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harts/chart1.xml" ContentType="application/vnd.openxmlformats-officedocument.drawingml.chart+xml"/>
  <Override PartName="/xl/drawings/drawing26.xml" ContentType="application/vnd.openxmlformats-officedocument.drawing+xml"/>
  <Override PartName="/xl/drawings/drawing27.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01770\chartup\go_scen\ticker\"/>
    </mc:Choice>
  </mc:AlternateContent>
  <bookViews>
    <workbookView xWindow="11892" yWindow="1440" windowWidth="24516" windowHeight="16788" tabRatio="638" firstSheet="1" activeTab="1"/>
  </bookViews>
  <sheets>
    <sheet name="BQL for Funds" sheetId="22" r:id="rId1"/>
    <sheet name="Risk Metrics Factsheet" sheetId="47" r:id="rId2"/>
    <sheet name="Return_Series" sheetId="1" r:id="rId3"/>
    <sheet name="Total_Return" sheetId="7" r:id="rId4"/>
    <sheet name="Ann_Total_Return" sheetId="8" r:id="rId5"/>
    <sheet name="Volatility" sheetId="9" r:id="rId6"/>
    <sheet name="Downside_Volatility" sheetId="14" r:id="rId7"/>
    <sheet name="Sharpe_Ratio" sheetId="12" r:id="rId8"/>
    <sheet name="Sortino_Ratio" sheetId="11" r:id="rId9"/>
    <sheet name="Mapping" sheetId="13" state="hidden" r:id="rId10"/>
    <sheet name="Return_Correlation" sheetId="23" r:id="rId11"/>
    <sheet name="Beta" sheetId="32" r:id="rId12"/>
    <sheet name="Alpha" sheetId="43" r:id="rId13"/>
    <sheet name="Jensen Alpha" sheetId="35" r:id="rId14"/>
    <sheet name="Excess_Return" sheetId="24" r:id="rId15"/>
    <sheet name="Tracking_error" sheetId="44" r:id="rId16"/>
    <sheet name="Information_Ratio" sheetId="27" r:id="rId17"/>
    <sheet name="Calmar_Ratio" sheetId="30" r:id="rId18"/>
    <sheet name="Gain_to_loss_ratio" sheetId="31" r:id="rId19"/>
    <sheet name="Max_Drawdown" sheetId="36" r:id="rId20"/>
    <sheet name="Modigliani_Risk_Adj" sheetId="37" r:id="rId21"/>
    <sheet name="Return_Pct_Periods" sheetId="38" r:id="rId22"/>
    <sheet name="Ulcer Index" sheetId="42" state="hidden" r:id="rId23"/>
    <sheet name="Returns_Capture" sheetId="45" r:id="rId24"/>
    <sheet name="Treynor_Measure" sheetId="41" r:id="rId25"/>
    <sheet name="Rolling Metric Example" sheetId="20" r:id="rId26"/>
    <sheet name="Fund Fields" sheetId="16" r:id="rId27"/>
    <sheet name="Webinar &amp; Further Documentation" sheetId="18" r:id="rId28"/>
    <sheet name="Setting" sheetId="21" state="veryHidden" r:id="rId29"/>
  </sheets>
  <functionGroups builtInGroupCount="18"/>
  <externalReferences>
    <externalReference r:id="rId30"/>
  </externalReferences>
  <definedNames>
    <definedName name="Alpha_Annualized" localSheetId="23">#REF!</definedName>
    <definedName name="Alpha_Annualized" localSheetId="15">#REF!</definedName>
    <definedName name="Alpha_Annualized">#REF!</definedName>
    <definedName name="Alpha_BetaWeight" localSheetId="23">#REF!</definedName>
    <definedName name="Alpha_BetaWeight" localSheetId="15">#REF!</definedName>
    <definedName name="Alpha_BetaWeight">#REF!</definedName>
    <definedName name="AnnTotalReturn_Currency" localSheetId="4">Ann_Total_Return!$E$13</definedName>
    <definedName name="AnnTotalReturn_Interval" localSheetId="4">Ann_Total_Return!$E$12</definedName>
    <definedName name="AnnTotalReturn_Ticker" localSheetId="4">Ann_Total_Return!$D$8</definedName>
    <definedName name="AnnTotalReturn_TRBase">Ann_Total_Return!$E$14</definedName>
    <definedName name="Beta_AdjBeta" localSheetId="12">Alpha!$E$15</definedName>
    <definedName name="Beta_AdjBeta" localSheetId="23">Returns_Capture!#REF!</definedName>
    <definedName name="Beta_AdjBeta" localSheetId="15">Tracking_error!#REF!</definedName>
    <definedName name="Beta_AdjBeta">Beta!#REF!</definedName>
    <definedName name="Beta_AnnualFactor" localSheetId="12">Alpha!$E$18</definedName>
    <definedName name="Beta_AnnualFactor" localSheetId="11">Beta!$E$17</definedName>
    <definedName name="Beta_AnnualFactor" localSheetId="23">Returns_Capture!$E$16</definedName>
    <definedName name="Beta_AnnualFactor" localSheetId="15">Tracking_error!$E$16</definedName>
    <definedName name="Beta_BenchmarkTicker" localSheetId="12">Alpha!$E$19</definedName>
    <definedName name="Beta_BenchmarkTicker" localSheetId="11">Beta!$E$18</definedName>
    <definedName name="Beta_BenchmarkTicker" localSheetId="23">Returns_Capture!$E$17</definedName>
    <definedName name="Beta_BenchmarkTicker" localSheetId="15">Tracking_error!$E$17</definedName>
    <definedName name="Beta_Currency" localSheetId="12">Alpha!$E$14</definedName>
    <definedName name="Beta_Currency" localSheetId="11">Beta!$E$14</definedName>
    <definedName name="Beta_Currency" localSheetId="23">Returns_Capture!$E$14</definedName>
    <definedName name="Beta_Currency" localSheetId="15">Tracking_error!$E$14</definedName>
    <definedName name="Beta_Interval" localSheetId="12">Alpha!$E$12</definedName>
    <definedName name="Beta_Interval" localSheetId="11">Beta!$E$12</definedName>
    <definedName name="Beta_Interval" localSheetId="23">Returns_Capture!$E$12</definedName>
    <definedName name="Beta_Interval" localSheetId="15">Tracking_error!$E$12</definedName>
    <definedName name="Beta_Per" localSheetId="12">Alpha!$E$13</definedName>
    <definedName name="Beta_Per" localSheetId="11">Beta!$E$13</definedName>
    <definedName name="Beta_Per" localSheetId="23">Returns_Capture!$E$13</definedName>
    <definedName name="Beta_Per" localSheetId="15">Tracking_error!$E$13</definedName>
    <definedName name="Beta_ReturnSeries1" localSheetId="12">Alpha!$N$26:OFFSET(Alpha!$N$26,COUNTA(Alpha!$M$26:$M$5001)-1,0)</definedName>
    <definedName name="Beta_ReturnSeries1" localSheetId="23">Returns_Capture!$N$26:OFFSET(Returns_Capture!$N$26,COUNTA(Returns_Capture!$M$26:$M$5001)-1,0)</definedName>
    <definedName name="Beta_ReturnSeries1" localSheetId="15">Tracking_error!$N$26:OFFSET(Tracking_error!$N$26,COUNTA(Tracking_error!$M$26:$M$5001)-1,0)</definedName>
    <definedName name="Beta_ReturnSeries1">Beta!$N$26:OFFSET(Beta!$N$26,COUNTA(Beta!$M$26:$M$5001)-1,0)</definedName>
    <definedName name="Beta_ReturnSeries2" localSheetId="12">Alpha!$O$26:OFFSET(Alpha!$O$26,COUNTA(Alpha!$M$26:$M$5001)-1,0)</definedName>
    <definedName name="Beta_ReturnSeries2" localSheetId="23">Returns_Capture!$O$26:OFFSET(Returns_Capture!$O$26,COUNTA(Returns_Capture!$M$26:$M$5001)-1,0)</definedName>
    <definedName name="Beta_ReturnSeries2" localSheetId="15">Tracking_error!$O$26:OFFSET(Tracking_error!$O$26,COUNTA(Tracking_error!$M$26:$M$5001)-1,0)</definedName>
    <definedName name="Beta_ReturnSeries2">Beta!$O$26:OFFSET(Beta!$O$26,COUNTA(Beta!$M$26:$M$5001)-1,0)</definedName>
    <definedName name="Beta_Ticker" localSheetId="12">Alpha!$D$8</definedName>
    <definedName name="Beta_Ticker" localSheetId="11">Beta!$D$8</definedName>
    <definedName name="Beta_Ticker" localSheetId="23">Returns_Capture!$D$8</definedName>
    <definedName name="Beta_Ticker" localSheetId="15">Tracking_error!$D$8</definedName>
    <definedName name="Beta_TRBase" localSheetId="12">Alpha!$E$17</definedName>
    <definedName name="Beta_TRBase" localSheetId="11">Beta!$E$16</definedName>
    <definedName name="Beta_TRBase" localSheetId="23">Returns_Capture!$E$15</definedName>
    <definedName name="Beta_TRBase" localSheetId="15">Tracking_error!$E$15</definedName>
    <definedName name="Beta_Weight" localSheetId="12">Alpha!$E$16</definedName>
    <definedName name="Beta_Weight" localSheetId="23">Returns_Capture!#REF!</definedName>
    <definedName name="Beta_Weight" localSheetId="15">Tracking_error!#REF!</definedName>
    <definedName name="Beta_Weight">Beta!$E$15</definedName>
    <definedName name="CalcMode">[1]MainDataBase!$D$3</definedName>
    <definedName name="CalmarRatio_Currency" localSheetId="17">Calmar_Ratio!$E$14</definedName>
    <definedName name="CalmarRatio_Interval" localSheetId="17">Calmar_Ratio!$E$12</definedName>
    <definedName name="CalmarRatio_Per" localSheetId="17">Calmar_Ratio!$E$13</definedName>
    <definedName name="CalmarRatio_Ticker" localSheetId="17">Calmar_Ratio!$D$8</definedName>
    <definedName name="CalmarRatio_TRBase" localSheetId="17">Calmar_Ratio!$E$15</definedName>
    <definedName name="DownsideVolatility_AnnualFactor" localSheetId="6">Downside_Volatility!$E$16</definedName>
    <definedName name="DownsideVolatility_AnnualizedTotalReturn" localSheetId="6">Downside_Volatility!$N$19</definedName>
    <definedName name="DownsideVolatility_Currency" localSheetId="6">Downside_Volatility!$E$14</definedName>
    <definedName name="DownsideVolatility_DownsideVolatility" localSheetId="6">Downside_Volatility!$N$30</definedName>
    <definedName name="DownsideVolatility_Interval" localSheetId="6">Downside_Volatility!$E$12</definedName>
    <definedName name="DownsideVolatility_MinAcceptReturn" localSheetId="6">Downside_Volatility!$E$17</definedName>
    <definedName name="DownsideVolatility_MinAcceptReturn">Sortino_Ratio!$N$27</definedName>
    <definedName name="DownsideVolatility_Per" localSheetId="6">Downside_Volatility!$E$13</definedName>
    <definedName name="DownsideVolatility_Ticker" localSheetId="6">Downside_Volatility!$D$8</definedName>
    <definedName name="DownsideVolatility_TRBase">Downside_Volatility!$E$15</definedName>
    <definedName name="ExcessReturn_Annualized">Excess_Return!$E$17</definedName>
    <definedName name="ExcessReturn_BenchmarkTicker" localSheetId="14">Excess_Return!$E$16</definedName>
    <definedName name="ExcessReturn_Currency" localSheetId="14">Excess_Return!$E$14</definedName>
    <definedName name="ExcessReturn_Interval" localSheetId="14">Excess_Return!$E$12</definedName>
    <definedName name="ExcessReturn_Per" localSheetId="14">Excess_Return!$E$13</definedName>
    <definedName name="ExcessReturn_ReturnSeries1">Excess_Return!$N$29:OFFSET(Excess_Return!$N$29,COUNTA(Excess_Return!$M$29:$M$5000)-1,0)</definedName>
    <definedName name="ExcessReturn_ReturnSeries2">Excess_Return!$O$29:OFFSET(Excess_Return!$O$29,COUNTA(Excess_Return!$M$29:$M$5000)-1,0)</definedName>
    <definedName name="ExcessReturn_Ticker" localSheetId="14">Excess_Return!$D$8</definedName>
    <definedName name="ExcessReturn_TRBase" localSheetId="14">Excess_Return!$E$15</definedName>
    <definedName name="GainToLossRatio_Currency" localSheetId="18">Gain_to_loss_ratio!$E$14</definedName>
    <definedName name="GainToLossRatio_Interval" localSheetId="18">Gain_to_loss_ratio!$E$12</definedName>
    <definedName name="GainToLossRatio_Per" localSheetId="18">Gain_to_loss_ratio!$E$13</definedName>
    <definedName name="GainToLossRatio_Ticker" localSheetId="18">Gain_to_loss_ratio!$D$8</definedName>
    <definedName name="GainToLossRatio_TRBase" localSheetId="18">Gain_to_loss_ratio!$E$15</definedName>
    <definedName name="InformationRatio_BenchmarkTicker" localSheetId="16">Information_Ratio!$E$16</definedName>
    <definedName name="InformationRatio_Currency" localSheetId="16">Information_Ratio!$E$14</definedName>
    <definedName name="InformationRatio_Interval" localSheetId="16">Information_Ratio!$E$12</definedName>
    <definedName name="InformationRatio_Per" localSheetId="16">Information_Ratio!$E$13</definedName>
    <definedName name="InformationRatio_Ticker" localSheetId="16">Information_Ratio!$D$8</definedName>
    <definedName name="InformationRatio_TRBase" localSheetId="16">Information_Ratio!$E$15</definedName>
    <definedName name="JensenAlpha_AdjBeta">'Jensen Alpha'!$E$15</definedName>
    <definedName name="JensenAlpha_AnnualFactor" localSheetId="13">'Jensen Alpha'!$E$18</definedName>
    <definedName name="JensenAlpha_Benchmark_Ticker" localSheetId="13">'Jensen Alpha'!$E$19</definedName>
    <definedName name="JensenAlpha_BetaWeight">'Jensen Alpha'!$E$16</definedName>
    <definedName name="JensenAlpha_Currency" localSheetId="13">'Jensen Alpha'!$E$14</definedName>
    <definedName name="JensenAlpha_Interval" localSheetId="13">'Jensen Alpha'!$E$12</definedName>
    <definedName name="JensenAlpha_Per" localSheetId="13">'Jensen Alpha'!$E$13</definedName>
    <definedName name="JensenAlpha_RiskFreeTicker">'Jensen Alpha'!$E$20</definedName>
    <definedName name="JensenAlpha_Ticker" localSheetId="13">'Jensen Alpha'!$D$8</definedName>
    <definedName name="JensenAlpha_TRBase" localSheetId="13">'Jensen Alpha'!$E$17</definedName>
    <definedName name="Mapping_AnnFactor">Mapping!$B$9:$C$13</definedName>
    <definedName name="MaxDrawdown_AnnualizedTotalReturn" localSheetId="19">Max_Drawdown!$N$18</definedName>
    <definedName name="MaxDrawdown_Currency" localSheetId="19">Max_Drawdown!$E$14</definedName>
    <definedName name="MaxDrawdown_Interval" localSheetId="19">Max_Drawdown!$E$12</definedName>
    <definedName name="MaxDrawdown_MaxDrawdownResult">Max_Drawdown!$W$24</definedName>
    <definedName name="MaxDrawdown_MaxReturnSeries">Max_Drawdown!$W$13</definedName>
    <definedName name="MaxDrawdown_Per" localSheetId="19">Max_Drawdown!$E$13</definedName>
    <definedName name="MaxDrawdown_Ticker" localSheetId="19">Max_Drawdown!$D$8</definedName>
    <definedName name="MaxDrawdown_TRBase" localSheetId="19">Max_Drawdown!$E$15</definedName>
    <definedName name="ModiglianiRAP_AnnualFactor" localSheetId="20">Modigliani_Risk_Adj!$E$16</definedName>
    <definedName name="ModiglianiRAP_AnnualizedTotalReturn" localSheetId="20">Modigliani_Risk_Adj!$N$21</definedName>
    <definedName name="ModiglianiRAP_BenchmarkStdDev">Modigliani_Risk_Adj!$N$36</definedName>
    <definedName name="ModiglianiRAP_BenchmarkTicker">Modigliani_Risk_Adj!$E$17</definedName>
    <definedName name="ModiglianiRAP_Currency" localSheetId="20">Modigliani_Risk_Adj!$E$14</definedName>
    <definedName name="ModiglianiRAP_Interval" localSheetId="20">Modigliani_Risk_Adj!$E$12</definedName>
    <definedName name="ModiglianiRAP_Per" localSheetId="20">Modigliani_Risk_Adj!$E$13</definedName>
    <definedName name="ModiglianiRAP_RiskFreeRate">Modigliani_Risk_Adj!$N$49</definedName>
    <definedName name="ModiglianiRAP_RiskFreeTicker">Modigliani_Risk_Adj!$E$18</definedName>
    <definedName name="ModiglianiRAP_Ticker">Modigliani_Risk_Adj!$D$8</definedName>
    <definedName name="ModiglianiRAP_TRBase" localSheetId="20">Modigliani_Risk_Adj!$E$15</definedName>
    <definedName name="ReturnCapture_BenchmarkTicker">#REF!</definedName>
    <definedName name="ReturnCapture_ReturnType" localSheetId="23">Returns_Capture!$E$16</definedName>
    <definedName name="ReturnCorrelation_BenchmarkTicker" localSheetId="14">Excess_Return!$E$16</definedName>
    <definedName name="ReturnCorrelation_BenchmarkTicker" localSheetId="10">Return_Correlation!$E$16</definedName>
    <definedName name="ReturnCorrelation_Currency" localSheetId="10">Return_Correlation!$E$14</definedName>
    <definedName name="ReturnCorrelation_Interval" localSheetId="10">Return_Correlation!$E$12</definedName>
    <definedName name="ReturnCorrelation_Per" localSheetId="10">Return_Correlation!$E$13</definedName>
    <definedName name="ReturnCorrelation_ReturnSeries1" localSheetId="10">Return_Correlation!$N$29:OFFSET(Return_Correlation!$N$29,COUNTA(Return_Correlation!$M$29:$M$5000)-1,0)</definedName>
    <definedName name="ReturnCorrelation_ReturnSeries2" localSheetId="10">Return_Correlation!$O$29:OFFSET(Return_Correlation!$O$29,COUNTA(Return_Correlation!$M$29:$M$5000)-1,0)</definedName>
    <definedName name="ReturnCorrelation_Ticker" localSheetId="10">Return_Correlation!$D$8</definedName>
    <definedName name="ReturnCorrelation_TRBase" localSheetId="10">Return_Correlation!$E$15</definedName>
    <definedName name="ReturnPctPeriods_Currency" localSheetId="21">Return_Pct_Periods!$E$14</definedName>
    <definedName name="ReturnPctPeriods_Interval" localSheetId="21">Return_Pct_Periods!$E$12</definedName>
    <definedName name="ReturnPctPeriods_Per" localSheetId="21">Return_Pct_Periods!$E$13</definedName>
    <definedName name="ReturnPctPeriods_ReturnType" localSheetId="21">Return_Pct_Periods!$E$16</definedName>
    <definedName name="ReturnPctPeriods_Ticker" localSheetId="21">Return_Pct_Periods!$D$8</definedName>
    <definedName name="ReturnPctPeriods_TotalReturns">Return_Pct_Periods!$N$35</definedName>
    <definedName name="ReturnPctPeriods_TotalUpsDowns">Return_Pct_Periods!$N$20</definedName>
    <definedName name="ReturnPctPeriods_TRBase" localSheetId="21">Return_Pct_Periods!$E$15</definedName>
    <definedName name="ReturnSeries_Currency">Return_Series!$E$14</definedName>
    <definedName name="ReturnSeries_Interval">Return_Series!$E$12</definedName>
    <definedName name="ReturnSeries_IsNet">Return_Series!$E$15</definedName>
    <definedName name="ReturnSeries_Per">Return_Series!$E$13</definedName>
    <definedName name="ReturnSeries_Ticker">Return_Series!$D$8</definedName>
    <definedName name="SharpeRatio_AnnualFactor" localSheetId="7">Sharpe_Ratio!$E$16</definedName>
    <definedName name="SharpeRatio_AnnualizedTotalReturn" localSheetId="7">Sharpe_Ratio!$N$17</definedName>
    <definedName name="SharpeRatio_Currency" localSheetId="7">Sharpe_Ratio!$E$14</definedName>
    <definedName name="SharpeRatio_Interval" localSheetId="7">Sharpe_Ratio!$E$12</definedName>
    <definedName name="SharpeRatio_Per" localSheetId="7">Sharpe_Ratio!$E$13</definedName>
    <definedName name="SharpeRatio_RiskFreeRate">Sharpe_Ratio!$N$38</definedName>
    <definedName name="SharpeRatio_RiskFreeTicker" localSheetId="20">Modigliani_Risk_Adj!$E$17</definedName>
    <definedName name="SharpeRatio_RiskFreeTicker" localSheetId="7">Sharpe_Ratio!$E$17</definedName>
    <definedName name="SharpeRatio_Ticker" localSheetId="20">Modigliani_Risk_Adj!$D$8</definedName>
    <definedName name="SharpeRatio_Ticker" localSheetId="7">Sharpe_Ratio!$D$8</definedName>
    <definedName name="SharpeRatio_TRBase" localSheetId="7">Sharpe_Ratio!$E$15</definedName>
    <definedName name="SharpeRatio_TRBase" localSheetId="8">Sortino_Ratio!$E$15</definedName>
    <definedName name="SharpeRatio_Volatility" localSheetId="7">Sharpe_Ratio!$N$32</definedName>
    <definedName name="SortinoRatio_AnnualFactor" localSheetId="8">Sortino_Ratio!$E$16</definedName>
    <definedName name="SortinoRatio_AnnualizedTotalReturn">Sortino_Ratio!$N$17</definedName>
    <definedName name="SortinoRatio_Currency" localSheetId="8">Sortino_Ratio!$E$14</definedName>
    <definedName name="SortinoRatio_DownsideVolatility">Sortino_Ratio!$N$33</definedName>
    <definedName name="SortinoRatio_Interval" localSheetId="8">Sortino_Ratio!$E$12</definedName>
    <definedName name="SortinoRatio_MinAcceptReturn">Sortino_Ratio!$E$17</definedName>
    <definedName name="SortinoRatio_Per" localSheetId="8">Sortino_Ratio!$E$13</definedName>
    <definedName name="SortinoRatio_Ticker" localSheetId="8">Sortino_Ratio!$D$8</definedName>
    <definedName name="SortinoRatio_TRBase" localSheetId="8">Sortino_Ratio!$E$15</definedName>
    <definedName name="SterlingRatio_AnnTotalReturn">#REF!</definedName>
    <definedName name="SterlingRatio_AvgMaxDrawdown">#REF!</definedName>
    <definedName name="TotalReturn_AnnualFactor" localSheetId="3">Total_Return!$E$16</definedName>
    <definedName name="TotalReturn_AnnualizedTotalReturn" localSheetId="3">Total_Return!$N$18</definedName>
    <definedName name="TotalReturn_BaseReturn">Total_Return!#REF!</definedName>
    <definedName name="TotalReturn_CompoundReturn">Total_Return!$U$18</definedName>
    <definedName name="TotalReturn_Currency" localSheetId="4">Ann_Total_Return!$E$13</definedName>
    <definedName name="TotalReturn_Currency" localSheetId="3">Total_Return!$E$13</definedName>
    <definedName name="TotalReturn_Interval" localSheetId="4">Ann_Total_Return!$E$12</definedName>
    <definedName name="TotalReturn_Interval" localSheetId="3">Total_Return!$E$12</definedName>
    <definedName name="TotalReturn_Ticker" localSheetId="4">Ann_Total_Return!$D$8</definedName>
    <definedName name="TotalReturn_Ticker" localSheetId="3">Total_Return!$D$8</definedName>
    <definedName name="TotalReturn_TRBase">Total_Return!$E$14</definedName>
    <definedName name="TrackingError_ReturnSeries1">Tracking_error!$N$27:OFFSET(Tracking_error!$N$27,COUNTA(Tracking_error!$M$27:$M$5000)-1,0)</definedName>
    <definedName name="TrackingError_ReturnSeries2">Tracking_error!$O$27:OFFSET(Tracking_error!$O$27,COUNTA(Tracking_error!$M$27:$M$5000)-1,0)</definedName>
    <definedName name="TretnorMeasure_AnnualFactor">Treynor_Measure!#REF!</definedName>
    <definedName name="TretnorMeasure_RiskFreeTicker">Treynor_Measure!#REF!</definedName>
    <definedName name="TreynorMeasure_AdjustedBeta">Treynor_Measure!#REF!</definedName>
    <definedName name="TreynorMeasure_BenchmarkTicker">Treynor_Measure!$E$16</definedName>
    <definedName name="TreynorMeasure_BetaWeight">Treynor_Measure!#REF!</definedName>
    <definedName name="TreynorMeasure_Currency" localSheetId="24">Treynor_Measure!$E$14</definedName>
    <definedName name="TreynorMeasure_Interval" localSheetId="24">Treynor_Measure!$E$12</definedName>
    <definedName name="TreynorMeasure_Per" localSheetId="24">Treynor_Measure!$E$13</definedName>
    <definedName name="TreynorMeasure_Ticker" localSheetId="24">Treynor_Measure!$D$8</definedName>
    <definedName name="TreynorMeasure_TRBase" localSheetId="24">Treynor_Measure!$E$15</definedName>
    <definedName name="UlcerIndex_Interval">'Ulcer Index'!$E$12</definedName>
    <definedName name="UlcerIndex_Ticker">'Ulcer Index'!$D$8</definedName>
    <definedName name="Volatility_AnnualFactor" localSheetId="14">Excess_Return!$E$16</definedName>
    <definedName name="Volatility_AnnualFactor" localSheetId="15">Tracking_error!$E$16</definedName>
    <definedName name="Volatility_AnnualFactor" localSheetId="5">Volatility!$E$16</definedName>
    <definedName name="Volatility_Currency" localSheetId="5">Volatility!$E$14</definedName>
    <definedName name="Volatility_Interval" localSheetId="5">Volatility!$E$12</definedName>
    <definedName name="Volatility_Per" localSheetId="14">Excess_Return!$E$13</definedName>
    <definedName name="Volatility_Per" localSheetId="10">Return_Correlation!$E$13</definedName>
    <definedName name="Volatility_Per" localSheetId="15">Tracking_error!$E$13</definedName>
    <definedName name="Volatility_Per" localSheetId="5">Volatility!$E$13</definedName>
    <definedName name="Volatility_SqRootAnnFactor">Volatility!$N$29</definedName>
    <definedName name="Volatility_StdDevReturnSeries">Volatility!$N$18</definedName>
    <definedName name="Volatility_Ticker" localSheetId="5">Volatility!$D$8</definedName>
    <definedName name="Volatility_TRBase" localSheetId="5">Volatility!$E$15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5" i="47" l="1"/>
  <c r="E15" i="47"/>
  <c r="D15" i="47"/>
  <c r="C15" i="47"/>
  <c r="T47" i="47"/>
  <c r="T46" i="47"/>
  <c r="T45" i="47"/>
  <c r="T44" i="47"/>
  <c r="J44" i="47"/>
  <c r="T43" i="47"/>
  <c r="T42" i="47"/>
  <c r="T41" i="47"/>
  <c r="J41" i="47" a="1"/>
  <c r="J41" i="47" s="1"/>
  <c r="T40" i="47"/>
  <c r="T39" i="47"/>
  <c r="T38" i="47"/>
  <c r="J38" i="47" a="1"/>
  <c r="J38" i="47" s="1"/>
  <c r="T37" i="47"/>
  <c r="J37" i="47" a="1"/>
  <c r="J37" i="47" s="1"/>
  <c r="T36" i="47"/>
  <c r="J36" i="47"/>
  <c r="T35" i="47"/>
  <c r="J35" i="47"/>
  <c r="T34" i="47"/>
  <c r="T33" i="47"/>
  <c r="J33" i="47"/>
  <c r="T32" i="47"/>
  <c r="J32" i="47"/>
  <c r="T31" i="47"/>
  <c r="T30" i="47"/>
  <c r="J30" i="47"/>
  <c r="T29" i="47"/>
  <c r="T28" i="47"/>
  <c r="T27" i="47"/>
  <c r="T26" i="47"/>
  <c r="T25" i="47"/>
  <c r="J25" i="47"/>
  <c r="J24" i="47" a="1"/>
  <c r="J24" i="47" s="1"/>
  <c r="J22" i="47" s="1"/>
  <c r="J23" i="47" a="1"/>
  <c r="J23" i="47" s="1"/>
  <c r="F18" i="47"/>
  <c r="E18" i="47"/>
  <c r="D18" i="47"/>
  <c r="C18" i="47"/>
  <c r="P76" i="22"/>
  <c r="N21" i="35"/>
  <c r="G17" i="44"/>
  <c r="G17" i="37"/>
  <c r="C27" i="11"/>
  <c r="C29" i="8"/>
  <c r="C26" i="1"/>
  <c r="C26" i="8"/>
  <c r="E16" i="47"/>
  <c r="N20" i="38"/>
  <c r="G18" i="32"/>
  <c r="V18" i="8"/>
  <c r="F17" i="47"/>
  <c r="F50" i="47" s="1"/>
  <c r="M23" i="31"/>
  <c r="N17" i="11"/>
  <c r="N18" i="36"/>
  <c r="P15" i="22"/>
  <c r="M25" i="45"/>
  <c r="C27" i="45"/>
  <c r="G18" i="37"/>
  <c r="C21" i="42"/>
  <c r="G14" i="35"/>
  <c r="C25" i="31"/>
  <c r="N29" i="9"/>
  <c r="N30" i="14"/>
  <c r="P60" i="22"/>
  <c r="C26" i="41"/>
  <c r="N29" i="35"/>
  <c r="G17" i="45"/>
  <c r="N17" i="12"/>
  <c r="C26" i="24"/>
  <c r="C26" i="23"/>
  <c r="N33" i="11"/>
  <c r="D17" i="47"/>
  <c r="D12" i="47" s="1"/>
  <c r="N18" i="41"/>
  <c r="D46" i="47"/>
  <c r="G17" i="41"/>
  <c r="D40" i="47"/>
  <c r="D50" i="47"/>
  <c r="G16" i="23"/>
  <c r="N19" i="14"/>
  <c r="E17" i="47"/>
  <c r="E50" i="47" s="1"/>
  <c r="D41" i="47"/>
  <c r="D24" i="47"/>
  <c r="M25" i="32"/>
  <c r="C26" i="27"/>
  <c r="D16" i="47"/>
  <c r="C29" i="35"/>
  <c r="G16" i="24"/>
  <c r="M29" i="24"/>
  <c r="N21" i="37"/>
  <c r="G17" i="12"/>
  <c r="D22" i="47"/>
  <c r="D33" i="47"/>
  <c r="D35" i="47"/>
  <c r="P37" i="22"/>
  <c r="G19" i="35"/>
  <c r="E12" i="47"/>
  <c r="N32" i="12"/>
  <c r="U18" i="7"/>
  <c r="P27" i="22"/>
  <c r="C27" i="14"/>
  <c r="F16" i="47"/>
  <c r="F12" i="47"/>
  <c r="F25" i="47"/>
  <c r="E24" i="47"/>
  <c r="M25" i="43"/>
  <c r="C25" i="9"/>
  <c r="C27" i="44"/>
  <c r="F45" i="47"/>
  <c r="E28" i="47"/>
  <c r="N18" i="9"/>
  <c r="D36" i="47"/>
  <c r="D29" i="47"/>
  <c r="F33" i="47"/>
  <c r="E25" i="47"/>
  <c r="M26" i="7"/>
  <c r="V27" i="8"/>
  <c r="N35" i="38"/>
  <c r="D30" i="47"/>
  <c r="F34" i="47"/>
  <c r="E34" i="47"/>
  <c r="G16" i="27"/>
  <c r="M29" i="23"/>
  <c r="D39" i="47"/>
  <c r="F39" i="47"/>
  <c r="E40" i="47"/>
  <c r="C25" i="30"/>
  <c r="G20" i="35"/>
  <c r="D45" i="47"/>
  <c r="D31" i="47"/>
  <c r="D34" i="47"/>
  <c r="F46" i="47"/>
  <c r="E37" i="47"/>
  <c r="E38" i="47"/>
  <c r="C27" i="12"/>
  <c r="N45" i="41"/>
  <c r="C26" i="7"/>
  <c r="C21" i="20"/>
  <c r="F26" i="47"/>
  <c r="E42" i="47"/>
  <c r="G19" i="43"/>
  <c r="C17" i="47"/>
  <c r="C25" i="38"/>
  <c r="C26" i="36"/>
  <c r="D32" i="47"/>
  <c r="E27" i="47"/>
  <c r="G16" i="41"/>
  <c r="M22" i="30"/>
  <c r="C16" i="47"/>
  <c r="D23" i="47"/>
  <c r="D26" i="47"/>
  <c r="D28" i="47"/>
  <c r="D43" i="47"/>
  <c r="D42" i="47"/>
  <c r="D44" i="47"/>
  <c r="D25" i="47"/>
  <c r="D37" i="47"/>
  <c r="D38" i="47"/>
  <c r="D27" i="47"/>
  <c r="E23" i="47"/>
  <c r="E29" i="47"/>
  <c r="E35" i="47"/>
  <c r="E41" i="47"/>
  <c r="E36" i="47"/>
  <c r="E32" i="47"/>
  <c r="E43" i="47"/>
  <c r="E44" i="47"/>
  <c r="E26" i="47"/>
  <c r="E30" i="47"/>
  <c r="E33" i="47"/>
  <c r="E46" i="47"/>
  <c r="E22" i="47"/>
  <c r="E31" i="47"/>
  <c r="E45" i="47"/>
  <c r="E39" i="47"/>
  <c r="F42" i="47"/>
  <c r="F31" i="47"/>
  <c r="F30" i="47"/>
  <c r="F43" i="47"/>
  <c r="F37" i="47"/>
  <c r="F28" i="47"/>
  <c r="F23" i="47"/>
  <c r="F27" i="47"/>
  <c r="F32" i="47"/>
  <c r="F38" i="47"/>
  <c r="F35" i="47"/>
  <c r="F29" i="47"/>
  <c r="F24" i="47"/>
  <c r="F44" i="47"/>
  <c r="F40" i="47"/>
  <c r="F22" i="47"/>
  <c r="F36" i="47"/>
  <c r="F41" i="47"/>
  <c r="C50" i="47"/>
  <c r="C12" i="47"/>
  <c r="C39" i="47"/>
  <c r="P23" i="47"/>
  <c r="C30" i="47"/>
  <c r="C32" i="47"/>
  <c r="C27" i="47"/>
  <c r="C26" i="47"/>
  <c r="C23" i="47"/>
  <c r="C41" i="47"/>
  <c r="C42" i="47"/>
  <c r="C33" i="47"/>
  <c r="C28" i="47"/>
  <c r="L23" i="47"/>
  <c r="C25" i="47"/>
  <c r="N50" i="47"/>
  <c r="C24" i="47"/>
  <c r="C36" i="47"/>
  <c r="C34" i="47"/>
  <c r="C37" i="47"/>
  <c r="C43" i="47"/>
  <c r="C45" i="47"/>
  <c r="C22" i="47"/>
  <c r="C29" i="47"/>
  <c r="C38" i="47"/>
  <c r="C31" i="47"/>
  <c r="C44" i="47"/>
  <c r="C40" i="47"/>
  <c r="C46" i="47"/>
  <c r="C35" i="47"/>
  <c r="J45" i="47" l="1"/>
  <c r="B7" i="47"/>
  <c r="C23" i="16"/>
  <c r="C25" i="16"/>
  <c r="C21" i="16"/>
  <c r="C27" i="16"/>
  <c r="C43" i="16"/>
  <c r="C31" i="16"/>
  <c r="C38" i="16"/>
  <c r="C41" i="16"/>
  <c r="C40" i="16"/>
  <c r="C22" i="16"/>
  <c r="C33" i="16"/>
  <c r="C37" i="16"/>
  <c r="C36" i="16"/>
  <c r="M26" i="1"/>
  <c r="C30" i="16"/>
  <c r="C34" i="16"/>
  <c r="C17" i="20"/>
  <c r="B11" i="20"/>
  <c r="B12" i="20"/>
  <c r="C24" i="16"/>
  <c r="C32" i="16"/>
  <c r="C39" i="16"/>
  <c r="C29" i="16"/>
  <c r="C26" i="16"/>
  <c r="C35" i="16"/>
  <c r="C42" i="16"/>
  <c r="J39" i="47" l="1"/>
  <c r="J34" i="47"/>
  <c r="J31" i="47"/>
  <c r="J43" i="47"/>
  <c r="J40" i="47"/>
  <c r="J46" i="47"/>
  <c r="J42" i="47"/>
  <c r="J29" i="47"/>
  <c r="J28" i="47"/>
  <c r="Q14" i="44" a="1"/>
  <c r="Q14" i="44" s="1"/>
  <c r="N26" i="12"/>
  <c r="O26" i="12" s="1"/>
  <c r="O25" i="12"/>
  <c r="N24" i="12"/>
  <c r="O24" i="12" s="1"/>
  <c r="N23" i="12"/>
  <c r="O23" i="12" s="1"/>
  <c r="N22" i="12"/>
  <c r="O22" i="12" s="1"/>
  <c r="C28" i="16"/>
  <c r="M29" i="12" l="1"/>
  <c r="O38" i="12"/>
  <c r="F17" i="12"/>
  <c r="F16" i="12"/>
  <c r="F15" i="12"/>
  <c r="F14" i="12"/>
  <c r="F13" i="12"/>
  <c r="F12" i="12"/>
  <c r="N11" i="12"/>
  <c r="O11" i="12" s="1"/>
  <c r="N10" i="12"/>
  <c r="O10" i="12" s="1"/>
  <c r="N38" i="12"/>
  <c r="C22" i="12" l="1"/>
  <c r="M14" i="12"/>
  <c r="N47" i="12" l="1"/>
  <c r="W12" i="8" l="1"/>
  <c r="V12" i="8"/>
  <c r="N12" i="8"/>
  <c r="N13" i="8" l="1"/>
  <c r="O13" i="8" s="1"/>
  <c r="O12" i="8" l="1"/>
  <c r="V11" i="8"/>
  <c r="W11" i="8" s="1"/>
  <c r="V10" i="8"/>
  <c r="U24" i="8" s="1"/>
  <c r="M26" i="8"/>
  <c r="M22" i="8" l="1"/>
  <c r="W10" i="8"/>
  <c r="U15" i="8" s="1"/>
  <c r="V36" i="8" l="1"/>
  <c r="N17" i="44"/>
  <c r="O17" i="44" s="1"/>
  <c r="F17" i="44"/>
  <c r="N16" i="44"/>
  <c r="O16" i="44" s="1"/>
  <c r="F16" i="44"/>
  <c r="N15" i="44"/>
  <c r="O15" i="44" s="1"/>
  <c r="N14" i="44"/>
  <c r="O14" i="44" s="1"/>
  <c r="F14" i="44"/>
  <c r="N13" i="44"/>
  <c r="O13" i="44" s="1"/>
  <c r="F13" i="44"/>
  <c r="F12" i="44"/>
  <c r="R11" i="44"/>
  <c r="N11" i="44"/>
  <c r="N10" i="44"/>
  <c r="C23" i="44" l="1"/>
  <c r="M20" i="44"/>
  <c r="M25" i="44"/>
  <c r="O15" i="1" l="1"/>
  <c r="F15" i="1"/>
  <c r="O14" i="1"/>
  <c r="F14" i="1"/>
  <c r="F13" i="1"/>
  <c r="F12" i="1"/>
  <c r="C22" i="1" s="1"/>
  <c r="M22" i="1" l="1"/>
  <c r="O24" i="41" l="1"/>
  <c r="F17" i="41"/>
  <c r="N24" i="41"/>
  <c r="N37" i="41"/>
  <c r="N39" i="41"/>
  <c r="R278" i="45"/>
  <c r="R279" i="45"/>
  <c r="R280" i="45"/>
  <c r="R281" i="45"/>
  <c r="R282" i="45"/>
  <c r="R283" i="45"/>
  <c r="R284" i="45"/>
  <c r="R285" i="45"/>
  <c r="R286" i="45"/>
  <c r="R287" i="45"/>
  <c r="R288" i="45"/>
  <c r="R289" i="45"/>
  <c r="R290" i="45"/>
  <c r="R291" i="45"/>
  <c r="R292" i="45"/>
  <c r="R293" i="45"/>
  <c r="R294" i="45"/>
  <c r="R295" i="45"/>
  <c r="R296" i="45"/>
  <c r="R297" i="45"/>
  <c r="R298" i="45"/>
  <c r="R299" i="45"/>
  <c r="R300" i="45"/>
  <c r="R301" i="45"/>
  <c r="R302" i="45"/>
  <c r="R303" i="45"/>
  <c r="R304" i="45"/>
  <c r="R305" i="45"/>
  <c r="R306" i="45"/>
  <c r="R307" i="45"/>
  <c r="R308" i="45"/>
  <c r="R309" i="45"/>
  <c r="R310" i="45"/>
  <c r="R311" i="45"/>
  <c r="R312" i="45"/>
  <c r="R313" i="45"/>
  <c r="R314" i="45"/>
  <c r="R315" i="45"/>
  <c r="R316" i="45"/>
  <c r="R317" i="45"/>
  <c r="R318" i="45"/>
  <c r="R319" i="45"/>
  <c r="R320" i="45"/>
  <c r="R321" i="45"/>
  <c r="R322" i="45"/>
  <c r="R323" i="45"/>
  <c r="R324" i="45"/>
  <c r="R325" i="45"/>
  <c r="R326" i="45"/>
  <c r="R327" i="45"/>
  <c r="R328" i="45"/>
  <c r="R329" i="45"/>
  <c r="R330" i="45"/>
  <c r="R331" i="45"/>
  <c r="R332" i="45"/>
  <c r="R333" i="45"/>
  <c r="R334" i="45"/>
  <c r="R335" i="45"/>
  <c r="R336" i="45"/>
  <c r="R337" i="45"/>
  <c r="R338" i="45"/>
  <c r="R339" i="45"/>
  <c r="R340" i="45"/>
  <c r="R341" i="45"/>
  <c r="R342" i="45"/>
  <c r="R343" i="45"/>
  <c r="R344" i="45"/>
  <c r="R345" i="45"/>
  <c r="R346" i="45"/>
  <c r="R347" i="45"/>
  <c r="R348" i="45"/>
  <c r="R349" i="45"/>
  <c r="R350" i="45"/>
  <c r="R351" i="45"/>
  <c r="R352" i="45"/>
  <c r="R353" i="45"/>
  <c r="R354" i="45"/>
  <c r="R355" i="45"/>
  <c r="R356" i="45"/>
  <c r="R357" i="45"/>
  <c r="R358" i="45"/>
  <c r="R359" i="45"/>
  <c r="R360" i="45"/>
  <c r="R361" i="45"/>
  <c r="R362" i="45"/>
  <c r="R363" i="45"/>
  <c r="R364" i="45"/>
  <c r="R365" i="45"/>
  <c r="R366" i="45"/>
  <c r="R367" i="45"/>
  <c r="R368" i="45"/>
  <c r="R369" i="45"/>
  <c r="R370" i="45"/>
  <c r="R371" i="45"/>
  <c r="R372" i="45"/>
  <c r="R373" i="45"/>
  <c r="R374" i="45"/>
  <c r="R375" i="45"/>
  <c r="R376" i="45"/>
  <c r="R377" i="45"/>
  <c r="R378" i="45"/>
  <c r="R379" i="45"/>
  <c r="R380" i="45"/>
  <c r="R381" i="45"/>
  <c r="R382" i="45"/>
  <c r="R383" i="45"/>
  <c r="R384" i="45"/>
  <c r="R385" i="45"/>
  <c r="R386" i="45"/>
  <c r="R387" i="45"/>
  <c r="R388" i="45"/>
  <c r="R389" i="45"/>
  <c r="R390" i="45"/>
  <c r="R391" i="45"/>
  <c r="R392" i="45"/>
  <c r="R393" i="45"/>
  <c r="R394" i="45"/>
  <c r="R395" i="45"/>
  <c r="R396" i="45"/>
  <c r="R397" i="45"/>
  <c r="R398" i="45"/>
  <c r="R399" i="45"/>
  <c r="R400" i="45"/>
  <c r="R401" i="45"/>
  <c r="R402" i="45"/>
  <c r="R403" i="45"/>
  <c r="R404" i="45"/>
  <c r="R405" i="45"/>
  <c r="R406" i="45"/>
  <c r="R407" i="45"/>
  <c r="R408" i="45"/>
  <c r="R409" i="45"/>
  <c r="R410" i="45"/>
  <c r="R411" i="45"/>
  <c r="R412" i="45"/>
  <c r="R413" i="45"/>
  <c r="R414" i="45"/>
  <c r="R415" i="45"/>
  <c r="R416" i="45"/>
  <c r="R417" i="45"/>
  <c r="R418" i="45"/>
  <c r="R419" i="45"/>
  <c r="R420" i="45"/>
  <c r="R421" i="45"/>
  <c r="R422" i="45"/>
  <c r="R423" i="45"/>
  <c r="R424" i="45"/>
  <c r="R425" i="45"/>
  <c r="R426" i="45"/>
  <c r="R427" i="45"/>
  <c r="R428" i="45"/>
  <c r="R429" i="45"/>
  <c r="R430" i="45"/>
  <c r="R431" i="45"/>
  <c r="R432" i="45"/>
  <c r="R433" i="45"/>
  <c r="R434" i="45"/>
  <c r="R435" i="45"/>
  <c r="R436" i="45"/>
  <c r="R437" i="45"/>
  <c r="R438" i="45"/>
  <c r="R439" i="45"/>
  <c r="R440" i="45"/>
  <c r="R441" i="45"/>
  <c r="R442" i="45"/>
  <c r="R443" i="45"/>
  <c r="R444" i="45"/>
  <c r="R445" i="45"/>
  <c r="R446" i="45"/>
  <c r="R447" i="45"/>
  <c r="R448" i="45"/>
  <c r="R449" i="45"/>
  <c r="R450" i="45"/>
  <c r="R451" i="45"/>
  <c r="R452" i="45"/>
  <c r="R453" i="45"/>
  <c r="R454" i="45"/>
  <c r="R455" i="45"/>
  <c r="R456" i="45"/>
  <c r="R457" i="45"/>
  <c r="R458" i="45"/>
  <c r="R459" i="45"/>
  <c r="R460" i="45"/>
  <c r="R461" i="45"/>
  <c r="R462" i="45"/>
  <c r="R463" i="45"/>
  <c r="R464" i="45"/>
  <c r="R465" i="45"/>
  <c r="R466" i="45"/>
  <c r="R467" i="45"/>
  <c r="R468" i="45"/>
  <c r="R469" i="45"/>
  <c r="R470" i="45"/>
  <c r="R471" i="45"/>
  <c r="R472" i="45"/>
  <c r="R473" i="45"/>
  <c r="R474" i="45"/>
  <c r="R475" i="45"/>
  <c r="R476" i="45"/>
  <c r="R477" i="45"/>
  <c r="R478" i="45"/>
  <c r="R479" i="45"/>
  <c r="R480" i="45"/>
  <c r="R481" i="45"/>
  <c r="R482" i="45"/>
  <c r="R483" i="45"/>
  <c r="R484" i="45"/>
  <c r="R485" i="45"/>
  <c r="R486" i="45"/>
  <c r="R487" i="45"/>
  <c r="R488" i="45"/>
  <c r="R489" i="45"/>
  <c r="R490" i="45"/>
  <c r="R491" i="45"/>
  <c r="R492" i="45"/>
  <c r="R493" i="45"/>
  <c r="R494" i="45"/>
  <c r="R495" i="45"/>
  <c r="R496" i="45"/>
  <c r="R497" i="45"/>
  <c r="R498" i="45"/>
  <c r="R499" i="45"/>
  <c r="R500" i="45"/>
  <c r="R501" i="45"/>
  <c r="R502" i="45"/>
  <c r="R503" i="45"/>
  <c r="R504" i="45"/>
  <c r="R505" i="45"/>
  <c r="R506" i="45"/>
  <c r="R507" i="45"/>
  <c r="R508" i="45"/>
  <c r="R509" i="45"/>
  <c r="R510" i="45"/>
  <c r="R511" i="45"/>
  <c r="R512" i="45"/>
  <c r="R513" i="45"/>
  <c r="R514" i="45"/>
  <c r="R515" i="45"/>
  <c r="R516" i="45"/>
  <c r="R517" i="45"/>
  <c r="R518" i="45"/>
  <c r="R519" i="45"/>
  <c r="R520" i="45"/>
  <c r="R521" i="45"/>
  <c r="R522" i="45"/>
  <c r="R523" i="45"/>
  <c r="R524" i="45"/>
  <c r="R525" i="45"/>
  <c r="R526" i="45"/>
  <c r="R527" i="45"/>
  <c r="R528" i="45"/>
  <c r="R529" i="45"/>
  <c r="R530" i="45"/>
  <c r="R531" i="45"/>
  <c r="R532" i="45"/>
  <c r="R533" i="45"/>
  <c r="R534" i="45"/>
  <c r="R535" i="45"/>
  <c r="R536" i="45"/>
  <c r="R537" i="45"/>
  <c r="R538" i="45"/>
  <c r="R539" i="45"/>
  <c r="R540" i="45"/>
  <c r="R541" i="45"/>
  <c r="R542" i="45"/>
  <c r="R543" i="45"/>
  <c r="R544" i="45"/>
  <c r="R545" i="45"/>
  <c r="R546" i="45"/>
  <c r="R547" i="45"/>
  <c r="R548" i="45"/>
  <c r="R549" i="45"/>
  <c r="R550" i="45"/>
  <c r="R551" i="45"/>
  <c r="R552" i="45"/>
  <c r="R553" i="45"/>
  <c r="R554" i="45"/>
  <c r="R555" i="45"/>
  <c r="R556" i="45"/>
  <c r="R557" i="45"/>
  <c r="R558" i="45"/>
  <c r="R559" i="45"/>
  <c r="R560" i="45"/>
  <c r="R561" i="45"/>
  <c r="R562" i="45"/>
  <c r="R563" i="45"/>
  <c r="R564" i="45"/>
  <c r="R565" i="45"/>
  <c r="R566" i="45"/>
  <c r="R567" i="45"/>
  <c r="R568" i="45"/>
  <c r="R569" i="45"/>
  <c r="R570" i="45"/>
  <c r="R571" i="45"/>
  <c r="R572" i="45"/>
  <c r="R573" i="45"/>
  <c r="R574" i="45"/>
  <c r="R575" i="45"/>
  <c r="R576" i="45"/>
  <c r="R577" i="45"/>
  <c r="R578" i="45"/>
  <c r="R579" i="45"/>
  <c r="R580" i="45"/>
  <c r="R581" i="45"/>
  <c r="R582" i="45"/>
  <c r="R583" i="45"/>
  <c r="R584" i="45"/>
  <c r="R585" i="45"/>
  <c r="R586" i="45"/>
  <c r="R587" i="45"/>
  <c r="R588" i="45"/>
  <c r="R589" i="45"/>
  <c r="R590" i="45"/>
  <c r="R591" i="45"/>
  <c r="R592" i="45"/>
  <c r="R593" i="45"/>
  <c r="R594" i="45"/>
  <c r="R595" i="45"/>
  <c r="R596" i="45"/>
  <c r="R597" i="45"/>
  <c r="R598" i="45"/>
  <c r="R599" i="45"/>
  <c r="R600" i="45"/>
  <c r="R601" i="45"/>
  <c r="R602" i="45"/>
  <c r="R603" i="45"/>
  <c r="R604" i="45"/>
  <c r="R605" i="45"/>
  <c r="R606" i="45"/>
  <c r="R607" i="45"/>
  <c r="R608" i="45"/>
  <c r="R609" i="45"/>
  <c r="R610" i="45"/>
  <c r="R611" i="45"/>
  <c r="R612" i="45"/>
  <c r="R613" i="45"/>
  <c r="R614" i="45"/>
  <c r="R615" i="45"/>
  <c r="R616" i="45"/>
  <c r="R617" i="45"/>
  <c r="R618" i="45"/>
  <c r="R619" i="45"/>
  <c r="R620" i="45"/>
  <c r="R621" i="45"/>
  <c r="R622" i="45"/>
  <c r="R623" i="45"/>
  <c r="R624" i="45"/>
  <c r="R625" i="45"/>
  <c r="R626" i="45"/>
  <c r="R627" i="45"/>
  <c r="R628" i="45"/>
  <c r="R629" i="45"/>
  <c r="R630" i="45"/>
  <c r="R631" i="45"/>
  <c r="R632" i="45"/>
  <c r="R633" i="45"/>
  <c r="R634" i="45"/>
  <c r="R635" i="45"/>
  <c r="R636" i="45"/>
  <c r="R637" i="45"/>
  <c r="R638" i="45"/>
  <c r="R639" i="45"/>
  <c r="R640" i="45"/>
  <c r="R641" i="45"/>
  <c r="R642" i="45"/>
  <c r="R643" i="45"/>
  <c r="R644" i="45"/>
  <c r="R645" i="45"/>
  <c r="R646" i="45"/>
  <c r="R647" i="45"/>
  <c r="R648" i="45"/>
  <c r="R649" i="45"/>
  <c r="R650" i="45"/>
  <c r="R651" i="45"/>
  <c r="R652" i="45"/>
  <c r="R653" i="45"/>
  <c r="R654" i="45"/>
  <c r="R655" i="45"/>
  <c r="R656" i="45"/>
  <c r="R657" i="45"/>
  <c r="R658" i="45"/>
  <c r="R659" i="45"/>
  <c r="R660" i="45"/>
  <c r="R661" i="45"/>
  <c r="R662" i="45"/>
  <c r="R663" i="45"/>
  <c r="R664" i="45"/>
  <c r="R665" i="45"/>
  <c r="R666" i="45"/>
  <c r="R667" i="45"/>
  <c r="R668" i="45"/>
  <c r="R669" i="45"/>
  <c r="R670" i="45"/>
  <c r="R671" i="45"/>
  <c r="R672" i="45"/>
  <c r="R673" i="45"/>
  <c r="R674" i="45"/>
  <c r="R675" i="45"/>
  <c r="R676" i="45"/>
  <c r="R677" i="45"/>
  <c r="R678" i="45"/>
  <c r="R679" i="45"/>
  <c r="R680" i="45"/>
  <c r="R681" i="45"/>
  <c r="R682" i="45"/>
  <c r="R683" i="45"/>
  <c r="R684" i="45"/>
  <c r="R685" i="45"/>
  <c r="R686" i="45"/>
  <c r="R687" i="45"/>
  <c r="R688" i="45"/>
  <c r="R689" i="45"/>
  <c r="R690" i="45"/>
  <c r="R691" i="45"/>
  <c r="R692" i="45"/>
  <c r="R693" i="45"/>
  <c r="R694" i="45"/>
  <c r="R695" i="45"/>
  <c r="R696" i="45"/>
  <c r="R697" i="45"/>
  <c r="R698" i="45"/>
  <c r="R699" i="45"/>
  <c r="R700" i="45"/>
  <c r="R701" i="45"/>
  <c r="R702" i="45"/>
  <c r="R703" i="45"/>
  <c r="R704" i="45"/>
  <c r="R705" i="45"/>
  <c r="R706" i="45"/>
  <c r="R707" i="45"/>
  <c r="R708" i="45"/>
  <c r="R709" i="45"/>
  <c r="R710" i="45"/>
  <c r="R711" i="45"/>
  <c r="R712" i="45"/>
  <c r="R713" i="45"/>
  <c r="R714" i="45"/>
  <c r="R715" i="45"/>
  <c r="R716" i="45"/>
  <c r="R717" i="45"/>
  <c r="R718" i="45"/>
  <c r="R719" i="45"/>
  <c r="R720" i="45"/>
  <c r="R721" i="45"/>
  <c r="R722" i="45"/>
  <c r="R723" i="45"/>
  <c r="R724" i="45"/>
  <c r="R725" i="45"/>
  <c r="R726" i="45"/>
  <c r="R727" i="45"/>
  <c r="R728" i="45"/>
  <c r="R729" i="45"/>
  <c r="R730" i="45"/>
  <c r="R731" i="45"/>
  <c r="R732" i="45"/>
  <c r="R733" i="45"/>
  <c r="R734" i="45"/>
  <c r="R735" i="45"/>
  <c r="R736" i="45"/>
  <c r="R737" i="45"/>
  <c r="R738" i="45"/>
  <c r="R739" i="45"/>
  <c r="R740" i="45"/>
  <c r="R741" i="45"/>
  <c r="R742" i="45"/>
  <c r="R743" i="45"/>
  <c r="R744" i="45"/>
  <c r="R745" i="45"/>
  <c r="R746" i="45"/>
  <c r="R747" i="45"/>
  <c r="R748" i="45"/>
  <c r="R749" i="45"/>
  <c r="R750" i="45"/>
  <c r="R751" i="45"/>
  <c r="R752" i="45"/>
  <c r="R753" i="45"/>
  <c r="R754" i="45"/>
  <c r="R755" i="45"/>
  <c r="R756" i="45"/>
  <c r="R757" i="45"/>
  <c r="R758" i="45"/>
  <c r="R759" i="45"/>
  <c r="R760" i="45"/>
  <c r="R761" i="45"/>
  <c r="R762" i="45"/>
  <c r="R763" i="45"/>
  <c r="R764" i="45"/>
  <c r="R765" i="45"/>
  <c r="R766" i="45"/>
  <c r="R767" i="45"/>
  <c r="R768" i="45"/>
  <c r="R769" i="45"/>
  <c r="R770" i="45"/>
  <c r="R771" i="45"/>
  <c r="R772" i="45"/>
  <c r="R773" i="45"/>
  <c r="R774" i="45"/>
  <c r="R775" i="45"/>
  <c r="R776" i="45"/>
  <c r="R777" i="45"/>
  <c r="R778" i="45"/>
  <c r="R779" i="45"/>
  <c r="R780" i="45"/>
  <c r="R781" i="45"/>
  <c r="R782" i="45"/>
  <c r="R783" i="45"/>
  <c r="R784" i="45"/>
  <c r="R785" i="45"/>
  <c r="R786" i="45"/>
  <c r="R787" i="45"/>
  <c r="R788" i="45"/>
  <c r="R789" i="45"/>
  <c r="R790" i="45"/>
  <c r="R791" i="45"/>
  <c r="R792" i="45"/>
  <c r="R793" i="45"/>
  <c r="R794" i="45"/>
  <c r="R795" i="45"/>
  <c r="R796" i="45"/>
  <c r="R797" i="45"/>
  <c r="R798" i="45"/>
  <c r="R799" i="45"/>
  <c r="R800" i="45"/>
  <c r="R801" i="45"/>
  <c r="R802" i="45"/>
  <c r="R803" i="45"/>
  <c r="R804" i="45"/>
  <c r="R805" i="45"/>
  <c r="R806" i="45"/>
  <c r="R807" i="45"/>
  <c r="R808" i="45"/>
  <c r="R809" i="45"/>
  <c r="R810" i="45"/>
  <c r="R811" i="45"/>
  <c r="R812" i="45"/>
  <c r="R813" i="45"/>
  <c r="R814" i="45"/>
  <c r="R815" i="45"/>
  <c r="R816" i="45"/>
  <c r="R817" i="45"/>
  <c r="R818" i="45"/>
  <c r="R819" i="45"/>
  <c r="R820" i="45"/>
  <c r="R821" i="45"/>
  <c r="R822" i="45"/>
  <c r="R823" i="45"/>
  <c r="R824" i="45"/>
  <c r="R825" i="45"/>
  <c r="R826" i="45"/>
  <c r="R827" i="45"/>
  <c r="R828" i="45"/>
  <c r="R829" i="45"/>
  <c r="R830" i="45"/>
  <c r="R831" i="45"/>
  <c r="R832" i="45"/>
  <c r="R833" i="45"/>
  <c r="R834" i="45"/>
  <c r="R835" i="45"/>
  <c r="R836" i="45"/>
  <c r="R837" i="45"/>
  <c r="R838" i="45"/>
  <c r="R839" i="45"/>
  <c r="R840" i="45"/>
  <c r="R841" i="45"/>
  <c r="R842" i="45"/>
  <c r="R843" i="45"/>
  <c r="R844" i="45"/>
  <c r="R845" i="45"/>
  <c r="R846" i="45"/>
  <c r="R847" i="45"/>
  <c r="R848" i="45"/>
  <c r="R849" i="45"/>
  <c r="R850" i="45"/>
  <c r="R851" i="45"/>
  <c r="R852" i="45"/>
  <c r="R853" i="45"/>
  <c r="R854" i="45"/>
  <c r="R855" i="45"/>
  <c r="R856" i="45"/>
  <c r="R857" i="45"/>
  <c r="R858" i="45"/>
  <c r="R859" i="45"/>
  <c r="R860" i="45"/>
  <c r="R861" i="45"/>
  <c r="R862" i="45"/>
  <c r="R863" i="45"/>
  <c r="R864" i="45"/>
  <c r="R865" i="45"/>
  <c r="R866" i="45"/>
  <c r="R867" i="45"/>
  <c r="R868" i="45"/>
  <c r="R869" i="45"/>
  <c r="R870" i="45"/>
  <c r="R871" i="45"/>
  <c r="R872" i="45"/>
  <c r="R873" i="45"/>
  <c r="R874" i="45"/>
  <c r="R875" i="45"/>
  <c r="R876" i="45"/>
  <c r="R877" i="45"/>
  <c r="R878" i="45"/>
  <c r="R879" i="45"/>
  <c r="R880" i="45"/>
  <c r="R881" i="45"/>
  <c r="R882" i="45"/>
  <c r="R883" i="45"/>
  <c r="R884" i="45"/>
  <c r="R885" i="45"/>
  <c r="R886" i="45"/>
  <c r="R887" i="45"/>
  <c r="R888" i="45"/>
  <c r="R889" i="45"/>
  <c r="R890" i="45"/>
  <c r="R891" i="45"/>
  <c r="R892" i="45"/>
  <c r="R893" i="45"/>
  <c r="R894" i="45"/>
  <c r="R895" i="45"/>
  <c r="R896" i="45"/>
  <c r="R897" i="45"/>
  <c r="R898" i="45"/>
  <c r="R899" i="45"/>
  <c r="R900" i="45"/>
  <c r="R901" i="45"/>
  <c r="R902" i="45"/>
  <c r="R903" i="45"/>
  <c r="R904" i="45"/>
  <c r="R905" i="45"/>
  <c r="R906" i="45"/>
  <c r="R907" i="45"/>
  <c r="R908" i="45"/>
  <c r="R909" i="45"/>
  <c r="R910" i="45"/>
  <c r="R911" i="45"/>
  <c r="R912" i="45"/>
  <c r="R913" i="45"/>
  <c r="R914" i="45"/>
  <c r="R915" i="45"/>
  <c r="R916" i="45"/>
  <c r="R917" i="45"/>
  <c r="R918" i="45"/>
  <c r="R919" i="45"/>
  <c r="R920" i="45"/>
  <c r="R921" i="45"/>
  <c r="R922" i="45"/>
  <c r="R923" i="45"/>
  <c r="R924" i="45"/>
  <c r="R925" i="45"/>
  <c r="R926" i="45"/>
  <c r="R927" i="45"/>
  <c r="R928" i="45"/>
  <c r="R929" i="45"/>
  <c r="R930" i="45"/>
  <c r="R931" i="45"/>
  <c r="R932" i="45"/>
  <c r="R933" i="45"/>
  <c r="R934" i="45"/>
  <c r="R935" i="45"/>
  <c r="R936" i="45"/>
  <c r="R937" i="45"/>
  <c r="R938" i="45"/>
  <c r="R939" i="45"/>
  <c r="R940" i="45"/>
  <c r="R941" i="45"/>
  <c r="R942" i="45"/>
  <c r="R943" i="45"/>
  <c r="R944" i="45"/>
  <c r="R945" i="45"/>
  <c r="R946" i="45"/>
  <c r="R947" i="45"/>
  <c r="R948" i="45"/>
  <c r="R949" i="45"/>
  <c r="R950" i="45"/>
  <c r="R951" i="45"/>
  <c r="R952" i="45"/>
  <c r="R953" i="45"/>
  <c r="R954" i="45"/>
  <c r="R955" i="45"/>
  <c r="R956" i="45"/>
  <c r="R957" i="45"/>
  <c r="R958" i="45"/>
  <c r="R959" i="45"/>
  <c r="R960" i="45"/>
  <c r="R961" i="45"/>
  <c r="R962" i="45"/>
  <c r="R963" i="45"/>
  <c r="R964" i="45"/>
  <c r="R965" i="45"/>
  <c r="R966" i="45"/>
  <c r="R967" i="45"/>
  <c r="R968" i="45"/>
  <c r="R969" i="45"/>
  <c r="R970" i="45"/>
  <c r="R971" i="45"/>
  <c r="R972" i="45"/>
  <c r="R973" i="45"/>
  <c r="R974" i="45"/>
  <c r="R975" i="45"/>
  <c r="R976" i="45"/>
  <c r="R977" i="45"/>
  <c r="R978" i="45"/>
  <c r="R979" i="45"/>
  <c r="R980" i="45"/>
  <c r="R981" i="45"/>
  <c r="R982" i="45"/>
  <c r="R983" i="45"/>
  <c r="R984" i="45"/>
  <c r="R985" i="45"/>
  <c r="R986" i="45"/>
  <c r="R987" i="45"/>
  <c r="R988" i="45"/>
  <c r="R989" i="45"/>
  <c r="R990" i="45"/>
  <c r="R991" i="45"/>
  <c r="R992" i="45"/>
  <c r="R993" i="45"/>
  <c r="R994" i="45"/>
  <c r="R995" i="45"/>
  <c r="R996" i="45"/>
  <c r="R997" i="45"/>
  <c r="R998" i="45"/>
  <c r="R999" i="45"/>
  <c r="R1000" i="45"/>
  <c r="R1001" i="45"/>
  <c r="R1002" i="45"/>
  <c r="R1003" i="45"/>
  <c r="R1004" i="45"/>
  <c r="R1005" i="45"/>
  <c r="R1006" i="45"/>
  <c r="R1007" i="45"/>
  <c r="R1008" i="45"/>
  <c r="R12" i="45"/>
  <c r="R28" i="45" s="1"/>
  <c r="S28" i="45" s="1"/>
  <c r="S278" i="45"/>
  <c r="S279" i="45"/>
  <c r="S280" i="45"/>
  <c r="S281" i="45"/>
  <c r="S282" i="45"/>
  <c r="S283" i="45"/>
  <c r="S284" i="45"/>
  <c r="S285" i="45"/>
  <c r="S286" i="45"/>
  <c r="S287" i="45"/>
  <c r="S288" i="45"/>
  <c r="S289" i="45"/>
  <c r="S290" i="45"/>
  <c r="S291" i="45"/>
  <c r="S292" i="45"/>
  <c r="S293" i="45"/>
  <c r="S294" i="45"/>
  <c r="S295" i="45"/>
  <c r="S296" i="45"/>
  <c r="S297" i="45"/>
  <c r="S298" i="45"/>
  <c r="S299" i="45"/>
  <c r="S300" i="45"/>
  <c r="S301" i="45"/>
  <c r="S302" i="45"/>
  <c r="S303" i="45"/>
  <c r="S304" i="45"/>
  <c r="S305" i="45"/>
  <c r="S306" i="45"/>
  <c r="S307" i="45"/>
  <c r="S308" i="45"/>
  <c r="S309" i="45"/>
  <c r="S310" i="45"/>
  <c r="S311" i="45"/>
  <c r="S312" i="45"/>
  <c r="S313" i="45"/>
  <c r="S314" i="45"/>
  <c r="S315" i="45"/>
  <c r="S316" i="45"/>
  <c r="S317" i="45"/>
  <c r="S318" i="45"/>
  <c r="S319" i="45"/>
  <c r="S320" i="45"/>
  <c r="S321" i="45"/>
  <c r="S322" i="45"/>
  <c r="S323" i="45"/>
  <c r="S324" i="45"/>
  <c r="S325" i="45"/>
  <c r="S326" i="45"/>
  <c r="S327" i="45"/>
  <c r="S328" i="45"/>
  <c r="S329" i="45"/>
  <c r="S330" i="45"/>
  <c r="S331" i="45"/>
  <c r="S332" i="45"/>
  <c r="S333" i="45"/>
  <c r="S334" i="45"/>
  <c r="S335" i="45"/>
  <c r="S336" i="45"/>
  <c r="S337" i="45"/>
  <c r="S338" i="45"/>
  <c r="S339" i="45"/>
  <c r="S340" i="45"/>
  <c r="S341" i="45"/>
  <c r="S342" i="45"/>
  <c r="S343" i="45"/>
  <c r="S344" i="45"/>
  <c r="S345" i="45"/>
  <c r="S346" i="45"/>
  <c r="S347" i="45"/>
  <c r="S348" i="45"/>
  <c r="S349" i="45"/>
  <c r="S350" i="45"/>
  <c r="S351" i="45"/>
  <c r="S352" i="45"/>
  <c r="S353" i="45"/>
  <c r="S354" i="45"/>
  <c r="S355" i="45"/>
  <c r="S356" i="45"/>
  <c r="S357" i="45"/>
  <c r="S358" i="45"/>
  <c r="S359" i="45"/>
  <c r="S360" i="45"/>
  <c r="S361" i="45"/>
  <c r="S362" i="45"/>
  <c r="S363" i="45"/>
  <c r="S364" i="45"/>
  <c r="S365" i="45"/>
  <c r="S366" i="45"/>
  <c r="S367" i="45"/>
  <c r="S368" i="45"/>
  <c r="S369" i="45"/>
  <c r="S370" i="45"/>
  <c r="S371" i="45"/>
  <c r="S372" i="45"/>
  <c r="S373" i="45"/>
  <c r="S374" i="45"/>
  <c r="S375" i="45"/>
  <c r="S376" i="45"/>
  <c r="S377" i="45"/>
  <c r="S378" i="45"/>
  <c r="S379" i="45"/>
  <c r="S380" i="45"/>
  <c r="S381" i="45"/>
  <c r="S382" i="45"/>
  <c r="S383" i="45"/>
  <c r="S384" i="45"/>
  <c r="S385" i="45"/>
  <c r="S386" i="45"/>
  <c r="S387" i="45"/>
  <c r="S388" i="45"/>
  <c r="S389" i="45"/>
  <c r="S390" i="45"/>
  <c r="S391" i="45"/>
  <c r="S392" i="45"/>
  <c r="S393" i="45"/>
  <c r="S394" i="45"/>
  <c r="S395" i="45"/>
  <c r="S396" i="45"/>
  <c r="S397" i="45"/>
  <c r="S398" i="45"/>
  <c r="S399" i="45"/>
  <c r="S400" i="45"/>
  <c r="S401" i="45"/>
  <c r="S402" i="45"/>
  <c r="S403" i="45"/>
  <c r="S404" i="45"/>
  <c r="S405" i="45"/>
  <c r="S406" i="45"/>
  <c r="S407" i="45"/>
  <c r="S408" i="45"/>
  <c r="S409" i="45"/>
  <c r="S410" i="45"/>
  <c r="S411" i="45"/>
  <c r="S412" i="45"/>
  <c r="S413" i="45"/>
  <c r="S414" i="45"/>
  <c r="S415" i="45"/>
  <c r="S416" i="45"/>
  <c r="S417" i="45"/>
  <c r="S418" i="45"/>
  <c r="S419" i="45"/>
  <c r="S420" i="45"/>
  <c r="S421" i="45"/>
  <c r="S422" i="45"/>
  <c r="S423" i="45"/>
  <c r="S424" i="45"/>
  <c r="S425" i="45"/>
  <c r="S426" i="45"/>
  <c r="S427" i="45"/>
  <c r="S428" i="45"/>
  <c r="S429" i="45"/>
  <c r="S430" i="45"/>
  <c r="S431" i="45"/>
  <c r="S432" i="45"/>
  <c r="S433" i="45"/>
  <c r="S434" i="45"/>
  <c r="S435" i="45"/>
  <c r="S436" i="45"/>
  <c r="S437" i="45"/>
  <c r="S438" i="45"/>
  <c r="S439" i="45"/>
  <c r="S440" i="45"/>
  <c r="S441" i="45"/>
  <c r="S442" i="45"/>
  <c r="S443" i="45"/>
  <c r="S444" i="45"/>
  <c r="S445" i="45"/>
  <c r="S446" i="45"/>
  <c r="S447" i="45"/>
  <c r="S448" i="45"/>
  <c r="S449" i="45"/>
  <c r="S450" i="45"/>
  <c r="S451" i="45"/>
  <c r="S452" i="45"/>
  <c r="S453" i="45"/>
  <c r="S454" i="45"/>
  <c r="S455" i="45"/>
  <c r="S456" i="45"/>
  <c r="S457" i="45"/>
  <c r="S458" i="45"/>
  <c r="S459" i="45"/>
  <c r="S460" i="45"/>
  <c r="S461" i="45"/>
  <c r="S462" i="45"/>
  <c r="S463" i="45"/>
  <c r="S464" i="45"/>
  <c r="S465" i="45"/>
  <c r="S466" i="45"/>
  <c r="S467" i="45"/>
  <c r="S468" i="45"/>
  <c r="S469" i="45"/>
  <c r="S470" i="45"/>
  <c r="S471" i="45"/>
  <c r="S472" i="45"/>
  <c r="S473" i="45"/>
  <c r="S474" i="45"/>
  <c r="S475" i="45"/>
  <c r="S476" i="45"/>
  <c r="S477" i="45"/>
  <c r="S478" i="45"/>
  <c r="S479" i="45"/>
  <c r="S480" i="45"/>
  <c r="S481" i="45"/>
  <c r="S482" i="45"/>
  <c r="S483" i="45"/>
  <c r="S484" i="45"/>
  <c r="S485" i="45"/>
  <c r="S486" i="45"/>
  <c r="S487" i="45"/>
  <c r="S488" i="45"/>
  <c r="S489" i="45"/>
  <c r="S490" i="45"/>
  <c r="S491" i="45"/>
  <c r="S492" i="45"/>
  <c r="S493" i="45"/>
  <c r="S494" i="45"/>
  <c r="S495" i="45"/>
  <c r="S496" i="45"/>
  <c r="S497" i="45"/>
  <c r="S498" i="45"/>
  <c r="S499" i="45"/>
  <c r="S500" i="45"/>
  <c r="S501" i="45"/>
  <c r="S502" i="45"/>
  <c r="S503" i="45"/>
  <c r="S504" i="45"/>
  <c r="S505" i="45"/>
  <c r="S506" i="45"/>
  <c r="S507" i="45"/>
  <c r="S508" i="45"/>
  <c r="S509" i="45"/>
  <c r="S510" i="45"/>
  <c r="S511" i="45"/>
  <c r="S512" i="45"/>
  <c r="S513" i="45"/>
  <c r="S514" i="45"/>
  <c r="S515" i="45"/>
  <c r="S516" i="45"/>
  <c r="S517" i="45"/>
  <c r="S518" i="45"/>
  <c r="S519" i="45"/>
  <c r="S520" i="45"/>
  <c r="S521" i="45"/>
  <c r="S522" i="45"/>
  <c r="S523" i="45"/>
  <c r="S524" i="45"/>
  <c r="S525" i="45"/>
  <c r="S526" i="45"/>
  <c r="S527" i="45"/>
  <c r="S528" i="45"/>
  <c r="S529" i="45"/>
  <c r="S530" i="45"/>
  <c r="S531" i="45"/>
  <c r="S532" i="45"/>
  <c r="S533" i="45"/>
  <c r="S534" i="45"/>
  <c r="S535" i="45"/>
  <c r="S536" i="45"/>
  <c r="S537" i="45"/>
  <c r="S538" i="45"/>
  <c r="S539" i="45"/>
  <c r="S540" i="45"/>
  <c r="S541" i="45"/>
  <c r="S542" i="45"/>
  <c r="S543" i="45"/>
  <c r="S544" i="45"/>
  <c r="S545" i="45"/>
  <c r="S546" i="45"/>
  <c r="S547" i="45"/>
  <c r="S548" i="45"/>
  <c r="S549" i="45"/>
  <c r="S550" i="45"/>
  <c r="S551" i="45"/>
  <c r="S552" i="45"/>
  <c r="S553" i="45"/>
  <c r="S554" i="45"/>
  <c r="S555" i="45"/>
  <c r="S556" i="45"/>
  <c r="S557" i="45"/>
  <c r="S558" i="45"/>
  <c r="S559" i="45"/>
  <c r="S560" i="45"/>
  <c r="S561" i="45"/>
  <c r="S562" i="45"/>
  <c r="S563" i="45"/>
  <c r="S564" i="45"/>
  <c r="S565" i="45"/>
  <c r="S566" i="45"/>
  <c r="S567" i="45"/>
  <c r="S568" i="45"/>
  <c r="S569" i="45"/>
  <c r="S570" i="45"/>
  <c r="S571" i="45"/>
  <c r="S572" i="45"/>
  <c r="S573" i="45"/>
  <c r="S574" i="45"/>
  <c r="S575" i="45"/>
  <c r="S576" i="45"/>
  <c r="S577" i="45"/>
  <c r="S578" i="45"/>
  <c r="S579" i="45"/>
  <c r="S580" i="45"/>
  <c r="S581" i="45"/>
  <c r="S582" i="45"/>
  <c r="S583" i="45"/>
  <c r="S584" i="45"/>
  <c r="S585" i="45"/>
  <c r="S586" i="45"/>
  <c r="S587" i="45"/>
  <c r="S588" i="45"/>
  <c r="S589" i="45"/>
  <c r="S590" i="45"/>
  <c r="S591" i="45"/>
  <c r="S592" i="45"/>
  <c r="S593" i="45"/>
  <c r="S594" i="45"/>
  <c r="S595" i="45"/>
  <c r="S596" i="45"/>
  <c r="S597" i="45"/>
  <c r="S598" i="45"/>
  <c r="S599" i="45"/>
  <c r="S600" i="45"/>
  <c r="S601" i="45"/>
  <c r="S602" i="45"/>
  <c r="S603" i="45"/>
  <c r="S604" i="45"/>
  <c r="S605" i="45"/>
  <c r="S606" i="45"/>
  <c r="S607" i="45"/>
  <c r="S608" i="45"/>
  <c r="S609" i="45"/>
  <c r="S610" i="45"/>
  <c r="S611" i="45"/>
  <c r="S612" i="45"/>
  <c r="S613" i="45"/>
  <c r="S614" i="45"/>
  <c r="S615" i="45"/>
  <c r="S616" i="45"/>
  <c r="S617" i="45"/>
  <c r="S618" i="45"/>
  <c r="S619" i="45"/>
  <c r="S620" i="45"/>
  <c r="S621" i="45"/>
  <c r="S622" i="45"/>
  <c r="S623" i="45"/>
  <c r="S624" i="45"/>
  <c r="S625" i="45"/>
  <c r="S626" i="45"/>
  <c r="S627" i="45"/>
  <c r="S628" i="45"/>
  <c r="S629" i="45"/>
  <c r="S630" i="45"/>
  <c r="S631" i="45"/>
  <c r="S632" i="45"/>
  <c r="S633" i="45"/>
  <c r="S634" i="45"/>
  <c r="S635" i="45"/>
  <c r="S636" i="45"/>
  <c r="S637" i="45"/>
  <c r="S638" i="45"/>
  <c r="S639" i="45"/>
  <c r="S640" i="45"/>
  <c r="S641" i="45"/>
  <c r="S642" i="45"/>
  <c r="S643" i="45"/>
  <c r="S644" i="45"/>
  <c r="S645" i="45"/>
  <c r="S646" i="45"/>
  <c r="S647" i="45"/>
  <c r="S648" i="45"/>
  <c r="S649" i="45"/>
  <c r="S650" i="45"/>
  <c r="S651" i="45"/>
  <c r="S652" i="45"/>
  <c r="S653" i="45"/>
  <c r="S654" i="45"/>
  <c r="S655" i="45"/>
  <c r="S656" i="45"/>
  <c r="S657" i="45"/>
  <c r="S658" i="45"/>
  <c r="S659" i="45"/>
  <c r="S660" i="45"/>
  <c r="S661" i="45"/>
  <c r="S662" i="45"/>
  <c r="S663" i="45"/>
  <c r="S664" i="45"/>
  <c r="S665" i="45"/>
  <c r="S666" i="45"/>
  <c r="S667" i="45"/>
  <c r="S668" i="45"/>
  <c r="S669" i="45"/>
  <c r="S670" i="45"/>
  <c r="S671" i="45"/>
  <c r="S672" i="45"/>
  <c r="S673" i="45"/>
  <c r="S674" i="45"/>
  <c r="S675" i="45"/>
  <c r="S676" i="45"/>
  <c r="S677" i="45"/>
  <c r="S678" i="45"/>
  <c r="S679" i="45"/>
  <c r="S680" i="45"/>
  <c r="S681" i="45"/>
  <c r="S682" i="45"/>
  <c r="S683" i="45"/>
  <c r="S684" i="45"/>
  <c r="S685" i="45"/>
  <c r="S686" i="45"/>
  <c r="S687" i="45"/>
  <c r="S688" i="45"/>
  <c r="S689" i="45"/>
  <c r="S690" i="45"/>
  <c r="S691" i="45"/>
  <c r="S692" i="45"/>
  <c r="S693" i="45"/>
  <c r="S694" i="45"/>
  <c r="S695" i="45"/>
  <c r="S696" i="45"/>
  <c r="S697" i="45"/>
  <c r="S698" i="45"/>
  <c r="S699" i="45"/>
  <c r="S700" i="45"/>
  <c r="S701" i="45"/>
  <c r="S702" i="45"/>
  <c r="S703" i="45"/>
  <c r="S704" i="45"/>
  <c r="S705" i="45"/>
  <c r="S706" i="45"/>
  <c r="S707" i="45"/>
  <c r="S708" i="45"/>
  <c r="S709" i="45"/>
  <c r="S710" i="45"/>
  <c r="S711" i="45"/>
  <c r="S712" i="45"/>
  <c r="S713" i="45"/>
  <c r="S714" i="45"/>
  <c r="S715" i="45"/>
  <c r="S716" i="45"/>
  <c r="S717" i="45"/>
  <c r="S718" i="45"/>
  <c r="S719" i="45"/>
  <c r="S720" i="45"/>
  <c r="S721" i="45"/>
  <c r="S722" i="45"/>
  <c r="S723" i="45"/>
  <c r="S724" i="45"/>
  <c r="S725" i="45"/>
  <c r="S726" i="45"/>
  <c r="S727" i="45"/>
  <c r="S728" i="45"/>
  <c r="S729" i="45"/>
  <c r="S730" i="45"/>
  <c r="S731" i="45"/>
  <c r="S732" i="45"/>
  <c r="S733" i="45"/>
  <c r="S734" i="45"/>
  <c r="S735" i="45"/>
  <c r="S736" i="45"/>
  <c r="S737" i="45"/>
  <c r="S738" i="45"/>
  <c r="S739" i="45"/>
  <c r="S740" i="45"/>
  <c r="S741" i="45"/>
  <c r="S742" i="45"/>
  <c r="S743" i="45"/>
  <c r="S744" i="45"/>
  <c r="S745" i="45"/>
  <c r="S746" i="45"/>
  <c r="S747" i="45"/>
  <c r="S748" i="45"/>
  <c r="S749" i="45"/>
  <c r="S750" i="45"/>
  <c r="S751" i="45"/>
  <c r="S752" i="45"/>
  <c r="S753" i="45"/>
  <c r="S754" i="45"/>
  <c r="S755" i="45"/>
  <c r="S756" i="45"/>
  <c r="S757" i="45"/>
  <c r="S758" i="45"/>
  <c r="S759" i="45"/>
  <c r="S760" i="45"/>
  <c r="S761" i="45"/>
  <c r="S762" i="45"/>
  <c r="S763" i="45"/>
  <c r="S764" i="45"/>
  <c r="S765" i="45"/>
  <c r="S766" i="45"/>
  <c r="S767" i="45"/>
  <c r="S768" i="45"/>
  <c r="S769" i="45"/>
  <c r="S770" i="45"/>
  <c r="S771" i="45"/>
  <c r="S772" i="45"/>
  <c r="S773" i="45"/>
  <c r="S774" i="45"/>
  <c r="S775" i="45"/>
  <c r="S776" i="45"/>
  <c r="S777" i="45"/>
  <c r="S778" i="45"/>
  <c r="S779" i="45"/>
  <c r="S780" i="45"/>
  <c r="S781" i="45"/>
  <c r="S782" i="45"/>
  <c r="S783" i="45"/>
  <c r="S784" i="45"/>
  <c r="S785" i="45"/>
  <c r="S786" i="45"/>
  <c r="S787" i="45"/>
  <c r="S788" i="45"/>
  <c r="S789" i="45"/>
  <c r="S790" i="45"/>
  <c r="S791" i="45"/>
  <c r="S792" i="45"/>
  <c r="S793" i="45"/>
  <c r="S794" i="45"/>
  <c r="S795" i="45"/>
  <c r="S796" i="45"/>
  <c r="S797" i="45"/>
  <c r="S798" i="45"/>
  <c r="S799" i="45"/>
  <c r="S800" i="45"/>
  <c r="S801" i="45"/>
  <c r="S802" i="45"/>
  <c r="S803" i="45"/>
  <c r="S804" i="45"/>
  <c r="S805" i="45"/>
  <c r="S806" i="45"/>
  <c r="S807" i="45"/>
  <c r="S808" i="45"/>
  <c r="S809" i="45"/>
  <c r="S810" i="45"/>
  <c r="S811" i="45"/>
  <c r="S812" i="45"/>
  <c r="S813" i="45"/>
  <c r="S814" i="45"/>
  <c r="S815" i="45"/>
  <c r="S816" i="45"/>
  <c r="S817" i="45"/>
  <c r="S818" i="45"/>
  <c r="S819" i="45"/>
  <c r="S820" i="45"/>
  <c r="S821" i="45"/>
  <c r="S822" i="45"/>
  <c r="S823" i="45"/>
  <c r="S824" i="45"/>
  <c r="S825" i="45"/>
  <c r="S826" i="45"/>
  <c r="S827" i="45"/>
  <c r="S828" i="45"/>
  <c r="S829" i="45"/>
  <c r="S830" i="45"/>
  <c r="S831" i="45"/>
  <c r="S832" i="45"/>
  <c r="S833" i="45"/>
  <c r="S834" i="45"/>
  <c r="S835" i="45"/>
  <c r="S836" i="45"/>
  <c r="S837" i="45"/>
  <c r="S838" i="45"/>
  <c r="S839" i="45"/>
  <c r="S840" i="45"/>
  <c r="S841" i="45"/>
  <c r="S842" i="45"/>
  <c r="S843" i="45"/>
  <c r="S844" i="45"/>
  <c r="S845" i="45"/>
  <c r="S846" i="45"/>
  <c r="S847" i="45"/>
  <c r="S848" i="45"/>
  <c r="S849" i="45"/>
  <c r="S850" i="45"/>
  <c r="S851" i="45"/>
  <c r="S852" i="45"/>
  <c r="S853" i="45"/>
  <c r="S854" i="45"/>
  <c r="S855" i="45"/>
  <c r="S856" i="45"/>
  <c r="S857" i="45"/>
  <c r="S858" i="45"/>
  <c r="S859" i="45"/>
  <c r="S860" i="45"/>
  <c r="S861" i="45"/>
  <c r="S862" i="45"/>
  <c r="S863" i="45"/>
  <c r="S864" i="45"/>
  <c r="S865" i="45"/>
  <c r="S866" i="45"/>
  <c r="S867" i="45"/>
  <c r="S868" i="45"/>
  <c r="S869" i="45"/>
  <c r="S870" i="45"/>
  <c r="S871" i="45"/>
  <c r="S872" i="45"/>
  <c r="S873" i="45"/>
  <c r="S874" i="45"/>
  <c r="S875" i="45"/>
  <c r="S876" i="45"/>
  <c r="S877" i="45"/>
  <c r="S878" i="45"/>
  <c r="S879" i="45"/>
  <c r="S880" i="45"/>
  <c r="S881" i="45"/>
  <c r="S882" i="45"/>
  <c r="S883" i="45"/>
  <c r="S884" i="45"/>
  <c r="S885" i="45"/>
  <c r="S886" i="45"/>
  <c r="S887" i="45"/>
  <c r="S888" i="45"/>
  <c r="S889" i="45"/>
  <c r="S890" i="45"/>
  <c r="S891" i="45"/>
  <c r="S892" i="45"/>
  <c r="S893" i="45"/>
  <c r="S894" i="45"/>
  <c r="S895" i="45"/>
  <c r="S896" i="45"/>
  <c r="S897" i="45"/>
  <c r="S898" i="45"/>
  <c r="S899" i="45"/>
  <c r="S900" i="45"/>
  <c r="S901" i="45"/>
  <c r="S902" i="45"/>
  <c r="S903" i="45"/>
  <c r="S904" i="45"/>
  <c r="S905" i="45"/>
  <c r="S906" i="45"/>
  <c r="S907" i="45"/>
  <c r="S908" i="45"/>
  <c r="S909" i="45"/>
  <c r="S910" i="45"/>
  <c r="S911" i="45"/>
  <c r="S912" i="45"/>
  <c r="S913" i="45"/>
  <c r="S914" i="45"/>
  <c r="S915" i="45"/>
  <c r="S916" i="45"/>
  <c r="S917" i="45"/>
  <c r="S918" i="45"/>
  <c r="S919" i="45"/>
  <c r="S920" i="45"/>
  <c r="S921" i="45"/>
  <c r="S922" i="45"/>
  <c r="S923" i="45"/>
  <c r="S924" i="45"/>
  <c r="S925" i="45"/>
  <c r="S926" i="45"/>
  <c r="S927" i="45"/>
  <c r="S928" i="45"/>
  <c r="S929" i="45"/>
  <c r="S930" i="45"/>
  <c r="S931" i="45"/>
  <c r="S932" i="45"/>
  <c r="S933" i="45"/>
  <c r="S934" i="45"/>
  <c r="S935" i="45"/>
  <c r="S936" i="45"/>
  <c r="S937" i="45"/>
  <c r="S938" i="45"/>
  <c r="S939" i="45"/>
  <c r="S940" i="45"/>
  <c r="S941" i="45"/>
  <c r="S942" i="45"/>
  <c r="S943" i="45"/>
  <c r="S944" i="45"/>
  <c r="S945" i="45"/>
  <c r="S946" i="45"/>
  <c r="S947" i="45"/>
  <c r="S948" i="45"/>
  <c r="S949" i="45"/>
  <c r="S950" i="45"/>
  <c r="S951" i="45"/>
  <c r="S952" i="45"/>
  <c r="S953" i="45"/>
  <c r="S954" i="45"/>
  <c r="S955" i="45"/>
  <c r="S956" i="45"/>
  <c r="S957" i="45"/>
  <c r="S958" i="45"/>
  <c r="S959" i="45"/>
  <c r="S960" i="45"/>
  <c r="S961" i="45"/>
  <c r="S962" i="45"/>
  <c r="S963" i="45"/>
  <c r="S964" i="45"/>
  <c r="S965" i="45"/>
  <c r="S966" i="45"/>
  <c r="S967" i="45"/>
  <c r="S968" i="45"/>
  <c r="S969" i="45"/>
  <c r="S970" i="45"/>
  <c r="S971" i="45"/>
  <c r="S972" i="45"/>
  <c r="S973" i="45"/>
  <c r="S974" i="45"/>
  <c r="S975" i="45"/>
  <c r="S976" i="45"/>
  <c r="S977" i="45"/>
  <c r="S978" i="45"/>
  <c r="S979" i="45"/>
  <c r="S980" i="45"/>
  <c r="S981" i="45"/>
  <c r="S982" i="45"/>
  <c r="S983" i="45"/>
  <c r="S984" i="45"/>
  <c r="S985" i="45"/>
  <c r="S986" i="45"/>
  <c r="S987" i="45"/>
  <c r="S988" i="45"/>
  <c r="S989" i="45"/>
  <c r="S990" i="45"/>
  <c r="S991" i="45"/>
  <c r="S992" i="45"/>
  <c r="S993" i="45"/>
  <c r="S994" i="45"/>
  <c r="S995" i="45"/>
  <c r="S996" i="45"/>
  <c r="S997" i="45"/>
  <c r="S998" i="45"/>
  <c r="S999" i="45"/>
  <c r="S1000" i="45"/>
  <c r="S1001" i="45"/>
  <c r="S1002" i="45"/>
  <c r="S1003" i="45"/>
  <c r="S1004" i="45"/>
  <c r="S1005" i="45"/>
  <c r="S1006" i="45"/>
  <c r="S1007" i="45"/>
  <c r="S1008" i="45"/>
  <c r="F16" i="45"/>
  <c r="F17" i="45"/>
  <c r="N17" i="45"/>
  <c r="O17" i="45" s="1"/>
  <c r="N16" i="45"/>
  <c r="O16" i="45" s="1"/>
  <c r="N15" i="45"/>
  <c r="O15" i="45" s="1"/>
  <c r="N14" i="45"/>
  <c r="O14" i="45" s="1"/>
  <c r="F14" i="45"/>
  <c r="N13" i="45"/>
  <c r="O13" i="45" s="1"/>
  <c r="F13" i="45"/>
  <c r="F12" i="45"/>
  <c r="N11" i="45"/>
  <c r="N10" i="45"/>
  <c r="R115" i="45" l="1"/>
  <c r="S115" i="45" s="1"/>
  <c r="R171" i="45"/>
  <c r="S171" i="45" s="1"/>
  <c r="R43" i="45"/>
  <c r="S43" i="45" s="1"/>
  <c r="R227" i="45"/>
  <c r="S227" i="45" s="1"/>
  <c r="R163" i="45"/>
  <c r="S163" i="45" s="1"/>
  <c r="R99" i="45"/>
  <c r="S99" i="45" s="1"/>
  <c r="R35" i="45"/>
  <c r="S35" i="45" s="1"/>
  <c r="R107" i="45"/>
  <c r="S107" i="45" s="1"/>
  <c r="R219" i="45"/>
  <c r="S219" i="45" s="1"/>
  <c r="R155" i="45"/>
  <c r="S155" i="45" s="1"/>
  <c r="R91" i="45"/>
  <c r="S91" i="45" s="1"/>
  <c r="R243" i="45"/>
  <c r="S243" i="45" s="1"/>
  <c r="R235" i="45"/>
  <c r="S235" i="45" s="1"/>
  <c r="R275" i="45"/>
  <c r="S275" i="45" s="1"/>
  <c r="R211" i="45"/>
  <c r="S211" i="45" s="1"/>
  <c r="R147" i="45"/>
  <c r="S147" i="45" s="1"/>
  <c r="R83" i="45"/>
  <c r="S83" i="45" s="1"/>
  <c r="R179" i="45"/>
  <c r="S179" i="45" s="1"/>
  <c r="R267" i="45"/>
  <c r="S267" i="45" s="1"/>
  <c r="R203" i="45"/>
  <c r="S203" i="45" s="1"/>
  <c r="R139" i="45"/>
  <c r="S139" i="45" s="1"/>
  <c r="R75" i="45"/>
  <c r="S75" i="45" s="1"/>
  <c r="R259" i="45"/>
  <c r="S259" i="45" s="1"/>
  <c r="R195" i="45"/>
  <c r="S195" i="45" s="1"/>
  <c r="R131" i="45"/>
  <c r="S131" i="45" s="1"/>
  <c r="R67" i="45"/>
  <c r="S67" i="45" s="1"/>
  <c r="R51" i="45"/>
  <c r="S51" i="45" s="1"/>
  <c r="R251" i="45"/>
  <c r="S251" i="45" s="1"/>
  <c r="R187" i="45"/>
  <c r="S187" i="45" s="1"/>
  <c r="R123" i="45"/>
  <c r="S123" i="45" s="1"/>
  <c r="R59" i="45"/>
  <c r="S59" i="45" s="1"/>
  <c r="N25" i="41"/>
  <c r="R274" i="45"/>
  <c r="S274" i="45" s="1"/>
  <c r="R266" i="45"/>
  <c r="S266" i="45" s="1"/>
  <c r="R258" i="45"/>
  <c r="S258" i="45" s="1"/>
  <c r="R250" i="45"/>
  <c r="S250" i="45" s="1"/>
  <c r="R242" i="45"/>
  <c r="S242" i="45" s="1"/>
  <c r="R234" i="45"/>
  <c r="S234" i="45" s="1"/>
  <c r="R226" i="45"/>
  <c r="S226" i="45" s="1"/>
  <c r="R218" i="45"/>
  <c r="S218" i="45" s="1"/>
  <c r="R210" i="45"/>
  <c r="S210" i="45" s="1"/>
  <c r="R202" i="45"/>
  <c r="S202" i="45" s="1"/>
  <c r="R194" i="45"/>
  <c r="S194" i="45" s="1"/>
  <c r="R186" i="45"/>
  <c r="S186" i="45" s="1"/>
  <c r="R178" i="45"/>
  <c r="S178" i="45" s="1"/>
  <c r="R170" i="45"/>
  <c r="S170" i="45" s="1"/>
  <c r="R162" i="45"/>
  <c r="S162" i="45" s="1"/>
  <c r="R154" i="45"/>
  <c r="S154" i="45" s="1"/>
  <c r="R146" i="45"/>
  <c r="S146" i="45" s="1"/>
  <c r="R138" i="45"/>
  <c r="S138" i="45" s="1"/>
  <c r="R130" i="45"/>
  <c r="S130" i="45" s="1"/>
  <c r="R122" i="45"/>
  <c r="S122" i="45" s="1"/>
  <c r="R114" i="45"/>
  <c r="S114" i="45" s="1"/>
  <c r="R106" i="45"/>
  <c r="S106" i="45" s="1"/>
  <c r="R98" i="45"/>
  <c r="S98" i="45" s="1"/>
  <c r="R90" i="45"/>
  <c r="S90" i="45" s="1"/>
  <c r="R82" i="45"/>
  <c r="S82" i="45" s="1"/>
  <c r="R74" i="45"/>
  <c r="S74" i="45" s="1"/>
  <c r="R66" i="45"/>
  <c r="S66" i="45" s="1"/>
  <c r="R58" i="45"/>
  <c r="S58" i="45" s="1"/>
  <c r="R50" i="45"/>
  <c r="S50" i="45" s="1"/>
  <c r="R42" i="45"/>
  <c r="S42" i="45" s="1"/>
  <c r="R34" i="45"/>
  <c r="S34" i="45" s="1"/>
  <c r="R27" i="45"/>
  <c r="S27" i="45" s="1"/>
  <c r="R273" i="45"/>
  <c r="S273" i="45" s="1"/>
  <c r="R265" i="45"/>
  <c r="S265" i="45" s="1"/>
  <c r="R257" i="45"/>
  <c r="S257" i="45" s="1"/>
  <c r="R249" i="45"/>
  <c r="S249" i="45" s="1"/>
  <c r="R241" i="45"/>
  <c r="S241" i="45" s="1"/>
  <c r="R233" i="45"/>
  <c r="S233" i="45" s="1"/>
  <c r="R225" i="45"/>
  <c r="S225" i="45" s="1"/>
  <c r="R217" i="45"/>
  <c r="S217" i="45" s="1"/>
  <c r="R209" i="45"/>
  <c r="S209" i="45" s="1"/>
  <c r="R201" i="45"/>
  <c r="S201" i="45" s="1"/>
  <c r="R193" i="45"/>
  <c r="S193" i="45" s="1"/>
  <c r="R185" i="45"/>
  <c r="S185" i="45" s="1"/>
  <c r="R177" i="45"/>
  <c r="S177" i="45" s="1"/>
  <c r="R169" i="45"/>
  <c r="S169" i="45" s="1"/>
  <c r="R161" i="45"/>
  <c r="S161" i="45" s="1"/>
  <c r="R153" i="45"/>
  <c r="S153" i="45" s="1"/>
  <c r="R145" i="45"/>
  <c r="S145" i="45" s="1"/>
  <c r="R137" i="45"/>
  <c r="S137" i="45" s="1"/>
  <c r="R129" i="45"/>
  <c r="S129" i="45" s="1"/>
  <c r="R121" i="45"/>
  <c r="S121" i="45" s="1"/>
  <c r="R113" i="45"/>
  <c r="S113" i="45" s="1"/>
  <c r="R105" i="45"/>
  <c r="S105" i="45" s="1"/>
  <c r="R97" i="45"/>
  <c r="S97" i="45" s="1"/>
  <c r="R89" i="45"/>
  <c r="S89" i="45" s="1"/>
  <c r="R81" i="45"/>
  <c r="S81" i="45" s="1"/>
  <c r="R73" i="45"/>
  <c r="S73" i="45" s="1"/>
  <c r="R65" i="45"/>
  <c r="S65" i="45" s="1"/>
  <c r="R57" i="45"/>
  <c r="S57" i="45" s="1"/>
  <c r="R49" i="45"/>
  <c r="S49" i="45" s="1"/>
  <c r="R41" i="45"/>
  <c r="S41" i="45" s="1"/>
  <c r="R33" i="45"/>
  <c r="S33" i="45" s="1"/>
  <c r="R272" i="45"/>
  <c r="S272" i="45" s="1"/>
  <c r="R264" i="45"/>
  <c r="S264" i="45" s="1"/>
  <c r="R256" i="45"/>
  <c r="S256" i="45" s="1"/>
  <c r="R248" i="45"/>
  <c r="S248" i="45" s="1"/>
  <c r="R240" i="45"/>
  <c r="S240" i="45" s="1"/>
  <c r="R232" i="45"/>
  <c r="S232" i="45" s="1"/>
  <c r="R224" i="45"/>
  <c r="S224" i="45" s="1"/>
  <c r="R216" i="45"/>
  <c r="S216" i="45" s="1"/>
  <c r="R208" i="45"/>
  <c r="S208" i="45" s="1"/>
  <c r="R200" i="45"/>
  <c r="S200" i="45" s="1"/>
  <c r="R192" i="45"/>
  <c r="S192" i="45" s="1"/>
  <c r="R184" i="45"/>
  <c r="S184" i="45" s="1"/>
  <c r="R176" i="45"/>
  <c r="S176" i="45" s="1"/>
  <c r="R168" i="45"/>
  <c r="S168" i="45" s="1"/>
  <c r="R160" i="45"/>
  <c r="S160" i="45" s="1"/>
  <c r="R152" i="45"/>
  <c r="S152" i="45" s="1"/>
  <c r="R144" i="45"/>
  <c r="S144" i="45" s="1"/>
  <c r="R136" i="45"/>
  <c r="S136" i="45" s="1"/>
  <c r="R128" i="45"/>
  <c r="S128" i="45" s="1"/>
  <c r="R120" i="45"/>
  <c r="S120" i="45" s="1"/>
  <c r="R112" i="45"/>
  <c r="S112" i="45" s="1"/>
  <c r="R104" i="45"/>
  <c r="S104" i="45" s="1"/>
  <c r="R96" i="45"/>
  <c r="S96" i="45" s="1"/>
  <c r="R88" i="45"/>
  <c r="S88" i="45" s="1"/>
  <c r="R80" i="45"/>
  <c r="S80" i="45" s="1"/>
  <c r="R72" i="45"/>
  <c r="S72" i="45" s="1"/>
  <c r="R64" i="45"/>
  <c r="S64" i="45" s="1"/>
  <c r="R56" i="45"/>
  <c r="S56" i="45" s="1"/>
  <c r="R48" i="45"/>
  <c r="S48" i="45" s="1"/>
  <c r="R40" i="45"/>
  <c r="S40" i="45" s="1"/>
  <c r="R32" i="45"/>
  <c r="S32" i="45" s="1"/>
  <c r="R271" i="45"/>
  <c r="S271" i="45" s="1"/>
  <c r="R263" i="45"/>
  <c r="S263" i="45" s="1"/>
  <c r="R255" i="45"/>
  <c r="S255" i="45" s="1"/>
  <c r="R247" i="45"/>
  <c r="S247" i="45" s="1"/>
  <c r="R239" i="45"/>
  <c r="S239" i="45" s="1"/>
  <c r="R231" i="45"/>
  <c r="S231" i="45" s="1"/>
  <c r="R223" i="45"/>
  <c r="S223" i="45" s="1"/>
  <c r="R215" i="45"/>
  <c r="S215" i="45" s="1"/>
  <c r="R207" i="45"/>
  <c r="S207" i="45" s="1"/>
  <c r="R199" i="45"/>
  <c r="S199" i="45" s="1"/>
  <c r="R191" i="45"/>
  <c r="S191" i="45" s="1"/>
  <c r="R183" i="45"/>
  <c r="S183" i="45" s="1"/>
  <c r="R175" i="45"/>
  <c r="S175" i="45" s="1"/>
  <c r="R167" i="45"/>
  <c r="S167" i="45" s="1"/>
  <c r="R159" i="45"/>
  <c r="S159" i="45" s="1"/>
  <c r="R151" i="45"/>
  <c r="S151" i="45" s="1"/>
  <c r="R143" i="45"/>
  <c r="S143" i="45" s="1"/>
  <c r="R135" i="45"/>
  <c r="S135" i="45" s="1"/>
  <c r="R127" i="45"/>
  <c r="S127" i="45" s="1"/>
  <c r="R119" i="45"/>
  <c r="S119" i="45" s="1"/>
  <c r="R111" i="45"/>
  <c r="S111" i="45" s="1"/>
  <c r="R103" i="45"/>
  <c r="S103" i="45" s="1"/>
  <c r="R95" i="45"/>
  <c r="S95" i="45" s="1"/>
  <c r="R87" i="45"/>
  <c r="S87" i="45" s="1"/>
  <c r="R79" i="45"/>
  <c r="S79" i="45" s="1"/>
  <c r="R71" i="45"/>
  <c r="S71" i="45" s="1"/>
  <c r="R63" i="45"/>
  <c r="S63" i="45" s="1"/>
  <c r="R55" i="45"/>
  <c r="S55" i="45" s="1"/>
  <c r="R47" i="45"/>
  <c r="S47" i="45" s="1"/>
  <c r="R39" i="45"/>
  <c r="S39" i="45" s="1"/>
  <c r="R31" i="45"/>
  <c r="S31" i="45" s="1"/>
  <c r="R270" i="45"/>
  <c r="S270" i="45" s="1"/>
  <c r="R262" i="45"/>
  <c r="S262" i="45" s="1"/>
  <c r="R254" i="45"/>
  <c r="S254" i="45" s="1"/>
  <c r="R246" i="45"/>
  <c r="S246" i="45" s="1"/>
  <c r="R238" i="45"/>
  <c r="S238" i="45" s="1"/>
  <c r="R230" i="45"/>
  <c r="S230" i="45" s="1"/>
  <c r="R222" i="45"/>
  <c r="S222" i="45" s="1"/>
  <c r="R214" i="45"/>
  <c r="S214" i="45" s="1"/>
  <c r="R206" i="45"/>
  <c r="S206" i="45" s="1"/>
  <c r="R198" i="45"/>
  <c r="S198" i="45" s="1"/>
  <c r="R190" i="45"/>
  <c r="S190" i="45" s="1"/>
  <c r="R182" i="45"/>
  <c r="S182" i="45" s="1"/>
  <c r="R174" i="45"/>
  <c r="S174" i="45" s="1"/>
  <c r="R166" i="45"/>
  <c r="S166" i="45" s="1"/>
  <c r="R158" i="45"/>
  <c r="S158" i="45" s="1"/>
  <c r="R150" i="45"/>
  <c r="S150" i="45" s="1"/>
  <c r="R142" i="45"/>
  <c r="S142" i="45" s="1"/>
  <c r="R134" i="45"/>
  <c r="S134" i="45" s="1"/>
  <c r="R126" i="45"/>
  <c r="S126" i="45" s="1"/>
  <c r="R118" i="45"/>
  <c r="S118" i="45" s="1"/>
  <c r="R110" i="45"/>
  <c r="S110" i="45" s="1"/>
  <c r="R102" i="45"/>
  <c r="S102" i="45" s="1"/>
  <c r="R94" i="45"/>
  <c r="S94" i="45" s="1"/>
  <c r="R86" i="45"/>
  <c r="S86" i="45" s="1"/>
  <c r="R78" i="45"/>
  <c r="S78" i="45" s="1"/>
  <c r="R70" i="45"/>
  <c r="S70" i="45" s="1"/>
  <c r="R62" i="45"/>
  <c r="S62" i="45" s="1"/>
  <c r="R54" i="45"/>
  <c r="S54" i="45" s="1"/>
  <c r="R46" i="45"/>
  <c r="S46" i="45" s="1"/>
  <c r="R38" i="45"/>
  <c r="S38" i="45" s="1"/>
  <c r="R30" i="45"/>
  <c r="S30" i="45" s="1"/>
  <c r="R277" i="45"/>
  <c r="S277" i="45" s="1"/>
  <c r="R269" i="45"/>
  <c r="S269" i="45" s="1"/>
  <c r="R261" i="45"/>
  <c r="S261" i="45" s="1"/>
  <c r="R253" i="45"/>
  <c r="S253" i="45" s="1"/>
  <c r="R245" i="45"/>
  <c r="S245" i="45" s="1"/>
  <c r="R237" i="45"/>
  <c r="S237" i="45" s="1"/>
  <c r="R229" i="45"/>
  <c r="S229" i="45" s="1"/>
  <c r="R221" i="45"/>
  <c r="S221" i="45" s="1"/>
  <c r="R213" i="45"/>
  <c r="S213" i="45" s="1"/>
  <c r="R205" i="45"/>
  <c r="S205" i="45" s="1"/>
  <c r="R197" i="45"/>
  <c r="S197" i="45" s="1"/>
  <c r="R189" i="45"/>
  <c r="S189" i="45" s="1"/>
  <c r="R181" i="45"/>
  <c r="S181" i="45" s="1"/>
  <c r="R173" i="45"/>
  <c r="S173" i="45" s="1"/>
  <c r="R165" i="45"/>
  <c r="S165" i="45" s="1"/>
  <c r="R157" i="45"/>
  <c r="S157" i="45" s="1"/>
  <c r="R149" i="45"/>
  <c r="S149" i="45" s="1"/>
  <c r="R141" i="45"/>
  <c r="S141" i="45" s="1"/>
  <c r="R133" i="45"/>
  <c r="S133" i="45" s="1"/>
  <c r="R125" i="45"/>
  <c r="S125" i="45" s="1"/>
  <c r="R117" i="45"/>
  <c r="S117" i="45" s="1"/>
  <c r="R109" i="45"/>
  <c r="S109" i="45" s="1"/>
  <c r="R101" i="45"/>
  <c r="S101" i="45" s="1"/>
  <c r="R93" i="45"/>
  <c r="S93" i="45" s="1"/>
  <c r="R85" i="45"/>
  <c r="S85" i="45" s="1"/>
  <c r="R77" i="45"/>
  <c r="S77" i="45" s="1"/>
  <c r="R69" i="45"/>
  <c r="S69" i="45" s="1"/>
  <c r="R61" i="45"/>
  <c r="S61" i="45" s="1"/>
  <c r="R53" i="45"/>
  <c r="S53" i="45" s="1"/>
  <c r="R45" i="45"/>
  <c r="S45" i="45" s="1"/>
  <c r="R37" i="45"/>
  <c r="S37" i="45" s="1"/>
  <c r="R29" i="45"/>
  <c r="S29" i="45" s="1"/>
  <c r="R276" i="45"/>
  <c r="S276" i="45" s="1"/>
  <c r="R268" i="45"/>
  <c r="S268" i="45" s="1"/>
  <c r="R260" i="45"/>
  <c r="S260" i="45" s="1"/>
  <c r="R252" i="45"/>
  <c r="S252" i="45" s="1"/>
  <c r="R244" i="45"/>
  <c r="S244" i="45" s="1"/>
  <c r="R236" i="45"/>
  <c r="S236" i="45" s="1"/>
  <c r="R228" i="45"/>
  <c r="S228" i="45" s="1"/>
  <c r="R220" i="45"/>
  <c r="S220" i="45" s="1"/>
  <c r="R212" i="45"/>
  <c r="S212" i="45" s="1"/>
  <c r="R204" i="45"/>
  <c r="S204" i="45" s="1"/>
  <c r="R196" i="45"/>
  <c r="S196" i="45" s="1"/>
  <c r="R188" i="45"/>
  <c r="S188" i="45" s="1"/>
  <c r="R180" i="45"/>
  <c r="S180" i="45" s="1"/>
  <c r="R172" i="45"/>
  <c r="S172" i="45" s="1"/>
  <c r="R164" i="45"/>
  <c r="S164" i="45" s="1"/>
  <c r="R156" i="45"/>
  <c r="S156" i="45" s="1"/>
  <c r="R148" i="45"/>
  <c r="S148" i="45" s="1"/>
  <c r="R140" i="45"/>
  <c r="S140" i="45" s="1"/>
  <c r="R132" i="45"/>
  <c r="S132" i="45" s="1"/>
  <c r="R124" i="45"/>
  <c r="S124" i="45" s="1"/>
  <c r="R116" i="45"/>
  <c r="S116" i="45" s="1"/>
  <c r="R108" i="45"/>
  <c r="S108" i="45" s="1"/>
  <c r="R100" i="45"/>
  <c r="S100" i="45" s="1"/>
  <c r="R92" i="45"/>
  <c r="S92" i="45" s="1"/>
  <c r="R84" i="45"/>
  <c r="S84" i="45" s="1"/>
  <c r="R76" i="45"/>
  <c r="S76" i="45" s="1"/>
  <c r="R68" i="45"/>
  <c r="S68" i="45" s="1"/>
  <c r="R60" i="45"/>
  <c r="S60" i="45" s="1"/>
  <c r="R52" i="45"/>
  <c r="S52" i="45" s="1"/>
  <c r="R44" i="45"/>
  <c r="S44" i="45" s="1"/>
  <c r="R36" i="45"/>
  <c r="S36" i="45" s="1"/>
  <c r="C23" i="45"/>
  <c r="M20" i="45"/>
  <c r="Q15" i="45" l="1"/>
  <c r="P20" i="36" l="1"/>
  <c r="P385" i="36"/>
  <c r="P386" i="36"/>
  <c r="P387" i="36"/>
  <c r="P388" i="36"/>
  <c r="P389" i="36"/>
  <c r="P390" i="36"/>
  <c r="P391" i="36"/>
  <c r="P392" i="36"/>
  <c r="P393" i="36"/>
  <c r="P394" i="36"/>
  <c r="P395" i="36"/>
  <c r="P396" i="36"/>
  <c r="P397" i="36"/>
  <c r="P398" i="36"/>
  <c r="P399" i="36"/>
  <c r="P400" i="36"/>
  <c r="P401" i="36"/>
  <c r="P402" i="36"/>
  <c r="P403" i="36"/>
  <c r="P404" i="36"/>
  <c r="P405" i="36"/>
  <c r="P406" i="36"/>
  <c r="P407" i="36"/>
  <c r="P408" i="36"/>
  <c r="P409" i="36"/>
  <c r="P410" i="36"/>
  <c r="P411" i="36"/>
  <c r="P412" i="36"/>
  <c r="P413" i="36"/>
  <c r="P414" i="36"/>
  <c r="P415" i="36"/>
  <c r="P416" i="36"/>
  <c r="P417" i="36"/>
  <c r="P418" i="36"/>
  <c r="P419" i="36"/>
  <c r="P420" i="36"/>
  <c r="P421" i="36"/>
  <c r="P422" i="36"/>
  <c r="P423" i="36"/>
  <c r="P424" i="36"/>
  <c r="P425" i="36"/>
  <c r="P426" i="36"/>
  <c r="P427" i="36"/>
  <c r="P428" i="36"/>
  <c r="P429" i="36"/>
  <c r="P430" i="36"/>
  <c r="P431" i="36"/>
  <c r="P432" i="36"/>
  <c r="P433" i="36"/>
  <c r="P434" i="36"/>
  <c r="P435" i="36"/>
  <c r="P436" i="36"/>
  <c r="P437" i="36"/>
  <c r="P438" i="36"/>
  <c r="P439" i="36"/>
  <c r="P440" i="36"/>
  <c r="P441" i="36"/>
  <c r="P442" i="36"/>
  <c r="P443" i="36"/>
  <c r="P444" i="36"/>
  <c r="P445" i="36"/>
  <c r="P446" i="36"/>
  <c r="P447" i="36"/>
  <c r="P448" i="36"/>
  <c r="P449" i="36"/>
  <c r="P450" i="36"/>
  <c r="P451" i="36"/>
  <c r="P452" i="36"/>
  <c r="P453" i="36"/>
  <c r="P454" i="36"/>
  <c r="P455" i="36"/>
  <c r="P456" i="36"/>
  <c r="P457" i="36"/>
  <c r="P458" i="36"/>
  <c r="P459" i="36"/>
  <c r="P460" i="36"/>
  <c r="P461" i="36"/>
  <c r="P462" i="36"/>
  <c r="P463" i="36"/>
  <c r="P464" i="36"/>
  <c r="P465" i="36"/>
  <c r="P466" i="36"/>
  <c r="P467" i="36"/>
  <c r="P468" i="36"/>
  <c r="P469" i="36"/>
  <c r="P470" i="36"/>
  <c r="P471" i="36"/>
  <c r="P472" i="36"/>
  <c r="P473" i="36"/>
  <c r="P474" i="36"/>
  <c r="P475" i="36"/>
  <c r="P476" i="36"/>
  <c r="P477" i="36"/>
  <c r="P478" i="36"/>
  <c r="P479" i="36"/>
  <c r="P480" i="36"/>
  <c r="P481" i="36"/>
  <c r="P482" i="36"/>
  <c r="P483" i="36"/>
  <c r="P484" i="36"/>
  <c r="P485" i="36"/>
  <c r="P486" i="36"/>
  <c r="P487" i="36"/>
  <c r="P488" i="36"/>
  <c r="P489" i="36"/>
  <c r="P490" i="36"/>
  <c r="P491" i="36"/>
  <c r="P492" i="36"/>
  <c r="P493" i="36"/>
  <c r="P494" i="36"/>
  <c r="P495" i="36"/>
  <c r="P496" i="36"/>
  <c r="P497" i="36"/>
  <c r="P498" i="36"/>
  <c r="P499" i="36"/>
  <c r="P500" i="36"/>
  <c r="F15" i="32" l="1"/>
  <c r="N14" i="35" l="1"/>
  <c r="F20" i="35" l="1"/>
  <c r="F17" i="35"/>
  <c r="F15" i="11"/>
  <c r="Q12" i="43" l="1"/>
  <c r="F19" i="43"/>
  <c r="F18" i="43"/>
  <c r="N17" i="43"/>
  <c r="O17" i="43" s="1"/>
  <c r="N16" i="43"/>
  <c r="O16" i="43" s="1"/>
  <c r="F16" i="43"/>
  <c r="N15" i="43"/>
  <c r="O15" i="43" s="1"/>
  <c r="F15" i="43"/>
  <c r="N14" i="43"/>
  <c r="O14" i="43" s="1"/>
  <c r="F14" i="43"/>
  <c r="N13" i="43"/>
  <c r="O13" i="43" s="1"/>
  <c r="F13" i="43"/>
  <c r="F12" i="43"/>
  <c r="N11" i="43"/>
  <c r="N10" i="43"/>
  <c r="Q12" i="32"/>
  <c r="Q15" i="32" s="1"/>
  <c r="N17" i="24"/>
  <c r="O17" i="24" s="1"/>
  <c r="N17" i="32"/>
  <c r="O17" i="32" s="1"/>
  <c r="N10" i="23"/>
  <c r="N17" i="23"/>
  <c r="O17" i="23" s="1"/>
  <c r="N16" i="23"/>
  <c r="N15" i="23"/>
  <c r="N14" i="23"/>
  <c r="N13" i="23"/>
  <c r="C25" i="43" l="1"/>
  <c r="M20" i="43"/>
  <c r="C29" i="43"/>
  <c r="N25" i="23" l="1"/>
  <c r="O16" i="23"/>
  <c r="O15" i="23"/>
  <c r="O14" i="23"/>
  <c r="O13" i="23"/>
  <c r="N25" i="24"/>
  <c r="M21" i="23" l="1"/>
  <c r="Q29" i="23" l="1"/>
  <c r="N29" i="38"/>
  <c r="N14" i="38"/>
  <c r="N10" i="31" l="1"/>
  <c r="N15" i="31"/>
  <c r="N14" i="31"/>
  <c r="N13" i="31"/>
  <c r="N14" i="30"/>
  <c r="N13" i="30"/>
  <c r="N12" i="30"/>
  <c r="N16" i="27"/>
  <c r="N14" i="27"/>
  <c r="N10" i="27"/>
  <c r="N15" i="24"/>
  <c r="N13" i="24"/>
  <c r="N10" i="24"/>
  <c r="F17" i="24"/>
  <c r="N10" i="35"/>
  <c r="N25" i="35"/>
  <c r="M29" i="35" s="1"/>
  <c r="N19" i="35"/>
  <c r="N18" i="35"/>
  <c r="N17" i="35"/>
  <c r="N16" i="35"/>
  <c r="N15" i="35"/>
  <c r="N13" i="35"/>
  <c r="N12" i="35"/>
  <c r="N13" i="32"/>
  <c r="N26" i="35" l="1"/>
  <c r="M30" i="35" s="1"/>
  <c r="N11" i="32"/>
  <c r="O13" i="38"/>
  <c r="N30" i="35"/>
  <c r="F12" i="42" l="1"/>
  <c r="C16" i="42" s="1"/>
  <c r="O14" i="38"/>
  <c r="N11" i="38"/>
  <c r="N10" i="38"/>
  <c r="N12" i="38"/>
  <c r="O29" i="38"/>
  <c r="N42" i="37"/>
  <c r="O42" i="37" s="1"/>
  <c r="N41" i="37"/>
  <c r="O41" i="37" s="1"/>
  <c r="N15" i="37"/>
  <c r="O15" i="37" s="1"/>
  <c r="N14" i="37"/>
  <c r="O14" i="37" s="1"/>
  <c r="N13" i="37"/>
  <c r="O13" i="37" s="1"/>
  <c r="N12" i="37"/>
  <c r="O12" i="37" s="1"/>
  <c r="N11" i="37"/>
  <c r="O11" i="37" s="1"/>
  <c r="N11" i="41"/>
  <c r="N38" i="41"/>
  <c r="N43" i="37" l="1"/>
  <c r="O43" i="37" s="1"/>
  <c r="M46" i="37" s="1"/>
  <c r="F18" i="37"/>
  <c r="N12" i="36"/>
  <c r="O12" i="36" s="1"/>
  <c r="N11" i="36"/>
  <c r="O11" i="36" s="1"/>
  <c r="N10" i="36"/>
  <c r="N49" i="37"/>
  <c r="O37" i="41" l="1"/>
  <c r="O39" i="41"/>
  <c r="O38" i="41"/>
  <c r="O36" i="41"/>
  <c r="F16" i="41"/>
  <c r="F14" i="41"/>
  <c r="F13" i="41"/>
  <c r="O12" i="41"/>
  <c r="F12" i="41"/>
  <c r="C21" i="41" s="1"/>
  <c r="O11" i="41"/>
  <c r="O10" i="41"/>
  <c r="O12" i="38"/>
  <c r="O10" i="38"/>
  <c r="F16" i="38"/>
  <c r="N28" i="38"/>
  <c r="O28" i="38" s="1"/>
  <c r="N27" i="38"/>
  <c r="O27" i="38" s="1"/>
  <c r="O26" i="38"/>
  <c r="F14" i="38"/>
  <c r="F13" i="38"/>
  <c r="F12" i="38"/>
  <c r="O11" i="38"/>
  <c r="F17" i="37"/>
  <c r="O25" i="41"/>
  <c r="M28" i="41" l="1"/>
  <c r="M17" i="38"/>
  <c r="M32" i="38"/>
  <c r="C20" i="38"/>
  <c r="M42" i="41"/>
  <c r="M15" i="41"/>
  <c r="N31" i="41"/>
  <c r="N54" i="41" l="1"/>
  <c r="N44" i="38"/>
  <c r="P251" i="36" l="1"/>
  <c r="P252" i="36"/>
  <c r="P253" i="36"/>
  <c r="P254" i="36"/>
  <c r="P255" i="36"/>
  <c r="P256" i="36"/>
  <c r="P257" i="36"/>
  <c r="P258" i="36"/>
  <c r="P259" i="36"/>
  <c r="P260" i="36"/>
  <c r="P261" i="36"/>
  <c r="P262" i="36"/>
  <c r="P263" i="36"/>
  <c r="P264" i="36"/>
  <c r="P265" i="36"/>
  <c r="P266" i="36"/>
  <c r="P267" i="36"/>
  <c r="P268" i="36"/>
  <c r="P269" i="36"/>
  <c r="P270" i="36"/>
  <c r="P271" i="36"/>
  <c r="P272" i="36"/>
  <c r="P273" i="36"/>
  <c r="P274" i="36"/>
  <c r="P275" i="36"/>
  <c r="P276" i="36"/>
  <c r="P277" i="36"/>
  <c r="P278" i="36"/>
  <c r="P279" i="36"/>
  <c r="P280" i="36"/>
  <c r="P281" i="36"/>
  <c r="P282" i="36"/>
  <c r="P283" i="36"/>
  <c r="P284" i="36"/>
  <c r="P285" i="36"/>
  <c r="P286" i="36"/>
  <c r="P287" i="36"/>
  <c r="P288" i="36"/>
  <c r="P289" i="36"/>
  <c r="P290" i="36"/>
  <c r="P291" i="36"/>
  <c r="P292" i="36"/>
  <c r="P293" i="36"/>
  <c r="P294" i="36"/>
  <c r="P295" i="36"/>
  <c r="P296" i="36"/>
  <c r="P297" i="36"/>
  <c r="P298" i="36"/>
  <c r="P299" i="36"/>
  <c r="P300" i="36"/>
  <c r="P301" i="36"/>
  <c r="P302" i="36"/>
  <c r="P303" i="36"/>
  <c r="P304" i="36"/>
  <c r="P305" i="36"/>
  <c r="P306" i="36"/>
  <c r="P307" i="36"/>
  <c r="P308" i="36"/>
  <c r="P309" i="36"/>
  <c r="P310" i="36"/>
  <c r="P311" i="36"/>
  <c r="P312" i="36"/>
  <c r="P313" i="36"/>
  <c r="P314" i="36"/>
  <c r="P315" i="36"/>
  <c r="P316" i="36"/>
  <c r="P317" i="36"/>
  <c r="P318" i="36"/>
  <c r="P319" i="36"/>
  <c r="P320" i="36"/>
  <c r="P321" i="36"/>
  <c r="P322" i="36"/>
  <c r="P323" i="36"/>
  <c r="P324" i="36"/>
  <c r="P325" i="36"/>
  <c r="P326" i="36"/>
  <c r="P327" i="36"/>
  <c r="P328" i="36"/>
  <c r="P329" i="36"/>
  <c r="P330" i="36"/>
  <c r="P331" i="36"/>
  <c r="P332" i="36"/>
  <c r="P333" i="36"/>
  <c r="P334" i="36"/>
  <c r="P335" i="36"/>
  <c r="P336" i="36"/>
  <c r="P337" i="36"/>
  <c r="P338" i="36"/>
  <c r="P339" i="36"/>
  <c r="P340" i="36"/>
  <c r="P341" i="36"/>
  <c r="P342" i="36"/>
  <c r="P343" i="36"/>
  <c r="P344" i="36"/>
  <c r="P345" i="36"/>
  <c r="P346" i="36"/>
  <c r="P347" i="36"/>
  <c r="P348" i="36"/>
  <c r="P349" i="36"/>
  <c r="P350" i="36"/>
  <c r="P351" i="36"/>
  <c r="P352" i="36"/>
  <c r="P353" i="36"/>
  <c r="P354" i="36"/>
  <c r="P355" i="36"/>
  <c r="P356" i="36"/>
  <c r="P357" i="36"/>
  <c r="P358" i="36"/>
  <c r="P359" i="36"/>
  <c r="P360" i="36"/>
  <c r="P361" i="36"/>
  <c r="P362" i="36"/>
  <c r="P363" i="36"/>
  <c r="P364" i="36"/>
  <c r="P365" i="36"/>
  <c r="P366" i="36"/>
  <c r="P367" i="36"/>
  <c r="P368" i="36"/>
  <c r="P369" i="36"/>
  <c r="P370" i="36"/>
  <c r="P371" i="36"/>
  <c r="P372" i="36"/>
  <c r="P373" i="36"/>
  <c r="P374" i="36"/>
  <c r="P375" i="36"/>
  <c r="P376" i="36"/>
  <c r="P377" i="36"/>
  <c r="P378" i="36"/>
  <c r="P379" i="36"/>
  <c r="P380" i="36"/>
  <c r="P381" i="36"/>
  <c r="P382" i="36"/>
  <c r="P383" i="36"/>
  <c r="P384" i="36"/>
  <c r="P21" i="36"/>
  <c r="P22" i="36"/>
  <c r="P23" i="36"/>
  <c r="P24" i="36"/>
  <c r="P25" i="36"/>
  <c r="P26" i="36"/>
  <c r="P27" i="36"/>
  <c r="P28" i="36"/>
  <c r="P29" i="36"/>
  <c r="P30" i="36"/>
  <c r="P31" i="36"/>
  <c r="P32" i="36"/>
  <c r="P33" i="36"/>
  <c r="P34" i="36"/>
  <c r="P35" i="36"/>
  <c r="P36" i="36"/>
  <c r="P37" i="36"/>
  <c r="P38" i="36"/>
  <c r="P39" i="36"/>
  <c r="P40" i="36"/>
  <c r="P41" i="36"/>
  <c r="P42" i="36"/>
  <c r="P43" i="36"/>
  <c r="P44" i="36"/>
  <c r="P45" i="36"/>
  <c r="P46" i="36"/>
  <c r="P47" i="36"/>
  <c r="P48" i="36"/>
  <c r="P49" i="36"/>
  <c r="P50" i="36"/>
  <c r="P51" i="36"/>
  <c r="P52" i="36"/>
  <c r="P53" i="36"/>
  <c r="P54" i="36"/>
  <c r="P55" i="36"/>
  <c r="P56" i="36"/>
  <c r="P57" i="36"/>
  <c r="P58" i="36"/>
  <c r="P59" i="36"/>
  <c r="P60" i="36"/>
  <c r="P61" i="36"/>
  <c r="P62" i="36"/>
  <c r="P63" i="36"/>
  <c r="P64" i="36"/>
  <c r="P65" i="36"/>
  <c r="P66" i="36"/>
  <c r="P67" i="36"/>
  <c r="P68" i="36"/>
  <c r="P69" i="36"/>
  <c r="P70" i="36"/>
  <c r="P71" i="36"/>
  <c r="P72" i="36"/>
  <c r="P73" i="36"/>
  <c r="P74" i="36"/>
  <c r="P75" i="36"/>
  <c r="P76" i="36"/>
  <c r="P77" i="36"/>
  <c r="P78" i="36"/>
  <c r="P79" i="36"/>
  <c r="P80" i="36"/>
  <c r="P81" i="36"/>
  <c r="P82" i="36"/>
  <c r="P83" i="36"/>
  <c r="P84" i="36"/>
  <c r="P85" i="36"/>
  <c r="P86" i="36"/>
  <c r="P87" i="36"/>
  <c r="P88" i="36"/>
  <c r="P89" i="36"/>
  <c r="P90" i="36"/>
  <c r="P91" i="36"/>
  <c r="P92" i="36"/>
  <c r="P93" i="36"/>
  <c r="P94" i="36"/>
  <c r="P95" i="36"/>
  <c r="P96" i="36"/>
  <c r="P97" i="36"/>
  <c r="P98" i="36"/>
  <c r="P99" i="36"/>
  <c r="P100" i="36"/>
  <c r="P101" i="36"/>
  <c r="P102" i="36"/>
  <c r="P103" i="36"/>
  <c r="P104" i="36"/>
  <c r="P105" i="36"/>
  <c r="P106" i="36"/>
  <c r="P107" i="36"/>
  <c r="P108" i="36"/>
  <c r="P109" i="36"/>
  <c r="P110" i="36"/>
  <c r="P111" i="36"/>
  <c r="P112" i="36"/>
  <c r="P113" i="36"/>
  <c r="P114" i="36"/>
  <c r="P115" i="36"/>
  <c r="P116" i="36"/>
  <c r="P117" i="36"/>
  <c r="P118" i="36"/>
  <c r="P119" i="36"/>
  <c r="P120" i="36"/>
  <c r="P121" i="36"/>
  <c r="P122" i="36"/>
  <c r="P123" i="36"/>
  <c r="P124" i="36"/>
  <c r="P125" i="36"/>
  <c r="P126" i="36"/>
  <c r="P127" i="36"/>
  <c r="P128" i="36"/>
  <c r="P129" i="36"/>
  <c r="P130" i="36"/>
  <c r="P131" i="36"/>
  <c r="P132" i="36"/>
  <c r="P133" i="36"/>
  <c r="P134" i="36"/>
  <c r="P135" i="36"/>
  <c r="P136" i="36"/>
  <c r="P137" i="36"/>
  <c r="P138" i="36"/>
  <c r="P139" i="36"/>
  <c r="P140" i="36"/>
  <c r="P141" i="36"/>
  <c r="P142" i="36"/>
  <c r="P143" i="36"/>
  <c r="P144" i="36"/>
  <c r="P145" i="36"/>
  <c r="P146" i="36"/>
  <c r="P147" i="36"/>
  <c r="P148" i="36"/>
  <c r="P149" i="36"/>
  <c r="P150" i="36"/>
  <c r="P151" i="36"/>
  <c r="P152" i="36"/>
  <c r="P153" i="36"/>
  <c r="P154" i="36"/>
  <c r="P155" i="36"/>
  <c r="P156" i="36"/>
  <c r="P157" i="36"/>
  <c r="P158" i="36"/>
  <c r="P159" i="36"/>
  <c r="P160" i="36"/>
  <c r="P161" i="36"/>
  <c r="P162" i="36"/>
  <c r="P163" i="36"/>
  <c r="P164" i="36"/>
  <c r="P165" i="36"/>
  <c r="P166" i="36"/>
  <c r="P167" i="36"/>
  <c r="P168" i="36"/>
  <c r="P169" i="36"/>
  <c r="P170" i="36"/>
  <c r="P171" i="36"/>
  <c r="P172" i="36"/>
  <c r="P173" i="36"/>
  <c r="P174" i="36"/>
  <c r="P175" i="36"/>
  <c r="P176" i="36"/>
  <c r="P177" i="36"/>
  <c r="P178" i="36"/>
  <c r="P179" i="36"/>
  <c r="P180" i="36"/>
  <c r="P181" i="36"/>
  <c r="P182" i="36"/>
  <c r="P183" i="36"/>
  <c r="P184" i="36"/>
  <c r="P185" i="36"/>
  <c r="P186" i="36"/>
  <c r="P187" i="36"/>
  <c r="P188" i="36"/>
  <c r="P189" i="36"/>
  <c r="P190" i="36"/>
  <c r="P191" i="36"/>
  <c r="P192" i="36"/>
  <c r="P193" i="36"/>
  <c r="P194" i="36"/>
  <c r="P195" i="36"/>
  <c r="P196" i="36"/>
  <c r="P197" i="36"/>
  <c r="P198" i="36"/>
  <c r="P199" i="36"/>
  <c r="P200" i="36"/>
  <c r="P201" i="36"/>
  <c r="P202" i="36"/>
  <c r="P203" i="36"/>
  <c r="P204" i="36"/>
  <c r="P205" i="36"/>
  <c r="P206" i="36"/>
  <c r="P207" i="36"/>
  <c r="P208" i="36"/>
  <c r="P209" i="36"/>
  <c r="P210" i="36"/>
  <c r="P211" i="36"/>
  <c r="P212" i="36"/>
  <c r="P213" i="36"/>
  <c r="P214" i="36"/>
  <c r="P215" i="36"/>
  <c r="P216" i="36"/>
  <c r="P217" i="36"/>
  <c r="P218" i="36"/>
  <c r="P219" i="36"/>
  <c r="P220" i="36"/>
  <c r="P221" i="36"/>
  <c r="P222" i="36"/>
  <c r="P223" i="36"/>
  <c r="P224" i="36"/>
  <c r="P225" i="36"/>
  <c r="P226" i="36"/>
  <c r="P227" i="36"/>
  <c r="P228" i="36"/>
  <c r="P229" i="36"/>
  <c r="P230" i="36"/>
  <c r="P231" i="36"/>
  <c r="P232" i="36"/>
  <c r="P233" i="36"/>
  <c r="P234" i="36"/>
  <c r="P235" i="36"/>
  <c r="P236" i="36"/>
  <c r="P237" i="36"/>
  <c r="P238" i="36"/>
  <c r="P239" i="36"/>
  <c r="P240" i="36"/>
  <c r="P241" i="36"/>
  <c r="P242" i="36"/>
  <c r="P243" i="36"/>
  <c r="P244" i="36"/>
  <c r="P245" i="36"/>
  <c r="P246" i="36"/>
  <c r="P247" i="36"/>
  <c r="P248" i="36"/>
  <c r="P249" i="36"/>
  <c r="P250" i="36"/>
  <c r="Q21" i="36" l="1"/>
  <c r="F16" i="37"/>
  <c r="N30" i="37"/>
  <c r="O30" i="37" s="1"/>
  <c r="N29" i="37"/>
  <c r="O29" i="37" s="1"/>
  <c r="N28" i="37"/>
  <c r="O28" i="37" s="1"/>
  <c r="N27" i="37"/>
  <c r="O27" i="37" s="1"/>
  <c r="N26" i="37"/>
  <c r="O26" i="37" s="1"/>
  <c r="M33" i="37" s="1"/>
  <c r="F14" i="37"/>
  <c r="F13" i="37"/>
  <c r="F12" i="37"/>
  <c r="N10" i="37"/>
  <c r="O10" i="37" s="1"/>
  <c r="M18" i="37" s="1"/>
  <c r="F14" i="36"/>
  <c r="F13" i="36"/>
  <c r="F12" i="36"/>
  <c r="O10" i="36"/>
  <c r="N36" i="37"/>
  <c r="M15" i="36" l="1"/>
  <c r="C22" i="37"/>
  <c r="R21" i="36"/>
  <c r="Q22" i="36"/>
  <c r="C21" i="36"/>
  <c r="C27" i="37"/>
  <c r="N58" i="37" l="1"/>
  <c r="S21" i="36"/>
  <c r="R22" i="36"/>
  <c r="S22" i="36" s="1"/>
  <c r="Q23" i="36"/>
  <c r="F16" i="23"/>
  <c r="F14" i="23"/>
  <c r="F13" i="23"/>
  <c r="F12" i="23"/>
  <c r="R23" i="36" l="1"/>
  <c r="S23" i="36" s="1"/>
  <c r="Q24" i="36"/>
  <c r="C22" i="23"/>
  <c r="N10" i="32"/>
  <c r="F18" i="32"/>
  <c r="F17" i="32"/>
  <c r="N16" i="32"/>
  <c r="O16" i="32" s="1"/>
  <c r="N15" i="32"/>
  <c r="O15" i="32" s="1"/>
  <c r="F14" i="32"/>
  <c r="N14" i="32"/>
  <c r="O14" i="32" s="1"/>
  <c r="F13" i="32"/>
  <c r="O13" i="32"/>
  <c r="F12" i="32"/>
  <c r="C24" i="32" l="1"/>
  <c r="M20" i="32"/>
  <c r="Q25" i="36"/>
  <c r="R24" i="36"/>
  <c r="C28" i="32"/>
  <c r="Q26" i="36" l="1"/>
  <c r="R25" i="36"/>
  <c r="S25" i="36" s="1"/>
  <c r="S24" i="36"/>
  <c r="R26" i="36" l="1"/>
  <c r="S26" i="36" s="1"/>
  <c r="Q27" i="36"/>
  <c r="N32" i="35"/>
  <c r="N34" i="35"/>
  <c r="Q28" i="36" l="1"/>
  <c r="R27" i="36"/>
  <c r="S27" i="36" s="1"/>
  <c r="R28" i="36" l="1"/>
  <c r="Q29" i="36"/>
  <c r="S28" i="36"/>
  <c r="O19" i="35"/>
  <c r="F19" i="35"/>
  <c r="O18" i="35"/>
  <c r="F18" i="35"/>
  <c r="O17" i="35"/>
  <c r="O16" i="35"/>
  <c r="F16" i="35"/>
  <c r="O15" i="35"/>
  <c r="F15" i="35"/>
  <c r="F14" i="35"/>
  <c r="O13" i="35"/>
  <c r="F13" i="35"/>
  <c r="O12" i="35"/>
  <c r="F12" i="35"/>
  <c r="Q30" i="36" l="1"/>
  <c r="R29" i="36"/>
  <c r="S29" i="36" s="1"/>
  <c r="O14" i="35"/>
  <c r="C25" i="35"/>
  <c r="Q31" i="36" l="1"/>
  <c r="R30" i="36"/>
  <c r="S30" i="36" s="1"/>
  <c r="M39" i="35" l="1"/>
  <c r="Q32" i="36"/>
  <c r="R31" i="36"/>
  <c r="S31" i="36" s="1"/>
  <c r="Q33" i="36" l="1"/>
  <c r="R32" i="36"/>
  <c r="S32" i="36" s="1"/>
  <c r="Q34" i="36" l="1"/>
  <c r="R33" i="36"/>
  <c r="S33" i="36" s="1"/>
  <c r="O14" i="30"/>
  <c r="O15" i="31"/>
  <c r="O13" i="31"/>
  <c r="N10" i="30"/>
  <c r="F14" i="31"/>
  <c r="O14" i="31"/>
  <c r="F13" i="31"/>
  <c r="N12" i="31"/>
  <c r="O12" i="31" s="1"/>
  <c r="F12" i="31"/>
  <c r="F14" i="30"/>
  <c r="O12" i="30"/>
  <c r="F13" i="30"/>
  <c r="F12" i="30"/>
  <c r="O16" i="27"/>
  <c r="N15" i="27"/>
  <c r="O15" i="27" s="1"/>
  <c r="F16" i="27"/>
  <c r="O14" i="27"/>
  <c r="N13" i="27"/>
  <c r="O13" i="27" s="1"/>
  <c r="F14" i="27"/>
  <c r="N12" i="27"/>
  <c r="O12" i="27" s="1"/>
  <c r="F13" i="27"/>
  <c r="F12" i="27"/>
  <c r="N16" i="24"/>
  <c r="O16" i="24" s="1"/>
  <c r="O15" i="24"/>
  <c r="N14" i="24"/>
  <c r="O14" i="24" s="1"/>
  <c r="F16" i="24"/>
  <c r="F14" i="24"/>
  <c r="O13" i="24"/>
  <c r="F13" i="24"/>
  <c r="F12" i="24"/>
  <c r="M21" i="24" l="1"/>
  <c r="M18" i="31"/>
  <c r="C22" i="24"/>
  <c r="Q35" i="36"/>
  <c r="R34" i="36"/>
  <c r="S34" i="36" s="1"/>
  <c r="O13" i="30"/>
  <c r="M17" i="30" s="1"/>
  <c r="C21" i="31"/>
  <c r="C21" i="30"/>
  <c r="M19" i="27"/>
  <c r="C22" i="27"/>
  <c r="A1" i="21"/>
  <c r="M25" i="27"/>
  <c r="Q29" i="24" l="1"/>
  <c r="Q36" i="36"/>
  <c r="R35" i="36"/>
  <c r="S35" i="36" s="1"/>
  <c r="B10" i="20"/>
  <c r="B15" i="20"/>
  <c r="Q37" i="36" l="1"/>
  <c r="R36" i="36"/>
  <c r="S36" i="36" s="1"/>
  <c r="N13" i="14"/>
  <c r="Q38" i="36" l="1"/>
  <c r="R37" i="36"/>
  <c r="S37" i="36" s="1"/>
  <c r="F15" i="14"/>
  <c r="F14" i="8"/>
  <c r="F14" i="7"/>
  <c r="F15" i="9"/>
  <c r="F16" i="11"/>
  <c r="F16" i="14"/>
  <c r="F16" i="9"/>
  <c r="Q39" i="36" l="1"/>
  <c r="R38" i="36"/>
  <c r="S38" i="36" s="1"/>
  <c r="N27" i="11"/>
  <c r="O27" i="11" s="1"/>
  <c r="N26" i="11"/>
  <c r="O26" i="11" s="1"/>
  <c r="N25" i="11"/>
  <c r="O25" i="11" s="1"/>
  <c r="N24" i="11"/>
  <c r="O24" i="11" s="1"/>
  <c r="N23" i="11"/>
  <c r="O23" i="11" s="1"/>
  <c r="N22" i="11"/>
  <c r="O22" i="11" s="1"/>
  <c r="F17" i="11"/>
  <c r="F14" i="11"/>
  <c r="F13" i="11"/>
  <c r="F12" i="11"/>
  <c r="N11" i="11"/>
  <c r="O11" i="11" s="1"/>
  <c r="N10" i="11"/>
  <c r="O10" i="11" s="1"/>
  <c r="Q40" i="36" l="1"/>
  <c r="R39" i="36"/>
  <c r="S39" i="36" s="1"/>
  <c r="C22" i="11"/>
  <c r="M14" i="11"/>
  <c r="M30" i="11"/>
  <c r="U10" i="7"/>
  <c r="V10" i="7" s="1"/>
  <c r="V11" i="7"/>
  <c r="U12" i="7"/>
  <c r="V12" i="7" s="1"/>
  <c r="N24" i="14"/>
  <c r="M27" i="14" s="1"/>
  <c r="N23" i="9"/>
  <c r="N12" i="14"/>
  <c r="O12" i="14" s="1"/>
  <c r="N11" i="14"/>
  <c r="O11" i="14" s="1"/>
  <c r="N42" i="11" l="1"/>
  <c r="Q41" i="36"/>
  <c r="R40" i="36"/>
  <c r="S40" i="36" s="1"/>
  <c r="T15" i="7"/>
  <c r="N10" i="14"/>
  <c r="O10" i="14" s="1"/>
  <c r="M16" i="14" s="1"/>
  <c r="U27" i="7" l="1"/>
  <c r="Q42" i="36"/>
  <c r="R41" i="36"/>
  <c r="S41" i="36" s="1"/>
  <c r="N39" i="14"/>
  <c r="F17" i="14"/>
  <c r="F14" i="14"/>
  <c r="F13" i="14"/>
  <c r="F12" i="14"/>
  <c r="Q43" i="36" l="1"/>
  <c r="R42" i="36"/>
  <c r="S42" i="36" s="1"/>
  <c r="C22" i="14"/>
  <c r="M26" i="9"/>
  <c r="N11" i="9"/>
  <c r="O11" i="9" s="1"/>
  <c r="N10" i="9"/>
  <c r="N12" i="9"/>
  <c r="Q44" i="36" l="1"/>
  <c r="R43" i="36"/>
  <c r="S43" i="36" s="1"/>
  <c r="O12" i="9"/>
  <c r="O10" i="9"/>
  <c r="Q45" i="36" l="1"/>
  <c r="R44" i="36"/>
  <c r="S44" i="36" s="1"/>
  <c r="M15" i="9"/>
  <c r="F14" i="9"/>
  <c r="F13" i="9"/>
  <c r="F12" i="9"/>
  <c r="O14" i="8"/>
  <c r="F13" i="8"/>
  <c r="F12" i="8"/>
  <c r="O13" i="7"/>
  <c r="O12" i="7"/>
  <c r="O14" i="7"/>
  <c r="F13" i="7"/>
  <c r="F12" i="7"/>
  <c r="M22" i="7" l="1"/>
  <c r="Q46" i="36"/>
  <c r="R45" i="36"/>
  <c r="S45" i="36" s="1"/>
  <c r="N38" i="9"/>
  <c r="C22" i="8"/>
  <c r="C21" i="9"/>
  <c r="C22" i="7"/>
  <c r="Q47" i="36" l="1"/>
  <c r="R46" i="36"/>
  <c r="S46" i="36" s="1"/>
  <c r="Q48" i="36" l="1"/>
  <c r="R47" i="36"/>
  <c r="S47" i="36" s="1"/>
  <c r="Q49" i="36" l="1"/>
  <c r="R48" i="36"/>
  <c r="S48" i="36" s="1"/>
  <c r="Q50" i="36" l="1"/>
  <c r="R49" i="36"/>
  <c r="S49" i="36" s="1"/>
  <c r="Q51" i="36" l="1"/>
  <c r="R50" i="36"/>
  <c r="S50" i="36" s="1"/>
  <c r="Q52" i="36" l="1"/>
  <c r="R51" i="36"/>
  <c r="S51" i="36" s="1"/>
  <c r="Q53" i="36" l="1"/>
  <c r="R52" i="36"/>
  <c r="S52" i="36" s="1"/>
  <c r="Q54" i="36" l="1"/>
  <c r="R53" i="36"/>
  <c r="S53" i="36" s="1"/>
  <c r="Q55" i="36" l="1"/>
  <c r="R54" i="36"/>
  <c r="S54" i="36" s="1"/>
  <c r="Q56" i="36" l="1"/>
  <c r="R55" i="36"/>
  <c r="S55" i="36" s="1"/>
  <c r="Q57" i="36" l="1"/>
  <c r="R56" i="36"/>
  <c r="S56" i="36" s="1"/>
  <c r="Q58" i="36" l="1"/>
  <c r="R57" i="36"/>
  <c r="S57" i="36" s="1"/>
  <c r="Q59" i="36" l="1"/>
  <c r="R58" i="36"/>
  <c r="S58" i="36" s="1"/>
  <c r="Q60" i="36" l="1"/>
  <c r="R59" i="36"/>
  <c r="S59" i="36" s="1"/>
  <c r="Q61" i="36" l="1"/>
  <c r="R60" i="36"/>
  <c r="S60" i="36" s="1"/>
  <c r="Q62" i="36" l="1"/>
  <c r="R61" i="36"/>
  <c r="S61" i="36" s="1"/>
  <c r="Q63" i="36" l="1"/>
  <c r="R62" i="36"/>
  <c r="S62" i="36" s="1"/>
  <c r="Q64" i="36" l="1"/>
  <c r="R63" i="36"/>
  <c r="S63" i="36" s="1"/>
  <c r="Q65" i="36" l="1"/>
  <c r="R64" i="36"/>
  <c r="S64" i="36" s="1"/>
  <c r="Q66" i="36" l="1"/>
  <c r="R65" i="36"/>
  <c r="S65" i="36" s="1"/>
  <c r="Q67" i="36" l="1"/>
  <c r="R66" i="36"/>
  <c r="S66" i="36" s="1"/>
  <c r="Q68" i="36" l="1"/>
  <c r="R67" i="36"/>
  <c r="S67" i="36" s="1"/>
  <c r="Q69" i="36" l="1"/>
  <c r="R68" i="36"/>
  <c r="S68" i="36" s="1"/>
  <c r="Q70" i="36" l="1"/>
  <c r="R69" i="36"/>
  <c r="S69" i="36" s="1"/>
  <c r="Q71" i="36" l="1"/>
  <c r="R70" i="36"/>
  <c r="S70" i="36" s="1"/>
  <c r="Q72" i="36" l="1"/>
  <c r="R71" i="36"/>
  <c r="S71" i="36" s="1"/>
  <c r="Q73" i="36" l="1"/>
  <c r="R72" i="36"/>
  <c r="S72" i="36" s="1"/>
  <c r="Q74" i="36" l="1"/>
  <c r="R73" i="36"/>
  <c r="S73" i="36" s="1"/>
  <c r="Q75" i="36" l="1"/>
  <c r="R74" i="36"/>
  <c r="S74" i="36" s="1"/>
  <c r="Q76" i="36" l="1"/>
  <c r="R75" i="36"/>
  <c r="S75" i="36" s="1"/>
  <c r="Q77" i="36" l="1"/>
  <c r="R76" i="36"/>
  <c r="S76" i="36" s="1"/>
  <c r="Q78" i="36" l="1"/>
  <c r="R77" i="36"/>
  <c r="S77" i="36" s="1"/>
  <c r="Q79" i="36" l="1"/>
  <c r="R78" i="36"/>
  <c r="S78" i="36" s="1"/>
  <c r="Q80" i="36" l="1"/>
  <c r="R79" i="36"/>
  <c r="S79" i="36" s="1"/>
  <c r="Q81" i="36" l="1"/>
  <c r="R80" i="36"/>
  <c r="S80" i="36" s="1"/>
  <c r="Q82" i="36" l="1"/>
  <c r="R81" i="36"/>
  <c r="S81" i="36" s="1"/>
  <c r="Q83" i="36" l="1"/>
  <c r="R82" i="36"/>
  <c r="S82" i="36" s="1"/>
  <c r="Q84" i="36" l="1"/>
  <c r="R83" i="36"/>
  <c r="S83" i="36" s="1"/>
  <c r="Q85" i="36" l="1"/>
  <c r="R84" i="36"/>
  <c r="S84" i="36" s="1"/>
  <c r="Q86" i="36" l="1"/>
  <c r="R85" i="36"/>
  <c r="S85" i="36" s="1"/>
  <c r="Q87" i="36" l="1"/>
  <c r="R86" i="36"/>
  <c r="S86" i="36" s="1"/>
  <c r="Q88" i="36" l="1"/>
  <c r="R87" i="36"/>
  <c r="S87" i="36" s="1"/>
  <c r="Q89" i="36" l="1"/>
  <c r="R88" i="36"/>
  <c r="S88" i="36" s="1"/>
  <c r="Q90" i="36" l="1"/>
  <c r="R89" i="36"/>
  <c r="S89" i="36" s="1"/>
  <c r="Q91" i="36" l="1"/>
  <c r="R90" i="36"/>
  <c r="S90" i="36" s="1"/>
  <c r="Q92" i="36" l="1"/>
  <c r="R91" i="36"/>
  <c r="S91" i="36" s="1"/>
  <c r="Q93" i="36" l="1"/>
  <c r="R92" i="36"/>
  <c r="S92" i="36" s="1"/>
  <c r="Q94" i="36" l="1"/>
  <c r="R93" i="36"/>
  <c r="S93" i="36" s="1"/>
  <c r="Q95" i="36" l="1"/>
  <c r="R94" i="36"/>
  <c r="S94" i="36" s="1"/>
  <c r="Q96" i="36" l="1"/>
  <c r="R95" i="36"/>
  <c r="S95" i="36" s="1"/>
  <c r="Q97" i="36" l="1"/>
  <c r="R96" i="36"/>
  <c r="S96" i="36" s="1"/>
  <c r="Q98" i="36" l="1"/>
  <c r="R97" i="36"/>
  <c r="S97" i="36" s="1"/>
  <c r="Q99" i="36" l="1"/>
  <c r="R98" i="36"/>
  <c r="S98" i="36" s="1"/>
  <c r="Q100" i="36" l="1"/>
  <c r="R99" i="36"/>
  <c r="S99" i="36" s="1"/>
  <c r="Q101" i="36" l="1"/>
  <c r="R100" i="36"/>
  <c r="S100" i="36" s="1"/>
  <c r="Q102" i="36" l="1"/>
  <c r="R101" i="36"/>
  <c r="S101" i="36" s="1"/>
  <c r="Q103" i="36" l="1"/>
  <c r="R102" i="36"/>
  <c r="S102" i="36" s="1"/>
  <c r="Q104" i="36" l="1"/>
  <c r="R103" i="36"/>
  <c r="S103" i="36" s="1"/>
  <c r="Q105" i="36" l="1"/>
  <c r="R104" i="36"/>
  <c r="S104" i="36" s="1"/>
  <c r="Q106" i="36" l="1"/>
  <c r="R105" i="36"/>
  <c r="S105" i="36" s="1"/>
  <c r="Q107" i="36" l="1"/>
  <c r="R106" i="36"/>
  <c r="S106" i="36" s="1"/>
  <c r="Q108" i="36" l="1"/>
  <c r="R107" i="36"/>
  <c r="S107" i="36" s="1"/>
  <c r="Q109" i="36" l="1"/>
  <c r="R108" i="36"/>
  <c r="S108" i="36" s="1"/>
  <c r="Q110" i="36" l="1"/>
  <c r="R109" i="36"/>
  <c r="S109" i="36" s="1"/>
  <c r="Q111" i="36" l="1"/>
  <c r="R110" i="36"/>
  <c r="S110" i="36" s="1"/>
  <c r="Q112" i="36" l="1"/>
  <c r="R111" i="36"/>
  <c r="S111" i="36" s="1"/>
  <c r="Q113" i="36" l="1"/>
  <c r="R112" i="36"/>
  <c r="S112" i="36" s="1"/>
  <c r="Q114" i="36" l="1"/>
  <c r="R113" i="36"/>
  <c r="S113" i="36" s="1"/>
  <c r="Q115" i="36" l="1"/>
  <c r="R114" i="36"/>
  <c r="S114" i="36" s="1"/>
  <c r="Q116" i="36" l="1"/>
  <c r="R115" i="36"/>
  <c r="S115" i="36" s="1"/>
  <c r="Q117" i="36" l="1"/>
  <c r="R116" i="36"/>
  <c r="S116" i="36" s="1"/>
  <c r="Q118" i="36" l="1"/>
  <c r="R117" i="36"/>
  <c r="S117" i="36" s="1"/>
  <c r="Q119" i="36" l="1"/>
  <c r="R118" i="36"/>
  <c r="S118" i="36" s="1"/>
  <c r="Q120" i="36" l="1"/>
  <c r="R119" i="36"/>
  <c r="S119" i="36" s="1"/>
  <c r="Q121" i="36" l="1"/>
  <c r="R120" i="36"/>
  <c r="S120" i="36" s="1"/>
  <c r="Q122" i="36" l="1"/>
  <c r="R121" i="36"/>
  <c r="S121" i="36" s="1"/>
  <c r="Q123" i="36" l="1"/>
  <c r="R122" i="36"/>
  <c r="S122" i="36" s="1"/>
  <c r="Q124" i="36" l="1"/>
  <c r="R123" i="36"/>
  <c r="S123" i="36" s="1"/>
  <c r="Q125" i="36" l="1"/>
  <c r="R124" i="36"/>
  <c r="S124" i="36" s="1"/>
  <c r="Q126" i="36" l="1"/>
  <c r="R125" i="36"/>
  <c r="S125" i="36" s="1"/>
  <c r="Q127" i="36" l="1"/>
  <c r="R126" i="36"/>
  <c r="S126" i="36" s="1"/>
  <c r="Q128" i="36" l="1"/>
  <c r="R127" i="36"/>
  <c r="S127" i="36" s="1"/>
  <c r="Q129" i="36" l="1"/>
  <c r="R128" i="36"/>
  <c r="S128" i="36" s="1"/>
  <c r="Q130" i="36" l="1"/>
  <c r="R129" i="36"/>
  <c r="S129" i="36" s="1"/>
  <c r="Q131" i="36" l="1"/>
  <c r="R130" i="36"/>
  <c r="S130" i="36" s="1"/>
  <c r="Q132" i="36" l="1"/>
  <c r="R131" i="36"/>
  <c r="S131" i="36" s="1"/>
  <c r="Q133" i="36" l="1"/>
  <c r="R132" i="36"/>
  <c r="S132" i="36" s="1"/>
  <c r="Q134" i="36" l="1"/>
  <c r="R133" i="36"/>
  <c r="S133" i="36" s="1"/>
  <c r="Q135" i="36" l="1"/>
  <c r="R134" i="36"/>
  <c r="S134" i="36" s="1"/>
  <c r="Q136" i="36" l="1"/>
  <c r="R135" i="36"/>
  <c r="S135" i="36" s="1"/>
  <c r="Q137" i="36" l="1"/>
  <c r="R136" i="36"/>
  <c r="S136" i="36" s="1"/>
  <c r="Q138" i="36" l="1"/>
  <c r="R137" i="36"/>
  <c r="S137" i="36" s="1"/>
  <c r="Q139" i="36" l="1"/>
  <c r="R138" i="36"/>
  <c r="S138" i="36" s="1"/>
  <c r="Q140" i="36" l="1"/>
  <c r="R139" i="36"/>
  <c r="S139" i="36" s="1"/>
  <c r="Q141" i="36" l="1"/>
  <c r="R140" i="36"/>
  <c r="S140" i="36" s="1"/>
  <c r="Q142" i="36" l="1"/>
  <c r="R141" i="36"/>
  <c r="S141" i="36" s="1"/>
  <c r="Q143" i="36" l="1"/>
  <c r="R142" i="36"/>
  <c r="S142" i="36" s="1"/>
  <c r="Q144" i="36" l="1"/>
  <c r="R143" i="36"/>
  <c r="S143" i="36" s="1"/>
  <c r="Q145" i="36" l="1"/>
  <c r="R144" i="36"/>
  <c r="S144" i="36" s="1"/>
  <c r="Q146" i="36" l="1"/>
  <c r="R145" i="36"/>
  <c r="S145" i="36" s="1"/>
  <c r="Q147" i="36" l="1"/>
  <c r="R146" i="36"/>
  <c r="S146" i="36" s="1"/>
  <c r="Q148" i="36" l="1"/>
  <c r="R147" i="36"/>
  <c r="S147" i="36" s="1"/>
  <c r="Q149" i="36" l="1"/>
  <c r="R148" i="36"/>
  <c r="S148" i="36" s="1"/>
  <c r="Q150" i="36" l="1"/>
  <c r="R149" i="36"/>
  <c r="S149" i="36" s="1"/>
  <c r="Q151" i="36" l="1"/>
  <c r="R150" i="36"/>
  <c r="S150" i="36" s="1"/>
  <c r="Q152" i="36" l="1"/>
  <c r="R151" i="36"/>
  <c r="S151" i="36" s="1"/>
  <c r="Q153" i="36" l="1"/>
  <c r="R152" i="36"/>
  <c r="S152" i="36" s="1"/>
  <c r="Q154" i="36" l="1"/>
  <c r="R153" i="36"/>
  <c r="S153" i="36" s="1"/>
  <c r="Q155" i="36" l="1"/>
  <c r="R154" i="36"/>
  <c r="S154" i="36" s="1"/>
  <c r="Q156" i="36" l="1"/>
  <c r="R155" i="36"/>
  <c r="S155" i="36" s="1"/>
  <c r="Q157" i="36" l="1"/>
  <c r="R156" i="36"/>
  <c r="S156" i="36" s="1"/>
  <c r="Q158" i="36" l="1"/>
  <c r="R157" i="36"/>
  <c r="S157" i="36" s="1"/>
  <c r="Q159" i="36" l="1"/>
  <c r="R158" i="36"/>
  <c r="S158" i="36" s="1"/>
  <c r="Q160" i="36" l="1"/>
  <c r="R159" i="36"/>
  <c r="S159" i="36" s="1"/>
  <c r="Q161" i="36" l="1"/>
  <c r="R160" i="36"/>
  <c r="S160" i="36" s="1"/>
  <c r="Q162" i="36" l="1"/>
  <c r="R161" i="36"/>
  <c r="S161" i="36" s="1"/>
  <c r="Q163" i="36" l="1"/>
  <c r="R162" i="36"/>
  <c r="S162" i="36" s="1"/>
  <c r="Q164" i="36" l="1"/>
  <c r="R163" i="36"/>
  <c r="S163" i="36" s="1"/>
  <c r="Q165" i="36" l="1"/>
  <c r="R164" i="36"/>
  <c r="S164" i="36" s="1"/>
  <c r="Q166" i="36" l="1"/>
  <c r="R165" i="36"/>
  <c r="S165" i="36" s="1"/>
  <c r="Q167" i="36" l="1"/>
  <c r="R166" i="36"/>
  <c r="S166" i="36" s="1"/>
  <c r="Q168" i="36" l="1"/>
  <c r="R167" i="36"/>
  <c r="S167" i="36" s="1"/>
  <c r="Q169" i="36" l="1"/>
  <c r="R168" i="36"/>
  <c r="S168" i="36" s="1"/>
  <c r="Q170" i="36" l="1"/>
  <c r="R169" i="36"/>
  <c r="S169" i="36" s="1"/>
  <c r="Q171" i="36" l="1"/>
  <c r="R170" i="36"/>
  <c r="S170" i="36" s="1"/>
  <c r="Q172" i="36" l="1"/>
  <c r="R171" i="36"/>
  <c r="S171" i="36" s="1"/>
  <c r="Q173" i="36" l="1"/>
  <c r="R172" i="36"/>
  <c r="S172" i="36" s="1"/>
  <c r="Q174" i="36" l="1"/>
  <c r="R173" i="36"/>
  <c r="S173" i="36" s="1"/>
  <c r="Q175" i="36" l="1"/>
  <c r="R174" i="36"/>
  <c r="S174" i="36" s="1"/>
  <c r="Q176" i="36" l="1"/>
  <c r="R175" i="36"/>
  <c r="S175" i="36" s="1"/>
  <c r="Q177" i="36" l="1"/>
  <c r="R176" i="36"/>
  <c r="S176" i="36" s="1"/>
  <c r="Q178" i="36" l="1"/>
  <c r="R177" i="36"/>
  <c r="S177" i="36" s="1"/>
  <c r="Q179" i="36" l="1"/>
  <c r="R178" i="36"/>
  <c r="S178" i="36" s="1"/>
  <c r="Q180" i="36" l="1"/>
  <c r="R179" i="36"/>
  <c r="S179" i="36" s="1"/>
  <c r="Q181" i="36" l="1"/>
  <c r="R180" i="36"/>
  <c r="S180" i="36" s="1"/>
  <c r="Q182" i="36" l="1"/>
  <c r="R181" i="36"/>
  <c r="S181" i="36" s="1"/>
  <c r="Q183" i="36" l="1"/>
  <c r="R182" i="36"/>
  <c r="S182" i="36" s="1"/>
  <c r="Q184" i="36" l="1"/>
  <c r="R183" i="36"/>
  <c r="S183" i="36" s="1"/>
  <c r="Q185" i="36" l="1"/>
  <c r="R184" i="36"/>
  <c r="S184" i="36" s="1"/>
  <c r="Q186" i="36" l="1"/>
  <c r="R185" i="36"/>
  <c r="S185" i="36" s="1"/>
  <c r="Q187" i="36" l="1"/>
  <c r="R186" i="36"/>
  <c r="S186" i="36" s="1"/>
  <c r="Q188" i="36" l="1"/>
  <c r="R187" i="36"/>
  <c r="S187" i="36" s="1"/>
  <c r="Q189" i="36" l="1"/>
  <c r="R188" i="36"/>
  <c r="S188" i="36" s="1"/>
  <c r="Q190" i="36" l="1"/>
  <c r="R189" i="36"/>
  <c r="S189" i="36" s="1"/>
  <c r="Q191" i="36" l="1"/>
  <c r="R190" i="36"/>
  <c r="S190" i="36" s="1"/>
  <c r="Q192" i="36" l="1"/>
  <c r="R191" i="36"/>
  <c r="S191" i="36" s="1"/>
  <c r="Q193" i="36" l="1"/>
  <c r="R192" i="36"/>
  <c r="S192" i="36" s="1"/>
  <c r="Q194" i="36" l="1"/>
  <c r="R193" i="36"/>
  <c r="S193" i="36" s="1"/>
  <c r="Q195" i="36" l="1"/>
  <c r="R194" i="36"/>
  <c r="S194" i="36" s="1"/>
  <c r="Q196" i="36" l="1"/>
  <c r="R195" i="36"/>
  <c r="S195" i="36" s="1"/>
  <c r="Q197" i="36" l="1"/>
  <c r="R196" i="36"/>
  <c r="S196" i="36" s="1"/>
  <c r="Q198" i="36" l="1"/>
  <c r="R197" i="36"/>
  <c r="S197" i="36" s="1"/>
  <c r="Q199" i="36" l="1"/>
  <c r="R198" i="36"/>
  <c r="S198" i="36" s="1"/>
  <c r="Q200" i="36" l="1"/>
  <c r="R199" i="36"/>
  <c r="S199" i="36" s="1"/>
  <c r="Q201" i="36" l="1"/>
  <c r="R200" i="36"/>
  <c r="S200" i="36" s="1"/>
  <c r="Q202" i="36" l="1"/>
  <c r="R201" i="36"/>
  <c r="S201" i="36" s="1"/>
  <c r="Q203" i="36" l="1"/>
  <c r="R202" i="36"/>
  <c r="S202" i="36" s="1"/>
  <c r="Q204" i="36" l="1"/>
  <c r="R203" i="36"/>
  <c r="S203" i="36" s="1"/>
  <c r="Q205" i="36" l="1"/>
  <c r="R204" i="36"/>
  <c r="S204" i="36" s="1"/>
  <c r="Q206" i="36" l="1"/>
  <c r="R205" i="36"/>
  <c r="S205" i="36" s="1"/>
  <c r="Q207" i="36" l="1"/>
  <c r="R206" i="36"/>
  <c r="S206" i="36" s="1"/>
  <c r="Q208" i="36" l="1"/>
  <c r="R207" i="36"/>
  <c r="S207" i="36" s="1"/>
  <c r="Q209" i="36" l="1"/>
  <c r="R208" i="36"/>
  <c r="S208" i="36" s="1"/>
  <c r="Q210" i="36" l="1"/>
  <c r="R209" i="36"/>
  <c r="S209" i="36" s="1"/>
  <c r="Q211" i="36" l="1"/>
  <c r="R210" i="36"/>
  <c r="S210" i="36" s="1"/>
  <c r="Q212" i="36" l="1"/>
  <c r="R211" i="36"/>
  <c r="S211" i="36" s="1"/>
  <c r="Q213" i="36" l="1"/>
  <c r="R212" i="36"/>
  <c r="S212" i="36" s="1"/>
  <c r="Q214" i="36" l="1"/>
  <c r="R213" i="36"/>
  <c r="S213" i="36" s="1"/>
  <c r="Q215" i="36" l="1"/>
  <c r="R214" i="36"/>
  <c r="S214" i="36" s="1"/>
  <c r="Q216" i="36" l="1"/>
  <c r="R215" i="36"/>
  <c r="S215" i="36" s="1"/>
  <c r="Q217" i="36" l="1"/>
  <c r="R216" i="36"/>
  <c r="S216" i="36" s="1"/>
  <c r="Q218" i="36" l="1"/>
  <c r="R217" i="36"/>
  <c r="S217" i="36" s="1"/>
  <c r="Q219" i="36" l="1"/>
  <c r="R218" i="36"/>
  <c r="S218" i="36" s="1"/>
  <c r="Q220" i="36" l="1"/>
  <c r="R219" i="36"/>
  <c r="S219" i="36" s="1"/>
  <c r="Q221" i="36" l="1"/>
  <c r="R220" i="36"/>
  <c r="S220" i="36" s="1"/>
  <c r="Q222" i="36" l="1"/>
  <c r="R221" i="36"/>
  <c r="S221" i="36" s="1"/>
  <c r="Q223" i="36" l="1"/>
  <c r="R222" i="36"/>
  <c r="S222" i="36" s="1"/>
  <c r="Q224" i="36" l="1"/>
  <c r="R223" i="36"/>
  <c r="S223" i="36" s="1"/>
  <c r="Q225" i="36" l="1"/>
  <c r="R224" i="36"/>
  <c r="S224" i="36" s="1"/>
  <c r="Q226" i="36" l="1"/>
  <c r="R225" i="36"/>
  <c r="S225" i="36" s="1"/>
  <c r="Q227" i="36" l="1"/>
  <c r="R226" i="36"/>
  <c r="S226" i="36" s="1"/>
  <c r="Q228" i="36" l="1"/>
  <c r="R227" i="36"/>
  <c r="S227" i="36" s="1"/>
  <c r="Q229" i="36" l="1"/>
  <c r="R228" i="36"/>
  <c r="S228" i="36" s="1"/>
  <c r="Q230" i="36" l="1"/>
  <c r="R229" i="36"/>
  <c r="S229" i="36" s="1"/>
  <c r="Q231" i="36" l="1"/>
  <c r="R230" i="36"/>
  <c r="S230" i="36" s="1"/>
  <c r="Q232" i="36" l="1"/>
  <c r="R231" i="36"/>
  <c r="S231" i="36" s="1"/>
  <c r="Q233" i="36" l="1"/>
  <c r="R232" i="36"/>
  <c r="S232" i="36" s="1"/>
  <c r="Q234" i="36" l="1"/>
  <c r="R233" i="36"/>
  <c r="S233" i="36" s="1"/>
  <c r="Q235" i="36" l="1"/>
  <c r="R234" i="36"/>
  <c r="S234" i="36" s="1"/>
  <c r="Q236" i="36" l="1"/>
  <c r="R235" i="36"/>
  <c r="S235" i="36" s="1"/>
  <c r="Q237" i="36" l="1"/>
  <c r="R236" i="36"/>
  <c r="S236" i="36" s="1"/>
  <c r="Q238" i="36" l="1"/>
  <c r="R237" i="36"/>
  <c r="S237" i="36" s="1"/>
  <c r="Q239" i="36" l="1"/>
  <c r="R238" i="36"/>
  <c r="S238" i="36" s="1"/>
  <c r="Q240" i="36" l="1"/>
  <c r="R239" i="36"/>
  <c r="S239" i="36" s="1"/>
  <c r="Q241" i="36" l="1"/>
  <c r="R240" i="36"/>
  <c r="S240" i="36" s="1"/>
  <c r="Q242" i="36" l="1"/>
  <c r="R241" i="36"/>
  <c r="S241" i="36" s="1"/>
  <c r="Q243" i="36" l="1"/>
  <c r="R242" i="36"/>
  <c r="S242" i="36" s="1"/>
  <c r="Q244" i="36" l="1"/>
  <c r="R243" i="36"/>
  <c r="S243" i="36" s="1"/>
  <c r="Q245" i="36" l="1"/>
  <c r="R244" i="36"/>
  <c r="S244" i="36" s="1"/>
  <c r="Q246" i="36" l="1"/>
  <c r="R245" i="36"/>
  <c r="S245" i="36" s="1"/>
  <c r="Q247" i="36" l="1"/>
  <c r="R246" i="36"/>
  <c r="S246" i="36" s="1"/>
  <c r="Q248" i="36" l="1"/>
  <c r="R247" i="36"/>
  <c r="S247" i="36" s="1"/>
  <c r="Q249" i="36" l="1"/>
  <c r="R248" i="36"/>
  <c r="S248" i="36" s="1"/>
  <c r="Q250" i="36" l="1"/>
  <c r="R249" i="36"/>
  <c r="S249" i="36" s="1"/>
  <c r="Q251" i="36" l="1"/>
  <c r="R250" i="36"/>
  <c r="S250" i="36" s="1"/>
  <c r="Q252" i="36" l="1"/>
  <c r="R251" i="36"/>
  <c r="S251" i="36" s="1"/>
  <c r="Q253" i="36" l="1"/>
  <c r="R252" i="36"/>
  <c r="S252" i="36" s="1"/>
  <c r="Q254" i="36" l="1"/>
  <c r="R253" i="36"/>
  <c r="S253" i="36" s="1"/>
  <c r="Q255" i="36" l="1"/>
  <c r="R254" i="36"/>
  <c r="S254" i="36" s="1"/>
  <c r="Q256" i="36" l="1"/>
  <c r="R255" i="36"/>
  <c r="S255" i="36" s="1"/>
  <c r="Q257" i="36" l="1"/>
  <c r="R256" i="36"/>
  <c r="S256" i="36" s="1"/>
  <c r="Q258" i="36" l="1"/>
  <c r="R257" i="36"/>
  <c r="S257" i="36" s="1"/>
  <c r="Q259" i="36" l="1"/>
  <c r="R258" i="36"/>
  <c r="S258" i="36" s="1"/>
  <c r="Q260" i="36" l="1"/>
  <c r="R259" i="36"/>
  <c r="S259" i="36" s="1"/>
  <c r="Q261" i="36" l="1"/>
  <c r="R260" i="36"/>
  <c r="S260" i="36" s="1"/>
  <c r="Q262" i="36" l="1"/>
  <c r="R261" i="36"/>
  <c r="S261" i="36" s="1"/>
  <c r="Q263" i="36" l="1"/>
  <c r="R262" i="36"/>
  <c r="S262" i="36" s="1"/>
  <c r="Q264" i="36" l="1"/>
  <c r="R263" i="36"/>
  <c r="S263" i="36" s="1"/>
  <c r="Q265" i="36" l="1"/>
  <c r="R264" i="36"/>
  <c r="S264" i="36" s="1"/>
  <c r="Q266" i="36" l="1"/>
  <c r="R265" i="36"/>
  <c r="S265" i="36" s="1"/>
  <c r="Q267" i="36" l="1"/>
  <c r="R266" i="36"/>
  <c r="S266" i="36" s="1"/>
  <c r="Q268" i="36" l="1"/>
  <c r="R267" i="36"/>
  <c r="S267" i="36" s="1"/>
  <c r="Q269" i="36" l="1"/>
  <c r="R268" i="36"/>
  <c r="S268" i="36" s="1"/>
  <c r="Q270" i="36" l="1"/>
  <c r="R269" i="36"/>
  <c r="S269" i="36" s="1"/>
  <c r="Q271" i="36" l="1"/>
  <c r="R270" i="36"/>
  <c r="S270" i="36" s="1"/>
  <c r="Q272" i="36" l="1"/>
  <c r="R271" i="36"/>
  <c r="S271" i="36" s="1"/>
  <c r="Q273" i="36" l="1"/>
  <c r="R272" i="36"/>
  <c r="S272" i="36" s="1"/>
  <c r="Q274" i="36" l="1"/>
  <c r="R273" i="36"/>
  <c r="S273" i="36" s="1"/>
  <c r="Q275" i="36" l="1"/>
  <c r="R274" i="36"/>
  <c r="S274" i="36" s="1"/>
  <c r="Q276" i="36" l="1"/>
  <c r="R275" i="36"/>
  <c r="S275" i="36" s="1"/>
  <c r="Q277" i="36" l="1"/>
  <c r="R276" i="36"/>
  <c r="S276" i="36" s="1"/>
  <c r="Q278" i="36" l="1"/>
  <c r="R277" i="36"/>
  <c r="S277" i="36" s="1"/>
  <c r="Q279" i="36" l="1"/>
  <c r="R278" i="36"/>
  <c r="S278" i="36" s="1"/>
  <c r="Q280" i="36" l="1"/>
  <c r="R279" i="36"/>
  <c r="S279" i="36" s="1"/>
  <c r="Q281" i="36" l="1"/>
  <c r="R280" i="36"/>
  <c r="S280" i="36" s="1"/>
  <c r="Q282" i="36" l="1"/>
  <c r="R281" i="36"/>
  <c r="S281" i="36" s="1"/>
  <c r="Q283" i="36" l="1"/>
  <c r="R282" i="36"/>
  <c r="S282" i="36" s="1"/>
  <c r="Q284" i="36" l="1"/>
  <c r="R283" i="36"/>
  <c r="S283" i="36" s="1"/>
  <c r="Q285" i="36" l="1"/>
  <c r="R284" i="36"/>
  <c r="S284" i="36" s="1"/>
  <c r="Q286" i="36" l="1"/>
  <c r="R285" i="36"/>
  <c r="S285" i="36" s="1"/>
  <c r="Q287" i="36" l="1"/>
  <c r="R286" i="36"/>
  <c r="S286" i="36" s="1"/>
  <c r="Q288" i="36" l="1"/>
  <c r="R287" i="36"/>
  <c r="S287" i="36" s="1"/>
  <c r="Q289" i="36" l="1"/>
  <c r="R288" i="36"/>
  <c r="S288" i="36" s="1"/>
  <c r="Q290" i="36" l="1"/>
  <c r="R289" i="36"/>
  <c r="S289" i="36" s="1"/>
  <c r="Q291" i="36" l="1"/>
  <c r="R290" i="36"/>
  <c r="S290" i="36" s="1"/>
  <c r="Q292" i="36" l="1"/>
  <c r="R291" i="36"/>
  <c r="S291" i="36" s="1"/>
  <c r="Q293" i="36" l="1"/>
  <c r="R292" i="36"/>
  <c r="S292" i="36" s="1"/>
  <c r="Q294" i="36" l="1"/>
  <c r="R293" i="36"/>
  <c r="S293" i="36" s="1"/>
  <c r="Q295" i="36" l="1"/>
  <c r="R294" i="36"/>
  <c r="S294" i="36" s="1"/>
  <c r="Q296" i="36" l="1"/>
  <c r="R295" i="36"/>
  <c r="S295" i="36" s="1"/>
  <c r="Q297" i="36" l="1"/>
  <c r="R296" i="36"/>
  <c r="S296" i="36" s="1"/>
  <c r="Q298" i="36" l="1"/>
  <c r="R297" i="36"/>
  <c r="S297" i="36" s="1"/>
  <c r="Q299" i="36" l="1"/>
  <c r="R298" i="36"/>
  <c r="S298" i="36" s="1"/>
  <c r="Q300" i="36" l="1"/>
  <c r="R299" i="36"/>
  <c r="S299" i="36" s="1"/>
  <c r="Q301" i="36" l="1"/>
  <c r="R300" i="36"/>
  <c r="S300" i="36" s="1"/>
  <c r="Q302" i="36" l="1"/>
  <c r="R301" i="36"/>
  <c r="S301" i="36" s="1"/>
  <c r="Q303" i="36" l="1"/>
  <c r="R302" i="36"/>
  <c r="S302" i="36" s="1"/>
  <c r="Q304" i="36" l="1"/>
  <c r="R303" i="36"/>
  <c r="S303" i="36" s="1"/>
  <c r="Q305" i="36" l="1"/>
  <c r="R304" i="36"/>
  <c r="S304" i="36" s="1"/>
  <c r="Q306" i="36" l="1"/>
  <c r="R305" i="36"/>
  <c r="S305" i="36" s="1"/>
  <c r="Q307" i="36" l="1"/>
  <c r="R306" i="36"/>
  <c r="S306" i="36" s="1"/>
  <c r="Q308" i="36" l="1"/>
  <c r="R307" i="36"/>
  <c r="S307" i="36" s="1"/>
  <c r="Q309" i="36" l="1"/>
  <c r="R308" i="36"/>
  <c r="S308" i="36" s="1"/>
  <c r="Q310" i="36" l="1"/>
  <c r="R309" i="36"/>
  <c r="S309" i="36" s="1"/>
  <c r="Q311" i="36" l="1"/>
  <c r="R310" i="36"/>
  <c r="S310" i="36" s="1"/>
  <c r="Q312" i="36" l="1"/>
  <c r="R311" i="36"/>
  <c r="S311" i="36" s="1"/>
  <c r="Q313" i="36" l="1"/>
  <c r="R312" i="36"/>
  <c r="S312" i="36" s="1"/>
  <c r="Q314" i="36" l="1"/>
  <c r="R313" i="36"/>
  <c r="S313" i="36" s="1"/>
  <c r="Q315" i="36" l="1"/>
  <c r="R314" i="36"/>
  <c r="S314" i="36" s="1"/>
  <c r="Q316" i="36" l="1"/>
  <c r="R315" i="36"/>
  <c r="S315" i="36" s="1"/>
  <c r="Q317" i="36" l="1"/>
  <c r="R316" i="36"/>
  <c r="S316" i="36" s="1"/>
  <c r="Q318" i="36" l="1"/>
  <c r="R317" i="36"/>
  <c r="S317" i="36" s="1"/>
  <c r="Q319" i="36" l="1"/>
  <c r="R318" i="36"/>
  <c r="S318" i="36" s="1"/>
  <c r="Q320" i="36" l="1"/>
  <c r="R319" i="36"/>
  <c r="S319" i="36" s="1"/>
  <c r="Q321" i="36" l="1"/>
  <c r="R320" i="36"/>
  <c r="S320" i="36" s="1"/>
  <c r="Q322" i="36" l="1"/>
  <c r="R321" i="36"/>
  <c r="S321" i="36" s="1"/>
  <c r="Q323" i="36" l="1"/>
  <c r="R322" i="36"/>
  <c r="S322" i="36" s="1"/>
  <c r="Q324" i="36" l="1"/>
  <c r="R323" i="36"/>
  <c r="S323" i="36" s="1"/>
  <c r="Q325" i="36" l="1"/>
  <c r="R324" i="36"/>
  <c r="S324" i="36" s="1"/>
  <c r="Q326" i="36" l="1"/>
  <c r="R325" i="36"/>
  <c r="S325" i="36" s="1"/>
  <c r="Q327" i="36" l="1"/>
  <c r="R326" i="36"/>
  <c r="S326" i="36" s="1"/>
  <c r="Q328" i="36" l="1"/>
  <c r="R327" i="36"/>
  <c r="S327" i="36" s="1"/>
  <c r="Q329" i="36" l="1"/>
  <c r="R328" i="36"/>
  <c r="S328" i="36" s="1"/>
  <c r="Q330" i="36" l="1"/>
  <c r="R329" i="36"/>
  <c r="S329" i="36" s="1"/>
  <c r="Q331" i="36" l="1"/>
  <c r="R330" i="36"/>
  <c r="S330" i="36" s="1"/>
  <c r="Q332" i="36" l="1"/>
  <c r="R331" i="36"/>
  <c r="S331" i="36" s="1"/>
  <c r="Q333" i="36" l="1"/>
  <c r="R332" i="36"/>
  <c r="S332" i="36" s="1"/>
  <c r="Q334" i="36" l="1"/>
  <c r="R333" i="36"/>
  <c r="S333" i="36" s="1"/>
  <c r="Q335" i="36" l="1"/>
  <c r="R334" i="36"/>
  <c r="S334" i="36" s="1"/>
  <c r="Q336" i="36" l="1"/>
  <c r="R335" i="36"/>
  <c r="S335" i="36" s="1"/>
  <c r="Q337" i="36" l="1"/>
  <c r="R336" i="36"/>
  <c r="S336" i="36" s="1"/>
  <c r="Q338" i="36" l="1"/>
  <c r="R337" i="36"/>
  <c r="S337" i="36" s="1"/>
  <c r="Q339" i="36" l="1"/>
  <c r="R338" i="36"/>
  <c r="S338" i="36" s="1"/>
  <c r="Q340" i="36" l="1"/>
  <c r="R339" i="36"/>
  <c r="S339" i="36" s="1"/>
  <c r="Q341" i="36" l="1"/>
  <c r="R340" i="36"/>
  <c r="S340" i="36" s="1"/>
  <c r="Q342" i="36" l="1"/>
  <c r="R341" i="36"/>
  <c r="S341" i="36" s="1"/>
  <c r="Q343" i="36" l="1"/>
  <c r="R342" i="36"/>
  <c r="S342" i="36" s="1"/>
  <c r="Q344" i="36" l="1"/>
  <c r="R343" i="36"/>
  <c r="S343" i="36" s="1"/>
  <c r="Q345" i="36" l="1"/>
  <c r="R344" i="36"/>
  <c r="S344" i="36" s="1"/>
  <c r="Q346" i="36" l="1"/>
  <c r="R345" i="36"/>
  <c r="S345" i="36" s="1"/>
  <c r="Q347" i="36" l="1"/>
  <c r="R346" i="36"/>
  <c r="S346" i="36" s="1"/>
  <c r="Q348" i="36" l="1"/>
  <c r="R347" i="36"/>
  <c r="S347" i="36" s="1"/>
  <c r="Q349" i="36" l="1"/>
  <c r="R348" i="36"/>
  <c r="S348" i="36" s="1"/>
  <c r="Q350" i="36" l="1"/>
  <c r="R349" i="36"/>
  <c r="S349" i="36" s="1"/>
  <c r="Q351" i="36" l="1"/>
  <c r="R350" i="36"/>
  <c r="S350" i="36" s="1"/>
  <c r="Q352" i="36" l="1"/>
  <c r="R351" i="36"/>
  <c r="S351" i="36" s="1"/>
  <c r="Q353" i="36" l="1"/>
  <c r="R352" i="36"/>
  <c r="S352" i="36" s="1"/>
  <c r="Q354" i="36" l="1"/>
  <c r="R353" i="36"/>
  <c r="S353" i="36" s="1"/>
  <c r="Q355" i="36" l="1"/>
  <c r="R354" i="36"/>
  <c r="S354" i="36" s="1"/>
  <c r="Q356" i="36" l="1"/>
  <c r="R355" i="36"/>
  <c r="S355" i="36" s="1"/>
  <c r="Q357" i="36" l="1"/>
  <c r="R356" i="36"/>
  <c r="S356" i="36" s="1"/>
  <c r="Q358" i="36" l="1"/>
  <c r="R357" i="36"/>
  <c r="S357" i="36" s="1"/>
  <c r="Q359" i="36" l="1"/>
  <c r="R358" i="36"/>
  <c r="S358" i="36" s="1"/>
  <c r="Q360" i="36" l="1"/>
  <c r="R359" i="36"/>
  <c r="S359" i="36" s="1"/>
  <c r="Q361" i="36" l="1"/>
  <c r="R360" i="36"/>
  <c r="S360" i="36" s="1"/>
  <c r="Q362" i="36" l="1"/>
  <c r="R361" i="36"/>
  <c r="S361" i="36" s="1"/>
  <c r="Q363" i="36" l="1"/>
  <c r="R362" i="36"/>
  <c r="S362" i="36" s="1"/>
  <c r="Q364" i="36" l="1"/>
  <c r="R363" i="36"/>
  <c r="S363" i="36" s="1"/>
  <c r="Q365" i="36" l="1"/>
  <c r="R364" i="36"/>
  <c r="S364" i="36" s="1"/>
  <c r="Q366" i="36" l="1"/>
  <c r="R365" i="36"/>
  <c r="S365" i="36" s="1"/>
  <c r="Q367" i="36" l="1"/>
  <c r="R366" i="36"/>
  <c r="S366" i="36" s="1"/>
  <c r="Q368" i="36" l="1"/>
  <c r="R367" i="36"/>
  <c r="S367" i="36" s="1"/>
  <c r="Q369" i="36" l="1"/>
  <c r="R368" i="36"/>
  <c r="S368" i="36" s="1"/>
  <c r="Q370" i="36" l="1"/>
  <c r="R369" i="36"/>
  <c r="S369" i="36" s="1"/>
  <c r="Q371" i="36" l="1"/>
  <c r="R370" i="36"/>
  <c r="S370" i="36" s="1"/>
  <c r="Q372" i="36" l="1"/>
  <c r="R371" i="36"/>
  <c r="S371" i="36" s="1"/>
  <c r="Q373" i="36" l="1"/>
  <c r="R372" i="36"/>
  <c r="S372" i="36" s="1"/>
  <c r="Q374" i="36" l="1"/>
  <c r="R373" i="36"/>
  <c r="S373" i="36" s="1"/>
  <c r="Q375" i="36" l="1"/>
  <c r="R374" i="36"/>
  <c r="S374" i="36" s="1"/>
  <c r="Q376" i="36" l="1"/>
  <c r="R375" i="36"/>
  <c r="S375" i="36" s="1"/>
  <c r="Q377" i="36" l="1"/>
  <c r="R376" i="36"/>
  <c r="S376" i="36" s="1"/>
  <c r="Q378" i="36" l="1"/>
  <c r="R377" i="36"/>
  <c r="S377" i="36" s="1"/>
  <c r="Q379" i="36" l="1"/>
  <c r="R378" i="36"/>
  <c r="S378" i="36" s="1"/>
  <c r="Q380" i="36" l="1"/>
  <c r="R379" i="36"/>
  <c r="S379" i="36" s="1"/>
  <c r="Q381" i="36" l="1"/>
  <c r="R380" i="36"/>
  <c r="S380" i="36" s="1"/>
  <c r="Q382" i="36" l="1"/>
  <c r="R381" i="36"/>
  <c r="S381" i="36" s="1"/>
  <c r="Q383" i="36" l="1"/>
  <c r="R382" i="36"/>
  <c r="S382" i="36" s="1"/>
  <c r="Q384" i="36" l="1"/>
  <c r="Q385" i="36" s="1"/>
  <c r="R383" i="36"/>
  <c r="S383" i="36" s="1"/>
  <c r="Q386" i="36" l="1"/>
  <c r="R385" i="36"/>
  <c r="S385" i="36" s="1"/>
  <c r="R384" i="36"/>
  <c r="S384" i="36" s="1"/>
  <c r="Q387" i="36" l="1"/>
  <c r="R386" i="36"/>
  <c r="S386" i="36" s="1"/>
  <c r="Q388" i="36" l="1"/>
  <c r="R387" i="36"/>
  <c r="S387" i="36" l="1"/>
  <c r="Q389" i="36"/>
  <c r="R388" i="36"/>
  <c r="S388" i="36" s="1"/>
  <c r="Q390" i="36" l="1"/>
  <c r="R389" i="36"/>
  <c r="S389" i="36" s="1"/>
  <c r="Q391" i="36" l="1"/>
  <c r="R390" i="36"/>
  <c r="S390" i="36" l="1"/>
  <c r="Q392" i="36"/>
  <c r="R391" i="36"/>
  <c r="S391" i="36" s="1"/>
  <c r="Q393" i="36" l="1"/>
  <c r="R392" i="36"/>
  <c r="S392" i="36" s="1"/>
  <c r="Q394" i="36" l="1"/>
  <c r="R393" i="36"/>
  <c r="S393" i="36" s="1"/>
  <c r="Q395" i="36" l="1"/>
  <c r="R394" i="36"/>
  <c r="S394" i="36" s="1"/>
  <c r="Q396" i="36" l="1"/>
  <c r="R395" i="36"/>
  <c r="S395" i="36" s="1"/>
  <c r="Q397" i="36" l="1"/>
  <c r="R396" i="36"/>
  <c r="S396" i="36" s="1"/>
  <c r="Q398" i="36" l="1"/>
  <c r="R397" i="36"/>
  <c r="S397" i="36" s="1"/>
  <c r="Q399" i="36" l="1"/>
  <c r="R398" i="36"/>
  <c r="S398" i="36" s="1"/>
  <c r="Q400" i="36" l="1"/>
  <c r="R399" i="36"/>
  <c r="S399" i="36" s="1"/>
  <c r="Q401" i="36" l="1"/>
  <c r="R400" i="36"/>
  <c r="S400" i="36" s="1"/>
  <c r="Q402" i="36" l="1"/>
  <c r="R401" i="36"/>
  <c r="S401" i="36" s="1"/>
  <c r="Q403" i="36" l="1"/>
  <c r="R402" i="36"/>
  <c r="S402" i="36" s="1"/>
  <c r="Q404" i="36" l="1"/>
  <c r="R403" i="36"/>
  <c r="S403" i="36" s="1"/>
  <c r="Q405" i="36" l="1"/>
  <c r="R404" i="36"/>
  <c r="S404" i="36" s="1"/>
  <c r="Q406" i="36" l="1"/>
  <c r="R405" i="36"/>
  <c r="S405" i="36" s="1"/>
  <c r="Q407" i="36" l="1"/>
  <c r="R406" i="36"/>
  <c r="S406" i="36" s="1"/>
  <c r="Q408" i="36" l="1"/>
  <c r="R407" i="36"/>
  <c r="S407" i="36" s="1"/>
  <c r="Q409" i="36" l="1"/>
  <c r="R408" i="36"/>
  <c r="S408" i="36" s="1"/>
  <c r="Q410" i="36" l="1"/>
  <c r="R409" i="36"/>
  <c r="S409" i="36" s="1"/>
  <c r="Q411" i="36" l="1"/>
  <c r="R410" i="36"/>
  <c r="S410" i="36" s="1"/>
  <c r="Q412" i="36" l="1"/>
  <c r="R411" i="36"/>
  <c r="S411" i="36" s="1"/>
  <c r="Q413" i="36" l="1"/>
  <c r="R412" i="36"/>
  <c r="S412" i="36" s="1"/>
  <c r="Q414" i="36" l="1"/>
  <c r="R413" i="36"/>
  <c r="S413" i="36" s="1"/>
  <c r="Q415" i="36" l="1"/>
  <c r="R414" i="36"/>
  <c r="S414" i="36" s="1"/>
  <c r="Q416" i="36" l="1"/>
  <c r="R415" i="36"/>
  <c r="S415" i="36" s="1"/>
  <c r="Q417" i="36" l="1"/>
  <c r="R416" i="36"/>
  <c r="S416" i="36" s="1"/>
  <c r="Q418" i="36" l="1"/>
  <c r="R417" i="36"/>
  <c r="S417" i="36" s="1"/>
  <c r="Q419" i="36" l="1"/>
  <c r="R418" i="36"/>
  <c r="S418" i="36" s="1"/>
  <c r="Q420" i="36" l="1"/>
  <c r="R419" i="36"/>
  <c r="S419" i="36" s="1"/>
  <c r="Q421" i="36" l="1"/>
  <c r="R420" i="36"/>
  <c r="S420" i="36" s="1"/>
  <c r="Q422" i="36" l="1"/>
  <c r="R421" i="36"/>
  <c r="S421" i="36" s="1"/>
  <c r="Q423" i="36" l="1"/>
  <c r="R422" i="36"/>
  <c r="S422" i="36" s="1"/>
  <c r="Q424" i="36" l="1"/>
  <c r="R423" i="36"/>
  <c r="S423" i="36" s="1"/>
  <c r="Q425" i="36" l="1"/>
  <c r="R424" i="36"/>
  <c r="S424" i="36" s="1"/>
  <c r="Q426" i="36" l="1"/>
  <c r="R425" i="36"/>
  <c r="S425" i="36" s="1"/>
  <c r="Q427" i="36" l="1"/>
  <c r="R426" i="36"/>
  <c r="S426" i="36" s="1"/>
  <c r="Q428" i="36" l="1"/>
  <c r="R427" i="36"/>
  <c r="S427" i="36" s="1"/>
  <c r="Q429" i="36" l="1"/>
  <c r="R428" i="36"/>
  <c r="S428" i="36" s="1"/>
  <c r="Q430" i="36" l="1"/>
  <c r="R429" i="36"/>
  <c r="S429" i="36" s="1"/>
  <c r="Q431" i="36" l="1"/>
  <c r="R430" i="36"/>
  <c r="S430" i="36" s="1"/>
  <c r="Q432" i="36" l="1"/>
  <c r="R431" i="36"/>
  <c r="S431" i="36" s="1"/>
  <c r="Q433" i="36" l="1"/>
  <c r="R432" i="36"/>
  <c r="S432" i="36" s="1"/>
  <c r="Q434" i="36" l="1"/>
  <c r="R433" i="36"/>
  <c r="S433" i="36" s="1"/>
  <c r="Q435" i="36" l="1"/>
  <c r="R434" i="36"/>
  <c r="S434" i="36" s="1"/>
  <c r="Q436" i="36" l="1"/>
  <c r="R435" i="36"/>
  <c r="S435" i="36" s="1"/>
  <c r="Q437" i="36" l="1"/>
  <c r="R436" i="36"/>
  <c r="S436" i="36" s="1"/>
  <c r="Q438" i="36" l="1"/>
  <c r="R437" i="36"/>
  <c r="S437" i="36" s="1"/>
  <c r="Q439" i="36" l="1"/>
  <c r="R438" i="36"/>
  <c r="S438" i="36" s="1"/>
  <c r="Q440" i="36" l="1"/>
  <c r="R439" i="36"/>
  <c r="S439" i="36" s="1"/>
  <c r="Q441" i="36" l="1"/>
  <c r="R440" i="36"/>
  <c r="S440" i="36" s="1"/>
  <c r="Q442" i="36" l="1"/>
  <c r="R441" i="36"/>
  <c r="S441" i="36" s="1"/>
  <c r="Q443" i="36" l="1"/>
  <c r="R442" i="36"/>
  <c r="S442" i="36" s="1"/>
  <c r="Q444" i="36" l="1"/>
  <c r="R443" i="36"/>
  <c r="S443" i="36" s="1"/>
  <c r="Q445" i="36" l="1"/>
  <c r="R444" i="36"/>
  <c r="S444" i="36" s="1"/>
  <c r="Q446" i="36" l="1"/>
  <c r="R445" i="36"/>
  <c r="S445" i="36" s="1"/>
  <c r="Q447" i="36" l="1"/>
  <c r="R446" i="36"/>
  <c r="S446" i="36" s="1"/>
  <c r="Q448" i="36" l="1"/>
  <c r="R447" i="36"/>
  <c r="S447" i="36" s="1"/>
  <c r="Q449" i="36" l="1"/>
  <c r="R448" i="36"/>
  <c r="S448" i="36" s="1"/>
  <c r="Q450" i="36" l="1"/>
  <c r="R449" i="36"/>
  <c r="S449" i="36" s="1"/>
  <c r="Q451" i="36" l="1"/>
  <c r="R450" i="36"/>
  <c r="S450" i="36" s="1"/>
  <c r="Q452" i="36" l="1"/>
  <c r="R451" i="36"/>
  <c r="S451" i="36" s="1"/>
  <c r="Q453" i="36" l="1"/>
  <c r="R452" i="36"/>
  <c r="S452" i="36" s="1"/>
  <c r="Q454" i="36" l="1"/>
  <c r="R453" i="36"/>
  <c r="S453" i="36" s="1"/>
  <c r="Q455" i="36" l="1"/>
  <c r="R454" i="36"/>
  <c r="S454" i="36" s="1"/>
  <c r="Q456" i="36" l="1"/>
  <c r="R455" i="36"/>
  <c r="S455" i="36" s="1"/>
  <c r="Q457" i="36" l="1"/>
  <c r="R456" i="36"/>
  <c r="S456" i="36" s="1"/>
  <c r="Q458" i="36" l="1"/>
  <c r="R457" i="36"/>
  <c r="S457" i="36" s="1"/>
  <c r="Q459" i="36" l="1"/>
  <c r="R458" i="36"/>
  <c r="S458" i="36" s="1"/>
  <c r="Q460" i="36" l="1"/>
  <c r="R459" i="36"/>
  <c r="S459" i="36" s="1"/>
  <c r="Q461" i="36" l="1"/>
  <c r="R460" i="36"/>
  <c r="S460" i="36" s="1"/>
  <c r="Q462" i="36" l="1"/>
  <c r="R461" i="36"/>
  <c r="S461" i="36" s="1"/>
  <c r="Q463" i="36" l="1"/>
  <c r="R462" i="36"/>
  <c r="S462" i="36" s="1"/>
  <c r="Q464" i="36" l="1"/>
  <c r="R463" i="36"/>
  <c r="S463" i="36" s="1"/>
  <c r="Q465" i="36" l="1"/>
  <c r="R464" i="36"/>
  <c r="S464" i="36" s="1"/>
  <c r="Q466" i="36" l="1"/>
  <c r="R465" i="36"/>
  <c r="S465" i="36" s="1"/>
  <c r="Q467" i="36" l="1"/>
  <c r="R466" i="36"/>
  <c r="S466" i="36" s="1"/>
  <c r="Q468" i="36" l="1"/>
  <c r="R467" i="36"/>
  <c r="S467" i="36" s="1"/>
  <c r="Q469" i="36" l="1"/>
  <c r="R468" i="36"/>
  <c r="S468" i="36" s="1"/>
  <c r="Q470" i="36" l="1"/>
  <c r="R469" i="36"/>
  <c r="S469" i="36" s="1"/>
  <c r="Q471" i="36" l="1"/>
  <c r="R470" i="36"/>
  <c r="S470" i="36" s="1"/>
  <c r="Q472" i="36" l="1"/>
  <c r="R471" i="36"/>
  <c r="S471" i="36" s="1"/>
  <c r="Q473" i="36" l="1"/>
  <c r="R472" i="36"/>
  <c r="S472" i="36" s="1"/>
  <c r="Q474" i="36" l="1"/>
  <c r="R473" i="36"/>
  <c r="S473" i="36" s="1"/>
  <c r="Q475" i="36" l="1"/>
  <c r="R474" i="36"/>
  <c r="S474" i="36" s="1"/>
  <c r="Q476" i="36" l="1"/>
  <c r="R475" i="36"/>
  <c r="S475" i="36" s="1"/>
  <c r="Q477" i="36" l="1"/>
  <c r="R476" i="36"/>
  <c r="S476" i="36" s="1"/>
  <c r="Q478" i="36" l="1"/>
  <c r="R477" i="36"/>
  <c r="S477" i="36" s="1"/>
  <c r="Q479" i="36" l="1"/>
  <c r="R478" i="36"/>
  <c r="S478" i="36" s="1"/>
  <c r="Q480" i="36" l="1"/>
  <c r="R479" i="36"/>
  <c r="S479" i="36" s="1"/>
  <c r="Q481" i="36" l="1"/>
  <c r="R480" i="36"/>
  <c r="S480" i="36" s="1"/>
  <c r="Q482" i="36" l="1"/>
  <c r="R481" i="36"/>
  <c r="S481" i="36" s="1"/>
  <c r="Q483" i="36" l="1"/>
  <c r="R482" i="36"/>
  <c r="S482" i="36" s="1"/>
  <c r="Q484" i="36" l="1"/>
  <c r="R483" i="36"/>
  <c r="S483" i="36" s="1"/>
  <c r="Q485" i="36" l="1"/>
  <c r="R484" i="36"/>
  <c r="S484" i="36" s="1"/>
  <c r="Q486" i="36" l="1"/>
  <c r="R485" i="36"/>
  <c r="S485" i="36" s="1"/>
  <c r="Q487" i="36" l="1"/>
  <c r="R486" i="36"/>
  <c r="S486" i="36" s="1"/>
  <c r="Q488" i="36" l="1"/>
  <c r="R487" i="36"/>
  <c r="S487" i="36" s="1"/>
  <c r="Q489" i="36" l="1"/>
  <c r="R488" i="36"/>
  <c r="S488" i="36" s="1"/>
  <c r="Q490" i="36" l="1"/>
  <c r="R489" i="36"/>
  <c r="S489" i="36" s="1"/>
  <c r="Q491" i="36" l="1"/>
  <c r="R490" i="36"/>
  <c r="S490" i="36" s="1"/>
  <c r="Q492" i="36" l="1"/>
  <c r="R491" i="36"/>
  <c r="S491" i="36" s="1"/>
  <c r="Q493" i="36" l="1"/>
  <c r="R492" i="36"/>
  <c r="S492" i="36" s="1"/>
  <c r="Q494" i="36" l="1"/>
  <c r="R493" i="36"/>
  <c r="S493" i="36" s="1"/>
  <c r="Q495" i="36" l="1"/>
  <c r="R494" i="36"/>
  <c r="S494" i="36" s="1"/>
  <c r="Q496" i="36" l="1"/>
  <c r="R495" i="36"/>
  <c r="S495" i="36" s="1"/>
  <c r="Q497" i="36" l="1"/>
  <c r="R496" i="36"/>
  <c r="S496" i="36" s="1"/>
  <c r="Q498" i="36" l="1"/>
  <c r="R497" i="36"/>
  <c r="S497" i="36" s="1"/>
  <c r="Q499" i="36" l="1"/>
  <c r="R498" i="36"/>
  <c r="S498" i="36" s="1"/>
  <c r="Q500" i="36" l="1"/>
  <c r="R500" i="36" s="1"/>
  <c r="R499" i="36"/>
  <c r="S499" i="36" s="1"/>
  <c r="S500" i="36" l="1"/>
  <c r="W24" i="36" s="1"/>
  <c r="W13" i="36"/>
</calcChain>
</file>

<file path=xl/sharedStrings.xml><?xml version="1.0" encoding="utf-8"?>
<sst xmlns="http://schemas.openxmlformats.org/spreadsheetml/2006/main" count="4185" uniqueCount="914">
  <si>
    <t>Ticker</t>
  </si>
  <si>
    <t>700 HK Equity</t>
  </si>
  <si>
    <t>DATES</t>
  </si>
  <si>
    <t>1y</t>
  </si>
  <si>
    <t>M</t>
  </si>
  <si>
    <t>-1AY</t>
  </si>
  <si>
    <t>1st</t>
  </si>
  <si>
    <t>2nd</t>
  </si>
  <si>
    <t>3rd</t>
  </si>
  <si>
    <t>4th</t>
  </si>
  <si>
    <t>BQL Parameters</t>
  </si>
  <si>
    <t>Your Input</t>
  </si>
  <si>
    <t>Interval</t>
  </si>
  <si>
    <t>Default Value</t>
  </si>
  <si>
    <t>D</t>
  </si>
  <si>
    <t>TR_Base</t>
  </si>
  <si>
    <t>Currency</t>
  </si>
  <si>
    <t>BQL Query</t>
  </si>
  <si>
    <t>Params used in Query</t>
  </si>
  <si>
    <t>Per</t>
  </si>
  <si>
    <t>Start Date</t>
  </si>
  <si>
    <t>End Date</t>
  </si>
  <si>
    <t>BDH Formula</t>
  </si>
  <si>
    <t>BDH Parameters</t>
  </si>
  <si>
    <t>Period</t>
  </si>
  <si>
    <t>BQL Output</t>
  </si>
  <si>
    <t>BDH Output</t>
  </si>
  <si>
    <t>W</t>
  </si>
  <si>
    <t>BQL Area</t>
  </si>
  <si>
    <t>BDH Area</t>
  </si>
  <si>
    <t>5th</t>
  </si>
  <si>
    <t>6th</t>
  </si>
  <si>
    <t>Start Date (YYYYMMDD)</t>
  </si>
  <si>
    <t>End Date (YYYYMMDD)</t>
  </si>
  <si>
    <t>BDP Output</t>
  </si>
  <si>
    <t>BDP Formula</t>
  </si>
  <si>
    <r>
      <t xml:space="preserve">JPY </t>
    </r>
    <r>
      <rPr>
        <sz val="11"/>
        <color theme="0" tint="-0.499984740745262"/>
        <rFont val="맑은 고딕"/>
        <family val="2"/>
        <scheme val="minor"/>
      </rPr>
      <t xml:space="preserve">or </t>
    </r>
    <r>
      <rPr>
        <sz val="11"/>
        <color theme="1"/>
        <rFont val="맑은 고딕"/>
        <family val="2"/>
        <scheme val="minor"/>
      </rPr>
      <t>USD</t>
    </r>
  </si>
  <si>
    <r>
      <t xml:space="preserve">D </t>
    </r>
    <r>
      <rPr>
        <sz val="11"/>
        <color theme="0" tint="-0.499984740745262"/>
        <rFont val="맑은 고딕"/>
        <family val="2"/>
        <scheme val="minor"/>
      </rPr>
      <t>or</t>
    </r>
    <r>
      <rPr>
        <sz val="11"/>
        <color theme="1"/>
        <rFont val="맑은 고딕"/>
        <family val="2"/>
        <scheme val="minor"/>
      </rPr>
      <t xml:space="preserve"> M </t>
    </r>
    <r>
      <rPr>
        <sz val="11"/>
        <color theme="0" tint="-0.499984740745262"/>
        <rFont val="맑은 고딕"/>
        <family val="2"/>
        <scheme val="minor"/>
      </rPr>
      <t>or</t>
    </r>
    <r>
      <rPr>
        <sz val="11"/>
        <color theme="1"/>
        <rFont val="맑은 고딕"/>
        <family val="2"/>
        <scheme val="minor"/>
      </rPr>
      <t xml:space="preserve"> Q </t>
    </r>
    <r>
      <rPr>
        <sz val="11"/>
        <color theme="0" tint="-0.499984740745262"/>
        <rFont val="맑은 고딕"/>
        <family val="2"/>
        <scheme val="minor"/>
      </rPr>
      <t>or</t>
    </r>
    <r>
      <rPr>
        <sz val="11"/>
        <color theme="1"/>
        <rFont val="맑은 고딕"/>
        <family val="2"/>
        <scheme val="minor"/>
      </rPr>
      <t xml:space="preserve"> S </t>
    </r>
    <r>
      <rPr>
        <sz val="11"/>
        <color theme="0" tint="-0.499984740745262"/>
        <rFont val="맑은 고딕"/>
        <family val="2"/>
        <scheme val="minor"/>
      </rPr>
      <t>or</t>
    </r>
    <r>
      <rPr>
        <sz val="11"/>
        <color theme="1"/>
        <rFont val="맑은 고딕"/>
        <family val="2"/>
        <scheme val="minor"/>
      </rPr>
      <t xml:space="preserve"> Y</t>
    </r>
  </si>
  <si>
    <r>
      <t xml:space="preserve">JPY </t>
    </r>
    <r>
      <rPr>
        <sz val="11"/>
        <color theme="0" tint="-0.499984740745262"/>
        <rFont val="맑은 고딕"/>
        <family val="2"/>
        <scheme val="minor"/>
      </rPr>
      <t>or</t>
    </r>
    <r>
      <rPr>
        <sz val="11"/>
        <color theme="1"/>
        <rFont val="맑은 고딕"/>
        <family val="2"/>
        <scheme val="minor"/>
      </rPr>
      <t xml:space="preserve"> USD</t>
    </r>
  </si>
  <si>
    <t>D : 252; W: 52; M:12</t>
  </si>
  <si>
    <t>Override - Example</t>
  </si>
  <si>
    <t>Custom Annualized Factor</t>
  </si>
  <si>
    <t>Minimum_Acceptable_Return</t>
  </si>
  <si>
    <t>BQL Proveout - Step by Step</t>
  </si>
  <si>
    <t>Step 1 : Get Annualized Total Return</t>
  </si>
  <si>
    <t>Step 2 : Get Downside Voalitility</t>
  </si>
  <si>
    <t>Step 3 : Calculate Sortino Ratio</t>
  </si>
  <si>
    <t>Formula</t>
  </si>
  <si>
    <t>Step 2 : Get Voalitility</t>
  </si>
  <si>
    <t>(Annualized Total Return -Risk Free Rate) / Volatility</t>
  </si>
  <si>
    <t>Mapping Table for Annualized Factor</t>
  </si>
  <si>
    <t>Q</t>
  </si>
  <si>
    <t>Y</t>
  </si>
  <si>
    <t>Step 3 : Calculate Volatility</t>
  </si>
  <si>
    <t>Standard Deviation of Return Series * Square Root of Annualized Factor</t>
  </si>
  <si>
    <t>Step 1 : Calculate Downside Deviation of Return Series</t>
  </si>
  <si>
    <t>Step 2 : Calculate Square Root of Annualized Factor</t>
  </si>
  <si>
    <t>Step 1 : Calculate Standard Deviation of Return Series</t>
  </si>
  <si>
    <t>St Dev of Return Series:</t>
  </si>
  <si>
    <t>Sq Root of Annualized Factor:</t>
  </si>
  <si>
    <t>Downside Dev of Return Series:</t>
  </si>
  <si>
    <t xml:space="preserve">Sq Root of Annualized Factor: </t>
  </si>
  <si>
    <t xml:space="preserve">Downside Volatility: </t>
  </si>
  <si>
    <t>Step 3 : Calculate Downside Volatility</t>
  </si>
  <si>
    <t>Downside Deviation of Return Series * Square Root of Annualized Factor</t>
  </si>
  <si>
    <t>Step 1 : Calculate Compound Return</t>
  </si>
  <si>
    <t xml:space="preserve"> Compound Return:</t>
  </si>
  <si>
    <t>Step 2 : Calculate Base Return of Day 1</t>
  </si>
  <si>
    <t>Step 3 : Calculate Total Return</t>
  </si>
  <si>
    <t>Step 3 : Get Risk Free Rate</t>
  </si>
  <si>
    <t>Step 4 : Calculate Sharpe Ratio</t>
  </si>
  <si>
    <t>Step 1 : Calculate Annualized Total Return</t>
  </si>
  <si>
    <t>NVDA US Equity</t>
  </si>
  <si>
    <t>Ann_Factor</t>
  </si>
  <si>
    <t>Calc_Interval</t>
  </si>
  <si>
    <t>Price_If_Available</t>
  </si>
  <si>
    <t xml:space="preserve">Total Return: </t>
  </si>
  <si>
    <t>Volatility:</t>
  </si>
  <si>
    <t>Annualized Factor:</t>
  </si>
  <si>
    <t>RETURN_SERIES(Calc_Interval=1y,TR_Base=Price_If_Available)</t>
  </si>
  <si>
    <t>Risk Free Rate Ticker</t>
  </si>
  <si>
    <t>USD</t>
  </si>
  <si>
    <t>EUR</t>
  </si>
  <si>
    <t>JPY</t>
  </si>
  <si>
    <t>GBP</t>
  </si>
  <si>
    <t>AUD</t>
  </si>
  <si>
    <t>NZD</t>
  </si>
  <si>
    <t>CHF</t>
  </si>
  <si>
    <t>DKK</t>
  </si>
  <si>
    <t>NOK</t>
  </si>
  <si>
    <t>SEK</t>
  </si>
  <si>
    <t>CNY</t>
  </si>
  <si>
    <t>HKD</t>
  </si>
  <si>
    <t>INR</t>
  </si>
  <si>
    <t>IDR</t>
  </si>
  <si>
    <t>MYR</t>
  </si>
  <si>
    <t>PHP</t>
  </si>
  <si>
    <t>SGD</t>
  </si>
  <si>
    <t>KRW</t>
  </si>
  <si>
    <t>TWD</t>
  </si>
  <si>
    <t>THB</t>
  </si>
  <si>
    <t>CZK</t>
  </si>
  <si>
    <t>HUF</t>
  </si>
  <si>
    <t>ISK</t>
  </si>
  <si>
    <t>PLN</t>
  </si>
  <si>
    <t>RUB</t>
  </si>
  <si>
    <t>SKK</t>
  </si>
  <si>
    <t>TRY</t>
  </si>
  <si>
    <t>ILS</t>
  </si>
  <si>
    <t>ZAR</t>
  </si>
  <si>
    <t>ARS</t>
  </si>
  <si>
    <t>BRL</t>
  </si>
  <si>
    <t>CLP</t>
  </si>
  <si>
    <t>COP</t>
  </si>
  <si>
    <t>MXN</t>
  </si>
  <si>
    <t>PEN</t>
  </si>
  <si>
    <t>VEB</t>
  </si>
  <si>
    <t>AFN</t>
  </si>
  <si>
    <t>EAS</t>
  </si>
  <si>
    <t>EBF</t>
  </si>
  <si>
    <t>ECP</t>
  </si>
  <si>
    <t>EDM</t>
  </si>
  <si>
    <t>EES</t>
  </si>
  <si>
    <t>EFM</t>
  </si>
  <si>
    <t>EFR</t>
  </si>
  <si>
    <t>EGD</t>
  </si>
  <si>
    <t>EIP</t>
  </si>
  <si>
    <t>EIL</t>
  </si>
  <si>
    <t>ELF</t>
  </si>
  <si>
    <t>EML</t>
  </si>
  <si>
    <t>EDG</t>
  </si>
  <si>
    <t>EPE</t>
  </si>
  <si>
    <t>ESK</t>
  </si>
  <si>
    <t>EST</t>
  </si>
  <si>
    <t>EEC</t>
  </si>
  <si>
    <t>XEU</t>
  </si>
  <si>
    <t>ALL</t>
  </si>
  <si>
    <t>DZD</t>
  </si>
  <si>
    <t>ADP</t>
  </si>
  <si>
    <t>AOA</t>
  </si>
  <si>
    <t>AMD</t>
  </si>
  <si>
    <t>AWG</t>
  </si>
  <si>
    <t>ATS</t>
  </si>
  <si>
    <t>AZN</t>
  </si>
  <si>
    <t>BSD</t>
  </si>
  <si>
    <t>BHD</t>
  </si>
  <si>
    <t>BDT</t>
  </si>
  <si>
    <t>BBD</t>
  </si>
  <si>
    <t>BYR</t>
  </si>
  <si>
    <t>BEF</t>
  </si>
  <si>
    <t>BZD</t>
  </si>
  <si>
    <t>BMD</t>
  </si>
  <si>
    <t>BTN</t>
  </si>
  <si>
    <t>BOB</t>
  </si>
  <si>
    <t>BAM</t>
  </si>
  <si>
    <t>BWP</t>
  </si>
  <si>
    <t>BIS</t>
  </si>
  <si>
    <t>BND</t>
  </si>
  <si>
    <t>BGN</t>
  </si>
  <si>
    <t>BIF</t>
  </si>
  <si>
    <t>KHR</t>
  </si>
  <si>
    <t>CAD</t>
  </si>
  <si>
    <t>CVE</t>
  </si>
  <si>
    <t>KYD</t>
  </si>
  <si>
    <t>XOF</t>
  </si>
  <si>
    <t>KMF</t>
  </si>
  <si>
    <t>CDF</t>
  </si>
  <si>
    <t>CRC</t>
  </si>
  <si>
    <t>HRK</t>
  </si>
  <si>
    <t>CUP</t>
  </si>
  <si>
    <t>CYP</t>
  </si>
  <si>
    <t>DJF</t>
  </si>
  <si>
    <t>DOP</t>
  </si>
  <si>
    <t>NLG</t>
  </si>
  <si>
    <t>XCD</t>
  </si>
  <si>
    <t>TPE</t>
  </si>
  <si>
    <t>ECS</t>
  </si>
  <si>
    <t>EGP</t>
  </si>
  <si>
    <t>SVC</t>
  </si>
  <si>
    <t>GQE</t>
  </si>
  <si>
    <t>ERN</t>
  </si>
  <si>
    <t>EEK</t>
  </si>
  <si>
    <t>ETB</t>
  </si>
  <si>
    <t>FIS</t>
  </si>
  <si>
    <t>FKP</t>
  </si>
  <si>
    <t>FJD</t>
  </si>
  <si>
    <t>FIM</t>
  </si>
  <si>
    <t>FRF</t>
  </si>
  <si>
    <t>GMD</t>
  </si>
  <si>
    <t>GEL</t>
  </si>
  <si>
    <t>DEM</t>
  </si>
  <si>
    <t>GHC</t>
  </si>
  <si>
    <t>GHS</t>
  </si>
  <si>
    <t>GIP</t>
  </si>
  <si>
    <t>GRD</t>
  </si>
  <si>
    <t>GKS</t>
  </si>
  <si>
    <t>GTQ</t>
  </si>
  <si>
    <t>GBS</t>
  </si>
  <si>
    <t>GNF</t>
  </si>
  <si>
    <t>GYD</t>
  </si>
  <si>
    <t>HTG</t>
  </si>
  <si>
    <t>HNL</t>
  </si>
  <si>
    <t>IRR</t>
  </si>
  <si>
    <t>IQD</t>
  </si>
  <si>
    <t>IEP</t>
  </si>
  <si>
    <t>ITL</t>
  </si>
  <si>
    <t>JMD</t>
  </si>
  <si>
    <t>JOD</t>
  </si>
  <si>
    <t>KZT</t>
  </si>
  <si>
    <t>KES</t>
  </si>
  <si>
    <t>KWD</t>
  </si>
  <si>
    <t>KGS</t>
  </si>
  <si>
    <t>LAK</t>
  </si>
  <si>
    <t>LVL</t>
  </si>
  <si>
    <t>LSL</t>
  </si>
  <si>
    <t>LRD</t>
  </si>
  <si>
    <t>LYD</t>
  </si>
  <si>
    <t>LTL</t>
  </si>
  <si>
    <t>LUF</t>
  </si>
  <si>
    <t>MOP</t>
  </si>
  <si>
    <t>MKD</t>
  </si>
  <si>
    <t>MGF</t>
  </si>
  <si>
    <t>MWK</t>
  </si>
  <si>
    <t>MVR</t>
  </si>
  <si>
    <t>MLF</t>
  </si>
  <si>
    <t>MTL</t>
  </si>
  <si>
    <t>MRO</t>
  </si>
  <si>
    <t>MUR</t>
  </si>
  <si>
    <t>MDL</t>
  </si>
  <si>
    <t>MNT</t>
  </si>
  <si>
    <t>MAD</t>
  </si>
  <si>
    <t>MMK</t>
  </si>
  <si>
    <t>NAD</t>
  </si>
  <si>
    <t>NPR</t>
  </si>
  <si>
    <t>ANG</t>
  </si>
  <si>
    <t>MZN</t>
  </si>
  <si>
    <t>RON</t>
  </si>
  <si>
    <t>ZWN</t>
  </si>
  <si>
    <t>NIO</t>
  </si>
  <si>
    <t>NGN</t>
  </si>
  <si>
    <t>KPW</t>
  </si>
  <si>
    <t>OMR</t>
  </si>
  <si>
    <t>XPF</t>
  </si>
  <si>
    <t>PKR</t>
  </si>
  <si>
    <t>PAB</t>
  </si>
  <si>
    <t>PGK</t>
  </si>
  <si>
    <t>PYG</t>
  </si>
  <si>
    <t>PTE</t>
  </si>
  <si>
    <t>QAR</t>
  </si>
  <si>
    <t>RWF</t>
  </si>
  <si>
    <t>WST</t>
  </si>
  <si>
    <t>STD</t>
  </si>
  <si>
    <t>SAR</t>
  </si>
  <si>
    <t>RSD</t>
  </si>
  <si>
    <t>SCR</t>
  </si>
  <si>
    <t>SLL</t>
  </si>
  <si>
    <t>SIT</t>
  </si>
  <si>
    <t>SBD</t>
  </si>
  <si>
    <t>SOS</t>
  </si>
  <si>
    <t>ESP</t>
  </si>
  <si>
    <t>SHP</t>
  </si>
  <si>
    <t>SDG</t>
  </si>
  <si>
    <t>SRD</t>
  </si>
  <si>
    <t>SZL</t>
  </si>
  <si>
    <t>SYP</t>
  </si>
  <si>
    <t>THO</t>
  </si>
  <si>
    <t>TJS</t>
  </si>
  <si>
    <t>TZS</t>
  </si>
  <si>
    <t>TOP</t>
  </si>
  <si>
    <t>TTD</t>
  </si>
  <si>
    <t>TND</t>
  </si>
  <si>
    <t>TMM</t>
  </si>
  <si>
    <t>TMT</t>
  </si>
  <si>
    <t>AED</t>
  </si>
  <si>
    <t>UGX</t>
  </si>
  <si>
    <t>UAH</t>
  </si>
  <si>
    <t>UYU</t>
  </si>
  <si>
    <t>UZS</t>
  </si>
  <si>
    <t>VEF</t>
  </si>
  <si>
    <t>VUV</t>
  </si>
  <si>
    <t>VND</t>
  </si>
  <si>
    <t>YER</t>
  </si>
  <si>
    <t>XAF</t>
  </si>
  <si>
    <t>ZMK</t>
  </si>
  <si>
    <t>ZWD</t>
  </si>
  <si>
    <t>ZWF</t>
  </si>
  <si>
    <t>ZWR</t>
  </si>
  <si>
    <t>MYr</t>
  </si>
  <si>
    <t>ZAr</t>
  </si>
  <si>
    <t>BRl</t>
  </si>
  <si>
    <t>BWp</t>
  </si>
  <si>
    <t>CAd</t>
  </si>
  <si>
    <t>IEp</t>
  </si>
  <si>
    <t>KWd</t>
  </si>
  <si>
    <t>MWk</t>
  </si>
  <si>
    <t>NAd</t>
  </si>
  <si>
    <t>SZl</t>
  </si>
  <si>
    <t>ZWf</t>
  </si>
  <si>
    <t>ZMk</t>
  </si>
  <si>
    <t>ZWd</t>
  </si>
  <si>
    <t>USd</t>
  </si>
  <si>
    <t>EUr</t>
  </si>
  <si>
    <t>GBp</t>
  </si>
  <si>
    <t>AUd</t>
  </si>
  <si>
    <t>ILs</t>
  </si>
  <si>
    <t>SGd</t>
  </si>
  <si>
    <t>USGG3M Index</t>
  </si>
  <si>
    <t>EUR003M Index</t>
  </si>
  <si>
    <t>JY0003M Index</t>
  </si>
  <si>
    <t>BP0003M Index</t>
  </si>
  <si>
    <t>BBSW3M Index</t>
  </si>
  <si>
    <t>NDTB3M Index</t>
  </si>
  <si>
    <t>SF0003M Index</t>
  </si>
  <si>
    <t>DERE Index</t>
  </si>
  <si>
    <t>GNGT3M Index</t>
  </si>
  <si>
    <t>GSGT3M Index</t>
  </si>
  <si>
    <t>SHIF3M Index</t>
  </si>
  <si>
    <t>HIHD03M Index</t>
  </si>
  <si>
    <t>IN003M Index</t>
  </si>
  <si>
    <t>JIIN3M Index</t>
  </si>
  <si>
    <t>MRDRC Index</t>
  </si>
  <si>
    <t>PHINBR3M Index</t>
  </si>
  <si>
    <t>MASB3M Index</t>
  </si>
  <si>
    <t>KRBO3M Index</t>
  </si>
  <si>
    <t>NTRPC Index</t>
  </si>
  <si>
    <t>BOFX3M Index</t>
  </si>
  <si>
    <t>PRIB03M Index</t>
  </si>
  <si>
    <t>BUBOR03M Index</t>
  </si>
  <si>
    <t>SEDL3MRE Index</t>
  </si>
  <si>
    <t>PZDRC Index</t>
  </si>
  <si>
    <t>C4963M Index</t>
  </si>
  <si>
    <t>BV3M0486 Index</t>
  </si>
  <si>
    <t>TRLIB3M Index</t>
  </si>
  <si>
    <t>ISMB03M Index</t>
  </si>
  <si>
    <t>JIBA3M Index</t>
  </si>
  <si>
    <t>BADLARPP Index</t>
  </si>
  <si>
    <t>BCSWCPD Index</t>
  </si>
  <si>
    <t>PCRR90D Index</t>
  </si>
  <si>
    <t>C4773M Index</t>
  </si>
  <si>
    <t>C4763M Index</t>
  </si>
  <si>
    <t>PRBOPRB3 Index</t>
  </si>
  <si>
    <t>VINTD90D Index</t>
  </si>
  <si>
    <t>VIBO3M Index</t>
  </si>
  <si>
    <t>GBGT3MO Index</t>
  </si>
  <si>
    <t>GBTF3MO Index</t>
  </si>
  <si>
    <t>GBOTS3MO Index</t>
  </si>
  <si>
    <t>GTBN3M Index</t>
  </si>
  <si>
    <t>SOBR3M Index</t>
  </si>
  <si>
    <t>CDOR03 Index</t>
  </si>
  <si>
    <t>EGPT3M Index</t>
  </si>
  <si>
    <t>KZDR90D Index</t>
  </si>
  <si>
    <t>KDDRC Index</t>
  </si>
  <si>
    <t>BUBR3M Index</t>
  </si>
  <si>
    <t>PKDP3M Index</t>
  </si>
  <si>
    <t>SRDRC Index</t>
  </si>
  <si>
    <t>EIBO3M Index</t>
  </si>
  <si>
    <t>Sharpe Ratio:</t>
  </si>
  <si>
    <t>Risk_Free_Ticker</t>
  </si>
  <si>
    <t>Downside Volatility:</t>
  </si>
  <si>
    <t>Annualized Total Return:</t>
  </si>
  <si>
    <t>Interval;</t>
  </si>
  <si>
    <t>Currency:</t>
  </si>
  <si>
    <t>Interval:</t>
  </si>
  <si>
    <t>Per:</t>
  </si>
  <si>
    <t>TR_Base:</t>
  </si>
  <si>
    <t>ANN_Factor:</t>
  </si>
  <si>
    <t>Risk Free Rate:</t>
  </si>
  <si>
    <t>Crncy(Ticker)</t>
  </si>
  <si>
    <r>
      <t xml:space="preserve">2y </t>
    </r>
    <r>
      <rPr>
        <sz val="11"/>
        <color theme="0" tint="-0.499984740745262"/>
        <rFont val="맑은 고딕"/>
        <family val="2"/>
        <scheme val="minor"/>
      </rPr>
      <t>or</t>
    </r>
    <r>
      <rPr>
        <sz val="11"/>
        <color theme="1"/>
        <rFont val="맑은 고딕"/>
        <family val="2"/>
        <scheme val="minor"/>
      </rPr>
      <t xml:space="preserve"> range(-180d,0d) </t>
    </r>
    <r>
      <rPr>
        <sz val="11"/>
        <color theme="0" tint="-0.499984740745262"/>
        <rFont val="맑은 고딕"/>
        <family val="2"/>
        <scheme val="minor"/>
      </rPr>
      <t>or</t>
    </r>
    <r>
      <rPr>
        <sz val="11"/>
        <color theme="1"/>
        <rFont val="맑은 고딕"/>
        <family val="2"/>
        <scheme val="minor"/>
      </rPr>
      <t xml:space="preserve"> range(2016-01-01, 2017-01-01) </t>
    </r>
    <r>
      <rPr>
        <sz val="11"/>
        <color theme="0" tint="-0.499984740745262"/>
        <rFont val="맑은 고딕"/>
        <family val="2"/>
        <scheme val="minor"/>
      </rPr>
      <t xml:space="preserve">or </t>
    </r>
    <r>
      <rPr>
        <sz val="11"/>
        <color theme="1"/>
        <rFont val="맑은 고딕"/>
        <family val="2"/>
        <scheme val="minor"/>
      </rPr>
      <t>="range("&amp;YEAR(TODAY())&amp;"-01-01,"&amp;BQL.Date(TODAY())&amp;")"</t>
    </r>
  </si>
  <si>
    <t>Risk_Free_Ticker=USGG3M Index</t>
  </si>
  <si>
    <t>SPY US Equity</t>
  </si>
  <si>
    <t>SPY US  Equity</t>
  </si>
  <si>
    <t>0.05 (5%)</t>
  </si>
  <si>
    <t>Minimum Acceptable Return:</t>
  </si>
  <si>
    <t>(Annualized Total Return - Minimum_Acceptable_Return)/Downside Volatility</t>
  </si>
  <si>
    <t>Calc_Interval(range), Per(default 'D'), Currency(default local), Ann_Factor, Target_Return</t>
  </si>
  <si>
    <t>Std Returns below Target</t>
  </si>
  <si>
    <t>Downside_Volatility</t>
  </si>
  <si>
    <t>Returns-Riskfree/DownsideVol</t>
  </si>
  <si>
    <t>Sortino_Ratio</t>
  </si>
  <si>
    <t>Calc_Interval(range), Per(default 'D'), Currency(default local), Ann_Factor, Risk_Free_Ticker</t>
  </si>
  <si>
    <t>Returns-Riskfree/Std Returns</t>
  </si>
  <si>
    <t>Sharpe_Ratio</t>
  </si>
  <si>
    <t>Calc_Interval(date), Per(default 'D'), Currency(default local), Ann_Factor</t>
  </si>
  <si>
    <t>Standard Dev of Returns</t>
  </si>
  <si>
    <t>Volatility</t>
  </si>
  <si>
    <t>Calc_Interval(Date), Currency(default local)</t>
  </si>
  <si>
    <t>Annualized Holding Per Return</t>
  </si>
  <si>
    <t>Ann_Tot_Return</t>
  </si>
  <si>
    <t>Holding Period Return</t>
  </si>
  <si>
    <t>Total_Return</t>
  </si>
  <si>
    <t>Calc_Interval(range),Per(default 'D'), Currency(default local)</t>
  </si>
  <si>
    <t>Time series of returns</t>
  </si>
  <si>
    <t>Return_Series</t>
  </si>
  <si>
    <t>Parameters</t>
  </si>
  <si>
    <t>Field Description</t>
  </si>
  <si>
    <t>Field</t>
  </si>
  <si>
    <t>Attributes that are applicable to funds with a prospectus stated investment strategy of emerging markets, emerging markets local currency or developed markets.</t>
  </si>
  <si>
    <t>ECONOMIC_ASSOCIATION</t>
  </si>
  <si>
    <t>REPLICATION_STRATEGY</t>
  </si>
  <si>
    <t>Funds:
Process the Exchange Traded Fund (ETF) uses to weight the holdings of each security in the underlying portfolio based on predetermined criteria.
Possible selections include:
Dividend - Holdings are weighted based on their dividend yield.
Duration - Holdings are weighted by their duration characteristics.
Equal - Each security in the holdings is given the same weighting in the ETF.
Fundamentals - Holdings are weighted based on one or many fundamental factors. (ie. Price/Book, Price/Earnings ratios)
Market Cap - Each security in the holdings is weighted according to its market capitalization.
Multi Factor - Holdings are weighted based on more than one specific characteristic.
Proprietary - Used to identify actively managed ETFs.
Single Asset- For ETFs that hold physical commodities.
Price - Each security in the holdingsmakes up a fraction of the ETF, proportional to its trading price.
Indices:
Methodology for which underlying securities are assigned shares/weights within the index, i.e. price weight, capital weight, etc.</t>
  </si>
  <si>
    <t>INDEX_WEIGHTING_METHODOLOGY</t>
  </si>
  <si>
    <t>ACTIVELY_MANAGED</t>
  </si>
  <si>
    <t>City where fund manager resides. This is a fund-specific field.</t>
  </si>
  <si>
    <t>MGR_CITY_NAME</t>
  </si>
  <si>
    <t>MGR_COUNTRY_NAME</t>
  </si>
  <si>
    <t>Indicates the type of leverage.
Exchange Traded Products (ETPs):
Leveraged funds are those that seek to achieve a daily return that is a multiple of, or inverse of, the daily return of their associated index. Possible values are Long and Short.
Closed-End Funds (CEFs):
Leverage refers to a process by which fund managers issue senior securities or borrow money to potentially enhance yields and returns to investors. Possible values are Preferred Assets, Short-term debt and Other.
This field is actively maintained and supported for ETPs, globally, as well as U.S. and U.K. CEFs.</t>
  </si>
  <si>
    <t>FUND_LEVERAGE_TYPE</t>
  </si>
  <si>
    <t>This identifies the type of investor that will be allowed to invest in the fund.</t>
  </si>
  <si>
    <t>FUND_OPEN_INVESTOR_SHR</t>
  </si>
  <si>
    <t>This is the industry (sector) the fund targets for investment as stated in the prospectus.</t>
  </si>
  <si>
    <t>FUND_INDUSTRY_FOCUS</t>
  </si>
  <si>
    <t>This refers to the time range that the principal amount of a debt instrument in a fund becomes due as stated in the prospectus. This is for funds with an asset classification of debt.</t>
  </si>
  <si>
    <t>FUND_MATURITY_BAND_FOCUS</t>
  </si>
  <si>
    <t>FUND_ASSET_CLASS_FOCUS</t>
  </si>
  <si>
    <t>FUND_GEO_FOCUS</t>
  </si>
  <si>
    <t>FUND_DOMICILE_TYP</t>
  </si>
  <si>
    <t>FUND_TYP</t>
  </si>
  <si>
    <t>The investment strategy the manager implements for investment decisions as stated in the prospectus.</t>
  </si>
  <si>
    <t>FUND_MGMT_STYLE</t>
  </si>
  <si>
    <t>FUND_STRATEGY</t>
  </si>
  <si>
    <t>FUND_MKT_CAP_FOCUS</t>
  </si>
  <si>
    <t>States the quality rating of the debt securities the fund will invest in as stated in the prospectus; for funds with an asset classification of debt.</t>
  </si>
  <si>
    <t>FUND_RTG_CLASS_FOCUS</t>
  </si>
  <si>
    <t>FUND_OBJECTIVE_LONG</t>
  </si>
  <si>
    <t>FUND_BENCHMARK_PRIM</t>
  </si>
  <si>
    <t>FUND_MANAGEMENT_CO</t>
  </si>
  <si>
    <t>FUND_TOTAL_ASSETS</t>
  </si>
  <si>
    <t>FUND_NET_ASSET_VAL</t>
  </si>
  <si>
    <t>Field Definition</t>
  </si>
  <si>
    <t>Metric with overrides</t>
  </si>
  <si>
    <t>0.02</t>
  </si>
  <si>
    <t>Links for the webinar - Dynamically Analyze Fund Flows, AUM, Peers and Risk/Return Metrics,</t>
  </si>
  <si>
    <t xml:space="preserve">BQL Help: {HELP BQLX&lt;GO&gt;} </t>
  </si>
  <si>
    <t>Tutorial walk-through of the Funds functionality : {HELP BQLX&lt;GO&gt;} &gt; 18) Spreadsheet &gt; BQL for Funds Tutorial</t>
  </si>
  <si>
    <r>
      <rPr>
        <sz val="11"/>
        <color theme="10"/>
        <rFont val="맑은 고딕"/>
        <family val="2"/>
        <scheme val="minor"/>
      </rPr>
      <t xml:space="preserve">AMER: </t>
    </r>
    <r>
      <rPr>
        <u/>
        <sz val="11"/>
        <color theme="10"/>
        <rFont val="맑은 고딕"/>
        <family val="2"/>
        <scheme val="minor"/>
      </rPr>
      <t>http://app.c.bloomberg.com/e/es.aspx?s=522772699&amp;e=470372&amp;elqTrackId=ff12ddd226f94fab8d68e74a62da2fdf&amp;elq=a0ff8e8209124eb6975f49be038709d2&amp;elqaid=12812&amp;elqat=1</t>
    </r>
  </si>
  <si>
    <r>
      <rPr>
        <sz val="11"/>
        <color theme="10"/>
        <rFont val="맑은 고딕"/>
        <family val="2"/>
        <scheme val="minor"/>
      </rPr>
      <t xml:space="preserve">EMEA: </t>
    </r>
    <r>
      <rPr>
        <u/>
        <sz val="11"/>
        <color theme="10"/>
        <rFont val="맑은 고딕"/>
        <family val="2"/>
        <scheme val="minor"/>
      </rPr>
      <t>http://app.c.bloomberg.com/e/es.aspx?s=522772699&amp;e=470376&amp;elqTrackId=ff12ddd226f94fab8d68e74a62da2fdf&amp;elq=24090c4dbbb448a7a5a10e0fd5e2a94c&amp;elqaid=12808&amp;elqat=1</t>
    </r>
  </si>
  <si>
    <r>
      <rPr>
        <sz val="11"/>
        <color theme="10"/>
        <rFont val="맑은 고딕"/>
        <family val="2"/>
        <scheme val="minor"/>
      </rPr>
      <t xml:space="preserve">APAC: </t>
    </r>
    <r>
      <rPr>
        <u/>
        <sz val="11"/>
        <color theme="10"/>
        <rFont val="맑은 고딕"/>
        <family val="2"/>
        <scheme val="minor"/>
      </rPr>
      <t>http://app.c.bloomberg.com/e/es.aspx?s=522772699&amp;e=470382&amp;elqTrackId=ff12ddd226f94fab8d68e74a62da2fdf&amp;elq=2c96ad6760a14a2bbda89d33f1ec3afd&amp;elqaid=12809&amp;elqat=1</t>
    </r>
  </si>
  <si>
    <t>Output</t>
  </si>
  <si>
    <t>members('SX5E Index')</t>
  </si>
  <si>
    <t>['SPY US Equity','EUE IM Equity']</t>
  </si>
  <si>
    <t>['SPY US Equity']</t>
  </si>
  <si>
    <t xml:space="preserve"> </t>
  </si>
  <si>
    <t>For:</t>
  </si>
  <si>
    <t>range(start=-1y, end=0y, frq='m')</t>
  </si>
  <si>
    <t>range(-5d,0d)</t>
  </si>
  <si>
    <t>Sharpe Ratio Parameters:</t>
  </si>
  <si>
    <t>How do we get a rolling 1 Year Sharpe Ratio for 2 funds over the course of the last 5 months?</t>
  </si>
  <si>
    <t>get(rolling(SHARPE_RATIO(Calc_Interval=1y,TR_Base=Price_If_Available,RISK_FREE_TICKER=['USGG3M Index']), iterationdates=range(2018-01-01,2018-06-01)) for(['SPY US Equity'])</t>
  </si>
  <si>
    <t>SHARPE_RATIO(Calc_Interval=1y,TR_Base=Price_If_Available, Ann_Factor=252, RISK_FREE_TICKER=['USGG3M Index'])</t>
  </si>
  <si>
    <t>rolling(SHARPE_RATIO(Calc_Interval=1y,TR_Base=Price_If_Available,Ann_Factor=252,RISK_FREE_TICKER=['USGG3M Index']),iterationdates=range(2018-01-01,2018-06-01))</t>
  </si>
  <si>
    <t>let(
         #DailyFundFlows = FUND_FLOW(START=2017-01-01, END=2017-12-31, CURRENCY=USD);
         #AggregatedFundFlows =SUM( GROUP(#DailyFundFlows,FUND_STRATEGY));
         #SortedFundFlows = GROUPSORT(#AggregatedFundFlows );
)
get(#SortedFundFlows)
for( filter( FundsUniv(['Active','Primary']), FUND_TYP=='ETF')   )
      with(MODE=CACHED)</t>
  </si>
  <si>
    <t>What were the 2017 Net inflows/outflows by Fund Strategy across all ETFs?</t>
  </si>
  <si>
    <t>Aggregation of fund flows across dates / fund total assets:</t>
  </si>
  <si>
    <t>Name</t>
  </si>
  <si>
    <t>=BQL("filter(FILTER(Fundsuniv(['Active','Primary']),FUND_mgmt_style=='Long-Short' ), grouprank(Fund_total_assets(currency='USD', fill=prev)) &lt;=5)","Name")</t>
  </si>
  <si>
    <t>How can I get the top 5 Longshort Funds by AuM?</t>
  </si>
  <si>
    <t>Filtering of funds based on criteria:</t>
  </si>
  <si>
    <t>Rolling(Sharpe_ratio(1Y,ann_factor=252),range(-1Y,0d,frq=m))</t>
  </si>
  <si>
    <t>=BQL("SPY US Equity","Rolling( Sharpe_ratio(1Y, ann_factor=252), range(-1Y,0d, frq=m))")</t>
  </si>
  <si>
    <t>How can I get rolling 1Y sharpe ratio over last 1 year on a monthly basis?</t>
  </si>
  <si>
    <t>Rolling Metrics:</t>
  </si>
  <si>
    <t>=BQL("EUE IM Equity","Rolling( Sharpe_ratio(calc_interval='1Y'), iterationdates=range(2018-02-05, 2018-02-05))")</t>
  </si>
  <si>
    <t>How can I get 1Y Sharpe ratio for EUE IM Equity as of 5th Feb 2018?</t>
  </si>
  <si>
    <t>Customised Risk-Return Metrics such as Sharpe Ratios, Sortino Ratio and Downside Volatility - as of a certain date:</t>
  </si>
  <si>
    <t>=BQL("SPY US Equity","Sharpe_ratio(calc_interval=range(2018-01-01, 2018-06-30))")</t>
  </si>
  <si>
    <t>How can I get Sharpe ratio for SPY US Equity for first 6 months of 2018?</t>
  </si>
  <si>
    <t>Customised Risk-Return Metrics such as Sharpe Ratios, Sortino Ratio and Downside Volatility:</t>
  </si>
  <si>
    <t>Benchmark</t>
  </si>
  <si>
    <t>Benchmark_Ticker</t>
  </si>
  <si>
    <t>Benchmark_Ticker=['SPX Index']</t>
  </si>
  <si>
    <t>SPX Index</t>
  </si>
  <si>
    <t>BQL Proveouts</t>
  </si>
  <si>
    <t>BQL Proveouts - Step by Step</t>
  </si>
  <si>
    <t>Step 1 : Get the return series of both the ticker and the benchmark</t>
  </si>
  <si>
    <t>Divide the average positive return with the average negative return</t>
  </si>
  <si>
    <t>Divide the annual total return with the maximum drawdown</t>
  </si>
  <si>
    <t>Divide the excess return with the tracking error</t>
  </si>
  <si>
    <t>7th</t>
  </si>
  <si>
    <t>8th</t>
  </si>
  <si>
    <t>Adjusted_Beta</t>
  </si>
  <si>
    <t>Beta_Weight</t>
  </si>
  <si>
    <t>NTUGTEC SP Equity</t>
  </si>
  <si>
    <t>Step 2 : Get the standard deviation of the ticker and the benchmark</t>
  </si>
  <si>
    <t>9th</t>
  </si>
  <si>
    <t>Annualized</t>
  </si>
  <si>
    <t>Annualized=1</t>
  </si>
  <si>
    <t>Step 1 : Get the Beta of the ticker</t>
  </si>
  <si>
    <t>Step 3 : Calculate the alpha</t>
  </si>
  <si>
    <t>Risk_Free_Ticker=['USGG3M Index']</t>
  </si>
  <si>
    <t>Step 2 : Get the Total return of the benchmark and the ticker and the average over the priod of the risk free rate</t>
  </si>
  <si>
    <t>#SortedFundFlows</t>
  </si>
  <si>
    <t>Blend</t>
  </si>
  <si>
    <t>Growth</t>
  </si>
  <si>
    <t>Corporate</t>
  </si>
  <si>
    <t>Aggregate</t>
  </si>
  <si>
    <t>Government</t>
  </si>
  <si>
    <t>Value</t>
  </si>
  <si>
    <t>Inflation Protected</t>
  </si>
  <si>
    <t>Preferred</t>
  </si>
  <si>
    <t>Municipal</t>
  </si>
  <si>
    <t>Mortgage Backed</t>
  </si>
  <si>
    <t>Precious Metals</t>
  </si>
  <si>
    <t>Bank Loans</t>
  </si>
  <si>
    <t>Broad Based</t>
  </si>
  <si>
    <t>Convertible</t>
  </si>
  <si>
    <t>Specialty</t>
  </si>
  <si>
    <t>Dynamic Allocation</t>
  </si>
  <si>
    <t>Bear Market</t>
  </si>
  <si>
    <t>Currency Focused</t>
  </si>
  <si>
    <t>Derivative</t>
  </si>
  <si>
    <t>Conservative Allocation</t>
  </si>
  <si>
    <t>Moderate Allocation</t>
  </si>
  <si>
    <t>Event Driven</t>
  </si>
  <si>
    <t>Global Allocation</t>
  </si>
  <si>
    <t>Fixed Income Directional</t>
  </si>
  <si>
    <t>Aggressive Allocation</t>
  </si>
  <si>
    <t>Equity Hedge</t>
  </si>
  <si>
    <t>Multi-Strategy</t>
  </si>
  <si>
    <t>Macro</t>
  </si>
  <si>
    <t>Agriculture</t>
  </si>
  <si>
    <t>Industrial Metals</t>
  </si>
  <si>
    <t>CTA/Managed Futures</t>
  </si>
  <si>
    <t>Energy</t>
  </si>
  <si>
    <t>General MMKT</t>
  </si>
  <si>
    <t>NullGroup</t>
  </si>
  <si>
    <t>Physical Assets and Securities</t>
  </si>
  <si>
    <t>JPMUUDA LX Equity</t>
  </si>
  <si>
    <t>JPMorgan Funds - US Select Equ</t>
  </si>
  <si>
    <t>SPY US equity</t>
  </si>
  <si>
    <t>Step 1 : Get the price series</t>
  </si>
  <si>
    <t>1 + Return_Series</t>
  </si>
  <si>
    <t>Cumulative Return Series</t>
  </si>
  <si>
    <t>2a: Calulcate cumulative returns</t>
  </si>
  <si>
    <t>Max. of Return Series</t>
  </si>
  <si>
    <t>Max. Drawdown:</t>
  </si>
  <si>
    <t>Max. Cumulative Returns</t>
  </si>
  <si>
    <t>Step 2 : Caluclate the return series and Get the maximum of the return series</t>
  </si>
  <si>
    <t>Step 3 : Calculate the changes of the cumulative return against max</t>
  </si>
  <si>
    <t>Cumulative Return / Max Return -1</t>
  </si>
  <si>
    <t>Step 4 : Calculate the max drawdown (in %)</t>
  </si>
  <si>
    <t>RETURN_TYPE</t>
  </si>
  <si>
    <r>
      <t xml:space="preserve">UP </t>
    </r>
    <r>
      <rPr>
        <sz val="11"/>
        <color theme="0" tint="-0.499984740745262"/>
        <rFont val="맑은 고딕"/>
        <family val="2"/>
        <scheme val="minor"/>
      </rPr>
      <t>or</t>
    </r>
    <r>
      <rPr>
        <sz val="11"/>
        <color theme="1"/>
        <rFont val="맑은 고딕"/>
        <family val="2"/>
        <scheme val="minor"/>
      </rPr>
      <t xml:space="preserve"> DOWN</t>
    </r>
  </si>
  <si>
    <t>UP</t>
  </si>
  <si>
    <t>Step 1 : Count the total number of ups or downs within the period</t>
  </si>
  <si>
    <t>Total # of Ups or Downs:</t>
  </si>
  <si>
    <t>Step 2 : Count the total numbers of returns</t>
  </si>
  <si>
    <t xml:space="preserve">Total # of returns: </t>
  </si>
  <si>
    <t>Total # of up or downs / Total # of returns</t>
  </si>
  <si>
    <t>BENCHMARK_TICKER</t>
  </si>
  <si>
    <t>Range(startdate, enddate)</t>
  </si>
  <si>
    <r>
      <t xml:space="preserve"> range(-180d,0d) </t>
    </r>
    <r>
      <rPr>
        <sz val="11"/>
        <color theme="0" tint="-0.499984740745262"/>
        <rFont val="맑은 고딕"/>
        <family val="2"/>
        <scheme val="minor"/>
      </rPr>
      <t>or</t>
    </r>
    <r>
      <rPr>
        <sz val="11"/>
        <color theme="1"/>
        <rFont val="맑은 고딕"/>
        <family val="2"/>
        <scheme val="minor"/>
      </rPr>
      <t xml:space="preserve"> range(2016-01-01, 2017-01-01) </t>
    </r>
    <r>
      <rPr>
        <sz val="11"/>
        <color theme="0" tint="-0.499984740745262"/>
        <rFont val="맑은 고딕"/>
        <family val="2"/>
        <scheme val="minor"/>
      </rPr>
      <t xml:space="preserve">or </t>
    </r>
    <r>
      <rPr>
        <sz val="11"/>
        <color theme="1"/>
        <rFont val="맑은 고딕"/>
        <family val="2"/>
        <scheme val="minor"/>
      </rPr>
      <t>="range("&amp;YEAR(TODAY())&amp;"-01-01,"&amp;BQL.Date(TODAY())&amp;")"</t>
    </r>
  </si>
  <si>
    <t xml:space="preserve">Annualized Total Return: </t>
  </si>
  <si>
    <t>TR_BASE</t>
  </si>
  <si>
    <t>Step 2 : Calculate the average risk free rate</t>
  </si>
  <si>
    <t>Risk Free Ticker</t>
  </si>
  <si>
    <t>Dates</t>
  </si>
  <si>
    <t>Risk Free Rate</t>
  </si>
  <si>
    <t>Step 3 : Calculate Treynor Ratio</t>
  </si>
  <si>
    <t>(</t>
  </si>
  <si>
    <t>(Annualized Total Return - Risk Free Rate) / Beta</t>
  </si>
  <si>
    <t>Step 3 : Calculate Beta</t>
  </si>
  <si>
    <t>Return Percentage Periods:</t>
  </si>
  <si>
    <t>Long Short</t>
  </si>
  <si>
    <t>2y</t>
  </si>
  <si>
    <t>BENCHMARK_TICKER=['SPX Index']</t>
  </si>
  <si>
    <t>Step 3 : Calculate Modigliani Risk Adjusted Performance</t>
  </si>
  <si>
    <t>Modigliani Risk Adjusted Performance:</t>
  </si>
  <si>
    <t>Step 1 : Calculate Sharpe Ratio</t>
  </si>
  <si>
    <t>Step 2 : Get annualized standard deviation of the benchmark</t>
  </si>
  <si>
    <t>Bechmark Std Deviation:</t>
  </si>
  <si>
    <t>(Sharpe Ratio * Std Deviation of benchamark) + risk free rate</t>
  </si>
  <si>
    <t>Step 3 : Get the average risk free rate</t>
  </si>
  <si>
    <t xml:space="preserve">Avg Risk Free Rate: </t>
  </si>
  <si>
    <t>Risk Free Ticker Used</t>
  </si>
  <si>
    <t xml:space="preserve">TR_BASE: </t>
  </si>
  <si>
    <t>Calculating the Ulcer Index</t>
  </si>
  <si>
    <t>The indicator is calculated in three steps:</t>
  </si>
  <si>
    <t>Percentage Drawdown = [(Close - 14-period High Close)/14-period High Close] x 100</t>
  </si>
  <si>
    <t>Squared Average = (14-period Sum of Percentage Drawdown Squared)/14 </t>
  </si>
  <si>
    <t>Ulcer Index = Square Root of Squared Average</t>
  </si>
  <si>
    <t>Step 3 : Calculate Return Pertcentage Periods</t>
  </si>
  <si>
    <t>Count into Ratio</t>
  </si>
  <si>
    <t>Ticker Returns / Benchmark Returns</t>
  </si>
  <si>
    <t>Returns Capture:</t>
  </si>
  <si>
    <t>Beta:</t>
  </si>
  <si>
    <t>Jensen Alpha:</t>
  </si>
  <si>
    <t>Avg Risk Free Rate:</t>
  </si>
  <si>
    <t>Step 1 : Get the Return Series of the ticker and the Benchmark</t>
  </si>
  <si>
    <t>Return Series:</t>
  </si>
  <si>
    <t>Treyor Measure:</t>
  </si>
  <si>
    <t xml:space="preserve">Gain To Loss Ratio: </t>
  </si>
  <si>
    <t>Calmar Ratio:</t>
  </si>
  <si>
    <t>Information Ratio :</t>
  </si>
  <si>
    <t>Excess Return:</t>
  </si>
  <si>
    <t>Sortino Ratio:</t>
  </si>
  <si>
    <t>Benchmark_ticker</t>
  </si>
  <si>
    <t>Market Neutral</t>
  </si>
  <si>
    <t>Returns_correlation</t>
  </si>
  <si>
    <t>IBM US Equity</t>
  </si>
  <si>
    <t>double_return_series_1(Calc_Interval=1y,currency=SGD,Benchmark_ticker=['IBM US Equity'])</t>
  </si>
  <si>
    <t>double_return_series_2(Calc_Interval=1y,currency=SGD,Benchmark_ticker=['IBM US Equity'])</t>
  </si>
  <si>
    <t>TR_Base=NAV_If_Available</t>
  </si>
  <si>
    <t>,TR_Base=Price_If_Available</t>
  </si>
  <si>
    <t>Annualized Total Return</t>
  </si>
  <si>
    <t>Adjusted Beta:</t>
  </si>
  <si>
    <t>Adj_Beta_Weight</t>
  </si>
  <si>
    <t>Tracking error:</t>
  </si>
  <si>
    <t>AAPL US Equity</t>
  </si>
  <si>
    <t>double_return_series_1(Calc_Interval=1y,currency=SGD,Benchmark_ticker=['AAPL US Equity'])</t>
  </si>
  <si>
    <t>double_return_series_2(Calc_Interval=1y,currency=SGD,Benchmark_ticker=['AAPL US Equity'])</t>
  </si>
  <si>
    <t>dropna(return_series(Calc_Interval=1y,per=D))</t>
  </si>
  <si>
    <t>BBHEDGE US Equity</t>
  </si>
  <si>
    <t>HFRIEHI Index</t>
  </si>
  <si>
    <t>RANGE(2018-05-14,2019-05-14)</t>
  </si>
  <si>
    <t>USGG3M index</t>
  </si>
  <si>
    <t>Risk Free Return</t>
  </si>
  <si>
    <t>TREYNOR_MEASURE</t>
  </si>
  <si>
    <t>Treynor Measure</t>
  </si>
  <si>
    <t>RETURNS_CAPTURE</t>
  </si>
  <si>
    <t>Return Capture</t>
  </si>
  <si>
    <t>RETURNS_PCT_PERIODS</t>
  </si>
  <si>
    <t>Percentage Periods</t>
  </si>
  <si>
    <t>MODIGLIANI_RAP</t>
  </si>
  <si>
    <t>Modigliani Risk Adjusted Performance</t>
  </si>
  <si>
    <t>JENSEN_ALPHA</t>
  </si>
  <si>
    <t>Jensen Alpha</t>
  </si>
  <si>
    <t>GAIN_TO_LOSS_RATIO</t>
  </si>
  <si>
    <t>Gain To Loss Ratio</t>
  </si>
  <si>
    <t>CALMAR_RATIO</t>
  </si>
  <si>
    <t>Calmar Ratio</t>
  </si>
  <si>
    <t>INFORMATION_RATIO</t>
  </si>
  <si>
    <t>Information Ratio</t>
  </si>
  <si>
    <t>TRACKING_ERROR</t>
  </si>
  <si>
    <t>Tracking Error</t>
  </si>
  <si>
    <t xml:space="preserve">EXCESS_RETURN </t>
  </si>
  <si>
    <t>Excess Return</t>
  </si>
  <si>
    <t>KURT(RETURN_SERIES)</t>
  </si>
  <si>
    <t>Kurtosis</t>
  </si>
  <si>
    <t>SKEW(RETURN_SERIES)</t>
  </si>
  <si>
    <t>Skew</t>
  </si>
  <si>
    <t>RETURNS_CORRELATION</t>
  </si>
  <si>
    <t>R (Correlation)*</t>
  </si>
  <si>
    <t>RETURNS_CORRELATION^2</t>
  </si>
  <si>
    <t>R^2 (Correlation^2)*</t>
  </si>
  <si>
    <t>ALPHA</t>
  </si>
  <si>
    <t>Alpha (Intercept)*</t>
  </si>
  <si>
    <t>BETA(ADJ_BETA_WEIGHT=0.67)</t>
  </si>
  <si>
    <t>Adjusted Beta</t>
  </si>
  <si>
    <t>BETA</t>
  </si>
  <si>
    <t>Raw Beta</t>
  </si>
  <si>
    <t>SORTINO_RATIO</t>
  </si>
  <si>
    <t>Sortino</t>
  </si>
  <si>
    <t>SHARPE_RATIO</t>
  </si>
  <si>
    <t>Sharpe*</t>
  </si>
  <si>
    <t>DOWNSIDE_VOLATILITY</t>
  </si>
  <si>
    <t>Downside Risk</t>
  </si>
  <si>
    <t>Double_return_series_2</t>
  </si>
  <si>
    <t>Double_return_series_1</t>
  </si>
  <si>
    <t>MAX_DRAWDOWN</t>
  </si>
  <si>
    <t>Max Drawdown</t>
  </si>
  <si>
    <t>VOLATILITY</t>
  </si>
  <si>
    <t>Standard Deviation</t>
  </si>
  <si>
    <t>TOTAL_RETURN</t>
  </si>
  <si>
    <t>Total Return</t>
  </si>
  <si>
    <t>ANN_TOTAL_RETURN</t>
  </si>
  <si>
    <t>Annualized Return (Benchmark)</t>
  </si>
  <si>
    <t>Annualized Return (Ticker)</t>
  </si>
  <si>
    <t>5Y</t>
  </si>
  <si>
    <t>3Y</t>
  </si>
  <si>
    <t>1Y</t>
  </si>
  <si>
    <t>YYYY-MM-DD</t>
  </si>
  <si>
    <t>Risk Return Metrics</t>
  </si>
  <si>
    <t>-36M</t>
  </si>
  <si>
    <t>-12M</t>
  </si>
  <si>
    <t>Periodicity</t>
  </si>
  <si>
    <t>Benchmark Override</t>
  </si>
  <si>
    <t>Report Date</t>
  </si>
  <si>
    <t>10Y</t>
  </si>
  <si>
    <t>-60M</t>
  </si>
  <si>
    <t>-120M</t>
  </si>
  <si>
    <t>Time Horizon:</t>
  </si>
  <si>
    <t>Macro Name</t>
  </si>
  <si>
    <t>Underlying Returns</t>
  </si>
  <si>
    <t>Benchmark Returns</t>
  </si>
  <si>
    <t>Quick Prove-out (1Y)</t>
  </si>
  <si>
    <t>Returns_Capture subcalc</t>
  </si>
  <si>
    <t xml:space="preserve"> Returns based on common business days between underlying and benchmark:</t>
  </si>
  <si>
    <t>Returns_ Capture subcalc</t>
  </si>
  <si>
    <t>Benchmark Volatility (1Y)</t>
  </si>
  <si>
    <t>Parameters(Overrides):</t>
  </si>
  <si>
    <t xml:space="preserve">PROVE-OUT </t>
  </si>
  <si>
    <t>Click + above to expand</t>
  </si>
  <si>
    <t>double_return_series_1(Calc_Interval=1y,Benchmark_ticker=['IBM US Equity'])</t>
  </si>
  <si>
    <t>double_return_series_2(Calc_Interval=1y,Benchmark_ticker=['IBM US Equity'])</t>
  </si>
  <si>
    <t>STI Index</t>
  </si>
  <si>
    <t>double_return_series_1(Calc_Interval=1y,currency=SGD,Benchmark_ticker=['STI Index'])</t>
  </si>
  <si>
    <t>double_return_series_2(Calc_Interval=1y,currency=SGD,Benchmark_ticker=['STI Index'])</t>
  </si>
  <si>
    <t>double_return_series_1(Calc_Interval=1y)</t>
  </si>
  <si>
    <t>double_return_series_2(Calc_Interval=1y)</t>
  </si>
  <si>
    <t>Alpha:</t>
  </si>
  <si>
    <t xml:space="preserve">Step 2 : Get the slope between the two return series to find the beta. </t>
  </si>
  <si>
    <t>Step 2 :  Calculate the intercapt between the two return series to find the alpha.</t>
  </si>
  <si>
    <t>Enhanced MMKT</t>
  </si>
  <si>
    <t xml:space="preserve">*Note the BQL Macro doesn't include the first return if it is from a date which falls outside the calc_interval. </t>
  </si>
  <si>
    <t>*Note the BQL calculation for Total_Return will calculate the return from the close of the first business day in the Calculation Interval - whereas RT095 below measures the return from the last close before the calc_interval start date.</t>
  </si>
  <si>
    <t>Total Return:</t>
  </si>
  <si>
    <t>Compound Return  -1</t>
  </si>
  <si>
    <t>(1 + TotalReturn) ^(1/delta_t)-1</t>
  </si>
  <si>
    <t>Step 2 : Calculate Total Return</t>
  </si>
  <si>
    <t>Number of years in interval:</t>
  </si>
  <si>
    <t>RETURN_series(Calc_Interval=2y,TR_Base=Price_If_Available)</t>
  </si>
  <si>
    <t>*Note the BQL calculation for Ann_Total_Return will calculate the return from the close of the first business day in the Calculation Interval - whereas RT094 below measures the return from the last close before the calc_interval start date.</t>
  </si>
  <si>
    <t>="get((last((Return_series("&amp;$V$10&amp;$V$11&amp;$V$13&amp;"))).date-first((Return_series("&amp;$V$10&amp;$V$11&amp;$V$13&amp;"))).date)/365) for('"&amp;TotalReturn_Ticker&amp;"')"</t>
  </si>
  <si>
    <t>="get((last(znav(Return_series("&amp;$V$10&amp;$V$11&amp;$V$13&amp;"))).date-first(znav(Return_series("&amp;$V$10&amp;$V$11&amp;$V$13&amp;"))).date)/365) for('"&amp;TotalReturn_Ticker&amp;"')"</t>
  </si>
  <si>
    <t>TR_Base=Price_If_Available OR NAV_if_Available</t>
  </si>
  <si>
    <t>Price_if_available</t>
  </si>
  <si>
    <t>NAV_if_available</t>
  </si>
  <si>
    <t>S</t>
  </si>
  <si>
    <t>A</t>
  </si>
  <si>
    <t>Input Fields</t>
  </si>
  <si>
    <t>Investment strategy the fund focuses on for investment opportunities as stated in the prospectus or offering memorandum.</t>
  </si>
  <si>
    <t>Represents whether this is an Exchange Traded Fund (ETF) that tracks its index. Possible values are Full, Optimized, Derivative, Blend.
A 90% threshold based on (Count of ETF Holdings also in the index) / (Count of Index Members) is used to determine whether an ETF maintains a full or optimized replication strategy.
Full: ETF holds 90% or more members of the index.
Optimized: ETF holds a representative sample of the index that with less than 90% of members of the index.
Derivative: returns if the ETF uses swaps or futures to synthetically replicate the index return.
Blend: returns if the ETF uses a combination of derivatives and index members.
Actively Managed: this fund is actively managed. It does not specifically track a single underlying index but may be managed with consideration to one or more reference benchmark indices.</t>
  </si>
  <si>
    <t>Geographic area of focus the fund intends to invest in as stated in the prospectus. The classification selections include region, country and state.</t>
  </si>
  <si>
    <t>Ticker of the fund's primary benchmark, as defined by the fund company or documentation. A fund's primary benchmark will typically represent the broader market of the fund.
For funds which aim to track multiple benchmarks, additional benchmark tickers are stored in Fund Benchmark Secondary (FD049, FUND_BENCHMARK_SECONDARY) and Fund Benchmark Third (FD050, FUND_BENCHMARK_THIRD).</t>
  </si>
  <si>
    <t>Description of a product designation provided by the fund company through a regulatory filing or prospectus.
Possible Values:
SICAV (Societe d'Investissement a Capital Variable); Unit Trust; FCP (Fond Commun de Placement); UCIT (Undertakings For Collective Investment In Transferable Securities); Open-End Fund; OEIC (Open-End Investment Company); Open-End Pension; SICAF (Societe d'Investissement a Capital Fixe); Trust Units; Investment Trust; Closed-End Fund; Closed-End Pension; Hedge Fund; Fund of Funds; Fund of Hedge Funds; UIT (Unit Investment Trust); ETF (Exchange Traded Fund); ETC (Exchange Traded Commodity); ETN (Exchange Traded Notes); Variable Annuity; Private Equity Fund; Private Equity Fund of Fund; FIDC (Fundo de Investimento em Direitos Creditorios); Funds of FIDCs.</t>
  </si>
  <si>
    <t>Broad asset class that the fund intends to invest in. An asset class is a grouping of investments that exhibit similar characteristics and are subject to the same laws and regulations. This focus is interpreted from the fund's prospectus.
Possible Values:
Equity; Fixed Income; Mixed Allocation; Money Market; Real Estate; Commodity; Specialty; Private Equity; Alternative.
The field returns the asset class focus as defined by the fund company. Holdings Based Asset Class Focus (FD326, HB_ASSET_CLASS_FOCUS) returns the asset class focus calculated based off of the reported portfolio holdings of the fund.</t>
  </si>
  <si>
    <t>Total amount of money invested in the fund, including cash and securities.
Values are reported to Bloomberg by a variety of sources, including but not limited to fund companies, transfer agents, official documents, third parties, and other pricing sources.
When retrieving historic values, the data will be returned in the currency as noted in Total Assets Currency (FD053, FUND_TOTAL_ASSETS_CRNCY) unless a different currency is specified in the history formula.
Display:
This field is displayed in millions (i.e., $10,000,000 is displayed as 10).
The associated currency of this field is stored in Total Assets Currency (FD053, FUND_TOTAL_ASSETS_CRNCY).
The displayed value is effective as of the date stored in Total Assets Date (FD054, FUND_TOTAL_ASSETS_DT).
Korean Mutual Funds:
Fund Total Assets (FD004, FUND_TOTAL_ASSETS) can be found under 'primary fund'. Korean 'Class funds' only display the Class Assets (FD055, FUND_CLASS_ASSETS).</t>
  </si>
  <si>
    <t>Indicates if the fund employs some form of active management.
Returns 'Yes' if a fund seeks to outperform the benchmark and 'No' if a fund is attempting to replicate the returns of an index, according to the investment strategies and objectives of the prospectus.  Otherwise, this field returns 'Unknown'.</t>
  </si>
  <si>
    <t>Rolling(Sharpe_ratio(1Y,ann_factor=252),range(-1Y,0d,frq=m)).CURRENCY</t>
  </si>
  <si>
    <t>Rolling(Sharpe_ratio(1Y,ann_factor=252),range(-1Y,0d,frq=m)).ORIG_IDS</t>
  </si>
  <si>
    <t>Rolling(Sharpe_ratio(1Y,ann_factor=252),range(-1Y,0d,frq=m)).ITERATION_DATE</t>
  </si>
  <si>
    <t>Rolling(Sharpe_ratio(1Y,ann_factor=252),range(-1Y,0d,frq=m)).ITERATION_ID</t>
  </si>
  <si>
    <t>SPY US Equity:ITR0</t>
  </si>
  <si>
    <t>SPY US Equity:ITR1</t>
  </si>
  <si>
    <t>SPY US Equity:ITR2</t>
  </si>
  <si>
    <t>SPY US Equity:ITR3</t>
  </si>
  <si>
    <t>SPY US Equity:ITR4</t>
  </si>
  <si>
    <t>SPY US Equity:ITR5</t>
  </si>
  <si>
    <t>SPY US Equity:ITR6</t>
  </si>
  <si>
    <t>SPY US Equity:ITR7</t>
  </si>
  <si>
    <t>SPY US Equity:ITR8</t>
  </si>
  <si>
    <t>SPY US Equity:ITR9</t>
  </si>
  <si>
    <t>SPY US Equity:ITR10</t>
  </si>
  <si>
    <t>SPY US Equity:ITR11</t>
  </si>
  <si>
    <t>SPY US Equity:ITR12</t>
  </si>
  <si>
    <t>Specifies the country or territory where the fund manager resides. This is a fund-specific field.</t>
  </si>
  <si>
    <t>Specifies if the fund is domiciled in an off-shore tax haven, or if it is a domestic fund in a non-tax haven country.</t>
  </si>
  <si>
    <t>Market capitalization of equity securities the fund will target for investment as stated in the prospectus.
This field is supported for funds with Asset Class Focus (FD121, FUND_ASSET_CLASS_FOCUS) = Equity</t>
  </si>
  <si>
    <t>Net Asset Value (NAV).  Determined by subtracting the liabilities from the portfolio value of the fund's securities, and dividing that figure by the number of outstanding shares. NAV is a per share value. The NAV is the value at which an investor buys and sells shares of a mutual fund.
Values are reported to Bloomberg by a variety of sources, including but not limited to fund companies, transfer agents, official documents, third parties, and other pricing sources.
The pricing source of a fund is stored in Fund Pricing Source (FD046, FUND_PRICING_SOURCE).
Open-End and Hedge Funds:
Returns the net asset value (NAV). If no NAV is available, the bid is returned. If no bid is available, the ask is returned.
Korean non-ETFs:
NAVs are displayed in thousands.</t>
  </si>
  <si>
    <t>Objective determined by Bloomberg's classification system. The objective is an aggregated value based off of the combination of Bloomberg Classifications. These classifications are interpreted from the language in the fund's prospectus.</t>
  </si>
  <si>
    <t>Company responsible for the management of the fund. Also referred to as an asset management company or investment company.</t>
  </si>
  <si>
    <t>MEDMORL ID Equity</t>
  </si>
  <si>
    <t>Mediolanum Morgan Stanley Glob</t>
  </si>
  <si>
    <t>NLSAX US Equity</t>
  </si>
  <si>
    <t>Neuberger Berman Long Short Fu</t>
  </si>
  <si>
    <t>ELEARER LX Equity</t>
  </si>
  <si>
    <t>Eleva UCITS Fund - Eleva Absol</t>
  </si>
  <si>
    <t>rolling(SHARPE_RATIO(Calc_Interval=1y,TR_Base=Price_If_Available,Ann_Factor=252,RISK_FREE_TICKER=['USGG3M Index']),iterationdates=range(2018-01-01,2018-06-01)).CURRENCY</t>
  </si>
  <si>
    <t>rolling(SHARPE_RATIO(Calc_Interval=1y,TR_Base=Price_If_Available,Ann_Factor=252,RISK_FREE_TICKER=['USGG3M Index']),iterationdates=range(2018-01-01,2018-06-01)).ORIG_IDS</t>
  </si>
  <si>
    <t>rolling(SHARPE_RATIO(Calc_Interval=1y,TR_Base=Price_If_Available,Ann_Factor=252,RISK_FREE_TICKER=['USGG3M Index']),iterationdates=range(2018-01-01,2018-06-01)).ITERATION_DATE</t>
  </si>
  <si>
    <t>rolling(SHARPE_RATIO(Calc_Interval=1y,TR_Base=Price_If_Available,Ann_Factor=252,RISK_FREE_TICKER=['USGG3M Index']),iterationdates=range(2018-01-01,2018-06-01)).ITERATION_ID</t>
  </si>
  <si>
    <t>SPY US Equity:ITR13</t>
  </si>
  <si>
    <t>SPY US Equity:ITR14</t>
  </si>
  <si>
    <t>SPY US Equity:ITR15</t>
  </si>
  <si>
    <t>SPY US Equity:ITR16</t>
  </si>
  <si>
    <t>SPY US Equity:ITR17</t>
  </si>
  <si>
    <t>SPY US Equity:ITR18</t>
  </si>
  <si>
    <t>SPY US Equity:ITR19</t>
  </si>
  <si>
    <t>SPY US Equity:ITR20</t>
  </si>
  <si>
    <t>SPY US Equity:ITR21</t>
  </si>
  <si>
    <t>SPY US Equity:ITR22</t>
  </si>
  <si>
    <t>SPY US Equity:ITR23</t>
  </si>
  <si>
    <t>SPY US Equity:ITR24</t>
  </si>
  <si>
    <t>SPY US Equity:ITR25</t>
  </si>
  <si>
    <t>SPY US Equity:ITR26</t>
  </si>
  <si>
    <t>SPY US Equity:ITR27</t>
  </si>
  <si>
    <t>SPY US Equity:ITR28</t>
  </si>
  <si>
    <t>SPY US Equity:ITR29</t>
  </si>
  <si>
    <t>SPY US Equity:ITR30</t>
  </si>
  <si>
    <t>SPY US Equity:ITR31</t>
  </si>
  <si>
    <t>SPY US Equity:ITR32</t>
  </si>
  <si>
    <t>SPY US Equity:ITR33</t>
  </si>
  <si>
    <t>SPY US Equity:ITR34</t>
  </si>
  <si>
    <t>SPY US Equity:ITR35</t>
  </si>
  <si>
    <t>SPY US Equity:ITR36</t>
  </si>
  <si>
    <t>SPY US Equity:ITR37</t>
  </si>
  <si>
    <t>SPY US Equity:ITR38</t>
  </si>
  <si>
    <t>SPY US Equity:ITR39</t>
  </si>
  <si>
    <t>SPY US Equity:ITR40</t>
  </si>
  <si>
    <t>SPY US Equity:ITR41</t>
  </si>
  <si>
    <t>SPY US Equity:ITR42</t>
  </si>
  <si>
    <t>SPY US Equity:ITR43</t>
  </si>
  <si>
    <t>SPY US Equity:ITR44</t>
  </si>
  <si>
    <t>SPY US Equity:ITR45</t>
  </si>
  <si>
    <t>SPY US Equity:ITR46</t>
  </si>
  <si>
    <t>SPY US Equity:ITR47</t>
  </si>
  <si>
    <t>SPY US Equity:ITR48</t>
  </si>
  <si>
    <t>SPY US Equity:ITR49</t>
  </si>
  <si>
    <t>SPY US Equity:ITR50</t>
  </si>
  <si>
    <t>SPY US Equity:ITR51</t>
  </si>
  <si>
    <t>SPY US Equity:ITR52</t>
  </si>
  <si>
    <t>SPY US Equity:ITR53</t>
  </si>
  <si>
    <t>SPY US Equity:ITR54</t>
  </si>
  <si>
    <t>SPY US Equity:ITR55</t>
  </si>
  <si>
    <t>SPY US Equity:ITR56</t>
  </si>
  <si>
    <t>SPY US Equity:ITR57</t>
  </si>
  <si>
    <t>SPY US Equity:ITR58</t>
  </si>
  <si>
    <t>SPY US Equity:ITR59</t>
  </si>
  <si>
    <t>SPY US Equity:ITR60</t>
  </si>
  <si>
    <t>SPY US Equity:ITR61</t>
  </si>
  <si>
    <t>SPY US Equity:ITR62</t>
  </si>
  <si>
    <t>SPY US Equity:ITR63</t>
  </si>
  <si>
    <t>SPY US Equity:ITR64</t>
  </si>
  <si>
    <t>SPY US Equity:ITR65</t>
  </si>
  <si>
    <t>SPY US Equity:ITR66</t>
  </si>
  <si>
    <t>SPY US Equity:ITR67</t>
  </si>
  <si>
    <t>SPY US Equity:ITR68</t>
  </si>
  <si>
    <t>SPY US Equity:ITR69</t>
  </si>
  <si>
    <t>SPY US Equity:ITR70</t>
  </si>
  <si>
    <t>SPY US Equity:ITR71</t>
  </si>
  <si>
    <t>SPY US Equity:ITR72</t>
  </si>
  <si>
    <t>SPY US Equity:ITR73</t>
  </si>
  <si>
    <t>SPY US Equity:ITR74</t>
  </si>
  <si>
    <t>SPY US Equity:ITR75</t>
  </si>
  <si>
    <t>SPY US Equity:ITR76</t>
  </si>
  <si>
    <t>SPY US Equity:ITR77</t>
  </si>
  <si>
    <t>SPY US Equity:ITR78</t>
  </si>
  <si>
    <t>SPY US Equity:ITR79</t>
  </si>
  <si>
    <t>SPY US Equity:ITR80</t>
  </si>
  <si>
    <t>SPY US Equity:ITR81</t>
  </si>
  <si>
    <t>SPY US Equity:ITR82</t>
  </si>
  <si>
    <t>SPY US Equity:ITR83</t>
  </si>
  <si>
    <t>SPY US Equity:ITR84</t>
  </si>
  <si>
    <t>SPY US Equity:ITR85</t>
  </si>
  <si>
    <t>SPY US Equity:ITR86</t>
  </si>
  <si>
    <t>SPY US Equity:ITR87</t>
  </si>
  <si>
    <t>SPY US Equity:ITR88</t>
  </si>
  <si>
    <t>SPY US Equity:ITR89</t>
  </si>
  <si>
    <t>SPY US Equity:ITR90</t>
  </si>
  <si>
    <t>SPY US Equity:ITR91</t>
  </si>
  <si>
    <t>SPY US Equity:ITR92</t>
  </si>
  <si>
    <t>SPY US Equity:ITR93</t>
  </si>
  <si>
    <t>SPY US Equity:ITR94</t>
  </si>
  <si>
    <t>SPY US Equity:ITR95</t>
  </si>
  <si>
    <t>SPY US Equity:ITR96</t>
  </si>
  <si>
    <t>SPY US Equity:ITR97</t>
  </si>
  <si>
    <t>SPY US Equity:ITR98</t>
  </si>
  <si>
    <t>SPY US Equity:ITR99</t>
  </si>
  <si>
    <t>SPY US Equity:ITR100</t>
  </si>
  <si>
    <t>SPY US Equity:ITR101</t>
  </si>
  <si>
    <t>SPY US Equity:ITR102</t>
  </si>
  <si>
    <t>SPY US Equity:ITR103</t>
  </si>
  <si>
    <t>SPY US Equity:ITR104</t>
  </si>
  <si>
    <t>SPY US Equity:ITR105</t>
  </si>
  <si>
    <t>SPY US Equity:ITR106</t>
  </si>
  <si>
    <t>SPY US Equity:ITR107</t>
  </si>
  <si>
    <t>SPY US Equity:ITR108</t>
  </si>
  <si>
    <t>SPY US Equity:ITR109</t>
  </si>
  <si>
    <t>SPY US Equity:ITR110</t>
  </si>
  <si>
    <t>SPY US Equity:ITR111</t>
  </si>
  <si>
    <t>SPY US Equity:ITR112</t>
  </si>
  <si>
    <t>SPY US Equity:ITR113</t>
  </si>
  <si>
    <t>SPY US Equity:ITR114</t>
  </si>
  <si>
    <t>SPY US Equity:ITR115</t>
  </si>
  <si>
    <t>SPY US Equity:ITR116</t>
  </si>
  <si>
    <t>SPY US Equity:ITR117</t>
  </si>
  <si>
    <t>SPY US Equity:ITR118</t>
  </si>
  <si>
    <t>SPY US Equity:ITR119</t>
  </si>
  <si>
    <t>SPY US Equity:ITR120</t>
  </si>
  <si>
    <t>SPY US Equity:ITR121</t>
  </si>
  <si>
    <t>SPY US Equity:ITR122</t>
  </si>
  <si>
    <t>SPY US Equity:ITR123</t>
  </si>
  <si>
    <t>SPY US Equity:ITR124</t>
  </si>
  <si>
    <t>SPY US Equity:ITR125</t>
  </si>
  <si>
    <t>SPY US Equity:ITR126</t>
  </si>
  <si>
    <t>SPY US Equity:ITR127</t>
  </si>
  <si>
    <t>SPY US Equity:ITR128</t>
  </si>
  <si>
    <t>SPY US Equity:ITR129</t>
  </si>
  <si>
    <t>SPY US Equity:ITR130</t>
  </si>
  <si>
    <t>SPY US Equity:ITR131</t>
  </si>
  <si>
    <t>SPY US Equity:ITR132</t>
  </si>
  <si>
    <t>SPY US Equity:ITR133</t>
  </si>
  <si>
    <t>SPY US Equity:ITR134</t>
  </si>
  <si>
    <t>SPY US Equity:ITR135</t>
  </si>
  <si>
    <t>SPY US Equity:ITR136</t>
  </si>
  <si>
    <t>SPY US Equity:ITR137</t>
  </si>
  <si>
    <t>SPY US Equity:ITR138</t>
  </si>
  <si>
    <t>SPY US Equity:ITR139</t>
  </si>
  <si>
    <t>SPY US Equity:ITR140</t>
  </si>
  <si>
    <t>SPY US Equity:ITR141</t>
  </si>
  <si>
    <t>SPY US Equity:ITR142</t>
  </si>
  <si>
    <t>SPY US Equity:ITR143</t>
  </si>
  <si>
    <t>SPY US Equity:ITR144</t>
  </si>
  <si>
    <t>SPY US Equity:ITR145</t>
  </si>
  <si>
    <t>SPY US Equity:ITR146</t>
  </si>
  <si>
    <t>SPY US Equity:ITR147</t>
  </si>
  <si>
    <t>SPY US Equity:ITR148</t>
  </si>
  <si>
    <t>SPY US Equity:ITR149</t>
  </si>
  <si>
    <t>SPY US Equity:ITR150</t>
  </si>
  <si>
    <t>SPY US Equity:ITR151</t>
  </si>
  <si>
    <t>Asset Backed</t>
  </si>
  <si>
    <t>Fixed Income Relative Value</t>
  </si>
  <si>
    <t>Physical Assets</t>
  </si>
  <si>
    <t>Target 2026-2030</t>
  </si>
  <si>
    <t>Target 2031-2035</t>
  </si>
  <si>
    <t>Target 2036-2040</t>
  </si>
  <si>
    <t>Target 2041-2045</t>
  </si>
  <si>
    <t>Target 2046-2050</t>
  </si>
  <si>
    <t>Target 2051-2055</t>
  </si>
  <si>
    <t>Target over 2055</t>
  </si>
  <si>
    <t>HELILSA ID Equity</t>
  </si>
  <si>
    <t>Helikon Long Short Equity Fund</t>
  </si>
  <si>
    <t>Government and Agency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</si>
</sst>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43" formatCode="_-* #,##0.00_-;\-* #,##0.00_-;_-* &quot;-&quot;??_-;_-@_-"/>
    <numFmt numFmtId="176" formatCode="_(&quot;$&quot;* #,##0.00_);_(&quot;$&quot;* \(#,##0.00\);_(&quot;$&quot;* &quot;-&quot;??_);_(@_)"/>
    <numFmt numFmtId="177" formatCode="_(* #,##0.00_);_(* \(#,##0.00\);_(* &quot;-&quot;??_);_(@_)"/>
    <numFmt numFmtId="178" formatCode="0.000000"/>
    <numFmt numFmtId="179" formatCode="0.00000"/>
    <numFmt numFmtId="180" formatCode="0.0000"/>
    <numFmt numFmtId="181" formatCode="#,##0.0000000"/>
    <numFmt numFmtId="182" formatCode="#,##0.000000"/>
    <numFmt numFmtId="183" formatCode="#,##0.00000000"/>
    <numFmt numFmtId="184" formatCode="0.0000000"/>
    <numFmt numFmtId="185" formatCode="_-* #,##0.00000000_-;\-* #,##0.00000000_-;_-* &quot;-&quot;??_-;_-@_-"/>
    <numFmt numFmtId="186" formatCode="#,##0.0000"/>
    <numFmt numFmtId="187" formatCode="0.00000000"/>
    <numFmt numFmtId="188" formatCode="_-* #,##0.000000000_-;\-* #,##0.000000000_-;_-* &quot;-&quot;??_-;_-@_-"/>
    <numFmt numFmtId="189" formatCode="#,##0.00000"/>
    <numFmt numFmtId="190" formatCode="0.000"/>
    <numFmt numFmtId="191" formatCode="0.0%"/>
  </numFmts>
  <fonts count="47" x14ac:knownFonts="1">
    <font>
      <sz val="11"/>
      <color theme="1"/>
      <name val="맑은 고딕"/>
      <family val="2"/>
      <scheme val="minor"/>
    </font>
    <font>
      <b/>
      <sz val="11"/>
      <color theme="0"/>
      <name val="맑은 고딕"/>
      <family val="2"/>
      <scheme val="minor"/>
    </font>
    <font>
      <b/>
      <sz val="11"/>
      <color theme="1"/>
      <name val="맑은 고딕"/>
      <family val="2"/>
      <scheme val="minor"/>
    </font>
    <font>
      <b/>
      <sz val="11"/>
      <color theme="1" tint="0.249977111117893"/>
      <name val="맑은 고딕"/>
      <family val="2"/>
      <scheme val="minor"/>
    </font>
    <font>
      <sz val="12"/>
      <color theme="1"/>
      <name val="맑은 고딕"/>
      <family val="2"/>
      <scheme val="minor"/>
    </font>
    <font>
      <b/>
      <sz val="12"/>
      <color theme="1" tint="0.249977111117893"/>
      <name val="맑은 고딕"/>
      <family val="2"/>
      <scheme val="minor"/>
    </font>
    <font>
      <b/>
      <sz val="16"/>
      <color theme="1" tint="0.249977111117893"/>
      <name val="맑은 고딕"/>
      <family val="2"/>
      <scheme val="minor"/>
    </font>
    <font>
      <sz val="11"/>
      <color theme="0" tint="-0.499984740745262"/>
      <name val="맑은 고딕"/>
      <family val="2"/>
      <scheme val="minor"/>
    </font>
    <font>
      <b/>
      <sz val="12"/>
      <color theme="0" tint="-0.34998626667073579"/>
      <name val="맑은 고딕"/>
      <family val="2"/>
      <scheme val="minor"/>
    </font>
    <font>
      <sz val="11"/>
      <color theme="0" tint="-0.34998626667073579"/>
      <name val="맑은 고딕"/>
      <family val="2"/>
      <scheme val="minor"/>
    </font>
    <font>
      <sz val="11"/>
      <color theme="1"/>
      <name val="맑은 고딕"/>
      <family val="2"/>
      <scheme val="minor"/>
    </font>
    <font>
      <sz val="11"/>
      <color rgb="FF000000"/>
      <name val="맑은 고딕"/>
      <family val="2"/>
      <scheme val="minor"/>
    </font>
    <font>
      <b/>
      <sz val="11"/>
      <color rgb="FFFFFFFF"/>
      <name val="맑은 고딕"/>
      <family val="2"/>
      <scheme val="minor"/>
    </font>
    <font>
      <sz val="10"/>
      <name val="Arial"/>
      <family val="2"/>
    </font>
    <font>
      <u/>
      <sz val="11"/>
      <color theme="10"/>
      <name val="맑은 고딕"/>
      <family val="2"/>
      <scheme val="minor"/>
    </font>
    <font>
      <sz val="11"/>
      <color theme="10"/>
      <name val="맑은 고딕"/>
      <family val="2"/>
      <scheme val="minor"/>
    </font>
    <font>
      <b/>
      <sz val="12"/>
      <color theme="1"/>
      <name val="맑은 고딕"/>
      <family val="2"/>
      <scheme val="minor"/>
    </font>
    <font>
      <sz val="11"/>
      <name val="맑은 고딕"/>
      <family val="2"/>
      <scheme val="minor"/>
    </font>
    <font>
      <sz val="10"/>
      <color theme="0" tint="-0.34998626667073579"/>
      <name val="Arial"/>
      <family val="2"/>
    </font>
    <font>
      <b/>
      <sz val="10"/>
      <color rgb="FFFFFFFF"/>
      <name val="Arial"/>
      <family val="2"/>
    </font>
    <font>
      <b/>
      <sz val="11"/>
      <color rgb="FFFFFFFF"/>
      <name val="Calibri"/>
      <family val="2"/>
    </font>
    <font>
      <b/>
      <i/>
      <sz val="11"/>
      <color rgb="FF000000"/>
      <name val="Calibri"/>
      <family val="2"/>
    </font>
    <font>
      <b/>
      <sz val="11"/>
      <color rgb="FF000000"/>
      <name val="Calibri"/>
      <family val="2"/>
    </font>
    <font>
      <b/>
      <sz val="10"/>
      <color rgb="FF000000"/>
      <name val="Arial"/>
      <family val="2"/>
    </font>
    <font>
      <b/>
      <sz val="10"/>
      <name val="Arial"/>
      <family val="2"/>
    </font>
    <font>
      <b/>
      <i/>
      <sz val="10"/>
      <name val="Arial"/>
      <family val="2"/>
    </font>
    <font>
      <sz val="11"/>
      <color rgb="FFFF0000"/>
      <name val="맑은 고딕"/>
      <family val="2"/>
      <scheme val="minor"/>
    </font>
    <font>
      <b/>
      <sz val="14"/>
      <color theme="1"/>
      <name val="맑은 고딕"/>
      <family val="2"/>
      <scheme val="minor"/>
    </font>
    <font>
      <sz val="14"/>
      <color theme="1"/>
      <name val="맑은 고딕"/>
      <family val="2"/>
      <scheme val="minor"/>
    </font>
    <font>
      <b/>
      <u/>
      <sz val="16"/>
      <color rgb="FF7030A0"/>
      <name val="맑은 고딕"/>
      <family val="2"/>
      <scheme val="minor"/>
    </font>
    <font>
      <b/>
      <sz val="12"/>
      <color rgb="FFFF0000"/>
      <name val="맑은 고딕"/>
      <family val="2"/>
      <scheme val="minor"/>
    </font>
    <font>
      <b/>
      <sz val="14"/>
      <color rgb="FF7030A0"/>
      <name val="맑은 고딕"/>
      <family val="2"/>
      <scheme val="minor"/>
    </font>
    <font>
      <b/>
      <sz val="14"/>
      <color rgb="FF0070C0"/>
      <name val="맑은 고딕"/>
      <family val="2"/>
      <scheme val="minor"/>
    </font>
    <font>
      <b/>
      <sz val="12"/>
      <color rgb="FF0070C0"/>
      <name val="맑은 고딕"/>
      <family val="2"/>
      <scheme val="minor"/>
    </font>
    <font>
      <b/>
      <sz val="14"/>
      <color rgb="FF00B050"/>
      <name val="맑은 고딕"/>
      <family val="2"/>
      <scheme val="minor"/>
    </font>
    <font>
      <b/>
      <u/>
      <sz val="18"/>
      <color theme="3"/>
      <name val="맑은 고딕"/>
      <family val="2"/>
      <scheme val="minor"/>
    </font>
    <font>
      <sz val="16"/>
      <color rgb="FFFF0000"/>
      <name val="맑은 고딕"/>
      <family val="2"/>
      <scheme val="minor"/>
    </font>
    <font>
      <sz val="22"/>
      <color rgb="FFFF0000"/>
      <name val="맑은 고딕"/>
      <family val="2"/>
      <scheme val="minor"/>
    </font>
    <font>
      <b/>
      <sz val="11"/>
      <color theme="3"/>
      <name val="맑은 고딕"/>
      <family val="2"/>
      <scheme val="minor"/>
    </font>
    <font>
      <sz val="18"/>
      <color rgb="FFFF0000"/>
      <name val="맑은 고딕"/>
      <family val="2"/>
      <scheme val="minor"/>
    </font>
    <font>
      <sz val="11"/>
      <color theme="0"/>
      <name val="맑은 고딕"/>
      <family val="2"/>
      <scheme val="minor"/>
    </font>
    <font>
      <sz val="10"/>
      <color rgb="FF002060"/>
      <name val="맑은 고딕"/>
      <family val="2"/>
      <scheme val="minor"/>
    </font>
    <font>
      <sz val="18"/>
      <color theme="1"/>
      <name val="맑은 고딕"/>
      <family val="2"/>
      <scheme val="minor"/>
    </font>
    <font>
      <b/>
      <sz val="11"/>
      <color rgb="FF000000"/>
      <name val="맑은 고딕"/>
      <family val="2"/>
      <scheme val="minor"/>
    </font>
    <font>
      <sz val="11"/>
      <color theme="0" tint="-0.14999847407452621"/>
      <name val="맑은 고딕"/>
      <family val="2"/>
      <scheme val="minor"/>
    </font>
    <font>
      <sz val="11"/>
      <color rgb="FF0070C0"/>
      <name val="맑은 고딕"/>
      <family val="2"/>
      <scheme val="minor"/>
    </font>
    <font>
      <sz val="8"/>
      <name val="맑은 고딕"/>
      <family val="3"/>
      <charset val="129"/>
      <scheme val="minor"/>
    </font>
  </fonts>
  <fills count="24">
    <fill>
      <patternFill patternType="none"/>
    </fill>
    <fill>
      <patternFill patternType="gray125"/>
    </fill>
    <fill>
      <patternFill patternType="solid">
        <fgColor theme="5" tint="0.79998168889431442"/>
        <bgColor indexed="64"/>
      </patternFill>
    </fill>
    <fill>
      <patternFill patternType="solid">
        <fgColor theme="3"/>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gradientFill>
        <stop position="0">
          <color rgb="FF8DB4E2"/>
        </stop>
        <stop position="0.5">
          <color rgb="FFC5D9F1"/>
        </stop>
        <stop position="1">
          <color rgb="FF8DB4E2"/>
        </stop>
      </gradientFill>
    </fill>
    <fill>
      <gradientFill>
        <stop position="0">
          <color rgb="FFB8CCE4"/>
        </stop>
        <stop position="0.5">
          <color rgb="FFDCE6F1"/>
        </stop>
        <stop position="1">
          <color rgb="FFB8CCE4"/>
        </stop>
      </gradientFill>
    </fill>
    <fill>
      <gradientFill>
        <stop position="0">
          <color rgb="FF1F497D"/>
        </stop>
        <stop position="0.5">
          <color rgb="FF4F81BD"/>
        </stop>
        <stop position="1">
          <color rgb="FF1F497D"/>
        </stop>
      </gradientFill>
    </fill>
    <fill>
      <gradientFill>
        <stop position="0">
          <color rgb="FFFCD5B4"/>
        </stop>
        <stop position="0.5">
          <color rgb="FFFDE9D9"/>
        </stop>
        <stop position="1">
          <color rgb="FFFCD5B4"/>
        </stop>
      </gradientFill>
    </fill>
    <fill>
      <patternFill patternType="solid">
        <fgColor rgb="FF92D050"/>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499984740745262"/>
        <bgColor indexed="64"/>
      </patternFill>
    </fill>
    <fill>
      <patternFill patternType="solid">
        <fgColor theme="2"/>
        <bgColor indexed="64"/>
      </patternFill>
    </fill>
    <fill>
      <patternFill patternType="solid">
        <fgColor theme="2" tint="-9.9978637043366805E-2"/>
        <bgColor auto="1"/>
      </patternFill>
    </fill>
    <fill>
      <patternFill patternType="solid">
        <fgColor rgb="FF92D050"/>
        <bgColor auto="1"/>
      </patternFill>
    </fill>
    <fill>
      <patternFill patternType="solid">
        <fgColor theme="0" tint="-0.14999847407452621"/>
        <bgColor auto="1"/>
      </patternFill>
    </fill>
    <fill>
      <patternFill patternType="solid">
        <fgColor theme="2" tint="-9.9978637043366805E-2"/>
        <bgColor indexed="64"/>
      </patternFill>
    </fill>
  </fills>
  <borders count="95">
    <border>
      <left/>
      <right/>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top style="medium">
        <color theme="0" tint="-0.499984740745262"/>
      </top>
      <bottom style="thin">
        <color theme="0" tint="-0.499984740745262"/>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thin">
        <color theme="0" tint="-0.499984740745262"/>
      </left>
      <right style="thin">
        <color theme="0" tint="-0.499984740745262"/>
      </right>
      <top style="thin">
        <color theme="0" tint="-0.499984740745262"/>
      </top>
      <bottom/>
      <diagonal/>
    </border>
    <border>
      <left style="thin">
        <color indexed="9"/>
      </left>
      <right style="thin">
        <color indexed="8"/>
      </right>
      <top style="thin">
        <color indexed="9"/>
      </top>
      <bottom style="thin">
        <color indexed="8"/>
      </bottom>
      <diagonal/>
    </border>
    <border>
      <left style="thin">
        <color indexed="9"/>
      </left>
      <right style="thin">
        <color indexed="9"/>
      </right>
      <top style="thin">
        <color indexed="9"/>
      </top>
      <bottom style="thin">
        <color indexed="8"/>
      </bottom>
      <diagonal/>
    </border>
    <border>
      <left style="thin">
        <color indexed="8"/>
      </left>
      <right style="thin">
        <color indexed="9"/>
      </right>
      <top style="thin">
        <color indexed="9"/>
      </top>
      <bottom style="thin">
        <color indexed="8"/>
      </bottom>
      <diagonal/>
    </border>
    <border>
      <left style="thin">
        <color indexed="9"/>
      </left>
      <right style="thin">
        <color indexed="8"/>
      </right>
      <top style="thin">
        <color indexed="9"/>
      </top>
      <bottom style="thin">
        <color indexed="9"/>
      </bottom>
      <diagonal/>
    </border>
    <border>
      <left style="thin">
        <color indexed="9"/>
      </left>
      <right style="thin">
        <color indexed="9"/>
      </right>
      <top style="thin">
        <color indexed="9"/>
      </top>
      <bottom style="thin">
        <color indexed="9"/>
      </bottom>
      <diagonal/>
    </border>
    <border>
      <left style="thin">
        <color indexed="8"/>
      </left>
      <right style="thin">
        <color indexed="9"/>
      </right>
      <top style="thin">
        <color indexed="9"/>
      </top>
      <bottom style="thin">
        <color indexed="9"/>
      </bottom>
      <diagonal/>
    </border>
    <border>
      <left style="thin">
        <color indexed="9"/>
      </left>
      <right style="thin">
        <color indexed="8"/>
      </right>
      <top style="thin">
        <color indexed="8"/>
      </top>
      <bottom style="thin">
        <color indexed="9"/>
      </bottom>
      <diagonal/>
    </border>
    <border>
      <left style="thin">
        <color indexed="9"/>
      </left>
      <right style="thin">
        <color indexed="9"/>
      </right>
      <top style="thin">
        <color indexed="8"/>
      </top>
      <bottom style="thin">
        <color indexed="9"/>
      </bottom>
      <diagonal/>
    </border>
    <border>
      <left style="thin">
        <color indexed="8"/>
      </left>
      <right style="thin">
        <color indexed="9"/>
      </right>
      <top style="thin">
        <color indexed="8"/>
      </top>
      <bottom style="thin">
        <color indexed="9"/>
      </bottom>
      <diagonal/>
    </border>
    <border>
      <left style="thin">
        <color indexed="9"/>
      </left>
      <right style="thin">
        <color indexed="8"/>
      </right>
      <top style="thin">
        <color indexed="8"/>
      </top>
      <bottom/>
      <diagonal/>
    </border>
    <border>
      <left style="thin">
        <color indexed="9"/>
      </left>
      <right style="thin">
        <color indexed="9"/>
      </right>
      <top style="thin">
        <color indexed="8"/>
      </top>
      <bottom/>
      <diagonal/>
    </border>
    <border>
      <left style="thin">
        <color indexed="8"/>
      </left>
      <right style="thin">
        <color indexed="9"/>
      </right>
      <top style="thin">
        <color indexed="8"/>
      </top>
      <bottom/>
      <diagonal/>
    </border>
    <border>
      <left style="thin">
        <color indexed="9"/>
      </left>
      <right style="thin">
        <color indexed="8"/>
      </right>
      <top/>
      <bottom style="thin">
        <color indexed="9"/>
      </bottom>
      <diagonal/>
    </border>
    <border>
      <left style="thin">
        <color indexed="9"/>
      </left>
      <right style="thin">
        <color indexed="9"/>
      </right>
      <top/>
      <bottom style="thin">
        <color indexed="9"/>
      </bottom>
      <diagonal/>
    </border>
    <border>
      <left style="thin">
        <color indexed="8"/>
      </left>
      <right style="thin">
        <color indexed="9"/>
      </right>
      <top/>
      <bottom style="thin">
        <color indexed="9"/>
      </bottom>
      <diagonal/>
    </border>
    <border>
      <left style="thin">
        <color indexed="8"/>
      </left>
      <right style="thin">
        <color indexed="8"/>
      </right>
      <top style="thin">
        <color indexed="8"/>
      </top>
      <bottom style="thin">
        <color indexed="8"/>
      </bottom>
      <diagonal/>
    </border>
    <border>
      <left style="thin">
        <color rgb="FF8DB4E2"/>
      </left>
      <right style="thin">
        <color indexed="8"/>
      </right>
      <top style="thin">
        <color rgb="FF8DB4E2"/>
      </top>
      <bottom style="thin">
        <color indexed="8"/>
      </bottom>
      <diagonal/>
    </border>
    <border>
      <left style="thin">
        <color rgb="FF8DB4E2"/>
      </left>
      <right style="thin">
        <color rgb="FF8DB4E2"/>
      </right>
      <top style="thin">
        <color rgb="FF8DB4E2"/>
      </top>
      <bottom style="thin">
        <color indexed="8"/>
      </bottom>
      <diagonal/>
    </border>
    <border>
      <left style="thin">
        <color indexed="8"/>
      </left>
      <right style="thin">
        <color rgb="FF8DB4E2"/>
      </right>
      <top style="thin">
        <color rgb="FF8DB4E2"/>
      </top>
      <bottom style="thin">
        <color indexed="8"/>
      </bottom>
      <diagonal/>
    </border>
    <border>
      <left style="thin">
        <color rgb="FF8DB4E2"/>
      </left>
      <right style="thin">
        <color indexed="8"/>
      </right>
      <top style="thin">
        <color rgb="FF8DB4E2"/>
      </top>
      <bottom style="thin">
        <color rgb="FF8DB4E2"/>
      </bottom>
      <diagonal/>
    </border>
    <border>
      <left style="thin">
        <color rgb="FF8DB4E2"/>
      </left>
      <right style="thin">
        <color rgb="FF8DB4E2"/>
      </right>
      <top style="thin">
        <color rgb="FF8DB4E2"/>
      </top>
      <bottom style="thin">
        <color rgb="FF8DB4E2"/>
      </bottom>
      <diagonal/>
    </border>
    <border>
      <left style="thin">
        <color indexed="8"/>
      </left>
      <right style="thin">
        <color rgb="FF8DB4E2"/>
      </right>
      <top style="thin">
        <color rgb="FF8DB4E2"/>
      </top>
      <bottom style="thin">
        <color rgb="FF8DB4E2"/>
      </bottom>
      <diagonal/>
    </border>
    <border>
      <left style="thin">
        <color rgb="FF8DB4E2"/>
      </left>
      <right style="thin">
        <color indexed="8"/>
      </right>
      <top style="thin">
        <color indexed="8"/>
      </top>
      <bottom style="thin">
        <color rgb="FF8DB4E2"/>
      </bottom>
      <diagonal/>
    </border>
    <border>
      <left style="thin">
        <color rgb="FF8DB4E2"/>
      </left>
      <right style="thin">
        <color rgb="FF8DB4E2"/>
      </right>
      <top style="thin">
        <color indexed="8"/>
      </top>
      <bottom style="thin">
        <color rgb="FF8DB4E2"/>
      </bottom>
      <diagonal/>
    </border>
    <border>
      <left style="thin">
        <color indexed="8"/>
      </left>
      <right style="thin">
        <color rgb="FF8DB4E2"/>
      </right>
      <top style="thin">
        <color indexed="8"/>
      </top>
      <bottom style="thin">
        <color rgb="FF8DB4E2"/>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hair">
        <color auto="1"/>
      </right>
      <top/>
      <bottom style="hair">
        <color auto="1"/>
      </bottom>
      <diagonal/>
    </border>
    <border>
      <left/>
      <right/>
      <top/>
      <bottom style="hair">
        <color auto="1"/>
      </bottom>
      <diagonal/>
    </border>
    <border>
      <left style="hair">
        <color auto="1"/>
      </left>
      <right/>
      <top/>
      <bottom style="hair">
        <color auto="1"/>
      </bottom>
      <diagonal/>
    </border>
    <border>
      <left/>
      <right style="hair">
        <color auto="1"/>
      </right>
      <top/>
      <bottom/>
      <diagonal/>
    </border>
    <border>
      <left style="hair">
        <color auto="1"/>
      </left>
      <right/>
      <top/>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diagonal/>
    </border>
    <border>
      <left/>
      <right/>
      <top style="hair">
        <color auto="1"/>
      </top>
      <bottom/>
      <diagonal/>
    </border>
    <border>
      <left style="hair">
        <color auto="1"/>
      </left>
      <right/>
      <top style="hair">
        <color auto="1"/>
      </top>
      <bottom/>
      <diagonal/>
    </border>
    <border>
      <left style="thin">
        <color theme="0" tint="-0.499984740745262"/>
      </left>
      <right style="thin">
        <color theme="0" tint="-0.499984740745262"/>
      </right>
      <top/>
      <bottom style="thin">
        <color theme="0" tint="-0.499984740745262"/>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8"/>
      </left>
      <right style="thin">
        <color indexed="8"/>
      </right>
      <top style="thin">
        <color indexed="9"/>
      </top>
      <bottom style="thin">
        <color indexed="64"/>
      </bottom>
      <diagonal/>
    </border>
    <border>
      <left style="thin">
        <color indexed="8"/>
      </left>
      <right style="thin">
        <color indexed="8"/>
      </right>
      <top style="thin">
        <color indexed="9"/>
      </top>
      <bottom style="thin">
        <color indexed="9"/>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thin">
        <color indexed="9"/>
      </right>
      <top style="thin">
        <color indexed="8"/>
      </top>
      <bottom style="thin">
        <color indexed="9"/>
      </bottom>
      <diagonal/>
    </border>
    <border>
      <left style="thin">
        <color indexed="8"/>
      </left>
      <right style="thin">
        <color indexed="8"/>
      </right>
      <top style="thin">
        <color indexed="8"/>
      </top>
      <bottom style="thin">
        <color indexed="9"/>
      </bottom>
      <diagonal/>
    </border>
    <border>
      <left style="thin">
        <color indexed="8"/>
      </left>
      <right style="thin">
        <color indexed="8"/>
      </right>
      <top style="thin">
        <color indexed="8"/>
      </top>
      <bottom style="thin">
        <color indexed="64"/>
      </bottom>
      <diagonal/>
    </border>
    <border>
      <left style="thin">
        <color indexed="8"/>
      </left>
      <right/>
      <top style="thin">
        <color indexed="8"/>
      </top>
      <bottom style="thin">
        <color indexed="9"/>
      </bottom>
      <diagonal/>
    </border>
    <border>
      <left style="thin">
        <color indexed="9"/>
      </left>
      <right/>
      <top/>
      <bottom style="medium">
        <color indexed="64"/>
      </bottom>
      <diagonal/>
    </border>
    <border>
      <left style="thin">
        <color indexed="9"/>
      </left>
      <right/>
      <top/>
      <bottom/>
      <diagonal/>
    </border>
    <border>
      <left style="thin">
        <color indexed="64"/>
      </left>
      <right style="thin">
        <color indexed="64"/>
      </right>
      <top/>
      <bottom/>
      <diagonal/>
    </border>
    <border>
      <left style="thin">
        <color indexed="64"/>
      </left>
      <right style="thin">
        <color indexed="9"/>
      </right>
      <top style="thin">
        <color indexed="9"/>
      </top>
      <bottom/>
      <diagonal/>
    </border>
    <border>
      <left style="thin">
        <color indexed="64"/>
      </left>
      <right style="thin">
        <color indexed="9"/>
      </right>
      <top/>
      <bottom/>
      <diagonal/>
    </border>
    <border>
      <left style="thin">
        <color indexed="64"/>
      </left>
      <right style="thin">
        <color indexed="9"/>
      </right>
      <top/>
      <bottom style="thin">
        <color indexed="9"/>
      </bottom>
      <diagonal/>
    </border>
  </borders>
  <cellStyleXfs count="8">
    <xf numFmtId="0" fontId="0" fillId="0" borderId="0"/>
    <xf numFmtId="43" fontId="10" fillId="0" borderId="0" applyFont="0" applyFill="0" applyBorder="0" applyAlignment="0" applyProtection="0"/>
    <xf numFmtId="0" fontId="13" fillId="0" borderId="0"/>
    <xf numFmtId="0" fontId="14" fillId="0" borderId="0" applyNumberFormat="0" applyFill="0" applyBorder="0" applyAlignment="0" applyProtection="0"/>
    <xf numFmtId="177" fontId="10" fillId="0" borderId="0" applyFont="0" applyFill="0" applyBorder="0" applyAlignment="0" applyProtection="0"/>
    <xf numFmtId="43" fontId="10" fillId="0" borderId="0" applyFont="0" applyFill="0" applyBorder="0" applyAlignment="0" applyProtection="0"/>
    <xf numFmtId="176" fontId="10" fillId="0" borderId="0" applyFont="0" applyFill="0" applyBorder="0" applyAlignment="0" applyProtection="0"/>
    <xf numFmtId="9" fontId="10" fillId="0" borderId="0" applyFont="0" applyFill="0" applyBorder="0" applyAlignment="0" applyProtection="0"/>
  </cellStyleXfs>
  <cellXfs count="431">
    <xf numFmtId="0" fontId="0" fillId="0" borderId="0" xfId="0"/>
    <xf numFmtId="0" fontId="0" fillId="7" borderId="0" xfId="0" applyFill="1"/>
    <xf numFmtId="0" fontId="0" fillId="7" borderId="0" xfId="0" applyFill="1" applyBorder="1"/>
    <xf numFmtId="0" fontId="0" fillId="7" borderId="14" xfId="0" applyFill="1" applyBorder="1"/>
    <xf numFmtId="0" fontId="0" fillId="7" borderId="16" xfId="0" applyFill="1" applyBorder="1"/>
    <xf numFmtId="0" fontId="0" fillId="7" borderId="19" xfId="0" applyFill="1" applyBorder="1"/>
    <xf numFmtId="0" fontId="5" fillId="7" borderId="16" xfId="0" applyFont="1" applyFill="1" applyBorder="1"/>
    <xf numFmtId="0" fontId="0" fillId="7" borderId="0" xfId="0" applyFont="1" applyFill="1" applyBorder="1" applyAlignment="1">
      <alignment horizontal="left" vertical="center" wrapText="1"/>
    </xf>
    <xf numFmtId="0" fontId="0" fillId="7" borderId="16" xfId="0" quotePrefix="1" applyFill="1" applyBorder="1"/>
    <xf numFmtId="0" fontId="0" fillId="5" borderId="3" xfId="0" applyFill="1" applyBorder="1" applyAlignment="1">
      <alignment horizontal="left"/>
    </xf>
    <xf numFmtId="0" fontId="0" fillId="7" borderId="0" xfId="0" applyFill="1" applyAlignment="1">
      <alignment horizontal="left"/>
    </xf>
    <xf numFmtId="0" fontId="6" fillId="7" borderId="0" xfId="0" applyFont="1" applyFill="1" applyBorder="1" applyAlignment="1">
      <alignment horizontal="left"/>
    </xf>
    <xf numFmtId="0" fontId="0" fillId="7" borderId="0" xfId="0" applyFill="1" applyAlignment="1">
      <alignment horizontal="left" vertical="center"/>
    </xf>
    <xf numFmtId="0" fontId="6" fillId="7" borderId="0" xfId="0" applyFont="1" applyFill="1" applyBorder="1" applyAlignment="1">
      <alignment horizontal="left" vertical="center"/>
    </xf>
    <xf numFmtId="0" fontId="0" fillId="7" borderId="11" xfId="0" applyFill="1" applyBorder="1" applyAlignment="1">
      <alignment horizontal="left" vertical="center"/>
    </xf>
    <xf numFmtId="0" fontId="0" fillId="7" borderId="12" xfId="0" applyFill="1" applyBorder="1" applyAlignment="1">
      <alignment horizontal="left" vertical="center"/>
    </xf>
    <xf numFmtId="0" fontId="0" fillId="7" borderId="13" xfId="0" applyFill="1" applyBorder="1" applyAlignment="1">
      <alignment horizontal="left" vertical="center"/>
    </xf>
    <xf numFmtId="0" fontId="0" fillId="7" borderId="14" xfId="0" applyFill="1" applyBorder="1" applyAlignment="1">
      <alignment horizontal="left" vertical="center"/>
    </xf>
    <xf numFmtId="0" fontId="0" fillId="7" borderId="0" xfId="0" applyFill="1" applyBorder="1" applyAlignment="1">
      <alignment horizontal="left" vertical="center"/>
    </xf>
    <xf numFmtId="0" fontId="0" fillId="7" borderId="15" xfId="0" applyFill="1" applyBorder="1" applyAlignment="1">
      <alignment horizontal="left" vertical="center"/>
    </xf>
    <xf numFmtId="0" fontId="1" fillId="3" borderId="3" xfId="0" applyFont="1" applyFill="1" applyBorder="1" applyAlignment="1">
      <alignment horizontal="left" vertical="center"/>
    </xf>
    <xf numFmtId="0" fontId="0" fillId="5" borderId="3" xfId="0" applyFill="1" applyBorder="1" applyAlignment="1">
      <alignment horizontal="left" vertical="center"/>
    </xf>
    <xf numFmtId="0" fontId="0" fillId="7" borderId="16" xfId="0" applyFill="1" applyBorder="1" applyAlignment="1">
      <alignment horizontal="left" vertical="center"/>
    </xf>
    <xf numFmtId="0" fontId="5" fillId="10" borderId="0" xfId="0" applyFont="1" applyFill="1" applyBorder="1" applyAlignment="1">
      <alignment horizontal="left" vertical="center"/>
    </xf>
    <xf numFmtId="0" fontId="2" fillId="10" borderId="0" xfId="0" applyFont="1" applyFill="1" applyBorder="1" applyAlignment="1">
      <alignment horizontal="left" vertical="center"/>
    </xf>
    <xf numFmtId="0" fontId="0" fillId="10" borderId="0" xfId="0" applyFill="1" applyBorder="1" applyAlignment="1">
      <alignment horizontal="left" vertical="center"/>
    </xf>
    <xf numFmtId="0" fontId="5" fillId="9" borderId="0" xfId="0" applyFont="1" applyFill="1" applyBorder="1" applyAlignment="1">
      <alignment horizontal="left" vertical="center"/>
    </xf>
    <xf numFmtId="14" fontId="0" fillId="6" borderId="3" xfId="0" quotePrefix="1" applyNumberFormat="1" applyFill="1" applyBorder="1" applyAlignment="1">
      <alignment horizontal="left" vertical="center"/>
    </xf>
    <xf numFmtId="0" fontId="0" fillId="6" borderId="3" xfId="0" applyFill="1" applyBorder="1" applyAlignment="1">
      <alignment horizontal="left" vertical="center"/>
    </xf>
    <xf numFmtId="0" fontId="4" fillId="7" borderId="0" xfId="0" applyFont="1" applyFill="1" applyBorder="1" applyAlignment="1">
      <alignment horizontal="left" vertical="center"/>
    </xf>
    <xf numFmtId="0" fontId="5" fillId="7" borderId="0" xfId="0" applyFont="1" applyFill="1" applyBorder="1" applyAlignment="1">
      <alignment horizontal="left" vertical="center"/>
    </xf>
    <xf numFmtId="0" fontId="0" fillId="9" borderId="0" xfId="0" applyFill="1" applyBorder="1" applyAlignment="1">
      <alignment horizontal="left" vertical="center"/>
    </xf>
    <xf numFmtId="0" fontId="1" fillId="3" borderId="3" xfId="0" applyFont="1" applyFill="1" applyBorder="1" applyAlignment="1">
      <alignment horizontal="left" vertical="center" wrapText="1"/>
    </xf>
    <xf numFmtId="0" fontId="0" fillId="7" borderId="17" xfId="0" applyFill="1" applyBorder="1" applyAlignment="1">
      <alignment horizontal="left" vertical="center"/>
    </xf>
    <xf numFmtId="0" fontId="0" fillId="7" borderId="18" xfId="0" applyFill="1" applyBorder="1" applyAlignment="1">
      <alignment horizontal="left" vertical="center"/>
    </xf>
    <xf numFmtId="0" fontId="0" fillId="7" borderId="19" xfId="0" applyFill="1" applyBorder="1" applyAlignment="1">
      <alignment horizontal="left" vertical="center"/>
    </xf>
    <xf numFmtId="0" fontId="3" fillId="2" borderId="3" xfId="0" applyFont="1" applyFill="1" applyBorder="1" applyAlignment="1">
      <alignment horizontal="left" vertical="center"/>
    </xf>
    <xf numFmtId="14" fontId="0" fillId="7" borderId="0" xfId="0" applyNumberFormat="1" applyFill="1" applyBorder="1" applyAlignment="1">
      <alignment horizontal="left" vertical="center"/>
    </xf>
    <xf numFmtId="14" fontId="0" fillId="10" borderId="0" xfId="0" applyNumberFormat="1" applyFill="1" applyBorder="1" applyAlignment="1">
      <alignment horizontal="left" vertical="center"/>
    </xf>
    <xf numFmtId="14" fontId="5" fillId="9" borderId="0" xfId="0" applyNumberFormat="1" applyFont="1" applyFill="1" applyBorder="1" applyAlignment="1">
      <alignment horizontal="left" vertical="center"/>
    </xf>
    <xf numFmtId="0" fontId="0" fillId="6" borderId="3" xfId="0" quotePrefix="1" applyNumberFormat="1" applyFill="1" applyBorder="1" applyAlignment="1">
      <alignment horizontal="left" vertical="center"/>
    </xf>
    <xf numFmtId="14" fontId="0" fillId="9" borderId="0" xfId="0" applyNumberFormat="1" applyFill="1" applyBorder="1" applyAlignment="1">
      <alignment horizontal="left" vertical="center"/>
    </xf>
    <xf numFmtId="14" fontId="0" fillId="7" borderId="0" xfId="0" applyNumberFormat="1" applyFill="1" applyAlignment="1">
      <alignment horizontal="left" vertical="center"/>
    </xf>
    <xf numFmtId="14" fontId="0" fillId="7" borderId="15" xfId="0" applyNumberFormat="1" applyFill="1" applyBorder="1" applyAlignment="1">
      <alignment horizontal="left" vertical="center"/>
    </xf>
    <xf numFmtId="0" fontId="0" fillId="7" borderId="0" xfId="0" applyNumberFormat="1" applyFill="1" applyBorder="1" applyAlignment="1">
      <alignment horizontal="left" vertical="center"/>
    </xf>
    <xf numFmtId="0" fontId="0" fillId="9" borderId="0" xfId="0" applyFill="1" applyAlignment="1">
      <alignment horizontal="left" vertical="center"/>
    </xf>
    <xf numFmtId="14" fontId="0" fillId="9" borderId="0" xfId="0" applyNumberFormat="1" applyFill="1" applyAlignment="1">
      <alignment horizontal="left" vertical="center"/>
    </xf>
    <xf numFmtId="14" fontId="0" fillId="7" borderId="17" xfId="0" applyNumberFormat="1" applyFill="1" applyBorder="1" applyAlignment="1">
      <alignment horizontal="left" vertical="center"/>
    </xf>
    <xf numFmtId="14" fontId="0" fillId="7" borderId="18" xfId="0" applyNumberFormat="1" applyFill="1" applyBorder="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180" fontId="3" fillId="8" borderId="3" xfId="0" applyNumberFormat="1" applyFont="1" applyFill="1" applyBorder="1" applyAlignment="1">
      <alignment horizontal="left" vertical="center"/>
    </xf>
    <xf numFmtId="179" fontId="3" fillId="2" borderId="3" xfId="0" applyNumberFormat="1" applyFont="1" applyFill="1" applyBorder="1" applyAlignment="1">
      <alignment horizontal="left" vertical="center"/>
    </xf>
    <xf numFmtId="180" fontId="3" fillId="2" borderId="3" xfId="0" applyNumberFormat="1" applyFont="1" applyFill="1" applyBorder="1" applyAlignment="1">
      <alignment horizontal="left" vertical="center"/>
    </xf>
    <xf numFmtId="0" fontId="1" fillId="3" borderId="8" xfId="0" applyFont="1" applyFill="1" applyBorder="1" applyAlignment="1">
      <alignment horizontal="left" vertical="center"/>
    </xf>
    <xf numFmtId="49" fontId="0" fillId="5" borderId="3" xfId="0" applyNumberFormat="1" applyFill="1" applyBorder="1" applyAlignment="1">
      <alignment horizontal="left" vertical="center"/>
    </xf>
    <xf numFmtId="0" fontId="1" fillId="3" borderId="0" xfId="0" applyFont="1" applyFill="1" applyBorder="1" applyAlignment="1">
      <alignment horizontal="left" vertical="center"/>
    </xf>
    <xf numFmtId="0" fontId="5" fillId="7" borderId="16" xfId="0" applyFont="1" applyFill="1" applyBorder="1" applyAlignment="1">
      <alignment horizontal="left" vertical="center"/>
    </xf>
    <xf numFmtId="0" fontId="5" fillId="0" borderId="0" xfId="0" applyFont="1" applyBorder="1" applyAlignment="1">
      <alignment horizontal="left" vertical="center"/>
    </xf>
    <xf numFmtId="0" fontId="0" fillId="5" borderId="3" xfId="0" quotePrefix="1" applyFill="1" applyBorder="1" applyAlignment="1">
      <alignment horizontal="left" vertical="center"/>
    </xf>
    <xf numFmtId="0" fontId="0" fillId="7" borderId="0" xfId="0" quotePrefix="1" applyFill="1" applyAlignment="1">
      <alignment horizontal="left" vertical="center"/>
    </xf>
    <xf numFmtId="0" fontId="0" fillId="4" borderId="3" xfId="0" applyFill="1" applyBorder="1" applyAlignment="1">
      <alignment horizontal="left" vertical="center"/>
    </xf>
    <xf numFmtId="14" fontId="0" fillId="4" borderId="3" xfId="0" applyNumberFormat="1" applyFill="1" applyBorder="1" applyAlignment="1">
      <alignment horizontal="left" vertical="center"/>
    </xf>
    <xf numFmtId="14" fontId="0" fillId="5" borderId="3" xfId="0" quotePrefix="1" applyNumberFormat="1" applyFill="1" applyBorder="1" applyAlignment="1">
      <alignment horizontal="left" vertical="center"/>
    </xf>
    <xf numFmtId="0" fontId="7" fillId="6" borderId="3" xfId="0" applyFont="1" applyFill="1" applyBorder="1" applyAlignment="1">
      <alignment horizontal="left" vertical="center"/>
    </xf>
    <xf numFmtId="0" fontId="0" fillId="7" borderId="16" xfId="0" quotePrefix="1" applyFill="1" applyBorder="1" applyAlignment="1">
      <alignment horizontal="left" vertical="center"/>
    </xf>
    <xf numFmtId="0" fontId="0" fillId="6" borderId="3" xfId="0" applyNumberFormat="1" applyFill="1" applyBorder="1" applyAlignment="1">
      <alignment horizontal="left" vertical="center"/>
    </xf>
    <xf numFmtId="179" fontId="3" fillId="2" borderId="3" xfId="0" applyNumberFormat="1" applyFont="1" applyFill="1" applyBorder="1" applyAlignment="1">
      <alignment horizontal="left" vertical="center" wrapText="1"/>
    </xf>
    <xf numFmtId="11" fontId="0" fillId="9" borderId="0" xfId="0" applyNumberFormat="1" applyFill="1" applyAlignment="1">
      <alignment horizontal="left" vertical="center"/>
    </xf>
    <xf numFmtId="14" fontId="0" fillId="7" borderId="11" xfId="0" applyNumberFormat="1" applyFill="1" applyBorder="1" applyAlignment="1">
      <alignment horizontal="left" vertical="center"/>
    </xf>
    <xf numFmtId="14" fontId="0" fillId="7" borderId="12" xfId="0" applyNumberFormat="1" applyFill="1" applyBorder="1" applyAlignment="1">
      <alignment horizontal="left" vertical="center"/>
    </xf>
    <xf numFmtId="0" fontId="0" fillId="0" borderId="18" xfId="0" applyBorder="1" applyAlignment="1">
      <alignment horizontal="left" vertical="center"/>
    </xf>
    <xf numFmtId="178" fontId="0" fillId="7" borderId="0" xfId="0" applyNumberFormat="1" applyFill="1" applyAlignment="1">
      <alignment horizontal="left" vertical="center"/>
    </xf>
    <xf numFmtId="0" fontId="1" fillId="3" borderId="3" xfId="0" applyFont="1" applyFill="1" applyBorder="1" applyAlignment="1">
      <alignment horizontal="left" vertical="center"/>
    </xf>
    <xf numFmtId="0" fontId="8" fillId="9" borderId="0" xfId="0" applyFont="1" applyFill="1" applyBorder="1" applyAlignment="1">
      <alignment horizontal="left" vertical="center"/>
    </xf>
    <xf numFmtId="0" fontId="9" fillId="6" borderId="3" xfId="0" applyFont="1" applyFill="1" applyBorder="1" applyAlignment="1">
      <alignment horizontal="left" vertical="center"/>
    </xf>
    <xf numFmtId="0" fontId="0" fillId="6" borderId="3" xfId="0" applyFill="1" applyBorder="1" applyAlignment="1">
      <alignment horizontal="left" vertical="center" wrapText="1"/>
    </xf>
    <xf numFmtId="14" fontId="0" fillId="6" borderId="20" xfId="0" quotePrefix="1" applyNumberFormat="1" applyFill="1" applyBorder="1" applyAlignment="1">
      <alignment horizontal="left" vertical="center"/>
    </xf>
    <xf numFmtId="0" fontId="0" fillId="6" borderId="20" xfId="0" applyFill="1" applyBorder="1" applyAlignment="1">
      <alignment horizontal="left" vertical="center"/>
    </xf>
    <xf numFmtId="0" fontId="0" fillId="0" borderId="0" xfId="0" applyAlignment="1"/>
    <xf numFmtId="0" fontId="11" fillId="11" borderId="21" xfId="0" applyFont="1" applyFill="1" applyBorder="1" applyAlignment="1">
      <alignment vertical="top"/>
    </xf>
    <xf numFmtId="0" fontId="11" fillId="11" borderId="22" xfId="0" applyFont="1" applyFill="1" applyBorder="1" applyAlignment="1">
      <alignment vertical="top"/>
    </xf>
    <xf numFmtId="0" fontId="11" fillId="11" borderId="23" xfId="0" applyFont="1" applyFill="1" applyBorder="1" applyAlignment="1">
      <alignment vertical="top"/>
    </xf>
    <xf numFmtId="0" fontId="11" fillId="12" borderId="24" xfId="0" applyFont="1" applyFill="1" applyBorder="1" applyAlignment="1">
      <alignment vertical="top"/>
    </xf>
    <xf numFmtId="0" fontId="11" fillId="12" borderId="25" xfId="0" applyFont="1" applyFill="1" applyBorder="1" applyAlignment="1">
      <alignment vertical="top"/>
    </xf>
    <xf numFmtId="0" fontId="11" fillId="12" borderId="26" xfId="0" applyFont="1" applyFill="1" applyBorder="1" applyAlignment="1">
      <alignment vertical="top"/>
    </xf>
    <xf numFmtId="0" fontId="11" fillId="11" borderId="24" xfId="0" applyFont="1" applyFill="1" applyBorder="1" applyAlignment="1">
      <alignment vertical="top"/>
    </xf>
    <xf numFmtId="0" fontId="11" fillId="11" borderId="25" xfId="0" applyFont="1" applyFill="1" applyBorder="1" applyAlignment="1">
      <alignment vertical="top"/>
    </xf>
    <xf numFmtId="0" fontId="11" fillId="11" borderId="26" xfId="0" applyFont="1" applyFill="1" applyBorder="1" applyAlignment="1">
      <alignment vertical="top"/>
    </xf>
    <xf numFmtId="0" fontId="11" fillId="11" borderId="27" xfId="0" applyFont="1" applyFill="1" applyBorder="1" applyAlignment="1">
      <alignment vertical="top"/>
    </xf>
    <xf numFmtId="0" fontId="11" fillId="11" borderId="28" xfId="0" applyFont="1" applyFill="1" applyBorder="1" applyAlignment="1">
      <alignment vertical="top"/>
    </xf>
    <xf numFmtId="0" fontId="11" fillId="11" borderId="29" xfId="0" applyFont="1" applyFill="1" applyBorder="1" applyAlignment="1">
      <alignment vertical="top"/>
    </xf>
    <xf numFmtId="0" fontId="12" fillId="13" borderId="30" xfId="0" applyFont="1" applyFill="1" applyBorder="1" applyAlignment="1">
      <alignment horizontal="left" vertical="center"/>
    </xf>
    <xf numFmtId="0" fontId="12" fillId="13" borderId="31" xfId="0" applyFont="1" applyFill="1" applyBorder="1" applyAlignment="1">
      <alignment horizontal="center" vertical="center"/>
    </xf>
    <xf numFmtId="0" fontId="12" fillId="13" borderId="32" xfId="0" applyFont="1" applyFill="1" applyBorder="1" applyAlignment="1">
      <alignment horizontal="center" vertical="center"/>
    </xf>
    <xf numFmtId="0" fontId="11" fillId="11" borderId="23" xfId="0" applyNumberFormat="1" applyFont="1" applyFill="1" applyBorder="1" applyAlignment="1" applyProtection="1">
      <alignment vertical="top"/>
    </xf>
    <xf numFmtId="0" fontId="11" fillId="12" borderId="24" xfId="0" applyFont="1" applyFill="1" applyBorder="1" applyAlignment="1">
      <alignment vertical="top" wrapText="1"/>
    </xf>
    <xf numFmtId="0" fontId="11" fillId="12" borderId="26" xfId="0" applyNumberFormat="1" applyFont="1" applyFill="1" applyBorder="1" applyAlignment="1" applyProtection="1">
      <alignment vertical="top"/>
    </xf>
    <xf numFmtId="0" fontId="11" fillId="11" borderId="24" xfId="0" applyFont="1" applyFill="1" applyBorder="1" applyAlignment="1">
      <alignment vertical="top" wrapText="1"/>
    </xf>
    <xf numFmtId="0" fontId="11" fillId="11" borderId="26" xfId="0" applyNumberFormat="1" applyFont="1" applyFill="1" applyBorder="1" applyAlignment="1" applyProtection="1">
      <alignment vertical="top"/>
    </xf>
    <xf numFmtId="0" fontId="11" fillId="11" borderId="33" xfId="0" applyFont="1" applyFill="1" applyBorder="1" applyAlignment="1">
      <alignment vertical="top" wrapText="1"/>
    </xf>
    <xf numFmtId="0" fontId="11" fillId="11" borderId="34" xfId="0" applyFont="1" applyFill="1" applyBorder="1" applyAlignment="1">
      <alignment vertical="top"/>
    </xf>
    <xf numFmtId="0" fontId="11" fillId="11" borderId="35" xfId="0" applyFont="1" applyFill="1" applyBorder="1" applyAlignment="1">
      <alignment vertical="top"/>
    </xf>
    <xf numFmtId="0" fontId="12" fillId="13" borderId="27" xfId="0" applyFont="1" applyFill="1" applyBorder="1" applyAlignment="1">
      <alignment horizontal="left" vertical="center"/>
    </xf>
    <xf numFmtId="0" fontId="12" fillId="13" borderId="28" xfId="0" applyFont="1" applyFill="1" applyBorder="1" applyAlignment="1">
      <alignment horizontal="center" vertical="center"/>
    </xf>
    <xf numFmtId="0" fontId="12" fillId="13" borderId="29" xfId="0" applyFont="1" applyFill="1" applyBorder="1" applyAlignment="1">
      <alignment horizontal="center" vertical="center"/>
    </xf>
    <xf numFmtId="0" fontId="14" fillId="0" borderId="0" xfId="3" applyAlignment="1">
      <alignment vertical="center"/>
    </xf>
    <xf numFmtId="0" fontId="11" fillId="11" borderId="3" xfId="0" applyFont="1" applyFill="1" applyBorder="1" applyAlignment="1">
      <alignment vertical="top"/>
    </xf>
    <xf numFmtId="14" fontId="0" fillId="0" borderId="0" xfId="0" applyNumberFormat="1"/>
    <xf numFmtId="0" fontId="13" fillId="0" borderId="0" xfId="2" applyFont="1"/>
    <xf numFmtId="0" fontId="18" fillId="0" borderId="0" xfId="2" applyFont="1"/>
    <xf numFmtId="4" fontId="13" fillId="0" borderId="0" xfId="0" applyNumberFormat="1" applyFont="1"/>
    <xf numFmtId="4" fontId="13" fillId="0" borderId="0" xfId="2" applyNumberFormat="1" applyFont="1"/>
    <xf numFmtId="0" fontId="13" fillId="0" borderId="0" xfId="0" applyFont="1"/>
    <xf numFmtId="14" fontId="13" fillId="0" borderId="0" xfId="2" applyNumberFormat="1" applyFont="1"/>
    <xf numFmtId="0" fontId="11" fillId="0" borderId="37" xfId="0" applyFont="1" applyBorder="1" applyAlignment="1">
      <alignment vertical="top"/>
    </xf>
    <xf numFmtId="14" fontId="11" fillId="0" borderId="39" xfId="0" applyNumberFormat="1" applyFont="1" applyBorder="1" applyAlignment="1">
      <alignment vertical="top"/>
    </xf>
    <xf numFmtId="0" fontId="11" fillId="0" borderId="40" xfId="0" applyFont="1" applyBorder="1" applyAlignment="1">
      <alignment vertical="top"/>
    </xf>
    <xf numFmtId="14" fontId="11" fillId="0" borderId="42" xfId="0" applyNumberFormat="1" applyFont="1" applyBorder="1" applyAlignment="1">
      <alignment vertical="top"/>
    </xf>
    <xf numFmtId="0" fontId="18" fillId="0" borderId="0" xfId="2" applyFont="1" applyBorder="1"/>
    <xf numFmtId="14" fontId="18" fillId="0" borderId="0" xfId="2" applyNumberFormat="1" applyFont="1" applyBorder="1"/>
    <xf numFmtId="0" fontId="11" fillId="0" borderId="42" xfId="0" applyFont="1" applyBorder="1" applyAlignment="1">
      <alignment vertical="top"/>
    </xf>
    <xf numFmtId="0" fontId="11" fillId="0" borderId="43" xfId="0" applyFont="1" applyBorder="1" applyAlignment="1">
      <alignment vertical="top"/>
    </xf>
    <xf numFmtId="0" fontId="11" fillId="0" borderId="44" xfId="0" applyFont="1" applyBorder="1" applyAlignment="1">
      <alignment vertical="top"/>
    </xf>
    <xf numFmtId="0" fontId="18" fillId="0" borderId="0" xfId="2" applyNumberFormat="1" applyFont="1" applyBorder="1"/>
    <xf numFmtId="0" fontId="13" fillId="0" borderId="47" xfId="2" applyFont="1" applyBorder="1"/>
    <xf numFmtId="0" fontId="13" fillId="0" borderId="46" xfId="2" applyFont="1" applyBorder="1"/>
    <xf numFmtId="0" fontId="18" fillId="0" borderId="0" xfId="2" quotePrefix="1" applyFont="1"/>
    <xf numFmtId="0" fontId="21" fillId="14" borderId="36" xfId="2" quotePrefix="1" applyFont="1" applyFill="1" applyBorder="1" applyAlignment="1">
      <alignment horizontal="center" vertical="top"/>
    </xf>
    <xf numFmtId="0" fontId="22" fillId="11" borderId="48" xfId="2" applyFont="1" applyFill="1" applyBorder="1" applyAlignment="1">
      <alignment horizontal="left" vertical="center"/>
    </xf>
    <xf numFmtId="0" fontId="23" fillId="14" borderId="36" xfId="2" applyFont="1" applyFill="1" applyBorder="1" applyAlignment="1">
      <alignment horizontal="center" vertical="top"/>
    </xf>
    <xf numFmtId="0" fontId="24" fillId="0" borderId="48" xfId="2" applyFont="1" applyBorder="1"/>
    <xf numFmtId="0" fontId="21" fillId="14" borderId="36" xfId="2" applyFont="1" applyFill="1" applyBorder="1" applyAlignment="1">
      <alignment horizontal="center" vertical="top"/>
    </xf>
    <xf numFmtId="14" fontId="21" fillId="14" borderId="36" xfId="2" quotePrefix="1" applyNumberFormat="1" applyFont="1" applyFill="1" applyBorder="1" applyAlignment="1">
      <alignment horizontal="center" vertical="top"/>
    </xf>
    <xf numFmtId="0" fontId="25" fillId="0" borderId="0" xfId="2" applyFont="1"/>
    <xf numFmtId="14" fontId="11" fillId="0" borderId="41" xfId="0" applyNumberFormat="1" applyFont="1" applyBorder="1" applyAlignment="1">
      <alignment vertical="top"/>
    </xf>
    <xf numFmtId="43" fontId="11" fillId="0" borderId="41" xfId="5" applyFont="1" applyBorder="1" applyAlignment="1">
      <alignment vertical="top"/>
    </xf>
    <xf numFmtId="43" fontId="11" fillId="0" borderId="38" xfId="5" applyFont="1" applyBorder="1" applyAlignment="1">
      <alignment vertical="top"/>
    </xf>
    <xf numFmtId="0" fontId="11" fillId="15" borderId="45" xfId="0" applyFont="1" applyFill="1" applyBorder="1" applyAlignment="1">
      <alignment vertical="top"/>
    </xf>
    <xf numFmtId="0" fontId="17" fillId="16" borderId="0" xfId="0" applyFont="1" applyFill="1"/>
    <xf numFmtId="0" fontId="1" fillId="3" borderId="8" xfId="0" applyFont="1" applyFill="1" applyBorder="1" applyAlignment="1">
      <alignment horizontal="left" vertical="center"/>
    </xf>
    <xf numFmtId="0" fontId="1" fillId="3" borderId="3" xfId="0" applyFont="1" applyFill="1" applyBorder="1" applyAlignment="1">
      <alignment horizontal="left" vertical="center" wrapText="1"/>
    </xf>
    <xf numFmtId="0" fontId="1" fillId="3" borderId="3" xfId="0" applyFont="1" applyFill="1" applyBorder="1" applyAlignment="1">
      <alignment horizontal="left" vertical="center"/>
    </xf>
    <xf numFmtId="0" fontId="0" fillId="0" borderId="0" xfId="0" applyBorder="1"/>
    <xf numFmtId="0" fontId="0" fillId="17" borderId="53" xfId="0" applyFill="1" applyBorder="1"/>
    <xf numFmtId="0" fontId="0" fillId="17" borderId="54" xfId="0" applyFill="1" applyBorder="1"/>
    <xf numFmtId="14" fontId="0" fillId="17" borderId="54" xfId="0" applyNumberFormat="1" applyFill="1" applyBorder="1"/>
    <xf numFmtId="0" fontId="0" fillId="17" borderId="55" xfId="0" applyFill="1" applyBorder="1"/>
    <xf numFmtId="0" fontId="0" fillId="17" borderId="56" xfId="0" applyFill="1" applyBorder="1"/>
    <xf numFmtId="0" fontId="0" fillId="17" borderId="0" xfId="0" applyFill="1" applyBorder="1"/>
    <xf numFmtId="0" fontId="0" fillId="17" borderId="57" xfId="0" applyFill="1" applyBorder="1"/>
    <xf numFmtId="176" fontId="16" fillId="17" borderId="0" xfId="6" applyFont="1" applyFill="1" applyBorder="1" applyAlignment="1">
      <alignment horizontal="left" vertical="center"/>
    </xf>
    <xf numFmtId="176" fontId="16" fillId="17" borderId="0" xfId="6" applyFont="1" applyFill="1" applyBorder="1" applyAlignment="1">
      <alignment horizontal="center" vertical="center"/>
    </xf>
    <xf numFmtId="0" fontId="27" fillId="17" borderId="0" xfId="0" quotePrefix="1" applyFont="1" applyFill="1" applyBorder="1"/>
    <xf numFmtId="176" fontId="16" fillId="17" borderId="58" xfId="6" applyFont="1" applyFill="1" applyBorder="1" applyAlignment="1">
      <alignment horizontal="center" vertical="center"/>
    </xf>
    <xf numFmtId="176" fontId="16" fillId="17" borderId="59" xfId="6" applyFont="1" applyFill="1" applyBorder="1" applyAlignment="1">
      <alignment horizontal="center" vertical="center"/>
    </xf>
    <xf numFmtId="0" fontId="28" fillId="17" borderId="0" xfId="0" applyFont="1" applyFill="1" applyBorder="1"/>
    <xf numFmtId="0" fontId="27" fillId="17" borderId="0" xfId="0" applyFont="1" applyFill="1" applyBorder="1"/>
    <xf numFmtId="0" fontId="29" fillId="17" borderId="0" xfId="0" applyFont="1" applyFill="1" applyBorder="1"/>
    <xf numFmtId="0" fontId="0" fillId="17" borderId="60" xfId="0" applyFill="1" applyBorder="1"/>
    <xf numFmtId="0" fontId="0" fillId="17" borderId="61" xfId="0" applyFill="1" applyBorder="1"/>
    <xf numFmtId="0" fontId="28" fillId="17" borderId="61" xfId="0" applyFont="1" applyFill="1" applyBorder="1"/>
    <xf numFmtId="0" fontId="0" fillId="17" borderId="62" xfId="0" applyFill="1" applyBorder="1"/>
    <xf numFmtId="0" fontId="28" fillId="0" borderId="0" xfId="0" applyFont="1"/>
    <xf numFmtId="0" fontId="28" fillId="17" borderId="54" xfId="0" applyFont="1" applyFill="1" applyBorder="1"/>
    <xf numFmtId="2" fontId="2" fillId="17" borderId="0" xfId="0" applyNumberFormat="1" applyFont="1" applyFill="1" applyBorder="1"/>
    <xf numFmtId="14" fontId="2" fillId="17" borderId="0" xfId="0" applyNumberFormat="1" applyFont="1" applyFill="1" applyBorder="1"/>
    <xf numFmtId="0" fontId="2" fillId="17" borderId="0" xfId="0" applyFont="1" applyFill="1" applyBorder="1"/>
    <xf numFmtId="176" fontId="16" fillId="17" borderId="0" xfId="6" applyFont="1" applyFill="1" applyBorder="1" applyAlignment="1">
      <alignment vertical="center"/>
    </xf>
    <xf numFmtId="176" fontId="16" fillId="17" borderId="0" xfId="6" quotePrefix="1" applyFont="1" applyFill="1" applyBorder="1" applyAlignment="1">
      <alignment vertical="center"/>
    </xf>
    <xf numFmtId="0" fontId="26" fillId="17" borderId="0" xfId="0" applyFont="1" applyFill="1" applyBorder="1" applyAlignment="1">
      <alignment horizontal="centerContinuous"/>
    </xf>
    <xf numFmtId="0" fontId="30" fillId="17" borderId="0" xfId="0" applyFont="1" applyFill="1" applyBorder="1" applyAlignment="1">
      <alignment horizontal="left"/>
    </xf>
    <xf numFmtId="0" fontId="31" fillId="17" borderId="0" xfId="0" applyFont="1" applyFill="1" applyBorder="1" applyAlignment="1"/>
    <xf numFmtId="0" fontId="32" fillId="17" borderId="0" xfId="0" applyFont="1" applyFill="1" applyBorder="1" applyAlignment="1">
      <alignment horizontal="centerContinuous"/>
    </xf>
    <xf numFmtId="0" fontId="33" fillId="17" borderId="0" xfId="0" applyFont="1" applyFill="1" applyBorder="1" applyAlignment="1">
      <alignment horizontal="centerContinuous"/>
    </xf>
    <xf numFmtId="0" fontId="0" fillId="17" borderId="0" xfId="0" applyFill="1" applyBorder="1" applyAlignment="1">
      <alignment horizontal="centerContinuous"/>
    </xf>
    <xf numFmtId="0" fontId="34" fillId="17" borderId="0" xfId="0" applyFont="1" applyFill="1" applyBorder="1" applyAlignment="1">
      <alignment horizontal="centerContinuous"/>
    </xf>
    <xf numFmtId="0" fontId="35" fillId="0" borderId="0" xfId="0" applyFont="1"/>
    <xf numFmtId="0" fontId="0" fillId="7" borderId="0" xfId="0" quotePrefix="1" applyFill="1" applyBorder="1" applyAlignment="1">
      <alignment horizontal="left" vertical="center"/>
    </xf>
    <xf numFmtId="0" fontId="0" fillId="0" borderId="0" xfId="0" applyBorder="1" applyAlignment="1">
      <alignment horizontal="left" vertical="center"/>
    </xf>
    <xf numFmtId="14" fontId="0" fillId="0" borderId="0" xfId="0" applyNumberFormat="1" applyBorder="1" applyAlignment="1">
      <alignment horizontal="left" vertical="center"/>
    </xf>
    <xf numFmtId="14" fontId="0" fillId="0" borderId="18" xfId="0" applyNumberFormat="1" applyBorder="1" applyAlignment="1">
      <alignment horizontal="left" vertical="center"/>
    </xf>
    <xf numFmtId="0" fontId="0" fillId="9" borderId="18" xfId="0" applyFill="1" applyBorder="1" applyAlignment="1">
      <alignment horizontal="left" vertical="center"/>
    </xf>
    <xf numFmtId="0" fontId="0" fillId="7" borderId="0" xfId="0" applyFill="1" applyAlignment="1">
      <alignment horizontal="left" vertical="center" wrapText="1"/>
    </xf>
    <xf numFmtId="4" fontId="0" fillId="7" borderId="0" xfId="0" applyNumberFormat="1" applyFill="1" applyAlignment="1">
      <alignment horizontal="left" vertical="center"/>
    </xf>
    <xf numFmtId="0" fontId="1" fillId="3" borderId="8" xfId="0" applyFont="1" applyFill="1" applyBorder="1" applyAlignment="1">
      <alignment horizontal="left" vertical="center"/>
    </xf>
    <xf numFmtId="0" fontId="1" fillId="3" borderId="3" xfId="0" applyFont="1" applyFill="1" applyBorder="1" applyAlignment="1">
      <alignment horizontal="left" vertical="center"/>
    </xf>
    <xf numFmtId="0" fontId="1" fillId="3" borderId="7" xfId="0" applyFont="1" applyFill="1" applyBorder="1" applyAlignment="1">
      <alignment vertical="center"/>
    </xf>
    <xf numFmtId="0" fontId="0" fillId="7" borderId="0" xfId="0" applyNumberFormat="1" applyFill="1" applyAlignment="1">
      <alignment horizontal="left" vertical="center"/>
    </xf>
    <xf numFmtId="0" fontId="1" fillId="3" borderId="3" xfId="0" applyFont="1" applyFill="1" applyBorder="1" applyAlignment="1">
      <alignment horizontal="left" vertical="center"/>
    </xf>
    <xf numFmtId="0" fontId="1" fillId="3" borderId="8" xfId="0" applyFont="1" applyFill="1" applyBorder="1" applyAlignment="1">
      <alignment horizontal="left" vertical="center"/>
    </xf>
    <xf numFmtId="0" fontId="1" fillId="3" borderId="3" xfId="0" applyFont="1" applyFill="1" applyBorder="1" applyAlignment="1">
      <alignment horizontal="left" vertical="center"/>
    </xf>
    <xf numFmtId="0" fontId="1" fillId="3" borderId="3" xfId="0" applyFont="1" applyFill="1" applyBorder="1" applyAlignment="1">
      <alignment horizontal="left" vertical="center" wrapText="1"/>
    </xf>
    <xf numFmtId="0" fontId="1" fillId="3" borderId="3" xfId="0" applyFont="1" applyFill="1" applyBorder="1" applyAlignment="1">
      <alignment horizontal="left" vertical="center"/>
    </xf>
    <xf numFmtId="0" fontId="0" fillId="5" borderId="0" xfId="0" applyFill="1" applyBorder="1" applyAlignment="1">
      <alignment horizontal="left" vertical="center"/>
    </xf>
    <xf numFmtId="0" fontId="0" fillId="2" borderId="0" xfId="0" applyFill="1" applyBorder="1" applyAlignment="1">
      <alignment horizontal="left" vertical="center"/>
    </xf>
    <xf numFmtId="14" fontId="0" fillId="2" borderId="0" xfId="0" applyNumberFormat="1" applyFill="1"/>
    <xf numFmtId="0" fontId="0" fillId="2" borderId="0" xfId="0" applyFill="1"/>
    <xf numFmtId="14" fontId="0" fillId="2" borderId="0" xfId="0" applyNumberFormat="1" applyFill="1" applyAlignment="1">
      <alignment horizontal="left" vertical="center"/>
    </xf>
    <xf numFmtId="0" fontId="0" fillId="2" borderId="0" xfId="0" applyFill="1" applyAlignment="1">
      <alignment horizontal="left" vertical="center"/>
    </xf>
    <xf numFmtId="0" fontId="3" fillId="2" borderId="0" xfId="0" applyFont="1" applyFill="1" applyBorder="1" applyAlignment="1">
      <alignment horizontal="left" vertical="center"/>
    </xf>
    <xf numFmtId="0" fontId="0" fillId="7" borderId="12" xfId="0" applyFill="1" applyBorder="1"/>
    <xf numFmtId="184" fontId="0" fillId="7" borderId="12" xfId="0" applyNumberFormat="1" applyFill="1" applyBorder="1"/>
    <xf numFmtId="0" fontId="2" fillId="5" borderId="0" xfId="0" applyFont="1" applyFill="1" applyBorder="1" applyAlignment="1">
      <alignment horizontal="left" vertical="center"/>
    </xf>
    <xf numFmtId="49" fontId="0" fillId="6" borderId="3" xfId="0" quotePrefix="1" applyNumberFormat="1" applyFill="1" applyBorder="1" applyAlignment="1">
      <alignment horizontal="left" vertical="center"/>
    </xf>
    <xf numFmtId="2" fontId="3" fillId="2" borderId="3" xfId="0" applyNumberFormat="1" applyFont="1" applyFill="1" applyBorder="1" applyAlignment="1">
      <alignment horizontal="left" vertical="center"/>
    </xf>
    <xf numFmtId="0" fontId="1" fillId="3" borderId="63" xfId="0" applyFont="1" applyFill="1" applyBorder="1" applyAlignment="1">
      <alignment horizontal="left" vertical="center"/>
    </xf>
    <xf numFmtId="0" fontId="36" fillId="7" borderId="0" xfId="0" applyFont="1" applyFill="1" applyAlignment="1">
      <alignment horizontal="left" vertical="center"/>
    </xf>
    <xf numFmtId="0" fontId="37" fillId="7" borderId="0" xfId="0" applyFont="1" applyFill="1" applyAlignment="1">
      <alignment horizontal="left" vertical="center"/>
    </xf>
    <xf numFmtId="0" fontId="1" fillId="3" borderId="3" xfId="0" applyFont="1" applyFill="1" applyBorder="1" applyAlignment="1">
      <alignment horizontal="left" vertical="center"/>
    </xf>
    <xf numFmtId="15" fontId="0" fillId="7" borderId="0" xfId="0" applyNumberFormat="1" applyFill="1" applyAlignment="1">
      <alignment horizontal="left" vertical="center"/>
    </xf>
    <xf numFmtId="185" fontId="0" fillId="4" borderId="3" xfId="5" applyNumberFormat="1" applyFont="1" applyFill="1" applyBorder="1" applyAlignment="1">
      <alignment horizontal="left" vertical="center"/>
    </xf>
    <xf numFmtId="0" fontId="1" fillId="3" borderId="3" xfId="0" applyFont="1" applyFill="1" applyBorder="1" applyAlignment="1">
      <alignment horizontal="left" vertical="center"/>
    </xf>
    <xf numFmtId="0" fontId="1" fillId="3" borderId="8" xfId="0" applyFont="1" applyFill="1" applyBorder="1" applyAlignment="1">
      <alignment horizontal="left" vertical="center"/>
    </xf>
    <xf numFmtId="0" fontId="1" fillId="3" borderId="3" xfId="0" applyFont="1" applyFill="1" applyBorder="1" applyAlignment="1">
      <alignment horizontal="left" vertical="center" wrapText="1"/>
    </xf>
    <xf numFmtId="0" fontId="1" fillId="3" borderId="3" xfId="0" applyFont="1" applyFill="1" applyBorder="1" applyAlignment="1">
      <alignment horizontal="left" vertical="center"/>
    </xf>
    <xf numFmtId="0" fontId="1" fillId="18" borderId="3" xfId="0" applyFont="1" applyFill="1" applyBorder="1" applyAlignment="1">
      <alignment horizontal="left" vertical="center"/>
    </xf>
    <xf numFmtId="14" fontId="0" fillId="10" borderId="3" xfId="0" quotePrefix="1" applyNumberFormat="1" applyFill="1" applyBorder="1" applyAlignment="1">
      <alignment horizontal="left" vertical="center"/>
    </xf>
    <xf numFmtId="0" fontId="9" fillId="10" borderId="3" xfId="0" applyFont="1" applyFill="1" applyBorder="1" applyAlignment="1">
      <alignment horizontal="left" vertical="center"/>
    </xf>
    <xf numFmtId="14" fontId="39" fillId="7" borderId="0" xfId="0" applyNumberFormat="1" applyFont="1" applyFill="1" applyAlignment="1">
      <alignment horizontal="left" vertical="center"/>
    </xf>
    <xf numFmtId="0" fontId="1" fillId="3" borderId="8" xfId="0" applyFont="1" applyFill="1" applyBorder="1" applyAlignment="1">
      <alignment vertical="center" wrapText="1"/>
    </xf>
    <xf numFmtId="0" fontId="0" fillId="19" borderId="0" xfId="0" applyFill="1" applyAlignment="1">
      <alignment horizontal="left" vertical="center"/>
    </xf>
    <xf numFmtId="0" fontId="38" fillId="7" borderId="0" xfId="0" applyFont="1" applyFill="1" applyAlignment="1">
      <alignment horizontal="left" vertical="center"/>
    </xf>
    <xf numFmtId="0" fontId="38" fillId="7" borderId="0" xfId="0" applyFont="1" applyFill="1"/>
    <xf numFmtId="183" fontId="0" fillId="8" borderId="8" xfId="0" quotePrefix="1" applyNumberFormat="1" applyFill="1" applyBorder="1" applyAlignment="1">
      <alignment horizontal="left" vertical="center"/>
    </xf>
    <xf numFmtId="14" fontId="0" fillId="8" borderId="9" xfId="0" quotePrefix="1" applyNumberFormat="1" applyFill="1" applyBorder="1" applyAlignment="1">
      <alignment horizontal="left" vertical="center"/>
    </xf>
    <xf numFmtId="0" fontId="1" fillId="3" borderId="66" xfId="0" applyFont="1" applyFill="1" applyBorder="1" applyAlignment="1">
      <alignment horizontal="left" vertical="center"/>
    </xf>
    <xf numFmtId="0" fontId="1" fillId="3" borderId="64" xfId="0" applyFont="1" applyFill="1" applyBorder="1" applyAlignment="1">
      <alignment horizontal="left" vertical="center"/>
    </xf>
    <xf numFmtId="186" fontId="0" fillId="2" borderId="3" xfId="0" quotePrefix="1" applyNumberFormat="1" applyFill="1" applyBorder="1" applyAlignment="1">
      <alignment horizontal="left" vertical="center"/>
    </xf>
    <xf numFmtId="0" fontId="5" fillId="9" borderId="0" xfId="0" applyFont="1" applyFill="1" applyBorder="1" applyAlignment="1">
      <alignment horizontal="left"/>
    </xf>
    <xf numFmtId="0" fontId="0" fillId="7" borderId="67" xfId="0" applyFill="1" applyBorder="1" applyAlignment="1">
      <alignment horizontal="left" vertical="center"/>
    </xf>
    <xf numFmtId="0" fontId="0" fillId="7" borderId="68" xfId="0" applyFill="1" applyBorder="1" applyAlignment="1">
      <alignment horizontal="left" vertical="center"/>
    </xf>
    <xf numFmtId="0" fontId="0" fillId="7" borderId="69" xfId="0" applyFill="1" applyBorder="1" applyAlignment="1">
      <alignment horizontal="left" vertical="center"/>
    </xf>
    <xf numFmtId="0" fontId="0" fillId="7" borderId="70" xfId="0" applyFill="1" applyBorder="1" applyAlignment="1">
      <alignment horizontal="left" vertical="center"/>
    </xf>
    <xf numFmtId="0" fontId="0" fillId="7" borderId="71" xfId="0" applyFill="1" applyBorder="1" applyAlignment="1">
      <alignment horizontal="left" vertical="center"/>
    </xf>
    <xf numFmtId="0" fontId="0" fillId="7" borderId="72" xfId="0" applyFill="1" applyBorder="1" applyAlignment="1">
      <alignment horizontal="left" vertical="center"/>
    </xf>
    <xf numFmtId="14" fontId="0" fillId="0" borderId="73" xfId="0" applyNumberFormat="1" applyBorder="1" applyAlignment="1">
      <alignment horizontal="left" vertical="center"/>
    </xf>
    <xf numFmtId="0" fontId="0" fillId="7" borderId="73" xfId="0" applyFill="1" applyBorder="1" applyAlignment="1">
      <alignment horizontal="left" vertical="center"/>
    </xf>
    <xf numFmtId="0" fontId="0" fillId="0" borderId="73" xfId="0" applyBorder="1" applyAlignment="1">
      <alignment horizontal="left" vertical="center"/>
    </xf>
    <xf numFmtId="0" fontId="0" fillId="7" borderId="74" xfId="0" applyFill="1" applyBorder="1" applyAlignment="1">
      <alignment horizontal="left" vertical="center"/>
    </xf>
    <xf numFmtId="14" fontId="0" fillId="17" borderId="0" xfId="0" applyNumberFormat="1" applyFill="1" applyBorder="1" applyAlignment="1">
      <alignment horizontal="left" vertical="center"/>
    </xf>
    <xf numFmtId="0" fontId="0" fillId="17" borderId="0" xfId="0" applyFill="1" applyBorder="1" applyAlignment="1">
      <alignment horizontal="left" vertical="center"/>
    </xf>
    <xf numFmtId="14" fontId="0" fillId="17" borderId="0" xfId="0" applyNumberFormat="1" applyFill="1" applyAlignment="1">
      <alignment horizontal="left" vertical="center"/>
    </xf>
    <xf numFmtId="0" fontId="1" fillId="3" borderId="8" xfId="0" applyFont="1" applyFill="1" applyBorder="1" applyAlignment="1">
      <alignment horizontal="left" vertical="center"/>
    </xf>
    <xf numFmtId="0" fontId="1" fillId="3" borderId="3" xfId="0" applyFont="1" applyFill="1" applyBorder="1" applyAlignment="1">
      <alignment horizontal="left" vertical="center" wrapText="1"/>
    </xf>
    <xf numFmtId="0" fontId="1" fillId="3" borderId="3" xfId="0" applyFont="1" applyFill="1" applyBorder="1" applyAlignment="1">
      <alignment horizontal="left" vertical="center"/>
    </xf>
    <xf numFmtId="14" fontId="0" fillId="6" borderId="0" xfId="0" quotePrefix="1" applyNumberFormat="1" applyFill="1" applyBorder="1" applyAlignment="1">
      <alignment horizontal="left" vertical="center"/>
    </xf>
    <xf numFmtId="10" fontId="0" fillId="7" borderId="0" xfId="0" applyNumberFormat="1" applyFill="1" applyBorder="1" applyAlignment="1">
      <alignment horizontal="left" vertical="center"/>
    </xf>
    <xf numFmtId="10" fontId="0" fillId="0" borderId="0" xfId="0" applyNumberFormat="1" applyBorder="1" applyAlignment="1">
      <alignment horizontal="left" vertical="center"/>
    </xf>
    <xf numFmtId="10" fontId="0" fillId="7" borderId="0" xfId="0" applyNumberFormat="1" applyFill="1" applyAlignment="1">
      <alignment horizontal="left" vertical="center"/>
    </xf>
    <xf numFmtId="10" fontId="0" fillId="0" borderId="0" xfId="0" applyNumberFormat="1" applyAlignment="1">
      <alignment horizontal="left" vertical="center"/>
    </xf>
    <xf numFmtId="188" fontId="0" fillId="4" borderId="3" xfId="5" applyNumberFormat="1" applyFont="1" applyFill="1" applyBorder="1" applyAlignment="1">
      <alignment horizontal="left" vertical="center"/>
    </xf>
    <xf numFmtId="10" fontId="0" fillId="17" borderId="0" xfId="0" applyNumberFormat="1" applyFill="1" applyBorder="1" applyAlignment="1">
      <alignment horizontal="left" vertical="center"/>
    </xf>
    <xf numFmtId="10" fontId="0" fillId="17" borderId="0" xfId="0" applyNumberFormat="1" applyFill="1" applyAlignment="1">
      <alignment horizontal="left" vertical="center"/>
    </xf>
    <xf numFmtId="10" fontId="0" fillId="17" borderId="0" xfId="0" applyNumberFormat="1" applyFill="1" applyAlignment="1">
      <alignment horizontal="left"/>
    </xf>
    <xf numFmtId="182" fontId="0" fillId="8" borderId="8" xfId="0" quotePrefix="1" applyNumberFormat="1" applyFill="1" applyBorder="1" applyAlignment="1">
      <alignment horizontal="left" vertical="center"/>
    </xf>
    <xf numFmtId="0" fontId="1" fillId="3" borderId="8" xfId="0" applyFont="1" applyFill="1" applyBorder="1" applyAlignment="1">
      <alignment horizontal="left" vertical="center"/>
    </xf>
    <xf numFmtId="0" fontId="1" fillId="3" borderId="3" xfId="0" applyFont="1" applyFill="1" applyBorder="1" applyAlignment="1">
      <alignment horizontal="left" vertical="center"/>
    </xf>
    <xf numFmtId="10" fontId="0" fillId="2" borderId="3" xfId="0" quotePrefix="1" applyNumberFormat="1" applyFill="1" applyBorder="1" applyAlignment="1">
      <alignment horizontal="left" vertical="center"/>
    </xf>
    <xf numFmtId="10" fontId="0" fillId="8" borderId="8" xfId="0" quotePrefix="1" applyNumberFormat="1" applyFill="1" applyBorder="1" applyAlignment="1">
      <alignment horizontal="left" vertical="center"/>
    </xf>
    <xf numFmtId="10" fontId="5" fillId="7" borderId="0" xfId="0" applyNumberFormat="1" applyFont="1" applyFill="1" applyBorder="1" applyAlignment="1">
      <alignment horizontal="left" vertical="center"/>
    </xf>
    <xf numFmtId="10" fontId="3" fillId="8" borderId="3" xfId="0" applyNumberFormat="1" applyFont="1" applyFill="1" applyBorder="1" applyAlignment="1">
      <alignment horizontal="left" vertical="center"/>
    </xf>
    <xf numFmtId="10" fontId="3" fillId="2" borderId="3" xfId="0" applyNumberFormat="1" applyFont="1" applyFill="1" applyBorder="1" applyAlignment="1">
      <alignment horizontal="left" vertical="center"/>
    </xf>
    <xf numFmtId="189" fontId="0" fillId="8" borderId="8" xfId="0" quotePrefix="1" applyNumberFormat="1" applyFill="1" applyBorder="1" applyAlignment="1">
      <alignment horizontal="left" vertical="center"/>
    </xf>
    <xf numFmtId="190" fontId="3" fillId="8" borderId="3" xfId="0" applyNumberFormat="1" applyFont="1" applyFill="1" applyBorder="1" applyAlignment="1">
      <alignment horizontal="left" vertical="center"/>
    </xf>
    <xf numFmtId="0" fontId="0" fillId="0" borderId="0" xfId="0" applyFont="1"/>
    <xf numFmtId="14" fontId="0" fillId="0" borderId="0" xfId="0" applyNumberFormat="1" applyFont="1"/>
    <xf numFmtId="0" fontId="4" fillId="0" borderId="0" xfId="0" applyFont="1"/>
    <xf numFmtId="0" fontId="0" fillId="0" borderId="0" xfId="0" applyFont="1" applyBorder="1"/>
    <xf numFmtId="0" fontId="0" fillId="0" borderId="0" xfId="0" quotePrefix="1" applyFont="1" applyBorder="1"/>
    <xf numFmtId="14" fontId="0" fillId="0" borderId="0" xfId="0" applyNumberFormat="1" applyFont="1" applyBorder="1"/>
    <xf numFmtId="10" fontId="10" fillId="6" borderId="0" xfId="7" applyNumberFormat="1" applyFont="1" applyFill="1" applyBorder="1"/>
    <xf numFmtId="0" fontId="0" fillId="6" borderId="0" xfId="0" applyFont="1" applyFill="1" applyBorder="1"/>
    <xf numFmtId="10" fontId="11" fillId="12" borderId="22" xfId="7" applyNumberFormat="1" applyFont="1" applyFill="1" applyBorder="1" applyAlignment="1">
      <alignment vertical="top"/>
    </xf>
    <xf numFmtId="0" fontId="12" fillId="13" borderId="80" xfId="0" applyFont="1" applyFill="1" applyBorder="1" applyAlignment="1">
      <alignment horizontal="left" vertical="center"/>
    </xf>
    <xf numFmtId="10" fontId="11" fillId="11" borderId="25" xfId="7" applyNumberFormat="1" applyFont="1" applyFill="1" applyBorder="1" applyAlignment="1">
      <alignment vertical="top"/>
    </xf>
    <xf numFmtId="0" fontId="12" fillId="13" borderId="81" xfId="0" applyFont="1" applyFill="1" applyBorder="1" applyAlignment="1">
      <alignment horizontal="left" vertical="center"/>
    </xf>
    <xf numFmtId="10" fontId="11" fillId="12" borderId="25" xfId="7" applyNumberFormat="1" applyFont="1" applyFill="1" applyBorder="1" applyAlignment="1">
      <alignment vertical="top"/>
    </xf>
    <xf numFmtId="191" fontId="11" fillId="12" borderId="25" xfId="7" applyNumberFormat="1" applyFont="1" applyFill="1" applyBorder="1" applyAlignment="1">
      <alignment vertical="top"/>
    </xf>
    <xf numFmtId="4" fontId="11" fillId="11" borderId="25" xfId="7" applyNumberFormat="1" applyFont="1" applyFill="1" applyBorder="1" applyAlignment="1">
      <alignment vertical="top"/>
    </xf>
    <xf numFmtId="2" fontId="11" fillId="12" borderId="25" xfId="7" applyNumberFormat="1" applyFont="1" applyFill="1" applyBorder="1" applyAlignment="1">
      <alignment vertical="top"/>
    </xf>
    <xf numFmtId="2" fontId="11" fillId="11" borderId="25" xfId="7" applyNumberFormat="1" applyFont="1" applyFill="1" applyBorder="1" applyAlignment="1">
      <alignment vertical="top"/>
    </xf>
    <xf numFmtId="4" fontId="11" fillId="12" borderId="25" xfId="7" applyNumberFormat="1" applyFont="1" applyFill="1" applyBorder="1" applyAlignment="1">
      <alignment vertical="top"/>
    </xf>
    <xf numFmtId="43" fontId="11" fillId="11" borderId="25" xfId="5" applyFont="1" applyFill="1" applyBorder="1" applyAlignment="1">
      <alignment vertical="top"/>
    </xf>
    <xf numFmtId="43" fontId="11" fillId="12" borderId="25" xfId="5" applyFont="1" applyFill="1" applyBorder="1" applyAlignment="1">
      <alignment vertical="top"/>
    </xf>
    <xf numFmtId="0" fontId="0" fillId="10" borderId="79" xfId="0" applyFont="1" applyFill="1" applyBorder="1"/>
    <xf numFmtId="10" fontId="11" fillId="12" borderId="28" xfId="7" applyNumberFormat="1" applyFont="1" applyFill="1" applyBorder="1" applyAlignment="1">
      <alignment vertical="top"/>
    </xf>
    <xf numFmtId="0" fontId="12" fillId="13" borderId="30" xfId="0" applyFont="1" applyFill="1" applyBorder="1" applyAlignment="1">
      <alignment horizontal="center" vertical="center"/>
    </xf>
    <xf numFmtId="0" fontId="12" fillId="13" borderId="85" xfId="0" applyFont="1" applyFill="1" applyBorder="1" applyAlignment="1">
      <alignment horizontal="center" vertical="center"/>
    </xf>
    <xf numFmtId="0" fontId="12" fillId="13" borderId="86" xfId="0" applyFont="1" applyFill="1" applyBorder="1" applyAlignment="1">
      <alignment horizontal="center" vertical="center"/>
    </xf>
    <xf numFmtId="0" fontId="42" fillId="0" borderId="0" xfId="0" applyFont="1" applyFill="1" applyBorder="1" applyAlignment="1">
      <alignment horizontal="left"/>
    </xf>
    <xf numFmtId="14" fontId="0" fillId="0" borderId="0" xfId="0" applyNumberFormat="1" applyFont="1" applyFill="1"/>
    <xf numFmtId="0" fontId="0" fillId="6" borderId="0" xfId="0" quotePrefix="1" applyFont="1" applyFill="1"/>
    <xf numFmtId="0" fontId="40" fillId="6" borderId="0" xfId="0" applyFont="1" applyFill="1"/>
    <xf numFmtId="0" fontId="43" fillId="14" borderId="87" xfId="0" applyFont="1" applyFill="1" applyBorder="1" applyAlignment="1">
      <alignment horizontal="center" vertical="top"/>
    </xf>
    <xf numFmtId="0" fontId="12" fillId="13" borderId="87" xfId="0" applyFont="1" applyFill="1" applyBorder="1" applyAlignment="1">
      <alignment horizontal="center" vertical="center"/>
    </xf>
    <xf numFmtId="0" fontId="12" fillId="13" borderId="88" xfId="0" applyFont="1" applyFill="1" applyBorder="1" applyAlignment="1">
      <alignment horizontal="center" vertical="center"/>
    </xf>
    <xf numFmtId="14" fontId="43" fillId="14" borderId="87" xfId="0" applyNumberFormat="1" applyFont="1" applyFill="1" applyBorder="1" applyAlignment="1">
      <alignment horizontal="center" vertical="top"/>
    </xf>
    <xf numFmtId="0" fontId="43" fillId="14" borderId="87" xfId="0" quotePrefix="1" applyFont="1" applyFill="1" applyBorder="1" applyAlignment="1">
      <alignment horizontal="center" vertical="top"/>
    </xf>
    <xf numFmtId="14" fontId="0" fillId="0" borderId="0" xfId="0" quotePrefix="1" applyNumberFormat="1" applyFont="1" applyBorder="1"/>
    <xf numFmtId="14" fontId="4" fillId="0" borderId="0" xfId="0" applyNumberFormat="1" applyFont="1"/>
    <xf numFmtId="10" fontId="11" fillId="21" borderId="25" xfId="7" applyNumberFormat="1" applyFont="1" applyFill="1" applyBorder="1" applyAlignment="1">
      <alignment vertical="top"/>
    </xf>
    <xf numFmtId="10" fontId="11" fillId="22" borderId="25" xfId="7" applyNumberFormat="1" applyFont="1" applyFill="1" applyBorder="1" applyAlignment="1">
      <alignment vertical="top"/>
    </xf>
    <xf numFmtId="0" fontId="43" fillId="22" borderId="87" xfId="0" applyFont="1" applyFill="1" applyBorder="1" applyAlignment="1">
      <alignment horizontal="center" vertical="top"/>
    </xf>
    <xf numFmtId="0" fontId="44" fillId="0" borderId="0" xfId="0" applyFont="1"/>
    <xf numFmtId="10" fontId="11" fillId="21" borderId="28" xfId="7" applyNumberFormat="1" applyFont="1" applyFill="1" applyBorder="1" applyAlignment="1">
      <alignment vertical="top"/>
    </xf>
    <xf numFmtId="2" fontId="11" fillId="21" borderId="25" xfId="7" applyNumberFormat="1" applyFont="1" applyFill="1" applyBorder="1" applyAlignment="1">
      <alignment vertical="top"/>
    </xf>
    <xf numFmtId="4" fontId="11" fillId="21" borderId="25" xfId="7" applyNumberFormat="1" applyFont="1" applyFill="1" applyBorder="1" applyAlignment="1">
      <alignment vertical="top"/>
    </xf>
    <xf numFmtId="191" fontId="11" fillId="21" borderId="25" xfId="7" applyNumberFormat="1" applyFont="1" applyFill="1" applyBorder="1" applyAlignment="1">
      <alignment vertical="top"/>
    </xf>
    <xf numFmtId="10" fontId="11" fillId="21" borderId="22" xfId="7" applyNumberFormat="1" applyFont="1" applyFill="1" applyBorder="1" applyAlignment="1">
      <alignment vertical="top"/>
    </xf>
    <xf numFmtId="0" fontId="12" fillId="20" borderId="87" xfId="0" applyFont="1" applyFill="1" applyBorder="1" applyAlignment="1">
      <alignment horizontal="center" vertical="center"/>
    </xf>
    <xf numFmtId="0" fontId="41" fillId="23" borderId="84" xfId="0" applyFont="1" applyFill="1" applyBorder="1"/>
    <xf numFmtId="191" fontId="10" fillId="23" borderId="83" xfId="7" applyNumberFormat="1" applyFont="1" applyFill="1" applyBorder="1"/>
    <xf numFmtId="0" fontId="0" fillId="23" borderId="82" xfId="0" applyFont="1" applyFill="1" applyBorder="1"/>
    <xf numFmtId="0" fontId="0" fillId="23" borderId="79" xfId="0" applyFont="1" applyFill="1" applyBorder="1"/>
    <xf numFmtId="0" fontId="0" fillId="23" borderId="0" xfId="0" applyFont="1" applyFill="1" applyBorder="1"/>
    <xf numFmtId="0" fontId="0" fillId="23" borderId="78" xfId="0" applyFont="1" applyFill="1" applyBorder="1"/>
    <xf numFmtId="14" fontId="0" fillId="23" borderId="0" xfId="0" applyNumberFormat="1" applyFont="1" applyFill="1" applyBorder="1"/>
    <xf numFmtId="14" fontId="0" fillId="23" borderId="79" xfId="0" applyNumberFormat="1" applyFont="1" applyFill="1" applyBorder="1"/>
    <xf numFmtId="10" fontId="0" fillId="23" borderId="0" xfId="0" applyNumberFormat="1" applyFont="1" applyFill="1" applyBorder="1"/>
    <xf numFmtId="14" fontId="0" fillId="23" borderId="77" xfId="0" applyNumberFormat="1" applyFont="1" applyFill="1" applyBorder="1"/>
    <xf numFmtId="10" fontId="0" fillId="23" borderId="76" xfId="0" applyNumberFormat="1" applyFont="1" applyFill="1" applyBorder="1"/>
    <xf numFmtId="0" fontId="0" fillId="23" borderId="75" xfId="0" applyFont="1" applyFill="1" applyBorder="1"/>
    <xf numFmtId="0" fontId="0" fillId="23" borderId="0" xfId="0" applyFont="1" applyFill="1"/>
    <xf numFmtId="191" fontId="0" fillId="23" borderId="0" xfId="0" applyNumberFormat="1" applyFont="1" applyFill="1"/>
    <xf numFmtId="191" fontId="11" fillId="12" borderId="22" xfId="7" applyNumberFormat="1" applyFont="1" applyFill="1" applyBorder="1" applyAlignment="1">
      <alignment vertical="top"/>
    </xf>
    <xf numFmtId="10" fontId="11" fillId="20" borderId="28" xfId="7" applyNumberFormat="1" applyFont="1" applyFill="1" applyBorder="1" applyAlignment="1">
      <alignment vertical="top"/>
    </xf>
    <xf numFmtId="10" fontId="11" fillId="20" borderId="25" xfId="7" applyNumberFormat="1" applyFont="1" applyFill="1" applyBorder="1" applyAlignment="1">
      <alignment vertical="top"/>
    </xf>
    <xf numFmtId="43" fontId="11" fillId="20" borderId="25" xfId="5" applyFont="1" applyFill="1" applyBorder="1" applyAlignment="1">
      <alignment vertical="top"/>
    </xf>
    <xf numFmtId="2" fontId="11" fillId="20" borderId="25" xfId="7" applyNumberFormat="1" applyFont="1" applyFill="1" applyBorder="1" applyAlignment="1">
      <alignment vertical="top"/>
    </xf>
    <xf numFmtId="4" fontId="11" fillId="20" borderId="25" xfId="7" applyNumberFormat="1" applyFont="1" applyFill="1" applyBorder="1" applyAlignment="1">
      <alignment vertical="top"/>
    </xf>
    <xf numFmtId="191" fontId="11" fillId="20" borderId="25" xfId="7" applyNumberFormat="1" applyFont="1" applyFill="1" applyBorder="1" applyAlignment="1">
      <alignment vertical="top"/>
    </xf>
    <xf numFmtId="191" fontId="11" fillId="20" borderId="22" xfId="7" applyNumberFormat="1" applyFont="1" applyFill="1" applyBorder="1" applyAlignment="1">
      <alignment vertical="top"/>
    </xf>
    <xf numFmtId="0" fontId="0" fillId="0" borderId="91" xfId="0" applyFont="1" applyBorder="1"/>
    <xf numFmtId="0" fontId="4" fillId="0" borderId="91" xfId="0" applyFont="1" applyBorder="1"/>
    <xf numFmtId="14" fontId="0" fillId="7" borderId="0" xfId="0" applyNumberFormat="1" applyFill="1"/>
    <xf numFmtId="0" fontId="1" fillId="3" borderId="3" xfId="0" applyFont="1" applyFill="1" applyBorder="1" applyAlignment="1">
      <alignment horizontal="left" vertical="center" wrapText="1"/>
    </xf>
    <xf numFmtId="0" fontId="1" fillId="3" borderId="3" xfId="0" applyFont="1" applyFill="1" applyBorder="1" applyAlignment="1">
      <alignment horizontal="left" vertical="center"/>
    </xf>
    <xf numFmtId="14" fontId="0" fillId="5" borderId="3" xfId="0" applyNumberFormat="1" applyFill="1" applyBorder="1" applyAlignment="1">
      <alignment horizontal="left" vertical="center"/>
    </xf>
    <xf numFmtId="1" fontId="0" fillId="6" borderId="3" xfId="0" applyNumberFormat="1" applyFill="1" applyBorder="1" applyAlignment="1">
      <alignment horizontal="left" vertical="center"/>
    </xf>
    <xf numFmtId="9" fontId="0" fillId="7" borderId="0" xfId="0" applyNumberFormat="1" applyFill="1" applyAlignment="1">
      <alignment horizontal="left" vertical="center"/>
    </xf>
    <xf numFmtId="0" fontId="0" fillId="7" borderId="0" xfId="0" quotePrefix="1" applyFill="1"/>
    <xf numFmtId="0" fontId="12" fillId="13" borderId="0" xfId="0" applyFont="1" applyFill="1" applyBorder="1" applyAlignment="1">
      <alignment horizontal="center" vertical="center"/>
    </xf>
    <xf numFmtId="0" fontId="0" fillId="0" borderId="0" xfId="0" applyBorder="1" applyAlignment="1">
      <alignment vertical="top" wrapText="1"/>
    </xf>
    <xf numFmtId="0" fontId="17" fillId="0" borderId="0" xfId="0" applyFont="1"/>
    <xf numFmtId="0" fontId="40" fillId="0" borderId="0" xfId="0" applyFont="1"/>
    <xf numFmtId="178" fontId="3" fillId="8" borderId="3" xfId="0" applyNumberFormat="1" applyFont="1" applyFill="1" applyBorder="1" applyAlignment="1">
      <alignment horizontal="left" vertical="center"/>
    </xf>
    <xf numFmtId="14" fontId="0" fillId="17" borderId="0" xfId="0" applyNumberFormat="1" applyFill="1" applyBorder="1"/>
    <xf numFmtId="0" fontId="27" fillId="17" borderId="0" xfId="0" quotePrefix="1" applyFont="1" applyFill="1" applyBorder="1" applyAlignment="1">
      <alignment wrapText="1"/>
    </xf>
    <xf numFmtId="0" fontId="0" fillId="0" borderId="0" xfId="0" applyAlignment="1">
      <alignment wrapText="1"/>
    </xf>
    <xf numFmtId="43" fontId="16" fillId="17" borderId="59" xfId="5" applyFont="1" applyFill="1" applyBorder="1" applyAlignment="1">
      <alignment horizontal="left" vertical="center"/>
    </xf>
    <xf numFmtId="43" fontId="16" fillId="17" borderId="58" xfId="5" applyFont="1" applyFill="1" applyBorder="1" applyAlignment="1">
      <alignment horizontal="left" vertical="center"/>
    </xf>
    <xf numFmtId="0" fontId="27" fillId="17" borderId="0" xfId="0" quotePrefix="1" applyFont="1" applyFill="1" applyBorder="1" applyAlignment="1">
      <alignment vertical="center" wrapText="1"/>
    </xf>
    <xf numFmtId="0" fontId="0" fillId="0" borderId="0" xfId="0" applyAlignment="1">
      <alignment vertical="center" wrapText="1"/>
    </xf>
    <xf numFmtId="0" fontId="12" fillId="13" borderId="0" xfId="0" applyFont="1" applyFill="1" applyBorder="1" applyAlignment="1">
      <alignment horizontal="center" vertical="center" wrapText="1"/>
    </xf>
    <xf numFmtId="10" fontId="11" fillId="12" borderId="92" xfId="7" applyNumberFormat="1" applyFont="1" applyFill="1" applyBorder="1" applyAlignment="1">
      <alignment vertical="top" wrapText="1"/>
    </xf>
    <xf numFmtId="0" fontId="0" fillId="0" borderId="93" xfId="0" applyBorder="1" applyAlignment="1">
      <alignment vertical="top" wrapText="1"/>
    </xf>
    <xf numFmtId="0" fontId="0" fillId="0" borderId="94" xfId="0" applyBorder="1" applyAlignment="1">
      <alignment vertical="top" wrapText="1"/>
    </xf>
    <xf numFmtId="0" fontId="12" fillId="13" borderId="0" xfId="0" applyFont="1" applyFill="1" applyBorder="1" applyAlignment="1">
      <alignment horizontal="left" vertical="center"/>
    </xf>
    <xf numFmtId="0" fontId="0" fillId="0" borderId="0" xfId="0" applyBorder="1" applyAlignment="1">
      <alignment horizontal="left"/>
    </xf>
    <xf numFmtId="0" fontId="12" fillId="13" borderId="89" xfId="0" applyFont="1" applyFill="1" applyBorder="1" applyAlignment="1">
      <alignment horizontal="center" vertical="center"/>
    </xf>
    <xf numFmtId="0" fontId="0" fillId="0" borderId="76" xfId="0" applyBorder="1" applyAlignment="1"/>
    <xf numFmtId="0" fontId="12" fillId="13" borderId="90" xfId="0" applyFont="1" applyFill="1" applyBorder="1" applyAlignment="1">
      <alignment horizontal="left" vertical="center"/>
    </xf>
    <xf numFmtId="0" fontId="0" fillId="0" borderId="0" xfId="0" applyAlignment="1">
      <alignment horizontal="left"/>
    </xf>
    <xf numFmtId="0" fontId="45" fillId="7" borderId="0" xfId="0" applyFont="1" applyFill="1" applyAlignment="1">
      <alignment horizontal="left" vertical="center" wrapText="1"/>
    </xf>
    <xf numFmtId="0" fontId="0" fillId="0" borderId="0" xfId="0" applyAlignment="1">
      <alignment horizontal="left" vertical="center" wrapText="1"/>
    </xf>
    <xf numFmtId="0" fontId="1" fillId="3" borderId="7" xfId="0" applyFont="1" applyFill="1" applyBorder="1" applyAlignment="1">
      <alignment horizontal="left" vertical="center"/>
    </xf>
    <xf numFmtId="0" fontId="1" fillId="3" borderId="1" xfId="0" applyFont="1" applyFill="1" applyBorder="1" applyAlignment="1">
      <alignment horizontal="left" vertical="center"/>
    </xf>
    <xf numFmtId="0" fontId="1" fillId="3" borderId="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0" fillId="6" borderId="8" xfId="0" applyFont="1" applyFill="1" applyBorder="1" applyAlignment="1">
      <alignment horizontal="left" vertical="center" wrapText="1"/>
    </xf>
    <xf numFmtId="0" fontId="0" fillId="6" borderId="9" xfId="0" applyFont="1" applyFill="1" applyBorder="1" applyAlignment="1">
      <alignment horizontal="left" vertical="center" wrapText="1"/>
    </xf>
    <xf numFmtId="0" fontId="0" fillId="6" borderId="10" xfId="0" applyFont="1" applyFill="1" applyBorder="1" applyAlignment="1">
      <alignment horizontal="left" vertical="center" wrapText="1"/>
    </xf>
    <xf numFmtId="0" fontId="26" fillId="7" borderId="0" xfId="0" applyFont="1" applyFill="1" applyAlignment="1">
      <alignment horizontal="left" vertical="center" wrapText="1"/>
    </xf>
    <xf numFmtId="0" fontId="26" fillId="0" borderId="0" xfId="0" applyFont="1" applyAlignment="1">
      <alignment horizontal="left" vertical="center" wrapText="1"/>
    </xf>
    <xf numFmtId="0" fontId="1" fillId="3" borderId="8" xfId="0" applyFont="1" applyFill="1" applyBorder="1" applyAlignment="1">
      <alignment horizontal="left" vertical="center" wrapText="1"/>
    </xf>
    <xf numFmtId="0" fontId="1" fillId="3" borderId="9" xfId="0" applyFont="1" applyFill="1" applyBorder="1" applyAlignment="1">
      <alignment horizontal="left" vertical="center" wrapText="1"/>
    </xf>
    <xf numFmtId="0" fontId="1" fillId="3" borderId="10" xfId="0" applyFont="1" applyFill="1" applyBorder="1" applyAlignment="1">
      <alignment horizontal="left" vertical="center" wrapText="1"/>
    </xf>
    <xf numFmtId="0" fontId="0" fillId="6" borderId="4" xfId="0" applyFont="1" applyFill="1" applyBorder="1" applyAlignment="1">
      <alignment horizontal="left" vertical="center" wrapText="1"/>
    </xf>
    <xf numFmtId="0" fontId="0" fillId="6" borderId="5" xfId="0" applyFont="1" applyFill="1" applyBorder="1" applyAlignment="1">
      <alignment horizontal="left" vertical="center" wrapText="1"/>
    </xf>
    <xf numFmtId="0" fontId="0" fillId="6" borderId="6" xfId="0" applyFont="1" applyFill="1" applyBorder="1" applyAlignment="1">
      <alignment horizontal="left" vertical="center" wrapText="1"/>
    </xf>
    <xf numFmtId="0" fontId="0" fillId="6" borderId="7" xfId="0" applyFont="1" applyFill="1" applyBorder="1" applyAlignment="1">
      <alignment horizontal="left" vertical="center" wrapText="1"/>
    </xf>
    <xf numFmtId="0" fontId="0" fillId="6" borderId="1" xfId="0" applyFont="1" applyFill="1" applyBorder="1" applyAlignment="1">
      <alignment horizontal="left" vertical="center" wrapText="1"/>
    </xf>
    <xf numFmtId="0" fontId="0" fillId="6" borderId="2" xfId="0" applyFont="1" applyFill="1" applyBorder="1" applyAlignment="1">
      <alignment horizontal="left" vertical="center" wrapText="1"/>
    </xf>
    <xf numFmtId="180" fontId="0" fillId="4" borderId="3" xfId="0" applyNumberFormat="1" applyFill="1" applyBorder="1" applyAlignment="1">
      <alignment horizontal="left" vertical="center"/>
    </xf>
    <xf numFmtId="180" fontId="0" fillId="4" borderId="8" xfId="0" applyNumberFormat="1" applyFill="1" applyBorder="1" applyAlignment="1">
      <alignment horizontal="left" vertical="center"/>
    </xf>
    <xf numFmtId="180" fontId="0" fillId="4" borderId="10" xfId="0" applyNumberFormat="1" applyFill="1" applyBorder="1" applyAlignment="1">
      <alignment horizontal="left" vertical="center"/>
    </xf>
    <xf numFmtId="0" fontId="1" fillId="3" borderId="3" xfId="0" applyFont="1" applyFill="1" applyBorder="1" applyAlignment="1">
      <alignment horizontal="left" vertical="center" wrapText="1"/>
    </xf>
    <xf numFmtId="0" fontId="0" fillId="6" borderId="3" xfId="0" applyFont="1" applyFill="1" applyBorder="1" applyAlignment="1">
      <alignment horizontal="left" vertical="center" wrapText="1"/>
    </xf>
    <xf numFmtId="0" fontId="0" fillId="6" borderId="4" xfId="0" quotePrefix="1" applyFont="1" applyFill="1" applyBorder="1" applyAlignment="1">
      <alignment horizontal="left" vertical="center" wrapText="1"/>
    </xf>
    <xf numFmtId="0" fontId="1" fillId="3" borderId="10" xfId="0" applyFont="1" applyFill="1" applyBorder="1" applyAlignment="1">
      <alignment horizontal="left" vertical="center"/>
    </xf>
    <xf numFmtId="0" fontId="1" fillId="3" borderId="3" xfId="0" applyFont="1" applyFill="1" applyBorder="1" applyAlignment="1">
      <alignment horizontal="left" vertical="center"/>
    </xf>
    <xf numFmtId="180" fontId="0" fillId="8" borderId="3" xfId="0" applyNumberFormat="1" applyFill="1" applyBorder="1" applyAlignment="1">
      <alignment horizontal="left" vertical="center"/>
    </xf>
    <xf numFmtId="178" fontId="0" fillId="8" borderId="3" xfId="0" applyNumberFormat="1" applyFill="1" applyBorder="1" applyAlignment="1">
      <alignment horizontal="left" vertical="center"/>
    </xf>
    <xf numFmtId="0" fontId="1" fillId="3" borderId="3" xfId="0" applyFont="1" applyFill="1" applyBorder="1" applyAlignment="1">
      <alignment horizontal="left"/>
    </xf>
    <xf numFmtId="0" fontId="0" fillId="8" borderId="8" xfId="0" applyFill="1" applyBorder="1" applyAlignment="1">
      <alignment horizontal="left" vertical="center"/>
    </xf>
    <xf numFmtId="0" fontId="0" fillId="8" borderId="10" xfId="0" applyFill="1" applyBorder="1" applyAlignment="1">
      <alignment horizontal="left" vertical="center"/>
    </xf>
    <xf numFmtId="187" fontId="0" fillId="8" borderId="3" xfId="0" applyNumberFormat="1" applyFill="1" applyBorder="1" applyAlignment="1">
      <alignment horizontal="left" vertical="center"/>
    </xf>
    <xf numFmtId="10" fontId="0" fillId="8" borderId="63" xfId="0" applyNumberFormat="1" applyFill="1" applyBorder="1" applyAlignment="1">
      <alignment horizontal="left" vertical="center"/>
    </xf>
    <xf numFmtId="187" fontId="0" fillId="8" borderId="66" xfId="0" applyNumberFormat="1" applyFill="1" applyBorder="1" applyAlignment="1">
      <alignment horizontal="left" vertical="center"/>
    </xf>
    <xf numFmtId="187" fontId="0" fillId="8" borderId="64" xfId="0" applyNumberFormat="1" applyFill="1" applyBorder="1" applyAlignment="1">
      <alignment horizontal="left" vertical="center"/>
    </xf>
    <xf numFmtId="0" fontId="1" fillId="3" borderId="66" xfId="0" applyFont="1" applyFill="1" applyBorder="1" applyAlignment="1">
      <alignment horizontal="left" vertical="center"/>
    </xf>
    <xf numFmtId="0" fontId="1" fillId="3" borderId="64" xfId="0" applyFont="1" applyFill="1" applyBorder="1" applyAlignment="1">
      <alignment horizontal="left" vertical="center"/>
    </xf>
    <xf numFmtId="10" fontId="0" fillId="8" borderId="3" xfId="0" applyNumberFormat="1" applyFill="1" applyBorder="1" applyAlignment="1">
      <alignment horizontal="left" vertical="center"/>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8" borderId="66" xfId="0" applyFill="1" applyBorder="1" applyAlignment="1">
      <alignment horizontal="left" vertical="center"/>
    </xf>
    <xf numFmtId="0" fontId="0" fillId="8" borderId="64" xfId="0" applyFill="1" applyBorder="1" applyAlignment="1">
      <alignment horizontal="left" vertical="center"/>
    </xf>
    <xf numFmtId="0" fontId="0" fillId="4" borderId="65" xfId="0" applyNumberFormat="1" applyFill="1" applyBorder="1" applyAlignment="1">
      <alignment horizontal="left" vertical="center"/>
    </xf>
    <xf numFmtId="0" fontId="1" fillId="3" borderId="65" xfId="0" applyFont="1" applyFill="1" applyBorder="1" applyAlignment="1">
      <alignment horizontal="left" vertical="center"/>
    </xf>
    <xf numFmtId="0" fontId="0" fillId="4" borderId="65" xfId="0" applyFill="1" applyBorder="1" applyAlignment="1">
      <alignment horizontal="left" vertical="center"/>
    </xf>
    <xf numFmtId="181" fontId="0" fillId="4" borderId="65" xfId="0" applyNumberFormat="1" applyFill="1" applyBorder="1" applyAlignment="1">
      <alignment horizontal="left" vertical="center"/>
    </xf>
    <xf numFmtId="0" fontId="0" fillId="4" borderId="4" xfId="0" applyFill="1" applyBorder="1" applyAlignment="1">
      <alignment horizontal="left" vertical="center"/>
    </xf>
    <xf numFmtId="0" fontId="0" fillId="4" borderId="5" xfId="0" applyFill="1" applyBorder="1" applyAlignment="1">
      <alignment horizontal="left" vertical="center"/>
    </xf>
    <xf numFmtId="181" fontId="0" fillId="4" borderId="66" xfId="0" applyNumberFormat="1" applyFill="1" applyBorder="1" applyAlignment="1">
      <alignment horizontal="left" vertical="center"/>
    </xf>
    <xf numFmtId="181" fontId="0" fillId="4" borderId="64" xfId="0" applyNumberFormat="1" applyFill="1" applyBorder="1" applyAlignment="1">
      <alignment horizontal="left" vertical="center"/>
    </xf>
    <xf numFmtId="0" fontId="1" fillId="3" borderId="4" xfId="0" applyFont="1" applyFill="1" applyBorder="1" applyAlignment="1">
      <alignment horizontal="left" vertical="center"/>
    </xf>
    <xf numFmtId="0" fontId="1" fillId="3" borderId="5" xfId="0" applyFont="1" applyFill="1" applyBorder="1" applyAlignment="1">
      <alignment horizontal="left" vertical="center"/>
    </xf>
    <xf numFmtId="179" fontId="0" fillId="8" borderId="3" xfId="0" applyNumberFormat="1" applyFill="1" applyBorder="1" applyAlignment="1">
      <alignment horizontal="left" vertical="center"/>
    </xf>
    <xf numFmtId="190" fontId="0" fillId="8" borderId="3" xfId="0" applyNumberFormat="1" applyFill="1" applyBorder="1" applyAlignment="1">
      <alignment horizontal="left" vertical="center"/>
    </xf>
    <xf numFmtId="0" fontId="20" fillId="13" borderId="46" xfId="2" applyFont="1" applyFill="1" applyBorder="1" applyAlignment="1">
      <alignment horizontal="center" vertical="center"/>
    </xf>
    <xf numFmtId="0" fontId="20" fillId="13" borderId="49" xfId="2" applyFont="1" applyFill="1" applyBorder="1" applyAlignment="1">
      <alignment horizontal="center" vertical="center"/>
    </xf>
    <xf numFmtId="0" fontId="20" fillId="13" borderId="46" xfId="2" quotePrefix="1" applyFont="1" applyFill="1" applyBorder="1" applyAlignment="1">
      <alignment horizontal="left" vertical="center" wrapText="1"/>
    </xf>
    <xf numFmtId="0" fontId="20" fillId="13" borderId="46" xfId="2" applyFont="1" applyFill="1" applyBorder="1" applyAlignment="1">
      <alignment horizontal="left" vertical="center" wrapText="1"/>
    </xf>
    <xf numFmtId="0" fontId="19" fillId="13" borderId="50" xfId="2" applyFont="1" applyFill="1" applyBorder="1" applyAlignment="1">
      <alignment horizontal="center" vertical="center"/>
    </xf>
    <xf numFmtId="0" fontId="19" fillId="13" borderId="51" xfId="2" applyFont="1" applyFill="1" applyBorder="1" applyAlignment="1">
      <alignment horizontal="center" vertical="center"/>
    </xf>
    <xf numFmtId="0" fontId="19" fillId="13" borderId="52" xfId="2" applyFont="1" applyFill="1" applyBorder="1" applyAlignment="1">
      <alignment horizontal="center" vertical="center"/>
    </xf>
  </cellXfs>
  <cellStyles count="8">
    <cellStyle name="Comma 2" xfId="1"/>
    <cellStyle name="Comma 3" xfId="4"/>
    <cellStyle name="Currency 2" xfId="6"/>
    <cellStyle name="Normal 2 2" xfId="2"/>
    <cellStyle name="백분율" xfId="7" builtinId="5"/>
    <cellStyle name="쉼표" xfId="5" builtinId="3"/>
    <cellStyle name="표준" xfId="0" builtinId="0"/>
    <cellStyle name="하이퍼링크" xfId="3" builtinId="8"/>
  </cellStyles>
  <dxfs count="6">
    <dxf>
      <border>
        <bottom style="thin">
          <color theme="1"/>
        </bottom>
      </border>
    </dxf>
    <dxf>
      <border>
        <left style="thin">
          <color theme="1"/>
        </left>
        <vertical/>
        <horizontal/>
      </border>
    </dxf>
    <dxf>
      <border>
        <bottom style="thin">
          <color theme="1"/>
        </bottom>
      </border>
    </dxf>
    <dxf>
      <border>
        <left style="thin">
          <color theme="1"/>
        </left>
        <vertical/>
        <horizontal/>
      </border>
    </dxf>
    <dxf>
      <border>
        <bottom style="thin">
          <color theme="1"/>
        </bottom>
      </border>
    </dxf>
    <dxf>
      <border>
        <left style="thin">
          <color theme="1"/>
        </left>
        <vertical/>
        <horizontal/>
      </border>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N/A</v>
        <stp/>
        <stp>BQL|12691450380366471705</stp>
        <tr r="P60" s="22"/>
      </tp>
      <tp t="s">
        <v>#N/A N/A</v>
        <stp/>
        <stp>BQL|10519467801962602980</stp>
        <tr r="C33" s="47"/>
        <tr r="E33" s="47"/>
        <tr r="F33" s="47"/>
        <tr r="D33" s="47"/>
      </tp>
      <tp t="s">
        <v>#N/A N/A</v>
        <stp/>
        <stp>BQL|11897867310277112180</stp>
        <tr r="C26" s="41"/>
      </tp>
      <tp t="s">
        <v>#N/A N/A</v>
        <stp/>
        <stp>BQL|14181179487721842254</stp>
        <tr r="P23" s="47"/>
      </tp>
    </main>
    <main first="bloomberg.rtd">
      <tp t="e">
        <v>#N/A</v>
        <stp>0</stp>
        <stp>##V3_BFIELDINFOV12</stp>
        <stp>[2088973.xlsm]Fund Fields!R31C3</stp>
        <stp>FUND_DOMICILE_TYP</stp>
        <stp>Des,Def</stp>
        <stp>cols=2;rows=1</stp>
        <tr r="C31" s="16"/>
      </tp>
    </main>
    <main first="bofaddin.rtdserver">
      <tp t="s">
        <v>#N/A N/A</v>
        <stp/>
        <stp>BQL|18379579650070822552</stp>
        <tr r="P15" s="22"/>
      </tp>
      <tp t="s">
        <v>#N/A N/A</v>
        <stp/>
        <stp>BQL|16707238017418685199</stp>
        <tr r="C25" s="30"/>
      </tp>
      <tp t="s">
        <v>#N/A N/A</v>
        <stp/>
        <stp>BQL|14423274499936135254</stp>
        <tr r="C42" s="47"/>
        <tr r="F42" s="47"/>
        <tr r="D42" s="47"/>
        <tr r="E42" s="47"/>
      </tp>
      <tp t="s">
        <v>#N/A N/A</v>
        <stp/>
        <stp>BQL|13027098654204787912</stp>
        <tr r="C31" s="47"/>
        <tr r="F31" s="47"/>
        <tr r="E31" s="47"/>
        <tr r="D31" s="47"/>
      </tp>
      <tp t="s">
        <v>#N/A N/A</v>
        <stp/>
        <stp>BQL|11293006541375761909</stp>
        <tr r="C26" s="23"/>
      </tp>
      <tp t="s">
        <v>#N/A N/A</v>
        <stp/>
        <stp>BQL|18321712420143588704</stp>
        <tr r="C26" s="24"/>
      </tp>
      <tp t="s">
        <v>#N/A N/A</v>
        <stp/>
        <stp>BQL|10326541565983506947</stp>
        <tr r="C39" s="47"/>
        <tr r="E39" s="47"/>
        <tr r="F39" s="47"/>
        <tr r="D39" s="47"/>
      </tp>
      <tp t="s">
        <v>#N/A N/A</v>
        <stp/>
        <stp>BQL|14657840954679924906</stp>
        <tr r="C21" s="42"/>
      </tp>
      <tp t="s">
        <v>#N/A N/A</v>
        <stp/>
        <stp>BQL|10221140054378929523</stp>
        <tr r="C32" s="47"/>
        <tr r="F32" s="47"/>
        <tr r="E32" s="47"/>
        <tr r="D32" s="47"/>
      </tp>
      <tp t="s">
        <v>#N/A N/A</v>
        <stp/>
        <stp>BQL|13441813141071177620</stp>
        <tr r="C34" s="47"/>
        <tr r="D34" s="47"/>
        <tr r="E34" s="47"/>
        <tr r="F34" s="47"/>
      </tp>
    </main>
    <main first="bloomberg.rtd">
      <tp t="e">
        <v>#N/A</v>
        <stp>0</stp>
        <stp>##V3_BFIELDINFOV12</stp>
        <stp>[2088973.xlsm]Fund Fields!R35C3</stp>
        <stp>FUND_INDUSTRY_FOCUS</stp>
        <stp>Des,Def</stp>
        <stp>cols=2;rows=1</stp>
        <tr r="C35" s="16"/>
      </tp>
      <tp t="e">
        <v>#N/A</v>
        <stp>0</stp>
        <stp>##V3_BFIELDINFOV12</stp>
        <stp>[2088973.xlsm]Fund Fields!R25C3</stp>
        <stp>FUND_OBJECTIVE_LONG</stp>
        <stp>Des,Def</stp>
        <stp>cols=2;rows=1</stp>
        <tr r="C25" s="16"/>
      </tp>
    </main>
    <main first="bofaddin.rtdserver">
      <tp t="s">
        <v>#N/A N/A</v>
        <stp/>
        <stp>BQL|14928728376916823432</stp>
        <tr r="C28" s="32"/>
      </tp>
      <tp t="s">
        <v>#N/A N/A</v>
        <stp/>
        <stp>BQL|14679293374034542383</stp>
        <tr r="N50" s="47"/>
      </tp>
      <tp t="s">
        <v>#N/A N/A</v>
        <stp/>
        <stp>BQL|11093176544301229336</stp>
        <tr r="C24" s="47"/>
        <tr r="F24" s="47"/>
        <tr r="E24" s="47"/>
        <tr r="D24" s="47"/>
      </tp>
      <tp t="s">
        <v>#N/A N/A</v>
        <stp/>
        <stp>BQL|16913862646655596904</stp>
        <tr r="C38" s="47"/>
        <tr r="F38" s="47"/>
        <tr r="D38" s="47"/>
        <tr r="E38" s="47"/>
      </tp>
      <tp t="s">
        <v>#N/A N/A</v>
        <stp/>
        <stp>BQL|18265980383076319967</stp>
        <tr r="P27" s="22"/>
      </tp>
      <tp t="s">
        <v>#N/A N/A</v>
        <stp/>
        <stp>BQL|16315529602517062147</stp>
        <tr r="C30" s="47"/>
        <tr r="F30" s="47"/>
        <tr r="E30" s="47"/>
        <tr r="D30" s="47"/>
      </tp>
      <tp t="s">
        <v>#N/A N/A</v>
        <stp/>
        <stp>BQL|11989984922716250916</stp>
        <tr r="C22" s="47"/>
        <tr r="F22" s="47"/>
        <tr r="E22" s="47"/>
        <tr r="D22" s="47"/>
      </tp>
      <tp t="s">
        <v>#N/A N/A</v>
        <stp/>
        <stp>BQL|17920235160953207575</stp>
        <tr r="G17" s="41"/>
        <tr r="G18" s="37"/>
      </tp>
      <tp t="s">
        <v>#N/A N/A</v>
        <stp/>
        <stp>BQL|14467443212357149214</stp>
        <tr r="L23" s="47"/>
      </tp>
      <tp t="s">
        <v>#N/A N/A</v>
        <stp/>
        <stp>BQL|12601819225278520490</stp>
        <tr r="C25" s="31"/>
      </tp>
      <tp t="s">
        <v>#N/A N/A</v>
        <stp/>
        <stp>BQL|18021263925682014958</stp>
        <tr r="C40" s="47"/>
        <tr r="F40" s="47"/>
        <tr r="E40" s="47"/>
        <tr r="D40" s="47"/>
      </tp>
      <tp t="s">
        <v>#N/A N/A</v>
        <stp/>
        <stp>BQL|10960924215998873224</stp>
        <tr r="C25" s="9"/>
      </tp>
      <tp t="s">
        <v>#N/A N/A</v>
        <stp/>
        <stp>BQL|15507337472900113323</stp>
        <tr r="C26" s="36"/>
      </tp>
      <tp t="s">
        <v>#N/A N/A</v>
        <stp/>
        <stp>BQL|10142514066888873987</stp>
        <tr r="C27" s="11"/>
      </tp>
      <tp t="s">
        <v>#N/A N/A</v>
        <stp/>
        <stp>BQL|13400840442586003912</stp>
        <tr r="C26" s="7"/>
      </tp>
      <tp t="s">
        <v>#N/A N/A</v>
        <stp/>
        <stp>BQL|14342368675227484767</stp>
        <tr r="C27" s="45"/>
      </tp>
      <tp t="s">
        <v>#N/A N/A</v>
        <stp/>
        <stp>BDP|11237710892961916469</stp>
        <tr r="G17" s="37"/>
      </tp>
      <tp t="e">
        <v>#N/A</v>
        <stp>0</stp>
        <stp>BQL.DATE|580891049593021955</stp>
        <tr r="B11" s="20"/>
        <tr r="C17" s="20"/>
      </tp>
      <tp t="s">
        <v>#N/A N/A</v>
        <stp/>
        <stp>BDP|16055761880725908269</stp>
        <tr r="M26" s="8"/>
      </tp>
      <tp t="s">
        <v>#N/A N/A</v>
        <stp/>
        <stp>BDP|17091052893059454841</stp>
        <tr r="G14" s="35"/>
      </tp>
      <tp t="e">
        <v>#N/A</v>
        <stp>0</stp>
        <stp>BDH|7196969014047159116</stp>
        <tr r="M26" s="1"/>
      </tp>
    </main>
    <main first="bloomberg.rtd">
      <tp t="e">
        <v>#N/A</v>
        <stp>0</stp>
        <stp>##V3_BFIELDINFOV12</stp>
        <stp>[2088973.xlsm]Fund Fields!R41C3</stp>
        <stp>INDEX_WEIGHTING_METHODOLOGY</stp>
        <stp>Des,Def</stp>
        <stp>cols=2;rows=1</stp>
        <tr r="C41" s="16"/>
      </tp>
    </main>
    <main first="bofaddin.rtdserver">
      <tp t="e">
        <v>#N/A</v>
        <stp>0</stp>
        <stp>BQL.DATE|15240808728189721601</stp>
        <tr r="B12" s="20"/>
        <tr r="C17" s="20"/>
      </tp>
    </main>
    <main first="bloomberg.rtd">
      <tp t="e">
        <v>#N/A</v>
        <stp>0</stp>
        <stp>##V3_BFIELDINFOV12</stp>
        <stp>[2088973.xlsm]Fund Fields!R22C3</stp>
        <stp>FUND_TOTAL_ASSETS</stp>
        <stp>Des,Def</stp>
        <stp>cols=2;rows=1</stp>
        <tr r="C22" s="16"/>
      </tp>
    </main>
    <main first="bloomberg.rtd">
      <tp t="e">
        <v>#N/A</v>
        <stp>0</stp>
        <stp>##V3_BFIELDINFOV12</stp>
        <stp>[2088973.xlsm]Fund Fields!R24C3</stp>
        <stp>FUND_BENCHMARK_PRIM</stp>
        <stp>Des,Def</stp>
        <stp>cols=2;rows=1</stp>
        <tr r="C24" s="16"/>
      </tp>
    </main>
    <main first="bofaddin.rtdserver">
      <tp t="s">
        <v>#N/A N/A</v>
        <stp/>
        <stp>BQL.QUERY|989559216488245476</stp>
        <tr r="C16" s="47"/>
      </tp>
    </main>
    <main first="bloomberg.rtd">
      <tp t="e">
        <v>#N/A</v>
        <stp>0</stp>
        <stp>##V3_BFIELDINFOV12</stp>
        <stp>[2088973.xlsm]Fund Fields!R33C3</stp>
        <stp>FUND_ASSET_CLASS_FOCUS</stp>
        <stp>Des,Def</stp>
        <stp>cols=2;rows=1</stp>
        <tr r="C33" s="16"/>
      </tp>
      <tp t="e">
        <v>#N/A</v>
        <stp>0</stp>
        <stp>##V3_BFIELDINFOV12</stp>
        <stp>[2088973.xlsm]Fund Fields!R43C3</stp>
        <stp>ECONOMIC_ASSOCIATION</stp>
        <stp>Des,Def</stp>
        <stp>cols=2;rows=1</stp>
        <tr r="C43" s="16"/>
      </tp>
      <tp t="e">
        <v>#N/A</v>
        <stp>0</stp>
        <stp>##V3_BFIELDINFOV12</stp>
        <stp>[2088973.xlsm]Fund Fields!R26C3</stp>
        <stp>FUND_RTG_CLASS_FOCUS</stp>
        <stp>Des,Def</stp>
        <stp>cols=2;rows=1</stp>
        <tr r="C26" s="16"/>
      </tp>
    </main>
    <main first="bofaddin.rtdserver">
      <tp t="e">
        <v>#N/A</v>
        <stp>0</stp>
        <stp>BQL.DATE|6126705820143698007</stp>
        <tr r="C15" s="47"/>
        <tr r="D15" s="47"/>
        <tr r="E15" s="47"/>
        <tr r="F15" s="47"/>
      </tp>
    </main>
    <main first="bloomberg.rtd">
      <tp t="e">
        <v>#N/A</v>
        <stp>0</stp>
        <stp>##V3_BFIELDINFOV12</stp>
        <stp>[2088973.xlsm]Fund Fields!R42C3</stp>
        <stp>REPLICATION_STRATEGY</stp>
        <stp>Des,Def</stp>
        <stp>cols=2;rows=1</stp>
        <tr r="C42" s="16"/>
      </tp>
    </main>
    <main first="bofaddin.rtdserver">
      <tp t="s">
        <v>#N/A N/A</v>
        <stp/>
        <stp>BQL.QUERY|1911181677205900203</stp>
        <tr r="F17" s="47"/>
      </tp>
      <tp t="s">
        <v>#N/A N/A</v>
        <stp/>
        <stp>BQL.QUERY|3517738623624811251</stp>
        <tr r="N45" s="41"/>
      </tp>
    </main>
    <main first="bloomberg.rtd">
      <tp t="e">
        <v>#N/A</v>
        <stp>0</stp>
        <stp>##V3_BFIELDINFOV12</stp>
        <stp>[2088973.xlsm]Fund Fields!R32C3</stp>
        <stp>FUND_GEO_FOCUS</stp>
        <stp>Des,Def</stp>
        <stp>cols=2;rows=1</stp>
        <tr r="C32" s="16"/>
      </tp>
    </main>
    <main first="bofaddin.rtdserver">
      <tp t="s">
        <v>#N/A N/A</v>
        <stp/>
        <stp>BQL.QUERY|7940316824224031313</stp>
        <tr r="F16" s="47"/>
      </tp>
      <tp t="s">
        <v>#N/A N/A</v>
        <stp/>
        <stp>BQL.QUERY|1287227912038126982</stp>
        <tr r="D16" s="47"/>
      </tp>
      <tp t="s">
        <v>#N/A N/A</v>
        <stp/>
        <stp>BQL.QUERY|7025179233975231353</stp>
        <tr r="E17" s="47"/>
      </tp>
      <tp t="s">
        <v>#N/A N/A</v>
        <stp/>
        <stp>BQL.QUERY|4007893075006508939</stp>
        <tr r="N19" s="14"/>
      </tp>
      <tp t="s">
        <v>#N/A N/A</v>
        <stp/>
        <stp>BQL.QUERY|9812549183177788795</stp>
        <tr r="N18" s="9"/>
      </tp>
      <tp t="s">
        <v>#N/A N/A</v>
        <stp/>
        <stp>BQL.QUERY|5328078638034735790</stp>
        <tr r="U18" s="7"/>
      </tp>
    </main>
    <main first="bloomberg.rtd">
      <tp t="e">
        <v>#N/A</v>
        <stp>0</stp>
        <stp>##V3_BFIELDINFOV12</stp>
        <stp>[2088973.xlsm]Fund Fields!R36C3</stp>
        <stp>FUND_OPEN_INVESTOR_SHR</stp>
        <stp>Des,Def</stp>
        <stp>cols=2;rows=1</stp>
        <tr r="C36" s="16"/>
      </tp>
    </main>
    <main first="bofaddin.rtdserver">
      <tp t="s">
        <v>#N/A N/A</v>
        <stp/>
        <stp>BQL.QUERY|7390640237752820768</stp>
        <tr r="N30" s="14"/>
        <tr r="N29" s="9"/>
      </tp>
      <tp t="s">
        <v>#N/A N/A</v>
        <stp/>
        <stp>BQL.QUERY|9521683133845426066</stp>
        <tr r="C17" s="47"/>
      </tp>
      <tp t="s">
        <v>#N/A N/A</v>
        <stp/>
        <stp>BQL.QUERY|8647142213517258642</stp>
        <tr r="N32" s="12"/>
      </tp>
      <tp t="s">
        <v>#N/A N/A</v>
        <stp/>
        <stp>BQL.QUERY|8765079459292638554</stp>
        <tr r="N18" s="41"/>
      </tp>
      <tp t="s">
        <v>#N/A N/A</v>
        <stp/>
        <stp>BQL.QUERY|9217366769652762230</stp>
        <tr r="P76" s="22"/>
      </tp>
      <tp t="s">
        <v>#N/A N/A</v>
        <stp/>
        <stp>BQL.QUERY|3541890934937672261</stp>
        <tr r="N33" s="11"/>
      </tp>
      <tp t="s">
        <v>#N/A N/A</v>
        <stp/>
        <stp>BQL|4957153193516539663</stp>
        <tr r="C25" s="47"/>
        <tr r="D25" s="47"/>
        <tr r="E25" s="47"/>
        <tr r="F25" s="47"/>
      </tp>
      <tp t="s">
        <v>#N/A N/A</v>
        <stp/>
        <stp>BQL|3847704202769417154</stp>
        <tr r="C23" s="47"/>
        <tr r="F23" s="47"/>
        <tr r="E23" s="47"/>
        <tr r="D23" s="47"/>
      </tp>
      <tp t="s">
        <v>#N/A N/A</v>
        <stp/>
        <stp>BQL|6382324156554365908</stp>
        <tr r="P37" s="22"/>
      </tp>
      <tp t="s">
        <v>#N/A N/A</v>
        <stp/>
        <stp>BQL|3072425023258063033</stp>
        <tr r="C28" s="47"/>
        <tr r="F28" s="47"/>
        <tr r="D28" s="47"/>
        <tr r="E28" s="47"/>
      </tp>
      <tp t="s">
        <v>#N/A N/A</v>
        <stp/>
        <stp>BDP|9153000373535395665</stp>
        <tr r="M26" s="7"/>
      </tp>
    </main>
    <main first="bofaddin.rtdserver">
      <tp t="s">
        <v>#N/A N/A</v>
        <stp/>
        <stp>BQL|4124350481684325499</stp>
        <tr r="C26" s="27"/>
      </tp>
      <tp t="s">
        <v>#N/A N/A</v>
        <stp/>
        <stp>BQL|1322076253169353233</stp>
        <tr r="C29" s="43"/>
      </tp>
      <tp t="s">
        <v>#N/A N/A</v>
        <stp/>
        <stp>BQL|1384093912946926973</stp>
        <tr r="C41" s="47"/>
        <tr r="F41" s="47"/>
        <tr r="E41" s="47"/>
        <tr r="D41" s="47"/>
      </tp>
      <tp t="s">
        <v>#N/A N/A</v>
        <stp/>
        <stp>BQL|2686909273860579352</stp>
        <tr r="M25" s="32"/>
      </tp>
      <tp t="s">
        <v>#N/A N/A</v>
        <stp/>
        <stp>BQL|1213606294431133037</stp>
        <tr r="C21" s="20"/>
      </tp>
    </main>
    <main first="bofaddin.rtdserver">
      <tp t="s">
        <v>#N/A N/A</v>
        <stp/>
        <stp>BQL|9849950786737478793</stp>
        <tr r="C45" s="47"/>
        <tr r="E45" s="47"/>
        <tr r="D45" s="47"/>
        <tr r="F45" s="47"/>
      </tp>
      <tp t="s">
        <v>#N/A N/A</v>
        <stp/>
        <stp>BQL|2815274046138997418</stp>
        <tr r="M25" s="45"/>
      </tp>
    </main>
    <main first="bofaddin.rtdserver">
      <tp t="s">
        <v>#N/A N/A</v>
        <stp/>
        <stp>BQL|2193036913172896801</stp>
        <tr r="C46" s="47"/>
        <tr r="E46" s="47"/>
        <tr r="F46" s="47"/>
        <tr r="D46" s="47"/>
      </tp>
      <tp t="s">
        <v>#N/A N/A</v>
        <stp/>
        <stp>BQL|9649559826984291003</stp>
        <tr r="C36" s="47"/>
        <tr r="F36" s="47"/>
        <tr r="E36" s="47"/>
        <tr r="D36" s="47"/>
      </tp>
      <tp t="s">
        <v>#N/A N/A</v>
        <stp/>
        <stp>BQL|7792705438808388044</stp>
        <tr r="M29" s="23"/>
        <tr r="M29" s="24"/>
      </tp>
    </main>
    <main first="bofaddin.rtdserver">
      <tp t="s">
        <v>#N/A N/A</v>
        <stp/>
        <stp>BQL|7419058827169910839</stp>
        <tr r="C37" s="47"/>
        <tr r="F37" s="47"/>
        <tr r="D37" s="47"/>
        <tr r="E37" s="47"/>
      </tp>
      <tp t="s">
        <v>#N/A N/A</v>
        <stp/>
        <stp>BQL|1117470367866126168</stp>
        <tr r="C27" s="14"/>
      </tp>
    </main>
    <main first="bofaddin.rtdserver">
      <tp t="s">
        <v>#N/A N/A</v>
        <stp/>
        <stp>BQL|5082144318077155771</stp>
        <tr r="M25" s="43"/>
      </tp>
      <tp t="s">
        <v>#N/A N/A</v>
        <stp/>
        <stp>BQL|5321709180959260699</stp>
        <tr r="C25" s="38"/>
      </tp>
      <tp t="s">
        <v>#N/A N/A</v>
        <stp/>
        <stp>BQL|9855214143478134055</stp>
        <tr r="C43" s="47"/>
        <tr r="F43" s="47"/>
        <tr r="E43" s="47"/>
        <tr r="D43" s="47"/>
      </tp>
      <tp t="s">
        <v>#N/A N/A</v>
        <stp/>
        <stp>BQL|3974010600417295317</stp>
        <tr r="C29" s="8"/>
      </tp>
      <tp t="s">
        <v>#N/A N/A</v>
        <stp/>
        <stp>BQL|1477064574003501251</stp>
        <tr r="C44" s="47"/>
        <tr r="F44" s="47"/>
        <tr r="E44" s="47"/>
        <tr r="D44" s="47"/>
      </tp>
      <tp t="s">
        <v>#N/A N/A</v>
        <stp/>
        <stp>BQL|7840480217164691108</stp>
        <tr r="M25" s="44"/>
      </tp>
      <tp t="s">
        <v>#N/A N/A</v>
        <stp/>
        <stp>BQL|2610994077433984804</stp>
        <tr r="C29" s="47"/>
        <tr r="F29" s="47"/>
        <tr r="E29" s="47"/>
        <tr r="D29" s="47"/>
      </tp>
      <tp t="s">
        <v>#N/A N/A</v>
        <stp/>
        <stp>BDP|7833632665107488719</stp>
        <tr r="G16" s="41"/>
        <tr r="G19" s="43"/>
        <tr r="G19" s="35"/>
        <tr r="G17" s="45"/>
        <tr r="G18" s="32"/>
        <tr r="G17" s="44"/>
      </tp>
      <tp t="s">
        <v>#N/A N/A</v>
        <stp/>
        <stp>BQL|4631019775290195373</stp>
        <tr r="C27" s="12"/>
      </tp>
      <tp t="s">
        <v>#N/A N/A</v>
        <stp/>
        <stp>BQL|7401077242875312666</stp>
        <tr r="C26" s="1"/>
      </tp>
      <tp t="s">
        <v>#N/A N/A</v>
        <stp/>
        <stp>BQL|2830787597995586845</stp>
        <tr r="M23" s="31"/>
      </tp>
      <tp t="s">
        <v>#N/A N/A</v>
        <stp/>
        <stp>BQL|5061627220858377819</stp>
        <tr r="M25" s="27"/>
      </tp>
      <tp t="s">
        <v>#N/A N/A</v>
        <stp/>
        <stp>BQL|7297422330565702472</stp>
        <tr r="C35" s="47"/>
        <tr r="F35" s="47"/>
        <tr r="E35" s="47"/>
        <tr r="D35" s="47"/>
      </tp>
      <tp t="s">
        <v>#N/A N/A</v>
        <stp/>
        <stp>BDP|5551517504466220704</stp>
        <tr r="G16" s="27"/>
        <tr r="G16" s="24"/>
        <tr r="G16" s="23"/>
      </tp>
    </main>
    <main first="bofaddin.rtdserver">
      <tp t="s">
        <v>#N/A N/A</v>
        <stp/>
        <stp>BQL|4015394626306069103</stp>
        <tr r="C27" s="44"/>
      </tp>
      <tp t="s">
        <v>#N/A N/A</v>
        <stp/>
        <stp>BQL.DATE|6126705820143698007</stp>
        <tr r="C12" s="47"/>
        <tr r="C50" s="47"/>
        <tr r="F12" s="47"/>
        <tr r="E12" s="47"/>
        <tr r="E50" s="47"/>
        <tr r="D50" s="47"/>
        <tr r="D12" s="47"/>
        <tr r="F50" s="47"/>
      </tp>
      <tp t="s">
        <v>#N/A N/A</v>
        <stp/>
        <stp>BQL|9735088484173228149</stp>
        <tr r="C29" s="35"/>
      </tp>
      <tp t="s">
        <v>#N/A N/A</v>
        <stp/>
        <stp>BQL|3513837385807788797</stp>
        <tr r="C26" s="47"/>
        <tr r="E26" s="47"/>
        <tr r="D26" s="47"/>
        <tr r="F26" s="47"/>
      </tp>
      <tp t="s">
        <v>#N/A N/A</v>
        <stp/>
        <stp>BQL|4707748551844194197</stp>
        <tr r="N21" s="35"/>
      </tp>
      <tp t="s">
        <v>#N/A N/A</v>
        <stp/>
        <stp>BQL|3134766377696830600</stp>
        <tr r="C27" s="47"/>
        <tr r="F27" s="47"/>
        <tr r="D27" s="47"/>
        <tr r="E27" s="47"/>
      </tp>
      <tp t="s">
        <v>#N/A N/A</v>
        <stp/>
        <stp>BQL|5031629021906217437</stp>
        <tr r="N29" s="35"/>
      </tp>
      <tp t="s">
        <v>#N/A N/A</v>
        <stp/>
        <stp>BQL|6175885612518050495</stp>
        <tr r="C26" s="8"/>
      </tp>
    </main>
    <main first="bloomberg.rtd">
      <tp t="e">
        <v>#N/A</v>
        <stp>0</stp>
        <stp>##V3_BFIELDINFOV12</stp>
        <stp>[2088973.xlsm]Fund Fields!R28C3</stp>
        <stp>FUND_STRATEGY</stp>
        <stp>Des,Def</stp>
        <stp>cols=2;rows=1</stp>
        <tr r="C28" s="16"/>
      </tp>
    </main>
    <main first="bofaddin.rtdserver">
      <tp t="s">
        <v>#N/A N/A</v>
        <stp/>
        <stp>BQL.QUERY|12527541591766327532</stp>
        <tr r="N17" s="12"/>
      </tp>
    </main>
    <main first="bloomberg.ccyreader">
      <tp t="e">
        <v>#N/A</v>
        <stp>0</stp>
        <stp>#track</stp>
        <stp>DBG</stp>
        <stp>FundRiskMetrics</stp>
        <stp>1.0</stp>
        <stp>OpenFile</stp>
        <tr r="A1" s="21"/>
      </tp>
    </main>
    <main first="bofaddin.rtdserver">
      <tp t="s">
        <v>#N/A N/A</v>
        <stp/>
        <stp>BQL.QUERY|10903428490981067369</stp>
        <tr r="V27" s="8"/>
      </tp>
      <tp t="s">
        <v>#N/A N/A</v>
        <stp/>
        <stp>BQL.QUERY|17751815872524337201</stp>
        <tr r="N18" s="36"/>
      </tp>
      <tp t="s">
        <v>#N/A N/A</v>
        <stp/>
        <stp>BQL.QUERY|13272681132487985910</stp>
        <tr r="N17" s="11"/>
      </tp>
    </main>
    <main first="bloomberg.rtd">
      <tp t="e">
        <v>#N/A</v>
        <stp>0</stp>
        <stp>##V3_BFIELDINFOV12</stp>
        <stp>[2088973.xlsm]Fund Fields!R29C3</stp>
        <stp>FUND_MGMT_STYLE</stp>
        <stp>Des,Def</stp>
        <stp>cols=2;rows=1</stp>
        <tr r="C29" s="16"/>
      </tp>
    </main>
    <main first="bofaddin.rtdserver">
      <tp t="s">
        <v>#N/A N/A</v>
        <stp/>
        <stp>BQL.QUERY|15735985476049056907</stp>
        <tr r="C50" s="47"/>
        <tr r="E50" s="47"/>
        <tr r="D50" s="47"/>
        <tr r="F50" s="47"/>
      </tp>
      <tp t="s">
        <v>#N/A N/A</v>
        <stp/>
        <stp>BQL.QUERY|10696762377973244937</stp>
        <tr r="V18" s="8"/>
      </tp>
      <tp t="s">
        <v>#N/A N/A</v>
        <stp/>
        <stp>BQL.QUERY|17580445170895797424</stp>
        <tr r="D17" s="47"/>
      </tp>
      <tp t="s">
        <v>#N/A N/A</v>
        <stp/>
        <stp>BQL.QUERY|15291746530307052134</stp>
        <tr r="N36" s="37"/>
      </tp>
      <tp t="s">
        <v>#N/A N/A</v>
        <stp/>
        <stp>BQL.QUERY|11750070021091566577</stp>
        <tr r="N35" s="38"/>
      </tp>
    </main>
    <main first="bloomberg.rtd">
      <tp t="e">
        <v>#N/A</v>
        <stp>0</stp>
        <stp>##V3_BFIELDINFOV12</stp>
        <stp>[2088973.xlsm]Fund Fields!R39C3</stp>
        <stp>MGR_CITY_NAME</stp>
        <stp>Des,Def</stp>
        <stp>cols=2;rows=1</stp>
        <tr r="C39" s="16"/>
      </tp>
    </main>
    <main first="bofaddin.rtdserver">
      <tp t="s">
        <v>#N/A N/A</v>
        <stp/>
        <stp>BQL.QUERY|12625172569230697471</stp>
        <tr r="N20" s="38"/>
      </tp>
      <tp t="s">
        <v>#N/A N/A</v>
        <stp/>
        <stp>BQL.QUERY|15589177971085336510</stp>
        <tr r="E16" s="47"/>
      </tp>
      <tp t="s">
        <v>#N/A N/A</v>
        <stp/>
        <stp>BQL.QUERY|16912965875842764947</stp>
        <tr r="N21" s="37"/>
      </tp>
      <tp t="s">
        <v>#N/A N/A</v>
        <stp/>
        <stp>BQL|213782261997193386</stp>
        <tr r="G20" s="35"/>
        <tr r="G17" s="12"/>
      </tp>
      <tp t="s">
        <v>#N/A N/A</v>
        <stp/>
        <stp>BQL|464005458561143282</stp>
        <tr r="M22" s="30"/>
      </tp>
    </main>
    <main first="bloomberg.rtd">
      <tp t="e">
        <v>#N/A</v>
        <stp>0</stp>
        <stp>##V3_BFIELDINFOV12</stp>
        <stp>[2088973.xlsm]Fund Fields!R37C3</stp>
        <stp>FUND_LEVERAGE_TYPE</stp>
        <stp>Des,Def</stp>
        <stp>cols=2;rows=1</stp>
        <tr r="C37" s="16"/>
      </tp>
    </main>
    <main first="bloomberg.rtd">
      <tp t="e">
        <v>#N/A</v>
        <stp>0</stp>
        <stp>##V3_BFIELDINFOV12</stp>
        <stp>[2088973.xlsm]Fund Fields!R23C3</stp>
        <stp>FUND_MANAGEMENT_CO</stp>
        <stp>Des,Def</stp>
        <stp>cols=2;rows=1</stp>
        <tr r="C23" s="16"/>
      </tp>
    </main>
    <main first="bloomberg.rtd">
      <tp t="e">
        <v>#N/A</v>
        <stp>0</stp>
        <stp>##V3_BFIELDINFOV12</stp>
        <stp>[2088973.xlsm]Fund Fields!R34C3</stp>
        <stp>FUND_MATURITY_BAND_FOCUS</stp>
        <stp>Des,Def</stp>
        <stp>cols=2;rows=1</stp>
        <tr r="C34" s="16"/>
      </tp>
    </main>
    <main first="bloomberg.rtd">
      <tp t="e">
        <v>#N/A</v>
        <stp>0</stp>
        <stp>##V3_BFIELDINFOV12</stp>
        <stp>[2088973.xlsm]Fund Fields!R40C3</stp>
        <stp>ACTIVELY_MANAGED</stp>
        <stp>Des,Def</stp>
        <stp>cols=2;rows=1</stp>
        <tr r="C40" s="16"/>
      </tp>
    </main>
    <main first="bloomberg.rtd">
      <tp t="e">
        <v>#N/A</v>
        <stp>0</stp>
        <stp>##V3_BFIELDINFOV12</stp>
        <stp>[2088973.xlsm]Fund Fields!R21C3</stp>
        <stp>FUND_NET_ASSET_VAL</stp>
        <stp>Des,Def</stp>
        <stp>cols=2;rows=1</stp>
        <tr r="C21" s="16"/>
      </tp>
    </main>
    <main first="bloomberg.rtd">
      <tp t="e">
        <v>#N/A</v>
        <stp>0</stp>
        <stp>##V3_BFIELDINFOV12</stp>
        <stp>[2088973.xlsm]Fund Fields!R27C3</stp>
        <stp>FUND_MKT_CAP_FOCUS</stp>
        <stp>Des,Def</stp>
        <stp>cols=2;rows=1</stp>
        <tr r="C27" s="16"/>
      </tp>
    </main>
    <main first="bloomberg.rtd">
      <tp t="e">
        <v>#N/A</v>
        <stp>0</stp>
        <stp>##V3_BFIELDINFOV12</stp>
        <stp>[2088973.xlsm]Fund Fields!R38C3</stp>
        <stp>MGR_COUNTRY_NAME</stp>
        <stp>Des,Def</stp>
        <stp>cols=2;rows=1</stp>
        <tr r="C38" s="16"/>
      </tp>
      <tp t="e">
        <v>#N/A</v>
        <stp>0</stp>
        <stp>##V3_BFIELDINFOV12</stp>
        <stp>[2088973.xlsm]Fund Fields!R30C3</stp>
        <stp>FUND_TYP</stp>
        <stp>Des,Def</stp>
        <stp>cols=2;rows=1</stp>
        <tr r="C30" s="16"/>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volatileDependencies" Target="volatileDependencie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1 Year Rolling Sharpe Ratio</a:t>
            </a:r>
          </a:p>
        </c:rich>
      </c:tx>
      <c:overlay val="0"/>
      <c:spPr>
        <a:noFill/>
        <a:ln>
          <a:noFill/>
        </a:ln>
        <a:effectLst/>
      </c:spPr>
    </c:title>
    <c:autoTitleDeleted val="0"/>
    <c:plotArea>
      <c:layout/>
      <c:lineChart>
        <c:grouping val="standard"/>
        <c:varyColors val="0"/>
        <c:ser>
          <c:idx val="0"/>
          <c:order val="0"/>
          <c:tx>
            <c:strRef>
              <c:f>'Rolling Metric Example'!$D$21:$D$22</c:f>
              <c:strCache>
                <c:ptCount val="2"/>
                <c:pt idx="0">
                  <c:v>rolling(SHARPE_RATIO(Calc_Interval=1y,TR_Base=Price_If_Available,Ann_Factor=252,RISK_FREE_TICKER=['USGG3M Index']),iterationdates=range(2018-01-01,2018-06-01)).CURRENCY</c:v>
                </c:pt>
              </c:strCache>
            </c:strRef>
          </c:tx>
          <c:spPr>
            <a:ln w="28575" cap="rnd">
              <a:solidFill>
                <a:schemeClr val="accent1"/>
              </a:solidFill>
              <a:round/>
            </a:ln>
            <a:effectLst/>
          </c:spPr>
          <c:marker>
            <c:symbol val="none"/>
          </c:marker>
          <c:cat>
            <c:strRef>
              <c:f>'Rolling Metric Example'!$C$23:$C$174</c:f>
              <c:strCache>
                <c:ptCount val="151"/>
                <c:pt idx="0">
                  <c:v>SPY US Equity</c:v>
                </c:pt>
                <c:pt idx="1">
                  <c:v>SPY US Equity</c:v>
                </c:pt>
                <c:pt idx="2">
                  <c:v>SPY US Equity</c:v>
                </c:pt>
                <c:pt idx="3">
                  <c:v>SPY US Equity</c:v>
                </c:pt>
                <c:pt idx="4">
                  <c:v>SPY US Equity</c:v>
                </c:pt>
                <c:pt idx="5">
                  <c:v>SPY US Equity</c:v>
                </c:pt>
                <c:pt idx="6">
                  <c:v>SPY US Equity</c:v>
                </c:pt>
                <c:pt idx="7">
                  <c:v>SPY US Equity</c:v>
                </c:pt>
                <c:pt idx="8">
                  <c:v>SPY US Equity</c:v>
                </c:pt>
                <c:pt idx="9">
                  <c:v>SPY US Equity</c:v>
                </c:pt>
                <c:pt idx="10">
                  <c:v>SPY US Equity</c:v>
                </c:pt>
                <c:pt idx="11">
                  <c:v>SPY US Equity</c:v>
                </c:pt>
                <c:pt idx="12">
                  <c:v>SPY US Equity</c:v>
                </c:pt>
                <c:pt idx="13">
                  <c:v>SPY US Equity</c:v>
                </c:pt>
                <c:pt idx="14">
                  <c:v>SPY US Equity</c:v>
                </c:pt>
                <c:pt idx="15">
                  <c:v>SPY US Equity</c:v>
                </c:pt>
                <c:pt idx="16">
                  <c:v>SPY US Equity</c:v>
                </c:pt>
                <c:pt idx="17">
                  <c:v>SPY US Equity</c:v>
                </c:pt>
                <c:pt idx="18">
                  <c:v>SPY US Equity</c:v>
                </c:pt>
                <c:pt idx="19">
                  <c:v>SPY US Equity</c:v>
                </c:pt>
                <c:pt idx="20">
                  <c:v>SPY US Equity</c:v>
                </c:pt>
                <c:pt idx="21">
                  <c:v>SPY US Equity</c:v>
                </c:pt>
                <c:pt idx="22">
                  <c:v>SPY US Equity</c:v>
                </c:pt>
                <c:pt idx="23">
                  <c:v>SPY US Equity</c:v>
                </c:pt>
                <c:pt idx="24">
                  <c:v>SPY US Equity</c:v>
                </c:pt>
                <c:pt idx="25">
                  <c:v>SPY US Equity</c:v>
                </c:pt>
                <c:pt idx="26">
                  <c:v>SPY US Equity</c:v>
                </c:pt>
                <c:pt idx="27">
                  <c:v>SPY US Equity</c:v>
                </c:pt>
                <c:pt idx="28">
                  <c:v>SPY US Equity</c:v>
                </c:pt>
                <c:pt idx="29">
                  <c:v>SPY US Equity</c:v>
                </c:pt>
                <c:pt idx="30">
                  <c:v>SPY US Equity</c:v>
                </c:pt>
                <c:pt idx="31">
                  <c:v>SPY US Equity</c:v>
                </c:pt>
                <c:pt idx="32">
                  <c:v>SPY US Equity</c:v>
                </c:pt>
                <c:pt idx="33">
                  <c:v>SPY US Equity</c:v>
                </c:pt>
                <c:pt idx="34">
                  <c:v>SPY US Equity</c:v>
                </c:pt>
                <c:pt idx="35">
                  <c:v>SPY US Equity</c:v>
                </c:pt>
                <c:pt idx="36">
                  <c:v>SPY US Equity</c:v>
                </c:pt>
                <c:pt idx="37">
                  <c:v>SPY US Equity</c:v>
                </c:pt>
                <c:pt idx="38">
                  <c:v>SPY US Equity</c:v>
                </c:pt>
                <c:pt idx="39">
                  <c:v>SPY US Equity</c:v>
                </c:pt>
                <c:pt idx="40">
                  <c:v>SPY US Equity</c:v>
                </c:pt>
                <c:pt idx="41">
                  <c:v>SPY US Equity</c:v>
                </c:pt>
                <c:pt idx="42">
                  <c:v>SPY US Equity</c:v>
                </c:pt>
                <c:pt idx="43">
                  <c:v>SPY US Equity</c:v>
                </c:pt>
                <c:pt idx="44">
                  <c:v>SPY US Equity</c:v>
                </c:pt>
                <c:pt idx="45">
                  <c:v>SPY US Equity</c:v>
                </c:pt>
                <c:pt idx="46">
                  <c:v>SPY US Equity</c:v>
                </c:pt>
                <c:pt idx="47">
                  <c:v>SPY US Equity</c:v>
                </c:pt>
                <c:pt idx="48">
                  <c:v>SPY US Equity</c:v>
                </c:pt>
                <c:pt idx="49">
                  <c:v>SPY US Equity</c:v>
                </c:pt>
                <c:pt idx="50">
                  <c:v>SPY US Equity</c:v>
                </c:pt>
                <c:pt idx="51">
                  <c:v>SPY US Equity</c:v>
                </c:pt>
                <c:pt idx="52">
                  <c:v>SPY US Equity</c:v>
                </c:pt>
                <c:pt idx="53">
                  <c:v>SPY US Equity</c:v>
                </c:pt>
                <c:pt idx="54">
                  <c:v>SPY US Equity</c:v>
                </c:pt>
                <c:pt idx="55">
                  <c:v>SPY US Equity</c:v>
                </c:pt>
                <c:pt idx="56">
                  <c:v>SPY US Equity</c:v>
                </c:pt>
                <c:pt idx="57">
                  <c:v>SPY US Equity</c:v>
                </c:pt>
                <c:pt idx="58">
                  <c:v>SPY US Equity</c:v>
                </c:pt>
                <c:pt idx="59">
                  <c:v>SPY US Equity</c:v>
                </c:pt>
                <c:pt idx="60">
                  <c:v>SPY US Equity</c:v>
                </c:pt>
                <c:pt idx="61">
                  <c:v>SPY US Equity</c:v>
                </c:pt>
                <c:pt idx="62">
                  <c:v>SPY US Equity</c:v>
                </c:pt>
                <c:pt idx="63">
                  <c:v>SPY US Equity</c:v>
                </c:pt>
                <c:pt idx="64">
                  <c:v>SPY US Equity</c:v>
                </c:pt>
                <c:pt idx="65">
                  <c:v>SPY US Equity</c:v>
                </c:pt>
                <c:pt idx="66">
                  <c:v>SPY US Equity</c:v>
                </c:pt>
                <c:pt idx="67">
                  <c:v>SPY US Equity</c:v>
                </c:pt>
                <c:pt idx="68">
                  <c:v>SPY US Equity</c:v>
                </c:pt>
                <c:pt idx="69">
                  <c:v>SPY US Equity</c:v>
                </c:pt>
                <c:pt idx="70">
                  <c:v>SPY US Equity</c:v>
                </c:pt>
                <c:pt idx="71">
                  <c:v>SPY US Equity</c:v>
                </c:pt>
                <c:pt idx="72">
                  <c:v>SPY US Equity</c:v>
                </c:pt>
                <c:pt idx="73">
                  <c:v>SPY US Equity</c:v>
                </c:pt>
                <c:pt idx="74">
                  <c:v>SPY US Equity</c:v>
                </c:pt>
                <c:pt idx="75">
                  <c:v>SPY US Equity</c:v>
                </c:pt>
                <c:pt idx="76">
                  <c:v>SPY US Equity</c:v>
                </c:pt>
                <c:pt idx="77">
                  <c:v>SPY US Equity</c:v>
                </c:pt>
                <c:pt idx="78">
                  <c:v>SPY US Equity</c:v>
                </c:pt>
                <c:pt idx="79">
                  <c:v>SPY US Equity</c:v>
                </c:pt>
                <c:pt idx="80">
                  <c:v>SPY US Equity</c:v>
                </c:pt>
                <c:pt idx="81">
                  <c:v>SPY US Equity</c:v>
                </c:pt>
                <c:pt idx="82">
                  <c:v>SPY US Equity</c:v>
                </c:pt>
                <c:pt idx="83">
                  <c:v>SPY US Equity</c:v>
                </c:pt>
                <c:pt idx="84">
                  <c:v>SPY US Equity</c:v>
                </c:pt>
                <c:pt idx="85">
                  <c:v>SPY US Equity</c:v>
                </c:pt>
                <c:pt idx="86">
                  <c:v>SPY US Equity</c:v>
                </c:pt>
                <c:pt idx="87">
                  <c:v>SPY US Equity</c:v>
                </c:pt>
                <c:pt idx="88">
                  <c:v>SPY US Equity</c:v>
                </c:pt>
                <c:pt idx="89">
                  <c:v>SPY US Equity</c:v>
                </c:pt>
                <c:pt idx="90">
                  <c:v>SPY US Equity</c:v>
                </c:pt>
                <c:pt idx="91">
                  <c:v>SPY US Equity</c:v>
                </c:pt>
                <c:pt idx="92">
                  <c:v>SPY US Equity</c:v>
                </c:pt>
                <c:pt idx="93">
                  <c:v>SPY US Equity</c:v>
                </c:pt>
                <c:pt idx="94">
                  <c:v>SPY US Equity</c:v>
                </c:pt>
                <c:pt idx="95">
                  <c:v>SPY US Equity</c:v>
                </c:pt>
                <c:pt idx="96">
                  <c:v>SPY US Equity</c:v>
                </c:pt>
                <c:pt idx="97">
                  <c:v>SPY US Equity</c:v>
                </c:pt>
                <c:pt idx="98">
                  <c:v>SPY US Equity</c:v>
                </c:pt>
                <c:pt idx="99">
                  <c:v>SPY US Equity</c:v>
                </c:pt>
                <c:pt idx="100">
                  <c:v>SPY US Equity</c:v>
                </c:pt>
                <c:pt idx="101">
                  <c:v>SPY US Equity</c:v>
                </c:pt>
                <c:pt idx="102">
                  <c:v>SPY US Equity</c:v>
                </c:pt>
                <c:pt idx="103">
                  <c:v>SPY US Equity</c:v>
                </c:pt>
                <c:pt idx="104">
                  <c:v>SPY US Equity</c:v>
                </c:pt>
                <c:pt idx="105">
                  <c:v>SPY US Equity</c:v>
                </c:pt>
                <c:pt idx="106">
                  <c:v>SPY US Equity</c:v>
                </c:pt>
                <c:pt idx="107">
                  <c:v>SPY US Equity</c:v>
                </c:pt>
                <c:pt idx="108">
                  <c:v>SPY US Equity</c:v>
                </c:pt>
                <c:pt idx="109">
                  <c:v>SPY US Equity</c:v>
                </c:pt>
                <c:pt idx="110">
                  <c:v>SPY US Equity</c:v>
                </c:pt>
                <c:pt idx="111">
                  <c:v>SPY US Equity</c:v>
                </c:pt>
                <c:pt idx="112">
                  <c:v>SPY US Equity</c:v>
                </c:pt>
                <c:pt idx="113">
                  <c:v>SPY US Equity</c:v>
                </c:pt>
                <c:pt idx="114">
                  <c:v>SPY US Equity</c:v>
                </c:pt>
                <c:pt idx="115">
                  <c:v>SPY US Equity</c:v>
                </c:pt>
                <c:pt idx="116">
                  <c:v>SPY US Equity</c:v>
                </c:pt>
                <c:pt idx="117">
                  <c:v>SPY US Equity</c:v>
                </c:pt>
                <c:pt idx="118">
                  <c:v>SPY US Equity</c:v>
                </c:pt>
                <c:pt idx="119">
                  <c:v>SPY US Equity</c:v>
                </c:pt>
                <c:pt idx="120">
                  <c:v>SPY US Equity</c:v>
                </c:pt>
                <c:pt idx="121">
                  <c:v>SPY US Equity</c:v>
                </c:pt>
                <c:pt idx="122">
                  <c:v>SPY US Equity</c:v>
                </c:pt>
                <c:pt idx="123">
                  <c:v>SPY US Equity</c:v>
                </c:pt>
                <c:pt idx="124">
                  <c:v>SPY US Equity</c:v>
                </c:pt>
                <c:pt idx="125">
                  <c:v>SPY US Equity</c:v>
                </c:pt>
                <c:pt idx="126">
                  <c:v>SPY US Equity</c:v>
                </c:pt>
                <c:pt idx="127">
                  <c:v>SPY US Equity</c:v>
                </c:pt>
                <c:pt idx="128">
                  <c:v>SPY US Equity</c:v>
                </c:pt>
                <c:pt idx="129">
                  <c:v>SPY US Equity</c:v>
                </c:pt>
                <c:pt idx="130">
                  <c:v>SPY US Equity</c:v>
                </c:pt>
                <c:pt idx="131">
                  <c:v>SPY US Equity</c:v>
                </c:pt>
                <c:pt idx="132">
                  <c:v>SPY US Equity</c:v>
                </c:pt>
                <c:pt idx="133">
                  <c:v>SPY US Equity</c:v>
                </c:pt>
                <c:pt idx="134">
                  <c:v>SPY US Equity</c:v>
                </c:pt>
                <c:pt idx="135">
                  <c:v>SPY US Equity</c:v>
                </c:pt>
                <c:pt idx="136">
                  <c:v>SPY US Equity</c:v>
                </c:pt>
                <c:pt idx="137">
                  <c:v>SPY US Equity</c:v>
                </c:pt>
                <c:pt idx="138">
                  <c:v>SPY US Equity</c:v>
                </c:pt>
                <c:pt idx="139">
                  <c:v>SPY US Equity</c:v>
                </c:pt>
                <c:pt idx="140">
                  <c:v>SPY US Equity</c:v>
                </c:pt>
                <c:pt idx="141">
                  <c:v>SPY US Equity</c:v>
                </c:pt>
                <c:pt idx="142">
                  <c:v>SPY US Equity</c:v>
                </c:pt>
                <c:pt idx="143">
                  <c:v>SPY US Equity</c:v>
                </c:pt>
                <c:pt idx="144">
                  <c:v>SPY US Equity</c:v>
                </c:pt>
                <c:pt idx="145">
                  <c:v>SPY US Equity</c:v>
                </c:pt>
                <c:pt idx="146">
                  <c:v>SPY US Equity</c:v>
                </c:pt>
                <c:pt idx="147">
                  <c:v>SPY US Equity</c:v>
                </c:pt>
                <c:pt idx="148">
                  <c:v>SPY US Equity</c:v>
                </c:pt>
                <c:pt idx="149">
                  <c:v>SPY US Equity</c:v>
                </c:pt>
                <c:pt idx="150">
                  <c:v>SPY US Equity</c:v>
                </c:pt>
              </c:strCache>
            </c:strRef>
          </c:cat>
          <c:val>
            <c:numRef>
              <c:f>'Rolling Metric Example'!$D$23:$D$174</c:f>
              <c:numCache>
                <c:formatCode>_(* #,##0.00_);_(* \(#,##0.00\);_(* "-"??_);_(@_)</c:formatCode>
                <c:ptCount val="152"/>
              </c:numCache>
            </c:numRef>
          </c:val>
          <c:smooth val="0"/>
          <c:extLst>
            <c:ext xmlns:c16="http://schemas.microsoft.com/office/drawing/2014/chart" uri="{C3380CC4-5D6E-409C-BE32-E72D297353CC}">
              <c16:uniqueId val="{00000000-BE4E-486F-B89C-952724B51B25}"/>
            </c:ext>
          </c:extLst>
        </c:ser>
        <c:ser>
          <c:idx val="1"/>
          <c:order val="1"/>
          <c:tx>
            <c:strRef>
              <c:f>'Rolling Metric Example'!$E$21:$E$22</c:f>
              <c:strCache>
                <c:ptCount val="2"/>
                <c:pt idx="0">
                  <c:v>rolling(SHARPE_RATIO(Calc_Interval=1y,TR_Base=Price_If_Available,Ann_Factor=252,RISK_FREE_TICKER=['USGG3M Index']),iterationdates=range(2018-01-01,2018-06-01)).ORIG_IDS</c:v>
                </c:pt>
                <c:pt idx="1">
                  <c:v>SPY US Equity</c:v>
                </c:pt>
              </c:strCache>
            </c:strRef>
          </c:tx>
          <c:spPr>
            <a:ln w="28575" cap="rnd">
              <a:solidFill>
                <a:schemeClr val="accent2"/>
              </a:solidFill>
              <a:round/>
            </a:ln>
            <a:effectLst/>
          </c:spPr>
          <c:marker>
            <c:symbol val="none"/>
          </c:marker>
          <c:cat>
            <c:strRef>
              <c:f>'Rolling Metric Example'!$C$23:$C$174</c:f>
              <c:strCache>
                <c:ptCount val="151"/>
                <c:pt idx="0">
                  <c:v>SPY US Equity</c:v>
                </c:pt>
                <c:pt idx="1">
                  <c:v>SPY US Equity</c:v>
                </c:pt>
                <c:pt idx="2">
                  <c:v>SPY US Equity</c:v>
                </c:pt>
                <c:pt idx="3">
                  <c:v>SPY US Equity</c:v>
                </c:pt>
                <c:pt idx="4">
                  <c:v>SPY US Equity</c:v>
                </c:pt>
                <c:pt idx="5">
                  <c:v>SPY US Equity</c:v>
                </c:pt>
                <c:pt idx="6">
                  <c:v>SPY US Equity</c:v>
                </c:pt>
                <c:pt idx="7">
                  <c:v>SPY US Equity</c:v>
                </c:pt>
                <c:pt idx="8">
                  <c:v>SPY US Equity</c:v>
                </c:pt>
                <c:pt idx="9">
                  <c:v>SPY US Equity</c:v>
                </c:pt>
                <c:pt idx="10">
                  <c:v>SPY US Equity</c:v>
                </c:pt>
                <c:pt idx="11">
                  <c:v>SPY US Equity</c:v>
                </c:pt>
                <c:pt idx="12">
                  <c:v>SPY US Equity</c:v>
                </c:pt>
                <c:pt idx="13">
                  <c:v>SPY US Equity</c:v>
                </c:pt>
                <c:pt idx="14">
                  <c:v>SPY US Equity</c:v>
                </c:pt>
                <c:pt idx="15">
                  <c:v>SPY US Equity</c:v>
                </c:pt>
                <c:pt idx="16">
                  <c:v>SPY US Equity</c:v>
                </c:pt>
                <c:pt idx="17">
                  <c:v>SPY US Equity</c:v>
                </c:pt>
                <c:pt idx="18">
                  <c:v>SPY US Equity</c:v>
                </c:pt>
                <c:pt idx="19">
                  <c:v>SPY US Equity</c:v>
                </c:pt>
                <c:pt idx="20">
                  <c:v>SPY US Equity</c:v>
                </c:pt>
                <c:pt idx="21">
                  <c:v>SPY US Equity</c:v>
                </c:pt>
                <c:pt idx="22">
                  <c:v>SPY US Equity</c:v>
                </c:pt>
                <c:pt idx="23">
                  <c:v>SPY US Equity</c:v>
                </c:pt>
                <c:pt idx="24">
                  <c:v>SPY US Equity</c:v>
                </c:pt>
                <c:pt idx="25">
                  <c:v>SPY US Equity</c:v>
                </c:pt>
                <c:pt idx="26">
                  <c:v>SPY US Equity</c:v>
                </c:pt>
                <c:pt idx="27">
                  <c:v>SPY US Equity</c:v>
                </c:pt>
                <c:pt idx="28">
                  <c:v>SPY US Equity</c:v>
                </c:pt>
                <c:pt idx="29">
                  <c:v>SPY US Equity</c:v>
                </c:pt>
                <c:pt idx="30">
                  <c:v>SPY US Equity</c:v>
                </c:pt>
                <c:pt idx="31">
                  <c:v>SPY US Equity</c:v>
                </c:pt>
                <c:pt idx="32">
                  <c:v>SPY US Equity</c:v>
                </c:pt>
                <c:pt idx="33">
                  <c:v>SPY US Equity</c:v>
                </c:pt>
                <c:pt idx="34">
                  <c:v>SPY US Equity</c:v>
                </c:pt>
                <c:pt idx="35">
                  <c:v>SPY US Equity</c:v>
                </c:pt>
                <c:pt idx="36">
                  <c:v>SPY US Equity</c:v>
                </c:pt>
                <c:pt idx="37">
                  <c:v>SPY US Equity</c:v>
                </c:pt>
                <c:pt idx="38">
                  <c:v>SPY US Equity</c:v>
                </c:pt>
                <c:pt idx="39">
                  <c:v>SPY US Equity</c:v>
                </c:pt>
                <c:pt idx="40">
                  <c:v>SPY US Equity</c:v>
                </c:pt>
                <c:pt idx="41">
                  <c:v>SPY US Equity</c:v>
                </c:pt>
                <c:pt idx="42">
                  <c:v>SPY US Equity</c:v>
                </c:pt>
                <c:pt idx="43">
                  <c:v>SPY US Equity</c:v>
                </c:pt>
                <c:pt idx="44">
                  <c:v>SPY US Equity</c:v>
                </c:pt>
                <c:pt idx="45">
                  <c:v>SPY US Equity</c:v>
                </c:pt>
                <c:pt idx="46">
                  <c:v>SPY US Equity</c:v>
                </c:pt>
                <c:pt idx="47">
                  <c:v>SPY US Equity</c:v>
                </c:pt>
                <c:pt idx="48">
                  <c:v>SPY US Equity</c:v>
                </c:pt>
                <c:pt idx="49">
                  <c:v>SPY US Equity</c:v>
                </c:pt>
                <c:pt idx="50">
                  <c:v>SPY US Equity</c:v>
                </c:pt>
                <c:pt idx="51">
                  <c:v>SPY US Equity</c:v>
                </c:pt>
                <c:pt idx="52">
                  <c:v>SPY US Equity</c:v>
                </c:pt>
                <c:pt idx="53">
                  <c:v>SPY US Equity</c:v>
                </c:pt>
                <c:pt idx="54">
                  <c:v>SPY US Equity</c:v>
                </c:pt>
                <c:pt idx="55">
                  <c:v>SPY US Equity</c:v>
                </c:pt>
                <c:pt idx="56">
                  <c:v>SPY US Equity</c:v>
                </c:pt>
                <c:pt idx="57">
                  <c:v>SPY US Equity</c:v>
                </c:pt>
                <c:pt idx="58">
                  <c:v>SPY US Equity</c:v>
                </c:pt>
                <c:pt idx="59">
                  <c:v>SPY US Equity</c:v>
                </c:pt>
                <c:pt idx="60">
                  <c:v>SPY US Equity</c:v>
                </c:pt>
                <c:pt idx="61">
                  <c:v>SPY US Equity</c:v>
                </c:pt>
                <c:pt idx="62">
                  <c:v>SPY US Equity</c:v>
                </c:pt>
                <c:pt idx="63">
                  <c:v>SPY US Equity</c:v>
                </c:pt>
                <c:pt idx="64">
                  <c:v>SPY US Equity</c:v>
                </c:pt>
                <c:pt idx="65">
                  <c:v>SPY US Equity</c:v>
                </c:pt>
                <c:pt idx="66">
                  <c:v>SPY US Equity</c:v>
                </c:pt>
                <c:pt idx="67">
                  <c:v>SPY US Equity</c:v>
                </c:pt>
                <c:pt idx="68">
                  <c:v>SPY US Equity</c:v>
                </c:pt>
                <c:pt idx="69">
                  <c:v>SPY US Equity</c:v>
                </c:pt>
                <c:pt idx="70">
                  <c:v>SPY US Equity</c:v>
                </c:pt>
                <c:pt idx="71">
                  <c:v>SPY US Equity</c:v>
                </c:pt>
                <c:pt idx="72">
                  <c:v>SPY US Equity</c:v>
                </c:pt>
                <c:pt idx="73">
                  <c:v>SPY US Equity</c:v>
                </c:pt>
                <c:pt idx="74">
                  <c:v>SPY US Equity</c:v>
                </c:pt>
                <c:pt idx="75">
                  <c:v>SPY US Equity</c:v>
                </c:pt>
                <c:pt idx="76">
                  <c:v>SPY US Equity</c:v>
                </c:pt>
                <c:pt idx="77">
                  <c:v>SPY US Equity</c:v>
                </c:pt>
                <c:pt idx="78">
                  <c:v>SPY US Equity</c:v>
                </c:pt>
                <c:pt idx="79">
                  <c:v>SPY US Equity</c:v>
                </c:pt>
                <c:pt idx="80">
                  <c:v>SPY US Equity</c:v>
                </c:pt>
                <c:pt idx="81">
                  <c:v>SPY US Equity</c:v>
                </c:pt>
                <c:pt idx="82">
                  <c:v>SPY US Equity</c:v>
                </c:pt>
                <c:pt idx="83">
                  <c:v>SPY US Equity</c:v>
                </c:pt>
                <c:pt idx="84">
                  <c:v>SPY US Equity</c:v>
                </c:pt>
                <c:pt idx="85">
                  <c:v>SPY US Equity</c:v>
                </c:pt>
                <c:pt idx="86">
                  <c:v>SPY US Equity</c:v>
                </c:pt>
                <c:pt idx="87">
                  <c:v>SPY US Equity</c:v>
                </c:pt>
                <c:pt idx="88">
                  <c:v>SPY US Equity</c:v>
                </c:pt>
                <c:pt idx="89">
                  <c:v>SPY US Equity</c:v>
                </c:pt>
                <c:pt idx="90">
                  <c:v>SPY US Equity</c:v>
                </c:pt>
                <c:pt idx="91">
                  <c:v>SPY US Equity</c:v>
                </c:pt>
                <c:pt idx="92">
                  <c:v>SPY US Equity</c:v>
                </c:pt>
                <c:pt idx="93">
                  <c:v>SPY US Equity</c:v>
                </c:pt>
                <c:pt idx="94">
                  <c:v>SPY US Equity</c:v>
                </c:pt>
                <c:pt idx="95">
                  <c:v>SPY US Equity</c:v>
                </c:pt>
                <c:pt idx="96">
                  <c:v>SPY US Equity</c:v>
                </c:pt>
                <c:pt idx="97">
                  <c:v>SPY US Equity</c:v>
                </c:pt>
                <c:pt idx="98">
                  <c:v>SPY US Equity</c:v>
                </c:pt>
                <c:pt idx="99">
                  <c:v>SPY US Equity</c:v>
                </c:pt>
                <c:pt idx="100">
                  <c:v>SPY US Equity</c:v>
                </c:pt>
                <c:pt idx="101">
                  <c:v>SPY US Equity</c:v>
                </c:pt>
                <c:pt idx="102">
                  <c:v>SPY US Equity</c:v>
                </c:pt>
                <c:pt idx="103">
                  <c:v>SPY US Equity</c:v>
                </c:pt>
                <c:pt idx="104">
                  <c:v>SPY US Equity</c:v>
                </c:pt>
                <c:pt idx="105">
                  <c:v>SPY US Equity</c:v>
                </c:pt>
                <c:pt idx="106">
                  <c:v>SPY US Equity</c:v>
                </c:pt>
                <c:pt idx="107">
                  <c:v>SPY US Equity</c:v>
                </c:pt>
                <c:pt idx="108">
                  <c:v>SPY US Equity</c:v>
                </c:pt>
                <c:pt idx="109">
                  <c:v>SPY US Equity</c:v>
                </c:pt>
                <c:pt idx="110">
                  <c:v>SPY US Equity</c:v>
                </c:pt>
                <c:pt idx="111">
                  <c:v>SPY US Equity</c:v>
                </c:pt>
                <c:pt idx="112">
                  <c:v>SPY US Equity</c:v>
                </c:pt>
                <c:pt idx="113">
                  <c:v>SPY US Equity</c:v>
                </c:pt>
                <c:pt idx="114">
                  <c:v>SPY US Equity</c:v>
                </c:pt>
                <c:pt idx="115">
                  <c:v>SPY US Equity</c:v>
                </c:pt>
                <c:pt idx="116">
                  <c:v>SPY US Equity</c:v>
                </c:pt>
                <c:pt idx="117">
                  <c:v>SPY US Equity</c:v>
                </c:pt>
                <c:pt idx="118">
                  <c:v>SPY US Equity</c:v>
                </c:pt>
                <c:pt idx="119">
                  <c:v>SPY US Equity</c:v>
                </c:pt>
                <c:pt idx="120">
                  <c:v>SPY US Equity</c:v>
                </c:pt>
                <c:pt idx="121">
                  <c:v>SPY US Equity</c:v>
                </c:pt>
                <c:pt idx="122">
                  <c:v>SPY US Equity</c:v>
                </c:pt>
                <c:pt idx="123">
                  <c:v>SPY US Equity</c:v>
                </c:pt>
                <c:pt idx="124">
                  <c:v>SPY US Equity</c:v>
                </c:pt>
                <c:pt idx="125">
                  <c:v>SPY US Equity</c:v>
                </c:pt>
                <c:pt idx="126">
                  <c:v>SPY US Equity</c:v>
                </c:pt>
                <c:pt idx="127">
                  <c:v>SPY US Equity</c:v>
                </c:pt>
                <c:pt idx="128">
                  <c:v>SPY US Equity</c:v>
                </c:pt>
                <c:pt idx="129">
                  <c:v>SPY US Equity</c:v>
                </c:pt>
                <c:pt idx="130">
                  <c:v>SPY US Equity</c:v>
                </c:pt>
                <c:pt idx="131">
                  <c:v>SPY US Equity</c:v>
                </c:pt>
                <c:pt idx="132">
                  <c:v>SPY US Equity</c:v>
                </c:pt>
                <c:pt idx="133">
                  <c:v>SPY US Equity</c:v>
                </c:pt>
                <c:pt idx="134">
                  <c:v>SPY US Equity</c:v>
                </c:pt>
                <c:pt idx="135">
                  <c:v>SPY US Equity</c:v>
                </c:pt>
                <c:pt idx="136">
                  <c:v>SPY US Equity</c:v>
                </c:pt>
                <c:pt idx="137">
                  <c:v>SPY US Equity</c:v>
                </c:pt>
                <c:pt idx="138">
                  <c:v>SPY US Equity</c:v>
                </c:pt>
                <c:pt idx="139">
                  <c:v>SPY US Equity</c:v>
                </c:pt>
                <c:pt idx="140">
                  <c:v>SPY US Equity</c:v>
                </c:pt>
                <c:pt idx="141">
                  <c:v>SPY US Equity</c:v>
                </c:pt>
                <c:pt idx="142">
                  <c:v>SPY US Equity</c:v>
                </c:pt>
                <c:pt idx="143">
                  <c:v>SPY US Equity</c:v>
                </c:pt>
                <c:pt idx="144">
                  <c:v>SPY US Equity</c:v>
                </c:pt>
                <c:pt idx="145">
                  <c:v>SPY US Equity</c:v>
                </c:pt>
                <c:pt idx="146">
                  <c:v>SPY US Equity</c:v>
                </c:pt>
                <c:pt idx="147">
                  <c:v>SPY US Equity</c:v>
                </c:pt>
                <c:pt idx="148">
                  <c:v>SPY US Equity</c:v>
                </c:pt>
                <c:pt idx="149">
                  <c:v>SPY US Equity</c:v>
                </c:pt>
                <c:pt idx="150">
                  <c:v>SPY US Equity</c:v>
                </c:pt>
              </c:strCache>
            </c:strRef>
          </c:cat>
          <c:val>
            <c:numRef>
              <c:f>'Rolling Metric Example'!$E$23:$E$174</c:f>
              <c:numCache>
                <c:formatCode>General</c:formatCode>
                <c:ptCount val="1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1-BE4E-486F-B89C-952724B51B25}"/>
            </c:ext>
          </c:extLst>
        </c:ser>
        <c:dLbls>
          <c:showLegendKey val="0"/>
          <c:showVal val="0"/>
          <c:showCatName val="0"/>
          <c:showSerName val="0"/>
          <c:showPercent val="0"/>
          <c:showBubbleSize val="0"/>
        </c:dLbls>
        <c:smooth val="0"/>
        <c:axId val="249704832"/>
        <c:axId val="249706368"/>
      </c:lineChart>
      <c:dateAx>
        <c:axId val="2497048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49706368"/>
        <c:crosses val="autoZero"/>
        <c:auto val="0"/>
        <c:lblOffset val="100"/>
        <c:baseTimeUnit val="days"/>
      </c:dateAx>
      <c:valAx>
        <c:axId val="24970636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4970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5.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absoluteAnchor>
    <xdr:pos x="114300" y="56029"/>
    <xdr:ext cx="1807733" cy="563880"/>
    <xdr:pic>
      <xdr:nvPicPr>
        <xdr:cNvPr id="2" name="Bloomber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4300" y="56029"/>
          <a:ext cx="1807733" cy="563880"/>
        </a:xfrm>
        <a:prstGeom prst="rect">
          <a:avLst/>
        </a:prstGeom>
      </xdr:spPr>
    </xdr:pic>
    <xdr:clientData/>
  </xdr:absoluteAnchor>
  <xdr:absoluteAnchor>
    <xdr:pos x="1899478" y="56029"/>
    <xdr:ext cx="9060740" cy="566928"/>
    <xdr:sp macro="" textlink="">
      <xdr:nvSpPr>
        <xdr:cNvPr id="3" name="BannerTitle">
          <a:extLst>
            <a:ext uri="{FF2B5EF4-FFF2-40B4-BE49-F238E27FC236}">
              <a16:creationId xmlns:a16="http://schemas.microsoft.com/office/drawing/2014/main" id="{00000000-0008-0000-0000-000003000000}"/>
            </a:ext>
          </a:extLst>
        </xdr:cNvPr>
        <xdr:cNvSpPr>
          <a:spLocks noChangeArrowheads="1"/>
        </xdr:cNvSpPr>
      </xdr:nvSpPr>
      <xdr:spPr bwMode="auto">
        <a:xfrm>
          <a:off x="1899478" y="56029"/>
          <a:ext cx="906074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mn-lt"/>
            </a:rPr>
            <a:t>Key Benefits of BQL for Funds:</a:t>
          </a:r>
        </a:p>
      </xdr:txBody>
    </xdr:sp>
    <xdr:clientData/>
  </xdr:absoluteAnchor>
  <xdr:oneCellAnchor>
    <xdr:from>
      <xdr:col>5</xdr:col>
      <xdr:colOff>46196</xdr:colOff>
      <xdr:row>14</xdr:row>
      <xdr:rowOff>242888</xdr:rowOff>
    </xdr:from>
    <xdr:ext cx="1595117" cy="547687"/>
    <xdr:sp macro="" textlink="">
      <xdr:nvSpPr>
        <xdr:cNvPr id="4" name="TextBox 3">
          <a:extLst>
            <a:ext uri="{FF2B5EF4-FFF2-40B4-BE49-F238E27FC236}">
              <a16:creationId xmlns:a16="http://schemas.microsoft.com/office/drawing/2014/main" id="{00000000-0008-0000-0000-000004000000}"/>
            </a:ext>
          </a:extLst>
        </xdr:cNvPr>
        <xdr:cNvSpPr txBox="1"/>
      </xdr:nvSpPr>
      <xdr:spPr>
        <a:xfrm rot="16200000">
          <a:off x="3617911" y="2329023"/>
          <a:ext cx="547687" cy="15951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r>
            <a:rPr lang="en-US" sz="9600" b="0">
              <a:solidFill>
                <a:srgbClr val="0070C0"/>
              </a:solidFill>
              <a:latin typeface="+mj-lt"/>
            </a:rPr>
            <a:t>{</a:t>
          </a:r>
        </a:p>
      </xdr:txBody>
    </xdr:sp>
    <xdr:clientData/>
  </xdr:oneCellAnchor>
  <xdr:twoCellAnchor>
    <xdr:from>
      <xdr:col>7</xdr:col>
      <xdr:colOff>238122</xdr:colOff>
      <xdr:row>15</xdr:row>
      <xdr:rowOff>19049</xdr:rowOff>
    </xdr:from>
    <xdr:to>
      <xdr:col>10</xdr:col>
      <xdr:colOff>180973</xdr:colOff>
      <xdr:row>17</xdr:row>
      <xdr:rowOff>114300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rot="16200000">
          <a:off x="5153022" y="2228849"/>
          <a:ext cx="476251" cy="1771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b="0">
              <a:solidFill>
                <a:srgbClr val="FF0000"/>
              </a:solidFill>
              <a:latin typeface="+mj-lt"/>
            </a:rPr>
            <a:t>{</a:t>
          </a:r>
        </a:p>
      </xdr:txBody>
    </xdr:sp>
    <xdr:clientData/>
  </xdr:twoCellAnchor>
  <xdr:twoCellAnchor>
    <xdr:from>
      <xdr:col>2</xdr:col>
      <xdr:colOff>414337</xdr:colOff>
      <xdr:row>14</xdr:row>
      <xdr:rowOff>285750</xdr:rowOff>
    </xdr:from>
    <xdr:to>
      <xdr:col>5</xdr:col>
      <xdr:colOff>371474</xdr:colOff>
      <xdr:row>17</xdr:row>
      <xdr:rowOff>104775</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rot="16200000">
          <a:off x="2283618" y="2207419"/>
          <a:ext cx="485775" cy="1785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b="0">
              <a:solidFill>
                <a:srgbClr val="00B050"/>
              </a:solidFill>
              <a:latin typeface="+mj-lt"/>
            </a:rPr>
            <a:t>{</a:t>
          </a:r>
        </a:p>
      </xdr:txBody>
    </xdr:sp>
    <xdr:clientData/>
  </xdr:twoCellAnchor>
  <xdr:twoCellAnchor>
    <xdr:from>
      <xdr:col>12</xdr:col>
      <xdr:colOff>549088</xdr:colOff>
      <xdr:row>14</xdr:row>
      <xdr:rowOff>145676</xdr:rowOff>
    </xdr:from>
    <xdr:to>
      <xdr:col>14</xdr:col>
      <xdr:colOff>437029</xdr:colOff>
      <xdr:row>14</xdr:row>
      <xdr:rowOff>156882</xdr:rowOff>
    </xdr:to>
    <xdr:cxnSp macro="">
      <xdr:nvCxnSpPr>
        <xdr:cNvPr id="7" name="Straight Arrow Connector 6">
          <a:extLst>
            <a:ext uri="{FF2B5EF4-FFF2-40B4-BE49-F238E27FC236}">
              <a16:creationId xmlns:a16="http://schemas.microsoft.com/office/drawing/2014/main" id="{00000000-0008-0000-0000-000007000000}"/>
            </a:ext>
          </a:extLst>
        </xdr:cNvPr>
        <xdr:cNvCxnSpPr/>
      </xdr:nvCxnSpPr>
      <xdr:spPr>
        <a:xfrm>
          <a:off x="7864288" y="2812676"/>
          <a:ext cx="1107141" cy="1120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1411942</xdr:colOff>
      <xdr:row>26</xdr:row>
      <xdr:rowOff>156882</xdr:rowOff>
    </xdr:from>
    <xdr:to>
      <xdr:col>14</xdr:col>
      <xdr:colOff>381000</xdr:colOff>
      <xdr:row>26</xdr:row>
      <xdr:rowOff>156882</xdr:rowOff>
    </xdr:to>
    <xdr:cxnSp macro="">
      <xdr:nvCxnSpPr>
        <xdr:cNvPr id="8" name="Straight Arrow Connector 7">
          <a:extLst>
            <a:ext uri="{FF2B5EF4-FFF2-40B4-BE49-F238E27FC236}">
              <a16:creationId xmlns:a16="http://schemas.microsoft.com/office/drawing/2014/main" id="{00000000-0008-0000-0000-000008000000}"/>
            </a:ext>
          </a:extLst>
        </xdr:cNvPr>
        <xdr:cNvCxnSpPr/>
      </xdr:nvCxnSpPr>
      <xdr:spPr>
        <a:xfrm>
          <a:off x="8536642" y="5109882"/>
          <a:ext cx="37875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1785938</xdr:colOff>
      <xdr:row>36</xdr:row>
      <xdr:rowOff>158750</xdr:rowOff>
    </xdr:from>
    <xdr:to>
      <xdr:col>14</xdr:col>
      <xdr:colOff>3238500</xdr:colOff>
      <xdr:row>36</xdr:row>
      <xdr:rowOff>166688</xdr:rowOff>
    </xdr:to>
    <xdr:cxnSp macro="">
      <xdr:nvCxnSpPr>
        <xdr:cNvPr id="9" name="Straight Arrow Connector 8">
          <a:extLst>
            <a:ext uri="{FF2B5EF4-FFF2-40B4-BE49-F238E27FC236}">
              <a16:creationId xmlns:a16="http://schemas.microsoft.com/office/drawing/2014/main" id="{00000000-0008-0000-0000-000009000000}"/>
            </a:ext>
          </a:extLst>
        </xdr:cNvPr>
        <xdr:cNvCxnSpPr/>
      </xdr:nvCxnSpPr>
      <xdr:spPr>
        <a:xfrm flipV="1">
          <a:off x="9139238" y="7016750"/>
          <a:ext cx="4762" cy="793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2667000</xdr:colOff>
      <xdr:row>59</xdr:row>
      <xdr:rowOff>166687</xdr:rowOff>
    </xdr:from>
    <xdr:to>
      <xdr:col>14</xdr:col>
      <xdr:colOff>3244850</xdr:colOff>
      <xdr:row>59</xdr:row>
      <xdr:rowOff>174624</xdr:rowOff>
    </xdr:to>
    <xdr:cxnSp macro="">
      <xdr:nvCxnSpPr>
        <xdr:cNvPr id="10" name="Straight Arrow Connector 9">
          <a:extLst>
            <a:ext uri="{FF2B5EF4-FFF2-40B4-BE49-F238E27FC236}">
              <a16:creationId xmlns:a16="http://schemas.microsoft.com/office/drawing/2014/main" id="{00000000-0008-0000-0000-00000A000000}"/>
            </a:ext>
          </a:extLst>
        </xdr:cNvPr>
        <xdr:cNvCxnSpPr/>
      </xdr:nvCxnSpPr>
      <xdr:spPr>
        <a:xfrm>
          <a:off x="9144000" y="11406187"/>
          <a:ext cx="0" cy="793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3124201</xdr:colOff>
      <xdr:row>75</xdr:row>
      <xdr:rowOff>169864</xdr:rowOff>
    </xdr:from>
    <xdr:to>
      <xdr:col>14</xdr:col>
      <xdr:colOff>3268663</xdr:colOff>
      <xdr:row>75</xdr:row>
      <xdr:rowOff>174625</xdr:rowOff>
    </xdr:to>
    <xdr:cxnSp macro="">
      <xdr:nvCxnSpPr>
        <xdr:cNvPr id="11" name="Straight Arrow Connector 10">
          <a:extLst>
            <a:ext uri="{FF2B5EF4-FFF2-40B4-BE49-F238E27FC236}">
              <a16:creationId xmlns:a16="http://schemas.microsoft.com/office/drawing/2014/main" id="{00000000-0008-0000-0000-00000B000000}"/>
            </a:ext>
          </a:extLst>
        </xdr:cNvPr>
        <xdr:cNvCxnSpPr/>
      </xdr:nvCxnSpPr>
      <xdr:spPr>
        <a:xfrm>
          <a:off x="9144001" y="14457364"/>
          <a:ext cx="1587" cy="476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3</xdr:col>
      <xdr:colOff>76200</xdr:colOff>
      <xdr:row>16</xdr:row>
      <xdr:rowOff>161925</xdr:rowOff>
    </xdr:from>
    <xdr:ext cx="1235979" cy="264560"/>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905000" y="3209925"/>
          <a:ext cx="12359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00B050"/>
              </a:solidFill>
              <a:latin typeface="+mn-lt"/>
            </a:rPr>
            <a:t>Universe/Security</a:t>
          </a:r>
        </a:p>
      </xdr:txBody>
    </xdr:sp>
    <xdr:clientData/>
  </xdr:oneCellAnchor>
  <xdr:oneCellAnchor>
    <xdr:from>
      <xdr:col>5</xdr:col>
      <xdr:colOff>373062</xdr:colOff>
      <xdr:row>16</xdr:row>
      <xdr:rowOff>161925</xdr:rowOff>
    </xdr:from>
    <xdr:ext cx="1107419" cy="264560"/>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3421062" y="3209925"/>
          <a:ext cx="110741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0070C0"/>
              </a:solidFill>
              <a:latin typeface="+mn-lt"/>
            </a:rPr>
            <a:t>Field/Data Item</a:t>
          </a:r>
        </a:p>
      </xdr:txBody>
    </xdr:sp>
    <xdr:clientData/>
  </xdr:oneCellAnchor>
  <xdr:oneCellAnchor>
    <xdr:from>
      <xdr:col>7</xdr:col>
      <xdr:colOff>361950</xdr:colOff>
      <xdr:row>16</xdr:row>
      <xdr:rowOff>161925</xdr:rowOff>
    </xdr:from>
    <xdr:ext cx="1388265" cy="264560"/>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4629150" y="3209925"/>
          <a:ext cx="138826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latin typeface="+mn-lt"/>
            </a:rPr>
            <a:t>Parameters to Apply</a:t>
          </a:r>
        </a:p>
      </xdr:txBody>
    </xdr:sp>
    <xdr:clientData/>
  </xdr:oneCellAnchor>
  <xdr:twoCellAnchor>
    <xdr:from>
      <xdr:col>12</xdr:col>
      <xdr:colOff>1261783</xdr:colOff>
      <xdr:row>36</xdr:row>
      <xdr:rowOff>123265</xdr:rowOff>
    </xdr:from>
    <xdr:to>
      <xdr:col>14</xdr:col>
      <xdr:colOff>369794</xdr:colOff>
      <xdr:row>36</xdr:row>
      <xdr:rowOff>141195</xdr:rowOff>
    </xdr:to>
    <xdr:cxnSp macro="">
      <xdr:nvCxnSpPr>
        <xdr:cNvPr id="15" name="Straight Arrow Connector 14">
          <a:extLst>
            <a:ext uri="{FF2B5EF4-FFF2-40B4-BE49-F238E27FC236}">
              <a16:creationId xmlns:a16="http://schemas.microsoft.com/office/drawing/2014/main" id="{00000000-0008-0000-0000-00000F000000}"/>
            </a:ext>
          </a:extLst>
        </xdr:cNvPr>
        <xdr:cNvCxnSpPr/>
      </xdr:nvCxnSpPr>
      <xdr:spPr>
        <a:xfrm flipV="1">
          <a:off x="7929283" y="6981265"/>
          <a:ext cx="974911" cy="1793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750793</xdr:colOff>
      <xdr:row>59</xdr:row>
      <xdr:rowOff>159683</xdr:rowOff>
    </xdr:from>
    <xdr:to>
      <xdr:col>14</xdr:col>
      <xdr:colOff>268941</xdr:colOff>
      <xdr:row>59</xdr:row>
      <xdr:rowOff>168089</xdr:rowOff>
    </xdr:to>
    <xdr:cxnSp macro="">
      <xdr:nvCxnSpPr>
        <xdr:cNvPr id="16" name="Straight Arrow Connector 15">
          <a:extLst>
            <a:ext uri="{FF2B5EF4-FFF2-40B4-BE49-F238E27FC236}">
              <a16:creationId xmlns:a16="http://schemas.microsoft.com/office/drawing/2014/main" id="{00000000-0008-0000-0000-000010000000}"/>
            </a:ext>
          </a:extLst>
        </xdr:cNvPr>
        <xdr:cNvCxnSpPr/>
      </xdr:nvCxnSpPr>
      <xdr:spPr>
        <a:xfrm>
          <a:off x="7923118" y="11399183"/>
          <a:ext cx="880223" cy="840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903193</xdr:colOff>
      <xdr:row>75</xdr:row>
      <xdr:rowOff>569818</xdr:rowOff>
    </xdr:from>
    <xdr:to>
      <xdr:col>14</xdr:col>
      <xdr:colOff>421341</xdr:colOff>
      <xdr:row>75</xdr:row>
      <xdr:rowOff>578224</xdr:rowOff>
    </xdr:to>
    <xdr:cxnSp macro="">
      <xdr:nvCxnSpPr>
        <xdr:cNvPr id="17" name="Straight Arrow Connector 16">
          <a:extLst>
            <a:ext uri="{FF2B5EF4-FFF2-40B4-BE49-F238E27FC236}">
              <a16:creationId xmlns:a16="http://schemas.microsoft.com/office/drawing/2014/main" id="{00000000-0008-0000-0000-000011000000}"/>
            </a:ext>
          </a:extLst>
        </xdr:cNvPr>
        <xdr:cNvCxnSpPr/>
      </xdr:nvCxnSpPr>
      <xdr:spPr>
        <a:xfrm>
          <a:off x="7923118" y="14476318"/>
          <a:ext cx="1032623"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2667000</xdr:colOff>
      <xdr:row>59</xdr:row>
      <xdr:rowOff>166687</xdr:rowOff>
    </xdr:from>
    <xdr:to>
      <xdr:col>14</xdr:col>
      <xdr:colOff>3244850</xdr:colOff>
      <xdr:row>59</xdr:row>
      <xdr:rowOff>174624</xdr:rowOff>
    </xdr:to>
    <xdr:cxnSp macro="">
      <xdr:nvCxnSpPr>
        <xdr:cNvPr id="18" name="Straight Arrow Connector 17">
          <a:extLst>
            <a:ext uri="{FF2B5EF4-FFF2-40B4-BE49-F238E27FC236}">
              <a16:creationId xmlns:a16="http://schemas.microsoft.com/office/drawing/2014/main" id="{00000000-0008-0000-0000-000012000000}"/>
            </a:ext>
          </a:extLst>
        </xdr:cNvPr>
        <xdr:cNvCxnSpPr/>
      </xdr:nvCxnSpPr>
      <xdr:spPr>
        <a:xfrm>
          <a:off x="9144000" y="11406187"/>
          <a:ext cx="0" cy="793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6" name="Bloomberg">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139818</xdr:colOff>
      <xdr:row>3</xdr:row>
      <xdr:rowOff>185928</xdr:rowOff>
    </xdr:to>
    <xdr:sp macro="" textlink="">
      <xdr:nvSpPr>
        <xdr:cNvPr id="7" name="BannerTitle">
          <a:extLst>
            <a:ext uri="{FF2B5EF4-FFF2-40B4-BE49-F238E27FC236}">
              <a16:creationId xmlns:a16="http://schemas.microsoft.com/office/drawing/2014/main" id="{00000000-0008-0000-0200-000007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Return Series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133655</xdr:colOff>
      <xdr:row>3</xdr:row>
      <xdr:rowOff>185928</xdr:rowOff>
    </xdr:to>
    <xdr:sp macro="" textlink="">
      <xdr:nvSpPr>
        <xdr:cNvPr id="3" name="BannerTitle">
          <a:extLst>
            <a:ext uri="{FF2B5EF4-FFF2-40B4-BE49-F238E27FC236}">
              <a16:creationId xmlns:a16="http://schemas.microsoft.com/office/drawing/2014/main" id="{00000000-0008-0000-03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Total Return</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133655</xdr:colOff>
      <xdr:row>3</xdr:row>
      <xdr:rowOff>185928</xdr:rowOff>
    </xdr:to>
    <xdr:sp macro="" textlink="">
      <xdr:nvSpPr>
        <xdr:cNvPr id="3" name="BannerTitle">
          <a:extLst>
            <a:ext uri="{FF2B5EF4-FFF2-40B4-BE49-F238E27FC236}">
              <a16:creationId xmlns:a16="http://schemas.microsoft.com/office/drawing/2014/main" id="{00000000-0008-0000-04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mn-lt"/>
            </a:rPr>
            <a:t>Fund Metrics - Annualized Total Return</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133655</xdr:colOff>
      <xdr:row>3</xdr:row>
      <xdr:rowOff>185928</xdr:rowOff>
    </xdr:to>
    <xdr:sp macro="" textlink="">
      <xdr:nvSpPr>
        <xdr:cNvPr id="3" name="BannerTitle">
          <a:extLst>
            <a:ext uri="{FF2B5EF4-FFF2-40B4-BE49-F238E27FC236}">
              <a16:creationId xmlns:a16="http://schemas.microsoft.com/office/drawing/2014/main" id="{00000000-0008-0000-05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mn-lt"/>
            </a:rPr>
            <a:t>Fund Metrics - Volatility</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133655</xdr:colOff>
      <xdr:row>3</xdr:row>
      <xdr:rowOff>185928</xdr:rowOff>
    </xdr:to>
    <xdr:sp macro="" textlink="">
      <xdr:nvSpPr>
        <xdr:cNvPr id="3" name="BannerTitle">
          <a:extLst>
            <a:ext uri="{FF2B5EF4-FFF2-40B4-BE49-F238E27FC236}">
              <a16:creationId xmlns:a16="http://schemas.microsoft.com/office/drawing/2014/main" id="{00000000-0008-0000-06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mn-lt"/>
            </a:rPr>
            <a:t>Fund Metrics - Downside Volatility</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114300</xdr:colOff>
      <xdr:row>1</xdr:row>
      <xdr:rowOff>3842</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3842</xdr:rowOff>
    </xdr:from>
    <xdr:to>
      <xdr:col>9</xdr:col>
      <xdr:colOff>134775</xdr:colOff>
      <xdr:row>3</xdr:row>
      <xdr:rowOff>185928</xdr:rowOff>
    </xdr:to>
    <xdr:sp macro="" textlink="">
      <xdr:nvSpPr>
        <xdr:cNvPr id="3" name="BannerTitle">
          <a:extLst>
            <a:ext uri="{FF2B5EF4-FFF2-40B4-BE49-F238E27FC236}">
              <a16:creationId xmlns:a16="http://schemas.microsoft.com/office/drawing/2014/main" id="{00000000-0008-0000-07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mn-lt"/>
            </a:rPr>
            <a:t>Fund Metrics - Sharpe Ratio</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7</xdr:col>
      <xdr:colOff>3019730</xdr:colOff>
      <xdr:row>3</xdr:row>
      <xdr:rowOff>185928</xdr:rowOff>
    </xdr:to>
    <xdr:sp macro="" textlink="">
      <xdr:nvSpPr>
        <xdr:cNvPr id="3" name="BannerTitle">
          <a:extLst>
            <a:ext uri="{FF2B5EF4-FFF2-40B4-BE49-F238E27FC236}">
              <a16:creationId xmlns:a16="http://schemas.microsoft.com/office/drawing/2014/main" id="{00000000-0008-0000-08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mn-lt"/>
            </a:rPr>
            <a:t>Fund Metrics - Sortino Ratio</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1</xdr:col>
      <xdr:colOff>1325880</xdr:colOff>
      <xdr:row>3</xdr:row>
      <xdr:rowOff>182880</xdr:rowOff>
    </xdr:to>
    <xdr:pic>
      <xdr:nvPicPr>
        <xdr:cNvPr id="2" name="Bloomberg">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1303325</xdr:colOff>
      <xdr:row>1</xdr:row>
      <xdr:rowOff>0</xdr:rowOff>
    </xdr:from>
    <xdr:to>
      <xdr:col>14</xdr:col>
      <xdr:colOff>562280</xdr:colOff>
      <xdr:row>3</xdr:row>
      <xdr:rowOff>185928</xdr:rowOff>
    </xdr:to>
    <xdr:sp macro="" textlink="">
      <xdr:nvSpPr>
        <xdr:cNvPr id="3" name="BannerTitle">
          <a:extLst>
            <a:ext uri="{FF2B5EF4-FFF2-40B4-BE49-F238E27FC236}">
              <a16:creationId xmlns:a16="http://schemas.microsoft.com/office/drawing/2014/main" id="{00000000-0008-0000-09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ea typeface="+mn-ea"/>
              <a:cs typeface="+mn-cs"/>
            </a:rPr>
            <a:t>Fund Metrics - Mapping</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129099</xdr:colOff>
      <xdr:row>3</xdr:row>
      <xdr:rowOff>185928</xdr:rowOff>
    </xdr:to>
    <xdr:sp macro="" textlink="">
      <xdr:nvSpPr>
        <xdr:cNvPr id="3" name="BannerTitle">
          <a:extLst>
            <a:ext uri="{FF2B5EF4-FFF2-40B4-BE49-F238E27FC236}">
              <a16:creationId xmlns:a16="http://schemas.microsoft.com/office/drawing/2014/main" id="{00000000-0008-0000-0A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Returns Correlation</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7</xdr:col>
      <xdr:colOff>3021235</xdr:colOff>
      <xdr:row>3</xdr:row>
      <xdr:rowOff>185928</xdr:rowOff>
    </xdr:to>
    <xdr:sp macro="" textlink="">
      <xdr:nvSpPr>
        <xdr:cNvPr id="3" name="BannerTitle">
          <a:extLst>
            <a:ext uri="{FF2B5EF4-FFF2-40B4-BE49-F238E27FC236}">
              <a16:creationId xmlns:a16="http://schemas.microsoft.com/office/drawing/2014/main" id="{00000000-0008-0000-0B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Beta</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129099</xdr:colOff>
      <xdr:row>3</xdr:row>
      <xdr:rowOff>185928</xdr:rowOff>
    </xdr:to>
    <xdr:sp macro="" textlink="">
      <xdr:nvSpPr>
        <xdr:cNvPr id="3" name="BannerTitle">
          <a:extLst>
            <a:ext uri="{FF2B5EF4-FFF2-40B4-BE49-F238E27FC236}">
              <a16:creationId xmlns:a16="http://schemas.microsoft.com/office/drawing/2014/main" id="{00000000-0008-0000-0C00-000003000000}"/>
            </a:ext>
          </a:extLst>
        </xdr:cNvPr>
        <xdr:cNvSpPr>
          <a:spLocks noChangeArrowheads="1"/>
        </xdr:cNvSpPr>
      </xdr:nvSpPr>
      <xdr:spPr bwMode="auto">
        <a:xfrm>
          <a:off x="1912925" y="57150"/>
          <a:ext cx="9093724"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Beta</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10</xdr:col>
      <xdr:colOff>126357</xdr:colOff>
      <xdr:row>3</xdr:row>
      <xdr:rowOff>185928</xdr:rowOff>
    </xdr:to>
    <xdr:sp macro="" textlink="">
      <xdr:nvSpPr>
        <xdr:cNvPr id="3" name="BannerTitle">
          <a:extLst>
            <a:ext uri="{FF2B5EF4-FFF2-40B4-BE49-F238E27FC236}">
              <a16:creationId xmlns:a16="http://schemas.microsoft.com/office/drawing/2014/main" id="{00000000-0008-0000-0D00-000003000000}"/>
            </a:ext>
          </a:extLst>
        </xdr:cNvPr>
        <xdr:cNvSpPr>
          <a:spLocks noChangeArrowheads="1"/>
        </xdr:cNvSpPr>
      </xdr:nvSpPr>
      <xdr:spPr bwMode="auto">
        <a:xfrm>
          <a:off x="1917321" y="58615"/>
          <a:ext cx="9103409"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Jensen Alpha</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127594</xdr:colOff>
      <xdr:row>3</xdr:row>
      <xdr:rowOff>185928</xdr:rowOff>
    </xdr:to>
    <xdr:sp macro="" textlink="">
      <xdr:nvSpPr>
        <xdr:cNvPr id="3" name="BannerTitle">
          <a:extLst>
            <a:ext uri="{FF2B5EF4-FFF2-40B4-BE49-F238E27FC236}">
              <a16:creationId xmlns:a16="http://schemas.microsoft.com/office/drawing/2014/main" id="{00000000-0008-0000-0E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Excess Return</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129099</xdr:colOff>
      <xdr:row>3</xdr:row>
      <xdr:rowOff>185928</xdr:rowOff>
    </xdr:to>
    <xdr:sp macro="" textlink="">
      <xdr:nvSpPr>
        <xdr:cNvPr id="3" name="BannerTitle">
          <a:extLst>
            <a:ext uri="{FF2B5EF4-FFF2-40B4-BE49-F238E27FC236}">
              <a16:creationId xmlns:a16="http://schemas.microsoft.com/office/drawing/2014/main" id="{00000000-0008-0000-0F00-000003000000}"/>
            </a:ext>
          </a:extLst>
        </xdr:cNvPr>
        <xdr:cNvSpPr>
          <a:spLocks noChangeArrowheads="1"/>
        </xdr:cNvSpPr>
      </xdr:nvSpPr>
      <xdr:spPr bwMode="auto">
        <a:xfrm>
          <a:off x="1912925" y="57150"/>
          <a:ext cx="9093724"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Beta</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133655</xdr:colOff>
      <xdr:row>3</xdr:row>
      <xdr:rowOff>185928</xdr:rowOff>
    </xdr:to>
    <xdr:sp macro="" textlink="">
      <xdr:nvSpPr>
        <xdr:cNvPr id="3" name="BannerTitle">
          <a:extLst>
            <a:ext uri="{FF2B5EF4-FFF2-40B4-BE49-F238E27FC236}">
              <a16:creationId xmlns:a16="http://schemas.microsoft.com/office/drawing/2014/main" id="{00000000-0008-0000-10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Information</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133655</xdr:colOff>
      <xdr:row>3</xdr:row>
      <xdr:rowOff>185928</xdr:rowOff>
    </xdr:to>
    <xdr:sp macro="" textlink="">
      <xdr:nvSpPr>
        <xdr:cNvPr id="3" name="BannerTitle">
          <a:extLst>
            <a:ext uri="{FF2B5EF4-FFF2-40B4-BE49-F238E27FC236}">
              <a16:creationId xmlns:a16="http://schemas.microsoft.com/office/drawing/2014/main" id="{00000000-0008-0000-11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Calmar Ratio</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133655</xdr:colOff>
      <xdr:row>3</xdr:row>
      <xdr:rowOff>185928</xdr:rowOff>
    </xdr:to>
    <xdr:sp macro="" textlink="">
      <xdr:nvSpPr>
        <xdr:cNvPr id="3" name="BannerTitle">
          <a:extLst>
            <a:ext uri="{FF2B5EF4-FFF2-40B4-BE49-F238E27FC236}">
              <a16:creationId xmlns:a16="http://schemas.microsoft.com/office/drawing/2014/main" id="{00000000-0008-0000-12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Gain to Loss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133655</xdr:colOff>
      <xdr:row>3</xdr:row>
      <xdr:rowOff>185928</xdr:rowOff>
    </xdr:to>
    <xdr:sp macro="" textlink="">
      <xdr:nvSpPr>
        <xdr:cNvPr id="3" name="BannerTitle">
          <a:extLst>
            <a:ext uri="{FF2B5EF4-FFF2-40B4-BE49-F238E27FC236}">
              <a16:creationId xmlns:a16="http://schemas.microsoft.com/office/drawing/2014/main" id="{00000000-0008-0000-13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mn-lt"/>
            </a:rPr>
            <a:t>Fund Metrics - Maximum Drawdown</a:t>
          </a:r>
        </a:p>
      </xdr:txBody>
    </xdr:sp>
    <xdr:clientData/>
  </xdr:twoCellAnchor>
  <xdr:twoCellAnchor>
    <xdr:from>
      <xdr:col>16</xdr:col>
      <xdr:colOff>561975</xdr:colOff>
      <xdr:row>9</xdr:row>
      <xdr:rowOff>133350</xdr:rowOff>
    </xdr:from>
    <xdr:to>
      <xdr:col>20</xdr:col>
      <xdr:colOff>561976</xdr:colOff>
      <xdr:row>18</xdr:row>
      <xdr:rowOff>19050</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19288125" y="1924050"/>
          <a:ext cx="5467351" cy="24193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1276350</xdr:colOff>
      <xdr:row>17</xdr:row>
      <xdr:rowOff>438151</xdr:rowOff>
    </xdr:from>
    <xdr:to>
      <xdr:col>20</xdr:col>
      <xdr:colOff>514350</xdr:colOff>
      <xdr:row>17</xdr:row>
      <xdr:rowOff>733425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flipH="1">
          <a:off x="23164800" y="3990976"/>
          <a:ext cx="1543050" cy="2952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127594</xdr:colOff>
      <xdr:row>3</xdr:row>
      <xdr:rowOff>185928</xdr:rowOff>
    </xdr:to>
    <xdr:sp macro="" textlink="">
      <xdr:nvSpPr>
        <xdr:cNvPr id="3" name="BannerTitle">
          <a:extLst>
            <a:ext uri="{FF2B5EF4-FFF2-40B4-BE49-F238E27FC236}">
              <a16:creationId xmlns:a16="http://schemas.microsoft.com/office/drawing/2014/main" id="{00000000-0008-0000-14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chemeClr val="bg1"/>
              </a:solidFill>
              <a:latin typeface="+mn-lt"/>
            </a:rPr>
            <a:t>Fund Metrics </a:t>
          </a:r>
          <a:r>
            <a:rPr lang="en-US" sz="2800" b="1" i="0" u="none" strike="noStrike" baseline="0">
              <a:solidFill>
                <a:schemeClr val="bg1"/>
              </a:solidFill>
              <a:latin typeface="+mn-lt"/>
              <a:ea typeface="+mn-ea"/>
              <a:cs typeface="+mn-cs"/>
            </a:rPr>
            <a:t>- Modigliani Risk Adjusted Performance</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7</xdr:col>
      <xdr:colOff>3219755</xdr:colOff>
      <xdr:row>3</xdr:row>
      <xdr:rowOff>185928</xdr:rowOff>
    </xdr:to>
    <xdr:sp macro="" textlink="">
      <xdr:nvSpPr>
        <xdr:cNvPr id="3" name="BannerTitle">
          <a:extLst>
            <a:ext uri="{FF2B5EF4-FFF2-40B4-BE49-F238E27FC236}">
              <a16:creationId xmlns:a16="http://schemas.microsoft.com/office/drawing/2014/main" id="{00000000-0008-0000-15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chemeClr val="bg1"/>
              </a:solidFill>
              <a:latin typeface="+mn-lt"/>
            </a:rPr>
            <a:t>Fund Metrics </a:t>
          </a:r>
          <a:r>
            <a:rPr lang="en-US" sz="2800" b="1" i="0" u="none" strike="noStrike" baseline="0">
              <a:solidFill>
                <a:schemeClr val="bg1"/>
              </a:solidFill>
              <a:latin typeface="+mn-lt"/>
              <a:ea typeface="+mn-ea"/>
              <a:cs typeface="+mn-cs"/>
            </a:rPr>
            <a:t>- Return Percentage Periods </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7</xdr:col>
      <xdr:colOff>2581580</xdr:colOff>
      <xdr:row>3</xdr:row>
      <xdr:rowOff>185928</xdr:rowOff>
    </xdr:to>
    <xdr:sp macro="" textlink="">
      <xdr:nvSpPr>
        <xdr:cNvPr id="3" name="BannerTitle">
          <a:extLst>
            <a:ext uri="{FF2B5EF4-FFF2-40B4-BE49-F238E27FC236}">
              <a16:creationId xmlns:a16="http://schemas.microsoft.com/office/drawing/2014/main" id="{00000000-0008-0000-16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chemeClr val="bg1"/>
              </a:solidFill>
              <a:latin typeface="+mn-lt"/>
            </a:rPr>
            <a:t>Fund Metrics </a:t>
          </a:r>
          <a:r>
            <a:rPr lang="en-US" sz="2800" b="1" i="0" u="none" strike="noStrike" baseline="0">
              <a:solidFill>
                <a:schemeClr val="bg1"/>
              </a:solidFill>
              <a:latin typeface="+mn-lt"/>
              <a:ea typeface="+mn-ea"/>
              <a:cs typeface="+mn-cs"/>
            </a:rPr>
            <a:t>- Sterling Ratio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129099</xdr:colOff>
      <xdr:row>3</xdr:row>
      <xdr:rowOff>185928</xdr:rowOff>
    </xdr:to>
    <xdr:sp macro="" textlink="">
      <xdr:nvSpPr>
        <xdr:cNvPr id="3" name="BannerTitle">
          <a:extLst>
            <a:ext uri="{FF2B5EF4-FFF2-40B4-BE49-F238E27FC236}">
              <a16:creationId xmlns:a16="http://schemas.microsoft.com/office/drawing/2014/main" id="{00000000-0008-0000-1700-000003000000}"/>
            </a:ext>
          </a:extLst>
        </xdr:cNvPr>
        <xdr:cNvSpPr>
          <a:spLocks noChangeArrowheads="1"/>
        </xdr:cNvSpPr>
      </xdr:nvSpPr>
      <xdr:spPr bwMode="auto">
        <a:xfrm>
          <a:off x="1912925" y="57150"/>
          <a:ext cx="9093724"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Fund Metrics - Beta</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3</xdr:col>
      <xdr:colOff>621030</xdr:colOff>
      <xdr:row>3</xdr:row>
      <xdr:rowOff>182880</xdr:rowOff>
    </xdr:to>
    <xdr:pic>
      <xdr:nvPicPr>
        <xdr:cNvPr id="2" name="Bloomberg">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598475</xdr:colOff>
      <xdr:row>1</xdr:row>
      <xdr:rowOff>0</xdr:rowOff>
    </xdr:from>
    <xdr:to>
      <xdr:col>9</xdr:col>
      <xdr:colOff>133655</xdr:colOff>
      <xdr:row>3</xdr:row>
      <xdr:rowOff>185928</xdr:rowOff>
    </xdr:to>
    <xdr:sp macro="" textlink="">
      <xdr:nvSpPr>
        <xdr:cNvPr id="3" name="BannerTitle">
          <a:extLst>
            <a:ext uri="{FF2B5EF4-FFF2-40B4-BE49-F238E27FC236}">
              <a16:creationId xmlns:a16="http://schemas.microsoft.com/office/drawing/2014/main" id="{00000000-0008-0000-18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chemeClr val="bg1"/>
              </a:solidFill>
              <a:latin typeface="+mn-lt"/>
            </a:rPr>
            <a:t>Fund Metrics </a:t>
          </a:r>
          <a:r>
            <a:rPr lang="en-US" sz="2800" b="1" i="0" u="none" strike="noStrike" baseline="0">
              <a:solidFill>
                <a:schemeClr val="bg1"/>
              </a:solidFill>
              <a:latin typeface="+mn-lt"/>
              <a:ea typeface="+mn-ea"/>
              <a:cs typeface="+mn-cs"/>
            </a:rPr>
            <a:t>- Treyor Measure</a:t>
          </a:r>
        </a:p>
      </xdr:txBody>
    </xdr:sp>
    <xdr:clientData/>
  </xdr:twoCellAnchor>
</xdr:wsDr>
</file>

<file path=xl/drawings/drawing25.xml><?xml version="1.0" encoding="utf-8"?>
<xdr:wsDr xmlns:xdr="http://schemas.openxmlformats.org/drawingml/2006/spreadsheetDrawing" xmlns:a="http://schemas.openxmlformats.org/drawingml/2006/main">
  <xdr:absoluteAnchor>
    <xdr:pos x="114300" y="56029"/>
    <xdr:ext cx="1816698" cy="563880"/>
    <xdr:pic>
      <xdr:nvPicPr>
        <xdr:cNvPr id="2" name="Bloomberg">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stretch>
          <a:fillRect/>
        </a:stretch>
      </xdr:blipFill>
      <xdr:spPr>
        <a:xfrm>
          <a:off x="114300" y="56029"/>
          <a:ext cx="1816698" cy="563880"/>
        </a:xfrm>
        <a:prstGeom prst="rect">
          <a:avLst/>
        </a:prstGeom>
      </xdr:spPr>
    </xdr:pic>
    <xdr:clientData/>
  </xdr:absoluteAnchor>
  <xdr:absoluteAnchor>
    <xdr:pos x="1908443" y="56029"/>
    <xdr:ext cx="9063670" cy="566928"/>
    <xdr:sp macro="" textlink="">
      <xdr:nvSpPr>
        <xdr:cNvPr id="3" name="BannerTitle">
          <a:extLst>
            <a:ext uri="{FF2B5EF4-FFF2-40B4-BE49-F238E27FC236}">
              <a16:creationId xmlns:a16="http://schemas.microsoft.com/office/drawing/2014/main" id="{00000000-0008-0000-1900-000003000000}"/>
            </a:ext>
          </a:extLst>
        </xdr:cNvPr>
        <xdr:cNvSpPr>
          <a:spLocks noChangeArrowheads="1"/>
        </xdr:cNvSpPr>
      </xdr:nvSpPr>
      <xdr:spPr bwMode="auto">
        <a:xfrm>
          <a:off x="1908443" y="56029"/>
          <a:ext cx="906367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Metric Example - Sharpe Ratio</a:t>
          </a:r>
        </a:p>
      </xdr:txBody>
    </xdr:sp>
    <xdr:clientData/>
  </xdr:absoluteAnchor>
  <xdr:twoCellAnchor>
    <xdr:from>
      <xdr:col>4</xdr:col>
      <xdr:colOff>483578</xdr:colOff>
      <xdr:row>8</xdr:row>
      <xdr:rowOff>14654</xdr:rowOff>
    </xdr:from>
    <xdr:to>
      <xdr:col>13</xdr:col>
      <xdr:colOff>571500</xdr:colOff>
      <xdr:row>17</xdr:row>
      <xdr:rowOff>90854</xdr:rowOff>
    </xdr:to>
    <xdr:graphicFrame macro="">
      <xdr:nvGraphicFramePr>
        <xdr:cNvPr id="4" name="Chart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absoluteAnchor>
    <xdr:pos x="114300" y="57150"/>
    <xdr:ext cx="1821180" cy="563880"/>
    <xdr:pic>
      <xdr:nvPicPr>
        <xdr:cNvPr id="2" name="Bloomberg">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absoluteAnchor>
  <xdr:absoluteAnchor>
    <xdr:pos x="1912925" y="57150"/>
    <xdr:ext cx="9098280" cy="566928"/>
    <xdr:sp macro="" textlink="">
      <xdr:nvSpPr>
        <xdr:cNvPr id="3" name="BannerTitle">
          <a:extLst>
            <a:ext uri="{FF2B5EF4-FFF2-40B4-BE49-F238E27FC236}">
              <a16:creationId xmlns:a16="http://schemas.microsoft.com/office/drawing/2014/main" id="{00000000-0008-0000-1A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BQL Fund Fields</a:t>
          </a:r>
        </a:p>
      </xdr:txBody>
    </xdr:sp>
    <xdr:clientData/>
  </xdr:absoluteAnchor>
</xdr:wsDr>
</file>

<file path=xl/drawings/drawing27.xml><?xml version="1.0" encoding="utf-8"?>
<xdr:wsDr xmlns:xdr="http://schemas.openxmlformats.org/drawingml/2006/spreadsheetDrawing" xmlns:a="http://schemas.openxmlformats.org/drawingml/2006/main">
  <xdr:absoluteAnchor>
    <xdr:pos x="114300" y="57150"/>
    <xdr:ext cx="1821180" cy="563880"/>
    <xdr:pic>
      <xdr:nvPicPr>
        <xdr:cNvPr id="2" name="Bloomberg">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absoluteAnchor>
  <xdr:absoluteAnchor>
    <xdr:pos x="1912925" y="57150"/>
    <xdr:ext cx="9098280" cy="566928"/>
    <xdr:sp macro="" textlink="">
      <xdr:nvSpPr>
        <xdr:cNvPr id="3" name="BannerTitle">
          <a:extLst>
            <a:ext uri="{FF2B5EF4-FFF2-40B4-BE49-F238E27FC236}">
              <a16:creationId xmlns:a16="http://schemas.microsoft.com/office/drawing/2014/main" id="{00000000-0008-0000-1B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Webinar &amp; Further Documentation</a:t>
          </a:r>
        </a:p>
      </xdr:txBody>
    </xdr:sp>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unro22/AppData/Local/Temp/Bloomberg/data/XRS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d Analysis"/>
      <sheetName val="MainDataBase"/>
      <sheetName val="Fund Metrics"/>
      <sheetName val="Peer Selection"/>
      <sheetName val="Peer Analysis"/>
      <sheetName val="RiskFreeRates"/>
      <sheetName val="Data_API"/>
      <sheetName val="PeersAnalysisDataBase"/>
      <sheetName val="Data_BQL"/>
      <sheetName val="Fund Details"/>
      <sheetName val="PeersSelectionDataBase"/>
      <sheetName val="Log"/>
      <sheetName val="Disclaimer"/>
      <sheetName val="Help"/>
    </sheetNames>
    <sheetDataSet>
      <sheetData sheetId="0" refreshError="1"/>
      <sheetData sheetId="1">
        <row r="3">
          <cell r="D3" t="str">
            <v>BQL</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hyperlink" Target="http://app.c.bloomberg.com/e/es.aspx?s=522772699&amp;e=470382&amp;elqTrackId=ff12ddd226f94fab8d68e74a62da2fdf&amp;elq=2c96ad6760a14a2bbda89d33f1ec3afd&amp;elqaid=12809&amp;elqat=1" TargetMode="External"/><Relationship Id="rId2" Type="http://schemas.openxmlformats.org/officeDocument/2006/relationships/hyperlink" Target="http://app.c.bloomberg.com/e/es.aspx?s=522772699&amp;e=470376&amp;elqTrackId=ff12ddd226f94fab8d68e74a62da2fdf&amp;elq=24090c4dbbb448a7a5a10e0fd5e2a94c&amp;elqaid=12808&amp;elqat=1" TargetMode="External"/><Relationship Id="rId1" Type="http://schemas.openxmlformats.org/officeDocument/2006/relationships/hyperlink" Target="http://app.c.bloomberg.com/e/es.aspx?s=522772699&amp;e=470372&amp;elqTrackId=ff12ddd226f94fab8d68e74a62da2fdf&amp;elq=a0ff8e8209124eb6975f49be038709d2&amp;elqaid=12812&amp;elqat=1" TargetMode="External"/><Relationship Id="rId4"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sheetPr>
  <dimension ref="B1:Y126"/>
  <sheetViews>
    <sheetView showGridLines="0" topLeftCell="A31" zoomScale="85" zoomScaleNormal="85" workbookViewId="0">
      <selection activeCell="Y15" sqref="Y15"/>
    </sheetView>
  </sheetViews>
  <sheetFormatPr defaultRowHeight="17.399999999999999" x14ac:dyDescent="0.4"/>
  <cols>
    <col min="3" max="3" width="10.8984375" bestFit="1" customWidth="1"/>
    <col min="4" max="4" width="11" customWidth="1"/>
    <col min="6" max="6" width="9.09765625" customWidth="1"/>
    <col min="8" max="8" width="12" customWidth="1"/>
    <col min="9" max="9" width="7.59765625" customWidth="1"/>
    <col min="10" max="10" width="9.3984375" customWidth="1"/>
    <col min="13" max="13" width="22.296875" customWidth="1"/>
    <col min="14" max="14" width="49.3984375" customWidth="1"/>
    <col min="15" max="15" width="11.296875" customWidth="1"/>
    <col min="16" max="16" width="12.8984375" customWidth="1"/>
    <col min="17" max="17" width="25.09765625" style="143" customWidth="1"/>
    <col min="18" max="20" width="2.09765625" style="143" customWidth="1"/>
  </cols>
  <sheetData>
    <row r="1" spans="2:21" ht="5.0999999999999996" customHeight="1" x14ac:dyDescent="0.4"/>
    <row r="2" spans="2:21" ht="15" customHeight="1" x14ac:dyDescent="0.4"/>
    <row r="3" spans="2:21" ht="15" customHeight="1" x14ac:dyDescent="0.4"/>
    <row r="4" spans="2:21" ht="15" customHeight="1" x14ac:dyDescent="0.4"/>
    <row r="5" spans="2:21" ht="5.0999999999999996" customHeight="1" x14ac:dyDescent="0.4"/>
    <row r="7" spans="2:21" ht="27.6" x14ac:dyDescent="0.6">
      <c r="B7" s="177"/>
    </row>
    <row r="9" spans="2:21" x14ac:dyDescent="0.4">
      <c r="Q9"/>
      <c r="U9" s="143"/>
    </row>
    <row r="10" spans="2:21" x14ac:dyDescent="0.4">
      <c r="B10" s="162"/>
      <c r="C10" s="160"/>
      <c r="D10" s="160"/>
      <c r="E10" s="160"/>
      <c r="F10" s="160"/>
      <c r="G10" s="160"/>
      <c r="H10" s="160"/>
      <c r="I10" s="160"/>
      <c r="J10" s="160"/>
      <c r="K10" s="160"/>
      <c r="L10" s="160"/>
      <c r="M10" s="160"/>
      <c r="N10" s="160"/>
      <c r="O10" s="160"/>
      <c r="P10" s="160"/>
      <c r="Q10" s="160"/>
      <c r="R10" s="160"/>
      <c r="S10" s="160"/>
      <c r="T10" s="160"/>
      <c r="U10" s="159"/>
    </row>
    <row r="11" spans="2:21" ht="25.2" x14ac:dyDescent="0.55000000000000004">
      <c r="B11" s="150"/>
      <c r="C11" s="158" t="s">
        <v>467</v>
      </c>
      <c r="D11" s="149"/>
      <c r="E11" s="149"/>
      <c r="F11" s="149"/>
      <c r="G11" s="149"/>
      <c r="H11" s="149"/>
      <c r="I11" s="149"/>
      <c r="J11" s="149"/>
      <c r="K11" s="149"/>
      <c r="L11" s="149"/>
      <c r="M11" s="149"/>
      <c r="N11" s="149"/>
      <c r="O11" s="149"/>
      <c r="P11" s="149"/>
      <c r="Q11" s="149"/>
      <c r="R11" s="149"/>
      <c r="S11" s="149"/>
      <c r="T11" s="149"/>
      <c r="U11" s="148"/>
    </row>
    <row r="12" spans="2:21" ht="21" x14ac:dyDescent="0.45">
      <c r="B12" s="150"/>
      <c r="C12" s="156"/>
      <c r="D12" s="149"/>
      <c r="E12" s="149"/>
      <c r="F12" s="149"/>
      <c r="G12" s="149"/>
      <c r="H12" s="149"/>
      <c r="I12" s="149"/>
      <c r="J12" s="149"/>
      <c r="K12" s="149"/>
      <c r="L12" s="149"/>
      <c r="M12" s="149"/>
      <c r="N12" s="149"/>
      <c r="O12" s="149"/>
      <c r="P12" s="149"/>
      <c r="Q12" s="149"/>
      <c r="R12" s="149"/>
      <c r="S12" s="149"/>
      <c r="T12" s="149"/>
      <c r="U12" s="148"/>
    </row>
    <row r="13" spans="2:21" ht="21" x14ac:dyDescent="0.45">
      <c r="B13" s="150"/>
      <c r="C13" s="157" t="s">
        <v>466</v>
      </c>
      <c r="D13" s="149"/>
      <c r="E13" s="149"/>
      <c r="F13" s="149"/>
      <c r="G13" s="149"/>
      <c r="H13" s="149"/>
      <c r="I13" s="149"/>
      <c r="J13" s="149"/>
      <c r="K13" s="149"/>
      <c r="L13" s="149"/>
      <c r="M13" s="149"/>
      <c r="N13" s="149"/>
      <c r="O13" s="149"/>
      <c r="P13" s="149"/>
      <c r="Q13" s="149"/>
      <c r="R13" s="149"/>
      <c r="S13" s="149"/>
      <c r="T13" s="149"/>
      <c r="U13" s="148"/>
    </row>
    <row r="14" spans="2:21" ht="21" x14ac:dyDescent="0.45">
      <c r="B14" s="150"/>
      <c r="C14" s="156"/>
      <c r="D14" s="149"/>
      <c r="E14" s="149"/>
      <c r="F14" s="149"/>
      <c r="G14" s="149"/>
      <c r="H14" s="149"/>
      <c r="I14" s="149"/>
      <c r="J14" s="149"/>
      <c r="K14" s="149"/>
      <c r="L14" s="149"/>
      <c r="M14" s="149"/>
      <c r="N14" s="149"/>
      <c r="O14" s="149"/>
      <c r="P14" s="149"/>
      <c r="Q14" s="149"/>
      <c r="R14" s="149"/>
      <c r="S14" s="149"/>
      <c r="T14" s="149"/>
      <c r="U14" s="148"/>
    </row>
    <row r="15" spans="2:21" ht="21" x14ac:dyDescent="0.45">
      <c r="B15" s="150"/>
      <c r="C15" s="153" t="s">
        <v>465</v>
      </c>
      <c r="D15" s="149"/>
      <c r="E15" s="149"/>
      <c r="F15" s="149"/>
      <c r="G15" s="149"/>
      <c r="H15" s="149"/>
      <c r="I15" s="149"/>
      <c r="J15" s="149"/>
      <c r="K15" s="149"/>
      <c r="L15" s="149"/>
      <c r="M15" s="149"/>
      <c r="N15" s="149"/>
      <c r="O15" s="149"/>
      <c r="P15" s="350" t="str">
        <f>_xll.BQL("SPY US Equity","Sharpe_ratio(calc_interval=range(2018-01-01, 2018-06-30))")</f>
        <v>#N/A Requesting Data...</v>
      </c>
      <c r="Q15" s="351"/>
      <c r="R15" s="151"/>
      <c r="S15" s="151"/>
      <c r="T15" s="151"/>
      <c r="U15" s="148"/>
    </row>
    <row r="16" spans="2:21" ht="21" x14ac:dyDescent="0.45">
      <c r="B16" s="150"/>
      <c r="C16" s="156"/>
      <c r="D16" s="149"/>
      <c r="E16" s="149"/>
      <c r="F16" s="149"/>
      <c r="G16" s="149"/>
      <c r="H16" s="149"/>
      <c r="I16" s="149"/>
      <c r="J16" s="149"/>
      <c r="K16" s="149"/>
      <c r="L16" s="149"/>
      <c r="M16" s="149"/>
      <c r="N16" s="149"/>
      <c r="O16" s="149"/>
      <c r="P16" s="149"/>
      <c r="Q16" s="149"/>
      <c r="R16" s="149"/>
      <c r="S16" s="149"/>
      <c r="T16" s="149"/>
      <c r="U16" s="148"/>
    </row>
    <row r="17" spans="2:21" s="143" customFormat="1" ht="21" x14ac:dyDescent="0.45">
      <c r="B17" s="150"/>
      <c r="C17" s="156"/>
      <c r="D17" s="149"/>
      <c r="E17" s="149"/>
      <c r="F17" s="149"/>
      <c r="G17" s="149"/>
      <c r="H17" s="149"/>
      <c r="I17" s="149"/>
      <c r="J17" s="149"/>
      <c r="K17" s="149"/>
      <c r="L17" s="149"/>
      <c r="M17" s="149"/>
      <c r="N17" s="149"/>
      <c r="O17" s="149"/>
      <c r="P17" s="149"/>
      <c r="Q17" s="149"/>
      <c r="R17" s="149"/>
      <c r="S17" s="149"/>
      <c r="T17" s="149"/>
      <c r="U17" s="148"/>
    </row>
    <row r="18" spans="2:21" ht="21" x14ac:dyDescent="0.45">
      <c r="B18" s="150"/>
      <c r="C18" s="176"/>
      <c r="D18" s="176"/>
      <c r="E18" s="175"/>
      <c r="F18" s="174"/>
      <c r="G18" s="173"/>
      <c r="H18" s="172"/>
      <c r="I18" s="171"/>
      <c r="J18" s="170"/>
      <c r="K18" s="170"/>
      <c r="L18" s="149"/>
      <c r="M18" s="149"/>
      <c r="N18" s="149"/>
      <c r="O18" s="149"/>
      <c r="P18" s="149"/>
      <c r="Q18" s="149"/>
      <c r="R18" s="149"/>
      <c r="S18" s="149"/>
      <c r="T18" s="149"/>
      <c r="U18" s="148"/>
    </row>
    <row r="19" spans="2:21" ht="21" x14ac:dyDescent="0.45">
      <c r="B19" s="150"/>
      <c r="C19" s="156"/>
      <c r="D19" s="149"/>
      <c r="E19" s="149"/>
      <c r="F19" s="149"/>
      <c r="G19" s="149"/>
      <c r="H19" s="149"/>
      <c r="I19" s="149"/>
      <c r="J19" s="149"/>
      <c r="K19" s="149"/>
      <c r="L19" s="149"/>
      <c r="M19" s="149"/>
      <c r="N19" s="149"/>
      <c r="O19" s="149"/>
      <c r="P19" s="149"/>
      <c r="Q19" s="149"/>
      <c r="R19" s="149"/>
      <c r="S19" s="149"/>
      <c r="T19" s="149"/>
      <c r="U19" s="148"/>
    </row>
    <row r="20" spans="2:21" ht="21" x14ac:dyDescent="0.45">
      <c r="B20" s="147"/>
      <c r="C20" s="164"/>
      <c r="D20" s="145"/>
      <c r="E20" s="145"/>
      <c r="F20" s="145"/>
      <c r="G20" s="145"/>
      <c r="H20" s="145"/>
      <c r="I20" s="145"/>
      <c r="J20" s="145"/>
      <c r="K20" s="145"/>
      <c r="L20" s="145"/>
      <c r="M20" s="145"/>
      <c r="N20" s="145"/>
      <c r="O20" s="145"/>
      <c r="P20" s="145"/>
      <c r="Q20" s="145"/>
      <c r="R20" s="145"/>
      <c r="S20" s="145"/>
      <c r="T20" s="145"/>
      <c r="U20" s="144"/>
    </row>
    <row r="21" spans="2:21" ht="21" x14ac:dyDescent="0.45">
      <c r="C21" s="163"/>
      <c r="Q21"/>
      <c r="U21" s="143"/>
    </row>
    <row r="22" spans="2:21" ht="21" x14ac:dyDescent="0.45">
      <c r="B22" s="162"/>
      <c r="C22" s="161"/>
      <c r="D22" s="160"/>
      <c r="E22" s="160"/>
      <c r="F22" s="160"/>
      <c r="G22" s="160"/>
      <c r="H22" s="160"/>
      <c r="I22" s="160"/>
      <c r="J22" s="160"/>
      <c r="K22" s="160"/>
      <c r="L22" s="160"/>
      <c r="M22" s="160"/>
      <c r="N22" s="160"/>
      <c r="O22" s="160"/>
      <c r="P22" s="160"/>
      <c r="Q22" s="160"/>
      <c r="R22" s="160"/>
      <c r="S22" s="160"/>
      <c r="T22" s="160"/>
      <c r="U22" s="159"/>
    </row>
    <row r="23" spans="2:21" ht="25.2" x14ac:dyDescent="0.55000000000000004">
      <c r="B23" s="150"/>
      <c r="C23" s="158" t="s">
        <v>464</v>
      </c>
      <c r="D23" s="149"/>
      <c r="E23" s="149"/>
      <c r="F23" s="149"/>
      <c r="G23" s="149"/>
      <c r="H23" s="149"/>
      <c r="I23" s="149"/>
      <c r="J23" s="149"/>
      <c r="K23" s="149"/>
      <c r="L23" s="149"/>
      <c r="M23" s="149"/>
      <c r="N23" s="149"/>
      <c r="O23" s="149"/>
      <c r="P23" s="149"/>
      <c r="Q23" s="149"/>
      <c r="R23" s="149"/>
      <c r="S23" s="149"/>
      <c r="T23" s="149"/>
      <c r="U23" s="148"/>
    </row>
    <row r="24" spans="2:21" ht="21" x14ac:dyDescent="0.45">
      <c r="B24" s="150"/>
      <c r="C24" s="156"/>
      <c r="D24" s="149"/>
      <c r="E24" s="149"/>
      <c r="F24" s="149"/>
      <c r="G24" s="149"/>
      <c r="H24" s="149"/>
      <c r="I24" s="149"/>
      <c r="J24" s="149"/>
      <c r="K24" s="149"/>
      <c r="L24" s="149"/>
      <c r="M24" s="149"/>
      <c r="N24" s="149"/>
      <c r="O24" s="149"/>
      <c r="P24" s="149"/>
      <c r="Q24" s="149"/>
      <c r="R24" s="149"/>
      <c r="S24" s="149"/>
      <c r="T24" s="149"/>
      <c r="U24" s="148"/>
    </row>
    <row r="25" spans="2:21" ht="21" x14ac:dyDescent="0.45">
      <c r="B25" s="150"/>
      <c r="C25" s="157" t="s">
        <v>463</v>
      </c>
      <c r="D25" s="149"/>
      <c r="E25" s="149"/>
      <c r="F25" s="149"/>
      <c r="G25" s="149"/>
      <c r="H25" s="149"/>
      <c r="I25" s="149"/>
      <c r="J25" s="149"/>
      <c r="K25" s="149"/>
      <c r="L25" s="149"/>
      <c r="M25" s="149"/>
      <c r="N25" s="149"/>
      <c r="O25" s="149"/>
      <c r="P25" s="149"/>
      <c r="Q25" s="149"/>
      <c r="R25" s="149"/>
      <c r="S25" s="149"/>
      <c r="T25" s="149"/>
      <c r="U25" s="148"/>
    </row>
    <row r="26" spans="2:21" ht="21" x14ac:dyDescent="0.45">
      <c r="B26" s="150"/>
      <c r="C26" s="156"/>
      <c r="D26" s="149"/>
      <c r="E26" s="149"/>
      <c r="F26" s="149"/>
      <c r="G26" s="149"/>
      <c r="H26" s="149"/>
      <c r="I26" s="149"/>
      <c r="J26" s="149"/>
      <c r="K26" s="149"/>
      <c r="L26" s="149"/>
      <c r="M26" s="149"/>
      <c r="N26" s="149"/>
      <c r="O26" s="149"/>
      <c r="P26" s="149"/>
      <c r="Q26" s="149"/>
      <c r="R26" s="149"/>
      <c r="S26" s="149"/>
      <c r="T26" s="149"/>
      <c r="U26" s="148"/>
    </row>
    <row r="27" spans="2:21" ht="21" x14ac:dyDescent="0.45">
      <c r="B27" s="150"/>
      <c r="C27" s="153" t="s">
        <v>462</v>
      </c>
      <c r="D27" s="149"/>
      <c r="E27" s="149"/>
      <c r="F27" s="149"/>
      <c r="G27" s="149"/>
      <c r="H27" s="149"/>
      <c r="I27" s="149"/>
      <c r="J27" s="149"/>
      <c r="K27" s="149"/>
      <c r="L27" s="149"/>
      <c r="M27" s="149"/>
      <c r="N27" s="149"/>
      <c r="O27" s="149"/>
      <c r="P27" s="350" t="str">
        <f>_xll.BQL("EUE IM Equity","Rolling( Sharpe_ratio(calc_interval='1Y'), iterationdates=range(2018-02-05, 2018-02-05))")</f>
        <v>#N/A Requesting Data...</v>
      </c>
      <c r="Q27" s="351"/>
      <c r="R27" s="151"/>
      <c r="S27" s="151"/>
      <c r="T27" s="151"/>
      <c r="U27" s="148"/>
    </row>
    <row r="28" spans="2:21" ht="21" x14ac:dyDescent="0.45">
      <c r="B28" s="150"/>
      <c r="C28" s="156"/>
      <c r="D28" s="149"/>
      <c r="E28" s="149"/>
      <c r="F28" s="149"/>
      <c r="G28" s="149"/>
      <c r="H28" s="149"/>
      <c r="I28" s="149"/>
      <c r="J28" s="149"/>
      <c r="K28" s="149"/>
      <c r="L28" s="149"/>
      <c r="M28" s="149"/>
      <c r="N28" s="149"/>
      <c r="O28" s="149"/>
      <c r="P28" s="149"/>
      <c r="Q28" s="149"/>
      <c r="R28" s="149"/>
      <c r="S28" s="149"/>
      <c r="T28" s="149"/>
      <c r="U28" s="148"/>
    </row>
    <row r="29" spans="2:21" ht="21" x14ac:dyDescent="0.45">
      <c r="B29" s="150"/>
      <c r="C29" s="156"/>
      <c r="D29" s="149"/>
      <c r="E29" s="149"/>
      <c r="F29" s="149"/>
      <c r="G29" s="149"/>
      <c r="H29" s="149"/>
      <c r="I29" s="149"/>
      <c r="J29" s="149"/>
      <c r="K29" s="149"/>
      <c r="L29" s="149"/>
      <c r="M29" s="149"/>
      <c r="N29" s="149"/>
      <c r="O29" s="149"/>
      <c r="P29" s="149"/>
      <c r="Q29" s="149"/>
      <c r="R29" s="149"/>
      <c r="S29" s="149"/>
      <c r="T29" s="149"/>
      <c r="U29" s="148"/>
    </row>
    <row r="30" spans="2:21" ht="21" x14ac:dyDescent="0.45">
      <c r="B30" s="147"/>
      <c r="C30" s="164"/>
      <c r="D30" s="145"/>
      <c r="E30" s="145"/>
      <c r="F30" s="145"/>
      <c r="G30" s="145"/>
      <c r="H30" s="145"/>
      <c r="I30" s="145"/>
      <c r="J30" s="145"/>
      <c r="K30" s="145"/>
      <c r="L30" s="145"/>
      <c r="M30" s="145"/>
      <c r="N30" s="145"/>
      <c r="O30" s="145"/>
      <c r="P30" s="145"/>
      <c r="Q30" s="145"/>
      <c r="R30" s="145"/>
      <c r="S30" s="145"/>
      <c r="T30" s="145"/>
      <c r="U30" s="144"/>
    </row>
    <row r="31" spans="2:21" ht="21" x14ac:dyDescent="0.45">
      <c r="C31" s="163"/>
      <c r="Q31"/>
      <c r="U31" s="143"/>
    </row>
    <row r="32" spans="2:21" ht="21" x14ac:dyDescent="0.45">
      <c r="B32" s="162"/>
      <c r="C32" s="161"/>
      <c r="D32" s="160"/>
      <c r="E32" s="160"/>
      <c r="F32" s="160"/>
      <c r="G32" s="160"/>
      <c r="H32" s="160"/>
      <c r="I32" s="160"/>
      <c r="J32" s="160"/>
      <c r="K32" s="160"/>
      <c r="L32" s="160"/>
      <c r="M32" s="160"/>
      <c r="N32" s="160"/>
      <c r="O32" s="160"/>
      <c r="P32" s="160"/>
      <c r="Q32" s="160"/>
      <c r="R32" s="160"/>
      <c r="S32" s="160"/>
      <c r="T32" s="160"/>
      <c r="U32" s="159"/>
    </row>
    <row r="33" spans="2:25" ht="25.2" x14ac:dyDescent="0.55000000000000004">
      <c r="B33" s="150"/>
      <c r="C33" s="158" t="s">
        <v>461</v>
      </c>
      <c r="D33" s="149"/>
      <c r="E33" s="149"/>
      <c r="F33" s="149"/>
      <c r="G33" s="149"/>
      <c r="H33" s="149"/>
      <c r="I33" s="149"/>
      <c r="J33" s="149"/>
      <c r="K33" s="149"/>
      <c r="L33" s="149"/>
      <c r="M33" s="149"/>
      <c r="N33" s="149"/>
      <c r="O33" s="149"/>
      <c r="P33" s="149"/>
      <c r="Q33" s="149"/>
      <c r="R33" s="149"/>
      <c r="S33" s="149"/>
      <c r="T33" s="149"/>
      <c r="U33" s="148"/>
    </row>
    <row r="34" spans="2:25" ht="21" x14ac:dyDescent="0.45">
      <c r="B34" s="150"/>
      <c r="C34" s="156"/>
      <c r="D34" s="149"/>
      <c r="E34" s="149"/>
      <c r="F34" s="149"/>
      <c r="G34" s="149"/>
      <c r="H34" s="149"/>
      <c r="I34" s="149"/>
      <c r="J34" s="149"/>
      <c r="K34" s="149"/>
      <c r="L34" s="149"/>
      <c r="M34" s="149"/>
      <c r="N34" s="149"/>
      <c r="O34" s="149"/>
      <c r="P34" s="149"/>
      <c r="Q34" s="149"/>
      <c r="R34" s="149"/>
      <c r="S34" s="149"/>
      <c r="T34" s="149"/>
      <c r="U34" s="148"/>
      <c r="Y34" s="108"/>
    </row>
    <row r="35" spans="2:25" ht="21" x14ac:dyDescent="0.45">
      <c r="B35" s="150"/>
      <c r="C35" s="157" t="s">
        <v>460</v>
      </c>
      <c r="D35" s="149"/>
      <c r="E35" s="149"/>
      <c r="F35" s="149"/>
      <c r="G35" s="149"/>
      <c r="H35" s="149"/>
      <c r="I35" s="149"/>
      <c r="J35" s="149"/>
      <c r="K35" s="149"/>
      <c r="L35" s="149"/>
      <c r="M35" s="149"/>
      <c r="N35" s="149"/>
      <c r="O35" s="149"/>
      <c r="P35" s="149"/>
      <c r="Q35" s="149"/>
      <c r="R35" s="149"/>
      <c r="S35" s="149"/>
      <c r="T35" s="149"/>
      <c r="U35" s="148"/>
      <c r="Y35" s="108"/>
    </row>
    <row r="36" spans="2:25" ht="21" x14ac:dyDescent="0.45">
      <c r="B36" s="150"/>
      <c r="C36" s="156"/>
      <c r="D36" s="149"/>
      <c r="E36" s="149"/>
      <c r="F36" s="149"/>
      <c r="G36" s="149"/>
      <c r="H36" s="149"/>
      <c r="I36" s="149"/>
      <c r="J36" s="149"/>
      <c r="K36" s="149"/>
      <c r="L36" s="149"/>
      <c r="M36" s="149"/>
      <c r="N36" s="149"/>
      <c r="O36" s="149"/>
      <c r="P36" s="149"/>
      <c r="Q36" s="149"/>
      <c r="R36" s="149"/>
      <c r="S36" s="149"/>
      <c r="T36" s="149"/>
      <c r="U36" s="148"/>
    </row>
    <row r="37" spans="2:25" ht="21" x14ac:dyDescent="0.45">
      <c r="B37" s="150"/>
      <c r="C37" s="153" t="s">
        <v>459</v>
      </c>
      <c r="D37" s="149"/>
      <c r="E37" s="149"/>
      <c r="F37" s="149"/>
      <c r="G37" s="149"/>
      <c r="H37" s="149"/>
      <c r="I37" s="149"/>
      <c r="J37" s="149"/>
      <c r="K37" s="149"/>
      <c r="L37" s="149"/>
      <c r="M37" s="149"/>
      <c r="N37" s="149"/>
      <c r="O37" s="149"/>
      <c r="P37" s="168" t="str">
        <f>_xll.BQL("SPY US Equity","Rolling( Sharpe_ratio(1Y, ann_factor=252), range(-1Y,0d, frq=m))","cols=6;rows=14")</f>
        <v>#N/A Requesting Data...</v>
      </c>
      <c r="Q37" s="168" t="s">
        <v>729</v>
      </c>
      <c r="R37" s="151" t="s">
        <v>730</v>
      </c>
      <c r="S37" s="151" t="s">
        <v>731</v>
      </c>
      <c r="T37" s="151" t="s">
        <v>732</v>
      </c>
      <c r="U37" s="148" t="s">
        <v>458</v>
      </c>
    </row>
    <row r="38" spans="2:25" ht="21" x14ac:dyDescent="0.45">
      <c r="B38" s="150"/>
      <c r="C38" s="156"/>
      <c r="D38" s="149"/>
      <c r="E38" s="149"/>
      <c r="F38" s="149"/>
      <c r="G38" s="149"/>
      <c r="H38" s="149"/>
      <c r="I38" s="149"/>
      <c r="J38" s="149"/>
      <c r="K38" s="149"/>
      <c r="L38" s="149"/>
      <c r="M38" s="149"/>
      <c r="N38" s="149"/>
      <c r="O38" s="149"/>
      <c r="P38" s="167" t="s">
        <v>370</v>
      </c>
      <c r="Q38" s="167"/>
      <c r="R38" s="149" t="s">
        <v>370</v>
      </c>
      <c r="S38" s="347">
        <v>45070</v>
      </c>
      <c r="T38" s="149" t="s">
        <v>733</v>
      </c>
      <c r="U38" s="148">
        <v>0.1149646513747993</v>
      </c>
    </row>
    <row r="39" spans="2:25" ht="21" x14ac:dyDescent="0.45">
      <c r="B39" s="150"/>
      <c r="C39" s="156"/>
      <c r="D39" s="149"/>
      <c r="E39" s="149"/>
      <c r="F39" s="149"/>
      <c r="G39" s="149"/>
      <c r="H39" s="149"/>
      <c r="I39" s="149"/>
      <c r="J39" s="149"/>
      <c r="K39" s="149"/>
      <c r="L39" s="149"/>
      <c r="M39" s="149"/>
      <c r="N39" s="149"/>
      <c r="O39" s="149"/>
      <c r="P39" s="166" t="s">
        <v>370</v>
      </c>
      <c r="Q39" s="165"/>
      <c r="R39" s="149" t="s">
        <v>370</v>
      </c>
      <c r="S39" s="347">
        <v>45101</v>
      </c>
      <c r="T39" s="149" t="s">
        <v>734</v>
      </c>
      <c r="U39" s="148">
        <v>0.45275540482807097</v>
      </c>
    </row>
    <row r="40" spans="2:25" ht="21" x14ac:dyDescent="0.45">
      <c r="B40" s="150"/>
      <c r="C40" s="156"/>
      <c r="D40" s="149"/>
      <c r="E40" s="149"/>
      <c r="F40" s="149"/>
      <c r="G40" s="149"/>
      <c r="H40" s="149"/>
      <c r="I40" s="149"/>
      <c r="J40" s="149"/>
      <c r="K40" s="149"/>
      <c r="L40" s="149"/>
      <c r="M40" s="149"/>
      <c r="N40" s="149"/>
      <c r="O40" s="149"/>
      <c r="P40" s="166" t="s">
        <v>370</v>
      </c>
      <c r="Q40" s="165"/>
      <c r="R40" s="149" t="s">
        <v>370</v>
      </c>
      <c r="S40" s="347">
        <v>45131</v>
      </c>
      <c r="T40" s="149" t="s">
        <v>735</v>
      </c>
      <c r="U40" s="148">
        <v>0.65135936383998438</v>
      </c>
    </row>
    <row r="41" spans="2:25" ht="21" x14ac:dyDescent="0.45">
      <c r="B41" s="150"/>
      <c r="C41" s="156"/>
      <c r="D41" s="149"/>
      <c r="E41" s="149"/>
      <c r="F41" s="149"/>
      <c r="G41" s="149"/>
      <c r="H41" s="149"/>
      <c r="I41" s="149"/>
      <c r="J41" s="149"/>
      <c r="K41" s="149"/>
      <c r="L41" s="149"/>
      <c r="M41" s="149"/>
      <c r="N41" s="149"/>
      <c r="O41" s="149"/>
      <c r="P41" s="166" t="s">
        <v>370</v>
      </c>
      <c r="Q41" s="165"/>
      <c r="R41" s="149" t="s">
        <v>370</v>
      </c>
      <c r="S41" s="347">
        <v>45162</v>
      </c>
      <c r="T41" s="149" t="s">
        <v>736</v>
      </c>
      <c r="U41" s="148">
        <v>0.15000238176468322</v>
      </c>
    </row>
    <row r="42" spans="2:25" ht="21" x14ac:dyDescent="0.45">
      <c r="B42" s="150"/>
      <c r="C42" s="156"/>
      <c r="D42" s="149"/>
      <c r="E42" s="149"/>
      <c r="F42" s="149"/>
      <c r="G42" s="149"/>
      <c r="H42" s="149"/>
      <c r="I42" s="149"/>
      <c r="J42" s="149"/>
      <c r="K42" s="149"/>
      <c r="L42" s="149"/>
      <c r="M42" s="149"/>
      <c r="N42" s="149"/>
      <c r="O42" s="149"/>
      <c r="P42" s="166" t="s">
        <v>370</v>
      </c>
      <c r="Q42" s="165"/>
      <c r="R42" s="149" t="s">
        <v>370</v>
      </c>
      <c r="S42" s="347">
        <v>45193</v>
      </c>
      <c r="T42" s="149" t="s">
        <v>737</v>
      </c>
      <c r="U42" s="148">
        <v>0.87990594222697704</v>
      </c>
    </row>
    <row r="43" spans="2:25" ht="21" x14ac:dyDescent="0.45">
      <c r="B43" s="150"/>
      <c r="C43" s="156"/>
      <c r="D43" s="149"/>
      <c r="E43" s="149"/>
      <c r="F43" s="149"/>
      <c r="G43" s="149"/>
      <c r="H43" s="149"/>
      <c r="I43" s="149"/>
      <c r="J43" s="149"/>
      <c r="K43" s="149"/>
      <c r="L43" s="149"/>
      <c r="M43" s="149"/>
      <c r="N43" s="149"/>
      <c r="O43" s="149"/>
      <c r="P43" s="166" t="s">
        <v>370</v>
      </c>
      <c r="Q43" s="165"/>
      <c r="R43" s="149" t="s">
        <v>370</v>
      </c>
      <c r="S43" s="347">
        <v>45223</v>
      </c>
      <c r="T43" s="149" t="s">
        <v>738</v>
      </c>
      <c r="U43" s="148">
        <v>0.55199941726320867</v>
      </c>
    </row>
    <row r="44" spans="2:25" ht="21" x14ac:dyDescent="0.45">
      <c r="B44" s="150"/>
      <c r="C44" s="156"/>
      <c r="D44" s="149"/>
      <c r="E44" s="149"/>
      <c r="F44" s="149"/>
      <c r="G44" s="149"/>
      <c r="H44" s="149"/>
      <c r="I44" s="149"/>
      <c r="J44" s="149"/>
      <c r="K44" s="149"/>
      <c r="L44" s="149"/>
      <c r="M44" s="149"/>
      <c r="N44" s="149"/>
      <c r="O44" s="149"/>
      <c r="P44" s="166" t="s">
        <v>370</v>
      </c>
      <c r="Q44" s="165"/>
      <c r="R44" s="149" t="s">
        <v>370</v>
      </c>
      <c r="S44" s="347">
        <v>45254</v>
      </c>
      <c r="T44" s="149" t="s">
        <v>739</v>
      </c>
      <c r="U44" s="148">
        <v>0.69295725531867236</v>
      </c>
    </row>
    <row r="45" spans="2:25" ht="21" x14ac:dyDescent="0.45">
      <c r="B45" s="150"/>
      <c r="C45" s="156"/>
      <c r="D45" s="149"/>
      <c r="E45" s="149"/>
      <c r="F45" s="149"/>
      <c r="G45" s="149"/>
      <c r="H45" s="149"/>
      <c r="I45" s="149"/>
      <c r="J45" s="149"/>
      <c r="K45" s="149"/>
      <c r="L45" s="149"/>
      <c r="M45" s="149"/>
      <c r="N45" s="149"/>
      <c r="O45" s="149"/>
      <c r="P45" s="166" t="s">
        <v>370</v>
      </c>
      <c r="Q45" s="165"/>
      <c r="R45" s="149" t="s">
        <v>370</v>
      </c>
      <c r="S45" s="347">
        <v>45284</v>
      </c>
      <c r="T45" s="149" t="s">
        <v>740</v>
      </c>
      <c r="U45" s="148">
        <v>1.5774749212863852</v>
      </c>
    </row>
    <row r="46" spans="2:25" ht="21" x14ac:dyDescent="0.45">
      <c r="B46" s="150"/>
      <c r="C46" s="156"/>
      <c r="D46" s="149"/>
      <c r="E46" s="149"/>
      <c r="F46" s="149"/>
      <c r="G46" s="149"/>
      <c r="H46" s="149"/>
      <c r="I46" s="149"/>
      <c r="J46" s="149"/>
      <c r="K46" s="149"/>
      <c r="L46" s="149"/>
      <c r="M46" s="149"/>
      <c r="N46" s="149"/>
      <c r="O46" s="149"/>
      <c r="P46" s="166" t="s">
        <v>370</v>
      </c>
      <c r="Q46" s="165"/>
      <c r="R46" s="149" t="s">
        <v>370</v>
      </c>
      <c r="S46" s="347">
        <v>45315</v>
      </c>
      <c r="T46" s="149" t="s">
        <v>741</v>
      </c>
      <c r="U46" s="148">
        <v>1.4202074870064445</v>
      </c>
    </row>
    <row r="47" spans="2:25" ht="21" x14ac:dyDescent="0.45">
      <c r="B47" s="150"/>
      <c r="C47" s="156"/>
      <c r="D47" s="149"/>
      <c r="E47" s="149"/>
      <c r="F47" s="149"/>
      <c r="G47" s="149"/>
      <c r="H47" s="149"/>
      <c r="I47" s="149"/>
      <c r="J47" s="149"/>
      <c r="K47" s="149"/>
      <c r="L47" s="149"/>
      <c r="M47" s="149"/>
      <c r="N47" s="149"/>
      <c r="O47" s="149"/>
      <c r="P47" s="166" t="s">
        <v>370</v>
      </c>
      <c r="Q47" s="165"/>
      <c r="R47" s="149" t="s">
        <v>370</v>
      </c>
      <c r="S47" s="347">
        <v>45346</v>
      </c>
      <c r="T47" s="149" t="s">
        <v>742</v>
      </c>
      <c r="U47" s="148">
        <v>2.0110907054878231</v>
      </c>
    </row>
    <row r="48" spans="2:25" ht="21" x14ac:dyDescent="0.45">
      <c r="B48" s="150"/>
      <c r="C48" s="156"/>
      <c r="D48" s="149"/>
      <c r="E48" s="149"/>
      <c r="F48" s="149"/>
      <c r="G48" s="149"/>
      <c r="H48" s="149"/>
      <c r="I48" s="149"/>
      <c r="J48" s="149"/>
      <c r="K48" s="149"/>
      <c r="L48" s="149"/>
      <c r="M48" s="149"/>
      <c r="N48" s="149"/>
      <c r="O48" s="149"/>
      <c r="P48" s="166" t="s">
        <v>370</v>
      </c>
      <c r="Q48" s="165"/>
      <c r="R48" s="149" t="s">
        <v>370</v>
      </c>
      <c r="S48" s="347">
        <v>45375</v>
      </c>
      <c r="T48" s="149" t="s">
        <v>743</v>
      </c>
      <c r="U48" s="148">
        <v>2.4402606091457919</v>
      </c>
    </row>
    <row r="49" spans="2:21" ht="21" x14ac:dyDescent="0.45">
      <c r="B49" s="150"/>
      <c r="C49" s="156"/>
      <c r="D49" s="149"/>
      <c r="E49" s="149"/>
      <c r="F49" s="149"/>
      <c r="G49" s="149"/>
      <c r="H49" s="149"/>
      <c r="I49" s="149"/>
      <c r="J49" s="149"/>
      <c r="K49" s="149"/>
      <c r="L49" s="149"/>
      <c r="M49" s="149"/>
      <c r="N49" s="149"/>
      <c r="O49" s="149"/>
      <c r="P49" s="166" t="s">
        <v>370</v>
      </c>
      <c r="Q49" s="165"/>
      <c r="R49" s="149" t="s">
        <v>370</v>
      </c>
      <c r="S49" s="347">
        <v>45406</v>
      </c>
      <c r="T49" s="149" t="s">
        <v>744</v>
      </c>
      <c r="U49" s="148">
        <v>1.5992456775857249</v>
      </c>
    </row>
    <row r="50" spans="2:21" ht="21" x14ac:dyDescent="0.45">
      <c r="B50" s="150"/>
      <c r="C50" s="156"/>
      <c r="D50" s="149"/>
      <c r="E50" s="149"/>
      <c r="F50" s="149"/>
      <c r="G50" s="149"/>
      <c r="H50" s="149"/>
      <c r="I50" s="149"/>
      <c r="J50" s="149"/>
      <c r="K50" s="149"/>
      <c r="L50" s="149"/>
      <c r="M50" s="149"/>
      <c r="N50" s="149"/>
      <c r="O50" s="149"/>
      <c r="P50" s="166" t="s">
        <v>370</v>
      </c>
      <c r="Q50" s="165"/>
      <c r="R50" s="149" t="s">
        <v>370</v>
      </c>
      <c r="S50" s="347">
        <v>45436</v>
      </c>
      <c r="T50" s="149" t="s">
        <v>745</v>
      </c>
      <c r="U50" s="148">
        <v>2.1856689428287654</v>
      </c>
    </row>
    <row r="51" spans="2:21" ht="21" x14ac:dyDescent="0.45">
      <c r="B51" s="150"/>
      <c r="C51" s="156"/>
      <c r="D51" s="149"/>
      <c r="E51" s="149"/>
      <c r="F51" s="149"/>
      <c r="G51" s="149"/>
      <c r="H51" s="149"/>
      <c r="I51" s="149"/>
      <c r="J51" s="149"/>
      <c r="K51" s="149"/>
      <c r="L51" s="149"/>
      <c r="M51" s="149"/>
      <c r="N51" s="149"/>
      <c r="O51" s="149"/>
      <c r="P51" s="166"/>
      <c r="Q51" s="165"/>
      <c r="R51" s="149"/>
      <c r="S51" s="149"/>
      <c r="T51" s="149"/>
      <c r="U51" s="148"/>
    </row>
    <row r="52" spans="2:21" ht="21" x14ac:dyDescent="0.45">
      <c r="B52" s="150"/>
      <c r="C52" s="156"/>
      <c r="D52" s="149"/>
      <c r="E52" s="149"/>
      <c r="F52" s="149"/>
      <c r="G52" s="149"/>
      <c r="H52" s="149"/>
      <c r="I52" s="149"/>
      <c r="J52" s="149"/>
      <c r="K52" s="149"/>
      <c r="L52" s="149"/>
      <c r="M52" s="149"/>
      <c r="N52" s="149"/>
      <c r="O52" s="149"/>
      <c r="P52" s="149"/>
      <c r="Q52" s="149"/>
      <c r="R52" s="149"/>
      <c r="S52" s="149"/>
      <c r="T52" s="149"/>
      <c r="U52" s="148"/>
    </row>
    <row r="53" spans="2:21" ht="21" x14ac:dyDescent="0.45">
      <c r="B53" s="147"/>
      <c r="C53" s="164"/>
      <c r="D53" s="145"/>
      <c r="E53" s="145"/>
      <c r="F53" s="145"/>
      <c r="G53" s="145"/>
      <c r="H53" s="145"/>
      <c r="I53" s="145"/>
      <c r="J53" s="145"/>
      <c r="K53" s="145"/>
      <c r="L53" s="145"/>
      <c r="M53" s="145"/>
      <c r="N53" s="145"/>
      <c r="O53" s="145"/>
      <c r="P53" s="145"/>
      <c r="Q53" s="145"/>
      <c r="R53" s="145"/>
      <c r="S53" s="145"/>
      <c r="T53" s="145"/>
      <c r="U53" s="144"/>
    </row>
    <row r="54" spans="2:21" ht="21" x14ac:dyDescent="0.45">
      <c r="C54" s="163"/>
      <c r="Q54"/>
      <c r="U54" s="143"/>
    </row>
    <row r="55" spans="2:21" ht="21" x14ac:dyDescent="0.45">
      <c r="B55" s="162"/>
      <c r="C55" s="161"/>
      <c r="D55" s="160"/>
      <c r="E55" s="160"/>
      <c r="F55" s="160"/>
      <c r="G55" s="160"/>
      <c r="H55" s="160"/>
      <c r="I55" s="160"/>
      <c r="J55" s="160"/>
      <c r="K55" s="160"/>
      <c r="L55" s="160"/>
      <c r="M55" s="160"/>
      <c r="N55" s="160"/>
      <c r="O55" s="160"/>
      <c r="P55" s="160"/>
      <c r="Q55" s="160"/>
      <c r="R55" s="160"/>
      <c r="S55" s="160"/>
      <c r="T55" s="160"/>
      <c r="U55" s="159"/>
    </row>
    <row r="56" spans="2:21" ht="25.2" x14ac:dyDescent="0.55000000000000004">
      <c r="B56" s="150"/>
      <c r="C56" s="158" t="s">
        <v>457</v>
      </c>
      <c r="D56" s="149"/>
      <c r="E56" s="149"/>
      <c r="F56" s="149"/>
      <c r="G56" s="149"/>
      <c r="H56" s="149"/>
      <c r="I56" s="149"/>
      <c r="J56" s="149"/>
      <c r="K56" s="149"/>
      <c r="L56" s="149"/>
      <c r="M56" s="149"/>
      <c r="N56" s="149"/>
      <c r="O56" s="149"/>
      <c r="P56" s="149"/>
      <c r="Q56" s="149"/>
      <c r="R56" s="149"/>
      <c r="S56" s="149"/>
      <c r="T56" s="149"/>
      <c r="U56" s="148"/>
    </row>
    <row r="57" spans="2:21" ht="21" x14ac:dyDescent="0.45">
      <c r="B57" s="150"/>
      <c r="C57" s="156"/>
      <c r="D57" s="149"/>
      <c r="E57" s="149"/>
      <c r="F57" s="149"/>
      <c r="G57" s="149"/>
      <c r="H57" s="149"/>
      <c r="I57" s="149"/>
      <c r="J57" s="149"/>
      <c r="K57" s="149"/>
      <c r="L57" s="149"/>
      <c r="M57" s="149"/>
      <c r="N57" s="149"/>
      <c r="O57" s="149"/>
      <c r="P57" s="149"/>
      <c r="Q57" s="149"/>
      <c r="R57" s="149"/>
      <c r="S57" s="149"/>
      <c r="T57" s="149"/>
      <c r="U57" s="148"/>
    </row>
    <row r="58" spans="2:21" ht="21" x14ac:dyDescent="0.45">
      <c r="B58" s="150"/>
      <c r="C58" s="157" t="s">
        <v>456</v>
      </c>
      <c r="D58" s="149"/>
      <c r="E58" s="149"/>
      <c r="F58" s="149"/>
      <c r="G58" s="149"/>
      <c r="H58" s="149"/>
      <c r="I58" s="149"/>
      <c r="J58" s="149"/>
      <c r="K58" s="149"/>
      <c r="L58" s="149"/>
      <c r="M58" s="149"/>
      <c r="N58" s="149"/>
      <c r="O58" s="149"/>
      <c r="P58" s="149"/>
      <c r="Q58" s="149"/>
      <c r="R58" s="149"/>
      <c r="S58" s="149"/>
      <c r="T58" s="149"/>
      <c r="U58" s="148"/>
    </row>
    <row r="59" spans="2:21" ht="21" x14ac:dyDescent="0.45">
      <c r="B59" s="150"/>
      <c r="C59" s="156"/>
      <c r="D59" s="149"/>
      <c r="E59" s="149"/>
      <c r="F59" s="149"/>
      <c r="G59" s="149"/>
      <c r="H59" s="149"/>
      <c r="I59" s="149"/>
      <c r="J59" s="149"/>
      <c r="K59" s="149"/>
      <c r="L59" s="149"/>
      <c r="M59" s="149"/>
      <c r="N59" s="149"/>
      <c r="O59" s="149"/>
      <c r="P59" s="149"/>
      <c r="Q59" s="149"/>
      <c r="R59" s="149"/>
      <c r="S59" s="149"/>
      <c r="T59" s="149"/>
      <c r="U59" s="148"/>
    </row>
    <row r="60" spans="2:21" ht="19.2" x14ac:dyDescent="0.4">
      <c r="B60" s="150"/>
      <c r="C60" s="352" t="s">
        <v>455</v>
      </c>
      <c r="D60" s="353"/>
      <c r="E60" s="353"/>
      <c r="F60" s="353"/>
      <c r="G60" s="353"/>
      <c r="H60" s="353"/>
      <c r="I60" s="353"/>
      <c r="J60" s="353"/>
      <c r="K60" s="353"/>
      <c r="L60" s="353"/>
      <c r="M60" s="149"/>
      <c r="N60" s="149"/>
      <c r="O60" s="149"/>
      <c r="P60" s="169" t="str">
        <f>_xll.BQL("filter(FILTER(Fundsuniv(['Active','Primary']),FUND_mgmt_style=='Long-Short' ), grouprank(Fund_total_assets(currency='USD', fill=prev)) &lt;=5)","Name","cols=2;rows=6")</f>
        <v>#N/A Requesting Data...</v>
      </c>
      <c r="Q60" s="168" t="s">
        <v>454</v>
      </c>
      <c r="R60" s="151"/>
      <c r="S60" s="151"/>
      <c r="T60" s="151"/>
      <c r="U60" s="148"/>
    </row>
    <row r="61" spans="2:21" x14ac:dyDescent="0.4">
      <c r="B61" s="150"/>
      <c r="C61" s="353"/>
      <c r="D61" s="353"/>
      <c r="E61" s="353"/>
      <c r="F61" s="353"/>
      <c r="G61" s="353"/>
      <c r="H61" s="353"/>
      <c r="I61" s="353"/>
      <c r="J61" s="353"/>
      <c r="K61" s="353"/>
      <c r="L61" s="353"/>
      <c r="M61" s="149"/>
      <c r="N61" s="149"/>
      <c r="O61" s="149"/>
      <c r="P61" s="167" t="s">
        <v>752</v>
      </c>
      <c r="Q61" s="167" t="s">
        <v>753</v>
      </c>
      <c r="R61" s="149"/>
      <c r="S61" s="149"/>
      <c r="T61" s="149"/>
      <c r="U61" s="148"/>
    </row>
    <row r="62" spans="2:21" x14ac:dyDescent="0.4">
      <c r="B62" s="150"/>
      <c r="C62" s="353"/>
      <c r="D62" s="353"/>
      <c r="E62" s="353"/>
      <c r="F62" s="353"/>
      <c r="G62" s="353"/>
      <c r="H62" s="353"/>
      <c r="I62" s="353"/>
      <c r="J62" s="353"/>
      <c r="K62" s="353"/>
      <c r="L62" s="353"/>
      <c r="M62" s="149"/>
      <c r="N62" s="149"/>
      <c r="O62" s="149"/>
      <c r="P62" s="166" t="s">
        <v>527</v>
      </c>
      <c r="Q62" s="165" t="s">
        <v>528</v>
      </c>
      <c r="R62" s="149"/>
      <c r="S62" s="149"/>
      <c r="T62" s="149"/>
      <c r="U62" s="148"/>
    </row>
    <row r="63" spans="2:21" ht="21" x14ac:dyDescent="0.45">
      <c r="B63" s="150"/>
      <c r="C63" s="156"/>
      <c r="D63" s="149"/>
      <c r="E63" s="149"/>
      <c r="F63" s="149"/>
      <c r="G63" s="149"/>
      <c r="H63" s="149"/>
      <c r="I63" s="149"/>
      <c r="J63" s="149"/>
      <c r="K63" s="149"/>
      <c r="L63" s="149"/>
      <c r="M63" s="149"/>
      <c r="N63" s="149"/>
      <c r="O63" s="149"/>
      <c r="P63" s="166" t="s">
        <v>754</v>
      </c>
      <c r="Q63" s="165" t="s">
        <v>755</v>
      </c>
      <c r="R63" s="149"/>
      <c r="S63" s="149"/>
      <c r="T63" s="149"/>
      <c r="U63" s="148"/>
    </row>
    <row r="64" spans="2:21" ht="21" x14ac:dyDescent="0.45">
      <c r="B64" s="150"/>
      <c r="C64" s="156"/>
      <c r="D64" s="149"/>
      <c r="E64" s="149"/>
      <c r="F64" s="149"/>
      <c r="G64" s="149"/>
      <c r="H64" s="149"/>
      <c r="I64" s="149"/>
      <c r="J64" s="149"/>
      <c r="K64" s="149"/>
      <c r="L64" s="149"/>
      <c r="M64" s="149"/>
      <c r="N64" s="149"/>
      <c r="O64" s="149"/>
      <c r="P64" s="166" t="s">
        <v>756</v>
      </c>
      <c r="Q64" s="165" t="s">
        <v>757</v>
      </c>
      <c r="R64" s="149"/>
      <c r="S64" s="149"/>
      <c r="T64" s="149"/>
      <c r="U64" s="148"/>
    </row>
    <row r="65" spans="2:21" ht="21" x14ac:dyDescent="0.45">
      <c r="B65" s="150"/>
      <c r="C65" s="156"/>
      <c r="D65" s="149"/>
      <c r="E65" s="149"/>
      <c r="F65" s="149"/>
      <c r="G65" s="149"/>
      <c r="H65" s="149"/>
      <c r="I65" s="149"/>
      <c r="J65" s="149"/>
      <c r="K65" s="149"/>
      <c r="L65" s="149"/>
      <c r="M65" s="149"/>
      <c r="N65" s="149"/>
      <c r="O65" s="149"/>
      <c r="P65" s="166" t="s">
        <v>911</v>
      </c>
      <c r="Q65" s="165" t="s">
        <v>912</v>
      </c>
      <c r="R65" s="149"/>
      <c r="S65" s="149"/>
      <c r="T65" s="149"/>
      <c r="U65" s="148"/>
    </row>
    <row r="66" spans="2:21" ht="21" x14ac:dyDescent="0.45">
      <c r="B66" s="150"/>
      <c r="C66" s="156"/>
      <c r="D66" s="149"/>
      <c r="E66" s="149"/>
      <c r="F66" s="149"/>
      <c r="G66" s="149"/>
      <c r="H66" s="149"/>
      <c r="I66" s="149"/>
      <c r="J66" s="149"/>
      <c r="K66" s="149"/>
      <c r="L66" s="149"/>
      <c r="M66" s="149"/>
      <c r="N66" s="149"/>
      <c r="O66" s="149"/>
      <c r="P66" s="166"/>
      <c r="Q66" s="165"/>
      <c r="R66" s="149"/>
      <c r="S66" s="149"/>
      <c r="T66" s="149"/>
      <c r="U66" s="148"/>
    </row>
    <row r="67" spans="2:21" ht="21" x14ac:dyDescent="0.45">
      <c r="B67" s="150"/>
      <c r="C67" s="156"/>
      <c r="D67" s="149"/>
      <c r="E67" s="149"/>
      <c r="F67" s="149"/>
      <c r="G67" s="149"/>
      <c r="H67" s="149"/>
      <c r="I67" s="149"/>
      <c r="J67" s="149"/>
      <c r="K67" s="149"/>
      <c r="L67" s="149"/>
      <c r="M67" s="149"/>
      <c r="N67" s="149"/>
      <c r="O67" s="149"/>
      <c r="P67" s="166"/>
      <c r="Q67" s="165"/>
      <c r="R67" s="149"/>
      <c r="S67" s="149"/>
      <c r="T67" s="149"/>
      <c r="U67" s="148"/>
    </row>
    <row r="68" spans="2:21" ht="21" x14ac:dyDescent="0.45">
      <c r="B68" s="150"/>
      <c r="C68" s="156"/>
      <c r="D68" s="149"/>
      <c r="E68" s="149"/>
      <c r="F68" s="149"/>
      <c r="G68" s="149"/>
      <c r="H68" s="149"/>
      <c r="I68" s="149"/>
      <c r="J68" s="149"/>
      <c r="K68" s="149"/>
      <c r="L68" s="149"/>
      <c r="M68" s="149"/>
      <c r="N68" s="149"/>
      <c r="O68" s="149"/>
      <c r="P68" s="149"/>
      <c r="Q68" s="149"/>
      <c r="R68" s="149"/>
      <c r="S68" s="149"/>
      <c r="T68" s="149"/>
      <c r="U68" s="148"/>
    </row>
    <row r="69" spans="2:21" ht="21" x14ac:dyDescent="0.45">
      <c r="B69" s="147"/>
      <c r="C69" s="164"/>
      <c r="D69" s="145"/>
      <c r="E69" s="145"/>
      <c r="F69" s="145"/>
      <c r="G69" s="145"/>
      <c r="H69" s="145"/>
      <c r="I69" s="145"/>
      <c r="J69" s="145"/>
      <c r="K69" s="145"/>
      <c r="L69" s="145"/>
      <c r="M69" s="145"/>
      <c r="N69" s="145"/>
      <c r="O69" s="145"/>
      <c r="P69" s="145"/>
      <c r="Q69" s="145"/>
      <c r="R69" s="145"/>
      <c r="S69" s="145"/>
      <c r="T69" s="145"/>
      <c r="U69" s="144"/>
    </row>
    <row r="70" spans="2:21" ht="21" x14ac:dyDescent="0.45">
      <c r="C70" s="163"/>
      <c r="Q70"/>
      <c r="U70" s="143"/>
    </row>
    <row r="71" spans="2:21" ht="21" x14ac:dyDescent="0.45">
      <c r="B71" s="162"/>
      <c r="C71" s="161"/>
      <c r="D71" s="160"/>
      <c r="E71" s="160"/>
      <c r="F71" s="160"/>
      <c r="G71" s="160"/>
      <c r="H71" s="160"/>
      <c r="I71" s="160"/>
      <c r="J71" s="160"/>
      <c r="K71" s="160"/>
      <c r="L71" s="160"/>
      <c r="M71" s="160"/>
      <c r="N71" s="160"/>
      <c r="O71" s="160"/>
      <c r="P71" s="160"/>
      <c r="Q71" s="160"/>
      <c r="R71" s="160"/>
      <c r="S71" s="160"/>
      <c r="T71" s="160"/>
      <c r="U71" s="159"/>
    </row>
    <row r="72" spans="2:21" ht="25.2" x14ac:dyDescent="0.55000000000000004">
      <c r="B72" s="150"/>
      <c r="C72" s="158" t="s">
        <v>453</v>
      </c>
      <c r="D72" s="149"/>
      <c r="E72" s="149"/>
      <c r="F72" s="149"/>
      <c r="G72" s="149"/>
      <c r="H72" s="149"/>
      <c r="I72" s="149"/>
      <c r="J72" s="149"/>
      <c r="K72" s="149"/>
      <c r="L72" s="149"/>
      <c r="M72" s="149"/>
      <c r="N72" s="149"/>
      <c r="O72" s="149"/>
      <c r="P72" s="149"/>
      <c r="Q72" s="149"/>
      <c r="R72" s="149"/>
      <c r="S72" s="149"/>
      <c r="T72" s="149"/>
      <c r="U72" s="148"/>
    </row>
    <row r="73" spans="2:21" ht="21" x14ac:dyDescent="0.45">
      <c r="B73" s="150"/>
      <c r="C73" s="156"/>
      <c r="D73" s="149"/>
      <c r="E73" s="149"/>
      <c r="F73" s="149"/>
      <c r="G73" s="149"/>
      <c r="H73" s="149"/>
      <c r="I73" s="149"/>
      <c r="J73" s="149"/>
      <c r="K73" s="149"/>
      <c r="L73" s="149"/>
      <c r="M73" s="149"/>
      <c r="N73" s="149"/>
      <c r="O73" s="149"/>
      <c r="P73" s="149"/>
      <c r="Q73" s="149"/>
      <c r="R73" s="149"/>
      <c r="S73" s="149"/>
      <c r="T73" s="149"/>
      <c r="U73" s="148"/>
    </row>
    <row r="74" spans="2:21" ht="21" x14ac:dyDescent="0.45">
      <c r="B74" s="150"/>
      <c r="C74" s="157" t="s">
        <v>452</v>
      </c>
      <c r="D74" s="149"/>
      <c r="E74" s="149"/>
      <c r="F74" s="149"/>
      <c r="G74" s="149"/>
      <c r="H74" s="149"/>
      <c r="I74" s="149"/>
      <c r="J74" s="149"/>
      <c r="K74" s="149"/>
      <c r="L74" s="149"/>
      <c r="M74" s="149"/>
      <c r="N74" s="149"/>
      <c r="O74" s="149"/>
      <c r="P74" s="149"/>
      <c r="Q74" s="149"/>
      <c r="R74" s="149"/>
      <c r="S74" s="149"/>
      <c r="T74" s="149"/>
      <c r="U74" s="148"/>
    </row>
    <row r="75" spans="2:21" ht="21" x14ac:dyDescent="0.45">
      <c r="B75" s="150"/>
      <c r="C75" s="156"/>
      <c r="D75" s="149"/>
      <c r="E75" s="149"/>
      <c r="F75" s="149"/>
      <c r="G75" s="149"/>
      <c r="H75" s="149"/>
      <c r="I75" s="149"/>
      <c r="J75" s="149"/>
      <c r="K75" s="149"/>
      <c r="L75" s="149"/>
      <c r="M75" s="149"/>
      <c r="N75" s="149"/>
      <c r="O75" s="149"/>
      <c r="P75" s="149"/>
      <c r="Q75" s="149"/>
      <c r="R75" s="149"/>
      <c r="S75" s="149"/>
      <c r="T75" s="149"/>
      <c r="U75" s="148"/>
    </row>
    <row r="76" spans="2:21" ht="143.25" customHeight="1" x14ac:dyDescent="0.45">
      <c r="B76" s="150"/>
      <c r="C76" s="348" t="s">
        <v>451</v>
      </c>
      <c r="D76" s="349"/>
      <c r="E76" s="349"/>
      <c r="F76" s="349"/>
      <c r="G76" s="349"/>
      <c r="H76" s="349"/>
      <c r="I76" s="349"/>
      <c r="J76" s="349"/>
      <c r="K76" s="349"/>
      <c r="L76" s="349"/>
      <c r="M76" s="349"/>
      <c r="N76" s="149"/>
      <c r="O76" s="149"/>
      <c r="P76" s="155" t="str">
        <f>_xll.BQL.QUERY(C76,"cols=2;rows=51")</f>
        <v>#N/A Requesting Data...</v>
      </c>
      <c r="Q76" s="154" t="s">
        <v>491</v>
      </c>
      <c r="R76" s="151"/>
      <c r="S76" s="151"/>
      <c r="T76" s="151"/>
      <c r="U76" s="148"/>
    </row>
    <row r="77" spans="2:21" ht="21" x14ac:dyDescent="0.45">
      <c r="B77" s="150"/>
      <c r="C77" s="153"/>
      <c r="D77" s="149"/>
      <c r="E77" s="149"/>
      <c r="F77" s="149"/>
      <c r="G77" s="149"/>
      <c r="H77" s="149"/>
      <c r="I77" s="149"/>
      <c r="J77" s="149"/>
      <c r="K77" s="149"/>
      <c r="L77" s="149"/>
      <c r="M77" s="149"/>
      <c r="N77" s="149"/>
      <c r="O77" s="149"/>
      <c r="P77" s="152" t="s">
        <v>492</v>
      </c>
      <c r="Q77" s="152">
        <v>392804791787.31451</v>
      </c>
      <c r="R77" s="151"/>
      <c r="S77" s="151"/>
      <c r="T77" s="151"/>
      <c r="U77" s="148"/>
    </row>
    <row r="78" spans="2:21" ht="21" x14ac:dyDescent="0.45">
      <c r="B78" s="150"/>
      <c r="C78" s="153"/>
      <c r="D78" s="149"/>
      <c r="E78" s="149"/>
      <c r="F78" s="149"/>
      <c r="G78" s="149"/>
      <c r="H78" s="149"/>
      <c r="I78" s="149"/>
      <c r="J78" s="149"/>
      <c r="K78" s="149"/>
      <c r="L78" s="149"/>
      <c r="M78" s="149"/>
      <c r="N78" s="149"/>
      <c r="O78" s="149"/>
      <c r="P78" s="152" t="s">
        <v>495</v>
      </c>
      <c r="Q78" s="152">
        <v>43408479204.845024</v>
      </c>
      <c r="R78" s="151"/>
      <c r="S78" s="151"/>
      <c r="T78" s="151"/>
      <c r="U78" s="148"/>
    </row>
    <row r="79" spans="2:21" ht="21" x14ac:dyDescent="0.45">
      <c r="B79" s="150"/>
      <c r="C79" s="153"/>
      <c r="D79" s="149"/>
      <c r="E79" s="149"/>
      <c r="F79" s="149"/>
      <c r="G79" s="149"/>
      <c r="H79" s="149"/>
      <c r="I79" s="149"/>
      <c r="J79" s="149"/>
      <c r="K79" s="149"/>
      <c r="L79" s="149"/>
      <c r="M79" s="149"/>
      <c r="N79" s="149"/>
      <c r="O79" s="149"/>
      <c r="P79" s="152" t="s">
        <v>494</v>
      </c>
      <c r="Q79" s="152">
        <v>43115386337.988106</v>
      </c>
      <c r="R79" s="151"/>
      <c r="S79" s="151"/>
      <c r="T79" s="151"/>
      <c r="U79" s="148"/>
    </row>
    <row r="80" spans="2:21" ht="21" x14ac:dyDescent="0.45">
      <c r="B80" s="150"/>
      <c r="C80" s="153"/>
      <c r="D80" s="149"/>
      <c r="E80" s="149"/>
      <c r="F80" s="149"/>
      <c r="G80" s="149"/>
      <c r="H80" s="149"/>
      <c r="I80" s="149"/>
      <c r="J80" s="149"/>
      <c r="K80" s="149"/>
      <c r="L80" s="149"/>
      <c r="M80" s="149"/>
      <c r="N80" s="149"/>
      <c r="O80" s="149"/>
      <c r="P80" s="152" t="s">
        <v>496</v>
      </c>
      <c r="Q80" s="152">
        <v>33152044206.931385</v>
      </c>
      <c r="R80" s="151"/>
      <c r="S80" s="151"/>
      <c r="T80" s="151"/>
      <c r="U80" s="148"/>
    </row>
    <row r="81" spans="2:21" ht="21" x14ac:dyDescent="0.45">
      <c r="B81" s="150"/>
      <c r="C81" s="153"/>
      <c r="D81" s="149"/>
      <c r="E81" s="149"/>
      <c r="F81" s="149"/>
      <c r="G81" s="149"/>
      <c r="H81" s="149"/>
      <c r="I81" s="149"/>
      <c r="J81" s="149"/>
      <c r="K81" s="149"/>
      <c r="L81" s="149"/>
      <c r="M81" s="149"/>
      <c r="N81" s="149"/>
      <c r="O81" s="149"/>
      <c r="P81" s="152" t="s">
        <v>497</v>
      </c>
      <c r="Q81" s="152">
        <v>32549255045.512489</v>
      </c>
      <c r="R81" s="151"/>
      <c r="S81" s="151"/>
      <c r="T81" s="151"/>
      <c r="U81" s="148"/>
    </row>
    <row r="82" spans="2:21" ht="21" x14ac:dyDescent="0.45">
      <c r="B82" s="150"/>
      <c r="C82" s="153"/>
      <c r="D82" s="149"/>
      <c r="E82" s="149"/>
      <c r="F82" s="149"/>
      <c r="G82" s="149"/>
      <c r="H82" s="149"/>
      <c r="I82" s="149"/>
      <c r="J82" s="149"/>
      <c r="K82" s="149"/>
      <c r="L82" s="149"/>
      <c r="M82" s="149"/>
      <c r="N82" s="149"/>
      <c r="O82" s="149"/>
      <c r="P82" s="152" t="s">
        <v>493</v>
      </c>
      <c r="Q82" s="152">
        <v>27937648041.073582</v>
      </c>
      <c r="R82" s="151"/>
      <c r="S82" s="151"/>
      <c r="T82" s="151"/>
      <c r="U82" s="148"/>
    </row>
    <row r="83" spans="2:21" ht="21" x14ac:dyDescent="0.45">
      <c r="B83" s="150"/>
      <c r="C83" s="153"/>
      <c r="D83" s="149"/>
      <c r="E83" s="149"/>
      <c r="F83" s="149"/>
      <c r="G83" s="149"/>
      <c r="H83" s="149"/>
      <c r="I83" s="149"/>
      <c r="J83" s="149"/>
      <c r="K83" s="149"/>
      <c r="L83" s="149"/>
      <c r="M83" s="149"/>
      <c r="N83" s="149"/>
      <c r="O83" s="149"/>
      <c r="P83" s="152" t="s">
        <v>498</v>
      </c>
      <c r="Q83" s="152">
        <v>8196799093.2727594</v>
      </c>
      <c r="R83" s="151"/>
      <c r="S83" s="151"/>
      <c r="T83" s="151"/>
      <c r="U83" s="148"/>
    </row>
    <row r="84" spans="2:21" ht="21" x14ac:dyDescent="0.45">
      <c r="B84" s="150"/>
      <c r="C84" s="153"/>
      <c r="D84" s="149"/>
      <c r="E84" s="149"/>
      <c r="F84" s="149"/>
      <c r="G84" s="149"/>
      <c r="H84" s="149"/>
      <c r="I84" s="149"/>
      <c r="J84" s="149"/>
      <c r="K84" s="149"/>
      <c r="L84" s="149"/>
      <c r="M84" s="149"/>
      <c r="N84" s="149"/>
      <c r="O84" s="149"/>
      <c r="P84" s="152" t="s">
        <v>499</v>
      </c>
      <c r="Q84" s="152">
        <v>6378532847.2838736</v>
      </c>
      <c r="R84" s="151"/>
      <c r="S84" s="151"/>
      <c r="T84" s="151"/>
      <c r="U84" s="148"/>
    </row>
    <row r="85" spans="2:21" ht="21" x14ac:dyDescent="0.45">
      <c r="B85" s="150"/>
      <c r="C85" s="153"/>
      <c r="D85" s="149"/>
      <c r="E85" s="149"/>
      <c r="F85" s="149"/>
      <c r="G85" s="149"/>
      <c r="H85" s="149"/>
      <c r="I85" s="149"/>
      <c r="J85" s="149"/>
      <c r="K85" s="149"/>
      <c r="L85" s="149"/>
      <c r="M85" s="149"/>
      <c r="N85" s="149"/>
      <c r="O85" s="149"/>
      <c r="P85" s="152" t="s">
        <v>501</v>
      </c>
      <c r="Q85" s="152">
        <v>4967396213.3299055</v>
      </c>
      <c r="R85" s="151"/>
      <c r="S85" s="151"/>
      <c r="T85" s="151"/>
      <c r="U85" s="148"/>
    </row>
    <row r="86" spans="2:21" ht="21" x14ac:dyDescent="0.45">
      <c r="B86" s="150"/>
      <c r="C86" s="153"/>
      <c r="D86" s="149"/>
      <c r="E86" s="149"/>
      <c r="F86" s="149"/>
      <c r="G86" s="149"/>
      <c r="H86" s="149"/>
      <c r="I86" s="149"/>
      <c r="J86" s="149"/>
      <c r="K86" s="149"/>
      <c r="L86" s="149"/>
      <c r="M86" s="149"/>
      <c r="N86" s="149"/>
      <c r="O86" s="149"/>
      <c r="P86" s="152" t="s">
        <v>500</v>
      </c>
      <c r="Q86" s="152">
        <v>4899623752.1086988</v>
      </c>
      <c r="R86" s="151"/>
      <c r="S86" s="151"/>
      <c r="T86" s="151"/>
      <c r="U86" s="148"/>
    </row>
    <row r="87" spans="2:21" ht="21" x14ac:dyDescent="0.45">
      <c r="B87" s="150"/>
      <c r="C87" s="153"/>
      <c r="D87" s="149"/>
      <c r="E87" s="149"/>
      <c r="F87" s="149"/>
      <c r="G87" s="149"/>
      <c r="H87" s="149"/>
      <c r="I87" s="149"/>
      <c r="J87" s="149"/>
      <c r="K87" s="149"/>
      <c r="L87" s="149"/>
      <c r="M87" s="149"/>
      <c r="N87" s="149"/>
      <c r="O87" s="149"/>
      <c r="P87" s="152" t="s">
        <v>502</v>
      </c>
      <c r="Q87" s="152">
        <v>3297406944.9515214</v>
      </c>
      <c r="R87" s="151"/>
      <c r="S87" s="151"/>
      <c r="T87" s="151"/>
      <c r="U87" s="148"/>
    </row>
    <row r="88" spans="2:21" ht="21" x14ac:dyDescent="0.45">
      <c r="B88" s="150"/>
      <c r="C88" s="153"/>
      <c r="D88" s="149"/>
      <c r="E88" s="149"/>
      <c r="F88" s="149"/>
      <c r="G88" s="149"/>
      <c r="H88" s="149"/>
      <c r="I88" s="149"/>
      <c r="J88" s="149"/>
      <c r="K88" s="149"/>
      <c r="L88" s="149"/>
      <c r="M88" s="149"/>
      <c r="N88" s="149"/>
      <c r="O88" s="149"/>
      <c r="P88" s="152" t="s">
        <v>503</v>
      </c>
      <c r="Q88" s="152">
        <v>2764559646.3698025</v>
      </c>
      <c r="R88" s="151"/>
      <c r="S88" s="151"/>
      <c r="T88" s="151"/>
      <c r="U88" s="148"/>
    </row>
    <row r="89" spans="2:21" ht="21" x14ac:dyDescent="0.45">
      <c r="B89" s="150"/>
      <c r="C89" s="153"/>
      <c r="D89" s="149"/>
      <c r="E89" s="149"/>
      <c r="F89" s="149"/>
      <c r="G89" s="149"/>
      <c r="H89" s="149"/>
      <c r="I89" s="149"/>
      <c r="J89" s="149"/>
      <c r="K89" s="149"/>
      <c r="L89" s="149"/>
      <c r="M89" s="149"/>
      <c r="N89" s="149"/>
      <c r="O89" s="149"/>
      <c r="P89" s="152" t="s">
        <v>504</v>
      </c>
      <c r="Q89" s="152">
        <v>1643876288.4965284</v>
      </c>
      <c r="R89" s="151"/>
      <c r="S89" s="151"/>
      <c r="T89" s="151"/>
      <c r="U89" s="148"/>
    </row>
    <row r="90" spans="2:21" ht="21" x14ac:dyDescent="0.45">
      <c r="B90" s="150"/>
      <c r="C90" s="153"/>
      <c r="D90" s="149"/>
      <c r="E90" s="149"/>
      <c r="F90" s="149"/>
      <c r="G90" s="149"/>
      <c r="H90" s="149"/>
      <c r="I90" s="149"/>
      <c r="J90" s="149"/>
      <c r="K90" s="149"/>
      <c r="L90" s="149"/>
      <c r="M90" s="149"/>
      <c r="N90" s="149"/>
      <c r="O90" s="149"/>
      <c r="P90" s="152" t="s">
        <v>505</v>
      </c>
      <c r="Q90" s="152">
        <v>1194846786.3182073</v>
      </c>
      <c r="R90" s="151"/>
      <c r="S90" s="151"/>
      <c r="T90" s="151"/>
      <c r="U90" s="148"/>
    </row>
    <row r="91" spans="2:21" ht="21" x14ac:dyDescent="0.45">
      <c r="B91" s="150"/>
      <c r="C91" s="153"/>
      <c r="D91" s="149"/>
      <c r="E91" s="149"/>
      <c r="F91" s="149"/>
      <c r="G91" s="149"/>
      <c r="H91" s="149"/>
      <c r="I91" s="149"/>
      <c r="J91" s="149"/>
      <c r="K91" s="149"/>
      <c r="L91" s="149"/>
      <c r="M91" s="149"/>
      <c r="N91" s="149"/>
      <c r="O91" s="149"/>
      <c r="P91" s="152" t="s">
        <v>506</v>
      </c>
      <c r="Q91" s="152">
        <v>763563767.86586928</v>
      </c>
      <c r="R91" s="151"/>
      <c r="S91" s="151"/>
      <c r="T91" s="151"/>
      <c r="U91" s="148"/>
    </row>
    <row r="92" spans="2:21" ht="21" x14ac:dyDescent="0.45">
      <c r="B92" s="150"/>
      <c r="C92" s="153"/>
      <c r="D92" s="149"/>
      <c r="E92" s="149"/>
      <c r="F92" s="149"/>
      <c r="G92" s="149"/>
      <c r="H92" s="149"/>
      <c r="I92" s="149"/>
      <c r="J92" s="149"/>
      <c r="K92" s="149"/>
      <c r="L92" s="149"/>
      <c r="M92" s="149"/>
      <c r="N92" s="149"/>
      <c r="O92" s="149"/>
      <c r="P92" s="152" t="s">
        <v>525</v>
      </c>
      <c r="Q92" s="152">
        <v>542037011.01785958</v>
      </c>
      <c r="R92" s="151"/>
      <c r="S92" s="151"/>
      <c r="T92" s="151"/>
      <c r="U92" s="148"/>
    </row>
    <row r="93" spans="2:21" ht="21" x14ac:dyDescent="0.45">
      <c r="B93" s="150"/>
      <c r="C93" s="153"/>
      <c r="D93" s="149"/>
      <c r="E93" s="149"/>
      <c r="F93" s="149"/>
      <c r="G93" s="149"/>
      <c r="H93" s="149"/>
      <c r="I93" s="149"/>
      <c r="J93" s="149"/>
      <c r="K93" s="149"/>
      <c r="L93" s="149"/>
      <c r="M93" s="149"/>
      <c r="N93" s="149"/>
      <c r="O93" s="149"/>
      <c r="P93" s="152" t="s">
        <v>510</v>
      </c>
      <c r="Q93" s="152">
        <v>531205370.90990752</v>
      </c>
      <c r="R93" s="151"/>
      <c r="S93" s="151"/>
      <c r="T93" s="151"/>
      <c r="U93" s="148"/>
    </row>
    <row r="94" spans="2:21" ht="21" x14ac:dyDescent="0.45">
      <c r="B94" s="150"/>
      <c r="C94" s="153"/>
      <c r="D94" s="149"/>
      <c r="E94" s="149"/>
      <c r="F94" s="149"/>
      <c r="G94" s="149"/>
      <c r="H94" s="149"/>
      <c r="I94" s="149"/>
      <c r="J94" s="149"/>
      <c r="K94" s="149"/>
      <c r="L94" s="149"/>
      <c r="M94" s="149"/>
      <c r="N94" s="149"/>
      <c r="O94" s="149"/>
      <c r="P94" s="152" t="s">
        <v>507</v>
      </c>
      <c r="Q94" s="152">
        <v>450433547.44424635</v>
      </c>
      <c r="R94" s="151"/>
      <c r="S94" s="151"/>
      <c r="T94" s="151"/>
      <c r="U94" s="148"/>
    </row>
    <row r="95" spans="2:21" ht="21" x14ac:dyDescent="0.45">
      <c r="B95" s="150"/>
      <c r="C95" s="153"/>
      <c r="D95" s="149"/>
      <c r="E95" s="149"/>
      <c r="F95" s="149"/>
      <c r="G95" s="149"/>
      <c r="H95" s="149"/>
      <c r="I95" s="149"/>
      <c r="J95" s="149"/>
      <c r="K95" s="149"/>
      <c r="L95" s="149"/>
      <c r="M95" s="149"/>
      <c r="N95" s="149"/>
      <c r="O95" s="149"/>
      <c r="P95" s="152" t="s">
        <v>526</v>
      </c>
      <c r="Q95" s="152">
        <v>417184779.28691864</v>
      </c>
      <c r="R95" s="151"/>
      <c r="S95" s="151"/>
      <c r="T95" s="151"/>
      <c r="U95" s="148"/>
    </row>
    <row r="96" spans="2:21" ht="21" x14ac:dyDescent="0.45">
      <c r="B96" s="150"/>
      <c r="C96" s="153"/>
      <c r="D96" s="149"/>
      <c r="E96" s="149"/>
      <c r="F96" s="149"/>
      <c r="G96" s="149"/>
      <c r="H96" s="149"/>
      <c r="I96" s="149"/>
      <c r="J96" s="149"/>
      <c r="K96" s="149"/>
      <c r="L96" s="149"/>
      <c r="M96" s="149"/>
      <c r="N96" s="149"/>
      <c r="O96" s="149"/>
      <c r="P96" s="152" t="s">
        <v>512</v>
      </c>
      <c r="Q96" s="152">
        <v>221626313.38273576</v>
      </c>
      <c r="R96" s="151"/>
      <c r="S96" s="151"/>
      <c r="T96" s="151"/>
      <c r="U96" s="148"/>
    </row>
    <row r="97" spans="2:21" ht="21" x14ac:dyDescent="0.45">
      <c r="B97" s="150"/>
      <c r="C97" s="153"/>
      <c r="D97" s="149"/>
      <c r="E97" s="149"/>
      <c r="F97" s="149"/>
      <c r="G97" s="149"/>
      <c r="H97" s="149"/>
      <c r="I97" s="149"/>
      <c r="J97" s="149"/>
      <c r="K97" s="149"/>
      <c r="L97" s="149"/>
      <c r="M97" s="149"/>
      <c r="N97" s="149"/>
      <c r="O97" s="149"/>
      <c r="P97" s="152" t="s">
        <v>513</v>
      </c>
      <c r="Q97" s="152">
        <v>215705318.28750002</v>
      </c>
      <c r="R97" s="151"/>
      <c r="S97" s="151"/>
      <c r="T97" s="151"/>
      <c r="U97" s="148"/>
    </row>
    <row r="98" spans="2:21" ht="21" x14ac:dyDescent="0.45">
      <c r="B98" s="150"/>
      <c r="C98" s="153"/>
      <c r="D98" s="149"/>
      <c r="E98" s="149"/>
      <c r="F98" s="149"/>
      <c r="G98" s="149"/>
      <c r="H98" s="149"/>
      <c r="I98" s="149"/>
      <c r="J98" s="149"/>
      <c r="K98" s="149"/>
      <c r="L98" s="149"/>
      <c r="M98" s="149"/>
      <c r="N98" s="149"/>
      <c r="O98" s="149"/>
      <c r="P98" s="152" t="s">
        <v>514</v>
      </c>
      <c r="Q98" s="152">
        <v>199141919.78811747</v>
      </c>
      <c r="R98" s="151"/>
      <c r="S98" s="151"/>
      <c r="T98" s="151"/>
      <c r="U98" s="148"/>
    </row>
    <row r="99" spans="2:21" ht="21" x14ac:dyDescent="0.45">
      <c r="B99" s="150"/>
      <c r="C99" s="153"/>
      <c r="D99" s="149"/>
      <c r="E99" s="149"/>
      <c r="F99" s="149"/>
      <c r="G99" s="149"/>
      <c r="H99" s="149"/>
      <c r="I99" s="149"/>
      <c r="J99" s="149"/>
      <c r="K99" s="149"/>
      <c r="L99" s="149"/>
      <c r="M99" s="149"/>
      <c r="N99" s="149"/>
      <c r="O99" s="149"/>
      <c r="P99" s="152" t="s">
        <v>511</v>
      </c>
      <c r="Q99" s="152">
        <v>126253677.14713511</v>
      </c>
      <c r="R99" s="151"/>
      <c r="S99" s="151"/>
      <c r="T99" s="151"/>
      <c r="U99" s="148"/>
    </row>
    <row r="100" spans="2:21" ht="21" x14ac:dyDescent="0.45">
      <c r="B100" s="150"/>
      <c r="C100" s="153"/>
      <c r="D100" s="149"/>
      <c r="E100" s="149"/>
      <c r="F100" s="149"/>
      <c r="G100" s="149"/>
      <c r="H100" s="149"/>
      <c r="I100" s="149"/>
      <c r="J100" s="149"/>
      <c r="K100" s="149"/>
      <c r="L100" s="149"/>
      <c r="M100" s="149"/>
      <c r="N100" s="149"/>
      <c r="O100" s="149"/>
      <c r="P100" s="152" t="s">
        <v>519</v>
      </c>
      <c r="Q100" s="152">
        <v>70978821.048988804</v>
      </c>
      <c r="R100" s="151"/>
      <c r="S100" s="151"/>
      <c r="T100" s="151"/>
      <c r="U100" s="148"/>
    </row>
    <row r="101" spans="2:21" ht="21" x14ac:dyDescent="0.45">
      <c r="B101" s="150"/>
      <c r="C101" s="153"/>
      <c r="D101" s="149"/>
      <c r="E101" s="149"/>
      <c r="F101" s="149"/>
      <c r="G101" s="149"/>
      <c r="H101" s="149"/>
      <c r="I101" s="149"/>
      <c r="J101" s="149"/>
      <c r="K101" s="149"/>
      <c r="L101" s="149"/>
      <c r="M101" s="149"/>
      <c r="N101" s="149"/>
      <c r="O101" s="149"/>
      <c r="P101" s="152" t="s">
        <v>517</v>
      </c>
      <c r="Q101" s="152">
        <v>52790768.290524177</v>
      </c>
      <c r="R101" s="151"/>
      <c r="S101" s="151"/>
      <c r="T101" s="151"/>
      <c r="U101" s="148"/>
    </row>
    <row r="102" spans="2:21" ht="21" x14ac:dyDescent="0.45">
      <c r="B102" s="150"/>
      <c r="C102" s="153"/>
      <c r="D102" s="149"/>
      <c r="E102" s="149"/>
      <c r="F102" s="149"/>
      <c r="G102" s="149"/>
      <c r="H102" s="149"/>
      <c r="I102" s="149"/>
      <c r="J102" s="149"/>
      <c r="K102" s="149"/>
      <c r="L102" s="149"/>
      <c r="M102" s="149"/>
      <c r="N102" s="149"/>
      <c r="O102" s="149"/>
      <c r="P102" s="152" t="s">
        <v>508</v>
      </c>
      <c r="Q102" s="152">
        <v>12832915.844500031</v>
      </c>
      <c r="R102" s="151"/>
      <c r="S102" s="151"/>
      <c r="T102" s="151"/>
      <c r="U102" s="148"/>
    </row>
    <row r="103" spans="2:21" ht="21" x14ac:dyDescent="0.45">
      <c r="B103" s="150"/>
      <c r="C103" s="153"/>
      <c r="D103" s="149"/>
      <c r="E103" s="149"/>
      <c r="F103" s="149"/>
      <c r="G103" s="149"/>
      <c r="H103" s="149"/>
      <c r="I103" s="149"/>
      <c r="J103" s="149"/>
      <c r="K103" s="149"/>
      <c r="L103" s="149"/>
      <c r="M103" s="149"/>
      <c r="N103" s="149"/>
      <c r="O103" s="149"/>
      <c r="P103" s="152" t="s">
        <v>703</v>
      </c>
      <c r="Q103" s="152">
        <v>8689883.7863907814</v>
      </c>
      <c r="R103" s="151"/>
      <c r="S103" s="151"/>
      <c r="T103" s="151"/>
      <c r="U103" s="148"/>
    </row>
    <row r="104" spans="2:21" ht="21" x14ac:dyDescent="0.45">
      <c r="B104" s="150"/>
      <c r="C104" s="153"/>
      <c r="D104" s="149"/>
      <c r="E104" s="149"/>
      <c r="F104" s="149"/>
      <c r="G104" s="149"/>
      <c r="H104" s="149"/>
      <c r="I104" s="149"/>
      <c r="J104" s="149"/>
      <c r="K104" s="149"/>
      <c r="L104" s="149"/>
      <c r="M104" s="149"/>
      <c r="N104" s="149"/>
      <c r="O104" s="149"/>
      <c r="P104" s="152" t="s">
        <v>516</v>
      </c>
      <c r="Q104" s="152">
        <v>-29701.458954362199</v>
      </c>
      <c r="R104" s="151"/>
      <c r="S104" s="151"/>
      <c r="T104" s="151"/>
      <c r="U104" s="148"/>
    </row>
    <row r="105" spans="2:21" ht="21" x14ac:dyDescent="0.45">
      <c r="B105" s="150"/>
      <c r="C105" s="153"/>
      <c r="D105" s="149"/>
      <c r="E105" s="149"/>
      <c r="F105" s="149"/>
      <c r="G105" s="149"/>
      <c r="H105" s="149"/>
      <c r="I105" s="149"/>
      <c r="J105" s="149"/>
      <c r="K105" s="149"/>
      <c r="L105" s="149"/>
      <c r="M105" s="149"/>
      <c r="N105" s="149"/>
      <c r="O105" s="149"/>
      <c r="P105" s="152" t="s">
        <v>521</v>
      </c>
      <c r="Q105" s="152">
        <v>-39001163.643000171</v>
      </c>
      <c r="R105" s="151"/>
      <c r="S105" s="151"/>
      <c r="T105" s="151"/>
      <c r="U105" s="148"/>
    </row>
    <row r="106" spans="2:21" ht="21" x14ac:dyDescent="0.45">
      <c r="B106" s="150"/>
      <c r="C106" s="153"/>
      <c r="D106" s="149"/>
      <c r="E106" s="149"/>
      <c r="F106" s="149"/>
      <c r="G106" s="149"/>
      <c r="H106" s="149"/>
      <c r="I106" s="149"/>
      <c r="J106" s="149"/>
      <c r="K106" s="149"/>
      <c r="L106" s="149"/>
      <c r="M106" s="149"/>
      <c r="N106" s="149"/>
      <c r="O106" s="149"/>
      <c r="P106" s="152" t="s">
        <v>520</v>
      </c>
      <c r="Q106" s="152">
        <v>-41771324.896324374</v>
      </c>
      <c r="R106" s="151"/>
      <c r="S106" s="151"/>
      <c r="T106" s="151"/>
      <c r="U106" s="148"/>
    </row>
    <row r="107" spans="2:21" ht="21" x14ac:dyDescent="0.45">
      <c r="B107" s="150"/>
      <c r="C107" s="153"/>
      <c r="D107" s="149"/>
      <c r="E107" s="149"/>
      <c r="F107" s="149"/>
      <c r="G107" s="149"/>
      <c r="H107" s="149"/>
      <c r="I107" s="149"/>
      <c r="J107" s="149"/>
      <c r="K107" s="149"/>
      <c r="L107" s="149"/>
      <c r="M107" s="149"/>
      <c r="N107" s="149"/>
      <c r="O107" s="149"/>
      <c r="P107" s="152" t="s">
        <v>522</v>
      </c>
      <c r="Q107" s="152">
        <v>-46114419.01574</v>
      </c>
      <c r="R107" s="151"/>
      <c r="S107" s="151"/>
      <c r="T107" s="151"/>
      <c r="U107" s="148"/>
    </row>
    <row r="108" spans="2:21" ht="21" x14ac:dyDescent="0.45">
      <c r="B108" s="150"/>
      <c r="C108" s="153"/>
      <c r="D108" s="149"/>
      <c r="E108" s="149"/>
      <c r="F108" s="149"/>
      <c r="G108" s="149"/>
      <c r="H108" s="149"/>
      <c r="I108" s="149"/>
      <c r="J108" s="149"/>
      <c r="K108" s="149"/>
      <c r="L108" s="149"/>
      <c r="M108" s="149"/>
      <c r="N108" s="149"/>
      <c r="O108" s="149"/>
      <c r="P108" s="152" t="s">
        <v>901</v>
      </c>
      <c r="Q108" s="152">
        <v>-67775021.937984958</v>
      </c>
      <c r="R108" s="151"/>
      <c r="S108" s="151"/>
      <c r="T108" s="151"/>
      <c r="U108" s="148"/>
    </row>
    <row r="109" spans="2:21" ht="21" x14ac:dyDescent="0.45">
      <c r="B109" s="150"/>
      <c r="C109" s="153"/>
      <c r="D109" s="149"/>
      <c r="E109" s="149"/>
      <c r="F109" s="149"/>
      <c r="G109" s="149"/>
      <c r="H109" s="149"/>
      <c r="I109" s="149"/>
      <c r="J109" s="149"/>
      <c r="K109" s="149"/>
      <c r="L109" s="149"/>
      <c r="M109" s="149"/>
      <c r="N109" s="149"/>
      <c r="O109" s="149"/>
      <c r="P109" s="152" t="s">
        <v>509</v>
      </c>
      <c r="Q109" s="152">
        <v>-81746150.137294322</v>
      </c>
      <c r="R109" s="151"/>
      <c r="S109" s="151"/>
      <c r="T109" s="151"/>
      <c r="U109" s="148"/>
    </row>
    <row r="110" spans="2:21" ht="21" x14ac:dyDescent="0.45">
      <c r="B110" s="150"/>
      <c r="C110" s="153"/>
      <c r="D110" s="149"/>
      <c r="E110" s="149"/>
      <c r="F110" s="149"/>
      <c r="G110" s="149"/>
      <c r="H110" s="149"/>
      <c r="I110" s="149"/>
      <c r="J110" s="149"/>
      <c r="K110" s="149"/>
      <c r="L110" s="149"/>
      <c r="M110" s="149"/>
      <c r="N110" s="149"/>
      <c r="O110" s="149"/>
      <c r="P110" s="152" t="s">
        <v>518</v>
      </c>
      <c r="Q110" s="152">
        <v>-98370094.383999988</v>
      </c>
      <c r="R110" s="151"/>
      <c r="S110" s="151"/>
      <c r="T110" s="151"/>
      <c r="U110" s="148"/>
    </row>
    <row r="111" spans="2:21" ht="21" x14ac:dyDescent="0.45">
      <c r="B111" s="150"/>
      <c r="C111" s="153"/>
      <c r="D111" s="149"/>
      <c r="E111" s="149"/>
      <c r="F111" s="149"/>
      <c r="G111" s="149"/>
      <c r="H111" s="149"/>
      <c r="I111" s="149"/>
      <c r="J111" s="149"/>
      <c r="K111" s="149"/>
      <c r="L111" s="149"/>
      <c r="M111" s="149"/>
      <c r="N111" s="149"/>
      <c r="O111" s="149"/>
      <c r="P111" s="152" t="s">
        <v>913</v>
      </c>
      <c r="Q111" s="152">
        <v>-189835785.11354107</v>
      </c>
      <c r="R111" s="151"/>
      <c r="S111" s="151"/>
      <c r="T111" s="151"/>
      <c r="U111" s="148"/>
    </row>
    <row r="112" spans="2:21" ht="21" x14ac:dyDescent="0.45">
      <c r="B112" s="150"/>
      <c r="C112" s="153"/>
      <c r="D112" s="149"/>
      <c r="E112" s="149"/>
      <c r="F112" s="149"/>
      <c r="G112" s="149"/>
      <c r="H112" s="149"/>
      <c r="I112" s="149"/>
      <c r="J112" s="149"/>
      <c r="K112" s="149"/>
      <c r="L112" s="149"/>
      <c r="M112" s="149"/>
      <c r="N112" s="149"/>
      <c r="O112" s="149"/>
      <c r="P112" s="152" t="s">
        <v>16</v>
      </c>
      <c r="Q112" s="152">
        <v>-593575040.98232985</v>
      </c>
      <c r="R112" s="151"/>
      <c r="S112" s="151"/>
      <c r="T112" s="151"/>
      <c r="U112" s="148"/>
    </row>
    <row r="113" spans="2:21" ht="21" x14ac:dyDescent="0.45">
      <c r="B113" s="150"/>
      <c r="C113" s="153"/>
      <c r="D113" s="149"/>
      <c r="E113" s="149"/>
      <c r="F113" s="149"/>
      <c r="G113" s="149"/>
      <c r="H113" s="149"/>
      <c r="I113" s="149"/>
      <c r="J113" s="149"/>
      <c r="K113" s="149"/>
      <c r="L113" s="149"/>
      <c r="M113" s="149"/>
      <c r="N113" s="149"/>
      <c r="O113" s="149"/>
      <c r="P113" s="152" t="s">
        <v>523</v>
      </c>
      <c r="Q113" s="152">
        <v>-1508703311.5872073</v>
      </c>
      <c r="R113" s="151"/>
      <c r="S113" s="151"/>
      <c r="T113" s="151"/>
      <c r="U113" s="148"/>
    </row>
    <row r="114" spans="2:21" ht="21" x14ac:dyDescent="0.45">
      <c r="B114" s="150"/>
      <c r="C114" s="153"/>
      <c r="D114" s="149"/>
      <c r="E114" s="149"/>
      <c r="F114" s="149"/>
      <c r="G114" s="149"/>
      <c r="H114" s="149"/>
      <c r="I114" s="149"/>
      <c r="J114" s="149"/>
      <c r="K114" s="149"/>
      <c r="L114" s="149"/>
      <c r="M114" s="149"/>
      <c r="N114" s="149"/>
      <c r="O114" s="149"/>
      <c r="P114" s="152" t="s">
        <v>524</v>
      </c>
      <c r="Q114" s="152">
        <v>-2672801418.3729162</v>
      </c>
      <c r="R114" s="151"/>
      <c r="S114" s="151"/>
      <c r="T114" s="151"/>
      <c r="U114" s="148"/>
    </row>
    <row r="115" spans="2:21" ht="21" x14ac:dyDescent="0.45">
      <c r="B115" s="150"/>
      <c r="C115" s="153"/>
      <c r="D115" s="149"/>
      <c r="E115" s="149"/>
      <c r="F115" s="149"/>
      <c r="G115" s="149"/>
      <c r="H115" s="149"/>
      <c r="I115" s="149"/>
      <c r="J115" s="149"/>
      <c r="K115" s="149"/>
      <c r="L115" s="149"/>
      <c r="M115" s="149"/>
      <c r="N115" s="149"/>
      <c r="O115" s="149"/>
      <c r="P115" s="152" t="s">
        <v>515</v>
      </c>
      <c r="Q115" s="152" t="e">
        <v>#N/A</v>
      </c>
      <c r="R115" s="151"/>
      <c r="S115" s="151"/>
      <c r="T115" s="151"/>
      <c r="U115" s="148"/>
    </row>
    <row r="116" spans="2:21" ht="21" x14ac:dyDescent="0.45">
      <c r="B116" s="150"/>
      <c r="C116" s="153"/>
      <c r="D116" s="149"/>
      <c r="E116" s="149"/>
      <c r="F116" s="149"/>
      <c r="G116" s="149"/>
      <c r="H116" s="149"/>
      <c r="I116" s="149"/>
      <c r="J116" s="149"/>
      <c r="K116" s="149"/>
      <c r="L116" s="149"/>
      <c r="M116" s="149"/>
      <c r="N116" s="149"/>
      <c r="O116" s="149"/>
      <c r="P116" s="152" t="s">
        <v>902</v>
      </c>
      <c r="Q116" s="152" t="e">
        <v>#N/A</v>
      </c>
      <c r="R116" s="151"/>
      <c r="S116" s="151"/>
      <c r="T116" s="151"/>
      <c r="U116" s="148"/>
    </row>
    <row r="117" spans="2:21" x14ac:dyDescent="0.4">
      <c r="B117" s="150"/>
      <c r="C117" s="149"/>
      <c r="D117" s="149"/>
      <c r="E117" s="149"/>
      <c r="F117" s="149"/>
      <c r="G117" s="149"/>
      <c r="H117" s="149"/>
      <c r="I117" s="149"/>
      <c r="J117" s="149"/>
      <c r="K117" s="149"/>
      <c r="L117" s="149"/>
      <c r="M117" s="149"/>
      <c r="N117" s="149"/>
      <c r="O117" s="149"/>
      <c r="P117" s="149" t="s">
        <v>563</v>
      </c>
      <c r="Q117" s="149" t="e">
        <v>#N/A</v>
      </c>
      <c r="R117" s="149"/>
      <c r="S117" s="149"/>
      <c r="T117" s="149"/>
      <c r="U117" s="148"/>
    </row>
    <row r="118" spans="2:21" x14ac:dyDescent="0.4">
      <c r="B118" s="147"/>
      <c r="C118" s="145"/>
      <c r="D118" s="145"/>
      <c r="E118" s="145"/>
      <c r="F118" s="145"/>
      <c r="G118" s="145"/>
      <c r="H118" s="145"/>
      <c r="I118" s="145"/>
      <c r="J118" s="145"/>
      <c r="K118" s="145"/>
      <c r="L118" s="145"/>
      <c r="M118" s="145"/>
      <c r="N118" s="145"/>
      <c r="O118" s="145"/>
      <c r="P118" s="146" t="s">
        <v>597</v>
      </c>
      <c r="Q118" s="145" t="e">
        <v>#N/A</v>
      </c>
      <c r="R118" s="145"/>
      <c r="S118" s="145"/>
      <c r="T118" s="145"/>
      <c r="U118" s="144"/>
    </row>
    <row r="119" spans="2:21" x14ac:dyDescent="0.4">
      <c r="P119" s="108" t="s">
        <v>903</v>
      </c>
      <c r="Q119" t="e">
        <v>#N/A</v>
      </c>
      <c r="U119" s="143"/>
    </row>
    <row r="120" spans="2:21" x14ac:dyDescent="0.4">
      <c r="P120" t="s">
        <v>904</v>
      </c>
      <c r="Q120" s="143" t="e">
        <v>#N/A</v>
      </c>
    </row>
    <row r="121" spans="2:21" x14ac:dyDescent="0.4">
      <c r="P121" t="s">
        <v>905</v>
      </c>
      <c r="Q121" s="143" t="e">
        <v>#N/A</v>
      </c>
    </row>
    <row r="122" spans="2:21" x14ac:dyDescent="0.4">
      <c r="P122" t="s">
        <v>906</v>
      </c>
      <c r="Q122" s="143" t="e">
        <v>#N/A</v>
      </c>
    </row>
    <row r="123" spans="2:21" x14ac:dyDescent="0.4">
      <c r="P123" t="s">
        <v>907</v>
      </c>
      <c r="Q123" s="143" t="e">
        <v>#N/A</v>
      </c>
    </row>
    <row r="124" spans="2:21" x14ac:dyDescent="0.4">
      <c r="P124" t="s">
        <v>908</v>
      </c>
      <c r="Q124" s="143" t="e">
        <v>#N/A</v>
      </c>
    </row>
    <row r="125" spans="2:21" x14ac:dyDescent="0.4">
      <c r="P125" t="s">
        <v>909</v>
      </c>
      <c r="Q125" s="143" t="e">
        <v>#N/A</v>
      </c>
    </row>
    <row r="126" spans="2:21" x14ac:dyDescent="0.4">
      <c r="P126" t="s">
        <v>910</v>
      </c>
      <c r="Q126" s="143" t="e">
        <v>#N/A</v>
      </c>
    </row>
  </sheetData>
  <mergeCells count="4">
    <mergeCell ref="C76:M76"/>
    <mergeCell ref="P15:Q15"/>
    <mergeCell ref="P27:Q27"/>
    <mergeCell ref="C60:L62"/>
  </mergeCells>
  <phoneticPr fontId="46"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70C0"/>
  </sheetPr>
  <dimension ref="A2:AF659"/>
  <sheetViews>
    <sheetView showGridLines="0" tabSelected="1" zoomScale="70" zoomScaleNormal="70" workbookViewId="0">
      <selection activeCell="B58" sqref="B58"/>
    </sheetView>
  </sheetViews>
  <sheetFormatPr defaultColWidth="9.09765625" defaultRowHeight="17.399999999999999" outlineLevelCol="1" x14ac:dyDescent="0.4"/>
  <cols>
    <col min="1" max="1" width="38.3984375" style="265" customWidth="1"/>
    <col min="2" max="2" width="33.09765625" style="265" customWidth="1"/>
    <col min="3" max="3" width="20.09765625" style="265" customWidth="1"/>
    <col min="4" max="4" width="19.59765625" style="265" customWidth="1"/>
    <col min="5" max="5" width="17.09765625" style="265" customWidth="1"/>
    <col min="6" max="6" width="16.8984375" style="265" customWidth="1"/>
    <col min="7" max="7" width="12.69921875" style="265" customWidth="1"/>
    <col min="8" max="8" width="0.8984375" style="333" customWidth="1"/>
    <col min="9" max="9" width="12.69921875" style="265" customWidth="1"/>
    <col min="10" max="10" width="15.8984375" style="265" hidden="1" customWidth="1" outlineLevel="1"/>
    <col min="11" max="12" width="12.69921875" style="265" hidden="1" customWidth="1" outlineLevel="1"/>
    <col min="13" max="13" width="11" style="265" hidden="1" customWidth="1" outlineLevel="1"/>
    <col min="14" max="14" width="11.8984375" style="265" hidden="1" customWidth="1" outlineLevel="1"/>
    <col min="15" max="15" width="21.59765625" style="265" hidden="1" customWidth="1" outlineLevel="1"/>
    <col min="16" max="16" width="14" style="265" hidden="1" customWidth="1" outlineLevel="1"/>
    <col min="17" max="17" width="11.3984375" style="265" hidden="1" customWidth="1" outlineLevel="1"/>
    <col min="18" max="18" width="11" style="265" hidden="1" customWidth="1" outlineLevel="1"/>
    <col min="19" max="19" width="21" style="265" hidden="1" customWidth="1" outlineLevel="1"/>
    <col min="20" max="20" width="14" style="265" hidden="1" customWidth="1" outlineLevel="1"/>
    <col min="21" max="21" width="10.69921875" style="265" customWidth="1" collapsed="1"/>
    <col min="22" max="16384" width="9.09765625" style="265"/>
  </cols>
  <sheetData>
    <row r="2" spans="1:32" x14ac:dyDescent="0.4">
      <c r="A2" s="294" t="s">
        <v>720</v>
      </c>
    </row>
    <row r="3" spans="1:32" x14ac:dyDescent="0.4">
      <c r="B3" s="108"/>
    </row>
    <row r="4" spans="1:32" x14ac:dyDescent="0.4">
      <c r="A4" s="296" t="s">
        <v>677</v>
      </c>
      <c r="B4" s="297">
        <v>43343</v>
      </c>
      <c r="I4" s="354" t="s">
        <v>691</v>
      </c>
      <c r="AE4" s="345" t="s">
        <v>716</v>
      </c>
      <c r="AF4" s="345" t="s">
        <v>14</v>
      </c>
    </row>
    <row r="5" spans="1:32" x14ac:dyDescent="0.4">
      <c r="A5" s="296" t="s">
        <v>0</v>
      </c>
      <c r="B5" s="294" t="s">
        <v>612</v>
      </c>
      <c r="I5" s="349"/>
      <c r="AE5" s="345" t="s">
        <v>717</v>
      </c>
      <c r="AF5" s="345" t="s">
        <v>27</v>
      </c>
    </row>
    <row r="6" spans="1:32" ht="15" customHeight="1" x14ac:dyDescent="0.4">
      <c r="A6" s="296" t="s">
        <v>676</v>
      </c>
      <c r="B6" s="294" t="s">
        <v>613</v>
      </c>
      <c r="I6" s="355" t="s">
        <v>692</v>
      </c>
      <c r="AF6" s="345" t="s">
        <v>4</v>
      </c>
    </row>
    <row r="7" spans="1:32" x14ac:dyDescent="0.4">
      <c r="A7" s="296" t="s">
        <v>468</v>
      </c>
      <c r="B7" s="303" t="str">
        <f>IF(B6="",_xll.BDP(B5,"rk392"),B6)</f>
        <v>HFRIEHI Index</v>
      </c>
      <c r="I7" s="356"/>
      <c r="AF7" s="345" t="s">
        <v>51</v>
      </c>
    </row>
    <row r="8" spans="1:32" ht="15" customHeight="1" x14ac:dyDescent="0.4">
      <c r="A8" s="296" t="s">
        <v>675</v>
      </c>
      <c r="B8" s="294" t="s">
        <v>4</v>
      </c>
      <c r="I8" s="356"/>
      <c r="AF8" s="345" t="s">
        <v>718</v>
      </c>
    </row>
    <row r="9" spans="1:32" x14ac:dyDescent="0.4">
      <c r="A9" s="295" t="s">
        <v>16</v>
      </c>
      <c r="B9" s="294" t="s">
        <v>81</v>
      </c>
      <c r="I9" s="357"/>
      <c r="AF9" s="345" t="s">
        <v>719</v>
      </c>
    </row>
    <row r="10" spans="1:32" x14ac:dyDescent="0.4">
      <c r="A10" s="342" t="s">
        <v>15</v>
      </c>
      <c r="B10" s="294" t="s">
        <v>716</v>
      </c>
      <c r="I10" s="343"/>
    </row>
    <row r="12" spans="1:32" hidden="1" x14ac:dyDescent="0.4">
      <c r="B12" s="310" t="s">
        <v>690</v>
      </c>
      <c r="C12" s="304" t="str">
        <f>"CALC_INTERVAL=RANGE("&amp;_xll.BQL.DATE(C$17)&amp;","&amp;_xll.BQL.DATE(C$18)&amp;"), Currency="&amp;$B$9&amp;", Per="&amp;$B$8&amp;", Benchmark_ticker=['"&amp;$B$7&amp;"'], TR_Base="&amp;$B$10</f>
        <v>CALC_INTERVAL=RANGE(#N/A Requesting Data...,#N/A Requesting Data...), Currency=USD, Per=M, Benchmark_ticker=['HFRIEHI Index'], TR_Base=Price_if_available</v>
      </c>
      <c r="D12" s="304" t="str">
        <f>"CALC_INTERVAL=RANGE("&amp;_xll.BQL.DATE(D$17)&amp;","&amp;_xll.BQL.DATE(D$18)&amp;"), Currency="&amp;$B$9&amp;", Per="&amp;$B$8&amp;", Benchmark_ticker=['"&amp;$B$7&amp;"'], TR_Base="&amp;$B$10</f>
        <v>CALC_INTERVAL=RANGE(#N/A Requesting Data...,#N/A Requesting Data...), Currency=USD, Per=M, Benchmark_ticker=['HFRIEHI Index'], TR_Base=Price_if_available</v>
      </c>
      <c r="E12" s="304" t="str">
        <f>"CALC_INTERVAL=RANGE("&amp;_xll.BQL.DATE(E$17)&amp;","&amp;_xll.BQL.DATE(E$18)&amp;"), Currency="&amp;$B$9&amp;", Per="&amp;$B$8&amp;", Benchmark_ticker=['"&amp;$B$7&amp;"'], TR_Base="&amp;$B$10</f>
        <v>CALC_INTERVAL=RANGE(#N/A Requesting Data...,#N/A Requesting Data...), Currency=USD, Per=M, Benchmark_ticker=['HFRIEHI Index'], TR_Base=Price_if_available</v>
      </c>
      <c r="F12" s="344" t="str">
        <f>"CALC_INTERVAL=RANGE("&amp;_xll.BQL.DATE(F$17)&amp;","&amp;_xll.BQL.DATE(F$18)&amp;"), Currency="&amp;$B$9&amp;", Per="&amp;$B$8&amp;", Benchmark_ticker=['"&amp;$B$7&amp;"'], TR_Base="&amp;$B$10</f>
        <v>CALC_INTERVAL=RANGE(#N/A Requesting Data...,#N/A Requesting Data...), Currency=USD, Per=M, Benchmark_ticker=['HFRIEHI Index'], TR_Base=Price_if_available</v>
      </c>
    </row>
    <row r="13" spans="1:32" hidden="1" x14ac:dyDescent="0.4"/>
    <row r="14" spans="1:32" x14ac:dyDescent="0.4">
      <c r="B14" s="295" t="s">
        <v>681</v>
      </c>
      <c r="C14" s="294" t="s">
        <v>674</v>
      </c>
      <c r="D14" s="294" t="s">
        <v>673</v>
      </c>
      <c r="E14" s="298" t="s">
        <v>679</v>
      </c>
      <c r="F14" s="298" t="s">
        <v>680</v>
      </c>
    </row>
    <row r="15" spans="1:32" hidden="1" x14ac:dyDescent="0.4">
      <c r="C15" s="293" t="str">
        <f>"get (px_last("&amp;_xll.BQL.DATE($B$4)&amp;C14&amp;").date) for ('IBM US Equity')"</f>
        <v>get (px_last(2018-08-31-12M).date) for ('IBM US Equity')</v>
      </c>
      <c r="D15" s="293" t="str">
        <f>"get (px_last("&amp;_xll.BQL.DATE($B$4)&amp;D14&amp;").date) for ('IBM US Equity')"</f>
        <v>get (px_last(2018-08-31-36M).date) for ('IBM US Equity')</v>
      </c>
      <c r="E15" s="293" t="str">
        <f>"get (px_last("&amp;_xll.BQL.DATE($B$4)&amp;E14&amp;").date) for ('IBM US Equity')"</f>
        <v>get (px_last(2018-08-31-60M).date) for ('IBM US Equity')</v>
      </c>
      <c r="F15" s="293" t="str">
        <f>"get (px_last("&amp;_xll.BQL.DATE($B$4)&amp;F14&amp;").date) for ('IBM US Equity')"</f>
        <v>get (px_last(2018-08-31-120M).date) for ('IBM US Equity')</v>
      </c>
    </row>
    <row r="16" spans="1:32" hidden="1" x14ac:dyDescent="0.4">
      <c r="C16" s="292" t="str">
        <f>_xll.BQL.QUERY(C15,"showheaders=false")</f>
        <v>#N/A Requesting Data...</v>
      </c>
      <c r="D16" s="292" t="str">
        <f>_xll.BQL.QUERY(D15,"showheaders=false")</f>
        <v>#N/A Requesting Data...</v>
      </c>
      <c r="E16" s="292" t="str">
        <f>_xll.BQL.QUERY(E15,"showheaders=false")</f>
        <v>#N/A Requesting Data...</v>
      </c>
      <c r="F16" s="292" t="str">
        <f>_xll.BQL.QUERY(F15,"showheaders=false")</f>
        <v>#N/A Requesting Data...</v>
      </c>
    </row>
    <row r="17" spans="1:20" hidden="1" x14ac:dyDescent="0.4">
      <c r="C17" s="291" t="str">
        <f>_xll.BQL.QUERY(C15,"showheaders=false","showids=f","showallcols=t")</f>
        <v>#N/A Requesting Data...</v>
      </c>
      <c r="D17" s="291" t="str">
        <f>_xll.BQL.QUERY(D15,"showheaders=false","showids=f","showallcols=t")</f>
        <v>#N/A Requesting Data...</v>
      </c>
      <c r="E17" s="291" t="str">
        <f>_xll.BQL.QUERY(E15,"showheaders=false","showids=f","showallcols=t")</f>
        <v>#N/A Requesting Data...</v>
      </c>
      <c r="F17" s="291" t="str">
        <f>_xll.BQL.QUERY(F15,"showheaders=false","showids=f","showallcols=t")</f>
        <v>#N/A Requesting Data...</v>
      </c>
    </row>
    <row r="18" spans="1:20" hidden="1" x14ac:dyDescent="0.4">
      <c r="C18" s="291">
        <f>$B$4</f>
        <v>43343</v>
      </c>
      <c r="D18" s="291">
        <f>$B$4</f>
        <v>43343</v>
      </c>
      <c r="E18" s="291">
        <f>$B$4</f>
        <v>43343</v>
      </c>
      <c r="F18" s="291">
        <f>$B$4</f>
        <v>43343</v>
      </c>
    </row>
    <row r="19" spans="1:20" x14ac:dyDescent="0.4">
      <c r="C19" s="291"/>
      <c r="D19" s="291"/>
      <c r="E19" s="291"/>
      <c r="F19" s="291"/>
    </row>
    <row r="20" spans="1:20" ht="27.6" x14ac:dyDescent="0.6">
      <c r="A20" s="290" t="s">
        <v>672</v>
      </c>
      <c r="B20" s="290"/>
      <c r="C20" s="290" t="s">
        <v>671</v>
      </c>
      <c r="D20" s="290"/>
      <c r="E20" s="290"/>
      <c r="F20" s="290"/>
      <c r="G20" s="268"/>
      <c r="J20" s="354" t="s">
        <v>685</v>
      </c>
      <c r="L20" s="362" t="s">
        <v>687</v>
      </c>
      <c r="M20" s="359"/>
      <c r="N20" s="359"/>
      <c r="O20" s="359"/>
      <c r="P20" s="359"/>
      <c r="Q20" s="359"/>
      <c r="R20" s="363"/>
      <c r="T20" s="354" t="s">
        <v>688</v>
      </c>
    </row>
    <row r="21" spans="1:20" ht="18" thickBot="1" x14ac:dyDescent="0.45">
      <c r="A21" s="289"/>
      <c r="B21" s="288" t="s">
        <v>682</v>
      </c>
      <c r="C21" s="93" t="s">
        <v>670</v>
      </c>
      <c r="D21" s="93" t="s">
        <v>669</v>
      </c>
      <c r="E21" s="93" t="s">
        <v>668</v>
      </c>
      <c r="F21" s="287" t="s">
        <v>678</v>
      </c>
      <c r="G21" s="268"/>
      <c r="J21" s="349"/>
      <c r="L21" s="360" t="s">
        <v>683</v>
      </c>
      <c r="M21" s="361"/>
      <c r="P21" s="360" t="s">
        <v>684</v>
      </c>
      <c r="Q21" s="361"/>
      <c r="T21" s="349" t="s">
        <v>686</v>
      </c>
    </row>
    <row r="22" spans="1:20" x14ac:dyDescent="0.4">
      <c r="A22" s="276" t="s">
        <v>667</v>
      </c>
      <c r="B22" s="305" t="s">
        <v>665</v>
      </c>
      <c r="C22" s="286" t="str">
        <f>_xll.BQL($B$5,$B22, C$12)</f>
        <v>#N/A Requesting Data...</v>
      </c>
      <c r="D22" s="286" t="str">
        <f>_xll.BQL($B$5,$B22, D$12)</f>
        <v>#N/A Requesting Data...</v>
      </c>
      <c r="E22" s="286" t="str">
        <f>_xll.BQL($B$5,$B22, E$12)</f>
        <v>#N/A Requesting Data...</v>
      </c>
      <c r="F22" s="286" t="str">
        <f>_xll.BQL($B$5,$B22, F$12)</f>
        <v>#N/A Requesting Data...</v>
      </c>
      <c r="G22" s="268"/>
      <c r="J22" s="326">
        <f>J24</f>
        <v>5.8207742186257683E-2</v>
      </c>
      <c r="L22" s="311" t="s">
        <v>658</v>
      </c>
      <c r="M22" s="312"/>
      <c r="N22" s="313"/>
      <c r="P22" s="311" t="s">
        <v>657</v>
      </c>
      <c r="Q22" s="312"/>
      <c r="R22" s="313"/>
      <c r="T22" s="323"/>
    </row>
    <row r="23" spans="1:20" x14ac:dyDescent="0.4">
      <c r="A23" s="276" t="s">
        <v>666</v>
      </c>
      <c r="B23" s="301" t="s">
        <v>665</v>
      </c>
      <c r="C23" s="302" t="str">
        <f>_xll.BQL($B$7,$B23, C$12)</f>
        <v>#N/A Requesting Data...</v>
      </c>
      <c r="D23" s="302" t="str">
        <f>_xll.BQL($B$7,$B23, D$12)</f>
        <v>#N/A Requesting Data...</v>
      </c>
      <c r="E23" s="302" t="str">
        <f>_xll.BQL($B$7,$B23, E$12)</f>
        <v>#N/A Requesting Data...</v>
      </c>
      <c r="F23" s="302" t="str">
        <f>_xll.BQL($B$7,$B23, F$12)</f>
        <v>#N/A Requesting Data...</v>
      </c>
      <c r="G23" s="268"/>
      <c r="J23" s="327">
        <f t="array" ref="J23">PRODUCT(1+Q25:Q36)-1</f>
        <v>7.0133724340002424E-2</v>
      </c>
      <c r="L23" s="285" t="str">
        <f>_xll.BQL($B$5,L22,C12,"cols=2;rows=14")</f>
        <v>#N/A Requesting Data...</v>
      </c>
      <c r="M23" s="315" t="s">
        <v>612</v>
      </c>
      <c r="N23" s="316"/>
      <c r="P23" s="285" t="str">
        <f>_xll.BQL($B$5,P22,C12,"cols=2;rows=14")</f>
        <v>#N/A Requesting Data...</v>
      </c>
      <c r="Q23" s="315" t="s">
        <v>612</v>
      </c>
      <c r="R23" s="316"/>
      <c r="T23" s="323"/>
    </row>
    <row r="24" spans="1:20" x14ac:dyDescent="0.4">
      <c r="A24" s="276" t="s">
        <v>664</v>
      </c>
      <c r="B24" s="301" t="s">
        <v>663</v>
      </c>
      <c r="C24" s="277" t="str">
        <f>_xll.BQL($B$5,$B24, C$12)</f>
        <v>#N/A Requesting Data...</v>
      </c>
      <c r="D24" s="277" t="str">
        <f>_xll.BQL($B$5,$B24, D$12)</f>
        <v>#N/A Requesting Data...</v>
      </c>
      <c r="E24" s="277" t="str">
        <f>_xll.BQL($B$5,$B24, E$12)</f>
        <v>#N/A Requesting Data...</v>
      </c>
      <c r="F24" s="277" t="str">
        <f>_xll.BQL($B$5,$B24, F$12)</f>
        <v>#N/A Requesting Data...</v>
      </c>
      <c r="G24" s="268"/>
      <c r="J24" s="327">
        <f t="array" ref="J24">PRODUCT(1+M25:M36)-1</f>
        <v>5.8207742186257683E-2</v>
      </c>
      <c r="L24" s="314" t="s">
        <v>2</v>
      </c>
      <c r="M24" s="317" t="s">
        <v>658</v>
      </c>
      <c r="N24" s="316"/>
      <c r="P24" s="314" t="s">
        <v>2</v>
      </c>
      <c r="Q24" s="317" t="s">
        <v>657</v>
      </c>
      <c r="R24" s="316"/>
      <c r="T24" s="323"/>
    </row>
    <row r="25" spans="1:20" x14ac:dyDescent="0.4">
      <c r="A25" s="276" t="s">
        <v>662</v>
      </c>
      <c r="B25" s="301" t="s">
        <v>661</v>
      </c>
      <c r="C25" s="275" t="str">
        <f>_xll.BQL($B$5,$B25, C$12)</f>
        <v>#N/A Requesting Data...</v>
      </c>
      <c r="D25" s="275" t="str">
        <f>_xll.BQL($B$5,$B25, D$12)</f>
        <v>#N/A Requesting Data...</v>
      </c>
      <c r="E25" s="275" t="str">
        <f>_xll.BQL($B$5,$B25, E$12)</f>
        <v>#N/A Requesting Data...</v>
      </c>
      <c r="F25" s="275" t="str">
        <f>_xll.BQL($B$5,$B25, F$12)</f>
        <v>#N/A Requesting Data...</v>
      </c>
      <c r="G25" s="268"/>
      <c r="I25" s="268"/>
      <c r="J25" s="327">
        <f>STDEV(M25:M36)*SQRT(12)</f>
        <v>4.2017615805137007E-2</v>
      </c>
      <c r="K25" s="268"/>
      <c r="L25" s="318">
        <v>43008</v>
      </c>
      <c r="M25" s="319">
        <v>1.5212282902524804E-2</v>
      </c>
      <c r="N25" s="316"/>
      <c r="P25" s="318">
        <v>43008</v>
      </c>
      <c r="Q25" s="319">
        <v>1.399178966827409E-2</v>
      </c>
      <c r="R25" s="316"/>
      <c r="T25" s="324">
        <f t="shared" ref="T25:T26" si="0">IF(Q25&gt;0,M25/Q25,"")</f>
        <v>1.0872292439485522</v>
      </c>
    </row>
    <row r="26" spans="1:20" x14ac:dyDescent="0.4">
      <c r="A26" s="276" t="s">
        <v>660</v>
      </c>
      <c r="B26" s="301" t="s">
        <v>659</v>
      </c>
      <c r="C26" s="277" t="str">
        <f>_xll.BQL($B$5,$B26, C$12)</f>
        <v>#N/A Requesting Data...</v>
      </c>
      <c r="D26" s="277" t="str">
        <f>_xll.BQL($B$5,$B26, D$12)</f>
        <v>#N/A Requesting Data...</v>
      </c>
      <c r="E26" s="277" t="str">
        <f>_xll.BQL($B$5,$B26, E$12)</f>
        <v>#N/A Requesting Data...</v>
      </c>
      <c r="F26" s="277" t="str">
        <f>_xll.BQL($B$5,$B26, F$12)</f>
        <v>#N/A Requesting Data...</v>
      </c>
      <c r="G26" s="268"/>
      <c r="I26" s="268"/>
      <c r="J26" s="327"/>
      <c r="K26" s="268"/>
      <c r="L26" s="318">
        <v>43039</v>
      </c>
      <c r="M26" s="319">
        <v>1.1329620605638689E-2</v>
      </c>
      <c r="N26" s="316"/>
      <c r="P26" s="318">
        <v>43039</v>
      </c>
      <c r="Q26" s="319">
        <v>1.0476600450772013E-2</v>
      </c>
      <c r="R26" s="316"/>
      <c r="T26" s="324">
        <f t="shared" si="0"/>
        <v>1.0814214648038638</v>
      </c>
    </row>
    <row r="27" spans="1:20" x14ac:dyDescent="0.4">
      <c r="A27" s="276" t="s">
        <v>656</v>
      </c>
      <c r="B27" s="301" t="s">
        <v>655</v>
      </c>
      <c r="C27" s="275" t="str">
        <f>_xll.BQL($B$5,$B27, C$12)</f>
        <v>#N/A Requesting Data...</v>
      </c>
      <c r="D27" s="275" t="str">
        <f>_xll.BQL($B$5,$B27, D$12)</f>
        <v>#N/A Requesting Data...</v>
      </c>
      <c r="E27" s="275" t="str">
        <f>_xll.BQL($B$5,$B27, E$12)</f>
        <v>#N/A Requesting Data...</v>
      </c>
      <c r="F27" s="275" t="str">
        <f>_xll.BQL($B$5,$B27, F$12)</f>
        <v>#N/A Requesting Data...</v>
      </c>
      <c r="G27" s="268"/>
      <c r="I27" s="268"/>
      <c r="J27" s="327"/>
      <c r="K27" s="268"/>
      <c r="L27" s="318">
        <v>43069</v>
      </c>
      <c r="M27" s="319">
        <v>6.1692278570322943E-3</v>
      </c>
      <c r="N27" s="316"/>
      <c r="P27" s="318">
        <v>43069</v>
      </c>
      <c r="Q27" s="319">
        <v>9.7250675814916487E-3</v>
      </c>
      <c r="R27" s="316"/>
      <c r="T27" s="324">
        <f>IF(Q27&gt;0,M27/Q27,"")</f>
        <v>0.63436349468391529</v>
      </c>
    </row>
    <row r="28" spans="1:20" x14ac:dyDescent="0.4">
      <c r="A28" s="276" t="s">
        <v>654</v>
      </c>
      <c r="B28" s="301" t="s">
        <v>653</v>
      </c>
      <c r="C28" s="284" t="str">
        <f>_xll.BQL($B$5,$B28, C$12)</f>
        <v>#N/A Requesting Data...</v>
      </c>
      <c r="D28" s="284" t="str">
        <f>_xll.BQL($B$5,$B28, D$12)</f>
        <v>#N/A Requesting Data...</v>
      </c>
      <c r="E28" s="284" t="str">
        <f>_xll.BQL($B$5,$B28, E$12)</f>
        <v>#N/A Requesting Data...</v>
      </c>
      <c r="F28" s="284" t="str">
        <f>_xll.BQL($B$5,$B28, F$12)</f>
        <v>#N/A Requesting Data...</v>
      </c>
      <c r="G28" s="268"/>
      <c r="I28" s="268"/>
      <c r="J28" s="328" t="e">
        <f>(C22-C50)/C25</f>
        <v>#VALUE!</v>
      </c>
      <c r="K28" s="268"/>
      <c r="L28" s="318">
        <v>43100</v>
      </c>
      <c r="M28" s="319">
        <v>1.3716553074679928E-2</v>
      </c>
      <c r="N28" s="316"/>
      <c r="P28" s="318">
        <v>43100</v>
      </c>
      <c r="Q28" s="319">
        <v>1.2982504433097432E-2</v>
      </c>
      <c r="R28" s="316"/>
      <c r="T28" s="324">
        <f t="shared" ref="T28:T47" si="1">IF(Q28&gt;0,M28/Q28,"")</f>
        <v>1.0565413742290835</v>
      </c>
    </row>
    <row r="29" spans="1:20" x14ac:dyDescent="0.4">
      <c r="A29" s="276" t="s">
        <v>652</v>
      </c>
      <c r="B29" s="301" t="s">
        <v>651</v>
      </c>
      <c r="C29" s="283" t="str">
        <f>_xll.BQL($B$5,$B29, C$12)</f>
        <v>#N/A Requesting Data...</v>
      </c>
      <c r="D29" s="283" t="str">
        <f>_xll.BQL($B$5,$B29, D$12)</f>
        <v>#N/A Requesting Data...</v>
      </c>
      <c r="E29" s="283" t="str">
        <f>_xll.BQL($B$5,$B29, E$12)</f>
        <v>#N/A Requesting Data...</v>
      </c>
      <c r="F29" s="283" t="str">
        <f>_xll.BQL($B$5,$B29, F$12)</f>
        <v>#N/A Requesting Data...</v>
      </c>
      <c r="G29" s="268"/>
      <c r="I29" s="268"/>
      <c r="J29" s="328" t="e">
        <f>(C22-0)/C27</f>
        <v>#VALUE!</v>
      </c>
      <c r="K29" s="268"/>
      <c r="L29" s="318">
        <v>43131</v>
      </c>
      <c r="M29" s="319">
        <v>2.7517440928608094E-2</v>
      </c>
      <c r="N29" s="316"/>
      <c r="P29" s="318">
        <v>43131</v>
      </c>
      <c r="Q29" s="319">
        <v>2.8410173940905774E-2</v>
      </c>
      <c r="R29" s="316"/>
      <c r="T29" s="324">
        <f t="shared" si="1"/>
        <v>0.9685769958975049</v>
      </c>
    </row>
    <row r="30" spans="1:20" x14ac:dyDescent="0.4">
      <c r="A30" s="276" t="s">
        <v>650</v>
      </c>
      <c r="B30" s="301" t="s">
        <v>649</v>
      </c>
      <c r="C30" s="284" t="str">
        <f>_xll.BQL($B$5,$B30, C$12)</f>
        <v>#N/A Requesting Data...</v>
      </c>
      <c r="D30" s="284" t="str">
        <f>_xll.BQL($B$5,$B30, D$12)</f>
        <v>#N/A Requesting Data...</v>
      </c>
      <c r="E30" s="284" t="str">
        <f>_xll.BQL($B$5,$B30, E$12)</f>
        <v>#N/A Requesting Data...</v>
      </c>
      <c r="F30" s="284" t="str">
        <f>_xll.BQL($B$5,$B30, F$12)</f>
        <v>#N/A Requesting Data...</v>
      </c>
      <c r="G30" s="268"/>
      <c r="I30" s="268"/>
      <c r="J30" s="328">
        <f>SLOPE(M25:M36,Q25:Q36)</f>
        <v>0.96004340431864965</v>
      </c>
      <c r="K30" s="268"/>
      <c r="L30" s="318">
        <v>43159</v>
      </c>
      <c r="M30" s="319">
        <v>-1.5393456754648824E-2</v>
      </c>
      <c r="N30" s="316"/>
      <c r="P30" s="318">
        <v>43159</v>
      </c>
      <c r="Q30" s="319">
        <v>-1.8424846140260385E-2</v>
      </c>
      <c r="R30" s="316"/>
      <c r="T30" s="324" t="str">
        <f t="shared" si="1"/>
        <v/>
      </c>
    </row>
    <row r="31" spans="1:20" x14ac:dyDescent="0.4">
      <c r="A31" s="276" t="s">
        <v>648</v>
      </c>
      <c r="B31" s="301" t="s">
        <v>647</v>
      </c>
      <c r="C31" s="283" t="str">
        <f>_xll.BQL($B$5,$B31, C$12)</f>
        <v>#N/A Requesting Data...</v>
      </c>
      <c r="D31" s="283" t="str">
        <f>_xll.BQL($B$5,$B31, D$12)</f>
        <v>#N/A Requesting Data...</v>
      </c>
      <c r="E31" s="283" t="str">
        <f>_xll.BQL($B$5,$B31, E$12)</f>
        <v>#N/A Requesting Data...</v>
      </c>
      <c r="F31" s="283" t="str">
        <f>_xll.BQL($B$5,$B31, F$12)</f>
        <v>#N/A Requesting Data...</v>
      </c>
      <c r="G31" s="268"/>
      <c r="I31" s="268"/>
      <c r="J31" s="328" t="e">
        <f>0.67*C30+0.33*1</f>
        <v>#VALUE!</v>
      </c>
      <c r="K31" s="268"/>
      <c r="L31" s="318">
        <v>43190</v>
      </c>
      <c r="M31" s="319">
        <v>-1.0814641874426772E-2</v>
      </c>
      <c r="N31" s="316"/>
      <c r="P31" s="318">
        <v>43190</v>
      </c>
      <c r="Q31" s="319">
        <v>-6.3082548355864595E-3</v>
      </c>
      <c r="R31" s="316"/>
      <c r="T31" s="324" t="str">
        <f t="shared" si="1"/>
        <v/>
      </c>
    </row>
    <row r="32" spans="1:20" x14ac:dyDescent="0.4">
      <c r="A32" s="276" t="s">
        <v>646</v>
      </c>
      <c r="B32" s="301" t="s">
        <v>645</v>
      </c>
      <c r="C32" s="277" t="str">
        <f>_xll.BQL($B$5,$B32, C$12)</f>
        <v>#N/A Requesting Data...</v>
      </c>
      <c r="D32" s="277" t="str">
        <f>_xll.BQL($B$5,$B32, D$12)</f>
        <v>#N/A Requesting Data...</v>
      </c>
      <c r="E32" s="277" t="str">
        <f>_xll.BQL($B$5,$B32, E$12)</f>
        <v>#N/A Requesting Data...</v>
      </c>
      <c r="F32" s="277" t="str">
        <f>_xll.BQL($B$5,$B32, F$12)</f>
        <v>#N/A Requesting Data...</v>
      </c>
      <c r="G32" s="268"/>
      <c r="I32" s="268"/>
      <c r="J32" s="327">
        <f>INTERCEPT(M25:M36,Q25:Q36)</f>
        <v>-7.1147273540908464E-4</v>
      </c>
      <c r="K32" s="268"/>
      <c r="L32" s="318">
        <v>43220</v>
      </c>
      <c r="M32" s="319">
        <v>5.6392403462780637E-3</v>
      </c>
      <c r="N32" s="316"/>
      <c r="P32" s="318">
        <v>43220</v>
      </c>
      <c r="Q32" s="319">
        <v>3.3375222124446382E-3</v>
      </c>
      <c r="R32" s="316"/>
      <c r="T32" s="324">
        <f t="shared" si="1"/>
        <v>1.6896487835349818</v>
      </c>
    </row>
    <row r="33" spans="1:20" x14ac:dyDescent="0.4">
      <c r="A33" s="276" t="s">
        <v>642</v>
      </c>
      <c r="B33" s="306" t="s">
        <v>641</v>
      </c>
      <c r="C33" s="281" t="str">
        <f>_xll.BQL($B$5,$B33, C$12)</f>
        <v>#N/A Requesting Data...</v>
      </c>
      <c r="D33" s="281" t="str">
        <f>_xll.BQL($B$5,$B33, D$12)</f>
        <v>#N/A Requesting Data...</v>
      </c>
      <c r="E33" s="281" t="str">
        <f>_xll.BQL($B$5,$B33, E$12)</f>
        <v>#N/A Requesting Data...</v>
      </c>
      <c r="F33" s="281" t="str">
        <f>_xll.BQL($B$5,$B33, F$12)</f>
        <v>#N/A Requesting Data...</v>
      </c>
      <c r="G33" s="268"/>
      <c r="I33" s="268"/>
      <c r="J33" s="329">
        <f>CORREL(M25:M36,Q25:Q36)</f>
        <v>0.97223274975555551</v>
      </c>
      <c r="K33" s="268"/>
      <c r="L33" s="318">
        <v>43251</v>
      </c>
      <c r="M33" s="319">
        <v>1.0427318904963921E-2</v>
      </c>
      <c r="N33" s="316"/>
      <c r="P33" s="318">
        <v>43251</v>
      </c>
      <c r="Q33" s="319">
        <v>1.3376756002673219E-2</v>
      </c>
      <c r="R33" s="316"/>
      <c r="T33" s="324">
        <f t="shared" si="1"/>
        <v>0.77951028656575028</v>
      </c>
    </row>
    <row r="34" spans="1:20" x14ac:dyDescent="0.4">
      <c r="A34" s="276" t="s">
        <v>644</v>
      </c>
      <c r="B34" s="306" t="s">
        <v>643</v>
      </c>
      <c r="C34" s="280" t="str">
        <f>_xll.BQL($B$5,$B34, C$12)</f>
        <v>#N/A Requesting Data...</v>
      </c>
      <c r="D34" s="280" t="str">
        <f>_xll.BQL($B$5,$B34, D$12)</f>
        <v>#N/A Requesting Data...</v>
      </c>
      <c r="E34" s="280" t="str">
        <f>_xll.BQL($B$5,$B34, E$12)</f>
        <v>#N/A Requesting Data...</v>
      </c>
      <c r="F34" s="280" t="str">
        <f>_xll.BQL($B$5,$B34, F$12)</f>
        <v>#N/A Requesting Data...</v>
      </c>
      <c r="G34" s="268"/>
      <c r="I34" s="268"/>
      <c r="J34" s="330" t="e">
        <f>C33^2</f>
        <v>#VALUE!</v>
      </c>
      <c r="K34" s="268"/>
      <c r="L34" s="318">
        <v>43281</v>
      </c>
      <c r="M34" s="319">
        <v>-6.9931810263302498E-3</v>
      </c>
      <c r="N34" s="316"/>
      <c r="P34" s="318">
        <v>43281</v>
      </c>
      <c r="Q34" s="319">
        <v>-8.0763554865427405E-3</v>
      </c>
      <c r="R34" s="316"/>
      <c r="T34" s="324" t="str">
        <f t="shared" si="1"/>
        <v/>
      </c>
    </row>
    <row r="35" spans="1:20" x14ac:dyDescent="0.4">
      <c r="A35" s="276" t="s">
        <v>640</v>
      </c>
      <c r="B35" s="307" t="s">
        <v>639</v>
      </c>
      <c r="C35" s="279" t="str">
        <f>_xll.BQL($B$5,$B35, C$12)</f>
        <v>#N/A Requesting Data...</v>
      </c>
      <c r="D35" s="279" t="str">
        <f>_xll.BQL($B$5,$B35, D$12)</f>
        <v>#N/A Requesting Data...</v>
      </c>
      <c r="E35" s="279" t="str">
        <f>_xll.BQL($B$5,$B35, E$12)</f>
        <v>#N/A Requesting Data...</v>
      </c>
      <c r="F35" s="279" t="str">
        <f>_xll.BQL($B$5,$B35, F$12)</f>
        <v>#N/A Requesting Data...</v>
      </c>
      <c r="G35" s="268"/>
      <c r="I35" s="268"/>
      <c r="J35" s="330">
        <f>SKEW(M25:M36)</f>
        <v>6.2017830397541936E-3</v>
      </c>
      <c r="K35" s="268"/>
      <c r="L35" s="318">
        <v>43312</v>
      </c>
      <c r="M35" s="319">
        <v>2.2555825668529993E-3</v>
      </c>
      <c r="N35" s="316"/>
      <c r="P35" s="318">
        <v>43312</v>
      </c>
      <c r="Q35" s="319">
        <v>5.1454144526442199E-3</v>
      </c>
      <c r="R35" s="316"/>
      <c r="T35" s="324">
        <f t="shared" si="1"/>
        <v>0.43836751880965763</v>
      </c>
    </row>
    <row r="36" spans="1:20" x14ac:dyDescent="0.4">
      <c r="A36" s="276" t="s">
        <v>638</v>
      </c>
      <c r="B36" s="307" t="s">
        <v>637</v>
      </c>
      <c r="C36" s="282" t="str">
        <f>_xll.BQL($B$5,$B36, C$12)</f>
        <v>#N/A Requesting Data...</v>
      </c>
      <c r="D36" s="282" t="str">
        <f>_xll.BQL($B$5,$B36, D$12)</f>
        <v>#N/A Requesting Data...</v>
      </c>
      <c r="E36" s="282" t="str">
        <f>_xll.BQL($B$5,$B36, E$12)</f>
        <v>#N/A Requesting Data...</v>
      </c>
      <c r="F36" s="282" t="str">
        <f>_xll.BQL($B$5,$B36, F$12)</f>
        <v>#N/A Requesting Data...</v>
      </c>
      <c r="G36" s="268"/>
      <c r="I36" s="268"/>
      <c r="J36" s="330">
        <f>KURT(M25:M36)</f>
        <v>-0.14599247354054556</v>
      </c>
      <c r="K36" s="268"/>
      <c r="L36" s="318">
        <v>43343</v>
      </c>
      <c r="M36" s="319">
        <v>-1.5503488284865155E-3</v>
      </c>
      <c r="N36" s="316"/>
      <c r="P36" s="318">
        <v>43343</v>
      </c>
      <c r="Q36" s="319">
        <v>4.1660498089857645E-3</v>
      </c>
      <c r="R36" s="316"/>
      <c r="T36" s="324">
        <f t="shared" si="1"/>
        <v>-0.37213881244111957</v>
      </c>
    </row>
    <row r="37" spans="1:20" x14ac:dyDescent="0.4">
      <c r="A37" s="276" t="s">
        <v>636</v>
      </c>
      <c r="B37" s="301" t="s">
        <v>635</v>
      </c>
      <c r="C37" s="275" t="str">
        <f>_xll.BQL($B$5,$B37, C$12)</f>
        <v>#N/A Requesting Data...</v>
      </c>
      <c r="D37" s="275" t="str">
        <f>_xll.BQL($B$5,$B37, D$12)</f>
        <v>#N/A Requesting Data...</v>
      </c>
      <c r="E37" s="275" t="str">
        <f>_xll.BQL($B$5,$B37, E$12)</f>
        <v>#N/A Requesting Data...</v>
      </c>
      <c r="F37" s="275" t="str">
        <f>_xll.BQL($B$5,$B37, F$12)</f>
        <v>#N/A Requesting Data...</v>
      </c>
      <c r="G37" s="268"/>
      <c r="I37" s="268"/>
      <c r="J37" s="327">
        <f t="array" ref="J37">AVERAGE(M25:M36-Q25:Q36)*12</f>
        <v>-1.1286783386212782E-2</v>
      </c>
      <c r="K37" s="268"/>
      <c r="L37" s="318"/>
      <c r="M37" s="319"/>
      <c r="N37" s="316"/>
      <c r="P37" s="318"/>
      <c r="Q37" s="319"/>
      <c r="R37" s="316"/>
      <c r="T37" s="324" t="str">
        <f t="shared" si="1"/>
        <v/>
      </c>
    </row>
    <row r="38" spans="1:20" x14ac:dyDescent="0.4">
      <c r="A38" s="276" t="s">
        <v>634</v>
      </c>
      <c r="B38" s="301" t="s">
        <v>633</v>
      </c>
      <c r="C38" s="277" t="str">
        <f>_xll.BQL($B$5,$B38, C$12)</f>
        <v>#N/A Requesting Data...</v>
      </c>
      <c r="D38" s="277" t="str">
        <f>_xll.BQL($B$5,$B38, D$12)</f>
        <v>#N/A Requesting Data...</v>
      </c>
      <c r="E38" s="277" t="str">
        <f>_xll.BQL($B$5,$B38, E$12)</f>
        <v>#N/A Requesting Data...</v>
      </c>
      <c r="F38" s="277" t="str">
        <f>_xll.BQL($B$5,$B38, F$12)</f>
        <v>#N/A Requesting Data...</v>
      </c>
      <c r="G38" s="268"/>
      <c r="I38" s="268"/>
      <c r="J38" s="327">
        <f t="array" ref="J38">STDEV(M25:M36-Q25:Q36)*SQRT(12)</f>
        <v>9.9787023881260546E-3</v>
      </c>
      <c r="K38" s="268"/>
      <c r="L38" s="318"/>
      <c r="M38" s="319"/>
      <c r="N38" s="316"/>
      <c r="P38" s="318"/>
      <c r="Q38" s="319"/>
      <c r="R38" s="316"/>
      <c r="T38" s="324" t="str">
        <f t="shared" si="1"/>
        <v/>
      </c>
    </row>
    <row r="39" spans="1:20" ht="15.75" customHeight="1" x14ac:dyDescent="0.4">
      <c r="A39" s="276" t="s">
        <v>632</v>
      </c>
      <c r="B39" s="306" t="s">
        <v>631</v>
      </c>
      <c r="C39" s="281" t="str">
        <f>_xll.BQL($B$5,$B39, C$12)</f>
        <v>#N/A Requesting Data...</v>
      </c>
      <c r="D39" s="281" t="str">
        <f>_xll.BQL($B$5,$B39, D$12)</f>
        <v>#N/A Requesting Data...</v>
      </c>
      <c r="E39" s="281" t="str">
        <f>_xll.BQL($B$5,$B39, E$12)</f>
        <v>#N/A Requesting Data...</v>
      </c>
      <c r="F39" s="281" t="str">
        <f>_xll.BQL($B$5,$B39, F$12)</f>
        <v>#N/A Requesting Data...</v>
      </c>
      <c r="G39" s="268"/>
      <c r="I39" s="268"/>
      <c r="J39" s="329" t="e">
        <f>C37/C38</f>
        <v>#VALUE!</v>
      </c>
      <c r="K39" s="268"/>
      <c r="L39" s="318"/>
      <c r="M39" s="319"/>
      <c r="N39" s="316"/>
      <c r="P39" s="318"/>
      <c r="Q39" s="319"/>
      <c r="R39" s="316"/>
      <c r="T39" s="324" t="str">
        <f t="shared" si="1"/>
        <v/>
      </c>
    </row>
    <row r="40" spans="1:20" x14ac:dyDescent="0.4">
      <c r="A40" s="276" t="s">
        <v>630</v>
      </c>
      <c r="B40" s="306" t="s">
        <v>629</v>
      </c>
      <c r="C40" s="280" t="str">
        <f>_xll.BQL($B$5,$B40, C$12)</f>
        <v>#N/A Requesting Data...</v>
      </c>
      <c r="D40" s="280" t="str">
        <f>_xll.BQL($B$5,$B40, D$12)</f>
        <v>#N/A Requesting Data...</v>
      </c>
      <c r="E40" s="280" t="str">
        <f>_xll.BQL($B$5,$B40, E$12)</f>
        <v>#N/A Requesting Data...</v>
      </c>
      <c r="F40" s="280" t="str">
        <f>_xll.BQL($B$5,$B40, F$12)</f>
        <v>#N/A Requesting Data...</v>
      </c>
      <c r="G40" s="268"/>
      <c r="I40" s="268"/>
      <c r="J40" s="329" t="e">
        <f>-C24/C26</f>
        <v>#VALUE!</v>
      </c>
      <c r="K40" s="268"/>
      <c r="L40" s="318"/>
      <c r="M40" s="319"/>
      <c r="N40" s="316"/>
      <c r="P40" s="318"/>
      <c r="Q40" s="319"/>
      <c r="R40" s="316"/>
      <c r="T40" s="324" t="str">
        <f t="shared" si="1"/>
        <v/>
      </c>
    </row>
    <row r="41" spans="1:20" x14ac:dyDescent="0.4">
      <c r="A41" s="276" t="s">
        <v>628</v>
      </c>
      <c r="B41" s="307" t="s">
        <v>627</v>
      </c>
      <c r="C41" s="279" t="str">
        <f>_xll.BQL($B$5,$B41, C$12)</f>
        <v>#N/A Requesting Data...</v>
      </c>
      <c r="D41" s="279" t="str">
        <f>_xll.BQL($B$5,$B41, D$12)</f>
        <v>#N/A Requesting Data...</v>
      </c>
      <c r="E41" s="279" t="str">
        <f>_xll.BQL($B$5,$B41, E$12)</f>
        <v>#N/A Requesting Data...</v>
      </c>
      <c r="F41" s="279" t="str">
        <f>_xll.BQL($B$5,$B41, F$12)</f>
        <v>#N/A Requesting Data...</v>
      </c>
      <c r="G41" s="268"/>
      <c r="I41" s="268"/>
      <c r="J41" s="330">
        <f t="array" ref="J41">-AVERAGEIF(M25:M36,"&gt;0")/AVERAGEIF(M25:M36,"&lt;0")</f>
        <v>1.3275243666544341</v>
      </c>
      <c r="K41" s="268"/>
      <c r="L41" s="318"/>
      <c r="M41" s="319"/>
      <c r="N41" s="316"/>
      <c r="P41" s="318"/>
      <c r="Q41" s="319"/>
      <c r="R41" s="316"/>
      <c r="T41" s="324" t="str">
        <f t="shared" si="1"/>
        <v/>
      </c>
    </row>
    <row r="42" spans="1:20" x14ac:dyDescent="0.4">
      <c r="A42" s="276" t="s">
        <v>626</v>
      </c>
      <c r="B42" s="308" t="s">
        <v>625</v>
      </c>
      <c r="C42" s="278" t="str">
        <f>_xll.BQL($B$5,$B42, C$12)</f>
        <v>#N/A Requesting Data...</v>
      </c>
      <c r="D42" s="278" t="str">
        <f>_xll.BQL($B$5,$B42, D$12)</f>
        <v>#N/A Requesting Data...</v>
      </c>
      <c r="E42" s="278" t="str">
        <f>_xll.BQL($B$5,$B42, E$12)</f>
        <v>#N/A Requesting Data...</v>
      </c>
      <c r="F42" s="278" t="str">
        <f>_xll.BQL($B$5,$B42, F$12)</f>
        <v>#N/A Requesting Data...</v>
      </c>
      <c r="G42" s="268"/>
      <c r="I42" s="268"/>
      <c r="J42" s="331" t="e">
        <f>C22-C50-C30*(C23-C50)</f>
        <v>#VALUE!</v>
      </c>
      <c r="K42" s="268"/>
      <c r="L42" s="318"/>
      <c r="M42" s="319"/>
      <c r="N42" s="316"/>
      <c r="P42" s="318"/>
      <c r="Q42" s="319"/>
      <c r="R42" s="316"/>
      <c r="T42" s="324" t="str">
        <f t="shared" si="1"/>
        <v/>
      </c>
    </row>
    <row r="43" spans="1:20" x14ac:dyDescent="0.4">
      <c r="A43" s="276" t="s">
        <v>624</v>
      </c>
      <c r="B43" s="301" t="s">
        <v>623</v>
      </c>
      <c r="C43" s="275" t="str">
        <f>_xll.BQL($B$5,$B43, C$12)</f>
        <v>#N/A Requesting Data...</v>
      </c>
      <c r="D43" s="275" t="str">
        <f>_xll.BQL($B$5,$B43, D$12)</f>
        <v>#N/A Requesting Data...</v>
      </c>
      <c r="E43" s="275" t="str">
        <f>_xll.BQL($B$5,$B43, E$12)</f>
        <v>#N/A Requesting Data...</v>
      </c>
      <c r="F43" s="275" t="str">
        <f>_xll.BQL($B$5,$B43, F$12)</f>
        <v>#N/A Requesting Data...</v>
      </c>
      <c r="G43" s="268"/>
      <c r="I43" s="268"/>
      <c r="J43" s="327" t="e">
        <f>C28*N50+C50</f>
        <v>#VALUE!</v>
      </c>
      <c r="K43" s="268"/>
      <c r="L43" s="318"/>
      <c r="M43" s="319"/>
      <c r="N43" s="316"/>
      <c r="P43" s="318"/>
      <c r="Q43" s="319"/>
      <c r="R43" s="316"/>
      <c r="T43" s="324" t="str">
        <f t="shared" si="1"/>
        <v/>
      </c>
    </row>
    <row r="44" spans="1:20" x14ac:dyDescent="0.4">
      <c r="A44" s="276" t="s">
        <v>622</v>
      </c>
      <c r="B44" s="301" t="s">
        <v>621</v>
      </c>
      <c r="C44" s="277" t="str">
        <f>_xll.BQL($B$5,$B44, C$12)</f>
        <v>#N/A Requesting Data...</v>
      </c>
      <c r="D44" s="277" t="str">
        <f>_xll.BQL($B$5,$B44, D$12)</f>
        <v>#N/A Requesting Data...</v>
      </c>
      <c r="E44" s="277" t="str">
        <f>_xll.BQL($B$5,$B44, E$12)</f>
        <v>#N/A Requesting Data...</v>
      </c>
      <c r="F44" s="277" t="str">
        <f>_xll.BQL($B$5,$B44, F$12)</f>
        <v>#N/A Requesting Data...</v>
      </c>
      <c r="G44" s="268"/>
      <c r="I44" s="268"/>
      <c r="J44" s="327">
        <f>COUNTIF(M25:M47,"&gt;0")/COUNT(M25:M47)</f>
        <v>0.66666666666666663</v>
      </c>
      <c r="K44" s="268"/>
      <c r="L44" s="318"/>
      <c r="M44" s="319"/>
      <c r="N44" s="316"/>
      <c r="P44" s="318"/>
      <c r="Q44" s="319"/>
      <c r="R44" s="316"/>
      <c r="T44" s="324" t="str">
        <f t="shared" si="1"/>
        <v/>
      </c>
    </row>
    <row r="45" spans="1:20" x14ac:dyDescent="0.4">
      <c r="A45" s="276" t="s">
        <v>620</v>
      </c>
      <c r="B45" s="301" t="s">
        <v>619</v>
      </c>
      <c r="C45" s="275" t="str">
        <f>_xll.BQL($B$5,$B45, C$12)</f>
        <v>#N/A Requesting Data...</v>
      </c>
      <c r="D45" s="275" t="str">
        <f>_xll.BQL($B$5,$B45, D$12)</f>
        <v>#N/A Requesting Data...</v>
      </c>
      <c r="E45" s="275" t="str">
        <f>_xll.BQL($B$5,$B45, E$12)</f>
        <v>#N/A Requesting Data...</v>
      </c>
      <c r="F45" s="275" t="str">
        <f>_xll.BQL($B$5,$B45, F$12)</f>
        <v>#N/A Requesting Data...</v>
      </c>
      <c r="G45" s="268"/>
      <c r="I45" s="268"/>
      <c r="J45" s="327">
        <f>AVERAGE(T25:T47)</f>
        <v>0.81816892778135442</v>
      </c>
      <c r="K45" s="268"/>
      <c r="L45" s="318"/>
      <c r="M45" s="319"/>
      <c r="N45" s="316"/>
      <c r="P45" s="318"/>
      <c r="Q45" s="319"/>
      <c r="R45" s="316"/>
      <c r="T45" s="324" t="str">
        <f t="shared" si="1"/>
        <v/>
      </c>
    </row>
    <row r="46" spans="1:20" x14ac:dyDescent="0.4">
      <c r="A46" s="274" t="s">
        <v>618</v>
      </c>
      <c r="B46" s="309" t="s">
        <v>617</v>
      </c>
      <c r="C46" s="325" t="str">
        <f>_xll.BQL($B$5,$B46, C$12)</f>
        <v>#N/A Requesting Data...</v>
      </c>
      <c r="D46" s="273" t="str">
        <f>_xll.BQL($B$5,$B46, D$12)</f>
        <v>#N/A Requesting Data...</v>
      </c>
      <c r="E46" s="273" t="str">
        <f>_xll.BQL($B$5,$B46, E$12)</f>
        <v>#N/A Requesting Data...</v>
      </c>
      <c r="F46" s="273" t="str">
        <f>_xll.BQL($B$5,$B46, F$12)</f>
        <v>#N/A Requesting Data...</v>
      </c>
      <c r="G46" s="268"/>
      <c r="I46" s="268"/>
      <c r="J46" s="332" t="e">
        <f>(C22-C50)/C30</f>
        <v>#VALUE!</v>
      </c>
      <c r="K46" s="268"/>
      <c r="L46" s="318"/>
      <c r="M46" s="319"/>
      <c r="N46" s="316"/>
      <c r="P46" s="318"/>
      <c r="Q46" s="319"/>
      <c r="R46" s="316"/>
      <c r="T46" s="324" t="str">
        <f t="shared" si="1"/>
        <v/>
      </c>
    </row>
    <row r="47" spans="1:20" ht="18" thickBot="1" x14ac:dyDescent="0.45">
      <c r="A47" s="268"/>
      <c r="B47" s="268"/>
      <c r="C47" s="268"/>
      <c r="D47" s="268"/>
      <c r="E47" s="268"/>
      <c r="F47" s="268"/>
      <c r="G47" s="268"/>
      <c r="I47" s="268"/>
      <c r="J47" s="268"/>
      <c r="K47" s="268"/>
      <c r="L47" s="320"/>
      <c r="M47" s="321"/>
      <c r="N47" s="322"/>
      <c r="P47" s="320"/>
      <c r="Q47" s="321"/>
      <c r="R47" s="322"/>
      <c r="T47" s="324" t="str">
        <f t="shared" si="1"/>
        <v/>
      </c>
    </row>
    <row r="48" spans="1:20" x14ac:dyDescent="0.4">
      <c r="G48" s="268"/>
      <c r="I48" s="268"/>
      <c r="J48" s="268"/>
      <c r="K48" s="268"/>
      <c r="L48" s="270"/>
      <c r="M48" s="270"/>
      <c r="N48" s="268"/>
      <c r="O48" s="268"/>
      <c r="P48" s="266"/>
      <c r="R48" s="268"/>
    </row>
    <row r="49" spans="1:23" x14ac:dyDescent="0.4">
      <c r="G49" s="268"/>
      <c r="I49" s="268"/>
      <c r="J49" s="268"/>
      <c r="K49" s="268"/>
      <c r="L49" s="270"/>
      <c r="M49" s="268"/>
      <c r="N49" s="268"/>
      <c r="O49" s="268"/>
      <c r="P49" s="266"/>
      <c r="R49" s="268"/>
    </row>
    <row r="50" spans="1:23" x14ac:dyDescent="0.4">
      <c r="A50" s="272" t="s">
        <v>616</v>
      </c>
      <c r="B50" s="272" t="s">
        <v>615</v>
      </c>
      <c r="C50" s="271" t="str">
        <f>_xll.BQL.QUERY("get(avg(px_last(dates=RANGE("&amp;_xll.BQL.DATE(C$17)&amp;","&amp;_xll.BQL.DATE(C$18)&amp;")))/100) for ('"&amp;$B$50&amp;"')")</f>
        <v>#N/A Requesting Data...</v>
      </c>
      <c r="D50" s="271" t="str">
        <f>_xll.BQL.QUERY("get(avg(px_last(dates=RANGE("&amp;_xll.BQL.DATE(D$17)&amp;","&amp;_xll.BQL.DATE(D$18)&amp;")))/100) for ('"&amp;$B$50&amp;"')")</f>
        <v>#N/A Requesting Data...</v>
      </c>
      <c r="E50" s="271" t="str">
        <f>_xll.BQL.QUERY("get(avg(px_last(dates=RANGE("&amp;_xll.BQL.DATE(E$17)&amp;","&amp;_xll.BQL.DATE(E$18)&amp;")))/100) for ('"&amp;$B$50&amp;"')")</f>
        <v>#N/A Requesting Data...</v>
      </c>
      <c r="F50" s="271" t="str">
        <f>_xll.BQL.QUERY("get(avg(px_last(dates=RANGE("&amp;_xll.BQL.DATE(F$17)&amp;","&amp;_xll.BQL.DATE(F$18)&amp;")))/100) for ('"&amp;$B$50&amp;"')")</f>
        <v>#N/A Requesting Data...</v>
      </c>
      <c r="I50" s="268"/>
      <c r="J50" s="268"/>
      <c r="K50" s="268"/>
      <c r="L50" s="358" t="s">
        <v>689</v>
      </c>
      <c r="M50" s="359"/>
      <c r="N50" s="324" t="str">
        <f>_xll.BQL($B$7,$B25, C$12)</f>
        <v>#N/A Requesting Data...</v>
      </c>
      <c r="O50" s="268"/>
      <c r="P50" s="266"/>
      <c r="R50" s="268"/>
    </row>
    <row r="51" spans="1:23" x14ac:dyDescent="0.4">
      <c r="I51" s="268"/>
      <c r="J51" s="268"/>
      <c r="K51" s="268"/>
      <c r="L51" s="299"/>
      <c r="M51" s="269"/>
      <c r="N51" s="269"/>
      <c r="O51" s="269"/>
      <c r="P51" s="266"/>
      <c r="R51" s="269"/>
    </row>
    <row r="52" spans="1:23" x14ac:dyDescent="0.4">
      <c r="A52"/>
      <c r="B52"/>
      <c r="C52"/>
      <c r="I52" s="268"/>
      <c r="J52" s="268"/>
      <c r="K52" s="268"/>
      <c r="L52" s="270"/>
      <c r="M52" s="269"/>
      <c r="N52" s="268"/>
      <c r="O52" s="268"/>
      <c r="P52" s="266"/>
      <c r="R52" s="268"/>
    </row>
    <row r="53" spans="1:23" x14ac:dyDescent="0.4">
      <c r="D53"/>
      <c r="E53"/>
      <c r="L53" s="270"/>
      <c r="M53" s="269"/>
      <c r="N53" s="268"/>
      <c r="O53" s="268"/>
      <c r="P53" s="266"/>
      <c r="R53" s="268"/>
    </row>
    <row r="54" spans="1:23" x14ac:dyDescent="0.4">
      <c r="I54"/>
      <c r="J54"/>
      <c r="K54"/>
      <c r="L54" s="270"/>
      <c r="M54" s="268"/>
      <c r="N54" s="268"/>
      <c r="O54" s="268"/>
      <c r="P54" s="266"/>
      <c r="R54" s="268"/>
    </row>
    <row r="55" spans="1:23" ht="19.2" x14ac:dyDescent="0.45">
      <c r="G55" s="267"/>
      <c r="H55" s="334"/>
      <c r="L55" s="300"/>
      <c r="M55" s="267"/>
      <c r="N55" s="268"/>
      <c r="O55" s="268"/>
      <c r="P55" s="270"/>
      <c r="Q55" s="268"/>
    </row>
    <row r="56" spans="1:23" ht="19.2" x14ac:dyDescent="0.45">
      <c r="I56" s="267"/>
      <c r="J56" s="267"/>
      <c r="K56" s="267"/>
      <c r="L56" s="266"/>
      <c r="P56" s="266"/>
    </row>
    <row r="57" spans="1:23" s="267" customFormat="1" ht="19.2" x14ac:dyDescent="0.45">
      <c r="A57" s="265"/>
      <c r="B57" s="265"/>
      <c r="C57" s="265"/>
      <c r="D57" s="265"/>
      <c r="E57" s="265"/>
      <c r="F57" s="265"/>
      <c r="G57" s="265"/>
      <c r="H57" s="333"/>
      <c r="I57" s="265"/>
      <c r="J57" s="265"/>
      <c r="K57" s="265"/>
      <c r="L57" s="266"/>
      <c r="M57" s="265"/>
      <c r="N57" s="265"/>
      <c r="O57" s="265"/>
      <c r="P57" s="266"/>
      <c r="Q57" s="265"/>
      <c r="R57" s="265"/>
      <c r="S57" s="265"/>
      <c r="T57" s="268"/>
      <c r="U57" s="265"/>
      <c r="V57" s="265"/>
      <c r="W57" s="265"/>
    </row>
    <row r="58" spans="1:23" x14ac:dyDescent="0.4">
      <c r="L58" s="266"/>
      <c r="P58" s="266"/>
    </row>
    <row r="59" spans="1:23" x14ac:dyDescent="0.4">
      <c r="L59" s="266"/>
      <c r="P59" s="266"/>
    </row>
    <row r="60" spans="1:23" x14ac:dyDescent="0.4">
      <c r="E60" s="266"/>
      <c r="L60" s="266"/>
      <c r="P60" s="266"/>
    </row>
    <row r="61" spans="1:23" x14ac:dyDescent="0.4">
      <c r="E61" s="266"/>
    </row>
    <row r="62" spans="1:23" x14ac:dyDescent="0.4">
      <c r="E62" s="266"/>
    </row>
    <row r="63" spans="1:23" x14ac:dyDescent="0.4">
      <c r="E63" s="266"/>
    </row>
    <row r="64" spans="1:23" x14ac:dyDescent="0.4">
      <c r="E64" s="266"/>
    </row>
    <row r="65" spans="5:5" x14ac:dyDescent="0.4">
      <c r="E65" s="266"/>
    </row>
    <row r="66" spans="5:5" x14ac:dyDescent="0.4">
      <c r="E66" s="266"/>
    </row>
    <row r="67" spans="5:5" x14ac:dyDescent="0.4">
      <c r="E67" s="266"/>
    </row>
    <row r="68" spans="5:5" x14ac:dyDescent="0.4">
      <c r="E68" s="266"/>
    </row>
    <row r="69" spans="5:5" x14ac:dyDescent="0.4">
      <c r="E69" s="266"/>
    </row>
    <row r="70" spans="5:5" x14ac:dyDescent="0.4">
      <c r="E70" s="266"/>
    </row>
    <row r="71" spans="5:5" x14ac:dyDescent="0.4">
      <c r="E71" s="266"/>
    </row>
    <row r="72" spans="5:5" x14ac:dyDescent="0.4">
      <c r="E72" s="266"/>
    </row>
    <row r="73" spans="5:5" x14ac:dyDescent="0.4">
      <c r="E73" s="266"/>
    </row>
    <row r="74" spans="5:5" x14ac:dyDescent="0.4">
      <c r="E74" s="266"/>
    </row>
    <row r="75" spans="5:5" x14ac:dyDescent="0.4">
      <c r="E75" s="266"/>
    </row>
    <row r="76" spans="5:5" x14ac:dyDescent="0.4">
      <c r="E76" s="266"/>
    </row>
    <row r="77" spans="5:5" x14ac:dyDescent="0.4">
      <c r="E77" s="266"/>
    </row>
    <row r="78" spans="5:5" x14ac:dyDescent="0.4">
      <c r="E78" s="266"/>
    </row>
    <row r="79" spans="5:5" x14ac:dyDescent="0.4">
      <c r="E79" s="266"/>
    </row>
    <row r="80" spans="5:5" x14ac:dyDescent="0.4">
      <c r="E80" s="266"/>
    </row>
    <row r="81" spans="5:5" x14ac:dyDescent="0.4">
      <c r="E81" s="266"/>
    </row>
    <row r="82" spans="5:5" x14ac:dyDescent="0.4">
      <c r="E82" s="266"/>
    </row>
    <row r="83" spans="5:5" x14ac:dyDescent="0.4">
      <c r="E83" s="266"/>
    </row>
    <row r="84" spans="5:5" x14ac:dyDescent="0.4">
      <c r="E84" s="266"/>
    </row>
    <row r="85" spans="5:5" x14ac:dyDescent="0.4">
      <c r="E85" s="266"/>
    </row>
    <row r="86" spans="5:5" x14ac:dyDescent="0.4">
      <c r="E86" s="266"/>
    </row>
    <row r="87" spans="5:5" x14ac:dyDescent="0.4">
      <c r="E87" s="266"/>
    </row>
    <row r="88" spans="5:5" x14ac:dyDescent="0.4">
      <c r="E88" s="266"/>
    </row>
    <row r="89" spans="5:5" x14ac:dyDescent="0.4">
      <c r="E89" s="266"/>
    </row>
    <row r="90" spans="5:5" x14ac:dyDescent="0.4">
      <c r="E90" s="266"/>
    </row>
    <row r="91" spans="5:5" x14ac:dyDescent="0.4">
      <c r="E91" s="266"/>
    </row>
    <row r="92" spans="5:5" x14ac:dyDescent="0.4">
      <c r="E92" s="266"/>
    </row>
    <row r="93" spans="5:5" x14ac:dyDescent="0.4">
      <c r="E93" s="266"/>
    </row>
    <row r="94" spans="5:5" x14ac:dyDescent="0.4">
      <c r="E94" s="266"/>
    </row>
    <row r="95" spans="5:5" x14ac:dyDescent="0.4">
      <c r="E95" s="266"/>
    </row>
    <row r="96" spans="5:5" x14ac:dyDescent="0.4">
      <c r="E96" s="266"/>
    </row>
    <row r="97" spans="5:5" x14ac:dyDescent="0.4">
      <c r="E97" s="266"/>
    </row>
    <row r="98" spans="5:5" x14ac:dyDescent="0.4">
      <c r="E98" s="266"/>
    </row>
    <row r="99" spans="5:5" x14ac:dyDescent="0.4">
      <c r="E99" s="266"/>
    </row>
    <row r="100" spans="5:5" x14ac:dyDescent="0.4">
      <c r="E100" s="266"/>
    </row>
    <row r="101" spans="5:5" x14ac:dyDescent="0.4">
      <c r="E101" s="266"/>
    </row>
    <row r="102" spans="5:5" x14ac:dyDescent="0.4">
      <c r="E102" s="266"/>
    </row>
    <row r="103" spans="5:5" x14ac:dyDescent="0.4">
      <c r="E103" s="266"/>
    </row>
    <row r="104" spans="5:5" x14ac:dyDescent="0.4">
      <c r="E104" s="266"/>
    </row>
    <row r="105" spans="5:5" x14ac:dyDescent="0.4">
      <c r="E105" s="266"/>
    </row>
    <row r="106" spans="5:5" x14ac:dyDescent="0.4">
      <c r="E106" s="266"/>
    </row>
    <row r="107" spans="5:5" x14ac:dyDescent="0.4">
      <c r="E107" s="266"/>
    </row>
    <row r="108" spans="5:5" x14ac:dyDescent="0.4">
      <c r="E108" s="266"/>
    </row>
    <row r="109" spans="5:5" x14ac:dyDescent="0.4">
      <c r="E109" s="266"/>
    </row>
    <row r="110" spans="5:5" x14ac:dyDescent="0.4">
      <c r="E110" s="266"/>
    </row>
    <row r="111" spans="5:5" x14ac:dyDescent="0.4">
      <c r="E111" s="266"/>
    </row>
    <row r="112" spans="5:5" x14ac:dyDescent="0.4">
      <c r="E112" s="266"/>
    </row>
    <row r="113" spans="5:5" x14ac:dyDescent="0.4">
      <c r="E113" s="266"/>
    </row>
    <row r="114" spans="5:5" x14ac:dyDescent="0.4">
      <c r="E114" s="266"/>
    </row>
    <row r="115" spans="5:5" x14ac:dyDescent="0.4">
      <c r="E115" s="266"/>
    </row>
    <row r="116" spans="5:5" x14ac:dyDescent="0.4">
      <c r="E116" s="266"/>
    </row>
    <row r="117" spans="5:5" x14ac:dyDescent="0.4">
      <c r="E117" s="266"/>
    </row>
    <row r="118" spans="5:5" x14ac:dyDescent="0.4">
      <c r="E118" s="266"/>
    </row>
    <row r="119" spans="5:5" x14ac:dyDescent="0.4">
      <c r="E119" s="266"/>
    </row>
    <row r="120" spans="5:5" x14ac:dyDescent="0.4">
      <c r="E120" s="266"/>
    </row>
    <row r="121" spans="5:5" x14ac:dyDescent="0.4">
      <c r="E121" s="266"/>
    </row>
    <row r="122" spans="5:5" x14ac:dyDescent="0.4">
      <c r="E122" s="266"/>
    </row>
    <row r="123" spans="5:5" x14ac:dyDescent="0.4">
      <c r="E123" s="266"/>
    </row>
    <row r="124" spans="5:5" x14ac:dyDescent="0.4">
      <c r="E124" s="266"/>
    </row>
    <row r="125" spans="5:5" x14ac:dyDescent="0.4">
      <c r="E125" s="266"/>
    </row>
    <row r="126" spans="5:5" x14ac:dyDescent="0.4">
      <c r="E126" s="266"/>
    </row>
    <row r="127" spans="5:5" x14ac:dyDescent="0.4">
      <c r="E127" s="266"/>
    </row>
    <row r="128" spans="5:5" x14ac:dyDescent="0.4">
      <c r="E128" s="266"/>
    </row>
    <row r="129" spans="5:5" x14ac:dyDescent="0.4">
      <c r="E129" s="266"/>
    </row>
    <row r="130" spans="5:5" x14ac:dyDescent="0.4">
      <c r="E130" s="266"/>
    </row>
    <row r="131" spans="5:5" x14ac:dyDescent="0.4">
      <c r="E131" s="266"/>
    </row>
    <row r="132" spans="5:5" x14ac:dyDescent="0.4">
      <c r="E132" s="266"/>
    </row>
    <row r="133" spans="5:5" x14ac:dyDescent="0.4">
      <c r="E133" s="266"/>
    </row>
    <row r="134" spans="5:5" x14ac:dyDescent="0.4">
      <c r="E134" s="266"/>
    </row>
    <row r="135" spans="5:5" x14ac:dyDescent="0.4">
      <c r="E135" s="266"/>
    </row>
    <row r="136" spans="5:5" x14ac:dyDescent="0.4">
      <c r="E136" s="266"/>
    </row>
    <row r="137" spans="5:5" x14ac:dyDescent="0.4">
      <c r="E137" s="266"/>
    </row>
    <row r="138" spans="5:5" x14ac:dyDescent="0.4">
      <c r="E138" s="266"/>
    </row>
    <row r="139" spans="5:5" x14ac:dyDescent="0.4">
      <c r="E139" s="266"/>
    </row>
    <row r="140" spans="5:5" x14ac:dyDescent="0.4">
      <c r="E140" s="266"/>
    </row>
    <row r="141" spans="5:5" x14ac:dyDescent="0.4">
      <c r="E141" s="266"/>
    </row>
    <row r="142" spans="5:5" x14ac:dyDescent="0.4">
      <c r="E142" s="266"/>
    </row>
    <row r="143" spans="5:5" x14ac:dyDescent="0.4">
      <c r="E143" s="266"/>
    </row>
    <row r="144" spans="5:5" x14ac:dyDescent="0.4">
      <c r="E144" s="266"/>
    </row>
    <row r="145" spans="5:5" x14ac:dyDescent="0.4">
      <c r="E145" s="266"/>
    </row>
    <row r="146" spans="5:5" x14ac:dyDescent="0.4">
      <c r="E146" s="266"/>
    </row>
    <row r="147" spans="5:5" x14ac:dyDescent="0.4">
      <c r="E147" s="266"/>
    </row>
    <row r="148" spans="5:5" x14ac:dyDescent="0.4">
      <c r="E148" s="266"/>
    </row>
    <row r="149" spans="5:5" x14ac:dyDescent="0.4">
      <c r="E149" s="266"/>
    </row>
    <row r="150" spans="5:5" x14ac:dyDescent="0.4">
      <c r="E150" s="266"/>
    </row>
    <row r="151" spans="5:5" x14ac:dyDescent="0.4">
      <c r="E151" s="266"/>
    </row>
    <row r="152" spans="5:5" x14ac:dyDescent="0.4">
      <c r="E152" s="266"/>
    </row>
    <row r="153" spans="5:5" x14ac:dyDescent="0.4">
      <c r="E153" s="266"/>
    </row>
    <row r="154" spans="5:5" x14ac:dyDescent="0.4">
      <c r="E154" s="266"/>
    </row>
    <row r="155" spans="5:5" x14ac:dyDescent="0.4">
      <c r="E155" s="266"/>
    </row>
    <row r="156" spans="5:5" x14ac:dyDescent="0.4">
      <c r="E156" s="266"/>
    </row>
    <row r="157" spans="5:5" x14ac:dyDescent="0.4">
      <c r="E157" s="266"/>
    </row>
    <row r="158" spans="5:5" x14ac:dyDescent="0.4">
      <c r="E158" s="266"/>
    </row>
    <row r="159" spans="5:5" x14ac:dyDescent="0.4">
      <c r="E159" s="266"/>
    </row>
    <row r="160" spans="5:5" x14ac:dyDescent="0.4">
      <c r="E160" s="266"/>
    </row>
    <row r="161" spans="5:5" x14ac:dyDescent="0.4">
      <c r="E161" s="266"/>
    </row>
    <row r="162" spans="5:5" x14ac:dyDescent="0.4">
      <c r="E162" s="266"/>
    </row>
    <row r="163" spans="5:5" x14ac:dyDescent="0.4">
      <c r="E163" s="266"/>
    </row>
    <row r="164" spans="5:5" x14ac:dyDescent="0.4">
      <c r="E164" s="266"/>
    </row>
    <row r="165" spans="5:5" x14ac:dyDescent="0.4">
      <c r="E165" s="266"/>
    </row>
    <row r="166" spans="5:5" x14ac:dyDescent="0.4">
      <c r="E166" s="266"/>
    </row>
    <row r="167" spans="5:5" x14ac:dyDescent="0.4">
      <c r="E167" s="266"/>
    </row>
    <row r="168" spans="5:5" x14ac:dyDescent="0.4">
      <c r="E168" s="266"/>
    </row>
    <row r="169" spans="5:5" x14ac:dyDescent="0.4">
      <c r="E169" s="266"/>
    </row>
    <row r="170" spans="5:5" x14ac:dyDescent="0.4">
      <c r="E170" s="266"/>
    </row>
    <row r="171" spans="5:5" x14ac:dyDescent="0.4">
      <c r="E171" s="266"/>
    </row>
    <row r="172" spans="5:5" x14ac:dyDescent="0.4">
      <c r="E172" s="266"/>
    </row>
    <row r="173" spans="5:5" x14ac:dyDescent="0.4">
      <c r="E173" s="266"/>
    </row>
    <row r="174" spans="5:5" x14ac:dyDescent="0.4">
      <c r="E174" s="266"/>
    </row>
    <row r="175" spans="5:5" x14ac:dyDescent="0.4">
      <c r="E175" s="266"/>
    </row>
    <row r="176" spans="5:5" x14ac:dyDescent="0.4">
      <c r="E176" s="266"/>
    </row>
    <row r="177" spans="5:5" x14ac:dyDescent="0.4">
      <c r="E177" s="266"/>
    </row>
    <row r="178" spans="5:5" x14ac:dyDescent="0.4">
      <c r="E178" s="266"/>
    </row>
    <row r="179" spans="5:5" x14ac:dyDescent="0.4">
      <c r="E179" s="266"/>
    </row>
    <row r="180" spans="5:5" x14ac:dyDescent="0.4">
      <c r="E180" s="266"/>
    </row>
    <row r="181" spans="5:5" x14ac:dyDescent="0.4">
      <c r="E181" s="266"/>
    </row>
    <row r="182" spans="5:5" x14ac:dyDescent="0.4">
      <c r="E182" s="266"/>
    </row>
    <row r="183" spans="5:5" x14ac:dyDescent="0.4">
      <c r="E183" s="266"/>
    </row>
    <row r="184" spans="5:5" x14ac:dyDescent="0.4">
      <c r="E184" s="266"/>
    </row>
    <row r="185" spans="5:5" x14ac:dyDescent="0.4">
      <c r="E185" s="266"/>
    </row>
    <row r="186" spans="5:5" x14ac:dyDescent="0.4">
      <c r="E186" s="266"/>
    </row>
    <row r="187" spans="5:5" x14ac:dyDescent="0.4">
      <c r="E187" s="266"/>
    </row>
    <row r="188" spans="5:5" x14ac:dyDescent="0.4">
      <c r="E188" s="266"/>
    </row>
    <row r="189" spans="5:5" x14ac:dyDescent="0.4">
      <c r="E189" s="266"/>
    </row>
    <row r="190" spans="5:5" x14ac:dyDescent="0.4">
      <c r="E190" s="266"/>
    </row>
    <row r="191" spans="5:5" x14ac:dyDescent="0.4">
      <c r="E191" s="266"/>
    </row>
    <row r="192" spans="5:5" x14ac:dyDescent="0.4">
      <c r="E192" s="266"/>
    </row>
    <row r="193" spans="5:5" x14ac:dyDescent="0.4">
      <c r="E193" s="266"/>
    </row>
    <row r="194" spans="5:5" x14ac:dyDescent="0.4">
      <c r="E194" s="266"/>
    </row>
    <row r="195" spans="5:5" x14ac:dyDescent="0.4">
      <c r="E195" s="266"/>
    </row>
    <row r="196" spans="5:5" x14ac:dyDescent="0.4">
      <c r="E196" s="266"/>
    </row>
    <row r="197" spans="5:5" x14ac:dyDescent="0.4">
      <c r="E197" s="266"/>
    </row>
    <row r="198" spans="5:5" x14ac:dyDescent="0.4">
      <c r="E198" s="266"/>
    </row>
    <row r="199" spans="5:5" x14ac:dyDescent="0.4">
      <c r="E199" s="266"/>
    </row>
    <row r="200" spans="5:5" x14ac:dyDescent="0.4">
      <c r="E200" s="266"/>
    </row>
    <row r="201" spans="5:5" x14ac:dyDescent="0.4">
      <c r="E201" s="266"/>
    </row>
    <row r="202" spans="5:5" x14ac:dyDescent="0.4">
      <c r="E202" s="266"/>
    </row>
    <row r="203" spans="5:5" x14ac:dyDescent="0.4">
      <c r="E203" s="266"/>
    </row>
    <row r="204" spans="5:5" x14ac:dyDescent="0.4">
      <c r="E204" s="266"/>
    </row>
    <row r="205" spans="5:5" x14ac:dyDescent="0.4">
      <c r="E205" s="266"/>
    </row>
    <row r="206" spans="5:5" x14ac:dyDescent="0.4">
      <c r="E206" s="266"/>
    </row>
    <row r="207" spans="5:5" x14ac:dyDescent="0.4">
      <c r="E207" s="266"/>
    </row>
    <row r="208" spans="5:5" x14ac:dyDescent="0.4">
      <c r="E208" s="266"/>
    </row>
    <row r="209" spans="5:5" x14ac:dyDescent="0.4">
      <c r="E209" s="266"/>
    </row>
    <row r="210" spans="5:5" x14ac:dyDescent="0.4">
      <c r="E210" s="266"/>
    </row>
    <row r="211" spans="5:5" x14ac:dyDescent="0.4">
      <c r="E211" s="266"/>
    </row>
    <row r="212" spans="5:5" x14ac:dyDescent="0.4">
      <c r="E212" s="266"/>
    </row>
    <row r="213" spans="5:5" x14ac:dyDescent="0.4">
      <c r="E213" s="266"/>
    </row>
    <row r="214" spans="5:5" x14ac:dyDescent="0.4">
      <c r="E214" s="266"/>
    </row>
    <row r="215" spans="5:5" x14ac:dyDescent="0.4">
      <c r="E215" s="266"/>
    </row>
    <row r="216" spans="5:5" x14ac:dyDescent="0.4">
      <c r="E216" s="266"/>
    </row>
    <row r="217" spans="5:5" x14ac:dyDescent="0.4">
      <c r="E217" s="266"/>
    </row>
    <row r="218" spans="5:5" x14ac:dyDescent="0.4">
      <c r="E218" s="266"/>
    </row>
    <row r="219" spans="5:5" x14ac:dyDescent="0.4">
      <c r="E219" s="266"/>
    </row>
    <row r="220" spans="5:5" x14ac:dyDescent="0.4">
      <c r="E220" s="266"/>
    </row>
    <row r="221" spans="5:5" x14ac:dyDescent="0.4">
      <c r="E221" s="266"/>
    </row>
    <row r="222" spans="5:5" x14ac:dyDescent="0.4">
      <c r="E222" s="266"/>
    </row>
    <row r="223" spans="5:5" x14ac:dyDescent="0.4">
      <c r="E223" s="266"/>
    </row>
    <row r="224" spans="5:5" x14ac:dyDescent="0.4">
      <c r="E224" s="266"/>
    </row>
    <row r="225" spans="5:5" x14ac:dyDescent="0.4">
      <c r="E225" s="266"/>
    </row>
    <row r="226" spans="5:5" x14ac:dyDescent="0.4">
      <c r="E226" s="266"/>
    </row>
    <row r="227" spans="5:5" x14ac:dyDescent="0.4">
      <c r="E227" s="266"/>
    </row>
    <row r="228" spans="5:5" x14ac:dyDescent="0.4">
      <c r="E228" s="266"/>
    </row>
    <row r="229" spans="5:5" x14ac:dyDescent="0.4">
      <c r="E229" s="266"/>
    </row>
    <row r="230" spans="5:5" x14ac:dyDescent="0.4">
      <c r="E230" s="266"/>
    </row>
    <row r="231" spans="5:5" x14ac:dyDescent="0.4">
      <c r="E231" s="266"/>
    </row>
    <row r="232" spans="5:5" x14ac:dyDescent="0.4">
      <c r="E232" s="266"/>
    </row>
    <row r="233" spans="5:5" x14ac:dyDescent="0.4">
      <c r="E233" s="266"/>
    </row>
    <row r="234" spans="5:5" x14ac:dyDescent="0.4">
      <c r="E234" s="266"/>
    </row>
    <row r="235" spans="5:5" x14ac:dyDescent="0.4">
      <c r="E235" s="266"/>
    </row>
    <row r="236" spans="5:5" x14ac:dyDescent="0.4">
      <c r="E236" s="266"/>
    </row>
    <row r="237" spans="5:5" x14ac:dyDescent="0.4">
      <c r="E237" s="266"/>
    </row>
    <row r="238" spans="5:5" x14ac:dyDescent="0.4">
      <c r="E238" s="266"/>
    </row>
    <row r="239" spans="5:5" x14ac:dyDescent="0.4">
      <c r="E239" s="266"/>
    </row>
    <row r="240" spans="5:5" x14ac:dyDescent="0.4">
      <c r="E240" s="266"/>
    </row>
    <row r="241" spans="5:5" x14ac:dyDescent="0.4">
      <c r="E241" s="266"/>
    </row>
    <row r="242" spans="5:5" x14ac:dyDescent="0.4">
      <c r="E242" s="266"/>
    </row>
    <row r="243" spans="5:5" x14ac:dyDescent="0.4">
      <c r="E243" s="266"/>
    </row>
    <row r="244" spans="5:5" x14ac:dyDescent="0.4">
      <c r="E244" s="266"/>
    </row>
    <row r="245" spans="5:5" x14ac:dyDescent="0.4">
      <c r="E245" s="266"/>
    </row>
    <row r="246" spans="5:5" x14ac:dyDescent="0.4">
      <c r="E246" s="266"/>
    </row>
    <row r="247" spans="5:5" x14ac:dyDescent="0.4">
      <c r="E247" s="266"/>
    </row>
    <row r="248" spans="5:5" x14ac:dyDescent="0.4">
      <c r="E248" s="266"/>
    </row>
    <row r="249" spans="5:5" x14ac:dyDescent="0.4">
      <c r="E249" s="266"/>
    </row>
    <row r="250" spans="5:5" x14ac:dyDescent="0.4">
      <c r="E250" s="266"/>
    </row>
    <row r="251" spans="5:5" x14ac:dyDescent="0.4">
      <c r="E251" s="266"/>
    </row>
    <row r="252" spans="5:5" x14ac:dyDescent="0.4">
      <c r="E252" s="266"/>
    </row>
    <row r="253" spans="5:5" x14ac:dyDescent="0.4">
      <c r="E253" s="266"/>
    </row>
    <row r="254" spans="5:5" x14ac:dyDescent="0.4">
      <c r="E254" s="266"/>
    </row>
    <row r="255" spans="5:5" x14ac:dyDescent="0.4">
      <c r="E255" s="266"/>
    </row>
    <row r="256" spans="5:5" x14ac:dyDescent="0.4">
      <c r="E256" s="266"/>
    </row>
    <row r="257" spans="5:5" x14ac:dyDescent="0.4">
      <c r="E257" s="266"/>
    </row>
    <row r="258" spans="5:5" x14ac:dyDescent="0.4">
      <c r="E258" s="266"/>
    </row>
    <row r="259" spans="5:5" x14ac:dyDescent="0.4">
      <c r="E259" s="266"/>
    </row>
    <row r="260" spans="5:5" x14ac:dyDescent="0.4">
      <c r="E260" s="266"/>
    </row>
    <row r="261" spans="5:5" x14ac:dyDescent="0.4">
      <c r="E261" s="266"/>
    </row>
    <row r="262" spans="5:5" x14ac:dyDescent="0.4">
      <c r="E262" s="266"/>
    </row>
    <row r="263" spans="5:5" x14ac:dyDescent="0.4">
      <c r="E263" s="266"/>
    </row>
    <row r="264" spans="5:5" x14ac:dyDescent="0.4">
      <c r="E264" s="266"/>
    </row>
    <row r="265" spans="5:5" x14ac:dyDescent="0.4">
      <c r="E265" s="266"/>
    </row>
    <row r="266" spans="5:5" x14ac:dyDescent="0.4">
      <c r="E266" s="266"/>
    </row>
    <row r="267" spans="5:5" x14ac:dyDescent="0.4">
      <c r="E267" s="266"/>
    </row>
    <row r="268" spans="5:5" x14ac:dyDescent="0.4">
      <c r="E268" s="266"/>
    </row>
    <row r="269" spans="5:5" x14ac:dyDescent="0.4">
      <c r="E269" s="266"/>
    </row>
    <row r="270" spans="5:5" x14ac:dyDescent="0.4">
      <c r="E270" s="266"/>
    </row>
    <row r="271" spans="5:5" x14ac:dyDescent="0.4">
      <c r="E271" s="266"/>
    </row>
    <row r="272" spans="5:5" x14ac:dyDescent="0.4">
      <c r="E272" s="266"/>
    </row>
    <row r="273" spans="5:5" x14ac:dyDescent="0.4">
      <c r="E273" s="266"/>
    </row>
    <row r="274" spans="5:5" x14ac:dyDescent="0.4">
      <c r="E274" s="266"/>
    </row>
    <row r="275" spans="5:5" x14ac:dyDescent="0.4">
      <c r="E275" s="266"/>
    </row>
    <row r="276" spans="5:5" x14ac:dyDescent="0.4">
      <c r="E276" s="266"/>
    </row>
    <row r="277" spans="5:5" x14ac:dyDescent="0.4">
      <c r="E277" s="266"/>
    </row>
    <row r="278" spans="5:5" x14ac:dyDescent="0.4">
      <c r="E278" s="266"/>
    </row>
    <row r="279" spans="5:5" x14ac:dyDescent="0.4">
      <c r="E279" s="266"/>
    </row>
    <row r="280" spans="5:5" x14ac:dyDescent="0.4">
      <c r="E280" s="266"/>
    </row>
    <row r="281" spans="5:5" x14ac:dyDescent="0.4">
      <c r="E281" s="266"/>
    </row>
    <row r="282" spans="5:5" x14ac:dyDescent="0.4">
      <c r="E282" s="266"/>
    </row>
    <row r="283" spans="5:5" x14ac:dyDescent="0.4">
      <c r="E283" s="266"/>
    </row>
    <row r="284" spans="5:5" x14ac:dyDescent="0.4">
      <c r="E284" s="266"/>
    </row>
    <row r="285" spans="5:5" x14ac:dyDescent="0.4">
      <c r="E285" s="266"/>
    </row>
    <row r="286" spans="5:5" x14ac:dyDescent="0.4">
      <c r="E286" s="266"/>
    </row>
    <row r="287" spans="5:5" x14ac:dyDescent="0.4">
      <c r="E287" s="266"/>
    </row>
    <row r="288" spans="5:5" x14ac:dyDescent="0.4">
      <c r="E288" s="266"/>
    </row>
    <row r="289" spans="5:5" x14ac:dyDescent="0.4">
      <c r="E289" s="266"/>
    </row>
    <row r="290" spans="5:5" x14ac:dyDescent="0.4">
      <c r="E290" s="266"/>
    </row>
    <row r="291" spans="5:5" x14ac:dyDescent="0.4">
      <c r="E291" s="266"/>
    </row>
    <row r="292" spans="5:5" x14ac:dyDescent="0.4">
      <c r="E292" s="266"/>
    </row>
    <row r="293" spans="5:5" x14ac:dyDescent="0.4">
      <c r="E293" s="266"/>
    </row>
    <row r="294" spans="5:5" x14ac:dyDescent="0.4">
      <c r="E294" s="266"/>
    </row>
    <row r="295" spans="5:5" x14ac:dyDescent="0.4">
      <c r="E295" s="266"/>
    </row>
    <row r="296" spans="5:5" x14ac:dyDescent="0.4">
      <c r="E296" s="266"/>
    </row>
    <row r="297" spans="5:5" x14ac:dyDescent="0.4">
      <c r="E297" s="266"/>
    </row>
    <row r="298" spans="5:5" x14ac:dyDescent="0.4">
      <c r="E298" s="266"/>
    </row>
    <row r="299" spans="5:5" x14ac:dyDescent="0.4">
      <c r="E299" s="266"/>
    </row>
    <row r="300" spans="5:5" x14ac:dyDescent="0.4">
      <c r="E300" s="266"/>
    </row>
    <row r="301" spans="5:5" x14ac:dyDescent="0.4">
      <c r="E301" s="266"/>
    </row>
    <row r="302" spans="5:5" x14ac:dyDescent="0.4">
      <c r="E302" s="266"/>
    </row>
    <row r="303" spans="5:5" x14ac:dyDescent="0.4">
      <c r="E303" s="266"/>
    </row>
    <row r="304" spans="5:5" x14ac:dyDescent="0.4">
      <c r="E304" s="266"/>
    </row>
    <row r="305" spans="5:5" x14ac:dyDescent="0.4">
      <c r="E305" s="266"/>
    </row>
    <row r="306" spans="5:5" x14ac:dyDescent="0.4">
      <c r="E306" s="266"/>
    </row>
    <row r="307" spans="5:5" x14ac:dyDescent="0.4">
      <c r="E307" s="266"/>
    </row>
    <row r="308" spans="5:5" x14ac:dyDescent="0.4">
      <c r="E308" s="266"/>
    </row>
    <row r="309" spans="5:5" x14ac:dyDescent="0.4">
      <c r="E309" s="266"/>
    </row>
    <row r="310" spans="5:5" x14ac:dyDescent="0.4">
      <c r="E310" s="266"/>
    </row>
    <row r="311" spans="5:5" x14ac:dyDescent="0.4">
      <c r="E311" s="266"/>
    </row>
    <row r="312" spans="5:5" x14ac:dyDescent="0.4">
      <c r="E312" s="266"/>
    </row>
    <row r="313" spans="5:5" x14ac:dyDescent="0.4">
      <c r="E313" s="266"/>
    </row>
    <row r="314" spans="5:5" x14ac:dyDescent="0.4">
      <c r="E314" s="266"/>
    </row>
    <row r="315" spans="5:5" x14ac:dyDescent="0.4">
      <c r="E315" s="266"/>
    </row>
    <row r="316" spans="5:5" x14ac:dyDescent="0.4">
      <c r="E316" s="266"/>
    </row>
    <row r="317" spans="5:5" x14ac:dyDescent="0.4">
      <c r="E317" s="266"/>
    </row>
    <row r="318" spans="5:5" x14ac:dyDescent="0.4">
      <c r="E318" s="266"/>
    </row>
    <row r="319" spans="5:5" x14ac:dyDescent="0.4">
      <c r="E319" s="266"/>
    </row>
    <row r="320" spans="5:5" x14ac:dyDescent="0.4">
      <c r="E320" s="266"/>
    </row>
    <row r="321" spans="5:5" x14ac:dyDescent="0.4">
      <c r="E321" s="266"/>
    </row>
    <row r="322" spans="5:5" x14ac:dyDescent="0.4">
      <c r="E322" s="266"/>
    </row>
    <row r="323" spans="5:5" x14ac:dyDescent="0.4">
      <c r="E323" s="266"/>
    </row>
    <row r="324" spans="5:5" x14ac:dyDescent="0.4">
      <c r="E324" s="266"/>
    </row>
    <row r="325" spans="5:5" x14ac:dyDescent="0.4">
      <c r="E325" s="266"/>
    </row>
    <row r="326" spans="5:5" x14ac:dyDescent="0.4">
      <c r="E326" s="266"/>
    </row>
    <row r="327" spans="5:5" x14ac:dyDescent="0.4">
      <c r="E327" s="266"/>
    </row>
    <row r="328" spans="5:5" x14ac:dyDescent="0.4">
      <c r="E328" s="266"/>
    </row>
    <row r="329" spans="5:5" x14ac:dyDescent="0.4">
      <c r="E329" s="266"/>
    </row>
    <row r="330" spans="5:5" x14ac:dyDescent="0.4">
      <c r="E330" s="266"/>
    </row>
    <row r="331" spans="5:5" x14ac:dyDescent="0.4">
      <c r="E331" s="266"/>
    </row>
    <row r="332" spans="5:5" x14ac:dyDescent="0.4">
      <c r="E332" s="266"/>
    </row>
    <row r="333" spans="5:5" x14ac:dyDescent="0.4">
      <c r="E333" s="266"/>
    </row>
    <row r="334" spans="5:5" x14ac:dyDescent="0.4">
      <c r="E334" s="266"/>
    </row>
    <row r="335" spans="5:5" x14ac:dyDescent="0.4">
      <c r="E335" s="266"/>
    </row>
    <row r="336" spans="5:5" x14ac:dyDescent="0.4">
      <c r="E336" s="266"/>
    </row>
    <row r="337" spans="5:5" x14ac:dyDescent="0.4">
      <c r="E337" s="266"/>
    </row>
    <row r="338" spans="5:5" x14ac:dyDescent="0.4">
      <c r="E338" s="266"/>
    </row>
    <row r="339" spans="5:5" x14ac:dyDescent="0.4">
      <c r="E339" s="266"/>
    </row>
    <row r="340" spans="5:5" x14ac:dyDescent="0.4">
      <c r="E340" s="266"/>
    </row>
    <row r="341" spans="5:5" x14ac:dyDescent="0.4">
      <c r="E341" s="266"/>
    </row>
    <row r="342" spans="5:5" x14ac:dyDescent="0.4">
      <c r="E342" s="266"/>
    </row>
    <row r="343" spans="5:5" x14ac:dyDescent="0.4">
      <c r="E343" s="266"/>
    </row>
    <row r="344" spans="5:5" x14ac:dyDescent="0.4">
      <c r="E344" s="266"/>
    </row>
    <row r="345" spans="5:5" x14ac:dyDescent="0.4">
      <c r="E345" s="266"/>
    </row>
    <row r="346" spans="5:5" x14ac:dyDescent="0.4">
      <c r="E346" s="266"/>
    </row>
    <row r="347" spans="5:5" x14ac:dyDescent="0.4">
      <c r="E347" s="266"/>
    </row>
    <row r="348" spans="5:5" x14ac:dyDescent="0.4">
      <c r="E348" s="266"/>
    </row>
    <row r="349" spans="5:5" x14ac:dyDescent="0.4">
      <c r="E349" s="266"/>
    </row>
    <row r="350" spans="5:5" x14ac:dyDescent="0.4">
      <c r="E350" s="266"/>
    </row>
    <row r="351" spans="5:5" x14ac:dyDescent="0.4">
      <c r="E351" s="266"/>
    </row>
    <row r="352" spans="5:5" x14ac:dyDescent="0.4">
      <c r="E352" s="266"/>
    </row>
    <row r="353" spans="5:5" x14ac:dyDescent="0.4">
      <c r="E353" s="266"/>
    </row>
    <row r="354" spans="5:5" x14ac:dyDescent="0.4">
      <c r="E354" s="266"/>
    </row>
    <row r="355" spans="5:5" x14ac:dyDescent="0.4">
      <c r="E355" s="266"/>
    </row>
    <row r="356" spans="5:5" x14ac:dyDescent="0.4">
      <c r="E356" s="266"/>
    </row>
    <row r="357" spans="5:5" x14ac:dyDescent="0.4">
      <c r="E357" s="266"/>
    </row>
    <row r="358" spans="5:5" x14ac:dyDescent="0.4">
      <c r="E358" s="266"/>
    </row>
    <row r="359" spans="5:5" x14ac:dyDescent="0.4">
      <c r="E359" s="266"/>
    </row>
    <row r="360" spans="5:5" x14ac:dyDescent="0.4">
      <c r="E360" s="266"/>
    </row>
    <row r="361" spans="5:5" x14ac:dyDescent="0.4">
      <c r="E361" s="266"/>
    </row>
    <row r="362" spans="5:5" x14ac:dyDescent="0.4">
      <c r="E362" s="266"/>
    </row>
    <row r="363" spans="5:5" x14ac:dyDescent="0.4">
      <c r="E363" s="266"/>
    </row>
    <row r="364" spans="5:5" x14ac:dyDescent="0.4">
      <c r="E364" s="266"/>
    </row>
    <row r="365" spans="5:5" x14ac:dyDescent="0.4">
      <c r="E365" s="266"/>
    </row>
    <row r="366" spans="5:5" x14ac:dyDescent="0.4">
      <c r="E366" s="266"/>
    </row>
    <row r="367" spans="5:5" x14ac:dyDescent="0.4">
      <c r="E367" s="266"/>
    </row>
    <row r="368" spans="5:5" x14ac:dyDescent="0.4">
      <c r="E368" s="266"/>
    </row>
    <row r="369" spans="5:5" x14ac:dyDescent="0.4">
      <c r="E369" s="266"/>
    </row>
    <row r="370" spans="5:5" x14ac:dyDescent="0.4">
      <c r="E370" s="266"/>
    </row>
    <row r="371" spans="5:5" x14ac:dyDescent="0.4">
      <c r="E371" s="266"/>
    </row>
    <row r="372" spans="5:5" x14ac:dyDescent="0.4">
      <c r="E372" s="266"/>
    </row>
    <row r="373" spans="5:5" x14ac:dyDescent="0.4">
      <c r="E373" s="266"/>
    </row>
    <row r="374" spans="5:5" x14ac:dyDescent="0.4">
      <c r="E374" s="266"/>
    </row>
    <row r="375" spans="5:5" x14ac:dyDescent="0.4">
      <c r="E375" s="266"/>
    </row>
    <row r="376" spans="5:5" x14ac:dyDescent="0.4">
      <c r="E376" s="266"/>
    </row>
    <row r="377" spans="5:5" x14ac:dyDescent="0.4">
      <c r="E377" s="266"/>
    </row>
    <row r="378" spans="5:5" x14ac:dyDescent="0.4">
      <c r="E378" s="266"/>
    </row>
    <row r="379" spans="5:5" x14ac:dyDescent="0.4">
      <c r="E379" s="266"/>
    </row>
    <row r="380" spans="5:5" x14ac:dyDescent="0.4">
      <c r="E380" s="266"/>
    </row>
    <row r="381" spans="5:5" x14ac:dyDescent="0.4">
      <c r="E381" s="266"/>
    </row>
    <row r="382" spans="5:5" x14ac:dyDescent="0.4">
      <c r="E382" s="266"/>
    </row>
    <row r="383" spans="5:5" x14ac:dyDescent="0.4">
      <c r="E383" s="266"/>
    </row>
    <row r="384" spans="5:5" x14ac:dyDescent="0.4">
      <c r="E384" s="266"/>
    </row>
    <row r="385" spans="5:5" x14ac:dyDescent="0.4">
      <c r="E385" s="266"/>
    </row>
    <row r="386" spans="5:5" x14ac:dyDescent="0.4">
      <c r="E386" s="266"/>
    </row>
    <row r="387" spans="5:5" x14ac:dyDescent="0.4">
      <c r="E387" s="266"/>
    </row>
    <row r="388" spans="5:5" x14ac:dyDescent="0.4">
      <c r="E388" s="266"/>
    </row>
    <row r="389" spans="5:5" x14ac:dyDescent="0.4">
      <c r="E389" s="266"/>
    </row>
    <row r="390" spans="5:5" x14ac:dyDescent="0.4">
      <c r="E390" s="266"/>
    </row>
    <row r="391" spans="5:5" x14ac:dyDescent="0.4">
      <c r="E391" s="266"/>
    </row>
    <row r="392" spans="5:5" x14ac:dyDescent="0.4">
      <c r="E392" s="266"/>
    </row>
    <row r="393" spans="5:5" x14ac:dyDescent="0.4">
      <c r="E393" s="266"/>
    </row>
    <row r="394" spans="5:5" x14ac:dyDescent="0.4">
      <c r="E394" s="266"/>
    </row>
    <row r="395" spans="5:5" x14ac:dyDescent="0.4">
      <c r="E395" s="266"/>
    </row>
    <row r="396" spans="5:5" x14ac:dyDescent="0.4">
      <c r="E396" s="266"/>
    </row>
    <row r="397" spans="5:5" x14ac:dyDescent="0.4">
      <c r="E397" s="266"/>
    </row>
    <row r="398" spans="5:5" x14ac:dyDescent="0.4">
      <c r="E398" s="266"/>
    </row>
    <row r="399" spans="5:5" x14ac:dyDescent="0.4">
      <c r="E399" s="266"/>
    </row>
    <row r="400" spans="5:5" x14ac:dyDescent="0.4">
      <c r="E400" s="266"/>
    </row>
    <row r="401" spans="5:5" x14ac:dyDescent="0.4">
      <c r="E401" s="266"/>
    </row>
    <row r="402" spans="5:5" x14ac:dyDescent="0.4">
      <c r="E402" s="266"/>
    </row>
    <row r="403" spans="5:5" x14ac:dyDescent="0.4">
      <c r="E403" s="266"/>
    </row>
    <row r="404" spans="5:5" x14ac:dyDescent="0.4">
      <c r="E404" s="266"/>
    </row>
    <row r="405" spans="5:5" x14ac:dyDescent="0.4">
      <c r="E405" s="266"/>
    </row>
    <row r="406" spans="5:5" x14ac:dyDescent="0.4">
      <c r="E406" s="266"/>
    </row>
    <row r="407" spans="5:5" x14ac:dyDescent="0.4">
      <c r="E407" s="266"/>
    </row>
    <row r="408" spans="5:5" x14ac:dyDescent="0.4">
      <c r="E408" s="266"/>
    </row>
    <row r="409" spans="5:5" x14ac:dyDescent="0.4">
      <c r="E409" s="266"/>
    </row>
    <row r="410" spans="5:5" x14ac:dyDescent="0.4">
      <c r="E410" s="266"/>
    </row>
    <row r="411" spans="5:5" x14ac:dyDescent="0.4">
      <c r="E411" s="266"/>
    </row>
    <row r="412" spans="5:5" x14ac:dyDescent="0.4">
      <c r="E412" s="266"/>
    </row>
    <row r="413" spans="5:5" x14ac:dyDescent="0.4">
      <c r="E413" s="266"/>
    </row>
    <row r="414" spans="5:5" x14ac:dyDescent="0.4">
      <c r="E414" s="266"/>
    </row>
    <row r="415" spans="5:5" x14ac:dyDescent="0.4">
      <c r="E415" s="266"/>
    </row>
    <row r="416" spans="5:5" x14ac:dyDescent="0.4">
      <c r="E416" s="266"/>
    </row>
    <row r="417" spans="5:5" x14ac:dyDescent="0.4">
      <c r="E417" s="266"/>
    </row>
    <row r="418" spans="5:5" x14ac:dyDescent="0.4">
      <c r="E418" s="266"/>
    </row>
    <row r="419" spans="5:5" x14ac:dyDescent="0.4">
      <c r="E419" s="266"/>
    </row>
    <row r="420" spans="5:5" x14ac:dyDescent="0.4">
      <c r="E420" s="266"/>
    </row>
    <row r="421" spans="5:5" x14ac:dyDescent="0.4">
      <c r="E421" s="266"/>
    </row>
    <row r="422" spans="5:5" x14ac:dyDescent="0.4">
      <c r="E422" s="266"/>
    </row>
    <row r="423" spans="5:5" x14ac:dyDescent="0.4">
      <c r="E423" s="266"/>
    </row>
    <row r="424" spans="5:5" x14ac:dyDescent="0.4">
      <c r="E424" s="266"/>
    </row>
    <row r="425" spans="5:5" x14ac:dyDescent="0.4">
      <c r="E425" s="266"/>
    </row>
    <row r="426" spans="5:5" x14ac:dyDescent="0.4">
      <c r="E426" s="266"/>
    </row>
    <row r="427" spans="5:5" x14ac:dyDescent="0.4">
      <c r="E427" s="266"/>
    </row>
    <row r="428" spans="5:5" x14ac:dyDescent="0.4">
      <c r="E428" s="266"/>
    </row>
    <row r="429" spans="5:5" x14ac:dyDescent="0.4">
      <c r="E429" s="266"/>
    </row>
    <row r="430" spans="5:5" x14ac:dyDescent="0.4">
      <c r="E430" s="266"/>
    </row>
    <row r="431" spans="5:5" x14ac:dyDescent="0.4">
      <c r="E431" s="266"/>
    </row>
    <row r="432" spans="5:5" x14ac:dyDescent="0.4">
      <c r="E432" s="266"/>
    </row>
    <row r="433" spans="5:5" x14ac:dyDescent="0.4">
      <c r="E433" s="266"/>
    </row>
    <row r="434" spans="5:5" x14ac:dyDescent="0.4">
      <c r="E434" s="266"/>
    </row>
    <row r="435" spans="5:5" x14ac:dyDescent="0.4">
      <c r="E435" s="266"/>
    </row>
    <row r="436" spans="5:5" x14ac:dyDescent="0.4">
      <c r="E436" s="266"/>
    </row>
    <row r="437" spans="5:5" x14ac:dyDescent="0.4">
      <c r="E437" s="266"/>
    </row>
    <row r="438" spans="5:5" x14ac:dyDescent="0.4">
      <c r="E438" s="266"/>
    </row>
    <row r="439" spans="5:5" x14ac:dyDescent="0.4">
      <c r="E439" s="266"/>
    </row>
    <row r="440" spans="5:5" x14ac:dyDescent="0.4">
      <c r="E440" s="266"/>
    </row>
    <row r="441" spans="5:5" x14ac:dyDescent="0.4">
      <c r="E441" s="266"/>
    </row>
    <row r="442" spans="5:5" x14ac:dyDescent="0.4">
      <c r="E442" s="266"/>
    </row>
    <row r="443" spans="5:5" x14ac:dyDescent="0.4">
      <c r="E443" s="266"/>
    </row>
    <row r="444" spans="5:5" x14ac:dyDescent="0.4">
      <c r="E444" s="266"/>
    </row>
    <row r="445" spans="5:5" x14ac:dyDescent="0.4">
      <c r="E445" s="266"/>
    </row>
    <row r="446" spans="5:5" x14ac:dyDescent="0.4">
      <c r="E446" s="266"/>
    </row>
    <row r="447" spans="5:5" x14ac:dyDescent="0.4">
      <c r="E447" s="266"/>
    </row>
    <row r="448" spans="5:5" x14ac:dyDescent="0.4">
      <c r="E448" s="266"/>
    </row>
    <row r="449" spans="5:5" x14ac:dyDescent="0.4">
      <c r="E449" s="266"/>
    </row>
    <row r="450" spans="5:5" x14ac:dyDescent="0.4">
      <c r="E450" s="266"/>
    </row>
    <row r="451" spans="5:5" x14ac:dyDescent="0.4">
      <c r="E451" s="266"/>
    </row>
    <row r="452" spans="5:5" x14ac:dyDescent="0.4">
      <c r="E452" s="266"/>
    </row>
    <row r="453" spans="5:5" x14ac:dyDescent="0.4">
      <c r="E453" s="266"/>
    </row>
    <row r="454" spans="5:5" x14ac:dyDescent="0.4">
      <c r="E454" s="266"/>
    </row>
    <row r="455" spans="5:5" x14ac:dyDescent="0.4">
      <c r="E455" s="266"/>
    </row>
    <row r="456" spans="5:5" x14ac:dyDescent="0.4">
      <c r="E456" s="266"/>
    </row>
    <row r="457" spans="5:5" x14ac:dyDescent="0.4">
      <c r="E457" s="266"/>
    </row>
    <row r="458" spans="5:5" x14ac:dyDescent="0.4">
      <c r="E458" s="266"/>
    </row>
    <row r="459" spans="5:5" x14ac:dyDescent="0.4">
      <c r="E459" s="266"/>
    </row>
    <row r="460" spans="5:5" x14ac:dyDescent="0.4">
      <c r="E460" s="266"/>
    </row>
    <row r="461" spans="5:5" x14ac:dyDescent="0.4">
      <c r="E461" s="266"/>
    </row>
    <row r="462" spans="5:5" x14ac:dyDescent="0.4">
      <c r="E462" s="266"/>
    </row>
    <row r="463" spans="5:5" x14ac:dyDescent="0.4">
      <c r="E463" s="266"/>
    </row>
    <row r="464" spans="5:5" x14ac:dyDescent="0.4">
      <c r="E464" s="266"/>
    </row>
    <row r="465" spans="5:5" x14ac:dyDescent="0.4">
      <c r="E465" s="266"/>
    </row>
    <row r="466" spans="5:5" x14ac:dyDescent="0.4">
      <c r="E466" s="266"/>
    </row>
    <row r="467" spans="5:5" x14ac:dyDescent="0.4">
      <c r="E467" s="266"/>
    </row>
    <row r="468" spans="5:5" x14ac:dyDescent="0.4">
      <c r="E468" s="266"/>
    </row>
    <row r="469" spans="5:5" x14ac:dyDescent="0.4">
      <c r="E469" s="266"/>
    </row>
    <row r="470" spans="5:5" x14ac:dyDescent="0.4">
      <c r="E470" s="266"/>
    </row>
    <row r="471" spans="5:5" x14ac:dyDescent="0.4">
      <c r="E471" s="266"/>
    </row>
    <row r="472" spans="5:5" x14ac:dyDescent="0.4">
      <c r="E472" s="266"/>
    </row>
    <row r="473" spans="5:5" x14ac:dyDescent="0.4">
      <c r="E473" s="266"/>
    </row>
    <row r="474" spans="5:5" x14ac:dyDescent="0.4">
      <c r="E474" s="266"/>
    </row>
    <row r="475" spans="5:5" x14ac:dyDescent="0.4">
      <c r="E475" s="266"/>
    </row>
    <row r="476" spans="5:5" x14ac:dyDescent="0.4">
      <c r="E476" s="266"/>
    </row>
    <row r="477" spans="5:5" x14ac:dyDescent="0.4">
      <c r="E477" s="266"/>
    </row>
    <row r="478" spans="5:5" x14ac:dyDescent="0.4">
      <c r="E478" s="266"/>
    </row>
    <row r="479" spans="5:5" x14ac:dyDescent="0.4">
      <c r="E479" s="266"/>
    </row>
    <row r="480" spans="5:5" x14ac:dyDescent="0.4">
      <c r="E480" s="266"/>
    </row>
    <row r="481" spans="5:5" x14ac:dyDescent="0.4">
      <c r="E481" s="266"/>
    </row>
    <row r="482" spans="5:5" x14ac:dyDescent="0.4">
      <c r="E482" s="266"/>
    </row>
    <row r="483" spans="5:5" x14ac:dyDescent="0.4">
      <c r="E483" s="266"/>
    </row>
    <row r="484" spans="5:5" x14ac:dyDescent="0.4">
      <c r="E484" s="266"/>
    </row>
    <row r="485" spans="5:5" x14ac:dyDescent="0.4">
      <c r="E485" s="266"/>
    </row>
    <row r="486" spans="5:5" x14ac:dyDescent="0.4">
      <c r="E486" s="266"/>
    </row>
    <row r="487" spans="5:5" x14ac:dyDescent="0.4">
      <c r="E487" s="266"/>
    </row>
    <row r="488" spans="5:5" x14ac:dyDescent="0.4">
      <c r="E488" s="266"/>
    </row>
    <row r="489" spans="5:5" x14ac:dyDescent="0.4">
      <c r="E489" s="266"/>
    </row>
    <row r="490" spans="5:5" x14ac:dyDescent="0.4">
      <c r="E490" s="266"/>
    </row>
    <row r="491" spans="5:5" x14ac:dyDescent="0.4">
      <c r="E491" s="266"/>
    </row>
    <row r="492" spans="5:5" x14ac:dyDescent="0.4">
      <c r="E492" s="266"/>
    </row>
    <row r="493" spans="5:5" x14ac:dyDescent="0.4">
      <c r="E493" s="266"/>
    </row>
    <row r="494" spans="5:5" x14ac:dyDescent="0.4">
      <c r="E494" s="266"/>
    </row>
    <row r="495" spans="5:5" x14ac:dyDescent="0.4">
      <c r="E495" s="266"/>
    </row>
    <row r="496" spans="5:5" x14ac:dyDescent="0.4">
      <c r="E496" s="266"/>
    </row>
    <row r="497" spans="5:5" x14ac:dyDescent="0.4">
      <c r="E497" s="266"/>
    </row>
    <row r="498" spans="5:5" x14ac:dyDescent="0.4">
      <c r="E498" s="266"/>
    </row>
    <row r="499" spans="5:5" x14ac:dyDescent="0.4">
      <c r="E499" s="266"/>
    </row>
    <row r="500" spans="5:5" x14ac:dyDescent="0.4">
      <c r="E500" s="266"/>
    </row>
    <row r="501" spans="5:5" x14ac:dyDescent="0.4">
      <c r="E501" s="266"/>
    </row>
    <row r="502" spans="5:5" x14ac:dyDescent="0.4">
      <c r="E502" s="266"/>
    </row>
    <row r="503" spans="5:5" x14ac:dyDescent="0.4">
      <c r="E503" s="266"/>
    </row>
    <row r="504" spans="5:5" x14ac:dyDescent="0.4">
      <c r="E504" s="266"/>
    </row>
    <row r="505" spans="5:5" x14ac:dyDescent="0.4">
      <c r="E505" s="266"/>
    </row>
    <row r="506" spans="5:5" x14ac:dyDescent="0.4">
      <c r="E506" s="266"/>
    </row>
    <row r="507" spans="5:5" x14ac:dyDescent="0.4">
      <c r="E507" s="266"/>
    </row>
    <row r="508" spans="5:5" x14ac:dyDescent="0.4">
      <c r="E508" s="266"/>
    </row>
    <row r="509" spans="5:5" x14ac:dyDescent="0.4">
      <c r="E509" s="266"/>
    </row>
    <row r="510" spans="5:5" x14ac:dyDescent="0.4">
      <c r="E510" s="266"/>
    </row>
    <row r="511" spans="5:5" x14ac:dyDescent="0.4">
      <c r="E511" s="266"/>
    </row>
    <row r="512" spans="5:5" x14ac:dyDescent="0.4">
      <c r="E512" s="266"/>
    </row>
    <row r="513" spans="5:5" x14ac:dyDescent="0.4">
      <c r="E513" s="266"/>
    </row>
    <row r="514" spans="5:5" x14ac:dyDescent="0.4">
      <c r="E514" s="266"/>
    </row>
    <row r="515" spans="5:5" x14ac:dyDescent="0.4">
      <c r="E515" s="266"/>
    </row>
    <row r="516" spans="5:5" x14ac:dyDescent="0.4">
      <c r="E516" s="266"/>
    </row>
    <row r="517" spans="5:5" x14ac:dyDescent="0.4">
      <c r="E517" s="266"/>
    </row>
    <row r="518" spans="5:5" x14ac:dyDescent="0.4">
      <c r="E518" s="266"/>
    </row>
    <row r="519" spans="5:5" x14ac:dyDescent="0.4">
      <c r="E519" s="266"/>
    </row>
    <row r="520" spans="5:5" x14ac:dyDescent="0.4">
      <c r="E520" s="266"/>
    </row>
    <row r="521" spans="5:5" x14ac:dyDescent="0.4">
      <c r="E521" s="266"/>
    </row>
    <row r="522" spans="5:5" x14ac:dyDescent="0.4">
      <c r="E522" s="266"/>
    </row>
    <row r="523" spans="5:5" x14ac:dyDescent="0.4">
      <c r="E523" s="266"/>
    </row>
    <row r="524" spans="5:5" x14ac:dyDescent="0.4">
      <c r="E524" s="266"/>
    </row>
    <row r="525" spans="5:5" x14ac:dyDescent="0.4">
      <c r="E525" s="266"/>
    </row>
    <row r="526" spans="5:5" x14ac:dyDescent="0.4">
      <c r="E526" s="266"/>
    </row>
    <row r="527" spans="5:5" x14ac:dyDescent="0.4">
      <c r="E527" s="266"/>
    </row>
    <row r="528" spans="5:5" x14ac:dyDescent="0.4">
      <c r="E528" s="266"/>
    </row>
    <row r="529" spans="5:5" x14ac:dyDescent="0.4">
      <c r="E529" s="266"/>
    </row>
    <row r="530" spans="5:5" x14ac:dyDescent="0.4">
      <c r="E530" s="266"/>
    </row>
    <row r="531" spans="5:5" x14ac:dyDescent="0.4">
      <c r="E531" s="266"/>
    </row>
    <row r="532" spans="5:5" x14ac:dyDescent="0.4">
      <c r="E532" s="266"/>
    </row>
    <row r="533" spans="5:5" x14ac:dyDescent="0.4">
      <c r="E533" s="266"/>
    </row>
    <row r="534" spans="5:5" x14ac:dyDescent="0.4">
      <c r="E534" s="266"/>
    </row>
    <row r="535" spans="5:5" x14ac:dyDescent="0.4">
      <c r="E535" s="266"/>
    </row>
    <row r="536" spans="5:5" x14ac:dyDescent="0.4">
      <c r="E536" s="266"/>
    </row>
    <row r="537" spans="5:5" x14ac:dyDescent="0.4">
      <c r="E537" s="266"/>
    </row>
    <row r="538" spans="5:5" x14ac:dyDescent="0.4">
      <c r="E538" s="266"/>
    </row>
    <row r="539" spans="5:5" x14ac:dyDescent="0.4">
      <c r="E539" s="266"/>
    </row>
    <row r="540" spans="5:5" x14ac:dyDescent="0.4">
      <c r="E540" s="266"/>
    </row>
    <row r="541" spans="5:5" x14ac:dyDescent="0.4">
      <c r="E541" s="266"/>
    </row>
    <row r="542" spans="5:5" x14ac:dyDescent="0.4">
      <c r="E542" s="266"/>
    </row>
    <row r="543" spans="5:5" x14ac:dyDescent="0.4">
      <c r="E543" s="266"/>
    </row>
    <row r="544" spans="5:5" x14ac:dyDescent="0.4">
      <c r="E544" s="266"/>
    </row>
    <row r="545" spans="5:5" x14ac:dyDescent="0.4">
      <c r="E545" s="266"/>
    </row>
    <row r="546" spans="5:5" x14ac:dyDescent="0.4">
      <c r="E546" s="266"/>
    </row>
    <row r="547" spans="5:5" x14ac:dyDescent="0.4">
      <c r="E547" s="266"/>
    </row>
    <row r="548" spans="5:5" x14ac:dyDescent="0.4">
      <c r="E548" s="266"/>
    </row>
    <row r="549" spans="5:5" x14ac:dyDescent="0.4">
      <c r="E549" s="266"/>
    </row>
    <row r="550" spans="5:5" x14ac:dyDescent="0.4">
      <c r="E550" s="266"/>
    </row>
    <row r="551" spans="5:5" x14ac:dyDescent="0.4">
      <c r="E551" s="266"/>
    </row>
    <row r="552" spans="5:5" x14ac:dyDescent="0.4">
      <c r="E552" s="266"/>
    </row>
    <row r="553" spans="5:5" x14ac:dyDescent="0.4">
      <c r="E553" s="266"/>
    </row>
    <row r="554" spans="5:5" x14ac:dyDescent="0.4">
      <c r="E554" s="266"/>
    </row>
    <row r="555" spans="5:5" x14ac:dyDescent="0.4">
      <c r="E555" s="266"/>
    </row>
    <row r="556" spans="5:5" x14ac:dyDescent="0.4">
      <c r="E556" s="266"/>
    </row>
    <row r="557" spans="5:5" x14ac:dyDescent="0.4">
      <c r="E557" s="266"/>
    </row>
    <row r="558" spans="5:5" x14ac:dyDescent="0.4">
      <c r="E558" s="266"/>
    </row>
    <row r="559" spans="5:5" x14ac:dyDescent="0.4">
      <c r="E559" s="266"/>
    </row>
    <row r="560" spans="5:5" x14ac:dyDescent="0.4">
      <c r="E560" s="266"/>
    </row>
    <row r="561" spans="5:5" x14ac:dyDescent="0.4">
      <c r="E561" s="266"/>
    </row>
    <row r="562" spans="5:5" x14ac:dyDescent="0.4">
      <c r="E562" s="266"/>
    </row>
    <row r="563" spans="5:5" x14ac:dyDescent="0.4">
      <c r="E563" s="266"/>
    </row>
    <row r="564" spans="5:5" x14ac:dyDescent="0.4">
      <c r="E564" s="266"/>
    </row>
    <row r="565" spans="5:5" x14ac:dyDescent="0.4">
      <c r="E565" s="266"/>
    </row>
    <row r="566" spans="5:5" x14ac:dyDescent="0.4">
      <c r="E566" s="266"/>
    </row>
    <row r="567" spans="5:5" x14ac:dyDescent="0.4">
      <c r="E567" s="266"/>
    </row>
    <row r="568" spans="5:5" x14ac:dyDescent="0.4">
      <c r="E568" s="266"/>
    </row>
    <row r="569" spans="5:5" x14ac:dyDescent="0.4">
      <c r="E569" s="266"/>
    </row>
    <row r="570" spans="5:5" x14ac:dyDescent="0.4">
      <c r="E570" s="266"/>
    </row>
    <row r="571" spans="5:5" x14ac:dyDescent="0.4">
      <c r="E571" s="266"/>
    </row>
    <row r="572" spans="5:5" x14ac:dyDescent="0.4">
      <c r="E572" s="266"/>
    </row>
    <row r="573" spans="5:5" x14ac:dyDescent="0.4">
      <c r="E573" s="266"/>
    </row>
    <row r="574" spans="5:5" x14ac:dyDescent="0.4">
      <c r="E574" s="266"/>
    </row>
    <row r="575" spans="5:5" x14ac:dyDescent="0.4">
      <c r="E575" s="266"/>
    </row>
    <row r="576" spans="5:5" x14ac:dyDescent="0.4">
      <c r="E576" s="266"/>
    </row>
    <row r="577" spans="5:5" x14ac:dyDescent="0.4">
      <c r="E577" s="266"/>
    </row>
    <row r="578" spans="5:5" x14ac:dyDescent="0.4">
      <c r="E578" s="266"/>
    </row>
    <row r="579" spans="5:5" x14ac:dyDescent="0.4">
      <c r="E579" s="266"/>
    </row>
    <row r="580" spans="5:5" x14ac:dyDescent="0.4">
      <c r="E580" s="266"/>
    </row>
    <row r="581" spans="5:5" x14ac:dyDescent="0.4">
      <c r="E581" s="266"/>
    </row>
    <row r="582" spans="5:5" x14ac:dyDescent="0.4">
      <c r="E582" s="266"/>
    </row>
    <row r="583" spans="5:5" x14ac:dyDescent="0.4">
      <c r="E583" s="266"/>
    </row>
    <row r="584" spans="5:5" x14ac:dyDescent="0.4">
      <c r="E584" s="266"/>
    </row>
    <row r="585" spans="5:5" x14ac:dyDescent="0.4">
      <c r="E585" s="266"/>
    </row>
    <row r="586" spans="5:5" x14ac:dyDescent="0.4">
      <c r="E586" s="266"/>
    </row>
    <row r="587" spans="5:5" x14ac:dyDescent="0.4">
      <c r="E587" s="266"/>
    </row>
    <row r="588" spans="5:5" x14ac:dyDescent="0.4">
      <c r="E588" s="266"/>
    </row>
    <row r="589" spans="5:5" x14ac:dyDescent="0.4">
      <c r="E589" s="266"/>
    </row>
    <row r="590" spans="5:5" x14ac:dyDescent="0.4">
      <c r="E590" s="266"/>
    </row>
    <row r="591" spans="5:5" x14ac:dyDescent="0.4">
      <c r="E591" s="266"/>
    </row>
    <row r="592" spans="5:5" x14ac:dyDescent="0.4">
      <c r="E592" s="266"/>
    </row>
    <row r="593" spans="5:5" x14ac:dyDescent="0.4">
      <c r="E593" s="266"/>
    </row>
    <row r="594" spans="5:5" x14ac:dyDescent="0.4">
      <c r="E594" s="266"/>
    </row>
    <row r="595" spans="5:5" x14ac:dyDescent="0.4">
      <c r="E595" s="266"/>
    </row>
    <row r="596" spans="5:5" x14ac:dyDescent="0.4">
      <c r="E596" s="266"/>
    </row>
    <row r="597" spans="5:5" x14ac:dyDescent="0.4">
      <c r="E597" s="266"/>
    </row>
    <row r="598" spans="5:5" x14ac:dyDescent="0.4">
      <c r="E598" s="266"/>
    </row>
    <row r="599" spans="5:5" x14ac:dyDescent="0.4">
      <c r="E599" s="266"/>
    </row>
    <row r="600" spans="5:5" x14ac:dyDescent="0.4">
      <c r="E600" s="266"/>
    </row>
    <row r="601" spans="5:5" x14ac:dyDescent="0.4">
      <c r="E601" s="266"/>
    </row>
    <row r="602" spans="5:5" x14ac:dyDescent="0.4">
      <c r="E602" s="266"/>
    </row>
    <row r="603" spans="5:5" x14ac:dyDescent="0.4">
      <c r="E603" s="266"/>
    </row>
    <row r="604" spans="5:5" x14ac:dyDescent="0.4">
      <c r="E604" s="266"/>
    </row>
    <row r="605" spans="5:5" x14ac:dyDescent="0.4">
      <c r="E605" s="266"/>
    </row>
    <row r="606" spans="5:5" x14ac:dyDescent="0.4">
      <c r="E606" s="266"/>
    </row>
    <row r="607" spans="5:5" x14ac:dyDescent="0.4">
      <c r="E607" s="266"/>
    </row>
    <row r="608" spans="5:5" x14ac:dyDescent="0.4">
      <c r="E608" s="266"/>
    </row>
    <row r="609" spans="5:5" x14ac:dyDescent="0.4">
      <c r="E609" s="266"/>
    </row>
    <row r="610" spans="5:5" x14ac:dyDescent="0.4">
      <c r="E610" s="266"/>
    </row>
    <row r="611" spans="5:5" x14ac:dyDescent="0.4">
      <c r="E611" s="266"/>
    </row>
    <row r="612" spans="5:5" x14ac:dyDescent="0.4">
      <c r="E612" s="266"/>
    </row>
    <row r="613" spans="5:5" x14ac:dyDescent="0.4">
      <c r="E613" s="266"/>
    </row>
    <row r="614" spans="5:5" x14ac:dyDescent="0.4">
      <c r="E614" s="266"/>
    </row>
    <row r="615" spans="5:5" x14ac:dyDescent="0.4">
      <c r="E615" s="266"/>
    </row>
    <row r="616" spans="5:5" x14ac:dyDescent="0.4">
      <c r="E616" s="266"/>
    </row>
    <row r="617" spans="5:5" x14ac:dyDescent="0.4">
      <c r="E617" s="266"/>
    </row>
    <row r="618" spans="5:5" x14ac:dyDescent="0.4">
      <c r="E618" s="266"/>
    </row>
    <row r="619" spans="5:5" x14ac:dyDescent="0.4">
      <c r="E619" s="266"/>
    </row>
    <row r="620" spans="5:5" x14ac:dyDescent="0.4">
      <c r="E620" s="266"/>
    </row>
    <row r="621" spans="5:5" x14ac:dyDescent="0.4">
      <c r="E621" s="266"/>
    </row>
    <row r="622" spans="5:5" x14ac:dyDescent="0.4">
      <c r="E622" s="266"/>
    </row>
    <row r="623" spans="5:5" x14ac:dyDescent="0.4">
      <c r="E623" s="266"/>
    </row>
    <row r="624" spans="5:5" x14ac:dyDescent="0.4">
      <c r="E624" s="266"/>
    </row>
    <row r="625" spans="5:5" x14ac:dyDescent="0.4">
      <c r="E625" s="266"/>
    </row>
    <row r="626" spans="5:5" x14ac:dyDescent="0.4">
      <c r="E626" s="266"/>
    </row>
    <row r="627" spans="5:5" x14ac:dyDescent="0.4">
      <c r="E627" s="266"/>
    </row>
    <row r="628" spans="5:5" x14ac:dyDescent="0.4">
      <c r="E628" s="266"/>
    </row>
    <row r="629" spans="5:5" x14ac:dyDescent="0.4">
      <c r="E629" s="266"/>
    </row>
    <row r="630" spans="5:5" x14ac:dyDescent="0.4">
      <c r="E630" s="266"/>
    </row>
    <row r="631" spans="5:5" x14ac:dyDescent="0.4">
      <c r="E631" s="266"/>
    </row>
    <row r="632" spans="5:5" x14ac:dyDescent="0.4">
      <c r="E632" s="266"/>
    </row>
    <row r="633" spans="5:5" x14ac:dyDescent="0.4">
      <c r="E633" s="266"/>
    </row>
    <row r="634" spans="5:5" x14ac:dyDescent="0.4">
      <c r="E634" s="266"/>
    </row>
    <row r="635" spans="5:5" x14ac:dyDescent="0.4">
      <c r="E635" s="266"/>
    </row>
    <row r="636" spans="5:5" x14ac:dyDescent="0.4">
      <c r="E636" s="266"/>
    </row>
    <row r="637" spans="5:5" x14ac:dyDescent="0.4">
      <c r="E637" s="266"/>
    </row>
    <row r="638" spans="5:5" x14ac:dyDescent="0.4">
      <c r="E638" s="266"/>
    </row>
    <row r="639" spans="5:5" x14ac:dyDescent="0.4">
      <c r="E639" s="266"/>
    </row>
    <row r="640" spans="5:5" x14ac:dyDescent="0.4">
      <c r="E640" s="266"/>
    </row>
    <row r="641" spans="5:5" x14ac:dyDescent="0.4">
      <c r="E641" s="266"/>
    </row>
    <row r="642" spans="5:5" x14ac:dyDescent="0.4">
      <c r="E642" s="266"/>
    </row>
    <row r="643" spans="5:5" x14ac:dyDescent="0.4">
      <c r="E643" s="266"/>
    </row>
    <row r="644" spans="5:5" x14ac:dyDescent="0.4">
      <c r="E644" s="266"/>
    </row>
    <row r="645" spans="5:5" x14ac:dyDescent="0.4">
      <c r="E645" s="266"/>
    </row>
    <row r="646" spans="5:5" x14ac:dyDescent="0.4">
      <c r="E646" s="266"/>
    </row>
    <row r="647" spans="5:5" x14ac:dyDescent="0.4">
      <c r="E647" s="266"/>
    </row>
    <row r="648" spans="5:5" x14ac:dyDescent="0.4">
      <c r="E648" s="266"/>
    </row>
    <row r="649" spans="5:5" x14ac:dyDescent="0.4">
      <c r="E649" s="266"/>
    </row>
    <row r="650" spans="5:5" x14ac:dyDescent="0.4">
      <c r="E650" s="266"/>
    </row>
    <row r="651" spans="5:5" x14ac:dyDescent="0.4">
      <c r="E651" s="266"/>
    </row>
    <row r="652" spans="5:5" x14ac:dyDescent="0.4">
      <c r="E652" s="266"/>
    </row>
    <row r="653" spans="5:5" x14ac:dyDescent="0.4">
      <c r="E653" s="266"/>
    </row>
    <row r="654" spans="5:5" x14ac:dyDescent="0.4">
      <c r="E654" s="266"/>
    </row>
    <row r="655" spans="5:5" x14ac:dyDescent="0.4">
      <c r="E655" s="266"/>
    </row>
    <row r="656" spans="5:5" x14ac:dyDescent="0.4">
      <c r="E656" s="266"/>
    </row>
    <row r="657" spans="5:5" x14ac:dyDescent="0.4">
      <c r="E657" s="266"/>
    </row>
    <row r="658" spans="5:5" x14ac:dyDescent="0.4">
      <c r="E658" s="266"/>
    </row>
    <row r="659" spans="5:5" x14ac:dyDescent="0.4">
      <c r="E659" s="266"/>
    </row>
  </sheetData>
  <mergeCells count="8">
    <mergeCell ref="I4:I5"/>
    <mergeCell ref="I6:I9"/>
    <mergeCell ref="T20:T21"/>
    <mergeCell ref="L50:M50"/>
    <mergeCell ref="L21:M21"/>
    <mergeCell ref="P21:Q21"/>
    <mergeCell ref="J20:J21"/>
    <mergeCell ref="L20:R20"/>
  </mergeCells>
  <phoneticPr fontId="46" type="noConversion"/>
  <dataValidations disablePrompts="1" count="2">
    <dataValidation type="list" allowBlank="1" showInputMessage="1" showErrorMessage="1" sqref="B10">
      <formula1>$AE$4:$AE$5</formula1>
    </dataValidation>
    <dataValidation type="list" allowBlank="1" showInputMessage="1" showErrorMessage="1" sqref="B8">
      <formula1>$AF$4:$AF$9</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X3680"/>
  <sheetViews>
    <sheetView topLeftCell="B1" zoomScale="85" zoomScaleNormal="85" workbookViewId="0">
      <selection activeCell="H15" sqref="H15"/>
    </sheetView>
  </sheetViews>
  <sheetFormatPr defaultRowHeight="17.399999999999999" outlineLevelCol="2" x14ac:dyDescent="0.4"/>
  <cols>
    <col min="1" max="1" width="4.59765625" style="12" customWidth="1"/>
    <col min="2" max="2" width="4.3984375" style="12" customWidth="1"/>
    <col min="3" max="3" width="10.69921875" style="49" bestFit="1" customWidth="1"/>
    <col min="4" max="4" width="35.59765625" style="49"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3.69921875" style="49" hidden="1" customWidth="1" outlineLevel="2"/>
    <col min="16" max="16" width="30" style="12" customWidth="1" outlineLevel="1" collapsed="1"/>
    <col min="17" max="21" width="9.09765625" style="12"/>
    <col min="22" max="50" width="9.09765625" style="1"/>
  </cols>
  <sheetData>
    <row r="1" spans="1:21" s="1" customFormat="1" ht="5.0999999999999996" customHeight="1" x14ac:dyDescent="0.4">
      <c r="A1" s="12"/>
      <c r="B1" s="12"/>
      <c r="C1" s="12"/>
      <c r="D1" s="12"/>
      <c r="E1" s="12"/>
      <c r="F1" s="12"/>
      <c r="G1" s="12"/>
      <c r="H1" s="12"/>
      <c r="I1" s="12"/>
      <c r="J1" s="12"/>
      <c r="K1" s="12"/>
      <c r="L1" s="12"/>
      <c r="M1" s="12"/>
      <c r="N1" s="12"/>
      <c r="O1" s="12"/>
      <c r="P1" s="12"/>
      <c r="Q1" s="12"/>
      <c r="R1" s="12"/>
      <c r="S1" s="12"/>
      <c r="T1" s="12"/>
      <c r="U1" s="12"/>
    </row>
    <row r="2" spans="1:21" s="1" customFormat="1" ht="15" customHeight="1" x14ac:dyDescent="0.4">
      <c r="A2" s="12"/>
      <c r="B2" s="12"/>
      <c r="C2" s="12"/>
      <c r="D2" s="12"/>
      <c r="E2" s="12"/>
      <c r="F2" s="12"/>
      <c r="G2" s="12"/>
      <c r="H2" s="12"/>
      <c r="I2" s="12"/>
      <c r="J2" s="12"/>
      <c r="K2" s="12"/>
      <c r="L2" s="12"/>
      <c r="M2" s="12"/>
      <c r="N2" s="12"/>
      <c r="O2" s="12"/>
      <c r="P2" s="12"/>
      <c r="Q2" s="12"/>
      <c r="R2" s="12"/>
      <c r="S2" s="12"/>
      <c r="T2" s="12"/>
      <c r="U2" s="12"/>
    </row>
    <row r="3" spans="1:21" s="1" customFormat="1" ht="15" customHeight="1" x14ac:dyDescent="0.4">
      <c r="A3" s="12"/>
      <c r="B3" s="12"/>
      <c r="C3" s="12"/>
      <c r="D3" s="12"/>
      <c r="E3" s="12"/>
      <c r="F3" s="12"/>
      <c r="G3" s="12"/>
      <c r="H3" s="12"/>
      <c r="I3" s="12"/>
      <c r="J3" s="12"/>
      <c r="K3" s="12"/>
      <c r="L3" s="12"/>
      <c r="M3" s="12"/>
      <c r="N3" s="12"/>
      <c r="O3" s="12"/>
      <c r="P3" s="12"/>
      <c r="Q3" s="12"/>
      <c r="R3" s="12"/>
      <c r="S3" s="12"/>
      <c r="T3" s="12"/>
      <c r="U3" s="12"/>
    </row>
    <row r="4" spans="1:21" s="1" customFormat="1" ht="15" customHeight="1" x14ac:dyDescent="0.4">
      <c r="A4" s="12"/>
      <c r="B4" s="12"/>
      <c r="C4" s="12"/>
      <c r="D4" s="12"/>
      <c r="E4" s="12"/>
      <c r="F4" s="12"/>
      <c r="G4" s="12"/>
      <c r="H4" s="12"/>
      <c r="I4" s="12"/>
      <c r="J4" s="12"/>
      <c r="K4" s="12"/>
      <c r="L4" s="12"/>
      <c r="M4" s="12"/>
      <c r="N4" s="12"/>
      <c r="O4" s="12"/>
      <c r="P4" s="12"/>
      <c r="Q4" s="12"/>
      <c r="R4" s="12"/>
      <c r="S4" s="12"/>
      <c r="T4" s="12"/>
      <c r="U4" s="12"/>
    </row>
    <row r="5" spans="1:21" s="1" customFormat="1" ht="39" customHeight="1" x14ac:dyDescent="0.4">
      <c r="A5" s="12"/>
      <c r="B5" s="12"/>
      <c r="C5" s="12"/>
      <c r="D5" s="12"/>
      <c r="E5" s="12"/>
      <c r="F5" s="12"/>
      <c r="G5" s="12"/>
      <c r="H5" s="12"/>
      <c r="I5" s="12"/>
      <c r="J5" s="12"/>
      <c r="K5" s="12"/>
      <c r="L5" s="364" t="s">
        <v>704</v>
      </c>
      <c r="M5" s="365"/>
      <c r="N5" s="365"/>
      <c r="O5" s="365"/>
      <c r="P5" s="365"/>
      <c r="Q5" s="12"/>
      <c r="R5" s="12"/>
      <c r="S5" s="12"/>
      <c r="T5" s="12"/>
      <c r="U5" s="12"/>
    </row>
    <row r="6" spans="1:21" s="1" customFormat="1" ht="30" customHeight="1" thickBot="1" x14ac:dyDescent="0.45">
      <c r="A6" s="12"/>
      <c r="B6" s="13" t="s">
        <v>28</v>
      </c>
      <c r="C6" s="12"/>
      <c r="D6" s="12"/>
      <c r="E6" s="12"/>
      <c r="F6" s="12"/>
      <c r="G6" s="12"/>
      <c r="H6" s="12"/>
      <c r="I6" s="12"/>
      <c r="J6" s="12"/>
      <c r="K6" s="12"/>
      <c r="L6" s="13" t="s">
        <v>29</v>
      </c>
      <c r="M6" s="12"/>
      <c r="N6" s="12"/>
      <c r="O6" s="12"/>
      <c r="P6" s="12"/>
      <c r="Q6" s="12"/>
      <c r="R6" s="12"/>
      <c r="S6" s="12"/>
      <c r="T6" s="12"/>
      <c r="U6" s="12"/>
    </row>
    <row r="7" spans="1:21" s="1" customFormat="1" x14ac:dyDescent="0.4">
      <c r="A7" s="12"/>
      <c r="B7" s="14"/>
      <c r="C7" s="15"/>
      <c r="D7" s="16"/>
      <c r="E7" s="15"/>
      <c r="F7" s="15"/>
      <c r="G7" s="15"/>
      <c r="H7" s="15"/>
      <c r="I7" s="15"/>
      <c r="J7" s="17"/>
      <c r="K7" s="18"/>
      <c r="L7" s="14"/>
      <c r="M7" s="15"/>
      <c r="N7" s="15"/>
      <c r="O7" s="15"/>
      <c r="P7" s="17"/>
      <c r="Q7" s="12"/>
      <c r="R7" s="12"/>
      <c r="S7" s="12"/>
      <c r="T7" s="12"/>
      <c r="U7" s="12"/>
    </row>
    <row r="8" spans="1:21" x14ac:dyDescent="0.4">
      <c r="B8" s="19"/>
      <c r="C8" s="20" t="s">
        <v>0</v>
      </c>
      <c r="D8" s="21" t="s">
        <v>371</v>
      </c>
      <c r="E8" s="18"/>
      <c r="F8" s="37"/>
      <c r="G8" s="18"/>
      <c r="H8" s="18"/>
      <c r="I8" s="18"/>
      <c r="J8" s="22"/>
      <c r="K8" s="18"/>
      <c r="L8" s="19"/>
      <c r="M8" s="18"/>
      <c r="N8" s="18"/>
      <c r="O8" s="18"/>
      <c r="P8" s="22"/>
    </row>
    <row r="9" spans="1:21" x14ac:dyDescent="0.4">
      <c r="B9" s="19"/>
      <c r="C9" s="18"/>
      <c r="D9" s="18"/>
      <c r="E9" s="18"/>
      <c r="F9" s="18"/>
      <c r="G9" s="18"/>
      <c r="H9" s="18"/>
      <c r="I9" s="18"/>
      <c r="J9" s="22"/>
      <c r="K9" s="18"/>
      <c r="L9" s="19"/>
      <c r="M9" s="18"/>
      <c r="N9" s="18"/>
      <c r="O9" s="18"/>
      <c r="P9" s="22"/>
    </row>
    <row r="10" spans="1:21" ht="19.2" x14ac:dyDescent="0.4">
      <c r="B10" s="19"/>
      <c r="C10" s="18"/>
      <c r="D10" s="18"/>
      <c r="E10" s="18"/>
      <c r="F10" s="18"/>
      <c r="G10" s="18"/>
      <c r="H10" s="18"/>
      <c r="I10" s="18"/>
      <c r="J10" s="22"/>
      <c r="K10" s="18"/>
      <c r="L10" s="19"/>
      <c r="M10" s="18"/>
      <c r="N10" s="18"/>
      <c r="O10" s="18"/>
      <c r="P10" s="57"/>
    </row>
    <row r="11" spans="1:21" ht="19.2" x14ac:dyDescent="0.4">
      <c r="B11" s="19"/>
      <c r="C11" s="29"/>
      <c r="D11" s="30" t="s">
        <v>10</v>
      </c>
      <c r="E11" s="30" t="s">
        <v>11</v>
      </c>
      <c r="F11" s="30" t="s">
        <v>18</v>
      </c>
      <c r="G11" s="30" t="s">
        <v>13</v>
      </c>
      <c r="H11" s="30" t="s">
        <v>40</v>
      </c>
      <c r="I11" s="18"/>
      <c r="J11" s="22"/>
      <c r="K11" s="18"/>
      <c r="L11" s="19"/>
      <c r="M11" s="30" t="s">
        <v>23</v>
      </c>
      <c r="N11" s="30" t="s">
        <v>11</v>
      </c>
      <c r="O11" s="30" t="s">
        <v>18</v>
      </c>
      <c r="P11" s="22"/>
    </row>
    <row r="12" spans="1:21" ht="34.799999999999997" x14ac:dyDescent="0.4">
      <c r="B12" s="19"/>
      <c r="C12" s="30" t="s">
        <v>6</v>
      </c>
      <c r="D12" s="20" t="s">
        <v>74</v>
      </c>
      <c r="E12" s="21" t="s">
        <v>3</v>
      </c>
      <c r="F12" s="28" t="str">
        <f>IF(ReturnSeries_Interval="","Calc_Interval=1y","Calc_Interval="&amp;ReturnSeries_Interval)</f>
        <v>Calc_Interval=1y</v>
      </c>
      <c r="G12" s="28" t="s">
        <v>3</v>
      </c>
      <c r="H12" s="76" t="s">
        <v>368</v>
      </c>
      <c r="I12" s="18"/>
      <c r="J12" s="22"/>
      <c r="K12" s="18"/>
      <c r="L12" s="19"/>
      <c r="M12" s="20" t="s">
        <v>20</v>
      </c>
      <c r="N12" s="59" t="s">
        <v>5</v>
      </c>
      <c r="O12" s="28"/>
      <c r="P12" s="22"/>
    </row>
    <row r="13" spans="1:21" ht="19.2" x14ac:dyDescent="0.4">
      <c r="B13" s="19"/>
      <c r="C13" s="30" t="s">
        <v>7</v>
      </c>
      <c r="D13" s="20" t="s">
        <v>19</v>
      </c>
      <c r="E13" s="21"/>
      <c r="F13" s="28" t="str">
        <f>IF(ReturnSeries_Per="","",",per="&amp;ReturnSeries_Per)</f>
        <v/>
      </c>
      <c r="G13" s="28" t="s">
        <v>14</v>
      </c>
      <c r="H13" s="28" t="s">
        <v>37</v>
      </c>
      <c r="I13" s="18"/>
      <c r="J13" s="22"/>
      <c r="K13" s="18"/>
      <c r="L13" s="19"/>
      <c r="M13" s="20" t="s">
        <v>21</v>
      </c>
      <c r="N13" s="21"/>
      <c r="O13" s="28"/>
      <c r="P13" s="22"/>
    </row>
    <row r="14" spans="1:21" ht="19.2" x14ac:dyDescent="0.4">
      <c r="B14" s="19"/>
      <c r="C14" s="30" t="s">
        <v>8</v>
      </c>
      <c r="D14" s="20" t="s">
        <v>16</v>
      </c>
      <c r="E14" s="21"/>
      <c r="F14" s="28" t="str">
        <f>IF(ReturnSeries_Currency="","",",currency="&amp;ReturnSeries_Currency)</f>
        <v/>
      </c>
      <c r="G14" s="28" t="s">
        <v>367</v>
      </c>
      <c r="H14" s="28" t="s">
        <v>38</v>
      </c>
      <c r="I14" s="18"/>
      <c r="J14" s="22"/>
      <c r="K14" s="18"/>
      <c r="L14" s="19"/>
      <c r="M14" s="20" t="s">
        <v>24</v>
      </c>
      <c r="N14" s="21"/>
      <c r="O14" s="28" t="str">
        <f>IF($N$14="","","Period="&amp;$N$14)</f>
        <v/>
      </c>
      <c r="P14" s="22"/>
    </row>
    <row r="15" spans="1:21" ht="19.2" x14ac:dyDescent="0.4">
      <c r="B15" s="19"/>
      <c r="C15" s="30" t="s">
        <v>9</v>
      </c>
      <c r="D15" s="20" t="s">
        <v>15</v>
      </c>
      <c r="E15" s="21" t="s">
        <v>75</v>
      </c>
      <c r="F15" s="28" t="str">
        <f>IF(ReturnSeries_IsNet="","",",TR_Base="&amp;ReturnSeries_IsNet)</f>
        <v>,TR_Base=Price_If_Available</v>
      </c>
      <c r="G15" s="28" t="s">
        <v>75</v>
      </c>
      <c r="H15" s="28" t="s">
        <v>715</v>
      </c>
      <c r="I15" s="18"/>
      <c r="J15" s="22"/>
      <c r="K15" s="18"/>
      <c r="L15" s="19"/>
      <c r="M15" s="20" t="s">
        <v>16</v>
      </c>
      <c r="N15" s="21"/>
      <c r="O15" s="28" t="str">
        <f>IF($N$15="","","Currency="&amp;$N$15)</f>
        <v/>
      </c>
      <c r="P15" s="22"/>
    </row>
    <row r="16" spans="1:21" x14ac:dyDescent="0.4">
      <c r="A16" s="18"/>
      <c r="B16" s="19"/>
      <c r="C16" s="18"/>
      <c r="D16" s="18"/>
      <c r="E16" s="18"/>
      <c r="F16" s="18"/>
      <c r="G16" s="18"/>
      <c r="H16" s="18"/>
      <c r="I16" s="18"/>
      <c r="J16" s="22"/>
      <c r="K16" s="18"/>
      <c r="L16" s="19"/>
      <c r="M16" s="18"/>
      <c r="N16" s="18"/>
      <c r="O16" s="18"/>
      <c r="P16" s="22"/>
      <c r="Q16" s="18"/>
      <c r="R16" s="18"/>
      <c r="S16" s="18"/>
    </row>
    <row r="17" spans="1:21" x14ac:dyDescent="0.4">
      <c r="A17" s="18"/>
      <c r="B17" s="19"/>
      <c r="C17" s="18"/>
      <c r="D17" s="18"/>
      <c r="E17" s="18"/>
      <c r="F17" s="18"/>
      <c r="G17" s="18"/>
      <c r="H17" s="18"/>
      <c r="I17" s="18"/>
      <c r="J17" s="22"/>
      <c r="K17" s="18"/>
      <c r="L17" s="19"/>
      <c r="M17" s="18"/>
      <c r="N17" s="18"/>
      <c r="O17" s="18"/>
      <c r="P17" s="22"/>
      <c r="Q17" s="18"/>
      <c r="R17" s="18"/>
      <c r="S17" s="18"/>
    </row>
    <row r="18" spans="1:21" ht="18" thickBot="1" x14ac:dyDescent="0.45">
      <c r="A18" s="18"/>
      <c r="B18" s="33"/>
      <c r="C18" s="34"/>
      <c r="D18" s="34"/>
      <c r="E18" s="34"/>
      <c r="F18" s="34"/>
      <c r="G18" s="34"/>
      <c r="H18" s="34"/>
      <c r="I18" s="34"/>
      <c r="J18" s="35"/>
      <c r="K18" s="18"/>
      <c r="L18" s="33"/>
      <c r="M18" s="34"/>
      <c r="N18" s="34"/>
      <c r="O18" s="34"/>
      <c r="P18" s="35"/>
      <c r="Q18" s="18"/>
      <c r="R18" s="18"/>
      <c r="S18" s="18"/>
    </row>
    <row r="19" spans="1:21" x14ac:dyDescent="0.4">
      <c r="A19" s="18"/>
      <c r="B19" s="18"/>
      <c r="C19" s="18"/>
      <c r="D19" s="18"/>
      <c r="E19" s="18"/>
      <c r="F19" s="18"/>
      <c r="G19" s="18"/>
      <c r="H19" s="18"/>
      <c r="I19" s="18"/>
      <c r="J19" s="18"/>
      <c r="K19" s="18"/>
      <c r="L19" s="18"/>
      <c r="M19" s="18"/>
      <c r="N19" s="18"/>
      <c r="O19" s="18"/>
      <c r="P19" s="18"/>
      <c r="Q19" s="18"/>
      <c r="R19" s="18"/>
      <c r="S19" s="18"/>
    </row>
    <row r="20" spans="1:21" x14ac:dyDescent="0.4">
      <c r="A20" s="18"/>
      <c r="B20" s="18"/>
      <c r="C20" s="18"/>
      <c r="D20" s="18"/>
      <c r="E20" s="18"/>
      <c r="F20" s="18"/>
      <c r="G20" s="18"/>
      <c r="H20" s="18"/>
      <c r="I20" s="18"/>
      <c r="J20" s="18"/>
      <c r="K20" s="18"/>
      <c r="L20" s="18"/>
      <c r="M20" s="18"/>
      <c r="N20" s="18"/>
      <c r="O20" s="18"/>
      <c r="P20" s="18"/>
      <c r="Q20" s="18"/>
      <c r="R20" s="18"/>
      <c r="S20" s="18"/>
    </row>
    <row r="21" spans="1:21" x14ac:dyDescent="0.4">
      <c r="C21" s="366" t="s">
        <v>430</v>
      </c>
      <c r="D21" s="367"/>
      <c r="E21" s="368"/>
      <c r="M21" s="366" t="s">
        <v>22</v>
      </c>
      <c r="N21" s="367"/>
      <c r="O21" s="367"/>
      <c r="P21" s="368"/>
    </row>
    <row r="22" spans="1:21" ht="60" customHeight="1" x14ac:dyDescent="0.4">
      <c r="C22" s="371" t="str">
        <f>"RETURN_SERIES("&amp;$F$12&amp;$F$13&amp;$F$14&amp;$F$15&amp;")"</f>
        <v>RETURN_SERIES(Calc_Interval=1y,TR_Base=Price_If_Available)</v>
      </c>
      <c r="D22" s="372"/>
      <c r="E22" s="373"/>
      <c r="M22" s="371" t="str">
        <f>"=BDH(ReturnSeries_Ticker,""RT112"","""&amp;$N$12&amp;""","""&amp;$N$13&amp;""","""&amp;$O$14&amp;""","""&amp;$O$15&amp;""")"</f>
        <v>=BDH(ReturnSeries_Ticker,"RT112","-1AY","","","")</v>
      </c>
      <c r="N22" s="372"/>
      <c r="O22" s="372"/>
      <c r="P22" s="373"/>
    </row>
    <row r="23" spans="1:21" s="1" customFormat="1" x14ac:dyDescent="0.4">
      <c r="A23" s="12"/>
      <c r="B23" s="12"/>
      <c r="C23" s="12"/>
      <c r="D23" s="12"/>
      <c r="E23" s="12"/>
      <c r="F23" s="12"/>
      <c r="G23" s="12"/>
      <c r="H23" s="12"/>
      <c r="I23" s="12"/>
      <c r="J23" s="12"/>
      <c r="K23" s="12"/>
      <c r="L23" s="12"/>
      <c r="M23" s="12"/>
      <c r="N23" s="12"/>
      <c r="O23" s="12"/>
      <c r="P23" s="60"/>
      <c r="Q23" s="12"/>
      <c r="R23" s="12"/>
      <c r="S23" s="12"/>
      <c r="T23" s="12"/>
      <c r="U23" s="12"/>
    </row>
    <row r="24" spans="1:21" s="1" customFormat="1" x14ac:dyDescent="0.4">
      <c r="A24" s="12"/>
      <c r="B24" s="12"/>
      <c r="C24" s="12"/>
      <c r="D24" s="12"/>
      <c r="E24" s="12"/>
      <c r="F24" s="12"/>
      <c r="G24" s="12"/>
      <c r="H24" s="12"/>
      <c r="I24" s="12"/>
      <c r="J24" s="12"/>
      <c r="K24" s="12"/>
      <c r="L24" s="12"/>
      <c r="M24" s="12"/>
      <c r="N24" s="12"/>
      <c r="O24" s="12"/>
      <c r="P24" s="60"/>
      <c r="Q24" s="12"/>
      <c r="R24" s="12"/>
      <c r="S24" s="12"/>
      <c r="T24" s="12"/>
      <c r="U24" s="12"/>
    </row>
    <row r="25" spans="1:21" x14ac:dyDescent="0.4">
      <c r="C25" s="369" t="s">
        <v>25</v>
      </c>
      <c r="D25" s="370"/>
      <c r="M25" s="369" t="s">
        <v>26</v>
      </c>
      <c r="N25" s="370"/>
      <c r="P25" s="60"/>
    </row>
    <row r="26" spans="1:21" x14ac:dyDescent="0.4">
      <c r="C26" s="61" t="str">
        <f>_xll.BQL(ReturnSeries_Ticker,C22,"cols=2;rows=369")</f>
        <v>#N/A Requesting Data...</v>
      </c>
      <c r="D26" s="12" t="s">
        <v>371</v>
      </c>
      <c r="M26" s="62">
        <f>_xll.BDH(ReturnSeries_Ticker,"RT112",$N$12,$N$13,$O$14,$O$15,"cols=2;rows=252")</f>
        <v>44643</v>
      </c>
      <c r="N26" s="12">
        <v>-1.2878000000000001</v>
      </c>
    </row>
    <row r="27" spans="1:21" x14ac:dyDescent="0.4">
      <c r="C27" s="12" t="s">
        <v>2</v>
      </c>
      <c r="D27" s="12" t="s">
        <v>79</v>
      </c>
      <c r="M27" s="50">
        <v>44644</v>
      </c>
      <c r="N27" s="12">
        <v>1.5074000000000001</v>
      </c>
    </row>
    <row r="28" spans="1:21" x14ac:dyDescent="0.4">
      <c r="C28" s="42">
        <v>45070</v>
      </c>
      <c r="D28" s="72" t="e">
        <v>#N/A</v>
      </c>
      <c r="L28" s="42"/>
      <c r="M28" s="50">
        <v>44645</v>
      </c>
      <c r="N28" s="12">
        <v>0.4884</v>
      </c>
    </row>
    <row r="29" spans="1:21" x14ac:dyDescent="0.4">
      <c r="C29" s="42">
        <v>45071</v>
      </c>
      <c r="D29" s="72">
        <v>8.6599041572405135E-3</v>
      </c>
      <c r="E29" s="42"/>
      <c r="L29" s="42"/>
      <c r="M29" s="50">
        <v>44648</v>
      </c>
      <c r="N29" s="12">
        <v>0.71130000000000004</v>
      </c>
    </row>
    <row r="30" spans="1:21" x14ac:dyDescent="0.4">
      <c r="C30" s="42">
        <v>45072</v>
      </c>
      <c r="D30" s="72">
        <v>1.2950681297479814E-2</v>
      </c>
      <c r="E30" s="42"/>
      <c r="L30" s="42"/>
      <c r="M30" s="50">
        <v>44649</v>
      </c>
      <c r="N30" s="12">
        <v>1.2371000000000001</v>
      </c>
    </row>
    <row r="31" spans="1:21" x14ac:dyDescent="0.4">
      <c r="C31" s="42">
        <v>45073</v>
      </c>
      <c r="D31" s="72" t="e">
        <v>#N/A</v>
      </c>
      <c r="E31" s="42"/>
      <c r="L31" s="42"/>
      <c r="M31" s="50">
        <v>44650</v>
      </c>
      <c r="N31" s="12">
        <v>-0.61750000000000005</v>
      </c>
    </row>
    <row r="32" spans="1:21" x14ac:dyDescent="0.4">
      <c r="C32" s="42">
        <v>45074</v>
      </c>
      <c r="D32" s="72" t="e">
        <v>#N/A</v>
      </c>
      <c r="E32" s="42"/>
      <c r="L32" s="42"/>
      <c r="M32" s="50">
        <v>44651</v>
      </c>
      <c r="N32" s="12">
        <v>-1.5390999999999999</v>
      </c>
    </row>
    <row r="33" spans="3:14" x14ac:dyDescent="0.4">
      <c r="C33" s="42">
        <v>45075</v>
      </c>
      <c r="D33" s="72" t="e">
        <v>#N/A</v>
      </c>
      <c r="E33" s="42"/>
      <c r="L33" s="42"/>
      <c r="M33" s="50">
        <v>44652</v>
      </c>
      <c r="N33" s="12">
        <v>0.28339999999999999</v>
      </c>
    </row>
    <row r="34" spans="3:14" x14ac:dyDescent="0.4">
      <c r="C34" s="42">
        <v>45076</v>
      </c>
      <c r="D34" s="72">
        <v>3.809342412266678E-4</v>
      </c>
      <c r="E34" s="42"/>
      <c r="L34" s="42"/>
      <c r="M34" s="50">
        <v>44655</v>
      </c>
      <c r="N34" s="12">
        <v>0.85670000000000002</v>
      </c>
    </row>
    <row r="35" spans="3:14" x14ac:dyDescent="0.4">
      <c r="C35" s="42">
        <v>45077</v>
      </c>
      <c r="D35" s="72">
        <v>-5.5452425151125331E-3</v>
      </c>
      <c r="E35" s="42"/>
      <c r="L35" s="42"/>
      <c r="M35" s="50">
        <v>44656</v>
      </c>
      <c r="N35" s="12">
        <v>-1.2630999999999999</v>
      </c>
    </row>
    <row r="36" spans="3:14" x14ac:dyDescent="0.4">
      <c r="C36" s="42">
        <v>45078</v>
      </c>
      <c r="D36" s="72">
        <v>9.5010171114035431E-3</v>
      </c>
      <c r="E36" s="42"/>
      <c r="L36" s="42"/>
      <c r="M36" s="50">
        <v>44657</v>
      </c>
      <c r="N36" s="12">
        <v>-0.99990000000000001</v>
      </c>
    </row>
    <row r="37" spans="3:14" x14ac:dyDescent="0.4">
      <c r="C37" s="42">
        <v>45079</v>
      </c>
      <c r="D37" s="72">
        <v>1.4461144564032108E-2</v>
      </c>
      <c r="E37" s="42"/>
      <c r="L37" s="42"/>
      <c r="M37" s="50">
        <v>44658</v>
      </c>
      <c r="N37" s="12">
        <v>0.50390000000000001</v>
      </c>
    </row>
    <row r="38" spans="3:14" x14ac:dyDescent="0.4">
      <c r="C38" s="42">
        <v>45080</v>
      </c>
      <c r="D38" s="72" t="e">
        <v>#N/A</v>
      </c>
      <c r="E38" s="42"/>
      <c r="L38" s="42"/>
      <c r="M38" s="50">
        <v>44659</v>
      </c>
      <c r="N38" s="12">
        <v>-0.26740000000000003</v>
      </c>
    </row>
    <row r="39" spans="3:14" x14ac:dyDescent="0.4">
      <c r="C39" s="42">
        <v>45081</v>
      </c>
      <c r="D39" s="72" t="e">
        <v>#N/A</v>
      </c>
      <c r="E39" s="42"/>
      <c r="L39" s="42"/>
      <c r="M39" s="50">
        <v>44662</v>
      </c>
      <c r="N39" s="12">
        <v>-1.7092000000000001</v>
      </c>
    </row>
    <row r="40" spans="3:14" x14ac:dyDescent="0.4">
      <c r="C40" s="42">
        <v>45082</v>
      </c>
      <c r="D40" s="72">
        <v>-1.9162460272948054E-3</v>
      </c>
      <c r="E40" s="42"/>
      <c r="L40" s="42"/>
      <c r="M40" s="50">
        <v>44663</v>
      </c>
      <c r="N40" s="12">
        <v>-0.3705</v>
      </c>
    </row>
    <row r="41" spans="3:14" x14ac:dyDescent="0.4">
      <c r="C41" s="42">
        <v>45083</v>
      </c>
      <c r="D41" s="72">
        <v>2.1774760009364317E-3</v>
      </c>
      <c r="E41" s="42"/>
      <c r="L41" s="42"/>
      <c r="M41" s="50">
        <v>44664</v>
      </c>
      <c r="N41" s="12">
        <v>1.1454</v>
      </c>
    </row>
    <row r="42" spans="3:14" x14ac:dyDescent="0.4">
      <c r="C42" s="42">
        <v>45084</v>
      </c>
      <c r="D42" s="72">
        <v>-3.4577015629744679E-3</v>
      </c>
      <c r="E42" s="42"/>
      <c r="L42" s="42"/>
      <c r="M42" s="50">
        <v>44665</v>
      </c>
      <c r="N42" s="12">
        <v>-1.2452000000000001</v>
      </c>
    </row>
    <row r="43" spans="3:14" x14ac:dyDescent="0.4">
      <c r="C43" s="42">
        <v>45085</v>
      </c>
      <c r="D43" s="72">
        <v>6.0485288946195851E-3</v>
      </c>
      <c r="E43" s="42"/>
      <c r="L43" s="42"/>
      <c r="M43" s="50">
        <v>44669</v>
      </c>
      <c r="N43" s="12">
        <v>4.1099999999999998E-2</v>
      </c>
    </row>
    <row r="44" spans="3:14" x14ac:dyDescent="0.4">
      <c r="C44" s="42">
        <v>45086</v>
      </c>
      <c r="D44" s="72">
        <v>1.7943280590962689E-3</v>
      </c>
      <c r="E44" s="42"/>
      <c r="L44" s="42"/>
      <c r="M44" s="50">
        <v>44670</v>
      </c>
      <c r="N44" s="12">
        <v>1.6143000000000001</v>
      </c>
    </row>
    <row r="45" spans="3:14" x14ac:dyDescent="0.4">
      <c r="C45" s="42">
        <v>45087</v>
      </c>
      <c r="D45" s="72" t="e">
        <v>#N/A</v>
      </c>
      <c r="E45" s="42"/>
      <c r="L45" s="42"/>
      <c r="M45" s="50">
        <v>44671</v>
      </c>
      <c r="N45" s="12">
        <v>-7.4200000000000002E-2</v>
      </c>
    </row>
    <row r="46" spans="3:14" x14ac:dyDescent="0.4">
      <c r="C46" s="42">
        <v>45088</v>
      </c>
      <c r="D46" s="72" t="e">
        <v>#N/A</v>
      </c>
      <c r="E46" s="42"/>
      <c r="L46" s="42"/>
      <c r="M46" s="50">
        <v>44672</v>
      </c>
      <c r="N46" s="12">
        <v>-1.4954000000000001</v>
      </c>
    </row>
    <row r="47" spans="3:14" x14ac:dyDescent="0.4">
      <c r="C47" s="42">
        <v>45089</v>
      </c>
      <c r="D47" s="72">
        <v>9.0718771807397867E-3</v>
      </c>
      <c r="E47" s="42"/>
      <c r="L47" s="42"/>
      <c r="M47" s="50">
        <v>44673</v>
      </c>
      <c r="N47" s="12">
        <v>-2.7439</v>
      </c>
    </row>
    <row r="48" spans="3:14" x14ac:dyDescent="0.4">
      <c r="C48" s="42">
        <v>45090</v>
      </c>
      <c r="D48" s="72">
        <v>6.5928999538958357E-3</v>
      </c>
      <c r="E48" s="42"/>
      <c r="L48" s="42"/>
      <c r="M48" s="50">
        <v>44676</v>
      </c>
      <c r="N48" s="12">
        <v>0.57979999999999998</v>
      </c>
    </row>
    <row r="49" spans="3:14" x14ac:dyDescent="0.4">
      <c r="C49" s="42">
        <v>45091</v>
      </c>
      <c r="D49" s="72">
        <v>1.1908578756927169E-3</v>
      </c>
      <c r="E49" s="42"/>
      <c r="L49" s="42"/>
      <c r="M49" s="50">
        <v>44677</v>
      </c>
      <c r="N49" s="12">
        <v>-2.8961000000000001</v>
      </c>
    </row>
    <row r="50" spans="3:14" x14ac:dyDescent="0.4">
      <c r="C50" s="42">
        <v>45092</v>
      </c>
      <c r="D50" s="72">
        <v>1.2397639416258786E-2</v>
      </c>
      <c r="E50" s="42"/>
      <c r="L50" s="42"/>
      <c r="M50" s="50">
        <v>44678</v>
      </c>
      <c r="N50" s="12">
        <v>0.28120000000000001</v>
      </c>
    </row>
    <row r="51" spans="3:14" x14ac:dyDescent="0.4">
      <c r="C51" s="42">
        <v>45093</v>
      </c>
      <c r="D51" s="72">
        <v>-3.3927541798464225E-3</v>
      </c>
      <c r="E51" s="42"/>
      <c r="L51" s="42"/>
      <c r="M51" s="50">
        <v>44679</v>
      </c>
      <c r="N51" s="12">
        <v>2.5259</v>
      </c>
    </row>
    <row r="52" spans="3:14" x14ac:dyDescent="0.4">
      <c r="C52" s="42">
        <v>45094</v>
      </c>
      <c r="D52" s="72" t="e">
        <v>#N/A</v>
      </c>
      <c r="E52" s="42"/>
      <c r="L52" s="42"/>
      <c r="M52" s="50">
        <v>44680</v>
      </c>
      <c r="N52" s="12">
        <v>-3.6956000000000002</v>
      </c>
    </row>
    <row r="53" spans="3:14" x14ac:dyDescent="0.4">
      <c r="C53" s="42">
        <v>45095</v>
      </c>
      <c r="D53" s="72" t="e">
        <v>#N/A</v>
      </c>
      <c r="E53" s="42"/>
      <c r="L53" s="42"/>
      <c r="M53" s="50">
        <v>44683</v>
      </c>
      <c r="N53" s="12">
        <v>0.60189999999999999</v>
      </c>
    </row>
    <row r="54" spans="3:14" x14ac:dyDescent="0.4">
      <c r="C54" s="42">
        <v>45096</v>
      </c>
      <c r="D54" s="72" t="e">
        <v>#N/A</v>
      </c>
      <c r="E54" s="42"/>
      <c r="L54" s="42"/>
      <c r="M54" s="50">
        <v>44684</v>
      </c>
      <c r="N54" s="12">
        <v>0.45839999999999997</v>
      </c>
    </row>
    <row r="55" spans="3:14" x14ac:dyDescent="0.4">
      <c r="C55" s="42">
        <v>45097</v>
      </c>
      <c r="D55" s="72">
        <v>-5.188185500386671E-3</v>
      </c>
      <c r="E55" s="42"/>
      <c r="L55" s="42"/>
      <c r="M55" s="50">
        <v>44685</v>
      </c>
      <c r="N55" s="12">
        <v>3.0453000000000001</v>
      </c>
    </row>
    <row r="56" spans="3:14" x14ac:dyDescent="0.4">
      <c r="C56" s="42">
        <v>45098</v>
      </c>
      <c r="D56" s="72">
        <v>-5.1237476554280631E-3</v>
      </c>
      <c r="E56" s="42"/>
      <c r="L56" s="42"/>
      <c r="M56" s="50">
        <v>44686</v>
      </c>
      <c r="N56" s="12">
        <v>-3.5543</v>
      </c>
    </row>
    <row r="57" spans="3:14" x14ac:dyDescent="0.4">
      <c r="C57" s="42">
        <v>45099</v>
      </c>
      <c r="D57" s="72">
        <v>3.6096932910286935E-3</v>
      </c>
      <c r="E57" s="42"/>
      <c r="L57" s="42"/>
      <c r="M57" s="50">
        <v>44687</v>
      </c>
      <c r="N57" s="12">
        <v>-0.59689999999999999</v>
      </c>
    </row>
    <row r="58" spans="3:14" x14ac:dyDescent="0.4">
      <c r="C58" s="42">
        <v>45100</v>
      </c>
      <c r="D58" s="72">
        <v>-7.5599642619872034E-3</v>
      </c>
      <c r="E58" s="42"/>
      <c r="L58" s="42"/>
      <c r="M58" s="50">
        <v>44690</v>
      </c>
      <c r="N58" s="12">
        <v>-3.2017000000000002</v>
      </c>
    </row>
    <row r="59" spans="3:14" x14ac:dyDescent="0.4">
      <c r="C59" s="42">
        <v>45101</v>
      </c>
      <c r="D59" s="72" t="e">
        <v>#N/A</v>
      </c>
      <c r="E59" s="42"/>
      <c r="L59" s="42"/>
      <c r="M59" s="50">
        <v>44691</v>
      </c>
      <c r="N59" s="12">
        <v>0.2311</v>
      </c>
    </row>
    <row r="60" spans="3:14" x14ac:dyDescent="0.4">
      <c r="C60" s="42">
        <v>45102</v>
      </c>
      <c r="D60" s="72" t="e">
        <v>#N/A</v>
      </c>
      <c r="E60" s="42"/>
      <c r="L60" s="42"/>
      <c r="M60" s="50">
        <v>44692</v>
      </c>
      <c r="N60" s="12">
        <v>-1.5886</v>
      </c>
    </row>
    <row r="61" spans="3:14" x14ac:dyDescent="0.4">
      <c r="C61" s="42">
        <v>45103</v>
      </c>
      <c r="D61" s="72">
        <v>-4.0857782599661979E-3</v>
      </c>
      <c r="E61" s="42"/>
      <c r="L61" s="42"/>
      <c r="M61" s="50">
        <v>44693</v>
      </c>
      <c r="N61" s="12">
        <v>-0.10440000000000001</v>
      </c>
    </row>
    <row r="62" spans="3:14" x14ac:dyDescent="0.4">
      <c r="C62" s="42">
        <v>45104</v>
      </c>
      <c r="D62" s="72">
        <v>1.0963285740775017E-2</v>
      </c>
      <c r="E62" s="42"/>
      <c r="L62" s="42"/>
      <c r="M62" s="50">
        <v>44694</v>
      </c>
      <c r="N62" s="12">
        <v>2.3908</v>
      </c>
    </row>
    <row r="63" spans="3:14" x14ac:dyDescent="0.4">
      <c r="C63" s="42">
        <v>45105</v>
      </c>
      <c r="D63" s="72">
        <v>5.0439048994662902E-4</v>
      </c>
      <c r="E63" s="42"/>
      <c r="L63" s="42"/>
      <c r="M63" s="50">
        <v>44697</v>
      </c>
      <c r="N63" s="12">
        <v>-0.40579999999999999</v>
      </c>
    </row>
    <row r="64" spans="3:14" x14ac:dyDescent="0.4">
      <c r="C64" s="42">
        <v>45106</v>
      </c>
      <c r="D64" s="72">
        <v>3.9414285386924555E-3</v>
      </c>
      <c r="E64" s="42"/>
      <c r="L64" s="42"/>
      <c r="M64" s="50">
        <v>44698</v>
      </c>
      <c r="N64" s="12">
        <v>2.0569999999999999</v>
      </c>
    </row>
    <row r="65" spans="3:14" x14ac:dyDescent="0.4">
      <c r="C65" s="42">
        <v>45107</v>
      </c>
      <c r="D65" s="72">
        <v>1.1800689324598752E-2</v>
      </c>
      <c r="E65" s="42"/>
      <c r="L65" s="42"/>
      <c r="M65" s="50">
        <v>44699</v>
      </c>
      <c r="N65" s="12">
        <v>-4.0312000000000001</v>
      </c>
    </row>
    <row r="66" spans="3:14" x14ac:dyDescent="0.4">
      <c r="C66" s="42">
        <v>45108</v>
      </c>
      <c r="D66" s="72" t="e">
        <v>#N/A</v>
      </c>
      <c r="E66" s="42"/>
      <c r="L66" s="42"/>
      <c r="M66" s="50">
        <v>44700</v>
      </c>
      <c r="N66" s="12">
        <v>-0.61250000000000004</v>
      </c>
    </row>
    <row r="67" spans="3:14" x14ac:dyDescent="0.4">
      <c r="C67" s="42">
        <v>45109</v>
      </c>
      <c r="D67" s="72" t="e">
        <v>#N/A</v>
      </c>
      <c r="E67" s="42"/>
      <c r="L67" s="42"/>
      <c r="M67" s="50">
        <v>44701</v>
      </c>
      <c r="N67" s="12">
        <v>4.3700000000000003E-2</v>
      </c>
    </row>
    <row r="68" spans="3:14" x14ac:dyDescent="0.4">
      <c r="C68" s="42">
        <v>45110</v>
      </c>
      <c r="D68" s="72">
        <v>1.1505143475907462E-3</v>
      </c>
      <c r="E68" s="42"/>
      <c r="L68" s="42"/>
      <c r="M68" s="50">
        <v>44704</v>
      </c>
      <c r="N68" s="12">
        <v>1.871</v>
      </c>
    </row>
    <row r="69" spans="3:14" x14ac:dyDescent="0.4">
      <c r="C69" s="42">
        <v>45111</v>
      </c>
      <c r="D69" s="72" t="e">
        <v>#N/A</v>
      </c>
      <c r="E69" s="42"/>
      <c r="L69" s="42"/>
      <c r="M69" s="50">
        <v>44705</v>
      </c>
      <c r="N69" s="12">
        <v>-0.76339999999999997</v>
      </c>
    </row>
    <row r="70" spans="3:14" x14ac:dyDescent="0.4">
      <c r="C70" s="42">
        <v>45112</v>
      </c>
      <c r="D70" s="72">
        <v>-1.4871898871087832E-3</v>
      </c>
      <c r="E70" s="42"/>
      <c r="L70" s="42"/>
      <c r="M70" s="50">
        <v>44706</v>
      </c>
      <c r="N70" s="12">
        <v>0.88349999999999995</v>
      </c>
    </row>
    <row r="71" spans="3:14" x14ac:dyDescent="0.4">
      <c r="C71" s="42">
        <v>45113</v>
      </c>
      <c r="D71" s="72">
        <v>-7.830659174508578E-3</v>
      </c>
      <c r="E71" s="42"/>
      <c r="L71" s="42"/>
      <c r="M71" s="50">
        <v>44707</v>
      </c>
      <c r="N71" s="12">
        <v>1.9981</v>
      </c>
    </row>
    <row r="72" spans="3:14" x14ac:dyDescent="0.4">
      <c r="C72" s="42">
        <v>45114</v>
      </c>
      <c r="D72" s="72">
        <v>-2.5246781603966845E-3</v>
      </c>
      <c r="E72" s="42"/>
      <c r="L72" s="42"/>
      <c r="M72" s="50">
        <v>44708</v>
      </c>
      <c r="N72" s="12">
        <v>2.4548999999999999</v>
      </c>
    </row>
    <row r="73" spans="3:14" x14ac:dyDescent="0.4">
      <c r="C73" s="42">
        <v>45115</v>
      </c>
      <c r="D73" s="72" t="e">
        <v>#N/A</v>
      </c>
      <c r="E73" s="42"/>
      <c r="L73" s="42"/>
      <c r="M73" s="50">
        <v>44712</v>
      </c>
      <c r="N73" s="12">
        <v>-0.56110000000000004</v>
      </c>
    </row>
    <row r="74" spans="3:14" x14ac:dyDescent="0.4">
      <c r="C74" s="42">
        <v>45116</v>
      </c>
      <c r="D74" s="72" t="e">
        <v>#N/A</v>
      </c>
      <c r="E74" s="42"/>
      <c r="L74" s="42"/>
      <c r="M74" s="50">
        <v>44713</v>
      </c>
      <c r="N74" s="12">
        <v>-0.80889999999999995</v>
      </c>
    </row>
    <row r="75" spans="3:14" x14ac:dyDescent="0.4">
      <c r="C75" s="42">
        <v>45117</v>
      </c>
      <c r="D75" s="72">
        <v>2.5310682932390984E-3</v>
      </c>
      <c r="E75" s="42"/>
      <c r="L75" s="42"/>
      <c r="M75" s="50">
        <v>44714</v>
      </c>
      <c r="N75" s="12">
        <v>1.9043000000000001</v>
      </c>
    </row>
    <row r="76" spans="3:14" x14ac:dyDescent="0.4">
      <c r="C76" s="42">
        <v>45118</v>
      </c>
      <c r="D76" s="72">
        <v>6.3685575217212525E-3</v>
      </c>
      <c r="E76" s="42"/>
      <c r="L76" s="42"/>
      <c r="M76" s="50">
        <v>44715</v>
      </c>
      <c r="N76" s="12">
        <v>-1.6412</v>
      </c>
    </row>
    <row r="77" spans="3:14" x14ac:dyDescent="0.4">
      <c r="C77" s="42">
        <v>45119</v>
      </c>
      <c r="D77" s="72">
        <v>8.0459250553722318E-3</v>
      </c>
      <c r="E77" s="42"/>
      <c r="L77" s="42"/>
      <c r="M77" s="50">
        <v>44718</v>
      </c>
      <c r="N77" s="12">
        <v>0.30449999999999999</v>
      </c>
    </row>
    <row r="78" spans="3:14" x14ac:dyDescent="0.4">
      <c r="C78" s="42">
        <v>45120</v>
      </c>
      <c r="D78" s="72">
        <v>7.9368638177660794E-3</v>
      </c>
      <c r="E78" s="42"/>
      <c r="L78" s="42"/>
      <c r="M78" s="50">
        <v>44719</v>
      </c>
      <c r="N78" s="12">
        <v>0.95920000000000005</v>
      </c>
    </row>
    <row r="79" spans="3:14" x14ac:dyDescent="0.4">
      <c r="C79" s="42">
        <v>45121</v>
      </c>
      <c r="D79" s="72">
        <v>-6.2283121274132685E-4</v>
      </c>
      <c r="E79" s="42"/>
      <c r="L79" s="42"/>
      <c r="M79" s="50">
        <v>44720</v>
      </c>
      <c r="N79" s="12">
        <v>-1.0871999999999999</v>
      </c>
    </row>
    <row r="80" spans="3:14" x14ac:dyDescent="0.4">
      <c r="C80" s="42">
        <v>45122</v>
      </c>
      <c r="D80" s="72" t="e">
        <v>#N/A</v>
      </c>
      <c r="E80" s="42"/>
      <c r="L80" s="42"/>
      <c r="M80" s="50">
        <v>44721</v>
      </c>
      <c r="N80" s="12">
        <v>-2.3782999999999999</v>
      </c>
    </row>
    <row r="81" spans="3:14" x14ac:dyDescent="0.4">
      <c r="C81" s="42">
        <v>45123</v>
      </c>
      <c r="D81" s="72" t="e">
        <v>#N/A</v>
      </c>
      <c r="E81" s="42"/>
      <c r="L81" s="42"/>
      <c r="M81" s="50">
        <v>44722</v>
      </c>
      <c r="N81" s="12">
        <v>-2.8996</v>
      </c>
    </row>
    <row r="82" spans="3:14" x14ac:dyDescent="0.4">
      <c r="C82" s="42">
        <v>45124</v>
      </c>
      <c r="D82" s="72">
        <v>3.4722222222221093E-3</v>
      </c>
      <c r="E82" s="42"/>
      <c r="L82" s="42"/>
      <c r="M82" s="50">
        <v>44725</v>
      </c>
      <c r="N82" s="12">
        <v>-3.7968000000000002</v>
      </c>
    </row>
    <row r="83" spans="3:14" x14ac:dyDescent="0.4">
      <c r="C83" s="42">
        <v>45125</v>
      </c>
      <c r="D83" s="72">
        <v>7.4305740395706841E-3</v>
      </c>
      <c r="E83" s="42"/>
      <c r="L83" s="42"/>
      <c r="M83" s="50">
        <v>44726</v>
      </c>
      <c r="N83" s="12">
        <v>-0.30130000000000001</v>
      </c>
    </row>
    <row r="84" spans="3:14" x14ac:dyDescent="0.4">
      <c r="C84" s="42">
        <v>45126</v>
      </c>
      <c r="D84" s="72">
        <v>2.2237389638697048E-3</v>
      </c>
      <c r="E84" s="42"/>
      <c r="L84" s="42"/>
      <c r="M84" s="50">
        <v>44727</v>
      </c>
      <c r="N84" s="12">
        <v>1.4256</v>
      </c>
    </row>
    <row r="85" spans="3:14" x14ac:dyDescent="0.4">
      <c r="C85" s="42">
        <v>45127</v>
      </c>
      <c r="D85" s="72">
        <v>-6.6344463971880208E-3</v>
      </c>
      <c r="E85" s="42"/>
      <c r="L85" s="42"/>
      <c r="M85" s="50">
        <v>44728</v>
      </c>
      <c r="N85" s="12">
        <v>-3.3096000000000001</v>
      </c>
    </row>
    <row r="86" spans="3:14" x14ac:dyDescent="0.4">
      <c r="C86" s="42">
        <v>45128</v>
      </c>
      <c r="D86" s="72">
        <v>0</v>
      </c>
      <c r="E86" s="42"/>
      <c r="L86" s="42"/>
      <c r="M86" s="50">
        <v>44729</v>
      </c>
      <c r="N86" s="12">
        <v>0.21460000000000001</v>
      </c>
    </row>
    <row r="87" spans="3:14" x14ac:dyDescent="0.4">
      <c r="C87" s="42">
        <v>45129</v>
      </c>
      <c r="D87" s="72" t="e">
        <v>#N/A</v>
      </c>
      <c r="E87" s="42"/>
      <c r="L87" s="42"/>
      <c r="M87" s="50">
        <v>44733</v>
      </c>
      <c r="N87" s="12">
        <v>2.5173999999999999</v>
      </c>
    </row>
    <row r="88" spans="3:14" x14ac:dyDescent="0.4">
      <c r="C88" s="42">
        <v>45130</v>
      </c>
      <c r="D88" s="72" t="e">
        <v>#N/A</v>
      </c>
      <c r="E88" s="42"/>
      <c r="L88" s="42"/>
      <c r="M88" s="50">
        <v>44734</v>
      </c>
      <c r="N88" s="12">
        <v>-0.18129999999999999</v>
      </c>
    </row>
    <row r="89" spans="3:14" x14ac:dyDescent="0.4">
      <c r="C89" s="42">
        <v>45131</v>
      </c>
      <c r="D89" s="72">
        <v>4.4672475562829387E-3</v>
      </c>
      <c r="E89" s="42"/>
      <c r="L89" s="42"/>
      <c r="M89" s="50">
        <v>44735</v>
      </c>
      <c r="N89" s="12">
        <v>0.98029999999999995</v>
      </c>
    </row>
    <row r="90" spans="3:14" x14ac:dyDescent="0.4">
      <c r="C90" s="42">
        <v>45132</v>
      </c>
      <c r="D90" s="72">
        <v>2.7300748568911486E-3</v>
      </c>
      <c r="E90" s="42"/>
      <c r="L90" s="42"/>
      <c r="M90" s="50">
        <v>44736</v>
      </c>
      <c r="N90" s="12">
        <v>3.1793999999999998</v>
      </c>
    </row>
    <row r="91" spans="3:14" x14ac:dyDescent="0.4">
      <c r="C91" s="42">
        <v>45133</v>
      </c>
      <c r="D91" s="72">
        <v>1.5369752327428466E-4</v>
      </c>
      <c r="E91" s="42"/>
      <c r="L91" s="42"/>
      <c r="M91" s="50">
        <v>44739</v>
      </c>
      <c r="N91" s="12">
        <v>-0.38200000000000001</v>
      </c>
    </row>
    <row r="92" spans="3:14" x14ac:dyDescent="0.4">
      <c r="C92" s="42">
        <v>45134</v>
      </c>
      <c r="D92" s="72">
        <v>-6.629931285811479E-3</v>
      </c>
      <c r="E92" s="42"/>
      <c r="L92" s="42"/>
      <c r="M92" s="50">
        <v>44740</v>
      </c>
      <c r="N92" s="12">
        <v>-2.0432999999999999</v>
      </c>
    </row>
    <row r="93" spans="3:14" x14ac:dyDescent="0.4">
      <c r="C93" s="42">
        <v>45135</v>
      </c>
      <c r="D93" s="72">
        <v>9.7902716082123621E-3</v>
      </c>
      <c r="E93" s="42"/>
      <c r="L93" s="42"/>
      <c r="M93" s="50">
        <v>44741</v>
      </c>
      <c r="N93" s="12">
        <v>-8.14E-2</v>
      </c>
    </row>
    <row r="94" spans="3:14" x14ac:dyDescent="0.4">
      <c r="C94" s="42">
        <v>45136</v>
      </c>
      <c r="D94" s="72" t="e">
        <v>#N/A</v>
      </c>
      <c r="E94" s="42"/>
      <c r="L94" s="42"/>
      <c r="M94" s="50">
        <v>44742</v>
      </c>
      <c r="N94" s="12">
        <v>-0.81240000000000001</v>
      </c>
    </row>
    <row r="95" spans="3:14" x14ac:dyDescent="0.4">
      <c r="C95" s="42">
        <v>45137</v>
      </c>
      <c r="D95" s="72" t="e">
        <v>#N/A</v>
      </c>
      <c r="E95" s="42"/>
      <c r="L95" s="42"/>
      <c r="M95" s="50">
        <v>44743</v>
      </c>
      <c r="N95" s="12">
        <v>1.0577000000000001</v>
      </c>
    </row>
    <row r="96" spans="3:14" x14ac:dyDescent="0.4">
      <c r="C96" s="42">
        <v>45138</v>
      </c>
      <c r="D96" s="72">
        <v>1.9040532259475566E-3</v>
      </c>
      <c r="E96" s="42"/>
      <c r="L96" s="42"/>
      <c r="M96" s="50">
        <v>44747</v>
      </c>
      <c r="N96" s="12">
        <v>0.18890000000000001</v>
      </c>
    </row>
    <row r="97" spans="3:14" x14ac:dyDescent="0.4">
      <c r="C97" s="42">
        <v>45139</v>
      </c>
      <c r="D97" s="72">
        <v>-2.8615740841870731E-3</v>
      </c>
      <c r="E97" s="42"/>
      <c r="L97" s="42"/>
      <c r="M97" s="50">
        <v>44748</v>
      </c>
      <c r="N97" s="12">
        <v>0.3377</v>
      </c>
    </row>
    <row r="98" spans="3:14" x14ac:dyDescent="0.4">
      <c r="C98" s="42">
        <v>45140</v>
      </c>
      <c r="D98" s="72">
        <v>-1.3910795653697877E-2</v>
      </c>
      <c r="E98" s="42"/>
      <c r="L98" s="42"/>
      <c r="M98" s="50">
        <v>44749</v>
      </c>
      <c r="N98" s="12">
        <v>1.4977</v>
      </c>
    </row>
    <row r="99" spans="3:14" x14ac:dyDescent="0.4">
      <c r="C99" s="42">
        <v>45141</v>
      </c>
      <c r="D99" s="72">
        <v>-2.865838757692286E-3</v>
      </c>
      <c r="E99" s="42"/>
      <c r="L99" s="42"/>
      <c r="M99" s="50">
        <v>44750</v>
      </c>
      <c r="N99" s="12">
        <v>-8.2299999999999998E-2</v>
      </c>
    </row>
    <row r="100" spans="3:14" x14ac:dyDescent="0.4">
      <c r="C100" s="42">
        <v>45142</v>
      </c>
      <c r="D100" s="72">
        <v>-4.5227698066125496E-3</v>
      </c>
      <c r="E100" s="42"/>
      <c r="L100" s="42"/>
      <c r="M100" s="50">
        <v>44753</v>
      </c>
      <c r="N100" s="12">
        <v>-1.1424000000000001</v>
      </c>
    </row>
    <row r="101" spans="3:14" x14ac:dyDescent="0.4">
      <c r="C101" s="42">
        <v>45143</v>
      </c>
      <c r="D101" s="72" t="e">
        <v>#N/A</v>
      </c>
      <c r="E101" s="42"/>
      <c r="L101" s="42"/>
      <c r="M101" s="50">
        <v>44754</v>
      </c>
      <c r="N101" s="12">
        <v>-0.88490000000000002</v>
      </c>
    </row>
    <row r="102" spans="3:14" x14ac:dyDescent="0.4">
      <c r="C102" s="42">
        <v>45144</v>
      </c>
      <c r="D102" s="72" t="e">
        <v>#N/A</v>
      </c>
      <c r="E102" s="42"/>
      <c r="L102" s="42"/>
      <c r="M102" s="50">
        <v>44755</v>
      </c>
      <c r="N102" s="12">
        <v>-0.5252</v>
      </c>
    </row>
    <row r="103" spans="3:14" x14ac:dyDescent="0.4">
      <c r="C103" s="42">
        <v>45145</v>
      </c>
      <c r="D103" s="72">
        <v>8.7285423334303499E-3</v>
      </c>
      <c r="E103" s="42"/>
      <c r="L103" s="42"/>
      <c r="M103" s="50">
        <v>44756</v>
      </c>
      <c r="N103" s="12">
        <v>-0.2429</v>
      </c>
    </row>
    <row r="104" spans="3:14" x14ac:dyDescent="0.4">
      <c r="C104" s="42">
        <v>45146</v>
      </c>
      <c r="D104" s="72">
        <v>-4.3486942823544915E-3</v>
      </c>
      <c r="E104" s="42"/>
      <c r="L104" s="42"/>
      <c r="M104" s="50">
        <v>44757</v>
      </c>
      <c r="N104" s="12">
        <v>1.9105000000000001</v>
      </c>
    </row>
    <row r="105" spans="3:14" x14ac:dyDescent="0.4">
      <c r="C105" s="42">
        <v>45147</v>
      </c>
      <c r="D105" s="72">
        <v>-6.685236768802263E-3</v>
      </c>
      <c r="E105" s="42"/>
      <c r="L105" s="42"/>
      <c r="M105" s="50">
        <v>44760</v>
      </c>
      <c r="N105" s="12">
        <v>-0.82569999999999999</v>
      </c>
    </row>
    <row r="106" spans="3:14" x14ac:dyDescent="0.4">
      <c r="C106" s="42">
        <v>45148</v>
      </c>
      <c r="D106" s="72">
        <v>3.5894559730802341E-4</v>
      </c>
      <c r="E106" s="42"/>
      <c r="L106" s="42"/>
      <c r="M106" s="50">
        <v>44761</v>
      </c>
      <c r="N106" s="12">
        <v>2.7019000000000002</v>
      </c>
    </row>
    <row r="107" spans="3:14" x14ac:dyDescent="0.4">
      <c r="C107" s="42">
        <v>45149</v>
      </c>
      <c r="D107" s="72">
        <v>-5.8307730259486549E-4</v>
      </c>
      <c r="E107" s="42"/>
      <c r="L107" s="42"/>
      <c r="M107" s="50">
        <v>44762</v>
      </c>
      <c r="N107" s="12">
        <v>0.63729999999999998</v>
      </c>
    </row>
    <row r="108" spans="3:14" x14ac:dyDescent="0.4">
      <c r="C108" s="42">
        <v>45150</v>
      </c>
      <c r="D108" s="72" t="e">
        <v>#N/A</v>
      </c>
      <c r="E108" s="42"/>
      <c r="L108" s="42"/>
      <c r="M108" s="50">
        <v>44763</v>
      </c>
      <c r="N108" s="12">
        <v>1.0183</v>
      </c>
    </row>
    <row r="109" spans="3:14" x14ac:dyDescent="0.4">
      <c r="C109" s="42">
        <v>45151</v>
      </c>
      <c r="D109" s="72" t="e">
        <v>#N/A</v>
      </c>
      <c r="E109" s="42"/>
      <c r="L109" s="42"/>
      <c r="M109" s="50">
        <v>44764</v>
      </c>
      <c r="N109" s="12">
        <v>-0.92779999999999996</v>
      </c>
    </row>
    <row r="110" spans="3:14" x14ac:dyDescent="0.4">
      <c r="C110" s="42">
        <v>45152</v>
      </c>
      <c r="D110" s="72">
        <v>5.5200269269607581E-3</v>
      </c>
      <c r="E110" s="42"/>
      <c r="L110" s="42"/>
      <c r="M110" s="50">
        <v>44767</v>
      </c>
      <c r="N110" s="12">
        <v>0.1215</v>
      </c>
    </row>
    <row r="111" spans="3:14" x14ac:dyDescent="0.4">
      <c r="C111" s="42">
        <v>45153</v>
      </c>
      <c r="D111" s="72">
        <v>-1.1648925487045655E-2</v>
      </c>
      <c r="E111" s="42"/>
      <c r="L111" s="42"/>
      <c r="M111" s="50">
        <v>44768</v>
      </c>
      <c r="N111" s="12">
        <v>-1.1831</v>
      </c>
    </row>
    <row r="112" spans="3:14" x14ac:dyDescent="0.4">
      <c r="C112" s="42">
        <v>45154</v>
      </c>
      <c r="D112" s="72">
        <v>-7.3381652329021245E-3</v>
      </c>
      <c r="E112" s="42"/>
      <c r="L112" s="42"/>
      <c r="M112" s="50">
        <v>44769</v>
      </c>
      <c r="N112" s="12">
        <v>2.5966</v>
      </c>
    </row>
    <row r="113" spans="3:14" x14ac:dyDescent="0.4">
      <c r="C113" s="42">
        <v>45155</v>
      </c>
      <c r="D113" s="72">
        <v>-7.6198708033844379E-3</v>
      </c>
      <c r="E113" s="42"/>
      <c r="L113" s="42"/>
      <c r="M113" s="50">
        <v>44770</v>
      </c>
      <c r="N113" s="12">
        <v>1.2542</v>
      </c>
    </row>
    <row r="114" spans="3:14" x14ac:dyDescent="0.4">
      <c r="C114" s="42">
        <v>45156</v>
      </c>
      <c r="D114" s="72">
        <v>4.8133122464404565E-4</v>
      </c>
      <c r="E114" s="42"/>
      <c r="L114" s="42"/>
      <c r="M114" s="50">
        <v>44771</v>
      </c>
      <c r="N114" s="12">
        <v>1.4579</v>
      </c>
    </row>
    <row r="115" spans="3:14" x14ac:dyDescent="0.4">
      <c r="C115" s="42">
        <v>45157</v>
      </c>
      <c r="D115" s="72" t="e">
        <v>#N/A</v>
      </c>
      <c r="E115" s="42"/>
      <c r="L115" s="42"/>
      <c r="M115" s="50">
        <v>44774</v>
      </c>
      <c r="N115" s="12">
        <v>-0.29609999999999997</v>
      </c>
    </row>
    <row r="116" spans="3:14" x14ac:dyDescent="0.4">
      <c r="C116" s="42">
        <v>45158</v>
      </c>
      <c r="D116" s="72" t="e">
        <v>#N/A</v>
      </c>
      <c r="E116" s="42"/>
      <c r="L116" s="42"/>
      <c r="M116" s="50">
        <v>44775</v>
      </c>
      <c r="N116" s="12">
        <v>-0.65969999999999995</v>
      </c>
    </row>
    <row r="117" spans="3:14" x14ac:dyDescent="0.4">
      <c r="C117" s="42">
        <v>45159</v>
      </c>
      <c r="D117" s="72">
        <v>6.5063001145474553E-3</v>
      </c>
      <c r="E117" s="42"/>
      <c r="L117" s="42"/>
      <c r="M117" s="50">
        <v>44776</v>
      </c>
      <c r="N117" s="12">
        <v>1.5659000000000001</v>
      </c>
    </row>
    <row r="118" spans="3:14" x14ac:dyDescent="0.4">
      <c r="C118" s="42">
        <v>45160</v>
      </c>
      <c r="D118" s="72">
        <v>-2.7086083670961078E-3</v>
      </c>
      <c r="E118" s="42"/>
      <c r="L118" s="42"/>
      <c r="M118" s="50">
        <v>44777</v>
      </c>
      <c r="N118" s="12">
        <v>-6.7599999999999993E-2</v>
      </c>
    </row>
    <row r="119" spans="3:14" x14ac:dyDescent="0.4">
      <c r="C119" s="42">
        <v>45161</v>
      </c>
      <c r="D119" s="72">
        <v>1.1137738217505447E-2</v>
      </c>
      <c r="E119" s="42"/>
      <c r="L119" s="42"/>
      <c r="M119" s="50">
        <v>44778</v>
      </c>
      <c r="N119" s="12">
        <v>-0.16900000000000001</v>
      </c>
    </row>
    <row r="120" spans="3:14" x14ac:dyDescent="0.4">
      <c r="C120" s="42">
        <v>45162</v>
      </c>
      <c r="D120" s="72">
        <v>-1.3859106606776065E-2</v>
      </c>
      <c r="E120" s="42"/>
      <c r="L120" s="42"/>
      <c r="M120" s="50">
        <v>44781</v>
      </c>
      <c r="N120" s="12">
        <v>-0.11609999999999999</v>
      </c>
    </row>
    <row r="121" spans="3:14" x14ac:dyDescent="0.4">
      <c r="C121" s="42">
        <v>45163</v>
      </c>
      <c r="D121" s="72">
        <v>7.0498294765274326E-3</v>
      </c>
      <c r="E121" s="42"/>
      <c r="L121" s="42"/>
      <c r="M121" s="50">
        <v>44782</v>
      </c>
      <c r="N121" s="12">
        <v>-0.39710000000000001</v>
      </c>
    </row>
    <row r="122" spans="3:14" x14ac:dyDescent="0.4">
      <c r="C122" s="42">
        <v>45164</v>
      </c>
      <c r="D122" s="72" t="e">
        <v>#N/A</v>
      </c>
      <c r="E122" s="42"/>
      <c r="L122" s="42"/>
      <c r="M122" s="50">
        <v>44783</v>
      </c>
      <c r="N122" s="12">
        <v>2.1004</v>
      </c>
    </row>
    <row r="123" spans="3:14" x14ac:dyDescent="0.4">
      <c r="C123" s="42">
        <v>45165</v>
      </c>
      <c r="D123" s="72" t="e">
        <v>#N/A</v>
      </c>
      <c r="E123" s="42"/>
      <c r="L123" s="42"/>
      <c r="M123" s="50">
        <v>44784</v>
      </c>
      <c r="N123" s="12">
        <v>0</v>
      </c>
    </row>
    <row r="124" spans="3:14" x14ac:dyDescent="0.4">
      <c r="C124" s="42">
        <v>45166</v>
      </c>
      <c r="D124" s="72">
        <v>6.3413414550991011E-3</v>
      </c>
      <c r="E124" s="42"/>
      <c r="L124" s="42"/>
      <c r="M124" s="50">
        <v>44785</v>
      </c>
      <c r="N124" s="12">
        <v>1.6929000000000001</v>
      </c>
    </row>
    <row r="125" spans="3:14" x14ac:dyDescent="0.4">
      <c r="C125" s="42">
        <v>45167</v>
      </c>
      <c r="D125" s="72">
        <v>1.4454783629957581E-2</v>
      </c>
      <c r="E125" s="42"/>
      <c r="L125" s="42"/>
      <c r="M125" s="50">
        <v>44788</v>
      </c>
      <c r="N125" s="12">
        <v>0.41210000000000002</v>
      </c>
    </row>
    <row r="126" spans="3:14" x14ac:dyDescent="0.4">
      <c r="C126" s="42">
        <v>45168</v>
      </c>
      <c r="D126" s="72">
        <v>4.1187995369133734E-3</v>
      </c>
      <c r="E126" s="42"/>
      <c r="L126" s="42"/>
      <c r="M126" s="50">
        <v>44789</v>
      </c>
      <c r="N126" s="12">
        <v>0.19589999999999999</v>
      </c>
    </row>
    <row r="127" spans="3:14" x14ac:dyDescent="0.4">
      <c r="C127" s="42">
        <v>45169</v>
      </c>
      <c r="D127" s="72">
        <v>-1.4633821866477615E-3</v>
      </c>
      <c r="E127" s="42"/>
      <c r="L127" s="42"/>
      <c r="M127" s="50">
        <v>44790</v>
      </c>
      <c r="N127" s="12">
        <v>-0.70979999999999999</v>
      </c>
    </row>
    <row r="128" spans="3:14" x14ac:dyDescent="0.4">
      <c r="C128" s="42">
        <v>45170</v>
      </c>
      <c r="D128" s="72">
        <v>1.8652159431552632E-3</v>
      </c>
      <c r="E128" s="42"/>
      <c r="L128" s="42"/>
      <c r="M128" s="50">
        <v>44791</v>
      </c>
      <c r="N128" s="12">
        <v>0.29060000000000002</v>
      </c>
    </row>
    <row r="129" spans="3:14" x14ac:dyDescent="0.4">
      <c r="C129" s="42">
        <v>45171</v>
      </c>
      <c r="D129" s="72" t="e">
        <v>#N/A</v>
      </c>
      <c r="E129" s="42"/>
      <c r="L129" s="42"/>
      <c r="M129" s="50">
        <v>44792</v>
      </c>
      <c r="N129" s="12">
        <v>-1.3438000000000001</v>
      </c>
    </row>
    <row r="130" spans="3:14" x14ac:dyDescent="0.4">
      <c r="C130" s="42">
        <v>45172</v>
      </c>
      <c r="D130" s="72" t="e">
        <v>#N/A</v>
      </c>
      <c r="E130" s="42"/>
      <c r="L130" s="42"/>
      <c r="M130" s="50">
        <v>44795</v>
      </c>
      <c r="N130" s="12">
        <v>-2.0821999999999998</v>
      </c>
    </row>
    <row r="131" spans="3:14" x14ac:dyDescent="0.4">
      <c r="C131" s="42">
        <v>45173</v>
      </c>
      <c r="D131" s="72" t="e">
        <v>#N/A</v>
      </c>
      <c r="E131" s="42"/>
      <c r="L131" s="42"/>
      <c r="M131" s="50">
        <v>44796</v>
      </c>
      <c r="N131" s="12">
        <v>-0.2419</v>
      </c>
    </row>
    <row r="132" spans="3:14" x14ac:dyDescent="0.4">
      <c r="C132" s="42">
        <v>45174</v>
      </c>
      <c r="D132" s="72">
        <v>-4.3219042975242783E-3</v>
      </c>
      <c r="E132" s="42"/>
      <c r="L132" s="42"/>
      <c r="M132" s="50">
        <v>44797</v>
      </c>
      <c r="N132" s="12">
        <v>0.3201</v>
      </c>
    </row>
    <row r="133" spans="3:14" x14ac:dyDescent="0.4">
      <c r="C133" s="42">
        <v>45175</v>
      </c>
      <c r="D133" s="72">
        <v>-6.7224646068916099E-3</v>
      </c>
      <c r="E133" s="42"/>
      <c r="L133" s="42"/>
      <c r="M133" s="50">
        <v>44798</v>
      </c>
      <c r="N133" s="12">
        <v>1.4117999999999999</v>
      </c>
    </row>
    <row r="134" spans="3:14" x14ac:dyDescent="0.4">
      <c r="C134" s="42">
        <v>45176</v>
      </c>
      <c r="D134" s="72">
        <v>-3.0702344135179272E-3</v>
      </c>
      <c r="E134" s="42"/>
      <c r="L134" s="42"/>
      <c r="M134" s="50">
        <v>44799</v>
      </c>
      <c r="N134" s="12">
        <v>-3.3849</v>
      </c>
    </row>
    <row r="135" spans="3:14" x14ac:dyDescent="0.4">
      <c r="C135" s="42">
        <v>45177</v>
      </c>
      <c r="D135" s="72">
        <v>1.5061256603348637E-3</v>
      </c>
      <c r="E135" s="42"/>
      <c r="L135" s="42"/>
      <c r="M135" s="50">
        <v>44802</v>
      </c>
      <c r="N135" s="12">
        <v>-0.66120000000000001</v>
      </c>
    </row>
    <row r="136" spans="3:14" x14ac:dyDescent="0.4">
      <c r="C136" s="42">
        <v>45178</v>
      </c>
      <c r="D136" s="72" t="e">
        <v>#N/A</v>
      </c>
      <c r="E136" s="42"/>
      <c r="L136" s="42"/>
      <c r="M136" s="50">
        <v>44803</v>
      </c>
      <c r="N136" s="12">
        <v>-1.0978000000000001</v>
      </c>
    </row>
    <row r="137" spans="3:14" x14ac:dyDescent="0.4">
      <c r="C137" s="42">
        <v>45179</v>
      </c>
      <c r="D137" s="72" t="e">
        <v>#N/A</v>
      </c>
      <c r="E137" s="42"/>
      <c r="L137" s="42"/>
      <c r="M137" s="50">
        <v>44804</v>
      </c>
      <c r="N137" s="12">
        <v>-0.76090000000000002</v>
      </c>
    </row>
    <row r="138" spans="3:14" x14ac:dyDescent="0.4">
      <c r="C138" s="42">
        <v>45180</v>
      </c>
      <c r="D138" s="72">
        <v>6.5765846651103781E-3</v>
      </c>
      <c r="E138" s="42"/>
      <c r="L138" s="42"/>
      <c r="M138" s="50">
        <v>44805</v>
      </c>
      <c r="N138" s="12">
        <v>0.31380000000000002</v>
      </c>
    </row>
    <row r="139" spans="3:14" x14ac:dyDescent="0.4">
      <c r="C139" s="42">
        <v>45181</v>
      </c>
      <c r="D139" s="72">
        <v>-5.4855613780799388E-3</v>
      </c>
      <c r="E139" s="42"/>
      <c r="L139" s="42"/>
      <c r="M139" s="50">
        <v>44806</v>
      </c>
      <c r="N139" s="12">
        <v>-1.0544</v>
      </c>
    </row>
    <row r="140" spans="3:14" x14ac:dyDescent="0.4">
      <c r="C140" s="42">
        <v>45182</v>
      </c>
      <c r="D140" s="72">
        <v>1.1659454247851442E-3</v>
      </c>
      <c r="E140" s="42"/>
      <c r="L140" s="42"/>
      <c r="M140" s="50">
        <v>44810</v>
      </c>
      <c r="N140" s="12">
        <v>-0.37730000000000002</v>
      </c>
    </row>
    <row r="141" spans="3:14" x14ac:dyDescent="0.4">
      <c r="C141" s="42">
        <v>45183</v>
      </c>
      <c r="D141" s="72">
        <v>8.6224272692662189E-3</v>
      </c>
      <c r="E141" s="42"/>
      <c r="L141" s="42"/>
      <c r="M141" s="50">
        <v>44811</v>
      </c>
      <c r="N141" s="12">
        <v>1.7965</v>
      </c>
    </row>
    <row r="142" spans="3:14" x14ac:dyDescent="0.4">
      <c r="C142" s="42">
        <v>45184</v>
      </c>
      <c r="D142" s="72">
        <v>-1.200557553956829E-2</v>
      </c>
      <c r="E142" s="42"/>
      <c r="L142" s="42"/>
      <c r="M142" s="50">
        <v>44812</v>
      </c>
      <c r="N142" s="12">
        <v>0.65359999999999996</v>
      </c>
    </row>
    <row r="143" spans="3:14" x14ac:dyDescent="0.4">
      <c r="C143" s="42">
        <v>45185</v>
      </c>
      <c r="D143" s="72" t="e">
        <v>#N/A</v>
      </c>
      <c r="E143" s="42"/>
      <c r="L143" s="42"/>
      <c r="M143" s="50">
        <v>44813</v>
      </c>
      <c r="N143" s="12">
        <v>1.5535000000000001</v>
      </c>
    </row>
    <row r="144" spans="3:14" x14ac:dyDescent="0.4">
      <c r="C144" s="42">
        <v>45186</v>
      </c>
      <c r="D144" s="72" t="e">
        <v>#N/A</v>
      </c>
      <c r="E144" s="42"/>
      <c r="L144" s="42"/>
      <c r="M144" s="50">
        <v>44816</v>
      </c>
      <c r="N144" s="12">
        <v>1.0748</v>
      </c>
    </row>
    <row r="145" spans="3:14" x14ac:dyDescent="0.4">
      <c r="C145" s="42">
        <v>45187</v>
      </c>
      <c r="D145" s="72">
        <v>5.8641766470430689E-4</v>
      </c>
      <c r="E145" s="42"/>
      <c r="L145" s="42"/>
      <c r="M145" s="50">
        <v>44817</v>
      </c>
      <c r="N145" s="12">
        <v>-4.3482000000000003</v>
      </c>
    </row>
    <row r="146" spans="3:14" x14ac:dyDescent="0.4">
      <c r="C146" s="42">
        <v>45188</v>
      </c>
      <c r="D146" s="72">
        <v>-2.073800238937884E-3</v>
      </c>
      <c r="E146" s="42"/>
      <c r="L146" s="42"/>
      <c r="M146" s="50">
        <v>44818</v>
      </c>
      <c r="N146" s="12">
        <v>0.38159999999999999</v>
      </c>
    </row>
    <row r="147" spans="3:14" x14ac:dyDescent="0.4">
      <c r="C147" s="42">
        <v>45189</v>
      </c>
      <c r="D147" s="72">
        <v>-9.1933771543448416E-3</v>
      </c>
      <c r="E147" s="42"/>
      <c r="L147" s="42"/>
      <c r="M147" s="50">
        <v>44819</v>
      </c>
      <c r="N147" s="12">
        <v>-1.1353</v>
      </c>
    </row>
    <row r="148" spans="3:14" x14ac:dyDescent="0.4">
      <c r="C148" s="42">
        <v>45190</v>
      </c>
      <c r="D148" s="72">
        <v>-1.6528360386649607E-2</v>
      </c>
      <c r="E148" s="42"/>
      <c r="L148" s="42"/>
      <c r="M148" s="50">
        <v>44820</v>
      </c>
      <c r="N148" s="12">
        <v>-0.75970000000000004</v>
      </c>
    </row>
    <row r="149" spans="3:14" x14ac:dyDescent="0.4">
      <c r="C149" s="42">
        <v>45191</v>
      </c>
      <c r="D149" s="72">
        <v>-2.248545399754135E-3</v>
      </c>
      <c r="E149" s="42"/>
      <c r="L149" s="42"/>
      <c r="M149" s="50">
        <v>44823</v>
      </c>
      <c r="N149" s="12">
        <v>0.77549999999999997</v>
      </c>
    </row>
    <row r="150" spans="3:14" x14ac:dyDescent="0.4">
      <c r="C150" s="42">
        <v>45192</v>
      </c>
      <c r="D150" s="72" t="e">
        <v>#N/A</v>
      </c>
      <c r="E150" s="42"/>
      <c r="L150" s="42"/>
      <c r="M150" s="50">
        <v>44824</v>
      </c>
      <c r="N150" s="12">
        <v>-1.1478999999999999</v>
      </c>
    </row>
    <row r="151" spans="3:14" x14ac:dyDescent="0.4">
      <c r="C151" s="42">
        <v>45193</v>
      </c>
      <c r="D151" s="72" t="e">
        <v>#N/A</v>
      </c>
      <c r="E151" s="42"/>
      <c r="L151" s="42"/>
      <c r="M151" s="50">
        <v>44825</v>
      </c>
      <c r="N151" s="12">
        <v>-1.7444</v>
      </c>
    </row>
    <row r="152" spans="3:14" x14ac:dyDescent="0.4">
      <c r="C152" s="42">
        <v>45194</v>
      </c>
      <c r="D152" s="72">
        <v>4.2051949258863032E-3</v>
      </c>
      <c r="E152" s="42"/>
      <c r="L152" s="42"/>
      <c r="M152" s="50">
        <v>44826</v>
      </c>
      <c r="N152" s="12">
        <v>-0.84</v>
      </c>
    </row>
    <row r="153" spans="3:14" x14ac:dyDescent="0.4">
      <c r="C153" s="42">
        <v>45195</v>
      </c>
      <c r="D153" s="72">
        <v>-1.4691252342502877E-2</v>
      </c>
      <c r="E153" s="42"/>
      <c r="L153" s="42"/>
      <c r="M153" s="50">
        <v>44827</v>
      </c>
      <c r="N153" s="12">
        <v>-1.6755</v>
      </c>
    </row>
    <row r="154" spans="3:14" x14ac:dyDescent="0.4">
      <c r="C154" s="42">
        <v>45196</v>
      </c>
      <c r="D154" s="72">
        <v>3.9917347609651991E-4</v>
      </c>
      <c r="E154" s="42"/>
      <c r="L154" s="42"/>
      <c r="M154" s="50">
        <v>44830</v>
      </c>
      <c r="N154" s="12">
        <v>-0.98929999999999996</v>
      </c>
    </row>
    <row r="155" spans="3:14" x14ac:dyDescent="0.4">
      <c r="C155" s="42">
        <v>45197</v>
      </c>
      <c r="D155" s="72">
        <v>5.7974416148339186E-3</v>
      </c>
      <c r="E155" s="42"/>
      <c r="L155" s="42"/>
      <c r="M155" s="50">
        <v>44831</v>
      </c>
      <c r="N155" s="12">
        <v>-0.25530000000000003</v>
      </c>
    </row>
    <row r="156" spans="3:14" x14ac:dyDescent="0.4">
      <c r="C156" s="42">
        <v>45198</v>
      </c>
      <c r="D156" s="72">
        <v>-2.4269579016147754E-3</v>
      </c>
      <c r="E156" s="42"/>
      <c r="L156" s="42"/>
      <c r="M156" s="50">
        <v>44832</v>
      </c>
      <c r="N156" s="12">
        <v>1.9676</v>
      </c>
    </row>
    <row r="157" spans="3:14" x14ac:dyDescent="0.4">
      <c r="C157" s="42">
        <v>45199</v>
      </c>
      <c r="D157" s="72" t="e">
        <v>#N/A</v>
      </c>
      <c r="E157" s="42"/>
      <c r="L157" s="42"/>
      <c r="M157" s="50">
        <v>44833</v>
      </c>
      <c r="N157" s="12">
        <v>-2.0889000000000002</v>
      </c>
    </row>
    <row r="158" spans="3:14" x14ac:dyDescent="0.4">
      <c r="C158" s="42">
        <v>45200</v>
      </c>
      <c r="D158" s="72" t="e">
        <v>#N/A</v>
      </c>
      <c r="E158" s="42"/>
      <c r="L158" s="42"/>
      <c r="M158" s="50">
        <v>44834</v>
      </c>
      <c r="N158" s="12">
        <v>-1.5463</v>
      </c>
    </row>
    <row r="159" spans="3:14" x14ac:dyDescent="0.4">
      <c r="C159" s="42">
        <v>45201</v>
      </c>
      <c r="D159" s="72">
        <v>-3.9767942359886395E-4</v>
      </c>
      <c r="E159" s="42"/>
      <c r="L159" s="42"/>
      <c r="M159" s="50">
        <v>44837</v>
      </c>
      <c r="N159" s="12">
        <v>2.6400999999999999</v>
      </c>
    </row>
    <row r="160" spans="3:14" x14ac:dyDescent="0.4">
      <c r="C160" s="42">
        <v>45202</v>
      </c>
      <c r="D160" s="72">
        <v>-1.3386066321874043E-2</v>
      </c>
      <c r="E160" s="42"/>
      <c r="L160" s="42"/>
      <c r="M160" s="50">
        <v>44838</v>
      </c>
      <c r="N160" s="12">
        <v>3.0987</v>
      </c>
    </row>
    <row r="161" spans="3:14" x14ac:dyDescent="0.4">
      <c r="C161" s="42">
        <v>45203</v>
      </c>
      <c r="D161" s="72">
        <v>7.2819564031405496E-3</v>
      </c>
      <c r="E161" s="42"/>
      <c r="L161" s="42"/>
      <c r="M161" s="50">
        <v>44839</v>
      </c>
      <c r="N161" s="12">
        <v>-0.23280000000000001</v>
      </c>
    </row>
    <row r="162" spans="3:14" x14ac:dyDescent="0.4">
      <c r="C162" s="42">
        <v>45204</v>
      </c>
      <c r="D162" s="72">
        <v>-3.7677200583994267E-4</v>
      </c>
      <c r="E162" s="42"/>
      <c r="L162" s="42"/>
      <c r="M162" s="50">
        <v>44840</v>
      </c>
      <c r="N162" s="12">
        <v>-1.0316000000000001</v>
      </c>
    </row>
    <row r="163" spans="3:14" x14ac:dyDescent="0.4">
      <c r="C163" s="42">
        <v>45205</v>
      </c>
      <c r="D163" s="72">
        <v>1.1872791519434621E-2</v>
      </c>
      <c r="E163" s="42"/>
      <c r="L163" s="42"/>
      <c r="M163" s="50">
        <v>44841</v>
      </c>
      <c r="N163" s="12">
        <v>-2.7894000000000001</v>
      </c>
    </row>
    <row r="164" spans="3:14" x14ac:dyDescent="0.4">
      <c r="C164" s="42">
        <v>45206</v>
      </c>
      <c r="D164" s="72" t="e">
        <v>#N/A</v>
      </c>
      <c r="E164" s="42"/>
      <c r="L164" s="42"/>
      <c r="M164" s="50">
        <v>44844</v>
      </c>
      <c r="N164" s="12">
        <v>-0.76349999999999996</v>
      </c>
    </row>
    <row r="165" spans="3:14" x14ac:dyDescent="0.4">
      <c r="C165" s="42">
        <v>45207</v>
      </c>
      <c r="D165" s="72" t="e">
        <v>#N/A</v>
      </c>
      <c r="E165" s="42"/>
      <c r="L165" s="42"/>
      <c r="M165" s="50">
        <v>44845</v>
      </c>
      <c r="N165" s="12">
        <v>-0.63329999999999997</v>
      </c>
    </row>
    <row r="166" spans="3:14" x14ac:dyDescent="0.4">
      <c r="C166" s="42">
        <v>45208</v>
      </c>
      <c r="D166" s="72">
        <v>6.402197699864943E-3</v>
      </c>
      <c r="E166" s="42"/>
      <c r="L166" s="42"/>
      <c r="M166" s="50">
        <v>44846</v>
      </c>
      <c r="N166" s="12">
        <v>-0.32979999999999998</v>
      </c>
    </row>
    <row r="167" spans="3:14" x14ac:dyDescent="0.4">
      <c r="C167" s="42">
        <v>45209</v>
      </c>
      <c r="D167" s="72">
        <v>5.2048393439589761E-3</v>
      </c>
      <c r="E167" s="42"/>
      <c r="L167" s="42"/>
      <c r="M167" s="50">
        <v>44847</v>
      </c>
      <c r="N167" s="12">
        <v>2.6391</v>
      </c>
    </row>
    <row r="168" spans="3:14" x14ac:dyDescent="0.4">
      <c r="C168" s="42">
        <v>45210</v>
      </c>
      <c r="D168" s="72">
        <v>4.0962857274358978E-3</v>
      </c>
      <c r="E168" s="42"/>
      <c r="L168" s="42"/>
      <c r="M168" s="50">
        <v>44848</v>
      </c>
      <c r="N168" s="12">
        <v>-2.2789000000000001</v>
      </c>
    </row>
    <row r="169" spans="3:14" x14ac:dyDescent="0.4">
      <c r="C169" s="42">
        <v>45211</v>
      </c>
      <c r="D169" s="72">
        <v>-6.0964429776310253E-3</v>
      </c>
      <c r="E169" s="42"/>
      <c r="L169" s="42"/>
      <c r="M169" s="50">
        <v>44851</v>
      </c>
      <c r="N169" s="12">
        <v>2.5697000000000001</v>
      </c>
    </row>
    <row r="170" spans="3:14" x14ac:dyDescent="0.4">
      <c r="C170" s="42">
        <v>45212</v>
      </c>
      <c r="D170" s="72">
        <v>-4.9808605820229283E-3</v>
      </c>
      <c r="E170" s="42"/>
      <c r="L170" s="42"/>
      <c r="M170" s="50">
        <v>44852</v>
      </c>
      <c r="N170" s="12">
        <v>1.175</v>
      </c>
    </row>
    <row r="171" spans="3:14" x14ac:dyDescent="0.4">
      <c r="C171" s="42">
        <v>45213</v>
      </c>
      <c r="D171" s="72" t="e">
        <v>#N/A</v>
      </c>
      <c r="E171" s="42"/>
      <c r="L171" s="42"/>
      <c r="M171" s="50">
        <v>44853</v>
      </c>
      <c r="N171" s="12">
        <v>-0.70860000000000001</v>
      </c>
    </row>
    <row r="172" spans="3:14" x14ac:dyDescent="0.4">
      <c r="C172" s="42">
        <v>45214</v>
      </c>
      <c r="D172" s="72" t="e">
        <v>#N/A</v>
      </c>
      <c r="E172" s="42"/>
      <c r="L172" s="42"/>
      <c r="M172" s="50">
        <v>44854</v>
      </c>
      <c r="N172" s="12">
        <v>-0.83850000000000002</v>
      </c>
    </row>
    <row r="173" spans="3:14" x14ac:dyDescent="0.4">
      <c r="C173" s="42">
        <v>45215</v>
      </c>
      <c r="D173" s="72">
        <v>1.0521436848204023E-2</v>
      </c>
      <c r="E173" s="42"/>
      <c r="L173" s="42"/>
      <c r="M173" s="50">
        <v>44855</v>
      </c>
      <c r="N173" s="12">
        <v>2.4300999999999999</v>
      </c>
    </row>
    <row r="174" spans="3:14" x14ac:dyDescent="0.4">
      <c r="C174" s="42">
        <v>45216</v>
      </c>
      <c r="D174" s="72">
        <v>-4.5867351619227895E-5</v>
      </c>
      <c r="E174" s="42"/>
      <c r="L174" s="42"/>
      <c r="M174" s="50">
        <v>44858</v>
      </c>
      <c r="N174" s="12">
        <v>1.2237</v>
      </c>
    </row>
    <row r="175" spans="3:14" x14ac:dyDescent="0.4">
      <c r="C175" s="42">
        <v>45217</v>
      </c>
      <c r="D175" s="72">
        <v>-1.332507683133805E-2</v>
      </c>
      <c r="E175" s="42"/>
      <c r="L175" s="42"/>
      <c r="M175" s="50">
        <v>44859</v>
      </c>
      <c r="N175" s="12">
        <v>1.5969</v>
      </c>
    </row>
    <row r="176" spans="3:14" x14ac:dyDescent="0.4">
      <c r="C176" s="42">
        <v>45218</v>
      </c>
      <c r="D176" s="72">
        <v>-8.7864066386182469E-3</v>
      </c>
      <c r="E176" s="42"/>
      <c r="L176" s="42"/>
      <c r="M176" s="50">
        <v>44860</v>
      </c>
      <c r="N176" s="12">
        <v>-0.75339999999999996</v>
      </c>
    </row>
    <row r="177" spans="3:14" x14ac:dyDescent="0.4">
      <c r="C177" s="42">
        <v>45219</v>
      </c>
      <c r="D177" s="72">
        <v>-1.2288066036629757E-2</v>
      </c>
      <c r="E177" s="42"/>
      <c r="L177" s="42"/>
      <c r="M177" s="50">
        <v>44861</v>
      </c>
      <c r="N177" s="12">
        <v>-0.53400000000000003</v>
      </c>
    </row>
    <row r="178" spans="3:14" x14ac:dyDescent="0.4">
      <c r="C178" s="42">
        <v>45220</v>
      </c>
      <c r="D178" s="72" t="e">
        <v>#N/A</v>
      </c>
      <c r="E178" s="42"/>
      <c r="L178" s="42"/>
      <c r="M178" s="50">
        <v>44862</v>
      </c>
      <c r="N178" s="12">
        <v>2.3791000000000002</v>
      </c>
    </row>
    <row r="179" spans="3:14" x14ac:dyDescent="0.4">
      <c r="C179" s="42">
        <v>45221</v>
      </c>
      <c r="D179" s="72" t="e">
        <v>#N/A</v>
      </c>
      <c r="E179" s="42"/>
      <c r="L179" s="42"/>
      <c r="M179" s="50">
        <v>44865</v>
      </c>
      <c r="N179" s="12">
        <v>-0.72230000000000005</v>
      </c>
    </row>
    <row r="180" spans="3:14" x14ac:dyDescent="0.4">
      <c r="C180" s="42">
        <v>45222</v>
      </c>
      <c r="D180" s="72">
        <v>-1.7331845485409894E-3</v>
      </c>
      <c r="E180" s="42"/>
      <c r="L180" s="42"/>
      <c r="M180" s="50">
        <v>44866</v>
      </c>
      <c r="N180" s="12">
        <v>-0.43759999999999999</v>
      </c>
    </row>
    <row r="181" spans="3:14" x14ac:dyDescent="0.4">
      <c r="C181" s="42">
        <v>45223</v>
      </c>
      <c r="D181" s="72">
        <v>7.5393616515244798E-3</v>
      </c>
      <c r="E181" s="42"/>
      <c r="L181" s="42"/>
      <c r="M181" s="50">
        <v>44867</v>
      </c>
      <c r="N181" s="12">
        <v>-2.5095999999999998</v>
      </c>
    </row>
    <row r="182" spans="3:14" x14ac:dyDescent="0.4">
      <c r="C182" s="42">
        <v>45224</v>
      </c>
      <c r="D182" s="72">
        <v>-1.4352146920661807E-2</v>
      </c>
      <c r="E182" s="42"/>
      <c r="L182" s="42"/>
      <c r="M182" s="50">
        <v>44868</v>
      </c>
      <c r="N182" s="12">
        <v>-1.0297000000000001</v>
      </c>
    </row>
    <row r="183" spans="3:14" x14ac:dyDescent="0.4">
      <c r="C183" s="42">
        <v>45225</v>
      </c>
      <c r="D183" s="72">
        <v>-1.1974613818704379E-2</v>
      </c>
      <c r="E183" s="42"/>
      <c r="L183" s="42"/>
      <c r="M183" s="50">
        <v>44869</v>
      </c>
      <c r="N183" s="12">
        <v>1.4393</v>
      </c>
    </row>
    <row r="184" spans="3:14" x14ac:dyDescent="0.4">
      <c r="C184" s="42">
        <v>45226</v>
      </c>
      <c r="D184" s="72">
        <v>-4.5327839049812491E-3</v>
      </c>
      <c r="E184" s="42"/>
      <c r="L184" s="42"/>
      <c r="M184" s="50">
        <v>44872</v>
      </c>
      <c r="N184" s="12">
        <v>0.95660000000000001</v>
      </c>
    </row>
    <row r="185" spans="3:14" x14ac:dyDescent="0.4">
      <c r="C185" s="42">
        <v>45227</v>
      </c>
      <c r="D185" s="72" t="e">
        <v>#N/A</v>
      </c>
      <c r="E185" s="42"/>
      <c r="L185" s="42"/>
      <c r="M185" s="50">
        <v>44873</v>
      </c>
      <c r="N185" s="12">
        <v>0.53949999999999998</v>
      </c>
    </row>
    <row r="186" spans="3:14" x14ac:dyDescent="0.4">
      <c r="C186" s="42">
        <v>45228</v>
      </c>
      <c r="D186" s="72" t="e">
        <v>#N/A</v>
      </c>
      <c r="E186" s="42"/>
      <c r="L186" s="42"/>
      <c r="M186" s="50">
        <v>44874</v>
      </c>
      <c r="N186" s="12">
        <v>-2.0602</v>
      </c>
    </row>
    <row r="187" spans="3:14" x14ac:dyDescent="0.4">
      <c r="C187" s="42">
        <v>45229</v>
      </c>
      <c r="D187" s="72">
        <v>1.195578065647218E-2</v>
      </c>
      <c r="E187" s="42"/>
      <c r="L187" s="42"/>
      <c r="M187" s="50">
        <v>44875</v>
      </c>
      <c r="N187" s="12">
        <v>5.4954000000000001</v>
      </c>
    </row>
    <row r="188" spans="3:14" x14ac:dyDescent="0.4">
      <c r="C188" s="42">
        <v>45230</v>
      </c>
      <c r="D188" s="72">
        <v>6.2802281094347543E-3</v>
      </c>
      <c r="E188" s="42"/>
      <c r="L188" s="42"/>
      <c r="M188" s="50">
        <v>44876</v>
      </c>
      <c r="N188" s="12">
        <v>0.96779999999999999</v>
      </c>
    </row>
    <row r="189" spans="3:14" x14ac:dyDescent="0.4">
      <c r="C189" s="42">
        <v>45231</v>
      </c>
      <c r="D189" s="72">
        <v>1.0664753706360757E-2</v>
      </c>
      <c r="E189" s="42"/>
      <c r="L189" s="42"/>
      <c r="M189" s="50">
        <v>44879</v>
      </c>
      <c r="N189" s="12">
        <v>-0.85070000000000001</v>
      </c>
    </row>
    <row r="190" spans="3:14" x14ac:dyDescent="0.4">
      <c r="C190" s="42">
        <v>45232</v>
      </c>
      <c r="D190" s="72">
        <v>1.916434013154774E-2</v>
      </c>
      <c r="E190" s="42"/>
      <c r="L190" s="42"/>
      <c r="M190" s="50">
        <v>44880</v>
      </c>
      <c r="N190" s="12">
        <v>0.85289999999999999</v>
      </c>
    </row>
    <row r="191" spans="3:14" x14ac:dyDescent="0.4">
      <c r="C191" s="42">
        <v>45233</v>
      </c>
      <c r="D191" s="72">
        <v>9.1234097873526005E-3</v>
      </c>
      <c r="E191" s="42"/>
      <c r="L191" s="42"/>
      <c r="M191" s="50">
        <v>44881</v>
      </c>
      <c r="N191" s="12">
        <v>-0.76290000000000002</v>
      </c>
    </row>
    <row r="192" spans="3:14" x14ac:dyDescent="0.4">
      <c r="C192" s="42">
        <v>45234</v>
      </c>
      <c r="D192" s="72" t="e">
        <v>#N/A</v>
      </c>
      <c r="E192" s="42"/>
      <c r="L192" s="42"/>
      <c r="M192" s="50">
        <v>44882</v>
      </c>
      <c r="N192" s="12">
        <v>-0.30599999999999999</v>
      </c>
    </row>
    <row r="193" spans="3:14" x14ac:dyDescent="0.4">
      <c r="C193" s="42">
        <v>45235</v>
      </c>
      <c r="D193" s="72" t="e">
        <v>#N/A</v>
      </c>
      <c r="E193" s="42"/>
      <c r="L193" s="42"/>
      <c r="M193" s="50">
        <v>44883</v>
      </c>
      <c r="N193" s="12">
        <v>0.45400000000000001</v>
      </c>
    </row>
    <row r="194" spans="3:14" x14ac:dyDescent="0.4">
      <c r="C194" s="42">
        <v>45236</v>
      </c>
      <c r="D194" s="72">
        <v>2.3004900043708853E-3</v>
      </c>
      <c r="E194" s="42"/>
      <c r="L194" s="42"/>
      <c r="M194" s="50">
        <v>44886</v>
      </c>
      <c r="N194" s="12">
        <v>-0.36359999999999998</v>
      </c>
    </row>
    <row r="195" spans="3:14" x14ac:dyDescent="0.4">
      <c r="C195" s="42">
        <v>45237</v>
      </c>
      <c r="D195" s="72">
        <v>2.8460602722118786E-3</v>
      </c>
      <c r="E195" s="42"/>
      <c r="L195" s="42"/>
      <c r="M195" s="50">
        <v>44887</v>
      </c>
      <c r="N195" s="12">
        <v>1.3456999999999999</v>
      </c>
    </row>
    <row r="196" spans="3:14" x14ac:dyDescent="0.4">
      <c r="C196" s="42">
        <v>45238</v>
      </c>
      <c r="D196" s="72">
        <v>7.3238276154070469E-4</v>
      </c>
      <c r="E196" s="42"/>
      <c r="L196" s="42"/>
      <c r="M196" s="50">
        <v>44888</v>
      </c>
      <c r="N196" s="12">
        <v>0.63019999999999998</v>
      </c>
    </row>
    <row r="197" spans="3:14" x14ac:dyDescent="0.4">
      <c r="C197" s="42">
        <v>45239</v>
      </c>
      <c r="D197" s="72">
        <v>-7.7987421383647719E-3</v>
      </c>
      <c r="E197" s="42"/>
      <c r="L197" s="42"/>
      <c r="M197" s="50">
        <v>44890</v>
      </c>
      <c r="N197" s="12">
        <v>-2.24E-2</v>
      </c>
    </row>
    <row r="198" spans="3:14" x14ac:dyDescent="0.4">
      <c r="C198" s="42">
        <v>45240</v>
      </c>
      <c r="D198" s="72">
        <v>1.5604831274202502E-2</v>
      </c>
      <c r="E198" s="42"/>
      <c r="L198" s="42"/>
      <c r="M198" s="50">
        <v>44893</v>
      </c>
      <c r="N198" s="12">
        <v>-1.5956999999999999</v>
      </c>
    </row>
    <row r="199" spans="3:14" x14ac:dyDescent="0.4">
      <c r="C199" s="42">
        <v>45241</v>
      </c>
      <c r="D199" s="72" t="e">
        <v>#N/A</v>
      </c>
      <c r="E199" s="42"/>
      <c r="L199" s="42"/>
      <c r="M199" s="50">
        <v>44894</v>
      </c>
      <c r="N199" s="12">
        <v>-0.17180000000000001</v>
      </c>
    </row>
    <row r="200" spans="3:14" x14ac:dyDescent="0.4">
      <c r="C200" s="42">
        <v>45242</v>
      </c>
      <c r="D200" s="72" t="e">
        <v>#N/A</v>
      </c>
      <c r="E200" s="42"/>
      <c r="L200" s="42"/>
      <c r="M200" s="50">
        <v>44895</v>
      </c>
      <c r="N200" s="12">
        <v>3.1501000000000001</v>
      </c>
    </row>
    <row r="201" spans="3:14" x14ac:dyDescent="0.4">
      <c r="C201" s="42">
        <v>45243</v>
      </c>
      <c r="D201" s="72">
        <v>-9.5322393953835619E-4</v>
      </c>
      <c r="E201" s="42"/>
      <c r="L201" s="42"/>
      <c r="M201" s="50">
        <v>44896</v>
      </c>
      <c r="N201" s="12">
        <v>-7.3599999999999999E-2</v>
      </c>
    </row>
    <row r="202" spans="3:14" x14ac:dyDescent="0.4">
      <c r="C202" s="42">
        <v>45244</v>
      </c>
      <c r="D202" s="72">
        <v>1.9400713328335518E-2</v>
      </c>
      <c r="E202" s="42"/>
      <c r="L202" s="42"/>
      <c r="M202" s="50">
        <v>44897</v>
      </c>
      <c r="N202" s="12">
        <v>-0.1154</v>
      </c>
    </row>
    <row r="203" spans="3:14" x14ac:dyDescent="0.4">
      <c r="C203" s="42">
        <v>45245</v>
      </c>
      <c r="D203" s="72">
        <v>2.1170859982617631E-3</v>
      </c>
      <c r="E203" s="42"/>
      <c r="L203" s="42"/>
      <c r="M203" s="50">
        <v>44900</v>
      </c>
      <c r="N203" s="12">
        <v>-1.7988999999999999</v>
      </c>
    </row>
    <row r="204" spans="3:14" x14ac:dyDescent="0.4">
      <c r="C204" s="42">
        <v>45246</v>
      </c>
      <c r="D204" s="72">
        <v>1.2230919765166286E-3</v>
      </c>
      <c r="E204" s="42"/>
      <c r="L204" s="42"/>
      <c r="M204" s="50">
        <v>44901</v>
      </c>
      <c r="N204" s="12">
        <v>-1.4415</v>
      </c>
    </row>
    <row r="205" spans="3:14" x14ac:dyDescent="0.4">
      <c r="C205" s="42">
        <v>45247</v>
      </c>
      <c r="D205" s="72">
        <v>1.2438087199875473E-3</v>
      </c>
      <c r="E205" s="42"/>
      <c r="L205" s="42"/>
      <c r="M205" s="50">
        <v>44902</v>
      </c>
      <c r="N205" s="12">
        <v>-0.1701</v>
      </c>
    </row>
    <row r="206" spans="3:14" x14ac:dyDescent="0.4">
      <c r="C206" s="42">
        <v>45248</v>
      </c>
      <c r="D206" s="72" t="e">
        <v>#N/A</v>
      </c>
      <c r="E206" s="42"/>
      <c r="L206" s="42"/>
      <c r="M206" s="50">
        <v>44903</v>
      </c>
      <c r="N206" s="12">
        <v>0.78339999999999999</v>
      </c>
    </row>
    <row r="207" spans="3:14" x14ac:dyDescent="0.4">
      <c r="C207" s="42">
        <v>45249</v>
      </c>
      <c r="D207" s="72" t="e">
        <v>#N/A</v>
      </c>
      <c r="E207" s="42"/>
      <c r="L207" s="42"/>
      <c r="M207" s="50">
        <v>44904</v>
      </c>
      <c r="N207" s="12">
        <v>-0.747</v>
      </c>
    </row>
    <row r="208" spans="3:14" x14ac:dyDescent="0.4">
      <c r="C208" s="42">
        <v>45250</v>
      </c>
      <c r="D208" s="72">
        <v>7.6975975509660181E-3</v>
      </c>
      <c r="E208" s="42"/>
      <c r="L208" s="42"/>
      <c r="M208" s="50">
        <v>44907</v>
      </c>
      <c r="N208" s="12">
        <v>1.4417</v>
      </c>
    </row>
    <row r="209" spans="3:14" x14ac:dyDescent="0.4">
      <c r="C209" s="42">
        <v>45251</v>
      </c>
      <c r="D209" s="72">
        <v>-2.1793686435080885E-3</v>
      </c>
      <c r="E209" s="42"/>
      <c r="L209" s="42"/>
      <c r="M209" s="50">
        <v>44908</v>
      </c>
      <c r="N209" s="12">
        <v>0.75700000000000001</v>
      </c>
    </row>
    <row r="210" spans="3:14" x14ac:dyDescent="0.4">
      <c r="C210" s="42">
        <v>45252</v>
      </c>
      <c r="D210" s="72">
        <v>3.8608334987976435E-3</v>
      </c>
      <c r="E210" s="42"/>
      <c r="L210" s="42"/>
      <c r="M210" s="50">
        <v>44909</v>
      </c>
      <c r="N210" s="12">
        <v>-0.63939999999999997</v>
      </c>
    </row>
    <row r="211" spans="3:14" x14ac:dyDescent="0.4">
      <c r="C211" s="42">
        <v>45253</v>
      </c>
      <c r="D211" s="72" t="e">
        <v>#N/A</v>
      </c>
      <c r="E211" s="42"/>
      <c r="L211" s="42"/>
      <c r="M211" s="50">
        <v>44910</v>
      </c>
      <c r="N211" s="12">
        <v>-2.4462000000000002</v>
      </c>
    </row>
    <row r="212" spans="3:14" x14ac:dyDescent="0.4">
      <c r="C212" s="42">
        <v>45254</v>
      </c>
      <c r="D212" s="72">
        <v>6.1535756670035762E-4</v>
      </c>
      <c r="E212" s="42"/>
      <c r="L212" s="42"/>
      <c r="M212" s="50">
        <v>44911</v>
      </c>
      <c r="N212" s="12">
        <v>-1.1751</v>
      </c>
    </row>
    <row r="213" spans="3:14" x14ac:dyDescent="0.4">
      <c r="C213" s="42">
        <v>45255</v>
      </c>
      <c r="D213" s="72" t="e">
        <v>#N/A</v>
      </c>
      <c r="E213" s="42"/>
      <c r="L213" s="42"/>
      <c r="M213" s="50">
        <v>44914</v>
      </c>
      <c r="N213" s="12">
        <v>-0.84799999999999998</v>
      </c>
    </row>
    <row r="214" spans="3:14" x14ac:dyDescent="0.4">
      <c r="C214" s="42">
        <v>45256</v>
      </c>
      <c r="D214" s="72" t="e">
        <v>#N/A</v>
      </c>
      <c r="E214" s="42"/>
      <c r="L214" s="42"/>
      <c r="M214" s="50">
        <v>44915</v>
      </c>
      <c r="N214" s="12">
        <v>0.1368</v>
      </c>
    </row>
    <row r="215" spans="3:14" x14ac:dyDescent="0.4">
      <c r="C215" s="42">
        <v>45257</v>
      </c>
      <c r="D215" s="72">
        <v>-1.8010103228640424E-3</v>
      </c>
      <c r="E215" s="42"/>
      <c r="L215" s="42"/>
      <c r="M215" s="50">
        <v>44916</v>
      </c>
      <c r="N215" s="12">
        <v>1.4952000000000001</v>
      </c>
    </row>
    <row r="216" spans="3:14" x14ac:dyDescent="0.4">
      <c r="C216" s="42">
        <v>45258</v>
      </c>
      <c r="D216" s="72">
        <v>9.9014258053168247E-4</v>
      </c>
      <c r="E216" s="42"/>
      <c r="L216" s="42"/>
      <c r="M216" s="50">
        <v>44917</v>
      </c>
      <c r="N216" s="12">
        <v>-1.4266000000000001</v>
      </c>
    </row>
    <row r="217" spans="3:14" x14ac:dyDescent="0.4">
      <c r="C217" s="42">
        <v>45259</v>
      </c>
      <c r="D217" s="72">
        <v>-7.0340491943823554E-4</v>
      </c>
      <c r="E217" s="42"/>
      <c r="L217" s="42"/>
      <c r="M217" s="50">
        <v>44918</v>
      </c>
      <c r="N217" s="12">
        <v>0.57520000000000004</v>
      </c>
    </row>
    <row r="218" spans="3:14" x14ac:dyDescent="0.4">
      <c r="C218" s="42">
        <v>45260</v>
      </c>
      <c r="D218" s="72">
        <v>3.9374408833945385E-3</v>
      </c>
      <c r="E218" s="42"/>
      <c r="L218" s="42"/>
      <c r="M218" s="50">
        <v>44922</v>
      </c>
      <c r="N218" s="12">
        <v>-0.39429999999999998</v>
      </c>
    </row>
    <row r="219" spans="3:14" x14ac:dyDescent="0.4">
      <c r="C219" s="42">
        <v>45261</v>
      </c>
      <c r="D219" s="72">
        <v>5.915863277826611E-3</v>
      </c>
      <c r="E219" s="42"/>
      <c r="L219" s="42"/>
      <c r="M219" s="50">
        <v>44923</v>
      </c>
      <c r="N219" s="12">
        <v>-1.2427999999999999</v>
      </c>
    </row>
    <row r="220" spans="3:14" x14ac:dyDescent="0.4">
      <c r="C220" s="42">
        <v>45262</v>
      </c>
      <c r="D220" s="72" t="e">
        <v>#N/A</v>
      </c>
      <c r="E220" s="42"/>
      <c r="L220" s="42"/>
      <c r="M220" s="50">
        <v>44924</v>
      </c>
      <c r="N220" s="12">
        <v>1.8</v>
      </c>
    </row>
    <row r="221" spans="3:14" x14ac:dyDescent="0.4">
      <c r="C221" s="42">
        <v>45263</v>
      </c>
      <c r="D221" s="72" t="e">
        <v>#N/A</v>
      </c>
      <c r="E221" s="42"/>
      <c r="L221" s="42"/>
      <c r="M221" s="50">
        <v>44925</v>
      </c>
      <c r="N221" s="12">
        <v>-0.26340000000000002</v>
      </c>
    </row>
    <row r="222" spans="3:14" x14ac:dyDescent="0.4">
      <c r="C222" s="42">
        <v>45264</v>
      </c>
      <c r="D222" s="72">
        <v>-5.2494010019605141E-3</v>
      </c>
      <c r="E222" s="42"/>
      <c r="L222" s="42"/>
      <c r="M222" s="50">
        <v>44929</v>
      </c>
      <c r="N222" s="12">
        <v>-0.42099999999999999</v>
      </c>
    </row>
    <row r="223" spans="3:14" x14ac:dyDescent="0.4">
      <c r="C223" s="42">
        <v>45265</v>
      </c>
      <c r="D223" s="72">
        <v>-1.9707022268926989E-4</v>
      </c>
      <c r="E223" s="42"/>
      <c r="L223" s="42"/>
      <c r="M223" s="50">
        <v>44930</v>
      </c>
      <c r="N223" s="12">
        <v>0.77200000000000002</v>
      </c>
    </row>
    <row r="224" spans="3:14" x14ac:dyDescent="0.4">
      <c r="C224" s="42">
        <v>45266</v>
      </c>
      <c r="D224" s="72">
        <v>-4.0297853701270845E-3</v>
      </c>
      <c r="E224" s="42"/>
      <c r="L224" s="42"/>
      <c r="M224" s="50">
        <v>44931</v>
      </c>
      <c r="N224" s="12">
        <v>-1.1413</v>
      </c>
    </row>
    <row r="225" spans="3:14" x14ac:dyDescent="0.4">
      <c r="C225" s="42">
        <v>45267</v>
      </c>
      <c r="D225" s="72">
        <v>7.6303984519307498E-3</v>
      </c>
      <c r="E225" s="42"/>
      <c r="L225" s="42"/>
      <c r="M225" s="50">
        <v>44932</v>
      </c>
      <c r="N225" s="12">
        <v>2.2932000000000001</v>
      </c>
    </row>
    <row r="226" spans="3:14" x14ac:dyDescent="0.4">
      <c r="C226" s="42">
        <v>45268</v>
      </c>
      <c r="D226" s="72">
        <v>4.2991510813346415E-3</v>
      </c>
      <c r="E226" s="42"/>
      <c r="L226" s="42"/>
      <c r="M226" s="50">
        <v>44935</v>
      </c>
      <c r="N226" s="12">
        <v>-5.67E-2</v>
      </c>
    </row>
    <row r="227" spans="3:14" x14ac:dyDescent="0.4">
      <c r="C227" s="42">
        <v>45269</v>
      </c>
      <c r="D227" s="72" t="e">
        <v>#N/A</v>
      </c>
      <c r="E227" s="42"/>
      <c r="L227" s="42"/>
      <c r="M227" s="50">
        <v>44936</v>
      </c>
      <c r="N227" s="12">
        <v>0.70130000000000003</v>
      </c>
    </row>
    <row r="228" spans="3:14" x14ac:dyDescent="0.4">
      <c r="C228" s="42">
        <v>45270</v>
      </c>
      <c r="D228" s="72" t="e">
        <v>#N/A</v>
      </c>
      <c r="E228" s="42"/>
      <c r="L228" s="42"/>
      <c r="M228" s="50">
        <v>44937</v>
      </c>
      <c r="N228" s="12">
        <v>1.2647999999999999</v>
      </c>
    </row>
    <row r="229" spans="3:14" x14ac:dyDescent="0.4">
      <c r="C229" s="42">
        <v>45271</v>
      </c>
      <c r="D229" s="72">
        <v>3.8896132116472133E-3</v>
      </c>
      <c r="E229" s="42"/>
      <c r="L229" s="42"/>
      <c r="M229" s="50">
        <v>44938</v>
      </c>
      <c r="N229" s="12">
        <v>0.36409999999999998</v>
      </c>
    </row>
    <row r="230" spans="3:14" x14ac:dyDescent="0.4">
      <c r="C230" s="42">
        <v>45272</v>
      </c>
      <c r="D230" s="72">
        <v>4.5671984242082533E-3</v>
      </c>
      <c r="E230" s="42"/>
      <c r="L230" s="42"/>
      <c r="M230" s="50">
        <v>44939</v>
      </c>
      <c r="N230" s="12">
        <v>0.38790000000000002</v>
      </c>
    </row>
    <row r="231" spans="3:14" x14ac:dyDescent="0.4">
      <c r="C231" s="42">
        <v>45273</v>
      </c>
      <c r="D231" s="72">
        <v>1.3790131437190257E-2</v>
      </c>
      <c r="E231" s="42"/>
      <c r="L231" s="42"/>
      <c r="M231" s="50">
        <v>44943</v>
      </c>
      <c r="N231" s="12">
        <v>-0.1832</v>
      </c>
    </row>
    <row r="232" spans="3:14" x14ac:dyDescent="0.4">
      <c r="C232" s="42">
        <v>45274</v>
      </c>
      <c r="D232" s="72">
        <v>3.2093517534537604E-3</v>
      </c>
      <c r="E232" s="42"/>
      <c r="L232" s="42"/>
      <c r="M232" s="50">
        <v>44944</v>
      </c>
      <c r="N232" s="12">
        <v>-1.5788</v>
      </c>
    </row>
    <row r="233" spans="3:14" x14ac:dyDescent="0.4">
      <c r="C233" s="42">
        <v>45275</v>
      </c>
      <c r="D233" s="72">
        <v>-1.6396411092985889E-3</v>
      </c>
      <c r="E233" s="42"/>
      <c r="L233" s="42"/>
      <c r="M233" s="50">
        <v>44945</v>
      </c>
      <c r="N233" s="12">
        <v>-0.72799999999999998</v>
      </c>
    </row>
    <row r="234" spans="3:14" x14ac:dyDescent="0.4">
      <c r="C234" s="42">
        <v>45276</v>
      </c>
      <c r="D234" s="72" t="e">
        <v>#N/A</v>
      </c>
      <c r="E234" s="42"/>
      <c r="L234" s="42"/>
      <c r="M234" s="50">
        <v>44946</v>
      </c>
      <c r="N234" s="12">
        <v>1.8629</v>
      </c>
    </row>
    <row r="235" spans="3:14" x14ac:dyDescent="0.4">
      <c r="C235" s="42">
        <v>45277</v>
      </c>
      <c r="D235" s="72" t="e">
        <v>#N/A</v>
      </c>
      <c r="E235" s="42"/>
      <c r="L235" s="42"/>
      <c r="M235" s="50">
        <v>44949</v>
      </c>
      <c r="N235" s="12">
        <v>1.1999</v>
      </c>
    </row>
    <row r="236" spans="3:14" x14ac:dyDescent="0.4">
      <c r="C236" s="42">
        <v>45278</v>
      </c>
      <c r="D236" s="72">
        <v>5.6250399505680029E-3</v>
      </c>
      <c r="E236" s="42"/>
      <c r="L236" s="42"/>
      <c r="M236" s="50">
        <v>44950</v>
      </c>
      <c r="N236" s="12">
        <v>-0.10730000000000001</v>
      </c>
    </row>
    <row r="237" spans="3:14" x14ac:dyDescent="0.4">
      <c r="C237" s="42">
        <v>45279</v>
      </c>
      <c r="D237" s="72">
        <v>6.0808949721379117E-3</v>
      </c>
      <c r="E237" s="42"/>
      <c r="L237" s="42"/>
      <c r="M237" s="50">
        <v>44951</v>
      </c>
      <c r="N237" s="12">
        <v>3.7499999999999999E-2</v>
      </c>
    </row>
    <row r="238" spans="3:14" x14ac:dyDescent="0.4">
      <c r="C238" s="42">
        <v>45280</v>
      </c>
      <c r="D238" s="72">
        <v>-1.3857299300817099E-2</v>
      </c>
      <c r="E238" s="42"/>
      <c r="L238" s="42"/>
      <c r="M238" s="50">
        <v>44952</v>
      </c>
      <c r="N238" s="12">
        <v>1.099</v>
      </c>
    </row>
    <row r="239" spans="3:14" x14ac:dyDescent="0.4">
      <c r="C239" s="42">
        <v>45281</v>
      </c>
      <c r="D239" s="72">
        <v>9.4819117584248724E-3</v>
      </c>
      <c r="E239" s="42"/>
      <c r="L239" s="42"/>
      <c r="M239" s="50">
        <v>44953</v>
      </c>
      <c r="N239" s="12">
        <v>0.2298</v>
      </c>
    </row>
    <row r="240" spans="3:14" x14ac:dyDescent="0.4">
      <c r="C240" s="42">
        <v>45282</v>
      </c>
      <c r="D240" s="72">
        <v>2.0097313306535929E-3</v>
      </c>
      <c r="E240" s="42"/>
      <c r="L240" s="42"/>
      <c r="M240" s="50">
        <v>44956</v>
      </c>
      <c r="N240" s="12">
        <v>-1.2546999999999999</v>
      </c>
    </row>
    <row r="241" spans="3:14" x14ac:dyDescent="0.4">
      <c r="C241" s="42">
        <v>45283</v>
      </c>
      <c r="D241" s="72" t="e">
        <v>#N/A</v>
      </c>
      <c r="E241" s="42"/>
      <c r="L241" s="42"/>
      <c r="M241" s="50">
        <v>44957</v>
      </c>
      <c r="N241" s="12">
        <v>1.4702999999999999</v>
      </c>
    </row>
    <row r="242" spans="3:14" x14ac:dyDescent="0.4">
      <c r="C242" s="42">
        <v>45284</v>
      </c>
      <c r="D242" s="72" t="e">
        <v>#N/A</v>
      </c>
      <c r="E242" s="42"/>
      <c r="L242" s="42"/>
      <c r="M242" s="50">
        <v>44958</v>
      </c>
      <c r="N242" s="12">
        <v>1.0628</v>
      </c>
    </row>
    <row r="243" spans="3:14" x14ac:dyDescent="0.4">
      <c r="C243" s="42">
        <v>45285</v>
      </c>
      <c r="D243" s="72" t="e">
        <v>#N/A</v>
      </c>
      <c r="E243" s="42"/>
      <c r="L243" s="42"/>
      <c r="M243" s="50">
        <v>44959</v>
      </c>
      <c r="N243" s="12">
        <v>1.4557</v>
      </c>
    </row>
    <row r="244" spans="3:14" x14ac:dyDescent="0.4">
      <c r="C244" s="42">
        <v>45286</v>
      </c>
      <c r="D244" s="72">
        <v>4.2225271825188058E-3</v>
      </c>
      <c r="E244" s="42"/>
      <c r="L244" s="42"/>
      <c r="M244" s="50">
        <v>44960</v>
      </c>
      <c r="N244" s="12">
        <v>-1.0629</v>
      </c>
    </row>
    <row r="245" spans="3:14" x14ac:dyDescent="0.4">
      <c r="C245" s="42">
        <v>45287</v>
      </c>
      <c r="D245" s="72">
        <v>1.8080521391779156E-3</v>
      </c>
      <c r="E245" s="42"/>
      <c r="L245" s="42"/>
      <c r="M245" s="50">
        <v>44963</v>
      </c>
      <c r="N245" s="12">
        <v>-0.61109999999999998</v>
      </c>
    </row>
    <row r="246" spans="3:14" x14ac:dyDescent="0.4">
      <c r="C246" s="42">
        <v>45288</v>
      </c>
      <c r="D246" s="72">
        <v>3.7774653207700137E-4</v>
      </c>
      <c r="E246" s="42"/>
      <c r="L246" s="42"/>
      <c r="M246" s="50">
        <v>44964</v>
      </c>
      <c r="N246" s="12">
        <v>1.3079000000000001</v>
      </c>
    </row>
    <row r="247" spans="3:14" x14ac:dyDescent="0.4">
      <c r="C247" s="42">
        <v>45289</v>
      </c>
      <c r="D247" s="72">
        <v>-2.8949631836203767E-3</v>
      </c>
      <c r="E247" s="42"/>
      <c r="L247" s="42"/>
      <c r="M247" s="50">
        <v>44965</v>
      </c>
      <c r="N247" s="12">
        <v>-1.0934999999999999</v>
      </c>
    </row>
    <row r="248" spans="3:14" x14ac:dyDescent="0.4">
      <c r="C248" s="42">
        <v>45290</v>
      </c>
      <c r="D248" s="72" t="e">
        <v>#N/A</v>
      </c>
      <c r="E248" s="42"/>
      <c r="L248" s="42"/>
      <c r="M248" s="50">
        <v>44966</v>
      </c>
      <c r="N248" s="12">
        <v>-0.8669</v>
      </c>
    </row>
    <row r="249" spans="3:14" x14ac:dyDescent="0.4">
      <c r="C249" s="42">
        <v>45291</v>
      </c>
      <c r="D249" s="72" t="e">
        <v>#N/A</v>
      </c>
      <c r="E249" s="42"/>
      <c r="L249" s="42"/>
      <c r="M249" s="50">
        <v>44967</v>
      </c>
      <c r="N249" s="12">
        <v>0.2334</v>
      </c>
    </row>
    <row r="250" spans="3:14" x14ac:dyDescent="0.4">
      <c r="C250" s="42">
        <v>45292</v>
      </c>
      <c r="D250" s="72" t="e">
        <v>#N/A</v>
      </c>
      <c r="E250" s="42"/>
      <c r="L250" s="42"/>
      <c r="M250" s="50">
        <v>44970</v>
      </c>
      <c r="N250" s="12">
        <v>1.1738999999999999</v>
      </c>
    </row>
    <row r="251" spans="3:14" x14ac:dyDescent="0.4">
      <c r="C251" s="42">
        <v>45293</v>
      </c>
      <c r="D251" s="72">
        <v>-5.5963476467988937E-3</v>
      </c>
      <c r="E251" s="42"/>
      <c r="L251" s="42"/>
      <c r="M251" s="50">
        <v>44971</v>
      </c>
      <c r="N251" s="12">
        <v>-4.5999999999999999E-2</v>
      </c>
    </row>
    <row r="252" spans="3:14" x14ac:dyDescent="0.4">
      <c r="C252" s="42">
        <v>45294</v>
      </c>
      <c r="D252" s="72">
        <v>-8.1667195599279957E-3</v>
      </c>
      <c r="E252" s="42"/>
      <c r="L252" s="42"/>
      <c r="M252" s="50">
        <v>44972</v>
      </c>
      <c r="N252" s="12">
        <v>0.32469999999999999</v>
      </c>
    </row>
    <row r="253" spans="3:14" x14ac:dyDescent="0.4">
      <c r="C253" s="42">
        <v>45295</v>
      </c>
      <c r="D253" s="72">
        <v>-3.2210584696773805E-3</v>
      </c>
      <c r="E253" s="42"/>
      <c r="L253" s="42"/>
      <c r="M253" s="50">
        <v>44973</v>
      </c>
      <c r="N253" s="12">
        <v>-1.3769</v>
      </c>
    </row>
    <row r="254" spans="3:14" x14ac:dyDescent="0.4">
      <c r="C254" s="42">
        <v>45296</v>
      </c>
      <c r="D254" s="72">
        <v>1.3696284882726598E-3</v>
      </c>
      <c r="E254" s="42"/>
      <c r="L254" s="42"/>
      <c r="M254" s="50">
        <v>44974</v>
      </c>
      <c r="N254" s="12">
        <v>-0.24979999999999999</v>
      </c>
    </row>
    <row r="255" spans="3:14" x14ac:dyDescent="0.4">
      <c r="C255" s="42">
        <v>45297</v>
      </c>
      <c r="D255" s="72" t="e">
        <v>#N/A</v>
      </c>
      <c r="E255" s="42"/>
      <c r="L255" s="42"/>
      <c r="M255" s="50">
        <v>44978</v>
      </c>
      <c r="N255" s="12">
        <v>-2.0061</v>
      </c>
    </row>
    <row r="256" spans="3:14" x14ac:dyDescent="0.4">
      <c r="C256" s="42">
        <v>45298</v>
      </c>
      <c r="D256" s="72" t="e">
        <v>#N/A</v>
      </c>
      <c r="E256" s="42"/>
      <c r="L256" s="42"/>
      <c r="M256" s="50">
        <v>44979</v>
      </c>
      <c r="N256" s="12">
        <v>-0.13780000000000001</v>
      </c>
    </row>
    <row r="257" spans="3:14" x14ac:dyDescent="0.4">
      <c r="C257" s="42">
        <v>45299</v>
      </c>
      <c r="D257" s="72">
        <v>1.4275944605915547E-2</v>
      </c>
      <c r="E257" s="42"/>
      <c r="L257" s="42"/>
      <c r="M257" s="50">
        <v>44980</v>
      </c>
      <c r="N257" s="12">
        <v>0.53190000000000004</v>
      </c>
    </row>
    <row r="258" spans="3:14" x14ac:dyDescent="0.4">
      <c r="C258" s="42">
        <v>45300</v>
      </c>
      <c r="D258" s="72">
        <v>-1.5170670037927675E-3</v>
      </c>
      <c r="E258" s="42"/>
      <c r="L258" s="42"/>
      <c r="M258" s="50">
        <v>44981</v>
      </c>
      <c r="N258" s="12">
        <v>-1.0682</v>
      </c>
    </row>
    <row r="259" spans="3:14" x14ac:dyDescent="0.4">
      <c r="C259" s="42">
        <v>45301</v>
      </c>
      <c r="D259" s="72">
        <v>5.6554401958301597E-3</v>
      </c>
      <c r="E259" s="42"/>
      <c r="L259" s="42"/>
      <c r="M259" s="50">
        <v>44984</v>
      </c>
      <c r="N259" s="12">
        <v>0.34060000000000001</v>
      </c>
    </row>
    <row r="260" spans="3:14" x14ac:dyDescent="0.4">
      <c r="C260" s="42">
        <v>45302</v>
      </c>
      <c r="D260" s="72">
        <v>-4.4065804935359307E-4</v>
      </c>
      <c r="E260" s="42"/>
      <c r="L260" s="42"/>
      <c r="M260" s="50">
        <v>44985</v>
      </c>
      <c r="N260" s="12">
        <v>-0.36959999999999998</v>
      </c>
    </row>
    <row r="261" spans="3:14" x14ac:dyDescent="0.4">
      <c r="C261" s="42">
        <v>45303</v>
      </c>
      <c r="D261" s="72">
        <v>6.927679227458275E-4</v>
      </c>
      <c r="E261" s="42"/>
      <c r="L261" s="42"/>
      <c r="M261" s="50">
        <v>44986</v>
      </c>
      <c r="N261" s="12">
        <v>-0.3836</v>
      </c>
    </row>
    <row r="262" spans="3:14" x14ac:dyDescent="0.4">
      <c r="C262" s="42">
        <v>45304</v>
      </c>
      <c r="D262" s="72" t="e">
        <v>#N/A</v>
      </c>
      <c r="E262" s="42"/>
      <c r="L262" s="42"/>
      <c r="M262" s="50">
        <v>44987</v>
      </c>
      <c r="N262" s="12">
        <v>0.77769999999999995</v>
      </c>
    </row>
    <row r="263" spans="3:14" x14ac:dyDescent="0.4">
      <c r="C263" s="42">
        <v>45305</v>
      </c>
      <c r="D263" s="72" t="e">
        <v>#N/A</v>
      </c>
      <c r="E263" s="42"/>
      <c r="L263" s="42"/>
      <c r="M263" s="50">
        <v>44988</v>
      </c>
      <c r="N263" s="12">
        <v>1.6037999999999999</v>
      </c>
    </row>
    <row r="264" spans="3:14" x14ac:dyDescent="0.4">
      <c r="C264" s="42">
        <v>45306</v>
      </c>
      <c r="D264" s="72" t="e">
        <v>#N/A</v>
      </c>
      <c r="E264" s="42"/>
      <c r="L264" s="42"/>
      <c r="M264" s="50">
        <v>44991</v>
      </c>
      <c r="N264" s="12">
        <v>6.93E-2</v>
      </c>
    </row>
    <row r="265" spans="3:14" x14ac:dyDescent="0.4">
      <c r="C265" s="42">
        <v>45307</v>
      </c>
      <c r="D265" s="72">
        <v>-3.6712259796928761E-3</v>
      </c>
      <c r="E265" s="42"/>
      <c r="L265" s="42"/>
      <c r="M265" s="50">
        <v>44992</v>
      </c>
      <c r="N265" s="12">
        <v>-1.5328999999999999</v>
      </c>
    </row>
    <row r="266" spans="3:14" x14ac:dyDescent="0.4">
      <c r="C266" s="42">
        <v>45308</v>
      </c>
      <c r="D266" s="72">
        <v>-5.5587139157348827E-3</v>
      </c>
      <c r="E266" s="42"/>
      <c r="L266" s="42"/>
      <c r="M266" s="50">
        <v>44993</v>
      </c>
      <c r="N266" s="12">
        <v>0.16320000000000001</v>
      </c>
    </row>
    <row r="267" spans="3:14" x14ac:dyDescent="0.4">
      <c r="C267" s="42">
        <v>45309</v>
      </c>
      <c r="D267" s="72">
        <v>8.8928412627834099E-3</v>
      </c>
      <c r="E267" s="42"/>
      <c r="L267" s="42"/>
      <c r="M267" s="50">
        <v>44994</v>
      </c>
      <c r="N267" s="12">
        <v>-1.845</v>
      </c>
    </row>
    <row r="268" spans="3:14" x14ac:dyDescent="0.4">
      <c r="C268" s="42">
        <v>45310</v>
      </c>
      <c r="D268" s="72">
        <v>1.2466158786123525E-2</v>
      </c>
      <c r="E268" s="42"/>
      <c r="L268" s="42"/>
      <c r="M268" s="50">
        <v>44995</v>
      </c>
      <c r="N268" s="12">
        <v>-1.4429000000000001</v>
      </c>
    </row>
    <row r="269" spans="3:14" x14ac:dyDescent="0.4">
      <c r="C269" s="42">
        <v>45311</v>
      </c>
      <c r="D269" s="72" t="e">
        <v>#N/A</v>
      </c>
      <c r="E269" s="42"/>
      <c r="L269" s="42"/>
      <c r="M269" s="50">
        <v>44998</v>
      </c>
      <c r="N269" s="12">
        <v>-0.14249999999999999</v>
      </c>
    </row>
    <row r="270" spans="3:14" x14ac:dyDescent="0.4">
      <c r="C270" s="42">
        <v>45312</v>
      </c>
      <c r="D270" s="72" t="e">
        <v>#N/A</v>
      </c>
      <c r="E270" s="42"/>
      <c r="L270" s="42"/>
      <c r="M270" s="50">
        <v>44999</v>
      </c>
      <c r="N270" s="12">
        <v>1.653</v>
      </c>
    </row>
    <row r="271" spans="3:14" x14ac:dyDescent="0.4">
      <c r="C271" s="42">
        <v>45313</v>
      </c>
      <c r="D271" s="72">
        <v>2.1142963746035148E-3</v>
      </c>
      <c r="E271" s="42"/>
      <c r="L271" s="42"/>
      <c r="M271" s="50">
        <v>45000</v>
      </c>
      <c r="N271" s="12">
        <v>-0.62539999999999996</v>
      </c>
    </row>
    <row r="272" spans="3:14" x14ac:dyDescent="0.4">
      <c r="C272" s="42">
        <v>45314</v>
      </c>
      <c r="D272" s="72">
        <v>2.9165373875272445E-3</v>
      </c>
      <c r="E272" s="42"/>
      <c r="L272" s="42"/>
      <c r="M272" s="50">
        <v>45001</v>
      </c>
      <c r="N272" s="12">
        <v>1.7544999999999999</v>
      </c>
    </row>
    <row r="273" spans="3:14" x14ac:dyDescent="0.4">
      <c r="C273" s="42">
        <v>45315</v>
      </c>
      <c r="D273" s="72">
        <v>1.0930990388977114E-3</v>
      </c>
      <c r="E273" s="42"/>
      <c r="L273" s="42"/>
      <c r="M273" s="50">
        <v>45002</v>
      </c>
      <c r="N273" s="12">
        <v>-1.1648000000000001</v>
      </c>
    </row>
    <row r="274" spans="3:14" x14ac:dyDescent="0.4">
      <c r="C274" s="42">
        <v>45316</v>
      </c>
      <c r="D274" s="72">
        <v>5.4389254001935942E-3</v>
      </c>
      <c r="E274" s="42"/>
      <c r="L274" s="42"/>
      <c r="M274" s="42">
        <v>45005</v>
      </c>
      <c r="N274" s="12">
        <v>0.96160000000000001</v>
      </c>
    </row>
    <row r="275" spans="3:14" x14ac:dyDescent="0.4">
      <c r="C275" s="42">
        <v>45317</v>
      </c>
      <c r="D275" s="72">
        <v>-1.2704137040754099E-3</v>
      </c>
      <c r="E275" s="42"/>
      <c r="L275" s="42"/>
      <c r="M275" s="42">
        <v>45006</v>
      </c>
      <c r="N275" s="12">
        <v>1.3129999999999999</v>
      </c>
    </row>
    <row r="276" spans="3:14" x14ac:dyDescent="0.4">
      <c r="C276" s="42">
        <v>45318</v>
      </c>
      <c r="D276" s="72" t="e">
        <v>#N/A</v>
      </c>
      <c r="E276" s="42"/>
      <c r="L276" s="42"/>
      <c r="M276" s="42">
        <v>45007</v>
      </c>
      <c r="N276" s="12">
        <v>-1.7045999999999999</v>
      </c>
    </row>
    <row r="277" spans="3:14" x14ac:dyDescent="0.4">
      <c r="C277" s="42">
        <v>45319</v>
      </c>
      <c r="D277" s="72" t="e">
        <v>#N/A</v>
      </c>
      <c r="L277" s="42"/>
      <c r="M277" s="42">
        <v>45008</v>
      </c>
      <c r="N277" s="12">
        <v>1.7138</v>
      </c>
    </row>
    <row r="278" spans="3:14" x14ac:dyDescent="0.4">
      <c r="C278" s="42">
        <v>45320</v>
      </c>
      <c r="D278" s="72">
        <v>7.9194107630125923E-3</v>
      </c>
      <c r="L278" s="42"/>
      <c r="M278" s="42"/>
      <c r="N278" s="12"/>
    </row>
    <row r="279" spans="3:14" x14ac:dyDescent="0.4">
      <c r="C279" s="42">
        <v>45321</v>
      </c>
      <c r="D279" s="72">
        <v>-7.7350540436008986E-4</v>
      </c>
      <c r="L279" s="42"/>
      <c r="M279" s="42"/>
      <c r="N279" s="12"/>
    </row>
    <row r="280" spans="3:14" x14ac:dyDescent="0.4">
      <c r="C280" s="42">
        <v>45322</v>
      </c>
      <c r="D280" s="72">
        <v>-1.6317301228381091E-2</v>
      </c>
      <c r="L280" s="42"/>
      <c r="M280" s="42"/>
      <c r="N280" s="12"/>
    </row>
    <row r="281" spans="3:14" x14ac:dyDescent="0.4">
      <c r="C281" s="42">
        <v>45323</v>
      </c>
      <c r="D281" s="72">
        <v>1.3088137839628851E-2</v>
      </c>
      <c r="L281" s="42"/>
      <c r="M281" s="12"/>
      <c r="N281" s="12"/>
    </row>
    <row r="282" spans="3:14" x14ac:dyDescent="0.4">
      <c r="C282" s="42">
        <v>45324</v>
      </c>
      <c r="D282" s="72">
        <v>1.0527391659852909E-2</v>
      </c>
      <c r="L282" s="42"/>
      <c r="M282" s="12"/>
      <c r="N282" s="12"/>
    </row>
    <row r="283" spans="3:14" x14ac:dyDescent="0.4">
      <c r="C283" s="42">
        <v>45325</v>
      </c>
      <c r="D283" s="72" t="e">
        <v>#N/A</v>
      </c>
      <c r="L283" s="42"/>
      <c r="M283" s="12"/>
      <c r="N283" s="12"/>
    </row>
    <row r="284" spans="3:14" x14ac:dyDescent="0.4">
      <c r="C284" s="42">
        <v>45326</v>
      </c>
      <c r="D284" s="72" t="e">
        <v>#N/A</v>
      </c>
      <c r="L284" s="42"/>
      <c r="M284" s="12"/>
      <c r="N284" s="12"/>
    </row>
    <row r="285" spans="3:14" x14ac:dyDescent="0.4">
      <c r="C285" s="42">
        <v>45327</v>
      </c>
      <c r="D285" s="72">
        <v>-3.6411449377971197E-3</v>
      </c>
      <c r="L285" s="42"/>
      <c r="M285" s="12"/>
      <c r="N285" s="12"/>
    </row>
    <row r="286" spans="3:14" x14ac:dyDescent="0.4">
      <c r="C286" s="42">
        <v>45328</v>
      </c>
      <c r="D286" s="72">
        <v>2.9032585524312328E-3</v>
      </c>
      <c r="L286" s="42"/>
      <c r="M286" s="12"/>
      <c r="N286" s="12"/>
    </row>
    <row r="287" spans="3:14" x14ac:dyDescent="0.4">
      <c r="C287" s="42">
        <v>45329</v>
      </c>
      <c r="D287" s="72">
        <v>8.3404186404307419E-3</v>
      </c>
      <c r="L287" s="42"/>
      <c r="M287" s="12"/>
      <c r="N287" s="12"/>
    </row>
    <row r="288" spans="3:14" x14ac:dyDescent="0.4">
      <c r="C288" s="42">
        <v>45330</v>
      </c>
      <c r="D288" s="72">
        <v>4.4167837783574244E-4</v>
      </c>
      <c r="L288" s="42"/>
      <c r="M288" s="12"/>
      <c r="N288" s="12"/>
    </row>
    <row r="289" spans="3:14" x14ac:dyDescent="0.4">
      <c r="C289" s="42">
        <v>45331</v>
      </c>
      <c r="D289" s="72">
        <v>5.7794188473269496E-3</v>
      </c>
      <c r="L289" s="42"/>
      <c r="M289" s="12"/>
      <c r="N289" s="12"/>
    </row>
    <row r="290" spans="3:14" x14ac:dyDescent="0.4">
      <c r="C290" s="42">
        <v>45332</v>
      </c>
      <c r="D290" s="72" t="e">
        <v>#N/A</v>
      </c>
      <c r="L290" s="42"/>
      <c r="M290" s="12"/>
      <c r="N290" s="12"/>
    </row>
    <row r="291" spans="3:14" x14ac:dyDescent="0.4">
      <c r="C291" s="42">
        <v>45333</v>
      </c>
      <c r="D291" s="72" t="e">
        <v>#N/A</v>
      </c>
      <c r="L291" s="42"/>
      <c r="M291" s="12"/>
      <c r="N291" s="12"/>
    </row>
    <row r="292" spans="3:14" x14ac:dyDescent="0.4">
      <c r="C292" s="42">
        <v>45334</v>
      </c>
      <c r="D292" s="72">
        <v>-4.3894652833185776E-4</v>
      </c>
      <c r="L292" s="42"/>
      <c r="M292" s="12"/>
      <c r="N292" s="12"/>
    </row>
    <row r="293" spans="3:14" x14ac:dyDescent="0.4">
      <c r="C293" s="42">
        <v>45335</v>
      </c>
      <c r="D293" s="72">
        <v>-1.3773004910375749E-2</v>
      </c>
      <c r="L293" s="42"/>
      <c r="M293" s="12"/>
      <c r="N293" s="12"/>
    </row>
    <row r="294" spans="3:14" x14ac:dyDescent="0.4">
      <c r="C294" s="42">
        <v>45336</v>
      </c>
      <c r="D294" s="72">
        <v>9.0875971502590285E-3</v>
      </c>
      <c r="L294" s="42"/>
      <c r="M294" s="12"/>
      <c r="N294" s="12"/>
    </row>
    <row r="295" spans="3:14" x14ac:dyDescent="0.4">
      <c r="C295" s="42">
        <v>45337</v>
      </c>
      <c r="D295" s="72">
        <v>6.8997332370580155E-3</v>
      </c>
      <c r="L295" s="42"/>
      <c r="M295" s="12"/>
      <c r="N295" s="12"/>
    </row>
    <row r="296" spans="3:14" x14ac:dyDescent="0.4">
      <c r="C296" s="42">
        <v>45338</v>
      </c>
      <c r="D296" s="72">
        <v>-4.9799804784764921E-3</v>
      </c>
      <c r="L296" s="42"/>
      <c r="M296" s="12"/>
      <c r="N296" s="12"/>
    </row>
    <row r="297" spans="3:14" x14ac:dyDescent="0.4">
      <c r="C297" s="42">
        <v>45339</v>
      </c>
      <c r="D297" s="72" t="e">
        <v>#N/A</v>
      </c>
      <c r="L297" s="42"/>
      <c r="M297" s="12"/>
      <c r="N297" s="12"/>
    </row>
    <row r="298" spans="3:14" x14ac:dyDescent="0.4">
      <c r="C298" s="42">
        <v>45340</v>
      </c>
      <c r="D298" s="72" t="e">
        <v>#N/A</v>
      </c>
      <c r="L298" s="42"/>
      <c r="M298" s="12"/>
      <c r="N298" s="12"/>
    </row>
    <row r="299" spans="3:14" x14ac:dyDescent="0.4">
      <c r="C299" s="42">
        <v>45341</v>
      </c>
      <c r="D299" s="72" t="e">
        <v>#N/A</v>
      </c>
      <c r="L299" s="42"/>
      <c r="M299" s="12"/>
      <c r="N299" s="12"/>
    </row>
    <row r="300" spans="3:14" x14ac:dyDescent="0.4">
      <c r="C300" s="42">
        <v>45342</v>
      </c>
      <c r="D300" s="72">
        <v>-5.5053952873816659E-3</v>
      </c>
      <c r="L300" s="42"/>
      <c r="M300" s="12"/>
      <c r="N300" s="12"/>
    </row>
    <row r="301" spans="3:14" x14ac:dyDescent="0.4">
      <c r="C301" s="42">
        <v>45343</v>
      </c>
      <c r="D301" s="72">
        <v>9.0587003784524031E-4</v>
      </c>
      <c r="L301" s="42"/>
      <c r="M301" s="12"/>
      <c r="N301" s="12"/>
    </row>
    <row r="302" spans="3:14" x14ac:dyDescent="0.4">
      <c r="C302" s="42">
        <v>45344</v>
      </c>
      <c r="D302" s="72">
        <v>2.0695480782767835E-2</v>
      </c>
      <c r="L302" s="42"/>
      <c r="M302" s="12"/>
      <c r="N302" s="12"/>
    </row>
    <row r="303" spans="3:14" x14ac:dyDescent="0.4">
      <c r="C303" s="42">
        <v>45345</v>
      </c>
      <c r="D303" s="72">
        <v>6.8965517241388174E-4</v>
      </c>
      <c r="L303" s="42"/>
      <c r="M303" s="12"/>
      <c r="N303" s="12"/>
    </row>
    <row r="304" spans="3:14" x14ac:dyDescent="0.4">
      <c r="C304" s="42">
        <v>45346</v>
      </c>
      <c r="D304" s="72" t="e">
        <v>#N/A</v>
      </c>
      <c r="L304" s="42"/>
      <c r="M304" s="12"/>
      <c r="N304" s="12"/>
    </row>
    <row r="305" spans="3:14" x14ac:dyDescent="0.4">
      <c r="C305" s="42">
        <v>45347</v>
      </c>
      <c r="D305" s="72" t="e">
        <v>#N/A</v>
      </c>
      <c r="L305" s="42"/>
      <c r="M305" s="12"/>
      <c r="N305" s="12"/>
    </row>
    <row r="306" spans="3:14" x14ac:dyDescent="0.4">
      <c r="C306" s="42">
        <v>45348</v>
      </c>
      <c r="D306" s="72">
        <v>-3.6624987693217445E-3</v>
      </c>
      <c r="L306" s="42"/>
      <c r="M306" s="12"/>
      <c r="N306" s="12"/>
    </row>
    <row r="307" spans="3:14" x14ac:dyDescent="0.4">
      <c r="C307" s="42">
        <v>45349</v>
      </c>
      <c r="D307" s="72">
        <v>1.857744224194104E-3</v>
      </c>
      <c r="L307" s="42"/>
      <c r="M307" s="12"/>
      <c r="N307" s="12"/>
    </row>
    <row r="308" spans="3:14" x14ac:dyDescent="0.4">
      <c r="C308" s="42">
        <v>45350</v>
      </c>
      <c r="D308" s="72">
        <v>-1.321681494486278E-3</v>
      </c>
      <c r="L308" s="42"/>
      <c r="M308" s="12"/>
      <c r="N308" s="12"/>
    </row>
    <row r="309" spans="3:14" x14ac:dyDescent="0.4">
      <c r="C309" s="42">
        <v>45351</v>
      </c>
      <c r="D309" s="72">
        <v>3.5949907162326944E-3</v>
      </c>
      <c r="L309" s="42"/>
      <c r="M309" s="12"/>
      <c r="N309" s="12"/>
    </row>
    <row r="310" spans="3:14" x14ac:dyDescent="0.4">
      <c r="C310" s="42">
        <v>45352</v>
      </c>
      <c r="D310" s="72">
        <v>9.3882853094001059E-3</v>
      </c>
      <c r="L310" s="42"/>
      <c r="M310" s="12"/>
      <c r="N310" s="12"/>
    </row>
    <row r="311" spans="3:14" x14ac:dyDescent="0.4">
      <c r="C311" s="42">
        <v>45353</v>
      </c>
      <c r="D311" s="72" t="e">
        <v>#N/A</v>
      </c>
      <c r="L311" s="42"/>
      <c r="M311" s="12"/>
      <c r="N311" s="12"/>
    </row>
    <row r="312" spans="3:14" x14ac:dyDescent="0.4">
      <c r="C312" s="42">
        <v>45354</v>
      </c>
      <c r="D312" s="72" t="e">
        <v>#N/A</v>
      </c>
      <c r="L312" s="42"/>
      <c r="M312" s="12"/>
      <c r="N312" s="12"/>
    </row>
    <row r="313" spans="3:14" x14ac:dyDescent="0.4">
      <c r="C313" s="42">
        <v>45355</v>
      </c>
      <c r="D313" s="72">
        <v>-1.072438334795887E-3</v>
      </c>
      <c r="L313" s="42"/>
      <c r="M313" s="12"/>
      <c r="N313" s="12"/>
    </row>
    <row r="314" spans="3:14" x14ac:dyDescent="0.4">
      <c r="C314" s="42">
        <v>45356</v>
      </c>
      <c r="D314" s="72">
        <v>-9.9941440562169408E-3</v>
      </c>
      <c r="L314" s="42"/>
      <c r="M314" s="12"/>
      <c r="N314" s="12"/>
    </row>
    <row r="315" spans="3:14" x14ac:dyDescent="0.4">
      <c r="C315" s="42">
        <v>45357</v>
      </c>
      <c r="D315" s="72">
        <v>5.0672345124020282E-3</v>
      </c>
      <c r="L315" s="42"/>
      <c r="M315" s="12"/>
      <c r="N315" s="12"/>
    </row>
    <row r="316" spans="3:14" x14ac:dyDescent="0.4">
      <c r="C316" s="42">
        <v>45358</v>
      </c>
      <c r="D316" s="72">
        <v>9.926434526728695E-3</v>
      </c>
      <c r="L316" s="42"/>
      <c r="M316" s="12"/>
      <c r="N316" s="12"/>
    </row>
    <row r="317" spans="3:14" x14ac:dyDescent="0.4">
      <c r="C317" s="42">
        <v>45359</v>
      </c>
      <c r="D317" s="72">
        <v>-6.0022144091994526E-3</v>
      </c>
      <c r="L317" s="42"/>
      <c r="M317" s="12"/>
      <c r="N317" s="12"/>
    </row>
    <row r="318" spans="3:14" x14ac:dyDescent="0.4">
      <c r="C318" s="42">
        <v>45360</v>
      </c>
      <c r="D318" s="72" t="e">
        <v>#N/A</v>
      </c>
      <c r="L318" s="42"/>
      <c r="M318" s="12"/>
      <c r="N318" s="12"/>
    </row>
    <row r="319" spans="3:14" x14ac:dyDescent="0.4">
      <c r="C319" s="42">
        <v>45361</v>
      </c>
      <c r="D319" s="72" t="e">
        <v>#N/A</v>
      </c>
      <c r="L319" s="42"/>
      <c r="M319" s="12"/>
      <c r="N319" s="12"/>
    </row>
    <row r="320" spans="3:14" x14ac:dyDescent="0.4">
      <c r="C320" s="42">
        <v>45362</v>
      </c>
      <c r="D320" s="72">
        <v>-8.5984522785913968E-4</v>
      </c>
      <c r="L320" s="42"/>
      <c r="M320" s="12"/>
      <c r="N320" s="12"/>
    </row>
    <row r="321" spans="3:14" x14ac:dyDescent="0.4">
      <c r="C321" s="42">
        <v>45363</v>
      </c>
      <c r="D321" s="72">
        <v>1.0757314974182508E-2</v>
      </c>
      <c r="L321" s="42"/>
      <c r="M321" s="12"/>
      <c r="N321" s="12"/>
    </row>
    <row r="322" spans="3:14" x14ac:dyDescent="0.4">
      <c r="C322" s="42">
        <v>45364</v>
      </c>
      <c r="D322" s="72">
        <v>-1.5673981191221974E-3</v>
      </c>
      <c r="L322" s="42"/>
      <c r="M322" s="12"/>
      <c r="N322" s="12"/>
    </row>
    <row r="323" spans="3:14" x14ac:dyDescent="0.4">
      <c r="C323" s="42">
        <v>45365</v>
      </c>
      <c r="D323" s="72">
        <v>-1.9768591197162114E-3</v>
      </c>
      <c r="L323" s="42"/>
      <c r="M323" s="12"/>
      <c r="N323" s="12"/>
    </row>
    <row r="324" spans="3:14" x14ac:dyDescent="0.4">
      <c r="C324" s="42">
        <v>45366</v>
      </c>
      <c r="D324" s="72">
        <v>-6.8454471307895304E-3</v>
      </c>
      <c r="L324" s="42"/>
      <c r="M324" s="12"/>
      <c r="N324" s="12"/>
    </row>
    <row r="325" spans="3:14" x14ac:dyDescent="0.4">
      <c r="C325" s="42">
        <v>45367</v>
      </c>
      <c r="D325" s="72" t="e">
        <v>#N/A</v>
      </c>
      <c r="L325" s="42"/>
      <c r="M325" s="12"/>
      <c r="N325" s="12"/>
    </row>
    <row r="326" spans="3:14" x14ac:dyDescent="0.4">
      <c r="C326" s="42">
        <v>45368</v>
      </c>
      <c r="D326" s="72" t="e">
        <v>#N/A</v>
      </c>
      <c r="L326" s="42"/>
      <c r="M326" s="12"/>
      <c r="N326" s="12"/>
    </row>
    <row r="327" spans="3:14" x14ac:dyDescent="0.4">
      <c r="C327" s="42">
        <v>45369</v>
      </c>
      <c r="D327" s="72">
        <v>5.9431575230960085E-3</v>
      </c>
      <c r="L327" s="42"/>
      <c r="M327" s="12"/>
      <c r="N327" s="12"/>
    </row>
    <row r="328" spans="3:14" x14ac:dyDescent="0.4">
      <c r="C328" s="42">
        <v>45370</v>
      </c>
      <c r="D328" s="72">
        <v>5.557072105448051E-3</v>
      </c>
      <c r="L328" s="42"/>
      <c r="M328" s="12"/>
      <c r="N328" s="12"/>
    </row>
    <row r="329" spans="3:14" x14ac:dyDescent="0.4">
      <c r="C329" s="42">
        <v>45371</v>
      </c>
      <c r="D329" s="72">
        <v>9.2493843439141483E-3</v>
      </c>
      <c r="L329" s="42"/>
      <c r="M329" s="12"/>
      <c r="N329" s="12"/>
    </row>
    <row r="330" spans="3:14" x14ac:dyDescent="0.4">
      <c r="C330" s="42">
        <v>45372</v>
      </c>
      <c r="D330" s="72">
        <v>3.3046418690439519E-3</v>
      </c>
      <c r="L330" s="42"/>
      <c r="M330" s="12"/>
      <c r="N330" s="12"/>
    </row>
    <row r="331" spans="3:14" x14ac:dyDescent="0.4">
      <c r="C331" s="42">
        <v>45373</v>
      </c>
      <c r="D331" s="72">
        <v>-1.8958253542704052E-3</v>
      </c>
      <c r="L331" s="42"/>
      <c r="M331" s="12"/>
      <c r="N331" s="12"/>
    </row>
    <row r="332" spans="3:14" x14ac:dyDescent="0.4">
      <c r="C332" s="42">
        <v>45374</v>
      </c>
      <c r="D332" s="72" t="e">
        <v>#N/A</v>
      </c>
      <c r="L332" s="42"/>
      <c r="M332" s="12"/>
      <c r="N332" s="12"/>
    </row>
    <row r="333" spans="3:14" x14ac:dyDescent="0.4">
      <c r="C333" s="42">
        <v>45375</v>
      </c>
      <c r="D333" s="72" t="e">
        <v>#N/A</v>
      </c>
      <c r="L333" s="42"/>
      <c r="M333" s="12"/>
      <c r="N333" s="12"/>
    </row>
    <row r="334" spans="3:14" x14ac:dyDescent="0.4">
      <c r="C334" s="42">
        <v>45376</v>
      </c>
      <c r="D334" s="72">
        <v>-2.7628019416359026E-3</v>
      </c>
      <c r="L334" s="42"/>
      <c r="M334" s="12"/>
      <c r="N334" s="12"/>
    </row>
    <row r="335" spans="3:14" x14ac:dyDescent="0.4">
      <c r="C335" s="42">
        <v>45377</v>
      </c>
      <c r="D335" s="72">
        <v>-1.846970775535324E-3</v>
      </c>
      <c r="L335" s="42"/>
      <c r="M335" s="12"/>
      <c r="N335" s="12"/>
    </row>
    <row r="336" spans="3:14" x14ac:dyDescent="0.4">
      <c r="C336" s="42">
        <v>45378</v>
      </c>
      <c r="D336" s="72">
        <v>8.403847265858428E-3</v>
      </c>
      <c r="L336" s="42"/>
      <c r="M336" s="12"/>
      <c r="N336" s="12"/>
    </row>
    <row r="337" spans="3:14" x14ac:dyDescent="0.4">
      <c r="C337" s="42">
        <v>45379</v>
      </c>
      <c r="D337" s="72">
        <v>-1.911424584742955E-4</v>
      </c>
      <c r="L337" s="42"/>
      <c r="M337" s="12"/>
      <c r="N337" s="12"/>
    </row>
    <row r="338" spans="3:14" x14ac:dyDescent="0.4">
      <c r="C338" s="42">
        <v>45380</v>
      </c>
      <c r="D338" s="72" t="e">
        <v>#N/A</v>
      </c>
      <c r="L338" s="42"/>
      <c r="M338" s="12"/>
      <c r="N338" s="12"/>
    </row>
    <row r="339" spans="3:14" x14ac:dyDescent="0.4">
      <c r="C339" s="42">
        <v>45381</v>
      </c>
      <c r="D339" s="72" t="e">
        <v>#N/A</v>
      </c>
      <c r="L339" s="42"/>
      <c r="M339" s="12"/>
      <c r="N339" s="12"/>
    </row>
    <row r="340" spans="3:14" x14ac:dyDescent="0.4">
      <c r="C340" s="42">
        <v>45382</v>
      </c>
      <c r="D340" s="72" t="e">
        <v>#N/A</v>
      </c>
      <c r="L340" s="42"/>
      <c r="M340" s="12"/>
      <c r="N340" s="12"/>
    </row>
    <row r="341" spans="3:14" x14ac:dyDescent="0.4">
      <c r="C341" s="42">
        <v>45383</v>
      </c>
      <c r="D341" s="72">
        <v>-1.739728908176827E-3</v>
      </c>
      <c r="L341" s="42"/>
      <c r="M341" s="12"/>
      <c r="N341" s="12"/>
    </row>
    <row r="342" spans="3:14" x14ac:dyDescent="0.4">
      <c r="C342" s="42">
        <v>45384</v>
      </c>
      <c r="D342" s="72">
        <v>-6.3582043817985894E-3</v>
      </c>
      <c r="L342" s="42"/>
      <c r="M342" s="12"/>
      <c r="N342" s="12"/>
    </row>
    <row r="343" spans="3:14" x14ac:dyDescent="0.4">
      <c r="C343" s="42">
        <v>45385</v>
      </c>
      <c r="D343" s="72">
        <v>1.0986045794464049E-3</v>
      </c>
      <c r="L343" s="42"/>
      <c r="M343" s="12"/>
      <c r="N343" s="12"/>
    </row>
    <row r="344" spans="3:14" x14ac:dyDescent="0.4">
      <c r="C344" s="42">
        <v>45386</v>
      </c>
      <c r="D344" s="72">
        <v>-1.2206156985810653E-2</v>
      </c>
      <c r="L344" s="42"/>
      <c r="M344" s="12"/>
      <c r="N344" s="12"/>
    </row>
    <row r="345" spans="3:14" x14ac:dyDescent="0.4">
      <c r="C345" s="42">
        <v>45387</v>
      </c>
      <c r="D345" s="72">
        <v>1.0446917574599706E-2</v>
      </c>
      <c r="L345" s="42"/>
      <c r="M345" s="12"/>
      <c r="N345" s="12"/>
    </row>
    <row r="346" spans="3:14" x14ac:dyDescent="0.4">
      <c r="C346" s="42">
        <v>45388</v>
      </c>
      <c r="D346" s="72" t="e">
        <v>#N/A</v>
      </c>
      <c r="L346" s="42"/>
      <c r="M346" s="12"/>
      <c r="N346" s="12"/>
    </row>
    <row r="347" spans="3:14" x14ac:dyDescent="0.4">
      <c r="C347" s="42">
        <v>45389</v>
      </c>
      <c r="D347" s="72" t="e">
        <v>#N/A</v>
      </c>
      <c r="L347" s="42"/>
      <c r="M347" s="12"/>
      <c r="N347" s="12"/>
    </row>
    <row r="348" spans="3:14" x14ac:dyDescent="0.4">
      <c r="C348" s="42">
        <v>45390</v>
      </c>
      <c r="D348" s="72">
        <v>5.5938120864945607E-4</v>
      </c>
      <c r="L348" s="42"/>
      <c r="M348" s="12"/>
      <c r="N348" s="12"/>
    </row>
    <row r="349" spans="3:14" x14ac:dyDescent="0.4">
      <c r="C349" s="42">
        <v>45391</v>
      </c>
      <c r="D349" s="72">
        <v>1.1566933991363027E-3</v>
      </c>
      <c r="L349" s="42"/>
      <c r="M349" s="12"/>
      <c r="N349" s="12"/>
    </row>
    <row r="350" spans="3:14" x14ac:dyDescent="0.4">
      <c r="C350" s="42">
        <v>45392</v>
      </c>
      <c r="D350" s="72">
        <v>-1.001309404606038E-2</v>
      </c>
      <c r="L350" s="42"/>
      <c r="M350" s="12"/>
      <c r="N350" s="12"/>
    </row>
    <row r="351" spans="3:14" x14ac:dyDescent="0.4">
      <c r="C351" s="42">
        <v>45393</v>
      </c>
      <c r="D351" s="72">
        <v>7.546876215669629E-3</v>
      </c>
      <c r="L351" s="42"/>
      <c r="M351" s="12"/>
      <c r="N351" s="12"/>
    </row>
    <row r="352" spans="3:14" x14ac:dyDescent="0.4">
      <c r="C352" s="42">
        <v>45394</v>
      </c>
      <c r="D352" s="72">
        <v>-1.3803088803088953E-2</v>
      </c>
      <c r="L352" s="42"/>
      <c r="M352" s="12"/>
      <c r="N352" s="12"/>
    </row>
    <row r="353" spans="3:14" x14ac:dyDescent="0.4">
      <c r="C353" s="42">
        <v>45395</v>
      </c>
      <c r="D353" s="72" t="e">
        <v>#N/A</v>
      </c>
      <c r="L353" s="42"/>
      <c r="M353" s="12"/>
      <c r="N353" s="12"/>
    </row>
    <row r="354" spans="3:14" x14ac:dyDescent="0.4">
      <c r="C354" s="42">
        <v>45396</v>
      </c>
      <c r="D354" s="72" t="e">
        <v>#N/A</v>
      </c>
      <c r="L354" s="42"/>
      <c r="M354" s="12"/>
      <c r="N354" s="12"/>
    </row>
    <row r="355" spans="3:14" x14ac:dyDescent="0.4">
      <c r="C355" s="42">
        <v>45397</v>
      </c>
      <c r="D355" s="72">
        <v>-1.2528139375550529E-2</v>
      </c>
      <c r="L355" s="42"/>
      <c r="M355" s="12"/>
      <c r="N355" s="12"/>
    </row>
    <row r="356" spans="3:14" x14ac:dyDescent="0.4">
      <c r="C356" s="42">
        <v>45398</v>
      </c>
      <c r="D356" s="72">
        <v>-1.8237684606998096E-3</v>
      </c>
      <c r="L356" s="42"/>
      <c r="M356" s="12"/>
      <c r="N356" s="12"/>
    </row>
    <row r="357" spans="3:14" x14ac:dyDescent="0.4">
      <c r="C357" s="42">
        <v>45399</v>
      </c>
      <c r="D357" s="72">
        <v>-5.9182173852600304E-3</v>
      </c>
      <c r="L357" s="42"/>
      <c r="M357" s="12"/>
      <c r="N357" s="12"/>
    </row>
    <row r="358" spans="3:14" x14ac:dyDescent="0.4">
      <c r="C358" s="42">
        <v>45400</v>
      </c>
      <c r="D358" s="72">
        <v>-2.0577364898611171E-3</v>
      </c>
      <c r="L358" s="42"/>
      <c r="M358" s="12"/>
      <c r="N358" s="12"/>
    </row>
    <row r="359" spans="3:14" x14ac:dyDescent="0.4">
      <c r="C359" s="42">
        <v>45401</v>
      </c>
      <c r="D359" s="72">
        <v>-8.7283792440742223E-3</v>
      </c>
      <c r="L359" s="42"/>
      <c r="M359" s="12"/>
      <c r="N359" s="12"/>
    </row>
    <row r="360" spans="3:14" x14ac:dyDescent="0.4">
      <c r="C360" s="42">
        <v>45402</v>
      </c>
      <c r="D360" s="72" t="e">
        <v>#N/A</v>
      </c>
      <c r="L360" s="42"/>
      <c r="M360" s="12"/>
      <c r="N360" s="12"/>
    </row>
    <row r="361" spans="3:14" x14ac:dyDescent="0.4">
      <c r="C361" s="42">
        <v>45403</v>
      </c>
      <c r="D361" s="72" t="e">
        <v>#N/A</v>
      </c>
      <c r="L361" s="42"/>
      <c r="M361" s="12"/>
      <c r="N361" s="12"/>
    </row>
    <row r="362" spans="3:14" x14ac:dyDescent="0.4">
      <c r="C362" s="42">
        <v>45404</v>
      </c>
      <c r="D362" s="72">
        <v>9.2091445189432693E-3</v>
      </c>
      <c r="L362" s="42"/>
      <c r="M362" s="12"/>
      <c r="N362" s="12"/>
    </row>
    <row r="363" spans="3:14" x14ac:dyDescent="0.4">
      <c r="C363" s="42">
        <v>45405</v>
      </c>
      <c r="D363" s="72">
        <v>1.1866645321379996E-2</v>
      </c>
      <c r="L363" s="42"/>
      <c r="M363" s="12"/>
      <c r="N363" s="12"/>
    </row>
    <row r="364" spans="3:14" x14ac:dyDescent="0.4">
      <c r="C364" s="42">
        <v>45406</v>
      </c>
      <c r="D364" s="72">
        <v>-4.746366063482069E-4</v>
      </c>
      <c r="L364" s="42"/>
      <c r="M364" s="12"/>
      <c r="N364" s="12"/>
    </row>
    <row r="365" spans="3:14" x14ac:dyDescent="0.4">
      <c r="C365" s="42">
        <v>45407</v>
      </c>
      <c r="D365" s="72">
        <v>-3.7988959458658249E-3</v>
      </c>
      <c r="L365" s="42"/>
      <c r="M365" s="12"/>
      <c r="N365" s="12"/>
    </row>
    <row r="366" spans="3:14" x14ac:dyDescent="0.4">
      <c r="C366" s="42">
        <v>45408</v>
      </c>
      <c r="D366" s="72">
        <v>9.4738723708515018E-3</v>
      </c>
      <c r="L366" s="42"/>
      <c r="M366" s="12"/>
      <c r="N366" s="12"/>
    </row>
    <row r="367" spans="3:14" x14ac:dyDescent="0.4">
      <c r="C367" s="42">
        <v>45409</v>
      </c>
      <c r="D367" s="72" t="e">
        <v>#N/A</v>
      </c>
      <c r="L367" s="42"/>
      <c r="M367" s="12"/>
      <c r="N367" s="12"/>
    </row>
    <row r="368" spans="3:14" x14ac:dyDescent="0.4">
      <c r="C368" s="42">
        <v>45410</v>
      </c>
      <c r="D368" s="72" t="e">
        <v>#N/A</v>
      </c>
      <c r="L368" s="42"/>
      <c r="M368" s="12"/>
      <c r="N368" s="12"/>
    </row>
    <row r="369" spans="3:14" x14ac:dyDescent="0.4">
      <c r="C369" s="42">
        <v>45411</v>
      </c>
      <c r="D369" s="72">
        <v>3.5414945106834084E-3</v>
      </c>
      <c r="L369" s="42"/>
      <c r="M369" s="12"/>
      <c r="N369" s="12"/>
    </row>
    <row r="370" spans="3:14" x14ac:dyDescent="0.4">
      <c r="C370" s="42">
        <v>45412</v>
      </c>
      <c r="D370" s="72">
        <v>-1.584127357565767E-2</v>
      </c>
      <c r="L370" s="42"/>
      <c r="M370" s="12"/>
      <c r="N370" s="12"/>
    </row>
    <row r="371" spans="3:14" x14ac:dyDescent="0.4">
      <c r="C371" s="42">
        <v>45413</v>
      </c>
      <c r="D371" s="72">
        <v>-3.2471413203712602E-3</v>
      </c>
      <c r="L371" s="42"/>
      <c r="M371" s="12"/>
      <c r="N371" s="12"/>
    </row>
    <row r="372" spans="3:14" x14ac:dyDescent="0.4">
      <c r="C372" s="42">
        <v>45414</v>
      </c>
      <c r="D372" s="72">
        <v>9.3534525831916356E-3</v>
      </c>
      <c r="L372" s="42"/>
      <c r="M372" s="12"/>
      <c r="N372" s="12"/>
    </row>
    <row r="373" spans="3:14" x14ac:dyDescent="0.4">
      <c r="C373" s="42">
        <v>45415</v>
      </c>
      <c r="D373" s="72">
        <v>1.239530324931206E-2</v>
      </c>
      <c r="L373" s="42"/>
      <c r="M373" s="12"/>
      <c r="N373" s="12"/>
    </row>
    <row r="374" spans="3:14" x14ac:dyDescent="0.4">
      <c r="C374" s="42">
        <v>45416</v>
      </c>
      <c r="D374" s="72" t="e">
        <v>#N/A</v>
      </c>
      <c r="L374" s="42"/>
      <c r="M374" s="12"/>
      <c r="N374" s="12"/>
    </row>
    <row r="375" spans="3:14" x14ac:dyDescent="0.4">
      <c r="C375" s="42">
        <v>45417</v>
      </c>
      <c r="D375" s="72" t="e">
        <v>#N/A</v>
      </c>
      <c r="L375" s="42"/>
      <c r="M375" s="12"/>
      <c r="N375" s="12"/>
    </row>
    <row r="376" spans="3:14" x14ac:dyDescent="0.4">
      <c r="C376" s="42">
        <v>45418</v>
      </c>
      <c r="D376" s="72">
        <v>1.0326820395470339E-2</v>
      </c>
      <c r="L376" s="42"/>
      <c r="M376" s="12"/>
      <c r="N376" s="12"/>
    </row>
    <row r="377" spans="3:14" x14ac:dyDescent="0.4">
      <c r="C377" s="42">
        <v>45419</v>
      </c>
      <c r="D377" s="72">
        <v>1.1034322550668072E-3</v>
      </c>
      <c r="L377" s="42"/>
      <c r="M377" s="12"/>
      <c r="N377" s="12"/>
    </row>
    <row r="378" spans="3:14" x14ac:dyDescent="0.4">
      <c r="C378" s="42">
        <v>45420</v>
      </c>
      <c r="D378" s="72">
        <v>9.6685617047713625E-5</v>
      </c>
      <c r="L378" s="42"/>
      <c r="M378" s="12"/>
      <c r="N378" s="12"/>
    </row>
    <row r="379" spans="3:14" x14ac:dyDescent="0.4">
      <c r="C379" s="42">
        <v>45421</v>
      </c>
      <c r="D379" s="72">
        <v>5.7619056826311091E-3</v>
      </c>
      <c r="L379" s="42"/>
      <c r="M379" s="12"/>
      <c r="N379" s="12"/>
    </row>
    <row r="380" spans="3:14" x14ac:dyDescent="0.4">
      <c r="C380" s="42">
        <v>45422</v>
      </c>
      <c r="D380" s="72">
        <v>1.2880404483151318E-3</v>
      </c>
      <c r="L380" s="42"/>
      <c r="M380" s="12"/>
      <c r="N380" s="12"/>
    </row>
    <row r="381" spans="3:14" x14ac:dyDescent="0.4">
      <c r="C381" s="42">
        <v>45423</v>
      </c>
      <c r="D381" s="72" t="e">
        <v>#N/A</v>
      </c>
      <c r="L381" s="42"/>
      <c r="M381" s="12"/>
      <c r="N381" s="12"/>
    </row>
    <row r="382" spans="3:14" x14ac:dyDescent="0.4">
      <c r="C382" s="42">
        <v>45424</v>
      </c>
      <c r="D382" s="72" t="e">
        <v>#N/A</v>
      </c>
      <c r="L382" s="42"/>
      <c r="M382" s="12"/>
      <c r="N382" s="12"/>
    </row>
    <row r="383" spans="3:14" x14ac:dyDescent="0.4">
      <c r="C383" s="42">
        <v>45425</v>
      </c>
      <c r="D383" s="72">
        <v>1.3439827970177935E-4</v>
      </c>
      <c r="L383" s="42"/>
      <c r="M383" s="12"/>
      <c r="N383" s="12"/>
    </row>
    <row r="384" spans="3:14" x14ac:dyDescent="0.4">
      <c r="C384" s="42">
        <v>45426</v>
      </c>
      <c r="D384" s="72">
        <v>4.5881246280546862E-3</v>
      </c>
      <c r="L384" s="42"/>
      <c r="M384" s="12"/>
      <c r="N384" s="12"/>
    </row>
    <row r="385" spans="3:14" x14ac:dyDescent="0.4">
      <c r="C385" s="42">
        <v>45427</v>
      </c>
      <c r="D385" s="72">
        <v>1.2382954328301377E-2</v>
      </c>
      <c r="L385" s="42"/>
      <c r="M385" s="12"/>
      <c r="N385" s="12"/>
    </row>
    <row r="386" spans="3:14" x14ac:dyDescent="0.4">
      <c r="C386" s="42">
        <v>45428</v>
      </c>
      <c r="D386" s="72">
        <v>-2.0574578126769656E-3</v>
      </c>
      <c r="L386" s="42"/>
      <c r="M386" s="12"/>
      <c r="N386" s="12"/>
    </row>
    <row r="387" spans="3:14" x14ac:dyDescent="0.4">
      <c r="C387" s="42">
        <v>45429</v>
      </c>
      <c r="D387" s="72">
        <v>1.4375153681741681E-3</v>
      </c>
      <c r="L387" s="42"/>
      <c r="M387" s="12"/>
      <c r="N387" s="12"/>
    </row>
    <row r="388" spans="3:14" x14ac:dyDescent="0.4">
      <c r="C388" s="42">
        <v>45430</v>
      </c>
      <c r="D388" s="72" t="e">
        <v>#N/A</v>
      </c>
      <c r="L388" s="42"/>
      <c r="M388" s="12"/>
      <c r="N388" s="12"/>
    </row>
    <row r="389" spans="3:14" x14ac:dyDescent="0.4">
      <c r="C389" s="42">
        <v>45431</v>
      </c>
      <c r="D389" s="72" t="e">
        <v>#N/A</v>
      </c>
      <c r="L389" s="42"/>
      <c r="M389" s="12"/>
      <c r="N389" s="12"/>
    </row>
    <row r="390" spans="3:14" x14ac:dyDescent="0.4">
      <c r="C390" s="42">
        <v>45432</v>
      </c>
      <c r="D390" s="72">
        <v>1.1521390121823575E-3</v>
      </c>
      <c r="L390" s="42"/>
      <c r="M390" s="12"/>
      <c r="N390" s="12"/>
    </row>
    <row r="391" spans="3:14" x14ac:dyDescent="0.4">
      <c r="C391" s="42">
        <v>45433</v>
      </c>
      <c r="D391" s="72">
        <v>2.4525525412218909E-3</v>
      </c>
      <c r="L391" s="42"/>
      <c r="M391" s="12"/>
      <c r="N391" s="12"/>
    </row>
    <row r="392" spans="3:14" x14ac:dyDescent="0.4">
      <c r="C392" s="42">
        <v>45434</v>
      </c>
      <c r="D392" s="72">
        <v>-2.8794037940378801E-3</v>
      </c>
      <c r="L392" s="42"/>
      <c r="M392" s="12"/>
      <c r="N392" s="12"/>
    </row>
    <row r="393" spans="3:14" x14ac:dyDescent="0.4">
      <c r="C393" s="42">
        <v>45435</v>
      </c>
      <c r="D393" s="72">
        <v>-7.3042296585697133E-3</v>
      </c>
      <c r="L393" s="42"/>
      <c r="M393" s="12"/>
      <c r="N393" s="12"/>
    </row>
    <row r="394" spans="3:14" x14ac:dyDescent="0.4">
      <c r="C394" s="50">
        <v>45436</v>
      </c>
      <c r="D394" s="49">
        <v>4.3537111751606157E-3</v>
      </c>
      <c r="L394" s="42"/>
    </row>
    <row r="395" spans="3:14" x14ac:dyDescent="0.4">
      <c r="C395" s="50"/>
      <c r="L395" s="42"/>
    </row>
    <row r="396" spans="3:14" x14ac:dyDescent="0.4">
      <c r="C396" s="50"/>
      <c r="L396" s="42"/>
    </row>
    <row r="397" spans="3:14" x14ac:dyDescent="0.4">
      <c r="C397" s="50"/>
      <c r="L397" s="42"/>
    </row>
    <row r="398" spans="3:14" x14ac:dyDescent="0.4">
      <c r="C398" s="50"/>
      <c r="L398" s="42"/>
    </row>
    <row r="399" spans="3:14" x14ac:dyDescent="0.4">
      <c r="C399" s="50"/>
      <c r="L399" s="42"/>
    </row>
    <row r="400" spans="3:14" x14ac:dyDescent="0.4">
      <c r="C400" s="50"/>
      <c r="L400" s="42"/>
    </row>
    <row r="401" spans="3:12" x14ac:dyDescent="0.4">
      <c r="C401" s="50"/>
      <c r="L401" s="42"/>
    </row>
    <row r="402" spans="3:12" x14ac:dyDescent="0.4">
      <c r="C402" s="50"/>
      <c r="L402" s="42"/>
    </row>
    <row r="403" spans="3:12" x14ac:dyDescent="0.4">
      <c r="C403" s="50"/>
      <c r="L403" s="42"/>
    </row>
    <row r="404" spans="3:12" x14ac:dyDescent="0.4">
      <c r="C404" s="50"/>
      <c r="L404" s="42"/>
    </row>
    <row r="405" spans="3:12" x14ac:dyDescent="0.4">
      <c r="C405" s="50"/>
      <c r="L405" s="42"/>
    </row>
    <row r="406" spans="3:12" x14ac:dyDescent="0.4">
      <c r="C406" s="50"/>
      <c r="L406" s="42"/>
    </row>
    <row r="407" spans="3:12" x14ac:dyDescent="0.4">
      <c r="C407" s="50"/>
      <c r="L407" s="42"/>
    </row>
    <row r="408" spans="3:12" x14ac:dyDescent="0.4">
      <c r="C408" s="50"/>
      <c r="L408" s="42"/>
    </row>
    <row r="409" spans="3:12" x14ac:dyDescent="0.4">
      <c r="C409" s="50"/>
      <c r="L409" s="42"/>
    </row>
    <row r="410" spans="3:12" x14ac:dyDescent="0.4">
      <c r="C410" s="50"/>
      <c r="L410" s="42"/>
    </row>
    <row r="411" spans="3:12" x14ac:dyDescent="0.4">
      <c r="C411" s="50"/>
      <c r="L411" s="42"/>
    </row>
    <row r="412" spans="3:12" x14ac:dyDescent="0.4">
      <c r="C412" s="50"/>
      <c r="L412" s="42"/>
    </row>
    <row r="413" spans="3:12" x14ac:dyDescent="0.4">
      <c r="C413" s="50"/>
      <c r="L413" s="42"/>
    </row>
    <row r="414" spans="3:12" x14ac:dyDescent="0.4">
      <c r="C414" s="50"/>
      <c r="L414" s="42"/>
    </row>
    <row r="415" spans="3:12" x14ac:dyDescent="0.4">
      <c r="C415" s="50"/>
      <c r="L415" s="42"/>
    </row>
    <row r="416" spans="3:12" x14ac:dyDescent="0.4">
      <c r="C416" s="50"/>
      <c r="L416" s="42"/>
    </row>
    <row r="417" spans="3:12" x14ac:dyDescent="0.4">
      <c r="C417" s="50"/>
      <c r="L417" s="42"/>
    </row>
    <row r="418" spans="3:12" x14ac:dyDescent="0.4">
      <c r="C418" s="50"/>
      <c r="L418" s="42"/>
    </row>
    <row r="419" spans="3:12" x14ac:dyDescent="0.4">
      <c r="C419" s="50"/>
      <c r="L419" s="42"/>
    </row>
    <row r="420" spans="3:12" x14ac:dyDescent="0.4">
      <c r="C420" s="50"/>
      <c r="L420" s="42"/>
    </row>
    <row r="421" spans="3:12" x14ac:dyDescent="0.4">
      <c r="C421" s="50"/>
      <c r="L421" s="42"/>
    </row>
    <row r="422" spans="3:12" x14ac:dyDescent="0.4">
      <c r="C422" s="50"/>
      <c r="L422" s="42"/>
    </row>
    <row r="423" spans="3:12" x14ac:dyDescent="0.4">
      <c r="C423" s="50"/>
      <c r="L423" s="42"/>
    </row>
    <row r="424" spans="3:12" x14ac:dyDescent="0.4">
      <c r="C424" s="50"/>
      <c r="L424" s="42"/>
    </row>
    <row r="425" spans="3:12" x14ac:dyDescent="0.4">
      <c r="C425" s="50"/>
      <c r="L425" s="42"/>
    </row>
    <row r="426" spans="3:12" x14ac:dyDescent="0.4">
      <c r="C426" s="50"/>
      <c r="L426" s="42"/>
    </row>
    <row r="427" spans="3:12" x14ac:dyDescent="0.4">
      <c r="C427" s="50"/>
      <c r="L427" s="42"/>
    </row>
    <row r="428" spans="3:12" x14ac:dyDescent="0.4">
      <c r="C428" s="50"/>
      <c r="L428" s="42"/>
    </row>
    <row r="429" spans="3:12" x14ac:dyDescent="0.4">
      <c r="C429" s="50"/>
      <c r="L429" s="42"/>
    </row>
    <row r="430" spans="3:12" x14ac:dyDescent="0.4">
      <c r="C430" s="50"/>
      <c r="L430" s="42"/>
    </row>
    <row r="431" spans="3:12" x14ac:dyDescent="0.4">
      <c r="C431" s="50"/>
      <c r="L431" s="42"/>
    </row>
    <row r="432" spans="3:12" x14ac:dyDescent="0.4">
      <c r="C432" s="50"/>
      <c r="L432" s="42"/>
    </row>
    <row r="433" spans="3:12" x14ac:dyDescent="0.4">
      <c r="C433" s="50"/>
      <c r="L433" s="42"/>
    </row>
    <row r="434" spans="3:12" x14ac:dyDescent="0.4">
      <c r="C434" s="50"/>
      <c r="L434" s="42"/>
    </row>
    <row r="435" spans="3:12" x14ac:dyDescent="0.4">
      <c r="C435" s="50"/>
      <c r="L435" s="42"/>
    </row>
    <row r="436" spans="3:12" x14ac:dyDescent="0.4">
      <c r="C436" s="50"/>
      <c r="L436" s="42"/>
    </row>
    <row r="437" spans="3:12" x14ac:dyDescent="0.4">
      <c r="C437" s="50"/>
      <c r="L437" s="42"/>
    </row>
    <row r="438" spans="3:12" x14ac:dyDescent="0.4">
      <c r="C438" s="50"/>
      <c r="L438" s="42"/>
    </row>
    <row r="439" spans="3:12" x14ac:dyDescent="0.4">
      <c r="C439" s="50"/>
      <c r="L439" s="42"/>
    </row>
    <row r="440" spans="3:12" x14ac:dyDescent="0.4">
      <c r="C440" s="50"/>
      <c r="L440" s="42"/>
    </row>
    <row r="441" spans="3:12" x14ac:dyDescent="0.4">
      <c r="C441" s="50"/>
      <c r="L441" s="42"/>
    </row>
    <row r="442" spans="3:12" x14ac:dyDescent="0.4">
      <c r="C442" s="50"/>
      <c r="L442" s="42"/>
    </row>
    <row r="443" spans="3:12" x14ac:dyDescent="0.4">
      <c r="C443" s="50"/>
      <c r="L443" s="42"/>
    </row>
    <row r="444" spans="3:12" x14ac:dyDescent="0.4">
      <c r="C444" s="50"/>
      <c r="L444" s="42"/>
    </row>
    <row r="445" spans="3:12" x14ac:dyDescent="0.4">
      <c r="C445" s="50"/>
      <c r="L445" s="42"/>
    </row>
    <row r="446" spans="3:12" x14ac:dyDescent="0.4">
      <c r="C446" s="50"/>
      <c r="L446" s="42"/>
    </row>
    <row r="447" spans="3:12" x14ac:dyDescent="0.4">
      <c r="C447" s="50"/>
      <c r="L447" s="42"/>
    </row>
    <row r="448" spans="3:12" x14ac:dyDescent="0.4">
      <c r="C448" s="50"/>
      <c r="L448" s="42"/>
    </row>
    <row r="449" spans="3:12" x14ac:dyDescent="0.4">
      <c r="C449" s="50"/>
      <c r="L449" s="42"/>
    </row>
    <row r="450" spans="3:12" x14ac:dyDescent="0.4">
      <c r="C450" s="50"/>
      <c r="L450" s="42"/>
    </row>
    <row r="451" spans="3:12" x14ac:dyDescent="0.4">
      <c r="C451" s="50"/>
      <c r="L451" s="42"/>
    </row>
    <row r="452" spans="3:12" x14ac:dyDescent="0.4">
      <c r="C452" s="50"/>
      <c r="L452" s="42"/>
    </row>
    <row r="453" spans="3:12" x14ac:dyDescent="0.4">
      <c r="C453" s="50"/>
      <c r="L453" s="42"/>
    </row>
    <row r="454" spans="3:12" x14ac:dyDescent="0.4">
      <c r="C454" s="50"/>
      <c r="L454" s="42"/>
    </row>
    <row r="455" spans="3:12" x14ac:dyDescent="0.4">
      <c r="C455" s="50"/>
      <c r="L455" s="42"/>
    </row>
    <row r="456" spans="3:12" x14ac:dyDescent="0.4">
      <c r="C456" s="50"/>
      <c r="L456" s="42"/>
    </row>
    <row r="457" spans="3:12" x14ac:dyDescent="0.4">
      <c r="C457" s="50"/>
      <c r="L457" s="42"/>
    </row>
    <row r="458" spans="3:12" x14ac:dyDescent="0.4">
      <c r="C458" s="50"/>
      <c r="L458" s="42"/>
    </row>
    <row r="459" spans="3:12" x14ac:dyDescent="0.4">
      <c r="C459" s="50"/>
      <c r="L459" s="42"/>
    </row>
    <row r="460" spans="3:12" x14ac:dyDescent="0.4">
      <c r="C460" s="50"/>
      <c r="L460" s="42"/>
    </row>
    <row r="461" spans="3:12" x14ac:dyDescent="0.4">
      <c r="C461" s="50"/>
      <c r="L461" s="42"/>
    </row>
    <row r="462" spans="3:12" x14ac:dyDescent="0.4">
      <c r="C462" s="50"/>
      <c r="L462" s="42"/>
    </row>
    <row r="463" spans="3:12" x14ac:dyDescent="0.4">
      <c r="C463" s="50"/>
      <c r="L463" s="42"/>
    </row>
    <row r="464" spans="3:12" x14ac:dyDescent="0.4">
      <c r="C464" s="50"/>
      <c r="L464" s="42"/>
    </row>
    <row r="465" spans="3:12" x14ac:dyDescent="0.4">
      <c r="C465" s="50"/>
      <c r="L465" s="42"/>
    </row>
    <row r="466" spans="3:12" x14ac:dyDescent="0.4">
      <c r="C466" s="50"/>
      <c r="L466" s="42"/>
    </row>
    <row r="467" spans="3:12" x14ac:dyDescent="0.4">
      <c r="C467" s="50"/>
      <c r="L467" s="42"/>
    </row>
    <row r="468" spans="3:12" x14ac:dyDescent="0.4">
      <c r="C468" s="50"/>
      <c r="L468" s="42"/>
    </row>
    <row r="469" spans="3:12" x14ac:dyDescent="0.4">
      <c r="C469" s="50"/>
      <c r="L469" s="42"/>
    </row>
    <row r="470" spans="3:12" x14ac:dyDescent="0.4">
      <c r="C470" s="50"/>
      <c r="L470" s="42"/>
    </row>
    <row r="471" spans="3:12" x14ac:dyDescent="0.4">
      <c r="C471" s="50"/>
      <c r="L471" s="42"/>
    </row>
    <row r="472" spans="3:12" x14ac:dyDescent="0.4">
      <c r="C472" s="50"/>
      <c r="L472" s="42"/>
    </row>
    <row r="473" spans="3:12" x14ac:dyDescent="0.4">
      <c r="C473" s="50"/>
      <c r="L473" s="42"/>
    </row>
    <row r="474" spans="3:12" x14ac:dyDescent="0.4">
      <c r="C474" s="50"/>
      <c r="L474" s="42"/>
    </row>
    <row r="475" spans="3:12" x14ac:dyDescent="0.4">
      <c r="C475" s="50"/>
      <c r="L475" s="42"/>
    </row>
    <row r="476" spans="3:12" x14ac:dyDescent="0.4">
      <c r="C476" s="50"/>
      <c r="L476" s="42"/>
    </row>
    <row r="477" spans="3:12" x14ac:dyDescent="0.4">
      <c r="C477" s="50"/>
      <c r="L477" s="42"/>
    </row>
    <row r="478" spans="3:12" x14ac:dyDescent="0.4">
      <c r="C478" s="50"/>
      <c r="L478" s="42"/>
    </row>
    <row r="479" spans="3:12" x14ac:dyDescent="0.4">
      <c r="C479" s="50"/>
      <c r="L479" s="42"/>
    </row>
    <row r="480" spans="3:12" x14ac:dyDescent="0.4">
      <c r="C480" s="50"/>
      <c r="L480" s="42"/>
    </row>
    <row r="481" spans="3:12" x14ac:dyDescent="0.4">
      <c r="C481" s="50"/>
      <c r="L481" s="42"/>
    </row>
    <row r="482" spans="3:12" x14ac:dyDescent="0.4">
      <c r="C482" s="50"/>
      <c r="L482" s="42"/>
    </row>
    <row r="483" spans="3:12" x14ac:dyDescent="0.4">
      <c r="C483" s="50"/>
      <c r="L483" s="42"/>
    </row>
    <row r="484" spans="3:12" x14ac:dyDescent="0.4">
      <c r="C484" s="50"/>
      <c r="L484" s="42"/>
    </row>
    <row r="485" spans="3:12" x14ac:dyDescent="0.4">
      <c r="C485" s="50"/>
      <c r="L485" s="42"/>
    </row>
    <row r="486" spans="3:12" x14ac:dyDescent="0.4">
      <c r="C486" s="50"/>
      <c r="L486" s="42"/>
    </row>
    <row r="487" spans="3:12" x14ac:dyDescent="0.4">
      <c r="C487" s="50"/>
      <c r="L487" s="42"/>
    </row>
    <row r="488" spans="3:12" x14ac:dyDescent="0.4">
      <c r="C488" s="50"/>
      <c r="L488" s="42"/>
    </row>
    <row r="489" spans="3:12" x14ac:dyDescent="0.4">
      <c r="C489" s="50"/>
      <c r="L489" s="42"/>
    </row>
    <row r="490" spans="3:12" x14ac:dyDescent="0.4">
      <c r="C490" s="50"/>
      <c r="L490" s="42"/>
    </row>
    <row r="491" spans="3:12" x14ac:dyDescent="0.4">
      <c r="C491" s="50"/>
      <c r="L491" s="42"/>
    </row>
    <row r="492" spans="3:12" x14ac:dyDescent="0.4">
      <c r="C492" s="50"/>
      <c r="L492" s="42"/>
    </row>
    <row r="493" spans="3:12" x14ac:dyDescent="0.4">
      <c r="C493" s="50"/>
      <c r="L493" s="42"/>
    </row>
    <row r="494" spans="3:12" x14ac:dyDescent="0.4">
      <c r="C494" s="50"/>
      <c r="L494" s="42"/>
    </row>
    <row r="495" spans="3:12" x14ac:dyDescent="0.4">
      <c r="C495" s="50"/>
      <c r="L495" s="42"/>
    </row>
    <row r="496" spans="3:12" x14ac:dyDescent="0.4">
      <c r="C496" s="50"/>
      <c r="L496" s="42"/>
    </row>
    <row r="497" spans="3:12" x14ac:dyDescent="0.4">
      <c r="C497" s="50"/>
      <c r="L497" s="42"/>
    </row>
    <row r="498" spans="3:12" x14ac:dyDescent="0.4">
      <c r="C498" s="50"/>
      <c r="L498" s="42"/>
    </row>
    <row r="499" spans="3:12" x14ac:dyDescent="0.4">
      <c r="C499" s="50"/>
      <c r="L499" s="42"/>
    </row>
    <row r="500" spans="3:12" x14ac:dyDescent="0.4">
      <c r="C500" s="50"/>
      <c r="L500" s="42"/>
    </row>
    <row r="501" spans="3:12" x14ac:dyDescent="0.4">
      <c r="C501" s="50"/>
      <c r="L501" s="42"/>
    </row>
    <row r="502" spans="3:12" x14ac:dyDescent="0.4">
      <c r="C502" s="50"/>
      <c r="L502" s="42"/>
    </row>
    <row r="503" spans="3:12" x14ac:dyDescent="0.4">
      <c r="C503" s="50"/>
      <c r="L503" s="42"/>
    </row>
    <row r="504" spans="3:12" x14ac:dyDescent="0.4">
      <c r="C504" s="50"/>
      <c r="L504" s="42"/>
    </row>
    <row r="505" spans="3:12" x14ac:dyDescent="0.4">
      <c r="C505" s="50"/>
      <c r="L505" s="42"/>
    </row>
    <row r="506" spans="3:12" x14ac:dyDescent="0.4">
      <c r="C506" s="50"/>
      <c r="L506" s="42"/>
    </row>
    <row r="507" spans="3:12" x14ac:dyDescent="0.4">
      <c r="C507" s="50"/>
      <c r="L507" s="42"/>
    </row>
    <row r="508" spans="3:12" x14ac:dyDescent="0.4">
      <c r="C508" s="50"/>
      <c r="L508" s="42"/>
    </row>
    <row r="509" spans="3:12" x14ac:dyDescent="0.4">
      <c r="C509" s="50"/>
      <c r="L509" s="42"/>
    </row>
    <row r="510" spans="3:12" x14ac:dyDescent="0.4">
      <c r="C510" s="50"/>
      <c r="L510" s="42"/>
    </row>
    <row r="511" spans="3:12" x14ac:dyDescent="0.4">
      <c r="C511" s="50"/>
      <c r="L511" s="42"/>
    </row>
    <row r="512" spans="3:12" x14ac:dyDescent="0.4">
      <c r="C512" s="50"/>
      <c r="L512" s="42"/>
    </row>
    <row r="513" spans="3:12" x14ac:dyDescent="0.4">
      <c r="C513" s="50"/>
      <c r="L513" s="42"/>
    </row>
    <row r="514" spans="3:12" x14ac:dyDescent="0.4">
      <c r="C514" s="50"/>
      <c r="L514" s="42"/>
    </row>
    <row r="515" spans="3:12" x14ac:dyDescent="0.4">
      <c r="C515" s="50"/>
      <c r="L515" s="42"/>
    </row>
    <row r="516" spans="3:12" x14ac:dyDescent="0.4">
      <c r="C516" s="50"/>
      <c r="L516" s="42"/>
    </row>
    <row r="517" spans="3:12" x14ac:dyDescent="0.4">
      <c r="C517" s="50"/>
      <c r="L517" s="42"/>
    </row>
    <row r="518" spans="3:12" x14ac:dyDescent="0.4">
      <c r="C518" s="50"/>
    </row>
    <row r="519" spans="3:12" x14ac:dyDescent="0.4">
      <c r="C519" s="50"/>
    </row>
    <row r="520" spans="3:12" x14ac:dyDescent="0.4">
      <c r="C520" s="50"/>
    </row>
    <row r="521" spans="3:12" x14ac:dyDescent="0.4">
      <c r="C521" s="50"/>
    </row>
    <row r="522" spans="3:12" x14ac:dyDescent="0.4">
      <c r="C522" s="50"/>
    </row>
    <row r="523" spans="3:12" x14ac:dyDescent="0.4">
      <c r="C523" s="50"/>
    </row>
    <row r="524" spans="3:12" x14ac:dyDescent="0.4">
      <c r="C524" s="50"/>
    </row>
    <row r="525" spans="3:12" x14ac:dyDescent="0.4">
      <c r="C525" s="50"/>
    </row>
    <row r="526" spans="3:12" x14ac:dyDescent="0.4">
      <c r="C526" s="50"/>
    </row>
    <row r="527" spans="3:12" x14ac:dyDescent="0.4">
      <c r="C527" s="50"/>
    </row>
    <row r="528" spans="3:12" x14ac:dyDescent="0.4">
      <c r="C528" s="50"/>
    </row>
    <row r="529" spans="3:3" x14ac:dyDescent="0.4">
      <c r="C529" s="50"/>
    </row>
    <row r="530" spans="3:3" x14ac:dyDescent="0.4">
      <c r="C530" s="50"/>
    </row>
    <row r="531" spans="3:3" x14ac:dyDescent="0.4">
      <c r="C531" s="50"/>
    </row>
    <row r="532" spans="3:3" x14ac:dyDescent="0.4">
      <c r="C532" s="50"/>
    </row>
    <row r="533" spans="3:3" x14ac:dyDescent="0.4">
      <c r="C533" s="50"/>
    </row>
    <row r="534" spans="3:3" x14ac:dyDescent="0.4">
      <c r="C534" s="50"/>
    </row>
    <row r="535" spans="3:3" x14ac:dyDescent="0.4">
      <c r="C535" s="50"/>
    </row>
    <row r="536" spans="3:3" x14ac:dyDescent="0.4">
      <c r="C536" s="50"/>
    </row>
    <row r="537" spans="3:3" x14ac:dyDescent="0.4">
      <c r="C537" s="50"/>
    </row>
    <row r="538" spans="3:3" x14ac:dyDescent="0.4">
      <c r="C538" s="50"/>
    </row>
    <row r="539" spans="3:3" x14ac:dyDescent="0.4">
      <c r="C539" s="50"/>
    </row>
    <row r="540" spans="3:3" x14ac:dyDescent="0.4">
      <c r="C540" s="50"/>
    </row>
    <row r="541" spans="3:3" x14ac:dyDescent="0.4">
      <c r="C541" s="50"/>
    </row>
    <row r="542" spans="3:3" x14ac:dyDescent="0.4">
      <c r="C542" s="50"/>
    </row>
    <row r="543" spans="3:3" x14ac:dyDescent="0.4">
      <c r="C543" s="50"/>
    </row>
    <row r="544" spans="3:3" x14ac:dyDescent="0.4">
      <c r="C544" s="50"/>
    </row>
    <row r="545" spans="3:3" x14ac:dyDescent="0.4">
      <c r="C545" s="50"/>
    </row>
    <row r="546" spans="3:3" x14ac:dyDescent="0.4">
      <c r="C546" s="50"/>
    </row>
    <row r="547" spans="3:3" x14ac:dyDescent="0.4">
      <c r="C547" s="50"/>
    </row>
    <row r="548" spans="3:3" x14ac:dyDescent="0.4">
      <c r="C548" s="50"/>
    </row>
    <row r="549" spans="3:3" x14ac:dyDescent="0.4">
      <c r="C549" s="50"/>
    </row>
    <row r="550" spans="3:3" x14ac:dyDescent="0.4">
      <c r="C550" s="50"/>
    </row>
    <row r="551" spans="3:3" x14ac:dyDescent="0.4">
      <c r="C551" s="50"/>
    </row>
    <row r="552" spans="3:3" x14ac:dyDescent="0.4">
      <c r="C552" s="50"/>
    </row>
    <row r="553" spans="3:3" x14ac:dyDescent="0.4">
      <c r="C553" s="50"/>
    </row>
    <row r="554" spans="3:3" x14ac:dyDescent="0.4">
      <c r="C554" s="50"/>
    </row>
    <row r="555" spans="3:3" x14ac:dyDescent="0.4">
      <c r="C555" s="50"/>
    </row>
    <row r="556" spans="3:3" x14ac:dyDescent="0.4">
      <c r="C556" s="50"/>
    </row>
    <row r="557" spans="3:3" x14ac:dyDescent="0.4">
      <c r="C557" s="50"/>
    </row>
    <row r="558" spans="3:3" x14ac:dyDescent="0.4">
      <c r="C558" s="50"/>
    </row>
    <row r="559" spans="3:3" x14ac:dyDescent="0.4">
      <c r="C559" s="50"/>
    </row>
    <row r="560" spans="3:3" x14ac:dyDescent="0.4">
      <c r="C560" s="50"/>
    </row>
    <row r="561" spans="3:3" x14ac:dyDescent="0.4">
      <c r="C561" s="50"/>
    </row>
    <row r="562" spans="3:3" x14ac:dyDescent="0.4">
      <c r="C562" s="50"/>
    </row>
    <row r="563" spans="3:3" x14ac:dyDescent="0.4">
      <c r="C563" s="50"/>
    </row>
    <row r="564" spans="3:3" x14ac:dyDescent="0.4">
      <c r="C564" s="50"/>
    </row>
    <row r="565" spans="3:3" x14ac:dyDescent="0.4">
      <c r="C565" s="50"/>
    </row>
    <row r="566" spans="3:3" x14ac:dyDescent="0.4">
      <c r="C566" s="50"/>
    </row>
    <row r="567" spans="3:3" x14ac:dyDescent="0.4">
      <c r="C567" s="50"/>
    </row>
    <row r="568" spans="3:3" x14ac:dyDescent="0.4">
      <c r="C568" s="50"/>
    </row>
    <row r="569" spans="3:3" x14ac:dyDescent="0.4">
      <c r="C569" s="50"/>
    </row>
    <row r="570" spans="3:3" x14ac:dyDescent="0.4">
      <c r="C570" s="50"/>
    </row>
    <row r="571" spans="3:3" x14ac:dyDescent="0.4">
      <c r="C571" s="50"/>
    </row>
    <row r="572" spans="3:3" x14ac:dyDescent="0.4">
      <c r="C572" s="50"/>
    </row>
    <row r="573" spans="3:3" x14ac:dyDescent="0.4">
      <c r="C573" s="50"/>
    </row>
    <row r="574" spans="3:3" x14ac:dyDescent="0.4">
      <c r="C574" s="50"/>
    </row>
    <row r="575" spans="3:3" x14ac:dyDescent="0.4">
      <c r="C575" s="50"/>
    </row>
    <row r="576" spans="3:3" x14ac:dyDescent="0.4">
      <c r="C576" s="50"/>
    </row>
    <row r="577" spans="3:3" x14ac:dyDescent="0.4">
      <c r="C577" s="50"/>
    </row>
    <row r="578" spans="3:3" x14ac:dyDescent="0.4">
      <c r="C578" s="50"/>
    </row>
    <row r="579" spans="3:3" x14ac:dyDescent="0.4">
      <c r="C579" s="50"/>
    </row>
    <row r="580" spans="3:3" x14ac:dyDescent="0.4">
      <c r="C580" s="50"/>
    </row>
    <row r="581" spans="3:3" x14ac:dyDescent="0.4">
      <c r="C581" s="50"/>
    </row>
    <row r="582" spans="3:3" x14ac:dyDescent="0.4">
      <c r="C582" s="50"/>
    </row>
    <row r="583" spans="3:3" x14ac:dyDescent="0.4">
      <c r="C583" s="50"/>
    </row>
    <row r="584" spans="3:3" x14ac:dyDescent="0.4">
      <c r="C584" s="50"/>
    </row>
    <row r="585" spans="3:3" x14ac:dyDescent="0.4">
      <c r="C585" s="50"/>
    </row>
    <row r="586" spans="3:3" x14ac:dyDescent="0.4">
      <c r="C586" s="50"/>
    </row>
    <row r="587" spans="3:3" x14ac:dyDescent="0.4">
      <c r="C587" s="50"/>
    </row>
    <row r="588" spans="3:3" x14ac:dyDescent="0.4">
      <c r="C588" s="50"/>
    </row>
    <row r="589" spans="3:3" x14ac:dyDescent="0.4">
      <c r="C589" s="50"/>
    </row>
    <row r="590" spans="3:3" x14ac:dyDescent="0.4">
      <c r="C590" s="50"/>
    </row>
    <row r="591" spans="3:3" x14ac:dyDescent="0.4">
      <c r="C591" s="50"/>
    </row>
    <row r="592" spans="3:3" x14ac:dyDescent="0.4">
      <c r="C592" s="50"/>
    </row>
    <row r="593" spans="3:3" x14ac:dyDescent="0.4">
      <c r="C593" s="50"/>
    </row>
    <row r="594" spans="3:3" x14ac:dyDescent="0.4">
      <c r="C594" s="50"/>
    </row>
    <row r="595" spans="3:3" x14ac:dyDescent="0.4">
      <c r="C595" s="50"/>
    </row>
    <row r="596" spans="3:3" x14ac:dyDescent="0.4">
      <c r="C596" s="50"/>
    </row>
    <row r="597" spans="3:3" x14ac:dyDescent="0.4">
      <c r="C597" s="50"/>
    </row>
    <row r="598" spans="3:3" x14ac:dyDescent="0.4">
      <c r="C598" s="50"/>
    </row>
    <row r="599" spans="3:3" x14ac:dyDescent="0.4">
      <c r="C599" s="50"/>
    </row>
    <row r="600" spans="3:3" x14ac:dyDescent="0.4">
      <c r="C600" s="50"/>
    </row>
    <row r="601" spans="3:3" x14ac:dyDescent="0.4">
      <c r="C601" s="50"/>
    </row>
    <row r="602" spans="3:3" x14ac:dyDescent="0.4">
      <c r="C602" s="50"/>
    </row>
    <row r="603" spans="3:3" x14ac:dyDescent="0.4">
      <c r="C603" s="50"/>
    </row>
    <row r="604" spans="3:3" x14ac:dyDescent="0.4">
      <c r="C604" s="50"/>
    </row>
    <row r="605" spans="3:3" x14ac:dyDescent="0.4">
      <c r="C605" s="50"/>
    </row>
    <row r="606" spans="3:3" x14ac:dyDescent="0.4">
      <c r="C606" s="50"/>
    </row>
    <row r="607" spans="3:3" x14ac:dyDescent="0.4">
      <c r="C607" s="50"/>
    </row>
    <row r="608" spans="3:3" x14ac:dyDescent="0.4">
      <c r="C608" s="50"/>
    </row>
    <row r="609" spans="3:3" x14ac:dyDescent="0.4">
      <c r="C609" s="50"/>
    </row>
    <row r="610" spans="3:3" x14ac:dyDescent="0.4">
      <c r="C610" s="50"/>
    </row>
    <row r="611" spans="3:3" x14ac:dyDescent="0.4">
      <c r="C611" s="50"/>
    </row>
    <row r="612" spans="3:3" x14ac:dyDescent="0.4">
      <c r="C612" s="50"/>
    </row>
    <row r="613" spans="3:3" x14ac:dyDescent="0.4">
      <c r="C613" s="50"/>
    </row>
    <row r="614" spans="3:3" x14ac:dyDescent="0.4">
      <c r="C614" s="50"/>
    </row>
    <row r="615" spans="3:3" x14ac:dyDescent="0.4">
      <c r="C615" s="50"/>
    </row>
    <row r="616" spans="3:3" x14ac:dyDescent="0.4">
      <c r="C616" s="50"/>
    </row>
    <row r="617" spans="3:3" x14ac:dyDescent="0.4">
      <c r="C617" s="50"/>
    </row>
    <row r="618" spans="3:3" x14ac:dyDescent="0.4">
      <c r="C618" s="50"/>
    </row>
    <row r="619" spans="3:3" x14ac:dyDescent="0.4">
      <c r="C619" s="50"/>
    </row>
    <row r="620" spans="3:3" x14ac:dyDescent="0.4">
      <c r="C620" s="50"/>
    </row>
    <row r="621" spans="3:3" x14ac:dyDescent="0.4">
      <c r="C621" s="50"/>
    </row>
    <row r="622" spans="3:3" x14ac:dyDescent="0.4">
      <c r="C622" s="50"/>
    </row>
    <row r="623" spans="3:3" x14ac:dyDescent="0.4">
      <c r="C623" s="50"/>
    </row>
    <row r="624" spans="3:3" x14ac:dyDescent="0.4">
      <c r="C624" s="50"/>
    </row>
    <row r="625" spans="3:3" x14ac:dyDescent="0.4">
      <c r="C625" s="50"/>
    </row>
    <row r="626" spans="3:3" x14ac:dyDescent="0.4">
      <c r="C626" s="50"/>
    </row>
    <row r="627" spans="3:3" x14ac:dyDescent="0.4">
      <c r="C627" s="50"/>
    </row>
    <row r="628" spans="3:3" x14ac:dyDescent="0.4">
      <c r="C628" s="50"/>
    </row>
    <row r="629" spans="3:3" x14ac:dyDescent="0.4">
      <c r="C629" s="50"/>
    </row>
    <row r="630" spans="3:3" x14ac:dyDescent="0.4">
      <c r="C630" s="50"/>
    </row>
    <row r="631" spans="3:3" x14ac:dyDescent="0.4">
      <c r="C631" s="50"/>
    </row>
    <row r="632" spans="3:3" x14ac:dyDescent="0.4">
      <c r="C632" s="50"/>
    </row>
    <row r="633" spans="3:3" x14ac:dyDescent="0.4">
      <c r="C633" s="50"/>
    </row>
    <row r="634" spans="3:3" x14ac:dyDescent="0.4">
      <c r="C634" s="50"/>
    </row>
    <row r="635" spans="3:3" x14ac:dyDescent="0.4">
      <c r="C635" s="50"/>
    </row>
    <row r="636" spans="3:3" x14ac:dyDescent="0.4">
      <c r="C636" s="50"/>
    </row>
    <row r="637" spans="3:3" x14ac:dyDescent="0.4">
      <c r="C637" s="50"/>
    </row>
    <row r="638" spans="3:3" x14ac:dyDescent="0.4">
      <c r="C638" s="50"/>
    </row>
    <row r="639" spans="3:3" x14ac:dyDescent="0.4">
      <c r="C639" s="50"/>
    </row>
    <row r="640" spans="3:3" x14ac:dyDescent="0.4">
      <c r="C640" s="50"/>
    </row>
    <row r="641" spans="3:3" x14ac:dyDescent="0.4">
      <c r="C641" s="50"/>
    </row>
    <row r="642" spans="3:3" x14ac:dyDescent="0.4">
      <c r="C642" s="50"/>
    </row>
    <row r="643" spans="3:3" x14ac:dyDescent="0.4">
      <c r="C643" s="50"/>
    </row>
    <row r="644" spans="3:3" x14ac:dyDescent="0.4">
      <c r="C644" s="50"/>
    </row>
    <row r="645" spans="3:3" x14ac:dyDescent="0.4">
      <c r="C645" s="50"/>
    </row>
    <row r="646" spans="3:3" x14ac:dyDescent="0.4">
      <c r="C646" s="50"/>
    </row>
    <row r="647" spans="3:3" x14ac:dyDescent="0.4">
      <c r="C647" s="50"/>
    </row>
    <row r="648" spans="3:3" x14ac:dyDescent="0.4">
      <c r="C648" s="50"/>
    </row>
    <row r="649" spans="3:3" x14ac:dyDescent="0.4">
      <c r="C649" s="50"/>
    </row>
    <row r="650" spans="3:3" x14ac:dyDescent="0.4">
      <c r="C650" s="50"/>
    </row>
    <row r="651" spans="3:3" x14ac:dyDescent="0.4">
      <c r="C651" s="50"/>
    </row>
    <row r="652" spans="3:3" x14ac:dyDescent="0.4">
      <c r="C652" s="50"/>
    </row>
    <row r="653" spans="3:3" x14ac:dyDescent="0.4">
      <c r="C653" s="50"/>
    </row>
    <row r="654" spans="3:3" x14ac:dyDescent="0.4">
      <c r="C654" s="50"/>
    </row>
    <row r="655" spans="3:3" x14ac:dyDescent="0.4">
      <c r="C655" s="50"/>
    </row>
    <row r="656" spans="3:3" x14ac:dyDescent="0.4">
      <c r="C656" s="50"/>
    </row>
    <row r="657" spans="3:3" x14ac:dyDescent="0.4">
      <c r="C657" s="50"/>
    </row>
    <row r="658" spans="3:3" x14ac:dyDescent="0.4">
      <c r="C658" s="50"/>
    </row>
    <row r="659" spans="3:3" x14ac:dyDescent="0.4">
      <c r="C659" s="50"/>
    </row>
    <row r="660" spans="3:3" x14ac:dyDescent="0.4">
      <c r="C660" s="50"/>
    </row>
    <row r="661" spans="3:3" x14ac:dyDescent="0.4">
      <c r="C661" s="50"/>
    </row>
    <row r="662" spans="3:3" x14ac:dyDescent="0.4">
      <c r="C662" s="50"/>
    </row>
    <row r="663" spans="3:3" x14ac:dyDescent="0.4">
      <c r="C663" s="50"/>
    </row>
    <row r="664" spans="3:3" x14ac:dyDescent="0.4">
      <c r="C664" s="50"/>
    </row>
    <row r="665" spans="3:3" x14ac:dyDescent="0.4">
      <c r="C665" s="50"/>
    </row>
    <row r="666" spans="3:3" x14ac:dyDescent="0.4">
      <c r="C666" s="50"/>
    </row>
    <row r="667" spans="3:3" x14ac:dyDescent="0.4">
      <c r="C667" s="50"/>
    </row>
    <row r="668" spans="3:3" x14ac:dyDescent="0.4">
      <c r="C668" s="50"/>
    </row>
    <row r="669" spans="3:3" x14ac:dyDescent="0.4">
      <c r="C669" s="50"/>
    </row>
    <row r="670" spans="3:3" x14ac:dyDescent="0.4">
      <c r="C670" s="50"/>
    </row>
    <row r="671" spans="3:3" x14ac:dyDescent="0.4">
      <c r="C671" s="50"/>
    </row>
    <row r="672" spans="3:3" x14ac:dyDescent="0.4">
      <c r="C672" s="50"/>
    </row>
    <row r="673" spans="3:3" x14ac:dyDescent="0.4">
      <c r="C673" s="50"/>
    </row>
    <row r="674" spans="3:3" x14ac:dyDescent="0.4">
      <c r="C674" s="50"/>
    </row>
    <row r="675" spans="3:3" x14ac:dyDescent="0.4">
      <c r="C675" s="50"/>
    </row>
    <row r="676" spans="3:3" x14ac:dyDescent="0.4">
      <c r="C676" s="50"/>
    </row>
    <row r="677" spans="3:3" x14ac:dyDescent="0.4">
      <c r="C677" s="50"/>
    </row>
    <row r="678" spans="3:3" x14ac:dyDescent="0.4">
      <c r="C678" s="50"/>
    </row>
    <row r="679" spans="3:3" x14ac:dyDescent="0.4">
      <c r="C679" s="50"/>
    </row>
    <row r="680" spans="3:3" x14ac:dyDescent="0.4">
      <c r="C680" s="50"/>
    </row>
    <row r="681" spans="3:3" x14ac:dyDescent="0.4">
      <c r="C681" s="50"/>
    </row>
    <row r="682" spans="3:3" x14ac:dyDescent="0.4">
      <c r="C682" s="50"/>
    </row>
    <row r="683" spans="3:3" x14ac:dyDescent="0.4">
      <c r="C683" s="50"/>
    </row>
    <row r="684" spans="3:3" x14ac:dyDescent="0.4">
      <c r="C684" s="50"/>
    </row>
    <row r="685" spans="3:3" x14ac:dyDescent="0.4">
      <c r="C685" s="50"/>
    </row>
    <row r="686" spans="3:3" x14ac:dyDescent="0.4">
      <c r="C686" s="50"/>
    </row>
    <row r="687" spans="3:3" x14ac:dyDescent="0.4">
      <c r="C687" s="50"/>
    </row>
    <row r="688" spans="3:3" x14ac:dyDescent="0.4">
      <c r="C688" s="50"/>
    </row>
    <row r="689" spans="3:3" x14ac:dyDescent="0.4">
      <c r="C689" s="50"/>
    </row>
    <row r="690" spans="3:3" x14ac:dyDescent="0.4">
      <c r="C690" s="50"/>
    </row>
    <row r="691" spans="3:3" x14ac:dyDescent="0.4">
      <c r="C691" s="50"/>
    </row>
    <row r="692" spans="3:3" x14ac:dyDescent="0.4">
      <c r="C692" s="50"/>
    </row>
    <row r="693" spans="3:3" x14ac:dyDescent="0.4">
      <c r="C693" s="50"/>
    </row>
    <row r="694" spans="3:3" x14ac:dyDescent="0.4">
      <c r="C694" s="50"/>
    </row>
    <row r="695" spans="3:3" x14ac:dyDescent="0.4">
      <c r="C695" s="50"/>
    </row>
    <row r="696" spans="3:3" x14ac:dyDescent="0.4">
      <c r="C696" s="50"/>
    </row>
    <row r="697" spans="3:3" x14ac:dyDescent="0.4">
      <c r="C697" s="50"/>
    </row>
    <row r="698" spans="3:3" x14ac:dyDescent="0.4">
      <c r="C698" s="50"/>
    </row>
    <row r="699" spans="3:3" x14ac:dyDescent="0.4">
      <c r="C699" s="50"/>
    </row>
    <row r="700" spans="3:3" x14ac:dyDescent="0.4">
      <c r="C700" s="50"/>
    </row>
    <row r="701" spans="3:3" x14ac:dyDescent="0.4">
      <c r="C701" s="50"/>
    </row>
    <row r="702" spans="3:3" x14ac:dyDescent="0.4">
      <c r="C702" s="50"/>
    </row>
    <row r="703" spans="3:3" x14ac:dyDescent="0.4">
      <c r="C703" s="50"/>
    </row>
    <row r="704" spans="3:3" x14ac:dyDescent="0.4">
      <c r="C704" s="50"/>
    </row>
    <row r="705" spans="3:3" x14ac:dyDescent="0.4">
      <c r="C705" s="50"/>
    </row>
    <row r="706" spans="3:3" x14ac:dyDescent="0.4">
      <c r="C706" s="50"/>
    </row>
    <row r="707" spans="3:3" x14ac:dyDescent="0.4">
      <c r="C707" s="50"/>
    </row>
    <row r="708" spans="3:3" x14ac:dyDescent="0.4">
      <c r="C708" s="50"/>
    </row>
    <row r="709" spans="3:3" x14ac:dyDescent="0.4">
      <c r="C709" s="50"/>
    </row>
    <row r="710" spans="3:3" x14ac:dyDescent="0.4">
      <c r="C710" s="50"/>
    </row>
    <row r="711" spans="3:3" x14ac:dyDescent="0.4">
      <c r="C711" s="50"/>
    </row>
    <row r="712" spans="3:3" x14ac:dyDescent="0.4">
      <c r="C712" s="50"/>
    </row>
    <row r="713" spans="3:3" x14ac:dyDescent="0.4">
      <c r="C713" s="50"/>
    </row>
    <row r="714" spans="3:3" x14ac:dyDescent="0.4">
      <c r="C714" s="50"/>
    </row>
    <row r="715" spans="3:3" x14ac:dyDescent="0.4">
      <c r="C715" s="50"/>
    </row>
    <row r="716" spans="3:3" x14ac:dyDescent="0.4">
      <c r="C716" s="50"/>
    </row>
    <row r="717" spans="3:3" x14ac:dyDescent="0.4">
      <c r="C717" s="50"/>
    </row>
    <row r="718" spans="3:3" x14ac:dyDescent="0.4">
      <c r="C718" s="50"/>
    </row>
    <row r="719" spans="3:3" x14ac:dyDescent="0.4">
      <c r="C719" s="50"/>
    </row>
    <row r="720" spans="3:3" x14ac:dyDescent="0.4">
      <c r="C720" s="50"/>
    </row>
    <row r="721" spans="3:3" x14ac:dyDescent="0.4">
      <c r="C721" s="50"/>
    </row>
    <row r="722" spans="3:3" x14ac:dyDescent="0.4">
      <c r="C722" s="50"/>
    </row>
    <row r="723" spans="3:3" x14ac:dyDescent="0.4">
      <c r="C723" s="50"/>
    </row>
    <row r="724" spans="3:3" x14ac:dyDescent="0.4">
      <c r="C724" s="50"/>
    </row>
    <row r="725" spans="3:3" x14ac:dyDescent="0.4">
      <c r="C725" s="50"/>
    </row>
    <row r="726" spans="3:3" x14ac:dyDescent="0.4">
      <c r="C726" s="50"/>
    </row>
    <row r="727" spans="3:3" x14ac:dyDescent="0.4">
      <c r="C727" s="50"/>
    </row>
    <row r="728" spans="3:3" x14ac:dyDescent="0.4">
      <c r="C728" s="50"/>
    </row>
    <row r="729" spans="3:3" x14ac:dyDescent="0.4">
      <c r="C729" s="50"/>
    </row>
    <row r="730" spans="3:3" x14ac:dyDescent="0.4">
      <c r="C730" s="50"/>
    </row>
    <row r="731" spans="3:3" x14ac:dyDescent="0.4">
      <c r="C731" s="50"/>
    </row>
    <row r="732" spans="3:3" x14ac:dyDescent="0.4">
      <c r="C732" s="50"/>
    </row>
    <row r="733" spans="3:3" x14ac:dyDescent="0.4">
      <c r="C733" s="50"/>
    </row>
    <row r="734" spans="3:3" x14ac:dyDescent="0.4">
      <c r="C734" s="50"/>
    </row>
    <row r="735" spans="3:3" x14ac:dyDescent="0.4">
      <c r="C735" s="50"/>
    </row>
    <row r="736" spans="3:3" x14ac:dyDescent="0.4">
      <c r="C736" s="50"/>
    </row>
    <row r="737" spans="3:3" x14ac:dyDescent="0.4">
      <c r="C737" s="50"/>
    </row>
    <row r="738" spans="3:3" x14ac:dyDescent="0.4">
      <c r="C738" s="50"/>
    </row>
    <row r="739" spans="3:3" x14ac:dyDescent="0.4">
      <c r="C739" s="50"/>
    </row>
    <row r="740" spans="3:3" x14ac:dyDescent="0.4">
      <c r="C740" s="50"/>
    </row>
    <row r="741" spans="3:3" x14ac:dyDescent="0.4">
      <c r="C741" s="50"/>
    </row>
    <row r="742" spans="3:3" x14ac:dyDescent="0.4">
      <c r="C742" s="50"/>
    </row>
    <row r="743" spans="3:3" x14ac:dyDescent="0.4">
      <c r="C743" s="50"/>
    </row>
    <row r="744" spans="3:3" x14ac:dyDescent="0.4">
      <c r="C744" s="50"/>
    </row>
    <row r="745" spans="3:3" x14ac:dyDescent="0.4">
      <c r="C745" s="50"/>
    </row>
    <row r="746" spans="3:3" x14ac:dyDescent="0.4">
      <c r="C746" s="50"/>
    </row>
    <row r="747" spans="3:3" x14ac:dyDescent="0.4">
      <c r="C747" s="50"/>
    </row>
    <row r="748" spans="3:3" x14ac:dyDescent="0.4">
      <c r="C748" s="50"/>
    </row>
    <row r="749" spans="3:3" x14ac:dyDescent="0.4">
      <c r="C749" s="50"/>
    </row>
    <row r="750" spans="3:3" x14ac:dyDescent="0.4">
      <c r="C750" s="50"/>
    </row>
    <row r="751" spans="3:3" x14ac:dyDescent="0.4">
      <c r="C751" s="50"/>
    </row>
    <row r="752" spans="3:3" x14ac:dyDescent="0.4">
      <c r="C752" s="50"/>
    </row>
    <row r="753" spans="3:3" x14ac:dyDescent="0.4">
      <c r="C753" s="50"/>
    </row>
    <row r="754" spans="3:3" x14ac:dyDescent="0.4">
      <c r="C754" s="50"/>
    </row>
    <row r="755" spans="3:3" x14ac:dyDescent="0.4">
      <c r="C755" s="50"/>
    </row>
    <row r="756" spans="3:3" x14ac:dyDescent="0.4">
      <c r="C756" s="50"/>
    </row>
    <row r="757" spans="3:3" x14ac:dyDescent="0.4">
      <c r="C757" s="50"/>
    </row>
    <row r="758" spans="3:3" x14ac:dyDescent="0.4">
      <c r="C758" s="50"/>
    </row>
    <row r="759" spans="3:3" x14ac:dyDescent="0.4">
      <c r="C759" s="50"/>
    </row>
    <row r="760" spans="3:3" x14ac:dyDescent="0.4">
      <c r="C760" s="50"/>
    </row>
    <row r="761" spans="3:3" x14ac:dyDescent="0.4">
      <c r="C761" s="50"/>
    </row>
    <row r="762" spans="3:3" x14ac:dyDescent="0.4">
      <c r="C762" s="50"/>
    </row>
    <row r="763" spans="3:3" x14ac:dyDescent="0.4">
      <c r="C763" s="50"/>
    </row>
    <row r="764" spans="3:3" x14ac:dyDescent="0.4">
      <c r="C764" s="50"/>
    </row>
    <row r="765" spans="3:3" x14ac:dyDescent="0.4">
      <c r="C765" s="50"/>
    </row>
    <row r="766" spans="3:3" x14ac:dyDescent="0.4">
      <c r="C766" s="50"/>
    </row>
    <row r="767" spans="3:3" x14ac:dyDescent="0.4">
      <c r="C767" s="50"/>
    </row>
    <row r="768" spans="3:3" x14ac:dyDescent="0.4">
      <c r="C768" s="50"/>
    </row>
    <row r="769" spans="3:3" x14ac:dyDescent="0.4">
      <c r="C769" s="50"/>
    </row>
    <row r="770" spans="3:3" x14ac:dyDescent="0.4">
      <c r="C770" s="50"/>
    </row>
    <row r="771" spans="3:3" x14ac:dyDescent="0.4">
      <c r="C771" s="50"/>
    </row>
    <row r="772" spans="3:3" x14ac:dyDescent="0.4">
      <c r="C772" s="50"/>
    </row>
    <row r="773" spans="3:3" x14ac:dyDescent="0.4">
      <c r="C773" s="50"/>
    </row>
    <row r="774" spans="3:3" x14ac:dyDescent="0.4">
      <c r="C774" s="50"/>
    </row>
    <row r="775" spans="3:3" x14ac:dyDescent="0.4">
      <c r="C775" s="50"/>
    </row>
    <row r="776" spans="3:3" x14ac:dyDescent="0.4">
      <c r="C776" s="50"/>
    </row>
    <row r="777" spans="3:3" x14ac:dyDescent="0.4">
      <c r="C777" s="50"/>
    </row>
    <row r="778" spans="3:3" x14ac:dyDescent="0.4">
      <c r="C778" s="50"/>
    </row>
    <row r="779" spans="3:3" x14ac:dyDescent="0.4">
      <c r="C779" s="50"/>
    </row>
    <row r="780" spans="3:3" x14ac:dyDescent="0.4">
      <c r="C780" s="50"/>
    </row>
    <row r="781" spans="3:3" x14ac:dyDescent="0.4">
      <c r="C781" s="50"/>
    </row>
    <row r="782" spans="3:3" x14ac:dyDescent="0.4">
      <c r="C782" s="50"/>
    </row>
    <row r="783" spans="3:3" x14ac:dyDescent="0.4">
      <c r="C783" s="50"/>
    </row>
    <row r="784" spans="3:3" x14ac:dyDescent="0.4">
      <c r="C784" s="50"/>
    </row>
    <row r="785" spans="3:3" x14ac:dyDescent="0.4">
      <c r="C785" s="50"/>
    </row>
    <row r="786" spans="3:3" x14ac:dyDescent="0.4">
      <c r="C786" s="50"/>
    </row>
    <row r="787" spans="3:3" x14ac:dyDescent="0.4">
      <c r="C787" s="50"/>
    </row>
    <row r="788" spans="3:3" x14ac:dyDescent="0.4">
      <c r="C788" s="50"/>
    </row>
    <row r="789" spans="3:3" x14ac:dyDescent="0.4">
      <c r="C789" s="50"/>
    </row>
    <row r="790" spans="3:3" x14ac:dyDescent="0.4">
      <c r="C790" s="50"/>
    </row>
    <row r="791" spans="3:3" x14ac:dyDescent="0.4">
      <c r="C791" s="50"/>
    </row>
    <row r="792" spans="3:3" x14ac:dyDescent="0.4">
      <c r="C792" s="50"/>
    </row>
    <row r="793" spans="3:3" x14ac:dyDescent="0.4">
      <c r="C793" s="50"/>
    </row>
    <row r="794" spans="3:3" x14ac:dyDescent="0.4">
      <c r="C794" s="50"/>
    </row>
    <row r="795" spans="3:3" x14ac:dyDescent="0.4">
      <c r="C795" s="50"/>
    </row>
    <row r="796" spans="3:3" x14ac:dyDescent="0.4">
      <c r="C796" s="50"/>
    </row>
    <row r="797" spans="3:3" x14ac:dyDescent="0.4">
      <c r="C797" s="50"/>
    </row>
    <row r="798" spans="3:3" x14ac:dyDescent="0.4">
      <c r="C798" s="50"/>
    </row>
    <row r="799" spans="3:3" x14ac:dyDescent="0.4">
      <c r="C799" s="50"/>
    </row>
    <row r="800" spans="3:3" x14ac:dyDescent="0.4">
      <c r="C800" s="50"/>
    </row>
    <row r="801" spans="3:3" x14ac:dyDescent="0.4">
      <c r="C801" s="50"/>
    </row>
    <row r="802" spans="3:3" x14ac:dyDescent="0.4">
      <c r="C802" s="50"/>
    </row>
    <row r="803" spans="3:3" x14ac:dyDescent="0.4">
      <c r="C803" s="50"/>
    </row>
    <row r="804" spans="3:3" x14ac:dyDescent="0.4">
      <c r="C804" s="50"/>
    </row>
    <row r="805" spans="3:3" x14ac:dyDescent="0.4">
      <c r="C805" s="50"/>
    </row>
    <row r="806" spans="3:3" x14ac:dyDescent="0.4">
      <c r="C806" s="50"/>
    </row>
    <row r="807" spans="3:3" x14ac:dyDescent="0.4">
      <c r="C807" s="50"/>
    </row>
    <row r="808" spans="3:3" x14ac:dyDescent="0.4">
      <c r="C808" s="50"/>
    </row>
    <row r="809" spans="3:3" x14ac:dyDescent="0.4">
      <c r="C809" s="50"/>
    </row>
    <row r="810" spans="3:3" x14ac:dyDescent="0.4">
      <c r="C810" s="50"/>
    </row>
    <row r="811" spans="3:3" x14ac:dyDescent="0.4">
      <c r="C811" s="50"/>
    </row>
    <row r="812" spans="3:3" x14ac:dyDescent="0.4">
      <c r="C812" s="50"/>
    </row>
    <row r="813" spans="3:3" x14ac:dyDescent="0.4">
      <c r="C813" s="50"/>
    </row>
    <row r="814" spans="3:3" x14ac:dyDescent="0.4">
      <c r="C814" s="50"/>
    </row>
    <row r="815" spans="3:3" x14ac:dyDescent="0.4">
      <c r="C815" s="50"/>
    </row>
    <row r="816" spans="3:3" x14ac:dyDescent="0.4">
      <c r="C816" s="50"/>
    </row>
    <row r="817" spans="3:3" x14ac:dyDescent="0.4">
      <c r="C817" s="50"/>
    </row>
    <row r="818" spans="3:3" x14ac:dyDescent="0.4">
      <c r="C818" s="50"/>
    </row>
    <row r="819" spans="3:3" x14ac:dyDescent="0.4">
      <c r="C819" s="50"/>
    </row>
    <row r="820" spans="3:3" x14ac:dyDescent="0.4">
      <c r="C820" s="50"/>
    </row>
    <row r="821" spans="3:3" x14ac:dyDescent="0.4">
      <c r="C821" s="50"/>
    </row>
    <row r="822" spans="3:3" x14ac:dyDescent="0.4">
      <c r="C822" s="50"/>
    </row>
    <row r="823" spans="3:3" x14ac:dyDescent="0.4">
      <c r="C823" s="50"/>
    </row>
    <row r="824" spans="3:3" x14ac:dyDescent="0.4">
      <c r="C824" s="50"/>
    </row>
    <row r="825" spans="3:3" x14ac:dyDescent="0.4">
      <c r="C825" s="50"/>
    </row>
    <row r="826" spans="3:3" x14ac:dyDescent="0.4">
      <c r="C826" s="50"/>
    </row>
    <row r="827" spans="3:3" x14ac:dyDescent="0.4">
      <c r="C827" s="50"/>
    </row>
    <row r="828" spans="3:3" x14ac:dyDescent="0.4">
      <c r="C828" s="50"/>
    </row>
    <row r="829" spans="3:3" x14ac:dyDescent="0.4">
      <c r="C829" s="50"/>
    </row>
    <row r="830" spans="3:3" x14ac:dyDescent="0.4">
      <c r="C830" s="50"/>
    </row>
    <row r="831" spans="3:3" x14ac:dyDescent="0.4">
      <c r="C831" s="50"/>
    </row>
    <row r="832" spans="3:3" x14ac:dyDescent="0.4">
      <c r="C832" s="50"/>
    </row>
    <row r="833" spans="3:3" x14ac:dyDescent="0.4">
      <c r="C833" s="50"/>
    </row>
    <row r="834" spans="3:3" x14ac:dyDescent="0.4">
      <c r="C834" s="50"/>
    </row>
    <row r="835" spans="3:3" x14ac:dyDescent="0.4">
      <c r="C835" s="50"/>
    </row>
    <row r="836" spans="3:3" x14ac:dyDescent="0.4">
      <c r="C836" s="50"/>
    </row>
    <row r="837" spans="3:3" x14ac:dyDescent="0.4">
      <c r="C837" s="50"/>
    </row>
    <row r="838" spans="3:3" x14ac:dyDescent="0.4">
      <c r="C838" s="50"/>
    </row>
    <row r="839" spans="3:3" x14ac:dyDescent="0.4">
      <c r="C839" s="50"/>
    </row>
    <row r="840" spans="3:3" x14ac:dyDescent="0.4">
      <c r="C840" s="50"/>
    </row>
    <row r="841" spans="3:3" x14ac:dyDescent="0.4">
      <c r="C841" s="50"/>
    </row>
    <row r="842" spans="3:3" x14ac:dyDescent="0.4">
      <c r="C842" s="50"/>
    </row>
    <row r="843" spans="3:3" x14ac:dyDescent="0.4">
      <c r="C843" s="50"/>
    </row>
    <row r="844" spans="3:3" x14ac:dyDescent="0.4">
      <c r="C844" s="50"/>
    </row>
    <row r="845" spans="3:3" x14ac:dyDescent="0.4">
      <c r="C845" s="50"/>
    </row>
    <row r="846" spans="3:3" x14ac:dyDescent="0.4">
      <c r="C846" s="50"/>
    </row>
    <row r="847" spans="3:3" x14ac:dyDescent="0.4">
      <c r="C847" s="50"/>
    </row>
    <row r="848" spans="3:3" x14ac:dyDescent="0.4">
      <c r="C848" s="50"/>
    </row>
    <row r="849" spans="3:3" x14ac:dyDescent="0.4">
      <c r="C849" s="50"/>
    </row>
    <row r="850" spans="3:3" x14ac:dyDescent="0.4">
      <c r="C850" s="50"/>
    </row>
    <row r="851" spans="3:3" x14ac:dyDescent="0.4">
      <c r="C851" s="50"/>
    </row>
    <row r="852" spans="3:3" x14ac:dyDescent="0.4">
      <c r="C852" s="50"/>
    </row>
    <row r="853" spans="3:3" x14ac:dyDescent="0.4">
      <c r="C853" s="50"/>
    </row>
    <row r="854" spans="3:3" x14ac:dyDescent="0.4">
      <c r="C854" s="50"/>
    </row>
    <row r="855" spans="3:3" x14ac:dyDescent="0.4">
      <c r="C855" s="50"/>
    </row>
    <row r="856" spans="3:3" x14ac:dyDescent="0.4">
      <c r="C856" s="50"/>
    </row>
    <row r="857" spans="3:3" x14ac:dyDescent="0.4">
      <c r="C857" s="50"/>
    </row>
    <row r="858" spans="3:3" x14ac:dyDescent="0.4">
      <c r="C858" s="50"/>
    </row>
    <row r="859" spans="3:3" x14ac:dyDescent="0.4">
      <c r="C859" s="50"/>
    </row>
    <row r="860" spans="3:3" x14ac:dyDescent="0.4">
      <c r="C860" s="50"/>
    </row>
    <row r="861" spans="3:3" x14ac:dyDescent="0.4">
      <c r="C861" s="50"/>
    </row>
    <row r="862" spans="3:3" x14ac:dyDescent="0.4">
      <c r="C862" s="50"/>
    </row>
    <row r="863" spans="3:3" x14ac:dyDescent="0.4">
      <c r="C863" s="50"/>
    </row>
    <row r="864" spans="3:3" x14ac:dyDescent="0.4">
      <c r="C864" s="50"/>
    </row>
    <row r="865" spans="3:3" x14ac:dyDescent="0.4">
      <c r="C865" s="50"/>
    </row>
    <row r="866" spans="3:3" x14ac:dyDescent="0.4">
      <c r="C866" s="50"/>
    </row>
    <row r="867" spans="3:3" x14ac:dyDescent="0.4">
      <c r="C867" s="50"/>
    </row>
    <row r="868" spans="3:3" x14ac:dyDescent="0.4">
      <c r="C868" s="50"/>
    </row>
    <row r="869" spans="3:3" x14ac:dyDescent="0.4">
      <c r="C869" s="50"/>
    </row>
    <row r="870" spans="3:3" x14ac:dyDescent="0.4">
      <c r="C870" s="50"/>
    </row>
    <row r="871" spans="3:3" x14ac:dyDescent="0.4">
      <c r="C871" s="50"/>
    </row>
    <row r="872" spans="3:3" x14ac:dyDescent="0.4">
      <c r="C872" s="50"/>
    </row>
    <row r="873" spans="3:3" x14ac:dyDescent="0.4">
      <c r="C873" s="50"/>
    </row>
    <row r="874" spans="3:3" x14ac:dyDescent="0.4">
      <c r="C874" s="50"/>
    </row>
    <row r="875" spans="3:3" x14ac:dyDescent="0.4">
      <c r="C875" s="50"/>
    </row>
    <row r="876" spans="3:3" x14ac:dyDescent="0.4">
      <c r="C876" s="50"/>
    </row>
    <row r="877" spans="3:3" x14ac:dyDescent="0.4">
      <c r="C877" s="50"/>
    </row>
    <row r="878" spans="3:3" x14ac:dyDescent="0.4">
      <c r="C878" s="50"/>
    </row>
    <row r="879" spans="3:3" x14ac:dyDescent="0.4">
      <c r="C879" s="50"/>
    </row>
    <row r="880" spans="3:3" x14ac:dyDescent="0.4">
      <c r="C880" s="50"/>
    </row>
    <row r="881" spans="3:3" x14ac:dyDescent="0.4">
      <c r="C881" s="50"/>
    </row>
    <row r="882" spans="3:3" x14ac:dyDescent="0.4">
      <c r="C882" s="50"/>
    </row>
    <row r="883" spans="3:3" x14ac:dyDescent="0.4">
      <c r="C883" s="50"/>
    </row>
    <row r="884" spans="3:3" x14ac:dyDescent="0.4">
      <c r="C884" s="50"/>
    </row>
    <row r="885" spans="3:3" x14ac:dyDescent="0.4">
      <c r="C885" s="50"/>
    </row>
    <row r="886" spans="3:3" x14ac:dyDescent="0.4">
      <c r="C886" s="50"/>
    </row>
    <row r="887" spans="3:3" x14ac:dyDescent="0.4">
      <c r="C887" s="50"/>
    </row>
    <row r="888" spans="3:3" x14ac:dyDescent="0.4">
      <c r="C888" s="50"/>
    </row>
    <row r="889" spans="3:3" x14ac:dyDescent="0.4">
      <c r="C889" s="50"/>
    </row>
    <row r="890" spans="3:3" x14ac:dyDescent="0.4">
      <c r="C890" s="50"/>
    </row>
    <row r="891" spans="3:3" x14ac:dyDescent="0.4">
      <c r="C891" s="50"/>
    </row>
    <row r="892" spans="3:3" x14ac:dyDescent="0.4">
      <c r="C892" s="50"/>
    </row>
    <row r="893" spans="3:3" x14ac:dyDescent="0.4">
      <c r="C893" s="50"/>
    </row>
    <row r="894" spans="3:3" x14ac:dyDescent="0.4">
      <c r="C894" s="50"/>
    </row>
    <row r="895" spans="3:3" x14ac:dyDescent="0.4">
      <c r="C895" s="50"/>
    </row>
    <row r="896" spans="3:3" x14ac:dyDescent="0.4">
      <c r="C896" s="50"/>
    </row>
    <row r="897" spans="3:3" x14ac:dyDescent="0.4">
      <c r="C897" s="50"/>
    </row>
    <row r="898" spans="3:3" x14ac:dyDescent="0.4">
      <c r="C898" s="50"/>
    </row>
    <row r="899" spans="3:3" x14ac:dyDescent="0.4">
      <c r="C899" s="50"/>
    </row>
    <row r="900" spans="3:3" x14ac:dyDescent="0.4">
      <c r="C900" s="50"/>
    </row>
    <row r="901" spans="3:3" x14ac:dyDescent="0.4">
      <c r="C901" s="50"/>
    </row>
    <row r="902" spans="3:3" x14ac:dyDescent="0.4">
      <c r="C902" s="50"/>
    </row>
    <row r="903" spans="3:3" x14ac:dyDescent="0.4">
      <c r="C903" s="50"/>
    </row>
    <row r="904" spans="3:3" x14ac:dyDescent="0.4">
      <c r="C904" s="50"/>
    </row>
    <row r="905" spans="3:3" x14ac:dyDescent="0.4">
      <c r="C905" s="50"/>
    </row>
    <row r="906" spans="3:3" x14ac:dyDescent="0.4">
      <c r="C906" s="50"/>
    </row>
    <row r="907" spans="3:3" x14ac:dyDescent="0.4">
      <c r="C907" s="50"/>
    </row>
    <row r="908" spans="3:3" x14ac:dyDescent="0.4">
      <c r="C908" s="50"/>
    </row>
    <row r="909" spans="3:3" x14ac:dyDescent="0.4">
      <c r="C909" s="50"/>
    </row>
    <row r="910" spans="3:3" x14ac:dyDescent="0.4">
      <c r="C910" s="50"/>
    </row>
    <row r="911" spans="3:3" x14ac:dyDescent="0.4">
      <c r="C911" s="50"/>
    </row>
    <row r="912" spans="3:3" x14ac:dyDescent="0.4">
      <c r="C912" s="50"/>
    </row>
    <row r="913" spans="3:3" x14ac:dyDescent="0.4">
      <c r="C913" s="50"/>
    </row>
    <row r="914" spans="3:3" x14ac:dyDescent="0.4">
      <c r="C914" s="50"/>
    </row>
    <row r="915" spans="3:3" x14ac:dyDescent="0.4">
      <c r="C915" s="50"/>
    </row>
    <row r="916" spans="3:3" x14ac:dyDescent="0.4">
      <c r="C916" s="50"/>
    </row>
    <row r="917" spans="3:3" x14ac:dyDescent="0.4">
      <c r="C917" s="50"/>
    </row>
    <row r="918" spans="3:3" x14ac:dyDescent="0.4">
      <c r="C918" s="50"/>
    </row>
    <row r="919" spans="3:3" x14ac:dyDescent="0.4">
      <c r="C919" s="50"/>
    </row>
    <row r="920" spans="3:3" x14ac:dyDescent="0.4">
      <c r="C920" s="50"/>
    </row>
    <row r="921" spans="3:3" x14ac:dyDescent="0.4">
      <c r="C921" s="50"/>
    </row>
    <row r="922" spans="3:3" x14ac:dyDescent="0.4">
      <c r="C922" s="50"/>
    </row>
    <row r="923" spans="3:3" x14ac:dyDescent="0.4">
      <c r="C923" s="50"/>
    </row>
    <row r="924" spans="3:3" x14ac:dyDescent="0.4">
      <c r="C924" s="50"/>
    </row>
    <row r="925" spans="3:3" x14ac:dyDescent="0.4">
      <c r="C925" s="50"/>
    </row>
    <row r="926" spans="3:3" x14ac:dyDescent="0.4">
      <c r="C926" s="50"/>
    </row>
    <row r="927" spans="3:3" x14ac:dyDescent="0.4">
      <c r="C927" s="50"/>
    </row>
    <row r="928" spans="3:3" x14ac:dyDescent="0.4">
      <c r="C928" s="50"/>
    </row>
    <row r="929" spans="3:3" x14ac:dyDescent="0.4">
      <c r="C929" s="50"/>
    </row>
    <row r="930" spans="3:3" x14ac:dyDescent="0.4">
      <c r="C930" s="50"/>
    </row>
    <row r="931" spans="3:3" x14ac:dyDescent="0.4">
      <c r="C931" s="50"/>
    </row>
    <row r="932" spans="3:3" x14ac:dyDescent="0.4">
      <c r="C932" s="50"/>
    </row>
    <row r="933" spans="3:3" x14ac:dyDescent="0.4">
      <c r="C933" s="50"/>
    </row>
    <row r="934" spans="3:3" x14ac:dyDescent="0.4">
      <c r="C934" s="50"/>
    </row>
    <row r="935" spans="3:3" x14ac:dyDescent="0.4">
      <c r="C935" s="50"/>
    </row>
    <row r="936" spans="3:3" x14ac:dyDescent="0.4">
      <c r="C936" s="50"/>
    </row>
    <row r="937" spans="3:3" x14ac:dyDescent="0.4">
      <c r="C937" s="50"/>
    </row>
    <row r="938" spans="3:3" x14ac:dyDescent="0.4">
      <c r="C938" s="50"/>
    </row>
    <row r="939" spans="3:3" x14ac:dyDescent="0.4">
      <c r="C939" s="50"/>
    </row>
    <row r="940" spans="3:3" x14ac:dyDescent="0.4">
      <c r="C940" s="50"/>
    </row>
    <row r="941" spans="3:3" x14ac:dyDescent="0.4">
      <c r="C941" s="50"/>
    </row>
    <row r="942" spans="3:3" x14ac:dyDescent="0.4">
      <c r="C942" s="50"/>
    </row>
    <row r="943" spans="3:3" x14ac:dyDescent="0.4">
      <c r="C943" s="50"/>
    </row>
    <row r="944" spans="3:3" x14ac:dyDescent="0.4">
      <c r="C944" s="50"/>
    </row>
    <row r="945" spans="3:3" x14ac:dyDescent="0.4">
      <c r="C945" s="50"/>
    </row>
    <row r="946" spans="3:3" x14ac:dyDescent="0.4">
      <c r="C946" s="50"/>
    </row>
    <row r="947" spans="3:3" x14ac:dyDescent="0.4">
      <c r="C947" s="50"/>
    </row>
    <row r="948" spans="3:3" x14ac:dyDescent="0.4">
      <c r="C948" s="50"/>
    </row>
    <row r="949" spans="3:3" x14ac:dyDescent="0.4">
      <c r="C949" s="50"/>
    </row>
    <row r="950" spans="3:3" x14ac:dyDescent="0.4">
      <c r="C950" s="50"/>
    </row>
    <row r="951" spans="3:3" x14ac:dyDescent="0.4">
      <c r="C951" s="50"/>
    </row>
    <row r="952" spans="3:3" x14ac:dyDescent="0.4">
      <c r="C952" s="50"/>
    </row>
    <row r="953" spans="3:3" x14ac:dyDescent="0.4">
      <c r="C953" s="50"/>
    </row>
    <row r="954" spans="3:3" x14ac:dyDescent="0.4">
      <c r="C954" s="50"/>
    </row>
    <row r="955" spans="3:3" x14ac:dyDescent="0.4">
      <c r="C955" s="50"/>
    </row>
    <row r="956" spans="3:3" x14ac:dyDescent="0.4">
      <c r="C956" s="50"/>
    </row>
    <row r="957" spans="3:3" x14ac:dyDescent="0.4">
      <c r="C957" s="50"/>
    </row>
    <row r="958" spans="3:3" x14ac:dyDescent="0.4">
      <c r="C958" s="50"/>
    </row>
    <row r="959" spans="3:3" x14ac:dyDescent="0.4">
      <c r="C959" s="50"/>
    </row>
    <row r="960" spans="3:3" x14ac:dyDescent="0.4">
      <c r="C960" s="50"/>
    </row>
    <row r="961" spans="3:3" x14ac:dyDescent="0.4">
      <c r="C961" s="50"/>
    </row>
    <row r="962" spans="3:3" x14ac:dyDescent="0.4">
      <c r="C962" s="50"/>
    </row>
    <row r="963" spans="3:3" x14ac:dyDescent="0.4">
      <c r="C963" s="50"/>
    </row>
    <row r="964" spans="3:3" x14ac:dyDescent="0.4">
      <c r="C964" s="50"/>
    </row>
    <row r="965" spans="3:3" x14ac:dyDescent="0.4">
      <c r="C965" s="50"/>
    </row>
    <row r="966" spans="3:3" x14ac:dyDescent="0.4">
      <c r="C966" s="50"/>
    </row>
    <row r="967" spans="3:3" x14ac:dyDescent="0.4">
      <c r="C967" s="50"/>
    </row>
    <row r="968" spans="3:3" x14ac:dyDescent="0.4">
      <c r="C968" s="50"/>
    </row>
    <row r="969" spans="3:3" x14ac:dyDescent="0.4">
      <c r="C969" s="50"/>
    </row>
    <row r="970" spans="3:3" x14ac:dyDescent="0.4">
      <c r="C970" s="50"/>
    </row>
    <row r="971" spans="3:3" x14ac:dyDescent="0.4">
      <c r="C971" s="50"/>
    </row>
    <row r="972" spans="3:3" x14ac:dyDescent="0.4">
      <c r="C972" s="50"/>
    </row>
    <row r="973" spans="3:3" x14ac:dyDescent="0.4">
      <c r="C973" s="50"/>
    </row>
    <row r="974" spans="3:3" x14ac:dyDescent="0.4">
      <c r="C974" s="50"/>
    </row>
    <row r="975" spans="3:3" x14ac:dyDescent="0.4">
      <c r="C975" s="50"/>
    </row>
    <row r="976" spans="3:3" x14ac:dyDescent="0.4">
      <c r="C976" s="50"/>
    </row>
    <row r="977" spans="3:3" x14ac:dyDescent="0.4">
      <c r="C977" s="50"/>
    </row>
    <row r="978" spans="3:3" x14ac:dyDescent="0.4">
      <c r="C978" s="50"/>
    </row>
    <row r="979" spans="3:3" x14ac:dyDescent="0.4">
      <c r="C979" s="50"/>
    </row>
    <row r="980" spans="3:3" x14ac:dyDescent="0.4">
      <c r="C980" s="50"/>
    </row>
    <row r="981" spans="3:3" x14ac:dyDescent="0.4">
      <c r="C981" s="50"/>
    </row>
    <row r="982" spans="3:3" x14ac:dyDescent="0.4">
      <c r="C982" s="50"/>
    </row>
    <row r="983" spans="3:3" x14ac:dyDescent="0.4">
      <c r="C983" s="50"/>
    </row>
    <row r="984" spans="3:3" x14ac:dyDescent="0.4">
      <c r="C984" s="50"/>
    </row>
    <row r="985" spans="3:3" x14ac:dyDescent="0.4">
      <c r="C985" s="50"/>
    </row>
    <row r="986" spans="3:3" x14ac:dyDescent="0.4">
      <c r="C986" s="50"/>
    </row>
    <row r="987" spans="3:3" x14ac:dyDescent="0.4">
      <c r="C987" s="50"/>
    </row>
    <row r="988" spans="3:3" x14ac:dyDescent="0.4">
      <c r="C988" s="50"/>
    </row>
    <row r="989" spans="3:3" x14ac:dyDescent="0.4">
      <c r="C989" s="50"/>
    </row>
    <row r="990" spans="3:3" x14ac:dyDescent="0.4">
      <c r="C990" s="50"/>
    </row>
    <row r="991" spans="3:3" x14ac:dyDescent="0.4">
      <c r="C991" s="50"/>
    </row>
    <row r="992" spans="3:3" x14ac:dyDescent="0.4">
      <c r="C992" s="50"/>
    </row>
    <row r="993" spans="3:3" x14ac:dyDescent="0.4">
      <c r="C993" s="50"/>
    </row>
    <row r="994" spans="3:3" x14ac:dyDescent="0.4">
      <c r="C994" s="50"/>
    </row>
    <row r="995" spans="3:3" x14ac:dyDescent="0.4">
      <c r="C995" s="50"/>
    </row>
    <row r="996" spans="3:3" x14ac:dyDescent="0.4">
      <c r="C996" s="50"/>
    </row>
    <row r="997" spans="3:3" x14ac:dyDescent="0.4">
      <c r="C997" s="50"/>
    </row>
    <row r="998" spans="3:3" x14ac:dyDescent="0.4">
      <c r="C998" s="50"/>
    </row>
    <row r="999" spans="3:3" x14ac:dyDescent="0.4">
      <c r="C999" s="50"/>
    </row>
    <row r="1000" spans="3:3" x14ac:dyDescent="0.4">
      <c r="C1000" s="50"/>
    </row>
    <row r="1001" spans="3:3" x14ac:dyDescent="0.4">
      <c r="C1001" s="50"/>
    </row>
    <row r="1002" spans="3:3" x14ac:dyDescent="0.4">
      <c r="C1002" s="50"/>
    </row>
    <row r="1003" spans="3:3" x14ac:dyDescent="0.4">
      <c r="C1003" s="50"/>
    </row>
    <row r="1004" spans="3:3" x14ac:dyDescent="0.4">
      <c r="C1004" s="50"/>
    </row>
    <row r="1005" spans="3:3" x14ac:dyDescent="0.4">
      <c r="C1005" s="50"/>
    </row>
    <row r="1006" spans="3:3" x14ac:dyDescent="0.4">
      <c r="C1006" s="50"/>
    </row>
    <row r="1007" spans="3:3" x14ac:dyDescent="0.4">
      <c r="C1007" s="50"/>
    </row>
    <row r="1008" spans="3:3" x14ac:dyDescent="0.4">
      <c r="C1008" s="50"/>
    </row>
    <row r="1009" spans="3:3" x14ac:dyDescent="0.4">
      <c r="C1009" s="50"/>
    </row>
    <row r="1010" spans="3:3" x14ac:dyDescent="0.4">
      <c r="C1010" s="50"/>
    </row>
    <row r="1011" spans="3:3" x14ac:dyDescent="0.4">
      <c r="C1011" s="50"/>
    </row>
    <row r="1012" spans="3:3" x14ac:dyDescent="0.4">
      <c r="C1012" s="50"/>
    </row>
    <row r="1013" spans="3:3" x14ac:dyDescent="0.4">
      <c r="C1013" s="50"/>
    </row>
    <row r="1014" spans="3:3" x14ac:dyDescent="0.4">
      <c r="C1014" s="50"/>
    </row>
    <row r="1015" spans="3:3" x14ac:dyDescent="0.4">
      <c r="C1015" s="50"/>
    </row>
    <row r="1016" spans="3:3" x14ac:dyDescent="0.4">
      <c r="C1016" s="50"/>
    </row>
    <row r="1017" spans="3:3" x14ac:dyDescent="0.4">
      <c r="C1017" s="50"/>
    </row>
    <row r="1018" spans="3:3" x14ac:dyDescent="0.4">
      <c r="C1018" s="50"/>
    </row>
    <row r="1019" spans="3:3" x14ac:dyDescent="0.4">
      <c r="C1019" s="50"/>
    </row>
    <row r="1020" spans="3:3" x14ac:dyDescent="0.4">
      <c r="C1020" s="50"/>
    </row>
    <row r="1021" spans="3:3" x14ac:dyDescent="0.4">
      <c r="C1021" s="50"/>
    </row>
    <row r="1022" spans="3:3" x14ac:dyDescent="0.4">
      <c r="C1022" s="50"/>
    </row>
    <row r="1023" spans="3:3" x14ac:dyDescent="0.4">
      <c r="C1023" s="50"/>
    </row>
    <row r="1024" spans="3:3" x14ac:dyDescent="0.4">
      <c r="C1024" s="50"/>
    </row>
    <row r="1025" spans="3:3" x14ac:dyDescent="0.4">
      <c r="C1025" s="50"/>
    </row>
    <row r="1026" spans="3:3" x14ac:dyDescent="0.4">
      <c r="C1026" s="50"/>
    </row>
    <row r="1027" spans="3:3" x14ac:dyDescent="0.4">
      <c r="C1027" s="50"/>
    </row>
    <row r="1028" spans="3:3" x14ac:dyDescent="0.4">
      <c r="C1028" s="50"/>
    </row>
    <row r="1029" spans="3:3" x14ac:dyDescent="0.4">
      <c r="C1029" s="50"/>
    </row>
    <row r="1030" spans="3:3" x14ac:dyDescent="0.4">
      <c r="C1030" s="50"/>
    </row>
    <row r="1031" spans="3:3" x14ac:dyDescent="0.4">
      <c r="C1031" s="50"/>
    </row>
    <row r="1032" spans="3:3" x14ac:dyDescent="0.4">
      <c r="C1032" s="50"/>
    </row>
    <row r="1033" spans="3:3" x14ac:dyDescent="0.4">
      <c r="C1033" s="50"/>
    </row>
    <row r="1034" spans="3:3" x14ac:dyDescent="0.4">
      <c r="C1034" s="50"/>
    </row>
    <row r="1035" spans="3:3" x14ac:dyDescent="0.4">
      <c r="C1035" s="50"/>
    </row>
    <row r="1036" spans="3:3" x14ac:dyDescent="0.4">
      <c r="C1036" s="50"/>
    </row>
    <row r="1037" spans="3:3" x14ac:dyDescent="0.4">
      <c r="C1037" s="50"/>
    </row>
    <row r="1038" spans="3:3" x14ac:dyDescent="0.4">
      <c r="C1038" s="50"/>
    </row>
    <row r="1039" spans="3:3" x14ac:dyDescent="0.4">
      <c r="C1039" s="50"/>
    </row>
    <row r="1040" spans="3:3" x14ac:dyDescent="0.4">
      <c r="C1040" s="50"/>
    </row>
    <row r="1041" spans="3:3" x14ac:dyDescent="0.4">
      <c r="C1041" s="50"/>
    </row>
    <row r="1042" spans="3:3" x14ac:dyDescent="0.4">
      <c r="C1042" s="50"/>
    </row>
    <row r="1043" spans="3:3" x14ac:dyDescent="0.4">
      <c r="C1043" s="50"/>
    </row>
    <row r="1044" spans="3:3" x14ac:dyDescent="0.4">
      <c r="C1044" s="50"/>
    </row>
    <row r="1045" spans="3:3" x14ac:dyDescent="0.4">
      <c r="C1045" s="50"/>
    </row>
    <row r="1046" spans="3:3" x14ac:dyDescent="0.4">
      <c r="C1046" s="50"/>
    </row>
    <row r="1047" spans="3:3" x14ac:dyDescent="0.4">
      <c r="C1047" s="50"/>
    </row>
    <row r="1048" spans="3:3" x14ac:dyDescent="0.4">
      <c r="C1048" s="50"/>
    </row>
    <row r="1049" spans="3:3" x14ac:dyDescent="0.4">
      <c r="C1049" s="50"/>
    </row>
    <row r="1050" spans="3:3" x14ac:dyDescent="0.4">
      <c r="C1050" s="50"/>
    </row>
    <row r="1051" spans="3:3" x14ac:dyDescent="0.4">
      <c r="C1051" s="50"/>
    </row>
    <row r="1052" spans="3:3" x14ac:dyDescent="0.4">
      <c r="C1052" s="50"/>
    </row>
    <row r="1053" spans="3:3" x14ac:dyDescent="0.4">
      <c r="C1053" s="50"/>
    </row>
    <row r="1054" spans="3:3" x14ac:dyDescent="0.4">
      <c r="C1054" s="50"/>
    </row>
    <row r="1055" spans="3:3" x14ac:dyDescent="0.4">
      <c r="C1055" s="50"/>
    </row>
    <row r="1056" spans="3:3" x14ac:dyDescent="0.4">
      <c r="C1056" s="50"/>
    </row>
    <row r="1057" spans="3:3" x14ac:dyDescent="0.4">
      <c r="C1057" s="50"/>
    </row>
    <row r="1058" spans="3:3" x14ac:dyDescent="0.4">
      <c r="C1058" s="50"/>
    </row>
    <row r="1059" spans="3:3" x14ac:dyDescent="0.4">
      <c r="C1059" s="50"/>
    </row>
    <row r="1060" spans="3:3" x14ac:dyDescent="0.4">
      <c r="C1060" s="50"/>
    </row>
    <row r="1061" spans="3:3" x14ac:dyDescent="0.4">
      <c r="C1061" s="50"/>
    </row>
    <row r="1062" spans="3:3" x14ac:dyDescent="0.4">
      <c r="C1062" s="50"/>
    </row>
    <row r="1063" spans="3:3" x14ac:dyDescent="0.4">
      <c r="C1063" s="50"/>
    </row>
    <row r="1064" spans="3:3" x14ac:dyDescent="0.4">
      <c r="C1064" s="50"/>
    </row>
    <row r="1065" spans="3:3" x14ac:dyDescent="0.4">
      <c r="C1065" s="50"/>
    </row>
    <row r="1066" spans="3:3" x14ac:dyDescent="0.4">
      <c r="C1066" s="50"/>
    </row>
    <row r="1067" spans="3:3" x14ac:dyDescent="0.4">
      <c r="C1067" s="50"/>
    </row>
    <row r="1068" spans="3:3" x14ac:dyDescent="0.4">
      <c r="C1068" s="50"/>
    </row>
    <row r="1069" spans="3:3" x14ac:dyDescent="0.4">
      <c r="C1069" s="50"/>
    </row>
    <row r="1070" spans="3:3" x14ac:dyDescent="0.4">
      <c r="C1070" s="50"/>
    </row>
    <row r="1071" spans="3:3" x14ac:dyDescent="0.4">
      <c r="C1071" s="50"/>
    </row>
    <row r="1072" spans="3:3" x14ac:dyDescent="0.4">
      <c r="C1072" s="50"/>
    </row>
    <row r="1073" spans="3:3" x14ac:dyDescent="0.4">
      <c r="C1073" s="50"/>
    </row>
    <row r="1074" spans="3:3" x14ac:dyDescent="0.4">
      <c r="C1074" s="50"/>
    </row>
    <row r="1075" spans="3:3" x14ac:dyDescent="0.4">
      <c r="C1075" s="50"/>
    </row>
    <row r="1076" spans="3:3" x14ac:dyDescent="0.4">
      <c r="C1076" s="50"/>
    </row>
    <row r="1077" spans="3:3" x14ac:dyDescent="0.4">
      <c r="C1077" s="50"/>
    </row>
    <row r="1078" spans="3:3" x14ac:dyDescent="0.4">
      <c r="C1078" s="50"/>
    </row>
    <row r="1079" spans="3:3" x14ac:dyDescent="0.4">
      <c r="C1079" s="50"/>
    </row>
    <row r="1080" spans="3:3" x14ac:dyDescent="0.4">
      <c r="C1080" s="50"/>
    </row>
    <row r="1081" spans="3:3" x14ac:dyDescent="0.4">
      <c r="C1081" s="50"/>
    </row>
    <row r="1082" spans="3:3" x14ac:dyDescent="0.4">
      <c r="C1082" s="50"/>
    </row>
    <row r="1083" spans="3:3" x14ac:dyDescent="0.4">
      <c r="C1083" s="50"/>
    </row>
    <row r="1084" spans="3:3" x14ac:dyDescent="0.4">
      <c r="C1084" s="50"/>
    </row>
    <row r="1085" spans="3:3" x14ac:dyDescent="0.4">
      <c r="C1085" s="50"/>
    </row>
    <row r="1086" spans="3:3" x14ac:dyDescent="0.4">
      <c r="C1086" s="50"/>
    </row>
    <row r="1087" spans="3:3" x14ac:dyDescent="0.4">
      <c r="C1087" s="50"/>
    </row>
    <row r="1088" spans="3:3" x14ac:dyDescent="0.4">
      <c r="C1088" s="50"/>
    </row>
    <row r="1089" spans="3:3" x14ac:dyDescent="0.4">
      <c r="C1089" s="50"/>
    </row>
    <row r="1090" spans="3:3" x14ac:dyDescent="0.4">
      <c r="C1090" s="50"/>
    </row>
    <row r="1091" spans="3:3" x14ac:dyDescent="0.4">
      <c r="C1091" s="50"/>
    </row>
    <row r="1092" spans="3:3" x14ac:dyDescent="0.4">
      <c r="C1092" s="50"/>
    </row>
    <row r="1093" spans="3:3" x14ac:dyDescent="0.4">
      <c r="C1093" s="50"/>
    </row>
    <row r="1094" spans="3:3" x14ac:dyDescent="0.4">
      <c r="C1094" s="50"/>
    </row>
    <row r="1095" spans="3:3" x14ac:dyDescent="0.4">
      <c r="C1095" s="50"/>
    </row>
    <row r="1096" spans="3:3" x14ac:dyDescent="0.4">
      <c r="C1096" s="50"/>
    </row>
    <row r="1097" spans="3:3" x14ac:dyDescent="0.4">
      <c r="C1097" s="50"/>
    </row>
    <row r="1098" spans="3:3" x14ac:dyDescent="0.4">
      <c r="C1098" s="50"/>
    </row>
    <row r="1099" spans="3:3" x14ac:dyDescent="0.4">
      <c r="C1099" s="50"/>
    </row>
    <row r="1100" spans="3:3" x14ac:dyDescent="0.4">
      <c r="C1100" s="50"/>
    </row>
    <row r="1101" spans="3:3" x14ac:dyDescent="0.4">
      <c r="C1101" s="50"/>
    </row>
    <row r="1102" spans="3:3" x14ac:dyDescent="0.4">
      <c r="C1102" s="50"/>
    </row>
    <row r="1103" spans="3:3" x14ac:dyDescent="0.4">
      <c r="C1103" s="50"/>
    </row>
    <row r="1104" spans="3:3" x14ac:dyDescent="0.4">
      <c r="C1104" s="50"/>
    </row>
    <row r="1105" spans="3:3" x14ac:dyDescent="0.4">
      <c r="C1105" s="50"/>
    </row>
    <row r="1106" spans="3:3" x14ac:dyDescent="0.4">
      <c r="C1106" s="50"/>
    </row>
    <row r="1107" spans="3:3" x14ac:dyDescent="0.4">
      <c r="C1107" s="50"/>
    </row>
    <row r="1108" spans="3:3" x14ac:dyDescent="0.4">
      <c r="C1108" s="50"/>
    </row>
    <row r="1109" spans="3:3" x14ac:dyDescent="0.4">
      <c r="C1109" s="50"/>
    </row>
    <row r="1110" spans="3:3" x14ac:dyDescent="0.4">
      <c r="C1110" s="50"/>
    </row>
    <row r="1111" spans="3:3" x14ac:dyDescent="0.4">
      <c r="C1111" s="50"/>
    </row>
    <row r="1112" spans="3:3" x14ac:dyDescent="0.4">
      <c r="C1112" s="50"/>
    </row>
    <row r="1113" spans="3:3" x14ac:dyDescent="0.4">
      <c r="C1113" s="50"/>
    </row>
    <row r="1114" spans="3:3" x14ac:dyDescent="0.4">
      <c r="C1114" s="50"/>
    </row>
    <row r="1115" spans="3:3" x14ac:dyDescent="0.4">
      <c r="C1115" s="50"/>
    </row>
    <row r="1116" spans="3:3" x14ac:dyDescent="0.4">
      <c r="C1116" s="50"/>
    </row>
    <row r="1117" spans="3:3" x14ac:dyDescent="0.4">
      <c r="C1117" s="50"/>
    </row>
    <row r="1118" spans="3:3" x14ac:dyDescent="0.4">
      <c r="C1118" s="50"/>
    </row>
    <row r="1119" spans="3:3" x14ac:dyDescent="0.4">
      <c r="C1119" s="50"/>
    </row>
    <row r="1120" spans="3:3" x14ac:dyDescent="0.4">
      <c r="C1120" s="50"/>
    </row>
    <row r="1121" spans="3:3" x14ac:dyDescent="0.4">
      <c r="C1121" s="50"/>
    </row>
    <row r="1122" spans="3:3" x14ac:dyDescent="0.4">
      <c r="C1122" s="50"/>
    </row>
    <row r="1123" spans="3:3" x14ac:dyDescent="0.4">
      <c r="C1123" s="50"/>
    </row>
    <row r="1124" spans="3:3" x14ac:dyDescent="0.4">
      <c r="C1124" s="50"/>
    </row>
    <row r="1125" spans="3:3" x14ac:dyDescent="0.4">
      <c r="C1125" s="50"/>
    </row>
    <row r="1126" spans="3:3" x14ac:dyDescent="0.4">
      <c r="C1126" s="50"/>
    </row>
    <row r="1127" spans="3:3" x14ac:dyDescent="0.4">
      <c r="C1127" s="50"/>
    </row>
    <row r="1128" spans="3:3" x14ac:dyDescent="0.4">
      <c r="C1128" s="50"/>
    </row>
    <row r="1129" spans="3:3" x14ac:dyDescent="0.4">
      <c r="C1129" s="50"/>
    </row>
    <row r="1130" spans="3:3" x14ac:dyDescent="0.4">
      <c r="C1130" s="50"/>
    </row>
    <row r="1131" spans="3:3" x14ac:dyDescent="0.4">
      <c r="C1131" s="50"/>
    </row>
    <row r="1132" spans="3:3" x14ac:dyDescent="0.4">
      <c r="C1132" s="50"/>
    </row>
    <row r="1133" spans="3:3" x14ac:dyDescent="0.4">
      <c r="C1133" s="50"/>
    </row>
    <row r="1134" spans="3:3" x14ac:dyDescent="0.4">
      <c r="C1134" s="50"/>
    </row>
    <row r="1135" spans="3:3" x14ac:dyDescent="0.4">
      <c r="C1135" s="50"/>
    </row>
    <row r="1136" spans="3:3" x14ac:dyDescent="0.4">
      <c r="C1136" s="50"/>
    </row>
    <row r="1137" spans="3:3" x14ac:dyDescent="0.4">
      <c r="C1137" s="50"/>
    </row>
    <row r="1138" spans="3:3" x14ac:dyDescent="0.4">
      <c r="C1138" s="50"/>
    </row>
    <row r="1139" spans="3:3" x14ac:dyDescent="0.4">
      <c r="C1139" s="50"/>
    </row>
    <row r="1140" spans="3:3" x14ac:dyDescent="0.4">
      <c r="C1140" s="50"/>
    </row>
    <row r="1141" spans="3:3" x14ac:dyDescent="0.4">
      <c r="C1141" s="50"/>
    </row>
    <row r="1142" spans="3:3" x14ac:dyDescent="0.4">
      <c r="C1142" s="50"/>
    </row>
    <row r="1143" spans="3:3" x14ac:dyDescent="0.4">
      <c r="C1143" s="50"/>
    </row>
    <row r="1144" spans="3:3" x14ac:dyDescent="0.4">
      <c r="C1144" s="50"/>
    </row>
    <row r="1145" spans="3:3" x14ac:dyDescent="0.4">
      <c r="C1145" s="50"/>
    </row>
    <row r="1146" spans="3:3" x14ac:dyDescent="0.4">
      <c r="C1146" s="50"/>
    </row>
    <row r="1147" spans="3:3" x14ac:dyDescent="0.4">
      <c r="C1147" s="50"/>
    </row>
    <row r="1148" spans="3:3" x14ac:dyDescent="0.4">
      <c r="C1148" s="50"/>
    </row>
    <row r="1149" spans="3:3" x14ac:dyDescent="0.4">
      <c r="C1149" s="50"/>
    </row>
    <row r="1150" spans="3:3" x14ac:dyDescent="0.4">
      <c r="C1150" s="50"/>
    </row>
    <row r="1151" spans="3:3" x14ac:dyDescent="0.4">
      <c r="C1151" s="50"/>
    </row>
    <row r="1152" spans="3:3" x14ac:dyDescent="0.4">
      <c r="C1152" s="50"/>
    </row>
    <row r="1153" spans="3:3" x14ac:dyDescent="0.4">
      <c r="C1153" s="50"/>
    </row>
    <row r="1154" spans="3:3" x14ac:dyDescent="0.4">
      <c r="C1154" s="50"/>
    </row>
    <row r="1155" spans="3:3" x14ac:dyDescent="0.4">
      <c r="C1155" s="50"/>
    </row>
    <row r="1156" spans="3:3" x14ac:dyDescent="0.4">
      <c r="C1156" s="50"/>
    </row>
    <row r="1157" spans="3:3" x14ac:dyDescent="0.4">
      <c r="C1157" s="50"/>
    </row>
    <row r="1158" spans="3:3" x14ac:dyDescent="0.4">
      <c r="C1158" s="50"/>
    </row>
    <row r="1159" spans="3:3" x14ac:dyDescent="0.4">
      <c r="C1159" s="50"/>
    </row>
    <row r="1160" spans="3:3" x14ac:dyDescent="0.4">
      <c r="C1160" s="50"/>
    </row>
    <row r="1161" spans="3:3" x14ac:dyDescent="0.4">
      <c r="C1161" s="50"/>
    </row>
    <row r="1162" spans="3:3" x14ac:dyDescent="0.4">
      <c r="C1162" s="50"/>
    </row>
    <row r="1163" spans="3:3" x14ac:dyDescent="0.4">
      <c r="C1163" s="50"/>
    </row>
    <row r="1164" spans="3:3" x14ac:dyDescent="0.4">
      <c r="C1164" s="50"/>
    </row>
    <row r="1165" spans="3:3" x14ac:dyDescent="0.4">
      <c r="C1165" s="50"/>
    </row>
    <row r="1166" spans="3:3" x14ac:dyDescent="0.4">
      <c r="C1166" s="50"/>
    </row>
    <row r="1167" spans="3:3" x14ac:dyDescent="0.4">
      <c r="C1167" s="50"/>
    </row>
    <row r="1168" spans="3:3" x14ac:dyDescent="0.4">
      <c r="C1168" s="50"/>
    </row>
    <row r="1169" spans="3:3" x14ac:dyDescent="0.4">
      <c r="C1169" s="50"/>
    </row>
    <row r="1170" spans="3:3" x14ac:dyDescent="0.4">
      <c r="C1170" s="50"/>
    </row>
    <row r="1171" spans="3:3" x14ac:dyDescent="0.4">
      <c r="C1171" s="50"/>
    </row>
    <row r="1172" spans="3:3" x14ac:dyDescent="0.4">
      <c r="C1172" s="50"/>
    </row>
    <row r="1173" spans="3:3" x14ac:dyDescent="0.4">
      <c r="C1173" s="50"/>
    </row>
    <row r="1174" spans="3:3" x14ac:dyDescent="0.4">
      <c r="C1174" s="50"/>
    </row>
    <row r="1175" spans="3:3" x14ac:dyDescent="0.4">
      <c r="C1175" s="50"/>
    </row>
    <row r="1176" spans="3:3" x14ac:dyDescent="0.4">
      <c r="C1176" s="50"/>
    </row>
    <row r="1177" spans="3:3" x14ac:dyDescent="0.4">
      <c r="C1177" s="50"/>
    </row>
    <row r="1178" spans="3:3" x14ac:dyDescent="0.4">
      <c r="C1178" s="50"/>
    </row>
    <row r="1179" spans="3:3" x14ac:dyDescent="0.4">
      <c r="C1179" s="50"/>
    </row>
    <row r="1180" spans="3:3" x14ac:dyDescent="0.4">
      <c r="C1180" s="50"/>
    </row>
    <row r="1181" spans="3:3" x14ac:dyDescent="0.4">
      <c r="C1181" s="50"/>
    </row>
    <row r="1182" spans="3:3" x14ac:dyDescent="0.4">
      <c r="C1182" s="50"/>
    </row>
    <row r="1183" spans="3:3" x14ac:dyDescent="0.4">
      <c r="C1183" s="50"/>
    </row>
    <row r="1184" spans="3:3" x14ac:dyDescent="0.4">
      <c r="C1184" s="50"/>
    </row>
    <row r="1185" spans="3:3" x14ac:dyDescent="0.4">
      <c r="C1185" s="50"/>
    </row>
    <row r="1186" spans="3:3" x14ac:dyDescent="0.4">
      <c r="C1186" s="50"/>
    </row>
    <row r="1187" spans="3:3" x14ac:dyDescent="0.4">
      <c r="C1187" s="50"/>
    </row>
    <row r="1188" spans="3:3" x14ac:dyDescent="0.4">
      <c r="C1188" s="50"/>
    </row>
    <row r="1189" spans="3:3" x14ac:dyDescent="0.4">
      <c r="C1189" s="50"/>
    </row>
    <row r="1190" spans="3:3" x14ac:dyDescent="0.4">
      <c r="C1190" s="50"/>
    </row>
    <row r="1191" spans="3:3" x14ac:dyDescent="0.4">
      <c r="C1191" s="50"/>
    </row>
    <row r="1192" spans="3:3" x14ac:dyDescent="0.4">
      <c r="C1192" s="50"/>
    </row>
    <row r="1193" spans="3:3" x14ac:dyDescent="0.4">
      <c r="C1193" s="50"/>
    </row>
    <row r="1194" spans="3:3" x14ac:dyDescent="0.4">
      <c r="C1194" s="50"/>
    </row>
    <row r="1195" spans="3:3" x14ac:dyDescent="0.4">
      <c r="C1195" s="50"/>
    </row>
    <row r="1196" spans="3:3" x14ac:dyDescent="0.4">
      <c r="C1196" s="50"/>
    </row>
    <row r="1197" spans="3:3" x14ac:dyDescent="0.4">
      <c r="C1197" s="50"/>
    </row>
    <row r="1198" spans="3:3" x14ac:dyDescent="0.4">
      <c r="C1198" s="50"/>
    </row>
    <row r="1199" spans="3:3" x14ac:dyDescent="0.4">
      <c r="C1199" s="50"/>
    </row>
    <row r="1200" spans="3:3" x14ac:dyDescent="0.4">
      <c r="C1200" s="50"/>
    </row>
    <row r="1201" spans="3:3" x14ac:dyDescent="0.4">
      <c r="C1201" s="50"/>
    </row>
    <row r="1202" spans="3:3" x14ac:dyDescent="0.4">
      <c r="C1202" s="50"/>
    </row>
    <row r="1203" spans="3:3" x14ac:dyDescent="0.4">
      <c r="C1203" s="50"/>
    </row>
    <row r="1204" spans="3:3" x14ac:dyDescent="0.4">
      <c r="C1204" s="50"/>
    </row>
    <row r="1205" spans="3:3" x14ac:dyDescent="0.4">
      <c r="C1205" s="50"/>
    </row>
    <row r="1206" spans="3:3" x14ac:dyDescent="0.4">
      <c r="C1206" s="50"/>
    </row>
    <row r="1207" spans="3:3" x14ac:dyDescent="0.4">
      <c r="C1207" s="50"/>
    </row>
    <row r="1208" spans="3:3" x14ac:dyDescent="0.4">
      <c r="C1208" s="50"/>
    </row>
    <row r="1209" spans="3:3" x14ac:dyDescent="0.4">
      <c r="C1209" s="50"/>
    </row>
    <row r="1210" spans="3:3" x14ac:dyDescent="0.4">
      <c r="C1210" s="50"/>
    </row>
    <row r="1211" spans="3:3" x14ac:dyDescent="0.4">
      <c r="C1211" s="50"/>
    </row>
    <row r="1212" spans="3:3" x14ac:dyDescent="0.4">
      <c r="C1212" s="50"/>
    </row>
    <row r="1213" spans="3:3" x14ac:dyDescent="0.4">
      <c r="C1213" s="50"/>
    </row>
    <row r="1214" spans="3:3" x14ac:dyDescent="0.4">
      <c r="C1214" s="50"/>
    </row>
    <row r="1215" spans="3:3" x14ac:dyDescent="0.4">
      <c r="C1215" s="50"/>
    </row>
    <row r="1216" spans="3:3" x14ac:dyDescent="0.4">
      <c r="C1216" s="50"/>
    </row>
    <row r="1217" spans="3:3" x14ac:dyDescent="0.4">
      <c r="C1217" s="50"/>
    </row>
    <row r="1218" spans="3:3" x14ac:dyDescent="0.4">
      <c r="C1218" s="50"/>
    </row>
    <row r="1219" spans="3:3" x14ac:dyDescent="0.4">
      <c r="C1219" s="50"/>
    </row>
    <row r="1220" spans="3:3" x14ac:dyDescent="0.4">
      <c r="C1220" s="50"/>
    </row>
    <row r="1221" spans="3:3" x14ac:dyDescent="0.4">
      <c r="C1221" s="50"/>
    </row>
    <row r="1222" spans="3:3" x14ac:dyDescent="0.4">
      <c r="C1222" s="50"/>
    </row>
    <row r="1223" spans="3:3" x14ac:dyDescent="0.4">
      <c r="C1223" s="50"/>
    </row>
    <row r="1224" spans="3:3" x14ac:dyDescent="0.4">
      <c r="C1224" s="50"/>
    </row>
    <row r="1225" spans="3:3" x14ac:dyDescent="0.4">
      <c r="C1225" s="50"/>
    </row>
    <row r="1226" spans="3:3" x14ac:dyDescent="0.4">
      <c r="C1226" s="50"/>
    </row>
    <row r="1227" spans="3:3" x14ac:dyDescent="0.4">
      <c r="C1227" s="50"/>
    </row>
    <row r="1228" spans="3:3" x14ac:dyDescent="0.4">
      <c r="C1228" s="50"/>
    </row>
    <row r="1229" spans="3:3" x14ac:dyDescent="0.4">
      <c r="C1229" s="50"/>
    </row>
    <row r="1230" spans="3:3" x14ac:dyDescent="0.4">
      <c r="C1230" s="50"/>
    </row>
    <row r="1231" spans="3:3" x14ac:dyDescent="0.4">
      <c r="C1231" s="50"/>
    </row>
    <row r="1232" spans="3:3" x14ac:dyDescent="0.4">
      <c r="C1232" s="50"/>
    </row>
    <row r="1233" spans="3:3" x14ac:dyDescent="0.4">
      <c r="C1233" s="50"/>
    </row>
    <row r="1234" spans="3:3" x14ac:dyDescent="0.4">
      <c r="C1234" s="50"/>
    </row>
    <row r="1235" spans="3:3" x14ac:dyDescent="0.4">
      <c r="C1235" s="50"/>
    </row>
    <row r="1236" spans="3:3" x14ac:dyDescent="0.4">
      <c r="C1236" s="50"/>
    </row>
    <row r="1237" spans="3:3" x14ac:dyDescent="0.4">
      <c r="C1237" s="50"/>
    </row>
    <row r="1238" spans="3:3" x14ac:dyDescent="0.4">
      <c r="C1238" s="50"/>
    </row>
    <row r="1239" spans="3:3" x14ac:dyDescent="0.4">
      <c r="C1239" s="50"/>
    </row>
    <row r="1240" spans="3:3" x14ac:dyDescent="0.4">
      <c r="C1240" s="50"/>
    </row>
    <row r="1241" spans="3:3" x14ac:dyDescent="0.4">
      <c r="C1241" s="50"/>
    </row>
    <row r="1242" spans="3:3" x14ac:dyDescent="0.4">
      <c r="C1242" s="50"/>
    </row>
    <row r="1243" spans="3:3" x14ac:dyDescent="0.4">
      <c r="C1243" s="50"/>
    </row>
    <row r="1244" spans="3:3" x14ac:dyDescent="0.4">
      <c r="C1244" s="50"/>
    </row>
    <row r="1245" spans="3:3" x14ac:dyDescent="0.4">
      <c r="C1245" s="50"/>
    </row>
    <row r="1246" spans="3:3" x14ac:dyDescent="0.4">
      <c r="C1246" s="50"/>
    </row>
    <row r="1247" spans="3:3" x14ac:dyDescent="0.4">
      <c r="C1247" s="50"/>
    </row>
    <row r="1248" spans="3:3" x14ac:dyDescent="0.4">
      <c r="C1248" s="50"/>
    </row>
    <row r="1249" spans="3:3" x14ac:dyDescent="0.4">
      <c r="C1249" s="50"/>
    </row>
    <row r="1250" spans="3:3" x14ac:dyDescent="0.4">
      <c r="C1250" s="50"/>
    </row>
    <row r="1251" spans="3:3" x14ac:dyDescent="0.4">
      <c r="C1251" s="50"/>
    </row>
    <row r="1252" spans="3:3" x14ac:dyDescent="0.4">
      <c r="C1252" s="50"/>
    </row>
    <row r="1253" spans="3:3" x14ac:dyDescent="0.4">
      <c r="C1253" s="50"/>
    </row>
    <row r="1254" spans="3:3" x14ac:dyDescent="0.4">
      <c r="C1254" s="50"/>
    </row>
    <row r="1255" spans="3:3" x14ac:dyDescent="0.4">
      <c r="C1255" s="50"/>
    </row>
    <row r="1256" spans="3:3" x14ac:dyDescent="0.4">
      <c r="C1256" s="50"/>
    </row>
    <row r="1257" spans="3:3" x14ac:dyDescent="0.4">
      <c r="C1257" s="50"/>
    </row>
    <row r="1258" spans="3:3" x14ac:dyDescent="0.4">
      <c r="C1258" s="50"/>
    </row>
    <row r="1259" spans="3:3" x14ac:dyDescent="0.4">
      <c r="C1259" s="50"/>
    </row>
    <row r="1260" spans="3:3" x14ac:dyDescent="0.4">
      <c r="C1260" s="50"/>
    </row>
    <row r="1261" spans="3:3" x14ac:dyDescent="0.4">
      <c r="C1261" s="50"/>
    </row>
    <row r="1262" spans="3:3" x14ac:dyDescent="0.4">
      <c r="C1262" s="50"/>
    </row>
    <row r="1263" spans="3:3" x14ac:dyDescent="0.4">
      <c r="C1263" s="50"/>
    </row>
    <row r="1264" spans="3:3" x14ac:dyDescent="0.4">
      <c r="C1264" s="50"/>
    </row>
    <row r="1265" spans="3:3" x14ac:dyDescent="0.4">
      <c r="C1265" s="50"/>
    </row>
    <row r="1266" spans="3:3" x14ac:dyDescent="0.4">
      <c r="C1266" s="50"/>
    </row>
    <row r="1267" spans="3:3" x14ac:dyDescent="0.4">
      <c r="C1267" s="50"/>
    </row>
    <row r="1268" spans="3:3" x14ac:dyDescent="0.4">
      <c r="C1268" s="50"/>
    </row>
    <row r="1269" spans="3:3" x14ac:dyDescent="0.4">
      <c r="C1269" s="50"/>
    </row>
    <row r="1270" spans="3:3" x14ac:dyDescent="0.4">
      <c r="C1270" s="50"/>
    </row>
    <row r="1271" spans="3:3" x14ac:dyDescent="0.4">
      <c r="C1271" s="50"/>
    </row>
    <row r="1272" spans="3:3" x14ac:dyDescent="0.4">
      <c r="C1272" s="50"/>
    </row>
    <row r="1273" spans="3:3" x14ac:dyDescent="0.4">
      <c r="C1273" s="50"/>
    </row>
    <row r="1274" spans="3:3" x14ac:dyDescent="0.4">
      <c r="C1274" s="50"/>
    </row>
    <row r="1275" spans="3:3" x14ac:dyDescent="0.4">
      <c r="C1275" s="50"/>
    </row>
    <row r="1276" spans="3:3" x14ac:dyDescent="0.4">
      <c r="C1276" s="50"/>
    </row>
    <row r="1277" spans="3:3" x14ac:dyDescent="0.4">
      <c r="C1277" s="50"/>
    </row>
    <row r="1278" spans="3:3" x14ac:dyDescent="0.4">
      <c r="C1278" s="50"/>
    </row>
    <row r="1279" spans="3:3" x14ac:dyDescent="0.4">
      <c r="C1279" s="50"/>
    </row>
    <row r="1280" spans="3:3" x14ac:dyDescent="0.4">
      <c r="C1280" s="50"/>
    </row>
    <row r="1281" spans="3:3" x14ac:dyDescent="0.4">
      <c r="C1281" s="50"/>
    </row>
    <row r="1282" spans="3:3" x14ac:dyDescent="0.4">
      <c r="C1282" s="50"/>
    </row>
    <row r="1283" spans="3:3" x14ac:dyDescent="0.4">
      <c r="C1283" s="50"/>
    </row>
    <row r="1284" spans="3:3" x14ac:dyDescent="0.4">
      <c r="C1284" s="50"/>
    </row>
    <row r="1285" spans="3:3" x14ac:dyDescent="0.4">
      <c r="C1285" s="50"/>
    </row>
    <row r="1286" spans="3:3" x14ac:dyDescent="0.4">
      <c r="C1286" s="50"/>
    </row>
    <row r="1287" spans="3:3" x14ac:dyDescent="0.4">
      <c r="C1287" s="50"/>
    </row>
    <row r="1288" spans="3:3" x14ac:dyDescent="0.4">
      <c r="C1288" s="50"/>
    </row>
    <row r="1289" spans="3:3" x14ac:dyDescent="0.4">
      <c r="C1289" s="50"/>
    </row>
    <row r="1290" spans="3:3" x14ac:dyDescent="0.4">
      <c r="C1290" s="50"/>
    </row>
    <row r="1291" spans="3:3" x14ac:dyDescent="0.4">
      <c r="C1291" s="50"/>
    </row>
    <row r="1292" spans="3:3" x14ac:dyDescent="0.4">
      <c r="C1292" s="50"/>
    </row>
    <row r="1293" spans="3:3" x14ac:dyDescent="0.4">
      <c r="C1293" s="50"/>
    </row>
    <row r="1294" spans="3:3" x14ac:dyDescent="0.4">
      <c r="C1294" s="50"/>
    </row>
    <row r="1295" spans="3:3" x14ac:dyDescent="0.4">
      <c r="C1295" s="50"/>
    </row>
    <row r="1296" spans="3:3" x14ac:dyDescent="0.4">
      <c r="C1296" s="50"/>
    </row>
    <row r="1297" spans="3:3" x14ac:dyDescent="0.4">
      <c r="C1297" s="50"/>
    </row>
    <row r="1298" spans="3:3" x14ac:dyDescent="0.4">
      <c r="C1298" s="50"/>
    </row>
    <row r="1299" spans="3:3" x14ac:dyDescent="0.4">
      <c r="C1299" s="50"/>
    </row>
    <row r="1300" spans="3:3" x14ac:dyDescent="0.4">
      <c r="C1300" s="50"/>
    </row>
    <row r="1301" spans="3:3" x14ac:dyDescent="0.4">
      <c r="C1301" s="50"/>
    </row>
    <row r="1302" spans="3:3" x14ac:dyDescent="0.4">
      <c r="C1302" s="50"/>
    </row>
    <row r="1303" spans="3:3" x14ac:dyDescent="0.4">
      <c r="C1303" s="50"/>
    </row>
    <row r="1304" spans="3:3" x14ac:dyDescent="0.4">
      <c r="C1304" s="50"/>
    </row>
    <row r="1305" spans="3:3" x14ac:dyDescent="0.4">
      <c r="C1305" s="50"/>
    </row>
    <row r="1306" spans="3:3" x14ac:dyDescent="0.4">
      <c r="C1306" s="50"/>
    </row>
    <row r="1307" spans="3:3" x14ac:dyDescent="0.4">
      <c r="C1307" s="50"/>
    </row>
    <row r="1308" spans="3:3" x14ac:dyDescent="0.4">
      <c r="C1308" s="50"/>
    </row>
    <row r="1309" spans="3:3" x14ac:dyDescent="0.4">
      <c r="C1309" s="50"/>
    </row>
    <row r="1310" spans="3:3" x14ac:dyDescent="0.4">
      <c r="C1310" s="50"/>
    </row>
    <row r="1311" spans="3:3" x14ac:dyDescent="0.4">
      <c r="C1311" s="50"/>
    </row>
    <row r="1312" spans="3:3" x14ac:dyDescent="0.4">
      <c r="C1312" s="50"/>
    </row>
    <row r="1313" spans="3:3" x14ac:dyDescent="0.4">
      <c r="C1313" s="50"/>
    </row>
    <row r="1314" spans="3:3" x14ac:dyDescent="0.4">
      <c r="C1314" s="50"/>
    </row>
    <row r="1315" spans="3:3" x14ac:dyDescent="0.4">
      <c r="C1315" s="50"/>
    </row>
    <row r="1316" spans="3:3" x14ac:dyDescent="0.4">
      <c r="C1316" s="50"/>
    </row>
    <row r="1317" spans="3:3" x14ac:dyDescent="0.4">
      <c r="C1317" s="50"/>
    </row>
    <row r="1318" spans="3:3" x14ac:dyDescent="0.4">
      <c r="C1318" s="50"/>
    </row>
    <row r="1319" spans="3:3" x14ac:dyDescent="0.4">
      <c r="C1319" s="50"/>
    </row>
    <row r="1320" spans="3:3" x14ac:dyDescent="0.4">
      <c r="C1320" s="50"/>
    </row>
    <row r="1321" spans="3:3" x14ac:dyDescent="0.4">
      <c r="C1321" s="50"/>
    </row>
    <row r="1322" spans="3:3" x14ac:dyDescent="0.4">
      <c r="C1322" s="50"/>
    </row>
    <row r="1323" spans="3:3" x14ac:dyDescent="0.4">
      <c r="C1323" s="50"/>
    </row>
    <row r="1324" spans="3:3" x14ac:dyDescent="0.4">
      <c r="C1324" s="50"/>
    </row>
    <row r="1325" spans="3:3" x14ac:dyDescent="0.4">
      <c r="C1325" s="50"/>
    </row>
    <row r="1326" spans="3:3" x14ac:dyDescent="0.4">
      <c r="C1326" s="50"/>
    </row>
    <row r="1327" spans="3:3" x14ac:dyDescent="0.4">
      <c r="C1327" s="50"/>
    </row>
    <row r="1328" spans="3:3" x14ac:dyDescent="0.4">
      <c r="C1328" s="50"/>
    </row>
    <row r="1329" spans="3:3" x14ac:dyDescent="0.4">
      <c r="C1329" s="50"/>
    </row>
    <row r="1330" spans="3:3" x14ac:dyDescent="0.4">
      <c r="C1330" s="50"/>
    </row>
    <row r="1331" spans="3:3" x14ac:dyDescent="0.4">
      <c r="C1331" s="50"/>
    </row>
    <row r="1332" spans="3:3" x14ac:dyDescent="0.4">
      <c r="C1332" s="50"/>
    </row>
    <row r="1333" spans="3:3" x14ac:dyDescent="0.4">
      <c r="C1333" s="50"/>
    </row>
    <row r="1334" spans="3:3" x14ac:dyDescent="0.4">
      <c r="C1334" s="50"/>
    </row>
    <row r="1335" spans="3:3" x14ac:dyDescent="0.4">
      <c r="C1335" s="50"/>
    </row>
    <row r="1336" spans="3:3" x14ac:dyDescent="0.4">
      <c r="C1336" s="50"/>
    </row>
    <row r="1337" spans="3:3" x14ac:dyDescent="0.4">
      <c r="C1337" s="50"/>
    </row>
    <row r="1338" spans="3:3" x14ac:dyDescent="0.4">
      <c r="C1338" s="50"/>
    </row>
    <row r="1339" spans="3:3" x14ac:dyDescent="0.4">
      <c r="C1339" s="50"/>
    </row>
    <row r="1340" spans="3:3" x14ac:dyDescent="0.4">
      <c r="C1340" s="50"/>
    </row>
    <row r="1341" spans="3:3" x14ac:dyDescent="0.4">
      <c r="C1341" s="50"/>
    </row>
    <row r="1342" spans="3:3" x14ac:dyDescent="0.4">
      <c r="C1342" s="50"/>
    </row>
    <row r="1343" spans="3:3" x14ac:dyDescent="0.4">
      <c r="C1343" s="50"/>
    </row>
    <row r="1344" spans="3:3" x14ac:dyDescent="0.4">
      <c r="C1344" s="50"/>
    </row>
    <row r="1345" spans="3:3" x14ac:dyDescent="0.4">
      <c r="C1345" s="50"/>
    </row>
    <row r="1346" spans="3:3" x14ac:dyDescent="0.4">
      <c r="C1346" s="50"/>
    </row>
    <row r="1347" spans="3:3" x14ac:dyDescent="0.4">
      <c r="C1347" s="50"/>
    </row>
    <row r="1348" spans="3:3" x14ac:dyDescent="0.4">
      <c r="C1348" s="50"/>
    </row>
    <row r="1349" spans="3:3" x14ac:dyDescent="0.4">
      <c r="C1349" s="50"/>
    </row>
    <row r="1350" spans="3:3" x14ac:dyDescent="0.4">
      <c r="C1350" s="50"/>
    </row>
    <row r="1351" spans="3:3" x14ac:dyDescent="0.4">
      <c r="C1351" s="50"/>
    </row>
    <row r="1352" spans="3:3" x14ac:dyDescent="0.4">
      <c r="C1352" s="50"/>
    </row>
    <row r="1353" spans="3:3" x14ac:dyDescent="0.4">
      <c r="C1353" s="50"/>
    </row>
    <row r="1354" spans="3:3" x14ac:dyDescent="0.4">
      <c r="C1354" s="50"/>
    </row>
    <row r="1355" spans="3:3" x14ac:dyDescent="0.4">
      <c r="C1355" s="50"/>
    </row>
    <row r="1356" spans="3:3" x14ac:dyDescent="0.4">
      <c r="C1356" s="50"/>
    </row>
    <row r="1357" spans="3:3" x14ac:dyDescent="0.4">
      <c r="C1357" s="50"/>
    </row>
    <row r="1358" spans="3:3" x14ac:dyDescent="0.4">
      <c r="C1358" s="50"/>
    </row>
    <row r="1359" spans="3:3" x14ac:dyDescent="0.4">
      <c r="C1359" s="50"/>
    </row>
    <row r="1360" spans="3:3" x14ac:dyDescent="0.4">
      <c r="C1360" s="50"/>
    </row>
    <row r="1361" spans="3:3" x14ac:dyDescent="0.4">
      <c r="C1361" s="50"/>
    </row>
    <row r="1362" spans="3:3" x14ac:dyDescent="0.4">
      <c r="C1362" s="50"/>
    </row>
    <row r="1363" spans="3:3" x14ac:dyDescent="0.4">
      <c r="C1363" s="50"/>
    </row>
    <row r="1364" spans="3:3" x14ac:dyDescent="0.4">
      <c r="C1364" s="50"/>
    </row>
    <row r="1365" spans="3:3" x14ac:dyDescent="0.4">
      <c r="C1365" s="50"/>
    </row>
    <row r="1366" spans="3:3" x14ac:dyDescent="0.4">
      <c r="C1366" s="50"/>
    </row>
    <row r="1367" spans="3:3" x14ac:dyDescent="0.4">
      <c r="C1367" s="50"/>
    </row>
    <row r="1368" spans="3:3" x14ac:dyDescent="0.4">
      <c r="C1368" s="50"/>
    </row>
    <row r="1369" spans="3:3" x14ac:dyDescent="0.4">
      <c r="C1369" s="50"/>
    </row>
    <row r="1370" spans="3:3" x14ac:dyDescent="0.4">
      <c r="C1370" s="50"/>
    </row>
    <row r="1371" spans="3:3" x14ac:dyDescent="0.4">
      <c r="C1371" s="50"/>
    </row>
    <row r="1372" spans="3:3" x14ac:dyDescent="0.4">
      <c r="C1372" s="50"/>
    </row>
    <row r="1373" spans="3:3" x14ac:dyDescent="0.4">
      <c r="C1373" s="50"/>
    </row>
    <row r="1374" spans="3:3" x14ac:dyDescent="0.4">
      <c r="C1374" s="50"/>
    </row>
    <row r="1375" spans="3:3" x14ac:dyDescent="0.4">
      <c r="C1375" s="50"/>
    </row>
    <row r="1376" spans="3:3" x14ac:dyDescent="0.4">
      <c r="C1376" s="50"/>
    </row>
    <row r="1377" spans="3:3" x14ac:dyDescent="0.4">
      <c r="C1377" s="50"/>
    </row>
    <row r="1378" spans="3:3" x14ac:dyDescent="0.4">
      <c r="C1378" s="50"/>
    </row>
    <row r="1379" spans="3:3" x14ac:dyDescent="0.4">
      <c r="C1379" s="50"/>
    </row>
    <row r="1380" spans="3:3" x14ac:dyDescent="0.4">
      <c r="C1380" s="50"/>
    </row>
    <row r="1381" spans="3:3" x14ac:dyDescent="0.4">
      <c r="C1381" s="50"/>
    </row>
    <row r="1382" spans="3:3" x14ac:dyDescent="0.4">
      <c r="C1382" s="50"/>
    </row>
    <row r="1383" spans="3:3" x14ac:dyDescent="0.4">
      <c r="C1383" s="50"/>
    </row>
    <row r="1384" spans="3:3" x14ac:dyDescent="0.4">
      <c r="C1384" s="50"/>
    </row>
    <row r="1385" spans="3:3" x14ac:dyDescent="0.4">
      <c r="C1385" s="50"/>
    </row>
    <row r="1386" spans="3:3" x14ac:dyDescent="0.4">
      <c r="C1386" s="50"/>
    </row>
    <row r="1387" spans="3:3" x14ac:dyDescent="0.4">
      <c r="C1387" s="50"/>
    </row>
    <row r="1388" spans="3:3" x14ac:dyDescent="0.4">
      <c r="C1388" s="50"/>
    </row>
    <row r="1389" spans="3:3" x14ac:dyDescent="0.4">
      <c r="C1389" s="50"/>
    </row>
    <row r="1390" spans="3:3" x14ac:dyDescent="0.4">
      <c r="C1390" s="50"/>
    </row>
    <row r="1391" spans="3:3" x14ac:dyDescent="0.4">
      <c r="C1391" s="50"/>
    </row>
    <row r="1392" spans="3:3" x14ac:dyDescent="0.4">
      <c r="C1392" s="50"/>
    </row>
    <row r="1393" spans="3:3" x14ac:dyDescent="0.4">
      <c r="C1393" s="50"/>
    </row>
    <row r="1394" spans="3:3" x14ac:dyDescent="0.4">
      <c r="C1394" s="50"/>
    </row>
    <row r="1395" spans="3:3" x14ac:dyDescent="0.4">
      <c r="C1395" s="50"/>
    </row>
    <row r="1396" spans="3:3" x14ac:dyDescent="0.4">
      <c r="C1396" s="50"/>
    </row>
    <row r="1397" spans="3:3" x14ac:dyDescent="0.4">
      <c r="C1397" s="50"/>
    </row>
    <row r="1398" spans="3:3" x14ac:dyDescent="0.4">
      <c r="C1398" s="50"/>
    </row>
    <row r="1399" spans="3:3" x14ac:dyDescent="0.4">
      <c r="C1399" s="50"/>
    </row>
    <row r="1400" spans="3:3" x14ac:dyDescent="0.4">
      <c r="C1400" s="50"/>
    </row>
    <row r="1401" spans="3:3" x14ac:dyDescent="0.4">
      <c r="C1401" s="50"/>
    </row>
    <row r="1402" spans="3:3" x14ac:dyDescent="0.4">
      <c r="C1402" s="50"/>
    </row>
    <row r="1403" spans="3:3" x14ac:dyDescent="0.4">
      <c r="C1403" s="50"/>
    </row>
    <row r="1404" spans="3:3" x14ac:dyDescent="0.4">
      <c r="C1404" s="50"/>
    </row>
    <row r="1405" spans="3:3" x14ac:dyDescent="0.4">
      <c r="C1405" s="50"/>
    </row>
    <row r="1406" spans="3:3" x14ac:dyDescent="0.4">
      <c r="C1406" s="50"/>
    </row>
    <row r="1407" spans="3:3" x14ac:dyDescent="0.4">
      <c r="C1407" s="50"/>
    </row>
    <row r="1408" spans="3:3" x14ac:dyDescent="0.4">
      <c r="C1408" s="50"/>
    </row>
    <row r="1409" spans="3:3" x14ac:dyDescent="0.4">
      <c r="C1409" s="50"/>
    </row>
    <row r="1410" spans="3:3" x14ac:dyDescent="0.4">
      <c r="C1410" s="50"/>
    </row>
    <row r="1411" spans="3:3" x14ac:dyDescent="0.4">
      <c r="C1411" s="50"/>
    </row>
    <row r="1412" spans="3:3" x14ac:dyDescent="0.4">
      <c r="C1412" s="50"/>
    </row>
    <row r="1413" spans="3:3" x14ac:dyDescent="0.4">
      <c r="C1413" s="50"/>
    </row>
    <row r="1414" spans="3:3" x14ac:dyDescent="0.4">
      <c r="C1414" s="50"/>
    </row>
    <row r="1415" spans="3:3" x14ac:dyDescent="0.4">
      <c r="C1415" s="50"/>
    </row>
    <row r="1416" spans="3:3" x14ac:dyDescent="0.4">
      <c r="C1416" s="50"/>
    </row>
    <row r="1417" spans="3:3" x14ac:dyDescent="0.4">
      <c r="C1417" s="50"/>
    </row>
    <row r="1418" spans="3:3" x14ac:dyDescent="0.4">
      <c r="C1418" s="50"/>
    </row>
    <row r="1419" spans="3:3" x14ac:dyDescent="0.4">
      <c r="C1419" s="50"/>
    </row>
    <row r="1420" spans="3:3" x14ac:dyDescent="0.4">
      <c r="C1420" s="50"/>
    </row>
    <row r="1421" spans="3:3" x14ac:dyDescent="0.4">
      <c r="C1421" s="50"/>
    </row>
    <row r="1422" spans="3:3" x14ac:dyDescent="0.4">
      <c r="C1422" s="50"/>
    </row>
    <row r="1423" spans="3:3" x14ac:dyDescent="0.4">
      <c r="C1423" s="50"/>
    </row>
    <row r="1424" spans="3:3" x14ac:dyDescent="0.4">
      <c r="C1424" s="50"/>
    </row>
    <row r="1425" spans="3:3" x14ac:dyDescent="0.4">
      <c r="C1425" s="50"/>
    </row>
    <row r="1426" spans="3:3" x14ac:dyDescent="0.4">
      <c r="C1426" s="50"/>
    </row>
    <row r="1427" spans="3:3" x14ac:dyDescent="0.4">
      <c r="C1427" s="50"/>
    </row>
    <row r="1428" spans="3:3" x14ac:dyDescent="0.4">
      <c r="C1428" s="50"/>
    </row>
    <row r="1429" spans="3:3" x14ac:dyDescent="0.4">
      <c r="C1429" s="50"/>
    </row>
    <row r="1430" spans="3:3" x14ac:dyDescent="0.4">
      <c r="C1430" s="50"/>
    </row>
    <row r="1431" spans="3:3" x14ac:dyDescent="0.4">
      <c r="C1431" s="50"/>
    </row>
    <row r="1432" spans="3:3" x14ac:dyDescent="0.4">
      <c r="C1432" s="50"/>
    </row>
    <row r="1433" spans="3:3" x14ac:dyDescent="0.4">
      <c r="C1433" s="50"/>
    </row>
    <row r="1434" spans="3:3" x14ac:dyDescent="0.4">
      <c r="C1434" s="50"/>
    </row>
    <row r="1435" spans="3:3" x14ac:dyDescent="0.4">
      <c r="C1435" s="50"/>
    </row>
    <row r="1436" spans="3:3" x14ac:dyDescent="0.4">
      <c r="C1436" s="50"/>
    </row>
    <row r="1437" spans="3:3" x14ac:dyDescent="0.4">
      <c r="C1437" s="50"/>
    </row>
    <row r="1438" spans="3:3" x14ac:dyDescent="0.4">
      <c r="C1438" s="50"/>
    </row>
    <row r="1439" spans="3:3" x14ac:dyDescent="0.4">
      <c r="C1439" s="50"/>
    </row>
    <row r="1440" spans="3:3" x14ac:dyDescent="0.4">
      <c r="C1440" s="50"/>
    </row>
    <row r="1441" spans="3:3" x14ac:dyDescent="0.4">
      <c r="C1441" s="50"/>
    </row>
    <row r="1442" spans="3:3" x14ac:dyDescent="0.4">
      <c r="C1442" s="50"/>
    </row>
    <row r="1443" spans="3:3" x14ac:dyDescent="0.4">
      <c r="C1443" s="50"/>
    </row>
    <row r="1444" spans="3:3" x14ac:dyDescent="0.4">
      <c r="C1444" s="50"/>
    </row>
    <row r="1445" spans="3:3" x14ac:dyDescent="0.4">
      <c r="C1445" s="50"/>
    </row>
    <row r="1446" spans="3:3" x14ac:dyDescent="0.4">
      <c r="C1446" s="50"/>
    </row>
    <row r="1447" spans="3:3" x14ac:dyDescent="0.4">
      <c r="C1447" s="50"/>
    </row>
    <row r="1448" spans="3:3" x14ac:dyDescent="0.4">
      <c r="C1448" s="50"/>
    </row>
    <row r="1449" spans="3:3" x14ac:dyDescent="0.4">
      <c r="C1449" s="50"/>
    </row>
    <row r="1450" spans="3:3" x14ac:dyDescent="0.4">
      <c r="C1450" s="50"/>
    </row>
    <row r="1451" spans="3:3" x14ac:dyDescent="0.4">
      <c r="C1451" s="50"/>
    </row>
    <row r="1452" spans="3:3" x14ac:dyDescent="0.4">
      <c r="C1452" s="50"/>
    </row>
    <row r="1453" spans="3:3" x14ac:dyDescent="0.4">
      <c r="C1453" s="50"/>
    </row>
    <row r="1454" spans="3:3" x14ac:dyDescent="0.4">
      <c r="C1454" s="50"/>
    </row>
    <row r="1455" spans="3:3" x14ac:dyDescent="0.4">
      <c r="C1455" s="50"/>
    </row>
    <row r="1456" spans="3:3" x14ac:dyDescent="0.4">
      <c r="C1456" s="50"/>
    </row>
    <row r="1457" spans="3:3" x14ac:dyDescent="0.4">
      <c r="C1457" s="50"/>
    </row>
    <row r="1458" spans="3:3" x14ac:dyDescent="0.4">
      <c r="C1458" s="50"/>
    </row>
    <row r="1459" spans="3:3" x14ac:dyDescent="0.4">
      <c r="C1459" s="50"/>
    </row>
    <row r="1460" spans="3:3" x14ac:dyDescent="0.4">
      <c r="C1460" s="50"/>
    </row>
    <row r="1461" spans="3:3" x14ac:dyDescent="0.4">
      <c r="C1461" s="50"/>
    </row>
    <row r="1462" spans="3:3" x14ac:dyDescent="0.4">
      <c r="C1462" s="50"/>
    </row>
    <row r="1463" spans="3:3" x14ac:dyDescent="0.4">
      <c r="C1463" s="50"/>
    </row>
    <row r="1464" spans="3:3" x14ac:dyDescent="0.4">
      <c r="C1464" s="50"/>
    </row>
    <row r="1465" spans="3:3" x14ac:dyDescent="0.4">
      <c r="C1465" s="50"/>
    </row>
    <row r="1466" spans="3:3" x14ac:dyDescent="0.4">
      <c r="C1466" s="50"/>
    </row>
    <row r="1467" spans="3:3" x14ac:dyDescent="0.4">
      <c r="C1467" s="50"/>
    </row>
    <row r="1468" spans="3:3" x14ac:dyDescent="0.4">
      <c r="C1468" s="50"/>
    </row>
    <row r="1469" spans="3:3" x14ac:dyDescent="0.4">
      <c r="C1469" s="50"/>
    </row>
    <row r="1470" spans="3:3" x14ac:dyDescent="0.4">
      <c r="C1470" s="50"/>
    </row>
    <row r="1471" spans="3:3" x14ac:dyDescent="0.4">
      <c r="C1471" s="50"/>
    </row>
    <row r="1472" spans="3:3" x14ac:dyDescent="0.4">
      <c r="C1472" s="50"/>
    </row>
    <row r="1473" spans="3:3" x14ac:dyDescent="0.4">
      <c r="C1473" s="50"/>
    </row>
    <row r="1474" spans="3:3" x14ac:dyDescent="0.4">
      <c r="C1474" s="50"/>
    </row>
    <row r="1475" spans="3:3" x14ac:dyDescent="0.4">
      <c r="C1475" s="50"/>
    </row>
    <row r="1476" spans="3:3" x14ac:dyDescent="0.4">
      <c r="C1476" s="50"/>
    </row>
    <row r="1477" spans="3:3" x14ac:dyDescent="0.4">
      <c r="C1477" s="50"/>
    </row>
    <row r="1478" spans="3:3" x14ac:dyDescent="0.4">
      <c r="C1478" s="50"/>
    </row>
    <row r="1479" spans="3:3" x14ac:dyDescent="0.4">
      <c r="C1479" s="50"/>
    </row>
    <row r="1480" spans="3:3" x14ac:dyDescent="0.4">
      <c r="C1480" s="50"/>
    </row>
    <row r="1481" spans="3:3" x14ac:dyDescent="0.4">
      <c r="C1481" s="50"/>
    </row>
    <row r="1482" spans="3:3" x14ac:dyDescent="0.4">
      <c r="C1482" s="50"/>
    </row>
    <row r="1483" spans="3:3" x14ac:dyDescent="0.4">
      <c r="C1483" s="50"/>
    </row>
    <row r="1484" spans="3:3" x14ac:dyDescent="0.4">
      <c r="C1484" s="50"/>
    </row>
    <row r="1485" spans="3:3" x14ac:dyDescent="0.4">
      <c r="C1485" s="50"/>
    </row>
    <row r="1486" spans="3:3" x14ac:dyDescent="0.4">
      <c r="C1486" s="50"/>
    </row>
    <row r="1487" spans="3:3" x14ac:dyDescent="0.4">
      <c r="C1487" s="50"/>
    </row>
    <row r="1488" spans="3:3" x14ac:dyDescent="0.4">
      <c r="C1488" s="50"/>
    </row>
    <row r="1489" spans="3:3" x14ac:dyDescent="0.4">
      <c r="C1489" s="50"/>
    </row>
    <row r="1490" spans="3:3" x14ac:dyDescent="0.4">
      <c r="C1490" s="50"/>
    </row>
    <row r="1491" spans="3:3" x14ac:dyDescent="0.4">
      <c r="C1491" s="50"/>
    </row>
    <row r="1492" spans="3:3" x14ac:dyDescent="0.4">
      <c r="C1492" s="50"/>
    </row>
    <row r="1493" spans="3:3" x14ac:dyDescent="0.4">
      <c r="C1493" s="50"/>
    </row>
    <row r="1494" spans="3:3" x14ac:dyDescent="0.4">
      <c r="C1494" s="50"/>
    </row>
    <row r="1495" spans="3:3" x14ac:dyDescent="0.4">
      <c r="C1495" s="50"/>
    </row>
    <row r="1496" spans="3:3" x14ac:dyDescent="0.4">
      <c r="C1496" s="50"/>
    </row>
    <row r="1497" spans="3:3" x14ac:dyDescent="0.4">
      <c r="C1497" s="50"/>
    </row>
    <row r="1498" spans="3:3" x14ac:dyDescent="0.4">
      <c r="C1498" s="50"/>
    </row>
    <row r="1499" spans="3:3" x14ac:dyDescent="0.4">
      <c r="C1499" s="50"/>
    </row>
    <row r="1500" spans="3:3" x14ac:dyDescent="0.4">
      <c r="C1500" s="50"/>
    </row>
    <row r="1501" spans="3:3" x14ac:dyDescent="0.4">
      <c r="C1501" s="50"/>
    </row>
    <row r="1502" spans="3:3" x14ac:dyDescent="0.4">
      <c r="C1502" s="50"/>
    </row>
    <row r="1503" spans="3:3" x14ac:dyDescent="0.4">
      <c r="C1503" s="50"/>
    </row>
    <row r="1504" spans="3:3" x14ac:dyDescent="0.4">
      <c r="C1504" s="50"/>
    </row>
    <row r="1505" spans="3:3" x14ac:dyDescent="0.4">
      <c r="C1505" s="50"/>
    </row>
    <row r="1506" spans="3:3" x14ac:dyDescent="0.4">
      <c r="C1506" s="50"/>
    </row>
    <row r="1507" spans="3:3" x14ac:dyDescent="0.4">
      <c r="C1507" s="50"/>
    </row>
    <row r="1508" spans="3:3" x14ac:dyDescent="0.4">
      <c r="C1508" s="50"/>
    </row>
    <row r="1509" spans="3:3" x14ac:dyDescent="0.4">
      <c r="C1509" s="50"/>
    </row>
    <row r="1510" spans="3:3" x14ac:dyDescent="0.4">
      <c r="C1510" s="50"/>
    </row>
    <row r="1511" spans="3:3" x14ac:dyDescent="0.4">
      <c r="C1511" s="50"/>
    </row>
    <row r="1512" spans="3:3" x14ac:dyDescent="0.4">
      <c r="C1512" s="50"/>
    </row>
    <row r="1513" spans="3:3" x14ac:dyDescent="0.4">
      <c r="C1513" s="50"/>
    </row>
    <row r="1514" spans="3:3" x14ac:dyDescent="0.4">
      <c r="C1514" s="50"/>
    </row>
    <row r="1515" spans="3:3" x14ac:dyDescent="0.4">
      <c r="C1515" s="50"/>
    </row>
    <row r="1516" spans="3:3" x14ac:dyDescent="0.4">
      <c r="C1516" s="50"/>
    </row>
    <row r="1517" spans="3:3" x14ac:dyDescent="0.4">
      <c r="C1517" s="50"/>
    </row>
    <row r="1518" spans="3:3" x14ac:dyDescent="0.4">
      <c r="C1518" s="50"/>
    </row>
    <row r="1519" spans="3:3" x14ac:dyDescent="0.4">
      <c r="C1519" s="50"/>
    </row>
    <row r="1520" spans="3:3" x14ac:dyDescent="0.4">
      <c r="C1520" s="50"/>
    </row>
    <row r="1521" spans="3:3" x14ac:dyDescent="0.4">
      <c r="C1521" s="50"/>
    </row>
    <row r="1522" spans="3:3" x14ac:dyDescent="0.4">
      <c r="C1522" s="50"/>
    </row>
    <row r="1523" spans="3:3" x14ac:dyDescent="0.4">
      <c r="C1523" s="50"/>
    </row>
    <row r="1524" spans="3:3" x14ac:dyDescent="0.4">
      <c r="C1524" s="50"/>
    </row>
    <row r="1525" spans="3:3" x14ac:dyDescent="0.4">
      <c r="C1525" s="50"/>
    </row>
    <row r="1526" spans="3:3" x14ac:dyDescent="0.4">
      <c r="C1526" s="50"/>
    </row>
    <row r="1527" spans="3:3" x14ac:dyDescent="0.4">
      <c r="C1527" s="50"/>
    </row>
    <row r="1528" spans="3:3" x14ac:dyDescent="0.4">
      <c r="C1528" s="50"/>
    </row>
    <row r="1529" spans="3:3" x14ac:dyDescent="0.4">
      <c r="C1529" s="50"/>
    </row>
    <row r="1530" spans="3:3" x14ac:dyDescent="0.4">
      <c r="C1530" s="50"/>
    </row>
    <row r="1531" spans="3:3" x14ac:dyDescent="0.4">
      <c r="C1531" s="50"/>
    </row>
    <row r="1532" spans="3:3" x14ac:dyDescent="0.4">
      <c r="C1532" s="50"/>
    </row>
    <row r="1533" spans="3:3" x14ac:dyDescent="0.4">
      <c r="C1533" s="50"/>
    </row>
    <row r="1534" spans="3:3" x14ac:dyDescent="0.4">
      <c r="C1534" s="50"/>
    </row>
    <row r="1535" spans="3:3" x14ac:dyDescent="0.4">
      <c r="C1535" s="50"/>
    </row>
    <row r="1536" spans="3:3" x14ac:dyDescent="0.4">
      <c r="C1536" s="50"/>
    </row>
    <row r="1537" spans="3:3" x14ac:dyDescent="0.4">
      <c r="C1537" s="50"/>
    </row>
    <row r="1538" spans="3:3" x14ac:dyDescent="0.4">
      <c r="C1538" s="50"/>
    </row>
    <row r="1539" spans="3:3" x14ac:dyDescent="0.4">
      <c r="C1539" s="50"/>
    </row>
    <row r="1540" spans="3:3" x14ac:dyDescent="0.4">
      <c r="C1540" s="50"/>
    </row>
    <row r="1541" spans="3:3" x14ac:dyDescent="0.4">
      <c r="C1541" s="50"/>
    </row>
    <row r="1542" spans="3:3" x14ac:dyDescent="0.4">
      <c r="C1542" s="50"/>
    </row>
    <row r="1543" spans="3:3" x14ac:dyDescent="0.4">
      <c r="C1543" s="50"/>
    </row>
    <row r="1544" spans="3:3" x14ac:dyDescent="0.4">
      <c r="C1544" s="50"/>
    </row>
    <row r="1545" spans="3:3" x14ac:dyDescent="0.4">
      <c r="C1545" s="50"/>
    </row>
    <row r="1546" spans="3:3" x14ac:dyDescent="0.4">
      <c r="C1546" s="50"/>
    </row>
    <row r="1547" spans="3:3" x14ac:dyDescent="0.4">
      <c r="C1547" s="50"/>
    </row>
    <row r="1548" spans="3:3" x14ac:dyDescent="0.4">
      <c r="C1548" s="50"/>
    </row>
    <row r="1549" spans="3:3" x14ac:dyDescent="0.4">
      <c r="C1549" s="50"/>
    </row>
    <row r="1550" spans="3:3" x14ac:dyDescent="0.4">
      <c r="C1550" s="50"/>
    </row>
    <row r="1551" spans="3:3" x14ac:dyDescent="0.4">
      <c r="C1551" s="50"/>
    </row>
    <row r="1552" spans="3:3" x14ac:dyDescent="0.4">
      <c r="C1552" s="50"/>
    </row>
    <row r="1553" spans="3:3" x14ac:dyDescent="0.4">
      <c r="C1553" s="50"/>
    </row>
    <row r="1554" spans="3:3" x14ac:dyDescent="0.4">
      <c r="C1554" s="50"/>
    </row>
    <row r="1555" spans="3:3" x14ac:dyDescent="0.4">
      <c r="C1555" s="50"/>
    </row>
    <row r="1556" spans="3:3" x14ac:dyDescent="0.4">
      <c r="C1556" s="50"/>
    </row>
    <row r="1557" spans="3:3" x14ac:dyDescent="0.4">
      <c r="C1557" s="50"/>
    </row>
    <row r="1558" spans="3:3" x14ac:dyDescent="0.4">
      <c r="C1558" s="50"/>
    </row>
    <row r="1559" spans="3:3" x14ac:dyDescent="0.4">
      <c r="C1559" s="50"/>
    </row>
    <row r="1560" spans="3:3" x14ac:dyDescent="0.4">
      <c r="C1560" s="50"/>
    </row>
    <row r="1561" spans="3:3" x14ac:dyDescent="0.4">
      <c r="C1561" s="50"/>
    </row>
    <row r="1562" spans="3:3" x14ac:dyDescent="0.4">
      <c r="C1562" s="50"/>
    </row>
    <row r="1563" spans="3:3" x14ac:dyDescent="0.4">
      <c r="C1563" s="50"/>
    </row>
    <row r="1564" spans="3:3" x14ac:dyDescent="0.4">
      <c r="C1564" s="50"/>
    </row>
    <row r="1565" spans="3:3" x14ac:dyDescent="0.4">
      <c r="C1565" s="50"/>
    </row>
    <row r="1566" spans="3:3" x14ac:dyDescent="0.4">
      <c r="C1566" s="50"/>
    </row>
    <row r="1567" spans="3:3" x14ac:dyDescent="0.4">
      <c r="C1567" s="50"/>
    </row>
    <row r="1568" spans="3:3" x14ac:dyDescent="0.4">
      <c r="C1568" s="50"/>
    </row>
    <row r="1569" spans="3:3" x14ac:dyDescent="0.4">
      <c r="C1569" s="50"/>
    </row>
    <row r="1570" spans="3:3" x14ac:dyDescent="0.4">
      <c r="C1570" s="50"/>
    </row>
    <row r="1571" spans="3:3" x14ac:dyDescent="0.4">
      <c r="C1571" s="50"/>
    </row>
    <row r="1572" spans="3:3" x14ac:dyDescent="0.4">
      <c r="C1572" s="50"/>
    </row>
    <row r="1573" spans="3:3" x14ac:dyDescent="0.4">
      <c r="C1573" s="50"/>
    </row>
    <row r="1574" spans="3:3" x14ac:dyDescent="0.4">
      <c r="C1574" s="50"/>
    </row>
    <row r="1575" spans="3:3" x14ac:dyDescent="0.4">
      <c r="C1575" s="50"/>
    </row>
    <row r="1576" spans="3:3" x14ac:dyDescent="0.4">
      <c r="C1576" s="50"/>
    </row>
    <row r="1577" spans="3:3" x14ac:dyDescent="0.4">
      <c r="C1577" s="50"/>
    </row>
    <row r="1578" spans="3:3" x14ac:dyDescent="0.4">
      <c r="C1578" s="50"/>
    </row>
    <row r="1579" spans="3:3" x14ac:dyDescent="0.4">
      <c r="C1579" s="50"/>
    </row>
    <row r="1580" spans="3:3" x14ac:dyDescent="0.4">
      <c r="C1580" s="50"/>
    </row>
    <row r="1581" spans="3:3" x14ac:dyDescent="0.4">
      <c r="C1581" s="50"/>
    </row>
    <row r="1582" spans="3:3" x14ac:dyDescent="0.4">
      <c r="C1582" s="50"/>
    </row>
    <row r="1583" spans="3:3" x14ac:dyDescent="0.4">
      <c r="C1583" s="50"/>
    </row>
    <row r="1584" spans="3:3" x14ac:dyDescent="0.4">
      <c r="C1584" s="50"/>
    </row>
    <row r="1585" spans="3:3" x14ac:dyDescent="0.4">
      <c r="C1585" s="50"/>
    </row>
    <row r="1586" spans="3:3" x14ac:dyDescent="0.4">
      <c r="C1586" s="50"/>
    </row>
    <row r="1587" spans="3:3" x14ac:dyDescent="0.4">
      <c r="C1587" s="50"/>
    </row>
    <row r="1588" spans="3:3" x14ac:dyDescent="0.4">
      <c r="C1588" s="50"/>
    </row>
    <row r="1589" spans="3:3" x14ac:dyDescent="0.4">
      <c r="C1589" s="50"/>
    </row>
    <row r="1590" spans="3:3" x14ac:dyDescent="0.4">
      <c r="C1590" s="50"/>
    </row>
    <row r="1591" spans="3:3" x14ac:dyDescent="0.4">
      <c r="C1591" s="50"/>
    </row>
    <row r="1592" spans="3:3" x14ac:dyDescent="0.4">
      <c r="C1592" s="50"/>
    </row>
    <row r="1593" spans="3:3" x14ac:dyDescent="0.4">
      <c r="C1593" s="50"/>
    </row>
    <row r="1594" spans="3:3" x14ac:dyDescent="0.4">
      <c r="C1594" s="50"/>
    </row>
    <row r="1595" spans="3:3" x14ac:dyDescent="0.4">
      <c r="C1595" s="50"/>
    </row>
    <row r="1596" spans="3:3" x14ac:dyDescent="0.4">
      <c r="C1596" s="50"/>
    </row>
    <row r="1597" spans="3:3" x14ac:dyDescent="0.4">
      <c r="C1597" s="50"/>
    </row>
    <row r="1598" spans="3:3" x14ac:dyDescent="0.4">
      <c r="C1598" s="50"/>
    </row>
    <row r="1599" spans="3:3" x14ac:dyDescent="0.4">
      <c r="C1599" s="50"/>
    </row>
    <row r="1600" spans="3:3" x14ac:dyDescent="0.4">
      <c r="C1600" s="50"/>
    </row>
    <row r="1601" spans="3:3" x14ac:dyDescent="0.4">
      <c r="C1601" s="50"/>
    </row>
    <row r="1602" spans="3:3" x14ac:dyDescent="0.4">
      <c r="C1602" s="50"/>
    </row>
    <row r="1603" spans="3:3" x14ac:dyDescent="0.4">
      <c r="C1603" s="50"/>
    </row>
    <row r="1604" spans="3:3" x14ac:dyDescent="0.4">
      <c r="C1604" s="50"/>
    </row>
    <row r="1605" spans="3:3" x14ac:dyDescent="0.4">
      <c r="C1605" s="50"/>
    </row>
    <row r="1606" spans="3:3" x14ac:dyDescent="0.4">
      <c r="C1606" s="50"/>
    </row>
    <row r="1607" spans="3:3" x14ac:dyDescent="0.4">
      <c r="C1607" s="50"/>
    </row>
    <row r="1608" spans="3:3" x14ac:dyDescent="0.4">
      <c r="C1608" s="50"/>
    </row>
    <row r="1609" spans="3:3" x14ac:dyDescent="0.4">
      <c r="C1609" s="50"/>
    </row>
    <row r="1610" spans="3:3" x14ac:dyDescent="0.4">
      <c r="C1610" s="50"/>
    </row>
    <row r="1611" spans="3:3" x14ac:dyDescent="0.4">
      <c r="C1611" s="50"/>
    </row>
    <row r="1612" spans="3:3" x14ac:dyDescent="0.4">
      <c r="C1612" s="50"/>
    </row>
    <row r="1613" spans="3:3" x14ac:dyDescent="0.4">
      <c r="C1613" s="50"/>
    </row>
    <row r="1614" spans="3:3" x14ac:dyDescent="0.4">
      <c r="C1614" s="50"/>
    </row>
    <row r="1615" spans="3:3" x14ac:dyDescent="0.4">
      <c r="C1615" s="50"/>
    </row>
    <row r="1616" spans="3:3" x14ac:dyDescent="0.4">
      <c r="C1616" s="50"/>
    </row>
    <row r="1617" spans="3:3" x14ac:dyDescent="0.4">
      <c r="C1617" s="50"/>
    </row>
    <row r="1618" spans="3:3" x14ac:dyDescent="0.4">
      <c r="C1618" s="50"/>
    </row>
    <row r="1619" spans="3:3" x14ac:dyDescent="0.4">
      <c r="C1619" s="50"/>
    </row>
    <row r="1620" spans="3:3" x14ac:dyDescent="0.4">
      <c r="C1620" s="50"/>
    </row>
    <row r="1621" spans="3:3" x14ac:dyDescent="0.4">
      <c r="C1621" s="50"/>
    </row>
    <row r="1622" spans="3:3" x14ac:dyDescent="0.4">
      <c r="C1622" s="50"/>
    </row>
    <row r="1623" spans="3:3" x14ac:dyDescent="0.4">
      <c r="C1623" s="50"/>
    </row>
    <row r="1624" spans="3:3" x14ac:dyDescent="0.4">
      <c r="C1624" s="50"/>
    </row>
    <row r="1625" spans="3:3" x14ac:dyDescent="0.4">
      <c r="C1625" s="50"/>
    </row>
    <row r="1626" spans="3:3" x14ac:dyDescent="0.4">
      <c r="C1626" s="50"/>
    </row>
    <row r="1627" spans="3:3" x14ac:dyDescent="0.4">
      <c r="C1627" s="50"/>
    </row>
    <row r="1628" spans="3:3" x14ac:dyDescent="0.4">
      <c r="C1628" s="50"/>
    </row>
    <row r="1629" spans="3:3" x14ac:dyDescent="0.4">
      <c r="C1629" s="50"/>
    </row>
    <row r="1630" spans="3:3" x14ac:dyDescent="0.4">
      <c r="C1630" s="50"/>
    </row>
    <row r="1631" spans="3:3" x14ac:dyDescent="0.4">
      <c r="C1631" s="50"/>
    </row>
    <row r="1632" spans="3:3" x14ac:dyDescent="0.4">
      <c r="C1632" s="50"/>
    </row>
    <row r="1633" spans="3:3" x14ac:dyDescent="0.4">
      <c r="C1633" s="50"/>
    </row>
    <row r="1634" spans="3:3" x14ac:dyDescent="0.4">
      <c r="C1634" s="50"/>
    </row>
    <row r="1635" spans="3:3" x14ac:dyDescent="0.4">
      <c r="C1635" s="50"/>
    </row>
    <row r="1636" spans="3:3" x14ac:dyDescent="0.4">
      <c r="C1636" s="50"/>
    </row>
    <row r="1637" spans="3:3" x14ac:dyDescent="0.4">
      <c r="C1637" s="50"/>
    </row>
    <row r="1638" spans="3:3" x14ac:dyDescent="0.4">
      <c r="C1638" s="50"/>
    </row>
    <row r="1639" spans="3:3" x14ac:dyDescent="0.4">
      <c r="C1639" s="50"/>
    </row>
    <row r="1640" spans="3:3" x14ac:dyDescent="0.4">
      <c r="C1640" s="50"/>
    </row>
    <row r="1641" spans="3:3" x14ac:dyDescent="0.4">
      <c r="C1641" s="50"/>
    </row>
    <row r="1642" spans="3:3" x14ac:dyDescent="0.4">
      <c r="C1642" s="50"/>
    </row>
    <row r="1643" spans="3:3" x14ac:dyDescent="0.4">
      <c r="C1643" s="50"/>
    </row>
    <row r="1644" spans="3:3" x14ac:dyDescent="0.4">
      <c r="C1644" s="50"/>
    </row>
    <row r="1645" spans="3:3" x14ac:dyDescent="0.4">
      <c r="C1645" s="50"/>
    </row>
    <row r="1646" spans="3:3" x14ac:dyDescent="0.4">
      <c r="C1646" s="50"/>
    </row>
    <row r="1647" spans="3:3" x14ac:dyDescent="0.4">
      <c r="C1647" s="50"/>
    </row>
    <row r="1648" spans="3:3" x14ac:dyDescent="0.4">
      <c r="C1648" s="50"/>
    </row>
    <row r="1649" spans="3:3" x14ac:dyDescent="0.4">
      <c r="C1649" s="50"/>
    </row>
    <row r="1650" spans="3:3" x14ac:dyDescent="0.4">
      <c r="C1650" s="50"/>
    </row>
    <row r="1651" spans="3:3" x14ac:dyDescent="0.4">
      <c r="C1651" s="50"/>
    </row>
    <row r="1652" spans="3:3" x14ac:dyDescent="0.4">
      <c r="C1652" s="50"/>
    </row>
    <row r="1653" spans="3:3" x14ac:dyDescent="0.4">
      <c r="C1653" s="50"/>
    </row>
    <row r="1654" spans="3:3" x14ac:dyDescent="0.4">
      <c r="C1654" s="50"/>
    </row>
    <row r="1655" spans="3:3" x14ac:dyDescent="0.4">
      <c r="C1655" s="50"/>
    </row>
    <row r="1656" spans="3:3" x14ac:dyDescent="0.4">
      <c r="C1656" s="50"/>
    </row>
    <row r="1657" spans="3:3" x14ac:dyDescent="0.4">
      <c r="C1657" s="50"/>
    </row>
    <row r="1658" spans="3:3" x14ac:dyDescent="0.4">
      <c r="C1658" s="50"/>
    </row>
    <row r="1659" spans="3:3" x14ac:dyDescent="0.4">
      <c r="C1659" s="50"/>
    </row>
    <row r="1660" spans="3:3" x14ac:dyDescent="0.4">
      <c r="C1660" s="50"/>
    </row>
    <row r="1661" spans="3:3" x14ac:dyDescent="0.4">
      <c r="C1661" s="50"/>
    </row>
    <row r="1662" spans="3:3" x14ac:dyDescent="0.4">
      <c r="C1662" s="50"/>
    </row>
    <row r="1663" spans="3:3" x14ac:dyDescent="0.4">
      <c r="C1663" s="50"/>
    </row>
    <row r="1664" spans="3:3" x14ac:dyDescent="0.4">
      <c r="C1664" s="50"/>
    </row>
    <row r="1665" spans="3:3" x14ac:dyDescent="0.4">
      <c r="C1665" s="50"/>
    </row>
    <row r="1666" spans="3:3" x14ac:dyDescent="0.4">
      <c r="C1666" s="50"/>
    </row>
    <row r="1667" spans="3:3" x14ac:dyDescent="0.4">
      <c r="C1667" s="50"/>
    </row>
    <row r="1668" spans="3:3" x14ac:dyDescent="0.4">
      <c r="C1668" s="50"/>
    </row>
    <row r="1669" spans="3:3" x14ac:dyDescent="0.4">
      <c r="C1669" s="50"/>
    </row>
    <row r="1670" spans="3:3" x14ac:dyDescent="0.4">
      <c r="C1670" s="50"/>
    </row>
    <row r="1671" spans="3:3" x14ac:dyDescent="0.4">
      <c r="C1671" s="50"/>
    </row>
    <row r="1672" spans="3:3" x14ac:dyDescent="0.4">
      <c r="C1672" s="50"/>
    </row>
    <row r="1673" spans="3:3" x14ac:dyDescent="0.4">
      <c r="C1673" s="50"/>
    </row>
    <row r="1674" spans="3:3" x14ac:dyDescent="0.4">
      <c r="C1674" s="50"/>
    </row>
    <row r="1675" spans="3:3" x14ac:dyDescent="0.4">
      <c r="C1675" s="50"/>
    </row>
    <row r="1676" spans="3:3" x14ac:dyDescent="0.4">
      <c r="C1676" s="50"/>
    </row>
    <row r="1677" spans="3:3" x14ac:dyDescent="0.4">
      <c r="C1677" s="50"/>
    </row>
    <row r="1678" spans="3:3" x14ac:dyDescent="0.4">
      <c r="C1678" s="50"/>
    </row>
    <row r="1679" spans="3:3" x14ac:dyDescent="0.4">
      <c r="C1679" s="50"/>
    </row>
    <row r="1680" spans="3:3" x14ac:dyDescent="0.4">
      <c r="C1680" s="50"/>
    </row>
    <row r="1681" spans="3:3" x14ac:dyDescent="0.4">
      <c r="C1681" s="50"/>
    </row>
    <row r="1682" spans="3:3" x14ac:dyDescent="0.4">
      <c r="C1682" s="50"/>
    </row>
    <row r="1683" spans="3:3" x14ac:dyDescent="0.4">
      <c r="C1683" s="50"/>
    </row>
    <row r="1684" spans="3:3" x14ac:dyDescent="0.4">
      <c r="C1684" s="50"/>
    </row>
    <row r="1685" spans="3:3" x14ac:dyDescent="0.4">
      <c r="C1685" s="50"/>
    </row>
    <row r="1686" spans="3:3" x14ac:dyDescent="0.4">
      <c r="C1686" s="50"/>
    </row>
    <row r="1687" spans="3:3" x14ac:dyDescent="0.4">
      <c r="C1687" s="50"/>
    </row>
    <row r="1688" spans="3:3" x14ac:dyDescent="0.4">
      <c r="C1688" s="50"/>
    </row>
    <row r="1689" spans="3:3" x14ac:dyDescent="0.4">
      <c r="C1689" s="50"/>
    </row>
    <row r="1690" spans="3:3" x14ac:dyDescent="0.4">
      <c r="C1690" s="50"/>
    </row>
    <row r="1691" spans="3:3" x14ac:dyDescent="0.4">
      <c r="C1691" s="50"/>
    </row>
    <row r="1692" spans="3:3" x14ac:dyDescent="0.4">
      <c r="C1692" s="50"/>
    </row>
    <row r="1693" spans="3:3" x14ac:dyDescent="0.4">
      <c r="C1693" s="50"/>
    </row>
    <row r="1694" spans="3:3" x14ac:dyDescent="0.4">
      <c r="C1694" s="50"/>
    </row>
    <row r="1695" spans="3:3" x14ac:dyDescent="0.4">
      <c r="C1695" s="50"/>
    </row>
    <row r="1696" spans="3:3" x14ac:dyDescent="0.4">
      <c r="C1696" s="50"/>
    </row>
    <row r="1697" spans="3:3" x14ac:dyDescent="0.4">
      <c r="C1697" s="50"/>
    </row>
    <row r="1698" spans="3:3" x14ac:dyDescent="0.4">
      <c r="C1698" s="50"/>
    </row>
    <row r="1699" spans="3:3" x14ac:dyDescent="0.4">
      <c r="C1699" s="50"/>
    </row>
    <row r="1700" spans="3:3" x14ac:dyDescent="0.4">
      <c r="C1700" s="50"/>
    </row>
    <row r="1701" spans="3:3" x14ac:dyDescent="0.4">
      <c r="C1701" s="50"/>
    </row>
    <row r="1702" spans="3:3" x14ac:dyDescent="0.4">
      <c r="C1702" s="50"/>
    </row>
    <row r="1703" spans="3:3" x14ac:dyDescent="0.4">
      <c r="C1703" s="50"/>
    </row>
    <row r="1704" spans="3:3" x14ac:dyDescent="0.4">
      <c r="C1704" s="50"/>
    </row>
    <row r="1705" spans="3:3" x14ac:dyDescent="0.4">
      <c r="C1705" s="50"/>
    </row>
    <row r="1706" spans="3:3" x14ac:dyDescent="0.4">
      <c r="C1706" s="50"/>
    </row>
    <row r="1707" spans="3:3" x14ac:dyDescent="0.4">
      <c r="C1707" s="50"/>
    </row>
    <row r="1708" spans="3:3" x14ac:dyDescent="0.4">
      <c r="C1708" s="50"/>
    </row>
    <row r="1709" spans="3:3" x14ac:dyDescent="0.4">
      <c r="C1709" s="50"/>
    </row>
    <row r="1710" spans="3:3" x14ac:dyDescent="0.4">
      <c r="C1710" s="50"/>
    </row>
    <row r="1711" spans="3:3" x14ac:dyDescent="0.4">
      <c r="C1711" s="50"/>
    </row>
    <row r="1712" spans="3:3" x14ac:dyDescent="0.4">
      <c r="C1712" s="50"/>
    </row>
    <row r="1713" spans="3:3" x14ac:dyDescent="0.4">
      <c r="C1713" s="50"/>
    </row>
    <row r="1714" spans="3:3" x14ac:dyDescent="0.4">
      <c r="C1714" s="50"/>
    </row>
    <row r="1715" spans="3:3" x14ac:dyDescent="0.4">
      <c r="C1715" s="50"/>
    </row>
    <row r="1716" spans="3:3" x14ac:dyDescent="0.4">
      <c r="C1716" s="50"/>
    </row>
    <row r="1717" spans="3:3" x14ac:dyDescent="0.4">
      <c r="C1717" s="50"/>
    </row>
    <row r="1718" spans="3:3" x14ac:dyDescent="0.4">
      <c r="C1718" s="50"/>
    </row>
    <row r="1719" spans="3:3" x14ac:dyDescent="0.4">
      <c r="C1719" s="50"/>
    </row>
    <row r="1720" spans="3:3" x14ac:dyDescent="0.4">
      <c r="C1720" s="50"/>
    </row>
    <row r="1721" spans="3:3" x14ac:dyDescent="0.4">
      <c r="C1721" s="50"/>
    </row>
    <row r="1722" spans="3:3" x14ac:dyDescent="0.4">
      <c r="C1722" s="50"/>
    </row>
    <row r="1723" spans="3:3" x14ac:dyDescent="0.4">
      <c r="C1723" s="50"/>
    </row>
    <row r="1724" spans="3:3" x14ac:dyDescent="0.4">
      <c r="C1724" s="50"/>
    </row>
    <row r="1725" spans="3:3" x14ac:dyDescent="0.4">
      <c r="C1725" s="50"/>
    </row>
    <row r="1726" spans="3:3" x14ac:dyDescent="0.4">
      <c r="C1726" s="50"/>
    </row>
    <row r="1727" spans="3:3" x14ac:dyDescent="0.4">
      <c r="C1727" s="50"/>
    </row>
    <row r="1728" spans="3:3" x14ac:dyDescent="0.4">
      <c r="C1728" s="50"/>
    </row>
    <row r="1729" spans="3:3" x14ac:dyDescent="0.4">
      <c r="C1729" s="50"/>
    </row>
    <row r="1730" spans="3:3" x14ac:dyDescent="0.4">
      <c r="C1730" s="50"/>
    </row>
    <row r="1731" spans="3:3" x14ac:dyDescent="0.4">
      <c r="C1731" s="50"/>
    </row>
    <row r="1732" spans="3:3" x14ac:dyDescent="0.4">
      <c r="C1732" s="50"/>
    </row>
    <row r="1733" spans="3:3" x14ac:dyDescent="0.4">
      <c r="C1733" s="50"/>
    </row>
    <row r="1734" spans="3:3" x14ac:dyDescent="0.4">
      <c r="C1734" s="50"/>
    </row>
    <row r="1735" spans="3:3" x14ac:dyDescent="0.4">
      <c r="C1735" s="50"/>
    </row>
    <row r="1736" spans="3:3" x14ac:dyDescent="0.4">
      <c r="C1736" s="50"/>
    </row>
    <row r="1737" spans="3:3" x14ac:dyDescent="0.4">
      <c r="C1737" s="50"/>
    </row>
    <row r="1738" spans="3:3" x14ac:dyDescent="0.4">
      <c r="C1738" s="50"/>
    </row>
    <row r="1739" spans="3:3" x14ac:dyDescent="0.4">
      <c r="C1739" s="50"/>
    </row>
    <row r="1740" spans="3:3" x14ac:dyDescent="0.4">
      <c r="C1740" s="50"/>
    </row>
    <row r="1741" spans="3:3" x14ac:dyDescent="0.4">
      <c r="C1741" s="50"/>
    </row>
    <row r="1742" spans="3:3" x14ac:dyDescent="0.4">
      <c r="C1742" s="50"/>
    </row>
    <row r="1743" spans="3:3" x14ac:dyDescent="0.4">
      <c r="C1743" s="50"/>
    </row>
    <row r="1744" spans="3:3" x14ac:dyDescent="0.4">
      <c r="C1744" s="50"/>
    </row>
    <row r="1745" spans="3:3" x14ac:dyDescent="0.4">
      <c r="C1745" s="50"/>
    </row>
    <row r="1746" spans="3:3" x14ac:dyDescent="0.4">
      <c r="C1746" s="50"/>
    </row>
    <row r="1747" spans="3:3" x14ac:dyDescent="0.4">
      <c r="C1747" s="50"/>
    </row>
    <row r="1748" spans="3:3" x14ac:dyDescent="0.4">
      <c r="C1748" s="50"/>
    </row>
    <row r="1749" spans="3:3" x14ac:dyDescent="0.4">
      <c r="C1749" s="50"/>
    </row>
    <row r="1750" spans="3:3" x14ac:dyDescent="0.4">
      <c r="C1750" s="50"/>
    </row>
    <row r="1751" spans="3:3" x14ac:dyDescent="0.4">
      <c r="C1751" s="50"/>
    </row>
    <row r="1752" spans="3:3" x14ac:dyDescent="0.4">
      <c r="C1752" s="50"/>
    </row>
    <row r="1753" spans="3:3" x14ac:dyDescent="0.4">
      <c r="C1753" s="50"/>
    </row>
    <row r="1754" spans="3:3" x14ac:dyDescent="0.4">
      <c r="C1754" s="50"/>
    </row>
    <row r="1755" spans="3:3" x14ac:dyDescent="0.4">
      <c r="C1755" s="50"/>
    </row>
    <row r="1756" spans="3:3" x14ac:dyDescent="0.4">
      <c r="C1756" s="50"/>
    </row>
    <row r="1757" spans="3:3" x14ac:dyDescent="0.4">
      <c r="C1757" s="50"/>
    </row>
    <row r="1758" spans="3:3" x14ac:dyDescent="0.4">
      <c r="C1758" s="50"/>
    </row>
    <row r="1759" spans="3:3" x14ac:dyDescent="0.4">
      <c r="C1759" s="50"/>
    </row>
    <row r="1760" spans="3:3" x14ac:dyDescent="0.4">
      <c r="C1760" s="50"/>
    </row>
    <row r="1761" spans="3:3" x14ac:dyDescent="0.4">
      <c r="C1761" s="50"/>
    </row>
    <row r="1762" spans="3:3" x14ac:dyDescent="0.4">
      <c r="C1762" s="50"/>
    </row>
    <row r="1763" spans="3:3" x14ac:dyDescent="0.4">
      <c r="C1763" s="50"/>
    </row>
    <row r="1764" spans="3:3" x14ac:dyDescent="0.4">
      <c r="C1764" s="50"/>
    </row>
    <row r="1765" spans="3:3" x14ac:dyDescent="0.4">
      <c r="C1765" s="50"/>
    </row>
    <row r="1766" spans="3:3" x14ac:dyDescent="0.4">
      <c r="C1766" s="50"/>
    </row>
    <row r="1767" spans="3:3" x14ac:dyDescent="0.4">
      <c r="C1767" s="50"/>
    </row>
    <row r="1768" spans="3:3" x14ac:dyDescent="0.4">
      <c r="C1768" s="50"/>
    </row>
    <row r="1769" spans="3:3" x14ac:dyDescent="0.4">
      <c r="C1769" s="50"/>
    </row>
    <row r="1770" spans="3:3" x14ac:dyDescent="0.4">
      <c r="C1770" s="50"/>
    </row>
    <row r="1771" spans="3:3" x14ac:dyDescent="0.4">
      <c r="C1771" s="50"/>
    </row>
    <row r="1772" spans="3:3" x14ac:dyDescent="0.4">
      <c r="C1772" s="50"/>
    </row>
    <row r="1773" spans="3:3" x14ac:dyDescent="0.4">
      <c r="C1773" s="50"/>
    </row>
    <row r="1774" spans="3:3" x14ac:dyDescent="0.4">
      <c r="C1774" s="50"/>
    </row>
    <row r="1775" spans="3:3" x14ac:dyDescent="0.4">
      <c r="C1775" s="50"/>
    </row>
    <row r="1776" spans="3:3" x14ac:dyDescent="0.4">
      <c r="C1776" s="50"/>
    </row>
    <row r="1777" spans="3:3" x14ac:dyDescent="0.4">
      <c r="C1777" s="50"/>
    </row>
    <row r="1778" spans="3:3" x14ac:dyDescent="0.4">
      <c r="C1778" s="50"/>
    </row>
    <row r="1779" spans="3:3" x14ac:dyDescent="0.4">
      <c r="C1779" s="50"/>
    </row>
    <row r="1780" spans="3:3" x14ac:dyDescent="0.4">
      <c r="C1780" s="50"/>
    </row>
    <row r="1781" spans="3:3" x14ac:dyDescent="0.4">
      <c r="C1781" s="50"/>
    </row>
    <row r="1782" spans="3:3" x14ac:dyDescent="0.4">
      <c r="C1782" s="50"/>
    </row>
    <row r="1783" spans="3:3" x14ac:dyDescent="0.4">
      <c r="C1783" s="50"/>
    </row>
    <row r="1784" spans="3:3" x14ac:dyDescent="0.4">
      <c r="C1784" s="50"/>
    </row>
    <row r="1785" spans="3:3" x14ac:dyDescent="0.4">
      <c r="C1785" s="50"/>
    </row>
    <row r="1786" spans="3:3" x14ac:dyDescent="0.4">
      <c r="C1786" s="50"/>
    </row>
    <row r="1787" spans="3:3" x14ac:dyDescent="0.4">
      <c r="C1787" s="50"/>
    </row>
    <row r="1788" spans="3:3" x14ac:dyDescent="0.4">
      <c r="C1788" s="50"/>
    </row>
    <row r="1789" spans="3:3" x14ac:dyDescent="0.4">
      <c r="C1789" s="50"/>
    </row>
    <row r="1790" spans="3:3" x14ac:dyDescent="0.4">
      <c r="C1790" s="50"/>
    </row>
    <row r="1791" spans="3:3" x14ac:dyDescent="0.4">
      <c r="C1791" s="50"/>
    </row>
    <row r="1792" spans="3:3" x14ac:dyDescent="0.4">
      <c r="C1792" s="50"/>
    </row>
    <row r="1793" spans="3:3" x14ac:dyDescent="0.4">
      <c r="C1793" s="50"/>
    </row>
    <row r="1794" spans="3:3" x14ac:dyDescent="0.4">
      <c r="C1794" s="50"/>
    </row>
    <row r="1795" spans="3:3" x14ac:dyDescent="0.4">
      <c r="C1795" s="50"/>
    </row>
    <row r="1796" spans="3:3" x14ac:dyDescent="0.4">
      <c r="C1796" s="50"/>
    </row>
    <row r="1797" spans="3:3" x14ac:dyDescent="0.4">
      <c r="C1797" s="50"/>
    </row>
    <row r="1798" spans="3:3" x14ac:dyDescent="0.4">
      <c r="C1798" s="50"/>
    </row>
    <row r="1799" spans="3:3" x14ac:dyDescent="0.4">
      <c r="C1799" s="50"/>
    </row>
    <row r="1800" spans="3:3" x14ac:dyDescent="0.4">
      <c r="C1800" s="50"/>
    </row>
    <row r="1801" spans="3:3" x14ac:dyDescent="0.4">
      <c r="C1801" s="50"/>
    </row>
    <row r="1802" spans="3:3" x14ac:dyDescent="0.4">
      <c r="C1802" s="50"/>
    </row>
    <row r="1803" spans="3:3" x14ac:dyDescent="0.4">
      <c r="C1803" s="50"/>
    </row>
    <row r="1804" spans="3:3" x14ac:dyDescent="0.4">
      <c r="C1804" s="50"/>
    </row>
    <row r="1805" spans="3:3" x14ac:dyDescent="0.4">
      <c r="C1805" s="50"/>
    </row>
    <row r="1806" spans="3:3" x14ac:dyDescent="0.4">
      <c r="C1806" s="50"/>
    </row>
    <row r="1807" spans="3:3" x14ac:dyDescent="0.4">
      <c r="C1807" s="50"/>
    </row>
    <row r="1808" spans="3:3" x14ac:dyDescent="0.4">
      <c r="C1808" s="50"/>
    </row>
    <row r="1809" spans="3:3" x14ac:dyDescent="0.4">
      <c r="C1809" s="50"/>
    </row>
    <row r="1810" spans="3:3" x14ac:dyDescent="0.4">
      <c r="C1810" s="50"/>
    </row>
    <row r="1811" spans="3:3" x14ac:dyDescent="0.4">
      <c r="C1811" s="50"/>
    </row>
    <row r="1812" spans="3:3" x14ac:dyDescent="0.4">
      <c r="C1812" s="50"/>
    </row>
    <row r="1813" spans="3:3" x14ac:dyDescent="0.4">
      <c r="C1813" s="50"/>
    </row>
    <row r="1814" spans="3:3" x14ac:dyDescent="0.4">
      <c r="C1814" s="50"/>
    </row>
    <row r="1815" spans="3:3" x14ac:dyDescent="0.4">
      <c r="C1815" s="50"/>
    </row>
    <row r="1816" spans="3:3" x14ac:dyDescent="0.4">
      <c r="C1816" s="50"/>
    </row>
    <row r="1817" spans="3:3" x14ac:dyDescent="0.4">
      <c r="C1817" s="50"/>
    </row>
    <row r="1818" spans="3:3" x14ac:dyDescent="0.4">
      <c r="C1818" s="50"/>
    </row>
    <row r="1819" spans="3:3" x14ac:dyDescent="0.4">
      <c r="C1819" s="50"/>
    </row>
    <row r="1820" spans="3:3" x14ac:dyDescent="0.4">
      <c r="C1820" s="50"/>
    </row>
    <row r="1821" spans="3:3" x14ac:dyDescent="0.4">
      <c r="C1821" s="50"/>
    </row>
    <row r="1822" spans="3:3" x14ac:dyDescent="0.4">
      <c r="C1822" s="50"/>
    </row>
    <row r="1823" spans="3:3" x14ac:dyDescent="0.4">
      <c r="C1823" s="50"/>
    </row>
    <row r="1824" spans="3:3" x14ac:dyDescent="0.4">
      <c r="C1824" s="50"/>
    </row>
    <row r="1825" spans="3:3" x14ac:dyDescent="0.4">
      <c r="C1825" s="50"/>
    </row>
    <row r="1826" spans="3:3" x14ac:dyDescent="0.4">
      <c r="C1826" s="50"/>
    </row>
    <row r="1827" spans="3:3" x14ac:dyDescent="0.4">
      <c r="C1827" s="50"/>
    </row>
    <row r="1828" spans="3:3" x14ac:dyDescent="0.4">
      <c r="C1828" s="50"/>
    </row>
    <row r="1829" spans="3:3" x14ac:dyDescent="0.4">
      <c r="C1829" s="50"/>
    </row>
    <row r="1830" spans="3:3" x14ac:dyDescent="0.4">
      <c r="C1830" s="50"/>
    </row>
    <row r="1831" spans="3:3" x14ac:dyDescent="0.4">
      <c r="C1831" s="50"/>
    </row>
    <row r="1832" spans="3:3" x14ac:dyDescent="0.4">
      <c r="C1832" s="50"/>
    </row>
    <row r="1833" spans="3:3" x14ac:dyDescent="0.4">
      <c r="C1833" s="50"/>
    </row>
    <row r="1834" spans="3:3" x14ac:dyDescent="0.4">
      <c r="C1834" s="50"/>
    </row>
    <row r="1835" spans="3:3" x14ac:dyDescent="0.4">
      <c r="C1835" s="50"/>
    </row>
    <row r="1836" spans="3:3" x14ac:dyDescent="0.4">
      <c r="C1836" s="50"/>
    </row>
    <row r="1837" spans="3:3" x14ac:dyDescent="0.4">
      <c r="C1837" s="50"/>
    </row>
    <row r="1838" spans="3:3" x14ac:dyDescent="0.4">
      <c r="C1838" s="50"/>
    </row>
    <row r="1839" spans="3:3" x14ac:dyDescent="0.4">
      <c r="C1839" s="50"/>
    </row>
    <row r="1840" spans="3:3" x14ac:dyDescent="0.4">
      <c r="C1840" s="50"/>
    </row>
    <row r="1841" spans="3:3" x14ac:dyDescent="0.4">
      <c r="C1841" s="50"/>
    </row>
    <row r="1842" spans="3:3" x14ac:dyDescent="0.4">
      <c r="C1842" s="50"/>
    </row>
    <row r="1843" spans="3:3" x14ac:dyDescent="0.4">
      <c r="C1843" s="50"/>
    </row>
    <row r="1844" spans="3:3" x14ac:dyDescent="0.4">
      <c r="C1844" s="50"/>
    </row>
    <row r="1845" spans="3:3" x14ac:dyDescent="0.4">
      <c r="C1845" s="50"/>
    </row>
    <row r="1846" spans="3:3" x14ac:dyDescent="0.4">
      <c r="C1846" s="50"/>
    </row>
    <row r="1847" spans="3:3" x14ac:dyDescent="0.4">
      <c r="C1847" s="50"/>
    </row>
    <row r="1848" spans="3:3" x14ac:dyDescent="0.4">
      <c r="C1848" s="50"/>
    </row>
    <row r="1849" spans="3:3" x14ac:dyDescent="0.4">
      <c r="C1849" s="50"/>
    </row>
    <row r="1850" spans="3:3" x14ac:dyDescent="0.4">
      <c r="C1850" s="50"/>
    </row>
    <row r="1851" spans="3:3" x14ac:dyDescent="0.4">
      <c r="C1851" s="50"/>
    </row>
    <row r="1852" spans="3:3" x14ac:dyDescent="0.4">
      <c r="C1852" s="50"/>
    </row>
    <row r="1853" spans="3:3" x14ac:dyDescent="0.4">
      <c r="C1853" s="50"/>
    </row>
    <row r="1854" spans="3:3" x14ac:dyDescent="0.4">
      <c r="C1854" s="50"/>
    </row>
    <row r="1855" spans="3:3" x14ac:dyDescent="0.4">
      <c r="C1855" s="50"/>
    </row>
    <row r="1856" spans="3:3" x14ac:dyDescent="0.4">
      <c r="C1856" s="50"/>
    </row>
    <row r="1857" spans="3:3" x14ac:dyDescent="0.4">
      <c r="C1857" s="50"/>
    </row>
    <row r="1858" spans="3:3" x14ac:dyDescent="0.4">
      <c r="C1858" s="50"/>
    </row>
    <row r="1859" spans="3:3" x14ac:dyDescent="0.4">
      <c r="C1859" s="50"/>
    </row>
    <row r="1860" spans="3:3" x14ac:dyDescent="0.4">
      <c r="C1860" s="50"/>
    </row>
    <row r="1861" spans="3:3" x14ac:dyDescent="0.4">
      <c r="C1861" s="50"/>
    </row>
    <row r="1862" spans="3:3" x14ac:dyDescent="0.4">
      <c r="C1862" s="50"/>
    </row>
    <row r="1863" spans="3:3" x14ac:dyDescent="0.4">
      <c r="C1863" s="50"/>
    </row>
    <row r="1864" spans="3:3" x14ac:dyDescent="0.4">
      <c r="C1864" s="50"/>
    </row>
    <row r="1865" spans="3:3" x14ac:dyDescent="0.4">
      <c r="C1865" s="50"/>
    </row>
    <row r="1866" spans="3:3" x14ac:dyDescent="0.4">
      <c r="C1866" s="50"/>
    </row>
    <row r="1867" spans="3:3" x14ac:dyDescent="0.4">
      <c r="C1867" s="50"/>
    </row>
    <row r="1868" spans="3:3" x14ac:dyDescent="0.4">
      <c r="C1868" s="50"/>
    </row>
    <row r="1869" spans="3:3" x14ac:dyDescent="0.4">
      <c r="C1869" s="50"/>
    </row>
    <row r="1870" spans="3:3" x14ac:dyDescent="0.4">
      <c r="C1870" s="50"/>
    </row>
    <row r="1871" spans="3:3" x14ac:dyDescent="0.4">
      <c r="C1871" s="50"/>
    </row>
    <row r="1872" spans="3:3" x14ac:dyDescent="0.4">
      <c r="C1872" s="50"/>
    </row>
    <row r="1873" spans="3:3" x14ac:dyDescent="0.4">
      <c r="C1873" s="50"/>
    </row>
    <row r="1874" spans="3:3" x14ac:dyDescent="0.4">
      <c r="C1874" s="50"/>
    </row>
    <row r="1875" spans="3:3" x14ac:dyDescent="0.4">
      <c r="C1875" s="50"/>
    </row>
    <row r="1876" spans="3:3" x14ac:dyDescent="0.4">
      <c r="C1876" s="50"/>
    </row>
    <row r="1877" spans="3:3" x14ac:dyDescent="0.4">
      <c r="C1877" s="50"/>
    </row>
    <row r="1878" spans="3:3" x14ac:dyDescent="0.4">
      <c r="C1878" s="50"/>
    </row>
    <row r="1879" spans="3:3" x14ac:dyDescent="0.4">
      <c r="C1879" s="50"/>
    </row>
    <row r="1880" spans="3:3" x14ac:dyDescent="0.4">
      <c r="C1880" s="50"/>
    </row>
    <row r="1881" spans="3:3" x14ac:dyDescent="0.4">
      <c r="C1881" s="50"/>
    </row>
    <row r="1882" spans="3:3" x14ac:dyDescent="0.4">
      <c r="C1882" s="50"/>
    </row>
    <row r="1883" spans="3:3" x14ac:dyDescent="0.4">
      <c r="C1883" s="50"/>
    </row>
    <row r="1884" spans="3:3" x14ac:dyDescent="0.4">
      <c r="C1884" s="50"/>
    </row>
    <row r="1885" spans="3:3" x14ac:dyDescent="0.4">
      <c r="C1885" s="50"/>
    </row>
    <row r="1886" spans="3:3" x14ac:dyDescent="0.4">
      <c r="C1886" s="50"/>
    </row>
    <row r="1887" spans="3:3" x14ac:dyDescent="0.4">
      <c r="C1887" s="50"/>
    </row>
    <row r="1888" spans="3:3" x14ac:dyDescent="0.4">
      <c r="C1888" s="50"/>
    </row>
    <row r="1889" spans="3:3" x14ac:dyDescent="0.4">
      <c r="C1889" s="50"/>
    </row>
    <row r="1890" spans="3:3" x14ac:dyDescent="0.4">
      <c r="C1890" s="50"/>
    </row>
    <row r="1891" spans="3:3" x14ac:dyDescent="0.4">
      <c r="C1891" s="50"/>
    </row>
    <row r="1892" spans="3:3" x14ac:dyDescent="0.4">
      <c r="C1892" s="50"/>
    </row>
    <row r="1893" spans="3:3" x14ac:dyDescent="0.4">
      <c r="C1893" s="50"/>
    </row>
    <row r="1894" spans="3:3" x14ac:dyDescent="0.4">
      <c r="C1894" s="50"/>
    </row>
    <row r="1895" spans="3:3" x14ac:dyDescent="0.4">
      <c r="C1895" s="50"/>
    </row>
    <row r="1896" spans="3:3" x14ac:dyDescent="0.4">
      <c r="C1896" s="50"/>
    </row>
    <row r="1897" spans="3:3" x14ac:dyDescent="0.4">
      <c r="C1897" s="50"/>
    </row>
    <row r="1898" spans="3:3" x14ac:dyDescent="0.4">
      <c r="C1898" s="50"/>
    </row>
    <row r="1899" spans="3:3" x14ac:dyDescent="0.4">
      <c r="C1899" s="50"/>
    </row>
    <row r="1900" spans="3:3" x14ac:dyDescent="0.4">
      <c r="C1900" s="50"/>
    </row>
    <row r="1901" spans="3:3" x14ac:dyDescent="0.4">
      <c r="C1901" s="50"/>
    </row>
    <row r="1902" spans="3:3" x14ac:dyDescent="0.4">
      <c r="C1902" s="50"/>
    </row>
    <row r="1903" spans="3:3" x14ac:dyDescent="0.4">
      <c r="C1903" s="50"/>
    </row>
    <row r="1904" spans="3:3" x14ac:dyDescent="0.4">
      <c r="C1904" s="50"/>
    </row>
    <row r="1905" spans="3:3" x14ac:dyDescent="0.4">
      <c r="C1905" s="50"/>
    </row>
    <row r="1906" spans="3:3" x14ac:dyDescent="0.4">
      <c r="C1906" s="50"/>
    </row>
    <row r="1907" spans="3:3" x14ac:dyDescent="0.4">
      <c r="C1907" s="50"/>
    </row>
    <row r="1908" spans="3:3" x14ac:dyDescent="0.4">
      <c r="C1908" s="50"/>
    </row>
    <row r="1909" spans="3:3" x14ac:dyDescent="0.4">
      <c r="C1909" s="50"/>
    </row>
    <row r="1910" spans="3:3" x14ac:dyDescent="0.4">
      <c r="C1910" s="50"/>
    </row>
    <row r="1911" spans="3:3" x14ac:dyDescent="0.4">
      <c r="C1911" s="50"/>
    </row>
    <row r="1912" spans="3:3" x14ac:dyDescent="0.4">
      <c r="C1912" s="50"/>
    </row>
    <row r="1913" spans="3:3" x14ac:dyDescent="0.4">
      <c r="C1913" s="50"/>
    </row>
    <row r="1914" spans="3:3" x14ac:dyDescent="0.4">
      <c r="C1914" s="50"/>
    </row>
    <row r="1915" spans="3:3" x14ac:dyDescent="0.4">
      <c r="C1915" s="50"/>
    </row>
    <row r="1916" spans="3:3" x14ac:dyDescent="0.4">
      <c r="C1916" s="50"/>
    </row>
    <row r="1917" spans="3:3" x14ac:dyDescent="0.4">
      <c r="C1917" s="50"/>
    </row>
    <row r="1918" spans="3:3" x14ac:dyDescent="0.4">
      <c r="C1918" s="50"/>
    </row>
    <row r="1919" spans="3:3" x14ac:dyDescent="0.4">
      <c r="C1919" s="50"/>
    </row>
    <row r="1920" spans="3:3" x14ac:dyDescent="0.4">
      <c r="C1920" s="50"/>
    </row>
    <row r="1921" spans="3:3" x14ac:dyDescent="0.4">
      <c r="C1921" s="50"/>
    </row>
    <row r="1922" spans="3:3" x14ac:dyDescent="0.4">
      <c r="C1922" s="50"/>
    </row>
    <row r="1923" spans="3:3" x14ac:dyDescent="0.4">
      <c r="C1923" s="50"/>
    </row>
    <row r="1924" spans="3:3" x14ac:dyDescent="0.4">
      <c r="C1924" s="50"/>
    </row>
    <row r="1925" spans="3:3" x14ac:dyDescent="0.4">
      <c r="C1925" s="50"/>
    </row>
    <row r="1926" spans="3:3" x14ac:dyDescent="0.4">
      <c r="C1926" s="50"/>
    </row>
    <row r="1927" spans="3:3" x14ac:dyDescent="0.4">
      <c r="C1927" s="50"/>
    </row>
    <row r="1928" spans="3:3" x14ac:dyDescent="0.4">
      <c r="C1928" s="50"/>
    </row>
    <row r="1929" spans="3:3" x14ac:dyDescent="0.4">
      <c r="C1929" s="50"/>
    </row>
    <row r="1930" spans="3:3" x14ac:dyDescent="0.4">
      <c r="C1930" s="50"/>
    </row>
    <row r="1931" spans="3:3" x14ac:dyDescent="0.4">
      <c r="C1931" s="50"/>
    </row>
    <row r="1932" spans="3:3" x14ac:dyDescent="0.4">
      <c r="C1932" s="50"/>
    </row>
    <row r="1933" spans="3:3" x14ac:dyDescent="0.4">
      <c r="C1933" s="50"/>
    </row>
    <row r="1934" spans="3:3" x14ac:dyDescent="0.4">
      <c r="C1934" s="50"/>
    </row>
    <row r="1935" spans="3:3" x14ac:dyDescent="0.4">
      <c r="C1935" s="50"/>
    </row>
    <row r="1936" spans="3:3" x14ac:dyDescent="0.4">
      <c r="C1936" s="50"/>
    </row>
    <row r="1937" spans="3:3" x14ac:dyDescent="0.4">
      <c r="C1937" s="50"/>
    </row>
    <row r="1938" spans="3:3" x14ac:dyDescent="0.4">
      <c r="C1938" s="50"/>
    </row>
    <row r="1939" spans="3:3" x14ac:dyDescent="0.4">
      <c r="C1939" s="50"/>
    </row>
    <row r="1940" spans="3:3" x14ac:dyDescent="0.4">
      <c r="C1940" s="50"/>
    </row>
    <row r="1941" spans="3:3" x14ac:dyDescent="0.4">
      <c r="C1941" s="50"/>
    </row>
    <row r="1942" spans="3:3" x14ac:dyDescent="0.4">
      <c r="C1942" s="50"/>
    </row>
    <row r="1943" spans="3:3" x14ac:dyDescent="0.4">
      <c r="C1943" s="50"/>
    </row>
    <row r="1944" spans="3:3" x14ac:dyDescent="0.4">
      <c r="C1944" s="50"/>
    </row>
    <row r="1945" spans="3:3" x14ac:dyDescent="0.4">
      <c r="C1945" s="50"/>
    </row>
    <row r="1946" spans="3:3" x14ac:dyDescent="0.4">
      <c r="C1946" s="50"/>
    </row>
    <row r="1947" spans="3:3" x14ac:dyDescent="0.4">
      <c r="C1947" s="50"/>
    </row>
    <row r="1948" spans="3:3" x14ac:dyDescent="0.4">
      <c r="C1948" s="50"/>
    </row>
    <row r="1949" spans="3:3" x14ac:dyDescent="0.4">
      <c r="C1949" s="50"/>
    </row>
    <row r="1950" spans="3:3" x14ac:dyDescent="0.4">
      <c r="C1950" s="50"/>
    </row>
    <row r="1951" spans="3:3" x14ac:dyDescent="0.4">
      <c r="C1951" s="50"/>
    </row>
    <row r="1952" spans="3:3" x14ac:dyDescent="0.4">
      <c r="C1952" s="50"/>
    </row>
    <row r="1953" spans="3:3" x14ac:dyDescent="0.4">
      <c r="C1953" s="50"/>
    </row>
    <row r="1954" spans="3:3" x14ac:dyDescent="0.4">
      <c r="C1954" s="50"/>
    </row>
    <row r="1955" spans="3:3" x14ac:dyDescent="0.4">
      <c r="C1955" s="50"/>
    </row>
    <row r="1956" spans="3:3" x14ac:dyDescent="0.4">
      <c r="C1956" s="50"/>
    </row>
    <row r="1957" spans="3:3" x14ac:dyDescent="0.4">
      <c r="C1957" s="50"/>
    </row>
    <row r="1958" spans="3:3" x14ac:dyDescent="0.4">
      <c r="C1958" s="50"/>
    </row>
    <row r="1959" spans="3:3" x14ac:dyDescent="0.4">
      <c r="C1959" s="50"/>
    </row>
    <row r="1960" spans="3:3" x14ac:dyDescent="0.4">
      <c r="C1960" s="50"/>
    </row>
    <row r="1961" spans="3:3" x14ac:dyDescent="0.4">
      <c r="C1961" s="50"/>
    </row>
    <row r="1962" spans="3:3" x14ac:dyDescent="0.4">
      <c r="C1962" s="50"/>
    </row>
    <row r="1963" spans="3:3" x14ac:dyDescent="0.4">
      <c r="C1963" s="50"/>
    </row>
    <row r="1964" spans="3:3" x14ac:dyDescent="0.4">
      <c r="C1964" s="50"/>
    </row>
    <row r="1965" spans="3:3" x14ac:dyDescent="0.4">
      <c r="C1965" s="50"/>
    </row>
    <row r="1966" spans="3:3" x14ac:dyDescent="0.4">
      <c r="C1966" s="50"/>
    </row>
    <row r="1967" spans="3:3" x14ac:dyDescent="0.4">
      <c r="C1967" s="50"/>
    </row>
    <row r="1968" spans="3:3" x14ac:dyDescent="0.4">
      <c r="C1968" s="50"/>
    </row>
    <row r="1969" spans="3:3" x14ac:dyDescent="0.4">
      <c r="C1969" s="50"/>
    </row>
    <row r="1970" spans="3:3" x14ac:dyDescent="0.4">
      <c r="C1970" s="50"/>
    </row>
    <row r="1971" spans="3:3" x14ac:dyDescent="0.4">
      <c r="C1971" s="50"/>
    </row>
    <row r="1972" spans="3:3" x14ac:dyDescent="0.4">
      <c r="C1972" s="50"/>
    </row>
    <row r="1973" spans="3:3" x14ac:dyDescent="0.4">
      <c r="C1973" s="50"/>
    </row>
    <row r="1974" spans="3:3" x14ac:dyDescent="0.4">
      <c r="C1974" s="50"/>
    </row>
    <row r="1975" spans="3:3" x14ac:dyDescent="0.4">
      <c r="C1975" s="50"/>
    </row>
    <row r="1976" spans="3:3" x14ac:dyDescent="0.4">
      <c r="C1976" s="50"/>
    </row>
    <row r="1977" spans="3:3" x14ac:dyDescent="0.4">
      <c r="C1977" s="50"/>
    </row>
    <row r="1978" spans="3:3" x14ac:dyDescent="0.4">
      <c r="C1978" s="50"/>
    </row>
    <row r="1979" spans="3:3" x14ac:dyDescent="0.4">
      <c r="C1979" s="50"/>
    </row>
    <row r="1980" spans="3:3" x14ac:dyDescent="0.4">
      <c r="C1980" s="50"/>
    </row>
    <row r="1981" spans="3:3" x14ac:dyDescent="0.4">
      <c r="C1981" s="50"/>
    </row>
    <row r="1982" spans="3:3" x14ac:dyDescent="0.4">
      <c r="C1982" s="50"/>
    </row>
    <row r="1983" spans="3:3" x14ac:dyDescent="0.4">
      <c r="C1983" s="50"/>
    </row>
    <row r="1984" spans="3:3" x14ac:dyDescent="0.4">
      <c r="C1984" s="50"/>
    </row>
    <row r="1985" spans="3:3" x14ac:dyDescent="0.4">
      <c r="C1985" s="50"/>
    </row>
    <row r="1986" spans="3:3" x14ac:dyDescent="0.4">
      <c r="C1986" s="50"/>
    </row>
    <row r="1987" spans="3:3" x14ac:dyDescent="0.4">
      <c r="C1987" s="50"/>
    </row>
    <row r="1988" spans="3:3" x14ac:dyDescent="0.4">
      <c r="C1988" s="50"/>
    </row>
    <row r="1989" spans="3:3" x14ac:dyDescent="0.4">
      <c r="C1989" s="50"/>
    </row>
    <row r="1990" spans="3:3" x14ac:dyDescent="0.4">
      <c r="C1990" s="50"/>
    </row>
    <row r="1991" spans="3:3" x14ac:dyDescent="0.4">
      <c r="C1991" s="50"/>
    </row>
    <row r="1992" spans="3:3" x14ac:dyDescent="0.4">
      <c r="C1992" s="50"/>
    </row>
    <row r="1993" spans="3:3" x14ac:dyDescent="0.4">
      <c r="C1993" s="50"/>
    </row>
    <row r="1994" spans="3:3" x14ac:dyDescent="0.4">
      <c r="C1994" s="50"/>
    </row>
    <row r="1995" spans="3:3" x14ac:dyDescent="0.4">
      <c r="C1995" s="50"/>
    </row>
    <row r="1996" spans="3:3" x14ac:dyDescent="0.4">
      <c r="C1996" s="50"/>
    </row>
    <row r="1997" spans="3:3" x14ac:dyDescent="0.4">
      <c r="C1997" s="50"/>
    </row>
    <row r="1998" spans="3:3" x14ac:dyDescent="0.4">
      <c r="C1998" s="50"/>
    </row>
    <row r="1999" spans="3:3" x14ac:dyDescent="0.4">
      <c r="C1999" s="50"/>
    </row>
    <row r="2000" spans="3:3" x14ac:dyDescent="0.4">
      <c r="C2000" s="50"/>
    </row>
    <row r="2001" spans="3:3" x14ac:dyDescent="0.4">
      <c r="C2001" s="50"/>
    </row>
    <row r="2002" spans="3:3" x14ac:dyDescent="0.4">
      <c r="C2002" s="50"/>
    </row>
    <row r="2003" spans="3:3" x14ac:dyDescent="0.4">
      <c r="C2003" s="50"/>
    </row>
    <row r="2004" spans="3:3" x14ac:dyDescent="0.4">
      <c r="C2004" s="50"/>
    </row>
    <row r="2005" spans="3:3" x14ac:dyDescent="0.4">
      <c r="C2005" s="50"/>
    </row>
    <row r="2006" spans="3:3" x14ac:dyDescent="0.4">
      <c r="C2006" s="50"/>
    </row>
    <row r="2007" spans="3:3" x14ac:dyDescent="0.4">
      <c r="C2007" s="50"/>
    </row>
    <row r="2008" spans="3:3" x14ac:dyDescent="0.4">
      <c r="C2008" s="50"/>
    </row>
    <row r="2009" spans="3:3" x14ac:dyDescent="0.4">
      <c r="C2009" s="50"/>
    </row>
    <row r="2010" spans="3:3" x14ac:dyDescent="0.4">
      <c r="C2010" s="50"/>
    </row>
    <row r="2011" spans="3:3" x14ac:dyDescent="0.4">
      <c r="C2011" s="50"/>
    </row>
    <row r="2012" spans="3:3" x14ac:dyDescent="0.4">
      <c r="C2012" s="50"/>
    </row>
    <row r="2013" spans="3:3" x14ac:dyDescent="0.4">
      <c r="C2013" s="50"/>
    </row>
    <row r="2014" spans="3:3" x14ac:dyDescent="0.4">
      <c r="C2014" s="50"/>
    </row>
    <row r="2015" spans="3:3" x14ac:dyDescent="0.4">
      <c r="C2015" s="50"/>
    </row>
    <row r="2016" spans="3:3" x14ac:dyDescent="0.4">
      <c r="C2016" s="50"/>
    </row>
    <row r="2017" spans="3:3" x14ac:dyDescent="0.4">
      <c r="C2017" s="50"/>
    </row>
    <row r="2018" spans="3:3" x14ac:dyDescent="0.4">
      <c r="C2018" s="50"/>
    </row>
    <row r="2019" spans="3:3" x14ac:dyDescent="0.4">
      <c r="C2019" s="50"/>
    </row>
    <row r="2020" spans="3:3" x14ac:dyDescent="0.4">
      <c r="C2020" s="50"/>
    </row>
    <row r="2021" spans="3:3" x14ac:dyDescent="0.4">
      <c r="C2021" s="50"/>
    </row>
    <row r="2022" spans="3:3" x14ac:dyDescent="0.4">
      <c r="C2022" s="50"/>
    </row>
    <row r="2023" spans="3:3" x14ac:dyDescent="0.4">
      <c r="C2023" s="50"/>
    </row>
    <row r="2024" spans="3:3" x14ac:dyDescent="0.4">
      <c r="C2024" s="50"/>
    </row>
    <row r="2025" spans="3:3" x14ac:dyDescent="0.4">
      <c r="C2025" s="50"/>
    </row>
    <row r="2026" spans="3:3" x14ac:dyDescent="0.4">
      <c r="C2026" s="50"/>
    </row>
    <row r="2027" spans="3:3" x14ac:dyDescent="0.4">
      <c r="C2027" s="50"/>
    </row>
    <row r="2028" spans="3:3" x14ac:dyDescent="0.4">
      <c r="C2028" s="50"/>
    </row>
    <row r="2029" spans="3:3" x14ac:dyDescent="0.4">
      <c r="C2029" s="50"/>
    </row>
    <row r="2030" spans="3:3" x14ac:dyDescent="0.4">
      <c r="C2030" s="50"/>
    </row>
    <row r="2031" spans="3:3" x14ac:dyDescent="0.4">
      <c r="C2031" s="50"/>
    </row>
    <row r="2032" spans="3:3" x14ac:dyDescent="0.4">
      <c r="C2032" s="50"/>
    </row>
    <row r="2033" spans="3:3" x14ac:dyDescent="0.4">
      <c r="C2033" s="50"/>
    </row>
    <row r="2034" spans="3:3" x14ac:dyDescent="0.4">
      <c r="C2034" s="50"/>
    </row>
    <row r="2035" spans="3:3" x14ac:dyDescent="0.4">
      <c r="C2035" s="50"/>
    </row>
    <row r="2036" spans="3:3" x14ac:dyDescent="0.4">
      <c r="C2036" s="50"/>
    </row>
    <row r="2037" spans="3:3" x14ac:dyDescent="0.4">
      <c r="C2037" s="50"/>
    </row>
    <row r="2038" spans="3:3" x14ac:dyDescent="0.4">
      <c r="C2038" s="50"/>
    </row>
    <row r="2039" spans="3:3" x14ac:dyDescent="0.4">
      <c r="C2039" s="50"/>
    </row>
    <row r="2040" spans="3:3" x14ac:dyDescent="0.4">
      <c r="C2040" s="50"/>
    </row>
    <row r="2041" spans="3:3" x14ac:dyDescent="0.4">
      <c r="C2041" s="50"/>
    </row>
    <row r="2042" spans="3:3" x14ac:dyDescent="0.4">
      <c r="C2042" s="50"/>
    </row>
    <row r="2043" spans="3:3" x14ac:dyDescent="0.4">
      <c r="C2043" s="50"/>
    </row>
    <row r="2044" spans="3:3" x14ac:dyDescent="0.4">
      <c r="C2044" s="50"/>
    </row>
    <row r="2045" spans="3:3" x14ac:dyDescent="0.4">
      <c r="C2045" s="50"/>
    </row>
    <row r="2046" spans="3:3" x14ac:dyDescent="0.4">
      <c r="C2046" s="50"/>
    </row>
    <row r="2047" spans="3:3" x14ac:dyDescent="0.4">
      <c r="C2047" s="50"/>
    </row>
    <row r="2048" spans="3:3" x14ac:dyDescent="0.4">
      <c r="C2048" s="50"/>
    </row>
    <row r="2049" spans="3:3" x14ac:dyDescent="0.4">
      <c r="C2049" s="50"/>
    </row>
    <row r="2050" spans="3:3" x14ac:dyDescent="0.4">
      <c r="C2050" s="50"/>
    </row>
    <row r="2051" spans="3:3" x14ac:dyDescent="0.4">
      <c r="C2051" s="50"/>
    </row>
    <row r="2052" spans="3:3" x14ac:dyDescent="0.4">
      <c r="C2052" s="50"/>
    </row>
    <row r="2053" spans="3:3" x14ac:dyDescent="0.4">
      <c r="C2053" s="50"/>
    </row>
    <row r="2054" spans="3:3" x14ac:dyDescent="0.4">
      <c r="C2054" s="50"/>
    </row>
    <row r="2055" spans="3:3" x14ac:dyDescent="0.4">
      <c r="C2055" s="50"/>
    </row>
    <row r="2056" spans="3:3" x14ac:dyDescent="0.4">
      <c r="C2056" s="50"/>
    </row>
    <row r="2057" spans="3:3" x14ac:dyDescent="0.4">
      <c r="C2057" s="50"/>
    </row>
    <row r="2058" spans="3:3" x14ac:dyDescent="0.4">
      <c r="C2058" s="50"/>
    </row>
    <row r="2059" spans="3:3" x14ac:dyDescent="0.4">
      <c r="C2059" s="50"/>
    </row>
    <row r="2060" spans="3:3" x14ac:dyDescent="0.4">
      <c r="C2060" s="50"/>
    </row>
    <row r="2061" spans="3:3" x14ac:dyDescent="0.4">
      <c r="C2061" s="50"/>
    </row>
    <row r="2062" spans="3:3" x14ac:dyDescent="0.4">
      <c r="C2062" s="50"/>
    </row>
    <row r="2063" spans="3:3" x14ac:dyDescent="0.4">
      <c r="C2063" s="50"/>
    </row>
    <row r="2064" spans="3:3" x14ac:dyDescent="0.4">
      <c r="C2064" s="50"/>
    </row>
    <row r="2065" spans="3:3" x14ac:dyDescent="0.4">
      <c r="C2065" s="50"/>
    </row>
    <row r="2066" spans="3:3" x14ac:dyDescent="0.4">
      <c r="C2066" s="50"/>
    </row>
    <row r="2067" spans="3:3" x14ac:dyDescent="0.4">
      <c r="C2067" s="50"/>
    </row>
    <row r="2068" spans="3:3" x14ac:dyDescent="0.4">
      <c r="C2068" s="50"/>
    </row>
    <row r="2069" spans="3:3" x14ac:dyDescent="0.4">
      <c r="C2069" s="50"/>
    </row>
    <row r="2070" spans="3:3" x14ac:dyDescent="0.4">
      <c r="C2070" s="50"/>
    </row>
    <row r="2071" spans="3:3" x14ac:dyDescent="0.4">
      <c r="C2071" s="50"/>
    </row>
    <row r="2072" spans="3:3" x14ac:dyDescent="0.4">
      <c r="C2072" s="50"/>
    </row>
    <row r="2073" spans="3:3" x14ac:dyDescent="0.4">
      <c r="C2073" s="50"/>
    </row>
    <row r="2074" spans="3:3" x14ac:dyDescent="0.4">
      <c r="C2074" s="50"/>
    </row>
    <row r="2075" spans="3:3" x14ac:dyDescent="0.4">
      <c r="C2075" s="50"/>
    </row>
    <row r="2076" spans="3:3" x14ac:dyDescent="0.4">
      <c r="C2076" s="50"/>
    </row>
    <row r="2077" spans="3:3" x14ac:dyDescent="0.4">
      <c r="C2077" s="50"/>
    </row>
    <row r="2078" spans="3:3" x14ac:dyDescent="0.4">
      <c r="C2078" s="50"/>
    </row>
    <row r="2079" spans="3:3" x14ac:dyDescent="0.4">
      <c r="C2079" s="50"/>
    </row>
    <row r="2080" spans="3:3" x14ac:dyDescent="0.4">
      <c r="C2080" s="50"/>
    </row>
    <row r="2081" spans="3:3" x14ac:dyDescent="0.4">
      <c r="C2081" s="50"/>
    </row>
    <row r="2082" spans="3:3" x14ac:dyDescent="0.4">
      <c r="C2082" s="50"/>
    </row>
    <row r="2083" spans="3:3" x14ac:dyDescent="0.4">
      <c r="C2083" s="50"/>
    </row>
    <row r="2084" spans="3:3" x14ac:dyDescent="0.4">
      <c r="C2084" s="50"/>
    </row>
    <row r="2085" spans="3:3" x14ac:dyDescent="0.4">
      <c r="C2085" s="50"/>
    </row>
    <row r="2086" spans="3:3" x14ac:dyDescent="0.4">
      <c r="C2086" s="50"/>
    </row>
    <row r="2087" spans="3:3" x14ac:dyDescent="0.4">
      <c r="C2087" s="50"/>
    </row>
    <row r="2088" spans="3:3" x14ac:dyDescent="0.4">
      <c r="C2088" s="50"/>
    </row>
    <row r="2089" spans="3:3" x14ac:dyDescent="0.4">
      <c r="C2089" s="50"/>
    </row>
    <row r="2090" spans="3:3" x14ac:dyDescent="0.4">
      <c r="C2090" s="50"/>
    </row>
    <row r="2091" spans="3:3" x14ac:dyDescent="0.4">
      <c r="C2091" s="50"/>
    </row>
    <row r="2092" spans="3:3" x14ac:dyDescent="0.4">
      <c r="C2092" s="50"/>
    </row>
    <row r="2093" spans="3:3" x14ac:dyDescent="0.4">
      <c r="C2093" s="50"/>
    </row>
    <row r="2094" spans="3:3" x14ac:dyDescent="0.4">
      <c r="C2094" s="50"/>
    </row>
    <row r="2095" spans="3:3" x14ac:dyDescent="0.4">
      <c r="C2095" s="50"/>
    </row>
    <row r="2096" spans="3:3" x14ac:dyDescent="0.4">
      <c r="C2096" s="50"/>
    </row>
    <row r="2097" spans="3:3" x14ac:dyDescent="0.4">
      <c r="C2097" s="50"/>
    </row>
    <row r="2098" spans="3:3" x14ac:dyDescent="0.4">
      <c r="C2098" s="50"/>
    </row>
    <row r="2099" spans="3:3" x14ac:dyDescent="0.4">
      <c r="C2099" s="50"/>
    </row>
    <row r="2100" spans="3:3" x14ac:dyDescent="0.4">
      <c r="C2100" s="50"/>
    </row>
    <row r="2101" spans="3:3" x14ac:dyDescent="0.4">
      <c r="C2101" s="50"/>
    </row>
    <row r="2102" spans="3:3" x14ac:dyDescent="0.4">
      <c r="C2102" s="50"/>
    </row>
    <row r="2103" spans="3:3" x14ac:dyDescent="0.4">
      <c r="C2103" s="50"/>
    </row>
    <row r="2104" spans="3:3" x14ac:dyDescent="0.4">
      <c r="C2104" s="50"/>
    </row>
    <row r="2105" spans="3:3" x14ac:dyDescent="0.4">
      <c r="C2105" s="50"/>
    </row>
    <row r="2106" spans="3:3" x14ac:dyDescent="0.4">
      <c r="C2106" s="50"/>
    </row>
    <row r="2107" spans="3:3" x14ac:dyDescent="0.4">
      <c r="C2107" s="50"/>
    </row>
    <row r="2108" spans="3:3" x14ac:dyDescent="0.4">
      <c r="C2108" s="50"/>
    </row>
    <row r="2109" spans="3:3" x14ac:dyDescent="0.4">
      <c r="C2109" s="50"/>
    </row>
    <row r="2110" spans="3:3" x14ac:dyDescent="0.4">
      <c r="C2110" s="50"/>
    </row>
    <row r="2111" spans="3:3" x14ac:dyDescent="0.4">
      <c r="C2111" s="50"/>
    </row>
    <row r="2112" spans="3:3" x14ac:dyDescent="0.4">
      <c r="C2112" s="50"/>
    </row>
    <row r="2113" spans="3:3" x14ac:dyDescent="0.4">
      <c r="C2113" s="50"/>
    </row>
    <row r="2114" spans="3:3" x14ac:dyDescent="0.4">
      <c r="C2114" s="50"/>
    </row>
    <row r="2115" spans="3:3" x14ac:dyDescent="0.4">
      <c r="C2115" s="50"/>
    </row>
    <row r="2116" spans="3:3" x14ac:dyDescent="0.4">
      <c r="C2116" s="50"/>
    </row>
    <row r="2117" spans="3:3" x14ac:dyDescent="0.4">
      <c r="C2117" s="50"/>
    </row>
    <row r="2118" spans="3:3" x14ac:dyDescent="0.4">
      <c r="C2118" s="50"/>
    </row>
    <row r="2119" spans="3:3" x14ac:dyDescent="0.4">
      <c r="C2119" s="50"/>
    </row>
    <row r="2120" spans="3:3" x14ac:dyDescent="0.4">
      <c r="C2120" s="50"/>
    </row>
    <row r="2121" spans="3:3" x14ac:dyDescent="0.4">
      <c r="C2121" s="50"/>
    </row>
    <row r="2122" spans="3:3" x14ac:dyDescent="0.4">
      <c r="C2122" s="50"/>
    </row>
    <row r="2123" spans="3:3" x14ac:dyDescent="0.4">
      <c r="C2123" s="50"/>
    </row>
    <row r="2124" spans="3:3" x14ac:dyDescent="0.4">
      <c r="C2124" s="50"/>
    </row>
    <row r="2125" spans="3:3" x14ac:dyDescent="0.4">
      <c r="C2125" s="50"/>
    </row>
    <row r="2126" spans="3:3" x14ac:dyDescent="0.4">
      <c r="C2126" s="50"/>
    </row>
    <row r="2127" spans="3:3" x14ac:dyDescent="0.4">
      <c r="C2127" s="50"/>
    </row>
    <row r="2128" spans="3:3" x14ac:dyDescent="0.4">
      <c r="C2128" s="50"/>
    </row>
    <row r="2129" spans="3:3" x14ac:dyDescent="0.4">
      <c r="C2129" s="50"/>
    </row>
    <row r="2130" spans="3:3" x14ac:dyDescent="0.4">
      <c r="C2130" s="50"/>
    </row>
    <row r="2131" spans="3:3" x14ac:dyDescent="0.4">
      <c r="C2131" s="50"/>
    </row>
    <row r="2132" spans="3:3" x14ac:dyDescent="0.4">
      <c r="C2132" s="50"/>
    </row>
    <row r="2133" spans="3:3" x14ac:dyDescent="0.4">
      <c r="C2133" s="50"/>
    </row>
    <row r="2134" spans="3:3" x14ac:dyDescent="0.4">
      <c r="C2134" s="50"/>
    </row>
    <row r="2135" spans="3:3" x14ac:dyDescent="0.4">
      <c r="C2135" s="50"/>
    </row>
    <row r="2136" spans="3:3" x14ac:dyDescent="0.4">
      <c r="C2136" s="50"/>
    </row>
    <row r="2137" spans="3:3" x14ac:dyDescent="0.4">
      <c r="C2137" s="50"/>
    </row>
    <row r="2138" spans="3:3" x14ac:dyDescent="0.4">
      <c r="C2138" s="50"/>
    </row>
    <row r="2139" spans="3:3" x14ac:dyDescent="0.4">
      <c r="C2139" s="50"/>
    </row>
    <row r="2140" spans="3:3" x14ac:dyDescent="0.4">
      <c r="C2140" s="50"/>
    </row>
    <row r="2141" spans="3:3" x14ac:dyDescent="0.4">
      <c r="C2141" s="50"/>
    </row>
    <row r="2142" spans="3:3" x14ac:dyDescent="0.4">
      <c r="C2142" s="50"/>
    </row>
    <row r="2143" spans="3:3" x14ac:dyDescent="0.4">
      <c r="C2143" s="50"/>
    </row>
    <row r="2144" spans="3:3" x14ac:dyDescent="0.4">
      <c r="C2144" s="50"/>
    </row>
    <row r="2145" spans="3:3" x14ac:dyDescent="0.4">
      <c r="C2145" s="50"/>
    </row>
    <row r="2146" spans="3:3" x14ac:dyDescent="0.4">
      <c r="C2146" s="50"/>
    </row>
    <row r="2147" spans="3:3" x14ac:dyDescent="0.4">
      <c r="C2147" s="50"/>
    </row>
    <row r="2148" spans="3:3" x14ac:dyDescent="0.4">
      <c r="C2148" s="50"/>
    </row>
    <row r="2149" spans="3:3" x14ac:dyDescent="0.4">
      <c r="C2149" s="50"/>
    </row>
    <row r="2150" spans="3:3" x14ac:dyDescent="0.4">
      <c r="C2150" s="50"/>
    </row>
    <row r="2151" spans="3:3" x14ac:dyDescent="0.4">
      <c r="C2151" s="50"/>
    </row>
    <row r="2152" spans="3:3" x14ac:dyDescent="0.4">
      <c r="C2152" s="50"/>
    </row>
    <row r="2153" spans="3:3" x14ac:dyDescent="0.4">
      <c r="C2153" s="50"/>
    </row>
    <row r="2154" spans="3:3" x14ac:dyDescent="0.4">
      <c r="C2154" s="50"/>
    </row>
    <row r="2155" spans="3:3" x14ac:dyDescent="0.4">
      <c r="C2155" s="50"/>
    </row>
    <row r="2156" spans="3:3" x14ac:dyDescent="0.4">
      <c r="C2156" s="50"/>
    </row>
    <row r="2157" spans="3:3" x14ac:dyDescent="0.4">
      <c r="C2157" s="50"/>
    </row>
    <row r="2158" spans="3:3" x14ac:dyDescent="0.4">
      <c r="C2158" s="50"/>
    </row>
    <row r="2159" spans="3:3" x14ac:dyDescent="0.4">
      <c r="C2159" s="50"/>
    </row>
    <row r="2160" spans="3:3" x14ac:dyDescent="0.4">
      <c r="C2160" s="50"/>
    </row>
    <row r="2161" spans="3:3" x14ac:dyDescent="0.4">
      <c r="C2161" s="50"/>
    </row>
    <row r="2162" spans="3:3" x14ac:dyDescent="0.4">
      <c r="C2162" s="50"/>
    </row>
    <row r="2163" spans="3:3" x14ac:dyDescent="0.4">
      <c r="C2163" s="50"/>
    </row>
    <row r="2164" spans="3:3" x14ac:dyDescent="0.4">
      <c r="C2164" s="50"/>
    </row>
    <row r="2165" spans="3:3" x14ac:dyDescent="0.4">
      <c r="C2165" s="50"/>
    </row>
    <row r="2166" spans="3:3" x14ac:dyDescent="0.4">
      <c r="C2166" s="50"/>
    </row>
    <row r="2167" spans="3:3" x14ac:dyDescent="0.4">
      <c r="C2167" s="50"/>
    </row>
    <row r="2168" spans="3:3" x14ac:dyDescent="0.4">
      <c r="C2168" s="50"/>
    </row>
    <row r="2169" spans="3:3" x14ac:dyDescent="0.4">
      <c r="C2169" s="50"/>
    </row>
    <row r="2170" spans="3:3" x14ac:dyDescent="0.4">
      <c r="C2170" s="50"/>
    </row>
    <row r="2171" spans="3:3" x14ac:dyDescent="0.4">
      <c r="C2171" s="50"/>
    </row>
    <row r="2172" spans="3:3" x14ac:dyDescent="0.4">
      <c r="C2172" s="50"/>
    </row>
    <row r="2173" spans="3:3" x14ac:dyDescent="0.4">
      <c r="C2173" s="50"/>
    </row>
    <row r="2174" spans="3:3" x14ac:dyDescent="0.4">
      <c r="C2174" s="50"/>
    </row>
    <row r="2175" spans="3:3" x14ac:dyDescent="0.4">
      <c r="C2175" s="50"/>
    </row>
    <row r="2176" spans="3:3" x14ac:dyDescent="0.4">
      <c r="C2176" s="50"/>
    </row>
    <row r="2177" spans="3:3" x14ac:dyDescent="0.4">
      <c r="C2177" s="50"/>
    </row>
    <row r="2178" spans="3:3" x14ac:dyDescent="0.4">
      <c r="C2178" s="50"/>
    </row>
    <row r="2179" spans="3:3" x14ac:dyDescent="0.4">
      <c r="C2179" s="50"/>
    </row>
    <row r="2180" spans="3:3" x14ac:dyDescent="0.4">
      <c r="C2180" s="50"/>
    </row>
    <row r="2181" spans="3:3" x14ac:dyDescent="0.4">
      <c r="C2181" s="50"/>
    </row>
    <row r="2182" spans="3:3" x14ac:dyDescent="0.4">
      <c r="C2182" s="50"/>
    </row>
    <row r="2183" spans="3:3" x14ac:dyDescent="0.4">
      <c r="C2183" s="50"/>
    </row>
    <row r="2184" spans="3:3" x14ac:dyDescent="0.4">
      <c r="C2184" s="50"/>
    </row>
    <row r="2185" spans="3:3" x14ac:dyDescent="0.4">
      <c r="C2185" s="50"/>
    </row>
    <row r="2186" spans="3:3" x14ac:dyDescent="0.4">
      <c r="C2186" s="50"/>
    </row>
    <row r="2187" spans="3:3" x14ac:dyDescent="0.4">
      <c r="C2187" s="50"/>
    </row>
    <row r="2188" spans="3:3" x14ac:dyDescent="0.4">
      <c r="C2188" s="50"/>
    </row>
    <row r="2189" spans="3:3" x14ac:dyDescent="0.4">
      <c r="C2189" s="50"/>
    </row>
    <row r="2190" spans="3:3" x14ac:dyDescent="0.4">
      <c r="C2190" s="50"/>
    </row>
    <row r="2191" spans="3:3" x14ac:dyDescent="0.4">
      <c r="C2191" s="50"/>
    </row>
    <row r="2192" spans="3:3" x14ac:dyDescent="0.4">
      <c r="C2192" s="50"/>
    </row>
    <row r="2193" spans="3:3" x14ac:dyDescent="0.4">
      <c r="C2193" s="50"/>
    </row>
    <row r="2194" spans="3:3" x14ac:dyDescent="0.4">
      <c r="C2194" s="50"/>
    </row>
    <row r="2195" spans="3:3" x14ac:dyDescent="0.4">
      <c r="C2195" s="50"/>
    </row>
    <row r="2196" spans="3:3" x14ac:dyDescent="0.4">
      <c r="C2196" s="50"/>
    </row>
    <row r="2197" spans="3:3" x14ac:dyDescent="0.4">
      <c r="C2197" s="50"/>
    </row>
    <row r="2198" spans="3:3" x14ac:dyDescent="0.4">
      <c r="C2198" s="50"/>
    </row>
    <row r="2199" spans="3:3" x14ac:dyDescent="0.4">
      <c r="C2199" s="50"/>
    </row>
    <row r="2200" spans="3:3" x14ac:dyDescent="0.4">
      <c r="C2200" s="50"/>
    </row>
    <row r="2201" spans="3:3" x14ac:dyDescent="0.4">
      <c r="C2201" s="50"/>
    </row>
    <row r="2202" spans="3:3" x14ac:dyDescent="0.4">
      <c r="C2202" s="50"/>
    </row>
    <row r="2203" spans="3:3" x14ac:dyDescent="0.4">
      <c r="C2203" s="50"/>
    </row>
    <row r="2204" spans="3:3" x14ac:dyDescent="0.4">
      <c r="C2204" s="50"/>
    </row>
    <row r="2205" spans="3:3" x14ac:dyDescent="0.4">
      <c r="C2205" s="50"/>
    </row>
    <row r="2206" spans="3:3" x14ac:dyDescent="0.4">
      <c r="C2206" s="50"/>
    </row>
    <row r="2207" spans="3:3" x14ac:dyDescent="0.4">
      <c r="C2207" s="50"/>
    </row>
    <row r="2208" spans="3:3" x14ac:dyDescent="0.4">
      <c r="C2208" s="50"/>
    </row>
    <row r="2209" spans="3:3" x14ac:dyDescent="0.4">
      <c r="C2209" s="50"/>
    </row>
    <row r="2210" spans="3:3" x14ac:dyDescent="0.4">
      <c r="C2210" s="50"/>
    </row>
    <row r="2211" spans="3:3" x14ac:dyDescent="0.4">
      <c r="C2211" s="50"/>
    </row>
    <row r="2212" spans="3:3" x14ac:dyDescent="0.4">
      <c r="C2212" s="50"/>
    </row>
    <row r="2213" spans="3:3" x14ac:dyDescent="0.4">
      <c r="C2213" s="50"/>
    </row>
    <row r="2214" spans="3:3" x14ac:dyDescent="0.4">
      <c r="C2214" s="50"/>
    </row>
    <row r="2215" spans="3:3" x14ac:dyDescent="0.4">
      <c r="C2215" s="50"/>
    </row>
    <row r="2216" spans="3:3" x14ac:dyDescent="0.4">
      <c r="C2216" s="50"/>
    </row>
    <row r="2217" spans="3:3" x14ac:dyDescent="0.4">
      <c r="C2217" s="50"/>
    </row>
    <row r="2218" spans="3:3" x14ac:dyDescent="0.4">
      <c r="C2218" s="50"/>
    </row>
    <row r="2219" spans="3:3" x14ac:dyDescent="0.4">
      <c r="C2219" s="50"/>
    </row>
    <row r="2220" spans="3:3" x14ac:dyDescent="0.4">
      <c r="C2220" s="50"/>
    </row>
    <row r="2221" spans="3:3" x14ac:dyDescent="0.4">
      <c r="C2221" s="50"/>
    </row>
    <row r="2222" spans="3:3" x14ac:dyDescent="0.4">
      <c r="C2222" s="50"/>
    </row>
    <row r="2223" spans="3:3" x14ac:dyDescent="0.4">
      <c r="C2223" s="50"/>
    </row>
    <row r="2224" spans="3:3" x14ac:dyDescent="0.4">
      <c r="C2224" s="50"/>
    </row>
    <row r="2225" spans="3:3" x14ac:dyDescent="0.4">
      <c r="C2225" s="50"/>
    </row>
    <row r="2226" spans="3:3" x14ac:dyDescent="0.4">
      <c r="C2226" s="50"/>
    </row>
    <row r="2227" spans="3:3" x14ac:dyDescent="0.4">
      <c r="C2227" s="50"/>
    </row>
    <row r="2228" spans="3:3" x14ac:dyDescent="0.4">
      <c r="C2228" s="50"/>
    </row>
    <row r="2229" spans="3:3" x14ac:dyDescent="0.4">
      <c r="C2229" s="50"/>
    </row>
    <row r="2230" spans="3:3" x14ac:dyDescent="0.4">
      <c r="C2230" s="50"/>
    </row>
    <row r="2231" spans="3:3" x14ac:dyDescent="0.4">
      <c r="C2231" s="50"/>
    </row>
    <row r="2232" spans="3:3" x14ac:dyDescent="0.4">
      <c r="C2232" s="50"/>
    </row>
    <row r="2233" spans="3:3" x14ac:dyDescent="0.4">
      <c r="C2233" s="50"/>
    </row>
    <row r="2234" spans="3:3" x14ac:dyDescent="0.4">
      <c r="C2234" s="50"/>
    </row>
    <row r="2235" spans="3:3" x14ac:dyDescent="0.4">
      <c r="C2235" s="50"/>
    </row>
    <row r="2236" spans="3:3" x14ac:dyDescent="0.4">
      <c r="C2236" s="50"/>
    </row>
    <row r="2237" spans="3:3" x14ac:dyDescent="0.4">
      <c r="C2237" s="50"/>
    </row>
    <row r="2238" spans="3:3" x14ac:dyDescent="0.4">
      <c r="C2238" s="50"/>
    </row>
    <row r="2239" spans="3:3" x14ac:dyDescent="0.4">
      <c r="C2239" s="50"/>
    </row>
    <row r="2240" spans="3:3" x14ac:dyDescent="0.4">
      <c r="C2240" s="50"/>
    </row>
    <row r="2241" spans="3:3" x14ac:dyDescent="0.4">
      <c r="C2241" s="50"/>
    </row>
    <row r="2242" spans="3:3" x14ac:dyDescent="0.4">
      <c r="C2242" s="50"/>
    </row>
    <row r="2243" spans="3:3" x14ac:dyDescent="0.4">
      <c r="C2243" s="50"/>
    </row>
    <row r="2244" spans="3:3" x14ac:dyDescent="0.4">
      <c r="C2244" s="50"/>
    </row>
    <row r="2245" spans="3:3" x14ac:dyDescent="0.4">
      <c r="C2245" s="50"/>
    </row>
    <row r="2246" spans="3:3" x14ac:dyDescent="0.4">
      <c r="C2246" s="50"/>
    </row>
    <row r="2247" spans="3:3" x14ac:dyDescent="0.4">
      <c r="C2247" s="50"/>
    </row>
    <row r="2248" spans="3:3" x14ac:dyDescent="0.4">
      <c r="C2248" s="50"/>
    </row>
    <row r="2249" spans="3:3" x14ac:dyDescent="0.4">
      <c r="C2249" s="50"/>
    </row>
    <row r="2250" spans="3:3" x14ac:dyDescent="0.4">
      <c r="C2250" s="50"/>
    </row>
    <row r="2251" spans="3:3" x14ac:dyDescent="0.4">
      <c r="C2251" s="50"/>
    </row>
    <row r="2252" spans="3:3" x14ac:dyDescent="0.4">
      <c r="C2252" s="50"/>
    </row>
    <row r="2253" spans="3:3" x14ac:dyDescent="0.4">
      <c r="C2253" s="50"/>
    </row>
    <row r="2254" spans="3:3" x14ac:dyDescent="0.4">
      <c r="C2254" s="50"/>
    </row>
    <row r="2255" spans="3:3" x14ac:dyDescent="0.4">
      <c r="C2255" s="50"/>
    </row>
    <row r="2256" spans="3:3" x14ac:dyDescent="0.4">
      <c r="C2256" s="50"/>
    </row>
    <row r="2257" spans="3:3" x14ac:dyDescent="0.4">
      <c r="C2257" s="50"/>
    </row>
    <row r="2258" spans="3:3" x14ac:dyDescent="0.4">
      <c r="C2258" s="50"/>
    </row>
    <row r="2259" spans="3:3" x14ac:dyDescent="0.4">
      <c r="C2259" s="50"/>
    </row>
    <row r="2260" spans="3:3" x14ac:dyDescent="0.4">
      <c r="C2260" s="50"/>
    </row>
    <row r="2261" spans="3:3" x14ac:dyDescent="0.4">
      <c r="C2261" s="50"/>
    </row>
    <row r="2262" spans="3:3" x14ac:dyDescent="0.4">
      <c r="C2262" s="50"/>
    </row>
    <row r="2263" spans="3:3" x14ac:dyDescent="0.4">
      <c r="C2263" s="50"/>
    </row>
    <row r="2264" spans="3:3" x14ac:dyDescent="0.4">
      <c r="C2264" s="50"/>
    </row>
    <row r="2265" spans="3:3" x14ac:dyDescent="0.4">
      <c r="C2265" s="50"/>
    </row>
    <row r="2266" spans="3:3" x14ac:dyDescent="0.4">
      <c r="C2266" s="50"/>
    </row>
    <row r="2267" spans="3:3" x14ac:dyDescent="0.4">
      <c r="C2267" s="50"/>
    </row>
    <row r="2268" spans="3:3" x14ac:dyDescent="0.4">
      <c r="C2268" s="50"/>
    </row>
    <row r="2269" spans="3:3" x14ac:dyDescent="0.4">
      <c r="C2269" s="50"/>
    </row>
    <row r="2270" spans="3:3" x14ac:dyDescent="0.4">
      <c r="C2270" s="50"/>
    </row>
    <row r="2271" spans="3:3" x14ac:dyDescent="0.4">
      <c r="C2271" s="50"/>
    </row>
    <row r="2272" spans="3:3" x14ac:dyDescent="0.4">
      <c r="C2272" s="50"/>
    </row>
    <row r="2273" spans="3:3" x14ac:dyDescent="0.4">
      <c r="C2273" s="50"/>
    </row>
    <row r="2274" spans="3:3" x14ac:dyDescent="0.4">
      <c r="C2274" s="50"/>
    </row>
    <row r="2275" spans="3:3" x14ac:dyDescent="0.4">
      <c r="C2275" s="50"/>
    </row>
    <row r="2276" spans="3:3" x14ac:dyDescent="0.4">
      <c r="C2276" s="50"/>
    </row>
    <row r="2277" spans="3:3" x14ac:dyDescent="0.4">
      <c r="C2277" s="50"/>
    </row>
    <row r="2278" spans="3:3" x14ac:dyDescent="0.4">
      <c r="C2278" s="50"/>
    </row>
    <row r="2279" spans="3:3" x14ac:dyDescent="0.4">
      <c r="C2279" s="50"/>
    </row>
    <row r="2280" spans="3:3" x14ac:dyDescent="0.4">
      <c r="C2280" s="50"/>
    </row>
    <row r="2281" spans="3:3" x14ac:dyDescent="0.4">
      <c r="C2281" s="50"/>
    </row>
    <row r="2282" spans="3:3" x14ac:dyDescent="0.4">
      <c r="C2282" s="50"/>
    </row>
    <row r="2283" spans="3:3" x14ac:dyDescent="0.4">
      <c r="C2283" s="50"/>
    </row>
    <row r="2284" spans="3:3" x14ac:dyDescent="0.4">
      <c r="C2284" s="50"/>
    </row>
    <row r="2285" spans="3:3" x14ac:dyDescent="0.4">
      <c r="C2285" s="50"/>
    </row>
    <row r="2286" spans="3:3" x14ac:dyDescent="0.4">
      <c r="C2286" s="50"/>
    </row>
    <row r="2287" spans="3:3" x14ac:dyDescent="0.4">
      <c r="C2287" s="50"/>
    </row>
    <row r="2288" spans="3:3" x14ac:dyDescent="0.4">
      <c r="C2288" s="50"/>
    </row>
    <row r="2289" spans="3:3" x14ac:dyDescent="0.4">
      <c r="C2289" s="50"/>
    </row>
    <row r="2290" spans="3:3" x14ac:dyDescent="0.4">
      <c r="C2290" s="50"/>
    </row>
    <row r="2291" spans="3:3" x14ac:dyDescent="0.4">
      <c r="C2291" s="50"/>
    </row>
    <row r="2292" spans="3:3" x14ac:dyDescent="0.4">
      <c r="C2292" s="50"/>
    </row>
    <row r="2293" spans="3:3" x14ac:dyDescent="0.4">
      <c r="C2293" s="50"/>
    </row>
    <row r="2294" spans="3:3" x14ac:dyDescent="0.4">
      <c r="C2294" s="50"/>
    </row>
    <row r="2295" spans="3:3" x14ac:dyDescent="0.4">
      <c r="C2295" s="50"/>
    </row>
    <row r="2296" spans="3:3" x14ac:dyDescent="0.4">
      <c r="C2296" s="50"/>
    </row>
    <row r="2297" spans="3:3" x14ac:dyDescent="0.4">
      <c r="C2297" s="50"/>
    </row>
    <row r="2298" spans="3:3" x14ac:dyDescent="0.4">
      <c r="C2298" s="50"/>
    </row>
    <row r="2299" spans="3:3" x14ac:dyDescent="0.4">
      <c r="C2299" s="50"/>
    </row>
    <row r="2300" spans="3:3" x14ac:dyDescent="0.4">
      <c r="C2300" s="50"/>
    </row>
    <row r="2301" spans="3:3" x14ac:dyDescent="0.4">
      <c r="C2301" s="50"/>
    </row>
    <row r="2302" spans="3:3" x14ac:dyDescent="0.4">
      <c r="C2302" s="50"/>
    </row>
    <row r="2303" spans="3:3" x14ac:dyDescent="0.4">
      <c r="C2303" s="50"/>
    </row>
    <row r="2304" spans="3:3" x14ac:dyDescent="0.4">
      <c r="C2304" s="50"/>
    </row>
    <row r="2305" spans="3:3" x14ac:dyDescent="0.4">
      <c r="C2305" s="50"/>
    </row>
    <row r="2306" spans="3:3" x14ac:dyDescent="0.4">
      <c r="C2306" s="50"/>
    </row>
    <row r="2307" spans="3:3" x14ac:dyDescent="0.4">
      <c r="C2307" s="50"/>
    </row>
    <row r="2308" spans="3:3" x14ac:dyDescent="0.4">
      <c r="C2308" s="50"/>
    </row>
    <row r="2309" spans="3:3" x14ac:dyDescent="0.4">
      <c r="C2309" s="50"/>
    </row>
    <row r="2310" spans="3:3" x14ac:dyDescent="0.4">
      <c r="C2310" s="50"/>
    </row>
    <row r="2311" spans="3:3" x14ac:dyDescent="0.4">
      <c r="C2311" s="50"/>
    </row>
    <row r="2312" spans="3:3" x14ac:dyDescent="0.4">
      <c r="C2312" s="50"/>
    </row>
    <row r="2313" spans="3:3" x14ac:dyDescent="0.4">
      <c r="C2313" s="50"/>
    </row>
    <row r="2314" spans="3:3" x14ac:dyDescent="0.4">
      <c r="C2314" s="50"/>
    </row>
    <row r="2315" spans="3:3" x14ac:dyDescent="0.4">
      <c r="C2315" s="50"/>
    </row>
    <row r="2316" spans="3:3" x14ac:dyDescent="0.4">
      <c r="C2316" s="50"/>
    </row>
    <row r="2317" spans="3:3" x14ac:dyDescent="0.4">
      <c r="C2317" s="50"/>
    </row>
    <row r="2318" spans="3:3" x14ac:dyDescent="0.4">
      <c r="C2318" s="50"/>
    </row>
    <row r="2319" spans="3:3" x14ac:dyDescent="0.4">
      <c r="C2319" s="50"/>
    </row>
    <row r="2320" spans="3:3" x14ac:dyDescent="0.4">
      <c r="C2320" s="50"/>
    </row>
    <row r="2321" spans="3:3" x14ac:dyDescent="0.4">
      <c r="C2321" s="50"/>
    </row>
    <row r="2322" spans="3:3" x14ac:dyDescent="0.4">
      <c r="C2322" s="50"/>
    </row>
    <row r="2323" spans="3:3" x14ac:dyDescent="0.4">
      <c r="C2323" s="50"/>
    </row>
    <row r="2324" spans="3:3" x14ac:dyDescent="0.4">
      <c r="C2324" s="50"/>
    </row>
    <row r="2325" spans="3:3" x14ac:dyDescent="0.4">
      <c r="C2325" s="50"/>
    </row>
    <row r="2326" spans="3:3" x14ac:dyDescent="0.4">
      <c r="C2326" s="50"/>
    </row>
    <row r="2327" spans="3:3" x14ac:dyDescent="0.4">
      <c r="C2327" s="50"/>
    </row>
    <row r="2328" spans="3:3" x14ac:dyDescent="0.4">
      <c r="C2328" s="50"/>
    </row>
    <row r="2329" spans="3:3" x14ac:dyDescent="0.4">
      <c r="C2329" s="50"/>
    </row>
    <row r="2330" spans="3:3" x14ac:dyDescent="0.4">
      <c r="C2330" s="50"/>
    </row>
    <row r="2331" spans="3:3" x14ac:dyDescent="0.4">
      <c r="C2331" s="50"/>
    </row>
    <row r="2332" spans="3:3" x14ac:dyDescent="0.4">
      <c r="C2332" s="50"/>
    </row>
    <row r="2333" spans="3:3" x14ac:dyDescent="0.4">
      <c r="C2333" s="50"/>
    </row>
    <row r="2334" spans="3:3" x14ac:dyDescent="0.4">
      <c r="C2334" s="50"/>
    </row>
    <row r="2335" spans="3:3" x14ac:dyDescent="0.4">
      <c r="C2335" s="50"/>
    </row>
    <row r="2336" spans="3:3" x14ac:dyDescent="0.4">
      <c r="C2336" s="50"/>
    </row>
    <row r="2337" spans="3:3" x14ac:dyDescent="0.4">
      <c r="C2337" s="50"/>
    </row>
    <row r="2338" spans="3:3" x14ac:dyDescent="0.4">
      <c r="C2338" s="50"/>
    </row>
    <row r="2339" spans="3:3" x14ac:dyDescent="0.4">
      <c r="C2339" s="50"/>
    </row>
    <row r="2340" spans="3:3" x14ac:dyDescent="0.4">
      <c r="C2340" s="50"/>
    </row>
    <row r="2341" spans="3:3" x14ac:dyDescent="0.4">
      <c r="C2341" s="50"/>
    </row>
    <row r="2342" spans="3:3" x14ac:dyDescent="0.4">
      <c r="C2342" s="50"/>
    </row>
    <row r="2343" spans="3:3" x14ac:dyDescent="0.4">
      <c r="C2343" s="50"/>
    </row>
    <row r="2344" spans="3:3" x14ac:dyDescent="0.4">
      <c r="C2344" s="50"/>
    </row>
    <row r="2345" spans="3:3" x14ac:dyDescent="0.4">
      <c r="C2345" s="50"/>
    </row>
    <row r="2346" spans="3:3" x14ac:dyDescent="0.4">
      <c r="C2346" s="50"/>
    </row>
    <row r="2347" spans="3:3" x14ac:dyDescent="0.4">
      <c r="C2347" s="50"/>
    </row>
    <row r="2348" spans="3:3" x14ac:dyDescent="0.4">
      <c r="C2348" s="50"/>
    </row>
    <row r="2349" spans="3:3" x14ac:dyDescent="0.4">
      <c r="C2349" s="50"/>
    </row>
    <row r="2350" spans="3:3" x14ac:dyDescent="0.4">
      <c r="C2350" s="50"/>
    </row>
    <row r="2351" spans="3:3" x14ac:dyDescent="0.4">
      <c r="C2351" s="50"/>
    </row>
    <row r="2352" spans="3:3" x14ac:dyDescent="0.4">
      <c r="C2352" s="50"/>
    </row>
    <row r="2353" spans="3:3" x14ac:dyDescent="0.4">
      <c r="C2353" s="50"/>
    </row>
    <row r="2354" spans="3:3" x14ac:dyDescent="0.4">
      <c r="C2354" s="50"/>
    </row>
    <row r="2355" spans="3:3" x14ac:dyDescent="0.4">
      <c r="C2355" s="50"/>
    </row>
    <row r="2356" spans="3:3" x14ac:dyDescent="0.4">
      <c r="C2356" s="50"/>
    </row>
    <row r="2357" spans="3:3" x14ac:dyDescent="0.4">
      <c r="C2357" s="50"/>
    </row>
    <row r="2358" spans="3:3" x14ac:dyDescent="0.4">
      <c r="C2358" s="50"/>
    </row>
    <row r="2359" spans="3:3" x14ac:dyDescent="0.4">
      <c r="C2359" s="50"/>
    </row>
    <row r="2360" spans="3:3" x14ac:dyDescent="0.4">
      <c r="C2360" s="50"/>
    </row>
    <row r="2361" spans="3:3" x14ac:dyDescent="0.4">
      <c r="C2361" s="50"/>
    </row>
    <row r="2362" spans="3:3" x14ac:dyDescent="0.4">
      <c r="C2362" s="50"/>
    </row>
    <row r="2363" spans="3:3" x14ac:dyDescent="0.4">
      <c r="C2363" s="50"/>
    </row>
    <row r="2364" spans="3:3" x14ac:dyDescent="0.4">
      <c r="C2364" s="50"/>
    </row>
    <row r="2365" spans="3:3" x14ac:dyDescent="0.4">
      <c r="C2365" s="50"/>
    </row>
    <row r="2366" spans="3:3" x14ac:dyDescent="0.4">
      <c r="C2366" s="50"/>
    </row>
    <row r="2367" spans="3:3" x14ac:dyDescent="0.4">
      <c r="C2367" s="50"/>
    </row>
    <row r="2368" spans="3:3" x14ac:dyDescent="0.4">
      <c r="C2368" s="50"/>
    </row>
    <row r="2369" spans="3:3" x14ac:dyDescent="0.4">
      <c r="C2369" s="50"/>
    </row>
    <row r="2370" spans="3:3" x14ac:dyDescent="0.4">
      <c r="C2370" s="50"/>
    </row>
    <row r="2371" spans="3:3" x14ac:dyDescent="0.4">
      <c r="C2371" s="50"/>
    </row>
    <row r="2372" spans="3:3" x14ac:dyDescent="0.4">
      <c r="C2372" s="50"/>
    </row>
    <row r="2373" spans="3:3" x14ac:dyDescent="0.4">
      <c r="C2373" s="50"/>
    </row>
    <row r="2374" spans="3:3" x14ac:dyDescent="0.4">
      <c r="C2374" s="50"/>
    </row>
    <row r="2375" spans="3:3" x14ac:dyDescent="0.4">
      <c r="C2375" s="50"/>
    </row>
    <row r="2376" spans="3:3" x14ac:dyDescent="0.4">
      <c r="C2376" s="50"/>
    </row>
    <row r="2377" spans="3:3" x14ac:dyDescent="0.4">
      <c r="C2377" s="50"/>
    </row>
    <row r="2378" spans="3:3" x14ac:dyDescent="0.4">
      <c r="C2378" s="50"/>
    </row>
    <row r="2379" spans="3:3" x14ac:dyDescent="0.4">
      <c r="C2379" s="50"/>
    </row>
    <row r="2380" spans="3:3" x14ac:dyDescent="0.4">
      <c r="C2380" s="50"/>
    </row>
    <row r="2381" spans="3:3" x14ac:dyDescent="0.4">
      <c r="C2381" s="50"/>
    </row>
    <row r="2382" spans="3:3" x14ac:dyDescent="0.4">
      <c r="C2382" s="50"/>
    </row>
    <row r="2383" spans="3:3" x14ac:dyDescent="0.4">
      <c r="C2383" s="50"/>
    </row>
    <row r="2384" spans="3:3" x14ac:dyDescent="0.4">
      <c r="C2384" s="50"/>
    </row>
    <row r="2385" spans="3:3" x14ac:dyDescent="0.4">
      <c r="C2385" s="50"/>
    </row>
    <row r="2386" spans="3:3" x14ac:dyDescent="0.4">
      <c r="C2386" s="50"/>
    </row>
    <row r="2387" spans="3:3" x14ac:dyDescent="0.4">
      <c r="C2387" s="50"/>
    </row>
    <row r="2388" spans="3:3" x14ac:dyDescent="0.4">
      <c r="C2388" s="50"/>
    </row>
    <row r="2389" spans="3:3" x14ac:dyDescent="0.4">
      <c r="C2389" s="50"/>
    </row>
    <row r="2390" spans="3:3" x14ac:dyDescent="0.4">
      <c r="C2390" s="50"/>
    </row>
    <row r="2391" spans="3:3" x14ac:dyDescent="0.4">
      <c r="C2391" s="50"/>
    </row>
    <row r="2392" spans="3:3" x14ac:dyDescent="0.4">
      <c r="C2392" s="50"/>
    </row>
    <row r="2393" spans="3:3" x14ac:dyDescent="0.4">
      <c r="C2393" s="50"/>
    </row>
    <row r="2394" spans="3:3" x14ac:dyDescent="0.4">
      <c r="C2394" s="50"/>
    </row>
    <row r="2395" spans="3:3" x14ac:dyDescent="0.4">
      <c r="C2395" s="50"/>
    </row>
    <row r="2396" spans="3:3" x14ac:dyDescent="0.4">
      <c r="C2396" s="50"/>
    </row>
    <row r="2397" spans="3:3" x14ac:dyDescent="0.4">
      <c r="C2397" s="50"/>
    </row>
    <row r="2398" spans="3:3" x14ac:dyDescent="0.4">
      <c r="C2398" s="50"/>
    </row>
    <row r="2399" spans="3:3" x14ac:dyDescent="0.4">
      <c r="C2399" s="50"/>
    </row>
    <row r="2400" spans="3:3" x14ac:dyDescent="0.4">
      <c r="C2400" s="50"/>
    </row>
    <row r="2401" spans="3:3" x14ac:dyDescent="0.4">
      <c r="C2401" s="50"/>
    </row>
    <row r="2402" spans="3:3" x14ac:dyDescent="0.4">
      <c r="C2402" s="50"/>
    </row>
    <row r="2403" spans="3:3" x14ac:dyDescent="0.4">
      <c r="C2403" s="50"/>
    </row>
    <row r="2404" spans="3:3" x14ac:dyDescent="0.4">
      <c r="C2404" s="50"/>
    </row>
    <row r="2405" spans="3:3" x14ac:dyDescent="0.4">
      <c r="C2405" s="50"/>
    </row>
    <row r="2406" spans="3:3" x14ac:dyDescent="0.4">
      <c r="C2406" s="50"/>
    </row>
    <row r="2407" spans="3:3" x14ac:dyDescent="0.4">
      <c r="C2407" s="50"/>
    </row>
    <row r="2408" spans="3:3" x14ac:dyDescent="0.4">
      <c r="C2408" s="50"/>
    </row>
    <row r="2409" spans="3:3" x14ac:dyDescent="0.4">
      <c r="C2409" s="50"/>
    </row>
    <row r="2410" spans="3:3" x14ac:dyDescent="0.4">
      <c r="C2410" s="50"/>
    </row>
    <row r="2411" spans="3:3" x14ac:dyDescent="0.4">
      <c r="C2411" s="50"/>
    </row>
    <row r="2412" spans="3:3" x14ac:dyDescent="0.4">
      <c r="C2412" s="50"/>
    </row>
    <row r="2413" spans="3:3" x14ac:dyDescent="0.4">
      <c r="C2413" s="50"/>
    </row>
    <row r="2414" spans="3:3" x14ac:dyDescent="0.4">
      <c r="C2414" s="50"/>
    </row>
    <row r="2415" spans="3:3" x14ac:dyDescent="0.4">
      <c r="C2415" s="50"/>
    </row>
    <row r="2416" spans="3:3" x14ac:dyDescent="0.4">
      <c r="C2416" s="50"/>
    </row>
    <row r="2417" spans="3:3" x14ac:dyDescent="0.4">
      <c r="C2417" s="50"/>
    </row>
    <row r="2418" spans="3:3" x14ac:dyDescent="0.4">
      <c r="C2418" s="50"/>
    </row>
    <row r="2419" spans="3:3" x14ac:dyDescent="0.4">
      <c r="C2419" s="50"/>
    </row>
    <row r="2420" spans="3:3" x14ac:dyDescent="0.4">
      <c r="C2420" s="50"/>
    </row>
    <row r="2421" spans="3:3" x14ac:dyDescent="0.4">
      <c r="C2421" s="50"/>
    </row>
    <row r="2422" spans="3:3" x14ac:dyDescent="0.4">
      <c r="C2422" s="50"/>
    </row>
    <row r="2423" spans="3:3" x14ac:dyDescent="0.4">
      <c r="C2423" s="50"/>
    </row>
    <row r="2424" spans="3:3" x14ac:dyDescent="0.4">
      <c r="C2424" s="50"/>
    </row>
    <row r="2425" spans="3:3" x14ac:dyDescent="0.4">
      <c r="C2425" s="50"/>
    </row>
    <row r="2426" spans="3:3" x14ac:dyDescent="0.4">
      <c r="C2426" s="50"/>
    </row>
    <row r="2427" spans="3:3" x14ac:dyDescent="0.4">
      <c r="C2427" s="50"/>
    </row>
    <row r="2428" spans="3:3" x14ac:dyDescent="0.4">
      <c r="C2428" s="50"/>
    </row>
    <row r="2429" spans="3:3" x14ac:dyDescent="0.4">
      <c r="C2429" s="50"/>
    </row>
    <row r="2430" spans="3:3" x14ac:dyDescent="0.4">
      <c r="C2430" s="50"/>
    </row>
    <row r="2431" spans="3:3" x14ac:dyDescent="0.4">
      <c r="C2431" s="50"/>
    </row>
    <row r="2432" spans="3:3" x14ac:dyDescent="0.4">
      <c r="C2432" s="50"/>
    </row>
    <row r="2433" spans="3:3" x14ac:dyDescent="0.4">
      <c r="C2433" s="50"/>
    </row>
    <row r="2434" spans="3:3" x14ac:dyDescent="0.4">
      <c r="C2434" s="50"/>
    </row>
    <row r="2435" spans="3:3" x14ac:dyDescent="0.4">
      <c r="C2435" s="50"/>
    </row>
    <row r="2436" spans="3:3" x14ac:dyDescent="0.4">
      <c r="C2436" s="50"/>
    </row>
    <row r="2437" spans="3:3" x14ac:dyDescent="0.4">
      <c r="C2437" s="50"/>
    </row>
    <row r="2438" spans="3:3" x14ac:dyDescent="0.4">
      <c r="C2438" s="50"/>
    </row>
    <row r="2439" spans="3:3" x14ac:dyDescent="0.4">
      <c r="C2439" s="50"/>
    </row>
    <row r="2440" spans="3:3" x14ac:dyDescent="0.4">
      <c r="C2440" s="50"/>
    </row>
    <row r="2441" spans="3:3" x14ac:dyDescent="0.4">
      <c r="C2441" s="50"/>
    </row>
    <row r="2442" spans="3:3" x14ac:dyDescent="0.4">
      <c r="C2442" s="50"/>
    </row>
    <row r="2443" spans="3:3" x14ac:dyDescent="0.4">
      <c r="C2443" s="50"/>
    </row>
    <row r="2444" spans="3:3" x14ac:dyDescent="0.4">
      <c r="C2444" s="50"/>
    </row>
    <row r="2445" spans="3:3" x14ac:dyDescent="0.4">
      <c r="C2445" s="50"/>
    </row>
    <row r="2446" spans="3:3" x14ac:dyDescent="0.4">
      <c r="C2446" s="50"/>
    </row>
    <row r="2447" spans="3:3" x14ac:dyDescent="0.4">
      <c r="C2447" s="50"/>
    </row>
    <row r="2448" spans="3:3" x14ac:dyDescent="0.4">
      <c r="C2448" s="50"/>
    </row>
    <row r="2449" spans="3:3" x14ac:dyDescent="0.4">
      <c r="C2449" s="50"/>
    </row>
    <row r="2450" spans="3:3" x14ac:dyDescent="0.4">
      <c r="C2450" s="50"/>
    </row>
    <row r="2451" spans="3:3" x14ac:dyDescent="0.4">
      <c r="C2451" s="50"/>
    </row>
    <row r="2452" spans="3:3" x14ac:dyDescent="0.4">
      <c r="C2452" s="50"/>
    </row>
    <row r="2453" spans="3:3" x14ac:dyDescent="0.4">
      <c r="C2453" s="50"/>
    </row>
    <row r="2454" spans="3:3" x14ac:dyDescent="0.4">
      <c r="C2454" s="50"/>
    </row>
    <row r="2455" spans="3:3" x14ac:dyDescent="0.4">
      <c r="C2455" s="50"/>
    </row>
    <row r="2456" spans="3:3" x14ac:dyDescent="0.4">
      <c r="C2456" s="50"/>
    </row>
    <row r="2457" spans="3:3" x14ac:dyDescent="0.4">
      <c r="C2457" s="50"/>
    </row>
    <row r="2458" spans="3:3" x14ac:dyDescent="0.4">
      <c r="C2458" s="50"/>
    </row>
    <row r="2459" spans="3:3" x14ac:dyDescent="0.4">
      <c r="C2459" s="50"/>
    </row>
    <row r="2460" spans="3:3" x14ac:dyDescent="0.4">
      <c r="C2460" s="50"/>
    </row>
    <row r="2461" spans="3:3" x14ac:dyDescent="0.4">
      <c r="C2461" s="50"/>
    </row>
    <row r="2462" spans="3:3" x14ac:dyDescent="0.4">
      <c r="C2462" s="50"/>
    </row>
    <row r="2463" spans="3:3" x14ac:dyDescent="0.4">
      <c r="C2463" s="50"/>
    </row>
    <row r="2464" spans="3:3" x14ac:dyDescent="0.4">
      <c r="C2464" s="50"/>
    </row>
    <row r="2465" spans="3:3" x14ac:dyDescent="0.4">
      <c r="C2465" s="50"/>
    </row>
    <row r="2466" spans="3:3" x14ac:dyDescent="0.4">
      <c r="C2466" s="50"/>
    </row>
    <row r="2467" spans="3:3" x14ac:dyDescent="0.4">
      <c r="C2467" s="50"/>
    </row>
    <row r="2468" spans="3:3" x14ac:dyDescent="0.4">
      <c r="C2468" s="50"/>
    </row>
    <row r="2469" spans="3:3" x14ac:dyDescent="0.4">
      <c r="C2469" s="50"/>
    </row>
    <row r="2470" spans="3:3" x14ac:dyDescent="0.4">
      <c r="C2470" s="50"/>
    </row>
    <row r="2471" spans="3:3" x14ac:dyDescent="0.4">
      <c r="C2471" s="50"/>
    </row>
    <row r="2472" spans="3:3" x14ac:dyDescent="0.4">
      <c r="C2472" s="50"/>
    </row>
    <row r="2473" spans="3:3" x14ac:dyDescent="0.4">
      <c r="C2473" s="50"/>
    </row>
    <row r="2474" spans="3:3" x14ac:dyDescent="0.4">
      <c r="C2474" s="50"/>
    </row>
    <row r="2475" spans="3:3" x14ac:dyDescent="0.4">
      <c r="C2475" s="50"/>
    </row>
    <row r="2476" spans="3:3" x14ac:dyDescent="0.4">
      <c r="C2476" s="50"/>
    </row>
    <row r="2477" spans="3:3" x14ac:dyDescent="0.4">
      <c r="C2477" s="50"/>
    </row>
    <row r="2478" spans="3:3" x14ac:dyDescent="0.4">
      <c r="C2478" s="50"/>
    </row>
    <row r="2479" spans="3:3" x14ac:dyDescent="0.4">
      <c r="C2479" s="50"/>
    </row>
    <row r="2480" spans="3:3" x14ac:dyDescent="0.4">
      <c r="C2480" s="50"/>
    </row>
    <row r="2481" spans="3:3" x14ac:dyDescent="0.4">
      <c r="C2481" s="50"/>
    </row>
    <row r="2482" spans="3:3" x14ac:dyDescent="0.4">
      <c r="C2482" s="50"/>
    </row>
    <row r="2483" spans="3:3" x14ac:dyDescent="0.4">
      <c r="C2483" s="50"/>
    </row>
    <row r="2484" spans="3:3" x14ac:dyDescent="0.4">
      <c r="C2484" s="50"/>
    </row>
    <row r="2485" spans="3:3" x14ac:dyDescent="0.4">
      <c r="C2485" s="50"/>
    </row>
    <row r="2486" spans="3:3" x14ac:dyDescent="0.4">
      <c r="C2486" s="50"/>
    </row>
    <row r="2487" spans="3:3" x14ac:dyDescent="0.4">
      <c r="C2487" s="50"/>
    </row>
    <row r="2488" spans="3:3" x14ac:dyDescent="0.4">
      <c r="C2488" s="50"/>
    </row>
    <row r="2489" spans="3:3" x14ac:dyDescent="0.4">
      <c r="C2489" s="50"/>
    </row>
    <row r="2490" spans="3:3" x14ac:dyDescent="0.4">
      <c r="C2490" s="50"/>
    </row>
    <row r="2491" spans="3:3" x14ac:dyDescent="0.4">
      <c r="C2491" s="50"/>
    </row>
    <row r="2492" spans="3:3" x14ac:dyDescent="0.4">
      <c r="C2492" s="50"/>
    </row>
    <row r="2493" spans="3:3" x14ac:dyDescent="0.4">
      <c r="C2493" s="50"/>
    </row>
    <row r="2494" spans="3:3" x14ac:dyDescent="0.4">
      <c r="C2494" s="50"/>
    </row>
    <row r="2495" spans="3:3" x14ac:dyDescent="0.4">
      <c r="C2495" s="50"/>
    </row>
    <row r="2496" spans="3:3" x14ac:dyDescent="0.4">
      <c r="C2496" s="50"/>
    </row>
    <row r="2497" spans="3:3" x14ac:dyDescent="0.4">
      <c r="C2497" s="50"/>
    </row>
    <row r="2498" spans="3:3" x14ac:dyDescent="0.4">
      <c r="C2498" s="50"/>
    </row>
    <row r="2499" spans="3:3" x14ac:dyDescent="0.4">
      <c r="C2499" s="50"/>
    </row>
    <row r="2500" spans="3:3" x14ac:dyDescent="0.4">
      <c r="C2500" s="50"/>
    </row>
    <row r="2501" spans="3:3" x14ac:dyDescent="0.4">
      <c r="C2501" s="50"/>
    </row>
    <row r="2502" spans="3:3" x14ac:dyDescent="0.4">
      <c r="C2502" s="50"/>
    </row>
    <row r="2503" spans="3:3" x14ac:dyDescent="0.4">
      <c r="C2503" s="50"/>
    </row>
    <row r="2504" spans="3:3" x14ac:dyDescent="0.4">
      <c r="C2504" s="50"/>
    </row>
    <row r="2505" spans="3:3" x14ac:dyDescent="0.4">
      <c r="C2505" s="50"/>
    </row>
    <row r="2506" spans="3:3" x14ac:dyDescent="0.4">
      <c r="C2506" s="50"/>
    </row>
    <row r="2507" spans="3:3" x14ac:dyDescent="0.4">
      <c r="C2507" s="50"/>
    </row>
    <row r="2508" spans="3:3" x14ac:dyDescent="0.4">
      <c r="C2508" s="50"/>
    </row>
    <row r="2509" spans="3:3" x14ac:dyDescent="0.4">
      <c r="C2509" s="50"/>
    </row>
    <row r="2510" spans="3:3" x14ac:dyDescent="0.4">
      <c r="C2510" s="50"/>
    </row>
    <row r="2511" spans="3:3" x14ac:dyDescent="0.4">
      <c r="C2511" s="50"/>
    </row>
    <row r="2512" spans="3:3" x14ac:dyDescent="0.4">
      <c r="C2512" s="50"/>
    </row>
    <row r="2513" spans="3:3" x14ac:dyDescent="0.4">
      <c r="C2513" s="50"/>
    </row>
    <row r="2514" spans="3:3" x14ac:dyDescent="0.4">
      <c r="C2514" s="50"/>
    </row>
    <row r="2515" spans="3:3" x14ac:dyDescent="0.4">
      <c r="C2515" s="50"/>
    </row>
    <row r="2516" spans="3:3" x14ac:dyDescent="0.4">
      <c r="C2516" s="50"/>
    </row>
    <row r="2517" spans="3:3" x14ac:dyDescent="0.4">
      <c r="C2517" s="50"/>
    </row>
    <row r="2518" spans="3:3" x14ac:dyDescent="0.4">
      <c r="C2518" s="50"/>
    </row>
    <row r="2519" spans="3:3" x14ac:dyDescent="0.4">
      <c r="C2519" s="50"/>
    </row>
    <row r="2520" spans="3:3" x14ac:dyDescent="0.4">
      <c r="C2520" s="50"/>
    </row>
    <row r="2521" spans="3:3" x14ac:dyDescent="0.4">
      <c r="C2521" s="50"/>
    </row>
    <row r="2522" spans="3:3" x14ac:dyDescent="0.4">
      <c r="C2522" s="50"/>
    </row>
    <row r="2523" spans="3:3" x14ac:dyDescent="0.4">
      <c r="C2523" s="50"/>
    </row>
    <row r="2524" spans="3:3" x14ac:dyDescent="0.4">
      <c r="C2524" s="50"/>
    </row>
    <row r="2525" spans="3:3" x14ac:dyDescent="0.4">
      <c r="C2525" s="50"/>
    </row>
    <row r="2526" spans="3:3" x14ac:dyDescent="0.4">
      <c r="C2526" s="50"/>
    </row>
    <row r="2527" spans="3:3" x14ac:dyDescent="0.4">
      <c r="C2527" s="50"/>
    </row>
    <row r="2528" spans="3:3" x14ac:dyDescent="0.4">
      <c r="C2528" s="50"/>
    </row>
    <row r="2529" spans="3:3" x14ac:dyDescent="0.4">
      <c r="C2529" s="50"/>
    </row>
    <row r="2530" spans="3:3" x14ac:dyDescent="0.4">
      <c r="C2530" s="50"/>
    </row>
    <row r="2531" spans="3:3" x14ac:dyDescent="0.4">
      <c r="C2531" s="50"/>
    </row>
    <row r="2532" spans="3:3" x14ac:dyDescent="0.4">
      <c r="C2532" s="50"/>
    </row>
    <row r="2533" spans="3:3" x14ac:dyDescent="0.4">
      <c r="C2533" s="50"/>
    </row>
    <row r="2534" spans="3:3" x14ac:dyDescent="0.4">
      <c r="C2534" s="50"/>
    </row>
    <row r="2535" spans="3:3" x14ac:dyDescent="0.4">
      <c r="C2535" s="50"/>
    </row>
    <row r="2536" spans="3:3" x14ac:dyDescent="0.4">
      <c r="C2536" s="50"/>
    </row>
    <row r="2537" spans="3:3" x14ac:dyDescent="0.4">
      <c r="C2537" s="50"/>
    </row>
    <row r="2538" spans="3:3" x14ac:dyDescent="0.4">
      <c r="C2538" s="50"/>
    </row>
    <row r="2539" spans="3:3" x14ac:dyDescent="0.4">
      <c r="C2539" s="50"/>
    </row>
    <row r="2540" spans="3:3" x14ac:dyDescent="0.4">
      <c r="C2540" s="50"/>
    </row>
    <row r="2541" spans="3:3" x14ac:dyDescent="0.4">
      <c r="C2541" s="50"/>
    </row>
    <row r="2542" spans="3:3" x14ac:dyDescent="0.4">
      <c r="C2542" s="50"/>
    </row>
    <row r="2543" spans="3:3" x14ac:dyDescent="0.4">
      <c r="C2543" s="50"/>
    </row>
    <row r="2544" spans="3:3" x14ac:dyDescent="0.4">
      <c r="C2544" s="50"/>
    </row>
    <row r="2545" spans="3:3" x14ac:dyDescent="0.4">
      <c r="C2545" s="50"/>
    </row>
    <row r="2546" spans="3:3" x14ac:dyDescent="0.4">
      <c r="C2546" s="50"/>
    </row>
    <row r="2547" spans="3:3" x14ac:dyDescent="0.4">
      <c r="C2547" s="50"/>
    </row>
    <row r="2548" spans="3:3" x14ac:dyDescent="0.4">
      <c r="C2548" s="50"/>
    </row>
    <row r="2549" spans="3:3" x14ac:dyDescent="0.4">
      <c r="C2549" s="50"/>
    </row>
    <row r="2550" spans="3:3" x14ac:dyDescent="0.4">
      <c r="C2550" s="50"/>
    </row>
    <row r="2551" spans="3:3" x14ac:dyDescent="0.4">
      <c r="C2551" s="50"/>
    </row>
    <row r="2552" spans="3:3" x14ac:dyDescent="0.4">
      <c r="C2552" s="50"/>
    </row>
    <row r="2553" spans="3:3" x14ac:dyDescent="0.4">
      <c r="C2553" s="50"/>
    </row>
    <row r="2554" spans="3:3" x14ac:dyDescent="0.4">
      <c r="C2554" s="50"/>
    </row>
    <row r="2555" spans="3:3" x14ac:dyDescent="0.4">
      <c r="C2555" s="50"/>
    </row>
    <row r="2556" spans="3:3" x14ac:dyDescent="0.4">
      <c r="C2556" s="50"/>
    </row>
    <row r="2557" spans="3:3" x14ac:dyDescent="0.4">
      <c r="C2557" s="50"/>
    </row>
    <row r="2558" spans="3:3" x14ac:dyDescent="0.4">
      <c r="C2558" s="50"/>
    </row>
    <row r="2559" spans="3:3" x14ac:dyDescent="0.4">
      <c r="C2559" s="50"/>
    </row>
    <row r="2560" spans="3:3" x14ac:dyDescent="0.4">
      <c r="C2560" s="50"/>
    </row>
    <row r="2561" spans="3:3" x14ac:dyDescent="0.4">
      <c r="C2561" s="50"/>
    </row>
    <row r="2562" spans="3:3" x14ac:dyDescent="0.4">
      <c r="C2562" s="50"/>
    </row>
    <row r="2563" spans="3:3" x14ac:dyDescent="0.4">
      <c r="C2563" s="50"/>
    </row>
    <row r="2564" spans="3:3" x14ac:dyDescent="0.4">
      <c r="C2564" s="50"/>
    </row>
    <row r="2565" spans="3:3" x14ac:dyDescent="0.4">
      <c r="C2565" s="50"/>
    </row>
    <row r="2566" spans="3:3" x14ac:dyDescent="0.4">
      <c r="C2566" s="50"/>
    </row>
    <row r="2567" spans="3:3" x14ac:dyDescent="0.4">
      <c r="C2567" s="50"/>
    </row>
    <row r="2568" spans="3:3" x14ac:dyDescent="0.4">
      <c r="C2568" s="50"/>
    </row>
    <row r="2569" spans="3:3" x14ac:dyDescent="0.4">
      <c r="C2569" s="50"/>
    </row>
    <row r="2570" spans="3:3" x14ac:dyDescent="0.4">
      <c r="C2570" s="50"/>
    </row>
    <row r="2571" spans="3:3" x14ac:dyDescent="0.4">
      <c r="C2571" s="50"/>
    </row>
    <row r="2572" spans="3:3" x14ac:dyDescent="0.4">
      <c r="C2572" s="50"/>
    </row>
    <row r="2573" spans="3:3" x14ac:dyDescent="0.4">
      <c r="C2573" s="50"/>
    </row>
    <row r="2574" spans="3:3" x14ac:dyDescent="0.4">
      <c r="C2574" s="50"/>
    </row>
    <row r="2575" spans="3:3" x14ac:dyDescent="0.4">
      <c r="C2575" s="50"/>
    </row>
    <row r="2576" spans="3:3" x14ac:dyDescent="0.4">
      <c r="C2576" s="50"/>
    </row>
    <row r="2577" spans="3:3" x14ac:dyDescent="0.4">
      <c r="C2577" s="50"/>
    </row>
    <row r="2578" spans="3:3" x14ac:dyDescent="0.4">
      <c r="C2578" s="50"/>
    </row>
    <row r="2579" spans="3:3" x14ac:dyDescent="0.4">
      <c r="C2579" s="50"/>
    </row>
    <row r="2580" spans="3:3" x14ac:dyDescent="0.4">
      <c r="C2580" s="50"/>
    </row>
    <row r="2581" spans="3:3" x14ac:dyDescent="0.4">
      <c r="C2581" s="50"/>
    </row>
    <row r="2582" spans="3:3" x14ac:dyDescent="0.4">
      <c r="C2582" s="50"/>
    </row>
    <row r="2583" spans="3:3" x14ac:dyDescent="0.4">
      <c r="C2583" s="50"/>
    </row>
    <row r="2584" spans="3:3" x14ac:dyDescent="0.4">
      <c r="C2584" s="50"/>
    </row>
    <row r="2585" spans="3:3" x14ac:dyDescent="0.4">
      <c r="C2585" s="50"/>
    </row>
    <row r="2586" spans="3:3" x14ac:dyDescent="0.4">
      <c r="C2586" s="50"/>
    </row>
    <row r="2587" spans="3:3" x14ac:dyDescent="0.4">
      <c r="C2587" s="50"/>
    </row>
    <row r="2588" spans="3:3" x14ac:dyDescent="0.4">
      <c r="C2588" s="50"/>
    </row>
    <row r="2589" spans="3:3" x14ac:dyDescent="0.4">
      <c r="C2589" s="50"/>
    </row>
    <row r="2590" spans="3:3" x14ac:dyDescent="0.4">
      <c r="C2590" s="50"/>
    </row>
    <row r="2591" spans="3:3" x14ac:dyDescent="0.4">
      <c r="C2591" s="50"/>
    </row>
    <row r="2592" spans="3:3" x14ac:dyDescent="0.4">
      <c r="C2592" s="50"/>
    </row>
    <row r="2593" spans="3:3" x14ac:dyDescent="0.4">
      <c r="C2593" s="50"/>
    </row>
    <row r="2594" spans="3:3" x14ac:dyDescent="0.4">
      <c r="C2594" s="50"/>
    </row>
    <row r="2595" spans="3:3" x14ac:dyDescent="0.4">
      <c r="C2595" s="50"/>
    </row>
    <row r="2596" spans="3:3" x14ac:dyDescent="0.4">
      <c r="C2596" s="50"/>
    </row>
    <row r="2597" spans="3:3" x14ac:dyDescent="0.4">
      <c r="C2597" s="50"/>
    </row>
    <row r="2598" spans="3:3" x14ac:dyDescent="0.4">
      <c r="C2598" s="50"/>
    </row>
    <row r="2599" spans="3:3" x14ac:dyDescent="0.4">
      <c r="C2599" s="50"/>
    </row>
    <row r="2600" spans="3:3" x14ac:dyDescent="0.4">
      <c r="C2600" s="50"/>
    </row>
    <row r="2601" spans="3:3" x14ac:dyDescent="0.4">
      <c r="C2601" s="50"/>
    </row>
    <row r="2602" spans="3:3" x14ac:dyDescent="0.4">
      <c r="C2602" s="50"/>
    </row>
    <row r="2603" spans="3:3" x14ac:dyDescent="0.4">
      <c r="C2603" s="50"/>
    </row>
    <row r="2604" spans="3:3" x14ac:dyDescent="0.4">
      <c r="C2604" s="50"/>
    </row>
    <row r="2605" spans="3:3" x14ac:dyDescent="0.4">
      <c r="C2605" s="50"/>
    </row>
    <row r="2606" spans="3:3" x14ac:dyDescent="0.4">
      <c r="C2606" s="50"/>
    </row>
    <row r="2607" spans="3:3" x14ac:dyDescent="0.4">
      <c r="C2607" s="50"/>
    </row>
    <row r="2608" spans="3:3" x14ac:dyDescent="0.4">
      <c r="C2608" s="50"/>
    </row>
    <row r="2609" spans="3:3" x14ac:dyDescent="0.4">
      <c r="C2609" s="50"/>
    </row>
    <row r="2610" spans="3:3" x14ac:dyDescent="0.4">
      <c r="C2610" s="50"/>
    </row>
    <row r="2611" spans="3:3" x14ac:dyDescent="0.4">
      <c r="C2611" s="50"/>
    </row>
    <row r="2612" spans="3:3" x14ac:dyDescent="0.4">
      <c r="C2612" s="50"/>
    </row>
    <row r="2613" spans="3:3" x14ac:dyDescent="0.4">
      <c r="C2613" s="50"/>
    </row>
    <row r="2614" spans="3:3" x14ac:dyDescent="0.4">
      <c r="C2614" s="50"/>
    </row>
    <row r="2615" spans="3:3" x14ac:dyDescent="0.4">
      <c r="C2615" s="50"/>
    </row>
    <row r="2616" spans="3:3" x14ac:dyDescent="0.4">
      <c r="C2616" s="50"/>
    </row>
    <row r="2617" spans="3:3" x14ac:dyDescent="0.4">
      <c r="C2617" s="50"/>
    </row>
    <row r="2618" spans="3:3" x14ac:dyDescent="0.4">
      <c r="C2618" s="50"/>
    </row>
    <row r="2619" spans="3:3" x14ac:dyDescent="0.4">
      <c r="C2619" s="50"/>
    </row>
    <row r="2620" spans="3:3" x14ac:dyDescent="0.4">
      <c r="C2620" s="50"/>
    </row>
    <row r="2621" spans="3:3" x14ac:dyDescent="0.4">
      <c r="C2621" s="50"/>
    </row>
    <row r="2622" spans="3:3" x14ac:dyDescent="0.4">
      <c r="C2622" s="50"/>
    </row>
    <row r="2623" spans="3:3" x14ac:dyDescent="0.4">
      <c r="C2623" s="50"/>
    </row>
    <row r="2624" spans="3:3" x14ac:dyDescent="0.4">
      <c r="C2624" s="50"/>
    </row>
    <row r="2625" spans="3:3" x14ac:dyDescent="0.4">
      <c r="C2625" s="50"/>
    </row>
    <row r="2626" spans="3:3" x14ac:dyDescent="0.4">
      <c r="C2626" s="50"/>
    </row>
    <row r="2627" spans="3:3" x14ac:dyDescent="0.4">
      <c r="C2627" s="50"/>
    </row>
    <row r="2628" spans="3:3" x14ac:dyDescent="0.4">
      <c r="C2628" s="50"/>
    </row>
    <row r="2629" spans="3:3" x14ac:dyDescent="0.4">
      <c r="C2629" s="50"/>
    </row>
    <row r="2630" spans="3:3" x14ac:dyDescent="0.4">
      <c r="C2630" s="50"/>
    </row>
    <row r="2631" spans="3:3" x14ac:dyDescent="0.4">
      <c r="C2631" s="50"/>
    </row>
    <row r="2632" spans="3:3" x14ac:dyDescent="0.4">
      <c r="C2632" s="50"/>
    </row>
    <row r="2633" spans="3:3" x14ac:dyDescent="0.4">
      <c r="C2633" s="50"/>
    </row>
    <row r="2634" spans="3:3" x14ac:dyDescent="0.4">
      <c r="C2634" s="50"/>
    </row>
    <row r="2635" spans="3:3" x14ac:dyDescent="0.4">
      <c r="C2635" s="50"/>
    </row>
    <row r="2636" spans="3:3" x14ac:dyDescent="0.4">
      <c r="C2636" s="50"/>
    </row>
    <row r="2637" spans="3:3" x14ac:dyDescent="0.4">
      <c r="C2637" s="50"/>
    </row>
    <row r="2638" spans="3:3" x14ac:dyDescent="0.4">
      <c r="C2638" s="50"/>
    </row>
    <row r="2639" spans="3:3" x14ac:dyDescent="0.4">
      <c r="C2639" s="50"/>
    </row>
    <row r="2640" spans="3:3" x14ac:dyDescent="0.4">
      <c r="C2640" s="50"/>
    </row>
    <row r="2641" spans="3:3" x14ac:dyDescent="0.4">
      <c r="C2641" s="50"/>
    </row>
    <row r="2642" spans="3:3" x14ac:dyDescent="0.4">
      <c r="C2642" s="50"/>
    </row>
    <row r="2643" spans="3:3" x14ac:dyDescent="0.4">
      <c r="C2643" s="50"/>
    </row>
    <row r="2644" spans="3:3" x14ac:dyDescent="0.4">
      <c r="C2644" s="50"/>
    </row>
    <row r="2645" spans="3:3" x14ac:dyDescent="0.4">
      <c r="C2645" s="50"/>
    </row>
    <row r="2646" spans="3:3" x14ac:dyDescent="0.4">
      <c r="C2646" s="50"/>
    </row>
    <row r="2647" spans="3:3" x14ac:dyDescent="0.4">
      <c r="C2647" s="50"/>
    </row>
    <row r="2648" spans="3:3" x14ac:dyDescent="0.4">
      <c r="C2648" s="50"/>
    </row>
    <row r="2649" spans="3:3" x14ac:dyDescent="0.4">
      <c r="C2649" s="50"/>
    </row>
    <row r="2650" spans="3:3" x14ac:dyDescent="0.4">
      <c r="C2650" s="50"/>
    </row>
    <row r="2651" spans="3:3" x14ac:dyDescent="0.4">
      <c r="C2651" s="50"/>
    </row>
    <row r="2652" spans="3:3" x14ac:dyDescent="0.4">
      <c r="C2652" s="50"/>
    </row>
    <row r="2653" spans="3:3" x14ac:dyDescent="0.4">
      <c r="C2653" s="50"/>
    </row>
    <row r="2654" spans="3:3" x14ac:dyDescent="0.4">
      <c r="C2654" s="50"/>
    </row>
    <row r="2655" spans="3:3" x14ac:dyDescent="0.4">
      <c r="C2655" s="50"/>
    </row>
    <row r="2656" spans="3:3" x14ac:dyDescent="0.4">
      <c r="C2656" s="50"/>
    </row>
    <row r="2657" spans="3:3" x14ac:dyDescent="0.4">
      <c r="C2657" s="50"/>
    </row>
    <row r="2658" spans="3:3" x14ac:dyDescent="0.4">
      <c r="C2658" s="50"/>
    </row>
    <row r="2659" spans="3:3" x14ac:dyDescent="0.4">
      <c r="C2659" s="50"/>
    </row>
    <row r="2660" spans="3:3" x14ac:dyDescent="0.4">
      <c r="C2660" s="50"/>
    </row>
    <row r="2661" spans="3:3" x14ac:dyDescent="0.4">
      <c r="C2661" s="50"/>
    </row>
    <row r="2662" spans="3:3" x14ac:dyDescent="0.4">
      <c r="C2662" s="50"/>
    </row>
    <row r="2663" spans="3:3" x14ac:dyDescent="0.4">
      <c r="C2663" s="50"/>
    </row>
    <row r="2664" spans="3:3" x14ac:dyDescent="0.4">
      <c r="C2664" s="50"/>
    </row>
    <row r="2665" spans="3:3" x14ac:dyDescent="0.4">
      <c r="C2665" s="50"/>
    </row>
    <row r="2666" spans="3:3" x14ac:dyDescent="0.4">
      <c r="C2666" s="50"/>
    </row>
    <row r="2667" spans="3:3" x14ac:dyDescent="0.4">
      <c r="C2667" s="50"/>
    </row>
    <row r="2668" spans="3:3" x14ac:dyDescent="0.4">
      <c r="C2668" s="50"/>
    </row>
    <row r="2669" spans="3:3" x14ac:dyDescent="0.4">
      <c r="C2669" s="50"/>
    </row>
    <row r="2670" spans="3:3" x14ac:dyDescent="0.4">
      <c r="C2670" s="50"/>
    </row>
    <row r="2671" spans="3:3" x14ac:dyDescent="0.4">
      <c r="C2671" s="50"/>
    </row>
    <row r="2672" spans="3:3" x14ac:dyDescent="0.4">
      <c r="C2672" s="50"/>
    </row>
    <row r="2673" spans="3:3" x14ac:dyDescent="0.4">
      <c r="C2673" s="50"/>
    </row>
    <row r="2674" spans="3:3" x14ac:dyDescent="0.4">
      <c r="C2674" s="50"/>
    </row>
    <row r="2675" spans="3:3" x14ac:dyDescent="0.4">
      <c r="C2675" s="50"/>
    </row>
    <row r="2676" spans="3:3" x14ac:dyDescent="0.4">
      <c r="C2676" s="50"/>
    </row>
    <row r="2677" spans="3:3" x14ac:dyDescent="0.4">
      <c r="C2677" s="50"/>
    </row>
    <row r="2678" spans="3:3" x14ac:dyDescent="0.4">
      <c r="C2678" s="50"/>
    </row>
    <row r="2679" spans="3:3" x14ac:dyDescent="0.4">
      <c r="C2679" s="50"/>
    </row>
    <row r="2680" spans="3:3" x14ac:dyDescent="0.4">
      <c r="C2680" s="50"/>
    </row>
    <row r="2681" spans="3:3" x14ac:dyDescent="0.4">
      <c r="C2681" s="50"/>
    </row>
    <row r="2682" spans="3:3" x14ac:dyDescent="0.4">
      <c r="C2682" s="50"/>
    </row>
    <row r="2683" spans="3:3" x14ac:dyDescent="0.4">
      <c r="C2683" s="50"/>
    </row>
    <row r="2684" spans="3:3" x14ac:dyDescent="0.4">
      <c r="C2684" s="50"/>
    </row>
    <row r="2685" spans="3:3" x14ac:dyDescent="0.4">
      <c r="C2685" s="50"/>
    </row>
    <row r="2686" spans="3:3" x14ac:dyDescent="0.4">
      <c r="C2686" s="50"/>
    </row>
    <row r="2687" spans="3:3" x14ac:dyDescent="0.4">
      <c r="C2687" s="50"/>
    </row>
    <row r="2688" spans="3:3" x14ac:dyDescent="0.4">
      <c r="C2688" s="50"/>
    </row>
    <row r="2689" spans="3:3" x14ac:dyDescent="0.4">
      <c r="C2689" s="50"/>
    </row>
    <row r="2690" spans="3:3" x14ac:dyDescent="0.4">
      <c r="C2690" s="50"/>
    </row>
    <row r="2691" spans="3:3" x14ac:dyDescent="0.4">
      <c r="C2691" s="50"/>
    </row>
    <row r="2692" spans="3:3" x14ac:dyDescent="0.4">
      <c r="C2692" s="50"/>
    </row>
    <row r="2693" spans="3:3" x14ac:dyDescent="0.4">
      <c r="C2693" s="50"/>
    </row>
    <row r="2694" spans="3:3" x14ac:dyDescent="0.4">
      <c r="C2694" s="50"/>
    </row>
    <row r="2695" spans="3:3" x14ac:dyDescent="0.4">
      <c r="C2695" s="50"/>
    </row>
    <row r="2696" spans="3:3" x14ac:dyDescent="0.4">
      <c r="C2696" s="50"/>
    </row>
    <row r="2697" spans="3:3" x14ac:dyDescent="0.4">
      <c r="C2697" s="50"/>
    </row>
    <row r="2698" spans="3:3" x14ac:dyDescent="0.4">
      <c r="C2698" s="50"/>
    </row>
    <row r="2699" spans="3:3" x14ac:dyDescent="0.4">
      <c r="C2699" s="50"/>
    </row>
    <row r="2700" spans="3:3" x14ac:dyDescent="0.4">
      <c r="C2700" s="50"/>
    </row>
    <row r="2701" spans="3:3" x14ac:dyDescent="0.4">
      <c r="C2701" s="50"/>
    </row>
    <row r="2702" spans="3:3" x14ac:dyDescent="0.4">
      <c r="C2702" s="50"/>
    </row>
    <row r="2703" spans="3:3" x14ac:dyDescent="0.4">
      <c r="C2703" s="50"/>
    </row>
    <row r="2704" spans="3:3" x14ac:dyDescent="0.4">
      <c r="C2704" s="50"/>
    </row>
    <row r="2705" spans="3:3" x14ac:dyDescent="0.4">
      <c r="C2705" s="50"/>
    </row>
    <row r="2706" spans="3:3" x14ac:dyDescent="0.4">
      <c r="C2706" s="50"/>
    </row>
    <row r="2707" spans="3:3" x14ac:dyDescent="0.4">
      <c r="C2707" s="50"/>
    </row>
    <row r="2708" spans="3:3" x14ac:dyDescent="0.4">
      <c r="C2708" s="50"/>
    </row>
    <row r="2709" spans="3:3" x14ac:dyDescent="0.4">
      <c r="C2709" s="50"/>
    </row>
    <row r="2710" spans="3:3" x14ac:dyDescent="0.4">
      <c r="C2710" s="50"/>
    </row>
    <row r="2711" spans="3:3" x14ac:dyDescent="0.4">
      <c r="C2711" s="50"/>
    </row>
    <row r="2712" spans="3:3" x14ac:dyDescent="0.4">
      <c r="C2712" s="50"/>
    </row>
    <row r="2713" spans="3:3" x14ac:dyDescent="0.4">
      <c r="C2713" s="50"/>
    </row>
    <row r="2714" spans="3:3" x14ac:dyDescent="0.4">
      <c r="C2714" s="50"/>
    </row>
    <row r="2715" spans="3:3" x14ac:dyDescent="0.4">
      <c r="C2715" s="50"/>
    </row>
    <row r="2716" spans="3:3" x14ac:dyDescent="0.4">
      <c r="C2716" s="50"/>
    </row>
    <row r="2717" spans="3:3" x14ac:dyDescent="0.4">
      <c r="C2717" s="50"/>
    </row>
    <row r="2718" spans="3:3" x14ac:dyDescent="0.4">
      <c r="C2718" s="50"/>
    </row>
    <row r="2719" spans="3:3" x14ac:dyDescent="0.4">
      <c r="C2719" s="50"/>
    </row>
    <row r="2720" spans="3:3" x14ac:dyDescent="0.4">
      <c r="C2720" s="50"/>
    </row>
    <row r="2721" spans="3:3" x14ac:dyDescent="0.4">
      <c r="C2721" s="50"/>
    </row>
    <row r="2722" spans="3:3" x14ac:dyDescent="0.4">
      <c r="C2722" s="50"/>
    </row>
    <row r="2723" spans="3:3" x14ac:dyDescent="0.4">
      <c r="C2723" s="50"/>
    </row>
    <row r="2724" spans="3:3" x14ac:dyDescent="0.4">
      <c r="C2724" s="50"/>
    </row>
    <row r="2725" spans="3:3" x14ac:dyDescent="0.4">
      <c r="C2725" s="50"/>
    </row>
    <row r="2726" spans="3:3" x14ac:dyDescent="0.4">
      <c r="C2726" s="50"/>
    </row>
    <row r="2727" spans="3:3" x14ac:dyDescent="0.4">
      <c r="C2727" s="50"/>
    </row>
    <row r="2728" spans="3:3" x14ac:dyDescent="0.4">
      <c r="C2728" s="50"/>
    </row>
    <row r="2729" spans="3:3" x14ac:dyDescent="0.4">
      <c r="C2729" s="50"/>
    </row>
    <row r="2730" spans="3:3" x14ac:dyDescent="0.4">
      <c r="C2730" s="50"/>
    </row>
    <row r="2731" spans="3:3" x14ac:dyDescent="0.4">
      <c r="C2731" s="50"/>
    </row>
    <row r="2732" spans="3:3" x14ac:dyDescent="0.4">
      <c r="C2732" s="50"/>
    </row>
    <row r="2733" spans="3:3" x14ac:dyDescent="0.4">
      <c r="C2733" s="50"/>
    </row>
    <row r="2734" spans="3:3" x14ac:dyDescent="0.4">
      <c r="C2734" s="50"/>
    </row>
    <row r="2735" spans="3:3" x14ac:dyDescent="0.4">
      <c r="C2735" s="50"/>
    </row>
    <row r="2736" spans="3:3" x14ac:dyDescent="0.4">
      <c r="C2736" s="50"/>
    </row>
    <row r="2737" spans="3:3" x14ac:dyDescent="0.4">
      <c r="C2737" s="50"/>
    </row>
    <row r="2738" spans="3:3" x14ac:dyDescent="0.4">
      <c r="C2738" s="50"/>
    </row>
    <row r="2739" spans="3:3" x14ac:dyDescent="0.4">
      <c r="C2739" s="50"/>
    </row>
    <row r="2740" spans="3:3" x14ac:dyDescent="0.4">
      <c r="C2740" s="50"/>
    </row>
    <row r="2741" spans="3:3" x14ac:dyDescent="0.4">
      <c r="C2741" s="50"/>
    </row>
    <row r="2742" spans="3:3" x14ac:dyDescent="0.4">
      <c r="C2742" s="50"/>
    </row>
    <row r="2743" spans="3:3" x14ac:dyDescent="0.4">
      <c r="C2743" s="50"/>
    </row>
    <row r="2744" spans="3:3" x14ac:dyDescent="0.4">
      <c r="C2744" s="50"/>
    </row>
    <row r="2745" spans="3:3" x14ac:dyDescent="0.4">
      <c r="C2745" s="50"/>
    </row>
    <row r="2746" spans="3:3" x14ac:dyDescent="0.4">
      <c r="C2746" s="50"/>
    </row>
    <row r="2747" spans="3:3" x14ac:dyDescent="0.4">
      <c r="C2747" s="50"/>
    </row>
    <row r="2748" spans="3:3" x14ac:dyDescent="0.4">
      <c r="C2748" s="50"/>
    </row>
    <row r="2749" spans="3:3" x14ac:dyDescent="0.4">
      <c r="C2749" s="50"/>
    </row>
    <row r="2750" spans="3:3" x14ac:dyDescent="0.4">
      <c r="C2750" s="50"/>
    </row>
    <row r="2751" spans="3:3" x14ac:dyDescent="0.4">
      <c r="C2751" s="50"/>
    </row>
    <row r="2752" spans="3:3" x14ac:dyDescent="0.4">
      <c r="C2752" s="50"/>
    </row>
    <row r="2753" spans="3:3" x14ac:dyDescent="0.4">
      <c r="C2753" s="50"/>
    </row>
    <row r="2754" spans="3:3" x14ac:dyDescent="0.4">
      <c r="C2754" s="50"/>
    </row>
    <row r="2755" spans="3:3" x14ac:dyDescent="0.4">
      <c r="C2755" s="50"/>
    </row>
    <row r="2756" spans="3:3" x14ac:dyDescent="0.4">
      <c r="C2756" s="50"/>
    </row>
    <row r="2757" spans="3:3" x14ac:dyDescent="0.4">
      <c r="C2757" s="50"/>
    </row>
    <row r="2758" spans="3:3" x14ac:dyDescent="0.4">
      <c r="C2758" s="50"/>
    </row>
    <row r="2759" spans="3:3" x14ac:dyDescent="0.4">
      <c r="C2759" s="50"/>
    </row>
    <row r="2760" spans="3:3" x14ac:dyDescent="0.4">
      <c r="C2760" s="50"/>
    </row>
    <row r="2761" spans="3:3" x14ac:dyDescent="0.4">
      <c r="C2761" s="50"/>
    </row>
    <row r="2762" spans="3:3" x14ac:dyDescent="0.4">
      <c r="C2762" s="50"/>
    </row>
    <row r="2763" spans="3:3" x14ac:dyDescent="0.4">
      <c r="C2763" s="50"/>
    </row>
    <row r="2764" spans="3:3" x14ac:dyDescent="0.4">
      <c r="C2764" s="50"/>
    </row>
    <row r="2765" spans="3:3" x14ac:dyDescent="0.4">
      <c r="C2765" s="50"/>
    </row>
    <row r="2766" spans="3:3" x14ac:dyDescent="0.4">
      <c r="C2766" s="50"/>
    </row>
    <row r="2767" spans="3:3" x14ac:dyDescent="0.4">
      <c r="C2767" s="50"/>
    </row>
    <row r="2768" spans="3:3" x14ac:dyDescent="0.4">
      <c r="C2768" s="50"/>
    </row>
    <row r="2769" spans="3:3" x14ac:dyDescent="0.4">
      <c r="C2769" s="50"/>
    </row>
    <row r="2770" spans="3:3" x14ac:dyDescent="0.4">
      <c r="C2770" s="50"/>
    </row>
    <row r="2771" spans="3:3" x14ac:dyDescent="0.4">
      <c r="C2771" s="50"/>
    </row>
    <row r="2772" spans="3:3" x14ac:dyDescent="0.4">
      <c r="C2772" s="50"/>
    </row>
    <row r="2773" spans="3:3" x14ac:dyDescent="0.4">
      <c r="C2773" s="50"/>
    </row>
    <row r="2774" spans="3:3" x14ac:dyDescent="0.4">
      <c r="C2774" s="50"/>
    </row>
    <row r="2775" spans="3:3" x14ac:dyDescent="0.4">
      <c r="C2775" s="50"/>
    </row>
    <row r="2776" spans="3:3" x14ac:dyDescent="0.4">
      <c r="C2776" s="50"/>
    </row>
    <row r="2777" spans="3:3" x14ac:dyDescent="0.4">
      <c r="C2777" s="50"/>
    </row>
    <row r="2778" spans="3:3" x14ac:dyDescent="0.4">
      <c r="C2778" s="50"/>
    </row>
    <row r="2779" spans="3:3" x14ac:dyDescent="0.4">
      <c r="C2779" s="50"/>
    </row>
    <row r="2780" spans="3:3" x14ac:dyDescent="0.4">
      <c r="C2780" s="50"/>
    </row>
    <row r="2781" spans="3:3" x14ac:dyDescent="0.4">
      <c r="C2781" s="50"/>
    </row>
    <row r="2782" spans="3:3" x14ac:dyDescent="0.4">
      <c r="C2782" s="50"/>
    </row>
    <row r="2783" spans="3:3" x14ac:dyDescent="0.4">
      <c r="C2783" s="50"/>
    </row>
    <row r="2784" spans="3:3" x14ac:dyDescent="0.4">
      <c r="C2784" s="50"/>
    </row>
    <row r="2785" spans="3:3" x14ac:dyDescent="0.4">
      <c r="C2785" s="50"/>
    </row>
    <row r="2786" spans="3:3" x14ac:dyDescent="0.4">
      <c r="C2786" s="50"/>
    </row>
    <row r="2787" spans="3:3" x14ac:dyDescent="0.4">
      <c r="C2787" s="50"/>
    </row>
    <row r="2788" spans="3:3" x14ac:dyDescent="0.4">
      <c r="C2788" s="50"/>
    </row>
    <row r="2789" spans="3:3" x14ac:dyDescent="0.4">
      <c r="C2789" s="50"/>
    </row>
    <row r="2790" spans="3:3" x14ac:dyDescent="0.4">
      <c r="C2790" s="50"/>
    </row>
    <row r="2791" spans="3:3" x14ac:dyDescent="0.4">
      <c r="C2791" s="50"/>
    </row>
    <row r="2792" spans="3:3" x14ac:dyDescent="0.4">
      <c r="C2792" s="50"/>
    </row>
    <row r="2793" spans="3:3" x14ac:dyDescent="0.4">
      <c r="C2793" s="50"/>
    </row>
    <row r="2794" spans="3:3" x14ac:dyDescent="0.4">
      <c r="C2794" s="50"/>
    </row>
    <row r="2795" spans="3:3" x14ac:dyDescent="0.4">
      <c r="C2795" s="50"/>
    </row>
    <row r="2796" spans="3:3" x14ac:dyDescent="0.4">
      <c r="C2796" s="50"/>
    </row>
    <row r="2797" spans="3:3" x14ac:dyDescent="0.4">
      <c r="C2797" s="50"/>
    </row>
    <row r="2798" spans="3:3" x14ac:dyDescent="0.4">
      <c r="C2798" s="50"/>
    </row>
    <row r="2799" spans="3:3" x14ac:dyDescent="0.4">
      <c r="C2799" s="50"/>
    </row>
    <row r="2800" spans="3:3" x14ac:dyDescent="0.4">
      <c r="C2800" s="50"/>
    </row>
    <row r="2801" spans="3:3" x14ac:dyDescent="0.4">
      <c r="C2801" s="50"/>
    </row>
    <row r="2802" spans="3:3" x14ac:dyDescent="0.4">
      <c r="C2802" s="50"/>
    </row>
    <row r="2803" spans="3:3" x14ac:dyDescent="0.4">
      <c r="C2803" s="50"/>
    </row>
    <row r="2804" spans="3:3" x14ac:dyDescent="0.4">
      <c r="C2804" s="50"/>
    </row>
    <row r="2805" spans="3:3" x14ac:dyDescent="0.4">
      <c r="C2805" s="50"/>
    </row>
    <row r="2806" spans="3:3" x14ac:dyDescent="0.4">
      <c r="C2806" s="50"/>
    </row>
    <row r="2807" spans="3:3" x14ac:dyDescent="0.4">
      <c r="C2807" s="50"/>
    </row>
    <row r="2808" spans="3:3" x14ac:dyDescent="0.4">
      <c r="C2808" s="50"/>
    </row>
    <row r="2809" spans="3:3" x14ac:dyDescent="0.4">
      <c r="C2809" s="50"/>
    </row>
    <row r="2810" spans="3:3" x14ac:dyDescent="0.4">
      <c r="C2810" s="50"/>
    </row>
    <row r="2811" spans="3:3" x14ac:dyDescent="0.4">
      <c r="C2811" s="50"/>
    </row>
    <row r="2812" spans="3:3" x14ac:dyDescent="0.4">
      <c r="C2812" s="50"/>
    </row>
    <row r="2813" spans="3:3" x14ac:dyDescent="0.4">
      <c r="C2813" s="50"/>
    </row>
    <row r="2814" spans="3:3" x14ac:dyDescent="0.4">
      <c r="C2814" s="50"/>
    </row>
    <row r="2815" spans="3:3" x14ac:dyDescent="0.4">
      <c r="C2815" s="50"/>
    </row>
    <row r="2816" spans="3:3" x14ac:dyDescent="0.4">
      <c r="C2816" s="50"/>
    </row>
    <row r="2817" spans="3:3" x14ac:dyDescent="0.4">
      <c r="C2817" s="50"/>
    </row>
    <row r="2818" spans="3:3" x14ac:dyDescent="0.4">
      <c r="C2818" s="50"/>
    </row>
    <row r="2819" spans="3:3" x14ac:dyDescent="0.4">
      <c r="C2819" s="50"/>
    </row>
    <row r="2820" spans="3:3" x14ac:dyDescent="0.4">
      <c r="C2820" s="50"/>
    </row>
    <row r="2821" spans="3:3" x14ac:dyDescent="0.4">
      <c r="C2821" s="50"/>
    </row>
    <row r="2822" spans="3:3" x14ac:dyDescent="0.4">
      <c r="C2822" s="50"/>
    </row>
    <row r="2823" spans="3:3" x14ac:dyDescent="0.4">
      <c r="C2823" s="50"/>
    </row>
    <row r="2824" spans="3:3" x14ac:dyDescent="0.4">
      <c r="C2824" s="50"/>
    </row>
    <row r="2825" spans="3:3" x14ac:dyDescent="0.4">
      <c r="C2825" s="50"/>
    </row>
    <row r="2826" spans="3:3" x14ac:dyDescent="0.4">
      <c r="C2826" s="50"/>
    </row>
    <row r="2827" spans="3:3" x14ac:dyDescent="0.4">
      <c r="C2827" s="50"/>
    </row>
    <row r="2828" spans="3:3" x14ac:dyDescent="0.4">
      <c r="C2828" s="50"/>
    </row>
    <row r="2829" spans="3:3" x14ac:dyDescent="0.4">
      <c r="C2829" s="50"/>
    </row>
    <row r="2830" spans="3:3" x14ac:dyDescent="0.4">
      <c r="C2830" s="50"/>
    </row>
    <row r="2831" spans="3:3" x14ac:dyDescent="0.4">
      <c r="C2831" s="50"/>
    </row>
    <row r="2832" spans="3:3" x14ac:dyDescent="0.4">
      <c r="C2832" s="50"/>
    </row>
    <row r="2833" spans="3:3" x14ac:dyDescent="0.4">
      <c r="C2833" s="50"/>
    </row>
    <row r="2834" spans="3:3" x14ac:dyDescent="0.4">
      <c r="C2834" s="50"/>
    </row>
    <row r="2835" spans="3:3" x14ac:dyDescent="0.4">
      <c r="C2835" s="50"/>
    </row>
    <row r="2836" spans="3:3" x14ac:dyDescent="0.4">
      <c r="C2836" s="50"/>
    </row>
    <row r="2837" spans="3:3" x14ac:dyDescent="0.4">
      <c r="C2837" s="50"/>
    </row>
    <row r="2838" spans="3:3" x14ac:dyDescent="0.4">
      <c r="C2838" s="50"/>
    </row>
    <row r="2839" spans="3:3" x14ac:dyDescent="0.4">
      <c r="C2839" s="50"/>
    </row>
    <row r="2840" spans="3:3" x14ac:dyDescent="0.4">
      <c r="C2840" s="50"/>
    </row>
    <row r="2841" spans="3:3" x14ac:dyDescent="0.4">
      <c r="C2841" s="50"/>
    </row>
    <row r="2842" spans="3:3" x14ac:dyDescent="0.4">
      <c r="C2842" s="50"/>
    </row>
    <row r="2843" spans="3:3" x14ac:dyDescent="0.4">
      <c r="C2843" s="50"/>
    </row>
    <row r="2844" spans="3:3" x14ac:dyDescent="0.4">
      <c r="C2844" s="50"/>
    </row>
    <row r="2845" spans="3:3" x14ac:dyDescent="0.4">
      <c r="C2845" s="50"/>
    </row>
    <row r="2846" spans="3:3" x14ac:dyDescent="0.4">
      <c r="C2846" s="50"/>
    </row>
    <row r="2847" spans="3:3" x14ac:dyDescent="0.4">
      <c r="C2847" s="50"/>
    </row>
    <row r="2848" spans="3:3" x14ac:dyDescent="0.4">
      <c r="C2848" s="50"/>
    </row>
    <row r="2849" spans="3:3" x14ac:dyDescent="0.4">
      <c r="C2849" s="50"/>
    </row>
    <row r="2850" spans="3:3" x14ac:dyDescent="0.4">
      <c r="C2850" s="50"/>
    </row>
    <row r="2851" spans="3:3" x14ac:dyDescent="0.4">
      <c r="C2851" s="50"/>
    </row>
    <row r="2852" spans="3:3" x14ac:dyDescent="0.4">
      <c r="C2852" s="50"/>
    </row>
    <row r="2853" spans="3:3" x14ac:dyDescent="0.4">
      <c r="C2853" s="50"/>
    </row>
    <row r="2854" spans="3:3" x14ac:dyDescent="0.4">
      <c r="C2854" s="50"/>
    </row>
    <row r="2855" spans="3:3" x14ac:dyDescent="0.4">
      <c r="C2855" s="50"/>
    </row>
    <row r="2856" spans="3:3" x14ac:dyDescent="0.4">
      <c r="C2856" s="50"/>
    </row>
    <row r="2857" spans="3:3" x14ac:dyDescent="0.4">
      <c r="C2857" s="50"/>
    </row>
    <row r="2858" spans="3:3" x14ac:dyDescent="0.4">
      <c r="C2858" s="50"/>
    </row>
    <row r="2859" spans="3:3" x14ac:dyDescent="0.4">
      <c r="C2859" s="50"/>
    </row>
    <row r="2860" spans="3:3" x14ac:dyDescent="0.4">
      <c r="C2860" s="50"/>
    </row>
    <row r="2861" spans="3:3" x14ac:dyDescent="0.4">
      <c r="C2861" s="50"/>
    </row>
    <row r="2862" spans="3:3" x14ac:dyDescent="0.4">
      <c r="C2862" s="50"/>
    </row>
    <row r="2863" spans="3:3" x14ac:dyDescent="0.4">
      <c r="C2863" s="50"/>
    </row>
    <row r="2864" spans="3:3" x14ac:dyDescent="0.4">
      <c r="C2864" s="50"/>
    </row>
    <row r="2865" spans="3:3" x14ac:dyDescent="0.4">
      <c r="C2865" s="50"/>
    </row>
    <row r="2866" spans="3:3" x14ac:dyDescent="0.4">
      <c r="C2866" s="50"/>
    </row>
    <row r="2867" spans="3:3" x14ac:dyDescent="0.4">
      <c r="C2867" s="50"/>
    </row>
    <row r="2868" spans="3:3" x14ac:dyDescent="0.4">
      <c r="C2868" s="50"/>
    </row>
    <row r="2869" spans="3:3" x14ac:dyDescent="0.4">
      <c r="C2869" s="50"/>
    </row>
    <row r="2870" spans="3:3" x14ac:dyDescent="0.4">
      <c r="C2870" s="50"/>
    </row>
    <row r="2871" spans="3:3" x14ac:dyDescent="0.4">
      <c r="C2871" s="50"/>
    </row>
    <row r="2872" spans="3:3" x14ac:dyDescent="0.4">
      <c r="C2872" s="50"/>
    </row>
    <row r="2873" spans="3:3" x14ac:dyDescent="0.4">
      <c r="C2873" s="50"/>
    </row>
    <row r="2874" spans="3:3" x14ac:dyDescent="0.4">
      <c r="C2874" s="50"/>
    </row>
    <row r="2875" spans="3:3" x14ac:dyDescent="0.4">
      <c r="C2875" s="50"/>
    </row>
    <row r="2876" spans="3:3" x14ac:dyDescent="0.4">
      <c r="C2876" s="50"/>
    </row>
    <row r="2877" spans="3:3" x14ac:dyDescent="0.4">
      <c r="C2877" s="50"/>
    </row>
    <row r="2878" spans="3:3" x14ac:dyDescent="0.4">
      <c r="C2878" s="50"/>
    </row>
    <row r="2879" spans="3:3" x14ac:dyDescent="0.4">
      <c r="C2879" s="50"/>
    </row>
    <row r="2880" spans="3:3" x14ac:dyDescent="0.4">
      <c r="C2880" s="50"/>
    </row>
    <row r="2881" spans="3:3" x14ac:dyDescent="0.4">
      <c r="C2881" s="50"/>
    </row>
    <row r="2882" spans="3:3" x14ac:dyDescent="0.4">
      <c r="C2882" s="50"/>
    </row>
    <row r="2883" spans="3:3" x14ac:dyDescent="0.4">
      <c r="C2883" s="50"/>
    </row>
    <row r="2884" spans="3:3" x14ac:dyDescent="0.4">
      <c r="C2884" s="50"/>
    </row>
    <row r="2885" spans="3:3" x14ac:dyDescent="0.4">
      <c r="C2885" s="50"/>
    </row>
    <row r="2886" spans="3:3" x14ac:dyDescent="0.4">
      <c r="C2886" s="50"/>
    </row>
    <row r="2887" spans="3:3" x14ac:dyDescent="0.4">
      <c r="C2887" s="50"/>
    </row>
    <row r="2888" spans="3:3" x14ac:dyDescent="0.4">
      <c r="C2888" s="50"/>
    </row>
    <row r="2889" spans="3:3" x14ac:dyDescent="0.4">
      <c r="C2889" s="50"/>
    </row>
    <row r="2890" spans="3:3" x14ac:dyDescent="0.4">
      <c r="C2890" s="50"/>
    </row>
    <row r="2891" spans="3:3" x14ac:dyDescent="0.4">
      <c r="C2891" s="50"/>
    </row>
    <row r="2892" spans="3:3" x14ac:dyDescent="0.4">
      <c r="C2892" s="50"/>
    </row>
    <row r="2893" spans="3:3" x14ac:dyDescent="0.4">
      <c r="C2893" s="50"/>
    </row>
    <row r="2894" spans="3:3" x14ac:dyDescent="0.4">
      <c r="C2894" s="50"/>
    </row>
    <row r="2895" spans="3:3" x14ac:dyDescent="0.4">
      <c r="C2895" s="50"/>
    </row>
    <row r="2896" spans="3:3" x14ac:dyDescent="0.4">
      <c r="C2896" s="50"/>
    </row>
    <row r="2897" spans="3:3" x14ac:dyDescent="0.4">
      <c r="C2897" s="50"/>
    </row>
    <row r="2898" spans="3:3" x14ac:dyDescent="0.4">
      <c r="C2898" s="50"/>
    </row>
    <row r="2899" spans="3:3" x14ac:dyDescent="0.4">
      <c r="C2899" s="50"/>
    </row>
    <row r="2900" spans="3:3" x14ac:dyDescent="0.4">
      <c r="C2900" s="50"/>
    </row>
    <row r="2901" spans="3:3" x14ac:dyDescent="0.4">
      <c r="C2901" s="50"/>
    </row>
    <row r="2902" spans="3:3" x14ac:dyDescent="0.4">
      <c r="C2902" s="50"/>
    </row>
    <row r="2903" spans="3:3" x14ac:dyDescent="0.4">
      <c r="C2903" s="50"/>
    </row>
    <row r="2904" spans="3:3" x14ac:dyDescent="0.4">
      <c r="C2904" s="50"/>
    </row>
    <row r="2905" spans="3:3" x14ac:dyDescent="0.4">
      <c r="C2905" s="50"/>
    </row>
    <row r="2906" spans="3:3" x14ac:dyDescent="0.4">
      <c r="C2906" s="50"/>
    </row>
    <row r="2907" spans="3:3" x14ac:dyDescent="0.4">
      <c r="C2907" s="50"/>
    </row>
    <row r="2908" spans="3:3" x14ac:dyDescent="0.4">
      <c r="C2908" s="50"/>
    </row>
    <row r="2909" spans="3:3" x14ac:dyDescent="0.4">
      <c r="C2909" s="50"/>
    </row>
    <row r="2910" spans="3:3" x14ac:dyDescent="0.4">
      <c r="C2910" s="50"/>
    </row>
    <row r="2911" spans="3:3" x14ac:dyDescent="0.4">
      <c r="C2911" s="50"/>
    </row>
    <row r="2912" spans="3:3" x14ac:dyDescent="0.4">
      <c r="C2912" s="50"/>
    </row>
    <row r="2913" spans="3:3" x14ac:dyDescent="0.4">
      <c r="C2913" s="50"/>
    </row>
    <row r="2914" spans="3:3" x14ac:dyDescent="0.4">
      <c r="C2914" s="50"/>
    </row>
    <row r="2915" spans="3:3" x14ac:dyDescent="0.4">
      <c r="C2915" s="50"/>
    </row>
    <row r="2916" spans="3:3" x14ac:dyDescent="0.4">
      <c r="C2916" s="50"/>
    </row>
    <row r="2917" spans="3:3" x14ac:dyDescent="0.4">
      <c r="C2917" s="50"/>
    </row>
    <row r="2918" spans="3:3" x14ac:dyDescent="0.4">
      <c r="C2918" s="50"/>
    </row>
    <row r="2919" spans="3:3" x14ac:dyDescent="0.4">
      <c r="C2919" s="50"/>
    </row>
    <row r="2920" spans="3:3" x14ac:dyDescent="0.4">
      <c r="C2920" s="50"/>
    </row>
    <row r="2921" spans="3:3" x14ac:dyDescent="0.4">
      <c r="C2921" s="50"/>
    </row>
    <row r="2922" spans="3:3" x14ac:dyDescent="0.4">
      <c r="C2922" s="50"/>
    </row>
    <row r="2923" spans="3:3" x14ac:dyDescent="0.4">
      <c r="C2923" s="50"/>
    </row>
    <row r="2924" spans="3:3" x14ac:dyDescent="0.4">
      <c r="C2924" s="50"/>
    </row>
    <row r="2925" spans="3:3" x14ac:dyDescent="0.4">
      <c r="C2925" s="50"/>
    </row>
    <row r="2926" spans="3:3" x14ac:dyDescent="0.4">
      <c r="C2926" s="50"/>
    </row>
    <row r="2927" spans="3:3" x14ac:dyDescent="0.4">
      <c r="C2927" s="50"/>
    </row>
    <row r="2928" spans="3:3" x14ac:dyDescent="0.4">
      <c r="C2928" s="50"/>
    </row>
    <row r="2929" spans="3:3" x14ac:dyDescent="0.4">
      <c r="C2929" s="50"/>
    </row>
    <row r="2930" spans="3:3" x14ac:dyDescent="0.4">
      <c r="C2930" s="50"/>
    </row>
    <row r="2931" spans="3:3" x14ac:dyDescent="0.4">
      <c r="C2931" s="50"/>
    </row>
    <row r="2932" spans="3:3" x14ac:dyDescent="0.4">
      <c r="C2932" s="50"/>
    </row>
    <row r="2933" spans="3:3" x14ac:dyDescent="0.4">
      <c r="C2933" s="50"/>
    </row>
    <row r="2934" spans="3:3" x14ac:dyDescent="0.4">
      <c r="C2934" s="50"/>
    </row>
    <row r="2935" spans="3:3" x14ac:dyDescent="0.4">
      <c r="C2935" s="50"/>
    </row>
    <row r="2936" spans="3:3" x14ac:dyDescent="0.4">
      <c r="C2936" s="50"/>
    </row>
    <row r="2937" spans="3:3" x14ac:dyDescent="0.4">
      <c r="C2937" s="50"/>
    </row>
    <row r="2938" spans="3:3" x14ac:dyDescent="0.4">
      <c r="C2938" s="50"/>
    </row>
    <row r="2939" spans="3:3" x14ac:dyDescent="0.4">
      <c r="C2939" s="50"/>
    </row>
    <row r="2940" spans="3:3" x14ac:dyDescent="0.4">
      <c r="C2940" s="50"/>
    </row>
    <row r="2941" spans="3:3" x14ac:dyDescent="0.4">
      <c r="C2941" s="50"/>
    </row>
    <row r="2942" spans="3:3" x14ac:dyDescent="0.4">
      <c r="C2942" s="50"/>
    </row>
    <row r="2943" spans="3:3" x14ac:dyDescent="0.4">
      <c r="C2943" s="50"/>
    </row>
    <row r="2944" spans="3:3" x14ac:dyDescent="0.4">
      <c r="C2944" s="50"/>
    </row>
    <row r="2945" spans="3:3" x14ac:dyDescent="0.4">
      <c r="C2945" s="50"/>
    </row>
    <row r="2946" spans="3:3" x14ac:dyDescent="0.4">
      <c r="C2946" s="50"/>
    </row>
    <row r="2947" spans="3:3" x14ac:dyDescent="0.4">
      <c r="C2947" s="50"/>
    </row>
    <row r="2948" spans="3:3" x14ac:dyDescent="0.4">
      <c r="C2948" s="50"/>
    </row>
    <row r="2949" spans="3:3" x14ac:dyDescent="0.4">
      <c r="C2949" s="50"/>
    </row>
    <row r="2950" spans="3:3" x14ac:dyDescent="0.4">
      <c r="C2950" s="50"/>
    </row>
    <row r="2951" spans="3:3" x14ac:dyDescent="0.4">
      <c r="C2951" s="50"/>
    </row>
    <row r="2952" spans="3:3" x14ac:dyDescent="0.4">
      <c r="C2952" s="50"/>
    </row>
    <row r="2953" spans="3:3" x14ac:dyDescent="0.4">
      <c r="C2953" s="50"/>
    </row>
    <row r="2954" spans="3:3" x14ac:dyDescent="0.4">
      <c r="C2954" s="50"/>
    </row>
    <row r="2955" spans="3:3" x14ac:dyDescent="0.4">
      <c r="C2955" s="50"/>
    </row>
    <row r="2956" spans="3:3" x14ac:dyDescent="0.4">
      <c r="C2956" s="50"/>
    </row>
    <row r="2957" spans="3:3" x14ac:dyDescent="0.4">
      <c r="C2957" s="50"/>
    </row>
    <row r="2958" spans="3:3" x14ac:dyDescent="0.4">
      <c r="C2958" s="50"/>
    </row>
    <row r="2959" spans="3:3" x14ac:dyDescent="0.4">
      <c r="C2959" s="50"/>
    </row>
    <row r="2960" spans="3:3" x14ac:dyDescent="0.4">
      <c r="C2960" s="50"/>
    </row>
    <row r="2961" spans="3:3" x14ac:dyDescent="0.4">
      <c r="C2961" s="50"/>
    </row>
    <row r="2962" spans="3:3" x14ac:dyDescent="0.4">
      <c r="C2962" s="50"/>
    </row>
    <row r="2963" spans="3:3" x14ac:dyDescent="0.4">
      <c r="C2963" s="50"/>
    </row>
    <row r="2964" spans="3:3" x14ac:dyDescent="0.4">
      <c r="C2964" s="50"/>
    </row>
    <row r="2965" spans="3:3" x14ac:dyDescent="0.4">
      <c r="C2965" s="50"/>
    </row>
    <row r="2966" spans="3:3" x14ac:dyDescent="0.4">
      <c r="C2966" s="50"/>
    </row>
    <row r="2967" spans="3:3" x14ac:dyDescent="0.4">
      <c r="C2967" s="50"/>
    </row>
    <row r="2968" spans="3:3" x14ac:dyDescent="0.4">
      <c r="C2968" s="50"/>
    </row>
    <row r="2969" spans="3:3" x14ac:dyDescent="0.4">
      <c r="C2969" s="50"/>
    </row>
    <row r="2970" spans="3:3" x14ac:dyDescent="0.4">
      <c r="C2970" s="50"/>
    </row>
    <row r="2971" spans="3:3" x14ac:dyDescent="0.4">
      <c r="C2971" s="50"/>
    </row>
    <row r="2972" spans="3:3" x14ac:dyDescent="0.4">
      <c r="C2972" s="50"/>
    </row>
    <row r="2973" spans="3:3" x14ac:dyDescent="0.4">
      <c r="C2973" s="50"/>
    </row>
    <row r="2974" spans="3:3" x14ac:dyDescent="0.4">
      <c r="C2974" s="50"/>
    </row>
    <row r="2975" spans="3:3" x14ac:dyDescent="0.4">
      <c r="C2975" s="50"/>
    </row>
    <row r="2976" spans="3:3" x14ac:dyDescent="0.4">
      <c r="C2976" s="50"/>
    </row>
    <row r="2977" spans="3:3" x14ac:dyDescent="0.4">
      <c r="C2977" s="50"/>
    </row>
    <row r="2978" spans="3:3" x14ac:dyDescent="0.4">
      <c r="C2978" s="50"/>
    </row>
    <row r="2979" spans="3:3" x14ac:dyDescent="0.4">
      <c r="C2979" s="50"/>
    </row>
    <row r="2980" spans="3:3" x14ac:dyDescent="0.4">
      <c r="C2980" s="50"/>
    </row>
    <row r="2981" spans="3:3" x14ac:dyDescent="0.4">
      <c r="C2981" s="50"/>
    </row>
    <row r="2982" spans="3:3" x14ac:dyDescent="0.4">
      <c r="C2982" s="50"/>
    </row>
    <row r="2983" spans="3:3" x14ac:dyDescent="0.4">
      <c r="C2983" s="50"/>
    </row>
    <row r="2984" spans="3:3" x14ac:dyDescent="0.4">
      <c r="C2984" s="50"/>
    </row>
    <row r="2985" spans="3:3" x14ac:dyDescent="0.4">
      <c r="C2985" s="50"/>
    </row>
    <row r="2986" spans="3:3" x14ac:dyDescent="0.4">
      <c r="C2986" s="50"/>
    </row>
    <row r="2987" spans="3:3" x14ac:dyDescent="0.4">
      <c r="C2987" s="50"/>
    </row>
    <row r="2988" spans="3:3" x14ac:dyDescent="0.4">
      <c r="C2988" s="50"/>
    </row>
    <row r="2989" spans="3:3" x14ac:dyDescent="0.4">
      <c r="C2989" s="50"/>
    </row>
    <row r="2990" spans="3:3" x14ac:dyDescent="0.4">
      <c r="C2990" s="50"/>
    </row>
    <row r="2991" spans="3:3" x14ac:dyDescent="0.4">
      <c r="C2991" s="50"/>
    </row>
    <row r="2992" spans="3:3" x14ac:dyDescent="0.4">
      <c r="C2992" s="50"/>
    </row>
    <row r="2993" spans="3:3" x14ac:dyDescent="0.4">
      <c r="C2993" s="50"/>
    </row>
    <row r="2994" spans="3:3" x14ac:dyDescent="0.4">
      <c r="C2994" s="50"/>
    </row>
    <row r="2995" spans="3:3" x14ac:dyDescent="0.4">
      <c r="C2995" s="50"/>
    </row>
    <row r="2996" spans="3:3" x14ac:dyDescent="0.4">
      <c r="C2996" s="50"/>
    </row>
    <row r="2997" spans="3:3" x14ac:dyDescent="0.4">
      <c r="C2997" s="50"/>
    </row>
    <row r="2998" spans="3:3" x14ac:dyDescent="0.4">
      <c r="C2998" s="50"/>
    </row>
    <row r="2999" spans="3:3" x14ac:dyDescent="0.4">
      <c r="C2999" s="50"/>
    </row>
    <row r="3000" spans="3:3" x14ac:dyDescent="0.4">
      <c r="C3000" s="50"/>
    </row>
    <row r="3001" spans="3:3" x14ac:dyDescent="0.4">
      <c r="C3001" s="50"/>
    </row>
    <row r="3002" spans="3:3" x14ac:dyDescent="0.4">
      <c r="C3002" s="50"/>
    </row>
    <row r="3003" spans="3:3" x14ac:dyDescent="0.4">
      <c r="C3003" s="50"/>
    </row>
    <row r="3004" spans="3:3" x14ac:dyDescent="0.4">
      <c r="C3004" s="50"/>
    </row>
    <row r="3005" spans="3:3" x14ac:dyDescent="0.4">
      <c r="C3005" s="50"/>
    </row>
    <row r="3006" spans="3:3" x14ac:dyDescent="0.4">
      <c r="C3006" s="50"/>
    </row>
    <row r="3007" spans="3:3" x14ac:dyDescent="0.4">
      <c r="C3007" s="50"/>
    </row>
    <row r="3008" spans="3:3" x14ac:dyDescent="0.4">
      <c r="C3008" s="50"/>
    </row>
    <row r="3009" spans="3:3" x14ac:dyDescent="0.4">
      <c r="C3009" s="50"/>
    </row>
    <row r="3010" spans="3:3" x14ac:dyDescent="0.4">
      <c r="C3010" s="50"/>
    </row>
    <row r="3011" spans="3:3" x14ac:dyDescent="0.4">
      <c r="C3011" s="50"/>
    </row>
    <row r="3012" spans="3:3" x14ac:dyDescent="0.4">
      <c r="C3012" s="50"/>
    </row>
    <row r="3013" spans="3:3" x14ac:dyDescent="0.4">
      <c r="C3013" s="50"/>
    </row>
    <row r="3014" spans="3:3" x14ac:dyDescent="0.4">
      <c r="C3014" s="50"/>
    </row>
    <row r="3015" spans="3:3" x14ac:dyDescent="0.4">
      <c r="C3015" s="50"/>
    </row>
    <row r="3016" spans="3:3" x14ac:dyDescent="0.4">
      <c r="C3016" s="50"/>
    </row>
    <row r="3017" spans="3:3" x14ac:dyDescent="0.4">
      <c r="C3017" s="50"/>
    </row>
    <row r="3018" spans="3:3" x14ac:dyDescent="0.4">
      <c r="C3018" s="50"/>
    </row>
    <row r="3019" spans="3:3" x14ac:dyDescent="0.4">
      <c r="C3019" s="50"/>
    </row>
    <row r="3020" spans="3:3" x14ac:dyDescent="0.4">
      <c r="C3020" s="50"/>
    </row>
    <row r="3021" spans="3:3" x14ac:dyDescent="0.4">
      <c r="C3021" s="50"/>
    </row>
    <row r="3022" spans="3:3" x14ac:dyDescent="0.4">
      <c r="C3022" s="50"/>
    </row>
    <row r="3023" spans="3:3" x14ac:dyDescent="0.4">
      <c r="C3023" s="50"/>
    </row>
    <row r="3024" spans="3:3" x14ac:dyDescent="0.4">
      <c r="C3024" s="50"/>
    </row>
    <row r="3025" spans="3:3" x14ac:dyDescent="0.4">
      <c r="C3025" s="50"/>
    </row>
    <row r="3026" spans="3:3" x14ac:dyDescent="0.4">
      <c r="C3026" s="50"/>
    </row>
    <row r="3027" spans="3:3" x14ac:dyDescent="0.4">
      <c r="C3027" s="50"/>
    </row>
    <row r="3028" spans="3:3" x14ac:dyDescent="0.4">
      <c r="C3028" s="50"/>
    </row>
    <row r="3029" spans="3:3" x14ac:dyDescent="0.4">
      <c r="C3029" s="50"/>
    </row>
    <row r="3030" spans="3:3" x14ac:dyDescent="0.4">
      <c r="C3030" s="50"/>
    </row>
    <row r="3031" spans="3:3" x14ac:dyDescent="0.4">
      <c r="C3031" s="50"/>
    </row>
    <row r="3032" spans="3:3" x14ac:dyDescent="0.4">
      <c r="C3032" s="50"/>
    </row>
    <row r="3033" spans="3:3" x14ac:dyDescent="0.4">
      <c r="C3033" s="50"/>
    </row>
    <row r="3034" spans="3:3" x14ac:dyDescent="0.4">
      <c r="C3034" s="50"/>
    </row>
    <row r="3035" spans="3:3" x14ac:dyDescent="0.4">
      <c r="C3035" s="50"/>
    </row>
    <row r="3036" spans="3:3" x14ac:dyDescent="0.4">
      <c r="C3036" s="50"/>
    </row>
    <row r="3037" spans="3:3" x14ac:dyDescent="0.4">
      <c r="C3037" s="50"/>
    </row>
    <row r="3038" spans="3:3" x14ac:dyDescent="0.4">
      <c r="C3038" s="50"/>
    </row>
    <row r="3039" spans="3:3" x14ac:dyDescent="0.4">
      <c r="C3039" s="50"/>
    </row>
    <row r="3040" spans="3:3" x14ac:dyDescent="0.4">
      <c r="C3040" s="50"/>
    </row>
    <row r="3041" spans="3:3" x14ac:dyDescent="0.4">
      <c r="C3041" s="50"/>
    </row>
    <row r="3042" spans="3:3" x14ac:dyDescent="0.4">
      <c r="C3042" s="50"/>
    </row>
    <row r="3043" spans="3:3" x14ac:dyDescent="0.4">
      <c r="C3043" s="50"/>
    </row>
    <row r="3044" spans="3:3" x14ac:dyDescent="0.4">
      <c r="C3044" s="50"/>
    </row>
    <row r="3045" spans="3:3" x14ac:dyDescent="0.4">
      <c r="C3045" s="50"/>
    </row>
    <row r="3046" spans="3:3" x14ac:dyDescent="0.4">
      <c r="C3046" s="50"/>
    </row>
    <row r="3047" spans="3:3" x14ac:dyDescent="0.4">
      <c r="C3047" s="50"/>
    </row>
    <row r="3048" spans="3:3" x14ac:dyDescent="0.4">
      <c r="C3048" s="50"/>
    </row>
    <row r="3049" spans="3:3" x14ac:dyDescent="0.4">
      <c r="C3049" s="50"/>
    </row>
    <row r="3050" spans="3:3" x14ac:dyDescent="0.4">
      <c r="C3050" s="50"/>
    </row>
    <row r="3051" spans="3:3" x14ac:dyDescent="0.4">
      <c r="C3051" s="50"/>
    </row>
    <row r="3052" spans="3:3" x14ac:dyDescent="0.4">
      <c r="C3052" s="50"/>
    </row>
    <row r="3053" spans="3:3" x14ac:dyDescent="0.4">
      <c r="C3053" s="50"/>
    </row>
    <row r="3054" spans="3:3" x14ac:dyDescent="0.4">
      <c r="C3054" s="50"/>
    </row>
    <row r="3055" spans="3:3" x14ac:dyDescent="0.4">
      <c r="C3055" s="50"/>
    </row>
    <row r="3056" spans="3:3" x14ac:dyDescent="0.4">
      <c r="C3056" s="50"/>
    </row>
    <row r="3057" spans="3:3" x14ac:dyDescent="0.4">
      <c r="C3057" s="50"/>
    </row>
    <row r="3058" spans="3:3" x14ac:dyDescent="0.4">
      <c r="C3058" s="50"/>
    </row>
    <row r="3059" spans="3:3" x14ac:dyDescent="0.4">
      <c r="C3059" s="50"/>
    </row>
    <row r="3060" spans="3:3" x14ac:dyDescent="0.4">
      <c r="C3060" s="50"/>
    </row>
    <row r="3061" spans="3:3" x14ac:dyDescent="0.4">
      <c r="C3061" s="50"/>
    </row>
    <row r="3062" spans="3:3" x14ac:dyDescent="0.4">
      <c r="C3062" s="50"/>
    </row>
    <row r="3063" spans="3:3" x14ac:dyDescent="0.4">
      <c r="C3063" s="50"/>
    </row>
    <row r="3064" spans="3:3" x14ac:dyDescent="0.4">
      <c r="C3064" s="50"/>
    </row>
    <row r="3065" spans="3:3" x14ac:dyDescent="0.4">
      <c r="C3065" s="50"/>
    </row>
    <row r="3066" spans="3:3" x14ac:dyDescent="0.4">
      <c r="C3066" s="50"/>
    </row>
    <row r="3067" spans="3:3" x14ac:dyDescent="0.4">
      <c r="C3067" s="50"/>
    </row>
    <row r="3068" spans="3:3" x14ac:dyDescent="0.4">
      <c r="C3068" s="50"/>
    </row>
    <row r="3069" spans="3:3" x14ac:dyDescent="0.4">
      <c r="C3069" s="50"/>
    </row>
    <row r="3070" spans="3:3" x14ac:dyDescent="0.4">
      <c r="C3070" s="50"/>
    </row>
    <row r="3071" spans="3:3" x14ac:dyDescent="0.4">
      <c r="C3071" s="50"/>
    </row>
    <row r="3072" spans="3:3" x14ac:dyDescent="0.4">
      <c r="C3072" s="50"/>
    </row>
    <row r="3073" spans="3:3" x14ac:dyDescent="0.4">
      <c r="C3073" s="50"/>
    </row>
    <row r="3074" spans="3:3" x14ac:dyDescent="0.4">
      <c r="C3074" s="50"/>
    </row>
    <row r="3075" spans="3:3" x14ac:dyDescent="0.4">
      <c r="C3075" s="50"/>
    </row>
    <row r="3076" spans="3:3" x14ac:dyDescent="0.4">
      <c r="C3076" s="50"/>
    </row>
    <row r="3077" spans="3:3" x14ac:dyDescent="0.4">
      <c r="C3077" s="50"/>
    </row>
    <row r="3078" spans="3:3" x14ac:dyDescent="0.4">
      <c r="C3078" s="50"/>
    </row>
    <row r="3079" spans="3:3" x14ac:dyDescent="0.4">
      <c r="C3079" s="50"/>
    </row>
    <row r="3080" spans="3:3" x14ac:dyDescent="0.4">
      <c r="C3080" s="50"/>
    </row>
    <row r="3081" spans="3:3" x14ac:dyDescent="0.4">
      <c r="C3081" s="50"/>
    </row>
    <row r="3082" spans="3:3" x14ac:dyDescent="0.4">
      <c r="C3082" s="50"/>
    </row>
    <row r="3083" spans="3:3" x14ac:dyDescent="0.4">
      <c r="C3083" s="50"/>
    </row>
    <row r="3084" spans="3:3" x14ac:dyDescent="0.4">
      <c r="C3084" s="50"/>
    </row>
    <row r="3085" spans="3:3" x14ac:dyDescent="0.4">
      <c r="C3085" s="50"/>
    </row>
    <row r="3086" spans="3:3" x14ac:dyDescent="0.4">
      <c r="C3086" s="50"/>
    </row>
    <row r="3087" spans="3:3" x14ac:dyDescent="0.4">
      <c r="C3087" s="50"/>
    </row>
    <row r="3088" spans="3:3" x14ac:dyDescent="0.4">
      <c r="C3088" s="50"/>
    </row>
    <row r="3089" spans="3:3" x14ac:dyDescent="0.4">
      <c r="C3089" s="50"/>
    </row>
    <row r="3090" spans="3:3" x14ac:dyDescent="0.4">
      <c r="C3090" s="50"/>
    </row>
    <row r="3091" spans="3:3" x14ac:dyDescent="0.4">
      <c r="C3091" s="50"/>
    </row>
    <row r="3092" spans="3:3" x14ac:dyDescent="0.4">
      <c r="C3092" s="50"/>
    </row>
    <row r="3093" spans="3:3" x14ac:dyDescent="0.4">
      <c r="C3093" s="50"/>
    </row>
    <row r="3094" spans="3:3" x14ac:dyDescent="0.4">
      <c r="C3094" s="50"/>
    </row>
    <row r="3095" spans="3:3" x14ac:dyDescent="0.4">
      <c r="C3095" s="50"/>
    </row>
    <row r="3096" spans="3:3" x14ac:dyDescent="0.4">
      <c r="C3096" s="50"/>
    </row>
    <row r="3097" spans="3:3" x14ac:dyDescent="0.4">
      <c r="C3097" s="50"/>
    </row>
    <row r="3098" spans="3:3" x14ac:dyDescent="0.4">
      <c r="C3098" s="50"/>
    </row>
    <row r="3099" spans="3:3" x14ac:dyDescent="0.4">
      <c r="C3099" s="50"/>
    </row>
    <row r="3100" spans="3:3" x14ac:dyDescent="0.4">
      <c r="C3100" s="50"/>
    </row>
    <row r="3101" spans="3:3" x14ac:dyDescent="0.4">
      <c r="C3101" s="50"/>
    </row>
    <row r="3102" spans="3:3" x14ac:dyDescent="0.4">
      <c r="C3102" s="50"/>
    </row>
    <row r="3103" spans="3:3" x14ac:dyDescent="0.4">
      <c r="C3103" s="50"/>
    </row>
    <row r="3104" spans="3:3" x14ac:dyDescent="0.4">
      <c r="C3104" s="50"/>
    </row>
    <row r="3105" spans="3:3" x14ac:dyDescent="0.4">
      <c r="C3105" s="50"/>
    </row>
    <row r="3106" spans="3:3" x14ac:dyDescent="0.4">
      <c r="C3106" s="50"/>
    </row>
    <row r="3107" spans="3:3" x14ac:dyDescent="0.4">
      <c r="C3107" s="50"/>
    </row>
    <row r="3108" spans="3:3" x14ac:dyDescent="0.4">
      <c r="C3108" s="50"/>
    </row>
    <row r="3109" spans="3:3" x14ac:dyDescent="0.4">
      <c r="C3109" s="50"/>
    </row>
    <row r="3110" spans="3:3" x14ac:dyDescent="0.4">
      <c r="C3110" s="50"/>
    </row>
    <row r="3111" spans="3:3" x14ac:dyDescent="0.4">
      <c r="C3111" s="50"/>
    </row>
    <row r="3112" spans="3:3" x14ac:dyDescent="0.4">
      <c r="C3112" s="50"/>
    </row>
    <row r="3113" spans="3:3" x14ac:dyDescent="0.4">
      <c r="C3113" s="50"/>
    </row>
    <row r="3114" spans="3:3" x14ac:dyDescent="0.4">
      <c r="C3114" s="50"/>
    </row>
    <row r="3115" spans="3:3" x14ac:dyDescent="0.4">
      <c r="C3115" s="50"/>
    </row>
    <row r="3116" spans="3:3" x14ac:dyDescent="0.4">
      <c r="C3116" s="50"/>
    </row>
    <row r="3117" spans="3:3" x14ac:dyDescent="0.4">
      <c r="C3117" s="50"/>
    </row>
    <row r="3118" spans="3:3" x14ac:dyDescent="0.4">
      <c r="C3118" s="50"/>
    </row>
    <row r="3119" spans="3:3" x14ac:dyDescent="0.4">
      <c r="C3119" s="50"/>
    </row>
    <row r="3120" spans="3:3" x14ac:dyDescent="0.4">
      <c r="C3120" s="50"/>
    </row>
    <row r="3121" spans="3:3" x14ac:dyDescent="0.4">
      <c r="C3121" s="50"/>
    </row>
    <row r="3122" spans="3:3" x14ac:dyDescent="0.4">
      <c r="C3122" s="50"/>
    </row>
    <row r="3123" spans="3:3" x14ac:dyDescent="0.4">
      <c r="C3123" s="50"/>
    </row>
    <row r="3124" spans="3:3" x14ac:dyDescent="0.4">
      <c r="C3124" s="50"/>
    </row>
    <row r="3125" spans="3:3" x14ac:dyDescent="0.4">
      <c r="C3125" s="50"/>
    </row>
    <row r="3126" spans="3:3" x14ac:dyDescent="0.4">
      <c r="C3126" s="50"/>
    </row>
    <row r="3127" spans="3:3" x14ac:dyDescent="0.4">
      <c r="C3127" s="50"/>
    </row>
    <row r="3128" spans="3:3" x14ac:dyDescent="0.4">
      <c r="C3128" s="50"/>
    </row>
    <row r="3129" spans="3:3" x14ac:dyDescent="0.4">
      <c r="C3129" s="50"/>
    </row>
    <row r="3130" spans="3:3" x14ac:dyDescent="0.4">
      <c r="C3130" s="50"/>
    </row>
    <row r="3131" spans="3:3" x14ac:dyDescent="0.4">
      <c r="C3131" s="50"/>
    </row>
    <row r="3132" spans="3:3" x14ac:dyDescent="0.4">
      <c r="C3132" s="50"/>
    </row>
    <row r="3133" spans="3:3" x14ac:dyDescent="0.4">
      <c r="C3133" s="50"/>
    </row>
    <row r="3134" spans="3:3" x14ac:dyDescent="0.4">
      <c r="C3134" s="50"/>
    </row>
    <row r="3135" spans="3:3" x14ac:dyDescent="0.4">
      <c r="C3135" s="50"/>
    </row>
    <row r="3136" spans="3:3" x14ac:dyDescent="0.4">
      <c r="C3136" s="50"/>
    </row>
    <row r="3137" spans="3:3" x14ac:dyDescent="0.4">
      <c r="C3137" s="50"/>
    </row>
    <row r="3138" spans="3:3" x14ac:dyDescent="0.4">
      <c r="C3138" s="50"/>
    </row>
    <row r="3139" spans="3:3" x14ac:dyDescent="0.4">
      <c r="C3139" s="50"/>
    </row>
    <row r="3140" spans="3:3" x14ac:dyDescent="0.4">
      <c r="C3140" s="50"/>
    </row>
    <row r="3141" spans="3:3" x14ac:dyDescent="0.4">
      <c r="C3141" s="50"/>
    </row>
    <row r="3142" spans="3:3" x14ac:dyDescent="0.4">
      <c r="C3142" s="50"/>
    </row>
    <row r="3143" spans="3:3" x14ac:dyDescent="0.4">
      <c r="C3143" s="50"/>
    </row>
    <row r="3144" spans="3:3" x14ac:dyDescent="0.4">
      <c r="C3144" s="50"/>
    </row>
    <row r="3145" spans="3:3" x14ac:dyDescent="0.4">
      <c r="C3145" s="50"/>
    </row>
    <row r="3146" spans="3:3" x14ac:dyDescent="0.4">
      <c r="C3146" s="50"/>
    </row>
    <row r="3147" spans="3:3" x14ac:dyDescent="0.4">
      <c r="C3147" s="50"/>
    </row>
    <row r="3148" spans="3:3" x14ac:dyDescent="0.4">
      <c r="C3148" s="50"/>
    </row>
    <row r="3149" spans="3:3" x14ac:dyDescent="0.4">
      <c r="C3149" s="50"/>
    </row>
    <row r="3150" spans="3:3" x14ac:dyDescent="0.4">
      <c r="C3150" s="50"/>
    </row>
    <row r="3151" spans="3:3" x14ac:dyDescent="0.4">
      <c r="C3151" s="50"/>
    </row>
    <row r="3152" spans="3:3" x14ac:dyDescent="0.4">
      <c r="C3152" s="50"/>
    </row>
    <row r="3153" spans="3:3" x14ac:dyDescent="0.4">
      <c r="C3153" s="50"/>
    </row>
    <row r="3154" spans="3:3" x14ac:dyDescent="0.4">
      <c r="C3154" s="50"/>
    </row>
    <row r="3155" spans="3:3" x14ac:dyDescent="0.4">
      <c r="C3155" s="50"/>
    </row>
    <row r="3156" spans="3:3" x14ac:dyDescent="0.4">
      <c r="C3156" s="50"/>
    </row>
    <row r="3157" spans="3:3" x14ac:dyDescent="0.4">
      <c r="C3157" s="50"/>
    </row>
    <row r="3158" spans="3:3" x14ac:dyDescent="0.4">
      <c r="C3158" s="50"/>
    </row>
    <row r="3159" spans="3:3" x14ac:dyDescent="0.4">
      <c r="C3159" s="50"/>
    </row>
    <row r="3160" spans="3:3" x14ac:dyDescent="0.4">
      <c r="C3160" s="50"/>
    </row>
    <row r="3161" spans="3:3" x14ac:dyDescent="0.4">
      <c r="C3161" s="50"/>
    </row>
    <row r="3162" spans="3:3" x14ac:dyDescent="0.4">
      <c r="C3162" s="50"/>
    </row>
    <row r="3163" spans="3:3" x14ac:dyDescent="0.4">
      <c r="C3163" s="50"/>
    </row>
    <row r="3164" spans="3:3" x14ac:dyDescent="0.4">
      <c r="C3164" s="50"/>
    </row>
    <row r="3165" spans="3:3" x14ac:dyDescent="0.4">
      <c r="C3165" s="50"/>
    </row>
    <row r="3166" spans="3:3" x14ac:dyDescent="0.4">
      <c r="C3166" s="50"/>
    </row>
    <row r="3167" spans="3:3" x14ac:dyDescent="0.4">
      <c r="C3167" s="50"/>
    </row>
    <row r="3168" spans="3:3" x14ac:dyDescent="0.4">
      <c r="C3168" s="50"/>
    </row>
    <row r="3169" spans="3:3" x14ac:dyDescent="0.4">
      <c r="C3169" s="50"/>
    </row>
    <row r="3170" spans="3:3" x14ac:dyDescent="0.4">
      <c r="C3170" s="50"/>
    </row>
    <row r="3171" spans="3:3" x14ac:dyDescent="0.4">
      <c r="C3171" s="50"/>
    </row>
    <row r="3172" spans="3:3" x14ac:dyDescent="0.4">
      <c r="C3172" s="50"/>
    </row>
    <row r="3173" spans="3:3" x14ac:dyDescent="0.4">
      <c r="C3173" s="50"/>
    </row>
    <row r="3174" spans="3:3" x14ac:dyDescent="0.4">
      <c r="C3174" s="50"/>
    </row>
    <row r="3175" spans="3:3" x14ac:dyDescent="0.4">
      <c r="C3175" s="50"/>
    </row>
    <row r="3176" spans="3:3" x14ac:dyDescent="0.4">
      <c r="C3176" s="50"/>
    </row>
    <row r="3177" spans="3:3" x14ac:dyDescent="0.4">
      <c r="C3177" s="50"/>
    </row>
    <row r="3178" spans="3:3" x14ac:dyDescent="0.4">
      <c r="C3178" s="50"/>
    </row>
    <row r="3179" spans="3:3" x14ac:dyDescent="0.4">
      <c r="C3179" s="50"/>
    </row>
    <row r="3180" spans="3:3" x14ac:dyDescent="0.4">
      <c r="C3180" s="50"/>
    </row>
    <row r="3181" spans="3:3" x14ac:dyDescent="0.4">
      <c r="C3181" s="50"/>
    </row>
    <row r="3182" spans="3:3" x14ac:dyDescent="0.4">
      <c r="C3182" s="50"/>
    </row>
    <row r="3183" spans="3:3" x14ac:dyDescent="0.4">
      <c r="C3183" s="50"/>
    </row>
    <row r="3184" spans="3:3" x14ac:dyDescent="0.4">
      <c r="C3184" s="50"/>
    </row>
    <row r="3185" spans="3:3" x14ac:dyDescent="0.4">
      <c r="C3185" s="50"/>
    </row>
    <row r="3186" spans="3:3" x14ac:dyDescent="0.4">
      <c r="C3186" s="50"/>
    </row>
    <row r="3187" spans="3:3" x14ac:dyDescent="0.4">
      <c r="C3187" s="50"/>
    </row>
    <row r="3188" spans="3:3" x14ac:dyDescent="0.4">
      <c r="C3188" s="50"/>
    </row>
    <row r="3189" spans="3:3" x14ac:dyDescent="0.4">
      <c r="C3189" s="50"/>
    </row>
    <row r="3190" spans="3:3" x14ac:dyDescent="0.4">
      <c r="C3190" s="50"/>
    </row>
    <row r="3191" spans="3:3" x14ac:dyDescent="0.4">
      <c r="C3191" s="50"/>
    </row>
    <row r="3192" spans="3:3" x14ac:dyDescent="0.4">
      <c r="C3192" s="50"/>
    </row>
    <row r="3193" spans="3:3" x14ac:dyDescent="0.4">
      <c r="C3193" s="50"/>
    </row>
    <row r="3194" spans="3:3" x14ac:dyDescent="0.4">
      <c r="C3194" s="50"/>
    </row>
    <row r="3195" spans="3:3" x14ac:dyDescent="0.4">
      <c r="C3195" s="50"/>
    </row>
    <row r="3196" spans="3:3" x14ac:dyDescent="0.4">
      <c r="C3196" s="50"/>
    </row>
    <row r="3197" spans="3:3" x14ac:dyDescent="0.4">
      <c r="C3197" s="50"/>
    </row>
    <row r="3198" spans="3:3" x14ac:dyDescent="0.4">
      <c r="C3198" s="50"/>
    </row>
    <row r="3199" spans="3:3" x14ac:dyDescent="0.4">
      <c r="C3199" s="50"/>
    </row>
    <row r="3200" spans="3:3" x14ac:dyDescent="0.4">
      <c r="C3200" s="50"/>
    </row>
    <row r="3201" spans="3:3" x14ac:dyDescent="0.4">
      <c r="C3201" s="50"/>
    </row>
    <row r="3202" spans="3:3" x14ac:dyDescent="0.4">
      <c r="C3202" s="50"/>
    </row>
    <row r="3203" spans="3:3" x14ac:dyDescent="0.4">
      <c r="C3203" s="50"/>
    </row>
    <row r="3204" spans="3:3" x14ac:dyDescent="0.4">
      <c r="C3204" s="50"/>
    </row>
    <row r="3205" spans="3:3" x14ac:dyDescent="0.4">
      <c r="C3205" s="50"/>
    </row>
    <row r="3206" spans="3:3" x14ac:dyDescent="0.4">
      <c r="C3206" s="50"/>
    </row>
    <row r="3207" spans="3:3" x14ac:dyDescent="0.4">
      <c r="C3207" s="50"/>
    </row>
    <row r="3208" spans="3:3" x14ac:dyDescent="0.4">
      <c r="C3208" s="50"/>
    </row>
    <row r="3209" spans="3:3" x14ac:dyDescent="0.4">
      <c r="C3209" s="50"/>
    </row>
    <row r="3210" spans="3:3" x14ac:dyDescent="0.4">
      <c r="C3210" s="50"/>
    </row>
    <row r="3211" spans="3:3" x14ac:dyDescent="0.4">
      <c r="C3211" s="50"/>
    </row>
    <row r="3212" spans="3:3" x14ac:dyDescent="0.4">
      <c r="C3212" s="50"/>
    </row>
    <row r="3213" spans="3:3" x14ac:dyDescent="0.4">
      <c r="C3213" s="50"/>
    </row>
    <row r="3214" spans="3:3" x14ac:dyDescent="0.4">
      <c r="C3214" s="50"/>
    </row>
    <row r="3215" spans="3:3" x14ac:dyDescent="0.4">
      <c r="C3215" s="50"/>
    </row>
    <row r="3216" spans="3:3" x14ac:dyDescent="0.4">
      <c r="C3216" s="50"/>
    </row>
    <row r="3217" spans="3:3" x14ac:dyDescent="0.4">
      <c r="C3217" s="50"/>
    </row>
    <row r="3218" spans="3:3" x14ac:dyDescent="0.4">
      <c r="C3218" s="50"/>
    </row>
    <row r="3219" spans="3:3" x14ac:dyDescent="0.4">
      <c r="C3219" s="50"/>
    </row>
    <row r="3220" spans="3:3" x14ac:dyDescent="0.4">
      <c r="C3220" s="50"/>
    </row>
    <row r="3221" spans="3:3" x14ac:dyDescent="0.4">
      <c r="C3221" s="50"/>
    </row>
    <row r="3222" spans="3:3" x14ac:dyDescent="0.4">
      <c r="C3222" s="50"/>
    </row>
    <row r="3223" spans="3:3" x14ac:dyDescent="0.4">
      <c r="C3223" s="50"/>
    </row>
    <row r="3224" spans="3:3" x14ac:dyDescent="0.4">
      <c r="C3224" s="50"/>
    </row>
    <row r="3225" spans="3:3" x14ac:dyDescent="0.4">
      <c r="C3225" s="50"/>
    </row>
    <row r="3226" spans="3:3" x14ac:dyDescent="0.4">
      <c r="C3226" s="50"/>
    </row>
    <row r="3227" spans="3:3" x14ac:dyDescent="0.4">
      <c r="C3227" s="50"/>
    </row>
    <row r="3228" spans="3:3" x14ac:dyDescent="0.4">
      <c r="C3228" s="50"/>
    </row>
    <row r="3229" spans="3:3" x14ac:dyDescent="0.4">
      <c r="C3229" s="50"/>
    </row>
    <row r="3230" spans="3:3" x14ac:dyDescent="0.4">
      <c r="C3230" s="50"/>
    </row>
    <row r="3231" spans="3:3" x14ac:dyDescent="0.4">
      <c r="C3231" s="50"/>
    </row>
    <row r="3232" spans="3:3" x14ac:dyDescent="0.4">
      <c r="C3232" s="50"/>
    </row>
    <row r="3233" spans="3:3" x14ac:dyDescent="0.4">
      <c r="C3233" s="50"/>
    </row>
    <row r="3234" spans="3:3" x14ac:dyDescent="0.4">
      <c r="C3234" s="50"/>
    </row>
    <row r="3235" spans="3:3" x14ac:dyDescent="0.4">
      <c r="C3235" s="50"/>
    </row>
    <row r="3236" spans="3:3" x14ac:dyDescent="0.4">
      <c r="C3236" s="50"/>
    </row>
    <row r="3237" spans="3:3" x14ac:dyDescent="0.4">
      <c r="C3237" s="50"/>
    </row>
    <row r="3238" spans="3:3" x14ac:dyDescent="0.4">
      <c r="C3238" s="50"/>
    </row>
    <row r="3239" spans="3:3" x14ac:dyDescent="0.4">
      <c r="C3239" s="50"/>
    </row>
    <row r="3240" spans="3:3" x14ac:dyDescent="0.4">
      <c r="C3240" s="50"/>
    </row>
    <row r="3241" spans="3:3" x14ac:dyDescent="0.4">
      <c r="C3241" s="50"/>
    </row>
    <row r="3242" spans="3:3" x14ac:dyDescent="0.4">
      <c r="C3242" s="50"/>
    </row>
    <row r="3243" spans="3:3" x14ac:dyDescent="0.4">
      <c r="C3243" s="50"/>
    </row>
    <row r="3244" spans="3:3" x14ac:dyDescent="0.4">
      <c r="C3244" s="50"/>
    </row>
    <row r="3245" spans="3:3" x14ac:dyDescent="0.4">
      <c r="C3245" s="50"/>
    </row>
    <row r="3246" spans="3:3" x14ac:dyDescent="0.4">
      <c r="C3246" s="50"/>
    </row>
    <row r="3247" spans="3:3" x14ac:dyDescent="0.4">
      <c r="C3247" s="50"/>
    </row>
    <row r="3248" spans="3:3" x14ac:dyDescent="0.4">
      <c r="C3248" s="50"/>
    </row>
    <row r="3249" spans="3:3" x14ac:dyDescent="0.4">
      <c r="C3249" s="50"/>
    </row>
    <row r="3250" spans="3:3" x14ac:dyDescent="0.4">
      <c r="C3250" s="50"/>
    </row>
    <row r="3251" spans="3:3" x14ac:dyDescent="0.4">
      <c r="C3251" s="50"/>
    </row>
    <row r="3252" spans="3:3" x14ac:dyDescent="0.4">
      <c r="C3252" s="50"/>
    </row>
    <row r="3253" spans="3:3" x14ac:dyDescent="0.4">
      <c r="C3253" s="50"/>
    </row>
    <row r="3254" spans="3:3" x14ac:dyDescent="0.4">
      <c r="C3254" s="50"/>
    </row>
    <row r="3255" spans="3:3" x14ac:dyDescent="0.4">
      <c r="C3255" s="50"/>
    </row>
    <row r="3256" spans="3:3" x14ac:dyDescent="0.4">
      <c r="C3256" s="50"/>
    </row>
    <row r="3257" spans="3:3" x14ac:dyDescent="0.4">
      <c r="C3257" s="50"/>
    </row>
    <row r="3258" spans="3:3" x14ac:dyDescent="0.4">
      <c r="C3258" s="50"/>
    </row>
    <row r="3259" spans="3:3" x14ac:dyDescent="0.4">
      <c r="C3259" s="50"/>
    </row>
    <row r="3260" spans="3:3" x14ac:dyDescent="0.4">
      <c r="C3260" s="50"/>
    </row>
    <row r="3261" spans="3:3" x14ac:dyDescent="0.4">
      <c r="C3261" s="50"/>
    </row>
    <row r="3262" spans="3:3" x14ac:dyDescent="0.4">
      <c r="C3262" s="50"/>
    </row>
    <row r="3263" spans="3:3" x14ac:dyDescent="0.4">
      <c r="C3263" s="50"/>
    </row>
    <row r="3264" spans="3:3" x14ac:dyDescent="0.4">
      <c r="C3264" s="50"/>
    </row>
    <row r="3265" spans="3:3" x14ac:dyDescent="0.4">
      <c r="C3265" s="50"/>
    </row>
    <row r="3266" spans="3:3" x14ac:dyDescent="0.4">
      <c r="C3266" s="50"/>
    </row>
    <row r="3267" spans="3:3" x14ac:dyDescent="0.4">
      <c r="C3267" s="50"/>
    </row>
    <row r="3268" spans="3:3" x14ac:dyDescent="0.4">
      <c r="C3268" s="50"/>
    </row>
    <row r="3269" spans="3:3" x14ac:dyDescent="0.4">
      <c r="C3269" s="50"/>
    </row>
    <row r="3270" spans="3:3" x14ac:dyDescent="0.4">
      <c r="C3270" s="50"/>
    </row>
    <row r="3271" spans="3:3" x14ac:dyDescent="0.4">
      <c r="C3271" s="50"/>
    </row>
    <row r="3272" spans="3:3" x14ac:dyDescent="0.4">
      <c r="C3272" s="50"/>
    </row>
    <row r="3273" spans="3:3" x14ac:dyDescent="0.4">
      <c r="C3273" s="50"/>
    </row>
    <row r="3274" spans="3:3" x14ac:dyDescent="0.4">
      <c r="C3274" s="50"/>
    </row>
    <row r="3275" spans="3:3" x14ac:dyDescent="0.4">
      <c r="C3275" s="50"/>
    </row>
    <row r="3276" spans="3:3" x14ac:dyDescent="0.4">
      <c r="C3276" s="50"/>
    </row>
    <row r="3277" spans="3:3" x14ac:dyDescent="0.4">
      <c r="C3277" s="50"/>
    </row>
    <row r="3278" spans="3:3" x14ac:dyDescent="0.4">
      <c r="C3278" s="50"/>
    </row>
    <row r="3279" spans="3:3" x14ac:dyDescent="0.4">
      <c r="C3279" s="50"/>
    </row>
    <row r="3280" spans="3:3" x14ac:dyDescent="0.4">
      <c r="C3280" s="50"/>
    </row>
    <row r="3281" spans="3:3" x14ac:dyDescent="0.4">
      <c r="C3281" s="50"/>
    </row>
    <row r="3282" spans="3:3" x14ac:dyDescent="0.4">
      <c r="C3282" s="50"/>
    </row>
    <row r="3283" spans="3:3" x14ac:dyDescent="0.4">
      <c r="C3283" s="50"/>
    </row>
    <row r="3284" spans="3:3" x14ac:dyDescent="0.4">
      <c r="C3284" s="50"/>
    </row>
    <row r="3285" spans="3:3" x14ac:dyDescent="0.4">
      <c r="C3285" s="50"/>
    </row>
    <row r="3286" spans="3:3" x14ac:dyDescent="0.4">
      <c r="C3286" s="50"/>
    </row>
    <row r="3287" spans="3:3" x14ac:dyDescent="0.4">
      <c r="C3287" s="50"/>
    </row>
    <row r="3288" spans="3:3" x14ac:dyDescent="0.4">
      <c r="C3288" s="50"/>
    </row>
    <row r="3289" spans="3:3" x14ac:dyDescent="0.4">
      <c r="C3289" s="50"/>
    </row>
    <row r="3290" spans="3:3" x14ac:dyDescent="0.4">
      <c r="C3290" s="50"/>
    </row>
    <row r="3291" spans="3:3" x14ac:dyDescent="0.4">
      <c r="C3291" s="50"/>
    </row>
    <row r="3292" spans="3:3" x14ac:dyDescent="0.4">
      <c r="C3292" s="50"/>
    </row>
    <row r="3293" spans="3:3" x14ac:dyDescent="0.4">
      <c r="C3293" s="50"/>
    </row>
    <row r="3294" spans="3:3" x14ac:dyDescent="0.4">
      <c r="C3294" s="50"/>
    </row>
    <row r="3295" spans="3:3" x14ac:dyDescent="0.4">
      <c r="C3295" s="50"/>
    </row>
    <row r="3296" spans="3:3" x14ac:dyDescent="0.4">
      <c r="C3296" s="50"/>
    </row>
    <row r="3297" spans="3:3" x14ac:dyDescent="0.4">
      <c r="C3297" s="50"/>
    </row>
    <row r="3298" spans="3:3" x14ac:dyDescent="0.4">
      <c r="C3298" s="50"/>
    </row>
    <row r="3299" spans="3:3" x14ac:dyDescent="0.4">
      <c r="C3299" s="50"/>
    </row>
    <row r="3300" spans="3:3" x14ac:dyDescent="0.4">
      <c r="C3300" s="50"/>
    </row>
    <row r="3301" spans="3:3" x14ac:dyDescent="0.4">
      <c r="C3301" s="50"/>
    </row>
    <row r="3302" spans="3:3" x14ac:dyDescent="0.4">
      <c r="C3302" s="50"/>
    </row>
    <row r="3303" spans="3:3" x14ac:dyDescent="0.4">
      <c r="C3303" s="50"/>
    </row>
    <row r="3304" spans="3:3" x14ac:dyDescent="0.4">
      <c r="C3304" s="50"/>
    </row>
    <row r="3305" spans="3:3" x14ac:dyDescent="0.4">
      <c r="C3305" s="50"/>
    </row>
    <row r="3306" spans="3:3" x14ac:dyDescent="0.4">
      <c r="C3306" s="50"/>
    </row>
    <row r="3307" spans="3:3" x14ac:dyDescent="0.4">
      <c r="C3307" s="50"/>
    </row>
    <row r="3308" spans="3:3" x14ac:dyDescent="0.4">
      <c r="C3308" s="50"/>
    </row>
    <row r="3309" spans="3:3" x14ac:dyDescent="0.4">
      <c r="C3309" s="50"/>
    </row>
    <row r="3310" spans="3:3" x14ac:dyDescent="0.4">
      <c r="C3310" s="50"/>
    </row>
    <row r="3311" spans="3:3" x14ac:dyDescent="0.4">
      <c r="C3311" s="50"/>
    </row>
    <row r="3312" spans="3:3" x14ac:dyDescent="0.4">
      <c r="C3312" s="50"/>
    </row>
    <row r="3313" spans="3:3" x14ac:dyDescent="0.4">
      <c r="C3313" s="50"/>
    </row>
    <row r="3314" spans="3:3" x14ac:dyDescent="0.4">
      <c r="C3314" s="50"/>
    </row>
    <row r="3315" spans="3:3" x14ac:dyDescent="0.4">
      <c r="C3315" s="50"/>
    </row>
    <row r="3316" spans="3:3" x14ac:dyDescent="0.4">
      <c r="C3316" s="50"/>
    </row>
    <row r="3317" spans="3:3" x14ac:dyDescent="0.4">
      <c r="C3317" s="50"/>
    </row>
    <row r="3318" spans="3:3" x14ac:dyDescent="0.4">
      <c r="C3318" s="50"/>
    </row>
    <row r="3319" spans="3:3" x14ac:dyDescent="0.4">
      <c r="C3319" s="50"/>
    </row>
    <row r="3320" spans="3:3" x14ac:dyDescent="0.4">
      <c r="C3320" s="50"/>
    </row>
    <row r="3321" spans="3:3" x14ac:dyDescent="0.4">
      <c r="C3321" s="50"/>
    </row>
    <row r="3322" spans="3:3" x14ac:dyDescent="0.4">
      <c r="C3322" s="50"/>
    </row>
    <row r="3323" spans="3:3" x14ac:dyDescent="0.4">
      <c r="C3323" s="50"/>
    </row>
    <row r="3324" spans="3:3" x14ac:dyDescent="0.4">
      <c r="C3324" s="50"/>
    </row>
    <row r="3325" spans="3:3" x14ac:dyDescent="0.4">
      <c r="C3325" s="50"/>
    </row>
    <row r="3326" spans="3:3" x14ac:dyDescent="0.4">
      <c r="C3326" s="50"/>
    </row>
    <row r="3327" spans="3:3" x14ac:dyDescent="0.4">
      <c r="C3327" s="50"/>
    </row>
    <row r="3328" spans="3:3" x14ac:dyDescent="0.4">
      <c r="C3328" s="50"/>
    </row>
    <row r="3329" spans="3:3" x14ac:dyDescent="0.4">
      <c r="C3329" s="50"/>
    </row>
    <row r="3330" spans="3:3" x14ac:dyDescent="0.4">
      <c r="C3330" s="50"/>
    </row>
    <row r="3331" spans="3:3" x14ac:dyDescent="0.4">
      <c r="C3331" s="50"/>
    </row>
    <row r="3332" spans="3:3" x14ac:dyDescent="0.4">
      <c r="C3332" s="50"/>
    </row>
    <row r="3333" spans="3:3" x14ac:dyDescent="0.4">
      <c r="C3333" s="50"/>
    </row>
    <row r="3334" spans="3:3" x14ac:dyDescent="0.4">
      <c r="C3334" s="50"/>
    </row>
    <row r="3335" spans="3:3" x14ac:dyDescent="0.4">
      <c r="C3335" s="50"/>
    </row>
    <row r="3336" spans="3:3" x14ac:dyDescent="0.4">
      <c r="C3336" s="50"/>
    </row>
    <row r="3337" spans="3:3" x14ac:dyDescent="0.4">
      <c r="C3337" s="50"/>
    </row>
    <row r="3338" spans="3:3" x14ac:dyDescent="0.4">
      <c r="C3338" s="50"/>
    </row>
    <row r="3339" spans="3:3" x14ac:dyDescent="0.4">
      <c r="C3339" s="50"/>
    </row>
    <row r="3340" spans="3:3" x14ac:dyDescent="0.4">
      <c r="C3340" s="50"/>
    </row>
    <row r="3341" spans="3:3" x14ac:dyDescent="0.4">
      <c r="C3341" s="50"/>
    </row>
    <row r="3342" spans="3:3" x14ac:dyDescent="0.4">
      <c r="C3342" s="50"/>
    </row>
    <row r="3343" spans="3:3" x14ac:dyDescent="0.4">
      <c r="C3343" s="50"/>
    </row>
    <row r="3344" spans="3:3" x14ac:dyDescent="0.4">
      <c r="C3344" s="50"/>
    </row>
    <row r="3345" spans="3:3" x14ac:dyDescent="0.4">
      <c r="C3345" s="50"/>
    </row>
    <row r="3346" spans="3:3" x14ac:dyDescent="0.4">
      <c r="C3346" s="50"/>
    </row>
    <row r="3347" spans="3:3" x14ac:dyDescent="0.4">
      <c r="C3347" s="50"/>
    </row>
    <row r="3348" spans="3:3" x14ac:dyDescent="0.4">
      <c r="C3348" s="50"/>
    </row>
    <row r="3349" spans="3:3" x14ac:dyDescent="0.4">
      <c r="C3349" s="50"/>
    </row>
    <row r="3350" spans="3:3" x14ac:dyDescent="0.4">
      <c r="C3350" s="50"/>
    </row>
    <row r="3351" spans="3:3" x14ac:dyDescent="0.4">
      <c r="C3351" s="50"/>
    </row>
    <row r="3352" spans="3:3" x14ac:dyDescent="0.4">
      <c r="C3352" s="50"/>
    </row>
    <row r="3353" spans="3:3" x14ac:dyDescent="0.4">
      <c r="C3353" s="50"/>
    </row>
    <row r="3354" spans="3:3" x14ac:dyDescent="0.4">
      <c r="C3354" s="50"/>
    </row>
    <row r="3355" spans="3:3" x14ac:dyDescent="0.4">
      <c r="C3355" s="50"/>
    </row>
    <row r="3356" spans="3:3" x14ac:dyDescent="0.4">
      <c r="C3356" s="50"/>
    </row>
    <row r="3357" spans="3:3" x14ac:dyDescent="0.4">
      <c r="C3357" s="50"/>
    </row>
    <row r="3358" spans="3:3" x14ac:dyDescent="0.4">
      <c r="C3358" s="50"/>
    </row>
    <row r="3359" spans="3:3" x14ac:dyDescent="0.4">
      <c r="C3359" s="50"/>
    </row>
    <row r="3360" spans="3:3" x14ac:dyDescent="0.4">
      <c r="C3360" s="50"/>
    </row>
    <row r="3361" spans="3:3" x14ac:dyDescent="0.4">
      <c r="C3361" s="50"/>
    </row>
    <row r="3362" spans="3:3" x14ac:dyDescent="0.4">
      <c r="C3362" s="50"/>
    </row>
    <row r="3363" spans="3:3" x14ac:dyDescent="0.4">
      <c r="C3363" s="50"/>
    </row>
    <row r="3364" spans="3:3" x14ac:dyDescent="0.4">
      <c r="C3364" s="50"/>
    </row>
    <row r="3365" spans="3:3" x14ac:dyDescent="0.4">
      <c r="C3365" s="50"/>
    </row>
    <row r="3366" spans="3:3" x14ac:dyDescent="0.4">
      <c r="C3366" s="50"/>
    </row>
    <row r="3367" spans="3:3" x14ac:dyDescent="0.4">
      <c r="C3367" s="50"/>
    </row>
    <row r="3368" spans="3:3" x14ac:dyDescent="0.4">
      <c r="C3368" s="50"/>
    </row>
    <row r="3369" spans="3:3" x14ac:dyDescent="0.4">
      <c r="C3369" s="50"/>
    </row>
    <row r="3370" spans="3:3" x14ac:dyDescent="0.4">
      <c r="C3370" s="50"/>
    </row>
    <row r="3371" spans="3:3" x14ac:dyDescent="0.4">
      <c r="C3371" s="50"/>
    </row>
    <row r="3372" spans="3:3" x14ac:dyDescent="0.4">
      <c r="C3372" s="50"/>
    </row>
    <row r="3373" spans="3:3" x14ac:dyDescent="0.4">
      <c r="C3373" s="50"/>
    </row>
    <row r="3374" spans="3:3" x14ac:dyDescent="0.4">
      <c r="C3374" s="50"/>
    </row>
    <row r="3375" spans="3:3" x14ac:dyDescent="0.4">
      <c r="C3375" s="50"/>
    </row>
    <row r="3376" spans="3:3" x14ac:dyDescent="0.4">
      <c r="C3376" s="50"/>
    </row>
    <row r="3377" spans="3:3" x14ac:dyDescent="0.4">
      <c r="C3377" s="50"/>
    </row>
    <row r="3378" spans="3:3" x14ac:dyDescent="0.4">
      <c r="C3378" s="50"/>
    </row>
    <row r="3379" spans="3:3" x14ac:dyDescent="0.4">
      <c r="C3379" s="50"/>
    </row>
    <row r="3380" spans="3:3" x14ac:dyDescent="0.4">
      <c r="C3380" s="50"/>
    </row>
    <row r="3381" spans="3:3" x14ac:dyDescent="0.4">
      <c r="C3381" s="50"/>
    </row>
    <row r="3382" spans="3:3" x14ac:dyDescent="0.4">
      <c r="C3382" s="50"/>
    </row>
    <row r="3383" spans="3:3" x14ac:dyDescent="0.4">
      <c r="C3383" s="50"/>
    </row>
    <row r="3384" spans="3:3" x14ac:dyDescent="0.4">
      <c r="C3384" s="50"/>
    </row>
    <row r="3385" spans="3:3" x14ac:dyDescent="0.4">
      <c r="C3385" s="50"/>
    </row>
    <row r="3386" spans="3:3" x14ac:dyDescent="0.4">
      <c r="C3386" s="50"/>
    </row>
    <row r="3387" spans="3:3" x14ac:dyDescent="0.4">
      <c r="C3387" s="50"/>
    </row>
    <row r="3388" spans="3:3" x14ac:dyDescent="0.4">
      <c r="C3388" s="50"/>
    </row>
    <row r="3389" spans="3:3" x14ac:dyDescent="0.4">
      <c r="C3389" s="50"/>
    </row>
    <row r="3390" spans="3:3" x14ac:dyDescent="0.4">
      <c r="C3390" s="50"/>
    </row>
    <row r="3391" spans="3:3" x14ac:dyDescent="0.4">
      <c r="C3391" s="50"/>
    </row>
    <row r="3392" spans="3:3" x14ac:dyDescent="0.4">
      <c r="C3392" s="50"/>
    </row>
    <row r="3393" spans="3:3" x14ac:dyDescent="0.4">
      <c r="C3393" s="50"/>
    </row>
    <row r="3394" spans="3:3" x14ac:dyDescent="0.4">
      <c r="C3394" s="50"/>
    </row>
    <row r="3395" spans="3:3" x14ac:dyDescent="0.4">
      <c r="C3395" s="50"/>
    </row>
    <row r="3396" spans="3:3" x14ac:dyDescent="0.4">
      <c r="C3396" s="50"/>
    </row>
    <row r="3397" spans="3:3" x14ac:dyDescent="0.4">
      <c r="C3397" s="50"/>
    </row>
    <row r="3398" spans="3:3" x14ac:dyDescent="0.4">
      <c r="C3398" s="50"/>
    </row>
    <row r="3399" spans="3:3" x14ac:dyDescent="0.4">
      <c r="C3399" s="50"/>
    </row>
    <row r="3400" spans="3:3" x14ac:dyDescent="0.4">
      <c r="C3400" s="50"/>
    </row>
    <row r="3401" spans="3:3" x14ac:dyDescent="0.4">
      <c r="C3401" s="50"/>
    </row>
    <row r="3402" spans="3:3" x14ac:dyDescent="0.4">
      <c r="C3402" s="50"/>
    </row>
    <row r="3403" spans="3:3" x14ac:dyDescent="0.4">
      <c r="C3403" s="50"/>
    </row>
    <row r="3404" spans="3:3" x14ac:dyDescent="0.4">
      <c r="C3404" s="50"/>
    </row>
    <row r="3405" spans="3:3" x14ac:dyDescent="0.4">
      <c r="C3405" s="50"/>
    </row>
    <row r="3406" spans="3:3" x14ac:dyDescent="0.4">
      <c r="C3406" s="50"/>
    </row>
    <row r="3407" spans="3:3" x14ac:dyDescent="0.4">
      <c r="C3407" s="50"/>
    </row>
    <row r="3408" spans="3:3" x14ac:dyDescent="0.4">
      <c r="C3408" s="50"/>
    </row>
    <row r="3409" spans="3:3" x14ac:dyDescent="0.4">
      <c r="C3409" s="50"/>
    </row>
    <row r="3410" spans="3:3" x14ac:dyDescent="0.4">
      <c r="C3410" s="50"/>
    </row>
    <row r="3411" spans="3:3" x14ac:dyDescent="0.4">
      <c r="C3411" s="50"/>
    </row>
    <row r="3412" spans="3:3" x14ac:dyDescent="0.4">
      <c r="C3412" s="50"/>
    </row>
    <row r="3413" spans="3:3" x14ac:dyDescent="0.4">
      <c r="C3413" s="50"/>
    </row>
    <row r="3414" spans="3:3" x14ac:dyDescent="0.4">
      <c r="C3414" s="50"/>
    </row>
    <row r="3415" spans="3:3" x14ac:dyDescent="0.4">
      <c r="C3415" s="50"/>
    </row>
    <row r="3416" spans="3:3" x14ac:dyDescent="0.4">
      <c r="C3416" s="50"/>
    </row>
    <row r="3417" spans="3:3" x14ac:dyDescent="0.4">
      <c r="C3417" s="50"/>
    </row>
    <row r="3418" spans="3:3" x14ac:dyDescent="0.4">
      <c r="C3418" s="50"/>
    </row>
    <row r="3419" spans="3:3" x14ac:dyDescent="0.4">
      <c r="C3419" s="50"/>
    </row>
    <row r="3420" spans="3:3" x14ac:dyDescent="0.4">
      <c r="C3420" s="50"/>
    </row>
    <row r="3421" spans="3:3" x14ac:dyDescent="0.4">
      <c r="C3421" s="50"/>
    </row>
    <row r="3422" spans="3:3" x14ac:dyDescent="0.4">
      <c r="C3422" s="50"/>
    </row>
    <row r="3423" spans="3:3" x14ac:dyDescent="0.4">
      <c r="C3423" s="50"/>
    </row>
    <row r="3424" spans="3:3" x14ac:dyDescent="0.4">
      <c r="C3424" s="50"/>
    </row>
    <row r="3425" spans="3:3" x14ac:dyDescent="0.4">
      <c r="C3425" s="50"/>
    </row>
    <row r="3426" spans="3:3" x14ac:dyDescent="0.4">
      <c r="C3426" s="50"/>
    </row>
    <row r="3427" spans="3:3" x14ac:dyDescent="0.4">
      <c r="C3427" s="50"/>
    </row>
    <row r="3428" spans="3:3" x14ac:dyDescent="0.4">
      <c r="C3428" s="50"/>
    </row>
    <row r="3429" spans="3:3" x14ac:dyDescent="0.4">
      <c r="C3429" s="50"/>
    </row>
    <row r="3430" spans="3:3" x14ac:dyDescent="0.4">
      <c r="C3430" s="50"/>
    </row>
    <row r="3431" spans="3:3" x14ac:dyDescent="0.4">
      <c r="C3431" s="50"/>
    </row>
    <row r="3432" spans="3:3" x14ac:dyDescent="0.4">
      <c r="C3432" s="50"/>
    </row>
    <row r="3433" spans="3:3" x14ac:dyDescent="0.4">
      <c r="C3433" s="50"/>
    </row>
    <row r="3434" spans="3:3" x14ac:dyDescent="0.4">
      <c r="C3434" s="50"/>
    </row>
    <row r="3435" spans="3:3" x14ac:dyDescent="0.4">
      <c r="C3435" s="50"/>
    </row>
    <row r="3436" spans="3:3" x14ac:dyDescent="0.4">
      <c r="C3436" s="50"/>
    </row>
    <row r="3437" spans="3:3" x14ac:dyDescent="0.4">
      <c r="C3437" s="50"/>
    </row>
    <row r="3438" spans="3:3" x14ac:dyDescent="0.4">
      <c r="C3438" s="50"/>
    </row>
    <row r="3439" spans="3:3" x14ac:dyDescent="0.4">
      <c r="C3439" s="50"/>
    </row>
    <row r="3440" spans="3:3" x14ac:dyDescent="0.4">
      <c r="C3440" s="50"/>
    </row>
    <row r="3441" spans="3:3" x14ac:dyDescent="0.4">
      <c r="C3441" s="50"/>
    </row>
    <row r="3442" spans="3:3" x14ac:dyDescent="0.4">
      <c r="C3442" s="50"/>
    </row>
    <row r="3443" spans="3:3" x14ac:dyDescent="0.4">
      <c r="C3443" s="50"/>
    </row>
    <row r="3444" spans="3:3" x14ac:dyDescent="0.4">
      <c r="C3444" s="50"/>
    </row>
    <row r="3445" spans="3:3" x14ac:dyDescent="0.4">
      <c r="C3445" s="50"/>
    </row>
    <row r="3446" spans="3:3" x14ac:dyDescent="0.4">
      <c r="C3446" s="50"/>
    </row>
    <row r="3447" spans="3:3" x14ac:dyDescent="0.4">
      <c r="C3447" s="50"/>
    </row>
    <row r="3448" spans="3:3" x14ac:dyDescent="0.4">
      <c r="C3448" s="50"/>
    </row>
    <row r="3449" spans="3:3" x14ac:dyDescent="0.4">
      <c r="C3449" s="50"/>
    </row>
    <row r="3450" spans="3:3" x14ac:dyDescent="0.4">
      <c r="C3450" s="50"/>
    </row>
    <row r="3451" spans="3:3" x14ac:dyDescent="0.4">
      <c r="C3451" s="50"/>
    </row>
    <row r="3452" spans="3:3" x14ac:dyDescent="0.4">
      <c r="C3452" s="50"/>
    </row>
    <row r="3453" spans="3:3" x14ac:dyDescent="0.4">
      <c r="C3453" s="50"/>
    </row>
    <row r="3454" spans="3:3" x14ac:dyDescent="0.4">
      <c r="C3454" s="50"/>
    </row>
    <row r="3455" spans="3:3" x14ac:dyDescent="0.4">
      <c r="C3455" s="50"/>
    </row>
    <row r="3456" spans="3:3" x14ac:dyDescent="0.4">
      <c r="C3456" s="50"/>
    </row>
    <row r="3457" spans="3:3" x14ac:dyDescent="0.4">
      <c r="C3457" s="50"/>
    </row>
    <row r="3458" spans="3:3" x14ac:dyDescent="0.4">
      <c r="C3458" s="50"/>
    </row>
    <row r="3459" spans="3:3" x14ac:dyDescent="0.4">
      <c r="C3459" s="50"/>
    </row>
    <row r="3460" spans="3:3" x14ac:dyDescent="0.4">
      <c r="C3460" s="50"/>
    </row>
    <row r="3461" spans="3:3" x14ac:dyDescent="0.4">
      <c r="C3461" s="50"/>
    </row>
    <row r="3462" spans="3:3" x14ac:dyDescent="0.4">
      <c r="C3462" s="50"/>
    </row>
    <row r="3463" spans="3:3" x14ac:dyDescent="0.4">
      <c r="C3463" s="50"/>
    </row>
    <row r="3464" spans="3:3" x14ac:dyDescent="0.4">
      <c r="C3464" s="50"/>
    </row>
    <row r="3465" spans="3:3" x14ac:dyDescent="0.4">
      <c r="C3465" s="50"/>
    </row>
    <row r="3466" spans="3:3" x14ac:dyDescent="0.4">
      <c r="C3466" s="50"/>
    </row>
    <row r="3467" spans="3:3" x14ac:dyDescent="0.4">
      <c r="C3467" s="50"/>
    </row>
    <row r="3468" spans="3:3" x14ac:dyDescent="0.4">
      <c r="C3468" s="50"/>
    </row>
    <row r="3469" spans="3:3" x14ac:dyDescent="0.4">
      <c r="C3469" s="50"/>
    </row>
    <row r="3470" spans="3:3" x14ac:dyDescent="0.4">
      <c r="C3470" s="50"/>
    </row>
    <row r="3471" spans="3:3" x14ac:dyDescent="0.4">
      <c r="C3471" s="50"/>
    </row>
    <row r="3472" spans="3:3" x14ac:dyDescent="0.4">
      <c r="C3472" s="50"/>
    </row>
    <row r="3473" spans="3:3" x14ac:dyDescent="0.4">
      <c r="C3473" s="50"/>
    </row>
    <row r="3474" spans="3:3" x14ac:dyDescent="0.4">
      <c r="C3474" s="50"/>
    </row>
    <row r="3475" spans="3:3" x14ac:dyDescent="0.4">
      <c r="C3475" s="50"/>
    </row>
    <row r="3476" spans="3:3" x14ac:dyDescent="0.4">
      <c r="C3476" s="50"/>
    </row>
    <row r="3477" spans="3:3" x14ac:dyDescent="0.4">
      <c r="C3477" s="50"/>
    </row>
    <row r="3478" spans="3:3" x14ac:dyDescent="0.4">
      <c r="C3478" s="50"/>
    </row>
    <row r="3479" spans="3:3" x14ac:dyDescent="0.4">
      <c r="C3479" s="50"/>
    </row>
    <row r="3480" spans="3:3" x14ac:dyDescent="0.4">
      <c r="C3480" s="50"/>
    </row>
    <row r="3481" spans="3:3" x14ac:dyDescent="0.4">
      <c r="C3481" s="50"/>
    </row>
    <row r="3482" spans="3:3" x14ac:dyDescent="0.4">
      <c r="C3482" s="50"/>
    </row>
    <row r="3483" spans="3:3" x14ac:dyDescent="0.4">
      <c r="C3483" s="50"/>
    </row>
    <row r="3484" spans="3:3" x14ac:dyDescent="0.4">
      <c r="C3484" s="50"/>
    </row>
    <row r="3485" spans="3:3" x14ac:dyDescent="0.4">
      <c r="C3485" s="50"/>
    </row>
    <row r="3486" spans="3:3" x14ac:dyDescent="0.4">
      <c r="C3486" s="50"/>
    </row>
    <row r="3487" spans="3:3" x14ac:dyDescent="0.4">
      <c r="C3487" s="50"/>
    </row>
    <row r="3488" spans="3:3" x14ac:dyDescent="0.4">
      <c r="C3488" s="50"/>
    </row>
    <row r="3489" spans="3:3" x14ac:dyDescent="0.4">
      <c r="C3489" s="50"/>
    </row>
    <row r="3490" spans="3:3" x14ac:dyDescent="0.4">
      <c r="C3490" s="50"/>
    </row>
    <row r="3491" spans="3:3" x14ac:dyDescent="0.4">
      <c r="C3491" s="50"/>
    </row>
    <row r="3492" spans="3:3" x14ac:dyDescent="0.4">
      <c r="C3492" s="50"/>
    </row>
    <row r="3493" spans="3:3" x14ac:dyDescent="0.4">
      <c r="C3493" s="50"/>
    </row>
    <row r="3494" spans="3:3" x14ac:dyDescent="0.4">
      <c r="C3494" s="50"/>
    </row>
    <row r="3495" spans="3:3" x14ac:dyDescent="0.4">
      <c r="C3495" s="50"/>
    </row>
    <row r="3496" spans="3:3" x14ac:dyDescent="0.4">
      <c r="C3496" s="50"/>
    </row>
    <row r="3497" spans="3:3" x14ac:dyDescent="0.4">
      <c r="C3497" s="50"/>
    </row>
    <row r="3498" spans="3:3" x14ac:dyDescent="0.4">
      <c r="C3498" s="50"/>
    </row>
    <row r="3499" spans="3:3" x14ac:dyDescent="0.4">
      <c r="C3499" s="50"/>
    </row>
    <row r="3500" spans="3:3" x14ac:dyDescent="0.4">
      <c r="C3500" s="50"/>
    </row>
    <row r="3501" spans="3:3" x14ac:dyDescent="0.4">
      <c r="C3501" s="50"/>
    </row>
    <row r="3502" spans="3:3" x14ac:dyDescent="0.4">
      <c r="C3502" s="50"/>
    </row>
    <row r="3503" spans="3:3" x14ac:dyDescent="0.4">
      <c r="C3503" s="50"/>
    </row>
    <row r="3504" spans="3:3" x14ac:dyDescent="0.4">
      <c r="C3504" s="50"/>
    </row>
    <row r="3505" spans="3:3" x14ac:dyDescent="0.4">
      <c r="C3505" s="50"/>
    </row>
    <row r="3506" spans="3:3" x14ac:dyDescent="0.4">
      <c r="C3506" s="50"/>
    </row>
    <row r="3507" spans="3:3" x14ac:dyDescent="0.4">
      <c r="C3507" s="50"/>
    </row>
    <row r="3508" spans="3:3" x14ac:dyDescent="0.4">
      <c r="C3508" s="50"/>
    </row>
    <row r="3509" spans="3:3" x14ac:dyDescent="0.4">
      <c r="C3509" s="50"/>
    </row>
    <row r="3510" spans="3:3" x14ac:dyDescent="0.4">
      <c r="C3510" s="50"/>
    </row>
    <row r="3511" spans="3:3" x14ac:dyDescent="0.4">
      <c r="C3511" s="50"/>
    </row>
    <row r="3512" spans="3:3" x14ac:dyDescent="0.4">
      <c r="C3512" s="50"/>
    </row>
    <row r="3513" spans="3:3" x14ac:dyDescent="0.4">
      <c r="C3513" s="50"/>
    </row>
    <row r="3514" spans="3:3" x14ac:dyDescent="0.4">
      <c r="C3514" s="50"/>
    </row>
    <row r="3515" spans="3:3" x14ac:dyDescent="0.4">
      <c r="C3515" s="50"/>
    </row>
    <row r="3516" spans="3:3" x14ac:dyDescent="0.4">
      <c r="C3516" s="50"/>
    </row>
    <row r="3517" spans="3:3" x14ac:dyDescent="0.4">
      <c r="C3517" s="50"/>
    </row>
    <row r="3518" spans="3:3" x14ac:dyDescent="0.4">
      <c r="C3518" s="50"/>
    </row>
    <row r="3519" spans="3:3" x14ac:dyDescent="0.4">
      <c r="C3519" s="50"/>
    </row>
    <row r="3520" spans="3:3" x14ac:dyDescent="0.4">
      <c r="C3520" s="50"/>
    </row>
    <row r="3521" spans="3:3" x14ac:dyDescent="0.4">
      <c r="C3521" s="50"/>
    </row>
    <row r="3522" spans="3:3" x14ac:dyDescent="0.4">
      <c r="C3522" s="50"/>
    </row>
    <row r="3523" spans="3:3" x14ac:dyDescent="0.4">
      <c r="C3523" s="50"/>
    </row>
    <row r="3524" spans="3:3" x14ac:dyDescent="0.4">
      <c r="C3524" s="50"/>
    </row>
    <row r="3525" spans="3:3" x14ac:dyDescent="0.4">
      <c r="C3525" s="50"/>
    </row>
    <row r="3526" spans="3:3" x14ac:dyDescent="0.4">
      <c r="C3526" s="50"/>
    </row>
    <row r="3527" spans="3:3" x14ac:dyDescent="0.4">
      <c r="C3527" s="50"/>
    </row>
    <row r="3528" spans="3:3" x14ac:dyDescent="0.4">
      <c r="C3528" s="50"/>
    </row>
    <row r="3529" spans="3:3" x14ac:dyDescent="0.4">
      <c r="C3529" s="50"/>
    </row>
    <row r="3530" spans="3:3" x14ac:dyDescent="0.4">
      <c r="C3530" s="50"/>
    </row>
    <row r="3531" spans="3:3" x14ac:dyDescent="0.4">
      <c r="C3531" s="50"/>
    </row>
    <row r="3532" spans="3:3" x14ac:dyDescent="0.4">
      <c r="C3532" s="50"/>
    </row>
    <row r="3533" spans="3:3" x14ac:dyDescent="0.4">
      <c r="C3533" s="50"/>
    </row>
    <row r="3534" spans="3:3" x14ac:dyDescent="0.4">
      <c r="C3534" s="50"/>
    </row>
    <row r="3535" spans="3:3" x14ac:dyDescent="0.4">
      <c r="C3535" s="50"/>
    </row>
    <row r="3536" spans="3:3" x14ac:dyDescent="0.4">
      <c r="C3536" s="50"/>
    </row>
    <row r="3537" spans="3:3" x14ac:dyDescent="0.4">
      <c r="C3537" s="50"/>
    </row>
    <row r="3538" spans="3:3" x14ac:dyDescent="0.4">
      <c r="C3538" s="50"/>
    </row>
    <row r="3539" spans="3:3" x14ac:dyDescent="0.4">
      <c r="C3539" s="50"/>
    </row>
    <row r="3540" spans="3:3" x14ac:dyDescent="0.4">
      <c r="C3540" s="50"/>
    </row>
    <row r="3541" spans="3:3" x14ac:dyDescent="0.4">
      <c r="C3541" s="50"/>
    </row>
    <row r="3542" spans="3:3" x14ac:dyDescent="0.4">
      <c r="C3542" s="50"/>
    </row>
    <row r="3543" spans="3:3" x14ac:dyDescent="0.4">
      <c r="C3543" s="50"/>
    </row>
    <row r="3544" spans="3:3" x14ac:dyDescent="0.4">
      <c r="C3544" s="50"/>
    </row>
    <row r="3545" spans="3:3" x14ac:dyDescent="0.4">
      <c r="C3545" s="50"/>
    </row>
    <row r="3546" spans="3:3" x14ac:dyDescent="0.4">
      <c r="C3546" s="50"/>
    </row>
    <row r="3547" spans="3:3" x14ac:dyDescent="0.4">
      <c r="C3547" s="50"/>
    </row>
    <row r="3548" spans="3:3" x14ac:dyDescent="0.4">
      <c r="C3548" s="50"/>
    </row>
    <row r="3549" spans="3:3" x14ac:dyDescent="0.4">
      <c r="C3549" s="50"/>
    </row>
    <row r="3550" spans="3:3" x14ac:dyDescent="0.4">
      <c r="C3550" s="50"/>
    </row>
    <row r="3551" spans="3:3" x14ac:dyDescent="0.4">
      <c r="C3551" s="50"/>
    </row>
    <row r="3552" spans="3:3" x14ac:dyDescent="0.4">
      <c r="C3552" s="50"/>
    </row>
    <row r="3553" spans="3:3" x14ac:dyDescent="0.4">
      <c r="C3553" s="50"/>
    </row>
    <row r="3554" spans="3:3" x14ac:dyDescent="0.4">
      <c r="C3554" s="50"/>
    </row>
    <row r="3555" spans="3:3" x14ac:dyDescent="0.4">
      <c r="C3555" s="50"/>
    </row>
    <row r="3556" spans="3:3" x14ac:dyDescent="0.4">
      <c r="C3556" s="50"/>
    </row>
    <row r="3557" spans="3:3" x14ac:dyDescent="0.4">
      <c r="C3557" s="50"/>
    </row>
    <row r="3558" spans="3:3" x14ac:dyDescent="0.4">
      <c r="C3558" s="50"/>
    </row>
    <row r="3559" spans="3:3" x14ac:dyDescent="0.4">
      <c r="C3559" s="50"/>
    </row>
    <row r="3560" spans="3:3" x14ac:dyDescent="0.4">
      <c r="C3560" s="50"/>
    </row>
    <row r="3561" spans="3:3" x14ac:dyDescent="0.4">
      <c r="C3561" s="50"/>
    </row>
    <row r="3562" spans="3:3" x14ac:dyDescent="0.4">
      <c r="C3562" s="50"/>
    </row>
    <row r="3563" spans="3:3" x14ac:dyDescent="0.4">
      <c r="C3563" s="50"/>
    </row>
    <row r="3564" spans="3:3" x14ac:dyDescent="0.4">
      <c r="C3564" s="50"/>
    </row>
    <row r="3565" spans="3:3" x14ac:dyDescent="0.4">
      <c r="C3565" s="50"/>
    </row>
    <row r="3566" spans="3:3" x14ac:dyDescent="0.4">
      <c r="C3566" s="50"/>
    </row>
    <row r="3567" spans="3:3" x14ac:dyDescent="0.4">
      <c r="C3567" s="50"/>
    </row>
    <row r="3568" spans="3:3" x14ac:dyDescent="0.4">
      <c r="C3568" s="50"/>
    </row>
    <row r="3569" spans="3:3" x14ac:dyDescent="0.4">
      <c r="C3569" s="50"/>
    </row>
    <row r="3570" spans="3:3" x14ac:dyDescent="0.4">
      <c r="C3570" s="50"/>
    </row>
    <row r="3571" spans="3:3" x14ac:dyDescent="0.4">
      <c r="C3571" s="50"/>
    </row>
    <row r="3572" spans="3:3" x14ac:dyDescent="0.4">
      <c r="C3572" s="50"/>
    </row>
    <row r="3573" spans="3:3" x14ac:dyDescent="0.4">
      <c r="C3573" s="50"/>
    </row>
    <row r="3574" spans="3:3" x14ac:dyDescent="0.4">
      <c r="C3574" s="50"/>
    </row>
    <row r="3575" spans="3:3" x14ac:dyDescent="0.4">
      <c r="C3575" s="50"/>
    </row>
    <row r="3576" spans="3:3" x14ac:dyDescent="0.4">
      <c r="C3576" s="50"/>
    </row>
    <row r="3577" spans="3:3" x14ac:dyDescent="0.4">
      <c r="C3577" s="50"/>
    </row>
    <row r="3578" spans="3:3" x14ac:dyDescent="0.4">
      <c r="C3578" s="50"/>
    </row>
    <row r="3579" spans="3:3" x14ac:dyDescent="0.4">
      <c r="C3579" s="50"/>
    </row>
    <row r="3580" spans="3:3" x14ac:dyDescent="0.4">
      <c r="C3580" s="50"/>
    </row>
    <row r="3581" spans="3:3" x14ac:dyDescent="0.4">
      <c r="C3581" s="50"/>
    </row>
    <row r="3582" spans="3:3" x14ac:dyDescent="0.4">
      <c r="C3582" s="50"/>
    </row>
    <row r="3583" spans="3:3" x14ac:dyDescent="0.4">
      <c r="C3583" s="50"/>
    </row>
    <row r="3584" spans="3:3" x14ac:dyDescent="0.4">
      <c r="C3584" s="50"/>
    </row>
    <row r="3585" spans="3:3" x14ac:dyDescent="0.4">
      <c r="C3585" s="50"/>
    </row>
    <row r="3586" spans="3:3" x14ac:dyDescent="0.4">
      <c r="C3586" s="50"/>
    </row>
    <row r="3587" spans="3:3" x14ac:dyDescent="0.4">
      <c r="C3587" s="50"/>
    </row>
    <row r="3588" spans="3:3" x14ac:dyDescent="0.4">
      <c r="C3588" s="50"/>
    </row>
    <row r="3589" spans="3:3" x14ac:dyDescent="0.4">
      <c r="C3589" s="50"/>
    </row>
    <row r="3590" spans="3:3" x14ac:dyDescent="0.4">
      <c r="C3590" s="50"/>
    </row>
    <row r="3591" spans="3:3" x14ac:dyDescent="0.4">
      <c r="C3591" s="50"/>
    </row>
    <row r="3592" spans="3:3" x14ac:dyDescent="0.4">
      <c r="C3592" s="50"/>
    </row>
    <row r="3593" spans="3:3" x14ac:dyDescent="0.4">
      <c r="C3593" s="50"/>
    </row>
    <row r="3594" spans="3:3" x14ac:dyDescent="0.4">
      <c r="C3594" s="50"/>
    </row>
    <row r="3595" spans="3:3" x14ac:dyDescent="0.4">
      <c r="C3595" s="50"/>
    </row>
    <row r="3596" spans="3:3" x14ac:dyDescent="0.4">
      <c r="C3596" s="50"/>
    </row>
    <row r="3597" spans="3:3" x14ac:dyDescent="0.4">
      <c r="C3597" s="50"/>
    </row>
    <row r="3598" spans="3:3" x14ac:dyDescent="0.4">
      <c r="C3598" s="50"/>
    </row>
    <row r="3599" spans="3:3" x14ac:dyDescent="0.4">
      <c r="C3599" s="50"/>
    </row>
    <row r="3600" spans="3:3" x14ac:dyDescent="0.4">
      <c r="C3600" s="50"/>
    </row>
    <row r="3601" spans="3:3" x14ac:dyDescent="0.4">
      <c r="C3601" s="50"/>
    </row>
    <row r="3602" spans="3:3" x14ac:dyDescent="0.4">
      <c r="C3602" s="50"/>
    </row>
    <row r="3603" spans="3:3" x14ac:dyDescent="0.4">
      <c r="C3603" s="50"/>
    </row>
    <row r="3604" spans="3:3" x14ac:dyDescent="0.4">
      <c r="C3604" s="50"/>
    </row>
    <row r="3605" spans="3:3" x14ac:dyDescent="0.4">
      <c r="C3605" s="50"/>
    </row>
    <row r="3606" spans="3:3" x14ac:dyDescent="0.4">
      <c r="C3606" s="50"/>
    </row>
    <row r="3607" spans="3:3" x14ac:dyDescent="0.4">
      <c r="C3607" s="50"/>
    </row>
    <row r="3608" spans="3:3" x14ac:dyDescent="0.4">
      <c r="C3608" s="50"/>
    </row>
    <row r="3609" spans="3:3" x14ac:dyDescent="0.4">
      <c r="C3609" s="50"/>
    </row>
    <row r="3610" spans="3:3" x14ac:dyDescent="0.4">
      <c r="C3610" s="50"/>
    </row>
    <row r="3611" spans="3:3" x14ac:dyDescent="0.4">
      <c r="C3611" s="50"/>
    </row>
    <row r="3612" spans="3:3" x14ac:dyDescent="0.4">
      <c r="C3612" s="50"/>
    </row>
    <row r="3613" spans="3:3" x14ac:dyDescent="0.4">
      <c r="C3613" s="50"/>
    </row>
    <row r="3614" spans="3:3" x14ac:dyDescent="0.4">
      <c r="C3614" s="50"/>
    </row>
    <row r="3615" spans="3:3" x14ac:dyDescent="0.4">
      <c r="C3615" s="50"/>
    </row>
    <row r="3616" spans="3:3" x14ac:dyDescent="0.4">
      <c r="C3616" s="50"/>
    </row>
    <row r="3617" spans="3:3" x14ac:dyDescent="0.4">
      <c r="C3617" s="50"/>
    </row>
    <row r="3618" spans="3:3" x14ac:dyDescent="0.4">
      <c r="C3618" s="50"/>
    </row>
    <row r="3619" spans="3:3" x14ac:dyDescent="0.4">
      <c r="C3619" s="50"/>
    </row>
    <row r="3620" spans="3:3" x14ac:dyDescent="0.4">
      <c r="C3620" s="50"/>
    </row>
    <row r="3621" spans="3:3" x14ac:dyDescent="0.4">
      <c r="C3621" s="50"/>
    </row>
    <row r="3622" spans="3:3" x14ac:dyDescent="0.4">
      <c r="C3622" s="50"/>
    </row>
    <row r="3623" spans="3:3" x14ac:dyDescent="0.4">
      <c r="C3623" s="50"/>
    </row>
    <row r="3624" spans="3:3" x14ac:dyDescent="0.4">
      <c r="C3624" s="50"/>
    </row>
    <row r="3625" spans="3:3" x14ac:dyDescent="0.4">
      <c r="C3625" s="50"/>
    </row>
    <row r="3626" spans="3:3" x14ac:dyDescent="0.4">
      <c r="C3626" s="50"/>
    </row>
    <row r="3627" spans="3:3" x14ac:dyDescent="0.4">
      <c r="C3627" s="50"/>
    </row>
    <row r="3628" spans="3:3" x14ac:dyDescent="0.4">
      <c r="C3628" s="50"/>
    </row>
    <row r="3629" spans="3:3" x14ac:dyDescent="0.4">
      <c r="C3629" s="50"/>
    </row>
    <row r="3630" spans="3:3" x14ac:dyDescent="0.4">
      <c r="C3630" s="50"/>
    </row>
    <row r="3631" spans="3:3" x14ac:dyDescent="0.4">
      <c r="C3631" s="50"/>
    </row>
    <row r="3632" spans="3:3" x14ac:dyDescent="0.4">
      <c r="C3632" s="50"/>
    </row>
    <row r="3633" spans="3:3" x14ac:dyDescent="0.4">
      <c r="C3633" s="50"/>
    </row>
    <row r="3634" spans="3:3" x14ac:dyDescent="0.4">
      <c r="C3634" s="50"/>
    </row>
    <row r="3635" spans="3:3" x14ac:dyDescent="0.4">
      <c r="C3635" s="50"/>
    </row>
    <row r="3636" spans="3:3" x14ac:dyDescent="0.4">
      <c r="C3636" s="50"/>
    </row>
    <row r="3637" spans="3:3" x14ac:dyDescent="0.4">
      <c r="C3637" s="50"/>
    </row>
    <row r="3638" spans="3:3" x14ac:dyDescent="0.4">
      <c r="C3638" s="50"/>
    </row>
    <row r="3639" spans="3:3" x14ac:dyDescent="0.4">
      <c r="C3639" s="50"/>
    </row>
    <row r="3640" spans="3:3" x14ac:dyDescent="0.4">
      <c r="C3640" s="50"/>
    </row>
    <row r="3641" spans="3:3" x14ac:dyDescent="0.4">
      <c r="C3641" s="50"/>
    </row>
    <row r="3642" spans="3:3" x14ac:dyDescent="0.4">
      <c r="C3642" s="50"/>
    </row>
    <row r="3643" spans="3:3" x14ac:dyDescent="0.4">
      <c r="C3643" s="50"/>
    </row>
    <row r="3644" spans="3:3" x14ac:dyDescent="0.4">
      <c r="C3644" s="50"/>
    </row>
    <row r="3645" spans="3:3" x14ac:dyDescent="0.4">
      <c r="C3645" s="50"/>
    </row>
    <row r="3646" spans="3:3" x14ac:dyDescent="0.4">
      <c r="C3646" s="50"/>
    </row>
    <row r="3647" spans="3:3" x14ac:dyDescent="0.4">
      <c r="C3647" s="50"/>
    </row>
    <row r="3648" spans="3:3" x14ac:dyDescent="0.4">
      <c r="C3648" s="50"/>
    </row>
    <row r="3649" spans="3:3" x14ac:dyDescent="0.4">
      <c r="C3649" s="50"/>
    </row>
    <row r="3650" spans="3:3" x14ac:dyDescent="0.4">
      <c r="C3650" s="50"/>
    </row>
    <row r="3651" spans="3:3" x14ac:dyDescent="0.4">
      <c r="C3651" s="50"/>
    </row>
    <row r="3652" spans="3:3" x14ac:dyDescent="0.4">
      <c r="C3652" s="50"/>
    </row>
    <row r="3653" spans="3:3" x14ac:dyDescent="0.4">
      <c r="C3653" s="50"/>
    </row>
    <row r="3654" spans="3:3" x14ac:dyDescent="0.4">
      <c r="C3654" s="50"/>
    </row>
    <row r="3655" spans="3:3" x14ac:dyDescent="0.4">
      <c r="C3655" s="50"/>
    </row>
    <row r="3656" spans="3:3" x14ac:dyDescent="0.4">
      <c r="C3656" s="50"/>
    </row>
    <row r="3657" spans="3:3" x14ac:dyDescent="0.4">
      <c r="C3657" s="50"/>
    </row>
    <row r="3658" spans="3:3" x14ac:dyDescent="0.4">
      <c r="C3658" s="50"/>
    </row>
    <row r="3659" spans="3:3" x14ac:dyDescent="0.4">
      <c r="C3659" s="50"/>
    </row>
    <row r="3660" spans="3:3" x14ac:dyDescent="0.4">
      <c r="C3660" s="50"/>
    </row>
    <row r="3661" spans="3:3" x14ac:dyDescent="0.4">
      <c r="C3661" s="50"/>
    </row>
    <row r="3662" spans="3:3" x14ac:dyDescent="0.4">
      <c r="C3662" s="50"/>
    </row>
    <row r="3663" spans="3:3" x14ac:dyDescent="0.4">
      <c r="C3663" s="50"/>
    </row>
    <row r="3664" spans="3:3" x14ac:dyDescent="0.4">
      <c r="C3664" s="50"/>
    </row>
    <row r="3665" spans="3:3" x14ac:dyDescent="0.4">
      <c r="C3665" s="50"/>
    </row>
    <row r="3666" spans="3:3" x14ac:dyDescent="0.4">
      <c r="C3666" s="50"/>
    </row>
    <row r="3667" spans="3:3" x14ac:dyDescent="0.4">
      <c r="C3667" s="50"/>
    </row>
    <row r="3668" spans="3:3" x14ac:dyDescent="0.4">
      <c r="C3668" s="50"/>
    </row>
    <row r="3669" spans="3:3" x14ac:dyDescent="0.4">
      <c r="C3669" s="50"/>
    </row>
    <row r="3670" spans="3:3" x14ac:dyDescent="0.4">
      <c r="C3670" s="50"/>
    </row>
    <row r="3671" spans="3:3" x14ac:dyDescent="0.4">
      <c r="C3671" s="50"/>
    </row>
    <row r="3672" spans="3:3" x14ac:dyDescent="0.4">
      <c r="C3672" s="50"/>
    </row>
    <row r="3673" spans="3:3" x14ac:dyDescent="0.4">
      <c r="C3673" s="50"/>
    </row>
    <row r="3674" spans="3:3" x14ac:dyDescent="0.4">
      <c r="C3674" s="50"/>
    </row>
    <row r="3675" spans="3:3" x14ac:dyDescent="0.4">
      <c r="C3675" s="50"/>
    </row>
    <row r="3676" spans="3:3" x14ac:dyDescent="0.4">
      <c r="C3676" s="50"/>
    </row>
    <row r="3677" spans="3:3" x14ac:dyDescent="0.4">
      <c r="C3677" s="50"/>
    </row>
    <row r="3678" spans="3:3" x14ac:dyDescent="0.4">
      <c r="C3678" s="50"/>
    </row>
    <row r="3679" spans="3:3" x14ac:dyDescent="0.4">
      <c r="C3679" s="50"/>
    </row>
    <row r="3680" spans="3:3" x14ac:dyDescent="0.4">
      <c r="C3680" s="50"/>
    </row>
  </sheetData>
  <mergeCells count="7">
    <mergeCell ref="L5:P5"/>
    <mergeCell ref="C21:E21"/>
    <mergeCell ref="C25:D25"/>
    <mergeCell ref="M21:P21"/>
    <mergeCell ref="M22:P22"/>
    <mergeCell ref="C22:E22"/>
    <mergeCell ref="M25:N25"/>
  </mergeCells>
  <phoneticPr fontId="46" type="noConversion"/>
  <dataValidations count="1">
    <dataValidation type="list" allowBlank="1" showInputMessage="1" showErrorMessage="1" sqref="E13 N14">
      <formula1>"D,W,M,Q,S,Y"</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X3680"/>
  <sheetViews>
    <sheetView zoomScale="85" zoomScaleNormal="85" workbookViewId="0">
      <selection activeCell="H14" sqref="H14"/>
    </sheetView>
  </sheetViews>
  <sheetFormatPr defaultRowHeight="17.399999999999999" outlineLevelCol="2" x14ac:dyDescent="0.4"/>
  <cols>
    <col min="1" max="1" width="4.59765625" style="12" customWidth="1"/>
    <col min="2" max="2" width="4.3984375" style="12" customWidth="1"/>
    <col min="3" max="3" width="10.69921875" style="12" bestFit="1" customWidth="1"/>
    <col min="4" max="4" width="35.59765625" style="12"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3.69921875" style="12" customWidth="1" outlineLevel="2"/>
    <col min="16" max="16" width="33.3984375" style="12" customWidth="1" outlineLevel="1"/>
    <col min="17" max="18" width="9.09765625" style="12" customWidth="1"/>
    <col min="19" max="19" width="9.09765625" style="12" customWidth="1" outlineLevel="1"/>
    <col min="20" max="20" width="29.09765625" style="12" customWidth="1" outlineLevel="1"/>
    <col min="21" max="21" width="31.69921875" style="12" customWidth="1" outlineLevel="1"/>
    <col min="22" max="22" width="22.69921875" style="12" customWidth="1" outlineLevel="1"/>
    <col min="23" max="25" width="9.09765625" style="12" customWidth="1" outlineLevel="1"/>
    <col min="26" max="26" width="9.09765625" style="12" customWidth="1"/>
    <col min="27" max="28" width="9.09765625" style="12"/>
    <col min="29" max="50" width="9.09765625" style="1"/>
  </cols>
  <sheetData>
    <row r="1" spans="1:28" s="1" customFormat="1" ht="5.0999999999999996" customHeight="1" x14ac:dyDescent="0.4">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row>
    <row r="2" spans="1:28" s="1" customFormat="1" ht="15" customHeight="1" x14ac:dyDescent="0.4">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row>
    <row r="3" spans="1:28" s="1" customFormat="1" ht="15" customHeight="1" x14ac:dyDescent="0.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row>
    <row r="4" spans="1:28" s="1" customFormat="1" ht="15" customHeight="1" x14ac:dyDescent="0.4">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row>
    <row r="5" spans="1:28" s="1" customFormat="1" ht="33" customHeight="1" x14ac:dyDescent="0.4">
      <c r="A5" s="12"/>
      <c r="B5" s="12"/>
      <c r="C5" s="12"/>
      <c r="D5" s="12"/>
      <c r="E5" s="12"/>
      <c r="F5" s="12"/>
      <c r="G5" s="12"/>
      <c r="H5" s="12"/>
      <c r="I5" s="12"/>
      <c r="J5" s="12"/>
      <c r="K5" s="12"/>
      <c r="L5" s="374" t="s">
        <v>705</v>
      </c>
      <c r="M5" s="375"/>
      <c r="N5" s="375"/>
      <c r="O5" s="375"/>
      <c r="P5" s="375"/>
      <c r="Q5" s="12"/>
      <c r="R5" s="12"/>
      <c r="S5" s="12"/>
      <c r="T5" s="12"/>
      <c r="U5" s="12"/>
      <c r="V5" s="12"/>
      <c r="W5" s="12"/>
      <c r="X5" s="12"/>
      <c r="Y5" s="12"/>
      <c r="Z5" s="12"/>
      <c r="AA5" s="12"/>
      <c r="AB5" s="12"/>
    </row>
    <row r="6" spans="1:28" s="1" customFormat="1" ht="30" customHeight="1" thickBot="1" x14ac:dyDescent="0.45">
      <c r="A6" s="12"/>
      <c r="B6" s="13" t="s">
        <v>28</v>
      </c>
      <c r="C6" s="12"/>
      <c r="D6" s="12"/>
      <c r="E6" s="12"/>
      <c r="F6" s="12"/>
      <c r="G6" s="12"/>
      <c r="H6" s="12"/>
      <c r="I6" s="12"/>
      <c r="J6" s="12"/>
      <c r="K6" s="12"/>
      <c r="L6" s="13" t="s">
        <v>29</v>
      </c>
      <c r="M6" s="12"/>
      <c r="N6" s="12"/>
      <c r="O6" s="12"/>
      <c r="P6" s="12"/>
      <c r="Q6" s="12"/>
      <c r="R6" s="12"/>
      <c r="S6" s="13" t="s">
        <v>43</v>
      </c>
      <c r="T6" s="12"/>
      <c r="U6" s="12"/>
      <c r="V6" s="12"/>
      <c r="W6" s="12"/>
      <c r="X6" s="12"/>
      <c r="Y6" s="12"/>
      <c r="Z6" s="12"/>
      <c r="AA6" s="12"/>
      <c r="AB6" s="12"/>
    </row>
    <row r="7" spans="1:28" s="1" customFormat="1" x14ac:dyDescent="0.4">
      <c r="A7" s="12"/>
      <c r="B7" s="14"/>
      <c r="C7" s="15"/>
      <c r="D7" s="16"/>
      <c r="E7" s="15"/>
      <c r="F7" s="15"/>
      <c r="G7" s="15"/>
      <c r="H7" s="15"/>
      <c r="I7" s="15"/>
      <c r="J7" s="17"/>
      <c r="K7" s="18"/>
      <c r="L7" s="14"/>
      <c r="M7" s="15"/>
      <c r="N7" s="15"/>
      <c r="O7" s="15"/>
      <c r="P7" s="17"/>
      <c r="Q7" s="12"/>
      <c r="R7" s="12"/>
      <c r="S7" s="14"/>
      <c r="T7" s="15"/>
      <c r="U7" s="15"/>
      <c r="V7" s="15"/>
      <c r="W7" s="15"/>
      <c r="X7" s="15"/>
      <c r="Y7" s="17"/>
      <c r="Z7" s="12"/>
      <c r="AA7" s="12"/>
      <c r="AB7" s="12"/>
    </row>
    <row r="8" spans="1:28" s="1" customFormat="1" ht="19.2" x14ac:dyDescent="0.4">
      <c r="A8" s="12"/>
      <c r="B8" s="19"/>
      <c r="C8" s="20" t="s">
        <v>0</v>
      </c>
      <c r="D8" s="21" t="s">
        <v>72</v>
      </c>
      <c r="E8" s="18"/>
      <c r="F8" s="18"/>
      <c r="G8" s="18"/>
      <c r="H8" s="18"/>
      <c r="I8" s="18"/>
      <c r="J8" s="22"/>
      <c r="K8" s="18"/>
      <c r="L8" s="19"/>
      <c r="M8" s="18"/>
      <c r="N8" s="18"/>
      <c r="O8" s="18"/>
      <c r="P8" s="22"/>
      <c r="Q8" s="12"/>
      <c r="R8" s="12"/>
      <c r="S8" s="19"/>
      <c r="T8" s="23" t="s">
        <v>65</v>
      </c>
      <c r="U8" s="24"/>
      <c r="V8" s="25"/>
      <c r="W8" s="25"/>
      <c r="X8" s="25"/>
      <c r="Y8" s="22"/>
      <c r="Z8" s="12"/>
      <c r="AA8" s="12"/>
      <c r="AB8" s="12"/>
    </row>
    <row r="9" spans="1:28" s="1" customFormat="1" ht="19.2" x14ac:dyDescent="0.4">
      <c r="A9" s="12"/>
      <c r="B9" s="19"/>
      <c r="C9" s="18"/>
      <c r="D9" s="18"/>
      <c r="E9" s="18"/>
      <c r="F9" s="18"/>
      <c r="G9" s="18"/>
      <c r="H9" s="18"/>
      <c r="I9" s="18"/>
      <c r="J9" s="22"/>
      <c r="K9" s="18"/>
      <c r="L9" s="19"/>
      <c r="M9" s="18"/>
      <c r="N9" s="18"/>
      <c r="O9" s="18"/>
      <c r="P9" s="22"/>
      <c r="Q9" s="12"/>
      <c r="R9" s="12"/>
      <c r="S9" s="19"/>
      <c r="T9" s="26"/>
      <c r="U9" s="26"/>
      <c r="V9" s="26" t="s">
        <v>18</v>
      </c>
      <c r="W9" s="26"/>
      <c r="X9" s="26"/>
      <c r="Y9" s="22"/>
      <c r="Z9" s="12"/>
      <c r="AA9" s="12"/>
      <c r="AB9" s="12"/>
    </row>
    <row r="10" spans="1:28" s="1" customFormat="1" ht="19.2" x14ac:dyDescent="0.4">
      <c r="A10" s="12"/>
      <c r="B10" s="19"/>
      <c r="C10" s="18"/>
      <c r="D10" s="18"/>
      <c r="E10" s="18"/>
      <c r="F10" s="18"/>
      <c r="G10" s="18"/>
      <c r="H10" s="18"/>
      <c r="I10" s="18"/>
      <c r="J10" s="22"/>
      <c r="K10" s="18"/>
      <c r="L10" s="19"/>
      <c r="M10" s="18"/>
      <c r="N10" s="18"/>
      <c r="O10" s="18"/>
      <c r="P10" s="57"/>
      <c r="Q10" s="12"/>
      <c r="R10" s="12"/>
      <c r="S10" s="19"/>
      <c r="T10" s="20" t="s">
        <v>12</v>
      </c>
      <c r="U10" s="27" t="str">
        <f>IF(TotalReturn_Interval="","",TotalReturn_Interval)</f>
        <v>1y</v>
      </c>
      <c r="V10" s="28" t="str">
        <f>IF($U10="","Calc_Interval=1y","Calc_Interval="&amp;$U10)</f>
        <v>Calc_Interval=1y</v>
      </c>
      <c r="W10" s="26"/>
      <c r="X10" s="26"/>
      <c r="Y10" s="57"/>
      <c r="Z10" s="12"/>
      <c r="AA10" s="12"/>
      <c r="AB10" s="12"/>
    </row>
    <row r="11" spans="1:28" s="1" customFormat="1" ht="19.2" x14ac:dyDescent="0.4">
      <c r="A11" s="12"/>
      <c r="B11" s="19"/>
      <c r="C11" s="29"/>
      <c r="D11" s="30" t="s">
        <v>10</v>
      </c>
      <c r="E11" s="30" t="s">
        <v>11</v>
      </c>
      <c r="F11" s="30" t="s">
        <v>18</v>
      </c>
      <c r="G11" s="30" t="s">
        <v>13</v>
      </c>
      <c r="H11" s="30" t="s">
        <v>40</v>
      </c>
      <c r="I11" s="18"/>
      <c r="J11" s="22"/>
      <c r="K11" s="18"/>
      <c r="L11" s="19"/>
      <c r="M11" s="30" t="s">
        <v>23</v>
      </c>
      <c r="N11" s="30" t="s">
        <v>11</v>
      </c>
      <c r="O11" s="58" t="s">
        <v>18</v>
      </c>
      <c r="P11" s="22"/>
      <c r="Q11" s="12"/>
      <c r="R11" s="12"/>
      <c r="S11" s="19"/>
      <c r="T11" s="54" t="s">
        <v>19</v>
      </c>
      <c r="U11" s="27" t="s">
        <v>14</v>
      </c>
      <c r="V11" s="28" t="str">
        <f>IF($U11="","",",Per="&amp;$U11)</f>
        <v>,Per=D</v>
      </c>
      <c r="W11" s="26"/>
      <c r="X11" s="26"/>
      <c r="Y11" s="22"/>
      <c r="Z11" s="12"/>
      <c r="AA11" s="12"/>
      <c r="AB11" s="12"/>
    </row>
    <row r="12" spans="1:28" s="1" customFormat="1" ht="34.799999999999997" x14ac:dyDescent="0.4">
      <c r="A12" s="12"/>
      <c r="B12" s="19"/>
      <c r="C12" s="30" t="s">
        <v>6</v>
      </c>
      <c r="D12" s="20" t="s">
        <v>74</v>
      </c>
      <c r="E12" s="21" t="s">
        <v>3</v>
      </c>
      <c r="F12" s="28" t="str">
        <f>IF(TotalReturn_Interval="","Calc_Interval=1y","Calc_Interval="&amp;TotalReturn_Interval)</f>
        <v>Calc_Interval=1y</v>
      </c>
      <c r="G12" s="28" t="s">
        <v>3</v>
      </c>
      <c r="H12" s="76" t="s">
        <v>368</v>
      </c>
      <c r="I12" s="18"/>
      <c r="J12" s="22"/>
      <c r="K12" s="18"/>
      <c r="L12" s="19"/>
      <c r="M12" s="20" t="s">
        <v>32</v>
      </c>
      <c r="N12" s="59" t="s">
        <v>5</v>
      </c>
      <c r="O12" s="28" t="str">
        <f>IF($N12="","","CUST_TRR_START_DT="&amp;$N12)</f>
        <v>CUST_TRR_START_DT=-1AY</v>
      </c>
      <c r="P12" s="22"/>
      <c r="Q12" s="12"/>
      <c r="R12" s="12"/>
      <c r="S12" s="19"/>
      <c r="T12" s="56" t="s">
        <v>16</v>
      </c>
      <c r="U12" s="27" t="str">
        <f>IF(TotalReturn_Currency="","",TotalReturn_Currency)</f>
        <v/>
      </c>
      <c r="V12" s="28" t="str">
        <f>IF($U12="","",",Currency="&amp;$U12)</f>
        <v/>
      </c>
      <c r="W12" s="26"/>
      <c r="X12" s="26"/>
      <c r="Y12" s="22"/>
      <c r="Z12" s="12"/>
      <c r="AA12" s="12"/>
      <c r="AB12" s="12"/>
    </row>
    <row r="13" spans="1:28" s="1" customFormat="1" ht="19.2" x14ac:dyDescent="0.4">
      <c r="A13" s="12"/>
      <c r="B13" s="19"/>
      <c r="C13" s="30" t="s">
        <v>7</v>
      </c>
      <c r="D13" s="20" t="s">
        <v>16</v>
      </c>
      <c r="E13" s="21"/>
      <c r="F13" s="28" t="str">
        <f>IF(TotalReturn_Currency="","",",currency="&amp;TotalReturn_Currency)</f>
        <v/>
      </c>
      <c r="G13" s="28" t="s">
        <v>367</v>
      </c>
      <c r="H13" s="28" t="s">
        <v>38</v>
      </c>
      <c r="I13" s="18"/>
      <c r="J13" s="22"/>
      <c r="K13" s="18"/>
      <c r="L13" s="19"/>
      <c r="M13" s="20" t="s">
        <v>33</v>
      </c>
      <c r="N13" s="21"/>
      <c r="O13" s="28" t="str">
        <f>IF($N13="","","CUST_TRR_END_DT="&amp;$N13)</f>
        <v/>
      </c>
      <c r="P13" s="22"/>
      <c r="Q13" s="12"/>
      <c r="R13" s="12"/>
      <c r="S13" s="19"/>
      <c r="T13" s="31"/>
      <c r="U13" s="31"/>
      <c r="V13" s="31"/>
      <c r="W13" s="31"/>
      <c r="X13" s="31"/>
      <c r="Y13" s="22"/>
      <c r="Z13" s="12"/>
      <c r="AA13" s="12"/>
      <c r="AB13" s="12"/>
    </row>
    <row r="14" spans="1:28" s="1" customFormat="1" ht="19.2" x14ac:dyDescent="0.4">
      <c r="A14" s="12"/>
      <c r="B14" s="19"/>
      <c r="C14" s="30" t="s">
        <v>8</v>
      </c>
      <c r="D14" s="20" t="s">
        <v>15</v>
      </c>
      <c r="E14" s="21" t="s">
        <v>75</v>
      </c>
      <c r="F14" s="28" t="str">
        <f>IF(TotalReturn_TRBase="","",",TR_Base="&amp;TotalReturn_TRBase)</f>
        <v>,TR_Base=Price_If_Available</v>
      </c>
      <c r="G14" s="28" t="s">
        <v>75</v>
      </c>
      <c r="H14" s="28" t="s">
        <v>715</v>
      </c>
      <c r="I14" s="18"/>
      <c r="J14" s="22"/>
      <c r="K14" s="18"/>
      <c r="L14" s="19"/>
      <c r="M14" s="20" t="s">
        <v>16</v>
      </c>
      <c r="N14" s="21"/>
      <c r="O14" s="28" t="str">
        <f>IF($N14="","","CUST_TRR_CRNCY="&amp;$N14)</f>
        <v/>
      </c>
      <c r="P14" s="22"/>
      <c r="Q14" s="12"/>
      <c r="R14" s="12"/>
      <c r="S14" s="19"/>
      <c r="T14" s="388" t="s">
        <v>17</v>
      </c>
      <c r="U14" s="388"/>
      <c r="V14" s="388"/>
      <c r="W14" s="32"/>
      <c r="X14" s="32"/>
      <c r="Y14" s="22"/>
      <c r="Z14" s="12"/>
      <c r="AA14" s="12"/>
      <c r="AB14" s="12"/>
    </row>
    <row r="15" spans="1:28" s="1" customFormat="1" x14ac:dyDescent="0.4">
      <c r="A15" s="12"/>
      <c r="B15" s="19"/>
      <c r="C15" s="18"/>
      <c r="D15" s="18"/>
      <c r="E15" s="12"/>
      <c r="F15" s="12"/>
      <c r="G15" s="12"/>
      <c r="H15" s="12"/>
      <c r="I15" s="18"/>
      <c r="J15" s="22"/>
      <c r="K15" s="18"/>
      <c r="L15" s="19"/>
      <c r="M15" s="12"/>
      <c r="N15" s="12"/>
      <c r="O15" s="12"/>
      <c r="P15" s="22"/>
      <c r="Q15" s="12"/>
      <c r="R15" s="12"/>
      <c r="S15" s="19"/>
      <c r="T15" s="389" t="str">
        <f>"get(product(1+Return_series("&amp;$V$10&amp;$V$11&amp;$V$12&amp;"))) for('"&amp;TotalReturn_Ticker&amp;"')"</f>
        <v>get(product(1+Return_series(Calc_Interval=1y,Per=D))) for('NVDA US Equity')</v>
      </c>
      <c r="U15" s="389"/>
      <c r="V15" s="389"/>
      <c r="W15" s="389"/>
      <c r="X15" s="389"/>
      <c r="Y15" s="22"/>
      <c r="Z15" s="12"/>
      <c r="AA15" s="12"/>
      <c r="AB15" s="12"/>
    </row>
    <row r="16" spans="1:28" s="1" customFormat="1" x14ac:dyDescent="0.4">
      <c r="A16" s="18"/>
      <c r="B16" s="19"/>
      <c r="C16" s="18"/>
      <c r="D16" s="18"/>
      <c r="E16" s="18"/>
      <c r="F16" s="18"/>
      <c r="G16" s="18"/>
      <c r="H16" s="18"/>
      <c r="I16" s="18"/>
      <c r="J16" s="22"/>
      <c r="K16" s="18"/>
      <c r="L16" s="19"/>
      <c r="M16" s="18"/>
      <c r="N16" s="18"/>
      <c r="O16" s="18"/>
      <c r="P16" s="22"/>
      <c r="Q16" s="18"/>
      <c r="R16" s="18"/>
      <c r="S16" s="19"/>
      <c r="T16" s="389"/>
      <c r="U16" s="389"/>
      <c r="V16" s="389"/>
      <c r="W16" s="389"/>
      <c r="X16" s="389"/>
      <c r="Y16" s="22"/>
      <c r="Z16" s="12"/>
      <c r="AA16" s="12"/>
      <c r="AB16" s="12"/>
    </row>
    <row r="17" spans="1:28" s="1" customFormat="1" x14ac:dyDescent="0.4">
      <c r="A17" s="18"/>
      <c r="B17" s="19"/>
      <c r="C17" s="18"/>
      <c r="D17" s="18"/>
      <c r="E17" s="18"/>
      <c r="F17" s="18"/>
      <c r="G17" s="18"/>
      <c r="H17" s="18"/>
      <c r="I17" s="18"/>
      <c r="J17" s="22"/>
      <c r="K17" s="18"/>
      <c r="L17" s="19"/>
      <c r="M17" s="18"/>
      <c r="N17" s="18"/>
      <c r="O17" s="18"/>
      <c r="P17" s="22"/>
      <c r="Q17" s="18"/>
      <c r="R17" s="18"/>
      <c r="S17" s="19"/>
      <c r="T17" s="31"/>
      <c r="U17" s="31"/>
      <c r="V17" s="31"/>
      <c r="W17" s="31"/>
      <c r="X17" s="31"/>
      <c r="Y17" s="22"/>
      <c r="Z17" s="12"/>
      <c r="AA17" s="12"/>
      <c r="AB17" s="12"/>
    </row>
    <row r="18" spans="1:28" s="1" customFormat="1" ht="18" thickBot="1" x14ac:dyDescent="0.45">
      <c r="A18" s="18"/>
      <c r="B18" s="33"/>
      <c r="C18" s="34"/>
      <c r="D18" s="34"/>
      <c r="E18" s="34"/>
      <c r="F18" s="34"/>
      <c r="G18" s="34"/>
      <c r="H18" s="34"/>
      <c r="I18" s="34"/>
      <c r="J18" s="35"/>
      <c r="K18" s="18"/>
      <c r="L18" s="33"/>
      <c r="M18" s="34"/>
      <c r="N18" s="34"/>
      <c r="O18" s="34"/>
      <c r="P18" s="35"/>
      <c r="Q18" s="18"/>
      <c r="R18" s="18"/>
      <c r="S18" s="19"/>
      <c r="T18" s="20" t="s">
        <v>66</v>
      </c>
      <c r="U18" s="36" t="str">
        <f>_xll.BQL.QUERY($T$15)</f>
        <v>#N/A Requesting Data...</v>
      </c>
      <c r="V18" s="31"/>
      <c r="W18" s="31"/>
      <c r="X18" s="31"/>
      <c r="Y18" s="22"/>
      <c r="Z18" s="12"/>
      <c r="AA18" s="12"/>
      <c r="AB18" s="12"/>
    </row>
    <row r="19" spans="1:28" s="1" customFormat="1" x14ac:dyDescent="0.4">
      <c r="A19" s="18"/>
      <c r="B19" s="18"/>
      <c r="C19" s="18"/>
      <c r="D19" s="18"/>
      <c r="E19" s="18"/>
      <c r="F19" s="18"/>
      <c r="G19" s="18"/>
      <c r="H19" s="18"/>
      <c r="I19" s="18"/>
      <c r="J19" s="18"/>
      <c r="K19" s="18"/>
      <c r="L19" s="18"/>
      <c r="M19" s="18"/>
      <c r="N19" s="18"/>
      <c r="O19" s="18"/>
      <c r="P19" s="18"/>
      <c r="Q19" s="18"/>
      <c r="R19" s="18"/>
      <c r="S19" s="19"/>
      <c r="T19" s="31"/>
      <c r="U19" s="31"/>
      <c r="V19" s="31"/>
      <c r="W19" s="31"/>
      <c r="X19" s="31"/>
      <c r="Y19" s="22"/>
      <c r="Z19" s="12"/>
      <c r="AA19" s="12"/>
      <c r="AB19" s="12"/>
    </row>
    <row r="20" spans="1:28" s="1" customFormat="1" x14ac:dyDescent="0.4">
      <c r="A20" s="18"/>
      <c r="B20" s="18"/>
      <c r="C20" s="18"/>
      <c r="D20" s="18"/>
      <c r="E20" s="18"/>
      <c r="F20" s="18"/>
      <c r="G20" s="18"/>
      <c r="H20" s="18"/>
      <c r="I20" s="18"/>
      <c r="J20" s="18"/>
      <c r="K20" s="18"/>
      <c r="L20" s="18"/>
      <c r="M20" s="18"/>
      <c r="N20" s="18"/>
      <c r="O20" s="18"/>
      <c r="P20" s="18"/>
      <c r="Q20" s="18"/>
      <c r="R20" s="18"/>
      <c r="S20" s="19"/>
      <c r="T20" s="18"/>
      <c r="U20" s="37"/>
      <c r="V20" s="18"/>
      <c r="W20" s="18"/>
      <c r="X20" s="18"/>
      <c r="Y20" s="22"/>
      <c r="Z20" s="12"/>
      <c r="AA20" s="12"/>
      <c r="AB20" s="12"/>
    </row>
    <row r="21" spans="1:28" s="1" customFormat="1" ht="19.2" x14ac:dyDescent="0.4">
      <c r="A21" s="12"/>
      <c r="B21" s="12"/>
      <c r="C21" s="366" t="s">
        <v>430</v>
      </c>
      <c r="D21" s="367"/>
      <c r="E21" s="368"/>
      <c r="F21" s="12"/>
      <c r="G21" s="12"/>
      <c r="H21" s="12"/>
      <c r="I21" s="12"/>
      <c r="J21" s="12"/>
      <c r="K21" s="12"/>
      <c r="L21" s="12"/>
      <c r="M21" s="366" t="s">
        <v>35</v>
      </c>
      <c r="N21" s="367"/>
      <c r="O21" s="367"/>
      <c r="P21" s="368"/>
      <c r="Q21" s="12"/>
      <c r="R21" s="12"/>
      <c r="S21" s="43"/>
      <c r="T21" s="23" t="s">
        <v>709</v>
      </c>
      <c r="U21" s="38"/>
      <c r="V21" s="25"/>
      <c r="W21" s="25"/>
      <c r="X21" s="25"/>
      <c r="Y21" s="65"/>
      <c r="Z21" s="12"/>
      <c r="AA21" s="12"/>
      <c r="AB21" s="12"/>
    </row>
    <row r="22" spans="1:28" s="1" customFormat="1" ht="25.5" customHeight="1" x14ac:dyDescent="0.4">
      <c r="A22" s="12"/>
      <c r="B22" s="12"/>
      <c r="C22" s="371" t="str">
        <f>"TOTAL_RETURN("&amp;$F$12&amp;$F$13&amp;$F$14&amp;")"</f>
        <v>TOTAL_RETURN(Calc_Interval=1y,TR_Base=Price_If_Available)</v>
      </c>
      <c r="D22" s="372"/>
      <c r="E22" s="373"/>
      <c r="F22" s="12"/>
      <c r="G22" s="12"/>
      <c r="H22" s="12"/>
      <c r="I22" s="12"/>
      <c r="J22" s="12"/>
      <c r="K22" s="12"/>
      <c r="L22" s="12"/>
      <c r="M22" s="371" t="str">
        <f>"=BDP(TotalReturn_Ticker,""RT095"","""&amp;$N$12&amp;""","""&amp;$N$13&amp;""","""&amp;$O$14&amp;""")/100"</f>
        <v>=BDP(TotalReturn_Ticker,"RT095","-1AY","","")/100</v>
      </c>
      <c r="N22" s="372"/>
      <c r="O22" s="372"/>
      <c r="P22" s="373"/>
      <c r="Q22" s="12"/>
      <c r="R22" s="12"/>
      <c r="S22" s="43"/>
      <c r="T22" s="31"/>
      <c r="U22" s="41"/>
      <c r="V22" s="31"/>
      <c r="W22" s="31"/>
      <c r="X22" s="31"/>
      <c r="Y22" s="65"/>
      <c r="Z22" s="12"/>
      <c r="AA22" s="12"/>
      <c r="AB22" s="12"/>
    </row>
    <row r="23" spans="1:28" s="1" customFormat="1" x14ac:dyDescent="0.4">
      <c r="A23" s="12"/>
      <c r="B23" s="12"/>
      <c r="C23" s="12"/>
      <c r="D23" s="12"/>
      <c r="E23" s="12"/>
      <c r="F23" s="12"/>
      <c r="G23" s="12"/>
      <c r="H23" s="12"/>
      <c r="I23" s="12"/>
      <c r="J23" s="12"/>
      <c r="K23" s="12"/>
      <c r="L23" s="12"/>
      <c r="M23" s="12"/>
      <c r="N23" s="12"/>
      <c r="O23" s="12"/>
      <c r="P23" s="60"/>
      <c r="Q23" s="12"/>
      <c r="R23" s="12"/>
      <c r="S23" s="43"/>
      <c r="T23" s="376" t="s">
        <v>47</v>
      </c>
      <c r="U23" s="377"/>
      <c r="V23" s="377"/>
      <c r="W23" s="377"/>
      <c r="X23" s="378"/>
      <c r="Y23" s="22"/>
      <c r="Z23" s="12"/>
      <c r="AA23" s="12"/>
      <c r="AB23" s="12"/>
    </row>
    <row r="24" spans="1:28" s="1" customFormat="1" ht="15" customHeight="1" x14ac:dyDescent="0.4">
      <c r="A24" s="12"/>
      <c r="B24" s="12"/>
      <c r="C24" s="12"/>
      <c r="D24" s="12"/>
      <c r="E24" s="12"/>
      <c r="F24" s="12"/>
      <c r="G24" s="12"/>
      <c r="H24" s="12"/>
      <c r="I24" s="12"/>
      <c r="J24" s="12"/>
      <c r="K24" s="12"/>
      <c r="L24" s="12"/>
      <c r="M24" s="12"/>
      <c r="N24" s="12"/>
      <c r="O24" s="12"/>
      <c r="P24" s="60"/>
      <c r="Q24" s="12"/>
      <c r="R24" s="12"/>
      <c r="S24" s="43"/>
      <c r="T24" s="379" t="s">
        <v>707</v>
      </c>
      <c r="U24" s="380"/>
      <c r="V24" s="380"/>
      <c r="W24" s="380"/>
      <c r="X24" s="381"/>
      <c r="Y24" s="22"/>
      <c r="Z24" s="12"/>
      <c r="AA24" s="12"/>
      <c r="AB24" s="12"/>
    </row>
    <row r="25" spans="1:28" s="1" customFormat="1" x14ac:dyDescent="0.4">
      <c r="A25" s="12"/>
      <c r="B25" s="12"/>
      <c r="C25" s="369" t="s">
        <v>25</v>
      </c>
      <c r="D25" s="370"/>
      <c r="E25" s="12"/>
      <c r="F25" s="12"/>
      <c r="G25" s="12"/>
      <c r="H25" s="12"/>
      <c r="I25" s="12"/>
      <c r="J25" s="12"/>
      <c r="K25" s="12"/>
      <c r="L25" s="12"/>
      <c r="M25" s="369" t="s">
        <v>34</v>
      </c>
      <c r="N25" s="370"/>
      <c r="O25" s="12"/>
      <c r="P25" s="60"/>
      <c r="Q25" s="12"/>
      <c r="R25" s="12"/>
      <c r="S25" s="43"/>
      <c r="T25" s="382"/>
      <c r="U25" s="383"/>
      <c r="V25" s="383"/>
      <c r="W25" s="383"/>
      <c r="X25" s="384"/>
      <c r="Y25" s="22"/>
      <c r="Z25" s="12"/>
      <c r="AA25" s="12"/>
      <c r="AB25" s="12"/>
    </row>
    <row r="26" spans="1:28" s="1" customFormat="1" x14ac:dyDescent="0.4">
      <c r="A26" s="12"/>
      <c r="B26" s="12"/>
      <c r="C26" s="385" t="str">
        <f>_xll.BQL(TotalReturn_Ticker,C22)</f>
        <v>#N/A Requesting Data...</v>
      </c>
      <c r="D26" s="385"/>
      <c r="E26" s="12"/>
      <c r="F26" s="12"/>
      <c r="G26" s="12"/>
      <c r="H26" s="12"/>
      <c r="I26" s="12"/>
      <c r="J26" s="12"/>
      <c r="K26" s="12"/>
      <c r="L26" s="12"/>
      <c r="M26" s="386" t="e">
        <f>_xll.BDP(TotalReturn_Ticker,"RT095",$N$12,$N$13,$O$14)/100</f>
        <v>#VALUE!</v>
      </c>
      <c r="N26" s="387"/>
      <c r="O26" s="12"/>
      <c r="P26" s="12"/>
      <c r="Q26" s="12"/>
      <c r="R26" s="12"/>
      <c r="S26" s="43"/>
      <c r="T26" s="31"/>
      <c r="U26" s="41"/>
      <c r="V26" s="31"/>
      <c r="W26" s="31"/>
      <c r="X26" s="31"/>
      <c r="Y26" s="22"/>
      <c r="Z26" s="12"/>
      <c r="AA26" s="12"/>
      <c r="AB26" s="12"/>
    </row>
    <row r="27" spans="1:28" x14ac:dyDescent="0.4">
      <c r="M27" s="42"/>
      <c r="N27" s="12"/>
      <c r="S27" s="43"/>
      <c r="T27" s="20" t="s">
        <v>76</v>
      </c>
      <c r="U27" s="51" t="e">
        <f>TotalReturn_CompoundReturn-1</f>
        <v>#VALUE!</v>
      </c>
      <c r="V27" s="31"/>
      <c r="W27" s="31"/>
      <c r="X27" s="31"/>
      <c r="Y27" s="22"/>
    </row>
    <row r="28" spans="1:28" x14ac:dyDescent="0.4">
      <c r="C28" s="42"/>
      <c r="L28" s="42"/>
      <c r="M28" s="42"/>
      <c r="N28" s="12"/>
      <c r="S28" s="43"/>
      <c r="T28" s="45"/>
      <c r="U28" s="46"/>
      <c r="V28" s="45"/>
      <c r="W28" s="45"/>
      <c r="X28" s="45"/>
      <c r="Y28" s="22"/>
    </row>
    <row r="29" spans="1:28" ht="18" thickBot="1" x14ac:dyDescent="0.45">
      <c r="C29" s="42"/>
      <c r="E29" s="42"/>
      <c r="L29" s="42"/>
      <c r="M29" s="42"/>
      <c r="N29" s="12"/>
      <c r="S29" s="47"/>
      <c r="T29" s="48"/>
      <c r="U29" s="48"/>
      <c r="V29" s="34"/>
      <c r="W29" s="34"/>
      <c r="X29" s="34"/>
      <c r="Y29" s="35"/>
    </row>
    <row r="30" spans="1:28" x14ac:dyDescent="0.4">
      <c r="C30" s="42"/>
      <c r="E30" s="42"/>
      <c r="L30" s="42"/>
      <c r="M30" s="42"/>
      <c r="N30" s="12"/>
    </row>
    <row r="31" spans="1:28" x14ac:dyDescent="0.4">
      <c r="C31" s="42"/>
      <c r="E31" s="42"/>
      <c r="L31" s="42"/>
      <c r="M31" s="42"/>
      <c r="N31" s="12"/>
    </row>
    <row r="32" spans="1:28" x14ac:dyDescent="0.4">
      <c r="C32" s="42"/>
      <c r="E32" s="42"/>
      <c r="L32" s="42"/>
      <c r="M32" s="42"/>
      <c r="N32" s="12"/>
    </row>
    <row r="33" spans="3:14" x14ac:dyDescent="0.4">
      <c r="C33" s="42"/>
      <c r="E33" s="42"/>
      <c r="L33" s="42"/>
      <c r="M33" s="42"/>
      <c r="N33" s="12"/>
    </row>
    <row r="34" spans="3:14" x14ac:dyDescent="0.4">
      <c r="C34" s="42"/>
      <c r="E34" s="42"/>
      <c r="L34" s="42"/>
      <c r="M34" s="42"/>
      <c r="N34" s="12"/>
    </row>
    <row r="35" spans="3:14" x14ac:dyDescent="0.4">
      <c r="C35" s="42"/>
      <c r="E35" s="42"/>
      <c r="L35" s="42"/>
      <c r="M35" s="42"/>
      <c r="N35" s="12"/>
    </row>
    <row r="36" spans="3:14" x14ac:dyDescent="0.4">
      <c r="C36" s="42"/>
      <c r="E36" s="42"/>
      <c r="L36" s="42"/>
      <c r="M36" s="42"/>
      <c r="N36" s="12"/>
    </row>
    <row r="37" spans="3:14" x14ac:dyDescent="0.4">
      <c r="C37" s="42"/>
      <c r="E37" s="42"/>
      <c r="L37" s="42"/>
      <c r="M37" s="42"/>
      <c r="N37" s="12"/>
    </row>
    <row r="38" spans="3:14" x14ac:dyDescent="0.4">
      <c r="C38" s="42"/>
      <c r="E38" s="42"/>
      <c r="L38" s="42"/>
      <c r="M38" s="42"/>
      <c r="N38" s="12"/>
    </row>
    <row r="39" spans="3:14" x14ac:dyDescent="0.4">
      <c r="C39" s="42"/>
      <c r="E39" s="42"/>
      <c r="L39" s="42"/>
      <c r="M39" s="42"/>
      <c r="N39" s="12"/>
    </row>
    <row r="40" spans="3:14" x14ac:dyDescent="0.4">
      <c r="C40" s="42"/>
      <c r="E40" s="42"/>
      <c r="L40" s="42"/>
      <c r="M40" s="42"/>
      <c r="N40" s="12"/>
    </row>
    <row r="41" spans="3:14" x14ac:dyDescent="0.4">
      <c r="C41" s="42"/>
      <c r="E41" s="42"/>
      <c r="L41" s="42"/>
      <c r="M41" s="42"/>
      <c r="N41" s="12"/>
    </row>
    <row r="42" spans="3:14" x14ac:dyDescent="0.4">
      <c r="C42" s="42"/>
      <c r="E42" s="42"/>
      <c r="L42" s="42"/>
      <c r="M42" s="42"/>
      <c r="N42" s="12"/>
    </row>
    <row r="43" spans="3:14" x14ac:dyDescent="0.4">
      <c r="C43" s="42"/>
      <c r="E43" s="42"/>
      <c r="L43" s="42"/>
      <c r="M43" s="42"/>
      <c r="N43" s="12"/>
    </row>
    <row r="44" spans="3:14" x14ac:dyDescent="0.4">
      <c r="C44" s="42"/>
      <c r="E44" s="42"/>
      <c r="L44" s="42"/>
      <c r="M44" s="42"/>
      <c r="N44" s="12"/>
    </row>
    <row r="45" spans="3:14" x14ac:dyDescent="0.4">
      <c r="C45" s="42"/>
      <c r="E45" s="42"/>
      <c r="L45" s="42"/>
      <c r="M45" s="42"/>
      <c r="N45" s="12"/>
    </row>
    <row r="46" spans="3:14" x14ac:dyDescent="0.4">
      <c r="C46" s="42"/>
      <c r="E46" s="42"/>
      <c r="L46" s="42"/>
      <c r="M46" s="42"/>
      <c r="N46" s="12"/>
    </row>
    <row r="47" spans="3:14" x14ac:dyDescent="0.4">
      <c r="C47" s="42"/>
      <c r="E47" s="42"/>
      <c r="L47" s="42"/>
      <c r="M47" s="42"/>
      <c r="N47" s="12"/>
    </row>
    <row r="48" spans="3:14" x14ac:dyDescent="0.4">
      <c r="C48" s="42"/>
      <c r="E48" s="42"/>
      <c r="L48" s="42"/>
      <c r="M48" s="42"/>
      <c r="N48" s="12"/>
    </row>
    <row r="49" spans="3:14" x14ac:dyDescent="0.4">
      <c r="C49" s="42"/>
      <c r="E49" s="42"/>
      <c r="L49" s="42"/>
      <c r="M49" s="42"/>
      <c r="N49" s="12"/>
    </row>
    <row r="50" spans="3:14" x14ac:dyDescent="0.4">
      <c r="C50" s="42"/>
      <c r="E50" s="42"/>
      <c r="L50" s="42"/>
      <c r="M50" s="42"/>
      <c r="N50" s="12"/>
    </row>
    <row r="51" spans="3:14" x14ac:dyDescent="0.4">
      <c r="C51" s="42"/>
      <c r="E51" s="42"/>
      <c r="L51" s="42"/>
      <c r="M51" s="42"/>
      <c r="N51" s="12"/>
    </row>
    <row r="52" spans="3:14" x14ac:dyDescent="0.4">
      <c r="C52" s="42"/>
      <c r="E52" s="42"/>
      <c r="L52" s="42"/>
      <c r="M52" s="42"/>
      <c r="N52" s="12"/>
    </row>
    <row r="53" spans="3:14" x14ac:dyDescent="0.4">
      <c r="C53" s="42"/>
      <c r="E53" s="42"/>
      <c r="L53" s="42"/>
      <c r="M53" s="42"/>
      <c r="N53" s="12"/>
    </row>
    <row r="54" spans="3:14" x14ac:dyDescent="0.4">
      <c r="C54" s="42"/>
      <c r="E54" s="42"/>
      <c r="L54" s="42"/>
      <c r="M54" s="42"/>
      <c r="N54" s="12"/>
    </row>
    <row r="55" spans="3:14" x14ac:dyDescent="0.4">
      <c r="C55" s="42"/>
      <c r="E55" s="42"/>
      <c r="L55" s="42"/>
      <c r="M55" s="42"/>
      <c r="N55" s="12"/>
    </row>
    <row r="56" spans="3:14" x14ac:dyDescent="0.4">
      <c r="C56" s="42"/>
      <c r="E56" s="42"/>
      <c r="L56" s="42"/>
      <c r="M56" s="42"/>
      <c r="N56" s="12"/>
    </row>
    <row r="57" spans="3:14" x14ac:dyDescent="0.4">
      <c r="C57" s="42"/>
      <c r="E57" s="42"/>
      <c r="L57" s="42"/>
      <c r="M57" s="42"/>
      <c r="N57" s="12"/>
    </row>
    <row r="58" spans="3:14" x14ac:dyDescent="0.4">
      <c r="C58" s="42"/>
      <c r="E58" s="42"/>
      <c r="L58" s="42"/>
      <c r="M58" s="42"/>
      <c r="N58" s="12"/>
    </row>
    <row r="59" spans="3:14" x14ac:dyDescent="0.4">
      <c r="C59" s="42"/>
      <c r="E59" s="42"/>
      <c r="L59" s="42"/>
      <c r="M59" s="42"/>
      <c r="N59" s="12"/>
    </row>
    <row r="60" spans="3:14" x14ac:dyDescent="0.4">
      <c r="C60" s="42"/>
      <c r="E60" s="42"/>
      <c r="L60" s="42"/>
      <c r="M60" s="42"/>
      <c r="N60" s="12"/>
    </row>
    <row r="61" spans="3:14" x14ac:dyDescent="0.4">
      <c r="C61" s="42"/>
      <c r="E61" s="42"/>
      <c r="L61" s="42"/>
      <c r="M61" s="42"/>
      <c r="N61" s="12"/>
    </row>
    <row r="62" spans="3:14" x14ac:dyDescent="0.4">
      <c r="C62" s="42"/>
      <c r="E62" s="42"/>
      <c r="L62" s="42"/>
      <c r="M62" s="42"/>
      <c r="N62" s="12"/>
    </row>
    <row r="63" spans="3:14" x14ac:dyDescent="0.4">
      <c r="C63" s="42"/>
      <c r="E63" s="42"/>
      <c r="L63" s="42"/>
      <c r="M63" s="42"/>
      <c r="N63" s="12"/>
    </row>
    <row r="64" spans="3:14" x14ac:dyDescent="0.4">
      <c r="C64" s="42"/>
      <c r="E64" s="42"/>
      <c r="L64" s="42"/>
      <c r="M64" s="42"/>
      <c r="N64" s="12"/>
    </row>
    <row r="65" spans="3:14" x14ac:dyDescent="0.4">
      <c r="C65" s="42"/>
      <c r="E65" s="42"/>
      <c r="L65" s="42"/>
      <c r="M65" s="42"/>
      <c r="N65" s="12"/>
    </row>
    <row r="66" spans="3:14" x14ac:dyDescent="0.4">
      <c r="C66" s="42"/>
      <c r="E66" s="42"/>
      <c r="L66" s="42"/>
      <c r="M66" s="42"/>
      <c r="N66" s="12"/>
    </row>
    <row r="67" spans="3:14" x14ac:dyDescent="0.4">
      <c r="C67" s="42"/>
      <c r="E67" s="42"/>
      <c r="L67" s="42"/>
      <c r="M67" s="42"/>
      <c r="N67" s="12"/>
    </row>
    <row r="68" spans="3:14" x14ac:dyDescent="0.4">
      <c r="C68" s="42"/>
      <c r="E68" s="42"/>
      <c r="L68" s="42"/>
      <c r="M68" s="42"/>
      <c r="N68" s="12"/>
    </row>
    <row r="69" spans="3:14" x14ac:dyDescent="0.4">
      <c r="C69" s="42"/>
      <c r="E69" s="42"/>
      <c r="L69" s="42"/>
      <c r="M69" s="42"/>
      <c r="N69" s="12"/>
    </row>
    <row r="70" spans="3:14" x14ac:dyDescent="0.4">
      <c r="C70" s="42"/>
      <c r="E70" s="42"/>
      <c r="L70" s="42"/>
      <c r="M70" s="42"/>
      <c r="N70" s="12"/>
    </row>
    <row r="71" spans="3:14" x14ac:dyDescent="0.4">
      <c r="C71" s="42"/>
      <c r="E71" s="42"/>
      <c r="L71" s="42"/>
      <c r="M71" s="42"/>
      <c r="N71" s="12"/>
    </row>
    <row r="72" spans="3:14" x14ac:dyDescent="0.4">
      <c r="C72" s="42"/>
      <c r="E72" s="42"/>
      <c r="L72" s="42"/>
      <c r="M72" s="42"/>
      <c r="N72" s="12"/>
    </row>
    <row r="73" spans="3:14" x14ac:dyDescent="0.4">
      <c r="C73" s="42"/>
      <c r="E73" s="42"/>
      <c r="L73" s="42"/>
      <c r="M73" s="42"/>
      <c r="N73" s="12"/>
    </row>
    <row r="74" spans="3:14" x14ac:dyDescent="0.4">
      <c r="C74" s="42"/>
      <c r="E74" s="42"/>
      <c r="L74" s="42"/>
      <c r="M74" s="42"/>
      <c r="N74" s="12"/>
    </row>
    <row r="75" spans="3:14" x14ac:dyDescent="0.4">
      <c r="C75" s="42"/>
      <c r="E75" s="42"/>
      <c r="L75" s="42"/>
      <c r="M75" s="42"/>
      <c r="N75" s="12"/>
    </row>
    <row r="76" spans="3:14" x14ac:dyDescent="0.4">
      <c r="C76" s="42"/>
      <c r="E76" s="42"/>
      <c r="L76" s="42"/>
      <c r="M76" s="42"/>
      <c r="N76" s="12"/>
    </row>
    <row r="77" spans="3:14" x14ac:dyDescent="0.4">
      <c r="C77" s="42"/>
      <c r="E77" s="42"/>
      <c r="L77" s="42"/>
      <c r="M77" s="42"/>
      <c r="N77" s="12"/>
    </row>
    <row r="78" spans="3:14" x14ac:dyDescent="0.4">
      <c r="C78" s="42"/>
      <c r="E78" s="42"/>
      <c r="L78" s="42"/>
      <c r="M78" s="42"/>
      <c r="N78" s="12"/>
    </row>
    <row r="79" spans="3:14" x14ac:dyDescent="0.4">
      <c r="C79" s="42"/>
      <c r="E79" s="42"/>
      <c r="L79" s="42"/>
      <c r="M79" s="42"/>
      <c r="N79" s="12"/>
    </row>
    <row r="80" spans="3:14" x14ac:dyDescent="0.4">
      <c r="C80" s="42"/>
      <c r="E80" s="42"/>
      <c r="L80" s="42"/>
      <c r="M80" s="42"/>
      <c r="N80" s="12"/>
    </row>
    <row r="81" spans="3:14" x14ac:dyDescent="0.4">
      <c r="C81" s="42"/>
      <c r="E81" s="42"/>
      <c r="L81" s="42"/>
      <c r="M81" s="42"/>
      <c r="N81" s="12"/>
    </row>
    <row r="82" spans="3:14" x14ac:dyDescent="0.4">
      <c r="C82" s="42"/>
      <c r="E82" s="42"/>
      <c r="L82" s="42"/>
      <c r="M82" s="42"/>
      <c r="N82" s="12"/>
    </row>
    <row r="83" spans="3:14" x14ac:dyDescent="0.4">
      <c r="C83" s="42"/>
      <c r="E83" s="42"/>
      <c r="L83" s="42"/>
      <c r="M83" s="42"/>
      <c r="N83" s="12"/>
    </row>
    <row r="84" spans="3:14" x14ac:dyDescent="0.4">
      <c r="C84" s="42"/>
      <c r="E84" s="42"/>
      <c r="L84" s="42"/>
      <c r="M84" s="42"/>
      <c r="N84" s="12"/>
    </row>
    <row r="85" spans="3:14" x14ac:dyDescent="0.4">
      <c r="C85" s="42"/>
      <c r="E85" s="42"/>
      <c r="L85" s="42"/>
      <c r="M85" s="42"/>
      <c r="N85" s="12"/>
    </row>
    <row r="86" spans="3:14" x14ac:dyDescent="0.4">
      <c r="C86" s="42"/>
      <c r="E86" s="42"/>
      <c r="L86" s="42"/>
      <c r="M86" s="42"/>
      <c r="N86" s="12"/>
    </row>
    <row r="87" spans="3:14" x14ac:dyDescent="0.4">
      <c r="C87" s="42"/>
      <c r="E87" s="42"/>
      <c r="L87" s="42"/>
      <c r="M87" s="42"/>
      <c r="N87" s="12"/>
    </row>
    <row r="88" spans="3:14" x14ac:dyDescent="0.4">
      <c r="C88" s="42"/>
      <c r="E88" s="42"/>
      <c r="L88" s="42"/>
      <c r="M88" s="42"/>
      <c r="N88" s="12"/>
    </row>
    <row r="89" spans="3:14" x14ac:dyDescent="0.4">
      <c r="C89" s="42"/>
      <c r="E89" s="42"/>
      <c r="L89" s="42"/>
      <c r="M89" s="42"/>
      <c r="N89" s="12"/>
    </row>
    <row r="90" spans="3:14" x14ac:dyDescent="0.4">
      <c r="C90" s="42"/>
      <c r="E90" s="42"/>
      <c r="L90" s="42"/>
      <c r="M90" s="42"/>
      <c r="N90" s="12"/>
    </row>
    <row r="91" spans="3:14" x14ac:dyDescent="0.4">
      <c r="C91" s="42"/>
      <c r="E91" s="42"/>
      <c r="L91" s="42"/>
      <c r="M91" s="42"/>
      <c r="N91" s="12"/>
    </row>
    <row r="92" spans="3:14" x14ac:dyDescent="0.4">
      <c r="C92" s="42"/>
      <c r="E92" s="42"/>
      <c r="L92" s="42"/>
      <c r="M92" s="42"/>
      <c r="N92" s="12"/>
    </row>
    <row r="93" spans="3:14" x14ac:dyDescent="0.4">
      <c r="C93" s="42"/>
      <c r="E93" s="42"/>
      <c r="L93" s="42"/>
      <c r="M93" s="42"/>
      <c r="N93" s="12"/>
    </row>
    <row r="94" spans="3:14" x14ac:dyDescent="0.4">
      <c r="C94" s="42"/>
      <c r="E94" s="42"/>
      <c r="L94" s="42"/>
      <c r="M94" s="42"/>
      <c r="N94" s="12"/>
    </row>
    <row r="95" spans="3:14" x14ac:dyDescent="0.4">
      <c r="C95" s="42"/>
      <c r="E95" s="42"/>
      <c r="L95" s="42"/>
      <c r="M95" s="42"/>
      <c r="N95" s="12"/>
    </row>
    <row r="96" spans="3:14" x14ac:dyDescent="0.4">
      <c r="C96" s="42"/>
      <c r="E96" s="42"/>
      <c r="L96" s="42"/>
      <c r="M96" s="42"/>
      <c r="N96" s="12"/>
    </row>
    <row r="97" spans="3:14" x14ac:dyDescent="0.4">
      <c r="C97" s="42"/>
      <c r="E97" s="42"/>
      <c r="L97" s="42"/>
      <c r="M97" s="42"/>
      <c r="N97" s="12"/>
    </row>
    <row r="98" spans="3:14" x14ac:dyDescent="0.4">
      <c r="C98" s="42"/>
      <c r="E98" s="42"/>
      <c r="L98" s="42"/>
      <c r="M98" s="42"/>
      <c r="N98" s="12"/>
    </row>
    <row r="99" spans="3:14" x14ac:dyDescent="0.4">
      <c r="C99" s="42"/>
      <c r="E99" s="42"/>
      <c r="L99" s="42"/>
      <c r="M99" s="42"/>
      <c r="N99" s="12"/>
    </row>
    <row r="100" spans="3:14" x14ac:dyDescent="0.4">
      <c r="C100" s="42"/>
      <c r="E100" s="42"/>
      <c r="L100" s="42"/>
      <c r="M100" s="42"/>
      <c r="N100" s="12"/>
    </row>
    <row r="101" spans="3:14" x14ac:dyDescent="0.4">
      <c r="C101" s="42"/>
      <c r="E101" s="42"/>
      <c r="L101" s="42"/>
      <c r="M101" s="42"/>
      <c r="N101" s="12"/>
    </row>
    <row r="102" spans="3:14" x14ac:dyDescent="0.4">
      <c r="C102" s="42"/>
      <c r="E102" s="42"/>
      <c r="L102" s="42"/>
      <c r="M102" s="42"/>
      <c r="N102" s="12"/>
    </row>
    <row r="103" spans="3:14" x14ac:dyDescent="0.4">
      <c r="C103" s="42"/>
      <c r="E103" s="42"/>
      <c r="L103" s="42"/>
      <c r="M103" s="42"/>
      <c r="N103" s="12"/>
    </row>
    <row r="104" spans="3:14" x14ac:dyDescent="0.4">
      <c r="C104" s="42"/>
      <c r="E104" s="42"/>
      <c r="L104" s="42"/>
      <c r="M104" s="42"/>
      <c r="N104" s="12"/>
    </row>
    <row r="105" spans="3:14" x14ac:dyDescent="0.4">
      <c r="C105" s="42"/>
      <c r="E105" s="42"/>
      <c r="L105" s="42"/>
      <c r="M105" s="42"/>
      <c r="N105" s="12"/>
    </row>
    <row r="106" spans="3:14" x14ac:dyDescent="0.4">
      <c r="C106" s="42"/>
      <c r="E106" s="42"/>
      <c r="L106" s="42"/>
      <c r="M106" s="42"/>
      <c r="N106" s="12"/>
    </row>
    <row r="107" spans="3:14" x14ac:dyDescent="0.4">
      <c r="C107" s="42"/>
      <c r="E107" s="42"/>
      <c r="L107" s="42"/>
      <c r="M107" s="42"/>
      <c r="N107" s="12"/>
    </row>
    <row r="108" spans="3:14" x14ac:dyDescent="0.4">
      <c r="C108" s="42"/>
      <c r="E108" s="42"/>
      <c r="L108" s="42"/>
      <c r="M108" s="42"/>
      <c r="N108" s="12"/>
    </row>
    <row r="109" spans="3:14" x14ac:dyDescent="0.4">
      <c r="C109" s="42"/>
      <c r="E109" s="42"/>
      <c r="L109" s="42"/>
      <c r="M109" s="42"/>
      <c r="N109" s="12"/>
    </row>
    <row r="110" spans="3:14" x14ac:dyDescent="0.4">
      <c r="C110" s="42"/>
      <c r="E110" s="42"/>
      <c r="L110" s="42"/>
      <c r="M110" s="42"/>
      <c r="N110" s="12"/>
    </row>
    <row r="111" spans="3:14" x14ac:dyDescent="0.4">
      <c r="C111" s="42"/>
      <c r="E111" s="42"/>
      <c r="L111" s="42"/>
      <c r="M111" s="42"/>
      <c r="N111" s="12"/>
    </row>
    <row r="112" spans="3:14" x14ac:dyDescent="0.4">
      <c r="C112" s="42"/>
      <c r="E112" s="42"/>
      <c r="L112" s="42"/>
      <c r="M112" s="42"/>
      <c r="N112" s="12"/>
    </row>
    <row r="113" spans="3:14" x14ac:dyDescent="0.4">
      <c r="C113" s="42"/>
      <c r="E113" s="42"/>
      <c r="L113" s="42"/>
      <c r="M113" s="42"/>
      <c r="N113" s="12"/>
    </row>
    <row r="114" spans="3:14" x14ac:dyDescent="0.4">
      <c r="C114" s="42"/>
      <c r="E114" s="42"/>
      <c r="L114" s="42"/>
      <c r="M114" s="42"/>
      <c r="N114" s="12"/>
    </row>
    <row r="115" spans="3:14" x14ac:dyDescent="0.4">
      <c r="C115" s="42"/>
      <c r="E115" s="42"/>
      <c r="L115" s="42"/>
      <c r="M115" s="42"/>
      <c r="N115" s="12"/>
    </row>
    <row r="116" spans="3:14" x14ac:dyDescent="0.4">
      <c r="C116" s="42"/>
      <c r="E116" s="42"/>
      <c r="L116" s="42"/>
      <c r="M116" s="42"/>
      <c r="N116" s="12"/>
    </row>
    <row r="117" spans="3:14" x14ac:dyDescent="0.4">
      <c r="C117" s="42"/>
      <c r="E117" s="42"/>
      <c r="L117" s="42"/>
      <c r="M117" s="42"/>
      <c r="N117" s="12"/>
    </row>
    <row r="118" spans="3:14" x14ac:dyDescent="0.4">
      <c r="C118" s="42"/>
      <c r="E118" s="42"/>
      <c r="L118" s="42"/>
      <c r="M118" s="42"/>
      <c r="N118" s="12"/>
    </row>
    <row r="119" spans="3:14" x14ac:dyDescent="0.4">
      <c r="C119" s="42"/>
      <c r="E119" s="42"/>
      <c r="L119" s="42"/>
      <c r="M119" s="42"/>
      <c r="N119" s="12"/>
    </row>
    <row r="120" spans="3:14" x14ac:dyDescent="0.4">
      <c r="C120" s="42"/>
      <c r="E120" s="42"/>
      <c r="L120" s="42"/>
      <c r="M120" s="42"/>
      <c r="N120" s="12"/>
    </row>
    <row r="121" spans="3:14" x14ac:dyDescent="0.4">
      <c r="C121" s="42"/>
      <c r="E121" s="42"/>
      <c r="L121" s="42"/>
      <c r="M121" s="42"/>
      <c r="N121" s="12"/>
    </row>
    <row r="122" spans="3:14" x14ac:dyDescent="0.4">
      <c r="C122" s="42"/>
      <c r="E122" s="42"/>
      <c r="L122" s="42"/>
      <c r="M122" s="42"/>
      <c r="N122" s="12"/>
    </row>
    <row r="123" spans="3:14" x14ac:dyDescent="0.4">
      <c r="C123" s="42"/>
      <c r="E123" s="42"/>
      <c r="L123" s="42"/>
      <c r="M123" s="42"/>
      <c r="N123" s="12"/>
    </row>
    <row r="124" spans="3:14" x14ac:dyDescent="0.4">
      <c r="C124" s="42"/>
      <c r="E124" s="42"/>
      <c r="L124" s="42"/>
      <c r="M124" s="42"/>
      <c r="N124" s="12"/>
    </row>
    <row r="125" spans="3:14" x14ac:dyDescent="0.4">
      <c r="C125" s="42"/>
      <c r="E125" s="42"/>
      <c r="L125" s="42"/>
      <c r="M125" s="42"/>
      <c r="N125" s="12"/>
    </row>
    <row r="126" spans="3:14" x14ac:dyDescent="0.4">
      <c r="C126" s="42"/>
      <c r="E126" s="42"/>
      <c r="L126" s="42"/>
      <c r="M126" s="42"/>
      <c r="N126" s="12"/>
    </row>
    <row r="127" spans="3:14" x14ac:dyDescent="0.4">
      <c r="C127" s="42"/>
      <c r="E127" s="42"/>
      <c r="L127" s="42"/>
      <c r="M127" s="42"/>
      <c r="N127" s="12"/>
    </row>
    <row r="128" spans="3:14" x14ac:dyDescent="0.4">
      <c r="C128" s="42"/>
      <c r="E128" s="42"/>
      <c r="L128" s="42"/>
      <c r="M128" s="42"/>
      <c r="N128" s="12"/>
    </row>
    <row r="129" spans="3:14" x14ac:dyDescent="0.4">
      <c r="C129" s="42"/>
      <c r="E129" s="42"/>
      <c r="L129" s="42"/>
      <c r="M129" s="42"/>
      <c r="N129" s="12"/>
    </row>
    <row r="130" spans="3:14" x14ac:dyDescent="0.4">
      <c r="C130" s="42"/>
      <c r="E130" s="42"/>
      <c r="L130" s="42"/>
      <c r="M130" s="42"/>
      <c r="N130" s="12"/>
    </row>
    <row r="131" spans="3:14" x14ac:dyDescent="0.4">
      <c r="C131" s="42"/>
      <c r="E131" s="42"/>
      <c r="L131" s="42"/>
      <c r="M131" s="42"/>
      <c r="N131" s="12"/>
    </row>
    <row r="132" spans="3:14" x14ac:dyDescent="0.4">
      <c r="C132" s="42"/>
      <c r="E132" s="42"/>
      <c r="L132" s="42"/>
      <c r="M132" s="42"/>
      <c r="N132" s="12"/>
    </row>
    <row r="133" spans="3:14" x14ac:dyDescent="0.4">
      <c r="C133" s="42"/>
      <c r="E133" s="42"/>
      <c r="L133" s="42"/>
      <c r="M133" s="42"/>
      <c r="N133" s="12"/>
    </row>
    <row r="134" spans="3:14" x14ac:dyDescent="0.4">
      <c r="C134" s="42"/>
      <c r="E134" s="42"/>
      <c r="L134" s="42"/>
      <c r="M134" s="42"/>
      <c r="N134" s="12"/>
    </row>
    <row r="135" spans="3:14" x14ac:dyDescent="0.4">
      <c r="C135" s="42"/>
      <c r="E135" s="42"/>
      <c r="L135" s="42"/>
      <c r="M135" s="42"/>
      <c r="N135" s="12"/>
    </row>
    <row r="136" spans="3:14" x14ac:dyDescent="0.4">
      <c r="C136" s="42"/>
      <c r="E136" s="42"/>
      <c r="L136" s="42"/>
      <c r="M136" s="42"/>
      <c r="N136" s="12"/>
    </row>
    <row r="137" spans="3:14" x14ac:dyDescent="0.4">
      <c r="C137" s="42"/>
      <c r="E137" s="42"/>
      <c r="L137" s="42"/>
      <c r="M137" s="42"/>
      <c r="N137" s="12"/>
    </row>
    <row r="138" spans="3:14" x14ac:dyDescent="0.4">
      <c r="C138" s="42"/>
      <c r="E138" s="42"/>
      <c r="L138" s="42"/>
      <c r="M138" s="42"/>
      <c r="N138" s="12"/>
    </row>
    <row r="139" spans="3:14" x14ac:dyDescent="0.4">
      <c r="C139" s="42"/>
      <c r="E139" s="42"/>
      <c r="L139" s="42"/>
      <c r="M139" s="42"/>
      <c r="N139" s="12"/>
    </row>
    <row r="140" spans="3:14" x14ac:dyDescent="0.4">
      <c r="C140" s="42"/>
      <c r="E140" s="42"/>
      <c r="L140" s="42"/>
      <c r="M140" s="42"/>
      <c r="N140" s="12"/>
    </row>
    <row r="141" spans="3:14" x14ac:dyDescent="0.4">
      <c r="C141" s="42"/>
      <c r="E141" s="42"/>
      <c r="L141" s="42"/>
      <c r="M141" s="42"/>
      <c r="N141" s="12"/>
    </row>
    <row r="142" spans="3:14" x14ac:dyDescent="0.4">
      <c r="C142" s="42"/>
      <c r="E142" s="42"/>
      <c r="L142" s="42"/>
      <c r="M142" s="42"/>
      <c r="N142" s="12"/>
    </row>
    <row r="143" spans="3:14" x14ac:dyDescent="0.4">
      <c r="C143" s="42"/>
      <c r="E143" s="42"/>
      <c r="L143" s="42"/>
      <c r="M143" s="42"/>
      <c r="N143" s="12"/>
    </row>
    <row r="144" spans="3:14" x14ac:dyDescent="0.4">
      <c r="C144" s="42"/>
      <c r="E144" s="42"/>
      <c r="L144" s="42"/>
      <c r="M144" s="42"/>
      <c r="N144" s="12"/>
    </row>
    <row r="145" spans="3:14" x14ac:dyDescent="0.4">
      <c r="C145" s="42"/>
      <c r="E145" s="42"/>
      <c r="L145" s="42"/>
      <c r="M145" s="42"/>
      <c r="N145" s="12"/>
    </row>
    <row r="146" spans="3:14" x14ac:dyDescent="0.4">
      <c r="C146" s="42"/>
      <c r="E146" s="42"/>
      <c r="L146" s="42"/>
      <c r="M146" s="42"/>
      <c r="N146" s="12"/>
    </row>
    <row r="147" spans="3:14" x14ac:dyDescent="0.4">
      <c r="C147" s="42"/>
      <c r="E147" s="42"/>
      <c r="L147" s="42"/>
      <c r="M147" s="42"/>
      <c r="N147" s="12"/>
    </row>
    <row r="148" spans="3:14" x14ac:dyDescent="0.4">
      <c r="C148" s="42"/>
      <c r="E148" s="42"/>
      <c r="L148" s="42"/>
      <c r="M148" s="42"/>
      <c r="N148" s="12"/>
    </row>
    <row r="149" spans="3:14" x14ac:dyDescent="0.4">
      <c r="C149" s="42"/>
      <c r="E149" s="42"/>
      <c r="L149" s="42"/>
      <c r="M149" s="42"/>
      <c r="N149" s="12"/>
    </row>
    <row r="150" spans="3:14" x14ac:dyDescent="0.4">
      <c r="C150" s="42"/>
      <c r="E150" s="42"/>
      <c r="L150" s="42"/>
      <c r="M150" s="42"/>
      <c r="N150" s="12"/>
    </row>
    <row r="151" spans="3:14" x14ac:dyDescent="0.4">
      <c r="C151" s="42"/>
      <c r="E151" s="42"/>
      <c r="L151" s="42"/>
      <c r="M151" s="42"/>
      <c r="N151" s="12"/>
    </row>
    <row r="152" spans="3:14" x14ac:dyDescent="0.4">
      <c r="C152" s="42"/>
      <c r="E152" s="42"/>
      <c r="L152" s="42"/>
      <c r="M152" s="42"/>
      <c r="N152" s="12"/>
    </row>
    <row r="153" spans="3:14" x14ac:dyDescent="0.4">
      <c r="C153" s="42"/>
      <c r="E153" s="42"/>
      <c r="L153" s="42"/>
      <c r="M153" s="42"/>
      <c r="N153" s="12"/>
    </row>
    <row r="154" spans="3:14" x14ac:dyDescent="0.4">
      <c r="C154" s="42"/>
      <c r="E154" s="42"/>
      <c r="L154" s="42"/>
      <c r="M154" s="42"/>
      <c r="N154" s="12"/>
    </row>
    <row r="155" spans="3:14" x14ac:dyDescent="0.4">
      <c r="C155" s="42"/>
      <c r="E155" s="42"/>
      <c r="L155" s="42"/>
      <c r="M155" s="42"/>
      <c r="N155" s="12"/>
    </row>
    <row r="156" spans="3:14" x14ac:dyDescent="0.4">
      <c r="C156" s="42"/>
      <c r="E156" s="42"/>
      <c r="L156" s="42"/>
      <c r="M156" s="42"/>
      <c r="N156" s="12"/>
    </row>
    <row r="157" spans="3:14" x14ac:dyDescent="0.4">
      <c r="C157" s="42"/>
      <c r="E157" s="42"/>
      <c r="L157" s="42"/>
      <c r="M157" s="42"/>
      <c r="N157" s="12"/>
    </row>
    <row r="158" spans="3:14" x14ac:dyDescent="0.4">
      <c r="C158" s="42"/>
      <c r="E158" s="42"/>
      <c r="L158" s="42"/>
      <c r="M158" s="42"/>
      <c r="N158" s="12"/>
    </row>
    <row r="159" spans="3:14" x14ac:dyDescent="0.4">
      <c r="C159" s="42"/>
      <c r="E159" s="42"/>
      <c r="L159" s="42"/>
      <c r="M159" s="42"/>
      <c r="N159" s="12"/>
    </row>
    <row r="160" spans="3:14" x14ac:dyDescent="0.4">
      <c r="C160" s="42"/>
      <c r="E160" s="42"/>
      <c r="L160" s="42"/>
      <c r="M160" s="42"/>
      <c r="N160" s="12"/>
    </row>
    <row r="161" spans="3:14" x14ac:dyDescent="0.4">
      <c r="C161" s="42"/>
      <c r="E161" s="42"/>
      <c r="L161" s="42"/>
      <c r="M161" s="42"/>
      <c r="N161" s="12"/>
    </row>
    <row r="162" spans="3:14" x14ac:dyDescent="0.4">
      <c r="C162" s="42"/>
      <c r="E162" s="42"/>
      <c r="L162" s="42"/>
      <c r="M162" s="42"/>
      <c r="N162" s="12"/>
    </row>
    <row r="163" spans="3:14" x14ac:dyDescent="0.4">
      <c r="C163" s="42"/>
      <c r="E163" s="42"/>
      <c r="L163" s="42"/>
      <c r="M163" s="42"/>
      <c r="N163" s="12"/>
    </row>
    <row r="164" spans="3:14" x14ac:dyDescent="0.4">
      <c r="C164" s="42"/>
      <c r="E164" s="42"/>
      <c r="L164" s="42"/>
      <c r="M164" s="42"/>
      <c r="N164" s="12"/>
    </row>
    <row r="165" spans="3:14" x14ac:dyDescent="0.4">
      <c r="C165" s="42"/>
      <c r="E165" s="42"/>
      <c r="L165" s="42"/>
      <c r="M165" s="42"/>
      <c r="N165" s="12"/>
    </row>
    <row r="166" spans="3:14" x14ac:dyDescent="0.4">
      <c r="C166" s="42"/>
      <c r="E166" s="42"/>
      <c r="L166" s="42"/>
      <c r="M166" s="42"/>
      <c r="N166" s="12"/>
    </row>
    <row r="167" spans="3:14" x14ac:dyDescent="0.4">
      <c r="C167" s="42"/>
      <c r="E167" s="42"/>
      <c r="L167" s="42"/>
      <c r="M167" s="42"/>
      <c r="N167" s="12"/>
    </row>
    <row r="168" spans="3:14" x14ac:dyDescent="0.4">
      <c r="C168" s="42"/>
      <c r="E168" s="42"/>
      <c r="L168" s="42"/>
      <c r="M168" s="42"/>
      <c r="N168" s="12"/>
    </row>
    <row r="169" spans="3:14" x14ac:dyDescent="0.4">
      <c r="C169" s="42"/>
      <c r="E169" s="42"/>
      <c r="L169" s="42"/>
      <c r="M169" s="42"/>
      <c r="N169" s="12"/>
    </row>
    <row r="170" spans="3:14" x14ac:dyDescent="0.4">
      <c r="C170" s="42"/>
      <c r="E170" s="42"/>
      <c r="L170" s="42"/>
      <c r="M170" s="42"/>
      <c r="N170" s="12"/>
    </row>
    <row r="171" spans="3:14" x14ac:dyDescent="0.4">
      <c r="C171" s="42"/>
      <c r="E171" s="42"/>
      <c r="L171" s="42"/>
      <c r="M171" s="42"/>
      <c r="N171" s="12"/>
    </row>
    <row r="172" spans="3:14" x14ac:dyDescent="0.4">
      <c r="C172" s="42"/>
      <c r="E172" s="42"/>
      <c r="L172" s="42"/>
      <c r="M172" s="42"/>
      <c r="N172" s="12"/>
    </row>
    <row r="173" spans="3:14" x14ac:dyDescent="0.4">
      <c r="C173" s="42"/>
      <c r="E173" s="42"/>
      <c r="L173" s="42"/>
      <c r="M173" s="42"/>
      <c r="N173" s="12"/>
    </row>
    <row r="174" spans="3:14" x14ac:dyDescent="0.4">
      <c r="C174" s="42"/>
      <c r="E174" s="42"/>
      <c r="L174" s="42"/>
      <c r="M174" s="42"/>
      <c r="N174" s="12"/>
    </row>
    <row r="175" spans="3:14" x14ac:dyDescent="0.4">
      <c r="C175" s="42"/>
      <c r="E175" s="42"/>
      <c r="L175" s="42"/>
      <c r="M175" s="42"/>
      <c r="N175" s="12"/>
    </row>
    <row r="176" spans="3:14" x14ac:dyDescent="0.4">
      <c r="C176" s="42"/>
      <c r="E176" s="42"/>
      <c r="L176" s="42"/>
      <c r="M176" s="42"/>
      <c r="N176" s="12"/>
    </row>
    <row r="177" spans="3:14" x14ac:dyDescent="0.4">
      <c r="C177" s="42"/>
      <c r="E177" s="42"/>
      <c r="L177" s="42"/>
      <c r="M177" s="42"/>
      <c r="N177" s="12"/>
    </row>
    <row r="178" spans="3:14" x14ac:dyDescent="0.4">
      <c r="C178" s="42"/>
      <c r="E178" s="42"/>
      <c r="L178" s="42"/>
      <c r="M178" s="42"/>
      <c r="N178" s="12"/>
    </row>
    <row r="179" spans="3:14" x14ac:dyDescent="0.4">
      <c r="C179" s="42"/>
      <c r="E179" s="42"/>
      <c r="L179" s="42"/>
      <c r="M179" s="42"/>
      <c r="N179" s="12"/>
    </row>
    <row r="180" spans="3:14" x14ac:dyDescent="0.4">
      <c r="C180" s="42"/>
      <c r="E180" s="42"/>
      <c r="L180" s="42"/>
      <c r="M180" s="42"/>
      <c r="N180" s="12"/>
    </row>
    <row r="181" spans="3:14" x14ac:dyDescent="0.4">
      <c r="C181" s="42"/>
      <c r="E181" s="42"/>
      <c r="L181" s="42"/>
      <c r="M181" s="42"/>
      <c r="N181" s="12"/>
    </row>
    <row r="182" spans="3:14" x14ac:dyDescent="0.4">
      <c r="C182" s="42"/>
      <c r="E182" s="42"/>
      <c r="L182" s="42"/>
      <c r="M182" s="42"/>
      <c r="N182" s="12"/>
    </row>
    <row r="183" spans="3:14" x14ac:dyDescent="0.4">
      <c r="C183" s="42"/>
      <c r="E183" s="42"/>
      <c r="L183" s="42"/>
      <c r="M183" s="42"/>
      <c r="N183" s="12"/>
    </row>
    <row r="184" spans="3:14" x14ac:dyDescent="0.4">
      <c r="C184" s="42"/>
      <c r="E184" s="42"/>
      <c r="L184" s="42"/>
      <c r="M184" s="42"/>
      <c r="N184" s="12"/>
    </row>
    <row r="185" spans="3:14" x14ac:dyDescent="0.4">
      <c r="C185" s="42"/>
      <c r="E185" s="42"/>
      <c r="L185" s="42"/>
      <c r="M185" s="42"/>
      <c r="N185" s="12"/>
    </row>
    <row r="186" spans="3:14" x14ac:dyDescent="0.4">
      <c r="C186" s="42"/>
      <c r="E186" s="42"/>
      <c r="L186" s="42"/>
      <c r="M186" s="42"/>
      <c r="N186" s="12"/>
    </row>
    <row r="187" spans="3:14" x14ac:dyDescent="0.4">
      <c r="C187" s="42"/>
      <c r="E187" s="42"/>
      <c r="L187" s="42"/>
      <c r="M187" s="42"/>
      <c r="N187" s="12"/>
    </row>
    <row r="188" spans="3:14" x14ac:dyDescent="0.4">
      <c r="C188" s="42"/>
      <c r="E188" s="42"/>
      <c r="L188" s="42"/>
      <c r="M188" s="42"/>
      <c r="N188" s="12"/>
    </row>
    <row r="189" spans="3:14" x14ac:dyDescent="0.4">
      <c r="C189" s="42"/>
      <c r="E189" s="42"/>
      <c r="L189" s="42"/>
      <c r="M189" s="42"/>
      <c r="N189" s="12"/>
    </row>
    <row r="190" spans="3:14" x14ac:dyDescent="0.4">
      <c r="C190" s="42"/>
      <c r="E190" s="42"/>
      <c r="L190" s="42"/>
      <c r="M190" s="42"/>
      <c r="N190" s="12"/>
    </row>
    <row r="191" spans="3:14" x14ac:dyDescent="0.4">
      <c r="C191" s="42"/>
      <c r="E191" s="42"/>
      <c r="L191" s="42"/>
      <c r="M191" s="42"/>
      <c r="N191" s="12"/>
    </row>
    <row r="192" spans="3:14" x14ac:dyDescent="0.4">
      <c r="C192" s="42"/>
      <c r="E192" s="42"/>
      <c r="L192" s="42"/>
      <c r="M192" s="42"/>
      <c r="N192" s="12"/>
    </row>
    <row r="193" spans="3:14" x14ac:dyDescent="0.4">
      <c r="C193" s="42"/>
      <c r="E193" s="42"/>
      <c r="L193" s="42"/>
      <c r="M193" s="42"/>
      <c r="N193" s="12"/>
    </row>
    <row r="194" spans="3:14" x14ac:dyDescent="0.4">
      <c r="C194" s="42"/>
      <c r="E194" s="42"/>
      <c r="L194" s="42"/>
      <c r="M194" s="42"/>
      <c r="N194" s="12"/>
    </row>
    <row r="195" spans="3:14" x14ac:dyDescent="0.4">
      <c r="C195" s="42"/>
      <c r="E195" s="42"/>
      <c r="L195" s="42"/>
      <c r="M195" s="42"/>
      <c r="N195" s="12"/>
    </row>
    <row r="196" spans="3:14" x14ac:dyDescent="0.4">
      <c r="C196" s="42"/>
      <c r="E196" s="42"/>
      <c r="L196" s="42"/>
      <c r="M196" s="42"/>
      <c r="N196" s="12"/>
    </row>
    <row r="197" spans="3:14" x14ac:dyDescent="0.4">
      <c r="C197" s="42"/>
      <c r="E197" s="42"/>
      <c r="L197" s="42"/>
      <c r="M197" s="42"/>
      <c r="N197" s="12"/>
    </row>
    <row r="198" spans="3:14" x14ac:dyDescent="0.4">
      <c r="C198" s="42"/>
      <c r="E198" s="42"/>
      <c r="L198" s="42"/>
      <c r="M198" s="42"/>
      <c r="N198" s="12"/>
    </row>
    <row r="199" spans="3:14" x14ac:dyDescent="0.4">
      <c r="C199" s="42"/>
      <c r="E199" s="42"/>
      <c r="L199" s="42"/>
      <c r="M199" s="42"/>
      <c r="N199" s="12"/>
    </row>
    <row r="200" spans="3:14" x14ac:dyDescent="0.4">
      <c r="C200" s="42"/>
      <c r="E200" s="42"/>
      <c r="L200" s="42"/>
      <c r="M200" s="42"/>
      <c r="N200" s="12"/>
    </row>
    <row r="201" spans="3:14" x14ac:dyDescent="0.4">
      <c r="C201" s="42"/>
      <c r="E201" s="42"/>
      <c r="L201" s="42"/>
      <c r="M201" s="42"/>
      <c r="N201" s="12"/>
    </row>
    <row r="202" spans="3:14" x14ac:dyDescent="0.4">
      <c r="C202" s="42"/>
      <c r="E202" s="42"/>
      <c r="L202" s="42"/>
      <c r="M202" s="42"/>
      <c r="N202" s="12"/>
    </row>
    <row r="203" spans="3:14" x14ac:dyDescent="0.4">
      <c r="C203" s="42"/>
      <c r="E203" s="42"/>
      <c r="L203" s="42"/>
      <c r="M203" s="42"/>
      <c r="N203" s="12"/>
    </row>
    <row r="204" spans="3:14" x14ac:dyDescent="0.4">
      <c r="C204" s="42"/>
      <c r="E204" s="42"/>
      <c r="L204" s="42"/>
      <c r="M204" s="42"/>
      <c r="N204" s="12"/>
    </row>
    <row r="205" spans="3:14" x14ac:dyDescent="0.4">
      <c r="C205" s="42"/>
      <c r="E205" s="42"/>
      <c r="L205" s="42"/>
      <c r="M205" s="42"/>
      <c r="N205" s="12"/>
    </row>
    <row r="206" spans="3:14" x14ac:dyDescent="0.4">
      <c r="C206" s="42"/>
      <c r="E206" s="42"/>
      <c r="L206" s="42"/>
      <c r="M206" s="42"/>
      <c r="N206" s="12"/>
    </row>
    <row r="207" spans="3:14" x14ac:dyDescent="0.4">
      <c r="C207" s="42"/>
      <c r="E207" s="42"/>
      <c r="L207" s="42"/>
      <c r="M207" s="42"/>
      <c r="N207" s="12"/>
    </row>
    <row r="208" spans="3:14" x14ac:dyDescent="0.4">
      <c r="C208" s="42"/>
      <c r="E208" s="42"/>
      <c r="L208" s="42"/>
      <c r="M208" s="42"/>
      <c r="N208" s="12"/>
    </row>
    <row r="209" spans="3:14" x14ac:dyDescent="0.4">
      <c r="C209" s="42"/>
      <c r="E209" s="42"/>
      <c r="L209" s="42"/>
      <c r="M209" s="42"/>
      <c r="N209" s="12"/>
    </row>
    <row r="210" spans="3:14" x14ac:dyDescent="0.4">
      <c r="C210" s="42"/>
      <c r="E210" s="42"/>
      <c r="L210" s="42"/>
      <c r="M210" s="42"/>
      <c r="N210" s="12"/>
    </row>
    <row r="211" spans="3:14" x14ac:dyDescent="0.4">
      <c r="C211" s="42"/>
      <c r="E211" s="42"/>
      <c r="L211" s="42"/>
      <c r="M211" s="42"/>
      <c r="N211" s="12"/>
    </row>
    <row r="212" spans="3:14" x14ac:dyDescent="0.4">
      <c r="C212" s="42"/>
      <c r="E212" s="42"/>
      <c r="L212" s="42"/>
      <c r="M212" s="42"/>
      <c r="N212" s="12"/>
    </row>
    <row r="213" spans="3:14" x14ac:dyDescent="0.4">
      <c r="C213" s="42"/>
      <c r="E213" s="42"/>
      <c r="L213" s="42"/>
      <c r="M213" s="42"/>
      <c r="N213" s="12"/>
    </row>
    <row r="214" spans="3:14" x14ac:dyDescent="0.4">
      <c r="C214" s="42"/>
      <c r="E214" s="42"/>
      <c r="L214" s="42"/>
      <c r="M214" s="42"/>
      <c r="N214" s="12"/>
    </row>
    <row r="215" spans="3:14" x14ac:dyDescent="0.4">
      <c r="C215" s="42"/>
      <c r="E215" s="42"/>
      <c r="L215" s="42"/>
      <c r="M215" s="42"/>
      <c r="N215" s="12"/>
    </row>
    <row r="216" spans="3:14" x14ac:dyDescent="0.4">
      <c r="C216" s="42"/>
      <c r="E216" s="42"/>
      <c r="L216" s="42"/>
      <c r="M216" s="42"/>
      <c r="N216" s="12"/>
    </row>
    <row r="217" spans="3:14" x14ac:dyDescent="0.4">
      <c r="C217" s="42"/>
      <c r="E217" s="42"/>
      <c r="L217" s="42"/>
      <c r="M217" s="42"/>
      <c r="N217" s="12"/>
    </row>
    <row r="218" spans="3:14" x14ac:dyDescent="0.4">
      <c r="C218" s="42"/>
      <c r="E218" s="42"/>
      <c r="L218" s="42"/>
      <c r="M218" s="42"/>
      <c r="N218" s="12"/>
    </row>
    <row r="219" spans="3:14" x14ac:dyDescent="0.4">
      <c r="C219" s="42"/>
      <c r="E219" s="42"/>
      <c r="L219" s="42"/>
      <c r="M219" s="42"/>
      <c r="N219" s="12"/>
    </row>
    <row r="220" spans="3:14" x14ac:dyDescent="0.4">
      <c r="C220" s="42"/>
      <c r="E220" s="42"/>
      <c r="L220" s="42"/>
      <c r="M220" s="42"/>
      <c r="N220" s="12"/>
    </row>
    <row r="221" spans="3:14" x14ac:dyDescent="0.4">
      <c r="C221" s="42"/>
      <c r="E221" s="42"/>
      <c r="L221" s="42"/>
      <c r="M221" s="42"/>
      <c r="N221" s="12"/>
    </row>
    <row r="222" spans="3:14" x14ac:dyDescent="0.4">
      <c r="C222" s="42"/>
      <c r="E222" s="42"/>
      <c r="L222" s="42"/>
      <c r="M222" s="42"/>
      <c r="N222" s="12"/>
    </row>
    <row r="223" spans="3:14" x14ac:dyDescent="0.4">
      <c r="C223" s="42"/>
      <c r="E223" s="42"/>
      <c r="L223" s="42"/>
      <c r="M223" s="42"/>
      <c r="N223" s="12"/>
    </row>
    <row r="224" spans="3:14" x14ac:dyDescent="0.4">
      <c r="C224" s="42"/>
      <c r="E224" s="42"/>
      <c r="L224" s="42"/>
      <c r="M224" s="42"/>
      <c r="N224" s="12"/>
    </row>
    <row r="225" spans="3:14" x14ac:dyDescent="0.4">
      <c r="C225" s="42"/>
      <c r="E225" s="42"/>
      <c r="L225" s="42"/>
      <c r="M225" s="42"/>
      <c r="N225" s="12"/>
    </row>
    <row r="226" spans="3:14" x14ac:dyDescent="0.4">
      <c r="C226" s="42"/>
      <c r="E226" s="42"/>
      <c r="L226" s="42"/>
      <c r="M226" s="42"/>
      <c r="N226" s="12"/>
    </row>
    <row r="227" spans="3:14" x14ac:dyDescent="0.4">
      <c r="C227" s="42"/>
      <c r="E227" s="42"/>
      <c r="L227" s="42"/>
      <c r="M227" s="42"/>
      <c r="N227" s="12"/>
    </row>
    <row r="228" spans="3:14" x14ac:dyDescent="0.4">
      <c r="C228" s="42"/>
      <c r="E228" s="42"/>
      <c r="L228" s="42"/>
      <c r="M228" s="42"/>
      <c r="N228" s="12"/>
    </row>
    <row r="229" spans="3:14" x14ac:dyDescent="0.4">
      <c r="C229" s="42"/>
      <c r="E229" s="42"/>
      <c r="L229" s="42"/>
      <c r="M229" s="42"/>
      <c r="N229" s="12"/>
    </row>
    <row r="230" spans="3:14" x14ac:dyDescent="0.4">
      <c r="C230" s="42"/>
      <c r="E230" s="42"/>
      <c r="L230" s="42"/>
      <c r="M230" s="42"/>
      <c r="N230" s="12"/>
    </row>
    <row r="231" spans="3:14" x14ac:dyDescent="0.4">
      <c r="C231" s="42"/>
      <c r="E231" s="42"/>
      <c r="L231" s="42"/>
      <c r="M231" s="42"/>
      <c r="N231" s="12"/>
    </row>
    <row r="232" spans="3:14" x14ac:dyDescent="0.4">
      <c r="C232" s="42"/>
      <c r="E232" s="42"/>
      <c r="L232" s="42"/>
      <c r="M232" s="42"/>
      <c r="N232" s="12"/>
    </row>
    <row r="233" spans="3:14" x14ac:dyDescent="0.4">
      <c r="C233" s="42"/>
      <c r="E233" s="42"/>
      <c r="L233" s="42"/>
      <c r="M233" s="42"/>
      <c r="N233" s="12"/>
    </row>
    <row r="234" spans="3:14" x14ac:dyDescent="0.4">
      <c r="C234" s="42"/>
      <c r="E234" s="42"/>
      <c r="L234" s="42"/>
      <c r="M234" s="42"/>
      <c r="N234" s="12"/>
    </row>
    <row r="235" spans="3:14" x14ac:dyDescent="0.4">
      <c r="C235" s="42"/>
      <c r="E235" s="42"/>
      <c r="L235" s="42"/>
      <c r="M235" s="42"/>
      <c r="N235" s="12"/>
    </row>
    <row r="236" spans="3:14" x14ac:dyDescent="0.4">
      <c r="C236" s="42"/>
      <c r="E236" s="42"/>
      <c r="L236" s="42"/>
      <c r="M236" s="42"/>
      <c r="N236" s="12"/>
    </row>
    <row r="237" spans="3:14" x14ac:dyDescent="0.4">
      <c r="C237" s="42"/>
      <c r="E237" s="42"/>
      <c r="L237" s="42"/>
      <c r="M237" s="42"/>
      <c r="N237" s="12"/>
    </row>
    <row r="238" spans="3:14" x14ac:dyDescent="0.4">
      <c r="C238" s="42"/>
      <c r="E238" s="42"/>
      <c r="L238" s="42"/>
      <c r="M238" s="42"/>
      <c r="N238" s="12"/>
    </row>
    <row r="239" spans="3:14" x14ac:dyDescent="0.4">
      <c r="C239" s="42"/>
      <c r="E239" s="42"/>
      <c r="L239" s="42"/>
      <c r="M239" s="42"/>
      <c r="N239" s="12"/>
    </row>
    <row r="240" spans="3:14" x14ac:dyDescent="0.4">
      <c r="C240" s="42"/>
      <c r="E240" s="42"/>
      <c r="L240" s="42"/>
      <c r="M240" s="42"/>
      <c r="N240" s="12"/>
    </row>
    <row r="241" spans="3:14" x14ac:dyDescent="0.4">
      <c r="C241" s="42"/>
      <c r="E241" s="42"/>
      <c r="L241" s="42"/>
      <c r="M241" s="42"/>
      <c r="N241" s="12"/>
    </row>
    <row r="242" spans="3:14" x14ac:dyDescent="0.4">
      <c r="C242" s="42"/>
      <c r="E242" s="42"/>
      <c r="L242" s="42"/>
      <c r="M242" s="42"/>
      <c r="N242" s="12"/>
    </row>
    <row r="243" spans="3:14" x14ac:dyDescent="0.4">
      <c r="C243" s="42"/>
      <c r="E243" s="42"/>
      <c r="L243" s="42"/>
      <c r="M243" s="42"/>
      <c r="N243" s="12"/>
    </row>
    <row r="244" spans="3:14" x14ac:dyDescent="0.4">
      <c r="C244" s="42"/>
      <c r="E244" s="42"/>
      <c r="L244" s="42"/>
      <c r="M244" s="42"/>
      <c r="N244" s="12"/>
    </row>
    <row r="245" spans="3:14" x14ac:dyDescent="0.4">
      <c r="C245" s="42"/>
      <c r="E245" s="42"/>
      <c r="L245" s="42"/>
      <c r="M245" s="42"/>
      <c r="N245" s="12"/>
    </row>
    <row r="246" spans="3:14" x14ac:dyDescent="0.4">
      <c r="C246" s="42"/>
      <c r="E246" s="42"/>
      <c r="L246" s="42"/>
      <c r="M246" s="42"/>
      <c r="N246" s="12"/>
    </row>
    <row r="247" spans="3:14" x14ac:dyDescent="0.4">
      <c r="C247" s="42"/>
      <c r="E247" s="42"/>
      <c r="L247" s="42"/>
      <c r="M247" s="42"/>
      <c r="N247" s="12"/>
    </row>
    <row r="248" spans="3:14" x14ac:dyDescent="0.4">
      <c r="C248" s="42"/>
      <c r="E248" s="42"/>
      <c r="L248" s="42"/>
      <c r="M248" s="42"/>
      <c r="N248" s="12"/>
    </row>
    <row r="249" spans="3:14" x14ac:dyDescent="0.4">
      <c r="C249" s="42"/>
      <c r="E249" s="42"/>
      <c r="L249" s="42"/>
      <c r="M249" s="42"/>
      <c r="N249" s="12"/>
    </row>
    <row r="250" spans="3:14" x14ac:dyDescent="0.4">
      <c r="C250" s="42"/>
      <c r="E250" s="42"/>
      <c r="L250" s="42"/>
      <c r="M250" s="42"/>
      <c r="N250" s="12"/>
    </row>
    <row r="251" spans="3:14" x14ac:dyDescent="0.4">
      <c r="C251" s="42"/>
      <c r="E251" s="42"/>
      <c r="L251" s="42"/>
      <c r="M251" s="42"/>
      <c r="N251" s="12"/>
    </row>
    <row r="252" spans="3:14" x14ac:dyDescent="0.4">
      <c r="C252" s="42"/>
      <c r="E252" s="42"/>
      <c r="L252" s="42"/>
      <c r="M252" s="42"/>
      <c r="N252" s="12"/>
    </row>
    <row r="253" spans="3:14" x14ac:dyDescent="0.4">
      <c r="C253" s="42"/>
      <c r="E253" s="42"/>
      <c r="L253" s="42"/>
      <c r="M253" s="42"/>
      <c r="N253" s="12"/>
    </row>
    <row r="254" spans="3:14" x14ac:dyDescent="0.4">
      <c r="C254" s="42"/>
      <c r="E254" s="42"/>
      <c r="L254" s="42"/>
      <c r="M254" s="42"/>
      <c r="N254" s="12"/>
    </row>
    <row r="255" spans="3:14" x14ac:dyDescent="0.4">
      <c r="C255" s="42"/>
      <c r="E255" s="42"/>
      <c r="L255" s="42"/>
      <c r="M255" s="42"/>
      <c r="N255" s="12"/>
    </row>
    <row r="256" spans="3:14" x14ac:dyDescent="0.4">
      <c r="C256" s="42"/>
      <c r="E256" s="42"/>
      <c r="L256" s="42"/>
      <c r="M256" s="42"/>
      <c r="N256" s="12"/>
    </row>
    <row r="257" spans="3:14" x14ac:dyDescent="0.4">
      <c r="C257" s="42"/>
      <c r="E257" s="42"/>
      <c r="L257" s="42"/>
      <c r="M257" s="42"/>
      <c r="N257" s="12"/>
    </row>
    <row r="258" spans="3:14" x14ac:dyDescent="0.4">
      <c r="C258" s="42"/>
      <c r="E258" s="42"/>
      <c r="L258" s="42"/>
      <c r="M258" s="42"/>
      <c r="N258" s="12"/>
    </row>
    <row r="259" spans="3:14" x14ac:dyDescent="0.4">
      <c r="C259" s="42"/>
      <c r="E259" s="42"/>
      <c r="L259" s="42"/>
      <c r="M259" s="42"/>
      <c r="N259" s="12"/>
    </row>
    <row r="260" spans="3:14" x14ac:dyDescent="0.4">
      <c r="C260" s="42"/>
      <c r="E260" s="42"/>
      <c r="L260" s="42"/>
      <c r="M260" s="42"/>
      <c r="N260" s="12"/>
    </row>
    <row r="261" spans="3:14" x14ac:dyDescent="0.4">
      <c r="C261" s="42"/>
      <c r="E261" s="42"/>
      <c r="L261" s="42"/>
      <c r="M261" s="42"/>
      <c r="N261" s="12"/>
    </row>
    <row r="262" spans="3:14" x14ac:dyDescent="0.4">
      <c r="C262" s="42"/>
      <c r="E262" s="42"/>
      <c r="L262" s="42"/>
      <c r="M262" s="42"/>
      <c r="N262" s="12"/>
    </row>
    <row r="263" spans="3:14" x14ac:dyDescent="0.4">
      <c r="C263" s="42"/>
      <c r="E263" s="42"/>
      <c r="L263" s="42"/>
      <c r="M263" s="42"/>
      <c r="N263" s="12"/>
    </row>
    <row r="264" spans="3:14" x14ac:dyDescent="0.4">
      <c r="C264" s="42"/>
      <c r="E264" s="42"/>
      <c r="L264" s="42"/>
      <c r="M264" s="42"/>
      <c r="N264" s="12"/>
    </row>
    <row r="265" spans="3:14" x14ac:dyDescent="0.4">
      <c r="C265" s="42"/>
      <c r="E265" s="42"/>
      <c r="L265" s="42"/>
      <c r="M265" s="42"/>
      <c r="N265" s="12"/>
    </row>
    <row r="266" spans="3:14" x14ac:dyDescent="0.4">
      <c r="C266" s="42"/>
      <c r="E266" s="42"/>
      <c r="L266" s="42"/>
      <c r="M266" s="42"/>
      <c r="N266" s="12"/>
    </row>
    <row r="267" spans="3:14" x14ac:dyDescent="0.4">
      <c r="C267" s="42"/>
      <c r="E267" s="42"/>
      <c r="L267" s="42"/>
      <c r="M267" s="42"/>
      <c r="N267" s="12"/>
    </row>
    <row r="268" spans="3:14" x14ac:dyDescent="0.4">
      <c r="C268" s="42"/>
      <c r="E268" s="42"/>
      <c r="L268" s="42"/>
      <c r="M268" s="42"/>
      <c r="N268" s="12"/>
    </row>
    <row r="269" spans="3:14" x14ac:dyDescent="0.4">
      <c r="C269" s="42"/>
      <c r="E269" s="42"/>
      <c r="L269" s="42"/>
      <c r="M269" s="42"/>
      <c r="N269" s="12"/>
    </row>
    <row r="270" spans="3:14" x14ac:dyDescent="0.4">
      <c r="C270" s="42"/>
      <c r="E270" s="42"/>
      <c r="L270" s="42"/>
      <c r="M270" s="42"/>
      <c r="N270" s="12"/>
    </row>
    <row r="271" spans="3:14" x14ac:dyDescent="0.4">
      <c r="C271" s="42"/>
      <c r="E271" s="42"/>
      <c r="L271" s="42"/>
      <c r="M271" s="42"/>
      <c r="N271" s="12"/>
    </row>
    <row r="272" spans="3:14" x14ac:dyDescent="0.4">
      <c r="C272" s="42"/>
      <c r="E272" s="42"/>
      <c r="L272" s="42"/>
      <c r="M272" s="42"/>
      <c r="N272" s="12"/>
    </row>
    <row r="273" spans="3:14" x14ac:dyDescent="0.4">
      <c r="C273" s="42"/>
      <c r="E273" s="42"/>
      <c r="L273" s="42"/>
      <c r="M273" s="42"/>
      <c r="N273" s="12"/>
    </row>
    <row r="274" spans="3:14" x14ac:dyDescent="0.4">
      <c r="C274" s="42"/>
      <c r="E274" s="42"/>
      <c r="L274" s="42"/>
    </row>
    <row r="275" spans="3:14" x14ac:dyDescent="0.4">
      <c r="C275" s="42"/>
      <c r="E275" s="42"/>
      <c r="L275" s="42"/>
    </row>
    <row r="276" spans="3:14" x14ac:dyDescent="0.4">
      <c r="C276" s="42"/>
      <c r="E276" s="42"/>
      <c r="L276" s="42"/>
    </row>
    <row r="277" spans="3:14" x14ac:dyDescent="0.4">
      <c r="C277" s="42"/>
      <c r="L277" s="42"/>
    </row>
    <row r="278" spans="3:14" x14ac:dyDescent="0.4">
      <c r="C278" s="42"/>
      <c r="L278" s="42"/>
    </row>
    <row r="279" spans="3:14" x14ac:dyDescent="0.4">
      <c r="C279" s="42"/>
      <c r="L279" s="42"/>
    </row>
    <row r="280" spans="3:14" x14ac:dyDescent="0.4">
      <c r="C280" s="42"/>
      <c r="L280" s="42"/>
    </row>
    <row r="281" spans="3:14" x14ac:dyDescent="0.4">
      <c r="C281" s="42"/>
      <c r="L281" s="42"/>
    </row>
    <row r="282" spans="3:14" x14ac:dyDescent="0.4">
      <c r="C282" s="42"/>
      <c r="L282" s="42"/>
    </row>
    <row r="283" spans="3:14" x14ac:dyDescent="0.4">
      <c r="C283" s="42"/>
      <c r="L283" s="42"/>
    </row>
    <row r="284" spans="3:14" x14ac:dyDescent="0.4">
      <c r="C284" s="42"/>
      <c r="L284" s="42"/>
    </row>
    <row r="285" spans="3:14" x14ac:dyDescent="0.4">
      <c r="C285" s="42"/>
      <c r="L285" s="42"/>
    </row>
    <row r="286" spans="3:14" x14ac:dyDescent="0.4">
      <c r="C286" s="42"/>
      <c r="L286" s="42"/>
    </row>
    <row r="287" spans="3:14" x14ac:dyDescent="0.4">
      <c r="C287" s="42"/>
      <c r="L287" s="42"/>
    </row>
    <row r="288" spans="3:14" x14ac:dyDescent="0.4">
      <c r="C288" s="42"/>
      <c r="L288" s="42"/>
    </row>
    <row r="289" spans="3:12" x14ac:dyDescent="0.4">
      <c r="C289" s="42"/>
      <c r="L289" s="42"/>
    </row>
    <row r="290" spans="3:12" x14ac:dyDescent="0.4">
      <c r="C290" s="42"/>
      <c r="L290" s="42"/>
    </row>
    <row r="291" spans="3:12" x14ac:dyDescent="0.4">
      <c r="C291" s="42"/>
      <c r="L291" s="42"/>
    </row>
    <row r="292" spans="3:12" x14ac:dyDescent="0.4">
      <c r="C292" s="42"/>
      <c r="L292" s="42"/>
    </row>
    <row r="293" spans="3:12" x14ac:dyDescent="0.4">
      <c r="C293" s="42"/>
      <c r="L293" s="42"/>
    </row>
    <row r="294" spans="3:12" x14ac:dyDescent="0.4">
      <c r="C294" s="42"/>
      <c r="L294" s="42"/>
    </row>
    <row r="295" spans="3:12" x14ac:dyDescent="0.4">
      <c r="C295" s="42"/>
      <c r="L295" s="42"/>
    </row>
    <row r="296" spans="3:12" x14ac:dyDescent="0.4">
      <c r="C296" s="42"/>
      <c r="L296" s="42"/>
    </row>
    <row r="297" spans="3:12" x14ac:dyDescent="0.4">
      <c r="C297" s="42"/>
      <c r="L297" s="42"/>
    </row>
    <row r="298" spans="3:12" x14ac:dyDescent="0.4">
      <c r="C298" s="42"/>
      <c r="L298" s="42"/>
    </row>
    <row r="299" spans="3:12" x14ac:dyDescent="0.4">
      <c r="C299" s="42"/>
      <c r="L299" s="42"/>
    </row>
    <row r="300" spans="3:12" x14ac:dyDescent="0.4">
      <c r="C300" s="42"/>
      <c r="L300" s="42"/>
    </row>
    <row r="301" spans="3:12" x14ac:dyDescent="0.4">
      <c r="C301" s="42"/>
      <c r="L301" s="42"/>
    </row>
    <row r="302" spans="3:12" x14ac:dyDescent="0.4">
      <c r="C302" s="42"/>
      <c r="L302" s="42"/>
    </row>
    <row r="303" spans="3:12" x14ac:dyDescent="0.4">
      <c r="C303" s="42"/>
      <c r="L303" s="42"/>
    </row>
    <row r="304" spans="3:12" x14ac:dyDescent="0.4">
      <c r="C304" s="42"/>
      <c r="L304" s="42"/>
    </row>
    <row r="305" spans="3:12" x14ac:dyDescent="0.4">
      <c r="C305" s="42"/>
      <c r="L305" s="42"/>
    </row>
    <row r="306" spans="3:12" x14ac:dyDescent="0.4">
      <c r="C306" s="42"/>
      <c r="L306" s="42"/>
    </row>
    <row r="307" spans="3:12" x14ac:dyDescent="0.4">
      <c r="C307" s="42"/>
      <c r="L307" s="42"/>
    </row>
    <row r="308" spans="3:12" x14ac:dyDescent="0.4">
      <c r="C308" s="42"/>
      <c r="L308" s="42"/>
    </row>
    <row r="309" spans="3:12" x14ac:dyDescent="0.4">
      <c r="C309" s="42"/>
      <c r="L309" s="42"/>
    </row>
    <row r="310" spans="3:12" x14ac:dyDescent="0.4">
      <c r="C310" s="42"/>
      <c r="L310" s="42"/>
    </row>
    <row r="311" spans="3:12" x14ac:dyDescent="0.4">
      <c r="C311" s="42"/>
      <c r="L311" s="42"/>
    </row>
    <row r="312" spans="3:12" x14ac:dyDescent="0.4">
      <c r="C312" s="42"/>
      <c r="L312" s="42"/>
    </row>
    <row r="313" spans="3:12" x14ac:dyDescent="0.4">
      <c r="C313" s="42"/>
      <c r="L313" s="42"/>
    </row>
    <row r="314" spans="3:12" x14ac:dyDescent="0.4">
      <c r="C314" s="42"/>
      <c r="L314" s="42"/>
    </row>
    <row r="315" spans="3:12" x14ac:dyDescent="0.4">
      <c r="C315" s="42"/>
      <c r="L315" s="42"/>
    </row>
    <row r="316" spans="3:12" x14ac:dyDescent="0.4">
      <c r="C316" s="42"/>
      <c r="L316" s="42"/>
    </row>
    <row r="317" spans="3:12" x14ac:dyDescent="0.4">
      <c r="C317" s="42"/>
      <c r="L317" s="42"/>
    </row>
    <row r="318" spans="3:12" x14ac:dyDescent="0.4">
      <c r="C318" s="42"/>
      <c r="L318" s="42"/>
    </row>
    <row r="319" spans="3:12" x14ac:dyDescent="0.4">
      <c r="C319" s="42"/>
      <c r="L319" s="42"/>
    </row>
    <row r="320" spans="3:12" x14ac:dyDescent="0.4">
      <c r="C320" s="42"/>
      <c r="L320" s="42"/>
    </row>
    <row r="321" spans="3:12" x14ac:dyDescent="0.4">
      <c r="C321" s="42"/>
      <c r="L321" s="42"/>
    </row>
    <row r="322" spans="3:12" x14ac:dyDescent="0.4">
      <c r="C322" s="42"/>
      <c r="L322" s="42"/>
    </row>
    <row r="323" spans="3:12" x14ac:dyDescent="0.4">
      <c r="C323" s="42"/>
      <c r="L323" s="42"/>
    </row>
    <row r="324" spans="3:12" x14ac:dyDescent="0.4">
      <c r="C324" s="42"/>
      <c r="L324" s="42"/>
    </row>
    <row r="325" spans="3:12" x14ac:dyDescent="0.4">
      <c r="C325" s="42"/>
      <c r="L325" s="42"/>
    </row>
    <row r="326" spans="3:12" x14ac:dyDescent="0.4">
      <c r="C326" s="42"/>
      <c r="L326" s="42"/>
    </row>
    <row r="327" spans="3:12" x14ac:dyDescent="0.4">
      <c r="C327" s="42"/>
      <c r="L327" s="42"/>
    </row>
    <row r="328" spans="3:12" x14ac:dyDescent="0.4">
      <c r="C328" s="42"/>
      <c r="L328" s="42"/>
    </row>
    <row r="329" spans="3:12" x14ac:dyDescent="0.4">
      <c r="C329" s="42"/>
      <c r="L329" s="42"/>
    </row>
    <row r="330" spans="3:12" x14ac:dyDescent="0.4">
      <c r="C330" s="42"/>
      <c r="L330" s="42"/>
    </row>
    <row r="331" spans="3:12" x14ac:dyDescent="0.4">
      <c r="C331" s="42"/>
      <c r="L331" s="42"/>
    </row>
    <row r="332" spans="3:12" x14ac:dyDescent="0.4">
      <c r="C332" s="42"/>
      <c r="L332" s="42"/>
    </row>
    <row r="333" spans="3:12" x14ac:dyDescent="0.4">
      <c r="C333" s="42"/>
      <c r="L333" s="42"/>
    </row>
    <row r="334" spans="3:12" x14ac:dyDescent="0.4">
      <c r="C334" s="42"/>
      <c r="L334" s="42"/>
    </row>
    <row r="335" spans="3:12" x14ac:dyDescent="0.4">
      <c r="C335" s="42"/>
      <c r="L335" s="42"/>
    </row>
    <row r="336" spans="3:12" x14ac:dyDescent="0.4">
      <c r="C336" s="42"/>
      <c r="L336" s="42"/>
    </row>
    <row r="337" spans="3:12" x14ac:dyDescent="0.4">
      <c r="C337" s="42"/>
      <c r="L337" s="42"/>
    </row>
    <row r="338" spans="3:12" x14ac:dyDescent="0.4">
      <c r="C338" s="42"/>
      <c r="L338" s="42"/>
    </row>
    <row r="339" spans="3:12" x14ac:dyDescent="0.4">
      <c r="C339" s="42"/>
      <c r="L339" s="42"/>
    </row>
    <row r="340" spans="3:12" x14ac:dyDescent="0.4">
      <c r="C340" s="42"/>
      <c r="L340" s="42"/>
    </row>
    <row r="341" spans="3:12" x14ac:dyDescent="0.4">
      <c r="C341" s="42"/>
      <c r="L341" s="42"/>
    </row>
    <row r="342" spans="3:12" x14ac:dyDescent="0.4">
      <c r="C342" s="42"/>
      <c r="L342" s="42"/>
    </row>
    <row r="343" spans="3:12" x14ac:dyDescent="0.4">
      <c r="C343" s="42"/>
      <c r="L343" s="42"/>
    </row>
    <row r="344" spans="3:12" x14ac:dyDescent="0.4">
      <c r="C344" s="42"/>
      <c r="L344" s="42"/>
    </row>
    <row r="345" spans="3:12" x14ac:dyDescent="0.4">
      <c r="C345" s="42"/>
      <c r="L345" s="42"/>
    </row>
    <row r="346" spans="3:12" x14ac:dyDescent="0.4">
      <c r="C346" s="42"/>
      <c r="L346" s="42"/>
    </row>
    <row r="347" spans="3:12" x14ac:dyDescent="0.4">
      <c r="C347" s="42"/>
      <c r="L347" s="42"/>
    </row>
    <row r="348" spans="3:12" x14ac:dyDescent="0.4">
      <c r="C348" s="42"/>
      <c r="L348" s="42"/>
    </row>
    <row r="349" spans="3:12" x14ac:dyDescent="0.4">
      <c r="C349" s="42"/>
      <c r="L349" s="42"/>
    </row>
    <row r="350" spans="3:12" x14ac:dyDescent="0.4">
      <c r="C350" s="42"/>
      <c r="L350" s="42"/>
    </row>
    <row r="351" spans="3:12" x14ac:dyDescent="0.4">
      <c r="C351" s="42"/>
      <c r="L351" s="42"/>
    </row>
    <row r="352" spans="3:12" x14ac:dyDescent="0.4">
      <c r="C352" s="42"/>
      <c r="L352" s="42"/>
    </row>
    <row r="353" spans="3:12" x14ac:dyDescent="0.4">
      <c r="C353" s="42"/>
      <c r="L353" s="42"/>
    </row>
    <row r="354" spans="3:12" x14ac:dyDescent="0.4">
      <c r="C354" s="42"/>
      <c r="L354" s="42"/>
    </row>
    <row r="355" spans="3:12" x14ac:dyDescent="0.4">
      <c r="C355" s="42"/>
      <c r="L355" s="42"/>
    </row>
    <row r="356" spans="3:12" x14ac:dyDescent="0.4">
      <c r="C356" s="42"/>
      <c r="L356" s="42"/>
    </row>
    <row r="357" spans="3:12" x14ac:dyDescent="0.4">
      <c r="C357" s="42"/>
      <c r="L357" s="42"/>
    </row>
    <row r="358" spans="3:12" x14ac:dyDescent="0.4">
      <c r="C358" s="42"/>
      <c r="L358" s="42"/>
    </row>
    <row r="359" spans="3:12" x14ac:dyDescent="0.4">
      <c r="C359" s="42"/>
      <c r="L359" s="42"/>
    </row>
    <row r="360" spans="3:12" x14ac:dyDescent="0.4">
      <c r="C360" s="42"/>
      <c r="L360" s="42"/>
    </row>
    <row r="361" spans="3:12" x14ac:dyDescent="0.4">
      <c r="C361" s="42"/>
      <c r="L361" s="42"/>
    </row>
    <row r="362" spans="3:12" x14ac:dyDescent="0.4">
      <c r="C362" s="42"/>
      <c r="L362" s="42"/>
    </row>
    <row r="363" spans="3:12" x14ac:dyDescent="0.4">
      <c r="C363" s="42"/>
      <c r="L363" s="42"/>
    </row>
    <row r="364" spans="3:12" x14ac:dyDescent="0.4">
      <c r="C364" s="42"/>
      <c r="L364" s="42"/>
    </row>
    <row r="365" spans="3:12" x14ac:dyDescent="0.4">
      <c r="C365" s="42"/>
      <c r="L365" s="42"/>
    </row>
    <row r="366" spans="3:12" x14ac:dyDescent="0.4">
      <c r="C366" s="42"/>
      <c r="L366" s="42"/>
    </row>
    <row r="367" spans="3:12" x14ac:dyDescent="0.4">
      <c r="C367" s="42"/>
      <c r="L367" s="42"/>
    </row>
    <row r="368" spans="3:12" x14ac:dyDescent="0.4">
      <c r="C368" s="42"/>
      <c r="L368" s="42"/>
    </row>
    <row r="369" spans="3:12" x14ac:dyDescent="0.4">
      <c r="C369" s="42"/>
      <c r="L369" s="42"/>
    </row>
    <row r="370" spans="3:12" x14ac:dyDescent="0.4">
      <c r="C370" s="42"/>
      <c r="L370" s="42"/>
    </row>
    <row r="371" spans="3:12" x14ac:dyDescent="0.4">
      <c r="C371" s="42"/>
      <c r="L371" s="42"/>
    </row>
    <row r="372" spans="3:12" x14ac:dyDescent="0.4">
      <c r="C372" s="42"/>
      <c r="L372" s="42"/>
    </row>
    <row r="373" spans="3:12" x14ac:dyDescent="0.4">
      <c r="C373" s="42"/>
      <c r="L373" s="42"/>
    </row>
    <row r="374" spans="3:12" x14ac:dyDescent="0.4">
      <c r="C374" s="42"/>
      <c r="L374" s="42"/>
    </row>
    <row r="375" spans="3:12" x14ac:dyDescent="0.4">
      <c r="C375" s="42"/>
      <c r="L375" s="42"/>
    </row>
    <row r="376" spans="3:12" x14ac:dyDescent="0.4">
      <c r="C376" s="42"/>
      <c r="L376" s="42"/>
    </row>
    <row r="377" spans="3:12" x14ac:dyDescent="0.4">
      <c r="C377" s="42"/>
      <c r="L377" s="42"/>
    </row>
    <row r="378" spans="3:12" x14ac:dyDescent="0.4">
      <c r="C378" s="42"/>
      <c r="L378" s="42"/>
    </row>
    <row r="379" spans="3:12" x14ac:dyDescent="0.4">
      <c r="C379" s="42"/>
      <c r="L379" s="42"/>
    </row>
    <row r="380" spans="3:12" x14ac:dyDescent="0.4">
      <c r="C380" s="42"/>
      <c r="L380" s="42"/>
    </row>
    <row r="381" spans="3:12" x14ac:dyDescent="0.4">
      <c r="C381" s="42"/>
      <c r="L381" s="42"/>
    </row>
    <row r="382" spans="3:12" x14ac:dyDescent="0.4">
      <c r="C382" s="42"/>
      <c r="L382" s="42"/>
    </row>
    <row r="383" spans="3:12" x14ac:dyDescent="0.4">
      <c r="C383" s="42"/>
      <c r="L383" s="42"/>
    </row>
    <row r="384" spans="3:12" x14ac:dyDescent="0.4">
      <c r="C384" s="42"/>
      <c r="L384" s="42"/>
    </row>
    <row r="385" spans="3:12" x14ac:dyDescent="0.4">
      <c r="C385" s="42"/>
      <c r="L385" s="42"/>
    </row>
    <row r="386" spans="3:12" x14ac:dyDescent="0.4">
      <c r="C386" s="42"/>
      <c r="L386" s="42"/>
    </row>
    <row r="387" spans="3:12" x14ac:dyDescent="0.4">
      <c r="C387" s="42"/>
      <c r="L387" s="42"/>
    </row>
    <row r="388" spans="3:12" x14ac:dyDescent="0.4">
      <c r="C388" s="42"/>
      <c r="L388" s="42"/>
    </row>
    <row r="389" spans="3:12" x14ac:dyDescent="0.4">
      <c r="C389" s="42"/>
      <c r="L389" s="42"/>
    </row>
    <row r="390" spans="3:12" x14ac:dyDescent="0.4">
      <c r="C390" s="42"/>
      <c r="L390" s="42"/>
    </row>
    <row r="391" spans="3:12" x14ac:dyDescent="0.4">
      <c r="C391" s="42"/>
      <c r="L391" s="42"/>
    </row>
    <row r="392" spans="3:12" x14ac:dyDescent="0.4">
      <c r="C392" s="42"/>
      <c r="L392" s="42"/>
    </row>
    <row r="393" spans="3:12" x14ac:dyDescent="0.4">
      <c r="C393" s="42"/>
      <c r="L393" s="42"/>
    </row>
    <row r="394" spans="3:12" x14ac:dyDescent="0.4">
      <c r="C394" s="42"/>
      <c r="L394" s="42"/>
    </row>
    <row r="395" spans="3:12" x14ac:dyDescent="0.4">
      <c r="C395" s="42"/>
      <c r="L395" s="42"/>
    </row>
    <row r="396" spans="3:12" x14ac:dyDescent="0.4">
      <c r="C396" s="42"/>
      <c r="L396" s="42"/>
    </row>
    <row r="397" spans="3:12" x14ac:dyDescent="0.4">
      <c r="C397" s="42"/>
      <c r="L397" s="42"/>
    </row>
    <row r="398" spans="3:12" x14ac:dyDescent="0.4">
      <c r="C398" s="42"/>
      <c r="L398" s="42"/>
    </row>
    <row r="399" spans="3:12" x14ac:dyDescent="0.4">
      <c r="C399" s="42"/>
      <c r="L399" s="42"/>
    </row>
    <row r="400" spans="3:12" x14ac:dyDescent="0.4">
      <c r="C400" s="42"/>
      <c r="L400" s="42"/>
    </row>
    <row r="401" spans="3:12" x14ac:dyDescent="0.4">
      <c r="C401" s="42"/>
      <c r="L401" s="42"/>
    </row>
    <row r="402" spans="3:12" x14ac:dyDescent="0.4">
      <c r="C402" s="42"/>
      <c r="L402" s="42"/>
    </row>
    <row r="403" spans="3:12" x14ac:dyDescent="0.4">
      <c r="C403" s="42"/>
      <c r="L403" s="42"/>
    </row>
    <row r="404" spans="3:12" x14ac:dyDescent="0.4">
      <c r="C404" s="42"/>
      <c r="L404" s="42"/>
    </row>
    <row r="405" spans="3:12" x14ac:dyDescent="0.4">
      <c r="C405" s="42"/>
      <c r="L405" s="42"/>
    </row>
    <row r="406" spans="3:12" x14ac:dyDescent="0.4">
      <c r="C406" s="42"/>
      <c r="L406" s="42"/>
    </row>
    <row r="407" spans="3:12" x14ac:dyDescent="0.4">
      <c r="C407" s="42"/>
      <c r="L407" s="42"/>
    </row>
    <row r="408" spans="3:12" x14ac:dyDescent="0.4">
      <c r="C408" s="42"/>
      <c r="L408" s="42"/>
    </row>
    <row r="409" spans="3:12" x14ac:dyDescent="0.4">
      <c r="C409" s="42"/>
      <c r="L409" s="42"/>
    </row>
    <row r="410" spans="3:12" x14ac:dyDescent="0.4">
      <c r="C410" s="42"/>
      <c r="L410" s="42"/>
    </row>
    <row r="411" spans="3:12" x14ac:dyDescent="0.4">
      <c r="C411" s="42"/>
      <c r="L411" s="42"/>
    </row>
    <row r="412" spans="3:12" x14ac:dyDescent="0.4">
      <c r="C412" s="42"/>
      <c r="L412" s="42"/>
    </row>
    <row r="413" spans="3:12" x14ac:dyDescent="0.4">
      <c r="C413" s="42"/>
      <c r="L413" s="42"/>
    </row>
    <row r="414" spans="3:12" x14ac:dyDescent="0.4">
      <c r="C414" s="42"/>
      <c r="L414" s="42"/>
    </row>
    <row r="415" spans="3:12" x14ac:dyDescent="0.4">
      <c r="C415" s="42"/>
      <c r="L415" s="42"/>
    </row>
    <row r="416" spans="3:12" x14ac:dyDescent="0.4">
      <c r="C416" s="42"/>
      <c r="L416" s="42"/>
    </row>
    <row r="417" spans="3:12" x14ac:dyDescent="0.4">
      <c r="C417" s="42"/>
      <c r="L417" s="42"/>
    </row>
    <row r="418" spans="3:12" x14ac:dyDescent="0.4">
      <c r="C418" s="42"/>
      <c r="L418" s="42"/>
    </row>
    <row r="419" spans="3:12" x14ac:dyDescent="0.4">
      <c r="C419" s="42"/>
      <c r="L419" s="42"/>
    </row>
    <row r="420" spans="3:12" x14ac:dyDescent="0.4">
      <c r="C420" s="42"/>
      <c r="L420" s="42"/>
    </row>
    <row r="421" spans="3:12" x14ac:dyDescent="0.4">
      <c r="C421" s="42"/>
      <c r="L421" s="42"/>
    </row>
    <row r="422" spans="3:12" x14ac:dyDescent="0.4">
      <c r="C422" s="42"/>
      <c r="L422" s="42"/>
    </row>
    <row r="423" spans="3:12" x14ac:dyDescent="0.4">
      <c r="C423" s="42"/>
      <c r="L423" s="42"/>
    </row>
    <row r="424" spans="3:12" x14ac:dyDescent="0.4">
      <c r="C424" s="42"/>
      <c r="L424" s="42"/>
    </row>
    <row r="425" spans="3:12" x14ac:dyDescent="0.4">
      <c r="C425" s="42"/>
      <c r="L425" s="42"/>
    </row>
    <row r="426" spans="3:12" x14ac:dyDescent="0.4">
      <c r="C426" s="42"/>
      <c r="L426" s="42"/>
    </row>
    <row r="427" spans="3:12" x14ac:dyDescent="0.4">
      <c r="C427" s="42"/>
      <c r="L427" s="42"/>
    </row>
    <row r="428" spans="3:12" x14ac:dyDescent="0.4">
      <c r="C428" s="42"/>
      <c r="L428" s="42"/>
    </row>
    <row r="429" spans="3:12" x14ac:dyDescent="0.4">
      <c r="C429" s="42"/>
      <c r="L429" s="42"/>
    </row>
    <row r="430" spans="3:12" x14ac:dyDescent="0.4">
      <c r="C430" s="42"/>
      <c r="L430" s="42"/>
    </row>
    <row r="431" spans="3:12" x14ac:dyDescent="0.4">
      <c r="C431" s="42"/>
      <c r="L431" s="42"/>
    </row>
    <row r="432" spans="3:12" x14ac:dyDescent="0.4">
      <c r="C432" s="42"/>
      <c r="L432" s="42"/>
    </row>
    <row r="433" spans="3:12" x14ac:dyDescent="0.4">
      <c r="C433" s="42"/>
      <c r="L433" s="42"/>
    </row>
    <row r="434" spans="3:12" x14ac:dyDescent="0.4">
      <c r="C434" s="42"/>
      <c r="L434" s="42"/>
    </row>
    <row r="435" spans="3:12" x14ac:dyDescent="0.4">
      <c r="C435" s="42"/>
      <c r="L435" s="42"/>
    </row>
    <row r="436" spans="3:12" x14ac:dyDescent="0.4">
      <c r="C436" s="42"/>
      <c r="L436" s="42"/>
    </row>
    <row r="437" spans="3:12" x14ac:dyDescent="0.4">
      <c r="C437" s="42"/>
      <c r="L437" s="42"/>
    </row>
    <row r="438" spans="3:12" x14ac:dyDescent="0.4">
      <c r="C438" s="42"/>
      <c r="L438" s="42"/>
    </row>
    <row r="439" spans="3:12" x14ac:dyDescent="0.4">
      <c r="C439" s="42"/>
      <c r="L439" s="42"/>
    </row>
    <row r="440" spans="3:12" x14ac:dyDescent="0.4">
      <c r="C440" s="42"/>
      <c r="L440" s="42"/>
    </row>
    <row r="441" spans="3:12" x14ac:dyDescent="0.4">
      <c r="C441" s="42"/>
      <c r="L441" s="42"/>
    </row>
    <row r="442" spans="3:12" x14ac:dyDescent="0.4">
      <c r="C442" s="42"/>
      <c r="L442" s="42"/>
    </row>
    <row r="443" spans="3:12" x14ac:dyDescent="0.4">
      <c r="C443" s="42"/>
      <c r="L443" s="42"/>
    </row>
    <row r="444" spans="3:12" x14ac:dyDescent="0.4">
      <c r="C444" s="42"/>
      <c r="L444" s="42"/>
    </row>
    <row r="445" spans="3:12" x14ac:dyDescent="0.4">
      <c r="C445" s="42"/>
      <c r="L445" s="42"/>
    </row>
    <row r="446" spans="3:12" x14ac:dyDescent="0.4">
      <c r="C446" s="42"/>
      <c r="L446" s="42"/>
    </row>
    <row r="447" spans="3:12" x14ac:dyDescent="0.4">
      <c r="C447" s="42"/>
      <c r="L447" s="42"/>
    </row>
    <row r="448" spans="3:12" x14ac:dyDescent="0.4">
      <c r="C448" s="42"/>
      <c r="L448" s="42"/>
    </row>
    <row r="449" spans="3:12" x14ac:dyDescent="0.4">
      <c r="C449" s="42"/>
      <c r="L449" s="42"/>
    </row>
    <row r="450" spans="3:12" x14ac:dyDescent="0.4">
      <c r="C450" s="42"/>
      <c r="L450" s="42"/>
    </row>
    <row r="451" spans="3:12" x14ac:dyDescent="0.4">
      <c r="C451" s="42"/>
      <c r="L451" s="42"/>
    </row>
    <row r="452" spans="3:12" x14ac:dyDescent="0.4">
      <c r="C452" s="42"/>
      <c r="L452" s="42"/>
    </row>
    <row r="453" spans="3:12" x14ac:dyDescent="0.4">
      <c r="C453" s="42"/>
      <c r="L453" s="42"/>
    </row>
    <row r="454" spans="3:12" x14ac:dyDescent="0.4">
      <c r="C454" s="42"/>
      <c r="L454" s="42"/>
    </row>
    <row r="455" spans="3:12" x14ac:dyDescent="0.4">
      <c r="C455" s="42"/>
      <c r="L455" s="42"/>
    </row>
    <row r="456" spans="3:12" x14ac:dyDescent="0.4">
      <c r="C456" s="42"/>
      <c r="L456" s="42"/>
    </row>
    <row r="457" spans="3:12" x14ac:dyDescent="0.4">
      <c r="C457" s="42"/>
      <c r="L457" s="42"/>
    </row>
    <row r="458" spans="3:12" x14ac:dyDescent="0.4">
      <c r="C458" s="42"/>
      <c r="L458" s="42"/>
    </row>
    <row r="459" spans="3:12" x14ac:dyDescent="0.4">
      <c r="C459" s="42"/>
      <c r="L459" s="42"/>
    </row>
    <row r="460" spans="3:12" x14ac:dyDescent="0.4">
      <c r="C460" s="42"/>
      <c r="L460" s="42"/>
    </row>
    <row r="461" spans="3:12" x14ac:dyDescent="0.4">
      <c r="C461" s="42"/>
      <c r="L461" s="42"/>
    </row>
    <row r="462" spans="3:12" x14ac:dyDescent="0.4">
      <c r="C462" s="42"/>
      <c r="L462" s="42"/>
    </row>
    <row r="463" spans="3:12" x14ac:dyDescent="0.4">
      <c r="C463" s="42"/>
      <c r="L463" s="42"/>
    </row>
    <row r="464" spans="3:12" x14ac:dyDescent="0.4">
      <c r="C464" s="42"/>
      <c r="L464" s="42"/>
    </row>
    <row r="465" spans="3:12" x14ac:dyDescent="0.4">
      <c r="C465" s="42"/>
      <c r="L465" s="42"/>
    </row>
    <row r="466" spans="3:12" x14ac:dyDescent="0.4">
      <c r="C466" s="42"/>
      <c r="L466" s="42"/>
    </row>
    <row r="467" spans="3:12" x14ac:dyDescent="0.4">
      <c r="C467" s="42"/>
      <c r="L467" s="42"/>
    </row>
    <row r="468" spans="3:12" x14ac:dyDescent="0.4">
      <c r="C468" s="42"/>
      <c r="L468" s="42"/>
    </row>
    <row r="469" spans="3:12" x14ac:dyDescent="0.4">
      <c r="C469" s="42"/>
      <c r="L469" s="42"/>
    </row>
    <row r="470" spans="3:12" x14ac:dyDescent="0.4">
      <c r="C470" s="42"/>
      <c r="L470" s="42"/>
    </row>
    <row r="471" spans="3:12" x14ac:dyDescent="0.4">
      <c r="C471" s="42"/>
      <c r="L471" s="42"/>
    </row>
    <row r="472" spans="3:12" x14ac:dyDescent="0.4">
      <c r="C472" s="42"/>
      <c r="L472" s="42"/>
    </row>
    <row r="473" spans="3:12" x14ac:dyDescent="0.4">
      <c r="C473" s="42"/>
      <c r="L473" s="42"/>
    </row>
    <row r="474" spans="3:12" x14ac:dyDescent="0.4">
      <c r="C474" s="42"/>
      <c r="L474" s="42"/>
    </row>
    <row r="475" spans="3:12" x14ac:dyDescent="0.4">
      <c r="C475" s="42"/>
      <c r="L475" s="42"/>
    </row>
    <row r="476" spans="3:12" x14ac:dyDescent="0.4">
      <c r="C476" s="42"/>
      <c r="L476" s="42"/>
    </row>
    <row r="477" spans="3:12" x14ac:dyDescent="0.4">
      <c r="C477" s="42"/>
      <c r="L477" s="42"/>
    </row>
    <row r="478" spans="3:12" x14ac:dyDescent="0.4">
      <c r="C478" s="42"/>
      <c r="L478" s="42"/>
    </row>
    <row r="479" spans="3:12" x14ac:dyDescent="0.4">
      <c r="C479" s="42"/>
      <c r="L479" s="42"/>
    </row>
    <row r="480" spans="3:12" x14ac:dyDescent="0.4">
      <c r="C480" s="42"/>
      <c r="L480" s="42"/>
    </row>
    <row r="481" spans="3:12" x14ac:dyDescent="0.4">
      <c r="C481" s="42"/>
      <c r="L481" s="42"/>
    </row>
    <row r="482" spans="3:12" x14ac:dyDescent="0.4">
      <c r="C482" s="42"/>
      <c r="L482" s="42"/>
    </row>
    <row r="483" spans="3:12" x14ac:dyDescent="0.4">
      <c r="C483" s="42"/>
      <c r="L483" s="42"/>
    </row>
    <row r="484" spans="3:12" x14ac:dyDescent="0.4">
      <c r="C484" s="42"/>
      <c r="L484" s="42"/>
    </row>
    <row r="485" spans="3:12" x14ac:dyDescent="0.4">
      <c r="C485" s="42"/>
      <c r="L485" s="42"/>
    </row>
    <row r="486" spans="3:12" x14ac:dyDescent="0.4">
      <c r="C486" s="42"/>
      <c r="L486" s="42"/>
    </row>
    <row r="487" spans="3:12" x14ac:dyDescent="0.4">
      <c r="C487" s="42"/>
      <c r="L487" s="42"/>
    </row>
    <row r="488" spans="3:12" x14ac:dyDescent="0.4">
      <c r="C488" s="42"/>
      <c r="L488" s="42"/>
    </row>
    <row r="489" spans="3:12" x14ac:dyDescent="0.4">
      <c r="C489" s="42"/>
      <c r="L489" s="42"/>
    </row>
    <row r="490" spans="3:12" x14ac:dyDescent="0.4">
      <c r="C490" s="42"/>
      <c r="L490" s="42"/>
    </row>
    <row r="491" spans="3:12" x14ac:dyDescent="0.4">
      <c r="C491" s="42"/>
      <c r="L491" s="42"/>
    </row>
    <row r="492" spans="3:12" x14ac:dyDescent="0.4">
      <c r="C492" s="42"/>
      <c r="L492" s="42"/>
    </row>
    <row r="493" spans="3:12" x14ac:dyDescent="0.4">
      <c r="C493" s="42"/>
      <c r="L493" s="42"/>
    </row>
    <row r="494" spans="3:12" x14ac:dyDescent="0.4">
      <c r="C494" s="42"/>
      <c r="L494" s="42"/>
    </row>
    <row r="495" spans="3:12" x14ac:dyDescent="0.4">
      <c r="C495" s="42"/>
      <c r="L495" s="42"/>
    </row>
    <row r="496" spans="3:12" x14ac:dyDescent="0.4">
      <c r="C496" s="42"/>
      <c r="L496" s="42"/>
    </row>
    <row r="497" spans="3:12" x14ac:dyDescent="0.4">
      <c r="C497" s="42"/>
      <c r="L497" s="42"/>
    </row>
    <row r="498" spans="3:12" x14ac:dyDescent="0.4">
      <c r="C498" s="42"/>
      <c r="L498" s="42"/>
    </row>
    <row r="499" spans="3:12" x14ac:dyDescent="0.4">
      <c r="C499" s="42"/>
      <c r="L499" s="42"/>
    </row>
    <row r="500" spans="3:12" x14ac:dyDescent="0.4">
      <c r="C500" s="42"/>
      <c r="L500" s="42"/>
    </row>
    <row r="501" spans="3:12" x14ac:dyDescent="0.4">
      <c r="C501" s="42"/>
      <c r="L501" s="42"/>
    </row>
    <row r="502" spans="3:12" x14ac:dyDescent="0.4">
      <c r="C502" s="42"/>
      <c r="L502" s="42"/>
    </row>
    <row r="503" spans="3:12" x14ac:dyDescent="0.4">
      <c r="C503" s="42"/>
      <c r="L503" s="42"/>
    </row>
    <row r="504" spans="3:12" x14ac:dyDescent="0.4">
      <c r="C504" s="42"/>
      <c r="L504" s="42"/>
    </row>
    <row r="505" spans="3:12" x14ac:dyDescent="0.4">
      <c r="C505" s="42"/>
      <c r="L505" s="42"/>
    </row>
    <row r="506" spans="3:12" x14ac:dyDescent="0.4">
      <c r="C506" s="42"/>
      <c r="L506" s="42"/>
    </row>
    <row r="507" spans="3:12" x14ac:dyDescent="0.4">
      <c r="C507" s="42"/>
      <c r="L507" s="42"/>
    </row>
    <row r="508" spans="3:12" x14ac:dyDescent="0.4">
      <c r="C508" s="42"/>
      <c r="L508" s="42"/>
    </row>
    <row r="509" spans="3:12" x14ac:dyDescent="0.4">
      <c r="C509" s="42"/>
      <c r="L509" s="42"/>
    </row>
    <row r="510" spans="3:12" x14ac:dyDescent="0.4">
      <c r="C510" s="42"/>
      <c r="L510" s="42"/>
    </row>
    <row r="511" spans="3:12" x14ac:dyDescent="0.4">
      <c r="C511" s="42"/>
      <c r="L511" s="42"/>
    </row>
    <row r="512" spans="3:12" x14ac:dyDescent="0.4">
      <c r="C512" s="42"/>
      <c r="L512" s="42"/>
    </row>
    <row r="513" spans="3:12" x14ac:dyDescent="0.4">
      <c r="C513" s="42"/>
      <c r="L513" s="42"/>
    </row>
    <row r="514" spans="3:12" x14ac:dyDescent="0.4">
      <c r="C514" s="42"/>
      <c r="L514" s="42"/>
    </row>
    <row r="515" spans="3:12" x14ac:dyDescent="0.4">
      <c r="C515" s="42"/>
      <c r="L515" s="42"/>
    </row>
    <row r="516" spans="3:12" x14ac:dyDescent="0.4">
      <c r="C516" s="42"/>
      <c r="L516" s="42"/>
    </row>
    <row r="517" spans="3:12" x14ac:dyDescent="0.4">
      <c r="C517" s="42"/>
      <c r="L517" s="42"/>
    </row>
    <row r="518" spans="3:12" x14ac:dyDescent="0.4">
      <c r="C518" s="42"/>
    </row>
    <row r="519" spans="3:12" x14ac:dyDescent="0.4">
      <c r="C519" s="42"/>
    </row>
    <row r="520" spans="3:12" x14ac:dyDescent="0.4">
      <c r="C520" s="42"/>
    </row>
    <row r="521" spans="3:12" x14ac:dyDescent="0.4">
      <c r="C521" s="42"/>
    </row>
    <row r="522" spans="3:12" x14ac:dyDescent="0.4">
      <c r="C522" s="42"/>
    </row>
    <row r="523" spans="3:12" x14ac:dyDescent="0.4">
      <c r="C523" s="42"/>
    </row>
    <row r="524" spans="3:12" x14ac:dyDescent="0.4">
      <c r="C524" s="42"/>
    </row>
    <row r="525" spans="3:12" x14ac:dyDescent="0.4">
      <c r="C525" s="42"/>
    </row>
    <row r="526" spans="3:12" x14ac:dyDescent="0.4">
      <c r="C526" s="42"/>
    </row>
    <row r="527" spans="3:12" x14ac:dyDescent="0.4">
      <c r="C527" s="42"/>
    </row>
    <row r="528" spans="3:12" x14ac:dyDescent="0.4">
      <c r="C528" s="42"/>
    </row>
    <row r="529" spans="3:3" x14ac:dyDescent="0.4">
      <c r="C529" s="42"/>
    </row>
    <row r="530" spans="3:3" x14ac:dyDescent="0.4">
      <c r="C530" s="42"/>
    </row>
    <row r="531" spans="3:3" x14ac:dyDescent="0.4">
      <c r="C531" s="42"/>
    </row>
    <row r="532" spans="3:3" x14ac:dyDescent="0.4">
      <c r="C532" s="42"/>
    </row>
    <row r="533" spans="3:3" x14ac:dyDescent="0.4">
      <c r="C533" s="42"/>
    </row>
    <row r="534" spans="3:3" x14ac:dyDescent="0.4">
      <c r="C534" s="42"/>
    </row>
    <row r="535" spans="3:3" x14ac:dyDescent="0.4">
      <c r="C535" s="42"/>
    </row>
    <row r="536" spans="3:3" x14ac:dyDescent="0.4">
      <c r="C536" s="42"/>
    </row>
    <row r="537" spans="3:3" x14ac:dyDescent="0.4">
      <c r="C537" s="42"/>
    </row>
    <row r="538" spans="3:3" x14ac:dyDescent="0.4">
      <c r="C538" s="42"/>
    </row>
    <row r="539" spans="3:3" x14ac:dyDescent="0.4">
      <c r="C539" s="42"/>
    </row>
    <row r="540" spans="3:3" x14ac:dyDescent="0.4">
      <c r="C540" s="42"/>
    </row>
    <row r="541" spans="3:3" x14ac:dyDescent="0.4">
      <c r="C541" s="42"/>
    </row>
    <row r="542" spans="3:3" x14ac:dyDescent="0.4">
      <c r="C542" s="42"/>
    </row>
    <row r="543" spans="3:3" x14ac:dyDescent="0.4">
      <c r="C543" s="42"/>
    </row>
    <row r="544" spans="3:3" x14ac:dyDescent="0.4">
      <c r="C544" s="42"/>
    </row>
    <row r="545" spans="3:3" x14ac:dyDescent="0.4">
      <c r="C545" s="42"/>
    </row>
    <row r="546" spans="3:3" x14ac:dyDescent="0.4">
      <c r="C546" s="42"/>
    </row>
    <row r="547" spans="3:3" x14ac:dyDescent="0.4">
      <c r="C547" s="42"/>
    </row>
    <row r="548" spans="3:3" x14ac:dyDescent="0.4">
      <c r="C548" s="42"/>
    </row>
    <row r="549" spans="3:3" x14ac:dyDescent="0.4">
      <c r="C549" s="42"/>
    </row>
    <row r="550" spans="3:3" x14ac:dyDescent="0.4">
      <c r="C550" s="42"/>
    </row>
    <row r="551" spans="3:3" x14ac:dyDescent="0.4">
      <c r="C551" s="42"/>
    </row>
    <row r="552" spans="3:3" x14ac:dyDescent="0.4">
      <c r="C552" s="42"/>
    </row>
    <row r="553" spans="3:3" x14ac:dyDescent="0.4">
      <c r="C553" s="42"/>
    </row>
    <row r="554" spans="3:3" x14ac:dyDescent="0.4">
      <c r="C554" s="42"/>
    </row>
    <row r="555" spans="3:3" x14ac:dyDescent="0.4">
      <c r="C555" s="42"/>
    </row>
    <row r="556" spans="3:3" x14ac:dyDescent="0.4">
      <c r="C556" s="42"/>
    </row>
    <row r="557" spans="3:3" x14ac:dyDescent="0.4">
      <c r="C557" s="42"/>
    </row>
    <row r="558" spans="3:3" x14ac:dyDescent="0.4">
      <c r="C558" s="42"/>
    </row>
    <row r="559" spans="3:3" x14ac:dyDescent="0.4">
      <c r="C559" s="42"/>
    </row>
    <row r="560" spans="3:3" x14ac:dyDescent="0.4">
      <c r="C560" s="42"/>
    </row>
    <row r="561" spans="3:3" x14ac:dyDescent="0.4">
      <c r="C561" s="42"/>
    </row>
    <row r="562" spans="3:3" x14ac:dyDescent="0.4">
      <c r="C562" s="42"/>
    </row>
    <row r="563" spans="3:3" x14ac:dyDescent="0.4">
      <c r="C563" s="42"/>
    </row>
    <row r="564" spans="3:3" x14ac:dyDescent="0.4">
      <c r="C564" s="42"/>
    </row>
    <row r="565" spans="3:3" x14ac:dyDescent="0.4">
      <c r="C565" s="42"/>
    </row>
    <row r="566" spans="3:3" x14ac:dyDescent="0.4">
      <c r="C566" s="42"/>
    </row>
    <row r="567" spans="3:3" x14ac:dyDescent="0.4">
      <c r="C567" s="42"/>
    </row>
    <row r="568" spans="3:3" x14ac:dyDescent="0.4">
      <c r="C568" s="42"/>
    </row>
    <row r="569" spans="3:3" x14ac:dyDescent="0.4">
      <c r="C569" s="42"/>
    </row>
    <row r="570" spans="3:3" x14ac:dyDescent="0.4">
      <c r="C570" s="42"/>
    </row>
    <row r="571" spans="3:3" x14ac:dyDescent="0.4">
      <c r="C571" s="42"/>
    </row>
    <row r="572" spans="3:3" x14ac:dyDescent="0.4">
      <c r="C572" s="42"/>
    </row>
    <row r="573" spans="3:3" x14ac:dyDescent="0.4">
      <c r="C573" s="42"/>
    </row>
    <row r="574" spans="3:3" x14ac:dyDescent="0.4">
      <c r="C574" s="42"/>
    </row>
    <row r="575" spans="3:3" x14ac:dyDescent="0.4">
      <c r="C575" s="42"/>
    </row>
    <row r="576" spans="3:3" x14ac:dyDescent="0.4">
      <c r="C576" s="42"/>
    </row>
    <row r="577" spans="3:3" x14ac:dyDescent="0.4">
      <c r="C577" s="42"/>
    </row>
    <row r="578" spans="3:3" x14ac:dyDescent="0.4">
      <c r="C578" s="42"/>
    </row>
    <row r="579" spans="3:3" x14ac:dyDescent="0.4">
      <c r="C579" s="42"/>
    </row>
    <row r="580" spans="3:3" x14ac:dyDescent="0.4">
      <c r="C580" s="42"/>
    </row>
    <row r="581" spans="3:3" x14ac:dyDescent="0.4">
      <c r="C581" s="42"/>
    </row>
    <row r="582" spans="3:3" x14ac:dyDescent="0.4">
      <c r="C582" s="42"/>
    </row>
    <row r="583" spans="3:3" x14ac:dyDescent="0.4">
      <c r="C583" s="42"/>
    </row>
    <row r="584" spans="3:3" x14ac:dyDescent="0.4">
      <c r="C584" s="42"/>
    </row>
    <row r="585" spans="3:3" x14ac:dyDescent="0.4">
      <c r="C585" s="42"/>
    </row>
    <row r="586" spans="3:3" x14ac:dyDescent="0.4">
      <c r="C586" s="42"/>
    </row>
    <row r="587" spans="3:3" x14ac:dyDescent="0.4">
      <c r="C587" s="42"/>
    </row>
    <row r="588" spans="3:3" x14ac:dyDescent="0.4">
      <c r="C588" s="42"/>
    </row>
    <row r="589" spans="3:3" x14ac:dyDescent="0.4">
      <c r="C589" s="42"/>
    </row>
    <row r="590" spans="3:3" x14ac:dyDescent="0.4">
      <c r="C590" s="42"/>
    </row>
    <row r="591" spans="3:3" x14ac:dyDescent="0.4">
      <c r="C591" s="42"/>
    </row>
    <row r="592" spans="3:3" x14ac:dyDescent="0.4">
      <c r="C592" s="42"/>
    </row>
    <row r="593" spans="3:3" x14ac:dyDescent="0.4">
      <c r="C593" s="42"/>
    </row>
    <row r="594" spans="3:3" x14ac:dyDescent="0.4">
      <c r="C594" s="42"/>
    </row>
    <row r="595" spans="3:3" x14ac:dyDescent="0.4">
      <c r="C595" s="42"/>
    </row>
    <row r="596" spans="3:3" x14ac:dyDescent="0.4">
      <c r="C596" s="42"/>
    </row>
    <row r="597" spans="3:3" x14ac:dyDescent="0.4">
      <c r="C597" s="42"/>
    </row>
    <row r="598" spans="3:3" x14ac:dyDescent="0.4">
      <c r="C598" s="42"/>
    </row>
    <row r="599" spans="3:3" x14ac:dyDescent="0.4">
      <c r="C599" s="42"/>
    </row>
    <row r="600" spans="3:3" x14ac:dyDescent="0.4">
      <c r="C600" s="42"/>
    </row>
    <row r="601" spans="3:3" x14ac:dyDescent="0.4">
      <c r="C601" s="42"/>
    </row>
    <row r="602" spans="3:3" x14ac:dyDescent="0.4">
      <c r="C602" s="42"/>
    </row>
    <row r="603" spans="3:3" x14ac:dyDescent="0.4">
      <c r="C603" s="42"/>
    </row>
    <row r="604" spans="3:3" x14ac:dyDescent="0.4">
      <c r="C604" s="42"/>
    </row>
    <row r="605" spans="3:3" x14ac:dyDescent="0.4">
      <c r="C605" s="42"/>
    </row>
    <row r="606" spans="3:3" x14ac:dyDescent="0.4">
      <c r="C606" s="42"/>
    </row>
    <row r="607" spans="3:3" x14ac:dyDescent="0.4">
      <c r="C607" s="42"/>
    </row>
    <row r="608" spans="3:3" x14ac:dyDescent="0.4">
      <c r="C608" s="42"/>
    </row>
    <row r="609" spans="3:3" x14ac:dyDescent="0.4">
      <c r="C609" s="42"/>
    </row>
    <row r="610" spans="3:3" x14ac:dyDescent="0.4">
      <c r="C610" s="42"/>
    </row>
    <row r="611" spans="3:3" x14ac:dyDescent="0.4">
      <c r="C611" s="42"/>
    </row>
    <row r="612" spans="3:3" x14ac:dyDescent="0.4">
      <c r="C612" s="42"/>
    </row>
    <row r="613" spans="3:3" x14ac:dyDescent="0.4">
      <c r="C613" s="42"/>
    </row>
    <row r="614" spans="3:3" x14ac:dyDescent="0.4">
      <c r="C614" s="42"/>
    </row>
    <row r="615" spans="3:3" x14ac:dyDescent="0.4">
      <c r="C615" s="42"/>
    </row>
    <row r="616" spans="3:3" x14ac:dyDescent="0.4">
      <c r="C616" s="42"/>
    </row>
    <row r="617" spans="3:3" x14ac:dyDescent="0.4">
      <c r="C617" s="42"/>
    </row>
    <row r="618" spans="3:3" x14ac:dyDescent="0.4">
      <c r="C618" s="42"/>
    </row>
    <row r="619" spans="3:3" x14ac:dyDescent="0.4">
      <c r="C619" s="42"/>
    </row>
    <row r="620" spans="3:3" x14ac:dyDescent="0.4">
      <c r="C620" s="42"/>
    </row>
    <row r="621" spans="3:3" x14ac:dyDescent="0.4">
      <c r="C621" s="42"/>
    </row>
    <row r="622" spans="3:3" x14ac:dyDescent="0.4">
      <c r="C622" s="42"/>
    </row>
    <row r="623" spans="3:3" x14ac:dyDescent="0.4">
      <c r="C623" s="42"/>
    </row>
    <row r="624" spans="3:3" x14ac:dyDescent="0.4">
      <c r="C624" s="42"/>
    </row>
    <row r="625" spans="3:3" x14ac:dyDescent="0.4">
      <c r="C625" s="42"/>
    </row>
    <row r="626" spans="3:3" x14ac:dyDescent="0.4">
      <c r="C626" s="42"/>
    </row>
    <row r="627" spans="3:3" x14ac:dyDescent="0.4">
      <c r="C627" s="42"/>
    </row>
    <row r="628" spans="3:3" x14ac:dyDescent="0.4">
      <c r="C628" s="42"/>
    </row>
    <row r="629" spans="3:3" x14ac:dyDescent="0.4">
      <c r="C629" s="42"/>
    </row>
    <row r="630" spans="3:3" x14ac:dyDescent="0.4">
      <c r="C630" s="42"/>
    </row>
    <row r="631" spans="3:3" x14ac:dyDescent="0.4">
      <c r="C631" s="42"/>
    </row>
    <row r="632" spans="3:3" x14ac:dyDescent="0.4">
      <c r="C632" s="42"/>
    </row>
    <row r="633" spans="3:3" x14ac:dyDescent="0.4">
      <c r="C633" s="42"/>
    </row>
    <row r="634" spans="3:3" x14ac:dyDescent="0.4">
      <c r="C634" s="42"/>
    </row>
    <row r="635" spans="3:3" x14ac:dyDescent="0.4">
      <c r="C635" s="42"/>
    </row>
    <row r="636" spans="3:3" x14ac:dyDescent="0.4">
      <c r="C636" s="42"/>
    </row>
    <row r="637" spans="3:3" x14ac:dyDescent="0.4">
      <c r="C637" s="42"/>
    </row>
    <row r="638" spans="3:3" x14ac:dyDescent="0.4">
      <c r="C638" s="42"/>
    </row>
    <row r="639" spans="3:3" x14ac:dyDescent="0.4">
      <c r="C639" s="42"/>
    </row>
    <row r="640" spans="3:3" x14ac:dyDescent="0.4">
      <c r="C640" s="42"/>
    </row>
    <row r="641" spans="3:3" x14ac:dyDescent="0.4">
      <c r="C641" s="42"/>
    </row>
    <row r="642" spans="3:3" x14ac:dyDescent="0.4">
      <c r="C642" s="42"/>
    </row>
    <row r="643" spans="3:3" x14ac:dyDescent="0.4">
      <c r="C643" s="42"/>
    </row>
    <row r="644" spans="3:3" x14ac:dyDescent="0.4">
      <c r="C644" s="42"/>
    </row>
    <row r="645" spans="3:3" x14ac:dyDescent="0.4">
      <c r="C645" s="42"/>
    </row>
    <row r="646" spans="3:3" x14ac:dyDescent="0.4">
      <c r="C646" s="42"/>
    </row>
    <row r="647" spans="3:3" x14ac:dyDescent="0.4">
      <c r="C647" s="42"/>
    </row>
    <row r="648" spans="3:3" x14ac:dyDescent="0.4">
      <c r="C648" s="42"/>
    </row>
    <row r="649" spans="3:3" x14ac:dyDescent="0.4">
      <c r="C649" s="42"/>
    </row>
    <row r="650" spans="3:3" x14ac:dyDescent="0.4">
      <c r="C650" s="42"/>
    </row>
    <row r="651" spans="3:3" x14ac:dyDescent="0.4">
      <c r="C651" s="42"/>
    </row>
    <row r="652" spans="3:3" x14ac:dyDescent="0.4">
      <c r="C652" s="42"/>
    </row>
    <row r="653" spans="3:3" x14ac:dyDescent="0.4">
      <c r="C653" s="42"/>
    </row>
    <row r="654" spans="3:3" x14ac:dyDescent="0.4">
      <c r="C654" s="42"/>
    </row>
    <row r="655" spans="3:3" x14ac:dyDescent="0.4">
      <c r="C655" s="42"/>
    </row>
    <row r="656" spans="3:3" x14ac:dyDescent="0.4">
      <c r="C656" s="42"/>
    </row>
    <row r="657" spans="3:3" x14ac:dyDescent="0.4">
      <c r="C657" s="42"/>
    </row>
    <row r="658" spans="3:3" x14ac:dyDescent="0.4">
      <c r="C658" s="42"/>
    </row>
    <row r="659" spans="3:3" x14ac:dyDescent="0.4">
      <c r="C659" s="42"/>
    </row>
    <row r="660" spans="3:3" x14ac:dyDescent="0.4">
      <c r="C660" s="42"/>
    </row>
    <row r="661" spans="3:3" x14ac:dyDescent="0.4">
      <c r="C661" s="42"/>
    </row>
    <row r="662" spans="3:3" x14ac:dyDescent="0.4">
      <c r="C662" s="42"/>
    </row>
    <row r="663" spans="3:3" x14ac:dyDescent="0.4">
      <c r="C663" s="42"/>
    </row>
    <row r="664" spans="3:3" x14ac:dyDescent="0.4">
      <c r="C664" s="42"/>
    </row>
    <row r="665" spans="3:3" x14ac:dyDescent="0.4">
      <c r="C665" s="42"/>
    </row>
    <row r="666" spans="3:3" x14ac:dyDescent="0.4">
      <c r="C666" s="42"/>
    </row>
    <row r="667" spans="3:3" x14ac:dyDescent="0.4">
      <c r="C667" s="42"/>
    </row>
    <row r="668" spans="3:3" x14ac:dyDescent="0.4">
      <c r="C668" s="42"/>
    </row>
    <row r="669" spans="3:3" x14ac:dyDescent="0.4">
      <c r="C669" s="42"/>
    </row>
    <row r="670" spans="3:3" x14ac:dyDescent="0.4">
      <c r="C670" s="42"/>
    </row>
    <row r="671" spans="3:3" x14ac:dyDescent="0.4">
      <c r="C671" s="42"/>
    </row>
    <row r="672" spans="3:3" x14ac:dyDescent="0.4">
      <c r="C672" s="42"/>
    </row>
    <row r="673" spans="3:3" x14ac:dyDescent="0.4">
      <c r="C673" s="42"/>
    </row>
    <row r="674" spans="3:3" x14ac:dyDescent="0.4">
      <c r="C674" s="42"/>
    </row>
    <row r="675" spans="3:3" x14ac:dyDescent="0.4">
      <c r="C675" s="42"/>
    </row>
    <row r="676" spans="3:3" x14ac:dyDescent="0.4">
      <c r="C676" s="42"/>
    </row>
    <row r="677" spans="3:3" x14ac:dyDescent="0.4">
      <c r="C677" s="42"/>
    </row>
    <row r="678" spans="3:3" x14ac:dyDescent="0.4">
      <c r="C678" s="42"/>
    </row>
    <row r="679" spans="3:3" x14ac:dyDescent="0.4">
      <c r="C679" s="42"/>
    </row>
    <row r="680" spans="3:3" x14ac:dyDescent="0.4">
      <c r="C680" s="42"/>
    </row>
    <row r="681" spans="3:3" x14ac:dyDescent="0.4">
      <c r="C681" s="42"/>
    </row>
    <row r="682" spans="3:3" x14ac:dyDescent="0.4">
      <c r="C682" s="42"/>
    </row>
    <row r="683" spans="3:3" x14ac:dyDescent="0.4">
      <c r="C683" s="42"/>
    </row>
    <row r="684" spans="3:3" x14ac:dyDescent="0.4">
      <c r="C684" s="42"/>
    </row>
    <row r="685" spans="3:3" x14ac:dyDescent="0.4">
      <c r="C685" s="42"/>
    </row>
    <row r="686" spans="3:3" x14ac:dyDescent="0.4">
      <c r="C686" s="42"/>
    </row>
    <row r="687" spans="3:3" x14ac:dyDescent="0.4">
      <c r="C687" s="42"/>
    </row>
    <row r="688" spans="3:3" x14ac:dyDescent="0.4">
      <c r="C688" s="42"/>
    </row>
    <row r="689" spans="3:3" x14ac:dyDescent="0.4">
      <c r="C689" s="42"/>
    </row>
    <row r="690" spans="3:3" x14ac:dyDescent="0.4">
      <c r="C690" s="42"/>
    </row>
    <row r="691" spans="3:3" x14ac:dyDescent="0.4">
      <c r="C691" s="42"/>
    </row>
    <row r="692" spans="3:3" x14ac:dyDescent="0.4">
      <c r="C692" s="42"/>
    </row>
    <row r="693" spans="3:3" x14ac:dyDescent="0.4">
      <c r="C693" s="42"/>
    </row>
    <row r="694" spans="3:3" x14ac:dyDescent="0.4">
      <c r="C694" s="42"/>
    </row>
    <row r="695" spans="3:3" x14ac:dyDescent="0.4">
      <c r="C695" s="42"/>
    </row>
    <row r="696" spans="3:3" x14ac:dyDescent="0.4">
      <c r="C696" s="42"/>
    </row>
    <row r="697" spans="3:3" x14ac:dyDescent="0.4">
      <c r="C697" s="42"/>
    </row>
    <row r="698" spans="3:3" x14ac:dyDescent="0.4">
      <c r="C698" s="42"/>
    </row>
    <row r="699" spans="3:3" x14ac:dyDescent="0.4">
      <c r="C699" s="42"/>
    </row>
    <row r="700" spans="3:3" x14ac:dyDescent="0.4">
      <c r="C700" s="42"/>
    </row>
    <row r="701" spans="3:3" x14ac:dyDescent="0.4">
      <c r="C701" s="42"/>
    </row>
    <row r="702" spans="3:3" x14ac:dyDescent="0.4">
      <c r="C702" s="42"/>
    </row>
    <row r="703" spans="3:3" x14ac:dyDescent="0.4">
      <c r="C703" s="42"/>
    </row>
    <row r="704" spans="3:3" x14ac:dyDescent="0.4">
      <c r="C704" s="42"/>
    </row>
    <row r="705" spans="3:3" x14ac:dyDescent="0.4">
      <c r="C705" s="42"/>
    </row>
    <row r="706" spans="3:3" x14ac:dyDescent="0.4">
      <c r="C706" s="42"/>
    </row>
    <row r="707" spans="3:3" x14ac:dyDescent="0.4">
      <c r="C707" s="42"/>
    </row>
    <row r="708" spans="3:3" x14ac:dyDescent="0.4">
      <c r="C708" s="42"/>
    </row>
    <row r="709" spans="3:3" x14ac:dyDescent="0.4">
      <c r="C709" s="42"/>
    </row>
    <row r="710" spans="3:3" x14ac:dyDescent="0.4">
      <c r="C710" s="42"/>
    </row>
    <row r="711" spans="3:3" x14ac:dyDescent="0.4">
      <c r="C711" s="42"/>
    </row>
    <row r="712" spans="3:3" x14ac:dyDescent="0.4">
      <c r="C712" s="42"/>
    </row>
    <row r="713" spans="3:3" x14ac:dyDescent="0.4">
      <c r="C713" s="42"/>
    </row>
    <row r="714" spans="3:3" x14ac:dyDescent="0.4">
      <c r="C714" s="42"/>
    </row>
    <row r="715" spans="3:3" x14ac:dyDescent="0.4">
      <c r="C715" s="42"/>
    </row>
    <row r="716" spans="3:3" x14ac:dyDescent="0.4">
      <c r="C716" s="42"/>
    </row>
    <row r="717" spans="3:3" x14ac:dyDescent="0.4">
      <c r="C717" s="42"/>
    </row>
    <row r="718" spans="3:3" x14ac:dyDescent="0.4">
      <c r="C718" s="42"/>
    </row>
    <row r="719" spans="3:3" x14ac:dyDescent="0.4">
      <c r="C719" s="42"/>
    </row>
    <row r="720" spans="3:3" x14ac:dyDescent="0.4">
      <c r="C720" s="42"/>
    </row>
    <row r="721" spans="3:3" x14ac:dyDescent="0.4">
      <c r="C721" s="42"/>
    </row>
    <row r="722" spans="3:3" x14ac:dyDescent="0.4">
      <c r="C722" s="42"/>
    </row>
    <row r="723" spans="3:3" x14ac:dyDescent="0.4">
      <c r="C723" s="42"/>
    </row>
    <row r="724" spans="3:3" x14ac:dyDescent="0.4">
      <c r="C724" s="42"/>
    </row>
    <row r="725" spans="3:3" x14ac:dyDescent="0.4">
      <c r="C725" s="42"/>
    </row>
    <row r="726" spans="3:3" x14ac:dyDescent="0.4">
      <c r="C726" s="42"/>
    </row>
    <row r="727" spans="3:3" x14ac:dyDescent="0.4">
      <c r="C727" s="42"/>
    </row>
    <row r="728" spans="3:3" x14ac:dyDescent="0.4">
      <c r="C728" s="42"/>
    </row>
    <row r="729" spans="3:3" x14ac:dyDescent="0.4">
      <c r="C729" s="42"/>
    </row>
    <row r="730" spans="3:3" x14ac:dyDescent="0.4">
      <c r="C730" s="42"/>
    </row>
    <row r="731" spans="3:3" x14ac:dyDescent="0.4">
      <c r="C731" s="42"/>
    </row>
    <row r="732" spans="3:3" x14ac:dyDescent="0.4">
      <c r="C732" s="42"/>
    </row>
    <row r="733" spans="3:3" x14ac:dyDescent="0.4">
      <c r="C733" s="42"/>
    </row>
    <row r="734" spans="3:3" x14ac:dyDescent="0.4">
      <c r="C734" s="42"/>
    </row>
    <row r="735" spans="3:3" x14ac:dyDescent="0.4">
      <c r="C735" s="42"/>
    </row>
    <row r="736" spans="3:3" x14ac:dyDescent="0.4">
      <c r="C736" s="42"/>
    </row>
    <row r="737" spans="3:3" x14ac:dyDescent="0.4">
      <c r="C737" s="42"/>
    </row>
    <row r="738" spans="3:3" x14ac:dyDescent="0.4">
      <c r="C738" s="42"/>
    </row>
    <row r="739" spans="3:3" x14ac:dyDescent="0.4">
      <c r="C739" s="42"/>
    </row>
    <row r="740" spans="3:3" x14ac:dyDescent="0.4">
      <c r="C740" s="42"/>
    </row>
    <row r="741" spans="3:3" x14ac:dyDescent="0.4">
      <c r="C741" s="42"/>
    </row>
    <row r="742" spans="3:3" x14ac:dyDescent="0.4">
      <c r="C742" s="42"/>
    </row>
    <row r="743" spans="3:3" x14ac:dyDescent="0.4">
      <c r="C743" s="42"/>
    </row>
    <row r="744" spans="3:3" x14ac:dyDescent="0.4">
      <c r="C744" s="42"/>
    </row>
    <row r="745" spans="3:3" x14ac:dyDescent="0.4">
      <c r="C745" s="42"/>
    </row>
    <row r="746" spans="3:3" x14ac:dyDescent="0.4">
      <c r="C746" s="42"/>
    </row>
    <row r="747" spans="3:3" x14ac:dyDescent="0.4">
      <c r="C747" s="42"/>
    </row>
    <row r="748" spans="3:3" x14ac:dyDescent="0.4">
      <c r="C748" s="42"/>
    </row>
    <row r="749" spans="3:3" x14ac:dyDescent="0.4">
      <c r="C749" s="42"/>
    </row>
    <row r="750" spans="3:3" x14ac:dyDescent="0.4">
      <c r="C750" s="42"/>
    </row>
    <row r="751" spans="3:3" x14ac:dyDescent="0.4">
      <c r="C751" s="42"/>
    </row>
    <row r="752" spans="3:3" x14ac:dyDescent="0.4">
      <c r="C752" s="42"/>
    </row>
    <row r="753" spans="3:3" x14ac:dyDescent="0.4">
      <c r="C753" s="42"/>
    </row>
    <row r="754" spans="3:3" x14ac:dyDescent="0.4">
      <c r="C754" s="42"/>
    </row>
    <row r="755" spans="3:3" x14ac:dyDescent="0.4">
      <c r="C755" s="42"/>
    </row>
    <row r="756" spans="3:3" x14ac:dyDescent="0.4">
      <c r="C756" s="42"/>
    </row>
    <row r="757" spans="3:3" x14ac:dyDescent="0.4">
      <c r="C757" s="42"/>
    </row>
    <row r="758" spans="3:3" x14ac:dyDescent="0.4">
      <c r="C758" s="42"/>
    </row>
    <row r="759" spans="3:3" x14ac:dyDescent="0.4">
      <c r="C759" s="42"/>
    </row>
    <row r="760" spans="3:3" x14ac:dyDescent="0.4">
      <c r="C760" s="42"/>
    </row>
    <row r="761" spans="3:3" x14ac:dyDescent="0.4">
      <c r="C761" s="42"/>
    </row>
    <row r="762" spans="3:3" x14ac:dyDescent="0.4">
      <c r="C762" s="42"/>
    </row>
    <row r="763" spans="3:3" x14ac:dyDescent="0.4">
      <c r="C763" s="42"/>
    </row>
    <row r="764" spans="3:3" x14ac:dyDescent="0.4">
      <c r="C764" s="42"/>
    </row>
    <row r="765" spans="3:3" x14ac:dyDescent="0.4">
      <c r="C765" s="42"/>
    </row>
    <row r="766" spans="3:3" x14ac:dyDescent="0.4">
      <c r="C766" s="42"/>
    </row>
    <row r="767" spans="3:3" x14ac:dyDescent="0.4">
      <c r="C767" s="42"/>
    </row>
    <row r="768" spans="3:3" x14ac:dyDescent="0.4">
      <c r="C768" s="42"/>
    </row>
    <row r="769" spans="3:3" x14ac:dyDescent="0.4">
      <c r="C769" s="42"/>
    </row>
    <row r="770" spans="3:3" x14ac:dyDescent="0.4">
      <c r="C770" s="42"/>
    </row>
    <row r="771" spans="3:3" x14ac:dyDescent="0.4">
      <c r="C771" s="42"/>
    </row>
    <row r="772" spans="3:3" x14ac:dyDescent="0.4">
      <c r="C772" s="42"/>
    </row>
    <row r="773" spans="3:3" x14ac:dyDescent="0.4">
      <c r="C773" s="42"/>
    </row>
    <row r="774" spans="3:3" x14ac:dyDescent="0.4">
      <c r="C774" s="42"/>
    </row>
    <row r="775" spans="3:3" x14ac:dyDescent="0.4">
      <c r="C775" s="42"/>
    </row>
    <row r="776" spans="3:3" x14ac:dyDescent="0.4">
      <c r="C776" s="42"/>
    </row>
    <row r="777" spans="3:3" x14ac:dyDescent="0.4">
      <c r="C777" s="42"/>
    </row>
    <row r="778" spans="3:3" x14ac:dyDescent="0.4">
      <c r="C778" s="42"/>
    </row>
    <row r="779" spans="3:3" x14ac:dyDescent="0.4">
      <c r="C779" s="42"/>
    </row>
    <row r="780" spans="3:3" x14ac:dyDescent="0.4">
      <c r="C780" s="42"/>
    </row>
    <row r="781" spans="3:3" x14ac:dyDescent="0.4">
      <c r="C781" s="42"/>
    </row>
    <row r="782" spans="3:3" x14ac:dyDescent="0.4">
      <c r="C782" s="42"/>
    </row>
    <row r="783" spans="3:3" x14ac:dyDescent="0.4">
      <c r="C783" s="42"/>
    </row>
    <row r="784" spans="3:3" x14ac:dyDescent="0.4">
      <c r="C784" s="42"/>
    </row>
    <row r="785" spans="3:3" x14ac:dyDescent="0.4">
      <c r="C785" s="42"/>
    </row>
    <row r="786" spans="3:3" x14ac:dyDescent="0.4">
      <c r="C786" s="42"/>
    </row>
    <row r="787" spans="3:3" x14ac:dyDescent="0.4">
      <c r="C787" s="42"/>
    </row>
    <row r="788" spans="3:3" x14ac:dyDescent="0.4">
      <c r="C788" s="42"/>
    </row>
    <row r="789" spans="3:3" x14ac:dyDescent="0.4">
      <c r="C789" s="42"/>
    </row>
    <row r="790" spans="3:3" x14ac:dyDescent="0.4">
      <c r="C790" s="42"/>
    </row>
    <row r="791" spans="3:3" x14ac:dyDescent="0.4">
      <c r="C791" s="42"/>
    </row>
    <row r="792" spans="3:3" x14ac:dyDescent="0.4">
      <c r="C792" s="42"/>
    </row>
    <row r="793" spans="3:3" x14ac:dyDescent="0.4">
      <c r="C793" s="42"/>
    </row>
    <row r="794" spans="3:3" x14ac:dyDescent="0.4">
      <c r="C794" s="42"/>
    </row>
    <row r="795" spans="3:3" x14ac:dyDescent="0.4">
      <c r="C795" s="42"/>
    </row>
    <row r="796" spans="3:3" x14ac:dyDescent="0.4">
      <c r="C796" s="42"/>
    </row>
    <row r="797" spans="3:3" x14ac:dyDescent="0.4">
      <c r="C797" s="42"/>
    </row>
    <row r="798" spans="3:3" x14ac:dyDescent="0.4">
      <c r="C798" s="42"/>
    </row>
    <row r="799" spans="3:3" x14ac:dyDescent="0.4">
      <c r="C799" s="42"/>
    </row>
    <row r="800" spans="3:3" x14ac:dyDescent="0.4">
      <c r="C800" s="42"/>
    </row>
    <row r="801" spans="3:3" x14ac:dyDescent="0.4">
      <c r="C801" s="42"/>
    </row>
    <row r="802" spans="3:3" x14ac:dyDescent="0.4">
      <c r="C802" s="42"/>
    </row>
    <row r="803" spans="3:3" x14ac:dyDescent="0.4">
      <c r="C803" s="42"/>
    </row>
    <row r="804" spans="3:3" x14ac:dyDescent="0.4">
      <c r="C804" s="42"/>
    </row>
    <row r="805" spans="3:3" x14ac:dyDescent="0.4">
      <c r="C805" s="42"/>
    </row>
    <row r="806" spans="3:3" x14ac:dyDescent="0.4">
      <c r="C806" s="42"/>
    </row>
    <row r="807" spans="3:3" x14ac:dyDescent="0.4">
      <c r="C807" s="42"/>
    </row>
    <row r="808" spans="3:3" x14ac:dyDescent="0.4">
      <c r="C808" s="42"/>
    </row>
    <row r="809" spans="3:3" x14ac:dyDescent="0.4">
      <c r="C809" s="42"/>
    </row>
    <row r="810" spans="3:3" x14ac:dyDescent="0.4">
      <c r="C810" s="42"/>
    </row>
    <row r="811" spans="3:3" x14ac:dyDescent="0.4">
      <c r="C811" s="42"/>
    </row>
    <row r="812" spans="3:3" x14ac:dyDescent="0.4">
      <c r="C812" s="42"/>
    </row>
    <row r="813" spans="3:3" x14ac:dyDescent="0.4">
      <c r="C813" s="42"/>
    </row>
    <row r="814" spans="3:3" x14ac:dyDescent="0.4">
      <c r="C814" s="42"/>
    </row>
    <row r="815" spans="3:3" x14ac:dyDescent="0.4">
      <c r="C815" s="42"/>
    </row>
    <row r="816" spans="3:3" x14ac:dyDescent="0.4">
      <c r="C816" s="42"/>
    </row>
    <row r="817" spans="3:3" x14ac:dyDescent="0.4">
      <c r="C817" s="42"/>
    </row>
    <row r="818" spans="3:3" x14ac:dyDescent="0.4">
      <c r="C818" s="42"/>
    </row>
    <row r="819" spans="3:3" x14ac:dyDescent="0.4">
      <c r="C819" s="42"/>
    </row>
    <row r="820" spans="3:3" x14ac:dyDescent="0.4">
      <c r="C820" s="42"/>
    </row>
    <row r="821" spans="3:3" x14ac:dyDescent="0.4">
      <c r="C821" s="42"/>
    </row>
    <row r="822" spans="3:3" x14ac:dyDescent="0.4">
      <c r="C822" s="42"/>
    </row>
    <row r="823" spans="3:3" x14ac:dyDescent="0.4">
      <c r="C823" s="42"/>
    </row>
    <row r="824" spans="3:3" x14ac:dyDescent="0.4">
      <c r="C824" s="42"/>
    </row>
    <row r="825" spans="3:3" x14ac:dyDescent="0.4">
      <c r="C825" s="42"/>
    </row>
    <row r="826" spans="3:3" x14ac:dyDescent="0.4">
      <c r="C826" s="42"/>
    </row>
    <row r="827" spans="3:3" x14ac:dyDescent="0.4">
      <c r="C827" s="42"/>
    </row>
    <row r="828" spans="3:3" x14ac:dyDescent="0.4">
      <c r="C828" s="42"/>
    </row>
    <row r="829" spans="3:3" x14ac:dyDescent="0.4">
      <c r="C829" s="42"/>
    </row>
    <row r="830" spans="3:3" x14ac:dyDescent="0.4">
      <c r="C830" s="42"/>
    </row>
    <row r="831" spans="3:3" x14ac:dyDescent="0.4">
      <c r="C831" s="42"/>
    </row>
    <row r="832" spans="3:3" x14ac:dyDescent="0.4">
      <c r="C832" s="42"/>
    </row>
    <row r="833" spans="3:3" x14ac:dyDescent="0.4">
      <c r="C833" s="42"/>
    </row>
    <row r="834" spans="3:3" x14ac:dyDescent="0.4">
      <c r="C834" s="42"/>
    </row>
    <row r="835" spans="3:3" x14ac:dyDescent="0.4">
      <c r="C835" s="42"/>
    </row>
    <row r="836" spans="3:3" x14ac:dyDescent="0.4">
      <c r="C836" s="42"/>
    </row>
    <row r="837" spans="3:3" x14ac:dyDescent="0.4">
      <c r="C837" s="42"/>
    </row>
    <row r="838" spans="3:3" x14ac:dyDescent="0.4">
      <c r="C838" s="42"/>
    </row>
    <row r="839" spans="3:3" x14ac:dyDescent="0.4">
      <c r="C839" s="42"/>
    </row>
    <row r="840" spans="3:3" x14ac:dyDescent="0.4">
      <c r="C840" s="42"/>
    </row>
    <row r="841" spans="3:3" x14ac:dyDescent="0.4">
      <c r="C841" s="42"/>
    </row>
    <row r="842" spans="3:3" x14ac:dyDescent="0.4">
      <c r="C842" s="42"/>
    </row>
    <row r="843" spans="3:3" x14ac:dyDescent="0.4">
      <c r="C843" s="42"/>
    </row>
    <row r="844" spans="3:3" x14ac:dyDescent="0.4">
      <c r="C844" s="42"/>
    </row>
    <row r="845" spans="3:3" x14ac:dyDescent="0.4">
      <c r="C845" s="42"/>
    </row>
    <row r="846" spans="3:3" x14ac:dyDescent="0.4">
      <c r="C846" s="42"/>
    </row>
    <row r="847" spans="3:3" x14ac:dyDescent="0.4">
      <c r="C847" s="42"/>
    </row>
    <row r="848" spans="3:3" x14ac:dyDescent="0.4">
      <c r="C848" s="42"/>
    </row>
    <row r="849" spans="3:3" x14ac:dyDescent="0.4">
      <c r="C849" s="42"/>
    </row>
    <row r="850" spans="3:3" x14ac:dyDescent="0.4">
      <c r="C850" s="42"/>
    </row>
    <row r="851" spans="3:3" x14ac:dyDescent="0.4">
      <c r="C851" s="42"/>
    </row>
    <row r="852" spans="3:3" x14ac:dyDescent="0.4">
      <c r="C852" s="42"/>
    </row>
    <row r="853" spans="3:3" x14ac:dyDescent="0.4">
      <c r="C853" s="42"/>
    </row>
    <row r="854" spans="3:3" x14ac:dyDescent="0.4">
      <c r="C854" s="42"/>
    </row>
    <row r="855" spans="3:3" x14ac:dyDescent="0.4">
      <c r="C855" s="42"/>
    </row>
    <row r="856" spans="3:3" x14ac:dyDescent="0.4">
      <c r="C856" s="42"/>
    </row>
    <row r="857" spans="3:3" x14ac:dyDescent="0.4">
      <c r="C857" s="42"/>
    </row>
    <row r="858" spans="3:3" x14ac:dyDescent="0.4">
      <c r="C858" s="42"/>
    </row>
    <row r="859" spans="3:3" x14ac:dyDescent="0.4">
      <c r="C859" s="42"/>
    </row>
    <row r="860" spans="3:3" x14ac:dyDescent="0.4">
      <c r="C860" s="42"/>
    </row>
    <row r="861" spans="3:3" x14ac:dyDescent="0.4">
      <c r="C861" s="42"/>
    </row>
    <row r="862" spans="3:3" x14ac:dyDescent="0.4">
      <c r="C862" s="42"/>
    </row>
    <row r="863" spans="3:3" x14ac:dyDescent="0.4">
      <c r="C863" s="42"/>
    </row>
    <row r="864" spans="3:3" x14ac:dyDescent="0.4">
      <c r="C864" s="42"/>
    </row>
    <row r="865" spans="3:3" x14ac:dyDescent="0.4">
      <c r="C865" s="42"/>
    </row>
    <row r="866" spans="3:3" x14ac:dyDescent="0.4">
      <c r="C866" s="42"/>
    </row>
    <row r="867" spans="3:3" x14ac:dyDescent="0.4">
      <c r="C867" s="42"/>
    </row>
    <row r="868" spans="3:3" x14ac:dyDescent="0.4">
      <c r="C868" s="42"/>
    </row>
    <row r="869" spans="3:3" x14ac:dyDescent="0.4">
      <c r="C869" s="42"/>
    </row>
    <row r="870" spans="3:3" x14ac:dyDescent="0.4">
      <c r="C870" s="42"/>
    </row>
    <row r="871" spans="3:3" x14ac:dyDescent="0.4">
      <c r="C871" s="42"/>
    </row>
    <row r="872" spans="3:3" x14ac:dyDescent="0.4">
      <c r="C872" s="42"/>
    </row>
    <row r="873" spans="3:3" x14ac:dyDescent="0.4">
      <c r="C873" s="42"/>
    </row>
    <row r="874" spans="3:3" x14ac:dyDescent="0.4">
      <c r="C874" s="42"/>
    </row>
    <row r="875" spans="3:3" x14ac:dyDescent="0.4">
      <c r="C875" s="42"/>
    </row>
    <row r="876" spans="3:3" x14ac:dyDescent="0.4">
      <c r="C876" s="42"/>
    </row>
    <row r="877" spans="3:3" x14ac:dyDescent="0.4">
      <c r="C877" s="42"/>
    </row>
    <row r="878" spans="3:3" x14ac:dyDescent="0.4">
      <c r="C878" s="42"/>
    </row>
    <row r="879" spans="3:3" x14ac:dyDescent="0.4">
      <c r="C879" s="42"/>
    </row>
    <row r="880" spans="3:3" x14ac:dyDescent="0.4">
      <c r="C880" s="42"/>
    </row>
    <row r="881" spans="3:3" x14ac:dyDescent="0.4">
      <c r="C881" s="42"/>
    </row>
    <row r="882" spans="3:3" x14ac:dyDescent="0.4">
      <c r="C882" s="42"/>
    </row>
    <row r="883" spans="3:3" x14ac:dyDescent="0.4">
      <c r="C883" s="42"/>
    </row>
    <row r="884" spans="3:3" x14ac:dyDescent="0.4">
      <c r="C884" s="42"/>
    </row>
    <row r="885" spans="3:3" x14ac:dyDescent="0.4">
      <c r="C885" s="42"/>
    </row>
    <row r="886" spans="3:3" x14ac:dyDescent="0.4">
      <c r="C886" s="42"/>
    </row>
    <row r="887" spans="3:3" x14ac:dyDescent="0.4">
      <c r="C887" s="42"/>
    </row>
    <row r="888" spans="3:3" x14ac:dyDescent="0.4">
      <c r="C888" s="42"/>
    </row>
    <row r="889" spans="3:3" x14ac:dyDescent="0.4">
      <c r="C889" s="42"/>
    </row>
    <row r="890" spans="3:3" x14ac:dyDescent="0.4">
      <c r="C890" s="42"/>
    </row>
    <row r="891" spans="3:3" x14ac:dyDescent="0.4">
      <c r="C891" s="42"/>
    </row>
    <row r="892" spans="3:3" x14ac:dyDescent="0.4">
      <c r="C892" s="42"/>
    </row>
    <row r="893" spans="3:3" x14ac:dyDescent="0.4">
      <c r="C893" s="42"/>
    </row>
    <row r="894" spans="3:3" x14ac:dyDescent="0.4">
      <c r="C894" s="42"/>
    </row>
    <row r="895" spans="3:3" x14ac:dyDescent="0.4">
      <c r="C895" s="42"/>
    </row>
    <row r="896" spans="3:3" x14ac:dyDescent="0.4">
      <c r="C896" s="42"/>
    </row>
    <row r="897" spans="3:3" x14ac:dyDescent="0.4">
      <c r="C897" s="42"/>
    </row>
    <row r="898" spans="3:3" x14ac:dyDescent="0.4">
      <c r="C898" s="42"/>
    </row>
    <row r="899" spans="3:3" x14ac:dyDescent="0.4">
      <c r="C899" s="42"/>
    </row>
    <row r="900" spans="3:3" x14ac:dyDescent="0.4">
      <c r="C900" s="42"/>
    </row>
    <row r="901" spans="3:3" x14ac:dyDescent="0.4">
      <c r="C901" s="42"/>
    </row>
    <row r="902" spans="3:3" x14ac:dyDescent="0.4">
      <c r="C902" s="42"/>
    </row>
    <row r="903" spans="3:3" x14ac:dyDescent="0.4">
      <c r="C903" s="42"/>
    </row>
    <row r="904" spans="3:3" x14ac:dyDescent="0.4">
      <c r="C904" s="42"/>
    </row>
    <row r="905" spans="3:3" x14ac:dyDescent="0.4">
      <c r="C905" s="42"/>
    </row>
    <row r="906" spans="3:3" x14ac:dyDescent="0.4">
      <c r="C906" s="42"/>
    </row>
    <row r="907" spans="3:3" x14ac:dyDescent="0.4">
      <c r="C907" s="42"/>
    </row>
    <row r="908" spans="3:3" x14ac:dyDescent="0.4">
      <c r="C908" s="42"/>
    </row>
    <row r="909" spans="3:3" x14ac:dyDescent="0.4">
      <c r="C909" s="42"/>
    </row>
    <row r="910" spans="3:3" x14ac:dyDescent="0.4">
      <c r="C910" s="42"/>
    </row>
    <row r="911" spans="3:3" x14ac:dyDescent="0.4">
      <c r="C911" s="42"/>
    </row>
    <row r="912" spans="3:3" x14ac:dyDescent="0.4">
      <c r="C912" s="42"/>
    </row>
    <row r="913" spans="3:3" x14ac:dyDescent="0.4">
      <c r="C913" s="42"/>
    </row>
    <row r="914" spans="3:3" x14ac:dyDescent="0.4">
      <c r="C914" s="42"/>
    </row>
    <row r="915" spans="3:3" x14ac:dyDescent="0.4">
      <c r="C915" s="42"/>
    </row>
    <row r="916" spans="3:3" x14ac:dyDescent="0.4">
      <c r="C916" s="42"/>
    </row>
    <row r="917" spans="3:3" x14ac:dyDescent="0.4">
      <c r="C917" s="42"/>
    </row>
    <row r="918" spans="3:3" x14ac:dyDescent="0.4">
      <c r="C918" s="42"/>
    </row>
    <row r="919" spans="3:3" x14ac:dyDescent="0.4">
      <c r="C919" s="42"/>
    </row>
    <row r="920" spans="3:3" x14ac:dyDescent="0.4">
      <c r="C920" s="42"/>
    </row>
    <row r="921" spans="3:3" x14ac:dyDescent="0.4">
      <c r="C921" s="42"/>
    </row>
    <row r="922" spans="3:3" x14ac:dyDescent="0.4">
      <c r="C922" s="42"/>
    </row>
    <row r="923" spans="3:3" x14ac:dyDescent="0.4">
      <c r="C923" s="42"/>
    </row>
    <row r="924" spans="3:3" x14ac:dyDescent="0.4">
      <c r="C924" s="42"/>
    </row>
    <row r="925" spans="3:3" x14ac:dyDescent="0.4">
      <c r="C925" s="42"/>
    </row>
    <row r="926" spans="3:3" x14ac:dyDescent="0.4">
      <c r="C926" s="42"/>
    </row>
    <row r="927" spans="3:3" x14ac:dyDescent="0.4">
      <c r="C927" s="42"/>
    </row>
    <row r="928" spans="3:3" x14ac:dyDescent="0.4">
      <c r="C928" s="42"/>
    </row>
    <row r="929" spans="3:3" x14ac:dyDescent="0.4">
      <c r="C929" s="42"/>
    </row>
    <row r="930" spans="3:3" x14ac:dyDescent="0.4">
      <c r="C930" s="42"/>
    </row>
    <row r="931" spans="3:3" x14ac:dyDescent="0.4">
      <c r="C931" s="42"/>
    </row>
    <row r="932" spans="3:3" x14ac:dyDescent="0.4">
      <c r="C932" s="42"/>
    </row>
    <row r="933" spans="3:3" x14ac:dyDescent="0.4">
      <c r="C933" s="42"/>
    </row>
    <row r="934" spans="3:3" x14ac:dyDescent="0.4">
      <c r="C934" s="42"/>
    </row>
    <row r="935" spans="3:3" x14ac:dyDescent="0.4">
      <c r="C935" s="42"/>
    </row>
    <row r="936" spans="3:3" x14ac:dyDescent="0.4">
      <c r="C936" s="42"/>
    </row>
    <row r="937" spans="3:3" x14ac:dyDescent="0.4">
      <c r="C937" s="42"/>
    </row>
    <row r="938" spans="3:3" x14ac:dyDescent="0.4">
      <c r="C938" s="42"/>
    </row>
    <row r="939" spans="3:3" x14ac:dyDescent="0.4">
      <c r="C939" s="42"/>
    </row>
    <row r="940" spans="3:3" x14ac:dyDescent="0.4">
      <c r="C940" s="42"/>
    </row>
    <row r="941" spans="3:3" x14ac:dyDescent="0.4">
      <c r="C941" s="42"/>
    </row>
    <row r="942" spans="3:3" x14ac:dyDescent="0.4">
      <c r="C942" s="42"/>
    </row>
    <row r="943" spans="3:3" x14ac:dyDescent="0.4">
      <c r="C943" s="42"/>
    </row>
    <row r="944" spans="3:3" x14ac:dyDescent="0.4">
      <c r="C944" s="42"/>
    </row>
    <row r="945" spans="3:3" x14ac:dyDescent="0.4">
      <c r="C945" s="42"/>
    </row>
    <row r="946" spans="3:3" x14ac:dyDescent="0.4">
      <c r="C946" s="42"/>
    </row>
    <row r="947" spans="3:3" x14ac:dyDescent="0.4">
      <c r="C947" s="42"/>
    </row>
    <row r="948" spans="3:3" x14ac:dyDescent="0.4">
      <c r="C948" s="42"/>
    </row>
    <row r="949" spans="3:3" x14ac:dyDescent="0.4">
      <c r="C949" s="42"/>
    </row>
    <row r="950" spans="3:3" x14ac:dyDescent="0.4">
      <c r="C950" s="42"/>
    </row>
    <row r="951" spans="3:3" x14ac:dyDescent="0.4">
      <c r="C951" s="42"/>
    </row>
    <row r="952" spans="3:3" x14ac:dyDescent="0.4">
      <c r="C952" s="42"/>
    </row>
    <row r="953" spans="3:3" x14ac:dyDescent="0.4">
      <c r="C953" s="42"/>
    </row>
    <row r="954" spans="3:3" x14ac:dyDescent="0.4">
      <c r="C954" s="42"/>
    </row>
    <row r="955" spans="3:3" x14ac:dyDescent="0.4">
      <c r="C955" s="42"/>
    </row>
    <row r="956" spans="3:3" x14ac:dyDescent="0.4">
      <c r="C956" s="42"/>
    </row>
    <row r="957" spans="3:3" x14ac:dyDescent="0.4">
      <c r="C957" s="42"/>
    </row>
    <row r="958" spans="3:3" x14ac:dyDescent="0.4">
      <c r="C958" s="42"/>
    </row>
    <row r="959" spans="3:3" x14ac:dyDescent="0.4">
      <c r="C959" s="42"/>
    </row>
    <row r="960" spans="3:3" x14ac:dyDescent="0.4">
      <c r="C960" s="42"/>
    </row>
    <row r="961" spans="3:3" x14ac:dyDescent="0.4">
      <c r="C961" s="42"/>
    </row>
    <row r="962" spans="3:3" x14ac:dyDescent="0.4">
      <c r="C962" s="42"/>
    </row>
    <row r="963" spans="3:3" x14ac:dyDescent="0.4">
      <c r="C963" s="42"/>
    </row>
    <row r="964" spans="3:3" x14ac:dyDescent="0.4">
      <c r="C964" s="42"/>
    </row>
    <row r="965" spans="3:3" x14ac:dyDescent="0.4">
      <c r="C965" s="42"/>
    </row>
    <row r="966" spans="3:3" x14ac:dyDescent="0.4">
      <c r="C966" s="42"/>
    </row>
    <row r="967" spans="3:3" x14ac:dyDescent="0.4">
      <c r="C967" s="42"/>
    </row>
    <row r="968" spans="3:3" x14ac:dyDescent="0.4">
      <c r="C968" s="42"/>
    </row>
    <row r="969" spans="3:3" x14ac:dyDescent="0.4">
      <c r="C969" s="42"/>
    </row>
    <row r="970" spans="3:3" x14ac:dyDescent="0.4">
      <c r="C970" s="42"/>
    </row>
    <row r="971" spans="3:3" x14ac:dyDescent="0.4">
      <c r="C971" s="42"/>
    </row>
    <row r="972" spans="3:3" x14ac:dyDescent="0.4">
      <c r="C972" s="42"/>
    </row>
    <row r="973" spans="3:3" x14ac:dyDescent="0.4">
      <c r="C973" s="42"/>
    </row>
    <row r="974" spans="3:3" x14ac:dyDescent="0.4">
      <c r="C974" s="42"/>
    </row>
    <row r="975" spans="3:3" x14ac:dyDescent="0.4">
      <c r="C975" s="42"/>
    </row>
    <row r="976" spans="3:3" x14ac:dyDescent="0.4">
      <c r="C976" s="42"/>
    </row>
    <row r="977" spans="3:3" x14ac:dyDescent="0.4">
      <c r="C977" s="42"/>
    </row>
    <row r="978" spans="3:3" x14ac:dyDescent="0.4">
      <c r="C978" s="42"/>
    </row>
    <row r="979" spans="3:3" x14ac:dyDescent="0.4">
      <c r="C979" s="42"/>
    </row>
    <row r="980" spans="3:3" x14ac:dyDescent="0.4">
      <c r="C980" s="42"/>
    </row>
    <row r="981" spans="3:3" x14ac:dyDescent="0.4">
      <c r="C981" s="42"/>
    </row>
    <row r="982" spans="3:3" x14ac:dyDescent="0.4">
      <c r="C982" s="42"/>
    </row>
    <row r="983" spans="3:3" x14ac:dyDescent="0.4">
      <c r="C983" s="42"/>
    </row>
    <row r="984" spans="3:3" x14ac:dyDescent="0.4">
      <c r="C984" s="42"/>
    </row>
    <row r="985" spans="3:3" x14ac:dyDescent="0.4">
      <c r="C985" s="42"/>
    </row>
    <row r="986" spans="3:3" x14ac:dyDescent="0.4">
      <c r="C986" s="42"/>
    </row>
    <row r="987" spans="3:3" x14ac:dyDescent="0.4">
      <c r="C987" s="42"/>
    </row>
    <row r="988" spans="3:3" x14ac:dyDescent="0.4">
      <c r="C988" s="42"/>
    </row>
    <row r="989" spans="3:3" x14ac:dyDescent="0.4">
      <c r="C989" s="42"/>
    </row>
    <row r="990" spans="3:3" x14ac:dyDescent="0.4">
      <c r="C990" s="42"/>
    </row>
    <row r="991" spans="3:3" x14ac:dyDescent="0.4">
      <c r="C991" s="42"/>
    </row>
    <row r="992" spans="3:3" x14ac:dyDescent="0.4">
      <c r="C992" s="42"/>
    </row>
    <row r="993" spans="3:3" x14ac:dyDescent="0.4">
      <c r="C993" s="42"/>
    </row>
    <row r="994" spans="3:3" x14ac:dyDescent="0.4">
      <c r="C994" s="42"/>
    </row>
    <row r="995" spans="3:3" x14ac:dyDescent="0.4">
      <c r="C995" s="42"/>
    </row>
    <row r="996" spans="3:3" x14ac:dyDescent="0.4">
      <c r="C996" s="42"/>
    </row>
    <row r="997" spans="3:3" x14ac:dyDescent="0.4">
      <c r="C997" s="42"/>
    </row>
    <row r="998" spans="3:3" x14ac:dyDescent="0.4">
      <c r="C998" s="42"/>
    </row>
    <row r="999" spans="3:3" x14ac:dyDescent="0.4">
      <c r="C999" s="42"/>
    </row>
    <row r="1000" spans="3:3" x14ac:dyDescent="0.4">
      <c r="C1000" s="42"/>
    </row>
    <row r="1001" spans="3:3" x14ac:dyDescent="0.4">
      <c r="C1001" s="42"/>
    </row>
    <row r="1002" spans="3:3" x14ac:dyDescent="0.4">
      <c r="C1002" s="42"/>
    </row>
    <row r="1003" spans="3:3" x14ac:dyDescent="0.4">
      <c r="C1003" s="42"/>
    </row>
    <row r="1004" spans="3:3" x14ac:dyDescent="0.4">
      <c r="C1004" s="42"/>
    </row>
    <row r="1005" spans="3:3" x14ac:dyDescent="0.4">
      <c r="C1005" s="42"/>
    </row>
    <row r="1006" spans="3:3" x14ac:dyDescent="0.4">
      <c r="C1006" s="42"/>
    </row>
    <row r="1007" spans="3:3" x14ac:dyDescent="0.4">
      <c r="C1007" s="42"/>
    </row>
    <row r="1008" spans="3:3" x14ac:dyDescent="0.4">
      <c r="C1008" s="42"/>
    </row>
    <row r="1009" spans="3:3" x14ac:dyDescent="0.4">
      <c r="C1009" s="42"/>
    </row>
    <row r="1010" spans="3:3" x14ac:dyDescent="0.4">
      <c r="C1010" s="42"/>
    </row>
    <row r="1011" spans="3:3" x14ac:dyDescent="0.4">
      <c r="C1011" s="42"/>
    </row>
    <row r="1012" spans="3:3" x14ac:dyDescent="0.4">
      <c r="C1012" s="42"/>
    </row>
    <row r="1013" spans="3:3" x14ac:dyDescent="0.4">
      <c r="C1013" s="42"/>
    </row>
    <row r="1014" spans="3:3" x14ac:dyDescent="0.4">
      <c r="C1014" s="42"/>
    </row>
    <row r="1015" spans="3:3" x14ac:dyDescent="0.4">
      <c r="C1015" s="42"/>
    </row>
    <row r="1016" spans="3:3" x14ac:dyDescent="0.4">
      <c r="C1016" s="42"/>
    </row>
    <row r="1017" spans="3:3" x14ac:dyDescent="0.4">
      <c r="C1017" s="42"/>
    </row>
    <row r="1018" spans="3:3" x14ac:dyDescent="0.4">
      <c r="C1018" s="42"/>
    </row>
    <row r="1019" spans="3:3" x14ac:dyDescent="0.4">
      <c r="C1019" s="42"/>
    </row>
    <row r="1020" spans="3:3" x14ac:dyDescent="0.4">
      <c r="C1020" s="42"/>
    </row>
    <row r="1021" spans="3:3" x14ac:dyDescent="0.4">
      <c r="C1021" s="42"/>
    </row>
    <row r="1022" spans="3:3" x14ac:dyDescent="0.4">
      <c r="C1022" s="42"/>
    </row>
    <row r="1023" spans="3:3" x14ac:dyDescent="0.4">
      <c r="C1023" s="42"/>
    </row>
    <row r="1024" spans="3:3" x14ac:dyDescent="0.4">
      <c r="C1024" s="42"/>
    </row>
    <row r="1025" spans="3:3" x14ac:dyDescent="0.4">
      <c r="C1025" s="42"/>
    </row>
    <row r="1026" spans="3:3" x14ac:dyDescent="0.4">
      <c r="C1026" s="42"/>
    </row>
    <row r="1027" spans="3:3" x14ac:dyDescent="0.4">
      <c r="C1027" s="42"/>
    </row>
    <row r="1028" spans="3:3" x14ac:dyDescent="0.4">
      <c r="C1028" s="42"/>
    </row>
    <row r="1029" spans="3:3" x14ac:dyDescent="0.4">
      <c r="C1029" s="42"/>
    </row>
    <row r="1030" spans="3:3" x14ac:dyDescent="0.4">
      <c r="C1030" s="42"/>
    </row>
    <row r="1031" spans="3:3" x14ac:dyDescent="0.4">
      <c r="C1031" s="42"/>
    </row>
    <row r="1032" spans="3:3" x14ac:dyDescent="0.4">
      <c r="C1032" s="42"/>
    </row>
    <row r="1033" spans="3:3" x14ac:dyDescent="0.4">
      <c r="C1033" s="42"/>
    </row>
    <row r="1034" spans="3:3" x14ac:dyDescent="0.4">
      <c r="C1034" s="42"/>
    </row>
    <row r="1035" spans="3:3" x14ac:dyDescent="0.4">
      <c r="C1035" s="42"/>
    </row>
    <row r="1036" spans="3:3" x14ac:dyDescent="0.4">
      <c r="C1036" s="42"/>
    </row>
    <row r="1037" spans="3:3" x14ac:dyDescent="0.4">
      <c r="C1037" s="42"/>
    </row>
    <row r="1038" spans="3:3" x14ac:dyDescent="0.4">
      <c r="C1038" s="42"/>
    </row>
    <row r="1039" spans="3:3" x14ac:dyDescent="0.4">
      <c r="C1039" s="42"/>
    </row>
    <row r="1040" spans="3:3" x14ac:dyDescent="0.4">
      <c r="C1040" s="42"/>
    </row>
    <row r="1041" spans="3:3" x14ac:dyDescent="0.4">
      <c r="C1041" s="42"/>
    </row>
    <row r="1042" spans="3:3" x14ac:dyDescent="0.4">
      <c r="C1042" s="42"/>
    </row>
    <row r="1043" spans="3:3" x14ac:dyDescent="0.4">
      <c r="C1043" s="42"/>
    </row>
    <row r="1044" spans="3:3" x14ac:dyDescent="0.4">
      <c r="C1044" s="42"/>
    </row>
    <row r="1045" spans="3:3" x14ac:dyDescent="0.4">
      <c r="C1045" s="42"/>
    </row>
    <row r="1046" spans="3:3" x14ac:dyDescent="0.4">
      <c r="C1046" s="42"/>
    </row>
    <row r="1047" spans="3:3" x14ac:dyDescent="0.4">
      <c r="C1047" s="42"/>
    </row>
    <row r="1048" spans="3:3" x14ac:dyDescent="0.4">
      <c r="C1048" s="42"/>
    </row>
    <row r="1049" spans="3:3" x14ac:dyDescent="0.4">
      <c r="C1049" s="42"/>
    </row>
    <row r="1050" spans="3:3" x14ac:dyDescent="0.4">
      <c r="C1050" s="42"/>
    </row>
    <row r="1051" spans="3:3" x14ac:dyDescent="0.4">
      <c r="C1051" s="42"/>
    </row>
    <row r="1052" spans="3:3" x14ac:dyDescent="0.4">
      <c r="C1052" s="42"/>
    </row>
    <row r="1053" spans="3:3" x14ac:dyDescent="0.4">
      <c r="C1053" s="42"/>
    </row>
    <row r="1054" spans="3:3" x14ac:dyDescent="0.4">
      <c r="C1054" s="42"/>
    </row>
    <row r="1055" spans="3:3" x14ac:dyDescent="0.4">
      <c r="C1055" s="42"/>
    </row>
    <row r="1056" spans="3:3" x14ac:dyDescent="0.4">
      <c r="C1056" s="42"/>
    </row>
    <row r="1057" spans="3:3" x14ac:dyDescent="0.4">
      <c r="C1057" s="42"/>
    </row>
    <row r="1058" spans="3:3" x14ac:dyDescent="0.4">
      <c r="C1058" s="42"/>
    </row>
    <row r="1059" spans="3:3" x14ac:dyDescent="0.4">
      <c r="C1059" s="42"/>
    </row>
    <row r="1060" spans="3:3" x14ac:dyDescent="0.4">
      <c r="C1060" s="42"/>
    </row>
    <row r="1061" spans="3:3" x14ac:dyDescent="0.4">
      <c r="C1061" s="42"/>
    </row>
    <row r="1062" spans="3:3" x14ac:dyDescent="0.4">
      <c r="C1062" s="42"/>
    </row>
    <row r="1063" spans="3:3" x14ac:dyDescent="0.4">
      <c r="C1063" s="42"/>
    </row>
    <row r="1064" spans="3:3" x14ac:dyDescent="0.4">
      <c r="C1064" s="42"/>
    </row>
    <row r="1065" spans="3:3" x14ac:dyDescent="0.4">
      <c r="C1065" s="42"/>
    </row>
    <row r="1066" spans="3:3" x14ac:dyDescent="0.4">
      <c r="C1066" s="42"/>
    </row>
    <row r="1067" spans="3:3" x14ac:dyDescent="0.4">
      <c r="C1067" s="42"/>
    </row>
    <row r="1068" spans="3:3" x14ac:dyDescent="0.4">
      <c r="C1068" s="42"/>
    </row>
    <row r="1069" spans="3:3" x14ac:dyDescent="0.4">
      <c r="C1069" s="42"/>
    </row>
    <row r="1070" spans="3:3" x14ac:dyDescent="0.4">
      <c r="C1070" s="42"/>
    </row>
    <row r="1071" spans="3:3" x14ac:dyDescent="0.4">
      <c r="C1071" s="42"/>
    </row>
    <row r="1072" spans="3:3" x14ac:dyDescent="0.4">
      <c r="C1072" s="42"/>
    </row>
    <row r="1073" spans="3:3" x14ac:dyDescent="0.4">
      <c r="C1073" s="42"/>
    </row>
    <row r="1074" spans="3:3" x14ac:dyDescent="0.4">
      <c r="C1074" s="42"/>
    </row>
    <row r="1075" spans="3:3" x14ac:dyDescent="0.4">
      <c r="C1075" s="42"/>
    </row>
    <row r="1076" spans="3:3" x14ac:dyDescent="0.4">
      <c r="C1076" s="42"/>
    </row>
    <row r="1077" spans="3:3" x14ac:dyDescent="0.4">
      <c r="C1077" s="42"/>
    </row>
    <row r="1078" spans="3:3" x14ac:dyDescent="0.4">
      <c r="C1078" s="42"/>
    </row>
    <row r="1079" spans="3:3" x14ac:dyDescent="0.4">
      <c r="C1079" s="42"/>
    </row>
    <row r="1080" spans="3:3" x14ac:dyDescent="0.4">
      <c r="C1080" s="42"/>
    </row>
    <row r="1081" spans="3:3" x14ac:dyDescent="0.4">
      <c r="C1081" s="42"/>
    </row>
    <row r="1082" spans="3:3" x14ac:dyDescent="0.4">
      <c r="C1082" s="42"/>
    </row>
    <row r="1083" spans="3:3" x14ac:dyDescent="0.4">
      <c r="C1083" s="42"/>
    </row>
    <row r="1084" spans="3:3" x14ac:dyDescent="0.4">
      <c r="C1084" s="42"/>
    </row>
    <row r="1085" spans="3:3" x14ac:dyDescent="0.4">
      <c r="C1085" s="42"/>
    </row>
    <row r="1086" spans="3:3" x14ac:dyDescent="0.4">
      <c r="C1086" s="42"/>
    </row>
    <row r="1087" spans="3:3" x14ac:dyDescent="0.4">
      <c r="C1087" s="42"/>
    </row>
    <row r="1088" spans="3:3" x14ac:dyDescent="0.4">
      <c r="C1088" s="42"/>
    </row>
    <row r="1089" spans="3:3" x14ac:dyDescent="0.4">
      <c r="C1089" s="42"/>
    </row>
    <row r="1090" spans="3:3" x14ac:dyDescent="0.4">
      <c r="C1090" s="42"/>
    </row>
    <row r="1091" spans="3:3" x14ac:dyDescent="0.4">
      <c r="C1091" s="42"/>
    </row>
    <row r="1092" spans="3:3" x14ac:dyDescent="0.4">
      <c r="C1092" s="42"/>
    </row>
    <row r="1093" spans="3:3" x14ac:dyDescent="0.4">
      <c r="C1093" s="42"/>
    </row>
    <row r="1094" spans="3:3" x14ac:dyDescent="0.4">
      <c r="C1094" s="42"/>
    </row>
    <row r="1095" spans="3:3" x14ac:dyDescent="0.4">
      <c r="C1095" s="42"/>
    </row>
    <row r="1096" spans="3:3" x14ac:dyDescent="0.4">
      <c r="C1096" s="42"/>
    </row>
    <row r="1097" spans="3:3" x14ac:dyDescent="0.4">
      <c r="C1097" s="42"/>
    </row>
    <row r="1098" spans="3:3" x14ac:dyDescent="0.4">
      <c r="C1098" s="42"/>
    </row>
    <row r="1099" spans="3:3" x14ac:dyDescent="0.4">
      <c r="C1099" s="42"/>
    </row>
    <row r="1100" spans="3:3" x14ac:dyDescent="0.4">
      <c r="C1100" s="42"/>
    </row>
    <row r="1101" spans="3:3" x14ac:dyDescent="0.4">
      <c r="C1101" s="42"/>
    </row>
    <row r="1102" spans="3:3" x14ac:dyDescent="0.4">
      <c r="C1102" s="42"/>
    </row>
    <row r="1103" spans="3:3" x14ac:dyDescent="0.4">
      <c r="C1103" s="42"/>
    </row>
    <row r="1104" spans="3:3" x14ac:dyDescent="0.4">
      <c r="C1104" s="42"/>
    </row>
    <row r="1105" spans="3:3" x14ac:dyDescent="0.4">
      <c r="C1105" s="42"/>
    </row>
    <row r="1106" spans="3:3" x14ac:dyDescent="0.4">
      <c r="C1106" s="42"/>
    </row>
    <row r="1107" spans="3:3" x14ac:dyDescent="0.4">
      <c r="C1107" s="42"/>
    </row>
    <row r="1108" spans="3:3" x14ac:dyDescent="0.4">
      <c r="C1108" s="42"/>
    </row>
    <row r="1109" spans="3:3" x14ac:dyDescent="0.4">
      <c r="C1109" s="42"/>
    </row>
    <row r="1110" spans="3:3" x14ac:dyDescent="0.4">
      <c r="C1110" s="42"/>
    </row>
    <row r="1111" spans="3:3" x14ac:dyDescent="0.4">
      <c r="C1111" s="42"/>
    </row>
    <row r="1112" spans="3:3" x14ac:dyDescent="0.4">
      <c r="C1112" s="42"/>
    </row>
    <row r="1113" spans="3:3" x14ac:dyDescent="0.4">
      <c r="C1113" s="42"/>
    </row>
    <row r="1114" spans="3:3" x14ac:dyDescent="0.4">
      <c r="C1114" s="42"/>
    </row>
    <row r="1115" spans="3:3" x14ac:dyDescent="0.4">
      <c r="C1115" s="42"/>
    </row>
    <row r="1116" spans="3:3" x14ac:dyDescent="0.4">
      <c r="C1116" s="42"/>
    </row>
    <row r="1117" spans="3:3" x14ac:dyDescent="0.4">
      <c r="C1117" s="42"/>
    </row>
    <row r="1118" spans="3:3" x14ac:dyDescent="0.4">
      <c r="C1118" s="42"/>
    </row>
    <row r="1119" spans="3:3" x14ac:dyDescent="0.4">
      <c r="C1119" s="42"/>
    </row>
    <row r="1120" spans="3:3" x14ac:dyDescent="0.4">
      <c r="C1120" s="42"/>
    </row>
    <row r="1121" spans="3:3" x14ac:dyDescent="0.4">
      <c r="C1121" s="42"/>
    </row>
    <row r="1122" spans="3:3" x14ac:dyDescent="0.4">
      <c r="C1122" s="42"/>
    </row>
    <row r="1123" spans="3:3" x14ac:dyDescent="0.4">
      <c r="C1123" s="42"/>
    </row>
    <row r="1124" spans="3:3" x14ac:dyDescent="0.4">
      <c r="C1124" s="42"/>
    </row>
    <row r="1125" spans="3:3" x14ac:dyDescent="0.4">
      <c r="C1125" s="42"/>
    </row>
    <row r="1126" spans="3:3" x14ac:dyDescent="0.4">
      <c r="C1126" s="42"/>
    </row>
    <row r="1127" spans="3:3" x14ac:dyDescent="0.4">
      <c r="C1127" s="42"/>
    </row>
    <row r="1128" spans="3:3" x14ac:dyDescent="0.4">
      <c r="C1128" s="42"/>
    </row>
    <row r="1129" spans="3:3" x14ac:dyDescent="0.4">
      <c r="C1129" s="42"/>
    </row>
    <row r="1130" spans="3:3" x14ac:dyDescent="0.4">
      <c r="C1130" s="42"/>
    </row>
    <row r="1131" spans="3:3" x14ac:dyDescent="0.4">
      <c r="C1131" s="42"/>
    </row>
    <row r="1132" spans="3:3" x14ac:dyDescent="0.4">
      <c r="C1132" s="42"/>
    </row>
    <row r="1133" spans="3:3" x14ac:dyDescent="0.4">
      <c r="C1133" s="42"/>
    </row>
    <row r="1134" spans="3:3" x14ac:dyDescent="0.4">
      <c r="C1134" s="42"/>
    </row>
    <row r="1135" spans="3:3" x14ac:dyDescent="0.4">
      <c r="C1135" s="42"/>
    </row>
    <row r="1136" spans="3:3" x14ac:dyDescent="0.4">
      <c r="C1136" s="42"/>
    </row>
    <row r="1137" spans="3:3" x14ac:dyDescent="0.4">
      <c r="C1137" s="42"/>
    </row>
    <row r="1138" spans="3:3" x14ac:dyDescent="0.4">
      <c r="C1138" s="42"/>
    </row>
    <row r="1139" spans="3:3" x14ac:dyDescent="0.4">
      <c r="C1139" s="42"/>
    </row>
    <row r="1140" spans="3:3" x14ac:dyDescent="0.4">
      <c r="C1140" s="42"/>
    </row>
    <row r="1141" spans="3:3" x14ac:dyDescent="0.4">
      <c r="C1141" s="42"/>
    </row>
    <row r="1142" spans="3:3" x14ac:dyDescent="0.4">
      <c r="C1142" s="42"/>
    </row>
    <row r="1143" spans="3:3" x14ac:dyDescent="0.4">
      <c r="C1143" s="42"/>
    </row>
    <row r="1144" spans="3:3" x14ac:dyDescent="0.4">
      <c r="C1144" s="42"/>
    </row>
    <row r="1145" spans="3:3" x14ac:dyDescent="0.4">
      <c r="C1145" s="42"/>
    </row>
    <row r="1146" spans="3:3" x14ac:dyDescent="0.4">
      <c r="C1146" s="42"/>
    </row>
    <row r="1147" spans="3:3" x14ac:dyDescent="0.4">
      <c r="C1147" s="42"/>
    </row>
    <row r="1148" spans="3:3" x14ac:dyDescent="0.4">
      <c r="C1148" s="42"/>
    </row>
    <row r="1149" spans="3:3" x14ac:dyDescent="0.4">
      <c r="C1149" s="42"/>
    </row>
    <row r="1150" spans="3:3" x14ac:dyDescent="0.4">
      <c r="C1150" s="42"/>
    </row>
    <row r="1151" spans="3:3" x14ac:dyDescent="0.4">
      <c r="C1151" s="42"/>
    </row>
    <row r="1152" spans="3:3" x14ac:dyDescent="0.4">
      <c r="C1152" s="42"/>
    </row>
    <row r="1153" spans="3:3" x14ac:dyDescent="0.4">
      <c r="C1153" s="42"/>
    </row>
    <row r="1154" spans="3:3" x14ac:dyDescent="0.4">
      <c r="C1154" s="42"/>
    </row>
    <row r="1155" spans="3:3" x14ac:dyDescent="0.4">
      <c r="C1155" s="42"/>
    </row>
    <row r="1156" spans="3:3" x14ac:dyDescent="0.4">
      <c r="C1156" s="42"/>
    </row>
    <row r="1157" spans="3:3" x14ac:dyDescent="0.4">
      <c r="C1157" s="42"/>
    </row>
    <row r="1158" spans="3:3" x14ac:dyDescent="0.4">
      <c r="C1158" s="42"/>
    </row>
    <row r="1159" spans="3:3" x14ac:dyDescent="0.4">
      <c r="C1159" s="42"/>
    </row>
    <row r="1160" spans="3:3" x14ac:dyDescent="0.4">
      <c r="C1160" s="42"/>
    </row>
    <row r="1161" spans="3:3" x14ac:dyDescent="0.4">
      <c r="C1161" s="42"/>
    </row>
    <row r="1162" spans="3:3" x14ac:dyDescent="0.4">
      <c r="C1162" s="42"/>
    </row>
    <row r="1163" spans="3:3" x14ac:dyDescent="0.4">
      <c r="C1163" s="42"/>
    </row>
    <row r="1164" spans="3:3" x14ac:dyDescent="0.4">
      <c r="C1164" s="42"/>
    </row>
    <row r="1165" spans="3:3" x14ac:dyDescent="0.4">
      <c r="C1165" s="42"/>
    </row>
    <row r="1166" spans="3:3" x14ac:dyDescent="0.4">
      <c r="C1166" s="42"/>
    </row>
    <row r="1167" spans="3:3" x14ac:dyDescent="0.4">
      <c r="C1167" s="42"/>
    </row>
    <row r="1168" spans="3:3" x14ac:dyDescent="0.4">
      <c r="C1168" s="42"/>
    </row>
    <row r="1169" spans="3:3" x14ac:dyDescent="0.4">
      <c r="C1169" s="42"/>
    </row>
    <row r="1170" spans="3:3" x14ac:dyDescent="0.4">
      <c r="C1170" s="42"/>
    </row>
    <row r="1171" spans="3:3" x14ac:dyDescent="0.4">
      <c r="C1171" s="42"/>
    </row>
    <row r="1172" spans="3:3" x14ac:dyDescent="0.4">
      <c r="C1172" s="42"/>
    </row>
    <row r="1173" spans="3:3" x14ac:dyDescent="0.4">
      <c r="C1173" s="42"/>
    </row>
    <row r="1174" spans="3:3" x14ac:dyDescent="0.4">
      <c r="C1174" s="42"/>
    </row>
    <row r="1175" spans="3:3" x14ac:dyDescent="0.4">
      <c r="C1175" s="42"/>
    </row>
    <row r="1176" spans="3:3" x14ac:dyDescent="0.4">
      <c r="C1176" s="42"/>
    </row>
    <row r="1177" spans="3:3" x14ac:dyDescent="0.4">
      <c r="C1177" s="42"/>
    </row>
    <row r="1178" spans="3:3" x14ac:dyDescent="0.4">
      <c r="C1178" s="42"/>
    </row>
    <row r="1179" spans="3:3" x14ac:dyDescent="0.4">
      <c r="C1179" s="42"/>
    </row>
    <row r="1180" spans="3:3" x14ac:dyDescent="0.4">
      <c r="C1180" s="42"/>
    </row>
    <row r="1181" spans="3:3" x14ac:dyDescent="0.4">
      <c r="C1181" s="42"/>
    </row>
    <row r="1182" spans="3:3" x14ac:dyDescent="0.4">
      <c r="C1182" s="42"/>
    </row>
    <row r="1183" spans="3:3" x14ac:dyDescent="0.4">
      <c r="C1183" s="42"/>
    </row>
    <row r="1184" spans="3:3" x14ac:dyDescent="0.4">
      <c r="C1184" s="42"/>
    </row>
    <row r="1185" spans="3:3" x14ac:dyDescent="0.4">
      <c r="C1185" s="42"/>
    </row>
    <row r="1186" spans="3:3" x14ac:dyDescent="0.4">
      <c r="C1186" s="42"/>
    </row>
    <row r="1187" spans="3:3" x14ac:dyDescent="0.4">
      <c r="C1187" s="42"/>
    </row>
    <row r="1188" spans="3:3" x14ac:dyDescent="0.4">
      <c r="C1188" s="42"/>
    </row>
    <row r="1189" spans="3:3" x14ac:dyDescent="0.4">
      <c r="C1189" s="42"/>
    </row>
    <row r="1190" spans="3:3" x14ac:dyDescent="0.4">
      <c r="C1190" s="42"/>
    </row>
    <row r="1191" spans="3:3" x14ac:dyDescent="0.4">
      <c r="C1191" s="42"/>
    </row>
    <row r="1192" spans="3:3" x14ac:dyDescent="0.4">
      <c r="C1192" s="42"/>
    </row>
    <row r="1193" spans="3:3" x14ac:dyDescent="0.4">
      <c r="C1193" s="42"/>
    </row>
    <row r="1194" spans="3:3" x14ac:dyDescent="0.4">
      <c r="C1194" s="42"/>
    </row>
    <row r="1195" spans="3:3" x14ac:dyDescent="0.4">
      <c r="C1195" s="42"/>
    </row>
    <row r="1196" spans="3:3" x14ac:dyDescent="0.4">
      <c r="C1196" s="42"/>
    </row>
    <row r="1197" spans="3:3" x14ac:dyDescent="0.4">
      <c r="C1197" s="42"/>
    </row>
    <row r="1198" spans="3:3" x14ac:dyDescent="0.4">
      <c r="C1198" s="42"/>
    </row>
    <row r="1199" spans="3:3" x14ac:dyDescent="0.4">
      <c r="C1199" s="42"/>
    </row>
    <row r="1200" spans="3:3" x14ac:dyDescent="0.4">
      <c r="C1200" s="42"/>
    </row>
    <row r="1201" spans="3:3" x14ac:dyDescent="0.4">
      <c r="C1201" s="42"/>
    </row>
    <row r="1202" spans="3:3" x14ac:dyDescent="0.4">
      <c r="C1202" s="42"/>
    </row>
    <row r="1203" spans="3:3" x14ac:dyDescent="0.4">
      <c r="C1203" s="42"/>
    </row>
    <row r="1204" spans="3:3" x14ac:dyDescent="0.4">
      <c r="C1204" s="42"/>
    </row>
    <row r="1205" spans="3:3" x14ac:dyDescent="0.4">
      <c r="C1205" s="42"/>
    </row>
    <row r="1206" spans="3:3" x14ac:dyDescent="0.4">
      <c r="C1206" s="42"/>
    </row>
    <row r="1207" spans="3:3" x14ac:dyDescent="0.4">
      <c r="C1207" s="42"/>
    </row>
    <row r="1208" spans="3:3" x14ac:dyDescent="0.4">
      <c r="C1208" s="42"/>
    </row>
    <row r="1209" spans="3:3" x14ac:dyDescent="0.4">
      <c r="C1209" s="42"/>
    </row>
    <row r="1210" spans="3:3" x14ac:dyDescent="0.4">
      <c r="C1210" s="42"/>
    </row>
    <row r="1211" spans="3:3" x14ac:dyDescent="0.4">
      <c r="C1211" s="42"/>
    </row>
    <row r="1212" spans="3:3" x14ac:dyDescent="0.4">
      <c r="C1212" s="42"/>
    </row>
    <row r="1213" spans="3:3" x14ac:dyDescent="0.4">
      <c r="C1213" s="42"/>
    </row>
    <row r="1214" spans="3:3" x14ac:dyDescent="0.4">
      <c r="C1214" s="42"/>
    </row>
    <row r="1215" spans="3:3" x14ac:dyDescent="0.4">
      <c r="C1215" s="42"/>
    </row>
    <row r="1216" spans="3:3" x14ac:dyDescent="0.4">
      <c r="C1216" s="42"/>
    </row>
    <row r="1217" spans="3:3" x14ac:dyDescent="0.4">
      <c r="C1217" s="42"/>
    </row>
    <row r="1218" spans="3:3" x14ac:dyDescent="0.4">
      <c r="C1218" s="42"/>
    </row>
    <row r="1219" spans="3:3" x14ac:dyDescent="0.4">
      <c r="C1219" s="42"/>
    </row>
    <row r="1220" spans="3:3" x14ac:dyDescent="0.4">
      <c r="C1220" s="42"/>
    </row>
    <row r="1221" spans="3:3" x14ac:dyDescent="0.4">
      <c r="C1221" s="42"/>
    </row>
    <row r="1222" spans="3:3" x14ac:dyDescent="0.4">
      <c r="C1222" s="42"/>
    </row>
    <row r="1223" spans="3:3" x14ac:dyDescent="0.4">
      <c r="C1223" s="42"/>
    </row>
    <row r="1224" spans="3:3" x14ac:dyDescent="0.4">
      <c r="C1224" s="42"/>
    </row>
    <row r="1225" spans="3:3" x14ac:dyDescent="0.4">
      <c r="C1225" s="42"/>
    </row>
    <row r="1226" spans="3:3" x14ac:dyDescent="0.4">
      <c r="C1226" s="42"/>
    </row>
    <row r="1227" spans="3:3" x14ac:dyDescent="0.4">
      <c r="C1227" s="42"/>
    </row>
    <row r="1228" spans="3:3" x14ac:dyDescent="0.4">
      <c r="C1228" s="42"/>
    </row>
    <row r="1229" spans="3:3" x14ac:dyDescent="0.4">
      <c r="C1229" s="42"/>
    </row>
    <row r="1230" spans="3:3" x14ac:dyDescent="0.4">
      <c r="C1230" s="42"/>
    </row>
    <row r="1231" spans="3:3" x14ac:dyDescent="0.4">
      <c r="C1231" s="42"/>
    </row>
    <row r="1232" spans="3:3" x14ac:dyDescent="0.4">
      <c r="C1232" s="42"/>
    </row>
    <row r="1233" spans="3:3" x14ac:dyDescent="0.4">
      <c r="C1233" s="42"/>
    </row>
    <row r="1234" spans="3:3" x14ac:dyDescent="0.4">
      <c r="C1234" s="42"/>
    </row>
    <row r="1235" spans="3:3" x14ac:dyDescent="0.4">
      <c r="C1235" s="42"/>
    </row>
    <row r="1236" spans="3:3" x14ac:dyDescent="0.4">
      <c r="C1236" s="42"/>
    </row>
    <row r="1237" spans="3:3" x14ac:dyDescent="0.4">
      <c r="C1237" s="42"/>
    </row>
    <row r="1238" spans="3:3" x14ac:dyDescent="0.4">
      <c r="C1238" s="42"/>
    </row>
    <row r="1239" spans="3:3" x14ac:dyDescent="0.4">
      <c r="C1239" s="42"/>
    </row>
    <row r="1240" spans="3:3" x14ac:dyDescent="0.4">
      <c r="C1240" s="42"/>
    </row>
    <row r="1241" spans="3:3" x14ac:dyDescent="0.4">
      <c r="C1241" s="42"/>
    </row>
    <row r="1242" spans="3:3" x14ac:dyDescent="0.4">
      <c r="C1242" s="42"/>
    </row>
    <row r="1243" spans="3:3" x14ac:dyDescent="0.4">
      <c r="C1243" s="42"/>
    </row>
    <row r="1244" spans="3:3" x14ac:dyDescent="0.4">
      <c r="C1244" s="42"/>
    </row>
    <row r="1245" spans="3:3" x14ac:dyDescent="0.4">
      <c r="C1245" s="42"/>
    </row>
    <row r="1246" spans="3:3" x14ac:dyDescent="0.4">
      <c r="C1246" s="42"/>
    </row>
    <row r="1247" spans="3:3" x14ac:dyDescent="0.4">
      <c r="C1247" s="42"/>
    </row>
    <row r="1248" spans="3:3" x14ac:dyDescent="0.4">
      <c r="C1248" s="42"/>
    </row>
    <row r="1249" spans="3:3" x14ac:dyDescent="0.4">
      <c r="C1249" s="42"/>
    </row>
    <row r="1250" spans="3:3" x14ac:dyDescent="0.4">
      <c r="C1250" s="42"/>
    </row>
    <row r="1251" spans="3:3" x14ac:dyDescent="0.4">
      <c r="C1251" s="42"/>
    </row>
    <row r="1252" spans="3:3" x14ac:dyDescent="0.4">
      <c r="C1252" s="42"/>
    </row>
    <row r="1253" spans="3:3" x14ac:dyDescent="0.4">
      <c r="C1253" s="42"/>
    </row>
    <row r="1254" spans="3:3" x14ac:dyDescent="0.4">
      <c r="C1254" s="42"/>
    </row>
    <row r="1255" spans="3:3" x14ac:dyDescent="0.4">
      <c r="C1255" s="42"/>
    </row>
    <row r="1256" spans="3:3" x14ac:dyDescent="0.4">
      <c r="C1256" s="42"/>
    </row>
    <row r="1257" spans="3:3" x14ac:dyDescent="0.4">
      <c r="C1257" s="42"/>
    </row>
    <row r="1258" spans="3:3" x14ac:dyDescent="0.4">
      <c r="C1258" s="42"/>
    </row>
    <row r="1259" spans="3:3" x14ac:dyDescent="0.4">
      <c r="C1259" s="42"/>
    </row>
    <row r="1260" spans="3:3" x14ac:dyDescent="0.4">
      <c r="C1260" s="42"/>
    </row>
    <row r="1261" spans="3:3" x14ac:dyDescent="0.4">
      <c r="C1261" s="42"/>
    </row>
    <row r="1262" spans="3:3" x14ac:dyDescent="0.4">
      <c r="C1262" s="42"/>
    </row>
    <row r="1263" spans="3:3" x14ac:dyDescent="0.4">
      <c r="C1263" s="42"/>
    </row>
    <row r="1264" spans="3:3" x14ac:dyDescent="0.4">
      <c r="C1264" s="42"/>
    </row>
    <row r="1265" spans="3:3" x14ac:dyDescent="0.4">
      <c r="C1265" s="42"/>
    </row>
    <row r="1266" spans="3:3" x14ac:dyDescent="0.4">
      <c r="C1266" s="42"/>
    </row>
    <row r="1267" spans="3:3" x14ac:dyDescent="0.4">
      <c r="C1267" s="42"/>
    </row>
    <row r="1268" spans="3:3" x14ac:dyDescent="0.4">
      <c r="C1268" s="42"/>
    </row>
    <row r="1269" spans="3:3" x14ac:dyDescent="0.4">
      <c r="C1269" s="42"/>
    </row>
    <row r="1270" spans="3:3" x14ac:dyDescent="0.4">
      <c r="C1270" s="42"/>
    </row>
    <row r="1271" spans="3:3" x14ac:dyDescent="0.4">
      <c r="C1271" s="42"/>
    </row>
    <row r="1272" spans="3:3" x14ac:dyDescent="0.4">
      <c r="C1272" s="42"/>
    </row>
    <row r="1273" spans="3:3" x14ac:dyDescent="0.4">
      <c r="C1273" s="42"/>
    </row>
    <row r="1274" spans="3:3" x14ac:dyDescent="0.4">
      <c r="C1274" s="42"/>
    </row>
    <row r="1275" spans="3:3" x14ac:dyDescent="0.4">
      <c r="C1275" s="42"/>
    </row>
    <row r="1276" spans="3:3" x14ac:dyDescent="0.4">
      <c r="C1276" s="42"/>
    </row>
    <row r="1277" spans="3:3" x14ac:dyDescent="0.4">
      <c r="C1277" s="42"/>
    </row>
    <row r="1278" spans="3:3" x14ac:dyDescent="0.4">
      <c r="C1278" s="42"/>
    </row>
    <row r="1279" spans="3:3" x14ac:dyDescent="0.4">
      <c r="C1279" s="42"/>
    </row>
    <row r="1280" spans="3:3" x14ac:dyDescent="0.4">
      <c r="C1280" s="42"/>
    </row>
    <row r="1281" spans="3:3" x14ac:dyDescent="0.4">
      <c r="C1281" s="42"/>
    </row>
    <row r="1282" spans="3:3" x14ac:dyDescent="0.4">
      <c r="C1282" s="42"/>
    </row>
    <row r="1283" spans="3:3" x14ac:dyDescent="0.4">
      <c r="C1283" s="42"/>
    </row>
    <row r="1284" spans="3:3" x14ac:dyDescent="0.4">
      <c r="C1284" s="42"/>
    </row>
    <row r="1285" spans="3:3" x14ac:dyDescent="0.4">
      <c r="C1285" s="42"/>
    </row>
    <row r="1286" spans="3:3" x14ac:dyDescent="0.4">
      <c r="C1286" s="42"/>
    </row>
    <row r="1287" spans="3:3" x14ac:dyDescent="0.4">
      <c r="C1287" s="42"/>
    </row>
    <row r="1288" spans="3:3" x14ac:dyDescent="0.4">
      <c r="C1288" s="42"/>
    </row>
    <row r="1289" spans="3:3" x14ac:dyDescent="0.4">
      <c r="C1289" s="42"/>
    </row>
    <row r="1290" spans="3:3" x14ac:dyDescent="0.4">
      <c r="C1290" s="42"/>
    </row>
    <row r="1291" spans="3:3" x14ac:dyDescent="0.4">
      <c r="C1291" s="42"/>
    </row>
    <row r="1292" spans="3:3" x14ac:dyDescent="0.4">
      <c r="C1292" s="42"/>
    </row>
    <row r="1293" spans="3:3" x14ac:dyDescent="0.4">
      <c r="C1293" s="42"/>
    </row>
    <row r="1294" spans="3:3" x14ac:dyDescent="0.4">
      <c r="C1294" s="42"/>
    </row>
    <row r="1295" spans="3:3" x14ac:dyDescent="0.4">
      <c r="C1295" s="42"/>
    </row>
    <row r="1296" spans="3:3" x14ac:dyDescent="0.4">
      <c r="C1296" s="42"/>
    </row>
    <row r="1297" spans="3:3" x14ac:dyDescent="0.4">
      <c r="C1297" s="42"/>
    </row>
    <row r="1298" spans="3:3" x14ac:dyDescent="0.4">
      <c r="C1298" s="42"/>
    </row>
    <row r="1299" spans="3:3" x14ac:dyDescent="0.4">
      <c r="C1299" s="42"/>
    </row>
    <row r="1300" spans="3:3" x14ac:dyDescent="0.4">
      <c r="C1300" s="42"/>
    </row>
    <row r="1301" spans="3:3" x14ac:dyDescent="0.4">
      <c r="C1301" s="42"/>
    </row>
    <row r="1302" spans="3:3" x14ac:dyDescent="0.4">
      <c r="C1302" s="42"/>
    </row>
    <row r="1303" spans="3:3" x14ac:dyDescent="0.4">
      <c r="C1303" s="42"/>
    </row>
    <row r="1304" spans="3:3" x14ac:dyDescent="0.4">
      <c r="C1304" s="42"/>
    </row>
    <row r="1305" spans="3:3" x14ac:dyDescent="0.4">
      <c r="C1305" s="42"/>
    </row>
    <row r="1306" spans="3:3" x14ac:dyDescent="0.4">
      <c r="C1306" s="42"/>
    </row>
    <row r="1307" spans="3:3" x14ac:dyDescent="0.4">
      <c r="C1307" s="42"/>
    </row>
    <row r="1308" spans="3:3" x14ac:dyDescent="0.4">
      <c r="C1308" s="42"/>
    </row>
    <row r="1309" spans="3:3" x14ac:dyDescent="0.4">
      <c r="C1309" s="42"/>
    </row>
    <row r="1310" spans="3:3" x14ac:dyDescent="0.4">
      <c r="C1310" s="42"/>
    </row>
    <row r="1311" spans="3:3" x14ac:dyDescent="0.4">
      <c r="C1311" s="42"/>
    </row>
    <row r="1312" spans="3:3" x14ac:dyDescent="0.4">
      <c r="C1312" s="42"/>
    </row>
    <row r="1313" spans="3:3" x14ac:dyDescent="0.4">
      <c r="C1313" s="42"/>
    </row>
    <row r="1314" spans="3:3" x14ac:dyDescent="0.4">
      <c r="C1314" s="42"/>
    </row>
    <row r="1315" spans="3:3" x14ac:dyDescent="0.4">
      <c r="C1315" s="42"/>
    </row>
    <row r="1316" spans="3:3" x14ac:dyDescent="0.4">
      <c r="C1316" s="42"/>
    </row>
    <row r="1317" spans="3:3" x14ac:dyDescent="0.4">
      <c r="C1317" s="42"/>
    </row>
    <row r="1318" spans="3:3" x14ac:dyDescent="0.4">
      <c r="C1318" s="42"/>
    </row>
    <row r="1319" spans="3:3" x14ac:dyDescent="0.4">
      <c r="C1319" s="42"/>
    </row>
    <row r="1320" spans="3:3" x14ac:dyDescent="0.4">
      <c r="C1320" s="42"/>
    </row>
    <row r="1321" spans="3:3" x14ac:dyDescent="0.4">
      <c r="C1321" s="42"/>
    </row>
    <row r="1322" spans="3:3" x14ac:dyDescent="0.4">
      <c r="C1322" s="42"/>
    </row>
    <row r="1323" spans="3:3" x14ac:dyDescent="0.4">
      <c r="C1323" s="42"/>
    </row>
    <row r="1324" spans="3:3" x14ac:dyDescent="0.4">
      <c r="C1324" s="42"/>
    </row>
    <row r="1325" spans="3:3" x14ac:dyDescent="0.4">
      <c r="C1325" s="42"/>
    </row>
    <row r="1326" spans="3:3" x14ac:dyDescent="0.4">
      <c r="C1326" s="42"/>
    </row>
    <row r="1327" spans="3:3" x14ac:dyDescent="0.4">
      <c r="C1327" s="42"/>
    </row>
    <row r="1328" spans="3:3" x14ac:dyDescent="0.4">
      <c r="C1328" s="42"/>
    </row>
    <row r="1329" spans="3:3" x14ac:dyDescent="0.4">
      <c r="C1329" s="42"/>
    </row>
    <row r="1330" spans="3:3" x14ac:dyDescent="0.4">
      <c r="C1330" s="42"/>
    </row>
    <row r="1331" spans="3:3" x14ac:dyDescent="0.4">
      <c r="C1331" s="42"/>
    </row>
    <row r="1332" spans="3:3" x14ac:dyDescent="0.4">
      <c r="C1332" s="42"/>
    </row>
    <row r="1333" spans="3:3" x14ac:dyDescent="0.4">
      <c r="C1333" s="42"/>
    </row>
    <row r="1334" spans="3:3" x14ac:dyDescent="0.4">
      <c r="C1334" s="42"/>
    </row>
    <row r="1335" spans="3:3" x14ac:dyDescent="0.4">
      <c r="C1335" s="42"/>
    </row>
    <row r="1336" spans="3:3" x14ac:dyDescent="0.4">
      <c r="C1336" s="42"/>
    </row>
    <row r="1337" spans="3:3" x14ac:dyDescent="0.4">
      <c r="C1337" s="42"/>
    </row>
    <row r="1338" spans="3:3" x14ac:dyDescent="0.4">
      <c r="C1338" s="42"/>
    </row>
    <row r="1339" spans="3:3" x14ac:dyDescent="0.4">
      <c r="C1339" s="42"/>
    </row>
    <row r="1340" spans="3:3" x14ac:dyDescent="0.4">
      <c r="C1340" s="42"/>
    </row>
    <row r="1341" spans="3:3" x14ac:dyDescent="0.4">
      <c r="C1341" s="42"/>
    </row>
    <row r="1342" spans="3:3" x14ac:dyDescent="0.4">
      <c r="C1342" s="42"/>
    </row>
    <row r="1343" spans="3:3" x14ac:dyDescent="0.4">
      <c r="C1343" s="42"/>
    </row>
    <row r="1344" spans="3:3" x14ac:dyDescent="0.4">
      <c r="C1344" s="42"/>
    </row>
    <row r="1345" spans="3:3" x14ac:dyDescent="0.4">
      <c r="C1345" s="42"/>
    </row>
    <row r="1346" spans="3:3" x14ac:dyDescent="0.4">
      <c r="C1346" s="42"/>
    </row>
    <row r="1347" spans="3:3" x14ac:dyDescent="0.4">
      <c r="C1347" s="42"/>
    </row>
    <row r="1348" spans="3:3" x14ac:dyDescent="0.4">
      <c r="C1348" s="42"/>
    </row>
    <row r="1349" spans="3:3" x14ac:dyDescent="0.4">
      <c r="C1349" s="42"/>
    </row>
    <row r="1350" spans="3:3" x14ac:dyDescent="0.4">
      <c r="C1350" s="42"/>
    </row>
    <row r="1351" spans="3:3" x14ac:dyDescent="0.4">
      <c r="C1351" s="42"/>
    </row>
    <row r="1352" spans="3:3" x14ac:dyDescent="0.4">
      <c r="C1352" s="42"/>
    </row>
    <row r="1353" spans="3:3" x14ac:dyDescent="0.4">
      <c r="C1353" s="42"/>
    </row>
    <row r="1354" spans="3:3" x14ac:dyDescent="0.4">
      <c r="C1354" s="42"/>
    </row>
    <row r="1355" spans="3:3" x14ac:dyDescent="0.4">
      <c r="C1355" s="42"/>
    </row>
    <row r="1356" spans="3:3" x14ac:dyDescent="0.4">
      <c r="C1356" s="42"/>
    </row>
    <row r="1357" spans="3:3" x14ac:dyDescent="0.4">
      <c r="C1357" s="42"/>
    </row>
    <row r="1358" spans="3:3" x14ac:dyDescent="0.4">
      <c r="C1358" s="42"/>
    </row>
    <row r="1359" spans="3:3" x14ac:dyDescent="0.4">
      <c r="C1359" s="42"/>
    </row>
    <row r="1360" spans="3:3" x14ac:dyDescent="0.4">
      <c r="C1360" s="42"/>
    </row>
    <row r="1361" spans="3:3" x14ac:dyDescent="0.4">
      <c r="C1361" s="42"/>
    </row>
    <row r="1362" spans="3:3" x14ac:dyDescent="0.4">
      <c r="C1362" s="42"/>
    </row>
    <row r="1363" spans="3:3" x14ac:dyDescent="0.4">
      <c r="C1363" s="42"/>
    </row>
    <row r="1364" spans="3:3" x14ac:dyDescent="0.4">
      <c r="C1364" s="42"/>
    </row>
    <row r="1365" spans="3:3" x14ac:dyDescent="0.4">
      <c r="C1365" s="42"/>
    </row>
    <row r="1366" spans="3:3" x14ac:dyDescent="0.4">
      <c r="C1366" s="42"/>
    </row>
    <row r="1367" spans="3:3" x14ac:dyDescent="0.4">
      <c r="C1367" s="42"/>
    </row>
    <row r="1368" spans="3:3" x14ac:dyDescent="0.4">
      <c r="C1368" s="42"/>
    </row>
    <row r="1369" spans="3:3" x14ac:dyDescent="0.4">
      <c r="C1369" s="42"/>
    </row>
    <row r="1370" spans="3:3" x14ac:dyDescent="0.4">
      <c r="C1370" s="42"/>
    </row>
    <row r="1371" spans="3:3" x14ac:dyDescent="0.4">
      <c r="C1371" s="42"/>
    </row>
    <row r="1372" spans="3:3" x14ac:dyDescent="0.4">
      <c r="C1372" s="42"/>
    </row>
    <row r="1373" spans="3:3" x14ac:dyDescent="0.4">
      <c r="C1373" s="42"/>
    </row>
    <row r="1374" spans="3:3" x14ac:dyDescent="0.4">
      <c r="C1374" s="42"/>
    </row>
    <row r="1375" spans="3:3" x14ac:dyDescent="0.4">
      <c r="C1375" s="42"/>
    </row>
    <row r="1376" spans="3:3" x14ac:dyDescent="0.4">
      <c r="C1376" s="42"/>
    </row>
    <row r="1377" spans="3:3" x14ac:dyDescent="0.4">
      <c r="C1377" s="42"/>
    </row>
    <row r="1378" spans="3:3" x14ac:dyDescent="0.4">
      <c r="C1378" s="42"/>
    </row>
    <row r="1379" spans="3:3" x14ac:dyDescent="0.4">
      <c r="C1379" s="42"/>
    </row>
    <row r="1380" spans="3:3" x14ac:dyDescent="0.4">
      <c r="C1380" s="42"/>
    </row>
    <row r="1381" spans="3:3" x14ac:dyDescent="0.4">
      <c r="C1381" s="42"/>
    </row>
    <row r="1382" spans="3:3" x14ac:dyDescent="0.4">
      <c r="C1382" s="42"/>
    </row>
    <row r="1383" spans="3:3" x14ac:dyDescent="0.4">
      <c r="C1383" s="42"/>
    </row>
    <row r="1384" spans="3:3" x14ac:dyDescent="0.4">
      <c r="C1384" s="42"/>
    </row>
    <row r="1385" spans="3:3" x14ac:dyDescent="0.4">
      <c r="C1385" s="42"/>
    </row>
    <row r="1386" spans="3:3" x14ac:dyDescent="0.4">
      <c r="C1386" s="42"/>
    </row>
    <row r="1387" spans="3:3" x14ac:dyDescent="0.4">
      <c r="C1387" s="42"/>
    </row>
    <row r="1388" spans="3:3" x14ac:dyDescent="0.4">
      <c r="C1388" s="42"/>
    </row>
    <row r="1389" spans="3:3" x14ac:dyDescent="0.4">
      <c r="C1389" s="42"/>
    </row>
    <row r="1390" spans="3:3" x14ac:dyDescent="0.4">
      <c r="C1390" s="42"/>
    </row>
    <row r="1391" spans="3:3" x14ac:dyDescent="0.4">
      <c r="C1391" s="42"/>
    </row>
    <row r="1392" spans="3:3" x14ac:dyDescent="0.4">
      <c r="C1392" s="42"/>
    </row>
    <row r="1393" spans="3:3" x14ac:dyDescent="0.4">
      <c r="C1393" s="42"/>
    </row>
    <row r="1394" spans="3:3" x14ac:dyDescent="0.4">
      <c r="C1394" s="42"/>
    </row>
    <row r="1395" spans="3:3" x14ac:dyDescent="0.4">
      <c r="C1395" s="42"/>
    </row>
    <row r="1396" spans="3:3" x14ac:dyDescent="0.4">
      <c r="C1396" s="42"/>
    </row>
    <row r="1397" spans="3:3" x14ac:dyDescent="0.4">
      <c r="C1397" s="42"/>
    </row>
    <row r="1398" spans="3:3" x14ac:dyDescent="0.4">
      <c r="C1398" s="42"/>
    </row>
    <row r="1399" spans="3:3" x14ac:dyDescent="0.4">
      <c r="C1399" s="42"/>
    </row>
    <row r="1400" spans="3:3" x14ac:dyDescent="0.4">
      <c r="C1400" s="42"/>
    </row>
    <row r="1401" spans="3:3" x14ac:dyDescent="0.4">
      <c r="C1401" s="42"/>
    </row>
    <row r="1402" spans="3:3" x14ac:dyDescent="0.4">
      <c r="C1402" s="42"/>
    </row>
    <row r="1403" spans="3:3" x14ac:dyDescent="0.4">
      <c r="C1403" s="42"/>
    </row>
    <row r="1404" spans="3:3" x14ac:dyDescent="0.4">
      <c r="C1404" s="42"/>
    </row>
    <row r="1405" spans="3:3" x14ac:dyDescent="0.4">
      <c r="C1405" s="42"/>
    </row>
    <row r="1406" spans="3:3" x14ac:dyDescent="0.4">
      <c r="C1406" s="42"/>
    </row>
    <row r="1407" spans="3:3" x14ac:dyDescent="0.4">
      <c r="C1407" s="42"/>
    </row>
    <row r="1408" spans="3:3" x14ac:dyDescent="0.4">
      <c r="C1408" s="42"/>
    </row>
    <row r="1409" spans="3:3" x14ac:dyDescent="0.4">
      <c r="C1409" s="42"/>
    </row>
    <row r="1410" spans="3:3" x14ac:dyDescent="0.4">
      <c r="C1410" s="42"/>
    </row>
    <row r="1411" spans="3:3" x14ac:dyDescent="0.4">
      <c r="C1411" s="42"/>
    </row>
    <row r="1412" spans="3:3" x14ac:dyDescent="0.4">
      <c r="C1412" s="42"/>
    </row>
    <row r="1413" spans="3:3" x14ac:dyDescent="0.4">
      <c r="C1413" s="42"/>
    </row>
    <row r="1414" spans="3:3" x14ac:dyDescent="0.4">
      <c r="C1414" s="42"/>
    </row>
    <row r="1415" spans="3:3" x14ac:dyDescent="0.4">
      <c r="C1415" s="42"/>
    </row>
    <row r="1416" spans="3:3" x14ac:dyDescent="0.4">
      <c r="C1416" s="42"/>
    </row>
    <row r="1417" spans="3:3" x14ac:dyDescent="0.4">
      <c r="C1417" s="42"/>
    </row>
    <row r="1418" spans="3:3" x14ac:dyDescent="0.4">
      <c r="C1418" s="42"/>
    </row>
    <row r="1419" spans="3:3" x14ac:dyDescent="0.4">
      <c r="C1419" s="42"/>
    </row>
    <row r="1420" spans="3:3" x14ac:dyDescent="0.4">
      <c r="C1420" s="42"/>
    </row>
    <row r="1421" spans="3:3" x14ac:dyDescent="0.4">
      <c r="C1421" s="42"/>
    </row>
    <row r="1422" spans="3:3" x14ac:dyDescent="0.4">
      <c r="C1422" s="42"/>
    </row>
    <row r="1423" spans="3:3" x14ac:dyDescent="0.4">
      <c r="C1423" s="42"/>
    </row>
    <row r="1424" spans="3:3" x14ac:dyDescent="0.4">
      <c r="C1424" s="42"/>
    </row>
    <row r="1425" spans="3:3" x14ac:dyDescent="0.4">
      <c r="C1425" s="42"/>
    </row>
    <row r="1426" spans="3:3" x14ac:dyDescent="0.4">
      <c r="C1426" s="42"/>
    </row>
    <row r="1427" spans="3:3" x14ac:dyDescent="0.4">
      <c r="C1427" s="42"/>
    </row>
    <row r="1428" spans="3:3" x14ac:dyDescent="0.4">
      <c r="C1428" s="42"/>
    </row>
    <row r="1429" spans="3:3" x14ac:dyDescent="0.4">
      <c r="C1429" s="42"/>
    </row>
    <row r="1430" spans="3:3" x14ac:dyDescent="0.4">
      <c r="C1430" s="42"/>
    </row>
    <row r="1431" spans="3:3" x14ac:dyDescent="0.4">
      <c r="C1431" s="42"/>
    </row>
    <row r="1432" spans="3:3" x14ac:dyDescent="0.4">
      <c r="C1432" s="42"/>
    </row>
    <row r="1433" spans="3:3" x14ac:dyDescent="0.4">
      <c r="C1433" s="42"/>
    </row>
    <row r="1434" spans="3:3" x14ac:dyDescent="0.4">
      <c r="C1434" s="42"/>
    </row>
    <row r="1435" spans="3:3" x14ac:dyDescent="0.4">
      <c r="C1435" s="42"/>
    </row>
    <row r="1436" spans="3:3" x14ac:dyDescent="0.4">
      <c r="C1436" s="42"/>
    </row>
    <row r="1437" spans="3:3" x14ac:dyDescent="0.4">
      <c r="C1437" s="42"/>
    </row>
    <row r="1438" spans="3:3" x14ac:dyDescent="0.4">
      <c r="C1438" s="42"/>
    </row>
    <row r="1439" spans="3:3" x14ac:dyDescent="0.4">
      <c r="C1439" s="42"/>
    </row>
    <row r="1440" spans="3:3" x14ac:dyDescent="0.4">
      <c r="C1440" s="42"/>
    </row>
    <row r="1441" spans="3:3" x14ac:dyDescent="0.4">
      <c r="C1441" s="42"/>
    </row>
    <row r="1442" spans="3:3" x14ac:dyDescent="0.4">
      <c r="C1442" s="42"/>
    </row>
    <row r="1443" spans="3:3" x14ac:dyDescent="0.4">
      <c r="C1443" s="42"/>
    </row>
    <row r="1444" spans="3:3" x14ac:dyDescent="0.4">
      <c r="C1444" s="42"/>
    </row>
    <row r="1445" spans="3:3" x14ac:dyDescent="0.4">
      <c r="C1445" s="42"/>
    </row>
    <row r="1446" spans="3:3" x14ac:dyDescent="0.4">
      <c r="C1446" s="42"/>
    </row>
    <row r="1447" spans="3:3" x14ac:dyDescent="0.4">
      <c r="C1447" s="42"/>
    </row>
    <row r="1448" spans="3:3" x14ac:dyDescent="0.4">
      <c r="C1448" s="42"/>
    </row>
    <row r="1449" spans="3:3" x14ac:dyDescent="0.4">
      <c r="C1449" s="42"/>
    </row>
    <row r="1450" spans="3:3" x14ac:dyDescent="0.4">
      <c r="C1450" s="42"/>
    </row>
    <row r="1451" spans="3:3" x14ac:dyDescent="0.4">
      <c r="C1451" s="42"/>
    </row>
    <row r="1452" spans="3:3" x14ac:dyDescent="0.4">
      <c r="C1452" s="42"/>
    </row>
    <row r="1453" spans="3:3" x14ac:dyDescent="0.4">
      <c r="C1453" s="42"/>
    </row>
    <row r="1454" spans="3:3" x14ac:dyDescent="0.4">
      <c r="C1454" s="42"/>
    </row>
    <row r="1455" spans="3:3" x14ac:dyDescent="0.4">
      <c r="C1455" s="42"/>
    </row>
    <row r="1456" spans="3:3" x14ac:dyDescent="0.4">
      <c r="C1456" s="42"/>
    </row>
    <row r="1457" spans="3:3" x14ac:dyDescent="0.4">
      <c r="C1457" s="42"/>
    </row>
    <row r="1458" spans="3:3" x14ac:dyDescent="0.4">
      <c r="C1458" s="42"/>
    </row>
    <row r="1459" spans="3:3" x14ac:dyDescent="0.4">
      <c r="C1459" s="42"/>
    </row>
    <row r="1460" spans="3:3" x14ac:dyDescent="0.4">
      <c r="C1460" s="42"/>
    </row>
    <row r="1461" spans="3:3" x14ac:dyDescent="0.4">
      <c r="C1461" s="42"/>
    </row>
    <row r="1462" spans="3:3" x14ac:dyDescent="0.4">
      <c r="C1462" s="42"/>
    </row>
    <row r="1463" spans="3:3" x14ac:dyDescent="0.4">
      <c r="C1463" s="42"/>
    </row>
    <row r="1464" spans="3:3" x14ac:dyDescent="0.4">
      <c r="C1464" s="42"/>
    </row>
    <row r="1465" spans="3:3" x14ac:dyDescent="0.4">
      <c r="C1465" s="42"/>
    </row>
    <row r="1466" spans="3:3" x14ac:dyDescent="0.4">
      <c r="C1466" s="42"/>
    </row>
    <row r="1467" spans="3:3" x14ac:dyDescent="0.4">
      <c r="C1467" s="42"/>
    </row>
    <row r="1468" spans="3:3" x14ac:dyDescent="0.4">
      <c r="C1468" s="42"/>
    </row>
    <row r="1469" spans="3:3" x14ac:dyDescent="0.4">
      <c r="C1469" s="42"/>
    </row>
    <row r="1470" spans="3:3" x14ac:dyDescent="0.4">
      <c r="C1470" s="42"/>
    </row>
    <row r="1471" spans="3:3" x14ac:dyDescent="0.4">
      <c r="C1471" s="42"/>
    </row>
    <row r="1472" spans="3:3" x14ac:dyDescent="0.4">
      <c r="C1472" s="42"/>
    </row>
    <row r="1473" spans="3:3" x14ac:dyDescent="0.4">
      <c r="C1473" s="42"/>
    </row>
    <row r="1474" spans="3:3" x14ac:dyDescent="0.4">
      <c r="C1474" s="42"/>
    </row>
    <row r="1475" spans="3:3" x14ac:dyDescent="0.4">
      <c r="C1475" s="42"/>
    </row>
    <row r="1476" spans="3:3" x14ac:dyDescent="0.4">
      <c r="C1476" s="42"/>
    </row>
    <row r="1477" spans="3:3" x14ac:dyDescent="0.4">
      <c r="C1477" s="42"/>
    </row>
    <row r="1478" spans="3:3" x14ac:dyDescent="0.4">
      <c r="C1478" s="42"/>
    </row>
    <row r="1479" spans="3:3" x14ac:dyDescent="0.4">
      <c r="C1479" s="42"/>
    </row>
    <row r="1480" spans="3:3" x14ac:dyDescent="0.4">
      <c r="C1480" s="42"/>
    </row>
    <row r="1481" spans="3:3" x14ac:dyDescent="0.4">
      <c r="C1481" s="42"/>
    </row>
    <row r="1482" spans="3:3" x14ac:dyDescent="0.4">
      <c r="C1482" s="42"/>
    </row>
    <row r="1483" spans="3:3" x14ac:dyDescent="0.4">
      <c r="C1483" s="42"/>
    </row>
    <row r="1484" spans="3:3" x14ac:dyDescent="0.4">
      <c r="C1484" s="42"/>
    </row>
    <row r="1485" spans="3:3" x14ac:dyDescent="0.4">
      <c r="C1485" s="42"/>
    </row>
    <row r="1486" spans="3:3" x14ac:dyDescent="0.4">
      <c r="C1486" s="42"/>
    </row>
    <row r="1487" spans="3:3" x14ac:dyDescent="0.4">
      <c r="C1487" s="42"/>
    </row>
    <row r="1488" spans="3:3" x14ac:dyDescent="0.4">
      <c r="C1488" s="42"/>
    </row>
    <row r="1489" spans="3:3" x14ac:dyDescent="0.4">
      <c r="C1489" s="42"/>
    </row>
    <row r="1490" spans="3:3" x14ac:dyDescent="0.4">
      <c r="C1490" s="42"/>
    </row>
    <row r="1491" spans="3:3" x14ac:dyDescent="0.4">
      <c r="C1491" s="42"/>
    </row>
    <row r="1492" spans="3:3" x14ac:dyDescent="0.4">
      <c r="C1492" s="42"/>
    </row>
    <row r="1493" spans="3:3" x14ac:dyDescent="0.4">
      <c r="C1493" s="42"/>
    </row>
    <row r="1494" spans="3:3" x14ac:dyDescent="0.4">
      <c r="C1494" s="42"/>
    </row>
    <row r="1495" spans="3:3" x14ac:dyDescent="0.4">
      <c r="C1495" s="42"/>
    </row>
    <row r="1496" spans="3:3" x14ac:dyDescent="0.4">
      <c r="C1496" s="42"/>
    </row>
    <row r="1497" spans="3:3" x14ac:dyDescent="0.4">
      <c r="C1497" s="42"/>
    </row>
    <row r="1498" spans="3:3" x14ac:dyDescent="0.4">
      <c r="C1498" s="42"/>
    </row>
    <row r="1499" spans="3:3" x14ac:dyDescent="0.4">
      <c r="C1499" s="42"/>
    </row>
    <row r="1500" spans="3:3" x14ac:dyDescent="0.4">
      <c r="C1500" s="42"/>
    </row>
    <row r="1501" spans="3:3" x14ac:dyDescent="0.4">
      <c r="C1501" s="42"/>
    </row>
    <row r="1502" spans="3:3" x14ac:dyDescent="0.4">
      <c r="C1502" s="42"/>
    </row>
    <row r="1503" spans="3:3" x14ac:dyDescent="0.4">
      <c r="C1503" s="42"/>
    </row>
    <row r="1504" spans="3:3" x14ac:dyDescent="0.4">
      <c r="C1504" s="42"/>
    </row>
    <row r="1505" spans="3:3" x14ac:dyDescent="0.4">
      <c r="C1505" s="42"/>
    </row>
    <row r="1506" spans="3:3" x14ac:dyDescent="0.4">
      <c r="C1506" s="42"/>
    </row>
    <row r="1507" spans="3:3" x14ac:dyDescent="0.4">
      <c r="C1507" s="42"/>
    </row>
    <row r="1508" spans="3:3" x14ac:dyDescent="0.4">
      <c r="C1508" s="42"/>
    </row>
    <row r="1509" spans="3:3" x14ac:dyDescent="0.4">
      <c r="C1509" s="42"/>
    </row>
    <row r="1510" spans="3:3" x14ac:dyDescent="0.4">
      <c r="C1510" s="42"/>
    </row>
    <row r="1511" spans="3:3" x14ac:dyDescent="0.4">
      <c r="C1511" s="42"/>
    </row>
    <row r="1512" spans="3:3" x14ac:dyDescent="0.4">
      <c r="C1512" s="42"/>
    </row>
    <row r="1513" spans="3:3" x14ac:dyDescent="0.4">
      <c r="C1513" s="42"/>
    </row>
    <row r="1514" spans="3:3" x14ac:dyDescent="0.4">
      <c r="C1514" s="42"/>
    </row>
    <row r="1515" spans="3:3" x14ac:dyDescent="0.4">
      <c r="C1515" s="42"/>
    </row>
    <row r="1516" spans="3:3" x14ac:dyDescent="0.4">
      <c r="C1516" s="42"/>
    </row>
    <row r="1517" spans="3:3" x14ac:dyDescent="0.4">
      <c r="C1517" s="42"/>
    </row>
    <row r="1518" spans="3:3" x14ac:dyDescent="0.4">
      <c r="C1518" s="42"/>
    </row>
    <row r="1519" spans="3:3" x14ac:dyDescent="0.4">
      <c r="C1519" s="42"/>
    </row>
    <row r="1520" spans="3:3" x14ac:dyDescent="0.4">
      <c r="C1520" s="42"/>
    </row>
    <row r="1521" spans="3:3" x14ac:dyDescent="0.4">
      <c r="C1521" s="42"/>
    </row>
    <row r="1522" spans="3:3" x14ac:dyDescent="0.4">
      <c r="C1522" s="42"/>
    </row>
    <row r="1523" spans="3:3" x14ac:dyDescent="0.4">
      <c r="C1523" s="42"/>
    </row>
    <row r="1524" spans="3:3" x14ac:dyDescent="0.4">
      <c r="C1524" s="42"/>
    </row>
    <row r="1525" spans="3:3" x14ac:dyDescent="0.4">
      <c r="C1525" s="42"/>
    </row>
    <row r="1526" spans="3:3" x14ac:dyDescent="0.4">
      <c r="C1526" s="42"/>
    </row>
    <row r="1527" spans="3:3" x14ac:dyDescent="0.4">
      <c r="C1527" s="42"/>
    </row>
    <row r="1528" spans="3:3" x14ac:dyDescent="0.4">
      <c r="C1528" s="42"/>
    </row>
    <row r="1529" spans="3:3" x14ac:dyDescent="0.4">
      <c r="C1529" s="42"/>
    </row>
    <row r="1530" spans="3:3" x14ac:dyDescent="0.4">
      <c r="C1530" s="42"/>
    </row>
    <row r="1531" spans="3:3" x14ac:dyDescent="0.4">
      <c r="C1531" s="42"/>
    </row>
    <row r="1532" spans="3:3" x14ac:dyDescent="0.4">
      <c r="C1532" s="42"/>
    </row>
    <row r="1533" spans="3:3" x14ac:dyDescent="0.4">
      <c r="C1533" s="42"/>
    </row>
    <row r="1534" spans="3:3" x14ac:dyDescent="0.4">
      <c r="C1534" s="42"/>
    </row>
    <row r="1535" spans="3:3" x14ac:dyDescent="0.4">
      <c r="C1535" s="42"/>
    </row>
    <row r="1536" spans="3:3" x14ac:dyDescent="0.4">
      <c r="C1536" s="42"/>
    </row>
    <row r="1537" spans="3:3" x14ac:dyDescent="0.4">
      <c r="C1537" s="42"/>
    </row>
    <row r="1538" spans="3:3" x14ac:dyDescent="0.4">
      <c r="C1538" s="42"/>
    </row>
    <row r="1539" spans="3:3" x14ac:dyDescent="0.4">
      <c r="C1539" s="42"/>
    </row>
    <row r="1540" spans="3:3" x14ac:dyDescent="0.4">
      <c r="C1540" s="42"/>
    </row>
    <row r="1541" spans="3:3" x14ac:dyDescent="0.4">
      <c r="C1541" s="42"/>
    </row>
    <row r="1542" spans="3:3" x14ac:dyDescent="0.4">
      <c r="C1542" s="42"/>
    </row>
    <row r="1543" spans="3:3" x14ac:dyDescent="0.4">
      <c r="C1543" s="42"/>
    </row>
    <row r="1544" spans="3:3" x14ac:dyDescent="0.4">
      <c r="C1544" s="42"/>
    </row>
    <row r="1545" spans="3:3" x14ac:dyDescent="0.4">
      <c r="C1545" s="42"/>
    </row>
    <row r="1546" spans="3:3" x14ac:dyDescent="0.4">
      <c r="C1546" s="42"/>
    </row>
    <row r="1547" spans="3:3" x14ac:dyDescent="0.4">
      <c r="C1547" s="42"/>
    </row>
    <row r="1548" spans="3:3" x14ac:dyDescent="0.4">
      <c r="C1548" s="42"/>
    </row>
    <row r="1549" spans="3:3" x14ac:dyDescent="0.4">
      <c r="C1549" s="42"/>
    </row>
    <row r="1550" spans="3:3" x14ac:dyDescent="0.4">
      <c r="C1550" s="42"/>
    </row>
    <row r="1551" spans="3:3" x14ac:dyDescent="0.4">
      <c r="C1551" s="42"/>
    </row>
    <row r="1552" spans="3:3" x14ac:dyDescent="0.4">
      <c r="C1552" s="42"/>
    </row>
    <row r="1553" spans="3:3" x14ac:dyDescent="0.4">
      <c r="C1553" s="42"/>
    </row>
    <row r="1554" spans="3:3" x14ac:dyDescent="0.4">
      <c r="C1554" s="42"/>
    </row>
    <row r="1555" spans="3:3" x14ac:dyDescent="0.4">
      <c r="C1555" s="42"/>
    </row>
    <row r="1556" spans="3:3" x14ac:dyDescent="0.4">
      <c r="C1556" s="42"/>
    </row>
    <row r="1557" spans="3:3" x14ac:dyDescent="0.4">
      <c r="C1557" s="42"/>
    </row>
    <row r="1558" spans="3:3" x14ac:dyDescent="0.4">
      <c r="C1558" s="42"/>
    </row>
    <row r="1559" spans="3:3" x14ac:dyDescent="0.4">
      <c r="C1559" s="42"/>
    </row>
    <row r="1560" spans="3:3" x14ac:dyDescent="0.4">
      <c r="C1560" s="42"/>
    </row>
    <row r="1561" spans="3:3" x14ac:dyDescent="0.4">
      <c r="C1561" s="42"/>
    </row>
    <row r="1562" spans="3:3" x14ac:dyDescent="0.4">
      <c r="C1562" s="42"/>
    </row>
    <row r="1563" spans="3:3" x14ac:dyDescent="0.4">
      <c r="C1563" s="42"/>
    </row>
    <row r="1564" spans="3:3" x14ac:dyDescent="0.4">
      <c r="C1564" s="42"/>
    </row>
    <row r="1565" spans="3:3" x14ac:dyDescent="0.4">
      <c r="C1565" s="42"/>
    </row>
    <row r="1566" spans="3:3" x14ac:dyDescent="0.4">
      <c r="C1566" s="42"/>
    </row>
    <row r="1567" spans="3:3" x14ac:dyDescent="0.4">
      <c r="C1567" s="42"/>
    </row>
    <row r="1568" spans="3:3" x14ac:dyDescent="0.4">
      <c r="C1568" s="42"/>
    </row>
    <row r="1569" spans="3:3" x14ac:dyDescent="0.4">
      <c r="C1569" s="42"/>
    </row>
    <row r="1570" spans="3:3" x14ac:dyDescent="0.4">
      <c r="C1570" s="42"/>
    </row>
    <row r="1571" spans="3:3" x14ac:dyDescent="0.4">
      <c r="C1571" s="42"/>
    </row>
    <row r="1572" spans="3:3" x14ac:dyDescent="0.4">
      <c r="C1572" s="42"/>
    </row>
    <row r="1573" spans="3:3" x14ac:dyDescent="0.4">
      <c r="C1573" s="42"/>
    </row>
    <row r="1574" spans="3:3" x14ac:dyDescent="0.4">
      <c r="C1574" s="42"/>
    </row>
    <row r="1575" spans="3:3" x14ac:dyDescent="0.4">
      <c r="C1575" s="42"/>
    </row>
    <row r="1576" spans="3:3" x14ac:dyDescent="0.4">
      <c r="C1576" s="42"/>
    </row>
    <row r="1577" spans="3:3" x14ac:dyDescent="0.4">
      <c r="C1577" s="42"/>
    </row>
    <row r="1578" spans="3:3" x14ac:dyDescent="0.4">
      <c r="C1578" s="42"/>
    </row>
    <row r="1579" spans="3:3" x14ac:dyDescent="0.4">
      <c r="C1579" s="42"/>
    </row>
    <row r="1580" spans="3:3" x14ac:dyDescent="0.4">
      <c r="C1580" s="42"/>
    </row>
    <row r="1581" spans="3:3" x14ac:dyDescent="0.4">
      <c r="C1581" s="42"/>
    </row>
    <row r="1582" spans="3:3" x14ac:dyDescent="0.4">
      <c r="C1582" s="42"/>
    </row>
    <row r="1583" spans="3:3" x14ac:dyDescent="0.4">
      <c r="C1583" s="42"/>
    </row>
    <row r="1584" spans="3:3" x14ac:dyDescent="0.4">
      <c r="C1584" s="42"/>
    </row>
    <row r="1585" spans="3:3" x14ac:dyDescent="0.4">
      <c r="C1585" s="42"/>
    </row>
    <row r="1586" spans="3:3" x14ac:dyDescent="0.4">
      <c r="C1586" s="42"/>
    </row>
    <row r="1587" spans="3:3" x14ac:dyDescent="0.4">
      <c r="C1587" s="42"/>
    </row>
    <row r="1588" spans="3:3" x14ac:dyDescent="0.4">
      <c r="C1588" s="42"/>
    </row>
    <row r="1589" spans="3:3" x14ac:dyDescent="0.4">
      <c r="C1589" s="42"/>
    </row>
    <row r="1590" spans="3:3" x14ac:dyDescent="0.4">
      <c r="C1590" s="42"/>
    </row>
    <row r="1591" spans="3:3" x14ac:dyDescent="0.4">
      <c r="C1591" s="42"/>
    </row>
    <row r="1592" spans="3:3" x14ac:dyDescent="0.4">
      <c r="C1592" s="42"/>
    </row>
    <row r="1593" spans="3:3" x14ac:dyDescent="0.4">
      <c r="C1593" s="42"/>
    </row>
    <row r="1594" spans="3:3" x14ac:dyDescent="0.4">
      <c r="C1594" s="42"/>
    </row>
    <row r="1595" spans="3:3" x14ac:dyDescent="0.4">
      <c r="C1595" s="42"/>
    </row>
    <row r="1596" spans="3:3" x14ac:dyDescent="0.4">
      <c r="C1596" s="42"/>
    </row>
    <row r="1597" spans="3:3" x14ac:dyDescent="0.4">
      <c r="C1597" s="42"/>
    </row>
    <row r="1598" spans="3:3" x14ac:dyDescent="0.4">
      <c r="C1598" s="42"/>
    </row>
    <row r="1599" spans="3:3" x14ac:dyDescent="0.4">
      <c r="C1599" s="42"/>
    </row>
    <row r="1600" spans="3:3" x14ac:dyDescent="0.4">
      <c r="C1600" s="42"/>
    </row>
    <row r="1601" spans="3:3" x14ac:dyDescent="0.4">
      <c r="C1601" s="42"/>
    </row>
    <row r="1602" spans="3:3" x14ac:dyDescent="0.4">
      <c r="C1602" s="42"/>
    </row>
    <row r="1603" spans="3:3" x14ac:dyDescent="0.4">
      <c r="C1603" s="42"/>
    </row>
    <row r="1604" spans="3:3" x14ac:dyDescent="0.4">
      <c r="C1604" s="42"/>
    </row>
    <row r="1605" spans="3:3" x14ac:dyDescent="0.4">
      <c r="C1605" s="42"/>
    </row>
    <row r="1606" spans="3:3" x14ac:dyDescent="0.4">
      <c r="C1606" s="42"/>
    </row>
    <row r="1607" spans="3:3" x14ac:dyDescent="0.4">
      <c r="C1607" s="42"/>
    </row>
    <row r="1608" spans="3:3" x14ac:dyDescent="0.4">
      <c r="C1608" s="42"/>
    </row>
    <row r="1609" spans="3:3" x14ac:dyDescent="0.4">
      <c r="C1609" s="42"/>
    </row>
    <row r="1610" spans="3:3" x14ac:dyDescent="0.4">
      <c r="C1610" s="42"/>
    </row>
    <row r="1611" spans="3:3" x14ac:dyDescent="0.4">
      <c r="C1611" s="42"/>
    </row>
    <row r="1612" spans="3:3" x14ac:dyDescent="0.4">
      <c r="C1612" s="42"/>
    </row>
    <row r="1613" spans="3:3" x14ac:dyDescent="0.4">
      <c r="C1613" s="42"/>
    </row>
    <row r="1614" spans="3:3" x14ac:dyDescent="0.4">
      <c r="C1614" s="42"/>
    </row>
    <row r="1615" spans="3:3" x14ac:dyDescent="0.4">
      <c r="C1615" s="42"/>
    </row>
    <row r="1616" spans="3:3" x14ac:dyDescent="0.4">
      <c r="C1616" s="42"/>
    </row>
    <row r="1617" spans="3:3" x14ac:dyDescent="0.4">
      <c r="C1617" s="42"/>
    </row>
    <row r="1618" spans="3:3" x14ac:dyDescent="0.4">
      <c r="C1618" s="42"/>
    </row>
    <row r="1619" spans="3:3" x14ac:dyDescent="0.4">
      <c r="C1619" s="42"/>
    </row>
    <row r="1620" spans="3:3" x14ac:dyDescent="0.4">
      <c r="C1620" s="42"/>
    </row>
    <row r="1621" spans="3:3" x14ac:dyDescent="0.4">
      <c r="C1621" s="42"/>
    </row>
    <row r="1622" spans="3:3" x14ac:dyDescent="0.4">
      <c r="C1622" s="42"/>
    </row>
    <row r="1623" spans="3:3" x14ac:dyDescent="0.4">
      <c r="C1623" s="42"/>
    </row>
    <row r="1624" spans="3:3" x14ac:dyDescent="0.4">
      <c r="C1624" s="42"/>
    </row>
    <row r="1625" spans="3:3" x14ac:dyDescent="0.4">
      <c r="C1625" s="42"/>
    </row>
    <row r="1626" spans="3:3" x14ac:dyDescent="0.4">
      <c r="C1626" s="42"/>
    </row>
    <row r="1627" spans="3:3" x14ac:dyDescent="0.4">
      <c r="C1627" s="42"/>
    </row>
    <row r="1628" spans="3:3" x14ac:dyDescent="0.4">
      <c r="C1628" s="42"/>
    </row>
    <row r="1629" spans="3:3" x14ac:dyDescent="0.4">
      <c r="C1629" s="42"/>
    </row>
    <row r="1630" spans="3:3" x14ac:dyDescent="0.4">
      <c r="C1630" s="42"/>
    </row>
    <row r="1631" spans="3:3" x14ac:dyDescent="0.4">
      <c r="C1631" s="42"/>
    </row>
    <row r="1632" spans="3:3" x14ac:dyDescent="0.4">
      <c r="C1632" s="42"/>
    </row>
    <row r="1633" spans="3:3" x14ac:dyDescent="0.4">
      <c r="C1633" s="42"/>
    </row>
    <row r="1634" spans="3:3" x14ac:dyDescent="0.4">
      <c r="C1634" s="42"/>
    </row>
    <row r="1635" spans="3:3" x14ac:dyDescent="0.4">
      <c r="C1635" s="42"/>
    </row>
    <row r="1636" spans="3:3" x14ac:dyDescent="0.4">
      <c r="C1636" s="42"/>
    </row>
    <row r="1637" spans="3:3" x14ac:dyDescent="0.4">
      <c r="C1637" s="42"/>
    </row>
    <row r="1638" spans="3:3" x14ac:dyDescent="0.4">
      <c r="C1638" s="42"/>
    </row>
    <row r="1639" spans="3:3" x14ac:dyDescent="0.4">
      <c r="C1639" s="42"/>
    </row>
    <row r="1640" spans="3:3" x14ac:dyDescent="0.4">
      <c r="C1640" s="42"/>
    </row>
    <row r="1641" spans="3:3" x14ac:dyDescent="0.4">
      <c r="C1641" s="42"/>
    </row>
    <row r="1642" spans="3:3" x14ac:dyDescent="0.4">
      <c r="C1642" s="42"/>
    </row>
    <row r="1643" spans="3:3" x14ac:dyDescent="0.4">
      <c r="C1643" s="42"/>
    </row>
    <row r="1644" spans="3:3" x14ac:dyDescent="0.4">
      <c r="C1644" s="42"/>
    </row>
    <row r="1645" spans="3:3" x14ac:dyDescent="0.4">
      <c r="C1645" s="42"/>
    </row>
    <row r="1646" spans="3:3" x14ac:dyDescent="0.4">
      <c r="C1646" s="42"/>
    </row>
    <row r="1647" spans="3:3" x14ac:dyDescent="0.4">
      <c r="C1647" s="42"/>
    </row>
    <row r="1648" spans="3:3" x14ac:dyDescent="0.4">
      <c r="C1648" s="42"/>
    </row>
    <row r="1649" spans="3:3" x14ac:dyDescent="0.4">
      <c r="C1649" s="42"/>
    </row>
    <row r="1650" spans="3:3" x14ac:dyDescent="0.4">
      <c r="C1650" s="42"/>
    </row>
    <row r="1651" spans="3:3" x14ac:dyDescent="0.4">
      <c r="C1651" s="42"/>
    </row>
    <row r="1652" spans="3:3" x14ac:dyDescent="0.4">
      <c r="C1652" s="42"/>
    </row>
    <row r="1653" spans="3:3" x14ac:dyDescent="0.4">
      <c r="C1653" s="42"/>
    </row>
    <row r="1654" spans="3:3" x14ac:dyDescent="0.4">
      <c r="C1654" s="42"/>
    </row>
    <row r="1655" spans="3:3" x14ac:dyDescent="0.4">
      <c r="C1655" s="42"/>
    </row>
    <row r="1656" spans="3:3" x14ac:dyDescent="0.4">
      <c r="C1656" s="42"/>
    </row>
    <row r="1657" spans="3:3" x14ac:dyDescent="0.4">
      <c r="C1657" s="42"/>
    </row>
    <row r="1658" spans="3:3" x14ac:dyDescent="0.4">
      <c r="C1658" s="42"/>
    </row>
    <row r="1659" spans="3:3" x14ac:dyDescent="0.4">
      <c r="C1659" s="42"/>
    </row>
    <row r="1660" spans="3:3" x14ac:dyDescent="0.4">
      <c r="C1660" s="42"/>
    </row>
    <row r="1661" spans="3:3" x14ac:dyDescent="0.4">
      <c r="C1661" s="42"/>
    </row>
    <row r="1662" spans="3:3" x14ac:dyDescent="0.4">
      <c r="C1662" s="42"/>
    </row>
    <row r="1663" spans="3:3" x14ac:dyDescent="0.4">
      <c r="C1663" s="42"/>
    </row>
    <row r="1664" spans="3:3" x14ac:dyDescent="0.4">
      <c r="C1664" s="42"/>
    </row>
    <row r="1665" spans="3:3" x14ac:dyDescent="0.4">
      <c r="C1665" s="42"/>
    </row>
    <row r="1666" spans="3:3" x14ac:dyDescent="0.4">
      <c r="C1666" s="42"/>
    </row>
    <row r="1667" spans="3:3" x14ac:dyDescent="0.4">
      <c r="C1667" s="42"/>
    </row>
    <row r="1668" spans="3:3" x14ac:dyDescent="0.4">
      <c r="C1668" s="42"/>
    </row>
    <row r="1669" spans="3:3" x14ac:dyDescent="0.4">
      <c r="C1669" s="42"/>
    </row>
    <row r="1670" spans="3:3" x14ac:dyDescent="0.4">
      <c r="C1670" s="42"/>
    </row>
    <row r="1671" spans="3:3" x14ac:dyDescent="0.4">
      <c r="C1671" s="42"/>
    </row>
    <row r="1672" spans="3:3" x14ac:dyDescent="0.4">
      <c r="C1672" s="42"/>
    </row>
    <row r="1673" spans="3:3" x14ac:dyDescent="0.4">
      <c r="C1673" s="42"/>
    </row>
    <row r="1674" spans="3:3" x14ac:dyDescent="0.4">
      <c r="C1674" s="42"/>
    </row>
    <row r="1675" spans="3:3" x14ac:dyDescent="0.4">
      <c r="C1675" s="42"/>
    </row>
    <row r="1676" spans="3:3" x14ac:dyDescent="0.4">
      <c r="C1676" s="42"/>
    </row>
    <row r="1677" spans="3:3" x14ac:dyDescent="0.4">
      <c r="C1677" s="42"/>
    </row>
    <row r="1678" spans="3:3" x14ac:dyDescent="0.4">
      <c r="C1678" s="42"/>
    </row>
    <row r="1679" spans="3:3" x14ac:dyDescent="0.4">
      <c r="C1679" s="42"/>
    </row>
    <row r="1680" spans="3:3" x14ac:dyDescent="0.4">
      <c r="C1680" s="42"/>
    </row>
    <row r="1681" spans="3:3" x14ac:dyDescent="0.4">
      <c r="C1681" s="42"/>
    </row>
    <row r="1682" spans="3:3" x14ac:dyDescent="0.4">
      <c r="C1682" s="42"/>
    </row>
    <row r="1683" spans="3:3" x14ac:dyDescent="0.4">
      <c r="C1683" s="42"/>
    </row>
    <row r="1684" spans="3:3" x14ac:dyDescent="0.4">
      <c r="C1684" s="42"/>
    </row>
    <row r="1685" spans="3:3" x14ac:dyDescent="0.4">
      <c r="C1685" s="42"/>
    </row>
    <row r="1686" spans="3:3" x14ac:dyDescent="0.4">
      <c r="C1686" s="42"/>
    </row>
    <row r="1687" spans="3:3" x14ac:dyDescent="0.4">
      <c r="C1687" s="42"/>
    </row>
    <row r="1688" spans="3:3" x14ac:dyDescent="0.4">
      <c r="C1688" s="42"/>
    </row>
    <row r="1689" spans="3:3" x14ac:dyDescent="0.4">
      <c r="C1689" s="42"/>
    </row>
    <row r="1690" spans="3:3" x14ac:dyDescent="0.4">
      <c r="C1690" s="42"/>
    </row>
    <row r="1691" spans="3:3" x14ac:dyDescent="0.4">
      <c r="C1691" s="42"/>
    </row>
    <row r="1692" spans="3:3" x14ac:dyDescent="0.4">
      <c r="C1692" s="42"/>
    </row>
    <row r="1693" spans="3:3" x14ac:dyDescent="0.4">
      <c r="C1693" s="42"/>
    </row>
    <row r="1694" spans="3:3" x14ac:dyDescent="0.4">
      <c r="C1694" s="42"/>
    </row>
    <row r="1695" spans="3:3" x14ac:dyDescent="0.4">
      <c r="C1695" s="42"/>
    </row>
    <row r="1696" spans="3:3" x14ac:dyDescent="0.4">
      <c r="C1696" s="42"/>
    </row>
    <row r="1697" spans="3:3" x14ac:dyDescent="0.4">
      <c r="C1697" s="42"/>
    </row>
    <row r="1698" spans="3:3" x14ac:dyDescent="0.4">
      <c r="C1698" s="42"/>
    </row>
    <row r="1699" spans="3:3" x14ac:dyDescent="0.4">
      <c r="C1699" s="42"/>
    </row>
    <row r="1700" spans="3:3" x14ac:dyDescent="0.4">
      <c r="C1700" s="42"/>
    </row>
    <row r="1701" spans="3:3" x14ac:dyDescent="0.4">
      <c r="C1701" s="42"/>
    </row>
    <row r="1702" spans="3:3" x14ac:dyDescent="0.4">
      <c r="C1702" s="42"/>
    </row>
    <row r="1703" spans="3:3" x14ac:dyDescent="0.4">
      <c r="C1703" s="42"/>
    </row>
    <row r="1704" spans="3:3" x14ac:dyDescent="0.4">
      <c r="C1704" s="42"/>
    </row>
    <row r="1705" spans="3:3" x14ac:dyDescent="0.4">
      <c r="C1705" s="42"/>
    </row>
    <row r="1706" spans="3:3" x14ac:dyDescent="0.4">
      <c r="C1706" s="42"/>
    </row>
    <row r="1707" spans="3:3" x14ac:dyDescent="0.4">
      <c r="C1707" s="42"/>
    </row>
    <row r="1708" spans="3:3" x14ac:dyDescent="0.4">
      <c r="C1708" s="42"/>
    </row>
    <row r="1709" spans="3:3" x14ac:dyDescent="0.4">
      <c r="C1709" s="42"/>
    </row>
    <row r="1710" spans="3:3" x14ac:dyDescent="0.4">
      <c r="C1710" s="42"/>
    </row>
    <row r="1711" spans="3:3" x14ac:dyDescent="0.4">
      <c r="C1711" s="42"/>
    </row>
    <row r="1712" spans="3:3" x14ac:dyDescent="0.4">
      <c r="C1712" s="42"/>
    </row>
    <row r="1713" spans="3:3" x14ac:dyDescent="0.4">
      <c r="C1713" s="42"/>
    </row>
    <row r="1714" spans="3:3" x14ac:dyDescent="0.4">
      <c r="C1714" s="42"/>
    </row>
    <row r="1715" spans="3:3" x14ac:dyDescent="0.4">
      <c r="C1715" s="42"/>
    </row>
    <row r="1716" spans="3:3" x14ac:dyDescent="0.4">
      <c r="C1716" s="42"/>
    </row>
    <row r="1717" spans="3:3" x14ac:dyDescent="0.4">
      <c r="C1717" s="42"/>
    </row>
    <row r="1718" spans="3:3" x14ac:dyDescent="0.4">
      <c r="C1718" s="42"/>
    </row>
    <row r="1719" spans="3:3" x14ac:dyDescent="0.4">
      <c r="C1719" s="42"/>
    </row>
    <row r="1720" spans="3:3" x14ac:dyDescent="0.4">
      <c r="C1720" s="42"/>
    </row>
    <row r="1721" spans="3:3" x14ac:dyDescent="0.4">
      <c r="C1721" s="42"/>
    </row>
    <row r="1722" spans="3:3" x14ac:dyDescent="0.4">
      <c r="C1722" s="42"/>
    </row>
    <row r="1723" spans="3:3" x14ac:dyDescent="0.4">
      <c r="C1723" s="42"/>
    </row>
    <row r="1724" spans="3:3" x14ac:dyDescent="0.4">
      <c r="C1724" s="42"/>
    </row>
    <row r="1725" spans="3:3" x14ac:dyDescent="0.4">
      <c r="C1725" s="42"/>
    </row>
    <row r="1726" spans="3:3" x14ac:dyDescent="0.4">
      <c r="C1726" s="42"/>
    </row>
    <row r="1727" spans="3:3" x14ac:dyDescent="0.4">
      <c r="C1727" s="42"/>
    </row>
    <row r="1728" spans="3:3" x14ac:dyDescent="0.4">
      <c r="C1728" s="42"/>
    </row>
    <row r="1729" spans="3:3" x14ac:dyDescent="0.4">
      <c r="C1729" s="42"/>
    </row>
    <row r="1730" spans="3:3" x14ac:dyDescent="0.4">
      <c r="C1730" s="42"/>
    </row>
    <row r="1731" spans="3:3" x14ac:dyDescent="0.4">
      <c r="C1731" s="42"/>
    </row>
    <row r="1732" spans="3:3" x14ac:dyDescent="0.4">
      <c r="C1732" s="42"/>
    </row>
    <row r="1733" spans="3:3" x14ac:dyDescent="0.4">
      <c r="C1733" s="42"/>
    </row>
    <row r="1734" spans="3:3" x14ac:dyDescent="0.4">
      <c r="C1734" s="42"/>
    </row>
    <row r="1735" spans="3:3" x14ac:dyDescent="0.4">
      <c r="C1735" s="42"/>
    </row>
    <row r="1736" spans="3:3" x14ac:dyDescent="0.4">
      <c r="C1736" s="42"/>
    </row>
    <row r="1737" spans="3:3" x14ac:dyDescent="0.4">
      <c r="C1737" s="42"/>
    </row>
    <row r="1738" spans="3:3" x14ac:dyDescent="0.4">
      <c r="C1738" s="42"/>
    </row>
    <row r="1739" spans="3:3" x14ac:dyDescent="0.4">
      <c r="C1739" s="42"/>
    </row>
    <row r="1740" spans="3:3" x14ac:dyDescent="0.4">
      <c r="C1740" s="42"/>
    </row>
    <row r="1741" spans="3:3" x14ac:dyDescent="0.4">
      <c r="C1741" s="42"/>
    </row>
    <row r="1742" spans="3:3" x14ac:dyDescent="0.4">
      <c r="C1742" s="42"/>
    </row>
    <row r="1743" spans="3:3" x14ac:dyDescent="0.4">
      <c r="C1743" s="42"/>
    </row>
    <row r="1744" spans="3:3" x14ac:dyDescent="0.4">
      <c r="C1744" s="42"/>
    </row>
    <row r="1745" spans="3:3" x14ac:dyDescent="0.4">
      <c r="C1745" s="42"/>
    </row>
    <row r="1746" spans="3:3" x14ac:dyDescent="0.4">
      <c r="C1746" s="42"/>
    </row>
    <row r="1747" spans="3:3" x14ac:dyDescent="0.4">
      <c r="C1747" s="42"/>
    </row>
    <row r="1748" spans="3:3" x14ac:dyDescent="0.4">
      <c r="C1748" s="42"/>
    </row>
    <row r="1749" spans="3:3" x14ac:dyDescent="0.4">
      <c r="C1749" s="42"/>
    </row>
    <row r="1750" spans="3:3" x14ac:dyDescent="0.4">
      <c r="C1750" s="42"/>
    </row>
    <row r="1751" spans="3:3" x14ac:dyDescent="0.4">
      <c r="C1751" s="42"/>
    </row>
    <row r="1752" spans="3:3" x14ac:dyDescent="0.4">
      <c r="C1752" s="42"/>
    </row>
    <row r="1753" spans="3:3" x14ac:dyDescent="0.4">
      <c r="C1753" s="42"/>
    </row>
    <row r="1754" spans="3:3" x14ac:dyDescent="0.4">
      <c r="C1754" s="42"/>
    </row>
    <row r="1755" spans="3:3" x14ac:dyDescent="0.4">
      <c r="C1755" s="42"/>
    </row>
    <row r="1756" spans="3:3" x14ac:dyDescent="0.4">
      <c r="C1756" s="42"/>
    </row>
    <row r="1757" spans="3:3" x14ac:dyDescent="0.4">
      <c r="C1757" s="42"/>
    </row>
    <row r="1758" spans="3:3" x14ac:dyDescent="0.4">
      <c r="C1758" s="42"/>
    </row>
    <row r="1759" spans="3:3" x14ac:dyDescent="0.4">
      <c r="C1759" s="42"/>
    </row>
    <row r="1760" spans="3:3" x14ac:dyDescent="0.4">
      <c r="C1760" s="42"/>
    </row>
    <row r="1761" spans="3:3" x14ac:dyDescent="0.4">
      <c r="C1761" s="42"/>
    </row>
    <row r="1762" spans="3:3" x14ac:dyDescent="0.4">
      <c r="C1762" s="42"/>
    </row>
    <row r="1763" spans="3:3" x14ac:dyDescent="0.4">
      <c r="C1763" s="42"/>
    </row>
    <row r="1764" spans="3:3" x14ac:dyDescent="0.4">
      <c r="C1764" s="42"/>
    </row>
    <row r="1765" spans="3:3" x14ac:dyDescent="0.4">
      <c r="C1765" s="42"/>
    </row>
    <row r="1766" spans="3:3" x14ac:dyDescent="0.4">
      <c r="C1766" s="42"/>
    </row>
    <row r="1767" spans="3:3" x14ac:dyDescent="0.4">
      <c r="C1767" s="42"/>
    </row>
    <row r="1768" spans="3:3" x14ac:dyDescent="0.4">
      <c r="C1768" s="42"/>
    </row>
    <row r="1769" spans="3:3" x14ac:dyDescent="0.4">
      <c r="C1769" s="42"/>
    </row>
    <row r="1770" spans="3:3" x14ac:dyDescent="0.4">
      <c r="C1770" s="42"/>
    </row>
    <row r="1771" spans="3:3" x14ac:dyDescent="0.4">
      <c r="C1771" s="42"/>
    </row>
    <row r="1772" spans="3:3" x14ac:dyDescent="0.4">
      <c r="C1772" s="42"/>
    </row>
    <row r="1773" spans="3:3" x14ac:dyDescent="0.4">
      <c r="C1773" s="42"/>
    </row>
    <row r="1774" spans="3:3" x14ac:dyDescent="0.4">
      <c r="C1774" s="42"/>
    </row>
    <row r="1775" spans="3:3" x14ac:dyDescent="0.4">
      <c r="C1775" s="42"/>
    </row>
    <row r="1776" spans="3:3" x14ac:dyDescent="0.4">
      <c r="C1776" s="42"/>
    </row>
    <row r="1777" spans="3:3" x14ac:dyDescent="0.4">
      <c r="C1777" s="42"/>
    </row>
    <row r="1778" spans="3:3" x14ac:dyDescent="0.4">
      <c r="C1778" s="42"/>
    </row>
    <row r="1779" spans="3:3" x14ac:dyDescent="0.4">
      <c r="C1779" s="42"/>
    </row>
    <row r="1780" spans="3:3" x14ac:dyDescent="0.4">
      <c r="C1780" s="42"/>
    </row>
    <row r="1781" spans="3:3" x14ac:dyDescent="0.4">
      <c r="C1781" s="42"/>
    </row>
    <row r="1782" spans="3:3" x14ac:dyDescent="0.4">
      <c r="C1782" s="42"/>
    </row>
    <row r="1783" spans="3:3" x14ac:dyDescent="0.4">
      <c r="C1783" s="42"/>
    </row>
    <row r="1784" spans="3:3" x14ac:dyDescent="0.4">
      <c r="C1784" s="42"/>
    </row>
    <row r="1785" spans="3:3" x14ac:dyDescent="0.4">
      <c r="C1785" s="42"/>
    </row>
    <row r="1786" spans="3:3" x14ac:dyDescent="0.4">
      <c r="C1786" s="42"/>
    </row>
    <row r="1787" spans="3:3" x14ac:dyDescent="0.4">
      <c r="C1787" s="42"/>
    </row>
    <row r="1788" spans="3:3" x14ac:dyDescent="0.4">
      <c r="C1788" s="42"/>
    </row>
    <row r="1789" spans="3:3" x14ac:dyDescent="0.4">
      <c r="C1789" s="42"/>
    </row>
    <row r="1790" spans="3:3" x14ac:dyDescent="0.4">
      <c r="C1790" s="42"/>
    </row>
    <row r="1791" spans="3:3" x14ac:dyDescent="0.4">
      <c r="C1791" s="42"/>
    </row>
    <row r="1792" spans="3:3" x14ac:dyDescent="0.4">
      <c r="C1792" s="42"/>
    </row>
    <row r="1793" spans="3:3" x14ac:dyDescent="0.4">
      <c r="C1793" s="42"/>
    </row>
    <row r="1794" spans="3:3" x14ac:dyDescent="0.4">
      <c r="C1794" s="42"/>
    </row>
    <row r="1795" spans="3:3" x14ac:dyDescent="0.4">
      <c r="C1795" s="42"/>
    </row>
    <row r="1796" spans="3:3" x14ac:dyDescent="0.4">
      <c r="C1796" s="42"/>
    </row>
    <row r="1797" spans="3:3" x14ac:dyDescent="0.4">
      <c r="C1797" s="42"/>
    </row>
    <row r="1798" spans="3:3" x14ac:dyDescent="0.4">
      <c r="C1798" s="42"/>
    </row>
    <row r="1799" spans="3:3" x14ac:dyDescent="0.4">
      <c r="C1799" s="42"/>
    </row>
    <row r="1800" spans="3:3" x14ac:dyDescent="0.4">
      <c r="C1800" s="42"/>
    </row>
    <row r="1801" spans="3:3" x14ac:dyDescent="0.4">
      <c r="C1801" s="42"/>
    </row>
    <row r="1802" spans="3:3" x14ac:dyDescent="0.4">
      <c r="C1802" s="42"/>
    </row>
    <row r="1803" spans="3:3" x14ac:dyDescent="0.4">
      <c r="C1803" s="42"/>
    </row>
    <row r="1804" spans="3:3" x14ac:dyDescent="0.4">
      <c r="C1804" s="42"/>
    </row>
    <row r="1805" spans="3:3" x14ac:dyDescent="0.4">
      <c r="C1805" s="42"/>
    </row>
    <row r="1806" spans="3:3" x14ac:dyDescent="0.4">
      <c r="C1806" s="42"/>
    </row>
    <row r="1807" spans="3:3" x14ac:dyDescent="0.4">
      <c r="C1807" s="42"/>
    </row>
    <row r="1808" spans="3:3" x14ac:dyDescent="0.4">
      <c r="C1808" s="42"/>
    </row>
    <row r="1809" spans="3:3" x14ac:dyDescent="0.4">
      <c r="C1809" s="42"/>
    </row>
    <row r="1810" spans="3:3" x14ac:dyDescent="0.4">
      <c r="C1810" s="42"/>
    </row>
    <row r="1811" spans="3:3" x14ac:dyDescent="0.4">
      <c r="C1811" s="42"/>
    </row>
    <row r="1812" spans="3:3" x14ac:dyDescent="0.4">
      <c r="C1812" s="42"/>
    </row>
    <row r="1813" spans="3:3" x14ac:dyDescent="0.4">
      <c r="C1813" s="42"/>
    </row>
    <row r="1814" spans="3:3" x14ac:dyDescent="0.4">
      <c r="C1814" s="42"/>
    </row>
    <row r="1815" spans="3:3" x14ac:dyDescent="0.4">
      <c r="C1815" s="42"/>
    </row>
    <row r="1816" spans="3:3" x14ac:dyDescent="0.4">
      <c r="C1816" s="42"/>
    </row>
    <row r="1817" spans="3:3" x14ac:dyDescent="0.4">
      <c r="C1817" s="42"/>
    </row>
    <row r="1818" spans="3:3" x14ac:dyDescent="0.4">
      <c r="C1818" s="42"/>
    </row>
    <row r="1819" spans="3:3" x14ac:dyDescent="0.4">
      <c r="C1819" s="42"/>
    </row>
    <row r="1820" spans="3:3" x14ac:dyDescent="0.4">
      <c r="C1820" s="42"/>
    </row>
    <row r="1821" spans="3:3" x14ac:dyDescent="0.4">
      <c r="C1821" s="42"/>
    </row>
    <row r="1822" spans="3:3" x14ac:dyDescent="0.4">
      <c r="C1822" s="42"/>
    </row>
    <row r="1823" spans="3:3" x14ac:dyDescent="0.4">
      <c r="C1823" s="42"/>
    </row>
    <row r="1824" spans="3:3" x14ac:dyDescent="0.4">
      <c r="C1824" s="42"/>
    </row>
    <row r="1825" spans="3:3" x14ac:dyDescent="0.4">
      <c r="C1825" s="42"/>
    </row>
    <row r="1826" spans="3:3" x14ac:dyDescent="0.4">
      <c r="C1826" s="42"/>
    </row>
    <row r="1827" spans="3:3" x14ac:dyDescent="0.4">
      <c r="C1827" s="42"/>
    </row>
    <row r="1828" spans="3:3" x14ac:dyDescent="0.4">
      <c r="C1828" s="42"/>
    </row>
    <row r="1829" spans="3:3" x14ac:dyDescent="0.4">
      <c r="C1829" s="42"/>
    </row>
    <row r="1830" spans="3:3" x14ac:dyDescent="0.4">
      <c r="C1830" s="42"/>
    </row>
    <row r="1831" spans="3:3" x14ac:dyDescent="0.4">
      <c r="C1831" s="42"/>
    </row>
    <row r="1832" spans="3:3" x14ac:dyDescent="0.4">
      <c r="C1832" s="42"/>
    </row>
    <row r="1833" spans="3:3" x14ac:dyDescent="0.4">
      <c r="C1833" s="42"/>
    </row>
    <row r="1834" spans="3:3" x14ac:dyDescent="0.4">
      <c r="C1834" s="42"/>
    </row>
    <row r="1835" spans="3:3" x14ac:dyDescent="0.4">
      <c r="C1835" s="42"/>
    </row>
    <row r="1836" spans="3:3" x14ac:dyDescent="0.4">
      <c r="C1836" s="42"/>
    </row>
    <row r="1837" spans="3:3" x14ac:dyDescent="0.4">
      <c r="C1837" s="42"/>
    </row>
    <row r="1838" spans="3:3" x14ac:dyDescent="0.4">
      <c r="C1838" s="42"/>
    </row>
    <row r="1839" spans="3:3" x14ac:dyDescent="0.4">
      <c r="C1839" s="42"/>
    </row>
    <row r="1840" spans="3:3" x14ac:dyDescent="0.4">
      <c r="C1840" s="42"/>
    </row>
    <row r="1841" spans="3:3" x14ac:dyDescent="0.4">
      <c r="C1841" s="42"/>
    </row>
    <row r="1842" spans="3:3" x14ac:dyDescent="0.4">
      <c r="C1842" s="42"/>
    </row>
    <row r="1843" spans="3:3" x14ac:dyDescent="0.4">
      <c r="C1843" s="42"/>
    </row>
    <row r="1844" spans="3:3" x14ac:dyDescent="0.4">
      <c r="C1844" s="42"/>
    </row>
    <row r="1845" spans="3:3" x14ac:dyDescent="0.4">
      <c r="C1845" s="42"/>
    </row>
    <row r="1846" spans="3:3" x14ac:dyDescent="0.4">
      <c r="C1846" s="42"/>
    </row>
    <row r="1847" spans="3:3" x14ac:dyDescent="0.4">
      <c r="C1847" s="42"/>
    </row>
    <row r="1848" spans="3:3" x14ac:dyDescent="0.4">
      <c r="C1848" s="42"/>
    </row>
    <row r="1849" spans="3:3" x14ac:dyDescent="0.4">
      <c r="C1849" s="42"/>
    </row>
    <row r="1850" spans="3:3" x14ac:dyDescent="0.4">
      <c r="C1850" s="42"/>
    </row>
    <row r="1851" spans="3:3" x14ac:dyDescent="0.4">
      <c r="C1851" s="42"/>
    </row>
    <row r="1852" spans="3:3" x14ac:dyDescent="0.4">
      <c r="C1852" s="42"/>
    </row>
    <row r="1853" spans="3:3" x14ac:dyDescent="0.4">
      <c r="C1853" s="42"/>
    </row>
    <row r="1854" spans="3:3" x14ac:dyDescent="0.4">
      <c r="C1854" s="42"/>
    </row>
    <row r="1855" spans="3:3" x14ac:dyDescent="0.4">
      <c r="C1855" s="42"/>
    </row>
    <row r="1856" spans="3:3" x14ac:dyDescent="0.4">
      <c r="C1856" s="42"/>
    </row>
    <row r="1857" spans="3:3" x14ac:dyDescent="0.4">
      <c r="C1857" s="42"/>
    </row>
    <row r="1858" spans="3:3" x14ac:dyDescent="0.4">
      <c r="C1858" s="42"/>
    </row>
    <row r="1859" spans="3:3" x14ac:dyDescent="0.4">
      <c r="C1859" s="42"/>
    </row>
    <row r="1860" spans="3:3" x14ac:dyDescent="0.4">
      <c r="C1860" s="42"/>
    </row>
    <row r="1861" spans="3:3" x14ac:dyDescent="0.4">
      <c r="C1861" s="42"/>
    </row>
    <row r="1862" spans="3:3" x14ac:dyDescent="0.4">
      <c r="C1862" s="42"/>
    </row>
    <row r="1863" spans="3:3" x14ac:dyDescent="0.4">
      <c r="C1863" s="42"/>
    </row>
    <row r="1864" spans="3:3" x14ac:dyDescent="0.4">
      <c r="C1864" s="42"/>
    </row>
    <row r="1865" spans="3:3" x14ac:dyDescent="0.4">
      <c r="C1865" s="42"/>
    </row>
    <row r="1866" spans="3:3" x14ac:dyDescent="0.4">
      <c r="C1866" s="42"/>
    </row>
    <row r="1867" spans="3:3" x14ac:dyDescent="0.4">
      <c r="C1867" s="42"/>
    </row>
    <row r="1868" spans="3:3" x14ac:dyDescent="0.4">
      <c r="C1868" s="42"/>
    </row>
    <row r="1869" spans="3:3" x14ac:dyDescent="0.4">
      <c r="C1869" s="42"/>
    </row>
    <row r="1870" spans="3:3" x14ac:dyDescent="0.4">
      <c r="C1870" s="42"/>
    </row>
    <row r="1871" spans="3:3" x14ac:dyDescent="0.4">
      <c r="C1871" s="42"/>
    </row>
    <row r="1872" spans="3:3" x14ac:dyDescent="0.4">
      <c r="C1872" s="42"/>
    </row>
    <row r="1873" spans="3:3" x14ac:dyDescent="0.4">
      <c r="C1873" s="42"/>
    </row>
    <row r="1874" spans="3:3" x14ac:dyDescent="0.4">
      <c r="C1874" s="42"/>
    </row>
    <row r="1875" spans="3:3" x14ac:dyDescent="0.4">
      <c r="C1875" s="42"/>
    </row>
    <row r="1876" spans="3:3" x14ac:dyDescent="0.4">
      <c r="C1876" s="42"/>
    </row>
    <row r="1877" spans="3:3" x14ac:dyDescent="0.4">
      <c r="C1877" s="42"/>
    </row>
    <row r="1878" spans="3:3" x14ac:dyDescent="0.4">
      <c r="C1878" s="42"/>
    </row>
    <row r="1879" spans="3:3" x14ac:dyDescent="0.4">
      <c r="C1879" s="42"/>
    </row>
    <row r="1880" spans="3:3" x14ac:dyDescent="0.4">
      <c r="C1880" s="42"/>
    </row>
    <row r="1881" spans="3:3" x14ac:dyDescent="0.4">
      <c r="C1881" s="42"/>
    </row>
    <row r="1882" spans="3:3" x14ac:dyDescent="0.4">
      <c r="C1882" s="42"/>
    </row>
    <row r="1883" spans="3:3" x14ac:dyDescent="0.4">
      <c r="C1883" s="42"/>
    </row>
    <row r="1884" spans="3:3" x14ac:dyDescent="0.4">
      <c r="C1884" s="42"/>
    </row>
    <row r="1885" spans="3:3" x14ac:dyDescent="0.4">
      <c r="C1885" s="42"/>
    </row>
    <row r="1886" spans="3:3" x14ac:dyDescent="0.4">
      <c r="C1886" s="42"/>
    </row>
    <row r="1887" spans="3:3" x14ac:dyDescent="0.4">
      <c r="C1887" s="42"/>
    </row>
    <row r="1888" spans="3:3" x14ac:dyDescent="0.4">
      <c r="C1888" s="42"/>
    </row>
    <row r="1889" spans="3:3" x14ac:dyDescent="0.4">
      <c r="C1889" s="42"/>
    </row>
    <row r="1890" spans="3:3" x14ac:dyDescent="0.4">
      <c r="C1890" s="42"/>
    </row>
    <row r="1891" spans="3:3" x14ac:dyDescent="0.4">
      <c r="C1891" s="42"/>
    </row>
    <row r="1892" spans="3:3" x14ac:dyDescent="0.4">
      <c r="C1892" s="42"/>
    </row>
    <row r="1893" spans="3:3" x14ac:dyDescent="0.4">
      <c r="C1893" s="42"/>
    </row>
    <row r="1894" spans="3:3" x14ac:dyDescent="0.4">
      <c r="C1894" s="42"/>
    </row>
    <row r="1895" spans="3:3" x14ac:dyDescent="0.4">
      <c r="C1895" s="42"/>
    </row>
    <row r="1896" spans="3:3" x14ac:dyDescent="0.4">
      <c r="C1896" s="42"/>
    </row>
    <row r="1897" spans="3:3" x14ac:dyDescent="0.4">
      <c r="C1897" s="42"/>
    </row>
    <row r="1898" spans="3:3" x14ac:dyDescent="0.4">
      <c r="C1898" s="42"/>
    </row>
    <row r="1899" spans="3:3" x14ac:dyDescent="0.4">
      <c r="C1899" s="42"/>
    </row>
    <row r="1900" spans="3:3" x14ac:dyDescent="0.4">
      <c r="C1900" s="42"/>
    </row>
    <row r="1901" spans="3:3" x14ac:dyDescent="0.4">
      <c r="C1901" s="42"/>
    </row>
    <row r="1902" spans="3:3" x14ac:dyDescent="0.4">
      <c r="C1902" s="42"/>
    </row>
    <row r="1903" spans="3:3" x14ac:dyDescent="0.4">
      <c r="C1903" s="42"/>
    </row>
    <row r="1904" spans="3:3" x14ac:dyDescent="0.4">
      <c r="C1904" s="42"/>
    </row>
    <row r="1905" spans="3:3" x14ac:dyDescent="0.4">
      <c r="C1905" s="42"/>
    </row>
    <row r="1906" spans="3:3" x14ac:dyDescent="0.4">
      <c r="C1906" s="42"/>
    </row>
    <row r="1907" spans="3:3" x14ac:dyDescent="0.4">
      <c r="C1907" s="42"/>
    </row>
    <row r="1908" spans="3:3" x14ac:dyDescent="0.4">
      <c r="C1908" s="42"/>
    </row>
    <row r="1909" spans="3:3" x14ac:dyDescent="0.4">
      <c r="C1909" s="42"/>
    </row>
    <row r="1910" spans="3:3" x14ac:dyDescent="0.4">
      <c r="C1910" s="42"/>
    </row>
    <row r="1911" spans="3:3" x14ac:dyDescent="0.4">
      <c r="C1911" s="42"/>
    </row>
    <row r="1912" spans="3:3" x14ac:dyDescent="0.4">
      <c r="C1912" s="42"/>
    </row>
    <row r="1913" spans="3:3" x14ac:dyDescent="0.4">
      <c r="C1913" s="42"/>
    </row>
    <row r="1914" spans="3:3" x14ac:dyDescent="0.4">
      <c r="C1914" s="42"/>
    </row>
    <row r="1915" spans="3:3" x14ac:dyDescent="0.4">
      <c r="C1915" s="42"/>
    </row>
    <row r="1916" spans="3:3" x14ac:dyDescent="0.4">
      <c r="C1916" s="42"/>
    </row>
    <row r="1917" spans="3:3" x14ac:dyDescent="0.4">
      <c r="C1917" s="42"/>
    </row>
    <row r="1918" spans="3:3" x14ac:dyDescent="0.4">
      <c r="C1918" s="42"/>
    </row>
    <row r="1919" spans="3:3" x14ac:dyDescent="0.4">
      <c r="C1919" s="42"/>
    </row>
    <row r="1920" spans="3:3" x14ac:dyDescent="0.4">
      <c r="C1920" s="42"/>
    </row>
    <row r="1921" spans="3:3" x14ac:dyDescent="0.4">
      <c r="C1921" s="42"/>
    </row>
    <row r="1922" spans="3:3" x14ac:dyDescent="0.4">
      <c r="C1922" s="42"/>
    </row>
    <row r="1923" spans="3:3" x14ac:dyDescent="0.4">
      <c r="C1923" s="42"/>
    </row>
    <row r="1924" spans="3:3" x14ac:dyDescent="0.4">
      <c r="C1924" s="42"/>
    </row>
    <row r="1925" spans="3:3" x14ac:dyDescent="0.4">
      <c r="C1925" s="42"/>
    </row>
    <row r="1926" spans="3:3" x14ac:dyDescent="0.4">
      <c r="C1926" s="42"/>
    </row>
    <row r="1927" spans="3:3" x14ac:dyDescent="0.4">
      <c r="C1927" s="42"/>
    </row>
    <row r="1928" spans="3:3" x14ac:dyDescent="0.4">
      <c r="C1928" s="42"/>
    </row>
    <row r="1929" spans="3:3" x14ac:dyDescent="0.4">
      <c r="C1929" s="42"/>
    </row>
    <row r="1930" spans="3:3" x14ac:dyDescent="0.4">
      <c r="C1930" s="42"/>
    </row>
    <row r="1931" spans="3:3" x14ac:dyDescent="0.4">
      <c r="C1931" s="42"/>
    </row>
    <row r="1932" spans="3:3" x14ac:dyDescent="0.4">
      <c r="C1932" s="42"/>
    </row>
    <row r="1933" spans="3:3" x14ac:dyDescent="0.4">
      <c r="C1933" s="42"/>
    </row>
    <row r="1934" spans="3:3" x14ac:dyDescent="0.4">
      <c r="C1934" s="42"/>
    </row>
    <row r="1935" spans="3:3" x14ac:dyDescent="0.4">
      <c r="C1935" s="42"/>
    </row>
    <row r="1936" spans="3:3" x14ac:dyDescent="0.4">
      <c r="C1936" s="42"/>
    </row>
    <row r="1937" spans="3:3" x14ac:dyDescent="0.4">
      <c r="C1937" s="42"/>
    </row>
    <row r="1938" spans="3:3" x14ac:dyDescent="0.4">
      <c r="C1938" s="42"/>
    </row>
    <row r="1939" spans="3:3" x14ac:dyDescent="0.4">
      <c r="C1939" s="42"/>
    </row>
    <row r="1940" spans="3:3" x14ac:dyDescent="0.4">
      <c r="C1940" s="42"/>
    </row>
    <row r="1941" spans="3:3" x14ac:dyDescent="0.4">
      <c r="C1941" s="42"/>
    </row>
    <row r="1942" spans="3:3" x14ac:dyDescent="0.4">
      <c r="C1942" s="42"/>
    </row>
    <row r="1943" spans="3:3" x14ac:dyDescent="0.4">
      <c r="C1943" s="42"/>
    </row>
    <row r="1944" spans="3:3" x14ac:dyDescent="0.4">
      <c r="C1944" s="42"/>
    </row>
    <row r="1945" spans="3:3" x14ac:dyDescent="0.4">
      <c r="C1945" s="42"/>
    </row>
    <row r="1946" spans="3:3" x14ac:dyDescent="0.4">
      <c r="C1946" s="42"/>
    </row>
    <row r="1947" spans="3:3" x14ac:dyDescent="0.4">
      <c r="C1947" s="42"/>
    </row>
    <row r="1948" spans="3:3" x14ac:dyDescent="0.4">
      <c r="C1948" s="42"/>
    </row>
    <row r="1949" spans="3:3" x14ac:dyDescent="0.4">
      <c r="C1949" s="42"/>
    </row>
    <row r="1950" spans="3:3" x14ac:dyDescent="0.4">
      <c r="C1950" s="42"/>
    </row>
    <row r="1951" spans="3:3" x14ac:dyDescent="0.4">
      <c r="C1951" s="42"/>
    </row>
    <row r="1952" spans="3:3" x14ac:dyDescent="0.4">
      <c r="C1952" s="42"/>
    </row>
    <row r="1953" spans="3:3" x14ac:dyDescent="0.4">
      <c r="C1953" s="42"/>
    </row>
    <row r="1954" spans="3:3" x14ac:dyDescent="0.4">
      <c r="C1954" s="42"/>
    </row>
    <row r="1955" spans="3:3" x14ac:dyDescent="0.4">
      <c r="C1955" s="42"/>
    </row>
    <row r="1956" spans="3:3" x14ac:dyDescent="0.4">
      <c r="C1956" s="42"/>
    </row>
    <row r="1957" spans="3:3" x14ac:dyDescent="0.4">
      <c r="C1957" s="42"/>
    </row>
    <row r="1958" spans="3:3" x14ac:dyDescent="0.4">
      <c r="C1958" s="42"/>
    </row>
    <row r="1959" spans="3:3" x14ac:dyDescent="0.4">
      <c r="C1959" s="42"/>
    </row>
    <row r="1960" spans="3:3" x14ac:dyDescent="0.4">
      <c r="C1960" s="42"/>
    </row>
    <row r="1961" spans="3:3" x14ac:dyDescent="0.4">
      <c r="C1961" s="42"/>
    </row>
    <row r="1962" spans="3:3" x14ac:dyDescent="0.4">
      <c r="C1962" s="42"/>
    </row>
    <row r="1963" spans="3:3" x14ac:dyDescent="0.4">
      <c r="C1963" s="42"/>
    </row>
    <row r="1964" spans="3:3" x14ac:dyDescent="0.4">
      <c r="C1964" s="42"/>
    </row>
    <row r="1965" spans="3:3" x14ac:dyDescent="0.4">
      <c r="C1965" s="42"/>
    </row>
    <row r="1966" spans="3:3" x14ac:dyDescent="0.4">
      <c r="C1966" s="42"/>
    </row>
    <row r="1967" spans="3:3" x14ac:dyDescent="0.4">
      <c r="C1967" s="42"/>
    </row>
    <row r="1968" spans="3:3" x14ac:dyDescent="0.4">
      <c r="C1968" s="42"/>
    </row>
    <row r="1969" spans="3:3" x14ac:dyDescent="0.4">
      <c r="C1969" s="42"/>
    </row>
    <row r="1970" spans="3:3" x14ac:dyDescent="0.4">
      <c r="C1970" s="42"/>
    </row>
    <row r="1971" spans="3:3" x14ac:dyDescent="0.4">
      <c r="C1971" s="42"/>
    </row>
    <row r="1972" spans="3:3" x14ac:dyDescent="0.4">
      <c r="C1972" s="42"/>
    </row>
    <row r="1973" spans="3:3" x14ac:dyDescent="0.4">
      <c r="C1973" s="42"/>
    </row>
    <row r="1974" spans="3:3" x14ac:dyDescent="0.4">
      <c r="C1974" s="42"/>
    </row>
    <row r="1975" spans="3:3" x14ac:dyDescent="0.4">
      <c r="C1975" s="42"/>
    </row>
    <row r="1976" spans="3:3" x14ac:dyDescent="0.4">
      <c r="C1976" s="42"/>
    </row>
    <row r="1977" spans="3:3" x14ac:dyDescent="0.4">
      <c r="C1977" s="42"/>
    </row>
    <row r="1978" spans="3:3" x14ac:dyDescent="0.4">
      <c r="C1978" s="42"/>
    </row>
    <row r="1979" spans="3:3" x14ac:dyDescent="0.4">
      <c r="C1979" s="42"/>
    </row>
    <row r="1980" spans="3:3" x14ac:dyDescent="0.4">
      <c r="C1980" s="42"/>
    </row>
    <row r="1981" spans="3:3" x14ac:dyDescent="0.4">
      <c r="C1981" s="42"/>
    </row>
    <row r="1982" spans="3:3" x14ac:dyDescent="0.4">
      <c r="C1982" s="42"/>
    </row>
    <row r="1983" spans="3:3" x14ac:dyDescent="0.4">
      <c r="C1983" s="42"/>
    </row>
    <row r="1984" spans="3:3" x14ac:dyDescent="0.4">
      <c r="C1984" s="42"/>
    </row>
    <row r="1985" spans="3:3" x14ac:dyDescent="0.4">
      <c r="C1985" s="42"/>
    </row>
    <row r="1986" spans="3:3" x14ac:dyDescent="0.4">
      <c r="C1986" s="42"/>
    </row>
    <row r="1987" spans="3:3" x14ac:dyDescent="0.4">
      <c r="C1987" s="42"/>
    </row>
    <row r="1988" spans="3:3" x14ac:dyDescent="0.4">
      <c r="C1988" s="42"/>
    </row>
    <row r="1989" spans="3:3" x14ac:dyDescent="0.4">
      <c r="C1989" s="42"/>
    </row>
    <row r="1990" spans="3:3" x14ac:dyDescent="0.4">
      <c r="C1990" s="42"/>
    </row>
    <row r="1991" spans="3:3" x14ac:dyDescent="0.4">
      <c r="C1991" s="42"/>
    </row>
    <row r="1992" spans="3:3" x14ac:dyDescent="0.4">
      <c r="C1992" s="42"/>
    </row>
    <row r="1993" spans="3:3" x14ac:dyDescent="0.4">
      <c r="C1993" s="42"/>
    </row>
    <row r="1994" spans="3:3" x14ac:dyDescent="0.4">
      <c r="C1994" s="42"/>
    </row>
    <row r="1995" spans="3:3" x14ac:dyDescent="0.4">
      <c r="C1995" s="42"/>
    </row>
    <row r="1996" spans="3:3" x14ac:dyDescent="0.4">
      <c r="C1996" s="42"/>
    </row>
    <row r="1997" spans="3:3" x14ac:dyDescent="0.4">
      <c r="C1997" s="42"/>
    </row>
    <row r="1998" spans="3:3" x14ac:dyDescent="0.4">
      <c r="C1998" s="42"/>
    </row>
    <row r="1999" spans="3:3" x14ac:dyDescent="0.4">
      <c r="C1999" s="42"/>
    </row>
    <row r="2000" spans="3:3" x14ac:dyDescent="0.4">
      <c r="C2000" s="42"/>
    </row>
    <row r="2001" spans="3:3" x14ac:dyDescent="0.4">
      <c r="C2001" s="42"/>
    </row>
    <row r="2002" spans="3:3" x14ac:dyDescent="0.4">
      <c r="C2002" s="42"/>
    </row>
    <row r="2003" spans="3:3" x14ac:dyDescent="0.4">
      <c r="C2003" s="42"/>
    </row>
    <row r="2004" spans="3:3" x14ac:dyDescent="0.4">
      <c r="C2004" s="42"/>
    </row>
    <row r="2005" spans="3:3" x14ac:dyDescent="0.4">
      <c r="C2005" s="42"/>
    </row>
    <row r="2006" spans="3:3" x14ac:dyDescent="0.4">
      <c r="C2006" s="42"/>
    </row>
    <row r="2007" spans="3:3" x14ac:dyDescent="0.4">
      <c r="C2007" s="42"/>
    </row>
    <row r="2008" spans="3:3" x14ac:dyDescent="0.4">
      <c r="C2008" s="42"/>
    </row>
    <row r="2009" spans="3:3" x14ac:dyDescent="0.4">
      <c r="C2009" s="42"/>
    </row>
    <row r="2010" spans="3:3" x14ac:dyDescent="0.4">
      <c r="C2010" s="42"/>
    </row>
    <row r="2011" spans="3:3" x14ac:dyDescent="0.4">
      <c r="C2011" s="42"/>
    </row>
    <row r="2012" spans="3:3" x14ac:dyDescent="0.4">
      <c r="C2012" s="42"/>
    </row>
    <row r="2013" spans="3:3" x14ac:dyDescent="0.4">
      <c r="C2013" s="42"/>
    </row>
    <row r="2014" spans="3:3" x14ac:dyDescent="0.4">
      <c r="C2014" s="42"/>
    </row>
    <row r="2015" spans="3:3" x14ac:dyDescent="0.4">
      <c r="C2015" s="42"/>
    </row>
    <row r="2016" spans="3:3" x14ac:dyDescent="0.4">
      <c r="C2016" s="42"/>
    </row>
    <row r="2017" spans="3:3" x14ac:dyDescent="0.4">
      <c r="C2017" s="42"/>
    </row>
    <row r="2018" spans="3:3" x14ac:dyDescent="0.4">
      <c r="C2018" s="42"/>
    </row>
    <row r="2019" spans="3:3" x14ac:dyDescent="0.4">
      <c r="C2019" s="42"/>
    </row>
    <row r="2020" spans="3:3" x14ac:dyDescent="0.4">
      <c r="C2020" s="42"/>
    </row>
    <row r="2021" spans="3:3" x14ac:dyDescent="0.4">
      <c r="C2021" s="42"/>
    </row>
    <row r="2022" spans="3:3" x14ac:dyDescent="0.4">
      <c r="C2022" s="42"/>
    </row>
    <row r="2023" spans="3:3" x14ac:dyDescent="0.4">
      <c r="C2023" s="42"/>
    </row>
    <row r="2024" spans="3:3" x14ac:dyDescent="0.4">
      <c r="C2024" s="42"/>
    </row>
    <row r="2025" spans="3:3" x14ac:dyDescent="0.4">
      <c r="C2025" s="42"/>
    </row>
    <row r="2026" spans="3:3" x14ac:dyDescent="0.4">
      <c r="C2026" s="42"/>
    </row>
    <row r="2027" spans="3:3" x14ac:dyDescent="0.4">
      <c r="C2027" s="42"/>
    </row>
    <row r="2028" spans="3:3" x14ac:dyDescent="0.4">
      <c r="C2028" s="42"/>
    </row>
    <row r="2029" spans="3:3" x14ac:dyDescent="0.4">
      <c r="C2029" s="42"/>
    </row>
    <row r="2030" spans="3:3" x14ac:dyDescent="0.4">
      <c r="C2030" s="42"/>
    </row>
    <row r="2031" spans="3:3" x14ac:dyDescent="0.4">
      <c r="C2031" s="42"/>
    </row>
    <row r="2032" spans="3:3" x14ac:dyDescent="0.4">
      <c r="C2032" s="42"/>
    </row>
    <row r="2033" spans="3:3" x14ac:dyDescent="0.4">
      <c r="C2033" s="42"/>
    </row>
    <row r="2034" spans="3:3" x14ac:dyDescent="0.4">
      <c r="C2034" s="42"/>
    </row>
    <row r="2035" spans="3:3" x14ac:dyDescent="0.4">
      <c r="C2035" s="42"/>
    </row>
    <row r="2036" spans="3:3" x14ac:dyDescent="0.4">
      <c r="C2036" s="42"/>
    </row>
    <row r="2037" spans="3:3" x14ac:dyDescent="0.4">
      <c r="C2037" s="42"/>
    </row>
    <row r="2038" spans="3:3" x14ac:dyDescent="0.4">
      <c r="C2038" s="42"/>
    </row>
    <row r="2039" spans="3:3" x14ac:dyDescent="0.4">
      <c r="C2039" s="42"/>
    </row>
    <row r="2040" spans="3:3" x14ac:dyDescent="0.4">
      <c r="C2040" s="42"/>
    </row>
    <row r="2041" spans="3:3" x14ac:dyDescent="0.4">
      <c r="C2041" s="42"/>
    </row>
    <row r="2042" spans="3:3" x14ac:dyDescent="0.4">
      <c r="C2042" s="42"/>
    </row>
    <row r="2043" spans="3:3" x14ac:dyDescent="0.4">
      <c r="C2043" s="42"/>
    </row>
    <row r="2044" spans="3:3" x14ac:dyDescent="0.4">
      <c r="C2044" s="42"/>
    </row>
    <row r="2045" spans="3:3" x14ac:dyDescent="0.4">
      <c r="C2045" s="42"/>
    </row>
    <row r="2046" spans="3:3" x14ac:dyDescent="0.4">
      <c r="C2046" s="42"/>
    </row>
    <row r="2047" spans="3:3" x14ac:dyDescent="0.4">
      <c r="C2047" s="42"/>
    </row>
    <row r="2048" spans="3:3" x14ac:dyDescent="0.4">
      <c r="C2048" s="42"/>
    </row>
    <row r="2049" spans="3:3" x14ac:dyDescent="0.4">
      <c r="C2049" s="42"/>
    </row>
    <row r="2050" spans="3:3" x14ac:dyDescent="0.4">
      <c r="C2050" s="42"/>
    </row>
    <row r="2051" spans="3:3" x14ac:dyDescent="0.4">
      <c r="C2051" s="42"/>
    </row>
    <row r="2052" spans="3:3" x14ac:dyDescent="0.4">
      <c r="C2052" s="42"/>
    </row>
    <row r="2053" spans="3:3" x14ac:dyDescent="0.4">
      <c r="C2053" s="42"/>
    </row>
    <row r="2054" spans="3:3" x14ac:dyDescent="0.4">
      <c r="C2054" s="42"/>
    </row>
    <row r="2055" spans="3:3" x14ac:dyDescent="0.4">
      <c r="C2055" s="42"/>
    </row>
    <row r="2056" spans="3:3" x14ac:dyDescent="0.4">
      <c r="C2056" s="42"/>
    </row>
    <row r="2057" spans="3:3" x14ac:dyDescent="0.4">
      <c r="C2057" s="42"/>
    </row>
    <row r="2058" spans="3:3" x14ac:dyDescent="0.4">
      <c r="C2058" s="42"/>
    </row>
    <row r="2059" spans="3:3" x14ac:dyDescent="0.4">
      <c r="C2059" s="42"/>
    </row>
    <row r="2060" spans="3:3" x14ac:dyDescent="0.4">
      <c r="C2060" s="42"/>
    </row>
    <row r="2061" spans="3:3" x14ac:dyDescent="0.4">
      <c r="C2061" s="42"/>
    </row>
    <row r="2062" spans="3:3" x14ac:dyDescent="0.4">
      <c r="C2062" s="42"/>
    </row>
    <row r="2063" spans="3:3" x14ac:dyDescent="0.4">
      <c r="C2063" s="42"/>
    </row>
    <row r="2064" spans="3:3" x14ac:dyDescent="0.4">
      <c r="C2064" s="42"/>
    </row>
    <row r="2065" spans="3:3" x14ac:dyDescent="0.4">
      <c r="C2065" s="42"/>
    </row>
    <row r="2066" spans="3:3" x14ac:dyDescent="0.4">
      <c r="C2066" s="42"/>
    </row>
    <row r="2067" spans="3:3" x14ac:dyDescent="0.4">
      <c r="C2067" s="42"/>
    </row>
    <row r="2068" spans="3:3" x14ac:dyDescent="0.4">
      <c r="C2068" s="42"/>
    </row>
    <row r="2069" spans="3:3" x14ac:dyDescent="0.4">
      <c r="C2069" s="42"/>
    </row>
    <row r="2070" spans="3:3" x14ac:dyDescent="0.4">
      <c r="C2070" s="42"/>
    </row>
    <row r="2071" spans="3:3" x14ac:dyDescent="0.4">
      <c r="C2071" s="42"/>
    </row>
    <row r="2072" spans="3:3" x14ac:dyDescent="0.4">
      <c r="C2072" s="42"/>
    </row>
    <row r="2073" spans="3:3" x14ac:dyDescent="0.4">
      <c r="C2073" s="42"/>
    </row>
    <row r="2074" spans="3:3" x14ac:dyDescent="0.4">
      <c r="C2074" s="42"/>
    </row>
    <row r="2075" spans="3:3" x14ac:dyDescent="0.4">
      <c r="C2075" s="42"/>
    </row>
    <row r="2076" spans="3:3" x14ac:dyDescent="0.4">
      <c r="C2076" s="42"/>
    </row>
    <row r="2077" spans="3:3" x14ac:dyDescent="0.4">
      <c r="C2077" s="42"/>
    </row>
    <row r="2078" spans="3:3" x14ac:dyDescent="0.4">
      <c r="C2078" s="42"/>
    </row>
    <row r="2079" spans="3:3" x14ac:dyDescent="0.4">
      <c r="C2079" s="42"/>
    </row>
    <row r="2080" spans="3:3" x14ac:dyDescent="0.4">
      <c r="C2080" s="42"/>
    </row>
    <row r="2081" spans="3:3" x14ac:dyDescent="0.4">
      <c r="C2081" s="42"/>
    </row>
    <row r="2082" spans="3:3" x14ac:dyDescent="0.4">
      <c r="C2082" s="42"/>
    </row>
    <row r="2083" spans="3:3" x14ac:dyDescent="0.4">
      <c r="C2083" s="42"/>
    </row>
    <row r="2084" spans="3:3" x14ac:dyDescent="0.4">
      <c r="C2084" s="42"/>
    </row>
    <row r="2085" spans="3:3" x14ac:dyDescent="0.4">
      <c r="C2085" s="42"/>
    </row>
    <row r="2086" spans="3:3" x14ac:dyDescent="0.4">
      <c r="C2086" s="42"/>
    </row>
    <row r="2087" spans="3:3" x14ac:dyDescent="0.4">
      <c r="C2087" s="42"/>
    </row>
    <row r="2088" spans="3:3" x14ac:dyDescent="0.4">
      <c r="C2088" s="42"/>
    </row>
    <row r="2089" spans="3:3" x14ac:dyDescent="0.4">
      <c r="C2089" s="42"/>
    </row>
    <row r="2090" spans="3:3" x14ac:dyDescent="0.4">
      <c r="C2090" s="42"/>
    </row>
    <row r="2091" spans="3:3" x14ac:dyDescent="0.4">
      <c r="C2091" s="42"/>
    </row>
    <row r="2092" spans="3:3" x14ac:dyDescent="0.4">
      <c r="C2092" s="42"/>
    </row>
    <row r="2093" spans="3:3" x14ac:dyDescent="0.4">
      <c r="C2093" s="42"/>
    </row>
    <row r="2094" spans="3:3" x14ac:dyDescent="0.4">
      <c r="C2094" s="42"/>
    </row>
    <row r="2095" spans="3:3" x14ac:dyDescent="0.4">
      <c r="C2095" s="42"/>
    </row>
    <row r="2096" spans="3:3" x14ac:dyDescent="0.4">
      <c r="C2096" s="42"/>
    </row>
    <row r="2097" spans="3:3" x14ac:dyDescent="0.4">
      <c r="C2097" s="42"/>
    </row>
    <row r="2098" spans="3:3" x14ac:dyDescent="0.4">
      <c r="C2098" s="42"/>
    </row>
    <row r="2099" spans="3:3" x14ac:dyDescent="0.4">
      <c r="C2099" s="42"/>
    </row>
    <row r="2100" spans="3:3" x14ac:dyDescent="0.4">
      <c r="C2100" s="42"/>
    </row>
    <row r="2101" spans="3:3" x14ac:dyDescent="0.4">
      <c r="C2101" s="42"/>
    </row>
    <row r="2102" spans="3:3" x14ac:dyDescent="0.4">
      <c r="C2102" s="42"/>
    </row>
    <row r="2103" spans="3:3" x14ac:dyDescent="0.4">
      <c r="C2103" s="42"/>
    </row>
    <row r="2104" spans="3:3" x14ac:dyDescent="0.4">
      <c r="C2104" s="42"/>
    </row>
    <row r="2105" spans="3:3" x14ac:dyDescent="0.4">
      <c r="C2105" s="42"/>
    </row>
    <row r="2106" spans="3:3" x14ac:dyDescent="0.4">
      <c r="C2106" s="42"/>
    </row>
    <row r="2107" spans="3:3" x14ac:dyDescent="0.4">
      <c r="C2107" s="42"/>
    </row>
    <row r="2108" spans="3:3" x14ac:dyDescent="0.4">
      <c r="C2108" s="42"/>
    </row>
    <row r="2109" spans="3:3" x14ac:dyDescent="0.4">
      <c r="C2109" s="42"/>
    </row>
    <row r="2110" spans="3:3" x14ac:dyDescent="0.4">
      <c r="C2110" s="42"/>
    </row>
    <row r="2111" spans="3:3" x14ac:dyDescent="0.4">
      <c r="C2111" s="42"/>
    </row>
    <row r="2112" spans="3:3" x14ac:dyDescent="0.4">
      <c r="C2112" s="42"/>
    </row>
    <row r="2113" spans="3:3" x14ac:dyDescent="0.4">
      <c r="C2113" s="42"/>
    </row>
    <row r="2114" spans="3:3" x14ac:dyDescent="0.4">
      <c r="C2114" s="42"/>
    </row>
    <row r="2115" spans="3:3" x14ac:dyDescent="0.4">
      <c r="C2115" s="42"/>
    </row>
    <row r="2116" spans="3:3" x14ac:dyDescent="0.4">
      <c r="C2116" s="42"/>
    </row>
    <row r="2117" spans="3:3" x14ac:dyDescent="0.4">
      <c r="C2117" s="42"/>
    </row>
    <row r="2118" spans="3:3" x14ac:dyDescent="0.4">
      <c r="C2118" s="42"/>
    </row>
    <row r="2119" spans="3:3" x14ac:dyDescent="0.4">
      <c r="C2119" s="42"/>
    </row>
    <row r="2120" spans="3:3" x14ac:dyDescent="0.4">
      <c r="C2120" s="42"/>
    </row>
    <row r="2121" spans="3:3" x14ac:dyDescent="0.4">
      <c r="C2121" s="42"/>
    </row>
    <row r="2122" spans="3:3" x14ac:dyDescent="0.4">
      <c r="C2122" s="42"/>
    </row>
    <row r="2123" spans="3:3" x14ac:dyDescent="0.4">
      <c r="C2123" s="42"/>
    </row>
    <row r="2124" spans="3:3" x14ac:dyDescent="0.4">
      <c r="C2124" s="42"/>
    </row>
    <row r="2125" spans="3:3" x14ac:dyDescent="0.4">
      <c r="C2125" s="42"/>
    </row>
    <row r="2126" spans="3:3" x14ac:dyDescent="0.4">
      <c r="C2126" s="42"/>
    </row>
    <row r="2127" spans="3:3" x14ac:dyDescent="0.4">
      <c r="C2127" s="42"/>
    </row>
    <row r="2128" spans="3:3" x14ac:dyDescent="0.4">
      <c r="C2128" s="42"/>
    </row>
    <row r="2129" spans="3:3" x14ac:dyDescent="0.4">
      <c r="C2129" s="42"/>
    </row>
    <row r="2130" spans="3:3" x14ac:dyDescent="0.4">
      <c r="C2130" s="42"/>
    </row>
    <row r="2131" spans="3:3" x14ac:dyDescent="0.4">
      <c r="C2131" s="42"/>
    </row>
    <row r="2132" spans="3:3" x14ac:dyDescent="0.4">
      <c r="C2132" s="42"/>
    </row>
    <row r="2133" spans="3:3" x14ac:dyDescent="0.4">
      <c r="C2133" s="42"/>
    </row>
    <row r="2134" spans="3:3" x14ac:dyDescent="0.4">
      <c r="C2134" s="42"/>
    </row>
    <row r="2135" spans="3:3" x14ac:dyDescent="0.4">
      <c r="C2135" s="42"/>
    </row>
    <row r="2136" spans="3:3" x14ac:dyDescent="0.4">
      <c r="C2136" s="42"/>
    </row>
    <row r="2137" spans="3:3" x14ac:dyDescent="0.4">
      <c r="C2137" s="42"/>
    </row>
    <row r="2138" spans="3:3" x14ac:dyDescent="0.4">
      <c r="C2138" s="42"/>
    </row>
    <row r="2139" spans="3:3" x14ac:dyDescent="0.4">
      <c r="C2139" s="42"/>
    </row>
    <row r="2140" spans="3:3" x14ac:dyDescent="0.4">
      <c r="C2140" s="42"/>
    </row>
    <row r="2141" spans="3:3" x14ac:dyDescent="0.4">
      <c r="C2141" s="42"/>
    </row>
    <row r="2142" spans="3:3" x14ac:dyDescent="0.4">
      <c r="C2142" s="42"/>
    </row>
    <row r="2143" spans="3:3" x14ac:dyDescent="0.4">
      <c r="C2143" s="42"/>
    </row>
    <row r="2144" spans="3:3" x14ac:dyDescent="0.4">
      <c r="C2144" s="42"/>
    </row>
    <row r="2145" spans="3:3" x14ac:dyDescent="0.4">
      <c r="C2145" s="42"/>
    </row>
    <row r="2146" spans="3:3" x14ac:dyDescent="0.4">
      <c r="C2146" s="42"/>
    </row>
    <row r="2147" spans="3:3" x14ac:dyDescent="0.4">
      <c r="C2147" s="42"/>
    </row>
    <row r="2148" spans="3:3" x14ac:dyDescent="0.4">
      <c r="C2148" s="42"/>
    </row>
    <row r="2149" spans="3:3" x14ac:dyDescent="0.4">
      <c r="C2149" s="42"/>
    </row>
    <row r="2150" spans="3:3" x14ac:dyDescent="0.4">
      <c r="C2150" s="42"/>
    </row>
    <row r="2151" spans="3:3" x14ac:dyDescent="0.4">
      <c r="C2151" s="42"/>
    </row>
    <row r="2152" spans="3:3" x14ac:dyDescent="0.4">
      <c r="C2152" s="42"/>
    </row>
    <row r="2153" spans="3:3" x14ac:dyDescent="0.4">
      <c r="C2153" s="42"/>
    </row>
    <row r="2154" spans="3:3" x14ac:dyDescent="0.4">
      <c r="C2154" s="42"/>
    </row>
    <row r="2155" spans="3:3" x14ac:dyDescent="0.4">
      <c r="C2155" s="42"/>
    </row>
    <row r="2156" spans="3:3" x14ac:dyDescent="0.4">
      <c r="C2156" s="42"/>
    </row>
    <row r="2157" spans="3:3" x14ac:dyDescent="0.4">
      <c r="C2157" s="42"/>
    </row>
    <row r="2158" spans="3:3" x14ac:dyDescent="0.4">
      <c r="C2158" s="42"/>
    </row>
    <row r="2159" spans="3:3" x14ac:dyDescent="0.4">
      <c r="C2159" s="42"/>
    </row>
    <row r="2160" spans="3:3" x14ac:dyDescent="0.4">
      <c r="C2160" s="42"/>
    </row>
    <row r="2161" spans="3:3" x14ac:dyDescent="0.4">
      <c r="C2161" s="42"/>
    </row>
    <row r="2162" spans="3:3" x14ac:dyDescent="0.4">
      <c r="C2162" s="42"/>
    </row>
    <row r="2163" spans="3:3" x14ac:dyDescent="0.4">
      <c r="C2163" s="42"/>
    </row>
    <row r="2164" spans="3:3" x14ac:dyDescent="0.4">
      <c r="C2164" s="42"/>
    </row>
    <row r="2165" spans="3:3" x14ac:dyDescent="0.4">
      <c r="C2165" s="42"/>
    </row>
    <row r="2166" spans="3:3" x14ac:dyDescent="0.4">
      <c r="C2166" s="42"/>
    </row>
    <row r="2167" spans="3:3" x14ac:dyDescent="0.4">
      <c r="C2167" s="42"/>
    </row>
    <row r="2168" spans="3:3" x14ac:dyDescent="0.4">
      <c r="C2168" s="42"/>
    </row>
    <row r="2169" spans="3:3" x14ac:dyDescent="0.4">
      <c r="C2169" s="42"/>
    </row>
    <row r="2170" spans="3:3" x14ac:dyDescent="0.4">
      <c r="C2170" s="42"/>
    </row>
    <row r="2171" spans="3:3" x14ac:dyDescent="0.4">
      <c r="C2171" s="42"/>
    </row>
    <row r="2172" spans="3:3" x14ac:dyDescent="0.4">
      <c r="C2172" s="42"/>
    </row>
    <row r="2173" spans="3:3" x14ac:dyDescent="0.4">
      <c r="C2173" s="42"/>
    </row>
    <row r="2174" spans="3:3" x14ac:dyDescent="0.4">
      <c r="C2174" s="42"/>
    </row>
    <row r="2175" spans="3:3" x14ac:dyDescent="0.4">
      <c r="C2175" s="42"/>
    </row>
    <row r="2176" spans="3:3" x14ac:dyDescent="0.4">
      <c r="C2176" s="42"/>
    </row>
    <row r="2177" spans="3:3" x14ac:dyDescent="0.4">
      <c r="C2177" s="42"/>
    </row>
    <row r="2178" spans="3:3" x14ac:dyDescent="0.4">
      <c r="C2178" s="42"/>
    </row>
    <row r="2179" spans="3:3" x14ac:dyDescent="0.4">
      <c r="C2179" s="42"/>
    </row>
    <row r="2180" spans="3:3" x14ac:dyDescent="0.4">
      <c r="C2180" s="42"/>
    </row>
    <row r="2181" spans="3:3" x14ac:dyDescent="0.4">
      <c r="C2181" s="42"/>
    </row>
    <row r="2182" spans="3:3" x14ac:dyDescent="0.4">
      <c r="C2182" s="42"/>
    </row>
    <row r="2183" spans="3:3" x14ac:dyDescent="0.4">
      <c r="C2183" s="42"/>
    </row>
    <row r="2184" spans="3:3" x14ac:dyDescent="0.4">
      <c r="C2184" s="42"/>
    </row>
    <row r="2185" spans="3:3" x14ac:dyDescent="0.4">
      <c r="C2185" s="42"/>
    </row>
    <row r="2186" spans="3:3" x14ac:dyDescent="0.4">
      <c r="C2186" s="42"/>
    </row>
    <row r="2187" spans="3:3" x14ac:dyDescent="0.4">
      <c r="C2187" s="42"/>
    </row>
    <row r="2188" spans="3:3" x14ac:dyDescent="0.4">
      <c r="C2188" s="42"/>
    </row>
    <row r="2189" spans="3:3" x14ac:dyDescent="0.4">
      <c r="C2189" s="42"/>
    </row>
    <row r="2190" spans="3:3" x14ac:dyDescent="0.4">
      <c r="C2190" s="42"/>
    </row>
    <row r="2191" spans="3:3" x14ac:dyDescent="0.4">
      <c r="C2191" s="42"/>
    </row>
    <row r="2192" spans="3:3" x14ac:dyDescent="0.4">
      <c r="C2192" s="42"/>
    </row>
    <row r="2193" spans="3:3" x14ac:dyDescent="0.4">
      <c r="C2193" s="42"/>
    </row>
    <row r="2194" spans="3:3" x14ac:dyDescent="0.4">
      <c r="C2194" s="42"/>
    </row>
    <row r="2195" spans="3:3" x14ac:dyDescent="0.4">
      <c r="C2195" s="42"/>
    </row>
    <row r="2196" spans="3:3" x14ac:dyDescent="0.4">
      <c r="C2196" s="42"/>
    </row>
    <row r="2197" spans="3:3" x14ac:dyDescent="0.4">
      <c r="C2197" s="42"/>
    </row>
    <row r="2198" spans="3:3" x14ac:dyDescent="0.4">
      <c r="C2198" s="42"/>
    </row>
    <row r="2199" spans="3:3" x14ac:dyDescent="0.4">
      <c r="C2199" s="42"/>
    </row>
    <row r="2200" spans="3:3" x14ac:dyDescent="0.4">
      <c r="C2200" s="42"/>
    </row>
    <row r="2201" spans="3:3" x14ac:dyDescent="0.4">
      <c r="C2201" s="42"/>
    </row>
    <row r="2202" spans="3:3" x14ac:dyDescent="0.4">
      <c r="C2202" s="42"/>
    </row>
    <row r="2203" spans="3:3" x14ac:dyDescent="0.4">
      <c r="C2203" s="42"/>
    </row>
    <row r="2204" spans="3:3" x14ac:dyDescent="0.4">
      <c r="C2204" s="42"/>
    </row>
    <row r="2205" spans="3:3" x14ac:dyDescent="0.4">
      <c r="C2205" s="42"/>
    </row>
    <row r="2206" spans="3:3" x14ac:dyDescent="0.4">
      <c r="C2206" s="42"/>
    </row>
    <row r="2207" spans="3:3" x14ac:dyDescent="0.4">
      <c r="C2207" s="42"/>
    </row>
    <row r="2208" spans="3:3" x14ac:dyDescent="0.4">
      <c r="C2208" s="42"/>
    </row>
    <row r="2209" spans="3:3" x14ac:dyDescent="0.4">
      <c r="C2209" s="42"/>
    </row>
    <row r="2210" spans="3:3" x14ac:dyDescent="0.4">
      <c r="C2210" s="42"/>
    </row>
    <row r="2211" spans="3:3" x14ac:dyDescent="0.4">
      <c r="C2211" s="42"/>
    </row>
    <row r="2212" spans="3:3" x14ac:dyDescent="0.4">
      <c r="C2212" s="42"/>
    </row>
    <row r="2213" spans="3:3" x14ac:dyDescent="0.4">
      <c r="C2213" s="42"/>
    </row>
    <row r="2214" spans="3:3" x14ac:dyDescent="0.4">
      <c r="C2214" s="42"/>
    </row>
    <row r="2215" spans="3:3" x14ac:dyDescent="0.4">
      <c r="C2215" s="42"/>
    </row>
    <row r="2216" spans="3:3" x14ac:dyDescent="0.4">
      <c r="C2216" s="42"/>
    </row>
    <row r="2217" spans="3:3" x14ac:dyDescent="0.4">
      <c r="C2217" s="42"/>
    </row>
    <row r="2218" spans="3:3" x14ac:dyDescent="0.4">
      <c r="C2218" s="42"/>
    </row>
    <row r="2219" spans="3:3" x14ac:dyDescent="0.4">
      <c r="C2219" s="42"/>
    </row>
    <row r="2220" spans="3:3" x14ac:dyDescent="0.4">
      <c r="C2220" s="42"/>
    </row>
    <row r="2221" spans="3:3" x14ac:dyDescent="0.4">
      <c r="C2221" s="42"/>
    </row>
    <row r="2222" spans="3:3" x14ac:dyDescent="0.4">
      <c r="C2222" s="42"/>
    </row>
    <row r="2223" spans="3:3" x14ac:dyDescent="0.4">
      <c r="C2223" s="42"/>
    </row>
    <row r="2224" spans="3:3" x14ac:dyDescent="0.4">
      <c r="C2224" s="42"/>
    </row>
    <row r="2225" spans="3:3" x14ac:dyDescent="0.4">
      <c r="C2225" s="42"/>
    </row>
    <row r="2226" spans="3:3" x14ac:dyDescent="0.4">
      <c r="C2226" s="42"/>
    </row>
    <row r="2227" spans="3:3" x14ac:dyDescent="0.4">
      <c r="C2227" s="42"/>
    </row>
    <row r="2228" spans="3:3" x14ac:dyDescent="0.4">
      <c r="C2228" s="42"/>
    </row>
    <row r="2229" spans="3:3" x14ac:dyDescent="0.4">
      <c r="C2229" s="42"/>
    </row>
    <row r="2230" spans="3:3" x14ac:dyDescent="0.4">
      <c r="C2230" s="42"/>
    </row>
    <row r="2231" spans="3:3" x14ac:dyDescent="0.4">
      <c r="C2231" s="42"/>
    </row>
    <row r="2232" spans="3:3" x14ac:dyDescent="0.4">
      <c r="C2232" s="42"/>
    </row>
    <row r="2233" spans="3:3" x14ac:dyDescent="0.4">
      <c r="C2233" s="42"/>
    </row>
    <row r="2234" spans="3:3" x14ac:dyDescent="0.4">
      <c r="C2234" s="42"/>
    </row>
    <row r="2235" spans="3:3" x14ac:dyDescent="0.4">
      <c r="C2235" s="42"/>
    </row>
    <row r="2236" spans="3:3" x14ac:dyDescent="0.4">
      <c r="C2236" s="42"/>
    </row>
    <row r="2237" spans="3:3" x14ac:dyDescent="0.4">
      <c r="C2237" s="42"/>
    </row>
    <row r="2238" spans="3:3" x14ac:dyDescent="0.4">
      <c r="C2238" s="42"/>
    </row>
    <row r="2239" spans="3:3" x14ac:dyDescent="0.4">
      <c r="C2239" s="42"/>
    </row>
    <row r="2240" spans="3:3" x14ac:dyDescent="0.4">
      <c r="C2240" s="42"/>
    </row>
    <row r="2241" spans="3:3" x14ac:dyDescent="0.4">
      <c r="C2241" s="42"/>
    </row>
    <row r="2242" spans="3:3" x14ac:dyDescent="0.4">
      <c r="C2242" s="42"/>
    </row>
    <row r="2243" spans="3:3" x14ac:dyDescent="0.4">
      <c r="C2243" s="42"/>
    </row>
    <row r="2244" spans="3:3" x14ac:dyDescent="0.4">
      <c r="C2244" s="42"/>
    </row>
    <row r="2245" spans="3:3" x14ac:dyDescent="0.4">
      <c r="C2245" s="42"/>
    </row>
    <row r="2246" spans="3:3" x14ac:dyDescent="0.4">
      <c r="C2246" s="42"/>
    </row>
    <row r="2247" spans="3:3" x14ac:dyDescent="0.4">
      <c r="C2247" s="42"/>
    </row>
    <row r="2248" spans="3:3" x14ac:dyDescent="0.4">
      <c r="C2248" s="42"/>
    </row>
    <row r="2249" spans="3:3" x14ac:dyDescent="0.4">
      <c r="C2249" s="42"/>
    </row>
    <row r="2250" spans="3:3" x14ac:dyDescent="0.4">
      <c r="C2250" s="42"/>
    </row>
    <row r="2251" spans="3:3" x14ac:dyDescent="0.4">
      <c r="C2251" s="42"/>
    </row>
    <row r="2252" spans="3:3" x14ac:dyDescent="0.4">
      <c r="C2252" s="42"/>
    </row>
    <row r="2253" spans="3:3" x14ac:dyDescent="0.4">
      <c r="C2253" s="42"/>
    </row>
    <row r="2254" spans="3:3" x14ac:dyDescent="0.4">
      <c r="C2254" s="42"/>
    </row>
    <row r="2255" spans="3:3" x14ac:dyDescent="0.4">
      <c r="C2255" s="42"/>
    </row>
    <row r="2256" spans="3:3" x14ac:dyDescent="0.4">
      <c r="C2256" s="42"/>
    </row>
    <row r="2257" spans="3:3" x14ac:dyDescent="0.4">
      <c r="C2257" s="42"/>
    </row>
    <row r="2258" spans="3:3" x14ac:dyDescent="0.4">
      <c r="C2258" s="42"/>
    </row>
    <row r="2259" spans="3:3" x14ac:dyDescent="0.4">
      <c r="C2259" s="42"/>
    </row>
    <row r="2260" spans="3:3" x14ac:dyDescent="0.4">
      <c r="C2260" s="42"/>
    </row>
    <row r="2261" spans="3:3" x14ac:dyDescent="0.4">
      <c r="C2261" s="42"/>
    </row>
    <row r="2262" spans="3:3" x14ac:dyDescent="0.4">
      <c r="C2262" s="42"/>
    </row>
    <row r="2263" spans="3:3" x14ac:dyDescent="0.4">
      <c r="C2263" s="42"/>
    </row>
    <row r="2264" spans="3:3" x14ac:dyDescent="0.4">
      <c r="C2264" s="42"/>
    </row>
    <row r="2265" spans="3:3" x14ac:dyDescent="0.4">
      <c r="C2265" s="42"/>
    </row>
    <row r="2266" spans="3:3" x14ac:dyDescent="0.4">
      <c r="C2266" s="42"/>
    </row>
    <row r="2267" spans="3:3" x14ac:dyDescent="0.4">
      <c r="C2267" s="42"/>
    </row>
    <row r="2268" spans="3:3" x14ac:dyDescent="0.4">
      <c r="C2268" s="42"/>
    </row>
    <row r="2269" spans="3:3" x14ac:dyDescent="0.4">
      <c r="C2269" s="42"/>
    </row>
    <row r="2270" spans="3:3" x14ac:dyDescent="0.4">
      <c r="C2270" s="42"/>
    </row>
    <row r="2271" spans="3:3" x14ac:dyDescent="0.4">
      <c r="C2271" s="42"/>
    </row>
    <row r="2272" spans="3:3" x14ac:dyDescent="0.4">
      <c r="C2272" s="42"/>
    </row>
    <row r="2273" spans="3:3" x14ac:dyDescent="0.4">
      <c r="C2273" s="42"/>
    </row>
    <row r="2274" spans="3:3" x14ac:dyDescent="0.4">
      <c r="C2274" s="42"/>
    </row>
    <row r="2275" spans="3:3" x14ac:dyDescent="0.4">
      <c r="C2275" s="42"/>
    </row>
    <row r="2276" spans="3:3" x14ac:dyDescent="0.4">
      <c r="C2276" s="42"/>
    </row>
    <row r="2277" spans="3:3" x14ac:dyDescent="0.4">
      <c r="C2277" s="42"/>
    </row>
    <row r="2278" spans="3:3" x14ac:dyDescent="0.4">
      <c r="C2278" s="42"/>
    </row>
    <row r="2279" spans="3:3" x14ac:dyDescent="0.4">
      <c r="C2279" s="42"/>
    </row>
    <row r="2280" spans="3:3" x14ac:dyDescent="0.4">
      <c r="C2280" s="42"/>
    </row>
    <row r="2281" spans="3:3" x14ac:dyDescent="0.4">
      <c r="C2281" s="42"/>
    </row>
    <row r="2282" spans="3:3" x14ac:dyDescent="0.4">
      <c r="C2282" s="42"/>
    </row>
    <row r="2283" spans="3:3" x14ac:dyDescent="0.4">
      <c r="C2283" s="42"/>
    </row>
    <row r="2284" spans="3:3" x14ac:dyDescent="0.4">
      <c r="C2284" s="42"/>
    </row>
    <row r="2285" spans="3:3" x14ac:dyDescent="0.4">
      <c r="C2285" s="42"/>
    </row>
    <row r="2286" spans="3:3" x14ac:dyDescent="0.4">
      <c r="C2286" s="42"/>
    </row>
    <row r="2287" spans="3:3" x14ac:dyDescent="0.4">
      <c r="C2287" s="42"/>
    </row>
    <row r="2288" spans="3:3" x14ac:dyDescent="0.4">
      <c r="C2288" s="42"/>
    </row>
    <row r="2289" spans="3:3" x14ac:dyDescent="0.4">
      <c r="C2289" s="42"/>
    </row>
    <row r="2290" spans="3:3" x14ac:dyDescent="0.4">
      <c r="C2290" s="42"/>
    </row>
    <row r="2291" spans="3:3" x14ac:dyDescent="0.4">
      <c r="C2291" s="42"/>
    </row>
    <row r="2292" spans="3:3" x14ac:dyDescent="0.4">
      <c r="C2292" s="42"/>
    </row>
    <row r="2293" spans="3:3" x14ac:dyDescent="0.4">
      <c r="C2293" s="42"/>
    </row>
    <row r="2294" spans="3:3" x14ac:dyDescent="0.4">
      <c r="C2294" s="42"/>
    </row>
    <row r="2295" spans="3:3" x14ac:dyDescent="0.4">
      <c r="C2295" s="42"/>
    </row>
    <row r="2296" spans="3:3" x14ac:dyDescent="0.4">
      <c r="C2296" s="42"/>
    </row>
    <row r="2297" spans="3:3" x14ac:dyDescent="0.4">
      <c r="C2297" s="42"/>
    </row>
    <row r="2298" spans="3:3" x14ac:dyDescent="0.4">
      <c r="C2298" s="42"/>
    </row>
    <row r="2299" spans="3:3" x14ac:dyDescent="0.4">
      <c r="C2299" s="42"/>
    </row>
    <row r="2300" spans="3:3" x14ac:dyDescent="0.4">
      <c r="C2300" s="42"/>
    </row>
    <row r="2301" spans="3:3" x14ac:dyDescent="0.4">
      <c r="C2301" s="42"/>
    </row>
    <row r="2302" spans="3:3" x14ac:dyDescent="0.4">
      <c r="C2302" s="42"/>
    </row>
    <row r="2303" spans="3:3" x14ac:dyDescent="0.4">
      <c r="C2303" s="42"/>
    </row>
    <row r="2304" spans="3:3" x14ac:dyDescent="0.4">
      <c r="C2304" s="42"/>
    </row>
    <row r="2305" spans="3:3" x14ac:dyDescent="0.4">
      <c r="C2305" s="42"/>
    </row>
    <row r="2306" spans="3:3" x14ac:dyDescent="0.4">
      <c r="C2306" s="42"/>
    </row>
    <row r="2307" spans="3:3" x14ac:dyDescent="0.4">
      <c r="C2307" s="42"/>
    </row>
    <row r="2308" spans="3:3" x14ac:dyDescent="0.4">
      <c r="C2308" s="42"/>
    </row>
    <row r="2309" spans="3:3" x14ac:dyDescent="0.4">
      <c r="C2309" s="42"/>
    </row>
    <row r="2310" spans="3:3" x14ac:dyDescent="0.4">
      <c r="C2310" s="42"/>
    </row>
    <row r="2311" spans="3:3" x14ac:dyDescent="0.4">
      <c r="C2311" s="42"/>
    </row>
    <row r="2312" spans="3:3" x14ac:dyDescent="0.4">
      <c r="C2312" s="42"/>
    </row>
    <row r="2313" spans="3:3" x14ac:dyDescent="0.4">
      <c r="C2313" s="42"/>
    </row>
    <row r="2314" spans="3:3" x14ac:dyDescent="0.4">
      <c r="C2314" s="42"/>
    </row>
    <row r="2315" spans="3:3" x14ac:dyDescent="0.4">
      <c r="C2315" s="42"/>
    </row>
    <row r="2316" spans="3:3" x14ac:dyDescent="0.4">
      <c r="C2316" s="42"/>
    </row>
    <row r="2317" spans="3:3" x14ac:dyDescent="0.4">
      <c r="C2317" s="42"/>
    </row>
    <row r="2318" spans="3:3" x14ac:dyDescent="0.4">
      <c r="C2318" s="42"/>
    </row>
    <row r="2319" spans="3:3" x14ac:dyDescent="0.4">
      <c r="C2319" s="42"/>
    </row>
    <row r="2320" spans="3:3" x14ac:dyDescent="0.4">
      <c r="C2320" s="42"/>
    </row>
    <row r="2321" spans="3:3" x14ac:dyDescent="0.4">
      <c r="C2321" s="42"/>
    </row>
    <row r="2322" spans="3:3" x14ac:dyDescent="0.4">
      <c r="C2322" s="42"/>
    </row>
    <row r="2323" spans="3:3" x14ac:dyDescent="0.4">
      <c r="C2323" s="42"/>
    </row>
    <row r="2324" spans="3:3" x14ac:dyDescent="0.4">
      <c r="C2324" s="42"/>
    </row>
    <row r="2325" spans="3:3" x14ac:dyDescent="0.4">
      <c r="C2325" s="42"/>
    </row>
    <row r="2326" spans="3:3" x14ac:dyDescent="0.4">
      <c r="C2326" s="42"/>
    </row>
    <row r="2327" spans="3:3" x14ac:dyDescent="0.4">
      <c r="C2327" s="42"/>
    </row>
    <row r="2328" spans="3:3" x14ac:dyDescent="0.4">
      <c r="C2328" s="42"/>
    </row>
    <row r="2329" spans="3:3" x14ac:dyDescent="0.4">
      <c r="C2329" s="42"/>
    </row>
    <row r="2330" spans="3:3" x14ac:dyDescent="0.4">
      <c r="C2330" s="42"/>
    </row>
    <row r="2331" spans="3:3" x14ac:dyDescent="0.4">
      <c r="C2331" s="42"/>
    </row>
    <row r="2332" spans="3:3" x14ac:dyDescent="0.4">
      <c r="C2332" s="42"/>
    </row>
    <row r="2333" spans="3:3" x14ac:dyDescent="0.4">
      <c r="C2333" s="42"/>
    </row>
    <row r="2334" spans="3:3" x14ac:dyDescent="0.4">
      <c r="C2334" s="42"/>
    </row>
    <row r="2335" spans="3:3" x14ac:dyDescent="0.4">
      <c r="C2335" s="42"/>
    </row>
    <row r="2336" spans="3:3" x14ac:dyDescent="0.4">
      <c r="C2336" s="42"/>
    </row>
    <row r="2337" spans="3:3" x14ac:dyDescent="0.4">
      <c r="C2337" s="42"/>
    </row>
    <row r="2338" spans="3:3" x14ac:dyDescent="0.4">
      <c r="C2338" s="42"/>
    </row>
    <row r="2339" spans="3:3" x14ac:dyDescent="0.4">
      <c r="C2339" s="42"/>
    </row>
    <row r="2340" spans="3:3" x14ac:dyDescent="0.4">
      <c r="C2340" s="42"/>
    </row>
    <row r="2341" spans="3:3" x14ac:dyDescent="0.4">
      <c r="C2341" s="42"/>
    </row>
    <row r="2342" spans="3:3" x14ac:dyDescent="0.4">
      <c r="C2342" s="42"/>
    </row>
    <row r="2343" spans="3:3" x14ac:dyDescent="0.4">
      <c r="C2343" s="42"/>
    </row>
    <row r="2344" spans="3:3" x14ac:dyDescent="0.4">
      <c r="C2344" s="42"/>
    </row>
    <row r="2345" spans="3:3" x14ac:dyDescent="0.4">
      <c r="C2345" s="42"/>
    </row>
    <row r="2346" spans="3:3" x14ac:dyDescent="0.4">
      <c r="C2346" s="42"/>
    </row>
    <row r="2347" spans="3:3" x14ac:dyDescent="0.4">
      <c r="C2347" s="42"/>
    </row>
    <row r="2348" spans="3:3" x14ac:dyDescent="0.4">
      <c r="C2348" s="42"/>
    </row>
    <row r="2349" spans="3:3" x14ac:dyDescent="0.4">
      <c r="C2349" s="42"/>
    </row>
    <row r="2350" spans="3:3" x14ac:dyDescent="0.4">
      <c r="C2350" s="42"/>
    </row>
    <row r="2351" spans="3:3" x14ac:dyDescent="0.4">
      <c r="C2351" s="42"/>
    </row>
    <row r="2352" spans="3:3" x14ac:dyDescent="0.4">
      <c r="C2352" s="42"/>
    </row>
    <row r="2353" spans="3:3" x14ac:dyDescent="0.4">
      <c r="C2353" s="42"/>
    </row>
    <row r="2354" spans="3:3" x14ac:dyDescent="0.4">
      <c r="C2354" s="42"/>
    </row>
    <row r="2355" spans="3:3" x14ac:dyDescent="0.4">
      <c r="C2355" s="42"/>
    </row>
    <row r="2356" spans="3:3" x14ac:dyDescent="0.4">
      <c r="C2356" s="42"/>
    </row>
    <row r="2357" spans="3:3" x14ac:dyDescent="0.4">
      <c r="C2357" s="42"/>
    </row>
    <row r="2358" spans="3:3" x14ac:dyDescent="0.4">
      <c r="C2358" s="42"/>
    </row>
    <row r="2359" spans="3:3" x14ac:dyDescent="0.4">
      <c r="C2359" s="42"/>
    </row>
    <row r="2360" spans="3:3" x14ac:dyDescent="0.4">
      <c r="C2360" s="42"/>
    </row>
    <row r="2361" spans="3:3" x14ac:dyDescent="0.4">
      <c r="C2361" s="42"/>
    </row>
    <row r="2362" spans="3:3" x14ac:dyDescent="0.4">
      <c r="C2362" s="42"/>
    </row>
    <row r="2363" spans="3:3" x14ac:dyDescent="0.4">
      <c r="C2363" s="42"/>
    </row>
    <row r="2364" spans="3:3" x14ac:dyDescent="0.4">
      <c r="C2364" s="42"/>
    </row>
    <row r="2365" spans="3:3" x14ac:dyDescent="0.4">
      <c r="C2365" s="42"/>
    </row>
    <row r="2366" spans="3:3" x14ac:dyDescent="0.4">
      <c r="C2366" s="42"/>
    </row>
    <row r="2367" spans="3:3" x14ac:dyDescent="0.4">
      <c r="C2367" s="42"/>
    </row>
    <row r="2368" spans="3:3" x14ac:dyDescent="0.4">
      <c r="C2368" s="42"/>
    </row>
    <row r="2369" spans="3:3" x14ac:dyDescent="0.4">
      <c r="C2369" s="42"/>
    </row>
    <row r="2370" spans="3:3" x14ac:dyDescent="0.4">
      <c r="C2370" s="42"/>
    </row>
    <row r="2371" spans="3:3" x14ac:dyDescent="0.4">
      <c r="C2371" s="42"/>
    </row>
    <row r="2372" spans="3:3" x14ac:dyDescent="0.4">
      <c r="C2372" s="42"/>
    </row>
    <row r="2373" spans="3:3" x14ac:dyDescent="0.4">
      <c r="C2373" s="42"/>
    </row>
    <row r="2374" spans="3:3" x14ac:dyDescent="0.4">
      <c r="C2374" s="42"/>
    </row>
    <row r="2375" spans="3:3" x14ac:dyDescent="0.4">
      <c r="C2375" s="42"/>
    </row>
    <row r="2376" spans="3:3" x14ac:dyDescent="0.4">
      <c r="C2376" s="42"/>
    </row>
    <row r="2377" spans="3:3" x14ac:dyDescent="0.4">
      <c r="C2377" s="42"/>
    </row>
    <row r="2378" spans="3:3" x14ac:dyDescent="0.4">
      <c r="C2378" s="42"/>
    </row>
    <row r="2379" spans="3:3" x14ac:dyDescent="0.4">
      <c r="C2379" s="42"/>
    </row>
    <row r="2380" spans="3:3" x14ac:dyDescent="0.4">
      <c r="C2380" s="42"/>
    </row>
    <row r="2381" spans="3:3" x14ac:dyDescent="0.4">
      <c r="C2381" s="42"/>
    </row>
    <row r="2382" spans="3:3" x14ac:dyDescent="0.4">
      <c r="C2382" s="42"/>
    </row>
    <row r="2383" spans="3:3" x14ac:dyDescent="0.4">
      <c r="C2383" s="42"/>
    </row>
    <row r="2384" spans="3:3" x14ac:dyDescent="0.4">
      <c r="C2384" s="42"/>
    </row>
    <row r="2385" spans="3:3" x14ac:dyDescent="0.4">
      <c r="C2385" s="42"/>
    </row>
    <row r="2386" spans="3:3" x14ac:dyDescent="0.4">
      <c r="C2386" s="42"/>
    </row>
    <row r="2387" spans="3:3" x14ac:dyDescent="0.4">
      <c r="C2387" s="42"/>
    </row>
    <row r="2388" spans="3:3" x14ac:dyDescent="0.4">
      <c r="C2388" s="42"/>
    </row>
    <row r="2389" spans="3:3" x14ac:dyDescent="0.4">
      <c r="C2389" s="42"/>
    </row>
    <row r="2390" spans="3:3" x14ac:dyDescent="0.4">
      <c r="C2390" s="42"/>
    </row>
    <row r="2391" spans="3:3" x14ac:dyDescent="0.4">
      <c r="C2391" s="42"/>
    </row>
    <row r="2392" spans="3:3" x14ac:dyDescent="0.4">
      <c r="C2392" s="42"/>
    </row>
    <row r="2393" spans="3:3" x14ac:dyDescent="0.4">
      <c r="C2393" s="42"/>
    </row>
    <row r="2394" spans="3:3" x14ac:dyDescent="0.4">
      <c r="C2394" s="42"/>
    </row>
    <row r="2395" spans="3:3" x14ac:dyDescent="0.4">
      <c r="C2395" s="42"/>
    </row>
    <row r="2396" spans="3:3" x14ac:dyDescent="0.4">
      <c r="C2396" s="42"/>
    </row>
    <row r="2397" spans="3:3" x14ac:dyDescent="0.4">
      <c r="C2397" s="42"/>
    </row>
    <row r="2398" spans="3:3" x14ac:dyDescent="0.4">
      <c r="C2398" s="42"/>
    </row>
    <row r="2399" spans="3:3" x14ac:dyDescent="0.4">
      <c r="C2399" s="42"/>
    </row>
    <row r="2400" spans="3:3" x14ac:dyDescent="0.4">
      <c r="C2400" s="42"/>
    </row>
    <row r="2401" spans="3:3" x14ac:dyDescent="0.4">
      <c r="C2401" s="42"/>
    </row>
    <row r="2402" spans="3:3" x14ac:dyDescent="0.4">
      <c r="C2402" s="42"/>
    </row>
    <row r="2403" spans="3:3" x14ac:dyDescent="0.4">
      <c r="C2403" s="42"/>
    </row>
    <row r="2404" spans="3:3" x14ac:dyDescent="0.4">
      <c r="C2404" s="42"/>
    </row>
    <row r="2405" spans="3:3" x14ac:dyDescent="0.4">
      <c r="C2405" s="42"/>
    </row>
    <row r="2406" spans="3:3" x14ac:dyDescent="0.4">
      <c r="C2406" s="42"/>
    </row>
    <row r="2407" spans="3:3" x14ac:dyDescent="0.4">
      <c r="C2407" s="42"/>
    </row>
    <row r="2408" spans="3:3" x14ac:dyDescent="0.4">
      <c r="C2408" s="42"/>
    </row>
    <row r="2409" spans="3:3" x14ac:dyDescent="0.4">
      <c r="C2409" s="42"/>
    </row>
    <row r="2410" spans="3:3" x14ac:dyDescent="0.4">
      <c r="C2410" s="42"/>
    </row>
    <row r="2411" spans="3:3" x14ac:dyDescent="0.4">
      <c r="C2411" s="42"/>
    </row>
    <row r="2412" spans="3:3" x14ac:dyDescent="0.4">
      <c r="C2412" s="42"/>
    </row>
    <row r="2413" spans="3:3" x14ac:dyDescent="0.4">
      <c r="C2413" s="42"/>
    </row>
    <row r="2414" spans="3:3" x14ac:dyDescent="0.4">
      <c r="C2414" s="42"/>
    </row>
    <row r="2415" spans="3:3" x14ac:dyDescent="0.4">
      <c r="C2415" s="42"/>
    </row>
    <row r="2416" spans="3:3" x14ac:dyDescent="0.4">
      <c r="C2416" s="42"/>
    </row>
    <row r="2417" spans="3:3" x14ac:dyDescent="0.4">
      <c r="C2417" s="42"/>
    </row>
    <row r="2418" spans="3:3" x14ac:dyDescent="0.4">
      <c r="C2418" s="42"/>
    </row>
    <row r="2419" spans="3:3" x14ac:dyDescent="0.4">
      <c r="C2419" s="42"/>
    </row>
    <row r="2420" spans="3:3" x14ac:dyDescent="0.4">
      <c r="C2420" s="42"/>
    </row>
    <row r="2421" spans="3:3" x14ac:dyDescent="0.4">
      <c r="C2421" s="42"/>
    </row>
    <row r="2422" spans="3:3" x14ac:dyDescent="0.4">
      <c r="C2422" s="42"/>
    </row>
    <row r="2423" spans="3:3" x14ac:dyDescent="0.4">
      <c r="C2423" s="42"/>
    </row>
    <row r="2424" spans="3:3" x14ac:dyDescent="0.4">
      <c r="C2424" s="42"/>
    </row>
    <row r="2425" spans="3:3" x14ac:dyDescent="0.4">
      <c r="C2425" s="42"/>
    </row>
    <row r="2426" spans="3:3" x14ac:dyDescent="0.4">
      <c r="C2426" s="42"/>
    </row>
    <row r="2427" spans="3:3" x14ac:dyDescent="0.4">
      <c r="C2427" s="42"/>
    </row>
    <row r="2428" spans="3:3" x14ac:dyDescent="0.4">
      <c r="C2428" s="42"/>
    </row>
    <row r="2429" spans="3:3" x14ac:dyDescent="0.4">
      <c r="C2429" s="42"/>
    </row>
    <row r="2430" spans="3:3" x14ac:dyDescent="0.4">
      <c r="C2430" s="42"/>
    </row>
    <row r="2431" spans="3:3" x14ac:dyDescent="0.4">
      <c r="C2431" s="42"/>
    </row>
    <row r="2432" spans="3:3" x14ac:dyDescent="0.4">
      <c r="C2432" s="42"/>
    </row>
    <row r="2433" spans="3:3" x14ac:dyDescent="0.4">
      <c r="C2433" s="42"/>
    </row>
    <row r="2434" spans="3:3" x14ac:dyDescent="0.4">
      <c r="C2434" s="42"/>
    </row>
    <row r="2435" spans="3:3" x14ac:dyDescent="0.4">
      <c r="C2435" s="42"/>
    </row>
    <row r="2436" spans="3:3" x14ac:dyDescent="0.4">
      <c r="C2436" s="42"/>
    </row>
    <row r="2437" spans="3:3" x14ac:dyDescent="0.4">
      <c r="C2437" s="42"/>
    </row>
    <row r="2438" spans="3:3" x14ac:dyDescent="0.4">
      <c r="C2438" s="42"/>
    </row>
    <row r="2439" spans="3:3" x14ac:dyDescent="0.4">
      <c r="C2439" s="42"/>
    </row>
    <row r="2440" spans="3:3" x14ac:dyDescent="0.4">
      <c r="C2440" s="42"/>
    </row>
    <row r="2441" spans="3:3" x14ac:dyDescent="0.4">
      <c r="C2441" s="42"/>
    </row>
    <row r="2442" spans="3:3" x14ac:dyDescent="0.4">
      <c r="C2442" s="42"/>
    </row>
    <row r="2443" spans="3:3" x14ac:dyDescent="0.4">
      <c r="C2443" s="42"/>
    </row>
    <row r="2444" spans="3:3" x14ac:dyDescent="0.4">
      <c r="C2444" s="42"/>
    </row>
    <row r="2445" spans="3:3" x14ac:dyDescent="0.4">
      <c r="C2445" s="42"/>
    </row>
    <row r="2446" spans="3:3" x14ac:dyDescent="0.4">
      <c r="C2446" s="42"/>
    </row>
    <row r="2447" spans="3:3" x14ac:dyDescent="0.4">
      <c r="C2447" s="42"/>
    </row>
    <row r="2448" spans="3:3" x14ac:dyDescent="0.4">
      <c r="C2448" s="42"/>
    </row>
    <row r="2449" spans="3:3" x14ac:dyDescent="0.4">
      <c r="C2449" s="42"/>
    </row>
    <row r="2450" spans="3:3" x14ac:dyDescent="0.4">
      <c r="C2450" s="42"/>
    </row>
    <row r="2451" spans="3:3" x14ac:dyDescent="0.4">
      <c r="C2451" s="42"/>
    </row>
    <row r="2452" spans="3:3" x14ac:dyDescent="0.4">
      <c r="C2452" s="42"/>
    </row>
    <row r="2453" spans="3:3" x14ac:dyDescent="0.4">
      <c r="C2453" s="42"/>
    </row>
    <row r="2454" spans="3:3" x14ac:dyDescent="0.4">
      <c r="C2454" s="42"/>
    </row>
    <row r="2455" spans="3:3" x14ac:dyDescent="0.4">
      <c r="C2455" s="42"/>
    </row>
    <row r="2456" spans="3:3" x14ac:dyDescent="0.4">
      <c r="C2456" s="42"/>
    </row>
    <row r="2457" spans="3:3" x14ac:dyDescent="0.4">
      <c r="C2457" s="42"/>
    </row>
    <row r="2458" spans="3:3" x14ac:dyDescent="0.4">
      <c r="C2458" s="42"/>
    </row>
    <row r="2459" spans="3:3" x14ac:dyDescent="0.4">
      <c r="C2459" s="42"/>
    </row>
    <row r="2460" spans="3:3" x14ac:dyDescent="0.4">
      <c r="C2460" s="42"/>
    </row>
    <row r="2461" spans="3:3" x14ac:dyDescent="0.4">
      <c r="C2461" s="42"/>
    </row>
    <row r="2462" spans="3:3" x14ac:dyDescent="0.4">
      <c r="C2462" s="42"/>
    </row>
    <row r="2463" spans="3:3" x14ac:dyDescent="0.4">
      <c r="C2463" s="42"/>
    </row>
    <row r="2464" spans="3:3" x14ac:dyDescent="0.4">
      <c r="C2464" s="42"/>
    </row>
    <row r="2465" spans="3:3" x14ac:dyDescent="0.4">
      <c r="C2465" s="42"/>
    </row>
    <row r="2466" spans="3:3" x14ac:dyDescent="0.4">
      <c r="C2466" s="42"/>
    </row>
    <row r="2467" spans="3:3" x14ac:dyDescent="0.4">
      <c r="C2467" s="42"/>
    </row>
    <row r="2468" spans="3:3" x14ac:dyDescent="0.4">
      <c r="C2468" s="42"/>
    </row>
    <row r="2469" spans="3:3" x14ac:dyDescent="0.4">
      <c r="C2469" s="42"/>
    </row>
    <row r="2470" spans="3:3" x14ac:dyDescent="0.4">
      <c r="C2470" s="42"/>
    </row>
    <row r="2471" spans="3:3" x14ac:dyDescent="0.4">
      <c r="C2471" s="42"/>
    </row>
    <row r="2472" spans="3:3" x14ac:dyDescent="0.4">
      <c r="C2472" s="42"/>
    </row>
    <row r="2473" spans="3:3" x14ac:dyDescent="0.4">
      <c r="C2473" s="42"/>
    </row>
    <row r="2474" spans="3:3" x14ac:dyDescent="0.4">
      <c r="C2474" s="42"/>
    </row>
    <row r="2475" spans="3:3" x14ac:dyDescent="0.4">
      <c r="C2475" s="42"/>
    </row>
    <row r="2476" spans="3:3" x14ac:dyDescent="0.4">
      <c r="C2476" s="42"/>
    </row>
    <row r="2477" spans="3:3" x14ac:dyDescent="0.4">
      <c r="C2477" s="42"/>
    </row>
    <row r="2478" spans="3:3" x14ac:dyDescent="0.4">
      <c r="C2478" s="42"/>
    </row>
    <row r="2479" spans="3:3" x14ac:dyDescent="0.4">
      <c r="C2479" s="42"/>
    </row>
    <row r="2480" spans="3:3" x14ac:dyDescent="0.4">
      <c r="C2480" s="42"/>
    </row>
    <row r="2481" spans="3:3" x14ac:dyDescent="0.4">
      <c r="C2481" s="42"/>
    </row>
    <row r="2482" spans="3:3" x14ac:dyDescent="0.4">
      <c r="C2482" s="42"/>
    </row>
    <row r="2483" spans="3:3" x14ac:dyDescent="0.4">
      <c r="C2483" s="42"/>
    </row>
    <row r="2484" spans="3:3" x14ac:dyDescent="0.4">
      <c r="C2484" s="42"/>
    </row>
    <row r="2485" spans="3:3" x14ac:dyDescent="0.4">
      <c r="C2485" s="42"/>
    </row>
    <row r="2486" spans="3:3" x14ac:dyDescent="0.4">
      <c r="C2486" s="42"/>
    </row>
    <row r="2487" spans="3:3" x14ac:dyDescent="0.4">
      <c r="C2487" s="42"/>
    </row>
    <row r="2488" spans="3:3" x14ac:dyDescent="0.4">
      <c r="C2488" s="42"/>
    </row>
    <row r="2489" spans="3:3" x14ac:dyDescent="0.4">
      <c r="C2489" s="42"/>
    </row>
    <row r="2490" spans="3:3" x14ac:dyDescent="0.4">
      <c r="C2490" s="42"/>
    </row>
    <row r="2491" spans="3:3" x14ac:dyDescent="0.4">
      <c r="C2491" s="42"/>
    </row>
    <row r="2492" spans="3:3" x14ac:dyDescent="0.4">
      <c r="C2492" s="42"/>
    </row>
    <row r="2493" spans="3:3" x14ac:dyDescent="0.4">
      <c r="C2493" s="42"/>
    </row>
    <row r="2494" spans="3:3" x14ac:dyDescent="0.4">
      <c r="C2494" s="42"/>
    </row>
    <row r="2495" spans="3:3" x14ac:dyDescent="0.4">
      <c r="C2495" s="42"/>
    </row>
    <row r="2496" spans="3:3" x14ac:dyDescent="0.4">
      <c r="C2496" s="42"/>
    </row>
    <row r="2497" spans="3:3" x14ac:dyDescent="0.4">
      <c r="C2497" s="42"/>
    </row>
    <row r="2498" spans="3:3" x14ac:dyDescent="0.4">
      <c r="C2498" s="42"/>
    </row>
    <row r="2499" spans="3:3" x14ac:dyDescent="0.4">
      <c r="C2499" s="42"/>
    </row>
    <row r="2500" spans="3:3" x14ac:dyDescent="0.4">
      <c r="C2500" s="42"/>
    </row>
    <row r="2501" spans="3:3" x14ac:dyDescent="0.4">
      <c r="C2501" s="42"/>
    </row>
    <row r="2502" spans="3:3" x14ac:dyDescent="0.4">
      <c r="C2502" s="42"/>
    </row>
    <row r="2503" spans="3:3" x14ac:dyDescent="0.4">
      <c r="C2503" s="42"/>
    </row>
    <row r="2504" spans="3:3" x14ac:dyDescent="0.4">
      <c r="C2504" s="42"/>
    </row>
    <row r="2505" spans="3:3" x14ac:dyDescent="0.4">
      <c r="C2505" s="42"/>
    </row>
    <row r="2506" spans="3:3" x14ac:dyDescent="0.4">
      <c r="C2506" s="42"/>
    </row>
    <row r="2507" spans="3:3" x14ac:dyDescent="0.4">
      <c r="C2507" s="42"/>
    </row>
    <row r="2508" spans="3:3" x14ac:dyDescent="0.4">
      <c r="C2508" s="42"/>
    </row>
    <row r="2509" spans="3:3" x14ac:dyDescent="0.4">
      <c r="C2509" s="42"/>
    </row>
    <row r="2510" spans="3:3" x14ac:dyDescent="0.4">
      <c r="C2510" s="42"/>
    </row>
    <row r="2511" spans="3:3" x14ac:dyDescent="0.4">
      <c r="C2511" s="42"/>
    </row>
    <row r="2512" spans="3:3" x14ac:dyDescent="0.4">
      <c r="C2512" s="42"/>
    </row>
    <row r="2513" spans="3:3" x14ac:dyDescent="0.4">
      <c r="C2513" s="42"/>
    </row>
    <row r="2514" spans="3:3" x14ac:dyDescent="0.4">
      <c r="C2514" s="42"/>
    </row>
    <row r="2515" spans="3:3" x14ac:dyDescent="0.4">
      <c r="C2515" s="42"/>
    </row>
    <row r="2516" spans="3:3" x14ac:dyDescent="0.4">
      <c r="C2516" s="42"/>
    </row>
    <row r="2517" spans="3:3" x14ac:dyDescent="0.4">
      <c r="C2517" s="42"/>
    </row>
    <row r="2518" spans="3:3" x14ac:dyDescent="0.4">
      <c r="C2518" s="42"/>
    </row>
    <row r="2519" spans="3:3" x14ac:dyDescent="0.4">
      <c r="C2519" s="42"/>
    </row>
    <row r="2520" spans="3:3" x14ac:dyDescent="0.4">
      <c r="C2520" s="42"/>
    </row>
    <row r="2521" spans="3:3" x14ac:dyDescent="0.4">
      <c r="C2521" s="42"/>
    </row>
    <row r="2522" spans="3:3" x14ac:dyDescent="0.4">
      <c r="C2522" s="42"/>
    </row>
    <row r="2523" spans="3:3" x14ac:dyDescent="0.4">
      <c r="C2523" s="42"/>
    </row>
    <row r="2524" spans="3:3" x14ac:dyDescent="0.4">
      <c r="C2524" s="42"/>
    </row>
    <row r="2525" spans="3:3" x14ac:dyDescent="0.4">
      <c r="C2525" s="42"/>
    </row>
    <row r="2526" spans="3:3" x14ac:dyDescent="0.4">
      <c r="C2526" s="42"/>
    </row>
    <row r="2527" spans="3:3" x14ac:dyDescent="0.4">
      <c r="C2527" s="42"/>
    </row>
    <row r="2528" spans="3:3" x14ac:dyDescent="0.4">
      <c r="C2528" s="42"/>
    </row>
    <row r="2529" spans="3:3" x14ac:dyDescent="0.4">
      <c r="C2529" s="42"/>
    </row>
    <row r="2530" spans="3:3" x14ac:dyDescent="0.4">
      <c r="C2530" s="42"/>
    </row>
    <row r="2531" spans="3:3" x14ac:dyDescent="0.4">
      <c r="C2531" s="42"/>
    </row>
    <row r="2532" spans="3:3" x14ac:dyDescent="0.4">
      <c r="C2532" s="42"/>
    </row>
    <row r="2533" spans="3:3" x14ac:dyDescent="0.4">
      <c r="C2533" s="42"/>
    </row>
    <row r="2534" spans="3:3" x14ac:dyDescent="0.4">
      <c r="C2534" s="42"/>
    </row>
    <row r="2535" spans="3:3" x14ac:dyDescent="0.4">
      <c r="C2535" s="42"/>
    </row>
    <row r="2536" spans="3:3" x14ac:dyDescent="0.4">
      <c r="C2536" s="42"/>
    </row>
    <row r="2537" spans="3:3" x14ac:dyDescent="0.4">
      <c r="C2537" s="42"/>
    </row>
    <row r="2538" spans="3:3" x14ac:dyDescent="0.4">
      <c r="C2538" s="42"/>
    </row>
    <row r="2539" spans="3:3" x14ac:dyDescent="0.4">
      <c r="C2539" s="42"/>
    </row>
    <row r="2540" spans="3:3" x14ac:dyDescent="0.4">
      <c r="C2540" s="42"/>
    </row>
    <row r="2541" spans="3:3" x14ac:dyDescent="0.4">
      <c r="C2541" s="42"/>
    </row>
    <row r="2542" spans="3:3" x14ac:dyDescent="0.4">
      <c r="C2542" s="42"/>
    </row>
    <row r="2543" spans="3:3" x14ac:dyDescent="0.4">
      <c r="C2543" s="42"/>
    </row>
    <row r="2544" spans="3:3" x14ac:dyDescent="0.4">
      <c r="C2544" s="42"/>
    </row>
    <row r="2545" spans="3:3" x14ac:dyDescent="0.4">
      <c r="C2545" s="42"/>
    </row>
    <row r="2546" spans="3:3" x14ac:dyDescent="0.4">
      <c r="C2546" s="42"/>
    </row>
    <row r="2547" spans="3:3" x14ac:dyDescent="0.4">
      <c r="C2547" s="42"/>
    </row>
    <row r="2548" spans="3:3" x14ac:dyDescent="0.4">
      <c r="C2548" s="42"/>
    </row>
    <row r="2549" spans="3:3" x14ac:dyDescent="0.4">
      <c r="C2549" s="42"/>
    </row>
    <row r="2550" spans="3:3" x14ac:dyDescent="0.4">
      <c r="C2550" s="42"/>
    </row>
    <row r="2551" spans="3:3" x14ac:dyDescent="0.4">
      <c r="C2551" s="42"/>
    </row>
    <row r="2552" spans="3:3" x14ac:dyDescent="0.4">
      <c r="C2552" s="42"/>
    </row>
    <row r="2553" spans="3:3" x14ac:dyDescent="0.4">
      <c r="C2553" s="42"/>
    </row>
    <row r="2554" spans="3:3" x14ac:dyDescent="0.4">
      <c r="C2554" s="42"/>
    </row>
    <row r="2555" spans="3:3" x14ac:dyDescent="0.4">
      <c r="C2555" s="42"/>
    </row>
    <row r="2556" spans="3:3" x14ac:dyDescent="0.4">
      <c r="C2556" s="42"/>
    </row>
    <row r="2557" spans="3:3" x14ac:dyDescent="0.4">
      <c r="C2557" s="42"/>
    </row>
    <row r="2558" spans="3:3" x14ac:dyDescent="0.4">
      <c r="C2558" s="42"/>
    </row>
    <row r="2559" spans="3:3" x14ac:dyDescent="0.4">
      <c r="C2559" s="42"/>
    </row>
    <row r="2560" spans="3:3" x14ac:dyDescent="0.4">
      <c r="C2560" s="42"/>
    </row>
    <row r="2561" spans="3:3" x14ac:dyDescent="0.4">
      <c r="C2561" s="42"/>
    </row>
    <row r="2562" spans="3:3" x14ac:dyDescent="0.4">
      <c r="C2562" s="42"/>
    </row>
    <row r="2563" spans="3:3" x14ac:dyDescent="0.4">
      <c r="C2563" s="42"/>
    </row>
    <row r="2564" spans="3:3" x14ac:dyDescent="0.4">
      <c r="C2564" s="42"/>
    </row>
    <row r="2565" spans="3:3" x14ac:dyDescent="0.4">
      <c r="C2565" s="42"/>
    </row>
    <row r="2566" spans="3:3" x14ac:dyDescent="0.4">
      <c r="C2566" s="42"/>
    </row>
    <row r="2567" spans="3:3" x14ac:dyDescent="0.4">
      <c r="C2567" s="42"/>
    </row>
    <row r="2568" spans="3:3" x14ac:dyDescent="0.4">
      <c r="C2568" s="42"/>
    </row>
    <row r="2569" spans="3:3" x14ac:dyDescent="0.4">
      <c r="C2569" s="42"/>
    </row>
    <row r="2570" spans="3:3" x14ac:dyDescent="0.4">
      <c r="C2570" s="42"/>
    </row>
    <row r="2571" spans="3:3" x14ac:dyDescent="0.4">
      <c r="C2571" s="42"/>
    </row>
    <row r="2572" spans="3:3" x14ac:dyDescent="0.4">
      <c r="C2572" s="42"/>
    </row>
    <row r="2573" spans="3:3" x14ac:dyDescent="0.4">
      <c r="C2573" s="42"/>
    </row>
    <row r="2574" spans="3:3" x14ac:dyDescent="0.4">
      <c r="C2574" s="42"/>
    </row>
    <row r="2575" spans="3:3" x14ac:dyDescent="0.4">
      <c r="C2575" s="42"/>
    </row>
    <row r="2576" spans="3:3" x14ac:dyDescent="0.4">
      <c r="C2576" s="42"/>
    </row>
    <row r="2577" spans="3:3" x14ac:dyDescent="0.4">
      <c r="C2577" s="42"/>
    </row>
    <row r="2578" spans="3:3" x14ac:dyDescent="0.4">
      <c r="C2578" s="42"/>
    </row>
    <row r="2579" spans="3:3" x14ac:dyDescent="0.4">
      <c r="C2579" s="42"/>
    </row>
    <row r="2580" spans="3:3" x14ac:dyDescent="0.4">
      <c r="C2580" s="42"/>
    </row>
    <row r="2581" spans="3:3" x14ac:dyDescent="0.4">
      <c r="C2581" s="42"/>
    </row>
    <row r="2582" spans="3:3" x14ac:dyDescent="0.4">
      <c r="C2582" s="42"/>
    </row>
    <row r="2583" spans="3:3" x14ac:dyDescent="0.4">
      <c r="C2583" s="42"/>
    </row>
    <row r="2584" spans="3:3" x14ac:dyDescent="0.4">
      <c r="C2584" s="42"/>
    </row>
    <row r="2585" spans="3:3" x14ac:dyDescent="0.4">
      <c r="C2585" s="42"/>
    </row>
    <row r="2586" spans="3:3" x14ac:dyDescent="0.4">
      <c r="C2586" s="42"/>
    </row>
    <row r="2587" spans="3:3" x14ac:dyDescent="0.4">
      <c r="C2587" s="42"/>
    </row>
    <row r="2588" spans="3:3" x14ac:dyDescent="0.4">
      <c r="C2588" s="42"/>
    </row>
    <row r="2589" spans="3:3" x14ac:dyDescent="0.4">
      <c r="C2589" s="42"/>
    </row>
    <row r="2590" spans="3:3" x14ac:dyDescent="0.4">
      <c r="C2590" s="42"/>
    </row>
    <row r="2591" spans="3:3" x14ac:dyDescent="0.4">
      <c r="C2591" s="42"/>
    </row>
    <row r="2592" spans="3:3" x14ac:dyDescent="0.4">
      <c r="C2592" s="42"/>
    </row>
    <row r="2593" spans="3:3" x14ac:dyDescent="0.4">
      <c r="C2593" s="42"/>
    </row>
    <row r="2594" spans="3:3" x14ac:dyDescent="0.4">
      <c r="C2594" s="42"/>
    </row>
    <row r="2595" spans="3:3" x14ac:dyDescent="0.4">
      <c r="C2595" s="42"/>
    </row>
    <row r="2596" spans="3:3" x14ac:dyDescent="0.4">
      <c r="C2596" s="42"/>
    </row>
    <row r="2597" spans="3:3" x14ac:dyDescent="0.4">
      <c r="C2597" s="42"/>
    </row>
    <row r="2598" spans="3:3" x14ac:dyDescent="0.4">
      <c r="C2598" s="42"/>
    </row>
    <row r="2599" spans="3:3" x14ac:dyDescent="0.4">
      <c r="C2599" s="42"/>
    </row>
    <row r="2600" spans="3:3" x14ac:dyDescent="0.4">
      <c r="C2600" s="42"/>
    </row>
    <row r="2601" spans="3:3" x14ac:dyDescent="0.4">
      <c r="C2601" s="42"/>
    </row>
    <row r="2602" spans="3:3" x14ac:dyDescent="0.4">
      <c r="C2602" s="42"/>
    </row>
    <row r="2603" spans="3:3" x14ac:dyDescent="0.4">
      <c r="C2603" s="42"/>
    </row>
    <row r="2604" spans="3:3" x14ac:dyDescent="0.4">
      <c r="C2604" s="42"/>
    </row>
    <row r="2605" spans="3:3" x14ac:dyDescent="0.4">
      <c r="C2605" s="42"/>
    </row>
    <row r="2606" spans="3:3" x14ac:dyDescent="0.4">
      <c r="C2606" s="42"/>
    </row>
    <row r="2607" spans="3:3" x14ac:dyDescent="0.4">
      <c r="C2607" s="42"/>
    </row>
    <row r="2608" spans="3:3" x14ac:dyDescent="0.4">
      <c r="C2608" s="42"/>
    </row>
    <row r="2609" spans="3:3" x14ac:dyDescent="0.4">
      <c r="C2609" s="42"/>
    </row>
    <row r="2610" spans="3:3" x14ac:dyDescent="0.4">
      <c r="C2610" s="42"/>
    </row>
    <row r="2611" spans="3:3" x14ac:dyDescent="0.4">
      <c r="C2611" s="42"/>
    </row>
    <row r="2612" spans="3:3" x14ac:dyDescent="0.4">
      <c r="C2612" s="42"/>
    </row>
    <row r="2613" spans="3:3" x14ac:dyDescent="0.4">
      <c r="C2613" s="42"/>
    </row>
    <row r="2614" spans="3:3" x14ac:dyDescent="0.4">
      <c r="C2614" s="42"/>
    </row>
    <row r="2615" spans="3:3" x14ac:dyDescent="0.4">
      <c r="C2615" s="42"/>
    </row>
    <row r="2616" spans="3:3" x14ac:dyDescent="0.4">
      <c r="C2616" s="42"/>
    </row>
    <row r="2617" spans="3:3" x14ac:dyDescent="0.4">
      <c r="C2617" s="42"/>
    </row>
    <row r="2618" spans="3:3" x14ac:dyDescent="0.4">
      <c r="C2618" s="42"/>
    </row>
    <row r="2619" spans="3:3" x14ac:dyDescent="0.4">
      <c r="C2619" s="42"/>
    </row>
    <row r="2620" spans="3:3" x14ac:dyDescent="0.4">
      <c r="C2620" s="42"/>
    </row>
    <row r="2621" spans="3:3" x14ac:dyDescent="0.4">
      <c r="C2621" s="42"/>
    </row>
    <row r="2622" spans="3:3" x14ac:dyDescent="0.4">
      <c r="C2622" s="42"/>
    </row>
    <row r="2623" spans="3:3" x14ac:dyDescent="0.4">
      <c r="C2623" s="42"/>
    </row>
    <row r="2624" spans="3:3" x14ac:dyDescent="0.4">
      <c r="C2624" s="42"/>
    </row>
    <row r="2625" spans="3:3" x14ac:dyDescent="0.4">
      <c r="C2625" s="42"/>
    </row>
    <row r="2626" spans="3:3" x14ac:dyDescent="0.4">
      <c r="C2626" s="42"/>
    </row>
    <row r="2627" spans="3:3" x14ac:dyDescent="0.4">
      <c r="C2627" s="42"/>
    </row>
    <row r="2628" spans="3:3" x14ac:dyDescent="0.4">
      <c r="C2628" s="42"/>
    </row>
    <row r="2629" spans="3:3" x14ac:dyDescent="0.4">
      <c r="C2629" s="42"/>
    </row>
    <row r="2630" spans="3:3" x14ac:dyDescent="0.4">
      <c r="C2630" s="42"/>
    </row>
    <row r="2631" spans="3:3" x14ac:dyDescent="0.4">
      <c r="C2631" s="42"/>
    </row>
    <row r="2632" spans="3:3" x14ac:dyDescent="0.4">
      <c r="C2632" s="42"/>
    </row>
    <row r="2633" spans="3:3" x14ac:dyDescent="0.4">
      <c r="C2633" s="42"/>
    </row>
    <row r="2634" spans="3:3" x14ac:dyDescent="0.4">
      <c r="C2634" s="42"/>
    </row>
    <row r="2635" spans="3:3" x14ac:dyDescent="0.4">
      <c r="C2635" s="42"/>
    </row>
    <row r="2636" spans="3:3" x14ac:dyDescent="0.4">
      <c r="C2636" s="42"/>
    </row>
    <row r="2637" spans="3:3" x14ac:dyDescent="0.4">
      <c r="C2637" s="42"/>
    </row>
    <row r="2638" spans="3:3" x14ac:dyDescent="0.4">
      <c r="C2638" s="42"/>
    </row>
    <row r="2639" spans="3:3" x14ac:dyDescent="0.4">
      <c r="C2639" s="42"/>
    </row>
    <row r="2640" spans="3:3" x14ac:dyDescent="0.4">
      <c r="C2640" s="42"/>
    </row>
    <row r="2641" spans="3:3" x14ac:dyDescent="0.4">
      <c r="C2641" s="42"/>
    </row>
    <row r="2642" spans="3:3" x14ac:dyDescent="0.4">
      <c r="C2642" s="42"/>
    </row>
    <row r="2643" spans="3:3" x14ac:dyDescent="0.4">
      <c r="C2643" s="42"/>
    </row>
    <row r="2644" spans="3:3" x14ac:dyDescent="0.4">
      <c r="C2644" s="42"/>
    </row>
    <row r="2645" spans="3:3" x14ac:dyDescent="0.4">
      <c r="C2645" s="42"/>
    </row>
    <row r="2646" spans="3:3" x14ac:dyDescent="0.4">
      <c r="C2646" s="42"/>
    </row>
    <row r="2647" spans="3:3" x14ac:dyDescent="0.4">
      <c r="C2647" s="42"/>
    </row>
    <row r="2648" spans="3:3" x14ac:dyDescent="0.4">
      <c r="C2648" s="42"/>
    </row>
    <row r="2649" spans="3:3" x14ac:dyDescent="0.4">
      <c r="C2649" s="42"/>
    </row>
    <row r="2650" spans="3:3" x14ac:dyDescent="0.4">
      <c r="C2650" s="42"/>
    </row>
    <row r="2651" spans="3:3" x14ac:dyDescent="0.4">
      <c r="C2651" s="42"/>
    </row>
    <row r="2652" spans="3:3" x14ac:dyDescent="0.4">
      <c r="C2652" s="42"/>
    </row>
    <row r="2653" spans="3:3" x14ac:dyDescent="0.4">
      <c r="C2653" s="42"/>
    </row>
    <row r="2654" spans="3:3" x14ac:dyDescent="0.4">
      <c r="C2654" s="42"/>
    </row>
    <row r="2655" spans="3:3" x14ac:dyDescent="0.4">
      <c r="C2655" s="42"/>
    </row>
    <row r="2656" spans="3:3" x14ac:dyDescent="0.4">
      <c r="C2656" s="42"/>
    </row>
    <row r="2657" spans="3:3" x14ac:dyDescent="0.4">
      <c r="C2657" s="42"/>
    </row>
    <row r="2658" spans="3:3" x14ac:dyDescent="0.4">
      <c r="C2658" s="42"/>
    </row>
    <row r="2659" spans="3:3" x14ac:dyDescent="0.4">
      <c r="C2659" s="42"/>
    </row>
    <row r="2660" spans="3:3" x14ac:dyDescent="0.4">
      <c r="C2660" s="42"/>
    </row>
    <row r="2661" spans="3:3" x14ac:dyDescent="0.4">
      <c r="C2661" s="42"/>
    </row>
    <row r="2662" spans="3:3" x14ac:dyDescent="0.4">
      <c r="C2662" s="42"/>
    </row>
    <row r="2663" spans="3:3" x14ac:dyDescent="0.4">
      <c r="C2663" s="42"/>
    </row>
    <row r="2664" spans="3:3" x14ac:dyDescent="0.4">
      <c r="C2664" s="42"/>
    </row>
    <row r="2665" spans="3:3" x14ac:dyDescent="0.4">
      <c r="C2665" s="42"/>
    </row>
    <row r="2666" spans="3:3" x14ac:dyDescent="0.4">
      <c r="C2666" s="42"/>
    </row>
    <row r="2667" spans="3:3" x14ac:dyDescent="0.4">
      <c r="C2667" s="42"/>
    </row>
    <row r="2668" spans="3:3" x14ac:dyDescent="0.4">
      <c r="C2668" s="42"/>
    </row>
    <row r="2669" spans="3:3" x14ac:dyDescent="0.4">
      <c r="C2669" s="42"/>
    </row>
    <row r="2670" spans="3:3" x14ac:dyDescent="0.4">
      <c r="C2670" s="42"/>
    </row>
    <row r="2671" spans="3:3" x14ac:dyDescent="0.4">
      <c r="C2671" s="42"/>
    </row>
    <row r="2672" spans="3:3" x14ac:dyDescent="0.4">
      <c r="C2672" s="42"/>
    </row>
    <row r="2673" spans="3:3" x14ac:dyDescent="0.4">
      <c r="C2673" s="42"/>
    </row>
    <row r="2674" spans="3:3" x14ac:dyDescent="0.4">
      <c r="C2674" s="42"/>
    </row>
    <row r="2675" spans="3:3" x14ac:dyDescent="0.4">
      <c r="C2675" s="42"/>
    </row>
    <row r="2676" spans="3:3" x14ac:dyDescent="0.4">
      <c r="C2676" s="42"/>
    </row>
    <row r="2677" spans="3:3" x14ac:dyDescent="0.4">
      <c r="C2677" s="42"/>
    </row>
    <row r="2678" spans="3:3" x14ac:dyDescent="0.4">
      <c r="C2678" s="42"/>
    </row>
    <row r="2679" spans="3:3" x14ac:dyDescent="0.4">
      <c r="C2679" s="42"/>
    </row>
    <row r="2680" spans="3:3" x14ac:dyDescent="0.4">
      <c r="C2680" s="42"/>
    </row>
    <row r="2681" spans="3:3" x14ac:dyDescent="0.4">
      <c r="C2681" s="42"/>
    </row>
    <row r="2682" spans="3:3" x14ac:dyDescent="0.4">
      <c r="C2682" s="42"/>
    </row>
    <row r="2683" spans="3:3" x14ac:dyDescent="0.4">
      <c r="C2683" s="42"/>
    </row>
    <row r="2684" spans="3:3" x14ac:dyDescent="0.4">
      <c r="C2684" s="42"/>
    </row>
    <row r="2685" spans="3:3" x14ac:dyDescent="0.4">
      <c r="C2685" s="42"/>
    </row>
    <row r="2686" spans="3:3" x14ac:dyDescent="0.4">
      <c r="C2686" s="42"/>
    </row>
    <row r="2687" spans="3:3" x14ac:dyDescent="0.4">
      <c r="C2687" s="42"/>
    </row>
    <row r="2688" spans="3:3" x14ac:dyDescent="0.4">
      <c r="C2688" s="42"/>
    </row>
    <row r="2689" spans="3:3" x14ac:dyDescent="0.4">
      <c r="C2689" s="42"/>
    </row>
    <row r="2690" spans="3:3" x14ac:dyDescent="0.4">
      <c r="C2690" s="42"/>
    </row>
    <row r="2691" spans="3:3" x14ac:dyDescent="0.4">
      <c r="C2691" s="42"/>
    </row>
    <row r="2692" spans="3:3" x14ac:dyDescent="0.4">
      <c r="C2692" s="42"/>
    </row>
    <row r="2693" spans="3:3" x14ac:dyDescent="0.4">
      <c r="C2693" s="42"/>
    </row>
    <row r="2694" spans="3:3" x14ac:dyDescent="0.4">
      <c r="C2694" s="42"/>
    </row>
    <row r="2695" spans="3:3" x14ac:dyDescent="0.4">
      <c r="C2695" s="42"/>
    </row>
    <row r="2696" spans="3:3" x14ac:dyDescent="0.4">
      <c r="C2696" s="42"/>
    </row>
    <row r="2697" spans="3:3" x14ac:dyDescent="0.4">
      <c r="C2697" s="42"/>
    </row>
    <row r="2698" spans="3:3" x14ac:dyDescent="0.4">
      <c r="C2698" s="42"/>
    </row>
    <row r="2699" spans="3:3" x14ac:dyDescent="0.4">
      <c r="C2699" s="42"/>
    </row>
    <row r="2700" spans="3:3" x14ac:dyDescent="0.4">
      <c r="C2700" s="42"/>
    </row>
    <row r="2701" spans="3:3" x14ac:dyDescent="0.4">
      <c r="C2701" s="42"/>
    </row>
    <row r="2702" spans="3:3" x14ac:dyDescent="0.4">
      <c r="C2702" s="42"/>
    </row>
    <row r="2703" spans="3:3" x14ac:dyDescent="0.4">
      <c r="C2703" s="42"/>
    </row>
    <row r="2704" spans="3:3" x14ac:dyDescent="0.4">
      <c r="C2704" s="42"/>
    </row>
    <row r="2705" spans="3:3" x14ac:dyDescent="0.4">
      <c r="C2705" s="42"/>
    </row>
    <row r="2706" spans="3:3" x14ac:dyDescent="0.4">
      <c r="C2706" s="42"/>
    </row>
    <row r="2707" spans="3:3" x14ac:dyDescent="0.4">
      <c r="C2707" s="42"/>
    </row>
    <row r="2708" spans="3:3" x14ac:dyDescent="0.4">
      <c r="C2708" s="42"/>
    </row>
    <row r="2709" spans="3:3" x14ac:dyDescent="0.4">
      <c r="C2709" s="42"/>
    </row>
    <row r="2710" spans="3:3" x14ac:dyDescent="0.4">
      <c r="C2710" s="42"/>
    </row>
    <row r="2711" spans="3:3" x14ac:dyDescent="0.4">
      <c r="C2711" s="42"/>
    </row>
    <row r="2712" spans="3:3" x14ac:dyDescent="0.4">
      <c r="C2712" s="42"/>
    </row>
    <row r="2713" spans="3:3" x14ac:dyDescent="0.4">
      <c r="C2713" s="42"/>
    </row>
    <row r="2714" spans="3:3" x14ac:dyDescent="0.4">
      <c r="C2714" s="42"/>
    </row>
    <row r="2715" spans="3:3" x14ac:dyDescent="0.4">
      <c r="C2715" s="42"/>
    </row>
    <row r="2716" spans="3:3" x14ac:dyDescent="0.4">
      <c r="C2716" s="42"/>
    </row>
    <row r="2717" spans="3:3" x14ac:dyDescent="0.4">
      <c r="C2717" s="42"/>
    </row>
    <row r="2718" spans="3:3" x14ac:dyDescent="0.4">
      <c r="C2718" s="42"/>
    </row>
    <row r="2719" spans="3:3" x14ac:dyDescent="0.4">
      <c r="C2719" s="42"/>
    </row>
    <row r="2720" spans="3:3" x14ac:dyDescent="0.4">
      <c r="C2720" s="42"/>
    </row>
    <row r="2721" spans="3:3" x14ac:dyDescent="0.4">
      <c r="C2721" s="42"/>
    </row>
    <row r="2722" spans="3:3" x14ac:dyDescent="0.4">
      <c r="C2722" s="42"/>
    </row>
    <row r="2723" spans="3:3" x14ac:dyDescent="0.4">
      <c r="C2723" s="42"/>
    </row>
    <row r="2724" spans="3:3" x14ac:dyDescent="0.4">
      <c r="C2724" s="42"/>
    </row>
    <row r="2725" spans="3:3" x14ac:dyDescent="0.4">
      <c r="C2725" s="42"/>
    </row>
    <row r="2726" spans="3:3" x14ac:dyDescent="0.4">
      <c r="C2726" s="42"/>
    </row>
    <row r="2727" spans="3:3" x14ac:dyDescent="0.4">
      <c r="C2727" s="42"/>
    </row>
    <row r="2728" spans="3:3" x14ac:dyDescent="0.4">
      <c r="C2728" s="42"/>
    </row>
    <row r="2729" spans="3:3" x14ac:dyDescent="0.4">
      <c r="C2729" s="42"/>
    </row>
    <row r="2730" spans="3:3" x14ac:dyDescent="0.4">
      <c r="C2730" s="42"/>
    </row>
    <row r="2731" spans="3:3" x14ac:dyDescent="0.4">
      <c r="C2731" s="42"/>
    </row>
    <row r="2732" spans="3:3" x14ac:dyDescent="0.4">
      <c r="C2732" s="42"/>
    </row>
    <row r="2733" spans="3:3" x14ac:dyDescent="0.4">
      <c r="C2733" s="42"/>
    </row>
    <row r="2734" spans="3:3" x14ac:dyDescent="0.4">
      <c r="C2734" s="42"/>
    </row>
    <row r="2735" spans="3:3" x14ac:dyDescent="0.4">
      <c r="C2735" s="42"/>
    </row>
    <row r="2736" spans="3:3" x14ac:dyDescent="0.4">
      <c r="C2736" s="42"/>
    </row>
    <row r="2737" spans="3:3" x14ac:dyDescent="0.4">
      <c r="C2737" s="42"/>
    </row>
    <row r="2738" spans="3:3" x14ac:dyDescent="0.4">
      <c r="C2738" s="42"/>
    </row>
    <row r="2739" spans="3:3" x14ac:dyDescent="0.4">
      <c r="C2739" s="42"/>
    </row>
    <row r="2740" spans="3:3" x14ac:dyDescent="0.4">
      <c r="C2740" s="42"/>
    </row>
    <row r="2741" spans="3:3" x14ac:dyDescent="0.4">
      <c r="C2741" s="42"/>
    </row>
    <row r="2742" spans="3:3" x14ac:dyDescent="0.4">
      <c r="C2742" s="42"/>
    </row>
    <row r="2743" spans="3:3" x14ac:dyDescent="0.4">
      <c r="C2743" s="42"/>
    </row>
    <row r="2744" spans="3:3" x14ac:dyDescent="0.4">
      <c r="C2744" s="42"/>
    </row>
    <row r="2745" spans="3:3" x14ac:dyDescent="0.4">
      <c r="C2745" s="42"/>
    </row>
    <row r="2746" spans="3:3" x14ac:dyDescent="0.4">
      <c r="C2746" s="42"/>
    </row>
    <row r="2747" spans="3:3" x14ac:dyDescent="0.4">
      <c r="C2747" s="42"/>
    </row>
    <row r="2748" spans="3:3" x14ac:dyDescent="0.4">
      <c r="C2748" s="42"/>
    </row>
    <row r="2749" spans="3:3" x14ac:dyDescent="0.4">
      <c r="C2749" s="42"/>
    </row>
    <row r="2750" spans="3:3" x14ac:dyDescent="0.4">
      <c r="C2750" s="42"/>
    </row>
    <row r="2751" spans="3:3" x14ac:dyDescent="0.4">
      <c r="C2751" s="42"/>
    </row>
    <row r="2752" spans="3:3" x14ac:dyDescent="0.4">
      <c r="C2752" s="42"/>
    </row>
    <row r="2753" spans="3:3" x14ac:dyDescent="0.4">
      <c r="C2753" s="42"/>
    </row>
    <row r="2754" spans="3:3" x14ac:dyDescent="0.4">
      <c r="C2754" s="42"/>
    </row>
    <row r="2755" spans="3:3" x14ac:dyDescent="0.4">
      <c r="C2755" s="42"/>
    </row>
    <row r="2756" spans="3:3" x14ac:dyDescent="0.4">
      <c r="C2756" s="42"/>
    </row>
    <row r="2757" spans="3:3" x14ac:dyDescent="0.4">
      <c r="C2757" s="42"/>
    </row>
    <row r="2758" spans="3:3" x14ac:dyDescent="0.4">
      <c r="C2758" s="42"/>
    </row>
    <row r="2759" spans="3:3" x14ac:dyDescent="0.4">
      <c r="C2759" s="42"/>
    </row>
    <row r="2760" spans="3:3" x14ac:dyDescent="0.4">
      <c r="C2760" s="42"/>
    </row>
    <row r="2761" spans="3:3" x14ac:dyDescent="0.4">
      <c r="C2761" s="42"/>
    </row>
    <row r="2762" spans="3:3" x14ac:dyDescent="0.4">
      <c r="C2762" s="42"/>
    </row>
    <row r="2763" spans="3:3" x14ac:dyDescent="0.4">
      <c r="C2763" s="42"/>
    </row>
    <row r="2764" spans="3:3" x14ac:dyDescent="0.4">
      <c r="C2764" s="42"/>
    </row>
    <row r="2765" spans="3:3" x14ac:dyDescent="0.4">
      <c r="C2765" s="42"/>
    </row>
    <row r="2766" spans="3:3" x14ac:dyDescent="0.4">
      <c r="C2766" s="42"/>
    </row>
    <row r="2767" spans="3:3" x14ac:dyDescent="0.4">
      <c r="C2767" s="42"/>
    </row>
    <row r="2768" spans="3:3" x14ac:dyDescent="0.4">
      <c r="C2768" s="42"/>
    </row>
    <row r="2769" spans="3:3" x14ac:dyDescent="0.4">
      <c r="C2769" s="42"/>
    </row>
    <row r="2770" spans="3:3" x14ac:dyDescent="0.4">
      <c r="C2770" s="42"/>
    </row>
    <row r="2771" spans="3:3" x14ac:dyDescent="0.4">
      <c r="C2771" s="42"/>
    </row>
    <row r="2772" spans="3:3" x14ac:dyDescent="0.4">
      <c r="C2772" s="42"/>
    </row>
    <row r="2773" spans="3:3" x14ac:dyDescent="0.4">
      <c r="C2773" s="42"/>
    </row>
    <row r="2774" spans="3:3" x14ac:dyDescent="0.4">
      <c r="C2774" s="42"/>
    </row>
    <row r="2775" spans="3:3" x14ac:dyDescent="0.4">
      <c r="C2775" s="42"/>
    </row>
    <row r="2776" spans="3:3" x14ac:dyDescent="0.4">
      <c r="C2776" s="42"/>
    </row>
    <row r="2777" spans="3:3" x14ac:dyDescent="0.4">
      <c r="C2777" s="42"/>
    </row>
    <row r="2778" spans="3:3" x14ac:dyDescent="0.4">
      <c r="C2778" s="42"/>
    </row>
    <row r="2779" spans="3:3" x14ac:dyDescent="0.4">
      <c r="C2779" s="42"/>
    </row>
    <row r="2780" spans="3:3" x14ac:dyDescent="0.4">
      <c r="C2780" s="42"/>
    </row>
    <row r="2781" spans="3:3" x14ac:dyDescent="0.4">
      <c r="C2781" s="42"/>
    </row>
    <row r="2782" spans="3:3" x14ac:dyDescent="0.4">
      <c r="C2782" s="42"/>
    </row>
    <row r="2783" spans="3:3" x14ac:dyDescent="0.4">
      <c r="C2783" s="42"/>
    </row>
    <row r="2784" spans="3:3" x14ac:dyDescent="0.4">
      <c r="C2784" s="42"/>
    </row>
    <row r="2785" spans="3:3" x14ac:dyDescent="0.4">
      <c r="C2785" s="42"/>
    </row>
    <row r="2786" spans="3:3" x14ac:dyDescent="0.4">
      <c r="C2786" s="42"/>
    </row>
    <row r="2787" spans="3:3" x14ac:dyDescent="0.4">
      <c r="C2787" s="42"/>
    </row>
    <row r="2788" spans="3:3" x14ac:dyDescent="0.4">
      <c r="C2788" s="42"/>
    </row>
    <row r="2789" spans="3:3" x14ac:dyDescent="0.4">
      <c r="C2789" s="42"/>
    </row>
    <row r="2790" spans="3:3" x14ac:dyDescent="0.4">
      <c r="C2790" s="42"/>
    </row>
    <row r="2791" spans="3:3" x14ac:dyDescent="0.4">
      <c r="C2791" s="42"/>
    </row>
    <row r="2792" spans="3:3" x14ac:dyDescent="0.4">
      <c r="C2792" s="42"/>
    </row>
    <row r="2793" spans="3:3" x14ac:dyDescent="0.4">
      <c r="C2793" s="42"/>
    </row>
    <row r="2794" spans="3:3" x14ac:dyDescent="0.4">
      <c r="C2794" s="42"/>
    </row>
    <row r="2795" spans="3:3" x14ac:dyDescent="0.4">
      <c r="C2795" s="42"/>
    </row>
    <row r="2796" spans="3:3" x14ac:dyDescent="0.4">
      <c r="C2796" s="42"/>
    </row>
    <row r="2797" spans="3:3" x14ac:dyDescent="0.4">
      <c r="C2797" s="42"/>
    </row>
    <row r="2798" spans="3:3" x14ac:dyDescent="0.4">
      <c r="C2798" s="42"/>
    </row>
    <row r="2799" spans="3:3" x14ac:dyDescent="0.4">
      <c r="C2799" s="42"/>
    </row>
    <row r="2800" spans="3:3" x14ac:dyDescent="0.4">
      <c r="C2800" s="42"/>
    </row>
    <row r="2801" spans="3:3" x14ac:dyDescent="0.4">
      <c r="C2801" s="42"/>
    </row>
    <row r="2802" spans="3:3" x14ac:dyDescent="0.4">
      <c r="C2802" s="42"/>
    </row>
    <row r="2803" spans="3:3" x14ac:dyDescent="0.4">
      <c r="C2803" s="42"/>
    </row>
    <row r="2804" spans="3:3" x14ac:dyDescent="0.4">
      <c r="C2804" s="42"/>
    </row>
    <row r="2805" spans="3:3" x14ac:dyDescent="0.4">
      <c r="C2805" s="42"/>
    </row>
    <row r="2806" spans="3:3" x14ac:dyDescent="0.4">
      <c r="C2806" s="42"/>
    </row>
    <row r="2807" spans="3:3" x14ac:dyDescent="0.4">
      <c r="C2807" s="42"/>
    </row>
    <row r="2808" spans="3:3" x14ac:dyDescent="0.4">
      <c r="C2808" s="42"/>
    </row>
    <row r="2809" spans="3:3" x14ac:dyDescent="0.4">
      <c r="C2809" s="42"/>
    </row>
    <row r="2810" spans="3:3" x14ac:dyDescent="0.4">
      <c r="C2810" s="42"/>
    </row>
    <row r="2811" spans="3:3" x14ac:dyDescent="0.4">
      <c r="C2811" s="42"/>
    </row>
    <row r="2812" spans="3:3" x14ac:dyDescent="0.4">
      <c r="C2812" s="42"/>
    </row>
    <row r="2813" spans="3:3" x14ac:dyDescent="0.4">
      <c r="C2813" s="42"/>
    </row>
    <row r="2814" spans="3:3" x14ac:dyDescent="0.4">
      <c r="C2814" s="42"/>
    </row>
    <row r="2815" spans="3:3" x14ac:dyDescent="0.4">
      <c r="C2815" s="42"/>
    </row>
    <row r="2816" spans="3:3" x14ac:dyDescent="0.4">
      <c r="C2816" s="42"/>
    </row>
    <row r="2817" spans="3:3" x14ac:dyDescent="0.4">
      <c r="C2817" s="42"/>
    </row>
    <row r="2818" spans="3:3" x14ac:dyDescent="0.4">
      <c r="C2818" s="42"/>
    </row>
    <row r="2819" spans="3:3" x14ac:dyDescent="0.4">
      <c r="C2819" s="42"/>
    </row>
    <row r="2820" spans="3:3" x14ac:dyDescent="0.4">
      <c r="C2820" s="42"/>
    </row>
    <row r="2821" spans="3:3" x14ac:dyDescent="0.4">
      <c r="C2821" s="42"/>
    </row>
    <row r="2822" spans="3:3" x14ac:dyDescent="0.4">
      <c r="C2822" s="42"/>
    </row>
    <row r="2823" spans="3:3" x14ac:dyDescent="0.4">
      <c r="C2823" s="42"/>
    </row>
    <row r="2824" spans="3:3" x14ac:dyDescent="0.4">
      <c r="C2824" s="42"/>
    </row>
    <row r="2825" spans="3:3" x14ac:dyDescent="0.4">
      <c r="C2825" s="42"/>
    </row>
    <row r="2826" spans="3:3" x14ac:dyDescent="0.4">
      <c r="C2826" s="42"/>
    </row>
    <row r="2827" spans="3:3" x14ac:dyDescent="0.4">
      <c r="C2827" s="42"/>
    </row>
    <row r="2828" spans="3:3" x14ac:dyDescent="0.4">
      <c r="C2828" s="42"/>
    </row>
    <row r="2829" spans="3:3" x14ac:dyDescent="0.4">
      <c r="C2829" s="42"/>
    </row>
    <row r="2830" spans="3:3" x14ac:dyDescent="0.4">
      <c r="C2830" s="42"/>
    </row>
    <row r="2831" spans="3:3" x14ac:dyDescent="0.4">
      <c r="C2831" s="42"/>
    </row>
    <row r="2832" spans="3:3" x14ac:dyDescent="0.4">
      <c r="C2832" s="42"/>
    </row>
    <row r="2833" spans="3:3" x14ac:dyDescent="0.4">
      <c r="C2833" s="42"/>
    </row>
    <row r="2834" spans="3:3" x14ac:dyDescent="0.4">
      <c r="C2834" s="42"/>
    </row>
    <row r="2835" spans="3:3" x14ac:dyDescent="0.4">
      <c r="C2835" s="42"/>
    </row>
    <row r="2836" spans="3:3" x14ac:dyDescent="0.4">
      <c r="C2836" s="42"/>
    </row>
    <row r="2837" spans="3:3" x14ac:dyDescent="0.4">
      <c r="C2837" s="42"/>
    </row>
    <row r="2838" spans="3:3" x14ac:dyDescent="0.4">
      <c r="C2838" s="42"/>
    </row>
    <row r="2839" spans="3:3" x14ac:dyDescent="0.4">
      <c r="C2839" s="42"/>
    </row>
    <row r="2840" spans="3:3" x14ac:dyDescent="0.4">
      <c r="C2840" s="42"/>
    </row>
    <row r="2841" spans="3:3" x14ac:dyDescent="0.4">
      <c r="C2841" s="42"/>
    </row>
    <row r="2842" spans="3:3" x14ac:dyDescent="0.4">
      <c r="C2842" s="42"/>
    </row>
    <row r="2843" spans="3:3" x14ac:dyDescent="0.4">
      <c r="C2843" s="42"/>
    </row>
    <row r="2844" spans="3:3" x14ac:dyDescent="0.4">
      <c r="C2844" s="42"/>
    </row>
    <row r="2845" spans="3:3" x14ac:dyDescent="0.4">
      <c r="C2845" s="42"/>
    </row>
    <row r="2846" spans="3:3" x14ac:dyDescent="0.4">
      <c r="C2846" s="42"/>
    </row>
    <row r="2847" spans="3:3" x14ac:dyDescent="0.4">
      <c r="C2847" s="42"/>
    </row>
    <row r="2848" spans="3:3" x14ac:dyDescent="0.4">
      <c r="C2848" s="42"/>
    </row>
    <row r="2849" spans="3:3" x14ac:dyDescent="0.4">
      <c r="C2849" s="42"/>
    </row>
    <row r="2850" spans="3:3" x14ac:dyDescent="0.4">
      <c r="C2850" s="42"/>
    </row>
    <row r="2851" spans="3:3" x14ac:dyDescent="0.4">
      <c r="C2851" s="42"/>
    </row>
    <row r="2852" spans="3:3" x14ac:dyDescent="0.4">
      <c r="C2852" s="42"/>
    </row>
    <row r="2853" spans="3:3" x14ac:dyDescent="0.4">
      <c r="C2853" s="42"/>
    </row>
    <row r="2854" spans="3:3" x14ac:dyDescent="0.4">
      <c r="C2854" s="42"/>
    </row>
    <row r="2855" spans="3:3" x14ac:dyDescent="0.4">
      <c r="C2855" s="42"/>
    </row>
    <row r="2856" spans="3:3" x14ac:dyDescent="0.4">
      <c r="C2856" s="42"/>
    </row>
    <row r="2857" spans="3:3" x14ac:dyDescent="0.4">
      <c r="C2857" s="42"/>
    </row>
    <row r="2858" spans="3:3" x14ac:dyDescent="0.4">
      <c r="C2858" s="42"/>
    </row>
    <row r="2859" spans="3:3" x14ac:dyDescent="0.4">
      <c r="C2859" s="42"/>
    </row>
    <row r="2860" spans="3:3" x14ac:dyDescent="0.4">
      <c r="C2860" s="42"/>
    </row>
    <row r="2861" spans="3:3" x14ac:dyDescent="0.4">
      <c r="C2861" s="42"/>
    </row>
    <row r="2862" spans="3:3" x14ac:dyDescent="0.4">
      <c r="C2862" s="42"/>
    </row>
    <row r="2863" spans="3:3" x14ac:dyDescent="0.4">
      <c r="C2863" s="42"/>
    </row>
    <row r="2864" spans="3:3" x14ac:dyDescent="0.4">
      <c r="C2864" s="42"/>
    </row>
    <row r="2865" spans="3:3" x14ac:dyDescent="0.4">
      <c r="C2865" s="42"/>
    </row>
    <row r="2866" spans="3:3" x14ac:dyDescent="0.4">
      <c r="C2866" s="42"/>
    </row>
    <row r="2867" spans="3:3" x14ac:dyDescent="0.4">
      <c r="C2867" s="42"/>
    </row>
    <row r="2868" spans="3:3" x14ac:dyDescent="0.4">
      <c r="C2868" s="42"/>
    </row>
    <row r="2869" spans="3:3" x14ac:dyDescent="0.4">
      <c r="C2869" s="42"/>
    </row>
    <row r="2870" spans="3:3" x14ac:dyDescent="0.4">
      <c r="C2870" s="42"/>
    </row>
    <row r="2871" spans="3:3" x14ac:dyDescent="0.4">
      <c r="C2871" s="42"/>
    </row>
    <row r="2872" spans="3:3" x14ac:dyDescent="0.4">
      <c r="C2872" s="42"/>
    </row>
    <row r="2873" spans="3:3" x14ac:dyDescent="0.4">
      <c r="C2873" s="42"/>
    </row>
    <row r="2874" spans="3:3" x14ac:dyDescent="0.4">
      <c r="C2874" s="42"/>
    </row>
    <row r="2875" spans="3:3" x14ac:dyDescent="0.4">
      <c r="C2875" s="42"/>
    </row>
    <row r="2876" spans="3:3" x14ac:dyDescent="0.4">
      <c r="C2876" s="42"/>
    </row>
    <row r="2877" spans="3:3" x14ac:dyDescent="0.4">
      <c r="C2877" s="42"/>
    </row>
    <row r="2878" spans="3:3" x14ac:dyDescent="0.4">
      <c r="C2878" s="42"/>
    </row>
    <row r="2879" spans="3:3" x14ac:dyDescent="0.4">
      <c r="C2879" s="42"/>
    </row>
    <row r="2880" spans="3:3" x14ac:dyDescent="0.4">
      <c r="C2880" s="42"/>
    </row>
    <row r="2881" spans="3:3" x14ac:dyDescent="0.4">
      <c r="C2881" s="42"/>
    </row>
    <row r="2882" spans="3:3" x14ac:dyDescent="0.4">
      <c r="C2882" s="42"/>
    </row>
    <row r="2883" spans="3:3" x14ac:dyDescent="0.4">
      <c r="C2883" s="42"/>
    </row>
    <row r="2884" spans="3:3" x14ac:dyDescent="0.4">
      <c r="C2884" s="42"/>
    </row>
    <row r="2885" spans="3:3" x14ac:dyDescent="0.4">
      <c r="C2885" s="42"/>
    </row>
    <row r="2886" spans="3:3" x14ac:dyDescent="0.4">
      <c r="C2886" s="42"/>
    </row>
    <row r="2887" spans="3:3" x14ac:dyDescent="0.4">
      <c r="C2887" s="42"/>
    </row>
    <row r="2888" spans="3:3" x14ac:dyDescent="0.4">
      <c r="C2888" s="42"/>
    </row>
    <row r="2889" spans="3:3" x14ac:dyDescent="0.4">
      <c r="C2889" s="42"/>
    </row>
    <row r="2890" spans="3:3" x14ac:dyDescent="0.4">
      <c r="C2890" s="42"/>
    </row>
    <row r="2891" spans="3:3" x14ac:dyDescent="0.4">
      <c r="C2891" s="42"/>
    </row>
    <row r="2892" spans="3:3" x14ac:dyDescent="0.4">
      <c r="C2892" s="42"/>
    </row>
    <row r="2893" spans="3:3" x14ac:dyDescent="0.4">
      <c r="C2893" s="42"/>
    </row>
    <row r="2894" spans="3:3" x14ac:dyDescent="0.4">
      <c r="C2894" s="42"/>
    </row>
    <row r="2895" spans="3:3" x14ac:dyDescent="0.4">
      <c r="C2895" s="42"/>
    </row>
    <row r="2896" spans="3:3" x14ac:dyDescent="0.4">
      <c r="C2896" s="42"/>
    </row>
    <row r="2897" spans="3:3" x14ac:dyDescent="0.4">
      <c r="C2897" s="42"/>
    </row>
    <row r="2898" spans="3:3" x14ac:dyDescent="0.4">
      <c r="C2898" s="42"/>
    </row>
    <row r="2899" spans="3:3" x14ac:dyDescent="0.4">
      <c r="C2899" s="42"/>
    </row>
    <row r="2900" spans="3:3" x14ac:dyDescent="0.4">
      <c r="C2900" s="42"/>
    </row>
    <row r="2901" spans="3:3" x14ac:dyDescent="0.4">
      <c r="C2901" s="42"/>
    </row>
    <row r="2902" spans="3:3" x14ac:dyDescent="0.4">
      <c r="C2902" s="42"/>
    </row>
    <row r="2903" spans="3:3" x14ac:dyDescent="0.4">
      <c r="C2903" s="42"/>
    </row>
    <row r="2904" spans="3:3" x14ac:dyDescent="0.4">
      <c r="C2904" s="42"/>
    </row>
    <row r="2905" spans="3:3" x14ac:dyDescent="0.4">
      <c r="C2905" s="42"/>
    </row>
    <row r="2906" spans="3:3" x14ac:dyDescent="0.4">
      <c r="C2906" s="42"/>
    </row>
    <row r="2907" spans="3:3" x14ac:dyDescent="0.4">
      <c r="C2907" s="42"/>
    </row>
    <row r="2908" spans="3:3" x14ac:dyDescent="0.4">
      <c r="C2908" s="42"/>
    </row>
    <row r="2909" spans="3:3" x14ac:dyDescent="0.4">
      <c r="C2909" s="42"/>
    </row>
    <row r="2910" spans="3:3" x14ac:dyDescent="0.4">
      <c r="C2910" s="42"/>
    </row>
    <row r="2911" spans="3:3" x14ac:dyDescent="0.4">
      <c r="C2911" s="42"/>
    </row>
    <row r="2912" spans="3:3" x14ac:dyDescent="0.4">
      <c r="C2912" s="42"/>
    </row>
    <row r="2913" spans="3:3" x14ac:dyDescent="0.4">
      <c r="C2913" s="42"/>
    </row>
    <row r="2914" spans="3:3" x14ac:dyDescent="0.4">
      <c r="C2914" s="42"/>
    </row>
    <row r="2915" spans="3:3" x14ac:dyDescent="0.4">
      <c r="C2915" s="42"/>
    </row>
    <row r="2916" spans="3:3" x14ac:dyDescent="0.4">
      <c r="C2916" s="42"/>
    </row>
    <row r="2917" spans="3:3" x14ac:dyDescent="0.4">
      <c r="C2917" s="42"/>
    </row>
    <row r="2918" spans="3:3" x14ac:dyDescent="0.4">
      <c r="C2918" s="42"/>
    </row>
    <row r="2919" spans="3:3" x14ac:dyDescent="0.4">
      <c r="C2919" s="42"/>
    </row>
    <row r="2920" spans="3:3" x14ac:dyDescent="0.4">
      <c r="C2920" s="42"/>
    </row>
    <row r="2921" spans="3:3" x14ac:dyDescent="0.4">
      <c r="C2921" s="42"/>
    </row>
    <row r="2922" spans="3:3" x14ac:dyDescent="0.4">
      <c r="C2922" s="42"/>
    </row>
    <row r="2923" spans="3:3" x14ac:dyDescent="0.4">
      <c r="C2923" s="42"/>
    </row>
    <row r="2924" spans="3:3" x14ac:dyDescent="0.4">
      <c r="C2924" s="42"/>
    </row>
    <row r="2925" spans="3:3" x14ac:dyDescent="0.4">
      <c r="C2925" s="42"/>
    </row>
    <row r="2926" spans="3:3" x14ac:dyDescent="0.4">
      <c r="C2926" s="42"/>
    </row>
    <row r="2927" spans="3:3" x14ac:dyDescent="0.4">
      <c r="C2927" s="42"/>
    </row>
    <row r="2928" spans="3:3" x14ac:dyDescent="0.4">
      <c r="C2928" s="42"/>
    </row>
    <row r="2929" spans="3:3" x14ac:dyDescent="0.4">
      <c r="C2929" s="42"/>
    </row>
    <row r="2930" spans="3:3" x14ac:dyDescent="0.4">
      <c r="C2930" s="42"/>
    </row>
    <row r="2931" spans="3:3" x14ac:dyDescent="0.4">
      <c r="C2931" s="42"/>
    </row>
    <row r="2932" spans="3:3" x14ac:dyDescent="0.4">
      <c r="C2932" s="42"/>
    </row>
    <row r="2933" spans="3:3" x14ac:dyDescent="0.4">
      <c r="C2933" s="42"/>
    </row>
    <row r="2934" spans="3:3" x14ac:dyDescent="0.4">
      <c r="C2934" s="42"/>
    </row>
    <row r="2935" spans="3:3" x14ac:dyDescent="0.4">
      <c r="C2935" s="42"/>
    </row>
    <row r="2936" spans="3:3" x14ac:dyDescent="0.4">
      <c r="C2936" s="42"/>
    </row>
    <row r="2937" spans="3:3" x14ac:dyDescent="0.4">
      <c r="C2937" s="42"/>
    </row>
    <row r="2938" spans="3:3" x14ac:dyDescent="0.4">
      <c r="C2938" s="42"/>
    </row>
    <row r="2939" spans="3:3" x14ac:dyDescent="0.4">
      <c r="C2939" s="42"/>
    </row>
    <row r="2940" spans="3:3" x14ac:dyDescent="0.4">
      <c r="C2940" s="42"/>
    </row>
    <row r="2941" spans="3:3" x14ac:dyDescent="0.4">
      <c r="C2941" s="42"/>
    </row>
    <row r="2942" spans="3:3" x14ac:dyDescent="0.4">
      <c r="C2942" s="42"/>
    </row>
    <row r="2943" spans="3:3" x14ac:dyDescent="0.4">
      <c r="C2943" s="42"/>
    </row>
    <row r="2944" spans="3:3" x14ac:dyDescent="0.4">
      <c r="C2944" s="42"/>
    </row>
    <row r="2945" spans="3:3" x14ac:dyDescent="0.4">
      <c r="C2945" s="42"/>
    </row>
    <row r="2946" spans="3:3" x14ac:dyDescent="0.4">
      <c r="C2946" s="42"/>
    </row>
    <row r="2947" spans="3:3" x14ac:dyDescent="0.4">
      <c r="C2947" s="42"/>
    </row>
    <row r="2948" spans="3:3" x14ac:dyDescent="0.4">
      <c r="C2948" s="42"/>
    </row>
    <row r="2949" spans="3:3" x14ac:dyDescent="0.4">
      <c r="C2949" s="42"/>
    </row>
    <row r="2950" spans="3:3" x14ac:dyDescent="0.4">
      <c r="C2950" s="42"/>
    </row>
    <row r="2951" spans="3:3" x14ac:dyDescent="0.4">
      <c r="C2951" s="42"/>
    </row>
    <row r="2952" spans="3:3" x14ac:dyDescent="0.4">
      <c r="C2952" s="42"/>
    </row>
    <row r="2953" spans="3:3" x14ac:dyDescent="0.4">
      <c r="C2953" s="42"/>
    </row>
    <row r="2954" spans="3:3" x14ac:dyDescent="0.4">
      <c r="C2954" s="42"/>
    </row>
    <row r="2955" spans="3:3" x14ac:dyDescent="0.4">
      <c r="C2955" s="42"/>
    </row>
    <row r="2956" spans="3:3" x14ac:dyDescent="0.4">
      <c r="C2956" s="42"/>
    </row>
    <row r="2957" spans="3:3" x14ac:dyDescent="0.4">
      <c r="C2957" s="42"/>
    </row>
    <row r="2958" spans="3:3" x14ac:dyDescent="0.4">
      <c r="C2958" s="42"/>
    </row>
    <row r="2959" spans="3:3" x14ac:dyDescent="0.4">
      <c r="C2959" s="42"/>
    </row>
    <row r="2960" spans="3:3" x14ac:dyDescent="0.4">
      <c r="C2960" s="42"/>
    </row>
    <row r="2961" spans="3:3" x14ac:dyDescent="0.4">
      <c r="C2961" s="42"/>
    </row>
    <row r="2962" spans="3:3" x14ac:dyDescent="0.4">
      <c r="C2962" s="42"/>
    </row>
    <row r="2963" spans="3:3" x14ac:dyDescent="0.4">
      <c r="C2963" s="42"/>
    </row>
    <row r="2964" spans="3:3" x14ac:dyDescent="0.4">
      <c r="C2964" s="42"/>
    </row>
    <row r="2965" spans="3:3" x14ac:dyDescent="0.4">
      <c r="C2965" s="42"/>
    </row>
    <row r="2966" spans="3:3" x14ac:dyDescent="0.4">
      <c r="C2966" s="42"/>
    </row>
    <row r="2967" spans="3:3" x14ac:dyDescent="0.4">
      <c r="C2967" s="42"/>
    </row>
    <row r="2968" spans="3:3" x14ac:dyDescent="0.4">
      <c r="C2968" s="42"/>
    </row>
    <row r="2969" spans="3:3" x14ac:dyDescent="0.4">
      <c r="C2969" s="42"/>
    </row>
    <row r="2970" spans="3:3" x14ac:dyDescent="0.4">
      <c r="C2970" s="42"/>
    </row>
    <row r="2971" spans="3:3" x14ac:dyDescent="0.4">
      <c r="C2971" s="42"/>
    </row>
    <row r="2972" spans="3:3" x14ac:dyDescent="0.4">
      <c r="C2972" s="42"/>
    </row>
    <row r="2973" spans="3:3" x14ac:dyDescent="0.4">
      <c r="C2973" s="42"/>
    </row>
    <row r="2974" spans="3:3" x14ac:dyDescent="0.4">
      <c r="C2974" s="42"/>
    </row>
    <row r="2975" spans="3:3" x14ac:dyDescent="0.4">
      <c r="C2975" s="42"/>
    </row>
    <row r="2976" spans="3:3" x14ac:dyDescent="0.4">
      <c r="C2976" s="42"/>
    </row>
    <row r="2977" spans="3:3" x14ac:dyDescent="0.4">
      <c r="C2977" s="42"/>
    </row>
    <row r="2978" spans="3:3" x14ac:dyDescent="0.4">
      <c r="C2978" s="42"/>
    </row>
    <row r="2979" spans="3:3" x14ac:dyDescent="0.4">
      <c r="C2979" s="42"/>
    </row>
    <row r="2980" spans="3:3" x14ac:dyDescent="0.4">
      <c r="C2980" s="42"/>
    </row>
    <row r="2981" spans="3:3" x14ac:dyDescent="0.4">
      <c r="C2981" s="42"/>
    </row>
    <row r="2982" spans="3:3" x14ac:dyDescent="0.4">
      <c r="C2982" s="42"/>
    </row>
    <row r="2983" spans="3:3" x14ac:dyDescent="0.4">
      <c r="C2983" s="42"/>
    </row>
    <row r="2984" spans="3:3" x14ac:dyDescent="0.4">
      <c r="C2984" s="42"/>
    </row>
    <row r="2985" spans="3:3" x14ac:dyDescent="0.4">
      <c r="C2985" s="42"/>
    </row>
    <row r="2986" spans="3:3" x14ac:dyDescent="0.4">
      <c r="C2986" s="42"/>
    </row>
    <row r="2987" spans="3:3" x14ac:dyDescent="0.4">
      <c r="C2987" s="42"/>
    </row>
    <row r="2988" spans="3:3" x14ac:dyDescent="0.4">
      <c r="C2988" s="42"/>
    </row>
    <row r="2989" spans="3:3" x14ac:dyDescent="0.4">
      <c r="C2989" s="42"/>
    </row>
    <row r="2990" spans="3:3" x14ac:dyDescent="0.4">
      <c r="C2990" s="42"/>
    </row>
    <row r="2991" spans="3:3" x14ac:dyDescent="0.4">
      <c r="C2991" s="42"/>
    </row>
    <row r="2992" spans="3:3" x14ac:dyDescent="0.4">
      <c r="C2992" s="42"/>
    </row>
    <row r="2993" spans="3:3" x14ac:dyDescent="0.4">
      <c r="C2993" s="42"/>
    </row>
    <row r="2994" spans="3:3" x14ac:dyDescent="0.4">
      <c r="C2994" s="42"/>
    </row>
    <row r="2995" spans="3:3" x14ac:dyDescent="0.4">
      <c r="C2995" s="42"/>
    </row>
    <row r="2996" spans="3:3" x14ac:dyDescent="0.4">
      <c r="C2996" s="42"/>
    </row>
    <row r="2997" spans="3:3" x14ac:dyDescent="0.4">
      <c r="C2997" s="42"/>
    </row>
    <row r="2998" spans="3:3" x14ac:dyDescent="0.4">
      <c r="C2998" s="42"/>
    </row>
    <row r="2999" spans="3:3" x14ac:dyDescent="0.4">
      <c r="C2999" s="42"/>
    </row>
    <row r="3000" spans="3:3" x14ac:dyDescent="0.4">
      <c r="C3000" s="42"/>
    </row>
    <row r="3001" spans="3:3" x14ac:dyDescent="0.4">
      <c r="C3001" s="42"/>
    </row>
    <row r="3002" spans="3:3" x14ac:dyDescent="0.4">
      <c r="C3002" s="42"/>
    </row>
    <row r="3003" spans="3:3" x14ac:dyDescent="0.4">
      <c r="C3003" s="42"/>
    </row>
    <row r="3004" spans="3:3" x14ac:dyDescent="0.4">
      <c r="C3004" s="42"/>
    </row>
    <row r="3005" spans="3:3" x14ac:dyDescent="0.4">
      <c r="C3005" s="42"/>
    </row>
    <row r="3006" spans="3:3" x14ac:dyDescent="0.4">
      <c r="C3006" s="42"/>
    </row>
    <row r="3007" spans="3:3" x14ac:dyDescent="0.4">
      <c r="C3007" s="42"/>
    </row>
    <row r="3008" spans="3:3" x14ac:dyDescent="0.4">
      <c r="C3008" s="42"/>
    </row>
    <row r="3009" spans="3:3" x14ac:dyDescent="0.4">
      <c r="C3009" s="42"/>
    </row>
    <row r="3010" spans="3:3" x14ac:dyDescent="0.4">
      <c r="C3010" s="42"/>
    </row>
    <row r="3011" spans="3:3" x14ac:dyDescent="0.4">
      <c r="C3011" s="42"/>
    </row>
    <row r="3012" spans="3:3" x14ac:dyDescent="0.4">
      <c r="C3012" s="42"/>
    </row>
    <row r="3013" spans="3:3" x14ac:dyDescent="0.4">
      <c r="C3013" s="42"/>
    </row>
    <row r="3014" spans="3:3" x14ac:dyDescent="0.4">
      <c r="C3014" s="42"/>
    </row>
    <row r="3015" spans="3:3" x14ac:dyDescent="0.4">
      <c r="C3015" s="42"/>
    </row>
    <row r="3016" spans="3:3" x14ac:dyDescent="0.4">
      <c r="C3016" s="42"/>
    </row>
    <row r="3017" spans="3:3" x14ac:dyDescent="0.4">
      <c r="C3017" s="42"/>
    </row>
    <row r="3018" spans="3:3" x14ac:dyDescent="0.4">
      <c r="C3018" s="42"/>
    </row>
    <row r="3019" spans="3:3" x14ac:dyDescent="0.4">
      <c r="C3019" s="42"/>
    </row>
    <row r="3020" spans="3:3" x14ac:dyDescent="0.4">
      <c r="C3020" s="42"/>
    </row>
    <row r="3021" spans="3:3" x14ac:dyDescent="0.4">
      <c r="C3021" s="42"/>
    </row>
    <row r="3022" spans="3:3" x14ac:dyDescent="0.4">
      <c r="C3022" s="42"/>
    </row>
    <row r="3023" spans="3:3" x14ac:dyDescent="0.4">
      <c r="C3023" s="42"/>
    </row>
    <row r="3024" spans="3:3" x14ac:dyDescent="0.4">
      <c r="C3024" s="42"/>
    </row>
    <row r="3025" spans="3:3" x14ac:dyDescent="0.4">
      <c r="C3025" s="42"/>
    </row>
    <row r="3026" spans="3:3" x14ac:dyDescent="0.4">
      <c r="C3026" s="42"/>
    </row>
    <row r="3027" spans="3:3" x14ac:dyDescent="0.4">
      <c r="C3027" s="42"/>
    </row>
    <row r="3028" spans="3:3" x14ac:dyDescent="0.4">
      <c r="C3028" s="42"/>
    </row>
    <row r="3029" spans="3:3" x14ac:dyDescent="0.4">
      <c r="C3029" s="42"/>
    </row>
    <row r="3030" spans="3:3" x14ac:dyDescent="0.4">
      <c r="C3030" s="42"/>
    </row>
    <row r="3031" spans="3:3" x14ac:dyDescent="0.4">
      <c r="C3031" s="42"/>
    </row>
    <row r="3032" spans="3:3" x14ac:dyDescent="0.4">
      <c r="C3032" s="42"/>
    </row>
    <row r="3033" spans="3:3" x14ac:dyDescent="0.4">
      <c r="C3033" s="42"/>
    </row>
    <row r="3034" spans="3:3" x14ac:dyDescent="0.4">
      <c r="C3034" s="42"/>
    </row>
    <row r="3035" spans="3:3" x14ac:dyDescent="0.4">
      <c r="C3035" s="42"/>
    </row>
    <row r="3036" spans="3:3" x14ac:dyDescent="0.4">
      <c r="C3036" s="42"/>
    </row>
    <row r="3037" spans="3:3" x14ac:dyDescent="0.4">
      <c r="C3037" s="42"/>
    </row>
    <row r="3038" spans="3:3" x14ac:dyDescent="0.4">
      <c r="C3038" s="42"/>
    </row>
    <row r="3039" spans="3:3" x14ac:dyDescent="0.4">
      <c r="C3039" s="42"/>
    </row>
    <row r="3040" spans="3:3" x14ac:dyDescent="0.4">
      <c r="C3040" s="42"/>
    </row>
    <row r="3041" spans="3:3" x14ac:dyDescent="0.4">
      <c r="C3041" s="42"/>
    </row>
    <row r="3042" spans="3:3" x14ac:dyDescent="0.4">
      <c r="C3042" s="42"/>
    </row>
    <row r="3043" spans="3:3" x14ac:dyDescent="0.4">
      <c r="C3043" s="42"/>
    </row>
    <row r="3044" spans="3:3" x14ac:dyDescent="0.4">
      <c r="C3044" s="42"/>
    </row>
    <row r="3045" spans="3:3" x14ac:dyDescent="0.4">
      <c r="C3045" s="42"/>
    </row>
    <row r="3046" spans="3:3" x14ac:dyDescent="0.4">
      <c r="C3046" s="42"/>
    </row>
    <row r="3047" spans="3:3" x14ac:dyDescent="0.4">
      <c r="C3047" s="42"/>
    </row>
    <row r="3048" spans="3:3" x14ac:dyDescent="0.4">
      <c r="C3048" s="42"/>
    </row>
    <row r="3049" spans="3:3" x14ac:dyDescent="0.4">
      <c r="C3049" s="42"/>
    </row>
    <row r="3050" spans="3:3" x14ac:dyDescent="0.4">
      <c r="C3050" s="42"/>
    </row>
    <row r="3051" spans="3:3" x14ac:dyDescent="0.4">
      <c r="C3051" s="42"/>
    </row>
    <row r="3052" spans="3:3" x14ac:dyDescent="0.4">
      <c r="C3052" s="42"/>
    </row>
    <row r="3053" spans="3:3" x14ac:dyDescent="0.4">
      <c r="C3053" s="42"/>
    </row>
    <row r="3054" spans="3:3" x14ac:dyDescent="0.4">
      <c r="C3054" s="42"/>
    </row>
    <row r="3055" spans="3:3" x14ac:dyDescent="0.4">
      <c r="C3055" s="42"/>
    </row>
    <row r="3056" spans="3:3" x14ac:dyDescent="0.4">
      <c r="C3056" s="42"/>
    </row>
    <row r="3057" spans="3:3" x14ac:dyDescent="0.4">
      <c r="C3057" s="42"/>
    </row>
    <row r="3058" spans="3:3" x14ac:dyDescent="0.4">
      <c r="C3058" s="42"/>
    </row>
    <row r="3059" spans="3:3" x14ac:dyDescent="0.4">
      <c r="C3059" s="42"/>
    </row>
    <row r="3060" spans="3:3" x14ac:dyDescent="0.4">
      <c r="C3060" s="42"/>
    </row>
    <row r="3061" spans="3:3" x14ac:dyDescent="0.4">
      <c r="C3061" s="42"/>
    </row>
    <row r="3062" spans="3:3" x14ac:dyDescent="0.4">
      <c r="C3062" s="42"/>
    </row>
    <row r="3063" spans="3:3" x14ac:dyDescent="0.4">
      <c r="C3063" s="42"/>
    </row>
    <row r="3064" spans="3:3" x14ac:dyDescent="0.4">
      <c r="C3064" s="42"/>
    </row>
    <row r="3065" spans="3:3" x14ac:dyDescent="0.4">
      <c r="C3065" s="42"/>
    </row>
    <row r="3066" spans="3:3" x14ac:dyDescent="0.4">
      <c r="C3066" s="42"/>
    </row>
    <row r="3067" spans="3:3" x14ac:dyDescent="0.4">
      <c r="C3067" s="42"/>
    </row>
    <row r="3068" spans="3:3" x14ac:dyDescent="0.4">
      <c r="C3068" s="42"/>
    </row>
    <row r="3069" spans="3:3" x14ac:dyDescent="0.4">
      <c r="C3069" s="42"/>
    </row>
    <row r="3070" spans="3:3" x14ac:dyDescent="0.4">
      <c r="C3070" s="42"/>
    </row>
    <row r="3071" spans="3:3" x14ac:dyDescent="0.4">
      <c r="C3071" s="42"/>
    </row>
    <row r="3072" spans="3:3" x14ac:dyDescent="0.4">
      <c r="C3072" s="42"/>
    </row>
    <row r="3073" spans="3:3" x14ac:dyDescent="0.4">
      <c r="C3073" s="42"/>
    </row>
    <row r="3074" spans="3:3" x14ac:dyDescent="0.4">
      <c r="C3074" s="42"/>
    </row>
    <row r="3075" spans="3:3" x14ac:dyDescent="0.4">
      <c r="C3075" s="42"/>
    </row>
    <row r="3076" spans="3:3" x14ac:dyDescent="0.4">
      <c r="C3076" s="42"/>
    </row>
    <row r="3077" spans="3:3" x14ac:dyDescent="0.4">
      <c r="C3077" s="42"/>
    </row>
    <row r="3078" spans="3:3" x14ac:dyDescent="0.4">
      <c r="C3078" s="42"/>
    </row>
    <row r="3079" spans="3:3" x14ac:dyDescent="0.4">
      <c r="C3079" s="42"/>
    </row>
    <row r="3080" spans="3:3" x14ac:dyDescent="0.4">
      <c r="C3080" s="42"/>
    </row>
    <row r="3081" spans="3:3" x14ac:dyDescent="0.4">
      <c r="C3081" s="42"/>
    </row>
    <row r="3082" spans="3:3" x14ac:dyDescent="0.4">
      <c r="C3082" s="42"/>
    </row>
    <row r="3083" spans="3:3" x14ac:dyDescent="0.4">
      <c r="C3083" s="42"/>
    </row>
    <row r="3084" spans="3:3" x14ac:dyDescent="0.4">
      <c r="C3084" s="42"/>
    </row>
    <row r="3085" spans="3:3" x14ac:dyDescent="0.4">
      <c r="C3085" s="42"/>
    </row>
    <row r="3086" spans="3:3" x14ac:dyDescent="0.4">
      <c r="C3086" s="42"/>
    </row>
    <row r="3087" spans="3:3" x14ac:dyDescent="0.4">
      <c r="C3087" s="42"/>
    </row>
    <row r="3088" spans="3:3" x14ac:dyDescent="0.4">
      <c r="C3088" s="42"/>
    </row>
    <row r="3089" spans="3:3" x14ac:dyDescent="0.4">
      <c r="C3089" s="42"/>
    </row>
    <row r="3090" spans="3:3" x14ac:dyDescent="0.4">
      <c r="C3090" s="42"/>
    </row>
    <row r="3091" spans="3:3" x14ac:dyDescent="0.4">
      <c r="C3091" s="42"/>
    </row>
    <row r="3092" spans="3:3" x14ac:dyDescent="0.4">
      <c r="C3092" s="42"/>
    </row>
    <row r="3093" spans="3:3" x14ac:dyDescent="0.4">
      <c r="C3093" s="42"/>
    </row>
    <row r="3094" spans="3:3" x14ac:dyDescent="0.4">
      <c r="C3094" s="42"/>
    </row>
    <row r="3095" spans="3:3" x14ac:dyDescent="0.4">
      <c r="C3095" s="42"/>
    </row>
    <row r="3096" spans="3:3" x14ac:dyDescent="0.4">
      <c r="C3096" s="42"/>
    </row>
    <row r="3097" spans="3:3" x14ac:dyDescent="0.4">
      <c r="C3097" s="42"/>
    </row>
    <row r="3098" spans="3:3" x14ac:dyDescent="0.4">
      <c r="C3098" s="42"/>
    </row>
    <row r="3099" spans="3:3" x14ac:dyDescent="0.4">
      <c r="C3099" s="42"/>
    </row>
    <row r="3100" spans="3:3" x14ac:dyDescent="0.4">
      <c r="C3100" s="42"/>
    </row>
    <row r="3101" spans="3:3" x14ac:dyDescent="0.4">
      <c r="C3101" s="42"/>
    </row>
    <row r="3102" spans="3:3" x14ac:dyDescent="0.4">
      <c r="C3102" s="42"/>
    </row>
    <row r="3103" spans="3:3" x14ac:dyDescent="0.4">
      <c r="C3103" s="42"/>
    </row>
    <row r="3104" spans="3:3" x14ac:dyDescent="0.4">
      <c r="C3104" s="42"/>
    </row>
    <row r="3105" spans="3:3" x14ac:dyDescent="0.4">
      <c r="C3105" s="42"/>
    </row>
    <row r="3106" spans="3:3" x14ac:dyDescent="0.4">
      <c r="C3106" s="42"/>
    </row>
    <row r="3107" spans="3:3" x14ac:dyDescent="0.4">
      <c r="C3107" s="42"/>
    </row>
    <row r="3108" spans="3:3" x14ac:dyDescent="0.4">
      <c r="C3108" s="42"/>
    </row>
    <row r="3109" spans="3:3" x14ac:dyDescent="0.4">
      <c r="C3109" s="42"/>
    </row>
    <row r="3110" spans="3:3" x14ac:dyDescent="0.4">
      <c r="C3110" s="42"/>
    </row>
    <row r="3111" spans="3:3" x14ac:dyDescent="0.4">
      <c r="C3111" s="42"/>
    </row>
    <row r="3112" spans="3:3" x14ac:dyDescent="0.4">
      <c r="C3112" s="42"/>
    </row>
    <row r="3113" spans="3:3" x14ac:dyDescent="0.4">
      <c r="C3113" s="42"/>
    </row>
    <row r="3114" spans="3:3" x14ac:dyDescent="0.4">
      <c r="C3114" s="42"/>
    </row>
    <row r="3115" spans="3:3" x14ac:dyDescent="0.4">
      <c r="C3115" s="42"/>
    </row>
    <row r="3116" spans="3:3" x14ac:dyDescent="0.4">
      <c r="C3116" s="42"/>
    </row>
    <row r="3117" spans="3:3" x14ac:dyDescent="0.4">
      <c r="C3117" s="42"/>
    </row>
    <row r="3118" spans="3:3" x14ac:dyDescent="0.4">
      <c r="C3118" s="42"/>
    </row>
    <row r="3119" spans="3:3" x14ac:dyDescent="0.4">
      <c r="C3119" s="42"/>
    </row>
    <row r="3120" spans="3:3" x14ac:dyDescent="0.4">
      <c r="C3120" s="42"/>
    </row>
    <row r="3121" spans="3:3" x14ac:dyDescent="0.4">
      <c r="C3121" s="42"/>
    </row>
    <row r="3122" spans="3:3" x14ac:dyDescent="0.4">
      <c r="C3122" s="42"/>
    </row>
    <row r="3123" spans="3:3" x14ac:dyDescent="0.4">
      <c r="C3123" s="42"/>
    </row>
    <row r="3124" spans="3:3" x14ac:dyDescent="0.4">
      <c r="C3124" s="42"/>
    </row>
    <row r="3125" spans="3:3" x14ac:dyDescent="0.4">
      <c r="C3125" s="42"/>
    </row>
    <row r="3126" spans="3:3" x14ac:dyDescent="0.4">
      <c r="C3126" s="42"/>
    </row>
    <row r="3127" spans="3:3" x14ac:dyDescent="0.4">
      <c r="C3127" s="42"/>
    </row>
    <row r="3128" spans="3:3" x14ac:dyDescent="0.4">
      <c r="C3128" s="42"/>
    </row>
    <row r="3129" spans="3:3" x14ac:dyDescent="0.4">
      <c r="C3129" s="42"/>
    </row>
    <row r="3130" spans="3:3" x14ac:dyDescent="0.4">
      <c r="C3130" s="42"/>
    </row>
    <row r="3131" spans="3:3" x14ac:dyDescent="0.4">
      <c r="C3131" s="42"/>
    </row>
    <row r="3132" spans="3:3" x14ac:dyDescent="0.4">
      <c r="C3132" s="42"/>
    </row>
    <row r="3133" spans="3:3" x14ac:dyDescent="0.4">
      <c r="C3133" s="42"/>
    </row>
    <row r="3134" spans="3:3" x14ac:dyDescent="0.4">
      <c r="C3134" s="42"/>
    </row>
    <row r="3135" spans="3:3" x14ac:dyDescent="0.4">
      <c r="C3135" s="42"/>
    </row>
    <row r="3136" spans="3:3" x14ac:dyDescent="0.4">
      <c r="C3136" s="42"/>
    </row>
    <row r="3137" spans="3:3" x14ac:dyDescent="0.4">
      <c r="C3137" s="42"/>
    </row>
    <row r="3138" spans="3:3" x14ac:dyDescent="0.4">
      <c r="C3138" s="42"/>
    </row>
    <row r="3139" spans="3:3" x14ac:dyDescent="0.4">
      <c r="C3139" s="42"/>
    </row>
    <row r="3140" spans="3:3" x14ac:dyDescent="0.4">
      <c r="C3140" s="42"/>
    </row>
    <row r="3141" spans="3:3" x14ac:dyDescent="0.4">
      <c r="C3141" s="42"/>
    </row>
    <row r="3142" spans="3:3" x14ac:dyDescent="0.4">
      <c r="C3142" s="42"/>
    </row>
    <row r="3143" spans="3:3" x14ac:dyDescent="0.4">
      <c r="C3143" s="42"/>
    </row>
    <row r="3144" spans="3:3" x14ac:dyDescent="0.4">
      <c r="C3144" s="42"/>
    </row>
    <row r="3145" spans="3:3" x14ac:dyDescent="0.4">
      <c r="C3145" s="42"/>
    </row>
    <row r="3146" spans="3:3" x14ac:dyDescent="0.4">
      <c r="C3146" s="42"/>
    </row>
    <row r="3147" spans="3:3" x14ac:dyDescent="0.4">
      <c r="C3147" s="42"/>
    </row>
    <row r="3148" spans="3:3" x14ac:dyDescent="0.4">
      <c r="C3148" s="42"/>
    </row>
    <row r="3149" spans="3:3" x14ac:dyDescent="0.4">
      <c r="C3149" s="42"/>
    </row>
    <row r="3150" spans="3:3" x14ac:dyDescent="0.4">
      <c r="C3150" s="42"/>
    </row>
    <row r="3151" spans="3:3" x14ac:dyDescent="0.4">
      <c r="C3151" s="42"/>
    </row>
    <row r="3152" spans="3:3" x14ac:dyDescent="0.4">
      <c r="C3152" s="42"/>
    </row>
    <row r="3153" spans="3:3" x14ac:dyDescent="0.4">
      <c r="C3153" s="42"/>
    </row>
    <row r="3154" spans="3:3" x14ac:dyDescent="0.4">
      <c r="C3154" s="42"/>
    </row>
    <row r="3155" spans="3:3" x14ac:dyDescent="0.4">
      <c r="C3155" s="42"/>
    </row>
    <row r="3156" spans="3:3" x14ac:dyDescent="0.4">
      <c r="C3156" s="42"/>
    </row>
    <row r="3157" spans="3:3" x14ac:dyDescent="0.4">
      <c r="C3157" s="42"/>
    </row>
    <row r="3158" spans="3:3" x14ac:dyDescent="0.4">
      <c r="C3158" s="42"/>
    </row>
    <row r="3159" spans="3:3" x14ac:dyDescent="0.4">
      <c r="C3159" s="42"/>
    </row>
    <row r="3160" spans="3:3" x14ac:dyDescent="0.4">
      <c r="C3160" s="42"/>
    </row>
    <row r="3161" spans="3:3" x14ac:dyDescent="0.4">
      <c r="C3161" s="42"/>
    </row>
    <row r="3162" spans="3:3" x14ac:dyDescent="0.4">
      <c r="C3162" s="42"/>
    </row>
    <row r="3163" spans="3:3" x14ac:dyDescent="0.4">
      <c r="C3163" s="42"/>
    </row>
    <row r="3164" spans="3:3" x14ac:dyDescent="0.4">
      <c r="C3164" s="42"/>
    </row>
    <row r="3165" spans="3:3" x14ac:dyDescent="0.4">
      <c r="C3165" s="42"/>
    </row>
    <row r="3166" spans="3:3" x14ac:dyDescent="0.4">
      <c r="C3166" s="42"/>
    </row>
    <row r="3167" spans="3:3" x14ac:dyDescent="0.4">
      <c r="C3167" s="42"/>
    </row>
    <row r="3168" spans="3:3" x14ac:dyDescent="0.4">
      <c r="C3168" s="42"/>
    </row>
    <row r="3169" spans="3:3" x14ac:dyDescent="0.4">
      <c r="C3169" s="42"/>
    </row>
    <row r="3170" spans="3:3" x14ac:dyDescent="0.4">
      <c r="C3170" s="42"/>
    </row>
    <row r="3171" spans="3:3" x14ac:dyDescent="0.4">
      <c r="C3171" s="42"/>
    </row>
    <row r="3172" spans="3:3" x14ac:dyDescent="0.4">
      <c r="C3172" s="42"/>
    </row>
    <row r="3173" spans="3:3" x14ac:dyDescent="0.4">
      <c r="C3173" s="42"/>
    </row>
    <row r="3174" spans="3:3" x14ac:dyDescent="0.4">
      <c r="C3174" s="42"/>
    </row>
    <row r="3175" spans="3:3" x14ac:dyDescent="0.4">
      <c r="C3175" s="42"/>
    </row>
    <row r="3176" spans="3:3" x14ac:dyDescent="0.4">
      <c r="C3176" s="42"/>
    </row>
    <row r="3177" spans="3:3" x14ac:dyDescent="0.4">
      <c r="C3177" s="42"/>
    </row>
    <row r="3178" spans="3:3" x14ac:dyDescent="0.4">
      <c r="C3178" s="42"/>
    </row>
    <row r="3179" spans="3:3" x14ac:dyDescent="0.4">
      <c r="C3179" s="42"/>
    </row>
    <row r="3180" spans="3:3" x14ac:dyDescent="0.4">
      <c r="C3180" s="42"/>
    </row>
    <row r="3181" spans="3:3" x14ac:dyDescent="0.4">
      <c r="C3181" s="42"/>
    </row>
    <row r="3182" spans="3:3" x14ac:dyDescent="0.4">
      <c r="C3182" s="42"/>
    </row>
    <row r="3183" spans="3:3" x14ac:dyDescent="0.4">
      <c r="C3183" s="42"/>
    </row>
    <row r="3184" spans="3:3" x14ac:dyDescent="0.4">
      <c r="C3184" s="42"/>
    </row>
    <row r="3185" spans="3:3" x14ac:dyDescent="0.4">
      <c r="C3185" s="42"/>
    </row>
    <row r="3186" spans="3:3" x14ac:dyDescent="0.4">
      <c r="C3186" s="42"/>
    </row>
    <row r="3187" spans="3:3" x14ac:dyDescent="0.4">
      <c r="C3187" s="42"/>
    </row>
    <row r="3188" spans="3:3" x14ac:dyDescent="0.4">
      <c r="C3188" s="42"/>
    </row>
    <row r="3189" spans="3:3" x14ac:dyDescent="0.4">
      <c r="C3189" s="42"/>
    </row>
    <row r="3190" spans="3:3" x14ac:dyDescent="0.4">
      <c r="C3190" s="42"/>
    </row>
    <row r="3191" spans="3:3" x14ac:dyDescent="0.4">
      <c r="C3191" s="42"/>
    </row>
    <row r="3192" spans="3:3" x14ac:dyDescent="0.4">
      <c r="C3192" s="42"/>
    </row>
    <row r="3193" spans="3:3" x14ac:dyDescent="0.4">
      <c r="C3193" s="42"/>
    </row>
    <row r="3194" spans="3:3" x14ac:dyDescent="0.4">
      <c r="C3194" s="42"/>
    </row>
    <row r="3195" spans="3:3" x14ac:dyDescent="0.4">
      <c r="C3195" s="42"/>
    </row>
    <row r="3196" spans="3:3" x14ac:dyDescent="0.4">
      <c r="C3196" s="42"/>
    </row>
    <row r="3197" spans="3:3" x14ac:dyDescent="0.4">
      <c r="C3197" s="42"/>
    </row>
    <row r="3198" spans="3:3" x14ac:dyDescent="0.4">
      <c r="C3198" s="42"/>
    </row>
    <row r="3199" spans="3:3" x14ac:dyDescent="0.4">
      <c r="C3199" s="42"/>
    </row>
    <row r="3200" spans="3:3" x14ac:dyDescent="0.4">
      <c r="C3200" s="42"/>
    </row>
    <row r="3201" spans="3:3" x14ac:dyDescent="0.4">
      <c r="C3201" s="42"/>
    </row>
    <row r="3202" spans="3:3" x14ac:dyDescent="0.4">
      <c r="C3202" s="42"/>
    </row>
    <row r="3203" spans="3:3" x14ac:dyDescent="0.4">
      <c r="C3203" s="42"/>
    </row>
    <row r="3204" spans="3:3" x14ac:dyDescent="0.4">
      <c r="C3204" s="42"/>
    </row>
    <row r="3205" spans="3:3" x14ac:dyDescent="0.4">
      <c r="C3205" s="42"/>
    </row>
    <row r="3206" spans="3:3" x14ac:dyDescent="0.4">
      <c r="C3206" s="42"/>
    </row>
    <row r="3207" spans="3:3" x14ac:dyDescent="0.4">
      <c r="C3207" s="42"/>
    </row>
    <row r="3208" spans="3:3" x14ac:dyDescent="0.4">
      <c r="C3208" s="42"/>
    </row>
    <row r="3209" spans="3:3" x14ac:dyDescent="0.4">
      <c r="C3209" s="42"/>
    </row>
    <row r="3210" spans="3:3" x14ac:dyDescent="0.4">
      <c r="C3210" s="42"/>
    </row>
    <row r="3211" spans="3:3" x14ac:dyDescent="0.4">
      <c r="C3211" s="42"/>
    </row>
    <row r="3212" spans="3:3" x14ac:dyDescent="0.4">
      <c r="C3212" s="42"/>
    </row>
    <row r="3213" spans="3:3" x14ac:dyDescent="0.4">
      <c r="C3213" s="42"/>
    </row>
    <row r="3214" spans="3:3" x14ac:dyDescent="0.4">
      <c r="C3214" s="42"/>
    </row>
    <row r="3215" spans="3:3" x14ac:dyDescent="0.4">
      <c r="C3215" s="42"/>
    </row>
    <row r="3216" spans="3:3" x14ac:dyDescent="0.4">
      <c r="C3216" s="42"/>
    </row>
    <row r="3217" spans="3:3" x14ac:dyDescent="0.4">
      <c r="C3217" s="42"/>
    </row>
    <row r="3218" spans="3:3" x14ac:dyDescent="0.4">
      <c r="C3218" s="42"/>
    </row>
    <row r="3219" spans="3:3" x14ac:dyDescent="0.4">
      <c r="C3219" s="42"/>
    </row>
    <row r="3220" spans="3:3" x14ac:dyDescent="0.4">
      <c r="C3220" s="42"/>
    </row>
    <row r="3221" spans="3:3" x14ac:dyDescent="0.4">
      <c r="C3221" s="42"/>
    </row>
    <row r="3222" spans="3:3" x14ac:dyDescent="0.4">
      <c r="C3222" s="42"/>
    </row>
    <row r="3223" spans="3:3" x14ac:dyDescent="0.4">
      <c r="C3223" s="42"/>
    </row>
    <row r="3224" spans="3:3" x14ac:dyDescent="0.4">
      <c r="C3224" s="42"/>
    </row>
    <row r="3225" spans="3:3" x14ac:dyDescent="0.4">
      <c r="C3225" s="42"/>
    </row>
    <row r="3226" spans="3:3" x14ac:dyDescent="0.4">
      <c r="C3226" s="42"/>
    </row>
    <row r="3227" spans="3:3" x14ac:dyDescent="0.4">
      <c r="C3227" s="42"/>
    </row>
    <row r="3228" spans="3:3" x14ac:dyDescent="0.4">
      <c r="C3228" s="42"/>
    </row>
    <row r="3229" spans="3:3" x14ac:dyDescent="0.4">
      <c r="C3229" s="42"/>
    </row>
    <row r="3230" spans="3:3" x14ac:dyDescent="0.4">
      <c r="C3230" s="42"/>
    </row>
    <row r="3231" spans="3:3" x14ac:dyDescent="0.4">
      <c r="C3231" s="42"/>
    </row>
    <row r="3232" spans="3:3" x14ac:dyDescent="0.4">
      <c r="C3232" s="42"/>
    </row>
    <row r="3233" spans="3:3" x14ac:dyDescent="0.4">
      <c r="C3233" s="42"/>
    </row>
    <row r="3234" spans="3:3" x14ac:dyDescent="0.4">
      <c r="C3234" s="42"/>
    </row>
    <row r="3235" spans="3:3" x14ac:dyDescent="0.4">
      <c r="C3235" s="42"/>
    </row>
    <row r="3236" spans="3:3" x14ac:dyDescent="0.4">
      <c r="C3236" s="42"/>
    </row>
    <row r="3237" spans="3:3" x14ac:dyDescent="0.4">
      <c r="C3237" s="42"/>
    </row>
    <row r="3238" spans="3:3" x14ac:dyDescent="0.4">
      <c r="C3238" s="42"/>
    </row>
    <row r="3239" spans="3:3" x14ac:dyDescent="0.4">
      <c r="C3239" s="42"/>
    </row>
    <row r="3240" spans="3:3" x14ac:dyDescent="0.4">
      <c r="C3240" s="42"/>
    </row>
    <row r="3241" spans="3:3" x14ac:dyDescent="0.4">
      <c r="C3241" s="42"/>
    </row>
    <row r="3242" spans="3:3" x14ac:dyDescent="0.4">
      <c r="C3242" s="42"/>
    </row>
    <row r="3243" spans="3:3" x14ac:dyDescent="0.4">
      <c r="C3243" s="42"/>
    </row>
    <row r="3244" spans="3:3" x14ac:dyDescent="0.4">
      <c r="C3244" s="42"/>
    </row>
    <row r="3245" spans="3:3" x14ac:dyDescent="0.4">
      <c r="C3245" s="42"/>
    </row>
    <row r="3246" spans="3:3" x14ac:dyDescent="0.4">
      <c r="C3246" s="42"/>
    </row>
    <row r="3247" spans="3:3" x14ac:dyDescent="0.4">
      <c r="C3247" s="42"/>
    </row>
    <row r="3248" spans="3:3" x14ac:dyDescent="0.4">
      <c r="C3248" s="42"/>
    </row>
    <row r="3249" spans="3:3" x14ac:dyDescent="0.4">
      <c r="C3249" s="42"/>
    </row>
    <row r="3250" spans="3:3" x14ac:dyDescent="0.4">
      <c r="C3250" s="42"/>
    </row>
    <row r="3251" spans="3:3" x14ac:dyDescent="0.4">
      <c r="C3251" s="42"/>
    </row>
    <row r="3252" spans="3:3" x14ac:dyDescent="0.4">
      <c r="C3252" s="42"/>
    </row>
    <row r="3253" spans="3:3" x14ac:dyDescent="0.4">
      <c r="C3253" s="42"/>
    </row>
    <row r="3254" spans="3:3" x14ac:dyDescent="0.4">
      <c r="C3254" s="42"/>
    </row>
    <row r="3255" spans="3:3" x14ac:dyDescent="0.4">
      <c r="C3255" s="42"/>
    </row>
    <row r="3256" spans="3:3" x14ac:dyDescent="0.4">
      <c r="C3256" s="42"/>
    </row>
    <row r="3257" spans="3:3" x14ac:dyDescent="0.4">
      <c r="C3257" s="42"/>
    </row>
    <row r="3258" spans="3:3" x14ac:dyDescent="0.4">
      <c r="C3258" s="42"/>
    </row>
    <row r="3259" spans="3:3" x14ac:dyDescent="0.4">
      <c r="C3259" s="42"/>
    </row>
    <row r="3260" spans="3:3" x14ac:dyDescent="0.4">
      <c r="C3260" s="42"/>
    </row>
    <row r="3261" spans="3:3" x14ac:dyDescent="0.4">
      <c r="C3261" s="42"/>
    </row>
    <row r="3262" spans="3:3" x14ac:dyDescent="0.4">
      <c r="C3262" s="42"/>
    </row>
    <row r="3263" spans="3:3" x14ac:dyDescent="0.4">
      <c r="C3263" s="42"/>
    </row>
    <row r="3264" spans="3:3" x14ac:dyDescent="0.4">
      <c r="C3264" s="42"/>
    </row>
    <row r="3265" spans="3:3" x14ac:dyDescent="0.4">
      <c r="C3265" s="42"/>
    </row>
    <row r="3266" spans="3:3" x14ac:dyDescent="0.4">
      <c r="C3266" s="42"/>
    </row>
    <row r="3267" spans="3:3" x14ac:dyDescent="0.4">
      <c r="C3267" s="42"/>
    </row>
    <row r="3268" spans="3:3" x14ac:dyDescent="0.4">
      <c r="C3268" s="42"/>
    </row>
    <row r="3269" spans="3:3" x14ac:dyDescent="0.4">
      <c r="C3269" s="42"/>
    </row>
    <row r="3270" spans="3:3" x14ac:dyDescent="0.4">
      <c r="C3270" s="42"/>
    </row>
    <row r="3271" spans="3:3" x14ac:dyDescent="0.4">
      <c r="C3271" s="42"/>
    </row>
    <row r="3272" spans="3:3" x14ac:dyDescent="0.4">
      <c r="C3272" s="42"/>
    </row>
    <row r="3273" spans="3:3" x14ac:dyDescent="0.4">
      <c r="C3273" s="42"/>
    </row>
    <row r="3274" spans="3:3" x14ac:dyDescent="0.4">
      <c r="C3274" s="42"/>
    </row>
    <row r="3275" spans="3:3" x14ac:dyDescent="0.4">
      <c r="C3275" s="42"/>
    </row>
    <row r="3276" spans="3:3" x14ac:dyDescent="0.4">
      <c r="C3276" s="42"/>
    </row>
    <row r="3277" spans="3:3" x14ac:dyDescent="0.4">
      <c r="C3277" s="42"/>
    </row>
    <row r="3278" spans="3:3" x14ac:dyDescent="0.4">
      <c r="C3278" s="42"/>
    </row>
    <row r="3279" spans="3:3" x14ac:dyDescent="0.4">
      <c r="C3279" s="42"/>
    </row>
    <row r="3280" spans="3:3" x14ac:dyDescent="0.4">
      <c r="C3280" s="42"/>
    </row>
    <row r="3281" spans="3:3" x14ac:dyDescent="0.4">
      <c r="C3281" s="42"/>
    </row>
    <row r="3282" spans="3:3" x14ac:dyDescent="0.4">
      <c r="C3282" s="42"/>
    </row>
    <row r="3283" spans="3:3" x14ac:dyDescent="0.4">
      <c r="C3283" s="42"/>
    </row>
    <row r="3284" spans="3:3" x14ac:dyDescent="0.4">
      <c r="C3284" s="42"/>
    </row>
    <row r="3285" spans="3:3" x14ac:dyDescent="0.4">
      <c r="C3285" s="42"/>
    </row>
    <row r="3286" spans="3:3" x14ac:dyDescent="0.4">
      <c r="C3286" s="42"/>
    </row>
    <row r="3287" spans="3:3" x14ac:dyDescent="0.4">
      <c r="C3287" s="42"/>
    </row>
    <row r="3288" spans="3:3" x14ac:dyDescent="0.4">
      <c r="C3288" s="42"/>
    </row>
    <row r="3289" spans="3:3" x14ac:dyDescent="0.4">
      <c r="C3289" s="42"/>
    </row>
    <row r="3290" spans="3:3" x14ac:dyDescent="0.4">
      <c r="C3290" s="42"/>
    </row>
    <row r="3291" spans="3:3" x14ac:dyDescent="0.4">
      <c r="C3291" s="42"/>
    </row>
    <row r="3292" spans="3:3" x14ac:dyDescent="0.4">
      <c r="C3292" s="42"/>
    </row>
    <row r="3293" spans="3:3" x14ac:dyDescent="0.4">
      <c r="C3293" s="42"/>
    </row>
    <row r="3294" spans="3:3" x14ac:dyDescent="0.4">
      <c r="C3294" s="42"/>
    </row>
    <row r="3295" spans="3:3" x14ac:dyDescent="0.4">
      <c r="C3295" s="42"/>
    </row>
    <row r="3296" spans="3:3" x14ac:dyDescent="0.4">
      <c r="C3296" s="42"/>
    </row>
    <row r="3297" spans="3:3" x14ac:dyDescent="0.4">
      <c r="C3297" s="42"/>
    </row>
    <row r="3298" spans="3:3" x14ac:dyDescent="0.4">
      <c r="C3298" s="42"/>
    </row>
    <row r="3299" spans="3:3" x14ac:dyDescent="0.4">
      <c r="C3299" s="42"/>
    </row>
    <row r="3300" spans="3:3" x14ac:dyDescent="0.4">
      <c r="C3300" s="42"/>
    </row>
    <row r="3301" spans="3:3" x14ac:dyDescent="0.4">
      <c r="C3301" s="42"/>
    </row>
    <row r="3302" spans="3:3" x14ac:dyDescent="0.4">
      <c r="C3302" s="42"/>
    </row>
    <row r="3303" spans="3:3" x14ac:dyDescent="0.4">
      <c r="C3303" s="42"/>
    </row>
    <row r="3304" spans="3:3" x14ac:dyDescent="0.4">
      <c r="C3304" s="42"/>
    </row>
    <row r="3305" spans="3:3" x14ac:dyDescent="0.4">
      <c r="C3305" s="42"/>
    </row>
    <row r="3306" spans="3:3" x14ac:dyDescent="0.4">
      <c r="C3306" s="42"/>
    </row>
    <row r="3307" spans="3:3" x14ac:dyDescent="0.4">
      <c r="C3307" s="42"/>
    </row>
    <row r="3308" spans="3:3" x14ac:dyDescent="0.4">
      <c r="C3308" s="42"/>
    </row>
    <row r="3309" spans="3:3" x14ac:dyDescent="0.4">
      <c r="C3309" s="42"/>
    </row>
    <row r="3310" spans="3:3" x14ac:dyDescent="0.4">
      <c r="C3310" s="42"/>
    </row>
    <row r="3311" spans="3:3" x14ac:dyDescent="0.4">
      <c r="C3311" s="42"/>
    </row>
    <row r="3312" spans="3:3" x14ac:dyDescent="0.4">
      <c r="C3312" s="42"/>
    </row>
    <row r="3313" spans="3:3" x14ac:dyDescent="0.4">
      <c r="C3313" s="42"/>
    </row>
    <row r="3314" spans="3:3" x14ac:dyDescent="0.4">
      <c r="C3314" s="42"/>
    </row>
    <row r="3315" spans="3:3" x14ac:dyDescent="0.4">
      <c r="C3315" s="42"/>
    </row>
    <row r="3316" spans="3:3" x14ac:dyDescent="0.4">
      <c r="C3316" s="42"/>
    </row>
    <row r="3317" spans="3:3" x14ac:dyDescent="0.4">
      <c r="C3317" s="42"/>
    </row>
    <row r="3318" spans="3:3" x14ac:dyDescent="0.4">
      <c r="C3318" s="42"/>
    </row>
    <row r="3319" spans="3:3" x14ac:dyDescent="0.4">
      <c r="C3319" s="42"/>
    </row>
    <row r="3320" spans="3:3" x14ac:dyDescent="0.4">
      <c r="C3320" s="42"/>
    </row>
    <row r="3321" spans="3:3" x14ac:dyDescent="0.4">
      <c r="C3321" s="42"/>
    </row>
    <row r="3322" spans="3:3" x14ac:dyDescent="0.4">
      <c r="C3322" s="42"/>
    </row>
    <row r="3323" spans="3:3" x14ac:dyDescent="0.4">
      <c r="C3323" s="42"/>
    </row>
    <row r="3324" spans="3:3" x14ac:dyDescent="0.4">
      <c r="C3324" s="42"/>
    </row>
    <row r="3325" spans="3:3" x14ac:dyDescent="0.4">
      <c r="C3325" s="42"/>
    </row>
    <row r="3326" spans="3:3" x14ac:dyDescent="0.4">
      <c r="C3326" s="42"/>
    </row>
    <row r="3327" spans="3:3" x14ac:dyDescent="0.4">
      <c r="C3327" s="42"/>
    </row>
    <row r="3328" spans="3:3" x14ac:dyDescent="0.4">
      <c r="C3328" s="42"/>
    </row>
    <row r="3329" spans="3:3" x14ac:dyDescent="0.4">
      <c r="C3329" s="42"/>
    </row>
    <row r="3330" spans="3:3" x14ac:dyDescent="0.4">
      <c r="C3330" s="42"/>
    </row>
    <row r="3331" spans="3:3" x14ac:dyDescent="0.4">
      <c r="C3331" s="42"/>
    </row>
    <row r="3332" spans="3:3" x14ac:dyDescent="0.4">
      <c r="C3332" s="42"/>
    </row>
    <row r="3333" spans="3:3" x14ac:dyDescent="0.4">
      <c r="C3333" s="42"/>
    </row>
    <row r="3334" spans="3:3" x14ac:dyDescent="0.4">
      <c r="C3334" s="42"/>
    </row>
    <row r="3335" spans="3:3" x14ac:dyDescent="0.4">
      <c r="C3335" s="42"/>
    </row>
    <row r="3336" spans="3:3" x14ac:dyDescent="0.4">
      <c r="C3336" s="42"/>
    </row>
    <row r="3337" spans="3:3" x14ac:dyDescent="0.4">
      <c r="C3337" s="42"/>
    </row>
    <row r="3338" spans="3:3" x14ac:dyDescent="0.4">
      <c r="C3338" s="42"/>
    </row>
    <row r="3339" spans="3:3" x14ac:dyDescent="0.4">
      <c r="C3339" s="42"/>
    </row>
    <row r="3340" spans="3:3" x14ac:dyDescent="0.4">
      <c r="C3340" s="42"/>
    </row>
    <row r="3341" spans="3:3" x14ac:dyDescent="0.4">
      <c r="C3341" s="42"/>
    </row>
    <row r="3342" spans="3:3" x14ac:dyDescent="0.4">
      <c r="C3342" s="42"/>
    </row>
    <row r="3343" spans="3:3" x14ac:dyDescent="0.4">
      <c r="C3343" s="42"/>
    </row>
    <row r="3344" spans="3:3" x14ac:dyDescent="0.4">
      <c r="C3344" s="42"/>
    </row>
    <row r="3345" spans="3:3" x14ac:dyDescent="0.4">
      <c r="C3345" s="42"/>
    </row>
    <row r="3346" spans="3:3" x14ac:dyDescent="0.4">
      <c r="C3346" s="42"/>
    </row>
    <row r="3347" spans="3:3" x14ac:dyDescent="0.4">
      <c r="C3347" s="42"/>
    </row>
    <row r="3348" spans="3:3" x14ac:dyDescent="0.4">
      <c r="C3348" s="42"/>
    </row>
    <row r="3349" spans="3:3" x14ac:dyDescent="0.4">
      <c r="C3349" s="42"/>
    </row>
    <row r="3350" spans="3:3" x14ac:dyDescent="0.4">
      <c r="C3350" s="42"/>
    </row>
    <row r="3351" spans="3:3" x14ac:dyDescent="0.4">
      <c r="C3351" s="42"/>
    </row>
    <row r="3352" spans="3:3" x14ac:dyDescent="0.4">
      <c r="C3352" s="42"/>
    </row>
    <row r="3353" spans="3:3" x14ac:dyDescent="0.4">
      <c r="C3353" s="42"/>
    </row>
    <row r="3354" spans="3:3" x14ac:dyDescent="0.4">
      <c r="C3354" s="42"/>
    </row>
    <row r="3355" spans="3:3" x14ac:dyDescent="0.4">
      <c r="C3355" s="42"/>
    </row>
    <row r="3356" spans="3:3" x14ac:dyDescent="0.4">
      <c r="C3356" s="42"/>
    </row>
    <row r="3357" spans="3:3" x14ac:dyDescent="0.4">
      <c r="C3357" s="42"/>
    </row>
    <row r="3358" spans="3:3" x14ac:dyDescent="0.4">
      <c r="C3358" s="42"/>
    </row>
    <row r="3359" spans="3:3" x14ac:dyDescent="0.4">
      <c r="C3359" s="42"/>
    </row>
    <row r="3360" spans="3:3" x14ac:dyDescent="0.4">
      <c r="C3360" s="42"/>
    </row>
    <row r="3361" spans="3:3" x14ac:dyDescent="0.4">
      <c r="C3361" s="42"/>
    </row>
    <row r="3362" spans="3:3" x14ac:dyDescent="0.4">
      <c r="C3362" s="42"/>
    </row>
    <row r="3363" spans="3:3" x14ac:dyDescent="0.4">
      <c r="C3363" s="42"/>
    </row>
    <row r="3364" spans="3:3" x14ac:dyDescent="0.4">
      <c r="C3364" s="42"/>
    </row>
    <row r="3365" spans="3:3" x14ac:dyDescent="0.4">
      <c r="C3365" s="42"/>
    </row>
    <row r="3366" spans="3:3" x14ac:dyDescent="0.4">
      <c r="C3366" s="42"/>
    </row>
    <row r="3367" spans="3:3" x14ac:dyDescent="0.4">
      <c r="C3367" s="42"/>
    </row>
    <row r="3368" spans="3:3" x14ac:dyDescent="0.4">
      <c r="C3368" s="42"/>
    </row>
    <row r="3369" spans="3:3" x14ac:dyDescent="0.4">
      <c r="C3369" s="42"/>
    </row>
    <row r="3370" spans="3:3" x14ac:dyDescent="0.4">
      <c r="C3370" s="42"/>
    </row>
    <row r="3371" spans="3:3" x14ac:dyDescent="0.4">
      <c r="C3371" s="42"/>
    </row>
    <row r="3372" spans="3:3" x14ac:dyDescent="0.4">
      <c r="C3372" s="42"/>
    </row>
    <row r="3373" spans="3:3" x14ac:dyDescent="0.4">
      <c r="C3373" s="42"/>
    </row>
    <row r="3374" spans="3:3" x14ac:dyDescent="0.4">
      <c r="C3374" s="42"/>
    </row>
    <row r="3375" spans="3:3" x14ac:dyDescent="0.4">
      <c r="C3375" s="42"/>
    </row>
    <row r="3376" spans="3:3" x14ac:dyDescent="0.4">
      <c r="C3376" s="42"/>
    </row>
    <row r="3377" spans="3:3" x14ac:dyDescent="0.4">
      <c r="C3377" s="42"/>
    </row>
    <row r="3378" spans="3:3" x14ac:dyDescent="0.4">
      <c r="C3378" s="42"/>
    </row>
    <row r="3379" spans="3:3" x14ac:dyDescent="0.4">
      <c r="C3379" s="42"/>
    </row>
    <row r="3380" spans="3:3" x14ac:dyDescent="0.4">
      <c r="C3380" s="42"/>
    </row>
    <row r="3381" spans="3:3" x14ac:dyDescent="0.4">
      <c r="C3381" s="42"/>
    </row>
    <row r="3382" spans="3:3" x14ac:dyDescent="0.4">
      <c r="C3382" s="42"/>
    </row>
    <row r="3383" spans="3:3" x14ac:dyDescent="0.4">
      <c r="C3383" s="42"/>
    </row>
    <row r="3384" spans="3:3" x14ac:dyDescent="0.4">
      <c r="C3384" s="42"/>
    </row>
    <row r="3385" spans="3:3" x14ac:dyDescent="0.4">
      <c r="C3385" s="42"/>
    </row>
    <row r="3386" spans="3:3" x14ac:dyDescent="0.4">
      <c r="C3386" s="42"/>
    </row>
    <row r="3387" spans="3:3" x14ac:dyDescent="0.4">
      <c r="C3387" s="42"/>
    </row>
    <row r="3388" spans="3:3" x14ac:dyDescent="0.4">
      <c r="C3388" s="42"/>
    </row>
    <row r="3389" spans="3:3" x14ac:dyDescent="0.4">
      <c r="C3389" s="42"/>
    </row>
    <row r="3390" spans="3:3" x14ac:dyDescent="0.4">
      <c r="C3390" s="42"/>
    </row>
    <row r="3391" spans="3:3" x14ac:dyDescent="0.4">
      <c r="C3391" s="42"/>
    </row>
    <row r="3392" spans="3:3" x14ac:dyDescent="0.4">
      <c r="C3392" s="42"/>
    </row>
    <row r="3393" spans="3:3" x14ac:dyDescent="0.4">
      <c r="C3393" s="42"/>
    </row>
    <row r="3394" spans="3:3" x14ac:dyDescent="0.4">
      <c r="C3394" s="42"/>
    </row>
    <row r="3395" spans="3:3" x14ac:dyDescent="0.4">
      <c r="C3395" s="42"/>
    </row>
    <row r="3396" spans="3:3" x14ac:dyDescent="0.4">
      <c r="C3396" s="42"/>
    </row>
    <row r="3397" spans="3:3" x14ac:dyDescent="0.4">
      <c r="C3397" s="42"/>
    </row>
    <row r="3398" spans="3:3" x14ac:dyDescent="0.4">
      <c r="C3398" s="42"/>
    </row>
    <row r="3399" spans="3:3" x14ac:dyDescent="0.4">
      <c r="C3399" s="42"/>
    </row>
    <row r="3400" spans="3:3" x14ac:dyDescent="0.4">
      <c r="C3400" s="42"/>
    </row>
    <row r="3401" spans="3:3" x14ac:dyDescent="0.4">
      <c r="C3401" s="42"/>
    </row>
    <row r="3402" spans="3:3" x14ac:dyDescent="0.4">
      <c r="C3402" s="42"/>
    </row>
    <row r="3403" spans="3:3" x14ac:dyDescent="0.4">
      <c r="C3403" s="42"/>
    </row>
    <row r="3404" spans="3:3" x14ac:dyDescent="0.4">
      <c r="C3404" s="42"/>
    </row>
    <row r="3405" spans="3:3" x14ac:dyDescent="0.4">
      <c r="C3405" s="42"/>
    </row>
    <row r="3406" spans="3:3" x14ac:dyDescent="0.4">
      <c r="C3406" s="42"/>
    </row>
    <row r="3407" spans="3:3" x14ac:dyDescent="0.4">
      <c r="C3407" s="42"/>
    </row>
    <row r="3408" spans="3:3" x14ac:dyDescent="0.4">
      <c r="C3408" s="42"/>
    </row>
    <row r="3409" spans="3:3" x14ac:dyDescent="0.4">
      <c r="C3409" s="42"/>
    </row>
    <row r="3410" spans="3:3" x14ac:dyDescent="0.4">
      <c r="C3410" s="42"/>
    </row>
    <row r="3411" spans="3:3" x14ac:dyDescent="0.4">
      <c r="C3411" s="42"/>
    </row>
    <row r="3412" spans="3:3" x14ac:dyDescent="0.4">
      <c r="C3412" s="42"/>
    </row>
    <row r="3413" spans="3:3" x14ac:dyDescent="0.4">
      <c r="C3413" s="42"/>
    </row>
    <row r="3414" spans="3:3" x14ac:dyDescent="0.4">
      <c r="C3414" s="42"/>
    </row>
    <row r="3415" spans="3:3" x14ac:dyDescent="0.4">
      <c r="C3415" s="42"/>
    </row>
    <row r="3416" spans="3:3" x14ac:dyDescent="0.4">
      <c r="C3416" s="42"/>
    </row>
    <row r="3417" spans="3:3" x14ac:dyDescent="0.4">
      <c r="C3417" s="42"/>
    </row>
    <row r="3418" spans="3:3" x14ac:dyDescent="0.4">
      <c r="C3418" s="42"/>
    </row>
    <row r="3419" spans="3:3" x14ac:dyDescent="0.4">
      <c r="C3419" s="42"/>
    </row>
    <row r="3420" spans="3:3" x14ac:dyDescent="0.4">
      <c r="C3420" s="42"/>
    </row>
    <row r="3421" spans="3:3" x14ac:dyDescent="0.4">
      <c r="C3421" s="42"/>
    </row>
    <row r="3422" spans="3:3" x14ac:dyDescent="0.4">
      <c r="C3422" s="42"/>
    </row>
    <row r="3423" spans="3:3" x14ac:dyDescent="0.4">
      <c r="C3423" s="42"/>
    </row>
    <row r="3424" spans="3:3" x14ac:dyDescent="0.4">
      <c r="C3424" s="42"/>
    </row>
    <row r="3425" spans="3:3" x14ac:dyDescent="0.4">
      <c r="C3425" s="42"/>
    </row>
    <row r="3426" spans="3:3" x14ac:dyDescent="0.4">
      <c r="C3426" s="42"/>
    </row>
    <row r="3427" spans="3:3" x14ac:dyDescent="0.4">
      <c r="C3427" s="42"/>
    </row>
    <row r="3428" spans="3:3" x14ac:dyDescent="0.4">
      <c r="C3428" s="42"/>
    </row>
    <row r="3429" spans="3:3" x14ac:dyDescent="0.4">
      <c r="C3429" s="42"/>
    </row>
    <row r="3430" spans="3:3" x14ac:dyDescent="0.4">
      <c r="C3430" s="42"/>
    </row>
    <row r="3431" spans="3:3" x14ac:dyDescent="0.4">
      <c r="C3431" s="42"/>
    </row>
    <row r="3432" spans="3:3" x14ac:dyDescent="0.4">
      <c r="C3432" s="42"/>
    </row>
    <row r="3433" spans="3:3" x14ac:dyDescent="0.4">
      <c r="C3433" s="42"/>
    </row>
    <row r="3434" spans="3:3" x14ac:dyDescent="0.4">
      <c r="C3434" s="42"/>
    </row>
    <row r="3435" spans="3:3" x14ac:dyDescent="0.4">
      <c r="C3435" s="42"/>
    </row>
    <row r="3436" spans="3:3" x14ac:dyDescent="0.4">
      <c r="C3436" s="42"/>
    </row>
    <row r="3437" spans="3:3" x14ac:dyDescent="0.4">
      <c r="C3437" s="42"/>
    </row>
    <row r="3438" spans="3:3" x14ac:dyDescent="0.4">
      <c r="C3438" s="42"/>
    </row>
    <row r="3439" spans="3:3" x14ac:dyDescent="0.4">
      <c r="C3439" s="42"/>
    </row>
    <row r="3440" spans="3:3" x14ac:dyDescent="0.4">
      <c r="C3440" s="42"/>
    </row>
    <row r="3441" spans="3:3" x14ac:dyDescent="0.4">
      <c r="C3441" s="42"/>
    </row>
    <row r="3442" spans="3:3" x14ac:dyDescent="0.4">
      <c r="C3442" s="42"/>
    </row>
    <row r="3443" spans="3:3" x14ac:dyDescent="0.4">
      <c r="C3443" s="42"/>
    </row>
    <row r="3444" spans="3:3" x14ac:dyDescent="0.4">
      <c r="C3444" s="42"/>
    </row>
    <row r="3445" spans="3:3" x14ac:dyDescent="0.4">
      <c r="C3445" s="42"/>
    </row>
    <row r="3446" spans="3:3" x14ac:dyDescent="0.4">
      <c r="C3446" s="42"/>
    </row>
    <row r="3447" spans="3:3" x14ac:dyDescent="0.4">
      <c r="C3447" s="42"/>
    </row>
    <row r="3448" spans="3:3" x14ac:dyDescent="0.4">
      <c r="C3448" s="42"/>
    </row>
    <row r="3449" spans="3:3" x14ac:dyDescent="0.4">
      <c r="C3449" s="42"/>
    </row>
    <row r="3450" spans="3:3" x14ac:dyDescent="0.4">
      <c r="C3450" s="42"/>
    </row>
    <row r="3451" spans="3:3" x14ac:dyDescent="0.4">
      <c r="C3451" s="42"/>
    </row>
    <row r="3452" spans="3:3" x14ac:dyDescent="0.4">
      <c r="C3452" s="42"/>
    </row>
    <row r="3453" spans="3:3" x14ac:dyDescent="0.4">
      <c r="C3453" s="42"/>
    </row>
    <row r="3454" spans="3:3" x14ac:dyDescent="0.4">
      <c r="C3454" s="42"/>
    </row>
    <row r="3455" spans="3:3" x14ac:dyDescent="0.4">
      <c r="C3455" s="42"/>
    </row>
    <row r="3456" spans="3:3" x14ac:dyDescent="0.4">
      <c r="C3456" s="42"/>
    </row>
    <row r="3457" spans="3:3" x14ac:dyDescent="0.4">
      <c r="C3457" s="42"/>
    </row>
    <row r="3458" spans="3:3" x14ac:dyDescent="0.4">
      <c r="C3458" s="42"/>
    </row>
    <row r="3459" spans="3:3" x14ac:dyDescent="0.4">
      <c r="C3459" s="42"/>
    </row>
    <row r="3460" spans="3:3" x14ac:dyDescent="0.4">
      <c r="C3460" s="42"/>
    </row>
    <row r="3461" spans="3:3" x14ac:dyDescent="0.4">
      <c r="C3461" s="42"/>
    </row>
    <row r="3462" spans="3:3" x14ac:dyDescent="0.4">
      <c r="C3462" s="42"/>
    </row>
    <row r="3463" spans="3:3" x14ac:dyDescent="0.4">
      <c r="C3463" s="42"/>
    </row>
    <row r="3464" spans="3:3" x14ac:dyDescent="0.4">
      <c r="C3464" s="42"/>
    </row>
    <row r="3465" spans="3:3" x14ac:dyDescent="0.4">
      <c r="C3465" s="42"/>
    </row>
    <row r="3466" spans="3:3" x14ac:dyDescent="0.4">
      <c r="C3466" s="42"/>
    </row>
    <row r="3467" spans="3:3" x14ac:dyDescent="0.4">
      <c r="C3467" s="42"/>
    </row>
    <row r="3468" spans="3:3" x14ac:dyDescent="0.4">
      <c r="C3468" s="42"/>
    </row>
    <row r="3469" spans="3:3" x14ac:dyDescent="0.4">
      <c r="C3469" s="42"/>
    </row>
    <row r="3470" spans="3:3" x14ac:dyDescent="0.4">
      <c r="C3470" s="42"/>
    </row>
    <row r="3471" spans="3:3" x14ac:dyDescent="0.4">
      <c r="C3471" s="42"/>
    </row>
    <row r="3472" spans="3:3" x14ac:dyDescent="0.4">
      <c r="C3472" s="42"/>
    </row>
    <row r="3473" spans="3:3" x14ac:dyDescent="0.4">
      <c r="C3473" s="42"/>
    </row>
    <row r="3474" spans="3:3" x14ac:dyDescent="0.4">
      <c r="C3474" s="42"/>
    </row>
    <row r="3475" spans="3:3" x14ac:dyDescent="0.4">
      <c r="C3475" s="42"/>
    </row>
    <row r="3476" spans="3:3" x14ac:dyDescent="0.4">
      <c r="C3476" s="42"/>
    </row>
    <row r="3477" spans="3:3" x14ac:dyDescent="0.4">
      <c r="C3477" s="42"/>
    </row>
    <row r="3478" spans="3:3" x14ac:dyDescent="0.4">
      <c r="C3478" s="42"/>
    </row>
    <row r="3479" spans="3:3" x14ac:dyDescent="0.4">
      <c r="C3479" s="42"/>
    </row>
    <row r="3480" spans="3:3" x14ac:dyDescent="0.4">
      <c r="C3480" s="42"/>
    </row>
    <row r="3481" spans="3:3" x14ac:dyDescent="0.4">
      <c r="C3481" s="42"/>
    </row>
    <row r="3482" spans="3:3" x14ac:dyDescent="0.4">
      <c r="C3482" s="42"/>
    </row>
    <row r="3483" spans="3:3" x14ac:dyDescent="0.4">
      <c r="C3483" s="42"/>
    </row>
    <row r="3484" spans="3:3" x14ac:dyDescent="0.4">
      <c r="C3484" s="42"/>
    </row>
    <row r="3485" spans="3:3" x14ac:dyDescent="0.4">
      <c r="C3485" s="42"/>
    </row>
    <row r="3486" spans="3:3" x14ac:dyDescent="0.4">
      <c r="C3486" s="42"/>
    </row>
    <row r="3487" spans="3:3" x14ac:dyDescent="0.4">
      <c r="C3487" s="42"/>
    </row>
    <row r="3488" spans="3:3" x14ac:dyDescent="0.4">
      <c r="C3488" s="42"/>
    </row>
    <row r="3489" spans="3:3" x14ac:dyDescent="0.4">
      <c r="C3489" s="42"/>
    </row>
    <row r="3490" spans="3:3" x14ac:dyDescent="0.4">
      <c r="C3490" s="42"/>
    </row>
    <row r="3491" spans="3:3" x14ac:dyDescent="0.4">
      <c r="C3491" s="42"/>
    </row>
    <row r="3492" spans="3:3" x14ac:dyDescent="0.4">
      <c r="C3492" s="42"/>
    </row>
    <row r="3493" spans="3:3" x14ac:dyDescent="0.4">
      <c r="C3493" s="42"/>
    </row>
    <row r="3494" spans="3:3" x14ac:dyDescent="0.4">
      <c r="C3494" s="42"/>
    </row>
    <row r="3495" spans="3:3" x14ac:dyDescent="0.4">
      <c r="C3495" s="42"/>
    </row>
    <row r="3496" spans="3:3" x14ac:dyDescent="0.4">
      <c r="C3496" s="42"/>
    </row>
    <row r="3497" spans="3:3" x14ac:dyDescent="0.4">
      <c r="C3497" s="42"/>
    </row>
    <row r="3498" spans="3:3" x14ac:dyDescent="0.4">
      <c r="C3498" s="42"/>
    </row>
    <row r="3499" spans="3:3" x14ac:dyDescent="0.4">
      <c r="C3499" s="42"/>
    </row>
    <row r="3500" spans="3:3" x14ac:dyDescent="0.4">
      <c r="C3500" s="42"/>
    </row>
    <row r="3501" spans="3:3" x14ac:dyDescent="0.4">
      <c r="C3501" s="42"/>
    </row>
    <row r="3502" spans="3:3" x14ac:dyDescent="0.4">
      <c r="C3502" s="42"/>
    </row>
    <row r="3503" spans="3:3" x14ac:dyDescent="0.4">
      <c r="C3503" s="42"/>
    </row>
    <row r="3504" spans="3:3" x14ac:dyDescent="0.4">
      <c r="C3504" s="42"/>
    </row>
    <row r="3505" spans="3:3" x14ac:dyDescent="0.4">
      <c r="C3505" s="42"/>
    </row>
    <row r="3506" spans="3:3" x14ac:dyDescent="0.4">
      <c r="C3506" s="42"/>
    </row>
    <row r="3507" spans="3:3" x14ac:dyDescent="0.4">
      <c r="C3507" s="42"/>
    </row>
    <row r="3508" spans="3:3" x14ac:dyDescent="0.4">
      <c r="C3508" s="42"/>
    </row>
    <row r="3509" spans="3:3" x14ac:dyDescent="0.4">
      <c r="C3509" s="42"/>
    </row>
    <row r="3510" spans="3:3" x14ac:dyDescent="0.4">
      <c r="C3510" s="42"/>
    </row>
    <row r="3511" spans="3:3" x14ac:dyDescent="0.4">
      <c r="C3511" s="42"/>
    </row>
    <row r="3512" spans="3:3" x14ac:dyDescent="0.4">
      <c r="C3512" s="42"/>
    </row>
    <row r="3513" spans="3:3" x14ac:dyDescent="0.4">
      <c r="C3513" s="42"/>
    </row>
    <row r="3514" spans="3:3" x14ac:dyDescent="0.4">
      <c r="C3514" s="42"/>
    </row>
    <row r="3515" spans="3:3" x14ac:dyDescent="0.4">
      <c r="C3515" s="42"/>
    </row>
    <row r="3516" spans="3:3" x14ac:dyDescent="0.4">
      <c r="C3516" s="42"/>
    </row>
    <row r="3517" spans="3:3" x14ac:dyDescent="0.4">
      <c r="C3517" s="42"/>
    </row>
    <row r="3518" spans="3:3" x14ac:dyDescent="0.4">
      <c r="C3518" s="42"/>
    </row>
    <row r="3519" spans="3:3" x14ac:dyDescent="0.4">
      <c r="C3519" s="42"/>
    </row>
    <row r="3520" spans="3:3" x14ac:dyDescent="0.4">
      <c r="C3520" s="42"/>
    </row>
    <row r="3521" spans="3:3" x14ac:dyDescent="0.4">
      <c r="C3521" s="42"/>
    </row>
    <row r="3522" spans="3:3" x14ac:dyDescent="0.4">
      <c r="C3522" s="42"/>
    </row>
    <row r="3523" spans="3:3" x14ac:dyDescent="0.4">
      <c r="C3523" s="42"/>
    </row>
    <row r="3524" spans="3:3" x14ac:dyDescent="0.4">
      <c r="C3524" s="42"/>
    </row>
    <row r="3525" spans="3:3" x14ac:dyDescent="0.4">
      <c r="C3525" s="42"/>
    </row>
    <row r="3526" spans="3:3" x14ac:dyDescent="0.4">
      <c r="C3526" s="42"/>
    </row>
    <row r="3527" spans="3:3" x14ac:dyDescent="0.4">
      <c r="C3527" s="42"/>
    </row>
    <row r="3528" spans="3:3" x14ac:dyDescent="0.4">
      <c r="C3528" s="42"/>
    </row>
    <row r="3529" spans="3:3" x14ac:dyDescent="0.4">
      <c r="C3529" s="42"/>
    </row>
    <row r="3530" spans="3:3" x14ac:dyDescent="0.4">
      <c r="C3530" s="42"/>
    </row>
    <row r="3531" spans="3:3" x14ac:dyDescent="0.4">
      <c r="C3531" s="42"/>
    </row>
    <row r="3532" spans="3:3" x14ac:dyDescent="0.4">
      <c r="C3532" s="42"/>
    </row>
    <row r="3533" spans="3:3" x14ac:dyDescent="0.4">
      <c r="C3533" s="42"/>
    </row>
    <row r="3534" spans="3:3" x14ac:dyDescent="0.4">
      <c r="C3534" s="42"/>
    </row>
    <row r="3535" spans="3:3" x14ac:dyDescent="0.4">
      <c r="C3535" s="42"/>
    </row>
    <row r="3536" spans="3:3" x14ac:dyDescent="0.4">
      <c r="C3536" s="42"/>
    </row>
    <row r="3537" spans="3:3" x14ac:dyDescent="0.4">
      <c r="C3537" s="42"/>
    </row>
    <row r="3538" spans="3:3" x14ac:dyDescent="0.4">
      <c r="C3538" s="42"/>
    </row>
    <row r="3539" spans="3:3" x14ac:dyDescent="0.4">
      <c r="C3539" s="42"/>
    </row>
    <row r="3540" spans="3:3" x14ac:dyDescent="0.4">
      <c r="C3540" s="42"/>
    </row>
    <row r="3541" spans="3:3" x14ac:dyDescent="0.4">
      <c r="C3541" s="42"/>
    </row>
    <row r="3542" spans="3:3" x14ac:dyDescent="0.4">
      <c r="C3542" s="42"/>
    </row>
    <row r="3543" spans="3:3" x14ac:dyDescent="0.4">
      <c r="C3543" s="42"/>
    </row>
    <row r="3544" spans="3:3" x14ac:dyDescent="0.4">
      <c r="C3544" s="42"/>
    </row>
    <row r="3545" spans="3:3" x14ac:dyDescent="0.4">
      <c r="C3545" s="42"/>
    </row>
    <row r="3546" spans="3:3" x14ac:dyDescent="0.4">
      <c r="C3546" s="42"/>
    </row>
    <row r="3547" spans="3:3" x14ac:dyDescent="0.4">
      <c r="C3547" s="42"/>
    </row>
    <row r="3548" spans="3:3" x14ac:dyDescent="0.4">
      <c r="C3548" s="42"/>
    </row>
    <row r="3549" spans="3:3" x14ac:dyDescent="0.4">
      <c r="C3549" s="42"/>
    </row>
    <row r="3550" spans="3:3" x14ac:dyDescent="0.4">
      <c r="C3550" s="42"/>
    </row>
    <row r="3551" spans="3:3" x14ac:dyDescent="0.4">
      <c r="C3551" s="42"/>
    </row>
    <row r="3552" spans="3:3" x14ac:dyDescent="0.4">
      <c r="C3552" s="42"/>
    </row>
    <row r="3553" spans="3:3" x14ac:dyDescent="0.4">
      <c r="C3553" s="42"/>
    </row>
    <row r="3554" spans="3:3" x14ac:dyDescent="0.4">
      <c r="C3554" s="42"/>
    </row>
    <row r="3555" spans="3:3" x14ac:dyDescent="0.4">
      <c r="C3555" s="42"/>
    </row>
    <row r="3556" spans="3:3" x14ac:dyDescent="0.4">
      <c r="C3556" s="42"/>
    </row>
    <row r="3557" spans="3:3" x14ac:dyDescent="0.4">
      <c r="C3557" s="42"/>
    </row>
    <row r="3558" spans="3:3" x14ac:dyDescent="0.4">
      <c r="C3558" s="42"/>
    </row>
    <row r="3559" spans="3:3" x14ac:dyDescent="0.4">
      <c r="C3559" s="42"/>
    </row>
    <row r="3560" spans="3:3" x14ac:dyDescent="0.4">
      <c r="C3560" s="42"/>
    </row>
    <row r="3561" spans="3:3" x14ac:dyDescent="0.4">
      <c r="C3561" s="42"/>
    </row>
    <row r="3562" spans="3:3" x14ac:dyDescent="0.4">
      <c r="C3562" s="42"/>
    </row>
    <row r="3563" spans="3:3" x14ac:dyDescent="0.4">
      <c r="C3563" s="42"/>
    </row>
    <row r="3564" spans="3:3" x14ac:dyDescent="0.4">
      <c r="C3564" s="42"/>
    </row>
    <row r="3565" spans="3:3" x14ac:dyDescent="0.4">
      <c r="C3565" s="42"/>
    </row>
    <row r="3566" spans="3:3" x14ac:dyDescent="0.4">
      <c r="C3566" s="42"/>
    </row>
    <row r="3567" spans="3:3" x14ac:dyDescent="0.4">
      <c r="C3567" s="42"/>
    </row>
    <row r="3568" spans="3:3" x14ac:dyDescent="0.4">
      <c r="C3568" s="42"/>
    </row>
    <row r="3569" spans="3:3" x14ac:dyDescent="0.4">
      <c r="C3569" s="42"/>
    </row>
    <row r="3570" spans="3:3" x14ac:dyDescent="0.4">
      <c r="C3570" s="42"/>
    </row>
    <row r="3571" spans="3:3" x14ac:dyDescent="0.4">
      <c r="C3571" s="42"/>
    </row>
    <row r="3572" spans="3:3" x14ac:dyDescent="0.4">
      <c r="C3572" s="42"/>
    </row>
    <row r="3573" spans="3:3" x14ac:dyDescent="0.4">
      <c r="C3573" s="42"/>
    </row>
    <row r="3574" spans="3:3" x14ac:dyDescent="0.4">
      <c r="C3574" s="42"/>
    </row>
    <row r="3575" spans="3:3" x14ac:dyDescent="0.4">
      <c r="C3575" s="42"/>
    </row>
    <row r="3576" spans="3:3" x14ac:dyDescent="0.4">
      <c r="C3576" s="42"/>
    </row>
    <row r="3577" spans="3:3" x14ac:dyDescent="0.4">
      <c r="C3577" s="42"/>
    </row>
    <row r="3578" spans="3:3" x14ac:dyDescent="0.4">
      <c r="C3578" s="42"/>
    </row>
    <row r="3579" spans="3:3" x14ac:dyDescent="0.4">
      <c r="C3579" s="42"/>
    </row>
    <row r="3580" spans="3:3" x14ac:dyDescent="0.4">
      <c r="C3580" s="42"/>
    </row>
    <row r="3581" spans="3:3" x14ac:dyDescent="0.4">
      <c r="C3581" s="42"/>
    </row>
    <row r="3582" spans="3:3" x14ac:dyDescent="0.4">
      <c r="C3582" s="42"/>
    </row>
    <row r="3583" spans="3:3" x14ac:dyDescent="0.4">
      <c r="C3583" s="42"/>
    </row>
    <row r="3584" spans="3:3" x14ac:dyDescent="0.4">
      <c r="C3584" s="42"/>
    </row>
    <row r="3585" spans="3:3" x14ac:dyDescent="0.4">
      <c r="C3585" s="42"/>
    </row>
    <row r="3586" spans="3:3" x14ac:dyDescent="0.4">
      <c r="C3586" s="42"/>
    </row>
    <row r="3587" spans="3:3" x14ac:dyDescent="0.4">
      <c r="C3587" s="42"/>
    </row>
    <row r="3588" spans="3:3" x14ac:dyDescent="0.4">
      <c r="C3588" s="42"/>
    </row>
    <row r="3589" spans="3:3" x14ac:dyDescent="0.4">
      <c r="C3589" s="42"/>
    </row>
    <row r="3590" spans="3:3" x14ac:dyDescent="0.4">
      <c r="C3590" s="42"/>
    </row>
    <row r="3591" spans="3:3" x14ac:dyDescent="0.4">
      <c r="C3591" s="42"/>
    </row>
    <row r="3592" spans="3:3" x14ac:dyDescent="0.4">
      <c r="C3592" s="42"/>
    </row>
    <row r="3593" spans="3:3" x14ac:dyDescent="0.4">
      <c r="C3593" s="42"/>
    </row>
    <row r="3594" spans="3:3" x14ac:dyDescent="0.4">
      <c r="C3594" s="42"/>
    </row>
    <row r="3595" spans="3:3" x14ac:dyDescent="0.4">
      <c r="C3595" s="42"/>
    </row>
    <row r="3596" spans="3:3" x14ac:dyDescent="0.4">
      <c r="C3596" s="42"/>
    </row>
    <row r="3597" spans="3:3" x14ac:dyDescent="0.4">
      <c r="C3597" s="42"/>
    </row>
    <row r="3598" spans="3:3" x14ac:dyDescent="0.4">
      <c r="C3598" s="42"/>
    </row>
    <row r="3599" spans="3:3" x14ac:dyDescent="0.4">
      <c r="C3599" s="42"/>
    </row>
    <row r="3600" spans="3:3" x14ac:dyDescent="0.4">
      <c r="C3600" s="42"/>
    </row>
    <row r="3601" spans="3:3" x14ac:dyDescent="0.4">
      <c r="C3601" s="42"/>
    </row>
    <row r="3602" spans="3:3" x14ac:dyDescent="0.4">
      <c r="C3602" s="42"/>
    </row>
    <row r="3603" spans="3:3" x14ac:dyDescent="0.4">
      <c r="C3603" s="42"/>
    </row>
    <row r="3604" spans="3:3" x14ac:dyDescent="0.4">
      <c r="C3604" s="42"/>
    </row>
    <row r="3605" spans="3:3" x14ac:dyDescent="0.4">
      <c r="C3605" s="42"/>
    </row>
    <row r="3606" spans="3:3" x14ac:dyDescent="0.4">
      <c r="C3606" s="42"/>
    </row>
    <row r="3607" spans="3:3" x14ac:dyDescent="0.4">
      <c r="C3607" s="42"/>
    </row>
    <row r="3608" spans="3:3" x14ac:dyDescent="0.4">
      <c r="C3608" s="42"/>
    </row>
    <row r="3609" spans="3:3" x14ac:dyDescent="0.4">
      <c r="C3609" s="42"/>
    </row>
    <row r="3610" spans="3:3" x14ac:dyDescent="0.4">
      <c r="C3610" s="42"/>
    </row>
    <row r="3611" spans="3:3" x14ac:dyDescent="0.4">
      <c r="C3611" s="42"/>
    </row>
    <row r="3612" spans="3:3" x14ac:dyDescent="0.4">
      <c r="C3612" s="42"/>
    </row>
    <row r="3613" spans="3:3" x14ac:dyDescent="0.4">
      <c r="C3613" s="42"/>
    </row>
    <row r="3614" spans="3:3" x14ac:dyDescent="0.4">
      <c r="C3614" s="42"/>
    </row>
    <row r="3615" spans="3:3" x14ac:dyDescent="0.4">
      <c r="C3615" s="42"/>
    </row>
    <row r="3616" spans="3:3" x14ac:dyDescent="0.4">
      <c r="C3616" s="42"/>
    </row>
    <row r="3617" spans="3:3" x14ac:dyDescent="0.4">
      <c r="C3617" s="42"/>
    </row>
    <row r="3618" spans="3:3" x14ac:dyDescent="0.4">
      <c r="C3618" s="42"/>
    </row>
    <row r="3619" spans="3:3" x14ac:dyDescent="0.4">
      <c r="C3619" s="42"/>
    </row>
    <row r="3620" spans="3:3" x14ac:dyDescent="0.4">
      <c r="C3620" s="42"/>
    </row>
    <row r="3621" spans="3:3" x14ac:dyDescent="0.4">
      <c r="C3621" s="42"/>
    </row>
    <row r="3622" spans="3:3" x14ac:dyDescent="0.4">
      <c r="C3622" s="42"/>
    </row>
    <row r="3623" spans="3:3" x14ac:dyDescent="0.4">
      <c r="C3623" s="42"/>
    </row>
    <row r="3624" spans="3:3" x14ac:dyDescent="0.4">
      <c r="C3624" s="42"/>
    </row>
    <row r="3625" spans="3:3" x14ac:dyDescent="0.4">
      <c r="C3625" s="42"/>
    </row>
    <row r="3626" spans="3:3" x14ac:dyDescent="0.4">
      <c r="C3626" s="42"/>
    </row>
    <row r="3627" spans="3:3" x14ac:dyDescent="0.4">
      <c r="C3627" s="42"/>
    </row>
    <row r="3628" spans="3:3" x14ac:dyDescent="0.4">
      <c r="C3628" s="42"/>
    </row>
    <row r="3629" spans="3:3" x14ac:dyDescent="0.4">
      <c r="C3629" s="42"/>
    </row>
    <row r="3630" spans="3:3" x14ac:dyDescent="0.4">
      <c r="C3630" s="42"/>
    </row>
    <row r="3631" spans="3:3" x14ac:dyDescent="0.4">
      <c r="C3631" s="42"/>
    </row>
    <row r="3632" spans="3:3" x14ac:dyDescent="0.4">
      <c r="C3632" s="42"/>
    </row>
    <row r="3633" spans="3:3" x14ac:dyDescent="0.4">
      <c r="C3633" s="42"/>
    </row>
    <row r="3634" spans="3:3" x14ac:dyDescent="0.4">
      <c r="C3634" s="42"/>
    </row>
    <row r="3635" spans="3:3" x14ac:dyDescent="0.4">
      <c r="C3635" s="42"/>
    </row>
    <row r="3636" spans="3:3" x14ac:dyDescent="0.4">
      <c r="C3636" s="42"/>
    </row>
    <row r="3637" spans="3:3" x14ac:dyDescent="0.4">
      <c r="C3637" s="42"/>
    </row>
    <row r="3638" spans="3:3" x14ac:dyDescent="0.4">
      <c r="C3638" s="42"/>
    </row>
    <row r="3639" spans="3:3" x14ac:dyDescent="0.4">
      <c r="C3639" s="42"/>
    </row>
    <row r="3640" spans="3:3" x14ac:dyDescent="0.4">
      <c r="C3640" s="42"/>
    </row>
    <row r="3641" spans="3:3" x14ac:dyDescent="0.4">
      <c r="C3641" s="42"/>
    </row>
    <row r="3642" spans="3:3" x14ac:dyDescent="0.4">
      <c r="C3642" s="42"/>
    </row>
    <row r="3643" spans="3:3" x14ac:dyDescent="0.4">
      <c r="C3643" s="42"/>
    </row>
    <row r="3644" spans="3:3" x14ac:dyDescent="0.4">
      <c r="C3644" s="42"/>
    </row>
    <row r="3645" spans="3:3" x14ac:dyDescent="0.4">
      <c r="C3645" s="42"/>
    </row>
    <row r="3646" spans="3:3" x14ac:dyDescent="0.4">
      <c r="C3646" s="42"/>
    </row>
    <row r="3647" spans="3:3" x14ac:dyDescent="0.4">
      <c r="C3647" s="42"/>
    </row>
    <row r="3648" spans="3:3" x14ac:dyDescent="0.4">
      <c r="C3648" s="42"/>
    </row>
    <row r="3649" spans="3:3" x14ac:dyDescent="0.4">
      <c r="C3649" s="42"/>
    </row>
    <row r="3650" spans="3:3" x14ac:dyDescent="0.4">
      <c r="C3650" s="42"/>
    </row>
    <row r="3651" spans="3:3" x14ac:dyDescent="0.4">
      <c r="C3651" s="42"/>
    </row>
    <row r="3652" spans="3:3" x14ac:dyDescent="0.4">
      <c r="C3652" s="42"/>
    </row>
    <row r="3653" spans="3:3" x14ac:dyDescent="0.4">
      <c r="C3653" s="42"/>
    </row>
    <row r="3654" spans="3:3" x14ac:dyDescent="0.4">
      <c r="C3654" s="42"/>
    </row>
    <row r="3655" spans="3:3" x14ac:dyDescent="0.4">
      <c r="C3655" s="42"/>
    </row>
    <row r="3656" spans="3:3" x14ac:dyDescent="0.4">
      <c r="C3656" s="42"/>
    </row>
    <row r="3657" spans="3:3" x14ac:dyDescent="0.4">
      <c r="C3657" s="42"/>
    </row>
    <row r="3658" spans="3:3" x14ac:dyDescent="0.4">
      <c r="C3658" s="42"/>
    </row>
    <row r="3659" spans="3:3" x14ac:dyDescent="0.4">
      <c r="C3659" s="42"/>
    </row>
    <row r="3660" spans="3:3" x14ac:dyDescent="0.4">
      <c r="C3660" s="42"/>
    </row>
    <row r="3661" spans="3:3" x14ac:dyDescent="0.4">
      <c r="C3661" s="42"/>
    </row>
    <row r="3662" spans="3:3" x14ac:dyDescent="0.4">
      <c r="C3662" s="42"/>
    </row>
    <row r="3663" spans="3:3" x14ac:dyDescent="0.4">
      <c r="C3663" s="42"/>
    </row>
    <row r="3664" spans="3:3" x14ac:dyDescent="0.4">
      <c r="C3664" s="42"/>
    </row>
    <row r="3665" spans="3:3" x14ac:dyDescent="0.4">
      <c r="C3665" s="42"/>
    </row>
    <row r="3666" spans="3:3" x14ac:dyDescent="0.4">
      <c r="C3666" s="42"/>
    </row>
    <row r="3667" spans="3:3" x14ac:dyDescent="0.4">
      <c r="C3667" s="42"/>
    </row>
    <row r="3668" spans="3:3" x14ac:dyDescent="0.4">
      <c r="C3668" s="42"/>
    </row>
    <row r="3669" spans="3:3" x14ac:dyDescent="0.4">
      <c r="C3669" s="42"/>
    </row>
    <row r="3670" spans="3:3" x14ac:dyDescent="0.4">
      <c r="C3670" s="42"/>
    </row>
    <row r="3671" spans="3:3" x14ac:dyDescent="0.4">
      <c r="C3671" s="42"/>
    </row>
    <row r="3672" spans="3:3" x14ac:dyDescent="0.4">
      <c r="C3672" s="42"/>
    </row>
    <row r="3673" spans="3:3" x14ac:dyDescent="0.4">
      <c r="C3673" s="42"/>
    </row>
    <row r="3674" spans="3:3" x14ac:dyDescent="0.4">
      <c r="C3674" s="42"/>
    </row>
    <row r="3675" spans="3:3" x14ac:dyDescent="0.4">
      <c r="C3675" s="42"/>
    </row>
    <row r="3676" spans="3:3" x14ac:dyDescent="0.4">
      <c r="C3676" s="42"/>
    </row>
    <row r="3677" spans="3:3" x14ac:dyDescent="0.4">
      <c r="C3677" s="42"/>
    </row>
    <row r="3678" spans="3:3" x14ac:dyDescent="0.4">
      <c r="C3678" s="42"/>
    </row>
    <row r="3679" spans="3:3" x14ac:dyDescent="0.4">
      <c r="C3679" s="42"/>
    </row>
    <row r="3680" spans="3:3" x14ac:dyDescent="0.4">
      <c r="C3680" s="42"/>
    </row>
  </sheetData>
  <mergeCells count="13">
    <mergeCell ref="L5:P5"/>
    <mergeCell ref="T23:X23"/>
    <mergeCell ref="T24:X25"/>
    <mergeCell ref="C26:D26"/>
    <mergeCell ref="M26:N26"/>
    <mergeCell ref="T14:V14"/>
    <mergeCell ref="T15:X16"/>
    <mergeCell ref="C21:E21"/>
    <mergeCell ref="M21:P21"/>
    <mergeCell ref="C22:E22"/>
    <mergeCell ref="M22:P22"/>
    <mergeCell ref="C25:D25"/>
    <mergeCell ref="M25:N25"/>
  </mergeCells>
  <phoneticPr fontId="46"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X3680"/>
  <sheetViews>
    <sheetView zoomScale="85" zoomScaleNormal="85" workbookViewId="0">
      <selection activeCell="H14" sqref="H14"/>
    </sheetView>
  </sheetViews>
  <sheetFormatPr defaultRowHeight="17.399999999999999" outlineLevelCol="2" x14ac:dyDescent="0.4"/>
  <cols>
    <col min="1" max="1" width="4.59765625" style="1" customWidth="1"/>
    <col min="2" max="2" width="4.3984375" style="12" customWidth="1"/>
    <col min="3" max="3" width="10.69921875" style="12" bestFit="1" customWidth="1"/>
    <col min="4" max="4" width="35.59765625" style="12"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3.69921875" style="12" customWidth="1" outlineLevel="2"/>
    <col min="16" max="16" width="30" style="12" customWidth="1" outlineLevel="1"/>
    <col min="17" max="17" width="9.09765625" style="12" customWidth="1" outlineLevel="1"/>
    <col min="18" max="19" width="9.09765625" style="12"/>
    <col min="20" max="20" width="9.09765625" style="12" customWidth="1" outlineLevel="1"/>
    <col min="21" max="21" width="29.09765625" style="12" customWidth="1" outlineLevel="1"/>
    <col min="22" max="22" width="31.69921875" style="12" customWidth="1" outlineLevel="1"/>
    <col min="23" max="23" width="22.69921875" style="12" customWidth="1" outlineLevel="1"/>
    <col min="24" max="26" width="9.09765625" style="12" customWidth="1" outlineLevel="1"/>
    <col min="27" max="50" width="9.09765625" style="1"/>
  </cols>
  <sheetData>
    <row r="1" spans="1:26" s="1" customFormat="1" ht="5.0999999999999996" customHeight="1" x14ac:dyDescent="0.4">
      <c r="B1" s="12"/>
      <c r="C1" s="12"/>
      <c r="D1" s="12"/>
      <c r="E1" s="12"/>
      <c r="F1" s="12"/>
      <c r="G1" s="12"/>
      <c r="H1" s="12"/>
      <c r="I1" s="12"/>
      <c r="J1" s="12"/>
      <c r="K1" s="12"/>
      <c r="L1" s="12"/>
      <c r="M1" s="12"/>
      <c r="N1" s="12"/>
      <c r="O1" s="12"/>
      <c r="P1" s="12"/>
      <c r="Q1" s="12"/>
      <c r="R1" s="12"/>
      <c r="S1" s="12"/>
      <c r="T1" s="12"/>
      <c r="U1" s="12"/>
      <c r="V1" s="12"/>
      <c r="W1" s="12"/>
      <c r="X1" s="12"/>
      <c r="Y1" s="12"/>
      <c r="Z1" s="12"/>
    </row>
    <row r="2" spans="1:26" s="1" customFormat="1" ht="15" customHeight="1" x14ac:dyDescent="0.4">
      <c r="B2" s="12"/>
      <c r="C2" s="12"/>
      <c r="D2" s="12"/>
      <c r="E2" s="12"/>
      <c r="F2" s="12"/>
      <c r="G2" s="12"/>
      <c r="H2" s="12"/>
      <c r="I2" s="12"/>
      <c r="J2" s="12"/>
      <c r="K2" s="12"/>
      <c r="L2" s="12"/>
      <c r="M2" s="12"/>
      <c r="N2" s="12"/>
      <c r="O2" s="12"/>
      <c r="P2" s="12"/>
      <c r="Q2" s="12"/>
      <c r="R2" s="12"/>
      <c r="S2" s="12"/>
      <c r="T2" s="12"/>
      <c r="U2" s="12"/>
      <c r="V2" s="12"/>
      <c r="W2" s="12"/>
      <c r="X2" s="12"/>
      <c r="Y2" s="12"/>
      <c r="Z2" s="12"/>
    </row>
    <row r="3" spans="1:26" s="1" customFormat="1" ht="15" customHeight="1" x14ac:dyDescent="0.4">
      <c r="B3" s="12"/>
      <c r="C3" s="12"/>
      <c r="D3" s="12"/>
      <c r="E3" s="12"/>
      <c r="F3" s="12"/>
      <c r="G3" s="12"/>
      <c r="H3" s="12"/>
      <c r="I3" s="12"/>
      <c r="J3" s="12"/>
      <c r="K3" s="12"/>
      <c r="L3" s="12"/>
      <c r="M3" s="12"/>
      <c r="N3" s="12"/>
      <c r="O3" s="12"/>
      <c r="P3" s="12"/>
      <c r="Q3" s="12"/>
      <c r="R3" s="12"/>
      <c r="S3" s="12"/>
      <c r="T3" s="12"/>
      <c r="U3" s="12"/>
      <c r="V3" s="12"/>
      <c r="W3" s="12"/>
      <c r="X3" s="12"/>
      <c r="Y3" s="12"/>
      <c r="Z3" s="12"/>
    </row>
    <row r="4" spans="1:26" s="1" customFormat="1" ht="15" customHeight="1" x14ac:dyDescent="0.4">
      <c r="B4" s="12"/>
      <c r="C4" s="12"/>
      <c r="D4" s="12"/>
      <c r="E4" s="12"/>
      <c r="F4" s="12"/>
      <c r="G4" s="12"/>
      <c r="H4" s="12"/>
      <c r="I4" s="12"/>
      <c r="J4" s="12"/>
      <c r="K4" s="12"/>
      <c r="L4" s="12"/>
      <c r="M4" s="12"/>
      <c r="N4" s="12"/>
      <c r="O4" s="12"/>
      <c r="P4" s="12"/>
      <c r="Q4" s="12"/>
      <c r="R4" s="12"/>
      <c r="S4" s="12"/>
      <c r="T4" s="12"/>
      <c r="U4" s="12"/>
      <c r="V4" s="12"/>
      <c r="W4" s="12"/>
      <c r="X4" s="12"/>
      <c r="Y4" s="12"/>
      <c r="Z4" s="12"/>
    </row>
    <row r="5" spans="1:26" s="1" customFormat="1" ht="48" customHeight="1" x14ac:dyDescent="0.4">
      <c r="B5" s="12"/>
      <c r="C5" s="12"/>
      <c r="D5" s="12"/>
      <c r="E5" s="12"/>
      <c r="F5" s="12"/>
      <c r="G5" s="12"/>
      <c r="H5" s="12"/>
      <c r="I5" s="12"/>
      <c r="J5" s="12"/>
      <c r="K5" s="12"/>
      <c r="L5" s="374" t="s">
        <v>712</v>
      </c>
      <c r="M5" s="375"/>
      <c r="N5" s="375"/>
      <c r="O5" s="375"/>
      <c r="P5" s="375"/>
      <c r="Q5" s="12"/>
      <c r="R5" s="12"/>
      <c r="S5" s="12"/>
      <c r="T5" s="12"/>
      <c r="U5" s="12"/>
      <c r="V5" s="12"/>
      <c r="W5" s="12"/>
      <c r="X5" s="12"/>
      <c r="Y5" s="12"/>
      <c r="Z5" s="12"/>
    </row>
    <row r="6" spans="1:26" s="1" customFormat="1" ht="30" customHeight="1" thickBot="1" x14ac:dyDescent="0.45">
      <c r="B6" s="13" t="s">
        <v>28</v>
      </c>
      <c r="C6" s="12"/>
      <c r="D6" s="12"/>
      <c r="E6" s="12"/>
      <c r="F6" s="12"/>
      <c r="G6" s="12"/>
      <c r="H6" s="12"/>
      <c r="I6" s="12"/>
      <c r="J6" s="12"/>
      <c r="K6" s="12"/>
      <c r="L6" s="13" t="s">
        <v>29</v>
      </c>
      <c r="M6" s="12"/>
      <c r="N6" s="12"/>
      <c r="O6" s="12"/>
      <c r="P6" s="12"/>
      <c r="Q6" s="12"/>
      <c r="R6" s="12"/>
      <c r="S6" s="12"/>
      <c r="T6" s="13" t="s">
        <v>43</v>
      </c>
      <c r="U6" s="12"/>
      <c r="V6" s="12"/>
      <c r="W6" s="12"/>
      <c r="X6" s="12"/>
      <c r="Y6" s="12"/>
      <c r="Z6" s="12"/>
    </row>
    <row r="7" spans="1:26" s="1" customFormat="1" x14ac:dyDescent="0.4">
      <c r="B7" s="14"/>
      <c r="C7" s="15"/>
      <c r="D7" s="16"/>
      <c r="E7" s="15"/>
      <c r="F7" s="15"/>
      <c r="G7" s="15"/>
      <c r="H7" s="15"/>
      <c r="I7" s="15"/>
      <c r="J7" s="17"/>
      <c r="K7" s="18"/>
      <c r="L7" s="14"/>
      <c r="M7" s="15"/>
      <c r="N7" s="15"/>
      <c r="O7" s="15"/>
      <c r="P7" s="17"/>
      <c r="Q7" s="12"/>
      <c r="R7" s="12"/>
      <c r="S7" s="12"/>
      <c r="T7" s="14"/>
      <c r="U7" s="15"/>
      <c r="V7" s="15"/>
      <c r="W7" s="15"/>
      <c r="X7" s="15"/>
      <c r="Y7" s="15"/>
      <c r="Z7" s="17"/>
    </row>
    <row r="8" spans="1:26" s="1" customFormat="1" ht="19.2" x14ac:dyDescent="0.4">
      <c r="B8" s="19"/>
      <c r="C8" s="20" t="s">
        <v>0</v>
      </c>
      <c r="D8" s="21" t="s">
        <v>1</v>
      </c>
      <c r="E8" s="18"/>
      <c r="F8" s="18"/>
      <c r="G8" s="18"/>
      <c r="H8" s="18"/>
      <c r="I8" s="18"/>
      <c r="J8" s="22"/>
      <c r="K8" s="18"/>
      <c r="L8" s="19"/>
      <c r="M8" s="18"/>
      <c r="N8" s="18"/>
      <c r="O8" s="18"/>
      <c r="P8" s="22"/>
      <c r="Q8" s="12"/>
      <c r="R8" s="12"/>
      <c r="S8" s="12"/>
      <c r="T8" s="19"/>
      <c r="U8" s="23" t="s">
        <v>65</v>
      </c>
      <c r="V8" s="24"/>
      <c r="W8" s="25"/>
      <c r="X8" s="25"/>
      <c r="Y8" s="25"/>
      <c r="Z8" s="22"/>
    </row>
    <row r="9" spans="1:26" s="1" customFormat="1" ht="19.2" x14ac:dyDescent="0.4">
      <c r="B9" s="19"/>
      <c r="C9" s="18"/>
      <c r="D9" s="18"/>
      <c r="E9" s="18"/>
      <c r="F9" s="18"/>
      <c r="G9" s="18"/>
      <c r="H9" s="18"/>
      <c r="I9" s="18"/>
      <c r="J9" s="22"/>
      <c r="K9" s="18"/>
      <c r="L9" s="19"/>
      <c r="M9" s="18"/>
      <c r="N9" s="18"/>
      <c r="O9" s="18"/>
      <c r="P9" s="22"/>
      <c r="Q9" s="12"/>
      <c r="R9" s="12"/>
      <c r="S9" s="12"/>
      <c r="T9" s="19"/>
      <c r="U9" s="26"/>
      <c r="V9" s="26"/>
      <c r="W9" s="26" t="s">
        <v>18</v>
      </c>
      <c r="X9" s="26"/>
      <c r="Y9" s="26"/>
      <c r="Z9" s="22"/>
    </row>
    <row r="10" spans="1:26" s="1" customFormat="1" ht="19.2" x14ac:dyDescent="0.4">
      <c r="B10" s="19"/>
      <c r="C10" s="18"/>
      <c r="D10" s="18"/>
      <c r="E10" s="18"/>
      <c r="F10" s="18"/>
      <c r="G10" s="18"/>
      <c r="H10" s="18"/>
      <c r="I10" s="18"/>
      <c r="J10" s="22"/>
      <c r="K10" s="18"/>
      <c r="L10" s="19"/>
      <c r="M10" s="18"/>
      <c r="N10" s="18"/>
      <c r="O10" s="18"/>
      <c r="P10" s="57"/>
      <c r="Q10" s="12"/>
      <c r="R10" s="12"/>
      <c r="S10" s="12"/>
      <c r="T10" s="19"/>
      <c r="U10" s="337" t="s">
        <v>12</v>
      </c>
      <c r="V10" s="27" t="str">
        <f>IF(TotalReturn_Interval="","",TotalReturn_Interval)</f>
        <v>2y</v>
      </c>
      <c r="W10" s="28" t="str">
        <f>IF($V10="","Calc_Interval=1y","Calc_Interval="&amp;$V10)</f>
        <v>Calc_Interval=2y</v>
      </c>
      <c r="X10" s="26"/>
      <c r="Y10" s="26"/>
      <c r="Z10" s="57"/>
    </row>
    <row r="11" spans="1:26" s="1" customFormat="1" ht="19.2" x14ac:dyDescent="0.4">
      <c r="B11" s="19"/>
      <c r="C11" s="29"/>
      <c r="D11" s="30" t="s">
        <v>10</v>
      </c>
      <c r="E11" s="30" t="s">
        <v>11</v>
      </c>
      <c r="F11" s="30" t="s">
        <v>18</v>
      </c>
      <c r="G11" s="30" t="s">
        <v>13</v>
      </c>
      <c r="H11" s="30" t="s">
        <v>40</v>
      </c>
      <c r="I11" s="18"/>
      <c r="J11" s="22"/>
      <c r="K11" s="18"/>
      <c r="L11" s="19"/>
      <c r="M11" s="30" t="s">
        <v>23</v>
      </c>
      <c r="N11" s="30" t="s">
        <v>11</v>
      </c>
      <c r="O11" s="58" t="s">
        <v>18</v>
      </c>
      <c r="P11" s="22"/>
      <c r="Q11" s="12"/>
      <c r="R11" s="12"/>
      <c r="S11" s="12"/>
      <c r="T11" s="19"/>
      <c r="U11" s="56" t="s">
        <v>16</v>
      </c>
      <c r="V11" s="27" t="str">
        <f>IF(TotalReturn_Currency="","",TotalReturn_Currency)</f>
        <v/>
      </c>
      <c r="W11" s="28" t="str">
        <f>IF($V11="","",",Currency="&amp;$V11)</f>
        <v/>
      </c>
      <c r="X11" s="26"/>
      <c r="Y11" s="26"/>
      <c r="Z11" s="22"/>
    </row>
    <row r="12" spans="1:26" s="1" customFormat="1" ht="34.799999999999997" x14ac:dyDescent="0.4">
      <c r="B12" s="19"/>
      <c r="C12" s="30" t="s">
        <v>6</v>
      </c>
      <c r="D12" s="20" t="s">
        <v>74</v>
      </c>
      <c r="E12" s="21" t="s">
        <v>564</v>
      </c>
      <c r="F12" s="28" t="str">
        <f>IF(AnnTotalReturn_Interval="","Calc_Interval=1y","Calc_Interval="&amp;AnnTotalReturn_Interval)</f>
        <v>Calc_Interval=2y</v>
      </c>
      <c r="G12" s="28" t="s">
        <v>3</v>
      </c>
      <c r="H12" s="76" t="s">
        <v>368</v>
      </c>
      <c r="I12" s="18"/>
      <c r="J12" s="22"/>
      <c r="K12" s="18"/>
      <c r="L12" s="19"/>
      <c r="M12" s="20" t="s">
        <v>32</v>
      </c>
      <c r="N12" s="63">
        <f ca="1">TODAY()-365*2</f>
        <v>45131</v>
      </c>
      <c r="O12" s="339" t="str">
        <f ca="1">"CUST_TRR_START_DT = " &amp;YEAR(N12)*10000+MONTH(N12)*100+DAY(N12)</f>
        <v>CUST_TRR_START_DT = 20230724</v>
      </c>
      <c r="P12" s="22"/>
      <c r="Q12" s="12"/>
      <c r="R12" s="12"/>
      <c r="S12" s="12"/>
      <c r="T12" s="19"/>
      <c r="U12" s="56" t="s">
        <v>15</v>
      </c>
      <c r="V12" s="27" t="str">
        <f>AnnTotalReturn_TRBase</f>
        <v>Price_If_Available</v>
      </c>
      <c r="W12" s="28" t="str">
        <f>IF(AnnTotalReturn_TRBase="","",",TR_Base="&amp;AnnTotalReturn_TRBase)</f>
        <v>,TR_Base=Price_If_Available</v>
      </c>
      <c r="X12" s="26"/>
      <c r="Y12" s="26"/>
      <c r="Z12" s="22"/>
    </row>
    <row r="13" spans="1:26" s="1" customFormat="1" ht="19.2" x14ac:dyDescent="0.4">
      <c r="B13" s="19"/>
      <c r="C13" s="30" t="s">
        <v>7</v>
      </c>
      <c r="D13" s="20" t="s">
        <v>16</v>
      </c>
      <c r="E13" s="21"/>
      <c r="F13" s="28" t="str">
        <f>IF(AnnTotalReturn_Currency="","",",currency="&amp;AnnTotalReturn_Currency)</f>
        <v/>
      </c>
      <c r="G13" s="28" t="s">
        <v>367</v>
      </c>
      <c r="H13" s="28" t="s">
        <v>36</v>
      </c>
      <c r="I13" s="18"/>
      <c r="J13" s="22"/>
      <c r="K13" s="18"/>
      <c r="L13" s="19"/>
      <c r="M13" s="20" t="s">
        <v>33</v>
      </c>
      <c r="N13" s="338">
        <f ca="1">TODAY()</f>
        <v>45861</v>
      </c>
      <c r="O13" s="339" t="str">
        <f ca="1">"CUST_TRR_END_DT = "&amp;YEAR(N13)*10000+MONTH(N13)*100+DAY(N13)</f>
        <v>CUST_TRR_END_DT = 20250723</v>
      </c>
      <c r="P13" s="22"/>
      <c r="Q13" s="12"/>
      <c r="R13" s="12"/>
      <c r="S13" s="12"/>
      <c r="T13" s="19"/>
      <c r="U13" s="31"/>
      <c r="V13" s="31"/>
      <c r="W13" s="31"/>
      <c r="X13" s="31"/>
      <c r="Y13" s="31"/>
      <c r="Z13" s="22"/>
    </row>
    <row r="14" spans="1:26" s="1" customFormat="1" ht="19.2" x14ac:dyDescent="0.4">
      <c r="B14" s="19"/>
      <c r="C14" s="30" t="s">
        <v>8</v>
      </c>
      <c r="D14" s="20" t="s">
        <v>15</v>
      </c>
      <c r="E14" s="21" t="s">
        <v>75</v>
      </c>
      <c r="F14" s="64" t="str">
        <f>IF(AnnTotalReturn_TRBase="","",",TR_Base="&amp;AnnTotalReturn_TRBase)</f>
        <v>,TR_Base=Price_If_Available</v>
      </c>
      <c r="G14" s="28" t="s">
        <v>75</v>
      </c>
      <c r="H14" s="28" t="s">
        <v>715</v>
      </c>
      <c r="I14" s="18"/>
      <c r="J14" s="22"/>
      <c r="K14" s="18"/>
      <c r="L14" s="19"/>
      <c r="M14" s="20" t="s">
        <v>16</v>
      </c>
      <c r="N14" s="21"/>
      <c r="O14" s="28" t="str">
        <f>IF($N14="","","CUST_TRR_CRNCY="&amp;$N14)</f>
        <v/>
      </c>
      <c r="P14" s="22"/>
      <c r="Q14" s="12"/>
      <c r="R14" s="12"/>
      <c r="S14" s="12"/>
      <c r="T14" s="19"/>
      <c r="U14" s="388" t="s">
        <v>17</v>
      </c>
      <c r="V14" s="388"/>
      <c r="W14" s="388"/>
      <c r="X14" s="336"/>
      <c r="Y14" s="336"/>
      <c r="Z14" s="22"/>
    </row>
    <row r="15" spans="1:26" s="1" customFormat="1" x14ac:dyDescent="0.4">
      <c r="B15" s="19"/>
      <c r="C15" s="18"/>
      <c r="D15" s="18"/>
      <c r="E15" s="12"/>
      <c r="F15" s="12"/>
      <c r="G15" s="12"/>
      <c r="H15" s="12"/>
      <c r="I15" s="18"/>
      <c r="J15" s="22"/>
      <c r="K15" s="18"/>
      <c r="L15" s="19"/>
      <c r="M15" s="12"/>
      <c r="N15" s="12"/>
      <c r="O15" s="12"/>
      <c r="P15" s="22"/>
      <c r="Q15" s="12"/>
      <c r="R15" s="12"/>
      <c r="S15" s="12"/>
      <c r="T15" s="19"/>
      <c r="U15" s="389" t="str">
        <f>"get(total_return("&amp;$W$10&amp;$W$11&amp;")) for('"&amp;TotalReturn_Ticker&amp;"')"</f>
        <v>get(total_return(Calc_Interval=2y)) for('700 HK Equity')</v>
      </c>
      <c r="V15" s="389"/>
      <c r="W15" s="389"/>
      <c r="X15" s="389"/>
      <c r="Y15" s="389"/>
      <c r="Z15" s="22"/>
    </row>
    <row r="16" spans="1:26" s="1" customFormat="1" x14ac:dyDescent="0.4">
      <c r="A16" s="2"/>
      <c r="B16" s="19"/>
      <c r="C16" s="18"/>
      <c r="D16" s="18"/>
      <c r="E16" s="18"/>
      <c r="F16" s="18"/>
      <c r="G16" s="18"/>
      <c r="H16" s="18"/>
      <c r="I16" s="18"/>
      <c r="J16" s="22"/>
      <c r="K16" s="18"/>
      <c r="L16" s="19"/>
      <c r="M16" s="18"/>
      <c r="N16" s="18"/>
      <c r="O16" s="18"/>
      <c r="P16" s="22"/>
      <c r="Q16" s="18"/>
      <c r="R16" s="18"/>
      <c r="S16" s="12"/>
      <c r="T16" s="19"/>
      <c r="U16" s="389"/>
      <c r="V16" s="389"/>
      <c r="W16" s="389"/>
      <c r="X16" s="389"/>
      <c r="Y16" s="389"/>
      <c r="Z16" s="22"/>
    </row>
    <row r="17" spans="1:28" s="1" customFormat="1" x14ac:dyDescent="0.4">
      <c r="A17" s="2"/>
      <c r="B17" s="19"/>
      <c r="C17" s="18"/>
      <c r="D17" s="18"/>
      <c r="E17" s="18"/>
      <c r="F17" s="18"/>
      <c r="G17" s="18"/>
      <c r="H17" s="18"/>
      <c r="I17" s="18"/>
      <c r="J17" s="22"/>
      <c r="K17" s="18"/>
      <c r="L17" s="19"/>
      <c r="M17" s="18"/>
      <c r="N17" s="18"/>
      <c r="O17" s="18"/>
      <c r="P17" s="22"/>
      <c r="Q17" s="18"/>
      <c r="R17" s="18"/>
      <c r="S17" s="18"/>
      <c r="T17" s="19"/>
      <c r="U17" s="31"/>
      <c r="V17" s="31"/>
      <c r="W17" s="31"/>
      <c r="X17" s="31"/>
      <c r="Y17" s="31"/>
      <c r="Z17" s="22"/>
    </row>
    <row r="18" spans="1:28" s="1" customFormat="1" ht="18" thickBot="1" x14ac:dyDescent="0.45">
      <c r="A18" s="2"/>
      <c r="B18" s="33"/>
      <c r="C18" s="34"/>
      <c r="D18" s="34"/>
      <c r="E18" s="34"/>
      <c r="F18" s="34"/>
      <c r="G18" s="34"/>
      <c r="H18" s="34"/>
      <c r="I18" s="34"/>
      <c r="J18" s="35"/>
      <c r="K18" s="18"/>
      <c r="L18" s="33"/>
      <c r="M18" s="34"/>
      <c r="N18" s="34"/>
      <c r="O18" s="34"/>
      <c r="P18" s="35"/>
      <c r="Q18" s="18"/>
      <c r="R18" s="18"/>
      <c r="S18" s="18"/>
      <c r="T18" s="19"/>
      <c r="U18" s="337" t="s">
        <v>706</v>
      </c>
      <c r="V18" s="36" t="str">
        <f>_xll.BQL.QUERY($U$15)</f>
        <v>#N/A Requesting Data...</v>
      </c>
      <c r="W18" s="31"/>
      <c r="X18" s="31"/>
      <c r="Y18" s="31"/>
      <c r="Z18" s="22"/>
    </row>
    <row r="19" spans="1:28" s="1" customFormat="1" x14ac:dyDescent="0.4">
      <c r="A19" s="2"/>
      <c r="B19" s="18"/>
      <c r="C19" s="18"/>
      <c r="D19" s="18"/>
      <c r="E19" s="18"/>
      <c r="F19" s="18"/>
      <c r="G19" s="18"/>
      <c r="H19" s="18"/>
      <c r="I19" s="18"/>
      <c r="J19" s="18"/>
      <c r="K19" s="18"/>
      <c r="L19" s="18"/>
      <c r="M19" s="18"/>
      <c r="N19" s="18"/>
      <c r="O19" s="18"/>
      <c r="P19" s="18"/>
      <c r="Q19" s="18"/>
      <c r="R19" s="18"/>
      <c r="S19" s="18"/>
      <c r="T19" s="19"/>
      <c r="U19" s="31"/>
      <c r="V19" s="31"/>
      <c r="W19" s="31"/>
      <c r="X19" s="31"/>
      <c r="Y19" s="31"/>
      <c r="Z19" s="22"/>
    </row>
    <row r="20" spans="1:28" s="1" customFormat="1" x14ac:dyDescent="0.4">
      <c r="A20" s="2"/>
      <c r="B20" s="18"/>
      <c r="C20" s="18"/>
      <c r="D20" s="18"/>
      <c r="E20" s="18"/>
      <c r="F20" s="18"/>
      <c r="G20" s="18"/>
      <c r="H20" s="18"/>
      <c r="I20" s="18"/>
      <c r="J20" s="18"/>
      <c r="K20" s="18"/>
      <c r="L20" s="18"/>
      <c r="M20" s="18"/>
      <c r="N20" s="18"/>
      <c r="O20" s="18"/>
      <c r="P20" s="18"/>
      <c r="Q20" s="18"/>
      <c r="R20" s="18"/>
      <c r="S20" s="18"/>
      <c r="T20" s="19"/>
      <c r="U20" s="18"/>
      <c r="V20" s="37"/>
      <c r="W20" s="18"/>
      <c r="X20" s="18"/>
      <c r="Y20" s="18"/>
      <c r="Z20" s="22"/>
    </row>
    <row r="21" spans="1:28" s="1" customFormat="1" ht="19.2" x14ac:dyDescent="0.4">
      <c r="B21" s="12"/>
      <c r="C21" s="366" t="s">
        <v>430</v>
      </c>
      <c r="D21" s="367"/>
      <c r="E21" s="368"/>
      <c r="F21" s="12"/>
      <c r="G21" s="12"/>
      <c r="H21" s="12"/>
      <c r="I21" s="12"/>
      <c r="J21" s="12"/>
      <c r="K21" s="12"/>
      <c r="L21" s="12"/>
      <c r="M21" s="366" t="s">
        <v>35</v>
      </c>
      <c r="N21" s="367"/>
      <c r="O21" s="367"/>
      <c r="P21" s="368"/>
      <c r="Q21" s="12"/>
      <c r="R21" s="12"/>
      <c r="S21" s="18"/>
      <c r="T21" s="19"/>
      <c r="U21" s="23" t="s">
        <v>67</v>
      </c>
      <c r="V21" s="38"/>
      <c r="W21" s="25"/>
      <c r="X21" s="25"/>
      <c r="Y21" s="25"/>
      <c r="Z21" s="22"/>
    </row>
    <row r="22" spans="1:28" s="1" customFormat="1" ht="60" customHeight="1" x14ac:dyDescent="0.4">
      <c r="B22" s="12"/>
      <c r="C22" s="371" t="str">
        <f>"ANN_TOTAL_RETURN("&amp;$F$12&amp;$F$13&amp;$F$14&amp;")"</f>
        <v>ANN_TOTAL_RETURN(Calc_Interval=2y,TR_Base=Price_If_Available)</v>
      </c>
      <c r="D22" s="372"/>
      <c r="E22" s="373"/>
      <c r="F22" s="12"/>
      <c r="G22" s="12"/>
      <c r="H22" s="12"/>
      <c r="I22" s="12"/>
      <c r="J22" s="12"/>
      <c r="K22" s="12"/>
      <c r="L22" s="12"/>
      <c r="M22" s="371" t="str">
        <f ca="1">"=BDP(AnnTotalReturn_Ticker,""RT094"","""&amp;$O$12&amp;""","""&amp;$O$13&amp;""")/100"</f>
        <v>=BDP(AnnTotalReturn_Ticker,"RT094","CUST_TRR_START_DT = 20230724","CUST_TRR_END_DT = 20250723")/100</v>
      </c>
      <c r="N22" s="372"/>
      <c r="O22" s="372"/>
      <c r="P22" s="373"/>
      <c r="Q22" s="12"/>
      <c r="R22" s="12"/>
      <c r="S22" s="12"/>
      <c r="T22" s="19"/>
      <c r="U22" s="26"/>
      <c r="V22" s="39"/>
      <c r="W22" s="26"/>
      <c r="X22" s="26"/>
      <c r="Y22" s="31"/>
      <c r="Z22" s="22"/>
    </row>
    <row r="23" spans="1:28" s="1" customFormat="1" x14ac:dyDescent="0.4">
      <c r="B23" s="12"/>
      <c r="C23" s="12"/>
      <c r="D23" s="12"/>
      <c r="E23" s="12"/>
      <c r="F23" s="12"/>
      <c r="G23" s="12"/>
      <c r="H23" s="12"/>
      <c r="I23" s="12"/>
      <c r="J23" s="12"/>
      <c r="K23" s="12"/>
      <c r="L23" s="12"/>
      <c r="M23" s="12"/>
      <c r="N23" s="12"/>
      <c r="O23" s="12"/>
      <c r="P23" s="60"/>
      <c r="Q23" s="12"/>
      <c r="R23" s="12"/>
      <c r="S23" s="12"/>
      <c r="T23" s="19"/>
      <c r="U23" s="376" t="s">
        <v>17</v>
      </c>
      <c r="V23" s="377"/>
      <c r="W23" s="377"/>
      <c r="X23" s="377"/>
      <c r="Y23" s="378"/>
      <c r="Z23" s="22"/>
      <c r="AB23" s="341" t="s">
        <v>714</v>
      </c>
    </row>
    <row r="24" spans="1:28" s="1" customFormat="1" x14ac:dyDescent="0.4">
      <c r="B24" s="12"/>
      <c r="C24" s="12"/>
      <c r="D24" s="12"/>
      <c r="E24" s="12"/>
      <c r="F24" s="12"/>
      <c r="G24" s="12"/>
      <c r="H24" s="12"/>
      <c r="I24" s="12"/>
      <c r="J24" s="12"/>
      <c r="K24" s="12"/>
      <c r="L24" s="12"/>
      <c r="M24" s="12"/>
      <c r="N24" s="12"/>
      <c r="O24" s="12"/>
      <c r="P24" s="60"/>
      <c r="Q24" s="12"/>
      <c r="R24" s="12"/>
      <c r="S24" s="12"/>
      <c r="T24" s="43"/>
      <c r="U24" s="390" t="str">
        <f>"get((last(Return_series("&amp;$V$10&amp;$V$11&amp;$V$13&amp;")).date-first(Return_series("&amp;$V$10&amp;$V$11&amp;$V$13&amp;")).date)/365) for('"&amp;TotalReturn_Ticker&amp;"')"</f>
        <v>get((last(Return_series(2y)).date-first(Return_series(2y)).date)/365) for('700 HK Equity')</v>
      </c>
      <c r="V24" s="380"/>
      <c r="W24" s="380"/>
      <c r="X24" s="380"/>
      <c r="Y24" s="381"/>
      <c r="Z24" s="22"/>
      <c r="AB24" s="341" t="s">
        <v>713</v>
      </c>
    </row>
    <row r="25" spans="1:28" s="1" customFormat="1" x14ac:dyDescent="0.4">
      <c r="B25" s="12"/>
      <c r="C25" s="369" t="s">
        <v>25</v>
      </c>
      <c r="D25" s="370"/>
      <c r="E25" s="12"/>
      <c r="F25" s="12"/>
      <c r="G25" s="12"/>
      <c r="H25" s="12"/>
      <c r="I25" s="12"/>
      <c r="J25" s="12"/>
      <c r="K25" s="12"/>
      <c r="L25" s="12"/>
      <c r="M25" s="369" t="s">
        <v>34</v>
      </c>
      <c r="N25" s="370"/>
      <c r="O25" s="12"/>
      <c r="P25" s="60"/>
      <c r="Q25" s="12"/>
      <c r="R25" s="12"/>
      <c r="S25" s="12"/>
      <c r="T25" s="43"/>
      <c r="U25" s="382"/>
      <c r="V25" s="383"/>
      <c r="W25" s="383"/>
      <c r="X25" s="383"/>
      <c r="Y25" s="384"/>
      <c r="Z25" s="22"/>
    </row>
    <row r="26" spans="1:28" s="1" customFormat="1" x14ac:dyDescent="0.4">
      <c r="B26" s="12"/>
      <c r="C26" s="385" t="str">
        <f>_xll.BQL(AnnTotalReturn_Ticker,C22)</f>
        <v>#N/A Requesting Data...</v>
      </c>
      <c r="D26" s="385"/>
      <c r="E26" s="12"/>
      <c r="F26" s="12"/>
      <c r="G26" s="12"/>
      <c r="H26" s="12"/>
      <c r="I26" s="12"/>
      <c r="J26" s="12"/>
      <c r="K26" s="12"/>
      <c r="L26" s="12"/>
      <c r="M26" s="385">
        <f ca="1">_xll.BDP(AnnTotalReturn_Ticker,"RT094",$O$12,$O$13,$O$14)/100</f>
        <v>0.3074673</v>
      </c>
      <c r="N26" s="385"/>
      <c r="O26" s="12"/>
      <c r="P26" s="12"/>
      <c r="Q26" s="12"/>
      <c r="R26" s="12"/>
      <c r="S26" s="12"/>
      <c r="T26" s="43"/>
      <c r="U26" s="41"/>
      <c r="V26" s="41"/>
      <c r="W26" s="31"/>
      <c r="X26" s="31"/>
      <c r="Y26" s="31"/>
      <c r="Z26" s="22"/>
    </row>
    <row r="27" spans="1:28" x14ac:dyDescent="0.4">
      <c r="M27" s="42"/>
      <c r="N27" s="12"/>
      <c r="T27" s="43"/>
      <c r="U27" s="337" t="s">
        <v>710</v>
      </c>
      <c r="V27" s="53" t="str">
        <f>_xll.BQL.QUERY($U$24)</f>
        <v>#N/A Requesting Data...</v>
      </c>
      <c r="W27" s="31"/>
      <c r="X27" s="31"/>
      <c r="Y27" s="31"/>
      <c r="Z27" s="22"/>
    </row>
    <row r="28" spans="1:28" x14ac:dyDescent="0.4">
      <c r="C28" s="42"/>
      <c r="L28" s="42"/>
      <c r="M28" s="42"/>
      <c r="N28" s="12"/>
      <c r="T28" s="43"/>
      <c r="U28" s="31"/>
      <c r="V28" s="41"/>
      <c r="W28" s="31"/>
      <c r="X28" s="31"/>
      <c r="Y28" s="31"/>
      <c r="Z28" s="22"/>
    </row>
    <row r="29" spans="1:28" x14ac:dyDescent="0.4">
      <c r="C29" s="42" t="str">
        <f>_xll.BQL(AnnTotalReturn_Ticker,"RETURN_series(Calc_Interval=2y,TR_Base=Price_If_Available)","cols=2;rows=734")</f>
        <v>#N/A Requesting Data...</v>
      </c>
      <c r="D29" s="12" t="s">
        <v>1</v>
      </c>
      <c r="E29" s="42"/>
      <c r="L29" s="42"/>
      <c r="M29" s="340"/>
      <c r="N29" s="12"/>
      <c r="T29" s="19"/>
      <c r="U29" s="18"/>
      <c r="V29" s="37"/>
      <c r="W29" s="18"/>
      <c r="X29" s="18"/>
      <c r="Y29" s="18"/>
      <c r="Z29" s="22"/>
    </row>
    <row r="30" spans="1:28" ht="19.2" x14ac:dyDescent="0.4">
      <c r="C30" s="42" t="s">
        <v>2</v>
      </c>
      <c r="D30" s="12" t="s">
        <v>711</v>
      </c>
      <c r="E30" s="42"/>
      <c r="L30" s="42"/>
      <c r="M30" s="42"/>
      <c r="N30" s="12"/>
      <c r="T30" s="43"/>
      <c r="U30" s="23" t="s">
        <v>68</v>
      </c>
      <c r="V30" s="38"/>
      <c r="W30" s="25"/>
      <c r="X30" s="25"/>
      <c r="Y30" s="25"/>
      <c r="Z30" s="65"/>
    </row>
    <row r="31" spans="1:28" x14ac:dyDescent="0.4">
      <c r="C31" s="42">
        <v>44705</v>
      </c>
      <c r="D31" s="12" t="e">
        <v>#N/A</v>
      </c>
      <c r="E31" s="42"/>
      <c r="L31" s="42"/>
      <c r="M31" s="42"/>
      <c r="N31" s="12"/>
      <c r="T31" s="43"/>
      <c r="U31" s="31"/>
      <c r="V31" s="41"/>
      <c r="W31" s="31"/>
      <c r="X31" s="31"/>
      <c r="Y31" s="31"/>
      <c r="Z31" s="65"/>
    </row>
    <row r="32" spans="1:28" x14ac:dyDescent="0.4">
      <c r="C32" s="42">
        <v>44706</v>
      </c>
      <c r="D32" s="12">
        <v>-1.1834319526627154E-2</v>
      </c>
      <c r="E32" s="42"/>
      <c r="L32" s="42"/>
      <c r="M32" s="42"/>
      <c r="N32" s="12"/>
      <c r="T32" s="43"/>
      <c r="U32" s="376" t="s">
        <v>47</v>
      </c>
      <c r="V32" s="377"/>
      <c r="W32" s="377"/>
      <c r="X32" s="377"/>
      <c r="Y32" s="378"/>
      <c r="Z32" s="22"/>
    </row>
    <row r="33" spans="3:26" x14ac:dyDescent="0.4">
      <c r="C33" s="42">
        <v>44707</v>
      </c>
      <c r="D33" s="12">
        <v>5.9880239520946114E-4</v>
      </c>
      <c r="E33" s="42"/>
      <c r="L33" s="42"/>
      <c r="M33" s="42"/>
      <c r="N33" s="12"/>
      <c r="T33" s="43"/>
      <c r="U33" s="379" t="s">
        <v>708</v>
      </c>
      <c r="V33" s="380"/>
      <c r="W33" s="380"/>
      <c r="X33" s="380"/>
      <c r="Y33" s="381"/>
      <c r="Z33" s="22"/>
    </row>
    <row r="34" spans="3:26" x14ac:dyDescent="0.4">
      <c r="C34" s="42">
        <v>44708</v>
      </c>
      <c r="D34" s="12">
        <v>2.2740873728306514E-2</v>
      </c>
      <c r="E34" s="42"/>
      <c r="L34" s="42"/>
      <c r="M34" s="42"/>
      <c r="N34" s="12"/>
      <c r="T34" s="43"/>
      <c r="U34" s="382"/>
      <c r="V34" s="383"/>
      <c r="W34" s="383"/>
      <c r="X34" s="383"/>
      <c r="Y34" s="384"/>
      <c r="Z34" s="22"/>
    </row>
    <row r="35" spans="3:26" x14ac:dyDescent="0.4">
      <c r="C35" s="42">
        <v>44709</v>
      </c>
      <c r="D35" s="12" t="e">
        <v>#N/A</v>
      </c>
      <c r="E35" s="42"/>
      <c r="L35" s="42"/>
      <c r="M35" s="42"/>
      <c r="N35" s="12"/>
      <c r="T35" s="43"/>
      <c r="U35" s="31"/>
      <c r="V35" s="41"/>
      <c r="W35" s="31"/>
      <c r="X35" s="31"/>
      <c r="Y35" s="31"/>
      <c r="Z35" s="22"/>
    </row>
    <row r="36" spans="3:26" x14ac:dyDescent="0.4">
      <c r="C36" s="42">
        <v>44710</v>
      </c>
      <c r="D36" s="12" t="e">
        <v>#N/A</v>
      </c>
      <c r="E36" s="42"/>
      <c r="L36" s="42"/>
      <c r="M36" s="42"/>
      <c r="N36" s="12"/>
      <c r="T36" s="43"/>
      <c r="U36" s="337" t="s">
        <v>76</v>
      </c>
      <c r="V36" s="51" t="e">
        <f>(1+V18)^(1/V27)-1</f>
        <v>#VALUE!</v>
      </c>
      <c r="W36" s="31"/>
      <c r="X36" s="31"/>
      <c r="Y36" s="31"/>
      <c r="Z36" s="22"/>
    </row>
    <row r="37" spans="3:26" x14ac:dyDescent="0.4">
      <c r="C37" s="42">
        <v>44711</v>
      </c>
      <c r="D37" s="12">
        <v>2.3990637799882905E-2</v>
      </c>
      <c r="E37" s="42"/>
      <c r="L37" s="42"/>
      <c r="M37" s="42"/>
      <c r="N37" s="12"/>
      <c r="T37" s="43"/>
      <c r="U37" s="45"/>
      <c r="V37" s="46"/>
      <c r="W37" s="45"/>
      <c r="X37" s="45"/>
      <c r="Y37" s="45"/>
      <c r="Z37" s="22"/>
    </row>
    <row r="38" spans="3:26" ht="18" thickBot="1" x14ac:dyDescent="0.45">
      <c r="C38" s="42">
        <v>44712</v>
      </c>
      <c r="D38" s="12">
        <v>3.5428571428571358E-2</v>
      </c>
      <c r="E38" s="42"/>
      <c r="L38" s="42"/>
      <c r="M38" s="42"/>
      <c r="N38" s="12"/>
      <c r="T38" s="47"/>
      <c r="U38" s="48"/>
      <c r="V38" s="48"/>
      <c r="W38" s="34"/>
      <c r="X38" s="34"/>
      <c r="Y38" s="34"/>
      <c r="Z38" s="35"/>
    </row>
    <row r="39" spans="3:26" x14ac:dyDescent="0.4">
      <c r="C39" s="42">
        <v>44713</v>
      </c>
      <c r="D39" s="12">
        <v>-5.5187637969095465E-3</v>
      </c>
      <c r="E39" s="42"/>
      <c r="L39" s="42"/>
      <c r="M39" s="42"/>
      <c r="N39" s="12"/>
    </row>
    <row r="40" spans="3:26" x14ac:dyDescent="0.4">
      <c r="C40" s="42">
        <v>44714</v>
      </c>
      <c r="D40" s="12">
        <v>-3.8845726970032179E-3</v>
      </c>
      <c r="E40" s="42"/>
      <c r="L40" s="42"/>
      <c r="M40" s="42"/>
      <c r="N40" s="12"/>
    </row>
    <row r="41" spans="3:26" x14ac:dyDescent="0.4">
      <c r="C41" s="42">
        <v>44715</v>
      </c>
      <c r="D41" s="12" t="e">
        <v>#N/A</v>
      </c>
      <c r="E41" s="42"/>
      <c r="L41" s="42"/>
      <c r="M41" s="42"/>
      <c r="N41" s="12"/>
    </row>
    <row r="42" spans="3:26" x14ac:dyDescent="0.4">
      <c r="C42" s="42">
        <v>44716</v>
      </c>
      <c r="D42" s="12" t="e">
        <v>#N/A</v>
      </c>
      <c r="E42" s="42"/>
      <c r="L42" s="42"/>
      <c r="M42" s="42"/>
      <c r="N42" s="12"/>
    </row>
    <row r="43" spans="3:26" x14ac:dyDescent="0.4">
      <c r="C43" s="42">
        <v>44717</v>
      </c>
      <c r="D43" s="12" t="e">
        <v>#N/A</v>
      </c>
      <c r="E43" s="42"/>
      <c r="L43" s="42"/>
      <c r="M43" s="42"/>
      <c r="N43" s="12"/>
    </row>
    <row r="44" spans="3:26" x14ac:dyDescent="0.4">
      <c r="C44" s="42">
        <v>44718</v>
      </c>
      <c r="D44" s="12">
        <v>2.39554317548747E-2</v>
      </c>
      <c r="E44" s="42"/>
      <c r="L44" s="42"/>
      <c r="M44" s="42"/>
      <c r="N44" s="12"/>
    </row>
    <row r="45" spans="3:26" x14ac:dyDescent="0.4">
      <c r="C45" s="42">
        <v>44719</v>
      </c>
      <c r="D45" s="12">
        <v>0</v>
      </c>
      <c r="E45" s="42"/>
      <c r="L45" s="42"/>
      <c r="M45" s="42"/>
      <c r="N45" s="12"/>
    </row>
    <row r="46" spans="3:26" x14ac:dyDescent="0.4">
      <c r="C46" s="42">
        <v>44720</v>
      </c>
      <c r="D46" s="12">
        <v>6.4744287268770323E-2</v>
      </c>
      <c r="E46" s="42"/>
      <c r="L46" s="42"/>
      <c r="M46" s="42"/>
      <c r="N46" s="12"/>
    </row>
    <row r="47" spans="3:26" x14ac:dyDescent="0.4">
      <c r="C47" s="42">
        <v>44721</v>
      </c>
      <c r="D47" s="12">
        <v>8.6867654573327506E-3</v>
      </c>
      <c r="E47" s="42"/>
      <c r="L47" s="42"/>
      <c r="M47" s="42"/>
      <c r="N47" s="12"/>
    </row>
    <row r="48" spans="3:26" x14ac:dyDescent="0.4">
      <c r="C48" s="42">
        <v>44722</v>
      </c>
      <c r="D48" s="12">
        <v>4.0526849037486809E-3</v>
      </c>
      <c r="E48" s="42"/>
      <c r="L48" s="42"/>
      <c r="M48" s="42"/>
      <c r="N48" s="12"/>
    </row>
    <row r="49" spans="3:14" x14ac:dyDescent="0.4">
      <c r="C49" s="42">
        <v>44723</v>
      </c>
      <c r="D49" s="12" t="e">
        <v>#N/A</v>
      </c>
      <c r="E49" s="42"/>
      <c r="L49" s="42"/>
      <c r="M49" s="42"/>
      <c r="N49" s="12"/>
    </row>
    <row r="50" spans="3:14" x14ac:dyDescent="0.4">
      <c r="C50" s="42">
        <v>44724</v>
      </c>
      <c r="D50" s="12" t="e">
        <v>#N/A</v>
      </c>
      <c r="E50" s="42"/>
      <c r="L50" s="42"/>
      <c r="M50" s="42"/>
      <c r="N50" s="12"/>
    </row>
    <row r="51" spans="3:14" x14ac:dyDescent="0.4">
      <c r="C51" s="42">
        <v>44725</v>
      </c>
      <c r="D51" s="12">
        <v>-4.8940464177598425E-2</v>
      </c>
      <c r="E51" s="42"/>
      <c r="L51" s="42"/>
      <c r="M51" s="42"/>
      <c r="N51" s="12"/>
    </row>
    <row r="52" spans="3:14" x14ac:dyDescent="0.4">
      <c r="C52" s="42">
        <v>44726</v>
      </c>
      <c r="D52" s="12">
        <v>-2.6525198938991503E-3</v>
      </c>
      <c r="E52" s="42"/>
      <c r="L52" s="42"/>
      <c r="M52" s="42"/>
      <c r="N52" s="12"/>
    </row>
    <row r="53" spans="3:14" x14ac:dyDescent="0.4">
      <c r="C53" s="42">
        <v>44727</v>
      </c>
      <c r="D53" s="12">
        <v>1.0106382978723454E-2</v>
      </c>
      <c r="E53" s="42"/>
      <c r="L53" s="42"/>
      <c r="M53" s="42"/>
      <c r="N53" s="12"/>
    </row>
    <row r="54" spans="3:14" x14ac:dyDescent="0.4">
      <c r="C54" s="42">
        <v>44728</v>
      </c>
      <c r="D54" s="12">
        <v>-3.2122169562927891E-2</v>
      </c>
      <c r="E54" s="42"/>
      <c r="L54" s="42"/>
      <c r="M54" s="42"/>
      <c r="N54" s="12"/>
    </row>
    <row r="55" spans="3:14" x14ac:dyDescent="0.4">
      <c r="C55" s="42">
        <v>44729</v>
      </c>
      <c r="D55" s="12">
        <v>4.8966267682261679E-3</v>
      </c>
      <c r="E55" s="42"/>
      <c r="L55" s="42"/>
      <c r="M55" s="42"/>
      <c r="N55" s="12"/>
    </row>
    <row r="56" spans="3:14" x14ac:dyDescent="0.4">
      <c r="C56" s="42">
        <v>44730</v>
      </c>
      <c r="D56" s="12" t="e">
        <v>#N/A</v>
      </c>
      <c r="E56" s="42"/>
      <c r="L56" s="42"/>
      <c r="M56" s="42"/>
      <c r="N56" s="12"/>
    </row>
    <row r="57" spans="3:14" x14ac:dyDescent="0.4">
      <c r="C57" s="42">
        <v>44731</v>
      </c>
      <c r="D57" s="12" t="e">
        <v>#N/A</v>
      </c>
      <c r="E57" s="42"/>
      <c r="L57" s="42"/>
      <c r="M57" s="42"/>
      <c r="N57" s="12"/>
    </row>
    <row r="58" spans="3:14" x14ac:dyDescent="0.4">
      <c r="C58" s="42">
        <v>44732</v>
      </c>
      <c r="D58" s="12">
        <v>3.7899296155930683E-3</v>
      </c>
      <c r="E58" s="42"/>
      <c r="L58" s="42"/>
      <c r="M58" s="42"/>
      <c r="N58" s="12"/>
    </row>
    <row r="59" spans="3:14" x14ac:dyDescent="0.4">
      <c r="C59" s="42">
        <v>44733</v>
      </c>
      <c r="D59" s="12">
        <v>2.7508090614886557E-2</v>
      </c>
      <c r="E59" s="42"/>
      <c r="L59" s="42"/>
      <c r="M59" s="42"/>
      <c r="N59" s="12"/>
    </row>
    <row r="60" spans="3:14" x14ac:dyDescent="0.4">
      <c r="C60" s="42">
        <v>44734</v>
      </c>
      <c r="D60" s="12">
        <v>-2.8871391076115371E-2</v>
      </c>
      <c r="E60" s="42"/>
      <c r="L60" s="42"/>
      <c r="M60" s="42"/>
      <c r="N60" s="12"/>
    </row>
    <row r="61" spans="3:14" x14ac:dyDescent="0.4">
      <c r="C61" s="42">
        <v>44735</v>
      </c>
      <c r="D61" s="12">
        <v>1.35135135135134E-2</v>
      </c>
      <c r="E61" s="42"/>
      <c r="L61" s="42"/>
      <c r="M61" s="42"/>
      <c r="N61" s="12"/>
    </row>
    <row r="62" spans="3:14" x14ac:dyDescent="0.4">
      <c r="C62" s="42">
        <v>44736</v>
      </c>
      <c r="D62" s="12">
        <v>2.4533333333333379E-2</v>
      </c>
      <c r="E62" s="42"/>
      <c r="L62" s="42"/>
      <c r="M62" s="42"/>
      <c r="N62" s="12"/>
    </row>
    <row r="63" spans="3:14" x14ac:dyDescent="0.4">
      <c r="C63" s="42">
        <v>44737</v>
      </c>
      <c r="D63" s="12" t="e">
        <v>#N/A</v>
      </c>
      <c r="E63" s="42"/>
      <c r="L63" s="42"/>
      <c r="M63" s="42"/>
      <c r="N63" s="12"/>
    </row>
    <row r="64" spans="3:14" x14ac:dyDescent="0.4">
      <c r="C64" s="42">
        <v>44738</v>
      </c>
      <c r="D64" s="12" t="e">
        <v>#N/A</v>
      </c>
      <c r="E64" s="42"/>
      <c r="L64" s="42"/>
      <c r="M64" s="42"/>
      <c r="N64" s="12"/>
    </row>
    <row r="65" spans="3:14" x14ac:dyDescent="0.4">
      <c r="C65" s="42">
        <v>44739</v>
      </c>
      <c r="D65" s="12">
        <v>-1.5616866215512748E-2</v>
      </c>
      <c r="E65" s="42"/>
      <c r="L65" s="42"/>
      <c r="M65" s="42"/>
      <c r="N65" s="12"/>
    </row>
    <row r="66" spans="3:14" x14ac:dyDescent="0.4">
      <c r="C66" s="42">
        <v>44740</v>
      </c>
      <c r="D66" s="12">
        <v>-3.2786885245901572E-2</v>
      </c>
      <c r="E66" s="42"/>
      <c r="L66" s="42"/>
      <c r="M66" s="42"/>
      <c r="N66" s="12"/>
    </row>
    <row r="67" spans="3:14" x14ac:dyDescent="0.4">
      <c r="C67" s="42">
        <v>44741</v>
      </c>
      <c r="D67" s="12">
        <v>-2.1869874248223609E-3</v>
      </c>
      <c r="E67" s="42"/>
      <c r="L67" s="42"/>
      <c r="M67" s="42"/>
      <c r="N67" s="12"/>
    </row>
    <row r="68" spans="3:14" x14ac:dyDescent="0.4">
      <c r="C68" s="42">
        <v>44742</v>
      </c>
      <c r="D68" s="12">
        <v>-2.9041095890411057E-2</v>
      </c>
      <c r="E68" s="42"/>
      <c r="L68" s="42"/>
      <c r="M68" s="42"/>
      <c r="N68" s="12"/>
    </row>
    <row r="69" spans="3:14" x14ac:dyDescent="0.4">
      <c r="C69" s="42">
        <v>44743</v>
      </c>
      <c r="D69" s="12" t="e">
        <v>#N/A</v>
      </c>
      <c r="E69" s="42"/>
      <c r="L69" s="42"/>
      <c r="M69" s="42"/>
      <c r="N69" s="12"/>
    </row>
    <row r="70" spans="3:14" x14ac:dyDescent="0.4">
      <c r="C70" s="42">
        <v>44744</v>
      </c>
      <c r="D70" s="12" t="e">
        <v>#N/A</v>
      </c>
      <c r="E70" s="42"/>
      <c r="L70" s="42"/>
      <c r="M70" s="42"/>
      <c r="N70" s="12"/>
    </row>
    <row r="71" spans="3:14" x14ac:dyDescent="0.4">
      <c r="C71" s="42">
        <v>44745</v>
      </c>
      <c r="D71" s="12" t="e">
        <v>#N/A</v>
      </c>
      <c r="E71" s="42"/>
      <c r="L71" s="42"/>
      <c r="M71" s="42"/>
      <c r="N71" s="12"/>
    </row>
    <row r="72" spans="3:14" x14ac:dyDescent="0.4">
      <c r="C72" s="42">
        <v>44746</v>
      </c>
      <c r="D72" s="12">
        <v>-2.0880361173814779E-2</v>
      </c>
      <c r="E72" s="42"/>
      <c r="L72" s="42"/>
      <c r="M72" s="42"/>
      <c r="N72" s="12"/>
    </row>
    <row r="73" spans="3:14" x14ac:dyDescent="0.4">
      <c r="C73" s="42">
        <v>44747</v>
      </c>
      <c r="D73" s="12">
        <v>5.187319884726223E-3</v>
      </c>
      <c r="E73" s="42"/>
      <c r="L73" s="42"/>
      <c r="M73" s="42"/>
      <c r="N73" s="12"/>
    </row>
    <row r="74" spans="3:14" x14ac:dyDescent="0.4">
      <c r="C74" s="42">
        <v>44748</v>
      </c>
      <c r="D74" s="12">
        <v>-3.4403669724770627E-3</v>
      </c>
      <c r="E74" s="42"/>
      <c r="L74" s="42"/>
      <c r="M74" s="42"/>
      <c r="N74" s="12"/>
    </row>
    <row r="75" spans="3:14" x14ac:dyDescent="0.4">
      <c r="C75" s="42">
        <v>44749</v>
      </c>
      <c r="D75" s="12">
        <v>1.1507479861910353E-2</v>
      </c>
      <c r="E75" s="42"/>
      <c r="L75" s="42"/>
      <c r="M75" s="42"/>
      <c r="N75" s="12"/>
    </row>
    <row r="76" spans="3:14" x14ac:dyDescent="0.4">
      <c r="C76" s="42">
        <v>44750</v>
      </c>
      <c r="D76" s="12">
        <v>2.8441410693969839E-3</v>
      </c>
      <c r="E76" s="42"/>
      <c r="L76" s="42"/>
      <c r="M76" s="42"/>
      <c r="N76" s="12"/>
    </row>
    <row r="77" spans="3:14" x14ac:dyDescent="0.4">
      <c r="C77" s="42">
        <v>44751</v>
      </c>
      <c r="D77" s="12" t="e">
        <v>#N/A</v>
      </c>
      <c r="E77" s="42"/>
      <c r="L77" s="42"/>
      <c r="M77" s="42"/>
      <c r="N77" s="12"/>
    </row>
    <row r="78" spans="3:14" x14ac:dyDescent="0.4">
      <c r="C78" s="42">
        <v>44752</v>
      </c>
      <c r="D78" s="12" t="e">
        <v>#N/A</v>
      </c>
      <c r="E78" s="42"/>
      <c r="L78" s="42"/>
      <c r="M78" s="42"/>
      <c r="N78" s="12"/>
    </row>
    <row r="79" spans="3:14" x14ac:dyDescent="0.4">
      <c r="C79" s="42">
        <v>44753</v>
      </c>
      <c r="D79" s="12">
        <v>-2.8927963698241792E-2</v>
      </c>
      <c r="E79" s="42"/>
      <c r="L79" s="42"/>
      <c r="M79" s="42"/>
      <c r="N79" s="12"/>
    </row>
    <row r="80" spans="3:14" x14ac:dyDescent="0.4">
      <c r="C80" s="42">
        <v>44754</v>
      </c>
      <c r="D80" s="12">
        <v>-1.3434579439252275E-2</v>
      </c>
      <c r="E80" s="42"/>
      <c r="L80" s="42"/>
      <c r="M80" s="42"/>
      <c r="N80" s="12"/>
    </row>
    <row r="81" spans="3:14" x14ac:dyDescent="0.4">
      <c r="C81" s="42">
        <v>44755</v>
      </c>
      <c r="D81" s="12">
        <v>-7.1047957371225554E-3</v>
      </c>
      <c r="E81" s="42"/>
      <c r="L81" s="42"/>
      <c r="M81" s="42"/>
      <c r="N81" s="12"/>
    </row>
    <row r="82" spans="3:14" x14ac:dyDescent="0.4">
      <c r="C82" s="42">
        <v>44756</v>
      </c>
      <c r="D82" s="12">
        <v>-1.1926058437685746E-3</v>
      </c>
      <c r="E82" s="42"/>
      <c r="L82" s="42"/>
      <c r="M82" s="42"/>
      <c r="N82" s="12"/>
    </row>
    <row r="83" spans="3:14" x14ac:dyDescent="0.4">
      <c r="C83" s="42">
        <v>44757</v>
      </c>
      <c r="D83" s="12">
        <v>-2.9850746268656827E-2</v>
      </c>
      <c r="E83" s="42"/>
      <c r="L83" s="42"/>
      <c r="M83" s="42"/>
      <c r="N83" s="12"/>
    </row>
    <row r="84" spans="3:14" x14ac:dyDescent="0.4">
      <c r="C84" s="42">
        <v>44758</v>
      </c>
      <c r="D84" s="12" t="e">
        <v>#N/A</v>
      </c>
      <c r="E84" s="42"/>
      <c r="L84" s="42"/>
      <c r="M84" s="42"/>
      <c r="N84" s="12"/>
    </row>
    <row r="85" spans="3:14" x14ac:dyDescent="0.4">
      <c r="C85" s="42">
        <v>44759</v>
      </c>
      <c r="D85" s="12" t="e">
        <v>#N/A</v>
      </c>
      <c r="E85" s="42"/>
      <c r="L85" s="42"/>
      <c r="M85" s="42"/>
      <c r="N85" s="12"/>
    </row>
    <row r="86" spans="3:14" x14ac:dyDescent="0.4">
      <c r="C86" s="42">
        <v>44760</v>
      </c>
      <c r="D86" s="12">
        <v>2.3384615384615504E-2</v>
      </c>
      <c r="E86" s="42"/>
      <c r="L86" s="42"/>
      <c r="M86" s="42"/>
      <c r="N86" s="12"/>
    </row>
    <row r="87" spans="3:14" x14ac:dyDescent="0.4">
      <c r="C87" s="42">
        <v>44761</v>
      </c>
      <c r="D87" s="12">
        <v>1.8039687312086583E-3</v>
      </c>
      <c r="E87" s="42"/>
      <c r="L87" s="42"/>
      <c r="M87" s="42"/>
      <c r="N87" s="12"/>
    </row>
    <row r="88" spans="3:14" x14ac:dyDescent="0.4">
      <c r="C88" s="42">
        <v>44762</v>
      </c>
      <c r="D88" s="12">
        <v>1.6206482593037207E-2</v>
      </c>
      <c r="E88" s="42"/>
      <c r="L88" s="42"/>
      <c r="M88" s="42"/>
      <c r="N88" s="12"/>
    </row>
    <row r="89" spans="3:14" x14ac:dyDescent="0.4">
      <c r="C89" s="42">
        <v>44763</v>
      </c>
      <c r="D89" s="12">
        <v>-1.3585351447135198E-2</v>
      </c>
      <c r="E89" s="42"/>
      <c r="L89" s="42"/>
      <c r="M89" s="42"/>
      <c r="N89" s="12"/>
    </row>
    <row r="90" spans="3:14" x14ac:dyDescent="0.4">
      <c r="C90" s="42">
        <v>44764</v>
      </c>
      <c r="D90" s="12">
        <v>-5.988023952095866E-3</v>
      </c>
      <c r="E90" s="42"/>
      <c r="L90" s="42"/>
      <c r="M90" s="42"/>
      <c r="N90" s="12"/>
    </row>
    <row r="91" spans="3:14" x14ac:dyDescent="0.4">
      <c r="C91" s="42">
        <v>44765</v>
      </c>
      <c r="D91" s="12" t="e">
        <v>#N/A</v>
      </c>
      <c r="E91" s="42"/>
      <c r="L91" s="42"/>
      <c r="M91" s="42"/>
      <c r="N91" s="12"/>
    </row>
    <row r="92" spans="3:14" x14ac:dyDescent="0.4">
      <c r="C92" s="42">
        <v>44766</v>
      </c>
      <c r="D92" s="12" t="e">
        <v>#N/A</v>
      </c>
      <c r="E92" s="42"/>
      <c r="L92" s="42"/>
      <c r="M92" s="42"/>
      <c r="N92" s="12"/>
    </row>
    <row r="93" spans="3:14" x14ac:dyDescent="0.4">
      <c r="C93" s="42">
        <v>44767</v>
      </c>
      <c r="D93" s="12">
        <v>-1.6867469879518125E-2</v>
      </c>
      <c r="E93" s="42"/>
      <c r="L93" s="42"/>
      <c r="M93" s="42"/>
      <c r="N93" s="12"/>
    </row>
    <row r="94" spans="3:14" x14ac:dyDescent="0.4">
      <c r="C94" s="42">
        <v>44768</v>
      </c>
      <c r="D94" s="12">
        <v>9.1911764705882321E-3</v>
      </c>
      <c r="E94" s="42"/>
      <c r="L94" s="42"/>
      <c r="M94" s="42"/>
      <c r="N94" s="12"/>
    </row>
    <row r="95" spans="3:14" x14ac:dyDescent="0.4">
      <c r="C95" s="42">
        <v>44769</v>
      </c>
      <c r="D95" s="12">
        <v>-2.792956891317552E-2</v>
      </c>
      <c r="E95" s="42"/>
      <c r="L95" s="42"/>
      <c r="M95" s="42"/>
      <c r="N95" s="12"/>
    </row>
    <row r="96" spans="3:14" x14ac:dyDescent="0.4">
      <c r="C96" s="42">
        <v>44770</v>
      </c>
      <c r="D96" s="12">
        <v>1.8738288569645836E-3</v>
      </c>
      <c r="E96" s="42"/>
      <c r="L96" s="42"/>
      <c r="M96" s="42"/>
      <c r="N96" s="12"/>
    </row>
    <row r="97" spans="3:14" x14ac:dyDescent="0.4">
      <c r="C97" s="42">
        <v>44771</v>
      </c>
      <c r="D97" s="12">
        <v>-4.3640897755611016E-2</v>
      </c>
      <c r="E97" s="42"/>
      <c r="L97" s="42"/>
      <c r="M97" s="42"/>
      <c r="N97" s="12"/>
    </row>
    <row r="98" spans="3:14" x14ac:dyDescent="0.4">
      <c r="C98" s="42">
        <v>44772</v>
      </c>
      <c r="D98" s="12" t="e">
        <v>#N/A</v>
      </c>
      <c r="E98" s="42"/>
      <c r="L98" s="42"/>
      <c r="M98" s="42"/>
      <c r="N98" s="12"/>
    </row>
    <row r="99" spans="3:14" x14ac:dyDescent="0.4">
      <c r="C99" s="42">
        <v>44773</v>
      </c>
      <c r="D99" s="12" t="e">
        <v>#N/A</v>
      </c>
      <c r="E99" s="42"/>
      <c r="L99" s="42"/>
      <c r="M99" s="42"/>
      <c r="N99" s="12"/>
    </row>
    <row r="100" spans="3:14" x14ac:dyDescent="0.4">
      <c r="C100" s="42">
        <v>44774</v>
      </c>
      <c r="D100" s="12">
        <v>-2.3468057366362444E-2</v>
      </c>
      <c r="E100" s="42"/>
      <c r="L100" s="42"/>
      <c r="M100" s="42"/>
      <c r="N100" s="12"/>
    </row>
    <row r="101" spans="3:14" x14ac:dyDescent="0.4">
      <c r="C101" s="42">
        <v>44775</v>
      </c>
      <c r="D101" s="12">
        <v>-1.5353805073431369E-2</v>
      </c>
      <c r="E101" s="42"/>
      <c r="L101" s="42"/>
      <c r="M101" s="42"/>
      <c r="N101" s="12"/>
    </row>
    <row r="102" spans="3:14" x14ac:dyDescent="0.4">
      <c r="C102" s="42">
        <v>44776</v>
      </c>
      <c r="D102" s="12">
        <v>2.5762711864406908E-2</v>
      </c>
      <c r="E102" s="42"/>
      <c r="L102" s="42"/>
      <c r="M102" s="42"/>
      <c r="N102" s="12"/>
    </row>
    <row r="103" spans="3:14" x14ac:dyDescent="0.4">
      <c r="C103" s="42">
        <v>44777</v>
      </c>
      <c r="D103" s="12">
        <v>3.1064111037673415E-2</v>
      </c>
      <c r="E103" s="42"/>
      <c r="L103" s="42"/>
      <c r="M103" s="42"/>
      <c r="N103" s="12"/>
    </row>
    <row r="104" spans="3:14" x14ac:dyDescent="0.4">
      <c r="C104" s="42">
        <v>44778</v>
      </c>
      <c r="D104" s="12">
        <v>-1.4102564102563969E-2</v>
      </c>
      <c r="E104" s="42"/>
      <c r="L104" s="42"/>
      <c r="M104" s="42"/>
      <c r="N104" s="12"/>
    </row>
    <row r="105" spans="3:14" x14ac:dyDescent="0.4">
      <c r="C105" s="42">
        <v>44779</v>
      </c>
      <c r="D105" s="12" t="e">
        <v>#N/A</v>
      </c>
      <c r="E105" s="42"/>
      <c r="L105" s="42"/>
      <c r="M105" s="42"/>
      <c r="N105" s="12"/>
    </row>
    <row r="106" spans="3:14" x14ac:dyDescent="0.4">
      <c r="C106" s="42">
        <v>44780</v>
      </c>
      <c r="D106" s="12" t="e">
        <v>#N/A</v>
      </c>
      <c r="E106" s="42"/>
      <c r="L106" s="42"/>
      <c r="M106" s="42"/>
      <c r="N106" s="12"/>
    </row>
    <row r="107" spans="3:14" x14ac:dyDescent="0.4">
      <c r="C107" s="42">
        <v>44781</v>
      </c>
      <c r="D107" s="12">
        <v>-2.6657997399219886E-2</v>
      </c>
      <c r="E107" s="42"/>
      <c r="L107" s="42"/>
      <c r="M107" s="42"/>
      <c r="N107" s="12"/>
    </row>
    <row r="108" spans="3:14" x14ac:dyDescent="0.4">
      <c r="C108" s="42">
        <v>44782</v>
      </c>
      <c r="D108" s="12">
        <v>-4.6760187040748814E-3</v>
      </c>
      <c r="E108" s="42"/>
      <c r="L108" s="42"/>
      <c r="M108" s="42"/>
      <c r="N108" s="12"/>
    </row>
    <row r="109" spans="3:14" x14ac:dyDescent="0.4">
      <c r="C109" s="42">
        <v>44783</v>
      </c>
      <c r="D109" s="12">
        <v>-8.0536912751675814E-3</v>
      </c>
      <c r="E109" s="42"/>
      <c r="L109" s="42"/>
      <c r="M109" s="42"/>
      <c r="N109" s="12"/>
    </row>
    <row r="110" spans="3:14" x14ac:dyDescent="0.4">
      <c r="C110" s="42">
        <v>44784</v>
      </c>
      <c r="D110" s="12">
        <v>2.7063599458727862E-2</v>
      </c>
      <c r="E110" s="42"/>
      <c r="L110" s="42"/>
      <c r="M110" s="42"/>
      <c r="N110" s="12"/>
    </row>
    <row r="111" spans="3:14" x14ac:dyDescent="0.4">
      <c r="C111" s="42">
        <v>44785</v>
      </c>
      <c r="D111" s="12">
        <v>1.9762845849802366E-3</v>
      </c>
      <c r="E111" s="42"/>
      <c r="L111" s="42"/>
      <c r="M111" s="42"/>
      <c r="N111" s="12"/>
    </row>
    <row r="112" spans="3:14" x14ac:dyDescent="0.4">
      <c r="C112" s="42">
        <v>44786</v>
      </c>
      <c r="D112" s="12" t="e">
        <v>#N/A</v>
      </c>
      <c r="E112" s="42"/>
      <c r="L112" s="42"/>
      <c r="M112" s="42"/>
      <c r="N112" s="12"/>
    </row>
    <row r="113" spans="3:14" x14ac:dyDescent="0.4">
      <c r="C113" s="42">
        <v>44787</v>
      </c>
      <c r="D113" s="12" t="e">
        <v>#N/A</v>
      </c>
      <c r="E113" s="42"/>
      <c r="L113" s="42"/>
      <c r="M113" s="42"/>
      <c r="N113" s="12"/>
    </row>
    <row r="114" spans="3:14" x14ac:dyDescent="0.4">
      <c r="C114" s="42">
        <v>44788</v>
      </c>
      <c r="D114" s="12">
        <v>-1.2491781722551014E-2</v>
      </c>
      <c r="E114" s="42"/>
      <c r="L114" s="42"/>
      <c r="M114" s="42"/>
      <c r="N114" s="12"/>
    </row>
    <row r="115" spans="3:14" x14ac:dyDescent="0.4">
      <c r="C115" s="42">
        <v>44789</v>
      </c>
      <c r="D115" s="12">
        <v>8.6551264980027267E-3</v>
      </c>
      <c r="E115" s="42"/>
      <c r="L115" s="42"/>
      <c r="M115" s="42"/>
      <c r="N115" s="12"/>
    </row>
    <row r="116" spans="3:14" x14ac:dyDescent="0.4">
      <c r="C116" s="42">
        <v>44790</v>
      </c>
      <c r="D116" s="12">
        <v>6.6006600660052813E-4</v>
      </c>
      <c r="E116" s="42"/>
      <c r="L116" s="42"/>
      <c r="M116" s="42"/>
      <c r="N116" s="12"/>
    </row>
    <row r="117" spans="3:14" x14ac:dyDescent="0.4">
      <c r="C117" s="42">
        <v>44791</v>
      </c>
      <c r="D117" s="12">
        <v>3.1002638522427566E-2</v>
      </c>
      <c r="E117" s="42"/>
      <c r="L117" s="42"/>
      <c r="M117" s="42"/>
      <c r="N117" s="12"/>
    </row>
    <row r="118" spans="3:14" x14ac:dyDescent="0.4">
      <c r="C118" s="42">
        <v>44792</v>
      </c>
      <c r="D118" s="12">
        <v>7.6775431861804194E-3</v>
      </c>
      <c r="E118" s="42"/>
      <c r="L118" s="42"/>
      <c r="M118" s="42"/>
      <c r="N118" s="12"/>
    </row>
    <row r="119" spans="3:14" x14ac:dyDescent="0.4">
      <c r="C119" s="42">
        <v>44793</v>
      </c>
      <c r="D119" s="12" t="e">
        <v>#N/A</v>
      </c>
      <c r="E119" s="42"/>
      <c r="L119" s="42"/>
      <c r="M119" s="42"/>
      <c r="N119" s="12"/>
    </row>
    <row r="120" spans="3:14" x14ac:dyDescent="0.4">
      <c r="C120" s="42">
        <v>44794</v>
      </c>
      <c r="D120" s="12" t="e">
        <v>#N/A</v>
      </c>
      <c r="E120" s="42"/>
      <c r="L120" s="42"/>
      <c r="M120" s="42"/>
      <c r="N120" s="12"/>
    </row>
    <row r="121" spans="3:14" x14ac:dyDescent="0.4">
      <c r="C121" s="42">
        <v>44795</v>
      </c>
      <c r="D121" s="12">
        <v>-1.3968253968253836E-2</v>
      </c>
      <c r="E121" s="42"/>
      <c r="L121" s="42"/>
      <c r="M121" s="42"/>
      <c r="N121" s="12"/>
    </row>
    <row r="122" spans="3:14" x14ac:dyDescent="0.4">
      <c r="C122" s="42">
        <v>44796</v>
      </c>
      <c r="D122" s="12">
        <v>7.083065035415257E-3</v>
      </c>
      <c r="E122" s="42"/>
      <c r="L122" s="42"/>
      <c r="M122" s="42"/>
      <c r="N122" s="12"/>
    </row>
    <row r="123" spans="3:14" x14ac:dyDescent="0.4">
      <c r="C123" s="42">
        <v>44797</v>
      </c>
      <c r="D123" s="12">
        <v>-8.9514066496164911E-3</v>
      </c>
      <c r="E123" s="42"/>
      <c r="L123" s="42"/>
      <c r="M123" s="42"/>
      <c r="N123" s="12"/>
    </row>
    <row r="124" spans="3:14" x14ac:dyDescent="0.4">
      <c r="C124" s="42">
        <v>44798</v>
      </c>
      <c r="D124" s="12">
        <v>4.8387096774193533E-2</v>
      </c>
      <c r="E124" s="42"/>
      <c r="L124" s="42"/>
      <c r="M124" s="42"/>
      <c r="N124" s="12"/>
    </row>
    <row r="125" spans="3:14" x14ac:dyDescent="0.4">
      <c r="C125" s="42">
        <v>44799</v>
      </c>
      <c r="D125" s="12">
        <v>-2.461538461538338E-3</v>
      </c>
      <c r="E125" s="42"/>
      <c r="L125" s="42"/>
      <c r="M125" s="42"/>
      <c r="N125" s="12"/>
    </row>
    <row r="126" spans="3:14" x14ac:dyDescent="0.4">
      <c r="C126" s="42">
        <v>44800</v>
      </c>
      <c r="D126" s="12" t="e">
        <v>#N/A</v>
      </c>
      <c r="E126" s="42"/>
      <c r="L126" s="42"/>
      <c r="M126" s="42"/>
      <c r="N126" s="12"/>
    </row>
    <row r="127" spans="3:14" x14ac:dyDescent="0.4">
      <c r="C127" s="42">
        <v>44801</v>
      </c>
      <c r="D127" s="12" t="e">
        <v>#N/A</v>
      </c>
      <c r="E127" s="42"/>
      <c r="L127" s="42"/>
      <c r="M127" s="42"/>
      <c r="N127" s="12"/>
    </row>
    <row r="128" spans="3:14" x14ac:dyDescent="0.4">
      <c r="C128" s="42">
        <v>44802</v>
      </c>
      <c r="D128" s="12">
        <v>-3.7014188772362729E-3</v>
      </c>
      <c r="E128" s="42"/>
      <c r="L128" s="42"/>
      <c r="M128" s="42"/>
      <c r="N128" s="12"/>
    </row>
    <row r="129" spans="3:14" x14ac:dyDescent="0.4">
      <c r="C129" s="42">
        <v>44803</v>
      </c>
      <c r="D129" s="12">
        <v>1.8575851393188847E-3</v>
      </c>
      <c r="E129" s="42"/>
      <c r="L129" s="42"/>
      <c r="M129" s="42"/>
      <c r="N129" s="12"/>
    </row>
    <row r="130" spans="3:14" x14ac:dyDescent="0.4">
      <c r="C130" s="42">
        <v>44804</v>
      </c>
      <c r="D130" s="12">
        <v>1.1124845488257103E-2</v>
      </c>
      <c r="E130" s="42"/>
      <c r="L130" s="42"/>
      <c r="M130" s="42"/>
      <c r="N130" s="12"/>
    </row>
    <row r="131" spans="3:14" x14ac:dyDescent="0.4">
      <c r="C131" s="42">
        <v>44805</v>
      </c>
      <c r="D131" s="12">
        <v>-7.9462102689487127E-3</v>
      </c>
      <c r="E131" s="42"/>
      <c r="L131" s="42"/>
      <c r="M131" s="42"/>
      <c r="N131" s="12"/>
    </row>
    <row r="132" spans="3:14" x14ac:dyDescent="0.4">
      <c r="C132" s="42">
        <v>44806</v>
      </c>
      <c r="D132" s="12">
        <v>1.2322858903265677E-2</v>
      </c>
      <c r="E132" s="42"/>
      <c r="L132" s="42"/>
      <c r="M132" s="42"/>
      <c r="N132" s="12"/>
    </row>
    <row r="133" spans="3:14" x14ac:dyDescent="0.4">
      <c r="C133" s="42">
        <v>44807</v>
      </c>
      <c r="D133" s="12" t="e">
        <v>#N/A</v>
      </c>
      <c r="E133" s="42"/>
      <c r="L133" s="42"/>
      <c r="M133" s="42"/>
      <c r="N133" s="12"/>
    </row>
    <row r="134" spans="3:14" x14ac:dyDescent="0.4">
      <c r="C134" s="42">
        <v>44808</v>
      </c>
      <c r="D134" s="12" t="e">
        <v>#N/A</v>
      </c>
      <c r="E134" s="42"/>
      <c r="L134" s="42"/>
      <c r="M134" s="42"/>
      <c r="N134" s="12"/>
    </row>
    <row r="135" spans="3:14" x14ac:dyDescent="0.4">
      <c r="C135" s="42">
        <v>44809</v>
      </c>
      <c r="D135" s="12">
        <v>-2.9214850882532121E-2</v>
      </c>
      <c r="E135" s="42"/>
      <c r="L135" s="42"/>
      <c r="M135" s="42"/>
      <c r="N135" s="12"/>
    </row>
    <row r="136" spans="3:14" x14ac:dyDescent="0.4">
      <c r="C136" s="42">
        <v>44810</v>
      </c>
      <c r="D136" s="12">
        <v>-1.5047021943573663E-2</v>
      </c>
      <c r="E136" s="42"/>
      <c r="L136" s="42"/>
      <c r="M136" s="42"/>
      <c r="N136" s="12"/>
    </row>
    <row r="137" spans="3:14" x14ac:dyDescent="0.4">
      <c r="C137" s="42">
        <v>44811</v>
      </c>
      <c r="D137" s="12">
        <v>-8.2749840865689352E-3</v>
      </c>
      <c r="E137" s="42"/>
      <c r="L137" s="42"/>
      <c r="M137" s="42"/>
      <c r="N137" s="12"/>
    </row>
    <row r="138" spans="3:14" x14ac:dyDescent="0.4">
      <c r="C138" s="42">
        <v>44812</v>
      </c>
      <c r="D138" s="12">
        <v>-3.1450577663671424E-2</v>
      </c>
      <c r="E138" s="42"/>
      <c r="L138" s="42"/>
      <c r="M138" s="42"/>
      <c r="N138" s="12"/>
    </row>
    <row r="139" spans="3:14" x14ac:dyDescent="0.4">
      <c r="C139" s="42">
        <v>44813</v>
      </c>
      <c r="D139" s="12">
        <v>1.7229953611663282E-2</v>
      </c>
      <c r="E139" s="42"/>
      <c r="L139" s="42"/>
      <c r="M139" s="42"/>
      <c r="N139" s="12"/>
    </row>
    <row r="140" spans="3:14" x14ac:dyDescent="0.4">
      <c r="C140" s="42">
        <v>44814</v>
      </c>
      <c r="D140" s="12" t="e">
        <v>#N/A</v>
      </c>
      <c r="E140" s="42"/>
      <c r="L140" s="42"/>
      <c r="M140" s="42"/>
      <c r="N140" s="12"/>
    </row>
    <row r="141" spans="3:14" x14ac:dyDescent="0.4">
      <c r="C141" s="42">
        <v>44815</v>
      </c>
      <c r="D141" s="12" t="e">
        <v>#N/A</v>
      </c>
      <c r="E141" s="42"/>
      <c r="L141" s="42"/>
      <c r="M141" s="42"/>
      <c r="N141" s="12"/>
    </row>
    <row r="142" spans="3:14" x14ac:dyDescent="0.4">
      <c r="C142" s="42">
        <v>44816</v>
      </c>
      <c r="D142" s="12" t="e">
        <v>#N/A</v>
      </c>
      <c r="E142" s="42"/>
      <c r="L142" s="42"/>
      <c r="M142" s="42"/>
      <c r="N142" s="12"/>
    </row>
    <row r="143" spans="3:14" x14ac:dyDescent="0.4">
      <c r="C143" s="42">
        <v>44817</v>
      </c>
      <c r="D143" s="12">
        <v>-7.1661237785015618E-3</v>
      </c>
      <c r="E143" s="42"/>
      <c r="L143" s="42"/>
      <c r="M143" s="42"/>
      <c r="N143" s="12"/>
    </row>
    <row r="144" spans="3:14" x14ac:dyDescent="0.4">
      <c r="C144" s="42">
        <v>44818</v>
      </c>
      <c r="D144" s="12">
        <v>-1.7060367454068168E-2</v>
      </c>
      <c r="E144" s="42"/>
      <c r="L144" s="42"/>
      <c r="M144" s="42"/>
      <c r="N144" s="12"/>
    </row>
    <row r="145" spans="3:14" x14ac:dyDescent="0.4">
      <c r="C145" s="42">
        <v>44819</v>
      </c>
      <c r="D145" s="12">
        <v>1.3351134846461277E-3</v>
      </c>
      <c r="E145" s="42"/>
      <c r="L145" s="42"/>
      <c r="M145" s="42"/>
      <c r="N145" s="12"/>
    </row>
    <row r="146" spans="3:14" x14ac:dyDescent="0.4">
      <c r="C146" s="42">
        <v>44820</v>
      </c>
      <c r="D146" s="12">
        <v>-2.2666666666666724E-2</v>
      </c>
      <c r="E146" s="42"/>
      <c r="L146" s="42"/>
      <c r="M146" s="42"/>
      <c r="N146" s="12"/>
    </row>
    <row r="147" spans="3:14" x14ac:dyDescent="0.4">
      <c r="C147" s="42">
        <v>44821</v>
      </c>
      <c r="D147" s="12" t="e">
        <v>#N/A</v>
      </c>
      <c r="E147" s="42"/>
      <c r="L147" s="42"/>
      <c r="M147" s="42"/>
      <c r="N147" s="12"/>
    </row>
    <row r="148" spans="3:14" x14ac:dyDescent="0.4">
      <c r="C148" s="42">
        <v>44822</v>
      </c>
      <c r="D148" s="12" t="e">
        <v>#N/A</v>
      </c>
      <c r="E148" s="42"/>
      <c r="L148" s="42"/>
      <c r="M148" s="42"/>
      <c r="N148" s="12"/>
    </row>
    <row r="149" spans="3:14" x14ac:dyDescent="0.4">
      <c r="C149" s="42">
        <v>44823</v>
      </c>
      <c r="D149" s="12">
        <v>-1.4324693042291945E-2</v>
      </c>
      <c r="E149" s="42"/>
      <c r="L149" s="42"/>
      <c r="M149" s="42"/>
      <c r="N149" s="12"/>
    </row>
    <row r="150" spans="3:14" x14ac:dyDescent="0.4">
      <c r="C150" s="42">
        <v>44824</v>
      </c>
      <c r="D150" s="12">
        <v>1.5224913494809752E-2</v>
      </c>
      <c r="E150" s="42"/>
      <c r="L150" s="42"/>
      <c r="M150" s="42"/>
      <c r="N150" s="12"/>
    </row>
    <row r="151" spans="3:14" x14ac:dyDescent="0.4">
      <c r="C151" s="42">
        <v>44825</v>
      </c>
      <c r="D151" s="12">
        <v>-2.5221540558963928E-2</v>
      </c>
      <c r="E151" s="42"/>
      <c r="L151" s="42"/>
      <c r="M151" s="42"/>
      <c r="N151" s="12"/>
    </row>
    <row r="152" spans="3:14" x14ac:dyDescent="0.4">
      <c r="C152" s="42">
        <v>44826</v>
      </c>
      <c r="D152" s="12">
        <v>-1.0489510489510488E-2</v>
      </c>
      <c r="E152" s="42"/>
      <c r="L152" s="42"/>
      <c r="M152" s="42"/>
      <c r="N152" s="12"/>
    </row>
    <row r="153" spans="3:14" x14ac:dyDescent="0.4">
      <c r="C153" s="42">
        <v>44827</v>
      </c>
      <c r="D153" s="12">
        <v>-2.8268551236749179E-2</v>
      </c>
      <c r="E153" s="42"/>
      <c r="L153" s="42"/>
      <c r="M153" s="42"/>
      <c r="N153" s="12"/>
    </row>
    <row r="154" spans="3:14" x14ac:dyDescent="0.4">
      <c r="C154" s="42">
        <v>44828</v>
      </c>
      <c r="D154" s="12" t="e">
        <v>#N/A</v>
      </c>
      <c r="E154" s="42"/>
      <c r="L154" s="42"/>
      <c r="M154" s="42"/>
      <c r="N154" s="12"/>
    </row>
    <row r="155" spans="3:14" x14ac:dyDescent="0.4">
      <c r="C155" s="42">
        <v>44829</v>
      </c>
      <c r="D155" s="12" t="e">
        <v>#N/A</v>
      </c>
      <c r="E155" s="42"/>
      <c r="L155" s="42"/>
      <c r="M155" s="42"/>
      <c r="N155" s="12"/>
    </row>
    <row r="156" spans="3:14" x14ac:dyDescent="0.4">
      <c r="C156" s="42">
        <v>44830</v>
      </c>
      <c r="D156" s="12">
        <v>2.9818181818181959E-2</v>
      </c>
      <c r="E156" s="42"/>
      <c r="L156" s="42"/>
      <c r="M156" s="42"/>
      <c r="N156" s="12"/>
    </row>
    <row r="157" spans="3:14" x14ac:dyDescent="0.4">
      <c r="C157" s="42">
        <v>44831</v>
      </c>
      <c r="D157" s="12">
        <v>-8.4745762711864372E-3</v>
      </c>
      <c r="E157" s="42"/>
      <c r="L157" s="42"/>
      <c r="M157" s="42"/>
      <c r="N157" s="12"/>
    </row>
    <row r="158" spans="3:14" x14ac:dyDescent="0.4">
      <c r="C158" s="42">
        <v>44832</v>
      </c>
      <c r="D158" s="12">
        <v>-2.4216524216524277E-2</v>
      </c>
      <c r="E158" s="42"/>
      <c r="L158" s="42"/>
      <c r="M158" s="42"/>
      <c r="N158" s="12"/>
    </row>
    <row r="159" spans="3:14" x14ac:dyDescent="0.4">
      <c r="C159" s="42">
        <v>44833</v>
      </c>
      <c r="D159" s="12">
        <v>-1.2408759124087515E-2</v>
      </c>
      <c r="E159" s="42"/>
      <c r="L159" s="42"/>
      <c r="M159" s="42"/>
      <c r="N159" s="12"/>
    </row>
    <row r="160" spans="3:14" x14ac:dyDescent="0.4">
      <c r="C160" s="42">
        <v>44834</v>
      </c>
      <c r="D160" s="12">
        <v>-1.552106430155221E-2</v>
      </c>
      <c r="E160" s="42"/>
      <c r="L160" s="42"/>
      <c r="M160" s="42"/>
      <c r="N160" s="12"/>
    </row>
    <row r="161" spans="3:14" x14ac:dyDescent="0.4">
      <c r="C161" s="42">
        <v>44835</v>
      </c>
      <c r="D161" s="12" t="e">
        <v>#N/A</v>
      </c>
      <c r="E161" s="42"/>
      <c r="L161" s="42"/>
      <c r="M161" s="42"/>
      <c r="N161" s="12"/>
    </row>
    <row r="162" spans="3:14" x14ac:dyDescent="0.4">
      <c r="C162" s="42">
        <v>44836</v>
      </c>
      <c r="D162" s="12" t="e">
        <v>#N/A</v>
      </c>
      <c r="E162" s="42"/>
      <c r="L162" s="42"/>
      <c r="M162" s="42"/>
      <c r="N162" s="12"/>
    </row>
    <row r="163" spans="3:14" x14ac:dyDescent="0.4">
      <c r="C163" s="42">
        <v>44837</v>
      </c>
      <c r="D163" s="12">
        <v>-9.7597597597597185E-3</v>
      </c>
      <c r="E163" s="42"/>
      <c r="L163" s="42"/>
      <c r="M163" s="42"/>
      <c r="N163" s="12"/>
    </row>
    <row r="164" spans="3:14" x14ac:dyDescent="0.4">
      <c r="C164" s="42">
        <v>44838</v>
      </c>
      <c r="D164" s="12" t="e">
        <v>#N/A</v>
      </c>
      <c r="E164" s="42"/>
      <c r="L164" s="42"/>
      <c r="M164" s="42"/>
      <c r="N164" s="12"/>
    </row>
    <row r="165" spans="3:14" x14ac:dyDescent="0.4">
      <c r="C165" s="42">
        <v>44839</v>
      </c>
      <c r="D165" s="12">
        <v>5.761940864291136E-2</v>
      </c>
      <c r="E165" s="42"/>
      <c r="L165" s="42"/>
      <c r="M165" s="42"/>
      <c r="N165" s="12"/>
    </row>
    <row r="166" spans="3:14" x14ac:dyDescent="0.4">
      <c r="C166" s="42">
        <v>44840</v>
      </c>
      <c r="D166" s="12">
        <v>-4.3010752688172026E-3</v>
      </c>
      <c r="E166" s="42"/>
      <c r="L166" s="42"/>
      <c r="M166" s="42"/>
      <c r="N166" s="12"/>
    </row>
    <row r="167" spans="3:14" x14ac:dyDescent="0.4">
      <c r="C167" s="42">
        <v>44841</v>
      </c>
      <c r="D167" s="12">
        <v>-2.5917926565874719E-2</v>
      </c>
      <c r="E167" s="42"/>
      <c r="L167" s="42"/>
      <c r="M167" s="42"/>
      <c r="N167" s="12"/>
    </row>
    <row r="168" spans="3:14" x14ac:dyDescent="0.4">
      <c r="C168" s="42">
        <v>44842</v>
      </c>
      <c r="D168" s="12" t="e">
        <v>#N/A</v>
      </c>
      <c r="E168" s="42"/>
      <c r="L168" s="42"/>
      <c r="M168" s="42"/>
      <c r="N168" s="12"/>
    </row>
    <row r="169" spans="3:14" x14ac:dyDescent="0.4">
      <c r="C169" s="42">
        <v>44843</v>
      </c>
      <c r="D169" s="12" t="e">
        <v>#N/A</v>
      </c>
      <c r="E169" s="42"/>
      <c r="L169" s="42"/>
      <c r="M169" s="42"/>
      <c r="N169" s="12"/>
    </row>
    <row r="170" spans="3:14" x14ac:dyDescent="0.4">
      <c r="C170" s="42">
        <v>44844</v>
      </c>
      <c r="D170" s="12">
        <v>-2.5129342202512998E-2</v>
      </c>
      <c r="E170" s="42"/>
      <c r="L170" s="42"/>
      <c r="M170" s="42"/>
      <c r="N170" s="12"/>
    </row>
    <row r="171" spans="3:14" x14ac:dyDescent="0.4">
      <c r="C171" s="42">
        <v>44845</v>
      </c>
      <c r="D171" s="12">
        <v>-3.4874905231235848E-2</v>
      </c>
      <c r="E171" s="42"/>
      <c r="L171" s="42"/>
      <c r="M171" s="42"/>
      <c r="N171" s="12"/>
    </row>
    <row r="172" spans="3:14" x14ac:dyDescent="0.4">
      <c r="C172" s="42">
        <v>44846</v>
      </c>
      <c r="D172" s="12">
        <v>-3.9277297721915932E-3</v>
      </c>
      <c r="E172" s="42"/>
      <c r="L172" s="42"/>
      <c r="M172" s="42"/>
      <c r="N172" s="12"/>
    </row>
    <row r="173" spans="3:14" x14ac:dyDescent="0.4">
      <c r="C173" s="42">
        <v>44847</v>
      </c>
      <c r="D173" s="12">
        <v>-2.9179810725552119E-2</v>
      </c>
      <c r="E173" s="42"/>
      <c r="L173" s="42"/>
      <c r="M173" s="42"/>
      <c r="N173" s="12"/>
    </row>
    <row r="174" spans="3:14" x14ac:dyDescent="0.4">
      <c r="C174" s="42">
        <v>44848</v>
      </c>
      <c r="D174" s="12">
        <v>1.2185215272136472E-2</v>
      </c>
      <c r="E174" s="42"/>
      <c r="L174" s="42"/>
      <c r="M174" s="42"/>
      <c r="N174" s="12"/>
    </row>
    <row r="175" spans="3:14" x14ac:dyDescent="0.4">
      <c r="C175" s="42">
        <v>44849</v>
      </c>
      <c r="D175" s="12" t="e">
        <v>#N/A</v>
      </c>
      <c r="E175" s="42"/>
      <c r="L175" s="42"/>
      <c r="M175" s="42"/>
      <c r="N175" s="12"/>
    </row>
    <row r="176" spans="3:14" x14ac:dyDescent="0.4">
      <c r="C176" s="42">
        <v>44850</v>
      </c>
      <c r="D176" s="12" t="e">
        <v>#N/A</v>
      </c>
      <c r="E176" s="42"/>
      <c r="L176" s="42"/>
      <c r="M176" s="42"/>
      <c r="N176" s="12"/>
    </row>
    <row r="177" spans="3:14" x14ac:dyDescent="0.4">
      <c r="C177" s="42">
        <v>44851</v>
      </c>
      <c r="D177" s="12">
        <v>-8.0256821829855114E-3</v>
      </c>
      <c r="E177" s="42"/>
      <c r="L177" s="42"/>
      <c r="M177" s="42"/>
      <c r="N177" s="12"/>
    </row>
    <row r="178" spans="3:14" x14ac:dyDescent="0.4">
      <c r="C178" s="42">
        <v>44852</v>
      </c>
      <c r="D178" s="12">
        <v>2.9126213592233122E-2</v>
      </c>
      <c r="E178" s="42"/>
      <c r="L178" s="42"/>
      <c r="M178" s="42"/>
      <c r="N178" s="12"/>
    </row>
    <row r="179" spans="3:14" x14ac:dyDescent="0.4">
      <c r="C179" s="42">
        <v>44853</v>
      </c>
      <c r="D179" s="12">
        <v>-4.0880503144654148E-2</v>
      </c>
      <c r="E179" s="42"/>
      <c r="L179" s="42"/>
      <c r="M179" s="42"/>
      <c r="N179" s="12"/>
    </row>
    <row r="180" spans="3:14" x14ac:dyDescent="0.4">
      <c r="C180" s="42">
        <v>44854</v>
      </c>
      <c r="D180" s="12">
        <v>-4.754098360655732E-2</v>
      </c>
      <c r="E180" s="42"/>
      <c r="L180" s="42"/>
      <c r="M180" s="42"/>
      <c r="N180" s="12"/>
    </row>
    <row r="181" spans="3:14" x14ac:dyDescent="0.4">
      <c r="C181" s="42">
        <v>44855</v>
      </c>
      <c r="D181" s="12">
        <v>1.7211703958691044E-3</v>
      </c>
      <c r="E181" s="42"/>
      <c r="L181" s="42"/>
      <c r="M181" s="42"/>
      <c r="N181" s="12"/>
    </row>
    <row r="182" spans="3:14" x14ac:dyDescent="0.4">
      <c r="C182" s="42">
        <v>44856</v>
      </c>
      <c r="D182" s="12" t="e">
        <v>#N/A</v>
      </c>
      <c r="E182" s="42"/>
      <c r="L182" s="42"/>
      <c r="M182" s="42"/>
      <c r="N182" s="12"/>
    </row>
    <row r="183" spans="3:14" x14ac:dyDescent="0.4">
      <c r="C183" s="42">
        <v>44857</v>
      </c>
      <c r="D183" s="12" t="e">
        <v>#N/A</v>
      </c>
      <c r="E183" s="42"/>
      <c r="L183" s="42"/>
      <c r="M183" s="42"/>
      <c r="N183" s="12"/>
    </row>
    <row r="184" spans="3:14" x14ac:dyDescent="0.4">
      <c r="C184" s="42">
        <v>44858</v>
      </c>
      <c r="D184" s="12">
        <v>-0.11426116838487976</v>
      </c>
      <c r="E184" s="42"/>
      <c r="L184" s="42"/>
      <c r="M184" s="42"/>
      <c r="N184" s="12"/>
    </row>
    <row r="185" spans="3:14" x14ac:dyDescent="0.4">
      <c r="C185" s="42">
        <v>44859</v>
      </c>
      <c r="D185" s="12">
        <v>9.6993210475276371E-4</v>
      </c>
      <c r="E185" s="42"/>
      <c r="L185" s="42"/>
      <c r="M185" s="42"/>
      <c r="N185" s="12"/>
    </row>
    <row r="186" spans="3:14" x14ac:dyDescent="0.4">
      <c r="C186" s="42">
        <v>44860</v>
      </c>
      <c r="D186" s="12">
        <v>2.5193798449612299E-2</v>
      </c>
      <c r="E186" s="42"/>
      <c r="L186" s="42"/>
      <c r="M186" s="42"/>
      <c r="N186" s="12"/>
    </row>
    <row r="187" spans="3:14" x14ac:dyDescent="0.4">
      <c r="C187" s="42">
        <v>44861</v>
      </c>
      <c r="D187" s="12">
        <v>7.5614366729679083E-3</v>
      </c>
      <c r="E187" s="42"/>
      <c r="L187" s="42"/>
      <c r="M187" s="42"/>
      <c r="N187" s="12"/>
    </row>
    <row r="188" spans="3:14" x14ac:dyDescent="0.4">
      <c r="C188" s="42">
        <v>44862</v>
      </c>
      <c r="D188" s="12">
        <v>-5.8161350844277558E-2</v>
      </c>
      <c r="E188" s="42"/>
      <c r="L188" s="42"/>
      <c r="M188" s="42"/>
      <c r="N188" s="12"/>
    </row>
    <row r="189" spans="3:14" x14ac:dyDescent="0.4">
      <c r="C189" s="42">
        <v>44863</v>
      </c>
      <c r="D189" s="12" t="e">
        <v>#N/A</v>
      </c>
      <c r="E189" s="42"/>
      <c r="L189" s="42"/>
      <c r="M189" s="42"/>
      <c r="N189" s="12"/>
    </row>
    <row r="190" spans="3:14" x14ac:dyDescent="0.4">
      <c r="C190" s="42">
        <v>44864</v>
      </c>
      <c r="D190" s="12" t="e">
        <v>#N/A</v>
      </c>
      <c r="E190" s="42"/>
      <c r="L190" s="42"/>
      <c r="M190" s="42"/>
      <c r="N190" s="12"/>
    </row>
    <row r="191" spans="3:14" x14ac:dyDescent="0.4">
      <c r="C191" s="42">
        <v>44865</v>
      </c>
      <c r="D191" s="12">
        <v>2.3904382470119362E-2</v>
      </c>
      <c r="E191" s="42"/>
      <c r="L191" s="42"/>
      <c r="M191" s="42"/>
      <c r="N191" s="12"/>
    </row>
    <row r="192" spans="3:14" x14ac:dyDescent="0.4">
      <c r="C192" s="42">
        <v>44866</v>
      </c>
      <c r="D192" s="12">
        <v>0.10603112840466933</v>
      </c>
      <c r="E192" s="42"/>
      <c r="L192" s="42"/>
      <c r="M192" s="42"/>
      <c r="N192" s="12"/>
    </row>
    <row r="193" spans="3:14" x14ac:dyDescent="0.4">
      <c r="C193" s="42">
        <v>44867</v>
      </c>
      <c r="D193" s="12">
        <v>1.4072119613016661E-2</v>
      </c>
      <c r="E193" s="42"/>
      <c r="L193" s="42"/>
      <c r="M193" s="42"/>
      <c r="N193" s="12"/>
    </row>
    <row r="194" spans="3:14" x14ac:dyDescent="0.4">
      <c r="C194" s="42">
        <v>44868</v>
      </c>
      <c r="D194" s="12">
        <v>-3.9895923677363346E-2</v>
      </c>
      <c r="E194" s="42"/>
      <c r="L194" s="42"/>
      <c r="M194" s="42"/>
      <c r="N194" s="12"/>
    </row>
    <row r="195" spans="3:14" x14ac:dyDescent="0.4">
      <c r="C195" s="42">
        <v>44869</v>
      </c>
      <c r="D195" s="12">
        <v>7.7687443541102089E-2</v>
      </c>
      <c r="E195" s="42"/>
      <c r="L195" s="42"/>
      <c r="M195" s="42"/>
      <c r="N195" s="12"/>
    </row>
    <row r="196" spans="3:14" x14ac:dyDescent="0.4">
      <c r="C196" s="42">
        <v>44870</v>
      </c>
      <c r="D196" s="12" t="e">
        <v>#N/A</v>
      </c>
      <c r="E196" s="42"/>
      <c r="L196" s="42"/>
      <c r="M196" s="42"/>
      <c r="N196" s="12"/>
    </row>
    <row r="197" spans="3:14" x14ac:dyDescent="0.4">
      <c r="C197" s="42">
        <v>44871</v>
      </c>
      <c r="D197" s="12" t="e">
        <v>#N/A</v>
      </c>
      <c r="E197" s="42"/>
      <c r="L197" s="42"/>
      <c r="M197" s="42"/>
      <c r="N197" s="12"/>
    </row>
    <row r="198" spans="3:14" x14ac:dyDescent="0.4">
      <c r="C198" s="42">
        <v>44872</v>
      </c>
      <c r="D198" s="12">
        <v>2.8499580888516292E-2</v>
      </c>
      <c r="E198" s="42"/>
      <c r="L198" s="42"/>
      <c r="M198" s="42"/>
      <c r="N198" s="12"/>
    </row>
    <row r="199" spans="3:14" x14ac:dyDescent="0.4">
      <c r="C199" s="42">
        <v>44873</v>
      </c>
      <c r="D199" s="12">
        <v>1.6299918500407898E-3</v>
      </c>
      <c r="E199" s="42"/>
      <c r="L199" s="42"/>
      <c r="M199" s="42"/>
      <c r="N199" s="12"/>
    </row>
    <row r="200" spans="3:14" x14ac:dyDescent="0.4">
      <c r="C200" s="42">
        <v>44874</v>
      </c>
      <c r="D200" s="12">
        <v>-3.6615134255492253E-2</v>
      </c>
      <c r="E200" s="42"/>
      <c r="L200" s="42"/>
      <c r="M200" s="42"/>
      <c r="N200" s="12"/>
    </row>
    <row r="201" spans="3:14" x14ac:dyDescent="0.4">
      <c r="C201" s="42">
        <v>44875</v>
      </c>
      <c r="D201" s="12">
        <v>-2.2804054054054043E-2</v>
      </c>
      <c r="E201" s="42"/>
      <c r="L201" s="42"/>
      <c r="M201" s="42"/>
      <c r="N201" s="12"/>
    </row>
    <row r="202" spans="3:14" x14ac:dyDescent="0.4">
      <c r="C202" s="42">
        <v>44876</v>
      </c>
      <c r="D202" s="12">
        <v>0.11668107173725133</v>
      </c>
      <c r="E202" s="42"/>
      <c r="L202" s="42"/>
      <c r="M202" s="42"/>
      <c r="N202" s="12"/>
    </row>
    <row r="203" spans="3:14" x14ac:dyDescent="0.4">
      <c r="C203" s="42">
        <v>44877</v>
      </c>
      <c r="D203" s="12" t="e">
        <v>#N/A</v>
      </c>
      <c r="E203" s="42"/>
      <c r="L203" s="42"/>
      <c r="M203" s="42"/>
      <c r="N203" s="12"/>
    </row>
    <row r="204" spans="3:14" x14ac:dyDescent="0.4">
      <c r="C204" s="42">
        <v>44878</v>
      </c>
      <c r="D204" s="12" t="e">
        <v>#N/A</v>
      </c>
      <c r="E204" s="42"/>
      <c r="L204" s="42"/>
      <c r="M204" s="42"/>
      <c r="N204" s="12"/>
    </row>
    <row r="205" spans="3:14" x14ac:dyDescent="0.4">
      <c r="C205" s="42">
        <v>44879</v>
      </c>
      <c r="D205" s="12">
        <v>8.5139318885450437E-3</v>
      </c>
      <c r="E205" s="42"/>
      <c r="L205" s="42"/>
      <c r="M205" s="42"/>
      <c r="N205" s="12"/>
    </row>
    <row r="206" spans="3:14" x14ac:dyDescent="0.4">
      <c r="C206" s="42">
        <v>44880</v>
      </c>
      <c r="D206" s="12">
        <v>0.10514198004604758</v>
      </c>
      <c r="E206" s="42"/>
      <c r="L206" s="42"/>
      <c r="M206" s="42"/>
      <c r="N206" s="12"/>
    </row>
    <row r="207" spans="3:14" x14ac:dyDescent="0.4">
      <c r="C207" s="42">
        <v>44881</v>
      </c>
      <c r="D207" s="12">
        <v>2.2222222222222143E-2</v>
      </c>
      <c r="E207" s="42"/>
      <c r="L207" s="42"/>
      <c r="M207" s="42"/>
      <c r="N207" s="12"/>
    </row>
    <row r="208" spans="3:14" x14ac:dyDescent="0.4">
      <c r="C208" s="42">
        <v>44882</v>
      </c>
      <c r="D208" s="12">
        <v>-8.1521739130434763E-3</v>
      </c>
      <c r="E208" s="42"/>
      <c r="L208" s="42"/>
      <c r="M208" s="42"/>
      <c r="N208" s="12"/>
    </row>
    <row r="209" spans="3:14" x14ac:dyDescent="0.4">
      <c r="C209" s="42">
        <v>44883</v>
      </c>
      <c r="D209" s="12">
        <v>-1.4383561643835613E-2</v>
      </c>
      <c r="E209" s="42"/>
      <c r="L209" s="42"/>
      <c r="M209" s="42"/>
      <c r="N209" s="12"/>
    </row>
    <row r="210" spans="3:14" x14ac:dyDescent="0.4">
      <c r="C210" s="42">
        <v>44884</v>
      </c>
      <c r="D210" s="12" t="e">
        <v>#N/A</v>
      </c>
      <c r="E210" s="42"/>
      <c r="L210" s="42"/>
      <c r="M210" s="42"/>
      <c r="N210" s="12"/>
    </row>
    <row r="211" spans="3:14" x14ac:dyDescent="0.4">
      <c r="C211" s="42">
        <v>44885</v>
      </c>
      <c r="D211" s="12" t="e">
        <v>#N/A</v>
      </c>
      <c r="E211" s="42"/>
      <c r="L211" s="42"/>
      <c r="M211" s="42"/>
      <c r="N211" s="12"/>
    </row>
    <row r="212" spans="3:14" x14ac:dyDescent="0.4">
      <c r="C212" s="42">
        <v>44886</v>
      </c>
      <c r="D212" s="12">
        <v>-1.5983321751216046E-2</v>
      </c>
      <c r="E212" s="42"/>
      <c r="L212" s="42"/>
      <c r="M212" s="42"/>
      <c r="N212" s="12"/>
    </row>
    <row r="213" spans="3:14" x14ac:dyDescent="0.4">
      <c r="C213" s="42">
        <v>44887</v>
      </c>
      <c r="D213" s="12">
        <v>-2.0480225988700699E-2</v>
      </c>
      <c r="E213" s="42"/>
      <c r="L213" s="42"/>
      <c r="M213" s="42"/>
      <c r="N213" s="12"/>
    </row>
    <row r="214" spans="3:14" x14ac:dyDescent="0.4">
      <c r="C214" s="42">
        <v>44888</v>
      </c>
      <c r="D214" s="12">
        <v>1.6582552271088818E-2</v>
      </c>
      <c r="E214" s="42"/>
      <c r="L214" s="42"/>
      <c r="M214" s="42"/>
      <c r="N214" s="12"/>
    </row>
    <row r="215" spans="3:14" x14ac:dyDescent="0.4">
      <c r="C215" s="42">
        <v>44889</v>
      </c>
      <c r="D215" s="12">
        <v>-5.6737588652483661E-3</v>
      </c>
      <c r="E215" s="42"/>
      <c r="L215" s="42"/>
      <c r="M215" s="42"/>
      <c r="N215" s="12"/>
    </row>
    <row r="216" spans="3:14" x14ac:dyDescent="0.4">
      <c r="C216" s="42">
        <v>44890</v>
      </c>
      <c r="D216" s="12">
        <v>-2.6390870185449208E-2</v>
      </c>
      <c r="E216" s="42"/>
      <c r="L216" s="42"/>
      <c r="M216" s="42"/>
      <c r="N216" s="12"/>
    </row>
    <row r="217" spans="3:14" x14ac:dyDescent="0.4">
      <c r="C217" s="42">
        <v>44891</v>
      </c>
      <c r="D217" s="12" t="e">
        <v>#N/A</v>
      </c>
      <c r="E217" s="42"/>
      <c r="L217" s="42"/>
      <c r="M217" s="42"/>
      <c r="N217" s="12"/>
    </row>
    <row r="218" spans="3:14" x14ac:dyDescent="0.4">
      <c r="C218" s="42">
        <v>44892</v>
      </c>
      <c r="D218" s="12" t="e">
        <v>#N/A</v>
      </c>
      <c r="E218" s="42"/>
      <c r="L218" s="42"/>
      <c r="M218" s="42"/>
      <c r="N218" s="12"/>
    </row>
    <row r="219" spans="3:14" x14ac:dyDescent="0.4">
      <c r="C219" s="42">
        <v>44893</v>
      </c>
      <c r="D219" s="12">
        <v>-1.0989010989010986E-2</v>
      </c>
      <c r="E219" s="42"/>
      <c r="L219" s="42"/>
      <c r="M219" s="42"/>
      <c r="N219" s="12"/>
    </row>
    <row r="220" spans="3:14" x14ac:dyDescent="0.4">
      <c r="C220" s="42">
        <v>44894</v>
      </c>
      <c r="D220" s="12">
        <v>5.8518518518518567E-2</v>
      </c>
      <c r="E220" s="42"/>
      <c r="L220" s="42"/>
      <c r="M220" s="42"/>
      <c r="N220" s="12"/>
    </row>
    <row r="221" spans="3:14" x14ac:dyDescent="0.4">
      <c r="C221" s="42">
        <v>44895</v>
      </c>
      <c r="D221" s="12">
        <v>4.8985304408675975E-3</v>
      </c>
      <c r="E221" s="42"/>
      <c r="L221" s="42"/>
      <c r="M221" s="42"/>
      <c r="N221" s="12"/>
    </row>
    <row r="222" spans="3:14" x14ac:dyDescent="0.4">
      <c r="C222" s="42">
        <v>44896</v>
      </c>
      <c r="D222" s="12">
        <v>2.5069637883008353E-2</v>
      </c>
      <c r="E222" s="42"/>
      <c r="L222" s="42"/>
      <c r="M222" s="42"/>
      <c r="N222" s="12"/>
    </row>
    <row r="223" spans="3:14" x14ac:dyDescent="0.4">
      <c r="C223" s="42">
        <v>44897</v>
      </c>
      <c r="D223" s="12">
        <v>5.4347826086957856E-3</v>
      </c>
      <c r="E223" s="42"/>
      <c r="L223" s="42"/>
      <c r="M223" s="42"/>
      <c r="N223" s="12"/>
    </row>
    <row r="224" spans="3:14" x14ac:dyDescent="0.4">
      <c r="C224" s="42">
        <v>44898</v>
      </c>
      <c r="D224" s="12" t="e">
        <v>#N/A</v>
      </c>
      <c r="E224" s="42"/>
      <c r="L224" s="42"/>
      <c r="M224" s="42"/>
      <c r="N224" s="12"/>
    </row>
    <row r="225" spans="3:14" x14ac:dyDescent="0.4">
      <c r="C225" s="42">
        <v>44899</v>
      </c>
      <c r="D225" s="12" t="e">
        <v>#N/A</v>
      </c>
      <c r="E225" s="42"/>
      <c r="L225" s="42"/>
      <c r="M225" s="42"/>
      <c r="N225" s="12"/>
    </row>
    <row r="226" spans="3:14" x14ac:dyDescent="0.4">
      <c r="C226" s="42">
        <v>44900</v>
      </c>
      <c r="D226" s="12">
        <v>6.0810810810810779E-2</v>
      </c>
      <c r="E226" s="42"/>
      <c r="L226" s="42"/>
      <c r="M226" s="42"/>
      <c r="N226" s="12"/>
    </row>
    <row r="227" spans="3:14" x14ac:dyDescent="0.4">
      <c r="C227" s="42">
        <v>44901</v>
      </c>
      <c r="D227" s="12">
        <v>-7.0063694267515257E-3</v>
      </c>
      <c r="E227" s="42"/>
      <c r="L227" s="42"/>
      <c r="M227" s="42"/>
      <c r="N227" s="12"/>
    </row>
    <row r="228" spans="3:14" x14ac:dyDescent="0.4">
      <c r="C228" s="42">
        <v>44902</v>
      </c>
      <c r="D228" s="12">
        <v>-3.7203335471456302E-2</v>
      </c>
      <c r="E228" s="42"/>
      <c r="L228" s="42"/>
      <c r="M228" s="42"/>
      <c r="N228" s="12"/>
    </row>
    <row r="229" spans="3:14" x14ac:dyDescent="0.4">
      <c r="C229" s="42">
        <v>44903</v>
      </c>
      <c r="D229" s="12">
        <v>5.7295136575616371E-2</v>
      </c>
      <c r="E229" s="42"/>
      <c r="L229" s="42"/>
      <c r="M229" s="42"/>
      <c r="N229" s="12"/>
    </row>
    <row r="230" spans="3:14" x14ac:dyDescent="0.4">
      <c r="C230" s="42">
        <v>44904</v>
      </c>
      <c r="D230" s="12">
        <v>2.5834908632640322E-2</v>
      </c>
      <c r="E230" s="42"/>
      <c r="L230" s="42"/>
      <c r="M230" s="42"/>
      <c r="N230" s="12"/>
    </row>
    <row r="231" spans="3:14" x14ac:dyDescent="0.4">
      <c r="C231" s="42">
        <v>44905</v>
      </c>
      <c r="D231" s="12" t="e">
        <v>#N/A</v>
      </c>
      <c r="E231" s="42"/>
      <c r="L231" s="42"/>
      <c r="M231" s="42"/>
      <c r="N231" s="12"/>
    </row>
    <row r="232" spans="3:14" x14ac:dyDescent="0.4">
      <c r="C232" s="42">
        <v>44906</v>
      </c>
      <c r="D232" s="12" t="e">
        <v>#N/A</v>
      </c>
      <c r="E232" s="42"/>
      <c r="L232" s="42"/>
      <c r="M232" s="42"/>
      <c r="N232" s="12"/>
    </row>
    <row r="233" spans="3:14" x14ac:dyDescent="0.4">
      <c r="C233" s="42">
        <v>44907</v>
      </c>
      <c r="D233" s="12">
        <v>-2.4570024570024624E-2</v>
      </c>
      <c r="E233" s="42"/>
      <c r="L233" s="42"/>
      <c r="M233" s="42"/>
      <c r="N233" s="12"/>
    </row>
    <row r="234" spans="3:14" x14ac:dyDescent="0.4">
      <c r="C234" s="42">
        <v>44908</v>
      </c>
      <c r="D234" s="12">
        <v>2.5188916876573045E-3</v>
      </c>
      <c r="E234" s="42"/>
      <c r="L234" s="42"/>
      <c r="M234" s="42"/>
      <c r="N234" s="12"/>
    </row>
    <row r="235" spans="3:14" x14ac:dyDescent="0.4">
      <c r="C235" s="42">
        <v>44909</v>
      </c>
      <c r="D235" s="12">
        <v>2.0728643216080395E-2</v>
      </c>
      <c r="E235" s="42"/>
      <c r="L235" s="42"/>
      <c r="M235" s="42"/>
      <c r="N235" s="12"/>
    </row>
    <row r="236" spans="3:14" x14ac:dyDescent="0.4">
      <c r="C236" s="42">
        <v>44910</v>
      </c>
      <c r="D236" s="12">
        <v>-2.2769230769230639E-2</v>
      </c>
      <c r="E236" s="42"/>
      <c r="L236" s="42"/>
      <c r="M236" s="42"/>
      <c r="N236" s="12"/>
    </row>
    <row r="237" spans="3:14" x14ac:dyDescent="0.4">
      <c r="C237" s="42">
        <v>44911</v>
      </c>
      <c r="D237" s="12">
        <v>-2.5188916876574922E-3</v>
      </c>
      <c r="E237" s="42"/>
      <c r="L237" s="42"/>
      <c r="M237" s="42"/>
      <c r="N237" s="12"/>
    </row>
    <row r="238" spans="3:14" x14ac:dyDescent="0.4">
      <c r="C238" s="42">
        <v>44912</v>
      </c>
      <c r="D238" s="12" t="e">
        <v>#N/A</v>
      </c>
      <c r="E238" s="42"/>
      <c r="L238" s="42"/>
      <c r="M238" s="42"/>
      <c r="N238" s="12"/>
    </row>
    <row r="239" spans="3:14" x14ac:dyDescent="0.4">
      <c r="C239" s="42">
        <v>44913</v>
      </c>
      <c r="D239" s="12" t="e">
        <v>#N/A</v>
      </c>
      <c r="E239" s="42"/>
      <c r="L239" s="42"/>
      <c r="M239" s="42"/>
      <c r="N239" s="12"/>
    </row>
    <row r="240" spans="3:14" x14ac:dyDescent="0.4">
      <c r="C240" s="42">
        <v>44914</v>
      </c>
      <c r="D240" s="12">
        <v>1.1363636363636359E-2</v>
      </c>
      <c r="E240" s="42"/>
      <c r="L240" s="42"/>
      <c r="M240" s="42"/>
      <c r="N240" s="12"/>
    </row>
    <row r="241" spans="3:14" x14ac:dyDescent="0.4">
      <c r="C241" s="42">
        <v>44915</v>
      </c>
      <c r="D241" s="12">
        <v>-3.4332084893882696E-2</v>
      </c>
      <c r="E241" s="42"/>
      <c r="L241" s="42"/>
      <c r="M241" s="42"/>
      <c r="N241" s="12"/>
    </row>
    <row r="242" spans="3:14" x14ac:dyDescent="0.4">
      <c r="C242" s="42">
        <v>44916</v>
      </c>
      <c r="D242" s="12">
        <v>5.1712992889464751E-3</v>
      </c>
      <c r="E242" s="42"/>
      <c r="L242" s="42"/>
      <c r="M242" s="42"/>
      <c r="N242" s="12"/>
    </row>
    <row r="243" spans="3:14" x14ac:dyDescent="0.4">
      <c r="C243" s="42">
        <v>44917</v>
      </c>
      <c r="D243" s="12">
        <v>4.1157556270096506E-2</v>
      </c>
      <c r="E243" s="42"/>
      <c r="L243" s="42"/>
      <c r="M243" s="42"/>
      <c r="N243" s="12"/>
    </row>
    <row r="244" spans="3:14" x14ac:dyDescent="0.4">
      <c r="C244" s="42">
        <v>44918</v>
      </c>
      <c r="D244" s="12">
        <v>-1.111797405806071E-2</v>
      </c>
      <c r="E244" s="42"/>
      <c r="L244" s="42"/>
      <c r="M244" s="42"/>
      <c r="N244" s="12"/>
    </row>
    <row r="245" spans="3:14" x14ac:dyDescent="0.4">
      <c r="C245" s="42">
        <v>44919</v>
      </c>
      <c r="D245" s="12" t="e">
        <v>#N/A</v>
      </c>
      <c r="E245" s="42"/>
      <c r="L245" s="42"/>
      <c r="M245" s="42"/>
      <c r="N245" s="12"/>
    </row>
    <row r="246" spans="3:14" x14ac:dyDescent="0.4">
      <c r="C246" s="42">
        <v>44920</v>
      </c>
      <c r="D246" s="12" t="e">
        <v>#N/A</v>
      </c>
      <c r="E246" s="42"/>
      <c r="L246" s="42"/>
      <c r="M246" s="42"/>
      <c r="N246" s="12"/>
    </row>
    <row r="247" spans="3:14" x14ac:dyDescent="0.4">
      <c r="C247" s="42">
        <v>44921</v>
      </c>
      <c r="D247" s="12" t="e">
        <v>#N/A</v>
      </c>
      <c r="E247" s="42"/>
      <c r="L247" s="42"/>
      <c r="M247" s="42"/>
      <c r="N247" s="12"/>
    </row>
    <row r="248" spans="3:14" x14ac:dyDescent="0.4">
      <c r="C248" s="42">
        <v>44922</v>
      </c>
      <c r="D248" s="12" t="e">
        <v>#N/A</v>
      </c>
      <c r="E248" s="42"/>
      <c r="L248" s="42"/>
      <c r="M248" s="42"/>
      <c r="N248" s="12"/>
    </row>
    <row r="249" spans="3:14" x14ac:dyDescent="0.4">
      <c r="C249" s="42">
        <v>44923</v>
      </c>
      <c r="D249" s="12">
        <v>1.8738288569643966E-2</v>
      </c>
      <c r="E249" s="42"/>
      <c r="L249" s="42"/>
      <c r="M249" s="42"/>
      <c r="N249" s="12"/>
    </row>
    <row r="250" spans="3:14" x14ac:dyDescent="0.4">
      <c r="C250" s="42">
        <v>44924</v>
      </c>
      <c r="D250" s="12">
        <v>2.7590435315757195E-2</v>
      </c>
      <c r="E250" s="42"/>
      <c r="L250" s="42"/>
      <c r="M250" s="42"/>
      <c r="N250" s="12"/>
    </row>
    <row r="251" spans="3:14" x14ac:dyDescent="0.4">
      <c r="C251" s="42">
        <v>44925</v>
      </c>
      <c r="D251" s="12">
        <v>-3.5799522673029228E-3</v>
      </c>
      <c r="E251" s="42"/>
      <c r="L251" s="42"/>
      <c r="M251" s="42"/>
      <c r="N251" s="12"/>
    </row>
    <row r="252" spans="3:14" x14ac:dyDescent="0.4">
      <c r="C252" s="42">
        <v>44926</v>
      </c>
      <c r="D252" s="12" t="e">
        <v>#N/A</v>
      </c>
      <c r="E252" s="42"/>
      <c r="L252" s="42"/>
      <c r="M252" s="42"/>
      <c r="N252" s="12"/>
    </row>
    <row r="253" spans="3:14" x14ac:dyDescent="0.4">
      <c r="C253" s="42">
        <v>44927</v>
      </c>
      <c r="D253" s="12" t="e">
        <v>#N/A</v>
      </c>
      <c r="E253" s="42"/>
      <c r="L253" s="42"/>
      <c r="M253" s="42"/>
      <c r="N253" s="12"/>
    </row>
    <row r="254" spans="3:14" x14ac:dyDescent="0.4">
      <c r="C254" s="42">
        <v>44928</v>
      </c>
      <c r="D254" s="12" t="e">
        <v>#N/A</v>
      </c>
      <c r="E254" s="42"/>
      <c r="L254" s="42"/>
      <c r="M254" s="42"/>
      <c r="N254" s="12"/>
    </row>
    <row r="255" spans="3:14" x14ac:dyDescent="0.4">
      <c r="C255" s="42">
        <v>44929</v>
      </c>
      <c r="D255" s="12">
        <v>3.3532934131736448E-2</v>
      </c>
      <c r="E255" s="42"/>
      <c r="L255" s="42"/>
      <c r="M255" s="42"/>
      <c r="N255" s="12"/>
    </row>
    <row r="256" spans="3:14" x14ac:dyDescent="0.4">
      <c r="C256" s="42">
        <v>44930</v>
      </c>
      <c r="D256" s="12">
        <v>4.5770567786790305E-2</v>
      </c>
      <c r="E256" s="42"/>
      <c r="L256" s="42"/>
      <c r="M256" s="42"/>
      <c r="N256" s="12"/>
    </row>
    <row r="257" spans="3:14" x14ac:dyDescent="0.4">
      <c r="C257" s="42">
        <v>44931</v>
      </c>
      <c r="D257" s="12">
        <v>1.4379047574371466E-2</v>
      </c>
      <c r="E257" s="42"/>
      <c r="L257" s="42"/>
      <c r="M257" s="42"/>
      <c r="N257" s="12"/>
    </row>
    <row r="258" spans="3:14" x14ac:dyDescent="0.4">
      <c r="C258" s="42">
        <v>44932</v>
      </c>
      <c r="D258" s="12">
        <v>4.6003450258768428E-3</v>
      </c>
      <c r="E258" s="42"/>
      <c r="L258" s="42"/>
      <c r="M258" s="42"/>
      <c r="N258" s="12"/>
    </row>
    <row r="259" spans="3:14" x14ac:dyDescent="0.4">
      <c r="C259" s="42">
        <v>44933</v>
      </c>
      <c r="D259" s="12" t="e">
        <v>#N/A</v>
      </c>
      <c r="E259" s="42"/>
      <c r="L259" s="42"/>
      <c r="M259" s="42"/>
      <c r="N259" s="12"/>
    </row>
    <row r="260" spans="3:14" x14ac:dyDescent="0.4">
      <c r="C260" s="42">
        <v>44934</v>
      </c>
      <c r="D260" s="12" t="e">
        <v>#N/A</v>
      </c>
      <c r="E260" s="42"/>
      <c r="L260" s="42"/>
      <c r="M260" s="42"/>
      <c r="N260" s="12"/>
    </row>
    <row r="261" spans="3:14" x14ac:dyDescent="0.4">
      <c r="C261" s="42">
        <v>44935</v>
      </c>
      <c r="D261" s="12">
        <v>3.6061820263308599E-2</v>
      </c>
      <c r="E261" s="42"/>
      <c r="L261" s="42"/>
      <c r="M261" s="42"/>
      <c r="N261" s="12"/>
    </row>
    <row r="262" spans="3:14" x14ac:dyDescent="0.4">
      <c r="C262" s="42">
        <v>44936</v>
      </c>
      <c r="D262" s="12">
        <v>1.1049723756905449E-3</v>
      </c>
      <c r="E262" s="42"/>
      <c r="L262" s="42"/>
      <c r="M262" s="42"/>
      <c r="N262" s="12"/>
    </row>
    <row r="263" spans="3:14" x14ac:dyDescent="0.4">
      <c r="C263" s="42">
        <v>44937</v>
      </c>
      <c r="D263" s="12">
        <v>3.1456953642384204E-2</v>
      </c>
      <c r="E263" s="42"/>
      <c r="L263" s="42"/>
      <c r="M263" s="42"/>
      <c r="N263" s="12"/>
    </row>
    <row r="264" spans="3:14" x14ac:dyDescent="0.4">
      <c r="C264" s="42">
        <v>44938</v>
      </c>
      <c r="D264" s="12">
        <v>-2.6217228464419505E-2</v>
      </c>
      <c r="E264" s="42"/>
      <c r="L264" s="42"/>
      <c r="M264" s="42"/>
      <c r="N264" s="12"/>
    </row>
    <row r="265" spans="3:14" x14ac:dyDescent="0.4">
      <c r="C265" s="42">
        <v>44939</v>
      </c>
      <c r="D265" s="12">
        <v>2.0329670329670268E-2</v>
      </c>
      <c r="E265" s="42"/>
      <c r="L265" s="42"/>
      <c r="M265" s="42"/>
      <c r="N265" s="12"/>
    </row>
    <row r="266" spans="3:14" x14ac:dyDescent="0.4">
      <c r="C266" s="42">
        <v>44940</v>
      </c>
      <c r="D266" s="12" t="e">
        <v>#N/A</v>
      </c>
      <c r="E266" s="42"/>
      <c r="L266" s="42"/>
      <c r="M266" s="42"/>
      <c r="N266" s="12"/>
    </row>
    <row r="267" spans="3:14" x14ac:dyDescent="0.4">
      <c r="C267" s="42">
        <v>44941</v>
      </c>
      <c r="D267" s="12" t="e">
        <v>#N/A</v>
      </c>
      <c r="E267" s="42"/>
      <c r="L267" s="42"/>
      <c r="M267" s="42"/>
      <c r="N267" s="12"/>
    </row>
    <row r="268" spans="3:14" x14ac:dyDescent="0.4">
      <c r="C268" s="42">
        <v>44942</v>
      </c>
      <c r="D268" s="12">
        <v>-3.2310177705977077E-3</v>
      </c>
      <c r="E268" s="42"/>
      <c r="L268" s="42"/>
      <c r="M268" s="42"/>
      <c r="N268" s="12"/>
    </row>
    <row r="269" spans="3:14" x14ac:dyDescent="0.4">
      <c r="C269" s="42">
        <v>44943</v>
      </c>
      <c r="D269" s="12">
        <v>9.7244732576986029E-3</v>
      </c>
      <c r="E269" s="42"/>
      <c r="L269" s="42"/>
      <c r="M269" s="42"/>
      <c r="N269" s="12"/>
    </row>
    <row r="270" spans="3:14" x14ac:dyDescent="0.4">
      <c r="C270" s="42">
        <v>44944</v>
      </c>
      <c r="D270" s="12">
        <v>1.658640984483678E-2</v>
      </c>
      <c r="E270" s="42"/>
      <c r="L270" s="42"/>
      <c r="M270" s="42"/>
      <c r="N270" s="12"/>
    </row>
    <row r="271" spans="3:14" x14ac:dyDescent="0.4">
      <c r="C271" s="42">
        <v>44945</v>
      </c>
      <c r="D271" s="12">
        <v>7.36842105263161E-3</v>
      </c>
      <c r="E271" s="42"/>
      <c r="L271" s="42"/>
      <c r="M271" s="42"/>
      <c r="N271" s="12"/>
    </row>
    <row r="272" spans="3:14" x14ac:dyDescent="0.4">
      <c r="C272" s="42">
        <v>44946</v>
      </c>
      <c r="D272" s="12">
        <v>2.3510971786833854E-2</v>
      </c>
      <c r="E272" s="42"/>
      <c r="L272" s="42"/>
      <c r="M272" s="42"/>
      <c r="N272" s="12"/>
    </row>
    <row r="273" spans="3:14" x14ac:dyDescent="0.4">
      <c r="C273" s="42">
        <v>44947</v>
      </c>
      <c r="D273" s="12" t="e">
        <v>#N/A</v>
      </c>
      <c r="E273" s="42"/>
      <c r="L273" s="42"/>
      <c r="M273" s="42"/>
      <c r="N273" s="12"/>
    </row>
    <row r="274" spans="3:14" x14ac:dyDescent="0.4">
      <c r="C274" s="42">
        <v>44948</v>
      </c>
      <c r="D274" s="12" t="e">
        <v>#N/A</v>
      </c>
      <c r="E274" s="42"/>
      <c r="L274" s="42"/>
    </row>
    <row r="275" spans="3:14" x14ac:dyDescent="0.4">
      <c r="C275" s="42">
        <v>44949</v>
      </c>
      <c r="D275" s="12" t="e">
        <v>#N/A</v>
      </c>
      <c r="E275" s="42"/>
      <c r="L275" s="42"/>
    </row>
    <row r="276" spans="3:14" x14ac:dyDescent="0.4">
      <c r="C276" s="42">
        <v>44950</v>
      </c>
      <c r="D276" s="12" t="e">
        <v>#N/A</v>
      </c>
      <c r="E276" s="42"/>
      <c r="L276" s="42"/>
    </row>
    <row r="277" spans="3:14" x14ac:dyDescent="0.4">
      <c r="C277" s="42">
        <v>44951</v>
      </c>
      <c r="D277" s="12" t="e">
        <v>#N/A</v>
      </c>
      <c r="L277" s="42"/>
    </row>
    <row r="278" spans="3:14" x14ac:dyDescent="0.4">
      <c r="C278" s="42">
        <v>44952</v>
      </c>
      <c r="D278" s="12">
        <v>3.8284839203675342E-2</v>
      </c>
      <c r="L278" s="42"/>
    </row>
    <row r="279" spans="3:14" x14ac:dyDescent="0.4">
      <c r="C279" s="42">
        <v>44953</v>
      </c>
      <c r="D279" s="12">
        <v>2.0157325467059953E-2</v>
      </c>
      <c r="L279" s="42"/>
    </row>
    <row r="280" spans="3:14" x14ac:dyDescent="0.4">
      <c r="C280" s="42">
        <v>44954</v>
      </c>
      <c r="D280" s="12" t="e">
        <v>#N/A</v>
      </c>
      <c r="L280" s="42"/>
    </row>
    <row r="281" spans="3:14" x14ac:dyDescent="0.4">
      <c r="C281" s="42">
        <v>44955</v>
      </c>
      <c r="D281" s="12" t="e">
        <v>#N/A</v>
      </c>
      <c r="L281" s="42"/>
    </row>
    <row r="282" spans="3:14" x14ac:dyDescent="0.4">
      <c r="C282" s="42">
        <v>44956</v>
      </c>
      <c r="D282" s="12">
        <v>-6.698795180722894E-2</v>
      </c>
      <c r="L282" s="42"/>
    </row>
    <row r="283" spans="3:14" x14ac:dyDescent="0.4">
      <c r="C283" s="42">
        <v>44957</v>
      </c>
      <c r="D283" s="12">
        <v>-1.2913223140495868E-2</v>
      </c>
      <c r="L283" s="42"/>
    </row>
    <row r="284" spans="3:14" x14ac:dyDescent="0.4">
      <c r="C284" s="42">
        <v>44958</v>
      </c>
      <c r="D284" s="12">
        <v>7.3260073260073564E-3</v>
      </c>
      <c r="L284" s="42"/>
    </row>
    <row r="285" spans="3:14" x14ac:dyDescent="0.4">
      <c r="C285" s="42">
        <v>44959</v>
      </c>
      <c r="D285" s="12">
        <v>-5.1948051948051948E-3</v>
      </c>
      <c r="L285" s="42"/>
    </row>
    <row r="286" spans="3:14" x14ac:dyDescent="0.4">
      <c r="C286" s="42">
        <v>44960</v>
      </c>
      <c r="D286" s="12">
        <v>5.2219321148825075E-3</v>
      </c>
      <c r="L286" s="42"/>
    </row>
    <row r="287" spans="3:14" x14ac:dyDescent="0.4">
      <c r="C287" s="42">
        <v>44961</v>
      </c>
      <c r="D287" s="12" t="e">
        <v>#N/A</v>
      </c>
      <c r="L287" s="42"/>
    </row>
    <row r="288" spans="3:14" x14ac:dyDescent="0.4">
      <c r="C288" s="42">
        <v>44962</v>
      </c>
      <c r="D288" s="12" t="e">
        <v>#N/A</v>
      </c>
      <c r="L288" s="42"/>
    </row>
    <row r="289" spans="3:12" x14ac:dyDescent="0.4">
      <c r="C289" s="42">
        <v>44963</v>
      </c>
      <c r="D289" s="12">
        <v>-2.1298701298701272E-2</v>
      </c>
      <c r="L289" s="42"/>
    </row>
    <row r="290" spans="3:12" x14ac:dyDescent="0.4">
      <c r="C290" s="42">
        <v>44964</v>
      </c>
      <c r="D290" s="12">
        <v>8.4925690021231126E-3</v>
      </c>
      <c r="L290" s="42"/>
    </row>
    <row r="291" spans="3:12" x14ac:dyDescent="0.4">
      <c r="C291" s="42">
        <v>44965</v>
      </c>
      <c r="D291" s="12">
        <v>5.7894736842104963E-3</v>
      </c>
      <c r="L291" s="42"/>
    </row>
    <row r="292" spans="3:12" x14ac:dyDescent="0.4">
      <c r="C292" s="42">
        <v>44966</v>
      </c>
      <c r="D292" s="12">
        <v>3.5060177917320863E-2</v>
      </c>
      <c r="L292" s="42"/>
    </row>
    <row r="293" spans="3:12" x14ac:dyDescent="0.4">
      <c r="C293" s="42">
        <v>44967</v>
      </c>
      <c r="D293" s="12">
        <v>-3.0839231547017301E-2</v>
      </c>
      <c r="L293" s="42"/>
    </row>
    <row r="294" spans="3:12" x14ac:dyDescent="0.4">
      <c r="C294" s="42">
        <v>44968</v>
      </c>
      <c r="D294" s="12" t="e">
        <v>#N/A</v>
      </c>
      <c r="L294" s="42"/>
    </row>
    <row r="295" spans="3:12" x14ac:dyDescent="0.4">
      <c r="C295" s="42">
        <v>44969</v>
      </c>
      <c r="D295" s="12" t="e">
        <v>#N/A</v>
      </c>
      <c r="L295" s="42"/>
    </row>
    <row r="296" spans="3:12" x14ac:dyDescent="0.4">
      <c r="C296" s="42">
        <v>44970</v>
      </c>
      <c r="D296" s="12">
        <v>8.3463745435577615E-3</v>
      </c>
      <c r="L296" s="42"/>
    </row>
    <row r="297" spans="3:12" x14ac:dyDescent="0.4">
      <c r="C297" s="42">
        <v>44971</v>
      </c>
      <c r="D297" s="12">
        <v>-2.0693222969477496E-2</v>
      </c>
      <c r="L297" s="42"/>
    </row>
    <row r="298" spans="3:12" x14ac:dyDescent="0.4">
      <c r="C298" s="42">
        <v>44972</v>
      </c>
      <c r="D298" s="12">
        <v>-4.2260961436873289E-3</v>
      </c>
      <c r="L298" s="42"/>
    </row>
    <row r="299" spans="3:12" x14ac:dyDescent="0.4">
      <c r="C299" s="42">
        <v>44973</v>
      </c>
      <c r="D299" s="12">
        <v>1.4854111405835604E-2</v>
      </c>
      <c r="L299" s="42"/>
    </row>
    <row r="300" spans="3:12" x14ac:dyDescent="0.4">
      <c r="C300" s="42">
        <v>44974</v>
      </c>
      <c r="D300" s="12">
        <v>-2.3000522739153192E-2</v>
      </c>
      <c r="L300" s="42"/>
    </row>
    <row r="301" spans="3:12" x14ac:dyDescent="0.4">
      <c r="C301" s="42">
        <v>44975</v>
      </c>
      <c r="D301" s="12" t="e">
        <v>#N/A</v>
      </c>
      <c r="L301" s="42"/>
    </row>
    <row r="302" spans="3:12" x14ac:dyDescent="0.4">
      <c r="C302" s="42">
        <v>44976</v>
      </c>
      <c r="D302" s="12" t="e">
        <v>#N/A</v>
      </c>
      <c r="L302" s="42"/>
    </row>
    <row r="303" spans="3:12" x14ac:dyDescent="0.4">
      <c r="C303" s="42">
        <v>44977</v>
      </c>
      <c r="D303" s="12">
        <v>8.5607276618512272E-3</v>
      </c>
      <c r="L303" s="42"/>
    </row>
    <row r="304" spans="3:12" x14ac:dyDescent="0.4">
      <c r="C304" s="42">
        <v>44978</v>
      </c>
      <c r="D304" s="12">
        <v>-4.0318302387267878E-2</v>
      </c>
      <c r="L304" s="42"/>
    </row>
    <row r="305" spans="3:12" x14ac:dyDescent="0.4">
      <c r="C305" s="42">
        <v>44979</v>
      </c>
      <c r="D305" s="12">
        <v>-1.6030956329463823E-2</v>
      </c>
      <c r="L305" s="42"/>
    </row>
    <row r="306" spans="3:12" x14ac:dyDescent="0.4">
      <c r="C306" s="42">
        <v>44980</v>
      </c>
      <c r="D306" s="12">
        <v>0</v>
      </c>
      <c r="L306" s="42"/>
    </row>
    <row r="307" spans="3:12" x14ac:dyDescent="0.4">
      <c r="C307" s="42">
        <v>44981</v>
      </c>
      <c r="D307" s="12">
        <v>-1.8539325842696693E-2</v>
      </c>
      <c r="L307" s="42"/>
    </row>
    <row r="308" spans="3:12" x14ac:dyDescent="0.4">
      <c r="C308" s="42">
        <v>44982</v>
      </c>
      <c r="D308" s="12" t="e">
        <v>#N/A</v>
      </c>
      <c r="L308" s="42"/>
    </row>
    <row r="309" spans="3:12" x14ac:dyDescent="0.4">
      <c r="C309" s="42">
        <v>44983</v>
      </c>
      <c r="D309" s="12" t="e">
        <v>#N/A</v>
      </c>
      <c r="L309" s="42"/>
    </row>
    <row r="310" spans="3:12" x14ac:dyDescent="0.4">
      <c r="C310" s="42">
        <v>44984</v>
      </c>
      <c r="D310" s="12">
        <v>0</v>
      </c>
      <c r="L310" s="42"/>
    </row>
    <row r="311" spans="3:12" x14ac:dyDescent="0.4">
      <c r="C311" s="42">
        <v>44985</v>
      </c>
      <c r="D311" s="12">
        <v>-1.659988551803078E-2</v>
      </c>
      <c r="L311" s="42"/>
    </row>
    <row r="312" spans="3:12" x14ac:dyDescent="0.4">
      <c r="C312" s="42">
        <v>44986</v>
      </c>
      <c r="D312" s="12">
        <v>7.3341094295692633E-2</v>
      </c>
      <c r="L312" s="42"/>
    </row>
    <row r="313" spans="3:12" x14ac:dyDescent="0.4">
      <c r="C313" s="42">
        <v>44987</v>
      </c>
      <c r="D313" s="12">
        <v>-1.6268980477223426E-2</v>
      </c>
      <c r="L313" s="42"/>
    </row>
    <row r="314" spans="3:12" x14ac:dyDescent="0.4">
      <c r="C314" s="42">
        <v>44988</v>
      </c>
      <c r="D314" s="12">
        <v>1.3230429988974673E-2</v>
      </c>
      <c r="L314" s="42"/>
    </row>
    <row r="315" spans="3:12" x14ac:dyDescent="0.4">
      <c r="C315" s="42">
        <v>44989</v>
      </c>
      <c r="D315" s="12" t="e">
        <v>#N/A</v>
      </c>
      <c r="L315" s="42"/>
    </row>
    <row r="316" spans="3:12" x14ac:dyDescent="0.4">
      <c r="C316" s="42">
        <v>44990</v>
      </c>
      <c r="D316" s="12" t="e">
        <v>#N/A</v>
      </c>
      <c r="L316" s="42"/>
    </row>
    <row r="317" spans="3:12" x14ac:dyDescent="0.4">
      <c r="C317" s="42">
        <v>44991</v>
      </c>
      <c r="D317" s="12">
        <v>-1.2513601741022912E-2</v>
      </c>
      <c r="L317" s="42"/>
    </row>
    <row r="318" spans="3:12" x14ac:dyDescent="0.4">
      <c r="C318" s="42">
        <v>44992</v>
      </c>
      <c r="D318" s="12">
        <v>-1.6528925619834711E-2</v>
      </c>
      <c r="L318" s="42"/>
    </row>
    <row r="319" spans="3:12" x14ac:dyDescent="0.4">
      <c r="C319" s="42">
        <v>44993</v>
      </c>
      <c r="D319" s="12">
        <v>-2.0728291316526547E-2</v>
      </c>
      <c r="L319" s="42"/>
    </row>
    <row r="320" spans="3:12" x14ac:dyDescent="0.4">
      <c r="C320" s="42">
        <v>44994</v>
      </c>
      <c r="D320" s="12">
        <v>-2.6887871853547012E-2</v>
      </c>
      <c r="L320" s="42"/>
    </row>
    <row r="321" spans="3:12" x14ac:dyDescent="0.4">
      <c r="C321" s="42">
        <v>44995</v>
      </c>
      <c r="D321" s="12">
        <v>-2.5279247501469624E-2</v>
      </c>
      <c r="L321" s="42"/>
    </row>
    <row r="322" spans="3:12" x14ac:dyDescent="0.4">
      <c r="C322" s="42">
        <v>44996</v>
      </c>
      <c r="D322" s="12" t="e">
        <v>#N/A</v>
      </c>
      <c r="L322" s="42"/>
    </row>
    <row r="323" spans="3:12" x14ac:dyDescent="0.4">
      <c r="C323" s="42">
        <v>44997</v>
      </c>
      <c r="D323" s="12" t="e">
        <v>#N/A</v>
      </c>
      <c r="L323" s="42"/>
    </row>
    <row r="324" spans="3:12" x14ac:dyDescent="0.4">
      <c r="C324" s="42">
        <v>44998</v>
      </c>
      <c r="D324" s="12">
        <v>3.9806996381182111E-2</v>
      </c>
      <c r="L324" s="42"/>
    </row>
    <row r="325" spans="3:12" x14ac:dyDescent="0.4">
      <c r="C325" s="42">
        <v>44999</v>
      </c>
      <c r="D325" s="12">
        <v>-9.2807424593967184E-3</v>
      </c>
      <c r="L325" s="42"/>
    </row>
    <row r="326" spans="3:12" x14ac:dyDescent="0.4">
      <c r="C326" s="42">
        <v>45000</v>
      </c>
      <c r="D326" s="12">
        <v>8.7822014051522242E-3</v>
      </c>
      <c r="L326" s="42"/>
    </row>
    <row r="327" spans="3:12" x14ac:dyDescent="0.4">
      <c r="C327" s="42">
        <v>45001</v>
      </c>
      <c r="D327" s="12">
        <v>-2.4956471271038949E-2</v>
      </c>
      <c r="L327" s="42"/>
    </row>
    <row r="328" spans="3:12" x14ac:dyDescent="0.4">
      <c r="C328" s="42">
        <v>45002</v>
      </c>
      <c r="D328" s="12">
        <v>1.0119047619047552E-2</v>
      </c>
      <c r="L328" s="42"/>
    </row>
    <row r="329" spans="3:12" x14ac:dyDescent="0.4">
      <c r="C329" s="42">
        <v>45003</v>
      </c>
      <c r="D329" s="12" t="e">
        <v>#N/A</v>
      </c>
      <c r="L329" s="42"/>
    </row>
    <row r="330" spans="3:12" x14ac:dyDescent="0.4">
      <c r="C330" s="42">
        <v>45004</v>
      </c>
      <c r="D330" s="12" t="e">
        <v>#N/A</v>
      </c>
      <c r="L330" s="42"/>
    </row>
    <row r="331" spans="3:12" x14ac:dyDescent="0.4">
      <c r="C331" s="42">
        <v>45005</v>
      </c>
      <c r="D331" s="12">
        <v>-1.3553329404831957E-2</v>
      </c>
      <c r="L331" s="42"/>
    </row>
    <row r="332" spans="3:12" x14ac:dyDescent="0.4">
      <c r="C332" s="42">
        <v>45006</v>
      </c>
      <c r="D332" s="12">
        <v>2.6284348864994058E-2</v>
      </c>
      <c r="L332" s="42"/>
    </row>
    <row r="333" spans="3:12" x14ac:dyDescent="0.4">
      <c r="C333" s="42">
        <v>45007</v>
      </c>
      <c r="D333" s="12">
        <v>1.0477299185098852E-2</v>
      </c>
      <c r="L333" s="42"/>
    </row>
    <row r="334" spans="3:12" x14ac:dyDescent="0.4">
      <c r="C334" s="42">
        <v>45008</v>
      </c>
      <c r="D334" s="12">
        <v>8.1797235023041578E-2</v>
      </c>
      <c r="L334" s="42"/>
    </row>
    <row r="335" spans="3:12" x14ac:dyDescent="0.4">
      <c r="C335" s="42">
        <v>45009</v>
      </c>
      <c r="D335" s="12">
        <v>3.1948881789137075E-3</v>
      </c>
      <c r="L335" s="42"/>
    </row>
    <row r="336" spans="3:12" x14ac:dyDescent="0.4">
      <c r="C336" s="42">
        <v>45010</v>
      </c>
      <c r="D336" s="12" t="e">
        <v>#N/A</v>
      </c>
      <c r="L336" s="42"/>
    </row>
    <row r="337" spans="3:12" x14ac:dyDescent="0.4">
      <c r="C337" s="42">
        <v>45011</v>
      </c>
      <c r="D337" s="12" t="e">
        <v>#N/A</v>
      </c>
      <c r="L337" s="42"/>
    </row>
    <row r="338" spans="3:12" x14ac:dyDescent="0.4">
      <c r="C338" s="42">
        <v>45012</v>
      </c>
      <c r="D338" s="12">
        <v>-3.7154989384288746E-2</v>
      </c>
      <c r="L338" s="42"/>
    </row>
    <row r="339" spans="3:12" x14ac:dyDescent="0.4">
      <c r="C339" s="42">
        <v>45013</v>
      </c>
      <c r="D339" s="12">
        <v>4.2447629547960254E-2</v>
      </c>
      <c r="L339" s="42"/>
    </row>
    <row r="340" spans="3:12" x14ac:dyDescent="0.4">
      <c r="C340" s="42">
        <v>45014</v>
      </c>
      <c r="D340" s="12">
        <v>1.7451084082496095E-2</v>
      </c>
      <c r="L340" s="42"/>
    </row>
    <row r="341" spans="3:12" x14ac:dyDescent="0.4">
      <c r="C341" s="42">
        <v>45015</v>
      </c>
      <c r="D341" s="12">
        <v>5.1975051975049018E-4</v>
      </c>
      <c r="L341" s="42"/>
    </row>
    <row r="342" spans="3:12" x14ac:dyDescent="0.4">
      <c r="C342" s="42">
        <v>45016</v>
      </c>
      <c r="D342" s="12">
        <v>2.0779220779221074E-3</v>
      </c>
      <c r="L342" s="42"/>
    </row>
    <row r="343" spans="3:12" x14ac:dyDescent="0.4">
      <c r="C343" s="42">
        <v>45017</v>
      </c>
      <c r="D343" s="12" t="e">
        <v>#N/A</v>
      </c>
      <c r="L343" s="42"/>
    </row>
    <row r="344" spans="3:12" x14ac:dyDescent="0.4">
      <c r="C344" s="42">
        <v>45018</v>
      </c>
      <c r="D344" s="12" t="e">
        <v>#N/A</v>
      </c>
      <c r="L344" s="42"/>
    </row>
    <row r="345" spans="3:12" x14ac:dyDescent="0.4">
      <c r="C345" s="42">
        <v>45019</v>
      </c>
      <c r="D345" s="12">
        <v>6.2208398133747466E-3</v>
      </c>
      <c r="L345" s="42"/>
    </row>
    <row r="346" spans="3:12" x14ac:dyDescent="0.4">
      <c r="C346" s="42">
        <v>45020</v>
      </c>
      <c r="D346" s="12">
        <v>-8.243173621844381E-3</v>
      </c>
      <c r="L346" s="42"/>
    </row>
    <row r="347" spans="3:12" x14ac:dyDescent="0.4">
      <c r="C347" s="42">
        <v>45021</v>
      </c>
      <c r="D347" s="12" t="e">
        <v>#N/A</v>
      </c>
      <c r="L347" s="42"/>
    </row>
    <row r="348" spans="3:12" x14ac:dyDescent="0.4">
      <c r="C348" s="42">
        <v>45022</v>
      </c>
      <c r="D348" s="12">
        <v>1.03896103896098E-3</v>
      </c>
      <c r="L348" s="42"/>
    </row>
    <row r="349" spans="3:12" x14ac:dyDescent="0.4">
      <c r="C349" s="42">
        <v>45023</v>
      </c>
      <c r="D349" s="12" t="e">
        <v>#N/A</v>
      </c>
      <c r="L349" s="42"/>
    </row>
    <row r="350" spans="3:12" x14ac:dyDescent="0.4">
      <c r="C350" s="42">
        <v>45024</v>
      </c>
      <c r="D350" s="12" t="e">
        <v>#N/A</v>
      </c>
      <c r="L350" s="42"/>
    </row>
    <row r="351" spans="3:12" x14ac:dyDescent="0.4">
      <c r="C351" s="42">
        <v>45025</v>
      </c>
      <c r="D351" s="12" t="e">
        <v>#N/A</v>
      </c>
      <c r="L351" s="42"/>
    </row>
    <row r="352" spans="3:12" x14ac:dyDescent="0.4">
      <c r="C352" s="42">
        <v>45026</v>
      </c>
      <c r="D352" s="12" t="e">
        <v>#N/A</v>
      </c>
      <c r="L352" s="42"/>
    </row>
    <row r="353" spans="3:12" x14ac:dyDescent="0.4">
      <c r="C353" s="42">
        <v>45027</v>
      </c>
      <c r="D353" s="12">
        <v>-2.2833419823559822E-2</v>
      </c>
      <c r="L353" s="42"/>
    </row>
    <row r="354" spans="3:12" x14ac:dyDescent="0.4">
      <c r="C354" s="42">
        <v>45028</v>
      </c>
      <c r="D354" s="12">
        <v>-5.1513542219862013E-2</v>
      </c>
      <c r="L354" s="42"/>
    </row>
    <row r="355" spans="3:12" x14ac:dyDescent="0.4">
      <c r="C355" s="42">
        <v>45029</v>
      </c>
      <c r="D355" s="12">
        <v>1.6797312430011199E-2</v>
      </c>
      <c r="L355" s="42"/>
    </row>
    <row r="356" spans="3:12" x14ac:dyDescent="0.4">
      <c r="C356" s="42">
        <v>45030</v>
      </c>
      <c r="D356" s="12">
        <v>6.0572687224669302E-3</v>
      </c>
      <c r="L356" s="42"/>
    </row>
    <row r="357" spans="3:12" x14ac:dyDescent="0.4">
      <c r="C357" s="42">
        <v>45031</v>
      </c>
      <c r="D357" s="12" t="e">
        <v>#N/A</v>
      </c>
      <c r="L357" s="42"/>
    </row>
    <row r="358" spans="3:12" x14ac:dyDescent="0.4">
      <c r="C358" s="42">
        <v>45032</v>
      </c>
      <c r="D358" s="12" t="e">
        <v>#N/A</v>
      </c>
      <c r="L358" s="42"/>
    </row>
    <row r="359" spans="3:12" x14ac:dyDescent="0.4">
      <c r="C359" s="42">
        <v>45033</v>
      </c>
      <c r="D359" s="12">
        <v>1.5325670498084355E-2</v>
      </c>
      <c r="L359" s="42"/>
    </row>
    <row r="360" spans="3:12" x14ac:dyDescent="0.4">
      <c r="C360" s="42">
        <v>45034</v>
      </c>
      <c r="D360" s="12">
        <v>-1.509433962264157E-2</v>
      </c>
      <c r="L360" s="42"/>
    </row>
    <row r="361" spans="3:12" x14ac:dyDescent="0.4">
      <c r="C361" s="42">
        <v>45035</v>
      </c>
      <c r="D361" s="12">
        <v>-2.2441160372194825E-2</v>
      </c>
      <c r="L361" s="42"/>
    </row>
    <row r="362" spans="3:12" x14ac:dyDescent="0.4">
      <c r="C362" s="42">
        <v>45036</v>
      </c>
      <c r="D362" s="12">
        <v>-5.5991041433367484E-4</v>
      </c>
      <c r="L362" s="42"/>
    </row>
    <row r="363" spans="3:12" x14ac:dyDescent="0.4">
      <c r="C363" s="42">
        <v>45037</v>
      </c>
      <c r="D363" s="12">
        <v>-2.1848739495798353E-2</v>
      </c>
      <c r="L363" s="42"/>
    </row>
    <row r="364" spans="3:12" x14ac:dyDescent="0.4">
      <c r="C364" s="42">
        <v>45038</v>
      </c>
      <c r="D364" s="12" t="e">
        <v>#N/A</v>
      </c>
      <c r="L364" s="42"/>
    </row>
    <row r="365" spans="3:12" x14ac:dyDescent="0.4">
      <c r="C365" s="42">
        <v>45039</v>
      </c>
      <c r="D365" s="12" t="e">
        <v>#N/A</v>
      </c>
      <c r="L365" s="42"/>
    </row>
    <row r="366" spans="3:12" x14ac:dyDescent="0.4">
      <c r="C366" s="42">
        <v>45040</v>
      </c>
      <c r="D366" s="12">
        <v>-1.2027491408934677E-2</v>
      </c>
      <c r="L366" s="42"/>
    </row>
    <row r="367" spans="3:12" x14ac:dyDescent="0.4">
      <c r="C367" s="42">
        <v>45041</v>
      </c>
      <c r="D367" s="12">
        <v>-1.9130434782608761E-2</v>
      </c>
      <c r="L367" s="42"/>
    </row>
    <row r="368" spans="3:12" x14ac:dyDescent="0.4">
      <c r="C368" s="42">
        <v>45042</v>
      </c>
      <c r="D368" s="12">
        <v>2.8959810874704527E-2</v>
      </c>
      <c r="L368" s="42"/>
    </row>
    <row r="369" spans="3:12" x14ac:dyDescent="0.4">
      <c r="C369" s="42">
        <v>45043</v>
      </c>
      <c r="D369" s="12">
        <v>-9.1901206203331091E-3</v>
      </c>
      <c r="L369" s="42"/>
    </row>
    <row r="370" spans="3:12" x14ac:dyDescent="0.4">
      <c r="C370" s="42">
        <v>45044</v>
      </c>
      <c r="D370" s="12">
        <v>-1.7391304347826747E-3</v>
      </c>
      <c r="L370" s="42"/>
    </row>
    <row r="371" spans="3:12" x14ac:dyDescent="0.4">
      <c r="C371" s="42">
        <v>45045</v>
      </c>
      <c r="D371" s="12" t="e">
        <v>#N/A</v>
      </c>
      <c r="L371" s="42"/>
    </row>
    <row r="372" spans="3:12" x14ac:dyDescent="0.4">
      <c r="C372" s="42">
        <v>45046</v>
      </c>
      <c r="D372" s="12" t="e">
        <v>#N/A</v>
      </c>
      <c r="L372" s="42"/>
    </row>
    <row r="373" spans="3:12" x14ac:dyDescent="0.4">
      <c r="C373" s="42">
        <v>45047</v>
      </c>
      <c r="D373" s="12" t="e">
        <v>#N/A</v>
      </c>
      <c r="L373" s="42"/>
    </row>
    <row r="374" spans="3:12" x14ac:dyDescent="0.4">
      <c r="C374" s="42">
        <v>45048</v>
      </c>
      <c r="D374" s="12">
        <v>4.0650406504066034E-3</v>
      </c>
      <c r="L374" s="42"/>
    </row>
    <row r="375" spans="3:12" x14ac:dyDescent="0.4">
      <c r="C375" s="42">
        <v>45049</v>
      </c>
      <c r="D375" s="12">
        <v>-1.8507807981492291E-2</v>
      </c>
      <c r="L375" s="42"/>
    </row>
    <row r="376" spans="3:12" x14ac:dyDescent="0.4">
      <c r="C376" s="42">
        <v>45050</v>
      </c>
      <c r="D376" s="12">
        <v>-4.7142015321153981E-3</v>
      </c>
      <c r="L376" s="42"/>
    </row>
    <row r="377" spans="3:12" x14ac:dyDescent="0.4">
      <c r="C377" s="42">
        <v>45051</v>
      </c>
      <c r="D377" s="12">
        <v>1.4801657785671996E-2</v>
      </c>
      <c r="L377" s="42"/>
    </row>
    <row r="378" spans="3:12" x14ac:dyDescent="0.4">
      <c r="C378" s="42">
        <v>45052</v>
      </c>
      <c r="D378" s="12" t="e">
        <v>#N/A</v>
      </c>
      <c r="L378" s="42"/>
    </row>
    <row r="379" spans="3:12" x14ac:dyDescent="0.4">
      <c r="C379" s="42">
        <v>45053</v>
      </c>
      <c r="D379" s="12" t="e">
        <v>#N/A</v>
      </c>
      <c r="L379" s="42"/>
    </row>
    <row r="380" spans="3:12" x14ac:dyDescent="0.4">
      <c r="C380" s="42">
        <v>45054</v>
      </c>
      <c r="D380" s="12">
        <v>-5.8343057176196032E-3</v>
      </c>
      <c r="L380" s="42"/>
    </row>
    <row r="381" spans="3:12" x14ac:dyDescent="0.4">
      <c r="C381" s="42">
        <v>45055</v>
      </c>
      <c r="D381" s="12">
        <v>-3.6384976525821698E-2</v>
      </c>
      <c r="L381" s="42"/>
    </row>
    <row r="382" spans="3:12" x14ac:dyDescent="0.4">
      <c r="C382" s="42">
        <v>45056</v>
      </c>
      <c r="D382" s="12">
        <v>3.6540803897687135E-3</v>
      </c>
      <c r="L382" s="42"/>
    </row>
    <row r="383" spans="3:12" x14ac:dyDescent="0.4">
      <c r="C383" s="42">
        <v>45057</v>
      </c>
      <c r="D383" s="12">
        <v>-9.7087378640778078E-3</v>
      </c>
      <c r="L383" s="42"/>
    </row>
    <row r="384" spans="3:12" x14ac:dyDescent="0.4">
      <c r="C384" s="42">
        <v>45058</v>
      </c>
      <c r="D384" s="12">
        <v>5.5147058823529762E-3</v>
      </c>
      <c r="L384" s="42"/>
    </row>
    <row r="385" spans="3:12" x14ac:dyDescent="0.4">
      <c r="C385" s="42">
        <v>45059</v>
      </c>
      <c r="D385" s="12" t="e">
        <v>#N/A</v>
      </c>
      <c r="L385" s="42"/>
    </row>
    <row r="386" spans="3:12" x14ac:dyDescent="0.4">
      <c r="C386" s="42">
        <v>45060</v>
      </c>
      <c r="D386" s="12" t="e">
        <v>#N/A</v>
      </c>
      <c r="L386" s="42"/>
    </row>
    <row r="387" spans="3:12" x14ac:dyDescent="0.4">
      <c r="C387" s="42">
        <v>45061</v>
      </c>
      <c r="D387" s="12">
        <v>3.900060938452167E-2</v>
      </c>
      <c r="L387" s="42"/>
    </row>
    <row r="388" spans="3:12" x14ac:dyDescent="0.4">
      <c r="C388" s="42">
        <v>45062</v>
      </c>
      <c r="D388" s="12">
        <v>1.1143695014662792E-2</v>
      </c>
      <c r="L388" s="42"/>
    </row>
    <row r="389" spans="3:12" x14ac:dyDescent="0.4">
      <c r="C389" s="42">
        <v>45063</v>
      </c>
      <c r="D389" s="12">
        <v>-5.8004640371229696E-3</v>
      </c>
      <c r="L389" s="42"/>
    </row>
    <row r="390" spans="3:12" x14ac:dyDescent="0.4">
      <c r="C390" s="42">
        <v>45064</v>
      </c>
      <c r="D390" s="12">
        <v>-8.7514585764294044E-3</v>
      </c>
      <c r="L390" s="42"/>
    </row>
    <row r="391" spans="3:12" x14ac:dyDescent="0.4">
      <c r="C391" s="42">
        <v>45065</v>
      </c>
      <c r="D391" s="12">
        <v>-1.2360211889346809E-2</v>
      </c>
      <c r="L391" s="42"/>
    </row>
    <row r="392" spans="3:12" x14ac:dyDescent="0.4">
      <c r="C392" s="42">
        <v>45066</v>
      </c>
      <c r="D392" s="12" t="e">
        <v>#N/A</v>
      </c>
      <c r="L392" s="42"/>
    </row>
    <row r="393" spans="3:12" x14ac:dyDescent="0.4">
      <c r="C393" s="42">
        <v>45067</v>
      </c>
      <c r="D393" s="12" t="e">
        <v>#N/A</v>
      </c>
      <c r="L393" s="42"/>
    </row>
    <row r="394" spans="3:12" x14ac:dyDescent="0.4">
      <c r="C394" s="42">
        <v>45068</v>
      </c>
      <c r="D394" s="12">
        <v>2.1008403361344477E-2</v>
      </c>
      <c r="L394" s="42"/>
    </row>
    <row r="395" spans="3:12" x14ac:dyDescent="0.4">
      <c r="C395" s="42">
        <v>45069</v>
      </c>
      <c r="D395" s="12">
        <v>-1.3521457965902215E-2</v>
      </c>
      <c r="L395" s="42"/>
    </row>
    <row r="396" spans="3:12" x14ac:dyDescent="0.4">
      <c r="C396" s="42">
        <v>45070</v>
      </c>
      <c r="D396" s="12">
        <v>-9.5351609058404677E-3</v>
      </c>
      <c r="L396" s="42"/>
    </row>
    <row r="397" spans="3:12" x14ac:dyDescent="0.4">
      <c r="C397" s="42">
        <v>45071</v>
      </c>
      <c r="D397" s="12">
        <v>-3.0084235860409134E-2</v>
      </c>
      <c r="L397" s="42"/>
    </row>
    <row r="398" spans="3:12" x14ac:dyDescent="0.4">
      <c r="C398" s="42">
        <v>45072</v>
      </c>
      <c r="D398" s="12" t="e">
        <v>#N/A</v>
      </c>
      <c r="L398" s="42"/>
    </row>
    <row r="399" spans="3:12" x14ac:dyDescent="0.4">
      <c r="C399" s="42">
        <v>45073</v>
      </c>
      <c r="D399" s="12" t="e">
        <v>#N/A</v>
      </c>
      <c r="L399" s="42"/>
    </row>
    <row r="400" spans="3:12" x14ac:dyDescent="0.4">
      <c r="C400" s="42">
        <v>45074</v>
      </c>
      <c r="D400" s="12" t="e">
        <v>#N/A</v>
      </c>
      <c r="L400" s="42"/>
    </row>
    <row r="401" spans="3:12" x14ac:dyDescent="0.4">
      <c r="C401" s="42">
        <v>45075</v>
      </c>
      <c r="D401" s="12">
        <v>-2.8535980148883314E-2</v>
      </c>
      <c r="L401" s="42"/>
    </row>
    <row r="402" spans="3:12" x14ac:dyDescent="0.4">
      <c r="C402" s="42">
        <v>45076</v>
      </c>
      <c r="D402" s="12">
        <v>9.5785440613027299E-3</v>
      </c>
      <c r="L402" s="42"/>
    </row>
    <row r="403" spans="3:12" x14ac:dyDescent="0.4">
      <c r="C403" s="42">
        <v>45077</v>
      </c>
      <c r="D403" s="12">
        <v>-1.7710309930423763E-2</v>
      </c>
      <c r="L403" s="42"/>
    </row>
    <row r="404" spans="3:12" x14ac:dyDescent="0.4">
      <c r="C404" s="42">
        <v>45078</v>
      </c>
      <c r="D404" s="12">
        <v>1.5453960077269733E-2</v>
      </c>
      <c r="L404" s="42"/>
    </row>
    <row r="405" spans="3:12" x14ac:dyDescent="0.4">
      <c r="C405" s="42">
        <v>45079</v>
      </c>
      <c r="D405" s="12">
        <v>5.9606848446417227E-2</v>
      </c>
      <c r="L405" s="42"/>
    </row>
    <row r="406" spans="3:12" x14ac:dyDescent="0.4">
      <c r="C406" s="42">
        <v>45080</v>
      </c>
      <c r="D406" s="12" t="e">
        <v>#N/A</v>
      </c>
      <c r="L406" s="42"/>
    </row>
    <row r="407" spans="3:12" x14ac:dyDescent="0.4">
      <c r="C407" s="42">
        <v>45081</v>
      </c>
      <c r="D407" s="12" t="e">
        <v>#N/A</v>
      </c>
      <c r="L407" s="42"/>
    </row>
    <row r="408" spans="3:12" x14ac:dyDescent="0.4">
      <c r="C408" s="42">
        <v>45082</v>
      </c>
      <c r="D408" s="12">
        <v>1.1968880909635011E-2</v>
      </c>
      <c r="L408" s="42"/>
    </row>
    <row r="409" spans="3:12" x14ac:dyDescent="0.4">
      <c r="C409" s="42">
        <v>45083</v>
      </c>
      <c r="D409" s="12">
        <v>-2.0697811945594426E-2</v>
      </c>
      <c r="L409" s="42"/>
    </row>
    <row r="410" spans="3:12" x14ac:dyDescent="0.4">
      <c r="C410" s="42">
        <v>45084</v>
      </c>
      <c r="D410" s="12">
        <v>1.3285024154589542E-2</v>
      </c>
      <c r="L410" s="42"/>
    </row>
    <row r="411" spans="3:12" x14ac:dyDescent="0.4">
      <c r="C411" s="42">
        <v>45085</v>
      </c>
      <c r="D411" s="12">
        <v>-2.3837902264601169E-3</v>
      </c>
      <c r="L411" s="42"/>
    </row>
    <row r="412" spans="3:12" x14ac:dyDescent="0.4">
      <c r="C412" s="42">
        <v>45086</v>
      </c>
      <c r="D412" s="12">
        <v>3.584229390680988E-3</v>
      </c>
      <c r="L412" s="42"/>
    </row>
    <row r="413" spans="3:12" x14ac:dyDescent="0.4">
      <c r="C413" s="42">
        <v>45087</v>
      </c>
      <c r="D413" s="12" t="e">
        <v>#N/A</v>
      </c>
      <c r="L413" s="42"/>
    </row>
    <row r="414" spans="3:12" x14ac:dyDescent="0.4">
      <c r="C414" s="42">
        <v>45088</v>
      </c>
      <c r="D414" s="12" t="e">
        <v>#N/A</v>
      </c>
      <c r="L414" s="42"/>
    </row>
    <row r="415" spans="3:12" x14ac:dyDescent="0.4">
      <c r="C415" s="42">
        <v>45089</v>
      </c>
      <c r="D415" s="12">
        <v>7.1428571428571123E-3</v>
      </c>
      <c r="L415" s="42"/>
    </row>
    <row r="416" spans="3:12" x14ac:dyDescent="0.4">
      <c r="C416" s="42">
        <v>45090</v>
      </c>
      <c r="D416" s="12">
        <v>1.8912529550827454E-2</v>
      </c>
      <c r="L416" s="42"/>
    </row>
    <row r="417" spans="3:12" x14ac:dyDescent="0.4">
      <c r="C417" s="42">
        <v>45091</v>
      </c>
      <c r="D417" s="12">
        <v>2.3201856148492325E-3</v>
      </c>
      <c r="L417" s="42"/>
    </row>
    <row r="418" spans="3:12" x14ac:dyDescent="0.4">
      <c r="C418" s="42">
        <v>45092</v>
      </c>
      <c r="D418" s="12">
        <v>2.7199074074073983E-2</v>
      </c>
      <c r="L418" s="42"/>
    </row>
    <row r="419" spans="3:12" x14ac:dyDescent="0.4">
      <c r="C419" s="42">
        <v>45093</v>
      </c>
      <c r="D419" s="12">
        <v>2.253521126760559E-2</v>
      </c>
      <c r="L419" s="42"/>
    </row>
    <row r="420" spans="3:12" x14ac:dyDescent="0.4">
      <c r="C420" s="42">
        <v>45094</v>
      </c>
      <c r="D420" s="12" t="e">
        <v>#N/A</v>
      </c>
      <c r="L420" s="42"/>
    </row>
    <row r="421" spans="3:12" x14ac:dyDescent="0.4">
      <c r="C421" s="42">
        <v>45095</v>
      </c>
      <c r="D421" s="12" t="e">
        <v>#N/A</v>
      </c>
      <c r="L421" s="42"/>
    </row>
    <row r="422" spans="3:12" x14ac:dyDescent="0.4">
      <c r="C422" s="42">
        <v>45096</v>
      </c>
      <c r="D422" s="12">
        <v>-1.5977961432506845E-2</v>
      </c>
      <c r="L422" s="42"/>
    </row>
    <row r="423" spans="3:12" x14ac:dyDescent="0.4">
      <c r="C423" s="42">
        <v>45097</v>
      </c>
      <c r="D423" s="12">
        <v>-2.0156774916013351E-2</v>
      </c>
      <c r="L423" s="42"/>
    </row>
    <row r="424" spans="3:12" x14ac:dyDescent="0.4">
      <c r="C424" s="42">
        <v>45098</v>
      </c>
      <c r="D424" s="12">
        <v>-2.7428571428571635E-2</v>
      </c>
      <c r="L424" s="42"/>
    </row>
    <row r="425" spans="3:12" x14ac:dyDescent="0.4">
      <c r="C425" s="42">
        <v>45099</v>
      </c>
      <c r="D425" s="12" t="e">
        <v>#N/A</v>
      </c>
      <c r="L425" s="42"/>
    </row>
    <row r="426" spans="3:12" x14ac:dyDescent="0.4">
      <c r="C426" s="42">
        <v>45100</v>
      </c>
      <c r="D426" s="12">
        <v>-9.988249118683722E-3</v>
      </c>
      <c r="L426" s="42"/>
    </row>
    <row r="427" spans="3:12" x14ac:dyDescent="0.4">
      <c r="C427" s="42">
        <v>45101</v>
      </c>
      <c r="D427" s="12" t="e">
        <v>#N/A</v>
      </c>
      <c r="L427" s="42"/>
    </row>
    <row r="428" spans="3:12" x14ac:dyDescent="0.4">
      <c r="C428" s="42">
        <v>45102</v>
      </c>
      <c r="D428" s="12" t="e">
        <v>#N/A</v>
      </c>
      <c r="L428" s="42"/>
    </row>
    <row r="429" spans="3:12" x14ac:dyDescent="0.4">
      <c r="C429" s="42">
        <v>45103</v>
      </c>
      <c r="D429" s="12">
        <v>-1.2462908011869465E-2</v>
      </c>
      <c r="L429" s="42"/>
    </row>
    <row r="430" spans="3:12" x14ac:dyDescent="0.4">
      <c r="C430" s="42">
        <v>45104</v>
      </c>
      <c r="D430" s="12">
        <v>2.5841346153846013E-2</v>
      </c>
      <c r="L430" s="42"/>
    </row>
    <row r="431" spans="3:12" x14ac:dyDescent="0.4">
      <c r="C431" s="42">
        <v>45105</v>
      </c>
      <c r="D431" s="12">
        <v>-1.5231400117164498E-2</v>
      </c>
      <c r="L431" s="42"/>
    </row>
    <row r="432" spans="3:12" x14ac:dyDescent="0.4">
      <c r="C432" s="42">
        <v>45106</v>
      </c>
      <c r="D432" s="12">
        <v>-7.733491969065971E-3</v>
      </c>
      <c r="L432" s="42"/>
    </row>
    <row r="433" spans="3:12" x14ac:dyDescent="0.4">
      <c r="C433" s="42">
        <v>45107</v>
      </c>
      <c r="D433" s="12">
        <v>-5.995203836930486E-3</v>
      </c>
      <c r="L433" s="42"/>
    </row>
    <row r="434" spans="3:12" x14ac:dyDescent="0.4">
      <c r="C434" s="42">
        <v>45108</v>
      </c>
      <c r="D434" s="12" t="e">
        <v>#N/A</v>
      </c>
      <c r="L434" s="42"/>
    </row>
    <row r="435" spans="3:12" x14ac:dyDescent="0.4">
      <c r="C435" s="42">
        <v>45109</v>
      </c>
      <c r="D435" s="12" t="e">
        <v>#N/A</v>
      </c>
      <c r="L435" s="42"/>
    </row>
    <row r="436" spans="3:12" x14ac:dyDescent="0.4">
      <c r="C436" s="42">
        <v>45110</v>
      </c>
      <c r="D436" s="12">
        <v>1.9300361881785313E-2</v>
      </c>
      <c r="L436" s="42"/>
    </row>
    <row r="437" spans="3:12" x14ac:dyDescent="0.4">
      <c r="C437" s="42">
        <v>45111</v>
      </c>
      <c r="D437" s="12">
        <v>3.5502958579881499E-3</v>
      </c>
      <c r="L437" s="42"/>
    </row>
    <row r="438" spans="3:12" x14ac:dyDescent="0.4">
      <c r="C438" s="42">
        <v>45112</v>
      </c>
      <c r="D438" s="12">
        <v>-1.1202830188679336E-2</v>
      </c>
      <c r="L438" s="42"/>
    </row>
    <row r="439" spans="3:12" x14ac:dyDescent="0.4">
      <c r="C439" s="42">
        <v>45113</v>
      </c>
      <c r="D439" s="12">
        <v>-2.5641025641025501E-2</v>
      </c>
      <c r="L439" s="42"/>
    </row>
    <row r="440" spans="3:12" x14ac:dyDescent="0.4">
      <c r="C440" s="42">
        <v>45114</v>
      </c>
      <c r="D440" s="12">
        <v>-6.1199510403913619E-4</v>
      </c>
      <c r="L440" s="42"/>
    </row>
    <row r="441" spans="3:12" x14ac:dyDescent="0.4">
      <c r="C441" s="42">
        <v>45115</v>
      </c>
      <c r="D441" s="12" t="e">
        <v>#N/A</v>
      </c>
      <c r="L441" s="42"/>
    </row>
    <row r="442" spans="3:12" x14ac:dyDescent="0.4">
      <c r="C442" s="42">
        <v>45116</v>
      </c>
      <c r="D442" s="12" t="e">
        <v>#N/A</v>
      </c>
      <c r="L442" s="42"/>
    </row>
    <row r="443" spans="3:12" x14ac:dyDescent="0.4">
      <c r="C443" s="42">
        <v>45117</v>
      </c>
      <c r="D443" s="12">
        <v>6.736068585425423E-3</v>
      </c>
      <c r="L443" s="42"/>
    </row>
    <row r="444" spans="3:12" x14ac:dyDescent="0.4">
      <c r="C444" s="42">
        <v>45118</v>
      </c>
      <c r="D444" s="12">
        <v>1.5206812652068205E-2</v>
      </c>
      <c r="L444" s="42"/>
    </row>
    <row r="445" spans="3:12" x14ac:dyDescent="0.4">
      <c r="C445" s="42">
        <v>45119</v>
      </c>
      <c r="D445" s="12">
        <v>1.8573996405032843E-2</v>
      </c>
      <c r="L445" s="42"/>
    </row>
    <row r="446" spans="3:12" x14ac:dyDescent="0.4">
      <c r="C446" s="42">
        <v>45120</v>
      </c>
      <c r="D446" s="12">
        <v>2.8823529411764887E-2</v>
      </c>
      <c r="L446" s="42"/>
    </row>
    <row r="447" spans="3:12" x14ac:dyDescent="0.4">
      <c r="C447" s="42">
        <v>45121</v>
      </c>
      <c r="D447" s="12">
        <v>8.0045740423098019E-3</v>
      </c>
      <c r="L447" s="42"/>
    </row>
    <row r="448" spans="3:12" x14ac:dyDescent="0.4">
      <c r="C448" s="42">
        <v>45122</v>
      </c>
      <c r="D448" s="12" t="e">
        <v>#N/A</v>
      </c>
      <c r="L448" s="42"/>
    </row>
    <row r="449" spans="3:12" x14ac:dyDescent="0.4">
      <c r="C449" s="42">
        <v>45123</v>
      </c>
      <c r="D449" s="12" t="e">
        <v>#N/A</v>
      </c>
      <c r="L449" s="42"/>
    </row>
    <row r="450" spans="3:12" x14ac:dyDescent="0.4">
      <c r="C450" s="42">
        <v>45124</v>
      </c>
      <c r="D450" s="12" t="e">
        <v>#N/A</v>
      </c>
      <c r="L450" s="42"/>
    </row>
    <row r="451" spans="3:12" x14ac:dyDescent="0.4">
      <c r="C451" s="42">
        <v>45125</v>
      </c>
      <c r="D451" s="12">
        <v>-4.5944412932501455E-2</v>
      </c>
      <c r="L451" s="42"/>
    </row>
    <row r="452" spans="3:12" x14ac:dyDescent="0.4">
      <c r="C452" s="42">
        <v>45126</v>
      </c>
      <c r="D452" s="12">
        <v>-1.0107015457788334E-2</v>
      </c>
      <c r="L452" s="42"/>
    </row>
    <row r="453" spans="3:12" x14ac:dyDescent="0.4">
      <c r="C453" s="42">
        <v>45127</v>
      </c>
      <c r="D453" s="12">
        <v>-6.0060060060056978E-4</v>
      </c>
      <c r="L453" s="42"/>
    </row>
    <row r="454" spans="3:12" x14ac:dyDescent="0.4">
      <c r="C454" s="42">
        <v>45128</v>
      </c>
      <c r="D454" s="12">
        <v>6.009615384615076E-4</v>
      </c>
      <c r="L454" s="42"/>
    </row>
    <row r="455" spans="3:12" x14ac:dyDescent="0.4">
      <c r="C455" s="42">
        <v>45129</v>
      </c>
      <c r="D455" s="12" t="e">
        <v>#N/A</v>
      </c>
      <c r="L455" s="42"/>
    </row>
    <row r="456" spans="3:12" x14ac:dyDescent="0.4">
      <c r="C456" s="42">
        <v>45130</v>
      </c>
      <c r="D456" s="12" t="e">
        <v>#N/A</v>
      </c>
      <c r="L456" s="42"/>
    </row>
    <row r="457" spans="3:12" x14ac:dyDescent="0.4">
      <c r="C457" s="42">
        <v>45131</v>
      </c>
      <c r="D457" s="12">
        <v>-2.4024024024023975E-2</v>
      </c>
      <c r="L457" s="42"/>
    </row>
    <row r="458" spans="3:12" x14ac:dyDescent="0.4">
      <c r="C458" s="42">
        <v>45132</v>
      </c>
      <c r="D458" s="12">
        <v>6.15384615384615E-2</v>
      </c>
      <c r="L458" s="42"/>
    </row>
    <row r="459" spans="3:12" x14ac:dyDescent="0.4">
      <c r="C459" s="42">
        <v>45133</v>
      </c>
      <c r="D459" s="12">
        <v>-1.1594202898550784E-2</v>
      </c>
      <c r="L459" s="42"/>
    </row>
    <row r="460" spans="3:12" x14ac:dyDescent="0.4">
      <c r="C460" s="42">
        <v>45134</v>
      </c>
      <c r="D460" s="12">
        <v>8.2111436950147373E-3</v>
      </c>
      <c r="L460" s="42"/>
    </row>
    <row r="461" spans="3:12" x14ac:dyDescent="0.4">
      <c r="C461" s="42">
        <v>45135</v>
      </c>
      <c r="D461" s="12">
        <v>1.9197207678883069E-2</v>
      </c>
      <c r="L461" s="42"/>
    </row>
    <row r="462" spans="3:12" x14ac:dyDescent="0.4">
      <c r="C462" s="42">
        <v>45136</v>
      </c>
      <c r="D462" s="12" t="e">
        <v>#N/A</v>
      </c>
      <c r="L462" s="42"/>
    </row>
    <row r="463" spans="3:12" x14ac:dyDescent="0.4">
      <c r="C463" s="42">
        <v>45137</v>
      </c>
      <c r="D463" s="12" t="e">
        <v>#N/A</v>
      </c>
      <c r="L463" s="42"/>
    </row>
    <row r="464" spans="3:12" x14ac:dyDescent="0.4">
      <c r="C464" s="42">
        <v>45138</v>
      </c>
      <c r="D464" s="12">
        <v>1.1415525114155148E-2</v>
      </c>
      <c r="L464" s="42"/>
    </row>
    <row r="465" spans="3:12" x14ac:dyDescent="0.4">
      <c r="C465" s="42">
        <v>45139</v>
      </c>
      <c r="D465" s="12">
        <v>-1.1286681715575043E-3</v>
      </c>
      <c r="L465" s="42"/>
    </row>
    <row r="466" spans="3:12" x14ac:dyDescent="0.4">
      <c r="C466" s="42">
        <v>45140</v>
      </c>
      <c r="D466" s="12">
        <v>-2.9943502824858814E-2</v>
      </c>
      <c r="L466" s="42"/>
    </row>
    <row r="467" spans="3:12" x14ac:dyDescent="0.4">
      <c r="C467" s="42">
        <v>45141</v>
      </c>
      <c r="D467" s="12">
        <v>-3.4944670937681862E-3</v>
      </c>
      <c r="L467" s="42"/>
    </row>
    <row r="468" spans="3:12" x14ac:dyDescent="0.4">
      <c r="C468" s="42">
        <v>45142</v>
      </c>
      <c r="D468" s="12">
        <v>3.50672121566334E-3</v>
      </c>
      <c r="L468" s="42"/>
    </row>
    <row r="469" spans="3:12" x14ac:dyDescent="0.4">
      <c r="C469" s="42">
        <v>45143</v>
      </c>
      <c r="D469" s="12" t="e">
        <v>#N/A</v>
      </c>
      <c r="L469" s="42"/>
    </row>
    <row r="470" spans="3:12" x14ac:dyDescent="0.4">
      <c r="C470" s="42">
        <v>45144</v>
      </c>
      <c r="D470" s="12" t="e">
        <v>#N/A</v>
      </c>
      <c r="L470" s="42"/>
    </row>
    <row r="471" spans="3:12" x14ac:dyDescent="0.4">
      <c r="C471" s="42">
        <v>45145</v>
      </c>
      <c r="D471" s="12">
        <v>-6.4065230052417011E-3</v>
      </c>
      <c r="L471" s="42"/>
    </row>
    <row r="472" spans="3:12" x14ac:dyDescent="0.4">
      <c r="C472" s="42">
        <v>45146</v>
      </c>
      <c r="D472" s="12">
        <v>-1.875732708089084E-2</v>
      </c>
      <c r="L472" s="42"/>
    </row>
    <row r="473" spans="3:12" x14ac:dyDescent="0.4">
      <c r="C473" s="42">
        <v>45147</v>
      </c>
      <c r="D473" s="12">
        <v>7.1684587813619759E-3</v>
      </c>
      <c r="L473" s="42"/>
    </row>
    <row r="474" spans="3:12" x14ac:dyDescent="0.4">
      <c r="C474" s="42">
        <v>45148</v>
      </c>
      <c r="D474" s="12">
        <v>7.7105575326215283E-3</v>
      </c>
      <c r="L474" s="42"/>
    </row>
    <row r="475" spans="3:12" x14ac:dyDescent="0.4">
      <c r="C475" s="42">
        <v>45149</v>
      </c>
      <c r="D475" s="12">
        <v>-1.177163037080625E-2</v>
      </c>
      <c r="L475" s="42"/>
    </row>
    <row r="476" spans="3:12" x14ac:dyDescent="0.4">
      <c r="C476" s="42">
        <v>45150</v>
      </c>
      <c r="D476" s="12" t="e">
        <v>#N/A</v>
      </c>
      <c r="L476" s="42"/>
    </row>
    <row r="477" spans="3:12" x14ac:dyDescent="0.4">
      <c r="C477" s="42">
        <v>45151</v>
      </c>
      <c r="D477" s="12" t="e">
        <v>#N/A</v>
      </c>
      <c r="L477" s="42"/>
    </row>
    <row r="478" spans="3:12" x14ac:dyDescent="0.4">
      <c r="C478" s="42">
        <v>45152</v>
      </c>
      <c r="D478" s="12">
        <v>-7.742703990470624E-3</v>
      </c>
      <c r="L478" s="42"/>
    </row>
    <row r="479" spans="3:12" x14ac:dyDescent="0.4">
      <c r="C479" s="42">
        <v>45153</v>
      </c>
      <c r="D479" s="12">
        <v>-1.8007202881151537E-3</v>
      </c>
      <c r="L479" s="42"/>
    </row>
    <row r="480" spans="3:12" x14ac:dyDescent="0.4">
      <c r="C480" s="42">
        <v>45154</v>
      </c>
      <c r="D480" s="12">
        <v>-1.1425135297654931E-2</v>
      </c>
      <c r="L480" s="42"/>
    </row>
    <row r="481" spans="3:12" x14ac:dyDescent="0.4">
      <c r="C481" s="42">
        <v>45155</v>
      </c>
      <c r="D481" s="12">
        <v>1.2165450121654563E-2</v>
      </c>
      <c r="L481" s="42"/>
    </row>
    <row r="482" spans="3:12" x14ac:dyDescent="0.4">
      <c r="C482" s="42">
        <v>45156</v>
      </c>
      <c r="D482" s="12">
        <v>-2.3437499999999983E-2</v>
      </c>
      <c r="L482" s="42"/>
    </row>
    <row r="483" spans="3:12" x14ac:dyDescent="0.4">
      <c r="C483" s="42">
        <v>45157</v>
      </c>
      <c r="D483" s="12" t="e">
        <v>#N/A</v>
      </c>
      <c r="L483" s="42"/>
    </row>
    <row r="484" spans="3:12" x14ac:dyDescent="0.4">
      <c r="C484" s="42">
        <v>45158</v>
      </c>
      <c r="D484" s="12" t="e">
        <v>#N/A</v>
      </c>
      <c r="L484" s="42"/>
    </row>
    <row r="485" spans="3:12" x14ac:dyDescent="0.4">
      <c r="C485" s="42">
        <v>45159</v>
      </c>
      <c r="D485" s="12">
        <v>-2.1538461538461649E-2</v>
      </c>
      <c r="L485" s="42"/>
    </row>
    <row r="486" spans="3:12" x14ac:dyDescent="0.4">
      <c r="C486" s="42">
        <v>45160</v>
      </c>
      <c r="D486" s="12">
        <v>3.1446540880503307E-3</v>
      </c>
      <c r="L486" s="42"/>
    </row>
    <row r="487" spans="3:12" x14ac:dyDescent="0.4">
      <c r="C487" s="42">
        <v>45161</v>
      </c>
      <c r="D487" s="12">
        <v>-3.13479623824453E-3</v>
      </c>
      <c r="L487" s="42"/>
    </row>
    <row r="488" spans="3:12" x14ac:dyDescent="0.4">
      <c r="C488" s="42">
        <v>45162</v>
      </c>
      <c r="D488" s="12">
        <v>2.2641509433962349E-2</v>
      </c>
      <c r="L488" s="42"/>
    </row>
    <row r="489" spans="3:12" x14ac:dyDescent="0.4">
      <c r="C489" s="42">
        <v>45163</v>
      </c>
      <c r="D489" s="12">
        <v>-1.5990159901599063E-2</v>
      </c>
      <c r="L489" s="42"/>
    </row>
    <row r="490" spans="3:12" x14ac:dyDescent="0.4">
      <c r="C490" s="42">
        <v>45164</v>
      </c>
      <c r="D490" s="12" t="e">
        <v>#N/A</v>
      </c>
      <c r="L490" s="42"/>
    </row>
    <row r="491" spans="3:12" x14ac:dyDescent="0.4">
      <c r="C491" s="42">
        <v>45165</v>
      </c>
      <c r="D491" s="12" t="e">
        <v>#N/A</v>
      </c>
      <c r="L491" s="42"/>
    </row>
    <row r="492" spans="3:12" x14ac:dyDescent="0.4">
      <c r="C492" s="42">
        <v>45166</v>
      </c>
      <c r="D492" s="12">
        <v>1.6250000000000049E-2</v>
      </c>
      <c r="L492" s="42"/>
    </row>
    <row r="493" spans="3:12" x14ac:dyDescent="0.4">
      <c r="C493" s="42">
        <v>45167</v>
      </c>
      <c r="D493" s="12">
        <v>1.2915129151291371E-2</v>
      </c>
      <c r="L493" s="42"/>
    </row>
    <row r="494" spans="3:12" x14ac:dyDescent="0.4">
      <c r="C494" s="42">
        <v>45168</v>
      </c>
      <c r="D494" s="12">
        <v>-1.0928961748633663E-2</v>
      </c>
      <c r="L494" s="42"/>
    </row>
    <row r="495" spans="3:12" x14ac:dyDescent="0.4">
      <c r="C495" s="42">
        <v>45169</v>
      </c>
      <c r="D495" s="12">
        <v>-2.4554941682013976E-3</v>
      </c>
      <c r="L495" s="42"/>
    </row>
    <row r="496" spans="3:12" x14ac:dyDescent="0.4">
      <c r="C496" s="42">
        <v>45170</v>
      </c>
      <c r="D496" s="12" t="e">
        <v>#N/A</v>
      </c>
      <c r="L496" s="42"/>
    </row>
    <row r="497" spans="3:12" x14ac:dyDescent="0.4">
      <c r="C497" s="42">
        <v>45171</v>
      </c>
      <c r="D497" s="12" t="e">
        <v>#N/A</v>
      </c>
      <c r="L497" s="42"/>
    </row>
    <row r="498" spans="3:12" x14ac:dyDescent="0.4">
      <c r="C498" s="42">
        <v>45172</v>
      </c>
      <c r="D498" s="12" t="e">
        <v>#N/A</v>
      </c>
      <c r="L498" s="42"/>
    </row>
    <row r="499" spans="3:12" x14ac:dyDescent="0.4">
      <c r="C499" s="42">
        <v>45173</v>
      </c>
      <c r="D499" s="12">
        <v>2.5846153846153734E-2</v>
      </c>
      <c r="L499" s="42"/>
    </row>
    <row r="500" spans="3:12" x14ac:dyDescent="0.4">
      <c r="C500" s="42">
        <v>45174</v>
      </c>
      <c r="D500" s="12">
        <v>-1.3197360527894423E-2</v>
      </c>
      <c r="L500" s="42"/>
    </row>
    <row r="501" spans="3:12" x14ac:dyDescent="0.4">
      <c r="C501" s="42">
        <v>45175</v>
      </c>
      <c r="D501" s="12">
        <v>-4.2553191489359517E-3</v>
      </c>
      <c r="L501" s="42"/>
    </row>
    <row r="502" spans="3:12" x14ac:dyDescent="0.4">
      <c r="C502" s="42">
        <v>45176</v>
      </c>
      <c r="D502" s="12">
        <v>-1.8315018315018406E-2</v>
      </c>
      <c r="L502" s="42"/>
    </row>
    <row r="503" spans="3:12" x14ac:dyDescent="0.4">
      <c r="C503" s="42">
        <v>45177</v>
      </c>
      <c r="D503" s="12" t="e">
        <v>#N/A</v>
      </c>
      <c r="L503" s="42"/>
    </row>
    <row r="504" spans="3:12" x14ac:dyDescent="0.4">
      <c r="C504" s="42">
        <v>45178</v>
      </c>
      <c r="D504" s="12" t="e">
        <v>#N/A</v>
      </c>
      <c r="L504" s="42"/>
    </row>
    <row r="505" spans="3:12" x14ac:dyDescent="0.4">
      <c r="C505" s="42">
        <v>45179</v>
      </c>
      <c r="D505" s="12" t="e">
        <v>#N/A</v>
      </c>
      <c r="L505" s="42"/>
    </row>
    <row r="506" spans="3:12" x14ac:dyDescent="0.4">
      <c r="C506" s="42">
        <v>45180</v>
      </c>
      <c r="D506" s="12">
        <v>7.462686567164146E-3</v>
      </c>
      <c r="L506" s="42"/>
    </row>
    <row r="507" spans="3:12" x14ac:dyDescent="0.4">
      <c r="C507" s="42">
        <v>45181</v>
      </c>
      <c r="D507" s="12">
        <v>-6.1728395061728704E-3</v>
      </c>
      <c r="L507" s="42"/>
    </row>
    <row r="508" spans="3:12" x14ac:dyDescent="0.4">
      <c r="C508" s="42">
        <v>45182</v>
      </c>
      <c r="D508" s="12">
        <v>-5.5900621118013059E-3</v>
      </c>
      <c r="L508" s="42"/>
    </row>
    <row r="509" spans="3:12" x14ac:dyDescent="0.4">
      <c r="C509" s="42">
        <v>45183</v>
      </c>
      <c r="D509" s="12">
        <v>-1.2492192379762008E-3</v>
      </c>
      <c r="L509" s="42"/>
    </row>
    <row r="510" spans="3:12" x14ac:dyDescent="0.4">
      <c r="C510" s="42">
        <v>45184</v>
      </c>
      <c r="D510" s="12">
        <v>-8.1300813008129431E-3</v>
      </c>
      <c r="L510" s="42"/>
    </row>
    <row r="511" spans="3:12" x14ac:dyDescent="0.4">
      <c r="C511" s="42">
        <v>45185</v>
      </c>
      <c r="D511" s="12" t="e">
        <v>#N/A</v>
      </c>
      <c r="L511" s="42"/>
    </row>
    <row r="512" spans="3:12" x14ac:dyDescent="0.4">
      <c r="C512" s="42">
        <v>45186</v>
      </c>
      <c r="D512" s="12" t="e">
        <v>#N/A</v>
      </c>
      <c r="L512" s="42"/>
    </row>
    <row r="513" spans="3:12" x14ac:dyDescent="0.4">
      <c r="C513" s="42">
        <v>45187</v>
      </c>
      <c r="D513" s="12">
        <v>-1.5762925598991253E-2</v>
      </c>
      <c r="L513" s="42"/>
    </row>
    <row r="514" spans="3:12" x14ac:dyDescent="0.4">
      <c r="C514" s="42">
        <v>45188</v>
      </c>
      <c r="D514" s="12">
        <v>6.4061499039074225E-4</v>
      </c>
      <c r="L514" s="42"/>
    </row>
    <row r="515" spans="3:12" x14ac:dyDescent="0.4">
      <c r="C515" s="42">
        <v>45189</v>
      </c>
      <c r="D515" s="12">
        <v>-1.024327784891167E-2</v>
      </c>
      <c r="L515" s="42"/>
    </row>
    <row r="516" spans="3:12" x14ac:dyDescent="0.4">
      <c r="C516" s="42">
        <v>45190</v>
      </c>
      <c r="D516" s="12">
        <v>-2.0051746442431968E-2</v>
      </c>
      <c r="L516" s="42"/>
    </row>
    <row r="517" spans="3:12" x14ac:dyDescent="0.4">
      <c r="C517" s="42">
        <v>45191</v>
      </c>
      <c r="D517" s="12">
        <v>3.4983498349835045E-2</v>
      </c>
      <c r="L517" s="42"/>
    </row>
    <row r="518" spans="3:12" x14ac:dyDescent="0.4">
      <c r="C518" s="42">
        <v>45192</v>
      </c>
      <c r="D518" s="12" t="e">
        <v>#N/A</v>
      </c>
    </row>
    <row r="519" spans="3:12" x14ac:dyDescent="0.4">
      <c r="C519" s="42">
        <v>45193</v>
      </c>
      <c r="D519" s="12" t="e">
        <v>#N/A</v>
      </c>
    </row>
    <row r="520" spans="3:12" x14ac:dyDescent="0.4">
      <c r="C520" s="42">
        <v>45194</v>
      </c>
      <c r="D520" s="12">
        <v>-2.9336734693877663E-2</v>
      </c>
    </row>
    <row r="521" spans="3:12" x14ac:dyDescent="0.4">
      <c r="C521" s="42">
        <v>45195</v>
      </c>
      <c r="D521" s="12">
        <v>-1.4454664914586071E-2</v>
      </c>
    </row>
    <row r="522" spans="3:12" x14ac:dyDescent="0.4">
      <c r="C522" s="42">
        <v>45196</v>
      </c>
      <c r="D522" s="12">
        <v>6.6666666666667009E-3</v>
      </c>
    </row>
    <row r="523" spans="3:12" x14ac:dyDescent="0.4">
      <c r="C523" s="42">
        <v>45197</v>
      </c>
      <c r="D523" s="12">
        <v>-1.523178807947035E-2</v>
      </c>
    </row>
    <row r="524" spans="3:12" x14ac:dyDescent="0.4">
      <c r="C524" s="42">
        <v>45198</v>
      </c>
      <c r="D524" s="12">
        <v>2.9589778076664425E-2</v>
      </c>
    </row>
    <row r="525" spans="3:12" x14ac:dyDescent="0.4">
      <c r="C525" s="42">
        <v>45199</v>
      </c>
      <c r="D525" s="12" t="e">
        <v>#N/A</v>
      </c>
    </row>
    <row r="526" spans="3:12" x14ac:dyDescent="0.4">
      <c r="C526" s="42">
        <v>45200</v>
      </c>
      <c r="D526" s="12" t="e">
        <v>#N/A</v>
      </c>
    </row>
    <row r="527" spans="3:12" x14ac:dyDescent="0.4">
      <c r="C527" s="42">
        <v>45201</v>
      </c>
      <c r="D527" s="12" t="e">
        <v>#N/A</v>
      </c>
    </row>
    <row r="528" spans="3:12" x14ac:dyDescent="0.4">
      <c r="C528" s="42">
        <v>45202</v>
      </c>
      <c r="D528" s="12">
        <v>-1.828870019595016E-2</v>
      </c>
    </row>
    <row r="529" spans="3:4" x14ac:dyDescent="0.4">
      <c r="C529" s="42">
        <v>45203</v>
      </c>
      <c r="D529" s="12">
        <v>-9.980039920159731E-3</v>
      </c>
    </row>
    <row r="530" spans="3:4" x14ac:dyDescent="0.4">
      <c r="C530" s="42">
        <v>45204</v>
      </c>
      <c r="D530" s="12">
        <v>7.3924731182795694E-3</v>
      </c>
    </row>
    <row r="531" spans="3:4" x14ac:dyDescent="0.4">
      <c r="C531" s="42">
        <v>45205</v>
      </c>
      <c r="D531" s="12">
        <v>1.8012008005336907E-2</v>
      </c>
    </row>
    <row r="532" spans="3:4" x14ac:dyDescent="0.4">
      <c r="C532" s="42">
        <v>45206</v>
      </c>
      <c r="D532" s="12" t="e">
        <v>#N/A</v>
      </c>
    </row>
    <row r="533" spans="3:4" x14ac:dyDescent="0.4">
      <c r="C533" s="42">
        <v>45207</v>
      </c>
      <c r="D533" s="12" t="e">
        <v>#N/A</v>
      </c>
    </row>
    <row r="534" spans="3:4" x14ac:dyDescent="0.4">
      <c r="C534" s="42">
        <v>45208</v>
      </c>
      <c r="D534" s="12">
        <v>5.8977719528177062E-3</v>
      </c>
    </row>
    <row r="535" spans="3:4" x14ac:dyDescent="0.4">
      <c r="C535" s="42">
        <v>45209</v>
      </c>
      <c r="D535" s="12">
        <v>3.9087947882735993E-3</v>
      </c>
    </row>
    <row r="536" spans="3:4" x14ac:dyDescent="0.4">
      <c r="C536" s="42">
        <v>45210</v>
      </c>
      <c r="D536" s="12">
        <v>9.0850097339390846E-3</v>
      </c>
    </row>
    <row r="537" spans="3:4" x14ac:dyDescent="0.4">
      <c r="C537" s="42">
        <v>45211</v>
      </c>
      <c r="D537" s="12">
        <v>1.8006430868167368E-2</v>
      </c>
    </row>
    <row r="538" spans="3:4" x14ac:dyDescent="0.4">
      <c r="C538" s="42">
        <v>45212</v>
      </c>
      <c r="D538" s="12">
        <v>-3.095388502842723E-2</v>
      </c>
    </row>
    <row r="539" spans="3:4" x14ac:dyDescent="0.4">
      <c r="C539" s="42">
        <v>45213</v>
      </c>
      <c r="D539" s="12" t="e">
        <v>#N/A</v>
      </c>
    </row>
    <row r="540" spans="3:4" x14ac:dyDescent="0.4">
      <c r="C540" s="42">
        <v>45214</v>
      </c>
      <c r="D540" s="12" t="e">
        <v>#N/A</v>
      </c>
    </row>
    <row r="541" spans="3:4" x14ac:dyDescent="0.4">
      <c r="C541" s="42">
        <v>45215</v>
      </c>
      <c r="D541" s="12">
        <v>-1.8252933507170777E-2</v>
      </c>
    </row>
    <row r="542" spans="3:4" x14ac:dyDescent="0.4">
      <c r="C542" s="42">
        <v>45216</v>
      </c>
      <c r="D542" s="12">
        <v>3.3200531208499506E-3</v>
      </c>
    </row>
    <row r="543" spans="3:4" x14ac:dyDescent="0.4">
      <c r="C543" s="42">
        <v>45217</v>
      </c>
      <c r="D543" s="12">
        <v>-7.2799470549305091E-3</v>
      </c>
    </row>
    <row r="544" spans="3:4" x14ac:dyDescent="0.4">
      <c r="C544" s="42">
        <v>45218</v>
      </c>
      <c r="D544" s="12">
        <v>-2.9333333333333333E-2</v>
      </c>
    </row>
    <row r="545" spans="3:4" x14ac:dyDescent="0.4">
      <c r="C545" s="42">
        <v>45219</v>
      </c>
      <c r="D545" s="12">
        <v>-7.5549450549450541E-3</v>
      </c>
    </row>
    <row r="546" spans="3:4" x14ac:dyDescent="0.4">
      <c r="C546" s="42">
        <v>45220</v>
      </c>
      <c r="D546" s="12" t="e">
        <v>#N/A</v>
      </c>
    </row>
    <row r="547" spans="3:4" x14ac:dyDescent="0.4">
      <c r="C547" s="42">
        <v>45221</v>
      </c>
      <c r="D547" s="12" t="e">
        <v>#N/A</v>
      </c>
    </row>
    <row r="548" spans="3:4" x14ac:dyDescent="0.4">
      <c r="C548" s="42">
        <v>45222</v>
      </c>
      <c r="D548" s="12" t="e">
        <v>#N/A</v>
      </c>
    </row>
    <row r="549" spans="3:4" x14ac:dyDescent="0.4">
      <c r="C549" s="42">
        <v>45223</v>
      </c>
      <c r="D549" s="12">
        <v>-2.0761245674740393E-2</v>
      </c>
    </row>
    <row r="550" spans="3:4" x14ac:dyDescent="0.4">
      <c r="C550" s="42">
        <v>45224</v>
      </c>
      <c r="D550" s="12">
        <v>1.6961130742049395E-2</v>
      </c>
    </row>
    <row r="551" spans="3:4" x14ac:dyDescent="0.4">
      <c r="C551" s="42">
        <v>45225</v>
      </c>
      <c r="D551" s="12">
        <v>-6.9492703266153496E-4</v>
      </c>
    </row>
    <row r="552" spans="3:4" x14ac:dyDescent="0.4">
      <c r="C552" s="42">
        <v>45226</v>
      </c>
      <c r="D552" s="12">
        <v>1.808066759388044E-2</v>
      </c>
    </row>
    <row r="553" spans="3:4" x14ac:dyDescent="0.4">
      <c r="C553" s="42">
        <v>45227</v>
      </c>
      <c r="D553" s="12" t="e">
        <v>#N/A</v>
      </c>
    </row>
    <row r="554" spans="3:4" x14ac:dyDescent="0.4">
      <c r="C554" s="42">
        <v>45228</v>
      </c>
      <c r="D554" s="12" t="e">
        <v>#N/A</v>
      </c>
    </row>
    <row r="555" spans="3:4" x14ac:dyDescent="0.4">
      <c r="C555" s="42">
        <v>45229</v>
      </c>
      <c r="D555" s="12">
        <v>8.8797814207647631E-3</v>
      </c>
    </row>
    <row r="556" spans="3:4" x14ac:dyDescent="0.4">
      <c r="C556" s="42">
        <v>45230</v>
      </c>
      <c r="D556" s="12">
        <v>-2.0988490182802858E-2</v>
      </c>
    </row>
    <row r="557" spans="3:4" x14ac:dyDescent="0.4">
      <c r="C557" s="42">
        <v>45231</v>
      </c>
      <c r="D557" s="12">
        <v>-7.6071922544951589E-3</v>
      </c>
    </row>
    <row r="558" spans="3:4" x14ac:dyDescent="0.4">
      <c r="C558" s="42">
        <v>45232</v>
      </c>
      <c r="D558" s="12">
        <v>5.5749128919861703E-3</v>
      </c>
    </row>
    <row r="559" spans="3:4" x14ac:dyDescent="0.4">
      <c r="C559" s="42">
        <v>45233</v>
      </c>
      <c r="D559" s="12">
        <v>4.8510048510048559E-2</v>
      </c>
    </row>
    <row r="560" spans="3:4" x14ac:dyDescent="0.4">
      <c r="C560" s="42">
        <v>45234</v>
      </c>
      <c r="D560" s="12" t="e">
        <v>#N/A</v>
      </c>
    </row>
    <row r="561" spans="3:4" x14ac:dyDescent="0.4">
      <c r="C561" s="42">
        <v>45235</v>
      </c>
      <c r="D561" s="12" t="e">
        <v>#N/A</v>
      </c>
    </row>
    <row r="562" spans="3:4" x14ac:dyDescent="0.4">
      <c r="C562" s="42">
        <v>45236</v>
      </c>
      <c r="D562" s="12">
        <v>3.3046926635822843E-2</v>
      </c>
    </row>
    <row r="563" spans="3:4" x14ac:dyDescent="0.4">
      <c r="C563" s="42">
        <v>45237</v>
      </c>
      <c r="D563" s="12">
        <v>-1.2795905310300767E-2</v>
      </c>
    </row>
    <row r="564" spans="3:4" x14ac:dyDescent="0.4">
      <c r="C564" s="42">
        <v>45238</v>
      </c>
      <c r="D564" s="12">
        <v>-6.4808813998718786E-4</v>
      </c>
    </row>
    <row r="565" spans="3:4" x14ac:dyDescent="0.4">
      <c r="C565" s="42">
        <v>45239</v>
      </c>
      <c r="D565" s="12">
        <v>-5.1880674448767008E-3</v>
      </c>
    </row>
    <row r="566" spans="3:4" x14ac:dyDescent="0.4">
      <c r="C566" s="42">
        <v>45240</v>
      </c>
      <c r="D566" s="12">
        <v>-1.3037809647979022E-2</v>
      </c>
    </row>
    <row r="567" spans="3:4" x14ac:dyDescent="0.4">
      <c r="C567" s="42">
        <v>45241</v>
      </c>
      <c r="D567" s="12" t="e">
        <v>#N/A</v>
      </c>
    </row>
    <row r="568" spans="3:4" x14ac:dyDescent="0.4">
      <c r="C568" s="42">
        <v>45242</v>
      </c>
      <c r="D568" s="12" t="e">
        <v>#N/A</v>
      </c>
    </row>
    <row r="569" spans="3:4" x14ac:dyDescent="0.4">
      <c r="C569" s="42">
        <v>45243</v>
      </c>
      <c r="D569" s="12">
        <v>2.3117569352707989E-2</v>
      </c>
    </row>
    <row r="570" spans="3:4" x14ac:dyDescent="0.4">
      <c r="C570" s="42">
        <v>45244</v>
      </c>
      <c r="D570" s="12">
        <v>-6.4557779212395432E-3</v>
      </c>
    </row>
    <row r="571" spans="3:4" x14ac:dyDescent="0.4">
      <c r="C571" s="42">
        <v>45245</v>
      </c>
      <c r="D571" s="12">
        <v>4.8083170890188535E-2</v>
      </c>
    </row>
    <row r="572" spans="3:4" x14ac:dyDescent="0.4">
      <c r="C572" s="42">
        <v>45246</v>
      </c>
      <c r="D572" s="12">
        <v>6.8195908245505263E-3</v>
      </c>
    </row>
    <row r="573" spans="3:4" x14ac:dyDescent="0.4">
      <c r="C573" s="42">
        <v>45247</v>
      </c>
      <c r="D573" s="12">
        <v>-2.9556650246305462E-2</v>
      </c>
    </row>
    <row r="574" spans="3:4" x14ac:dyDescent="0.4">
      <c r="C574" s="42">
        <v>45248</v>
      </c>
      <c r="D574" s="12" t="e">
        <v>#N/A</v>
      </c>
    </row>
    <row r="575" spans="3:4" x14ac:dyDescent="0.4">
      <c r="C575" s="42">
        <v>45249</v>
      </c>
      <c r="D575" s="12" t="e">
        <v>#N/A</v>
      </c>
    </row>
    <row r="576" spans="3:4" x14ac:dyDescent="0.4">
      <c r="C576" s="42">
        <v>45250</v>
      </c>
      <c r="D576" s="12">
        <v>3.6167512690355438E-2</v>
      </c>
    </row>
    <row r="577" spans="3:4" x14ac:dyDescent="0.4">
      <c r="C577" s="42">
        <v>45251</v>
      </c>
      <c r="D577" s="12">
        <v>-5.5113288426210053E-3</v>
      </c>
    </row>
    <row r="578" spans="3:4" x14ac:dyDescent="0.4">
      <c r="C578" s="42">
        <v>45252</v>
      </c>
      <c r="D578" s="12">
        <v>-1.2315270935961695E-3</v>
      </c>
    </row>
    <row r="579" spans="3:4" x14ac:dyDescent="0.4">
      <c r="C579" s="42">
        <v>45253</v>
      </c>
      <c r="D579" s="12">
        <v>1.4796547472256409E-2</v>
      </c>
    </row>
    <row r="580" spans="3:4" x14ac:dyDescent="0.4">
      <c r="C580" s="42">
        <v>45254</v>
      </c>
      <c r="D580" s="12">
        <v>-2.4301336573511502E-2</v>
      </c>
    </row>
    <row r="581" spans="3:4" x14ac:dyDescent="0.4">
      <c r="C581" s="42">
        <v>45255</v>
      </c>
      <c r="D581" s="12" t="e">
        <v>#N/A</v>
      </c>
    </row>
    <row r="582" spans="3:4" x14ac:dyDescent="0.4">
      <c r="C582" s="42">
        <v>45256</v>
      </c>
      <c r="D582" s="12" t="e">
        <v>#N/A</v>
      </c>
    </row>
    <row r="583" spans="3:4" x14ac:dyDescent="0.4">
      <c r="C583" s="42">
        <v>45257</v>
      </c>
      <c r="D583" s="12">
        <v>4.9813200498132967E-3</v>
      </c>
    </row>
    <row r="584" spans="3:4" x14ac:dyDescent="0.4">
      <c r="C584" s="42">
        <v>45258</v>
      </c>
      <c r="D584" s="12">
        <v>-9.9132589838909699E-3</v>
      </c>
    </row>
    <row r="585" spans="3:4" x14ac:dyDescent="0.4">
      <c r="C585" s="42">
        <v>45259</v>
      </c>
      <c r="D585" s="12">
        <v>-8.1351689612014378E-3</v>
      </c>
    </row>
    <row r="586" spans="3:4" x14ac:dyDescent="0.4">
      <c r="C586" s="42">
        <v>45260</v>
      </c>
      <c r="D586" s="12">
        <v>3.1545741324921113E-2</v>
      </c>
    </row>
    <row r="587" spans="3:4" x14ac:dyDescent="0.4">
      <c r="C587" s="42">
        <v>45261</v>
      </c>
      <c r="D587" s="12">
        <v>-2.4464831804281467E-2</v>
      </c>
    </row>
    <row r="588" spans="3:4" x14ac:dyDescent="0.4">
      <c r="C588" s="42">
        <v>45262</v>
      </c>
      <c r="D588" s="12" t="e">
        <v>#N/A</v>
      </c>
    </row>
    <row r="589" spans="3:4" x14ac:dyDescent="0.4">
      <c r="C589" s="42">
        <v>45263</v>
      </c>
      <c r="D589" s="12" t="e">
        <v>#N/A</v>
      </c>
    </row>
    <row r="590" spans="3:4" x14ac:dyDescent="0.4">
      <c r="C590" s="42">
        <v>45264</v>
      </c>
      <c r="D590" s="12">
        <v>-6.896551724137754E-3</v>
      </c>
    </row>
    <row r="591" spans="3:4" x14ac:dyDescent="0.4">
      <c r="C591" s="42">
        <v>45265</v>
      </c>
      <c r="D591" s="12">
        <v>-2.5252525252525377E-2</v>
      </c>
    </row>
    <row r="592" spans="3:4" x14ac:dyDescent="0.4">
      <c r="C592" s="42">
        <v>45266</v>
      </c>
      <c r="D592" s="12">
        <v>9.0673575129534504E-3</v>
      </c>
    </row>
    <row r="593" spans="3:4" x14ac:dyDescent="0.4">
      <c r="C593" s="42">
        <v>45267</v>
      </c>
      <c r="D593" s="12">
        <v>-1.219512195121961E-2</v>
      </c>
    </row>
    <row r="594" spans="3:4" x14ac:dyDescent="0.4">
      <c r="C594" s="42">
        <v>45268</v>
      </c>
      <c r="D594" s="12">
        <v>-7.1474983755683676E-3</v>
      </c>
    </row>
    <row r="595" spans="3:4" x14ac:dyDescent="0.4">
      <c r="C595" s="42">
        <v>45269</v>
      </c>
      <c r="D595" s="12" t="e">
        <v>#N/A</v>
      </c>
    </row>
    <row r="596" spans="3:4" x14ac:dyDescent="0.4">
      <c r="C596" s="42">
        <v>45270</v>
      </c>
      <c r="D596" s="12" t="e">
        <v>#N/A</v>
      </c>
    </row>
    <row r="597" spans="3:4" x14ac:dyDescent="0.4">
      <c r="C597" s="42">
        <v>45271</v>
      </c>
      <c r="D597" s="12">
        <v>5.2356020942405683E-3</v>
      </c>
    </row>
    <row r="598" spans="3:4" x14ac:dyDescent="0.4">
      <c r="C598" s="42">
        <v>45272</v>
      </c>
      <c r="D598" s="12">
        <v>1.3671875000000036E-2</v>
      </c>
    </row>
    <row r="599" spans="3:4" x14ac:dyDescent="0.4">
      <c r="C599" s="42">
        <v>45273</v>
      </c>
      <c r="D599" s="12">
        <v>-1.4129736673089276E-2</v>
      </c>
    </row>
    <row r="600" spans="3:4" x14ac:dyDescent="0.4">
      <c r="C600" s="42">
        <v>45274</v>
      </c>
      <c r="D600" s="12">
        <v>-1.9543973941368916E-3</v>
      </c>
    </row>
    <row r="601" spans="3:4" x14ac:dyDescent="0.4">
      <c r="C601" s="42">
        <v>45275</v>
      </c>
      <c r="D601" s="12">
        <v>2.6109660574412673E-2</v>
      </c>
    </row>
    <row r="602" spans="3:4" x14ac:dyDescent="0.4">
      <c r="C602" s="42">
        <v>45276</v>
      </c>
      <c r="D602" s="12" t="e">
        <v>#N/A</v>
      </c>
    </row>
    <row r="603" spans="3:4" x14ac:dyDescent="0.4">
      <c r="C603" s="42">
        <v>45277</v>
      </c>
      <c r="D603" s="12" t="e">
        <v>#N/A</v>
      </c>
    </row>
    <row r="604" spans="3:4" x14ac:dyDescent="0.4">
      <c r="C604" s="42">
        <v>45278</v>
      </c>
      <c r="D604" s="12">
        <v>-8.9058524173027016E-3</v>
      </c>
    </row>
    <row r="605" spans="3:4" x14ac:dyDescent="0.4">
      <c r="C605" s="42">
        <v>45279</v>
      </c>
      <c r="D605" s="12">
        <v>6.4184852374836237E-4</v>
      </c>
    </row>
    <row r="606" spans="3:4" x14ac:dyDescent="0.4">
      <c r="C606" s="42">
        <v>45280</v>
      </c>
      <c r="D606" s="12">
        <v>7.6972418216805305E-3</v>
      </c>
    </row>
    <row r="607" spans="3:4" x14ac:dyDescent="0.4">
      <c r="C607" s="42">
        <v>45281</v>
      </c>
      <c r="D607" s="12">
        <v>-5.0922978994270346E-3</v>
      </c>
    </row>
    <row r="608" spans="3:4" x14ac:dyDescent="0.4">
      <c r="C608" s="42">
        <v>45282</v>
      </c>
      <c r="D608" s="12">
        <v>-0.12348048624440194</v>
      </c>
    </row>
    <row r="609" spans="3:4" x14ac:dyDescent="0.4">
      <c r="C609" s="42">
        <v>45283</v>
      </c>
      <c r="D609" s="12" t="e">
        <v>#N/A</v>
      </c>
    </row>
    <row r="610" spans="3:4" x14ac:dyDescent="0.4">
      <c r="C610" s="42">
        <v>45284</v>
      </c>
      <c r="D610" s="12" t="e">
        <v>#N/A</v>
      </c>
    </row>
    <row r="611" spans="3:4" x14ac:dyDescent="0.4">
      <c r="C611" s="42">
        <v>45285</v>
      </c>
      <c r="D611" s="12" t="e">
        <v>#N/A</v>
      </c>
    </row>
    <row r="612" spans="3:4" x14ac:dyDescent="0.4">
      <c r="C612" s="42">
        <v>45286</v>
      </c>
      <c r="D612" s="12" t="e">
        <v>#N/A</v>
      </c>
    </row>
    <row r="613" spans="3:4" x14ac:dyDescent="0.4">
      <c r="C613" s="42">
        <v>45287</v>
      </c>
      <c r="D613" s="12">
        <v>4.0145985401459854E-2</v>
      </c>
    </row>
    <row r="614" spans="3:4" x14ac:dyDescent="0.4">
      <c r="C614" s="42">
        <v>45288</v>
      </c>
      <c r="D614" s="12">
        <v>2.8070175438596637E-2</v>
      </c>
    </row>
    <row r="615" spans="3:4" x14ac:dyDescent="0.4">
      <c r="C615" s="42">
        <v>45289</v>
      </c>
      <c r="D615" s="12">
        <v>2.0477815699659575E-3</v>
      </c>
    </row>
    <row r="616" spans="3:4" x14ac:dyDescent="0.4">
      <c r="C616" s="42">
        <v>45290</v>
      </c>
      <c r="D616" s="12" t="e">
        <v>#N/A</v>
      </c>
    </row>
    <row r="617" spans="3:4" x14ac:dyDescent="0.4">
      <c r="C617" s="42">
        <v>45291</v>
      </c>
      <c r="D617" s="12" t="e">
        <v>#N/A</v>
      </c>
    </row>
    <row r="618" spans="3:4" x14ac:dyDescent="0.4">
      <c r="C618" s="42">
        <v>45292</v>
      </c>
      <c r="D618" s="12" t="e">
        <v>#N/A</v>
      </c>
    </row>
    <row r="619" spans="3:4" x14ac:dyDescent="0.4">
      <c r="C619" s="42">
        <v>45293</v>
      </c>
      <c r="D619" s="12">
        <v>1.0217983651226016E-2</v>
      </c>
    </row>
    <row r="620" spans="3:4" x14ac:dyDescent="0.4">
      <c r="C620" s="42">
        <v>45294</v>
      </c>
      <c r="D620" s="12">
        <v>1.3486176668914432E-2</v>
      </c>
    </row>
    <row r="621" spans="3:4" x14ac:dyDescent="0.4">
      <c r="C621" s="42">
        <v>45295</v>
      </c>
      <c r="D621" s="12">
        <v>-5.9880239520958755E-3</v>
      </c>
    </row>
    <row r="622" spans="3:4" x14ac:dyDescent="0.4">
      <c r="C622" s="42">
        <v>45296</v>
      </c>
      <c r="D622" s="12">
        <v>-2.2088353413654619E-2</v>
      </c>
    </row>
    <row r="623" spans="3:4" x14ac:dyDescent="0.4">
      <c r="C623" s="42">
        <v>45297</v>
      </c>
      <c r="D623" s="12" t="e">
        <v>#N/A</v>
      </c>
    </row>
    <row r="624" spans="3:4" x14ac:dyDescent="0.4">
      <c r="C624" s="42">
        <v>45298</v>
      </c>
      <c r="D624" s="12" t="e">
        <v>#N/A</v>
      </c>
    </row>
    <row r="625" spans="3:4" x14ac:dyDescent="0.4">
      <c r="C625" s="42">
        <v>45299</v>
      </c>
      <c r="D625" s="12">
        <v>-1.4373716632443568E-2</v>
      </c>
    </row>
    <row r="626" spans="3:4" x14ac:dyDescent="0.4">
      <c r="C626" s="42">
        <v>45300</v>
      </c>
      <c r="D626" s="12">
        <v>-1.5277777777777581E-2</v>
      </c>
    </row>
    <row r="627" spans="3:4" x14ac:dyDescent="0.4">
      <c r="C627" s="42">
        <v>45301</v>
      </c>
      <c r="D627" s="12">
        <v>-1.1988716502115833E-2</v>
      </c>
    </row>
    <row r="628" spans="3:4" x14ac:dyDescent="0.4">
      <c r="C628" s="42">
        <v>45302</v>
      </c>
      <c r="D628" s="12">
        <v>2.5695931477515949E-2</v>
      </c>
    </row>
    <row r="629" spans="3:4" x14ac:dyDescent="0.4">
      <c r="C629" s="42">
        <v>45303</v>
      </c>
      <c r="D629" s="12">
        <v>3.4794711203897191E-3</v>
      </c>
    </row>
    <row r="630" spans="3:4" x14ac:dyDescent="0.4">
      <c r="C630" s="42">
        <v>45304</v>
      </c>
      <c r="D630" s="12" t="e">
        <v>#N/A</v>
      </c>
    </row>
    <row r="631" spans="3:4" x14ac:dyDescent="0.4">
      <c r="C631" s="42">
        <v>45305</v>
      </c>
      <c r="D631" s="12" t="e">
        <v>#N/A</v>
      </c>
    </row>
    <row r="632" spans="3:4" x14ac:dyDescent="0.4">
      <c r="C632" s="42">
        <v>45306</v>
      </c>
      <c r="D632" s="12">
        <v>3.4674063800277572E-3</v>
      </c>
    </row>
    <row r="633" spans="3:4" x14ac:dyDescent="0.4">
      <c r="C633" s="42">
        <v>45307</v>
      </c>
      <c r="D633" s="12">
        <v>-2.4187975120939804E-2</v>
      </c>
    </row>
    <row r="634" spans="3:4" x14ac:dyDescent="0.4">
      <c r="C634" s="42">
        <v>45308</v>
      </c>
      <c r="D634" s="12">
        <v>-2.7620396600566553E-2</v>
      </c>
    </row>
    <row r="635" spans="3:4" x14ac:dyDescent="0.4">
      <c r="C635" s="42">
        <v>45309</v>
      </c>
      <c r="D635" s="12">
        <v>1.0924981791697071E-2</v>
      </c>
    </row>
    <row r="636" spans="3:4" x14ac:dyDescent="0.4">
      <c r="C636" s="42">
        <v>45310</v>
      </c>
      <c r="D636" s="12">
        <v>-2.3054755043227699E-2</v>
      </c>
    </row>
    <row r="637" spans="3:4" x14ac:dyDescent="0.4">
      <c r="C637" s="42">
        <v>45311</v>
      </c>
      <c r="D637" s="12" t="e">
        <v>#N/A</v>
      </c>
    </row>
    <row r="638" spans="3:4" x14ac:dyDescent="0.4">
      <c r="C638" s="42">
        <v>45312</v>
      </c>
      <c r="D638" s="12" t="e">
        <v>#N/A</v>
      </c>
    </row>
    <row r="639" spans="3:4" x14ac:dyDescent="0.4">
      <c r="C639" s="42">
        <v>45313</v>
      </c>
      <c r="D639" s="12">
        <v>-3.3185840707964771E-2</v>
      </c>
    </row>
    <row r="640" spans="3:4" x14ac:dyDescent="0.4">
      <c r="C640" s="42">
        <v>45314</v>
      </c>
      <c r="D640" s="12">
        <v>3.7376048817696655E-2</v>
      </c>
    </row>
    <row r="641" spans="3:4" x14ac:dyDescent="0.4">
      <c r="C641" s="42">
        <v>45315</v>
      </c>
      <c r="D641" s="12">
        <v>3.6029411764705893E-2</v>
      </c>
    </row>
    <row r="642" spans="3:4" x14ac:dyDescent="0.4">
      <c r="C642" s="42">
        <v>45316</v>
      </c>
      <c r="D642" s="12">
        <v>3.1937544357700458E-2</v>
      </c>
    </row>
    <row r="643" spans="3:4" x14ac:dyDescent="0.4">
      <c r="C643" s="42">
        <v>45317</v>
      </c>
      <c r="D643" s="12">
        <v>-2.7510316368638182E-2</v>
      </c>
    </row>
    <row r="644" spans="3:4" x14ac:dyDescent="0.4">
      <c r="C644" s="42">
        <v>45318</v>
      </c>
      <c r="D644" s="12" t="e">
        <v>#N/A</v>
      </c>
    </row>
    <row r="645" spans="3:4" x14ac:dyDescent="0.4">
      <c r="C645" s="42">
        <v>45319</v>
      </c>
      <c r="D645" s="12" t="e">
        <v>#N/A</v>
      </c>
    </row>
    <row r="646" spans="3:4" x14ac:dyDescent="0.4">
      <c r="C646" s="42">
        <v>45320</v>
      </c>
      <c r="D646" s="12">
        <v>-2.8288543140028827E-3</v>
      </c>
    </row>
    <row r="647" spans="3:4" x14ac:dyDescent="0.4">
      <c r="C647" s="42">
        <v>45321</v>
      </c>
      <c r="D647" s="12">
        <v>-2.9078014184397271E-2</v>
      </c>
    </row>
    <row r="648" spans="3:4" x14ac:dyDescent="0.4">
      <c r="C648" s="42">
        <v>45322</v>
      </c>
      <c r="D648" s="12">
        <v>-1.1687363038714203E-2</v>
      </c>
    </row>
    <row r="649" spans="3:4" x14ac:dyDescent="0.4">
      <c r="C649" s="42">
        <v>45323</v>
      </c>
      <c r="D649" s="12">
        <v>3.6954915003695678E-3</v>
      </c>
    </row>
    <row r="650" spans="3:4" x14ac:dyDescent="0.4">
      <c r="C650" s="42">
        <v>45324</v>
      </c>
      <c r="D650" s="12">
        <v>2.8718703976435701E-2</v>
      </c>
    </row>
    <row r="651" spans="3:4" x14ac:dyDescent="0.4">
      <c r="C651" s="42">
        <v>45325</v>
      </c>
      <c r="D651" s="12" t="e">
        <v>#N/A</v>
      </c>
    </row>
    <row r="652" spans="3:4" x14ac:dyDescent="0.4">
      <c r="C652" s="42">
        <v>45326</v>
      </c>
      <c r="D652" s="12" t="e">
        <v>#N/A</v>
      </c>
    </row>
    <row r="653" spans="3:4" x14ac:dyDescent="0.4">
      <c r="C653" s="42">
        <v>45327</v>
      </c>
      <c r="D653" s="12">
        <v>7.1581961345757404E-4</v>
      </c>
    </row>
    <row r="654" spans="3:4" x14ac:dyDescent="0.4">
      <c r="C654" s="42">
        <v>45328</v>
      </c>
      <c r="D654" s="12">
        <v>4.0057224606580795E-2</v>
      </c>
    </row>
    <row r="655" spans="3:4" x14ac:dyDescent="0.4">
      <c r="C655" s="42">
        <v>45329</v>
      </c>
      <c r="D655" s="12">
        <v>4.8143053645116384E-3</v>
      </c>
    </row>
    <row r="656" spans="3:4" x14ac:dyDescent="0.4">
      <c r="C656" s="42">
        <v>45330</v>
      </c>
      <c r="D656" s="12">
        <v>-1.7111567419575719E-2</v>
      </c>
    </row>
    <row r="657" spans="3:4" x14ac:dyDescent="0.4">
      <c r="C657" s="42">
        <v>45331</v>
      </c>
      <c r="D657" s="12">
        <v>0</v>
      </c>
    </row>
    <row r="658" spans="3:4" x14ac:dyDescent="0.4">
      <c r="C658" s="42">
        <v>45332</v>
      </c>
      <c r="D658" s="12" t="e">
        <v>#N/A</v>
      </c>
    </row>
    <row r="659" spans="3:4" x14ac:dyDescent="0.4">
      <c r="C659" s="42">
        <v>45333</v>
      </c>
      <c r="D659" s="12" t="e">
        <v>#N/A</v>
      </c>
    </row>
    <row r="660" spans="3:4" x14ac:dyDescent="0.4">
      <c r="C660" s="42">
        <v>45334</v>
      </c>
      <c r="D660" s="12" t="e">
        <v>#N/A</v>
      </c>
    </row>
    <row r="661" spans="3:4" x14ac:dyDescent="0.4">
      <c r="C661" s="42">
        <v>45335</v>
      </c>
      <c r="D661" s="12" t="e">
        <v>#N/A</v>
      </c>
    </row>
    <row r="662" spans="3:4" x14ac:dyDescent="0.4">
      <c r="C662" s="42">
        <v>45336</v>
      </c>
      <c r="D662" s="12">
        <v>9.7493036211700052E-3</v>
      </c>
    </row>
    <row r="663" spans="3:4" x14ac:dyDescent="0.4">
      <c r="C663" s="42">
        <v>45337</v>
      </c>
      <c r="D663" s="12">
        <v>-1.5862068965517399E-2</v>
      </c>
    </row>
    <row r="664" spans="3:4" x14ac:dyDescent="0.4">
      <c r="C664" s="42">
        <v>45338</v>
      </c>
      <c r="D664" s="12">
        <v>2.2424667133847467E-2</v>
      </c>
    </row>
    <row r="665" spans="3:4" x14ac:dyDescent="0.4">
      <c r="C665" s="42">
        <v>45339</v>
      </c>
      <c r="D665" s="12" t="e">
        <v>#N/A</v>
      </c>
    </row>
    <row r="666" spans="3:4" x14ac:dyDescent="0.4">
      <c r="C666" s="42">
        <v>45340</v>
      </c>
      <c r="D666" s="12" t="e">
        <v>#N/A</v>
      </c>
    </row>
    <row r="667" spans="3:4" x14ac:dyDescent="0.4">
      <c r="C667" s="42">
        <v>45341</v>
      </c>
      <c r="D667" s="12">
        <v>-2.3989033584647143E-2</v>
      </c>
    </row>
    <row r="668" spans="3:4" x14ac:dyDescent="0.4">
      <c r="C668" s="42">
        <v>45342</v>
      </c>
      <c r="D668" s="12">
        <v>-2.106741573033798E-3</v>
      </c>
    </row>
    <row r="669" spans="3:4" x14ac:dyDescent="0.4">
      <c r="C669" s="42">
        <v>45343</v>
      </c>
      <c r="D669" s="12">
        <v>1.6185784658691225E-2</v>
      </c>
    </row>
    <row r="670" spans="3:4" x14ac:dyDescent="0.4">
      <c r="C670" s="42">
        <v>45344</v>
      </c>
      <c r="D670" s="12">
        <v>9.002770083102421E-3</v>
      </c>
    </row>
    <row r="671" spans="3:4" x14ac:dyDescent="0.4">
      <c r="C671" s="42">
        <v>45345</v>
      </c>
      <c r="D671" s="12">
        <v>-2.0590253946464283E-3</v>
      </c>
    </row>
    <row r="672" spans="3:4" x14ac:dyDescent="0.4">
      <c r="C672" s="42">
        <v>45346</v>
      </c>
      <c r="D672" s="12" t="e">
        <v>#N/A</v>
      </c>
    </row>
    <row r="673" spans="3:4" x14ac:dyDescent="0.4">
      <c r="C673" s="42">
        <v>45347</v>
      </c>
      <c r="D673" s="12" t="e">
        <v>#N/A</v>
      </c>
    </row>
    <row r="674" spans="3:4" x14ac:dyDescent="0.4">
      <c r="C674" s="42">
        <v>45348</v>
      </c>
      <c r="D674" s="12">
        <v>-1.237964236588735E-2</v>
      </c>
    </row>
    <row r="675" spans="3:4" x14ac:dyDescent="0.4">
      <c r="C675" s="42">
        <v>45349</v>
      </c>
      <c r="D675" s="12">
        <v>-9.0529247910862802E-3</v>
      </c>
    </row>
    <row r="676" spans="3:4" x14ac:dyDescent="0.4">
      <c r="C676" s="42">
        <v>45350</v>
      </c>
      <c r="D676" s="12">
        <v>-2.6704146170063267E-2</v>
      </c>
    </row>
    <row r="677" spans="3:4" x14ac:dyDescent="0.4">
      <c r="C677" s="42">
        <v>45351</v>
      </c>
      <c r="D677" s="12">
        <v>7.2202166064978248E-4</v>
      </c>
    </row>
    <row r="678" spans="3:4" x14ac:dyDescent="0.4">
      <c r="C678" s="42">
        <v>45352</v>
      </c>
      <c r="D678" s="12">
        <v>7.2150072150068453E-4</v>
      </c>
    </row>
    <row r="679" spans="3:4" x14ac:dyDescent="0.4">
      <c r="C679" s="42">
        <v>45353</v>
      </c>
      <c r="D679" s="12" t="e">
        <v>#N/A</v>
      </c>
    </row>
    <row r="680" spans="3:4" x14ac:dyDescent="0.4">
      <c r="C680" s="42">
        <v>45354</v>
      </c>
      <c r="D680" s="12" t="e">
        <v>#N/A</v>
      </c>
    </row>
    <row r="681" spans="3:4" x14ac:dyDescent="0.4">
      <c r="C681" s="42">
        <v>45355</v>
      </c>
      <c r="D681" s="12">
        <v>-4.3258832011535504E-3</v>
      </c>
    </row>
    <row r="682" spans="3:4" x14ac:dyDescent="0.4">
      <c r="C682" s="42">
        <v>45356</v>
      </c>
      <c r="D682" s="12">
        <v>-2.8964518464880466E-2</v>
      </c>
    </row>
    <row r="683" spans="3:4" x14ac:dyDescent="0.4">
      <c r="C683" s="42">
        <v>45357</v>
      </c>
      <c r="D683" s="12">
        <v>2.3862788963460141E-2</v>
      </c>
    </row>
    <row r="684" spans="3:4" x14ac:dyDescent="0.4">
      <c r="C684" s="42">
        <v>45358</v>
      </c>
      <c r="D684" s="12">
        <v>-1.310997815003636E-2</v>
      </c>
    </row>
    <row r="685" spans="3:4" x14ac:dyDescent="0.4">
      <c r="C685" s="42">
        <v>45359</v>
      </c>
      <c r="D685" s="12">
        <v>-3.6900369003690222E-3</v>
      </c>
    </row>
    <row r="686" spans="3:4" x14ac:dyDescent="0.4">
      <c r="C686" s="42">
        <v>45360</v>
      </c>
      <c r="D686" s="12" t="e">
        <v>#N/A</v>
      </c>
    </row>
    <row r="687" spans="3:4" x14ac:dyDescent="0.4">
      <c r="C687" s="42">
        <v>45361</v>
      </c>
      <c r="D687" s="12" t="e">
        <v>#N/A</v>
      </c>
    </row>
    <row r="688" spans="3:4" x14ac:dyDescent="0.4">
      <c r="C688" s="42">
        <v>45362</v>
      </c>
      <c r="D688" s="12">
        <v>3.1851851851851888E-2</v>
      </c>
    </row>
    <row r="689" spans="3:4" x14ac:dyDescent="0.4">
      <c r="C689" s="42">
        <v>45363</v>
      </c>
      <c r="D689" s="12">
        <v>4.3790380473797533E-2</v>
      </c>
    </row>
    <row r="690" spans="3:4" x14ac:dyDescent="0.4">
      <c r="C690" s="42">
        <v>45364</v>
      </c>
      <c r="D690" s="12">
        <v>-6.8775790921592075E-4</v>
      </c>
    </row>
    <row r="691" spans="3:4" x14ac:dyDescent="0.4">
      <c r="C691" s="42">
        <v>45365</v>
      </c>
      <c r="D691" s="12">
        <v>-4.8176187198900235E-3</v>
      </c>
    </row>
    <row r="692" spans="3:4" x14ac:dyDescent="0.4">
      <c r="C692" s="42">
        <v>45366</v>
      </c>
      <c r="D692" s="12">
        <v>-1.8672199170124304E-2</v>
      </c>
    </row>
    <row r="693" spans="3:4" x14ac:dyDescent="0.4">
      <c r="C693" s="42">
        <v>45367</v>
      </c>
      <c r="D693" s="12" t="e">
        <v>#N/A</v>
      </c>
    </row>
    <row r="694" spans="3:4" x14ac:dyDescent="0.4">
      <c r="C694" s="42">
        <v>45368</v>
      </c>
      <c r="D694" s="12" t="e">
        <v>#N/A</v>
      </c>
    </row>
    <row r="695" spans="3:4" x14ac:dyDescent="0.4">
      <c r="C695" s="42">
        <v>45369</v>
      </c>
      <c r="D695" s="12">
        <v>2.1141649048625699E-2</v>
      </c>
    </row>
    <row r="696" spans="3:4" x14ac:dyDescent="0.4">
      <c r="C696" s="42">
        <v>45370</v>
      </c>
      <c r="D696" s="12">
        <v>-1.6563146997929729E-2</v>
      </c>
    </row>
    <row r="697" spans="3:4" x14ac:dyDescent="0.4">
      <c r="C697" s="42">
        <v>45371</v>
      </c>
      <c r="D697" s="12">
        <v>1.3333333333333442E-2</v>
      </c>
    </row>
    <row r="698" spans="3:4" x14ac:dyDescent="0.4">
      <c r="C698" s="42">
        <v>45372</v>
      </c>
      <c r="D698" s="12">
        <v>8.3102493074791884E-3</v>
      </c>
    </row>
    <row r="699" spans="3:4" x14ac:dyDescent="0.4">
      <c r="C699" s="42">
        <v>45373</v>
      </c>
      <c r="D699" s="12">
        <v>-8.2417582417582055E-3</v>
      </c>
    </row>
    <row r="700" spans="3:4" x14ac:dyDescent="0.4">
      <c r="C700" s="42">
        <v>45374</v>
      </c>
      <c r="D700" s="12" t="e">
        <v>#N/A</v>
      </c>
    </row>
    <row r="701" spans="3:4" x14ac:dyDescent="0.4">
      <c r="C701" s="42">
        <v>45375</v>
      </c>
      <c r="D701" s="12" t="e">
        <v>#N/A</v>
      </c>
    </row>
    <row r="702" spans="3:4" x14ac:dyDescent="0.4">
      <c r="C702" s="42">
        <v>45376</v>
      </c>
      <c r="D702" s="12">
        <v>-6.9252077562323314E-4</v>
      </c>
    </row>
    <row r="703" spans="3:4" x14ac:dyDescent="0.4">
      <c r="C703" s="42">
        <v>45377</v>
      </c>
      <c r="D703" s="12">
        <v>3.7422037422037258E-2</v>
      </c>
    </row>
    <row r="704" spans="3:4" x14ac:dyDescent="0.4">
      <c r="C704" s="42">
        <v>45378</v>
      </c>
      <c r="D704" s="12">
        <v>8.6840347361390648E-3</v>
      </c>
    </row>
    <row r="705" spans="3:4" x14ac:dyDescent="0.4">
      <c r="C705" s="42">
        <v>45379</v>
      </c>
      <c r="D705" s="12">
        <v>5.9602649006623189E-3</v>
      </c>
    </row>
    <row r="706" spans="3:4" x14ac:dyDescent="0.4">
      <c r="C706" s="42">
        <v>45380</v>
      </c>
      <c r="D706" s="12" t="e">
        <v>#N/A</v>
      </c>
    </row>
    <row r="707" spans="3:4" x14ac:dyDescent="0.4">
      <c r="C707" s="42">
        <v>45381</v>
      </c>
      <c r="D707" s="12" t="e">
        <v>#N/A</v>
      </c>
    </row>
    <row r="708" spans="3:4" x14ac:dyDescent="0.4">
      <c r="C708" s="42">
        <v>45382</v>
      </c>
      <c r="D708" s="12" t="e">
        <v>#N/A</v>
      </c>
    </row>
    <row r="709" spans="3:4" x14ac:dyDescent="0.4">
      <c r="C709" s="42">
        <v>45383</v>
      </c>
      <c r="D709" s="12" t="e">
        <v>#N/A</v>
      </c>
    </row>
    <row r="710" spans="3:4" x14ac:dyDescent="0.4">
      <c r="C710" s="42">
        <v>45384</v>
      </c>
      <c r="D710" s="12">
        <v>1.7774851876234194E-2</v>
      </c>
    </row>
    <row r="711" spans="3:4" x14ac:dyDescent="0.4">
      <c r="C711" s="42">
        <v>45385</v>
      </c>
      <c r="D711" s="12">
        <v>-2.5873221216041894E-3</v>
      </c>
    </row>
    <row r="712" spans="3:4" x14ac:dyDescent="0.4">
      <c r="C712" s="42">
        <v>45386</v>
      </c>
      <c r="D712" s="12" t="e">
        <v>#N/A</v>
      </c>
    </row>
    <row r="713" spans="3:4" x14ac:dyDescent="0.4">
      <c r="C713" s="42">
        <v>45387</v>
      </c>
      <c r="D713" s="12">
        <v>5.1880674448768838E-3</v>
      </c>
    </row>
    <row r="714" spans="3:4" x14ac:dyDescent="0.4">
      <c r="C714" s="42">
        <v>45388</v>
      </c>
      <c r="D714" s="12" t="e">
        <v>#N/A</v>
      </c>
    </row>
    <row r="715" spans="3:4" x14ac:dyDescent="0.4">
      <c r="C715" s="42">
        <v>45389</v>
      </c>
      <c r="D715" s="12" t="e">
        <v>#N/A</v>
      </c>
    </row>
    <row r="716" spans="3:4" x14ac:dyDescent="0.4">
      <c r="C716" s="42">
        <v>45390</v>
      </c>
      <c r="D716" s="12">
        <v>-1.4838709677419321E-2</v>
      </c>
    </row>
    <row r="717" spans="3:4" x14ac:dyDescent="0.4">
      <c r="C717" s="42">
        <v>45391</v>
      </c>
      <c r="D717" s="12">
        <v>-1.3097576948263897E-3</v>
      </c>
    </row>
    <row r="718" spans="3:4" x14ac:dyDescent="0.4">
      <c r="C718" s="42">
        <v>45392</v>
      </c>
      <c r="D718" s="12">
        <v>3.0163934426229437E-2</v>
      </c>
    </row>
    <row r="719" spans="3:4" x14ac:dyDescent="0.4">
      <c r="C719" s="42">
        <v>45393</v>
      </c>
      <c r="D719" s="12">
        <v>2.5461489497136071E-3</v>
      </c>
    </row>
    <row r="720" spans="3:4" x14ac:dyDescent="0.4">
      <c r="C720" s="42">
        <v>45394</v>
      </c>
      <c r="D720" s="12">
        <v>-1.7142857142857158E-2</v>
      </c>
    </row>
    <row r="721" spans="3:4" x14ac:dyDescent="0.4">
      <c r="C721" s="42">
        <v>45395</v>
      </c>
      <c r="D721" s="12" t="e">
        <v>#N/A</v>
      </c>
    </row>
    <row r="722" spans="3:4" x14ac:dyDescent="0.4">
      <c r="C722" s="42">
        <v>45396</v>
      </c>
      <c r="D722" s="12" t="e">
        <v>#N/A</v>
      </c>
    </row>
    <row r="723" spans="3:4" x14ac:dyDescent="0.4">
      <c r="C723" s="42">
        <v>45397</v>
      </c>
      <c r="D723" s="12">
        <v>-1.6795865633074985E-2</v>
      </c>
    </row>
    <row r="724" spans="3:4" x14ac:dyDescent="0.4">
      <c r="C724" s="42">
        <v>45398</v>
      </c>
      <c r="D724" s="12">
        <v>-8.5413929040735193E-3</v>
      </c>
    </row>
    <row r="725" spans="3:4" x14ac:dyDescent="0.4">
      <c r="C725" s="42">
        <v>45399</v>
      </c>
      <c r="D725" s="12">
        <v>-3.3134526176275846E-3</v>
      </c>
    </row>
    <row r="726" spans="3:4" x14ac:dyDescent="0.4">
      <c r="C726" s="42">
        <v>45400</v>
      </c>
      <c r="D726" s="12">
        <v>1.1968085106382927E-2</v>
      </c>
    </row>
    <row r="727" spans="3:4" x14ac:dyDescent="0.4">
      <c r="C727" s="42">
        <v>45401</v>
      </c>
      <c r="D727" s="12">
        <v>-1.9710906701707266E-3</v>
      </c>
    </row>
    <row r="728" spans="3:4" x14ac:dyDescent="0.4">
      <c r="C728" s="42">
        <v>45402</v>
      </c>
      <c r="D728" s="12" t="e">
        <v>#N/A</v>
      </c>
    </row>
    <row r="729" spans="3:4" x14ac:dyDescent="0.4">
      <c r="C729" s="42">
        <v>45403</v>
      </c>
      <c r="D729" s="12" t="e">
        <v>#N/A</v>
      </c>
    </row>
    <row r="730" spans="3:4" x14ac:dyDescent="0.4">
      <c r="C730" s="42">
        <v>45404</v>
      </c>
      <c r="D730" s="12">
        <v>5.4641211323238771E-2</v>
      </c>
    </row>
    <row r="731" spans="3:4" x14ac:dyDescent="0.4">
      <c r="C731" s="42">
        <v>45405</v>
      </c>
      <c r="D731" s="12">
        <v>3.7453183520599266E-2</v>
      </c>
    </row>
    <row r="732" spans="3:4" x14ac:dyDescent="0.4">
      <c r="C732" s="42">
        <v>45406</v>
      </c>
      <c r="D732" s="12">
        <v>3.5499398315282836E-2</v>
      </c>
    </row>
    <row r="733" spans="3:4" x14ac:dyDescent="0.4">
      <c r="C733" s="42">
        <v>45407</v>
      </c>
      <c r="D733" s="12">
        <v>-1.3945380592678617E-2</v>
      </c>
    </row>
    <row r="734" spans="3:4" x14ac:dyDescent="0.4">
      <c r="C734" s="42">
        <v>45408</v>
      </c>
      <c r="D734" s="12">
        <v>2.6517383618149648E-2</v>
      </c>
    </row>
    <row r="735" spans="3:4" x14ac:dyDescent="0.4">
      <c r="C735" s="42">
        <v>45409</v>
      </c>
      <c r="D735" s="12" t="e">
        <v>#N/A</v>
      </c>
    </row>
    <row r="736" spans="3:4" x14ac:dyDescent="0.4">
      <c r="C736" s="42">
        <v>45410</v>
      </c>
      <c r="D736" s="12" t="e">
        <v>#N/A</v>
      </c>
    </row>
    <row r="737" spans="3:4" x14ac:dyDescent="0.4">
      <c r="C737" s="42">
        <v>45411</v>
      </c>
      <c r="D737" s="12">
        <v>-2.2962112514350141E-3</v>
      </c>
    </row>
    <row r="738" spans="3:4" x14ac:dyDescent="0.4">
      <c r="C738" s="42">
        <v>45412</v>
      </c>
      <c r="D738" s="12">
        <v>-1.1507479861911274E-3</v>
      </c>
    </row>
    <row r="739" spans="3:4" x14ac:dyDescent="0.4">
      <c r="C739" s="42">
        <v>45413</v>
      </c>
      <c r="D739" s="12" t="e">
        <v>#N/A</v>
      </c>
    </row>
    <row r="740" spans="3:4" x14ac:dyDescent="0.4">
      <c r="C740" s="42">
        <v>45414</v>
      </c>
      <c r="D740" s="12">
        <v>3.8018433179723497E-2</v>
      </c>
    </row>
    <row r="741" spans="3:4" x14ac:dyDescent="0.4">
      <c r="C741" s="42">
        <v>45415</v>
      </c>
      <c r="D741" s="12">
        <v>1.1098779134295127E-2</v>
      </c>
    </row>
    <row r="742" spans="3:4" x14ac:dyDescent="0.4">
      <c r="C742" s="42">
        <v>45416</v>
      </c>
      <c r="D742" s="12" t="e">
        <v>#N/A</v>
      </c>
    </row>
    <row r="743" spans="3:4" x14ac:dyDescent="0.4">
      <c r="C743" s="42">
        <v>45417</v>
      </c>
      <c r="D743" s="12" t="e">
        <v>#N/A</v>
      </c>
    </row>
    <row r="744" spans="3:4" x14ac:dyDescent="0.4">
      <c r="C744" s="42">
        <v>45418</v>
      </c>
      <c r="D744" s="12">
        <v>1.5916575192096709E-2</v>
      </c>
    </row>
    <row r="745" spans="3:4" x14ac:dyDescent="0.4">
      <c r="C745" s="42">
        <v>45419</v>
      </c>
      <c r="D745" s="12">
        <v>-1.1885467314964883E-2</v>
      </c>
    </row>
    <row r="746" spans="3:4" x14ac:dyDescent="0.4">
      <c r="C746" s="42">
        <v>45420</v>
      </c>
      <c r="D746" s="12">
        <v>-1.2028430836522691E-2</v>
      </c>
    </row>
    <row r="747" spans="3:4" x14ac:dyDescent="0.4">
      <c r="C747" s="42">
        <v>45421</v>
      </c>
      <c r="D747" s="12">
        <v>2.3242944106253518E-2</v>
      </c>
    </row>
    <row r="748" spans="3:4" x14ac:dyDescent="0.4">
      <c r="C748" s="42">
        <v>45422</v>
      </c>
      <c r="D748" s="12">
        <v>3.244997295835573E-3</v>
      </c>
    </row>
    <row r="749" spans="3:4" x14ac:dyDescent="0.4">
      <c r="C749" s="42">
        <v>45423</v>
      </c>
      <c r="D749" s="12" t="e">
        <v>#N/A</v>
      </c>
    </row>
    <row r="750" spans="3:4" x14ac:dyDescent="0.4">
      <c r="C750" s="42">
        <v>45424</v>
      </c>
      <c r="D750" s="12" t="e">
        <v>#N/A</v>
      </c>
    </row>
    <row r="751" spans="3:4" x14ac:dyDescent="0.4">
      <c r="C751" s="42">
        <v>45425</v>
      </c>
      <c r="D751" s="12">
        <v>1.9407008086253286E-2</v>
      </c>
    </row>
    <row r="752" spans="3:4" x14ac:dyDescent="0.4">
      <c r="C752" s="42">
        <v>45426</v>
      </c>
      <c r="D752" s="12">
        <v>9.5187731359070351E-3</v>
      </c>
    </row>
    <row r="753" spans="3:4" x14ac:dyDescent="0.4">
      <c r="C753" s="42">
        <v>45427</v>
      </c>
      <c r="D753" s="12" t="e">
        <v>#N/A</v>
      </c>
    </row>
    <row r="754" spans="3:4" x14ac:dyDescent="0.4">
      <c r="C754" s="42">
        <v>45428</v>
      </c>
      <c r="D754" s="12">
        <v>3.9811419591408992E-2</v>
      </c>
    </row>
    <row r="755" spans="3:4" x14ac:dyDescent="0.4">
      <c r="C755" s="42">
        <v>45429</v>
      </c>
      <c r="D755" s="12">
        <v>3.526448362720507E-3</v>
      </c>
    </row>
    <row r="756" spans="3:4" x14ac:dyDescent="0.4">
      <c r="C756" s="42">
        <v>45430</v>
      </c>
      <c r="D756" s="12" t="e">
        <v>#N/A</v>
      </c>
    </row>
    <row r="757" spans="3:4" x14ac:dyDescent="0.4">
      <c r="C757" s="42">
        <v>45431</v>
      </c>
      <c r="D757" s="12" t="e">
        <v>#N/A</v>
      </c>
    </row>
    <row r="758" spans="3:4" x14ac:dyDescent="0.4">
      <c r="C758" s="42">
        <v>45432</v>
      </c>
      <c r="D758" s="12">
        <v>0</v>
      </c>
    </row>
    <row r="759" spans="3:4" x14ac:dyDescent="0.4">
      <c r="C759" s="42">
        <v>45433</v>
      </c>
      <c r="D759" s="12">
        <v>-2.8860759493670857E-2</v>
      </c>
    </row>
    <row r="760" spans="3:4" x14ac:dyDescent="0.4">
      <c r="C760" s="42">
        <v>45434</v>
      </c>
      <c r="D760" s="12">
        <v>2.0855057351407131E-3</v>
      </c>
    </row>
    <row r="761" spans="3:4" x14ac:dyDescent="0.4">
      <c r="C761" s="42">
        <v>45435</v>
      </c>
      <c r="D761" s="12">
        <v>-6.7637877211237131E-3</v>
      </c>
    </row>
    <row r="762" spans="3:4" x14ac:dyDescent="0.4">
      <c r="C762" s="42">
        <v>45436</v>
      </c>
      <c r="D762" s="12">
        <v>-1.2572027239392441E-2</v>
      </c>
    </row>
    <row r="763" spans="3:4" x14ac:dyDescent="0.4">
      <c r="C763" s="42"/>
    </row>
    <row r="764" spans="3:4" x14ac:dyDescent="0.4">
      <c r="C764" s="42"/>
    </row>
    <row r="765" spans="3:4" x14ac:dyDescent="0.4">
      <c r="C765" s="42"/>
    </row>
    <row r="766" spans="3:4" x14ac:dyDescent="0.4">
      <c r="C766" s="42"/>
    </row>
    <row r="767" spans="3:4" x14ac:dyDescent="0.4">
      <c r="C767" s="42"/>
    </row>
    <row r="768" spans="3:4" x14ac:dyDescent="0.4">
      <c r="C768" s="42"/>
    </row>
    <row r="769" spans="3:3" x14ac:dyDescent="0.4">
      <c r="C769" s="42"/>
    </row>
    <row r="770" spans="3:3" x14ac:dyDescent="0.4">
      <c r="C770" s="42"/>
    </row>
    <row r="771" spans="3:3" x14ac:dyDescent="0.4">
      <c r="C771" s="42"/>
    </row>
    <row r="772" spans="3:3" x14ac:dyDescent="0.4">
      <c r="C772" s="42"/>
    </row>
    <row r="773" spans="3:3" x14ac:dyDescent="0.4">
      <c r="C773" s="42"/>
    </row>
    <row r="774" spans="3:3" x14ac:dyDescent="0.4">
      <c r="C774" s="42"/>
    </row>
    <row r="775" spans="3:3" x14ac:dyDescent="0.4">
      <c r="C775" s="42"/>
    </row>
    <row r="776" spans="3:3" x14ac:dyDescent="0.4">
      <c r="C776" s="42"/>
    </row>
    <row r="777" spans="3:3" x14ac:dyDescent="0.4">
      <c r="C777" s="42"/>
    </row>
    <row r="778" spans="3:3" x14ac:dyDescent="0.4">
      <c r="C778" s="42"/>
    </row>
    <row r="779" spans="3:3" x14ac:dyDescent="0.4">
      <c r="C779" s="42"/>
    </row>
    <row r="780" spans="3:3" x14ac:dyDescent="0.4">
      <c r="C780" s="42"/>
    </row>
    <row r="781" spans="3:3" x14ac:dyDescent="0.4">
      <c r="C781" s="42"/>
    </row>
    <row r="782" spans="3:3" x14ac:dyDescent="0.4">
      <c r="C782" s="42"/>
    </row>
    <row r="783" spans="3:3" x14ac:dyDescent="0.4">
      <c r="C783" s="42"/>
    </row>
    <row r="784" spans="3:3" x14ac:dyDescent="0.4">
      <c r="C784" s="42"/>
    </row>
    <row r="785" spans="3:3" x14ac:dyDescent="0.4">
      <c r="C785" s="42"/>
    </row>
    <row r="786" spans="3:3" x14ac:dyDescent="0.4">
      <c r="C786" s="42"/>
    </row>
    <row r="787" spans="3:3" x14ac:dyDescent="0.4">
      <c r="C787" s="42"/>
    </row>
    <row r="788" spans="3:3" x14ac:dyDescent="0.4">
      <c r="C788" s="42"/>
    </row>
    <row r="789" spans="3:3" x14ac:dyDescent="0.4">
      <c r="C789" s="42"/>
    </row>
    <row r="790" spans="3:3" x14ac:dyDescent="0.4">
      <c r="C790" s="42"/>
    </row>
    <row r="791" spans="3:3" x14ac:dyDescent="0.4">
      <c r="C791" s="42"/>
    </row>
    <row r="792" spans="3:3" x14ac:dyDescent="0.4">
      <c r="C792" s="42"/>
    </row>
    <row r="793" spans="3:3" x14ac:dyDescent="0.4">
      <c r="C793" s="42"/>
    </row>
    <row r="794" spans="3:3" x14ac:dyDescent="0.4">
      <c r="C794" s="42"/>
    </row>
    <row r="795" spans="3:3" x14ac:dyDescent="0.4">
      <c r="C795" s="42"/>
    </row>
    <row r="796" spans="3:3" x14ac:dyDescent="0.4">
      <c r="C796" s="42"/>
    </row>
    <row r="797" spans="3:3" x14ac:dyDescent="0.4">
      <c r="C797" s="42"/>
    </row>
    <row r="798" spans="3:3" x14ac:dyDescent="0.4">
      <c r="C798" s="42"/>
    </row>
    <row r="799" spans="3:3" x14ac:dyDescent="0.4">
      <c r="C799" s="42"/>
    </row>
    <row r="800" spans="3:3" x14ac:dyDescent="0.4">
      <c r="C800" s="42"/>
    </row>
    <row r="801" spans="3:3" x14ac:dyDescent="0.4">
      <c r="C801" s="42"/>
    </row>
    <row r="802" spans="3:3" x14ac:dyDescent="0.4">
      <c r="C802" s="42"/>
    </row>
    <row r="803" spans="3:3" x14ac:dyDescent="0.4">
      <c r="C803" s="42"/>
    </row>
    <row r="804" spans="3:3" x14ac:dyDescent="0.4">
      <c r="C804" s="42"/>
    </row>
    <row r="805" spans="3:3" x14ac:dyDescent="0.4">
      <c r="C805" s="42"/>
    </row>
    <row r="806" spans="3:3" x14ac:dyDescent="0.4">
      <c r="C806" s="42"/>
    </row>
    <row r="807" spans="3:3" x14ac:dyDescent="0.4">
      <c r="C807" s="42"/>
    </row>
    <row r="808" spans="3:3" x14ac:dyDescent="0.4">
      <c r="C808" s="42"/>
    </row>
    <row r="809" spans="3:3" x14ac:dyDescent="0.4">
      <c r="C809" s="42"/>
    </row>
    <row r="810" spans="3:3" x14ac:dyDescent="0.4">
      <c r="C810" s="42"/>
    </row>
    <row r="811" spans="3:3" x14ac:dyDescent="0.4">
      <c r="C811" s="42"/>
    </row>
    <row r="812" spans="3:3" x14ac:dyDescent="0.4">
      <c r="C812" s="42"/>
    </row>
    <row r="813" spans="3:3" x14ac:dyDescent="0.4">
      <c r="C813" s="42"/>
    </row>
    <row r="814" spans="3:3" x14ac:dyDescent="0.4">
      <c r="C814" s="42"/>
    </row>
    <row r="815" spans="3:3" x14ac:dyDescent="0.4">
      <c r="C815" s="42"/>
    </row>
    <row r="816" spans="3:3" x14ac:dyDescent="0.4">
      <c r="C816" s="42"/>
    </row>
    <row r="817" spans="3:3" x14ac:dyDescent="0.4">
      <c r="C817" s="42"/>
    </row>
    <row r="818" spans="3:3" x14ac:dyDescent="0.4">
      <c r="C818" s="42"/>
    </row>
    <row r="819" spans="3:3" x14ac:dyDescent="0.4">
      <c r="C819" s="42"/>
    </row>
    <row r="820" spans="3:3" x14ac:dyDescent="0.4">
      <c r="C820" s="42"/>
    </row>
    <row r="821" spans="3:3" x14ac:dyDescent="0.4">
      <c r="C821" s="42"/>
    </row>
    <row r="822" spans="3:3" x14ac:dyDescent="0.4">
      <c r="C822" s="42"/>
    </row>
    <row r="823" spans="3:3" x14ac:dyDescent="0.4">
      <c r="C823" s="42"/>
    </row>
    <row r="824" spans="3:3" x14ac:dyDescent="0.4">
      <c r="C824" s="42"/>
    </row>
    <row r="825" spans="3:3" x14ac:dyDescent="0.4">
      <c r="C825" s="42"/>
    </row>
    <row r="826" spans="3:3" x14ac:dyDescent="0.4">
      <c r="C826" s="42"/>
    </row>
    <row r="827" spans="3:3" x14ac:dyDescent="0.4">
      <c r="C827" s="42"/>
    </row>
    <row r="828" spans="3:3" x14ac:dyDescent="0.4">
      <c r="C828" s="42"/>
    </row>
    <row r="829" spans="3:3" x14ac:dyDescent="0.4">
      <c r="C829" s="42"/>
    </row>
    <row r="830" spans="3:3" x14ac:dyDescent="0.4">
      <c r="C830" s="42"/>
    </row>
    <row r="831" spans="3:3" x14ac:dyDescent="0.4">
      <c r="C831" s="42"/>
    </row>
    <row r="832" spans="3:3" x14ac:dyDescent="0.4">
      <c r="C832" s="42"/>
    </row>
    <row r="833" spans="3:3" x14ac:dyDescent="0.4">
      <c r="C833" s="42"/>
    </row>
    <row r="834" spans="3:3" x14ac:dyDescent="0.4">
      <c r="C834" s="42"/>
    </row>
    <row r="835" spans="3:3" x14ac:dyDescent="0.4">
      <c r="C835" s="42"/>
    </row>
    <row r="836" spans="3:3" x14ac:dyDescent="0.4">
      <c r="C836" s="42"/>
    </row>
    <row r="837" spans="3:3" x14ac:dyDescent="0.4">
      <c r="C837" s="42"/>
    </row>
    <row r="838" spans="3:3" x14ac:dyDescent="0.4">
      <c r="C838" s="42"/>
    </row>
    <row r="839" spans="3:3" x14ac:dyDescent="0.4">
      <c r="C839" s="42"/>
    </row>
    <row r="840" spans="3:3" x14ac:dyDescent="0.4">
      <c r="C840" s="42"/>
    </row>
    <row r="841" spans="3:3" x14ac:dyDescent="0.4">
      <c r="C841" s="42"/>
    </row>
    <row r="842" spans="3:3" x14ac:dyDescent="0.4">
      <c r="C842" s="42"/>
    </row>
    <row r="843" spans="3:3" x14ac:dyDescent="0.4">
      <c r="C843" s="42"/>
    </row>
    <row r="844" spans="3:3" x14ac:dyDescent="0.4">
      <c r="C844" s="42"/>
    </row>
    <row r="845" spans="3:3" x14ac:dyDescent="0.4">
      <c r="C845" s="42"/>
    </row>
    <row r="846" spans="3:3" x14ac:dyDescent="0.4">
      <c r="C846" s="42"/>
    </row>
    <row r="847" spans="3:3" x14ac:dyDescent="0.4">
      <c r="C847" s="42"/>
    </row>
    <row r="848" spans="3:3" x14ac:dyDescent="0.4">
      <c r="C848" s="42"/>
    </row>
    <row r="849" spans="3:3" x14ac:dyDescent="0.4">
      <c r="C849" s="42"/>
    </row>
    <row r="850" spans="3:3" x14ac:dyDescent="0.4">
      <c r="C850" s="42"/>
    </row>
    <row r="851" spans="3:3" x14ac:dyDescent="0.4">
      <c r="C851" s="42"/>
    </row>
    <row r="852" spans="3:3" x14ac:dyDescent="0.4">
      <c r="C852" s="42"/>
    </row>
    <row r="853" spans="3:3" x14ac:dyDescent="0.4">
      <c r="C853" s="42"/>
    </row>
    <row r="854" spans="3:3" x14ac:dyDescent="0.4">
      <c r="C854" s="42"/>
    </row>
    <row r="855" spans="3:3" x14ac:dyDescent="0.4">
      <c r="C855" s="42"/>
    </row>
    <row r="856" spans="3:3" x14ac:dyDescent="0.4">
      <c r="C856" s="42"/>
    </row>
    <row r="857" spans="3:3" x14ac:dyDescent="0.4">
      <c r="C857" s="42"/>
    </row>
    <row r="858" spans="3:3" x14ac:dyDescent="0.4">
      <c r="C858" s="42"/>
    </row>
    <row r="859" spans="3:3" x14ac:dyDescent="0.4">
      <c r="C859" s="42"/>
    </row>
    <row r="860" spans="3:3" x14ac:dyDescent="0.4">
      <c r="C860" s="42"/>
    </row>
    <row r="861" spans="3:3" x14ac:dyDescent="0.4">
      <c r="C861" s="42"/>
    </row>
    <row r="862" spans="3:3" x14ac:dyDescent="0.4">
      <c r="C862" s="42"/>
    </row>
    <row r="863" spans="3:3" x14ac:dyDescent="0.4">
      <c r="C863" s="42"/>
    </row>
    <row r="864" spans="3:3" x14ac:dyDescent="0.4">
      <c r="C864" s="42"/>
    </row>
    <row r="865" spans="3:3" x14ac:dyDescent="0.4">
      <c r="C865" s="42"/>
    </row>
    <row r="866" spans="3:3" x14ac:dyDescent="0.4">
      <c r="C866" s="42"/>
    </row>
    <row r="867" spans="3:3" x14ac:dyDescent="0.4">
      <c r="C867" s="42"/>
    </row>
    <row r="868" spans="3:3" x14ac:dyDescent="0.4">
      <c r="C868" s="42"/>
    </row>
    <row r="869" spans="3:3" x14ac:dyDescent="0.4">
      <c r="C869" s="42"/>
    </row>
    <row r="870" spans="3:3" x14ac:dyDescent="0.4">
      <c r="C870" s="42"/>
    </row>
    <row r="871" spans="3:3" x14ac:dyDescent="0.4">
      <c r="C871" s="42"/>
    </row>
    <row r="872" spans="3:3" x14ac:dyDescent="0.4">
      <c r="C872" s="42"/>
    </row>
    <row r="873" spans="3:3" x14ac:dyDescent="0.4">
      <c r="C873" s="42"/>
    </row>
    <row r="874" spans="3:3" x14ac:dyDescent="0.4">
      <c r="C874" s="42"/>
    </row>
    <row r="875" spans="3:3" x14ac:dyDescent="0.4">
      <c r="C875" s="42"/>
    </row>
    <row r="876" spans="3:3" x14ac:dyDescent="0.4">
      <c r="C876" s="42"/>
    </row>
    <row r="877" spans="3:3" x14ac:dyDescent="0.4">
      <c r="C877" s="42"/>
    </row>
    <row r="878" spans="3:3" x14ac:dyDescent="0.4">
      <c r="C878" s="42"/>
    </row>
    <row r="879" spans="3:3" x14ac:dyDescent="0.4">
      <c r="C879" s="42"/>
    </row>
    <row r="880" spans="3:3" x14ac:dyDescent="0.4">
      <c r="C880" s="42"/>
    </row>
    <row r="881" spans="3:3" x14ac:dyDescent="0.4">
      <c r="C881" s="42"/>
    </row>
    <row r="882" spans="3:3" x14ac:dyDescent="0.4">
      <c r="C882" s="42"/>
    </row>
    <row r="883" spans="3:3" x14ac:dyDescent="0.4">
      <c r="C883" s="42"/>
    </row>
    <row r="884" spans="3:3" x14ac:dyDescent="0.4">
      <c r="C884" s="42"/>
    </row>
    <row r="885" spans="3:3" x14ac:dyDescent="0.4">
      <c r="C885" s="42"/>
    </row>
    <row r="886" spans="3:3" x14ac:dyDescent="0.4">
      <c r="C886" s="42"/>
    </row>
    <row r="887" spans="3:3" x14ac:dyDescent="0.4">
      <c r="C887" s="42"/>
    </row>
    <row r="888" spans="3:3" x14ac:dyDescent="0.4">
      <c r="C888" s="42"/>
    </row>
    <row r="889" spans="3:3" x14ac:dyDescent="0.4">
      <c r="C889" s="42"/>
    </row>
    <row r="890" spans="3:3" x14ac:dyDescent="0.4">
      <c r="C890" s="42"/>
    </row>
    <row r="891" spans="3:3" x14ac:dyDescent="0.4">
      <c r="C891" s="42"/>
    </row>
    <row r="892" spans="3:3" x14ac:dyDescent="0.4">
      <c r="C892" s="42"/>
    </row>
    <row r="893" spans="3:3" x14ac:dyDescent="0.4">
      <c r="C893" s="42"/>
    </row>
    <row r="894" spans="3:3" x14ac:dyDescent="0.4">
      <c r="C894" s="42"/>
    </row>
    <row r="895" spans="3:3" x14ac:dyDescent="0.4">
      <c r="C895" s="42"/>
    </row>
    <row r="896" spans="3:3" x14ac:dyDescent="0.4">
      <c r="C896" s="42"/>
    </row>
    <row r="897" spans="3:3" x14ac:dyDescent="0.4">
      <c r="C897" s="42"/>
    </row>
    <row r="898" spans="3:3" x14ac:dyDescent="0.4">
      <c r="C898" s="42"/>
    </row>
    <row r="899" spans="3:3" x14ac:dyDescent="0.4">
      <c r="C899" s="42"/>
    </row>
    <row r="900" spans="3:3" x14ac:dyDescent="0.4">
      <c r="C900" s="42"/>
    </row>
    <row r="901" spans="3:3" x14ac:dyDescent="0.4">
      <c r="C901" s="42"/>
    </row>
    <row r="902" spans="3:3" x14ac:dyDescent="0.4">
      <c r="C902" s="42"/>
    </row>
    <row r="903" spans="3:3" x14ac:dyDescent="0.4">
      <c r="C903" s="42"/>
    </row>
    <row r="904" spans="3:3" x14ac:dyDescent="0.4">
      <c r="C904" s="42"/>
    </row>
    <row r="905" spans="3:3" x14ac:dyDescent="0.4">
      <c r="C905" s="42"/>
    </row>
    <row r="906" spans="3:3" x14ac:dyDescent="0.4">
      <c r="C906" s="42"/>
    </row>
    <row r="907" spans="3:3" x14ac:dyDescent="0.4">
      <c r="C907" s="42"/>
    </row>
    <row r="908" spans="3:3" x14ac:dyDescent="0.4">
      <c r="C908" s="42"/>
    </row>
    <row r="909" spans="3:3" x14ac:dyDescent="0.4">
      <c r="C909" s="42"/>
    </row>
    <row r="910" spans="3:3" x14ac:dyDescent="0.4">
      <c r="C910" s="42"/>
    </row>
    <row r="911" spans="3:3" x14ac:dyDescent="0.4">
      <c r="C911" s="42"/>
    </row>
    <row r="912" spans="3:3" x14ac:dyDescent="0.4">
      <c r="C912" s="42"/>
    </row>
    <row r="913" spans="3:3" x14ac:dyDescent="0.4">
      <c r="C913" s="42"/>
    </row>
    <row r="914" spans="3:3" x14ac:dyDescent="0.4">
      <c r="C914" s="42"/>
    </row>
    <row r="915" spans="3:3" x14ac:dyDescent="0.4">
      <c r="C915" s="42"/>
    </row>
    <row r="916" spans="3:3" x14ac:dyDescent="0.4">
      <c r="C916" s="42"/>
    </row>
    <row r="917" spans="3:3" x14ac:dyDescent="0.4">
      <c r="C917" s="42"/>
    </row>
    <row r="918" spans="3:3" x14ac:dyDescent="0.4">
      <c r="C918" s="42"/>
    </row>
    <row r="919" spans="3:3" x14ac:dyDescent="0.4">
      <c r="C919" s="42"/>
    </row>
    <row r="920" spans="3:3" x14ac:dyDescent="0.4">
      <c r="C920" s="42"/>
    </row>
    <row r="921" spans="3:3" x14ac:dyDescent="0.4">
      <c r="C921" s="42"/>
    </row>
    <row r="922" spans="3:3" x14ac:dyDescent="0.4">
      <c r="C922" s="42"/>
    </row>
    <row r="923" spans="3:3" x14ac:dyDescent="0.4">
      <c r="C923" s="42"/>
    </row>
    <row r="924" spans="3:3" x14ac:dyDescent="0.4">
      <c r="C924" s="42"/>
    </row>
    <row r="925" spans="3:3" x14ac:dyDescent="0.4">
      <c r="C925" s="42"/>
    </row>
    <row r="926" spans="3:3" x14ac:dyDescent="0.4">
      <c r="C926" s="42"/>
    </row>
    <row r="927" spans="3:3" x14ac:dyDescent="0.4">
      <c r="C927" s="42"/>
    </row>
    <row r="928" spans="3:3" x14ac:dyDescent="0.4">
      <c r="C928" s="42"/>
    </row>
    <row r="929" spans="3:3" x14ac:dyDescent="0.4">
      <c r="C929" s="42"/>
    </row>
    <row r="930" spans="3:3" x14ac:dyDescent="0.4">
      <c r="C930" s="42"/>
    </row>
    <row r="931" spans="3:3" x14ac:dyDescent="0.4">
      <c r="C931" s="42"/>
    </row>
    <row r="932" spans="3:3" x14ac:dyDescent="0.4">
      <c r="C932" s="42"/>
    </row>
    <row r="933" spans="3:3" x14ac:dyDescent="0.4">
      <c r="C933" s="42"/>
    </row>
    <row r="934" spans="3:3" x14ac:dyDescent="0.4">
      <c r="C934" s="42"/>
    </row>
    <row r="935" spans="3:3" x14ac:dyDescent="0.4">
      <c r="C935" s="42"/>
    </row>
    <row r="936" spans="3:3" x14ac:dyDescent="0.4">
      <c r="C936" s="42"/>
    </row>
    <row r="937" spans="3:3" x14ac:dyDescent="0.4">
      <c r="C937" s="42"/>
    </row>
    <row r="938" spans="3:3" x14ac:dyDescent="0.4">
      <c r="C938" s="42"/>
    </row>
    <row r="939" spans="3:3" x14ac:dyDescent="0.4">
      <c r="C939" s="42"/>
    </row>
    <row r="940" spans="3:3" x14ac:dyDescent="0.4">
      <c r="C940" s="42"/>
    </row>
    <row r="941" spans="3:3" x14ac:dyDescent="0.4">
      <c r="C941" s="42"/>
    </row>
    <row r="942" spans="3:3" x14ac:dyDescent="0.4">
      <c r="C942" s="42"/>
    </row>
    <row r="943" spans="3:3" x14ac:dyDescent="0.4">
      <c r="C943" s="42"/>
    </row>
    <row r="944" spans="3:3" x14ac:dyDescent="0.4">
      <c r="C944" s="42"/>
    </row>
    <row r="945" spans="3:3" x14ac:dyDescent="0.4">
      <c r="C945" s="42"/>
    </row>
    <row r="946" spans="3:3" x14ac:dyDescent="0.4">
      <c r="C946" s="42"/>
    </row>
    <row r="947" spans="3:3" x14ac:dyDescent="0.4">
      <c r="C947" s="42"/>
    </row>
    <row r="948" spans="3:3" x14ac:dyDescent="0.4">
      <c r="C948" s="42"/>
    </row>
    <row r="949" spans="3:3" x14ac:dyDescent="0.4">
      <c r="C949" s="42"/>
    </row>
    <row r="950" spans="3:3" x14ac:dyDescent="0.4">
      <c r="C950" s="42"/>
    </row>
    <row r="951" spans="3:3" x14ac:dyDescent="0.4">
      <c r="C951" s="42"/>
    </row>
    <row r="952" spans="3:3" x14ac:dyDescent="0.4">
      <c r="C952" s="42"/>
    </row>
    <row r="953" spans="3:3" x14ac:dyDescent="0.4">
      <c r="C953" s="42"/>
    </row>
    <row r="954" spans="3:3" x14ac:dyDescent="0.4">
      <c r="C954" s="42"/>
    </row>
    <row r="955" spans="3:3" x14ac:dyDescent="0.4">
      <c r="C955" s="42"/>
    </row>
    <row r="956" spans="3:3" x14ac:dyDescent="0.4">
      <c r="C956" s="42"/>
    </row>
    <row r="957" spans="3:3" x14ac:dyDescent="0.4">
      <c r="C957" s="42"/>
    </row>
    <row r="958" spans="3:3" x14ac:dyDescent="0.4">
      <c r="C958" s="42"/>
    </row>
    <row r="959" spans="3:3" x14ac:dyDescent="0.4">
      <c r="C959" s="42"/>
    </row>
    <row r="960" spans="3:3" x14ac:dyDescent="0.4">
      <c r="C960" s="42"/>
    </row>
    <row r="961" spans="3:3" x14ac:dyDescent="0.4">
      <c r="C961" s="42"/>
    </row>
    <row r="962" spans="3:3" x14ac:dyDescent="0.4">
      <c r="C962" s="42"/>
    </row>
    <row r="963" spans="3:3" x14ac:dyDescent="0.4">
      <c r="C963" s="42"/>
    </row>
    <row r="964" spans="3:3" x14ac:dyDescent="0.4">
      <c r="C964" s="42"/>
    </row>
    <row r="965" spans="3:3" x14ac:dyDescent="0.4">
      <c r="C965" s="42"/>
    </row>
    <row r="966" spans="3:3" x14ac:dyDescent="0.4">
      <c r="C966" s="42"/>
    </row>
    <row r="967" spans="3:3" x14ac:dyDescent="0.4">
      <c r="C967" s="42"/>
    </row>
    <row r="968" spans="3:3" x14ac:dyDescent="0.4">
      <c r="C968" s="42"/>
    </row>
    <row r="969" spans="3:3" x14ac:dyDescent="0.4">
      <c r="C969" s="42"/>
    </row>
    <row r="970" spans="3:3" x14ac:dyDescent="0.4">
      <c r="C970" s="42"/>
    </row>
    <row r="971" spans="3:3" x14ac:dyDescent="0.4">
      <c r="C971" s="42"/>
    </row>
    <row r="972" spans="3:3" x14ac:dyDescent="0.4">
      <c r="C972" s="42"/>
    </row>
    <row r="973" spans="3:3" x14ac:dyDescent="0.4">
      <c r="C973" s="42"/>
    </row>
    <row r="974" spans="3:3" x14ac:dyDescent="0.4">
      <c r="C974" s="42"/>
    </row>
    <row r="975" spans="3:3" x14ac:dyDescent="0.4">
      <c r="C975" s="42"/>
    </row>
    <row r="976" spans="3:3" x14ac:dyDescent="0.4">
      <c r="C976" s="42"/>
    </row>
    <row r="977" spans="3:3" x14ac:dyDescent="0.4">
      <c r="C977" s="42"/>
    </row>
    <row r="978" spans="3:3" x14ac:dyDescent="0.4">
      <c r="C978" s="42"/>
    </row>
    <row r="979" spans="3:3" x14ac:dyDescent="0.4">
      <c r="C979" s="42"/>
    </row>
    <row r="980" spans="3:3" x14ac:dyDescent="0.4">
      <c r="C980" s="42"/>
    </row>
    <row r="981" spans="3:3" x14ac:dyDescent="0.4">
      <c r="C981" s="42"/>
    </row>
    <row r="982" spans="3:3" x14ac:dyDescent="0.4">
      <c r="C982" s="42"/>
    </row>
    <row r="983" spans="3:3" x14ac:dyDescent="0.4">
      <c r="C983" s="42"/>
    </row>
    <row r="984" spans="3:3" x14ac:dyDescent="0.4">
      <c r="C984" s="42"/>
    </row>
    <row r="985" spans="3:3" x14ac:dyDescent="0.4">
      <c r="C985" s="42"/>
    </row>
    <row r="986" spans="3:3" x14ac:dyDescent="0.4">
      <c r="C986" s="42"/>
    </row>
    <row r="987" spans="3:3" x14ac:dyDescent="0.4">
      <c r="C987" s="42"/>
    </row>
    <row r="988" spans="3:3" x14ac:dyDescent="0.4">
      <c r="C988" s="42"/>
    </row>
    <row r="989" spans="3:3" x14ac:dyDescent="0.4">
      <c r="C989" s="42"/>
    </row>
    <row r="990" spans="3:3" x14ac:dyDescent="0.4">
      <c r="C990" s="42"/>
    </row>
    <row r="991" spans="3:3" x14ac:dyDescent="0.4">
      <c r="C991" s="42"/>
    </row>
    <row r="992" spans="3:3" x14ac:dyDescent="0.4">
      <c r="C992" s="42"/>
    </row>
    <row r="993" spans="3:3" x14ac:dyDescent="0.4">
      <c r="C993" s="42"/>
    </row>
    <row r="994" spans="3:3" x14ac:dyDescent="0.4">
      <c r="C994" s="42"/>
    </row>
    <row r="995" spans="3:3" x14ac:dyDescent="0.4">
      <c r="C995" s="42"/>
    </row>
    <row r="996" spans="3:3" x14ac:dyDescent="0.4">
      <c r="C996" s="42"/>
    </row>
    <row r="997" spans="3:3" x14ac:dyDescent="0.4">
      <c r="C997" s="42"/>
    </row>
    <row r="998" spans="3:3" x14ac:dyDescent="0.4">
      <c r="C998" s="42"/>
    </row>
    <row r="999" spans="3:3" x14ac:dyDescent="0.4">
      <c r="C999" s="42"/>
    </row>
    <row r="1000" spans="3:3" x14ac:dyDescent="0.4">
      <c r="C1000" s="42"/>
    </row>
    <row r="1001" spans="3:3" x14ac:dyDescent="0.4">
      <c r="C1001" s="42"/>
    </row>
    <row r="1002" spans="3:3" x14ac:dyDescent="0.4">
      <c r="C1002" s="42"/>
    </row>
    <row r="1003" spans="3:3" x14ac:dyDescent="0.4">
      <c r="C1003" s="42"/>
    </row>
    <row r="1004" spans="3:3" x14ac:dyDescent="0.4">
      <c r="C1004" s="42"/>
    </row>
    <row r="1005" spans="3:3" x14ac:dyDescent="0.4">
      <c r="C1005" s="42"/>
    </row>
    <row r="1006" spans="3:3" x14ac:dyDescent="0.4">
      <c r="C1006" s="42"/>
    </row>
    <row r="1007" spans="3:3" x14ac:dyDescent="0.4">
      <c r="C1007" s="42"/>
    </row>
    <row r="1008" spans="3:3" x14ac:dyDescent="0.4">
      <c r="C1008" s="42"/>
    </row>
    <row r="1009" spans="3:3" x14ac:dyDescent="0.4">
      <c r="C1009" s="42"/>
    </row>
    <row r="1010" spans="3:3" x14ac:dyDescent="0.4">
      <c r="C1010" s="42"/>
    </row>
    <row r="1011" spans="3:3" x14ac:dyDescent="0.4">
      <c r="C1011" s="42"/>
    </row>
    <row r="1012" spans="3:3" x14ac:dyDescent="0.4">
      <c r="C1012" s="42"/>
    </row>
    <row r="1013" spans="3:3" x14ac:dyDescent="0.4">
      <c r="C1013" s="42"/>
    </row>
    <row r="1014" spans="3:3" x14ac:dyDescent="0.4">
      <c r="C1014" s="42"/>
    </row>
    <row r="1015" spans="3:3" x14ac:dyDescent="0.4">
      <c r="C1015" s="42"/>
    </row>
    <row r="1016" spans="3:3" x14ac:dyDescent="0.4">
      <c r="C1016" s="42"/>
    </row>
    <row r="1017" spans="3:3" x14ac:dyDescent="0.4">
      <c r="C1017" s="42"/>
    </row>
    <row r="1018" spans="3:3" x14ac:dyDescent="0.4">
      <c r="C1018" s="42"/>
    </row>
    <row r="1019" spans="3:3" x14ac:dyDescent="0.4">
      <c r="C1019" s="42"/>
    </row>
    <row r="1020" spans="3:3" x14ac:dyDescent="0.4">
      <c r="C1020" s="42"/>
    </row>
    <row r="1021" spans="3:3" x14ac:dyDescent="0.4">
      <c r="C1021" s="42"/>
    </row>
    <row r="1022" spans="3:3" x14ac:dyDescent="0.4">
      <c r="C1022" s="42"/>
    </row>
    <row r="1023" spans="3:3" x14ac:dyDescent="0.4">
      <c r="C1023" s="42"/>
    </row>
    <row r="1024" spans="3:3" x14ac:dyDescent="0.4">
      <c r="C1024" s="42"/>
    </row>
    <row r="1025" spans="3:3" x14ac:dyDescent="0.4">
      <c r="C1025" s="42"/>
    </row>
    <row r="1026" spans="3:3" x14ac:dyDescent="0.4">
      <c r="C1026" s="42"/>
    </row>
    <row r="1027" spans="3:3" x14ac:dyDescent="0.4">
      <c r="C1027" s="42"/>
    </row>
    <row r="1028" spans="3:3" x14ac:dyDescent="0.4">
      <c r="C1028" s="42"/>
    </row>
    <row r="1029" spans="3:3" x14ac:dyDescent="0.4">
      <c r="C1029" s="42"/>
    </row>
    <row r="1030" spans="3:3" x14ac:dyDescent="0.4">
      <c r="C1030" s="42"/>
    </row>
    <row r="1031" spans="3:3" x14ac:dyDescent="0.4">
      <c r="C1031" s="42"/>
    </row>
    <row r="1032" spans="3:3" x14ac:dyDescent="0.4">
      <c r="C1032" s="42"/>
    </row>
    <row r="1033" spans="3:3" x14ac:dyDescent="0.4">
      <c r="C1033" s="42"/>
    </row>
    <row r="1034" spans="3:3" x14ac:dyDescent="0.4">
      <c r="C1034" s="42"/>
    </row>
    <row r="1035" spans="3:3" x14ac:dyDescent="0.4">
      <c r="C1035" s="42"/>
    </row>
    <row r="1036" spans="3:3" x14ac:dyDescent="0.4">
      <c r="C1036" s="42"/>
    </row>
    <row r="1037" spans="3:3" x14ac:dyDescent="0.4">
      <c r="C1037" s="42"/>
    </row>
    <row r="1038" spans="3:3" x14ac:dyDescent="0.4">
      <c r="C1038" s="42"/>
    </row>
    <row r="1039" spans="3:3" x14ac:dyDescent="0.4">
      <c r="C1039" s="42"/>
    </row>
    <row r="1040" spans="3:3" x14ac:dyDescent="0.4">
      <c r="C1040" s="42"/>
    </row>
    <row r="1041" spans="3:3" x14ac:dyDescent="0.4">
      <c r="C1041" s="42"/>
    </row>
    <row r="1042" spans="3:3" x14ac:dyDescent="0.4">
      <c r="C1042" s="42"/>
    </row>
    <row r="1043" spans="3:3" x14ac:dyDescent="0.4">
      <c r="C1043" s="42"/>
    </row>
    <row r="1044" spans="3:3" x14ac:dyDescent="0.4">
      <c r="C1044" s="42"/>
    </row>
    <row r="1045" spans="3:3" x14ac:dyDescent="0.4">
      <c r="C1045" s="42"/>
    </row>
    <row r="1046" spans="3:3" x14ac:dyDescent="0.4">
      <c r="C1046" s="42"/>
    </row>
    <row r="1047" spans="3:3" x14ac:dyDescent="0.4">
      <c r="C1047" s="42"/>
    </row>
    <row r="1048" spans="3:3" x14ac:dyDescent="0.4">
      <c r="C1048" s="42"/>
    </row>
    <row r="1049" spans="3:3" x14ac:dyDescent="0.4">
      <c r="C1049" s="42"/>
    </row>
    <row r="1050" spans="3:3" x14ac:dyDescent="0.4">
      <c r="C1050" s="42"/>
    </row>
    <row r="1051" spans="3:3" x14ac:dyDescent="0.4">
      <c r="C1051" s="42"/>
    </row>
    <row r="1052" spans="3:3" x14ac:dyDescent="0.4">
      <c r="C1052" s="42"/>
    </row>
    <row r="1053" spans="3:3" x14ac:dyDescent="0.4">
      <c r="C1053" s="42"/>
    </row>
    <row r="1054" spans="3:3" x14ac:dyDescent="0.4">
      <c r="C1054" s="42"/>
    </row>
    <row r="1055" spans="3:3" x14ac:dyDescent="0.4">
      <c r="C1055" s="42"/>
    </row>
    <row r="1056" spans="3:3" x14ac:dyDescent="0.4">
      <c r="C1056" s="42"/>
    </row>
    <row r="1057" spans="3:3" x14ac:dyDescent="0.4">
      <c r="C1057" s="42"/>
    </row>
    <row r="1058" spans="3:3" x14ac:dyDescent="0.4">
      <c r="C1058" s="42"/>
    </row>
    <row r="1059" spans="3:3" x14ac:dyDescent="0.4">
      <c r="C1059" s="42"/>
    </row>
    <row r="1060" spans="3:3" x14ac:dyDescent="0.4">
      <c r="C1060" s="42"/>
    </row>
    <row r="1061" spans="3:3" x14ac:dyDescent="0.4">
      <c r="C1061" s="42"/>
    </row>
    <row r="1062" spans="3:3" x14ac:dyDescent="0.4">
      <c r="C1062" s="42"/>
    </row>
    <row r="1063" spans="3:3" x14ac:dyDescent="0.4">
      <c r="C1063" s="42"/>
    </row>
    <row r="1064" spans="3:3" x14ac:dyDescent="0.4">
      <c r="C1064" s="42"/>
    </row>
    <row r="1065" spans="3:3" x14ac:dyDescent="0.4">
      <c r="C1065" s="42"/>
    </row>
    <row r="1066" spans="3:3" x14ac:dyDescent="0.4">
      <c r="C1066" s="42"/>
    </row>
    <row r="1067" spans="3:3" x14ac:dyDescent="0.4">
      <c r="C1067" s="42"/>
    </row>
    <row r="1068" spans="3:3" x14ac:dyDescent="0.4">
      <c r="C1068" s="42"/>
    </row>
    <row r="1069" spans="3:3" x14ac:dyDescent="0.4">
      <c r="C1069" s="42"/>
    </row>
    <row r="1070" spans="3:3" x14ac:dyDescent="0.4">
      <c r="C1070" s="42"/>
    </row>
    <row r="1071" spans="3:3" x14ac:dyDescent="0.4">
      <c r="C1071" s="42"/>
    </row>
    <row r="1072" spans="3:3" x14ac:dyDescent="0.4">
      <c r="C1072" s="42"/>
    </row>
    <row r="1073" spans="3:3" x14ac:dyDescent="0.4">
      <c r="C1073" s="42"/>
    </row>
    <row r="1074" spans="3:3" x14ac:dyDescent="0.4">
      <c r="C1074" s="42"/>
    </row>
    <row r="1075" spans="3:3" x14ac:dyDescent="0.4">
      <c r="C1075" s="42"/>
    </row>
    <row r="1076" spans="3:3" x14ac:dyDescent="0.4">
      <c r="C1076" s="42"/>
    </row>
    <row r="1077" spans="3:3" x14ac:dyDescent="0.4">
      <c r="C1077" s="42"/>
    </row>
    <row r="1078" spans="3:3" x14ac:dyDescent="0.4">
      <c r="C1078" s="42"/>
    </row>
    <row r="1079" spans="3:3" x14ac:dyDescent="0.4">
      <c r="C1079" s="42"/>
    </row>
    <row r="1080" spans="3:3" x14ac:dyDescent="0.4">
      <c r="C1080" s="42"/>
    </row>
    <row r="1081" spans="3:3" x14ac:dyDescent="0.4">
      <c r="C1081" s="42"/>
    </row>
    <row r="1082" spans="3:3" x14ac:dyDescent="0.4">
      <c r="C1082" s="42"/>
    </row>
    <row r="1083" spans="3:3" x14ac:dyDescent="0.4">
      <c r="C1083" s="42"/>
    </row>
    <row r="1084" spans="3:3" x14ac:dyDescent="0.4">
      <c r="C1084" s="42"/>
    </row>
    <row r="1085" spans="3:3" x14ac:dyDescent="0.4">
      <c r="C1085" s="42"/>
    </row>
    <row r="1086" spans="3:3" x14ac:dyDescent="0.4">
      <c r="C1086" s="42"/>
    </row>
    <row r="1087" spans="3:3" x14ac:dyDescent="0.4">
      <c r="C1087" s="42"/>
    </row>
    <row r="1088" spans="3:3" x14ac:dyDescent="0.4">
      <c r="C1088" s="42"/>
    </row>
    <row r="1089" spans="3:3" x14ac:dyDescent="0.4">
      <c r="C1089" s="42"/>
    </row>
    <row r="1090" spans="3:3" x14ac:dyDescent="0.4">
      <c r="C1090" s="42"/>
    </row>
    <row r="1091" spans="3:3" x14ac:dyDescent="0.4">
      <c r="C1091" s="42"/>
    </row>
    <row r="1092" spans="3:3" x14ac:dyDescent="0.4">
      <c r="C1092" s="42"/>
    </row>
    <row r="1093" spans="3:3" x14ac:dyDescent="0.4">
      <c r="C1093" s="42"/>
    </row>
    <row r="1094" spans="3:3" x14ac:dyDescent="0.4">
      <c r="C1094" s="42"/>
    </row>
    <row r="1095" spans="3:3" x14ac:dyDescent="0.4">
      <c r="C1095" s="42"/>
    </row>
    <row r="1096" spans="3:3" x14ac:dyDescent="0.4">
      <c r="C1096" s="42"/>
    </row>
    <row r="1097" spans="3:3" x14ac:dyDescent="0.4">
      <c r="C1097" s="42"/>
    </row>
    <row r="1098" spans="3:3" x14ac:dyDescent="0.4">
      <c r="C1098" s="42"/>
    </row>
    <row r="1099" spans="3:3" x14ac:dyDescent="0.4">
      <c r="C1099" s="42"/>
    </row>
    <row r="1100" spans="3:3" x14ac:dyDescent="0.4">
      <c r="C1100" s="42"/>
    </row>
    <row r="1101" spans="3:3" x14ac:dyDescent="0.4">
      <c r="C1101" s="42"/>
    </row>
    <row r="1102" spans="3:3" x14ac:dyDescent="0.4">
      <c r="C1102" s="42"/>
    </row>
    <row r="1103" spans="3:3" x14ac:dyDescent="0.4">
      <c r="C1103" s="42"/>
    </row>
    <row r="1104" spans="3:3" x14ac:dyDescent="0.4">
      <c r="C1104" s="42"/>
    </row>
    <row r="1105" spans="3:3" x14ac:dyDescent="0.4">
      <c r="C1105" s="42"/>
    </row>
    <row r="1106" spans="3:3" x14ac:dyDescent="0.4">
      <c r="C1106" s="42"/>
    </row>
    <row r="1107" spans="3:3" x14ac:dyDescent="0.4">
      <c r="C1107" s="42"/>
    </row>
    <row r="1108" spans="3:3" x14ac:dyDescent="0.4">
      <c r="C1108" s="42"/>
    </row>
    <row r="1109" spans="3:3" x14ac:dyDescent="0.4">
      <c r="C1109" s="42"/>
    </row>
    <row r="1110" spans="3:3" x14ac:dyDescent="0.4">
      <c r="C1110" s="42"/>
    </row>
    <row r="1111" spans="3:3" x14ac:dyDescent="0.4">
      <c r="C1111" s="42"/>
    </row>
    <row r="1112" spans="3:3" x14ac:dyDescent="0.4">
      <c r="C1112" s="42"/>
    </row>
    <row r="1113" spans="3:3" x14ac:dyDescent="0.4">
      <c r="C1113" s="42"/>
    </row>
    <row r="1114" spans="3:3" x14ac:dyDescent="0.4">
      <c r="C1114" s="42"/>
    </row>
    <row r="1115" spans="3:3" x14ac:dyDescent="0.4">
      <c r="C1115" s="42"/>
    </row>
    <row r="1116" spans="3:3" x14ac:dyDescent="0.4">
      <c r="C1116" s="42"/>
    </row>
    <row r="1117" spans="3:3" x14ac:dyDescent="0.4">
      <c r="C1117" s="42"/>
    </row>
    <row r="1118" spans="3:3" x14ac:dyDescent="0.4">
      <c r="C1118" s="42"/>
    </row>
    <row r="1119" spans="3:3" x14ac:dyDescent="0.4">
      <c r="C1119" s="42"/>
    </row>
    <row r="1120" spans="3:3" x14ac:dyDescent="0.4">
      <c r="C1120" s="42"/>
    </row>
    <row r="1121" spans="3:3" x14ac:dyDescent="0.4">
      <c r="C1121" s="42"/>
    </row>
    <row r="1122" spans="3:3" x14ac:dyDescent="0.4">
      <c r="C1122" s="42"/>
    </row>
    <row r="1123" spans="3:3" x14ac:dyDescent="0.4">
      <c r="C1123" s="42"/>
    </row>
    <row r="1124" spans="3:3" x14ac:dyDescent="0.4">
      <c r="C1124" s="42"/>
    </row>
    <row r="1125" spans="3:3" x14ac:dyDescent="0.4">
      <c r="C1125" s="42"/>
    </row>
    <row r="1126" spans="3:3" x14ac:dyDescent="0.4">
      <c r="C1126" s="42"/>
    </row>
    <row r="1127" spans="3:3" x14ac:dyDescent="0.4">
      <c r="C1127" s="42"/>
    </row>
    <row r="1128" spans="3:3" x14ac:dyDescent="0.4">
      <c r="C1128" s="42"/>
    </row>
    <row r="1129" spans="3:3" x14ac:dyDescent="0.4">
      <c r="C1129" s="42"/>
    </row>
    <row r="1130" spans="3:3" x14ac:dyDescent="0.4">
      <c r="C1130" s="42"/>
    </row>
    <row r="1131" spans="3:3" x14ac:dyDescent="0.4">
      <c r="C1131" s="42"/>
    </row>
    <row r="1132" spans="3:3" x14ac:dyDescent="0.4">
      <c r="C1132" s="42"/>
    </row>
    <row r="1133" spans="3:3" x14ac:dyDescent="0.4">
      <c r="C1133" s="42"/>
    </row>
    <row r="1134" spans="3:3" x14ac:dyDescent="0.4">
      <c r="C1134" s="42"/>
    </row>
    <row r="1135" spans="3:3" x14ac:dyDescent="0.4">
      <c r="C1135" s="42"/>
    </row>
    <row r="1136" spans="3:3" x14ac:dyDescent="0.4">
      <c r="C1136" s="42"/>
    </row>
    <row r="1137" spans="3:3" x14ac:dyDescent="0.4">
      <c r="C1137" s="42"/>
    </row>
    <row r="1138" spans="3:3" x14ac:dyDescent="0.4">
      <c r="C1138" s="42"/>
    </row>
    <row r="1139" spans="3:3" x14ac:dyDescent="0.4">
      <c r="C1139" s="42"/>
    </row>
    <row r="1140" spans="3:3" x14ac:dyDescent="0.4">
      <c r="C1140" s="42"/>
    </row>
    <row r="1141" spans="3:3" x14ac:dyDescent="0.4">
      <c r="C1141" s="42"/>
    </row>
    <row r="1142" spans="3:3" x14ac:dyDescent="0.4">
      <c r="C1142" s="42"/>
    </row>
    <row r="1143" spans="3:3" x14ac:dyDescent="0.4">
      <c r="C1143" s="42"/>
    </row>
    <row r="1144" spans="3:3" x14ac:dyDescent="0.4">
      <c r="C1144" s="42"/>
    </row>
    <row r="1145" spans="3:3" x14ac:dyDescent="0.4">
      <c r="C1145" s="42"/>
    </row>
    <row r="1146" spans="3:3" x14ac:dyDescent="0.4">
      <c r="C1146" s="42"/>
    </row>
    <row r="1147" spans="3:3" x14ac:dyDescent="0.4">
      <c r="C1147" s="42"/>
    </row>
    <row r="1148" spans="3:3" x14ac:dyDescent="0.4">
      <c r="C1148" s="42"/>
    </row>
    <row r="1149" spans="3:3" x14ac:dyDescent="0.4">
      <c r="C1149" s="42"/>
    </row>
    <row r="1150" spans="3:3" x14ac:dyDescent="0.4">
      <c r="C1150" s="42"/>
    </row>
    <row r="1151" spans="3:3" x14ac:dyDescent="0.4">
      <c r="C1151" s="42"/>
    </row>
    <row r="1152" spans="3:3" x14ac:dyDescent="0.4">
      <c r="C1152" s="42"/>
    </row>
    <row r="1153" spans="3:3" x14ac:dyDescent="0.4">
      <c r="C1153" s="42"/>
    </row>
    <row r="1154" spans="3:3" x14ac:dyDescent="0.4">
      <c r="C1154" s="42"/>
    </row>
    <row r="1155" spans="3:3" x14ac:dyDescent="0.4">
      <c r="C1155" s="42"/>
    </row>
    <row r="1156" spans="3:3" x14ac:dyDescent="0.4">
      <c r="C1156" s="42"/>
    </row>
    <row r="1157" spans="3:3" x14ac:dyDescent="0.4">
      <c r="C1157" s="42"/>
    </row>
    <row r="1158" spans="3:3" x14ac:dyDescent="0.4">
      <c r="C1158" s="42"/>
    </row>
    <row r="1159" spans="3:3" x14ac:dyDescent="0.4">
      <c r="C1159" s="42"/>
    </row>
    <row r="1160" spans="3:3" x14ac:dyDescent="0.4">
      <c r="C1160" s="42"/>
    </row>
    <row r="1161" spans="3:3" x14ac:dyDescent="0.4">
      <c r="C1161" s="42"/>
    </row>
    <row r="1162" spans="3:3" x14ac:dyDescent="0.4">
      <c r="C1162" s="42"/>
    </row>
    <row r="1163" spans="3:3" x14ac:dyDescent="0.4">
      <c r="C1163" s="42"/>
    </row>
    <row r="1164" spans="3:3" x14ac:dyDescent="0.4">
      <c r="C1164" s="42"/>
    </row>
    <row r="1165" spans="3:3" x14ac:dyDescent="0.4">
      <c r="C1165" s="42"/>
    </row>
    <row r="1166" spans="3:3" x14ac:dyDescent="0.4">
      <c r="C1166" s="42"/>
    </row>
    <row r="1167" spans="3:3" x14ac:dyDescent="0.4">
      <c r="C1167" s="42"/>
    </row>
    <row r="1168" spans="3:3" x14ac:dyDescent="0.4">
      <c r="C1168" s="42"/>
    </row>
    <row r="1169" spans="3:3" x14ac:dyDescent="0.4">
      <c r="C1169" s="42"/>
    </row>
    <row r="1170" spans="3:3" x14ac:dyDescent="0.4">
      <c r="C1170" s="42"/>
    </row>
    <row r="1171" spans="3:3" x14ac:dyDescent="0.4">
      <c r="C1171" s="42"/>
    </row>
    <row r="1172" spans="3:3" x14ac:dyDescent="0.4">
      <c r="C1172" s="42"/>
    </row>
    <row r="1173" spans="3:3" x14ac:dyDescent="0.4">
      <c r="C1173" s="42"/>
    </row>
    <row r="1174" spans="3:3" x14ac:dyDescent="0.4">
      <c r="C1174" s="42"/>
    </row>
    <row r="1175" spans="3:3" x14ac:dyDescent="0.4">
      <c r="C1175" s="42"/>
    </row>
    <row r="1176" spans="3:3" x14ac:dyDescent="0.4">
      <c r="C1176" s="42"/>
    </row>
    <row r="1177" spans="3:3" x14ac:dyDescent="0.4">
      <c r="C1177" s="42"/>
    </row>
    <row r="1178" spans="3:3" x14ac:dyDescent="0.4">
      <c r="C1178" s="42"/>
    </row>
    <row r="1179" spans="3:3" x14ac:dyDescent="0.4">
      <c r="C1179" s="42"/>
    </row>
    <row r="1180" spans="3:3" x14ac:dyDescent="0.4">
      <c r="C1180" s="42"/>
    </row>
    <row r="1181" spans="3:3" x14ac:dyDescent="0.4">
      <c r="C1181" s="42"/>
    </row>
    <row r="1182" spans="3:3" x14ac:dyDescent="0.4">
      <c r="C1182" s="42"/>
    </row>
    <row r="1183" spans="3:3" x14ac:dyDescent="0.4">
      <c r="C1183" s="42"/>
    </row>
    <row r="1184" spans="3:3" x14ac:dyDescent="0.4">
      <c r="C1184" s="42"/>
    </row>
    <row r="1185" spans="3:3" x14ac:dyDescent="0.4">
      <c r="C1185" s="42"/>
    </row>
    <row r="1186" spans="3:3" x14ac:dyDescent="0.4">
      <c r="C1186" s="42"/>
    </row>
    <row r="1187" spans="3:3" x14ac:dyDescent="0.4">
      <c r="C1187" s="42"/>
    </row>
    <row r="1188" spans="3:3" x14ac:dyDescent="0.4">
      <c r="C1188" s="42"/>
    </row>
    <row r="1189" spans="3:3" x14ac:dyDescent="0.4">
      <c r="C1189" s="42"/>
    </row>
    <row r="1190" spans="3:3" x14ac:dyDescent="0.4">
      <c r="C1190" s="42"/>
    </row>
    <row r="1191" spans="3:3" x14ac:dyDescent="0.4">
      <c r="C1191" s="42"/>
    </row>
    <row r="1192" spans="3:3" x14ac:dyDescent="0.4">
      <c r="C1192" s="42"/>
    </row>
    <row r="1193" spans="3:3" x14ac:dyDescent="0.4">
      <c r="C1193" s="42"/>
    </row>
    <row r="1194" spans="3:3" x14ac:dyDescent="0.4">
      <c r="C1194" s="42"/>
    </row>
    <row r="1195" spans="3:3" x14ac:dyDescent="0.4">
      <c r="C1195" s="42"/>
    </row>
    <row r="1196" spans="3:3" x14ac:dyDescent="0.4">
      <c r="C1196" s="42"/>
    </row>
    <row r="1197" spans="3:3" x14ac:dyDescent="0.4">
      <c r="C1197" s="42"/>
    </row>
    <row r="1198" spans="3:3" x14ac:dyDescent="0.4">
      <c r="C1198" s="42"/>
    </row>
    <row r="1199" spans="3:3" x14ac:dyDescent="0.4">
      <c r="C1199" s="42"/>
    </row>
    <row r="1200" spans="3:3" x14ac:dyDescent="0.4">
      <c r="C1200" s="42"/>
    </row>
    <row r="1201" spans="3:3" x14ac:dyDescent="0.4">
      <c r="C1201" s="42"/>
    </row>
    <row r="1202" spans="3:3" x14ac:dyDescent="0.4">
      <c r="C1202" s="42"/>
    </row>
    <row r="1203" spans="3:3" x14ac:dyDescent="0.4">
      <c r="C1203" s="42"/>
    </row>
    <row r="1204" spans="3:3" x14ac:dyDescent="0.4">
      <c r="C1204" s="42"/>
    </row>
    <row r="1205" spans="3:3" x14ac:dyDescent="0.4">
      <c r="C1205" s="42"/>
    </row>
    <row r="1206" spans="3:3" x14ac:dyDescent="0.4">
      <c r="C1206" s="42"/>
    </row>
    <row r="1207" spans="3:3" x14ac:dyDescent="0.4">
      <c r="C1207" s="42"/>
    </row>
    <row r="1208" spans="3:3" x14ac:dyDescent="0.4">
      <c r="C1208" s="42"/>
    </row>
    <row r="1209" spans="3:3" x14ac:dyDescent="0.4">
      <c r="C1209" s="42"/>
    </row>
    <row r="1210" spans="3:3" x14ac:dyDescent="0.4">
      <c r="C1210" s="42"/>
    </row>
    <row r="1211" spans="3:3" x14ac:dyDescent="0.4">
      <c r="C1211" s="42"/>
    </row>
    <row r="1212" spans="3:3" x14ac:dyDescent="0.4">
      <c r="C1212" s="42"/>
    </row>
    <row r="1213" spans="3:3" x14ac:dyDescent="0.4">
      <c r="C1213" s="42"/>
    </row>
    <row r="1214" spans="3:3" x14ac:dyDescent="0.4">
      <c r="C1214" s="42"/>
    </row>
    <row r="1215" spans="3:3" x14ac:dyDescent="0.4">
      <c r="C1215" s="42"/>
    </row>
    <row r="1216" spans="3:3" x14ac:dyDescent="0.4">
      <c r="C1216" s="42"/>
    </row>
    <row r="1217" spans="3:3" x14ac:dyDescent="0.4">
      <c r="C1217" s="42"/>
    </row>
    <row r="1218" spans="3:3" x14ac:dyDescent="0.4">
      <c r="C1218" s="42"/>
    </row>
    <row r="1219" spans="3:3" x14ac:dyDescent="0.4">
      <c r="C1219" s="42"/>
    </row>
    <row r="1220" spans="3:3" x14ac:dyDescent="0.4">
      <c r="C1220" s="42"/>
    </row>
    <row r="1221" spans="3:3" x14ac:dyDescent="0.4">
      <c r="C1221" s="42"/>
    </row>
    <row r="1222" spans="3:3" x14ac:dyDescent="0.4">
      <c r="C1222" s="42"/>
    </row>
    <row r="1223" spans="3:3" x14ac:dyDescent="0.4">
      <c r="C1223" s="42"/>
    </row>
    <row r="1224" spans="3:3" x14ac:dyDescent="0.4">
      <c r="C1224" s="42"/>
    </row>
    <row r="1225" spans="3:3" x14ac:dyDescent="0.4">
      <c r="C1225" s="42"/>
    </row>
    <row r="1226" spans="3:3" x14ac:dyDescent="0.4">
      <c r="C1226" s="42"/>
    </row>
    <row r="1227" spans="3:3" x14ac:dyDescent="0.4">
      <c r="C1227" s="42"/>
    </row>
    <row r="1228" spans="3:3" x14ac:dyDescent="0.4">
      <c r="C1228" s="42"/>
    </row>
    <row r="1229" spans="3:3" x14ac:dyDescent="0.4">
      <c r="C1229" s="42"/>
    </row>
    <row r="1230" spans="3:3" x14ac:dyDescent="0.4">
      <c r="C1230" s="42"/>
    </row>
    <row r="1231" spans="3:3" x14ac:dyDescent="0.4">
      <c r="C1231" s="42"/>
    </row>
    <row r="1232" spans="3:3" x14ac:dyDescent="0.4">
      <c r="C1232" s="42"/>
    </row>
    <row r="1233" spans="3:3" x14ac:dyDescent="0.4">
      <c r="C1233" s="42"/>
    </row>
    <row r="1234" spans="3:3" x14ac:dyDescent="0.4">
      <c r="C1234" s="42"/>
    </row>
    <row r="1235" spans="3:3" x14ac:dyDescent="0.4">
      <c r="C1235" s="42"/>
    </row>
    <row r="1236" spans="3:3" x14ac:dyDescent="0.4">
      <c r="C1236" s="42"/>
    </row>
    <row r="1237" spans="3:3" x14ac:dyDescent="0.4">
      <c r="C1237" s="42"/>
    </row>
    <row r="1238" spans="3:3" x14ac:dyDescent="0.4">
      <c r="C1238" s="42"/>
    </row>
    <row r="1239" spans="3:3" x14ac:dyDescent="0.4">
      <c r="C1239" s="42"/>
    </row>
    <row r="1240" spans="3:3" x14ac:dyDescent="0.4">
      <c r="C1240" s="42"/>
    </row>
    <row r="1241" spans="3:3" x14ac:dyDescent="0.4">
      <c r="C1241" s="42"/>
    </row>
    <row r="1242" spans="3:3" x14ac:dyDescent="0.4">
      <c r="C1242" s="42"/>
    </row>
    <row r="1243" spans="3:3" x14ac:dyDescent="0.4">
      <c r="C1243" s="42"/>
    </row>
    <row r="1244" spans="3:3" x14ac:dyDescent="0.4">
      <c r="C1244" s="42"/>
    </row>
    <row r="1245" spans="3:3" x14ac:dyDescent="0.4">
      <c r="C1245" s="42"/>
    </row>
    <row r="1246" spans="3:3" x14ac:dyDescent="0.4">
      <c r="C1246" s="42"/>
    </row>
    <row r="1247" spans="3:3" x14ac:dyDescent="0.4">
      <c r="C1247" s="42"/>
    </row>
    <row r="1248" spans="3:3" x14ac:dyDescent="0.4">
      <c r="C1248" s="42"/>
    </row>
    <row r="1249" spans="3:3" x14ac:dyDescent="0.4">
      <c r="C1249" s="42"/>
    </row>
    <row r="1250" spans="3:3" x14ac:dyDescent="0.4">
      <c r="C1250" s="42"/>
    </row>
    <row r="1251" spans="3:3" x14ac:dyDescent="0.4">
      <c r="C1251" s="42"/>
    </row>
    <row r="1252" spans="3:3" x14ac:dyDescent="0.4">
      <c r="C1252" s="42"/>
    </row>
    <row r="1253" spans="3:3" x14ac:dyDescent="0.4">
      <c r="C1253" s="42"/>
    </row>
    <row r="1254" spans="3:3" x14ac:dyDescent="0.4">
      <c r="C1254" s="42"/>
    </row>
    <row r="1255" spans="3:3" x14ac:dyDescent="0.4">
      <c r="C1255" s="42"/>
    </row>
    <row r="1256" spans="3:3" x14ac:dyDescent="0.4">
      <c r="C1256" s="42"/>
    </row>
    <row r="1257" spans="3:3" x14ac:dyDescent="0.4">
      <c r="C1257" s="42"/>
    </row>
    <row r="1258" spans="3:3" x14ac:dyDescent="0.4">
      <c r="C1258" s="42"/>
    </row>
    <row r="1259" spans="3:3" x14ac:dyDescent="0.4">
      <c r="C1259" s="42"/>
    </row>
    <row r="1260" spans="3:3" x14ac:dyDescent="0.4">
      <c r="C1260" s="42"/>
    </row>
    <row r="1261" spans="3:3" x14ac:dyDescent="0.4">
      <c r="C1261" s="42"/>
    </row>
    <row r="1262" spans="3:3" x14ac:dyDescent="0.4">
      <c r="C1262" s="42"/>
    </row>
    <row r="1263" spans="3:3" x14ac:dyDescent="0.4">
      <c r="C1263" s="42"/>
    </row>
    <row r="1264" spans="3:3" x14ac:dyDescent="0.4">
      <c r="C1264" s="42"/>
    </row>
    <row r="1265" spans="3:3" x14ac:dyDescent="0.4">
      <c r="C1265" s="42"/>
    </row>
    <row r="1266" spans="3:3" x14ac:dyDescent="0.4">
      <c r="C1266" s="42"/>
    </row>
    <row r="1267" spans="3:3" x14ac:dyDescent="0.4">
      <c r="C1267" s="42"/>
    </row>
    <row r="1268" spans="3:3" x14ac:dyDescent="0.4">
      <c r="C1268" s="42"/>
    </row>
    <row r="1269" spans="3:3" x14ac:dyDescent="0.4">
      <c r="C1269" s="42"/>
    </row>
    <row r="1270" spans="3:3" x14ac:dyDescent="0.4">
      <c r="C1270" s="42"/>
    </row>
    <row r="1271" spans="3:3" x14ac:dyDescent="0.4">
      <c r="C1271" s="42"/>
    </row>
    <row r="1272" spans="3:3" x14ac:dyDescent="0.4">
      <c r="C1272" s="42"/>
    </row>
    <row r="1273" spans="3:3" x14ac:dyDescent="0.4">
      <c r="C1273" s="42"/>
    </row>
    <row r="1274" spans="3:3" x14ac:dyDescent="0.4">
      <c r="C1274" s="42"/>
    </row>
    <row r="1275" spans="3:3" x14ac:dyDescent="0.4">
      <c r="C1275" s="42"/>
    </row>
    <row r="1276" spans="3:3" x14ac:dyDescent="0.4">
      <c r="C1276" s="42"/>
    </row>
    <row r="1277" spans="3:3" x14ac:dyDescent="0.4">
      <c r="C1277" s="42"/>
    </row>
    <row r="1278" spans="3:3" x14ac:dyDescent="0.4">
      <c r="C1278" s="42"/>
    </row>
    <row r="1279" spans="3:3" x14ac:dyDescent="0.4">
      <c r="C1279" s="42"/>
    </row>
    <row r="1280" spans="3:3" x14ac:dyDescent="0.4">
      <c r="C1280" s="42"/>
    </row>
    <row r="1281" spans="3:3" x14ac:dyDescent="0.4">
      <c r="C1281" s="42"/>
    </row>
    <row r="1282" spans="3:3" x14ac:dyDescent="0.4">
      <c r="C1282" s="42"/>
    </row>
    <row r="1283" spans="3:3" x14ac:dyDescent="0.4">
      <c r="C1283" s="42"/>
    </row>
    <row r="1284" spans="3:3" x14ac:dyDescent="0.4">
      <c r="C1284" s="42"/>
    </row>
    <row r="1285" spans="3:3" x14ac:dyDescent="0.4">
      <c r="C1285" s="42"/>
    </row>
    <row r="1286" spans="3:3" x14ac:dyDescent="0.4">
      <c r="C1286" s="42"/>
    </row>
    <row r="1287" spans="3:3" x14ac:dyDescent="0.4">
      <c r="C1287" s="42"/>
    </row>
    <row r="1288" spans="3:3" x14ac:dyDescent="0.4">
      <c r="C1288" s="42"/>
    </row>
    <row r="1289" spans="3:3" x14ac:dyDescent="0.4">
      <c r="C1289" s="42"/>
    </row>
    <row r="1290" spans="3:3" x14ac:dyDescent="0.4">
      <c r="C1290" s="42"/>
    </row>
    <row r="1291" spans="3:3" x14ac:dyDescent="0.4">
      <c r="C1291" s="42"/>
    </row>
    <row r="1292" spans="3:3" x14ac:dyDescent="0.4">
      <c r="C1292" s="42"/>
    </row>
    <row r="1293" spans="3:3" x14ac:dyDescent="0.4">
      <c r="C1293" s="42"/>
    </row>
    <row r="1294" spans="3:3" x14ac:dyDescent="0.4">
      <c r="C1294" s="42"/>
    </row>
    <row r="1295" spans="3:3" x14ac:dyDescent="0.4">
      <c r="C1295" s="42"/>
    </row>
    <row r="1296" spans="3:3" x14ac:dyDescent="0.4">
      <c r="C1296" s="42"/>
    </row>
    <row r="1297" spans="3:3" x14ac:dyDescent="0.4">
      <c r="C1297" s="42"/>
    </row>
    <row r="1298" spans="3:3" x14ac:dyDescent="0.4">
      <c r="C1298" s="42"/>
    </row>
    <row r="1299" spans="3:3" x14ac:dyDescent="0.4">
      <c r="C1299" s="42"/>
    </row>
    <row r="1300" spans="3:3" x14ac:dyDescent="0.4">
      <c r="C1300" s="42"/>
    </row>
    <row r="1301" spans="3:3" x14ac:dyDescent="0.4">
      <c r="C1301" s="42"/>
    </row>
    <row r="1302" spans="3:3" x14ac:dyDescent="0.4">
      <c r="C1302" s="42"/>
    </row>
    <row r="1303" spans="3:3" x14ac:dyDescent="0.4">
      <c r="C1303" s="42"/>
    </row>
    <row r="1304" spans="3:3" x14ac:dyDescent="0.4">
      <c r="C1304" s="42"/>
    </row>
    <row r="1305" spans="3:3" x14ac:dyDescent="0.4">
      <c r="C1305" s="42"/>
    </row>
    <row r="1306" spans="3:3" x14ac:dyDescent="0.4">
      <c r="C1306" s="42"/>
    </row>
    <row r="1307" spans="3:3" x14ac:dyDescent="0.4">
      <c r="C1307" s="42"/>
    </row>
    <row r="1308" spans="3:3" x14ac:dyDescent="0.4">
      <c r="C1308" s="42"/>
    </row>
    <row r="1309" spans="3:3" x14ac:dyDescent="0.4">
      <c r="C1309" s="42"/>
    </row>
    <row r="1310" spans="3:3" x14ac:dyDescent="0.4">
      <c r="C1310" s="42"/>
    </row>
    <row r="1311" spans="3:3" x14ac:dyDescent="0.4">
      <c r="C1311" s="42"/>
    </row>
    <row r="1312" spans="3:3" x14ac:dyDescent="0.4">
      <c r="C1312" s="42"/>
    </row>
    <row r="1313" spans="3:3" x14ac:dyDescent="0.4">
      <c r="C1313" s="42"/>
    </row>
    <row r="1314" spans="3:3" x14ac:dyDescent="0.4">
      <c r="C1314" s="42"/>
    </row>
    <row r="1315" spans="3:3" x14ac:dyDescent="0.4">
      <c r="C1315" s="42"/>
    </row>
    <row r="1316" spans="3:3" x14ac:dyDescent="0.4">
      <c r="C1316" s="42"/>
    </row>
    <row r="1317" spans="3:3" x14ac:dyDescent="0.4">
      <c r="C1317" s="42"/>
    </row>
    <row r="1318" spans="3:3" x14ac:dyDescent="0.4">
      <c r="C1318" s="42"/>
    </row>
    <row r="1319" spans="3:3" x14ac:dyDescent="0.4">
      <c r="C1319" s="42"/>
    </row>
    <row r="1320" spans="3:3" x14ac:dyDescent="0.4">
      <c r="C1320" s="42"/>
    </row>
    <row r="1321" spans="3:3" x14ac:dyDescent="0.4">
      <c r="C1321" s="42"/>
    </row>
    <row r="1322" spans="3:3" x14ac:dyDescent="0.4">
      <c r="C1322" s="42"/>
    </row>
    <row r="1323" spans="3:3" x14ac:dyDescent="0.4">
      <c r="C1323" s="42"/>
    </row>
    <row r="1324" spans="3:3" x14ac:dyDescent="0.4">
      <c r="C1324" s="42"/>
    </row>
    <row r="1325" spans="3:3" x14ac:dyDescent="0.4">
      <c r="C1325" s="42"/>
    </row>
    <row r="1326" spans="3:3" x14ac:dyDescent="0.4">
      <c r="C1326" s="42"/>
    </row>
    <row r="1327" spans="3:3" x14ac:dyDescent="0.4">
      <c r="C1327" s="42"/>
    </row>
    <row r="1328" spans="3:3" x14ac:dyDescent="0.4">
      <c r="C1328" s="42"/>
    </row>
    <row r="1329" spans="3:3" x14ac:dyDescent="0.4">
      <c r="C1329" s="42"/>
    </row>
    <row r="1330" spans="3:3" x14ac:dyDescent="0.4">
      <c r="C1330" s="42"/>
    </row>
    <row r="1331" spans="3:3" x14ac:dyDescent="0.4">
      <c r="C1331" s="42"/>
    </row>
    <row r="1332" spans="3:3" x14ac:dyDescent="0.4">
      <c r="C1332" s="42"/>
    </row>
    <row r="1333" spans="3:3" x14ac:dyDescent="0.4">
      <c r="C1333" s="42"/>
    </row>
    <row r="1334" spans="3:3" x14ac:dyDescent="0.4">
      <c r="C1334" s="42"/>
    </row>
    <row r="1335" spans="3:3" x14ac:dyDescent="0.4">
      <c r="C1335" s="42"/>
    </row>
    <row r="1336" spans="3:3" x14ac:dyDescent="0.4">
      <c r="C1336" s="42"/>
    </row>
    <row r="1337" spans="3:3" x14ac:dyDescent="0.4">
      <c r="C1337" s="42"/>
    </row>
    <row r="1338" spans="3:3" x14ac:dyDescent="0.4">
      <c r="C1338" s="42"/>
    </row>
    <row r="1339" spans="3:3" x14ac:dyDescent="0.4">
      <c r="C1339" s="42"/>
    </row>
    <row r="1340" spans="3:3" x14ac:dyDescent="0.4">
      <c r="C1340" s="42"/>
    </row>
    <row r="1341" spans="3:3" x14ac:dyDescent="0.4">
      <c r="C1341" s="42"/>
    </row>
    <row r="1342" spans="3:3" x14ac:dyDescent="0.4">
      <c r="C1342" s="42"/>
    </row>
    <row r="1343" spans="3:3" x14ac:dyDescent="0.4">
      <c r="C1343" s="42"/>
    </row>
    <row r="1344" spans="3:3" x14ac:dyDescent="0.4">
      <c r="C1344" s="42"/>
    </row>
    <row r="1345" spans="3:3" x14ac:dyDescent="0.4">
      <c r="C1345" s="42"/>
    </row>
    <row r="1346" spans="3:3" x14ac:dyDescent="0.4">
      <c r="C1346" s="42"/>
    </row>
    <row r="1347" spans="3:3" x14ac:dyDescent="0.4">
      <c r="C1347" s="42"/>
    </row>
    <row r="1348" spans="3:3" x14ac:dyDescent="0.4">
      <c r="C1348" s="42"/>
    </row>
    <row r="1349" spans="3:3" x14ac:dyDescent="0.4">
      <c r="C1349" s="42"/>
    </row>
    <row r="1350" spans="3:3" x14ac:dyDescent="0.4">
      <c r="C1350" s="42"/>
    </row>
    <row r="1351" spans="3:3" x14ac:dyDescent="0.4">
      <c r="C1351" s="42"/>
    </row>
    <row r="1352" spans="3:3" x14ac:dyDescent="0.4">
      <c r="C1352" s="42"/>
    </row>
    <row r="1353" spans="3:3" x14ac:dyDescent="0.4">
      <c r="C1353" s="42"/>
    </row>
    <row r="1354" spans="3:3" x14ac:dyDescent="0.4">
      <c r="C1354" s="42"/>
    </row>
    <row r="1355" spans="3:3" x14ac:dyDescent="0.4">
      <c r="C1355" s="42"/>
    </row>
    <row r="1356" spans="3:3" x14ac:dyDescent="0.4">
      <c r="C1356" s="42"/>
    </row>
    <row r="1357" spans="3:3" x14ac:dyDescent="0.4">
      <c r="C1357" s="42"/>
    </row>
    <row r="1358" spans="3:3" x14ac:dyDescent="0.4">
      <c r="C1358" s="42"/>
    </row>
    <row r="1359" spans="3:3" x14ac:dyDescent="0.4">
      <c r="C1359" s="42"/>
    </row>
    <row r="1360" spans="3:3" x14ac:dyDescent="0.4">
      <c r="C1360" s="42"/>
    </row>
    <row r="1361" spans="3:3" x14ac:dyDescent="0.4">
      <c r="C1361" s="42"/>
    </row>
    <row r="1362" spans="3:3" x14ac:dyDescent="0.4">
      <c r="C1362" s="42"/>
    </row>
    <row r="1363" spans="3:3" x14ac:dyDescent="0.4">
      <c r="C1363" s="42"/>
    </row>
    <row r="1364" spans="3:3" x14ac:dyDescent="0.4">
      <c r="C1364" s="42"/>
    </row>
    <row r="1365" spans="3:3" x14ac:dyDescent="0.4">
      <c r="C1365" s="42"/>
    </row>
    <row r="1366" spans="3:3" x14ac:dyDescent="0.4">
      <c r="C1366" s="42"/>
    </row>
    <row r="1367" spans="3:3" x14ac:dyDescent="0.4">
      <c r="C1367" s="42"/>
    </row>
    <row r="1368" spans="3:3" x14ac:dyDescent="0.4">
      <c r="C1368" s="42"/>
    </row>
    <row r="1369" spans="3:3" x14ac:dyDescent="0.4">
      <c r="C1369" s="42"/>
    </row>
    <row r="1370" spans="3:3" x14ac:dyDescent="0.4">
      <c r="C1370" s="42"/>
    </row>
    <row r="1371" spans="3:3" x14ac:dyDescent="0.4">
      <c r="C1371" s="42"/>
    </row>
    <row r="1372" spans="3:3" x14ac:dyDescent="0.4">
      <c r="C1372" s="42"/>
    </row>
    <row r="1373" spans="3:3" x14ac:dyDescent="0.4">
      <c r="C1373" s="42"/>
    </row>
    <row r="1374" spans="3:3" x14ac:dyDescent="0.4">
      <c r="C1374" s="42"/>
    </row>
    <row r="1375" spans="3:3" x14ac:dyDescent="0.4">
      <c r="C1375" s="42"/>
    </row>
    <row r="1376" spans="3:3" x14ac:dyDescent="0.4">
      <c r="C1376" s="42"/>
    </row>
    <row r="1377" spans="3:3" x14ac:dyDescent="0.4">
      <c r="C1377" s="42"/>
    </row>
    <row r="1378" spans="3:3" x14ac:dyDescent="0.4">
      <c r="C1378" s="42"/>
    </row>
    <row r="1379" spans="3:3" x14ac:dyDescent="0.4">
      <c r="C1379" s="42"/>
    </row>
    <row r="1380" spans="3:3" x14ac:dyDescent="0.4">
      <c r="C1380" s="42"/>
    </row>
    <row r="1381" spans="3:3" x14ac:dyDescent="0.4">
      <c r="C1381" s="42"/>
    </row>
    <row r="1382" spans="3:3" x14ac:dyDescent="0.4">
      <c r="C1382" s="42"/>
    </row>
    <row r="1383" spans="3:3" x14ac:dyDescent="0.4">
      <c r="C1383" s="42"/>
    </row>
    <row r="1384" spans="3:3" x14ac:dyDescent="0.4">
      <c r="C1384" s="42"/>
    </row>
    <row r="1385" spans="3:3" x14ac:dyDescent="0.4">
      <c r="C1385" s="42"/>
    </row>
    <row r="1386" spans="3:3" x14ac:dyDescent="0.4">
      <c r="C1386" s="42"/>
    </row>
    <row r="1387" spans="3:3" x14ac:dyDescent="0.4">
      <c r="C1387" s="42"/>
    </row>
    <row r="1388" spans="3:3" x14ac:dyDescent="0.4">
      <c r="C1388" s="42"/>
    </row>
    <row r="1389" spans="3:3" x14ac:dyDescent="0.4">
      <c r="C1389" s="42"/>
    </row>
    <row r="1390" spans="3:3" x14ac:dyDescent="0.4">
      <c r="C1390" s="42"/>
    </row>
    <row r="1391" spans="3:3" x14ac:dyDescent="0.4">
      <c r="C1391" s="42"/>
    </row>
    <row r="1392" spans="3:3" x14ac:dyDescent="0.4">
      <c r="C1392" s="42"/>
    </row>
    <row r="1393" spans="3:3" x14ac:dyDescent="0.4">
      <c r="C1393" s="42"/>
    </row>
    <row r="1394" spans="3:3" x14ac:dyDescent="0.4">
      <c r="C1394" s="42"/>
    </row>
    <row r="1395" spans="3:3" x14ac:dyDescent="0.4">
      <c r="C1395" s="42"/>
    </row>
    <row r="1396" spans="3:3" x14ac:dyDescent="0.4">
      <c r="C1396" s="42"/>
    </row>
    <row r="1397" spans="3:3" x14ac:dyDescent="0.4">
      <c r="C1397" s="42"/>
    </row>
    <row r="1398" spans="3:3" x14ac:dyDescent="0.4">
      <c r="C1398" s="42"/>
    </row>
    <row r="1399" spans="3:3" x14ac:dyDescent="0.4">
      <c r="C1399" s="42"/>
    </row>
    <row r="1400" spans="3:3" x14ac:dyDescent="0.4">
      <c r="C1400" s="42"/>
    </row>
    <row r="1401" spans="3:3" x14ac:dyDescent="0.4">
      <c r="C1401" s="42"/>
    </row>
    <row r="1402" spans="3:3" x14ac:dyDescent="0.4">
      <c r="C1402" s="42"/>
    </row>
    <row r="1403" spans="3:3" x14ac:dyDescent="0.4">
      <c r="C1403" s="42"/>
    </row>
    <row r="1404" spans="3:3" x14ac:dyDescent="0.4">
      <c r="C1404" s="42"/>
    </row>
    <row r="1405" spans="3:3" x14ac:dyDescent="0.4">
      <c r="C1405" s="42"/>
    </row>
    <row r="1406" spans="3:3" x14ac:dyDescent="0.4">
      <c r="C1406" s="42"/>
    </row>
    <row r="1407" spans="3:3" x14ac:dyDescent="0.4">
      <c r="C1407" s="42"/>
    </row>
    <row r="1408" spans="3:3" x14ac:dyDescent="0.4">
      <c r="C1408" s="42"/>
    </row>
    <row r="1409" spans="3:3" x14ac:dyDescent="0.4">
      <c r="C1409" s="42"/>
    </row>
    <row r="1410" spans="3:3" x14ac:dyDescent="0.4">
      <c r="C1410" s="42"/>
    </row>
    <row r="1411" spans="3:3" x14ac:dyDescent="0.4">
      <c r="C1411" s="42"/>
    </row>
    <row r="1412" spans="3:3" x14ac:dyDescent="0.4">
      <c r="C1412" s="42"/>
    </row>
    <row r="1413" spans="3:3" x14ac:dyDescent="0.4">
      <c r="C1413" s="42"/>
    </row>
    <row r="1414" spans="3:3" x14ac:dyDescent="0.4">
      <c r="C1414" s="42"/>
    </row>
    <row r="1415" spans="3:3" x14ac:dyDescent="0.4">
      <c r="C1415" s="42"/>
    </row>
    <row r="1416" spans="3:3" x14ac:dyDescent="0.4">
      <c r="C1416" s="42"/>
    </row>
    <row r="1417" spans="3:3" x14ac:dyDescent="0.4">
      <c r="C1417" s="42"/>
    </row>
    <row r="1418" spans="3:3" x14ac:dyDescent="0.4">
      <c r="C1418" s="42"/>
    </row>
    <row r="1419" spans="3:3" x14ac:dyDescent="0.4">
      <c r="C1419" s="42"/>
    </row>
    <row r="1420" spans="3:3" x14ac:dyDescent="0.4">
      <c r="C1420" s="42"/>
    </row>
    <row r="1421" spans="3:3" x14ac:dyDescent="0.4">
      <c r="C1421" s="42"/>
    </row>
    <row r="1422" spans="3:3" x14ac:dyDescent="0.4">
      <c r="C1422" s="42"/>
    </row>
    <row r="1423" spans="3:3" x14ac:dyDescent="0.4">
      <c r="C1423" s="42"/>
    </row>
    <row r="1424" spans="3:3" x14ac:dyDescent="0.4">
      <c r="C1424" s="42"/>
    </row>
    <row r="1425" spans="3:3" x14ac:dyDescent="0.4">
      <c r="C1425" s="42"/>
    </row>
    <row r="1426" spans="3:3" x14ac:dyDescent="0.4">
      <c r="C1426" s="42"/>
    </row>
    <row r="1427" spans="3:3" x14ac:dyDescent="0.4">
      <c r="C1427" s="42"/>
    </row>
    <row r="1428" spans="3:3" x14ac:dyDescent="0.4">
      <c r="C1428" s="42"/>
    </row>
    <row r="1429" spans="3:3" x14ac:dyDescent="0.4">
      <c r="C1429" s="42"/>
    </row>
    <row r="1430" spans="3:3" x14ac:dyDescent="0.4">
      <c r="C1430" s="42"/>
    </row>
    <row r="1431" spans="3:3" x14ac:dyDescent="0.4">
      <c r="C1431" s="42"/>
    </row>
    <row r="1432" spans="3:3" x14ac:dyDescent="0.4">
      <c r="C1432" s="42"/>
    </row>
    <row r="1433" spans="3:3" x14ac:dyDescent="0.4">
      <c r="C1433" s="42"/>
    </row>
    <row r="1434" spans="3:3" x14ac:dyDescent="0.4">
      <c r="C1434" s="42"/>
    </row>
    <row r="1435" spans="3:3" x14ac:dyDescent="0.4">
      <c r="C1435" s="42"/>
    </row>
    <row r="1436" spans="3:3" x14ac:dyDescent="0.4">
      <c r="C1436" s="42"/>
    </row>
    <row r="1437" spans="3:3" x14ac:dyDescent="0.4">
      <c r="C1437" s="42"/>
    </row>
    <row r="1438" spans="3:3" x14ac:dyDescent="0.4">
      <c r="C1438" s="42"/>
    </row>
    <row r="1439" spans="3:3" x14ac:dyDescent="0.4">
      <c r="C1439" s="42"/>
    </row>
    <row r="1440" spans="3:3" x14ac:dyDescent="0.4">
      <c r="C1440" s="42"/>
    </row>
    <row r="1441" spans="3:3" x14ac:dyDescent="0.4">
      <c r="C1441" s="42"/>
    </row>
    <row r="1442" spans="3:3" x14ac:dyDescent="0.4">
      <c r="C1442" s="42"/>
    </row>
    <row r="1443" spans="3:3" x14ac:dyDescent="0.4">
      <c r="C1443" s="42"/>
    </row>
    <row r="1444" spans="3:3" x14ac:dyDescent="0.4">
      <c r="C1444" s="42"/>
    </row>
    <row r="1445" spans="3:3" x14ac:dyDescent="0.4">
      <c r="C1445" s="42"/>
    </row>
    <row r="1446" spans="3:3" x14ac:dyDescent="0.4">
      <c r="C1446" s="42"/>
    </row>
    <row r="1447" spans="3:3" x14ac:dyDescent="0.4">
      <c r="C1447" s="42"/>
    </row>
    <row r="1448" spans="3:3" x14ac:dyDescent="0.4">
      <c r="C1448" s="42"/>
    </row>
    <row r="1449" spans="3:3" x14ac:dyDescent="0.4">
      <c r="C1449" s="42"/>
    </row>
    <row r="1450" spans="3:3" x14ac:dyDescent="0.4">
      <c r="C1450" s="42"/>
    </row>
    <row r="1451" spans="3:3" x14ac:dyDescent="0.4">
      <c r="C1451" s="42"/>
    </row>
    <row r="1452" spans="3:3" x14ac:dyDescent="0.4">
      <c r="C1452" s="42"/>
    </row>
    <row r="1453" spans="3:3" x14ac:dyDescent="0.4">
      <c r="C1453" s="42"/>
    </row>
    <row r="1454" spans="3:3" x14ac:dyDescent="0.4">
      <c r="C1454" s="42"/>
    </row>
    <row r="1455" spans="3:3" x14ac:dyDescent="0.4">
      <c r="C1455" s="42"/>
    </row>
    <row r="1456" spans="3:3" x14ac:dyDescent="0.4">
      <c r="C1456" s="42"/>
    </row>
    <row r="1457" spans="3:3" x14ac:dyDescent="0.4">
      <c r="C1457" s="42"/>
    </row>
    <row r="1458" spans="3:3" x14ac:dyDescent="0.4">
      <c r="C1458" s="42"/>
    </row>
    <row r="1459" spans="3:3" x14ac:dyDescent="0.4">
      <c r="C1459" s="42"/>
    </row>
    <row r="1460" spans="3:3" x14ac:dyDescent="0.4">
      <c r="C1460" s="42"/>
    </row>
    <row r="1461" spans="3:3" x14ac:dyDescent="0.4">
      <c r="C1461" s="42"/>
    </row>
    <row r="1462" spans="3:3" x14ac:dyDescent="0.4">
      <c r="C1462" s="42"/>
    </row>
    <row r="1463" spans="3:3" x14ac:dyDescent="0.4">
      <c r="C1463" s="42"/>
    </row>
    <row r="1464" spans="3:3" x14ac:dyDescent="0.4">
      <c r="C1464" s="42"/>
    </row>
    <row r="1465" spans="3:3" x14ac:dyDescent="0.4">
      <c r="C1465" s="42"/>
    </row>
    <row r="1466" spans="3:3" x14ac:dyDescent="0.4">
      <c r="C1466" s="42"/>
    </row>
    <row r="1467" spans="3:3" x14ac:dyDescent="0.4">
      <c r="C1467" s="42"/>
    </row>
    <row r="1468" spans="3:3" x14ac:dyDescent="0.4">
      <c r="C1468" s="42"/>
    </row>
    <row r="1469" spans="3:3" x14ac:dyDescent="0.4">
      <c r="C1469" s="42"/>
    </row>
    <row r="1470" spans="3:3" x14ac:dyDescent="0.4">
      <c r="C1470" s="42"/>
    </row>
    <row r="1471" spans="3:3" x14ac:dyDescent="0.4">
      <c r="C1471" s="42"/>
    </row>
    <row r="1472" spans="3:3" x14ac:dyDescent="0.4">
      <c r="C1472" s="42"/>
    </row>
    <row r="1473" spans="3:3" x14ac:dyDescent="0.4">
      <c r="C1473" s="42"/>
    </row>
    <row r="1474" spans="3:3" x14ac:dyDescent="0.4">
      <c r="C1474" s="42"/>
    </row>
    <row r="1475" spans="3:3" x14ac:dyDescent="0.4">
      <c r="C1475" s="42"/>
    </row>
    <row r="1476" spans="3:3" x14ac:dyDescent="0.4">
      <c r="C1476" s="42"/>
    </row>
    <row r="1477" spans="3:3" x14ac:dyDescent="0.4">
      <c r="C1477" s="42"/>
    </row>
    <row r="1478" spans="3:3" x14ac:dyDescent="0.4">
      <c r="C1478" s="42"/>
    </row>
    <row r="1479" spans="3:3" x14ac:dyDescent="0.4">
      <c r="C1479" s="42"/>
    </row>
    <row r="1480" spans="3:3" x14ac:dyDescent="0.4">
      <c r="C1480" s="42"/>
    </row>
    <row r="1481" spans="3:3" x14ac:dyDescent="0.4">
      <c r="C1481" s="42"/>
    </row>
    <row r="1482" spans="3:3" x14ac:dyDescent="0.4">
      <c r="C1482" s="42"/>
    </row>
    <row r="1483" spans="3:3" x14ac:dyDescent="0.4">
      <c r="C1483" s="42"/>
    </row>
    <row r="1484" spans="3:3" x14ac:dyDescent="0.4">
      <c r="C1484" s="42"/>
    </row>
    <row r="1485" spans="3:3" x14ac:dyDescent="0.4">
      <c r="C1485" s="42"/>
    </row>
    <row r="1486" spans="3:3" x14ac:dyDescent="0.4">
      <c r="C1486" s="42"/>
    </row>
    <row r="1487" spans="3:3" x14ac:dyDescent="0.4">
      <c r="C1487" s="42"/>
    </row>
    <row r="1488" spans="3:3" x14ac:dyDescent="0.4">
      <c r="C1488" s="42"/>
    </row>
    <row r="1489" spans="3:3" x14ac:dyDescent="0.4">
      <c r="C1489" s="42"/>
    </row>
    <row r="1490" spans="3:3" x14ac:dyDescent="0.4">
      <c r="C1490" s="42"/>
    </row>
    <row r="1491" spans="3:3" x14ac:dyDescent="0.4">
      <c r="C1491" s="42"/>
    </row>
    <row r="1492" spans="3:3" x14ac:dyDescent="0.4">
      <c r="C1492" s="42"/>
    </row>
    <row r="1493" spans="3:3" x14ac:dyDescent="0.4">
      <c r="C1493" s="42"/>
    </row>
    <row r="1494" spans="3:3" x14ac:dyDescent="0.4">
      <c r="C1494" s="42"/>
    </row>
    <row r="1495" spans="3:3" x14ac:dyDescent="0.4">
      <c r="C1495" s="42"/>
    </row>
    <row r="1496" spans="3:3" x14ac:dyDescent="0.4">
      <c r="C1496" s="42"/>
    </row>
    <row r="1497" spans="3:3" x14ac:dyDescent="0.4">
      <c r="C1497" s="42"/>
    </row>
    <row r="1498" spans="3:3" x14ac:dyDescent="0.4">
      <c r="C1498" s="42"/>
    </row>
    <row r="1499" spans="3:3" x14ac:dyDescent="0.4">
      <c r="C1499" s="42"/>
    </row>
    <row r="1500" spans="3:3" x14ac:dyDescent="0.4">
      <c r="C1500" s="42"/>
    </row>
    <row r="1501" spans="3:3" x14ac:dyDescent="0.4">
      <c r="C1501" s="42"/>
    </row>
    <row r="1502" spans="3:3" x14ac:dyDescent="0.4">
      <c r="C1502" s="42"/>
    </row>
    <row r="1503" spans="3:3" x14ac:dyDescent="0.4">
      <c r="C1503" s="42"/>
    </row>
    <row r="1504" spans="3:3" x14ac:dyDescent="0.4">
      <c r="C1504" s="42"/>
    </row>
    <row r="1505" spans="3:3" x14ac:dyDescent="0.4">
      <c r="C1505" s="42"/>
    </row>
    <row r="1506" spans="3:3" x14ac:dyDescent="0.4">
      <c r="C1506" s="42"/>
    </row>
    <row r="1507" spans="3:3" x14ac:dyDescent="0.4">
      <c r="C1507" s="42"/>
    </row>
    <row r="1508" spans="3:3" x14ac:dyDescent="0.4">
      <c r="C1508" s="42"/>
    </row>
    <row r="1509" spans="3:3" x14ac:dyDescent="0.4">
      <c r="C1509" s="42"/>
    </row>
    <row r="1510" spans="3:3" x14ac:dyDescent="0.4">
      <c r="C1510" s="42"/>
    </row>
    <row r="1511" spans="3:3" x14ac:dyDescent="0.4">
      <c r="C1511" s="42"/>
    </row>
    <row r="1512" spans="3:3" x14ac:dyDescent="0.4">
      <c r="C1512" s="42"/>
    </row>
    <row r="1513" spans="3:3" x14ac:dyDescent="0.4">
      <c r="C1513" s="42"/>
    </row>
    <row r="1514" spans="3:3" x14ac:dyDescent="0.4">
      <c r="C1514" s="42"/>
    </row>
    <row r="1515" spans="3:3" x14ac:dyDescent="0.4">
      <c r="C1515" s="42"/>
    </row>
    <row r="1516" spans="3:3" x14ac:dyDescent="0.4">
      <c r="C1516" s="42"/>
    </row>
    <row r="1517" spans="3:3" x14ac:dyDescent="0.4">
      <c r="C1517" s="42"/>
    </row>
    <row r="1518" spans="3:3" x14ac:dyDescent="0.4">
      <c r="C1518" s="42"/>
    </row>
    <row r="1519" spans="3:3" x14ac:dyDescent="0.4">
      <c r="C1519" s="42"/>
    </row>
    <row r="1520" spans="3:3" x14ac:dyDescent="0.4">
      <c r="C1520" s="42"/>
    </row>
    <row r="1521" spans="3:3" x14ac:dyDescent="0.4">
      <c r="C1521" s="42"/>
    </row>
    <row r="1522" spans="3:3" x14ac:dyDescent="0.4">
      <c r="C1522" s="42"/>
    </row>
    <row r="1523" spans="3:3" x14ac:dyDescent="0.4">
      <c r="C1523" s="42"/>
    </row>
    <row r="1524" spans="3:3" x14ac:dyDescent="0.4">
      <c r="C1524" s="42"/>
    </row>
    <row r="1525" spans="3:3" x14ac:dyDescent="0.4">
      <c r="C1525" s="42"/>
    </row>
    <row r="1526" spans="3:3" x14ac:dyDescent="0.4">
      <c r="C1526" s="42"/>
    </row>
    <row r="1527" spans="3:3" x14ac:dyDescent="0.4">
      <c r="C1527" s="42"/>
    </row>
    <row r="1528" spans="3:3" x14ac:dyDescent="0.4">
      <c r="C1528" s="42"/>
    </row>
    <row r="1529" spans="3:3" x14ac:dyDescent="0.4">
      <c r="C1529" s="42"/>
    </row>
    <row r="1530" spans="3:3" x14ac:dyDescent="0.4">
      <c r="C1530" s="42"/>
    </row>
    <row r="1531" spans="3:3" x14ac:dyDescent="0.4">
      <c r="C1531" s="42"/>
    </row>
    <row r="1532" spans="3:3" x14ac:dyDescent="0.4">
      <c r="C1532" s="42"/>
    </row>
    <row r="1533" spans="3:3" x14ac:dyDescent="0.4">
      <c r="C1533" s="42"/>
    </row>
    <row r="1534" spans="3:3" x14ac:dyDescent="0.4">
      <c r="C1534" s="42"/>
    </row>
    <row r="1535" spans="3:3" x14ac:dyDescent="0.4">
      <c r="C1535" s="42"/>
    </row>
    <row r="1536" spans="3:3" x14ac:dyDescent="0.4">
      <c r="C1536" s="42"/>
    </row>
    <row r="1537" spans="3:3" x14ac:dyDescent="0.4">
      <c r="C1537" s="42"/>
    </row>
    <row r="1538" spans="3:3" x14ac:dyDescent="0.4">
      <c r="C1538" s="42"/>
    </row>
    <row r="1539" spans="3:3" x14ac:dyDescent="0.4">
      <c r="C1539" s="42"/>
    </row>
    <row r="1540" spans="3:3" x14ac:dyDescent="0.4">
      <c r="C1540" s="42"/>
    </row>
    <row r="1541" spans="3:3" x14ac:dyDescent="0.4">
      <c r="C1541" s="42"/>
    </row>
    <row r="1542" spans="3:3" x14ac:dyDescent="0.4">
      <c r="C1542" s="42"/>
    </row>
    <row r="1543" spans="3:3" x14ac:dyDescent="0.4">
      <c r="C1543" s="42"/>
    </row>
    <row r="1544" spans="3:3" x14ac:dyDescent="0.4">
      <c r="C1544" s="42"/>
    </row>
    <row r="1545" spans="3:3" x14ac:dyDescent="0.4">
      <c r="C1545" s="42"/>
    </row>
    <row r="1546" spans="3:3" x14ac:dyDescent="0.4">
      <c r="C1546" s="42"/>
    </row>
    <row r="1547" spans="3:3" x14ac:dyDescent="0.4">
      <c r="C1547" s="42"/>
    </row>
    <row r="1548" spans="3:3" x14ac:dyDescent="0.4">
      <c r="C1548" s="42"/>
    </row>
    <row r="1549" spans="3:3" x14ac:dyDescent="0.4">
      <c r="C1549" s="42"/>
    </row>
    <row r="1550" spans="3:3" x14ac:dyDescent="0.4">
      <c r="C1550" s="42"/>
    </row>
    <row r="1551" spans="3:3" x14ac:dyDescent="0.4">
      <c r="C1551" s="42"/>
    </row>
    <row r="1552" spans="3:3" x14ac:dyDescent="0.4">
      <c r="C1552" s="42"/>
    </row>
    <row r="1553" spans="3:3" x14ac:dyDescent="0.4">
      <c r="C1553" s="42"/>
    </row>
    <row r="1554" spans="3:3" x14ac:dyDescent="0.4">
      <c r="C1554" s="42"/>
    </row>
    <row r="1555" spans="3:3" x14ac:dyDescent="0.4">
      <c r="C1555" s="42"/>
    </row>
    <row r="1556" spans="3:3" x14ac:dyDescent="0.4">
      <c r="C1556" s="42"/>
    </row>
    <row r="1557" spans="3:3" x14ac:dyDescent="0.4">
      <c r="C1557" s="42"/>
    </row>
    <row r="1558" spans="3:3" x14ac:dyDescent="0.4">
      <c r="C1558" s="42"/>
    </row>
    <row r="1559" spans="3:3" x14ac:dyDescent="0.4">
      <c r="C1559" s="42"/>
    </row>
    <row r="1560" spans="3:3" x14ac:dyDescent="0.4">
      <c r="C1560" s="42"/>
    </row>
    <row r="1561" spans="3:3" x14ac:dyDescent="0.4">
      <c r="C1561" s="42"/>
    </row>
    <row r="1562" spans="3:3" x14ac:dyDescent="0.4">
      <c r="C1562" s="42"/>
    </row>
    <row r="1563" spans="3:3" x14ac:dyDescent="0.4">
      <c r="C1563" s="42"/>
    </row>
    <row r="1564" spans="3:3" x14ac:dyDescent="0.4">
      <c r="C1564" s="42"/>
    </row>
    <row r="1565" spans="3:3" x14ac:dyDescent="0.4">
      <c r="C1565" s="42"/>
    </row>
    <row r="1566" spans="3:3" x14ac:dyDescent="0.4">
      <c r="C1566" s="42"/>
    </row>
    <row r="1567" spans="3:3" x14ac:dyDescent="0.4">
      <c r="C1567" s="42"/>
    </row>
    <row r="1568" spans="3:3" x14ac:dyDescent="0.4">
      <c r="C1568" s="42"/>
    </row>
    <row r="1569" spans="3:3" x14ac:dyDescent="0.4">
      <c r="C1569" s="42"/>
    </row>
    <row r="1570" spans="3:3" x14ac:dyDescent="0.4">
      <c r="C1570" s="42"/>
    </row>
    <row r="1571" spans="3:3" x14ac:dyDescent="0.4">
      <c r="C1571" s="42"/>
    </row>
    <row r="1572" spans="3:3" x14ac:dyDescent="0.4">
      <c r="C1572" s="42"/>
    </row>
    <row r="1573" spans="3:3" x14ac:dyDescent="0.4">
      <c r="C1573" s="42"/>
    </row>
    <row r="1574" spans="3:3" x14ac:dyDescent="0.4">
      <c r="C1574" s="42"/>
    </row>
    <row r="1575" spans="3:3" x14ac:dyDescent="0.4">
      <c r="C1575" s="42"/>
    </row>
    <row r="1576" spans="3:3" x14ac:dyDescent="0.4">
      <c r="C1576" s="42"/>
    </row>
    <row r="1577" spans="3:3" x14ac:dyDescent="0.4">
      <c r="C1577" s="42"/>
    </row>
    <row r="1578" spans="3:3" x14ac:dyDescent="0.4">
      <c r="C1578" s="42"/>
    </row>
    <row r="1579" spans="3:3" x14ac:dyDescent="0.4">
      <c r="C1579" s="42"/>
    </row>
    <row r="1580" spans="3:3" x14ac:dyDescent="0.4">
      <c r="C1580" s="42"/>
    </row>
    <row r="1581" spans="3:3" x14ac:dyDescent="0.4">
      <c r="C1581" s="42"/>
    </row>
    <row r="1582" spans="3:3" x14ac:dyDescent="0.4">
      <c r="C1582" s="42"/>
    </row>
    <row r="1583" spans="3:3" x14ac:dyDescent="0.4">
      <c r="C1583" s="42"/>
    </row>
    <row r="1584" spans="3:3" x14ac:dyDescent="0.4">
      <c r="C1584" s="42"/>
    </row>
    <row r="1585" spans="3:3" x14ac:dyDescent="0.4">
      <c r="C1585" s="42"/>
    </row>
    <row r="1586" spans="3:3" x14ac:dyDescent="0.4">
      <c r="C1586" s="42"/>
    </row>
    <row r="1587" spans="3:3" x14ac:dyDescent="0.4">
      <c r="C1587" s="42"/>
    </row>
    <row r="1588" spans="3:3" x14ac:dyDescent="0.4">
      <c r="C1588" s="42"/>
    </row>
    <row r="1589" spans="3:3" x14ac:dyDescent="0.4">
      <c r="C1589" s="42"/>
    </row>
    <row r="1590" spans="3:3" x14ac:dyDescent="0.4">
      <c r="C1590" s="42"/>
    </row>
    <row r="1591" spans="3:3" x14ac:dyDescent="0.4">
      <c r="C1591" s="42"/>
    </row>
    <row r="1592" spans="3:3" x14ac:dyDescent="0.4">
      <c r="C1592" s="42"/>
    </row>
    <row r="1593" spans="3:3" x14ac:dyDescent="0.4">
      <c r="C1593" s="42"/>
    </row>
    <row r="1594" spans="3:3" x14ac:dyDescent="0.4">
      <c r="C1594" s="42"/>
    </row>
    <row r="1595" spans="3:3" x14ac:dyDescent="0.4">
      <c r="C1595" s="42"/>
    </row>
    <row r="1596" spans="3:3" x14ac:dyDescent="0.4">
      <c r="C1596" s="42"/>
    </row>
    <row r="1597" spans="3:3" x14ac:dyDescent="0.4">
      <c r="C1597" s="42"/>
    </row>
    <row r="1598" spans="3:3" x14ac:dyDescent="0.4">
      <c r="C1598" s="42"/>
    </row>
    <row r="1599" spans="3:3" x14ac:dyDescent="0.4">
      <c r="C1599" s="42"/>
    </row>
    <row r="1600" spans="3:3" x14ac:dyDescent="0.4">
      <c r="C1600" s="42"/>
    </row>
    <row r="1601" spans="3:3" x14ac:dyDescent="0.4">
      <c r="C1601" s="42"/>
    </row>
    <row r="1602" spans="3:3" x14ac:dyDescent="0.4">
      <c r="C1602" s="42"/>
    </row>
    <row r="1603" spans="3:3" x14ac:dyDescent="0.4">
      <c r="C1603" s="42"/>
    </row>
    <row r="1604" spans="3:3" x14ac:dyDescent="0.4">
      <c r="C1604" s="42"/>
    </row>
    <row r="1605" spans="3:3" x14ac:dyDescent="0.4">
      <c r="C1605" s="42"/>
    </row>
    <row r="1606" spans="3:3" x14ac:dyDescent="0.4">
      <c r="C1606" s="42"/>
    </row>
    <row r="1607" spans="3:3" x14ac:dyDescent="0.4">
      <c r="C1607" s="42"/>
    </row>
    <row r="1608" spans="3:3" x14ac:dyDescent="0.4">
      <c r="C1608" s="42"/>
    </row>
    <row r="1609" spans="3:3" x14ac:dyDescent="0.4">
      <c r="C1609" s="42"/>
    </row>
    <row r="1610" spans="3:3" x14ac:dyDescent="0.4">
      <c r="C1610" s="42"/>
    </row>
    <row r="1611" spans="3:3" x14ac:dyDescent="0.4">
      <c r="C1611" s="42"/>
    </row>
    <row r="1612" spans="3:3" x14ac:dyDescent="0.4">
      <c r="C1612" s="42"/>
    </row>
    <row r="1613" spans="3:3" x14ac:dyDescent="0.4">
      <c r="C1613" s="42"/>
    </row>
    <row r="1614" spans="3:3" x14ac:dyDescent="0.4">
      <c r="C1614" s="42"/>
    </row>
    <row r="1615" spans="3:3" x14ac:dyDescent="0.4">
      <c r="C1615" s="42"/>
    </row>
    <row r="1616" spans="3:3" x14ac:dyDescent="0.4">
      <c r="C1616" s="42"/>
    </row>
    <row r="1617" spans="3:3" x14ac:dyDescent="0.4">
      <c r="C1617" s="42"/>
    </row>
    <row r="1618" spans="3:3" x14ac:dyDescent="0.4">
      <c r="C1618" s="42"/>
    </row>
    <row r="1619" spans="3:3" x14ac:dyDescent="0.4">
      <c r="C1619" s="42"/>
    </row>
    <row r="1620" spans="3:3" x14ac:dyDescent="0.4">
      <c r="C1620" s="42"/>
    </row>
    <row r="1621" spans="3:3" x14ac:dyDescent="0.4">
      <c r="C1621" s="42"/>
    </row>
    <row r="1622" spans="3:3" x14ac:dyDescent="0.4">
      <c r="C1622" s="42"/>
    </row>
    <row r="1623" spans="3:3" x14ac:dyDescent="0.4">
      <c r="C1623" s="42"/>
    </row>
    <row r="1624" spans="3:3" x14ac:dyDescent="0.4">
      <c r="C1624" s="42"/>
    </row>
    <row r="1625" spans="3:3" x14ac:dyDescent="0.4">
      <c r="C1625" s="42"/>
    </row>
    <row r="1626" spans="3:3" x14ac:dyDescent="0.4">
      <c r="C1626" s="42"/>
    </row>
    <row r="1627" spans="3:3" x14ac:dyDescent="0.4">
      <c r="C1627" s="42"/>
    </row>
    <row r="1628" spans="3:3" x14ac:dyDescent="0.4">
      <c r="C1628" s="42"/>
    </row>
    <row r="1629" spans="3:3" x14ac:dyDescent="0.4">
      <c r="C1629" s="42"/>
    </row>
    <row r="1630" spans="3:3" x14ac:dyDescent="0.4">
      <c r="C1630" s="42"/>
    </row>
    <row r="1631" spans="3:3" x14ac:dyDescent="0.4">
      <c r="C1631" s="42"/>
    </row>
    <row r="1632" spans="3:3" x14ac:dyDescent="0.4">
      <c r="C1632" s="42"/>
    </row>
    <row r="1633" spans="3:3" x14ac:dyDescent="0.4">
      <c r="C1633" s="42"/>
    </row>
    <row r="1634" spans="3:3" x14ac:dyDescent="0.4">
      <c r="C1634" s="42"/>
    </row>
    <row r="1635" spans="3:3" x14ac:dyDescent="0.4">
      <c r="C1635" s="42"/>
    </row>
    <row r="1636" spans="3:3" x14ac:dyDescent="0.4">
      <c r="C1636" s="42"/>
    </row>
    <row r="1637" spans="3:3" x14ac:dyDescent="0.4">
      <c r="C1637" s="42"/>
    </row>
    <row r="1638" spans="3:3" x14ac:dyDescent="0.4">
      <c r="C1638" s="42"/>
    </row>
    <row r="1639" spans="3:3" x14ac:dyDescent="0.4">
      <c r="C1639" s="42"/>
    </row>
    <row r="1640" spans="3:3" x14ac:dyDescent="0.4">
      <c r="C1640" s="42"/>
    </row>
    <row r="1641" spans="3:3" x14ac:dyDescent="0.4">
      <c r="C1641" s="42"/>
    </row>
    <row r="1642" spans="3:3" x14ac:dyDescent="0.4">
      <c r="C1642" s="42"/>
    </row>
    <row r="1643" spans="3:3" x14ac:dyDescent="0.4">
      <c r="C1643" s="42"/>
    </row>
    <row r="1644" spans="3:3" x14ac:dyDescent="0.4">
      <c r="C1644" s="42"/>
    </row>
    <row r="1645" spans="3:3" x14ac:dyDescent="0.4">
      <c r="C1645" s="42"/>
    </row>
    <row r="1646" spans="3:3" x14ac:dyDescent="0.4">
      <c r="C1646" s="42"/>
    </row>
    <row r="1647" spans="3:3" x14ac:dyDescent="0.4">
      <c r="C1647" s="42"/>
    </row>
    <row r="1648" spans="3:3" x14ac:dyDescent="0.4">
      <c r="C1648" s="42"/>
    </row>
    <row r="1649" spans="3:3" x14ac:dyDescent="0.4">
      <c r="C1649" s="42"/>
    </row>
    <row r="1650" spans="3:3" x14ac:dyDescent="0.4">
      <c r="C1650" s="42"/>
    </row>
    <row r="1651" spans="3:3" x14ac:dyDescent="0.4">
      <c r="C1651" s="42"/>
    </row>
    <row r="1652" spans="3:3" x14ac:dyDescent="0.4">
      <c r="C1652" s="42"/>
    </row>
    <row r="1653" spans="3:3" x14ac:dyDescent="0.4">
      <c r="C1653" s="42"/>
    </row>
    <row r="1654" spans="3:3" x14ac:dyDescent="0.4">
      <c r="C1654" s="42"/>
    </row>
    <row r="1655" spans="3:3" x14ac:dyDescent="0.4">
      <c r="C1655" s="42"/>
    </row>
    <row r="1656" spans="3:3" x14ac:dyDescent="0.4">
      <c r="C1656" s="42"/>
    </row>
    <row r="1657" spans="3:3" x14ac:dyDescent="0.4">
      <c r="C1657" s="42"/>
    </row>
    <row r="1658" spans="3:3" x14ac:dyDescent="0.4">
      <c r="C1658" s="42"/>
    </row>
    <row r="1659" spans="3:3" x14ac:dyDescent="0.4">
      <c r="C1659" s="42"/>
    </row>
    <row r="1660" spans="3:3" x14ac:dyDescent="0.4">
      <c r="C1660" s="42"/>
    </row>
    <row r="1661" spans="3:3" x14ac:dyDescent="0.4">
      <c r="C1661" s="42"/>
    </row>
    <row r="1662" spans="3:3" x14ac:dyDescent="0.4">
      <c r="C1662" s="42"/>
    </row>
    <row r="1663" spans="3:3" x14ac:dyDescent="0.4">
      <c r="C1663" s="42"/>
    </row>
    <row r="1664" spans="3:3" x14ac:dyDescent="0.4">
      <c r="C1664" s="42"/>
    </row>
    <row r="1665" spans="3:3" x14ac:dyDescent="0.4">
      <c r="C1665" s="42"/>
    </row>
    <row r="1666" spans="3:3" x14ac:dyDescent="0.4">
      <c r="C1666" s="42"/>
    </row>
    <row r="1667" spans="3:3" x14ac:dyDescent="0.4">
      <c r="C1667" s="42"/>
    </row>
    <row r="1668" spans="3:3" x14ac:dyDescent="0.4">
      <c r="C1668" s="42"/>
    </row>
    <row r="1669" spans="3:3" x14ac:dyDescent="0.4">
      <c r="C1669" s="42"/>
    </row>
    <row r="1670" spans="3:3" x14ac:dyDescent="0.4">
      <c r="C1670" s="42"/>
    </row>
    <row r="1671" spans="3:3" x14ac:dyDescent="0.4">
      <c r="C1671" s="42"/>
    </row>
    <row r="1672" spans="3:3" x14ac:dyDescent="0.4">
      <c r="C1672" s="42"/>
    </row>
    <row r="1673" spans="3:3" x14ac:dyDescent="0.4">
      <c r="C1673" s="42"/>
    </row>
    <row r="1674" spans="3:3" x14ac:dyDescent="0.4">
      <c r="C1674" s="42"/>
    </row>
    <row r="1675" spans="3:3" x14ac:dyDescent="0.4">
      <c r="C1675" s="42"/>
    </row>
    <row r="1676" spans="3:3" x14ac:dyDescent="0.4">
      <c r="C1676" s="42"/>
    </row>
    <row r="1677" spans="3:3" x14ac:dyDescent="0.4">
      <c r="C1677" s="42"/>
    </row>
    <row r="1678" spans="3:3" x14ac:dyDescent="0.4">
      <c r="C1678" s="42"/>
    </row>
    <row r="1679" spans="3:3" x14ac:dyDescent="0.4">
      <c r="C1679" s="42"/>
    </row>
    <row r="1680" spans="3:3" x14ac:dyDescent="0.4">
      <c r="C1680" s="42"/>
    </row>
    <row r="1681" spans="3:3" x14ac:dyDescent="0.4">
      <c r="C1681" s="42"/>
    </row>
    <row r="1682" spans="3:3" x14ac:dyDescent="0.4">
      <c r="C1682" s="42"/>
    </row>
    <row r="1683" spans="3:3" x14ac:dyDescent="0.4">
      <c r="C1683" s="42"/>
    </row>
    <row r="1684" spans="3:3" x14ac:dyDescent="0.4">
      <c r="C1684" s="42"/>
    </row>
    <row r="1685" spans="3:3" x14ac:dyDescent="0.4">
      <c r="C1685" s="42"/>
    </row>
    <row r="1686" spans="3:3" x14ac:dyDescent="0.4">
      <c r="C1686" s="42"/>
    </row>
    <row r="1687" spans="3:3" x14ac:dyDescent="0.4">
      <c r="C1687" s="42"/>
    </row>
    <row r="1688" spans="3:3" x14ac:dyDescent="0.4">
      <c r="C1688" s="42"/>
    </row>
    <row r="1689" spans="3:3" x14ac:dyDescent="0.4">
      <c r="C1689" s="42"/>
    </row>
    <row r="1690" spans="3:3" x14ac:dyDescent="0.4">
      <c r="C1690" s="42"/>
    </row>
    <row r="1691" spans="3:3" x14ac:dyDescent="0.4">
      <c r="C1691" s="42"/>
    </row>
    <row r="1692" spans="3:3" x14ac:dyDescent="0.4">
      <c r="C1692" s="42"/>
    </row>
    <row r="1693" spans="3:3" x14ac:dyDescent="0.4">
      <c r="C1693" s="42"/>
    </row>
    <row r="1694" spans="3:3" x14ac:dyDescent="0.4">
      <c r="C1694" s="42"/>
    </row>
    <row r="1695" spans="3:3" x14ac:dyDescent="0.4">
      <c r="C1695" s="42"/>
    </row>
    <row r="1696" spans="3:3" x14ac:dyDescent="0.4">
      <c r="C1696" s="42"/>
    </row>
    <row r="1697" spans="3:3" x14ac:dyDescent="0.4">
      <c r="C1697" s="42"/>
    </row>
    <row r="1698" spans="3:3" x14ac:dyDescent="0.4">
      <c r="C1698" s="42"/>
    </row>
    <row r="1699" spans="3:3" x14ac:dyDescent="0.4">
      <c r="C1699" s="42"/>
    </row>
    <row r="1700" spans="3:3" x14ac:dyDescent="0.4">
      <c r="C1700" s="42"/>
    </row>
    <row r="1701" spans="3:3" x14ac:dyDescent="0.4">
      <c r="C1701" s="42"/>
    </row>
    <row r="1702" spans="3:3" x14ac:dyDescent="0.4">
      <c r="C1702" s="42"/>
    </row>
    <row r="1703" spans="3:3" x14ac:dyDescent="0.4">
      <c r="C1703" s="42"/>
    </row>
    <row r="1704" spans="3:3" x14ac:dyDescent="0.4">
      <c r="C1704" s="42"/>
    </row>
    <row r="1705" spans="3:3" x14ac:dyDescent="0.4">
      <c r="C1705" s="42"/>
    </row>
    <row r="1706" spans="3:3" x14ac:dyDescent="0.4">
      <c r="C1706" s="42"/>
    </row>
    <row r="1707" spans="3:3" x14ac:dyDescent="0.4">
      <c r="C1707" s="42"/>
    </row>
    <row r="1708" spans="3:3" x14ac:dyDescent="0.4">
      <c r="C1708" s="42"/>
    </row>
    <row r="1709" spans="3:3" x14ac:dyDescent="0.4">
      <c r="C1709" s="42"/>
    </row>
    <row r="1710" spans="3:3" x14ac:dyDescent="0.4">
      <c r="C1710" s="42"/>
    </row>
    <row r="1711" spans="3:3" x14ac:dyDescent="0.4">
      <c r="C1711" s="42"/>
    </row>
    <row r="1712" spans="3:3" x14ac:dyDescent="0.4">
      <c r="C1712" s="42"/>
    </row>
    <row r="1713" spans="3:3" x14ac:dyDescent="0.4">
      <c r="C1713" s="42"/>
    </row>
    <row r="1714" spans="3:3" x14ac:dyDescent="0.4">
      <c r="C1714" s="42"/>
    </row>
    <row r="1715" spans="3:3" x14ac:dyDescent="0.4">
      <c r="C1715" s="42"/>
    </row>
    <row r="1716" spans="3:3" x14ac:dyDescent="0.4">
      <c r="C1716" s="42"/>
    </row>
    <row r="1717" spans="3:3" x14ac:dyDescent="0.4">
      <c r="C1717" s="42"/>
    </row>
    <row r="1718" spans="3:3" x14ac:dyDescent="0.4">
      <c r="C1718" s="42"/>
    </row>
    <row r="1719" spans="3:3" x14ac:dyDescent="0.4">
      <c r="C1719" s="42"/>
    </row>
    <row r="1720" spans="3:3" x14ac:dyDescent="0.4">
      <c r="C1720" s="42"/>
    </row>
    <row r="1721" spans="3:3" x14ac:dyDescent="0.4">
      <c r="C1721" s="42"/>
    </row>
    <row r="1722" spans="3:3" x14ac:dyDescent="0.4">
      <c r="C1722" s="42"/>
    </row>
    <row r="1723" spans="3:3" x14ac:dyDescent="0.4">
      <c r="C1723" s="42"/>
    </row>
    <row r="1724" spans="3:3" x14ac:dyDescent="0.4">
      <c r="C1724" s="42"/>
    </row>
    <row r="1725" spans="3:3" x14ac:dyDescent="0.4">
      <c r="C1725" s="42"/>
    </row>
    <row r="1726" spans="3:3" x14ac:dyDescent="0.4">
      <c r="C1726" s="42"/>
    </row>
    <row r="1727" spans="3:3" x14ac:dyDescent="0.4">
      <c r="C1727" s="42"/>
    </row>
    <row r="1728" spans="3:3" x14ac:dyDescent="0.4">
      <c r="C1728" s="42"/>
    </row>
    <row r="1729" spans="3:3" x14ac:dyDescent="0.4">
      <c r="C1729" s="42"/>
    </row>
    <row r="1730" spans="3:3" x14ac:dyDescent="0.4">
      <c r="C1730" s="42"/>
    </row>
    <row r="1731" spans="3:3" x14ac:dyDescent="0.4">
      <c r="C1731" s="42"/>
    </row>
    <row r="1732" spans="3:3" x14ac:dyDescent="0.4">
      <c r="C1732" s="42"/>
    </row>
    <row r="1733" spans="3:3" x14ac:dyDescent="0.4">
      <c r="C1733" s="42"/>
    </row>
    <row r="1734" spans="3:3" x14ac:dyDescent="0.4">
      <c r="C1734" s="42"/>
    </row>
    <row r="1735" spans="3:3" x14ac:dyDescent="0.4">
      <c r="C1735" s="42"/>
    </row>
    <row r="1736" spans="3:3" x14ac:dyDescent="0.4">
      <c r="C1736" s="42"/>
    </row>
    <row r="1737" spans="3:3" x14ac:dyDescent="0.4">
      <c r="C1737" s="42"/>
    </row>
    <row r="1738" spans="3:3" x14ac:dyDescent="0.4">
      <c r="C1738" s="42"/>
    </row>
    <row r="1739" spans="3:3" x14ac:dyDescent="0.4">
      <c r="C1739" s="42"/>
    </row>
    <row r="1740" spans="3:3" x14ac:dyDescent="0.4">
      <c r="C1740" s="42"/>
    </row>
    <row r="1741" spans="3:3" x14ac:dyDescent="0.4">
      <c r="C1741" s="42"/>
    </row>
    <row r="1742" spans="3:3" x14ac:dyDescent="0.4">
      <c r="C1742" s="42"/>
    </row>
    <row r="1743" spans="3:3" x14ac:dyDescent="0.4">
      <c r="C1743" s="42"/>
    </row>
    <row r="1744" spans="3:3" x14ac:dyDescent="0.4">
      <c r="C1744" s="42"/>
    </row>
    <row r="1745" spans="3:3" x14ac:dyDescent="0.4">
      <c r="C1745" s="42"/>
    </row>
    <row r="1746" spans="3:3" x14ac:dyDescent="0.4">
      <c r="C1746" s="42"/>
    </row>
    <row r="1747" spans="3:3" x14ac:dyDescent="0.4">
      <c r="C1747" s="42"/>
    </row>
    <row r="1748" spans="3:3" x14ac:dyDescent="0.4">
      <c r="C1748" s="42"/>
    </row>
    <row r="1749" spans="3:3" x14ac:dyDescent="0.4">
      <c r="C1749" s="42"/>
    </row>
    <row r="1750" spans="3:3" x14ac:dyDescent="0.4">
      <c r="C1750" s="42"/>
    </row>
    <row r="1751" spans="3:3" x14ac:dyDescent="0.4">
      <c r="C1751" s="42"/>
    </row>
    <row r="1752" spans="3:3" x14ac:dyDescent="0.4">
      <c r="C1752" s="42"/>
    </row>
    <row r="1753" spans="3:3" x14ac:dyDescent="0.4">
      <c r="C1753" s="42"/>
    </row>
    <row r="1754" spans="3:3" x14ac:dyDescent="0.4">
      <c r="C1754" s="42"/>
    </row>
    <row r="1755" spans="3:3" x14ac:dyDescent="0.4">
      <c r="C1755" s="42"/>
    </row>
    <row r="1756" spans="3:3" x14ac:dyDescent="0.4">
      <c r="C1756" s="42"/>
    </row>
    <row r="1757" spans="3:3" x14ac:dyDescent="0.4">
      <c r="C1757" s="42"/>
    </row>
    <row r="1758" spans="3:3" x14ac:dyDescent="0.4">
      <c r="C1758" s="42"/>
    </row>
    <row r="1759" spans="3:3" x14ac:dyDescent="0.4">
      <c r="C1759" s="42"/>
    </row>
    <row r="1760" spans="3:3" x14ac:dyDescent="0.4">
      <c r="C1760" s="42"/>
    </row>
    <row r="1761" spans="3:3" x14ac:dyDescent="0.4">
      <c r="C1761" s="42"/>
    </row>
    <row r="1762" spans="3:3" x14ac:dyDescent="0.4">
      <c r="C1762" s="42"/>
    </row>
    <row r="1763" spans="3:3" x14ac:dyDescent="0.4">
      <c r="C1763" s="42"/>
    </row>
    <row r="1764" spans="3:3" x14ac:dyDescent="0.4">
      <c r="C1764" s="42"/>
    </row>
    <row r="1765" spans="3:3" x14ac:dyDescent="0.4">
      <c r="C1765" s="42"/>
    </row>
    <row r="1766" spans="3:3" x14ac:dyDescent="0.4">
      <c r="C1766" s="42"/>
    </row>
    <row r="1767" spans="3:3" x14ac:dyDescent="0.4">
      <c r="C1767" s="42"/>
    </row>
    <row r="1768" spans="3:3" x14ac:dyDescent="0.4">
      <c r="C1768" s="42"/>
    </row>
    <row r="1769" spans="3:3" x14ac:dyDescent="0.4">
      <c r="C1769" s="42"/>
    </row>
    <row r="1770" spans="3:3" x14ac:dyDescent="0.4">
      <c r="C1770" s="42"/>
    </row>
    <row r="1771" spans="3:3" x14ac:dyDescent="0.4">
      <c r="C1771" s="42"/>
    </row>
    <row r="1772" spans="3:3" x14ac:dyDescent="0.4">
      <c r="C1772" s="42"/>
    </row>
    <row r="1773" spans="3:3" x14ac:dyDescent="0.4">
      <c r="C1773" s="42"/>
    </row>
    <row r="1774" spans="3:3" x14ac:dyDescent="0.4">
      <c r="C1774" s="42"/>
    </row>
    <row r="1775" spans="3:3" x14ac:dyDescent="0.4">
      <c r="C1775" s="42"/>
    </row>
    <row r="1776" spans="3:3" x14ac:dyDescent="0.4">
      <c r="C1776" s="42"/>
    </row>
    <row r="1777" spans="3:3" x14ac:dyDescent="0.4">
      <c r="C1777" s="42"/>
    </row>
    <row r="1778" spans="3:3" x14ac:dyDescent="0.4">
      <c r="C1778" s="42"/>
    </row>
    <row r="1779" spans="3:3" x14ac:dyDescent="0.4">
      <c r="C1779" s="42"/>
    </row>
    <row r="1780" spans="3:3" x14ac:dyDescent="0.4">
      <c r="C1780" s="42"/>
    </row>
    <row r="1781" spans="3:3" x14ac:dyDescent="0.4">
      <c r="C1781" s="42"/>
    </row>
    <row r="1782" spans="3:3" x14ac:dyDescent="0.4">
      <c r="C1782" s="42"/>
    </row>
    <row r="1783" spans="3:3" x14ac:dyDescent="0.4">
      <c r="C1783" s="42"/>
    </row>
    <row r="1784" spans="3:3" x14ac:dyDescent="0.4">
      <c r="C1784" s="42"/>
    </row>
    <row r="1785" spans="3:3" x14ac:dyDescent="0.4">
      <c r="C1785" s="42"/>
    </row>
    <row r="1786" spans="3:3" x14ac:dyDescent="0.4">
      <c r="C1786" s="42"/>
    </row>
    <row r="1787" spans="3:3" x14ac:dyDescent="0.4">
      <c r="C1787" s="42"/>
    </row>
    <row r="1788" spans="3:3" x14ac:dyDescent="0.4">
      <c r="C1788" s="42"/>
    </row>
    <row r="1789" spans="3:3" x14ac:dyDescent="0.4">
      <c r="C1789" s="42"/>
    </row>
    <row r="1790" spans="3:3" x14ac:dyDescent="0.4">
      <c r="C1790" s="42"/>
    </row>
    <row r="1791" spans="3:3" x14ac:dyDescent="0.4">
      <c r="C1791" s="42"/>
    </row>
    <row r="1792" spans="3:3" x14ac:dyDescent="0.4">
      <c r="C1792" s="42"/>
    </row>
    <row r="1793" spans="3:3" x14ac:dyDescent="0.4">
      <c r="C1793" s="42"/>
    </row>
    <row r="1794" spans="3:3" x14ac:dyDescent="0.4">
      <c r="C1794" s="42"/>
    </row>
    <row r="1795" spans="3:3" x14ac:dyDescent="0.4">
      <c r="C1795" s="42"/>
    </row>
    <row r="1796" spans="3:3" x14ac:dyDescent="0.4">
      <c r="C1796" s="42"/>
    </row>
    <row r="1797" spans="3:3" x14ac:dyDescent="0.4">
      <c r="C1797" s="42"/>
    </row>
    <row r="1798" spans="3:3" x14ac:dyDescent="0.4">
      <c r="C1798" s="42"/>
    </row>
    <row r="1799" spans="3:3" x14ac:dyDescent="0.4">
      <c r="C1799" s="42"/>
    </row>
    <row r="1800" spans="3:3" x14ac:dyDescent="0.4">
      <c r="C1800" s="42"/>
    </row>
    <row r="1801" spans="3:3" x14ac:dyDescent="0.4">
      <c r="C1801" s="42"/>
    </row>
    <row r="1802" spans="3:3" x14ac:dyDescent="0.4">
      <c r="C1802" s="42"/>
    </row>
    <row r="1803" spans="3:3" x14ac:dyDescent="0.4">
      <c r="C1803" s="42"/>
    </row>
    <row r="1804" spans="3:3" x14ac:dyDescent="0.4">
      <c r="C1804" s="42"/>
    </row>
    <row r="1805" spans="3:3" x14ac:dyDescent="0.4">
      <c r="C1805" s="42"/>
    </row>
    <row r="1806" spans="3:3" x14ac:dyDescent="0.4">
      <c r="C1806" s="42"/>
    </row>
    <row r="1807" spans="3:3" x14ac:dyDescent="0.4">
      <c r="C1807" s="42"/>
    </row>
    <row r="1808" spans="3:3" x14ac:dyDescent="0.4">
      <c r="C1808" s="42"/>
    </row>
    <row r="1809" spans="3:3" x14ac:dyDescent="0.4">
      <c r="C1809" s="42"/>
    </row>
    <row r="1810" spans="3:3" x14ac:dyDescent="0.4">
      <c r="C1810" s="42"/>
    </row>
    <row r="1811" spans="3:3" x14ac:dyDescent="0.4">
      <c r="C1811" s="42"/>
    </row>
    <row r="1812" spans="3:3" x14ac:dyDescent="0.4">
      <c r="C1812" s="42"/>
    </row>
    <row r="1813" spans="3:3" x14ac:dyDescent="0.4">
      <c r="C1813" s="42"/>
    </row>
    <row r="1814" spans="3:3" x14ac:dyDescent="0.4">
      <c r="C1814" s="42"/>
    </row>
    <row r="1815" spans="3:3" x14ac:dyDescent="0.4">
      <c r="C1815" s="42"/>
    </row>
    <row r="1816" spans="3:3" x14ac:dyDescent="0.4">
      <c r="C1816" s="42"/>
    </row>
    <row r="1817" spans="3:3" x14ac:dyDescent="0.4">
      <c r="C1817" s="42"/>
    </row>
    <row r="1818" spans="3:3" x14ac:dyDescent="0.4">
      <c r="C1818" s="42"/>
    </row>
    <row r="1819" spans="3:3" x14ac:dyDescent="0.4">
      <c r="C1819" s="42"/>
    </row>
    <row r="1820" spans="3:3" x14ac:dyDescent="0.4">
      <c r="C1820" s="42"/>
    </row>
    <row r="1821" spans="3:3" x14ac:dyDescent="0.4">
      <c r="C1821" s="42"/>
    </row>
    <row r="1822" spans="3:3" x14ac:dyDescent="0.4">
      <c r="C1822" s="42"/>
    </row>
    <row r="1823" spans="3:3" x14ac:dyDescent="0.4">
      <c r="C1823" s="42"/>
    </row>
    <row r="1824" spans="3:3" x14ac:dyDescent="0.4">
      <c r="C1824" s="42"/>
    </row>
    <row r="1825" spans="3:3" x14ac:dyDescent="0.4">
      <c r="C1825" s="42"/>
    </row>
    <row r="1826" spans="3:3" x14ac:dyDescent="0.4">
      <c r="C1826" s="42"/>
    </row>
    <row r="1827" spans="3:3" x14ac:dyDescent="0.4">
      <c r="C1827" s="42"/>
    </row>
    <row r="1828" spans="3:3" x14ac:dyDescent="0.4">
      <c r="C1828" s="42"/>
    </row>
    <row r="1829" spans="3:3" x14ac:dyDescent="0.4">
      <c r="C1829" s="42"/>
    </row>
    <row r="1830" spans="3:3" x14ac:dyDescent="0.4">
      <c r="C1830" s="42"/>
    </row>
    <row r="1831" spans="3:3" x14ac:dyDescent="0.4">
      <c r="C1831" s="42"/>
    </row>
    <row r="1832" spans="3:3" x14ac:dyDescent="0.4">
      <c r="C1832" s="42"/>
    </row>
    <row r="1833" spans="3:3" x14ac:dyDescent="0.4">
      <c r="C1833" s="42"/>
    </row>
    <row r="1834" spans="3:3" x14ac:dyDescent="0.4">
      <c r="C1834" s="42"/>
    </row>
    <row r="1835" spans="3:3" x14ac:dyDescent="0.4">
      <c r="C1835" s="42"/>
    </row>
    <row r="1836" spans="3:3" x14ac:dyDescent="0.4">
      <c r="C1836" s="42"/>
    </row>
    <row r="1837" spans="3:3" x14ac:dyDescent="0.4">
      <c r="C1837" s="42"/>
    </row>
    <row r="1838" spans="3:3" x14ac:dyDescent="0.4">
      <c r="C1838" s="42"/>
    </row>
    <row r="1839" spans="3:3" x14ac:dyDescent="0.4">
      <c r="C1839" s="42"/>
    </row>
    <row r="1840" spans="3:3" x14ac:dyDescent="0.4">
      <c r="C1840" s="42"/>
    </row>
    <row r="1841" spans="3:3" x14ac:dyDescent="0.4">
      <c r="C1841" s="42"/>
    </row>
    <row r="1842" spans="3:3" x14ac:dyDescent="0.4">
      <c r="C1842" s="42"/>
    </row>
    <row r="1843" spans="3:3" x14ac:dyDescent="0.4">
      <c r="C1843" s="42"/>
    </row>
    <row r="1844" spans="3:3" x14ac:dyDescent="0.4">
      <c r="C1844" s="42"/>
    </row>
    <row r="1845" spans="3:3" x14ac:dyDescent="0.4">
      <c r="C1845" s="42"/>
    </row>
    <row r="1846" spans="3:3" x14ac:dyDescent="0.4">
      <c r="C1846" s="42"/>
    </row>
    <row r="1847" spans="3:3" x14ac:dyDescent="0.4">
      <c r="C1847" s="42"/>
    </row>
    <row r="1848" spans="3:3" x14ac:dyDescent="0.4">
      <c r="C1848" s="42"/>
    </row>
    <row r="1849" spans="3:3" x14ac:dyDescent="0.4">
      <c r="C1849" s="42"/>
    </row>
    <row r="1850" spans="3:3" x14ac:dyDescent="0.4">
      <c r="C1850" s="42"/>
    </row>
    <row r="1851" spans="3:3" x14ac:dyDescent="0.4">
      <c r="C1851" s="42"/>
    </row>
    <row r="1852" spans="3:3" x14ac:dyDescent="0.4">
      <c r="C1852" s="42"/>
    </row>
    <row r="1853" spans="3:3" x14ac:dyDescent="0.4">
      <c r="C1853" s="42"/>
    </row>
    <row r="1854" spans="3:3" x14ac:dyDescent="0.4">
      <c r="C1854" s="42"/>
    </row>
    <row r="1855" spans="3:3" x14ac:dyDescent="0.4">
      <c r="C1855" s="42"/>
    </row>
    <row r="1856" spans="3:3" x14ac:dyDescent="0.4">
      <c r="C1856" s="42"/>
    </row>
    <row r="1857" spans="3:3" x14ac:dyDescent="0.4">
      <c r="C1857" s="42"/>
    </row>
    <row r="1858" spans="3:3" x14ac:dyDescent="0.4">
      <c r="C1858" s="42"/>
    </row>
    <row r="1859" spans="3:3" x14ac:dyDescent="0.4">
      <c r="C1859" s="42"/>
    </row>
    <row r="1860" spans="3:3" x14ac:dyDescent="0.4">
      <c r="C1860" s="42"/>
    </row>
    <row r="1861" spans="3:3" x14ac:dyDescent="0.4">
      <c r="C1861" s="42"/>
    </row>
    <row r="1862" spans="3:3" x14ac:dyDescent="0.4">
      <c r="C1862" s="42"/>
    </row>
    <row r="1863" spans="3:3" x14ac:dyDescent="0.4">
      <c r="C1863" s="42"/>
    </row>
    <row r="1864" spans="3:3" x14ac:dyDescent="0.4">
      <c r="C1864" s="42"/>
    </row>
    <row r="1865" spans="3:3" x14ac:dyDescent="0.4">
      <c r="C1865" s="42"/>
    </row>
    <row r="1866" spans="3:3" x14ac:dyDescent="0.4">
      <c r="C1866" s="42"/>
    </row>
    <row r="1867" spans="3:3" x14ac:dyDescent="0.4">
      <c r="C1867" s="42"/>
    </row>
    <row r="1868" spans="3:3" x14ac:dyDescent="0.4">
      <c r="C1868" s="42"/>
    </row>
    <row r="1869" spans="3:3" x14ac:dyDescent="0.4">
      <c r="C1869" s="42"/>
    </row>
    <row r="1870" spans="3:3" x14ac:dyDescent="0.4">
      <c r="C1870" s="42"/>
    </row>
    <row r="1871" spans="3:3" x14ac:dyDescent="0.4">
      <c r="C1871" s="42"/>
    </row>
    <row r="1872" spans="3:3" x14ac:dyDescent="0.4">
      <c r="C1872" s="42"/>
    </row>
    <row r="1873" spans="3:3" x14ac:dyDescent="0.4">
      <c r="C1873" s="42"/>
    </row>
    <row r="1874" spans="3:3" x14ac:dyDescent="0.4">
      <c r="C1874" s="42"/>
    </row>
    <row r="1875" spans="3:3" x14ac:dyDescent="0.4">
      <c r="C1875" s="42"/>
    </row>
    <row r="1876" spans="3:3" x14ac:dyDescent="0.4">
      <c r="C1876" s="42"/>
    </row>
    <row r="1877" spans="3:3" x14ac:dyDescent="0.4">
      <c r="C1877" s="42"/>
    </row>
    <row r="1878" spans="3:3" x14ac:dyDescent="0.4">
      <c r="C1878" s="42"/>
    </row>
    <row r="1879" spans="3:3" x14ac:dyDescent="0.4">
      <c r="C1879" s="42"/>
    </row>
    <row r="1880" spans="3:3" x14ac:dyDescent="0.4">
      <c r="C1880" s="42"/>
    </row>
    <row r="1881" spans="3:3" x14ac:dyDescent="0.4">
      <c r="C1881" s="42"/>
    </row>
    <row r="1882" spans="3:3" x14ac:dyDescent="0.4">
      <c r="C1882" s="42"/>
    </row>
    <row r="1883" spans="3:3" x14ac:dyDescent="0.4">
      <c r="C1883" s="42"/>
    </row>
    <row r="1884" spans="3:3" x14ac:dyDescent="0.4">
      <c r="C1884" s="42"/>
    </row>
    <row r="1885" spans="3:3" x14ac:dyDescent="0.4">
      <c r="C1885" s="42"/>
    </row>
    <row r="1886" spans="3:3" x14ac:dyDescent="0.4">
      <c r="C1886" s="42"/>
    </row>
    <row r="1887" spans="3:3" x14ac:dyDescent="0.4">
      <c r="C1887" s="42"/>
    </row>
    <row r="1888" spans="3:3" x14ac:dyDescent="0.4">
      <c r="C1888" s="42"/>
    </row>
    <row r="1889" spans="3:3" x14ac:dyDescent="0.4">
      <c r="C1889" s="42"/>
    </row>
    <row r="1890" spans="3:3" x14ac:dyDescent="0.4">
      <c r="C1890" s="42"/>
    </row>
    <row r="1891" spans="3:3" x14ac:dyDescent="0.4">
      <c r="C1891" s="42"/>
    </row>
    <row r="1892" spans="3:3" x14ac:dyDescent="0.4">
      <c r="C1892" s="42"/>
    </row>
    <row r="1893" spans="3:3" x14ac:dyDescent="0.4">
      <c r="C1893" s="42"/>
    </row>
    <row r="1894" spans="3:3" x14ac:dyDescent="0.4">
      <c r="C1894" s="42"/>
    </row>
    <row r="1895" spans="3:3" x14ac:dyDescent="0.4">
      <c r="C1895" s="42"/>
    </row>
    <row r="1896" spans="3:3" x14ac:dyDescent="0.4">
      <c r="C1896" s="42"/>
    </row>
    <row r="1897" spans="3:3" x14ac:dyDescent="0.4">
      <c r="C1897" s="42"/>
    </row>
    <row r="1898" spans="3:3" x14ac:dyDescent="0.4">
      <c r="C1898" s="42"/>
    </row>
    <row r="1899" spans="3:3" x14ac:dyDescent="0.4">
      <c r="C1899" s="42"/>
    </row>
    <row r="1900" spans="3:3" x14ac:dyDescent="0.4">
      <c r="C1900" s="42"/>
    </row>
    <row r="1901" spans="3:3" x14ac:dyDescent="0.4">
      <c r="C1901" s="42"/>
    </row>
    <row r="1902" spans="3:3" x14ac:dyDescent="0.4">
      <c r="C1902" s="42"/>
    </row>
    <row r="1903" spans="3:3" x14ac:dyDescent="0.4">
      <c r="C1903" s="42"/>
    </row>
    <row r="1904" spans="3:3" x14ac:dyDescent="0.4">
      <c r="C1904" s="42"/>
    </row>
    <row r="1905" spans="3:3" x14ac:dyDescent="0.4">
      <c r="C1905" s="42"/>
    </row>
    <row r="1906" spans="3:3" x14ac:dyDescent="0.4">
      <c r="C1906" s="42"/>
    </row>
    <row r="1907" spans="3:3" x14ac:dyDescent="0.4">
      <c r="C1907" s="42"/>
    </row>
    <row r="1908" spans="3:3" x14ac:dyDescent="0.4">
      <c r="C1908" s="42"/>
    </row>
    <row r="1909" spans="3:3" x14ac:dyDescent="0.4">
      <c r="C1909" s="42"/>
    </row>
    <row r="1910" spans="3:3" x14ac:dyDescent="0.4">
      <c r="C1910" s="42"/>
    </row>
    <row r="1911" spans="3:3" x14ac:dyDescent="0.4">
      <c r="C1911" s="42"/>
    </row>
    <row r="1912" spans="3:3" x14ac:dyDescent="0.4">
      <c r="C1912" s="42"/>
    </row>
    <row r="1913" spans="3:3" x14ac:dyDescent="0.4">
      <c r="C1913" s="42"/>
    </row>
    <row r="1914" spans="3:3" x14ac:dyDescent="0.4">
      <c r="C1914" s="42"/>
    </row>
    <row r="1915" spans="3:3" x14ac:dyDescent="0.4">
      <c r="C1915" s="42"/>
    </row>
    <row r="1916" spans="3:3" x14ac:dyDescent="0.4">
      <c r="C1916" s="42"/>
    </row>
    <row r="1917" spans="3:3" x14ac:dyDescent="0.4">
      <c r="C1917" s="42"/>
    </row>
    <row r="1918" spans="3:3" x14ac:dyDescent="0.4">
      <c r="C1918" s="42"/>
    </row>
    <row r="1919" spans="3:3" x14ac:dyDescent="0.4">
      <c r="C1919" s="42"/>
    </row>
    <row r="1920" spans="3:3" x14ac:dyDescent="0.4">
      <c r="C1920" s="42"/>
    </row>
    <row r="1921" spans="3:3" x14ac:dyDescent="0.4">
      <c r="C1921" s="42"/>
    </row>
    <row r="1922" spans="3:3" x14ac:dyDescent="0.4">
      <c r="C1922" s="42"/>
    </row>
    <row r="1923" spans="3:3" x14ac:dyDescent="0.4">
      <c r="C1923" s="42"/>
    </row>
    <row r="1924" spans="3:3" x14ac:dyDescent="0.4">
      <c r="C1924" s="42"/>
    </row>
    <row r="1925" spans="3:3" x14ac:dyDescent="0.4">
      <c r="C1925" s="42"/>
    </row>
    <row r="1926" spans="3:3" x14ac:dyDescent="0.4">
      <c r="C1926" s="42"/>
    </row>
    <row r="1927" spans="3:3" x14ac:dyDescent="0.4">
      <c r="C1927" s="42"/>
    </row>
    <row r="1928" spans="3:3" x14ac:dyDescent="0.4">
      <c r="C1928" s="42"/>
    </row>
    <row r="1929" spans="3:3" x14ac:dyDescent="0.4">
      <c r="C1929" s="42"/>
    </row>
    <row r="1930" spans="3:3" x14ac:dyDescent="0.4">
      <c r="C1930" s="42"/>
    </row>
    <row r="1931" spans="3:3" x14ac:dyDescent="0.4">
      <c r="C1931" s="42"/>
    </row>
    <row r="1932" spans="3:3" x14ac:dyDescent="0.4">
      <c r="C1932" s="42"/>
    </row>
    <row r="1933" spans="3:3" x14ac:dyDescent="0.4">
      <c r="C1933" s="42"/>
    </row>
    <row r="1934" spans="3:3" x14ac:dyDescent="0.4">
      <c r="C1934" s="42"/>
    </row>
    <row r="1935" spans="3:3" x14ac:dyDescent="0.4">
      <c r="C1935" s="42"/>
    </row>
    <row r="1936" spans="3:3" x14ac:dyDescent="0.4">
      <c r="C1936" s="42"/>
    </row>
    <row r="1937" spans="3:3" x14ac:dyDescent="0.4">
      <c r="C1937" s="42"/>
    </row>
    <row r="1938" spans="3:3" x14ac:dyDescent="0.4">
      <c r="C1938" s="42"/>
    </row>
    <row r="1939" spans="3:3" x14ac:dyDescent="0.4">
      <c r="C1939" s="42"/>
    </row>
    <row r="1940" spans="3:3" x14ac:dyDescent="0.4">
      <c r="C1940" s="42"/>
    </row>
    <row r="1941" spans="3:3" x14ac:dyDescent="0.4">
      <c r="C1941" s="42"/>
    </row>
    <row r="1942" spans="3:3" x14ac:dyDescent="0.4">
      <c r="C1942" s="42"/>
    </row>
    <row r="1943" spans="3:3" x14ac:dyDescent="0.4">
      <c r="C1943" s="42"/>
    </row>
    <row r="1944" spans="3:3" x14ac:dyDescent="0.4">
      <c r="C1944" s="42"/>
    </row>
    <row r="1945" spans="3:3" x14ac:dyDescent="0.4">
      <c r="C1945" s="42"/>
    </row>
    <row r="1946" spans="3:3" x14ac:dyDescent="0.4">
      <c r="C1946" s="42"/>
    </row>
    <row r="1947" spans="3:3" x14ac:dyDescent="0.4">
      <c r="C1947" s="42"/>
    </row>
    <row r="1948" spans="3:3" x14ac:dyDescent="0.4">
      <c r="C1948" s="42"/>
    </row>
    <row r="1949" spans="3:3" x14ac:dyDescent="0.4">
      <c r="C1949" s="42"/>
    </row>
    <row r="1950" spans="3:3" x14ac:dyDescent="0.4">
      <c r="C1950" s="42"/>
    </row>
    <row r="1951" spans="3:3" x14ac:dyDescent="0.4">
      <c r="C1951" s="42"/>
    </row>
    <row r="1952" spans="3:3" x14ac:dyDescent="0.4">
      <c r="C1952" s="42"/>
    </row>
    <row r="1953" spans="3:3" x14ac:dyDescent="0.4">
      <c r="C1953" s="42"/>
    </row>
    <row r="1954" spans="3:3" x14ac:dyDescent="0.4">
      <c r="C1954" s="42"/>
    </row>
    <row r="1955" spans="3:3" x14ac:dyDescent="0.4">
      <c r="C1955" s="42"/>
    </row>
    <row r="1956" spans="3:3" x14ac:dyDescent="0.4">
      <c r="C1956" s="42"/>
    </row>
    <row r="1957" spans="3:3" x14ac:dyDescent="0.4">
      <c r="C1957" s="42"/>
    </row>
    <row r="1958" spans="3:3" x14ac:dyDescent="0.4">
      <c r="C1958" s="42"/>
    </row>
    <row r="1959" spans="3:3" x14ac:dyDescent="0.4">
      <c r="C1959" s="42"/>
    </row>
    <row r="1960" spans="3:3" x14ac:dyDescent="0.4">
      <c r="C1960" s="42"/>
    </row>
    <row r="1961" spans="3:3" x14ac:dyDescent="0.4">
      <c r="C1961" s="42"/>
    </row>
    <row r="1962" spans="3:3" x14ac:dyDescent="0.4">
      <c r="C1962" s="42"/>
    </row>
    <row r="1963" spans="3:3" x14ac:dyDescent="0.4">
      <c r="C1963" s="42"/>
    </row>
    <row r="1964" spans="3:3" x14ac:dyDescent="0.4">
      <c r="C1964" s="42"/>
    </row>
    <row r="1965" spans="3:3" x14ac:dyDescent="0.4">
      <c r="C1965" s="42"/>
    </row>
    <row r="1966" spans="3:3" x14ac:dyDescent="0.4">
      <c r="C1966" s="42"/>
    </row>
    <row r="1967" spans="3:3" x14ac:dyDescent="0.4">
      <c r="C1967" s="42"/>
    </row>
    <row r="1968" spans="3:3" x14ac:dyDescent="0.4">
      <c r="C1968" s="42"/>
    </row>
    <row r="1969" spans="3:3" x14ac:dyDescent="0.4">
      <c r="C1969" s="42"/>
    </row>
    <row r="1970" spans="3:3" x14ac:dyDescent="0.4">
      <c r="C1970" s="42"/>
    </row>
    <row r="1971" spans="3:3" x14ac:dyDescent="0.4">
      <c r="C1971" s="42"/>
    </row>
    <row r="1972" spans="3:3" x14ac:dyDescent="0.4">
      <c r="C1972" s="42"/>
    </row>
    <row r="1973" spans="3:3" x14ac:dyDescent="0.4">
      <c r="C1973" s="42"/>
    </row>
    <row r="1974" spans="3:3" x14ac:dyDescent="0.4">
      <c r="C1974" s="42"/>
    </row>
    <row r="1975" spans="3:3" x14ac:dyDescent="0.4">
      <c r="C1975" s="42"/>
    </row>
    <row r="1976" spans="3:3" x14ac:dyDescent="0.4">
      <c r="C1976" s="42"/>
    </row>
    <row r="1977" spans="3:3" x14ac:dyDescent="0.4">
      <c r="C1977" s="42"/>
    </row>
    <row r="1978" spans="3:3" x14ac:dyDescent="0.4">
      <c r="C1978" s="42"/>
    </row>
    <row r="1979" spans="3:3" x14ac:dyDescent="0.4">
      <c r="C1979" s="42"/>
    </row>
    <row r="1980" spans="3:3" x14ac:dyDescent="0.4">
      <c r="C1980" s="42"/>
    </row>
    <row r="1981" spans="3:3" x14ac:dyDescent="0.4">
      <c r="C1981" s="42"/>
    </row>
    <row r="1982" spans="3:3" x14ac:dyDescent="0.4">
      <c r="C1982" s="42"/>
    </row>
    <row r="1983" spans="3:3" x14ac:dyDescent="0.4">
      <c r="C1983" s="42"/>
    </row>
    <row r="1984" spans="3:3" x14ac:dyDescent="0.4">
      <c r="C1984" s="42"/>
    </row>
    <row r="1985" spans="3:3" x14ac:dyDescent="0.4">
      <c r="C1985" s="42"/>
    </row>
    <row r="1986" spans="3:3" x14ac:dyDescent="0.4">
      <c r="C1986" s="42"/>
    </row>
    <row r="1987" spans="3:3" x14ac:dyDescent="0.4">
      <c r="C1987" s="42"/>
    </row>
    <row r="1988" spans="3:3" x14ac:dyDescent="0.4">
      <c r="C1988" s="42"/>
    </row>
    <row r="1989" spans="3:3" x14ac:dyDescent="0.4">
      <c r="C1989" s="42"/>
    </row>
    <row r="1990" spans="3:3" x14ac:dyDescent="0.4">
      <c r="C1990" s="42"/>
    </row>
    <row r="1991" spans="3:3" x14ac:dyDescent="0.4">
      <c r="C1991" s="42"/>
    </row>
    <row r="1992" spans="3:3" x14ac:dyDescent="0.4">
      <c r="C1992" s="42"/>
    </row>
    <row r="1993" spans="3:3" x14ac:dyDescent="0.4">
      <c r="C1993" s="42"/>
    </row>
    <row r="1994" spans="3:3" x14ac:dyDescent="0.4">
      <c r="C1994" s="42"/>
    </row>
    <row r="1995" spans="3:3" x14ac:dyDescent="0.4">
      <c r="C1995" s="42"/>
    </row>
    <row r="1996" spans="3:3" x14ac:dyDescent="0.4">
      <c r="C1996" s="42"/>
    </row>
    <row r="1997" spans="3:3" x14ac:dyDescent="0.4">
      <c r="C1997" s="42"/>
    </row>
    <row r="1998" spans="3:3" x14ac:dyDescent="0.4">
      <c r="C1998" s="42"/>
    </row>
    <row r="1999" spans="3:3" x14ac:dyDescent="0.4">
      <c r="C1999" s="42"/>
    </row>
    <row r="2000" spans="3:3" x14ac:dyDescent="0.4">
      <c r="C2000" s="42"/>
    </row>
    <row r="2001" spans="3:3" x14ac:dyDescent="0.4">
      <c r="C2001" s="42"/>
    </row>
    <row r="2002" spans="3:3" x14ac:dyDescent="0.4">
      <c r="C2002" s="42"/>
    </row>
    <row r="2003" spans="3:3" x14ac:dyDescent="0.4">
      <c r="C2003" s="42"/>
    </row>
    <row r="2004" spans="3:3" x14ac:dyDescent="0.4">
      <c r="C2004" s="42"/>
    </row>
    <row r="2005" spans="3:3" x14ac:dyDescent="0.4">
      <c r="C2005" s="42"/>
    </row>
    <row r="2006" spans="3:3" x14ac:dyDescent="0.4">
      <c r="C2006" s="42"/>
    </row>
    <row r="2007" spans="3:3" x14ac:dyDescent="0.4">
      <c r="C2007" s="42"/>
    </row>
    <row r="2008" spans="3:3" x14ac:dyDescent="0.4">
      <c r="C2008" s="42"/>
    </row>
    <row r="2009" spans="3:3" x14ac:dyDescent="0.4">
      <c r="C2009" s="42"/>
    </row>
    <row r="2010" spans="3:3" x14ac:dyDescent="0.4">
      <c r="C2010" s="42"/>
    </row>
    <row r="2011" spans="3:3" x14ac:dyDescent="0.4">
      <c r="C2011" s="42"/>
    </row>
    <row r="2012" spans="3:3" x14ac:dyDescent="0.4">
      <c r="C2012" s="42"/>
    </row>
    <row r="2013" spans="3:3" x14ac:dyDescent="0.4">
      <c r="C2013" s="42"/>
    </row>
    <row r="2014" spans="3:3" x14ac:dyDescent="0.4">
      <c r="C2014" s="42"/>
    </row>
    <row r="2015" spans="3:3" x14ac:dyDescent="0.4">
      <c r="C2015" s="42"/>
    </row>
    <row r="2016" spans="3:3" x14ac:dyDescent="0.4">
      <c r="C2016" s="42"/>
    </row>
    <row r="2017" spans="3:3" x14ac:dyDescent="0.4">
      <c r="C2017" s="42"/>
    </row>
    <row r="2018" spans="3:3" x14ac:dyDescent="0.4">
      <c r="C2018" s="42"/>
    </row>
    <row r="2019" spans="3:3" x14ac:dyDescent="0.4">
      <c r="C2019" s="42"/>
    </row>
    <row r="2020" spans="3:3" x14ac:dyDescent="0.4">
      <c r="C2020" s="42"/>
    </row>
    <row r="2021" spans="3:3" x14ac:dyDescent="0.4">
      <c r="C2021" s="42"/>
    </row>
    <row r="2022" spans="3:3" x14ac:dyDescent="0.4">
      <c r="C2022" s="42"/>
    </row>
    <row r="2023" spans="3:3" x14ac:dyDescent="0.4">
      <c r="C2023" s="42"/>
    </row>
    <row r="2024" spans="3:3" x14ac:dyDescent="0.4">
      <c r="C2024" s="42"/>
    </row>
    <row r="2025" spans="3:3" x14ac:dyDescent="0.4">
      <c r="C2025" s="42"/>
    </row>
    <row r="2026" spans="3:3" x14ac:dyDescent="0.4">
      <c r="C2026" s="42"/>
    </row>
    <row r="2027" spans="3:3" x14ac:dyDescent="0.4">
      <c r="C2027" s="42"/>
    </row>
    <row r="2028" spans="3:3" x14ac:dyDescent="0.4">
      <c r="C2028" s="42"/>
    </row>
    <row r="2029" spans="3:3" x14ac:dyDescent="0.4">
      <c r="C2029" s="42"/>
    </row>
    <row r="2030" spans="3:3" x14ac:dyDescent="0.4">
      <c r="C2030" s="42"/>
    </row>
    <row r="2031" spans="3:3" x14ac:dyDescent="0.4">
      <c r="C2031" s="42"/>
    </row>
    <row r="2032" spans="3:3" x14ac:dyDescent="0.4">
      <c r="C2032" s="42"/>
    </row>
    <row r="2033" spans="3:3" x14ac:dyDescent="0.4">
      <c r="C2033" s="42"/>
    </row>
    <row r="2034" spans="3:3" x14ac:dyDescent="0.4">
      <c r="C2034" s="42"/>
    </row>
    <row r="2035" spans="3:3" x14ac:dyDescent="0.4">
      <c r="C2035" s="42"/>
    </row>
    <row r="2036" spans="3:3" x14ac:dyDescent="0.4">
      <c r="C2036" s="42"/>
    </row>
    <row r="2037" spans="3:3" x14ac:dyDescent="0.4">
      <c r="C2037" s="42"/>
    </row>
    <row r="2038" spans="3:3" x14ac:dyDescent="0.4">
      <c r="C2038" s="42"/>
    </row>
    <row r="2039" spans="3:3" x14ac:dyDescent="0.4">
      <c r="C2039" s="42"/>
    </row>
    <row r="2040" spans="3:3" x14ac:dyDescent="0.4">
      <c r="C2040" s="42"/>
    </row>
    <row r="2041" spans="3:3" x14ac:dyDescent="0.4">
      <c r="C2041" s="42"/>
    </row>
    <row r="2042" spans="3:3" x14ac:dyDescent="0.4">
      <c r="C2042" s="42"/>
    </row>
    <row r="2043" spans="3:3" x14ac:dyDescent="0.4">
      <c r="C2043" s="42"/>
    </row>
    <row r="2044" spans="3:3" x14ac:dyDescent="0.4">
      <c r="C2044" s="42"/>
    </row>
    <row r="2045" spans="3:3" x14ac:dyDescent="0.4">
      <c r="C2045" s="42"/>
    </row>
    <row r="2046" spans="3:3" x14ac:dyDescent="0.4">
      <c r="C2046" s="42"/>
    </row>
    <row r="2047" spans="3:3" x14ac:dyDescent="0.4">
      <c r="C2047" s="42"/>
    </row>
    <row r="2048" spans="3:3" x14ac:dyDescent="0.4">
      <c r="C2048" s="42"/>
    </row>
    <row r="2049" spans="3:3" x14ac:dyDescent="0.4">
      <c r="C2049" s="42"/>
    </row>
    <row r="2050" spans="3:3" x14ac:dyDescent="0.4">
      <c r="C2050" s="42"/>
    </row>
    <row r="2051" spans="3:3" x14ac:dyDescent="0.4">
      <c r="C2051" s="42"/>
    </row>
    <row r="2052" spans="3:3" x14ac:dyDescent="0.4">
      <c r="C2052" s="42"/>
    </row>
    <row r="2053" spans="3:3" x14ac:dyDescent="0.4">
      <c r="C2053" s="42"/>
    </row>
    <row r="2054" spans="3:3" x14ac:dyDescent="0.4">
      <c r="C2054" s="42"/>
    </row>
    <row r="2055" spans="3:3" x14ac:dyDescent="0.4">
      <c r="C2055" s="42"/>
    </row>
    <row r="2056" spans="3:3" x14ac:dyDescent="0.4">
      <c r="C2056" s="42"/>
    </row>
    <row r="2057" spans="3:3" x14ac:dyDescent="0.4">
      <c r="C2057" s="42"/>
    </row>
    <row r="2058" spans="3:3" x14ac:dyDescent="0.4">
      <c r="C2058" s="42"/>
    </row>
    <row r="2059" spans="3:3" x14ac:dyDescent="0.4">
      <c r="C2059" s="42"/>
    </row>
    <row r="2060" spans="3:3" x14ac:dyDescent="0.4">
      <c r="C2060" s="42"/>
    </row>
    <row r="2061" spans="3:3" x14ac:dyDescent="0.4">
      <c r="C2061" s="42"/>
    </row>
    <row r="2062" spans="3:3" x14ac:dyDescent="0.4">
      <c r="C2062" s="42"/>
    </row>
    <row r="2063" spans="3:3" x14ac:dyDescent="0.4">
      <c r="C2063" s="42"/>
    </row>
    <row r="2064" spans="3:3" x14ac:dyDescent="0.4">
      <c r="C2064" s="42"/>
    </row>
    <row r="2065" spans="3:3" x14ac:dyDescent="0.4">
      <c r="C2065" s="42"/>
    </row>
    <row r="2066" spans="3:3" x14ac:dyDescent="0.4">
      <c r="C2066" s="42"/>
    </row>
    <row r="2067" spans="3:3" x14ac:dyDescent="0.4">
      <c r="C2067" s="42"/>
    </row>
    <row r="2068" spans="3:3" x14ac:dyDescent="0.4">
      <c r="C2068" s="42"/>
    </row>
    <row r="2069" spans="3:3" x14ac:dyDescent="0.4">
      <c r="C2069" s="42"/>
    </row>
    <row r="2070" spans="3:3" x14ac:dyDescent="0.4">
      <c r="C2070" s="42"/>
    </row>
    <row r="2071" spans="3:3" x14ac:dyDescent="0.4">
      <c r="C2071" s="42"/>
    </row>
    <row r="2072" spans="3:3" x14ac:dyDescent="0.4">
      <c r="C2072" s="42"/>
    </row>
    <row r="2073" spans="3:3" x14ac:dyDescent="0.4">
      <c r="C2073" s="42"/>
    </row>
    <row r="2074" spans="3:3" x14ac:dyDescent="0.4">
      <c r="C2074" s="42"/>
    </row>
    <row r="2075" spans="3:3" x14ac:dyDescent="0.4">
      <c r="C2075" s="42"/>
    </row>
    <row r="2076" spans="3:3" x14ac:dyDescent="0.4">
      <c r="C2076" s="42"/>
    </row>
    <row r="2077" spans="3:3" x14ac:dyDescent="0.4">
      <c r="C2077" s="42"/>
    </row>
    <row r="2078" spans="3:3" x14ac:dyDescent="0.4">
      <c r="C2078" s="42"/>
    </row>
    <row r="2079" spans="3:3" x14ac:dyDescent="0.4">
      <c r="C2079" s="42"/>
    </row>
    <row r="2080" spans="3:3" x14ac:dyDescent="0.4">
      <c r="C2080" s="42"/>
    </row>
    <row r="2081" spans="3:3" x14ac:dyDescent="0.4">
      <c r="C2081" s="42"/>
    </row>
    <row r="2082" spans="3:3" x14ac:dyDescent="0.4">
      <c r="C2082" s="42"/>
    </row>
    <row r="2083" spans="3:3" x14ac:dyDescent="0.4">
      <c r="C2083" s="42"/>
    </row>
    <row r="2084" spans="3:3" x14ac:dyDescent="0.4">
      <c r="C2084" s="42"/>
    </row>
    <row r="2085" spans="3:3" x14ac:dyDescent="0.4">
      <c r="C2085" s="42"/>
    </row>
    <row r="2086" spans="3:3" x14ac:dyDescent="0.4">
      <c r="C2086" s="42"/>
    </row>
    <row r="2087" spans="3:3" x14ac:dyDescent="0.4">
      <c r="C2087" s="42"/>
    </row>
    <row r="2088" spans="3:3" x14ac:dyDescent="0.4">
      <c r="C2088" s="42"/>
    </row>
    <row r="2089" spans="3:3" x14ac:dyDescent="0.4">
      <c r="C2089" s="42"/>
    </row>
    <row r="2090" spans="3:3" x14ac:dyDescent="0.4">
      <c r="C2090" s="42"/>
    </row>
    <row r="2091" spans="3:3" x14ac:dyDescent="0.4">
      <c r="C2091" s="42"/>
    </row>
    <row r="2092" spans="3:3" x14ac:dyDescent="0.4">
      <c r="C2092" s="42"/>
    </row>
    <row r="2093" spans="3:3" x14ac:dyDescent="0.4">
      <c r="C2093" s="42"/>
    </row>
    <row r="2094" spans="3:3" x14ac:dyDescent="0.4">
      <c r="C2094" s="42"/>
    </row>
    <row r="2095" spans="3:3" x14ac:dyDescent="0.4">
      <c r="C2095" s="42"/>
    </row>
    <row r="2096" spans="3:3" x14ac:dyDescent="0.4">
      <c r="C2096" s="42"/>
    </row>
    <row r="2097" spans="3:3" x14ac:dyDescent="0.4">
      <c r="C2097" s="42"/>
    </row>
    <row r="2098" spans="3:3" x14ac:dyDescent="0.4">
      <c r="C2098" s="42"/>
    </row>
    <row r="2099" spans="3:3" x14ac:dyDescent="0.4">
      <c r="C2099" s="42"/>
    </row>
    <row r="2100" spans="3:3" x14ac:dyDescent="0.4">
      <c r="C2100" s="42"/>
    </row>
    <row r="2101" spans="3:3" x14ac:dyDescent="0.4">
      <c r="C2101" s="42"/>
    </row>
    <row r="2102" spans="3:3" x14ac:dyDescent="0.4">
      <c r="C2102" s="42"/>
    </row>
    <row r="2103" spans="3:3" x14ac:dyDescent="0.4">
      <c r="C2103" s="42"/>
    </row>
    <row r="2104" spans="3:3" x14ac:dyDescent="0.4">
      <c r="C2104" s="42"/>
    </row>
    <row r="2105" spans="3:3" x14ac:dyDescent="0.4">
      <c r="C2105" s="42"/>
    </row>
    <row r="2106" spans="3:3" x14ac:dyDescent="0.4">
      <c r="C2106" s="42"/>
    </row>
    <row r="2107" spans="3:3" x14ac:dyDescent="0.4">
      <c r="C2107" s="42"/>
    </row>
    <row r="2108" spans="3:3" x14ac:dyDescent="0.4">
      <c r="C2108" s="42"/>
    </row>
    <row r="2109" spans="3:3" x14ac:dyDescent="0.4">
      <c r="C2109" s="42"/>
    </row>
    <row r="2110" spans="3:3" x14ac:dyDescent="0.4">
      <c r="C2110" s="42"/>
    </row>
    <row r="2111" spans="3:3" x14ac:dyDescent="0.4">
      <c r="C2111" s="42"/>
    </row>
    <row r="2112" spans="3:3" x14ac:dyDescent="0.4">
      <c r="C2112" s="42"/>
    </row>
    <row r="2113" spans="3:3" x14ac:dyDescent="0.4">
      <c r="C2113" s="42"/>
    </row>
    <row r="2114" spans="3:3" x14ac:dyDescent="0.4">
      <c r="C2114" s="42"/>
    </row>
    <row r="2115" spans="3:3" x14ac:dyDescent="0.4">
      <c r="C2115" s="42"/>
    </row>
    <row r="2116" spans="3:3" x14ac:dyDescent="0.4">
      <c r="C2116" s="42"/>
    </row>
    <row r="2117" spans="3:3" x14ac:dyDescent="0.4">
      <c r="C2117" s="42"/>
    </row>
    <row r="2118" spans="3:3" x14ac:dyDescent="0.4">
      <c r="C2118" s="42"/>
    </row>
    <row r="2119" spans="3:3" x14ac:dyDescent="0.4">
      <c r="C2119" s="42"/>
    </row>
    <row r="2120" spans="3:3" x14ac:dyDescent="0.4">
      <c r="C2120" s="42"/>
    </row>
    <row r="2121" spans="3:3" x14ac:dyDescent="0.4">
      <c r="C2121" s="42"/>
    </row>
    <row r="2122" spans="3:3" x14ac:dyDescent="0.4">
      <c r="C2122" s="42"/>
    </row>
    <row r="2123" spans="3:3" x14ac:dyDescent="0.4">
      <c r="C2123" s="42"/>
    </row>
    <row r="2124" spans="3:3" x14ac:dyDescent="0.4">
      <c r="C2124" s="42"/>
    </row>
    <row r="2125" spans="3:3" x14ac:dyDescent="0.4">
      <c r="C2125" s="42"/>
    </row>
    <row r="2126" spans="3:3" x14ac:dyDescent="0.4">
      <c r="C2126" s="42"/>
    </row>
    <row r="2127" spans="3:3" x14ac:dyDescent="0.4">
      <c r="C2127" s="42"/>
    </row>
    <row r="2128" spans="3:3" x14ac:dyDescent="0.4">
      <c r="C2128" s="42"/>
    </row>
    <row r="2129" spans="3:3" x14ac:dyDescent="0.4">
      <c r="C2129" s="42"/>
    </row>
    <row r="2130" spans="3:3" x14ac:dyDescent="0.4">
      <c r="C2130" s="42"/>
    </row>
    <row r="2131" spans="3:3" x14ac:dyDescent="0.4">
      <c r="C2131" s="42"/>
    </row>
    <row r="2132" spans="3:3" x14ac:dyDescent="0.4">
      <c r="C2132" s="42"/>
    </row>
    <row r="2133" spans="3:3" x14ac:dyDescent="0.4">
      <c r="C2133" s="42"/>
    </row>
    <row r="2134" spans="3:3" x14ac:dyDescent="0.4">
      <c r="C2134" s="42"/>
    </row>
    <row r="2135" spans="3:3" x14ac:dyDescent="0.4">
      <c r="C2135" s="42"/>
    </row>
    <row r="2136" spans="3:3" x14ac:dyDescent="0.4">
      <c r="C2136" s="42"/>
    </row>
    <row r="2137" spans="3:3" x14ac:dyDescent="0.4">
      <c r="C2137" s="42"/>
    </row>
    <row r="2138" spans="3:3" x14ac:dyDescent="0.4">
      <c r="C2138" s="42"/>
    </row>
    <row r="2139" spans="3:3" x14ac:dyDescent="0.4">
      <c r="C2139" s="42"/>
    </row>
    <row r="2140" spans="3:3" x14ac:dyDescent="0.4">
      <c r="C2140" s="42"/>
    </row>
    <row r="2141" spans="3:3" x14ac:dyDescent="0.4">
      <c r="C2141" s="42"/>
    </row>
    <row r="2142" spans="3:3" x14ac:dyDescent="0.4">
      <c r="C2142" s="42"/>
    </row>
    <row r="2143" spans="3:3" x14ac:dyDescent="0.4">
      <c r="C2143" s="42"/>
    </row>
    <row r="2144" spans="3:3" x14ac:dyDescent="0.4">
      <c r="C2144" s="42"/>
    </row>
    <row r="2145" spans="3:3" x14ac:dyDescent="0.4">
      <c r="C2145" s="42"/>
    </row>
    <row r="2146" spans="3:3" x14ac:dyDescent="0.4">
      <c r="C2146" s="42"/>
    </row>
    <row r="2147" spans="3:3" x14ac:dyDescent="0.4">
      <c r="C2147" s="42"/>
    </row>
    <row r="2148" spans="3:3" x14ac:dyDescent="0.4">
      <c r="C2148" s="42"/>
    </row>
    <row r="2149" spans="3:3" x14ac:dyDescent="0.4">
      <c r="C2149" s="42"/>
    </row>
    <row r="2150" spans="3:3" x14ac:dyDescent="0.4">
      <c r="C2150" s="42"/>
    </row>
    <row r="2151" spans="3:3" x14ac:dyDescent="0.4">
      <c r="C2151" s="42"/>
    </row>
    <row r="2152" spans="3:3" x14ac:dyDescent="0.4">
      <c r="C2152" s="42"/>
    </row>
    <row r="2153" spans="3:3" x14ac:dyDescent="0.4">
      <c r="C2153" s="42"/>
    </row>
    <row r="2154" spans="3:3" x14ac:dyDescent="0.4">
      <c r="C2154" s="42"/>
    </row>
    <row r="2155" spans="3:3" x14ac:dyDescent="0.4">
      <c r="C2155" s="42"/>
    </row>
    <row r="2156" spans="3:3" x14ac:dyDescent="0.4">
      <c r="C2156" s="42"/>
    </row>
    <row r="2157" spans="3:3" x14ac:dyDescent="0.4">
      <c r="C2157" s="42"/>
    </row>
    <row r="2158" spans="3:3" x14ac:dyDescent="0.4">
      <c r="C2158" s="42"/>
    </row>
    <row r="2159" spans="3:3" x14ac:dyDescent="0.4">
      <c r="C2159" s="42"/>
    </row>
    <row r="2160" spans="3:3" x14ac:dyDescent="0.4">
      <c r="C2160" s="42"/>
    </row>
    <row r="2161" spans="3:3" x14ac:dyDescent="0.4">
      <c r="C2161" s="42"/>
    </row>
    <row r="2162" spans="3:3" x14ac:dyDescent="0.4">
      <c r="C2162" s="42"/>
    </row>
    <row r="2163" spans="3:3" x14ac:dyDescent="0.4">
      <c r="C2163" s="42"/>
    </row>
    <row r="2164" spans="3:3" x14ac:dyDescent="0.4">
      <c r="C2164" s="42"/>
    </row>
    <row r="2165" spans="3:3" x14ac:dyDescent="0.4">
      <c r="C2165" s="42"/>
    </row>
    <row r="2166" spans="3:3" x14ac:dyDescent="0.4">
      <c r="C2166" s="42"/>
    </row>
    <row r="2167" spans="3:3" x14ac:dyDescent="0.4">
      <c r="C2167" s="42"/>
    </row>
    <row r="2168" spans="3:3" x14ac:dyDescent="0.4">
      <c r="C2168" s="42"/>
    </row>
    <row r="2169" spans="3:3" x14ac:dyDescent="0.4">
      <c r="C2169" s="42"/>
    </row>
    <row r="2170" spans="3:3" x14ac:dyDescent="0.4">
      <c r="C2170" s="42"/>
    </row>
    <row r="2171" spans="3:3" x14ac:dyDescent="0.4">
      <c r="C2171" s="42"/>
    </row>
    <row r="2172" spans="3:3" x14ac:dyDescent="0.4">
      <c r="C2172" s="42"/>
    </row>
    <row r="2173" spans="3:3" x14ac:dyDescent="0.4">
      <c r="C2173" s="42"/>
    </row>
    <row r="2174" spans="3:3" x14ac:dyDescent="0.4">
      <c r="C2174" s="42"/>
    </row>
    <row r="2175" spans="3:3" x14ac:dyDescent="0.4">
      <c r="C2175" s="42"/>
    </row>
    <row r="2176" spans="3:3" x14ac:dyDescent="0.4">
      <c r="C2176" s="42"/>
    </row>
    <row r="2177" spans="3:3" x14ac:dyDescent="0.4">
      <c r="C2177" s="42"/>
    </row>
    <row r="2178" spans="3:3" x14ac:dyDescent="0.4">
      <c r="C2178" s="42"/>
    </row>
    <row r="2179" spans="3:3" x14ac:dyDescent="0.4">
      <c r="C2179" s="42"/>
    </row>
    <row r="2180" spans="3:3" x14ac:dyDescent="0.4">
      <c r="C2180" s="42"/>
    </row>
    <row r="2181" spans="3:3" x14ac:dyDescent="0.4">
      <c r="C2181" s="42"/>
    </row>
    <row r="2182" spans="3:3" x14ac:dyDescent="0.4">
      <c r="C2182" s="42"/>
    </row>
    <row r="2183" spans="3:3" x14ac:dyDescent="0.4">
      <c r="C2183" s="42"/>
    </row>
    <row r="2184" spans="3:3" x14ac:dyDescent="0.4">
      <c r="C2184" s="42"/>
    </row>
    <row r="2185" spans="3:3" x14ac:dyDescent="0.4">
      <c r="C2185" s="42"/>
    </row>
    <row r="2186" spans="3:3" x14ac:dyDescent="0.4">
      <c r="C2186" s="42"/>
    </row>
    <row r="2187" spans="3:3" x14ac:dyDescent="0.4">
      <c r="C2187" s="42"/>
    </row>
    <row r="2188" spans="3:3" x14ac:dyDescent="0.4">
      <c r="C2188" s="42"/>
    </row>
    <row r="2189" spans="3:3" x14ac:dyDescent="0.4">
      <c r="C2189" s="42"/>
    </row>
    <row r="2190" spans="3:3" x14ac:dyDescent="0.4">
      <c r="C2190" s="42"/>
    </row>
    <row r="2191" spans="3:3" x14ac:dyDescent="0.4">
      <c r="C2191" s="42"/>
    </row>
    <row r="2192" spans="3:3" x14ac:dyDescent="0.4">
      <c r="C2192" s="42"/>
    </row>
    <row r="2193" spans="3:3" x14ac:dyDescent="0.4">
      <c r="C2193" s="42"/>
    </row>
    <row r="2194" spans="3:3" x14ac:dyDescent="0.4">
      <c r="C2194" s="42"/>
    </row>
    <row r="2195" spans="3:3" x14ac:dyDescent="0.4">
      <c r="C2195" s="42"/>
    </row>
    <row r="2196" spans="3:3" x14ac:dyDescent="0.4">
      <c r="C2196" s="42"/>
    </row>
    <row r="2197" spans="3:3" x14ac:dyDescent="0.4">
      <c r="C2197" s="42"/>
    </row>
    <row r="2198" spans="3:3" x14ac:dyDescent="0.4">
      <c r="C2198" s="42"/>
    </row>
    <row r="2199" spans="3:3" x14ac:dyDescent="0.4">
      <c r="C2199" s="42"/>
    </row>
    <row r="2200" spans="3:3" x14ac:dyDescent="0.4">
      <c r="C2200" s="42"/>
    </row>
    <row r="2201" spans="3:3" x14ac:dyDescent="0.4">
      <c r="C2201" s="42"/>
    </row>
    <row r="2202" spans="3:3" x14ac:dyDescent="0.4">
      <c r="C2202" s="42"/>
    </row>
    <row r="2203" spans="3:3" x14ac:dyDescent="0.4">
      <c r="C2203" s="42"/>
    </row>
    <row r="2204" spans="3:3" x14ac:dyDescent="0.4">
      <c r="C2204" s="42"/>
    </row>
    <row r="2205" spans="3:3" x14ac:dyDescent="0.4">
      <c r="C2205" s="42"/>
    </row>
    <row r="2206" spans="3:3" x14ac:dyDescent="0.4">
      <c r="C2206" s="42"/>
    </row>
    <row r="2207" spans="3:3" x14ac:dyDescent="0.4">
      <c r="C2207" s="42"/>
    </row>
    <row r="2208" spans="3:3" x14ac:dyDescent="0.4">
      <c r="C2208" s="42"/>
    </row>
    <row r="2209" spans="3:3" x14ac:dyDescent="0.4">
      <c r="C2209" s="42"/>
    </row>
    <row r="2210" spans="3:3" x14ac:dyDescent="0.4">
      <c r="C2210" s="42"/>
    </row>
    <row r="2211" spans="3:3" x14ac:dyDescent="0.4">
      <c r="C2211" s="42"/>
    </row>
    <row r="2212" spans="3:3" x14ac:dyDescent="0.4">
      <c r="C2212" s="42"/>
    </row>
    <row r="2213" spans="3:3" x14ac:dyDescent="0.4">
      <c r="C2213" s="42"/>
    </row>
    <row r="2214" spans="3:3" x14ac:dyDescent="0.4">
      <c r="C2214" s="42"/>
    </row>
    <row r="2215" spans="3:3" x14ac:dyDescent="0.4">
      <c r="C2215" s="42"/>
    </row>
    <row r="2216" spans="3:3" x14ac:dyDescent="0.4">
      <c r="C2216" s="42"/>
    </row>
    <row r="2217" spans="3:3" x14ac:dyDescent="0.4">
      <c r="C2217" s="42"/>
    </row>
    <row r="2218" spans="3:3" x14ac:dyDescent="0.4">
      <c r="C2218" s="42"/>
    </row>
    <row r="2219" spans="3:3" x14ac:dyDescent="0.4">
      <c r="C2219" s="42"/>
    </row>
    <row r="2220" spans="3:3" x14ac:dyDescent="0.4">
      <c r="C2220" s="42"/>
    </row>
    <row r="2221" spans="3:3" x14ac:dyDescent="0.4">
      <c r="C2221" s="42"/>
    </row>
    <row r="2222" spans="3:3" x14ac:dyDescent="0.4">
      <c r="C2222" s="42"/>
    </row>
    <row r="2223" spans="3:3" x14ac:dyDescent="0.4">
      <c r="C2223" s="42"/>
    </row>
    <row r="2224" spans="3:3" x14ac:dyDescent="0.4">
      <c r="C2224" s="42"/>
    </row>
    <row r="2225" spans="3:3" x14ac:dyDescent="0.4">
      <c r="C2225" s="42"/>
    </row>
    <row r="2226" spans="3:3" x14ac:dyDescent="0.4">
      <c r="C2226" s="42"/>
    </row>
    <row r="2227" spans="3:3" x14ac:dyDescent="0.4">
      <c r="C2227" s="42"/>
    </row>
    <row r="2228" spans="3:3" x14ac:dyDescent="0.4">
      <c r="C2228" s="42"/>
    </row>
    <row r="2229" spans="3:3" x14ac:dyDescent="0.4">
      <c r="C2229" s="42"/>
    </row>
    <row r="2230" spans="3:3" x14ac:dyDescent="0.4">
      <c r="C2230" s="42"/>
    </row>
    <row r="2231" spans="3:3" x14ac:dyDescent="0.4">
      <c r="C2231" s="42"/>
    </row>
    <row r="2232" spans="3:3" x14ac:dyDescent="0.4">
      <c r="C2232" s="42"/>
    </row>
    <row r="2233" spans="3:3" x14ac:dyDescent="0.4">
      <c r="C2233" s="42"/>
    </row>
    <row r="2234" spans="3:3" x14ac:dyDescent="0.4">
      <c r="C2234" s="42"/>
    </row>
    <row r="2235" spans="3:3" x14ac:dyDescent="0.4">
      <c r="C2235" s="42"/>
    </row>
    <row r="2236" spans="3:3" x14ac:dyDescent="0.4">
      <c r="C2236" s="42"/>
    </row>
    <row r="2237" spans="3:3" x14ac:dyDescent="0.4">
      <c r="C2237" s="42"/>
    </row>
    <row r="2238" spans="3:3" x14ac:dyDescent="0.4">
      <c r="C2238" s="42"/>
    </row>
    <row r="2239" spans="3:3" x14ac:dyDescent="0.4">
      <c r="C2239" s="42"/>
    </row>
    <row r="2240" spans="3:3" x14ac:dyDescent="0.4">
      <c r="C2240" s="42"/>
    </row>
    <row r="2241" spans="3:3" x14ac:dyDescent="0.4">
      <c r="C2241" s="42"/>
    </row>
    <row r="2242" spans="3:3" x14ac:dyDescent="0.4">
      <c r="C2242" s="42"/>
    </row>
    <row r="2243" spans="3:3" x14ac:dyDescent="0.4">
      <c r="C2243" s="42"/>
    </row>
    <row r="2244" spans="3:3" x14ac:dyDescent="0.4">
      <c r="C2244" s="42"/>
    </row>
    <row r="2245" spans="3:3" x14ac:dyDescent="0.4">
      <c r="C2245" s="42"/>
    </row>
    <row r="2246" spans="3:3" x14ac:dyDescent="0.4">
      <c r="C2246" s="42"/>
    </row>
    <row r="2247" spans="3:3" x14ac:dyDescent="0.4">
      <c r="C2247" s="42"/>
    </row>
    <row r="2248" spans="3:3" x14ac:dyDescent="0.4">
      <c r="C2248" s="42"/>
    </row>
    <row r="2249" spans="3:3" x14ac:dyDescent="0.4">
      <c r="C2249" s="42"/>
    </row>
    <row r="2250" spans="3:3" x14ac:dyDescent="0.4">
      <c r="C2250" s="42"/>
    </row>
    <row r="2251" spans="3:3" x14ac:dyDescent="0.4">
      <c r="C2251" s="42"/>
    </row>
    <row r="2252" spans="3:3" x14ac:dyDescent="0.4">
      <c r="C2252" s="42"/>
    </row>
    <row r="2253" spans="3:3" x14ac:dyDescent="0.4">
      <c r="C2253" s="42"/>
    </row>
    <row r="2254" spans="3:3" x14ac:dyDescent="0.4">
      <c r="C2254" s="42"/>
    </row>
    <row r="2255" spans="3:3" x14ac:dyDescent="0.4">
      <c r="C2255" s="42"/>
    </row>
    <row r="2256" spans="3:3" x14ac:dyDescent="0.4">
      <c r="C2256" s="42"/>
    </row>
    <row r="2257" spans="3:3" x14ac:dyDescent="0.4">
      <c r="C2257" s="42"/>
    </row>
    <row r="2258" spans="3:3" x14ac:dyDescent="0.4">
      <c r="C2258" s="42"/>
    </row>
    <row r="2259" spans="3:3" x14ac:dyDescent="0.4">
      <c r="C2259" s="42"/>
    </row>
    <row r="2260" spans="3:3" x14ac:dyDescent="0.4">
      <c r="C2260" s="42"/>
    </row>
    <row r="2261" spans="3:3" x14ac:dyDescent="0.4">
      <c r="C2261" s="42"/>
    </row>
    <row r="2262" spans="3:3" x14ac:dyDescent="0.4">
      <c r="C2262" s="42"/>
    </row>
    <row r="2263" spans="3:3" x14ac:dyDescent="0.4">
      <c r="C2263" s="42"/>
    </row>
    <row r="2264" spans="3:3" x14ac:dyDescent="0.4">
      <c r="C2264" s="42"/>
    </row>
    <row r="2265" spans="3:3" x14ac:dyDescent="0.4">
      <c r="C2265" s="42"/>
    </row>
    <row r="2266" spans="3:3" x14ac:dyDescent="0.4">
      <c r="C2266" s="42"/>
    </row>
    <row r="2267" spans="3:3" x14ac:dyDescent="0.4">
      <c r="C2267" s="42"/>
    </row>
    <row r="2268" spans="3:3" x14ac:dyDescent="0.4">
      <c r="C2268" s="42"/>
    </row>
    <row r="2269" spans="3:3" x14ac:dyDescent="0.4">
      <c r="C2269" s="42"/>
    </row>
    <row r="2270" spans="3:3" x14ac:dyDescent="0.4">
      <c r="C2270" s="42"/>
    </row>
    <row r="2271" spans="3:3" x14ac:dyDescent="0.4">
      <c r="C2271" s="42"/>
    </row>
    <row r="2272" spans="3:3" x14ac:dyDescent="0.4">
      <c r="C2272" s="42"/>
    </row>
    <row r="2273" spans="3:3" x14ac:dyDescent="0.4">
      <c r="C2273" s="42"/>
    </row>
    <row r="2274" spans="3:3" x14ac:dyDescent="0.4">
      <c r="C2274" s="42"/>
    </row>
    <row r="2275" spans="3:3" x14ac:dyDescent="0.4">
      <c r="C2275" s="42"/>
    </row>
    <row r="2276" spans="3:3" x14ac:dyDescent="0.4">
      <c r="C2276" s="42"/>
    </row>
    <row r="2277" spans="3:3" x14ac:dyDescent="0.4">
      <c r="C2277" s="42"/>
    </row>
    <row r="2278" spans="3:3" x14ac:dyDescent="0.4">
      <c r="C2278" s="42"/>
    </row>
    <row r="2279" spans="3:3" x14ac:dyDescent="0.4">
      <c r="C2279" s="42"/>
    </row>
    <row r="2280" spans="3:3" x14ac:dyDescent="0.4">
      <c r="C2280" s="42"/>
    </row>
    <row r="2281" spans="3:3" x14ac:dyDescent="0.4">
      <c r="C2281" s="42"/>
    </row>
    <row r="2282" spans="3:3" x14ac:dyDescent="0.4">
      <c r="C2282" s="42"/>
    </row>
    <row r="2283" spans="3:3" x14ac:dyDescent="0.4">
      <c r="C2283" s="42"/>
    </row>
    <row r="2284" spans="3:3" x14ac:dyDescent="0.4">
      <c r="C2284" s="42"/>
    </row>
    <row r="2285" spans="3:3" x14ac:dyDescent="0.4">
      <c r="C2285" s="42"/>
    </row>
    <row r="2286" spans="3:3" x14ac:dyDescent="0.4">
      <c r="C2286" s="42"/>
    </row>
    <row r="2287" spans="3:3" x14ac:dyDescent="0.4">
      <c r="C2287" s="42"/>
    </row>
    <row r="2288" spans="3:3" x14ac:dyDescent="0.4">
      <c r="C2288" s="42"/>
    </row>
    <row r="2289" spans="3:3" x14ac:dyDescent="0.4">
      <c r="C2289" s="42"/>
    </row>
    <row r="2290" spans="3:3" x14ac:dyDescent="0.4">
      <c r="C2290" s="42"/>
    </row>
    <row r="2291" spans="3:3" x14ac:dyDescent="0.4">
      <c r="C2291" s="42"/>
    </row>
    <row r="2292" spans="3:3" x14ac:dyDescent="0.4">
      <c r="C2292" s="42"/>
    </row>
    <row r="2293" spans="3:3" x14ac:dyDescent="0.4">
      <c r="C2293" s="42"/>
    </row>
    <row r="2294" spans="3:3" x14ac:dyDescent="0.4">
      <c r="C2294" s="42"/>
    </row>
    <row r="2295" spans="3:3" x14ac:dyDescent="0.4">
      <c r="C2295" s="42"/>
    </row>
    <row r="2296" spans="3:3" x14ac:dyDescent="0.4">
      <c r="C2296" s="42"/>
    </row>
    <row r="2297" spans="3:3" x14ac:dyDescent="0.4">
      <c r="C2297" s="42"/>
    </row>
    <row r="2298" spans="3:3" x14ac:dyDescent="0.4">
      <c r="C2298" s="42"/>
    </row>
    <row r="2299" spans="3:3" x14ac:dyDescent="0.4">
      <c r="C2299" s="42"/>
    </row>
    <row r="2300" spans="3:3" x14ac:dyDescent="0.4">
      <c r="C2300" s="42"/>
    </row>
    <row r="2301" spans="3:3" x14ac:dyDescent="0.4">
      <c r="C2301" s="42"/>
    </row>
    <row r="2302" spans="3:3" x14ac:dyDescent="0.4">
      <c r="C2302" s="42"/>
    </row>
    <row r="2303" spans="3:3" x14ac:dyDescent="0.4">
      <c r="C2303" s="42"/>
    </row>
    <row r="2304" spans="3:3" x14ac:dyDescent="0.4">
      <c r="C2304" s="42"/>
    </row>
    <row r="2305" spans="3:3" x14ac:dyDescent="0.4">
      <c r="C2305" s="42"/>
    </row>
    <row r="2306" spans="3:3" x14ac:dyDescent="0.4">
      <c r="C2306" s="42"/>
    </row>
    <row r="2307" spans="3:3" x14ac:dyDescent="0.4">
      <c r="C2307" s="42"/>
    </row>
    <row r="2308" spans="3:3" x14ac:dyDescent="0.4">
      <c r="C2308" s="42"/>
    </row>
    <row r="2309" spans="3:3" x14ac:dyDescent="0.4">
      <c r="C2309" s="42"/>
    </row>
    <row r="2310" spans="3:3" x14ac:dyDescent="0.4">
      <c r="C2310" s="42"/>
    </row>
    <row r="2311" spans="3:3" x14ac:dyDescent="0.4">
      <c r="C2311" s="42"/>
    </row>
    <row r="2312" spans="3:3" x14ac:dyDescent="0.4">
      <c r="C2312" s="42"/>
    </row>
    <row r="2313" spans="3:3" x14ac:dyDescent="0.4">
      <c r="C2313" s="42"/>
    </row>
    <row r="2314" spans="3:3" x14ac:dyDescent="0.4">
      <c r="C2314" s="42"/>
    </row>
    <row r="2315" spans="3:3" x14ac:dyDescent="0.4">
      <c r="C2315" s="42"/>
    </row>
    <row r="2316" spans="3:3" x14ac:dyDescent="0.4">
      <c r="C2316" s="42"/>
    </row>
    <row r="2317" spans="3:3" x14ac:dyDescent="0.4">
      <c r="C2317" s="42"/>
    </row>
    <row r="2318" spans="3:3" x14ac:dyDescent="0.4">
      <c r="C2318" s="42"/>
    </row>
    <row r="2319" spans="3:3" x14ac:dyDescent="0.4">
      <c r="C2319" s="42"/>
    </row>
    <row r="2320" spans="3:3" x14ac:dyDescent="0.4">
      <c r="C2320" s="42"/>
    </row>
    <row r="2321" spans="3:3" x14ac:dyDescent="0.4">
      <c r="C2321" s="42"/>
    </row>
    <row r="2322" spans="3:3" x14ac:dyDescent="0.4">
      <c r="C2322" s="42"/>
    </row>
    <row r="2323" spans="3:3" x14ac:dyDescent="0.4">
      <c r="C2323" s="42"/>
    </row>
    <row r="2324" spans="3:3" x14ac:dyDescent="0.4">
      <c r="C2324" s="42"/>
    </row>
    <row r="2325" spans="3:3" x14ac:dyDescent="0.4">
      <c r="C2325" s="42"/>
    </row>
    <row r="2326" spans="3:3" x14ac:dyDescent="0.4">
      <c r="C2326" s="42"/>
    </row>
    <row r="2327" spans="3:3" x14ac:dyDescent="0.4">
      <c r="C2327" s="42"/>
    </row>
    <row r="2328" spans="3:3" x14ac:dyDescent="0.4">
      <c r="C2328" s="42"/>
    </row>
    <row r="2329" spans="3:3" x14ac:dyDescent="0.4">
      <c r="C2329" s="42"/>
    </row>
    <row r="2330" spans="3:3" x14ac:dyDescent="0.4">
      <c r="C2330" s="42"/>
    </row>
    <row r="2331" spans="3:3" x14ac:dyDescent="0.4">
      <c r="C2331" s="42"/>
    </row>
    <row r="2332" spans="3:3" x14ac:dyDescent="0.4">
      <c r="C2332" s="42"/>
    </row>
    <row r="2333" spans="3:3" x14ac:dyDescent="0.4">
      <c r="C2333" s="42"/>
    </row>
    <row r="2334" spans="3:3" x14ac:dyDescent="0.4">
      <c r="C2334" s="42"/>
    </row>
    <row r="2335" spans="3:3" x14ac:dyDescent="0.4">
      <c r="C2335" s="42"/>
    </row>
    <row r="2336" spans="3:3" x14ac:dyDescent="0.4">
      <c r="C2336" s="42"/>
    </row>
    <row r="2337" spans="3:3" x14ac:dyDescent="0.4">
      <c r="C2337" s="42"/>
    </row>
    <row r="2338" spans="3:3" x14ac:dyDescent="0.4">
      <c r="C2338" s="42"/>
    </row>
    <row r="2339" spans="3:3" x14ac:dyDescent="0.4">
      <c r="C2339" s="42"/>
    </row>
    <row r="2340" spans="3:3" x14ac:dyDescent="0.4">
      <c r="C2340" s="42"/>
    </row>
    <row r="2341" spans="3:3" x14ac:dyDescent="0.4">
      <c r="C2341" s="42"/>
    </row>
    <row r="2342" spans="3:3" x14ac:dyDescent="0.4">
      <c r="C2342" s="42"/>
    </row>
    <row r="2343" spans="3:3" x14ac:dyDescent="0.4">
      <c r="C2343" s="42"/>
    </row>
    <row r="2344" spans="3:3" x14ac:dyDescent="0.4">
      <c r="C2344" s="42"/>
    </row>
    <row r="2345" spans="3:3" x14ac:dyDescent="0.4">
      <c r="C2345" s="42"/>
    </row>
    <row r="2346" spans="3:3" x14ac:dyDescent="0.4">
      <c r="C2346" s="42"/>
    </row>
    <row r="2347" spans="3:3" x14ac:dyDescent="0.4">
      <c r="C2347" s="42"/>
    </row>
    <row r="2348" spans="3:3" x14ac:dyDescent="0.4">
      <c r="C2348" s="42"/>
    </row>
    <row r="2349" spans="3:3" x14ac:dyDescent="0.4">
      <c r="C2349" s="42"/>
    </row>
    <row r="2350" spans="3:3" x14ac:dyDescent="0.4">
      <c r="C2350" s="42"/>
    </row>
    <row r="2351" spans="3:3" x14ac:dyDescent="0.4">
      <c r="C2351" s="42"/>
    </row>
    <row r="2352" spans="3:3" x14ac:dyDescent="0.4">
      <c r="C2352" s="42"/>
    </row>
    <row r="2353" spans="3:3" x14ac:dyDescent="0.4">
      <c r="C2353" s="42"/>
    </row>
    <row r="2354" spans="3:3" x14ac:dyDescent="0.4">
      <c r="C2354" s="42"/>
    </row>
    <row r="2355" spans="3:3" x14ac:dyDescent="0.4">
      <c r="C2355" s="42"/>
    </row>
    <row r="2356" spans="3:3" x14ac:dyDescent="0.4">
      <c r="C2356" s="42"/>
    </row>
    <row r="2357" spans="3:3" x14ac:dyDescent="0.4">
      <c r="C2357" s="42"/>
    </row>
    <row r="2358" spans="3:3" x14ac:dyDescent="0.4">
      <c r="C2358" s="42"/>
    </row>
    <row r="2359" spans="3:3" x14ac:dyDescent="0.4">
      <c r="C2359" s="42"/>
    </row>
    <row r="2360" spans="3:3" x14ac:dyDescent="0.4">
      <c r="C2360" s="42"/>
    </row>
    <row r="2361" spans="3:3" x14ac:dyDescent="0.4">
      <c r="C2361" s="42"/>
    </row>
    <row r="2362" spans="3:3" x14ac:dyDescent="0.4">
      <c r="C2362" s="42"/>
    </row>
    <row r="2363" spans="3:3" x14ac:dyDescent="0.4">
      <c r="C2363" s="42"/>
    </row>
    <row r="2364" spans="3:3" x14ac:dyDescent="0.4">
      <c r="C2364" s="42"/>
    </row>
    <row r="2365" spans="3:3" x14ac:dyDescent="0.4">
      <c r="C2365" s="42"/>
    </row>
    <row r="2366" spans="3:3" x14ac:dyDescent="0.4">
      <c r="C2366" s="42"/>
    </row>
    <row r="2367" spans="3:3" x14ac:dyDescent="0.4">
      <c r="C2367" s="42"/>
    </row>
    <row r="2368" spans="3:3" x14ac:dyDescent="0.4">
      <c r="C2368" s="42"/>
    </row>
    <row r="2369" spans="3:3" x14ac:dyDescent="0.4">
      <c r="C2369" s="42"/>
    </row>
    <row r="2370" spans="3:3" x14ac:dyDescent="0.4">
      <c r="C2370" s="42"/>
    </row>
    <row r="2371" spans="3:3" x14ac:dyDescent="0.4">
      <c r="C2371" s="42"/>
    </row>
    <row r="2372" spans="3:3" x14ac:dyDescent="0.4">
      <c r="C2372" s="42"/>
    </row>
    <row r="2373" spans="3:3" x14ac:dyDescent="0.4">
      <c r="C2373" s="42"/>
    </row>
    <row r="2374" spans="3:3" x14ac:dyDescent="0.4">
      <c r="C2374" s="42"/>
    </row>
    <row r="2375" spans="3:3" x14ac:dyDescent="0.4">
      <c r="C2375" s="42"/>
    </row>
    <row r="2376" spans="3:3" x14ac:dyDescent="0.4">
      <c r="C2376" s="42"/>
    </row>
    <row r="2377" spans="3:3" x14ac:dyDescent="0.4">
      <c r="C2377" s="42"/>
    </row>
    <row r="2378" spans="3:3" x14ac:dyDescent="0.4">
      <c r="C2378" s="42"/>
    </row>
    <row r="2379" spans="3:3" x14ac:dyDescent="0.4">
      <c r="C2379" s="42"/>
    </row>
    <row r="2380" spans="3:3" x14ac:dyDescent="0.4">
      <c r="C2380" s="42"/>
    </row>
    <row r="2381" spans="3:3" x14ac:dyDescent="0.4">
      <c r="C2381" s="42"/>
    </row>
    <row r="2382" spans="3:3" x14ac:dyDescent="0.4">
      <c r="C2382" s="42"/>
    </row>
    <row r="2383" spans="3:3" x14ac:dyDescent="0.4">
      <c r="C2383" s="42"/>
    </row>
    <row r="2384" spans="3:3" x14ac:dyDescent="0.4">
      <c r="C2384" s="42"/>
    </row>
    <row r="2385" spans="3:3" x14ac:dyDescent="0.4">
      <c r="C2385" s="42"/>
    </row>
    <row r="2386" spans="3:3" x14ac:dyDescent="0.4">
      <c r="C2386" s="42"/>
    </row>
    <row r="2387" spans="3:3" x14ac:dyDescent="0.4">
      <c r="C2387" s="42"/>
    </row>
    <row r="2388" spans="3:3" x14ac:dyDescent="0.4">
      <c r="C2388" s="42"/>
    </row>
    <row r="2389" spans="3:3" x14ac:dyDescent="0.4">
      <c r="C2389" s="42"/>
    </row>
    <row r="2390" spans="3:3" x14ac:dyDescent="0.4">
      <c r="C2390" s="42"/>
    </row>
    <row r="2391" spans="3:3" x14ac:dyDescent="0.4">
      <c r="C2391" s="42"/>
    </row>
    <row r="2392" spans="3:3" x14ac:dyDescent="0.4">
      <c r="C2392" s="42"/>
    </row>
    <row r="2393" spans="3:3" x14ac:dyDescent="0.4">
      <c r="C2393" s="42"/>
    </row>
    <row r="2394" spans="3:3" x14ac:dyDescent="0.4">
      <c r="C2394" s="42"/>
    </row>
    <row r="2395" spans="3:3" x14ac:dyDescent="0.4">
      <c r="C2395" s="42"/>
    </row>
    <row r="2396" spans="3:3" x14ac:dyDescent="0.4">
      <c r="C2396" s="42"/>
    </row>
    <row r="2397" spans="3:3" x14ac:dyDescent="0.4">
      <c r="C2397" s="42"/>
    </row>
    <row r="2398" spans="3:3" x14ac:dyDescent="0.4">
      <c r="C2398" s="42"/>
    </row>
    <row r="2399" spans="3:3" x14ac:dyDescent="0.4">
      <c r="C2399" s="42"/>
    </row>
    <row r="2400" spans="3:3" x14ac:dyDescent="0.4">
      <c r="C2400" s="42"/>
    </row>
    <row r="2401" spans="3:3" x14ac:dyDescent="0.4">
      <c r="C2401" s="42"/>
    </row>
    <row r="2402" spans="3:3" x14ac:dyDescent="0.4">
      <c r="C2402" s="42"/>
    </row>
    <row r="2403" spans="3:3" x14ac:dyDescent="0.4">
      <c r="C2403" s="42"/>
    </row>
    <row r="2404" spans="3:3" x14ac:dyDescent="0.4">
      <c r="C2404" s="42"/>
    </row>
    <row r="2405" spans="3:3" x14ac:dyDescent="0.4">
      <c r="C2405" s="42"/>
    </row>
    <row r="2406" spans="3:3" x14ac:dyDescent="0.4">
      <c r="C2406" s="42"/>
    </row>
    <row r="2407" spans="3:3" x14ac:dyDescent="0.4">
      <c r="C2407" s="42"/>
    </row>
    <row r="2408" spans="3:3" x14ac:dyDescent="0.4">
      <c r="C2408" s="42"/>
    </row>
    <row r="2409" spans="3:3" x14ac:dyDescent="0.4">
      <c r="C2409" s="42"/>
    </row>
    <row r="2410" spans="3:3" x14ac:dyDescent="0.4">
      <c r="C2410" s="42"/>
    </row>
    <row r="2411" spans="3:3" x14ac:dyDescent="0.4">
      <c r="C2411" s="42"/>
    </row>
    <row r="2412" spans="3:3" x14ac:dyDescent="0.4">
      <c r="C2412" s="42"/>
    </row>
    <row r="2413" spans="3:3" x14ac:dyDescent="0.4">
      <c r="C2413" s="42"/>
    </row>
    <row r="2414" spans="3:3" x14ac:dyDescent="0.4">
      <c r="C2414" s="42"/>
    </row>
    <row r="2415" spans="3:3" x14ac:dyDescent="0.4">
      <c r="C2415" s="42"/>
    </row>
    <row r="2416" spans="3:3" x14ac:dyDescent="0.4">
      <c r="C2416" s="42"/>
    </row>
    <row r="2417" spans="3:3" x14ac:dyDescent="0.4">
      <c r="C2417" s="42"/>
    </row>
    <row r="2418" spans="3:3" x14ac:dyDescent="0.4">
      <c r="C2418" s="42"/>
    </row>
    <row r="2419" spans="3:3" x14ac:dyDescent="0.4">
      <c r="C2419" s="42"/>
    </row>
    <row r="2420" spans="3:3" x14ac:dyDescent="0.4">
      <c r="C2420" s="42"/>
    </row>
    <row r="2421" spans="3:3" x14ac:dyDescent="0.4">
      <c r="C2421" s="42"/>
    </row>
    <row r="2422" spans="3:3" x14ac:dyDescent="0.4">
      <c r="C2422" s="42"/>
    </row>
    <row r="2423" spans="3:3" x14ac:dyDescent="0.4">
      <c r="C2423" s="42"/>
    </row>
    <row r="2424" spans="3:3" x14ac:dyDescent="0.4">
      <c r="C2424" s="42"/>
    </row>
    <row r="2425" spans="3:3" x14ac:dyDescent="0.4">
      <c r="C2425" s="42"/>
    </row>
    <row r="2426" spans="3:3" x14ac:dyDescent="0.4">
      <c r="C2426" s="42"/>
    </row>
    <row r="2427" spans="3:3" x14ac:dyDescent="0.4">
      <c r="C2427" s="42"/>
    </row>
    <row r="2428" spans="3:3" x14ac:dyDescent="0.4">
      <c r="C2428" s="42"/>
    </row>
    <row r="2429" spans="3:3" x14ac:dyDescent="0.4">
      <c r="C2429" s="42"/>
    </row>
    <row r="2430" spans="3:3" x14ac:dyDescent="0.4">
      <c r="C2430" s="42"/>
    </row>
    <row r="2431" spans="3:3" x14ac:dyDescent="0.4">
      <c r="C2431" s="42"/>
    </row>
    <row r="2432" spans="3:3" x14ac:dyDescent="0.4">
      <c r="C2432" s="42"/>
    </row>
    <row r="2433" spans="3:3" x14ac:dyDescent="0.4">
      <c r="C2433" s="42"/>
    </row>
    <row r="2434" spans="3:3" x14ac:dyDescent="0.4">
      <c r="C2434" s="42"/>
    </row>
    <row r="2435" spans="3:3" x14ac:dyDescent="0.4">
      <c r="C2435" s="42"/>
    </row>
    <row r="2436" spans="3:3" x14ac:dyDescent="0.4">
      <c r="C2436" s="42"/>
    </row>
    <row r="2437" spans="3:3" x14ac:dyDescent="0.4">
      <c r="C2437" s="42"/>
    </row>
    <row r="2438" spans="3:3" x14ac:dyDescent="0.4">
      <c r="C2438" s="42"/>
    </row>
    <row r="2439" spans="3:3" x14ac:dyDescent="0.4">
      <c r="C2439" s="42"/>
    </row>
    <row r="2440" spans="3:3" x14ac:dyDescent="0.4">
      <c r="C2440" s="42"/>
    </row>
    <row r="2441" spans="3:3" x14ac:dyDescent="0.4">
      <c r="C2441" s="42"/>
    </row>
    <row r="2442" spans="3:3" x14ac:dyDescent="0.4">
      <c r="C2442" s="42"/>
    </row>
    <row r="2443" spans="3:3" x14ac:dyDescent="0.4">
      <c r="C2443" s="42"/>
    </row>
    <row r="2444" spans="3:3" x14ac:dyDescent="0.4">
      <c r="C2444" s="42"/>
    </row>
    <row r="2445" spans="3:3" x14ac:dyDescent="0.4">
      <c r="C2445" s="42"/>
    </row>
    <row r="2446" spans="3:3" x14ac:dyDescent="0.4">
      <c r="C2446" s="42"/>
    </row>
    <row r="2447" spans="3:3" x14ac:dyDescent="0.4">
      <c r="C2447" s="42"/>
    </row>
    <row r="2448" spans="3:3" x14ac:dyDescent="0.4">
      <c r="C2448" s="42"/>
    </row>
    <row r="2449" spans="3:3" x14ac:dyDescent="0.4">
      <c r="C2449" s="42"/>
    </row>
    <row r="2450" spans="3:3" x14ac:dyDescent="0.4">
      <c r="C2450" s="42"/>
    </row>
    <row r="2451" spans="3:3" x14ac:dyDescent="0.4">
      <c r="C2451" s="42"/>
    </row>
    <row r="2452" spans="3:3" x14ac:dyDescent="0.4">
      <c r="C2452" s="42"/>
    </row>
    <row r="2453" spans="3:3" x14ac:dyDescent="0.4">
      <c r="C2453" s="42"/>
    </row>
    <row r="2454" spans="3:3" x14ac:dyDescent="0.4">
      <c r="C2454" s="42"/>
    </row>
    <row r="2455" spans="3:3" x14ac:dyDescent="0.4">
      <c r="C2455" s="42"/>
    </row>
    <row r="2456" spans="3:3" x14ac:dyDescent="0.4">
      <c r="C2456" s="42"/>
    </row>
    <row r="2457" spans="3:3" x14ac:dyDescent="0.4">
      <c r="C2457" s="42"/>
    </row>
    <row r="2458" spans="3:3" x14ac:dyDescent="0.4">
      <c r="C2458" s="42"/>
    </row>
    <row r="2459" spans="3:3" x14ac:dyDescent="0.4">
      <c r="C2459" s="42"/>
    </row>
    <row r="2460" spans="3:3" x14ac:dyDescent="0.4">
      <c r="C2460" s="42"/>
    </row>
    <row r="2461" spans="3:3" x14ac:dyDescent="0.4">
      <c r="C2461" s="42"/>
    </row>
    <row r="2462" spans="3:3" x14ac:dyDescent="0.4">
      <c r="C2462" s="42"/>
    </row>
    <row r="2463" spans="3:3" x14ac:dyDescent="0.4">
      <c r="C2463" s="42"/>
    </row>
    <row r="2464" spans="3:3" x14ac:dyDescent="0.4">
      <c r="C2464" s="42"/>
    </row>
    <row r="2465" spans="3:3" x14ac:dyDescent="0.4">
      <c r="C2465" s="42"/>
    </row>
    <row r="2466" spans="3:3" x14ac:dyDescent="0.4">
      <c r="C2466" s="42"/>
    </row>
    <row r="2467" spans="3:3" x14ac:dyDescent="0.4">
      <c r="C2467" s="42"/>
    </row>
    <row r="2468" spans="3:3" x14ac:dyDescent="0.4">
      <c r="C2468" s="42"/>
    </row>
    <row r="2469" spans="3:3" x14ac:dyDescent="0.4">
      <c r="C2469" s="42"/>
    </row>
    <row r="2470" spans="3:3" x14ac:dyDescent="0.4">
      <c r="C2470" s="42"/>
    </row>
    <row r="2471" spans="3:3" x14ac:dyDescent="0.4">
      <c r="C2471" s="42"/>
    </row>
    <row r="2472" spans="3:3" x14ac:dyDescent="0.4">
      <c r="C2472" s="42"/>
    </row>
    <row r="2473" spans="3:3" x14ac:dyDescent="0.4">
      <c r="C2473" s="42"/>
    </row>
    <row r="2474" spans="3:3" x14ac:dyDescent="0.4">
      <c r="C2474" s="42"/>
    </row>
    <row r="2475" spans="3:3" x14ac:dyDescent="0.4">
      <c r="C2475" s="42"/>
    </row>
    <row r="2476" spans="3:3" x14ac:dyDescent="0.4">
      <c r="C2476" s="42"/>
    </row>
    <row r="2477" spans="3:3" x14ac:dyDescent="0.4">
      <c r="C2477" s="42"/>
    </row>
    <row r="2478" spans="3:3" x14ac:dyDescent="0.4">
      <c r="C2478" s="42"/>
    </row>
    <row r="2479" spans="3:3" x14ac:dyDescent="0.4">
      <c r="C2479" s="42"/>
    </row>
    <row r="2480" spans="3:3" x14ac:dyDescent="0.4">
      <c r="C2480" s="42"/>
    </row>
    <row r="2481" spans="3:3" x14ac:dyDescent="0.4">
      <c r="C2481" s="42"/>
    </row>
    <row r="2482" spans="3:3" x14ac:dyDescent="0.4">
      <c r="C2482" s="42"/>
    </row>
    <row r="2483" spans="3:3" x14ac:dyDescent="0.4">
      <c r="C2483" s="42"/>
    </row>
    <row r="2484" spans="3:3" x14ac:dyDescent="0.4">
      <c r="C2484" s="42"/>
    </row>
    <row r="2485" spans="3:3" x14ac:dyDescent="0.4">
      <c r="C2485" s="42"/>
    </row>
    <row r="2486" spans="3:3" x14ac:dyDescent="0.4">
      <c r="C2486" s="42"/>
    </row>
    <row r="2487" spans="3:3" x14ac:dyDescent="0.4">
      <c r="C2487" s="42"/>
    </row>
    <row r="2488" spans="3:3" x14ac:dyDescent="0.4">
      <c r="C2488" s="42"/>
    </row>
    <row r="2489" spans="3:3" x14ac:dyDescent="0.4">
      <c r="C2489" s="42"/>
    </row>
    <row r="2490" spans="3:3" x14ac:dyDescent="0.4">
      <c r="C2490" s="42"/>
    </row>
    <row r="2491" spans="3:3" x14ac:dyDescent="0.4">
      <c r="C2491" s="42"/>
    </row>
    <row r="2492" spans="3:3" x14ac:dyDescent="0.4">
      <c r="C2492" s="42"/>
    </row>
    <row r="2493" spans="3:3" x14ac:dyDescent="0.4">
      <c r="C2493" s="42"/>
    </row>
    <row r="2494" spans="3:3" x14ac:dyDescent="0.4">
      <c r="C2494" s="42"/>
    </row>
    <row r="2495" spans="3:3" x14ac:dyDescent="0.4">
      <c r="C2495" s="42"/>
    </row>
    <row r="2496" spans="3:3" x14ac:dyDescent="0.4">
      <c r="C2496" s="42"/>
    </row>
    <row r="2497" spans="3:3" x14ac:dyDescent="0.4">
      <c r="C2497" s="42"/>
    </row>
    <row r="2498" spans="3:3" x14ac:dyDescent="0.4">
      <c r="C2498" s="42"/>
    </row>
    <row r="2499" spans="3:3" x14ac:dyDescent="0.4">
      <c r="C2499" s="42"/>
    </row>
    <row r="2500" spans="3:3" x14ac:dyDescent="0.4">
      <c r="C2500" s="42"/>
    </row>
    <row r="2501" spans="3:3" x14ac:dyDescent="0.4">
      <c r="C2501" s="42"/>
    </row>
    <row r="2502" spans="3:3" x14ac:dyDescent="0.4">
      <c r="C2502" s="42"/>
    </row>
    <row r="2503" spans="3:3" x14ac:dyDescent="0.4">
      <c r="C2503" s="42"/>
    </row>
    <row r="2504" spans="3:3" x14ac:dyDescent="0.4">
      <c r="C2504" s="42"/>
    </row>
    <row r="2505" spans="3:3" x14ac:dyDescent="0.4">
      <c r="C2505" s="42"/>
    </row>
    <row r="2506" spans="3:3" x14ac:dyDescent="0.4">
      <c r="C2506" s="42"/>
    </row>
    <row r="2507" spans="3:3" x14ac:dyDescent="0.4">
      <c r="C2507" s="42"/>
    </row>
    <row r="2508" spans="3:3" x14ac:dyDescent="0.4">
      <c r="C2508" s="42"/>
    </row>
    <row r="2509" spans="3:3" x14ac:dyDescent="0.4">
      <c r="C2509" s="42"/>
    </row>
    <row r="2510" spans="3:3" x14ac:dyDescent="0.4">
      <c r="C2510" s="42"/>
    </row>
    <row r="2511" spans="3:3" x14ac:dyDescent="0.4">
      <c r="C2511" s="42"/>
    </row>
    <row r="2512" spans="3:3" x14ac:dyDescent="0.4">
      <c r="C2512" s="42"/>
    </row>
    <row r="2513" spans="3:3" x14ac:dyDescent="0.4">
      <c r="C2513" s="42"/>
    </row>
    <row r="2514" spans="3:3" x14ac:dyDescent="0.4">
      <c r="C2514" s="42"/>
    </row>
    <row r="2515" spans="3:3" x14ac:dyDescent="0.4">
      <c r="C2515" s="42"/>
    </row>
    <row r="2516" spans="3:3" x14ac:dyDescent="0.4">
      <c r="C2516" s="42"/>
    </row>
    <row r="2517" spans="3:3" x14ac:dyDescent="0.4">
      <c r="C2517" s="42"/>
    </row>
    <row r="2518" spans="3:3" x14ac:dyDescent="0.4">
      <c r="C2518" s="42"/>
    </row>
    <row r="2519" spans="3:3" x14ac:dyDescent="0.4">
      <c r="C2519" s="42"/>
    </row>
    <row r="2520" spans="3:3" x14ac:dyDescent="0.4">
      <c r="C2520" s="42"/>
    </row>
    <row r="2521" spans="3:3" x14ac:dyDescent="0.4">
      <c r="C2521" s="42"/>
    </row>
    <row r="2522" spans="3:3" x14ac:dyDescent="0.4">
      <c r="C2522" s="42"/>
    </row>
    <row r="2523" spans="3:3" x14ac:dyDescent="0.4">
      <c r="C2523" s="42"/>
    </row>
    <row r="2524" spans="3:3" x14ac:dyDescent="0.4">
      <c r="C2524" s="42"/>
    </row>
    <row r="2525" spans="3:3" x14ac:dyDescent="0.4">
      <c r="C2525" s="42"/>
    </row>
    <row r="2526" spans="3:3" x14ac:dyDescent="0.4">
      <c r="C2526" s="42"/>
    </row>
    <row r="2527" spans="3:3" x14ac:dyDescent="0.4">
      <c r="C2527" s="42"/>
    </row>
    <row r="2528" spans="3:3" x14ac:dyDescent="0.4">
      <c r="C2528" s="42"/>
    </row>
    <row r="2529" spans="3:3" x14ac:dyDescent="0.4">
      <c r="C2529" s="42"/>
    </row>
    <row r="2530" spans="3:3" x14ac:dyDescent="0.4">
      <c r="C2530" s="42"/>
    </row>
    <row r="2531" spans="3:3" x14ac:dyDescent="0.4">
      <c r="C2531" s="42"/>
    </row>
    <row r="2532" spans="3:3" x14ac:dyDescent="0.4">
      <c r="C2532" s="42"/>
    </row>
    <row r="2533" spans="3:3" x14ac:dyDescent="0.4">
      <c r="C2533" s="42"/>
    </row>
    <row r="2534" spans="3:3" x14ac:dyDescent="0.4">
      <c r="C2534" s="42"/>
    </row>
    <row r="2535" spans="3:3" x14ac:dyDescent="0.4">
      <c r="C2535" s="42"/>
    </row>
    <row r="2536" spans="3:3" x14ac:dyDescent="0.4">
      <c r="C2536" s="42"/>
    </row>
    <row r="2537" spans="3:3" x14ac:dyDescent="0.4">
      <c r="C2537" s="42"/>
    </row>
    <row r="2538" spans="3:3" x14ac:dyDescent="0.4">
      <c r="C2538" s="42"/>
    </row>
    <row r="2539" spans="3:3" x14ac:dyDescent="0.4">
      <c r="C2539" s="42"/>
    </row>
    <row r="2540" spans="3:3" x14ac:dyDescent="0.4">
      <c r="C2540" s="42"/>
    </row>
    <row r="2541" spans="3:3" x14ac:dyDescent="0.4">
      <c r="C2541" s="42"/>
    </row>
    <row r="2542" spans="3:3" x14ac:dyDescent="0.4">
      <c r="C2542" s="42"/>
    </row>
    <row r="2543" spans="3:3" x14ac:dyDescent="0.4">
      <c r="C2543" s="42"/>
    </row>
    <row r="2544" spans="3:3" x14ac:dyDescent="0.4">
      <c r="C2544" s="42"/>
    </row>
    <row r="2545" spans="3:3" x14ac:dyDescent="0.4">
      <c r="C2545" s="42"/>
    </row>
    <row r="2546" spans="3:3" x14ac:dyDescent="0.4">
      <c r="C2546" s="42"/>
    </row>
    <row r="2547" spans="3:3" x14ac:dyDescent="0.4">
      <c r="C2547" s="42"/>
    </row>
    <row r="2548" spans="3:3" x14ac:dyDescent="0.4">
      <c r="C2548" s="42"/>
    </row>
    <row r="2549" spans="3:3" x14ac:dyDescent="0.4">
      <c r="C2549" s="42"/>
    </row>
    <row r="2550" spans="3:3" x14ac:dyDescent="0.4">
      <c r="C2550" s="42"/>
    </row>
    <row r="2551" spans="3:3" x14ac:dyDescent="0.4">
      <c r="C2551" s="42"/>
    </row>
    <row r="2552" spans="3:3" x14ac:dyDescent="0.4">
      <c r="C2552" s="42"/>
    </row>
    <row r="2553" spans="3:3" x14ac:dyDescent="0.4">
      <c r="C2553" s="42"/>
    </row>
    <row r="2554" spans="3:3" x14ac:dyDescent="0.4">
      <c r="C2554" s="42"/>
    </row>
    <row r="2555" spans="3:3" x14ac:dyDescent="0.4">
      <c r="C2555" s="42"/>
    </row>
    <row r="2556" spans="3:3" x14ac:dyDescent="0.4">
      <c r="C2556" s="42"/>
    </row>
    <row r="2557" spans="3:3" x14ac:dyDescent="0.4">
      <c r="C2557" s="42"/>
    </row>
    <row r="2558" spans="3:3" x14ac:dyDescent="0.4">
      <c r="C2558" s="42"/>
    </row>
    <row r="2559" spans="3:3" x14ac:dyDescent="0.4">
      <c r="C2559" s="42"/>
    </row>
    <row r="2560" spans="3:3" x14ac:dyDescent="0.4">
      <c r="C2560" s="42"/>
    </row>
    <row r="2561" spans="3:3" x14ac:dyDescent="0.4">
      <c r="C2561" s="42"/>
    </row>
    <row r="2562" spans="3:3" x14ac:dyDescent="0.4">
      <c r="C2562" s="42"/>
    </row>
    <row r="2563" spans="3:3" x14ac:dyDescent="0.4">
      <c r="C2563" s="42"/>
    </row>
    <row r="2564" spans="3:3" x14ac:dyDescent="0.4">
      <c r="C2564" s="42"/>
    </row>
    <row r="2565" spans="3:3" x14ac:dyDescent="0.4">
      <c r="C2565" s="42"/>
    </row>
    <row r="2566" spans="3:3" x14ac:dyDescent="0.4">
      <c r="C2566" s="42"/>
    </row>
    <row r="2567" spans="3:3" x14ac:dyDescent="0.4">
      <c r="C2567" s="42"/>
    </row>
    <row r="2568" spans="3:3" x14ac:dyDescent="0.4">
      <c r="C2568" s="42"/>
    </row>
    <row r="2569" spans="3:3" x14ac:dyDescent="0.4">
      <c r="C2569" s="42"/>
    </row>
    <row r="2570" spans="3:3" x14ac:dyDescent="0.4">
      <c r="C2570" s="42"/>
    </row>
    <row r="2571" spans="3:3" x14ac:dyDescent="0.4">
      <c r="C2571" s="42"/>
    </row>
    <row r="2572" spans="3:3" x14ac:dyDescent="0.4">
      <c r="C2572" s="42"/>
    </row>
    <row r="2573" spans="3:3" x14ac:dyDescent="0.4">
      <c r="C2573" s="42"/>
    </row>
    <row r="2574" spans="3:3" x14ac:dyDescent="0.4">
      <c r="C2574" s="42"/>
    </row>
    <row r="2575" spans="3:3" x14ac:dyDescent="0.4">
      <c r="C2575" s="42"/>
    </row>
    <row r="2576" spans="3:3" x14ac:dyDescent="0.4">
      <c r="C2576" s="42"/>
    </row>
    <row r="2577" spans="3:3" x14ac:dyDescent="0.4">
      <c r="C2577" s="42"/>
    </row>
    <row r="2578" spans="3:3" x14ac:dyDescent="0.4">
      <c r="C2578" s="42"/>
    </row>
    <row r="2579" spans="3:3" x14ac:dyDescent="0.4">
      <c r="C2579" s="42"/>
    </row>
    <row r="2580" spans="3:3" x14ac:dyDescent="0.4">
      <c r="C2580" s="42"/>
    </row>
    <row r="2581" spans="3:3" x14ac:dyDescent="0.4">
      <c r="C2581" s="42"/>
    </row>
    <row r="2582" spans="3:3" x14ac:dyDescent="0.4">
      <c r="C2582" s="42"/>
    </row>
    <row r="2583" spans="3:3" x14ac:dyDescent="0.4">
      <c r="C2583" s="42"/>
    </row>
    <row r="2584" spans="3:3" x14ac:dyDescent="0.4">
      <c r="C2584" s="42"/>
    </row>
    <row r="2585" spans="3:3" x14ac:dyDescent="0.4">
      <c r="C2585" s="42"/>
    </row>
    <row r="2586" spans="3:3" x14ac:dyDescent="0.4">
      <c r="C2586" s="42"/>
    </row>
    <row r="2587" spans="3:3" x14ac:dyDescent="0.4">
      <c r="C2587" s="42"/>
    </row>
    <row r="2588" spans="3:3" x14ac:dyDescent="0.4">
      <c r="C2588" s="42"/>
    </row>
    <row r="2589" spans="3:3" x14ac:dyDescent="0.4">
      <c r="C2589" s="42"/>
    </row>
    <row r="2590" spans="3:3" x14ac:dyDescent="0.4">
      <c r="C2590" s="42"/>
    </row>
    <row r="2591" spans="3:3" x14ac:dyDescent="0.4">
      <c r="C2591" s="42"/>
    </row>
    <row r="2592" spans="3:3" x14ac:dyDescent="0.4">
      <c r="C2592" s="42"/>
    </row>
    <row r="2593" spans="3:3" x14ac:dyDescent="0.4">
      <c r="C2593" s="42"/>
    </row>
    <row r="2594" spans="3:3" x14ac:dyDescent="0.4">
      <c r="C2594" s="42"/>
    </row>
    <row r="2595" spans="3:3" x14ac:dyDescent="0.4">
      <c r="C2595" s="42"/>
    </row>
    <row r="2596" spans="3:3" x14ac:dyDescent="0.4">
      <c r="C2596" s="42"/>
    </row>
    <row r="2597" spans="3:3" x14ac:dyDescent="0.4">
      <c r="C2597" s="42"/>
    </row>
    <row r="2598" spans="3:3" x14ac:dyDescent="0.4">
      <c r="C2598" s="42"/>
    </row>
    <row r="2599" spans="3:3" x14ac:dyDescent="0.4">
      <c r="C2599" s="42"/>
    </row>
    <row r="2600" spans="3:3" x14ac:dyDescent="0.4">
      <c r="C2600" s="42"/>
    </row>
    <row r="2601" spans="3:3" x14ac:dyDescent="0.4">
      <c r="C2601" s="42"/>
    </row>
    <row r="2602" spans="3:3" x14ac:dyDescent="0.4">
      <c r="C2602" s="42"/>
    </row>
    <row r="2603" spans="3:3" x14ac:dyDescent="0.4">
      <c r="C2603" s="42"/>
    </row>
    <row r="2604" spans="3:3" x14ac:dyDescent="0.4">
      <c r="C2604" s="42"/>
    </row>
    <row r="2605" spans="3:3" x14ac:dyDescent="0.4">
      <c r="C2605" s="42"/>
    </row>
    <row r="2606" spans="3:3" x14ac:dyDescent="0.4">
      <c r="C2606" s="42"/>
    </row>
    <row r="2607" spans="3:3" x14ac:dyDescent="0.4">
      <c r="C2607" s="42"/>
    </row>
    <row r="2608" spans="3:3" x14ac:dyDescent="0.4">
      <c r="C2608" s="42"/>
    </row>
    <row r="2609" spans="3:3" x14ac:dyDescent="0.4">
      <c r="C2609" s="42"/>
    </row>
    <row r="2610" spans="3:3" x14ac:dyDescent="0.4">
      <c r="C2610" s="42"/>
    </row>
    <row r="2611" spans="3:3" x14ac:dyDescent="0.4">
      <c r="C2611" s="42"/>
    </row>
    <row r="2612" spans="3:3" x14ac:dyDescent="0.4">
      <c r="C2612" s="42"/>
    </row>
    <row r="2613" spans="3:3" x14ac:dyDescent="0.4">
      <c r="C2613" s="42"/>
    </row>
    <row r="2614" spans="3:3" x14ac:dyDescent="0.4">
      <c r="C2614" s="42"/>
    </row>
    <row r="2615" spans="3:3" x14ac:dyDescent="0.4">
      <c r="C2615" s="42"/>
    </row>
    <row r="2616" spans="3:3" x14ac:dyDescent="0.4">
      <c r="C2616" s="42"/>
    </row>
    <row r="2617" spans="3:3" x14ac:dyDescent="0.4">
      <c r="C2617" s="42"/>
    </row>
    <row r="2618" spans="3:3" x14ac:dyDescent="0.4">
      <c r="C2618" s="42"/>
    </row>
    <row r="2619" spans="3:3" x14ac:dyDescent="0.4">
      <c r="C2619" s="42"/>
    </row>
    <row r="2620" spans="3:3" x14ac:dyDescent="0.4">
      <c r="C2620" s="42"/>
    </row>
    <row r="2621" spans="3:3" x14ac:dyDescent="0.4">
      <c r="C2621" s="42"/>
    </row>
    <row r="2622" spans="3:3" x14ac:dyDescent="0.4">
      <c r="C2622" s="42"/>
    </row>
    <row r="2623" spans="3:3" x14ac:dyDescent="0.4">
      <c r="C2623" s="42"/>
    </row>
    <row r="2624" spans="3:3" x14ac:dyDescent="0.4">
      <c r="C2624" s="42"/>
    </row>
    <row r="2625" spans="3:3" x14ac:dyDescent="0.4">
      <c r="C2625" s="42"/>
    </row>
    <row r="2626" spans="3:3" x14ac:dyDescent="0.4">
      <c r="C2626" s="42"/>
    </row>
    <row r="2627" spans="3:3" x14ac:dyDescent="0.4">
      <c r="C2627" s="42"/>
    </row>
    <row r="2628" spans="3:3" x14ac:dyDescent="0.4">
      <c r="C2628" s="42"/>
    </row>
    <row r="2629" spans="3:3" x14ac:dyDescent="0.4">
      <c r="C2629" s="42"/>
    </row>
    <row r="2630" spans="3:3" x14ac:dyDescent="0.4">
      <c r="C2630" s="42"/>
    </row>
    <row r="2631" spans="3:3" x14ac:dyDescent="0.4">
      <c r="C2631" s="42"/>
    </row>
    <row r="2632" spans="3:3" x14ac:dyDescent="0.4">
      <c r="C2632" s="42"/>
    </row>
    <row r="2633" spans="3:3" x14ac:dyDescent="0.4">
      <c r="C2633" s="42"/>
    </row>
    <row r="2634" spans="3:3" x14ac:dyDescent="0.4">
      <c r="C2634" s="42"/>
    </row>
    <row r="2635" spans="3:3" x14ac:dyDescent="0.4">
      <c r="C2635" s="42"/>
    </row>
    <row r="2636" spans="3:3" x14ac:dyDescent="0.4">
      <c r="C2636" s="42"/>
    </row>
    <row r="2637" spans="3:3" x14ac:dyDescent="0.4">
      <c r="C2637" s="42"/>
    </row>
    <row r="2638" spans="3:3" x14ac:dyDescent="0.4">
      <c r="C2638" s="42"/>
    </row>
    <row r="2639" spans="3:3" x14ac:dyDescent="0.4">
      <c r="C2639" s="42"/>
    </row>
    <row r="2640" spans="3:3" x14ac:dyDescent="0.4">
      <c r="C2640" s="42"/>
    </row>
    <row r="2641" spans="3:3" x14ac:dyDescent="0.4">
      <c r="C2641" s="42"/>
    </row>
    <row r="2642" spans="3:3" x14ac:dyDescent="0.4">
      <c r="C2642" s="42"/>
    </row>
    <row r="2643" spans="3:3" x14ac:dyDescent="0.4">
      <c r="C2643" s="42"/>
    </row>
    <row r="2644" spans="3:3" x14ac:dyDescent="0.4">
      <c r="C2644" s="42"/>
    </row>
    <row r="2645" spans="3:3" x14ac:dyDescent="0.4">
      <c r="C2645" s="42"/>
    </row>
    <row r="2646" spans="3:3" x14ac:dyDescent="0.4">
      <c r="C2646" s="42"/>
    </row>
    <row r="2647" spans="3:3" x14ac:dyDescent="0.4">
      <c r="C2647" s="42"/>
    </row>
    <row r="2648" spans="3:3" x14ac:dyDescent="0.4">
      <c r="C2648" s="42"/>
    </row>
    <row r="2649" spans="3:3" x14ac:dyDescent="0.4">
      <c r="C2649" s="42"/>
    </row>
    <row r="2650" spans="3:3" x14ac:dyDescent="0.4">
      <c r="C2650" s="42"/>
    </row>
    <row r="2651" spans="3:3" x14ac:dyDescent="0.4">
      <c r="C2651" s="42"/>
    </row>
    <row r="2652" spans="3:3" x14ac:dyDescent="0.4">
      <c r="C2652" s="42"/>
    </row>
    <row r="2653" spans="3:3" x14ac:dyDescent="0.4">
      <c r="C2653" s="42"/>
    </row>
    <row r="2654" spans="3:3" x14ac:dyDescent="0.4">
      <c r="C2654" s="42"/>
    </row>
    <row r="2655" spans="3:3" x14ac:dyDescent="0.4">
      <c r="C2655" s="42"/>
    </row>
    <row r="2656" spans="3:3" x14ac:dyDescent="0.4">
      <c r="C2656" s="42"/>
    </row>
    <row r="2657" spans="3:3" x14ac:dyDescent="0.4">
      <c r="C2657" s="42"/>
    </row>
    <row r="2658" spans="3:3" x14ac:dyDescent="0.4">
      <c r="C2658" s="42"/>
    </row>
    <row r="2659" spans="3:3" x14ac:dyDescent="0.4">
      <c r="C2659" s="42"/>
    </row>
    <row r="2660" spans="3:3" x14ac:dyDescent="0.4">
      <c r="C2660" s="42"/>
    </row>
    <row r="2661" spans="3:3" x14ac:dyDescent="0.4">
      <c r="C2661" s="42"/>
    </row>
    <row r="2662" spans="3:3" x14ac:dyDescent="0.4">
      <c r="C2662" s="42"/>
    </row>
    <row r="2663" spans="3:3" x14ac:dyDescent="0.4">
      <c r="C2663" s="42"/>
    </row>
    <row r="2664" spans="3:3" x14ac:dyDescent="0.4">
      <c r="C2664" s="42"/>
    </row>
    <row r="2665" spans="3:3" x14ac:dyDescent="0.4">
      <c r="C2665" s="42"/>
    </row>
    <row r="2666" spans="3:3" x14ac:dyDescent="0.4">
      <c r="C2666" s="42"/>
    </row>
    <row r="2667" spans="3:3" x14ac:dyDescent="0.4">
      <c r="C2667" s="42"/>
    </row>
    <row r="2668" spans="3:3" x14ac:dyDescent="0.4">
      <c r="C2668" s="42"/>
    </row>
    <row r="2669" spans="3:3" x14ac:dyDescent="0.4">
      <c r="C2669" s="42"/>
    </row>
    <row r="2670" spans="3:3" x14ac:dyDescent="0.4">
      <c r="C2670" s="42"/>
    </row>
    <row r="2671" spans="3:3" x14ac:dyDescent="0.4">
      <c r="C2671" s="42"/>
    </row>
    <row r="2672" spans="3:3" x14ac:dyDescent="0.4">
      <c r="C2672" s="42"/>
    </row>
    <row r="2673" spans="3:3" x14ac:dyDescent="0.4">
      <c r="C2673" s="42"/>
    </row>
    <row r="2674" spans="3:3" x14ac:dyDescent="0.4">
      <c r="C2674" s="42"/>
    </row>
    <row r="2675" spans="3:3" x14ac:dyDescent="0.4">
      <c r="C2675" s="42"/>
    </row>
    <row r="2676" spans="3:3" x14ac:dyDescent="0.4">
      <c r="C2676" s="42"/>
    </row>
    <row r="2677" spans="3:3" x14ac:dyDescent="0.4">
      <c r="C2677" s="42"/>
    </row>
    <row r="2678" spans="3:3" x14ac:dyDescent="0.4">
      <c r="C2678" s="42"/>
    </row>
    <row r="2679" spans="3:3" x14ac:dyDescent="0.4">
      <c r="C2679" s="42"/>
    </row>
    <row r="2680" spans="3:3" x14ac:dyDescent="0.4">
      <c r="C2680" s="42"/>
    </row>
    <row r="2681" spans="3:3" x14ac:dyDescent="0.4">
      <c r="C2681" s="42"/>
    </row>
    <row r="2682" spans="3:3" x14ac:dyDescent="0.4">
      <c r="C2682" s="42"/>
    </row>
    <row r="2683" spans="3:3" x14ac:dyDescent="0.4">
      <c r="C2683" s="42"/>
    </row>
    <row r="2684" spans="3:3" x14ac:dyDescent="0.4">
      <c r="C2684" s="42"/>
    </row>
    <row r="2685" spans="3:3" x14ac:dyDescent="0.4">
      <c r="C2685" s="42"/>
    </row>
    <row r="2686" spans="3:3" x14ac:dyDescent="0.4">
      <c r="C2686" s="42"/>
    </row>
    <row r="2687" spans="3:3" x14ac:dyDescent="0.4">
      <c r="C2687" s="42"/>
    </row>
    <row r="2688" spans="3:3" x14ac:dyDescent="0.4">
      <c r="C2688" s="42"/>
    </row>
    <row r="2689" spans="3:3" x14ac:dyDescent="0.4">
      <c r="C2689" s="42"/>
    </row>
    <row r="2690" spans="3:3" x14ac:dyDescent="0.4">
      <c r="C2690" s="42"/>
    </row>
    <row r="2691" spans="3:3" x14ac:dyDescent="0.4">
      <c r="C2691" s="42"/>
    </row>
    <row r="2692" spans="3:3" x14ac:dyDescent="0.4">
      <c r="C2692" s="42"/>
    </row>
    <row r="2693" spans="3:3" x14ac:dyDescent="0.4">
      <c r="C2693" s="42"/>
    </row>
    <row r="2694" spans="3:3" x14ac:dyDescent="0.4">
      <c r="C2694" s="42"/>
    </row>
    <row r="2695" spans="3:3" x14ac:dyDescent="0.4">
      <c r="C2695" s="42"/>
    </row>
    <row r="2696" spans="3:3" x14ac:dyDescent="0.4">
      <c r="C2696" s="42"/>
    </row>
    <row r="2697" spans="3:3" x14ac:dyDescent="0.4">
      <c r="C2697" s="42"/>
    </row>
    <row r="2698" spans="3:3" x14ac:dyDescent="0.4">
      <c r="C2698" s="42"/>
    </row>
    <row r="2699" spans="3:3" x14ac:dyDescent="0.4">
      <c r="C2699" s="42"/>
    </row>
    <row r="2700" spans="3:3" x14ac:dyDescent="0.4">
      <c r="C2700" s="42"/>
    </row>
    <row r="2701" spans="3:3" x14ac:dyDescent="0.4">
      <c r="C2701" s="42"/>
    </row>
    <row r="2702" spans="3:3" x14ac:dyDescent="0.4">
      <c r="C2702" s="42"/>
    </row>
    <row r="2703" spans="3:3" x14ac:dyDescent="0.4">
      <c r="C2703" s="42"/>
    </row>
    <row r="2704" spans="3:3" x14ac:dyDescent="0.4">
      <c r="C2704" s="42"/>
    </row>
    <row r="2705" spans="3:3" x14ac:dyDescent="0.4">
      <c r="C2705" s="42"/>
    </row>
    <row r="2706" spans="3:3" x14ac:dyDescent="0.4">
      <c r="C2706" s="42"/>
    </row>
    <row r="2707" spans="3:3" x14ac:dyDescent="0.4">
      <c r="C2707" s="42"/>
    </row>
    <row r="2708" spans="3:3" x14ac:dyDescent="0.4">
      <c r="C2708" s="42"/>
    </row>
    <row r="2709" spans="3:3" x14ac:dyDescent="0.4">
      <c r="C2709" s="42"/>
    </row>
    <row r="2710" spans="3:3" x14ac:dyDescent="0.4">
      <c r="C2710" s="42"/>
    </row>
    <row r="2711" spans="3:3" x14ac:dyDescent="0.4">
      <c r="C2711" s="42"/>
    </row>
    <row r="2712" spans="3:3" x14ac:dyDescent="0.4">
      <c r="C2712" s="42"/>
    </row>
    <row r="2713" spans="3:3" x14ac:dyDescent="0.4">
      <c r="C2713" s="42"/>
    </row>
    <row r="2714" spans="3:3" x14ac:dyDescent="0.4">
      <c r="C2714" s="42"/>
    </row>
    <row r="2715" spans="3:3" x14ac:dyDescent="0.4">
      <c r="C2715" s="42"/>
    </row>
    <row r="2716" spans="3:3" x14ac:dyDescent="0.4">
      <c r="C2716" s="42"/>
    </row>
    <row r="2717" spans="3:3" x14ac:dyDescent="0.4">
      <c r="C2717" s="42"/>
    </row>
    <row r="2718" spans="3:3" x14ac:dyDescent="0.4">
      <c r="C2718" s="42"/>
    </row>
    <row r="2719" spans="3:3" x14ac:dyDescent="0.4">
      <c r="C2719" s="42"/>
    </row>
    <row r="2720" spans="3:3" x14ac:dyDescent="0.4">
      <c r="C2720" s="42"/>
    </row>
    <row r="2721" spans="3:3" x14ac:dyDescent="0.4">
      <c r="C2721" s="42"/>
    </row>
    <row r="2722" spans="3:3" x14ac:dyDescent="0.4">
      <c r="C2722" s="42"/>
    </row>
    <row r="2723" spans="3:3" x14ac:dyDescent="0.4">
      <c r="C2723" s="42"/>
    </row>
    <row r="2724" spans="3:3" x14ac:dyDescent="0.4">
      <c r="C2724" s="42"/>
    </row>
    <row r="2725" spans="3:3" x14ac:dyDescent="0.4">
      <c r="C2725" s="42"/>
    </row>
    <row r="2726" spans="3:3" x14ac:dyDescent="0.4">
      <c r="C2726" s="42"/>
    </row>
    <row r="2727" spans="3:3" x14ac:dyDescent="0.4">
      <c r="C2727" s="42"/>
    </row>
    <row r="2728" spans="3:3" x14ac:dyDescent="0.4">
      <c r="C2728" s="42"/>
    </row>
    <row r="2729" spans="3:3" x14ac:dyDescent="0.4">
      <c r="C2729" s="42"/>
    </row>
    <row r="2730" spans="3:3" x14ac:dyDescent="0.4">
      <c r="C2730" s="42"/>
    </row>
    <row r="2731" spans="3:3" x14ac:dyDescent="0.4">
      <c r="C2731" s="42"/>
    </row>
    <row r="2732" spans="3:3" x14ac:dyDescent="0.4">
      <c r="C2732" s="42"/>
    </row>
    <row r="2733" spans="3:3" x14ac:dyDescent="0.4">
      <c r="C2733" s="42"/>
    </row>
    <row r="2734" spans="3:3" x14ac:dyDescent="0.4">
      <c r="C2734" s="42"/>
    </row>
    <row r="2735" spans="3:3" x14ac:dyDescent="0.4">
      <c r="C2735" s="42"/>
    </row>
    <row r="2736" spans="3:3" x14ac:dyDescent="0.4">
      <c r="C2736" s="42"/>
    </row>
    <row r="2737" spans="3:3" x14ac:dyDescent="0.4">
      <c r="C2737" s="42"/>
    </row>
    <row r="2738" spans="3:3" x14ac:dyDescent="0.4">
      <c r="C2738" s="42"/>
    </row>
    <row r="2739" spans="3:3" x14ac:dyDescent="0.4">
      <c r="C2739" s="42"/>
    </row>
    <row r="2740" spans="3:3" x14ac:dyDescent="0.4">
      <c r="C2740" s="42"/>
    </row>
    <row r="2741" spans="3:3" x14ac:dyDescent="0.4">
      <c r="C2741" s="42"/>
    </row>
    <row r="2742" spans="3:3" x14ac:dyDescent="0.4">
      <c r="C2742" s="42"/>
    </row>
    <row r="2743" spans="3:3" x14ac:dyDescent="0.4">
      <c r="C2743" s="42"/>
    </row>
    <row r="2744" spans="3:3" x14ac:dyDescent="0.4">
      <c r="C2744" s="42"/>
    </row>
    <row r="2745" spans="3:3" x14ac:dyDescent="0.4">
      <c r="C2745" s="42"/>
    </row>
    <row r="2746" spans="3:3" x14ac:dyDescent="0.4">
      <c r="C2746" s="42"/>
    </row>
    <row r="2747" spans="3:3" x14ac:dyDescent="0.4">
      <c r="C2747" s="42"/>
    </row>
    <row r="2748" spans="3:3" x14ac:dyDescent="0.4">
      <c r="C2748" s="42"/>
    </row>
    <row r="2749" spans="3:3" x14ac:dyDescent="0.4">
      <c r="C2749" s="42"/>
    </row>
    <row r="2750" spans="3:3" x14ac:dyDescent="0.4">
      <c r="C2750" s="42"/>
    </row>
    <row r="2751" spans="3:3" x14ac:dyDescent="0.4">
      <c r="C2751" s="42"/>
    </row>
    <row r="2752" spans="3:3" x14ac:dyDescent="0.4">
      <c r="C2752" s="42"/>
    </row>
    <row r="2753" spans="3:3" x14ac:dyDescent="0.4">
      <c r="C2753" s="42"/>
    </row>
    <row r="2754" spans="3:3" x14ac:dyDescent="0.4">
      <c r="C2754" s="42"/>
    </row>
    <row r="2755" spans="3:3" x14ac:dyDescent="0.4">
      <c r="C2755" s="42"/>
    </row>
    <row r="2756" spans="3:3" x14ac:dyDescent="0.4">
      <c r="C2756" s="42"/>
    </row>
    <row r="2757" spans="3:3" x14ac:dyDescent="0.4">
      <c r="C2757" s="42"/>
    </row>
    <row r="2758" spans="3:3" x14ac:dyDescent="0.4">
      <c r="C2758" s="42"/>
    </row>
    <row r="2759" spans="3:3" x14ac:dyDescent="0.4">
      <c r="C2759" s="42"/>
    </row>
    <row r="2760" spans="3:3" x14ac:dyDescent="0.4">
      <c r="C2760" s="42"/>
    </row>
    <row r="2761" spans="3:3" x14ac:dyDescent="0.4">
      <c r="C2761" s="42"/>
    </row>
    <row r="2762" spans="3:3" x14ac:dyDescent="0.4">
      <c r="C2762" s="42"/>
    </row>
    <row r="2763" spans="3:3" x14ac:dyDescent="0.4">
      <c r="C2763" s="42"/>
    </row>
    <row r="2764" spans="3:3" x14ac:dyDescent="0.4">
      <c r="C2764" s="42"/>
    </row>
    <row r="2765" spans="3:3" x14ac:dyDescent="0.4">
      <c r="C2765" s="42"/>
    </row>
    <row r="2766" spans="3:3" x14ac:dyDescent="0.4">
      <c r="C2766" s="42"/>
    </row>
    <row r="2767" spans="3:3" x14ac:dyDescent="0.4">
      <c r="C2767" s="42"/>
    </row>
    <row r="2768" spans="3:3" x14ac:dyDescent="0.4">
      <c r="C2768" s="42"/>
    </row>
    <row r="2769" spans="3:3" x14ac:dyDescent="0.4">
      <c r="C2769" s="42"/>
    </row>
    <row r="2770" spans="3:3" x14ac:dyDescent="0.4">
      <c r="C2770" s="42"/>
    </row>
    <row r="2771" spans="3:3" x14ac:dyDescent="0.4">
      <c r="C2771" s="42"/>
    </row>
    <row r="2772" spans="3:3" x14ac:dyDescent="0.4">
      <c r="C2772" s="42"/>
    </row>
    <row r="2773" spans="3:3" x14ac:dyDescent="0.4">
      <c r="C2773" s="42"/>
    </row>
    <row r="2774" spans="3:3" x14ac:dyDescent="0.4">
      <c r="C2774" s="42"/>
    </row>
    <row r="2775" spans="3:3" x14ac:dyDescent="0.4">
      <c r="C2775" s="42"/>
    </row>
    <row r="2776" spans="3:3" x14ac:dyDescent="0.4">
      <c r="C2776" s="42"/>
    </row>
    <row r="2777" spans="3:3" x14ac:dyDescent="0.4">
      <c r="C2777" s="42"/>
    </row>
    <row r="2778" spans="3:3" x14ac:dyDescent="0.4">
      <c r="C2778" s="42"/>
    </row>
    <row r="2779" spans="3:3" x14ac:dyDescent="0.4">
      <c r="C2779" s="42"/>
    </row>
    <row r="2780" spans="3:3" x14ac:dyDescent="0.4">
      <c r="C2780" s="42"/>
    </row>
    <row r="2781" spans="3:3" x14ac:dyDescent="0.4">
      <c r="C2781" s="42"/>
    </row>
    <row r="2782" spans="3:3" x14ac:dyDescent="0.4">
      <c r="C2782" s="42"/>
    </row>
    <row r="2783" spans="3:3" x14ac:dyDescent="0.4">
      <c r="C2783" s="42"/>
    </row>
    <row r="2784" spans="3:3" x14ac:dyDescent="0.4">
      <c r="C2784" s="42"/>
    </row>
    <row r="2785" spans="3:3" x14ac:dyDescent="0.4">
      <c r="C2785" s="42"/>
    </row>
    <row r="2786" spans="3:3" x14ac:dyDescent="0.4">
      <c r="C2786" s="42"/>
    </row>
    <row r="2787" spans="3:3" x14ac:dyDescent="0.4">
      <c r="C2787" s="42"/>
    </row>
    <row r="2788" spans="3:3" x14ac:dyDescent="0.4">
      <c r="C2788" s="42"/>
    </row>
    <row r="2789" spans="3:3" x14ac:dyDescent="0.4">
      <c r="C2789" s="42"/>
    </row>
    <row r="2790" spans="3:3" x14ac:dyDescent="0.4">
      <c r="C2790" s="42"/>
    </row>
    <row r="2791" spans="3:3" x14ac:dyDescent="0.4">
      <c r="C2791" s="42"/>
    </row>
    <row r="2792" spans="3:3" x14ac:dyDescent="0.4">
      <c r="C2792" s="42"/>
    </row>
    <row r="2793" spans="3:3" x14ac:dyDescent="0.4">
      <c r="C2793" s="42"/>
    </row>
    <row r="2794" spans="3:3" x14ac:dyDescent="0.4">
      <c r="C2794" s="42"/>
    </row>
    <row r="2795" spans="3:3" x14ac:dyDescent="0.4">
      <c r="C2795" s="42"/>
    </row>
    <row r="2796" spans="3:3" x14ac:dyDescent="0.4">
      <c r="C2796" s="42"/>
    </row>
    <row r="2797" spans="3:3" x14ac:dyDescent="0.4">
      <c r="C2797" s="42"/>
    </row>
    <row r="2798" spans="3:3" x14ac:dyDescent="0.4">
      <c r="C2798" s="42"/>
    </row>
    <row r="2799" spans="3:3" x14ac:dyDescent="0.4">
      <c r="C2799" s="42"/>
    </row>
    <row r="2800" spans="3:3" x14ac:dyDescent="0.4">
      <c r="C2800" s="42"/>
    </row>
    <row r="2801" spans="3:3" x14ac:dyDescent="0.4">
      <c r="C2801" s="42"/>
    </row>
    <row r="2802" spans="3:3" x14ac:dyDescent="0.4">
      <c r="C2802" s="42"/>
    </row>
    <row r="2803" spans="3:3" x14ac:dyDescent="0.4">
      <c r="C2803" s="42"/>
    </row>
    <row r="2804" spans="3:3" x14ac:dyDescent="0.4">
      <c r="C2804" s="42"/>
    </row>
    <row r="2805" spans="3:3" x14ac:dyDescent="0.4">
      <c r="C2805" s="42"/>
    </row>
    <row r="2806" spans="3:3" x14ac:dyDescent="0.4">
      <c r="C2806" s="42"/>
    </row>
    <row r="2807" spans="3:3" x14ac:dyDescent="0.4">
      <c r="C2807" s="42"/>
    </row>
    <row r="2808" spans="3:3" x14ac:dyDescent="0.4">
      <c r="C2808" s="42"/>
    </row>
    <row r="2809" spans="3:3" x14ac:dyDescent="0.4">
      <c r="C2809" s="42"/>
    </row>
    <row r="2810" spans="3:3" x14ac:dyDescent="0.4">
      <c r="C2810" s="42"/>
    </row>
    <row r="2811" spans="3:3" x14ac:dyDescent="0.4">
      <c r="C2811" s="42"/>
    </row>
    <row r="2812" spans="3:3" x14ac:dyDescent="0.4">
      <c r="C2812" s="42"/>
    </row>
    <row r="2813" spans="3:3" x14ac:dyDescent="0.4">
      <c r="C2813" s="42"/>
    </row>
    <row r="2814" spans="3:3" x14ac:dyDescent="0.4">
      <c r="C2814" s="42"/>
    </row>
    <row r="2815" spans="3:3" x14ac:dyDescent="0.4">
      <c r="C2815" s="42"/>
    </row>
    <row r="2816" spans="3:3" x14ac:dyDescent="0.4">
      <c r="C2816" s="42"/>
    </row>
    <row r="2817" spans="3:3" x14ac:dyDescent="0.4">
      <c r="C2817" s="42"/>
    </row>
    <row r="2818" spans="3:3" x14ac:dyDescent="0.4">
      <c r="C2818" s="42"/>
    </row>
    <row r="2819" spans="3:3" x14ac:dyDescent="0.4">
      <c r="C2819" s="42"/>
    </row>
    <row r="2820" spans="3:3" x14ac:dyDescent="0.4">
      <c r="C2820" s="42"/>
    </row>
    <row r="2821" spans="3:3" x14ac:dyDescent="0.4">
      <c r="C2821" s="42"/>
    </row>
    <row r="2822" spans="3:3" x14ac:dyDescent="0.4">
      <c r="C2822" s="42"/>
    </row>
    <row r="2823" spans="3:3" x14ac:dyDescent="0.4">
      <c r="C2823" s="42"/>
    </row>
    <row r="2824" spans="3:3" x14ac:dyDescent="0.4">
      <c r="C2824" s="42"/>
    </row>
    <row r="2825" spans="3:3" x14ac:dyDescent="0.4">
      <c r="C2825" s="42"/>
    </row>
    <row r="2826" spans="3:3" x14ac:dyDescent="0.4">
      <c r="C2826" s="42"/>
    </row>
    <row r="2827" spans="3:3" x14ac:dyDescent="0.4">
      <c r="C2827" s="42"/>
    </row>
    <row r="2828" spans="3:3" x14ac:dyDescent="0.4">
      <c r="C2828" s="42"/>
    </row>
    <row r="2829" spans="3:3" x14ac:dyDescent="0.4">
      <c r="C2829" s="42"/>
    </row>
    <row r="2830" spans="3:3" x14ac:dyDescent="0.4">
      <c r="C2830" s="42"/>
    </row>
    <row r="2831" spans="3:3" x14ac:dyDescent="0.4">
      <c r="C2831" s="42"/>
    </row>
    <row r="2832" spans="3:3" x14ac:dyDescent="0.4">
      <c r="C2832" s="42"/>
    </row>
    <row r="2833" spans="3:3" x14ac:dyDescent="0.4">
      <c r="C2833" s="42"/>
    </row>
    <row r="2834" spans="3:3" x14ac:dyDescent="0.4">
      <c r="C2834" s="42"/>
    </row>
    <row r="2835" spans="3:3" x14ac:dyDescent="0.4">
      <c r="C2835" s="42"/>
    </row>
    <row r="2836" spans="3:3" x14ac:dyDescent="0.4">
      <c r="C2836" s="42"/>
    </row>
    <row r="2837" spans="3:3" x14ac:dyDescent="0.4">
      <c r="C2837" s="42"/>
    </row>
    <row r="2838" spans="3:3" x14ac:dyDescent="0.4">
      <c r="C2838" s="42"/>
    </row>
    <row r="2839" spans="3:3" x14ac:dyDescent="0.4">
      <c r="C2839" s="42"/>
    </row>
    <row r="2840" spans="3:3" x14ac:dyDescent="0.4">
      <c r="C2840" s="42"/>
    </row>
    <row r="2841" spans="3:3" x14ac:dyDescent="0.4">
      <c r="C2841" s="42"/>
    </row>
    <row r="2842" spans="3:3" x14ac:dyDescent="0.4">
      <c r="C2842" s="42"/>
    </row>
    <row r="2843" spans="3:3" x14ac:dyDescent="0.4">
      <c r="C2843" s="42"/>
    </row>
    <row r="2844" spans="3:3" x14ac:dyDescent="0.4">
      <c r="C2844" s="42"/>
    </row>
    <row r="2845" spans="3:3" x14ac:dyDescent="0.4">
      <c r="C2845" s="42"/>
    </row>
    <row r="2846" spans="3:3" x14ac:dyDescent="0.4">
      <c r="C2846" s="42"/>
    </row>
    <row r="2847" spans="3:3" x14ac:dyDescent="0.4">
      <c r="C2847" s="42"/>
    </row>
    <row r="2848" spans="3:3" x14ac:dyDescent="0.4">
      <c r="C2848" s="42"/>
    </row>
    <row r="2849" spans="3:3" x14ac:dyDescent="0.4">
      <c r="C2849" s="42"/>
    </row>
    <row r="2850" spans="3:3" x14ac:dyDescent="0.4">
      <c r="C2850" s="42"/>
    </row>
    <row r="2851" spans="3:3" x14ac:dyDescent="0.4">
      <c r="C2851" s="42"/>
    </row>
    <row r="2852" spans="3:3" x14ac:dyDescent="0.4">
      <c r="C2852" s="42"/>
    </row>
    <row r="2853" spans="3:3" x14ac:dyDescent="0.4">
      <c r="C2853" s="42"/>
    </row>
    <row r="2854" spans="3:3" x14ac:dyDescent="0.4">
      <c r="C2854" s="42"/>
    </row>
    <row r="2855" spans="3:3" x14ac:dyDescent="0.4">
      <c r="C2855" s="42"/>
    </row>
    <row r="2856" spans="3:3" x14ac:dyDescent="0.4">
      <c r="C2856" s="42"/>
    </row>
    <row r="2857" spans="3:3" x14ac:dyDescent="0.4">
      <c r="C2857" s="42"/>
    </row>
    <row r="2858" spans="3:3" x14ac:dyDescent="0.4">
      <c r="C2858" s="42"/>
    </row>
    <row r="2859" spans="3:3" x14ac:dyDescent="0.4">
      <c r="C2859" s="42"/>
    </row>
    <row r="2860" spans="3:3" x14ac:dyDescent="0.4">
      <c r="C2860" s="42"/>
    </row>
    <row r="2861" spans="3:3" x14ac:dyDescent="0.4">
      <c r="C2861" s="42"/>
    </row>
    <row r="2862" spans="3:3" x14ac:dyDescent="0.4">
      <c r="C2862" s="42"/>
    </row>
    <row r="2863" spans="3:3" x14ac:dyDescent="0.4">
      <c r="C2863" s="42"/>
    </row>
    <row r="2864" spans="3:3" x14ac:dyDescent="0.4">
      <c r="C2864" s="42"/>
    </row>
    <row r="2865" spans="3:3" x14ac:dyDescent="0.4">
      <c r="C2865" s="42"/>
    </row>
    <row r="2866" spans="3:3" x14ac:dyDescent="0.4">
      <c r="C2866" s="42"/>
    </row>
    <row r="2867" spans="3:3" x14ac:dyDescent="0.4">
      <c r="C2867" s="42"/>
    </row>
    <row r="2868" spans="3:3" x14ac:dyDescent="0.4">
      <c r="C2868" s="42"/>
    </row>
    <row r="2869" spans="3:3" x14ac:dyDescent="0.4">
      <c r="C2869" s="42"/>
    </row>
    <row r="2870" spans="3:3" x14ac:dyDescent="0.4">
      <c r="C2870" s="42"/>
    </row>
    <row r="2871" spans="3:3" x14ac:dyDescent="0.4">
      <c r="C2871" s="42"/>
    </row>
    <row r="2872" spans="3:3" x14ac:dyDescent="0.4">
      <c r="C2872" s="42"/>
    </row>
    <row r="2873" spans="3:3" x14ac:dyDescent="0.4">
      <c r="C2873" s="42"/>
    </row>
    <row r="2874" spans="3:3" x14ac:dyDescent="0.4">
      <c r="C2874" s="42"/>
    </row>
    <row r="2875" spans="3:3" x14ac:dyDescent="0.4">
      <c r="C2875" s="42"/>
    </row>
    <row r="2876" spans="3:3" x14ac:dyDescent="0.4">
      <c r="C2876" s="42"/>
    </row>
    <row r="2877" spans="3:3" x14ac:dyDescent="0.4">
      <c r="C2877" s="42"/>
    </row>
    <row r="2878" spans="3:3" x14ac:dyDescent="0.4">
      <c r="C2878" s="42"/>
    </row>
    <row r="2879" spans="3:3" x14ac:dyDescent="0.4">
      <c r="C2879" s="42"/>
    </row>
    <row r="2880" spans="3:3" x14ac:dyDescent="0.4">
      <c r="C2880" s="42"/>
    </row>
    <row r="2881" spans="3:3" x14ac:dyDescent="0.4">
      <c r="C2881" s="42"/>
    </row>
    <row r="2882" spans="3:3" x14ac:dyDescent="0.4">
      <c r="C2882" s="42"/>
    </row>
    <row r="2883" spans="3:3" x14ac:dyDescent="0.4">
      <c r="C2883" s="42"/>
    </row>
    <row r="2884" spans="3:3" x14ac:dyDescent="0.4">
      <c r="C2884" s="42"/>
    </row>
    <row r="2885" spans="3:3" x14ac:dyDescent="0.4">
      <c r="C2885" s="42"/>
    </row>
    <row r="2886" spans="3:3" x14ac:dyDescent="0.4">
      <c r="C2886" s="42"/>
    </row>
    <row r="2887" spans="3:3" x14ac:dyDescent="0.4">
      <c r="C2887" s="42"/>
    </row>
    <row r="2888" spans="3:3" x14ac:dyDescent="0.4">
      <c r="C2888" s="42"/>
    </row>
    <row r="2889" spans="3:3" x14ac:dyDescent="0.4">
      <c r="C2889" s="42"/>
    </row>
    <row r="2890" spans="3:3" x14ac:dyDescent="0.4">
      <c r="C2890" s="42"/>
    </row>
    <row r="2891" spans="3:3" x14ac:dyDescent="0.4">
      <c r="C2891" s="42"/>
    </row>
    <row r="2892" spans="3:3" x14ac:dyDescent="0.4">
      <c r="C2892" s="42"/>
    </row>
    <row r="2893" spans="3:3" x14ac:dyDescent="0.4">
      <c r="C2893" s="42"/>
    </row>
    <row r="2894" spans="3:3" x14ac:dyDescent="0.4">
      <c r="C2894" s="42"/>
    </row>
    <row r="2895" spans="3:3" x14ac:dyDescent="0.4">
      <c r="C2895" s="42"/>
    </row>
    <row r="2896" spans="3:3" x14ac:dyDescent="0.4">
      <c r="C2896" s="42"/>
    </row>
    <row r="2897" spans="3:3" x14ac:dyDescent="0.4">
      <c r="C2897" s="42"/>
    </row>
    <row r="2898" spans="3:3" x14ac:dyDescent="0.4">
      <c r="C2898" s="42"/>
    </row>
    <row r="2899" spans="3:3" x14ac:dyDescent="0.4">
      <c r="C2899" s="42"/>
    </row>
    <row r="2900" spans="3:3" x14ac:dyDescent="0.4">
      <c r="C2900" s="42"/>
    </row>
    <row r="2901" spans="3:3" x14ac:dyDescent="0.4">
      <c r="C2901" s="42"/>
    </row>
    <row r="2902" spans="3:3" x14ac:dyDescent="0.4">
      <c r="C2902" s="42"/>
    </row>
    <row r="2903" spans="3:3" x14ac:dyDescent="0.4">
      <c r="C2903" s="42"/>
    </row>
    <row r="2904" spans="3:3" x14ac:dyDescent="0.4">
      <c r="C2904" s="42"/>
    </row>
    <row r="2905" spans="3:3" x14ac:dyDescent="0.4">
      <c r="C2905" s="42"/>
    </row>
    <row r="2906" spans="3:3" x14ac:dyDescent="0.4">
      <c r="C2906" s="42"/>
    </row>
    <row r="2907" spans="3:3" x14ac:dyDescent="0.4">
      <c r="C2907" s="42"/>
    </row>
    <row r="2908" spans="3:3" x14ac:dyDescent="0.4">
      <c r="C2908" s="42"/>
    </row>
    <row r="2909" spans="3:3" x14ac:dyDescent="0.4">
      <c r="C2909" s="42"/>
    </row>
    <row r="2910" spans="3:3" x14ac:dyDescent="0.4">
      <c r="C2910" s="42"/>
    </row>
    <row r="2911" spans="3:3" x14ac:dyDescent="0.4">
      <c r="C2911" s="42"/>
    </row>
    <row r="2912" spans="3:3" x14ac:dyDescent="0.4">
      <c r="C2912" s="42"/>
    </row>
    <row r="2913" spans="3:3" x14ac:dyDescent="0.4">
      <c r="C2913" s="42"/>
    </row>
    <row r="2914" spans="3:3" x14ac:dyDescent="0.4">
      <c r="C2914" s="42"/>
    </row>
    <row r="2915" spans="3:3" x14ac:dyDescent="0.4">
      <c r="C2915" s="42"/>
    </row>
    <row r="2916" spans="3:3" x14ac:dyDescent="0.4">
      <c r="C2916" s="42"/>
    </row>
    <row r="2917" spans="3:3" x14ac:dyDescent="0.4">
      <c r="C2917" s="42"/>
    </row>
    <row r="2918" spans="3:3" x14ac:dyDescent="0.4">
      <c r="C2918" s="42"/>
    </row>
    <row r="2919" spans="3:3" x14ac:dyDescent="0.4">
      <c r="C2919" s="42"/>
    </row>
    <row r="2920" spans="3:3" x14ac:dyDescent="0.4">
      <c r="C2920" s="42"/>
    </row>
    <row r="2921" spans="3:3" x14ac:dyDescent="0.4">
      <c r="C2921" s="42"/>
    </row>
    <row r="2922" spans="3:3" x14ac:dyDescent="0.4">
      <c r="C2922" s="42"/>
    </row>
    <row r="2923" spans="3:3" x14ac:dyDescent="0.4">
      <c r="C2923" s="42"/>
    </row>
    <row r="2924" spans="3:3" x14ac:dyDescent="0.4">
      <c r="C2924" s="42"/>
    </row>
    <row r="2925" spans="3:3" x14ac:dyDescent="0.4">
      <c r="C2925" s="42"/>
    </row>
    <row r="2926" spans="3:3" x14ac:dyDescent="0.4">
      <c r="C2926" s="42"/>
    </row>
    <row r="2927" spans="3:3" x14ac:dyDescent="0.4">
      <c r="C2927" s="42"/>
    </row>
    <row r="2928" spans="3:3" x14ac:dyDescent="0.4">
      <c r="C2928" s="42"/>
    </row>
    <row r="2929" spans="3:3" x14ac:dyDescent="0.4">
      <c r="C2929" s="42"/>
    </row>
    <row r="2930" spans="3:3" x14ac:dyDescent="0.4">
      <c r="C2930" s="42"/>
    </row>
    <row r="2931" spans="3:3" x14ac:dyDescent="0.4">
      <c r="C2931" s="42"/>
    </row>
    <row r="2932" spans="3:3" x14ac:dyDescent="0.4">
      <c r="C2932" s="42"/>
    </row>
    <row r="2933" spans="3:3" x14ac:dyDescent="0.4">
      <c r="C2933" s="42"/>
    </row>
    <row r="2934" spans="3:3" x14ac:dyDescent="0.4">
      <c r="C2934" s="42"/>
    </row>
    <row r="2935" spans="3:3" x14ac:dyDescent="0.4">
      <c r="C2935" s="42"/>
    </row>
    <row r="2936" spans="3:3" x14ac:dyDescent="0.4">
      <c r="C2936" s="42"/>
    </row>
    <row r="2937" spans="3:3" x14ac:dyDescent="0.4">
      <c r="C2937" s="42"/>
    </row>
    <row r="2938" spans="3:3" x14ac:dyDescent="0.4">
      <c r="C2938" s="42"/>
    </row>
    <row r="2939" spans="3:3" x14ac:dyDescent="0.4">
      <c r="C2939" s="42"/>
    </row>
    <row r="2940" spans="3:3" x14ac:dyDescent="0.4">
      <c r="C2940" s="42"/>
    </row>
    <row r="2941" spans="3:3" x14ac:dyDescent="0.4">
      <c r="C2941" s="42"/>
    </row>
    <row r="2942" spans="3:3" x14ac:dyDescent="0.4">
      <c r="C2942" s="42"/>
    </row>
    <row r="2943" spans="3:3" x14ac:dyDescent="0.4">
      <c r="C2943" s="42"/>
    </row>
    <row r="2944" spans="3:3" x14ac:dyDescent="0.4">
      <c r="C2944" s="42"/>
    </row>
    <row r="2945" spans="3:3" x14ac:dyDescent="0.4">
      <c r="C2945" s="42"/>
    </row>
    <row r="2946" spans="3:3" x14ac:dyDescent="0.4">
      <c r="C2946" s="42"/>
    </row>
    <row r="2947" spans="3:3" x14ac:dyDescent="0.4">
      <c r="C2947" s="42"/>
    </row>
    <row r="2948" spans="3:3" x14ac:dyDescent="0.4">
      <c r="C2948" s="42"/>
    </row>
    <row r="2949" spans="3:3" x14ac:dyDescent="0.4">
      <c r="C2949" s="42"/>
    </row>
    <row r="2950" spans="3:3" x14ac:dyDescent="0.4">
      <c r="C2950" s="42"/>
    </row>
    <row r="2951" spans="3:3" x14ac:dyDescent="0.4">
      <c r="C2951" s="42"/>
    </row>
    <row r="2952" spans="3:3" x14ac:dyDescent="0.4">
      <c r="C2952" s="42"/>
    </row>
    <row r="2953" spans="3:3" x14ac:dyDescent="0.4">
      <c r="C2953" s="42"/>
    </row>
    <row r="2954" spans="3:3" x14ac:dyDescent="0.4">
      <c r="C2954" s="42"/>
    </row>
    <row r="2955" spans="3:3" x14ac:dyDescent="0.4">
      <c r="C2955" s="42"/>
    </row>
    <row r="2956" spans="3:3" x14ac:dyDescent="0.4">
      <c r="C2956" s="42"/>
    </row>
    <row r="2957" spans="3:3" x14ac:dyDescent="0.4">
      <c r="C2957" s="42"/>
    </row>
    <row r="2958" spans="3:3" x14ac:dyDescent="0.4">
      <c r="C2958" s="42"/>
    </row>
    <row r="2959" spans="3:3" x14ac:dyDescent="0.4">
      <c r="C2959" s="42"/>
    </row>
    <row r="2960" spans="3:3" x14ac:dyDescent="0.4">
      <c r="C2960" s="42"/>
    </row>
    <row r="2961" spans="3:3" x14ac:dyDescent="0.4">
      <c r="C2961" s="42"/>
    </row>
    <row r="2962" spans="3:3" x14ac:dyDescent="0.4">
      <c r="C2962" s="42"/>
    </row>
    <row r="2963" spans="3:3" x14ac:dyDescent="0.4">
      <c r="C2963" s="42"/>
    </row>
    <row r="2964" spans="3:3" x14ac:dyDescent="0.4">
      <c r="C2964" s="42"/>
    </row>
    <row r="2965" spans="3:3" x14ac:dyDescent="0.4">
      <c r="C2965" s="42"/>
    </row>
    <row r="2966" spans="3:3" x14ac:dyDescent="0.4">
      <c r="C2966" s="42"/>
    </row>
    <row r="2967" spans="3:3" x14ac:dyDescent="0.4">
      <c r="C2967" s="42"/>
    </row>
    <row r="2968" spans="3:3" x14ac:dyDescent="0.4">
      <c r="C2968" s="42"/>
    </row>
    <row r="2969" spans="3:3" x14ac:dyDescent="0.4">
      <c r="C2969" s="42"/>
    </row>
    <row r="2970" spans="3:3" x14ac:dyDescent="0.4">
      <c r="C2970" s="42"/>
    </row>
    <row r="2971" spans="3:3" x14ac:dyDescent="0.4">
      <c r="C2971" s="42"/>
    </row>
    <row r="2972" spans="3:3" x14ac:dyDescent="0.4">
      <c r="C2972" s="42"/>
    </row>
    <row r="2973" spans="3:3" x14ac:dyDescent="0.4">
      <c r="C2973" s="42"/>
    </row>
    <row r="2974" spans="3:3" x14ac:dyDescent="0.4">
      <c r="C2974" s="42"/>
    </row>
    <row r="2975" spans="3:3" x14ac:dyDescent="0.4">
      <c r="C2975" s="42"/>
    </row>
    <row r="2976" spans="3:3" x14ac:dyDescent="0.4">
      <c r="C2976" s="42"/>
    </row>
    <row r="2977" spans="3:3" x14ac:dyDescent="0.4">
      <c r="C2977" s="42"/>
    </row>
    <row r="2978" spans="3:3" x14ac:dyDescent="0.4">
      <c r="C2978" s="42"/>
    </row>
    <row r="2979" spans="3:3" x14ac:dyDescent="0.4">
      <c r="C2979" s="42"/>
    </row>
    <row r="2980" spans="3:3" x14ac:dyDescent="0.4">
      <c r="C2980" s="42"/>
    </row>
    <row r="2981" spans="3:3" x14ac:dyDescent="0.4">
      <c r="C2981" s="42"/>
    </row>
    <row r="2982" spans="3:3" x14ac:dyDescent="0.4">
      <c r="C2982" s="42"/>
    </row>
    <row r="2983" spans="3:3" x14ac:dyDescent="0.4">
      <c r="C2983" s="42"/>
    </row>
    <row r="2984" spans="3:3" x14ac:dyDescent="0.4">
      <c r="C2984" s="42"/>
    </row>
    <row r="2985" spans="3:3" x14ac:dyDescent="0.4">
      <c r="C2985" s="42"/>
    </row>
    <row r="2986" spans="3:3" x14ac:dyDescent="0.4">
      <c r="C2986" s="42"/>
    </row>
    <row r="2987" spans="3:3" x14ac:dyDescent="0.4">
      <c r="C2987" s="42"/>
    </row>
    <row r="2988" spans="3:3" x14ac:dyDescent="0.4">
      <c r="C2988" s="42"/>
    </row>
    <row r="2989" spans="3:3" x14ac:dyDescent="0.4">
      <c r="C2989" s="42"/>
    </row>
    <row r="2990" spans="3:3" x14ac:dyDescent="0.4">
      <c r="C2990" s="42"/>
    </row>
    <row r="2991" spans="3:3" x14ac:dyDescent="0.4">
      <c r="C2991" s="42"/>
    </row>
    <row r="2992" spans="3:3" x14ac:dyDescent="0.4">
      <c r="C2992" s="42"/>
    </row>
    <row r="2993" spans="3:3" x14ac:dyDescent="0.4">
      <c r="C2993" s="42"/>
    </row>
    <row r="2994" spans="3:3" x14ac:dyDescent="0.4">
      <c r="C2994" s="42"/>
    </row>
    <row r="2995" spans="3:3" x14ac:dyDescent="0.4">
      <c r="C2995" s="42"/>
    </row>
    <row r="2996" spans="3:3" x14ac:dyDescent="0.4">
      <c r="C2996" s="42"/>
    </row>
    <row r="2997" spans="3:3" x14ac:dyDescent="0.4">
      <c r="C2997" s="42"/>
    </row>
    <row r="2998" spans="3:3" x14ac:dyDescent="0.4">
      <c r="C2998" s="42"/>
    </row>
    <row r="2999" spans="3:3" x14ac:dyDescent="0.4">
      <c r="C2999" s="42"/>
    </row>
    <row r="3000" spans="3:3" x14ac:dyDescent="0.4">
      <c r="C3000" s="42"/>
    </row>
    <row r="3001" spans="3:3" x14ac:dyDescent="0.4">
      <c r="C3001" s="42"/>
    </row>
    <row r="3002" spans="3:3" x14ac:dyDescent="0.4">
      <c r="C3002" s="42"/>
    </row>
    <row r="3003" spans="3:3" x14ac:dyDescent="0.4">
      <c r="C3003" s="42"/>
    </row>
    <row r="3004" spans="3:3" x14ac:dyDescent="0.4">
      <c r="C3004" s="42"/>
    </row>
    <row r="3005" spans="3:3" x14ac:dyDescent="0.4">
      <c r="C3005" s="42"/>
    </row>
    <row r="3006" spans="3:3" x14ac:dyDescent="0.4">
      <c r="C3006" s="42"/>
    </row>
    <row r="3007" spans="3:3" x14ac:dyDescent="0.4">
      <c r="C3007" s="42"/>
    </row>
    <row r="3008" spans="3:3" x14ac:dyDescent="0.4">
      <c r="C3008" s="42"/>
    </row>
    <row r="3009" spans="3:3" x14ac:dyDescent="0.4">
      <c r="C3009" s="42"/>
    </row>
    <row r="3010" spans="3:3" x14ac:dyDescent="0.4">
      <c r="C3010" s="42"/>
    </row>
    <row r="3011" spans="3:3" x14ac:dyDescent="0.4">
      <c r="C3011" s="42"/>
    </row>
    <row r="3012" spans="3:3" x14ac:dyDescent="0.4">
      <c r="C3012" s="42"/>
    </row>
    <row r="3013" spans="3:3" x14ac:dyDescent="0.4">
      <c r="C3013" s="42"/>
    </row>
    <row r="3014" spans="3:3" x14ac:dyDescent="0.4">
      <c r="C3014" s="42"/>
    </row>
    <row r="3015" spans="3:3" x14ac:dyDescent="0.4">
      <c r="C3015" s="42"/>
    </row>
    <row r="3016" spans="3:3" x14ac:dyDescent="0.4">
      <c r="C3016" s="42"/>
    </row>
    <row r="3017" spans="3:3" x14ac:dyDescent="0.4">
      <c r="C3017" s="42"/>
    </row>
    <row r="3018" spans="3:3" x14ac:dyDescent="0.4">
      <c r="C3018" s="42"/>
    </row>
    <row r="3019" spans="3:3" x14ac:dyDescent="0.4">
      <c r="C3019" s="42"/>
    </row>
    <row r="3020" spans="3:3" x14ac:dyDescent="0.4">
      <c r="C3020" s="42"/>
    </row>
    <row r="3021" spans="3:3" x14ac:dyDescent="0.4">
      <c r="C3021" s="42"/>
    </row>
    <row r="3022" spans="3:3" x14ac:dyDescent="0.4">
      <c r="C3022" s="42"/>
    </row>
    <row r="3023" spans="3:3" x14ac:dyDescent="0.4">
      <c r="C3023" s="42"/>
    </row>
    <row r="3024" spans="3:3" x14ac:dyDescent="0.4">
      <c r="C3024" s="42"/>
    </row>
    <row r="3025" spans="3:3" x14ac:dyDescent="0.4">
      <c r="C3025" s="42"/>
    </row>
    <row r="3026" spans="3:3" x14ac:dyDescent="0.4">
      <c r="C3026" s="42"/>
    </row>
    <row r="3027" spans="3:3" x14ac:dyDescent="0.4">
      <c r="C3027" s="42"/>
    </row>
    <row r="3028" spans="3:3" x14ac:dyDescent="0.4">
      <c r="C3028" s="42"/>
    </row>
    <row r="3029" spans="3:3" x14ac:dyDescent="0.4">
      <c r="C3029" s="42"/>
    </row>
    <row r="3030" spans="3:3" x14ac:dyDescent="0.4">
      <c r="C3030" s="42"/>
    </row>
    <row r="3031" spans="3:3" x14ac:dyDescent="0.4">
      <c r="C3031" s="42"/>
    </row>
    <row r="3032" spans="3:3" x14ac:dyDescent="0.4">
      <c r="C3032" s="42"/>
    </row>
    <row r="3033" spans="3:3" x14ac:dyDescent="0.4">
      <c r="C3033" s="42"/>
    </row>
    <row r="3034" spans="3:3" x14ac:dyDescent="0.4">
      <c r="C3034" s="42"/>
    </row>
    <row r="3035" spans="3:3" x14ac:dyDescent="0.4">
      <c r="C3035" s="42"/>
    </row>
    <row r="3036" spans="3:3" x14ac:dyDescent="0.4">
      <c r="C3036" s="42"/>
    </row>
    <row r="3037" spans="3:3" x14ac:dyDescent="0.4">
      <c r="C3037" s="42"/>
    </row>
    <row r="3038" spans="3:3" x14ac:dyDescent="0.4">
      <c r="C3038" s="42"/>
    </row>
    <row r="3039" spans="3:3" x14ac:dyDescent="0.4">
      <c r="C3039" s="42"/>
    </row>
    <row r="3040" spans="3:3" x14ac:dyDescent="0.4">
      <c r="C3040" s="42"/>
    </row>
    <row r="3041" spans="3:3" x14ac:dyDescent="0.4">
      <c r="C3041" s="42"/>
    </row>
    <row r="3042" spans="3:3" x14ac:dyDescent="0.4">
      <c r="C3042" s="42"/>
    </row>
    <row r="3043" spans="3:3" x14ac:dyDescent="0.4">
      <c r="C3043" s="42"/>
    </row>
    <row r="3044" spans="3:3" x14ac:dyDescent="0.4">
      <c r="C3044" s="42"/>
    </row>
    <row r="3045" spans="3:3" x14ac:dyDescent="0.4">
      <c r="C3045" s="42"/>
    </row>
    <row r="3046" spans="3:3" x14ac:dyDescent="0.4">
      <c r="C3046" s="42"/>
    </row>
    <row r="3047" spans="3:3" x14ac:dyDescent="0.4">
      <c r="C3047" s="42"/>
    </row>
    <row r="3048" spans="3:3" x14ac:dyDescent="0.4">
      <c r="C3048" s="42"/>
    </row>
    <row r="3049" spans="3:3" x14ac:dyDescent="0.4">
      <c r="C3049" s="42"/>
    </row>
    <row r="3050" spans="3:3" x14ac:dyDescent="0.4">
      <c r="C3050" s="42"/>
    </row>
    <row r="3051" spans="3:3" x14ac:dyDescent="0.4">
      <c r="C3051" s="42"/>
    </row>
    <row r="3052" spans="3:3" x14ac:dyDescent="0.4">
      <c r="C3052" s="42"/>
    </row>
    <row r="3053" spans="3:3" x14ac:dyDescent="0.4">
      <c r="C3053" s="42"/>
    </row>
    <row r="3054" spans="3:3" x14ac:dyDescent="0.4">
      <c r="C3054" s="42"/>
    </row>
    <row r="3055" spans="3:3" x14ac:dyDescent="0.4">
      <c r="C3055" s="42"/>
    </row>
    <row r="3056" spans="3:3" x14ac:dyDescent="0.4">
      <c r="C3056" s="42"/>
    </row>
    <row r="3057" spans="3:3" x14ac:dyDescent="0.4">
      <c r="C3057" s="42"/>
    </row>
    <row r="3058" spans="3:3" x14ac:dyDescent="0.4">
      <c r="C3058" s="42"/>
    </row>
    <row r="3059" spans="3:3" x14ac:dyDescent="0.4">
      <c r="C3059" s="42"/>
    </row>
    <row r="3060" spans="3:3" x14ac:dyDescent="0.4">
      <c r="C3060" s="42"/>
    </row>
    <row r="3061" spans="3:3" x14ac:dyDescent="0.4">
      <c r="C3061" s="42"/>
    </row>
    <row r="3062" spans="3:3" x14ac:dyDescent="0.4">
      <c r="C3062" s="42"/>
    </row>
    <row r="3063" spans="3:3" x14ac:dyDescent="0.4">
      <c r="C3063" s="42"/>
    </row>
    <row r="3064" spans="3:3" x14ac:dyDescent="0.4">
      <c r="C3064" s="42"/>
    </row>
    <row r="3065" spans="3:3" x14ac:dyDescent="0.4">
      <c r="C3065" s="42"/>
    </row>
    <row r="3066" spans="3:3" x14ac:dyDescent="0.4">
      <c r="C3066" s="42"/>
    </row>
    <row r="3067" spans="3:3" x14ac:dyDescent="0.4">
      <c r="C3067" s="42"/>
    </row>
    <row r="3068" spans="3:3" x14ac:dyDescent="0.4">
      <c r="C3068" s="42"/>
    </row>
    <row r="3069" spans="3:3" x14ac:dyDescent="0.4">
      <c r="C3069" s="42"/>
    </row>
    <row r="3070" spans="3:3" x14ac:dyDescent="0.4">
      <c r="C3070" s="42"/>
    </row>
    <row r="3071" spans="3:3" x14ac:dyDescent="0.4">
      <c r="C3071" s="42"/>
    </row>
    <row r="3072" spans="3:3" x14ac:dyDescent="0.4">
      <c r="C3072" s="42"/>
    </row>
    <row r="3073" spans="3:3" x14ac:dyDescent="0.4">
      <c r="C3073" s="42"/>
    </row>
    <row r="3074" spans="3:3" x14ac:dyDescent="0.4">
      <c r="C3074" s="42"/>
    </row>
    <row r="3075" spans="3:3" x14ac:dyDescent="0.4">
      <c r="C3075" s="42"/>
    </row>
    <row r="3076" spans="3:3" x14ac:dyDescent="0.4">
      <c r="C3076" s="42"/>
    </row>
    <row r="3077" spans="3:3" x14ac:dyDescent="0.4">
      <c r="C3077" s="42"/>
    </row>
    <row r="3078" spans="3:3" x14ac:dyDescent="0.4">
      <c r="C3078" s="42"/>
    </row>
    <row r="3079" spans="3:3" x14ac:dyDescent="0.4">
      <c r="C3079" s="42"/>
    </row>
    <row r="3080" spans="3:3" x14ac:dyDescent="0.4">
      <c r="C3080" s="42"/>
    </row>
    <row r="3081" spans="3:3" x14ac:dyDescent="0.4">
      <c r="C3081" s="42"/>
    </row>
    <row r="3082" spans="3:3" x14ac:dyDescent="0.4">
      <c r="C3082" s="42"/>
    </row>
    <row r="3083" spans="3:3" x14ac:dyDescent="0.4">
      <c r="C3083" s="42"/>
    </row>
    <row r="3084" spans="3:3" x14ac:dyDescent="0.4">
      <c r="C3084" s="42"/>
    </row>
    <row r="3085" spans="3:3" x14ac:dyDescent="0.4">
      <c r="C3085" s="42"/>
    </row>
    <row r="3086" spans="3:3" x14ac:dyDescent="0.4">
      <c r="C3086" s="42"/>
    </row>
    <row r="3087" spans="3:3" x14ac:dyDescent="0.4">
      <c r="C3087" s="42"/>
    </row>
    <row r="3088" spans="3:3" x14ac:dyDescent="0.4">
      <c r="C3088" s="42"/>
    </row>
    <row r="3089" spans="3:3" x14ac:dyDescent="0.4">
      <c r="C3089" s="42"/>
    </row>
    <row r="3090" spans="3:3" x14ac:dyDescent="0.4">
      <c r="C3090" s="42"/>
    </row>
    <row r="3091" spans="3:3" x14ac:dyDescent="0.4">
      <c r="C3091" s="42"/>
    </row>
    <row r="3092" spans="3:3" x14ac:dyDescent="0.4">
      <c r="C3092" s="42"/>
    </row>
    <row r="3093" spans="3:3" x14ac:dyDescent="0.4">
      <c r="C3093" s="42"/>
    </row>
    <row r="3094" spans="3:3" x14ac:dyDescent="0.4">
      <c r="C3094" s="42"/>
    </row>
    <row r="3095" spans="3:3" x14ac:dyDescent="0.4">
      <c r="C3095" s="42"/>
    </row>
    <row r="3096" spans="3:3" x14ac:dyDescent="0.4">
      <c r="C3096" s="42"/>
    </row>
    <row r="3097" spans="3:3" x14ac:dyDescent="0.4">
      <c r="C3097" s="42"/>
    </row>
    <row r="3098" spans="3:3" x14ac:dyDescent="0.4">
      <c r="C3098" s="42"/>
    </row>
    <row r="3099" spans="3:3" x14ac:dyDescent="0.4">
      <c r="C3099" s="42"/>
    </row>
    <row r="3100" spans="3:3" x14ac:dyDescent="0.4">
      <c r="C3100" s="42"/>
    </row>
    <row r="3101" spans="3:3" x14ac:dyDescent="0.4">
      <c r="C3101" s="42"/>
    </row>
    <row r="3102" spans="3:3" x14ac:dyDescent="0.4">
      <c r="C3102" s="42"/>
    </row>
    <row r="3103" spans="3:3" x14ac:dyDescent="0.4">
      <c r="C3103" s="42"/>
    </row>
    <row r="3104" spans="3:3" x14ac:dyDescent="0.4">
      <c r="C3104" s="42"/>
    </row>
    <row r="3105" spans="3:3" x14ac:dyDescent="0.4">
      <c r="C3105" s="42"/>
    </row>
    <row r="3106" spans="3:3" x14ac:dyDescent="0.4">
      <c r="C3106" s="42"/>
    </row>
    <row r="3107" spans="3:3" x14ac:dyDescent="0.4">
      <c r="C3107" s="42"/>
    </row>
    <row r="3108" spans="3:3" x14ac:dyDescent="0.4">
      <c r="C3108" s="42"/>
    </row>
    <row r="3109" spans="3:3" x14ac:dyDescent="0.4">
      <c r="C3109" s="42"/>
    </row>
    <row r="3110" spans="3:3" x14ac:dyDescent="0.4">
      <c r="C3110" s="42"/>
    </row>
    <row r="3111" spans="3:3" x14ac:dyDescent="0.4">
      <c r="C3111" s="42"/>
    </row>
    <row r="3112" spans="3:3" x14ac:dyDescent="0.4">
      <c r="C3112" s="42"/>
    </row>
    <row r="3113" spans="3:3" x14ac:dyDescent="0.4">
      <c r="C3113" s="42"/>
    </row>
    <row r="3114" spans="3:3" x14ac:dyDescent="0.4">
      <c r="C3114" s="42"/>
    </row>
    <row r="3115" spans="3:3" x14ac:dyDescent="0.4">
      <c r="C3115" s="42"/>
    </row>
    <row r="3116" spans="3:3" x14ac:dyDescent="0.4">
      <c r="C3116" s="42"/>
    </row>
    <row r="3117" spans="3:3" x14ac:dyDescent="0.4">
      <c r="C3117" s="42"/>
    </row>
    <row r="3118" spans="3:3" x14ac:dyDescent="0.4">
      <c r="C3118" s="42"/>
    </row>
    <row r="3119" spans="3:3" x14ac:dyDescent="0.4">
      <c r="C3119" s="42"/>
    </row>
    <row r="3120" spans="3:3" x14ac:dyDescent="0.4">
      <c r="C3120" s="42"/>
    </row>
    <row r="3121" spans="3:3" x14ac:dyDescent="0.4">
      <c r="C3121" s="42"/>
    </row>
    <row r="3122" spans="3:3" x14ac:dyDescent="0.4">
      <c r="C3122" s="42"/>
    </row>
    <row r="3123" spans="3:3" x14ac:dyDescent="0.4">
      <c r="C3123" s="42"/>
    </row>
    <row r="3124" spans="3:3" x14ac:dyDescent="0.4">
      <c r="C3124" s="42"/>
    </row>
    <row r="3125" spans="3:3" x14ac:dyDescent="0.4">
      <c r="C3125" s="42"/>
    </row>
    <row r="3126" spans="3:3" x14ac:dyDescent="0.4">
      <c r="C3126" s="42"/>
    </row>
    <row r="3127" spans="3:3" x14ac:dyDescent="0.4">
      <c r="C3127" s="42"/>
    </row>
    <row r="3128" spans="3:3" x14ac:dyDescent="0.4">
      <c r="C3128" s="42"/>
    </row>
    <row r="3129" spans="3:3" x14ac:dyDescent="0.4">
      <c r="C3129" s="42"/>
    </row>
    <row r="3130" spans="3:3" x14ac:dyDescent="0.4">
      <c r="C3130" s="42"/>
    </row>
    <row r="3131" spans="3:3" x14ac:dyDescent="0.4">
      <c r="C3131" s="42"/>
    </row>
    <row r="3132" spans="3:3" x14ac:dyDescent="0.4">
      <c r="C3132" s="42"/>
    </row>
    <row r="3133" spans="3:3" x14ac:dyDescent="0.4">
      <c r="C3133" s="42"/>
    </row>
    <row r="3134" spans="3:3" x14ac:dyDescent="0.4">
      <c r="C3134" s="42"/>
    </row>
    <row r="3135" spans="3:3" x14ac:dyDescent="0.4">
      <c r="C3135" s="42"/>
    </row>
    <row r="3136" spans="3:3" x14ac:dyDescent="0.4">
      <c r="C3136" s="42"/>
    </row>
    <row r="3137" spans="3:3" x14ac:dyDescent="0.4">
      <c r="C3137" s="42"/>
    </row>
    <row r="3138" spans="3:3" x14ac:dyDescent="0.4">
      <c r="C3138" s="42"/>
    </row>
    <row r="3139" spans="3:3" x14ac:dyDescent="0.4">
      <c r="C3139" s="42"/>
    </row>
    <row r="3140" spans="3:3" x14ac:dyDescent="0.4">
      <c r="C3140" s="42"/>
    </row>
    <row r="3141" spans="3:3" x14ac:dyDescent="0.4">
      <c r="C3141" s="42"/>
    </row>
    <row r="3142" spans="3:3" x14ac:dyDescent="0.4">
      <c r="C3142" s="42"/>
    </row>
    <row r="3143" spans="3:3" x14ac:dyDescent="0.4">
      <c r="C3143" s="42"/>
    </row>
    <row r="3144" spans="3:3" x14ac:dyDescent="0.4">
      <c r="C3144" s="42"/>
    </row>
    <row r="3145" spans="3:3" x14ac:dyDescent="0.4">
      <c r="C3145" s="42"/>
    </row>
    <row r="3146" spans="3:3" x14ac:dyDescent="0.4">
      <c r="C3146" s="42"/>
    </row>
    <row r="3147" spans="3:3" x14ac:dyDescent="0.4">
      <c r="C3147" s="42"/>
    </row>
    <row r="3148" spans="3:3" x14ac:dyDescent="0.4">
      <c r="C3148" s="42"/>
    </row>
    <row r="3149" spans="3:3" x14ac:dyDescent="0.4">
      <c r="C3149" s="42"/>
    </row>
    <row r="3150" spans="3:3" x14ac:dyDescent="0.4">
      <c r="C3150" s="42"/>
    </row>
    <row r="3151" spans="3:3" x14ac:dyDescent="0.4">
      <c r="C3151" s="42"/>
    </row>
    <row r="3152" spans="3:3" x14ac:dyDescent="0.4">
      <c r="C3152" s="42"/>
    </row>
    <row r="3153" spans="3:3" x14ac:dyDescent="0.4">
      <c r="C3153" s="42"/>
    </row>
    <row r="3154" spans="3:3" x14ac:dyDescent="0.4">
      <c r="C3154" s="42"/>
    </row>
    <row r="3155" spans="3:3" x14ac:dyDescent="0.4">
      <c r="C3155" s="42"/>
    </row>
    <row r="3156" spans="3:3" x14ac:dyDescent="0.4">
      <c r="C3156" s="42"/>
    </row>
    <row r="3157" spans="3:3" x14ac:dyDescent="0.4">
      <c r="C3157" s="42"/>
    </row>
    <row r="3158" spans="3:3" x14ac:dyDescent="0.4">
      <c r="C3158" s="42"/>
    </row>
    <row r="3159" spans="3:3" x14ac:dyDescent="0.4">
      <c r="C3159" s="42"/>
    </row>
    <row r="3160" spans="3:3" x14ac:dyDescent="0.4">
      <c r="C3160" s="42"/>
    </row>
    <row r="3161" spans="3:3" x14ac:dyDescent="0.4">
      <c r="C3161" s="42"/>
    </row>
    <row r="3162" spans="3:3" x14ac:dyDescent="0.4">
      <c r="C3162" s="42"/>
    </row>
    <row r="3163" spans="3:3" x14ac:dyDescent="0.4">
      <c r="C3163" s="42"/>
    </row>
    <row r="3164" spans="3:3" x14ac:dyDescent="0.4">
      <c r="C3164" s="42"/>
    </row>
    <row r="3165" spans="3:3" x14ac:dyDescent="0.4">
      <c r="C3165" s="42"/>
    </row>
    <row r="3166" spans="3:3" x14ac:dyDescent="0.4">
      <c r="C3166" s="42"/>
    </row>
    <row r="3167" spans="3:3" x14ac:dyDescent="0.4">
      <c r="C3167" s="42"/>
    </row>
    <row r="3168" spans="3:3" x14ac:dyDescent="0.4">
      <c r="C3168" s="42"/>
    </row>
    <row r="3169" spans="3:3" x14ac:dyDescent="0.4">
      <c r="C3169" s="42"/>
    </row>
    <row r="3170" spans="3:3" x14ac:dyDescent="0.4">
      <c r="C3170" s="42"/>
    </row>
    <row r="3171" spans="3:3" x14ac:dyDescent="0.4">
      <c r="C3171" s="42"/>
    </row>
    <row r="3172" spans="3:3" x14ac:dyDescent="0.4">
      <c r="C3172" s="42"/>
    </row>
    <row r="3173" spans="3:3" x14ac:dyDescent="0.4">
      <c r="C3173" s="42"/>
    </row>
    <row r="3174" spans="3:3" x14ac:dyDescent="0.4">
      <c r="C3174" s="42"/>
    </row>
    <row r="3175" spans="3:3" x14ac:dyDescent="0.4">
      <c r="C3175" s="42"/>
    </row>
    <row r="3176" spans="3:3" x14ac:dyDescent="0.4">
      <c r="C3176" s="42"/>
    </row>
    <row r="3177" spans="3:3" x14ac:dyDescent="0.4">
      <c r="C3177" s="42"/>
    </row>
    <row r="3178" spans="3:3" x14ac:dyDescent="0.4">
      <c r="C3178" s="42"/>
    </row>
    <row r="3179" spans="3:3" x14ac:dyDescent="0.4">
      <c r="C3179" s="42"/>
    </row>
    <row r="3180" spans="3:3" x14ac:dyDescent="0.4">
      <c r="C3180" s="42"/>
    </row>
    <row r="3181" spans="3:3" x14ac:dyDescent="0.4">
      <c r="C3181" s="42"/>
    </row>
    <row r="3182" spans="3:3" x14ac:dyDescent="0.4">
      <c r="C3182" s="42"/>
    </row>
    <row r="3183" spans="3:3" x14ac:dyDescent="0.4">
      <c r="C3183" s="42"/>
    </row>
    <row r="3184" spans="3:3" x14ac:dyDescent="0.4">
      <c r="C3184" s="42"/>
    </row>
    <row r="3185" spans="3:3" x14ac:dyDescent="0.4">
      <c r="C3185" s="42"/>
    </row>
    <row r="3186" spans="3:3" x14ac:dyDescent="0.4">
      <c r="C3186" s="42"/>
    </row>
    <row r="3187" spans="3:3" x14ac:dyDescent="0.4">
      <c r="C3187" s="42"/>
    </row>
    <row r="3188" spans="3:3" x14ac:dyDescent="0.4">
      <c r="C3188" s="42"/>
    </row>
    <row r="3189" spans="3:3" x14ac:dyDescent="0.4">
      <c r="C3189" s="42"/>
    </row>
    <row r="3190" spans="3:3" x14ac:dyDescent="0.4">
      <c r="C3190" s="42"/>
    </row>
    <row r="3191" spans="3:3" x14ac:dyDescent="0.4">
      <c r="C3191" s="42"/>
    </row>
    <row r="3192" spans="3:3" x14ac:dyDescent="0.4">
      <c r="C3192" s="42"/>
    </row>
    <row r="3193" spans="3:3" x14ac:dyDescent="0.4">
      <c r="C3193" s="42"/>
    </row>
    <row r="3194" spans="3:3" x14ac:dyDescent="0.4">
      <c r="C3194" s="42"/>
    </row>
    <row r="3195" spans="3:3" x14ac:dyDescent="0.4">
      <c r="C3195" s="42"/>
    </row>
    <row r="3196" spans="3:3" x14ac:dyDescent="0.4">
      <c r="C3196" s="42"/>
    </row>
    <row r="3197" spans="3:3" x14ac:dyDescent="0.4">
      <c r="C3197" s="42"/>
    </row>
    <row r="3198" spans="3:3" x14ac:dyDescent="0.4">
      <c r="C3198" s="42"/>
    </row>
    <row r="3199" spans="3:3" x14ac:dyDescent="0.4">
      <c r="C3199" s="42"/>
    </row>
    <row r="3200" spans="3:3" x14ac:dyDescent="0.4">
      <c r="C3200" s="42"/>
    </row>
    <row r="3201" spans="3:3" x14ac:dyDescent="0.4">
      <c r="C3201" s="42"/>
    </row>
    <row r="3202" spans="3:3" x14ac:dyDescent="0.4">
      <c r="C3202" s="42"/>
    </row>
    <row r="3203" spans="3:3" x14ac:dyDescent="0.4">
      <c r="C3203" s="42"/>
    </row>
    <row r="3204" spans="3:3" x14ac:dyDescent="0.4">
      <c r="C3204" s="42"/>
    </row>
    <row r="3205" spans="3:3" x14ac:dyDescent="0.4">
      <c r="C3205" s="42"/>
    </row>
    <row r="3206" spans="3:3" x14ac:dyDescent="0.4">
      <c r="C3206" s="42"/>
    </row>
    <row r="3207" spans="3:3" x14ac:dyDescent="0.4">
      <c r="C3207" s="42"/>
    </row>
    <row r="3208" spans="3:3" x14ac:dyDescent="0.4">
      <c r="C3208" s="42"/>
    </row>
    <row r="3209" spans="3:3" x14ac:dyDescent="0.4">
      <c r="C3209" s="42"/>
    </row>
    <row r="3210" spans="3:3" x14ac:dyDescent="0.4">
      <c r="C3210" s="42"/>
    </row>
    <row r="3211" spans="3:3" x14ac:dyDescent="0.4">
      <c r="C3211" s="42"/>
    </row>
    <row r="3212" spans="3:3" x14ac:dyDescent="0.4">
      <c r="C3212" s="42"/>
    </row>
    <row r="3213" spans="3:3" x14ac:dyDescent="0.4">
      <c r="C3213" s="42"/>
    </row>
    <row r="3214" spans="3:3" x14ac:dyDescent="0.4">
      <c r="C3214" s="42"/>
    </row>
    <row r="3215" spans="3:3" x14ac:dyDescent="0.4">
      <c r="C3215" s="42"/>
    </row>
    <row r="3216" spans="3:3" x14ac:dyDescent="0.4">
      <c r="C3216" s="42"/>
    </row>
    <row r="3217" spans="3:3" x14ac:dyDescent="0.4">
      <c r="C3217" s="42"/>
    </row>
    <row r="3218" spans="3:3" x14ac:dyDescent="0.4">
      <c r="C3218" s="42"/>
    </row>
    <row r="3219" spans="3:3" x14ac:dyDescent="0.4">
      <c r="C3219" s="42"/>
    </row>
    <row r="3220" spans="3:3" x14ac:dyDescent="0.4">
      <c r="C3220" s="42"/>
    </row>
    <row r="3221" spans="3:3" x14ac:dyDescent="0.4">
      <c r="C3221" s="42"/>
    </row>
    <row r="3222" spans="3:3" x14ac:dyDescent="0.4">
      <c r="C3222" s="42"/>
    </row>
    <row r="3223" spans="3:3" x14ac:dyDescent="0.4">
      <c r="C3223" s="42"/>
    </row>
    <row r="3224" spans="3:3" x14ac:dyDescent="0.4">
      <c r="C3224" s="42"/>
    </row>
    <row r="3225" spans="3:3" x14ac:dyDescent="0.4">
      <c r="C3225" s="42"/>
    </row>
    <row r="3226" spans="3:3" x14ac:dyDescent="0.4">
      <c r="C3226" s="42"/>
    </row>
    <row r="3227" spans="3:3" x14ac:dyDescent="0.4">
      <c r="C3227" s="42"/>
    </row>
    <row r="3228" spans="3:3" x14ac:dyDescent="0.4">
      <c r="C3228" s="42"/>
    </row>
    <row r="3229" spans="3:3" x14ac:dyDescent="0.4">
      <c r="C3229" s="42"/>
    </row>
    <row r="3230" spans="3:3" x14ac:dyDescent="0.4">
      <c r="C3230" s="42"/>
    </row>
    <row r="3231" spans="3:3" x14ac:dyDescent="0.4">
      <c r="C3231" s="42"/>
    </row>
    <row r="3232" spans="3:3" x14ac:dyDescent="0.4">
      <c r="C3232" s="42"/>
    </row>
    <row r="3233" spans="3:3" x14ac:dyDescent="0.4">
      <c r="C3233" s="42"/>
    </row>
    <row r="3234" spans="3:3" x14ac:dyDescent="0.4">
      <c r="C3234" s="42"/>
    </row>
    <row r="3235" spans="3:3" x14ac:dyDescent="0.4">
      <c r="C3235" s="42"/>
    </row>
    <row r="3236" spans="3:3" x14ac:dyDescent="0.4">
      <c r="C3236" s="42"/>
    </row>
    <row r="3237" spans="3:3" x14ac:dyDescent="0.4">
      <c r="C3237" s="42"/>
    </row>
    <row r="3238" spans="3:3" x14ac:dyDescent="0.4">
      <c r="C3238" s="42"/>
    </row>
    <row r="3239" spans="3:3" x14ac:dyDescent="0.4">
      <c r="C3239" s="42"/>
    </row>
    <row r="3240" spans="3:3" x14ac:dyDescent="0.4">
      <c r="C3240" s="42"/>
    </row>
    <row r="3241" spans="3:3" x14ac:dyDescent="0.4">
      <c r="C3241" s="42"/>
    </row>
    <row r="3242" spans="3:3" x14ac:dyDescent="0.4">
      <c r="C3242" s="42"/>
    </row>
    <row r="3243" spans="3:3" x14ac:dyDescent="0.4">
      <c r="C3243" s="42"/>
    </row>
    <row r="3244" spans="3:3" x14ac:dyDescent="0.4">
      <c r="C3244" s="42"/>
    </row>
    <row r="3245" spans="3:3" x14ac:dyDescent="0.4">
      <c r="C3245" s="42"/>
    </row>
    <row r="3246" spans="3:3" x14ac:dyDescent="0.4">
      <c r="C3246" s="42"/>
    </row>
    <row r="3247" spans="3:3" x14ac:dyDescent="0.4">
      <c r="C3247" s="42"/>
    </row>
    <row r="3248" spans="3:3" x14ac:dyDescent="0.4">
      <c r="C3248" s="42"/>
    </row>
    <row r="3249" spans="3:3" x14ac:dyDescent="0.4">
      <c r="C3249" s="42"/>
    </row>
    <row r="3250" spans="3:3" x14ac:dyDescent="0.4">
      <c r="C3250" s="42"/>
    </row>
    <row r="3251" spans="3:3" x14ac:dyDescent="0.4">
      <c r="C3251" s="42"/>
    </row>
    <row r="3252" spans="3:3" x14ac:dyDescent="0.4">
      <c r="C3252" s="42"/>
    </row>
    <row r="3253" spans="3:3" x14ac:dyDescent="0.4">
      <c r="C3253" s="42"/>
    </row>
    <row r="3254" spans="3:3" x14ac:dyDescent="0.4">
      <c r="C3254" s="42"/>
    </row>
    <row r="3255" spans="3:3" x14ac:dyDescent="0.4">
      <c r="C3255" s="42"/>
    </row>
    <row r="3256" spans="3:3" x14ac:dyDescent="0.4">
      <c r="C3256" s="42"/>
    </row>
    <row r="3257" spans="3:3" x14ac:dyDescent="0.4">
      <c r="C3257" s="42"/>
    </row>
    <row r="3258" spans="3:3" x14ac:dyDescent="0.4">
      <c r="C3258" s="42"/>
    </row>
    <row r="3259" spans="3:3" x14ac:dyDescent="0.4">
      <c r="C3259" s="42"/>
    </row>
    <row r="3260" spans="3:3" x14ac:dyDescent="0.4">
      <c r="C3260" s="42"/>
    </row>
    <row r="3261" spans="3:3" x14ac:dyDescent="0.4">
      <c r="C3261" s="42"/>
    </row>
    <row r="3262" spans="3:3" x14ac:dyDescent="0.4">
      <c r="C3262" s="42"/>
    </row>
    <row r="3263" spans="3:3" x14ac:dyDescent="0.4">
      <c r="C3263" s="42"/>
    </row>
    <row r="3264" spans="3:3" x14ac:dyDescent="0.4">
      <c r="C3264" s="42"/>
    </row>
    <row r="3265" spans="3:3" x14ac:dyDescent="0.4">
      <c r="C3265" s="42"/>
    </row>
    <row r="3266" spans="3:3" x14ac:dyDescent="0.4">
      <c r="C3266" s="42"/>
    </row>
    <row r="3267" spans="3:3" x14ac:dyDescent="0.4">
      <c r="C3267" s="42"/>
    </row>
    <row r="3268" spans="3:3" x14ac:dyDescent="0.4">
      <c r="C3268" s="42"/>
    </row>
    <row r="3269" spans="3:3" x14ac:dyDescent="0.4">
      <c r="C3269" s="42"/>
    </row>
    <row r="3270" spans="3:3" x14ac:dyDescent="0.4">
      <c r="C3270" s="42"/>
    </row>
    <row r="3271" spans="3:3" x14ac:dyDescent="0.4">
      <c r="C3271" s="42"/>
    </row>
    <row r="3272" spans="3:3" x14ac:dyDescent="0.4">
      <c r="C3272" s="42"/>
    </row>
    <row r="3273" spans="3:3" x14ac:dyDescent="0.4">
      <c r="C3273" s="42"/>
    </row>
    <row r="3274" spans="3:3" x14ac:dyDescent="0.4">
      <c r="C3274" s="42"/>
    </row>
    <row r="3275" spans="3:3" x14ac:dyDescent="0.4">
      <c r="C3275" s="42"/>
    </row>
    <row r="3276" spans="3:3" x14ac:dyDescent="0.4">
      <c r="C3276" s="42"/>
    </row>
    <row r="3277" spans="3:3" x14ac:dyDescent="0.4">
      <c r="C3277" s="42"/>
    </row>
    <row r="3278" spans="3:3" x14ac:dyDescent="0.4">
      <c r="C3278" s="42"/>
    </row>
    <row r="3279" spans="3:3" x14ac:dyDescent="0.4">
      <c r="C3279" s="42"/>
    </row>
    <row r="3280" spans="3:3" x14ac:dyDescent="0.4">
      <c r="C3280" s="42"/>
    </row>
    <row r="3281" spans="3:3" x14ac:dyDescent="0.4">
      <c r="C3281" s="42"/>
    </row>
    <row r="3282" spans="3:3" x14ac:dyDescent="0.4">
      <c r="C3282" s="42"/>
    </row>
    <row r="3283" spans="3:3" x14ac:dyDescent="0.4">
      <c r="C3283" s="42"/>
    </row>
    <row r="3284" spans="3:3" x14ac:dyDescent="0.4">
      <c r="C3284" s="42"/>
    </row>
    <row r="3285" spans="3:3" x14ac:dyDescent="0.4">
      <c r="C3285" s="42"/>
    </row>
    <row r="3286" spans="3:3" x14ac:dyDescent="0.4">
      <c r="C3286" s="42"/>
    </row>
    <row r="3287" spans="3:3" x14ac:dyDescent="0.4">
      <c r="C3287" s="42"/>
    </row>
    <row r="3288" spans="3:3" x14ac:dyDescent="0.4">
      <c r="C3288" s="42"/>
    </row>
    <row r="3289" spans="3:3" x14ac:dyDescent="0.4">
      <c r="C3289" s="42"/>
    </row>
    <row r="3290" spans="3:3" x14ac:dyDescent="0.4">
      <c r="C3290" s="42"/>
    </row>
    <row r="3291" spans="3:3" x14ac:dyDescent="0.4">
      <c r="C3291" s="42"/>
    </row>
    <row r="3292" spans="3:3" x14ac:dyDescent="0.4">
      <c r="C3292" s="42"/>
    </row>
    <row r="3293" spans="3:3" x14ac:dyDescent="0.4">
      <c r="C3293" s="42"/>
    </row>
    <row r="3294" spans="3:3" x14ac:dyDescent="0.4">
      <c r="C3294" s="42"/>
    </row>
    <row r="3295" spans="3:3" x14ac:dyDescent="0.4">
      <c r="C3295" s="42"/>
    </row>
    <row r="3296" spans="3:3" x14ac:dyDescent="0.4">
      <c r="C3296" s="42"/>
    </row>
    <row r="3297" spans="3:3" x14ac:dyDescent="0.4">
      <c r="C3297" s="42"/>
    </row>
    <row r="3298" spans="3:3" x14ac:dyDescent="0.4">
      <c r="C3298" s="42"/>
    </row>
    <row r="3299" spans="3:3" x14ac:dyDescent="0.4">
      <c r="C3299" s="42"/>
    </row>
    <row r="3300" spans="3:3" x14ac:dyDescent="0.4">
      <c r="C3300" s="42"/>
    </row>
    <row r="3301" spans="3:3" x14ac:dyDescent="0.4">
      <c r="C3301" s="42"/>
    </row>
    <row r="3302" spans="3:3" x14ac:dyDescent="0.4">
      <c r="C3302" s="42"/>
    </row>
    <row r="3303" spans="3:3" x14ac:dyDescent="0.4">
      <c r="C3303" s="42"/>
    </row>
    <row r="3304" spans="3:3" x14ac:dyDescent="0.4">
      <c r="C3304" s="42"/>
    </row>
    <row r="3305" spans="3:3" x14ac:dyDescent="0.4">
      <c r="C3305" s="42"/>
    </row>
    <row r="3306" spans="3:3" x14ac:dyDescent="0.4">
      <c r="C3306" s="42"/>
    </row>
    <row r="3307" spans="3:3" x14ac:dyDescent="0.4">
      <c r="C3307" s="42"/>
    </row>
    <row r="3308" spans="3:3" x14ac:dyDescent="0.4">
      <c r="C3308" s="42"/>
    </row>
    <row r="3309" spans="3:3" x14ac:dyDescent="0.4">
      <c r="C3309" s="42"/>
    </row>
    <row r="3310" spans="3:3" x14ac:dyDescent="0.4">
      <c r="C3310" s="42"/>
    </row>
    <row r="3311" spans="3:3" x14ac:dyDescent="0.4">
      <c r="C3311" s="42"/>
    </row>
    <row r="3312" spans="3:3" x14ac:dyDescent="0.4">
      <c r="C3312" s="42"/>
    </row>
    <row r="3313" spans="3:3" x14ac:dyDescent="0.4">
      <c r="C3313" s="42"/>
    </row>
    <row r="3314" spans="3:3" x14ac:dyDescent="0.4">
      <c r="C3314" s="42"/>
    </row>
    <row r="3315" spans="3:3" x14ac:dyDescent="0.4">
      <c r="C3315" s="42"/>
    </row>
    <row r="3316" spans="3:3" x14ac:dyDescent="0.4">
      <c r="C3316" s="42"/>
    </row>
    <row r="3317" spans="3:3" x14ac:dyDescent="0.4">
      <c r="C3317" s="42"/>
    </row>
    <row r="3318" spans="3:3" x14ac:dyDescent="0.4">
      <c r="C3318" s="42"/>
    </row>
    <row r="3319" spans="3:3" x14ac:dyDescent="0.4">
      <c r="C3319" s="42"/>
    </row>
    <row r="3320" spans="3:3" x14ac:dyDescent="0.4">
      <c r="C3320" s="42"/>
    </row>
    <row r="3321" spans="3:3" x14ac:dyDescent="0.4">
      <c r="C3321" s="42"/>
    </row>
    <row r="3322" spans="3:3" x14ac:dyDescent="0.4">
      <c r="C3322" s="42"/>
    </row>
    <row r="3323" spans="3:3" x14ac:dyDescent="0.4">
      <c r="C3323" s="42"/>
    </row>
    <row r="3324" spans="3:3" x14ac:dyDescent="0.4">
      <c r="C3324" s="42"/>
    </row>
    <row r="3325" spans="3:3" x14ac:dyDescent="0.4">
      <c r="C3325" s="42"/>
    </row>
    <row r="3326" spans="3:3" x14ac:dyDescent="0.4">
      <c r="C3326" s="42"/>
    </row>
    <row r="3327" spans="3:3" x14ac:dyDescent="0.4">
      <c r="C3327" s="42"/>
    </row>
    <row r="3328" spans="3:3" x14ac:dyDescent="0.4">
      <c r="C3328" s="42"/>
    </row>
    <row r="3329" spans="3:3" x14ac:dyDescent="0.4">
      <c r="C3329" s="42"/>
    </row>
    <row r="3330" spans="3:3" x14ac:dyDescent="0.4">
      <c r="C3330" s="42"/>
    </row>
    <row r="3331" spans="3:3" x14ac:dyDescent="0.4">
      <c r="C3331" s="42"/>
    </row>
    <row r="3332" spans="3:3" x14ac:dyDescent="0.4">
      <c r="C3332" s="42"/>
    </row>
    <row r="3333" spans="3:3" x14ac:dyDescent="0.4">
      <c r="C3333" s="42"/>
    </row>
    <row r="3334" spans="3:3" x14ac:dyDescent="0.4">
      <c r="C3334" s="42"/>
    </row>
    <row r="3335" spans="3:3" x14ac:dyDescent="0.4">
      <c r="C3335" s="42"/>
    </row>
    <row r="3336" spans="3:3" x14ac:dyDescent="0.4">
      <c r="C3336" s="42"/>
    </row>
    <row r="3337" spans="3:3" x14ac:dyDescent="0.4">
      <c r="C3337" s="42"/>
    </row>
    <row r="3338" spans="3:3" x14ac:dyDescent="0.4">
      <c r="C3338" s="42"/>
    </row>
    <row r="3339" spans="3:3" x14ac:dyDescent="0.4">
      <c r="C3339" s="42"/>
    </row>
    <row r="3340" spans="3:3" x14ac:dyDescent="0.4">
      <c r="C3340" s="42"/>
    </row>
    <row r="3341" spans="3:3" x14ac:dyDescent="0.4">
      <c r="C3341" s="42"/>
    </row>
    <row r="3342" spans="3:3" x14ac:dyDescent="0.4">
      <c r="C3342" s="42"/>
    </row>
    <row r="3343" spans="3:3" x14ac:dyDescent="0.4">
      <c r="C3343" s="42"/>
    </row>
    <row r="3344" spans="3:3" x14ac:dyDescent="0.4">
      <c r="C3344" s="42"/>
    </row>
    <row r="3345" spans="3:3" x14ac:dyDescent="0.4">
      <c r="C3345" s="42"/>
    </row>
    <row r="3346" spans="3:3" x14ac:dyDescent="0.4">
      <c r="C3346" s="42"/>
    </row>
    <row r="3347" spans="3:3" x14ac:dyDescent="0.4">
      <c r="C3347" s="42"/>
    </row>
    <row r="3348" spans="3:3" x14ac:dyDescent="0.4">
      <c r="C3348" s="42"/>
    </row>
    <row r="3349" spans="3:3" x14ac:dyDescent="0.4">
      <c r="C3349" s="42"/>
    </row>
    <row r="3350" spans="3:3" x14ac:dyDescent="0.4">
      <c r="C3350" s="42"/>
    </row>
    <row r="3351" spans="3:3" x14ac:dyDescent="0.4">
      <c r="C3351" s="42"/>
    </row>
    <row r="3352" spans="3:3" x14ac:dyDescent="0.4">
      <c r="C3352" s="42"/>
    </row>
    <row r="3353" spans="3:3" x14ac:dyDescent="0.4">
      <c r="C3353" s="42"/>
    </row>
    <row r="3354" spans="3:3" x14ac:dyDescent="0.4">
      <c r="C3354" s="42"/>
    </row>
    <row r="3355" spans="3:3" x14ac:dyDescent="0.4">
      <c r="C3355" s="42"/>
    </row>
    <row r="3356" spans="3:3" x14ac:dyDescent="0.4">
      <c r="C3356" s="42"/>
    </row>
    <row r="3357" spans="3:3" x14ac:dyDescent="0.4">
      <c r="C3357" s="42"/>
    </row>
    <row r="3358" spans="3:3" x14ac:dyDescent="0.4">
      <c r="C3358" s="42"/>
    </row>
    <row r="3359" spans="3:3" x14ac:dyDescent="0.4">
      <c r="C3359" s="42"/>
    </row>
    <row r="3360" spans="3:3" x14ac:dyDescent="0.4">
      <c r="C3360" s="42"/>
    </row>
    <row r="3361" spans="3:3" x14ac:dyDescent="0.4">
      <c r="C3361" s="42"/>
    </row>
    <row r="3362" spans="3:3" x14ac:dyDescent="0.4">
      <c r="C3362" s="42"/>
    </row>
    <row r="3363" spans="3:3" x14ac:dyDescent="0.4">
      <c r="C3363" s="42"/>
    </row>
    <row r="3364" spans="3:3" x14ac:dyDescent="0.4">
      <c r="C3364" s="42"/>
    </row>
    <row r="3365" spans="3:3" x14ac:dyDescent="0.4">
      <c r="C3365" s="42"/>
    </row>
    <row r="3366" spans="3:3" x14ac:dyDescent="0.4">
      <c r="C3366" s="42"/>
    </row>
    <row r="3367" spans="3:3" x14ac:dyDescent="0.4">
      <c r="C3367" s="42"/>
    </row>
    <row r="3368" spans="3:3" x14ac:dyDescent="0.4">
      <c r="C3368" s="42"/>
    </row>
    <row r="3369" spans="3:3" x14ac:dyDescent="0.4">
      <c r="C3369" s="42"/>
    </row>
    <row r="3370" spans="3:3" x14ac:dyDescent="0.4">
      <c r="C3370" s="42"/>
    </row>
    <row r="3371" spans="3:3" x14ac:dyDescent="0.4">
      <c r="C3371" s="42"/>
    </row>
    <row r="3372" spans="3:3" x14ac:dyDescent="0.4">
      <c r="C3372" s="42"/>
    </row>
    <row r="3373" spans="3:3" x14ac:dyDescent="0.4">
      <c r="C3373" s="42"/>
    </row>
    <row r="3374" spans="3:3" x14ac:dyDescent="0.4">
      <c r="C3374" s="42"/>
    </row>
    <row r="3375" spans="3:3" x14ac:dyDescent="0.4">
      <c r="C3375" s="42"/>
    </row>
    <row r="3376" spans="3:3" x14ac:dyDescent="0.4">
      <c r="C3376" s="42"/>
    </row>
    <row r="3377" spans="3:3" x14ac:dyDescent="0.4">
      <c r="C3377" s="42"/>
    </row>
    <row r="3378" spans="3:3" x14ac:dyDescent="0.4">
      <c r="C3378" s="42"/>
    </row>
    <row r="3379" spans="3:3" x14ac:dyDescent="0.4">
      <c r="C3379" s="42"/>
    </row>
    <row r="3380" spans="3:3" x14ac:dyDescent="0.4">
      <c r="C3380" s="42"/>
    </row>
    <row r="3381" spans="3:3" x14ac:dyDescent="0.4">
      <c r="C3381" s="42"/>
    </row>
    <row r="3382" spans="3:3" x14ac:dyDescent="0.4">
      <c r="C3382" s="42"/>
    </row>
    <row r="3383" spans="3:3" x14ac:dyDescent="0.4">
      <c r="C3383" s="42"/>
    </row>
    <row r="3384" spans="3:3" x14ac:dyDescent="0.4">
      <c r="C3384" s="42"/>
    </row>
    <row r="3385" spans="3:3" x14ac:dyDescent="0.4">
      <c r="C3385" s="42"/>
    </row>
    <row r="3386" spans="3:3" x14ac:dyDescent="0.4">
      <c r="C3386" s="42"/>
    </row>
    <row r="3387" spans="3:3" x14ac:dyDescent="0.4">
      <c r="C3387" s="42"/>
    </row>
    <row r="3388" spans="3:3" x14ac:dyDescent="0.4">
      <c r="C3388" s="42"/>
    </row>
    <row r="3389" spans="3:3" x14ac:dyDescent="0.4">
      <c r="C3389" s="42"/>
    </row>
    <row r="3390" spans="3:3" x14ac:dyDescent="0.4">
      <c r="C3390" s="42"/>
    </row>
    <row r="3391" spans="3:3" x14ac:dyDescent="0.4">
      <c r="C3391" s="42"/>
    </row>
    <row r="3392" spans="3:3" x14ac:dyDescent="0.4">
      <c r="C3392" s="42"/>
    </row>
    <row r="3393" spans="3:3" x14ac:dyDescent="0.4">
      <c r="C3393" s="42"/>
    </row>
    <row r="3394" spans="3:3" x14ac:dyDescent="0.4">
      <c r="C3394" s="42"/>
    </row>
    <row r="3395" spans="3:3" x14ac:dyDescent="0.4">
      <c r="C3395" s="42"/>
    </row>
    <row r="3396" spans="3:3" x14ac:dyDescent="0.4">
      <c r="C3396" s="42"/>
    </row>
    <row r="3397" spans="3:3" x14ac:dyDescent="0.4">
      <c r="C3397" s="42"/>
    </row>
    <row r="3398" spans="3:3" x14ac:dyDescent="0.4">
      <c r="C3398" s="42"/>
    </row>
    <row r="3399" spans="3:3" x14ac:dyDescent="0.4">
      <c r="C3399" s="42"/>
    </row>
    <row r="3400" spans="3:3" x14ac:dyDescent="0.4">
      <c r="C3400" s="42"/>
    </row>
    <row r="3401" spans="3:3" x14ac:dyDescent="0.4">
      <c r="C3401" s="42"/>
    </row>
    <row r="3402" spans="3:3" x14ac:dyDescent="0.4">
      <c r="C3402" s="42"/>
    </row>
    <row r="3403" spans="3:3" x14ac:dyDescent="0.4">
      <c r="C3403" s="42"/>
    </row>
    <row r="3404" spans="3:3" x14ac:dyDescent="0.4">
      <c r="C3404" s="42"/>
    </row>
    <row r="3405" spans="3:3" x14ac:dyDescent="0.4">
      <c r="C3405" s="42"/>
    </row>
    <row r="3406" spans="3:3" x14ac:dyDescent="0.4">
      <c r="C3406" s="42"/>
    </row>
    <row r="3407" spans="3:3" x14ac:dyDescent="0.4">
      <c r="C3407" s="42"/>
    </row>
    <row r="3408" spans="3:3" x14ac:dyDescent="0.4">
      <c r="C3408" s="42"/>
    </row>
    <row r="3409" spans="3:3" x14ac:dyDescent="0.4">
      <c r="C3409" s="42"/>
    </row>
    <row r="3410" spans="3:3" x14ac:dyDescent="0.4">
      <c r="C3410" s="42"/>
    </row>
    <row r="3411" spans="3:3" x14ac:dyDescent="0.4">
      <c r="C3411" s="42"/>
    </row>
    <row r="3412" spans="3:3" x14ac:dyDescent="0.4">
      <c r="C3412" s="42"/>
    </row>
    <row r="3413" spans="3:3" x14ac:dyDescent="0.4">
      <c r="C3413" s="42"/>
    </row>
    <row r="3414" spans="3:3" x14ac:dyDescent="0.4">
      <c r="C3414" s="42"/>
    </row>
    <row r="3415" spans="3:3" x14ac:dyDescent="0.4">
      <c r="C3415" s="42"/>
    </row>
    <row r="3416" spans="3:3" x14ac:dyDescent="0.4">
      <c r="C3416" s="42"/>
    </row>
    <row r="3417" spans="3:3" x14ac:dyDescent="0.4">
      <c r="C3417" s="42"/>
    </row>
    <row r="3418" spans="3:3" x14ac:dyDescent="0.4">
      <c r="C3418" s="42"/>
    </row>
    <row r="3419" spans="3:3" x14ac:dyDescent="0.4">
      <c r="C3419" s="42"/>
    </row>
    <row r="3420" spans="3:3" x14ac:dyDescent="0.4">
      <c r="C3420" s="42"/>
    </row>
    <row r="3421" spans="3:3" x14ac:dyDescent="0.4">
      <c r="C3421" s="42"/>
    </row>
    <row r="3422" spans="3:3" x14ac:dyDescent="0.4">
      <c r="C3422" s="42"/>
    </row>
    <row r="3423" spans="3:3" x14ac:dyDescent="0.4">
      <c r="C3423" s="42"/>
    </row>
    <row r="3424" spans="3:3" x14ac:dyDescent="0.4">
      <c r="C3424" s="42"/>
    </row>
    <row r="3425" spans="3:3" x14ac:dyDescent="0.4">
      <c r="C3425" s="42"/>
    </row>
    <row r="3426" spans="3:3" x14ac:dyDescent="0.4">
      <c r="C3426" s="42"/>
    </row>
    <row r="3427" spans="3:3" x14ac:dyDescent="0.4">
      <c r="C3427" s="42"/>
    </row>
    <row r="3428" spans="3:3" x14ac:dyDescent="0.4">
      <c r="C3428" s="42"/>
    </row>
    <row r="3429" spans="3:3" x14ac:dyDescent="0.4">
      <c r="C3429" s="42"/>
    </row>
    <row r="3430" spans="3:3" x14ac:dyDescent="0.4">
      <c r="C3430" s="42"/>
    </row>
    <row r="3431" spans="3:3" x14ac:dyDescent="0.4">
      <c r="C3431" s="42"/>
    </row>
    <row r="3432" spans="3:3" x14ac:dyDescent="0.4">
      <c r="C3432" s="42"/>
    </row>
    <row r="3433" spans="3:3" x14ac:dyDescent="0.4">
      <c r="C3433" s="42"/>
    </row>
    <row r="3434" spans="3:3" x14ac:dyDescent="0.4">
      <c r="C3434" s="42"/>
    </row>
    <row r="3435" spans="3:3" x14ac:dyDescent="0.4">
      <c r="C3435" s="42"/>
    </row>
    <row r="3436" spans="3:3" x14ac:dyDescent="0.4">
      <c r="C3436" s="42"/>
    </row>
    <row r="3437" spans="3:3" x14ac:dyDescent="0.4">
      <c r="C3437" s="42"/>
    </row>
    <row r="3438" spans="3:3" x14ac:dyDescent="0.4">
      <c r="C3438" s="42"/>
    </row>
    <row r="3439" spans="3:3" x14ac:dyDescent="0.4">
      <c r="C3439" s="42"/>
    </row>
    <row r="3440" spans="3:3" x14ac:dyDescent="0.4">
      <c r="C3440" s="42"/>
    </row>
    <row r="3441" spans="3:3" x14ac:dyDescent="0.4">
      <c r="C3441" s="42"/>
    </row>
    <row r="3442" spans="3:3" x14ac:dyDescent="0.4">
      <c r="C3442" s="42"/>
    </row>
    <row r="3443" spans="3:3" x14ac:dyDescent="0.4">
      <c r="C3443" s="42"/>
    </row>
    <row r="3444" spans="3:3" x14ac:dyDescent="0.4">
      <c r="C3444" s="42"/>
    </row>
    <row r="3445" spans="3:3" x14ac:dyDescent="0.4">
      <c r="C3445" s="42"/>
    </row>
    <row r="3446" spans="3:3" x14ac:dyDescent="0.4">
      <c r="C3446" s="42"/>
    </row>
    <row r="3447" spans="3:3" x14ac:dyDescent="0.4">
      <c r="C3447" s="42"/>
    </row>
    <row r="3448" spans="3:3" x14ac:dyDescent="0.4">
      <c r="C3448" s="42"/>
    </row>
    <row r="3449" spans="3:3" x14ac:dyDescent="0.4">
      <c r="C3449" s="42"/>
    </row>
    <row r="3450" spans="3:3" x14ac:dyDescent="0.4">
      <c r="C3450" s="42"/>
    </row>
    <row r="3451" spans="3:3" x14ac:dyDescent="0.4">
      <c r="C3451" s="42"/>
    </row>
    <row r="3452" spans="3:3" x14ac:dyDescent="0.4">
      <c r="C3452" s="42"/>
    </row>
    <row r="3453" spans="3:3" x14ac:dyDescent="0.4">
      <c r="C3453" s="42"/>
    </row>
    <row r="3454" spans="3:3" x14ac:dyDescent="0.4">
      <c r="C3454" s="42"/>
    </row>
    <row r="3455" spans="3:3" x14ac:dyDescent="0.4">
      <c r="C3455" s="42"/>
    </row>
    <row r="3456" spans="3:3" x14ac:dyDescent="0.4">
      <c r="C3456" s="42"/>
    </row>
    <row r="3457" spans="3:3" x14ac:dyDescent="0.4">
      <c r="C3457" s="42"/>
    </row>
    <row r="3458" spans="3:3" x14ac:dyDescent="0.4">
      <c r="C3458" s="42"/>
    </row>
    <row r="3459" spans="3:3" x14ac:dyDescent="0.4">
      <c r="C3459" s="42"/>
    </row>
    <row r="3460" spans="3:3" x14ac:dyDescent="0.4">
      <c r="C3460" s="42"/>
    </row>
    <row r="3461" spans="3:3" x14ac:dyDescent="0.4">
      <c r="C3461" s="42"/>
    </row>
    <row r="3462" spans="3:3" x14ac:dyDescent="0.4">
      <c r="C3462" s="42"/>
    </row>
    <row r="3463" spans="3:3" x14ac:dyDescent="0.4">
      <c r="C3463" s="42"/>
    </row>
    <row r="3464" spans="3:3" x14ac:dyDescent="0.4">
      <c r="C3464" s="42"/>
    </row>
    <row r="3465" spans="3:3" x14ac:dyDescent="0.4">
      <c r="C3465" s="42"/>
    </row>
    <row r="3466" spans="3:3" x14ac:dyDescent="0.4">
      <c r="C3466" s="42"/>
    </row>
    <row r="3467" spans="3:3" x14ac:dyDescent="0.4">
      <c r="C3467" s="42"/>
    </row>
    <row r="3468" spans="3:3" x14ac:dyDescent="0.4">
      <c r="C3468" s="42"/>
    </row>
    <row r="3469" spans="3:3" x14ac:dyDescent="0.4">
      <c r="C3469" s="42"/>
    </row>
    <row r="3470" spans="3:3" x14ac:dyDescent="0.4">
      <c r="C3470" s="42"/>
    </row>
    <row r="3471" spans="3:3" x14ac:dyDescent="0.4">
      <c r="C3471" s="42"/>
    </row>
    <row r="3472" spans="3:3" x14ac:dyDescent="0.4">
      <c r="C3472" s="42"/>
    </row>
    <row r="3473" spans="3:3" x14ac:dyDescent="0.4">
      <c r="C3473" s="42"/>
    </row>
    <row r="3474" spans="3:3" x14ac:dyDescent="0.4">
      <c r="C3474" s="42"/>
    </row>
    <row r="3475" spans="3:3" x14ac:dyDescent="0.4">
      <c r="C3475" s="42"/>
    </row>
    <row r="3476" spans="3:3" x14ac:dyDescent="0.4">
      <c r="C3476" s="42"/>
    </row>
    <row r="3477" spans="3:3" x14ac:dyDescent="0.4">
      <c r="C3477" s="42"/>
    </row>
    <row r="3478" spans="3:3" x14ac:dyDescent="0.4">
      <c r="C3478" s="42"/>
    </row>
    <row r="3479" spans="3:3" x14ac:dyDescent="0.4">
      <c r="C3479" s="42"/>
    </row>
    <row r="3480" spans="3:3" x14ac:dyDescent="0.4">
      <c r="C3480" s="42"/>
    </row>
    <row r="3481" spans="3:3" x14ac:dyDescent="0.4">
      <c r="C3481" s="42"/>
    </row>
    <row r="3482" spans="3:3" x14ac:dyDescent="0.4">
      <c r="C3482" s="42"/>
    </row>
    <row r="3483" spans="3:3" x14ac:dyDescent="0.4">
      <c r="C3483" s="42"/>
    </row>
    <row r="3484" spans="3:3" x14ac:dyDescent="0.4">
      <c r="C3484" s="42"/>
    </row>
    <row r="3485" spans="3:3" x14ac:dyDescent="0.4">
      <c r="C3485" s="42"/>
    </row>
    <row r="3486" spans="3:3" x14ac:dyDescent="0.4">
      <c r="C3486" s="42"/>
    </row>
    <row r="3487" spans="3:3" x14ac:dyDescent="0.4">
      <c r="C3487" s="42"/>
    </row>
    <row r="3488" spans="3:3" x14ac:dyDescent="0.4">
      <c r="C3488" s="42"/>
    </row>
    <row r="3489" spans="3:3" x14ac:dyDescent="0.4">
      <c r="C3489" s="42"/>
    </row>
    <row r="3490" spans="3:3" x14ac:dyDescent="0.4">
      <c r="C3490" s="42"/>
    </row>
    <row r="3491" spans="3:3" x14ac:dyDescent="0.4">
      <c r="C3491" s="42"/>
    </row>
    <row r="3492" spans="3:3" x14ac:dyDescent="0.4">
      <c r="C3492" s="42"/>
    </row>
    <row r="3493" spans="3:3" x14ac:dyDescent="0.4">
      <c r="C3493" s="42"/>
    </row>
    <row r="3494" spans="3:3" x14ac:dyDescent="0.4">
      <c r="C3494" s="42"/>
    </row>
    <row r="3495" spans="3:3" x14ac:dyDescent="0.4">
      <c r="C3495" s="42"/>
    </row>
    <row r="3496" spans="3:3" x14ac:dyDescent="0.4">
      <c r="C3496" s="42"/>
    </row>
    <row r="3497" spans="3:3" x14ac:dyDescent="0.4">
      <c r="C3497" s="42"/>
    </row>
    <row r="3498" spans="3:3" x14ac:dyDescent="0.4">
      <c r="C3498" s="42"/>
    </row>
    <row r="3499" spans="3:3" x14ac:dyDescent="0.4">
      <c r="C3499" s="42"/>
    </row>
    <row r="3500" spans="3:3" x14ac:dyDescent="0.4">
      <c r="C3500" s="42"/>
    </row>
    <row r="3501" spans="3:3" x14ac:dyDescent="0.4">
      <c r="C3501" s="42"/>
    </row>
    <row r="3502" spans="3:3" x14ac:dyDescent="0.4">
      <c r="C3502" s="42"/>
    </row>
    <row r="3503" spans="3:3" x14ac:dyDescent="0.4">
      <c r="C3503" s="42"/>
    </row>
    <row r="3504" spans="3:3" x14ac:dyDescent="0.4">
      <c r="C3504" s="42"/>
    </row>
    <row r="3505" spans="3:3" x14ac:dyDescent="0.4">
      <c r="C3505" s="42"/>
    </row>
    <row r="3506" spans="3:3" x14ac:dyDescent="0.4">
      <c r="C3506" s="42"/>
    </row>
    <row r="3507" spans="3:3" x14ac:dyDescent="0.4">
      <c r="C3507" s="42"/>
    </row>
    <row r="3508" spans="3:3" x14ac:dyDescent="0.4">
      <c r="C3508" s="42"/>
    </row>
    <row r="3509" spans="3:3" x14ac:dyDescent="0.4">
      <c r="C3509" s="42"/>
    </row>
    <row r="3510" spans="3:3" x14ac:dyDescent="0.4">
      <c r="C3510" s="42"/>
    </row>
    <row r="3511" spans="3:3" x14ac:dyDescent="0.4">
      <c r="C3511" s="42"/>
    </row>
    <row r="3512" spans="3:3" x14ac:dyDescent="0.4">
      <c r="C3512" s="42"/>
    </row>
    <row r="3513" spans="3:3" x14ac:dyDescent="0.4">
      <c r="C3513" s="42"/>
    </row>
    <row r="3514" spans="3:3" x14ac:dyDescent="0.4">
      <c r="C3514" s="42"/>
    </row>
    <row r="3515" spans="3:3" x14ac:dyDescent="0.4">
      <c r="C3515" s="42"/>
    </row>
    <row r="3516" spans="3:3" x14ac:dyDescent="0.4">
      <c r="C3516" s="42"/>
    </row>
    <row r="3517" spans="3:3" x14ac:dyDescent="0.4">
      <c r="C3517" s="42"/>
    </row>
    <row r="3518" spans="3:3" x14ac:dyDescent="0.4">
      <c r="C3518" s="42"/>
    </row>
    <row r="3519" spans="3:3" x14ac:dyDescent="0.4">
      <c r="C3519" s="42"/>
    </row>
    <row r="3520" spans="3:3" x14ac:dyDescent="0.4">
      <c r="C3520" s="42"/>
    </row>
    <row r="3521" spans="3:3" x14ac:dyDescent="0.4">
      <c r="C3521" s="42"/>
    </row>
    <row r="3522" spans="3:3" x14ac:dyDescent="0.4">
      <c r="C3522" s="42"/>
    </row>
    <row r="3523" spans="3:3" x14ac:dyDescent="0.4">
      <c r="C3523" s="42"/>
    </row>
    <row r="3524" spans="3:3" x14ac:dyDescent="0.4">
      <c r="C3524" s="42"/>
    </row>
    <row r="3525" spans="3:3" x14ac:dyDescent="0.4">
      <c r="C3525" s="42"/>
    </row>
    <row r="3526" spans="3:3" x14ac:dyDescent="0.4">
      <c r="C3526" s="42"/>
    </row>
    <row r="3527" spans="3:3" x14ac:dyDescent="0.4">
      <c r="C3527" s="42"/>
    </row>
    <row r="3528" spans="3:3" x14ac:dyDescent="0.4">
      <c r="C3528" s="42"/>
    </row>
    <row r="3529" spans="3:3" x14ac:dyDescent="0.4">
      <c r="C3529" s="42"/>
    </row>
    <row r="3530" spans="3:3" x14ac:dyDescent="0.4">
      <c r="C3530" s="42"/>
    </row>
    <row r="3531" spans="3:3" x14ac:dyDescent="0.4">
      <c r="C3531" s="42"/>
    </row>
    <row r="3532" spans="3:3" x14ac:dyDescent="0.4">
      <c r="C3532" s="42"/>
    </row>
    <row r="3533" spans="3:3" x14ac:dyDescent="0.4">
      <c r="C3533" s="42"/>
    </row>
    <row r="3534" spans="3:3" x14ac:dyDescent="0.4">
      <c r="C3534" s="42"/>
    </row>
    <row r="3535" spans="3:3" x14ac:dyDescent="0.4">
      <c r="C3535" s="42"/>
    </row>
    <row r="3536" spans="3:3" x14ac:dyDescent="0.4">
      <c r="C3536" s="42"/>
    </row>
    <row r="3537" spans="3:3" x14ac:dyDescent="0.4">
      <c r="C3537" s="42"/>
    </row>
    <row r="3538" spans="3:3" x14ac:dyDescent="0.4">
      <c r="C3538" s="42"/>
    </row>
    <row r="3539" spans="3:3" x14ac:dyDescent="0.4">
      <c r="C3539" s="42"/>
    </row>
    <row r="3540" spans="3:3" x14ac:dyDescent="0.4">
      <c r="C3540" s="42"/>
    </row>
    <row r="3541" spans="3:3" x14ac:dyDescent="0.4">
      <c r="C3541" s="42"/>
    </row>
    <row r="3542" spans="3:3" x14ac:dyDescent="0.4">
      <c r="C3542" s="42"/>
    </row>
    <row r="3543" spans="3:3" x14ac:dyDescent="0.4">
      <c r="C3543" s="42"/>
    </row>
    <row r="3544" spans="3:3" x14ac:dyDescent="0.4">
      <c r="C3544" s="42"/>
    </row>
    <row r="3545" spans="3:3" x14ac:dyDescent="0.4">
      <c r="C3545" s="42"/>
    </row>
    <row r="3546" spans="3:3" x14ac:dyDescent="0.4">
      <c r="C3546" s="42"/>
    </row>
    <row r="3547" spans="3:3" x14ac:dyDescent="0.4">
      <c r="C3547" s="42"/>
    </row>
    <row r="3548" spans="3:3" x14ac:dyDescent="0.4">
      <c r="C3548" s="42"/>
    </row>
    <row r="3549" spans="3:3" x14ac:dyDescent="0.4">
      <c r="C3549" s="42"/>
    </row>
    <row r="3550" spans="3:3" x14ac:dyDescent="0.4">
      <c r="C3550" s="42"/>
    </row>
    <row r="3551" spans="3:3" x14ac:dyDescent="0.4">
      <c r="C3551" s="42"/>
    </row>
    <row r="3552" spans="3:3" x14ac:dyDescent="0.4">
      <c r="C3552" s="42"/>
    </row>
    <row r="3553" spans="3:3" x14ac:dyDescent="0.4">
      <c r="C3553" s="42"/>
    </row>
    <row r="3554" spans="3:3" x14ac:dyDescent="0.4">
      <c r="C3554" s="42"/>
    </row>
    <row r="3555" spans="3:3" x14ac:dyDescent="0.4">
      <c r="C3555" s="42"/>
    </row>
    <row r="3556" spans="3:3" x14ac:dyDescent="0.4">
      <c r="C3556" s="42"/>
    </row>
    <row r="3557" spans="3:3" x14ac:dyDescent="0.4">
      <c r="C3557" s="42"/>
    </row>
    <row r="3558" spans="3:3" x14ac:dyDescent="0.4">
      <c r="C3558" s="42"/>
    </row>
    <row r="3559" spans="3:3" x14ac:dyDescent="0.4">
      <c r="C3559" s="42"/>
    </row>
    <row r="3560" spans="3:3" x14ac:dyDescent="0.4">
      <c r="C3560" s="42"/>
    </row>
    <row r="3561" spans="3:3" x14ac:dyDescent="0.4">
      <c r="C3561" s="42"/>
    </row>
    <row r="3562" spans="3:3" x14ac:dyDescent="0.4">
      <c r="C3562" s="42"/>
    </row>
    <row r="3563" spans="3:3" x14ac:dyDescent="0.4">
      <c r="C3563" s="42"/>
    </row>
    <row r="3564" spans="3:3" x14ac:dyDescent="0.4">
      <c r="C3564" s="42"/>
    </row>
    <row r="3565" spans="3:3" x14ac:dyDescent="0.4">
      <c r="C3565" s="42"/>
    </row>
    <row r="3566" spans="3:3" x14ac:dyDescent="0.4">
      <c r="C3566" s="42"/>
    </row>
    <row r="3567" spans="3:3" x14ac:dyDescent="0.4">
      <c r="C3567" s="42"/>
    </row>
    <row r="3568" spans="3:3" x14ac:dyDescent="0.4">
      <c r="C3568" s="42"/>
    </row>
    <row r="3569" spans="3:3" x14ac:dyDescent="0.4">
      <c r="C3569" s="42"/>
    </row>
    <row r="3570" spans="3:3" x14ac:dyDescent="0.4">
      <c r="C3570" s="42"/>
    </row>
    <row r="3571" spans="3:3" x14ac:dyDescent="0.4">
      <c r="C3571" s="42"/>
    </row>
    <row r="3572" spans="3:3" x14ac:dyDescent="0.4">
      <c r="C3572" s="42"/>
    </row>
    <row r="3573" spans="3:3" x14ac:dyDescent="0.4">
      <c r="C3573" s="42"/>
    </row>
    <row r="3574" spans="3:3" x14ac:dyDescent="0.4">
      <c r="C3574" s="42"/>
    </row>
    <row r="3575" spans="3:3" x14ac:dyDescent="0.4">
      <c r="C3575" s="42"/>
    </row>
    <row r="3576" spans="3:3" x14ac:dyDescent="0.4">
      <c r="C3576" s="42"/>
    </row>
    <row r="3577" spans="3:3" x14ac:dyDescent="0.4">
      <c r="C3577" s="42"/>
    </row>
    <row r="3578" spans="3:3" x14ac:dyDescent="0.4">
      <c r="C3578" s="42"/>
    </row>
    <row r="3579" spans="3:3" x14ac:dyDescent="0.4">
      <c r="C3579" s="42"/>
    </row>
    <row r="3580" spans="3:3" x14ac:dyDescent="0.4">
      <c r="C3580" s="42"/>
    </row>
    <row r="3581" spans="3:3" x14ac:dyDescent="0.4">
      <c r="C3581" s="42"/>
    </row>
    <row r="3582" spans="3:3" x14ac:dyDescent="0.4">
      <c r="C3582" s="42"/>
    </row>
    <row r="3583" spans="3:3" x14ac:dyDescent="0.4">
      <c r="C3583" s="42"/>
    </row>
    <row r="3584" spans="3:3" x14ac:dyDescent="0.4">
      <c r="C3584" s="42"/>
    </row>
    <row r="3585" spans="3:3" x14ac:dyDescent="0.4">
      <c r="C3585" s="42"/>
    </row>
    <row r="3586" spans="3:3" x14ac:dyDescent="0.4">
      <c r="C3586" s="42"/>
    </row>
    <row r="3587" spans="3:3" x14ac:dyDescent="0.4">
      <c r="C3587" s="42"/>
    </row>
    <row r="3588" spans="3:3" x14ac:dyDescent="0.4">
      <c r="C3588" s="42"/>
    </row>
    <row r="3589" spans="3:3" x14ac:dyDescent="0.4">
      <c r="C3589" s="42"/>
    </row>
    <row r="3590" spans="3:3" x14ac:dyDescent="0.4">
      <c r="C3590" s="42"/>
    </row>
    <row r="3591" spans="3:3" x14ac:dyDescent="0.4">
      <c r="C3591" s="42"/>
    </row>
    <row r="3592" spans="3:3" x14ac:dyDescent="0.4">
      <c r="C3592" s="42"/>
    </row>
    <row r="3593" spans="3:3" x14ac:dyDescent="0.4">
      <c r="C3593" s="42"/>
    </row>
    <row r="3594" spans="3:3" x14ac:dyDescent="0.4">
      <c r="C3594" s="42"/>
    </row>
    <row r="3595" spans="3:3" x14ac:dyDescent="0.4">
      <c r="C3595" s="42"/>
    </row>
    <row r="3596" spans="3:3" x14ac:dyDescent="0.4">
      <c r="C3596" s="42"/>
    </row>
    <row r="3597" spans="3:3" x14ac:dyDescent="0.4">
      <c r="C3597" s="42"/>
    </row>
    <row r="3598" spans="3:3" x14ac:dyDescent="0.4">
      <c r="C3598" s="42"/>
    </row>
    <row r="3599" spans="3:3" x14ac:dyDescent="0.4">
      <c r="C3599" s="42"/>
    </row>
    <row r="3600" spans="3:3" x14ac:dyDescent="0.4">
      <c r="C3600" s="42"/>
    </row>
    <row r="3601" spans="3:3" x14ac:dyDescent="0.4">
      <c r="C3601" s="42"/>
    </row>
    <row r="3602" spans="3:3" x14ac:dyDescent="0.4">
      <c r="C3602" s="42"/>
    </row>
    <row r="3603" spans="3:3" x14ac:dyDescent="0.4">
      <c r="C3603" s="42"/>
    </row>
    <row r="3604" spans="3:3" x14ac:dyDescent="0.4">
      <c r="C3604" s="42"/>
    </row>
    <row r="3605" spans="3:3" x14ac:dyDescent="0.4">
      <c r="C3605" s="42"/>
    </row>
    <row r="3606" spans="3:3" x14ac:dyDescent="0.4">
      <c r="C3606" s="42"/>
    </row>
    <row r="3607" spans="3:3" x14ac:dyDescent="0.4">
      <c r="C3607" s="42"/>
    </row>
    <row r="3608" spans="3:3" x14ac:dyDescent="0.4">
      <c r="C3608" s="42"/>
    </row>
    <row r="3609" spans="3:3" x14ac:dyDescent="0.4">
      <c r="C3609" s="42"/>
    </row>
    <row r="3610" spans="3:3" x14ac:dyDescent="0.4">
      <c r="C3610" s="42"/>
    </row>
    <row r="3611" spans="3:3" x14ac:dyDescent="0.4">
      <c r="C3611" s="42"/>
    </row>
    <row r="3612" spans="3:3" x14ac:dyDescent="0.4">
      <c r="C3612" s="42"/>
    </row>
    <row r="3613" spans="3:3" x14ac:dyDescent="0.4">
      <c r="C3613" s="42"/>
    </row>
    <row r="3614" spans="3:3" x14ac:dyDescent="0.4">
      <c r="C3614" s="42"/>
    </row>
    <row r="3615" spans="3:3" x14ac:dyDescent="0.4">
      <c r="C3615" s="42"/>
    </row>
    <row r="3616" spans="3:3" x14ac:dyDescent="0.4">
      <c r="C3616" s="42"/>
    </row>
    <row r="3617" spans="3:3" x14ac:dyDescent="0.4">
      <c r="C3617" s="42"/>
    </row>
    <row r="3618" spans="3:3" x14ac:dyDescent="0.4">
      <c r="C3618" s="42"/>
    </row>
    <row r="3619" spans="3:3" x14ac:dyDescent="0.4">
      <c r="C3619" s="42"/>
    </row>
    <row r="3620" spans="3:3" x14ac:dyDescent="0.4">
      <c r="C3620" s="42"/>
    </row>
    <row r="3621" spans="3:3" x14ac:dyDescent="0.4">
      <c r="C3621" s="42"/>
    </row>
    <row r="3622" spans="3:3" x14ac:dyDescent="0.4">
      <c r="C3622" s="42"/>
    </row>
    <row r="3623" spans="3:3" x14ac:dyDescent="0.4">
      <c r="C3623" s="42"/>
    </row>
    <row r="3624" spans="3:3" x14ac:dyDescent="0.4">
      <c r="C3624" s="42"/>
    </row>
    <row r="3625" spans="3:3" x14ac:dyDescent="0.4">
      <c r="C3625" s="42"/>
    </row>
    <row r="3626" spans="3:3" x14ac:dyDescent="0.4">
      <c r="C3626" s="42"/>
    </row>
    <row r="3627" spans="3:3" x14ac:dyDescent="0.4">
      <c r="C3627" s="42"/>
    </row>
    <row r="3628" spans="3:3" x14ac:dyDescent="0.4">
      <c r="C3628" s="42"/>
    </row>
    <row r="3629" spans="3:3" x14ac:dyDescent="0.4">
      <c r="C3629" s="42"/>
    </row>
    <row r="3630" spans="3:3" x14ac:dyDescent="0.4">
      <c r="C3630" s="42"/>
    </row>
    <row r="3631" spans="3:3" x14ac:dyDescent="0.4">
      <c r="C3631" s="42"/>
    </row>
    <row r="3632" spans="3:3" x14ac:dyDescent="0.4">
      <c r="C3632" s="42"/>
    </row>
    <row r="3633" spans="3:3" x14ac:dyDescent="0.4">
      <c r="C3633" s="42"/>
    </row>
    <row r="3634" spans="3:3" x14ac:dyDescent="0.4">
      <c r="C3634" s="42"/>
    </row>
    <row r="3635" spans="3:3" x14ac:dyDescent="0.4">
      <c r="C3635" s="42"/>
    </row>
    <row r="3636" spans="3:3" x14ac:dyDescent="0.4">
      <c r="C3636" s="42"/>
    </row>
    <row r="3637" spans="3:3" x14ac:dyDescent="0.4">
      <c r="C3637" s="42"/>
    </row>
    <row r="3638" spans="3:3" x14ac:dyDescent="0.4">
      <c r="C3638" s="42"/>
    </row>
    <row r="3639" spans="3:3" x14ac:dyDescent="0.4">
      <c r="C3639" s="42"/>
    </row>
    <row r="3640" spans="3:3" x14ac:dyDescent="0.4">
      <c r="C3640" s="42"/>
    </row>
    <row r="3641" spans="3:3" x14ac:dyDescent="0.4">
      <c r="C3641" s="42"/>
    </row>
    <row r="3642" spans="3:3" x14ac:dyDescent="0.4">
      <c r="C3642" s="42"/>
    </row>
    <row r="3643" spans="3:3" x14ac:dyDescent="0.4">
      <c r="C3643" s="42"/>
    </row>
    <row r="3644" spans="3:3" x14ac:dyDescent="0.4">
      <c r="C3644" s="42"/>
    </row>
    <row r="3645" spans="3:3" x14ac:dyDescent="0.4">
      <c r="C3645" s="42"/>
    </row>
    <row r="3646" spans="3:3" x14ac:dyDescent="0.4">
      <c r="C3646" s="42"/>
    </row>
    <row r="3647" spans="3:3" x14ac:dyDescent="0.4">
      <c r="C3647" s="42"/>
    </row>
    <row r="3648" spans="3:3" x14ac:dyDescent="0.4">
      <c r="C3648" s="42"/>
    </row>
    <row r="3649" spans="3:3" x14ac:dyDescent="0.4">
      <c r="C3649" s="42"/>
    </row>
    <row r="3650" spans="3:3" x14ac:dyDescent="0.4">
      <c r="C3650" s="42"/>
    </row>
    <row r="3651" spans="3:3" x14ac:dyDescent="0.4">
      <c r="C3651" s="42"/>
    </row>
    <row r="3652" spans="3:3" x14ac:dyDescent="0.4">
      <c r="C3652" s="42"/>
    </row>
    <row r="3653" spans="3:3" x14ac:dyDescent="0.4">
      <c r="C3653" s="42"/>
    </row>
    <row r="3654" spans="3:3" x14ac:dyDescent="0.4">
      <c r="C3654" s="42"/>
    </row>
    <row r="3655" spans="3:3" x14ac:dyDescent="0.4">
      <c r="C3655" s="42"/>
    </row>
    <row r="3656" spans="3:3" x14ac:dyDescent="0.4">
      <c r="C3656" s="42"/>
    </row>
    <row r="3657" spans="3:3" x14ac:dyDescent="0.4">
      <c r="C3657" s="42"/>
    </row>
    <row r="3658" spans="3:3" x14ac:dyDescent="0.4">
      <c r="C3658" s="42"/>
    </row>
    <row r="3659" spans="3:3" x14ac:dyDescent="0.4">
      <c r="C3659" s="42"/>
    </row>
    <row r="3660" spans="3:3" x14ac:dyDescent="0.4">
      <c r="C3660" s="42"/>
    </row>
    <row r="3661" spans="3:3" x14ac:dyDescent="0.4">
      <c r="C3661" s="42"/>
    </row>
    <row r="3662" spans="3:3" x14ac:dyDescent="0.4">
      <c r="C3662" s="42"/>
    </row>
    <row r="3663" spans="3:3" x14ac:dyDescent="0.4">
      <c r="C3663" s="42"/>
    </row>
    <row r="3664" spans="3:3" x14ac:dyDescent="0.4">
      <c r="C3664" s="42"/>
    </row>
    <row r="3665" spans="3:3" x14ac:dyDescent="0.4">
      <c r="C3665" s="42"/>
    </row>
    <row r="3666" spans="3:3" x14ac:dyDescent="0.4">
      <c r="C3666" s="42"/>
    </row>
    <row r="3667" spans="3:3" x14ac:dyDescent="0.4">
      <c r="C3667" s="42"/>
    </row>
    <row r="3668" spans="3:3" x14ac:dyDescent="0.4">
      <c r="C3668" s="42"/>
    </row>
    <row r="3669" spans="3:3" x14ac:dyDescent="0.4">
      <c r="C3669" s="42"/>
    </row>
    <row r="3670" spans="3:3" x14ac:dyDescent="0.4">
      <c r="C3670" s="42"/>
    </row>
    <row r="3671" spans="3:3" x14ac:dyDescent="0.4">
      <c r="C3671" s="42"/>
    </row>
    <row r="3672" spans="3:3" x14ac:dyDescent="0.4">
      <c r="C3672" s="42"/>
    </row>
    <row r="3673" spans="3:3" x14ac:dyDescent="0.4">
      <c r="C3673" s="42"/>
    </row>
    <row r="3674" spans="3:3" x14ac:dyDescent="0.4">
      <c r="C3674" s="42"/>
    </row>
    <row r="3675" spans="3:3" x14ac:dyDescent="0.4">
      <c r="C3675" s="42"/>
    </row>
    <row r="3676" spans="3:3" x14ac:dyDescent="0.4">
      <c r="C3676" s="42"/>
    </row>
    <row r="3677" spans="3:3" x14ac:dyDescent="0.4">
      <c r="C3677" s="42"/>
    </row>
    <row r="3678" spans="3:3" x14ac:dyDescent="0.4">
      <c r="C3678" s="42"/>
    </row>
    <row r="3679" spans="3:3" x14ac:dyDescent="0.4">
      <c r="C3679" s="42"/>
    </row>
    <row r="3680" spans="3:3" x14ac:dyDescent="0.4">
      <c r="C3680" s="42"/>
    </row>
  </sheetData>
  <mergeCells count="15">
    <mergeCell ref="C26:D26"/>
    <mergeCell ref="M26:N26"/>
    <mergeCell ref="C21:E21"/>
    <mergeCell ref="M21:P21"/>
    <mergeCell ref="C22:E22"/>
    <mergeCell ref="M22:P22"/>
    <mergeCell ref="C25:D25"/>
    <mergeCell ref="M25:N25"/>
    <mergeCell ref="L5:P5"/>
    <mergeCell ref="U14:W14"/>
    <mergeCell ref="U15:Y16"/>
    <mergeCell ref="U32:Y32"/>
    <mergeCell ref="U33:Y34"/>
    <mergeCell ref="U23:Y23"/>
    <mergeCell ref="U24:Y25"/>
  </mergeCells>
  <phoneticPr fontId="4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X3678"/>
  <sheetViews>
    <sheetView zoomScale="85" zoomScaleNormal="85" workbookViewId="0">
      <selection activeCell="H15" sqref="H15"/>
    </sheetView>
  </sheetViews>
  <sheetFormatPr defaultRowHeight="17.399999999999999" outlineLevelCol="2" x14ac:dyDescent="0.4"/>
  <cols>
    <col min="1" max="1" width="4.59765625" style="1" customWidth="1"/>
    <col min="2" max="2" width="4.3984375" style="12" customWidth="1"/>
    <col min="3" max="3" width="10.69921875" style="12" bestFit="1" customWidth="1"/>
    <col min="4" max="4" width="35.59765625" style="12"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3.69921875" style="12" hidden="1" customWidth="1" outlineLevel="2"/>
    <col min="16" max="16" width="30" style="12" customWidth="1" outlineLevel="1" collapsed="1"/>
    <col min="17" max="17" width="9.09765625" style="12" customWidth="1" outlineLevel="1"/>
    <col min="18" max="19" width="9.09765625" style="1" customWidth="1" outlineLevel="1"/>
    <col min="20" max="50" width="9.09765625" style="1"/>
  </cols>
  <sheetData>
    <row r="1" spans="1:19" s="1" customFormat="1" ht="5.0999999999999996" customHeight="1" x14ac:dyDescent="0.4">
      <c r="B1" s="12"/>
      <c r="C1" s="12"/>
      <c r="D1" s="12"/>
      <c r="E1" s="12"/>
      <c r="F1" s="12"/>
      <c r="G1" s="12"/>
      <c r="H1" s="12"/>
      <c r="I1" s="12"/>
      <c r="J1" s="12"/>
      <c r="K1" s="12"/>
      <c r="L1" s="12"/>
      <c r="M1" s="12"/>
      <c r="N1" s="12"/>
      <c r="O1" s="12"/>
      <c r="P1" s="12"/>
      <c r="Q1" s="12"/>
    </row>
    <row r="2" spans="1:19" s="1" customFormat="1" ht="15" customHeight="1" x14ac:dyDescent="0.4">
      <c r="B2" s="12"/>
      <c r="C2" s="12"/>
      <c r="D2" s="12"/>
      <c r="E2" s="12"/>
      <c r="F2" s="12"/>
      <c r="G2" s="12"/>
      <c r="H2" s="12"/>
      <c r="I2" s="12"/>
      <c r="J2" s="12"/>
      <c r="K2" s="12"/>
      <c r="L2" s="12"/>
      <c r="M2" s="12"/>
      <c r="N2" s="12"/>
      <c r="O2" s="12"/>
      <c r="P2" s="12"/>
      <c r="Q2" s="12"/>
    </row>
    <row r="3" spans="1:19" s="1" customFormat="1" ht="15" customHeight="1" x14ac:dyDescent="0.4">
      <c r="B3" s="12"/>
      <c r="C3" s="12"/>
      <c r="D3" s="12"/>
      <c r="E3" s="12"/>
      <c r="F3" s="12"/>
      <c r="G3" s="12"/>
      <c r="H3" s="12"/>
      <c r="I3" s="12"/>
      <c r="J3" s="12"/>
      <c r="K3" s="12"/>
      <c r="L3" s="12"/>
      <c r="M3" s="12"/>
      <c r="N3" s="12"/>
      <c r="O3" s="12"/>
      <c r="P3" s="12"/>
      <c r="Q3" s="12"/>
    </row>
    <row r="4" spans="1:19" s="1" customFormat="1" ht="15" customHeight="1" x14ac:dyDescent="0.4">
      <c r="B4" s="12"/>
      <c r="C4" s="12"/>
      <c r="D4" s="12"/>
      <c r="E4" s="12"/>
      <c r="F4" s="12"/>
      <c r="G4" s="12"/>
      <c r="H4" s="12"/>
      <c r="I4" s="12"/>
      <c r="J4" s="12"/>
      <c r="K4" s="12"/>
      <c r="L4" s="12"/>
      <c r="M4" s="12"/>
      <c r="N4" s="12"/>
      <c r="O4" s="12"/>
      <c r="P4" s="12"/>
      <c r="Q4" s="12"/>
    </row>
    <row r="5" spans="1:19" s="1" customFormat="1" ht="15" customHeight="1" x14ac:dyDescent="0.4">
      <c r="B5" s="12"/>
      <c r="C5" s="12"/>
      <c r="D5" s="12"/>
      <c r="E5" s="12"/>
      <c r="F5" s="12"/>
      <c r="G5" s="12"/>
      <c r="H5" s="12"/>
      <c r="I5" s="12"/>
      <c r="J5" s="12"/>
      <c r="K5" s="12"/>
      <c r="L5" s="12"/>
      <c r="M5" s="12"/>
      <c r="N5" s="12"/>
      <c r="O5" s="12"/>
      <c r="P5" s="12"/>
      <c r="Q5" s="12"/>
    </row>
    <row r="6" spans="1:19" s="1" customFormat="1" ht="30" customHeight="1" thickBot="1" x14ac:dyDescent="0.6">
      <c r="B6" s="11" t="s">
        <v>28</v>
      </c>
      <c r="C6" s="12"/>
      <c r="D6" s="12"/>
      <c r="E6" s="12"/>
      <c r="F6" s="12"/>
      <c r="G6" s="12"/>
      <c r="H6" s="12"/>
      <c r="I6" s="12"/>
      <c r="J6" s="12"/>
      <c r="K6" s="12"/>
      <c r="L6" s="11" t="s">
        <v>43</v>
      </c>
      <c r="M6" s="10"/>
      <c r="N6" s="12"/>
      <c r="O6" s="12"/>
      <c r="P6" s="12"/>
      <c r="Q6" s="12"/>
    </row>
    <row r="7" spans="1:19" s="1" customFormat="1" x14ac:dyDescent="0.4">
      <c r="B7" s="14"/>
      <c r="C7" s="15"/>
      <c r="D7" s="16"/>
      <c r="E7" s="15"/>
      <c r="F7" s="15"/>
      <c r="G7" s="15"/>
      <c r="H7" s="15"/>
      <c r="I7" s="15"/>
      <c r="J7" s="17"/>
      <c r="K7" s="18"/>
      <c r="L7" s="14"/>
      <c r="M7" s="15"/>
      <c r="N7" s="15"/>
      <c r="O7" s="15"/>
      <c r="P7" s="15"/>
      <c r="Q7" s="15"/>
      <c r="R7" s="3"/>
    </row>
    <row r="8" spans="1:19" s="1" customFormat="1" ht="19.2" x14ac:dyDescent="0.4">
      <c r="B8" s="19"/>
      <c r="C8" s="20" t="s">
        <v>0</v>
      </c>
      <c r="D8" s="21" t="s">
        <v>1</v>
      </c>
      <c r="E8" s="18"/>
      <c r="F8" s="18"/>
      <c r="G8" s="18"/>
      <c r="H8" s="18"/>
      <c r="I8" s="18"/>
      <c r="J8" s="22"/>
      <c r="K8" s="18"/>
      <c r="L8" s="19"/>
      <c r="M8" s="23" t="s">
        <v>57</v>
      </c>
      <c r="N8" s="24"/>
      <c r="O8" s="25"/>
      <c r="P8" s="25"/>
      <c r="Q8" s="25"/>
      <c r="R8" s="4"/>
    </row>
    <row r="9" spans="1:19" s="1" customFormat="1" ht="19.2" x14ac:dyDescent="0.4">
      <c r="B9" s="19"/>
      <c r="C9" s="18"/>
      <c r="D9" s="18"/>
      <c r="E9" s="18"/>
      <c r="F9" s="18"/>
      <c r="G9" s="18"/>
      <c r="H9" s="18"/>
      <c r="I9" s="18"/>
      <c r="J9" s="22"/>
      <c r="K9" s="18"/>
      <c r="L9" s="19"/>
      <c r="M9" s="26"/>
      <c r="N9" s="26"/>
      <c r="O9" s="26" t="s">
        <v>18</v>
      </c>
      <c r="P9" s="26"/>
      <c r="Q9" s="26"/>
      <c r="R9" s="4"/>
    </row>
    <row r="10" spans="1:19" s="1" customFormat="1" ht="19.2" x14ac:dyDescent="0.45">
      <c r="B10" s="19"/>
      <c r="C10" s="18"/>
      <c r="D10" s="18"/>
      <c r="E10" s="18"/>
      <c r="F10" s="18"/>
      <c r="G10" s="18"/>
      <c r="H10" s="18"/>
      <c r="I10" s="18"/>
      <c r="J10" s="22"/>
      <c r="K10" s="18"/>
      <c r="L10" s="19"/>
      <c r="M10" s="20" t="s">
        <v>362</v>
      </c>
      <c r="N10" s="27" t="str">
        <f>IF(Volatility_Interval="","",Volatility_Interval)</f>
        <v>1y</v>
      </c>
      <c r="O10" s="28" t="str">
        <f>IF($N$10="","Calc_Interval=1y","Calc_Interval="&amp;$N$10)</f>
        <v>Calc_Interval=1y</v>
      </c>
      <c r="P10" s="26"/>
      <c r="Q10" s="26"/>
      <c r="R10" s="6"/>
    </row>
    <row r="11" spans="1:19" s="1" customFormat="1" ht="19.2" x14ac:dyDescent="0.4">
      <c r="B11" s="19"/>
      <c r="C11" s="29"/>
      <c r="D11" s="30" t="s">
        <v>10</v>
      </c>
      <c r="E11" s="30" t="s">
        <v>11</v>
      </c>
      <c r="F11" s="30" t="s">
        <v>18</v>
      </c>
      <c r="G11" s="30" t="s">
        <v>13</v>
      </c>
      <c r="H11" s="30" t="s">
        <v>40</v>
      </c>
      <c r="I11" s="18"/>
      <c r="J11" s="22"/>
      <c r="K11" s="18"/>
      <c r="L11" s="19"/>
      <c r="M11" s="20" t="s">
        <v>363</v>
      </c>
      <c r="N11" s="28" t="str">
        <f>IF(Volatility_Per="","",Volatility_Per)</f>
        <v/>
      </c>
      <c r="O11" s="28" t="str">
        <f>IF($N11="","",",Per="&amp;$N11)</f>
        <v/>
      </c>
      <c r="P11" s="26"/>
      <c r="Q11" s="26"/>
      <c r="R11" s="4"/>
    </row>
    <row r="12" spans="1:19" s="1" customFormat="1" ht="34.799999999999997" x14ac:dyDescent="0.4">
      <c r="B12" s="19"/>
      <c r="C12" s="30" t="s">
        <v>6</v>
      </c>
      <c r="D12" s="20" t="s">
        <v>74</v>
      </c>
      <c r="E12" s="21" t="s">
        <v>3</v>
      </c>
      <c r="F12" s="28" t="str">
        <f>IF(Volatility_Interval="","Calc_Interval=1y","Calc_Interval="&amp;Volatility_Interval)</f>
        <v>Calc_Interval=1y</v>
      </c>
      <c r="G12" s="28" t="s">
        <v>3</v>
      </c>
      <c r="H12" s="76" t="s">
        <v>368</v>
      </c>
      <c r="I12" s="18"/>
      <c r="J12" s="22"/>
      <c r="K12" s="18"/>
      <c r="L12" s="19"/>
      <c r="M12" s="20" t="s">
        <v>361</v>
      </c>
      <c r="N12" s="28" t="str">
        <f>IF(Volatility_Currency="","",Volatility_Currency)</f>
        <v/>
      </c>
      <c r="O12" s="28" t="str">
        <f>IF($N12="","",",Currency="&amp;$N12)</f>
        <v/>
      </c>
      <c r="P12" s="26"/>
      <c r="Q12" s="26"/>
      <c r="R12" s="4"/>
    </row>
    <row r="13" spans="1:19" s="1" customFormat="1" ht="19.2" x14ac:dyDescent="0.4">
      <c r="B13" s="19"/>
      <c r="C13" s="30" t="s">
        <v>7</v>
      </c>
      <c r="D13" s="20" t="s">
        <v>19</v>
      </c>
      <c r="E13" s="21"/>
      <c r="F13" s="28" t="str">
        <f>IF(Volatility_Per="","",",Per="&amp;Volatility_Per)</f>
        <v/>
      </c>
      <c r="G13" s="28" t="s">
        <v>14</v>
      </c>
      <c r="H13" s="28" t="s">
        <v>37</v>
      </c>
      <c r="I13" s="18"/>
      <c r="J13" s="22"/>
      <c r="K13" s="18"/>
      <c r="L13" s="19"/>
      <c r="M13" s="31"/>
      <c r="N13" s="31"/>
      <c r="O13" s="31"/>
      <c r="P13" s="31"/>
      <c r="Q13" s="31"/>
      <c r="R13" s="4"/>
    </row>
    <row r="14" spans="1:19" s="1" customFormat="1" ht="19.2" x14ac:dyDescent="0.4">
      <c r="B14" s="19"/>
      <c r="C14" s="30" t="s">
        <v>8</v>
      </c>
      <c r="D14" s="20" t="s">
        <v>16</v>
      </c>
      <c r="E14" s="21"/>
      <c r="F14" s="28" t="str">
        <f>IF(Volatility_Currency="","",",Currency="&amp;Volatility_Currency)</f>
        <v/>
      </c>
      <c r="G14" s="28" t="s">
        <v>367</v>
      </c>
      <c r="H14" s="28" t="s">
        <v>38</v>
      </c>
      <c r="I14" s="18"/>
      <c r="J14" s="22"/>
      <c r="K14" s="18"/>
      <c r="L14" s="19"/>
      <c r="M14" s="388" t="s">
        <v>17</v>
      </c>
      <c r="N14" s="388"/>
      <c r="O14" s="388"/>
      <c r="P14" s="32"/>
      <c r="Q14" s="32"/>
      <c r="R14" s="4"/>
    </row>
    <row r="15" spans="1:19" s="1" customFormat="1" ht="19.2" x14ac:dyDescent="0.4">
      <c r="A15" s="2"/>
      <c r="B15" s="19"/>
      <c r="C15" s="30" t="s">
        <v>9</v>
      </c>
      <c r="D15" s="20" t="s">
        <v>15</v>
      </c>
      <c r="E15" s="21" t="s">
        <v>75</v>
      </c>
      <c r="F15" s="28" t="str">
        <f>IF(Volatility_TRBase="","",",TR_Base="&amp;Volatility_TRBase)</f>
        <v>,TR_Base=Price_If_Available</v>
      </c>
      <c r="G15" s="28" t="s">
        <v>75</v>
      </c>
      <c r="H15" s="28" t="s">
        <v>715</v>
      </c>
      <c r="I15" s="18"/>
      <c r="J15" s="22"/>
      <c r="K15" s="18"/>
      <c r="L15" s="19"/>
      <c r="M15" s="389" t="str">
        <f>"get(std(return_series("&amp;$O$10&amp;$O$11&amp;$O$12&amp;"))) for('"&amp;Volatility_Ticker&amp;"')"</f>
        <v>get(std(return_series(Calc_Interval=1y))) for('700 HK Equity')</v>
      </c>
      <c r="N15" s="389"/>
      <c r="O15" s="389"/>
      <c r="P15" s="389"/>
      <c r="Q15" s="389"/>
      <c r="R15" s="4"/>
      <c r="S15" s="2"/>
    </row>
    <row r="16" spans="1:19" s="1" customFormat="1" ht="19.2" x14ac:dyDescent="0.4">
      <c r="A16" s="2"/>
      <c r="B16" s="19"/>
      <c r="C16" s="30" t="s">
        <v>30</v>
      </c>
      <c r="D16" s="20" t="s">
        <v>73</v>
      </c>
      <c r="E16" s="21"/>
      <c r="F16" s="28" t="str">
        <f>IF(Volatility_AnnualFactor="","",",Ann_Factor="&amp;Volatility_AnnualFactor)</f>
        <v/>
      </c>
      <c r="G16" s="28" t="s">
        <v>39</v>
      </c>
      <c r="H16" s="28">
        <v>260</v>
      </c>
      <c r="I16" s="18"/>
      <c r="J16" s="22"/>
      <c r="K16" s="18"/>
      <c r="L16" s="19"/>
      <c r="M16" s="389"/>
      <c r="N16" s="389"/>
      <c r="O16" s="389"/>
      <c r="P16" s="389"/>
      <c r="Q16" s="389"/>
      <c r="R16" s="4"/>
      <c r="S16" s="2"/>
    </row>
    <row r="17" spans="1:19" s="1" customFormat="1" ht="18" thickBot="1" x14ac:dyDescent="0.45">
      <c r="A17" s="2"/>
      <c r="B17" s="33"/>
      <c r="C17" s="34"/>
      <c r="D17" s="34"/>
      <c r="E17" s="34"/>
      <c r="F17" s="34"/>
      <c r="G17" s="34"/>
      <c r="H17" s="34"/>
      <c r="I17" s="34"/>
      <c r="J17" s="35"/>
      <c r="K17" s="18"/>
      <c r="L17" s="19"/>
      <c r="M17" s="31"/>
      <c r="N17" s="31"/>
      <c r="O17" s="31"/>
      <c r="P17" s="31"/>
      <c r="Q17" s="31"/>
      <c r="R17" s="4"/>
      <c r="S17" s="2"/>
    </row>
    <row r="18" spans="1:19" s="1" customFormat="1" x14ac:dyDescent="0.4">
      <c r="A18" s="2"/>
      <c r="B18" s="18"/>
      <c r="C18" s="18"/>
      <c r="D18" s="18"/>
      <c r="E18" s="18"/>
      <c r="F18" s="18"/>
      <c r="G18" s="18"/>
      <c r="H18" s="18"/>
      <c r="I18" s="18"/>
      <c r="J18" s="18"/>
      <c r="K18" s="18"/>
      <c r="L18" s="19"/>
      <c r="M18" s="20" t="s">
        <v>58</v>
      </c>
      <c r="N18" s="52" t="str">
        <f>_xll.BQL.QUERY($M$15)</f>
        <v>#N/A Requesting Data...</v>
      </c>
      <c r="O18" s="31"/>
      <c r="P18" s="31"/>
      <c r="Q18" s="31"/>
      <c r="R18" s="4"/>
      <c r="S18" s="2"/>
    </row>
    <row r="19" spans="1:19" s="1" customFormat="1" x14ac:dyDescent="0.4">
      <c r="A19" s="2"/>
      <c r="B19" s="18"/>
      <c r="C19" s="18"/>
      <c r="D19" s="18"/>
      <c r="E19" s="18"/>
      <c r="F19" s="18"/>
      <c r="G19" s="18"/>
      <c r="H19" s="18"/>
      <c r="I19" s="18"/>
      <c r="J19" s="18"/>
      <c r="K19" s="18"/>
      <c r="L19" s="19"/>
      <c r="M19" s="31"/>
      <c r="N19" s="31"/>
      <c r="O19" s="31"/>
      <c r="P19" s="31"/>
      <c r="Q19" s="31"/>
      <c r="R19" s="4"/>
      <c r="S19" s="2"/>
    </row>
    <row r="20" spans="1:19" s="1" customFormat="1" x14ac:dyDescent="0.4">
      <c r="B20" s="12"/>
      <c r="C20" s="369" t="s">
        <v>430</v>
      </c>
      <c r="D20" s="370"/>
      <c r="E20" s="370"/>
      <c r="F20" s="370"/>
      <c r="G20" s="391"/>
      <c r="H20" s="12"/>
      <c r="I20" s="12"/>
      <c r="J20" s="12"/>
      <c r="K20" s="12"/>
      <c r="L20" s="19"/>
      <c r="M20" s="18"/>
      <c r="N20" s="37"/>
      <c r="O20" s="18"/>
      <c r="P20" s="18"/>
      <c r="Q20" s="18"/>
      <c r="R20" s="4"/>
    </row>
    <row r="21" spans="1:19" s="1" customFormat="1" ht="17.25" customHeight="1" x14ac:dyDescent="0.4">
      <c r="B21" s="12"/>
      <c r="C21" s="371" t="str">
        <f>"VOLATILITY("&amp;$F$12&amp;$F$13&amp;$F$15&amp;$F$16&amp;")"</f>
        <v>VOLATILITY(Calc_Interval=1y,TR_Base=Price_If_Available)</v>
      </c>
      <c r="D21" s="372"/>
      <c r="E21" s="372"/>
      <c r="F21" s="372"/>
      <c r="G21" s="373"/>
      <c r="H21" s="12"/>
      <c r="I21" s="12"/>
      <c r="J21" s="12"/>
      <c r="K21" s="12"/>
      <c r="L21" s="19"/>
      <c r="M21" s="23" t="s">
        <v>56</v>
      </c>
      <c r="N21" s="38"/>
      <c r="O21" s="25"/>
      <c r="P21" s="25"/>
      <c r="Q21" s="25"/>
      <c r="R21" s="4"/>
    </row>
    <row r="22" spans="1:19" s="1" customFormat="1" ht="19.2" x14ac:dyDescent="0.4">
      <c r="B22" s="12"/>
      <c r="C22" s="12"/>
      <c r="D22" s="12"/>
      <c r="E22" s="12"/>
      <c r="F22" s="12"/>
      <c r="G22" s="12"/>
      <c r="H22" s="12"/>
      <c r="I22" s="12"/>
      <c r="J22" s="12"/>
      <c r="K22" s="12"/>
      <c r="L22" s="19"/>
      <c r="M22" s="26"/>
      <c r="N22" s="39"/>
      <c r="O22" s="26"/>
      <c r="P22" s="26"/>
      <c r="Q22" s="31"/>
      <c r="R22" s="4"/>
    </row>
    <row r="23" spans="1:19" s="1" customFormat="1" x14ac:dyDescent="0.4">
      <c r="B23" s="12"/>
      <c r="C23" s="12"/>
      <c r="D23" s="12"/>
      <c r="E23" s="12"/>
      <c r="F23" s="12"/>
      <c r="G23" s="12"/>
      <c r="H23" s="12"/>
      <c r="I23" s="12"/>
      <c r="J23" s="12"/>
      <c r="K23" s="12"/>
      <c r="L23" s="19"/>
      <c r="M23" s="20" t="s">
        <v>78</v>
      </c>
      <c r="N23" s="40">
        <f>IF(Volatility_AnnualFactor="",IF(Volatility_Per="",VLOOKUP($G$13,Mapping_AnnFactor,2,FALSE),VLOOKUP(Volatility_Per,Mapping_AnnFactor,2,FALSE)),Volatility_AnnualFactor)</f>
        <v>252</v>
      </c>
      <c r="O23" s="31"/>
      <c r="P23" s="31"/>
      <c r="Q23" s="31"/>
      <c r="R23" s="4"/>
    </row>
    <row r="24" spans="1:19" s="1" customFormat="1" x14ac:dyDescent="0.4">
      <c r="B24" s="12"/>
      <c r="C24" s="369" t="s">
        <v>25</v>
      </c>
      <c r="D24" s="370"/>
      <c r="E24" s="12"/>
      <c r="F24" s="12"/>
      <c r="G24" s="12"/>
      <c r="H24" s="12"/>
      <c r="I24" s="12"/>
      <c r="J24" s="12"/>
      <c r="K24" s="12"/>
      <c r="L24" s="19"/>
      <c r="M24" s="31"/>
      <c r="N24" s="41"/>
      <c r="O24" s="31"/>
      <c r="P24" s="31"/>
      <c r="Q24" s="31"/>
      <c r="R24" s="4"/>
    </row>
    <row r="25" spans="1:19" s="1" customFormat="1" x14ac:dyDescent="0.4">
      <c r="B25" s="12"/>
      <c r="C25" s="385" t="str">
        <f>_xll.BQL(Volatility_Ticker,C21)</f>
        <v>#N/A Requesting Data...</v>
      </c>
      <c r="D25" s="385"/>
      <c r="E25" s="12"/>
      <c r="F25" s="12"/>
      <c r="G25" s="12"/>
      <c r="H25" s="12"/>
      <c r="I25" s="12"/>
      <c r="J25" s="12"/>
      <c r="K25" s="12"/>
      <c r="L25" s="19"/>
      <c r="M25" s="376" t="s">
        <v>17</v>
      </c>
      <c r="N25" s="377"/>
      <c r="O25" s="377"/>
      <c r="P25" s="377"/>
      <c r="Q25" s="378"/>
      <c r="R25" s="4"/>
    </row>
    <row r="26" spans="1:19" s="1" customFormat="1" x14ac:dyDescent="0.4">
      <c r="B26" s="12"/>
      <c r="C26" s="12"/>
      <c r="D26" s="12"/>
      <c r="E26" s="12"/>
      <c r="F26" s="12"/>
      <c r="G26" s="12"/>
      <c r="H26" s="12"/>
      <c r="I26" s="12"/>
      <c r="J26" s="12"/>
      <c r="K26" s="12"/>
      <c r="L26" s="19"/>
      <c r="M26" s="379" t="str">
        <f>"get(sqrt("&amp;N23&amp;")) for('"&amp;Volatility_Ticker&amp;"')"</f>
        <v>get(sqrt(252)) for('700 HK Equity')</v>
      </c>
      <c r="N26" s="380"/>
      <c r="O26" s="380"/>
      <c r="P26" s="380"/>
      <c r="Q26" s="381"/>
      <c r="R26" s="4"/>
    </row>
    <row r="27" spans="1:19" s="1" customFormat="1" x14ac:dyDescent="0.4">
      <c r="B27" s="12"/>
      <c r="C27" s="42"/>
      <c r="D27" s="12"/>
      <c r="E27" s="12"/>
      <c r="F27" s="12"/>
      <c r="G27" s="12"/>
      <c r="H27" s="12"/>
      <c r="I27" s="12"/>
      <c r="J27" s="12"/>
      <c r="K27" s="12"/>
      <c r="L27" s="19"/>
      <c r="M27" s="382"/>
      <c r="N27" s="383"/>
      <c r="O27" s="383"/>
      <c r="P27" s="383"/>
      <c r="Q27" s="384"/>
      <c r="R27" s="4"/>
    </row>
    <row r="28" spans="1:19" s="1" customFormat="1" x14ac:dyDescent="0.4">
      <c r="B28" s="12"/>
      <c r="C28" s="42"/>
      <c r="D28" s="12"/>
      <c r="E28" s="42"/>
      <c r="F28" s="12"/>
      <c r="G28" s="12"/>
      <c r="H28" s="12"/>
      <c r="I28" s="12"/>
      <c r="J28" s="12"/>
      <c r="K28" s="12"/>
      <c r="L28" s="19"/>
      <c r="M28" s="41"/>
      <c r="N28" s="41"/>
      <c r="O28" s="31"/>
      <c r="P28" s="31"/>
      <c r="Q28" s="31"/>
      <c r="R28" s="4"/>
    </row>
    <row r="29" spans="1:19" s="1" customFormat="1" x14ac:dyDescent="0.4">
      <c r="B29" s="12"/>
      <c r="C29" s="42"/>
      <c r="D29" s="12"/>
      <c r="E29" s="42"/>
      <c r="F29" s="12"/>
      <c r="G29" s="12"/>
      <c r="H29" s="12"/>
      <c r="I29" s="12"/>
      <c r="J29" s="12"/>
      <c r="K29" s="12"/>
      <c r="L29" s="19"/>
      <c r="M29" s="20" t="s">
        <v>59</v>
      </c>
      <c r="N29" s="53" t="str">
        <f>_xll.BQL.QUERY($M$26)</f>
        <v>#N/A Requesting Data...</v>
      </c>
      <c r="O29" s="31"/>
      <c r="P29" s="31"/>
      <c r="Q29" s="31"/>
      <c r="R29" s="4"/>
    </row>
    <row r="30" spans="1:19" s="1" customFormat="1" x14ac:dyDescent="0.4">
      <c r="B30" s="12"/>
      <c r="C30" s="42"/>
      <c r="D30" s="12"/>
      <c r="E30" s="42"/>
      <c r="F30" s="12"/>
      <c r="G30" s="12"/>
      <c r="H30" s="12"/>
      <c r="I30" s="12"/>
      <c r="J30" s="12"/>
      <c r="K30" s="12"/>
      <c r="L30" s="19"/>
      <c r="M30" s="31"/>
      <c r="N30" s="41"/>
      <c r="O30" s="31"/>
      <c r="P30" s="31"/>
      <c r="Q30" s="31"/>
      <c r="R30" s="4"/>
    </row>
    <row r="31" spans="1:19" s="1" customFormat="1" x14ac:dyDescent="0.4">
      <c r="B31" s="12"/>
      <c r="C31" s="42"/>
      <c r="D31" s="12"/>
      <c r="E31" s="42"/>
      <c r="F31" s="12"/>
      <c r="G31" s="12"/>
      <c r="H31" s="12"/>
      <c r="I31" s="12"/>
      <c r="J31" s="12"/>
      <c r="K31" s="12"/>
      <c r="L31" s="43"/>
      <c r="M31" s="44"/>
      <c r="N31" s="37"/>
      <c r="O31" s="18"/>
      <c r="P31" s="18"/>
      <c r="Q31" s="18"/>
      <c r="R31" s="4"/>
    </row>
    <row r="32" spans="1:19" s="1" customFormat="1" ht="19.2" x14ac:dyDescent="0.4">
      <c r="B32" s="12"/>
      <c r="C32" s="42"/>
      <c r="D32" s="12"/>
      <c r="E32" s="42"/>
      <c r="F32" s="12"/>
      <c r="G32" s="12"/>
      <c r="H32" s="12"/>
      <c r="I32" s="12"/>
      <c r="J32" s="12"/>
      <c r="K32" s="12"/>
      <c r="L32" s="43"/>
      <c r="M32" s="23" t="s">
        <v>53</v>
      </c>
      <c r="N32" s="38"/>
      <c r="O32" s="25"/>
      <c r="P32" s="25"/>
      <c r="Q32" s="25"/>
      <c r="R32" s="4"/>
    </row>
    <row r="33" spans="2:18" s="1" customFormat="1" x14ac:dyDescent="0.4">
      <c r="B33" s="12"/>
      <c r="C33" s="42"/>
      <c r="D33" s="12"/>
      <c r="E33" s="42"/>
      <c r="F33" s="12"/>
      <c r="G33" s="12"/>
      <c r="H33" s="12"/>
      <c r="I33" s="12"/>
      <c r="J33" s="12"/>
      <c r="K33" s="12"/>
      <c r="L33" s="43"/>
      <c r="M33" s="31"/>
      <c r="N33" s="41"/>
      <c r="O33" s="31"/>
      <c r="P33" s="31"/>
      <c r="Q33" s="31"/>
      <c r="R33" s="4"/>
    </row>
    <row r="34" spans="2:18" s="1" customFormat="1" x14ac:dyDescent="0.4">
      <c r="B34" s="12"/>
      <c r="C34" s="42"/>
      <c r="D34" s="12"/>
      <c r="E34" s="42"/>
      <c r="F34" s="12"/>
      <c r="G34" s="12"/>
      <c r="H34" s="12"/>
      <c r="I34" s="12"/>
      <c r="J34" s="12"/>
      <c r="K34" s="12"/>
      <c r="L34" s="43"/>
      <c r="M34" s="376" t="s">
        <v>47</v>
      </c>
      <c r="N34" s="377"/>
      <c r="O34" s="377"/>
      <c r="P34" s="377"/>
      <c r="Q34" s="378"/>
      <c r="R34" s="4"/>
    </row>
    <row r="35" spans="2:18" s="1" customFormat="1" x14ac:dyDescent="0.4">
      <c r="B35" s="12"/>
      <c r="C35" s="42"/>
      <c r="D35" s="12"/>
      <c r="E35" s="42"/>
      <c r="F35" s="12"/>
      <c r="G35" s="12"/>
      <c r="H35" s="12"/>
      <c r="I35" s="12"/>
      <c r="J35" s="12"/>
      <c r="K35" s="12"/>
      <c r="L35" s="43"/>
      <c r="M35" s="379" t="s">
        <v>54</v>
      </c>
      <c r="N35" s="380"/>
      <c r="O35" s="380"/>
      <c r="P35" s="380"/>
      <c r="Q35" s="381"/>
      <c r="R35" s="4"/>
    </row>
    <row r="36" spans="2:18" s="1" customFormat="1" x14ac:dyDescent="0.4">
      <c r="B36" s="12"/>
      <c r="C36" s="42"/>
      <c r="D36" s="12"/>
      <c r="E36" s="42"/>
      <c r="F36" s="12"/>
      <c r="G36" s="12"/>
      <c r="H36" s="12"/>
      <c r="I36" s="12"/>
      <c r="J36" s="12"/>
      <c r="K36" s="12"/>
      <c r="L36" s="43"/>
      <c r="M36" s="382"/>
      <c r="N36" s="383"/>
      <c r="O36" s="383"/>
      <c r="P36" s="383"/>
      <c r="Q36" s="384"/>
      <c r="R36" s="8"/>
    </row>
    <row r="37" spans="2:18" s="1" customFormat="1" x14ac:dyDescent="0.4">
      <c r="B37" s="12"/>
      <c r="C37" s="42"/>
      <c r="D37" s="12"/>
      <c r="E37" s="42"/>
      <c r="F37" s="12"/>
      <c r="G37" s="12"/>
      <c r="H37" s="12"/>
      <c r="I37" s="12"/>
      <c r="J37" s="12"/>
      <c r="K37" s="12"/>
      <c r="L37" s="43"/>
      <c r="M37" s="31"/>
      <c r="N37" s="41"/>
      <c r="O37" s="31"/>
      <c r="P37" s="31"/>
      <c r="Q37" s="31"/>
      <c r="R37" s="8"/>
    </row>
    <row r="38" spans="2:18" s="1" customFormat="1" x14ac:dyDescent="0.4">
      <c r="B38" s="12"/>
      <c r="C38" s="42"/>
      <c r="D38" s="12"/>
      <c r="E38" s="42"/>
      <c r="F38" s="12"/>
      <c r="G38" s="12"/>
      <c r="H38" s="12"/>
      <c r="I38" s="12"/>
      <c r="J38" s="12"/>
      <c r="K38" s="12"/>
      <c r="L38" s="43"/>
      <c r="M38" s="20" t="s">
        <v>77</v>
      </c>
      <c r="N38" s="51" t="e">
        <f>Volatility_StdDevReturnSeries*Volatility_SqRootAnnFactor</f>
        <v>#VALUE!</v>
      </c>
      <c r="O38" s="31"/>
      <c r="P38" s="31"/>
      <c r="Q38" s="31"/>
      <c r="R38" s="8"/>
    </row>
    <row r="39" spans="2:18" s="1" customFormat="1" ht="15" customHeight="1" x14ac:dyDescent="0.4">
      <c r="B39" s="12"/>
      <c r="C39" s="42"/>
      <c r="D39" s="12"/>
      <c r="E39" s="42"/>
      <c r="F39" s="12"/>
      <c r="G39" s="12"/>
      <c r="H39" s="12"/>
      <c r="I39" s="12"/>
      <c r="J39" s="12"/>
      <c r="K39" s="12"/>
      <c r="L39" s="43"/>
      <c r="M39" s="45"/>
      <c r="N39" s="46"/>
      <c r="O39" s="45"/>
      <c r="P39" s="45"/>
      <c r="Q39" s="45"/>
      <c r="R39" s="4"/>
    </row>
    <row r="40" spans="2:18" s="1" customFormat="1" x14ac:dyDescent="0.4">
      <c r="B40" s="12"/>
      <c r="C40" s="42"/>
      <c r="D40" s="12"/>
      <c r="E40" s="42"/>
      <c r="F40" s="12"/>
      <c r="G40" s="12"/>
      <c r="H40" s="12"/>
      <c r="I40" s="12"/>
      <c r="J40" s="12"/>
      <c r="K40" s="12"/>
      <c r="L40" s="43"/>
      <c r="M40" s="12"/>
      <c r="N40" s="42"/>
      <c r="O40" s="12"/>
      <c r="P40" s="12"/>
      <c r="Q40" s="12"/>
      <c r="R40" s="4"/>
    </row>
    <row r="41" spans="2:18" s="1" customFormat="1" ht="18" thickBot="1" x14ac:dyDescent="0.45">
      <c r="B41" s="12"/>
      <c r="C41" s="42"/>
      <c r="D41" s="12"/>
      <c r="E41" s="42"/>
      <c r="F41" s="12"/>
      <c r="G41" s="12"/>
      <c r="H41" s="12"/>
      <c r="I41" s="12"/>
      <c r="J41" s="12"/>
      <c r="K41" s="12"/>
      <c r="L41" s="47"/>
      <c r="M41" s="48"/>
      <c r="N41" s="48"/>
      <c r="O41" s="34"/>
      <c r="P41" s="34"/>
      <c r="Q41" s="34"/>
      <c r="R41" s="5"/>
    </row>
    <row r="42" spans="2:18" s="1" customFormat="1" x14ac:dyDescent="0.4">
      <c r="B42" s="12"/>
      <c r="C42" s="42"/>
      <c r="D42" s="12"/>
      <c r="E42" s="42"/>
      <c r="F42" s="12"/>
      <c r="G42" s="12"/>
      <c r="H42" s="12"/>
      <c r="I42" s="12"/>
      <c r="J42" s="12"/>
      <c r="K42" s="12"/>
      <c r="L42" s="42"/>
      <c r="M42" s="42"/>
      <c r="N42" s="42"/>
      <c r="O42" s="12"/>
      <c r="P42" s="12"/>
      <c r="Q42" s="12"/>
    </row>
    <row r="43" spans="2:18" s="1" customFormat="1" x14ac:dyDescent="0.4">
      <c r="B43" s="12"/>
      <c r="C43" s="42"/>
      <c r="D43" s="12"/>
      <c r="E43" s="42"/>
      <c r="F43" s="12"/>
      <c r="G43" s="12"/>
      <c r="H43" s="12"/>
      <c r="I43" s="12"/>
      <c r="J43" s="12"/>
      <c r="K43" s="12"/>
      <c r="L43" s="42"/>
      <c r="M43" s="42"/>
      <c r="N43" s="42"/>
      <c r="O43" s="12"/>
      <c r="P43" s="12"/>
      <c r="Q43" s="12"/>
    </row>
    <row r="44" spans="2:18" s="1" customFormat="1" x14ac:dyDescent="0.4">
      <c r="B44" s="12"/>
      <c r="C44" s="42"/>
      <c r="D44" s="12"/>
      <c r="E44" s="42"/>
      <c r="F44" s="12"/>
      <c r="G44" s="12"/>
      <c r="H44" s="12"/>
      <c r="I44" s="12"/>
      <c r="J44" s="12"/>
      <c r="K44" s="12"/>
      <c r="L44" s="42"/>
      <c r="M44" s="42"/>
      <c r="N44" s="42"/>
      <c r="O44" s="12"/>
      <c r="P44" s="12"/>
      <c r="Q44" s="12"/>
    </row>
    <row r="45" spans="2:18" s="1" customFormat="1" x14ac:dyDescent="0.4">
      <c r="B45" s="12"/>
      <c r="C45" s="42"/>
      <c r="D45" s="12"/>
      <c r="E45" s="42"/>
      <c r="F45" s="12"/>
      <c r="G45" s="12"/>
      <c r="H45" s="12"/>
      <c r="I45" s="12"/>
      <c r="J45" s="12"/>
      <c r="K45" s="12"/>
      <c r="L45" s="42"/>
      <c r="M45" s="42"/>
      <c r="N45" s="42"/>
      <c r="O45" s="12"/>
      <c r="P45" s="12"/>
      <c r="Q45" s="12"/>
    </row>
    <row r="46" spans="2:18" s="1" customFormat="1" x14ac:dyDescent="0.4">
      <c r="B46" s="12"/>
      <c r="C46" s="42"/>
      <c r="D46" s="12"/>
      <c r="E46" s="42"/>
      <c r="F46" s="12"/>
      <c r="G46" s="12"/>
      <c r="H46" s="12"/>
      <c r="I46" s="12"/>
      <c r="J46" s="12"/>
      <c r="K46" s="12"/>
      <c r="L46" s="42"/>
      <c r="M46" s="42"/>
      <c r="N46" s="42"/>
      <c r="O46" s="12"/>
      <c r="P46" s="12"/>
      <c r="Q46" s="12"/>
    </row>
    <row r="47" spans="2:18" s="1" customFormat="1" x14ac:dyDescent="0.4">
      <c r="B47" s="12"/>
      <c r="C47" s="42"/>
      <c r="D47" s="12"/>
      <c r="E47" s="42"/>
      <c r="F47" s="12"/>
      <c r="G47" s="12"/>
      <c r="H47" s="12"/>
      <c r="I47" s="12"/>
      <c r="J47" s="12"/>
      <c r="K47" s="12"/>
      <c r="L47" s="42"/>
      <c r="M47" s="42"/>
      <c r="N47" s="42"/>
      <c r="O47" s="12"/>
      <c r="P47" s="12"/>
      <c r="Q47" s="12"/>
    </row>
    <row r="48" spans="2:18" s="1" customFormat="1" x14ac:dyDescent="0.4">
      <c r="B48" s="12"/>
      <c r="C48" s="42"/>
      <c r="D48" s="12"/>
      <c r="E48" s="42"/>
      <c r="F48" s="12"/>
      <c r="G48" s="12"/>
      <c r="H48" s="12"/>
      <c r="I48" s="12"/>
      <c r="J48" s="12"/>
      <c r="K48" s="12"/>
      <c r="L48" s="42"/>
      <c r="M48" s="42"/>
      <c r="N48" s="42"/>
      <c r="O48" s="12"/>
      <c r="P48" s="12"/>
      <c r="Q48" s="12"/>
    </row>
    <row r="49" spans="2:17" s="1" customFormat="1" x14ac:dyDescent="0.4">
      <c r="B49" s="12"/>
      <c r="C49" s="42"/>
      <c r="D49" s="12"/>
      <c r="E49" s="42"/>
      <c r="F49" s="12"/>
      <c r="G49" s="12"/>
      <c r="H49" s="12"/>
      <c r="I49" s="12"/>
      <c r="J49" s="12"/>
      <c r="K49" s="12"/>
      <c r="L49" s="42"/>
      <c r="M49" s="42"/>
      <c r="N49" s="42"/>
      <c r="O49" s="12"/>
      <c r="P49" s="12"/>
      <c r="Q49" s="12"/>
    </row>
    <row r="50" spans="2:17" s="1" customFormat="1" x14ac:dyDescent="0.4">
      <c r="B50" s="12"/>
      <c r="C50" s="42"/>
      <c r="D50" s="12"/>
      <c r="E50" s="42"/>
      <c r="F50" s="12"/>
      <c r="G50" s="12"/>
      <c r="H50" s="12"/>
      <c r="I50" s="12"/>
      <c r="J50" s="12"/>
      <c r="K50" s="12"/>
      <c r="L50" s="42"/>
      <c r="M50" s="42"/>
      <c r="N50" s="42"/>
      <c r="O50" s="12"/>
      <c r="P50" s="12"/>
      <c r="Q50" s="12"/>
    </row>
    <row r="51" spans="2:17" s="1" customFormat="1" x14ac:dyDescent="0.4">
      <c r="B51" s="12"/>
      <c r="C51" s="42"/>
      <c r="D51" s="12"/>
      <c r="E51" s="42"/>
      <c r="F51" s="12"/>
      <c r="G51" s="12"/>
      <c r="H51" s="12"/>
      <c r="I51" s="12"/>
      <c r="J51" s="12"/>
      <c r="K51" s="12"/>
      <c r="L51" s="42"/>
      <c r="M51" s="42"/>
      <c r="N51" s="42"/>
      <c r="O51" s="12"/>
      <c r="P51" s="12"/>
      <c r="Q51" s="12"/>
    </row>
    <row r="52" spans="2:17" s="1" customFormat="1" x14ac:dyDescent="0.4">
      <c r="B52" s="12"/>
      <c r="C52" s="42"/>
      <c r="D52" s="12"/>
      <c r="E52" s="42"/>
      <c r="F52" s="12"/>
      <c r="G52" s="12"/>
      <c r="H52" s="12"/>
      <c r="I52" s="12"/>
      <c r="J52" s="12"/>
      <c r="K52" s="12"/>
      <c r="L52" s="42"/>
      <c r="M52" s="42"/>
      <c r="N52" s="42"/>
      <c r="O52" s="12"/>
      <c r="P52" s="12"/>
      <c r="Q52" s="12"/>
    </row>
    <row r="53" spans="2:17" s="1" customFormat="1" x14ac:dyDescent="0.4">
      <c r="B53" s="12"/>
      <c r="C53" s="42"/>
      <c r="D53" s="12"/>
      <c r="E53" s="42"/>
      <c r="F53" s="12"/>
      <c r="G53" s="12"/>
      <c r="H53" s="12"/>
      <c r="I53" s="12"/>
      <c r="J53" s="12"/>
      <c r="K53" s="12"/>
      <c r="L53" s="42"/>
      <c r="M53" s="42"/>
      <c r="N53" s="42"/>
      <c r="O53" s="12"/>
      <c r="P53" s="12"/>
      <c r="Q53" s="12"/>
    </row>
    <row r="54" spans="2:17" s="1" customFormat="1" x14ac:dyDescent="0.4">
      <c r="B54" s="12"/>
      <c r="C54" s="42"/>
      <c r="D54" s="12"/>
      <c r="E54" s="42"/>
      <c r="F54" s="12"/>
      <c r="G54" s="12"/>
      <c r="H54" s="12"/>
      <c r="I54" s="12"/>
      <c r="J54" s="12"/>
      <c r="K54" s="12"/>
      <c r="L54" s="42"/>
      <c r="M54" s="42"/>
      <c r="N54" s="42"/>
      <c r="O54" s="12"/>
      <c r="P54" s="12"/>
      <c r="Q54" s="12"/>
    </row>
    <row r="55" spans="2:17" s="1" customFormat="1" x14ac:dyDescent="0.4">
      <c r="B55" s="12"/>
      <c r="C55" s="42"/>
      <c r="D55" s="12"/>
      <c r="E55" s="42"/>
      <c r="F55" s="12"/>
      <c r="G55" s="12"/>
      <c r="H55" s="12"/>
      <c r="I55" s="12"/>
      <c r="J55" s="12"/>
      <c r="K55" s="12"/>
      <c r="L55" s="42"/>
      <c r="M55" s="42"/>
      <c r="N55" s="42"/>
      <c r="O55" s="12"/>
      <c r="P55" s="12"/>
      <c r="Q55" s="12"/>
    </row>
    <row r="56" spans="2:17" s="1" customFormat="1" x14ac:dyDescent="0.4">
      <c r="B56" s="12"/>
      <c r="C56" s="42"/>
      <c r="D56" s="12"/>
      <c r="E56" s="42"/>
      <c r="F56" s="12"/>
      <c r="G56" s="12"/>
      <c r="H56" s="12"/>
      <c r="I56" s="12"/>
      <c r="J56" s="12"/>
      <c r="K56" s="12"/>
      <c r="L56" s="42"/>
      <c r="M56" s="42"/>
      <c r="N56" s="42"/>
      <c r="O56" s="12"/>
      <c r="P56" s="12"/>
      <c r="Q56" s="12"/>
    </row>
    <row r="57" spans="2:17" s="1" customFormat="1" x14ac:dyDescent="0.4">
      <c r="B57" s="12"/>
      <c r="C57" s="42"/>
      <c r="D57" s="12"/>
      <c r="E57" s="42"/>
      <c r="F57" s="12"/>
      <c r="G57" s="12"/>
      <c r="H57" s="12"/>
      <c r="I57" s="12"/>
      <c r="J57" s="12"/>
      <c r="K57" s="12"/>
      <c r="L57" s="42"/>
      <c r="M57" s="42"/>
      <c r="N57" s="42"/>
      <c r="O57" s="12"/>
      <c r="P57" s="12"/>
      <c r="Q57" s="12"/>
    </row>
    <row r="58" spans="2:17" s="1" customFormat="1" x14ac:dyDescent="0.4">
      <c r="B58" s="12"/>
      <c r="C58" s="42"/>
      <c r="D58" s="12"/>
      <c r="E58" s="42"/>
      <c r="F58" s="12"/>
      <c r="G58" s="12"/>
      <c r="H58" s="12"/>
      <c r="I58" s="12"/>
      <c r="J58" s="12"/>
      <c r="K58" s="12"/>
      <c r="L58" s="42"/>
      <c r="M58" s="42"/>
      <c r="N58" s="42"/>
      <c r="O58" s="12"/>
      <c r="P58" s="12"/>
      <c r="Q58" s="12"/>
    </row>
    <row r="59" spans="2:17" s="1" customFormat="1" x14ac:dyDescent="0.4">
      <c r="B59" s="12"/>
      <c r="C59" s="42"/>
      <c r="D59" s="12"/>
      <c r="E59" s="42"/>
      <c r="F59" s="12"/>
      <c r="G59" s="12"/>
      <c r="H59" s="12"/>
      <c r="I59" s="12"/>
      <c r="J59" s="12"/>
      <c r="K59" s="12"/>
      <c r="L59" s="42"/>
      <c r="M59" s="42"/>
      <c r="N59" s="42"/>
      <c r="O59" s="12"/>
      <c r="P59" s="12"/>
      <c r="Q59" s="12"/>
    </row>
    <row r="60" spans="2:17" s="1" customFormat="1" x14ac:dyDescent="0.4">
      <c r="B60" s="12"/>
      <c r="C60" s="42"/>
      <c r="D60" s="12"/>
      <c r="E60" s="42"/>
      <c r="F60" s="12"/>
      <c r="G60" s="12"/>
      <c r="H60" s="12"/>
      <c r="I60" s="12"/>
      <c r="J60" s="12"/>
      <c r="K60" s="12"/>
      <c r="L60" s="42"/>
      <c r="M60" s="42"/>
      <c r="N60" s="42"/>
      <c r="O60" s="12"/>
      <c r="P60" s="12"/>
      <c r="Q60" s="12"/>
    </row>
    <row r="61" spans="2:17" s="1" customFormat="1" x14ac:dyDescent="0.4">
      <c r="B61" s="12"/>
      <c r="C61" s="42"/>
      <c r="D61" s="12"/>
      <c r="E61" s="42"/>
      <c r="F61" s="12"/>
      <c r="G61" s="12"/>
      <c r="H61" s="12"/>
      <c r="I61" s="12"/>
      <c r="J61" s="12"/>
      <c r="K61" s="12"/>
      <c r="L61" s="42"/>
      <c r="M61" s="42"/>
      <c r="N61" s="42"/>
      <c r="O61" s="12"/>
      <c r="P61" s="12"/>
      <c r="Q61" s="12"/>
    </row>
    <row r="62" spans="2:17" s="1" customFormat="1" x14ac:dyDescent="0.4">
      <c r="B62" s="12"/>
      <c r="C62" s="42"/>
      <c r="D62" s="12"/>
      <c r="E62" s="42"/>
      <c r="F62" s="12"/>
      <c r="G62" s="12"/>
      <c r="H62" s="12"/>
      <c r="I62" s="12"/>
      <c r="J62" s="12"/>
      <c r="K62" s="12"/>
      <c r="L62" s="42"/>
      <c r="M62" s="42"/>
      <c r="N62" s="42"/>
      <c r="O62" s="12"/>
      <c r="P62" s="12"/>
      <c r="Q62" s="12"/>
    </row>
    <row r="63" spans="2:17" s="1" customFormat="1" x14ac:dyDescent="0.4">
      <c r="B63" s="12"/>
      <c r="C63" s="42"/>
      <c r="D63" s="12"/>
      <c r="E63" s="42"/>
      <c r="F63" s="12"/>
      <c r="G63" s="12"/>
      <c r="H63" s="12"/>
      <c r="I63" s="12"/>
      <c r="J63" s="12"/>
      <c r="K63" s="12"/>
      <c r="L63" s="42"/>
      <c r="M63" s="42"/>
      <c r="N63" s="42"/>
      <c r="O63" s="12"/>
      <c r="P63" s="12"/>
      <c r="Q63" s="12"/>
    </row>
    <row r="64" spans="2:17" s="1" customFormat="1" x14ac:dyDescent="0.4">
      <c r="B64" s="12"/>
      <c r="C64" s="42"/>
      <c r="D64" s="12"/>
      <c r="E64" s="42"/>
      <c r="F64" s="12"/>
      <c r="G64" s="12"/>
      <c r="H64" s="12"/>
      <c r="I64" s="12"/>
      <c r="J64" s="12"/>
      <c r="K64" s="12"/>
      <c r="L64" s="42"/>
      <c r="M64" s="42"/>
      <c r="N64" s="42"/>
      <c r="O64" s="12"/>
      <c r="P64" s="12"/>
      <c r="Q64" s="12"/>
    </row>
    <row r="65" spans="2:17" s="1" customFormat="1" x14ac:dyDescent="0.4">
      <c r="B65" s="12"/>
      <c r="C65" s="42"/>
      <c r="D65" s="12"/>
      <c r="E65" s="42"/>
      <c r="F65" s="12"/>
      <c r="G65" s="12"/>
      <c r="H65" s="12"/>
      <c r="I65" s="12"/>
      <c r="J65" s="12"/>
      <c r="K65" s="12"/>
      <c r="L65" s="42"/>
      <c r="M65" s="42"/>
      <c r="N65" s="42"/>
      <c r="O65" s="12"/>
      <c r="P65" s="12"/>
      <c r="Q65" s="12"/>
    </row>
    <row r="66" spans="2:17" s="1" customFormat="1" x14ac:dyDescent="0.4">
      <c r="B66" s="12"/>
      <c r="C66" s="42"/>
      <c r="D66" s="12"/>
      <c r="E66" s="42"/>
      <c r="F66" s="12"/>
      <c r="G66" s="12"/>
      <c r="H66" s="12"/>
      <c r="I66" s="12"/>
      <c r="J66" s="12"/>
      <c r="K66" s="12"/>
      <c r="L66" s="42"/>
      <c r="M66" s="42"/>
      <c r="N66" s="42"/>
      <c r="O66" s="12"/>
      <c r="P66" s="12"/>
      <c r="Q66" s="12"/>
    </row>
    <row r="67" spans="2:17" s="1" customFormat="1" x14ac:dyDescent="0.4">
      <c r="B67" s="12"/>
      <c r="C67" s="42"/>
      <c r="D67" s="12"/>
      <c r="E67" s="42"/>
      <c r="F67" s="12"/>
      <c r="G67" s="12"/>
      <c r="H67" s="12"/>
      <c r="I67" s="12"/>
      <c r="J67" s="12"/>
      <c r="K67" s="12"/>
      <c r="L67" s="42"/>
      <c r="M67" s="42"/>
      <c r="N67" s="42"/>
      <c r="O67" s="12"/>
      <c r="P67" s="12"/>
      <c r="Q67" s="12"/>
    </row>
    <row r="68" spans="2:17" s="1" customFormat="1" x14ac:dyDescent="0.4">
      <c r="B68" s="12"/>
      <c r="C68" s="42"/>
      <c r="D68" s="12"/>
      <c r="E68" s="42"/>
      <c r="F68" s="12"/>
      <c r="G68" s="12"/>
      <c r="H68" s="12"/>
      <c r="I68" s="12"/>
      <c r="J68" s="12"/>
      <c r="K68" s="12"/>
      <c r="L68" s="42"/>
      <c r="M68" s="42"/>
      <c r="N68" s="42"/>
      <c r="O68" s="12"/>
      <c r="P68" s="12"/>
      <c r="Q68" s="12"/>
    </row>
    <row r="69" spans="2:17" s="1" customFormat="1" x14ac:dyDescent="0.4">
      <c r="B69" s="12"/>
      <c r="C69" s="42"/>
      <c r="D69" s="12"/>
      <c r="E69" s="42"/>
      <c r="F69" s="12"/>
      <c r="G69" s="12"/>
      <c r="H69" s="12"/>
      <c r="I69" s="12"/>
      <c r="J69" s="12"/>
      <c r="K69" s="12"/>
      <c r="L69" s="42"/>
      <c r="M69" s="42"/>
      <c r="N69" s="42"/>
      <c r="O69" s="12"/>
      <c r="P69" s="12"/>
      <c r="Q69" s="12"/>
    </row>
    <row r="70" spans="2:17" s="1" customFormat="1" x14ac:dyDescent="0.4">
      <c r="B70" s="12"/>
      <c r="C70" s="42"/>
      <c r="D70" s="12"/>
      <c r="E70" s="42"/>
      <c r="F70" s="12"/>
      <c r="G70" s="12"/>
      <c r="H70" s="12"/>
      <c r="I70" s="12"/>
      <c r="J70" s="12"/>
      <c r="K70" s="12"/>
      <c r="L70" s="42"/>
      <c r="M70" s="42"/>
      <c r="N70" s="42"/>
      <c r="O70" s="12"/>
      <c r="P70" s="12"/>
      <c r="Q70" s="12"/>
    </row>
    <row r="71" spans="2:17" s="1" customFormat="1" x14ac:dyDescent="0.4">
      <c r="B71" s="12"/>
      <c r="C71" s="42"/>
      <c r="D71" s="12"/>
      <c r="E71" s="42"/>
      <c r="F71" s="12"/>
      <c r="G71" s="12"/>
      <c r="H71" s="12"/>
      <c r="I71" s="12"/>
      <c r="J71" s="12"/>
      <c r="K71" s="12"/>
      <c r="L71" s="42"/>
      <c r="M71" s="42"/>
      <c r="N71" s="42"/>
      <c r="O71" s="12"/>
      <c r="P71" s="12"/>
      <c r="Q71" s="12"/>
    </row>
    <row r="72" spans="2:17" s="1" customFormat="1" x14ac:dyDescent="0.4">
      <c r="B72" s="12"/>
      <c r="C72" s="42"/>
      <c r="D72" s="12"/>
      <c r="E72" s="42"/>
      <c r="F72" s="12"/>
      <c r="G72" s="12"/>
      <c r="H72" s="12"/>
      <c r="I72" s="12"/>
      <c r="J72" s="12"/>
      <c r="K72" s="12"/>
      <c r="L72" s="42"/>
      <c r="M72" s="42"/>
      <c r="N72" s="42"/>
      <c r="O72" s="12"/>
      <c r="P72" s="12"/>
      <c r="Q72" s="12"/>
    </row>
    <row r="73" spans="2:17" s="1" customFormat="1" x14ac:dyDescent="0.4">
      <c r="B73" s="12"/>
      <c r="C73" s="42"/>
      <c r="D73" s="12"/>
      <c r="E73" s="42"/>
      <c r="F73" s="12"/>
      <c r="G73" s="12"/>
      <c r="H73" s="12"/>
      <c r="I73" s="12"/>
      <c r="J73" s="12"/>
      <c r="K73" s="12"/>
      <c r="L73" s="42"/>
      <c r="M73" s="42"/>
      <c r="N73" s="42"/>
      <c r="O73" s="12"/>
      <c r="P73" s="12"/>
      <c r="Q73" s="12"/>
    </row>
    <row r="74" spans="2:17" s="1" customFormat="1" x14ac:dyDescent="0.4">
      <c r="B74" s="12"/>
      <c r="C74" s="42"/>
      <c r="D74" s="12"/>
      <c r="E74" s="42"/>
      <c r="F74" s="12"/>
      <c r="G74" s="12"/>
      <c r="H74" s="12"/>
      <c r="I74" s="12"/>
      <c r="J74" s="12"/>
      <c r="K74" s="12"/>
      <c r="L74" s="42"/>
      <c r="M74" s="42"/>
      <c r="N74" s="42"/>
      <c r="O74" s="12"/>
      <c r="P74" s="12"/>
      <c r="Q74" s="12"/>
    </row>
    <row r="75" spans="2:17" s="1" customFormat="1" x14ac:dyDescent="0.4">
      <c r="B75" s="12"/>
      <c r="C75" s="42"/>
      <c r="D75" s="12"/>
      <c r="E75" s="42"/>
      <c r="F75" s="12"/>
      <c r="G75" s="12"/>
      <c r="H75" s="12"/>
      <c r="I75" s="12"/>
      <c r="J75" s="12"/>
      <c r="K75" s="12"/>
      <c r="L75" s="42"/>
      <c r="M75" s="42"/>
      <c r="N75" s="42"/>
      <c r="O75" s="12"/>
      <c r="P75" s="12"/>
      <c r="Q75" s="12"/>
    </row>
    <row r="76" spans="2:17" s="1" customFormat="1" x14ac:dyDescent="0.4">
      <c r="B76" s="12"/>
      <c r="C76" s="42"/>
      <c r="D76" s="12"/>
      <c r="E76" s="42"/>
      <c r="F76" s="12"/>
      <c r="G76" s="12"/>
      <c r="H76" s="12"/>
      <c r="I76" s="12"/>
      <c r="J76" s="12"/>
      <c r="K76" s="12"/>
      <c r="L76" s="42"/>
      <c r="M76" s="42"/>
      <c r="N76" s="42"/>
      <c r="O76" s="12"/>
      <c r="P76" s="12"/>
      <c r="Q76" s="12"/>
    </row>
    <row r="77" spans="2:17" s="1" customFormat="1" x14ac:dyDescent="0.4">
      <c r="B77" s="12"/>
      <c r="C77" s="42"/>
      <c r="D77" s="12"/>
      <c r="E77" s="42"/>
      <c r="F77" s="12"/>
      <c r="G77" s="12"/>
      <c r="H77" s="12"/>
      <c r="I77" s="12"/>
      <c r="J77" s="12"/>
      <c r="K77" s="12"/>
      <c r="L77" s="42"/>
      <c r="M77" s="42"/>
      <c r="N77" s="42"/>
      <c r="O77" s="12"/>
      <c r="P77" s="12"/>
      <c r="Q77" s="12"/>
    </row>
    <row r="78" spans="2:17" s="1" customFormat="1" x14ac:dyDescent="0.4">
      <c r="B78" s="12"/>
      <c r="C78" s="42"/>
      <c r="D78" s="12"/>
      <c r="E78" s="42"/>
      <c r="F78" s="12"/>
      <c r="G78" s="12"/>
      <c r="H78" s="12"/>
      <c r="I78" s="12"/>
      <c r="J78" s="12"/>
      <c r="K78" s="12"/>
      <c r="L78" s="42"/>
      <c r="M78" s="42"/>
      <c r="N78" s="42"/>
      <c r="O78" s="12"/>
      <c r="P78" s="12"/>
      <c r="Q78" s="12"/>
    </row>
    <row r="79" spans="2:17" s="1" customFormat="1" x14ac:dyDescent="0.4">
      <c r="B79" s="12"/>
      <c r="C79" s="42"/>
      <c r="D79" s="12"/>
      <c r="E79" s="42"/>
      <c r="F79" s="12"/>
      <c r="G79" s="12"/>
      <c r="H79" s="12"/>
      <c r="I79" s="12"/>
      <c r="J79" s="12"/>
      <c r="K79" s="12"/>
      <c r="L79" s="42"/>
      <c r="M79" s="42"/>
      <c r="N79" s="42"/>
      <c r="O79" s="12"/>
      <c r="P79" s="12"/>
      <c r="Q79" s="12"/>
    </row>
    <row r="80" spans="2:17" s="1" customFormat="1" x14ac:dyDescent="0.4">
      <c r="B80" s="12"/>
      <c r="C80" s="42"/>
      <c r="D80" s="12"/>
      <c r="E80" s="42"/>
      <c r="F80" s="12"/>
      <c r="G80" s="12"/>
      <c r="H80" s="12"/>
      <c r="I80" s="12"/>
      <c r="J80" s="12"/>
      <c r="K80" s="12"/>
      <c r="L80" s="42"/>
      <c r="M80" s="42"/>
      <c r="N80" s="42"/>
      <c r="O80" s="12"/>
      <c r="P80" s="12"/>
      <c r="Q80" s="12"/>
    </row>
    <row r="81" spans="2:17" s="1" customFormat="1" x14ac:dyDescent="0.4">
      <c r="B81" s="12"/>
      <c r="C81" s="42"/>
      <c r="D81" s="12"/>
      <c r="E81" s="42"/>
      <c r="F81" s="12"/>
      <c r="G81" s="12"/>
      <c r="H81" s="12"/>
      <c r="I81" s="12"/>
      <c r="J81" s="12"/>
      <c r="K81" s="12"/>
      <c r="L81" s="42"/>
      <c r="M81" s="42"/>
      <c r="N81" s="42"/>
      <c r="O81" s="12"/>
      <c r="P81" s="12"/>
      <c r="Q81" s="12"/>
    </row>
    <row r="82" spans="2:17" s="1" customFormat="1" x14ac:dyDescent="0.4">
      <c r="B82" s="12"/>
      <c r="C82" s="42"/>
      <c r="D82" s="12"/>
      <c r="E82" s="42"/>
      <c r="F82" s="12"/>
      <c r="G82" s="12"/>
      <c r="H82" s="12"/>
      <c r="I82" s="12"/>
      <c r="J82" s="12"/>
      <c r="K82" s="12"/>
      <c r="L82" s="42"/>
      <c r="M82" s="42"/>
      <c r="N82" s="42"/>
      <c r="O82" s="12"/>
      <c r="P82" s="12"/>
      <c r="Q82" s="12"/>
    </row>
    <row r="83" spans="2:17" s="1" customFormat="1" x14ac:dyDescent="0.4">
      <c r="B83" s="12"/>
      <c r="C83" s="42"/>
      <c r="D83" s="12"/>
      <c r="E83" s="42"/>
      <c r="F83" s="12"/>
      <c r="G83" s="12"/>
      <c r="H83" s="12"/>
      <c r="I83" s="12"/>
      <c r="J83" s="12"/>
      <c r="K83" s="12"/>
      <c r="L83" s="42"/>
      <c r="M83" s="42"/>
      <c r="N83" s="42"/>
      <c r="O83" s="12"/>
      <c r="P83" s="12"/>
      <c r="Q83" s="12"/>
    </row>
    <row r="84" spans="2:17" s="1" customFormat="1" x14ac:dyDescent="0.4">
      <c r="B84" s="12"/>
      <c r="C84" s="42"/>
      <c r="D84" s="12"/>
      <c r="E84" s="42"/>
      <c r="F84" s="12"/>
      <c r="G84" s="12"/>
      <c r="H84" s="12"/>
      <c r="I84" s="12"/>
      <c r="J84" s="12"/>
      <c r="K84" s="12"/>
      <c r="L84" s="42"/>
      <c r="M84" s="42"/>
      <c r="N84" s="42"/>
      <c r="O84" s="12"/>
      <c r="P84" s="12"/>
      <c r="Q84" s="12"/>
    </row>
    <row r="85" spans="2:17" s="1" customFormat="1" x14ac:dyDescent="0.4">
      <c r="B85" s="12"/>
      <c r="C85" s="42"/>
      <c r="D85" s="12"/>
      <c r="E85" s="42"/>
      <c r="F85" s="12"/>
      <c r="G85" s="12"/>
      <c r="H85" s="12"/>
      <c r="I85" s="12"/>
      <c r="J85" s="12"/>
      <c r="K85" s="12"/>
      <c r="L85" s="42"/>
      <c r="M85" s="42"/>
      <c r="N85" s="42"/>
      <c r="O85" s="12"/>
      <c r="P85" s="12"/>
      <c r="Q85" s="12"/>
    </row>
    <row r="86" spans="2:17" s="1" customFormat="1" x14ac:dyDescent="0.4">
      <c r="B86" s="12"/>
      <c r="C86" s="42"/>
      <c r="D86" s="12"/>
      <c r="E86" s="42"/>
      <c r="F86" s="12"/>
      <c r="G86" s="12"/>
      <c r="H86" s="12"/>
      <c r="I86" s="12"/>
      <c r="J86" s="12"/>
      <c r="K86" s="12"/>
      <c r="L86" s="42"/>
      <c r="M86" s="42"/>
      <c r="N86" s="42"/>
      <c r="O86" s="12"/>
      <c r="P86" s="12"/>
      <c r="Q86" s="12"/>
    </row>
    <row r="87" spans="2:17" s="1" customFormat="1" x14ac:dyDescent="0.4">
      <c r="B87" s="12"/>
      <c r="C87" s="42"/>
      <c r="D87" s="12"/>
      <c r="E87" s="42"/>
      <c r="F87" s="12"/>
      <c r="G87" s="12"/>
      <c r="H87" s="12"/>
      <c r="I87" s="12"/>
      <c r="J87" s="12"/>
      <c r="K87" s="12"/>
      <c r="L87" s="42"/>
      <c r="M87" s="42"/>
      <c r="N87" s="42"/>
      <c r="O87" s="12"/>
      <c r="P87" s="12"/>
      <c r="Q87" s="12"/>
    </row>
    <row r="88" spans="2:17" s="1" customFormat="1" x14ac:dyDescent="0.4">
      <c r="B88" s="12"/>
      <c r="C88" s="42"/>
      <c r="D88" s="12"/>
      <c r="E88" s="42"/>
      <c r="F88" s="12"/>
      <c r="G88" s="12"/>
      <c r="H88" s="12"/>
      <c r="I88" s="12"/>
      <c r="J88" s="12"/>
      <c r="K88" s="12"/>
      <c r="L88" s="42"/>
      <c r="M88" s="42"/>
      <c r="N88" s="42"/>
      <c r="O88" s="12"/>
      <c r="P88" s="12"/>
      <c r="Q88" s="12"/>
    </row>
    <row r="89" spans="2:17" s="1" customFormat="1" x14ac:dyDescent="0.4">
      <c r="B89" s="12"/>
      <c r="C89" s="42"/>
      <c r="D89" s="12"/>
      <c r="E89" s="42"/>
      <c r="F89" s="12"/>
      <c r="G89" s="12"/>
      <c r="H89" s="12"/>
      <c r="I89" s="12"/>
      <c r="J89" s="12"/>
      <c r="K89" s="12"/>
      <c r="L89" s="42"/>
      <c r="M89" s="42"/>
      <c r="N89" s="42"/>
      <c r="O89" s="12"/>
      <c r="P89" s="12"/>
      <c r="Q89" s="12"/>
    </row>
    <row r="90" spans="2:17" s="1" customFormat="1" x14ac:dyDescent="0.4">
      <c r="B90" s="12"/>
      <c r="C90" s="42"/>
      <c r="D90" s="12"/>
      <c r="E90" s="42"/>
      <c r="F90" s="12"/>
      <c r="G90" s="12"/>
      <c r="H90" s="12"/>
      <c r="I90" s="12"/>
      <c r="J90" s="12"/>
      <c r="K90" s="12"/>
      <c r="L90" s="42"/>
      <c r="M90" s="42"/>
      <c r="N90" s="42"/>
      <c r="O90" s="12"/>
      <c r="P90" s="12"/>
      <c r="Q90" s="12"/>
    </row>
    <row r="91" spans="2:17" s="1" customFormat="1" x14ac:dyDescent="0.4">
      <c r="B91" s="12"/>
      <c r="C91" s="42"/>
      <c r="D91" s="12"/>
      <c r="E91" s="42"/>
      <c r="F91" s="12"/>
      <c r="G91" s="12"/>
      <c r="H91" s="12"/>
      <c r="I91" s="12"/>
      <c r="J91" s="12"/>
      <c r="K91" s="12"/>
      <c r="L91" s="42"/>
      <c r="M91" s="42"/>
      <c r="N91" s="42"/>
      <c r="O91" s="12"/>
      <c r="P91" s="12"/>
      <c r="Q91" s="12"/>
    </row>
    <row r="92" spans="2:17" s="1" customFormat="1" x14ac:dyDescent="0.4">
      <c r="B92" s="12"/>
      <c r="C92" s="42"/>
      <c r="D92" s="12"/>
      <c r="E92" s="42"/>
      <c r="F92" s="12"/>
      <c r="G92" s="12"/>
      <c r="H92" s="12"/>
      <c r="I92" s="12"/>
      <c r="J92" s="12"/>
      <c r="K92" s="12"/>
      <c r="L92" s="42"/>
      <c r="M92" s="42"/>
      <c r="N92" s="42"/>
      <c r="O92" s="12"/>
      <c r="P92" s="12"/>
      <c r="Q92" s="12"/>
    </row>
    <row r="93" spans="2:17" s="1" customFormat="1" x14ac:dyDescent="0.4">
      <c r="B93" s="12"/>
      <c r="C93" s="42"/>
      <c r="D93" s="12"/>
      <c r="E93" s="42"/>
      <c r="F93" s="12"/>
      <c r="G93" s="12"/>
      <c r="H93" s="12"/>
      <c r="I93" s="12"/>
      <c r="J93" s="12"/>
      <c r="K93" s="12"/>
      <c r="L93" s="42"/>
      <c r="M93" s="42"/>
      <c r="N93" s="42"/>
      <c r="O93" s="12"/>
      <c r="P93" s="12"/>
      <c r="Q93" s="12"/>
    </row>
    <row r="94" spans="2:17" s="1" customFormat="1" x14ac:dyDescent="0.4">
      <c r="B94" s="12"/>
      <c r="C94" s="42"/>
      <c r="D94" s="12"/>
      <c r="E94" s="42"/>
      <c r="F94" s="12"/>
      <c r="G94" s="12"/>
      <c r="H94" s="12"/>
      <c r="I94" s="12"/>
      <c r="J94" s="12"/>
      <c r="K94" s="12"/>
      <c r="L94" s="42"/>
      <c r="M94" s="42"/>
      <c r="N94" s="42"/>
      <c r="O94" s="12"/>
      <c r="P94" s="12"/>
      <c r="Q94" s="12"/>
    </row>
    <row r="95" spans="2:17" s="1" customFormat="1" x14ac:dyDescent="0.4">
      <c r="B95" s="12"/>
      <c r="C95" s="42"/>
      <c r="D95" s="12"/>
      <c r="E95" s="42"/>
      <c r="F95" s="12"/>
      <c r="G95" s="12"/>
      <c r="H95" s="12"/>
      <c r="I95" s="12"/>
      <c r="J95" s="12"/>
      <c r="K95" s="12"/>
      <c r="L95" s="42"/>
      <c r="M95" s="42"/>
      <c r="N95" s="42"/>
      <c r="O95" s="12"/>
      <c r="P95" s="12"/>
      <c r="Q95" s="12"/>
    </row>
    <row r="96" spans="2:17" s="1" customFormat="1" x14ac:dyDescent="0.4">
      <c r="B96" s="12"/>
      <c r="C96" s="42"/>
      <c r="D96" s="12"/>
      <c r="E96" s="42"/>
      <c r="F96" s="12"/>
      <c r="G96" s="12"/>
      <c r="H96" s="12"/>
      <c r="I96" s="12"/>
      <c r="J96" s="12"/>
      <c r="K96" s="12"/>
      <c r="L96" s="42"/>
      <c r="M96" s="42"/>
      <c r="N96" s="42"/>
      <c r="O96" s="12"/>
      <c r="P96" s="12"/>
      <c r="Q96" s="12"/>
    </row>
    <row r="97" spans="2:17" s="1" customFormat="1" x14ac:dyDescent="0.4">
      <c r="B97" s="12"/>
      <c r="C97" s="42"/>
      <c r="D97" s="12"/>
      <c r="E97" s="42"/>
      <c r="F97" s="12"/>
      <c r="G97" s="12"/>
      <c r="H97" s="12"/>
      <c r="I97" s="12"/>
      <c r="J97" s="12"/>
      <c r="K97" s="12"/>
      <c r="L97" s="42"/>
      <c r="M97" s="42"/>
      <c r="N97" s="42"/>
      <c r="O97" s="12"/>
      <c r="P97" s="12"/>
      <c r="Q97" s="12"/>
    </row>
    <row r="98" spans="2:17" s="1" customFormat="1" x14ac:dyDescent="0.4">
      <c r="B98" s="12"/>
      <c r="C98" s="42"/>
      <c r="D98" s="12"/>
      <c r="E98" s="42"/>
      <c r="F98" s="12"/>
      <c r="G98" s="12"/>
      <c r="H98" s="12"/>
      <c r="I98" s="12"/>
      <c r="J98" s="12"/>
      <c r="K98" s="12"/>
      <c r="L98" s="42"/>
      <c r="M98" s="42"/>
      <c r="N98" s="42"/>
      <c r="O98" s="12"/>
      <c r="P98" s="12"/>
      <c r="Q98" s="12"/>
    </row>
    <row r="99" spans="2:17" s="1" customFormat="1" x14ac:dyDescent="0.4">
      <c r="B99" s="12"/>
      <c r="C99" s="42"/>
      <c r="D99" s="12"/>
      <c r="E99" s="42"/>
      <c r="F99" s="12"/>
      <c r="G99" s="12"/>
      <c r="H99" s="12"/>
      <c r="I99" s="12"/>
      <c r="J99" s="12"/>
      <c r="K99" s="12"/>
      <c r="L99" s="42"/>
      <c r="M99" s="42"/>
      <c r="N99" s="42"/>
      <c r="O99" s="12"/>
      <c r="P99" s="12"/>
      <c r="Q99" s="12"/>
    </row>
    <row r="100" spans="2:17" s="1" customFormat="1" x14ac:dyDescent="0.4">
      <c r="B100" s="12"/>
      <c r="C100" s="42"/>
      <c r="D100" s="12"/>
      <c r="E100" s="42"/>
      <c r="F100" s="12"/>
      <c r="G100" s="12"/>
      <c r="H100" s="12"/>
      <c r="I100" s="12"/>
      <c r="J100" s="12"/>
      <c r="K100" s="12"/>
      <c r="L100" s="42"/>
      <c r="M100" s="42"/>
      <c r="N100" s="42"/>
      <c r="O100" s="12"/>
      <c r="P100" s="12"/>
      <c r="Q100" s="12"/>
    </row>
    <row r="101" spans="2:17" s="1" customFormat="1" x14ac:dyDescent="0.4">
      <c r="B101" s="12"/>
      <c r="C101" s="42"/>
      <c r="D101" s="12"/>
      <c r="E101" s="42"/>
      <c r="F101" s="12"/>
      <c r="G101" s="12"/>
      <c r="H101" s="12"/>
      <c r="I101" s="12"/>
      <c r="J101" s="12"/>
      <c r="K101" s="12"/>
      <c r="L101" s="42"/>
      <c r="M101" s="42"/>
      <c r="N101" s="42"/>
      <c r="O101" s="12"/>
      <c r="P101" s="12"/>
      <c r="Q101" s="12"/>
    </row>
    <row r="102" spans="2:17" s="1" customFormat="1" x14ac:dyDescent="0.4">
      <c r="B102" s="12"/>
      <c r="C102" s="42"/>
      <c r="D102" s="12"/>
      <c r="E102" s="42"/>
      <c r="F102" s="12"/>
      <c r="G102" s="12"/>
      <c r="H102" s="12"/>
      <c r="I102" s="12"/>
      <c r="J102" s="12"/>
      <c r="K102" s="12"/>
      <c r="L102" s="42"/>
      <c r="M102" s="42"/>
      <c r="N102" s="42"/>
      <c r="O102" s="12"/>
      <c r="P102" s="12"/>
      <c r="Q102" s="12"/>
    </row>
    <row r="103" spans="2:17" s="1" customFormat="1" x14ac:dyDescent="0.4">
      <c r="B103" s="12"/>
      <c r="C103" s="42"/>
      <c r="D103" s="12"/>
      <c r="E103" s="42"/>
      <c r="F103" s="12"/>
      <c r="G103" s="12"/>
      <c r="H103" s="12"/>
      <c r="I103" s="12"/>
      <c r="J103" s="12"/>
      <c r="K103" s="12"/>
      <c r="L103" s="42"/>
      <c r="M103" s="42"/>
      <c r="N103" s="42"/>
      <c r="O103" s="12"/>
      <c r="P103" s="12"/>
      <c r="Q103" s="12"/>
    </row>
    <row r="104" spans="2:17" s="1" customFormat="1" x14ac:dyDescent="0.4">
      <c r="B104" s="12"/>
      <c r="C104" s="42"/>
      <c r="D104" s="12"/>
      <c r="E104" s="42"/>
      <c r="F104" s="12"/>
      <c r="G104" s="12"/>
      <c r="H104" s="12"/>
      <c r="I104" s="12"/>
      <c r="J104" s="12"/>
      <c r="K104" s="12"/>
      <c r="L104" s="42"/>
      <c r="M104" s="42"/>
      <c r="N104" s="42"/>
      <c r="O104" s="12"/>
      <c r="P104" s="12"/>
      <c r="Q104" s="12"/>
    </row>
    <row r="105" spans="2:17" s="1" customFormat="1" x14ac:dyDescent="0.4">
      <c r="B105" s="12"/>
      <c r="C105" s="42"/>
      <c r="D105" s="12"/>
      <c r="E105" s="42"/>
      <c r="F105" s="12"/>
      <c r="G105" s="12"/>
      <c r="H105" s="12"/>
      <c r="I105" s="12"/>
      <c r="J105" s="12"/>
      <c r="K105" s="12"/>
      <c r="L105" s="42"/>
      <c r="M105" s="42"/>
      <c r="N105" s="42"/>
      <c r="O105" s="12"/>
      <c r="P105" s="12"/>
      <c r="Q105" s="12"/>
    </row>
    <row r="106" spans="2:17" s="1" customFormat="1" x14ac:dyDescent="0.4">
      <c r="B106" s="12"/>
      <c r="C106" s="42"/>
      <c r="D106" s="12"/>
      <c r="E106" s="42"/>
      <c r="F106" s="12"/>
      <c r="G106" s="12"/>
      <c r="H106" s="12"/>
      <c r="I106" s="12"/>
      <c r="J106" s="12"/>
      <c r="K106" s="12"/>
      <c r="L106" s="42"/>
      <c r="M106" s="42"/>
      <c r="N106" s="42"/>
      <c r="O106" s="12"/>
      <c r="P106" s="12"/>
      <c r="Q106" s="12"/>
    </row>
    <row r="107" spans="2:17" s="1" customFormat="1" x14ac:dyDescent="0.4">
      <c r="B107" s="12"/>
      <c r="C107" s="42"/>
      <c r="D107" s="12"/>
      <c r="E107" s="42"/>
      <c r="F107" s="12"/>
      <c r="G107" s="12"/>
      <c r="H107" s="12"/>
      <c r="I107" s="12"/>
      <c r="J107" s="12"/>
      <c r="K107" s="12"/>
      <c r="L107" s="42"/>
      <c r="M107" s="42"/>
      <c r="N107" s="42"/>
      <c r="O107" s="12"/>
      <c r="P107" s="12"/>
      <c r="Q107" s="12"/>
    </row>
    <row r="108" spans="2:17" s="1" customFormat="1" x14ac:dyDescent="0.4">
      <c r="B108" s="12"/>
      <c r="C108" s="42"/>
      <c r="D108" s="12"/>
      <c r="E108" s="42"/>
      <c r="F108" s="12"/>
      <c r="G108" s="12"/>
      <c r="H108" s="12"/>
      <c r="I108" s="12"/>
      <c r="J108" s="12"/>
      <c r="K108" s="12"/>
      <c r="L108" s="42"/>
      <c r="M108" s="42"/>
      <c r="N108" s="42"/>
      <c r="O108" s="12"/>
      <c r="P108" s="12"/>
      <c r="Q108" s="12"/>
    </row>
    <row r="109" spans="2:17" s="1" customFormat="1" x14ac:dyDescent="0.4">
      <c r="B109" s="12"/>
      <c r="C109" s="42"/>
      <c r="D109" s="12"/>
      <c r="E109" s="42"/>
      <c r="F109" s="12"/>
      <c r="G109" s="12"/>
      <c r="H109" s="12"/>
      <c r="I109" s="12"/>
      <c r="J109" s="12"/>
      <c r="K109" s="12"/>
      <c r="L109" s="42"/>
      <c r="M109" s="42"/>
      <c r="N109" s="42"/>
      <c r="O109" s="12"/>
      <c r="P109" s="12"/>
      <c r="Q109" s="12"/>
    </row>
    <row r="110" spans="2:17" s="1" customFormat="1" x14ac:dyDescent="0.4">
      <c r="B110" s="12"/>
      <c r="C110" s="42"/>
      <c r="D110" s="12"/>
      <c r="E110" s="42"/>
      <c r="F110" s="12"/>
      <c r="G110" s="12"/>
      <c r="H110" s="12"/>
      <c r="I110" s="12"/>
      <c r="J110" s="12"/>
      <c r="K110" s="12"/>
      <c r="L110" s="42"/>
      <c r="M110" s="42"/>
      <c r="N110" s="42"/>
      <c r="O110" s="12"/>
      <c r="P110" s="12"/>
      <c r="Q110" s="12"/>
    </row>
    <row r="111" spans="2:17" s="1" customFormat="1" x14ac:dyDescent="0.4">
      <c r="B111" s="12"/>
      <c r="C111" s="42"/>
      <c r="D111" s="12"/>
      <c r="E111" s="42"/>
      <c r="F111" s="12"/>
      <c r="G111" s="12"/>
      <c r="H111" s="12"/>
      <c r="I111" s="12"/>
      <c r="J111" s="12"/>
      <c r="K111" s="12"/>
      <c r="L111" s="42"/>
      <c r="M111" s="42"/>
      <c r="N111" s="42"/>
      <c r="O111" s="12"/>
      <c r="P111" s="12"/>
      <c r="Q111" s="12"/>
    </row>
    <row r="112" spans="2:17" s="1" customFormat="1" x14ac:dyDescent="0.4">
      <c r="B112" s="12"/>
      <c r="C112" s="42"/>
      <c r="D112" s="12"/>
      <c r="E112" s="42"/>
      <c r="F112" s="12"/>
      <c r="G112" s="12"/>
      <c r="H112" s="12"/>
      <c r="I112" s="12"/>
      <c r="J112" s="12"/>
      <c r="K112" s="12"/>
      <c r="L112" s="42"/>
      <c r="M112" s="42"/>
      <c r="N112" s="42"/>
      <c r="O112" s="12"/>
      <c r="P112" s="12"/>
      <c r="Q112" s="12"/>
    </row>
    <row r="113" spans="2:17" s="1" customFormat="1" x14ac:dyDescent="0.4">
      <c r="B113" s="12"/>
      <c r="C113" s="42"/>
      <c r="D113" s="12"/>
      <c r="E113" s="42"/>
      <c r="F113" s="12"/>
      <c r="G113" s="12"/>
      <c r="H113" s="12"/>
      <c r="I113" s="12"/>
      <c r="J113" s="12"/>
      <c r="K113" s="12"/>
      <c r="L113" s="42"/>
      <c r="M113" s="42"/>
      <c r="N113" s="42"/>
      <c r="O113" s="12"/>
      <c r="P113" s="12"/>
      <c r="Q113" s="12"/>
    </row>
    <row r="114" spans="2:17" s="1" customFormat="1" x14ac:dyDescent="0.4">
      <c r="B114" s="12"/>
      <c r="C114" s="42"/>
      <c r="D114" s="12"/>
      <c r="E114" s="42"/>
      <c r="F114" s="12"/>
      <c r="G114" s="12"/>
      <c r="H114" s="12"/>
      <c r="I114" s="12"/>
      <c r="J114" s="12"/>
      <c r="K114" s="12"/>
      <c r="L114" s="42"/>
      <c r="M114" s="42"/>
      <c r="N114" s="42"/>
      <c r="O114" s="12"/>
      <c r="P114" s="12"/>
      <c r="Q114" s="12"/>
    </row>
    <row r="115" spans="2:17" s="1" customFormat="1" x14ac:dyDescent="0.4">
      <c r="B115" s="12"/>
      <c r="C115" s="42"/>
      <c r="D115" s="12"/>
      <c r="E115" s="42"/>
      <c r="F115" s="12"/>
      <c r="G115" s="12"/>
      <c r="H115" s="12"/>
      <c r="I115" s="12"/>
      <c r="J115" s="12"/>
      <c r="K115" s="12"/>
      <c r="L115" s="42"/>
      <c r="M115" s="42"/>
      <c r="N115" s="42"/>
      <c r="O115" s="12"/>
      <c r="P115" s="12"/>
      <c r="Q115" s="12"/>
    </row>
    <row r="116" spans="2:17" s="1" customFormat="1" x14ac:dyDescent="0.4">
      <c r="B116" s="12"/>
      <c r="C116" s="42"/>
      <c r="D116" s="12"/>
      <c r="E116" s="42"/>
      <c r="F116" s="12"/>
      <c r="G116" s="12"/>
      <c r="H116" s="12"/>
      <c r="I116" s="12"/>
      <c r="J116" s="12"/>
      <c r="K116" s="12"/>
      <c r="L116" s="42"/>
      <c r="M116" s="42"/>
      <c r="N116" s="42"/>
      <c r="O116" s="12"/>
      <c r="P116" s="12"/>
      <c r="Q116" s="12"/>
    </row>
    <row r="117" spans="2:17" s="1" customFormat="1" x14ac:dyDescent="0.4">
      <c r="B117" s="12"/>
      <c r="C117" s="42"/>
      <c r="D117" s="12"/>
      <c r="E117" s="42"/>
      <c r="F117" s="12"/>
      <c r="G117" s="12"/>
      <c r="H117" s="12"/>
      <c r="I117" s="12"/>
      <c r="J117" s="12"/>
      <c r="K117" s="12"/>
      <c r="L117" s="42"/>
      <c r="M117" s="42"/>
      <c r="N117" s="42"/>
      <c r="O117" s="12"/>
      <c r="P117" s="12"/>
      <c r="Q117" s="12"/>
    </row>
    <row r="118" spans="2:17" s="1" customFormat="1" x14ac:dyDescent="0.4">
      <c r="B118" s="12"/>
      <c r="C118" s="42"/>
      <c r="D118" s="12"/>
      <c r="E118" s="42"/>
      <c r="F118" s="12"/>
      <c r="G118" s="12"/>
      <c r="H118" s="12"/>
      <c r="I118" s="12"/>
      <c r="J118" s="12"/>
      <c r="K118" s="12"/>
      <c r="L118" s="42"/>
      <c r="M118" s="42"/>
      <c r="N118" s="42"/>
      <c r="O118" s="12"/>
      <c r="P118" s="12"/>
      <c r="Q118" s="12"/>
    </row>
    <row r="119" spans="2:17" s="1" customFormat="1" x14ac:dyDescent="0.4">
      <c r="B119" s="12"/>
      <c r="C119" s="42"/>
      <c r="D119" s="12"/>
      <c r="E119" s="42"/>
      <c r="F119" s="12"/>
      <c r="G119" s="12"/>
      <c r="H119" s="12"/>
      <c r="I119" s="12"/>
      <c r="J119" s="12"/>
      <c r="K119" s="12"/>
      <c r="L119" s="42"/>
      <c r="M119" s="42"/>
      <c r="N119" s="42"/>
      <c r="O119" s="12"/>
      <c r="P119" s="12"/>
      <c r="Q119" s="12"/>
    </row>
    <row r="120" spans="2:17" s="1" customFormat="1" x14ac:dyDescent="0.4">
      <c r="B120" s="12"/>
      <c r="C120" s="42"/>
      <c r="D120" s="12"/>
      <c r="E120" s="42"/>
      <c r="F120" s="12"/>
      <c r="G120" s="12"/>
      <c r="H120" s="12"/>
      <c r="I120" s="12"/>
      <c r="J120" s="12"/>
      <c r="K120" s="12"/>
      <c r="L120" s="42"/>
      <c r="M120" s="42"/>
      <c r="N120" s="42"/>
      <c r="O120" s="12"/>
      <c r="P120" s="12"/>
      <c r="Q120" s="12"/>
    </row>
    <row r="121" spans="2:17" s="1" customFormat="1" x14ac:dyDescent="0.4">
      <c r="B121" s="12"/>
      <c r="C121" s="42"/>
      <c r="D121" s="12"/>
      <c r="E121" s="42"/>
      <c r="F121" s="12"/>
      <c r="G121" s="12"/>
      <c r="H121" s="12"/>
      <c r="I121" s="12"/>
      <c r="J121" s="12"/>
      <c r="K121" s="12"/>
      <c r="L121" s="42"/>
      <c r="M121" s="42"/>
      <c r="N121" s="42"/>
      <c r="O121" s="12"/>
      <c r="P121" s="12"/>
      <c r="Q121" s="12"/>
    </row>
    <row r="122" spans="2:17" s="1" customFormat="1" x14ac:dyDescent="0.4">
      <c r="B122" s="12"/>
      <c r="C122" s="42"/>
      <c r="D122" s="12"/>
      <c r="E122" s="42"/>
      <c r="F122" s="12"/>
      <c r="G122" s="12"/>
      <c r="H122" s="12"/>
      <c r="I122" s="12"/>
      <c r="J122" s="12"/>
      <c r="K122" s="12"/>
      <c r="L122" s="42"/>
      <c r="M122" s="42"/>
      <c r="N122" s="42"/>
      <c r="O122" s="12"/>
      <c r="P122" s="12"/>
      <c r="Q122" s="12"/>
    </row>
    <row r="123" spans="2:17" s="1" customFormat="1" x14ac:dyDescent="0.4">
      <c r="B123" s="12"/>
      <c r="C123" s="42"/>
      <c r="D123" s="12"/>
      <c r="E123" s="42"/>
      <c r="F123" s="12"/>
      <c r="G123" s="12"/>
      <c r="H123" s="12"/>
      <c r="I123" s="12"/>
      <c r="J123" s="12"/>
      <c r="K123" s="12"/>
      <c r="L123" s="42"/>
      <c r="M123" s="42"/>
      <c r="N123" s="42"/>
      <c r="O123" s="12"/>
      <c r="P123" s="12"/>
      <c r="Q123" s="12"/>
    </row>
    <row r="124" spans="2:17" s="1" customFormat="1" x14ac:dyDescent="0.4">
      <c r="B124" s="12"/>
      <c r="C124" s="42"/>
      <c r="D124" s="12"/>
      <c r="E124" s="42"/>
      <c r="F124" s="12"/>
      <c r="G124" s="12"/>
      <c r="H124" s="12"/>
      <c r="I124" s="12"/>
      <c r="J124" s="12"/>
      <c r="K124" s="12"/>
      <c r="L124" s="42"/>
      <c r="M124" s="42"/>
      <c r="N124" s="42"/>
      <c r="O124" s="12"/>
      <c r="P124" s="12"/>
      <c r="Q124" s="12"/>
    </row>
    <row r="125" spans="2:17" s="1" customFormat="1" x14ac:dyDescent="0.4">
      <c r="B125" s="12"/>
      <c r="C125" s="42"/>
      <c r="D125" s="12"/>
      <c r="E125" s="42"/>
      <c r="F125" s="12"/>
      <c r="G125" s="12"/>
      <c r="H125" s="12"/>
      <c r="I125" s="12"/>
      <c r="J125" s="12"/>
      <c r="K125" s="12"/>
      <c r="L125" s="42"/>
      <c r="M125" s="42"/>
      <c r="N125" s="42"/>
      <c r="O125" s="12"/>
      <c r="P125" s="12"/>
      <c r="Q125" s="12"/>
    </row>
    <row r="126" spans="2:17" s="1" customFormat="1" x14ac:dyDescent="0.4">
      <c r="B126" s="12"/>
      <c r="C126" s="42"/>
      <c r="D126" s="12"/>
      <c r="E126" s="42"/>
      <c r="F126" s="12"/>
      <c r="G126" s="12"/>
      <c r="H126" s="12"/>
      <c r="I126" s="12"/>
      <c r="J126" s="12"/>
      <c r="K126" s="12"/>
      <c r="L126" s="42"/>
      <c r="M126" s="42"/>
      <c r="N126" s="42"/>
      <c r="O126" s="12"/>
      <c r="P126" s="12"/>
      <c r="Q126" s="12"/>
    </row>
    <row r="127" spans="2:17" s="1" customFormat="1" x14ac:dyDescent="0.4">
      <c r="B127" s="12"/>
      <c r="C127" s="42"/>
      <c r="D127" s="12"/>
      <c r="E127" s="42"/>
      <c r="F127" s="12"/>
      <c r="G127" s="12"/>
      <c r="H127" s="12"/>
      <c r="I127" s="12"/>
      <c r="J127" s="12"/>
      <c r="K127" s="12"/>
      <c r="L127" s="42"/>
      <c r="M127" s="42"/>
      <c r="N127" s="42"/>
      <c r="O127" s="12"/>
      <c r="P127" s="12"/>
      <c r="Q127" s="12"/>
    </row>
    <row r="128" spans="2:17" s="1" customFormat="1" x14ac:dyDescent="0.4">
      <c r="B128" s="12"/>
      <c r="C128" s="42"/>
      <c r="D128" s="12"/>
      <c r="E128" s="42"/>
      <c r="F128" s="12"/>
      <c r="G128" s="12"/>
      <c r="H128" s="12"/>
      <c r="I128" s="12"/>
      <c r="J128" s="12"/>
      <c r="K128" s="12"/>
      <c r="L128" s="42"/>
      <c r="M128" s="42"/>
      <c r="N128" s="42"/>
      <c r="O128" s="12"/>
      <c r="P128" s="12"/>
      <c r="Q128" s="12"/>
    </row>
    <row r="129" spans="2:17" s="1" customFormat="1" x14ac:dyDescent="0.4">
      <c r="B129" s="12"/>
      <c r="C129" s="42"/>
      <c r="D129" s="12"/>
      <c r="E129" s="42"/>
      <c r="F129" s="12"/>
      <c r="G129" s="12"/>
      <c r="H129" s="12"/>
      <c r="I129" s="12"/>
      <c r="J129" s="12"/>
      <c r="K129" s="12"/>
      <c r="L129" s="42"/>
      <c r="M129" s="42"/>
      <c r="N129" s="42"/>
      <c r="O129" s="12"/>
      <c r="P129" s="12"/>
      <c r="Q129" s="12"/>
    </row>
    <row r="130" spans="2:17" s="1" customFormat="1" x14ac:dyDescent="0.4">
      <c r="B130" s="12"/>
      <c r="C130" s="42"/>
      <c r="D130" s="12"/>
      <c r="E130" s="42"/>
      <c r="F130" s="12"/>
      <c r="G130" s="12"/>
      <c r="H130" s="12"/>
      <c r="I130" s="12"/>
      <c r="J130" s="12"/>
      <c r="K130" s="12"/>
      <c r="L130" s="42"/>
      <c r="M130" s="42"/>
      <c r="N130" s="42"/>
      <c r="O130" s="12"/>
      <c r="P130" s="12"/>
      <c r="Q130" s="12"/>
    </row>
    <row r="131" spans="2:17" s="1" customFormat="1" x14ac:dyDescent="0.4">
      <c r="B131" s="12"/>
      <c r="C131" s="42"/>
      <c r="D131" s="12"/>
      <c r="E131" s="42"/>
      <c r="F131" s="12"/>
      <c r="G131" s="12"/>
      <c r="H131" s="12"/>
      <c r="I131" s="12"/>
      <c r="J131" s="12"/>
      <c r="K131" s="12"/>
      <c r="L131" s="42"/>
      <c r="M131" s="42"/>
      <c r="N131" s="42"/>
      <c r="O131" s="12"/>
      <c r="P131" s="12"/>
      <c r="Q131" s="12"/>
    </row>
    <row r="132" spans="2:17" s="1" customFormat="1" x14ac:dyDescent="0.4">
      <c r="B132" s="12"/>
      <c r="C132" s="42"/>
      <c r="D132" s="12"/>
      <c r="E132" s="42"/>
      <c r="F132" s="12"/>
      <c r="G132" s="12"/>
      <c r="H132" s="12"/>
      <c r="I132" s="12"/>
      <c r="J132" s="12"/>
      <c r="K132" s="12"/>
      <c r="L132" s="42"/>
      <c r="M132" s="42"/>
      <c r="N132" s="42"/>
      <c r="O132" s="12"/>
      <c r="P132" s="12"/>
      <c r="Q132" s="12"/>
    </row>
    <row r="133" spans="2:17" s="1" customFormat="1" x14ac:dyDescent="0.4">
      <c r="B133" s="12"/>
      <c r="C133" s="42"/>
      <c r="D133" s="12"/>
      <c r="E133" s="42"/>
      <c r="F133" s="12"/>
      <c r="G133" s="12"/>
      <c r="H133" s="12"/>
      <c r="I133" s="12"/>
      <c r="J133" s="12"/>
      <c r="K133" s="12"/>
      <c r="L133" s="42"/>
      <c r="M133" s="42"/>
      <c r="N133" s="42"/>
      <c r="O133" s="12"/>
      <c r="P133" s="12"/>
      <c r="Q133" s="12"/>
    </row>
    <row r="134" spans="2:17" s="1" customFormat="1" x14ac:dyDescent="0.4">
      <c r="B134" s="12"/>
      <c r="C134" s="42"/>
      <c r="D134" s="12"/>
      <c r="E134" s="42"/>
      <c r="F134" s="12"/>
      <c r="G134" s="12"/>
      <c r="H134" s="12"/>
      <c r="I134" s="12"/>
      <c r="J134" s="12"/>
      <c r="K134" s="12"/>
      <c r="L134" s="42"/>
      <c r="M134" s="42"/>
      <c r="N134" s="42"/>
      <c r="O134" s="12"/>
      <c r="P134" s="12"/>
      <c r="Q134" s="12"/>
    </row>
    <row r="135" spans="2:17" s="1" customFormat="1" x14ac:dyDescent="0.4">
      <c r="B135" s="12"/>
      <c r="C135" s="42"/>
      <c r="D135" s="12"/>
      <c r="E135" s="42"/>
      <c r="F135" s="12"/>
      <c r="G135" s="12"/>
      <c r="H135" s="12"/>
      <c r="I135" s="12"/>
      <c r="J135" s="12"/>
      <c r="K135" s="12"/>
      <c r="L135" s="42"/>
      <c r="M135" s="42"/>
      <c r="N135" s="42"/>
      <c r="O135" s="12"/>
      <c r="P135" s="12"/>
      <c r="Q135" s="12"/>
    </row>
    <row r="136" spans="2:17" s="1" customFormat="1" x14ac:dyDescent="0.4">
      <c r="B136" s="12"/>
      <c r="C136" s="42"/>
      <c r="D136" s="12"/>
      <c r="E136" s="42"/>
      <c r="F136" s="12"/>
      <c r="G136" s="12"/>
      <c r="H136" s="12"/>
      <c r="I136" s="12"/>
      <c r="J136" s="12"/>
      <c r="K136" s="12"/>
      <c r="L136" s="42"/>
      <c r="M136" s="42"/>
      <c r="N136" s="42"/>
      <c r="O136" s="12"/>
      <c r="P136" s="12"/>
      <c r="Q136" s="12"/>
    </row>
    <row r="137" spans="2:17" s="1" customFormat="1" x14ac:dyDescent="0.4">
      <c r="B137" s="12"/>
      <c r="C137" s="42"/>
      <c r="D137" s="12"/>
      <c r="E137" s="42"/>
      <c r="F137" s="12"/>
      <c r="G137" s="12"/>
      <c r="H137" s="12"/>
      <c r="I137" s="12"/>
      <c r="J137" s="12"/>
      <c r="K137" s="12"/>
      <c r="L137" s="42"/>
      <c r="M137" s="42"/>
      <c r="N137" s="42"/>
      <c r="O137" s="12"/>
      <c r="P137" s="12"/>
      <c r="Q137" s="12"/>
    </row>
    <row r="138" spans="2:17" s="1" customFormat="1" x14ac:dyDescent="0.4">
      <c r="B138" s="12"/>
      <c r="C138" s="42"/>
      <c r="D138" s="12"/>
      <c r="E138" s="42"/>
      <c r="F138" s="12"/>
      <c r="G138" s="12"/>
      <c r="H138" s="12"/>
      <c r="I138" s="12"/>
      <c r="J138" s="12"/>
      <c r="K138" s="12"/>
      <c r="L138" s="42"/>
      <c r="M138" s="42"/>
      <c r="N138" s="42"/>
      <c r="O138" s="12"/>
      <c r="P138" s="12"/>
      <c r="Q138" s="12"/>
    </row>
    <row r="139" spans="2:17" s="1" customFormat="1" x14ac:dyDescent="0.4">
      <c r="B139" s="12"/>
      <c r="C139" s="42"/>
      <c r="D139" s="12"/>
      <c r="E139" s="42"/>
      <c r="F139" s="12"/>
      <c r="G139" s="12"/>
      <c r="H139" s="12"/>
      <c r="I139" s="12"/>
      <c r="J139" s="12"/>
      <c r="K139" s="12"/>
      <c r="L139" s="42"/>
      <c r="M139" s="42"/>
      <c r="N139" s="42"/>
      <c r="O139" s="12"/>
      <c r="P139" s="12"/>
      <c r="Q139" s="12"/>
    </row>
    <row r="140" spans="2:17" s="1" customFormat="1" x14ac:dyDescent="0.4">
      <c r="B140" s="12"/>
      <c r="C140" s="42"/>
      <c r="D140" s="12"/>
      <c r="E140" s="42"/>
      <c r="F140" s="12"/>
      <c r="G140" s="12"/>
      <c r="H140" s="12"/>
      <c r="I140" s="12"/>
      <c r="J140" s="12"/>
      <c r="K140" s="12"/>
      <c r="L140" s="42"/>
      <c r="M140" s="42"/>
      <c r="N140" s="42"/>
      <c r="O140" s="12"/>
      <c r="P140" s="12"/>
      <c r="Q140" s="12"/>
    </row>
    <row r="141" spans="2:17" s="1" customFormat="1" x14ac:dyDescent="0.4">
      <c r="B141" s="12"/>
      <c r="C141" s="42"/>
      <c r="D141" s="12"/>
      <c r="E141" s="42"/>
      <c r="F141" s="12"/>
      <c r="G141" s="12"/>
      <c r="H141" s="12"/>
      <c r="I141" s="12"/>
      <c r="J141" s="12"/>
      <c r="K141" s="12"/>
      <c r="L141" s="42"/>
      <c r="M141" s="42"/>
      <c r="N141" s="42"/>
      <c r="O141" s="12"/>
      <c r="P141" s="12"/>
      <c r="Q141" s="12"/>
    </row>
    <row r="142" spans="2:17" s="1" customFormat="1" x14ac:dyDescent="0.4">
      <c r="B142" s="12"/>
      <c r="C142" s="42"/>
      <c r="D142" s="12"/>
      <c r="E142" s="42"/>
      <c r="F142" s="12"/>
      <c r="G142" s="12"/>
      <c r="H142" s="12"/>
      <c r="I142" s="12"/>
      <c r="J142" s="12"/>
      <c r="K142" s="12"/>
      <c r="L142" s="42"/>
      <c r="M142" s="42"/>
      <c r="N142" s="42"/>
      <c r="O142" s="12"/>
      <c r="P142" s="12"/>
      <c r="Q142" s="12"/>
    </row>
    <row r="143" spans="2:17" s="1" customFormat="1" x14ac:dyDescent="0.4">
      <c r="B143" s="12"/>
      <c r="C143" s="42"/>
      <c r="D143" s="12"/>
      <c r="E143" s="42"/>
      <c r="F143" s="12"/>
      <c r="G143" s="12"/>
      <c r="H143" s="12"/>
      <c r="I143" s="12"/>
      <c r="J143" s="12"/>
      <c r="K143" s="12"/>
      <c r="L143" s="42"/>
      <c r="M143" s="42"/>
      <c r="N143" s="42"/>
      <c r="O143" s="12"/>
      <c r="P143" s="12"/>
      <c r="Q143" s="12"/>
    </row>
    <row r="144" spans="2:17" s="1" customFormat="1" x14ac:dyDescent="0.4">
      <c r="B144" s="12"/>
      <c r="C144" s="42"/>
      <c r="D144" s="12"/>
      <c r="E144" s="42"/>
      <c r="F144" s="12"/>
      <c r="G144" s="12"/>
      <c r="H144" s="12"/>
      <c r="I144" s="12"/>
      <c r="J144" s="12"/>
      <c r="K144" s="12"/>
      <c r="L144" s="42"/>
      <c r="M144" s="42"/>
      <c r="N144" s="42"/>
      <c r="O144" s="12"/>
      <c r="P144" s="12"/>
      <c r="Q144" s="12"/>
    </row>
    <row r="145" spans="2:17" s="1" customFormat="1" x14ac:dyDescent="0.4">
      <c r="B145" s="12"/>
      <c r="C145" s="42"/>
      <c r="D145" s="12"/>
      <c r="E145" s="42"/>
      <c r="F145" s="12"/>
      <c r="G145" s="12"/>
      <c r="H145" s="12"/>
      <c r="I145" s="12"/>
      <c r="J145" s="12"/>
      <c r="K145" s="12"/>
      <c r="L145" s="42"/>
      <c r="M145" s="42"/>
      <c r="N145" s="42"/>
      <c r="O145" s="12"/>
      <c r="P145" s="12"/>
      <c r="Q145" s="12"/>
    </row>
    <row r="146" spans="2:17" s="1" customFormat="1" x14ac:dyDescent="0.4">
      <c r="B146" s="12"/>
      <c r="C146" s="42"/>
      <c r="D146" s="12"/>
      <c r="E146" s="42"/>
      <c r="F146" s="12"/>
      <c r="G146" s="12"/>
      <c r="H146" s="12"/>
      <c r="I146" s="12"/>
      <c r="J146" s="12"/>
      <c r="K146" s="12"/>
      <c r="L146" s="42"/>
      <c r="M146" s="42"/>
      <c r="N146" s="42"/>
      <c r="O146" s="12"/>
      <c r="P146" s="12"/>
      <c r="Q146" s="12"/>
    </row>
    <row r="147" spans="2:17" s="1" customFormat="1" x14ac:dyDescent="0.4">
      <c r="B147" s="12"/>
      <c r="C147" s="42"/>
      <c r="D147" s="12"/>
      <c r="E147" s="42"/>
      <c r="F147" s="12"/>
      <c r="G147" s="12"/>
      <c r="H147" s="12"/>
      <c r="I147" s="12"/>
      <c r="J147" s="12"/>
      <c r="K147" s="12"/>
      <c r="L147" s="42"/>
      <c r="M147" s="42"/>
      <c r="N147" s="42"/>
      <c r="O147" s="12"/>
      <c r="P147" s="12"/>
      <c r="Q147" s="12"/>
    </row>
    <row r="148" spans="2:17" s="1" customFormat="1" x14ac:dyDescent="0.4">
      <c r="B148" s="12"/>
      <c r="C148" s="42"/>
      <c r="D148" s="12"/>
      <c r="E148" s="42"/>
      <c r="F148" s="12"/>
      <c r="G148" s="12"/>
      <c r="H148" s="12"/>
      <c r="I148" s="12"/>
      <c r="J148" s="12"/>
      <c r="K148" s="12"/>
      <c r="L148" s="42"/>
      <c r="M148" s="42"/>
      <c r="N148" s="42"/>
      <c r="O148" s="12"/>
      <c r="P148" s="12"/>
      <c r="Q148" s="12"/>
    </row>
    <row r="149" spans="2:17" s="1" customFormat="1" x14ac:dyDescent="0.4">
      <c r="B149" s="12"/>
      <c r="C149" s="42"/>
      <c r="D149" s="12"/>
      <c r="E149" s="42"/>
      <c r="F149" s="12"/>
      <c r="G149" s="12"/>
      <c r="H149" s="12"/>
      <c r="I149" s="12"/>
      <c r="J149" s="12"/>
      <c r="K149" s="12"/>
      <c r="L149" s="42"/>
      <c r="M149" s="42"/>
      <c r="N149" s="42"/>
      <c r="O149" s="12"/>
      <c r="P149" s="12"/>
      <c r="Q149" s="12"/>
    </row>
    <row r="150" spans="2:17" s="1" customFormat="1" x14ac:dyDescent="0.4">
      <c r="B150" s="12"/>
      <c r="C150" s="42"/>
      <c r="D150" s="12"/>
      <c r="E150" s="42"/>
      <c r="F150" s="12"/>
      <c r="G150" s="12"/>
      <c r="H150" s="12"/>
      <c r="I150" s="12"/>
      <c r="J150" s="12"/>
      <c r="K150" s="12"/>
      <c r="L150" s="42"/>
      <c r="M150" s="42"/>
      <c r="N150" s="42"/>
      <c r="O150" s="12"/>
      <c r="P150" s="12"/>
      <c r="Q150" s="12"/>
    </row>
    <row r="151" spans="2:17" s="1" customFormat="1" x14ac:dyDescent="0.4">
      <c r="B151" s="12"/>
      <c r="C151" s="42"/>
      <c r="D151" s="12"/>
      <c r="E151" s="42"/>
      <c r="F151" s="12"/>
      <c r="G151" s="12"/>
      <c r="H151" s="12"/>
      <c r="I151" s="12"/>
      <c r="J151" s="12"/>
      <c r="K151" s="12"/>
      <c r="L151" s="42"/>
      <c r="M151" s="42"/>
      <c r="N151" s="42"/>
      <c r="O151" s="12"/>
      <c r="P151" s="12"/>
      <c r="Q151" s="12"/>
    </row>
    <row r="152" spans="2:17" s="1" customFormat="1" x14ac:dyDescent="0.4">
      <c r="B152" s="12"/>
      <c r="C152" s="42"/>
      <c r="D152" s="12"/>
      <c r="E152" s="42"/>
      <c r="F152" s="12"/>
      <c r="G152" s="12"/>
      <c r="H152" s="12"/>
      <c r="I152" s="12"/>
      <c r="J152" s="12"/>
      <c r="K152" s="12"/>
      <c r="L152" s="42"/>
      <c r="M152" s="42"/>
      <c r="N152" s="42"/>
      <c r="O152" s="12"/>
      <c r="P152" s="12"/>
      <c r="Q152" s="12"/>
    </row>
    <row r="153" spans="2:17" s="1" customFormat="1" x14ac:dyDescent="0.4">
      <c r="B153" s="12"/>
      <c r="C153" s="42"/>
      <c r="D153" s="12"/>
      <c r="E153" s="42"/>
      <c r="F153" s="12"/>
      <c r="G153" s="12"/>
      <c r="H153" s="12"/>
      <c r="I153" s="12"/>
      <c r="J153" s="12"/>
      <c r="K153" s="12"/>
      <c r="L153" s="42"/>
      <c r="M153" s="42"/>
      <c r="N153" s="42"/>
      <c r="O153" s="12"/>
      <c r="P153" s="12"/>
      <c r="Q153" s="12"/>
    </row>
    <row r="154" spans="2:17" s="1" customFormat="1" x14ac:dyDescent="0.4">
      <c r="B154" s="12"/>
      <c r="C154" s="42"/>
      <c r="D154" s="12"/>
      <c r="E154" s="42"/>
      <c r="F154" s="12"/>
      <c r="G154" s="12"/>
      <c r="H154" s="12"/>
      <c r="I154" s="12"/>
      <c r="J154" s="12"/>
      <c r="K154" s="12"/>
      <c r="L154" s="42"/>
      <c r="M154" s="42"/>
      <c r="N154" s="42"/>
      <c r="O154" s="12"/>
      <c r="P154" s="12"/>
      <c r="Q154" s="12"/>
    </row>
    <row r="155" spans="2:17" s="1" customFormat="1" x14ac:dyDescent="0.4">
      <c r="B155" s="12"/>
      <c r="C155" s="42"/>
      <c r="D155" s="12"/>
      <c r="E155" s="42"/>
      <c r="F155" s="12"/>
      <c r="G155" s="12"/>
      <c r="H155" s="12"/>
      <c r="I155" s="12"/>
      <c r="J155" s="12"/>
      <c r="K155" s="12"/>
      <c r="L155" s="42"/>
      <c r="M155" s="42"/>
      <c r="N155" s="42"/>
      <c r="O155" s="12"/>
      <c r="P155" s="12"/>
      <c r="Q155" s="12"/>
    </row>
    <row r="156" spans="2:17" s="1" customFormat="1" x14ac:dyDescent="0.4">
      <c r="B156" s="12"/>
      <c r="C156" s="42"/>
      <c r="D156" s="12"/>
      <c r="E156" s="42"/>
      <c r="F156" s="12"/>
      <c r="G156" s="12"/>
      <c r="H156" s="12"/>
      <c r="I156" s="12"/>
      <c r="J156" s="12"/>
      <c r="K156" s="12"/>
      <c r="L156" s="42"/>
      <c r="M156" s="42"/>
      <c r="N156" s="42"/>
      <c r="O156" s="12"/>
      <c r="P156" s="12"/>
      <c r="Q156" s="12"/>
    </row>
    <row r="157" spans="2:17" s="1" customFormat="1" x14ac:dyDescent="0.4">
      <c r="B157" s="12"/>
      <c r="C157" s="42"/>
      <c r="D157" s="12"/>
      <c r="E157" s="42"/>
      <c r="F157" s="12"/>
      <c r="G157" s="12"/>
      <c r="H157" s="12"/>
      <c r="I157" s="12"/>
      <c r="J157" s="12"/>
      <c r="K157" s="12"/>
      <c r="L157" s="42"/>
      <c r="M157" s="42"/>
      <c r="N157" s="42"/>
      <c r="O157" s="12"/>
      <c r="P157" s="12"/>
      <c r="Q157" s="12"/>
    </row>
    <row r="158" spans="2:17" s="1" customFormat="1" x14ac:dyDescent="0.4">
      <c r="B158" s="12"/>
      <c r="C158" s="42"/>
      <c r="D158" s="12"/>
      <c r="E158" s="42"/>
      <c r="F158" s="12"/>
      <c r="G158" s="12"/>
      <c r="H158" s="12"/>
      <c r="I158" s="12"/>
      <c r="J158" s="12"/>
      <c r="K158" s="12"/>
      <c r="L158" s="42"/>
      <c r="M158" s="42"/>
      <c r="N158" s="42"/>
      <c r="O158" s="12"/>
      <c r="P158" s="12"/>
      <c r="Q158" s="12"/>
    </row>
    <row r="159" spans="2:17" s="1" customFormat="1" x14ac:dyDescent="0.4">
      <c r="B159" s="12"/>
      <c r="C159" s="42"/>
      <c r="D159" s="12"/>
      <c r="E159" s="42"/>
      <c r="F159" s="12"/>
      <c r="G159" s="12"/>
      <c r="H159" s="12"/>
      <c r="I159" s="12"/>
      <c r="J159" s="12"/>
      <c r="K159" s="12"/>
      <c r="L159" s="42"/>
      <c r="M159" s="42"/>
      <c r="N159" s="42"/>
      <c r="O159" s="12"/>
      <c r="P159" s="12"/>
      <c r="Q159" s="12"/>
    </row>
    <row r="160" spans="2:17" s="1" customFormat="1" x14ac:dyDescent="0.4">
      <c r="B160" s="12"/>
      <c r="C160" s="42"/>
      <c r="D160" s="12"/>
      <c r="E160" s="42"/>
      <c r="F160" s="12"/>
      <c r="G160" s="12"/>
      <c r="H160" s="12"/>
      <c r="I160" s="12"/>
      <c r="J160" s="12"/>
      <c r="K160" s="12"/>
      <c r="L160" s="42"/>
      <c r="M160" s="42"/>
      <c r="N160" s="42"/>
      <c r="O160" s="12"/>
      <c r="P160" s="12"/>
      <c r="Q160" s="12"/>
    </row>
    <row r="161" spans="2:17" s="1" customFormat="1" x14ac:dyDescent="0.4">
      <c r="B161" s="12"/>
      <c r="C161" s="42"/>
      <c r="D161" s="12"/>
      <c r="E161" s="42"/>
      <c r="F161" s="12"/>
      <c r="G161" s="12"/>
      <c r="H161" s="12"/>
      <c r="I161" s="12"/>
      <c r="J161" s="12"/>
      <c r="K161" s="12"/>
      <c r="L161" s="42"/>
      <c r="M161" s="42"/>
      <c r="N161" s="42"/>
      <c r="O161" s="12"/>
      <c r="P161" s="12"/>
      <c r="Q161" s="12"/>
    </row>
    <row r="162" spans="2:17" s="1" customFormat="1" x14ac:dyDescent="0.4">
      <c r="B162" s="12"/>
      <c r="C162" s="42"/>
      <c r="D162" s="12"/>
      <c r="E162" s="42"/>
      <c r="F162" s="12"/>
      <c r="G162" s="12"/>
      <c r="H162" s="12"/>
      <c r="I162" s="12"/>
      <c r="J162" s="12"/>
      <c r="K162" s="12"/>
      <c r="L162" s="42"/>
      <c r="M162" s="42"/>
      <c r="N162" s="42"/>
      <c r="O162" s="12"/>
      <c r="P162" s="12"/>
      <c r="Q162" s="12"/>
    </row>
    <row r="163" spans="2:17" s="1" customFormat="1" x14ac:dyDescent="0.4">
      <c r="B163" s="12"/>
      <c r="C163" s="42"/>
      <c r="D163" s="12"/>
      <c r="E163" s="42"/>
      <c r="F163" s="12"/>
      <c r="G163" s="12"/>
      <c r="H163" s="12"/>
      <c r="I163" s="12"/>
      <c r="J163" s="12"/>
      <c r="K163" s="12"/>
      <c r="L163" s="42"/>
      <c r="M163" s="42"/>
      <c r="N163" s="42"/>
      <c r="O163" s="12"/>
      <c r="P163" s="12"/>
      <c r="Q163" s="12"/>
    </row>
    <row r="164" spans="2:17" s="1" customFormat="1" x14ac:dyDescent="0.4">
      <c r="B164" s="12"/>
      <c r="C164" s="42"/>
      <c r="D164" s="12"/>
      <c r="E164" s="42"/>
      <c r="F164" s="12"/>
      <c r="G164" s="12"/>
      <c r="H164" s="12"/>
      <c r="I164" s="12"/>
      <c r="J164" s="12"/>
      <c r="K164" s="12"/>
      <c r="L164" s="42"/>
      <c r="M164" s="42"/>
      <c r="N164" s="42"/>
      <c r="O164" s="12"/>
      <c r="P164" s="12"/>
      <c r="Q164" s="12"/>
    </row>
    <row r="165" spans="2:17" s="1" customFormat="1" x14ac:dyDescent="0.4">
      <c r="B165" s="12"/>
      <c r="C165" s="42"/>
      <c r="D165" s="12"/>
      <c r="E165" s="42"/>
      <c r="F165" s="12"/>
      <c r="G165" s="12"/>
      <c r="H165" s="12"/>
      <c r="I165" s="12"/>
      <c r="J165" s="12"/>
      <c r="K165" s="12"/>
      <c r="L165" s="42"/>
      <c r="M165" s="42"/>
      <c r="N165" s="42"/>
      <c r="O165" s="12"/>
      <c r="P165" s="12"/>
      <c r="Q165" s="12"/>
    </row>
    <row r="166" spans="2:17" s="1" customFormat="1" x14ac:dyDescent="0.4">
      <c r="B166" s="12"/>
      <c r="C166" s="42"/>
      <c r="D166" s="12"/>
      <c r="E166" s="42"/>
      <c r="F166" s="12"/>
      <c r="G166" s="12"/>
      <c r="H166" s="12"/>
      <c r="I166" s="12"/>
      <c r="J166" s="12"/>
      <c r="K166" s="12"/>
      <c r="L166" s="42"/>
      <c r="M166" s="42"/>
      <c r="N166" s="42"/>
      <c r="O166" s="12"/>
      <c r="P166" s="12"/>
      <c r="Q166" s="12"/>
    </row>
    <row r="167" spans="2:17" s="1" customFormat="1" x14ac:dyDescent="0.4">
      <c r="B167" s="12"/>
      <c r="C167" s="42"/>
      <c r="D167" s="12"/>
      <c r="E167" s="42"/>
      <c r="F167" s="12"/>
      <c r="G167" s="12"/>
      <c r="H167" s="12"/>
      <c r="I167" s="12"/>
      <c r="J167" s="12"/>
      <c r="K167" s="12"/>
      <c r="L167" s="42"/>
      <c r="M167" s="42"/>
      <c r="N167" s="42"/>
      <c r="O167" s="12"/>
      <c r="P167" s="12"/>
      <c r="Q167" s="12"/>
    </row>
    <row r="168" spans="2:17" s="1" customFormat="1" x14ac:dyDescent="0.4">
      <c r="B168" s="12"/>
      <c r="C168" s="42"/>
      <c r="D168" s="12"/>
      <c r="E168" s="42"/>
      <c r="F168" s="12"/>
      <c r="G168" s="12"/>
      <c r="H168" s="12"/>
      <c r="I168" s="12"/>
      <c r="J168" s="12"/>
      <c r="K168" s="12"/>
      <c r="L168" s="42"/>
      <c r="M168" s="42"/>
      <c r="N168" s="42"/>
      <c r="O168" s="12"/>
      <c r="P168" s="12"/>
      <c r="Q168" s="12"/>
    </row>
    <row r="169" spans="2:17" s="1" customFormat="1" x14ac:dyDescent="0.4">
      <c r="B169" s="12"/>
      <c r="C169" s="42"/>
      <c r="D169" s="12"/>
      <c r="E169" s="42"/>
      <c r="F169" s="12"/>
      <c r="G169" s="12"/>
      <c r="H169" s="12"/>
      <c r="I169" s="12"/>
      <c r="J169" s="12"/>
      <c r="K169" s="12"/>
      <c r="L169" s="42"/>
      <c r="M169" s="42"/>
      <c r="N169" s="42"/>
      <c r="O169" s="12"/>
      <c r="P169" s="12"/>
      <c r="Q169" s="12"/>
    </row>
    <row r="170" spans="2:17" s="1" customFormat="1" x14ac:dyDescent="0.4">
      <c r="B170" s="12"/>
      <c r="C170" s="42"/>
      <c r="D170" s="12"/>
      <c r="E170" s="42"/>
      <c r="F170" s="12"/>
      <c r="G170" s="12"/>
      <c r="H170" s="12"/>
      <c r="I170" s="12"/>
      <c r="J170" s="12"/>
      <c r="K170" s="12"/>
      <c r="L170" s="42"/>
      <c r="M170" s="42"/>
      <c r="N170" s="42"/>
      <c r="O170" s="12"/>
      <c r="P170" s="12"/>
      <c r="Q170" s="12"/>
    </row>
    <row r="171" spans="2:17" s="1" customFormat="1" x14ac:dyDescent="0.4">
      <c r="B171" s="12"/>
      <c r="C171" s="42"/>
      <c r="D171" s="12"/>
      <c r="E171" s="42"/>
      <c r="F171" s="12"/>
      <c r="G171" s="12"/>
      <c r="H171" s="12"/>
      <c r="I171" s="12"/>
      <c r="J171" s="12"/>
      <c r="K171" s="12"/>
      <c r="L171" s="42"/>
      <c r="M171" s="42"/>
      <c r="N171" s="42"/>
      <c r="O171" s="12"/>
      <c r="P171" s="12"/>
      <c r="Q171" s="12"/>
    </row>
    <row r="172" spans="2:17" s="1" customFormat="1" x14ac:dyDescent="0.4">
      <c r="B172" s="12"/>
      <c r="C172" s="42"/>
      <c r="D172" s="12"/>
      <c r="E172" s="42"/>
      <c r="F172" s="12"/>
      <c r="G172" s="12"/>
      <c r="H172" s="12"/>
      <c r="I172" s="12"/>
      <c r="J172" s="12"/>
      <c r="K172" s="12"/>
      <c r="L172" s="42"/>
      <c r="M172" s="42"/>
      <c r="N172" s="42"/>
      <c r="O172" s="12"/>
      <c r="P172" s="12"/>
      <c r="Q172" s="12"/>
    </row>
    <row r="173" spans="2:17" s="1" customFormat="1" x14ac:dyDescent="0.4">
      <c r="B173" s="12"/>
      <c r="C173" s="42"/>
      <c r="D173" s="12"/>
      <c r="E173" s="42"/>
      <c r="F173" s="12"/>
      <c r="G173" s="12"/>
      <c r="H173" s="12"/>
      <c r="I173" s="12"/>
      <c r="J173" s="12"/>
      <c r="K173" s="12"/>
      <c r="L173" s="42"/>
      <c r="M173" s="42"/>
      <c r="N173" s="42"/>
      <c r="O173" s="12"/>
      <c r="P173" s="12"/>
      <c r="Q173" s="12"/>
    </row>
    <row r="174" spans="2:17" s="1" customFormat="1" x14ac:dyDescent="0.4">
      <c r="B174" s="12"/>
      <c r="C174" s="42"/>
      <c r="D174" s="12"/>
      <c r="E174" s="42"/>
      <c r="F174" s="12"/>
      <c r="G174" s="12"/>
      <c r="H174" s="12"/>
      <c r="I174" s="12"/>
      <c r="J174" s="12"/>
      <c r="K174" s="12"/>
      <c r="L174" s="42"/>
      <c r="M174" s="42"/>
      <c r="N174" s="42"/>
      <c r="O174" s="12"/>
      <c r="P174" s="12"/>
      <c r="Q174" s="12"/>
    </row>
    <row r="175" spans="2:17" s="1" customFormat="1" x14ac:dyDescent="0.4">
      <c r="B175" s="12"/>
      <c r="C175" s="42"/>
      <c r="D175" s="12"/>
      <c r="E175" s="42"/>
      <c r="F175" s="12"/>
      <c r="G175" s="12"/>
      <c r="H175" s="12"/>
      <c r="I175" s="12"/>
      <c r="J175" s="12"/>
      <c r="K175" s="12"/>
      <c r="L175" s="42"/>
      <c r="M175" s="42"/>
      <c r="N175" s="42"/>
      <c r="O175" s="12"/>
      <c r="P175" s="12"/>
      <c r="Q175" s="12"/>
    </row>
    <row r="176" spans="2:17" s="1" customFormat="1" x14ac:dyDescent="0.4">
      <c r="B176" s="12"/>
      <c r="C176" s="42"/>
      <c r="D176" s="12"/>
      <c r="E176" s="42"/>
      <c r="F176" s="12"/>
      <c r="G176" s="12"/>
      <c r="H176" s="12"/>
      <c r="I176" s="12"/>
      <c r="J176" s="12"/>
      <c r="K176" s="12"/>
      <c r="L176" s="42"/>
      <c r="M176" s="42"/>
      <c r="N176" s="42"/>
      <c r="O176" s="12"/>
      <c r="P176" s="12"/>
      <c r="Q176" s="12"/>
    </row>
    <row r="177" spans="2:17" s="1" customFormat="1" x14ac:dyDescent="0.4">
      <c r="B177" s="12"/>
      <c r="C177" s="42"/>
      <c r="D177" s="12"/>
      <c r="E177" s="42"/>
      <c r="F177" s="12"/>
      <c r="G177" s="12"/>
      <c r="H177" s="12"/>
      <c r="I177" s="12"/>
      <c r="J177" s="12"/>
      <c r="K177" s="12"/>
      <c r="L177" s="42"/>
      <c r="M177" s="42"/>
      <c r="N177" s="42"/>
      <c r="O177" s="12"/>
      <c r="P177" s="12"/>
      <c r="Q177" s="12"/>
    </row>
    <row r="178" spans="2:17" s="1" customFormat="1" x14ac:dyDescent="0.4">
      <c r="B178" s="12"/>
      <c r="C178" s="42"/>
      <c r="D178" s="12"/>
      <c r="E178" s="42"/>
      <c r="F178" s="12"/>
      <c r="G178" s="12"/>
      <c r="H178" s="12"/>
      <c r="I178" s="12"/>
      <c r="J178" s="12"/>
      <c r="K178" s="12"/>
      <c r="L178" s="42"/>
      <c r="M178" s="42"/>
      <c r="N178" s="42"/>
      <c r="O178" s="12"/>
      <c r="P178" s="12"/>
      <c r="Q178" s="12"/>
    </row>
    <row r="179" spans="2:17" s="1" customFormat="1" x14ac:dyDescent="0.4">
      <c r="B179" s="12"/>
      <c r="C179" s="42"/>
      <c r="D179" s="12"/>
      <c r="E179" s="42"/>
      <c r="F179" s="12"/>
      <c r="G179" s="12"/>
      <c r="H179" s="12"/>
      <c r="I179" s="12"/>
      <c r="J179" s="12"/>
      <c r="K179" s="12"/>
      <c r="L179" s="42"/>
      <c r="M179" s="42"/>
      <c r="N179" s="42"/>
      <c r="O179" s="12"/>
      <c r="P179" s="12"/>
      <c r="Q179" s="12"/>
    </row>
    <row r="180" spans="2:17" s="1" customFormat="1" x14ac:dyDescent="0.4">
      <c r="B180" s="12"/>
      <c r="C180" s="42"/>
      <c r="D180" s="12"/>
      <c r="E180" s="42"/>
      <c r="F180" s="12"/>
      <c r="G180" s="12"/>
      <c r="H180" s="12"/>
      <c r="I180" s="12"/>
      <c r="J180" s="12"/>
      <c r="K180" s="12"/>
      <c r="L180" s="42"/>
      <c r="M180" s="42"/>
      <c r="N180" s="42"/>
      <c r="O180" s="12"/>
      <c r="P180" s="12"/>
      <c r="Q180" s="12"/>
    </row>
    <row r="181" spans="2:17" s="1" customFormat="1" x14ac:dyDescent="0.4">
      <c r="B181" s="12"/>
      <c r="C181" s="42"/>
      <c r="D181" s="12"/>
      <c r="E181" s="42"/>
      <c r="F181" s="12"/>
      <c r="G181" s="12"/>
      <c r="H181" s="12"/>
      <c r="I181" s="12"/>
      <c r="J181" s="12"/>
      <c r="K181" s="12"/>
      <c r="L181" s="42"/>
      <c r="M181" s="42"/>
      <c r="N181" s="42"/>
      <c r="O181" s="12"/>
      <c r="P181" s="12"/>
      <c r="Q181" s="12"/>
    </row>
    <row r="182" spans="2:17" s="1" customFormat="1" x14ac:dyDescent="0.4">
      <c r="B182" s="12"/>
      <c r="C182" s="42"/>
      <c r="D182" s="12"/>
      <c r="E182" s="42"/>
      <c r="F182" s="12"/>
      <c r="G182" s="12"/>
      <c r="H182" s="12"/>
      <c r="I182" s="12"/>
      <c r="J182" s="12"/>
      <c r="K182" s="12"/>
      <c r="L182" s="42"/>
      <c r="M182" s="42"/>
      <c r="N182" s="42"/>
      <c r="O182" s="12"/>
      <c r="P182" s="12"/>
      <c r="Q182" s="12"/>
    </row>
    <row r="183" spans="2:17" s="1" customFormat="1" x14ac:dyDescent="0.4">
      <c r="B183" s="12"/>
      <c r="C183" s="42"/>
      <c r="D183" s="12"/>
      <c r="E183" s="42"/>
      <c r="F183" s="12"/>
      <c r="G183" s="12"/>
      <c r="H183" s="12"/>
      <c r="I183" s="12"/>
      <c r="J183" s="12"/>
      <c r="K183" s="12"/>
      <c r="L183" s="42"/>
      <c r="M183" s="42"/>
      <c r="N183" s="42"/>
      <c r="O183" s="12"/>
      <c r="P183" s="12"/>
      <c r="Q183" s="12"/>
    </row>
    <row r="184" spans="2:17" s="1" customFormat="1" x14ac:dyDescent="0.4">
      <c r="B184" s="12"/>
      <c r="C184" s="42"/>
      <c r="D184" s="12"/>
      <c r="E184" s="42"/>
      <c r="F184" s="12"/>
      <c r="G184" s="12"/>
      <c r="H184" s="12"/>
      <c r="I184" s="12"/>
      <c r="J184" s="12"/>
      <c r="K184" s="12"/>
      <c r="L184" s="42"/>
      <c r="M184" s="42"/>
      <c r="N184" s="42"/>
      <c r="O184" s="12"/>
      <c r="P184" s="12"/>
      <c r="Q184" s="12"/>
    </row>
    <row r="185" spans="2:17" s="1" customFormat="1" x14ac:dyDescent="0.4">
      <c r="B185" s="12"/>
      <c r="C185" s="42"/>
      <c r="D185" s="12"/>
      <c r="E185" s="42"/>
      <c r="F185" s="12"/>
      <c r="G185" s="12"/>
      <c r="H185" s="12"/>
      <c r="I185" s="12"/>
      <c r="J185" s="12"/>
      <c r="K185" s="12"/>
      <c r="L185" s="42"/>
      <c r="M185" s="42"/>
      <c r="N185" s="42"/>
      <c r="O185" s="12"/>
      <c r="P185" s="12"/>
      <c r="Q185" s="12"/>
    </row>
    <row r="186" spans="2:17" s="1" customFormat="1" x14ac:dyDescent="0.4">
      <c r="B186" s="12"/>
      <c r="C186" s="42"/>
      <c r="D186" s="12"/>
      <c r="E186" s="42"/>
      <c r="F186" s="12"/>
      <c r="G186" s="12"/>
      <c r="H186" s="12"/>
      <c r="I186" s="12"/>
      <c r="J186" s="12"/>
      <c r="K186" s="12"/>
      <c r="L186" s="42"/>
      <c r="M186" s="42"/>
      <c r="N186" s="42"/>
      <c r="O186" s="12"/>
      <c r="P186" s="12"/>
      <c r="Q186" s="12"/>
    </row>
    <row r="187" spans="2:17" s="1" customFormat="1" x14ac:dyDescent="0.4">
      <c r="B187" s="12"/>
      <c r="C187" s="42"/>
      <c r="D187" s="12"/>
      <c r="E187" s="42"/>
      <c r="F187" s="12"/>
      <c r="G187" s="12"/>
      <c r="H187" s="12"/>
      <c r="I187" s="12"/>
      <c r="J187" s="12"/>
      <c r="K187" s="12"/>
      <c r="L187" s="42"/>
      <c r="M187" s="42"/>
      <c r="N187" s="42"/>
      <c r="O187" s="12"/>
      <c r="P187" s="12"/>
      <c r="Q187" s="12"/>
    </row>
    <row r="188" spans="2:17" s="1" customFormat="1" x14ac:dyDescent="0.4">
      <c r="B188" s="12"/>
      <c r="C188" s="42"/>
      <c r="D188" s="12"/>
      <c r="E188" s="42"/>
      <c r="F188" s="12"/>
      <c r="G188" s="12"/>
      <c r="H188" s="12"/>
      <c r="I188" s="12"/>
      <c r="J188" s="12"/>
      <c r="K188" s="12"/>
      <c r="L188" s="42"/>
      <c r="M188" s="42"/>
      <c r="N188" s="42"/>
      <c r="O188" s="12"/>
      <c r="P188" s="12"/>
      <c r="Q188" s="12"/>
    </row>
    <row r="189" spans="2:17" s="1" customFormat="1" x14ac:dyDescent="0.4">
      <c r="B189" s="12"/>
      <c r="C189" s="42"/>
      <c r="D189" s="12"/>
      <c r="E189" s="42"/>
      <c r="F189" s="12"/>
      <c r="G189" s="12"/>
      <c r="H189" s="12"/>
      <c r="I189" s="12"/>
      <c r="J189" s="12"/>
      <c r="K189" s="12"/>
      <c r="L189" s="42"/>
      <c r="M189" s="42"/>
      <c r="N189" s="42"/>
      <c r="O189" s="12"/>
      <c r="P189" s="12"/>
      <c r="Q189" s="12"/>
    </row>
    <row r="190" spans="2:17" s="1" customFormat="1" x14ac:dyDescent="0.4">
      <c r="B190" s="12"/>
      <c r="C190" s="42"/>
      <c r="D190" s="12"/>
      <c r="E190" s="42"/>
      <c r="F190" s="12"/>
      <c r="G190" s="12"/>
      <c r="H190" s="12"/>
      <c r="I190" s="12"/>
      <c r="J190" s="12"/>
      <c r="K190" s="12"/>
      <c r="L190" s="42"/>
      <c r="M190" s="42"/>
      <c r="N190" s="42"/>
      <c r="O190" s="12"/>
      <c r="P190" s="12"/>
      <c r="Q190" s="12"/>
    </row>
    <row r="191" spans="2:17" s="1" customFormat="1" x14ac:dyDescent="0.4">
      <c r="B191" s="12"/>
      <c r="C191" s="42"/>
      <c r="D191" s="12"/>
      <c r="E191" s="42"/>
      <c r="F191" s="12"/>
      <c r="G191" s="12"/>
      <c r="H191" s="12"/>
      <c r="I191" s="12"/>
      <c r="J191" s="12"/>
      <c r="K191" s="12"/>
      <c r="L191" s="42"/>
      <c r="M191" s="42"/>
      <c r="N191" s="42"/>
      <c r="O191" s="12"/>
      <c r="P191" s="12"/>
      <c r="Q191" s="12"/>
    </row>
    <row r="192" spans="2:17" s="1" customFormat="1" x14ac:dyDescent="0.4">
      <c r="B192" s="12"/>
      <c r="C192" s="42"/>
      <c r="D192" s="12"/>
      <c r="E192" s="42"/>
      <c r="F192" s="12"/>
      <c r="G192" s="12"/>
      <c r="H192" s="12"/>
      <c r="I192" s="12"/>
      <c r="J192" s="12"/>
      <c r="K192" s="12"/>
      <c r="L192" s="42"/>
      <c r="M192" s="42"/>
      <c r="N192" s="42"/>
      <c r="O192" s="12"/>
      <c r="P192" s="12"/>
      <c r="Q192" s="12"/>
    </row>
    <row r="193" spans="2:17" s="1" customFormat="1" x14ac:dyDescent="0.4">
      <c r="B193" s="12"/>
      <c r="C193" s="42"/>
      <c r="D193" s="12"/>
      <c r="E193" s="42"/>
      <c r="F193" s="12"/>
      <c r="G193" s="12"/>
      <c r="H193" s="12"/>
      <c r="I193" s="12"/>
      <c r="J193" s="12"/>
      <c r="K193" s="12"/>
      <c r="L193" s="42"/>
      <c r="M193" s="42"/>
      <c r="N193" s="42"/>
      <c r="O193" s="12"/>
      <c r="P193" s="12"/>
      <c r="Q193" s="12"/>
    </row>
    <row r="194" spans="2:17" s="1" customFormat="1" x14ac:dyDescent="0.4">
      <c r="B194" s="12"/>
      <c r="C194" s="42"/>
      <c r="D194" s="12"/>
      <c r="E194" s="42"/>
      <c r="F194" s="12"/>
      <c r="G194" s="12"/>
      <c r="H194" s="12"/>
      <c r="I194" s="12"/>
      <c r="J194" s="12"/>
      <c r="K194" s="12"/>
      <c r="L194" s="42"/>
      <c r="M194" s="42"/>
      <c r="N194" s="42"/>
      <c r="O194" s="12"/>
      <c r="P194" s="12"/>
      <c r="Q194" s="12"/>
    </row>
    <row r="195" spans="2:17" s="1" customFormat="1" x14ac:dyDescent="0.4">
      <c r="B195" s="12"/>
      <c r="C195" s="42"/>
      <c r="D195" s="12"/>
      <c r="E195" s="42"/>
      <c r="F195" s="12"/>
      <c r="G195" s="12"/>
      <c r="H195" s="12"/>
      <c r="I195" s="12"/>
      <c r="J195" s="12"/>
      <c r="K195" s="12"/>
      <c r="L195" s="42"/>
      <c r="M195" s="42"/>
      <c r="N195" s="42"/>
      <c r="O195" s="12"/>
      <c r="P195" s="12"/>
      <c r="Q195" s="12"/>
    </row>
    <row r="196" spans="2:17" s="1" customFormat="1" x14ac:dyDescent="0.4">
      <c r="B196" s="12"/>
      <c r="C196" s="42"/>
      <c r="D196" s="12"/>
      <c r="E196" s="42"/>
      <c r="F196" s="12"/>
      <c r="G196" s="12"/>
      <c r="H196" s="12"/>
      <c r="I196" s="12"/>
      <c r="J196" s="12"/>
      <c r="K196" s="12"/>
      <c r="L196" s="42"/>
      <c r="M196" s="42"/>
      <c r="N196" s="42"/>
      <c r="O196" s="12"/>
      <c r="P196" s="12"/>
      <c r="Q196" s="12"/>
    </row>
    <row r="197" spans="2:17" s="1" customFormat="1" x14ac:dyDescent="0.4">
      <c r="B197" s="12"/>
      <c r="C197" s="42"/>
      <c r="D197" s="12"/>
      <c r="E197" s="42"/>
      <c r="F197" s="12"/>
      <c r="G197" s="12"/>
      <c r="H197" s="12"/>
      <c r="I197" s="12"/>
      <c r="J197" s="12"/>
      <c r="K197" s="12"/>
      <c r="L197" s="42"/>
      <c r="M197" s="42"/>
      <c r="N197" s="42"/>
      <c r="O197" s="12"/>
      <c r="P197" s="12"/>
      <c r="Q197" s="12"/>
    </row>
    <row r="198" spans="2:17" s="1" customFormat="1" x14ac:dyDescent="0.4">
      <c r="B198" s="12"/>
      <c r="C198" s="42"/>
      <c r="D198" s="12"/>
      <c r="E198" s="42"/>
      <c r="F198" s="12"/>
      <c r="G198" s="12"/>
      <c r="H198" s="12"/>
      <c r="I198" s="12"/>
      <c r="J198" s="12"/>
      <c r="K198" s="12"/>
      <c r="L198" s="42"/>
      <c r="M198" s="42"/>
      <c r="N198" s="42"/>
      <c r="O198" s="12"/>
      <c r="P198" s="12"/>
      <c r="Q198" s="12"/>
    </row>
    <row r="199" spans="2:17" s="1" customFormat="1" x14ac:dyDescent="0.4">
      <c r="B199" s="12"/>
      <c r="C199" s="42"/>
      <c r="D199" s="12"/>
      <c r="E199" s="42"/>
      <c r="F199" s="12"/>
      <c r="G199" s="12"/>
      <c r="H199" s="12"/>
      <c r="I199" s="12"/>
      <c r="J199" s="12"/>
      <c r="K199" s="12"/>
      <c r="L199" s="42"/>
      <c r="M199" s="42"/>
      <c r="N199" s="42"/>
      <c r="O199" s="12"/>
      <c r="P199" s="12"/>
      <c r="Q199" s="12"/>
    </row>
    <row r="200" spans="2:17" s="1" customFormat="1" x14ac:dyDescent="0.4">
      <c r="B200" s="12"/>
      <c r="C200" s="42"/>
      <c r="D200" s="12"/>
      <c r="E200" s="42"/>
      <c r="F200" s="12"/>
      <c r="G200" s="12"/>
      <c r="H200" s="12"/>
      <c r="I200" s="12"/>
      <c r="J200" s="12"/>
      <c r="K200" s="12"/>
      <c r="L200" s="42"/>
      <c r="M200" s="42"/>
      <c r="N200" s="42"/>
      <c r="O200" s="12"/>
      <c r="P200" s="12"/>
      <c r="Q200" s="12"/>
    </row>
    <row r="201" spans="2:17" s="1" customFormat="1" x14ac:dyDescent="0.4">
      <c r="B201" s="12"/>
      <c r="C201" s="42"/>
      <c r="D201" s="12"/>
      <c r="E201" s="42"/>
      <c r="F201" s="12"/>
      <c r="G201" s="12"/>
      <c r="H201" s="12"/>
      <c r="I201" s="12"/>
      <c r="J201" s="12"/>
      <c r="K201" s="12"/>
      <c r="L201" s="42"/>
      <c r="M201" s="42"/>
      <c r="N201" s="42"/>
      <c r="O201" s="12"/>
      <c r="P201" s="12"/>
      <c r="Q201" s="12"/>
    </row>
    <row r="202" spans="2:17" s="1" customFormat="1" x14ac:dyDescent="0.4">
      <c r="B202" s="12"/>
      <c r="C202" s="42"/>
      <c r="D202" s="12"/>
      <c r="E202" s="42"/>
      <c r="F202" s="12"/>
      <c r="G202" s="12"/>
      <c r="H202" s="12"/>
      <c r="I202" s="12"/>
      <c r="J202" s="12"/>
      <c r="K202" s="12"/>
      <c r="L202" s="42"/>
      <c r="M202" s="42"/>
      <c r="N202" s="42"/>
      <c r="O202" s="12"/>
      <c r="P202" s="12"/>
      <c r="Q202" s="12"/>
    </row>
    <row r="203" spans="2:17" s="1" customFormat="1" x14ac:dyDescent="0.4">
      <c r="B203" s="12"/>
      <c r="C203" s="42"/>
      <c r="D203" s="12"/>
      <c r="E203" s="42"/>
      <c r="F203" s="12"/>
      <c r="G203" s="12"/>
      <c r="H203" s="12"/>
      <c r="I203" s="12"/>
      <c r="J203" s="12"/>
      <c r="K203" s="12"/>
      <c r="L203" s="42"/>
      <c r="M203" s="42"/>
      <c r="N203" s="42"/>
      <c r="O203" s="12"/>
      <c r="P203" s="12"/>
      <c r="Q203" s="12"/>
    </row>
    <row r="204" spans="2:17" s="1" customFormat="1" x14ac:dyDescent="0.4">
      <c r="B204" s="12"/>
      <c r="C204" s="42"/>
      <c r="D204" s="12"/>
      <c r="E204" s="42"/>
      <c r="F204" s="12"/>
      <c r="G204" s="12"/>
      <c r="H204" s="12"/>
      <c r="I204" s="12"/>
      <c r="J204" s="12"/>
      <c r="K204" s="12"/>
      <c r="L204" s="42"/>
      <c r="M204" s="42"/>
      <c r="N204" s="42"/>
      <c r="O204" s="12"/>
      <c r="P204" s="12"/>
      <c r="Q204" s="12"/>
    </row>
    <row r="205" spans="2:17" s="1" customFormat="1" x14ac:dyDescent="0.4">
      <c r="B205" s="12"/>
      <c r="C205" s="42"/>
      <c r="D205" s="12"/>
      <c r="E205" s="42"/>
      <c r="F205" s="12"/>
      <c r="G205" s="12"/>
      <c r="H205" s="12"/>
      <c r="I205" s="12"/>
      <c r="J205" s="12"/>
      <c r="K205" s="12"/>
      <c r="L205" s="42"/>
      <c r="M205" s="42"/>
      <c r="N205" s="42"/>
      <c r="O205" s="12"/>
      <c r="P205" s="12"/>
      <c r="Q205" s="12"/>
    </row>
    <row r="206" spans="2:17" s="1" customFormat="1" x14ac:dyDescent="0.4">
      <c r="B206" s="12"/>
      <c r="C206" s="42"/>
      <c r="D206" s="12"/>
      <c r="E206" s="42"/>
      <c r="F206" s="12"/>
      <c r="G206" s="12"/>
      <c r="H206" s="12"/>
      <c r="I206" s="12"/>
      <c r="J206" s="12"/>
      <c r="K206" s="12"/>
      <c r="L206" s="42"/>
      <c r="M206" s="42"/>
      <c r="N206" s="42"/>
      <c r="O206" s="12"/>
      <c r="P206" s="12"/>
      <c r="Q206" s="12"/>
    </row>
    <row r="207" spans="2:17" s="1" customFormat="1" x14ac:dyDescent="0.4">
      <c r="B207" s="12"/>
      <c r="C207" s="42"/>
      <c r="D207" s="12"/>
      <c r="E207" s="42"/>
      <c r="F207" s="12"/>
      <c r="G207" s="12"/>
      <c r="H207" s="12"/>
      <c r="I207" s="12"/>
      <c r="J207" s="12"/>
      <c r="K207" s="12"/>
      <c r="L207" s="42"/>
      <c r="M207" s="42"/>
      <c r="N207" s="42"/>
      <c r="O207" s="12"/>
      <c r="P207" s="12"/>
      <c r="Q207" s="12"/>
    </row>
    <row r="208" spans="2:17" s="1" customFormat="1" x14ac:dyDescent="0.4">
      <c r="B208" s="12"/>
      <c r="C208" s="42"/>
      <c r="D208" s="12"/>
      <c r="E208" s="42"/>
      <c r="F208" s="12"/>
      <c r="G208" s="12"/>
      <c r="H208" s="12"/>
      <c r="I208" s="12"/>
      <c r="J208" s="12"/>
      <c r="K208" s="12"/>
      <c r="L208" s="42"/>
      <c r="M208" s="42"/>
      <c r="N208" s="42"/>
      <c r="O208" s="12"/>
      <c r="P208" s="12"/>
      <c r="Q208" s="12"/>
    </row>
    <row r="209" spans="2:17" s="1" customFormat="1" x14ac:dyDescent="0.4">
      <c r="B209" s="12"/>
      <c r="C209" s="42"/>
      <c r="D209" s="12"/>
      <c r="E209" s="42"/>
      <c r="F209" s="12"/>
      <c r="G209" s="12"/>
      <c r="H209" s="12"/>
      <c r="I209" s="12"/>
      <c r="J209" s="12"/>
      <c r="K209" s="12"/>
      <c r="L209" s="42"/>
      <c r="M209" s="42"/>
      <c r="N209" s="42"/>
      <c r="O209" s="12"/>
      <c r="P209" s="12"/>
      <c r="Q209" s="12"/>
    </row>
    <row r="210" spans="2:17" s="1" customFormat="1" x14ac:dyDescent="0.4">
      <c r="B210" s="12"/>
      <c r="C210" s="42"/>
      <c r="D210" s="12"/>
      <c r="E210" s="42"/>
      <c r="F210" s="12"/>
      <c r="G210" s="12"/>
      <c r="H210" s="12"/>
      <c r="I210" s="12"/>
      <c r="J210" s="12"/>
      <c r="K210" s="12"/>
      <c r="L210" s="42"/>
      <c r="M210" s="42"/>
      <c r="N210" s="42"/>
      <c r="O210" s="12"/>
      <c r="P210" s="12"/>
      <c r="Q210" s="12"/>
    </row>
    <row r="211" spans="2:17" s="1" customFormat="1" x14ac:dyDescent="0.4">
      <c r="B211" s="12"/>
      <c r="C211" s="42"/>
      <c r="D211" s="12"/>
      <c r="E211" s="42"/>
      <c r="F211" s="12"/>
      <c r="G211" s="12"/>
      <c r="H211" s="12"/>
      <c r="I211" s="12"/>
      <c r="J211" s="12"/>
      <c r="K211" s="12"/>
      <c r="L211" s="42"/>
      <c r="M211" s="42"/>
      <c r="N211" s="42"/>
      <c r="O211" s="12"/>
      <c r="P211" s="12"/>
      <c r="Q211" s="12"/>
    </row>
    <row r="212" spans="2:17" s="1" customFormat="1" x14ac:dyDescent="0.4">
      <c r="B212" s="12"/>
      <c r="C212" s="42"/>
      <c r="D212" s="12"/>
      <c r="E212" s="42"/>
      <c r="F212" s="12"/>
      <c r="G212" s="12"/>
      <c r="H212" s="12"/>
      <c r="I212" s="12"/>
      <c r="J212" s="12"/>
      <c r="K212" s="12"/>
      <c r="L212" s="42"/>
      <c r="M212" s="42"/>
      <c r="N212" s="42"/>
      <c r="O212" s="12"/>
      <c r="P212" s="12"/>
      <c r="Q212" s="12"/>
    </row>
    <row r="213" spans="2:17" s="1" customFormat="1" x14ac:dyDescent="0.4">
      <c r="B213" s="12"/>
      <c r="C213" s="42"/>
      <c r="D213" s="12"/>
      <c r="E213" s="42"/>
      <c r="F213" s="12"/>
      <c r="G213" s="12"/>
      <c r="H213" s="12"/>
      <c r="I213" s="12"/>
      <c r="J213" s="12"/>
      <c r="K213" s="12"/>
      <c r="L213" s="42"/>
      <c r="M213" s="42"/>
      <c r="N213" s="42"/>
      <c r="O213" s="12"/>
      <c r="P213" s="12"/>
      <c r="Q213" s="12"/>
    </row>
    <row r="214" spans="2:17" s="1" customFormat="1" x14ac:dyDescent="0.4">
      <c r="B214" s="12"/>
      <c r="C214" s="42"/>
      <c r="D214" s="12"/>
      <c r="E214" s="42"/>
      <c r="F214" s="12"/>
      <c r="G214" s="12"/>
      <c r="H214" s="12"/>
      <c r="I214" s="12"/>
      <c r="J214" s="12"/>
      <c r="K214" s="12"/>
      <c r="L214" s="42"/>
      <c r="M214" s="42"/>
      <c r="N214" s="42"/>
      <c r="O214" s="12"/>
      <c r="P214" s="12"/>
      <c r="Q214" s="12"/>
    </row>
    <row r="215" spans="2:17" s="1" customFormat="1" x14ac:dyDescent="0.4">
      <c r="B215" s="12"/>
      <c r="C215" s="42"/>
      <c r="D215" s="12"/>
      <c r="E215" s="42"/>
      <c r="F215" s="12"/>
      <c r="G215" s="12"/>
      <c r="H215" s="12"/>
      <c r="I215" s="12"/>
      <c r="J215" s="12"/>
      <c r="K215" s="12"/>
      <c r="L215" s="42"/>
      <c r="M215" s="42"/>
      <c r="N215" s="42"/>
      <c r="O215" s="12"/>
      <c r="P215" s="12"/>
      <c r="Q215" s="12"/>
    </row>
    <row r="216" spans="2:17" s="1" customFormat="1" x14ac:dyDescent="0.4">
      <c r="B216" s="12"/>
      <c r="C216" s="42"/>
      <c r="D216" s="12"/>
      <c r="E216" s="42"/>
      <c r="F216" s="12"/>
      <c r="G216" s="12"/>
      <c r="H216" s="12"/>
      <c r="I216" s="12"/>
      <c r="J216" s="12"/>
      <c r="K216" s="12"/>
      <c r="L216" s="42"/>
      <c r="M216" s="42"/>
      <c r="N216" s="42"/>
      <c r="O216" s="12"/>
      <c r="P216" s="12"/>
      <c r="Q216" s="12"/>
    </row>
    <row r="217" spans="2:17" s="1" customFormat="1" x14ac:dyDescent="0.4">
      <c r="B217" s="12"/>
      <c r="C217" s="42"/>
      <c r="D217" s="12"/>
      <c r="E217" s="42"/>
      <c r="F217" s="12"/>
      <c r="G217" s="12"/>
      <c r="H217" s="12"/>
      <c r="I217" s="12"/>
      <c r="J217" s="12"/>
      <c r="K217" s="12"/>
      <c r="L217" s="42"/>
      <c r="M217" s="42"/>
      <c r="N217" s="42"/>
      <c r="O217" s="12"/>
      <c r="P217" s="12"/>
      <c r="Q217" s="12"/>
    </row>
    <row r="218" spans="2:17" s="1" customFormat="1" x14ac:dyDescent="0.4">
      <c r="B218" s="12"/>
      <c r="C218" s="42"/>
      <c r="D218" s="12"/>
      <c r="E218" s="42"/>
      <c r="F218" s="12"/>
      <c r="G218" s="12"/>
      <c r="H218" s="12"/>
      <c r="I218" s="12"/>
      <c r="J218" s="12"/>
      <c r="K218" s="12"/>
      <c r="L218" s="42"/>
      <c r="M218" s="42"/>
      <c r="N218" s="42"/>
      <c r="O218" s="12"/>
      <c r="P218" s="12"/>
      <c r="Q218" s="12"/>
    </row>
    <row r="219" spans="2:17" s="1" customFormat="1" x14ac:dyDescent="0.4">
      <c r="B219" s="12"/>
      <c r="C219" s="42"/>
      <c r="D219" s="12"/>
      <c r="E219" s="42"/>
      <c r="F219" s="12"/>
      <c r="G219" s="12"/>
      <c r="H219" s="12"/>
      <c r="I219" s="12"/>
      <c r="J219" s="12"/>
      <c r="K219" s="12"/>
      <c r="L219" s="42"/>
      <c r="M219" s="42"/>
      <c r="N219" s="42"/>
      <c r="O219" s="12"/>
      <c r="P219" s="12"/>
      <c r="Q219" s="12"/>
    </row>
    <row r="220" spans="2:17" s="1" customFormat="1" x14ac:dyDescent="0.4">
      <c r="B220" s="12"/>
      <c r="C220" s="42"/>
      <c r="D220" s="12"/>
      <c r="E220" s="42"/>
      <c r="F220" s="12"/>
      <c r="G220" s="12"/>
      <c r="H220" s="12"/>
      <c r="I220" s="12"/>
      <c r="J220" s="12"/>
      <c r="K220" s="12"/>
      <c r="L220" s="42"/>
      <c r="M220" s="42"/>
      <c r="N220" s="42"/>
      <c r="O220" s="12"/>
      <c r="P220" s="12"/>
      <c r="Q220" s="12"/>
    </row>
    <row r="221" spans="2:17" s="1" customFormat="1" x14ac:dyDescent="0.4">
      <c r="B221" s="12"/>
      <c r="C221" s="42"/>
      <c r="D221" s="12"/>
      <c r="E221" s="42"/>
      <c r="F221" s="12"/>
      <c r="G221" s="12"/>
      <c r="H221" s="12"/>
      <c r="I221" s="12"/>
      <c r="J221" s="12"/>
      <c r="K221" s="12"/>
      <c r="L221" s="42"/>
      <c r="M221" s="42"/>
      <c r="N221" s="42"/>
      <c r="O221" s="12"/>
      <c r="P221" s="12"/>
      <c r="Q221" s="12"/>
    </row>
    <row r="222" spans="2:17" s="1" customFormat="1" x14ac:dyDescent="0.4">
      <c r="B222" s="12"/>
      <c r="C222" s="42"/>
      <c r="D222" s="12"/>
      <c r="E222" s="42"/>
      <c r="F222" s="12"/>
      <c r="G222" s="12"/>
      <c r="H222" s="12"/>
      <c r="I222" s="12"/>
      <c r="J222" s="12"/>
      <c r="K222" s="12"/>
      <c r="L222" s="42"/>
      <c r="M222" s="42"/>
      <c r="N222" s="42"/>
      <c r="O222" s="12"/>
      <c r="P222" s="12"/>
      <c r="Q222" s="12"/>
    </row>
    <row r="223" spans="2:17" s="1" customFormat="1" x14ac:dyDescent="0.4">
      <c r="B223" s="12"/>
      <c r="C223" s="42"/>
      <c r="D223" s="12"/>
      <c r="E223" s="42"/>
      <c r="F223" s="12"/>
      <c r="G223" s="12"/>
      <c r="H223" s="12"/>
      <c r="I223" s="12"/>
      <c r="J223" s="12"/>
      <c r="K223" s="12"/>
      <c r="L223" s="42"/>
      <c r="M223" s="42"/>
      <c r="N223" s="42"/>
      <c r="O223" s="12"/>
      <c r="P223" s="12"/>
      <c r="Q223" s="12"/>
    </row>
    <row r="224" spans="2:17" s="1" customFormat="1" x14ac:dyDescent="0.4">
      <c r="B224" s="12"/>
      <c r="C224" s="42"/>
      <c r="D224" s="12"/>
      <c r="E224" s="42"/>
      <c r="F224" s="12"/>
      <c r="G224" s="12"/>
      <c r="H224" s="12"/>
      <c r="I224" s="12"/>
      <c r="J224" s="12"/>
      <c r="K224" s="12"/>
      <c r="L224" s="42"/>
      <c r="M224" s="42"/>
      <c r="N224" s="42"/>
      <c r="O224" s="12"/>
      <c r="P224" s="12"/>
      <c r="Q224" s="12"/>
    </row>
    <row r="225" spans="2:17" s="1" customFormat="1" x14ac:dyDescent="0.4">
      <c r="B225" s="12"/>
      <c r="C225" s="42"/>
      <c r="D225" s="12"/>
      <c r="E225" s="42"/>
      <c r="F225" s="12"/>
      <c r="G225" s="12"/>
      <c r="H225" s="12"/>
      <c r="I225" s="12"/>
      <c r="J225" s="12"/>
      <c r="K225" s="12"/>
      <c r="L225" s="42"/>
      <c r="M225" s="42"/>
      <c r="N225" s="42"/>
      <c r="O225" s="12"/>
      <c r="P225" s="12"/>
      <c r="Q225" s="12"/>
    </row>
    <row r="226" spans="2:17" s="1" customFormat="1" x14ac:dyDescent="0.4">
      <c r="B226" s="12"/>
      <c r="C226" s="42"/>
      <c r="D226" s="12"/>
      <c r="E226" s="42"/>
      <c r="F226" s="12"/>
      <c r="G226" s="12"/>
      <c r="H226" s="12"/>
      <c r="I226" s="12"/>
      <c r="J226" s="12"/>
      <c r="K226" s="12"/>
      <c r="L226" s="42"/>
      <c r="M226" s="42"/>
      <c r="N226" s="42"/>
      <c r="O226" s="12"/>
      <c r="P226" s="12"/>
      <c r="Q226" s="12"/>
    </row>
    <row r="227" spans="2:17" s="1" customFormat="1" x14ac:dyDescent="0.4">
      <c r="B227" s="12"/>
      <c r="C227" s="42"/>
      <c r="D227" s="12"/>
      <c r="E227" s="42"/>
      <c r="F227" s="12"/>
      <c r="G227" s="12"/>
      <c r="H227" s="12"/>
      <c r="I227" s="12"/>
      <c r="J227" s="12"/>
      <c r="K227" s="12"/>
      <c r="L227" s="42"/>
      <c r="M227" s="42"/>
      <c r="N227" s="42"/>
      <c r="O227" s="12"/>
      <c r="P227" s="12"/>
      <c r="Q227" s="12"/>
    </row>
    <row r="228" spans="2:17" s="1" customFormat="1" x14ac:dyDescent="0.4">
      <c r="B228" s="12"/>
      <c r="C228" s="42"/>
      <c r="D228" s="12"/>
      <c r="E228" s="42"/>
      <c r="F228" s="12"/>
      <c r="G228" s="12"/>
      <c r="H228" s="12"/>
      <c r="I228" s="12"/>
      <c r="J228" s="12"/>
      <c r="K228" s="12"/>
      <c r="L228" s="42"/>
      <c r="M228" s="42"/>
      <c r="N228" s="42"/>
      <c r="O228" s="12"/>
      <c r="P228" s="12"/>
      <c r="Q228" s="12"/>
    </row>
    <row r="229" spans="2:17" s="1" customFormat="1" x14ac:dyDescent="0.4">
      <c r="B229" s="12"/>
      <c r="C229" s="42"/>
      <c r="D229" s="12"/>
      <c r="E229" s="42"/>
      <c r="F229" s="12"/>
      <c r="G229" s="12"/>
      <c r="H229" s="12"/>
      <c r="I229" s="12"/>
      <c r="J229" s="12"/>
      <c r="K229" s="12"/>
      <c r="L229" s="42"/>
      <c r="M229" s="42"/>
      <c r="N229" s="42"/>
      <c r="O229" s="12"/>
      <c r="P229" s="12"/>
      <c r="Q229" s="12"/>
    </row>
    <row r="230" spans="2:17" s="1" customFormat="1" x14ac:dyDescent="0.4">
      <c r="B230" s="12"/>
      <c r="C230" s="42"/>
      <c r="D230" s="12"/>
      <c r="E230" s="42"/>
      <c r="F230" s="12"/>
      <c r="G230" s="12"/>
      <c r="H230" s="12"/>
      <c r="I230" s="12"/>
      <c r="J230" s="12"/>
      <c r="K230" s="12"/>
      <c r="L230" s="42"/>
      <c r="M230" s="42"/>
      <c r="N230" s="42"/>
      <c r="O230" s="12"/>
      <c r="P230" s="12"/>
      <c r="Q230" s="12"/>
    </row>
    <row r="231" spans="2:17" s="1" customFormat="1" x14ac:dyDescent="0.4">
      <c r="B231" s="12"/>
      <c r="C231" s="42"/>
      <c r="D231" s="12"/>
      <c r="E231" s="42"/>
      <c r="F231" s="12"/>
      <c r="G231" s="12"/>
      <c r="H231" s="12"/>
      <c r="I231" s="12"/>
      <c r="J231" s="12"/>
      <c r="K231" s="12"/>
      <c r="L231" s="42"/>
      <c r="M231" s="42"/>
      <c r="N231" s="42"/>
      <c r="O231" s="12"/>
      <c r="P231" s="12"/>
      <c r="Q231" s="12"/>
    </row>
    <row r="232" spans="2:17" s="1" customFormat="1" x14ac:dyDescent="0.4">
      <c r="B232" s="12"/>
      <c r="C232" s="42"/>
      <c r="D232" s="12"/>
      <c r="E232" s="42"/>
      <c r="F232" s="12"/>
      <c r="G232" s="12"/>
      <c r="H232" s="12"/>
      <c r="I232" s="12"/>
      <c r="J232" s="12"/>
      <c r="K232" s="12"/>
      <c r="L232" s="42"/>
      <c r="M232" s="42"/>
      <c r="N232" s="42"/>
      <c r="O232" s="12"/>
      <c r="P232" s="12"/>
      <c r="Q232" s="12"/>
    </row>
    <row r="233" spans="2:17" s="1" customFormat="1" x14ac:dyDescent="0.4">
      <c r="B233" s="12"/>
      <c r="C233" s="42"/>
      <c r="D233" s="12"/>
      <c r="E233" s="42"/>
      <c r="F233" s="12"/>
      <c r="G233" s="12"/>
      <c r="H233" s="12"/>
      <c r="I233" s="12"/>
      <c r="J233" s="12"/>
      <c r="K233" s="12"/>
      <c r="L233" s="42"/>
      <c r="M233" s="42"/>
      <c r="N233" s="42"/>
      <c r="O233" s="12"/>
      <c r="P233" s="12"/>
      <c r="Q233" s="12"/>
    </row>
    <row r="234" spans="2:17" s="1" customFormat="1" x14ac:dyDescent="0.4">
      <c r="B234" s="12"/>
      <c r="C234" s="42"/>
      <c r="D234" s="12"/>
      <c r="E234" s="42"/>
      <c r="F234" s="12"/>
      <c r="G234" s="12"/>
      <c r="H234" s="12"/>
      <c r="I234" s="12"/>
      <c r="J234" s="12"/>
      <c r="K234" s="12"/>
      <c r="L234" s="42"/>
      <c r="M234" s="42"/>
      <c r="N234" s="42"/>
      <c r="O234" s="12"/>
      <c r="P234" s="12"/>
      <c r="Q234" s="12"/>
    </row>
    <row r="235" spans="2:17" s="1" customFormat="1" x14ac:dyDescent="0.4">
      <c r="B235" s="12"/>
      <c r="C235" s="42"/>
      <c r="D235" s="12"/>
      <c r="E235" s="42"/>
      <c r="F235" s="12"/>
      <c r="G235" s="12"/>
      <c r="H235" s="12"/>
      <c r="I235" s="12"/>
      <c r="J235" s="12"/>
      <c r="K235" s="12"/>
      <c r="L235" s="42"/>
      <c r="M235" s="42"/>
      <c r="N235" s="42"/>
      <c r="O235" s="12"/>
      <c r="P235" s="12"/>
      <c r="Q235" s="12"/>
    </row>
    <row r="236" spans="2:17" s="1" customFormat="1" x14ac:dyDescent="0.4">
      <c r="B236" s="12"/>
      <c r="C236" s="42"/>
      <c r="D236" s="12"/>
      <c r="E236" s="42"/>
      <c r="F236" s="12"/>
      <c r="G236" s="12"/>
      <c r="H236" s="12"/>
      <c r="I236" s="12"/>
      <c r="J236" s="12"/>
      <c r="K236" s="12"/>
      <c r="L236" s="42"/>
      <c r="M236" s="42"/>
      <c r="N236" s="42"/>
      <c r="O236" s="12"/>
      <c r="P236" s="12"/>
      <c r="Q236" s="12"/>
    </row>
    <row r="237" spans="2:17" s="1" customFormat="1" x14ac:dyDescent="0.4">
      <c r="B237" s="12"/>
      <c r="C237" s="42"/>
      <c r="D237" s="12"/>
      <c r="E237" s="42"/>
      <c r="F237" s="12"/>
      <c r="G237" s="12"/>
      <c r="H237" s="12"/>
      <c r="I237" s="12"/>
      <c r="J237" s="12"/>
      <c r="K237" s="12"/>
      <c r="L237" s="42"/>
      <c r="M237" s="42"/>
      <c r="N237" s="42"/>
      <c r="O237" s="12"/>
      <c r="P237" s="12"/>
      <c r="Q237" s="12"/>
    </row>
    <row r="238" spans="2:17" s="1" customFormat="1" x14ac:dyDescent="0.4">
      <c r="B238" s="12"/>
      <c r="C238" s="42"/>
      <c r="D238" s="12"/>
      <c r="E238" s="42"/>
      <c r="F238" s="12"/>
      <c r="G238" s="12"/>
      <c r="H238" s="12"/>
      <c r="I238" s="12"/>
      <c r="J238" s="12"/>
      <c r="K238" s="12"/>
      <c r="L238" s="42"/>
      <c r="M238" s="42"/>
      <c r="N238" s="42"/>
      <c r="O238" s="12"/>
      <c r="P238" s="12"/>
      <c r="Q238" s="12"/>
    </row>
    <row r="239" spans="2:17" s="1" customFormat="1" x14ac:dyDescent="0.4">
      <c r="B239" s="12"/>
      <c r="C239" s="42"/>
      <c r="D239" s="12"/>
      <c r="E239" s="42"/>
      <c r="F239" s="12"/>
      <c r="G239" s="12"/>
      <c r="H239" s="12"/>
      <c r="I239" s="12"/>
      <c r="J239" s="12"/>
      <c r="K239" s="12"/>
      <c r="L239" s="42"/>
      <c r="M239" s="42"/>
      <c r="N239" s="42"/>
      <c r="O239" s="12"/>
      <c r="P239" s="12"/>
      <c r="Q239" s="12"/>
    </row>
    <row r="240" spans="2:17" s="1" customFormat="1" x14ac:dyDescent="0.4">
      <c r="B240" s="12"/>
      <c r="C240" s="42"/>
      <c r="D240" s="12"/>
      <c r="E240" s="42"/>
      <c r="F240" s="12"/>
      <c r="G240" s="12"/>
      <c r="H240" s="12"/>
      <c r="I240" s="12"/>
      <c r="J240" s="12"/>
      <c r="K240" s="12"/>
      <c r="L240" s="42"/>
      <c r="M240" s="42"/>
      <c r="N240" s="42"/>
      <c r="O240" s="12"/>
      <c r="P240" s="12"/>
      <c r="Q240" s="12"/>
    </row>
    <row r="241" spans="2:17" s="1" customFormat="1" x14ac:dyDescent="0.4">
      <c r="B241" s="12"/>
      <c r="C241" s="42"/>
      <c r="D241" s="12"/>
      <c r="E241" s="42"/>
      <c r="F241" s="12"/>
      <c r="G241" s="12"/>
      <c r="H241" s="12"/>
      <c r="I241" s="12"/>
      <c r="J241" s="12"/>
      <c r="K241" s="12"/>
      <c r="L241" s="42"/>
      <c r="M241" s="42"/>
      <c r="N241" s="42"/>
      <c r="O241" s="12"/>
      <c r="P241" s="12"/>
      <c r="Q241" s="12"/>
    </row>
    <row r="242" spans="2:17" s="1" customFormat="1" x14ac:dyDescent="0.4">
      <c r="B242" s="12"/>
      <c r="C242" s="42"/>
      <c r="D242" s="12"/>
      <c r="E242" s="42"/>
      <c r="F242" s="12"/>
      <c r="G242" s="12"/>
      <c r="H242" s="12"/>
      <c r="I242" s="12"/>
      <c r="J242" s="12"/>
      <c r="K242" s="12"/>
      <c r="L242" s="42"/>
      <c r="M242" s="42"/>
      <c r="N242" s="42"/>
      <c r="O242" s="12"/>
      <c r="P242" s="12"/>
      <c r="Q242" s="12"/>
    </row>
    <row r="243" spans="2:17" s="1" customFormat="1" x14ac:dyDescent="0.4">
      <c r="B243" s="12"/>
      <c r="C243" s="42"/>
      <c r="D243" s="12"/>
      <c r="E243" s="42"/>
      <c r="F243" s="12"/>
      <c r="G243" s="12"/>
      <c r="H243" s="12"/>
      <c r="I243" s="12"/>
      <c r="J243" s="12"/>
      <c r="K243" s="12"/>
      <c r="L243" s="42"/>
      <c r="M243" s="42"/>
      <c r="N243" s="42"/>
      <c r="O243" s="12"/>
      <c r="P243" s="12"/>
      <c r="Q243" s="12"/>
    </row>
    <row r="244" spans="2:17" s="1" customFormat="1" x14ac:dyDescent="0.4">
      <c r="B244" s="12"/>
      <c r="C244" s="42"/>
      <c r="D244" s="12"/>
      <c r="E244" s="42"/>
      <c r="F244" s="12"/>
      <c r="G244" s="12"/>
      <c r="H244" s="12"/>
      <c r="I244" s="12"/>
      <c r="J244" s="12"/>
      <c r="K244" s="12"/>
      <c r="L244" s="42"/>
      <c r="M244" s="42"/>
      <c r="N244" s="42"/>
      <c r="O244" s="12"/>
      <c r="P244" s="12"/>
      <c r="Q244" s="12"/>
    </row>
    <row r="245" spans="2:17" s="1" customFormat="1" x14ac:dyDescent="0.4">
      <c r="B245" s="12"/>
      <c r="C245" s="42"/>
      <c r="D245" s="12"/>
      <c r="E245" s="42"/>
      <c r="F245" s="12"/>
      <c r="G245" s="12"/>
      <c r="H245" s="12"/>
      <c r="I245" s="12"/>
      <c r="J245" s="12"/>
      <c r="K245" s="12"/>
      <c r="L245" s="42"/>
      <c r="M245" s="42"/>
      <c r="N245" s="42"/>
      <c r="O245" s="12"/>
      <c r="P245" s="12"/>
      <c r="Q245" s="12"/>
    </row>
    <row r="246" spans="2:17" s="1" customFormat="1" x14ac:dyDescent="0.4">
      <c r="B246" s="12"/>
      <c r="C246" s="42"/>
      <c r="D246" s="12"/>
      <c r="E246" s="42"/>
      <c r="F246" s="12"/>
      <c r="G246" s="12"/>
      <c r="H246" s="12"/>
      <c r="I246" s="12"/>
      <c r="J246" s="12"/>
      <c r="K246" s="12"/>
      <c r="L246" s="42"/>
      <c r="M246" s="42"/>
      <c r="N246" s="42"/>
      <c r="O246" s="12"/>
      <c r="P246" s="12"/>
      <c r="Q246" s="12"/>
    </row>
    <row r="247" spans="2:17" s="1" customFormat="1" x14ac:dyDescent="0.4">
      <c r="B247" s="12"/>
      <c r="C247" s="42"/>
      <c r="D247" s="12"/>
      <c r="E247" s="42"/>
      <c r="F247" s="12"/>
      <c r="G247" s="12"/>
      <c r="H247" s="12"/>
      <c r="I247" s="12"/>
      <c r="J247" s="12"/>
      <c r="K247" s="12"/>
      <c r="L247" s="42"/>
      <c r="M247" s="42"/>
      <c r="N247" s="42"/>
      <c r="O247" s="12"/>
      <c r="P247" s="12"/>
      <c r="Q247" s="12"/>
    </row>
    <row r="248" spans="2:17" s="1" customFormat="1" x14ac:dyDescent="0.4">
      <c r="B248" s="12"/>
      <c r="C248" s="42"/>
      <c r="D248" s="12"/>
      <c r="E248" s="42"/>
      <c r="F248" s="12"/>
      <c r="G248" s="12"/>
      <c r="H248" s="12"/>
      <c r="I248" s="12"/>
      <c r="J248" s="12"/>
      <c r="K248" s="12"/>
      <c r="L248" s="42"/>
      <c r="M248" s="42"/>
      <c r="N248" s="42"/>
      <c r="O248" s="12"/>
      <c r="P248" s="12"/>
      <c r="Q248" s="12"/>
    </row>
    <row r="249" spans="2:17" s="1" customFormat="1" x14ac:dyDescent="0.4">
      <c r="B249" s="12"/>
      <c r="C249" s="42"/>
      <c r="D249" s="12"/>
      <c r="E249" s="42"/>
      <c r="F249" s="12"/>
      <c r="G249" s="12"/>
      <c r="H249" s="12"/>
      <c r="I249" s="12"/>
      <c r="J249" s="12"/>
      <c r="K249" s="12"/>
      <c r="L249" s="42"/>
      <c r="M249" s="42"/>
      <c r="N249" s="42"/>
      <c r="O249" s="12"/>
      <c r="P249" s="12"/>
      <c r="Q249" s="12"/>
    </row>
    <row r="250" spans="2:17" s="1" customFormat="1" x14ac:dyDescent="0.4">
      <c r="B250" s="12"/>
      <c r="C250" s="42"/>
      <c r="D250" s="12"/>
      <c r="E250" s="42"/>
      <c r="F250" s="12"/>
      <c r="G250" s="12"/>
      <c r="H250" s="12"/>
      <c r="I250" s="12"/>
      <c r="J250" s="12"/>
      <c r="K250" s="12"/>
      <c r="L250" s="42"/>
      <c r="M250" s="42"/>
      <c r="N250" s="42"/>
      <c r="O250" s="12"/>
      <c r="P250" s="12"/>
      <c r="Q250" s="12"/>
    </row>
    <row r="251" spans="2:17" s="1" customFormat="1" x14ac:dyDescent="0.4">
      <c r="B251" s="12"/>
      <c r="C251" s="42"/>
      <c r="D251" s="12"/>
      <c r="E251" s="42"/>
      <c r="F251" s="12"/>
      <c r="G251" s="12"/>
      <c r="H251" s="12"/>
      <c r="I251" s="12"/>
      <c r="J251" s="12"/>
      <c r="K251" s="12"/>
      <c r="L251" s="42"/>
      <c r="M251" s="42"/>
      <c r="N251" s="42"/>
      <c r="O251" s="12"/>
      <c r="P251" s="12"/>
      <c r="Q251" s="12"/>
    </row>
    <row r="252" spans="2:17" s="1" customFormat="1" x14ac:dyDescent="0.4">
      <c r="B252" s="12"/>
      <c r="C252" s="42"/>
      <c r="D252" s="12"/>
      <c r="E252" s="42"/>
      <c r="F252" s="12"/>
      <c r="G252" s="12"/>
      <c r="H252" s="12"/>
      <c r="I252" s="12"/>
      <c r="J252" s="12"/>
      <c r="K252" s="12"/>
      <c r="L252" s="42"/>
      <c r="M252" s="42"/>
      <c r="N252" s="42"/>
      <c r="O252" s="12"/>
      <c r="P252" s="12"/>
      <c r="Q252" s="12"/>
    </row>
    <row r="253" spans="2:17" s="1" customFormat="1" x14ac:dyDescent="0.4">
      <c r="B253" s="12"/>
      <c r="C253" s="42"/>
      <c r="D253" s="12"/>
      <c r="E253" s="42"/>
      <c r="F253" s="12"/>
      <c r="G253" s="12"/>
      <c r="H253" s="12"/>
      <c r="I253" s="12"/>
      <c r="J253" s="12"/>
      <c r="K253" s="12"/>
      <c r="L253" s="42"/>
      <c r="M253" s="42"/>
      <c r="N253" s="42"/>
      <c r="O253" s="12"/>
      <c r="P253" s="12"/>
      <c r="Q253" s="12"/>
    </row>
    <row r="254" spans="2:17" s="1" customFormat="1" x14ac:dyDescent="0.4">
      <c r="B254" s="12"/>
      <c r="C254" s="42"/>
      <c r="D254" s="12"/>
      <c r="E254" s="42"/>
      <c r="F254" s="12"/>
      <c r="G254" s="12"/>
      <c r="H254" s="12"/>
      <c r="I254" s="12"/>
      <c r="J254" s="12"/>
      <c r="K254" s="12"/>
      <c r="L254" s="42"/>
      <c r="M254" s="42"/>
      <c r="N254" s="42"/>
      <c r="O254" s="12"/>
      <c r="P254" s="12"/>
      <c r="Q254" s="12"/>
    </row>
    <row r="255" spans="2:17" s="1" customFormat="1" x14ac:dyDescent="0.4">
      <c r="B255" s="12"/>
      <c r="C255" s="42"/>
      <c r="D255" s="12"/>
      <c r="E255" s="42"/>
      <c r="F255" s="12"/>
      <c r="G255" s="12"/>
      <c r="H255" s="12"/>
      <c r="I255" s="12"/>
      <c r="J255" s="12"/>
      <c r="K255" s="12"/>
      <c r="L255" s="42"/>
      <c r="M255" s="42"/>
      <c r="N255" s="42"/>
      <c r="O255" s="12"/>
      <c r="P255" s="12"/>
      <c r="Q255" s="12"/>
    </row>
    <row r="256" spans="2:17" s="1" customFormat="1" x14ac:dyDescent="0.4">
      <c r="B256" s="12"/>
      <c r="C256" s="42"/>
      <c r="D256" s="12"/>
      <c r="E256" s="42"/>
      <c r="F256" s="12"/>
      <c r="G256" s="12"/>
      <c r="H256" s="12"/>
      <c r="I256" s="12"/>
      <c r="J256" s="12"/>
      <c r="K256" s="12"/>
      <c r="L256" s="42"/>
      <c r="M256" s="42"/>
      <c r="N256" s="42"/>
      <c r="O256" s="12"/>
      <c r="P256" s="12"/>
      <c r="Q256" s="12"/>
    </row>
    <row r="257" spans="2:17" s="1" customFormat="1" x14ac:dyDescent="0.4">
      <c r="B257" s="12"/>
      <c r="C257" s="42"/>
      <c r="D257" s="12"/>
      <c r="E257" s="42"/>
      <c r="F257" s="12"/>
      <c r="G257" s="12"/>
      <c r="H257" s="12"/>
      <c r="I257" s="12"/>
      <c r="J257" s="12"/>
      <c r="K257" s="12"/>
      <c r="L257" s="42"/>
      <c r="M257" s="42"/>
      <c r="N257" s="42"/>
      <c r="O257" s="12"/>
      <c r="P257" s="12"/>
      <c r="Q257" s="12"/>
    </row>
    <row r="258" spans="2:17" s="1" customFormat="1" x14ac:dyDescent="0.4">
      <c r="B258" s="12"/>
      <c r="C258" s="42"/>
      <c r="D258" s="12"/>
      <c r="E258" s="42"/>
      <c r="F258" s="12"/>
      <c r="G258" s="12"/>
      <c r="H258" s="12"/>
      <c r="I258" s="12"/>
      <c r="J258" s="12"/>
      <c r="K258" s="12"/>
      <c r="L258" s="42"/>
      <c r="M258" s="42"/>
      <c r="N258" s="42"/>
      <c r="O258" s="12"/>
      <c r="P258" s="12"/>
      <c r="Q258" s="12"/>
    </row>
    <row r="259" spans="2:17" s="1" customFormat="1" x14ac:dyDescent="0.4">
      <c r="B259" s="12"/>
      <c r="C259" s="42"/>
      <c r="D259" s="12"/>
      <c r="E259" s="42"/>
      <c r="F259" s="12"/>
      <c r="G259" s="12"/>
      <c r="H259" s="12"/>
      <c r="I259" s="12"/>
      <c r="J259" s="12"/>
      <c r="K259" s="12"/>
      <c r="L259" s="42"/>
      <c r="M259" s="42"/>
      <c r="N259" s="42"/>
      <c r="O259" s="12"/>
      <c r="P259" s="12"/>
      <c r="Q259" s="12"/>
    </row>
    <row r="260" spans="2:17" s="1" customFormat="1" x14ac:dyDescent="0.4">
      <c r="B260" s="12"/>
      <c r="C260" s="42"/>
      <c r="D260" s="12"/>
      <c r="E260" s="42"/>
      <c r="F260" s="12"/>
      <c r="G260" s="12"/>
      <c r="H260" s="12"/>
      <c r="I260" s="12"/>
      <c r="J260" s="12"/>
      <c r="K260" s="12"/>
      <c r="L260" s="42"/>
      <c r="M260" s="42"/>
      <c r="N260" s="42"/>
      <c r="O260" s="12"/>
      <c r="P260" s="12"/>
      <c r="Q260" s="12"/>
    </row>
    <row r="261" spans="2:17" s="1" customFormat="1" x14ac:dyDescent="0.4">
      <c r="B261" s="12"/>
      <c r="C261" s="42"/>
      <c r="D261" s="12"/>
      <c r="E261" s="42"/>
      <c r="F261" s="12"/>
      <c r="G261" s="12"/>
      <c r="H261" s="12"/>
      <c r="I261" s="12"/>
      <c r="J261" s="12"/>
      <c r="K261" s="12"/>
      <c r="L261" s="42"/>
      <c r="M261" s="42"/>
      <c r="N261" s="42"/>
      <c r="O261" s="12"/>
      <c r="P261" s="12"/>
      <c r="Q261" s="12"/>
    </row>
    <row r="262" spans="2:17" s="1" customFormat="1" x14ac:dyDescent="0.4">
      <c r="B262" s="12"/>
      <c r="C262" s="42"/>
      <c r="D262" s="12"/>
      <c r="E262" s="42"/>
      <c r="F262" s="12"/>
      <c r="G262" s="12"/>
      <c r="H262" s="12"/>
      <c r="I262" s="12"/>
      <c r="J262" s="12"/>
      <c r="K262" s="12"/>
      <c r="L262" s="42"/>
      <c r="M262" s="42"/>
      <c r="N262" s="42"/>
      <c r="O262" s="12"/>
      <c r="P262" s="12"/>
      <c r="Q262" s="12"/>
    </row>
    <row r="263" spans="2:17" s="1" customFormat="1" x14ac:dyDescent="0.4">
      <c r="B263" s="12"/>
      <c r="C263" s="42"/>
      <c r="D263" s="12"/>
      <c r="E263" s="42"/>
      <c r="F263" s="12"/>
      <c r="G263" s="12"/>
      <c r="H263" s="12"/>
      <c r="I263" s="12"/>
      <c r="J263" s="12"/>
      <c r="K263" s="12"/>
      <c r="L263" s="42"/>
      <c r="M263" s="42"/>
      <c r="N263" s="42"/>
      <c r="O263" s="12"/>
      <c r="P263" s="12"/>
      <c r="Q263" s="12"/>
    </row>
    <row r="264" spans="2:17" s="1" customFormat="1" x14ac:dyDescent="0.4">
      <c r="B264" s="12"/>
      <c r="C264" s="42"/>
      <c r="D264" s="12"/>
      <c r="E264" s="42"/>
      <c r="F264" s="12"/>
      <c r="G264" s="12"/>
      <c r="H264" s="12"/>
      <c r="I264" s="12"/>
      <c r="J264" s="12"/>
      <c r="K264" s="12"/>
      <c r="L264" s="42"/>
      <c r="M264" s="42"/>
      <c r="N264" s="42"/>
      <c r="O264" s="12"/>
      <c r="P264" s="12"/>
      <c r="Q264" s="12"/>
    </row>
    <row r="265" spans="2:17" s="1" customFormat="1" x14ac:dyDescent="0.4">
      <c r="B265" s="12"/>
      <c r="C265" s="42"/>
      <c r="D265" s="12"/>
      <c r="E265" s="42"/>
      <c r="F265" s="12"/>
      <c r="G265" s="12"/>
      <c r="H265" s="12"/>
      <c r="I265" s="12"/>
      <c r="J265" s="12"/>
      <c r="K265" s="12"/>
      <c r="L265" s="42"/>
      <c r="M265" s="42"/>
      <c r="N265" s="42"/>
      <c r="O265" s="12"/>
      <c r="P265" s="12"/>
      <c r="Q265" s="12"/>
    </row>
    <row r="266" spans="2:17" s="1" customFormat="1" x14ac:dyDescent="0.4">
      <c r="B266" s="12"/>
      <c r="C266" s="42"/>
      <c r="D266" s="12"/>
      <c r="E266" s="42"/>
      <c r="F266" s="12"/>
      <c r="G266" s="12"/>
      <c r="H266" s="12"/>
      <c r="I266" s="12"/>
      <c r="J266" s="12"/>
      <c r="K266" s="12"/>
      <c r="L266" s="42"/>
      <c r="M266" s="49"/>
      <c r="N266" s="50"/>
      <c r="O266" s="12"/>
      <c r="P266" s="12"/>
      <c r="Q266" s="12"/>
    </row>
    <row r="267" spans="2:17" s="1" customFormat="1" x14ac:dyDescent="0.4">
      <c r="B267" s="12"/>
      <c r="C267" s="42"/>
      <c r="D267" s="12"/>
      <c r="E267" s="42"/>
      <c r="F267" s="12"/>
      <c r="G267" s="12"/>
      <c r="H267" s="12"/>
      <c r="I267" s="12"/>
      <c r="J267" s="12"/>
      <c r="K267" s="12"/>
      <c r="L267" s="42"/>
      <c r="M267" s="49"/>
      <c r="N267" s="50"/>
      <c r="O267" s="12"/>
      <c r="P267" s="12"/>
      <c r="Q267" s="12"/>
    </row>
    <row r="268" spans="2:17" s="1" customFormat="1" x14ac:dyDescent="0.4">
      <c r="B268" s="12"/>
      <c r="C268" s="42"/>
      <c r="D268" s="12"/>
      <c r="E268" s="42"/>
      <c r="F268" s="12"/>
      <c r="G268" s="12"/>
      <c r="H268" s="12"/>
      <c r="I268" s="12"/>
      <c r="J268" s="12"/>
      <c r="K268" s="12"/>
      <c r="L268" s="42"/>
      <c r="M268" s="49"/>
      <c r="N268" s="50"/>
      <c r="O268" s="12"/>
      <c r="P268" s="12"/>
      <c r="Q268" s="12"/>
    </row>
    <row r="269" spans="2:17" s="1" customFormat="1" x14ac:dyDescent="0.4">
      <c r="B269" s="12"/>
      <c r="C269" s="42"/>
      <c r="D269" s="12"/>
      <c r="E269" s="42"/>
      <c r="F269" s="12"/>
      <c r="G269" s="12"/>
      <c r="H269" s="12"/>
      <c r="I269" s="12"/>
      <c r="J269" s="12"/>
      <c r="K269" s="12"/>
      <c r="L269" s="42"/>
      <c r="M269" s="49"/>
      <c r="N269" s="50"/>
      <c r="O269" s="12"/>
      <c r="P269" s="12"/>
      <c r="Q269" s="12"/>
    </row>
    <row r="270" spans="2:17" s="1" customFormat="1" x14ac:dyDescent="0.4">
      <c r="B270" s="12"/>
      <c r="C270" s="42"/>
      <c r="D270" s="12"/>
      <c r="E270" s="42"/>
      <c r="F270" s="12"/>
      <c r="G270" s="12"/>
      <c r="H270" s="12"/>
      <c r="I270" s="12"/>
      <c r="J270" s="12"/>
      <c r="K270" s="12"/>
      <c r="L270" s="42"/>
      <c r="M270" s="49"/>
      <c r="N270" s="50"/>
      <c r="O270" s="12"/>
      <c r="P270" s="12"/>
      <c r="Q270" s="12"/>
    </row>
    <row r="271" spans="2:17" s="1" customFormat="1" x14ac:dyDescent="0.4">
      <c r="B271" s="12"/>
      <c r="C271" s="42"/>
      <c r="D271" s="12"/>
      <c r="E271" s="42"/>
      <c r="F271" s="12"/>
      <c r="G271" s="12"/>
      <c r="H271" s="12"/>
      <c r="I271" s="12"/>
      <c r="J271" s="12"/>
      <c r="K271" s="12"/>
      <c r="L271" s="42"/>
      <c r="M271" s="49"/>
      <c r="N271" s="50"/>
      <c r="O271" s="12"/>
      <c r="P271" s="12"/>
      <c r="Q271" s="12"/>
    </row>
    <row r="272" spans="2:17" s="1" customFormat="1" x14ac:dyDescent="0.4">
      <c r="B272" s="12"/>
      <c r="C272" s="42"/>
      <c r="D272" s="12"/>
      <c r="E272" s="42"/>
      <c r="F272" s="12"/>
      <c r="G272" s="12"/>
      <c r="H272" s="12"/>
      <c r="I272" s="12"/>
      <c r="J272" s="12"/>
      <c r="K272" s="12"/>
      <c r="L272" s="42"/>
      <c r="M272" s="49"/>
      <c r="N272" s="50"/>
      <c r="O272" s="12"/>
      <c r="P272" s="12"/>
      <c r="Q272" s="12"/>
    </row>
    <row r="273" spans="2:17" s="1" customFormat="1" x14ac:dyDescent="0.4">
      <c r="B273" s="12"/>
      <c r="C273" s="42"/>
      <c r="D273" s="12"/>
      <c r="E273" s="42"/>
      <c r="F273" s="12"/>
      <c r="G273" s="12"/>
      <c r="H273" s="12"/>
      <c r="I273" s="12"/>
      <c r="J273" s="12"/>
      <c r="K273" s="12"/>
      <c r="L273" s="42"/>
      <c r="M273" s="49"/>
      <c r="N273" s="50"/>
      <c r="O273" s="12"/>
      <c r="P273" s="12"/>
      <c r="Q273" s="12"/>
    </row>
    <row r="274" spans="2:17" s="1" customFormat="1" x14ac:dyDescent="0.4">
      <c r="B274" s="12"/>
      <c r="C274" s="42"/>
      <c r="D274" s="12"/>
      <c r="E274" s="42"/>
      <c r="F274" s="12"/>
      <c r="G274" s="12"/>
      <c r="H274" s="12"/>
      <c r="I274" s="12"/>
      <c r="J274" s="12"/>
      <c r="K274" s="12"/>
      <c r="L274" s="42"/>
      <c r="M274" s="49"/>
      <c r="N274" s="50"/>
      <c r="O274" s="12"/>
      <c r="P274" s="12"/>
      <c r="Q274" s="12"/>
    </row>
    <row r="275" spans="2:17" s="1" customFormat="1" x14ac:dyDescent="0.4">
      <c r="B275" s="12"/>
      <c r="C275" s="42"/>
      <c r="D275" s="12"/>
      <c r="E275" s="12"/>
      <c r="F275" s="12"/>
      <c r="G275" s="12"/>
      <c r="H275" s="12"/>
      <c r="I275" s="12"/>
      <c r="J275" s="12"/>
      <c r="K275" s="12"/>
      <c r="L275" s="42"/>
      <c r="M275" s="49"/>
      <c r="N275" s="50"/>
      <c r="O275" s="12"/>
      <c r="P275" s="12"/>
      <c r="Q275" s="12"/>
    </row>
    <row r="276" spans="2:17" s="1" customFormat="1" x14ac:dyDescent="0.4">
      <c r="B276" s="12"/>
      <c r="C276" s="42"/>
      <c r="D276" s="12"/>
      <c r="E276" s="12"/>
      <c r="F276" s="12"/>
      <c r="G276" s="12"/>
      <c r="H276" s="12"/>
      <c r="I276" s="12"/>
      <c r="J276" s="12"/>
      <c r="K276" s="12"/>
      <c r="L276" s="42"/>
      <c r="M276" s="49"/>
      <c r="N276" s="50"/>
      <c r="O276" s="12"/>
      <c r="P276" s="12"/>
      <c r="Q276" s="12"/>
    </row>
    <row r="277" spans="2:17" s="1" customFormat="1" x14ac:dyDescent="0.4">
      <c r="B277" s="12"/>
      <c r="C277" s="42"/>
      <c r="D277" s="12"/>
      <c r="E277" s="12"/>
      <c r="F277" s="12"/>
      <c r="G277" s="12"/>
      <c r="H277" s="12"/>
      <c r="I277" s="12"/>
      <c r="J277" s="12"/>
      <c r="K277" s="12"/>
      <c r="L277" s="42"/>
      <c r="M277" s="49"/>
      <c r="N277" s="50"/>
      <c r="O277" s="12"/>
      <c r="P277" s="12"/>
      <c r="Q277" s="12"/>
    </row>
    <row r="278" spans="2:17" s="1" customFormat="1" x14ac:dyDescent="0.4">
      <c r="B278" s="12"/>
      <c r="C278" s="42"/>
      <c r="D278" s="12"/>
      <c r="E278" s="12"/>
      <c r="F278" s="12"/>
      <c r="G278" s="12"/>
      <c r="H278" s="12"/>
      <c r="I278" s="12"/>
      <c r="J278" s="12"/>
      <c r="K278" s="12"/>
      <c r="L278" s="42"/>
      <c r="M278" s="49"/>
      <c r="N278" s="50"/>
      <c r="O278" s="12"/>
      <c r="P278" s="12"/>
      <c r="Q278" s="12"/>
    </row>
    <row r="279" spans="2:17" s="1" customFormat="1" x14ac:dyDescent="0.4">
      <c r="B279" s="12"/>
      <c r="C279" s="42"/>
      <c r="D279" s="12"/>
      <c r="E279" s="12"/>
      <c r="F279" s="12"/>
      <c r="G279" s="12"/>
      <c r="H279" s="12"/>
      <c r="I279" s="12"/>
      <c r="J279" s="12"/>
      <c r="K279" s="12"/>
      <c r="L279" s="42"/>
      <c r="M279" s="49"/>
      <c r="N279" s="50"/>
      <c r="O279" s="12"/>
      <c r="P279" s="12"/>
      <c r="Q279" s="12"/>
    </row>
    <row r="280" spans="2:17" s="1" customFormat="1" x14ac:dyDescent="0.4">
      <c r="B280" s="12"/>
      <c r="C280" s="42"/>
      <c r="D280" s="12"/>
      <c r="E280" s="12"/>
      <c r="F280" s="12"/>
      <c r="G280" s="12"/>
      <c r="H280" s="12"/>
      <c r="I280" s="12"/>
      <c r="J280" s="12"/>
      <c r="K280" s="12"/>
      <c r="L280" s="42"/>
      <c r="M280" s="49"/>
      <c r="N280" s="50"/>
      <c r="O280" s="12"/>
      <c r="P280" s="12"/>
      <c r="Q280" s="12"/>
    </row>
    <row r="281" spans="2:17" s="1" customFormat="1" x14ac:dyDescent="0.4">
      <c r="B281" s="12"/>
      <c r="C281" s="42"/>
      <c r="D281" s="12"/>
      <c r="E281" s="12"/>
      <c r="F281" s="12"/>
      <c r="G281" s="12"/>
      <c r="H281" s="12"/>
      <c r="I281" s="12"/>
      <c r="J281" s="12"/>
      <c r="K281" s="12"/>
      <c r="L281" s="42"/>
      <c r="M281" s="49"/>
      <c r="N281" s="50"/>
      <c r="O281" s="12"/>
      <c r="P281" s="12"/>
      <c r="Q281" s="12"/>
    </row>
    <row r="282" spans="2:17" s="1" customFormat="1" x14ac:dyDescent="0.4">
      <c r="B282" s="12"/>
      <c r="C282" s="42"/>
      <c r="D282" s="12"/>
      <c r="E282" s="12"/>
      <c r="F282" s="12"/>
      <c r="G282" s="12"/>
      <c r="H282" s="12"/>
      <c r="I282" s="12"/>
      <c r="J282" s="12"/>
      <c r="K282" s="12"/>
      <c r="L282" s="42"/>
      <c r="M282" s="49"/>
      <c r="N282" s="50"/>
      <c r="O282" s="12"/>
      <c r="P282" s="12"/>
      <c r="Q282" s="12"/>
    </row>
    <row r="283" spans="2:17" s="1" customFormat="1" x14ac:dyDescent="0.4">
      <c r="B283" s="12"/>
      <c r="C283" s="42"/>
      <c r="D283" s="12"/>
      <c r="E283" s="12"/>
      <c r="F283" s="12"/>
      <c r="G283" s="12"/>
      <c r="H283" s="12"/>
      <c r="I283" s="12"/>
      <c r="J283" s="12"/>
      <c r="K283" s="12"/>
      <c r="L283" s="42"/>
      <c r="M283" s="49"/>
      <c r="N283" s="50"/>
      <c r="O283" s="12"/>
      <c r="P283" s="12"/>
      <c r="Q283" s="12"/>
    </row>
    <row r="284" spans="2:17" s="1" customFormat="1" x14ac:dyDescent="0.4">
      <c r="B284" s="12"/>
      <c r="C284" s="42"/>
      <c r="D284" s="12"/>
      <c r="E284" s="12"/>
      <c r="F284" s="12"/>
      <c r="G284" s="12"/>
      <c r="H284" s="12"/>
      <c r="I284" s="12"/>
      <c r="J284" s="12"/>
      <c r="K284" s="12"/>
      <c r="L284" s="42"/>
      <c r="M284" s="49"/>
      <c r="N284" s="50"/>
      <c r="O284" s="12"/>
      <c r="P284" s="12"/>
      <c r="Q284" s="12"/>
    </row>
    <row r="285" spans="2:17" s="1" customFormat="1" x14ac:dyDescent="0.4">
      <c r="B285" s="12"/>
      <c r="C285" s="42"/>
      <c r="D285" s="12"/>
      <c r="E285" s="12"/>
      <c r="F285" s="12"/>
      <c r="G285" s="12"/>
      <c r="H285" s="12"/>
      <c r="I285" s="12"/>
      <c r="J285" s="12"/>
      <c r="K285" s="12"/>
      <c r="L285" s="42"/>
      <c r="M285" s="49"/>
      <c r="N285" s="50"/>
      <c r="O285" s="12"/>
      <c r="P285" s="12"/>
      <c r="Q285" s="12"/>
    </row>
    <row r="286" spans="2:17" s="1" customFormat="1" x14ac:dyDescent="0.4">
      <c r="B286" s="12"/>
      <c r="C286" s="42"/>
      <c r="D286" s="12"/>
      <c r="E286" s="12"/>
      <c r="F286" s="12"/>
      <c r="G286" s="12"/>
      <c r="H286" s="12"/>
      <c r="I286" s="12"/>
      <c r="J286" s="12"/>
      <c r="K286" s="12"/>
      <c r="L286" s="42"/>
      <c r="M286" s="49"/>
      <c r="N286" s="50"/>
      <c r="O286" s="12"/>
      <c r="P286" s="12"/>
      <c r="Q286" s="12"/>
    </row>
    <row r="287" spans="2:17" x14ac:dyDescent="0.4">
      <c r="C287" s="42"/>
      <c r="L287" s="42"/>
      <c r="N287" s="50"/>
    </row>
    <row r="288" spans="2:17" x14ac:dyDescent="0.4">
      <c r="C288" s="42"/>
      <c r="L288" s="42"/>
      <c r="N288" s="50"/>
    </row>
    <row r="289" spans="3:14" x14ac:dyDescent="0.4">
      <c r="C289" s="42"/>
      <c r="L289" s="42"/>
      <c r="N289" s="50"/>
    </row>
    <row r="290" spans="3:14" x14ac:dyDescent="0.4">
      <c r="C290" s="42"/>
      <c r="L290" s="42"/>
      <c r="N290" s="50"/>
    </row>
    <row r="291" spans="3:14" x14ac:dyDescent="0.4">
      <c r="C291" s="42"/>
      <c r="L291" s="42"/>
      <c r="N291" s="50"/>
    </row>
    <row r="292" spans="3:14" x14ac:dyDescent="0.4">
      <c r="C292" s="42"/>
      <c r="L292" s="42"/>
      <c r="N292" s="50"/>
    </row>
    <row r="293" spans="3:14" x14ac:dyDescent="0.4">
      <c r="C293" s="42"/>
      <c r="L293" s="42"/>
      <c r="N293" s="50"/>
    </row>
    <row r="294" spans="3:14" x14ac:dyDescent="0.4">
      <c r="C294" s="42"/>
      <c r="L294" s="42"/>
      <c r="N294" s="50"/>
    </row>
    <row r="295" spans="3:14" x14ac:dyDescent="0.4">
      <c r="C295" s="42"/>
      <c r="L295" s="42"/>
      <c r="N295" s="50"/>
    </row>
    <row r="296" spans="3:14" x14ac:dyDescent="0.4">
      <c r="C296" s="42"/>
      <c r="L296" s="42"/>
      <c r="N296" s="50"/>
    </row>
    <row r="297" spans="3:14" x14ac:dyDescent="0.4">
      <c r="C297" s="42"/>
      <c r="L297" s="42"/>
      <c r="N297" s="50"/>
    </row>
    <row r="298" spans="3:14" x14ac:dyDescent="0.4">
      <c r="C298" s="42"/>
      <c r="L298" s="42"/>
      <c r="N298" s="50"/>
    </row>
    <row r="299" spans="3:14" x14ac:dyDescent="0.4">
      <c r="C299" s="42"/>
      <c r="L299" s="42"/>
      <c r="N299" s="50"/>
    </row>
    <row r="300" spans="3:14" x14ac:dyDescent="0.4">
      <c r="C300" s="42"/>
      <c r="L300" s="42"/>
      <c r="N300" s="50"/>
    </row>
    <row r="301" spans="3:14" x14ac:dyDescent="0.4">
      <c r="C301" s="42"/>
      <c r="L301" s="42"/>
      <c r="N301" s="50"/>
    </row>
    <row r="302" spans="3:14" x14ac:dyDescent="0.4">
      <c r="C302" s="42"/>
      <c r="L302" s="42"/>
      <c r="N302" s="50"/>
    </row>
    <row r="303" spans="3:14" x14ac:dyDescent="0.4">
      <c r="C303" s="42"/>
      <c r="L303" s="42"/>
      <c r="N303" s="50"/>
    </row>
    <row r="304" spans="3:14" x14ac:dyDescent="0.4">
      <c r="C304" s="42"/>
      <c r="L304" s="42"/>
      <c r="N304" s="50"/>
    </row>
    <row r="305" spans="3:14" x14ac:dyDescent="0.4">
      <c r="C305" s="42"/>
      <c r="L305" s="42"/>
      <c r="N305" s="50"/>
    </row>
    <row r="306" spans="3:14" x14ac:dyDescent="0.4">
      <c r="C306" s="42"/>
      <c r="L306" s="42"/>
      <c r="N306" s="50"/>
    </row>
    <row r="307" spans="3:14" x14ac:dyDescent="0.4">
      <c r="C307" s="42"/>
      <c r="L307" s="42"/>
      <c r="N307" s="50"/>
    </row>
    <row r="308" spans="3:14" x14ac:dyDescent="0.4">
      <c r="C308" s="42"/>
      <c r="L308" s="42"/>
      <c r="N308" s="50"/>
    </row>
    <row r="309" spans="3:14" x14ac:dyDescent="0.4">
      <c r="C309" s="42"/>
      <c r="L309" s="42"/>
      <c r="N309" s="50"/>
    </row>
    <row r="310" spans="3:14" x14ac:dyDescent="0.4">
      <c r="C310" s="42"/>
      <c r="L310" s="42"/>
      <c r="N310" s="50"/>
    </row>
    <row r="311" spans="3:14" x14ac:dyDescent="0.4">
      <c r="C311" s="42"/>
      <c r="L311" s="42"/>
      <c r="N311" s="50"/>
    </row>
    <row r="312" spans="3:14" x14ac:dyDescent="0.4">
      <c r="C312" s="42"/>
      <c r="L312" s="42"/>
      <c r="N312" s="50"/>
    </row>
    <row r="313" spans="3:14" x14ac:dyDescent="0.4">
      <c r="C313" s="42"/>
      <c r="L313" s="42"/>
      <c r="N313" s="50"/>
    </row>
    <row r="314" spans="3:14" x14ac:dyDescent="0.4">
      <c r="C314" s="42"/>
      <c r="L314" s="42"/>
      <c r="N314" s="50"/>
    </row>
    <row r="315" spans="3:14" x14ac:dyDescent="0.4">
      <c r="C315" s="42"/>
      <c r="L315" s="42"/>
      <c r="N315" s="50"/>
    </row>
    <row r="316" spans="3:14" x14ac:dyDescent="0.4">
      <c r="C316" s="42"/>
      <c r="L316" s="42"/>
      <c r="N316" s="50"/>
    </row>
    <row r="317" spans="3:14" x14ac:dyDescent="0.4">
      <c r="C317" s="42"/>
      <c r="L317" s="42"/>
      <c r="N317" s="50"/>
    </row>
    <row r="318" spans="3:14" x14ac:dyDescent="0.4">
      <c r="C318" s="42"/>
      <c r="L318" s="42"/>
      <c r="N318" s="50"/>
    </row>
    <row r="319" spans="3:14" x14ac:dyDescent="0.4">
      <c r="C319" s="42"/>
      <c r="L319" s="42"/>
      <c r="N319" s="50"/>
    </row>
    <row r="320" spans="3:14" x14ac:dyDescent="0.4">
      <c r="C320" s="42"/>
      <c r="L320" s="42"/>
      <c r="N320" s="50"/>
    </row>
    <row r="321" spans="3:14" x14ac:dyDescent="0.4">
      <c r="C321" s="42"/>
      <c r="L321" s="42"/>
      <c r="N321" s="50"/>
    </row>
    <row r="322" spans="3:14" x14ac:dyDescent="0.4">
      <c r="C322" s="42"/>
      <c r="L322" s="42"/>
      <c r="N322" s="50"/>
    </row>
    <row r="323" spans="3:14" x14ac:dyDescent="0.4">
      <c r="C323" s="42"/>
      <c r="L323" s="42"/>
      <c r="N323" s="50"/>
    </row>
    <row r="324" spans="3:14" x14ac:dyDescent="0.4">
      <c r="C324" s="42"/>
      <c r="L324" s="42"/>
      <c r="N324" s="50"/>
    </row>
    <row r="325" spans="3:14" x14ac:dyDescent="0.4">
      <c r="C325" s="42"/>
      <c r="L325" s="42"/>
      <c r="N325" s="50"/>
    </row>
    <row r="326" spans="3:14" x14ac:dyDescent="0.4">
      <c r="C326" s="42"/>
      <c r="L326" s="42"/>
      <c r="N326" s="50"/>
    </row>
    <row r="327" spans="3:14" x14ac:dyDescent="0.4">
      <c r="C327" s="42"/>
      <c r="L327" s="42"/>
      <c r="N327" s="50"/>
    </row>
    <row r="328" spans="3:14" x14ac:dyDescent="0.4">
      <c r="C328" s="42"/>
      <c r="L328" s="42"/>
      <c r="N328" s="50"/>
    </row>
    <row r="329" spans="3:14" x14ac:dyDescent="0.4">
      <c r="C329" s="42"/>
      <c r="L329" s="42"/>
      <c r="N329" s="50"/>
    </row>
    <row r="330" spans="3:14" x14ac:dyDescent="0.4">
      <c r="C330" s="42"/>
      <c r="L330" s="42"/>
      <c r="N330" s="50"/>
    </row>
    <row r="331" spans="3:14" x14ac:dyDescent="0.4">
      <c r="C331" s="42"/>
      <c r="L331" s="42"/>
      <c r="N331" s="50"/>
    </row>
    <row r="332" spans="3:14" x14ac:dyDescent="0.4">
      <c r="C332" s="42"/>
      <c r="L332" s="42"/>
      <c r="N332" s="50"/>
    </row>
    <row r="333" spans="3:14" x14ac:dyDescent="0.4">
      <c r="C333" s="42"/>
      <c r="L333" s="42"/>
      <c r="N333" s="50"/>
    </row>
    <row r="334" spans="3:14" x14ac:dyDescent="0.4">
      <c r="C334" s="42"/>
      <c r="L334" s="42"/>
      <c r="N334" s="50"/>
    </row>
    <row r="335" spans="3:14" x14ac:dyDescent="0.4">
      <c r="C335" s="42"/>
      <c r="L335" s="42"/>
      <c r="N335" s="50"/>
    </row>
    <row r="336" spans="3:14" x14ac:dyDescent="0.4">
      <c r="C336" s="42"/>
      <c r="L336" s="42"/>
      <c r="N336" s="50"/>
    </row>
    <row r="337" spans="3:14" x14ac:dyDescent="0.4">
      <c r="C337" s="42"/>
      <c r="L337" s="42"/>
      <c r="N337" s="50"/>
    </row>
    <row r="338" spans="3:14" x14ac:dyDescent="0.4">
      <c r="C338" s="42"/>
      <c r="L338" s="42"/>
      <c r="N338" s="50"/>
    </row>
    <row r="339" spans="3:14" x14ac:dyDescent="0.4">
      <c r="C339" s="42"/>
      <c r="L339" s="42"/>
      <c r="N339" s="50"/>
    </row>
    <row r="340" spans="3:14" x14ac:dyDescent="0.4">
      <c r="C340" s="42"/>
      <c r="L340" s="42"/>
      <c r="N340" s="50"/>
    </row>
    <row r="341" spans="3:14" x14ac:dyDescent="0.4">
      <c r="C341" s="42"/>
      <c r="L341" s="42"/>
      <c r="N341" s="50"/>
    </row>
    <row r="342" spans="3:14" x14ac:dyDescent="0.4">
      <c r="C342" s="42"/>
      <c r="L342" s="42"/>
      <c r="N342" s="50"/>
    </row>
    <row r="343" spans="3:14" x14ac:dyDescent="0.4">
      <c r="C343" s="42"/>
      <c r="L343" s="42"/>
      <c r="N343" s="50"/>
    </row>
    <row r="344" spans="3:14" x14ac:dyDescent="0.4">
      <c r="C344" s="42"/>
      <c r="L344" s="42"/>
      <c r="N344" s="50"/>
    </row>
    <row r="345" spans="3:14" x14ac:dyDescent="0.4">
      <c r="C345" s="42"/>
      <c r="L345" s="42"/>
      <c r="N345" s="50"/>
    </row>
    <row r="346" spans="3:14" x14ac:dyDescent="0.4">
      <c r="C346" s="42"/>
      <c r="L346" s="42"/>
      <c r="N346" s="50"/>
    </row>
    <row r="347" spans="3:14" x14ac:dyDescent="0.4">
      <c r="C347" s="42"/>
      <c r="L347" s="42"/>
      <c r="N347" s="50"/>
    </row>
    <row r="348" spans="3:14" x14ac:dyDescent="0.4">
      <c r="C348" s="42"/>
      <c r="L348" s="42"/>
      <c r="N348" s="50"/>
    </row>
    <row r="349" spans="3:14" x14ac:dyDescent="0.4">
      <c r="C349" s="42"/>
      <c r="L349" s="42"/>
      <c r="N349" s="50"/>
    </row>
    <row r="350" spans="3:14" x14ac:dyDescent="0.4">
      <c r="C350" s="42"/>
      <c r="L350" s="42"/>
      <c r="N350" s="50"/>
    </row>
    <row r="351" spans="3:14" x14ac:dyDescent="0.4">
      <c r="C351" s="42"/>
      <c r="L351" s="42"/>
      <c r="N351" s="50"/>
    </row>
    <row r="352" spans="3:14" x14ac:dyDescent="0.4">
      <c r="C352" s="42"/>
      <c r="L352" s="42"/>
      <c r="N352" s="50"/>
    </row>
    <row r="353" spans="3:14" x14ac:dyDescent="0.4">
      <c r="C353" s="42"/>
      <c r="L353" s="42"/>
      <c r="N353" s="50"/>
    </row>
    <row r="354" spans="3:14" x14ac:dyDescent="0.4">
      <c r="C354" s="42"/>
      <c r="L354" s="42"/>
      <c r="N354" s="50"/>
    </row>
    <row r="355" spans="3:14" x14ac:dyDescent="0.4">
      <c r="C355" s="42"/>
      <c r="L355" s="42"/>
      <c r="N355" s="50"/>
    </row>
    <row r="356" spans="3:14" x14ac:dyDescent="0.4">
      <c r="C356" s="42"/>
      <c r="L356" s="42"/>
      <c r="N356" s="50"/>
    </row>
    <row r="357" spans="3:14" x14ac:dyDescent="0.4">
      <c r="C357" s="42"/>
      <c r="L357" s="42"/>
      <c r="N357" s="50"/>
    </row>
    <row r="358" spans="3:14" x14ac:dyDescent="0.4">
      <c r="C358" s="42"/>
      <c r="L358" s="42"/>
      <c r="N358" s="50"/>
    </row>
    <row r="359" spans="3:14" x14ac:dyDescent="0.4">
      <c r="C359" s="42"/>
      <c r="L359" s="42"/>
      <c r="N359" s="50"/>
    </row>
    <row r="360" spans="3:14" x14ac:dyDescent="0.4">
      <c r="C360" s="42"/>
      <c r="L360" s="42"/>
      <c r="N360" s="50"/>
    </row>
    <row r="361" spans="3:14" x14ac:dyDescent="0.4">
      <c r="C361" s="42"/>
      <c r="L361" s="42"/>
      <c r="N361" s="50"/>
    </row>
    <row r="362" spans="3:14" x14ac:dyDescent="0.4">
      <c r="C362" s="42"/>
      <c r="L362" s="42"/>
      <c r="N362" s="50"/>
    </row>
    <row r="363" spans="3:14" x14ac:dyDescent="0.4">
      <c r="C363" s="42"/>
      <c r="L363" s="42"/>
      <c r="N363" s="50"/>
    </row>
    <row r="364" spans="3:14" x14ac:dyDescent="0.4">
      <c r="C364" s="42"/>
      <c r="L364" s="42"/>
      <c r="N364" s="50"/>
    </row>
    <row r="365" spans="3:14" x14ac:dyDescent="0.4">
      <c r="C365" s="42"/>
      <c r="L365" s="42"/>
      <c r="N365" s="50"/>
    </row>
    <row r="366" spans="3:14" x14ac:dyDescent="0.4">
      <c r="C366" s="42"/>
      <c r="L366" s="42"/>
      <c r="N366" s="50"/>
    </row>
    <row r="367" spans="3:14" x14ac:dyDescent="0.4">
      <c r="C367" s="42"/>
      <c r="L367" s="42"/>
      <c r="N367" s="50"/>
    </row>
    <row r="368" spans="3:14" x14ac:dyDescent="0.4">
      <c r="C368" s="42"/>
      <c r="L368" s="42"/>
      <c r="N368" s="50"/>
    </row>
    <row r="369" spans="3:14" x14ac:dyDescent="0.4">
      <c r="C369" s="42"/>
      <c r="L369" s="42"/>
      <c r="N369" s="50"/>
    </row>
    <row r="370" spans="3:14" x14ac:dyDescent="0.4">
      <c r="C370" s="42"/>
      <c r="L370" s="42"/>
      <c r="N370" s="50"/>
    </row>
    <row r="371" spans="3:14" x14ac:dyDescent="0.4">
      <c r="C371" s="42"/>
      <c r="L371" s="42"/>
      <c r="N371" s="50"/>
    </row>
    <row r="372" spans="3:14" x14ac:dyDescent="0.4">
      <c r="C372" s="42"/>
      <c r="L372" s="42"/>
      <c r="N372" s="50"/>
    </row>
    <row r="373" spans="3:14" x14ac:dyDescent="0.4">
      <c r="C373" s="42"/>
      <c r="L373" s="42"/>
      <c r="N373" s="50"/>
    </row>
    <row r="374" spans="3:14" x14ac:dyDescent="0.4">
      <c r="C374" s="42"/>
      <c r="L374" s="42"/>
      <c r="N374" s="50"/>
    </row>
    <row r="375" spans="3:14" x14ac:dyDescent="0.4">
      <c r="C375" s="42"/>
      <c r="L375" s="42"/>
      <c r="N375" s="50"/>
    </row>
    <row r="376" spans="3:14" x14ac:dyDescent="0.4">
      <c r="C376" s="42"/>
      <c r="L376" s="42"/>
      <c r="N376" s="50"/>
    </row>
    <row r="377" spans="3:14" x14ac:dyDescent="0.4">
      <c r="C377" s="42"/>
      <c r="L377" s="42"/>
      <c r="N377" s="50"/>
    </row>
    <row r="378" spans="3:14" x14ac:dyDescent="0.4">
      <c r="C378" s="42"/>
      <c r="L378" s="42"/>
      <c r="N378" s="50"/>
    </row>
    <row r="379" spans="3:14" x14ac:dyDescent="0.4">
      <c r="C379" s="42"/>
      <c r="L379" s="42"/>
      <c r="N379" s="50"/>
    </row>
    <row r="380" spans="3:14" x14ac:dyDescent="0.4">
      <c r="C380" s="42"/>
      <c r="L380" s="42"/>
      <c r="N380" s="50"/>
    </row>
    <row r="381" spans="3:14" x14ac:dyDescent="0.4">
      <c r="C381" s="42"/>
      <c r="L381" s="42"/>
      <c r="N381" s="50"/>
    </row>
    <row r="382" spans="3:14" x14ac:dyDescent="0.4">
      <c r="C382" s="42"/>
      <c r="L382" s="42"/>
      <c r="N382" s="50"/>
    </row>
    <row r="383" spans="3:14" x14ac:dyDescent="0.4">
      <c r="C383" s="42"/>
      <c r="L383" s="42"/>
      <c r="N383" s="50"/>
    </row>
    <row r="384" spans="3:14" x14ac:dyDescent="0.4">
      <c r="C384" s="42"/>
      <c r="L384" s="42"/>
      <c r="N384" s="50"/>
    </row>
    <row r="385" spans="3:14" x14ac:dyDescent="0.4">
      <c r="C385" s="42"/>
      <c r="L385" s="42"/>
      <c r="N385" s="50"/>
    </row>
    <row r="386" spans="3:14" x14ac:dyDescent="0.4">
      <c r="C386" s="42"/>
      <c r="L386" s="42"/>
    </row>
    <row r="387" spans="3:14" x14ac:dyDescent="0.4">
      <c r="C387" s="42"/>
      <c r="L387" s="42"/>
    </row>
    <row r="388" spans="3:14" x14ac:dyDescent="0.4">
      <c r="C388" s="42"/>
      <c r="L388" s="42"/>
    </row>
    <row r="389" spans="3:14" x14ac:dyDescent="0.4">
      <c r="C389" s="42"/>
      <c r="L389" s="42"/>
    </row>
    <row r="390" spans="3:14" x14ac:dyDescent="0.4">
      <c r="C390" s="42"/>
      <c r="L390" s="42"/>
    </row>
    <row r="391" spans="3:14" x14ac:dyDescent="0.4">
      <c r="C391" s="42"/>
      <c r="L391" s="42"/>
    </row>
    <row r="392" spans="3:14" x14ac:dyDescent="0.4">
      <c r="C392" s="42"/>
      <c r="L392" s="42"/>
    </row>
    <row r="393" spans="3:14" x14ac:dyDescent="0.4">
      <c r="C393" s="42"/>
      <c r="L393" s="42"/>
    </row>
    <row r="394" spans="3:14" x14ac:dyDescent="0.4">
      <c r="C394" s="42"/>
      <c r="L394" s="42"/>
    </row>
    <row r="395" spans="3:14" x14ac:dyDescent="0.4">
      <c r="C395" s="42"/>
      <c r="L395" s="42"/>
    </row>
    <row r="396" spans="3:14" x14ac:dyDescent="0.4">
      <c r="C396" s="42"/>
      <c r="L396" s="42"/>
    </row>
    <row r="397" spans="3:14" x14ac:dyDescent="0.4">
      <c r="C397" s="42"/>
      <c r="L397" s="42"/>
    </row>
    <row r="398" spans="3:14" x14ac:dyDescent="0.4">
      <c r="C398" s="42"/>
      <c r="L398" s="42"/>
    </row>
    <row r="399" spans="3:14" x14ac:dyDescent="0.4">
      <c r="C399" s="42"/>
      <c r="L399" s="42"/>
    </row>
    <row r="400" spans="3:14" x14ac:dyDescent="0.4">
      <c r="C400" s="42"/>
      <c r="L400" s="42"/>
    </row>
    <row r="401" spans="3:12" x14ac:dyDescent="0.4">
      <c r="C401" s="42"/>
      <c r="L401" s="42"/>
    </row>
    <row r="402" spans="3:12" x14ac:dyDescent="0.4">
      <c r="C402" s="42"/>
      <c r="L402" s="42"/>
    </row>
    <row r="403" spans="3:12" x14ac:dyDescent="0.4">
      <c r="C403" s="42"/>
      <c r="L403" s="42"/>
    </row>
    <row r="404" spans="3:12" x14ac:dyDescent="0.4">
      <c r="C404" s="42"/>
      <c r="L404" s="42"/>
    </row>
    <row r="405" spans="3:12" x14ac:dyDescent="0.4">
      <c r="C405" s="42"/>
      <c r="L405" s="42"/>
    </row>
    <row r="406" spans="3:12" x14ac:dyDescent="0.4">
      <c r="C406" s="42"/>
      <c r="L406" s="42"/>
    </row>
    <row r="407" spans="3:12" x14ac:dyDescent="0.4">
      <c r="C407" s="42"/>
      <c r="L407" s="42"/>
    </row>
    <row r="408" spans="3:12" x14ac:dyDescent="0.4">
      <c r="C408" s="42"/>
      <c r="L408" s="42"/>
    </row>
    <row r="409" spans="3:12" x14ac:dyDescent="0.4">
      <c r="C409" s="42"/>
      <c r="L409" s="42"/>
    </row>
    <row r="410" spans="3:12" x14ac:dyDescent="0.4">
      <c r="C410" s="42"/>
      <c r="L410" s="42"/>
    </row>
    <row r="411" spans="3:12" x14ac:dyDescent="0.4">
      <c r="C411" s="42"/>
      <c r="L411" s="42"/>
    </row>
    <row r="412" spans="3:12" x14ac:dyDescent="0.4">
      <c r="C412" s="42"/>
      <c r="L412" s="42"/>
    </row>
    <row r="413" spans="3:12" x14ac:dyDescent="0.4">
      <c r="C413" s="42"/>
      <c r="L413" s="42"/>
    </row>
    <row r="414" spans="3:12" x14ac:dyDescent="0.4">
      <c r="C414" s="42"/>
      <c r="L414" s="42"/>
    </row>
    <row r="415" spans="3:12" x14ac:dyDescent="0.4">
      <c r="C415" s="42"/>
      <c r="L415" s="42"/>
    </row>
    <row r="416" spans="3:12" x14ac:dyDescent="0.4">
      <c r="C416" s="42"/>
      <c r="L416" s="42"/>
    </row>
    <row r="417" spans="3:12" x14ac:dyDescent="0.4">
      <c r="C417" s="42"/>
      <c r="L417" s="42"/>
    </row>
    <row r="418" spans="3:12" x14ac:dyDescent="0.4">
      <c r="C418" s="42"/>
      <c r="L418" s="42"/>
    </row>
    <row r="419" spans="3:12" x14ac:dyDescent="0.4">
      <c r="C419" s="42"/>
      <c r="L419" s="42"/>
    </row>
    <row r="420" spans="3:12" x14ac:dyDescent="0.4">
      <c r="C420" s="42"/>
      <c r="L420" s="42"/>
    </row>
    <row r="421" spans="3:12" x14ac:dyDescent="0.4">
      <c r="C421" s="42"/>
      <c r="L421" s="42"/>
    </row>
    <row r="422" spans="3:12" x14ac:dyDescent="0.4">
      <c r="C422" s="42"/>
      <c r="L422" s="42"/>
    </row>
    <row r="423" spans="3:12" x14ac:dyDescent="0.4">
      <c r="C423" s="42"/>
      <c r="L423" s="42"/>
    </row>
    <row r="424" spans="3:12" x14ac:dyDescent="0.4">
      <c r="C424" s="42"/>
      <c r="L424" s="42"/>
    </row>
    <row r="425" spans="3:12" x14ac:dyDescent="0.4">
      <c r="C425" s="42"/>
      <c r="L425" s="42"/>
    </row>
    <row r="426" spans="3:12" x14ac:dyDescent="0.4">
      <c r="C426" s="42"/>
      <c r="L426" s="42"/>
    </row>
    <row r="427" spans="3:12" x14ac:dyDescent="0.4">
      <c r="C427" s="42"/>
      <c r="L427" s="42"/>
    </row>
    <row r="428" spans="3:12" x14ac:dyDescent="0.4">
      <c r="C428" s="42"/>
      <c r="L428" s="42"/>
    </row>
    <row r="429" spans="3:12" x14ac:dyDescent="0.4">
      <c r="C429" s="42"/>
      <c r="L429" s="42"/>
    </row>
    <row r="430" spans="3:12" x14ac:dyDescent="0.4">
      <c r="C430" s="42"/>
      <c r="L430" s="42"/>
    </row>
    <row r="431" spans="3:12" x14ac:dyDescent="0.4">
      <c r="C431" s="42"/>
      <c r="L431" s="42"/>
    </row>
    <row r="432" spans="3:12" x14ac:dyDescent="0.4">
      <c r="C432" s="42"/>
      <c r="L432" s="42"/>
    </row>
    <row r="433" spans="3:12" x14ac:dyDescent="0.4">
      <c r="C433" s="42"/>
      <c r="L433" s="42"/>
    </row>
    <row r="434" spans="3:12" x14ac:dyDescent="0.4">
      <c r="C434" s="42"/>
      <c r="L434" s="42"/>
    </row>
    <row r="435" spans="3:12" x14ac:dyDescent="0.4">
      <c r="C435" s="42"/>
      <c r="L435" s="42"/>
    </row>
    <row r="436" spans="3:12" x14ac:dyDescent="0.4">
      <c r="C436" s="42"/>
      <c r="L436" s="42"/>
    </row>
    <row r="437" spans="3:12" x14ac:dyDescent="0.4">
      <c r="C437" s="42"/>
      <c r="L437" s="42"/>
    </row>
    <row r="438" spans="3:12" x14ac:dyDescent="0.4">
      <c r="C438" s="42"/>
      <c r="L438" s="42"/>
    </row>
    <row r="439" spans="3:12" x14ac:dyDescent="0.4">
      <c r="C439" s="42"/>
      <c r="L439" s="42"/>
    </row>
    <row r="440" spans="3:12" x14ac:dyDescent="0.4">
      <c r="C440" s="42"/>
      <c r="L440" s="42"/>
    </row>
    <row r="441" spans="3:12" x14ac:dyDescent="0.4">
      <c r="C441" s="42"/>
      <c r="L441" s="42"/>
    </row>
    <row r="442" spans="3:12" x14ac:dyDescent="0.4">
      <c r="C442" s="42"/>
      <c r="L442" s="42"/>
    </row>
    <row r="443" spans="3:12" x14ac:dyDescent="0.4">
      <c r="C443" s="42"/>
      <c r="L443" s="42"/>
    </row>
    <row r="444" spans="3:12" x14ac:dyDescent="0.4">
      <c r="C444" s="42"/>
      <c r="L444" s="42"/>
    </row>
    <row r="445" spans="3:12" x14ac:dyDescent="0.4">
      <c r="C445" s="42"/>
      <c r="L445" s="42"/>
    </row>
    <row r="446" spans="3:12" x14ac:dyDescent="0.4">
      <c r="C446" s="42"/>
      <c r="L446" s="42"/>
    </row>
    <row r="447" spans="3:12" x14ac:dyDescent="0.4">
      <c r="C447" s="42"/>
      <c r="L447" s="42"/>
    </row>
    <row r="448" spans="3:12" x14ac:dyDescent="0.4">
      <c r="C448" s="42"/>
      <c r="L448" s="42"/>
    </row>
    <row r="449" spans="3:12" x14ac:dyDescent="0.4">
      <c r="C449" s="42"/>
      <c r="L449" s="42"/>
    </row>
    <row r="450" spans="3:12" x14ac:dyDescent="0.4">
      <c r="C450" s="42"/>
      <c r="L450" s="42"/>
    </row>
    <row r="451" spans="3:12" x14ac:dyDescent="0.4">
      <c r="C451" s="42"/>
      <c r="L451" s="42"/>
    </row>
    <row r="452" spans="3:12" x14ac:dyDescent="0.4">
      <c r="C452" s="42"/>
      <c r="L452" s="42"/>
    </row>
    <row r="453" spans="3:12" x14ac:dyDescent="0.4">
      <c r="C453" s="42"/>
      <c r="L453" s="42"/>
    </row>
    <row r="454" spans="3:12" x14ac:dyDescent="0.4">
      <c r="C454" s="42"/>
      <c r="L454" s="42"/>
    </row>
    <row r="455" spans="3:12" x14ac:dyDescent="0.4">
      <c r="C455" s="42"/>
      <c r="L455" s="42"/>
    </row>
    <row r="456" spans="3:12" x14ac:dyDescent="0.4">
      <c r="C456" s="42"/>
      <c r="L456" s="42"/>
    </row>
    <row r="457" spans="3:12" x14ac:dyDescent="0.4">
      <c r="C457" s="42"/>
      <c r="L457" s="42"/>
    </row>
    <row r="458" spans="3:12" x14ac:dyDescent="0.4">
      <c r="C458" s="42"/>
      <c r="L458" s="42"/>
    </row>
    <row r="459" spans="3:12" x14ac:dyDescent="0.4">
      <c r="C459" s="42"/>
      <c r="L459" s="42"/>
    </row>
    <row r="460" spans="3:12" x14ac:dyDescent="0.4">
      <c r="C460" s="42"/>
      <c r="L460" s="42"/>
    </row>
    <row r="461" spans="3:12" x14ac:dyDescent="0.4">
      <c r="C461" s="42"/>
      <c r="L461" s="42"/>
    </row>
    <row r="462" spans="3:12" x14ac:dyDescent="0.4">
      <c r="C462" s="42"/>
      <c r="L462" s="42"/>
    </row>
    <row r="463" spans="3:12" x14ac:dyDescent="0.4">
      <c r="C463" s="42"/>
      <c r="L463" s="42"/>
    </row>
    <row r="464" spans="3:12" x14ac:dyDescent="0.4">
      <c r="C464" s="42"/>
      <c r="L464" s="42"/>
    </row>
    <row r="465" spans="3:12" x14ac:dyDescent="0.4">
      <c r="C465" s="42"/>
      <c r="L465" s="42"/>
    </row>
    <row r="466" spans="3:12" x14ac:dyDescent="0.4">
      <c r="C466" s="42"/>
      <c r="L466" s="42"/>
    </row>
    <row r="467" spans="3:12" x14ac:dyDescent="0.4">
      <c r="C467" s="42"/>
      <c r="L467" s="42"/>
    </row>
    <row r="468" spans="3:12" x14ac:dyDescent="0.4">
      <c r="C468" s="42"/>
      <c r="L468" s="42"/>
    </row>
    <row r="469" spans="3:12" x14ac:dyDescent="0.4">
      <c r="C469" s="42"/>
      <c r="L469" s="42"/>
    </row>
    <row r="470" spans="3:12" x14ac:dyDescent="0.4">
      <c r="C470" s="42"/>
      <c r="L470" s="42"/>
    </row>
    <row r="471" spans="3:12" x14ac:dyDescent="0.4">
      <c r="C471" s="42"/>
      <c r="L471" s="42"/>
    </row>
    <row r="472" spans="3:12" x14ac:dyDescent="0.4">
      <c r="C472" s="42"/>
      <c r="L472" s="42"/>
    </row>
    <row r="473" spans="3:12" x14ac:dyDescent="0.4">
      <c r="C473" s="42"/>
      <c r="L473" s="42"/>
    </row>
    <row r="474" spans="3:12" x14ac:dyDescent="0.4">
      <c r="C474" s="42"/>
      <c r="L474" s="42"/>
    </row>
    <row r="475" spans="3:12" x14ac:dyDescent="0.4">
      <c r="C475" s="42"/>
      <c r="L475" s="42"/>
    </row>
    <row r="476" spans="3:12" x14ac:dyDescent="0.4">
      <c r="C476" s="42"/>
      <c r="L476" s="42"/>
    </row>
    <row r="477" spans="3:12" x14ac:dyDescent="0.4">
      <c r="C477" s="42"/>
      <c r="L477" s="42"/>
    </row>
    <row r="478" spans="3:12" x14ac:dyDescent="0.4">
      <c r="C478" s="42"/>
      <c r="L478" s="42"/>
    </row>
    <row r="479" spans="3:12" x14ac:dyDescent="0.4">
      <c r="C479" s="42"/>
      <c r="L479" s="42"/>
    </row>
    <row r="480" spans="3:12" x14ac:dyDescent="0.4">
      <c r="C480" s="42"/>
      <c r="L480" s="42"/>
    </row>
    <row r="481" spans="3:12" x14ac:dyDescent="0.4">
      <c r="C481" s="42"/>
      <c r="L481" s="42"/>
    </row>
    <row r="482" spans="3:12" x14ac:dyDescent="0.4">
      <c r="C482" s="42"/>
      <c r="L482" s="42"/>
    </row>
    <row r="483" spans="3:12" x14ac:dyDescent="0.4">
      <c r="C483" s="42"/>
      <c r="L483" s="42"/>
    </row>
    <row r="484" spans="3:12" x14ac:dyDescent="0.4">
      <c r="C484" s="42"/>
      <c r="L484" s="42"/>
    </row>
    <row r="485" spans="3:12" x14ac:dyDescent="0.4">
      <c r="C485" s="42"/>
      <c r="L485" s="42"/>
    </row>
    <row r="486" spans="3:12" x14ac:dyDescent="0.4">
      <c r="C486" s="42"/>
      <c r="L486" s="42"/>
    </row>
    <row r="487" spans="3:12" x14ac:dyDescent="0.4">
      <c r="C487" s="42"/>
      <c r="L487" s="42"/>
    </row>
    <row r="488" spans="3:12" x14ac:dyDescent="0.4">
      <c r="C488" s="42"/>
      <c r="L488" s="42"/>
    </row>
    <row r="489" spans="3:12" x14ac:dyDescent="0.4">
      <c r="C489" s="42"/>
      <c r="L489" s="42"/>
    </row>
    <row r="490" spans="3:12" x14ac:dyDescent="0.4">
      <c r="C490" s="42"/>
      <c r="L490" s="42"/>
    </row>
    <row r="491" spans="3:12" x14ac:dyDescent="0.4">
      <c r="C491" s="42"/>
      <c r="L491" s="42"/>
    </row>
    <row r="492" spans="3:12" x14ac:dyDescent="0.4">
      <c r="C492" s="42"/>
      <c r="L492" s="42"/>
    </row>
    <row r="493" spans="3:12" x14ac:dyDescent="0.4">
      <c r="C493" s="42"/>
      <c r="L493" s="42"/>
    </row>
    <row r="494" spans="3:12" x14ac:dyDescent="0.4">
      <c r="C494" s="42"/>
      <c r="L494" s="42"/>
    </row>
    <row r="495" spans="3:12" x14ac:dyDescent="0.4">
      <c r="C495" s="42"/>
      <c r="L495" s="42"/>
    </row>
    <row r="496" spans="3:12" x14ac:dyDescent="0.4">
      <c r="C496" s="42"/>
      <c r="L496" s="42"/>
    </row>
    <row r="497" spans="3:12" x14ac:dyDescent="0.4">
      <c r="C497" s="42"/>
      <c r="L497" s="42"/>
    </row>
    <row r="498" spans="3:12" x14ac:dyDescent="0.4">
      <c r="C498" s="42"/>
      <c r="L498" s="42"/>
    </row>
    <row r="499" spans="3:12" x14ac:dyDescent="0.4">
      <c r="C499" s="42"/>
      <c r="L499" s="42"/>
    </row>
    <row r="500" spans="3:12" x14ac:dyDescent="0.4">
      <c r="C500" s="42"/>
      <c r="L500" s="42"/>
    </row>
    <row r="501" spans="3:12" x14ac:dyDescent="0.4">
      <c r="C501" s="42"/>
      <c r="L501" s="42"/>
    </row>
    <row r="502" spans="3:12" x14ac:dyDescent="0.4">
      <c r="C502" s="42"/>
      <c r="L502" s="42"/>
    </row>
    <row r="503" spans="3:12" x14ac:dyDescent="0.4">
      <c r="C503" s="42"/>
      <c r="L503" s="42"/>
    </row>
    <row r="504" spans="3:12" x14ac:dyDescent="0.4">
      <c r="C504" s="42"/>
      <c r="L504" s="42"/>
    </row>
    <row r="505" spans="3:12" x14ac:dyDescent="0.4">
      <c r="C505" s="42"/>
      <c r="L505" s="42"/>
    </row>
    <row r="506" spans="3:12" x14ac:dyDescent="0.4">
      <c r="C506" s="42"/>
      <c r="L506" s="42"/>
    </row>
    <row r="507" spans="3:12" x14ac:dyDescent="0.4">
      <c r="C507" s="42"/>
      <c r="L507" s="42"/>
    </row>
    <row r="508" spans="3:12" x14ac:dyDescent="0.4">
      <c r="C508" s="42"/>
      <c r="L508" s="42"/>
    </row>
    <row r="509" spans="3:12" x14ac:dyDescent="0.4">
      <c r="C509" s="42"/>
      <c r="L509" s="42"/>
    </row>
    <row r="510" spans="3:12" x14ac:dyDescent="0.4">
      <c r="C510" s="42"/>
      <c r="L510" s="42"/>
    </row>
    <row r="511" spans="3:12" x14ac:dyDescent="0.4">
      <c r="C511" s="42"/>
      <c r="L511" s="42"/>
    </row>
    <row r="512" spans="3:12" x14ac:dyDescent="0.4">
      <c r="C512" s="42"/>
      <c r="L512" s="42"/>
    </row>
    <row r="513" spans="2:17" x14ac:dyDescent="0.4">
      <c r="C513" s="42"/>
      <c r="L513" s="42"/>
    </row>
    <row r="514" spans="2:17" x14ac:dyDescent="0.4">
      <c r="C514" s="42"/>
    </row>
    <row r="515" spans="2:17" x14ac:dyDescent="0.4">
      <c r="C515" s="42"/>
    </row>
    <row r="516" spans="2:17" x14ac:dyDescent="0.4">
      <c r="C516" s="42"/>
    </row>
    <row r="517" spans="2:17" x14ac:dyDescent="0.4">
      <c r="C517" s="42"/>
    </row>
    <row r="518" spans="2:17" x14ac:dyDescent="0.4">
      <c r="C518" s="42"/>
    </row>
    <row r="519" spans="2:17" x14ac:dyDescent="0.4">
      <c r="C519" s="42"/>
    </row>
    <row r="520" spans="2:17" x14ac:dyDescent="0.4">
      <c r="C520" s="42"/>
    </row>
    <row r="521" spans="2:17" x14ac:dyDescent="0.4">
      <c r="C521" s="42"/>
    </row>
    <row r="522" spans="2:17" x14ac:dyDescent="0.4">
      <c r="C522" s="42"/>
    </row>
    <row r="523" spans="2:17" x14ac:dyDescent="0.4">
      <c r="C523" s="42"/>
    </row>
    <row r="524" spans="2:17" x14ac:dyDescent="0.4">
      <c r="C524" s="42"/>
    </row>
    <row r="525" spans="2:17" x14ac:dyDescent="0.4">
      <c r="C525" s="42"/>
    </row>
    <row r="526" spans="2:17" x14ac:dyDescent="0.4">
      <c r="C526" s="42"/>
    </row>
    <row r="527" spans="2:17" s="1" customFormat="1" x14ac:dyDescent="0.4">
      <c r="B527" s="12"/>
      <c r="C527" s="42"/>
      <c r="D527" s="12"/>
      <c r="E527" s="12"/>
      <c r="F527" s="12"/>
      <c r="G527" s="12"/>
      <c r="H527" s="12"/>
      <c r="I527" s="12"/>
      <c r="J527" s="12"/>
      <c r="K527" s="12"/>
      <c r="L527" s="12"/>
      <c r="M527" s="49"/>
      <c r="N527" s="49"/>
      <c r="O527" s="12"/>
      <c r="P527" s="12"/>
      <c r="Q527" s="12"/>
    </row>
    <row r="528" spans="2:17" s="1" customFormat="1" x14ac:dyDescent="0.4">
      <c r="B528" s="12"/>
      <c r="C528" s="42"/>
      <c r="D528" s="12"/>
      <c r="E528" s="12"/>
      <c r="F528" s="12"/>
      <c r="G528" s="12"/>
      <c r="H528" s="12"/>
      <c r="I528" s="12"/>
      <c r="J528" s="12"/>
      <c r="K528" s="12"/>
      <c r="L528" s="12"/>
      <c r="M528" s="49"/>
      <c r="N528" s="49"/>
      <c r="O528" s="12"/>
      <c r="P528" s="12"/>
      <c r="Q528" s="12"/>
    </row>
    <row r="529" spans="2:17" s="1" customFormat="1" x14ac:dyDescent="0.4">
      <c r="B529" s="12"/>
      <c r="C529" s="42"/>
      <c r="D529" s="12"/>
      <c r="E529" s="12"/>
      <c r="F529" s="12"/>
      <c r="G529" s="12"/>
      <c r="H529" s="12"/>
      <c r="I529" s="12"/>
      <c r="J529" s="12"/>
      <c r="K529" s="12"/>
      <c r="L529" s="12"/>
      <c r="M529" s="49"/>
      <c r="N529" s="49"/>
      <c r="O529" s="12"/>
      <c r="P529" s="12"/>
      <c r="Q529" s="12"/>
    </row>
    <row r="530" spans="2:17" s="1" customFormat="1" x14ac:dyDescent="0.4">
      <c r="B530" s="12"/>
      <c r="C530" s="42"/>
      <c r="D530" s="12"/>
      <c r="E530" s="12"/>
      <c r="F530" s="12"/>
      <c r="G530" s="12"/>
      <c r="H530" s="12"/>
      <c r="I530" s="12"/>
      <c r="J530" s="12"/>
      <c r="K530" s="12"/>
      <c r="L530" s="12"/>
      <c r="M530" s="49"/>
      <c r="N530" s="49"/>
      <c r="O530" s="12"/>
      <c r="P530" s="12"/>
      <c r="Q530" s="12"/>
    </row>
    <row r="531" spans="2:17" s="1" customFormat="1" x14ac:dyDescent="0.4">
      <c r="B531" s="12"/>
      <c r="C531" s="42"/>
      <c r="D531" s="12"/>
      <c r="E531" s="12"/>
      <c r="F531" s="12"/>
      <c r="G531" s="12"/>
      <c r="H531" s="12"/>
      <c r="I531" s="12"/>
      <c r="J531" s="12"/>
      <c r="K531" s="12"/>
      <c r="L531" s="12"/>
      <c r="M531" s="49"/>
      <c r="N531" s="49"/>
      <c r="O531" s="12"/>
      <c r="P531" s="12"/>
      <c r="Q531" s="12"/>
    </row>
    <row r="532" spans="2:17" s="1" customFormat="1" x14ac:dyDescent="0.4">
      <c r="B532" s="12"/>
      <c r="C532" s="42"/>
      <c r="D532" s="12"/>
      <c r="E532" s="12"/>
      <c r="F532" s="12"/>
      <c r="G532" s="12"/>
      <c r="H532" s="12"/>
      <c r="I532" s="12"/>
      <c r="J532" s="12"/>
      <c r="K532" s="12"/>
      <c r="L532" s="12"/>
      <c r="M532" s="49"/>
      <c r="N532" s="49"/>
      <c r="O532" s="12"/>
      <c r="P532" s="12"/>
      <c r="Q532" s="12"/>
    </row>
    <row r="533" spans="2:17" s="1" customFormat="1" x14ac:dyDescent="0.4">
      <c r="B533" s="12"/>
      <c r="C533" s="42"/>
      <c r="D533" s="12"/>
      <c r="E533" s="12"/>
      <c r="F533" s="12"/>
      <c r="G533" s="12"/>
      <c r="H533" s="12"/>
      <c r="I533" s="12"/>
      <c r="J533" s="12"/>
      <c r="K533" s="12"/>
      <c r="L533" s="12"/>
      <c r="M533" s="49"/>
      <c r="N533" s="49"/>
      <c r="O533" s="12"/>
      <c r="P533" s="12"/>
      <c r="Q533" s="12"/>
    </row>
    <row r="534" spans="2:17" s="1" customFormat="1" x14ac:dyDescent="0.4">
      <c r="B534" s="12"/>
      <c r="C534" s="42"/>
      <c r="D534" s="12"/>
      <c r="E534" s="12"/>
      <c r="F534" s="12"/>
      <c r="G534" s="12"/>
      <c r="H534" s="12"/>
      <c r="I534" s="12"/>
      <c r="J534" s="12"/>
      <c r="K534" s="12"/>
      <c r="L534" s="12"/>
      <c r="M534" s="49"/>
      <c r="N534" s="49"/>
      <c r="O534" s="12"/>
      <c r="P534" s="12"/>
      <c r="Q534" s="12"/>
    </row>
    <row r="535" spans="2:17" s="1" customFormat="1" x14ac:dyDescent="0.4">
      <c r="B535" s="12"/>
      <c r="C535" s="42"/>
      <c r="D535" s="12"/>
      <c r="E535" s="12"/>
      <c r="F535" s="12"/>
      <c r="G535" s="12"/>
      <c r="H535" s="12"/>
      <c r="I535" s="12"/>
      <c r="J535" s="12"/>
      <c r="K535" s="12"/>
      <c r="L535" s="12"/>
      <c r="M535" s="49"/>
      <c r="N535" s="49"/>
      <c r="O535" s="12"/>
      <c r="P535" s="12"/>
      <c r="Q535" s="12"/>
    </row>
    <row r="536" spans="2:17" s="1" customFormat="1" x14ac:dyDescent="0.4">
      <c r="B536" s="12"/>
      <c r="C536" s="42"/>
      <c r="D536" s="12"/>
      <c r="E536" s="12"/>
      <c r="F536" s="12"/>
      <c r="G536" s="12"/>
      <c r="H536" s="12"/>
      <c r="I536" s="12"/>
      <c r="J536" s="12"/>
      <c r="K536" s="12"/>
      <c r="L536" s="12"/>
      <c r="M536" s="49"/>
      <c r="N536" s="49"/>
      <c r="O536" s="12"/>
      <c r="P536" s="12"/>
      <c r="Q536" s="12"/>
    </row>
    <row r="537" spans="2:17" s="1" customFormat="1" x14ac:dyDescent="0.4">
      <c r="B537" s="12"/>
      <c r="C537" s="42"/>
      <c r="D537" s="12"/>
      <c r="E537" s="12"/>
      <c r="F537" s="12"/>
      <c r="G537" s="12"/>
      <c r="H537" s="12"/>
      <c r="I537" s="12"/>
      <c r="J537" s="12"/>
      <c r="K537" s="12"/>
      <c r="L537" s="12"/>
      <c r="M537" s="49"/>
      <c r="N537" s="49"/>
      <c r="O537" s="12"/>
      <c r="P537" s="12"/>
      <c r="Q537" s="12"/>
    </row>
    <row r="538" spans="2:17" s="1" customFormat="1" x14ac:dyDescent="0.4">
      <c r="B538" s="12"/>
      <c r="C538" s="42"/>
      <c r="D538" s="12"/>
      <c r="E538" s="12"/>
      <c r="F538" s="12"/>
      <c r="G538" s="12"/>
      <c r="H538" s="12"/>
      <c r="I538" s="12"/>
      <c r="J538" s="12"/>
      <c r="K538" s="12"/>
      <c r="L538" s="12"/>
      <c r="M538" s="49"/>
      <c r="N538" s="49"/>
      <c r="O538" s="12"/>
      <c r="P538" s="12"/>
      <c r="Q538" s="12"/>
    </row>
    <row r="539" spans="2:17" s="1" customFormat="1" x14ac:dyDescent="0.4">
      <c r="B539" s="12"/>
      <c r="C539" s="42"/>
      <c r="D539" s="12"/>
      <c r="E539" s="12"/>
      <c r="F539" s="12"/>
      <c r="G539" s="12"/>
      <c r="H539" s="12"/>
      <c r="I539" s="12"/>
      <c r="J539" s="12"/>
      <c r="K539" s="12"/>
      <c r="L539" s="12"/>
      <c r="M539" s="49"/>
      <c r="N539" s="49"/>
      <c r="O539" s="12"/>
      <c r="P539" s="12"/>
      <c r="Q539" s="12"/>
    </row>
    <row r="540" spans="2:17" s="1" customFormat="1" x14ac:dyDescent="0.4">
      <c r="B540" s="12"/>
      <c r="C540" s="42"/>
      <c r="D540" s="12"/>
      <c r="E540" s="12"/>
      <c r="F540" s="12"/>
      <c r="G540" s="12"/>
      <c r="H540" s="12"/>
      <c r="I540" s="12"/>
      <c r="J540" s="12"/>
      <c r="K540" s="12"/>
      <c r="L540" s="12"/>
      <c r="M540" s="49"/>
      <c r="N540" s="49"/>
      <c r="O540" s="12"/>
      <c r="P540" s="12"/>
      <c r="Q540" s="12"/>
    </row>
    <row r="541" spans="2:17" s="1" customFormat="1" x14ac:dyDescent="0.4">
      <c r="B541" s="12"/>
      <c r="C541" s="42"/>
      <c r="D541" s="12"/>
      <c r="E541" s="12"/>
      <c r="F541" s="12"/>
      <c r="G541" s="12"/>
      <c r="H541" s="12"/>
      <c r="I541" s="12"/>
      <c r="J541" s="12"/>
      <c r="K541" s="12"/>
      <c r="L541" s="12"/>
      <c r="M541" s="49"/>
      <c r="N541" s="49"/>
      <c r="O541" s="12"/>
      <c r="P541" s="12"/>
      <c r="Q541" s="12"/>
    </row>
    <row r="542" spans="2:17" s="1" customFormat="1" x14ac:dyDescent="0.4">
      <c r="B542" s="12"/>
      <c r="C542" s="42"/>
      <c r="D542" s="12"/>
      <c r="E542" s="12"/>
      <c r="F542" s="12"/>
      <c r="G542" s="12"/>
      <c r="H542" s="12"/>
      <c r="I542" s="12"/>
      <c r="J542" s="12"/>
      <c r="K542" s="12"/>
      <c r="L542" s="12"/>
      <c r="M542" s="49"/>
      <c r="N542" s="49"/>
      <c r="O542" s="12"/>
      <c r="P542" s="12"/>
      <c r="Q542" s="12"/>
    </row>
    <row r="543" spans="2:17" s="1" customFormat="1" x14ac:dyDescent="0.4">
      <c r="B543" s="12"/>
      <c r="C543" s="42"/>
      <c r="D543" s="12"/>
      <c r="E543" s="12"/>
      <c r="F543" s="12"/>
      <c r="G543" s="12"/>
      <c r="H543" s="12"/>
      <c r="I543" s="12"/>
      <c r="J543" s="12"/>
      <c r="K543" s="12"/>
      <c r="L543" s="12"/>
      <c r="M543" s="49"/>
      <c r="N543" s="49"/>
      <c r="O543" s="12"/>
      <c r="P543" s="12"/>
      <c r="Q543" s="12"/>
    </row>
    <row r="544" spans="2:17" s="1" customFormat="1" x14ac:dyDescent="0.4">
      <c r="B544" s="12"/>
      <c r="C544" s="42"/>
      <c r="D544" s="12"/>
      <c r="E544" s="12"/>
      <c r="F544" s="12"/>
      <c r="G544" s="12"/>
      <c r="H544" s="12"/>
      <c r="I544" s="12"/>
      <c r="J544" s="12"/>
      <c r="K544" s="12"/>
      <c r="L544" s="12"/>
      <c r="M544" s="49"/>
      <c r="N544" s="49"/>
      <c r="O544" s="12"/>
      <c r="P544" s="12"/>
      <c r="Q544" s="12"/>
    </row>
    <row r="545" spans="2:17" s="1" customFormat="1" x14ac:dyDescent="0.4">
      <c r="B545" s="12"/>
      <c r="C545" s="42"/>
      <c r="D545" s="12"/>
      <c r="E545" s="12"/>
      <c r="F545" s="12"/>
      <c r="G545" s="12"/>
      <c r="H545" s="12"/>
      <c r="I545" s="12"/>
      <c r="J545" s="12"/>
      <c r="K545" s="12"/>
      <c r="L545" s="12"/>
      <c r="M545" s="49"/>
      <c r="N545" s="49"/>
      <c r="O545" s="12"/>
      <c r="P545" s="12"/>
      <c r="Q545" s="12"/>
    </row>
    <row r="546" spans="2:17" s="1" customFormat="1" x14ac:dyDescent="0.4">
      <c r="B546" s="12"/>
      <c r="C546" s="42"/>
      <c r="D546" s="12"/>
      <c r="E546" s="12"/>
      <c r="F546" s="12"/>
      <c r="G546" s="12"/>
      <c r="H546" s="12"/>
      <c r="I546" s="12"/>
      <c r="J546" s="12"/>
      <c r="K546" s="12"/>
      <c r="L546" s="12"/>
      <c r="M546" s="49"/>
      <c r="N546" s="49"/>
      <c r="O546" s="12"/>
      <c r="P546" s="12"/>
      <c r="Q546" s="12"/>
    </row>
    <row r="547" spans="2:17" s="1" customFormat="1" x14ac:dyDescent="0.4">
      <c r="B547" s="12"/>
      <c r="C547" s="42"/>
      <c r="D547" s="12"/>
      <c r="E547" s="12"/>
      <c r="F547" s="12"/>
      <c r="G547" s="12"/>
      <c r="H547" s="12"/>
      <c r="I547" s="12"/>
      <c r="J547" s="12"/>
      <c r="K547" s="12"/>
      <c r="L547" s="12"/>
      <c r="M547" s="49"/>
      <c r="N547" s="49"/>
      <c r="O547" s="12"/>
      <c r="P547" s="12"/>
      <c r="Q547" s="12"/>
    </row>
    <row r="548" spans="2:17" s="1" customFormat="1" x14ac:dyDescent="0.4">
      <c r="B548" s="12"/>
      <c r="C548" s="42"/>
      <c r="D548" s="12"/>
      <c r="E548" s="12"/>
      <c r="F548" s="12"/>
      <c r="G548" s="12"/>
      <c r="H548" s="12"/>
      <c r="I548" s="12"/>
      <c r="J548" s="12"/>
      <c r="K548" s="12"/>
      <c r="L548" s="12"/>
      <c r="M548" s="49"/>
      <c r="N548" s="49"/>
      <c r="O548" s="12"/>
      <c r="P548" s="12"/>
      <c r="Q548" s="12"/>
    </row>
    <row r="549" spans="2:17" s="1" customFormat="1" x14ac:dyDescent="0.4">
      <c r="B549" s="12"/>
      <c r="C549" s="42"/>
      <c r="D549" s="12"/>
      <c r="E549" s="12"/>
      <c r="F549" s="12"/>
      <c r="G549" s="12"/>
      <c r="H549" s="12"/>
      <c r="I549" s="12"/>
      <c r="J549" s="12"/>
      <c r="K549" s="12"/>
      <c r="L549" s="12"/>
      <c r="M549" s="49"/>
      <c r="N549" s="49"/>
      <c r="O549" s="12"/>
      <c r="P549" s="12"/>
      <c r="Q549" s="12"/>
    </row>
    <row r="550" spans="2:17" s="1" customFormat="1" x14ac:dyDescent="0.4">
      <c r="B550" s="12"/>
      <c r="C550" s="42"/>
      <c r="D550" s="12"/>
      <c r="E550" s="12"/>
      <c r="F550" s="12"/>
      <c r="G550" s="12"/>
      <c r="H550" s="12"/>
      <c r="I550" s="12"/>
      <c r="J550" s="12"/>
      <c r="K550" s="12"/>
      <c r="L550" s="12"/>
      <c r="M550" s="49"/>
      <c r="N550" s="49"/>
      <c r="O550" s="12"/>
      <c r="P550" s="12"/>
      <c r="Q550" s="12"/>
    </row>
    <row r="551" spans="2:17" s="1" customFormat="1" x14ac:dyDescent="0.4">
      <c r="B551" s="12"/>
      <c r="C551" s="42"/>
      <c r="D551" s="12"/>
      <c r="E551" s="12"/>
      <c r="F551" s="12"/>
      <c r="G551" s="12"/>
      <c r="H551" s="12"/>
      <c r="I551" s="12"/>
      <c r="J551" s="12"/>
      <c r="K551" s="12"/>
      <c r="L551" s="12"/>
      <c r="M551" s="49"/>
      <c r="N551" s="49"/>
      <c r="O551" s="12"/>
      <c r="P551" s="12"/>
      <c r="Q551" s="12"/>
    </row>
    <row r="552" spans="2:17" s="1" customFormat="1" x14ac:dyDescent="0.4">
      <c r="B552" s="12"/>
      <c r="C552" s="42"/>
      <c r="D552" s="12"/>
      <c r="E552" s="12"/>
      <c r="F552" s="12"/>
      <c r="G552" s="12"/>
      <c r="H552" s="12"/>
      <c r="I552" s="12"/>
      <c r="J552" s="12"/>
      <c r="K552" s="12"/>
      <c r="L552" s="12"/>
      <c r="M552" s="49"/>
      <c r="N552" s="49"/>
      <c r="O552" s="12"/>
      <c r="P552" s="12"/>
      <c r="Q552" s="12"/>
    </row>
    <row r="553" spans="2:17" s="1" customFormat="1" x14ac:dyDescent="0.4">
      <c r="B553" s="12"/>
      <c r="C553" s="42"/>
      <c r="D553" s="12"/>
      <c r="E553" s="12"/>
      <c r="F553" s="12"/>
      <c r="G553" s="12"/>
      <c r="H553" s="12"/>
      <c r="I553" s="12"/>
      <c r="J553" s="12"/>
      <c r="K553" s="12"/>
      <c r="L553" s="12"/>
      <c r="M553" s="49"/>
      <c r="N553" s="49"/>
      <c r="O553" s="12"/>
      <c r="P553" s="12"/>
      <c r="Q553" s="12"/>
    </row>
    <row r="554" spans="2:17" s="1" customFormat="1" x14ac:dyDescent="0.4">
      <c r="B554" s="12"/>
      <c r="C554" s="42"/>
      <c r="D554" s="12"/>
      <c r="E554" s="12"/>
      <c r="F554" s="12"/>
      <c r="G554" s="12"/>
      <c r="H554" s="12"/>
      <c r="I554" s="12"/>
      <c r="J554" s="12"/>
      <c r="K554" s="12"/>
      <c r="L554" s="12"/>
      <c r="M554" s="49"/>
      <c r="N554" s="49"/>
      <c r="O554" s="12"/>
      <c r="P554" s="12"/>
      <c r="Q554" s="12"/>
    </row>
    <row r="555" spans="2:17" s="1" customFormat="1" x14ac:dyDescent="0.4">
      <c r="B555" s="12"/>
      <c r="C555" s="42"/>
      <c r="D555" s="12"/>
      <c r="E555" s="12"/>
      <c r="F555" s="12"/>
      <c r="G555" s="12"/>
      <c r="H555" s="12"/>
      <c r="I555" s="12"/>
      <c r="J555" s="12"/>
      <c r="K555" s="12"/>
      <c r="L555" s="12"/>
      <c r="M555" s="49"/>
      <c r="N555" s="49"/>
      <c r="O555" s="12"/>
      <c r="P555" s="12"/>
      <c r="Q555" s="12"/>
    </row>
    <row r="556" spans="2:17" s="1" customFormat="1" x14ac:dyDescent="0.4">
      <c r="B556" s="12"/>
      <c r="C556" s="42"/>
      <c r="D556" s="12"/>
      <c r="E556" s="12"/>
      <c r="F556" s="12"/>
      <c r="G556" s="12"/>
      <c r="H556" s="12"/>
      <c r="I556" s="12"/>
      <c r="J556" s="12"/>
      <c r="K556" s="12"/>
      <c r="L556" s="12"/>
      <c r="M556" s="49"/>
      <c r="N556" s="49"/>
      <c r="O556" s="12"/>
      <c r="P556" s="12"/>
      <c r="Q556" s="12"/>
    </row>
    <row r="557" spans="2:17" s="1" customFormat="1" x14ac:dyDescent="0.4">
      <c r="B557" s="12"/>
      <c r="C557" s="42"/>
      <c r="D557" s="12"/>
      <c r="E557" s="12"/>
      <c r="F557" s="12"/>
      <c r="G557" s="12"/>
      <c r="H557" s="12"/>
      <c r="I557" s="12"/>
      <c r="J557" s="12"/>
      <c r="K557" s="12"/>
      <c r="L557" s="12"/>
      <c r="M557" s="49"/>
      <c r="N557" s="49"/>
      <c r="O557" s="12"/>
      <c r="P557" s="12"/>
      <c r="Q557" s="12"/>
    </row>
    <row r="558" spans="2:17" s="1" customFormat="1" x14ac:dyDescent="0.4">
      <c r="B558" s="12"/>
      <c r="C558" s="42"/>
      <c r="D558" s="12"/>
      <c r="E558" s="12"/>
      <c r="F558" s="12"/>
      <c r="G558" s="12"/>
      <c r="H558" s="12"/>
      <c r="I558" s="12"/>
      <c r="J558" s="12"/>
      <c r="K558" s="12"/>
      <c r="L558" s="12"/>
      <c r="M558" s="49"/>
      <c r="N558" s="49"/>
      <c r="O558" s="12"/>
      <c r="P558" s="12"/>
      <c r="Q558" s="12"/>
    </row>
    <row r="559" spans="2:17" s="1" customFormat="1" x14ac:dyDescent="0.4">
      <c r="B559" s="12"/>
      <c r="C559" s="42"/>
      <c r="D559" s="12"/>
      <c r="E559" s="12"/>
      <c r="F559" s="12"/>
      <c r="G559" s="12"/>
      <c r="H559" s="12"/>
      <c r="I559" s="12"/>
      <c r="J559" s="12"/>
      <c r="K559" s="12"/>
      <c r="L559" s="12"/>
      <c r="M559" s="49"/>
      <c r="N559" s="49"/>
      <c r="O559" s="12"/>
      <c r="P559" s="12"/>
      <c r="Q559" s="12"/>
    </row>
    <row r="560" spans="2:17" s="1" customFormat="1" x14ac:dyDescent="0.4">
      <c r="B560" s="12"/>
      <c r="C560" s="42"/>
      <c r="D560" s="12"/>
      <c r="E560" s="12"/>
      <c r="F560" s="12"/>
      <c r="G560" s="12"/>
      <c r="H560" s="12"/>
      <c r="I560" s="12"/>
      <c r="J560" s="12"/>
      <c r="K560" s="12"/>
      <c r="L560" s="12"/>
      <c r="M560" s="49"/>
      <c r="N560" s="49"/>
      <c r="O560" s="12"/>
      <c r="P560" s="12"/>
      <c r="Q560" s="12"/>
    </row>
    <row r="561" spans="2:17" s="1" customFormat="1" x14ac:dyDescent="0.4">
      <c r="B561" s="12"/>
      <c r="C561" s="42"/>
      <c r="D561" s="12"/>
      <c r="E561" s="12"/>
      <c r="F561" s="12"/>
      <c r="G561" s="12"/>
      <c r="H561" s="12"/>
      <c r="I561" s="12"/>
      <c r="J561" s="12"/>
      <c r="K561" s="12"/>
      <c r="L561" s="12"/>
      <c r="M561" s="49"/>
      <c r="N561" s="49"/>
      <c r="O561" s="12"/>
      <c r="P561" s="12"/>
      <c r="Q561" s="12"/>
    </row>
    <row r="562" spans="2:17" s="1" customFormat="1" x14ac:dyDescent="0.4">
      <c r="B562" s="12"/>
      <c r="C562" s="42"/>
      <c r="D562" s="12"/>
      <c r="E562" s="12"/>
      <c r="F562" s="12"/>
      <c r="G562" s="12"/>
      <c r="H562" s="12"/>
      <c r="I562" s="12"/>
      <c r="J562" s="12"/>
      <c r="K562" s="12"/>
      <c r="L562" s="12"/>
      <c r="M562" s="49"/>
      <c r="N562" s="49"/>
      <c r="O562" s="12"/>
      <c r="P562" s="12"/>
      <c r="Q562" s="12"/>
    </row>
    <row r="563" spans="2:17" s="1" customFormat="1" x14ac:dyDescent="0.4">
      <c r="B563" s="12"/>
      <c r="C563" s="42"/>
      <c r="D563" s="12"/>
      <c r="E563" s="12"/>
      <c r="F563" s="12"/>
      <c r="G563" s="12"/>
      <c r="H563" s="12"/>
      <c r="I563" s="12"/>
      <c r="J563" s="12"/>
      <c r="K563" s="12"/>
      <c r="L563" s="12"/>
      <c r="M563" s="49"/>
      <c r="N563" s="49"/>
      <c r="O563" s="12"/>
      <c r="P563" s="12"/>
      <c r="Q563" s="12"/>
    </row>
    <row r="564" spans="2:17" s="1" customFormat="1" x14ac:dyDescent="0.4">
      <c r="B564" s="12"/>
      <c r="C564" s="42"/>
      <c r="D564" s="12"/>
      <c r="E564" s="12"/>
      <c r="F564" s="12"/>
      <c r="G564" s="12"/>
      <c r="H564" s="12"/>
      <c r="I564" s="12"/>
      <c r="J564" s="12"/>
      <c r="K564" s="12"/>
      <c r="L564" s="12"/>
      <c r="M564" s="49"/>
      <c r="N564" s="49"/>
      <c r="O564" s="12"/>
      <c r="P564" s="12"/>
      <c r="Q564" s="12"/>
    </row>
    <row r="565" spans="2:17" s="1" customFormat="1" x14ac:dyDescent="0.4">
      <c r="B565" s="12"/>
      <c r="C565" s="42"/>
      <c r="D565" s="12"/>
      <c r="E565" s="12"/>
      <c r="F565" s="12"/>
      <c r="G565" s="12"/>
      <c r="H565" s="12"/>
      <c r="I565" s="12"/>
      <c r="J565" s="12"/>
      <c r="K565" s="12"/>
      <c r="L565" s="12"/>
      <c r="M565" s="49"/>
      <c r="N565" s="49"/>
      <c r="O565" s="12"/>
      <c r="P565" s="12"/>
      <c r="Q565" s="12"/>
    </row>
    <row r="566" spans="2:17" s="1" customFormat="1" x14ac:dyDescent="0.4">
      <c r="B566" s="12"/>
      <c r="C566" s="42"/>
      <c r="D566" s="12"/>
      <c r="E566" s="12"/>
      <c r="F566" s="12"/>
      <c r="G566" s="12"/>
      <c r="H566" s="12"/>
      <c r="I566" s="12"/>
      <c r="J566" s="12"/>
      <c r="K566" s="12"/>
      <c r="L566" s="12"/>
      <c r="M566" s="49"/>
      <c r="N566" s="49"/>
      <c r="O566" s="12"/>
      <c r="P566" s="12"/>
      <c r="Q566" s="12"/>
    </row>
    <row r="567" spans="2:17" s="1" customFormat="1" x14ac:dyDescent="0.4">
      <c r="B567" s="12"/>
      <c r="C567" s="42"/>
      <c r="D567" s="12"/>
      <c r="E567" s="12"/>
      <c r="F567" s="12"/>
      <c r="G567" s="12"/>
      <c r="H567" s="12"/>
      <c r="I567" s="12"/>
      <c r="J567" s="12"/>
      <c r="K567" s="12"/>
      <c r="L567" s="12"/>
      <c r="M567" s="49"/>
      <c r="N567" s="49"/>
      <c r="O567" s="12"/>
      <c r="P567" s="12"/>
      <c r="Q567" s="12"/>
    </row>
    <row r="568" spans="2:17" s="1" customFormat="1" x14ac:dyDescent="0.4">
      <c r="B568" s="12"/>
      <c r="C568" s="42"/>
      <c r="D568" s="12"/>
      <c r="E568" s="12"/>
      <c r="F568" s="12"/>
      <c r="G568" s="12"/>
      <c r="H568" s="12"/>
      <c r="I568" s="12"/>
      <c r="J568" s="12"/>
      <c r="K568" s="12"/>
      <c r="L568" s="12"/>
      <c r="M568" s="49"/>
      <c r="N568" s="49"/>
      <c r="O568" s="12"/>
      <c r="P568" s="12"/>
      <c r="Q568" s="12"/>
    </row>
    <row r="569" spans="2:17" s="1" customFormat="1" x14ac:dyDescent="0.4">
      <c r="B569" s="12"/>
      <c r="C569" s="42"/>
      <c r="D569" s="12"/>
      <c r="E569" s="12"/>
      <c r="F569" s="12"/>
      <c r="G569" s="12"/>
      <c r="H569" s="12"/>
      <c r="I569" s="12"/>
      <c r="J569" s="12"/>
      <c r="K569" s="12"/>
      <c r="L569" s="12"/>
      <c r="M569" s="49"/>
      <c r="N569" s="49"/>
      <c r="O569" s="12"/>
      <c r="P569" s="12"/>
      <c r="Q569" s="12"/>
    </row>
    <row r="570" spans="2:17" s="1" customFormat="1" x14ac:dyDescent="0.4">
      <c r="B570" s="12"/>
      <c r="C570" s="42"/>
      <c r="D570" s="12"/>
      <c r="E570" s="12"/>
      <c r="F570" s="12"/>
      <c r="G570" s="12"/>
      <c r="H570" s="12"/>
      <c r="I570" s="12"/>
      <c r="J570" s="12"/>
      <c r="K570" s="12"/>
      <c r="L570" s="12"/>
      <c r="M570" s="49"/>
      <c r="N570" s="49"/>
      <c r="O570" s="12"/>
      <c r="P570" s="12"/>
      <c r="Q570" s="12"/>
    </row>
    <row r="571" spans="2:17" s="1" customFormat="1" x14ac:dyDescent="0.4">
      <c r="B571" s="12"/>
      <c r="C571" s="42"/>
      <c r="D571" s="12"/>
      <c r="E571" s="12"/>
      <c r="F571" s="12"/>
      <c r="G571" s="12"/>
      <c r="H571" s="12"/>
      <c r="I571" s="12"/>
      <c r="J571" s="12"/>
      <c r="K571" s="12"/>
      <c r="L571" s="12"/>
      <c r="M571" s="49"/>
      <c r="N571" s="49"/>
      <c r="O571" s="12"/>
      <c r="P571" s="12"/>
      <c r="Q571" s="12"/>
    </row>
    <row r="572" spans="2:17" s="1" customFormat="1" x14ac:dyDescent="0.4">
      <c r="B572" s="12"/>
      <c r="C572" s="42"/>
      <c r="D572" s="12"/>
      <c r="E572" s="12"/>
      <c r="F572" s="12"/>
      <c r="G572" s="12"/>
      <c r="H572" s="12"/>
      <c r="I572" s="12"/>
      <c r="J572" s="12"/>
      <c r="K572" s="12"/>
      <c r="L572" s="12"/>
      <c r="M572" s="49"/>
      <c r="N572" s="49"/>
      <c r="O572" s="12"/>
      <c r="P572" s="12"/>
      <c r="Q572" s="12"/>
    </row>
    <row r="573" spans="2:17" s="1" customFormat="1" x14ac:dyDescent="0.4">
      <c r="B573" s="12"/>
      <c r="C573" s="42"/>
      <c r="D573" s="12"/>
      <c r="E573" s="12"/>
      <c r="F573" s="12"/>
      <c r="G573" s="12"/>
      <c r="H573" s="12"/>
      <c r="I573" s="12"/>
      <c r="J573" s="12"/>
      <c r="K573" s="12"/>
      <c r="L573" s="12"/>
      <c r="M573" s="49"/>
      <c r="N573" s="49"/>
      <c r="O573" s="12"/>
      <c r="P573" s="12"/>
      <c r="Q573" s="12"/>
    </row>
    <row r="574" spans="2:17" s="1" customFormat="1" x14ac:dyDescent="0.4">
      <c r="B574" s="12"/>
      <c r="C574" s="42"/>
      <c r="D574" s="12"/>
      <c r="E574" s="12"/>
      <c r="F574" s="12"/>
      <c r="G574" s="12"/>
      <c r="H574" s="12"/>
      <c r="I574" s="12"/>
      <c r="J574" s="12"/>
      <c r="K574" s="12"/>
      <c r="L574" s="12"/>
      <c r="M574" s="49"/>
      <c r="N574" s="49"/>
      <c r="O574" s="12"/>
      <c r="P574" s="12"/>
      <c r="Q574" s="12"/>
    </row>
    <row r="575" spans="2:17" s="1" customFormat="1" x14ac:dyDescent="0.4">
      <c r="B575" s="12"/>
      <c r="C575" s="42"/>
      <c r="D575" s="12"/>
      <c r="E575" s="12"/>
      <c r="F575" s="12"/>
      <c r="G575" s="12"/>
      <c r="H575" s="12"/>
      <c r="I575" s="12"/>
      <c r="J575" s="12"/>
      <c r="K575" s="12"/>
      <c r="L575" s="12"/>
      <c r="M575" s="49"/>
      <c r="N575" s="49"/>
      <c r="O575" s="12"/>
      <c r="P575" s="12"/>
      <c r="Q575" s="12"/>
    </row>
    <row r="576" spans="2:17" s="1" customFormat="1" x14ac:dyDescent="0.4">
      <c r="B576" s="12"/>
      <c r="C576" s="42"/>
      <c r="D576" s="12"/>
      <c r="E576" s="12"/>
      <c r="F576" s="12"/>
      <c r="G576" s="12"/>
      <c r="H576" s="12"/>
      <c r="I576" s="12"/>
      <c r="J576" s="12"/>
      <c r="K576" s="12"/>
      <c r="L576" s="12"/>
      <c r="M576" s="49"/>
      <c r="N576" s="49"/>
      <c r="O576" s="12"/>
      <c r="P576" s="12"/>
      <c r="Q576" s="12"/>
    </row>
    <row r="577" spans="2:17" s="1" customFormat="1" x14ac:dyDescent="0.4">
      <c r="B577" s="12"/>
      <c r="C577" s="42"/>
      <c r="D577" s="12"/>
      <c r="E577" s="12"/>
      <c r="F577" s="12"/>
      <c r="G577" s="12"/>
      <c r="H577" s="12"/>
      <c r="I577" s="12"/>
      <c r="J577" s="12"/>
      <c r="K577" s="12"/>
      <c r="L577" s="12"/>
      <c r="M577" s="49"/>
      <c r="N577" s="49"/>
      <c r="O577" s="12"/>
      <c r="P577" s="12"/>
      <c r="Q577" s="12"/>
    </row>
    <row r="578" spans="2:17" s="1" customFormat="1" x14ac:dyDescent="0.4">
      <c r="B578" s="12"/>
      <c r="C578" s="42"/>
      <c r="D578" s="12"/>
      <c r="E578" s="12"/>
      <c r="F578" s="12"/>
      <c r="G578" s="12"/>
      <c r="H578" s="12"/>
      <c r="I578" s="12"/>
      <c r="J578" s="12"/>
      <c r="K578" s="12"/>
      <c r="L578" s="12"/>
      <c r="M578" s="49"/>
      <c r="N578" s="49"/>
      <c r="O578" s="12"/>
      <c r="P578" s="12"/>
      <c r="Q578" s="12"/>
    </row>
    <row r="579" spans="2:17" s="1" customFormat="1" x14ac:dyDescent="0.4">
      <c r="B579" s="12"/>
      <c r="C579" s="42"/>
      <c r="D579" s="12"/>
      <c r="E579" s="12"/>
      <c r="F579" s="12"/>
      <c r="G579" s="12"/>
      <c r="H579" s="12"/>
      <c r="I579" s="12"/>
      <c r="J579" s="12"/>
      <c r="K579" s="12"/>
      <c r="L579" s="12"/>
      <c r="M579" s="49"/>
      <c r="N579" s="49"/>
      <c r="O579" s="12"/>
      <c r="P579" s="12"/>
      <c r="Q579" s="12"/>
    </row>
    <row r="580" spans="2:17" s="1" customFormat="1" x14ac:dyDescent="0.4">
      <c r="B580" s="12"/>
      <c r="C580" s="42"/>
      <c r="D580" s="12"/>
      <c r="E580" s="12"/>
      <c r="F580" s="12"/>
      <c r="G580" s="12"/>
      <c r="H580" s="12"/>
      <c r="I580" s="12"/>
      <c r="J580" s="12"/>
      <c r="K580" s="12"/>
      <c r="L580" s="12"/>
      <c r="M580" s="49"/>
      <c r="N580" s="49"/>
      <c r="O580" s="12"/>
      <c r="P580" s="12"/>
      <c r="Q580" s="12"/>
    </row>
    <row r="581" spans="2:17" s="1" customFormat="1" x14ac:dyDescent="0.4">
      <c r="B581" s="12"/>
      <c r="C581" s="42"/>
      <c r="D581" s="12"/>
      <c r="E581" s="12"/>
      <c r="F581" s="12"/>
      <c r="G581" s="12"/>
      <c r="H581" s="12"/>
      <c r="I581" s="12"/>
      <c r="J581" s="12"/>
      <c r="K581" s="12"/>
      <c r="L581" s="12"/>
      <c r="M581" s="49"/>
      <c r="N581" s="49"/>
      <c r="O581" s="12"/>
      <c r="P581" s="12"/>
      <c r="Q581" s="12"/>
    </row>
    <row r="582" spans="2:17" s="1" customFormat="1" x14ac:dyDescent="0.4">
      <c r="B582" s="12"/>
      <c r="C582" s="42"/>
      <c r="D582" s="12"/>
      <c r="E582" s="12"/>
      <c r="F582" s="12"/>
      <c r="G582" s="12"/>
      <c r="H582" s="12"/>
      <c r="I582" s="12"/>
      <c r="J582" s="12"/>
      <c r="K582" s="12"/>
      <c r="L582" s="12"/>
      <c r="M582" s="49"/>
      <c r="N582" s="49"/>
      <c r="O582" s="12"/>
      <c r="P582" s="12"/>
      <c r="Q582" s="12"/>
    </row>
    <row r="583" spans="2:17" s="1" customFormat="1" x14ac:dyDescent="0.4">
      <c r="B583" s="12"/>
      <c r="C583" s="42"/>
      <c r="D583" s="12"/>
      <c r="E583" s="12"/>
      <c r="F583" s="12"/>
      <c r="G583" s="12"/>
      <c r="H583" s="12"/>
      <c r="I583" s="12"/>
      <c r="J583" s="12"/>
      <c r="K583" s="12"/>
      <c r="L583" s="12"/>
      <c r="M583" s="49"/>
      <c r="N583" s="49"/>
      <c r="O583" s="12"/>
      <c r="P583" s="12"/>
      <c r="Q583" s="12"/>
    </row>
    <row r="584" spans="2:17" s="1" customFormat="1" x14ac:dyDescent="0.4">
      <c r="B584" s="12"/>
      <c r="C584" s="42"/>
      <c r="D584" s="12"/>
      <c r="E584" s="12"/>
      <c r="F584" s="12"/>
      <c r="G584" s="12"/>
      <c r="H584" s="12"/>
      <c r="I584" s="12"/>
      <c r="J584" s="12"/>
      <c r="K584" s="12"/>
      <c r="L584" s="12"/>
      <c r="M584" s="49"/>
      <c r="N584" s="49"/>
      <c r="O584" s="12"/>
      <c r="P584" s="12"/>
      <c r="Q584" s="12"/>
    </row>
    <row r="585" spans="2:17" s="1" customFormat="1" x14ac:dyDescent="0.4">
      <c r="B585" s="12"/>
      <c r="C585" s="42"/>
      <c r="D585" s="12"/>
      <c r="E585" s="12"/>
      <c r="F585" s="12"/>
      <c r="G585" s="12"/>
      <c r="H585" s="12"/>
      <c r="I585" s="12"/>
      <c r="J585" s="12"/>
      <c r="K585" s="12"/>
      <c r="L585" s="12"/>
      <c r="M585" s="49"/>
      <c r="N585" s="49"/>
      <c r="O585" s="12"/>
      <c r="P585" s="12"/>
      <c r="Q585" s="12"/>
    </row>
    <row r="586" spans="2:17" s="1" customFormat="1" x14ac:dyDescent="0.4">
      <c r="B586" s="12"/>
      <c r="C586" s="42"/>
      <c r="D586" s="12"/>
      <c r="E586" s="12"/>
      <c r="F586" s="12"/>
      <c r="G586" s="12"/>
      <c r="H586" s="12"/>
      <c r="I586" s="12"/>
      <c r="J586" s="12"/>
      <c r="K586" s="12"/>
      <c r="L586" s="12"/>
      <c r="M586" s="49"/>
      <c r="N586" s="49"/>
      <c r="O586" s="12"/>
      <c r="P586" s="12"/>
      <c r="Q586" s="12"/>
    </row>
    <row r="587" spans="2:17" s="1" customFormat="1" x14ac:dyDescent="0.4">
      <c r="B587" s="12"/>
      <c r="C587" s="42"/>
      <c r="D587" s="12"/>
      <c r="E587" s="12"/>
      <c r="F587" s="12"/>
      <c r="G587" s="12"/>
      <c r="H587" s="12"/>
      <c r="I587" s="12"/>
      <c r="J587" s="12"/>
      <c r="K587" s="12"/>
      <c r="L587" s="12"/>
      <c r="M587" s="49"/>
      <c r="N587" s="49"/>
      <c r="O587" s="12"/>
      <c r="P587" s="12"/>
      <c r="Q587" s="12"/>
    </row>
    <row r="588" spans="2:17" s="1" customFormat="1" x14ac:dyDescent="0.4">
      <c r="B588" s="12"/>
      <c r="C588" s="42"/>
      <c r="D588" s="12"/>
      <c r="E588" s="12"/>
      <c r="F588" s="12"/>
      <c r="G588" s="12"/>
      <c r="H588" s="12"/>
      <c r="I588" s="12"/>
      <c r="J588" s="12"/>
      <c r="K588" s="12"/>
      <c r="L588" s="12"/>
      <c r="M588" s="49"/>
      <c r="N588" s="49"/>
      <c r="O588" s="12"/>
      <c r="P588" s="12"/>
      <c r="Q588" s="12"/>
    </row>
    <row r="589" spans="2:17" s="1" customFormat="1" x14ac:dyDescent="0.4">
      <c r="B589" s="12"/>
      <c r="C589" s="42"/>
      <c r="D589" s="12"/>
      <c r="E589" s="12"/>
      <c r="F589" s="12"/>
      <c r="G589" s="12"/>
      <c r="H589" s="12"/>
      <c r="I589" s="12"/>
      <c r="J589" s="12"/>
      <c r="K589" s="12"/>
      <c r="L589" s="12"/>
      <c r="M589" s="49"/>
      <c r="N589" s="49"/>
      <c r="O589" s="12"/>
      <c r="P589" s="12"/>
      <c r="Q589" s="12"/>
    </row>
    <row r="590" spans="2:17" s="1" customFormat="1" x14ac:dyDescent="0.4">
      <c r="B590" s="12"/>
      <c r="C590" s="42"/>
      <c r="D590" s="12"/>
      <c r="E590" s="12"/>
      <c r="F590" s="12"/>
      <c r="G590" s="12"/>
      <c r="H590" s="12"/>
      <c r="I590" s="12"/>
      <c r="J590" s="12"/>
      <c r="K590" s="12"/>
      <c r="L590" s="12"/>
      <c r="M590" s="49"/>
      <c r="N590" s="49"/>
      <c r="O590" s="12"/>
      <c r="P590" s="12"/>
      <c r="Q590" s="12"/>
    </row>
    <row r="591" spans="2:17" s="1" customFormat="1" x14ac:dyDescent="0.4">
      <c r="B591" s="12"/>
      <c r="C591" s="42"/>
      <c r="D591" s="12"/>
      <c r="E591" s="12"/>
      <c r="F591" s="12"/>
      <c r="G591" s="12"/>
      <c r="H591" s="12"/>
      <c r="I591" s="12"/>
      <c r="J591" s="12"/>
      <c r="K591" s="12"/>
      <c r="L591" s="12"/>
      <c r="M591" s="49"/>
      <c r="N591" s="49"/>
      <c r="O591" s="12"/>
      <c r="P591" s="12"/>
      <c r="Q591" s="12"/>
    </row>
    <row r="592" spans="2:17" s="1" customFormat="1" x14ac:dyDescent="0.4">
      <c r="B592" s="12"/>
      <c r="C592" s="42"/>
      <c r="D592" s="12"/>
      <c r="E592" s="12"/>
      <c r="F592" s="12"/>
      <c r="G592" s="12"/>
      <c r="H592" s="12"/>
      <c r="I592" s="12"/>
      <c r="J592" s="12"/>
      <c r="K592" s="12"/>
      <c r="L592" s="12"/>
      <c r="M592" s="49"/>
      <c r="N592" s="49"/>
      <c r="O592" s="12"/>
      <c r="P592" s="12"/>
      <c r="Q592" s="12"/>
    </row>
    <row r="593" spans="2:17" s="1" customFormat="1" x14ac:dyDescent="0.4">
      <c r="B593" s="12"/>
      <c r="C593" s="42"/>
      <c r="D593" s="12"/>
      <c r="E593" s="12"/>
      <c r="F593" s="12"/>
      <c r="G593" s="12"/>
      <c r="H593" s="12"/>
      <c r="I593" s="12"/>
      <c r="J593" s="12"/>
      <c r="K593" s="12"/>
      <c r="L593" s="12"/>
      <c r="M593" s="49"/>
      <c r="N593" s="49"/>
      <c r="O593" s="12"/>
      <c r="P593" s="12"/>
      <c r="Q593" s="12"/>
    </row>
    <row r="594" spans="2:17" s="1" customFormat="1" x14ac:dyDescent="0.4">
      <c r="B594" s="12"/>
      <c r="C594" s="42"/>
      <c r="D594" s="12"/>
      <c r="E594" s="12"/>
      <c r="F594" s="12"/>
      <c r="G594" s="12"/>
      <c r="H594" s="12"/>
      <c r="I594" s="12"/>
      <c r="J594" s="12"/>
      <c r="K594" s="12"/>
      <c r="L594" s="12"/>
      <c r="M594" s="49"/>
      <c r="N594" s="49"/>
      <c r="O594" s="12"/>
      <c r="P594" s="12"/>
      <c r="Q594" s="12"/>
    </row>
    <row r="595" spans="2:17" s="1" customFormat="1" x14ac:dyDescent="0.4">
      <c r="B595" s="12"/>
      <c r="C595" s="42"/>
      <c r="D595" s="12"/>
      <c r="E595" s="12"/>
      <c r="F595" s="12"/>
      <c r="G595" s="12"/>
      <c r="H595" s="12"/>
      <c r="I595" s="12"/>
      <c r="J595" s="12"/>
      <c r="K595" s="12"/>
      <c r="L595" s="12"/>
      <c r="M595" s="49"/>
      <c r="N595" s="49"/>
      <c r="O595" s="12"/>
      <c r="P595" s="12"/>
      <c r="Q595" s="12"/>
    </row>
    <row r="596" spans="2:17" s="1" customFormat="1" x14ac:dyDescent="0.4">
      <c r="B596" s="12"/>
      <c r="C596" s="42"/>
      <c r="D596" s="12"/>
      <c r="E596" s="12"/>
      <c r="F596" s="12"/>
      <c r="G596" s="12"/>
      <c r="H596" s="12"/>
      <c r="I596" s="12"/>
      <c r="J596" s="12"/>
      <c r="K596" s="12"/>
      <c r="L596" s="12"/>
      <c r="M596" s="49"/>
      <c r="N596" s="49"/>
      <c r="O596" s="12"/>
      <c r="P596" s="12"/>
      <c r="Q596" s="12"/>
    </row>
    <row r="597" spans="2:17" s="1" customFormat="1" x14ac:dyDescent="0.4">
      <c r="B597" s="12"/>
      <c r="C597" s="42"/>
      <c r="D597" s="12"/>
      <c r="E597" s="12"/>
      <c r="F597" s="12"/>
      <c r="G597" s="12"/>
      <c r="H597" s="12"/>
      <c r="I597" s="12"/>
      <c r="J597" s="12"/>
      <c r="K597" s="12"/>
      <c r="L597" s="12"/>
      <c r="M597" s="49"/>
      <c r="N597" s="49"/>
      <c r="O597" s="12"/>
      <c r="P597" s="12"/>
      <c r="Q597" s="12"/>
    </row>
    <row r="598" spans="2:17" s="1" customFormat="1" x14ac:dyDescent="0.4">
      <c r="B598" s="12"/>
      <c r="C598" s="42"/>
      <c r="D598" s="12"/>
      <c r="E598" s="12"/>
      <c r="F598" s="12"/>
      <c r="G598" s="12"/>
      <c r="H598" s="12"/>
      <c r="I598" s="12"/>
      <c r="J598" s="12"/>
      <c r="K598" s="12"/>
      <c r="L598" s="12"/>
      <c r="M598" s="49"/>
      <c r="N598" s="49"/>
      <c r="O598" s="12"/>
      <c r="P598" s="12"/>
      <c r="Q598" s="12"/>
    </row>
    <row r="599" spans="2:17" s="1" customFormat="1" x14ac:dyDescent="0.4">
      <c r="B599" s="12"/>
      <c r="C599" s="42"/>
      <c r="D599" s="12"/>
      <c r="E599" s="12"/>
      <c r="F599" s="12"/>
      <c r="G599" s="12"/>
      <c r="H599" s="12"/>
      <c r="I599" s="12"/>
      <c r="J599" s="12"/>
      <c r="K599" s="12"/>
      <c r="L599" s="12"/>
      <c r="M599" s="49"/>
      <c r="N599" s="49"/>
      <c r="O599" s="12"/>
      <c r="P599" s="12"/>
      <c r="Q599" s="12"/>
    </row>
    <row r="600" spans="2:17" s="1" customFormat="1" x14ac:dyDescent="0.4">
      <c r="B600" s="12"/>
      <c r="C600" s="42"/>
      <c r="D600" s="12"/>
      <c r="E600" s="12"/>
      <c r="F600" s="12"/>
      <c r="G600" s="12"/>
      <c r="H600" s="12"/>
      <c r="I600" s="12"/>
      <c r="J600" s="12"/>
      <c r="K600" s="12"/>
      <c r="L600" s="12"/>
      <c r="M600" s="49"/>
      <c r="N600" s="49"/>
      <c r="O600" s="12"/>
      <c r="P600" s="12"/>
      <c r="Q600" s="12"/>
    </row>
    <row r="601" spans="2:17" s="1" customFormat="1" x14ac:dyDescent="0.4">
      <c r="B601" s="12"/>
      <c r="C601" s="42"/>
      <c r="D601" s="12"/>
      <c r="E601" s="12"/>
      <c r="F601" s="12"/>
      <c r="G601" s="12"/>
      <c r="H601" s="12"/>
      <c r="I601" s="12"/>
      <c r="J601" s="12"/>
      <c r="K601" s="12"/>
      <c r="L601" s="12"/>
      <c r="M601" s="49"/>
      <c r="N601" s="49"/>
      <c r="O601" s="12"/>
      <c r="P601" s="12"/>
      <c r="Q601" s="12"/>
    </row>
    <row r="602" spans="2:17" s="1" customFormat="1" x14ac:dyDescent="0.4">
      <c r="B602" s="12"/>
      <c r="C602" s="42"/>
      <c r="D602" s="12"/>
      <c r="E602" s="12"/>
      <c r="F602" s="12"/>
      <c r="G602" s="12"/>
      <c r="H602" s="12"/>
      <c r="I602" s="12"/>
      <c r="J602" s="12"/>
      <c r="K602" s="12"/>
      <c r="L602" s="12"/>
      <c r="M602" s="49"/>
      <c r="N602" s="49"/>
      <c r="O602" s="12"/>
      <c r="P602" s="12"/>
      <c r="Q602" s="12"/>
    </row>
    <row r="603" spans="2:17" s="1" customFormat="1" x14ac:dyDescent="0.4">
      <c r="B603" s="12"/>
      <c r="C603" s="42"/>
      <c r="D603" s="12"/>
      <c r="E603" s="12"/>
      <c r="F603" s="12"/>
      <c r="G603" s="12"/>
      <c r="H603" s="12"/>
      <c r="I603" s="12"/>
      <c r="J603" s="12"/>
      <c r="K603" s="12"/>
      <c r="L603" s="12"/>
      <c r="M603" s="49"/>
      <c r="N603" s="49"/>
      <c r="O603" s="12"/>
      <c r="P603" s="12"/>
      <c r="Q603" s="12"/>
    </row>
    <row r="604" spans="2:17" s="1" customFormat="1" x14ac:dyDescent="0.4">
      <c r="B604" s="12"/>
      <c r="C604" s="42"/>
      <c r="D604" s="12"/>
      <c r="E604" s="12"/>
      <c r="F604" s="12"/>
      <c r="G604" s="12"/>
      <c r="H604" s="12"/>
      <c r="I604" s="12"/>
      <c r="J604" s="12"/>
      <c r="K604" s="12"/>
      <c r="L604" s="12"/>
      <c r="M604" s="49"/>
      <c r="N604" s="49"/>
      <c r="O604" s="12"/>
      <c r="P604" s="12"/>
      <c r="Q604" s="12"/>
    </row>
    <row r="605" spans="2:17" s="1" customFormat="1" x14ac:dyDescent="0.4">
      <c r="B605" s="12"/>
      <c r="C605" s="42"/>
      <c r="D605" s="12"/>
      <c r="E605" s="12"/>
      <c r="F605" s="12"/>
      <c r="G605" s="12"/>
      <c r="H605" s="12"/>
      <c r="I605" s="12"/>
      <c r="J605" s="12"/>
      <c r="K605" s="12"/>
      <c r="L605" s="12"/>
      <c r="M605" s="49"/>
      <c r="N605" s="49"/>
      <c r="O605" s="12"/>
      <c r="P605" s="12"/>
      <c r="Q605" s="12"/>
    </row>
    <row r="606" spans="2:17" s="1" customFormat="1" x14ac:dyDescent="0.4">
      <c r="B606" s="12"/>
      <c r="C606" s="42"/>
      <c r="D606" s="12"/>
      <c r="E606" s="12"/>
      <c r="F606" s="12"/>
      <c r="G606" s="12"/>
      <c r="H606" s="12"/>
      <c r="I606" s="12"/>
      <c r="J606" s="12"/>
      <c r="K606" s="12"/>
      <c r="L606" s="12"/>
      <c r="M606" s="49"/>
      <c r="N606" s="49"/>
      <c r="O606" s="12"/>
      <c r="P606" s="12"/>
      <c r="Q606" s="12"/>
    </row>
    <row r="607" spans="2:17" s="1" customFormat="1" x14ac:dyDescent="0.4">
      <c r="B607" s="12"/>
      <c r="C607" s="42"/>
      <c r="D607" s="12"/>
      <c r="E607" s="12"/>
      <c r="F607" s="12"/>
      <c r="G607" s="12"/>
      <c r="H607" s="12"/>
      <c r="I607" s="12"/>
      <c r="J607" s="12"/>
      <c r="K607" s="12"/>
      <c r="L607" s="12"/>
      <c r="M607" s="49"/>
      <c r="N607" s="49"/>
      <c r="O607" s="12"/>
      <c r="P607" s="12"/>
      <c r="Q607" s="12"/>
    </row>
    <row r="608" spans="2:17" s="1" customFormat="1" x14ac:dyDescent="0.4">
      <c r="B608" s="12"/>
      <c r="C608" s="42"/>
      <c r="D608" s="12"/>
      <c r="E608" s="12"/>
      <c r="F608" s="12"/>
      <c r="G608" s="12"/>
      <c r="H608" s="12"/>
      <c r="I608" s="12"/>
      <c r="J608" s="12"/>
      <c r="K608" s="12"/>
      <c r="L608" s="12"/>
      <c r="M608" s="49"/>
      <c r="N608" s="49"/>
      <c r="O608" s="12"/>
      <c r="P608" s="12"/>
      <c r="Q608" s="12"/>
    </row>
    <row r="609" spans="2:17" s="1" customFormat="1" x14ac:dyDescent="0.4">
      <c r="B609" s="12"/>
      <c r="C609" s="42"/>
      <c r="D609" s="12"/>
      <c r="E609" s="12"/>
      <c r="F609" s="12"/>
      <c r="G609" s="12"/>
      <c r="H609" s="12"/>
      <c r="I609" s="12"/>
      <c r="J609" s="12"/>
      <c r="K609" s="12"/>
      <c r="L609" s="12"/>
      <c r="M609" s="49"/>
      <c r="N609" s="49"/>
      <c r="O609" s="12"/>
      <c r="P609" s="12"/>
      <c r="Q609" s="12"/>
    </row>
    <row r="610" spans="2:17" s="1" customFormat="1" x14ac:dyDescent="0.4">
      <c r="B610" s="12"/>
      <c r="C610" s="42"/>
      <c r="D610" s="12"/>
      <c r="E610" s="12"/>
      <c r="F610" s="12"/>
      <c r="G610" s="12"/>
      <c r="H610" s="12"/>
      <c r="I610" s="12"/>
      <c r="J610" s="12"/>
      <c r="K610" s="12"/>
      <c r="L610" s="12"/>
      <c r="M610" s="49"/>
      <c r="N610" s="49"/>
      <c r="O610" s="12"/>
      <c r="P610" s="12"/>
      <c r="Q610" s="12"/>
    </row>
    <row r="611" spans="2:17" s="1" customFormat="1" x14ac:dyDescent="0.4">
      <c r="B611" s="12"/>
      <c r="C611" s="42"/>
      <c r="D611" s="12"/>
      <c r="E611" s="12"/>
      <c r="F611" s="12"/>
      <c r="G611" s="12"/>
      <c r="H611" s="12"/>
      <c r="I611" s="12"/>
      <c r="J611" s="12"/>
      <c r="K611" s="12"/>
      <c r="L611" s="12"/>
      <c r="M611" s="49"/>
      <c r="N611" s="49"/>
      <c r="O611" s="12"/>
      <c r="P611" s="12"/>
      <c r="Q611" s="12"/>
    </row>
    <row r="612" spans="2:17" s="1" customFormat="1" x14ac:dyDescent="0.4">
      <c r="B612" s="12"/>
      <c r="C612" s="42"/>
      <c r="D612" s="12"/>
      <c r="E612" s="12"/>
      <c r="F612" s="12"/>
      <c r="G612" s="12"/>
      <c r="H612" s="12"/>
      <c r="I612" s="12"/>
      <c r="J612" s="12"/>
      <c r="K612" s="12"/>
      <c r="L612" s="12"/>
      <c r="M612" s="49"/>
      <c r="N612" s="49"/>
      <c r="O612" s="12"/>
      <c r="P612" s="12"/>
      <c r="Q612" s="12"/>
    </row>
    <row r="613" spans="2:17" s="1" customFormat="1" x14ac:dyDescent="0.4">
      <c r="B613" s="12"/>
      <c r="C613" s="42"/>
      <c r="D613" s="12"/>
      <c r="E613" s="12"/>
      <c r="F613" s="12"/>
      <c r="G613" s="12"/>
      <c r="H613" s="12"/>
      <c r="I613" s="12"/>
      <c r="J613" s="12"/>
      <c r="K613" s="12"/>
      <c r="L613" s="12"/>
      <c r="M613" s="49"/>
      <c r="N613" s="49"/>
      <c r="O613" s="12"/>
      <c r="P613" s="12"/>
      <c r="Q613" s="12"/>
    </row>
    <row r="614" spans="2:17" s="1" customFormat="1" x14ac:dyDescent="0.4">
      <c r="B614" s="12"/>
      <c r="C614" s="42"/>
      <c r="D614" s="12"/>
      <c r="E614" s="12"/>
      <c r="F614" s="12"/>
      <c r="G614" s="12"/>
      <c r="H614" s="12"/>
      <c r="I614" s="12"/>
      <c r="J614" s="12"/>
      <c r="K614" s="12"/>
      <c r="L614" s="12"/>
      <c r="M614" s="49"/>
      <c r="N614" s="49"/>
      <c r="O614" s="12"/>
      <c r="P614" s="12"/>
      <c r="Q614" s="12"/>
    </row>
    <row r="615" spans="2:17" s="1" customFormat="1" x14ac:dyDescent="0.4">
      <c r="B615" s="12"/>
      <c r="C615" s="42"/>
      <c r="D615" s="12"/>
      <c r="E615" s="12"/>
      <c r="F615" s="12"/>
      <c r="G615" s="12"/>
      <c r="H615" s="12"/>
      <c r="I615" s="12"/>
      <c r="J615" s="12"/>
      <c r="K615" s="12"/>
      <c r="L615" s="12"/>
      <c r="M615" s="49"/>
      <c r="N615" s="49"/>
      <c r="O615" s="12"/>
      <c r="P615" s="12"/>
      <c r="Q615" s="12"/>
    </row>
    <row r="616" spans="2:17" s="1" customFormat="1" x14ac:dyDescent="0.4">
      <c r="B616" s="12"/>
      <c r="C616" s="42"/>
      <c r="D616" s="12"/>
      <c r="E616" s="12"/>
      <c r="F616" s="12"/>
      <c r="G616" s="12"/>
      <c r="H616" s="12"/>
      <c r="I616" s="12"/>
      <c r="J616" s="12"/>
      <c r="K616" s="12"/>
      <c r="L616" s="12"/>
      <c r="M616" s="49"/>
      <c r="N616" s="49"/>
      <c r="O616" s="12"/>
      <c r="P616" s="12"/>
      <c r="Q616" s="12"/>
    </row>
    <row r="617" spans="2:17" s="1" customFormat="1" x14ac:dyDescent="0.4">
      <c r="B617" s="12"/>
      <c r="C617" s="42"/>
      <c r="D617" s="12"/>
      <c r="E617" s="12"/>
      <c r="F617" s="12"/>
      <c r="G617" s="12"/>
      <c r="H617" s="12"/>
      <c r="I617" s="12"/>
      <c r="J617" s="12"/>
      <c r="K617" s="12"/>
      <c r="L617" s="12"/>
      <c r="M617" s="49"/>
      <c r="N617" s="49"/>
      <c r="O617" s="12"/>
      <c r="P617" s="12"/>
      <c r="Q617" s="12"/>
    </row>
    <row r="618" spans="2:17" s="1" customFormat="1" x14ac:dyDescent="0.4">
      <c r="B618" s="12"/>
      <c r="C618" s="42"/>
      <c r="D618" s="12"/>
      <c r="E618" s="12"/>
      <c r="F618" s="12"/>
      <c r="G618" s="12"/>
      <c r="H618" s="12"/>
      <c r="I618" s="12"/>
      <c r="J618" s="12"/>
      <c r="K618" s="12"/>
      <c r="L618" s="12"/>
      <c r="M618" s="49"/>
      <c r="N618" s="49"/>
      <c r="O618" s="12"/>
      <c r="P618" s="12"/>
      <c r="Q618" s="12"/>
    </row>
    <row r="619" spans="2:17" s="1" customFormat="1" x14ac:dyDescent="0.4">
      <c r="B619" s="12"/>
      <c r="C619" s="42"/>
      <c r="D619" s="12"/>
      <c r="E619" s="12"/>
      <c r="F619" s="12"/>
      <c r="G619" s="12"/>
      <c r="H619" s="12"/>
      <c r="I619" s="12"/>
      <c r="J619" s="12"/>
      <c r="K619" s="12"/>
      <c r="L619" s="12"/>
      <c r="M619" s="49"/>
      <c r="N619" s="49"/>
      <c r="O619" s="12"/>
      <c r="P619" s="12"/>
      <c r="Q619" s="12"/>
    </row>
    <row r="620" spans="2:17" s="1" customFormat="1" x14ac:dyDescent="0.4">
      <c r="B620" s="12"/>
      <c r="C620" s="42"/>
      <c r="D620" s="12"/>
      <c r="E620" s="12"/>
      <c r="F620" s="12"/>
      <c r="G620" s="12"/>
      <c r="H620" s="12"/>
      <c r="I620" s="12"/>
      <c r="J620" s="12"/>
      <c r="K620" s="12"/>
      <c r="L620" s="12"/>
      <c r="M620" s="49"/>
      <c r="N620" s="49"/>
      <c r="O620" s="12"/>
      <c r="P620" s="12"/>
      <c r="Q620" s="12"/>
    </row>
    <row r="621" spans="2:17" s="1" customFormat="1" x14ac:dyDescent="0.4">
      <c r="B621" s="12"/>
      <c r="C621" s="42"/>
      <c r="D621" s="12"/>
      <c r="E621" s="12"/>
      <c r="F621" s="12"/>
      <c r="G621" s="12"/>
      <c r="H621" s="12"/>
      <c r="I621" s="12"/>
      <c r="J621" s="12"/>
      <c r="K621" s="12"/>
      <c r="L621" s="12"/>
      <c r="M621" s="49"/>
      <c r="N621" s="49"/>
      <c r="O621" s="12"/>
      <c r="P621" s="12"/>
      <c r="Q621" s="12"/>
    </row>
    <row r="622" spans="2:17" s="1" customFormat="1" x14ac:dyDescent="0.4">
      <c r="B622" s="12"/>
      <c r="C622" s="42"/>
      <c r="D622" s="12"/>
      <c r="E622" s="12"/>
      <c r="F622" s="12"/>
      <c r="G622" s="12"/>
      <c r="H622" s="12"/>
      <c r="I622" s="12"/>
      <c r="J622" s="12"/>
      <c r="K622" s="12"/>
      <c r="L622" s="12"/>
      <c r="M622" s="49"/>
      <c r="N622" s="49"/>
      <c r="O622" s="12"/>
      <c r="P622" s="12"/>
      <c r="Q622" s="12"/>
    </row>
    <row r="623" spans="2:17" s="1" customFormat="1" x14ac:dyDescent="0.4">
      <c r="B623" s="12"/>
      <c r="C623" s="42"/>
      <c r="D623" s="12"/>
      <c r="E623" s="12"/>
      <c r="F623" s="12"/>
      <c r="G623" s="12"/>
      <c r="H623" s="12"/>
      <c r="I623" s="12"/>
      <c r="J623" s="12"/>
      <c r="K623" s="12"/>
      <c r="L623" s="12"/>
      <c r="M623" s="49"/>
      <c r="N623" s="49"/>
      <c r="O623" s="12"/>
      <c r="P623" s="12"/>
      <c r="Q623" s="12"/>
    </row>
    <row r="624" spans="2:17" s="1" customFormat="1" x14ac:dyDescent="0.4">
      <c r="B624" s="12"/>
      <c r="C624" s="42"/>
      <c r="D624" s="12"/>
      <c r="E624" s="12"/>
      <c r="F624" s="12"/>
      <c r="G624" s="12"/>
      <c r="H624" s="12"/>
      <c r="I624" s="12"/>
      <c r="J624" s="12"/>
      <c r="K624" s="12"/>
      <c r="L624" s="12"/>
      <c r="M624" s="49"/>
      <c r="N624" s="49"/>
      <c r="O624" s="12"/>
      <c r="P624" s="12"/>
      <c r="Q624" s="12"/>
    </row>
    <row r="625" spans="2:17" s="1" customFormat="1" x14ac:dyDescent="0.4">
      <c r="B625" s="12"/>
      <c r="C625" s="42"/>
      <c r="D625" s="12"/>
      <c r="E625" s="12"/>
      <c r="F625" s="12"/>
      <c r="G625" s="12"/>
      <c r="H625" s="12"/>
      <c r="I625" s="12"/>
      <c r="J625" s="12"/>
      <c r="K625" s="12"/>
      <c r="L625" s="12"/>
      <c r="M625" s="49"/>
      <c r="N625" s="49"/>
      <c r="O625" s="12"/>
      <c r="P625" s="12"/>
      <c r="Q625" s="12"/>
    </row>
    <row r="626" spans="2:17" s="1" customFormat="1" x14ac:dyDescent="0.4">
      <c r="B626" s="12"/>
      <c r="C626" s="42"/>
      <c r="D626" s="12"/>
      <c r="E626" s="12"/>
      <c r="F626" s="12"/>
      <c r="G626" s="12"/>
      <c r="H626" s="12"/>
      <c r="I626" s="12"/>
      <c r="J626" s="12"/>
      <c r="K626" s="12"/>
      <c r="L626" s="12"/>
      <c r="M626" s="49"/>
      <c r="N626" s="49"/>
      <c r="O626" s="12"/>
      <c r="P626" s="12"/>
      <c r="Q626" s="12"/>
    </row>
    <row r="627" spans="2:17" s="1" customFormat="1" x14ac:dyDescent="0.4">
      <c r="B627" s="12"/>
      <c r="C627" s="42"/>
      <c r="D627" s="12"/>
      <c r="E627" s="12"/>
      <c r="F627" s="12"/>
      <c r="G627" s="12"/>
      <c r="H627" s="12"/>
      <c r="I627" s="12"/>
      <c r="J627" s="12"/>
      <c r="K627" s="12"/>
      <c r="L627" s="12"/>
      <c r="M627" s="49"/>
      <c r="N627" s="49"/>
      <c r="O627" s="12"/>
      <c r="P627" s="12"/>
      <c r="Q627" s="12"/>
    </row>
    <row r="628" spans="2:17" s="1" customFormat="1" x14ac:dyDescent="0.4">
      <c r="B628" s="12"/>
      <c r="C628" s="42"/>
      <c r="D628" s="12"/>
      <c r="E628" s="12"/>
      <c r="F628" s="12"/>
      <c r="G628" s="12"/>
      <c r="H628" s="12"/>
      <c r="I628" s="12"/>
      <c r="J628" s="12"/>
      <c r="K628" s="12"/>
      <c r="L628" s="12"/>
      <c r="M628" s="49"/>
      <c r="N628" s="49"/>
      <c r="O628" s="12"/>
      <c r="P628" s="12"/>
      <c r="Q628" s="12"/>
    </row>
    <row r="629" spans="2:17" s="1" customFormat="1" x14ac:dyDescent="0.4">
      <c r="B629" s="12"/>
      <c r="C629" s="42"/>
      <c r="D629" s="12"/>
      <c r="E629" s="12"/>
      <c r="F629" s="12"/>
      <c r="G629" s="12"/>
      <c r="H629" s="12"/>
      <c r="I629" s="12"/>
      <c r="J629" s="12"/>
      <c r="K629" s="12"/>
      <c r="L629" s="12"/>
      <c r="M629" s="49"/>
      <c r="N629" s="49"/>
      <c r="O629" s="12"/>
      <c r="P629" s="12"/>
      <c r="Q629" s="12"/>
    </row>
    <row r="630" spans="2:17" s="1" customFormat="1" x14ac:dyDescent="0.4">
      <c r="B630" s="12"/>
      <c r="C630" s="42"/>
      <c r="D630" s="12"/>
      <c r="E630" s="12"/>
      <c r="F630" s="12"/>
      <c r="G630" s="12"/>
      <c r="H630" s="12"/>
      <c r="I630" s="12"/>
      <c r="J630" s="12"/>
      <c r="K630" s="12"/>
      <c r="L630" s="12"/>
      <c r="M630" s="49"/>
      <c r="N630" s="49"/>
      <c r="O630" s="12"/>
      <c r="P630" s="12"/>
      <c r="Q630" s="12"/>
    </row>
    <row r="631" spans="2:17" s="1" customFormat="1" x14ac:dyDescent="0.4">
      <c r="B631" s="12"/>
      <c r="C631" s="42"/>
      <c r="D631" s="12"/>
      <c r="E631" s="12"/>
      <c r="F631" s="12"/>
      <c r="G631" s="12"/>
      <c r="H631" s="12"/>
      <c r="I631" s="12"/>
      <c r="J631" s="12"/>
      <c r="K631" s="12"/>
      <c r="L631" s="12"/>
      <c r="M631" s="49"/>
      <c r="N631" s="49"/>
      <c r="O631" s="12"/>
      <c r="P631" s="12"/>
      <c r="Q631" s="12"/>
    </row>
    <row r="632" spans="2:17" s="1" customFormat="1" x14ac:dyDescent="0.4">
      <c r="B632" s="12"/>
      <c r="C632" s="42"/>
      <c r="D632" s="12"/>
      <c r="E632" s="12"/>
      <c r="F632" s="12"/>
      <c r="G632" s="12"/>
      <c r="H632" s="12"/>
      <c r="I632" s="12"/>
      <c r="J632" s="12"/>
      <c r="K632" s="12"/>
      <c r="L632" s="12"/>
      <c r="M632" s="49"/>
      <c r="N632" s="49"/>
      <c r="O632" s="12"/>
      <c r="P632" s="12"/>
      <c r="Q632" s="12"/>
    </row>
    <row r="633" spans="2:17" s="1" customFormat="1" x14ac:dyDescent="0.4">
      <c r="B633" s="12"/>
      <c r="C633" s="42"/>
      <c r="D633" s="12"/>
      <c r="E633" s="12"/>
      <c r="F633" s="12"/>
      <c r="G633" s="12"/>
      <c r="H633" s="12"/>
      <c r="I633" s="12"/>
      <c r="J633" s="12"/>
      <c r="K633" s="12"/>
      <c r="L633" s="12"/>
      <c r="M633" s="49"/>
      <c r="N633" s="49"/>
      <c r="O633" s="12"/>
      <c r="P633" s="12"/>
      <c r="Q633" s="12"/>
    </row>
    <row r="634" spans="2:17" s="1" customFormat="1" x14ac:dyDescent="0.4">
      <c r="B634" s="12"/>
      <c r="C634" s="42"/>
      <c r="D634" s="12"/>
      <c r="E634" s="12"/>
      <c r="F634" s="12"/>
      <c r="G634" s="12"/>
      <c r="H634" s="12"/>
      <c r="I634" s="12"/>
      <c r="J634" s="12"/>
      <c r="K634" s="12"/>
      <c r="L634" s="12"/>
      <c r="M634" s="49"/>
      <c r="N634" s="49"/>
      <c r="O634" s="12"/>
      <c r="P634" s="12"/>
      <c r="Q634" s="12"/>
    </row>
    <row r="635" spans="2:17" s="1" customFormat="1" x14ac:dyDescent="0.4">
      <c r="B635" s="12"/>
      <c r="C635" s="42"/>
      <c r="D635" s="12"/>
      <c r="E635" s="12"/>
      <c r="F635" s="12"/>
      <c r="G635" s="12"/>
      <c r="H635" s="12"/>
      <c r="I635" s="12"/>
      <c r="J635" s="12"/>
      <c r="K635" s="12"/>
      <c r="L635" s="12"/>
      <c r="M635" s="49"/>
      <c r="N635" s="49"/>
      <c r="O635" s="12"/>
      <c r="P635" s="12"/>
      <c r="Q635" s="12"/>
    </row>
    <row r="636" spans="2:17" s="1" customFormat="1" x14ac:dyDescent="0.4">
      <c r="B636" s="12"/>
      <c r="C636" s="42"/>
      <c r="D636" s="12"/>
      <c r="E636" s="12"/>
      <c r="F636" s="12"/>
      <c r="G636" s="12"/>
      <c r="H636" s="12"/>
      <c r="I636" s="12"/>
      <c r="J636" s="12"/>
      <c r="K636" s="12"/>
      <c r="L636" s="12"/>
      <c r="M636" s="49"/>
      <c r="N636" s="49"/>
      <c r="O636" s="12"/>
      <c r="P636" s="12"/>
      <c r="Q636" s="12"/>
    </row>
    <row r="637" spans="2:17" s="1" customFormat="1" x14ac:dyDescent="0.4">
      <c r="B637" s="12"/>
      <c r="C637" s="42"/>
      <c r="D637" s="12"/>
      <c r="E637" s="12"/>
      <c r="F637" s="12"/>
      <c r="G637" s="12"/>
      <c r="H637" s="12"/>
      <c r="I637" s="12"/>
      <c r="J637" s="12"/>
      <c r="K637" s="12"/>
      <c r="L637" s="12"/>
      <c r="M637" s="49"/>
      <c r="N637" s="49"/>
      <c r="O637" s="12"/>
      <c r="P637" s="12"/>
      <c r="Q637" s="12"/>
    </row>
    <row r="638" spans="2:17" s="1" customFormat="1" x14ac:dyDescent="0.4">
      <c r="B638" s="12"/>
      <c r="C638" s="42"/>
      <c r="D638" s="12"/>
      <c r="E638" s="12"/>
      <c r="F638" s="12"/>
      <c r="G638" s="12"/>
      <c r="H638" s="12"/>
      <c r="I638" s="12"/>
      <c r="J638" s="12"/>
      <c r="K638" s="12"/>
      <c r="L638" s="12"/>
      <c r="M638" s="49"/>
      <c r="N638" s="49"/>
      <c r="O638" s="12"/>
      <c r="P638" s="12"/>
      <c r="Q638" s="12"/>
    </row>
    <row r="639" spans="2:17" s="1" customFormat="1" x14ac:dyDescent="0.4">
      <c r="B639" s="12"/>
      <c r="C639" s="42"/>
      <c r="D639" s="12"/>
      <c r="E639" s="12"/>
      <c r="F639" s="12"/>
      <c r="G639" s="12"/>
      <c r="H639" s="12"/>
      <c r="I639" s="12"/>
      <c r="J639" s="12"/>
      <c r="K639" s="12"/>
      <c r="L639" s="12"/>
      <c r="M639" s="49"/>
      <c r="N639" s="49"/>
      <c r="O639" s="12"/>
      <c r="P639" s="12"/>
      <c r="Q639" s="12"/>
    </row>
    <row r="640" spans="2:17" s="1" customFormat="1" x14ac:dyDescent="0.4">
      <c r="B640" s="12"/>
      <c r="C640" s="42"/>
      <c r="D640" s="12"/>
      <c r="E640" s="12"/>
      <c r="F640" s="12"/>
      <c r="G640" s="12"/>
      <c r="H640" s="12"/>
      <c r="I640" s="12"/>
      <c r="J640" s="12"/>
      <c r="K640" s="12"/>
      <c r="L640" s="12"/>
      <c r="M640" s="49"/>
      <c r="N640" s="49"/>
      <c r="O640" s="12"/>
      <c r="P640" s="12"/>
      <c r="Q640" s="12"/>
    </row>
    <row r="641" spans="2:17" s="1" customFormat="1" x14ac:dyDescent="0.4">
      <c r="B641" s="12"/>
      <c r="C641" s="42"/>
      <c r="D641" s="12"/>
      <c r="E641" s="12"/>
      <c r="F641" s="12"/>
      <c r="G641" s="12"/>
      <c r="H641" s="12"/>
      <c r="I641" s="12"/>
      <c r="J641" s="12"/>
      <c r="K641" s="12"/>
      <c r="L641" s="12"/>
      <c r="M641" s="49"/>
      <c r="N641" s="49"/>
      <c r="O641" s="12"/>
      <c r="P641" s="12"/>
      <c r="Q641" s="12"/>
    </row>
    <row r="642" spans="2:17" s="1" customFormat="1" x14ac:dyDescent="0.4">
      <c r="B642" s="12"/>
      <c r="C642" s="42"/>
      <c r="D642" s="12"/>
      <c r="E642" s="12"/>
      <c r="F642" s="12"/>
      <c r="G642" s="12"/>
      <c r="H642" s="12"/>
      <c r="I642" s="12"/>
      <c r="J642" s="12"/>
      <c r="K642" s="12"/>
      <c r="L642" s="12"/>
      <c r="M642" s="49"/>
      <c r="N642" s="49"/>
      <c r="O642" s="12"/>
      <c r="P642" s="12"/>
      <c r="Q642" s="12"/>
    </row>
    <row r="643" spans="2:17" s="1" customFormat="1" x14ac:dyDescent="0.4">
      <c r="B643" s="12"/>
      <c r="C643" s="42"/>
      <c r="D643" s="12"/>
      <c r="E643" s="12"/>
      <c r="F643" s="12"/>
      <c r="G643" s="12"/>
      <c r="H643" s="12"/>
      <c r="I643" s="12"/>
      <c r="J643" s="12"/>
      <c r="K643" s="12"/>
      <c r="L643" s="12"/>
      <c r="M643" s="49"/>
      <c r="N643" s="49"/>
      <c r="O643" s="12"/>
      <c r="P643" s="12"/>
      <c r="Q643" s="12"/>
    </row>
    <row r="644" spans="2:17" s="1" customFormat="1" x14ac:dyDescent="0.4">
      <c r="B644" s="12"/>
      <c r="C644" s="42"/>
      <c r="D644" s="12"/>
      <c r="E644" s="12"/>
      <c r="F644" s="12"/>
      <c r="G644" s="12"/>
      <c r="H644" s="12"/>
      <c r="I644" s="12"/>
      <c r="J644" s="12"/>
      <c r="K644" s="12"/>
      <c r="L644" s="12"/>
      <c r="M644" s="49"/>
      <c r="N644" s="49"/>
      <c r="O644" s="12"/>
      <c r="P644" s="12"/>
      <c r="Q644" s="12"/>
    </row>
    <row r="645" spans="2:17" s="1" customFormat="1" x14ac:dyDescent="0.4">
      <c r="B645" s="12"/>
      <c r="C645" s="42"/>
      <c r="D645" s="12"/>
      <c r="E645" s="12"/>
      <c r="F645" s="12"/>
      <c r="G645" s="12"/>
      <c r="H645" s="12"/>
      <c r="I645" s="12"/>
      <c r="J645" s="12"/>
      <c r="K645" s="12"/>
      <c r="L645" s="12"/>
      <c r="M645" s="49"/>
      <c r="N645" s="49"/>
      <c r="O645" s="12"/>
      <c r="P645" s="12"/>
      <c r="Q645" s="12"/>
    </row>
    <row r="646" spans="2:17" s="1" customFormat="1" x14ac:dyDescent="0.4">
      <c r="B646" s="12"/>
      <c r="C646" s="42"/>
      <c r="D646" s="12"/>
      <c r="E646" s="12"/>
      <c r="F646" s="12"/>
      <c r="G646" s="12"/>
      <c r="H646" s="12"/>
      <c r="I646" s="12"/>
      <c r="J646" s="12"/>
      <c r="K646" s="12"/>
      <c r="L646" s="12"/>
      <c r="M646" s="49"/>
      <c r="N646" s="49"/>
      <c r="O646" s="12"/>
      <c r="P646" s="12"/>
      <c r="Q646" s="12"/>
    </row>
    <row r="647" spans="2:17" s="1" customFormat="1" x14ac:dyDescent="0.4">
      <c r="B647" s="12"/>
      <c r="C647" s="42"/>
      <c r="D647" s="12"/>
      <c r="E647" s="12"/>
      <c r="F647" s="12"/>
      <c r="G647" s="12"/>
      <c r="H647" s="12"/>
      <c r="I647" s="12"/>
      <c r="J647" s="12"/>
      <c r="K647" s="12"/>
      <c r="L647" s="12"/>
      <c r="M647" s="49"/>
      <c r="N647" s="49"/>
      <c r="O647" s="12"/>
      <c r="P647" s="12"/>
      <c r="Q647" s="12"/>
    </row>
    <row r="648" spans="2:17" s="1" customFormat="1" x14ac:dyDescent="0.4">
      <c r="B648" s="12"/>
      <c r="C648" s="42"/>
      <c r="D648" s="12"/>
      <c r="E648" s="12"/>
      <c r="F648" s="12"/>
      <c r="G648" s="12"/>
      <c r="H648" s="12"/>
      <c r="I648" s="12"/>
      <c r="J648" s="12"/>
      <c r="K648" s="12"/>
      <c r="L648" s="12"/>
      <c r="M648" s="49"/>
      <c r="N648" s="49"/>
      <c r="O648" s="12"/>
      <c r="P648" s="12"/>
      <c r="Q648" s="12"/>
    </row>
    <row r="649" spans="2:17" s="1" customFormat="1" x14ac:dyDescent="0.4">
      <c r="B649" s="12"/>
      <c r="C649" s="42"/>
      <c r="D649" s="12"/>
      <c r="E649" s="12"/>
      <c r="F649" s="12"/>
      <c r="G649" s="12"/>
      <c r="H649" s="12"/>
      <c r="I649" s="12"/>
      <c r="J649" s="12"/>
      <c r="K649" s="12"/>
      <c r="L649" s="12"/>
      <c r="M649" s="49"/>
      <c r="N649" s="49"/>
      <c r="O649" s="12"/>
      <c r="P649" s="12"/>
      <c r="Q649" s="12"/>
    </row>
    <row r="650" spans="2:17" s="1" customFormat="1" x14ac:dyDescent="0.4">
      <c r="B650" s="12"/>
      <c r="C650" s="42"/>
      <c r="D650" s="12"/>
      <c r="E650" s="12"/>
      <c r="F650" s="12"/>
      <c r="G650" s="12"/>
      <c r="H650" s="12"/>
      <c r="I650" s="12"/>
      <c r="J650" s="12"/>
      <c r="K650" s="12"/>
      <c r="L650" s="12"/>
      <c r="M650" s="49"/>
      <c r="N650" s="49"/>
      <c r="O650" s="12"/>
      <c r="P650" s="12"/>
      <c r="Q650" s="12"/>
    </row>
    <row r="651" spans="2:17" s="1" customFormat="1" x14ac:dyDescent="0.4">
      <c r="B651" s="12"/>
      <c r="C651" s="42"/>
      <c r="D651" s="12"/>
      <c r="E651" s="12"/>
      <c r="F651" s="12"/>
      <c r="G651" s="12"/>
      <c r="H651" s="12"/>
      <c r="I651" s="12"/>
      <c r="J651" s="12"/>
      <c r="K651" s="12"/>
      <c r="L651" s="12"/>
      <c r="M651" s="49"/>
      <c r="N651" s="49"/>
      <c r="O651" s="12"/>
      <c r="P651" s="12"/>
      <c r="Q651" s="12"/>
    </row>
    <row r="652" spans="2:17" s="1" customFormat="1" x14ac:dyDescent="0.4">
      <c r="B652" s="12"/>
      <c r="C652" s="42"/>
      <c r="D652" s="12"/>
      <c r="E652" s="12"/>
      <c r="F652" s="12"/>
      <c r="G652" s="12"/>
      <c r="H652" s="12"/>
      <c r="I652" s="12"/>
      <c r="J652" s="12"/>
      <c r="K652" s="12"/>
      <c r="L652" s="12"/>
      <c r="M652" s="49"/>
      <c r="N652" s="49"/>
      <c r="O652" s="12"/>
      <c r="P652" s="12"/>
      <c r="Q652" s="12"/>
    </row>
    <row r="653" spans="2:17" s="1" customFormat="1" x14ac:dyDescent="0.4">
      <c r="B653" s="12"/>
      <c r="C653" s="42"/>
      <c r="D653" s="12"/>
      <c r="E653" s="12"/>
      <c r="F653" s="12"/>
      <c r="G653" s="12"/>
      <c r="H653" s="12"/>
      <c r="I653" s="12"/>
      <c r="J653" s="12"/>
      <c r="K653" s="12"/>
      <c r="L653" s="12"/>
      <c r="M653" s="49"/>
      <c r="N653" s="49"/>
      <c r="O653" s="12"/>
      <c r="P653" s="12"/>
      <c r="Q653" s="12"/>
    </row>
    <row r="654" spans="2:17" s="1" customFormat="1" x14ac:dyDescent="0.4">
      <c r="B654" s="12"/>
      <c r="C654" s="42"/>
      <c r="D654" s="12"/>
      <c r="E654" s="12"/>
      <c r="F654" s="12"/>
      <c r="G654" s="12"/>
      <c r="H654" s="12"/>
      <c r="I654" s="12"/>
      <c r="J654" s="12"/>
      <c r="K654" s="12"/>
      <c r="L654" s="12"/>
      <c r="M654" s="49"/>
      <c r="N654" s="49"/>
      <c r="O654" s="12"/>
      <c r="P654" s="12"/>
      <c r="Q654" s="12"/>
    </row>
    <row r="655" spans="2:17" s="1" customFormat="1" x14ac:dyDescent="0.4">
      <c r="B655" s="12"/>
      <c r="C655" s="42"/>
      <c r="D655" s="12"/>
      <c r="E655" s="12"/>
      <c r="F655" s="12"/>
      <c r="G655" s="12"/>
      <c r="H655" s="12"/>
      <c r="I655" s="12"/>
      <c r="J655" s="12"/>
      <c r="K655" s="12"/>
      <c r="L655" s="12"/>
      <c r="M655" s="49"/>
      <c r="N655" s="49"/>
      <c r="O655" s="12"/>
      <c r="P655" s="12"/>
      <c r="Q655" s="12"/>
    </row>
    <row r="656" spans="2:17" s="1" customFormat="1" x14ac:dyDescent="0.4">
      <c r="B656" s="12"/>
      <c r="C656" s="42"/>
      <c r="D656" s="12"/>
      <c r="E656" s="12"/>
      <c r="F656" s="12"/>
      <c r="G656" s="12"/>
      <c r="H656" s="12"/>
      <c r="I656" s="12"/>
      <c r="J656" s="12"/>
      <c r="K656" s="12"/>
      <c r="L656" s="12"/>
      <c r="M656" s="49"/>
      <c r="N656" s="49"/>
      <c r="O656" s="12"/>
      <c r="P656" s="12"/>
      <c r="Q656" s="12"/>
    </row>
    <row r="657" spans="2:17" s="1" customFormat="1" x14ac:dyDescent="0.4">
      <c r="B657" s="12"/>
      <c r="C657" s="42"/>
      <c r="D657" s="12"/>
      <c r="E657" s="12"/>
      <c r="F657" s="12"/>
      <c r="G657" s="12"/>
      <c r="H657" s="12"/>
      <c r="I657" s="12"/>
      <c r="J657" s="12"/>
      <c r="K657" s="12"/>
      <c r="L657" s="12"/>
      <c r="M657" s="49"/>
      <c r="N657" s="49"/>
      <c r="O657" s="12"/>
      <c r="P657" s="12"/>
      <c r="Q657" s="12"/>
    </row>
    <row r="658" spans="2:17" s="1" customFormat="1" x14ac:dyDescent="0.4">
      <c r="B658" s="12"/>
      <c r="C658" s="42"/>
      <c r="D658" s="12"/>
      <c r="E658" s="12"/>
      <c r="F658" s="12"/>
      <c r="G658" s="12"/>
      <c r="H658" s="12"/>
      <c r="I658" s="12"/>
      <c r="J658" s="12"/>
      <c r="K658" s="12"/>
      <c r="L658" s="12"/>
      <c r="M658" s="49"/>
      <c r="N658" s="49"/>
      <c r="O658" s="12"/>
      <c r="P658" s="12"/>
      <c r="Q658" s="12"/>
    </row>
    <row r="659" spans="2:17" s="1" customFormat="1" x14ac:dyDescent="0.4">
      <c r="B659" s="12"/>
      <c r="C659" s="42"/>
      <c r="D659" s="12"/>
      <c r="E659" s="12"/>
      <c r="F659" s="12"/>
      <c r="G659" s="12"/>
      <c r="H659" s="12"/>
      <c r="I659" s="12"/>
      <c r="J659" s="12"/>
      <c r="K659" s="12"/>
      <c r="L659" s="12"/>
      <c r="M659" s="49"/>
      <c r="N659" s="49"/>
      <c r="O659" s="12"/>
      <c r="P659" s="12"/>
      <c r="Q659" s="12"/>
    </row>
    <row r="660" spans="2:17" s="1" customFormat="1" x14ac:dyDescent="0.4">
      <c r="B660" s="12"/>
      <c r="C660" s="42"/>
      <c r="D660" s="12"/>
      <c r="E660" s="12"/>
      <c r="F660" s="12"/>
      <c r="G660" s="12"/>
      <c r="H660" s="12"/>
      <c r="I660" s="12"/>
      <c r="J660" s="12"/>
      <c r="K660" s="12"/>
      <c r="L660" s="12"/>
      <c r="M660" s="49"/>
      <c r="N660" s="49"/>
      <c r="O660" s="12"/>
      <c r="P660" s="12"/>
      <c r="Q660" s="12"/>
    </row>
    <row r="661" spans="2:17" s="1" customFormat="1" x14ac:dyDescent="0.4">
      <c r="B661" s="12"/>
      <c r="C661" s="42"/>
      <c r="D661" s="12"/>
      <c r="E661" s="12"/>
      <c r="F661" s="12"/>
      <c r="G661" s="12"/>
      <c r="H661" s="12"/>
      <c r="I661" s="12"/>
      <c r="J661" s="12"/>
      <c r="K661" s="12"/>
      <c r="L661" s="12"/>
      <c r="M661" s="49"/>
      <c r="N661" s="49"/>
      <c r="O661" s="12"/>
      <c r="P661" s="12"/>
      <c r="Q661" s="12"/>
    </row>
    <row r="662" spans="2:17" s="1" customFormat="1" x14ac:dyDescent="0.4">
      <c r="B662" s="12"/>
      <c r="C662" s="42"/>
      <c r="D662" s="12"/>
      <c r="E662" s="12"/>
      <c r="F662" s="12"/>
      <c r="G662" s="12"/>
      <c r="H662" s="12"/>
      <c r="I662" s="12"/>
      <c r="J662" s="12"/>
      <c r="K662" s="12"/>
      <c r="L662" s="12"/>
      <c r="M662" s="49"/>
      <c r="N662" s="49"/>
      <c r="O662" s="12"/>
      <c r="P662" s="12"/>
      <c r="Q662" s="12"/>
    </row>
    <row r="663" spans="2:17" s="1" customFormat="1" x14ac:dyDescent="0.4">
      <c r="B663" s="12"/>
      <c r="C663" s="42"/>
      <c r="D663" s="12"/>
      <c r="E663" s="12"/>
      <c r="F663" s="12"/>
      <c r="G663" s="12"/>
      <c r="H663" s="12"/>
      <c r="I663" s="12"/>
      <c r="J663" s="12"/>
      <c r="K663" s="12"/>
      <c r="L663" s="12"/>
      <c r="M663" s="49"/>
      <c r="N663" s="49"/>
      <c r="O663" s="12"/>
      <c r="P663" s="12"/>
      <c r="Q663" s="12"/>
    </row>
    <row r="664" spans="2:17" s="1" customFormat="1" x14ac:dyDescent="0.4">
      <c r="B664" s="12"/>
      <c r="C664" s="42"/>
      <c r="D664" s="12"/>
      <c r="E664" s="12"/>
      <c r="F664" s="12"/>
      <c r="G664" s="12"/>
      <c r="H664" s="12"/>
      <c r="I664" s="12"/>
      <c r="J664" s="12"/>
      <c r="K664" s="12"/>
      <c r="L664" s="12"/>
      <c r="M664" s="49"/>
      <c r="N664" s="49"/>
      <c r="O664" s="12"/>
      <c r="P664" s="12"/>
      <c r="Q664" s="12"/>
    </row>
    <row r="665" spans="2:17" s="1" customFormat="1" x14ac:dyDescent="0.4">
      <c r="B665" s="12"/>
      <c r="C665" s="42"/>
      <c r="D665" s="12"/>
      <c r="E665" s="12"/>
      <c r="F665" s="12"/>
      <c r="G665" s="12"/>
      <c r="H665" s="12"/>
      <c r="I665" s="12"/>
      <c r="J665" s="12"/>
      <c r="K665" s="12"/>
      <c r="L665" s="12"/>
      <c r="M665" s="49"/>
      <c r="N665" s="49"/>
      <c r="O665" s="12"/>
      <c r="P665" s="12"/>
      <c r="Q665" s="12"/>
    </row>
    <row r="666" spans="2:17" s="1" customFormat="1" x14ac:dyDescent="0.4">
      <c r="B666" s="12"/>
      <c r="C666" s="42"/>
      <c r="D666" s="12"/>
      <c r="E666" s="12"/>
      <c r="F666" s="12"/>
      <c r="G666" s="12"/>
      <c r="H666" s="12"/>
      <c r="I666" s="12"/>
      <c r="J666" s="12"/>
      <c r="K666" s="12"/>
      <c r="L666" s="12"/>
      <c r="M666" s="49"/>
      <c r="N666" s="49"/>
      <c r="O666" s="12"/>
      <c r="P666" s="12"/>
      <c r="Q666" s="12"/>
    </row>
    <row r="667" spans="2:17" s="1" customFormat="1" x14ac:dyDescent="0.4">
      <c r="B667" s="12"/>
      <c r="C667" s="42"/>
      <c r="D667" s="12"/>
      <c r="E667" s="12"/>
      <c r="F667" s="12"/>
      <c r="G667" s="12"/>
      <c r="H667" s="12"/>
      <c r="I667" s="12"/>
      <c r="J667" s="12"/>
      <c r="K667" s="12"/>
      <c r="L667" s="12"/>
      <c r="M667" s="49"/>
      <c r="N667" s="49"/>
      <c r="O667" s="12"/>
      <c r="P667" s="12"/>
      <c r="Q667" s="12"/>
    </row>
    <row r="668" spans="2:17" s="1" customFormat="1" x14ac:dyDescent="0.4">
      <c r="B668" s="12"/>
      <c r="C668" s="42"/>
      <c r="D668" s="12"/>
      <c r="E668" s="12"/>
      <c r="F668" s="12"/>
      <c r="G668" s="12"/>
      <c r="H668" s="12"/>
      <c r="I668" s="12"/>
      <c r="J668" s="12"/>
      <c r="K668" s="12"/>
      <c r="L668" s="12"/>
      <c r="M668" s="49"/>
      <c r="N668" s="49"/>
      <c r="O668" s="12"/>
      <c r="P668" s="12"/>
      <c r="Q668" s="12"/>
    </row>
    <row r="669" spans="2:17" s="1" customFormat="1" x14ac:dyDescent="0.4">
      <c r="B669" s="12"/>
      <c r="C669" s="42"/>
      <c r="D669" s="12"/>
      <c r="E669" s="12"/>
      <c r="F669" s="12"/>
      <c r="G669" s="12"/>
      <c r="H669" s="12"/>
      <c r="I669" s="12"/>
      <c r="J669" s="12"/>
      <c r="K669" s="12"/>
      <c r="L669" s="12"/>
      <c r="M669" s="49"/>
      <c r="N669" s="49"/>
      <c r="O669" s="12"/>
      <c r="P669" s="12"/>
      <c r="Q669" s="12"/>
    </row>
    <row r="670" spans="2:17" s="1" customFormat="1" x14ac:dyDescent="0.4">
      <c r="B670" s="12"/>
      <c r="C670" s="42"/>
      <c r="D670" s="12"/>
      <c r="E670" s="12"/>
      <c r="F670" s="12"/>
      <c r="G670" s="12"/>
      <c r="H670" s="12"/>
      <c r="I670" s="12"/>
      <c r="J670" s="12"/>
      <c r="K670" s="12"/>
      <c r="L670" s="12"/>
      <c r="M670" s="49"/>
      <c r="N670" s="49"/>
      <c r="O670" s="12"/>
      <c r="P670" s="12"/>
      <c r="Q670" s="12"/>
    </row>
    <row r="671" spans="2:17" s="1" customFormat="1" x14ac:dyDescent="0.4">
      <c r="B671" s="12"/>
      <c r="C671" s="42"/>
      <c r="D671" s="12"/>
      <c r="E671" s="12"/>
      <c r="F671" s="12"/>
      <c r="G671" s="12"/>
      <c r="H671" s="12"/>
      <c r="I671" s="12"/>
      <c r="J671" s="12"/>
      <c r="K671" s="12"/>
      <c r="L671" s="12"/>
      <c r="M671" s="49"/>
      <c r="N671" s="49"/>
      <c r="O671" s="12"/>
      <c r="P671" s="12"/>
      <c r="Q671" s="12"/>
    </row>
    <row r="672" spans="2:17" s="1" customFormat="1" x14ac:dyDescent="0.4">
      <c r="B672" s="12"/>
      <c r="C672" s="42"/>
      <c r="D672" s="12"/>
      <c r="E672" s="12"/>
      <c r="F672" s="12"/>
      <c r="G672" s="12"/>
      <c r="H672" s="12"/>
      <c r="I672" s="12"/>
      <c r="J672" s="12"/>
      <c r="K672" s="12"/>
      <c r="L672" s="12"/>
      <c r="M672" s="49"/>
      <c r="N672" s="49"/>
      <c r="O672" s="12"/>
      <c r="P672" s="12"/>
      <c r="Q672" s="12"/>
    </row>
    <row r="673" spans="2:17" s="1" customFormat="1" x14ac:dyDescent="0.4">
      <c r="B673" s="12"/>
      <c r="C673" s="42"/>
      <c r="D673" s="12"/>
      <c r="E673" s="12"/>
      <c r="F673" s="12"/>
      <c r="G673" s="12"/>
      <c r="H673" s="12"/>
      <c r="I673" s="12"/>
      <c r="J673" s="12"/>
      <c r="K673" s="12"/>
      <c r="L673" s="12"/>
      <c r="M673" s="49"/>
      <c r="N673" s="49"/>
      <c r="O673" s="12"/>
      <c r="P673" s="12"/>
      <c r="Q673" s="12"/>
    </row>
    <row r="674" spans="2:17" s="1" customFormat="1" x14ac:dyDescent="0.4">
      <c r="B674" s="12"/>
      <c r="C674" s="42"/>
      <c r="D674" s="12"/>
      <c r="E674" s="12"/>
      <c r="F674" s="12"/>
      <c r="G674" s="12"/>
      <c r="H674" s="12"/>
      <c r="I674" s="12"/>
      <c r="J674" s="12"/>
      <c r="K674" s="12"/>
      <c r="L674" s="12"/>
      <c r="M674" s="49"/>
      <c r="N674" s="49"/>
      <c r="O674" s="12"/>
      <c r="P674" s="12"/>
      <c r="Q674" s="12"/>
    </row>
    <row r="675" spans="2:17" s="1" customFormat="1" x14ac:dyDescent="0.4">
      <c r="B675" s="12"/>
      <c r="C675" s="42"/>
      <c r="D675" s="12"/>
      <c r="E675" s="12"/>
      <c r="F675" s="12"/>
      <c r="G675" s="12"/>
      <c r="H675" s="12"/>
      <c r="I675" s="12"/>
      <c r="J675" s="12"/>
      <c r="K675" s="12"/>
      <c r="L675" s="12"/>
      <c r="M675" s="49"/>
      <c r="N675" s="49"/>
      <c r="O675" s="12"/>
      <c r="P675" s="12"/>
      <c r="Q675" s="12"/>
    </row>
    <row r="676" spans="2:17" s="1" customFormat="1" x14ac:dyDescent="0.4">
      <c r="B676" s="12"/>
      <c r="C676" s="42"/>
      <c r="D676" s="12"/>
      <c r="E676" s="12"/>
      <c r="F676" s="12"/>
      <c r="G676" s="12"/>
      <c r="H676" s="12"/>
      <c r="I676" s="12"/>
      <c r="J676" s="12"/>
      <c r="K676" s="12"/>
      <c r="L676" s="12"/>
      <c r="M676" s="49"/>
      <c r="N676" s="49"/>
      <c r="O676" s="12"/>
      <c r="P676" s="12"/>
      <c r="Q676" s="12"/>
    </row>
    <row r="677" spans="2:17" s="1" customFormat="1" x14ac:dyDescent="0.4">
      <c r="B677" s="12"/>
      <c r="C677" s="42"/>
      <c r="D677" s="12"/>
      <c r="E677" s="12"/>
      <c r="F677" s="12"/>
      <c r="G677" s="12"/>
      <c r="H677" s="12"/>
      <c r="I677" s="12"/>
      <c r="J677" s="12"/>
      <c r="K677" s="12"/>
      <c r="L677" s="12"/>
      <c r="M677" s="49"/>
      <c r="N677" s="49"/>
      <c r="O677" s="12"/>
      <c r="P677" s="12"/>
      <c r="Q677" s="12"/>
    </row>
    <row r="678" spans="2:17" s="1" customFormat="1" x14ac:dyDescent="0.4">
      <c r="B678" s="12"/>
      <c r="C678" s="42"/>
      <c r="D678" s="12"/>
      <c r="E678" s="12"/>
      <c r="F678" s="12"/>
      <c r="G678" s="12"/>
      <c r="H678" s="12"/>
      <c r="I678" s="12"/>
      <c r="J678" s="12"/>
      <c r="K678" s="12"/>
      <c r="L678" s="12"/>
      <c r="M678" s="49"/>
      <c r="N678" s="49"/>
      <c r="O678" s="12"/>
      <c r="P678" s="12"/>
      <c r="Q678" s="12"/>
    </row>
    <row r="679" spans="2:17" s="1" customFormat="1" x14ac:dyDescent="0.4">
      <c r="B679" s="12"/>
      <c r="C679" s="42"/>
      <c r="D679" s="12"/>
      <c r="E679" s="12"/>
      <c r="F679" s="12"/>
      <c r="G679" s="12"/>
      <c r="H679" s="12"/>
      <c r="I679" s="12"/>
      <c r="J679" s="12"/>
      <c r="K679" s="12"/>
      <c r="L679" s="12"/>
      <c r="M679" s="49"/>
      <c r="N679" s="49"/>
      <c r="O679" s="12"/>
      <c r="P679" s="12"/>
      <c r="Q679" s="12"/>
    </row>
    <row r="680" spans="2:17" s="1" customFormat="1" x14ac:dyDescent="0.4">
      <c r="B680" s="12"/>
      <c r="C680" s="42"/>
      <c r="D680" s="12"/>
      <c r="E680" s="12"/>
      <c r="F680" s="12"/>
      <c r="G680" s="12"/>
      <c r="H680" s="12"/>
      <c r="I680" s="12"/>
      <c r="J680" s="12"/>
      <c r="K680" s="12"/>
      <c r="L680" s="12"/>
      <c r="M680" s="49"/>
      <c r="N680" s="49"/>
      <c r="O680" s="12"/>
      <c r="P680" s="12"/>
      <c r="Q680" s="12"/>
    </row>
    <row r="681" spans="2:17" s="1" customFormat="1" x14ac:dyDescent="0.4">
      <c r="B681" s="12"/>
      <c r="C681" s="42"/>
      <c r="D681" s="12"/>
      <c r="E681" s="12"/>
      <c r="F681" s="12"/>
      <c r="G681" s="12"/>
      <c r="H681" s="12"/>
      <c r="I681" s="12"/>
      <c r="J681" s="12"/>
      <c r="K681" s="12"/>
      <c r="L681" s="12"/>
      <c r="M681" s="49"/>
      <c r="N681" s="49"/>
      <c r="O681" s="12"/>
      <c r="P681" s="12"/>
      <c r="Q681" s="12"/>
    </row>
    <row r="682" spans="2:17" s="1" customFormat="1" x14ac:dyDescent="0.4">
      <c r="B682" s="12"/>
      <c r="C682" s="42"/>
      <c r="D682" s="12"/>
      <c r="E682" s="12"/>
      <c r="F682" s="12"/>
      <c r="G682" s="12"/>
      <c r="H682" s="12"/>
      <c r="I682" s="12"/>
      <c r="J682" s="12"/>
      <c r="K682" s="12"/>
      <c r="L682" s="12"/>
      <c r="M682" s="49"/>
      <c r="N682" s="49"/>
      <c r="O682" s="12"/>
      <c r="P682" s="12"/>
      <c r="Q682" s="12"/>
    </row>
    <row r="683" spans="2:17" s="1" customFormat="1" x14ac:dyDescent="0.4">
      <c r="B683" s="12"/>
      <c r="C683" s="42"/>
      <c r="D683" s="12"/>
      <c r="E683" s="12"/>
      <c r="F683" s="12"/>
      <c r="G683" s="12"/>
      <c r="H683" s="12"/>
      <c r="I683" s="12"/>
      <c r="J683" s="12"/>
      <c r="K683" s="12"/>
      <c r="L683" s="12"/>
      <c r="M683" s="49"/>
      <c r="N683" s="49"/>
      <c r="O683" s="12"/>
      <c r="P683" s="12"/>
      <c r="Q683" s="12"/>
    </row>
    <row r="684" spans="2:17" s="1" customFormat="1" x14ac:dyDescent="0.4">
      <c r="B684" s="12"/>
      <c r="C684" s="42"/>
      <c r="D684" s="12"/>
      <c r="E684" s="12"/>
      <c r="F684" s="12"/>
      <c r="G684" s="12"/>
      <c r="H684" s="12"/>
      <c r="I684" s="12"/>
      <c r="J684" s="12"/>
      <c r="K684" s="12"/>
      <c r="L684" s="12"/>
      <c r="M684" s="49"/>
      <c r="N684" s="49"/>
      <c r="O684" s="12"/>
      <c r="P684" s="12"/>
      <c r="Q684" s="12"/>
    </row>
    <row r="685" spans="2:17" s="1" customFormat="1" x14ac:dyDescent="0.4">
      <c r="B685" s="12"/>
      <c r="C685" s="42"/>
      <c r="D685" s="12"/>
      <c r="E685" s="12"/>
      <c r="F685" s="12"/>
      <c r="G685" s="12"/>
      <c r="H685" s="12"/>
      <c r="I685" s="12"/>
      <c r="J685" s="12"/>
      <c r="K685" s="12"/>
      <c r="L685" s="12"/>
      <c r="M685" s="49"/>
      <c r="N685" s="49"/>
      <c r="O685" s="12"/>
      <c r="P685" s="12"/>
      <c r="Q685" s="12"/>
    </row>
    <row r="686" spans="2:17" s="1" customFormat="1" x14ac:dyDescent="0.4">
      <c r="B686" s="12"/>
      <c r="C686" s="42"/>
      <c r="D686" s="12"/>
      <c r="E686" s="12"/>
      <c r="F686" s="12"/>
      <c r="G686" s="12"/>
      <c r="H686" s="12"/>
      <c r="I686" s="12"/>
      <c r="J686" s="12"/>
      <c r="K686" s="12"/>
      <c r="L686" s="12"/>
      <c r="M686" s="49"/>
      <c r="N686" s="49"/>
      <c r="O686" s="12"/>
      <c r="P686" s="12"/>
      <c r="Q686" s="12"/>
    </row>
    <row r="687" spans="2:17" s="1" customFormat="1" x14ac:dyDescent="0.4">
      <c r="B687" s="12"/>
      <c r="C687" s="42"/>
      <c r="D687" s="12"/>
      <c r="E687" s="12"/>
      <c r="F687" s="12"/>
      <c r="G687" s="12"/>
      <c r="H687" s="12"/>
      <c r="I687" s="12"/>
      <c r="J687" s="12"/>
      <c r="K687" s="12"/>
      <c r="L687" s="12"/>
      <c r="M687" s="49"/>
      <c r="N687" s="49"/>
      <c r="O687" s="12"/>
      <c r="P687" s="12"/>
      <c r="Q687" s="12"/>
    </row>
    <row r="688" spans="2:17" s="1" customFormat="1" x14ac:dyDescent="0.4">
      <c r="B688" s="12"/>
      <c r="C688" s="42"/>
      <c r="D688" s="12"/>
      <c r="E688" s="12"/>
      <c r="F688" s="12"/>
      <c r="G688" s="12"/>
      <c r="H688" s="12"/>
      <c r="I688" s="12"/>
      <c r="J688" s="12"/>
      <c r="K688" s="12"/>
      <c r="L688" s="12"/>
      <c r="M688" s="49"/>
      <c r="N688" s="49"/>
      <c r="O688" s="12"/>
      <c r="P688" s="12"/>
      <c r="Q688" s="12"/>
    </row>
    <row r="689" spans="2:17" s="1" customFormat="1" x14ac:dyDescent="0.4">
      <c r="B689" s="12"/>
      <c r="C689" s="42"/>
      <c r="D689" s="12"/>
      <c r="E689" s="12"/>
      <c r="F689" s="12"/>
      <c r="G689" s="12"/>
      <c r="H689" s="12"/>
      <c r="I689" s="12"/>
      <c r="J689" s="12"/>
      <c r="K689" s="12"/>
      <c r="L689" s="12"/>
      <c r="M689" s="49"/>
      <c r="N689" s="49"/>
      <c r="O689" s="12"/>
      <c r="P689" s="12"/>
      <c r="Q689" s="12"/>
    </row>
    <row r="690" spans="2:17" s="1" customFormat="1" x14ac:dyDescent="0.4">
      <c r="B690" s="12"/>
      <c r="C690" s="42"/>
      <c r="D690" s="12"/>
      <c r="E690" s="12"/>
      <c r="F690" s="12"/>
      <c r="G690" s="12"/>
      <c r="H690" s="12"/>
      <c r="I690" s="12"/>
      <c r="J690" s="12"/>
      <c r="K690" s="12"/>
      <c r="L690" s="12"/>
      <c r="M690" s="49"/>
      <c r="N690" s="49"/>
      <c r="O690" s="12"/>
      <c r="P690" s="12"/>
      <c r="Q690" s="12"/>
    </row>
    <row r="691" spans="2:17" s="1" customFormat="1" x14ac:dyDescent="0.4">
      <c r="B691" s="12"/>
      <c r="C691" s="42"/>
      <c r="D691" s="12"/>
      <c r="E691" s="12"/>
      <c r="F691" s="12"/>
      <c r="G691" s="12"/>
      <c r="H691" s="12"/>
      <c r="I691" s="12"/>
      <c r="J691" s="12"/>
      <c r="K691" s="12"/>
      <c r="L691" s="12"/>
      <c r="M691" s="49"/>
      <c r="N691" s="49"/>
      <c r="O691" s="12"/>
      <c r="P691" s="12"/>
      <c r="Q691" s="12"/>
    </row>
    <row r="692" spans="2:17" s="1" customFormat="1" x14ac:dyDescent="0.4">
      <c r="B692" s="12"/>
      <c r="C692" s="42"/>
      <c r="D692" s="12"/>
      <c r="E692" s="12"/>
      <c r="F692" s="12"/>
      <c r="G692" s="12"/>
      <c r="H692" s="12"/>
      <c r="I692" s="12"/>
      <c r="J692" s="12"/>
      <c r="K692" s="12"/>
      <c r="L692" s="12"/>
      <c r="M692" s="49"/>
      <c r="N692" s="49"/>
      <c r="O692" s="12"/>
      <c r="P692" s="12"/>
      <c r="Q692" s="12"/>
    </row>
    <row r="693" spans="2:17" s="1" customFormat="1" x14ac:dyDescent="0.4">
      <c r="B693" s="12"/>
      <c r="C693" s="42"/>
      <c r="D693" s="12"/>
      <c r="E693" s="12"/>
      <c r="F693" s="12"/>
      <c r="G693" s="12"/>
      <c r="H693" s="12"/>
      <c r="I693" s="12"/>
      <c r="J693" s="12"/>
      <c r="K693" s="12"/>
      <c r="L693" s="12"/>
      <c r="M693" s="49"/>
      <c r="N693" s="49"/>
      <c r="O693" s="12"/>
      <c r="P693" s="12"/>
      <c r="Q693" s="12"/>
    </row>
    <row r="694" spans="2:17" s="1" customFormat="1" x14ac:dyDescent="0.4">
      <c r="B694" s="12"/>
      <c r="C694" s="42"/>
      <c r="D694" s="12"/>
      <c r="E694" s="12"/>
      <c r="F694" s="12"/>
      <c r="G694" s="12"/>
      <c r="H694" s="12"/>
      <c r="I694" s="12"/>
      <c r="J694" s="12"/>
      <c r="K694" s="12"/>
      <c r="L694" s="12"/>
      <c r="M694" s="49"/>
      <c r="N694" s="49"/>
      <c r="O694" s="12"/>
      <c r="P694" s="12"/>
      <c r="Q694" s="12"/>
    </row>
    <row r="695" spans="2:17" s="1" customFormat="1" x14ac:dyDescent="0.4">
      <c r="B695" s="12"/>
      <c r="C695" s="42"/>
      <c r="D695" s="12"/>
      <c r="E695" s="12"/>
      <c r="F695" s="12"/>
      <c r="G695" s="12"/>
      <c r="H695" s="12"/>
      <c r="I695" s="12"/>
      <c r="J695" s="12"/>
      <c r="K695" s="12"/>
      <c r="L695" s="12"/>
      <c r="M695" s="49"/>
      <c r="N695" s="49"/>
      <c r="O695" s="12"/>
      <c r="P695" s="12"/>
      <c r="Q695" s="12"/>
    </row>
    <row r="696" spans="2:17" s="1" customFormat="1" x14ac:dyDescent="0.4">
      <c r="B696" s="12"/>
      <c r="C696" s="42"/>
      <c r="D696" s="12"/>
      <c r="E696" s="12"/>
      <c r="F696" s="12"/>
      <c r="G696" s="12"/>
      <c r="H696" s="12"/>
      <c r="I696" s="12"/>
      <c r="J696" s="12"/>
      <c r="K696" s="12"/>
      <c r="L696" s="12"/>
      <c r="M696" s="49"/>
      <c r="N696" s="49"/>
      <c r="O696" s="12"/>
      <c r="P696" s="12"/>
      <c r="Q696" s="12"/>
    </row>
    <row r="697" spans="2:17" s="1" customFormat="1" x14ac:dyDescent="0.4">
      <c r="B697" s="12"/>
      <c r="C697" s="42"/>
      <c r="D697" s="12"/>
      <c r="E697" s="12"/>
      <c r="F697" s="12"/>
      <c r="G697" s="12"/>
      <c r="H697" s="12"/>
      <c r="I697" s="12"/>
      <c r="J697" s="12"/>
      <c r="K697" s="12"/>
      <c r="L697" s="12"/>
      <c r="M697" s="49"/>
      <c r="N697" s="49"/>
      <c r="O697" s="12"/>
      <c r="P697" s="12"/>
      <c r="Q697" s="12"/>
    </row>
    <row r="698" spans="2:17" s="1" customFormat="1" x14ac:dyDescent="0.4">
      <c r="B698" s="12"/>
      <c r="C698" s="42"/>
      <c r="D698" s="12"/>
      <c r="E698" s="12"/>
      <c r="F698" s="12"/>
      <c r="G698" s="12"/>
      <c r="H698" s="12"/>
      <c r="I698" s="12"/>
      <c r="J698" s="12"/>
      <c r="K698" s="12"/>
      <c r="L698" s="12"/>
      <c r="M698" s="49"/>
      <c r="N698" s="49"/>
      <c r="O698" s="12"/>
      <c r="P698" s="12"/>
      <c r="Q698" s="12"/>
    </row>
    <row r="699" spans="2:17" s="1" customFormat="1" x14ac:dyDescent="0.4">
      <c r="B699" s="12"/>
      <c r="C699" s="42"/>
      <c r="D699" s="12"/>
      <c r="E699" s="12"/>
      <c r="F699" s="12"/>
      <c r="G699" s="12"/>
      <c r="H699" s="12"/>
      <c r="I699" s="12"/>
      <c r="J699" s="12"/>
      <c r="K699" s="12"/>
      <c r="L699" s="12"/>
      <c r="M699" s="49"/>
      <c r="N699" s="49"/>
      <c r="O699" s="12"/>
      <c r="P699" s="12"/>
      <c r="Q699" s="12"/>
    </row>
    <row r="700" spans="2:17" s="1" customFormat="1" x14ac:dyDescent="0.4">
      <c r="B700" s="12"/>
      <c r="C700" s="42"/>
      <c r="D700" s="12"/>
      <c r="E700" s="12"/>
      <c r="F700" s="12"/>
      <c r="G700" s="12"/>
      <c r="H700" s="12"/>
      <c r="I700" s="12"/>
      <c r="J700" s="12"/>
      <c r="K700" s="12"/>
      <c r="L700" s="12"/>
      <c r="M700" s="49"/>
      <c r="N700" s="49"/>
      <c r="O700" s="12"/>
      <c r="P700" s="12"/>
      <c r="Q700" s="12"/>
    </row>
    <row r="701" spans="2:17" s="1" customFormat="1" x14ac:dyDescent="0.4">
      <c r="B701" s="12"/>
      <c r="C701" s="42"/>
      <c r="D701" s="12"/>
      <c r="E701" s="12"/>
      <c r="F701" s="12"/>
      <c r="G701" s="12"/>
      <c r="H701" s="12"/>
      <c r="I701" s="12"/>
      <c r="J701" s="12"/>
      <c r="K701" s="12"/>
      <c r="L701" s="12"/>
      <c r="M701" s="49"/>
      <c r="N701" s="49"/>
      <c r="O701" s="12"/>
      <c r="P701" s="12"/>
      <c r="Q701" s="12"/>
    </row>
    <row r="702" spans="2:17" s="1" customFormat="1" x14ac:dyDescent="0.4">
      <c r="B702" s="12"/>
      <c r="C702" s="42"/>
      <c r="D702" s="12"/>
      <c r="E702" s="12"/>
      <c r="F702" s="12"/>
      <c r="G702" s="12"/>
      <c r="H702" s="12"/>
      <c r="I702" s="12"/>
      <c r="J702" s="12"/>
      <c r="K702" s="12"/>
      <c r="L702" s="12"/>
      <c r="M702" s="49"/>
      <c r="N702" s="49"/>
      <c r="O702" s="12"/>
      <c r="P702" s="12"/>
      <c r="Q702" s="12"/>
    </row>
    <row r="703" spans="2:17" s="1" customFormat="1" x14ac:dyDescent="0.4">
      <c r="B703" s="12"/>
      <c r="C703" s="42"/>
      <c r="D703" s="12"/>
      <c r="E703" s="12"/>
      <c r="F703" s="12"/>
      <c r="G703" s="12"/>
      <c r="H703" s="12"/>
      <c r="I703" s="12"/>
      <c r="J703" s="12"/>
      <c r="K703" s="12"/>
      <c r="L703" s="12"/>
      <c r="M703" s="49"/>
      <c r="N703" s="49"/>
      <c r="O703" s="12"/>
      <c r="P703" s="12"/>
      <c r="Q703" s="12"/>
    </row>
    <row r="704" spans="2:17" s="1" customFormat="1" x14ac:dyDescent="0.4">
      <c r="B704" s="12"/>
      <c r="C704" s="42"/>
      <c r="D704" s="12"/>
      <c r="E704" s="12"/>
      <c r="F704" s="12"/>
      <c r="G704" s="12"/>
      <c r="H704" s="12"/>
      <c r="I704" s="12"/>
      <c r="J704" s="12"/>
      <c r="K704" s="12"/>
      <c r="L704" s="12"/>
      <c r="M704" s="49"/>
      <c r="N704" s="49"/>
      <c r="O704" s="12"/>
      <c r="P704" s="12"/>
      <c r="Q704" s="12"/>
    </row>
    <row r="705" spans="2:17" s="1" customFormat="1" x14ac:dyDescent="0.4">
      <c r="B705" s="12"/>
      <c r="C705" s="42"/>
      <c r="D705" s="12"/>
      <c r="E705" s="12"/>
      <c r="F705" s="12"/>
      <c r="G705" s="12"/>
      <c r="H705" s="12"/>
      <c r="I705" s="12"/>
      <c r="J705" s="12"/>
      <c r="K705" s="12"/>
      <c r="L705" s="12"/>
      <c r="M705" s="49"/>
      <c r="N705" s="49"/>
      <c r="O705" s="12"/>
      <c r="P705" s="12"/>
      <c r="Q705" s="12"/>
    </row>
    <row r="706" spans="2:17" s="1" customFormat="1" x14ac:dyDescent="0.4">
      <c r="B706" s="12"/>
      <c r="C706" s="42"/>
      <c r="D706" s="12"/>
      <c r="E706" s="12"/>
      <c r="F706" s="12"/>
      <c r="G706" s="12"/>
      <c r="H706" s="12"/>
      <c r="I706" s="12"/>
      <c r="J706" s="12"/>
      <c r="K706" s="12"/>
      <c r="L706" s="12"/>
      <c r="M706" s="49"/>
      <c r="N706" s="49"/>
      <c r="O706" s="12"/>
      <c r="P706" s="12"/>
      <c r="Q706" s="12"/>
    </row>
    <row r="707" spans="2:17" s="1" customFormat="1" x14ac:dyDescent="0.4">
      <c r="B707" s="12"/>
      <c r="C707" s="42"/>
      <c r="D707" s="12"/>
      <c r="E707" s="12"/>
      <c r="F707" s="12"/>
      <c r="G707" s="12"/>
      <c r="H707" s="12"/>
      <c r="I707" s="12"/>
      <c r="J707" s="12"/>
      <c r="K707" s="12"/>
      <c r="L707" s="12"/>
      <c r="M707" s="49"/>
      <c r="N707" s="49"/>
      <c r="O707" s="12"/>
      <c r="P707" s="12"/>
      <c r="Q707" s="12"/>
    </row>
    <row r="708" spans="2:17" s="1" customFormat="1" x14ac:dyDescent="0.4">
      <c r="B708" s="12"/>
      <c r="C708" s="42"/>
      <c r="D708" s="12"/>
      <c r="E708" s="12"/>
      <c r="F708" s="12"/>
      <c r="G708" s="12"/>
      <c r="H708" s="12"/>
      <c r="I708" s="12"/>
      <c r="J708" s="12"/>
      <c r="K708" s="12"/>
      <c r="L708" s="12"/>
      <c r="M708" s="49"/>
      <c r="N708" s="49"/>
      <c r="O708" s="12"/>
      <c r="P708" s="12"/>
      <c r="Q708" s="12"/>
    </row>
    <row r="709" spans="2:17" s="1" customFormat="1" x14ac:dyDescent="0.4">
      <c r="B709" s="12"/>
      <c r="C709" s="42"/>
      <c r="D709" s="12"/>
      <c r="E709" s="12"/>
      <c r="F709" s="12"/>
      <c r="G709" s="12"/>
      <c r="H709" s="12"/>
      <c r="I709" s="12"/>
      <c r="J709" s="12"/>
      <c r="K709" s="12"/>
      <c r="L709" s="12"/>
      <c r="M709" s="49"/>
      <c r="N709" s="49"/>
      <c r="O709" s="12"/>
      <c r="P709" s="12"/>
      <c r="Q709" s="12"/>
    </row>
    <row r="710" spans="2:17" s="1" customFormat="1" x14ac:dyDescent="0.4">
      <c r="B710" s="12"/>
      <c r="C710" s="42"/>
      <c r="D710" s="12"/>
      <c r="E710" s="12"/>
      <c r="F710" s="12"/>
      <c r="G710" s="12"/>
      <c r="H710" s="12"/>
      <c r="I710" s="12"/>
      <c r="J710" s="12"/>
      <c r="K710" s="12"/>
      <c r="L710" s="12"/>
      <c r="M710" s="49"/>
      <c r="N710" s="49"/>
      <c r="O710" s="12"/>
      <c r="P710" s="12"/>
      <c r="Q710" s="12"/>
    </row>
    <row r="711" spans="2:17" s="1" customFormat="1" x14ac:dyDescent="0.4">
      <c r="B711" s="12"/>
      <c r="C711" s="42"/>
      <c r="D711" s="12"/>
      <c r="E711" s="12"/>
      <c r="F711" s="12"/>
      <c r="G711" s="12"/>
      <c r="H711" s="12"/>
      <c r="I711" s="12"/>
      <c r="J711" s="12"/>
      <c r="K711" s="12"/>
      <c r="L711" s="12"/>
      <c r="M711" s="49"/>
      <c r="N711" s="49"/>
      <c r="O711" s="12"/>
      <c r="P711" s="12"/>
      <c r="Q711" s="12"/>
    </row>
    <row r="712" spans="2:17" s="1" customFormat="1" x14ac:dyDescent="0.4">
      <c r="B712" s="12"/>
      <c r="C712" s="42"/>
      <c r="D712" s="12"/>
      <c r="E712" s="12"/>
      <c r="F712" s="12"/>
      <c r="G712" s="12"/>
      <c r="H712" s="12"/>
      <c r="I712" s="12"/>
      <c r="J712" s="12"/>
      <c r="K712" s="12"/>
      <c r="L712" s="12"/>
      <c r="M712" s="49"/>
      <c r="N712" s="49"/>
      <c r="O712" s="12"/>
      <c r="P712" s="12"/>
      <c r="Q712" s="12"/>
    </row>
    <row r="713" spans="2:17" s="1" customFormat="1" x14ac:dyDescent="0.4">
      <c r="B713" s="12"/>
      <c r="C713" s="42"/>
      <c r="D713" s="12"/>
      <c r="E713" s="12"/>
      <c r="F713" s="12"/>
      <c r="G713" s="12"/>
      <c r="H713" s="12"/>
      <c r="I713" s="12"/>
      <c r="J713" s="12"/>
      <c r="K713" s="12"/>
      <c r="L713" s="12"/>
      <c r="M713" s="49"/>
      <c r="N713" s="49"/>
      <c r="O713" s="12"/>
      <c r="P713" s="12"/>
      <c r="Q713" s="12"/>
    </row>
    <row r="714" spans="2:17" s="1" customFormat="1" x14ac:dyDescent="0.4">
      <c r="B714" s="12"/>
      <c r="C714" s="42"/>
      <c r="D714" s="12"/>
      <c r="E714" s="12"/>
      <c r="F714" s="12"/>
      <c r="G714" s="12"/>
      <c r="H714" s="12"/>
      <c r="I714" s="12"/>
      <c r="J714" s="12"/>
      <c r="K714" s="12"/>
      <c r="L714" s="12"/>
      <c r="M714" s="49"/>
      <c r="N714" s="49"/>
      <c r="O714" s="12"/>
      <c r="P714" s="12"/>
      <c r="Q714" s="12"/>
    </row>
    <row r="715" spans="2:17" s="1" customFormat="1" x14ac:dyDescent="0.4">
      <c r="B715" s="12"/>
      <c r="C715" s="42"/>
      <c r="D715" s="12"/>
      <c r="E715" s="12"/>
      <c r="F715" s="12"/>
      <c r="G715" s="12"/>
      <c r="H715" s="12"/>
      <c r="I715" s="12"/>
      <c r="J715" s="12"/>
      <c r="K715" s="12"/>
      <c r="L715" s="12"/>
      <c r="M715" s="49"/>
      <c r="N715" s="49"/>
      <c r="O715" s="12"/>
      <c r="P715" s="12"/>
      <c r="Q715" s="12"/>
    </row>
    <row r="716" spans="2:17" s="1" customFormat="1" x14ac:dyDescent="0.4">
      <c r="B716" s="12"/>
      <c r="C716" s="42"/>
      <c r="D716" s="12"/>
      <c r="E716" s="12"/>
      <c r="F716" s="12"/>
      <c r="G716" s="12"/>
      <c r="H716" s="12"/>
      <c r="I716" s="12"/>
      <c r="J716" s="12"/>
      <c r="K716" s="12"/>
      <c r="L716" s="12"/>
      <c r="M716" s="49"/>
      <c r="N716" s="49"/>
      <c r="O716" s="12"/>
      <c r="P716" s="12"/>
      <c r="Q716" s="12"/>
    </row>
    <row r="717" spans="2:17" s="1" customFormat="1" x14ac:dyDescent="0.4">
      <c r="B717" s="12"/>
      <c r="C717" s="42"/>
      <c r="D717" s="12"/>
      <c r="E717" s="12"/>
      <c r="F717" s="12"/>
      <c r="G717" s="12"/>
      <c r="H717" s="12"/>
      <c r="I717" s="12"/>
      <c r="J717" s="12"/>
      <c r="K717" s="12"/>
      <c r="L717" s="12"/>
      <c r="M717" s="49"/>
      <c r="N717" s="49"/>
      <c r="O717" s="12"/>
      <c r="P717" s="12"/>
      <c r="Q717" s="12"/>
    </row>
    <row r="718" spans="2:17" s="1" customFormat="1" x14ac:dyDescent="0.4">
      <c r="B718" s="12"/>
      <c r="C718" s="42"/>
      <c r="D718" s="12"/>
      <c r="E718" s="12"/>
      <c r="F718" s="12"/>
      <c r="G718" s="12"/>
      <c r="H718" s="12"/>
      <c r="I718" s="12"/>
      <c r="J718" s="12"/>
      <c r="K718" s="12"/>
      <c r="L718" s="12"/>
      <c r="M718" s="49"/>
      <c r="N718" s="49"/>
      <c r="O718" s="12"/>
      <c r="P718" s="12"/>
      <c r="Q718" s="12"/>
    </row>
    <row r="719" spans="2:17" s="1" customFormat="1" x14ac:dyDescent="0.4">
      <c r="B719" s="12"/>
      <c r="C719" s="42"/>
      <c r="D719" s="12"/>
      <c r="E719" s="12"/>
      <c r="F719" s="12"/>
      <c r="G719" s="12"/>
      <c r="H719" s="12"/>
      <c r="I719" s="12"/>
      <c r="J719" s="12"/>
      <c r="K719" s="12"/>
      <c r="L719" s="12"/>
      <c r="M719" s="49"/>
      <c r="N719" s="49"/>
      <c r="O719" s="12"/>
      <c r="P719" s="12"/>
      <c r="Q719" s="12"/>
    </row>
    <row r="720" spans="2:17" s="1" customFormat="1" x14ac:dyDescent="0.4">
      <c r="B720" s="12"/>
      <c r="C720" s="42"/>
      <c r="D720" s="12"/>
      <c r="E720" s="12"/>
      <c r="F720" s="12"/>
      <c r="G720" s="12"/>
      <c r="H720" s="12"/>
      <c r="I720" s="12"/>
      <c r="J720" s="12"/>
      <c r="K720" s="12"/>
      <c r="L720" s="12"/>
      <c r="M720" s="49"/>
      <c r="N720" s="49"/>
      <c r="O720" s="12"/>
      <c r="P720" s="12"/>
      <c r="Q720" s="12"/>
    </row>
    <row r="721" spans="2:17" s="1" customFormat="1" x14ac:dyDescent="0.4">
      <c r="B721" s="12"/>
      <c r="C721" s="42"/>
      <c r="D721" s="12"/>
      <c r="E721" s="12"/>
      <c r="F721" s="12"/>
      <c r="G721" s="12"/>
      <c r="H721" s="12"/>
      <c r="I721" s="12"/>
      <c r="J721" s="12"/>
      <c r="K721" s="12"/>
      <c r="L721" s="12"/>
      <c r="M721" s="49"/>
      <c r="N721" s="49"/>
      <c r="O721" s="12"/>
      <c r="P721" s="12"/>
      <c r="Q721" s="12"/>
    </row>
    <row r="722" spans="2:17" s="1" customFormat="1" x14ac:dyDescent="0.4">
      <c r="B722" s="12"/>
      <c r="C722" s="42"/>
      <c r="D722" s="12"/>
      <c r="E722" s="12"/>
      <c r="F722" s="12"/>
      <c r="G722" s="12"/>
      <c r="H722" s="12"/>
      <c r="I722" s="12"/>
      <c r="J722" s="12"/>
      <c r="K722" s="12"/>
      <c r="L722" s="12"/>
      <c r="M722" s="49"/>
      <c r="N722" s="49"/>
      <c r="O722" s="12"/>
      <c r="P722" s="12"/>
      <c r="Q722" s="12"/>
    </row>
    <row r="723" spans="2:17" s="1" customFormat="1" x14ac:dyDescent="0.4">
      <c r="B723" s="12"/>
      <c r="C723" s="42"/>
      <c r="D723" s="12"/>
      <c r="E723" s="12"/>
      <c r="F723" s="12"/>
      <c r="G723" s="12"/>
      <c r="H723" s="12"/>
      <c r="I723" s="12"/>
      <c r="J723" s="12"/>
      <c r="K723" s="12"/>
      <c r="L723" s="12"/>
      <c r="M723" s="49"/>
      <c r="N723" s="49"/>
      <c r="O723" s="12"/>
      <c r="P723" s="12"/>
      <c r="Q723" s="12"/>
    </row>
    <row r="724" spans="2:17" s="1" customFormat="1" x14ac:dyDescent="0.4">
      <c r="B724" s="12"/>
      <c r="C724" s="42"/>
      <c r="D724" s="12"/>
      <c r="E724" s="12"/>
      <c r="F724" s="12"/>
      <c r="G724" s="12"/>
      <c r="H724" s="12"/>
      <c r="I724" s="12"/>
      <c r="J724" s="12"/>
      <c r="K724" s="12"/>
      <c r="L724" s="12"/>
      <c r="M724" s="49"/>
      <c r="N724" s="49"/>
      <c r="O724" s="12"/>
      <c r="P724" s="12"/>
      <c r="Q724" s="12"/>
    </row>
    <row r="725" spans="2:17" s="1" customFormat="1" x14ac:dyDescent="0.4">
      <c r="B725" s="12"/>
      <c r="C725" s="42"/>
      <c r="D725" s="12"/>
      <c r="E725" s="12"/>
      <c r="F725" s="12"/>
      <c r="G725" s="12"/>
      <c r="H725" s="12"/>
      <c r="I725" s="12"/>
      <c r="J725" s="12"/>
      <c r="K725" s="12"/>
      <c r="L725" s="12"/>
      <c r="M725" s="49"/>
      <c r="N725" s="49"/>
      <c r="O725" s="12"/>
      <c r="P725" s="12"/>
      <c r="Q725" s="12"/>
    </row>
    <row r="726" spans="2:17" s="1" customFormat="1" x14ac:dyDescent="0.4">
      <c r="B726" s="12"/>
      <c r="C726" s="42"/>
      <c r="D726" s="12"/>
      <c r="E726" s="12"/>
      <c r="F726" s="12"/>
      <c r="G726" s="12"/>
      <c r="H726" s="12"/>
      <c r="I726" s="12"/>
      <c r="J726" s="12"/>
      <c r="K726" s="12"/>
      <c r="L726" s="12"/>
      <c r="M726" s="49"/>
      <c r="N726" s="49"/>
      <c r="O726" s="12"/>
      <c r="P726" s="12"/>
      <c r="Q726" s="12"/>
    </row>
    <row r="727" spans="2:17" s="1" customFormat="1" x14ac:dyDescent="0.4">
      <c r="B727" s="12"/>
      <c r="C727" s="42"/>
      <c r="D727" s="12"/>
      <c r="E727" s="12"/>
      <c r="F727" s="12"/>
      <c r="G727" s="12"/>
      <c r="H727" s="12"/>
      <c r="I727" s="12"/>
      <c r="J727" s="12"/>
      <c r="K727" s="12"/>
      <c r="L727" s="12"/>
      <c r="M727" s="49"/>
      <c r="N727" s="49"/>
      <c r="O727" s="12"/>
      <c r="P727" s="12"/>
      <c r="Q727" s="12"/>
    </row>
    <row r="728" spans="2:17" s="1" customFormat="1" x14ac:dyDescent="0.4">
      <c r="B728" s="12"/>
      <c r="C728" s="42"/>
      <c r="D728" s="12"/>
      <c r="E728" s="12"/>
      <c r="F728" s="12"/>
      <c r="G728" s="12"/>
      <c r="H728" s="12"/>
      <c r="I728" s="12"/>
      <c r="J728" s="12"/>
      <c r="K728" s="12"/>
      <c r="L728" s="12"/>
      <c r="M728" s="49"/>
      <c r="N728" s="49"/>
      <c r="O728" s="12"/>
      <c r="P728" s="12"/>
      <c r="Q728" s="12"/>
    </row>
    <row r="729" spans="2:17" s="1" customFormat="1" x14ac:dyDescent="0.4">
      <c r="B729" s="12"/>
      <c r="C729" s="42"/>
      <c r="D729" s="12"/>
      <c r="E729" s="12"/>
      <c r="F729" s="12"/>
      <c r="G729" s="12"/>
      <c r="H729" s="12"/>
      <c r="I729" s="12"/>
      <c r="J729" s="12"/>
      <c r="K729" s="12"/>
      <c r="L729" s="12"/>
      <c r="M729" s="49"/>
      <c r="N729" s="49"/>
      <c r="O729" s="12"/>
      <c r="P729" s="12"/>
      <c r="Q729" s="12"/>
    </row>
    <row r="730" spans="2:17" s="1" customFormat="1" x14ac:dyDescent="0.4">
      <c r="B730" s="12"/>
      <c r="C730" s="42"/>
      <c r="D730" s="12"/>
      <c r="E730" s="12"/>
      <c r="F730" s="12"/>
      <c r="G730" s="12"/>
      <c r="H730" s="12"/>
      <c r="I730" s="12"/>
      <c r="J730" s="12"/>
      <c r="K730" s="12"/>
      <c r="L730" s="12"/>
      <c r="M730" s="49"/>
      <c r="N730" s="49"/>
      <c r="O730" s="12"/>
      <c r="P730" s="12"/>
      <c r="Q730" s="12"/>
    </row>
    <row r="731" spans="2:17" s="1" customFormat="1" x14ac:dyDescent="0.4">
      <c r="B731" s="12"/>
      <c r="C731" s="42"/>
      <c r="D731" s="12"/>
      <c r="E731" s="12"/>
      <c r="F731" s="12"/>
      <c r="G731" s="12"/>
      <c r="H731" s="12"/>
      <c r="I731" s="12"/>
      <c r="J731" s="12"/>
      <c r="K731" s="12"/>
      <c r="L731" s="12"/>
      <c r="M731" s="49"/>
      <c r="N731" s="49"/>
      <c r="O731" s="12"/>
      <c r="P731" s="12"/>
      <c r="Q731" s="12"/>
    </row>
    <row r="732" spans="2:17" s="1" customFormat="1" x14ac:dyDescent="0.4">
      <c r="B732" s="12"/>
      <c r="C732" s="42"/>
      <c r="D732" s="12"/>
      <c r="E732" s="12"/>
      <c r="F732" s="12"/>
      <c r="G732" s="12"/>
      <c r="H732" s="12"/>
      <c r="I732" s="12"/>
      <c r="J732" s="12"/>
      <c r="K732" s="12"/>
      <c r="L732" s="12"/>
      <c r="M732" s="49"/>
      <c r="N732" s="49"/>
      <c r="O732" s="12"/>
      <c r="P732" s="12"/>
      <c r="Q732" s="12"/>
    </row>
    <row r="733" spans="2:17" s="1" customFormat="1" x14ac:dyDescent="0.4">
      <c r="B733" s="12"/>
      <c r="C733" s="42"/>
      <c r="D733" s="12"/>
      <c r="E733" s="12"/>
      <c r="F733" s="12"/>
      <c r="G733" s="12"/>
      <c r="H733" s="12"/>
      <c r="I733" s="12"/>
      <c r="J733" s="12"/>
      <c r="K733" s="12"/>
      <c r="L733" s="12"/>
      <c r="M733" s="49"/>
      <c r="N733" s="49"/>
      <c r="O733" s="12"/>
      <c r="P733" s="12"/>
      <c r="Q733" s="12"/>
    </row>
    <row r="734" spans="2:17" s="1" customFormat="1" x14ac:dyDescent="0.4">
      <c r="B734" s="12"/>
      <c r="C734" s="42"/>
      <c r="D734" s="12"/>
      <c r="E734" s="12"/>
      <c r="F734" s="12"/>
      <c r="G734" s="12"/>
      <c r="H734" s="12"/>
      <c r="I734" s="12"/>
      <c r="J734" s="12"/>
      <c r="K734" s="12"/>
      <c r="L734" s="12"/>
      <c r="M734" s="49"/>
      <c r="N734" s="49"/>
      <c r="O734" s="12"/>
      <c r="P734" s="12"/>
      <c r="Q734" s="12"/>
    </row>
    <row r="735" spans="2:17" s="1" customFormat="1" x14ac:dyDescent="0.4">
      <c r="B735" s="12"/>
      <c r="C735" s="42"/>
      <c r="D735" s="12"/>
      <c r="E735" s="12"/>
      <c r="F735" s="12"/>
      <c r="G735" s="12"/>
      <c r="H735" s="12"/>
      <c r="I735" s="12"/>
      <c r="J735" s="12"/>
      <c r="K735" s="12"/>
      <c r="L735" s="12"/>
      <c r="M735" s="49"/>
      <c r="N735" s="49"/>
      <c r="O735" s="12"/>
      <c r="P735" s="12"/>
      <c r="Q735" s="12"/>
    </row>
    <row r="736" spans="2:17" s="1" customFormat="1" x14ac:dyDescent="0.4">
      <c r="B736" s="12"/>
      <c r="C736" s="42"/>
      <c r="D736" s="12"/>
      <c r="E736" s="12"/>
      <c r="F736" s="12"/>
      <c r="G736" s="12"/>
      <c r="H736" s="12"/>
      <c r="I736" s="12"/>
      <c r="J736" s="12"/>
      <c r="K736" s="12"/>
      <c r="L736" s="12"/>
      <c r="M736" s="49"/>
      <c r="N736" s="49"/>
      <c r="O736" s="12"/>
      <c r="P736" s="12"/>
      <c r="Q736" s="12"/>
    </row>
    <row r="737" spans="2:17" s="1" customFormat="1" x14ac:dyDescent="0.4">
      <c r="B737" s="12"/>
      <c r="C737" s="42"/>
      <c r="D737" s="12"/>
      <c r="E737" s="12"/>
      <c r="F737" s="12"/>
      <c r="G737" s="12"/>
      <c r="H737" s="12"/>
      <c r="I737" s="12"/>
      <c r="J737" s="12"/>
      <c r="K737" s="12"/>
      <c r="L737" s="12"/>
      <c r="M737" s="49"/>
      <c r="N737" s="49"/>
      <c r="O737" s="12"/>
      <c r="P737" s="12"/>
      <c r="Q737" s="12"/>
    </row>
    <row r="738" spans="2:17" s="1" customFormat="1" x14ac:dyDescent="0.4">
      <c r="B738" s="12"/>
      <c r="C738" s="42"/>
      <c r="D738" s="12"/>
      <c r="E738" s="12"/>
      <c r="F738" s="12"/>
      <c r="G738" s="12"/>
      <c r="H738" s="12"/>
      <c r="I738" s="12"/>
      <c r="J738" s="12"/>
      <c r="K738" s="12"/>
      <c r="L738" s="12"/>
      <c r="M738" s="49"/>
      <c r="N738" s="49"/>
      <c r="O738" s="12"/>
      <c r="P738" s="12"/>
      <c r="Q738" s="12"/>
    </row>
    <row r="739" spans="2:17" s="1" customFormat="1" x14ac:dyDescent="0.4">
      <c r="B739" s="12"/>
      <c r="C739" s="42"/>
      <c r="D739" s="12"/>
      <c r="E739" s="12"/>
      <c r="F739" s="12"/>
      <c r="G739" s="12"/>
      <c r="H739" s="12"/>
      <c r="I739" s="12"/>
      <c r="J739" s="12"/>
      <c r="K739" s="12"/>
      <c r="L739" s="12"/>
      <c r="M739" s="49"/>
      <c r="N739" s="49"/>
      <c r="O739" s="12"/>
      <c r="P739" s="12"/>
      <c r="Q739" s="12"/>
    </row>
    <row r="740" spans="2:17" s="1" customFormat="1" x14ac:dyDescent="0.4">
      <c r="B740" s="12"/>
      <c r="C740" s="42"/>
      <c r="D740" s="12"/>
      <c r="E740" s="12"/>
      <c r="F740" s="12"/>
      <c r="G740" s="12"/>
      <c r="H740" s="12"/>
      <c r="I740" s="12"/>
      <c r="J740" s="12"/>
      <c r="K740" s="12"/>
      <c r="L740" s="12"/>
      <c r="M740" s="49"/>
      <c r="N740" s="49"/>
      <c r="O740" s="12"/>
      <c r="P740" s="12"/>
      <c r="Q740" s="12"/>
    </row>
    <row r="741" spans="2:17" s="1" customFormat="1" x14ac:dyDescent="0.4">
      <c r="B741" s="12"/>
      <c r="C741" s="42"/>
      <c r="D741" s="12"/>
      <c r="E741" s="12"/>
      <c r="F741" s="12"/>
      <c r="G741" s="12"/>
      <c r="H741" s="12"/>
      <c r="I741" s="12"/>
      <c r="J741" s="12"/>
      <c r="K741" s="12"/>
      <c r="L741" s="12"/>
      <c r="M741" s="49"/>
      <c r="N741" s="49"/>
      <c r="O741" s="12"/>
      <c r="P741" s="12"/>
      <c r="Q741" s="12"/>
    </row>
    <row r="742" spans="2:17" s="1" customFormat="1" x14ac:dyDescent="0.4">
      <c r="B742" s="12"/>
      <c r="C742" s="42"/>
      <c r="D742" s="12"/>
      <c r="E742" s="12"/>
      <c r="F742" s="12"/>
      <c r="G742" s="12"/>
      <c r="H742" s="12"/>
      <c r="I742" s="12"/>
      <c r="J742" s="12"/>
      <c r="K742" s="12"/>
      <c r="L742" s="12"/>
      <c r="M742" s="49"/>
      <c r="N742" s="49"/>
      <c r="O742" s="12"/>
      <c r="P742" s="12"/>
      <c r="Q742" s="12"/>
    </row>
    <row r="743" spans="2:17" s="1" customFormat="1" x14ac:dyDescent="0.4">
      <c r="B743" s="12"/>
      <c r="C743" s="42"/>
      <c r="D743" s="12"/>
      <c r="E743" s="12"/>
      <c r="F743" s="12"/>
      <c r="G743" s="12"/>
      <c r="H743" s="12"/>
      <c r="I743" s="12"/>
      <c r="J743" s="12"/>
      <c r="K743" s="12"/>
      <c r="L743" s="12"/>
      <c r="M743" s="49"/>
      <c r="N743" s="49"/>
      <c r="O743" s="12"/>
      <c r="P743" s="12"/>
      <c r="Q743" s="12"/>
    </row>
    <row r="744" spans="2:17" s="1" customFormat="1" x14ac:dyDescent="0.4">
      <c r="B744" s="12"/>
      <c r="C744" s="42"/>
      <c r="D744" s="12"/>
      <c r="E744" s="12"/>
      <c r="F744" s="12"/>
      <c r="G744" s="12"/>
      <c r="H744" s="12"/>
      <c r="I744" s="12"/>
      <c r="J744" s="12"/>
      <c r="K744" s="12"/>
      <c r="L744" s="12"/>
      <c r="M744" s="49"/>
      <c r="N744" s="49"/>
      <c r="O744" s="12"/>
      <c r="P744" s="12"/>
      <c r="Q744" s="12"/>
    </row>
    <row r="745" spans="2:17" s="1" customFormat="1" x14ac:dyDescent="0.4">
      <c r="B745" s="12"/>
      <c r="C745" s="42"/>
      <c r="D745" s="12"/>
      <c r="E745" s="12"/>
      <c r="F745" s="12"/>
      <c r="G745" s="12"/>
      <c r="H745" s="12"/>
      <c r="I745" s="12"/>
      <c r="J745" s="12"/>
      <c r="K745" s="12"/>
      <c r="L745" s="12"/>
      <c r="M745" s="49"/>
      <c r="N745" s="49"/>
      <c r="O745" s="12"/>
      <c r="P745" s="12"/>
      <c r="Q745" s="12"/>
    </row>
    <row r="746" spans="2:17" s="1" customFormat="1" x14ac:dyDescent="0.4">
      <c r="B746" s="12"/>
      <c r="C746" s="42"/>
      <c r="D746" s="12"/>
      <c r="E746" s="12"/>
      <c r="F746" s="12"/>
      <c r="G746" s="12"/>
      <c r="H746" s="12"/>
      <c r="I746" s="12"/>
      <c r="J746" s="12"/>
      <c r="K746" s="12"/>
      <c r="L746" s="12"/>
      <c r="M746" s="49"/>
      <c r="N746" s="49"/>
      <c r="O746" s="12"/>
      <c r="P746" s="12"/>
      <c r="Q746" s="12"/>
    </row>
    <row r="747" spans="2:17" s="1" customFormat="1" x14ac:dyDescent="0.4">
      <c r="B747" s="12"/>
      <c r="C747" s="42"/>
      <c r="D747" s="12"/>
      <c r="E747" s="12"/>
      <c r="F747" s="12"/>
      <c r="G747" s="12"/>
      <c r="H747" s="12"/>
      <c r="I747" s="12"/>
      <c r="J747" s="12"/>
      <c r="K747" s="12"/>
      <c r="L747" s="12"/>
      <c r="M747" s="49"/>
      <c r="N747" s="49"/>
      <c r="O747" s="12"/>
      <c r="P747" s="12"/>
      <c r="Q747" s="12"/>
    </row>
    <row r="748" spans="2:17" s="1" customFormat="1" x14ac:dyDescent="0.4">
      <c r="B748" s="12"/>
      <c r="C748" s="42"/>
      <c r="D748" s="12"/>
      <c r="E748" s="12"/>
      <c r="F748" s="12"/>
      <c r="G748" s="12"/>
      <c r="H748" s="12"/>
      <c r="I748" s="12"/>
      <c r="J748" s="12"/>
      <c r="K748" s="12"/>
      <c r="L748" s="12"/>
      <c r="M748" s="49"/>
      <c r="N748" s="49"/>
      <c r="O748" s="12"/>
      <c r="P748" s="12"/>
      <c r="Q748" s="12"/>
    </row>
    <row r="749" spans="2:17" s="1" customFormat="1" x14ac:dyDescent="0.4">
      <c r="B749" s="12"/>
      <c r="C749" s="42"/>
      <c r="D749" s="12"/>
      <c r="E749" s="12"/>
      <c r="F749" s="12"/>
      <c r="G749" s="12"/>
      <c r="H749" s="12"/>
      <c r="I749" s="12"/>
      <c r="J749" s="12"/>
      <c r="K749" s="12"/>
      <c r="L749" s="12"/>
      <c r="M749" s="49"/>
      <c r="N749" s="49"/>
      <c r="O749" s="12"/>
      <c r="P749" s="12"/>
      <c r="Q749" s="12"/>
    </row>
    <row r="750" spans="2:17" s="1" customFormat="1" x14ac:dyDescent="0.4">
      <c r="B750" s="12"/>
      <c r="C750" s="42"/>
      <c r="D750" s="12"/>
      <c r="E750" s="12"/>
      <c r="F750" s="12"/>
      <c r="G750" s="12"/>
      <c r="H750" s="12"/>
      <c r="I750" s="12"/>
      <c r="J750" s="12"/>
      <c r="K750" s="12"/>
      <c r="L750" s="12"/>
      <c r="M750" s="49"/>
      <c r="N750" s="49"/>
      <c r="O750" s="12"/>
      <c r="P750" s="12"/>
      <c r="Q750" s="12"/>
    </row>
    <row r="751" spans="2:17" s="1" customFormat="1" x14ac:dyDescent="0.4">
      <c r="B751" s="12"/>
      <c r="C751" s="42"/>
      <c r="D751" s="12"/>
      <c r="E751" s="12"/>
      <c r="F751" s="12"/>
      <c r="G751" s="12"/>
      <c r="H751" s="12"/>
      <c r="I751" s="12"/>
      <c r="J751" s="12"/>
      <c r="K751" s="12"/>
      <c r="L751" s="12"/>
      <c r="M751" s="49"/>
      <c r="N751" s="49"/>
      <c r="O751" s="12"/>
      <c r="P751" s="12"/>
      <c r="Q751" s="12"/>
    </row>
    <row r="752" spans="2:17" s="1" customFormat="1" x14ac:dyDescent="0.4">
      <c r="B752" s="12"/>
      <c r="C752" s="42"/>
      <c r="D752" s="12"/>
      <c r="E752" s="12"/>
      <c r="F752" s="12"/>
      <c r="G752" s="12"/>
      <c r="H752" s="12"/>
      <c r="I752" s="12"/>
      <c r="J752" s="12"/>
      <c r="K752" s="12"/>
      <c r="L752" s="12"/>
      <c r="M752" s="49"/>
      <c r="N752" s="49"/>
      <c r="O752" s="12"/>
      <c r="P752" s="12"/>
      <c r="Q752" s="12"/>
    </row>
    <row r="753" spans="2:17" s="1" customFormat="1" x14ac:dyDescent="0.4">
      <c r="B753" s="12"/>
      <c r="C753" s="42"/>
      <c r="D753" s="12"/>
      <c r="E753" s="12"/>
      <c r="F753" s="12"/>
      <c r="G753" s="12"/>
      <c r="H753" s="12"/>
      <c r="I753" s="12"/>
      <c r="J753" s="12"/>
      <c r="K753" s="12"/>
      <c r="L753" s="12"/>
      <c r="M753" s="49"/>
      <c r="N753" s="49"/>
      <c r="O753" s="12"/>
      <c r="P753" s="12"/>
      <c r="Q753" s="12"/>
    </row>
    <row r="754" spans="2:17" s="1" customFormat="1" x14ac:dyDescent="0.4">
      <c r="B754" s="12"/>
      <c r="C754" s="42"/>
      <c r="D754" s="12"/>
      <c r="E754" s="12"/>
      <c r="F754" s="12"/>
      <c r="G754" s="12"/>
      <c r="H754" s="12"/>
      <c r="I754" s="12"/>
      <c r="J754" s="12"/>
      <c r="K754" s="12"/>
      <c r="L754" s="12"/>
      <c r="M754" s="49"/>
      <c r="N754" s="49"/>
      <c r="O754" s="12"/>
      <c r="P754" s="12"/>
      <c r="Q754" s="12"/>
    </row>
    <row r="755" spans="2:17" s="1" customFormat="1" x14ac:dyDescent="0.4">
      <c r="B755" s="12"/>
      <c r="C755" s="42"/>
      <c r="D755" s="12"/>
      <c r="E755" s="12"/>
      <c r="F755" s="12"/>
      <c r="G755" s="12"/>
      <c r="H755" s="12"/>
      <c r="I755" s="12"/>
      <c r="J755" s="12"/>
      <c r="K755" s="12"/>
      <c r="L755" s="12"/>
      <c r="M755" s="49"/>
      <c r="N755" s="49"/>
      <c r="O755" s="12"/>
      <c r="P755" s="12"/>
      <c r="Q755" s="12"/>
    </row>
    <row r="756" spans="2:17" s="1" customFormat="1" x14ac:dyDescent="0.4">
      <c r="B756" s="12"/>
      <c r="C756" s="42"/>
      <c r="D756" s="12"/>
      <c r="E756" s="12"/>
      <c r="F756" s="12"/>
      <c r="G756" s="12"/>
      <c r="H756" s="12"/>
      <c r="I756" s="12"/>
      <c r="J756" s="12"/>
      <c r="K756" s="12"/>
      <c r="L756" s="12"/>
      <c r="M756" s="49"/>
      <c r="N756" s="49"/>
      <c r="O756" s="12"/>
      <c r="P756" s="12"/>
      <c r="Q756" s="12"/>
    </row>
    <row r="757" spans="2:17" s="1" customFormat="1" x14ac:dyDescent="0.4">
      <c r="B757" s="12"/>
      <c r="C757" s="42"/>
      <c r="D757" s="12"/>
      <c r="E757" s="12"/>
      <c r="F757" s="12"/>
      <c r="G757" s="12"/>
      <c r="H757" s="12"/>
      <c r="I757" s="12"/>
      <c r="J757" s="12"/>
      <c r="K757" s="12"/>
      <c r="L757" s="12"/>
      <c r="M757" s="49"/>
      <c r="N757" s="49"/>
      <c r="O757" s="12"/>
      <c r="P757" s="12"/>
      <c r="Q757" s="12"/>
    </row>
    <row r="758" spans="2:17" s="1" customFormat="1" x14ac:dyDescent="0.4">
      <c r="B758" s="12"/>
      <c r="C758" s="42"/>
      <c r="D758" s="12"/>
      <c r="E758" s="12"/>
      <c r="F758" s="12"/>
      <c r="G758" s="12"/>
      <c r="H758" s="12"/>
      <c r="I758" s="12"/>
      <c r="J758" s="12"/>
      <c r="K758" s="12"/>
      <c r="L758" s="12"/>
      <c r="M758" s="49"/>
      <c r="N758" s="49"/>
      <c r="O758" s="12"/>
      <c r="P758" s="12"/>
      <c r="Q758" s="12"/>
    </row>
    <row r="759" spans="2:17" s="1" customFormat="1" x14ac:dyDescent="0.4">
      <c r="B759" s="12"/>
      <c r="C759" s="42"/>
      <c r="D759" s="12"/>
      <c r="E759" s="12"/>
      <c r="F759" s="12"/>
      <c r="G759" s="12"/>
      <c r="H759" s="12"/>
      <c r="I759" s="12"/>
      <c r="J759" s="12"/>
      <c r="K759" s="12"/>
      <c r="L759" s="12"/>
      <c r="M759" s="49"/>
      <c r="N759" s="49"/>
      <c r="O759" s="12"/>
      <c r="P759" s="12"/>
      <c r="Q759" s="12"/>
    </row>
    <row r="760" spans="2:17" s="1" customFormat="1" x14ac:dyDescent="0.4">
      <c r="B760" s="12"/>
      <c r="C760" s="42"/>
      <c r="D760" s="12"/>
      <c r="E760" s="12"/>
      <c r="F760" s="12"/>
      <c r="G760" s="12"/>
      <c r="H760" s="12"/>
      <c r="I760" s="12"/>
      <c r="J760" s="12"/>
      <c r="K760" s="12"/>
      <c r="L760" s="12"/>
      <c r="M760" s="49"/>
      <c r="N760" s="49"/>
      <c r="O760" s="12"/>
      <c r="P760" s="12"/>
      <c r="Q760" s="12"/>
    </row>
    <row r="761" spans="2:17" s="1" customFormat="1" x14ac:dyDescent="0.4">
      <c r="B761" s="12"/>
      <c r="C761" s="42"/>
      <c r="D761" s="12"/>
      <c r="E761" s="12"/>
      <c r="F761" s="12"/>
      <c r="G761" s="12"/>
      <c r="H761" s="12"/>
      <c r="I761" s="12"/>
      <c r="J761" s="12"/>
      <c r="K761" s="12"/>
      <c r="L761" s="12"/>
      <c r="M761" s="49"/>
      <c r="N761" s="49"/>
      <c r="O761" s="12"/>
      <c r="P761" s="12"/>
      <c r="Q761" s="12"/>
    </row>
    <row r="762" spans="2:17" s="1" customFormat="1" x14ac:dyDescent="0.4">
      <c r="B762" s="12"/>
      <c r="C762" s="42"/>
      <c r="D762" s="12"/>
      <c r="E762" s="12"/>
      <c r="F762" s="12"/>
      <c r="G762" s="12"/>
      <c r="H762" s="12"/>
      <c r="I762" s="12"/>
      <c r="J762" s="12"/>
      <c r="K762" s="12"/>
      <c r="L762" s="12"/>
      <c r="M762" s="49"/>
      <c r="N762" s="49"/>
      <c r="O762" s="12"/>
      <c r="P762" s="12"/>
      <c r="Q762" s="12"/>
    </row>
    <row r="763" spans="2:17" s="1" customFormat="1" x14ac:dyDescent="0.4">
      <c r="B763" s="12"/>
      <c r="C763" s="42"/>
      <c r="D763" s="12"/>
      <c r="E763" s="12"/>
      <c r="F763" s="12"/>
      <c r="G763" s="12"/>
      <c r="H763" s="12"/>
      <c r="I763" s="12"/>
      <c r="J763" s="12"/>
      <c r="K763" s="12"/>
      <c r="L763" s="12"/>
      <c r="M763" s="49"/>
      <c r="N763" s="49"/>
      <c r="O763" s="12"/>
      <c r="P763" s="12"/>
      <c r="Q763" s="12"/>
    </row>
    <row r="764" spans="2:17" s="1" customFormat="1" x14ac:dyDescent="0.4">
      <c r="B764" s="12"/>
      <c r="C764" s="42"/>
      <c r="D764" s="12"/>
      <c r="E764" s="12"/>
      <c r="F764" s="12"/>
      <c r="G764" s="12"/>
      <c r="H764" s="12"/>
      <c r="I764" s="12"/>
      <c r="J764" s="12"/>
      <c r="K764" s="12"/>
      <c r="L764" s="12"/>
      <c r="M764" s="49"/>
      <c r="N764" s="49"/>
      <c r="O764" s="12"/>
      <c r="P764" s="12"/>
      <c r="Q764" s="12"/>
    </row>
    <row r="765" spans="2:17" s="1" customFormat="1" x14ac:dyDescent="0.4">
      <c r="B765" s="12"/>
      <c r="C765" s="42"/>
      <c r="D765" s="12"/>
      <c r="E765" s="12"/>
      <c r="F765" s="12"/>
      <c r="G765" s="12"/>
      <c r="H765" s="12"/>
      <c r="I765" s="12"/>
      <c r="J765" s="12"/>
      <c r="K765" s="12"/>
      <c r="L765" s="12"/>
      <c r="M765" s="49"/>
      <c r="N765" s="49"/>
      <c r="O765" s="12"/>
      <c r="P765" s="12"/>
      <c r="Q765" s="12"/>
    </row>
    <row r="766" spans="2:17" s="1" customFormat="1" x14ac:dyDescent="0.4">
      <c r="B766" s="12"/>
      <c r="C766" s="42"/>
      <c r="D766" s="12"/>
      <c r="E766" s="12"/>
      <c r="F766" s="12"/>
      <c r="G766" s="12"/>
      <c r="H766" s="12"/>
      <c r="I766" s="12"/>
      <c r="J766" s="12"/>
      <c r="K766" s="12"/>
      <c r="L766" s="12"/>
      <c r="M766" s="49"/>
      <c r="N766" s="49"/>
      <c r="O766" s="12"/>
      <c r="P766" s="12"/>
      <c r="Q766" s="12"/>
    </row>
    <row r="767" spans="2:17" s="1" customFormat="1" x14ac:dyDescent="0.4">
      <c r="B767" s="12"/>
      <c r="C767" s="42"/>
      <c r="D767" s="12"/>
      <c r="E767" s="12"/>
      <c r="F767" s="12"/>
      <c r="G767" s="12"/>
      <c r="H767" s="12"/>
      <c r="I767" s="12"/>
      <c r="J767" s="12"/>
      <c r="K767" s="12"/>
      <c r="L767" s="12"/>
      <c r="M767" s="49"/>
      <c r="N767" s="49"/>
      <c r="O767" s="12"/>
      <c r="P767" s="12"/>
      <c r="Q767" s="12"/>
    </row>
    <row r="768" spans="2:17" s="1" customFormat="1" x14ac:dyDescent="0.4">
      <c r="B768" s="12"/>
      <c r="C768" s="42"/>
      <c r="D768" s="12"/>
      <c r="E768" s="12"/>
      <c r="F768" s="12"/>
      <c r="G768" s="12"/>
      <c r="H768" s="12"/>
      <c r="I768" s="12"/>
      <c r="J768" s="12"/>
      <c r="K768" s="12"/>
      <c r="L768" s="12"/>
      <c r="M768" s="49"/>
      <c r="N768" s="49"/>
      <c r="O768" s="12"/>
      <c r="P768" s="12"/>
      <c r="Q768" s="12"/>
    </row>
    <row r="769" spans="2:17" s="1" customFormat="1" x14ac:dyDescent="0.4">
      <c r="B769" s="12"/>
      <c r="C769" s="42"/>
      <c r="D769" s="12"/>
      <c r="E769" s="12"/>
      <c r="F769" s="12"/>
      <c r="G769" s="12"/>
      <c r="H769" s="12"/>
      <c r="I769" s="12"/>
      <c r="J769" s="12"/>
      <c r="K769" s="12"/>
      <c r="L769" s="12"/>
      <c r="M769" s="49"/>
      <c r="N769" s="49"/>
      <c r="O769" s="12"/>
      <c r="P769" s="12"/>
      <c r="Q769" s="12"/>
    </row>
    <row r="770" spans="2:17" s="1" customFormat="1" x14ac:dyDescent="0.4">
      <c r="B770" s="12"/>
      <c r="C770" s="42"/>
      <c r="D770" s="12"/>
      <c r="E770" s="12"/>
      <c r="F770" s="12"/>
      <c r="G770" s="12"/>
      <c r="H770" s="12"/>
      <c r="I770" s="12"/>
      <c r="J770" s="12"/>
      <c r="K770" s="12"/>
      <c r="L770" s="12"/>
      <c r="M770" s="49"/>
      <c r="N770" s="49"/>
      <c r="O770" s="12"/>
      <c r="P770" s="12"/>
      <c r="Q770" s="12"/>
    </row>
    <row r="771" spans="2:17" s="1" customFormat="1" x14ac:dyDescent="0.4">
      <c r="B771" s="12"/>
      <c r="C771" s="42"/>
      <c r="D771" s="12"/>
      <c r="E771" s="12"/>
      <c r="F771" s="12"/>
      <c r="G771" s="12"/>
      <c r="H771" s="12"/>
      <c r="I771" s="12"/>
      <c r="J771" s="12"/>
      <c r="K771" s="12"/>
      <c r="L771" s="12"/>
      <c r="M771" s="49"/>
      <c r="N771" s="49"/>
      <c r="O771" s="12"/>
      <c r="P771" s="12"/>
      <c r="Q771" s="12"/>
    </row>
    <row r="772" spans="2:17" s="1" customFormat="1" x14ac:dyDescent="0.4">
      <c r="B772" s="12"/>
      <c r="C772" s="42"/>
      <c r="D772" s="12"/>
      <c r="E772" s="12"/>
      <c r="F772" s="12"/>
      <c r="G772" s="12"/>
      <c r="H772" s="12"/>
      <c r="I772" s="12"/>
      <c r="J772" s="12"/>
      <c r="K772" s="12"/>
      <c r="L772" s="12"/>
      <c r="M772" s="49"/>
      <c r="N772" s="49"/>
      <c r="O772" s="12"/>
      <c r="P772" s="12"/>
      <c r="Q772" s="12"/>
    </row>
    <row r="773" spans="2:17" s="1" customFormat="1" x14ac:dyDescent="0.4">
      <c r="B773" s="12"/>
      <c r="C773" s="42"/>
      <c r="D773" s="12"/>
      <c r="E773" s="12"/>
      <c r="F773" s="12"/>
      <c r="G773" s="12"/>
      <c r="H773" s="12"/>
      <c r="I773" s="12"/>
      <c r="J773" s="12"/>
      <c r="K773" s="12"/>
      <c r="L773" s="12"/>
      <c r="M773" s="49"/>
      <c r="N773" s="49"/>
      <c r="O773" s="12"/>
      <c r="P773" s="12"/>
      <c r="Q773" s="12"/>
    </row>
    <row r="774" spans="2:17" s="1" customFormat="1" x14ac:dyDescent="0.4">
      <c r="B774" s="12"/>
      <c r="C774" s="42"/>
      <c r="D774" s="12"/>
      <c r="E774" s="12"/>
      <c r="F774" s="12"/>
      <c r="G774" s="12"/>
      <c r="H774" s="12"/>
      <c r="I774" s="12"/>
      <c r="J774" s="12"/>
      <c r="K774" s="12"/>
      <c r="L774" s="12"/>
      <c r="M774" s="49"/>
      <c r="N774" s="49"/>
      <c r="O774" s="12"/>
      <c r="P774" s="12"/>
      <c r="Q774" s="12"/>
    </row>
    <row r="775" spans="2:17" s="1" customFormat="1" x14ac:dyDescent="0.4">
      <c r="B775" s="12"/>
      <c r="C775" s="42"/>
      <c r="D775" s="12"/>
      <c r="E775" s="12"/>
      <c r="F775" s="12"/>
      <c r="G775" s="12"/>
      <c r="H775" s="12"/>
      <c r="I775" s="12"/>
      <c r="J775" s="12"/>
      <c r="K775" s="12"/>
      <c r="L775" s="12"/>
      <c r="M775" s="49"/>
      <c r="N775" s="49"/>
      <c r="O775" s="12"/>
      <c r="P775" s="12"/>
      <c r="Q775" s="12"/>
    </row>
    <row r="776" spans="2:17" s="1" customFormat="1" x14ac:dyDescent="0.4">
      <c r="B776" s="12"/>
      <c r="C776" s="42"/>
      <c r="D776" s="12"/>
      <c r="E776" s="12"/>
      <c r="F776" s="12"/>
      <c r="G776" s="12"/>
      <c r="H776" s="12"/>
      <c r="I776" s="12"/>
      <c r="J776" s="12"/>
      <c r="K776" s="12"/>
      <c r="L776" s="12"/>
      <c r="M776" s="49"/>
      <c r="N776" s="49"/>
      <c r="O776" s="12"/>
      <c r="P776" s="12"/>
      <c r="Q776" s="12"/>
    </row>
    <row r="777" spans="2:17" s="1" customFormat="1" x14ac:dyDescent="0.4">
      <c r="B777" s="12"/>
      <c r="C777" s="42"/>
      <c r="D777" s="12"/>
      <c r="E777" s="12"/>
      <c r="F777" s="12"/>
      <c r="G777" s="12"/>
      <c r="H777" s="12"/>
      <c r="I777" s="12"/>
      <c r="J777" s="12"/>
      <c r="K777" s="12"/>
      <c r="L777" s="12"/>
      <c r="M777" s="49"/>
      <c r="N777" s="49"/>
      <c r="O777" s="12"/>
      <c r="P777" s="12"/>
      <c r="Q777" s="12"/>
    </row>
    <row r="778" spans="2:17" s="1" customFormat="1" x14ac:dyDescent="0.4">
      <c r="B778" s="12"/>
      <c r="C778" s="42"/>
      <c r="D778" s="12"/>
      <c r="E778" s="12"/>
      <c r="F778" s="12"/>
      <c r="G778" s="12"/>
      <c r="H778" s="12"/>
      <c r="I778" s="12"/>
      <c r="J778" s="12"/>
      <c r="K778" s="12"/>
      <c r="L778" s="12"/>
      <c r="M778" s="49"/>
      <c r="N778" s="49"/>
      <c r="O778" s="12"/>
      <c r="P778" s="12"/>
      <c r="Q778" s="12"/>
    </row>
    <row r="779" spans="2:17" s="1" customFormat="1" x14ac:dyDescent="0.4">
      <c r="B779" s="12"/>
      <c r="C779" s="42"/>
      <c r="D779" s="12"/>
      <c r="E779" s="12"/>
      <c r="F779" s="12"/>
      <c r="G779" s="12"/>
      <c r="H779" s="12"/>
      <c r="I779" s="12"/>
      <c r="J779" s="12"/>
      <c r="K779" s="12"/>
      <c r="L779" s="12"/>
      <c r="M779" s="49"/>
      <c r="N779" s="49"/>
      <c r="O779" s="12"/>
      <c r="P779" s="12"/>
      <c r="Q779" s="12"/>
    </row>
    <row r="780" spans="2:17" s="1" customFormat="1" x14ac:dyDescent="0.4">
      <c r="B780" s="12"/>
      <c r="C780" s="42"/>
      <c r="D780" s="12"/>
      <c r="E780" s="12"/>
      <c r="F780" s="12"/>
      <c r="G780" s="12"/>
      <c r="H780" s="12"/>
      <c r="I780" s="12"/>
      <c r="J780" s="12"/>
      <c r="K780" s="12"/>
      <c r="L780" s="12"/>
      <c r="M780" s="49"/>
      <c r="N780" s="49"/>
      <c r="O780" s="12"/>
      <c r="P780" s="12"/>
      <c r="Q780" s="12"/>
    </row>
    <row r="781" spans="2:17" s="1" customFormat="1" x14ac:dyDescent="0.4">
      <c r="B781" s="12"/>
      <c r="C781" s="42"/>
      <c r="D781" s="12"/>
      <c r="E781" s="12"/>
      <c r="F781" s="12"/>
      <c r="G781" s="12"/>
      <c r="H781" s="12"/>
      <c r="I781" s="12"/>
      <c r="J781" s="12"/>
      <c r="K781" s="12"/>
      <c r="L781" s="12"/>
      <c r="M781" s="49"/>
      <c r="N781" s="49"/>
      <c r="O781" s="12"/>
      <c r="P781" s="12"/>
      <c r="Q781" s="12"/>
    </row>
    <row r="782" spans="2:17" s="1" customFormat="1" x14ac:dyDescent="0.4">
      <c r="B782" s="12"/>
      <c r="C782" s="42"/>
      <c r="D782" s="12"/>
      <c r="E782" s="12"/>
      <c r="F782" s="12"/>
      <c r="G782" s="12"/>
      <c r="H782" s="12"/>
      <c r="I782" s="12"/>
      <c r="J782" s="12"/>
      <c r="K782" s="12"/>
      <c r="L782" s="12"/>
      <c r="M782" s="49"/>
      <c r="N782" s="49"/>
      <c r="O782" s="12"/>
      <c r="P782" s="12"/>
      <c r="Q782" s="12"/>
    </row>
    <row r="783" spans="2:17" s="1" customFormat="1" x14ac:dyDescent="0.4">
      <c r="B783" s="12"/>
      <c r="C783" s="42"/>
      <c r="D783" s="12"/>
      <c r="E783" s="12"/>
      <c r="F783" s="12"/>
      <c r="G783" s="12"/>
      <c r="H783" s="12"/>
      <c r="I783" s="12"/>
      <c r="J783" s="12"/>
      <c r="K783" s="12"/>
      <c r="L783" s="12"/>
      <c r="M783" s="49"/>
      <c r="N783" s="49"/>
      <c r="O783" s="12"/>
      <c r="P783" s="12"/>
      <c r="Q783" s="12"/>
    </row>
    <row r="784" spans="2:17" s="1" customFormat="1" x14ac:dyDescent="0.4">
      <c r="B784" s="12"/>
      <c r="C784" s="42"/>
      <c r="D784" s="12"/>
      <c r="E784" s="12"/>
      <c r="F784" s="12"/>
      <c r="G784" s="12"/>
      <c r="H784" s="12"/>
      <c r="I784" s="12"/>
      <c r="J784" s="12"/>
      <c r="K784" s="12"/>
      <c r="L784" s="12"/>
      <c r="M784" s="49"/>
      <c r="N784" s="49"/>
      <c r="O784" s="12"/>
      <c r="P784" s="12"/>
      <c r="Q784" s="12"/>
    </row>
    <row r="785" spans="2:17" s="1" customFormat="1" x14ac:dyDescent="0.4">
      <c r="B785" s="12"/>
      <c r="C785" s="42"/>
      <c r="D785" s="12"/>
      <c r="E785" s="12"/>
      <c r="F785" s="12"/>
      <c r="G785" s="12"/>
      <c r="H785" s="12"/>
      <c r="I785" s="12"/>
      <c r="J785" s="12"/>
      <c r="K785" s="12"/>
      <c r="L785" s="12"/>
      <c r="M785" s="49"/>
      <c r="N785" s="49"/>
      <c r="O785" s="12"/>
      <c r="P785" s="12"/>
      <c r="Q785" s="12"/>
    </row>
    <row r="786" spans="2:17" s="1" customFormat="1" x14ac:dyDescent="0.4">
      <c r="B786" s="12"/>
      <c r="C786" s="42"/>
      <c r="D786" s="12"/>
      <c r="E786" s="12"/>
      <c r="F786" s="12"/>
      <c r="G786" s="12"/>
      <c r="H786" s="12"/>
      <c r="I786" s="12"/>
      <c r="J786" s="12"/>
      <c r="K786" s="12"/>
      <c r="L786" s="12"/>
      <c r="M786" s="49"/>
      <c r="N786" s="49"/>
      <c r="O786" s="12"/>
      <c r="P786" s="12"/>
      <c r="Q786" s="12"/>
    </row>
    <row r="787" spans="2:17" s="1" customFormat="1" x14ac:dyDescent="0.4">
      <c r="B787" s="12"/>
      <c r="C787" s="42"/>
      <c r="D787" s="12"/>
      <c r="E787" s="12"/>
      <c r="F787" s="12"/>
      <c r="G787" s="12"/>
      <c r="H787" s="12"/>
      <c r="I787" s="12"/>
      <c r="J787" s="12"/>
      <c r="K787" s="12"/>
      <c r="L787" s="12"/>
      <c r="M787" s="49"/>
      <c r="N787" s="49"/>
      <c r="O787" s="12"/>
      <c r="P787" s="12"/>
      <c r="Q787" s="12"/>
    </row>
    <row r="788" spans="2:17" s="1" customFormat="1" x14ac:dyDescent="0.4">
      <c r="B788" s="12"/>
      <c r="C788" s="42"/>
      <c r="D788" s="12"/>
      <c r="E788" s="12"/>
      <c r="F788" s="12"/>
      <c r="G788" s="12"/>
      <c r="H788" s="12"/>
      <c r="I788" s="12"/>
      <c r="J788" s="12"/>
      <c r="K788" s="12"/>
      <c r="L788" s="12"/>
      <c r="M788" s="49"/>
      <c r="N788" s="49"/>
      <c r="O788" s="12"/>
      <c r="P788" s="12"/>
      <c r="Q788" s="12"/>
    </row>
    <row r="789" spans="2:17" s="1" customFormat="1" x14ac:dyDescent="0.4">
      <c r="B789" s="12"/>
      <c r="C789" s="42"/>
      <c r="D789" s="12"/>
      <c r="E789" s="12"/>
      <c r="F789" s="12"/>
      <c r="G789" s="12"/>
      <c r="H789" s="12"/>
      <c r="I789" s="12"/>
      <c r="J789" s="12"/>
      <c r="K789" s="12"/>
      <c r="L789" s="12"/>
      <c r="M789" s="49"/>
      <c r="N789" s="49"/>
      <c r="O789" s="12"/>
      <c r="P789" s="12"/>
      <c r="Q789" s="12"/>
    </row>
    <row r="790" spans="2:17" s="1" customFormat="1" x14ac:dyDescent="0.4">
      <c r="B790" s="12"/>
      <c r="C790" s="42"/>
      <c r="D790" s="12"/>
      <c r="E790" s="12"/>
      <c r="F790" s="12"/>
      <c r="G790" s="12"/>
      <c r="H790" s="12"/>
      <c r="I790" s="12"/>
      <c r="J790" s="12"/>
      <c r="K790" s="12"/>
      <c r="L790" s="12"/>
      <c r="M790" s="49"/>
      <c r="N790" s="49"/>
      <c r="O790" s="12"/>
      <c r="P790" s="12"/>
      <c r="Q790" s="12"/>
    </row>
    <row r="791" spans="2:17" s="1" customFormat="1" x14ac:dyDescent="0.4">
      <c r="B791" s="12"/>
      <c r="C791" s="42"/>
      <c r="D791" s="12"/>
      <c r="E791" s="12"/>
      <c r="F791" s="12"/>
      <c r="G791" s="12"/>
      <c r="H791" s="12"/>
      <c r="I791" s="12"/>
      <c r="J791" s="12"/>
      <c r="K791" s="12"/>
      <c r="L791" s="12"/>
      <c r="M791" s="49"/>
      <c r="N791" s="49"/>
      <c r="O791" s="12"/>
      <c r="P791" s="12"/>
      <c r="Q791" s="12"/>
    </row>
    <row r="792" spans="2:17" s="1" customFormat="1" x14ac:dyDescent="0.4">
      <c r="B792" s="12"/>
      <c r="C792" s="42"/>
      <c r="D792" s="12"/>
      <c r="E792" s="12"/>
      <c r="F792" s="12"/>
      <c r="G792" s="12"/>
      <c r="H792" s="12"/>
      <c r="I792" s="12"/>
      <c r="J792" s="12"/>
      <c r="K792" s="12"/>
      <c r="L792" s="12"/>
      <c r="M792" s="49"/>
      <c r="N792" s="49"/>
      <c r="O792" s="12"/>
      <c r="P792" s="12"/>
      <c r="Q792" s="12"/>
    </row>
    <row r="793" spans="2:17" s="1" customFormat="1" x14ac:dyDescent="0.4">
      <c r="B793" s="12"/>
      <c r="C793" s="42"/>
      <c r="D793" s="12"/>
      <c r="E793" s="12"/>
      <c r="F793" s="12"/>
      <c r="G793" s="12"/>
      <c r="H793" s="12"/>
      <c r="I793" s="12"/>
      <c r="J793" s="12"/>
      <c r="K793" s="12"/>
      <c r="L793" s="12"/>
      <c r="M793" s="49"/>
      <c r="N793" s="49"/>
      <c r="O793" s="12"/>
      <c r="P793" s="12"/>
      <c r="Q793" s="12"/>
    </row>
    <row r="794" spans="2:17" s="1" customFormat="1" x14ac:dyDescent="0.4">
      <c r="B794" s="12"/>
      <c r="C794" s="42"/>
      <c r="D794" s="12"/>
      <c r="E794" s="12"/>
      <c r="F794" s="12"/>
      <c r="G794" s="12"/>
      <c r="H794" s="12"/>
      <c r="I794" s="12"/>
      <c r="J794" s="12"/>
      <c r="K794" s="12"/>
      <c r="L794" s="12"/>
      <c r="M794" s="49"/>
      <c r="N794" s="49"/>
      <c r="O794" s="12"/>
      <c r="P794" s="12"/>
      <c r="Q794" s="12"/>
    </row>
    <row r="795" spans="2:17" s="1" customFormat="1" x14ac:dyDescent="0.4">
      <c r="B795" s="12"/>
      <c r="C795" s="42"/>
      <c r="D795" s="12"/>
      <c r="E795" s="12"/>
      <c r="F795" s="12"/>
      <c r="G795" s="12"/>
      <c r="H795" s="12"/>
      <c r="I795" s="12"/>
      <c r="J795" s="12"/>
      <c r="K795" s="12"/>
      <c r="L795" s="12"/>
      <c r="M795" s="49"/>
      <c r="N795" s="49"/>
      <c r="O795" s="12"/>
      <c r="P795" s="12"/>
      <c r="Q795" s="12"/>
    </row>
    <row r="796" spans="2:17" s="1" customFormat="1" x14ac:dyDescent="0.4">
      <c r="B796" s="12"/>
      <c r="C796" s="42"/>
      <c r="D796" s="12"/>
      <c r="E796" s="12"/>
      <c r="F796" s="12"/>
      <c r="G796" s="12"/>
      <c r="H796" s="12"/>
      <c r="I796" s="12"/>
      <c r="J796" s="12"/>
      <c r="K796" s="12"/>
      <c r="L796" s="12"/>
      <c r="M796" s="49"/>
      <c r="N796" s="49"/>
      <c r="O796" s="12"/>
      <c r="P796" s="12"/>
      <c r="Q796" s="12"/>
    </row>
    <row r="797" spans="2:17" s="1" customFormat="1" x14ac:dyDescent="0.4">
      <c r="B797" s="12"/>
      <c r="C797" s="42"/>
      <c r="D797" s="12"/>
      <c r="E797" s="12"/>
      <c r="F797" s="12"/>
      <c r="G797" s="12"/>
      <c r="H797" s="12"/>
      <c r="I797" s="12"/>
      <c r="J797" s="12"/>
      <c r="K797" s="12"/>
      <c r="L797" s="12"/>
      <c r="M797" s="49"/>
      <c r="N797" s="49"/>
      <c r="O797" s="12"/>
      <c r="P797" s="12"/>
      <c r="Q797" s="12"/>
    </row>
    <row r="798" spans="2:17" s="1" customFormat="1" x14ac:dyDescent="0.4">
      <c r="B798" s="12"/>
      <c r="C798" s="42"/>
      <c r="D798" s="12"/>
      <c r="E798" s="12"/>
      <c r="F798" s="12"/>
      <c r="G798" s="12"/>
      <c r="H798" s="12"/>
      <c r="I798" s="12"/>
      <c r="J798" s="12"/>
      <c r="K798" s="12"/>
      <c r="L798" s="12"/>
      <c r="M798" s="49"/>
      <c r="N798" s="49"/>
      <c r="O798" s="12"/>
      <c r="P798" s="12"/>
      <c r="Q798" s="12"/>
    </row>
    <row r="799" spans="2:17" s="1" customFormat="1" x14ac:dyDescent="0.4">
      <c r="B799" s="12"/>
      <c r="C799" s="42"/>
      <c r="D799" s="12"/>
      <c r="E799" s="12"/>
      <c r="F799" s="12"/>
      <c r="G799" s="12"/>
      <c r="H799" s="12"/>
      <c r="I799" s="12"/>
      <c r="J799" s="12"/>
      <c r="K799" s="12"/>
      <c r="L799" s="12"/>
      <c r="M799" s="49"/>
      <c r="N799" s="49"/>
      <c r="O799" s="12"/>
      <c r="P799" s="12"/>
      <c r="Q799" s="12"/>
    </row>
    <row r="800" spans="2:17" s="1" customFormat="1" x14ac:dyDescent="0.4">
      <c r="B800" s="12"/>
      <c r="C800" s="42"/>
      <c r="D800" s="12"/>
      <c r="E800" s="12"/>
      <c r="F800" s="12"/>
      <c r="G800" s="12"/>
      <c r="H800" s="12"/>
      <c r="I800" s="12"/>
      <c r="J800" s="12"/>
      <c r="K800" s="12"/>
      <c r="L800" s="12"/>
      <c r="M800" s="49"/>
      <c r="N800" s="49"/>
      <c r="O800" s="12"/>
      <c r="P800" s="12"/>
      <c r="Q800" s="12"/>
    </row>
    <row r="801" spans="2:17" s="1" customFormat="1" x14ac:dyDescent="0.4">
      <c r="B801" s="12"/>
      <c r="C801" s="42"/>
      <c r="D801" s="12"/>
      <c r="E801" s="12"/>
      <c r="F801" s="12"/>
      <c r="G801" s="12"/>
      <c r="H801" s="12"/>
      <c r="I801" s="12"/>
      <c r="J801" s="12"/>
      <c r="K801" s="12"/>
      <c r="L801" s="12"/>
      <c r="M801" s="49"/>
      <c r="N801" s="49"/>
      <c r="O801" s="12"/>
      <c r="P801" s="12"/>
      <c r="Q801" s="12"/>
    </row>
    <row r="802" spans="2:17" s="1" customFormat="1" x14ac:dyDescent="0.4">
      <c r="B802" s="12"/>
      <c r="C802" s="42"/>
      <c r="D802" s="12"/>
      <c r="E802" s="12"/>
      <c r="F802" s="12"/>
      <c r="G802" s="12"/>
      <c r="H802" s="12"/>
      <c r="I802" s="12"/>
      <c r="J802" s="12"/>
      <c r="K802" s="12"/>
      <c r="L802" s="12"/>
      <c r="M802" s="49"/>
      <c r="N802" s="49"/>
      <c r="O802" s="12"/>
      <c r="P802" s="12"/>
      <c r="Q802" s="12"/>
    </row>
    <row r="803" spans="2:17" s="1" customFormat="1" x14ac:dyDescent="0.4">
      <c r="B803" s="12"/>
      <c r="C803" s="42"/>
      <c r="D803" s="12"/>
      <c r="E803" s="12"/>
      <c r="F803" s="12"/>
      <c r="G803" s="12"/>
      <c r="H803" s="12"/>
      <c r="I803" s="12"/>
      <c r="J803" s="12"/>
      <c r="K803" s="12"/>
      <c r="L803" s="12"/>
      <c r="M803" s="49"/>
      <c r="N803" s="49"/>
      <c r="O803" s="12"/>
      <c r="P803" s="12"/>
      <c r="Q803" s="12"/>
    </row>
    <row r="804" spans="2:17" s="1" customFormat="1" x14ac:dyDescent="0.4">
      <c r="B804" s="12"/>
      <c r="C804" s="42"/>
      <c r="D804" s="12"/>
      <c r="E804" s="12"/>
      <c r="F804" s="12"/>
      <c r="G804" s="12"/>
      <c r="H804" s="12"/>
      <c r="I804" s="12"/>
      <c r="J804" s="12"/>
      <c r="K804" s="12"/>
      <c r="L804" s="12"/>
      <c r="M804" s="49"/>
      <c r="N804" s="49"/>
      <c r="O804" s="12"/>
      <c r="P804" s="12"/>
      <c r="Q804" s="12"/>
    </row>
    <row r="805" spans="2:17" s="1" customFormat="1" x14ac:dyDescent="0.4">
      <c r="B805" s="12"/>
      <c r="C805" s="42"/>
      <c r="D805" s="12"/>
      <c r="E805" s="12"/>
      <c r="F805" s="12"/>
      <c r="G805" s="12"/>
      <c r="H805" s="12"/>
      <c r="I805" s="12"/>
      <c r="J805" s="12"/>
      <c r="K805" s="12"/>
      <c r="L805" s="12"/>
      <c r="M805" s="49"/>
      <c r="N805" s="49"/>
      <c r="O805" s="12"/>
      <c r="P805" s="12"/>
      <c r="Q805" s="12"/>
    </row>
    <row r="806" spans="2:17" s="1" customFormat="1" x14ac:dyDescent="0.4">
      <c r="B806" s="12"/>
      <c r="C806" s="42"/>
      <c r="D806" s="12"/>
      <c r="E806" s="12"/>
      <c r="F806" s="12"/>
      <c r="G806" s="12"/>
      <c r="H806" s="12"/>
      <c r="I806" s="12"/>
      <c r="J806" s="12"/>
      <c r="K806" s="12"/>
      <c r="L806" s="12"/>
      <c r="M806" s="49"/>
      <c r="N806" s="49"/>
      <c r="O806" s="12"/>
      <c r="P806" s="12"/>
      <c r="Q806" s="12"/>
    </row>
    <row r="807" spans="2:17" s="1" customFormat="1" x14ac:dyDescent="0.4">
      <c r="B807" s="12"/>
      <c r="C807" s="42"/>
      <c r="D807" s="12"/>
      <c r="E807" s="12"/>
      <c r="F807" s="12"/>
      <c r="G807" s="12"/>
      <c r="H807" s="12"/>
      <c r="I807" s="12"/>
      <c r="J807" s="12"/>
      <c r="K807" s="12"/>
      <c r="L807" s="12"/>
      <c r="M807" s="49"/>
      <c r="N807" s="49"/>
      <c r="O807" s="12"/>
      <c r="P807" s="12"/>
      <c r="Q807" s="12"/>
    </row>
    <row r="808" spans="2:17" s="1" customFormat="1" x14ac:dyDescent="0.4">
      <c r="B808" s="12"/>
      <c r="C808" s="42"/>
      <c r="D808" s="12"/>
      <c r="E808" s="12"/>
      <c r="F808" s="12"/>
      <c r="G808" s="12"/>
      <c r="H808" s="12"/>
      <c r="I808" s="12"/>
      <c r="J808" s="12"/>
      <c r="K808" s="12"/>
      <c r="L808" s="12"/>
      <c r="M808" s="49"/>
      <c r="N808" s="49"/>
      <c r="O808" s="12"/>
      <c r="P808" s="12"/>
      <c r="Q808" s="12"/>
    </row>
    <row r="809" spans="2:17" s="1" customFormat="1" x14ac:dyDescent="0.4">
      <c r="B809" s="12"/>
      <c r="C809" s="42"/>
      <c r="D809" s="12"/>
      <c r="E809" s="12"/>
      <c r="F809" s="12"/>
      <c r="G809" s="12"/>
      <c r="H809" s="12"/>
      <c r="I809" s="12"/>
      <c r="J809" s="12"/>
      <c r="K809" s="12"/>
      <c r="L809" s="12"/>
      <c r="M809" s="49"/>
      <c r="N809" s="49"/>
      <c r="O809" s="12"/>
      <c r="P809" s="12"/>
      <c r="Q809" s="12"/>
    </row>
    <row r="810" spans="2:17" s="1" customFormat="1" x14ac:dyDescent="0.4">
      <c r="B810" s="12"/>
      <c r="C810" s="42"/>
      <c r="D810" s="12"/>
      <c r="E810" s="12"/>
      <c r="F810" s="12"/>
      <c r="G810" s="12"/>
      <c r="H810" s="12"/>
      <c r="I810" s="12"/>
      <c r="J810" s="12"/>
      <c r="K810" s="12"/>
      <c r="L810" s="12"/>
      <c r="M810" s="49"/>
      <c r="N810" s="49"/>
      <c r="O810" s="12"/>
      <c r="P810" s="12"/>
      <c r="Q810" s="12"/>
    </row>
    <row r="811" spans="2:17" s="1" customFormat="1" x14ac:dyDescent="0.4">
      <c r="B811" s="12"/>
      <c r="C811" s="42"/>
      <c r="D811" s="12"/>
      <c r="E811" s="12"/>
      <c r="F811" s="12"/>
      <c r="G811" s="12"/>
      <c r="H811" s="12"/>
      <c r="I811" s="12"/>
      <c r="J811" s="12"/>
      <c r="K811" s="12"/>
      <c r="L811" s="12"/>
      <c r="M811" s="49"/>
      <c r="N811" s="49"/>
      <c r="O811" s="12"/>
      <c r="P811" s="12"/>
      <c r="Q811" s="12"/>
    </row>
    <row r="812" spans="2:17" s="1" customFormat="1" x14ac:dyDescent="0.4">
      <c r="B812" s="12"/>
      <c r="C812" s="42"/>
      <c r="D812" s="12"/>
      <c r="E812" s="12"/>
      <c r="F812" s="12"/>
      <c r="G812" s="12"/>
      <c r="H812" s="12"/>
      <c r="I812" s="12"/>
      <c r="J812" s="12"/>
      <c r="K812" s="12"/>
      <c r="L812" s="12"/>
      <c r="M812" s="49"/>
      <c r="N812" s="49"/>
      <c r="O812" s="12"/>
      <c r="P812" s="12"/>
      <c r="Q812" s="12"/>
    </row>
    <row r="813" spans="2:17" s="1" customFormat="1" x14ac:dyDescent="0.4">
      <c r="B813" s="12"/>
      <c r="C813" s="42"/>
      <c r="D813" s="12"/>
      <c r="E813" s="12"/>
      <c r="F813" s="12"/>
      <c r="G813" s="12"/>
      <c r="H813" s="12"/>
      <c r="I813" s="12"/>
      <c r="J813" s="12"/>
      <c r="K813" s="12"/>
      <c r="L813" s="12"/>
      <c r="M813" s="49"/>
      <c r="N813" s="49"/>
      <c r="O813" s="12"/>
      <c r="P813" s="12"/>
      <c r="Q813" s="12"/>
    </row>
    <row r="814" spans="2:17" s="1" customFormat="1" x14ac:dyDescent="0.4">
      <c r="B814" s="12"/>
      <c r="C814" s="42"/>
      <c r="D814" s="12"/>
      <c r="E814" s="12"/>
      <c r="F814" s="12"/>
      <c r="G814" s="12"/>
      <c r="H814" s="12"/>
      <c r="I814" s="12"/>
      <c r="J814" s="12"/>
      <c r="K814" s="12"/>
      <c r="L814" s="12"/>
      <c r="M814" s="49"/>
      <c r="N814" s="49"/>
      <c r="O814" s="12"/>
      <c r="P814" s="12"/>
      <c r="Q814" s="12"/>
    </row>
    <row r="815" spans="2:17" s="1" customFormat="1" x14ac:dyDescent="0.4">
      <c r="B815" s="12"/>
      <c r="C815" s="42"/>
      <c r="D815" s="12"/>
      <c r="E815" s="12"/>
      <c r="F815" s="12"/>
      <c r="G815" s="12"/>
      <c r="H815" s="12"/>
      <c r="I815" s="12"/>
      <c r="J815" s="12"/>
      <c r="K815" s="12"/>
      <c r="L815" s="12"/>
      <c r="M815" s="49"/>
      <c r="N815" s="49"/>
      <c r="O815" s="12"/>
      <c r="P815" s="12"/>
      <c r="Q815" s="12"/>
    </row>
    <row r="816" spans="2:17" s="1" customFormat="1" x14ac:dyDescent="0.4">
      <c r="B816" s="12"/>
      <c r="C816" s="42"/>
      <c r="D816" s="12"/>
      <c r="E816" s="12"/>
      <c r="F816" s="12"/>
      <c r="G816" s="12"/>
      <c r="H816" s="12"/>
      <c r="I816" s="12"/>
      <c r="J816" s="12"/>
      <c r="K816" s="12"/>
      <c r="L816" s="12"/>
      <c r="M816" s="49"/>
      <c r="N816" s="49"/>
      <c r="O816" s="12"/>
      <c r="P816" s="12"/>
      <c r="Q816" s="12"/>
    </row>
    <row r="817" spans="2:17" s="1" customFormat="1" x14ac:dyDescent="0.4">
      <c r="B817" s="12"/>
      <c r="C817" s="42"/>
      <c r="D817" s="12"/>
      <c r="E817" s="12"/>
      <c r="F817" s="12"/>
      <c r="G817" s="12"/>
      <c r="H817" s="12"/>
      <c r="I817" s="12"/>
      <c r="J817" s="12"/>
      <c r="K817" s="12"/>
      <c r="L817" s="12"/>
      <c r="M817" s="49"/>
      <c r="N817" s="49"/>
      <c r="O817" s="12"/>
      <c r="P817" s="12"/>
      <c r="Q817" s="12"/>
    </row>
    <row r="818" spans="2:17" s="1" customFormat="1" x14ac:dyDescent="0.4">
      <c r="B818" s="12"/>
      <c r="C818" s="42"/>
      <c r="D818" s="12"/>
      <c r="E818" s="12"/>
      <c r="F818" s="12"/>
      <c r="G818" s="12"/>
      <c r="H818" s="12"/>
      <c r="I818" s="12"/>
      <c r="J818" s="12"/>
      <c r="K818" s="12"/>
      <c r="L818" s="12"/>
      <c r="M818" s="49"/>
      <c r="N818" s="49"/>
      <c r="O818" s="12"/>
      <c r="P818" s="12"/>
      <c r="Q818" s="12"/>
    </row>
    <row r="819" spans="2:17" s="1" customFormat="1" x14ac:dyDescent="0.4">
      <c r="B819" s="12"/>
      <c r="C819" s="42"/>
      <c r="D819" s="12"/>
      <c r="E819" s="12"/>
      <c r="F819" s="12"/>
      <c r="G819" s="12"/>
      <c r="H819" s="12"/>
      <c r="I819" s="12"/>
      <c r="J819" s="12"/>
      <c r="K819" s="12"/>
      <c r="L819" s="12"/>
      <c r="M819" s="49"/>
      <c r="N819" s="49"/>
      <c r="O819" s="12"/>
      <c r="P819" s="12"/>
      <c r="Q819" s="12"/>
    </row>
    <row r="820" spans="2:17" s="1" customFormat="1" x14ac:dyDescent="0.4">
      <c r="B820" s="12"/>
      <c r="C820" s="42"/>
      <c r="D820" s="12"/>
      <c r="E820" s="12"/>
      <c r="F820" s="12"/>
      <c r="G820" s="12"/>
      <c r="H820" s="12"/>
      <c r="I820" s="12"/>
      <c r="J820" s="12"/>
      <c r="K820" s="12"/>
      <c r="L820" s="12"/>
      <c r="M820" s="49"/>
      <c r="N820" s="49"/>
      <c r="O820" s="12"/>
      <c r="P820" s="12"/>
      <c r="Q820" s="12"/>
    </row>
    <row r="821" spans="2:17" s="1" customFormat="1" x14ac:dyDescent="0.4">
      <c r="B821" s="12"/>
      <c r="C821" s="42"/>
      <c r="D821" s="12"/>
      <c r="E821" s="12"/>
      <c r="F821" s="12"/>
      <c r="G821" s="12"/>
      <c r="H821" s="12"/>
      <c r="I821" s="12"/>
      <c r="J821" s="12"/>
      <c r="K821" s="12"/>
      <c r="L821" s="12"/>
      <c r="M821" s="49"/>
      <c r="N821" s="49"/>
      <c r="O821" s="12"/>
      <c r="P821" s="12"/>
      <c r="Q821" s="12"/>
    </row>
    <row r="822" spans="2:17" s="1" customFormat="1" x14ac:dyDescent="0.4">
      <c r="B822" s="12"/>
      <c r="C822" s="42"/>
      <c r="D822" s="12"/>
      <c r="E822" s="12"/>
      <c r="F822" s="12"/>
      <c r="G822" s="12"/>
      <c r="H822" s="12"/>
      <c r="I822" s="12"/>
      <c r="J822" s="12"/>
      <c r="K822" s="12"/>
      <c r="L822" s="12"/>
      <c r="M822" s="49"/>
      <c r="N822" s="49"/>
      <c r="O822" s="12"/>
      <c r="P822" s="12"/>
      <c r="Q822" s="12"/>
    </row>
    <row r="823" spans="2:17" s="1" customFormat="1" x14ac:dyDescent="0.4">
      <c r="B823" s="12"/>
      <c r="C823" s="42"/>
      <c r="D823" s="12"/>
      <c r="E823" s="12"/>
      <c r="F823" s="12"/>
      <c r="G823" s="12"/>
      <c r="H823" s="12"/>
      <c r="I823" s="12"/>
      <c r="J823" s="12"/>
      <c r="K823" s="12"/>
      <c r="L823" s="12"/>
      <c r="M823" s="49"/>
      <c r="N823" s="49"/>
      <c r="O823" s="12"/>
      <c r="P823" s="12"/>
      <c r="Q823" s="12"/>
    </row>
    <row r="824" spans="2:17" s="1" customFormat="1" x14ac:dyDescent="0.4">
      <c r="B824" s="12"/>
      <c r="C824" s="42"/>
      <c r="D824" s="12"/>
      <c r="E824" s="12"/>
      <c r="F824" s="12"/>
      <c r="G824" s="12"/>
      <c r="H824" s="12"/>
      <c r="I824" s="12"/>
      <c r="J824" s="12"/>
      <c r="K824" s="12"/>
      <c r="L824" s="12"/>
      <c r="M824" s="49"/>
      <c r="N824" s="49"/>
      <c r="O824" s="12"/>
      <c r="P824" s="12"/>
      <c r="Q824" s="12"/>
    </row>
    <row r="825" spans="2:17" s="1" customFormat="1" x14ac:dyDescent="0.4">
      <c r="B825" s="12"/>
      <c r="C825" s="42"/>
      <c r="D825" s="12"/>
      <c r="E825" s="12"/>
      <c r="F825" s="12"/>
      <c r="G825" s="12"/>
      <c r="H825" s="12"/>
      <c r="I825" s="12"/>
      <c r="J825" s="12"/>
      <c r="K825" s="12"/>
      <c r="L825" s="12"/>
      <c r="M825" s="49"/>
      <c r="N825" s="49"/>
      <c r="O825" s="12"/>
      <c r="P825" s="12"/>
      <c r="Q825" s="12"/>
    </row>
    <row r="826" spans="2:17" s="1" customFormat="1" x14ac:dyDescent="0.4">
      <c r="B826" s="12"/>
      <c r="C826" s="42"/>
      <c r="D826" s="12"/>
      <c r="E826" s="12"/>
      <c r="F826" s="12"/>
      <c r="G826" s="12"/>
      <c r="H826" s="12"/>
      <c r="I826" s="12"/>
      <c r="J826" s="12"/>
      <c r="K826" s="12"/>
      <c r="L826" s="12"/>
      <c r="M826" s="49"/>
      <c r="N826" s="49"/>
      <c r="O826" s="12"/>
      <c r="P826" s="12"/>
      <c r="Q826" s="12"/>
    </row>
    <row r="827" spans="2:17" s="1" customFormat="1" x14ac:dyDescent="0.4">
      <c r="B827" s="12"/>
      <c r="C827" s="42"/>
      <c r="D827" s="12"/>
      <c r="E827" s="12"/>
      <c r="F827" s="12"/>
      <c r="G827" s="12"/>
      <c r="H827" s="12"/>
      <c r="I827" s="12"/>
      <c r="J827" s="12"/>
      <c r="K827" s="12"/>
      <c r="L827" s="12"/>
      <c r="M827" s="49"/>
      <c r="N827" s="49"/>
      <c r="O827" s="12"/>
      <c r="P827" s="12"/>
      <c r="Q827" s="12"/>
    </row>
    <row r="828" spans="2:17" s="1" customFormat="1" x14ac:dyDescent="0.4">
      <c r="B828" s="12"/>
      <c r="C828" s="42"/>
      <c r="D828" s="12"/>
      <c r="E828" s="12"/>
      <c r="F828" s="12"/>
      <c r="G828" s="12"/>
      <c r="H828" s="12"/>
      <c r="I828" s="12"/>
      <c r="J828" s="12"/>
      <c r="K828" s="12"/>
      <c r="L828" s="12"/>
      <c r="M828" s="49"/>
      <c r="N828" s="49"/>
      <c r="O828" s="12"/>
      <c r="P828" s="12"/>
      <c r="Q828" s="12"/>
    </row>
    <row r="829" spans="2:17" s="1" customFormat="1" x14ac:dyDescent="0.4">
      <c r="B829" s="12"/>
      <c r="C829" s="42"/>
      <c r="D829" s="12"/>
      <c r="E829" s="12"/>
      <c r="F829" s="12"/>
      <c r="G829" s="12"/>
      <c r="H829" s="12"/>
      <c r="I829" s="12"/>
      <c r="J829" s="12"/>
      <c r="K829" s="12"/>
      <c r="L829" s="12"/>
      <c r="M829" s="49"/>
      <c r="N829" s="49"/>
      <c r="O829" s="12"/>
      <c r="P829" s="12"/>
      <c r="Q829" s="12"/>
    </row>
    <row r="830" spans="2:17" s="1" customFormat="1" x14ac:dyDescent="0.4">
      <c r="B830" s="12"/>
      <c r="C830" s="42"/>
      <c r="D830" s="12"/>
      <c r="E830" s="12"/>
      <c r="F830" s="12"/>
      <c r="G830" s="12"/>
      <c r="H830" s="12"/>
      <c r="I830" s="12"/>
      <c r="J830" s="12"/>
      <c r="K830" s="12"/>
      <c r="L830" s="12"/>
      <c r="M830" s="49"/>
      <c r="N830" s="49"/>
      <c r="O830" s="12"/>
      <c r="P830" s="12"/>
      <c r="Q830" s="12"/>
    </row>
    <row r="831" spans="2:17" s="1" customFormat="1" x14ac:dyDescent="0.4">
      <c r="B831" s="12"/>
      <c r="C831" s="42"/>
      <c r="D831" s="12"/>
      <c r="E831" s="12"/>
      <c r="F831" s="12"/>
      <c r="G831" s="12"/>
      <c r="H831" s="12"/>
      <c r="I831" s="12"/>
      <c r="J831" s="12"/>
      <c r="K831" s="12"/>
      <c r="L831" s="12"/>
      <c r="M831" s="49"/>
      <c r="N831" s="49"/>
      <c r="O831" s="12"/>
      <c r="P831" s="12"/>
      <c r="Q831" s="12"/>
    </row>
    <row r="832" spans="2:17" s="1" customFormat="1" x14ac:dyDescent="0.4">
      <c r="B832" s="12"/>
      <c r="C832" s="42"/>
      <c r="D832" s="12"/>
      <c r="E832" s="12"/>
      <c r="F832" s="12"/>
      <c r="G832" s="12"/>
      <c r="H832" s="12"/>
      <c r="I832" s="12"/>
      <c r="J832" s="12"/>
      <c r="K832" s="12"/>
      <c r="L832" s="12"/>
      <c r="M832" s="49"/>
      <c r="N832" s="49"/>
      <c r="O832" s="12"/>
      <c r="P832" s="12"/>
      <c r="Q832" s="12"/>
    </row>
    <row r="833" spans="2:17" s="1" customFormat="1" x14ac:dyDescent="0.4">
      <c r="B833" s="12"/>
      <c r="C833" s="42"/>
      <c r="D833" s="12"/>
      <c r="E833" s="12"/>
      <c r="F833" s="12"/>
      <c r="G833" s="12"/>
      <c r="H833" s="12"/>
      <c r="I833" s="12"/>
      <c r="J833" s="12"/>
      <c r="K833" s="12"/>
      <c r="L833" s="12"/>
      <c r="M833" s="49"/>
      <c r="N833" s="49"/>
      <c r="O833" s="12"/>
      <c r="P833" s="12"/>
      <c r="Q833" s="12"/>
    </row>
    <row r="834" spans="2:17" s="1" customFormat="1" x14ac:dyDescent="0.4">
      <c r="B834" s="12"/>
      <c r="C834" s="42"/>
      <c r="D834" s="12"/>
      <c r="E834" s="12"/>
      <c r="F834" s="12"/>
      <c r="G834" s="12"/>
      <c r="H834" s="12"/>
      <c r="I834" s="12"/>
      <c r="J834" s="12"/>
      <c r="K834" s="12"/>
      <c r="L834" s="12"/>
      <c r="M834" s="49"/>
      <c r="N834" s="49"/>
      <c r="O834" s="12"/>
      <c r="P834" s="12"/>
      <c r="Q834" s="12"/>
    </row>
    <row r="835" spans="2:17" s="1" customFormat="1" x14ac:dyDescent="0.4">
      <c r="B835" s="12"/>
      <c r="C835" s="42"/>
      <c r="D835" s="12"/>
      <c r="E835" s="12"/>
      <c r="F835" s="12"/>
      <c r="G835" s="12"/>
      <c r="H835" s="12"/>
      <c r="I835" s="12"/>
      <c r="J835" s="12"/>
      <c r="K835" s="12"/>
      <c r="L835" s="12"/>
      <c r="M835" s="49"/>
      <c r="N835" s="49"/>
      <c r="O835" s="12"/>
      <c r="P835" s="12"/>
      <c r="Q835" s="12"/>
    </row>
    <row r="836" spans="2:17" s="1" customFormat="1" x14ac:dyDescent="0.4">
      <c r="B836" s="12"/>
      <c r="C836" s="42"/>
      <c r="D836" s="12"/>
      <c r="E836" s="12"/>
      <c r="F836" s="12"/>
      <c r="G836" s="12"/>
      <c r="H836" s="12"/>
      <c r="I836" s="12"/>
      <c r="J836" s="12"/>
      <c r="K836" s="12"/>
      <c r="L836" s="12"/>
      <c r="M836" s="49"/>
      <c r="N836" s="49"/>
      <c r="O836" s="12"/>
      <c r="P836" s="12"/>
      <c r="Q836" s="12"/>
    </row>
    <row r="837" spans="2:17" s="1" customFormat="1" x14ac:dyDescent="0.4">
      <c r="B837" s="12"/>
      <c r="C837" s="42"/>
      <c r="D837" s="12"/>
      <c r="E837" s="12"/>
      <c r="F837" s="12"/>
      <c r="G837" s="12"/>
      <c r="H837" s="12"/>
      <c r="I837" s="12"/>
      <c r="J837" s="12"/>
      <c r="K837" s="12"/>
      <c r="L837" s="12"/>
      <c r="M837" s="49"/>
      <c r="N837" s="49"/>
      <c r="O837" s="12"/>
      <c r="P837" s="12"/>
      <c r="Q837" s="12"/>
    </row>
    <row r="838" spans="2:17" s="1" customFormat="1" x14ac:dyDescent="0.4">
      <c r="B838" s="12"/>
      <c r="C838" s="42"/>
      <c r="D838" s="12"/>
      <c r="E838" s="12"/>
      <c r="F838" s="12"/>
      <c r="G838" s="12"/>
      <c r="H838" s="12"/>
      <c r="I838" s="12"/>
      <c r="J838" s="12"/>
      <c r="K838" s="12"/>
      <c r="L838" s="12"/>
      <c r="M838" s="49"/>
      <c r="N838" s="49"/>
      <c r="O838" s="12"/>
      <c r="P838" s="12"/>
      <c r="Q838" s="12"/>
    </row>
    <row r="839" spans="2:17" s="1" customFormat="1" x14ac:dyDescent="0.4">
      <c r="B839" s="12"/>
      <c r="C839" s="42"/>
      <c r="D839" s="12"/>
      <c r="E839" s="12"/>
      <c r="F839" s="12"/>
      <c r="G839" s="12"/>
      <c r="H839" s="12"/>
      <c r="I839" s="12"/>
      <c r="J839" s="12"/>
      <c r="K839" s="12"/>
      <c r="L839" s="12"/>
      <c r="M839" s="49"/>
      <c r="N839" s="49"/>
      <c r="O839" s="12"/>
      <c r="P839" s="12"/>
      <c r="Q839" s="12"/>
    </row>
    <row r="840" spans="2:17" s="1" customFormat="1" x14ac:dyDescent="0.4">
      <c r="B840" s="12"/>
      <c r="C840" s="42"/>
      <c r="D840" s="12"/>
      <c r="E840" s="12"/>
      <c r="F840" s="12"/>
      <c r="G840" s="12"/>
      <c r="H840" s="12"/>
      <c r="I840" s="12"/>
      <c r="J840" s="12"/>
      <c r="K840" s="12"/>
      <c r="L840" s="12"/>
      <c r="M840" s="49"/>
      <c r="N840" s="49"/>
      <c r="O840" s="12"/>
      <c r="P840" s="12"/>
      <c r="Q840" s="12"/>
    </row>
    <row r="841" spans="2:17" s="1" customFormat="1" x14ac:dyDescent="0.4">
      <c r="B841" s="12"/>
      <c r="C841" s="42"/>
      <c r="D841" s="12"/>
      <c r="E841" s="12"/>
      <c r="F841" s="12"/>
      <c r="G841" s="12"/>
      <c r="H841" s="12"/>
      <c r="I841" s="12"/>
      <c r="J841" s="12"/>
      <c r="K841" s="12"/>
      <c r="L841" s="12"/>
      <c r="M841" s="49"/>
      <c r="N841" s="49"/>
      <c r="O841" s="12"/>
      <c r="P841" s="12"/>
      <c r="Q841" s="12"/>
    </row>
    <row r="842" spans="2:17" s="1" customFormat="1" x14ac:dyDescent="0.4">
      <c r="B842" s="12"/>
      <c r="C842" s="42"/>
      <c r="D842" s="12"/>
      <c r="E842" s="12"/>
      <c r="F842" s="12"/>
      <c r="G842" s="12"/>
      <c r="H842" s="12"/>
      <c r="I842" s="12"/>
      <c r="J842" s="12"/>
      <c r="K842" s="12"/>
      <c r="L842" s="12"/>
      <c r="M842" s="49"/>
      <c r="N842" s="49"/>
      <c r="O842" s="12"/>
      <c r="P842" s="12"/>
      <c r="Q842" s="12"/>
    </row>
    <row r="843" spans="2:17" s="1" customFormat="1" x14ac:dyDescent="0.4">
      <c r="B843" s="12"/>
      <c r="C843" s="42"/>
      <c r="D843" s="12"/>
      <c r="E843" s="12"/>
      <c r="F843" s="12"/>
      <c r="G843" s="12"/>
      <c r="H843" s="12"/>
      <c r="I843" s="12"/>
      <c r="J843" s="12"/>
      <c r="K843" s="12"/>
      <c r="L843" s="12"/>
      <c r="M843" s="49"/>
      <c r="N843" s="49"/>
      <c r="O843" s="12"/>
      <c r="P843" s="12"/>
      <c r="Q843" s="12"/>
    </row>
    <row r="844" spans="2:17" s="1" customFormat="1" x14ac:dyDescent="0.4">
      <c r="B844" s="12"/>
      <c r="C844" s="42"/>
      <c r="D844" s="12"/>
      <c r="E844" s="12"/>
      <c r="F844" s="12"/>
      <c r="G844" s="12"/>
      <c r="H844" s="12"/>
      <c r="I844" s="12"/>
      <c r="J844" s="12"/>
      <c r="K844" s="12"/>
      <c r="L844" s="12"/>
      <c r="M844" s="49"/>
      <c r="N844" s="49"/>
      <c r="O844" s="12"/>
      <c r="P844" s="12"/>
      <c r="Q844" s="12"/>
    </row>
    <row r="845" spans="2:17" s="1" customFormat="1" x14ac:dyDescent="0.4">
      <c r="B845" s="12"/>
      <c r="C845" s="42"/>
      <c r="D845" s="12"/>
      <c r="E845" s="12"/>
      <c r="F845" s="12"/>
      <c r="G845" s="12"/>
      <c r="H845" s="12"/>
      <c r="I845" s="12"/>
      <c r="J845" s="12"/>
      <c r="K845" s="12"/>
      <c r="L845" s="12"/>
      <c r="M845" s="49"/>
      <c r="N845" s="49"/>
      <c r="O845" s="12"/>
      <c r="P845" s="12"/>
      <c r="Q845" s="12"/>
    </row>
    <row r="846" spans="2:17" s="1" customFormat="1" x14ac:dyDescent="0.4">
      <c r="B846" s="12"/>
      <c r="C846" s="42"/>
      <c r="D846" s="12"/>
      <c r="E846" s="12"/>
      <c r="F846" s="12"/>
      <c r="G846" s="12"/>
      <c r="H846" s="12"/>
      <c r="I846" s="12"/>
      <c r="J846" s="12"/>
      <c r="K846" s="12"/>
      <c r="L846" s="12"/>
      <c r="M846" s="49"/>
      <c r="N846" s="49"/>
      <c r="O846" s="12"/>
      <c r="P846" s="12"/>
      <c r="Q846" s="12"/>
    </row>
    <row r="847" spans="2:17" s="1" customFormat="1" x14ac:dyDescent="0.4">
      <c r="B847" s="12"/>
      <c r="C847" s="42"/>
      <c r="D847" s="12"/>
      <c r="E847" s="12"/>
      <c r="F847" s="12"/>
      <c r="G847" s="12"/>
      <c r="H847" s="12"/>
      <c r="I847" s="12"/>
      <c r="J847" s="12"/>
      <c r="K847" s="12"/>
      <c r="L847" s="12"/>
      <c r="M847" s="49"/>
      <c r="N847" s="49"/>
      <c r="O847" s="12"/>
      <c r="P847" s="12"/>
      <c r="Q847" s="12"/>
    </row>
    <row r="848" spans="2:17" s="1" customFormat="1" x14ac:dyDescent="0.4">
      <c r="B848" s="12"/>
      <c r="C848" s="42"/>
      <c r="D848" s="12"/>
      <c r="E848" s="12"/>
      <c r="F848" s="12"/>
      <c r="G848" s="12"/>
      <c r="H848" s="12"/>
      <c r="I848" s="12"/>
      <c r="J848" s="12"/>
      <c r="K848" s="12"/>
      <c r="L848" s="12"/>
      <c r="M848" s="49"/>
      <c r="N848" s="49"/>
      <c r="O848" s="12"/>
      <c r="P848" s="12"/>
      <c r="Q848" s="12"/>
    </row>
    <row r="849" spans="2:17" s="1" customFormat="1" x14ac:dyDescent="0.4">
      <c r="B849" s="12"/>
      <c r="C849" s="42"/>
      <c r="D849" s="12"/>
      <c r="E849" s="12"/>
      <c r="F849" s="12"/>
      <c r="G849" s="12"/>
      <c r="H849" s="12"/>
      <c r="I849" s="12"/>
      <c r="J849" s="12"/>
      <c r="K849" s="12"/>
      <c r="L849" s="12"/>
      <c r="M849" s="49"/>
      <c r="N849" s="49"/>
      <c r="O849" s="12"/>
      <c r="P849" s="12"/>
      <c r="Q849" s="12"/>
    </row>
    <row r="850" spans="2:17" s="1" customFormat="1" x14ac:dyDescent="0.4">
      <c r="B850" s="12"/>
      <c r="C850" s="42"/>
      <c r="D850" s="12"/>
      <c r="E850" s="12"/>
      <c r="F850" s="12"/>
      <c r="G850" s="12"/>
      <c r="H850" s="12"/>
      <c r="I850" s="12"/>
      <c r="J850" s="12"/>
      <c r="K850" s="12"/>
      <c r="L850" s="12"/>
      <c r="M850" s="49"/>
      <c r="N850" s="49"/>
      <c r="O850" s="12"/>
      <c r="P850" s="12"/>
      <c r="Q850" s="12"/>
    </row>
    <row r="851" spans="2:17" s="1" customFormat="1" x14ac:dyDescent="0.4">
      <c r="B851" s="12"/>
      <c r="C851" s="42"/>
      <c r="D851" s="12"/>
      <c r="E851" s="12"/>
      <c r="F851" s="12"/>
      <c r="G851" s="12"/>
      <c r="H851" s="12"/>
      <c r="I851" s="12"/>
      <c r="J851" s="12"/>
      <c r="K851" s="12"/>
      <c r="L851" s="12"/>
      <c r="M851" s="49"/>
      <c r="N851" s="49"/>
      <c r="O851" s="12"/>
      <c r="P851" s="12"/>
      <c r="Q851" s="12"/>
    </row>
    <row r="852" spans="2:17" s="1" customFormat="1" x14ac:dyDescent="0.4">
      <c r="B852" s="12"/>
      <c r="C852" s="42"/>
      <c r="D852" s="12"/>
      <c r="E852" s="12"/>
      <c r="F852" s="12"/>
      <c r="G852" s="12"/>
      <c r="H852" s="12"/>
      <c r="I852" s="12"/>
      <c r="J852" s="12"/>
      <c r="K852" s="12"/>
      <c r="L852" s="12"/>
      <c r="M852" s="49"/>
      <c r="N852" s="49"/>
      <c r="O852" s="12"/>
      <c r="P852" s="12"/>
      <c r="Q852" s="12"/>
    </row>
    <row r="853" spans="2:17" s="1" customFormat="1" x14ac:dyDescent="0.4">
      <c r="B853" s="12"/>
      <c r="C853" s="42"/>
      <c r="D853" s="12"/>
      <c r="E853" s="12"/>
      <c r="F853" s="12"/>
      <c r="G853" s="12"/>
      <c r="H853" s="12"/>
      <c r="I853" s="12"/>
      <c r="J853" s="12"/>
      <c r="K853" s="12"/>
      <c r="L853" s="12"/>
      <c r="M853" s="49"/>
      <c r="N853" s="49"/>
      <c r="O853" s="12"/>
      <c r="P853" s="12"/>
      <c r="Q853" s="12"/>
    </row>
    <row r="854" spans="2:17" s="1" customFormat="1" x14ac:dyDescent="0.4">
      <c r="B854" s="12"/>
      <c r="C854" s="42"/>
      <c r="D854" s="12"/>
      <c r="E854" s="12"/>
      <c r="F854" s="12"/>
      <c r="G854" s="12"/>
      <c r="H854" s="12"/>
      <c r="I854" s="12"/>
      <c r="J854" s="12"/>
      <c r="K854" s="12"/>
      <c r="L854" s="12"/>
      <c r="M854" s="49"/>
      <c r="N854" s="49"/>
      <c r="O854" s="12"/>
      <c r="P854" s="12"/>
      <c r="Q854" s="12"/>
    </row>
    <row r="855" spans="2:17" s="1" customFormat="1" x14ac:dyDescent="0.4">
      <c r="B855" s="12"/>
      <c r="C855" s="42"/>
      <c r="D855" s="12"/>
      <c r="E855" s="12"/>
      <c r="F855" s="12"/>
      <c r="G855" s="12"/>
      <c r="H855" s="12"/>
      <c r="I855" s="12"/>
      <c r="J855" s="12"/>
      <c r="K855" s="12"/>
      <c r="L855" s="12"/>
      <c r="M855" s="49"/>
      <c r="N855" s="49"/>
      <c r="O855" s="12"/>
      <c r="P855" s="12"/>
      <c r="Q855" s="12"/>
    </row>
    <row r="856" spans="2:17" s="1" customFormat="1" x14ac:dyDescent="0.4">
      <c r="B856" s="12"/>
      <c r="C856" s="42"/>
      <c r="D856" s="12"/>
      <c r="E856" s="12"/>
      <c r="F856" s="12"/>
      <c r="G856" s="12"/>
      <c r="H856" s="12"/>
      <c r="I856" s="12"/>
      <c r="J856" s="12"/>
      <c r="K856" s="12"/>
      <c r="L856" s="12"/>
      <c r="M856" s="49"/>
      <c r="N856" s="49"/>
      <c r="O856" s="12"/>
      <c r="P856" s="12"/>
      <c r="Q856" s="12"/>
    </row>
    <row r="857" spans="2:17" s="1" customFormat="1" x14ac:dyDescent="0.4">
      <c r="B857" s="12"/>
      <c r="C857" s="42"/>
      <c r="D857" s="12"/>
      <c r="E857" s="12"/>
      <c r="F857" s="12"/>
      <c r="G857" s="12"/>
      <c r="H857" s="12"/>
      <c r="I857" s="12"/>
      <c r="J857" s="12"/>
      <c r="K857" s="12"/>
      <c r="L857" s="12"/>
      <c r="M857" s="49"/>
      <c r="N857" s="49"/>
      <c r="O857" s="12"/>
      <c r="P857" s="12"/>
      <c r="Q857" s="12"/>
    </row>
    <row r="858" spans="2:17" s="1" customFormat="1" x14ac:dyDescent="0.4">
      <c r="B858" s="12"/>
      <c r="C858" s="42"/>
      <c r="D858" s="12"/>
      <c r="E858" s="12"/>
      <c r="F858" s="12"/>
      <c r="G858" s="12"/>
      <c r="H858" s="12"/>
      <c r="I858" s="12"/>
      <c r="J858" s="12"/>
      <c r="K858" s="12"/>
      <c r="L858" s="12"/>
      <c r="M858" s="49"/>
      <c r="N858" s="49"/>
      <c r="O858" s="12"/>
      <c r="P858" s="12"/>
      <c r="Q858" s="12"/>
    </row>
    <row r="859" spans="2:17" s="1" customFormat="1" x14ac:dyDescent="0.4">
      <c r="B859" s="12"/>
      <c r="C859" s="42"/>
      <c r="D859" s="12"/>
      <c r="E859" s="12"/>
      <c r="F859" s="12"/>
      <c r="G859" s="12"/>
      <c r="H859" s="12"/>
      <c r="I859" s="12"/>
      <c r="J859" s="12"/>
      <c r="K859" s="12"/>
      <c r="L859" s="12"/>
      <c r="M859" s="49"/>
      <c r="N859" s="49"/>
      <c r="O859" s="12"/>
      <c r="P859" s="12"/>
      <c r="Q859" s="12"/>
    </row>
    <row r="860" spans="2:17" s="1" customFormat="1" x14ac:dyDescent="0.4">
      <c r="B860" s="12"/>
      <c r="C860" s="42"/>
      <c r="D860" s="12"/>
      <c r="E860" s="12"/>
      <c r="F860" s="12"/>
      <c r="G860" s="12"/>
      <c r="H860" s="12"/>
      <c r="I860" s="12"/>
      <c r="J860" s="12"/>
      <c r="K860" s="12"/>
      <c r="L860" s="12"/>
      <c r="M860" s="49"/>
      <c r="N860" s="49"/>
      <c r="O860" s="12"/>
      <c r="P860" s="12"/>
      <c r="Q860" s="12"/>
    </row>
    <row r="861" spans="2:17" s="1" customFormat="1" x14ac:dyDescent="0.4">
      <c r="B861" s="12"/>
      <c r="C861" s="42"/>
      <c r="D861" s="12"/>
      <c r="E861" s="12"/>
      <c r="F861" s="12"/>
      <c r="G861" s="12"/>
      <c r="H861" s="12"/>
      <c r="I861" s="12"/>
      <c r="J861" s="12"/>
      <c r="K861" s="12"/>
      <c r="L861" s="12"/>
      <c r="M861" s="49"/>
      <c r="N861" s="49"/>
      <c r="O861" s="12"/>
      <c r="P861" s="12"/>
      <c r="Q861" s="12"/>
    </row>
    <row r="862" spans="2:17" s="1" customFormat="1" x14ac:dyDescent="0.4">
      <c r="B862" s="12"/>
      <c r="C862" s="42"/>
      <c r="D862" s="12"/>
      <c r="E862" s="12"/>
      <c r="F862" s="12"/>
      <c r="G862" s="12"/>
      <c r="H862" s="12"/>
      <c r="I862" s="12"/>
      <c r="J862" s="12"/>
      <c r="K862" s="12"/>
      <c r="L862" s="12"/>
      <c r="M862" s="49"/>
      <c r="N862" s="49"/>
      <c r="O862" s="12"/>
      <c r="P862" s="12"/>
      <c r="Q862" s="12"/>
    </row>
    <row r="863" spans="2:17" s="1" customFormat="1" x14ac:dyDescent="0.4">
      <c r="B863" s="12"/>
      <c r="C863" s="42"/>
      <c r="D863" s="12"/>
      <c r="E863" s="12"/>
      <c r="F863" s="12"/>
      <c r="G863" s="12"/>
      <c r="H863" s="12"/>
      <c r="I863" s="12"/>
      <c r="J863" s="12"/>
      <c r="K863" s="12"/>
      <c r="L863" s="12"/>
      <c r="M863" s="49"/>
      <c r="N863" s="49"/>
      <c r="O863" s="12"/>
      <c r="P863" s="12"/>
      <c r="Q863" s="12"/>
    </row>
    <row r="864" spans="2:17" s="1" customFormat="1" x14ac:dyDescent="0.4">
      <c r="B864" s="12"/>
      <c r="C864" s="42"/>
      <c r="D864" s="12"/>
      <c r="E864" s="12"/>
      <c r="F864" s="12"/>
      <c r="G864" s="12"/>
      <c r="H864" s="12"/>
      <c r="I864" s="12"/>
      <c r="J864" s="12"/>
      <c r="K864" s="12"/>
      <c r="L864" s="12"/>
      <c r="M864" s="49"/>
      <c r="N864" s="49"/>
      <c r="O864" s="12"/>
      <c r="P864" s="12"/>
      <c r="Q864" s="12"/>
    </row>
    <row r="865" spans="2:17" s="1" customFormat="1" x14ac:dyDescent="0.4">
      <c r="B865" s="12"/>
      <c r="C865" s="42"/>
      <c r="D865" s="12"/>
      <c r="E865" s="12"/>
      <c r="F865" s="12"/>
      <c r="G865" s="12"/>
      <c r="H865" s="12"/>
      <c r="I865" s="12"/>
      <c r="J865" s="12"/>
      <c r="K865" s="12"/>
      <c r="L865" s="12"/>
      <c r="M865" s="49"/>
      <c r="N865" s="49"/>
      <c r="O865" s="12"/>
      <c r="P865" s="12"/>
      <c r="Q865" s="12"/>
    </row>
    <row r="866" spans="2:17" s="1" customFormat="1" x14ac:dyDescent="0.4">
      <c r="B866" s="12"/>
      <c r="C866" s="42"/>
      <c r="D866" s="12"/>
      <c r="E866" s="12"/>
      <c r="F866" s="12"/>
      <c r="G866" s="12"/>
      <c r="H866" s="12"/>
      <c r="I866" s="12"/>
      <c r="J866" s="12"/>
      <c r="K866" s="12"/>
      <c r="L866" s="12"/>
      <c r="M866" s="49"/>
      <c r="N866" s="49"/>
      <c r="O866" s="12"/>
      <c r="P866" s="12"/>
      <c r="Q866" s="12"/>
    </row>
    <row r="867" spans="2:17" s="1" customFormat="1" x14ac:dyDescent="0.4">
      <c r="B867" s="12"/>
      <c r="C867" s="42"/>
      <c r="D867" s="12"/>
      <c r="E867" s="12"/>
      <c r="F867" s="12"/>
      <c r="G867" s="12"/>
      <c r="H867" s="12"/>
      <c r="I867" s="12"/>
      <c r="J867" s="12"/>
      <c r="K867" s="12"/>
      <c r="L867" s="12"/>
      <c r="M867" s="49"/>
      <c r="N867" s="49"/>
      <c r="O867" s="12"/>
      <c r="P867" s="12"/>
      <c r="Q867" s="12"/>
    </row>
    <row r="868" spans="2:17" s="1" customFormat="1" x14ac:dyDescent="0.4">
      <c r="B868" s="12"/>
      <c r="C868" s="42"/>
      <c r="D868" s="12"/>
      <c r="E868" s="12"/>
      <c r="F868" s="12"/>
      <c r="G868" s="12"/>
      <c r="H868" s="12"/>
      <c r="I868" s="12"/>
      <c r="J868" s="12"/>
      <c r="K868" s="12"/>
      <c r="L868" s="12"/>
      <c r="M868" s="49"/>
      <c r="N868" s="49"/>
      <c r="O868" s="12"/>
      <c r="P868" s="12"/>
      <c r="Q868" s="12"/>
    </row>
    <row r="869" spans="2:17" s="1" customFormat="1" x14ac:dyDescent="0.4">
      <c r="B869" s="12"/>
      <c r="C869" s="42"/>
      <c r="D869" s="12"/>
      <c r="E869" s="12"/>
      <c r="F869" s="12"/>
      <c r="G869" s="12"/>
      <c r="H869" s="12"/>
      <c r="I869" s="12"/>
      <c r="J869" s="12"/>
      <c r="K869" s="12"/>
      <c r="L869" s="12"/>
      <c r="M869" s="49"/>
      <c r="N869" s="49"/>
      <c r="O869" s="12"/>
      <c r="P869" s="12"/>
      <c r="Q869" s="12"/>
    </row>
    <row r="870" spans="2:17" s="1" customFormat="1" x14ac:dyDescent="0.4">
      <c r="B870" s="12"/>
      <c r="C870" s="42"/>
      <c r="D870" s="12"/>
      <c r="E870" s="12"/>
      <c r="F870" s="12"/>
      <c r="G870" s="12"/>
      <c r="H870" s="12"/>
      <c r="I870" s="12"/>
      <c r="J870" s="12"/>
      <c r="K870" s="12"/>
      <c r="L870" s="12"/>
      <c r="M870" s="49"/>
      <c r="N870" s="49"/>
      <c r="O870" s="12"/>
      <c r="P870" s="12"/>
      <c r="Q870" s="12"/>
    </row>
    <row r="871" spans="2:17" s="1" customFormat="1" x14ac:dyDescent="0.4">
      <c r="B871" s="12"/>
      <c r="C871" s="42"/>
      <c r="D871" s="12"/>
      <c r="E871" s="12"/>
      <c r="F871" s="12"/>
      <c r="G871" s="12"/>
      <c r="H871" s="12"/>
      <c r="I871" s="12"/>
      <c r="J871" s="12"/>
      <c r="K871" s="12"/>
      <c r="L871" s="12"/>
      <c r="M871" s="49"/>
      <c r="N871" s="49"/>
      <c r="O871" s="12"/>
      <c r="P871" s="12"/>
      <c r="Q871" s="12"/>
    </row>
    <row r="872" spans="2:17" s="1" customFormat="1" x14ac:dyDescent="0.4">
      <c r="B872" s="12"/>
      <c r="C872" s="42"/>
      <c r="D872" s="12"/>
      <c r="E872" s="12"/>
      <c r="F872" s="12"/>
      <c r="G872" s="12"/>
      <c r="H872" s="12"/>
      <c r="I872" s="12"/>
      <c r="J872" s="12"/>
      <c r="K872" s="12"/>
      <c r="L872" s="12"/>
      <c r="M872" s="49"/>
      <c r="N872" s="49"/>
      <c r="O872" s="12"/>
      <c r="P872" s="12"/>
      <c r="Q872" s="12"/>
    </row>
    <row r="873" spans="2:17" s="1" customFormat="1" x14ac:dyDescent="0.4">
      <c r="B873" s="12"/>
      <c r="C873" s="42"/>
      <c r="D873" s="12"/>
      <c r="E873" s="12"/>
      <c r="F873" s="12"/>
      <c r="G873" s="12"/>
      <c r="H873" s="12"/>
      <c r="I873" s="12"/>
      <c r="J873" s="12"/>
      <c r="K873" s="12"/>
      <c r="L873" s="12"/>
      <c r="M873" s="49"/>
      <c r="N873" s="49"/>
      <c r="O873" s="12"/>
      <c r="P873" s="12"/>
      <c r="Q873" s="12"/>
    </row>
    <row r="874" spans="2:17" s="1" customFormat="1" x14ac:dyDescent="0.4">
      <c r="B874" s="12"/>
      <c r="C874" s="42"/>
      <c r="D874" s="12"/>
      <c r="E874" s="12"/>
      <c r="F874" s="12"/>
      <c r="G874" s="12"/>
      <c r="H874" s="12"/>
      <c r="I874" s="12"/>
      <c r="J874" s="12"/>
      <c r="K874" s="12"/>
      <c r="L874" s="12"/>
      <c r="M874" s="49"/>
      <c r="N874" s="49"/>
      <c r="O874" s="12"/>
      <c r="P874" s="12"/>
      <c r="Q874" s="12"/>
    </row>
    <row r="875" spans="2:17" s="1" customFormat="1" x14ac:dyDescent="0.4">
      <c r="B875" s="12"/>
      <c r="C875" s="42"/>
      <c r="D875" s="12"/>
      <c r="E875" s="12"/>
      <c r="F875" s="12"/>
      <c r="G875" s="12"/>
      <c r="H875" s="12"/>
      <c r="I875" s="12"/>
      <c r="J875" s="12"/>
      <c r="K875" s="12"/>
      <c r="L875" s="12"/>
      <c r="M875" s="49"/>
      <c r="N875" s="49"/>
      <c r="O875" s="12"/>
      <c r="P875" s="12"/>
      <c r="Q875" s="12"/>
    </row>
    <row r="876" spans="2:17" s="1" customFormat="1" x14ac:dyDescent="0.4">
      <c r="B876" s="12"/>
      <c r="C876" s="42"/>
      <c r="D876" s="12"/>
      <c r="E876" s="12"/>
      <c r="F876" s="12"/>
      <c r="G876" s="12"/>
      <c r="H876" s="12"/>
      <c r="I876" s="12"/>
      <c r="J876" s="12"/>
      <c r="K876" s="12"/>
      <c r="L876" s="12"/>
      <c r="M876" s="49"/>
      <c r="N876" s="49"/>
      <c r="O876" s="12"/>
      <c r="P876" s="12"/>
      <c r="Q876" s="12"/>
    </row>
    <row r="877" spans="2:17" s="1" customFormat="1" x14ac:dyDescent="0.4">
      <c r="B877" s="12"/>
      <c r="C877" s="42"/>
      <c r="D877" s="12"/>
      <c r="E877" s="12"/>
      <c r="F877" s="12"/>
      <c r="G877" s="12"/>
      <c r="H877" s="12"/>
      <c r="I877" s="12"/>
      <c r="J877" s="12"/>
      <c r="K877" s="12"/>
      <c r="L877" s="12"/>
      <c r="M877" s="49"/>
      <c r="N877" s="49"/>
      <c r="O877" s="12"/>
      <c r="P877" s="12"/>
      <c r="Q877" s="12"/>
    </row>
    <row r="878" spans="2:17" s="1" customFormat="1" x14ac:dyDescent="0.4">
      <c r="B878" s="12"/>
      <c r="C878" s="42"/>
      <c r="D878" s="12"/>
      <c r="E878" s="12"/>
      <c r="F878" s="12"/>
      <c r="G878" s="12"/>
      <c r="H878" s="12"/>
      <c r="I878" s="12"/>
      <c r="J878" s="12"/>
      <c r="K878" s="12"/>
      <c r="L878" s="12"/>
      <c r="M878" s="49"/>
      <c r="N878" s="49"/>
      <c r="O878" s="12"/>
      <c r="P878" s="12"/>
      <c r="Q878" s="12"/>
    </row>
    <row r="879" spans="2:17" s="1" customFormat="1" x14ac:dyDescent="0.4">
      <c r="B879" s="12"/>
      <c r="C879" s="42"/>
      <c r="D879" s="12"/>
      <c r="E879" s="12"/>
      <c r="F879" s="12"/>
      <c r="G879" s="12"/>
      <c r="H879" s="12"/>
      <c r="I879" s="12"/>
      <c r="J879" s="12"/>
      <c r="K879" s="12"/>
      <c r="L879" s="12"/>
      <c r="M879" s="49"/>
      <c r="N879" s="49"/>
      <c r="O879" s="12"/>
      <c r="P879" s="12"/>
      <c r="Q879" s="12"/>
    </row>
    <row r="880" spans="2:17" s="1" customFormat="1" x14ac:dyDescent="0.4">
      <c r="B880" s="12"/>
      <c r="C880" s="42"/>
      <c r="D880" s="12"/>
      <c r="E880" s="12"/>
      <c r="F880" s="12"/>
      <c r="G880" s="12"/>
      <c r="H880" s="12"/>
      <c r="I880" s="12"/>
      <c r="J880" s="12"/>
      <c r="K880" s="12"/>
      <c r="L880" s="12"/>
      <c r="M880" s="49"/>
      <c r="N880" s="49"/>
      <c r="O880" s="12"/>
      <c r="P880" s="12"/>
      <c r="Q880" s="12"/>
    </row>
    <row r="881" spans="2:17" s="1" customFormat="1" x14ac:dyDescent="0.4">
      <c r="B881" s="12"/>
      <c r="C881" s="42"/>
      <c r="D881" s="12"/>
      <c r="E881" s="12"/>
      <c r="F881" s="12"/>
      <c r="G881" s="12"/>
      <c r="H881" s="12"/>
      <c r="I881" s="12"/>
      <c r="J881" s="12"/>
      <c r="K881" s="12"/>
      <c r="L881" s="12"/>
      <c r="M881" s="49"/>
      <c r="N881" s="49"/>
      <c r="O881" s="12"/>
      <c r="P881" s="12"/>
      <c r="Q881" s="12"/>
    </row>
    <row r="882" spans="2:17" s="1" customFormat="1" x14ac:dyDescent="0.4">
      <c r="B882" s="12"/>
      <c r="C882" s="42"/>
      <c r="D882" s="12"/>
      <c r="E882" s="12"/>
      <c r="F882" s="12"/>
      <c r="G882" s="12"/>
      <c r="H882" s="12"/>
      <c r="I882" s="12"/>
      <c r="J882" s="12"/>
      <c r="K882" s="12"/>
      <c r="L882" s="12"/>
      <c r="M882" s="49"/>
      <c r="N882" s="49"/>
      <c r="O882" s="12"/>
      <c r="P882" s="12"/>
      <c r="Q882" s="12"/>
    </row>
    <row r="883" spans="2:17" s="1" customFormat="1" x14ac:dyDescent="0.4">
      <c r="B883" s="12"/>
      <c r="C883" s="42"/>
      <c r="D883" s="12"/>
      <c r="E883" s="12"/>
      <c r="F883" s="12"/>
      <c r="G883" s="12"/>
      <c r="H883" s="12"/>
      <c r="I883" s="12"/>
      <c r="J883" s="12"/>
      <c r="K883" s="12"/>
      <c r="L883" s="12"/>
      <c r="M883" s="49"/>
      <c r="N883" s="49"/>
      <c r="O883" s="12"/>
      <c r="P883" s="12"/>
      <c r="Q883" s="12"/>
    </row>
    <row r="884" spans="2:17" s="1" customFormat="1" x14ac:dyDescent="0.4">
      <c r="B884" s="12"/>
      <c r="C884" s="42"/>
      <c r="D884" s="12"/>
      <c r="E884" s="12"/>
      <c r="F884" s="12"/>
      <c r="G884" s="12"/>
      <c r="H884" s="12"/>
      <c r="I884" s="12"/>
      <c r="J884" s="12"/>
      <c r="K884" s="12"/>
      <c r="L884" s="12"/>
      <c r="M884" s="49"/>
      <c r="N884" s="49"/>
      <c r="O884" s="12"/>
      <c r="P884" s="12"/>
      <c r="Q884" s="12"/>
    </row>
    <row r="885" spans="2:17" s="1" customFormat="1" x14ac:dyDescent="0.4">
      <c r="B885" s="12"/>
      <c r="C885" s="42"/>
      <c r="D885" s="12"/>
      <c r="E885" s="12"/>
      <c r="F885" s="12"/>
      <c r="G885" s="12"/>
      <c r="H885" s="12"/>
      <c r="I885" s="12"/>
      <c r="J885" s="12"/>
      <c r="K885" s="12"/>
      <c r="L885" s="12"/>
      <c r="M885" s="49"/>
      <c r="N885" s="49"/>
      <c r="O885" s="12"/>
      <c r="P885" s="12"/>
      <c r="Q885" s="12"/>
    </row>
    <row r="886" spans="2:17" s="1" customFormat="1" x14ac:dyDescent="0.4">
      <c r="B886" s="12"/>
      <c r="C886" s="42"/>
      <c r="D886" s="12"/>
      <c r="E886" s="12"/>
      <c r="F886" s="12"/>
      <c r="G886" s="12"/>
      <c r="H886" s="12"/>
      <c r="I886" s="12"/>
      <c r="J886" s="12"/>
      <c r="K886" s="12"/>
      <c r="L886" s="12"/>
      <c r="M886" s="49"/>
      <c r="N886" s="49"/>
      <c r="O886" s="12"/>
      <c r="P886" s="12"/>
      <c r="Q886" s="12"/>
    </row>
    <row r="887" spans="2:17" s="1" customFormat="1" x14ac:dyDescent="0.4">
      <c r="B887" s="12"/>
      <c r="C887" s="42"/>
      <c r="D887" s="12"/>
      <c r="E887" s="12"/>
      <c r="F887" s="12"/>
      <c r="G887" s="12"/>
      <c r="H887" s="12"/>
      <c r="I887" s="12"/>
      <c r="J887" s="12"/>
      <c r="K887" s="12"/>
      <c r="L887" s="12"/>
      <c r="M887" s="49"/>
      <c r="N887" s="49"/>
      <c r="O887" s="12"/>
      <c r="P887" s="12"/>
      <c r="Q887" s="12"/>
    </row>
    <row r="888" spans="2:17" s="1" customFormat="1" x14ac:dyDescent="0.4">
      <c r="B888" s="12"/>
      <c r="C888" s="42"/>
      <c r="D888" s="12"/>
      <c r="E888" s="12"/>
      <c r="F888" s="12"/>
      <c r="G888" s="12"/>
      <c r="H888" s="12"/>
      <c r="I888" s="12"/>
      <c r="J888" s="12"/>
      <c r="K888" s="12"/>
      <c r="L888" s="12"/>
      <c r="M888" s="49"/>
      <c r="N888" s="49"/>
      <c r="O888" s="12"/>
      <c r="P888" s="12"/>
      <c r="Q888" s="12"/>
    </row>
    <row r="889" spans="2:17" s="1" customFormat="1" x14ac:dyDescent="0.4">
      <c r="B889" s="12"/>
      <c r="C889" s="42"/>
      <c r="D889" s="12"/>
      <c r="E889" s="12"/>
      <c r="F889" s="12"/>
      <c r="G889" s="12"/>
      <c r="H889" s="12"/>
      <c r="I889" s="12"/>
      <c r="J889" s="12"/>
      <c r="K889" s="12"/>
      <c r="L889" s="12"/>
      <c r="M889" s="49"/>
      <c r="N889" s="49"/>
      <c r="O889" s="12"/>
      <c r="P889" s="12"/>
      <c r="Q889" s="12"/>
    </row>
    <row r="890" spans="2:17" s="1" customFormat="1" x14ac:dyDescent="0.4">
      <c r="B890" s="12"/>
      <c r="C890" s="42"/>
      <c r="D890" s="12"/>
      <c r="E890" s="12"/>
      <c r="F890" s="12"/>
      <c r="G890" s="12"/>
      <c r="H890" s="12"/>
      <c r="I890" s="12"/>
      <c r="J890" s="12"/>
      <c r="K890" s="12"/>
      <c r="L890" s="12"/>
      <c r="M890" s="49"/>
      <c r="N890" s="49"/>
      <c r="O890" s="12"/>
      <c r="P890" s="12"/>
      <c r="Q890" s="12"/>
    </row>
    <row r="891" spans="2:17" s="1" customFormat="1" x14ac:dyDescent="0.4">
      <c r="B891" s="12"/>
      <c r="C891" s="42"/>
      <c r="D891" s="12"/>
      <c r="E891" s="12"/>
      <c r="F891" s="12"/>
      <c r="G891" s="12"/>
      <c r="H891" s="12"/>
      <c r="I891" s="12"/>
      <c r="J891" s="12"/>
      <c r="K891" s="12"/>
      <c r="L891" s="12"/>
      <c r="M891" s="49"/>
      <c r="N891" s="49"/>
      <c r="O891" s="12"/>
      <c r="P891" s="12"/>
      <c r="Q891" s="12"/>
    </row>
    <row r="892" spans="2:17" s="1" customFormat="1" x14ac:dyDescent="0.4">
      <c r="B892" s="12"/>
      <c r="C892" s="42"/>
      <c r="D892" s="12"/>
      <c r="E892" s="12"/>
      <c r="F892" s="12"/>
      <c r="G892" s="12"/>
      <c r="H892" s="12"/>
      <c r="I892" s="12"/>
      <c r="J892" s="12"/>
      <c r="K892" s="12"/>
      <c r="L892" s="12"/>
      <c r="M892" s="49"/>
      <c r="N892" s="49"/>
      <c r="O892" s="12"/>
      <c r="P892" s="12"/>
      <c r="Q892" s="12"/>
    </row>
    <row r="893" spans="2:17" s="1" customFormat="1" x14ac:dyDescent="0.4">
      <c r="B893" s="12"/>
      <c r="C893" s="42"/>
      <c r="D893" s="12"/>
      <c r="E893" s="12"/>
      <c r="F893" s="12"/>
      <c r="G893" s="12"/>
      <c r="H893" s="12"/>
      <c r="I893" s="12"/>
      <c r="J893" s="12"/>
      <c r="K893" s="12"/>
      <c r="L893" s="12"/>
      <c r="M893" s="49"/>
      <c r="N893" s="49"/>
      <c r="O893" s="12"/>
      <c r="P893" s="12"/>
      <c r="Q893" s="12"/>
    </row>
    <row r="894" spans="2:17" s="1" customFormat="1" x14ac:dyDescent="0.4">
      <c r="B894" s="12"/>
      <c r="C894" s="42"/>
      <c r="D894" s="12"/>
      <c r="E894" s="12"/>
      <c r="F894" s="12"/>
      <c r="G894" s="12"/>
      <c r="H894" s="12"/>
      <c r="I894" s="12"/>
      <c r="J894" s="12"/>
      <c r="K894" s="12"/>
      <c r="L894" s="12"/>
      <c r="M894" s="49"/>
      <c r="N894" s="49"/>
      <c r="O894" s="12"/>
      <c r="P894" s="12"/>
      <c r="Q894" s="12"/>
    </row>
    <row r="895" spans="2:17" s="1" customFormat="1" x14ac:dyDescent="0.4">
      <c r="B895" s="12"/>
      <c r="C895" s="42"/>
      <c r="D895" s="12"/>
      <c r="E895" s="12"/>
      <c r="F895" s="12"/>
      <c r="G895" s="12"/>
      <c r="H895" s="12"/>
      <c r="I895" s="12"/>
      <c r="J895" s="12"/>
      <c r="K895" s="12"/>
      <c r="L895" s="12"/>
      <c r="M895" s="49"/>
      <c r="N895" s="49"/>
      <c r="O895" s="12"/>
      <c r="P895" s="12"/>
      <c r="Q895" s="12"/>
    </row>
    <row r="896" spans="2:17" s="1" customFormat="1" x14ac:dyDescent="0.4">
      <c r="B896" s="12"/>
      <c r="C896" s="42"/>
      <c r="D896" s="12"/>
      <c r="E896" s="12"/>
      <c r="F896" s="12"/>
      <c r="G896" s="12"/>
      <c r="H896" s="12"/>
      <c r="I896" s="12"/>
      <c r="J896" s="12"/>
      <c r="K896" s="12"/>
      <c r="L896" s="12"/>
      <c r="M896" s="49"/>
      <c r="N896" s="49"/>
      <c r="O896" s="12"/>
      <c r="P896" s="12"/>
      <c r="Q896" s="12"/>
    </row>
    <row r="897" spans="2:17" s="1" customFormat="1" x14ac:dyDescent="0.4">
      <c r="B897" s="12"/>
      <c r="C897" s="42"/>
      <c r="D897" s="12"/>
      <c r="E897" s="12"/>
      <c r="F897" s="12"/>
      <c r="G897" s="12"/>
      <c r="H897" s="12"/>
      <c r="I897" s="12"/>
      <c r="J897" s="12"/>
      <c r="K897" s="12"/>
      <c r="L897" s="12"/>
      <c r="M897" s="49"/>
      <c r="N897" s="49"/>
      <c r="O897" s="12"/>
      <c r="P897" s="12"/>
      <c r="Q897" s="12"/>
    </row>
    <row r="898" spans="2:17" s="1" customFormat="1" x14ac:dyDescent="0.4">
      <c r="B898" s="12"/>
      <c r="C898" s="42"/>
      <c r="D898" s="12"/>
      <c r="E898" s="12"/>
      <c r="F898" s="12"/>
      <c r="G898" s="12"/>
      <c r="H898" s="12"/>
      <c r="I898" s="12"/>
      <c r="J898" s="12"/>
      <c r="K898" s="12"/>
      <c r="L898" s="12"/>
      <c r="M898" s="49"/>
      <c r="N898" s="49"/>
      <c r="O898" s="12"/>
      <c r="P898" s="12"/>
      <c r="Q898" s="12"/>
    </row>
    <row r="899" spans="2:17" s="1" customFormat="1" x14ac:dyDescent="0.4">
      <c r="B899" s="12"/>
      <c r="C899" s="42"/>
      <c r="D899" s="12"/>
      <c r="E899" s="12"/>
      <c r="F899" s="12"/>
      <c r="G899" s="12"/>
      <c r="H899" s="12"/>
      <c r="I899" s="12"/>
      <c r="J899" s="12"/>
      <c r="K899" s="12"/>
      <c r="L899" s="12"/>
      <c r="M899" s="49"/>
      <c r="N899" s="49"/>
      <c r="O899" s="12"/>
      <c r="P899" s="12"/>
      <c r="Q899" s="12"/>
    </row>
    <row r="900" spans="2:17" s="1" customFormat="1" x14ac:dyDescent="0.4">
      <c r="B900" s="12"/>
      <c r="C900" s="42"/>
      <c r="D900" s="12"/>
      <c r="E900" s="12"/>
      <c r="F900" s="12"/>
      <c r="G900" s="12"/>
      <c r="H900" s="12"/>
      <c r="I900" s="12"/>
      <c r="J900" s="12"/>
      <c r="K900" s="12"/>
      <c r="L900" s="12"/>
      <c r="M900" s="49"/>
      <c r="N900" s="49"/>
      <c r="O900" s="12"/>
      <c r="P900" s="12"/>
      <c r="Q900" s="12"/>
    </row>
    <row r="901" spans="2:17" s="1" customFormat="1" x14ac:dyDescent="0.4">
      <c r="B901" s="12"/>
      <c r="C901" s="42"/>
      <c r="D901" s="12"/>
      <c r="E901" s="12"/>
      <c r="F901" s="12"/>
      <c r="G901" s="12"/>
      <c r="H901" s="12"/>
      <c r="I901" s="12"/>
      <c r="J901" s="12"/>
      <c r="K901" s="12"/>
      <c r="L901" s="12"/>
      <c r="M901" s="49"/>
      <c r="N901" s="49"/>
      <c r="O901" s="12"/>
      <c r="P901" s="12"/>
      <c r="Q901" s="12"/>
    </row>
    <row r="902" spans="2:17" s="1" customFormat="1" x14ac:dyDescent="0.4">
      <c r="B902" s="12"/>
      <c r="C902" s="42"/>
      <c r="D902" s="12"/>
      <c r="E902" s="12"/>
      <c r="F902" s="12"/>
      <c r="G902" s="12"/>
      <c r="H902" s="12"/>
      <c r="I902" s="12"/>
      <c r="J902" s="12"/>
      <c r="K902" s="12"/>
      <c r="L902" s="12"/>
      <c r="M902" s="49"/>
      <c r="N902" s="49"/>
      <c r="O902" s="12"/>
      <c r="P902" s="12"/>
      <c r="Q902" s="12"/>
    </row>
    <row r="903" spans="2:17" s="1" customFormat="1" x14ac:dyDescent="0.4">
      <c r="B903" s="12"/>
      <c r="C903" s="42"/>
      <c r="D903" s="12"/>
      <c r="E903" s="12"/>
      <c r="F903" s="12"/>
      <c r="G903" s="12"/>
      <c r="H903" s="12"/>
      <c r="I903" s="12"/>
      <c r="J903" s="12"/>
      <c r="K903" s="12"/>
      <c r="L903" s="12"/>
      <c r="M903" s="49"/>
      <c r="N903" s="49"/>
      <c r="O903" s="12"/>
      <c r="P903" s="12"/>
      <c r="Q903" s="12"/>
    </row>
    <row r="904" spans="2:17" s="1" customFormat="1" x14ac:dyDescent="0.4">
      <c r="B904" s="12"/>
      <c r="C904" s="42"/>
      <c r="D904" s="12"/>
      <c r="E904" s="12"/>
      <c r="F904" s="12"/>
      <c r="G904" s="12"/>
      <c r="H904" s="12"/>
      <c r="I904" s="12"/>
      <c r="J904" s="12"/>
      <c r="K904" s="12"/>
      <c r="L904" s="12"/>
      <c r="M904" s="49"/>
      <c r="N904" s="49"/>
      <c r="O904" s="12"/>
      <c r="P904" s="12"/>
      <c r="Q904" s="12"/>
    </row>
    <row r="905" spans="2:17" s="1" customFormat="1" x14ac:dyDescent="0.4">
      <c r="B905" s="12"/>
      <c r="C905" s="42"/>
      <c r="D905" s="12"/>
      <c r="E905" s="12"/>
      <c r="F905" s="12"/>
      <c r="G905" s="12"/>
      <c r="H905" s="12"/>
      <c r="I905" s="12"/>
      <c r="J905" s="12"/>
      <c r="K905" s="12"/>
      <c r="L905" s="12"/>
      <c r="M905" s="49"/>
      <c r="N905" s="49"/>
      <c r="O905" s="12"/>
      <c r="P905" s="12"/>
      <c r="Q905" s="12"/>
    </row>
    <row r="906" spans="2:17" s="1" customFormat="1" x14ac:dyDescent="0.4">
      <c r="B906" s="12"/>
      <c r="C906" s="42"/>
      <c r="D906" s="12"/>
      <c r="E906" s="12"/>
      <c r="F906" s="12"/>
      <c r="G906" s="12"/>
      <c r="H906" s="12"/>
      <c r="I906" s="12"/>
      <c r="J906" s="12"/>
      <c r="K906" s="12"/>
      <c r="L906" s="12"/>
      <c r="M906" s="49"/>
      <c r="N906" s="49"/>
      <c r="O906" s="12"/>
      <c r="P906" s="12"/>
      <c r="Q906" s="12"/>
    </row>
    <row r="907" spans="2:17" s="1" customFormat="1" x14ac:dyDescent="0.4">
      <c r="B907" s="12"/>
      <c r="C907" s="42"/>
      <c r="D907" s="12"/>
      <c r="E907" s="12"/>
      <c r="F907" s="12"/>
      <c r="G907" s="12"/>
      <c r="H907" s="12"/>
      <c r="I907" s="12"/>
      <c r="J907" s="12"/>
      <c r="K907" s="12"/>
      <c r="L907" s="12"/>
      <c r="M907" s="49"/>
      <c r="N907" s="49"/>
      <c r="O907" s="12"/>
      <c r="P907" s="12"/>
      <c r="Q907" s="12"/>
    </row>
    <row r="908" spans="2:17" s="1" customFormat="1" x14ac:dyDescent="0.4">
      <c r="B908" s="12"/>
      <c r="C908" s="42"/>
      <c r="D908" s="12"/>
      <c r="E908" s="12"/>
      <c r="F908" s="12"/>
      <c r="G908" s="12"/>
      <c r="H908" s="12"/>
      <c r="I908" s="12"/>
      <c r="J908" s="12"/>
      <c r="K908" s="12"/>
      <c r="L908" s="12"/>
      <c r="M908" s="49"/>
      <c r="N908" s="49"/>
      <c r="O908" s="12"/>
      <c r="P908" s="12"/>
      <c r="Q908" s="12"/>
    </row>
    <row r="909" spans="2:17" s="1" customFormat="1" x14ac:dyDescent="0.4">
      <c r="B909" s="12"/>
      <c r="C909" s="42"/>
      <c r="D909" s="12"/>
      <c r="E909" s="12"/>
      <c r="F909" s="12"/>
      <c r="G909" s="12"/>
      <c r="H909" s="12"/>
      <c r="I909" s="12"/>
      <c r="J909" s="12"/>
      <c r="K909" s="12"/>
      <c r="L909" s="12"/>
      <c r="M909" s="49"/>
      <c r="N909" s="49"/>
      <c r="O909" s="12"/>
      <c r="P909" s="12"/>
      <c r="Q909" s="12"/>
    </row>
    <row r="910" spans="2:17" s="1" customFormat="1" x14ac:dyDescent="0.4">
      <c r="B910" s="12"/>
      <c r="C910" s="42"/>
      <c r="D910" s="12"/>
      <c r="E910" s="12"/>
      <c r="F910" s="12"/>
      <c r="G910" s="12"/>
      <c r="H910" s="12"/>
      <c r="I910" s="12"/>
      <c r="J910" s="12"/>
      <c r="K910" s="12"/>
      <c r="L910" s="12"/>
      <c r="M910" s="49"/>
      <c r="N910" s="49"/>
      <c r="O910" s="12"/>
      <c r="P910" s="12"/>
      <c r="Q910" s="12"/>
    </row>
    <row r="911" spans="2:17" s="1" customFormat="1" x14ac:dyDescent="0.4">
      <c r="B911" s="12"/>
      <c r="C911" s="42"/>
      <c r="D911" s="12"/>
      <c r="E911" s="12"/>
      <c r="F911" s="12"/>
      <c r="G911" s="12"/>
      <c r="H911" s="12"/>
      <c r="I911" s="12"/>
      <c r="J911" s="12"/>
      <c r="K911" s="12"/>
      <c r="L911" s="12"/>
      <c r="M911" s="49"/>
      <c r="N911" s="49"/>
      <c r="O911" s="12"/>
      <c r="P911" s="12"/>
      <c r="Q911" s="12"/>
    </row>
    <row r="912" spans="2:17" s="1" customFormat="1" x14ac:dyDescent="0.4">
      <c r="B912" s="12"/>
      <c r="C912" s="42"/>
      <c r="D912" s="12"/>
      <c r="E912" s="12"/>
      <c r="F912" s="12"/>
      <c r="G912" s="12"/>
      <c r="H912" s="12"/>
      <c r="I912" s="12"/>
      <c r="J912" s="12"/>
      <c r="K912" s="12"/>
      <c r="L912" s="12"/>
      <c r="M912" s="49"/>
      <c r="N912" s="49"/>
      <c r="O912" s="12"/>
      <c r="P912" s="12"/>
      <c r="Q912" s="12"/>
    </row>
    <row r="913" spans="2:17" s="1" customFormat="1" x14ac:dyDescent="0.4">
      <c r="B913" s="12"/>
      <c r="C913" s="42"/>
      <c r="D913" s="12"/>
      <c r="E913" s="12"/>
      <c r="F913" s="12"/>
      <c r="G913" s="12"/>
      <c r="H913" s="12"/>
      <c r="I913" s="12"/>
      <c r="J913" s="12"/>
      <c r="K913" s="12"/>
      <c r="L913" s="12"/>
      <c r="M913" s="49"/>
      <c r="N913" s="49"/>
      <c r="O913" s="12"/>
      <c r="P913" s="12"/>
      <c r="Q913" s="12"/>
    </row>
    <row r="914" spans="2:17" s="1" customFormat="1" x14ac:dyDescent="0.4">
      <c r="B914" s="12"/>
      <c r="C914" s="42"/>
      <c r="D914" s="12"/>
      <c r="E914" s="12"/>
      <c r="F914" s="12"/>
      <c r="G914" s="12"/>
      <c r="H914" s="12"/>
      <c r="I914" s="12"/>
      <c r="J914" s="12"/>
      <c r="K914" s="12"/>
      <c r="L914" s="12"/>
      <c r="M914" s="49"/>
      <c r="N914" s="49"/>
      <c r="O914" s="12"/>
      <c r="P914" s="12"/>
      <c r="Q914" s="12"/>
    </row>
    <row r="915" spans="2:17" s="1" customFormat="1" x14ac:dyDescent="0.4">
      <c r="B915" s="12"/>
      <c r="C915" s="42"/>
      <c r="D915" s="12"/>
      <c r="E915" s="12"/>
      <c r="F915" s="12"/>
      <c r="G915" s="12"/>
      <c r="H915" s="12"/>
      <c r="I915" s="12"/>
      <c r="J915" s="12"/>
      <c r="K915" s="12"/>
      <c r="L915" s="12"/>
      <c r="M915" s="49"/>
      <c r="N915" s="49"/>
      <c r="O915" s="12"/>
      <c r="P915" s="12"/>
      <c r="Q915" s="12"/>
    </row>
    <row r="916" spans="2:17" s="1" customFormat="1" x14ac:dyDescent="0.4">
      <c r="B916" s="12"/>
      <c r="C916" s="42"/>
      <c r="D916" s="12"/>
      <c r="E916" s="12"/>
      <c r="F916" s="12"/>
      <c r="G916" s="12"/>
      <c r="H916" s="12"/>
      <c r="I916" s="12"/>
      <c r="J916" s="12"/>
      <c r="K916" s="12"/>
      <c r="L916" s="12"/>
      <c r="M916" s="49"/>
      <c r="N916" s="49"/>
      <c r="O916" s="12"/>
      <c r="P916" s="12"/>
      <c r="Q916" s="12"/>
    </row>
    <row r="917" spans="2:17" s="1" customFormat="1" x14ac:dyDescent="0.4">
      <c r="B917" s="12"/>
      <c r="C917" s="42"/>
      <c r="D917" s="12"/>
      <c r="E917" s="12"/>
      <c r="F917" s="12"/>
      <c r="G917" s="12"/>
      <c r="H917" s="12"/>
      <c r="I917" s="12"/>
      <c r="J917" s="12"/>
      <c r="K917" s="12"/>
      <c r="L917" s="12"/>
      <c r="M917" s="49"/>
      <c r="N917" s="49"/>
      <c r="O917" s="12"/>
      <c r="P917" s="12"/>
      <c r="Q917" s="12"/>
    </row>
    <row r="918" spans="2:17" s="1" customFormat="1" x14ac:dyDescent="0.4">
      <c r="B918" s="12"/>
      <c r="C918" s="42"/>
      <c r="D918" s="12"/>
      <c r="E918" s="12"/>
      <c r="F918" s="12"/>
      <c r="G918" s="12"/>
      <c r="H918" s="12"/>
      <c r="I918" s="12"/>
      <c r="J918" s="12"/>
      <c r="K918" s="12"/>
      <c r="L918" s="12"/>
      <c r="M918" s="49"/>
      <c r="N918" s="49"/>
      <c r="O918" s="12"/>
      <c r="P918" s="12"/>
      <c r="Q918" s="12"/>
    </row>
    <row r="919" spans="2:17" s="1" customFormat="1" x14ac:dyDescent="0.4">
      <c r="B919" s="12"/>
      <c r="C919" s="42"/>
      <c r="D919" s="12"/>
      <c r="E919" s="12"/>
      <c r="F919" s="12"/>
      <c r="G919" s="12"/>
      <c r="H919" s="12"/>
      <c r="I919" s="12"/>
      <c r="J919" s="12"/>
      <c r="K919" s="12"/>
      <c r="L919" s="12"/>
      <c r="M919" s="49"/>
      <c r="N919" s="49"/>
      <c r="O919" s="12"/>
      <c r="P919" s="12"/>
      <c r="Q919" s="12"/>
    </row>
    <row r="920" spans="2:17" s="1" customFormat="1" x14ac:dyDescent="0.4">
      <c r="B920" s="12"/>
      <c r="C920" s="42"/>
      <c r="D920" s="12"/>
      <c r="E920" s="12"/>
      <c r="F920" s="12"/>
      <c r="G920" s="12"/>
      <c r="H920" s="12"/>
      <c r="I920" s="12"/>
      <c r="J920" s="12"/>
      <c r="K920" s="12"/>
      <c r="L920" s="12"/>
      <c r="M920" s="49"/>
      <c r="N920" s="49"/>
      <c r="O920" s="12"/>
      <c r="P920" s="12"/>
      <c r="Q920" s="12"/>
    </row>
    <row r="921" spans="2:17" s="1" customFormat="1" x14ac:dyDescent="0.4">
      <c r="B921" s="12"/>
      <c r="C921" s="42"/>
      <c r="D921" s="12"/>
      <c r="E921" s="12"/>
      <c r="F921" s="12"/>
      <c r="G921" s="12"/>
      <c r="H921" s="12"/>
      <c r="I921" s="12"/>
      <c r="J921" s="12"/>
      <c r="K921" s="12"/>
      <c r="L921" s="12"/>
      <c r="M921" s="49"/>
      <c r="N921" s="49"/>
      <c r="O921" s="12"/>
      <c r="P921" s="12"/>
      <c r="Q921" s="12"/>
    </row>
    <row r="922" spans="2:17" s="1" customFormat="1" x14ac:dyDescent="0.4">
      <c r="B922" s="12"/>
      <c r="C922" s="42"/>
      <c r="D922" s="12"/>
      <c r="E922" s="12"/>
      <c r="F922" s="12"/>
      <c r="G922" s="12"/>
      <c r="H922" s="12"/>
      <c r="I922" s="12"/>
      <c r="J922" s="12"/>
      <c r="K922" s="12"/>
      <c r="L922" s="12"/>
      <c r="M922" s="49"/>
      <c r="N922" s="49"/>
      <c r="O922" s="12"/>
      <c r="P922" s="12"/>
      <c r="Q922" s="12"/>
    </row>
    <row r="923" spans="2:17" s="1" customFormat="1" x14ac:dyDescent="0.4">
      <c r="B923" s="12"/>
      <c r="C923" s="42"/>
      <c r="D923" s="12"/>
      <c r="E923" s="12"/>
      <c r="F923" s="12"/>
      <c r="G923" s="12"/>
      <c r="H923" s="12"/>
      <c r="I923" s="12"/>
      <c r="J923" s="12"/>
      <c r="K923" s="12"/>
      <c r="L923" s="12"/>
      <c r="M923" s="49"/>
      <c r="N923" s="49"/>
      <c r="O923" s="12"/>
      <c r="P923" s="12"/>
      <c r="Q923" s="12"/>
    </row>
    <row r="924" spans="2:17" s="1" customFormat="1" x14ac:dyDescent="0.4">
      <c r="B924" s="12"/>
      <c r="C924" s="42"/>
      <c r="D924" s="12"/>
      <c r="E924" s="12"/>
      <c r="F924" s="12"/>
      <c r="G924" s="12"/>
      <c r="H924" s="12"/>
      <c r="I924" s="12"/>
      <c r="J924" s="12"/>
      <c r="K924" s="12"/>
      <c r="L924" s="12"/>
      <c r="M924" s="49"/>
      <c r="N924" s="49"/>
      <c r="O924" s="12"/>
      <c r="P924" s="12"/>
      <c r="Q924" s="12"/>
    </row>
    <row r="925" spans="2:17" s="1" customFormat="1" x14ac:dyDescent="0.4">
      <c r="B925" s="12"/>
      <c r="C925" s="42"/>
      <c r="D925" s="12"/>
      <c r="E925" s="12"/>
      <c r="F925" s="12"/>
      <c r="G925" s="12"/>
      <c r="H925" s="12"/>
      <c r="I925" s="12"/>
      <c r="J925" s="12"/>
      <c r="K925" s="12"/>
      <c r="L925" s="12"/>
      <c r="M925" s="49"/>
      <c r="N925" s="49"/>
      <c r="O925" s="12"/>
      <c r="P925" s="12"/>
      <c r="Q925" s="12"/>
    </row>
    <row r="926" spans="2:17" s="1" customFormat="1" x14ac:dyDescent="0.4">
      <c r="B926" s="12"/>
      <c r="C926" s="42"/>
      <c r="D926" s="12"/>
      <c r="E926" s="12"/>
      <c r="F926" s="12"/>
      <c r="G926" s="12"/>
      <c r="H926" s="12"/>
      <c r="I926" s="12"/>
      <c r="J926" s="12"/>
      <c r="K926" s="12"/>
      <c r="L926" s="12"/>
      <c r="M926" s="49"/>
      <c r="N926" s="49"/>
      <c r="O926" s="12"/>
      <c r="P926" s="12"/>
      <c r="Q926" s="12"/>
    </row>
    <row r="927" spans="2:17" s="1" customFormat="1" x14ac:dyDescent="0.4">
      <c r="B927" s="12"/>
      <c r="C927" s="42"/>
      <c r="D927" s="12"/>
      <c r="E927" s="12"/>
      <c r="F927" s="12"/>
      <c r="G927" s="12"/>
      <c r="H927" s="12"/>
      <c r="I927" s="12"/>
      <c r="J927" s="12"/>
      <c r="K927" s="12"/>
      <c r="L927" s="12"/>
      <c r="M927" s="49"/>
      <c r="N927" s="49"/>
      <c r="O927" s="12"/>
      <c r="P927" s="12"/>
      <c r="Q927" s="12"/>
    </row>
    <row r="928" spans="2:17" s="1" customFormat="1" x14ac:dyDescent="0.4">
      <c r="B928" s="12"/>
      <c r="C928" s="42"/>
      <c r="D928" s="12"/>
      <c r="E928" s="12"/>
      <c r="F928" s="12"/>
      <c r="G928" s="12"/>
      <c r="H928" s="12"/>
      <c r="I928" s="12"/>
      <c r="J928" s="12"/>
      <c r="K928" s="12"/>
      <c r="L928" s="12"/>
      <c r="M928" s="49"/>
      <c r="N928" s="49"/>
      <c r="O928" s="12"/>
      <c r="P928" s="12"/>
      <c r="Q928" s="12"/>
    </row>
    <row r="929" spans="2:17" s="1" customFormat="1" x14ac:dyDescent="0.4">
      <c r="B929" s="12"/>
      <c r="C929" s="42"/>
      <c r="D929" s="12"/>
      <c r="E929" s="12"/>
      <c r="F929" s="12"/>
      <c r="G929" s="12"/>
      <c r="H929" s="12"/>
      <c r="I929" s="12"/>
      <c r="J929" s="12"/>
      <c r="K929" s="12"/>
      <c r="L929" s="12"/>
      <c r="M929" s="49"/>
      <c r="N929" s="49"/>
      <c r="O929" s="12"/>
      <c r="P929" s="12"/>
      <c r="Q929" s="12"/>
    </row>
    <row r="930" spans="2:17" s="1" customFormat="1" x14ac:dyDescent="0.4">
      <c r="B930" s="12"/>
      <c r="C930" s="42"/>
      <c r="D930" s="12"/>
      <c r="E930" s="12"/>
      <c r="F930" s="12"/>
      <c r="G930" s="12"/>
      <c r="H930" s="12"/>
      <c r="I930" s="12"/>
      <c r="J930" s="12"/>
      <c r="K930" s="12"/>
      <c r="L930" s="12"/>
      <c r="M930" s="49"/>
      <c r="N930" s="49"/>
      <c r="O930" s="12"/>
      <c r="P930" s="12"/>
      <c r="Q930" s="12"/>
    </row>
    <row r="931" spans="2:17" s="1" customFormat="1" x14ac:dyDescent="0.4">
      <c r="B931" s="12"/>
      <c r="C931" s="42"/>
      <c r="D931" s="12"/>
      <c r="E931" s="12"/>
      <c r="F931" s="12"/>
      <c r="G931" s="12"/>
      <c r="H931" s="12"/>
      <c r="I931" s="12"/>
      <c r="J931" s="12"/>
      <c r="K931" s="12"/>
      <c r="L931" s="12"/>
      <c r="M931" s="49"/>
      <c r="N931" s="49"/>
      <c r="O931" s="12"/>
      <c r="P931" s="12"/>
      <c r="Q931" s="12"/>
    </row>
    <row r="932" spans="2:17" s="1" customFormat="1" x14ac:dyDescent="0.4">
      <c r="B932" s="12"/>
      <c r="C932" s="42"/>
      <c r="D932" s="12"/>
      <c r="E932" s="12"/>
      <c r="F932" s="12"/>
      <c r="G932" s="12"/>
      <c r="H932" s="12"/>
      <c r="I932" s="12"/>
      <c r="J932" s="12"/>
      <c r="K932" s="12"/>
      <c r="L932" s="12"/>
      <c r="M932" s="49"/>
      <c r="N932" s="49"/>
      <c r="O932" s="12"/>
      <c r="P932" s="12"/>
      <c r="Q932" s="12"/>
    </row>
    <row r="933" spans="2:17" s="1" customFormat="1" x14ac:dyDescent="0.4">
      <c r="B933" s="12"/>
      <c r="C933" s="42"/>
      <c r="D933" s="12"/>
      <c r="E933" s="12"/>
      <c r="F933" s="12"/>
      <c r="G933" s="12"/>
      <c r="H933" s="12"/>
      <c r="I933" s="12"/>
      <c r="J933" s="12"/>
      <c r="K933" s="12"/>
      <c r="L933" s="12"/>
      <c r="M933" s="49"/>
      <c r="N933" s="49"/>
      <c r="O933" s="12"/>
      <c r="P933" s="12"/>
      <c r="Q933" s="12"/>
    </row>
    <row r="934" spans="2:17" s="1" customFormat="1" x14ac:dyDescent="0.4">
      <c r="B934" s="12"/>
      <c r="C934" s="42"/>
      <c r="D934" s="12"/>
      <c r="E934" s="12"/>
      <c r="F934" s="12"/>
      <c r="G934" s="12"/>
      <c r="H934" s="12"/>
      <c r="I934" s="12"/>
      <c r="J934" s="12"/>
      <c r="K934" s="12"/>
      <c r="L934" s="12"/>
      <c r="M934" s="49"/>
      <c r="N934" s="49"/>
      <c r="O934" s="12"/>
      <c r="P934" s="12"/>
      <c r="Q934" s="12"/>
    </row>
    <row r="935" spans="2:17" s="1" customFormat="1" x14ac:dyDescent="0.4">
      <c r="B935" s="12"/>
      <c r="C935" s="42"/>
      <c r="D935" s="12"/>
      <c r="E935" s="12"/>
      <c r="F935" s="12"/>
      <c r="G935" s="12"/>
      <c r="H935" s="12"/>
      <c r="I935" s="12"/>
      <c r="J935" s="12"/>
      <c r="K935" s="12"/>
      <c r="L935" s="12"/>
      <c r="M935" s="49"/>
      <c r="N935" s="49"/>
      <c r="O935" s="12"/>
      <c r="P935" s="12"/>
      <c r="Q935" s="12"/>
    </row>
    <row r="936" spans="2:17" s="1" customFormat="1" x14ac:dyDescent="0.4">
      <c r="B936" s="12"/>
      <c r="C936" s="42"/>
      <c r="D936" s="12"/>
      <c r="E936" s="12"/>
      <c r="F936" s="12"/>
      <c r="G936" s="12"/>
      <c r="H936" s="12"/>
      <c r="I936" s="12"/>
      <c r="J936" s="12"/>
      <c r="K936" s="12"/>
      <c r="L936" s="12"/>
      <c r="M936" s="49"/>
      <c r="N936" s="49"/>
      <c r="O936" s="12"/>
      <c r="P936" s="12"/>
      <c r="Q936" s="12"/>
    </row>
    <row r="937" spans="2:17" s="1" customFormat="1" x14ac:dyDescent="0.4">
      <c r="B937" s="12"/>
      <c r="C937" s="42"/>
      <c r="D937" s="12"/>
      <c r="E937" s="12"/>
      <c r="F937" s="12"/>
      <c r="G937" s="12"/>
      <c r="H937" s="12"/>
      <c r="I937" s="12"/>
      <c r="J937" s="12"/>
      <c r="K937" s="12"/>
      <c r="L937" s="12"/>
      <c r="M937" s="49"/>
      <c r="N937" s="49"/>
      <c r="O937" s="12"/>
      <c r="P937" s="12"/>
      <c r="Q937" s="12"/>
    </row>
    <row r="938" spans="2:17" s="1" customFormat="1" x14ac:dyDescent="0.4">
      <c r="B938" s="12"/>
      <c r="C938" s="42"/>
      <c r="D938" s="12"/>
      <c r="E938" s="12"/>
      <c r="F938" s="12"/>
      <c r="G938" s="12"/>
      <c r="H938" s="12"/>
      <c r="I938" s="12"/>
      <c r="J938" s="12"/>
      <c r="K938" s="12"/>
      <c r="L938" s="12"/>
      <c r="M938" s="49"/>
      <c r="N938" s="49"/>
      <c r="O938" s="12"/>
      <c r="P938" s="12"/>
      <c r="Q938" s="12"/>
    </row>
    <row r="939" spans="2:17" s="1" customFormat="1" x14ac:dyDescent="0.4">
      <c r="B939" s="12"/>
      <c r="C939" s="42"/>
      <c r="D939" s="12"/>
      <c r="E939" s="12"/>
      <c r="F939" s="12"/>
      <c r="G939" s="12"/>
      <c r="H939" s="12"/>
      <c r="I939" s="12"/>
      <c r="J939" s="12"/>
      <c r="K939" s="12"/>
      <c r="L939" s="12"/>
      <c r="M939" s="49"/>
      <c r="N939" s="49"/>
      <c r="O939" s="12"/>
      <c r="P939" s="12"/>
      <c r="Q939" s="12"/>
    </row>
    <row r="940" spans="2:17" s="1" customFormat="1" x14ac:dyDescent="0.4">
      <c r="B940" s="12"/>
      <c r="C940" s="42"/>
      <c r="D940" s="12"/>
      <c r="E940" s="12"/>
      <c r="F940" s="12"/>
      <c r="G940" s="12"/>
      <c r="H940" s="12"/>
      <c r="I940" s="12"/>
      <c r="J940" s="12"/>
      <c r="K940" s="12"/>
      <c r="L940" s="12"/>
      <c r="M940" s="49"/>
      <c r="N940" s="49"/>
      <c r="O940" s="12"/>
      <c r="P940" s="12"/>
      <c r="Q940" s="12"/>
    </row>
    <row r="941" spans="2:17" s="1" customFormat="1" x14ac:dyDescent="0.4">
      <c r="B941" s="12"/>
      <c r="C941" s="42"/>
      <c r="D941" s="12"/>
      <c r="E941" s="12"/>
      <c r="F941" s="12"/>
      <c r="G941" s="12"/>
      <c r="H941" s="12"/>
      <c r="I941" s="12"/>
      <c r="J941" s="12"/>
      <c r="K941" s="12"/>
      <c r="L941" s="12"/>
      <c r="M941" s="49"/>
      <c r="N941" s="49"/>
      <c r="O941" s="12"/>
      <c r="P941" s="12"/>
      <c r="Q941" s="12"/>
    </row>
    <row r="942" spans="2:17" s="1" customFormat="1" x14ac:dyDescent="0.4">
      <c r="B942" s="12"/>
      <c r="C942" s="42"/>
      <c r="D942" s="12"/>
      <c r="E942" s="12"/>
      <c r="F942" s="12"/>
      <c r="G942" s="12"/>
      <c r="H942" s="12"/>
      <c r="I942" s="12"/>
      <c r="J942" s="12"/>
      <c r="K942" s="12"/>
      <c r="L942" s="12"/>
      <c r="M942" s="49"/>
      <c r="N942" s="49"/>
      <c r="O942" s="12"/>
      <c r="P942" s="12"/>
      <c r="Q942" s="12"/>
    </row>
    <row r="943" spans="2:17" s="1" customFormat="1" x14ac:dyDescent="0.4">
      <c r="B943" s="12"/>
      <c r="C943" s="42"/>
      <c r="D943" s="12"/>
      <c r="E943" s="12"/>
      <c r="F943" s="12"/>
      <c r="G943" s="12"/>
      <c r="H943" s="12"/>
      <c r="I943" s="12"/>
      <c r="J943" s="12"/>
      <c r="K943" s="12"/>
      <c r="L943" s="12"/>
      <c r="M943" s="49"/>
      <c r="N943" s="49"/>
      <c r="O943" s="12"/>
      <c r="P943" s="12"/>
      <c r="Q943" s="12"/>
    </row>
    <row r="944" spans="2:17" s="1" customFormat="1" x14ac:dyDescent="0.4">
      <c r="B944" s="12"/>
      <c r="C944" s="42"/>
      <c r="D944" s="12"/>
      <c r="E944" s="12"/>
      <c r="F944" s="12"/>
      <c r="G944" s="12"/>
      <c r="H944" s="12"/>
      <c r="I944" s="12"/>
      <c r="J944" s="12"/>
      <c r="K944" s="12"/>
      <c r="L944" s="12"/>
      <c r="M944" s="49"/>
      <c r="N944" s="49"/>
      <c r="O944" s="12"/>
      <c r="P944" s="12"/>
      <c r="Q944" s="12"/>
    </row>
    <row r="945" spans="2:17" s="1" customFormat="1" x14ac:dyDescent="0.4">
      <c r="B945" s="12"/>
      <c r="C945" s="42"/>
      <c r="D945" s="12"/>
      <c r="E945" s="12"/>
      <c r="F945" s="12"/>
      <c r="G945" s="12"/>
      <c r="H945" s="12"/>
      <c r="I945" s="12"/>
      <c r="J945" s="12"/>
      <c r="K945" s="12"/>
      <c r="L945" s="12"/>
      <c r="M945" s="49"/>
      <c r="N945" s="49"/>
      <c r="O945" s="12"/>
      <c r="P945" s="12"/>
      <c r="Q945" s="12"/>
    </row>
    <row r="946" spans="2:17" s="1" customFormat="1" x14ac:dyDescent="0.4">
      <c r="B946" s="12"/>
      <c r="C946" s="42"/>
      <c r="D946" s="12"/>
      <c r="E946" s="12"/>
      <c r="F946" s="12"/>
      <c r="G946" s="12"/>
      <c r="H946" s="12"/>
      <c r="I946" s="12"/>
      <c r="J946" s="12"/>
      <c r="K946" s="12"/>
      <c r="L946" s="12"/>
      <c r="M946" s="49"/>
      <c r="N946" s="49"/>
      <c r="O946" s="12"/>
      <c r="P946" s="12"/>
      <c r="Q946" s="12"/>
    </row>
    <row r="947" spans="2:17" s="1" customFormat="1" x14ac:dyDescent="0.4">
      <c r="B947" s="12"/>
      <c r="C947" s="42"/>
      <c r="D947" s="12"/>
      <c r="E947" s="12"/>
      <c r="F947" s="12"/>
      <c r="G947" s="12"/>
      <c r="H947" s="12"/>
      <c r="I947" s="12"/>
      <c r="J947" s="12"/>
      <c r="K947" s="12"/>
      <c r="L947" s="12"/>
      <c r="M947" s="49"/>
      <c r="N947" s="49"/>
      <c r="O947" s="12"/>
      <c r="P947" s="12"/>
      <c r="Q947" s="12"/>
    </row>
    <row r="948" spans="2:17" s="1" customFormat="1" x14ac:dyDescent="0.4">
      <c r="B948" s="12"/>
      <c r="C948" s="42"/>
      <c r="D948" s="12"/>
      <c r="E948" s="12"/>
      <c r="F948" s="12"/>
      <c r="G948" s="12"/>
      <c r="H948" s="12"/>
      <c r="I948" s="12"/>
      <c r="J948" s="12"/>
      <c r="K948" s="12"/>
      <c r="L948" s="12"/>
      <c r="M948" s="49"/>
      <c r="N948" s="49"/>
      <c r="O948" s="12"/>
      <c r="P948" s="12"/>
      <c r="Q948" s="12"/>
    </row>
    <row r="949" spans="2:17" s="1" customFormat="1" x14ac:dyDescent="0.4">
      <c r="B949" s="12"/>
      <c r="C949" s="42"/>
      <c r="D949" s="12"/>
      <c r="E949" s="12"/>
      <c r="F949" s="12"/>
      <c r="G949" s="12"/>
      <c r="H949" s="12"/>
      <c r="I949" s="12"/>
      <c r="J949" s="12"/>
      <c r="K949" s="12"/>
      <c r="L949" s="12"/>
      <c r="M949" s="49"/>
      <c r="N949" s="49"/>
      <c r="O949" s="12"/>
      <c r="P949" s="12"/>
      <c r="Q949" s="12"/>
    </row>
    <row r="950" spans="2:17" s="1" customFormat="1" x14ac:dyDescent="0.4">
      <c r="B950" s="12"/>
      <c r="C950" s="42"/>
      <c r="D950" s="12"/>
      <c r="E950" s="12"/>
      <c r="F950" s="12"/>
      <c r="G950" s="12"/>
      <c r="H950" s="12"/>
      <c r="I950" s="12"/>
      <c r="J950" s="12"/>
      <c r="K950" s="12"/>
      <c r="L950" s="12"/>
      <c r="M950" s="49"/>
      <c r="N950" s="49"/>
      <c r="O950" s="12"/>
      <c r="P950" s="12"/>
      <c r="Q950" s="12"/>
    </row>
    <row r="951" spans="2:17" s="1" customFormat="1" x14ac:dyDescent="0.4">
      <c r="B951" s="12"/>
      <c r="C951" s="42"/>
      <c r="D951" s="12"/>
      <c r="E951" s="12"/>
      <c r="F951" s="12"/>
      <c r="G951" s="12"/>
      <c r="H951" s="12"/>
      <c r="I951" s="12"/>
      <c r="J951" s="12"/>
      <c r="K951" s="12"/>
      <c r="L951" s="12"/>
      <c r="M951" s="49"/>
      <c r="N951" s="49"/>
      <c r="O951" s="12"/>
      <c r="P951" s="12"/>
      <c r="Q951" s="12"/>
    </row>
    <row r="952" spans="2:17" s="1" customFormat="1" x14ac:dyDescent="0.4">
      <c r="B952" s="12"/>
      <c r="C952" s="42"/>
      <c r="D952" s="12"/>
      <c r="E952" s="12"/>
      <c r="F952" s="12"/>
      <c r="G952" s="12"/>
      <c r="H952" s="12"/>
      <c r="I952" s="12"/>
      <c r="J952" s="12"/>
      <c r="K952" s="12"/>
      <c r="L952" s="12"/>
      <c r="M952" s="49"/>
      <c r="N952" s="49"/>
      <c r="O952" s="12"/>
      <c r="P952" s="12"/>
      <c r="Q952" s="12"/>
    </row>
    <row r="953" spans="2:17" s="1" customFormat="1" x14ac:dyDescent="0.4">
      <c r="B953" s="12"/>
      <c r="C953" s="42"/>
      <c r="D953" s="12"/>
      <c r="E953" s="12"/>
      <c r="F953" s="12"/>
      <c r="G953" s="12"/>
      <c r="H953" s="12"/>
      <c r="I953" s="12"/>
      <c r="J953" s="12"/>
      <c r="K953" s="12"/>
      <c r="L953" s="12"/>
      <c r="M953" s="49"/>
      <c r="N953" s="49"/>
      <c r="O953" s="12"/>
      <c r="P953" s="12"/>
      <c r="Q953" s="12"/>
    </row>
    <row r="954" spans="2:17" s="1" customFormat="1" x14ac:dyDescent="0.4">
      <c r="B954" s="12"/>
      <c r="C954" s="42"/>
      <c r="D954" s="12"/>
      <c r="E954" s="12"/>
      <c r="F954" s="12"/>
      <c r="G954" s="12"/>
      <c r="H954" s="12"/>
      <c r="I954" s="12"/>
      <c r="J954" s="12"/>
      <c r="K954" s="12"/>
      <c r="L954" s="12"/>
      <c r="M954" s="49"/>
      <c r="N954" s="49"/>
      <c r="O954" s="12"/>
      <c r="P954" s="12"/>
      <c r="Q954" s="12"/>
    </row>
    <row r="955" spans="2:17" s="1" customFormat="1" x14ac:dyDescent="0.4">
      <c r="B955" s="12"/>
      <c r="C955" s="42"/>
      <c r="D955" s="12"/>
      <c r="E955" s="12"/>
      <c r="F955" s="12"/>
      <c r="G955" s="12"/>
      <c r="H955" s="12"/>
      <c r="I955" s="12"/>
      <c r="J955" s="12"/>
      <c r="K955" s="12"/>
      <c r="L955" s="12"/>
      <c r="M955" s="49"/>
      <c r="N955" s="49"/>
      <c r="O955" s="12"/>
      <c r="P955" s="12"/>
      <c r="Q955" s="12"/>
    </row>
    <row r="956" spans="2:17" s="1" customFormat="1" x14ac:dyDescent="0.4">
      <c r="B956" s="12"/>
      <c r="C956" s="42"/>
      <c r="D956" s="12"/>
      <c r="E956" s="12"/>
      <c r="F956" s="12"/>
      <c r="G956" s="12"/>
      <c r="H956" s="12"/>
      <c r="I956" s="12"/>
      <c r="J956" s="12"/>
      <c r="K956" s="12"/>
      <c r="L956" s="12"/>
      <c r="M956" s="49"/>
      <c r="N956" s="49"/>
      <c r="O956" s="12"/>
      <c r="P956" s="12"/>
      <c r="Q956" s="12"/>
    </row>
    <row r="957" spans="2:17" s="1" customFormat="1" x14ac:dyDescent="0.4">
      <c r="B957" s="12"/>
      <c r="C957" s="42"/>
      <c r="D957" s="12"/>
      <c r="E957" s="12"/>
      <c r="F957" s="12"/>
      <c r="G957" s="12"/>
      <c r="H957" s="12"/>
      <c r="I957" s="12"/>
      <c r="J957" s="12"/>
      <c r="K957" s="12"/>
      <c r="L957" s="12"/>
      <c r="M957" s="49"/>
      <c r="N957" s="49"/>
      <c r="O957" s="12"/>
      <c r="P957" s="12"/>
      <c r="Q957" s="12"/>
    </row>
    <row r="958" spans="2:17" s="1" customFormat="1" x14ac:dyDescent="0.4">
      <c r="B958" s="12"/>
      <c r="C958" s="42"/>
      <c r="D958" s="12"/>
      <c r="E958" s="12"/>
      <c r="F958" s="12"/>
      <c r="G958" s="12"/>
      <c r="H958" s="12"/>
      <c r="I958" s="12"/>
      <c r="J958" s="12"/>
      <c r="K958" s="12"/>
      <c r="L958" s="12"/>
      <c r="M958" s="49"/>
      <c r="N958" s="49"/>
      <c r="O958" s="12"/>
      <c r="P958" s="12"/>
      <c r="Q958" s="12"/>
    </row>
    <row r="959" spans="2:17" s="1" customFormat="1" x14ac:dyDescent="0.4">
      <c r="B959" s="12"/>
      <c r="C959" s="42"/>
      <c r="D959" s="12"/>
      <c r="E959" s="12"/>
      <c r="F959" s="12"/>
      <c r="G959" s="12"/>
      <c r="H959" s="12"/>
      <c r="I959" s="12"/>
      <c r="J959" s="12"/>
      <c r="K959" s="12"/>
      <c r="L959" s="12"/>
      <c r="M959" s="49"/>
      <c r="N959" s="49"/>
      <c r="O959" s="12"/>
      <c r="P959" s="12"/>
      <c r="Q959" s="12"/>
    </row>
    <row r="960" spans="2:17" s="1" customFormat="1" x14ac:dyDescent="0.4">
      <c r="B960" s="12"/>
      <c r="C960" s="42"/>
      <c r="D960" s="12"/>
      <c r="E960" s="12"/>
      <c r="F960" s="12"/>
      <c r="G960" s="12"/>
      <c r="H960" s="12"/>
      <c r="I960" s="12"/>
      <c r="J960" s="12"/>
      <c r="K960" s="12"/>
      <c r="L960" s="12"/>
      <c r="M960" s="49"/>
      <c r="N960" s="49"/>
      <c r="O960" s="12"/>
      <c r="P960" s="12"/>
      <c r="Q960" s="12"/>
    </row>
    <row r="961" spans="2:17" s="1" customFormat="1" x14ac:dyDescent="0.4">
      <c r="B961" s="12"/>
      <c r="C961" s="42"/>
      <c r="D961" s="12"/>
      <c r="E961" s="12"/>
      <c r="F961" s="12"/>
      <c r="G961" s="12"/>
      <c r="H961" s="12"/>
      <c r="I961" s="12"/>
      <c r="J961" s="12"/>
      <c r="K961" s="12"/>
      <c r="L961" s="12"/>
      <c r="M961" s="49"/>
      <c r="N961" s="49"/>
      <c r="O961" s="12"/>
      <c r="P961" s="12"/>
      <c r="Q961" s="12"/>
    </row>
    <row r="962" spans="2:17" s="1" customFormat="1" x14ac:dyDescent="0.4">
      <c r="B962" s="12"/>
      <c r="C962" s="42"/>
      <c r="D962" s="12"/>
      <c r="E962" s="12"/>
      <c r="F962" s="12"/>
      <c r="G962" s="12"/>
      <c r="H962" s="12"/>
      <c r="I962" s="12"/>
      <c r="J962" s="12"/>
      <c r="K962" s="12"/>
      <c r="L962" s="12"/>
      <c r="M962" s="49"/>
      <c r="N962" s="49"/>
      <c r="O962" s="12"/>
      <c r="P962" s="12"/>
      <c r="Q962" s="12"/>
    </row>
    <row r="963" spans="2:17" s="1" customFormat="1" x14ac:dyDescent="0.4">
      <c r="B963" s="12"/>
      <c r="C963" s="42"/>
      <c r="D963" s="12"/>
      <c r="E963" s="12"/>
      <c r="F963" s="12"/>
      <c r="G963" s="12"/>
      <c r="H963" s="12"/>
      <c r="I963" s="12"/>
      <c r="J963" s="12"/>
      <c r="K963" s="12"/>
      <c r="L963" s="12"/>
      <c r="M963" s="49"/>
      <c r="N963" s="49"/>
      <c r="O963" s="12"/>
      <c r="P963" s="12"/>
      <c r="Q963" s="12"/>
    </row>
    <row r="964" spans="2:17" s="1" customFormat="1" x14ac:dyDescent="0.4">
      <c r="B964" s="12"/>
      <c r="C964" s="42"/>
      <c r="D964" s="12"/>
      <c r="E964" s="12"/>
      <c r="F964" s="12"/>
      <c r="G964" s="12"/>
      <c r="H964" s="12"/>
      <c r="I964" s="12"/>
      <c r="J964" s="12"/>
      <c r="K964" s="12"/>
      <c r="L964" s="12"/>
      <c r="M964" s="49"/>
      <c r="N964" s="49"/>
      <c r="O964" s="12"/>
      <c r="P964" s="12"/>
      <c r="Q964" s="12"/>
    </row>
    <row r="965" spans="2:17" s="1" customFormat="1" x14ac:dyDescent="0.4">
      <c r="B965" s="12"/>
      <c r="C965" s="42"/>
      <c r="D965" s="12"/>
      <c r="E965" s="12"/>
      <c r="F965" s="12"/>
      <c r="G965" s="12"/>
      <c r="H965" s="12"/>
      <c r="I965" s="12"/>
      <c r="J965" s="12"/>
      <c r="K965" s="12"/>
      <c r="L965" s="12"/>
      <c r="M965" s="49"/>
      <c r="N965" s="49"/>
      <c r="O965" s="12"/>
      <c r="P965" s="12"/>
      <c r="Q965" s="12"/>
    </row>
    <row r="966" spans="2:17" s="1" customFormat="1" x14ac:dyDescent="0.4">
      <c r="B966" s="12"/>
      <c r="C966" s="42"/>
      <c r="D966" s="12"/>
      <c r="E966" s="12"/>
      <c r="F966" s="12"/>
      <c r="G966" s="12"/>
      <c r="H966" s="12"/>
      <c r="I966" s="12"/>
      <c r="J966" s="12"/>
      <c r="K966" s="12"/>
      <c r="L966" s="12"/>
      <c r="M966" s="49"/>
      <c r="N966" s="49"/>
      <c r="O966" s="12"/>
      <c r="P966" s="12"/>
      <c r="Q966" s="12"/>
    </row>
    <row r="967" spans="2:17" s="1" customFormat="1" x14ac:dyDescent="0.4">
      <c r="B967" s="12"/>
      <c r="C967" s="42"/>
      <c r="D967" s="12"/>
      <c r="E967" s="12"/>
      <c r="F967" s="12"/>
      <c r="G967" s="12"/>
      <c r="H967" s="12"/>
      <c r="I967" s="12"/>
      <c r="J967" s="12"/>
      <c r="K967" s="12"/>
      <c r="L967" s="12"/>
      <c r="M967" s="49"/>
      <c r="N967" s="49"/>
      <c r="O967" s="12"/>
      <c r="P967" s="12"/>
      <c r="Q967" s="12"/>
    </row>
    <row r="968" spans="2:17" s="1" customFormat="1" x14ac:dyDescent="0.4">
      <c r="B968" s="12"/>
      <c r="C968" s="42"/>
      <c r="D968" s="12"/>
      <c r="E968" s="12"/>
      <c r="F968" s="12"/>
      <c r="G968" s="12"/>
      <c r="H968" s="12"/>
      <c r="I968" s="12"/>
      <c r="J968" s="12"/>
      <c r="K968" s="12"/>
      <c r="L968" s="12"/>
      <c r="M968" s="49"/>
      <c r="N968" s="49"/>
      <c r="O968" s="12"/>
      <c r="P968" s="12"/>
      <c r="Q968" s="12"/>
    </row>
    <row r="969" spans="2:17" s="1" customFormat="1" x14ac:dyDescent="0.4">
      <c r="B969" s="12"/>
      <c r="C969" s="42"/>
      <c r="D969" s="12"/>
      <c r="E969" s="12"/>
      <c r="F969" s="12"/>
      <c r="G969" s="12"/>
      <c r="H969" s="12"/>
      <c r="I969" s="12"/>
      <c r="J969" s="12"/>
      <c r="K969" s="12"/>
      <c r="L969" s="12"/>
      <c r="M969" s="49"/>
      <c r="N969" s="49"/>
      <c r="O969" s="12"/>
      <c r="P969" s="12"/>
      <c r="Q969" s="12"/>
    </row>
    <row r="970" spans="2:17" s="1" customFormat="1" x14ac:dyDescent="0.4">
      <c r="B970" s="12"/>
      <c r="C970" s="42"/>
      <c r="D970" s="12"/>
      <c r="E970" s="12"/>
      <c r="F970" s="12"/>
      <c r="G970" s="12"/>
      <c r="H970" s="12"/>
      <c r="I970" s="12"/>
      <c r="J970" s="12"/>
      <c r="K970" s="12"/>
      <c r="L970" s="12"/>
      <c r="M970" s="49"/>
      <c r="N970" s="49"/>
      <c r="O970" s="12"/>
      <c r="P970" s="12"/>
      <c r="Q970" s="12"/>
    </row>
    <row r="971" spans="2:17" s="1" customFormat="1" x14ac:dyDescent="0.4">
      <c r="B971" s="12"/>
      <c r="C971" s="42"/>
      <c r="D971" s="12"/>
      <c r="E971" s="12"/>
      <c r="F971" s="12"/>
      <c r="G971" s="12"/>
      <c r="H971" s="12"/>
      <c r="I971" s="12"/>
      <c r="J971" s="12"/>
      <c r="K971" s="12"/>
      <c r="L971" s="12"/>
      <c r="M971" s="49"/>
      <c r="N971" s="49"/>
      <c r="O971" s="12"/>
      <c r="P971" s="12"/>
      <c r="Q971" s="12"/>
    </row>
    <row r="972" spans="2:17" s="1" customFormat="1" x14ac:dyDescent="0.4">
      <c r="B972" s="12"/>
      <c r="C972" s="42"/>
      <c r="D972" s="12"/>
      <c r="E972" s="12"/>
      <c r="F972" s="12"/>
      <c r="G972" s="12"/>
      <c r="H972" s="12"/>
      <c r="I972" s="12"/>
      <c r="J972" s="12"/>
      <c r="K972" s="12"/>
      <c r="L972" s="12"/>
      <c r="M972" s="49"/>
      <c r="N972" s="49"/>
      <c r="O972" s="12"/>
      <c r="P972" s="12"/>
      <c r="Q972" s="12"/>
    </row>
    <row r="973" spans="2:17" s="1" customFormat="1" x14ac:dyDescent="0.4">
      <c r="B973" s="12"/>
      <c r="C973" s="42"/>
      <c r="D973" s="12"/>
      <c r="E973" s="12"/>
      <c r="F973" s="12"/>
      <c r="G973" s="12"/>
      <c r="H973" s="12"/>
      <c r="I973" s="12"/>
      <c r="J973" s="12"/>
      <c r="K973" s="12"/>
      <c r="L973" s="12"/>
      <c r="M973" s="49"/>
      <c r="N973" s="49"/>
      <c r="O973" s="12"/>
      <c r="P973" s="12"/>
      <c r="Q973" s="12"/>
    </row>
    <row r="974" spans="2:17" s="1" customFormat="1" x14ac:dyDescent="0.4">
      <c r="B974" s="12"/>
      <c r="C974" s="42"/>
      <c r="D974" s="12"/>
      <c r="E974" s="12"/>
      <c r="F974" s="12"/>
      <c r="G974" s="12"/>
      <c r="H974" s="12"/>
      <c r="I974" s="12"/>
      <c r="J974" s="12"/>
      <c r="K974" s="12"/>
      <c r="L974" s="12"/>
      <c r="M974" s="49"/>
      <c r="N974" s="49"/>
      <c r="O974" s="12"/>
      <c r="P974" s="12"/>
      <c r="Q974" s="12"/>
    </row>
    <row r="975" spans="2:17" s="1" customFormat="1" x14ac:dyDescent="0.4">
      <c r="B975" s="12"/>
      <c r="C975" s="42"/>
      <c r="D975" s="12"/>
      <c r="E975" s="12"/>
      <c r="F975" s="12"/>
      <c r="G975" s="12"/>
      <c r="H975" s="12"/>
      <c r="I975" s="12"/>
      <c r="J975" s="12"/>
      <c r="K975" s="12"/>
      <c r="L975" s="12"/>
      <c r="M975" s="49"/>
      <c r="N975" s="49"/>
      <c r="O975" s="12"/>
      <c r="P975" s="12"/>
      <c r="Q975" s="12"/>
    </row>
    <row r="976" spans="2:17" s="1" customFormat="1" x14ac:dyDescent="0.4">
      <c r="B976" s="12"/>
      <c r="C976" s="42"/>
      <c r="D976" s="12"/>
      <c r="E976" s="12"/>
      <c r="F976" s="12"/>
      <c r="G976" s="12"/>
      <c r="H976" s="12"/>
      <c r="I976" s="12"/>
      <c r="J976" s="12"/>
      <c r="K976" s="12"/>
      <c r="L976" s="12"/>
      <c r="M976" s="49"/>
      <c r="N976" s="49"/>
      <c r="O976" s="12"/>
      <c r="P976" s="12"/>
      <c r="Q976" s="12"/>
    </row>
    <row r="977" spans="2:17" s="1" customFormat="1" x14ac:dyDescent="0.4">
      <c r="B977" s="12"/>
      <c r="C977" s="42"/>
      <c r="D977" s="12"/>
      <c r="E977" s="12"/>
      <c r="F977" s="12"/>
      <c r="G977" s="12"/>
      <c r="H977" s="12"/>
      <c r="I977" s="12"/>
      <c r="J977" s="12"/>
      <c r="K977" s="12"/>
      <c r="L977" s="12"/>
      <c r="M977" s="49"/>
      <c r="N977" s="49"/>
      <c r="O977" s="12"/>
      <c r="P977" s="12"/>
      <c r="Q977" s="12"/>
    </row>
    <row r="978" spans="2:17" s="1" customFormat="1" x14ac:dyDescent="0.4">
      <c r="B978" s="12"/>
      <c r="C978" s="42"/>
      <c r="D978" s="12"/>
      <c r="E978" s="12"/>
      <c r="F978" s="12"/>
      <c r="G978" s="12"/>
      <c r="H978" s="12"/>
      <c r="I978" s="12"/>
      <c r="J978" s="12"/>
      <c r="K978" s="12"/>
      <c r="L978" s="12"/>
      <c r="M978" s="49"/>
      <c r="N978" s="49"/>
      <c r="O978" s="12"/>
      <c r="P978" s="12"/>
      <c r="Q978" s="12"/>
    </row>
    <row r="979" spans="2:17" s="1" customFormat="1" x14ac:dyDescent="0.4">
      <c r="B979" s="12"/>
      <c r="C979" s="42"/>
      <c r="D979" s="12"/>
      <c r="E979" s="12"/>
      <c r="F979" s="12"/>
      <c r="G979" s="12"/>
      <c r="H979" s="12"/>
      <c r="I979" s="12"/>
      <c r="J979" s="12"/>
      <c r="K979" s="12"/>
      <c r="L979" s="12"/>
      <c r="M979" s="49"/>
      <c r="N979" s="49"/>
      <c r="O979" s="12"/>
      <c r="P979" s="12"/>
      <c r="Q979" s="12"/>
    </row>
    <row r="980" spans="2:17" s="1" customFormat="1" x14ac:dyDescent="0.4">
      <c r="B980" s="12"/>
      <c r="C980" s="42"/>
      <c r="D980" s="12"/>
      <c r="E980" s="12"/>
      <c r="F980" s="12"/>
      <c r="G980" s="12"/>
      <c r="H980" s="12"/>
      <c r="I980" s="12"/>
      <c r="J980" s="12"/>
      <c r="K980" s="12"/>
      <c r="L980" s="12"/>
      <c r="M980" s="49"/>
      <c r="N980" s="49"/>
      <c r="O980" s="12"/>
      <c r="P980" s="12"/>
      <c r="Q980" s="12"/>
    </row>
    <row r="981" spans="2:17" s="1" customFormat="1" x14ac:dyDescent="0.4">
      <c r="B981" s="12"/>
      <c r="C981" s="42"/>
      <c r="D981" s="12"/>
      <c r="E981" s="12"/>
      <c r="F981" s="12"/>
      <c r="G981" s="12"/>
      <c r="H981" s="12"/>
      <c r="I981" s="12"/>
      <c r="J981" s="12"/>
      <c r="K981" s="12"/>
      <c r="L981" s="12"/>
      <c r="M981" s="49"/>
      <c r="N981" s="49"/>
      <c r="O981" s="12"/>
      <c r="P981" s="12"/>
      <c r="Q981" s="12"/>
    </row>
    <row r="982" spans="2:17" s="1" customFormat="1" x14ac:dyDescent="0.4">
      <c r="B982" s="12"/>
      <c r="C982" s="42"/>
      <c r="D982" s="12"/>
      <c r="E982" s="12"/>
      <c r="F982" s="12"/>
      <c r="G982" s="12"/>
      <c r="H982" s="12"/>
      <c r="I982" s="12"/>
      <c r="J982" s="12"/>
      <c r="K982" s="12"/>
      <c r="L982" s="12"/>
      <c r="M982" s="49"/>
      <c r="N982" s="49"/>
      <c r="O982" s="12"/>
      <c r="P982" s="12"/>
      <c r="Q982" s="12"/>
    </row>
    <row r="983" spans="2:17" s="1" customFormat="1" x14ac:dyDescent="0.4">
      <c r="B983" s="12"/>
      <c r="C983" s="42"/>
      <c r="D983" s="12"/>
      <c r="E983" s="12"/>
      <c r="F983" s="12"/>
      <c r="G983" s="12"/>
      <c r="H983" s="12"/>
      <c r="I983" s="12"/>
      <c r="J983" s="12"/>
      <c r="K983" s="12"/>
      <c r="L983" s="12"/>
      <c r="M983" s="49"/>
      <c r="N983" s="49"/>
      <c r="O983" s="12"/>
      <c r="P983" s="12"/>
      <c r="Q983" s="12"/>
    </row>
    <row r="984" spans="2:17" s="1" customFormat="1" x14ac:dyDescent="0.4">
      <c r="B984" s="12"/>
      <c r="C984" s="42"/>
      <c r="D984" s="12"/>
      <c r="E984" s="12"/>
      <c r="F984" s="12"/>
      <c r="G984" s="12"/>
      <c r="H984" s="12"/>
      <c r="I984" s="12"/>
      <c r="J984" s="12"/>
      <c r="K984" s="12"/>
      <c r="L984" s="12"/>
      <c r="M984" s="49"/>
      <c r="N984" s="49"/>
      <c r="O984" s="12"/>
      <c r="P984" s="12"/>
      <c r="Q984" s="12"/>
    </row>
    <row r="985" spans="2:17" s="1" customFormat="1" x14ac:dyDescent="0.4">
      <c r="B985" s="12"/>
      <c r="C985" s="42"/>
      <c r="D985" s="12"/>
      <c r="E985" s="12"/>
      <c r="F985" s="12"/>
      <c r="G985" s="12"/>
      <c r="H985" s="12"/>
      <c r="I985" s="12"/>
      <c r="J985" s="12"/>
      <c r="K985" s="12"/>
      <c r="L985" s="12"/>
      <c r="M985" s="49"/>
      <c r="N985" s="49"/>
      <c r="O985" s="12"/>
      <c r="P985" s="12"/>
      <c r="Q985" s="12"/>
    </row>
    <row r="986" spans="2:17" s="1" customFormat="1" x14ac:dyDescent="0.4">
      <c r="B986" s="12"/>
      <c r="C986" s="42"/>
      <c r="D986" s="12"/>
      <c r="E986" s="12"/>
      <c r="F986" s="12"/>
      <c r="G986" s="12"/>
      <c r="H986" s="12"/>
      <c r="I986" s="12"/>
      <c r="J986" s="12"/>
      <c r="K986" s="12"/>
      <c r="L986" s="12"/>
      <c r="M986" s="49"/>
      <c r="N986" s="49"/>
      <c r="O986" s="12"/>
      <c r="P986" s="12"/>
      <c r="Q986" s="12"/>
    </row>
    <row r="987" spans="2:17" s="1" customFormat="1" x14ac:dyDescent="0.4">
      <c r="B987" s="12"/>
      <c r="C987" s="42"/>
      <c r="D987" s="12"/>
      <c r="E987" s="12"/>
      <c r="F987" s="12"/>
      <c r="G987" s="12"/>
      <c r="H987" s="12"/>
      <c r="I987" s="12"/>
      <c r="J987" s="12"/>
      <c r="K987" s="12"/>
      <c r="L987" s="12"/>
      <c r="M987" s="49"/>
      <c r="N987" s="49"/>
      <c r="O987" s="12"/>
      <c r="P987" s="12"/>
      <c r="Q987" s="12"/>
    </row>
    <row r="988" spans="2:17" s="1" customFormat="1" x14ac:dyDescent="0.4">
      <c r="B988" s="12"/>
      <c r="C988" s="42"/>
      <c r="D988" s="12"/>
      <c r="E988" s="12"/>
      <c r="F988" s="12"/>
      <c r="G988" s="12"/>
      <c r="H988" s="12"/>
      <c r="I988" s="12"/>
      <c r="J988" s="12"/>
      <c r="K988" s="12"/>
      <c r="L988" s="12"/>
      <c r="M988" s="49"/>
      <c r="N988" s="49"/>
      <c r="O988" s="12"/>
      <c r="P988" s="12"/>
      <c r="Q988" s="12"/>
    </row>
    <row r="989" spans="2:17" s="1" customFormat="1" x14ac:dyDescent="0.4">
      <c r="B989" s="12"/>
      <c r="C989" s="42"/>
      <c r="D989" s="12"/>
      <c r="E989" s="12"/>
      <c r="F989" s="12"/>
      <c r="G989" s="12"/>
      <c r="H989" s="12"/>
      <c r="I989" s="12"/>
      <c r="J989" s="12"/>
      <c r="K989" s="12"/>
      <c r="L989" s="12"/>
      <c r="M989" s="49"/>
      <c r="N989" s="49"/>
      <c r="O989" s="12"/>
      <c r="P989" s="12"/>
      <c r="Q989" s="12"/>
    </row>
    <row r="990" spans="2:17" s="1" customFormat="1" x14ac:dyDescent="0.4">
      <c r="B990" s="12"/>
      <c r="C990" s="42"/>
      <c r="D990" s="12"/>
      <c r="E990" s="12"/>
      <c r="F990" s="12"/>
      <c r="G990" s="12"/>
      <c r="H990" s="12"/>
      <c r="I990" s="12"/>
      <c r="J990" s="12"/>
      <c r="K990" s="12"/>
      <c r="L990" s="12"/>
      <c r="M990" s="49"/>
      <c r="N990" s="49"/>
      <c r="O990" s="12"/>
      <c r="P990" s="12"/>
      <c r="Q990" s="12"/>
    </row>
    <row r="991" spans="2:17" s="1" customFormat="1" x14ac:dyDescent="0.4">
      <c r="B991" s="12"/>
      <c r="C991" s="42"/>
      <c r="D991" s="12"/>
      <c r="E991" s="12"/>
      <c r="F991" s="12"/>
      <c r="G991" s="12"/>
      <c r="H991" s="12"/>
      <c r="I991" s="12"/>
      <c r="J991" s="12"/>
      <c r="K991" s="12"/>
      <c r="L991" s="12"/>
      <c r="M991" s="49"/>
      <c r="N991" s="49"/>
      <c r="O991" s="12"/>
      <c r="P991" s="12"/>
      <c r="Q991" s="12"/>
    </row>
    <row r="992" spans="2:17" s="1" customFormat="1" x14ac:dyDescent="0.4">
      <c r="B992" s="12"/>
      <c r="C992" s="42"/>
      <c r="D992" s="12"/>
      <c r="E992" s="12"/>
      <c r="F992" s="12"/>
      <c r="G992" s="12"/>
      <c r="H992" s="12"/>
      <c r="I992" s="12"/>
      <c r="J992" s="12"/>
      <c r="K992" s="12"/>
      <c r="L992" s="12"/>
      <c r="M992" s="49"/>
      <c r="N992" s="49"/>
      <c r="O992" s="12"/>
      <c r="P992" s="12"/>
      <c r="Q992" s="12"/>
    </row>
    <row r="993" spans="2:17" s="1" customFormat="1" x14ac:dyDescent="0.4">
      <c r="B993" s="12"/>
      <c r="C993" s="42"/>
      <c r="D993" s="12"/>
      <c r="E993" s="12"/>
      <c r="F993" s="12"/>
      <c r="G993" s="12"/>
      <c r="H993" s="12"/>
      <c r="I993" s="12"/>
      <c r="J993" s="12"/>
      <c r="K993" s="12"/>
      <c r="L993" s="12"/>
      <c r="M993" s="49"/>
      <c r="N993" s="49"/>
      <c r="O993" s="12"/>
      <c r="P993" s="12"/>
      <c r="Q993" s="12"/>
    </row>
    <row r="994" spans="2:17" s="1" customFormat="1" x14ac:dyDescent="0.4">
      <c r="B994" s="12"/>
      <c r="C994" s="42"/>
      <c r="D994" s="12"/>
      <c r="E994" s="12"/>
      <c r="F994" s="12"/>
      <c r="G994" s="12"/>
      <c r="H994" s="12"/>
      <c r="I994" s="12"/>
      <c r="J994" s="12"/>
      <c r="K994" s="12"/>
      <c r="L994" s="12"/>
      <c r="M994" s="49"/>
      <c r="N994" s="49"/>
      <c r="O994" s="12"/>
      <c r="P994" s="12"/>
      <c r="Q994" s="12"/>
    </row>
    <row r="995" spans="2:17" s="1" customFormat="1" x14ac:dyDescent="0.4">
      <c r="B995" s="12"/>
      <c r="C995" s="42"/>
      <c r="D995" s="12"/>
      <c r="E995" s="12"/>
      <c r="F995" s="12"/>
      <c r="G995" s="12"/>
      <c r="H995" s="12"/>
      <c r="I995" s="12"/>
      <c r="J995" s="12"/>
      <c r="K995" s="12"/>
      <c r="L995" s="12"/>
      <c r="M995" s="49"/>
      <c r="N995" s="49"/>
      <c r="O995" s="12"/>
      <c r="P995" s="12"/>
      <c r="Q995" s="12"/>
    </row>
    <row r="996" spans="2:17" s="1" customFormat="1" x14ac:dyDescent="0.4">
      <c r="B996" s="12"/>
      <c r="C996" s="42"/>
      <c r="D996" s="12"/>
      <c r="E996" s="12"/>
      <c r="F996" s="12"/>
      <c r="G996" s="12"/>
      <c r="H996" s="12"/>
      <c r="I996" s="12"/>
      <c r="J996" s="12"/>
      <c r="K996" s="12"/>
      <c r="L996" s="12"/>
      <c r="M996" s="49"/>
      <c r="N996" s="49"/>
      <c r="O996" s="12"/>
      <c r="P996" s="12"/>
      <c r="Q996" s="12"/>
    </row>
    <row r="997" spans="2:17" s="1" customFormat="1" x14ac:dyDescent="0.4">
      <c r="B997" s="12"/>
      <c r="C997" s="42"/>
      <c r="D997" s="12"/>
      <c r="E997" s="12"/>
      <c r="F997" s="12"/>
      <c r="G997" s="12"/>
      <c r="H997" s="12"/>
      <c r="I997" s="12"/>
      <c r="J997" s="12"/>
      <c r="K997" s="12"/>
      <c r="L997" s="12"/>
      <c r="M997" s="49"/>
      <c r="N997" s="49"/>
      <c r="O997" s="12"/>
      <c r="P997" s="12"/>
      <c r="Q997" s="12"/>
    </row>
    <row r="998" spans="2:17" s="1" customFormat="1" x14ac:dyDescent="0.4">
      <c r="B998" s="12"/>
      <c r="C998" s="42"/>
      <c r="D998" s="12"/>
      <c r="E998" s="12"/>
      <c r="F998" s="12"/>
      <c r="G998" s="12"/>
      <c r="H998" s="12"/>
      <c r="I998" s="12"/>
      <c r="J998" s="12"/>
      <c r="K998" s="12"/>
      <c r="L998" s="12"/>
      <c r="M998" s="49"/>
      <c r="N998" s="49"/>
      <c r="O998" s="12"/>
      <c r="P998" s="12"/>
      <c r="Q998" s="12"/>
    </row>
    <row r="999" spans="2:17" s="1" customFormat="1" x14ac:dyDescent="0.4">
      <c r="B999" s="12"/>
      <c r="C999" s="42"/>
      <c r="D999" s="12"/>
      <c r="E999" s="12"/>
      <c r="F999" s="12"/>
      <c r="G999" s="12"/>
      <c r="H999" s="12"/>
      <c r="I999" s="12"/>
      <c r="J999" s="12"/>
      <c r="K999" s="12"/>
      <c r="L999" s="12"/>
      <c r="M999" s="49"/>
      <c r="N999" s="49"/>
      <c r="O999" s="12"/>
      <c r="P999" s="12"/>
      <c r="Q999" s="12"/>
    </row>
    <row r="1000" spans="2:17" s="1" customFormat="1" x14ac:dyDescent="0.4">
      <c r="B1000" s="12"/>
      <c r="C1000" s="42"/>
      <c r="D1000" s="12"/>
      <c r="E1000" s="12"/>
      <c r="F1000" s="12"/>
      <c r="G1000" s="12"/>
      <c r="H1000" s="12"/>
      <c r="I1000" s="12"/>
      <c r="J1000" s="12"/>
      <c r="K1000" s="12"/>
      <c r="L1000" s="12"/>
      <c r="M1000" s="49"/>
      <c r="N1000" s="49"/>
      <c r="O1000" s="12"/>
      <c r="P1000" s="12"/>
      <c r="Q1000" s="12"/>
    </row>
    <row r="1001" spans="2:17" s="1" customFormat="1" x14ac:dyDescent="0.4">
      <c r="B1001" s="12"/>
      <c r="C1001" s="42"/>
      <c r="D1001" s="12"/>
      <c r="E1001" s="12"/>
      <c r="F1001" s="12"/>
      <c r="G1001" s="12"/>
      <c r="H1001" s="12"/>
      <c r="I1001" s="12"/>
      <c r="J1001" s="12"/>
      <c r="K1001" s="12"/>
      <c r="L1001" s="12"/>
      <c r="M1001" s="49"/>
      <c r="N1001" s="49"/>
      <c r="O1001" s="12"/>
      <c r="P1001" s="12"/>
      <c r="Q1001" s="12"/>
    </row>
    <row r="1002" spans="2:17" s="1" customFormat="1" x14ac:dyDescent="0.4">
      <c r="B1002" s="12"/>
      <c r="C1002" s="42"/>
      <c r="D1002" s="12"/>
      <c r="E1002" s="12"/>
      <c r="F1002" s="12"/>
      <c r="G1002" s="12"/>
      <c r="H1002" s="12"/>
      <c r="I1002" s="12"/>
      <c r="J1002" s="12"/>
      <c r="K1002" s="12"/>
      <c r="L1002" s="12"/>
      <c r="M1002" s="49"/>
      <c r="N1002" s="49"/>
      <c r="O1002" s="12"/>
      <c r="P1002" s="12"/>
      <c r="Q1002" s="12"/>
    </row>
    <row r="1003" spans="2:17" s="1" customFormat="1" x14ac:dyDescent="0.4">
      <c r="B1003" s="12"/>
      <c r="C1003" s="42"/>
      <c r="D1003" s="12"/>
      <c r="E1003" s="12"/>
      <c r="F1003" s="12"/>
      <c r="G1003" s="12"/>
      <c r="H1003" s="12"/>
      <c r="I1003" s="12"/>
      <c r="J1003" s="12"/>
      <c r="K1003" s="12"/>
      <c r="L1003" s="12"/>
      <c r="M1003" s="49"/>
      <c r="N1003" s="49"/>
      <c r="O1003" s="12"/>
      <c r="P1003" s="12"/>
      <c r="Q1003" s="12"/>
    </row>
    <row r="1004" spans="2:17" s="1" customFormat="1" x14ac:dyDescent="0.4">
      <c r="B1004" s="12"/>
      <c r="C1004" s="42"/>
      <c r="D1004" s="12"/>
      <c r="E1004" s="12"/>
      <c r="F1004" s="12"/>
      <c r="G1004" s="12"/>
      <c r="H1004" s="12"/>
      <c r="I1004" s="12"/>
      <c r="J1004" s="12"/>
      <c r="K1004" s="12"/>
      <c r="L1004" s="12"/>
      <c r="M1004" s="49"/>
      <c r="N1004" s="49"/>
      <c r="O1004" s="12"/>
      <c r="P1004" s="12"/>
      <c r="Q1004" s="12"/>
    </row>
    <row r="1005" spans="2:17" s="1" customFormat="1" x14ac:dyDescent="0.4">
      <c r="B1005" s="12"/>
      <c r="C1005" s="42"/>
      <c r="D1005" s="12"/>
      <c r="E1005" s="12"/>
      <c r="F1005" s="12"/>
      <c r="G1005" s="12"/>
      <c r="H1005" s="12"/>
      <c r="I1005" s="12"/>
      <c r="J1005" s="12"/>
      <c r="K1005" s="12"/>
      <c r="L1005" s="12"/>
      <c r="M1005" s="49"/>
      <c r="N1005" s="49"/>
      <c r="O1005" s="12"/>
      <c r="P1005" s="12"/>
      <c r="Q1005" s="12"/>
    </row>
    <row r="1006" spans="2:17" s="1" customFormat="1" x14ac:dyDescent="0.4">
      <c r="B1006" s="12"/>
      <c r="C1006" s="42"/>
      <c r="D1006" s="12"/>
      <c r="E1006" s="12"/>
      <c r="F1006" s="12"/>
      <c r="G1006" s="12"/>
      <c r="H1006" s="12"/>
      <c r="I1006" s="12"/>
      <c r="J1006" s="12"/>
      <c r="K1006" s="12"/>
      <c r="L1006" s="12"/>
      <c r="M1006" s="49"/>
      <c r="N1006" s="49"/>
      <c r="O1006" s="12"/>
      <c r="P1006" s="12"/>
      <c r="Q1006" s="12"/>
    </row>
    <row r="1007" spans="2:17" s="1" customFormat="1" x14ac:dyDescent="0.4">
      <c r="B1007" s="12"/>
      <c r="C1007" s="42"/>
      <c r="D1007" s="12"/>
      <c r="E1007" s="12"/>
      <c r="F1007" s="12"/>
      <c r="G1007" s="12"/>
      <c r="H1007" s="12"/>
      <c r="I1007" s="12"/>
      <c r="J1007" s="12"/>
      <c r="K1007" s="12"/>
      <c r="L1007" s="12"/>
      <c r="M1007" s="49"/>
      <c r="N1007" s="49"/>
      <c r="O1007" s="12"/>
      <c r="P1007" s="12"/>
      <c r="Q1007" s="12"/>
    </row>
    <row r="1008" spans="2:17" s="1" customFormat="1" x14ac:dyDescent="0.4">
      <c r="B1008" s="12"/>
      <c r="C1008" s="42"/>
      <c r="D1008" s="12"/>
      <c r="E1008" s="12"/>
      <c r="F1008" s="12"/>
      <c r="G1008" s="12"/>
      <c r="H1008" s="12"/>
      <c r="I1008" s="12"/>
      <c r="J1008" s="12"/>
      <c r="K1008" s="12"/>
      <c r="L1008" s="12"/>
      <c r="M1008" s="49"/>
      <c r="N1008" s="49"/>
      <c r="O1008" s="12"/>
      <c r="P1008" s="12"/>
      <c r="Q1008" s="12"/>
    </row>
    <row r="1009" spans="2:17" s="1" customFormat="1" x14ac:dyDescent="0.4">
      <c r="B1009" s="12"/>
      <c r="C1009" s="42"/>
      <c r="D1009" s="12"/>
      <c r="E1009" s="12"/>
      <c r="F1009" s="12"/>
      <c r="G1009" s="12"/>
      <c r="H1009" s="12"/>
      <c r="I1009" s="12"/>
      <c r="J1009" s="12"/>
      <c r="K1009" s="12"/>
      <c r="L1009" s="12"/>
      <c r="M1009" s="49"/>
      <c r="N1009" s="49"/>
      <c r="O1009" s="12"/>
      <c r="P1009" s="12"/>
      <c r="Q1009" s="12"/>
    </row>
    <row r="1010" spans="2:17" s="1" customFormat="1" x14ac:dyDescent="0.4">
      <c r="B1010" s="12"/>
      <c r="C1010" s="42"/>
      <c r="D1010" s="12"/>
      <c r="E1010" s="12"/>
      <c r="F1010" s="12"/>
      <c r="G1010" s="12"/>
      <c r="H1010" s="12"/>
      <c r="I1010" s="12"/>
      <c r="J1010" s="12"/>
      <c r="K1010" s="12"/>
      <c r="L1010" s="12"/>
      <c r="M1010" s="49"/>
      <c r="N1010" s="49"/>
      <c r="O1010" s="12"/>
      <c r="P1010" s="12"/>
      <c r="Q1010" s="12"/>
    </row>
    <row r="1011" spans="2:17" s="1" customFormat="1" x14ac:dyDescent="0.4">
      <c r="B1011" s="12"/>
      <c r="C1011" s="42"/>
      <c r="D1011" s="12"/>
      <c r="E1011" s="12"/>
      <c r="F1011" s="12"/>
      <c r="G1011" s="12"/>
      <c r="H1011" s="12"/>
      <c r="I1011" s="12"/>
      <c r="J1011" s="12"/>
      <c r="K1011" s="12"/>
      <c r="L1011" s="12"/>
      <c r="M1011" s="49"/>
      <c r="N1011" s="49"/>
      <c r="O1011" s="12"/>
      <c r="P1011" s="12"/>
      <c r="Q1011" s="12"/>
    </row>
    <row r="1012" spans="2:17" s="1" customFormat="1" x14ac:dyDescent="0.4">
      <c r="B1012" s="12"/>
      <c r="C1012" s="42"/>
      <c r="D1012" s="12"/>
      <c r="E1012" s="12"/>
      <c r="F1012" s="12"/>
      <c r="G1012" s="12"/>
      <c r="H1012" s="12"/>
      <c r="I1012" s="12"/>
      <c r="J1012" s="12"/>
      <c r="K1012" s="12"/>
      <c r="L1012" s="12"/>
      <c r="M1012" s="49"/>
      <c r="N1012" s="49"/>
      <c r="O1012" s="12"/>
      <c r="P1012" s="12"/>
      <c r="Q1012" s="12"/>
    </row>
    <row r="1013" spans="2:17" s="1" customFormat="1" x14ac:dyDescent="0.4">
      <c r="B1013" s="12"/>
      <c r="C1013" s="42"/>
      <c r="D1013" s="12"/>
      <c r="E1013" s="12"/>
      <c r="F1013" s="12"/>
      <c r="G1013" s="12"/>
      <c r="H1013" s="12"/>
      <c r="I1013" s="12"/>
      <c r="J1013" s="12"/>
      <c r="K1013" s="12"/>
      <c r="L1013" s="12"/>
      <c r="M1013" s="49"/>
      <c r="N1013" s="49"/>
      <c r="O1013" s="12"/>
      <c r="P1013" s="12"/>
      <c r="Q1013" s="12"/>
    </row>
    <row r="1014" spans="2:17" s="1" customFormat="1" x14ac:dyDescent="0.4">
      <c r="B1014" s="12"/>
      <c r="C1014" s="42"/>
      <c r="D1014" s="12"/>
      <c r="E1014" s="12"/>
      <c r="F1014" s="12"/>
      <c r="G1014" s="12"/>
      <c r="H1014" s="12"/>
      <c r="I1014" s="12"/>
      <c r="J1014" s="12"/>
      <c r="K1014" s="12"/>
      <c r="L1014" s="12"/>
      <c r="M1014" s="49"/>
      <c r="N1014" s="49"/>
      <c r="O1014" s="12"/>
      <c r="P1014" s="12"/>
      <c r="Q1014" s="12"/>
    </row>
    <row r="1015" spans="2:17" s="1" customFormat="1" x14ac:dyDescent="0.4">
      <c r="B1015" s="12"/>
      <c r="C1015" s="42"/>
      <c r="D1015" s="12"/>
      <c r="E1015" s="12"/>
      <c r="F1015" s="12"/>
      <c r="G1015" s="12"/>
      <c r="H1015" s="12"/>
      <c r="I1015" s="12"/>
      <c r="J1015" s="12"/>
      <c r="K1015" s="12"/>
      <c r="L1015" s="12"/>
      <c r="M1015" s="49"/>
      <c r="N1015" s="49"/>
      <c r="O1015" s="12"/>
      <c r="P1015" s="12"/>
      <c r="Q1015" s="12"/>
    </row>
    <row r="1016" spans="2:17" s="1" customFormat="1" x14ac:dyDescent="0.4">
      <c r="B1016" s="12"/>
      <c r="C1016" s="42"/>
      <c r="D1016" s="12"/>
      <c r="E1016" s="12"/>
      <c r="F1016" s="12"/>
      <c r="G1016" s="12"/>
      <c r="H1016" s="12"/>
      <c r="I1016" s="12"/>
      <c r="J1016" s="12"/>
      <c r="K1016" s="12"/>
      <c r="L1016" s="12"/>
      <c r="M1016" s="49"/>
      <c r="N1016" s="49"/>
      <c r="O1016" s="12"/>
      <c r="P1016" s="12"/>
      <c r="Q1016" s="12"/>
    </row>
    <row r="1017" spans="2:17" s="1" customFormat="1" x14ac:dyDescent="0.4">
      <c r="B1017" s="12"/>
      <c r="C1017" s="42"/>
      <c r="D1017" s="12"/>
      <c r="E1017" s="12"/>
      <c r="F1017" s="12"/>
      <c r="G1017" s="12"/>
      <c r="H1017" s="12"/>
      <c r="I1017" s="12"/>
      <c r="J1017" s="12"/>
      <c r="K1017" s="12"/>
      <c r="L1017" s="12"/>
      <c r="M1017" s="49"/>
      <c r="N1017" s="49"/>
      <c r="O1017" s="12"/>
      <c r="P1017" s="12"/>
      <c r="Q1017" s="12"/>
    </row>
    <row r="1018" spans="2:17" s="1" customFormat="1" x14ac:dyDescent="0.4">
      <c r="B1018" s="12"/>
      <c r="C1018" s="42"/>
      <c r="D1018" s="12"/>
      <c r="E1018" s="12"/>
      <c r="F1018" s="12"/>
      <c r="G1018" s="12"/>
      <c r="H1018" s="12"/>
      <c r="I1018" s="12"/>
      <c r="J1018" s="12"/>
      <c r="K1018" s="12"/>
      <c r="L1018" s="12"/>
      <c r="M1018" s="49"/>
      <c r="N1018" s="49"/>
      <c r="O1018" s="12"/>
      <c r="P1018" s="12"/>
      <c r="Q1018" s="12"/>
    </row>
    <row r="1019" spans="2:17" s="1" customFormat="1" x14ac:dyDescent="0.4">
      <c r="B1019" s="12"/>
      <c r="C1019" s="42"/>
      <c r="D1019" s="12"/>
      <c r="E1019" s="12"/>
      <c r="F1019" s="12"/>
      <c r="G1019" s="12"/>
      <c r="H1019" s="12"/>
      <c r="I1019" s="12"/>
      <c r="J1019" s="12"/>
      <c r="K1019" s="12"/>
      <c r="L1019" s="12"/>
      <c r="M1019" s="49"/>
      <c r="N1019" s="49"/>
      <c r="O1019" s="12"/>
      <c r="P1019" s="12"/>
      <c r="Q1019" s="12"/>
    </row>
    <row r="1020" spans="2:17" s="1" customFormat="1" x14ac:dyDescent="0.4">
      <c r="B1020" s="12"/>
      <c r="C1020" s="42"/>
      <c r="D1020" s="12"/>
      <c r="E1020" s="12"/>
      <c r="F1020" s="12"/>
      <c r="G1020" s="12"/>
      <c r="H1020" s="12"/>
      <c r="I1020" s="12"/>
      <c r="J1020" s="12"/>
      <c r="K1020" s="12"/>
      <c r="L1020" s="12"/>
      <c r="M1020" s="49"/>
      <c r="N1020" s="49"/>
      <c r="O1020" s="12"/>
      <c r="P1020" s="12"/>
      <c r="Q1020" s="12"/>
    </row>
    <row r="1021" spans="2:17" s="1" customFormat="1" x14ac:dyDescent="0.4">
      <c r="B1021" s="12"/>
      <c r="C1021" s="42"/>
      <c r="D1021" s="12"/>
      <c r="E1021" s="12"/>
      <c r="F1021" s="12"/>
      <c r="G1021" s="12"/>
      <c r="H1021" s="12"/>
      <c r="I1021" s="12"/>
      <c r="J1021" s="12"/>
      <c r="K1021" s="12"/>
      <c r="L1021" s="12"/>
      <c r="M1021" s="49"/>
      <c r="N1021" s="49"/>
      <c r="O1021" s="12"/>
      <c r="P1021" s="12"/>
      <c r="Q1021" s="12"/>
    </row>
    <row r="1022" spans="2:17" s="1" customFormat="1" x14ac:dyDescent="0.4">
      <c r="B1022" s="12"/>
      <c r="C1022" s="42"/>
      <c r="D1022" s="12"/>
      <c r="E1022" s="12"/>
      <c r="F1022" s="12"/>
      <c r="G1022" s="12"/>
      <c r="H1022" s="12"/>
      <c r="I1022" s="12"/>
      <c r="J1022" s="12"/>
      <c r="K1022" s="12"/>
      <c r="L1022" s="12"/>
      <c r="M1022" s="49"/>
      <c r="N1022" s="49"/>
      <c r="O1022" s="12"/>
      <c r="P1022" s="12"/>
      <c r="Q1022" s="12"/>
    </row>
    <row r="1023" spans="2:17" s="1" customFormat="1" x14ac:dyDescent="0.4">
      <c r="B1023" s="12"/>
      <c r="C1023" s="42"/>
      <c r="D1023" s="12"/>
      <c r="E1023" s="12"/>
      <c r="F1023" s="12"/>
      <c r="G1023" s="12"/>
      <c r="H1023" s="12"/>
      <c r="I1023" s="12"/>
      <c r="J1023" s="12"/>
      <c r="K1023" s="12"/>
      <c r="L1023" s="12"/>
      <c r="M1023" s="49"/>
      <c r="N1023" s="49"/>
      <c r="O1023" s="12"/>
      <c r="P1023" s="12"/>
      <c r="Q1023" s="12"/>
    </row>
    <row r="1024" spans="2:17" s="1" customFormat="1" x14ac:dyDescent="0.4">
      <c r="B1024" s="12"/>
      <c r="C1024" s="42"/>
      <c r="D1024" s="12"/>
      <c r="E1024" s="12"/>
      <c r="F1024" s="12"/>
      <c r="G1024" s="12"/>
      <c r="H1024" s="12"/>
      <c r="I1024" s="12"/>
      <c r="J1024" s="12"/>
      <c r="K1024" s="12"/>
      <c r="L1024" s="12"/>
      <c r="M1024" s="49"/>
      <c r="N1024" s="49"/>
      <c r="O1024" s="12"/>
      <c r="P1024" s="12"/>
      <c r="Q1024" s="12"/>
    </row>
    <row r="1025" spans="2:17" s="1" customFormat="1" x14ac:dyDescent="0.4">
      <c r="B1025" s="12"/>
      <c r="C1025" s="42"/>
      <c r="D1025" s="12"/>
      <c r="E1025" s="12"/>
      <c r="F1025" s="12"/>
      <c r="G1025" s="12"/>
      <c r="H1025" s="12"/>
      <c r="I1025" s="12"/>
      <c r="J1025" s="12"/>
      <c r="K1025" s="12"/>
      <c r="L1025" s="12"/>
      <c r="M1025" s="49"/>
      <c r="N1025" s="49"/>
      <c r="O1025" s="12"/>
      <c r="P1025" s="12"/>
      <c r="Q1025" s="12"/>
    </row>
    <row r="1026" spans="2:17" s="1" customFormat="1" x14ac:dyDescent="0.4">
      <c r="B1026" s="12"/>
      <c r="C1026" s="42"/>
      <c r="D1026" s="12"/>
      <c r="E1026" s="12"/>
      <c r="F1026" s="12"/>
      <c r="G1026" s="12"/>
      <c r="H1026" s="12"/>
      <c r="I1026" s="12"/>
      <c r="J1026" s="12"/>
      <c r="K1026" s="12"/>
      <c r="L1026" s="12"/>
      <c r="M1026" s="49"/>
      <c r="N1026" s="49"/>
      <c r="O1026" s="12"/>
      <c r="P1026" s="12"/>
      <c r="Q1026" s="12"/>
    </row>
    <row r="1027" spans="2:17" s="1" customFormat="1" x14ac:dyDescent="0.4">
      <c r="B1027" s="12"/>
      <c r="C1027" s="42"/>
      <c r="D1027" s="12"/>
      <c r="E1027" s="12"/>
      <c r="F1027" s="12"/>
      <c r="G1027" s="12"/>
      <c r="H1027" s="12"/>
      <c r="I1027" s="12"/>
      <c r="J1027" s="12"/>
      <c r="K1027" s="12"/>
      <c r="L1027" s="12"/>
      <c r="M1027" s="49"/>
      <c r="N1027" s="49"/>
      <c r="O1027" s="12"/>
      <c r="P1027" s="12"/>
      <c r="Q1027" s="12"/>
    </row>
    <row r="1028" spans="2:17" s="1" customFormat="1" x14ac:dyDescent="0.4">
      <c r="B1028" s="12"/>
      <c r="C1028" s="42"/>
      <c r="D1028" s="12"/>
      <c r="E1028" s="12"/>
      <c r="F1028" s="12"/>
      <c r="G1028" s="12"/>
      <c r="H1028" s="12"/>
      <c r="I1028" s="12"/>
      <c r="J1028" s="12"/>
      <c r="K1028" s="12"/>
      <c r="L1028" s="12"/>
      <c r="M1028" s="49"/>
      <c r="N1028" s="49"/>
      <c r="O1028" s="12"/>
      <c r="P1028" s="12"/>
      <c r="Q1028" s="12"/>
    </row>
    <row r="1029" spans="2:17" s="1" customFormat="1" x14ac:dyDescent="0.4">
      <c r="B1029" s="12"/>
      <c r="C1029" s="42"/>
      <c r="D1029" s="12"/>
      <c r="E1029" s="12"/>
      <c r="F1029" s="12"/>
      <c r="G1029" s="12"/>
      <c r="H1029" s="12"/>
      <c r="I1029" s="12"/>
      <c r="J1029" s="12"/>
      <c r="K1029" s="12"/>
      <c r="L1029" s="12"/>
      <c r="M1029" s="49"/>
      <c r="N1029" s="49"/>
      <c r="O1029" s="12"/>
      <c r="P1029" s="12"/>
      <c r="Q1029" s="12"/>
    </row>
    <row r="1030" spans="2:17" s="1" customFormat="1" x14ac:dyDescent="0.4">
      <c r="B1030" s="12"/>
      <c r="C1030" s="42"/>
      <c r="D1030" s="12"/>
      <c r="E1030" s="12"/>
      <c r="F1030" s="12"/>
      <c r="G1030" s="12"/>
      <c r="H1030" s="12"/>
      <c r="I1030" s="12"/>
      <c r="J1030" s="12"/>
      <c r="K1030" s="12"/>
      <c r="L1030" s="12"/>
      <c r="M1030" s="49"/>
      <c r="N1030" s="49"/>
      <c r="O1030" s="12"/>
      <c r="P1030" s="12"/>
      <c r="Q1030" s="12"/>
    </row>
    <row r="1031" spans="2:17" s="1" customFormat="1" x14ac:dyDescent="0.4">
      <c r="B1031" s="12"/>
      <c r="C1031" s="42"/>
      <c r="D1031" s="12"/>
      <c r="E1031" s="12"/>
      <c r="F1031" s="12"/>
      <c r="G1031" s="12"/>
      <c r="H1031" s="12"/>
      <c r="I1031" s="12"/>
      <c r="J1031" s="12"/>
      <c r="K1031" s="12"/>
      <c r="L1031" s="12"/>
      <c r="M1031" s="49"/>
      <c r="N1031" s="49"/>
      <c r="O1031" s="12"/>
      <c r="P1031" s="12"/>
      <c r="Q1031" s="12"/>
    </row>
    <row r="1032" spans="2:17" s="1" customFormat="1" x14ac:dyDescent="0.4">
      <c r="B1032" s="12"/>
      <c r="C1032" s="42"/>
      <c r="D1032" s="12"/>
      <c r="E1032" s="12"/>
      <c r="F1032" s="12"/>
      <c r="G1032" s="12"/>
      <c r="H1032" s="12"/>
      <c r="I1032" s="12"/>
      <c r="J1032" s="12"/>
      <c r="K1032" s="12"/>
      <c r="L1032" s="12"/>
      <c r="M1032" s="49"/>
      <c r="N1032" s="49"/>
      <c r="O1032" s="12"/>
      <c r="P1032" s="12"/>
      <c r="Q1032" s="12"/>
    </row>
    <row r="1033" spans="2:17" s="1" customFormat="1" x14ac:dyDescent="0.4">
      <c r="B1033" s="12"/>
      <c r="C1033" s="42"/>
      <c r="D1033" s="12"/>
      <c r="E1033" s="12"/>
      <c r="F1033" s="12"/>
      <c r="G1033" s="12"/>
      <c r="H1033" s="12"/>
      <c r="I1033" s="12"/>
      <c r="J1033" s="12"/>
      <c r="K1033" s="12"/>
      <c r="L1033" s="12"/>
      <c r="M1033" s="49"/>
      <c r="N1033" s="49"/>
      <c r="O1033" s="12"/>
      <c r="P1033" s="12"/>
      <c r="Q1033" s="12"/>
    </row>
    <row r="1034" spans="2:17" s="1" customFormat="1" x14ac:dyDescent="0.4">
      <c r="B1034" s="12"/>
      <c r="C1034" s="42"/>
      <c r="D1034" s="12"/>
      <c r="E1034" s="12"/>
      <c r="F1034" s="12"/>
      <c r="G1034" s="12"/>
      <c r="H1034" s="12"/>
      <c r="I1034" s="12"/>
      <c r="J1034" s="12"/>
      <c r="K1034" s="12"/>
      <c r="L1034" s="12"/>
      <c r="M1034" s="49"/>
      <c r="N1034" s="49"/>
      <c r="O1034" s="12"/>
      <c r="P1034" s="12"/>
      <c r="Q1034" s="12"/>
    </row>
    <row r="1035" spans="2:17" s="1" customFormat="1" x14ac:dyDescent="0.4">
      <c r="B1035" s="12"/>
      <c r="C1035" s="42"/>
      <c r="D1035" s="12"/>
      <c r="E1035" s="12"/>
      <c r="F1035" s="12"/>
      <c r="G1035" s="12"/>
      <c r="H1035" s="12"/>
      <c r="I1035" s="12"/>
      <c r="J1035" s="12"/>
      <c r="K1035" s="12"/>
      <c r="L1035" s="12"/>
      <c r="M1035" s="49"/>
      <c r="N1035" s="49"/>
      <c r="O1035" s="12"/>
      <c r="P1035" s="12"/>
      <c r="Q1035" s="12"/>
    </row>
    <row r="1036" spans="2:17" s="1" customFormat="1" x14ac:dyDescent="0.4">
      <c r="B1036" s="12"/>
      <c r="C1036" s="42"/>
      <c r="D1036" s="12"/>
      <c r="E1036" s="12"/>
      <c r="F1036" s="12"/>
      <c r="G1036" s="12"/>
      <c r="H1036" s="12"/>
      <c r="I1036" s="12"/>
      <c r="J1036" s="12"/>
      <c r="K1036" s="12"/>
      <c r="L1036" s="12"/>
      <c r="M1036" s="49"/>
      <c r="N1036" s="49"/>
      <c r="O1036" s="12"/>
      <c r="P1036" s="12"/>
      <c r="Q1036" s="12"/>
    </row>
    <row r="1037" spans="2:17" s="1" customFormat="1" x14ac:dyDescent="0.4">
      <c r="B1037" s="12"/>
      <c r="C1037" s="42"/>
      <c r="D1037" s="12"/>
      <c r="E1037" s="12"/>
      <c r="F1037" s="12"/>
      <c r="G1037" s="12"/>
      <c r="H1037" s="12"/>
      <c r="I1037" s="12"/>
      <c r="J1037" s="12"/>
      <c r="K1037" s="12"/>
      <c r="L1037" s="12"/>
      <c r="M1037" s="49"/>
      <c r="N1037" s="49"/>
      <c r="O1037" s="12"/>
      <c r="P1037" s="12"/>
      <c r="Q1037" s="12"/>
    </row>
    <row r="1038" spans="2:17" s="1" customFormat="1" x14ac:dyDescent="0.4">
      <c r="B1038" s="12"/>
      <c r="C1038" s="42"/>
      <c r="D1038" s="12"/>
      <c r="E1038" s="12"/>
      <c r="F1038" s="12"/>
      <c r="G1038" s="12"/>
      <c r="H1038" s="12"/>
      <c r="I1038" s="12"/>
      <c r="J1038" s="12"/>
      <c r="K1038" s="12"/>
      <c r="L1038" s="12"/>
      <c r="M1038" s="49"/>
      <c r="N1038" s="49"/>
      <c r="O1038" s="12"/>
      <c r="P1038" s="12"/>
      <c r="Q1038" s="12"/>
    </row>
    <row r="1039" spans="2:17" s="1" customFormat="1" x14ac:dyDescent="0.4">
      <c r="B1039" s="12"/>
      <c r="C1039" s="42"/>
      <c r="D1039" s="12"/>
      <c r="E1039" s="12"/>
      <c r="F1039" s="12"/>
      <c r="G1039" s="12"/>
      <c r="H1039" s="12"/>
      <c r="I1039" s="12"/>
      <c r="J1039" s="12"/>
      <c r="K1039" s="12"/>
      <c r="L1039" s="12"/>
      <c r="M1039" s="49"/>
      <c r="N1039" s="49"/>
      <c r="O1039" s="12"/>
      <c r="P1039" s="12"/>
      <c r="Q1039" s="12"/>
    </row>
    <row r="1040" spans="2:17" s="1" customFormat="1" x14ac:dyDescent="0.4">
      <c r="B1040" s="12"/>
      <c r="C1040" s="42"/>
      <c r="D1040" s="12"/>
      <c r="E1040" s="12"/>
      <c r="F1040" s="12"/>
      <c r="G1040" s="12"/>
      <c r="H1040" s="12"/>
      <c r="I1040" s="12"/>
      <c r="J1040" s="12"/>
      <c r="K1040" s="12"/>
      <c r="L1040" s="12"/>
      <c r="M1040" s="49"/>
      <c r="N1040" s="49"/>
      <c r="O1040" s="12"/>
      <c r="P1040" s="12"/>
      <c r="Q1040" s="12"/>
    </row>
    <row r="1041" spans="2:17" s="1" customFormat="1" x14ac:dyDescent="0.4">
      <c r="B1041" s="12"/>
      <c r="C1041" s="42"/>
      <c r="D1041" s="12"/>
      <c r="E1041" s="12"/>
      <c r="F1041" s="12"/>
      <c r="G1041" s="12"/>
      <c r="H1041" s="12"/>
      <c r="I1041" s="12"/>
      <c r="J1041" s="12"/>
      <c r="K1041" s="12"/>
      <c r="L1041" s="12"/>
      <c r="M1041" s="49"/>
      <c r="N1041" s="49"/>
      <c r="O1041" s="12"/>
      <c r="P1041" s="12"/>
      <c r="Q1041" s="12"/>
    </row>
    <row r="1042" spans="2:17" s="1" customFormat="1" x14ac:dyDescent="0.4">
      <c r="B1042" s="12"/>
      <c r="C1042" s="42"/>
      <c r="D1042" s="12"/>
      <c r="E1042" s="12"/>
      <c r="F1042" s="12"/>
      <c r="G1042" s="12"/>
      <c r="H1042" s="12"/>
      <c r="I1042" s="12"/>
      <c r="J1042" s="12"/>
      <c r="K1042" s="12"/>
      <c r="L1042" s="12"/>
      <c r="M1042" s="49"/>
      <c r="N1042" s="49"/>
      <c r="O1042" s="12"/>
      <c r="P1042" s="12"/>
      <c r="Q1042" s="12"/>
    </row>
    <row r="1043" spans="2:17" s="1" customFormat="1" x14ac:dyDescent="0.4">
      <c r="B1043" s="12"/>
      <c r="C1043" s="42"/>
      <c r="D1043" s="12"/>
      <c r="E1043" s="12"/>
      <c r="F1043" s="12"/>
      <c r="G1043" s="12"/>
      <c r="H1043" s="12"/>
      <c r="I1043" s="12"/>
      <c r="J1043" s="12"/>
      <c r="K1043" s="12"/>
      <c r="L1043" s="12"/>
      <c r="M1043" s="49"/>
      <c r="N1043" s="49"/>
      <c r="O1043" s="12"/>
      <c r="P1043" s="12"/>
      <c r="Q1043" s="12"/>
    </row>
    <row r="1044" spans="2:17" s="1" customFormat="1" x14ac:dyDescent="0.4">
      <c r="B1044" s="12"/>
      <c r="C1044" s="42"/>
      <c r="D1044" s="12"/>
      <c r="E1044" s="12"/>
      <c r="F1044" s="12"/>
      <c r="G1044" s="12"/>
      <c r="H1044" s="12"/>
      <c r="I1044" s="12"/>
      <c r="J1044" s="12"/>
      <c r="K1044" s="12"/>
      <c r="L1044" s="12"/>
      <c r="M1044" s="49"/>
      <c r="N1044" s="49"/>
      <c r="O1044" s="12"/>
      <c r="P1044" s="12"/>
      <c r="Q1044" s="12"/>
    </row>
    <row r="1045" spans="2:17" s="1" customFormat="1" x14ac:dyDescent="0.4">
      <c r="B1045" s="12"/>
      <c r="C1045" s="42"/>
      <c r="D1045" s="12"/>
      <c r="E1045" s="12"/>
      <c r="F1045" s="12"/>
      <c r="G1045" s="12"/>
      <c r="H1045" s="12"/>
      <c r="I1045" s="12"/>
      <c r="J1045" s="12"/>
      <c r="K1045" s="12"/>
      <c r="L1045" s="12"/>
      <c r="M1045" s="49"/>
      <c r="N1045" s="49"/>
      <c r="O1045" s="12"/>
      <c r="P1045" s="12"/>
      <c r="Q1045" s="12"/>
    </row>
    <row r="1046" spans="2:17" s="1" customFormat="1" x14ac:dyDescent="0.4">
      <c r="B1046" s="12"/>
      <c r="C1046" s="42"/>
      <c r="D1046" s="12"/>
      <c r="E1046" s="12"/>
      <c r="F1046" s="12"/>
      <c r="G1046" s="12"/>
      <c r="H1046" s="12"/>
      <c r="I1046" s="12"/>
      <c r="J1046" s="12"/>
      <c r="K1046" s="12"/>
      <c r="L1046" s="12"/>
      <c r="M1046" s="49"/>
      <c r="N1046" s="49"/>
      <c r="O1046" s="12"/>
      <c r="P1046" s="12"/>
      <c r="Q1046" s="12"/>
    </row>
    <row r="1047" spans="2:17" s="1" customFormat="1" x14ac:dyDescent="0.4">
      <c r="B1047" s="12"/>
      <c r="C1047" s="42"/>
      <c r="D1047" s="12"/>
      <c r="E1047" s="12"/>
      <c r="F1047" s="12"/>
      <c r="G1047" s="12"/>
      <c r="H1047" s="12"/>
      <c r="I1047" s="12"/>
      <c r="J1047" s="12"/>
      <c r="K1047" s="12"/>
      <c r="L1047" s="12"/>
      <c r="M1047" s="49"/>
      <c r="N1047" s="49"/>
      <c r="O1047" s="12"/>
      <c r="P1047" s="12"/>
      <c r="Q1047" s="12"/>
    </row>
    <row r="1048" spans="2:17" s="1" customFormat="1" x14ac:dyDescent="0.4">
      <c r="B1048" s="12"/>
      <c r="C1048" s="42"/>
      <c r="D1048" s="12"/>
      <c r="E1048" s="12"/>
      <c r="F1048" s="12"/>
      <c r="G1048" s="12"/>
      <c r="H1048" s="12"/>
      <c r="I1048" s="12"/>
      <c r="J1048" s="12"/>
      <c r="K1048" s="12"/>
      <c r="L1048" s="12"/>
      <c r="M1048" s="49"/>
      <c r="N1048" s="49"/>
      <c r="O1048" s="12"/>
      <c r="P1048" s="12"/>
      <c r="Q1048" s="12"/>
    </row>
    <row r="1049" spans="2:17" s="1" customFormat="1" x14ac:dyDescent="0.4">
      <c r="B1049" s="12"/>
      <c r="C1049" s="42"/>
      <c r="D1049" s="12"/>
      <c r="E1049" s="12"/>
      <c r="F1049" s="12"/>
      <c r="G1049" s="12"/>
      <c r="H1049" s="12"/>
      <c r="I1049" s="12"/>
      <c r="J1049" s="12"/>
      <c r="K1049" s="12"/>
      <c r="L1049" s="12"/>
      <c r="M1049" s="49"/>
      <c r="N1049" s="49"/>
      <c r="O1049" s="12"/>
      <c r="P1049" s="12"/>
      <c r="Q1049" s="12"/>
    </row>
    <row r="1050" spans="2:17" s="1" customFormat="1" x14ac:dyDescent="0.4">
      <c r="B1050" s="12"/>
      <c r="C1050" s="42"/>
      <c r="D1050" s="12"/>
      <c r="E1050" s="12"/>
      <c r="F1050" s="12"/>
      <c r="G1050" s="12"/>
      <c r="H1050" s="12"/>
      <c r="I1050" s="12"/>
      <c r="J1050" s="12"/>
      <c r="K1050" s="12"/>
      <c r="L1050" s="12"/>
      <c r="M1050" s="49"/>
      <c r="N1050" s="49"/>
      <c r="O1050" s="12"/>
      <c r="P1050" s="12"/>
      <c r="Q1050" s="12"/>
    </row>
    <row r="1051" spans="2:17" s="1" customFormat="1" x14ac:dyDescent="0.4">
      <c r="B1051" s="12"/>
      <c r="C1051" s="42"/>
      <c r="D1051" s="12"/>
      <c r="E1051" s="12"/>
      <c r="F1051" s="12"/>
      <c r="G1051" s="12"/>
      <c r="H1051" s="12"/>
      <c r="I1051" s="12"/>
      <c r="J1051" s="12"/>
      <c r="K1051" s="12"/>
      <c r="L1051" s="12"/>
      <c r="M1051" s="49"/>
      <c r="N1051" s="49"/>
      <c r="O1051" s="12"/>
      <c r="P1051" s="12"/>
      <c r="Q1051" s="12"/>
    </row>
    <row r="1052" spans="2:17" s="1" customFormat="1" x14ac:dyDescent="0.4">
      <c r="B1052" s="12"/>
      <c r="C1052" s="42"/>
      <c r="D1052" s="12"/>
      <c r="E1052" s="12"/>
      <c r="F1052" s="12"/>
      <c r="G1052" s="12"/>
      <c r="H1052" s="12"/>
      <c r="I1052" s="12"/>
      <c r="J1052" s="12"/>
      <c r="K1052" s="12"/>
      <c r="L1052" s="12"/>
      <c r="M1052" s="49"/>
      <c r="N1052" s="49"/>
      <c r="O1052" s="12"/>
      <c r="P1052" s="12"/>
      <c r="Q1052" s="12"/>
    </row>
    <row r="1053" spans="2:17" s="1" customFormat="1" x14ac:dyDescent="0.4">
      <c r="B1053" s="12"/>
      <c r="C1053" s="42"/>
      <c r="D1053" s="12"/>
      <c r="E1053" s="12"/>
      <c r="F1053" s="12"/>
      <c r="G1053" s="12"/>
      <c r="H1053" s="12"/>
      <c r="I1053" s="12"/>
      <c r="J1053" s="12"/>
      <c r="K1053" s="12"/>
      <c r="L1053" s="12"/>
      <c r="M1053" s="49"/>
      <c r="N1053" s="49"/>
      <c r="O1053" s="12"/>
      <c r="P1053" s="12"/>
      <c r="Q1053" s="12"/>
    </row>
    <row r="1054" spans="2:17" s="1" customFormat="1" x14ac:dyDescent="0.4">
      <c r="B1054" s="12"/>
      <c r="C1054" s="42"/>
      <c r="D1054" s="12"/>
      <c r="E1054" s="12"/>
      <c r="F1054" s="12"/>
      <c r="G1054" s="12"/>
      <c r="H1054" s="12"/>
      <c r="I1054" s="12"/>
      <c r="J1054" s="12"/>
      <c r="K1054" s="12"/>
      <c r="L1054" s="12"/>
      <c r="M1054" s="49"/>
      <c r="N1054" s="49"/>
      <c r="O1054" s="12"/>
      <c r="P1054" s="12"/>
      <c r="Q1054" s="12"/>
    </row>
    <row r="1055" spans="2:17" s="1" customFormat="1" x14ac:dyDescent="0.4">
      <c r="B1055" s="12"/>
      <c r="C1055" s="42"/>
      <c r="D1055" s="12"/>
      <c r="E1055" s="12"/>
      <c r="F1055" s="12"/>
      <c r="G1055" s="12"/>
      <c r="H1055" s="12"/>
      <c r="I1055" s="12"/>
      <c r="J1055" s="12"/>
      <c r="K1055" s="12"/>
      <c r="L1055" s="12"/>
      <c r="M1055" s="49"/>
      <c r="N1055" s="49"/>
      <c r="O1055" s="12"/>
      <c r="P1055" s="12"/>
      <c r="Q1055" s="12"/>
    </row>
    <row r="1056" spans="2:17" s="1" customFormat="1" x14ac:dyDescent="0.4">
      <c r="B1056" s="12"/>
      <c r="C1056" s="42"/>
      <c r="D1056" s="12"/>
      <c r="E1056" s="12"/>
      <c r="F1056" s="12"/>
      <c r="G1056" s="12"/>
      <c r="H1056" s="12"/>
      <c r="I1056" s="12"/>
      <c r="J1056" s="12"/>
      <c r="K1056" s="12"/>
      <c r="L1056" s="12"/>
      <c r="M1056" s="49"/>
      <c r="N1056" s="49"/>
      <c r="O1056" s="12"/>
      <c r="P1056" s="12"/>
      <c r="Q1056" s="12"/>
    </row>
    <row r="1057" spans="2:17" s="1" customFormat="1" x14ac:dyDescent="0.4">
      <c r="B1057" s="12"/>
      <c r="C1057" s="42"/>
      <c r="D1057" s="12"/>
      <c r="E1057" s="12"/>
      <c r="F1057" s="12"/>
      <c r="G1057" s="12"/>
      <c r="H1057" s="12"/>
      <c r="I1057" s="12"/>
      <c r="J1057" s="12"/>
      <c r="K1057" s="12"/>
      <c r="L1057" s="12"/>
      <c r="M1057" s="49"/>
      <c r="N1057" s="49"/>
      <c r="O1057" s="12"/>
      <c r="P1057" s="12"/>
      <c r="Q1057" s="12"/>
    </row>
    <row r="1058" spans="2:17" s="1" customFormat="1" x14ac:dyDescent="0.4">
      <c r="B1058" s="12"/>
      <c r="C1058" s="42"/>
      <c r="D1058" s="12"/>
      <c r="E1058" s="12"/>
      <c r="F1058" s="12"/>
      <c r="G1058" s="12"/>
      <c r="H1058" s="12"/>
      <c r="I1058" s="12"/>
      <c r="J1058" s="12"/>
      <c r="K1058" s="12"/>
      <c r="L1058" s="12"/>
      <c r="M1058" s="49"/>
      <c r="N1058" s="49"/>
      <c r="O1058" s="12"/>
      <c r="P1058" s="12"/>
      <c r="Q1058" s="12"/>
    </row>
    <row r="1059" spans="2:17" s="1" customFormat="1" x14ac:dyDescent="0.4">
      <c r="B1059" s="12"/>
      <c r="C1059" s="42"/>
      <c r="D1059" s="12"/>
      <c r="E1059" s="12"/>
      <c r="F1059" s="12"/>
      <c r="G1059" s="12"/>
      <c r="H1059" s="12"/>
      <c r="I1059" s="12"/>
      <c r="J1059" s="12"/>
      <c r="K1059" s="12"/>
      <c r="L1059" s="12"/>
      <c r="M1059" s="49"/>
      <c r="N1059" s="49"/>
      <c r="O1059" s="12"/>
      <c r="P1059" s="12"/>
      <c r="Q1059" s="12"/>
    </row>
    <row r="1060" spans="2:17" s="1" customFormat="1" x14ac:dyDescent="0.4">
      <c r="B1060" s="12"/>
      <c r="C1060" s="42"/>
      <c r="D1060" s="12"/>
      <c r="E1060" s="12"/>
      <c r="F1060" s="12"/>
      <c r="G1060" s="12"/>
      <c r="H1060" s="12"/>
      <c r="I1060" s="12"/>
      <c r="J1060" s="12"/>
      <c r="K1060" s="12"/>
      <c r="L1060" s="12"/>
      <c r="M1060" s="49"/>
      <c r="N1060" s="49"/>
      <c r="O1060" s="12"/>
      <c r="P1060" s="12"/>
      <c r="Q1060" s="12"/>
    </row>
    <row r="1061" spans="2:17" s="1" customFormat="1" x14ac:dyDescent="0.4">
      <c r="B1061" s="12"/>
      <c r="C1061" s="42"/>
      <c r="D1061" s="12"/>
      <c r="E1061" s="12"/>
      <c r="F1061" s="12"/>
      <c r="G1061" s="12"/>
      <c r="H1061" s="12"/>
      <c r="I1061" s="12"/>
      <c r="J1061" s="12"/>
      <c r="K1061" s="12"/>
      <c r="L1061" s="12"/>
      <c r="M1061" s="49"/>
      <c r="N1061" s="49"/>
      <c r="O1061" s="12"/>
      <c r="P1061" s="12"/>
      <c r="Q1061" s="12"/>
    </row>
    <row r="1062" spans="2:17" s="1" customFormat="1" x14ac:dyDescent="0.4">
      <c r="B1062" s="12"/>
      <c r="C1062" s="42"/>
      <c r="D1062" s="12"/>
      <c r="E1062" s="12"/>
      <c r="F1062" s="12"/>
      <c r="G1062" s="12"/>
      <c r="H1062" s="12"/>
      <c r="I1062" s="12"/>
      <c r="J1062" s="12"/>
      <c r="K1062" s="12"/>
      <c r="L1062" s="12"/>
      <c r="M1062" s="49"/>
      <c r="N1062" s="49"/>
      <c r="O1062" s="12"/>
      <c r="P1062" s="12"/>
      <c r="Q1062" s="12"/>
    </row>
    <row r="1063" spans="2:17" s="1" customFormat="1" x14ac:dyDescent="0.4">
      <c r="B1063" s="12"/>
      <c r="C1063" s="42"/>
      <c r="D1063" s="12"/>
      <c r="E1063" s="12"/>
      <c r="F1063" s="12"/>
      <c r="G1063" s="12"/>
      <c r="H1063" s="12"/>
      <c r="I1063" s="12"/>
      <c r="J1063" s="12"/>
      <c r="K1063" s="12"/>
      <c r="L1063" s="12"/>
      <c r="M1063" s="49"/>
      <c r="N1063" s="49"/>
      <c r="O1063" s="12"/>
      <c r="P1063" s="12"/>
      <c r="Q1063" s="12"/>
    </row>
    <row r="1064" spans="2:17" s="1" customFormat="1" x14ac:dyDescent="0.4">
      <c r="B1064" s="12"/>
      <c r="C1064" s="42"/>
      <c r="D1064" s="12"/>
      <c r="E1064" s="12"/>
      <c r="F1064" s="12"/>
      <c r="G1064" s="12"/>
      <c r="H1064" s="12"/>
      <c r="I1064" s="12"/>
      <c r="J1064" s="12"/>
      <c r="K1064" s="12"/>
      <c r="L1064" s="12"/>
      <c r="M1064" s="49"/>
      <c r="N1064" s="49"/>
      <c r="O1064" s="12"/>
      <c r="P1064" s="12"/>
      <c r="Q1064" s="12"/>
    </row>
    <row r="1065" spans="2:17" s="1" customFormat="1" x14ac:dyDescent="0.4">
      <c r="B1065" s="12"/>
      <c r="C1065" s="42"/>
      <c r="D1065" s="12"/>
      <c r="E1065" s="12"/>
      <c r="F1065" s="12"/>
      <c r="G1065" s="12"/>
      <c r="H1065" s="12"/>
      <c r="I1065" s="12"/>
      <c r="J1065" s="12"/>
      <c r="K1065" s="12"/>
      <c r="L1065" s="12"/>
      <c r="M1065" s="49"/>
      <c r="N1065" s="49"/>
      <c r="O1065" s="12"/>
      <c r="P1065" s="12"/>
      <c r="Q1065" s="12"/>
    </row>
    <row r="1066" spans="2:17" s="1" customFormat="1" x14ac:dyDescent="0.4">
      <c r="B1066" s="12"/>
      <c r="C1066" s="42"/>
      <c r="D1066" s="12"/>
      <c r="E1066" s="12"/>
      <c r="F1066" s="12"/>
      <c r="G1066" s="12"/>
      <c r="H1066" s="12"/>
      <c r="I1066" s="12"/>
      <c r="J1066" s="12"/>
      <c r="K1066" s="12"/>
      <c r="L1066" s="12"/>
      <c r="M1066" s="49"/>
      <c r="N1066" s="49"/>
      <c r="O1066" s="12"/>
      <c r="P1066" s="12"/>
      <c r="Q1066" s="12"/>
    </row>
    <row r="1067" spans="2:17" s="1" customFormat="1" x14ac:dyDescent="0.4">
      <c r="B1067" s="12"/>
      <c r="C1067" s="42"/>
      <c r="D1067" s="12"/>
      <c r="E1067" s="12"/>
      <c r="F1067" s="12"/>
      <c r="G1067" s="12"/>
      <c r="H1067" s="12"/>
      <c r="I1067" s="12"/>
      <c r="J1067" s="12"/>
      <c r="K1067" s="12"/>
      <c r="L1067" s="12"/>
      <c r="M1067" s="49"/>
      <c r="N1067" s="49"/>
      <c r="O1067" s="12"/>
      <c r="P1067" s="12"/>
      <c r="Q1067" s="12"/>
    </row>
    <row r="1068" spans="2:17" s="1" customFormat="1" x14ac:dyDescent="0.4">
      <c r="B1068" s="12"/>
      <c r="C1068" s="42"/>
      <c r="D1068" s="12"/>
      <c r="E1068" s="12"/>
      <c r="F1068" s="12"/>
      <c r="G1068" s="12"/>
      <c r="H1068" s="12"/>
      <c r="I1068" s="12"/>
      <c r="J1068" s="12"/>
      <c r="K1068" s="12"/>
      <c r="L1068" s="12"/>
      <c r="M1068" s="49"/>
      <c r="N1068" s="49"/>
      <c r="O1068" s="12"/>
      <c r="P1068" s="12"/>
      <c r="Q1068" s="12"/>
    </row>
    <row r="1069" spans="2:17" s="1" customFormat="1" x14ac:dyDescent="0.4">
      <c r="B1069" s="12"/>
      <c r="C1069" s="42"/>
      <c r="D1069" s="12"/>
      <c r="E1069" s="12"/>
      <c r="F1069" s="12"/>
      <c r="G1069" s="12"/>
      <c r="H1069" s="12"/>
      <c r="I1069" s="12"/>
      <c r="J1069" s="12"/>
      <c r="K1069" s="12"/>
      <c r="L1069" s="12"/>
      <c r="M1069" s="49"/>
      <c r="N1069" s="49"/>
      <c r="O1069" s="12"/>
      <c r="P1069" s="12"/>
      <c r="Q1069" s="12"/>
    </row>
    <row r="1070" spans="2:17" s="1" customFormat="1" x14ac:dyDescent="0.4">
      <c r="B1070" s="12"/>
      <c r="C1070" s="42"/>
      <c r="D1070" s="12"/>
      <c r="E1070" s="12"/>
      <c r="F1070" s="12"/>
      <c r="G1070" s="12"/>
      <c r="H1070" s="12"/>
      <c r="I1070" s="12"/>
      <c r="J1070" s="12"/>
      <c r="K1070" s="12"/>
      <c r="L1070" s="12"/>
      <c r="M1070" s="49"/>
      <c r="N1070" s="49"/>
      <c r="O1070" s="12"/>
      <c r="P1070" s="12"/>
      <c r="Q1070" s="12"/>
    </row>
    <row r="1071" spans="2:17" s="1" customFormat="1" x14ac:dyDescent="0.4">
      <c r="B1071" s="12"/>
      <c r="C1071" s="42"/>
      <c r="D1071" s="12"/>
      <c r="E1071" s="12"/>
      <c r="F1071" s="12"/>
      <c r="G1071" s="12"/>
      <c r="H1071" s="12"/>
      <c r="I1071" s="12"/>
      <c r="J1071" s="12"/>
      <c r="K1071" s="12"/>
      <c r="L1071" s="12"/>
      <c r="M1071" s="49"/>
      <c r="N1071" s="49"/>
      <c r="O1071" s="12"/>
      <c r="P1071" s="12"/>
      <c r="Q1071" s="12"/>
    </row>
    <row r="1072" spans="2:17" s="1" customFormat="1" x14ac:dyDescent="0.4">
      <c r="B1072" s="12"/>
      <c r="C1072" s="42"/>
      <c r="D1072" s="12"/>
      <c r="E1072" s="12"/>
      <c r="F1072" s="12"/>
      <c r="G1072" s="12"/>
      <c r="H1072" s="12"/>
      <c r="I1072" s="12"/>
      <c r="J1072" s="12"/>
      <c r="K1072" s="12"/>
      <c r="L1072" s="12"/>
      <c r="M1072" s="49"/>
      <c r="N1072" s="49"/>
      <c r="O1072" s="12"/>
      <c r="P1072" s="12"/>
      <c r="Q1072" s="12"/>
    </row>
    <row r="1073" spans="2:17" s="1" customFormat="1" x14ac:dyDescent="0.4">
      <c r="B1073" s="12"/>
      <c r="C1073" s="42"/>
      <c r="D1073" s="12"/>
      <c r="E1073" s="12"/>
      <c r="F1073" s="12"/>
      <c r="G1073" s="12"/>
      <c r="H1073" s="12"/>
      <c r="I1073" s="12"/>
      <c r="J1073" s="12"/>
      <c r="K1073" s="12"/>
      <c r="L1073" s="12"/>
      <c r="M1073" s="49"/>
      <c r="N1073" s="49"/>
      <c r="O1073" s="12"/>
      <c r="P1073" s="12"/>
      <c r="Q1073" s="12"/>
    </row>
    <row r="1074" spans="2:17" s="1" customFormat="1" x14ac:dyDescent="0.4">
      <c r="B1074" s="12"/>
      <c r="C1074" s="42"/>
      <c r="D1074" s="12"/>
      <c r="E1074" s="12"/>
      <c r="F1074" s="12"/>
      <c r="G1074" s="12"/>
      <c r="H1074" s="12"/>
      <c r="I1074" s="12"/>
      <c r="J1074" s="12"/>
      <c r="K1074" s="12"/>
      <c r="L1074" s="12"/>
      <c r="M1074" s="49"/>
      <c r="N1074" s="49"/>
      <c r="O1074" s="12"/>
      <c r="P1074" s="12"/>
      <c r="Q1074" s="12"/>
    </row>
    <row r="1075" spans="2:17" s="1" customFormat="1" x14ac:dyDescent="0.4">
      <c r="B1075" s="12"/>
      <c r="C1075" s="42"/>
      <c r="D1075" s="12"/>
      <c r="E1075" s="12"/>
      <c r="F1075" s="12"/>
      <c r="G1075" s="12"/>
      <c r="H1075" s="12"/>
      <c r="I1075" s="12"/>
      <c r="J1075" s="12"/>
      <c r="K1075" s="12"/>
      <c r="L1075" s="12"/>
      <c r="M1075" s="49"/>
      <c r="N1075" s="49"/>
      <c r="O1075" s="12"/>
      <c r="P1075" s="12"/>
      <c r="Q1075" s="12"/>
    </row>
    <row r="1076" spans="2:17" s="1" customFormat="1" x14ac:dyDescent="0.4">
      <c r="B1076" s="12"/>
      <c r="C1076" s="42"/>
      <c r="D1076" s="12"/>
      <c r="E1076" s="12"/>
      <c r="F1076" s="12"/>
      <c r="G1076" s="12"/>
      <c r="H1076" s="12"/>
      <c r="I1076" s="12"/>
      <c r="J1076" s="12"/>
      <c r="K1076" s="12"/>
      <c r="L1076" s="12"/>
      <c r="M1076" s="49"/>
      <c r="N1076" s="49"/>
      <c r="O1076" s="12"/>
      <c r="P1076" s="12"/>
      <c r="Q1076" s="12"/>
    </row>
    <row r="1077" spans="2:17" s="1" customFormat="1" x14ac:dyDescent="0.4">
      <c r="B1077" s="12"/>
      <c r="C1077" s="42"/>
      <c r="D1077" s="12"/>
      <c r="E1077" s="12"/>
      <c r="F1077" s="12"/>
      <c r="G1077" s="12"/>
      <c r="H1077" s="12"/>
      <c r="I1077" s="12"/>
      <c r="J1077" s="12"/>
      <c r="K1077" s="12"/>
      <c r="L1077" s="12"/>
      <c r="M1077" s="49"/>
      <c r="N1077" s="49"/>
      <c r="O1077" s="12"/>
      <c r="P1077" s="12"/>
      <c r="Q1077" s="12"/>
    </row>
    <row r="1078" spans="2:17" s="1" customFormat="1" x14ac:dyDescent="0.4">
      <c r="B1078" s="12"/>
      <c r="C1078" s="42"/>
      <c r="D1078" s="12"/>
      <c r="E1078" s="12"/>
      <c r="F1078" s="12"/>
      <c r="G1078" s="12"/>
      <c r="H1078" s="12"/>
      <c r="I1078" s="12"/>
      <c r="J1078" s="12"/>
      <c r="K1078" s="12"/>
      <c r="L1078" s="12"/>
      <c r="M1078" s="49"/>
      <c r="N1078" s="49"/>
      <c r="O1078" s="12"/>
      <c r="P1078" s="12"/>
      <c r="Q1078" s="12"/>
    </row>
    <row r="1079" spans="2:17" s="1" customFormat="1" x14ac:dyDescent="0.4">
      <c r="B1079" s="12"/>
      <c r="C1079" s="42"/>
      <c r="D1079" s="12"/>
      <c r="E1079" s="12"/>
      <c r="F1079" s="12"/>
      <c r="G1079" s="12"/>
      <c r="H1079" s="12"/>
      <c r="I1079" s="12"/>
      <c r="J1079" s="12"/>
      <c r="K1079" s="12"/>
      <c r="L1079" s="12"/>
      <c r="M1079" s="49"/>
      <c r="N1079" s="49"/>
      <c r="O1079" s="12"/>
      <c r="P1079" s="12"/>
      <c r="Q1079" s="12"/>
    </row>
    <row r="1080" spans="2:17" s="1" customFormat="1" x14ac:dyDescent="0.4">
      <c r="B1080" s="12"/>
      <c r="C1080" s="42"/>
      <c r="D1080" s="12"/>
      <c r="E1080" s="12"/>
      <c r="F1080" s="12"/>
      <c r="G1080" s="12"/>
      <c r="H1080" s="12"/>
      <c r="I1080" s="12"/>
      <c r="J1080" s="12"/>
      <c r="K1080" s="12"/>
      <c r="L1080" s="12"/>
      <c r="M1080" s="49"/>
      <c r="N1080" s="49"/>
      <c r="O1080" s="12"/>
      <c r="P1080" s="12"/>
      <c r="Q1080" s="12"/>
    </row>
    <row r="1081" spans="2:17" s="1" customFormat="1" x14ac:dyDescent="0.4">
      <c r="B1081" s="12"/>
      <c r="C1081" s="42"/>
      <c r="D1081" s="12"/>
      <c r="E1081" s="12"/>
      <c r="F1081" s="12"/>
      <c r="G1081" s="12"/>
      <c r="H1081" s="12"/>
      <c r="I1081" s="12"/>
      <c r="J1081" s="12"/>
      <c r="K1081" s="12"/>
      <c r="L1081" s="12"/>
      <c r="M1081" s="49"/>
      <c r="N1081" s="49"/>
      <c r="O1081" s="12"/>
      <c r="P1081" s="12"/>
      <c r="Q1081" s="12"/>
    </row>
    <row r="1082" spans="2:17" s="1" customFormat="1" x14ac:dyDescent="0.4">
      <c r="B1082" s="12"/>
      <c r="C1082" s="42"/>
      <c r="D1082" s="12"/>
      <c r="E1082" s="12"/>
      <c r="F1082" s="12"/>
      <c r="G1082" s="12"/>
      <c r="H1082" s="12"/>
      <c r="I1082" s="12"/>
      <c r="J1082" s="12"/>
      <c r="K1082" s="12"/>
      <c r="L1082" s="12"/>
      <c r="M1082" s="49"/>
      <c r="N1082" s="49"/>
      <c r="O1082" s="12"/>
      <c r="P1082" s="12"/>
      <c r="Q1082" s="12"/>
    </row>
    <row r="1083" spans="2:17" s="1" customFormat="1" x14ac:dyDescent="0.4">
      <c r="B1083" s="12"/>
      <c r="C1083" s="42"/>
      <c r="D1083" s="12"/>
      <c r="E1083" s="12"/>
      <c r="F1083" s="12"/>
      <c r="G1083" s="12"/>
      <c r="H1083" s="12"/>
      <c r="I1083" s="12"/>
      <c r="J1083" s="12"/>
      <c r="K1083" s="12"/>
      <c r="L1083" s="12"/>
      <c r="M1083" s="49"/>
      <c r="N1083" s="49"/>
      <c r="O1083" s="12"/>
      <c r="P1083" s="12"/>
      <c r="Q1083" s="12"/>
    </row>
    <row r="1084" spans="2:17" s="1" customFormat="1" x14ac:dyDescent="0.4">
      <c r="B1084" s="12"/>
      <c r="C1084" s="42"/>
      <c r="D1084" s="12"/>
      <c r="E1084" s="12"/>
      <c r="F1084" s="12"/>
      <c r="G1084" s="12"/>
      <c r="H1084" s="12"/>
      <c r="I1084" s="12"/>
      <c r="J1084" s="12"/>
      <c r="K1084" s="12"/>
      <c r="L1084" s="12"/>
      <c r="M1084" s="49"/>
      <c r="N1084" s="49"/>
      <c r="O1084" s="12"/>
      <c r="P1084" s="12"/>
      <c r="Q1084" s="12"/>
    </row>
    <row r="1085" spans="2:17" s="1" customFormat="1" x14ac:dyDescent="0.4">
      <c r="B1085" s="12"/>
      <c r="C1085" s="42"/>
      <c r="D1085" s="12"/>
      <c r="E1085" s="12"/>
      <c r="F1085" s="12"/>
      <c r="G1085" s="12"/>
      <c r="H1085" s="12"/>
      <c r="I1085" s="12"/>
      <c r="J1085" s="12"/>
      <c r="K1085" s="12"/>
      <c r="L1085" s="12"/>
      <c r="M1085" s="49"/>
      <c r="N1085" s="49"/>
      <c r="O1085" s="12"/>
      <c r="P1085" s="12"/>
      <c r="Q1085" s="12"/>
    </row>
    <row r="1086" spans="2:17" s="1" customFormat="1" x14ac:dyDescent="0.4">
      <c r="B1086" s="12"/>
      <c r="C1086" s="42"/>
      <c r="D1086" s="12"/>
      <c r="E1086" s="12"/>
      <c r="F1086" s="12"/>
      <c r="G1086" s="12"/>
      <c r="H1086" s="12"/>
      <c r="I1086" s="12"/>
      <c r="J1086" s="12"/>
      <c r="K1086" s="12"/>
      <c r="L1086" s="12"/>
      <c r="M1086" s="49"/>
      <c r="N1086" s="49"/>
      <c r="O1086" s="12"/>
      <c r="P1086" s="12"/>
      <c r="Q1086" s="12"/>
    </row>
    <row r="1087" spans="2:17" s="1" customFormat="1" x14ac:dyDescent="0.4">
      <c r="B1087" s="12"/>
      <c r="C1087" s="42"/>
      <c r="D1087" s="12"/>
      <c r="E1087" s="12"/>
      <c r="F1087" s="12"/>
      <c r="G1087" s="12"/>
      <c r="H1087" s="12"/>
      <c r="I1087" s="12"/>
      <c r="J1087" s="12"/>
      <c r="K1087" s="12"/>
      <c r="L1087" s="12"/>
      <c r="M1087" s="49"/>
      <c r="N1087" s="49"/>
      <c r="O1087" s="12"/>
      <c r="P1087" s="12"/>
      <c r="Q1087" s="12"/>
    </row>
    <row r="1088" spans="2:17" s="1" customFormat="1" x14ac:dyDescent="0.4">
      <c r="B1088" s="12"/>
      <c r="C1088" s="42"/>
      <c r="D1088" s="12"/>
      <c r="E1088" s="12"/>
      <c r="F1088" s="12"/>
      <c r="G1088" s="12"/>
      <c r="H1088" s="12"/>
      <c r="I1088" s="12"/>
      <c r="J1088" s="12"/>
      <c r="K1088" s="12"/>
      <c r="L1088" s="12"/>
      <c r="M1088" s="49"/>
      <c r="N1088" s="49"/>
      <c r="O1088" s="12"/>
      <c r="P1088" s="12"/>
      <c r="Q1088" s="12"/>
    </row>
    <row r="1089" spans="2:17" s="1" customFormat="1" x14ac:dyDescent="0.4">
      <c r="B1089" s="12"/>
      <c r="C1089" s="42"/>
      <c r="D1089" s="12"/>
      <c r="E1089" s="12"/>
      <c r="F1089" s="12"/>
      <c r="G1089" s="12"/>
      <c r="H1089" s="12"/>
      <c r="I1089" s="12"/>
      <c r="J1089" s="12"/>
      <c r="K1089" s="12"/>
      <c r="L1089" s="12"/>
      <c r="M1089" s="49"/>
      <c r="N1089" s="49"/>
      <c r="O1089" s="12"/>
      <c r="P1089" s="12"/>
      <c r="Q1089" s="12"/>
    </row>
    <row r="1090" spans="2:17" s="1" customFormat="1" x14ac:dyDescent="0.4">
      <c r="B1090" s="12"/>
      <c r="C1090" s="42"/>
      <c r="D1090" s="12"/>
      <c r="E1090" s="12"/>
      <c r="F1090" s="12"/>
      <c r="G1090" s="12"/>
      <c r="H1090" s="12"/>
      <c r="I1090" s="12"/>
      <c r="J1090" s="12"/>
      <c r="K1090" s="12"/>
      <c r="L1090" s="12"/>
      <c r="M1090" s="49"/>
      <c r="N1090" s="49"/>
      <c r="O1090" s="12"/>
      <c r="P1090" s="12"/>
      <c r="Q1090" s="12"/>
    </row>
    <row r="1091" spans="2:17" s="1" customFormat="1" x14ac:dyDescent="0.4">
      <c r="B1091" s="12"/>
      <c r="C1091" s="42"/>
      <c r="D1091" s="12"/>
      <c r="E1091" s="12"/>
      <c r="F1091" s="12"/>
      <c r="G1091" s="12"/>
      <c r="H1091" s="12"/>
      <c r="I1091" s="12"/>
      <c r="J1091" s="12"/>
      <c r="K1091" s="12"/>
      <c r="L1091" s="12"/>
      <c r="M1091" s="49"/>
      <c r="N1091" s="49"/>
      <c r="O1091" s="12"/>
      <c r="P1091" s="12"/>
      <c r="Q1091" s="12"/>
    </row>
    <row r="1092" spans="2:17" s="1" customFormat="1" x14ac:dyDescent="0.4">
      <c r="B1092" s="12"/>
      <c r="C1092" s="42"/>
      <c r="D1092" s="12"/>
      <c r="E1092" s="12"/>
      <c r="F1092" s="12"/>
      <c r="G1092" s="12"/>
      <c r="H1092" s="12"/>
      <c r="I1092" s="12"/>
      <c r="J1092" s="12"/>
      <c r="K1092" s="12"/>
      <c r="L1092" s="12"/>
      <c r="M1092" s="49"/>
      <c r="N1092" s="49"/>
      <c r="O1092" s="12"/>
      <c r="P1092" s="12"/>
      <c r="Q1092" s="12"/>
    </row>
    <row r="1093" spans="2:17" s="1" customFormat="1" x14ac:dyDescent="0.4">
      <c r="B1093" s="12"/>
      <c r="C1093" s="42"/>
      <c r="D1093" s="12"/>
      <c r="E1093" s="12"/>
      <c r="F1093" s="12"/>
      <c r="G1093" s="12"/>
      <c r="H1093" s="12"/>
      <c r="I1093" s="12"/>
      <c r="J1093" s="12"/>
      <c r="K1093" s="12"/>
      <c r="L1093" s="12"/>
      <c r="M1093" s="49"/>
      <c r="N1093" s="49"/>
      <c r="O1093" s="12"/>
      <c r="P1093" s="12"/>
      <c r="Q1093" s="12"/>
    </row>
    <row r="1094" spans="2:17" s="1" customFormat="1" x14ac:dyDescent="0.4">
      <c r="B1094" s="12"/>
      <c r="C1094" s="42"/>
      <c r="D1094" s="12"/>
      <c r="E1094" s="12"/>
      <c r="F1094" s="12"/>
      <c r="G1094" s="12"/>
      <c r="H1094" s="12"/>
      <c r="I1094" s="12"/>
      <c r="J1094" s="12"/>
      <c r="K1094" s="12"/>
      <c r="L1094" s="12"/>
      <c r="M1094" s="49"/>
      <c r="N1094" s="49"/>
      <c r="O1094" s="12"/>
      <c r="P1094" s="12"/>
      <c r="Q1094" s="12"/>
    </row>
    <row r="1095" spans="2:17" s="1" customFormat="1" x14ac:dyDescent="0.4">
      <c r="B1095" s="12"/>
      <c r="C1095" s="42"/>
      <c r="D1095" s="12"/>
      <c r="E1095" s="12"/>
      <c r="F1095" s="12"/>
      <c r="G1095" s="12"/>
      <c r="H1095" s="12"/>
      <c r="I1095" s="12"/>
      <c r="J1095" s="12"/>
      <c r="K1095" s="12"/>
      <c r="L1095" s="12"/>
      <c r="M1095" s="49"/>
      <c r="N1095" s="49"/>
      <c r="O1095" s="12"/>
      <c r="P1095" s="12"/>
      <c r="Q1095" s="12"/>
    </row>
    <row r="1096" spans="2:17" s="1" customFormat="1" x14ac:dyDescent="0.4">
      <c r="B1096" s="12"/>
      <c r="C1096" s="42"/>
      <c r="D1096" s="12"/>
      <c r="E1096" s="12"/>
      <c r="F1096" s="12"/>
      <c r="G1096" s="12"/>
      <c r="H1096" s="12"/>
      <c r="I1096" s="12"/>
      <c r="J1096" s="12"/>
      <c r="K1096" s="12"/>
      <c r="L1096" s="12"/>
      <c r="M1096" s="49"/>
      <c r="N1096" s="49"/>
      <c r="O1096" s="12"/>
      <c r="P1096" s="12"/>
      <c r="Q1096" s="12"/>
    </row>
    <row r="1097" spans="2:17" s="1" customFormat="1" x14ac:dyDescent="0.4">
      <c r="B1097" s="12"/>
      <c r="C1097" s="42"/>
      <c r="D1097" s="12"/>
      <c r="E1097" s="12"/>
      <c r="F1097" s="12"/>
      <c r="G1097" s="12"/>
      <c r="H1097" s="12"/>
      <c r="I1097" s="12"/>
      <c r="J1097" s="12"/>
      <c r="K1097" s="12"/>
      <c r="L1097" s="12"/>
      <c r="M1097" s="49"/>
      <c r="N1097" s="49"/>
      <c r="O1097" s="12"/>
      <c r="P1097" s="12"/>
      <c r="Q1097" s="12"/>
    </row>
    <row r="1098" spans="2:17" s="1" customFormat="1" x14ac:dyDescent="0.4">
      <c r="B1098" s="12"/>
      <c r="C1098" s="42"/>
      <c r="D1098" s="12"/>
      <c r="E1098" s="12"/>
      <c r="F1098" s="12"/>
      <c r="G1098" s="12"/>
      <c r="H1098" s="12"/>
      <c r="I1098" s="12"/>
      <c r="J1098" s="12"/>
      <c r="K1098" s="12"/>
      <c r="L1098" s="12"/>
      <c r="M1098" s="49"/>
      <c r="N1098" s="49"/>
      <c r="O1098" s="12"/>
      <c r="P1098" s="12"/>
      <c r="Q1098" s="12"/>
    </row>
    <row r="1099" spans="2:17" s="1" customFormat="1" x14ac:dyDescent="0.4">
      <c r="B1099" s="12"/>
      <c r="C1099" s="42"/>
      <c r="D1099" s="12"/>
      <c r="E1099" s="12"/>
      <c r="F1099" s="12"/>
      <c r="G1099" s="12"/>
      <c r="H1099" s="12"/>
      <c r="I1099" s="12"/>
      <c r="J1099" s="12"/>
      <c r="K1099" s="12"/>
      <c r="L1099" s="12"/>
      <c r="M1099" s="49"/>
      <c r="N1099" s="49"/>
      <c r="O1099" s="12"/>
      <c r="P1099" s="12"/>
      <c r="Q1099" s="12"/>
    </row>
    <row r="1100" spans="2:17" s="1" customFormat="1" x14ac:dyDescent="0.4">
      <c r="B1100" s="12"/>
      <c r="C1100" s="42"/>
      <c r="D1100" s="12"/>
      <c r="E1100" s="12"/>
      <c r="F1100" s="12"/>
      <c r="G1100" s="12"/>
      <c r="H1100" s="12"/>
      <c r="I1100" s="12"/>
      <c r="J1100" s="12"/>
      <c r="K1100" s="12"/>
      <c r="L1100" s="12"/>
      <c r="M1100" s="49"/>
      <c r="N1100" s="49"/>
      <c r="O1100" s="12"/>
      <c r="P1100" s="12"/>
      <c r="Q1100" s="12"/>
    </row>
    <row r="1101" spans="2:17" s="1" customFormat="1" x14ac:dyDescent="0.4">
      <c r="B1101" s="12"/>
      <c r="C1101" s="42"/>
      <c r="D1101" s="12"/>
      <c r="E1101" s="12"/>
      <c r="F1101" s="12"/>
      <c r="G1101" s="12"/>
      <c r="H1101" s="12"/>
      <c r="I1101" s="12"/>
      <c r="J1101" s="12"/>
      <c r="K1101" s="12"/>
      <c r="L1101" s="12"/>
      <c r="M1101" s="49"/>
      <c r="N1101" s="49"/>
      <c r="O1101" s="12"/>
      <c r="P1101" s="12"/>
      <c r="Q1101" s="12"/>
    </row>
    <row r="1102" spans="2:17" s="1" customFormat="1" x14ac:dyDescent="0.4">
      <c r="B1102" s="12"/>
      <c r="C1102" s="42"/>
      <c r="D1102" s="12"/>
      <c r="E1102" s="12"/>
      <c r="F1102" s="12"/>
      <c r="G1102" s="12"/>
      <c r="H1102" s="12"/>
      <c r="I1102" s="12"/>
      <c r="J1102" s="12"/>
      <c r="K1102" s="12"/>
      <c r="L1102" s="12"/>
      <c r="M1102" s="49"/>
      <c r="N1102" s="49"/>
      <c r="O1102" s="12"/>
      <c r="P1102" s="12"/>
      <c r="Q1102" s="12"/>
    </row>
    <row r="1103" spans="2:17" s="1" customFormat="1" x14ac:dyDescent="0.4">
      <c r="B1103" s="12"/>
      <c r="C1103" s="42"/>
      <c r="D1103" s="12"/>
      <c r="E1103" s="12"/>
      <c r="F1103" s="12"/>
      <c r="G1103" s="12"/>
      <c r="H1103" s="12"/>
      <c r="I1103" s="12"/>
      <c r="J1103" s="12"/>
      <c r="K1103" s="12"/>
      <c r="L1103" s="12"/>
      <c r="M1103" s="49"/>
      <c r="N1103" s="49"/>
      <c r="O1103" s="12"/>
      <c r="P1103" s="12"/>
      <c r="Q1103" s="12"/>
    </row>
    <row r="1104" spans="2:17" s="1" customFormat="1" x14ac:dyDescent="0.4">
      <c r="B1104" s="12"/>
      <c r="C1104" s="42"/>
      <c r="D1104" s="12"/>
      <c r="E1104" s="12"/>
      <c r="F1104" s="12"/>
      <c r="G1104" s="12"/>
      <c r="H1104" s="12"/>
      <c r="I1104" s="12"/>
      <c r="J1104" s="12"/>
      <c r="K1104" s="12"/>
      <c r="L1104" s="12"/>
      <c r="M1104" s="49"/>
      <c r="N1104" s="49"/>
      <c r="O1104" s="12"/>
      <c r="P1104" s="12"/>
      <c r="Q1104" s="12"/>
    </row>
    <row r="1105" spans="2:17" s="1" customFormat="1" x14ac:dyDescent="0.4">
      <c r="B1105" s="12"/>
      <c r="C1105" s="42"/>
      <c r="D1105" s="12"/>
      <c r="E1105" s="12"/>
      <c r="F1105" s="12"/>
      <c r="G1105" s="12"/>
      <c r="H1105" s="12"/>
      <c r="I1105" s="12"/>
      <c r="J1105" s="12"/>
      <c r="K1105" s="12"/>
      <c r="L1105" s="12"/>
      <c r="M1105" s="49"/>
      <c r="N1105" s="49"/>
      <c r="O1105" s="12"/>
      <c r="P1105" s="12"/>
      <c r="Q1105" s="12"/>
    </row>
    <row r="1106" spans="2:17" s="1" customFormat="1" x14ac:dyDescent="0.4">
      <c r="B1106" s="12"/>
      <c r="C1106" s="42"/>
      <c r="D1106" s="12"/>
      <c r="E1106" s="12"/>
      <c r="F1106" s="12"/>
      <c r="G1106" s="12"/>
      <c r="H1106" s="12"/>
      <c r="I1106" s="12"/>
      <c r="J1106" s="12"/>
      <c r="K1106" s="12"/>
      <c r="L1106" s="12"/>
      <c r="M1106" s="49"/>
      <c r="N1106" s="49"/>
      <c r="O1106" s="12"/>
      <c r="P1106" s="12"/>
      <c r="Q1106" s="12"/>
    </row>
    <row r="1107" spans="2:17" s="1" customFormat="1" x14ac:dyDescent="0.4">
      <c r="B1107" s="12"/>
      <c r="C1107" s="42"/>
      <c r="D1107" s="12"/>
      <c r="E1107" s="12"/>
      <c r="F1107" s="12"/>
      <c r="G1107" s="12"/>
      <c r="H1107" s="12"/>
      <c r="I1107" s="12"/>
      <c r="J1107" s="12"/>
      <c r="K1107" s="12"/>
      <c r="L1107" s="12"/>
      <c r="M1107" s="49"/>
      <c r="N1107" s="49"/>
      <c r="O1107" s="12"/>
      <c r="P1107" s="12"/>
      <c r="Q1107" s="12"/>
    </row>
    <row r="1108" spans="2:17" s="1" customFormat="1" x14ac:dyDescent="0.4">
      <c r="B1108" s="12"/>
      <c r="C1108" s="42"/>
      <c r="D1108" s="12"/>
      <c r="E1108" s="12"/>
      <c r="F1108" s="12"/>
      <c r="G1108" s="12"/>
      <c r="H1108" s="12"/>
      <c r="I1108" s="12"/>
      <c r="J1108" s="12"/>
      <c r="K1108" s="12"/>
      <c r="L1108" s="12"/>
      <c r="M1108" s="49"/>
      <c r="N1108" s="49"/>
      <c r="O1108" s="12"/>
      <c r="P1108" s="12"/>
      <c r="Q1108" s="12"/>
    </row>
    <row r="1109" spans="2:17" s="1" customFormat="1" x14ac:dyDescent="0.4">
      <c r="B1109" s="12"/>
      <c r="C1109" s="42"/>
      <c r="D1109" s="12"/>
      <c r="E1109" s="12"/>
      <c r="F1109" s="12"/>
      <c r="G1109" s="12"/>
      <c r="H1109" s="12"/>
      <c r="I1109" s="12"/>
      <c r="J1109" s="12"/>
      <c r="K1109" s="12"/>
      <c r="L1109" s="12"/>
      <c r="M1109" s="49"/>
      <c r="N1109" s="49"/>
      <c r="O1109" s="12"/>
      <c r="P1109" s="12"/>
      <c r="Q1109" s="12"/>
    </row>
    <row r="1110" spans="2:17" s="1" customFormat="1" x14ac:dyDescent="0.4">
      <c r="B1110" s="12"/>
      <c r="C1110" s="42"/>
      <c r="D1110" s="12"/>
      <c r="E1110" s="12"/>
      <c r="F1110" s="12"/>
      <c r="G1110" s="12"/>
      <c r="H1110" s="12"/>
      <c r="I1110" s="12"/>
      <c r="J1110" s="12"/>
      <c r="K1110" s="12"/>
      <c r="L1110" s="12"/>
      <c r="M1110" s="49"/>
      <c r="N1110" s="49"/>
      <c r="O1110" s="12"/>
      <c r="P1110" s="12"/>
      <c r="Q1110" s="12"/>
    </row>
    <row r="1111" spans="2:17" s="1" customFormat="1" x14ac:dyDescent="0.4">
      <c r="B1111" s="12"/>
      <c r="C1111" s="42"/>
      <c r="D1111" s="12"/>
      <c r="E1111" s="12"/>
      <c r="F1111" s="12"/>
      <c r="G1111" s="12"/>
      <c r="H1111" s="12"/>
      <c r="I1111" s="12"/>
      <c r="J1111" s="12"/>
      <c r="K1111" s="12"/>
      <c r="L1111" s="12"/>
      <c r="M1111" s="49"/>
      <c r="N1111" s="49"/>
      <c r="O1111" s="12"/>
      <c r="P1111" s="12"/>
      <c r="Q1111" s="12"/>
    </row>
    <row r="1112" spans="2:17" s="1" customFormat="1" x14ac:dyDescent="0.4">
      <c r="B1112" s="12"/>
      <c r="C1112" s="42"/>
      <c r="D1112" s="12"/>
      <c r="E1112" s="12"/>
      <c r="F1112" s="12"/>
      <c r="G1112" s="12"/>
      <c r="H1112" s="12"/>
      <c r="I1112" s="12"/>
      <c r="J1112" s="12"/>
      <c r="K1112" s="12"/>
      <c r="L1112" s="12"/>
      <c r="M1112" s="49"/>
      <c r="N1112" s="49"/>
      <c r="O1112" s="12"/>
      <c r="P1112" s="12"/>
      <c r="Q1112" s="12"/>
    </row>
    <row r="1113" spans="2:17" s="1" customFormat="1" x14ac:dyDescent="0.4">
      <c r="B1113" s="12"/>
      <c r="C1113" s="42"/>
      <c r="D1113" s="12"/>
      <c r="E1113" s="12"/>
      <c r="F1113" s="12"/>
      <c r="G1113" s="12"/>
      <c r="H1113" s="12"/>
      <c r="I1113" s="12"/>
      <c r="J1113" s="12"/>
      <c r="K1113" s="12"/>
      <c r="L1113" s="12"/>
      <c r="M1113" s="49"/>
      <c r="N1113" s="49"/>
      <c r="O1113" s="12"/>
      <c r="P1113" s="12"/>
      <c r="Q1113" s="12"/>
    </row>
    <row r="1114" spans="2:17" s="1" customFormat="1" x14ac:dyDescent="0.4">
      <c r="B1114" s="12"/>
      <c r="C1114" s="42"/>
      <c r="D1114" s="12"/>
      <c r="E1114" s="12"/>
      <c r="F1114" s="12"/>
      <c r="G1114" s="12"/>
      <c r="H1114" s="12"/>
      <c r="I1114" s="12"/>
      <c r="J1114" s="12"/>
      <c r="K1114" s="12"/>
      <c r="L1114" s="12"/>
      <c r="M1114" s="49"/>
      <c r="N1114" s="49"/>
      <c r="O1114" s="12"/>
      <c r="P1114" s="12"/>
      <c r="Q1114" s="12"/>
    </row>
    <row r="1115" spans="2:17" s="1" customFormat="1" x14ac:dyDescent="0.4">
      <c r="B1115" s="12"/>
      <c r="C1115" s="42"/>
      <c r="D1115" s="12"/>
      <c r="E1115" s="12"/>
      <c r="F1115" s="12"/>
      <c r="G1115" s="12"/>
      <c r="H1115" s="12"/>
      <c r="I1115" s="12"/>
      <c r="J1115" s="12"/>
      <c r="K1115" s="12"/>
      <c r="L1115" s="12"/>
      <c r="M1115" s="49"/>
      <c r="N1115" s="49"/>
      <c r="O1115" s="12"/>
      <c r="P1115" s="12"/>
      <c r="Q1115" s="12"/>
    </row>
    <row r="1116" spans="2:17" s="1" customFormat="1" x14ac:dyDescent="0.4">
      <c r="B1116" s="12"/>
      <c r="C1116" s="42"/>
      <c r="D1116" s="12"/>
      <c r="E1116" s="12"/>
      <c r="F1116" s="12"/>
      <c r="G1116" s="12"/>
      <c r="H1116" s="12"/>
      <c r="I1116" s="12"/>
      <c r="J1116" s="12"/>
      <c r="K1116" s="12"/>
      <c r="L1116" s="12"/>
      <c r="M1116" s="49"/>
      <c r="N1116" s="49"/>
      <c r="O1116" s="12"/>
      <c r="P1116" s="12"/>
      <c r="Q1116" s="12"/>
    </row>
    <row r="1117" spans="2:17" s="1" customFormat="1" x14ac:dyDescent="0.4">
      <c r="B1117" s="12"/>
      <c r="C1117" s="42"/>
      <c r="D1117" s="12"/>
      <c r="E1117" s="12"/>
      <c r="F1117" s="12"/>
      <c r="G1117" s="12"/>
      <c r="H1117" s="12"/>
      <c r="I1117" s="12"/>
      <c r="J1117" s="12"/>
      <c r="K1117" s="12"/>
      <c r="L1117" s="12"/>
      <c r="M1117" s="49"/>
      <c r="N1117" s="49"/>
      <c r="O1117" s="12"/>
      <c r="P1117" s="12"/>
      <c r="Q1117" s="12"/>
    </row>
    <row r="1118" spans="2:17" s="1" customFormat="1" x14ac:dyDescent="0.4">
      <c r="B1118" s="12"/>
      <c r="C1118" s="42"/>
      <c r="D1118" s="12"/>
      <c r="E1118" s="12"/>
      <c r="F1118" s="12"/>
      <c r="G1118" s="12"/>
      <c r="H1118" s="12"/>
      <c r="I1118" s="12"/>
      <c r="J1118" s="12"/>
      <c r="K1118" s="12"/>
      <c r="L1118" s="12"/>
      <c r="M1118" s="49"/>
      <c r="N1118" s="49"/>
      <c r="O1118" s="12"/>
      <c r="P1118" s="12"/>
      <c r="Q1118" s="12"/>
    </row>
    <row r="1119" spans="2:17" s="1" customFormat="1" x14ac:dyDescent="0.4">
      <c r="B1119" s="12"/>
      <c r="C1119" s="42"/>
      <c r="D1119" s="12"/>
      <c r="E1119" s="12"/>
      <c r="F1119" s="12"/>
      <c r="G1119" s="12"/>
      <c r="H1119" s="12"/>
      <c r="I1119" s="12"/>
      <c r="J1119" s="12"/>
      <c r="K1119" s="12"/>
      <c r="L1119" s="12"/>
      <c r="M1119" s="49"/>
      <c r="N1119" s="49"/>
      <c r="O1119" s="12"/>
      <c r="P1119" s="12"/>
      <c r="Q1119" s="12"/>
    </row>
    <row r="1120" spans="2:17" s="1" customFormat="1" x14ac:dyDescent="0.4">
      <c r="B1120" s="12"/>
      <c r="C1120" s="42"/>
      <c r="D1120" s="12"/>
      <c r="E1120" s="12"/>
      <c r="F1120" s="12"/>
      <c r="G1120" s="12"/>
      <c r="H1120" s="12"/>
      <c r="I1120" s="12"/>
      <c r="J1120" s="12"/>
      <c r="K1120" s="12"/>
      <c r="L1120" s="12"/>
      <c r="M1120" s="49"/>
      <c r="N1120" s="49"/>
      <c r="O1120" s="12"/>
      <c r="P1120" s="12"/>
      <c r="Q1120" s="12"/>
    </row>
    <row r="1121" spans="2:17" s="1" customFormat="1" x14ac:dyDescent="0.4">
      <c r="B1121" s="12"/>
      <c r="C1121" s="42"/>
      <c r="D1121" s="12"/>
      <c r="E1121" s="12"/>
      <c r="F1121" s="12"/>
      <c r="G1121" s="12"/>
      <c r="H1121" s="12"/>
      <c r="I1121" s="12"/>
      <c r="J1121" s="12"/>
      <c r="K1121" s="12"/>
      <c r="L1121" s="12"/>
      <c r="M1121" s="49"/>
      <c r="N1121" s="49"/>
      <c r="O1121" s="12"/>
      <c r="P1121" s="12"/>
      <c r="Q1121" s="12"/>
    </row>
    <row r="1122" spans="2:17" s="1" customFormat="1" x14ac:dyDescent="0.4">
      <c r="B1122" s="12"/>
      <c r="C1122" s="42"/>
      <c r="D1122" s="12"/>
      <c r="E1122" s="12"/>
      <c r="F1122" s="12"/>
      <c r="G1122" s="12"/>
      <c r="H1122" s="12"/>
      <c r="I1122" s="12"/>
      <c r="J1122" s="12"/>
      <c r="K1122" s="12"/>
      <c r="L1122" s="12"/>
      <c r="M1122" s="49"/>
      <c r="N1122" s="49"/>
      <c r="O1122" s="12"/>
      <c r="P1122" s="12"/>
      <c r="Q1122" s="12"/>
    </row>
    <row r="1123" spans="2:17" s="1" customFormat="1" x14ac:dyDescent="0.4">
      <c r="B1123" s="12"/>
      <c r="C1123" s="42"/>
      <c r="D1123" s="12"/>
      <c r="E1123" s="12"/>
      <c r="F1123" s="12"/>
      <c r="G1123" s="12"/>
      <c r="H1123" s="12"/>
      <c r="I1123" s="12"/>
      <c r="J1123" s="12"/>
      <c r="K1123" s="12"/>
      <c r="L1123" s="12"/>
      <c r="M1123" s="49"/>
      <c r="N1123" s="49"/>
      <c r="O1123" s="12"/>
      <c r="P1123" s="12"/>
      <c r="Q1123" s="12"/>
    </row>
    <row r="1124" spans="2:17" s="1" customFormat="1" x14ac:dyDescent="0.4">
      <c r="B1124" s="12"/>
      <c r="C1124" s="42"/>
      <c r="D1124" s="12"/>
      <c r="E1124" s="12"/>
      <c r="F1124" s="12"/>
      <c r="G1124" s="12"/>
      <c r="H1124" s="12"/>
      <c r="I1124" s="12"/>
      <c r="J1124" s="12"/>
      <c r="K1124" s="12"/>
      <c r="L1124" s="12"/>
      <c r="M1124" s="49"/>
      <c r="N1124" s="49"/>
      <c r="O1124" s="12"/>
      <c r="P1124" s="12"/>
      <c r="Q1124" s="12"/>
    </row>
    <row r="1125" spans="2:17" s="1" customFormat="1" x14ac:dyDescent="0.4">
      <c r="B1125" s="12"/>
      <c r="C1125" s="42"/>
      <c r="D1125" s="12"/>
      <c r="E1125" s="12"/>
      <c r="F1125" s="12"/>
      <c r="G1125" s="12"/>
      <c r="H1125" s="12"/>
      <c r="I1125" s="12"/>
      <c r="J1125" s="12"/>
      <c r="K1125" s="12"/>
      <c r="L1125" s="12"/>
      <c r="M1125" s="49"/>
      <c r="N1125" s="49"/>
      <c r="O1125" s="12"/>
      <c r="P1125" s="12"/>
      <c r="Q1125" s="12"/>
    </row>
    <row r="1126" spans="2:17" s="1" customFormat="1" x14ac:dyDescent="0.4">
      <c r="B1126" s="12"/>
      <c r="C1126" s="42"/>
      <c r="D1126" s="12"/>
      <c r="E1126" s="12"/>
      <c r="F1126" s="12"/>
      <c r="G1126" s="12"/>
      <c r="H1126" s="12"/>
      <c r="I1126" s="12"/>
      <c r="J1126" s="12"/>
      <c r="K1126" s="12"/>
      <c r="L1126" s="12"/>
      <c r="M1126" s="49"/>
      <c r="N1126" s="49"/>
      <c r="O1126" s="12"/>
      <c r="P1126" s="12"/>
      <c r="Q1126" s="12"/>
    </row>
    <row r="1127" spans="2:17" s="1" customFormat="1" x14ac:dyDescent="0.4">
      <c r="B1127" s="12"/>
      <c r="C1127" s="42"/>
      <c r="D1127" s="12"/>
      <c r="E1127" s="12"/>
      <c r="F1127" s="12"/>
      <c r="G1127" s="12"/>
      <c r="H1127" s="12"/>
      <c r="I1127" s="12"/>
      <c r="J1127" s="12"/>
      <c r="K1127" s="12"/>
      <c r="L1127" s="12"/>
      <c r="M1127" s="49"/>
      <c r="N1127" s="49"/>
      <c r="O1127" s="12"/>
      <c r="P1127" s="12"/>
      <c r="Q1127" s="12"/>
    </row>
    <row r="1128" spans="2:17" s="1" customFormat="1" x14ac:dyDescent="0.4">
      <c r="B1128" s="12"/>
      <c r="C1128" s="42"/>
      <c r="D1128" s="12"/>
      <c r="E1128" s="12"/>
      <c r="F1128" s="12"/>
      <c r="G1128" s="12"/>
      <c r="H1128" s="12"/>
      <c r="I1128" s="12"/>
      <c r="J1128" s="12"/>
      <c r="K1128" s="12"/>
      <c r="L1128" s="12"/>
      <c r="M1128" s="49"/>
      <c r="N1128" s="49"/>
      <c r="O1128" s="12"/>
      <c r="P1128" s="12"/>
      <c r="Q1128" s="12"/>
    </row>
    <row r="1129" spans="2:17" s="1" customFormat="1" x14ac:dyDescent="0.4">
      <c r="B1129" s="12"/>
      <c r="C1129" s="42"/>
      <c r="D1129" s="12"/>
      <c r="E1129" s="12"/>
      <c r="F1129" s="12"/>
      <c r="G1129" s="12"/>
      <c r="H1129" s="12"/>
      <c r="I1129" s="12"/>
      <c r="J1129" s="12"/>
      <c r="K1129" s="12"/>
      <c r="L1129" s="12"/>
      <c r="M1129" s="49"/>
      <c r="N1129" s="49"/>
      <c r="O1129" s="12"/>
      <c r="P1129" s="12"/>
      <c r="Q1129" s="12"/>
    </row>
    <row r="1130" spans="2:17" s="1" customFormat="1" x14ac:dyDescent="0.4">
      <c r="B1130" s="12"/>
      <c r="C1130" s="42"/>
      <c r="D1130" s="12"/>
      <c r="E1130" s="12"/>
      <c r="F1130" s="12"/>
      <c r="G1130" s="12"/>
      <c r="H1130" s="12"/>
      <c r="I1130" s="12"/>
      <c r="J1130" s="12"/>
      <c r="K1130" s="12"/>
      <c r="L1130" s="12"/>
      <c r="M1130" s="49"/>
      <c r="N1130" s="49"/>
      <c r="O1130" s="12"/>
      <c r="P1130" s="12"/>
      <c r="Q1130" s="12"/>
    </row>
    <row r="1131" spans="2:17" s="1" customFormat="1" x14ac:dyDescent="0.4">
      <c r="B1131" s="12"/>
      <c r="C1131" s="42"/>
      <c r="D1131" s="12"/>
      <c r="E1131" s="12"/>
      <c r="F1131" s="12"/>
      <c r="G1131" s="12"/>
      <c r="H1131" s="12"/>
      <c r="I1131" s="12"/>
      <c r="J1131" s="12"/>
      <c r="K1131" s="12"/>
      <c r="L1131" s="12"/>
      <c r="M1131" s="49"/>
      <c r="N1131" s="49"/>
      <c r="O1131" s="12"/>
      <c r="P1131" s="12"/>
      <c r="Q1131" s="12"/>
    </row>
    <row r="1132" spans="2:17" s="1" customFormat="1" x14ac:dyDescent="0.4">
      <c r="B1132" s="12"/>
      <c r="C1132" s="42"/>
      <c r="D1132" s="12"/>
      <c r="E1132" s="12"/>
      <c r="F1132" s="12"/>
      <c r="G1132" s="12"/>
      <c r="H1132" s="12"/>
      <c r="I1132" s="12"/>
      <c r="J1132" s="12"/>
      <c r="K1132" s="12"/>
      <c r="L1132" s="12"/>
      <c r="M1132" s="49"/>
      <c r="N1132" s="49"/>
      <c r="O1132" s="12"/>
      <c r="P1132" s="12"/>
      <c r="Q1132" s="12"/>
    </row>
    <row r="1133" spans="2:17" s="1" customFormat="1" x14ac:dyDescent="0.4">
      <c r="B1133" s="12"/>
      <c r="C1133" s="42"/>
      <c r="D1133" s="12"/>
      <c r="E1133" s="12"/>
      <c r="F1133" s="12"/>
      <c r="G1133" s="12"/>
      <c r="H1133" s="12"/>
      <c r="I1133" s="12"/>
      <c r="J1133" s="12"/>
      <c r="K1133" s="12"/>
      <c r="L1133" s="12"/>
      <c r="M1133" s="49"/>
      <c r="N1133" s="49"/>
      <c r="O1133" s="12"/>
      <c r="P1133" s="12"/>
      <c r="Q1133" s="12"/>
    </row>
    <row r="1134" spans="2:17" s="1" customFormat="1" x14ac:dyDescent="0.4">
      <c r="B1134" s="12"/>
      <c r="C1134" s="42"/>
      <c r="D1134" s="12"/>
      <c r="E1134" s="12"/>
      <c r="F1134" s="12"/>
      <c r="G1134" s="12"/>
      <c r="H1134" s="12"/>
      <c r="I1134" s="12"/>
      <c r="J1134" s="12"/>
      <c r="K1134" s="12"/>
      <c r="L1134" s="12"/>
      <c r="M1134" s="49"/>
      <c r="N1134" s="49"/>
      <c r="O1134" s="12"/>
      <c r="P1134" s="12"/>
      <c r="Q1134" s="12"/>
    </row>
    <row r="1135" spans="2:17" s="1" customFormat="1" x14ac:dyDescent="0.4">
      <c r="B1135" s="12"/>
      <c r="C1135" s="42"/>
      <c r="D1135" s="12"/>
      <c r="E1135" s="12"/>
      <c r="F1135" s="12"/>
      <c r="G1135" s="12"/>
      <c r="H1135" s="12"/>
      <c r="I1135" s="12"/>
      <c r="J1135" s="12"/>
      <c r="K1135" s="12"/>
      <c r="L1135" s="12"/>
      <c r="M1135" s="49"/>
      <c r="N1135" s="49"/>
      <c r="O1135" s="12"/>
      <c r="P1135" s="12"/>
      <c r="Q1135" s="12"/>
    </row>
    <row r="1136" spans="2:17" s="1" customFormat="1" x14ac:dyDescent="0.4">
      <c r="B1136" s="12"/>
      <c r="C1136" s="42"/>
      <c r="D1136" s="12"/>
      <c r="E1136" s="12"/>
      <c r="F1136" s="12"/>
      <c r="G1136" s="12"/>
      <c r="H1136" s="12"/>
      <c r="I1136" s="12"/>
      <c r="J1136" s="12"/>
      <c r="K1136" s="12"/>
      <c r="L1136" s="12"/>
      <c r="M1136" s="49"/>
      <c r="N1136" s="49"/>
      <c r="O1136" s="12"/>
      <c r="P1136" s="12"/>
      <c r="Q1136" s="12"/>
    </row>
    <row r="1137" spans="2:17" s="1" customFormat="1" x14ac:dyDescent="0.4">
      <c r="B1137" s="12"/>
      <c r="C1137" s="42"/>
      <c r="D1137" s="12"/>
      <c r="E1137" s="12"/>
      <c r="F1137" s="12"/>
      <c r="G1137" s="12"/>
      <c r="H1137" s="12"/>
      <c r="I1137" s="12"/>
      <c r="J1137" s="12"/>
      <c r="K1137" s="12"/>
      <c r="L1137" s="12"/>
      <c r="M1137" s="49"/>
      <c r="N1137" s="49"/>
      <c r="O1137" s="12"/>
      <c r="P1137" s="12"/>
      <c r="Q1137" s="12"/>
    </row>
    <row r="1138" spans="2:17" s="1" customFormat="1" x14ac:dyDescent="0.4">
      <c r="B1138" s="12"/>
      <c r="C1138" s="42"/>
      <c r="D1138" s="12"/>
      <c r="E1138" s="12"/>
      <c r="F1138" s="12"/>
      <c r="G1138" s="12"/>
      <c r="H1138" s="12"/>
      <c r="I1138" s="12"/>
      <c r="J1138" s="12"/>
      <c r="K1138" s="12"/>
      <c r="L1138" s="12"/>
      <c r="M1138" s="49"/>
      <c r="N1138" s="49"/>
      <c r="O1138" s="12"/>
      <c r="P1138" s="12"/>
      <c r="Q1138" s="12"/>
    </row>
    <row r="1139" spans="2:17" s="1" customFormat="1" x14ac:dyDescent="0.4">
      <c r="B1139" s="12"/>
      <c r="C1139" s="42"/>
      <c r="D1139" s="12"/>
      <c r="E1139" s="12"/>
      <c r="F1139" s="12"/>
      <c r="G1139" s="12"/>
      <c r="H1139" s="12"/>
      <c r="I1139" s="12"/>
      <c r="J1139" s="12"/>
      <c r="K1139" s="12"/>
      <c r="L1139" s="12"/>
      <c r="M1139" s="49"/>
      <c r="N1139" s="49"/>
      <c r="O1139" s="12"/>
      <c r="P1139" s="12"/>
      <c r="Q1139" s="12"/>
    </row>
    <row r="1140" spans="2:17" s="1" customFormat="1" x14ac:dyDescent="0.4">
      <c r="B1140" s="12"/>
      <c r="C1140" s="42"/>
      <c r="D1140" s="12"/>
      <c r="E1140" s="12"/>
      <c r="F1140" s="12"/>
      <c r="G1140" s="12"/>
      <c r="H1140" s="12"/>
      <c r="I1140" s="12"/>
      <c r="J1140" s="12"/>
      <c r="K1140" s="12"/>
      <c r="L1140" s="12"/>
      <c r="M1140" s="49"/>
      <c r="N1140" s="49"/>
      <c r="O1140" s="12"/>
      <c r="P1140" s="12"/>
      <c r="Q1140" s="12"/>
    </row>
    <row r="1141" spans="2:17" s="1" customFormat="1" x14ac:dyDescent="0.4">
      <c r="B1141" s="12"/>
      <c r="C1141" s="42"/>
      <c r="D1141" s="12"/>
      <c r="E1141" s="12"/>
      <c r="F1141" s="12"/>
      <c r="G1141" s="12"/>
      <c r="H1141" s="12"/>
      <c r="I1141" s="12"/>
      <c r="J1141" s="12"/>
      <c r="K1141" s="12"/>
      <c r="L1141" s="12"/>
      <c r="M1141" s="49"/>
      <c r="N1141" s="49"/>
      <c r="O1141" s="12"/>
      <c r="P1141" s="12"/>
      <c r="Q1141" s="12"/>
    </row>
    <row r="1142" spans="2:17" s="1" customFormat="1" x14ac:dyDescent="0.4">
      <c r="B1142" s="12"/>
      <c r="C1142" s="42"/>
      <c r="D1142" s="12"/>
      <c r="E1142" s="12"/>
      <c r="F1142" s="12"/>
      <c r="G1142" s="12"/>
      <c r="H1142" s="12"/>
      <c r="I1142" s="12"/>
      <c r="J1142" s="12"/>
      <c r="K1142" s="12"/>
      <c r="L1142" s="12"/>
      <c r="M1142" s="49"/>
      <c r="N1142" s="49"/>
      <c r="O1142" s="12"/>
      <c r="P1142" s="12"/>
      <c r="Q1142" s="12"/>
    </row>
    <row r="1143" spans="2:17" s="1" customFormat="1" x14ac:dyDescent="0.4">
      <c r="B1143" s="12"/>
      <c r="C1143" s="42"/>
      <c r="D1143" s="12"/>
      <c r="E1143" s="12"/>
      <c r="F1143" s="12"/>
      <c r="G1143" s="12"/>
      <c r="H1143" s="12"/>
      <c r="I1143" s="12"/>
      <c r="J1143" s="12"/>
      <c r="K1143" s="12"/>
      <c r="L1143" s="12"/>
      <c r="M1143" s="49"/>
      <c r="N1143" s="49"/>
      <c r="O1143" s="12"/>
      <c r="P1143" s="12"/>
      <c r="Q1143" s="12"/>
    </row>
    <row r="1144" spans="2:17" s="1" customFormat="1" x14ac:dyDescent="0.4">
      <c r="B1144" s="12"/>
      <c r="C1144" s="42"/>
      <c r="D1144" s="12"/>
      <c r="E1144" s="12"/>
      <c r="F1144" s="12"/>
      <c r="G1144" s="12"/>
      <c r="H1144" s="12"/>
      <c r="I1144" s="12"/>
      <c r="J1144" s="12"/>
      <c r="K1144" s="12"/>
      <c r="L1144" s="12"/>
      <c r="M1144" s="49"/>
      <c r="N1144" s="49"/>
      <c r="O1144" s="12"/>
      <c r="P1144" s="12"/>
      <c r="Q1144" s="12"/>
    </row>
    <row r="1145" spans="2:17" s="1" customFormat="1" x14ac:dyDescent="0.4">
      <c r="B1145" s="12"/>
      <c r="C1145" s="42"/>
      <c r="D1145" s="12"/>
      <c r="E1145" s="12"/>
      <c r="F1145" s="12"/>
      <c r="G1145" s="12"/>
      <c r="H1145" s="12"/>
      <c r="I1145" s="12"/>
      <c r="J1145" s="12"/>
      <c r="K1145" s="12"/>
      <c r="L1145" s="12"/>
      <c r="M1145" s="49"/>
      <c r="N1145" s="49"/>
      <c r="O1145" s="12"/>
      <c r="P1145" s="12"/>
      <c r="Q1145" s="12"/>
    </row>
    <row r="1146" spans="2:17" s="1" customFormat="1" x14ac:dyDescent="0.4">
      <c r="B1146" s="12"/>
      <c r="C1146" s="42"/>
      <c r="D1146" s="12"/>
      <c r="E1146" s="12"/>
      <c r="F1146" s="12"/>
      <c r="G1146" s="12"/>
      <c r="H1146" s="12"/>
      <c r="I1146" s="12"/>
      <c r="J1146" s="12"/>
      <c r="K1146" s="12"/>
      <c r="L1146" s="12"/>
      <c r="M1146" s="49"/>
      <c r="N1146" s="49"/>
      <c r="O1146" s="12"/>
      <c r="P1146" s="12"/>
      <c r="Q1146" s="12"/>
    </row>
    <row r="1147" spans="2:17" s="1" customFormat="1" x14ac:dyDescent="0.4">
      <c r="B1147" s="12"/>
      <c r="C1147" s="42"/>
      <c r="D1147" s="12"/>
      <c r="E1147" s="12"/>
      <c r="F1147" s="12"/>
      <c r="G1147" s="12"/>
      <c r="H1147" s="12"/>
      <c r="I1147" s="12"/>
      <c r="J1147" s="12"/>
      <c r="K1147" s="12"/>
      <c r="L1147" s="12"/>
      <c r="M1147" s="49"/>
      <c r="N1147" s="49"/>
      <c r="O1147" s="12"/>
      <c r="P1147" s="12"/>
      <c r="Q1147" s="12"/>
    </row>
    <row r="1148" spans="2:17" s="1" customFormat="1" x14ac:dyDescent="0.4">
      <c r="B1148" s="12"/>
      <c r="C1148" s="42"/>
      <c r="D1148" s="12"/>
      <c r="E1148" s="12"/>
      <c r="F1148" s="12"/>
      <c r="G1148" s="12"/>
      <c r="H1148" s="12"/>
      <c r="I1148" s="12"/>
      <c r="J1148" s="12"/>
      <c r="K1148" s="12"/>
      <c r="L1148" s="12"/>
      <c r="M1148" s="49"/>
      <c r="N1148" s="49"/>
      <c r="O1148" s="12"/>
      <c r="P1148" s="12"/>
      <c r="Q1148" s="12"/>
    </row>
    <row r="1149" spans="2:17" s="1" customFormat="1" x14ac:dyDescent="0.4">
      <c r="B1149" s="12"/>
      <c r="C1149" s="42"/>
      <c r="D1149" s="12"/>
      <c r="E1149" s="12"/>
      <c r="F1149" s="12"/>
      <c r="G1149" s="12"/>
      <c r="H1149" s="12"/>
      <c r="I1149" s="12"/>
      <c r="J1149" s="12"/>
      <c r="K1149" s="12"/>
      <c r="L1149" s="12"/>
      <c r="M1149" s="49"/>
      <c r="N1149" s="49"/>
      <c r="O1149" s="12"/>
      <c r="P1149" s="12"/>
      <c r="Q1149" s="12"/>
    </row>
    <row r="1150" spans="2:17" s="1" customFormat="1" x14ac:dyDescent="0.4">
      <c r="B1150" s="12"/>
      <c r="C1150" s="42"/>
      <c r="D1150" s="12"/>
      <c r="E1150" s="12"/>
      <c r="F1150" s="12"/>
      <c r="G1150" s="12"/>
      <c r="H1150" s="12"/>
      <c r="I1150" s="12"/>
      <c r="J1150" s="12"/>
      <c r="K1150" s="12"/>
      <c r="L1150" s="12"/>
      <c r="M1150" s="49"/>
      <c r="N1150" s="49"/>
      <c r="O1150" s="12"/>
      <c r="P1150" s="12"/>
      <c r="Q1150" s="12"/>
    </row>
    <row r="1151" spans="2:17" s="1" customFormat="1" x14ac:dyDescent="0.4">
      <c r="B1151" s="12"/>
      <c r="C1151" s="42"/>
      <c r="D1151" s="12"/>
      <c r="E1151" s="12"/>
      <c r="F1151" s="12"/>
      <c r="G1151" s="12"/>
      <c r="H1151" s="12"/>
      <c r="I1151" s="12"/>
      <c r="J1151" s="12"/>
      <c r="K1151" s="12"/>
      <c r="L1151" s="12"/>
      <c r="M1151" s="49"/>
      <c r="N1151" s="49"/>
      <c r="O1151" s="12"/>
      <c r="P1151" s="12"/>
      <c r="Q1151" s="12"/>
    </row>
    <row r="1152" spans="2:17" s="1" customFormat="1" x14ac:dyDescent="0.4">
      <c r="B1152" s="12"/>
      <c r="C1152" s="42"/>
      <c r="D1152" s="12"/>
      <c r="E1152" s="12"/>
      <c r="F1152" s="12"/>
      <c r="G1152" s="12"/>
      <c r="H1152" s="12"/>
      <c r="I1152" s="12"/>
      <c r="J1152" s="12"/>
      <c r="K1152" s="12"/>
      <c r="L1152" s="12"/>
      <c r="M1152" s="49"/>
      <c r="N1152" s="49"/>
      <c r="O1152" s="12"/>
      <c r="P1152" s="12"/>
      <c r="Q1152" s="12"/>
    </row>
    <row r="1153" spans="2:17" s="1" customFormat="1" x14ac:dyDescent="0.4">
      <c r="B1153" s="12"/>
      <c r="C1153" s="42"/>
      <c r="D1153" s="12"/>
      <c r="E1153" s="12"/>
      <c r="F1153" s="12"/>
      <c r="G1153" s="12"/>
      <c r="H1153" s="12"/>
      <c r="I1153" s="12"/>
      <c r="J1153" s="12"/>
      <c r="K1153" s="12"/>
      <c r="L1153" s="12"/>
      <c r="M1153" s="49"/>
      <c r="N1153" s="49"/>
      <c r="O1153" s="12"/>
      <c r="P1153" s="12"/>
      <c r="Q1153" s="12"/>
    </row>
    <row r="1154" spans="2:17" s="1" customFormat="1" x14ac:dyDescent="0.4">
      <c r="B1154" s="12"/>
      <c r="C1154" s="42"/>
      <c r="D1154" s="12"/>
      <c r="E1154" s="12"/>
      <c r="F1154" s="12"/>
      <c r="G1154" s="12"/>
      <c r="H1154" s="12"/>
      <c r="I1154" s="12"/>
      <c r="J1154" s="12"/>
      <c r="K1154" s="12"/>
      <c r="L1154" s="12"/>
      <c r="M1154" s="49"/>
      <c r="N1154" s="49"/>
      <c r="O1154" s="12"/>
      <c r="P1154" s="12"/>
      <c r="Q1154" s="12"/>
    </row>
    <row r="1155" spans="2:17" s="1" customFormat="1" x14ac:dyDescent="0.4">
      <c r="B1155" s="12"/>
      <c r="C1155" s="42"/>
      <c r="D1155" s="12"/>
      <c r="E1155" s="12"/>
      <c r="F1155" s="12"/>
      <c r="G1155" s="12"/>
      <c r="H1155" s="12"/>
      <c r="I1155" s="12"/>
      <c r="J1155" s="12"/>
      <c r="K1155" s="12"/>
      <c r="L1155" s="12"/>
      <c r="M1155" s="49"/>
      <c r="N1155" s="49"/>
      <c r="O1155" s="12"/>
      <c r="P1155" s="12"/>
      <c r="Q1155" s="12"/>
    </row>
    <row r="1156" spans="2:17" s="1" customFormat="1" x14ac:dyDescent="0.4">
      <c r="B1156" s="12"/>
      <c r="C1156" s="42"/>
      <c r="D1156" s="12"/>
      <c r="E1156" s="12"/>
      <c r="F1156" s="12"/>
      <c r="G1156" s="12"/>
      <c r="H1156" s="12"/>
      <c r="I1156" s="12"/>
      <c r="J1156" s="12"/>
      <c r="K1156" s="12"/>
      <c r="L1156" s="12"/>
      <c r="M1156" s="49"/>
      <c r="N1156" s="49"/>
      <c r="O1156" s="12"/>
      <c r="P1156" s="12"/>
      <c r="Q1156" s="12"/>
    </row>
    <row r="1157" spans="2:17" s="1" customFormat="1" x14ac:dyDescent="0.4">
      <c r="B1157" s="12"/>
      <c r="C1157" s="42"/>
      <c r="D1157" s="12"/>
      <c r="E1157" s="12"/>
      <c r="F1157" s="12"/>
      <c r="G1157" s="12"/>
      <c r="H1157" s="12"/>
      <c r="I1157" s="12"/>
      <c r="J1157" s="12"/>
      <c r="K1157" s="12"/>
      <c r="L1157" s="12"/>
      <c r="M1157" s="49"/>
      <c r="N1157" s="49"/>
      <c r="O1157" s="12"/>
      <c r="P1157" s="12"/>
      <c r="Q1157" s="12"/>
    </row>
    <row r="1158" spans="2:17" s="1" customFormat="1" x14ac:dyDescent="0.4">
      <c r="B1158" s="12"/>
      <c r="C1158" s="42"/>
      <c r="D1158" s="12"/>
      <c r="E1158" s="12"/>
      <c r="F1158" s="12"/>
      <c r="G1158" s="12"/>
      <c r="H1158" s="12"/>
      <c r="I1158" s="12"/>
      <c r="J1158" s="12"/>
      <c r="K1158" s="12"/>
      <c r="L1158" s="12"/>
      <c r="M1158" s="49"/>
      <c r="N1158" s="49"/>
      <c r="O1158" s="12"/>
      <c r="P1158" s="12"/>
      <c r="Q1158" s="12"/>
    </row>
    <row r="1159" spans="2:17" s="1" customFormat="1" x14ac:dyDescent="0.4">
      <c r="B1159" s="12"/>
      <c r="C1159" s="42"/>
      <c r="D1159" s="12"/>
      <c r="E1159" s="12"/>
      <c r="F1159" s="12"/>
      <c r="G1159" s="12"/>
      <c r="H1159" s="12"/>
      <c r="I1159" s="12"/>
      <c r="J1159" s="12"/>
      <c r="K1159" s="12"/>
      <c r="L1159" s="12"/>
      <c r="M1159" s="49"/>
      <c r="N1159" s="49"/>
      <c r="O1159" s="12"/>
      <c r="P1159" s="12"/>
      <c r="Q1159" s="12"/>
    </row>
    <row r="1160" spans="2:17" s="1" customFormat="1" x14ac:dyDescent="0.4">
      <c r="B1160" s="12"/>
      <c r="C1160" s="42"/>
      <c r="D1160" s="12"/>
      <c r="E1160" s="12"/>
      <c r="F1160" s="12"/>
      <c r="G1160" s="12"/>
      <c r="H1160" s="12"/>
      <c r="I1160" s="12"/>
      <c r="J1160" s="12"/>
      <c r="K1160" s="12"/>
      <c r="L1160" s="12"/>
      <c r="M1160" s="49"/>
      <c r="N1160" s="49"/>
      <c r="O1160" s="12"/>
      <c r="P1160" s="12"/>
      <c r="Q1160" s="12"/>
    </row>
    <row r="1161" spans="2:17" s="1" customFormat="1" x14ac:dyDescent="0.4">
      <c r="B1161" s="12"/>
      <c r="C1161" s="42"/>
      <c r="D1161" s="12"/>
      <c r="E1161" s="12"/>
      <c r="F1161" s="12"/>
      <c r="G1161" s="12"/>
      <c r="H1161" s="12"/>
      <c r="I1161" s="12"/>
      <c r="J1161" s="12"/>
      <c r="K1161" s="12"/>
      <c r="L1161" s="12"/>
      <c r="M1161" s="49"/>
      <c r="N1161" s="49"/>
      <c r="O1161" s="12"/>
      <c r="P1161" s="12"/>
      <c r="Q1161" s="12"/>
    </row>
    <row r="1162" spans="2:17" s="1" customFormat="1" x14ac:dyDescent="0.4">
      <c r="B1162" s="12"/>
      <c r="C1162" s="42"/>
      <c r="D1162" s="12"/>
      <c r="E1162" s="12"/>
      <c r="F1162" s="12"/>
      <c r="G1162" s="12"/>
      <c r="H1162" s="12"/>
      <c r="I1162" s="12"/>
      <c r="J1162" s="12"/>
      <c r="K1162" s="12"/>
      <c r="L1162" s="12"/>
      <c r="M1162" s="49"/>
      <c r="N1162" s="49"/>
      <c r="O1162" s="12"/>
      <c r="P1162" s="12"/>
      <c r="Q1162" s="12"/>
    </row>
    <row r="1163" spans="2:17" s="1" customFormat="1" x14ac:dyDescent="0.4">
      <c r="B1163" s="12"/>
      <c r="C1163" s="42"/>
      <c r="D1163" s="12"/>
      <c r="E1163" s="12"/>
      <c r="F1163" s="12"/>
      <c r="G1163" s="12"/>
      <c r="H1163" s="12"/>
      <c r="I1163" s="12"/>
      <c r="J1163" s="12"/>
      <c r="K1163" s="12"/>
      <c r="L1163" s="12"/>
      <c r="M1163" s="49"/>
      <c r="N1163" s="49"/>
      <c r="O1163" s="12"/>
      <c r="P1163" s="12"/>
      <c r="Q1163" s="12"/>
    </row>
    <row r="1164" spans="2:17" s="1" customFormat="1" x14ac:dyDescent="0.4">
      <c r="B1164" s="12"/>
      <c r="C1164" s="42"/>
      <c r="D1164" s="12"/>
      <c r="E1164" s="12"/>
      <c r="F1164" s="12"/>
      <c r="G1164" s="12"/>
      <c r="H1164" s="12"/>
      <c r="I1164" s="12"/>
      <c r="J1164" s="12"/>
      <c r="K1164" s="12"/>
      <c r="L1164" s="12"/>
      <c r="M1164" s="49"/>
      <c r="N1164" s="49"/>
      <c r="O1164" s="12"/>
      <c r="P1164" s="12"/>
      <c r="Q1164" s="12"/>
    </row>
    <row r="1165" spans="2:17" s="1" customFormat="1" x14ac:dyDescent="0.4">
      <c r="B1165" s="12"/>
      <c r="C1165" s="42"/>
      <c r="D1165" s="12"/>
      <c r="E1165" s="12"/>
      <c r="F1165" s="12"/>
      <c r="G1165" s="12"/>
      <c r="H1165" s="12"/>
      <c r="I1165" s="12"/>
      <c r="J1165" s="12"/>
      <c r="K1165" s="12"/>
      <c r="L1165" s="12"/>
      <c r="M1165" s="49"/>
      <c r="N1165" s="49"/>
      <c r="O1165" s="12"/>
      <c r="P1165" s="12"/>
      <c r="Q1165" s="12"/>
    </row>
    <row r="1166" spans="2:17" s="1" customFormat="1" x14ac:dyDescent="0.4">
      <c r="B1166" s="12"/>
      <c r="C1166" s="42"/>
      <c r="D1166" s="12"/>
      <c r="E1166" s="12"/>
      <c r="F1166" s="12"/>
      <c r="G1166" s="12"/>
      <c r="H1166" s="12"/>
      <c r="I1166" s="12"/>
      <c r="J1166" s="12"/>
      <c r="K1166" s="12"/>
      <c r="L1166" s="12"/>
      <c r="M1166" s="49"/>
      <c r="N1166" s="49"/>
      <c r="O1166" s="12"/>
      <c r="P1166" s="12"/>
      <c r="Q1166" s="12"/>
    </row>
    <row r="1167" spans="2:17" s="1" customFormat="1" x14ac:dyDescent="0.4">
      <c r="B1167" s="12"/>
      <c r="C1167" s="42"/>
      <c r="D1167" s="12"/>
      <c r="E1167" s="12"/>
      <c r="F1167" s="12"/>
      <c r="G1167" s="12"/>
      <c r="H1167" s="12"/>
      <c r="I1167" s="12"/>
      <c r="J1167" s="12"/>
      <c r="K1167" s="12"/>
      <c r="L1167" s="12"/>
      <c r="M1167" s="49"/>
      <c r="N1167" s="49"/>
      <c r="O1167" s="12"/>
      <c r="P1167" s="12"/>
      <c r="Q1167" s="12"/>
    </row>
    <row r="1168" spans="2:17" s="1" customFormat="1" x14ac:dyDescent="0.4">
      <c r="B1168" s="12"/>
      <c r="C1168" s="42"/>
      <c r="D1168" s="12"/>
      <c r="E1168" s="12"/>
      <c r="F1168" s="12"/>
      <c r="G1168" s="12"/>
      <c r="H1168" s="12"/>
      <c r="I1168" s="12"/>
      <c r="J1168" s="12"/>
      <c r="K1168" s="12"/>
      <c r="L1168" s="12"/>
      <c r="M1168" s="49"/>
      <c r="N1168" s="49"/>
      <c r="O1168" s="12"/>
      <c r="P1168" s="12"/>
      <c r="Q1168" s="12"/>
    </row>
    <row r="1169" spans="2:17" s="1" customFormat="1" x14ac:dyDescent="0.4">
      <c r="B1169" s="12"/>
      <c r="C1169" s="42"/>
      <c r="D1169" s="12"/>
      <c r="E1169" s="12"/>
      <c r="F1169" s="12"/>
      <c r="G1169" s="12"/>
      <c r="H1169" s="12"/>
      <c r="I1169" s="12"/>
      <c r="J1169" s="12"/>
      <c r="K1169" s="12"/>
      <c r="L1169" s="12"/>
      <c r="M1169" s="49"/>
      <c r="N1169" s="49"/>
      <c r="O1169" s="12"/>
      <c r="P1169" s="12"/>
      <c r="Q1169" s="12"/>
    </row>
    <row r="1170" spans="2:17" s="1" customFormat="1" x14ac:dyDescent="0.4">
      <c r="B1170" s="12"/>
      <c r="C1170" s="42"/>
      <c r="D1170" s="12"/>
      <c r="E1170" s="12"/>
      <c r="F1170" s="12"/>
      <c r="G1170" s="12"/>
      <c r="H1170" s="12"/>
      <c r="I1170" s="12"/>
      <c r="J1170" s="12"/>
      <c r="K1170" s="12"/>
      <c r="L1170" s="12"/>
      <c r="M1170" s="49"/>
      <c r="N1170" s="49"/>
      <c r="O1170" s="12"/>
      <c r="P1170" s="12"/>
      <c r="Q1170" s="12"/>
    </row>
    <row r="1171" spans="2:17" s="1" customFormat="1" x14ac:dyDescent="0.4">
      <c r="B1171" s="12"/>
      <c r="C1171" s="42"/>
      <c r="D1171" s="12"/>
      <c r="E1171" s="12"/>
      <c r="F1171" s="12"/>
      <c r="G1171" s="12"/>
      <c r="H1171" s="12"/>
      <c r="I1171" s="12"/>
      <c r="J1171" s="12"/>
      <c r="K1171" s="12"/>
      <c r="L1171" s="12"/>
      <c r="M1171" s="49"/>
      <c r="N1171" s="49"/>
      <c r="O1171" s="12"/>
      <c r="P1171" s="12"/>
      <c r="Q1171" s="12"/>
    </row>
    <row r="1172" spans="2:17" s="1" customFormat="1" x14ac:dyDescent="0.4">
      <c r="B1172" s="12"/>
      <c r="C1172" s="42"/>
      <c r="D1172" s="12"/>
      <c r="E1172" s="12"/>
      <c r="F1172" s="12"/>
      <c r="G1172" s="12"/>
      <c r="H1172" s="12"/>
      <c r="I1172" s="12"/>
      <c r="J1172" s="12"/>
      <c r="K1172" s="12"/>
      <c r="L1172" s="12"/>
      <c r="M1172" s="49"/>
      <c r="N1172" s="49"/>
      <c r="O1172" s="12"/>
      <c r="P1172" s="12"/>
      <c r="Q1172" s="12"/>
    </row>
    <row r="1173" spans="2:17" s="1" customFormat="1" x14ac:dyDescent="0.4">
      <c r="B1173" s="12"/>
      <c r="C1173" s="42"/>
      <c r="D1173" s="12"/>
      <c r="E1173" s="12"/>
      <c r="F1173" s="12"/>
      <c r="G1173" s="12"/>
      <c r="H1173" s="12"/>
      <c r="I1173" s="12"/>
      <c r="J1173" s="12"/>
      <c r="K1173" s="12"/>
      <c r="L1173" s="12"/>
      <c r="M1173" s="49"/>
      <c r="N1173" s="49"/>
      <c r="O1173" s="12"/>
      <c r="P1173" s="12"/>
      <c r="Q1173" s="12"/>
    </row>
    <row r="1174" spans="2:17" s="1" customFormat="1" x14ac:dyDescent="0.4">
      <c r="B1174" s="12"/>
      <c r="C1174" s="42"/>
      <c r="D1174" s="12"/>
      <c r="E1174" s="12"/>
      <c r="F1174" s="12"/>
      <c r="G1174" s="12"/>
      <c r="H1174" s="12"/>
      <c r="I1174" s="12"/>
      <c r="J1174" s="12"/>
      <c r="K1174" s="12"/>
      <c r="L1174" s="12"/>
      <c r="M1174" s="49"/>
      <c r="N1174" s="49"/>
      <c r="O1174" s="12"/>
      <c r="P1174" s="12"/>
      <c r="Q1174" s="12"/>
    </row>
    <row r="1175" spans="2:17" s="1" customFormat="1" x14ac:dyDescent="0.4">
      <c r="B1175" s="12"/>
      <c r="C1175" s="42"/>
      <c r="D1175" s="12"/>
      <c r="E1175" s="12"/>
      <c r="F1175" s="12"/>
      <c r="G1175" s="12"/>
      <c r="H1175" s="12"/>
      <c r="I1175" s="12"/>
      <c r="J1175" s="12"/>
      <c r="K1175" s="12"/>
      <c r="L1175" s="12"/>
      <c r="M1175" s="49"/>
      <c r="N1175" s="49"/>
      <c r="O1175" s="12"/>
      <c r="P1175" s="12"/>
      <c r="Q1175" s="12"/>
    </row>
    <row r="1176" spans="2:17" s="1" customFormat="1" x14ac:dyDescent="0.4">
      <c r="B1176" s="12"/>
      <c r="C1176" s="42"/>
      <c r="D1176" s="12"/>
      <c r="E1176" s="12"/>
      <c r="F1176" s="12"/>
      <c r="G1176" s="12"/>
      <c r="H1176" s="12"/>
      <c r="I1176" s="12"/>
      <c r="J1176" s="12"/>
      <c r="K1176" s="12"/>
      <c r="L1176" s="12"/>
      <c r="M1176" s="49"/>
      <c r="N1176" s="49"/>
      <c r="O1176" s="12"/>
      <c r="P1176" s="12"/>
      <c r="Q1176" s="12"/>
    </row>
    <row r="1177" spans="2:17" s="1" customFormat="1" x14ac:dyDescent="0.4">
      <c r="B1177" s="12"/>
      <c r="C1177" s="42"/>
      <c r="D1177" s="12"/>
      <c r="E1177" s="12"/>
      <c r="F1177" s="12"/>
      <c r="G1177" s="12"/>
      <c r="H1177" s="12"/>
      <c r="I1177" s="12"/>
      <c r="J1177" s="12"/>
      <c r="K1177" s="12"/>
      <c r="L1177" s="12"/>
      <c r="M1177" s="49"/>
      <c r="N1177" s="49"/>
      <c r="O1177" s="12"/>
      <c r="P1177" s="12"/>
      <c r="Q1177" s="12"/>
    </row>
    <row r="1178" spans="2:17" s="1" customFormat="1" x14ac:dyDescent="0.4">
      <c r="B1178" s="12"/>
      <c r="C1178" s="42"/>
      <c r="D1178" s="12"/>
      <c r="E1178" s="12"/>
      <c r="F1178" s="12"/>
      <c r="G1178" s="12"/>
      <c r="H1178" s="12"/>
      <c r="I1178" s="12"/>
      <c r="J1178" s="12"/>
      <c r="K1178" s="12"/>
      <c r="L1178" s="12"/>
      <c r="M1178" s="49"/>
      <c r="N1178" s="49"/>
      <c r="O1178" s="12"/>
      <c r="P1178" s="12"/>
      <c r="Q1178" s="12"/>
    </row>
    <row r="1179" spans="2:17" s="1" customFormat="1" x14ac:dyDescent="0.4">
      <c r="B1179" s="12"/>
      <c r="C1179" s="42"/>
      <c r="D1179" s="12"/>
      <c r="E1179" s="12"/>
      <c r="F1179" s="12"/>
      <c r="G1179" s="12"/>
      <c r="H1179" s="12"/>
      <c r="I1179" s="12"/>
      <c r="J1179" s="12"/>
      <c r="K1179" s="12"/>
      <c r="L1179" s="12"/>
      <c r="M1179" s="49"/>
      <c r="N1179" s="49"/>
      <c r="O1179" s="12"/>
      <c r="P1179" s="12"/>
      <c r="Q1179" s="12"/>
    </row>
    <row r="1180" spans="2:17" s="1" customFormat="1" x14ac:dyDescent="0.4">
      <c r="B1180" s="12"/>
      <c r="C1180" s="42"/>
      <c r="D1180" s="12"/>
      <c r="E1180" s="12"/>
      <c r="F1180" s="12"/>
      <c r="G1180" s="12"/>
      <c r="H1180" s="12"/>
      <c r="I1180" s="12"/>
      <c r="J1180" s="12"/>
      <c r="K1180" s="12"/>
      <c r="L1180" s="12"/>
      <c r="M1180" s="49"/>
      <c r="N1180" s="49"/>
      <c r="O1180" s="12"/>
      <c r="P1180" s="12"/>
      <c r="Q1180" s="12"/>
    </row>
    <row r="1181" spans="2:17" s="1" customFormat="1" x14ac:dyDescent="0.4">
      <c r="B1181" s="12"/>
      <c r="C1181" s="42"/>
      <c r="D1181" s="12"/>
      <c r="E1181" s="12"/>
      <c r="F1181" s="12"/>
      <c r="G1181" s="12"/>
      <c r="H1181" s="12"/>
      <c r="I1181" s="12"/>
      <c r="J1181" s="12"/>
      <c r="K1181" s="12"/>
      <c r="L1181" s="12"/>
      <c r="M1181" s="49"/>
      <c r="N1181" s="49"/>
      <c r="O1181" s="12"/>
      <c r="P1181" s="12"/>
      <c r="Q1181" s="12"/>
    </row>
    <row r="1182" spans="2:17" s="1" customFormat="1" x14ac:dyDescent="0.4">
      <c r="B1182" s="12"/>
      <c r="C1182" s="42"/>
      <c r="D1182" s="12"/>
      <c r="E1182" s="12"/>
      <c r="F1182" s="12"/>
      <c r="G1182" s="12"/>
      <c r="H1182" s="12"/>
      <c r="I1182" s="12"/>
      <c r="J1182" s="12"/>
      <c r="K1182" s="12"/>
      <c r="L1182" s="12"/>
      <c r="M1182" s="49"/>
      <c r="N1182" s="49"/>
      <c r="O1182" s="12"/>
      <c r="P1182" s="12"/>
      <c r="Q1182" s="12"/>
    </row>
    <row r="1183" spans="2:17" s="1" customFormat="1" x14ac:dyDescent="0.4">
      <c r="B1183" s="12"/>
      <c r="C1183" s="42"/>
      <c r="D1183" s="12"/>
      <c r="E1183" s="12"/>
      <c r="F1183" s="12"/>
      <c r="G1183" s="12"/>
      <c r="H1183" s="12"/>
      <c r="I1183" s="12"/>
      <c r="J1183" s="12"/>
      <c r="K1183" s="12"/>
      <c r="L1183" s="12"/>
      <c r="M1183" s="49"/>
      <c r="N1183" s="49"/>
      <c r="O1183" s="12"/>
      <c r="P1183" s="12"/>
      <c r="Q1183" s="12"/>
    </row>
    <row r="1184" spans="2:17" s="1" customFormat="1" x14ac:dyDescent="0.4">
      <c r="B1184" s="12"/>
      <c r="C1184" s="42"/>
      <c r="D1184" s="12"/>
      <c r="E1184" s="12"/>
      <c r="F1184" s="12"/>
      <c r="G1184" s="12"/>
      <c r="H1184" s="12"/>
      <c r="I1184" s="12"/>
      <c r="J1184" s="12"/>
      <c r="K1184" s="12"/>
      <c r="L1184" s="12"/>
      <c r="M1184" s="49"/>
      <c r="N1184" s="49"/>
      <c r="O1184" s="12"/>
      <c r="P1184" s="12"/>
      <c r="Q1184" s="12"/>
    </row>
    <row r="1185" spans="2:17" s="1" customFormat="1" x14ac:dyDescent="0.4">
      <c r="B1185" s="12"/>
      <c r="C1185" s="42"/>
      <c r="D1185" s="12"/>
      <c r="E1185" s="12"/>
      <c r="F1185" s="12"/>
      <c r="G1185" s="12"/>
      <c r="H1185" s="12"/>
      <c r="I1185" s="12"/>
      <c r="J1185" s="12"/>
      <c r="K1185" s="12"/>
      <c r="L1185" s="12"/>
      <c r="M1185" s="49"/>
      <c r="N1185" s="49"/>
      <c r="O1185" s="12"/>
      <c r="P1185" s="12"/>
      <c r="Q1185" s="12"/>
    </row>
    <row r="1186" spans="2:17" s="1" customFormat="1" x14ac:dyDescent="0.4">
      <c r="B1186" s="12"/>
      <c r="C1186" s="42"/>
      <c r="D1186" s="12"/>
      <c r="E1186" s="12"/>
      <c r="F1186" s="12"/>
      <c r="G1186" s="12"/>
      <c r="H1186" s="12"/>
      <c r="I1186" s="12"/>
      <c r="J1186" s="12"/>
      <c r="K1186" s="12"/>
      <c r="L1186" s="12"/>
      <c r="M1186" s="49"/>
      <c r="N1186" s="49"/>
      <c r="O1186" s="12"/>
      <c r="P1186" s="12"/>
      <c r="Q1186" s="12"/>
    </row>
    <row r="1187" spans="2:17" s="1" customFormat="1" x14ac:dyDescent="0.4">
      <c r="B1187" s="12"/>
      <c r="C1187" s="42"/>
      <c r="D1187" s="12"/>
      <c r="E1187" s="12"/>
      <c r="F1187" s="12"/>
      <c r="G1187" s="12"/>
      <c r="H1187" s="12"/>
      <c r="I1187" s="12"/>
      <c r="J1187" s="12"/>
      <c r="K1187" s="12"/>
      <c r="L1187" s="12"/>
      <c r="M1187" s="49"/>
      <c r="N1187" s="49"/>
      <c r="O1187" s="12"/>
      <c r="P1187" s="12"/>
      <c r="Q1187" s="12"/>
    </row>
    <row r="1188" spans="2:17" s="1" customFormat="1" x14ac:dyDescent="0.4">
      <c r="B1188" s="12"/>
      <c r="C1188" s="42"/>
      <c r="D1188" s="12"/>
      <c r="E1188" s="12"/>
      <c r="F1188" s="12"/>
      <c r="G1188" s="12"/>
      <c r="H1188" s="12"/>
      <c r="I1188" s="12"/>
      <c r="J1188" s="12"/>
      <c r="K1188" s="12"/>
      <c r="L1188" s="12"/>
      <c r="M1188" s="49"/>
      <c r="N1188" s="49"/>
      <c r="O1188" s="12"/>
      <c r="P1188" s="12"/>
      <c r="Q1188" s="12"/>
    </row>
    <row r="1189" spans="2:17" s="1" customFormat="1" x14ac:dyDescent="0.4">
      <c r="B1189" s="12"/>
      <c r="C1189" s="42"/>
      <c r="D1189" s="12"/>
      <c r="E1189" s="12"/>
      <c r="F1189" s="12"/>
      <c r="G1189" s="12"/>
      <c r="H1189" s="12"/>
      <c r="I1189" s="12"/>
      <c r="J1189" s="12"/>
      <c r="K1189" s="12"/>
      <c r="L1189" s="12"/>
      <c r="M1189" s="49"/>
      <c r="N1189" s="49"/>
      <c r="O1189" s="12"/>
      <c r="P1189" s="12"/>
      <c r="Q1189" s="12"/>
    </row>
    <row r="1190" spans="2:17" s="1" customFormat="1" x14ac:dyDescent="0.4">
      <c r="B1190" s="12"/>
      <c r="C1190" s="42"/>
      <c r="D1190" s="12"/>
      <c r="E1190" s="12"/>
      <c r="F1190" s="12"/>
      <c r="G1190" s="12"/>
      <c r="H1190" s="12"/>
      <c r="I1190" s="12"/>
      <c r="J1190" s="12"/>
      <c r="K1190" s="12"/>
      <c r="L1190" s="12"/>
      <c r="M1190" s="49"/>
      <c r="N1190" s="49"/>
      <c r="O1190" s="12"/>
      <c r="P1190" s="12"/>
      <c r="Q1190" s="12"/>
    </row>
    <row r="1191" spans="2:17" s="1" customFormat="1" x14ac:dyDescent="0.4">
      <c r="B1191" s="12"/>
      <c r="C1191" s="42"/>
      <c r="D1191" s="12"/>
      <c r="E1191" s="12"/>
      <c r="F1191" s="12"/>
      <c r="G1191" s="12"/>
      <c r="H1191" s="12"/>
      <c r="I1191" s="12"/>
      <c r="J1191" s="12"/>
      <c r="K1191" s="12"/>
      <c r="L1191" s="12"/>
      <c r="M1191" s="49"/>
      <c r="N1191" s="49"/>
      <c r="O1191" s="12"/>
      <c r="P1191" s="12"/>
      <c r="Q1191" s="12"/>
    </row>
    <row r="1192" spans="2:17" s="1" customFormat="1" x14ac:dyDescent="0.4">
      <c r="B1192" s="12"/>
      <c r="C1192" s="42"/>
      <c r="D1192" s="12"/>
      <c r="E1192" s="12"/>
      <c r="F1192" s="12"/>
      <c r="G1192" s="12"/>
      <c r="H1192" s="12"/>
      <c r="I1192" s="12"/>
      <c r="J1192" s="12"/>
      <c r="K1192" s="12"/>
      <c r="L1192" s="12"/>
      <c r="M1192" s="49"/>
      <c r="N1192" s="49"/>
      <c r="O1192" s="12"/>
      <c r="P1192" s="12"/>
      <c r="Q1192" s="12"/>
    </row>
    <row r="1193" spans="2:17" s="1" customFormat="1" x14ac:dyDescent="0.4">
      <c r="B1193" s="12"/>
      <c r="C1193" s="42"/>
      <c r="D1193" s="12"/>
      <c r="E1193" s="12"/>
      <c r="F1193" s="12"/>
      <c r="G1193" s="12"/>
      <c r="H1193" s="12"/>
      <c r="I1193" s="12"/>
      <c r="J1193" s="12"/>
      <c r="K1193" s="12"/>
      <c r="L1193" s="12"/>
      <c r="M1193" s="49"/>
      <c r="N1193" s="49"/>
      <c r="O1193" s="12"/>
      <c r="P1193" s="12"/>
      <c r="Q1193" s="12"/>
    </row>
    <row r="1194" spans="2:17" s="1" customFormat="1" x14ac:dyDescent="0.4">
      <c r="B1194" s="12"/>
      <c r="C1194" s="42"/>
      <c r="D1194" s="12"/>
      <c r="E1194" s="12"/>
      <c r="F1194" s="12"/>
      <c r="G1194" s="12"/>
      <c r="H1194" s="12"/>
      <c r="I1194" s="12"/>
      <c r="J1194" s="12"/>
      <c r="K1194" s="12"/>
      <c r="L1194" s="12"/>
      <c r="M1194" s="49"/>
      <c r="N1194" s="49"/>
      <c r="O1194" s="12"/>
      <c r="P1194" s="12"/>
      <c r="Q1194" s="12"/>
    </row>
    <row r="1195" spans="2:17" s="1" customFormat="1" x14ac:dyDescent="0.4">
      <c r="B1195" s="12"/>
      <c r="C1195" s="42"/>
      <c r="D1195" s="12"/>
      <c r="E1195" s="12"/>
      <c r="F1195" s="12"/>
      <c r="G1195" s="12"/>
      <c r="H1195" s="12"/>
      <c r="I1195" s="12"/>
      <c r="J1195" s="12"/>
      <c r="K1195" s="12"/>
      <c r="L1195" s="12"/>
      <c r="M1195" s="49"/>
      <c r="N1195" s="49"/>
      <c r="O1195" s="12"/>
      <c r="P1195" s="12"/>
      <c r="Q1195" s="12"/>
    </row>
    <row r="1196" spans="2:17" s="1" customFormat="1" x14ac:dyDescent="0.4">
      <c r="B1196" s="12"/>
      <c r="C1196" s="42"/>
      <c r="D1196" s="12"/>
      <c r="E1196" s="12"/>
      <c r="F1196" s="12"/>
      <c r="G1196" s="12"/>
      <c r="H1196" s="12"/>
      <c r="I1196" s="12"/>
      <c r="J1196" s="12"/>
      <c r="K1196" s="12"/>
      <c r="L1196" s="12"/>
      <c r="M1196" s="49"/>
      <c r="N1196" s="49"/>
      <c r="O1196" s="12"/>
      <c r="P1196" s="12"/>
      <c r="Q1196" s="12"/>
    </row>
    <row r="1197" spans="2:17" s="1" customFormat="1" x14ac:dyDescent="0.4">
      <c r="B1197" s="12"/>
      <c r="C1197" s="42"/>
      <c r="D1197" s="12"/>
      <c r="E1197" s="12"/>
      <c r="F1197" s="12"/>
      <c r="G1197" s="12"/>
      <c r="H1197" s="12"/>
      <c r="I1197" s="12"/>
      <c r="J1197" s="12"/>
      <c r="K1197" s="12"/>
      <c r="L1197" s="12"/>
      <c r="M1197" s="49"/>
      <c r="N1197" s="49"/>
      <c r="O1197" s="12"/>
      <c r="P1197" s="12"/>
      <c r="Q1197" s="12"/>
    </row>
    <row r="1198" spans="2:17" s="1" customFormat="1" x14ac:dyDescent="0.4">
      <c r="B1198" s="12"/>
      <c r="C1198" s="42"/>
      <c r="D1198" s="12"/>
      <c r="E1198" s="12"/>
      <c r="F1198" s="12"/>
      <c r="G1198" s="12"/>
      <c r="H1198" s="12"/>
      <c r="I1198" s="12"/>
      <c r="J1198" s="12"/>
      <c r="K1198" s="12"/>
      <c r="L1198" s="12"/>
      <c r="M1198" s="49"/>
      <c r="N1198" s="49"/>
      <c r="O1198" s="12"/>
      <c r="P1198" s="12"/>
      <c r="Q1198" s="12"/>
    </row>
    <row r="1199" spans="2:17" s="1" customFormat="1" x14ac:dyDescent="0.4">
      <c r="B1199" s="12"/>
      <c r="C1199" s="42"/>
      <c r="D1199" s="12"/>
      <c r="E1199" s="12"/>
      <c r="F1199" s="12"/>
      <c r="G1199" s="12"/>
      <c r="H1199" s="12"/>
      <c r="I1199" s="12"/>
      <c r="J1199" s="12"/>
      <c r="K1199" s="12"/>
      <c r="L1199" s="12"/>
      <c r="M1199" s="49"/>
      <c r="N1199" s="49"/>
      <c r="O1199" s="12"/>
      <c r="P1199" s="12"/>
      <c r="Q1199" s="12"/>
    </row>
    <row r="1200" spans="2:17" s="1" customFormat="1" x14ac:dyDescent="0.4">
      <c r="B1200" s="12"/>
      <c r="C1200" s="42"/>
      <c r="D1200" s="12"/>
      <c r="E1200" s="12"/>
      <c r="F1200" s="12"/>
      <c r="G1200" s="12"/>
      <c r="H1200" s="12"/>
      <c r="I1200" s="12"/>
      <c r="J1200" s="12"/>
      <c r="K1200" s="12"/>
      <c r="L1200" s="12"/>
      <c r="M1200" s="49"/>
      <c r="N1200" s="49"/>
      <c r="O1200" s="12"/>
      <c r="P1200" s="12"/>
      <c r="Q1200" s="12"/>
    </row>
    <row r="1201" spans="2:17" s="1" customFormat="1" x14ac:dyDescent="0.4">
      <c r="B1201" s="12"/>
      <c r="C1201" s="42"/>
      <c r="D1201" s="12"/>
      <c r="E1201" s="12"/>
      <c r="F1201" s="12"/>
      <c r="G1201" s="12"/>
      <c r="H1201" s="12"/>
      <c r="I1201" s="12"/>
      <c r="J1201" s="12"/>
      <c r="K1201" s="12"/>
      <c r="L1201" s="12"/>
      <c r="M1201" s="49"/>
      <c r="N1201" s="49"/>
      <c r="O1201" s="12"/>
      <c r="P1201" s="12"/>
      <c r="Q1201" s="12"/>
    </row>
    <row r="1202" spans="2:17" s="1" customFormat="1" x14ac:dyDescent="0.4">
      <c r="B1202" s="12"/>
      <c r="C1202" s="42"/>
      <c r="D1202" s="12"/>
      <c r="E1202" s="12"/>
      <c r="F1202" s="12"/>
      <c r="G1202" s="12"/>
      <c r="H1202" s="12"/>
      <c r="I1202" s="12"/>
      <c r="J1202" s="12"/>
      <c r="K1202" s="12"/>
      <c r="L1202" s="12"/>
      <c r="M1202" s="49"/>
      <c r="N1202" s="49"/>
      <c r="O1202" s="12"/>
      <c r="P1202" s="12"/>
      <c r="Q1202" s="12"/>
    </row>
    <row r="1203" spans="2:17" s="1" customFormat="1" x14ac:dyDescent="0.4">
      <c r="B1203" s="12"/>
      <c r="C1203" s="42"/>
      <c r="D1203" s="12"/>
      <c r="E1203" s="12"/>
      <c r="F1203" s="12"/>
      <c r="G1203" s="12"/>
      <c r="H1203" s="12"/>
      <c r="I1203" s="12"/>
      <c r="J1203" s="12"/>
      <c r="K1203" s="12"/>
      <c r="L1203" s="12"/>
      <c r="M1203" s="49"/>
      <c r="N1203" s="49"/>
      <c r="O1203" s="12"/>
      <c r="P1203" s="12"/>
      <c r="Q1203" s="12"/>
    </row>
    <row r="1204" spans="2:17" s="1" customFormat="1" x14ac:dyDescent="0.4">
      <c r="B1204" s="12"/>
      <c r="C1204" s="42"/>
      <c r="D1204" s="12"/>
      <c r="E1204" s="12"/>
      <c r="F1204" s="12"/>
      <c r="G1204" s="12"/>
      <c r="H1204" s="12"/>
      <c r="I1204" s="12"/>
      <c r="J1204" s="12"/>
      <c r="K1204" s="12"/>
      <c r="L1204" s="12"/>
      <c r="M1204" s="49"/>
      <c r="N1204" s="49"/>
      <c r="O1204" s="12"/>
      <c r="P1204" s="12"/>
      <c r="Q1204" s="12"/>
    </row>
    <row r="1205" spans="2:17" s="1" customFormat="1" x14ac:dyDescent="0.4">
      <c r="B1205" s="12"/>
      <c r="C1205" s="42"/>
      <c r="D1205" s="12"/>
      <c r="E1205" s="12"/>
      <c r="F1205" s="12"/>
      <c r="G1205" s="12"/>
      <c r="H1205" s="12"/>
      <c r="I1205" s="12"/>
      <c r="J1205" s="12"/>
      <c r="K1205" s="12"/>
      <c r="L1205" s="12"/>
      <c r="M1205" s="49"/>
      <c r="N1205" s="49"/>
      <c r="O1205" s="12"/>
      <c r="P1205" s="12"/>
      <c r="Q1205" s="12"/>
    </row>
    <row r="1206" spans="2:17" s="1" customFormat="1" x14ac:dyDescent="0.4">
      <c r="B1206" s="12"/>
      <c r="C1206" s="42"/>
      <c r="D1206" s="12"/>
      <c r="E1206" s="12"/>
      <c r="F1206" s="12"/>
      <c r="G1206" s="12"/>
      <c r="H1206" s="12"/>
      <c r="I1206" s="12"/>
      <c r="J1206" s="12"/>
      <c r="K1206" s="12"/>
      <c r="L1206" s="12"/>
      <c r="M1206" s="49"/>
      <c r="N1206" s="49"/>
      <c r="O1206" s="12"/>
      <c r="P1206" s="12"/>
      <c r="Q1206" s="12"/>
    </row>
    <row r="1207" spans="2:17" s="1" customFormat="1" x14ac:dyDescent="0.4">
      <c r="B1207" s="12"/>
      <c r="C1207" s="42"/>
      <c r="D1207" s="12"/>
      <c r="E1207" s="12"/>
      <c r="F1207" s="12"/>
      <c r="G1207" s="12"/>
      <c r="H1207" s="12"/>
      <c r="I1207" s="12"/>
      <c r="J1207" s="12"/>
      <c r="K1207" s="12"/>
      <c r="L1207" s="12"/>
      <c r="M1207" s="49"/>
      <c r="N1207" s="49"/>
      <c r="O1207" s="12"/>
      <c r="P1207" s="12"/>
      <c r="Q1207" s="12"/>
    </row>
    <row r="1208" spans="2:17" s="1" customFormat="1" x14ac:dyDescent="0.4">
      <c r="B1208" s="12"/>
      <c r="C1208" s="42"/>
      <c r="D1208" s="12"/>
      <c r="E1208" s="12"/>
      <c r="F1208" s="12"/>
      <c r="G1208" s="12"/>
      <c r="H1208" s="12"/>
      <c r="I1208" s="12"/>
      <c r="J1208" s="12"/>
      <c r="K1208" s="12"/>
      <c r="L1208" s="12"/>
      <c r="M1208" s="49"/>
      <c r="N1208" s="49"/>
      <c r="O1208" s="12"/>
      <c r="P1208" s="12"/>
      <c r="Q1208" s="12"/>
    </row>
    <row r="1209" spans="2:17" s="1" customFormat="1" x14ac:dyDescent="0.4">
      <c r="B1209" s="12"/>
      <c r="C1209" s="42"/>
      <c r="D1209" s="12"/>
      <c r="E1209" s="12"/>
      <c r="F1209" s="12"/>
      <c r="G1209" s="12"/>
      <c r="H1209" s="12"/>
      <c r="I1209" s="12"/>
      <c r="J1209" s="12"/>
      <c r="K1209" s="12"/>
      <c r="L1209" s="12"/>
      <c r="M1209" s="49"/>
      <c r="N1209" s="49"/>
      <c r="O1209" s="12"/>
      <c r="P1209" s="12"/>
      <c r="Q1209" s="12"/>
    </row>
    <row r="1210" spans="2:17" s="1" customFormat="1" x14ac:dyDescent="0.4">
      <c r="B1210" s="12"/>
      <c r="C1210" s="42"/>
      <c r="D1210" s="12"/>
      <c r="E1210" s="12"/>
      <c r="F1210" s="12"/>
      <c r="G1210" s="12"/>
      <c r="H1210" s="12"/>
      <c r="I1210" s="12"/>
      <c r="J1210" s="12"/>
      <c r="K1210" s="12"/>
      <c r="L1210" s="12"/>
      <c r="M1210" s="49"/>
      <c r="N1210" s="49"/>
      <c r="O1210" s="12"/>
      <c r="P1210" s="12"/>
      <c r="Q1210" s="12"/>
    </row>
    <row r="1211" spans="2:17" s="1" customFormat="1" x14ac:dyDescent="0.4">
      <c r="B1211" s="12"/>
      <c r="C1211" s="42"/>
      <c r="D1211" s="12"/>
      <c r="E1211" s="12"/>
      <c r="F1211" s="12"/>
      <c r="G1211" s="12"/>
      <c r="H1211" s="12"/>
      <c r="I1211" s="12"/>
      <c r="J1211" s="12"/>
      <c r="K1211" s="12"/>
      <c r="L1211" s="12"/>
      <c r="M1211" s="49"/>
      <c r="N1211" s="49"/>
      <c r="O1211" s="12"/>
      <c r="P1211" s="12"/>
      <c r="Q1211" s="12"/>
    </row>
    <row r="1212" spans="2:17" s="1" customFormat="1" x14ac:dyDescent="0.4">
      <c r="B1212" s="12"/>
      <c r="C1212" s="42"/>
      <c r="D1212" s="12"/>
      <c r="E1212" s="12"/>
      <c r="F1212" s="12"/>
      <c r="G1212" s="12"/>
      <c r="H1212" s="12"/>
      <c r="I1212" s="12"/>
      <c r="J1212" s="12"/>
      <c r="K1212" s="12"/>
      <c r="L1212" s="12"/>
      <c r="M1212" s="49"/>
      <c r="N1212" s="49"/>
      <c r="O1212" s="12"/>
      <c r="P1212" s="12"/>
      <c r="Q1212" s="12"/>
    </row>
    <row r="1213" spans="2:17" s="1" customFormat="1" x14ac:dyDescent="0.4">
      <c r="B1213" s="12"/>
      <c r="C1213" s="42"/>
      <c r="D1213" s="12"/>
      <c r="E1213" s="12"/>
      <c r="F1213" s="12"/>
      <c r="G1213" s="12"/>
      <c r="H1213" s="12"/>
      <c r="I1213" s="12"/>
      <c r="J1213" s="12"/>
      <c r="K1213" s="12"/>
      <c r="L1213" s="12"/>
      <c r="M1213" s="49"/>
      <c r="N1213" s="49"/>
      <c r="O1213" s="12"/>
      <c r="P1213" s="12"/>
      <c r="Q1213" s="12"/>
    </row>
    <row r="1214" spans="2:17" s="1" customFormat="1" x14ac:dyDescent="0.4">
      <c r="B1214" s="12"/>
      <c r="C1214" s="42"/>
      <c r="D1214" s="12"/>
      <c r="E1214" s="12"/>
      <c r="F1214" s="12"/>
      <c r="G1214" s="12"/>
      <c r="H1214" s="12"/>
      <c r="I1214" s="12"/>
      <c r="J1214" s="12"/>
      <c r="K1214" s="12"/>
      <c r="L1214" s="12"/>
      <c r="M1214" s="49"/>
      <c r="N1214" s="49"/>
      <c r="O1214" s="12"/>
      <c r="P1214" s="12"/>
      <c r="Q1214" s="12"/>
    </row>
    <row r="1215" spans="2:17" s="1" customFormat="1" x14ac:dyDescent="0.4">
      <c r="B1215" s="12"/>
      <c r="C1215" s="42"/>
      <c r="D1215" s="12"/>
      <c r="E1215" s="12"/>
      <c r="F1215" s="12"/>
      <c r="G1215" s="12"/>
      <c r="H1215" s="12"/>
      <c r="I1215" s="12"/>
      <c r="J1215" s="12"/>
      <c r="K1215" s="12"/>
      <c r="L1215" s="12"/>
      <c r="M1215" s="49"/>
      <c r="N1215" s="49"/>
      <c r="O1215" s="12"/>
      <c r="P1215" s="12"/>
      <c r="Q1215" s="12"/>
    </row>
    <row r="1216" spans="2:17" s="1" customFormat="1" x14ac:dyDescent="0.4">
      <c r="B1216" s="12"/>
      <c r="C1216" s="42"/>
      <c r="D1216" s="12"/>
      <c r="E1216" s="12"/>
      <c r="F1216" s="12"/>
      <c r="G1216" s="12"/>
      <c r="H1216" s="12"/>
      <c r="I1216" s="12"/>
      <c r="J1216" s="12"/>
      <c r="K1216" s="12"/>
      <c r="L1216" s="12"/>
      <c r="M1216" s="49"/>
      <c r="N1216" s="49"/>
      <c r="O1216" s="12"/>
      <c r="P1216" s="12"/>
      <c r="Q1216" s="12"/>
    </row>
    <row r="1217" spans="2:17" s="1" customFormat="1" x14ac:dyDescent="0.4">
      <c r="B1217" s="12"/>
      <c r="C1217" s="42"/>
      <c r="D1217" s="12"/>
      <c r="E1217" s="12"/>
      <c r="F1217" s="12"/>
      <c r="G1217" s="12"/>
      <c r="H1217" s="12"/>
      <c r="I1217" s="12"/>
      <c r="J1217" s="12"/>
      <c r="K1217" s="12"/>
      <c r="L1217" s="12"/>
      <c r="M1217" s="49"/>
      <c r="N1217" s="49"/>
      <c r="O1217" s="12"/>
      <c r="P1217" s="12"/>
      <c r="Q1217" s="12"/>
    </row>
    <row r="1218" spans="2:17" s="1" customFormat="1" x14ac:dyDescent="0.4">
      <c r="B1218" s="12"/>
      <c r="C1218" s="42"/>
      <c r="D1218" s="12"/>
      <c r="E1218" s="12"/>
      <c r="F1218" s="12"/>
      <c r="G1218" s="12"/>
      <c r="H1218" s="12"/>
      <c r="I1218" s="12"/>
      <c r="J1218" s="12"/>
      <c r="K1218" s="12"/>
      <c r="L1218" s="12"/>
      <c r="M1218" s="49"/>
      <c r="N1218" s="49"/>
      <c r="O1218" s="12"/>
      <c r="P1218" s="12"/>
      <c r="Q1218" s="12"/>
    </row>
    <row r="1219" spans="2:17" s="1" customFormat="1" x14ac:dyDescent="0.4">
      <c r="B1219" s="12"/>
      <c r="C1219" s="42"/>
      <c r="D1219" s="12"/>
      <c r="E1219" s="12"/>
      <c r="F1219" s="12"/>
      <c r="G1219" s="12"/>
      <c r="H1219" s="12"/>
      <c r="I1219" s="12"/>
      <c r="J1219" s="12"/>
      <c r="K1219" s="12"/>
      <c r="L1219" s="12"/>
      <c r="M1219" s="49"/>
      <c r="N1219" s="49"/>
      <c r="O1219" s="12"/>
      <c r="P1219" s="12"/>
      <c r="Q1219" s="12"/>
    </row>
    <row r="1220" spans="2:17" s="1" customFormat="1" x14ac:dyDescent="0.4">
      <c r="B1220" s="12"/>
      <c r="C1220" s="42"/>
      <c r="D1220" s="12"/>
      <c r="E1220" s="12"/>
      <c r="F1220" s="12"/>
      <c r="G1220" s="12"/>
      <c r="H1220" s="12"/>
      <c r="I1220" s="12"/>
      <c r="J1220" s="12"/>
      <c r="K1220" s="12"/>
      <c r="L1220" s="12"/>
      <c r="M1220" s="49"/>
      <c r="N1220" s="49"/>
      <c r="O1220" s="12"/>
      <c r="P1220" s="12"/>
      <c r="Q1220" s="12"/>
    </row>
    <row r="1221" spans="2:17" s="1" customFormat="1" x14ac:dyDescent="0.4">
      <c r="B1221" s="12"/>
      <c r="C1221" s="42"/>
      <c r="D1221" s="12"/>
      <c r="E1221" s="12"/>
      <c r="F1221" s="12"/>
      <c r="G1221" s="12"/>
      <c r="H1221" s="12"/>
      <c r="I1221" s="12"/>
      <c r="J1221" s="12"/>
      <c r="K1221" s="12"/>
      <c r="L1221" s="12"/>
      <c r="M1221" s="49"/>
      <c r="N1221" s="49"/>
      <c r="O1221" s="12"/>
      <c r="P1221" s="12"/>
      <c r="Q1221" s="12"/>
    </row>
    <row r="1222" spans="2:17" s="1" customFormat="1" x14ac:dyDescent="0.4">
      <c r="B1222" s="12"/>
      <c r="C1222" s="42"/>
      <c r="D1222" s="12"/>
      <c r="E1222" s="12"/>
      <c r="F1222" s="12"/>
      <c r="G1222" s="12"/>
      <c r="H1222" s="12"/>
      <c r="I1222" s="12"/>
      <c r="J1222" s="12"/>
      <c r="K1222" s="12"/>
      <c r="L1222" s="12"/>
      <c r="M1222" s="49"/>
      <c r="N1222" s="49"/>
      <c r="O1222" s="12"/>
      <c r="P1222" s="12"/>
      <c r="Q1222" s="12"/>
    </row>
    <row r="1223" spans="2:17" s="1" customFormat="1" x14ac:dyDescent="0.4">
      <c r="B1223" s="12"/>
      <c r="C1223" s="42"/>
      <c r="D1223" s="12"/>
      <c r="E1223" s="12"/>
      <c r="F1223" s="12"/>
      <c r="G1223" s="12"/>
      <c r="H1223" s="12"/>
      <c r="I1223" s="12"/>
      <c r="J1223" s="12"/>
      <c r="K1223" s="12"/>
      <c r="L1223" s="12"/>
      <c r="M1223" s="49"/>
      <c r="N1223" s="49"/>
      <c r="O1223" s="12"/>
      <c r="P1223" s="12"/>
      <c r="Q1223" s="12"/>
    </row>
    <row r="1224" spans="2:17" s="1" customFormat="1" x14ac:dyDescent="0.4">
      <c r="B1224" s="12"/>
      <c r="C1224" s="42"/>
      <c r="D1224" s="12"/>
      <c r="E1224" s="12"/>
      <c r="F1224" s="12"/>
      <c r="G1224" s="12"/>
      <c r="H1224" s="12"/>
      <c r="I1224" s="12"/>
      <c r="J1224" s="12"/>
      <c r="K1224" s="12"/>
      <c r="L1224" s="12"/>
      <c r="M1224" s="49"/>
      <c r="N1224" s="49"/>
      <c r="O1224" s="12"/>
      <c r="P1224" s="12"/>
      <c r="Q1224" s="12"/>
    </row>
    <row r="1225" spans="2:17" s="1" customFormat="1" x14ac:dyDescent="0.4">
      <c r="B1225" s="12"/>
      <c r="C1225" s="42"/>
      <c r="D1225" s="12"/>
      <c r="E1225" s="12"/>
      <c r="F1225" s="12"/>
      <c r="G1225" s="12"/>
      <c r="H1225" s="12"/>
      <c r="I1225" s="12"/>
      <c r="J1225" s="12"/>
      <c r="K1225" s="12"/>
      <c r="L1225" s="12"/>
      <c r="M1225" s="49"/>
      <c r="N1225" s="49"/>
      <c r="O1225" s="12"/>
      <c r="P1225" s="12"/>
      <c r="Q1225" s="12"/>
    </row>
    <row r="1226" spans="2:17" s="1" customFormat="1" x14ac:dyDescent="0.4">
      <c r="B1226" s="12"/>
      <c r="C1226" s="42"/>
      <c r="D1226" s="12"/>
      <c r="E1226" s="12"/>
      <c r="F1226" s="12"/>
      <c r="G1226" s="12"/>
      <c r="H1226" s="12"/>
      <c r="I1226" s="12"/>
      <c r="J1226" s="12"/>
      <c r="K1226" s="12"/>
      <c r="L1226" s="12"/>
      <c r="M1226" s="49"/>
      <c r="N1226" s="49"/>
      <c r="O1226" s="12"/>
      <c r="P1226" s="12"/>
      <c r="Q1226" s="12"/>
    </row>
    <row r="1227" spans="2:17" s="1" customFormat="1" x14ac:dyDescent="0.4">
      <c r="B1227" s="12"/>
      <c r="C1227" s="42"/>
      <c r="D1227" s="12"/>
      <c r="E1227" s="12"/>
      <c r="F1227" s="12"/>
      <c r="G1227" s="12"/>
      <c r="H1227" s="12"/>
      <c r="I1227" s="12"/>
      <c r="J1227" s="12"/>
      <c r="K1227" s="12"/>
      <c r="L1227" s="12"/>
      <c r="M1227" s="49"/>
      <c r="N1227" s="49"/>
      <c r="O1227" s="12"/>
      <c r="P1227" s="12"/>
      <c r="Q1227" s="12"/>
    </row>
    <row r="1228" spans="2:17" s="1" customFormat="1" x14ac:dyDescent="0.4">
      <c r="B1228" s="12"/>
      <c r="C1228" s="42"/>
      <c r="D1228" s="12"/>
      <c r="E1228" s="12"/>
      <c r="F1228" s="12"/>
      <c r="G1228" s="12"/>
      <c r="H1228" s="12"/>
      <c r="I1228" s="12"/>
      <c r="J1228" s="12"/>
      <c r="K1228" s="12"/>
      <c r="L1228" s="12"/>
      <c r="M1228" s="49"/>
      <c r="N1228" s="49"/>
      <c r="O1228" s="12"/>
      <c r="P1228" s="12"/>
      <c r="Q1228" s="12"/>
    </row>
    <row r="1229" spans="2:17" s="1" customFormat="1" x14ac:dyDescent="0.4">
      <c r="B1229" s="12"/>
      <c r="C1229" s="42"/>
      <c r="D1229" s="12"/>
      <c r="E1229" s="12"/>
      <c r="F1229" s="12"/>
      <c r="G1229" s="12"/>
      <c r="H1229" s="12"/>
      <c r="I1229" s="12"/>
      <c r="J1229" s="12"/>
      <c r="K1229" s="12"/>
      <c r="L1229" s="12"/>
      <c r="M1229" s="49"/>
      <c r="N1229" s="49"/>
      <c r="O1229" s="12"/>
      <c r="P1229" s="12"/>
      <c r="Q1229" s="12"/>
    </row>
    <row r="1230" spans="2:17" s="1" customFormat="1" x14ac:dyDescent="0.4">
      <c r="B1230" s="12"/>
      <c r="C1230" s="42"/>
      <c r="D1230" s="12"/>
      <c r="E1230" s="12"/>
      <c r="F1230" s="12"/>
      <c r="G1230" s="12"/>
      <c r="H1230" s="12"/>
      <c r="I1230" s="12"/>
      <c r="J1230" s="12"/>
      <c r="K1230" s="12"/>
      <c r="L1230" s="12"/>
      <c r="M1230" s="49"/>
      <c r="N1230" s="49"/>
      <c r="O1230" s="12"/>
      <c r="P1230" s="12"/>
      <c r="Q1230" s="12"/>
    </row>
    <row r="1231" spans="2:17" s="1" customFormat="1" x14ac:dyDescent="0.4">
      <c r="B1231" s="12"/>
      <c r="C1231" s="42"/>
      <c r="D1231" s="12"/>
      <c r="E1231" s="12"/>
      <c r="F1231" s="12"/>
      <c r="G1231" s="12"/>
      <c r="H1231" s="12"/>
      <c r="I1231" s="12"/>
      <c r="J1231" s="12"/>
      <c r="K1231" s="12"/>
      <c r="L1231" s="12"/>
      <c r="M1231" s="49"/>
      <c r="N1231" s="49"/>
      <c r="O1231" s="12"/>
      <c r="P1231" s="12"/>
      <c r="Q1231" s="12"/>
    </row>
    <row r="1232" spans="2:17" s="1" customFormat="1" x14ac:dyDescent="0.4">
      <c r="B1232" s="12"/>
      <c r="C1232" s="42"/>
      <c r="D1232" s="12"/>
      <c r="E1232" s="12"/>
      <c r="F1232" s="12"/>
      <c r="G1232" s="12"/>
      <c r="H1232" s="12"/>
      <c r="I1232" s="12"/>
      <c r="J1232" s="12"/>
      <c r="K1232" s="12"/>
      <c r="L1232" s="12"/>
      <c r="M1232" s="49"/>
      <c r="N1232" s="49"/>
      <c r="O1232" s="12"/>
      <c r="P1232" s="12"/>
      <c r="Q1232" s="12"/>
    </row>
    <row r="1233" spans="2:17" s="1" customFormat="1" x14ac:dyDescent="0.4">
      <c r="B1233" s="12"/>
      <c r="C1233" s="42"/>
      <c r="D1233" s="12"/>
      <c r="E1233" s="12"/>
      <c r="F1233" s="12"/>
      <c r="G1233" s="12"/>
      <c r="H1233" s="12"/>
      <c r="I1233" s="12"/>
      <c r="J1233" s="12"/>
      <c r="K1233" s="12"/>
      <c r="L1233" s="12"/>
      <c r="M1233" s="49"/>
      <c r="N1233" s="49"/>
      <c r="O1233" s="12"/>
      <c r="P1233" s="12"/>
      <c r="Q1233" s="12"/>
    </row>
    <row r="1234" spans="2:17" s="1" customFormat="1" x14ac:dyDescent="0.4">
      <c r="B1234" s="12"/>
      <c r="C1234" s="42"/>
      <c r="D1234" s="12"/>
      <c r="E1234" s="12"/>
      <c r="F1234" s="12"/>
      <c r="G1234" s="12"/>
      <c r="H1234" s="12"/>
      <c r="I1234" s="12"/>
      <c r="J1234" s="12"/>
      <c r="K1234" s="12"/>
      <c r="L1234" s="12"/>
      <c r="M1234" s="49"/>
      <c r="N1234" s="49"/>
      <c r="O1234" s="12"/>
      <c r="P1234" s="12"/>
      <c r="Q1234" s="12"/>
    </row>
    <row r="1235" spans="2:17" s="1" customFormat="1" x14ac:dyDescent="0.4">
      <c r="B1235" s="12"/>
      <c r="C1235" s="42"/>
      <c r="D1235" s="12"/>
      <c r="E1235" s="12"/>
      <c r="F1235" s="12"/>
      <c r="G1235" s="12"/>
      <c r="H1235" s="12"/>
      <c r="I1235" s="12"/>
      <c r="J1235" s="12"/>
      <c r="K1235" s="12"/>
      <c r="L1235" s="12"/>
      <c r="M1235" s="49"/>
      <c r="N1235" s="49"/>
      <c r="O1235" s="12"/>
      <c r="P1235" s="12"/>
      <c r="Q1235" s="12"/>
    </row>
    <row r="1236" spans="2:17" s="1" customFormat="1" x14ac:dyDescent="0.4">
      <c r="B1236" s="12"/>
      <c r="C1236" s="42"/>
      <c r="D1236" s="12"/>
      <c r="E1236" s="12"/>
      <c r="F1236" s="12"/>
      <c r="G1236" s="12"/>
      <c r="H1236" s="12"/>
      <c r="I1236" s="12"/>
      <c r="J1236" s="12"/>
      <c r="K1236" s="12"/>
      <c r="L1236" s="12"/>
      <c r="M1236" s="49"/>
      <c r="N1236" s="49"/>
      <c r="O1236" s="12"/>
      <c r="P1236" s="12"/>
      <c r="Q1236" s="12"/>
    </row>
    <row r="1237" spans="2:17" s="1" customFormat="1" x14ac:dyDescent="0.4">
      <c r="B1237" s="12"/>
      <c r="C1237" s="42"/>
      <c r="D1237" s="12"/>
      <c r="E1237" s="12"/>
      <c r="F1237" s="12"/>
      <c r="G1237" s="12"/>
      <c r="H1237" s="12"/>
      <c r="I1237" s="12"/>
      <c r="J1237" s="12"/>
      <c r="K1237" s="12"/>
      <c r="L1237" s="12"/>
      <c r="M1237" s="49"/>
      <c r="N1237" s="49"/>
      <c r="O1237" s="12"/>
      <c r="P1237" s="12"/>
      <c r="Q1237" s="12"/>
    </row>
    <row r="1238" spans="2:17" s="1" customFormat="1" x14ac:dyDescent="0.4">
      <c r="B1238" s="12"/>
      <c r="C1238" s="42"/>
      <c r="D1238" s="12"/>
      <c r="E1238" s="12"/>
      <c r="F1238" s="12"/>
      <c r="G1238" s="12"/>
      <c r="H1238" s="12"/>
      <c r="I1238" s="12"/>
      <c r="J1238" s="12"/>
      <c r="K1238" s="12"/>
      <c r="L1238" s="12"/>
      <c r="M1238" s="49"/>
      <c r="N1238" s="49"/>
      <c r="O1238" s="12"/>
      <c r="P1238" s="12"/>
      <c r="Q1238" s="12"/>
    </row>
    <row r="1239" spans="2:17" s="1" customFormat="1" x14ac:dyDescent="0.4">
      <c r="B1239" s="12"/>
      <c r="C1239" s="42"/>
      <c r="D1239" s="12"/>
      <c r="E1239" s="12"/>
      <c r="F1239" s="12"/>
      <c r="G1239" s="12"/>
      <c r="H1239" s="12"/>
      <c r="I1239" s="12"/>
      <c r="J1239" s="12"/>
      <c r="K1239" s="12"/>
      <c r="L1239" s="12"/>
      <c r="M1239" s="49"/>
      <c r="N1239" s="49"/>
      <c r="O1239" s="12"/>
      <c r="P1239" s="12"/>
      <c r="Q1239" s="12"/>
    </row>
    <row r="1240" spans="2:17" s="1" customFormat="1" x14ac:dyDescent="0.4">
      <c r="B1240" s="12"/>
      <c r="C1240" s="42"/>
      <c r="D1240" s="12"/>
      <c r="E1240" s="12"/>
      <c r="F1240" s="12"/>
      <c r="G1240" s="12"/>
      <c r="H1240" s="12"/>
      <c r="I1240" s="12"/>
      <c r="J1240" s="12"/>
      <c r="K1240" s="12"/>
      <c r="L1240" s="12"/>
      <c r="M1240" s="49"/>
      <c r="N1240" s="49"/>
      <c r="O1240" s="12"/>
      <c r="P1240" s="12"/>
      <c r="Q1240" s="12"/>
    </row>
    <row r="1241" spans="2:17" s="1" customFormat="1" x14ac:dyDescent="0.4">
      <c r="B1241" s="12"/>
      <c r="C1241" s="42"/>
      <c r="D1241" s="12"/>
      <c r="E1241" s="12"/>
      <c r="F1241" s="12"/>
      <c r="G1241" s="12"/>
      <c r="H1241" s="12"/>
      <c r="I1241" s="12"/>
      <c r="J1241" s="12"/>
      <c r="K1241" s="12"/>
      <c r="L1241" s="12"/>
      <c r="M1241" s="49"/>
      <c r="N1241" s="49"/>
      <c r="O1241" s="12"/>
      <c r="P1241" s="12"/>
      <c r="Q1241" s="12"/>
    </row>
    <row r="1242" spans="2:17" s="1" customFormat="1" x14ac:dyDescent="0.4">
      <c r="B1242" s="12"/>
      <c r="C1242" s="42"/>
      <c r="D1242" s="12"/>
      <c r="E1242" s="12"/>
      <c r="F1242" s="12"/>
      <c r="G1242" s="12"/>
      <c r="H1242" s="12"/>
      <c r="I1242" s="12"/>
      <c r="J1242" s="12"/>
      <c r="K1242" s="12"/>
      <c r="L1242" s="12"/>
      <c r="M1242" s="49"/>
      <c r="N1242" s="49"/>
      <c r="O1242" s="12"/>
      <c r="P1242" s="12"/>
      <c r="Q1242" s="12"/>
    </row>
    <row r="1243" spans="2:17" s="1" customFormat="1" x14ac:dyDescent="0.4">
      <c r="B1243" s="12"/>
      <c r="C1243" s="42"/>
      <c r="D1243" s="12"/>
      <c r="E1243" s="12"/>
      <c r="F1243" s="12"/>
      <c r="G1243" s="12"/>
      <c r="H1243" s="12"/>
      <c r="I1243" s="12"/>
      <c r="J1243" s="12"/>
      <c r="K1243" s="12"/>
      <c r="L1243" s="12"/>
      <c r="M1243" s="49"/>
      <c r="N1243" s="49"/>
      <c r="O1243" s="12"/>
      <c r="P1243" s="12"/>
      <c r="Q1243" s="12"/>
    </row>
    <row r="1244" spans="2:17" s="1" customFormat="1" x14ac:dyDescent="0.4">
      <c r="B1244" s="12"/>
      <c r="C1244" s="42"/>
      <c r="D1244" s="12"/>
      <c r="E1244" s="12"/>
      <c r="F1244" s="12"/>
      <c r="G1244" s="12"/>
      <c r="H1244" s="12"/>
      <c r="I1244" s="12"/>
      <c r="J1244" s="12"/>
      <c r="K1244" s="12"/>
      <c r="L1244" s="12"/>
      <c r="M1244" s="49"/>
      <c r="N1244" s="49"/>
      <c r="O1244" s="12"/>
      <c r="P1244" s="12"/>
      <c r="Q1244" s="12"/>
    </row>
    <row r="1245" spans="2:17" s="1" customFormat="1" x14ac:dyDescent="0.4">
      <c r="B1245" s="12"/>
      <c r="C1245" s="42"/>
      <c r="D1245" s="12"/>
      <c r="E1245" s="12"/>
      <c r="F1245" s="12"/>
      <c r="G1245" s="12"/>
      <c r="H1245" s="12"/>
      <c r="I1245" s="12"/>
      <c r="J1245" s="12"/>
      <c r="K1245" s="12"/>
      <c r="L1245" s="12"/>
      <c r="M1245" s="49"/>
      <c r="N1245" s="49"/>
      <c r="O1245" s="12"/>
      <c r="P1245" s="12"/>
      <c r="Q1245" s="12"/>
    </row>
    <row r="1246" spans="2:17" s="1" customFormat="1" x14ac:dyDescent="0.4">
      <c r="B1246" s="12"/>
      <c r="C1246" s="42"/>
      <c r="D1246" s="12"/>
      <c r="E1246" s="12"/>
      <c r="F1246" s="12"/>
      <c r="G1246" s="12"/>
      <c r="H1246" s="12"/>
      <c r="I1246" s="12"/>
      <c r="J1246" s="12"/>
      <c r="K1246" s="12"/>
      <c r="L1246" s="12"/>
      <c r="M1246" s="49"/>
      <c r="N1246" s="49"/>
      <c r="O1246" s="12"/>
      <c r="P1246" s="12"/>
      <c r="Q1246" s="12"/>
    </row>
    <row r="1247" spans="2:17" s="1" customFormat="1" x14ac:dyDescent="0.4">
      <c r="B1247" s="12"/>
      <c r="C1247" s="42"/>
      <c r="D1247" s="12"/>
      <c r="E1247" s="12"/>
      <c r="F1247" s="12"/>
      <c r="G1247" s="12"/>
      <c r="H1247" s="12"/>
      <c r="I1247" s="12"/>
      <c r="J1247" s="12"/>
      <c r="K1247" s="12"/>
      <c r="L1247" s="12"/>
      <c r="M1247" s="49"/>
      <c r="N1247" s="49"/>
      <c r="O1247" s="12"/>
      <c r="P1247" s="12"/>
      <c r="Q1247" s="12"/>
    </row>
    <row r="1248" spans="2:17" s="1" customFormat="1" x14ac:dyDescent="0.4">
      <c r="B1248" s="12"/>
      <c r="C1248" s="42"/>
      <c r="D1248" s="12"/>
      <c r="E1248" s="12"/>
      <c r="F1248" s="12"/>
      <c r="G1248" s="12"/>
      <c r="H1248" s="12"/>
      <c r="I1248" s="12"/>
      <c r="J1248" s="12"/>
      <c r="K1248" s="12"/>
      <c r="L1248" s="12"/>
      <c r="M1248" s="49"/>
      <c r="N1248" s="49"/>
      <c r="O1248" s="12"/>
      <c r="P1248" s="12"/>
      <c r="Q1248" s="12"/>
    </row>
    <row r="1249" spans="2:17" s="1" customFormat="1" x14ac:dyDescent="0.4">
      <c r="B1249" s="12"/>
      <c r="C1249" s="42"/>
      <c r="D1249" s="12"/>
      <c r="E1249" s="12"/>
      <c r="F1249" s="12"/>
      <c r="G1249" s="12"/>
      <c r="H1249" s="12"/>
      <c r="I1249" s="12"/>
      <c r="J1249" s="12"/>
      <c r="K1249" s="12"/>
      <c r="L1249" s="12"/>
      <c r="M1249" s="49"/>
      <c r="N1249" s="49"/>
      <c r="O1249" s="12"/>
      <c r="P1249" s="12"/>
      <c r="Q1249" s="12"/>
    </row>
    <row r="1250" spans="2:17" s="1" customFormat="1" x14ac:dyDescent="0.4">
      <c r="B1250" s="12"/>
      <c r="C1250" s="42"/>
      <c r="D1250" s="12"/>
      <c r="E1250" s="12"/>
      <c r="F1250" s="12"/>
      <c r="G1250" s="12"/>
      <c r="H1250" s="12"/>
      <c r="I1250" s="12"/>
      <c r="J1250" s="12"/>
      <c r="K1250" s="12"/>
      <c r="L1250" s="12"/>
      <c r="M1250" s="49"/>
      <c r="N1250" s="49"/>
      <c r="O1250" s="12"/>
      <c r="P1250" s="12"/>
      <c r="Q1250" s="12"/>
    </row>
    <row r="1251" spans="2:17" s="1" customFormat="1" x14ac:dyDescent="0.4">
      <c r="B1251" s="12"/>
      <c r="C1251" s="42"/>
      <c r="D1251" s="12"/>
      <c r="E1251" s="12"/>
      <c r="F1251" s="12"/>
      <c r="G1251" s="12"/>
      <c r="H1251" s="12"/>
      <c r="I1251" s="12"/>
      <c r="J1251" s="12"/>
      <c r="K1251" s="12"/>
      <c r="L1251" s="12"/>
      <c r="M1251" s="49"/>
      <c r="N1251" s="49"/>
      <c r="O1251" s="12"/>
      <c r="P1251" s="12"/>
      <c r="Q1251" s="12"/>
    </row>
    <row r="1252" spans="2:17" s="1" customFormat="1" x14ac:dyDescent="0.4">
      <c r="B1252" s="12"/>
      <c r="C1252" s="42"/>
      <c r="D1252" s="12"/>
      <c r="E1252" s="12"/>
      <c r="F1252" s="12"/>
      <c r="G1252" s="12"/>
      <c r="H1252" s="12"/>
      <c r="I1252" s="12"/>
      <c r="J1252" s="12"/>
      <c r="K1252" s="12"/>
      <c r="L1252" s="12"/>
      <c r="M1252" s="49"/>
      <c r="N1252" s="49"/>
      <c r="O1252" s="12"/>
      <c r="P1252" s="12"/>
      <c r="Q1252" s="12"/>
    </row>
    <row r="1253" spans="2:17" s="1" customFormat="1" x14ac:dyDescent="0.4">
      <c r="B1253" s="12"/>
      <c r="C1253" s="42"/>
      <c r="D1253" s="12"/>
      <c r="E1253" s="12"/>
      <c r="F1253" s="12"/>
      <c r="G1253" s="12"/>
      <c r="H1253" s="12"/>
      <c r="I1253" s="12"/>
      <c r="J1253" s="12"/>
      <c r="K1253" s="12"/>
      <c r="L1253" s="12"/>
      <c r="M1253" s="49"/>
      <c r="N1253" s="49"/>
      <c r="O1253" s="12"/>
      <c r="P1253" s="12"/>
      <c r="Q1253" s="12"/>
    </row>
    <row r="1254" spans="2:17" s="1" customFormat="1" x14ac:dyDescent="0.4">
      <c r="B1254" s="12"/>
      <c r="C1254" s="42"/>
      <c r="D1254" s="12"/>
      <c r="E1254" s="12"/>
      <c r="F1254" s="12"/>
      <c r="G1254" s="12"/>
      <c r="H1254" s="12"/>
      <c r="I1254" s="12"/>
      <c r="J1254" s="12"/>
      <c r="K1254" s="12"/>
      <c r="L1254" s="12"/>
      <c r="M1254" s="49"/>
      <c r="N1254" s="49"/>
      <c r="O1254" s="12"/>
      <c r="P1254" s="12"/>
      <c r="Q1254" s="12"/>
    </row>
    <row r="1255" spans="2:17" s="1" customFormat="1" x14ac:dyDescent="0.4">
      <c r="B1255" s="12"/>
      <c r="C1255" s="42"/>
      <c r="D1255" s="12"/>
      <c r="E1255" s="12"/>
      <c r="F1255" s="12"/>
      <c r="G1255" s="12"/>
      <c r="H1255" s="12"/>
      <c r="I1255" s="12"/>
      <c r="J1255" s="12"/>
      <c r="K1255" s="12"/>
      <c r="L1255" s="12"/>
      <c r="M1255" s="49"/>
      <c r="N1255" s="49"/>
      <c r="O1255" s="12"/>
      <c r="P1255" s="12"/>
      <c r="Q1255" s="12"/>
    </row>
    <row r="1256" spans="2:17" s="1" customFormat="1" x14ac:dyDescent="0.4">
      <c r="B1256" s="12"/>
      <c r="C1256" s="42"/>
      <c r="D1256" s="12"/>
      <c r="E1256" s="12"/>
      <c r="F1256" s="12"/>
      <c r="G1256" s="12"/>
      <c r="H1256" s="12"/>
      <c r="I1256" s="12"/>
      <c r="J1256" s="12"/>
      <c r="K1256" s="12"/>
      <c r="L1256" s="12"/>
      <c r="M1256" s="49"/>
      <c r="N1256" s="49"/>
      <c r="O1256" s="12"/>
      <c r="P1256" s="12"/>
      <c r="Q1256" s="12"/>
    </row>
    <row r="1257" spans="2:17" s="1" customFormat="1" x14ac:dyDescent="0.4">
      <c r="B1257" s="12"/>
      <c r="C1257" s="42"/>
      <c r="D1257" s="12"/>
      <c r="E1257" s="12"/>
      <c r="F1257" s="12"/>
      <c r="G1257" s="12"/>
      <c r="H1257" s="12"/>
      <c r="I1257" s="12"/>
      <c r="J1257" s="12"/>
      <c r="K1257" s="12"/>
      <c r="L1257" s="12"/>
      <c r="M1257" s="49"/>
      <c r="N1257" s="49"/>
      <c r="O1257" s="12"/>
      <c r="P1257" s="12"/>
      <c r="Q1257" s="12"/>
    </row>
    <row r="1258" spans="2:17" s="1" customFormat="1" x14ac:dyDescent="0.4">
      <c r="B1258" s="12"/>
      <c r="C1258" s="42"/>
      <c r="D1258" s="12"/>
      <c r="E1258" s="12"/>
      <c r="F1258" s="12"/>
      <c r="G1258" s="12"/>
      <c r="H1258" s="12"/>
      <c r="I1258" s="12"/>
      <c r="J1258" s="12"/>
      <c r="K1258" s="12"/>
      <c r="L1258" s="12"/>
      <c r="M1258" s="49"/>
      <c r="N1258" s="49"/>
      <c r="O1258" s="12"/>
      <c r="P1258" s="12"/>
      <c r="Q1258" s="12"/>
    </row>
    <row r="1259" spans="2:17" s="1" customFormat="1" x14ac:dyDescent="0.4">
      <c r="B1259" s="12"/>
      <c r="C1259" s="42"/>
      <c r="D1259" s="12"/>
      <c r="E1259" s="12"/>
      <c r="F1259" s="12"/>
      <c r="G1259" s="12"/>
      <c r="H1259" s="12"/>
      <c r="I1259" s="12"/>
      <c r="J1259" s="12"/>
      <c r="K1259" s="12"/>
      <c r="L1259" s="12"/>
      <c r="M1259" s="49"/>
      <c r="N1259" s="49"/>
      <c r="O1259" s="12"/>
      <c r="P1259" s="12"/>
      <c r="Q1259" s="12"/>
    </row>
    <row r="1260" spans="2:17" s="1" customFormat="1" x14ac:dyDescent="0.4">
      <c r="B1260" s="12"/>
      <c r="C1260" s="42"/>
      <c r="D1260" s="12"/>
      <c r="E1260" s="12"/>
      <c r="F1260" s="12"/>
      <c r="G1260" s="12"/>
      <c r="H1260" s="12"/>
      <c r="I1260" s="12"/>
      <c r="J1260" s="12"/>
      <c r="K1260" s="12"/>
      <c r="L1260" s="12"/>
      <c r="M1260" s="49"/>
      <c r="N1260" s="49"/>
      <c r="O1260" s="12"/>
      <c r="P1260" s="12"/>
      <c r="Q1260" s="12"/>
    </row>
    <row r="1261" spans="2:17" s="1" customFormat="1" x14ac:dyDescent="0.4">
      <c r="B1261" s="12"/>
      <c r="C1261" s="42"/>
      <c r="D1261" s="12"/>
      <c r="E1261" s="12"/>
      <c r="F1261" s="12"/>
      <c r="G1261" s="12"/>
      <c r="H1261" s="12"/>
      <c r="I1261" s="12"/>
      <c r="J1261" s="12"/>
      <c r="K1261" s="12"/>
      <c r="L1261" s="12"/>
      <c r="M1261" s="49"/>
      <c r="N1261" s="49"/>
      <c r="O1261" s="12"/>
      <c r="P1261" s="12"/>
      <c r="Q1261" s="12"/>
    </row>
    <row r="1262" spans="2:17" s="1" customFormat="1" x14ac:dyDescent="0.4">
      <c r="B1262" s="12"/>
      <c r="C1262" s="42"/>
      <c r="D1262" s="12"/>
      <c r="E1262" s="12"/>
      <c r="F1262" s="12"/>
      <c r="G1262" s="12"/>
      <c r="H1262" s="12"/>
      <c r="I1262" s="12"/>
      <c r="J1262" s="12"/>
      <c r="K1262" s="12"/>
      <c r="L1262" s="12"/>
      <c r="M1262" s="49"/>
      <c r="N1262" s="49"/>
      <c r="O1262" s="12"/>
      <c r="P1262" s="12"/>
      <c r="Q1262" s="12"/>
    </row>
    <row r="1263" spans="2:17" s="1" customFormat="1" x14ac:dyDescent="0.4">
      <c r="B1263" s="12"/>
      <c r="C1263" s="42"/>
      <c r="D1263" s="12"/>
      <c r="E1263" s="12"/>
      <c r="F1263" s="12"/>
      <c r="G1263" s="12"/>
      <c r="H1263" s="12"/>
      <c r="I1263" s="12"/>
      <c r="J1263" s="12"/>
      <c r="K1263" s="12"/>
      <c r="L1263" s="12"/>
      <c r="M1263" s="49"/>
      <c r="N1263" s="49"/>
      <c r="O1263" s="12"/>
      <c r="P1263" s="12"/>
      <c r="Q1263" s="12"/>
    </row>
    <row r="1264" spans="2:17" s="1" customFormat="1" x14ac:dyDescent="0.4">
      <c r="B1264" s="12"/>
      <c r="C1264" s="42"/>
      <c r="D1264" s="12"/>
      <c r="E1264" s="12"/>
      <c r="F1264" s="12"/>
      <c r="G1264" s="12"/>
      <c r="H1264" s="12"/>
      <c r="I1264" s="12"/>
      <c r="J1264" s="12"/>
      <c r="K1264" s="12"/>
      <c r="L1264" s="12"/>
      <c r="M1264" s="49"/>
      <c r="N1264" s="49"/>
      <c r="O1264" s="12"/>
      <c r="P1264" s="12"/>
      <c r="Q1264" s="12"/>
    </row>
    <row r="1265" spans="2:17" s="1" customFormat="1" x14ac:dyDescent="0.4">
      <c r="B1265" s="12"/>
      <c r="C1265" s="42"/>
      <c r="D1265" s="12"/>
      <c r="E1265" s="12"/>
      <c r="F1265" s="12"/>
      <c r="G1265" s="12"/>
      <c r="H1265" s="12"/>
      <c r="I1265" s="12"/>
      <c r="J1265" s="12"/>
      <c r="K1265" s="12"/>
      <c r="L1265" s="12"/>
      <c r="M1265" s="49"/>
      <c r="N1265" s="49"/>
      <c r="O1265" s="12"/>
      <c r="P1265" s="12"/>
      <c r="Q1265" s="12"/>
    </row>
    <row r="1266" spans="2:17" s="1" customFormat="1" x14ac:dyDescent="0.4">
      <c r="B1266" s="12"/>
      <c r="C1266" s="42"/>
      <c r="D1266" s="12"/>
      <c r="E1266" s="12"/>
      <c r="F1266" s="12"/>
      <c r="G1266" s="12"/>
      <c r="H1266" s="12"/>
      <c r="I1266" s="12"/>
      <c r="J1266" s="12"/>
      <c r="K1266" s="12"/>
      <c r="L1266" s="12"/>
      <c r="M1266" s="49"/>
      <c r="N1266" s="49"/>
      <c r="O1266" s="12"/>
      <c r="P1266" s="12"/>
      <c r="Q1266" s="12"/>
    </row>
    <row r="1267" spans="2:17" s="1" customFormat="1" x14ac:dyDescent="0.4">
      <c r="B1267" s="12"/>
      <c r="C1267" s="42"/>
      <c r="D1267" s="12"/>
      <c r="E1267" s="12"/>
      <c r="F1267" s="12"/>
      <c r="G1267" s="12"/>
      <c r="H1267" s="12"/>
      <c r="I1267" s="12"/>
      <c r="J1267" s="12"/>
      <c r="K1267" s="12"/>
      <c r="L1267" s="12"/>
      <c r="M1267" s="49"/>
      <c r="N1267" s="49"/>
      <c r="O1267" s="12"/>
      <c r="P1267" s="12"/>
      <c r="Q1267" s="12"/>
    </row>
    <row r="1268" spans="2:17" s="1" customFormat="1" x14ac:dyDescent="0.4">
      <c r="B1268" s="12"/>
      <c r="C1268" s="42"/>
      <c r="D1268" s="12"/>
      <c r="E1268" s="12"/>
      <c r="F1268" s="12"/>
      <c r="G1268" s="12"/>
      <c r="H1268" s="12"/>
      <c r="I1268" s="12"/>
      <c r="J1268" s="12"/>
      <c r="K1268" s="12"/>
      <c r="L1268" s="12"/>
      <c r="M1268" s="49"/>
      <c r="N1268" s="49"/>
      <c r="O1268" s="12"/>
      <c r="P1268" s="12"/>
      <c r="Q1268" s="12"/>
    </row>
    <row r="1269" spans="2:17" s="1" customFormat="1" x14ac:dyDescent="0.4">
      <c r="B1269" s="12"/>
      <c r="C1269" s="42"/>
      <c r="D1269" s="12"/>
      <c r="E1269" s="12"/>
      <c r="F1269" s="12"/>
      <c r="G1269" s="12"/>
      <c r="H1269" s="12"/>
      <c r="I1269" s="12"/>
      <c r="J1269" s="12"/>
      <c r="K1269" s="12"/>
      <c r="L1269" s="12"/>
      <c r="M1269" s="49"/>
      <c r="N1269" s="49"/>
      <c r="O1269" s="12"/>
      <c r="P1269" s="12"/>
      <c r="Q1269" s="12"/>
    </row>
    <row r="1270" spans="2:17" s="1" customFormat="1" x14ac:dyDescent="0.4">
      <c r="B1270" s="12"/>
      <c r="C1270" s="42"/>
      <c r="D1270" s="12"/>
      <c r="E1270" s="12"/>
      <c r="F1270" s="12"/>
      <c r="G1270" s="12"/>
      <c r="H1270" s="12"/>
      <c r="I1270" s="12"/>
      <c r="J1270" s="12"/>
      <c r="K1270" s="12"/>
      <c r="L1270" s="12"/>
      <c r="M1270" s="49"/>
      <c r="N1270" s="49"/>
      <c r="O1270" s="12"/>
      <c r="P1270" s="12"/>
      <c r="Q1270" s="12"/>
    </row>
    <row r="1271" spans="2:17" s="1" customFormat="1" x14ac:dyDescent="0.4">
      <c r="B1271" s="12"/>
      <c r="C1271" s="42"/>
      <c r="D1271" s="12"/>
      <c r="E1271" s="12"/>
      <c r="F1271" s="12"/>
      <c r="G1271" s="12"/>
      <c r="H1271" s="12"/>
      <c r="I1271" s="12"/>
      <c r="J1271" s="12"/>
      <c r="K1271" s="12"/>
      <c r="L1271" s="12"/>
      <c r="M1271" s="49"/>
      <c r="N1271" s="49"/>
      <c r="O1271" s="12"/>
      <c r="P1271" s="12"/>
      <c r="Q1271" s="12"/>
    </row>
    <row r="1272" spans="2:17" s="1" customFormat="1" x14ac:dyDescent="0.4">
      <c r="B1272" s="12"/>
      <c r="C1272" s="42"/>
      <c r="D1272" s="12"/>
      <c r="E1272" s="12"/>
      <c r="F1272" s="12"/>
      <c r="G1272" s="12"/>
      <c r="H1272" s="12"/>
      <c r="I1272" s="12"/>
      <c r="J1272" s="12"/>
      <c r="K1272" s="12"/>
      <c r="L1272" s="12"/>
      <c r="M1272" s="49"/>
      <c r="N1272" s="49"/>
      <c r="O1272" s="12"/>
      <c r="P1272" s="12"/>
      <c r="Q1272" s="12"/>
    </row>
    <row r="1273" spans="2:17" s="1" customFormat="1" x14ac:dyDescent="0.4">
      <c r="B1273" s="12"/>
      <c r="C1273" s="42"/>
      <c r="D1273" s="12"/>
      <c r="E1273" s="12"/>
      <c r="F1273" s="12"/>
      <c r="G1273" s="12"/>
      <c r="H1273" s="12"/>
      <c r="I1273" s="12"/>
      <c r="J1273" s="12"/>
      <c r="K1273" s="12"/>
      <c r="L1273" s="12"/>
      <c r="M1273" s="49"/>
      <c r="N1273" s="49"/>
      <c r="O1273" s="12"/>
      <c r="P1273" s="12"/>
      <c r="Q1273" s="12"/>
    </row>
    <row r="1274" spans="2:17" s="1" customFormat="1" x14ac:dyDescent="0.4">
      <c r="B1274" s="12"/>
      <c r="C1274" s="42"/>
      <c r="D1274" s="12"/>
      <c r="E1274" s="12"/>
      <c r="F1274" s="12"/>
      <c r="G1274" s="12"/>
      <c r="H1274" s="12"/>
      <c r="I1274" s="12"/>
      <c r="J1274" s="12"/>
      <c r="K1274" s="12"/>
      <c r="L1274" s="12"/>
      <c r="M1274" s="49"/>
      <c r="N1274" s="49"/>
      <c r="O1274" s="12"/>
      <c r="P1274" s="12"/>
      <c r="Q1274" s="12"/>
    </row>
    <row r="1275" spans="2:17" s="1" customFormat="1" x14ac:dyDescent="0.4">
      <c r="B1275" s="12"/>
      <c r="C1275" s="42"/>
      <c r="D1275" s="12"/>
      <c r="E1275" s="12"/>
      <c r="F1275" s="12"/>
      <c r="G1275" s="12"/>
      <c r="H1275" s="12"/>
      <c r="I1275" s="12"/>
      <c r="J1275" s="12"/>
      <c r="K1275" s="12"/>
      <c r="L1275" s="12"/>
      <c r="M1275" s="49"/>
      <c r="N1275" s="49"/>
      <c r="O1275" s="12"/>
      <c r="P1275" s="12"/>
      <c r="Q1275" s="12"/>
    </row>
    <row r="1276" spans="2:17" s="1" customFormat="1" x14ac:dyDescent="0.4">
      <c r="B1276" s="12"/>
      <c r="C1276" s="42"/>
      <c r="D1276" s="12"/>
      <c r="E1276" s="12"/>
      <c r="F1276" s="12"/>
      <c r="G1276" s="12"/>
      <c r="H1276" s="12"/>
      <c r="I1276" s="12"/>
      <c r="J1276" s="12"/>
      <c r="K1276" s="12"/>
      <c r="L1276" s="12"/>
      <c r="M1276" s="49"/>
      <c r="N1276" s="49"/>
      <c r="O1276" s="12"/>
      <c r="P1276" s="12"/>
      <c r="Q1276" s="12"/>
    </row>
    <row r="1277" spans="2:17" s="1" customFormat="1" x14ac:dyDescent="0.4">
      <c r="B1277" s="12"/>
      <c r="C1277" s="42"/>
      <c r="D1277" s="12"/>
      <c r="E1277" s="12"/>
      <c r="F1277" s="12"/>
      <c r="G1277" s="12"/>
      <c r="H1277" s="12"/>
      <c r="I1277" s="12"/>
      <c r="J1277" s="12"/>
      <c r="K1277" s="12"/>
      <c r="L1277" s="12"/>
      <c r="M1277" s="49"/>
      <c r="N1277" s="49"/>
      <c r="O1277" s="12"/>
      <c r="P1277" s="12"/>
      <c r="Q1277" s="12"/>
    </row>
    <row r="1278" spans="2:17" s="1" customFormat="1" x14ac:dyDescent="0.4">
      <c r="B1278" s="12"/>
      <c r="C1278" s="42"/>
      <c r="D1278" s="12"/>
      <c r="E1278" s="12"/>
      <c r="F1278" s="12"/>
      <c r="G1278" s="12"/>
      <c r="H1278" s="12"/>
      <c r="I1278" s="12"/>
      <c r="J1278" s="12"/>
      <c r="K1278" s="12"/>
      <c r="L1278" s="12"/>
      <c r="M1278" s="49"/>
      <c r="N1278" s="49"/>
      <c r="O1278" s="12"/>
      <c r="P1278" s="12"/>
      <c r="Q1278" s="12"/>
    </row>
    <row r="1279" spans="2:17" s="1" customFormat="1" x14ac:dyDescent="0.4">
      <c r="B1279" s="12"/>
      <c r="C1279" s="42"/>
      <c r="D1279" s="12"/>
      <c r="E1279" s="12"/>
      <c r="F1279" s="12"/>
      <c r="G1279" s="12"/>
      <c r="H1279" s="12"/>
      <c r="I1279" s="12"/>
      <c r="J1279" s="12"/>
      <c r="K1279" s="12"/>
      <c r="L1279" s="12"/>
      <c r="M1279" s="49"/>
      <c r="N1279" s="49"/>
      <c r="O1279" s="12"/>
      <c r="P1279" s="12"/>
      <c r="Q1279" s="12"/>
    </row>
    <row r="1280" spans="2:17" s="1" customFormat="1" x14ac:dyDescent="0.4">
      <c r="B1280" s="12"/>
      <c r="C1280" s="42"/>
      <c r="D1280" s="12"/>
      <c r="E1280" s="12"/>
      <c r="F1280" s="12"/>
      <c r="G1280" s="12"/>
      <c r="H1280" s="12"/>
      <c r="I1280" s="12"/>
      <c r="J1280" s="12"/>
      <c r="K1280" s="12"/>
      <c r="L1280" s="12"/>
      <c r="M1280" s="49"/>
      <c r="N1280" s="49"/>
      <c r="O1280" s="12"/>
      <c r="P1280" s="12"/>
      <c r="Q1280" s="12"/>
    </row>
    <row r="1281" spans="2:17" s="1" customFormat="1" x14ac:dyDescent="0.4">
      <c r="B1281" s="12"/>
      <c r="C1281" s="42"/>
      <c r="D1281" s="12"/>
      <c r="E1281" s="12"/>
      <c r="F1281" s="12"/>
      <c r="G1281" s="12"/>
      <c r="H1281" s="12"/>
      <c r="I1281" s="12"/>
      <c r="J1281" s="12"/>
      <c r="K1281" s="12"/>
      <c r="L1281" s="12"/>
      <c r="M1281" s="49"/>
      <c r="N1281" s="49"/>
      <c r="O1281" s="12"/>
      <c r="P1281" s="12"/>
      <c r="Q1281" s="12"/>
    </row>
    <row r="1282" spans="2:17" s="1" customFormat="1" x14ac:dyDescent="0.4">
      <c r="B1282" s="12"/>
      <c r="C1282" s="42"/>
      <c r="D1282" s="12"/>
      <c r="E1282" s="12"/>
      <c r="F1282" s="12"/>
      <c r="G1282" s="12"/>
      <c r="H1282" s="12"/>
      <c r="I1282" s="12"/>
      <c r="J1282" s="12"/>
      <c r="K1282" s="12"/>
      <c r="L1282" s="12"/>
      <c r="M1282" s="49"/>
      <c r="N1282" s="49"/>
      <c r="O1282" s="12"/>
      <c r="P1282" s="12"/>
      <c r="Q1282" s="12"/>
    </row>
    <row r="1283" spans="2:17" s="1" customFormat="1" x14ac:dyDescent="0.4">
      <c r="B1283" s="12"/>
      <c r="C1283" s="42"/>
      <c r="D1283" s="12"/>
      <c r="E1283" s="12"/>
      <c r="F1283" s="12"/>
      <c r="G1283" s="12"/>
      <c r="H1283" s="12"/>
      <c r="I1283" s="12"/>
      <c r="J1283" s="12"/>
      <c r="K1283" s="12"/>
      <c r="L1283" s="12"/>
      <c r="M1283" s="49"/>
      <c r="N1283" s="49"/>
      <c r="O1283" s="12"/>
      <c r="P1283" s="12"/>
      <c r="Q1283" s="12"/>
    </row>
    <row r="1284" spans="2:17" s="1" customFormat="1" x14ac:dyDescent="0.4">
      <c r="B1284" s="12"/>
      <c r="C1284" s="42"/>
      <c r="D1284" s="12"/>
      <c r="E1284" s="12"/>
      <c r="F1284" s="12"/>
      <c r="G1284" s="12"/>
      <c r="H1284" s="12"/>
      <c r="I1284" s="12"/>
      <c r="J1284" s="12"/>
      <c r="K1284" s="12"/>
      <c r="L1284" s="12"/>
      <c r="M1284" s="49"/>
      <c r="N1284" s="49"/>
      <c r="O1284" s="12"/>
      <c r="P1284" s="12"/>
      <c r="Q1284" s="12"/>
    </row>
    <row r="1285" spans="2:17" s="1" customFormat="1" x14ac:dyDescent="0.4">
      <c r="B1285" s="12"/>
      <c r="C1285" s="42"/>
      <c r="D1285" s="12"/>
      <c r="E1285" s="12"/>
      <c r="F1285" s="12"/>
      <c r="G1285" s="12"/>
      <c r="H1285" s="12"/>
      <c r="I1285" s="12"/>
      <c r="J1285" s="12"/>
      <c r="K1285" s="12"/>
      <c r="L1285" s="12"/>
      <c r="M1285" s="49"/>
      <c r="N1285" s="49"/>
      <c r="O1285" s="12"/>
      <c r="P1285" s="12"/>
      <c r="Q1285" s="12"/>
    </row>
    <row r="1286" spans="2:17" s="1" customFormat="1" x14ac:dyDescent="0.4">
      <c r="B1286" s="12"/>
      <c r="C1286" s="42"/>
      <c r="D1286" s="12"/>
      <c r="E1286" s="12"/>
      <c r="F1286" s="12"/>
      <c r="G1286" s="12"/>
      <c r="H1286" s="12"/>
      <c r="I1286" s="12"/>
      <c r="J1286" s="12"/>
      <c r="K1286" s="12"/>
      <c r="L1286" s="12"/>
      <c r="M1286" s="49"/>
      <c r="N1286" s="49"/>
      <c r="O1286" s="12"/>
      <c r="P1286" s="12"/>
      <c r="Q1286" s="12"/>
    </row>
    <row r="1287" spans="2:17" s="1" customFormat="1" x14ac:dyDescent="0.4">
      <c r="B1287" s="12"/>
      <c r="C1287" s="42"/>
      <c r="D1287" s="12"/>
      <c r="E1287" s="12"/>
      <c r="F1287" s="12"/>
      <c r="G1287" s="12"/>
      <c r="H1287" s="12"/>
      <c r="I1287" s="12"/>
      <c r="J1287" s="12"/>
      <c r="K1287" s="12"/>
      <c r="L1287" s="12"/>
      <c r="M1287" s="49"/>
      <c r="N1287" s="49"/>
      <c r="O1287" s="12"/>
      <c r="P1287" s="12"/>
      <c r="Q1287" s="12"/>
    </row>
    <row r="1288" spans="2:17" s="1" customFormat="1" x14ac:dyDescent="0.4">
      <c r="B1288" s="12"/>
      <c r="C1288" s="42"/>
      <c r="D1288" s="12"/>
      <c r="E1288" s="12"/>
      <c r="F1288" s="12"/>
      <c r="G1288" s="12"/>
      <c r="H1288" s="12"/>
      <c r="I1288" s="12"/>
      <c r="J1288" s="12"/>
      <c r="K1288" s="12"/>
      <c r="L1288" s="12"/>
      <c r="M1288" s="49"/>
      <c r="N1288" s="49"/>
      <c r="O1288" s="12"/>
      <c r="P1288" s="12"/>
      <c r="Q1288" s="12"/>
    </row>
    <row r="1289" spans="2:17" s="1" customFormat="1" x14ac:dyDescent="0.4">
      <c r="B1289" s="12"/>
      <c r="C1289" s="42"/>
      <c r="D1289" s="12"/>
      <c r="E1289" s="12"/>
      <c r="F1289" s="12"/>
      <c r="G1289" s="12"/>
      <c r="H1289" s="12"/>
      <c r="I1289" s="12"/>
      <c r="J1289" s="12"/>
      <c r="K1289" s="12"/>
      <c r="L1289" s="12"/>
      <c r="M1289" s="49"/>
      <c r="N1289" s="49"/>
      <c r="O1289" s="12"/>
      <c r="P1289" s="12"/>
      <c r="Q1289" s="12"/>
    </row>
    <row r="1290" spans="2:17" s="1" customFormat="1" x14ac:dyDescent="0.4">
      <c r="B1290" s="12"/>
      <c r="C1290" s="42"/>
      <c r="D1290" s="12"/>
      <c r="E1290" s="12"/>
      <c r="F1290" s="12"/>
      <c r="G1290" s="12"/>
      <c r="H1290" s="12"/>
      <c r="I1290" s="12"/>
      <c r="J1290" s="12"/>
      <c r="K1290" s="12"/>
      <c r="L1290" s="12"/>
      <c r="M1290" s="49"/>
      <c r="N1290" s="49"/>
      <c r="O1290" s="12"/>
      <c r="P1290" s="12"/>
      <c r="Q1290" s="12"/>
    </row>
    <row r="1291" spans="2:17" s="1" customFormat="1" x14ac:dyDescent="0.4">
      <c r="B1291" s="12"/>
      <c r="C1291" s="42"/>
      <c r="D1291" s="12"/>
      <c r="E1291" s="12"/>
      <c r="F1291" s="12"/>
      <c r="G1291" s="12"/>
      <c r="H1291" s="12"/>
      <c r="I1291" s="12"/>
      <c r="J1291" s="12"/>
      <c r="K1291" s="12"/>
      <c r="L1291" s="12"/>
      <c r="M1291" s="49"/>
      <c r="N1291" s="49"/>
      <c r="O1291" s="12"/>
      <c r="P1291" s="12"/>
      <c r="Q1291" s="12"/>
    </row>
    <row r="1292" spans="2:17" s="1" customFormat="1" x14ac:dyDescent="0.4">
      <c r="B1292" s="12"/>
      <c r="C1292" s="42"/>
      <c r="D1292" s="12"/>
      <c r="E1292" s="12"/>
      <c r="F1292" s="12"/>
      <c r="G1292" s="12"/>
      <c r="H1292" s="12"/>
      <c r="I1292" s="12"/>
      <c r="J1292" s="12"/>
      <c r="K1292" s="12"/>
      <c r="L1292" s="12"/>
      <c r="M1292" s="49"/>
      <c r="N1292" s="49"/>
      <c r="O1292" s="12"/>
      <c r="P1292" s="12"/>
      <c r="Q1292" s="12"/>
    </row>
    <row r="1293" spans="2:17" s="1" customFormat="1" x14ac:dyDescent="0.4">
      <c r="B1293" s="12"/>
      <c r="C1293" s="42"/>
      <c r="D1293" s="12"/>
      <c r="E1293" s="12"/>
      <c r="F1293" s="12"/>
      <c r="G1293" s="12"/>
      <c r="H1293" s="12"/>
      <c r="I1293" s="12"/>
      <c r="J1293" s="12"/>
      <c r="K1293" s="12"/>
      <c r="L1293" s="12"/>
      <c r="M1293" s="49"/>
      <c r="N1293" s="49"/>
      <c r="O1293" s="12"/>
      <c r="P1293" s="12"/>
      <c r="Q1293" s="12"/>
    </row>
    <row r="1294" spans="2:17" s="1" customFormat="1" x14ac:dyDescent="0.4">
      <c r="B1294" s="12"/>
      <c r="C1294" s="42"/>
      <c r="D1294" s="12"/>
      <c r="E1294" s="12"/>
      <c r="F1294" s="12"/>
      <c r="G1294" s="12"/>
      <c r="H1294" s="12"/>
      <c r="I1294" s="12"/>
      <c r="J1294" s="12"/>
      <c r="K1294" s="12"/>
      <c r="L1294" s="12"/>
      <c r="M1294" s="49"/>
      <c r="N1294" s="49"/>
      <c r="O1294" s="12"/>
      <c r="P1294" s="12"/>
      <c r="Q1294" s="12"/>
    </row>
    <row r="1295" spans="2:17" s="1" customFormat="1" x14ac:dyDescent="0.4">
      <c r="B1295" s="12"/>
      <c r="C1295" s="42"/>
      <c r="D1295" s="12"/>
      <c r="E1295" s="12"/>
      <c r="F1295" s="12"/>
      <c r="G1295" s="12"/>
      <c r="H1295" s="12"/>
      <c r="I1295" s="12"/>
      <c r="J1295" s="12"/>
      <c r="K1295" s="12"/>
      <c r="L1295" s="12"/>
      <c r="M1295" s="49"/>
      <c r="N1295" s="49"/>
      <c r="O1295" s="12"/>
      <c r="P1295" s="12"/>
      <c r="Q1295" s="12"/>
    </row>
    <row r="1296" spans="2:17" s="1" customFormat="1" x14ac:dyDescent="0.4">
      <c r="B1296" s="12"/>
      <c r="C1296" s="42"/>
      <c r="D1296" s="12"/>
      <c r="E1296" s="12"/>
      <c r="F1296" s="12"/>
      <c r="G1296" s="12"/>
      <c r="H1296" s="12"/>
      <c r="I1296" s="12"/>
      <c r="J1296" s="12"/>
      <c r="K1296" s="12"/>
      <c r="L1296" s="12"/>
      <c r="M1296" s="49"/>
      <c r="N1296" s="49"/>
      <c r="O1296" s="12"/>
      <c r="P1296" s="12"/>
      <c r="Q1296" s="12"/>
    </row>
    <row r="1297" spans="2:17" s="1" customFormat="1" x14ac:dyDescent="0.4">
      <c r="B1297" s="12"/>
      <c r="C1297" s="42"/>
      <c r="D1297" s="12"/>
      <c r="E1297" s="12"/>
      <c r="F1297" s="12"/>
      <c r="G1297" s="12"/>
      <c r="H1297" s="12"/>
      <c r="I1297" s="12"/>
      <c r="J1297" s="12"/>
      <c r="K1297" s="12"/>
      <c r="L1297" s="12"/>
      <c r="M1297" s="49"/>
      <c r="N1297" s="49"/>
      <c r="O1297" s="12"/>
      <c r="P1297" s="12"/>
      <c r="Q1297" s="12"/>
    </row>
    <row r="1298" spans="2:17" s="1" customFormat="1" x14ac:dyDescent="0.4">
      <c r="B1298" s="12"/>
      <c r="C1298" s="42"/>
      <c r="D1298" s="12"/>
      <c r="E1298" s="12"/>
      <c r="F1298" s="12"/>
      <c r="G1298" s="12"/>
      <c r="H1298" s="12"/>
      <c r="I1298" s="12"/>
      <c r="J1298" s="12"/>
      <c r="K1298" s="12"/>
      <c r="L1298" s="12"/>
      <c r="M1298" s="49"/>
      <c r="N1298" s="49"/>
      <c r="O1298" s="12"/>
      <c r="P1298" s="12"/>
      <c r="Q1298" s="12"/>
    </row>
    <row r="1299" spans="2:17" s="1" customFormat="1" x14ac:dyDescent="0.4">
      <c r="B1299" s="12"/>
      <c r="C1299" s="42"/>
      <c r="D1299" s="12"/>
      <c r="E1299" s="12"/>
      <c r="F1299" s="12"/>
      <c r="G1299" s="12"/>
      <c r="H1299" s="12"/>
      <c r="I1299" s="12"/>
      <c r="J1299" s="12"/>
      <c r="K1299" s="12"/>
      <c r="L1299" s="12"/>
      <c r="M1299" s="49"/>
      <c r="N1299" s="49"/>
      <c r="O1299" s="12"/>
      <c r="P1299" s="12"/>
      <c r="Q1299" s="12"/>
    </row>
    <row r="1300" spans="2:17" s="1" customFormat="1" x14ac:dyDescent="0.4">
      <c r="B1300" s="12"/>
      <c r="C1300" s="42"/>
      <c r="D1300" s="12"/>
      <c r="E1300" s="12"/>
      <c r="F1300" s="12"/>
      <c r="G1300" s="12"/>
      <c r="H1300" s="12"/>
      <c r="I1300" s="12"/>
      <c r="J1300" s="12"/>
      <c r="K1300" s="12"/>
      <c r="L1300" s="12"/>
      <c r="M1300" s="49"/>
      <c r="N1300" s="49"/>
      <c r="O1300" s="12"/>
      <c r="P1300" s="12"/>
      <c r="Q1300" s="12"/>
    </row>
    <row r="1301" spans="2:17" s="1" customFormat="1" x14ac:dyDescent="0.4">
      <c r="B1301" s="12"/>
      <c r="C1301" s="42"/>
      <c r="D1301" s="12"/>
      <c r="E1301" s="12"/>
      <c r="F1301" s="12"/>
      <c r="G1301" s="12"/>
      <c r="H1301" s="12"/>
      <c r="I1301" s="12"/>
      <c r="J1301" s="12"/>
      <c r="K1301" s="12"/>
      <c r="L1301" s="12"/>
      <c r="M1301" s="49"/>
      <c r="N1301" s="49"/>
      <c r="O1301" s="12"/>
      <c r="P1301" s="12"/>
      <c r="Q1301" s="12"/>
    </row>
    <row r="1302" spans="2:17" s="1" customFormat="1" x14ac:dyDescent="0.4">
      <c r="B1302" s="12"/>
      <c r="C1302" s="42"/>
      <c r="D1302" s="12"/>
      <c r="E1302" s="12"/>
      <c r="F1302" s="12"/>
      <c r="G1302" s="12"/>
      <c r="H1302" s="12"/>
      <c r="I1302" s="12"/>
      <c r="J1302" s="12"/>
      <c r="K1302" s="12"/>
      <c r="L1302" s="12"/>
      <c r="M1302" s="49"/>
      <c r="N1302" s="49"/>
      <c r="O1302" s="12"/>
      <c r="P1302" s="12"/>
      <c r="Q1302" s="12"/>
    </row>
    <row r="1303" spans="2:17" s="1" customFormat="1" x14ac:dyDescent="0.4">
      <c r="B1303" s="12"/>
      <c r="C1303" s="42"/>
      <c r="D1303" s="12"/>
      <c r="E1303" s="12"/>
      <c r="F1303" s="12"/>
      <c r="G1303" s="12"/>
      <c r="H1303" s="12"/>
      <c r="I1303" s="12"/>
      <c r="J1303" s="12"/>
      <c r="K1303" s="12"/>
      <c r="L1303" s="12"/>
      <c r="M1303" s="49"/>
      <c r="N1303" s="49"/>
      <c r="O1303" s="12"/>
      <c r="P1303" s="12"/>
      <c r="Q1303" s="12"/>
    </row>
    <row r="1304" spans="2:17" s="1" customFormat="1" x14ac:dyDescent="0.4">
      <c r="B1304" s="12"/>
      <c r="C1304" s="42"/>
      <c r="D1304" s="12"/>
      <c r="E1304" s="12"/>
      <c r="F1304" s="12"/>
      <c r="G1304" s="12"/>
      <c r="H1304" s="12"/>
      <c r="I1304" s="12"/>
      <c r="J1304" s="12"/>
      <c r="K1304" s="12"/>
      <c r="L1304" s="12"/>
      <c r="M1304" s="49"/>
      <c r="N1304" s="49"/>
      <c r="O1304" s="12"/>
      <c r="P1304" s="12"/>
      <c r="Q1304" s="12"/>
    </row>
    <row r="1305" spans="2:17" s="1" customFormat="1" x14ac:dyDescent="0.4">
      <c r="B1305" s="12"/>
      <c r="C1305" s="42"/>
      <c r="D1305" s="12"/>
      <c r="E1305" s="12"/>
      <c r="F1305" s="12"/>
      <c r="G1305" s="12"/>
      <c r="H1305" s="12"/>
      <c r="I1305" s="12"/>
      <c r="J1305" s="12"/>
      <c r="K1305" s="12"/>
      <c r="L1305" s="12"/>
      <c r="M1305" s="49"/>
      <c r="N1305" s="49"/>
      <c r="O1305" s="12"/>
      <c r="P1305" s="12"/>
      <c r="Q1305" s="12"/>
    </row>
    <row r="1306" spans="2:17" s="1" customFormat="1" x14ac:dyDescent="0.4">
      <c r="B1306" s="12"/>
      <c r="C1306" s="42"/>
      <c r="D1306" s="12"/>
      <c r="E1306" s="12"/>
      <c r="F1306" s="12"/>
      <c r="G1306" s="12"/>
      <c r="H1306" s="12"/>
      <c r="I1306" s="12"/>
      <c r="J1306" s="12"/>
      <c r="K1306" s="12"/>
      <c r="L1306" s="12"/>
      <c r="M1306" s="49"/>
      <c r="N1306" s="49"/>
      <c r="O1306" s="12"/>
      <c r="P1306" s="12"/>
      <c r="Q1306" s="12"/>
    </row>
    <row r="1307" spans="2:17" s="1" customFormat="1" x14ac:dyDescent="0.4">
      <c r="B1307" s="12"/>
      <c r="C1307" s="42"/>
      <c r="D1307" s="12"/>
      <c r="E1307" s="12"/>
      <c r="F1307" s="12"/>
      <c r="G1307" s="12"/>
      <c r="H1307" s="12"/>
      <c r="I1307" s="12"/>
      <c r="J1307" s="12"/>
      <c r="K1307" s="12"/>
      <c r="L1307" s="12"/>
      <c r="M1307" s="49"/>
      <c r="N1307" s="49"/>
      <c r="O1307" s="12"/>
      <c r="P1307" s="12"/>
      <c r="Q1307" s="12"/>
    </row>
    <row r="1308" spans="2:17" s="1" customFormat="1" x14ac:dyDescent="0.4">
      <c r="B1308" s="12"/>
      <c r="C1308" s="42"/>
      <c r="D1308" s="12"/>
      <c r="E1308" s="12"/>
      <c r="F1308" s="12"/>
      <c r="G1308" s="12"/>
      <c r="H1308" s="12"/>
      <c r="I1308" s="12"/>
      <c r="J1308" s="12"/>
      <c r="K1308" s="12"/>
      <c r="L1308" s="12"/>
      <c r="M1308" s="49"/>
      <c r="N1308" s="49"/>
      <c r="O1308" s="12"/>
      <c r="P1308" s="12"/>
      <c r="Q1308" s="12"/>
    </row>
    <row r="1309" spans="2:17" s="1" customFormat="1" x14ac:dyDescent="0.4">
      <c r="B1309" s="12"/>
      <c r="C1309" s="42"/>
      <c r="D1309" s="12"/>
      <c r="E1309" s="12"/>
      <c r="F1309" s="12"/>
      <c r="G1309" s="12"/>
      <c r="H1309" s="12"/>
      <c r="I1309" s="12"/>
      <c r="J1309" s="12"/>
      <c r="K1309" s="12"/>
      <c r="L1309" s="12"/>
      <c r="M1309" s="49"/>
      <c r="N1309" s="49"/>
      <c r="O1309" s="12"/>
      <c r="P1309" s="12"/>
      <c r="Q1309" s="12"/>
    </row>
    <row r="1310" spans="2:17" s="1" customFormat="1" x14ac:dyDescent="0.4">
      <c r="B1310" s="12"/>
      <c r="C1310" s="42"/>
      <c r="D1310" s="12"/>
      <c r="E1310" s="12"/>
      <c r="F1310" s="12"/>
      <c r="G1310" s="12"/>
      <c r="H1310" s="12"/>
      <c r="I1310" s="12"/>
      <c r="J1310" s="12"/>
      <c r="K1310" s="12"/>
      <c r="L1310" s="12"/>
      <c r="M1310" s="49"/>
      <c r="N1310" s="49"/>
      <c r="O1310" s="12"/>
      <c r="P1310" s="12"/>
      <c r="Q1310" s="12"/>
    </row>
    <row r="1311" spans="2:17" s="1" customFormat="1" x14ac:dyDescent="0.4">
      <c r="B1311" s="12"/>
      <c r="C1311" s="42"/>
      <c r="D1311" s="12"/>
      <c r="E1311" s="12"/>
      <c r="F1311" s="12"/>
      <c r="G1311" s="12"/>
      <c r="H1311" s="12"/>
      <c r="I1311" s="12"/>
      <c r="J1311" s="12"/>
      <c r="K1311" s="12"/>
      <c r="L1311" s="12"/>
      <c r="M1311" s="49"/>
      <c r="N1311" s="49"/>
      <c r="O1311" s="12"/>
      <c r="P1311" s="12"/>
      <c r="Q1311" s="12"/>
    </row>
    <row r="1312" spans="2:17" s="1" customFormat="1" x14ac:dyDescent="0.4">
      <c r="B1312" s="12"/>
      <c r="C1312" s="42"/>
      <c r="D1312" s="12"/>
      <c r="E1312" s="12"/>
      <c r="F1312" s="12"/>
      <c r="G1312" s="12"/>
      <c r="H1312" s="12"/>
      <c r="I1312" s="12"/>
      <c r="J1312" s="12"/>
      <c r="K1312" s="12"/>
      <c r="L1312" s="12"/>
      <c r="M1312" s="49"/>
      <c r="N1312" s="49"/>
      <c r="O1312" s="12"/>
      <c r="P1312" s="12"/>
      <c r="Q1312" s="12"/>
    </row>
    <row r="1313" spans="2:17" s="1" customFormat="1" x14ac:dyDescent="0.4">
      <c r="B1313" s="12"/>
      <c r="C1313" s="42"/>
      <c r="D1313" s="12"/>
      <c r="E1313" s="12"/>
      <c r="F1313" s="12"/>
      <c r="G1313" s="12"/>
      <c r="H1313" s="12"/>
      <c r="I1313" s="12"/>
      <c r="J1313" s="12"/>
      <c r="K1313" s="12"/>
      <c r="L1313" s="12"/>
      <c r="M1313" s="49"/>
      <c r="N1313" s="49"/>
      <c r="O1313" s="12"/>
      <c r="P1313" s="12"/>
      <c r="Q1313" s="12"/>
    </row>
    <row r="1314" spans="2:17" s="1" customFormat="1" x14ac:dyDescent="0.4">
      <c r="B1314" s="12"/>
      <c r="C1314" s="42"/>
      <c r="D1314" s="12"/>
      <c r="E1314" s="12"/>
      <c r="F1314" s="12"/>
      <c r="G1314" s="12"/>
      <c r="H1314" s="12"/>
      <c r="I1314" s="12"/>
      <c r="J1314" s="12"/>
      <c r="K1314" s="12"/>
      <c r="L1314" s="12"/>
      <c r="M1314" s="49"/>
      <c r="N1314" s="49"/>
      <c r="O1314" s="12"/>
      <c r="P1314" s="12"/>
      <c r="Q1314" s="12"/>
    </row>
    <row r="1315" spans="2:17" s="1" customFormat="1" x14ac:dyDescent="0.4">
      <c r="B1315" s="12"/>
      <c r="C1315" s="42"/>
      <c r="D1315" s="12"/>
      <c r="E1315" s="12"/>
      <c r="F1315" s="12"/>
      <c r="G1315" s="12"/>
      <c r="H1315" s="12"/>
      <c r="I1315" s="12"/>
      <c r="J1315" s="12"/>
      <c r="K1315" s="12"/>
      <c r="L1315" s="12"/>
      <c r="M1315" s="49"/>
      <c r="N1315" s="49"/>
      <c r="O1315" s="12"/>
      <c r="P1315" s="12"/>
      <c r="Q1315" s="12"/>
    </row>
    <row r="1316" spans="2:17" s="1" customFormat="1" x14ac:dyDescent="0.4">
      <c r="B1316" s="12"/>
      <c r="C1316" s="42"/>
      <c r="D1316" s="12"/>
      <c r="E1316" s="12"/>
      <c r="F1316" s="12"/>
      <c r="G1316" s="12"/>
      <c r="H1316" s="12"/>
      <c r="I1316" s="12"/>
      <c r="J1316" s="12"/>
      <c r="K1316" s="12"/>
      <c r="L1316" s="12"/>
      <c r="M1316" s="49"/>
      <c r="N1316" s="49"/>
      <c r="O1316" s="12"/>
      <c r="P1316" s="12"/>
      <c r="Q1316" s="12"/>
    </row>
    <row r="1317" spans="2:17" s="1" customFormat="1" x14ac:dyDescent="0.4">
      <c r="B1317" s="12"/>
      <c r="C1317" s="42"/>
      <c r="D1317" s="12"/>
      <c r="E1317" s="12"/>
      <c r="F1317" s="12"/>
      <c r="G1317" s="12"/>
      <c r="H1317" s="12"/>
      <c r="I1317" s="12"/>
      <c r="J1317" s="12"/>
      <c r="K1317" s="12"/>
      <c r="L1317" s="12"/>
      <c r="M1317" s="49"/>
      <c r="N1317" s="49"/>
      <c r="O1317" s="12"/>
      <c r="P1317" s="12"/>
      <c r="Q1317" s="12"/>
    </row>
    <row r="1318" spans="2:17" s="1" customFormat="1" x14ac:dyDescent="0.4">
      <c r="B1318" s="12"/>
      <c r="C1318" s="42"/>
      <c r="D1318" s="12"/>
      <c r="E1318" s="12"/>
      <c r="F1318" s="12"/>
      <c r="G1318" s="12"/>
      <c r="H1318" s="12"/>
      <c r="I1318" s="12"/>
      <c r="J1318" s="12"/>
      <c r="K1318" s="12"/>
      <c r="L1318" s="12"/>
      <c r="M1318" s="49"/>
      <c r="N1318" s="49"/>
      <c r="O1318" s="12"/>
      <c r="P1318" s="12"/>
      <c r="Q1318" s="12"/>
    </row>
    <row r="1319" spans="2:17" s="1" customFormat="1" x14ac:dyDescent="0.4">
      <c r="B1319" s="12"/>
      <c r="C1319" s="42"/>
      <c r="D1319" s="12"/>
      <c r="E1319" s="12"/>
      <c r="F1319" s="12"/>
      <c r="G1319" s="12"/>
      <c r="H1319" s="12"/>
      <c r="I1319" s="12"/>
      <c r="J1319" s="12"/>
      <c r="K1319" s="12"/>
      <c r="L1319" s="12"/>
      <c r="M1319" s="49"/>
      <c r="N1319" s="49"/>
      <c r="O1319" s="12"/>
      <c r="P1319" s="12"/>
      <c r="Q1319" s="12"/>
    </row>
    <row r="1320" spans="2:17" s="1" customFormat="1" x14ac:dyDescent="0.4">
      <c r="B1320" s="12"/>
      <c r="C1320" s="42"/>
      <c r="D1320" s="12"/>
      <c r="E1320" s="12"/>
      <c r="F1320" s="12"/>
      <c r="G1320" s="12"/>
      <c r="H1320" s="12"/>
      <c r="I1320" s="12"/>
      <c r="J1320" s="12"/>
      <c r="K1320" s="12"/>
      <c r="L1320" s="12"/>
      <c r="M1320" s="49"/>
      <c r="N1320" s="49"/>
      <c r="O1320" s="12"/>
      <c r="P1320" s="12"/>
      <c r="Q1320" s="12"/>
    </row>
    <row r="1321" spans="2:17" s="1" customFormat="1" x14ac:dyDescent="0.4">
      <c r="B1321" s="12"/>
      <c r="C1321" s="42"/>
      <c r="D1321" s="12"/>
      <c r="E1321" s="12"/>
      <c r="F1321" s="12"/>
      <c r="G1321" s="12"/>
      <c r="H1321" s="12"/>
      <c r="I1321" s="12"/>
      <c r="J1321" s="12"/>
      <c r="K1321" s="12"/>
      <c r="L1321" s="12"/>
      <c r="M1321" s="49"/>
      <c r="N1321" s="49"/>
      <c r="O1321" s="12"/>
      <c r="P1321" s="12"/>
      <c r="Q1321" s="12"/>
    </row>
    <row r="1322" spans="2:17" s="1" customFormat="1" x14ac:dyDescent="0.4">
      <c r="B1322" s="12"/>
      <c r="C1322" s="42"/>
      <c r="D1322" s="12"/>
      <c r="E1322" s="12"/>
      <c r="F1322" s="12"/>
      <c r="G1322" s="12"/>
      <c r="H1322" s="12"/>
      <c r="I1322" s="12"/>
      <c r="J1322" s="12"/>
      <c r="K1322" s="12"/>
      <c r="L1322" s="12"/>
      <c r="M1322" s="49"/>
      <c r="N1322" s="49"/>
      <c r="O1322" s="12"/>
      <c r="P1322" s="12"/>
      <c r="Q1322" s="12"/>
    </row>
    <row r="1323" spans="2:17" s="1" customFormat="1" x14ac:dyDescent="0.4">
      <c r="B1323" s="12"/>
      <c r="C1323" s="42"/>
      <c r="D1323" s="12"/>
      <c r="E1323" s="12"/>
      <c r="F1323" s="12"/>
      <c r="G1323" s="12"/>
      <c r="H1323" s="12"/>
      <c r="I1323" s="12"/>
      <c r="J1323" s="12"/>
      <c r="K1323" s="12"/>
      <c r="L1323" s="12"/>
      <c r="M1323" s="49"/>
      <c r="N1323" s="49"/>
      <c r="O1323" s="12"/>
      <c r="P1323" s="12"/>
      <c r="Q1323" s="12"/>
    </row>
    <row r="1324" spans="2:17" s="1" customFormat="1" x14ac:dyDescent="0.4">
      <c r="B1324" s="12"/>
      <c r="C1324" s="42"/>
      <c r="D1324" s="12"/>
      <c r="E1324" s="12"/>
      <c r="F1324" s="12"/>
      <c r="G1324" s="12"/>
      <c r="H1324" s="12"/>
      <c r="I1324" s="12"/>
      <c r="J1324" s="12"/>
      <c r="K1324" s="12"/>
      <c r="L1324" s="12"/>
      <c r="M1324" s="49"/>
      <c r="N1324" s="49"/>
      <c r="O1324" s="12"/>
      <c r="P1324" s="12"/>
      <c r="Q1324" s="12"/>
    </row>
    <row r="1325" spans="2:17" s="1" customFormat="1" x14ac:dyDescent="0.4">
      <c r="B1325" s="12"/>
      <c r="C1325" s="42"/>
      <c r="D1325" s="12"/>
      <c r="E1325" s="12"/>
      <c r="F1325" s="12"/>
      <c r="G1325" s="12"/>
      <c r="H1325" s="12"/>
      <c r="I1325" s="12"/>
      <c r="J1325" s="12"/>
      <c r="K1325" s="12"/>
      <c r="L1325" s="12"/>
      <c r="M1325" s="49"/>
      <c r="N1325" s="49"/>
      <c r="O1325" s="12"/>
      <c r="P1325" s="12"/>
      <c r="Q1325" s="12"/>
    </row>
    <row r="1326" spans="2:17" s="1" customFormat="1" x14ac:dyDescent="0.4">
      <c r="B1326" s="12"/>
      <c r="C1326" s="42"/>
      <c r="D1326" s="12"/>
      <c r="E1326" s="12"/>
      <c r="F1326" s="12"/>
      <c r="G1326" s="12"/>
      <c r="H1326" s="12"/>
      <c r="I1326" s="12"/>
      <c r="J1326" s="12"/>
      <c r="K1326" s="12"/>
      <c r="L1326" s="12"/>
      <c r="M1326" s="49"/>
      <c r="N1326" s="49"/>
      <c r="O1326" s="12"/>
      <c r="P1326" s="12"/>
      <c r="Q1326" s="12"/>
    </row>
    <row r="1327" spans="2:17" s="1" customFormat="1" x14ac:dyDescent="0.4">
      <c r="B1327" s="12"/>
      <c r="C1327" s="42"/>
      <c r="D1327" s="12"/>
      <c r="E1327" s="12"/>
      <c r="F1327" s="12"/>
      <c r="G1327" s="12"/>
      <c r="H1327" s="12"/>
      <c r="I1327" s="12"/>
      <c r="J1327" s="12"/>
      <c r="K1327" s="12"/>
      <c r="L1327" s="12"/>
      <c r="M1327" s="49"/>
      <c r="N1327" s="49"/>
      <c r="O1327" s="12"/>
      <c r="P1327" s="12"/>
      <c r="Q1327" s="12"/>
    </row>
    <row r="1328" spans="2:17" s="1" customFormat="1" x14ac:dyDescent="0.4">
      <c r="B1328" s="12"/>
      <c r="C1328" s="42"/>
      <c r="D1328" s="12"/>
      <c r="E1328" s="12"/>
      <c r="F1328" s="12"/>
      <c r="G1328" s="12"/>
      <c r="H1328" s="12"/>
      <c r="I1328" s="12"/>
      <c r="J1328" s="12"/>
      <c r="K1328" s="12"/>
      <c r="L1328" s="12"/>
      <c r="M1328" s="49"/>
      <c r="N1328" s="49"/>
      <c r="O1328" s="12"/>
      <c r="P1328" s="12"/>
      <c r="Q1328" s="12"/>
    </row>
    <row r="1329" spans="2:17" s="1" customFormat="1" x14ac:dyDescent="0.4">
      <c r="B1329" s="12"/>
      <c r="C1329" s="42"/>
      <c r="D1329" s="12"/>
      <c r="E1329" s="12"/>
      <c r="F1329" s="12"/>
      <c r="G1329" s="12"/>
      <c r="H1329" s="12"/>
      <c r="I1329" s="12"/>
      <c r="J1329" s="12"/>
      <c r="K1329" s="12"/>
      <c r="L1329" s="12"/>
      <c r="M1329" s="49"/>
      <c r="N1329" s="49"/>
      <c r="O1329" s="12"/>
      <c r="P1329" s="12"/>
      <c r="Q1329" s="12"/>
    </row>
    <row r="1330" spans="2:17" s="1" customFormat="1" x14ac:dyDescent="0.4">
      <c r="B1330" s="12"/>
      <c r="C1330" s="42"/>
      <c r="D1330" s="12"/>
      <c r="E1330" s="12"/>
      <c r="F1330" s="12"/>
      <c r="G1330" s="12"/>
      <c r="H1330" s="12"/>
      <c r="I1330" s="12"/>
      <c r="J1330" s="12"/>
      <c r="K1330" s="12"/>
      <c r="L1330" s="12"/>
      <c r="M1330" s="49"/>
      <c r="N1330" s="49"/>
      <c r="O1330" s="12"/>
      <c r="P1330" s="12"/>
      <c r="Q1330" s="12"/>
    </row>
    <row r="1331" spans="2:17" s="1" customFormat="1" x14ac:dyDescent="0.4">
      <c r="B1331" s="12"/>
      <c r="C1331" s="42"/>
      <c r="D1331" s="12"/>
      <c r="E1331" s="12"/>
      <c r="F1331" s="12"/>
      <c r="G1331" s="12"/>
      <c r="H1331" s="12"/>
      <c r="I1331" s="12"/>
      <c r="J1331" s="12"/>
      <c r="K1331" s="12"/>
      <c r="L1331" s="12"/>
      <c r="M1331" s="49"/>
      <c r="N1331" s="49"/>
      <c r="O1331" s="12"/>
      <c r="P1331" s="12"/>
      <c r="Q1331" s="12"/>
    </row>
    <row r="1332" spans="2:17" s="1" customFormat="1" x14ac:dyDescent="0.4">
      <c r="B1332" s="12"/>
      <c r="C1332" s="42"/>
      <c r="D1332" s="12"/>
      <c r="E1332" s="12"/>
      <c r="F1332" s="12"/>
      <c r="G1332" s="12"/>
      <c r="H1332" s="12"/>
      <c r="I1332" s="12"/>
      <c r="J1332" s="12"/>
      <c r="K1332" s="12"/>
      <c r="L1332" s="12"/>
      <c r="M1332" s="49"/>
      <c r="N1332" s="49"/>
      <c r="O1332" s="12"/>
      <c r="P1332" s="12"/>
      <c r="Q1332" s="12"/>
    </row>
    <row r="1333" spans="2:17" s="1" customFormat="1" x14ac:dyDescent="0.4">
      <c r="B1333" s="12"/>
      <c r="C1333" s="42"/>
      <c r="D1333" s="12"/>
      <c r="E1333" s="12"/>
      <c r="F1333" s="12"/>
      <c r="G1333" s="12"/>
      <c r="H1333" s="12"/>
      <c r="I1333" s="12"/>
      <c r="J1333" s="12"/>
      <c r="K1333" s="12"/>
      <c r="L1333" s="12"/>
      <c r="M1333" s="49"/>
      <c r="N1333" s="49"/>
      <c r="O1333" s="12"/>
      <c r="P1333" s="12"/>
      <c r="Q1333" s="12"/>
    </row>
    <row r="1334" spans="2:17" s="1" customFormat="1" x14ac:dyDescent="0.4">
      <c r="B1334" s="12"/>
      <c r="C1334" s="42"/>
      <c r="D1334" s="12"/>
      <c r="E1334" s="12"/>
      <c r="F1334" s="12"/>
      <c r="G1334" s="12"/>
      <c r="H1334" s="12"/>
      <c r="I1334" s="12"/>
      <c r="J1334" s="12"/>
      <c r="K1334" s="12"/>
      <c r="L1334" s="12"/>
      <c r="M1334" s="49"/>
      <c r="N1334" s="49"/>
      <c r="O1334" s="12"/>
      <c r="P1334" s="12"/>
      <c r="Q1334" s="12"/>
    </row>
    <row r="1335" spans="2:17" s="1" customFormat="1" x14ac:dyDescent="0.4">
      <c r="B1335" s="12"/>
      <c r="C1335" s="42"/>
      <c r="D1335" s="12"/>
      <c r="E1335" s="12"/>
      <c r="F1335" s="12"/>
      <c r="G1335" s="12"/>
      <c r="H1335" s="12"/>
      <c r="I1335" s="12"/>
      <c r="J1335" s="12"/>
      <c r="K1335" s="12"/>
      <c r="L1335" s="12"/>
      <c r="M1335" s="49"/>
      <c r="N1335" s="49"/>
      <c r="O1335" s="12"/>
      <c r="P1335" s="12"/>
      <c r="Q1335" s="12"/>
    </row>
    <row r="1336" spans="2:17" s="1" customFormat="1" x14ac:dyDescent="0.4">
      <c r="B1336" s="12"/>
      <c r="C1336" s="42"/>
      <c r="D1336" s="12"/>
      <c r="E1336" s="12"/>
      <c r="F1336" s="12"/>
      <c r="G1336" s="12"/>
      <c r="H1336" s="12"/>
      <c r="I1336" s="12"/>
      <c r="J1336" s="12"/>
      <c r="K1336" s="12"/>
      <c r="L1336" s="12"/>
      <c r="M1336" s="49"/>
      <c r="N1336" s="49"/>
      <c r="O1336" s="12"/>
      <c r="P1336" s="12"/>
      <c r="Q1336" s="12"/>
    </row>
    <row r="1337" spans="2:17" s="1" customFormat="1" x14ac:dyDescent="0.4">
      <c r="B1337" s="12"/>
      <c r="C1337" s="42"/>
      <c r="D1337" s="12"/>
      <c r="E1337" s="12"/>
      <c r="F1337" s="12"/>
      <c r="G1337" s="12"/>
      <c r="H1337" s="12"/>
      <c r="I1337" s="12"/>
      <c r="J1337" s="12"/>
      <c r="K1337" s="12"/>
      <c r="L1337" s="12"/>
      <c r="M1337" s="49"/>
      <c r="N1337" s="49"/>
      <c r="O1337" s="12"/>
      <c r="P1337" s="12"/>
      <c r="Q1337" s="12"/>
    </row>
    <row r="1338" spans="2:17" s="1" customFormat="1" x14ac:dyDescent="0.4">
      <c r="B1338" s="12"/>
      <c r="C1338" s="42"/>
      <c r="D1338" s="12"/>
      <c r="E1338" s="12"/>
      <c r="F1338" s="12"/>
      <c r="G1338" s="12"/>
      <c r="H1338" s="12"/>
      <c r="I1338" s="12"/>
      <c r="J1338" s="12"/>
      <c r="K1338" s="12"/>
      <c r="L1338" s="12"/>
      <c r="M1338" s="49"/>
      <c r="N1338" s="49"/>
      <c r="O1338" s="12"/>
      <c r="P1338" s="12"/>
      <c r="Q1338" s="12"/>
    </row>
    <row r="1339" spans="2:17" s="1" customFormat="1" x14ac:dyDescent="0.4">
      <c r="B1339" s="12"/>
      <c r="C1339" s="42"/>
      <c r="D1339" s="12"/>
      <c r="E1339" s="12"/>
      <c r="F1339" s="12"/>
      <c r="G1339" s="12"/>
      <c r="H1339" s="12"/>
      <c r="I1339" s="12"/>
      <c r="J1339" s="12"/>
      <c r="K1339" s="12"/>
      <c r="L1339" s="12"/>
      <c r="M1339" s="49"/>
      <c r="N1339" s="49"/>
      <c r="O1339" s="12"/>
      <c r="P1339" s="12"/>
      <c r="Q1339" s="12"/>
    </row>
    <row r="1340" spans="2:17" s="1" customFormat="1" x14ac:dyDescent="0.4">
      <c r="B1340" s="12"/>
      <c r="C1340" s="42"/>
      <c r="D1340" s="12"/>
      <c r="E1340" s="12"/>
      <c r="F1340" s="12"/>
      <c r="G1340" s="12"/>
      <c r="H1340" s="12"/>
      <c r="I1340" s="12"/>
      <c r="J1340" s="12"/>
      <c r="K1340" s="12"/>
      <c r="L1340" s="12"/>
      <c r="M1340" s="49"/>
      <c r="N1340" s="49"/>
      <c r="O1340" s="12"/>
      <c r="P1340" s="12"/>
      <c r="Q1340" s="12"/>
    </row>
    <row r="1341" spans="2:17" s="1" customFormat="1" x14ac:dyDescent="0.4">
      <c r="B1341" s="12"/>
      <c r="C1341" s="42"/>
      <c r="D1341" s="12"/>
      <c r="E1341" s="12"/>
      <c r="F1341" s="12"/>
      <c r="G1341" s="12"/>
      <c r="H1341" s="12"/>
      <c r="I1341" s="12"/>
      <c r="J1341" s="12"/>
      <c r="K1341" s="12"/>
      <c r="L1341" s="12"/>
      <c r="M1341" s="49"/>
      <c r="N1341" s="49"/>
      <c r="O1341" s="12"/>
      <c r="P1341" s="12"/>
      <c r="Q1341" s="12"/>
    </row>
    <row r="1342" spans="2:17" s="1" customFormat="1" x14ac:dyDescent="0.4">
      <c r="B1342" s="12"/>
      <c r="C1342" s="42"/>
      <c r="D1342" s="12"/>
      <c r="E1342" s="12"/>
      <c r="F1342" s="12"/>
      <c r="G1342" s="12"/>
      <c r="H1342" s="12"/>
      <c r="I1342" s="12"/>
      <c r="J1342" s="12"/>
      <c r="K1342" s="12"/>
      <c r="L1342" s="12"/>
      <c r="M1342" s="49"/>
      <c r="N1342" s="49"/>
      <c r="O1342" s="12"/>
      <c r="P1342" s="12"/>
      <c r="Q1342" s="12"/>
    </row>
    <row r="1343" spans="2:17" s="1" customFormat="1" x14ac:dyDescent="0.4">
      <c r="B1343" s="12"/>
      <c r="C1343" s="42"/>
      <c r="D1343" s="12"/>
      <c r="E1343" s="12"/>
      <c r="F1343" s="12"/>
      <c r="G1343" s="12"/>
      <c r="H1343" s="12"/>
      <c r="I1343" s="12"/>
      <c r="J1343" s="12"/>
      <c r="K1343" s="12"/>
      <c r="L1343" s="12"/>
      <c r="M1343" s="49"/>
      <c r="N1343" s="49"/>
      <c r="O1343" s="12"/>
      <c r="P1343" s="12"/>
      <c r="Q1343" s="12"/>
    </row>
    <row r="1344" spans="2:17" s="1" customFormat="1" x14ac:dyDescent="0.4">
      <c r="B1344" s="12"/>
      <c r="C1344" s="42"/>
      <c r="D1344" s="12"/>
      <c r="E1344" s="12"/>
      <c r="F1344" s="12"/>
      <c r="G1344" s="12"/>
      <c r="H1344" s="12"/>
      <c r="I1344" s="12"/>
      <c r="J1344" s="12"/>
      <c r="K1344" s="12"/>
      <c r="L1344" s="12"/>
      <c r="M1344" s="49"/>
      <c r="N1344" s="49"/>
      <c r="O1344" s="12"/>
      <c r="P1344" s="12"/>
      <c r="Q1344" s="12"/>
    </row>
    <row r="1345" spans="2:17" s="1" customFormat="1" x14ac:dyDescent="0.4">
      <c r="B1345" s="12"/>
      <c r="C1345" s="42"/>
      <c r="D1345" s="12"/>
      <c r="E1345" s="12"/>
      <c r="F1345" s="12"/>
      <c r="G1345" s="12"/>
      <c r="H1345" s="12"/>
      <c r="I1345" s="12"/>
      <c r="J1345" s="12"/>
      <c r="K1345" s="12"/>
      <c r="L1345" s="12"/>
      <c r="M1345" s="49"/>
      <c r="N1345" s="49"/>
      <c r="O1345" s="12"/>
      <c r="P1345" s="12"/>
      <c r="Q1345" s="12"/>
    </row>
    <row r="1346" spans="2:17" s="1" customFormat="1" x14ac:dyDescent="0.4">
      <c r="B1346" s="12"/>
      <c r="C1346" s="42"/>
      <c r="D1346" s="12"/>
      <c r="E1346" s="12"/>
      <c r="F1346" s="12"/>
      <c r="G1346" s="12"/>
      <c r="H1346" s="12"/>
      <c r="I1346" s="12"/>
      <c r="J1346" s="12"/>
      <c r="K1346" s="12"/>
      <c r="L1346" s="12"/>
      <c r="M1346" s="49"/>
      <c r="N1346" s="49"/>
      <c r="O1346" s="12"/>
      <c r="P1346" s="12"/>
      <c r="Q1346" s="12"/>
    </row>
    <row r="1347" spans="2:17" s="1" customFormat="1" x14ac:dyDescent="0.4">
      <c r="B1347" s="12"/>
      <c r="C1347" s="42"/>
      <c r="D1347" s="12"/>
      <c r="E1347" s="12"/>
      <c r="F1347" s="12"/>
      <c r="G1347" s="12"/>
      <c r="H1347" s="12"/>
      <c r="I1347" s="12"/>
      <c r="J1347" s="12"/>
      <c r="K1347" s="12"/>
      <c r="L1347" s="12"/>
      <c r="M1347" s="49"/>
      <c r="N1347" s="49"/>
      <c r="O1347" s="12"/>
      <c r="P1347" s="12"/>
      <c r="Q1347" s="12"/>
    </row>
    <row r="1348" spans="2:17" s="1" customFormat="1" x14ac:dyDescent="0.4">
      <c r="B1348" s="12"/>
      <c r="C1348" s="42"/>
      <c r="D1348" s="12"/>
      <c r="E1348" s="12"/>
      <c r="F1348" s="12"/>
      <c r="G1348" s="12"/>
      <c r="H1348" s="12"/>
      <c r="I1348" s="12"/>
      <c r="J1348" s="12"/>
      <c r="K1348" s="12"/>
      <c r="L1348" s="12"/>
      <c r="M1348" s="49"/>
      <c r="N1348" s="49"/>
      <c r="O1348" s="12"/>
      <c r="P1348" s="12"/>
      <c r="Q1348" s="12"/>
    </row>
    <row r="1349" spans="2:17" s="1" customFormat="1" x14ac:dyDescent="0.4">
      <c r="B1349" s="12"/>
      <c r="C1349" s="42"/>
      <c r="D1349" s="12"/>
      <c r="E1349" s="12"/>
      <c r="F1349" s="12"/>
      <c r="G1349" s="12"/>
      <c r="H1349" s="12"/>
      <c r="I1349" s="12"/>
      <c r="J1349" s="12"/>
      <c r="K1349" s="12"/>
      <c r="L1349" s="12"/>
      <c r="M1349" s="49"/>
      <c r="N1349" s="49"/>
      <c r="O1349" s="12"/>
      <c r="P1349" s="12"/>
      <c r="Q1349" s="12"/>
    </row>
    <row r="1350" spans="2:17" s="1" customFormat="1" x14ac:dyDescent="0.4">
      <c r="B1350" s="12"/>
      <c r="C1350" s="42"/>
      <c r="D1350" s="12"/>
      <c r="E1350" s="12"/>
      <c r="F1350" s="12"/>
      <c r="G1350" s="12"/>
      <c r="H1350" s="12"/>
      <c r="I1350" s="12"/>
      <c r="J1350" s="12"/>
      <c r="K1350" s="12"/>
      <c r="L1350" s="12"/>
      <c r="M1350" s="49"/>
      <c r="N1350" s="49"/>
      <c r="O1350" s="12"/>
      <c r="P1350" s="12"/>
      <c r="Q1350" s="12"/>
    </row>
    <row r="1351" spans="2:17" s="1" customFormat="1" x14ac:dyDescent="0.4">
      <c r="B1351" s="12"/>
      <c r="C1351" s="42"/>
      <c r="D1351" s="12"/>
      <c r="E1351" s="12"/>
      <c r="F1351" s="12"/>
      <c r="G1351" s="12"/>
      <c r="H1351" s="12"/>
      <c r="I1351" s="12"/>
      <c r="J1351" s="12"/>
      <c r="K1351" s="12"/>
      <c r="L1351" s="12"/>
      <c r="M1351" s="49"/>
      <c r="N1351" s="49"/>
      <c r="O1351" s="12"/>
      <c r="P1351" s="12"/>
      <c r="Q1351" s="12"/>
    </row>
    <row r="1352" spans="2:17" s="1" customFormat="1" x14ac:dyDescent="0.4">
      <c r="B1352" s="12"/>
      <c r="C1352" s="42"/>
      <c r="D1352" s="12"/>
      <c r="E1352" s="12"/>
      <c r="F1352" s="12"/>
      <c r="G1352" s="12"/>
      <c r="H1352" s="12"/>
      <c r="I1352" s="12"/>
      <c r="J1352" s="12"/>
      <c r="K1352" s="12"/>
      <c r="L1352" s="12"/>
      <c r="M1352" s="49"/>
      <c r="N1352" s="49"/>
      <c r="O1352" s="12"/>
      <c r="P1352" s="12"/>
      <c r="Q1352" s="12"/>
    </row>
    <row r="1353" spans="2:17" s="1" customFormat="1" x14ac:dyDescent="0.4">
      <c r="B1353" s="12"/>
      <c r="C1353" s="42"/>
      <c r="D1353" s="12"/>
      <c r="E1353" s="12"/>
      <c r="F1353" s="12"/>
      <c r="G1353" s="12"/>
      <c r="H1353" s="12"/>
      <c r="I1353" s="12"/>
      <c r="J1353" s="12"/>
      <c r="K1353" s="12"/>
      <c r="L1353" s="12"/>
      <c r="M1353" s="49"/>
      <c r="N1353" s="49"/>
      <c r="O1353" s="12"/>
      <c r="P1353" s="12"/>
      <c r="Q1353" s="12"/>
    </row>
    <row r="1354" spans="2:17" s="1" customFormat="1" x14ac:dyDescent="0.4">
      <c r="B1354" s="12"/>
      <c r="C1354" s="42"/>
      <c r="D1354" s="12"/>
      <c r="E1354" s="12"/>
      <c r="F1354" s="12"/>
      <c r="G1354" s="12"/>
      <c r="H1354" s="12"/>
      <c r="I1354" s="12"/>
      <c r="J1354" s="12"/>
      <c r="K1354" s="12"/>
      <c r="L1354" s="12"/>
      <c r="M1354" s="49"/>
      <c r="N1354" s="49"/>
      <c r="O1354" s="12"/>
      <c r="P1354" s="12"/>
      <c r="Q1354" s="12"/>
    </row>
    <row r="1355" spans="2:17" s="1" customFormat="1" x14ac:dyDescent="0.4">
      <c r="B1355" s="12"/>
      <c r="C1355" s="42"/>
      <c r="D1355" s="12"/>
      <c r="E1355" s="12"/>
      <c r="F1355" s="12"/>
      <c r="G1355" s="12"/>
      <c r="H1355" s="12"/>
      <c r="I1355" s="12"/>
      <c r="J1355" s="12"/>
      <c r="K1355" s="12"/>
      <c r="L1355" s="12"/>
      <c r="M1355" s="49"/>
      <c r="N1355" s="49"/>
      <c r="O1355" s="12"/>
      <c r="P1355" s="12"/>
      <c r="Q1355" s="12"/>
    </row>
    <row r="1356" spans="2:17" s="1" customFormat="1" x14ac:dyDescent="0.4">
      <c r="B1356" s="12"/>
      <c r="C1356" s="42"/>
      <c r="D1356" s="12"/>
      <c r="E1356" s="12"/>
      <c r="F1356" s="12"/>
      <c r="G1356" s="12"/>
      <c r="H1356" s="12"/>
      <c r="I1356" s="12"/>
      <c r="J1356" s="12"/>
      <c r="K1356" s="12"/>
      <c r="L1356" s="12"/>
      <c r="M1356" s="49"/>
      <c r="N1356" s="49"/>
      <c r="O1356" s="12"/>
      <c r="P1356" s="12"/>
      <c r="Q1356" s="12"/>
    </row>
    <row r="1357" spans="2:17" s="1" customFormat="1" x14ac:dyDescent="0.4">
      <c r="B1357" s="12"/>
      <c r="C1357" s="42"/>
      <c r="D1357" s="12"/>
      <c r="E1357" s="12"/>
      <c r="F1357" s="12"/>
      <c r="G1357" s="12"/>
      <c r="H1357" s="12"/>
      <c r="I1357" s="12"/>
      <c r="J1357" s="12"/>
      <c r="K1357" s="12"/>
      <c r="L1357" s="12"/>
      <c r="M1357" s="49"/>
      <c r="N1357" s="49"/>
      <c r="O1357" s="12"/>
      <c r="P1357" s="12"/>
      <c r="Q1357" s="12"/>
    </row>
    <row r="1358" spans="2:17" s="1" customFormat="1" x14ac:dyDescent="0.4">
      <c r="B1358" s="12"/>
      <c r="C1358" s="42"/>
      <c r="D1358" s="12"/>
      <c r="E1358" s="12"/>
      <c r="F1358" s="12"/>
      <c r="G1358" s="12"/>
      <c r="H1358" s="12"/>
      <c r="I1358" s="12"/>
      <c r="J1358" s="12"/>
      <c r="K1358" s="12"/>
      <c r="L1358" s="12"/>
      <c r="M1358" s="49"/>
      <c r="N1358" s="49"/>
      <c r="O1358" s="12"/>
      <c r="P1358" s="12"/>
      <c r="Q1358" s="12"/>
    </row>
    <row r="1359" spans="2:17" s="1" customFormat="1" x14ac:dyDescent="0.4">
      <c r="B1359" s="12"/>
      <c r="C1359" s="42"/>
      <c r="D1359" s="12"/>
      <c r="E1359" s="12"/>
      <c r="F1359" s="12"/>
      <c r="G1359" s="12"/>
      <c r="H1359" s="12"/>
      <c r="I1359" s="12"/>
      <c r="J1359" s="12"/>
      <c r="K1359" s="12"/>
      <c r="L1359" s="12"/>
      <c r="M1359" s="49"/>
      <c r="N1359" s="49"/>
      <c r="O1359" s="12"/>
      <c r="P1359" s="12"/>
      <c r="Q1359" s="12"/>
    </row>
    <row r="1360" spans="2:17" s="1" customFormat="1" x14ac:dyDescent="0.4">
      <c r="B1360" s="12"/>
      <c r="C1360" s="42"/>
      <c r="D1360" s="12"/>
      <c r="E1360" s="12"/>
      <c r="F1360" s="12"/>
      <c r="G1360" s="12"/>
      <c r="H1360" s="12"/>
      <c r="I1360" s="12"/>
      <c r="J1360" s="12"/>
      <c r="K1360" s="12"/>
      <c r="L1360" s="12"/>
      <c r="M1360" s="49"/>
      <c r="N1360" s="49"/>
      <c r="O1360" s="12"/>
      <c r="P1360" s="12"/>
      <c r="Q1360" s="12"/>
    </row>
    <row r="1361" spans="2:17" s="1" customFormat="1" x14ac:dyDescent="0.4">
      <c r="B1361" s="12"/>
      <c r="C1361" s="42"/>
      <c r="D1361" s="12"/>
      <c r="E1361" s="12"/>
      <c r="F1361" s="12"/>
      <c r="G1361" s="12"/>
      <c r="H1361" s="12"/>
      <c r="I1361" s="12"/>
      <c r="J1361" s="12"/>
      <c r="K1361" s="12"/>
      <c r="L1361" s="12"/>
      <c r="M1361" s="49"/>
      <c r="N1361" s="49"/>
      <c r="O1361" s="12"/>
      <c r="P1361" s="12"/>
      <c r="Q1361" s="12"/>
    </row>
    <row r="1362" spans="2:17" s="1" customFormat="1" x14ac:dyDescent="0.4">
      <c r="B1362" s="12"/>
      <c r="C1362" s="42"/>
      <c r="D1362" s="12"/>
      <c r="E1362" s="12"/>
      <c r="F1362" s="12"/>
      <c r="G1362" s="12"/>
      <c r="H1362" s="12"/>
      <c r="I1362" s="12"/>
      <c r="J1362" s="12"/>
      <c r="K1362" s="12"/>
      <c r="L1362" s="12"/>
      <c r="M1362" s="49"/>
      <c r="N1362" s="49"/>
      <c r="O1362" s="12"/>
      <c r="P1362" s="12"/>
      <c r="Q1362" s="12"/>
    </row>
    <row r="1363" spans="2:17" s="1" customFormat="1" x14ac:dyDescent="0.4">
      <c r="B1363" s="12"/>
      <c r="C1363" s="42"/>
      <c r="D1363" s="12"/>
      <c r="E1363" s="12"/>
      <c r="F1363" s="12"/>
      <c r="G1363" s="12"/>
      <c r="H1363" s="12"/>
      <c r="I1363" s="12"/>
      <c r="J1363" s="12"/>
      <c r="K1363" s="12"/>
      <c r="L1363" s="12"/>
      <c r="M1363" s="49"/>
      <c r="N1363" s="49"/>
      <c r="O1363" s="12"/>
      <c r="P1363" s="12"/>
      <c r="Q1363" s="12"/>
    </row>
    <row r="1364" spans="2:17" s="1" customFormat="1" x14ac:dyDescent="0.4">
      <c r="B1364" s="12"/>
      <c r="C1364" s="42"/>
      <c r="D1364" s="12"/>
      <c r="E1364" s="12"/>
      <c r="F1364" s="12"/>
      <c r="G1364" s="12"/>
      <c r="H1364" s="12"/>
      <c r="I1364" s="12"/>
      <c r="J1364" s="12"/>
      <c r="K1364" s="12"/>
      <c r="L1364" s="12"/>
      <c r="M1364" s="49"/>
      <c r="N1364" s="49"/>
      <c r="O1364" s="12"/>
      <c r="P1364" s="12"/>
      <c r="Q1364" s="12"/>
    </row>
    <row r="1365" spans="2:17" s="1" customFormat="1" x14ac:dyDescent="0.4">
      <c r="B1365" s="12"/>
      <c r="C1365" s="42"/>
      <c r="D1365" s="12"/>
      <c r="E1365" s="12"/>
      <c r="F1365" s="12"/>
      <c r="G1365" s="12"/>
      <c r="H1365" s="12"/>
      <c r="I1365" s="12"/>
      <c r="J1365" s="12"/>
      <c r="K1365" s="12"/>
      <c r="L1365" s="12"/>
      <c r="M1365" s="49"/>
      <c r="N1365" s="49"/>
      <c r="O1365" s="12"/>
      <c r="P1365" s="12"/>
      <c r="Q1365" s="12"/>
    </row>
    <row r="1366" spans="2:17" s="1" customFormat="1" x14ac:dyDescent="0.4">
      <c r="B1366" s="12"/>
      <c r="C1366" s="42"/>
      <c r="D1366" s="12"/>
      <c r="E1366" s="12"/>
      <c r="F1366" s="12"/>
      <c r="G1366" s="12"/>
      <c r="H1366" s="12"/>
      <c r="I1366" s="12"/>
      <c r="J1366" s="12"/>
      <c r="K1366" s="12"/>
      <c r="L1366" s="12"/>
      <c r="M1366" s="49"/>
      <c r="N1366" s="49"/>
      <c r="O1366" s="12"/>
      <c r="P1366" s="12"/>
      <c r="Q1366" s="12"/>
    </row>
    <row r="1367" spans="2:17" s="1" customFormat="1" x14ac:dyDescent="0.4">
      <c r="B1367" s="12"/>
      <c r="C1367" s="42"/>
      <c r="D1367" s="12"/>
      <c r="E1367" s="12"/>
      <c r="F1367" s="12"/>
      <c r="G1367" s="12"/>
      <c r="H1367" s="12"/>
      <c r="I1367" s="12"/>
      <c r="J1367" s="12"/>
      <c r="K1367" s="12"/>
      <c r="L1367" s="12"/>
      <c r="M1367" s="49"/>
      <c r="N1367" s="49"/>
      <c r="O1367" s="12"/>
      <c r="P1367" s="12"/>
      <c r="Q1367" s="12"/>
    </row>
    <row r="1368" spans="2:17" s="1" customFormat="1" x14ac:dyDescent="0.4">
      <c r="B1368" s="12"/>
      <c r="C1368" s="42"/>
      <c r="D1368" s="12"/>
      <c r="E1368" s="12"/>
      <c r="F1368" s="12"/>
      <c r="G1368" s="12"/>
      <c r="H1368" s="12"/>
      <c r="I1368" s="12"/>
      <c r="J1368" s="12"/>
      <c r="K1368" s="12"/>
      <c r="L1368" s="12"/>
      <c r="M1368" s="49"/>
      <c r="N1368" s="49"/>
      <c r="O1368" s="12"/>
      <c r="P1368" s="12"/>
      <c r="Q1368" s="12"/>
    </row>
    <row r="1369" spans="2:17" s="1" customFormat="1" x14ac:dyDescent="0.4">
      <c r="B1369" s="12"/>
      <c r="C1369" s="42"/>
      <c r="D1369" s="12"/>
      <c r="E1369" s="12"/>
      <c r="F1369" s="12"/>
      <c r="G1369" s="12"/>
      <c r="H1369" s="12"/>
      <c r="I1369" s="12"/>
      <c r="J1369" s="12"/>
      <c r="K1369" s="12"/>
      <c r="L1369" s="12"/>
      <c r="M1369" s="49"/>
      <c r="N1369" s="49"/>
      <c r="O1369" s="12"/>
      <c r="P1369" s="12"/>
      <c r="Q1369" s="12"/>
    </row>
    <row r="1370" spans="2:17" s="1" customFormat="1" x14ac:dyDescent="0.4">
      <c r="B1370" s="12"/>
      <c r="C1370" s="42"/>
      <c r="D1370" s="12"/>
      <c r="E1370" s="12"/>
      <c r="F1370" s="12"/>
      <c r="G1370" s="12"/>
      <c r="H1370" s="12"/>
      <c r="I1370" s="12"/>
      <c r="J1370" s="12"/>
      <c r="K1370" s="12"/>
      <c r="L1370" s="12"/>
      <c r="M1370" s="49"/>
      <c r="N1370" s="49"/>
      <c r="O1370" s="12"/>
      <c r="P1370" s="12"/>
      <c r="Q1370" s="12"/>
    </row>
    <row r="1371" spans="2:17" s="1" customFormat="1" x14ac:dyDescent="0.4">
      <c r="B1371" s="12"/>
      <c r="C1371" s="42"/>
      <c r="D1371" s="12"/>
      <c r="E1371" s="12"/>
      <c r="F1371" s="12"/>
      <c r="G1371" s="12"/>
      <c r="H1371" s="12"/>
      <c r="I1371" s="12"/>
      <c r="J1371" s="12"/>
      <c r="K1371" s="12"/>
      <c r="L1371" s="12"/>
      <c r="M1371" s="49"/>
      <c r="N1371" s="49"/>
      <c r="O1371" s="12"/>
      <c r="P1371" s="12"/>
      <c r="Q1371" s="12"/>
    </row>
    <row r="1372" spans="2:17" s="1" customFormat="1" x14ac:dyDescent="0.4">
      <c r="B1372" s="12"/>
      <c r="C1372" s="42"/>
      <c r="D1372" s="12"/>
      <c r="E1372" s="12"/>
      <c r="F1372" s="12"/>
      <c r="G1372" s="12"/>
      <c r="H1372" s="12"/>
      <c r="I1372" s="12"/>
      <c r="J1372" s="12"/>
      <c r="K1372" s="12"/>
      <c r="L1372" s="12"/>
      <c r="M1372" s="49"/>
      <c r="N1372" s="49"/>
      <c r="O1372" s="12"/>
      <c r="P1372" s="12"/>
      <c r="Q1372" s="12"/>
    </row>
    <row r="1373" spans="2:17" s="1" customFormat="1" x14ac:dyDescent="0.4">
      <c r="B1373" s="12"/>
      <c r="C1373" s="42"/>
      <c r="D1373" s="12"/>
      <c r="E1373" s="12"/>
      <c r="F1373" s="12"/>
      <c r="G1373" s="12"/>
      <c r="H1373" s="12"/>
      <c r="I1373" s="12"/>
      <c r="J1373" s="12"/>
      <c r="K1373" s="12"/>
      <c r="L1373" s="12"/>
      <c r="M1373" s="49"/>
      <c r="N1373" s="49"/>
      <c r="O1373" s="12"/>
      <c r="P1373" s="12"/>
      <c r="Q1373" s="12"/>
    </row>
    <row r="1374" spans="2:17" s="1" customFormat="1" x14ac:dyDescent="0.4">
      <c r="B1374" s="12"/>
      <c r="C1374" s="42"/>
      <c r="D1374" s="12"/>
      <c r="E1374" s="12"/>
      <c r="F1374" s="12"/>
      <c r="G1374" s="12"/>
      <c r="H1374" s="12"/>
      <c r="I1374" s="12"/>
      <c r="J1374" s="12"/>
      <c r="K1374" s="12"/>
      <c r="L1374" s="12"/>
      <c r="M1374" s="49"/>
      <c r="N1374" s="49"/>
      <c r="O1374" s="12"/>
      <c r="P1374" s="12"/>
      <c r="Q1374" s="12"/>
    </row>
    <row r="1375" spans="2:17" s="1" customFormat="1" x14ac:dyDescent="0.4">
      <c r="B1375" s="12"/>
      <c r="C1375" s="42"/>
      <c r="D1375" s="12"/>
      <c r="E1375" s="12"/>
      <c r="F1375" s="12"/>
      <c r="G1375" s="12"/>
      <c r="H1375" s="12"/>
      <c r="I1375" s="12"/>
      <c r="J1375" s="12"/>
      <c r="K1375" s="12"/>
      <c r="L1375" s="12"/>
      <c r="M1375" s="49"/>
      <c r="N1375" s="49"/>
      <c r="O1375" s="12"/>
      <c r="P1375" s="12"/>
      <c r="Q1375" s="12"/>
    </row>
    <row r="1376" spans="2:17" s="1" customFormat="1" x14ac:dyDescent="0.4">
      <c r="B1376" s="12"/>
      <c r="C1376" s="42"/>
      <c r="D1376" s="12"/>
      <c r="E1376" s="12"/>
      <c r="F1376" s="12"/>
      <c r="G1376" s="12"/>
      <c r="H1376" s="12"/>
      <c r="I1376" s="12"/>
      <c r="J1376" s="12"/>
      <c r="K1376" s="12"/>
      <c r="L1376" s="12"/>
      <c r="M1376" s="49"/>
      <c r="N1376" s="49"/>
      <c r="O1376" s="12"/>
      <c r="P1376" s="12"/>
      <c r="Q1376" s="12"/>
    </row>
    <row r="1377" spans="2:17" s="1" customFormat="1" x14ac:dyDescent="0.4">
      <c r="B1377" s="12"/>
      <c r="C1377" s="42"/>
      <c r="D1377" s="12"/>
      <c r="E1377" s="12"/>
      <c r="F1377" s="12"/>
      <c r="G1377" s="12"/>
      <c r="H1377" s="12"/>
      <c r="I1377" s="12"/>
      <c r="J1377" s="12"/>
      <c r="K1377" s="12"/>
      <c r="L1377" s="12"/>
      <c r="M1377" s="49"/>
      <c r="N1377" s="49"/>
      <c r="O1377" s="12"/>
      <c r="P1377" s="12"/>
      <c r="Q1377" s="12"/>
    </row>
    <row r="1378" spans="2:17" s="1" customFormat="1" x14ac:dyDescent="0.4">
      <c r="B1378" s="12"/>
      <c r="C1378" s="42"/>
      <c r="D1378" s="12"/>
      <c r="E1378" s="12"/>
      <c r="F1378" s="12"/>
      <c r="G1378" s="12"/>
      <c r="H1378" s="12"/>
      <c r="I1378" s="12"/>
      <c r="J1378" s="12"/>
      <c r="K1378" s="12"/>
      <c r="L1378" s="12"/>
      <c r="M1378" s="49"/>
      <c r="N1378" s="49"/>
      <c r="O1378" s="12"/>
      <c r="P1378" s="12"/>
      <c r="Q1378" s="12"/>
    </row>
    <row r="1379" spans="2:17" s="1" customFormat="1" x14ac:dyDescent="0.4">
      <c r="B1379" s="12"/>
      <c r="C1379" s="42"/>
      <c r="D1379" s="12"/>
      <c r="E1379" s="12"/>
      <c r="F1379" s="12"/>
      <c r="G1379" s="12"/>
      <c r="H1379" s="12"/>
      <c r="I1379" s="12"/>
      <c r="J1379" s="12"/>
      <c r="K1379" s="12"/>
      <c r="L1379" s="12"/>
      <c r="M1379" s="49"/>
      <c r="N1379" s="49"/>
      <c r="O1379" s="12"/>
      <c r="P1379" s="12"/>
      <c r="Q1379" s="12"/>
    </row>
    <row r="1380" spans="2:17" s="1" customFormat="1" x14ac:dyDescent="0.4">
      <c r="B1380" s="12"/>
      <c r="C1380" s="42"/>
      <c r="D1380" s="12"/>
      <c r="E1380" s="12"/>
      <c r="F1380" s="12"/>
      <c r="G1380" s="12"/>
      <c r="H1380" s="12"/>
      <c r="I1380" s="12"/>
      <c r="J1380" s="12"/>
      <c r="K1380" s="12"/>
      <c r="L1380" s="12"/>
      <c r="M1380" s="49"/>
      <c r="N1380" s="49"/>
      <c r="O1380" s="12"/>
      <c r="P1380" s="12"/>
      <c r="Q1380" s="12"/>
    </row>
    <row r="1381" spans="2:17" s="1" customFormat="1" x14ac:dyDescent="0.4">
      <c r="B1381" s="12"/>
      <c r="C1381" s="42"/>
      <c r="D1381" s="12"/>
      <c r="E1381" s="12"/>
      <c r="F1381" s="12"/>
      <c r="G1381" s="12"/>
      <c r="H1381" s="12"/>
      <c r="I1381" s="12"/>
      <c r="J1381" s="12"/>
      <c r="K1381" s="12"/>
      <c r="L1381" s="12"/>
      <c r="M1381" s="49"/>
      <c r="N1381" s="49"/>
      <c r="O1381" s="12"/>
      <c r="P1381" s="12"/>
      <c r="Q1381" s="12"/>
    </row>
    <row r="1382" spans="2:17" s="1" customFormat="1" x14ac:dyDescent="0.4">
      <c r="B1382" s="12"/>
      <c r="C1382" s="42"/>
      <c r="D1382" s="12"/>
      <c r="E1382" s="12"/>
      <c r="F1382" s="12"/>
      <c r="G1382" s="12"/>
      <c r="H1382" s="12"/>
      <c r="I1382" s="12"/>
      <c r="J1382" s="12"/>
      <c r="K1382" s="12"/>
      <c r="L1382" s="12"/>
      <c r="M1382" s="49"/>
      <c r="N1382" s="49"/>
      <c r="O1382" s="12"/>
      <c r="P1382" s="12"/>
      <c r="Q1382" s="12"/>
    </row>
    <row r="1383" spans="2:17" s="1" customFormat="1" x14ac:dyDescent="0.4">
      <c r="B1383" s="12"/>
      <c r="C1383" s="42"/>
      <c r="D1383" s="12"/>
      <c r="E1383" s="12"/>
      <c r="F1383" s="12"/>
      <c r="G1383" s="12"/>
      <c r="H1383" s="12"/>
      <c r="I1383" s="12"/>
      <c r="J1383" s="12"/>
      <c r="K1383" s="12"/>
      <c r="L1383" s="12"/>
      <c r="M1383" s="49"/>
      <c r="N1383" s="49"/>
      <c r="O1383" s="12"/>
      <c r="P1383" s="12"/>
      <c r="Q1383" s="12"/>
    </row>
    <row r="1384" spans="2:17" s="1" customFormat="1" x14ac:dyDescent="0.4">
      <c r="B1384" s="12"/>
      <c r="C1384" s="42"/>
      <c r="D1384" s="12"/>
      <c r="E1384" s="12"/>
      <c r="F1384" s="12"/>
      <c r="G1384" s="12"/>
      <c r="H1384" s="12"/>
      <c r="I1384" s="12"/>
      <c r="J1384" s="12"/>
      <c r="K1384" s="12"/>
      <c r="L1384" s="12"/>
      <c r="M1384" s="49"/>
      <c r="N1384" s="49"/>
      <c r="O1384" s="12"/>
      <c r="P1384" s="12"/>
      <c r="Q1384" s="12"/>
    </row>
    <row r="1385" spans="2:17" s="1" customFormat="1" x14ac:dyDescent="0.4">
      <c r="B1385" s="12"/>
      <c r="C1385" s="42"/>
      <c r="D1385" s="12"/>
      <c r="E1385" s="12"/>
      <c r="F1385" s="12"/>
      <c r="G1385" s="12"/>
      <c r="H1385" s="12"/>
      <c r="I1385" s="12"/>
      <c r="J1385" s="12"/>
      <c r="K1385" s="12"/>
      <c r="L1385" s="12"/>
      <c r="M1385" s="49"/>
      <c r="N1385" s="49"/>
      <c r="O1385" s="12"/>
      <c r="P1385" s="12"/>
      <c r="Q1385" s="12"/>
    </row>
    <row r="1386" spans="2:17" s="1" customFormat="1" x14ac:dyDescent="0.4">
      <c r="B1386" s="12"/>
      <c r="C1386" s="42"/>
      <c r="D1386" s="12"/>
      <c r="E1386" s="12"/>
      <c r="F1386" s="12"/>
      <c r="G1386" s="12"/>
      <c r="H1386" s="12"/>
      <c r="I1386" s="12"/>
      <c r="J1386" s="12"/>
      <c r="K1386" s="12"/>
      <c r="L1386" s="12"/>
      <c r="M1386" s="49"/>
      <c r="N1386" s="49"/>
      <c r="O1386" s="12"/>
      <c r="P1386" s="12"/>
      <c r="Q1386" s="12"/>
    </row>
    <row r="1387" spans="2:17" s="1" customFormat="1" x14ac:dyDescent="0.4">
      <c r="B1387" s="12"/>
      <c r="C1387" s="42"/>
      <c r="D1387" s="12"/>
      <c r="E1387" s="12"/>
      <c r="F1387" s="12"/>
      <c r="G1387" s="12"/>
      <c r="H1387" s="12"/>
      <c r="I1387" s="12"/>
      <c r="J1387" s="12"/>
      <c r="K1387" s="12"/>
      <c r="L1387" s="12"/>
      <c r="M1387" s="49"/>
      <c r="N1387" s="49"/>
      <c r="O1387" s="12"/>
      <c r="P1387" s="12"/>
      <c r="Q1387" s="12"/>
    </row>
    <row r="1388" spans="2:17" s="1" customFormat="1" x14ac:dyDescent="0.4">
      <c r="B1388" s="12"/>
      <c r="C1388" s="42"/>
      <c r="D1388" s="12"/>
      <c r="E1388" s="12"/>
      <c r="F1388" s="12"/>
      <c r="G1388" s="12"/>
      <c r="H1388" s="12"/>
      <c r="I1388" s="12"/>
      <c r="J1388" s="12"/>
      <c r="K1388" s="12"/>
      <c r="L1388" s="12"/>
      <c r="M1388" s="49"/>
      <c r="N1388" s="49"/>
      <c r="O1388" s="12"/>
      <c r="P1388" s="12"/>
      <c r="Q1388" s="12"/>
    </row>
    <row r="1389" spans="2:17" s="1" customFormat="1" x14ac:dyDescent="0.4">
      <c r="B1389" s="12"/>
      <c r="C1389" s="42"/>
      <c r="D1389" s="12"/>
      <c r="E1389" s="12"/>
      <c r="F1389" s="12"/>
      <c r="G1389" s="12"/>
      <c r="H1389" s="12"/>
      <c r="I1389" s="12"/>
      <c r="J1389" s="12"/>
      <c r="K1389" s="12"/>
      <c r="L1389" s="12"/>
      <c r="M1389" s="49"/>
      <c r="N1389" s="49"/>
      <c r="O1389" s="12"/>
      <c r="P1389" s="12"/>
      <c r="Q1389" s="12"/>
    </row>
    <row r="1390" spans="2:17" s="1" customFormat="1" x14ac:dyDescent="0.4">
      <c r="B1390" s="12"/>
      <c r="C1390" s="42"/>
      <c r="D1390" s="12"/>
      <c r="E1390" s="12"/>
      <c r="F1390" s="12"/>
      <c r="G1390" s="12"/>
      <c r="H1390" s="12"/>
      <c r="I1390" s="12"/>
      <c r="J1390" s="12"/>
      <c r="K1390" s="12"/>
      <c r="L1390" s="12"/>
      <c r="M1390" s="49"/>
      <c r="N1390" s="49"/>
      <c r="O1390" s="12"/>
      <c r="P1390" s="12"/>
      <c r="Q1390" s="12"/>
    </row>
    <row r="1391" spans="2:17" s="1" customFormat="1" x14ac:dyDescent="0.4">
      <c r="B1391" s="12"/>
      <c r="C1391" s="42"/>
      <c r="D1391" s="12"/>
      <c r="E1391" s="12"/>
      <c r="F1391" s="12"/>
      <c r="G1391" s="12"/>
      <c r="H1391" s="12"/>
      <c r="I1391" s="12"/>
      <c r="J1391" s="12"/>
      <c r="K1391" s="12"/>
      <c r="L1391" s="12"/>
      <c r="M1391" s="49"/>
      <c r="N1391" s="49"/>
      <c r="O1391" s="12"/>
      <c r="P1391" s="12"/>
      <c r="Q1391" s="12"/>
    </row>
    <row r="1392" spans="2:17" s="1" customFormat="1" x14ac:dyDescent="0.4">
      <c r="B1392" s="12"/>
      <c r="C1392" s="42"/>
      <c r="D1392" s="12"/>
      <c r="E1392" s="12"/>
      <c r="F1392" s="12"/>
      <c r="G1392" s="12"/>
      <c r="H1392" s="12"/>
      <c r="I1392" s="12"/>
      <c r="J1392" s="12"/>
      <c r="K1392" s="12"/>
      <c r="L1392" s="12"/>
      <c r="M1392" s="49"/>
      <c r="N1392" s="49"/>
      <c r="O1392" s="12"/>
      <c r="P1392" s="12"/>
      <c r="Q1392" s="12"/>
    </row>
    <row r="1393" spans="2:17" s="1" customFormat="1" x14ac:dyDescent="0.4">
      <c r="B1393" s="12"/>
      <c r="C1393" s="42"/>
      <c r="D1393" s="12"/>
      <c r="E1393" s="12"/>
      <c r="F1393" s="12"/>
      <c r="G1393" s="12"/>
      <c r="H1393" s="12"/>
      <c r="I1393" s="12"/>
      <c r="J1393" s="12"/>
      <c r="K1393" s="12"/>
      <c r="L1393" s="12"/>
      <c r="M1393" s="49"/>
      <c r="N1393" s="49"/>
      <c r="O1393" s="12"/>
      <c r="P1393" s="12"/>
      <c r="Q1393" s="12"/>
    </row>
    <row r="1394" spans="2:17" s="1" customFormat="1" x14ac:dyDescent="0.4">
      <c r="B1394" s="12"/>
      <c r="C1394" s="42"/>
      <c r="D1394" s="12"/>
      <c r="E1394" s="12"/>
      <c r="F1394" s="12"/>
      <c r="G1394" s="12"/>
      <c r="H1394" s="12"/>
      <c r="I1394" s="12"/>
      <c r="J1394" s="12"/>
      <c r="K1394" s="12"/>
      <c r="L1394" s="12"/>
      <c r="M1394" s="49"/>
      <c r="N1394" s="49"/>
      <c r="O1394" s="12"/>
      <c r="P1394" s="12"/>
      <c r="Q1394" s="12"/>
    </row>
    <row r="1395" spans="2:17" s="1" customFormat="1" x14ac:dyDescent="0.4">
      <c r="B1395" s="12"/>
      <c r="C1395" s="42"/>
      <c r="D1395" s="12"/>
      <c r="E1395" s="12"/>
      <c r="F1395" s="12"/>
      <c r="G1395" s="12"/>
      <c r="H1395" s="12"/>
      <c r="I1395" s="12"/>
      <c r="J1395" s="12"/>
      <c r="K1395" s="12"/>
      <c r="L1395" s="12"/>
      <c r="M1395" s="49"/>
      <c r="N1395" s="49"/>
      <c r="O1395" s="12"/>
      <c r="P1395" s="12"/>
      <c r="Q1395" s="12"/>
    </row>
    <row r="1396" spans="2:17" s="1" customFormat="1" x14ac:dyDescent="0.4">
      <c r="B1396" s="12"/>
      <c r="C1396" s="42"/>
      <c r="D1396" s="12"/>
      <c r="E1396" s="12"/>
      <c r="F1396" s="12"/>
      <c r="G1396" s="12"/>
      <c r="H1396" s="12"/>
      <c r="I1396" s="12"/>
      <c r="J1396" s="12"/>
      <c r="K1396" s="12"/>
      <c r="L1396" s="12"/>
      <c r="M1396" s="49"/>
      <c r="N1396" s="49"/>
      <c r="O1396" s="12"/>
      <c r="P1396" s="12"/>
      <c r="Q1396" s="12"/>
    </row>
    <row r="1397" spans="2:17" s="1" customFormat="1" x14ac:dyDescent="0.4">
      <c r="B1397" s="12"/>
      <c r="C1397" s="42"/>
      <c r="D1397" s="12"/>
      <c r="E1397" s="12"/>
      <c r="F1397" s="12"/>
      <c r="G1397" s="12"/>
      <c r="H1397" s="12"/>
      <c r="I1397" s="12"/>
      <c r="J1397" s="12"/>
      <c r="K1397" s="12"/>
      <c r="L1397" s="12"/>
      <c r="M1397" s="49"/>
      <c r="N1397" s="49"/>
      <c r="O1397" s="12"/>
      <c r="P1397" s="12"/>
      <c r="Q1397" s="12"/>
    </row>
    <row r="1398" spans="2:17" s="1" customFormat="1" x14ac:dyDescent="0.4">
      <c r="B1398" s="12"/>
      <c r="C1398" s="42"/>
      <c r="D1398" s="12"/>
      <c r="E1398" s="12"/>
      <c r="F1398" s="12"/>
      <c r="G1398" s="12"/>
      <c r="H1398" s="12"/>
      <c r="I1398" s="12"/>
      <c r="J1398" s="12"/>
      <c r="K1398" s="12"/>
      <c r="L1398" s="12"/>
      <c r="M1398" s="49"/>
      <c r="N1398" s="49"/>
      <c r="O1398" s="12"/>
      <c r="P1398" s="12"/>
      <c r="Q1398" s="12"/>
    </row>
    <row r="1399" spans="2:17" s="1" customFormat="1" x14ac:dyDescent="0.4">
      <c r="B1399" s="12"/>
      <c r="C1399" s="42"/>
      <c r="D1399" s="12"/>
      <c r="E1399" s="12"/>
      <c r="F1399" s="12"/>
      <c r="G1399" s="12"/>
      <c r="H1399" s="12"/>
      <c r="I1399" s="12"/>
      <c r="J1399" s="12"/>
      <c r="K1399" s="12"/>
      <c r="L1399" s="12"/>
      <c r="M1399" s="49"/>
      <c r="N1399" s="49"/>
      <c r="O1399" s="12"/>
      <c r="P1399" s="12"/>
      <c r="Q1399" s="12"/>
    </row>
    <row r="1400" spans="2:17" s="1" customFormat="1" x14ac:dyDescent="0.4">
      <c r="B1400" s="12"/>
      <c r="C1400" s="42"/>
      <c r="D1400" s="12"/>
      <c r="E1400" s="12"/>
      <c r="F1400" s="12"/>
      <c r="G1400" s="12"/>
      <c r="H1400" s="12"/>
      <c r="I1400" s="12"/>
      <c r="J1400" s="12"/>
      <c r="K1400" s="12"/>
      <c r="L1400" s="12"/>
      <c r="M1400" s="49"/>
      <c r="N1400" s="49"/>
      <c r="O1400" s="12"/>
      <c r="P1400" s="12"/>
      <c r="Q1400" s="12"/>
    </row>
    <row r="1401" spans="2:17" s="1" customFormat="1" x14ac:dyDescent="0.4">
      <c r="B1401" s="12"/>
      <c r="C1401" s="42"/>
      <c r="D1401" s="12"/>
      <c r="E1401" s="12"/>
      <c r="F1401" s="12"/>
      <c r="G1401" s="12"/>
      <c r="H1401" s="12"/>
      <c r="I1401" s="12"/>
      <c r="J1401" s="12"/>
      <c r="K1401" s="12"/>
      <c r="L1401" s="12"/>
      <c r="M1401" s="49"/>
      <c r="N1401" s="49"/>
      <c r="O1401" s="12"/>
      <c r="P1401" s="12"/>
      <c r="Q1401" s="12"/>
    </row>
    <row r="1402" spans="2:17" s="1" customFormat="1" x14ac:dyDescent="0.4">
      <c r="B1402" s="12"/>
      <c r="C1402" s="42"/>
      <c r="D1402" s="12"/>
      <c r="E1402" s="12"/>
      <c r="F1402" s="12"/>
      <c r="G1402" s="12"/>
      <c r="H1402" s="12"/>
      <c r="I1402" s="12"/>
      <c r="J1402" s="12"/>
      <c r="K1402" s="12"/>
      <c r="L1402" s="12"/>
      <c r="M1402" s="49"/>
      <c r="N1402" s="49"/>
      <c r="O1402" s="12"/>
      <c r="P1402" s="12"/>
      <c r="Q1402" s="12"/>
    </row>
    <row r="1403" spans="2:17" s="1" customFormat="1" x14ac:dyDescent="0.4">
      <c r="B1403" s="12"/>
      <c r="C1403" s="42"/>
      <c r="D1403" s="12"/>
      <c r="E1403" s="12"/>
      <c r="F1403" s="12"/>
      <c r="G1403" s="12"/>
      <c r="H1403" s="12"/>
      <c r="I1403" s="12"/>
      <c r="J1403" s="12"/>
      <c r="K1403" s="12"/>
      <c r="L1403" s="12"/>
      <c r="M1403" s="49"/>
      <c r="N1403" s="49"/>
      <c r="O1403" s="12"/>
      <c r="P1403" s="12"/>
      <c r="Q1403" s="12"/>
    </row>
    <row r="1404" spans="2:17" s="1" customFormat="1" x14ac:dyDescent="0.4">
      <c r="B1404" s="12"/>
      <c r="C1404" s="42"/>
      <c r="D1404" s="12"/>
      <c r="E1404" s="12"/>
      <c r="F1404" s="12"/>
      <c r="G1404" s="12"/>
      <c r="H1404" s="12"/>
      <c r="I1404" s="12"/>
      <c r="J1404" s="12"/>
      <c r="K1404" s="12"/>
      <c r="L1404" s="12"/>
      <c r="M1404" s="49"/>
      <c r="N1404" s="49"/>
      <c r="O1404" s="12"/>
      <c r="P1404" s="12"/>
      <c r="Q1404" s="12"/>
    </row>
    <row r="1405" spans="2:17" s="1" customFormat="1" x14ac:dyDescent="0.4">
      <c r="B1405" s="12"/>
      <c r="C1405" s="42"/>
      <c r="D1405" s="12"/>
      <c r="E1405" s="12"/>
      <c r="F1405" s="12"/>
      <c r="G1405" s="12"/>
      <c r="H1405" s="12"/>
      <c r="I1405" s="12"/>
      <c r="J1405" s="12"/>
      <c r="K1405" s="12"/>
      <c r="L1405" s="12"/>
      <c r="M1405" s="49"/>
      <c r="N1405" s="49"/>
      <c r="O1405" s="12"/>
      <c r="P1405" s="12"/>
      <c r="Q1405" s="12"/>
    </row>
    <row r="1406" spans="2:17" s="1" customFormat="1" x14ac:dyDescent="0.4">
      <c r="B1406" s="12"/>
      <c r="C1406" s="42"/>
      <c r="D1406" s="12"/>
      <c r="E1406" s="12"/>
      <c r="F1406" s="12"/>
      <c r="G1406" s="12"/>
      <c r="H1406" s="12"/>
      <c r="I1406" s="12"/>
      <c r="J1406" s="12"/>
      <c r="K1406" s="12"/>
      <c r="L1406" s="12"/>
      <c r="M1406" s="49"/>
      <c r="N1406" s="49"/>
      <c r="O1406" s="12"/>
      <c r="P1406" s="12"/>
      <c r="Q1406" s="12"/>
    </row>
    <row r="1407" spans="2:17" s="1" customFormat="1" x14ac:dyDescent="0.4">
      <c r="B1407" s="12"/>
      <c r="C1407" s="42"/>
      <c r="D1407" s="12"/>
      <c r="E1407" s="12"/>
      <c r="F1407" s="12"/>
      <c r="G1407" s="12"/>
      <c r="H1407" s="12"/>
      <c r="I1407" s="12"/>
      <c r="J1407" s="12"/>
      <c r="K1407" s="12"/>
      <c r="L1407" s="12"/>
      <c r="M1407" s="49"/>
      <c r="N1407" s="49"/>
      <c r="O1407" s="12"/>
      <c r="P1407" s="12"/>
      <c r="Q1407" s="12"/>
    </row>
    <row r="1408" spans="2:17" s="1" customFormat="1" x14ac:dyDescent="0.4">
      <c r="B1408" s="12"/>
      <c r="C1408" s="42"/>
      <c r="D1408" s="12"/>
      <c r="E1408" s="12"/>
      <c r="F1408" s="12"/>
      <c r="G1408" s="12"/>
      <c r="H1408" s="12"/>
      <c r="I1408" s="12"/>
      <c r="J1408" s="12"/>
      <c r="K1408" s="12"/>
      <c r="L1408" s="12"/>
      <c r="M1408" s="49"/>
      <c r="N1408" s="49"/>
      <c r="O1408" s="12"/>
      <c r="P1408" s="12"/>
      <c r="Q1408" s="12"/>
    </row>
    <row r="1409" spans="2:17" s="1" customFormat="1" x14ac:dyDescent="0.4">
      <c r="B1409" s="12"/>
      <c r="C1409" s="42"/>
      <c r="D1409" s="12"/>
      <c r="E1409" s="12"/>
      <c r="F1409" s="12"/>
      <c r="G1409" s="12"/>
      <c r="H1409" s="12"/>
      <c r="I1409" s="12"/>
      <c r="J1409" s="12"/>
      <c r="K1409" s="12"/>
      <c r="L1409" s="12"/>
      <c r="M1409" s="49"/>
      <c r="N1409" s="49"/>
      <c r="O1409" s="12"/>
      <c r="P1409" s="12"/>
      <c r="Q1409" s="12"/>
    </row>
    <row r="1410" spans="2:17" s="1" customFormat="1" x14ac:dyDescent="0.4">
      <c r="B1410" s="12"/>
      <c r="C1410" s="42"/>
      <c r="D1410" s="12"/>
      <c r="E1410" s="12"/>
      <c r="F1410" s="12"/>
      <c r="G1410" s="12"/>
      <c r="H1410" s="12"/>
      <c r="I1410" s="12"/>
      <c r="J1410" s="12"/>
      <c r="K1410" s="12"/>
      <c r="L1410" s="12"/>
      <c r="M1410" s="49"/>
      <c r="N1410" s="49"/>
      <c r="O1410" s="12"/>
      <c r="P1410" s="12"/>
      <c r="Q1410" s="12"/>
    </row>
    <row r="1411" spans="2:17" s="1" customFormat="1" x14ac:dyDescent="0.4">
      <c r="B1411" s="12"/>
      <c r="C1411" s="42"/>
      <c r="D1411" s="12"/>
      <c r="E1411" s="12"/>
      <c r="F1411" s="12"/>
      <c r="G1411" s="12"/>
      <c r="H1411" s="12"/>
      <c r="I1411" s="12"/>
      <c r="J1411" s="12"/>
      <c r="K1411" s="12"/>
      <c r="L1411" s="12"/>
      <c r="M1411" s="49"/>
      <c r="N1411" s="49"/>
      <c r="O1411" s="12"/>
      <c r="P1411" s="12"/>
      <c r="Q1411" s="12"/>
    </row>
    <row r="1412" spans="2:17" s="1" customFormat="1" x14ac:dyDescent="0.4">
      <c r="B1412" s="12"/>
      <c r="C1412" s="42"/>
      <c r="D1412" s="12"/>
      <c r="E1412" s="12"/>
      <c r="F1412" s="12"/>
      <c r="G1412" s="12"/>
      <c r="H1412" s="12"/>
      <c r="I1412" s="12"/>
      <c r="J1412" s="12"/>
      <c r="K1412" s="12"/>
      <c r="L1412" s="12"/>
      <c r="M1412" s="49"/>
      <c r="N1412" s="49"/>
      <c r="O1412" s="12"/>
      <c r="P1412" s="12"/>
      <c r="Q1412" s="12"/>
    </row>
    <row r="1413" spans="2:17" s="1" customFormat="1" x14ac:dyDescent="0.4">
      <c r="B1413" s="12"/>
      <c r="C1413" s="42"/>
      <c r="D1413" s="12"/>
      <c r="E1413" s="12"/>
      <c r="F1413" s="12"/>
      <c r="G1413" s="12"/>
      <c r="H1413" s="12"/>
      <c r="I1413" s="12"/>
      <c r="J1413" s="12"/>
      <c r="K1413" s="12"/>
      <c r="L1413" s="12"/>
      <c r="M1413" s="49"/>
      <c r="N1413" s="49"/>
      <c r="O1413" s="12"/>
      <c r="P1413" s="12"/>
      <c r="Q1413" s="12"/>
    </row>
    <row r="1414" spans="2:17" s="1" customFormat="1" x14ac:dyDescent="0.4">
      <c r="B1414" s="12"/>
      <c r="C1414" s="42"/>
      <c r="D1414" s="12"/>
      <c r="E1414" s="12"/>
      <c r="F1414" s="12"/>
      <c r="G1414" s="12"/>
      <c r="H1414" s="12"/>
      <c r="I1414" s="12"/>
      <c r="J1414" s="12"/>
      <c r="K1414" s="12"/>
      <c r="L1414" s="12"/>
      <c r="M1414" s="49"/>
      <c r="N1414" s="49"/>
      <c r="O1414" s="12"/>
      <c r="P1414" s="12"/>
      <c r="Q1414" s="12"/>
    </row>
    <row r="1415" spans="2:17" s="1" customFormat="1" x14ac:dyDescent="0.4">
      <c r="B1415" s="12"/>
      <c r="C1415" s="42"/>
      <c r="D1415" s="12"/>
      <c r="E1415" s="12"/>
      <c r="F1415" s="12"/>
      <c r="G1415" s="12"/>
      <c r="H1415" s="12"/>
      <c r="I1415" s="12"/>
      <c r="J1415" s="12"/>
      <c r="K1415" s="12"/>
      <c r="L1415" s="12"/>
      <c r="M1415" s="49"/>
      <c r="N1415" s="49"/>
      <c r="O1415" s="12"/>
      <c r="P1415" s="12"/>
      <c r="Q1415" s="12"/>
    </row>
    <row r="1416" spans="2:17" s="1" customFormat="1" x14ac:dyDescent="0.4">
      <c r="B1416" s="12"/>
      <c r="C1416" s="42"/>
      <c r="D1416" s="12"/>
      <c r="E1416" s="12"/>
      <c r="F1416" s="12"/>
      <c r="G1416" s="12"/>
      <c r="H1416" s="12"/>
      <c r="I1416" s="12"/>
      <c r="J1416" s="12"/>
      <c r="K1416" s="12"/>
      <c r="L1416" s="12"/>
      <c r="M1416" s="49"/>
      <c r="N1416" s="49"/>
      <c r="O1416" s="12"/>
      <c r="P1416" s="12"/>
      <c r="Q1416" s="12"/>
    </row>
    <row r="1417" spans="2:17" s="1" customFormat="1" x14ac:dyDescent="0.4">
      <c r="B1417" s="12"/>
      <c r="C1417" s="42"/>
      <c r="D1417" s="12"/>
      <c r="E1417" s="12"/>
      <c r="F1417" s="12"/>
      <c r="G1417" s="12"/>
      <c r="H1417" s="12"/>
      <c r="I1417" s="12"/>
      <c r="J1417" s="12"/>
      <c r="K1417" s="12"/>
      <c r="L1417" s="12"/>
      <c r="M1417" s="49"/>
      <c r="N1417" s="49"/>
      <c r="O1417" s="12"/>
      <c r="P1417" s="12"/>
      <c r="Q1417" s="12"/>
    </row>
    <row r="1418" spans="2:17" s="1" customFormat="1" x14ac:dyDescent="0.4">
      <c r="B1418" s="12"/>
      <c r="C1418" s="42"/>
      <c r="D1418" s="12"/>
      <c r="E1418" s="12"/>
      <c r="F1418" s="12"/>
      <c r="G1418" s="12"/>
      <c r="H1418" s="12"/>
      <c r="I1418" s="12"/>
      <c r="J1418" s="12"/>
      <c r="K1418" s="12"/>
      <c r="L1418" s="12"/>
      <c r="M1418" s="49"/>
      <c r="N1418" s="49"/>
      <c r="O1418" s="12"/>
      <c r="P1418" s="12"/>
      <c r="Q1418" s="12"/>
    </row>
    <row r="1419" spans="2:17" s="1" customFormat="1" x14ac:dyDescent="0.4">
      <c r="B1419" s="12"/>
      <c r="C1419" s="42"/>
      <c r="D1419" s="12"/>
      <c r="E1419" s="12"/>
      <c r="F1419" s="12"/>
      <c r="G1419" s="12"/>
      <c r="H1419" s="12"/>
      <c r="I1419" s="12"/>
      <c r="J1419" s="12"/>
      <c r="K1419" s="12"/>
      <c r="L1419" s="12"/>
      <c r="M1419" s="49"/>
      <c r="N1419" s="49"/>
      <c r="O1419" s="12"/>
      <c r="P1419" s="12"/>
      <c r="Q1419" s="12"/>
    </row>
    <row r="1420" spans="2:17" s="1" customFormat="1" x14ac:dyDescent="0.4">
      <c r="B1420" s="12"/>
      <c r="C1420" s="42"/>
      <c r="D1420" s="12"/>
      <c r="E1420" s="12"/>
      <c r="F1420" s="12"/>
      <c r="G1420" s="12"/>
      <c r="H1420" s="12"/>
      <c r="I1420" s="12"/>
      <c r="J1420" s="12"/>
      <c r="K1420" s="12"/>
      <c r="L1420" s="12"/>
      <c r="M1420" s="49"/>
      <c r="N1420" s="49"/>
      <c r="O1420" s="12"/>
      <c r="P1420" s="12"/>
      <c r="Q1420" s="12"/>
    </row>
    <row r="1421" spans="2:17" s="1" customFormat="1" x14ac:dyDescent="0.4">
      <c r="B1421" s="12"/>
      <c r="C1421" s="42"/>
      <c r="D1421" s="12"/>
      <c r="E1421" s="12"/>
      <c r="F1421" s="12"/>
      <c r="G1421" s="12"/>
      <c r="H1421" s="12"/>
      <c r="I1421" s="12"/>
      <c r="J1421" s="12"/>
      <c r="K1421" s="12"/>
      <c r="L1421" s="12"/>
      <c r="M1421" s="49"/>
      <c r="N1421" s="49"/>
      <c r="O1421" s="12"/>
      <c r="P1421" s="12"/>
      <c r="Q1421" s="12"/>
    </row>
    <row r="1422" spans="2:17" s="1" customFormat="1" x14ac:dyDescent="0.4">
      <c r="B1422" s="12"/>
      <c r="C1422" s="42"/>
      <c r="D1422" s="12"/>
      <c r="E1422" s="12"/>
      <c r="F1422" s="12"/>
      <c r="G1422" s="12"/>
      <c r="H1422" s="12"/>
      <c r="I1422" s="12"/>
      <c r="J1422" s="12"/>
      <c r="K1422" s="12"/>
      <c r="L1422" s="12"/>
      <c r="M1422" s="49"/>
      <c r="N1422" s="49"/>
      <c r="O1422" s="12"/>
      <c r="P1422" s="12"/>
      <c r="Q1422" s="12"/>
    </row>
    <row r="1423" spans="2:17" s="1" customFormat="1" x14ac:dyDescent="0.4">
      <c r="B1423" s="12"/>
      <c r="C1423" s="42"/>
      <c r="D1423" s="12"/>
      <c r="E1423" s="12"/>
      <c r="F1423" s="12"/>
      <c r="G1423" s="12"/>
      <c r="H1423" s="12"/>
      <c r="I1423" s="12"/>
      <c r="J1423" s="12"/>
      <c r="K1423" s="12"/>
      <c r="L1423" s="12"/>
      <c r="M1423" s="49"/>
      <c r="N1423" s="49"/>
      <c r="O1423" s="12"/>
      <c r="P1423" s="12"/>
      <c r="Q1423" s="12"/>
    </row>
    <row r="1424" spans="2:17" s="1" customFormat="1" x14ac:dyDescent="0.4">
      <c r="B1424" s="12"/>
      <c r="C1424" s="42"/>
      <c r="D1424" s="12"/>
      <c r="E1424" s="12"/>
      <c r="F1424" s="12"/>
      <c r="G1424" s="12"/>
      <c r="H1424" s="12"/>
      <c r="I1424" s="12"/>
      <c r="J1424" s="12"/>
      <c r="K1424" s="12"/>
      <c r="L1424" s="12"/>
      <c r="M1424" s="49"/>
      <c r="N1424" s="49"/>
      <c r="O1424" s="12"/>
      <c r="P1424" s="12"/>
      <c r="Q1424" s="12"/>
    </row>
    <row r="1425" spans="2:17" s="1" customFormat="1" x14ac:dyDescent="0.4">
      <c r="B1425" s="12"/>
      <c r="C1425" s="42"/>
      <c r="D1425" s="12"/>
      <c r="E1425" s="12"/>
      <c r="F1425" s="12"/>
      <c r="G1425" s="12"/>
      <c r="H1425" s="12"/>
      <c r="I1425" s="12"/>
      <c r="J1425" s="12"/>
      <c r="K1425" s="12"/>
      <c r="L1425" s="12"/>
      <c r="M1425" s="49"/>
      <c r="N1425" s="49"/>
      <c r="O1425" s="12"/>
      <c r="P1425" s="12"/>
      <c r="Q1425" s="12"/>
    </row>
    <row r="1426" spans="2:17" s="1" customFormat="1" x14ac:dyDescent="0.4">
      <c r="B1426" s="12"/>
      <c r="C1426" s="42"/>
      <c r="D1426" s="12"/>
      <c r="E1426" s="12"/>
      <c r="F1426" s="12"/>
      <c r="G1426" s="12"/>
      <c r="H1426" s="12"/>
      <c r="I1426" s="12"/>
      <c r="J1426" s="12"/>
      <c r="K1426" s="12"/>
      <c r="L1426" s="12"/>
      <c r="M1426" s="49"/>
      <c r="N1426" s="49"/>
      <c r="O1426" s="12"/>
      <c r="P1426" s="12"/>
      <c r="Q1426" s="12"/>
    </row>
    <row r="1427" spans="2:17" s="1" customFormat="1" x14ac:dyDescent="0.4">
      <c r="B1427" s="12"/>
      <c r="C1427" s="42"/>
      <c r="D1427" s="12"/>
      <c r="E1427" s="12"/>
      <c r="F1427" s="12"/>
      <c r="G1427" s="12"/>
      <c r="H1427" s="12"/>
      <c r="I1427" s="12"/>
      <c r="J1427" s="12"/>
      <c r="K1427" s="12"/>
      <c r="L1427" s="12"/>
      <c r="M1427" s="49"/>
      <c r="N1427" s="49"/>
      <c r="O1427" s="12"/>
      <c r="P1427" s="12"/>
      <c r="Q1427" s="12"/>
    </row>
    <row r="1428" spans="2:17" s="1" customFormat="1" x14ac:dyDescent="0.4">
      <c r="B1428" s="12"/>
      <c r="C1428" s="42"/>
      <c r="D1428" s="12"/>
      <c r="E1428" s="12"/>
      <c r="F1428" s="12"/>
      <c r="G1428" s="12"/>
      <c r="H1428" s="12"/>
      <c r="I1428" s="12"/>
      <c r="J1428" s="12"/>
      <c r="K1428" s="12"/>
      <c r="L1428" s="12"/>
      <c r="M1428" s="49"/>
      <c r="N1428" s="49"/>
      <c r="O1428" s="12"/>
      <c r="P1428" s="12"/>
      <c r="Q1428" s="12"/>
    </row>
    <row r="1429" spans="2:17" s="1" customFormat="1" x14ac:dyDescent="0.4">
      <c r="B1429" s="12"/>
      <c r="C1429" s="42"/>
      <c r="D1429" s="12"/>
      <c r="E1429" s="12"/>
      <c r="F1429" s="12"/>
      <c r="G1429" s="12"/>
      <c r="H1429" s="12"/>
      <c r="I1429" s="12"/>
      <c r="J1429" s="12"/>
      <c r="K1429" s="12"/>
      <c r="L1429" s="12"/>
      <c r="M1429" s="49"/>
      <c r="N1429" s="49"/>
      <c r="O1429" s="12"/>
      <c r="P1429" s="12"/>
      <c r="Q1429" s="12"/>
    </row>
    <row r="1430" spans="2:17" s="1" customFormat="1" x14ac:dyDescent="0.4">
      <c r="B1430" s="12"/>
      <c r="C1430" s="42"/>
      <c r="D1430" s="12"/>
      <c r="E1430" s="12"/>
      <c r="F1430" s="12"/>
      <c r="G1430" s="12"/>
      <c r="H1430" s="12"/>
      <c r="I1430" s="12"/>
      <c r="J1430" s="12"/>
      <c r="K1430" s="12"/>
      <c r="L1430" s="12"/>
      <c r="M1430" s="49"/>
      <c r="N1430" s="49"/>
      <c r="O1430" s="12"/>
      <c r="P1430" s="12"/>
      <c r="Q1430" s="12"/>
    </row>
    <row r="1431" spans="2:17" s="1" customFormat="1" x14ac:dyDescent="0.4">
      <c r="B1431" s="12"/>
      <c r="C1431" s="42"/>
      <c r="D1431" s="12"/>
      <c r="E1431" s="12"/>
      <c r="F1431" s="12"/>
      <c r="G1431" s="12"/>
      <c r="H1431" s="12"/>
      <c r="I1431" s="12"/>
      <c r="J1431" s="12"/>
      <c r="K1431" s="12"/>
      <c r="L1431" s="12"/>
      <c r="M1431" s="49"/>
      <c r="N1431" s="49"/>
      <c r="O1431" s="12"/>
      <c r="P1431" s="12"/>
      <c r="Q1431" s="12"/>
    </row>
    <row r="1432" spans="2:17" s="1" customFormat="1" x14ac:dyDescent="0.4">
      <c r="B1432" s="12"/>
      <c r="C1432" s="42"/>
      <c r="D1432" s="12"/>
      <c r="E1432" s="12"/>
      <c r="F1432" s="12"/>
      <c r="G1432" s="12"/>
      <c r="H1432" s="12"/>
      <c r="I1432" s="12"/>
      <c r="J1432" s="12"/>
      <c r="K1432" s="12"/>
      <c r="L1432" s="12"/>
      <c r="M1432" s="49"/>
      <c r="N1432" s="49"/>
      <c r="O1432" s="12"/>
      <c r="P1432" s="12"/>
      <c r="Q1432" s="12"/>
    </row>
    <row r="1433" spans="2:17" s="1" customFormat="1" x14ac:dyDescent="0.4">
      <c r="B1433" s="12"/>
      <c r="C1433" s="42"/>
      <c r="D1433" s="12"/>
      <c r="E1433" s="12"/>
      <c r="F1433" s="12"/>
      <c r="G1433" s="12"/>
      <c r="H1433" s="12"/>
      <c r="I1433" s="12"/>
      <c r="J1433" s="12"/>
      <c r="K1433" s="12"/>
      <c r="L1433" s="12"/>
      <c r="M1433" s="49"/>
      <c r="N1433" s="49"/>
      <c r="O1433" s="12"/>
      <c r="P1433" s="12"/>
      <c r="Q1433" s="12"/>
    </row>
    <row r="1434" spans="2:17" s="1" customFormat="1" x14ac:dyDescent="0.4">
      <c r="B1434" s="12"/>
      <c r="C1434" s="42"/>
      <c r="D1434" s="12"/>
      <c r="E1434" s="12"/>
      <c r="F1434" s="12"/>
      <c r="G1434" s="12"/>
      <c r="H1434" s="12"/>
      <c r="I1434" s="12"/>
      <c r="J1434" s="12"/>
      <c r="K1434" s="12"/>
      <c r="L1434" s="12"/>
      <c r="M1434" s="49"/>
      <c r="N1434" s="49"/>
      <c r="O1434" s="12"/>
      <c r="P1434" s="12"/>
      <c r="Q1434" s="12"/>
    </row>
    <row r="1435" spans="2:17" s="1" customFormat="1" x14ac:dyDescent="0.4">
      <c r="B1435" s="12"/>
      <c r="C1435" s="42"/>
      <c r="D1435" s="12"/>
      <c r="E1435" s="12"/>
      <c r="F1435" s="12"/>
      <c r="G1435" s="12"/>
      <c r="H1435" s="12"/>
      <c r="I1435" s="12"/>
      <c r="J1435" s="12"/>
      <c r="K1435" s="12"/>
      <c r="L1435" s="12"/>
      <c r="M1435" s="49"/>
      <c r="N1435" s="49"/>
      <c r="O1435" s="12"/>
      <c r="P1435" s="12"/>
      <c r="Q1435" s="12"/>
    </row>
    <row r="1436" spans="2:17" s="1" customFormat="1" x14ac:dyDescent="0.4">
      <c r="B1436" s="12"/>
      <c r="C1436" s="42"/>
      <c r="D1436" s="12"/>
      <c r="E1436" s="12"/>
      <c r="F1436" s="12"/>
      <c r="G1436" s="12"/>
      <c r="H1436" s="12"/>
      <c r="I1436" s="12"/>
      <c r="J1436" s="12"/>
      <c r="K1436" s="12"/>
      <c r="L1436" s="12"/>
      <c r="M1436" s="49"/>
      <c r="N1436" s="49"/>
      <c r="O1436" s="12"/>
      <c r="P1436" s="12"/>
      <c r="Q1436" s="12"/>
    </row>
    <row r="1437" spans="2:17" s="1" customFormat="1" x14ac:dyDescent="0.4">
      <c r="B1437" s="12"/>
      <c r="C1437" s="42"/>
      <c r="D1437" s="12"/>
      <c r="E1437" s="12"/>
      <c r="F1437" s="12"/>
      <c r="G1437" s="12"/>
      <c r="H1437" s="12"/>
      <c r="I1437" s="12"/>
      <c r="J1437" s="12"/>
      <c r="K1437" s="12"/>
      <c r="L1437" s="12"/>
      <c r="M1437" s="49"/>
      <c r="N1437" s="49"/>
      <c r="O1437" s="12"/>
      <c r="P1437" s="12"/>
      <c r="Q1437" s="12"/>
    </row>
    <row r="1438" spans="2:17" s="1" customFormat="1" x14ac:dyDescent="0.4">
      <c r="B1438" s="12"/>
      <c r="C1438" s="42"/>
      <c r="D1438" s="12"/>
      <c r="E1438" s="12"/>
      <c r="F1438" s="12"/>
      <c r="G1438" s="12"/>
      <c r="H1438" s="12"/>
      <c r="I1438" s="12"/>
      <c r="J1438" s="12"/>
      <c r="K1438" s="12"/>
      <c r="L1438" s="12"/>
      <c r="M1438" s="49"/>
      <c r="N1438" s="49"/>
      <c r="O1438" s="12"/>
      <c r="P1438" s="12"/>
      <c r="Q1438" s="12"/>
    </row>
    <row r="1439" spans="2:17" s="1" customFormat="1" x14ac:dyDescent="0.4">
      <c r="B1439" s="12"/>
      <c r="C1439" s="42"/>
      <c r="D1439" s="12"/>
      <c r="E1439" s="12"/>
      <c r="F1439" s="12"/>
      <c r="G1439" s="12"/>
      <c r="H1439" s="12"/>
      <c r="I1439" s="12"/>
      <c r="J1439" s="12"/>
      <c r="K1439" s="12"/>
      <c r="L1439" s="12"/>
      <c r="M1439" s="49"/>
      <c r="N1439" s="49"/>
      <c r="O1439" s="12"/>
      <c r="P1439" s="12"/>
      <c r="Q1439" s="12"/>
    </row>
    <row r="1440" spans="2:17" s="1" customFormat="1" x14ac:dyDescent="0.4">
      <c r="B1440" s="12"/>
      <c r="C1440" s="42"/>
      <c r="D1440" s="12"/>
      <c r="E1440" s="12"/>
      <c r="F1440" s="12"/>
      <c r="G1440" s="12"/>
      <c r="H1440" s="12"/>
      <c r="I1440" s="12"/>
      <c r="J1440" s="12"/>
      <c r="K1440" s="12"/>
      <c r="L1440" s="12"/>
      <c r="M1440" s="49"/>
      <c r="N1440" s="49"/>
      <c r="O1440" s="12"/>
      <c r="P1440" s="12"/>
      <c r="Q1440" s="12"/>
    </row>
    <row r="1441" spans="2:17" s="1" customFormat="1" x14ac:dyDescent="0.4">
      <c r="B1441" s="12"/>
      <c r="C1441" s="42"/>
      <c r="D1441" s="12"/>
      <c r="E1441" s="12"/>
      <c r="F1441" s="12"/>
      <c r="G1441" s="12"/>
      <c r="H1441" s="12"/>
      <c r="I1441" s="12"/>
      <c r="J1441" s="12"/>
      <c r="K1441" s="12"/>
      <c r="L1441" s="12"/>
      <c r="M1441" s="49"/>
      <c r="N1441" s="49"/>
      <c r="O1441" s="12"/>
      <c r="P1441" s="12"/>
      <c r="Q1441" s="12"/>
    </row>
    <row r="1442" spans="2:17" s="1" customFormat="1" x14ac:dyDescent="0.4">
      <c r="B1442" s="12"/>
      <c r="C1442" s="42"/>
      <c r="D1442" s="12"/>
      <c r="E1442" s="12"/>
      <c r="F1442" s="12"/>
      <c r="G1442" s="12"/>
      <c r="H1442" s="12"/>
      <c r="I1442" s="12"/>
      <c r="J1442" s="12"/>
      <c r="K1442" s="12"/>
      <c r="L1442" s="12"/>
      <c r="M1442" s="49"/>
      <c r="N1442" s="49"/>
      <c r="O1442" s="12"/>
      <c r="P1442" s="12"/>
      <c r="Q1442" s="12"/>
    </row>
    <row r="1443" spans="2:17" s="1" customFormat="1" x14ac:dyDescent="0.4">
      <c r="B1443" s="12"/>
      <c r="C1443" s="42"/>
      <c r="D1443" s="12"/>
      <c r="E1443" s="12"/>
      <c r="F1443" s="12"/>
      <c r="G1443" s="12"/>
      <c r="H1443" s="12"/>
      <c r="I1443" s="12"/>
      <c r="J1443" s="12"/>
      <c r="K1443" s="12"/>
      <c r="L1443" s="12"/>
      <c r="M1443" s="49"/>
      <c r="N1443" s="49"/>
      <c r="O1443" s="12"/>
      <c r="P1443" s="12"/>
      <c r="Q1443" s="12"/>
    </row>
    <row r="1444" spans="2:17" s="1" customFormat="1" x14ac:dyDescent="0.4">
      <c r="B1444" s="12"/>
      <c r="C1444" s="42"/>
      <c r="D1444" s="12"/>
      <c r="E1444" s="12"/>
      <c r="F1444" s="12"/>
      <c r="G1444" s="12"/>
      <c r="H1444" s="12"/>
      <c r="I1444" s="12"/>
      <c r="J1444" s="12"/>
      <c r="K1444" s="12"/>
      <c r="L1444" s="12"/>
      <c r="M1444" s="49"/>
      <c r="N1444" s="49"/>
      <c r="O1444" s="12"/>
      <c r="P1444" s="12"/>
      <c r="Q1444" s="12"/>
    </row>
    <row r="1445" spans="2:17" s="1" customFormat="1" x14ac:dyDescent="0.4">
      <c r="B1445" s="12"/>
      <c r="C1445" s="42"/>
      <c r="D1445" s="12"/>
      <c r="E1445" s="12"/>
      <c r="F1445" s="12"/>
      <c r="G1445" s="12"/>
      <c r="H1445" s="12"/>
      <c r="I1445" s="12"/>
      <c r="J1445" s="12"/>
      <c r="K1445" s="12"/>
      <c r="L1445" s="12"/>
      <c r="M1445" s="49"/>
      <c r="N1445" s="49"/>
      <c r="O1445" s="12"/>
      <c r="P1445" s="12"/>
      <c r="Q1445" s="12"/>
    </row>
    <row r="1446" spans="2:17" s="1" customFormat="1" x14ac:dyDescent="0.4">
      <c r="B1446" s="12"/>
      <c r="C1446" s="42"/>
      <c r="D1446" s="12"/>
      <c r="E1446" s="12"/>
      <c r="F1446" s="12"/>
      <c r="G1446" s="12"/>
      <c r="H1446" s="12"/>
      <c r="I1446" s="12"/>
      <c r="J1446" s="12"/>
      <c r="K1446" s="12"/>
      <c r="L1446" s="12"/>
      <c r="M1446" s="49"/>
      <c r="N1446" s="49"/>
      <c r="O1446" s="12"/>
      <c r="P1446" s="12"/>
      <c r="Q1446" s="12"/>
    </row>
    <row r="1447" spans="2:17" s="1" customFormat="1" x14ac:dyDescent="0.4">
      <c r="B1447" s="12"/>
      <c r="C1447" s="42"/>
      <c r="D1447" s="12"/>
      <c r="E1447" s="12"/>
      <c r="F1447" s="12"/>
      <c r="G1447" s="12"/>
      <c r="H1447" s="12"/>
      <c r="I1447" s="12"/>
      <c r="J1447" s="12"/>
      <c r="K1447" s="12"/>
      <c r="L1447" s="12"/>
      <c r="M1447" s="49"/>
      <c r="N1447" s="49"/>
      <c r="O1447" s="12"/>
      <c r="P1447" s="12"/>
      <c r="Q1447" s="12"/>
    </row>
    <row r="1448" spans="2:17" s="1" customFormat="1" x14ac:dyDescent="0.4">
      <c r="B1448" s="12"/>
      <c r="C1448" s="42"/>
      <c r="D1448" s="12"/>
      <c r="E1448" s="12"/>
      <c r="F1448" s="12"/>
      <c r="G1448" s="12"/>
      <c r="H1448" s="12"/>
      <c r="I1448" s="12"/>
      <c r="J1448" s="12"/>
      <c r="K1448" s="12"/>
      <c r="L1448" s="12"/>
      <c r="M1448" s="49"/>
      <c r="N1448" s="49"/>
      <c r="O1448" s="12"/>
      <c r="P1448" s="12"/>
      <c r="Q1448" s="12"/>
    </row>
    <row r="1449" spans="2:17" s="1" customFormat="1" x14ac:dyDescent="0.4">
      <c r="B1449" s="12"/>
      <c r="C1449" s="42"/>
      <c r="D1449" s="12"/>
      <c r="E1449" s="12"/>
      <c r="F1449" s="12"/>
      <c r="G1449" s="12"/>
      <c r="H1449" s="12"/>
      <c r="I1449" s="12"/>
      <c r="J1449" s="12"/>
      <c r="K1449" s="12"/>
      <c r="L1449" s="12"/>
      <c r="M1449" s="49"/>
      <c r="N1449" s="49"/>
      <c r="O1449" s="12"/>
      <c r="P1449" s="12"/>
      <c r="Q1449" s="12"/>
    </row>
    <row r="1450" spans="2:17" s="1" customFormat="1" x14ac:dyDescent="0.4">
      <c r="B1450" s="12"/>
      <c r="C1450" s="42"/>
      <c r="D1450" s="12"/>
      <c r="E1450" s="12"/>
      <c r="F1450" s="12"/>
      <c r="G1450" s="12"/>
      <c r="H1450" s="12"/>
      <c r="I1450" s="12"/>
      <c r="J1450" s="12"/>
      <c r="K1450" s="12"/>
      <c r="L1450" s="12"/>
      <c r="M1450" s="49"/>
      <c r="N1450" s="49"/>
      <c r="O1450" s="12"/>
      <c r="P1450" s="12"/>
      <c r="Q1450" s="12"/>
    </row>
    <row r="1451" spans="2:17" s="1" customFormat="1" x14ac:dyDescent="0.4">
      <c r="B1451" s="12"/>
      <c r="C1451" s="42"/>
      <c r="D1451" s="12"/>
      <c r="E1451" s="12"/>
      <c r="F1451" s="12"/>
      <c r="G1451" s="12"/>
      <c r="H1451" s="12"/>
      <c r="I1451" s="12"/>
      <c r="J1451" s="12"/>
      <c r="K1451" s="12"/>
      <c r="L1451" s="12"/>
      <c r="M1451" s="49"/>
      <c r="N1451" s="49"/>
      <c r="O1451" s="12"/>
      <c r="P1451" s="12"/>
      <c r="Q1451" s="12"/>
    </row>
    <row r="1452" spans="2:17" s="1" customFormat="1" x14ac:dyDescent="0.4">
      <c r="B1452" s="12"/>
      <c r="C1452" s="42"/>
      <c r="D1452" s="12"/>
      <c r="E1452" s="12"/>
      <c r="F1452" s="12"/>
      <c r="G1452" s="12"/>
      <c r="H1452" s="12"/>
      <c r="I1452" s="12"/>
      <c r="J1452" s="12"/>
      <c r="K1452" s="12"/>
      <c r="L1452" s="12"/>
      <c r="M1452" s="49"/>
      <c r="N1452" s="49"/>
      <c r="O1452" s="12"/>
      <c r="P1452" s="12"/>
      <c r="Q1452" s="12"/>
    </row>
    <row r="1453" spans="2:17" s="1" customFormat="1" x14ac:dyDescent="0.4">
      <c r="B1453" s="12"/>
      <c r="C1453" s="42"/>
      <c r="D1453" s="12"/>
      <c r="E1453" s="12"/>
      <c r="F1453" s="12"/>
      <c r="G1453" s="12"/>
      <c r="H1453" s="12"/>
      <c r="I1453" s="12"/>
      <c r="J1453" s="12"/>
      <c r="K1453" s="12"/>
      <c r="L1453" s="12"/>
      <c r="M1453" s="49"/>
      <c r="N1453" s="49"/>
      <c r="O1453" s="12"/>
      <c r="P1453" s="12"/>
      <c r="Q1453" s="12"/>
    </row>
    <row r="1454" spans="2:17" s="1" customFormat="1" x14ac:dyDescent="0.4">
      <c r="B1454" s="12"/>
      <c r="C1454" s="42"/>
      <c r="D1454" s="12"/>
      <c r="E1454" s="12"/>
      <c r="F1454" s="12"/>
      <c r="G1454" s="12"/>
      <c r="H1454" s="12"/>
      <c r="I1454" s="12"/>
      <c r="J1454" s="12"/>
      <c r="K1454" s="12"/>
      <c r="L1454" s="12"/>
      <c r="M1454" s="49"/>
      <c r="N1454" s="49"/>
      <c r="O1454" s="12"/>
      <c r="P1454" s="12"/>
      <c r="Q1454" s="12"/>
    </row>
    <row r="1455" spans="2:17" s="1" customFormat="1" x14ac:dyDescent="0.4">
      <c r="B1455" s="12"/>
      <c r="C1455" s="42"/>
      <c r="D1455" s="12"/>
      <c r="E1455" s="12"/>
      <c r="F1455" s="12"/>
      <c r="G1455" s="12"/>
      <c r="H1455" s="12"/>
      <c r="I1455" s="12"/>
      <c r="J1455" s="12"/>
      <c r="K1455" s="12"/>
      <c r="L1455" s="12"/>
      <c r="M1455" s="49"/>
      <c r="N1455" s="49"/>
      <c r="O1455" s="12"/>
      <c r="P1455" s="12"/>
      <c r="Q1455" s="12"/>
    </row>
    <row r="1456" spans="2:17" s="1" customFormat="1" x14ac:dyDescent="0.4">
      <c r="B1456" s="12"/>
      <c r="C1456" s="42"/>
      <c r="D1456" s="12"/>
      <c r="E1456" s="12"/>
      <c r="F1456" s="12"/>
      <c r="G1456" s="12"/>
      <c r="H1456" s="12"/>
      <c r="I1456" s="12"/>
      <c r="J1456" s="12"/>
      <c r="K1456" s="12"/>
      <c r="L1456" s="12"/>
      <c r="M1456" s="49"/>
      <c r="N1456" s="49"/>
      <c r="O1456" s="12"/>
      <c r="P1456" s="12"/>
      <c r="Q1456" s="12"/>
    </row>
    <row r="1457" spans="2:17" s="1" customFormat="1" x14ac:dyDescent="0.4">
      <c r="B1457" s="12"/>
      <c r="C1457" s="42"/>
      <c r="D1457" s="12"/>
      <c r="E1457" s="12"/>
      <c r="F1457" s="12"/>
      <c r="G1457" s="12"/>
      <c r="H1457" s="12"/>
      <c r="I1457" s="12"/>
      <c r="J1457" s="12"/>
      <c r="K1457" s="12"/>
      <c r="L1457" s="12"/>
      <c r="M1457" s="49"/>
      <c r="N1457" s="49"/>
      <c r="O1457" s="12"/>
      <c r="P1457" s="12"/>
      <c r="Q1457" s="12"/>
    </row>
    <row r="1458" spans="2:17" s="1" customFormat="1" x14ac:dyDescent="0.4">
      <c r="B1458" s="12"/>
      <c r="C1458" s="42"/>
      <c r="D1458" s="12"/>
      <c r="E1458" s="12"/>
      <c r="F1458" s="12"/>
      <c r="G1458" s="12"/>
      <c r="H1458" s="12"/>
      <c r="I1458" s="12"/>
      <c r="J1458" s="12"/>
      <c r="K1458" s="12"/>
      <c r="L1458" s="12"/>
      <c r="M1458" s="49"/>
      <c r="N1458" s="49"/>
      <c r="O1458" s="12"/>
      <c r="P1458" s="12"/>
      <c r="Q1458" s="12"/>
    </row>
    <row r="1459" spans="2:17" s="1" customFormat="1" x14ac:dyDescent="0.4">
      <c r="B1459" s="12"/>
      <c r="C1459" s="42"/>
      <c r="D1459" s="12"/>
      <c r="E1459" s="12"/>
      <c r="F1459" s="12"/>
      <c r="G1459" s="12"/>
      <c r="H1459" s="12"/>
      <c r="I1459" s="12"/>
      <c r="J1459" s="12"/>
      <c r="K1459" s="12"/>
      <c r="L1459" s="12"/>
      <c r="M1459" s="49"/>
      <c r="N1459" s="49"/>
      <c r="O1459" s="12"/>
      <c r="P1459" s="12"/>
      <c r="Q1459" s="12"/>
    </row>
    <row r="1460" spans="2:17" s="1" customFormat="1" x14ac:dyDescent="0.4">
      <c r="B1460" s="12"/>
      <c r="C1460" s="42"/>
      <c r="D1460" s="12"/>
      <c r="E1460" s="12"/>
      <c r="F1460" s="12"/>
      <c r="G1460" s="12"/>
      <c r="H1460" s="12"/>
      <c r="I1460" s="12"/>
      <c r="J1460" s="12"/>
      <c r="K1460" s="12"/>
      <c r="L1460" s="12"/>
      <c r="M1460" s="49"/>
      <c r="N1460" s="49"/>
      <c r="O1460" s="12"/>
      <c r="P1460" s="12"/>
      <c r="Q1460" s="12"/>
    </row>
    <row r="1461" spans="2:17" s="1" customFormat="1" x14ac:dyDescent="0.4">
      <c r="B1461" s="12"/>
      <c r="C1461" s="42"/>
      <c r="D1461" s="12"/>
      <c r="E1461" s="12"/>
      <c r="F1461" s="12"/>
      <c r="G1461" s="12"/>
      <c r="H1461" s="12"/>
      <c r="I1461" s="12"/>
      <c r="J1461" s="12"/>
      <c r="K1461" s="12"/>
      <c r="L1461" s="12"/>
      <c r="M1461" s="49"/>
      <c r="N1461" s="49"/>
      <c r="O1461" s="12"/>
      <c r="P1461" s="12"/>
      <c r="Q1461" s="12"/>
    </row>
    <row r="1462" spans="2:17" s="1" customFormat="1" x14ac:dyDescent="0.4">
      <c r="B1462" s="12"/>
      <c r="C1462" s="42"/>
      <c r="D1462" s="12"/>
      <c r="E1462" s="12"/>
      <c r="F1462" s="12"/>
      <c r="G1462" s="12"/>
      <c r="H1462" s="12"/>
      <c r="I1462" s="12"/>
      <c r="J1462" s="12"/>
      <c r="K1462" s="12"/>
      <c r="L1462" s="12"/>
      <c r="M1462" s="49"/>
      <c r="N1462" s="49"/>
      <c r="O1462" s="12"/>
      <c r="P1462" s="12"/>
      <c r="Q1462" s="12"/>
    </row>
    <row r="1463" spans="2:17" s="1" customFormat="1" x14ac:dyDescent="0.4">
      <c r="B1463" s="12"/>
      <c r="C1463" s="42"/>
      <c r="D1463" s="12"/>
      <c r="E1463" s="12"/>
      <c r="F1463" s="12"/>
      <c r="G1463" s="12"/>
      <c r="H1463" s="12"/>
      <c r="I1463" s="12"/>
      <c r="J1463" s="12"/>
      <c r="K1463" s="12"/>
      <c r="L1463" s="12"/>
      <c r="M1463" s="49"/>
      <c r="N1463" s="49"/>
      <c r="O1463" s="12"/>
      <c r="P1463" s="12"/>
      <c r="Q1463" s="12"/>
    </row>
    <row r="1464" spans="2:17" s="1" customFormat="1" x14ac:dyDescent="0.4">
      <c r="B1464" s="12"/>
      <c r="C1464" s="42"/>
      <c r="D1464" s="12"/>
      <c r="E1464" s="12"/>
      <c r="F1464" s="12"/>
      <c r="G1464" s="12"/>
      <c r="H1464" s="12"/>
      <c r="I1464" s="12"/>
      <c r="J1464" s="12"/>
      <c r="K1464" s="12"/>
      <c r="L1464" s="12"/>
      <c r="M1464" s="49"/>
      <c r="N1464" s="49"/>
      <c r="O1464" s="12"/>
      <c r="P1464" s="12"/>
      <c r="Q1464" s="12"/>
    </row>
    <row r="1465" spans="2:17" s="1" customFormat="1" x14ac:dyDescent="0.4">
      <c r="B1465" s="12"/>
      <c r="C1465" s="42"/>
      <c r="D1465" s="12"/>
      <c r="E1465" s="12"/>
      <c r="F1465" s="12"/>
      <c r="G1465" s="12"/>
      <c r="H1465" s="12"/>
      <c r="I1465" s="12"/>
      <c r="J1465" s="12"/>
      <c r="K1465" s="12"/>
      <c r="L1465" s="12"/>
      <c r="M1465" s="49"/>
      <c r="N1465" s="49"/>
      <c r="O1465" s="12"/>
      <c r="P1465" s="12"/>
      <c r="Q1465" s="12"/>
    </row>
    <row r="1466" spans="2:17" s="1" customFormat="1" x14ac:dyDescent="0.4">
      <c r="B1466" s="12"/>
      <c r="C1466" s="42"/>
      <c r="D1466" s="12"/>
      <c r="E1466" s="12"/>
      <c r="F1466" s="12"/>
      <c r="G1466" s="12"/>
      <c r="H1466" s="12"/>
      <c r="I1466" s="12"/>
      <c r="J1466" s="12"/>
      <c r="K1466" s="12"/>
      <c r="L1466" s="12"/>
      <c r="M1466" s="49"/>
      <c r="N1466" s="49"/>
      <c r="O1466" s="12"/>
      <c r="P1466" s="12"/>
      <c r="Q1466" s="12"/>
    </row>
    <row r="1467" spans="2:17" s="1" customFormat="1" x14ac:dyDescent="0.4">
      <c r="B1467" s="12"/>
      <c r="C1467" s="42"/>
      <c r="D1467" s="12"/>
      <c r="E1467" s="12"/>
      <c r="F1467" s="12"/>
      <c r="G1467" s="12"/>
      <c r="H1467" s="12"/>
      <c r="I1467" s="12"/>
      <c r="J1467" s="12"/>
      <c r="K1467" s="12"/>
      <c r="L1467" s="12"/>
      <c r="M1467" s="49"/>
      <c r="N1467" s="49"/>
      <c r="O1467" s="12"/>
      <c r="P1467" s="12"/>
      <c r="Q1467" s="12"/>
    </row>
    <row r="1468" spans="2:17" s="1" customFormat="1" x14ac:dyDescent="0.4">
      <c r="B1468" s="12"/>
      <c r="C1468" s="42"/>
      <c r="D1468" s="12"/>
      <c r="E1468" s="12"/>
      <c r="F1468" s="12"/>
      <c r="G1468" s="12"/>
      <c r="H1468" s="12"/>
      <c r="I1468" s="12"/>
      <c r="J1468" s="12"/>
      <c r="K1468" s="12"/>
      <c r="L1468" s="12"/>
      <c r="M1468" s="49"/>
      <c r="N1468" s="49"/>
      <c r="O1468" s="12"/>
      <c r="P1468" s="12"/>
      <c r="Q1468" s="12"/>
    </row>
    <row r="1469" spans="2:17" s="1" customFormat="1" x14ac:dyDescent="0.4">
      <c r="B1469" s="12"/>
      <c r="C1469" s="42"/>
      <c r="D1469" s="12"/>
      <c r="E1469" s="12"/>
      <c r="F1469" s="12"/>
      <c r="G1469" s="12"/>
      <c r="H1469" s="12"/>
      <c r="I1469" s="12"/>
      <c r="J1469" s="12"/>
      <c r="K1469" s="12"/>
      <c r="L1469" s="12"/>
      <c r="M1469" s="49"/>
      <c r="N1469" s="49"/>
      <c r="O1469" s="12"/>
      <c r="P1469" s="12"/>
      <c r="Q1469" s="12"/>
    </row>
    <row r="1470" spans="2:17" s="1" customFormat="1" x14ac:dyDescent="0.4">
      <c r="B1470" s="12"/>
      <c r="C1470" s="42"/>
      <c r="D1470" s="12"/>
      <c r="E1470" s="12"/>
      <c r="F1470" s="12"/>
      <c r="G1470" s="12"/>
      <c r="H1470" s="12"/>
      <c r="I1470" s="12"/>
      <c r="J1470" s="12"/>
      <c r="K1470" s="12"/>
      <c r="L1470" s="12"/>
      <c r="M1470" s="49"/>
      <c r="N1470" s="49"/>
      <c r="O1470" s="12"/>
      <c r="P1470" s="12"/>
      <c r="Q1470" s="12"/>
    </row>
    <row r="1471" spans="2:17" s="1" customFormat="1" x14ac:dyDescent="0.4">
      <c r="B1471" s="12"/>
      <c r="C1471" s="42"/>
      <c r="D1471" s="12"/>
      <c r="E1471" s="12"/>
      <c r="F1471" s="12"/>
      <c r="G1471" s="12"/>
      <c r="H1471" s="12"/>
      <c r="I1471" s="12"/>
      <c r="J1471" s="12"/>
      <c r="K1471" s="12"/>
      <c r="L1471" s="12"/>
      <c r="M1471" s="49"/>
      <c r="N1471" s="49"/>
      <c r="O1471" s="12"/>
      <c r="P1471" s="12"/>
      <c r="Q1471" s="12"/>
    </row>
    <row r="1472" spans="2:17" s="1" customFormat="1" x14ac:dyDescent="0.4">
      <c r="B1472" s="12"/>
      <c r="C1472" s="42"/>
      <c r="D1472" s="12"/>
      <c r="E1472" s="12"/>
      <c r="F1472" s="12"/>
      <c r="G1472" s="12"/>
      <c r="H1472" s="12"/>
      <c r="I1472" s="12"/>
      <c r="J1472" s="12"/>
      <c r="K1472" s="12"/>
      <c r="L1472" s="12"/>
      <c r="M1472" s="49"/>
      <c r="N1472" s="49"/>
      <c r="O1472" s="12"/>
      <c r="P1472" s="12"/>
      <c r="Q1472" s="12"/>
    </row>
    <row r="1473" spans="2:17" s="1" customFormat="1" x14ac:dyDescent="0.4">
      <c r="B1473" s="12"/>
      <c r="C1473" s="42"/>
      <c r="D1473" s="12"/>
      <c r="E1473" s="12"/>
      <c r="F1473" s="12"/>
      <c r="G1473" s="12"/>
      <c r="H1473" s="12"/>
      <c r="I1473" s="12"/>
      <c r="J1473" s="12"/>
      <c r="K1473" s="12"/>
      <c r="L1473" s="12"/>
      <c r="M1473" s="49"/>
      <c r="N1473" s="49"/>
      <c r="O1473" s="12"/>
      <c r="P1473" s="12"/>
      <c r="Q1473" s="12"/>
    </row>
    <row r="1474" spans="2:17" s="1" customFormat="1" x14ac:dyDescent="0.4">
      <c r="B1474" s="12"/>
      <c r="C1474" s="42"/>
      <c r="D1474" s="12"/>
      <c r="E1474" s="12"/>
      <c r="F1474" s="12"/>
      <c r="G1474" s="12"/>
      <c r="H1474" s="12"/>
      <c r="I1474" s="12"/>
      <c r="J1474" s="12"/>
      <c r="K1474" s="12"/>
      <c r="L1474" s="12"/>
      <c r="M1474" s="49"/>
      <c r="N1474" s="49"/>
      <c r="O1474" s="12"/>
      <c r="P1474" s="12"/>
      <c r="Q1474" s="12"/>
    </row>
    <row r="1475" spans="2:17" s="1" customFormat="1" x14ac:dyDescent="0.4">
      <c r="B1475" s="12"/>
      <c r="C1475" s="42"/>
      <c r="D1475" s="12"/>
      <c r="E1475" s="12"/>
      <c r="F1475" s="12"/>
      <c r="G1475" s="12"/>
      <c r="H1475" s="12"/>
      <c r="I1475" s="12"/>
      <c r="J1475" s="12"/>
      <c r="K1475" s="12"/>
      <c r="L1475" s="12"/>
      <c r="M1475" s="49"/>
      <c r="N1475" s="49"/>
      <c r="O1475" s="12"/>
      <c r="P1475" s="12"/>
      <c r="Q1475" s="12"/>
    </row>
    <row r="1476" spans="2:17" s="1" customFormat="1" x14ac:dyDescent="0.4">
      <c r="B1476" s="12"/>
      <c r="C1476" s="42"/>
      <c r="D1476" s="12"/>
      <c r="E1476" s="12"/>
      <c r="F1476" s="12"/>
      <c r="G1476" s="12"/>
      <c r="H1476" s="12"/>
      <c r="I1476" s="12"/>
      <c r="J1476" s="12"/>
      <c r="K1476" s="12"/>
      <c r="L1476" s="12"/>
      <c r="M1476" s="49"/>
      <c r="N1476" s="49"/>
      <c r="O1476" s="12"/>
      <c r="P1476" s="12"/>
      <c r="Q1476" s="12"/>
    </row>
    <row r="1477" spans="2:17" s="1" customFormat="1" x14ac:dyDescent="0.4">
      <c r="B1477" s="12"/>
      <c r="C1477" s="42"/>
      <c r="D1477" s="12"/>
      <c r="E1477" s="12"/>
      <c r="F1477" s="12"/>
      <c r="G1477" s="12"/>
      <c r="H1477" s="12"/>
      <c r="I1477" s="12"/>
      <c r="J1477" s="12"/>
      <c r="K1477" s="12"/>
      <c r="L1477" s="12"/>
      <c r="M1477" s="49"/>
      <c r="N1477" s="49"/>
      <c r="O1477" s="12"/>
      <c r="P1477" s="12"/>
      <c r="Q1477" s="12"/>
    </row>
    <row r="1478" spans="2:17" s="1" customFormat="1" x14ac:dyDescent="0.4">
      <c r="B1478" s="12"/>
      <c r="C1478" s="42"/>
      <c r="D1478" s="12"/>
      <c r="E1478" s="12"/>
      <c r="F1478" s="12"/>
      <c r="G1478" s="12"/>
      <c r="H1478" s="12"/>
      <c r="I1478" s="12"/>
      <c r="J1478" s="12"/>
      <c r="K1478" s="12"/>
      <c r="L1478" s="12"/>
      <c r="M1478" s="49"/>
      <c r="N1478" s="49"/>
      <c r="O1478" s="12"/>
      <c r="P1478" s="12"/>
      <c r="Q1478" s="12"/>
    </row>
    <row r="1479" spans="2:17" s="1" customFormat="1" x14ac:dyDescent="0.4">
      <c r="B1479" s="12"/>
      <c r="C1479" s="42"/>
      <c r="D1479" s="12"/>
      <c r="E1479" s="12"/>
      <c r="F1479" s="12"/>
      <c r="G1479" s="12"/>
      <c r="H1479" s="12"/>
      <c r="I1479" s="12"/>
      <c r="J1479" s="12"/>
      <c r="K1479" s="12"/>
      <c r="L1479" s="12"/>
      <c r="M1479" s="49"/>
      <c r="N1479" s="49"/>
      <c r="O1479" s="12"/>
      <c r="P1479" s="12"/>
      <c r="Q1479" s="12"/>
    </row>
    <row r="1480" spans="2:17" s="1" customFormat="1" x14ac:dyDescent="0.4">
      <c r="B1480" s="12"/>
      <c r="C1480" s="42"/>
      <c r="D1480" s="12"/>
      <c r="E1480" s="12"/>
      <c r="F1480" s="12"/>
      <c r="G1480" s="12"/>
      <c r="H1480" s="12"/>
      <c r="I1480" s="12"/>
      <c r="J1480" s="12"/>
      <c r="K1480" s="12"/>
      <c r="L1480" s="12"/>
      <c r="M1480" s="49"/>
      <c r="N1480" s="49"/>
      <c r="O1480" s="12"/>
      <c r="P1480" s="12"/>
      <c r="Q1480" s="12"/>
    </row>
    <row r="1481" spans="2:17" s="1" customFormat="1" x14ac:dyDescent="0.4">
      <c r="B1481" s="12"/>
      <c r="C1481" s="42"/>
      <c r="D1481" s="12"/>
      <c r="E1481" s="12"/>
      <c r="F1481" s="12"/>
      <c r="G1481" s="12"/>
      <c r="H1481" s="12"/>
      <c r="I1481" s="12"/>
      <c r="J1481" s="12"/>
      <c r="K1481" s="12"/>
      <c r="L1481" s="12"/>
      <c r="M1481" s="49"/>
      <c r="N1481" s="49"/>
      <c r="O1481" s="12"/>
      <c r="P1481" s="12"/>
      <c r="Q1481" s="12"/>
    </row>
    <row r="1482" spans="2:17" s="1" customFormat="1" x14ac:dyDescent="0.4">
      <c r="B1482" s="12"/>
      <c r="C1482" s="42"/>
      <c r="D1482" s="12"/>
      <c r="E1482" s="12"/>
      <c r="F1482" s="12"/>
      <c r="G1482" s="12"/>
      <c r="H1482" s="12"/>
      <c r="I1482" s="12"/>
      <c r="J1482" s="12"/>
      <c r="K1482" s="12"/>
      <c r="L1482" s="12"/>
      <c r="M1482" s="49"/>
      <c r="N1482" s="49"/>
      <c r="O1482" s="12"/>
      <c r="P1482" s="12"/>
      <c r="Q1482" s="12"/>
    </row>
    <row r="1483" spans="2:17" s="1" customFormat="1" x14ac:dyDescent="0.4">
      <c r="B1483" s="12"/>
      <c r="C1483" s="42"/>
      <c r="D1483" s="12"/>
      <c r="E1483" s="12"/>
      <c r="F1483" s="12"/>
      <c r="G1483" s="12"/>
      <c r="H1483" s="12"/>
      <c r="I1483" s="12"/>
      <c r="J1483" s="12"/>
      <c r="K1483" s="12"/>
      <c r="L1483" s="12"/>
      <c r="M1483" s="49"/>
      <c r="N1483" s="49"/>
      <c r="O1483" s="12"/>
      <c r="P1483" s="12"/>
      <c r="Q1483" s="12"/>
    </row>
    <row r="1484" spans="2:17" s="1" customFormat="1" x14ac:dyDescent="0.4">
      <c r="B1484" s="12"/>
      <c r="C1484" s="42"/>
      <c r="D1484" s="12"/>
      <c r="E1484" s="12"/>
      <c r="F1484" s="12"/>
      <c r="G1484" s="12"/>
      <c r="H1484" s="12"/>
      <c r="I1484" s="12"/>
      <c r="J1484" s="12"/>
      <c r="K1484" s="12"/>
      <c r="L1484" s="12"/>
      <c r="M1484" s="49"/>
      <c r="N1484" s="49"/>
      <c r="O1484" s="12"/>
      <c r="P1484" s="12"/>
      <c r="Q1484" s="12"/>
    </row>
    <row r="1485" spans="2:17" s="1" customFormat="1" x14ac:dyDescent="0.4">
      <c r="B1485" s="12"/>
      <c r="C1485" s="42"/>
      <c r="D1485" s="12"/>
      <c r="E1485" s="12"/>
      <c r="F1485" s="12"/>
      <c r="G1485" s="12"/>
      <c r="H1485" s="12"/>
      <c r="I1485" s="12"/>
      <c r="J1485" s="12"/>
      <c r="K1485" s="12"/>
      <c r="L1485" s="12"/>
      <c r="M1485" s="49"/>
      <c r="N1485" s="49"/>
      <c r="O1485" s="12"/>
      <c r="P1485" s="12"/>
      <c r="Q1485" s="12"/>
    </row>
    <row r="1486" spans="2:17" s="1" customFormat="1" x14ac:dyDescent="0.4">
      <c r="B1486" s="12"/>
      <c r="C1486" s="42"/>
      <c r="D1486" s="12"/>
      <c r="E1486" s="12"/>
      <c r="F1486" s="12"/>
      <c r="G1486" s="12"/>
      <c r="H1486" s="12"/>
      <c r="I1486" s="12"/>
      <c r="J1486" s="12"/>
      <c r="K1486" s="12"/>
      <c r="L1486" s="12"/>
      <c r="M1486" s="49"/>
      <c r="N1486" s="49"/>
      <c r="O1486" s="12"/>
      <c r="P1486" s="12"/>
      <c r="Q1486" s="12"/>
    </row>
    <row r="1487" spans="2:17" s="1" customFormat="1" x14ac:dyDescent="0.4">
      <c r="B1487" s="12"/>
      <c r="C1487" s="42"/>
      <c r="D1487" s="12"/>
      <c r="E1487" s="12"/>
      <c r="F1487" s="12"/>
      <c r="G1487" s="12"/>
      <c r="H1487" s="12"/>
      <c r="I1487" s="12"/>
      <c r="J1487" s="12"/>
      <c r="K1487" s="12"/>
      <c r="L1487" s="12"/>
      <c r="M1487" s="49"/>
      <c r="N1487" s="49"/>
      <c r="O1487" s="12"/>
      <c r="P1487" s="12"/>
      <c r="Q1487" s="12"/>
    </row>
    <row r="1488" spans="2:17" s="1" customFormat="1" x14ac:dyDescent="0.4">
      <c r="B1488" s="12"/>
      <c r="C1488" s="42"/>
      <c r="D1488" s="12"/>
      <c r="E1488" s="12"/>
      <c r="F1488" s="12"/>
      <c r="G1488" s="12"/>
      <c r="H1488" s="12"/>
      <c r="I1488" s="12"/>
      <c r="J1488" s="12"/>
      <c r="K1488" s="12"/>
      <c r="L1488" s="12"/>
      <c r="M1488" s="49"/>
      <c r="N1488" s="49"/>
      <c r="O1488" s="12"/>
      <c r="P1488" s="12"/>
      <c r="Q1488" s="12"/>
    </row>
    <row r="1489" spans="2:17" s="1" customFormat="1" x14ac:dyDescent="0.4">
      <c r="B1489" s="12"/>
      <c r="C1489" s="42"/>
      <c r="D1489" s="12"/>
      <c r="E1489" s="12"/>
      <c r="F1489" s="12"/>
      <c r="G1489" s="12"/>
      <c r="H1489" s="12"/>
      <c r="I1489" s="12"/>
      <c r="J1489" s="12"/>
      <c r="K1489" s="12"/>
      <c r="L1489" s="12"/>
      <c r="M1489" s="49"/>
      <c r="N1489" s="49"/>
      <c r="O1489" s="12"/>
      <c r="P1489" s="12"/>
      <c r="Q1489" s="12"/>
    </row>
    <row r="1490" spans="2:17" s="1" customFormat="1" x14ac:dyDescent="0.4">
      <c r="B1490" s="12"/>
      <c r="C1490" s="42"/>
      <c r="D1490" s="12"/>
      <c r="E1490" s="12"/>
      <c r="F1490" s="12"/>
      <c r="G1490" s="12"/>
      <c r="H1490" s="12"/>
      <c r="I1490" s="12"/>
      <c r="J1490" s="12"/>
      <c r="K1490" s="12"/>
      <c r="L1490" s="12"/>
      <c r="M1490" s="49"/>
      <c r="N1490" s="49"/>
      <c r="O1490" s="12"/>
      <c r="P1490" s="12"/>
      <c r="Q1490" s="12"/>
    </row>
    <row r="1491" spans="2:17" s="1" customFormat="1" x14ac:dyDescent="0.4">
      <c r="B1491" s="12"/>
      <c r="C1491" s="42"/>
      <c r="D1491" s="12"/>
      <c r="E1491" s="12"/>
      <c r="F1491" s="12"/>
      <c r="G1491" s="12"/>
      <c r="H1491" s="12"/>
      <c r="I1491" s="12"/>
      <c r="J1491" s="12"/>
      <c r="K1491" s="12"/>
      <c r="L1491" s="12"/>
      <c r="M1491" s="49"/>
      <c r="N1491" s="49"/>
      <c r="O1491" s="12"/>
      <c r="P1491" s="12"/>
      <c r="Q1491" s="12"/>
    </row>
    <row r="1492" spans="2:17" s="1" customFormat="1" x14ac:dyDescent="0.4">
      <c r="B1492" s="12"/>
      <c r="C1492" s="42"/>
      <c r="D1492" s="12"/>
      <c r="E1492" s="12"/>
      <c r="F1492" s="12"/>
      <c r="G1492" s="12"/>
      <c r="H1492" s="12"/>
      <c r="I1492" s="12"/>
      <c r="J1492" s="12"/>
      <c r="K1492" s="12"/>
      <c r="L1492" s="12"/>
      <c r="M1492" s="49"/>
      <c r="N1492" s="49"/>
      <c r="O1492" s="12"/>
      <c r="P1492" s="12"/>
      <c r="Q1492" s="12"/>
    </row>
    <row r="1493" spans="2:17" s="1" customFormat="1" x14ac:dyDescent="0.4">
      <c r="B1493" s="12"/>
      <c r="C1493" s="42"/>
      <c r="D1493" s="12"/>
      <c r="E1493" s="12"/>
      <c r="F1493" s="12"/>
      <c r="G1493" s="12"/>
      <c r="H1493" s="12"/>
      <c r="I1493" s="12"/>
      <c r="J1493" s="12"/>
      <c r="K1493" s="12"/>
      <c r="L1493" s="12"/>
      <c r="M1493" s="49"/>
      <c r="N1493" s="49"/>
      <c r="O1493" s="12"/>
      <c r="P1493" s="12"/>
      <c r="Q1493" s="12"/>
    </row>
    <row r="1494" spans="2:17" s="1" customFormat="1" x14ac:dyDescent="0.4">
      <c r="B1494" s="12"/>
      <c r="C1494" s="42"/>
      <c r="D1494" s="12"/>
      <c r="E1494" s="12"/>
      <c r="F1494" s="12"/>
      <c r="G1494" s="12"/>
      <c r="H1494" s="12"/>
      <c r="I1494" s="12"/>
      <c r="J1494" s="12"/>
      <c r="K1494" s="12"/>
      <c r="L1494" s="12"/>
      <c r="M1494" s="49"/>
      <c r="N1494" s="49"/>
      <c r="O1494" s="12"/>
      <c r="P1494" s="12"/>
      <c r="Q1494" s="12"/>
    </row>
    <row r="1495" spans="2:17" s="1" customFormat="1" x14ac:dyDescent="0.4">
      <c r="B1495" s="12"/>
      <c r="C1495" s="42"/>
      <c r="D1495" s="12"/>
      <c r="E1495" s="12"/>
      <c r="F1495" s="12"/>
      <c r="G1495" s="12"/>
      <c r="H1495" s="12"/>
      <c r="I1495" s="12"/>
      <c r="J1495" s="12"/>
      <c r="K1495" s="12"/>
      <c r="L1495" s="12"/>
      <c r="M1495" s="49"/>
      <c r="N1495" s="49"/>
      <c r="O1495" s="12"/>
      <c r="P1495" s="12"/>
      <c r="Q1495" s="12"/>
    </row>
    <row r="1496" spans="2:17" s="1" customFormat="1" x14ac:dyDescent="0.4">
      <c r="B1496" s="12"/>
      <c r="C1496" s="42"/>
      <c r="D1496" s="12"/>
      <c r="E1496" s="12"/>
      <c r="F1496" s="12"/>
      <c r="G1496" s="12"/>
      <c r="H1496" s="12"/>
      <c r="I1496" s="12"/>
      <c r="J1496" s="12"/>
      <c r="K1496" s="12"/>
      <c r="L1496" s="12"/>
      <c r="M1496" s="49"/>
      <c r="N1496" s="49"/>
      <c r="O1496" s="12"/>
      <c r="P1496" s="12"/>
      <c r="Q1496" s="12"/>
    </row>
    <row r="1497" spans="2:17" s="1" customFormat="1" x14ac:dyDescent="0.4">
      <c r="B1497" s="12"/>
      <c r="C1497" s="42"/>
      <c r="D1497" s="12"/>
      <c r="E1497" s="12"/>
      <c r="F1497" s="12"/>
      <c r="G1497" s="12"/>
      <c r="H1497" s="12"/>
      <c r="I1497" s="12"/>
      <c r="J1497" s="12"/>
      <c r="K1497" s="12"/>
      <c r="L1497" s="12"/>
      <c r="M1497" s="49"/>
      <c r="N1497" s="49"/>
      <c r="O1497" s="12"/>
      <c r="P1497" s="12"/>
      <c r="Q1497" s="12"/>
    </row>
    <row r="1498" spans="2:17" s="1" customFormat="1" x14ac:dyDescent="0.4">
      <c r="B1498" s="12"/>
      <c r="C1498" s="42"/>
      <c r="D1498" s="12"/>
      <c r="E1498" s="12"/>
      <c r="F1498" s="12"/>
      <c r="G1498" s="12"/>
      <c r="H1498" s="12"/>
      <c r="I1498" s="12"/>
      <c r="J1498" s="12"/>
      <c r="K1498" s="12"/>
      <c r="L1498" s="12"/>
      <c r="M1498" s="49"/>
      <c r="N1498" s="49"/>
      <c r="O1498" s="12"/>
      <c r="P1498" s="12"/>
      <c r="Q1498" s="12"/>
    </row>
    <row r="1499" spans="2:17" s="1" customFormat="1" x14ac:dyDescent="0.4">
      <c r="B1499" s="12"/>
      <c r="C1499" s="42"/>
      <c r="D1499" s="12"/>
      <c r="E1499" s="12"/>
      <c r="F1499" s="12"/>
      <c r="G1499" s="12"/>
      <c r="H1499" s="12"/>
      <c r="I1499" s="12"/>
      <c r="J1499" s="12"/>
      <c r="K1499" s="12"/>
      <c r="L1499" s="12"/>
      <c r="M1499" s="49"/>
      <c r="N1499" s="49"/>
      <c r="O1499" s="12"/>
      <c r="P1499" s="12"/>
      <c r="Q1499" s="12"/>
    </row>
    <row r="1500" spans="2:17" s="1" customFormat="1" x14ac:dyDescent="0.4">
      <c r="B1500" s="12"/>
      <c r="C1500" s="42"/>
      <c r="D1500" s="12"/>
      <c r="E1500" s="12"/>
      <c r="F1500" s="12"/>
      <c r="G1500" s="12"/>
      <c r="H1500" s="12"/>
      <c r="I1500" s="12"/>
      <c r="J1500" s="12"/>
      <c r="K1500" s="12"/>
      <c r="L1500" s="12"/>
      <c r="M1500" s="49"/>
      <c r="N1500" s="49"/>
      <c r="O1500" s="12"/>
      <c r="P1500" s="12"/>
      <c r="Q1500" s="12"/>
    </row>
    <row r="1501" spans="2:17" s="1" customFormat="1" x14ac:dyDescent="0.4">
      <c r="B1501" s="12"/>
      <c r="C1501" s="42"/>
      <c r="D1501" s="12"/>
      <c r="E1501" s="12"/>
      <c r="F1501" s="12"/>
      <c r="G1501" s="12"/>
      <c r="H1501" s="12"/>
      <c r="I1501" s="12"/>
      <c r="J1501" s="12"/>
      <c r="K1501" s="12"/>
      <c r="L1501" s="12"/>
      <c r="M1501" s="49"/>
      <c r="N1501" s="49"/>
      <c r="O1501" s="12"/>
      <c r="P1501" s="12"/>
      <c r="Q1501" s="12"/>
    </row>
    <row r="1502" spans="2:17" s="1" customFormat="1" x14ac:dyDescent="0.4">
      <c r="B1502" s="12"/>
      <c r="C1502" s="42"/>
      <c r="D1502" s="12"/>
      <c r="E1502" s="12"/>
      <c r="F1502" s="12"/>
      <c r="G1502" s="12"/>
      <c r="H1502" s="12"/>
      <c r="I1502" s="12"/>
      <c r="J1502" s="12"/>
      <c r="K1502" s="12"/>
      <c r="L1502" s="12"/>
      <c r="M1502" s="49"/>
      <c r="N1502" s="49"/>
      <c r="O1502" s="12"/>
      <c r="P1502" s="12"/>
      <c r="Q1502" s="12"/>
    </row>
    <row r="1503" spans="2:17" s="1" customFormat="1" x14ac:dyDescent="0.4">
      <c r="B1503" s="12"/>
      <c r="C1503" s="42"/>
      <c r="D1503" s="12"/>
      <c r="E1503" s="12"/>
      <c r="F1503" s="12"/>
      <c r="G1503" s="12"/>
      <c r="H1503" s="12"/>
      <c r="I1503" s="12"/>
      <c r="J1503" s="12"/>
      <c r="K1503" s="12"/>
      <c r="L1503" s="12"/>
      <c r="M1503" s="49"/>
      <c r="N1503" s="49"/>
      <c r="O1503" s="12"/>
      <c r="P1503" s="12"/>
      <c r="Q1503" s="12"/>
    </row>
    <row r="1504" spans="2:17" s="1" customFormat="1" x14ac:dyDescent="0.4">
      <c r="B1504" s="12"/>
      <c r="C1504" s="42"/>
      <c r="D1504" s="12"/>
      <c r="E1504" s="12"/>
      <c r="F1504" s="12"/>
      <c r="G1504" s="12"/>
      <c r="H1504" s="12"/>
      <c r="I1504" s="12"/>
      <c r="J1504" s="12"/>
      <c r="K1504" s="12"/>
      <c r="L1504" s="12"/>
      <c r="M1504" s="49"/>
      <c r="N1504" s="49"/>
      <c r="O1504" s="12"/>
      <c r="P1504" s="12"/>
      <c r="Q1504" s="12"/>
    </row>
    <row r="1505" spans="2:17" s="1" customFormat="1" x14ac:dyDescent="0.4">
      <c r="B1505" s="12"/>
      <c r="C1505" s="42"/>
      <c r="D1505" s="12"/>
      <c r="E1505" s="12"/>
      <c r="F1505" s="12"/>
      <c r="G1505" s="12"/>
      <c r="H1505" s="12"/>
      <c r="I1505" s="12"/>
      <c r="J1505" s="12"/>
      <c r="K1505" s="12"/>
      <c r="L1505" s="12"/>
      <c r="M1505" s="49"/>
      <c r="N1505" s="49"/>
      <c r="O1505" s="12"/>
      <c r="P1505" s="12"/>
      <c r="Q1505" s="12"/>
    </row>
    <row r="1506" spans="2:17" s="1" customFormat="1" x14ac:dyDescent="0.4">
      <c r="B1506" s="12"/>
      <c r="C1506" s="42"/>
      <c r="D1506" s="12"/>
      <c r="E1506" s="12"/>
      <c r="F1506" s="12"/>
      <c r="G1506" s="12"/>
      <c r="H1506" s="12"/>
      <c r="I1506" s="12"/>
      <c r="J1506" s="12"/>
      <c r="K1506" s="12"/>
      <c r="L1506" s="12"/>
      <c r="M1506" s="49"/>
      <c r="N1506" s="49"/>
      <c r="O1506" s="12"/>
      <c r="P1506" s="12"/>
      <c r="Q1506" s="12"/>
    </row>
    <row r="1507" spans="2:17" s="1" customFormat="1" x14ac:dyDescent="0.4">
      <c r="B1507" s="12"/>
      <c r="C1507" s="42"/>
      <c r="D1507" s="12"/>
      <c r="E1507" s="12"/>
      <c r="F1507" s="12"/>
      <c r="G1507" s="12"/>
      <c r="H1507" s="12"/>
      <c r="I1507" s="12"/>
      <c r="J1507" s="12"/>
      <c r="K1507" s="12"/>
      <c r="L1507" s="12"/>
      <c r="M1507" s="49"/>
      <c r="N1507" s="49"/>
      <c r="O1507" s="12"/>
      <c r="P1507" s="12"/>
      <c r="Q1507" s="12"/>
    </row>
    <row r="1508" spans="2:17" s="1" customFormat="1" x14ac:dyDescent="0.4">
      <c r="B1508" s="12"/>
      <c r="C1508" s="42"/>
      <c r="D1508" s="12"/>
      <c r="E1508" s="12"/>
      <c r="F1508" s="12"/>
      <c r="G1508" s="12"/>
      <c r="H1508" s="12"/>
      <c r="I1508" s="12"/>
      <c r="J1508" s="12"/>
      <c r="K1508" s="12"/>
      <c r="L1508" s="12"/>
      <c r="M1508" s="49"/>
      <c r="N1508" s="49"/>
      <c r="O1508" s="12"/>
      <c r="P1508" s="12"/>
      <c r="Q1508" s="12"/>
    </row>
    <row r="1509" spans="2:17" s="1" customFormat="1" x14ac:dyDescent="0.4">
      <c r="B1509" s="12"/>
      <c r="C1509" s="42"/>
      <c r="D1509" s="12"/>
      <c r="E1509" s="12"/>
      <c r="F1509" s="12"/>
      <c r="G1509" s="12"/>
      <c r="H1509" s="12"/>
      <c r="I1509" s="12"/>
      <c r="J1509" s="12"/>
      <c r="K1509" s="12"/>
      <c r="L1509" s="12"/>
      <c r="M1509" s="49"/>
      <c r="N1509" s="49"/>
      <c r="O1509" s="12"/>
      <c r="P1509" s="12"/>
      <c r="Q1509" s="12"/>
    </row>
    <row r="1510" spans="2:17" s="1" customFormat="1" x14ac:dyDescent="0.4">
      <c r="B1510" s="12"/>
      <c r="C1510" s="42"/>
      <c r="D1510" s="12"/>
      <c r="E1510" s="12"/>
      <c r="F1510" s="12"/>
      <c r="G1510" s="12"/>
      <c r="H1510" s="12"/>
      <c r="I1510" s="12"/>
      <c r="J1510" s="12"/>
      <c r="K1510" s="12"/>
      <c r="L1510" s="12"/>
      <c r="M1510" s="49"/>
      <c r="N1510" s="49"/>
      <c r="O1510" s="12"/>
      <c r="P1510" s="12"/>
      <c r="Q1510" s="12"/>
    </row>
    <row r="1511" spans="2:17" s="1" customFormat="1" x14ac:dyDescent="0.4">
      <c r="B1511" s="12"/>
      <c r="C1511" s="42"/>
      <c r="D1511" s="12"/>
      <c r="E1511" s="12"/>
      <c r="F1511" s="12"/>
      <c r="G1511" s="12"/>
      <c r="H1511" s="12"/>
      <c r="I1511" s="12"/>
      <c r="J1511" s="12"/>
      <c r="K1511" s="12"/>
      <c r="L1511" s="12"/>
      <c r="M1511" s="49"/>
      <c r="N1511" s="49"/>
      <c r="O1511" s="12"/>
      <c r="P1511" s="12"/>
      <c r="Q1511" s="12"/>
    </row>
    <row r="1512" spans="2:17" s="1" customFormat="1" x14ac:dyDescent="0.4">
      <c r="B1512" s="12"/>
      <c r="C1512" s="42"/>
      <c r="D1512" s="12"/>
      <c r="E1512" s="12"/>
      <c r="F1512" s="12"/>
      <c r="G1512" s="12"/>
      <c r="H1512" s="12"/>
      <c r="I1512" s="12"/>
      <c r="J1512" s="12"/>
      <c r="K1512" s="12"/>
      <c r="L1512" s="12"/>
      <c r="M1512" s="49"/>
      <c r="N1512" s="49"/>
      <c r="O1512" s="12"/>
      <c r="P1512" s="12"/>
      <c r="Q1512" s="12"/>
    </row>
    <row r="1513" spans="2:17" s="1" customFormat="1" x14ac:dyDescent="0.4">
      <c r="B1513" s="12"/>
      <c r="C1513" s="42"/>
      <c r="D1513" s="12"/>
      <c r="E1513" s="12"/>
      <c r="F1513" s="12"/>
      <c r="G1513" s="12"/>
      <c r="H1513" s="12"/>
      <c r="I1513" s="12"/>
      <c r="J1513" s="12"/>
      <c r="K1513" s="12"/>
      <c r="L1513" s="12"/>
      <c r="M1513" s="49"/>
      <c r="N1513" s="49"/>
      <c r="O1513" s="12"/>
      <c r="P1513" s="12"/>
      <c r="Q1513" s="12"/>
    </row>
    <row r="1514" spans="2:17" s="1" customFormat="1" x14ac:dyDescent="0.4">
      <c r="B1514" s="12"/>
      <c r="C1514" s="42"/>
      <c r="D1514" s="12"/>
      <c r="E1514" s="12"/>
      <c r="F1514" s="12"/>
      <c r="G1514" s="12"/>
      <c r="H1514" s="12"/>
      <c r="I1514" s="12"/>
      <c r="J1514" s="12"/>
      <c r="K1514" s="12"/>
      <c r="L1514" s="12"/>
      <c r="M1514" s="49"/>
      <c r="N1514" s="49"/>
      <c r="O1514" s="12"/>
      <c r="P1514" s="12"/>
      <c r="Q1514" s="12"/>
    </row>
    <row r="1515" spans="2:17" s="1" customFormat="1" x14ac:dyDescent="0.4">
      <c r="B1515" s="12"/>
      <c r="C1515" s="42"/>
      <c r="D1515" s="12"/>
      <c r="E1515" s="12"/>
      <c r="F1515" s="12"/>
      <c r="G1515" s="12"/>
      <c r="H1515" s="12"/>
      <c r="I1515" s="12"/>
      <c r="J1515" s="12"/>
      <c r="K1515" s="12"/>
      <c r="L1515" s="12"/>
      <c r="M1515" s="49"/>
      <c r="N1515" s="49"/>
      <c r="O1515" s="12"/>
      <c r="P1515" s="12"/>
      <c r="Q1515" s="12"/>
    </row>
    <row r="1516" spans="2:17" s="1" customFormat="1" x14ac:dyDescent="0.4">
      <c r="B1516" s="12"/>
      <c r="C1516" s="42"/>
      <c r="D1516" s="12"/>
      <c r="E1516" s="12"/>
      <c r="F1516" s="12"/>
      <c r="G1516" s="12"/>
      <c r="H1516" s="12"/>
      <c r="I1516" s="12"/>
      <c r="J1516" s="12"/>
      <c r="K1516" s="12"/>
      <c r="L1516" s="12"/>
      <c r="M1516" s="49"/>
      <c r="N1516" s="49"/>
      <c r="O1516" s="12"/>
      <c r="P1516" s="12"/>
      <c r="Q1516" s="12"/>
    </row>
    <row r="1517" spans="2:17" s="1" customFormat="1" x14ac:dyDescent="0.4">
      <c r="B1517" s="12"/>
      <c r="C1517" s="42"/>
      <c r="D1517" s="12"/>
      <c r="E1517" s="12"/>
      <c r="F1517" s="12"/>
      <c r="G1517" s="12"/>
      <c r="H1517" s="12"/>
      <c r="I1517" s="12"/>
      <c r="J1517" s="12"/>
      <c r="K1517" s="12"/>
      <c r="L1517" s="12"/>
      <c r="M1517" s="49"/>
      <c r="N1517" s="49"/>
      <c r="O1517" s="12"/>
      <c r="P1517" s="12"/>
      <c r="Q1517" s="12"/>
    </row>
    <row r="1518" spans="2:17" s="1" customFormat="1" x14ac:dyDescent="0.4">
      <c r="B1518" s="12"/>
      <c r="C1518" s="42"/>
      <c r="D1518" s="12"/>
      <c r="E1518" s="12"/>
      <c r="F1518" s="12"/>
      <c r="G1518" s="12"/>
      <c r="H1518" s="12"/>
      <c r="I1518" s="12"/>
      <c r="J1518" s="12"/>
      <c r="K1518" s="12"/>
      <c r="L1518" s="12"/>
      <c r="M1518" s="49"/>
      <c r="N1518" s="49"/>
      <c r="O1518" s="12"/>
      <c r="P1518" s="12"/>
      <c r="Q1518" s="12"/>
    </row>
    <row r="1519" spans="2:17" s="1" customFormat="1" x14ac:dyDescent="0.4">
      <c r="B1519" s="12"/>
      <c r="C1519" s="42"/>
      <c r="D1519" s="12"/>
      <c r="E1519" s="12"/>
      <c r="F1519" s="12"/>
      <c r="G1519" s="12"/>
      <c r="H1519" s="12"/>
      <c r="I1519" s="12"/>
      <c r="J1519" s="12"/>
      <c r="K1519" s="12"/>
      <c r="L1519" s="12"/>
      <c r="M1519" s="49"/>
      <c r="N1519" s="49"/>
      <c r="O1519" s="12"/>
      <c r="P1519" s="12"/>
      <c r="Q1519" s="12"/>
    </row>
    <row r="1520" spans="2:17" s="1" customFormat="1" x14ac:dyDescent="0.4">
      <c r="B1520" s="12"/>
      <c r="C1520" s="42"/>
      <c r="D1520" s="12"/>
      <c r="E1520" s="12"/>
      <c r="F1520" s="12"/>
      <c r="G1520" s="12"/>
      <c r="H1520" s="12"/>
      <c r="I1520" s="12"/>
      <c r="J1520" s="12"/>
      <c r="K1520" s="12"/>
      <c r="L1520" s="12"/>
      <c r="M1520" s="49"/>
      <c r="N1520" s="49"/>
      <c r="O1520" s="12"/>
      <c r="P1520" s="12"/>
      <c r="Q1520" s="12"/>
    </row>
    <row r="1521" spans="2:17" s="1" customFormat="1" x14ac:dyDescent="0.4">
      <c r="B1521" s="12"/>
      <c r="C1521" s="42"/>
      <c r="D1521" s="12"/>
      <c r="E1521" s="12"/>
      <c r="F1521" s="12"/>
      <c r="G1521" s="12"/>
      <c r="H1521" s="12"/>
      <c r="I1521" s="12"/>
      <c r="J1521" s="12"/>
      <c r="K1521" s="12"/>
      <c r="L1521" s="12"/>
      <c r="M1521" s="49"/>
      <c r="N1521" s="49"/>
      <c r="O1521" s="12"/>
      <c r="P1521" s="12"/>
      <c r="Q1521" s="12"/>
    </row>
    <row r="1522" spans="2:17" s="1" customFormat="1" x14ac:dyDescent="0.4">
      <c r="B1522" s="12"/>
      <c r="C1522" s="42"/>
      <c r="D1522" s="12"/>
      <c r="E1522" s="12"/>
      <c r="F1522" s="12"/>
      <c r="G1522" s="12"/>
      <c r="H1522" s="12"/>
      <c r="I1522" s="12"/>
      <c r="J1522" s="12"/>
      <c r="K1522" s="12"/>
      <c r="L1522" s="12"/>
      <c r="M1522" s="49"/>
      <c r="N1522" s="49"/>
      <c r="O1522" s="12"/>
      <c r="P1522" s="12"/>
      <c r="Q1522" s="12"/>
    </row>
    <row r="1523" spans="2:17" s="1" customFormat="1" x14ac:dyDescent="0.4">
      <c r="B1523" s="12"/>
      <c r="C1523" s="42"/>
      <c r="D1523" s="12"/>
      <c r="E1523" s="12"/>
      <c r="F1523" s="12"/>
      <c r="G1523" s="12"/>
      <c r="H1523" s="12"/>
      <c r="I1523" s="12"/>
      <c r="J1523" s="12"/>
      <c r="K1523" s="12"/>
      <c r="L1523" s="12"/>
      <c r="M1523" s="49"/>
      <c r="N1523" s="49"/>
      <c r="O1523" s="12"/>
      <c r="P1523" s="12"/>
      <c r="Q1523" s="12"/>
    </row>
    <row r="1524" spans="2:17" s="1" customFormat="1" x14ac:dyDescent="0.4">
      <c r="B1524" s="12"/>
      <c r="C1524" s="42"/>
      <c r="D1524" s="12"/>
      <c r="E1524" s="12"/>
      <c r="F1524" s="12"/>
      <c r="G1524" s="12"/>
      <c r="H1524" s="12"/>
      <c r="I1524" s="12"/>
      <c r="J1524" s="12"/>
      <c r="K1524" s="12"/>
      <c r="L1524" s="12"/>
      <c r="M1524" s="49"/>
      <c r="N1524" s="49"/>
      <c r="O1524" s="12"/>
      <c r="P1524" s="12"/>
      <c r="Q1524" s="12"/>
    </row>
    <row r="1525" spans="2:17" s="1" customFormat="1" x14ac:dyDescent="0.4">
      <c r="B1525" s="12"/>
      <c r="C1525" s="42"/>
      <c r="D1525" s="12"/>
      <c r="E1525" s="12"/>
      <c r="F1525" s="12"/>
      <c r="G1525" s="12"/>
      <c r="H1525" s="12"/>
      <c r="I1525" s="12"/>
      <c r="J1525" s="12"/>
      <c r="K1525" s="12"/>
      <c r="L1525" s="12"/>
      <c r="M1525" s="49"/>
      <c r="N1525" s="49"/>
      <c r="O1525" s="12"/>
      <c r="P1525" s="12"/>
      <c r="Q1525" s="12"/>
    </row>
    <row r="1526" spans="2:17" s="1" customFormat="1" x14ac:dyDescent="0.4">
      <c r="B1526" s="12"/>
      <c r="C1526" s="42"/>
      <c r="D1526" s="12"/>
      <c r="E1526" s="12"/>
      <c r="F1526" s="12"/>
      <c r="G1526" s="12"/>
      <c r="H1526" s="12"/>
      <c r="I1526" s="12"/>
      <c r="J1526" s="12"/>
      <c r="K1526" s="12"/>
      <c r="L1526" s="12"/>
      <c r="M1526" s="49"/>
      <c r="N1526" s="49"/>
      <c r="O1526" s="12"/>
      <c r="P1526" s="12"/>
      <c r="Q1526" s="12"/>
    </row>
    <row r="1527" spans="2:17" s="1" customFormat="1" x14ac:dyDescent="0.4">
      <c r="B1527" s="12"/>
      <c r="C1527" s="42"/>
      <c r="D1527" s="12"/>
      <c r="E1527" s="12"/>
      <c r="F1527" s="12"/>
      <c r="G1527" s="12"/>
      <c r="H1527" s="12"/>
      <c r="I1527" s="12"/>
      <c r="J1527" s="12"/>
      <c r="K1527" s="12"/>
      <c r="L1527" s="12"/>
      <c r="M1527" s="49"/>
      <c r="N1527" s="49"/>
      <c r="O1527" s="12"/>
      <c r="P1527" s="12"/>
      <c r="Q1527" s="12"/>
    </row>
    <row r="1528" spans="2:17" s="1" customFormat="1" x14ac:dyDescent="0.4">
      <c r="B1528" s="12"/>
      <c r="C1528" s="42"/>
      <c r="D1528" s="12"/>
      <c r="E1528" s="12"/>
      <c r="F1528" s="12"/>
      <c r="G1528" s="12"/>
      <c r="H1528" s="12"/>
      <c r="I1528" s="12"/>
      <c r="J1528" s="12"/>
      <c r="K1528" s="12"/>
      <c r="L1528" s="12"/>
      <c r="M1528" s="49"/>
      <c r="N1528" s="49"/>
      <c r="O1528" s="12"/>
      <c r="P1528" s="12"/>
      <c r="Q1528" s="12"/>
    </row>
    <row r="1529" spans="2:17" s="1" customFormat="1" x14ac:dyDescent="0.4">
      <c r="B1529" s="12"/>
      <c r="C1529" s="42"/>
      <c r="D1529" s="12"/>
      <c r="E1529" s="12"/>
      <c r="F1529" s="12"/>
      <c r="G1529" s="12"/>
      <c r="H1529" s="12"/>
      <c r="I1529" s="12"/>
      <c r="J1529" s="12"/>
      <c r="K1529" s="12"/>
      <c r="L1529" s="12"/>
      <c r="M1529" s="49"/>
      <c r="N1529" s="49"/>
      <c r="O1529" s="12"/>
      <c r="P1529" s="12"/>
      <c r="Q1529" s="12"/>
    </row>
    <row r="1530" spans="2:17" s="1" customFormat="1" x14ac:dyDescent="0.4">
      <c r="B1530" s="12"/>
      <c r="C1530" s="42"/>
      <c r="D1530" s="12"/>
      <c r="E1530" s="12"/>
      <c r="F1530" s="12"/>
      <c r="G1530" s="12"/>
      <c r="H1530" s="12"/>
      <c r="I1530" s="12"/>
      <c r="J1530" s="12"/>
      <c r="K1530" s="12"/>
      <c r="L1530" s="12"/>
      <c r="M1530" s="49"/>
      <c r="N1530" s="49"/>
      <c r="O1530" s="12"/>
      <c r="P1530" s="12"/>
      <c r="Q1530" s="12"/>
    </row>
    <row r="1531" spans="2:17" s="1" customFormat="1" x14ac:dyDescent="0.4">
      <c r="B1531" s="12"/>
      <c r="C1531" s="42"/>
      <c r="D1531" s="12"/>
      <c r="E1531" s="12"/>
      <c r="F1531" s="12"/>
      <c r="G1531" s="12"/>
      <c r="H1531" s="12"/>
      <c r="I1531" s="12"/>
      <c r="J1531" s="12"/>
      <c r="K1531" s="12"/>
      <c r="L1531" s="12"/>
      <c r="M1531" s="49"/>
      <c r="N1531" s="49"/>
      <c r="O1531" s="12"/>
      <c r="P1531" s="12"/>
      <c r="Q1531" s="12"/>
    </row>
    <row r="1532" spans="2:17" s="1" customFormat="1" x14ac:dyDescent="0.4">
      <c r="B1532" s="12"/>
      <c r="C1532" s="42"/>
      <c r="D1532" s="12"/>
      <c r="E1532" s="12"/>
      <c r="F1532" s="12"/>
      <c r="G1532" s="12"/>
      <c r="H1532" s="12"/>
      <c r="I1532" s="12"/>
      <c r="J1532" s="12"/>
      <c r="K1532" s="12"/>
      <c r="L1532" s="12"/>
      <c r="M1532" s="49"/>
      <c r="N1532" s="49"/>
      <c r="O1532" s="12"/>
      <c r="P1532" s="12"/>
      <c r="Q1532" s="12"/>
    </row>
    <row r="1533" spans="2:17" s="1" customFormat="1" x14ac:dyDescent="0.4">
      <c r="B1533" s="12"/>
      <c r="C1533" s="42"/>
      <c r="D1533" s="12"/>
      <c r="E1533" s="12"/>
      <c r="F1533" s="12"/>
      <c r="G1533" s="12"/>
      <c r="H1533" s="12"/>
      <c r="I1533" s="12"/>
      <c r="J1533" s="12"/>
      <c r="K1533" s="12"/>
      <c r="L1533" s="12"/>
      <c r="M1533" s="49"/>
      <c r="N1533" s="49"/>
      <c r="O1533" s="12"/>
      <c r="P1533" s="12"/>
      <c r="Q1533" s="12"/>
    </row>
    <row r="1534" spans="2:17" s="1" customFormat="1" x14ac:dyDescent="0.4">
      <c r="B1534" s="12"/>
      <c r="C1534" s="42"/>
      <c r="D1534" s="12"/>
      <c r="E1534" s="12"/>
      <c r="F1534" s="12"/>
      <c r="G1534" s="12"/>
      <c r="H1534" s="12"/>
      <c r="I1534" s="12"/>
      <c r="J1534" s="12"/>
      <c r="K1534" s="12"/>
      <c r="L1534" s="12"/>
      <c r="M1534" s="49"/>
      <c r="N1534" s="49"/>
      <c r="O1534" s="12"/>
      <c r="P1534" s="12"/>
      <c r="Q1534" s="12"/>
    </row>
    <row r="1535" spans="2:17" s="1" customFormat="1" x14ac:dyDescent="0.4">
      <c r="B1535" s="12"/>
      <c r="C1535" s="42"/>
      <c r="D1535" s="12"/>
      <c r="E1535" s="12"/>
      <c r="F1535" s="12"/>
      <c r="G1535" s="12"/>
      <c r="H1535" s="12"/>
      <c r="I1535" s="12"/>
      <c r="J1535" s="12"/>
      <c r="K1535" s="12"/>
      <c r="L1535" s="12"/>
      <c r="M1535" s="49"/>
      <c r="N1535" s="49"/>
      <c r="O1535" s="12"/>
      <c r="P1535" s="12"/>
      <c r="Q1535" s="12"/>
    </row>
    <row r="1536" spans="2:17" s="1" customFormat="1" x14ac:dyDescent="0.4">
      <c r="B1536" s="12"/>
      <c r="C1536" s="42"/>
      <c r="D1536" s="12"/>
      <c r="E1536" s="12"/>
      <c r="F1536" s="12"/>
      <c r="G1536" s="12"/>
      <c r="H1536" s="12"/>
      <c r="I1536" s="12"/>
      <c r="J1536" s="12"/>
      <c r="K1536" s="12"/>
      <c r="L1536" s="12"/>
      <c r="M1536" s="49"/>
      <c r="N1536" s="49"/>
      <c r="O1536" s="12"/>
      <c r="P1536" s="12"/>
      <c r="Q1536" s="12"/>
    </row>
    <row r="1537" spans="2:17" s="1" customFormat="1" x14ac:dyDescent="0.4">
      <c r="B1537" s="12"/>
      <c r="C1537" s="42"/>
      <c r="D1537" s="12"/>
      <c r="E1537" s="12"/>
      <c r="F1537" s="12"/>
      <c r="G1537" s="12"/>
      <c r="H1537" s="12"/>
      <c r="I1537" s="12"/>
      <c r="J1537" s="12"/>
      <c r="K1537" s="12"/>
      <c r="L1537" s="12"/>
      <c r="M1537" s="49"/>
      <c r="N1537" s="49"/>
      <c r="O1537" s="12"/>
      <c r="P1537" s="12"/>
      <c r="Q1537" s="12"/>
    </row>
    <row r="1538" spans="2:17" s="1" customFormat="1" x14ac:dyDescent="0.4">
      <c r="B1538" s="12"/>
      <c r="C1538" s="42"/>
      <c r="D1538" s="12"/>
      <c r="E1538" s="12"/>
      <c r="F1538" s="12"/>
      <c r="G1538" s="12"/>
      <c r="H1538" s="12"/>
      <c r="I1538" s="12"/>
      <c r="J1538" s="12"/>
      <c r="K1538" s="12"/>
      <c r="L1538" s="12"/>
      <c r="M1538" s="49"/>
      <c r="N1538" s="49"/>
      <c r="O1538" s="12"/>
      <c r="P1538" s="12"/>
      <c r="Q1538" s="12"/>
    </row>
    <row r="1539" spans="2:17" s="1" customFormat="1" x14ac:dyDescent="0.4">
      <c r="B1539" s="12"/>
      <c r="C1539" s="42"/>
      <c r="D1539" s="12"/>
      <c r="E1539" s="12"/>
      <c r="F1539" s="12"/>
      <c r="G1539" s="12"/>
      <c r="H1539" s="12"/>
      <c r="I1539" s="12"/>
      <c r="J1539" s="12"/>
      <c r="K1539" s="12"/>
      <c r="L1539" s="12"/>
      <c r="M1539" s="49"/>
      <c r="N1539" s="49"/>
      <c r="O1539" s="12"/>
      <c r="P1539" s="12"/>
      <c r="Q1539" s="12"/>
    </row>
    <row r="1540" spans="2:17" s="1" customFormat="1" x14ac:dyDescent="0.4">
      <c r="B1540" s="12"/>
      <c r="C1540" s="42"/>
      <c r="D1540" s="12"/>
      <c r="E1540" s="12"/>
      <c r="F1540" s="12"/>
      <c r="G1540" s="12"/>
      <c r="H1540" s="12"/>
      <c r="I1540" s="12"/>
      <c r="J1540" s="12"/>
      <c r="K1540" s="12"/>
      <c r="L1540" s="12"/>
      <c r="M1540" s="49"/>
      <c r="N1540" s="49"/>
      <c r="O1540" s="12"/>
      <c r="P1540" s="12"/>
      <c r="Q1540" s="12"/>
    </row>
    <row r="1541" spans="2:17" s="1" customFormat="1" x14ac:dyDescent="0.4">
      <c r="B1541" s="12"/>
      <c r="C1541" s="42"/>
      <c r="D1541" s="12"/>
      <c r="E1541" s="12"/>
      <c r="F1541" s="12"/>
      <c r="G1541" s="12"/>
      <c r="H1541" s="12"/>
      <c r="I1541" s="12"/>
      <c r="J1541" s="12"/>
      <c r="K1541" s="12"/>
      <c r="L1541" s="12"/>
      <c r="M1541" s="49"/>
      <c r="N1541" s="49"/>
      <c r="O1541" s="12"/>
      <c r="P1541" s="12"/>
      <c r="Q1541" s="12"/>
    </row>
    <row r="1542" spans="2:17" s="1" customFormat="1" x14ac:dyDescent="0.4">
      <c r="B1542" s="12"/>
      <c r="C1542" s="42"/>
      <c r="D1542" s="12"/>
      <c r="E1542" s="12"/>
      <c r="F1542" s="12"/>
      <c r="G1542" s="12"/>
      <c r="H1542" s="12"/>
      <c r="I1542" s="12"/>
      <c r="J1542" s="12"/>
      <c r="K1542" s="12"/>
      <c r="L1542" s="12"/>
      <c r="M1542" s="49"/>
      <c r="N1542" s="49"/>
      <c r="O1542" s="12"/>
      <c r="P1542" s="12"/>
      <c r="Q1542" s="12"/>
    </row>
    <row r="1543" spans="2:17" s="1" customFormat="1" x14ac:dyDescent="0.4">
      <c r="B1543" s="12"/>
      <c r="C1543" s="42"/>
      <c r="D1543" s="12"/>
      <c r="E1543" s="12"/>
      <c r="F1543" s="12"/>
      <c r="G1543" s="12"/>
      <c r="H1543" s="12"/>
      <c r="I1543" s="12"/>
      <c r="J1543" s="12"/>
      <c r="K1543" s="12"/>
      <c r="L1543" s="12"/>
      <c r="M1543" s="49"/>
      <c r="N1543" s="49"/>
      <c r="O1543" s="12"/>
      <c r="P1543" s="12"/>
      <c r="Q1543" s="12"/>
    </row>
    <row r="1544" spans="2:17" s="1" customFormat="1" x14ac:dyDescent="0.4">
      <c r="B1544" s="12"/>
      <c r="C1544" s="42"/>
      <c r="D1544" s="12"/>
      <c r="E1544" s="12"/>
      <c r="F1544" s="12"/>
      <c r="G1544" s="12"/>
      <c r="H1544" s="12"/>
      <c r="I1544" s="12"/>
      <c r="J1544" s="12"/>
      <c r="K1544" s="12"/>
      <c r="L1544" s="12"/>
      <c r="M1544" s="49"/>
      <c r="N1544" s="49"/>
      <c r="O1544" s="12"/>
      <c r="P1544" s="12"/>
      <c r="Q1544" s="12"/>
    </row>
    <row r="1545" spans="2:17" s="1" customFormat="1" x14ac:dyDescent="0.4">
      <c r="B1545" s="12"/>
      <c r="C1545" s="42"/>
      <c r="D1545" s="12"/>
      <c r="E1545" s="12"/>
      <c r="F1545" s="12"/>
      <c r="G1545" s="12"/>
      <c r="H1545" s="12"/>
      <c r="I1545" s="12"/>
      <c r="J1545" s="12"/>
      <c r="K1545" s="12"/>
      <c r="L1545" s="12"/>
      <c r="M1545" s="49"/>
      <c r="N1545" s="49"/>
      <c r="O1545" s="12"/>
      <c r="P1545" s="12"/>
      <c r="Q1545" s="12"/>
    </row>
    <row r="1546" spans="2:17" s="1" customFormat="1" x14ac:dyDescent="0.4">
      <c r="B1546" s="12"/>
      <c r="C1546" s="42"/>
      <c r="D1546" s="12"/>
      <c r="E1546" s="12"/>
      <c r="F1546" s="12"/>
      <c r="G1546" s="12"/>
      <c r="H1546" s="12"/>
      <c r="I1546" s="12"/>
      <c r="J1546" s="12"/>
      <c r="K1546" s="12"/>
      <c r="L1546" s="12"/>
      <c r="M1546" s="49"/>
      <c r="N1546" s="49"/>
      <c r="O1546" s="12"/>
      <c r="P1546" s="12"/>
      <c r="Q1546" s="12"/>
    </row>
    <row r="1547" spans="2:17" s="1" customFormat="1" x14ac:dyDescent="0.4">
      <c r="B1547" s="12"/>
      <c r="C1547" s="42"/>
      <c r="D1547" s="12"/>
      <c r="E1547" s="12"/>
      <c r="F1547" s="12"/>
      <c r="G1547" s="12"/>
      <c r="H1547" s="12"/>
      <c r="I1547" s="12"/>
      <c r="J1547" s="12"/>
      <c r="K1547" s="12"/>
      <c r="L1547" s="12"/>
      <c r="M1547" s="49"/>
      <c r="N1547" s="49"/>
      <c r="O1547" s="12"/>
      <c r="P1547" s="12"/>
      <c r="Q1547" s="12"/>
    </row>
    <row r="1548" spans="2:17" s="1" customFormat="1" x14ac:dyDescent="0.4">
      <c r="B1548" s="12"/>
      <c r="C1548" s="42"/>
      <c r="D1548" s="12"/>
      <c r="E1548" s="12"/>
      <c r="F1548" s="12"/>
      <c r="G1548" s="12"/>
      <c r="H1548" s="12"/>
      <c r="I1548" s="12"/>
      <c r="J1548" s="12"/>
      <c r="K1548" s="12"/>
      <c r="L1548" s="12"/>
      <c r="M1548" s="49"/>
      <c r="N1548" s="49"/>
      <c r="O1548" s="12"/>
      <c r="P1548" s="12"/>
      <c r="Q1548" s="12"/>
    </row>
    <row r="1549" spans="2:17" s="1" customFormat="1" x14ac:dyDescent="0.4">
      <c r="B1549" s="12"/>
      <c r="C1549" s="42"/>
      <c r="D1549" s="12"/>
      <c r="E1549" s="12"/>
      <c r="F1549" s="12"/>
      <c r="G1549" s="12"/>
      <c r="H1549" s="12"/>
      <c r="I1549" s="12"/>
      <c r="J1549" s="12"/>
      <c r="K1549" s="12"/>
      <c r="L1549" s="12"/>
      <c r="M1549" s="49"/>
      <c r="N1549" s="49"/>
      <c r="O1549" s="12"/>
      <c r="P1549" s="12"/>
      <c r="Q1549" s="12"/>
    </row>
    <row r="1550" spans="2:17" s="1" customFormat="1" x14ac:dyDescent="0.4">
      <c r="B1550" s="12"/>
      <c r="C1550" s="42"/>
      <c r="D1550" s="12"/>
      <c r="E1550" s="12"/>
      <c r="F1550" s="12"/>
      <c r="G1550" s="12"/>
      <c r="H1550" s="12"/>
      <c r="I1550" s="12"/>
      <c r="J1550" s="12"/>
      <c r="K1550" s="12"/>
      <c r="L1550" s="12"/>
      <c r="M1550" s="49"/>
      <c r="N1550" s="49"/>
      <c r="O1550" s="12"/>
      <c r="P1550" s="12"/>
      <c r="Q1550" s="12"/>
    </row>
    <row r="1551" spans="2:17" s="1" customFormat="1" x14ac:dyDescent="0.4">
      <c r="B1551" s="12"/>
      <c r="C1551" s="42"/>
      <c r="D1551" s="12"/>
      <c r="E1551" s="12"/>
      <c r="F1551" s="12"/>
      <c r="G1551" s="12"/>
      <c r="H1551" s="12"/>
      <c r="I1551" s="12"/>
      <c r="J1551" s="12"/>
      <c r="K1551" s="12"/>
      <c r="L1551" s="12"/>
      <c r="M1551" s="49"/>
      <c r="N1551" s="49"/>
      <c r="O1551" s="12"/>
      <c r="P1551" s="12"/>
      <c r="Q1551" s="12"/>
    </row>
    <row r="1552" spans="2:17" s="1" customFormat="1" x14ac:dyDescent="0.4">
      <c r="B1552" s="12"/>
      <c r="C1552" s="42"/>
      <c r="D1552" s="12"/>
      <c r="E1552" s="12"/>
      <c r="F1552" s="12"/>
      <c r="G1552" s="12"/>
      <c r="H1552" s="12"/>
      <c r="I1552" s="12"/>
      <c r="J1552" s="12"/>
      <c r="K1552" s="12"/>
      <c r="L1552" s="12"/>
      <c r="M1552" s="49"/>
      <c r="N1552" s="49"/>
      <c r="O1552" s="12"/>
      <c r="P1552" s="12"/>
      <c r="Q1552" s="12"/>
    </row>
    <row r="1553" spans="2:17" s="1" customFormat="1" x14ac:dyDescent="0.4">
      <c r="B1553" s="12"/>
      <c r="C1553" s="42"/>
      <c r="D1553" s="12"/>
      <c r="E1553" s="12"/>
      <c r="F1553" s="12"/>
      <c r="G1553" s="12"/>
      <c r="H1553" s="12"/>
      <c r="I1553" s="12"/>
      <c r="J1553" s="12"/>
      <c r="K1553" s="12"/>
      <c r="L1553" s="12"/>
      <c r="M1553" s="49"/>
      <c r="N1553" s="49"/>
      <c r="O1553" s="12"/>
      <c r="P1553" s="12"/>
      <c r="Q1553" s="12"/>
    </row>
    <row r="1554" spans="2:17" s="1" customFormat="1" x14ac:dyDescent="0.4">
      <c r="B1554" s="12"/>
      <c r="C1554" s="42"/>
      <c r="D1554" s="12"/>
      <c r="E1554" s="12"/>
      <c r="F1554" s="12"/>
      <c r="G1554" s="12"/>
      <c r="H1554" s="12"/>
      <c r="I1554" s="12"/>
      <c r="J1554" s="12"/>
      <c r="K1554" s="12"/>
      <c r="L1554" s="12"/>
      <c r="M1554" s="49"/>
      <c r="N1554" s="49"/>
      <c r="O1554" s="12"/>
      <c r="P1554" s="12"/>
      <c r="Q1554" s="12"/>
    </row>
    <row r="1555" spans="2:17" s="1" customFormat="1" x14ac:dyDescent="0.4">
      <c r="B1555" s="12"/>
      <c r="C1555" s="42"/>
      <c r="D1555" s="12"/>
      <c r="E1555" s="12"/>
      <c r="F1555" s="12"/>
      <c r="G1555" s="12"/>
      <c r="H1555" s="12"/>
      <c r="I1555" s="12"/>
      <c r="J1555" s="12"/>
      <c r="K1555" s="12"/>
      <c r="L1555" s="12"/>
      <c r="M1555" s="49"/>
      <c r="N1555" s="49"/>
      <c r="O1555" s="12"/>
      <c r="P1555" s="12"/>
      <c r="Q1555" s="12"/>
    </row>
    <row r="1556" spans="2:17" s="1" customFormat="1" x14ac:dyDescent="0.4">
      <c r="B1556" s="12"/>
      <c r="C1556" s="42"/>
      <c r="D1556" s="12"/>
      <c r="E1556" s="12"/>
      <c r="F1556" s="12"/>
      <c r="G1556" s="12"/>
      <c r="H1556" s="12"/>
      <c r="I1556" s="12"/>
      <c r="J1556" s="12"/>
      <c r="K1556" s="12"/>
      <c r="L1556" s="12"/>
      <c r="M1556" s="49"/>
      <c r="N1556" s="49"/>
      <c r="O1556" s="12"/>
      <c r="P1556" s="12"/>
      <c r="Q1556" s="12"/>
    </row>
    <row r="1557" spans="2:17" s="1" customFormat="1" x14ac:dyDescent="0.4">
      <c r="B1557" s="12"/>
      <c r="C1557" s="42"/>
      <c r="D1557" s="12"/>
      <c r="E1557" s="12"/>
      <c r="F1557" s="12"/>
      <c r="G1557" s="12"/>
      <c r="H1557" s="12"/>
      <c r="I1557" s="12"/>
      <c r="J1557" s="12"/>
      <c r="K1557" s="12"/>
      <c r="L1557" s="12"/>
      <c r="M1557" s="49"/>
      <c r="N1557" s="49"/>
      <c r="O1557" s="12"/>
      <c r="P1557" s="12"/>
      <c r="Q1557" s="12"/>
    </row>
    <row r="1558" spans="2:17" s="1" customFormat="1" x14ac:dyDescent="0.4">
      <c r="B1558" s="12"/>
      <c r="C1558" s="42"/>
      <c r="D1558" s="12"/>
      <c r="E1558" s="12"/>
      <c r="F1558" s="12"/>
      <c r="G1558" s="12"/>
      <c r="H1558" s="12"/>
      <c r="I1558" s="12"/>
      <c r="J1558" s="12"/>
      <c r="K1558" s="12"/>
      <c r="L1558" s="12"/>
      <c r="M1558" s="49"/>
      <c r="N1558" s="49"/>
      <c r="O1558" s="12"/>
      <c r="P1558" s="12"/>
      <c r="Q1558" s="12"/>
    </row>
    <row r="1559" spans="2:17" s="1" customFormat="1" x14ac:dyDescent="0.4">
      <c r="B1559" s="12"/>
      <c r="C1559" s="42"/>
      <c r="D1559" s="12"/>
      <c r="E1559" s="12"/>
      <c r="F1559" s="12"/>
      <c r="G1559" s="12"/>
      <c r="H1559" s="12"/>
      <c r="I1559" s="12"/>
      <c r="J1559" s="12"/>
      <c r="K1559" s="12"/>
      <c r="L1559" s="12"/>
      <c r="M1559" s="49"/>
      <c r="N1559" s="49"/>
      <c r="O1559" s="12"/>
      <c r="P1559" s="12"/>
      <c r="Q1559" s="12"/>
    </row>
    <row r="1560" spans="2:17" s="1" customFormat="1" x14ac:dyDescent="0.4">
      <c r="B1560" s="12"/>
      <c r="C1560" s="42"/>
      <c r="D1560" s="12"/>
      <c r="E1560" s="12"/>
      <c r="F1560" s="12"/>
      <c r="G1560" s="12"/>
      <c r="H1560" s="12"/>
      <c r="I1560" s="12"/>
      <c r="J1560" s="12"/>
      <c r="K1560" s="12"/>
      <c r="L1560" s="12"/>
      <c r="M1560" s="49"/>
      <c r="N1560" s="49"/>
      <c r="O1560" s="12"/>
      <c r="P1560" s="12"/>
      <c r="Q1560" s="12"/>
    </row>
    <row r="1561" spans="2:17" s="1" customFormat="1" x14ac:dyDescent="0.4">
      <c r="B1561" s="12"/>
      <c r="C1561" s="42"/>
      <c r="D1561" s="12"/>
      <c r="E1561" s="12"/>
      <c r="F1561" s="12"/>
      <c r="G1561" s="12"/>
      <c r="H1561" s="12"/>
      <c r="I1561" s="12"/>
      <c r="J1561" s="12"/>
      <c r="K1561" s="12"/>
      <c r="L1561" s="12"/>
      <c r="M1561" s="49"/>
      <c r="N1561" s="49"/>
      <c r="O1561" s="12"/>
      <c r="P1561" s="12"/>
      <c r="Q1561" s="12"/>
    </row>
    <row r="1562" spans="2:17" s="1" customFormat="1" x14ac:dyDescent="0.4">
      <c r="B1562" s="12"/>
      <c r="C1562" s="42"/>
      <c r="D1562" s="12"/>
      <c r="E1562" s="12"/>
      <c r="F1562" s="12"/>
      <c r="G1562" s="12"/>
      <c r="H1562" s="12"/>
      <c r="I1562" s="12"/>
      <c r="J1562" s="12"/>
      <c r="K1562" s="12"/>
      <c r="L1562" s="12"/>
      <c r="M1562" s="49"/>
      <c r="N1562" s="49"/>
      <c r="O1562" s="12"/>
      <c r="P1562" s="12"/>
      <c r="Q1562" s="12"/>
    </row>
    <row r="1563" spans="2:17" s="1" customFormat="1" x14ac:dyDescent="0.4">
      <c r="B1563" s="12"/>
      <c r="C1563" s="42"/>
      <c r="D1563" s="12"/>
      <c r="E1563" s="12"/>
      <c r="F1563" s="12"/>
      <c r="G1563" s="12"/>
      <c r="H1563" s="12"/>
      <c r="I1563" s="12"/>
      <c r="J1563" s="12"/>
      <c r="K1563" s="12"/>
      <c r="L1563" s="12"/>
      <c r="M1563" s="49"/>
      <c r="N1563" s="49"/>
      <c r="O1563" s="12"/>
      <c r="P1563" s="12"/>
      <c r="Q1563" s="12"/>
    </row>
    <row r="1564" spans="2:17" s="1" customFormat="1" x14ac:dyDescent="0.4">
      <c r="B1564" s="12"/>
      <c r="C1564" s="42"/>
      <c r="D1564" s="12"/>
      <c r="E1564" s="12"/>
      <c r="F1564" s="12"/>
      <c r="G1564" s="12"/>
      <c r="H1564" s="12"/>
      <c r="I1564" s="12"/>
      <c r="J1564" s="12"/>
      <c r="K1564" s="12"/>
      <c r="L1564" s="12"/>
      <c r="M1564" s="49"/>
      <c r="N1564" s="49"/>
      <c r="O1564" s="12"/>
      <c r="P1564" s="12"/>
      <c r="Q1564" s="12"/>
    </row>
    <row r="1565" spans="2:17" s="1" customFormat="1" x14ac:dyDescent="0.4">
      <c r="B1565" s="12"/>
      <c r="C1565" s="42"/>
      <c r="D1565" s="12"/>
      <c r="E1565" s="12"/>
      <c r="F1565" s="12"/>
      <c r="G1565" s="12"/>
      <c r="H1565" s="12"/>
      <c r="I1565" s="12"/>
      <c r="J1565" s="12"/>
      <c r="K1565" s="12"/>
      <c r="L1565" s="12"/>
      <c r="M1565" s="49"/>
      <c r="N1565" s="49"/>
      <c r="O1565" s="12"/>
      <c r="P1565" s="12"/>
      <c r="Q1565" s="12"/>
    </row>
    <row r="1566" spans="2:17" s="1" customFormat="1" x14ac:dyDescent="0.4">
      <c r="B1566" s="12"/>
      <c r="C1566" s="42"/>
      <c r="D1566" s="12"/>
      <c r="E1566" s="12"/>
      <c r="F1566" s="12"/>
      <c r="G1566" s="12"/>
      <c r="H1566" s="12"/>
      <c r="I1566" s="12"/>
      <c r="J1566" s="12"/>
      <c r="K1566" s="12"/>
      <c r="L1566" s="12"/>
      <c r="M1566" s="49"/>
      <c r="N1566" s="49"/>
      <c r="O1566" s="12"/>
      <c r="P1566" s="12"/>
      <c r="Q1566" s="12"/>
    </row>
    <row r="1567" spans="2:17" s="1" customFormat="1" x14ac:dyDescent="0.4">
      <c r="B1567" s="12"/>
      <c r="C1567" s="42"/>
      <c r="D1567" s="12"/>
      <c r="E1567" s="12"/>
      <c r="F1567" s="12"/>
      <c r="G1567" s="12"/>
      <c r="H1567" s="12"/>
      <c r="I1567" s="12"/>
      <c r="J1567" s="12"/>
      <c r="K1567" s="12"/>
      <c r="L1567" s="12"/>
      <c r="M1567" s="49"/>
      <c r="N1567" s="49"/>
      <c r="O1567" s="12"/>
      <c r="P1567" s="12"/>
      <c r="Q1567" s="12"/>
    </row>
    <row r="1568" spans="2:17" s="1" customFormat="1" x14ac:dyDescent="0.4">
      <c r="B1568" s="12"/>
      <c r="C1568" s="42"/>
      <c r="D1568" s="12"/>
      <c r="E1568" s="12"/>
      <c r="F1568" s="12"/>
      <c r="G1568" s="12"/>
      <c r="H1568" s="12"/>
      <c r="I1568" s="12"/>
      <c r="J1568" s="12"/>
      <c r="K1568" s="12"/>
      <c r="L1568" s="12"/>
      <c r="M1568" s="49"/>
      <c r="N1568" s="49"/>
      <c r="O1568" s="12"/>
      <c r="P1568" s="12"/>
      <c r="Q1568" s="12"/>
    </row>
    <row r="1569" spans="2:17" s="1" customFormat="1" x14ac:dyDescent="0.4">
      <c r="B1569" s="12"/>
      <c r="C1569" s="42"/>
      <c r="D1569" s="12"/>
      <c r="E1569" s="12"/>
      <c r="F1569" s="12"/>
      <c r="G1569" s="12"/>
      <c r="H1569" s="12"/>
      <c r="I1569" s="12"/>
      <c r="J1569" s="12"/>
      <c r="K1569" s="12"/>
      <c r="L1569" s="12"/>
      <c r="M1569" s="49"/>
      <c r="N1569" s="49"/>
      <c r="O1569" s="12"/>
      <c r="P1569" s="12"/>
      <c r="Q1569" s="12"/>
    </row>
    <row r="1570" spans="2:17" s="1" customFormat="1" x14ac:dyDescent="0.4">
      <c r="B1570" s="12"/>
      <c r="C1570" s="42"/>
      <c r="D1570" s="12"/>
      <c r="E1570" s="12"/>
      <c r="F1570" s="12"/>
      <c r="G1570" s="12"/>
      <c r="H1570" s="12"/>
      <c r="I1570" s="12"/>
      <c r="J1570" s="12"/>
      <c r="K1570" s="12"/>
      <c r="L1570" s="12"/>
      <c r="M1570" s="49"/>
      <c r="N1570" s="49"/>
      <c r="O1570" s="12"/>
      <c r="P1570" s="12"/>
      <c r="Q1570" s="12"/>
    </row>
    <row r="1571" spans="2:17" s="1" customFormat="1" x14ac:dyDescent="0.4">
      <c r="B1571" s="12"/>
      <c r="C1571" s="42"/>
      <c r="D1571" s="12"/>
      <c r="E1571" s="12"/>
      <c r="F1571" s="12"/>
      <c r="G1571" s="12"/>
      <c r="H1571" s="12"/>
      <c r="I1571" s="12"/>
      <c r="J1571" s="12"/>
      <c r="K1571" s="12"/>
      <c r="L1571" s="12"/>
      <c r="M1571" s="49"/>
      <c r="N1571" s="49"/>
      <c r="O1571" s="12"/>
      <c r="P1571" s="12"/>
      <c r="Q1571" s="12"/>
    </row>
    <row r="1572" spans="2:17" s="1" customFormat="1" x14ac:dyDescent="0.4">
      <c r="B1572" s="12"/>
      <c r="C1572" s="42"/>
      <c r="D1572" s="12"/>
      <c r="E1572" s="12"/>
      <c r="F1572" s="12"/>
      <c r="G1572" s="12"/>
      <c r="H1572" s="12"/>
      <c r="I1572" s="12"/>
      <c r="J1572" s="12"/>
      <c r="K1572" s="12"/>
      <c r="L1572" s="12"/>
      <c r="M1572" s="49"/>
      <c r="N1572" s="49"/>
      <c r="O1572" s="12"/>
      <c r="P1572" s="12"/>
      <c r="Q1572" s="12"/>
    </row>
    <row r="1573" spans="2:17" s="1" customFormat="1" x14ac:dyDescent="0.4">
      <c r="B1573" s="12"/>
      <c r="C1573" s="42"/>
      <c r="D1573" s="12"/>
      <c r="E1573" s="12"/>
      <c r="F1573" s="12"/>
      <c r="G1573" s="12"/>
      <c r="H1573" s="12"/>
      <c r="I1573" s="12"/>
      <c r="J1573" s="12"/>
      <c r="K1573" s="12"/>
      <c r="L1573" s="12"/>
      <c r="M1573" s="49"/>
      <c r="N1573" s="49"/>
      <c r="O1573" s="12"/>
      <c r="P1573" s="12"/>
      <c r="Q1573" s="12"/>
    </row>
    <row r="1574" spans="2:17" s="1" customFormat="1" x14ac:dyDescent="0.4">
      <c r="B1574" s="12"/>
      <c r="C1574" s="42"/>
      <c r="D1574" s="12"/>
      <c r="E1574" s="12"/>
      <c r="F1574" s="12"/>
      <c r="G1574" s="12"/>
      <c r="H1574" s="12"/>
      <c r="I1574" s="12"/>
      <c r="J1574" s="12"/>
      <c r="K1574" s="12"/>
      <c r="L1574" s="12"/>
      <c r="M1574" s="49"/>
      <c r="N1574" s="49"/>
      <c r="O1574" s="12"/>
      <c r="P1574" s="12"/>
      <c r="Q1574" s="12"/>
    </row>
    <row r="1575" spans="2:17" s="1" customFormat="1" x14ac:dyDescent="0.4">
      <c r="B1575" s="12"/>
      <c r="C1575" s="42"/>
      <c r="D1575" s="12"/>
      <c r="E1575" s="12"/>
      <c r="F1575" s="12"/>
      <c r="G1575" s="12"/>
      <c r="H1575" s="12"/>
      <c r="I1575" s="12"/>
      <c r="J1575" s="12"/>
      <c r="K1575" s="12"/>
      <c r="L1575" s="12"/>
      <c r="M1575" s="49"/>
      <c r="N1575" s="49"/>
      <c r="O1575" s="12"/>
      <c r="P1575" s="12"/>
      <c r="Q1575" s="12"/>
    </row>
    <row r="1576" spans="2:17" s="1" customFormat="1" x14ac:dyDescent="0.4">
      <c r="B1576" s="12"/>
      <c r="C1576" s="42"/>
      <c r="D1576" s="12"/>
      <c r="E1576" s="12"/>
      <c r="F1576" s="12"/>
      <c r="G1576" s="12"/>
      <c r="H1576" s="12"/>
      <c r="I1576" s="12"/>
      <c r="J1576" s="12"/>
      <c r="K1576" s="12"/>
      <c r="L1576" s="12"/>
      <c r="M1576" s="49"/>
      <c r="N1576" s="49"/>
      <c r="O1576" s="12"/>
      <c r="P1576" s="12"/>
      <c r="Q1576" s="12"/>
    </row>
    <row r="1577" spans="2:17" s="1" customFormat="1" x14ac:dyDescent="0.4">
      <c r="B1577" s="12"/>
      <c r="C1577" s="42"/>
      <c r="D1577" s="12"/>
      <c r="E1577" s="12"/>
      <c r="F1577" s="12"/>
      <c r="G1577" s="12"/>
      <c r="H1577" s="12"/>
      <c r="I1577" s="12"/>
      <c r="J1577" s="12"/>
      <c r="K1577" s="12"/>
      <c r="L1577" s="12"/>
      <c r="M1577" s="49"/>
      <c r="N1577" s="49"/>
      <c r="O1577" s="12"/>
      <c r="P1577" s="12"/>
      <c r="Q1577" s="12"/>
    </row>
    <row r="1578" spans="2:17" s="1" customFormat="1" x14ac:dyDescent="0.4">
      <c r="B1578" s="12"/>
      <c r="C1578" s="42"/>
      <c r="D1578" s="12"/>
      <c r="E1578" s="12"/>
      <c r="F1578" s="12"/>
      <c r="G1578" s="12"/>
      <c r="H1578" s="12"/>
      <c r="I1578" s="12"/>
      <c r="J1578" s="12"/>
      <c r="K1578" s="12"/>
      <c r="L1578" s="12"/>
      <c r="M1578" s="49"/>
      <c r="N1578" s="49"/>
      <c r="O1578" s="12"/>
      <c r="P1578" s="12"/>
      <c r="Q1578" s="12"/>
    </row>
    <row r="1579" spans="2:17" s="1" customFormat="1" x14ac:dyDescent="0.4">
      <c r="B1579" s="12"/>
      <c r="C1579" s="42"/>
      <c r="D1579" s="12"/>
      <c r="E1579" s="12"/>
      <c r="F1579" s="12"/>
      <c r="G1579" s="12"/>
      <c r="H1579" s="12"/>
      <c r="I1579" s="12"/>
      <c r="J1579" s="12"/>
      <c r="K1579" s="12"/>
      <c r="L1579" s="12"/>
      <c r="M1579" s="49"/>
      <c r="N1579" s="49"/>
      <c r="O1579" s="12"/>
      <c r="P1579" s="12"/>
      <c r="Q1579" s="12"/>
    </row>
    <row r="1580" spans="2:17" s="1" customFormat="1" x14ac:dyDescent="0.4">
      <c r="B1580" s="12"/>
      <c r="C1580" s="42"/>
      <c r="D1580" s="12"/>
      <c r="E1580" s="12"/>
      <c r="F1580" s="12"/>
      <c r="G1580" s="12"/>
      <c r="H1580" s="12"/>
      <c r="I1580" s="12"/>
      <c r="J1580" s="12"/>
      <c r="K1580" s="12"/>
      <c r="L1580" s="12"/>
      <c r="M1580" s="49"/>
      <c r="N1580" s="49"/>
      <c r="O1580" s="12"/>
      <c r="P1580" s="12"/>
      <c r="Q1580" s="12"/>
    </row>
    <row r="1581" spans="2:17" s="1" customFormat="1" x14ac:dyDescent="0.4">
      <c r="B1581" s="12"/>
      <c r="C1581" s="42"/>
      <c r="D1581" s="12"/>
      <c r="E1581" s="12"/>
      <c r="F1581" s="12"/>
      <c r="G1581" s="12"/>
      <c r="H1581" s="12"/>
      <c r="I1581" s="12"/>
      <c r="J1581" s="12"/>
      <c r="K1581" s="12"/>
      <c r="L1581" s="12"/>
      <c r="M1581" s="49"/>
      <c r="N1581" s="49"/>
      <c r="O1581" s="12"/>
      <c r="P1581" s="12"/>
      <c r="Q1581" s="12"/>
    </row>
    <row r="1582" spans="2:17" s="1" customFormat="1" x14ac:dyDescent="0.4">
      <c r="B1582" s="12"/>
      <c r="C1582" s="42"/>
      <c r="D1582" s="12"/>
      <c r="E1582" s="12"/>
      <c r="F1582" s="12"/>
      <c r="G1582" s="12"/>
      <c r="H1582" s="12"/>
      <c r="I1582" s="12"/>
      <c r="J1582" s="12"/>
      <c r="K1582" s="12"/>
      <c r="L1582" s="12"/>
      <c r="M1582" s="49"/>
      <c r="N1582" s="49"/>
      <c r="O1582" s="12"/>
      <c r="P1582" s="12"/>
      <c r="Q1582" s="12"/>
    </row>
    <row r="1583" spans="2:17" s="1" customFormat="1" x14ac:dyDescent="0.4">
      <c r="B1583" s="12"/>
      <c r="C1583" s="42"/>
      <c r="D1583" s="12"/>
      <c r="E1583" s="12"/>
      <c r="F1583" s="12"/>
      <c r="G1583" s="12"/>
      <c r="H1583" s="12"/>
      <c r="I1583" s="12"/>
      <c r="J1583" s="12"/>
      <c r="K1583" s="12"/>
      <c r="L1583" s="12"/>
      <c r="M1583" s="49"/>
      <c r="N1583" s="49"/>
      <c r="O1583" s="12"/>
      <c r="P1583" s="12"/>
      <c r="Q1583" s="12"/>
    </row>
    <row r="1584" spans="2:17" s="1" customFormat="1" x14ac:dyDescent="0.4">
      <c r="B1584" s="12"/>
      <c r="C1584" s="42"/>
      <c r="D1584" s="12"/>
      <c r="E1584" s="12"/>
      <c r="F1584" s="12"/>
      <c r="G1584" s="12"/>
      <c r="H1584" s="12"/>
      <c r="I1584" s="12"/>
      <c r="J1584" s="12"/>
      <c r="K1584" s="12"/>
      <c r="L1584" s="12"/>
      <c r="M1584" s="49"/>
      <c r="N1584" s="49"/>
      <c r="O1584" s="12"/>
      <c r="P1584" s="12"/>
      <c r="Q1584" s="12"/>
    </row>
    <row r="1585" spans="2:17" s="1" customFormat="1" x14ac:dyDescent="0.4">
      <c r="B1585" s="12"/>
      <c r="C1585" s="42"/>
      <c r="D1585" s="12"/>
      <c r="E1585" s="12"/>
      <c r="F1585" s="12"/>
      <c r="G1585" s="12"/>
      <c r="H1585" s="12"/>
      <c r="I1585" s="12"/>
      <c r="J1585" s="12"/>
      <c r="K1585" s="12"/>
      <c r="L1585" s="12"/>
      <c r="M1585" s="49"/>
      <c r="N1585" s="49"/>
      <c r="O1585" s="12"/>
      <c r="P1585" s="12"/>
      <c r="Q1585" s="12"/>
    </row>
    <row r="1586" spans="2:17" s="1" customFormat="1" x14ac:dyDescent="0.4">
      <c r="B1586" s="12"/>
      <c r="C1586" s="42"/>
      <c r="D1586" s="12"/>
      <c r="E1586" s="12"/>
      <c r="F1586" s="12"/>
      <c r="G1586" s="12"/>
      <c r="H1586" s="12"/>
      <c r="I1586" s="12"/>
      <c r="J1586" s="12"/>
      <c r="K1586" s="12"/>
      <c r="L1586" s="12"/>
      <c r="M1586" s="49"/>
      <c r="N1586" s="49"/>
      <c r="O1586" s="12"/>
      <c r="P1586" s="12"/>
      <c r="Q1586" s="12"/>
    </row>
    <row r="1587" spans="2:17" s="1" customFormat="1" x14ac:dyDescent="0.4">
      <c r="B1587" s="12"/>
      <c r="C1587" s="42"/>
      <c r="D1587" s="12"/>
      <c r="E1587" s="12"/>
      <c r="F1587" s="12"/>
      <c r="G1587" s="12"/>
      <c r="H1587" s="12"/>
      <c r="I1587" s="12"/>
      <c r="J1587" s="12"/>
      <c r="K1587" s="12"/>
      <c r="L1587" s="12"/>
      <c r="M1587" s="49"/>
      <c r="N1587" s="49"/>
      <c r="O1587" s="12"/>
      <c r="P1587" s="12"/>
      <c r="Q1587" s="12"/>
    </row>
    <row r="1588" spans="2:17" s="1" customFormat="1" x14ac:dyDescent="0.4">
      <c r="B1588" s="12"/>
      <c r="C1588" s="42"/>
      <c r="D1588" s="12"/>
      <c r="E1588" s="12"/>
      <c r="F1588" s="12"/>
      <c r="G1588" s="12"/>
      <c r="H1588" s="12"/>
      <c r="I1588" s="12"/>
      <c r="J1588" s="12"/>
      <c r="K1588" s="12"/>
      <c r="L1588" s="12"/>
      <c r="M1588" s="49"/>
      <c r="N1588" s="49"/>
      <c r="O1588" s="12"/>
      <c r="P1588" s="12"/>
      <c r="Q1588" s="12"/>
    </row>
    <row r="1589" spans="2:17" s="1" customFormat="1" x14ac:dyDescent="0.4">
      <c r="B1589" s="12"/>
      <c r="C1589" s="42"/>
      <c r="D1589" s="12"/>
      <c r="E1589" s="12"/>
      <c r="F1589" s="12"/>
      <c r="G1589" s="12"/>
      <c r="H1589" s="12"/>
      <c r="I1589" s="12"/>
      <c r="J1589" s="12"/>
      <c r="K1589" s="12"/>
      <c r="L1589" s="12"/>
      <c r="M1589" s="49"/>
      <c r="N1589" s="49"/>
      <c r="O1589" s="12"/>
      <c r="P1589" s="12"/>
      <c r="Q1589" s="12"/>
    </row>
    <row r="1590" spans="2:17" s="1" customFormat="1" x14ac:dyDescent="0.4">
      <c r="B1590" s="12"/>
      <c r="C1590" s="42"/>
      <c r="D1590" s="12"/>
      <c r="E1590" s="12"/>
      <c r="F1590" s="12"/>
      <c r="G1590" s="12"/>
      <c r="H1590" s="12"/>
      <c r="I1590" s="12"/>
      <c r="J1590" s="12"/>
      <c r="K1590" s="12"/>
      <c r="L1590" s="12"/>
      <c r="M1590" s="49"/>
      <c r="N1590" s="49"/>
      <c r="O1590" s="12"/>
      <c r="P1590" s="12"/>
      <c r="Q1590" s="12"/>
    </row>
    <row r="1591" spans="2:17" s="1" customFormat="1" x14ac:dyDescent="0.4">
      <c r="B1591" s="12"/>
      <c r="C1591" s="42"/>
      <c r="D1591" s="12"/>
      <c r="E1591" s="12"/>
      <c r="F1591" s="12"/>
      <c r="G1591" s="12"/>
      <c r="H1591" s="12"/>
      <c r="I1591" s="12"/>
      <c r="J1591" s="12"/>
      <c r="K1591" s="12"/>
      <c r="L1591" s="12"/>
      <c r="M1591" s="49"/>
      <c r="N1591" s="49"/>
      <c r="O1591" s="12"/>
      <c r="P1591" s="12"/>
      <c r="Q1591" s="12"/>
    </row>
    <row r="1592" spans="2:17" s="1" customFormat="1" x14ac:dyDescent="0.4">
      <c r="B1592" s="12"/>
      <c r="C1592" s="42"/>
      <c r="D1592" s="12"/>
      <c r="E1592" s="12"/>
      <c r="F1592" s="12"/>
      <c r="G1592" s="12"/>
      <c r="H1592" s="12"/>
      <c r="I1592" s="12"/>
      <c r="J1592" s="12"/>
      <c r="K1592" s="12"/>
      <c r="L1592" s="12"/>
      <c r="M1592" s="49"/>
      <c r="N1592" s="49"/>
      <c r="O1592" s="12"/>
      <c r="P1592" s="12"/>
      <c r="Q1592" s="12"/>
    </row>
    <row r="1593" spans="2:17" s="1" customFormat="1" x14ac:dyDescent="0.4">
      <c r="B1593" s="12"/>
      <c r="C1593" s="42"/>
      <c r="D1593" s="12"/>
      <c r="E1593" s="12"/>
      <c r="F1593" s="12"/>
      <c r="G1593" s="12"/>
      <c r="H1593" s="12"/>
      <c r="I1593" s="12"/>
      <c r="J1593" s="12"/>
      <c r="K1593" s="12"/>
      <c r="L1593" s="12"/>
      <c r="M1593" s="49"/>
      <c r="N1593" s="49"/>
      <c r="O1593" s="12"/>
      <c r="P1593" s="12"/>
      <c r="Q1593" s="12"/>
    </row>
    <row r="1594" spans="2:17" s="1" customFormat="1" x14ac:dyDescent="0.4">
      <c r="B1594" s="12"/>
      <c r="C1594" s="42"/>
      <c r="D1594" s="12"/>
      <c r="E1594" s="12"/>
      <c r="F1594" s="12"/>
      <c r="G1594" s="12"/>
      <c r="H1594" s="12"/>
      <c r="I1594" s="12"/>
      <c r="J1594" s="12"/>
      <c r="K1594" s="12"/>
      <c r="L1594" s="12"/>
      <c r="M1594" s="49"/>
      <c r="N1594" s="49"/>
      <c r="O1594" s="12"/>
      <c r="P1594" s="12"/>
      <c r="Q1594" s="12"/>
    </row>
    <row r="1595" spans="2:17" s="1" customFormat="1" x14ac:dyDescent="0.4">
      <c r="B1595" s="12"/>
      <c r="C1595" s="42"/>
      <c r="D1595" s="12"/>
      <c r="E1595" s="12"/>
      <c r="F1595" s="12"/>
      <c r="G1595" s="12"/>
      <c r="H1595" s="12"/>
      <c r="I1595" s="12"/>
      <c r="J1595" s="12"/>
      <c r="K1595" s="12"/>
      <c r="L1595" s="12"/>
      <c r="M1595" s="49"/>
      <c r="N1595" s="49"/>
      <c r="O1595" s="12"/>
      <c r="P1595" s="12"/>
      <c r="Q1595" s="12"/>
    </row>
    <row r="1596" spans="2:17" s="1" customFormat="1" x14ac:dyDescent="0.4">
      <c r="B1596" s="12"/>
      <c r="C1596" s="42"/>
      <c r="D1596" s="12"/>
      <c r="E1596" s="12"/>
      <c r="F1596" s="12"/>
      <c r="G1596" s="12"/>
      <c r="H1596" s="12"/>
      <c r="I1596" s="12"/>
      <c r="J1596" s="12"/>
      <c r="K1596" s="12"/>
      <c r="L1596" s="12"/>
      <c r="M1596" s="49"/>
      <c r="N1596" s="49"/>
      <c r="O1596" s="12"/>
      <c r="P1596" s="12"/>
      <c r="Q1596" s="12"/>
    </row>
    <row r="1597" spans="2:17" s="1" customFormat="1" x14ac:dyDescent="0.4">
      <c r="B1597" s="12"/>
      <c r="C1597" s="42"/>
      <c r="D1597" s="12"/>
      <c r="E1597" s="12"/>
      <c r="F1597" s="12"/>
      <c r="G1597" s="12"/>
      <c r="H1597" s="12"/>
      <c r="I1597" s="12"/>
      <c r="J1597" s="12"/>
      <c r="K1597" s="12"/>
      <c r="L1597" s="12"/>
      <c r="M1597" s="49"/>
      <c r="N1597" s="49"/>
      <c r="O1597" s="12"/>
      <c r="P1597" s="12"/>
      <c r="Q1597" s="12"/>
    </row>
    <row r="1598" spans="2:17" s="1" customFormat="1" x14ac:dyDescent="0.4">
      <c r="B1598" s="12"/>
      <c r="C1598" s="42"/>
      <c r="D1598" s="12"/>
      <c r="E1598" s="12"/>
      <c r="F1598" s="12"/>
      <c r="G1598" s="12"/>
      <c r="H1598" s="12"/>
      <c r="I1598" s="12"/>
      <c r="J1598" s="12"/>
      <c r="K1598" s="12"/>
      <c r="L1598" s="12"/>
      <c r="M1598" s="49"/>
      <c r="N1598" s="49"/>
      <c r="O1598" s="12"/>
      <c r="P1598" s="12"/>
      <c r="Q1598" s="12"/>
    </row>
    <row r="1599" spans="2:17" s="1" customFormat="1" x14ac:dyDescent="0.4">
      <c r="B1599" s="12"/>
      <c r="C1599" s="42"/>
      <c r="D1599" s="12"/>
      <c r="E1599" s="12"/>
      <c r="F1599" s="12"/>
      <c r="G1599" s="12"/>
      <c r="H1599" s="12"/>
      <c r="I1599" s="12"/>
      <c r="J1599" s="12"/>
      <c r="K1599" s="12"/>
      <c r="L1599" s="12"/>
      <c r="M1599" s="49"/>
      <c r="N1599" s="49"/>
      <c r="O1599" s="12"/>
      <c r="P1599" s="12"/>
      <c r="Q1599" s="12"/>
    </row>
    <row r="1600" spans="2:17" s="1" customFormat="1" x14ac:dyDescent="0.4">
      <c r="B1600" s="12"/>
      <c r="C1600" s="42"/>
      <c r="D1600" s="12"/>
      <c r="E1600" s="12"/>
      <c r="F1600" s="12"/>
      <c r="G1600" s="12"/>
      <c r="H1600" s="12"/>
      <c r="I1600" s="12"/>
      <c r="J1600" s="12"/>
      <c r="K1600" s="12"/>
      <c r="L1600" s="12"/>
      <c r="M1600" s="49"/>
      <c r="N1600" s="49"/>
      <c r="O1600" s="12"/>
      <c r="P1600" s="12"/>
      <c r="Q1600" s="12"/>
    </row>
    <row r="1601" spans="2:17" s="1" customFormat="1" x14ac:dyDescent="0.4">
      <c r="B1601" s="12"/>
      <c r="C1601" s="42"/>
      <c r="D1601" s="12"/>
      <c r="E1601" s="12"/>
      <c r="F1601" s="12"/>
      <c r="G1601" s="12"/>
      <c r="H1601" s="12"/>
      <c r="I1601" s="12"/>
      <c r="J1601" s="12"/>
      <c r="K1601" s="12"/>
      <c r="L1601" s="12"/>
      <c r="M1601" s="49"/>
      <c r="N1601" s="49"/>
      <c r="O1601" s="12"/>
      <c r="P1601" s="12"/>
      <c r="Q1601" s="12"/>
    </row>
    <row r="1602" spans="2:17" s="1" customFormat="1" x14ac:dyDescent="0.4">
      <c r="B1602" s="12"/>
      <c r="C1602" s="42"/>
      <c r="D1602" s="12"/>
      <c r="E1602" s="12"/>
      <c r="F1602" s="12"/>
      <c r="G1602" s="12"/>
      <c r="H1602" s="12"/>
      <c r="I1602" s="12"/>
      <c r="J1602" s="12"/>
      <c r="K1602" s="12"/>
      <c r="L1602" s="12"/>
      <c r="M1602" s="49"/>
      <c r="N1602" s="49"/>
      <c r="O1602" s="12"/>
      <c r="P1602" s="12"/>
      <c r="Q1602" s="12"/>
    </row>
    <row r="1603" spans="2:17" s="1" customFormat="1" x14ac:dyDescent="0.4">
      <c r="B1603" s="12"/>
      <c r="C1603" s="42"/>
      <c r="D1603" s="12"/>
      <c r="E1603" s="12"/>
      <c r="F1603" s="12"/>
      <c r="G1603" s="12"/>
      <c r="H1603" s="12"/>
      <c r="I1603" s="12"/>
      <c r="J1603" s="12"/>
      <c r="K1603" s="12"/>
      <c r="L1603" s="12"/>
      <c r="M1603" s="49"/>
      <c r="N1603" s="49"/>
      <c r="O1603" s="12"/>
      <c r="P1603" s="12"/>
      <c r="Q1603" s="12"/>
    </row>
    <row r="1604" spans="2:17" s="1" customFormat="1" x14ac:dyDescent="0.4">
      <c r="B1604" s="12"/>
      <c r="C1604" s="42"/>
      <c r="D1604" s="12"/>
      <c r="E1604" s="12"/>
      <c r="F1604" s="12"/>
      <c r="G1604" s="12"/>
      <c r="H1604" s="12"/>
      <c r="I1604" s="12"/>
      <c r="J1604" s="12"/>
      <c r="K1604" s="12"/>
      <c r="L1604" s="12"/>
      <c r="M1604" s="49"/>
      <c r="N1604" s="49"/>
      <c r="O1604" s="12"/>
      <c r="P1604" s="12"/>
      <c r="Q1604" s="12"/>
    </row>
    <row r="1605" spans="2:17" s="1" customFormat="1" x14ac:dyDescent="0.4">
      <c r="B1605" s="12"/>
      <c r="C1605" s="42"/>
      <c r="D1605" s="12"/>
      <c r="E1605" s="12"/>
      <c r="F1605" s="12"/>
      <c r="G1605" s="12"/>
      <c r="H1605" s="12"/>
      <c r="I1605" s="12"/>
      <c r="J1605" s="12"/>
      <c r="K1605" s="12"/>
      <c r="L1605" s="12"/>
      <c r="M1605" s="49"/>
      <c r="N1605" s="49"/>
      <c r="O1605" s="12"/>
      <c r="P1605" s="12"/>
      <c r="Q1605" s="12"/>
    </row>
    <row r="1606" spans="2:17" s="1" customFormat="1" x14ac:dyDescent="0.4">
      <c r="B1606" s="12"/>
      <c r="C1606" s="42"/>
      <c r="D1606" s="12"/>
      <c r="E1606" s="12"/>
      <c r="F1606" s="12"/>
      <c r="G1606" s="12"/>
      <c r="H1606" s="12"/>
      <c r="I1606" s="12"/>
      <c r="J1606" s="12"/>
      <c r="K1606" s="12"/>
      <c r="L1606" s="12"/>
      <c r="M1606" s="49"/>
      <c r="N1606" s="49"/>
      <c r="O1606" s="12"/>
      <c r="P1606" s="12"/>
      <c r="Q1606" s="12"/>
    </row>
    <row r="1607" spans="2:17" s="1" customFormat="1" x14ac:dyDescent="0.4">
      <c r="B1607" s="12"/>
      <c r="C1607" s="42"/>
      <c r="D1607" s="12"/>
      <c r="E1607" s="12"/>
      <c r="F1607" s="12"/>
      <c r="G1607" s="12"/>
      <c r="H1607" s="12"/>
      <c r="I1607" s="12"/>
      <c r="J1607" s="12"/>
      <c r="K1607" s="12"/>
      <c r="L1607" s="12"/>
      <c r="M1607" s="49"/>
      <c r="N1607" s="49"/>
      <c r="O1607" s="12"/>
      <c r="P1607" s="12"/>
      <c r="Q1607" s="12"/>
    </row>
    <row r="1608" spans="2:17" s="1" customFormat="1" x14ac:dyDescent="0.4">
      <c r="B1608" s="12"/>
      <c r="C1608" s="42"/>
      <c r="D1608" s="12"/>
      <c r="E1608" s="12"/>
      <c r="F1608" s="12"/>
      <c r="G1608" s="12"/>
      <c r="H1608" s="12"/>
      <c r="I1608" s="12"/>
      <c r="J1608" s="12"/>
      <c r="K1608" s="12"/>
      <c r="L1608" s="12"/>
      <c r="M1608" s="49"/>
      <c r="N1608" s="49"/>
      <c r="O1608" s="12"/>
      <c r="P1608" s="12"/>
      <c r="Q1608" s="12"/>
    </row>
    <row r="1609" spans="2:17" s="1" customFormat="1" x14ac:dyDescent="0.4">
      <c r="B1609" s="12"/>
      <c r="C1609" s="42"/>
      <c r="D1609" s="12"/>
      <c r="E1609" s="12"/>
      <c r="F1609" s="12"/>
      <c r="G1609" s="12"/>
      <c r="H1609" s="12"/>
      <c r="I1609" s="12"/>
      <c r="J1609" s="12"/>
      <c r="K1609" s="12"/>
      <c r="L1609" s="12"/>
      <c r="M1609" s="49"/>
      <c r="N1609" s="49"/>
      <c r="O1609" s="12"/>
      <c r="P1609" s="12"/>
      <c r="Q1609" s="12"/>
    </row>
    <row r="1610" spans="2:17" s="1" customFormat="1" x14ac:dyDescent="0.4">
      <c r="B1610" s="12"/>
      <c r="C1610" s="42"/>
      <c r="D1610" s="12"/>
      <c r="E1610" s="12"/>
      <c r="F1610" s="12"/>
      <c r="G1610" s="12"/>
      <c r="H1610" s="12"/>
      <c r="I1610" s="12"/>
      <c r="J1610" s="12"/>
      <c r="K1610" s="12"/>
      <c r="L1610" s="12"/>
      <c r="M1610" s="49"/>
      <c r="N1610" s="49"/>
      <c r="O1610" s="12"/>
      <c r="P1610" s="12"/>
      <c r="Q1610" s="12"/>
    </row>
    <row r="1611" spans="2:17" s="1" customFormat="1" x14ac:dyDescent="0.4">
      <c r="B1611" s="12"/>
      <c r="C1611" s="42"/>
      <c r="D1611" s="12"/>
      <c r="E1611" s="12"/>
      <c r="F1611" s="12"/>
      <c r="G1611" s="12"/>
      <c r="H1611" s="12"/>
      <c r="I1611" s="12"/>
      <c r="J1611" s="12"/>
      <c r="K1611" s="12"/>
      <c r="L1611" s="12"/>
      <c r="M1611" s="49"/>
      <c r="N1611" s="49"/>
      <c r="O1611" s="12"/>
      <c r="P1611" s="12"/>
      <c r="Q1611" s="12"/>
    </row>
    <row r="1612" spans="2:17" s="1" customFormat="1" x14ac:dyDescent="0.4">
      <c r="B1612" s="12"/>
      <c r="C1612" s="42"/>
      <c r="D1612" s="12"/>
      <c r="E1612" s="12"/>
      <c r="F1612" s="12"/>
      <c r="G1612" s="12"/>
      <c r="H1612" s="12"/>
      <c r="I1612" s="12"/>
      <c r="J1612" s="12"/>
      <c r="K1612" s="12"/>
      <c r="L1612" s="12"/>
      <c r="M1612" s="49"/>
      <c r="N1612" s="49"/>
      <c r="O1612" s="12"/>
      <c r="P1612" s="12"/>
      <c r="Q1612" s="12"/>
    </row>
    <row r="1613" spans="2:17" s="1" customFormat="1" x14ac:dyDescent="0.4">
      <c r="B1613" s="12"/>
      <c r="C1613" s="42"/>
      <c r="D1613" s="12"/>
      <c r="E1613" s="12"/>
      <c r="F1613" s="12"/>
      <c r="G1613" s="12"/>
      <c r="H1613" s="12"/>
      <c r="I1613" s="12"/>
      <c r="J1613" s="12"/>
      <c r="K1613" s="12"/>
      <c r="L1613" s="12"/>
      <c r="M1613" s="49"/>
      <c r="N1613" s="49"/>
      <c r="O1613" s="12"/>
      <c r="P1613" s="12"/>
      <c r="Q1613" s="12"/>
    </row>
    <row r="1614" spans="2:17" s="1" customFormat="1" x14ac:dyDescent="0.4">
      <c r="B1614" s="12"/>
      <c r="C1614" s="42"/>
      <c r="D1614" s="12"/>
      <c r="E1614" s="12"/>
      <c r="F1614" s="12"/>
      <c r="G1614" s="12"/>
      <c r="H1614" s="12"/>
      <c r="I1614" s="12"/>
      <c r="J1614" s="12"/>
      <c r="K1614" s="12"/>
      <c r="L1614" s="12"/>
      <c r="M1614" s="49"/>
      <c r="N1614" s="49"/>
      <c r="O1614" s="12"/>
      <c r="P1614" s="12"/>
      <c r="Q1614" s="12"/>
    </row>
    <row r="1615" spans="2:17" s="1" customFormat="1" x14ac:dyDescent="0.4">
      <c r="B1615" s="12"/>
      <c r="C1615" s="42"/>
      <c r="D1615" s="12"/>
      <c r="E1615" s="12"/>
      <c r="F1615" s="12"/>
      <c r="G1615" s="12"/>
      <c r="H1615" s="12"/>
      <c r="I1615" s="12"/>
      <c r="J1615" s="12"/>
      <c r="K1615" s="12"/>
      <c r="L1615" s="12"/>
      <c r="M1615" s="49"/>
      <c r="N1615" s="49"/>
      <c r="O1615" s="12"/>
      <c r="P1615" s="12"/>
      <c r="Q1615" s="12"/>
    </row>
    <row r="1616" spans="2:17" s="1" customFormat="1" x14ac:dyDescent="0.4">
      <c r="B1616" s="12"/>
      <c r="C1616" s="42"/>
      <c r="D1616" s="12"/>
      <c r="E1616" s="12"/>
      <c r="F1616" s="12"/>
      <c r="G1616" s="12"/>
      <c r="H1616" s="12"/>
      <c r="I1616" s="12"/>
      <c r="J1616" s="12"/>
      <c r="K1616" s="12"/>
      <c r="L1616" s="12"/>
      <c r="M1616" s="49"/>
      <c r="N1616" s="49"/>
      <c r="O1616" s="12"/>
      <c r="P1616" s="12"/>
      <c r="Q1616" s="12"/>
    </row>
    <row r="1617" spans="2:17" s="1" customFormat="1" x14ac:dyDescent="0.4">
      <c r="B1617" s="12"/>
      <c r="C1617" s="42"/>
      <c r="D1617" s="12"/>
      <c r="E1617" s="12"/>
      <c r="F1617" s="12"/>
      <c r="G1617" s="12"/>
      <c r="H1617" s="12"/>
      <c r="I1617" s="12"/>
      <c r="J1617" s="12"/>
      <c r="K1617" s="12"/>
      <c r="L1617" s="12"/>
      <c r="M1617" s="49"/>
      <c r="N1617" s="49"/>
      <c r="O1617" s="12"/>
      <c r="P1617" s="12"/>
      <c r="Q1617" s="12"/>
    </row>
    <row r="1618" spans="2:17" s="1" customFormat="1" x14ac:dyDescent="0.4">
      <c r="B1618" s="12"/>
      <c r="C1618" s="42"/>
      <c r="D1618" s="12"/>
      <c r="E1618" s="12"/>
      <c r="F1618" s="12"/>
      <c r="G1618" s="12"/>
      <c r="H1618" s="12"/>
      <c r="I1618" s="12"/>
      <c r="J1618" s="12"/>
      <c r="K1618" s="12"/>
      <c r="L1618" s="12"/>
      <c r="M1618" s="49"/>
      <c r="N1618" s="49"/>
      <c r="O1618" s="12"/>
      <c r="P1618" s="12"/>
      <c r="Q1618" s="12"/>
    </row>
    <row r="1619" spans="2:17" s="1" customFormat="1" x14ac:dyDescent="0.4">
      <c r="B1619" s="12"/>
      <c r="C1619" s="42"/>
      <c r="D1619" s="12"/>
      <c r="E1619" s="12"/>
      <c r="F1619" s="12"/>
      <c r="G1619" s="12"/>
      <c r="H1619" s="12"/>
      <c r="I1619" s="12"/>
      <c r="J1619" s="12"/>
      <c r="K1619" s="12"/>
      <c r="L1619" s="12"/>
      <c r="M1619" s="49"/>
      <c r="N1619" s="49"/>
      <c r="O1619" s="12"/>
      <c r="P1619" s="12"/>
      <c r="Q1619" s="12"/>
    </row>
    <row r="1620" spans="2:17" s="1" customFormat="1" x14ac:dyDescent="0.4">
      <c r="B1620" s="12"/>
      <c r="C1620" s="42"/>
      <c r="D1620" s="12"/>
      <c r="E1620" s="12"/>
      <c r="F1620" s="12"/>
      <c r="G1620" s="12"/>
      <c r="H1620" s="12"/>
      <c r="I1620" s="12"/>
      <c r="J1620" s="12"/>
      <c r="K1620" s="12"/>
      <c r="L1620" s="12"/>
      <c r="M1620" s="49"/>
      <c r="N1620" s="49"/>
      <c r="O1620" s="12"/>
      <c r="P1620" s="12"/>
      <c r="Q1620" s="12"/>
    </row>
    <row r="1621" spans="2:17" s="1" customFormat="1" x14ac:dyDescent="0.4">
      <c r="B1621" s="12"/>
      <c r="C1621" s="42"/>
      <c r="D1621" s="12"/>
      <c r="E1621" s="12"/>
      <c r="F1621" s="12"/>
      <c r="G1621" s="12"/>
      <c r="H1621" s="12"/>
      <c r="I1621" s="12"/>
      <c r="J1621" s="12"/>
      <c r="K1621" s="12"/>
      <c r="L1621" s="12"/>
      <c r="M1621" s="49"/>
      <c r="N1621" s="49"/>
      <c r="O1621" s="12"/>
      <c r="P1621" s="12"/>
      <c r="Q1621" s="12"/>
    </row>
    <row r="1622" spans="2:17" s="1" customFormat="1" x14ac:dyDescent="0.4">
      <c r="B1622" s="12"/>
      <c r="C1622" s="42"/>
      <c r="D1622" s="12"/>
      <c r="E1622" s="12"/>
      <c r="F1622" s="12"/>
      <c r="G1622" s="12"/>
      <c r="H1622" s="12"/>
      <c r="I1622" s="12"/>
      <c r="J1622" s="12"/>
      <c r="K1622" s="12"/>
      <c r="L1622" s="12"/>
      <c r="M1622" s="49"/>
      <c r="N1622" s="49"/>
      <c r="O1622" s="12"/>
      <c r="P1622" s="12"/>
      <c r="Q1622" s="12"/>
    </row>
    <row r="1623" spans="2:17" s="1" customFormat="1" x14ac:dyDescent="0.4">
      <c r="B1623" s="12"/>
      <c r="C1623" s="42"/>
      <c r="D1623" s="12"/>
      <c r="E1623" s="12"/>
      <c r="F1623" s="12"/>
      <c r="G1623" s="12"/>
      <c r="H1623" s="12"/>
      <c r="I1623" s="12"/>
      <c r="J1623" s="12"/>
      <c r="K1623" s="12"/>
      <c r="L1623" s="12"/>
      <c r="M1623" s="49"/>
      <c r="N1623" s="49"/>
      <c r="O1623" s="12"/>
      <c r="P1623" s="12"/>
      <c r="Q1623" s="12"/>
    </row>
    <row r="1624" spans="2:17" s="1" customFormat="1" x14ac:dyDescent="0.4">
      <c r="B1624" s="12"/>
      <c r="C1624" s="42"/>
      <c r="D1624" s="12"/>
      <c r="E1624" s="12"/>
      <c r="F1624" s="12"/>
      <c r="G1624" s="12"/>
      <c r="H1624" s="12"/>
      <c r="I1624" s="12"/>
      <c r="J1624" s="12"/>
      <c r="K1624" s="12"/>
      <c r="L1624" s="12"/>
      <c r="M1624" s="49"/>
      <c r="N1624" s="49"/>
      <c r="O1624" s="12"/>
      <c r="P1624" s="12"/>
      <c r="Q1624" s="12"/>
    </row>
    <row r="1625" spans="2:17" s="1" customFormat="1" x14ac:dyDescent="0.4">
      <c r="B1625" s="12"/>
      <c r="C1625" s="42"/>
      <c r="D1625" s="12"/>
      <c r="E1625" s="12"/>
      <c r="F1625" s="12"/>
      <c r="G1625" s="12"/>
      <c r="H1625" s="12"/>
      <c r="I1625" s="12"/>
      <c r="J1625" s="12"/>
      <c r="K1625" s="12"/>
      <c r="L1625" s="12"/>
      <c r="M1625" s="49"/>
      <c r="N1625" s="49"/>
      <c r="O1625" s="12"/>
      <c r="P1625" s="12"/>
      <c r="Q1625" s="12"/>
    </row>
    <row r="1626" spans="2:17" s="1" customFormat="1" x14ac:dyDescent="0.4">
      <c r="B1626" s="12"/>
      <c r="C1626" s="42"/>
      <c r="D1626" s="12"/>
      <c r="E1626" s="12"/>
      <c r="F1626" s="12"/>
      <c r="G1626" s="12"/>
      <c r="H1626" s="12"/>
      <c r="I1626" s="12"/>
      <c r="J1626" s="12"/>
      <c r="K1626" s="12"/>
      <c r="L1626" s="12"/>
      <c r="M1626" s="49"/>
      <c r="N1626" s="49"/>
      <c r="O1626" s="12"/>
      <c r="P1626" s="12"/>
      <c r="Q1626" s="12"/>
    </row>
    <row r="1627" spans="2:17" s="1" customFormat="1" x14ac:dyDescent="0.4">
      <c r="B1627" s="12"/>
      <c r="C1627" s="42"/>
      <c r="D1627" s="12"/>
      <c r="E1627" s="12"/>
      <c r="F1627" s="12"/>
      <c r="G1627" s="12"/>
      <c r="H1627" s="12"/>
      <c r="I1627" s="12"/>
      <c r="J1627" s="12"/>
      <c r="K1627" s="12"/>
      <c r="L1627" s="12"/>
      <c r="M1627" s="49"/>
      <c r="N1627" s="49"/>
      <c r="O1627" s="12"/>
      <c r="P1627" s="12"/>
      <c r="Q1627" s="12"/>
    </row>
    <row r="1628" spans="2:17" s="1" customFormat="1" x14ac:dyDescent="0.4">
      <c r="B1628" s="12"/>
      <c r="C1628" s="42"/>
      <c r="D1628" s="12"/>
      <c r="E1628" s="12"/>
      <c r="F1628" s="12"/>
      <c r="G1628" s="12"/>
      <c r="H1628" s="12"/>
      <c r="I1628" s="12"/>
      <c r="J1628" s="12"/>
      <c r="K1628" s="12"/>
      <c r="L1628" s="12"/>
      <c r="M1628" s="49"/>
      <c r="N1628" s="49"/>
      <c r="O1628" s="12"/>
      <c r="P1628" s="12"/>
      <c r="Q1628" s="12"/>
    </row>
    <row r="1629" spans="2:17" s="1" customFormat="1" x14ac:dyDescent="0.4">
      <c r="B1629" s="12"/>
      <c r="C1629" s="42"/>
      <c r="D1629" s="12"/>
      <c r="E1629" s="12"/>
      <c r="F1629" s="12"/>
      <c r="G1629" s="12"/>
      <c r="H1629" s="12"/>
      <c r="I1629" s="12"/>
      <c r="J1629" s="12"/>
      <c r="K1629" s="12"/>
      <c r="L1629" s="12"/>
      <c r="M1629" s="49"/>
      <c r="N1629" s="49"/>
      <c r="O1629" s="12"/>
      <c r="P1629" s="12"/>
      <c r="Q1629" s="12"/>
    </row>
    <row r="1630" spans="2:17" s="1" customFormat="1" x14ac:dyDescent="0.4">
      <c r="B1630" s="12"/>
      <c r="C1630" s="42"/>
      <c r="D1630" s="12"/>
      <c r="E1630" s="12"/>
      <c r="F1630" s="12"/>
      <c r="G1630" s="12"/>
      <c r="H1630" s="12"/>
      <c r="I1630" s="12"/>
      <c r="J1630" s="12"/>
      <c r="K1630" s="12"/>
      <c r="L1630" s="12"/>
      <c r="M1630" s="49"/>
      <c r="N1630" s="49"/>
      <c r="O1630" s="12"/>
      <c r="P1630" s="12"/>
      <c r="Q1630" s="12"/>
    </row>
    <row r="1631" spans="2:17" s="1" customFormat="1" x14ac:dyDescent="0.4">
      <c r="B1631" s="12"/>
      <c r="C1631" s="42"/>
      <c r="D1631" s="12"/>
      <c r="E1631" s="12"/>
      <c r="F1631" s="12"/>
      <c r="G1631" s="12"/>
      <c r="H1631" s="12"/>
      <c r="I1631" s="12"/>
      <c r="J1631" s="12"/>
      <c r="K1631" s="12"/>
      <c r="L1631" s="12"/>
      <c r="M1631" s="49"/>
      <c r="N1631" s="49"/>
      <c r="O1631" s="12"/>
      <c r="P1631" s="12"/>
      <c r="Q1631" s="12"/>
    </row>
    <row r="1632" spans="2:17" s="1" customFormat="1" x14ac:dyDescent="0.4">
      <c r="B1632" s="12"/>
      <c r="C1632" s="42"/>
      <c r="D1632" s="12"/>
      <c r="E1632" s="12"/>
      <c r="F1632" s="12"/>
      <c r="G1632" s="12"/>
      <c r="H1632" s="12"/>
      <c r="I1632" s="12"/>
      <c r="J1632" s="12"/>
      <c r="K1632" s="12"/>
      <c r="L1632" s="12"/>
      <c r="M1632" s="49"/>
      <c r="N1632" s="49"/>
      <c r="O1632" s="12"/>
      <c r="P1632" s="12"/>
      <c r="Q1632" s="12"/>
    </row>
    <row r="1633" spans="2:17" s="1" customFormat="1" x14ac:dyDescent="0.4">
      <c r="B1633" s="12"/>
      <c r="C1633" s="42"/>
      <c r="D1633" s="12"/>
      <c r="E1633" s="12"/>
      <c r="F1633" s="12"/>
      <c r="G1633" s="12"/>
      <c r="H1633" s="12"/>
      <c r="I1633" s="12"/>
      <c r="J1633" s="12"/>
      <c r="K1633" s="12"/>
      <c r="L1633" s="12"/>
      <c r="M1633" s="49"/>
      <c r="N1633" s="49"/>
      <c r="O1633" s="12"/>
      <c r="P1633" s="12"/>
      <c r="Q1633" s="12"/>
    </row>
    <row r="1634" spans="2:17" s="1" customFormat="1" x14ac:dyDescent="0.4">
      <c r="B1634" s="12"/>
      <c r="C1634" s="42"/>
      <c r="D1634" s="12"/>
      <c r="E1634" s="12"/>
      <c r="F1634" s="12"/>
      <c r="G1634" s="12"/>
      <c r="H1634" s="12"/>
      <c r="I1634" s="12"/>
      <c r="J1634" s="12"/>
      <c r="K1634" s="12"/>
      <c r="L1634" s="12"/>
      <c r="M1634" s="49"/>
      <c r="N1634" s="49"/>
      <c r="O1634" s="12"/>
      <c r="P1634" s="12"/>
      <c r="Q1634" s="12"/>
    </row>
    <row r="1635" spans="2:17" s="1" customFormat="1" x14ac:dyDescent="0.4">
      <c r="B1635" s="12"/>
      <c r="C1635" s="42"/>
      <c r="D1635" s="12"/>
      <c r="E1635" s="12"/>
      <c r="F1635" s="12"/>
      <c r="G1635" s="12"/>
      <c r="H1635" s="12"/>
      <c r="I1635" s="12"/>
      <c r="J1635" s="12"/>
      <c r="K1635" s="12"/>
      <c r="L1635" s="12"/>
      <c r="M1635" s="49"/>
      <c r="N1635" s="49"/>
      <c r="O1635" s="12"/>
      <c r="P1635" s="12"/>
      <c r="Q1635" s="12"/>
    </row>
    <row r="1636" spans="2:17" s="1" customFormat="1" x14ac:dyDescent="0.4">
      <c r="B1636" s="12"/>
      <c r="C1636" s="42"/>
      <c r="D1636" s="12"/>
      <c r="E1636" s="12"/>
      <c r="F1636" s="12"/>
      <c r="G1636" s="12"/>
      <c r="H1636" s="12"/>
      <c r="I1636" s="12"/>
      <c r="J1636" s="12"/>
      <c r="K1636" s="12"/>
      <c r="L1636" s="12"/>
      <c r="M1636" s="49"/>
      <c r="N1636" s="49"/>
      <c r="O1636" s="12"/>
      <c r="P1636" s="12"/>
      <c r="Q1636" s="12"/>
    </row>
    <row r="1637" spans="2:17" s="1" customFormat="1" x14ac:dyDescent="0.4">
      <c r="B1637" s="12"/>
      <c r="C1637" s="42"/>
      <c r="D1637" s="12"/>
      <c r="E1637" s="12"/>
      <c r="F1637" s="12"/>
      <c r="G1637" s="12"/>
      <c r="H1637" s="12"/>
      <c r="I1637" s="12"/>
      <c r="J1637" s="12"/>
      <c r="K1637" s="12"/>
      <c r="L1637" s="12"/>
      <c r="M1637" s="49"/>
      <c r="N1637" s="49"/>
      <c r="O1637" s="12"/>
      <c r="P1637" s="12"/>
      <c r="Q1637" s="12"/>
    </row>
    <row r="1638" spans="2:17" s="1" customFormat="1" x14ac:dyDescent="0.4">
      <c r="B1638" s="12"/>
      <c r="C1638" s="42"/>
      <c r="D1638" s="12"/>
      <c r="E1638" s="12"/>
      <c r="F1638" s="12"/>
      <c r="G1638" s="12"/>
      <c r="H1638" s="12"/>
      <c r="I1638" s="12"/>
      <c r="J1638" s="12"/>
      <c r="K1638" s="12"/>
      <c r="L1638" s="12"/>
      <c r="M1638" s="49"/>
      <c r="N1638" s="49"/>
      <c r="O1638" s="12"/>
      <c r="P1638" s="12"/>
      <c r="Q1638" s="12"/>
    </row>
    <row r="1639" spans="2:17" s="1" customFormat="1" x14ac:dyDescent="0.4">
      <c r="B1639" s="12"/>
      <c r="C1639" s="42"/>
      <c r="D1639" s="12"/>
      <c r="E1639" s="12"/>
      <c r="F1639" s="12"/>
      <c r="G1639" s="12"/>
      <c r="H1639" s="12"/>
      <c r="I1639" s="12"/>
      <c r="J1639" s="12"/>
      <c r="K1639" s="12"/>
      <c r="L1639" s="12"/>
      <c r="M1639" s="49"/>
      <c r="N1639" s="49"/>
      <c r="O1639" s="12"/>
      <c r="P1639" s="12"/>
      <c r="Q1639" s="12"/>
    </row>
    <row r="1640" spans="2:17" s="1" customFormat="1" x14ac:dyDescent="0.4">
      <c r="B1640" s="12"/>
      <c r="C1640" s="42"/>
      <c r="D1640" s="12"/>
      <c r="E1640" s="12"/>
      <c r="F1640" s="12"/>
      <c r="G1640" s="12"/>
      <c r="H1640" s="12"/>
      <c r="I1640" s="12"/>
      <c r="J1640" s="12"/>
      <c r="K1640" s="12"/>
      <c r="L1640" s="12"/>
      <c r="M1640" s="49"/>
      <c r="N1640" s="49"/>
      <c r="O1640" s="12"/>
      <c r="P1640" s="12"/>
      <c r="Q1640" s="12"/>
    </row>
    <row r="1641" spans="2:17" s="1" customFormat="1" x14ac:dyDescent="0.4">
      <c r="B1641" s="12"/>
      <c r="C1641" s="42"/>
      <c r="D1641" s="12"/>
      <c r="E1641" s="12"/>
      <c r="F1641" s="12"/>
      <c r="G1641" s="12"/>
      <c r="H1641" s="12"/>
      <c r="I1641" s="12"/>
      <c r="J1641" s="12"/>
      <c r="K1641" s="12"/>
      <c r="L1641" s="12"/>
      <c r="M1641" s="49"/>
      <c r="N1641" s="49"/>
      <c r="O1641" s="12"/>
      <c r="P1641" s="12"/>
      <c r="Q1641" s="12"/>
    </row>
    <row r="1642" spans="2:17" s="1" customFormat="1" x14ac:dyDescent="0.4">
      <c r="B1642" s="12"/>
      <c r="C1642" s="42"/>
      <c r="D1642" s="12"/>
      <c r="E1642" s="12"/>
      <c r="F1642" s="12"/>
      <c r="G1642" s="12"/>
      <c r="H1642" s="12"/>
      <c r="I1642" s="12"/>
      <c r="J1642" s="12"/>
      <c r="K1642" s="12"/>
      <c r="L1642" s="12"/>
      <c r="M1642" s="49"/>
      <c r="N1642" s="49"/>
      <c r="O1642" s="12"/>
      <c r="P1642" s="12"/>
      <c r="Q1642" s="12"/>
    </row>
    <row r="1643" spans="2:17" s="1" customFormat="1" x14ac:dyDescent="0.4">
      <c r="B1643" s="12"/>
      <c r="C1643" s="42"/>
      <c r="D1643" s="12"/>
      <c r="E1643" s="12"/>
      <c r="F1643" s="12"/>
      <c r="G1643" s="12"/>
      <c r="H1643" s="12"/>
      <c r="I1643" s="12"/>
      <c r="J1643" s="12"/>
      <c r="K1643" s="12"/>
      <c r="L1643" s="12"/>
      <c r="M1643" s="49"/>
      <c r="N1643" s="49"/>
      <c r="O1643" s="12"/>
      <c r="P1643" s="12"/>
      <c r="Q1643" s="12"/>
    </row>
    <row r="1644" spans="2:17" s="1" customFormat="1" x14ac:dyDescent="0.4">
      <c r="B1644" s="12"/>
      <c r="C1644" s="42"/>
      <c r="D1644" s="12"/>
      <c r="E1644" s="12"/>
      <c r="F1644" s="12"/>
      <c r="G1644" s="12"/>
      <c r="H1644" s="12"/>
      <c r="I1644" s="12"/>
      <c r="J1644" s="12"/>
      <c r="K1644" s="12"/>
      <c r="L1644" s="12"/>
      <c r="M1644" s="49"/>
      <c r="N1644" s="49"/>
      <c r="O1644" s="12"/>
      <c r="P1644" s="12"/>
      <c r="Q1644" s="12"/>
    </row>
    <row r="1645" spans="2:17" s="1" customFormat="1" x14ac:dyDescent="0.4">
      <c r="B1645" s="12"/>
      <c r="C1645" s="42"/>
      <c r="D1645" s="12"/>
      <c r="E1645" s="12"/>
      <c r="F1645" s="12"/>
      <c r="G1645" s="12"/>
      <c r="H1645" s="12"/>
      <c r="I1645" s="12"/>
      <c r="J1645" s="12"/>
      <c r="K1645" s="12"/>
      <c r="L1645" s="12"/>
      <c r="M1645" s="49"/>
      <c r="N1645" s="49"/>
      <c r="O1645" s="12"/>
      <c r="P1645" s="12"/>
      <c r="Q1645" s="12"/>
    </row>
    <row r="1646" spans="2:17" s="1" customFormat="1" x14ac:dyDescent="0.4">
      <c r="B1646" s="12"/>
      <c r="C1646" s="42"/>
      <c r="D1646" s="12"/>
      <c r="E1646" s="12"/>
      <c r="F1646" s="12"/>
      <c r="G1646" s="12"/>
      <c r="H1646" s="12"/>
      <c r="I1646" s="12"/>
      <c r="J1646" s="12"/>
      <c r="K1646" s="12"/>
      <c r="L1646" s="12"/>
      <c r="M1646" s="49"/>
      <c r="N1646" s="49"/>
      <c r="O1646" s="12"/>
      <c r="P1646" s="12"/>
      <c r="Q1646" s="12"/>
    </row>
    <row r="1647" spans="2:17" s="1" customFormat="1" x14ac:dyDescent="0.4">
      <c r="B1647" s="12"/>
      <c r="C1647" s="42"/>
      <c r="D1647" s="12"/>
      <c r="E1647" s="12"/>
      <c r="F1647" s="12"/>
      <c r="G1647" s="12"/>
      <c r="H1647" s="12"/>
      <c r="I1647" s="12"/>
      <c r="J1647" s="12"/>
      <c r="K1647" s="12"/>
      <c r="L1647" s="12"/>
      <c r="M1647" s="49"/>
      <c r="N1647" s="49"/>
      <c r="O1647" s="12"/>
      <c r="P1647" s="12"/>
      <c r="Q1647" s="12"/>
    </row>
    <row r="1648" spans="2:17" s="1" customFormat="1" x14ac:dyDescent="0.4">
      <c r="B1648" s="12"/>
      <c r="C1648" s="42"/>
      <c r="D1648" s="12"/>
      <c r="E1648" s="12"/>
      <c r="F1648" s="12"/>
      <c r="G1648" s="12"/>
      <c r="H1648" s="12"/>
      <c r="I1648" s="12"/>
      <c r="J1648" s="12"/>
      <c r="K1648" s="12"/>
      <c r="L1648" s="12"/>
      <c r="M1648" s="49"/>
      <c r="N1648" s="49"/>
      <c r="O1648" s="12"/>
      <c r="P1648" s="12"/>
      <c r="Q1648" s="12"/>
    </row>
    <row r="1649" spans="2:17" s="1" customFormat="1" x14ac:dyDescent="0.4">
      <c r="B1649" s="12"/>
      <c r="C1649" s="42"/>
      <c r="D1649" s="12"/>
      <c r="E1649" s="12"/>
      <c r="F1649" s="12"/>
      <c r="G1649" s="12"/>
      <c r="H1649" s="12"/>
      <c r="I1649" s="12"/>
      <c r="J1649" s="12"/>
      <c r="K1649" s="12"/>
      <c r="L1649" s="12"/>
      <c r="M1649" s="49"/>
      <c r="N1649" s="49"/>
      <c r="O1649" s="12"/>
      <c r="P1649" s="12"/>
      <c r="Q1649" s="12"/>
    </row>
    <row r="1650" spans="2:17" s="1" customFormat="1" x14ac:dyDescent="0.4">
      <c r="B1650" s="12"/>
      <c r="C1650" s="42"/>
      <c r="D1650" s="12"/>
      <c r="E1650" s="12"/>
      <c r="F1650" s="12"/>
      <c r="G1650" s="12"/>
      <c r="H1650" s="12"/>
      <c r="I1650" s="12"/>
      <c r="J1650" s="12"/>
      <c r="K1650" s="12"/>
      <c r="L1650" s="12"/>
      <c r="M1650" s="49"/>
      <c r="N1650" s="49"/>
      <c r="O1650" s="12"/>
      <c r="P1650" s="12"/>
      <c r="Q1650" s="12"/>
    </row>
    <row r="1651" spans="2:17" s="1" customFormat="1" x14ac:dyDescent="0.4">
      <c r="B1651" s="12"/>
      <c r="C1651" s="42"/>
      <c r="D1651" s="12"/>
      <c r="E1651" s="12"/>
      <c r="F1651" s="12"/>
      <c r="G1651" s="12"/>
      <c r="H1651" s="12"/>
      <c r="I1651" s="12"/>
      <c r="J1651" s="12"/>
      <c r="K1651" s="12"/>
      <c r="L1651" s="12"/>
      <c r="M1651" s="49"/>
      <c r="N1651" s="49"/>
      <c r="O1651" s="12"/>
      <c r="P1651" s="12"/>
      <c r="Q1651" s="12"/>
    </row>
    <row r="1652" spans="2:17" s="1" customFormat="1" x14ac:dyDescent="0.4">
      <c r="B1652" s="12"/>
      <c r="C1652" s="42"/>
      <c r="D1652" s="12"/>
      <c r="E1652" s="12"/>
      <c r="F1652" s="12"/>
      <c r="G1652" s="12"/>
      <c r="H1652" s="12"/>
      <c r="I1652" s="12"/>
      <c r="J1652" s="12"/>
      <c r="K1652" s="12"/>
      <c r="L1652" s="12"/>
      <c r="M1652" s="49"/>
      <c r="N1652" s="49"/>
      <c r="O1652" s="12"/>
      <c r="P1652" s="12"/>
      <c r="Q1652" s="12"/>
    </row>
    <row r="1653" spans="2:17" s="1" customFormat="1" x14ac:dyDescent="0.4">
      <c r="B1653" s="12"/>
      <c r="C1653" s="42"/>
      <c r="D1653" s="12"/>
      <c r="E1653" s="12"/>
      <c r="F1653" s="12"/>
      <c r="G1653" s="12"/>
      <c r="H1653" s="12"/>
      <c r="I1653" s="12"/>
      <c r="J1653" s="12"/>
      <c r="K1653" s="12"/>
      <c r="L1653" s="12"/>
      <c r="M1653" s="49"/>
      <c r="N1653" s="49"/>
      <c r="O1653" s="12"/>
      <c r="P1653" s="12"/>
      <c r="Q1653" s="12"/>
    </row>
    <row r="1654" spans="2:17" s="1" customFormat="1" x14ac:dyDescent="0.4">
      <c r="B1654" s="12"/>
      <c r="C1654" s="42"/>
      <c r="D1654" s="12"/>
      <c r="E1654" s="12"/>
      <c r="F1654" s="12"/>
      <c r="G1654" s="12"/>
      <c r="H1654" s="12"/>
      <c r="I1654" s="12"/>
      <c r="J1654" s="12"/>
      <c r="K1654" s="12"/>
      <c r="L1654" s="12"/>
      <c r="M1654" s="49"/>
      <c r="N1654" s="49"/>
      <c r="O1654" s="12"/>
      <c r="P1654" s="12"/>
      <c r="Q1654" s="12"/>
    </row>
    <row r="1655" spans="2:17" s="1" customFormat="1" x14ac:dyDescent="0.4">
      <c r="B1655" s="12"/>
      <c r="C1655" s="42"/>
      <c r="D1655" s="12"/>
      <c r="E1655" s="12"/>
      <c r="F1655" s="12"/>
      <c r="G1655" s="12"/>
      <c r="H1655" s="12"/>
      <c r="I1655" s="12"/>
      <c r="J1655" s="12"/>
      <c r="K1655" s="12"/>
      <c r="L1655" s="12"/>
      <c r="M1655" s="49"/>
      <c r="N1655" s="49"/>
      <c r="O1655" s="12"/>
      <c r="P1655" s="12"/>
      <c r="Q1655" s="12"/>
    </row>
    <row r="1656" spans="2:17" s="1" customFormat="1" x14ac:dyDescent="0.4">
      <c r="B1656" s="12"/>
      <c r="C1656" s="42"/>
      <c r="D1656" s="12"/>
      <c r="E1656" s="12"/>
      <c r="F1656" s="12"/>
      <c r="G1656" s="12"/>
      <c r="H1656" s="12"/>
      <c r="I1656" s="12"/>
      <c r="J1656" s="12"/>
      <c r="K1656" s="12"/>
      <c r="L1656" s="12"/>
      <c r="M1656" s="49"/>
      <c r="N1656" s="49"/>
      <c r="O1656" s="12"/>
      <c r="P1656" s="12"/>
      <c r="Q1656" s="12"/>
    </row>
    <row r="1657" spans="2:17" s="1" customFormat="1" x14ac:dyDescent="0.4">
      <c r="B1657" s="12"/>
      <c r="C1657" s="42"/>
      <c r="D1657" s="12"/>
      <c r="E1657" s="12"/>
      <c r="F1657" s="12"/>
      <c r="G1657" s="12"/>
      <c r="H1657" s="12"/>
      <c r="I1657" s="12"/>
      <c r="J1657" s="12"/>
      <c r="K1657" s="12"/>
      <c r="L1657" s="12"/>
      <c r="M1657" s="49"/>
      <c r="N1657" s="49"/>
      <c r="O1657" s="12"/>
      <c r="P1657" s="12"/>
      <c r="Q1657" s="12"/>
    </row>
    <row r="1658" spans="2:17" s="1" customFormat="1" x14ac:dyDescent="0.4">
      <c r="B1658" s="12"/>
      <c r="C1658" s="42"/>
      <c r="D1658" s="12"/>
      <c r="E1658" s="12"/>
      <c r="F1658" s="12"/>
      <c r="G1658" s="12"/>
      <c r="H1658" s="12"/>
      <c r="I1658" s="12"/>
      <c r="J1658" s="12"/>
      <c r="K1658" s="12"/>
      <c r="L1658" s="12"/>
      <c r="M1658" s="49"/>
      <c r="N1658" s="49"/>
      <c r="O1658" s="12"/>
      <c r="P1658" s="12"/>
      <c r="Q1658" s="12"/>
    </row>
    <row r="1659" spans="2:17" s="1" customFormat="1" x14ac:dyDescent="0.4">
      <c r="B1659" s="12"/>
      <c r="C1659" s="42"/>
      <c r="D1659" s="12"/>
      <c r="E1659" s="12"/>
      <c r="F1659" s="12"/>
      <c r="G1659" s="12"/>
      <c r="H1659" s="12"/>
      <c r="I1659" s="12"/>
      <c r="J1659" s="12"/>
      <c r="K1659" s="12"/>
      <c r="L1659" s="12"/>
      <c r="M1659" s="49"/>
      <c r="N1659" s="49"/>
      <c r="O1659" s="12"/>
      <c r="P1659" s="12"/>
      <c r="Q1659" s="12"/>
    </row>
    <row r="1660" spans="2:17" s="1" customFormat="1" x14ac:dyDescent="0.4">
      <c r="B1660" s="12"/>
      <c r="C1660" s="42"/>
      <c r="D1660" s="12"/>
      <c r="E1660" s="12"/>
      <c r="F1660" s="12"/>
      <c r="G1660" s="12"/>
      <c r="H1660" s="12"/>
      <c r="I1660" s="12"/>
      <c r="J1660" s="12"/>
      <c r="K1660" s="12"/>
      <c r="L1660" s="12"/>
      <c r="M1660" s="49"/>
      <c r="N1660" s="49"/>
      <c r="O1660" s="12"/>
      <c r="P1660" s="12"/>
      <c r="Q1660" s="12"/>
    </row>
    <row r="1661" spans="2:17" s="1" customFormat="1" x14ac:dyDescent="0.4">
      <c r="B1661" s="12"/>
      <c r="C1661" s="42"/>
      <c r="D1661" s="12"/>
      <c r="E1661" s="12"/>
      <c r="F1661" s="12"/>
      <c r="G1661" s="12"/>
      <c r="H1661" s="12"/>
      <c r="I1661" s="12"/>
      <c r="J1661" s="12"/>
      <c r="K1661" s="12"/>
      <c r="L1661" s="12"/>
      <c r="M1661" s="49"/>
      <c r="N1661" s="49"/>
      <c r="O1661" s="12"/>
      <c r="P1661" s="12"/>
      <c r="Q1661" s="12"/>
    </row>
    <row r="1662" spans="2:17" s="1" customFormat="1" x14ac:dyDescent="0.4">
      <c r="B1662" s="12"/>
      <c r="C1662" s="42"/>
      <c r="D1662" s="12"/>
      <c r="E1662" s="12"/>
      <c r="F1662" s="12"/>
      <c r="G1662" s="12"/>
      <c r="H1662" s="12"/>
      <c r="I1662" s="12"/>
      <c r="J1662" s="12"/>
      <c r="K1662" s="12"/>
      <c r="L1662" s="12"/>
      <c r="M1662" s="49"/>
      <c r="N1662" s="49"/>
      <c r="O1662" s="12"/>
      <c r="P1662" s="12"/>
      <c r="Q1662" s="12"/>
    </row>
    <row r="1663" spans="2:17" s="1" customFormat="1" x14ac:dyDescent="0.4">
      <c r="B1663" s="12"/>
      <c r="C1663" s="42"/>
      <c r="D1663" s="12"/>
      <c r="E1663" s="12"/>
      <c r="F1663" s="12"/>
      <c r="G1663" s="12"/>
      <c r="H1663" s="12"/>
      <c r="I1663" s="12"/>
      <c r="J1663" s="12"/>
      <c r="K1663" s="12"/>
      <c r="L1663" s="12"/>
      <c r="M1663" s="49"/>
      <c r="N1663" s="49"/>
      <c r="O1663" s="12"/>
      <c r="P1663" s="12"/>
      <c r="Q1663" s="12"/>
    </row>
    <row r="1664" spans="2:17" s="1" customFormat="1" x14ac:dyDescent="0.4">
      <c r="B1664" s="12"/>
      <c r="C1664" s="42"/>
      <c r="D1664" s="12"/>
      <c r="E1664" s="12"/>
      <c r="F1664" s="12"/>
      <c r="G1664" s="12"/>
      <c r="H1664" s="12"/>
      <c r="I1664" s="12"/>
      <c r="J1664" s="12"/>
      <c r="K1664" s="12"/>
      <c r="L1664" s="12"/>
      <c r="M1664" s="49"/>
      <c r="N1664" s="49"/>
      <c r="O1664" s="12"/>
      <c r="P1664" s="12"/>
      <c r="Q1664" s="12"/>
    </row>
    <row r="1665" spans="2:17" s="1" customFormat="1" x14ac:dyDescent="0.4">
      <c r="B1665" s="12"/>
      <c r="C1665" s="42"/>
      <c r="D1665" s="12"/>
      <c r="E1665" s="12"/>
      <c r="F1665" s="12"/>
      <c r="G1665" s="12"/>
      <c r="H1665" s="12"/>
      <c r="I1665" s="12"/>
      <c r="J1665" s="12"/>
      <c r="K1665" s="12"/>
      <c r="L1665" s="12"/>
      <c r="M1665" s="49"/>
      <c r="N1665" s="49"/>
      <c r="O1665" s="12"/>
      <c r="P1665" s="12"/>
      <c r="Q1665" s="12"/>
    </row>
    <row r="1666" spans="2:17" s="1" customFormat="1" x14ac:dyDescent="0.4">
      <c r="B1666" s="12"/>
      <c r="C1666" s="42"/>
      <c r="D1666" s="12"/>
      <c r="E1666" s="12"/>
      <c r="F1666" s="12"/>
      <c r="G1666" s="12"/>
      <c r="H1666" s="12"/>
      <c r="I1666" s="12"/>
      <c r="J1666" s="12"/>
      <c r="K1666" s="12"/>
      <c r="L1666" s="12"/>
      <c r="M1666" s="49"/>
      <c r="N1666" s="49"/>
      <c r="O1666" s="12"/>
      <c r="P1666" s="12"/>
      <c r="Q1666" s="12"/>
    </row>
    <row r="1667" spans="2:17" s="1" customFormat="1" x14ac:dyDescent="0.4">
      <c r="B1667" s="12"/>
      <c r="C1667" s="42"/>
      <c r="D1667" s="12"/>
      <c r="E1667" s="12"/>
      <c r="F1667" s="12"/>
      <c r="G1667" s="12"/>
      <c r="H1667" s="12"/>
      <c r="I1667" s="12"/>
      <c r="J1667" s="12"/>
      <c r="K1667" s="12"/>
      <c r="L1667" s="12"/>
      <c r="M1667" s="49"/>
      <c r="N1667" s="49"/>
      <c r="O1667" s="12"/>
      <c r="P1667" s="12"/>
      <c r="Q1667" s="12"/>
    </row>
    <row r="1668" spans="2:17" s="1" customFormat="1" x14ac:dyDescent="0.4">
      <c r="B1668" s="12"/>
      <c r="C1668" s="42"/>
      <c r="D1668" s="12"/>
      <c r="E1668" s="12"/>
      <c r="F1668" s="12"/>
      <c r="G1668" s="12"/>
      <c r="H1668" s="12"/>
      <c r="I1668" s="12"/>
      <c r="J1668" s="12"/>
      <c r="K1668" s="12"/>
      <c r="L1668" s="12"/>
      <c r="M1668" s="49"/>
      <c r="N1668" s="49"/>
      <c r="O1668" s="12"/>
      <c r="P1668" s="12"/>
      <c r="Q1668" s="12"/>
    </row>
    <row r="1669" spans="2:17" s="1" customFormat="1" x14ac:dyDescent="0.4">
      <c r="B1669" s="12"/>
      <c r="C1669" s="42"/>
      <c r="D1669" s="12"/>
      <c r="E1669" s="12"/>
      <c r="F1669" s="12"/>
      <c r="G1669" s="12"/>
      <c r="H1669" s="12"/>
      <c r="I1669" s="12"/>
      <c r="J1669" s="12"/>
      <c r="K1669" s="12"/>
      <c r="L1669" s="12"/>
      <c r="M1669" s="49"/>
      <c r="N1669" s="49"/>
      <c r="O1669" s="12"/>
      <c r="P1669" s="12"/>
      <c r="Q1669" s="12"/>
    </row>
    <row r="1670" spans="2:17" s="1" customFormat="1" x14ac:dyDescent="0.4">
      <c r="B1670" s="12"/>
      <c r="C1670" s="42"/>
      <c r="D1670" s="12"/>
      <c r="E1670" s="12"/>
      <c r="F1670" s="12"/>
      <c r="G1670" s="12"/>
      <c r="H1670" s="12"/>
      <c r="I1670" s="12"/>
      <c r="J1670" s="12"/>
      <c r="K1670" s="12"/>
      <c r="L1670" s="12"/>
      <c r="M1670" s="49"/>
      <c r="N1670" s="49"/>
      <c r="O1670" s="12"/>
      <c r="P1670" s="12"/>
      <c r="Q1670" s="12"/>
    </row>
    <row r="1671" spans="2:17" s="1" customFormat="1" x14ac:dyDescent="0.4">
      <c r="B1671" s="12"/>
      <c r="C1671" s="42"/>
      <c r="D1671" s="12"/>
      <c r="E1671" s="12"/>
      <c r="F1671" s="12"/>
      <c r="G1671" s="12"/>
      <c r="H1671" s="12"/>
      <c r="I1671" s="12"/>
      <c r="J1671" s="12"/>
      <c r="K1671" s="12"/>
      <c r="L1671" s="12"/>
      <c r="M1671" s="49"/>
      <c r="N1671" s="49"/>
      <c r="O1671" s="12"/>
      <c r="P1671" s="12"/>
      <c r="Q1671" s="12"/>
    </row>
    <row r="1672" spans="2:17" s="1" customFormat="1" x14ac:dyDescent="0.4">
      <c r="B1672" s="12"/>
      <c r="C1672" s="42"/>
      <c r="D1672" s="12"/>
      <c r="E1672" s="12"/>
      <c r="F1672" s="12"/>
      <c r="G1672" s="12"/>
      <c r="H1672" s="12"/>
      <c r="I1672" s="12"/>
      <c r="J1672" s="12"/>
      <c r="K1672" s="12"/>
      <c r="L1672" s="12"/>
      <c r="M1672" s="49"/>
      <c r="N1672" s="49"/>
      <c r="O1672" s="12"/>
      <c r="P1672" s="12"/>
      <c r="Q1672" s="12"/>
    </row>
    <row r="1673" spans="2:17" s="1" customFormat="1" x14ac:dyDescent="0.4">
      <c r="B1673" s="12"/>
      <c r="C1673" s="42"/>
      <c r="D1673" s="12"/>
      <c r="E1673" s="12"/>
      <c r="F1673" s="12"/>
      <c r="G1673" s="12"/>
      <c r="H1673" s="12"/>
      <c r="I1673" s="12"/>
      <c r="J1673" s="12"/>
      <c r="K1673" s="12"/>
      <c r="L1673" s="12"/>
      <c r="M1673" s="49"/>
      <c r="N1673" s="49"/>
      <c r="O1673" s="12"/>
      <c r="P1673" s="12"/>
      <c r="Q1673" s="12"/>
    </row>
    <row r="1674" spans="2:17" s="1" customFormat="1" x14ac:dyDescent="0.4">
      <c r="B1674" s="12"/>
      <c r="C1674" s="42"/>
      <c r="D1674" s="12"/>
      <c r="E1674" s="12"/>
      <c r="F1674" s="12"/>
      <c r="G1674" s="12"/>
      <c r="H1674" s="12"/>
      <c r="I1674" s="12"/>
      <c r="J1674" s="12"/>
      <c r="K1674" s="12"/>
      <c r="L1674" s="12"/>
      <c r="M1674" s="49"/>
      <c r="N1674" s="49"/>
      <c r="O1674" s="12"/>
      <c r="P1674" s="12"/>
      <c r="Q1674" s="12"/>
    </row>
    <row r="1675" spans="2:17" s="1" customFormat="1" x14ac:dyDescent="0.4">
      <c r="B1675" s="12"/>
      <c r="C1675" s="42"/>
      <c r="D1675" s="12"/>
      <c r="E1675" s="12"/>
      <c r="F1675" s="12"/>
      <c r="G1675" s="12"/>
      <c r="H1675" s="12"/>
      <c r="I1675" s="12"/>
      <c r="J1675" s="12"/>
      <c r="K1675" s="12"/>
      <c r="L1675" s="12"/>
      <c r="M1675" s="49"/>
      <c r="N1675" s="49"/>
      <c r="O1675" s="12"/>
      <c r="P1675" s="12"/>
      <c r="Q1675" s="12"/>
    </row>
    <row r="1676" spans="2:17" s="1" customFormat="1" x14ac:dyDescent="0.4">
      <c r="B1676" s="12"/>
      <c r="C1676" s="42"/>
      <c r="D1676" s="12"/>
      <c r="E1676" s="12"/>
      <c r="F1676" s="12"/>
      <c r="G1676" s="12"/>
      <c r="H1676" s="12"/>
      <c r="I1676" s="12"/>
      <c r="J1676" s="12"/>
      <c r="K1676" s="12"/>
      <c r="L1676" s="12"/>
      <c r="M1676" s="49"/>
      <c r="N1676" s="49"/>
      <c r="O1676" s="12"/>
      <c r="P1676" s="12"/>
      <c r="Q1676" s="12"/>
    </row>
    <row r="1677" spans="2:17" s="1" customFormat="1" x14ac:dyDescent="0.4">
      <c r="B1677" s="12"/>
      <c r="C1677" s="42"/>
      <c r="D1677" s="12"/>
      <c r="E1677" s="12"/>
      <c r="F1677" s="12"/>
      <c r="G1677" s="12"/>
      <c r="H1677" s="12"/>
      <c r="I1677" s="12"/>
      <c r="J1677" s="12"/>
      <c r="K1677" s="12"/>
      <c r="L1677" s="12"/>
      <c r="M1677" s="49"/>
      <c r="N1677" s="49"/>
      <c r="O1677" s="12"/>
      <c r="P1677" s="12"/>
      <c r="Q1677" s="12"/>
    </row>
    <row r="1678" spans="2:17" s="1" customFormat="1" x14ac:dyDescent="0.4">
      <c r="B1678" s="12"/>
      <c r="C1678" s="42"/>
      <c r="D1678" s="12"/>
      <c r="E1678" s="12"/>
      <c r="F1678" s="12"/>
      <c r="G1678" s="12"/>
      <c r="H1678" s="12"/>
      <c r="I1678" s="12"/>
      <c r="J1678" s="12"/>
      <c r="K1678" s="12"/>
      <c r="L1678" s="12"/>
      <c r="M1678" s="49"/>
      <c r="N1678" s="49"/>
      <c r="O1678" s="12"/>
      <c r="P1678" s="12"/>
      <c r="Q1678" s="12"/>
    </row>
    <row r="1679" spans="2:17" s="1" customFormat="1" x14ac:dyDescent="0.4">
      <c r="B1679" s="12"/>
      <c r="C1679" s="42"/>
      <c r="D1679" s="12"/>
      <c r="E1679" s="12"/>
      <c r="F1679" s="12"/>
      <c r="G1679" s="12"/>
      <c r="H1679" s="12"/>
      <c r="I1679" s="12"/>
      <c r="J1679" s="12"/>
      <c r="K1679" s="12"/>
      <c r="L1679" s="12"/>
      <c r="M1679" s="49"/>
      <c r="N1679" s="49"/>
      <c r="O1679" s="12"/>
      <c r="P1679" s="12"/>
      <c r="Q1679" s="12"/>
    </row>
    <row r="1680" spans="2:17" s="1" customFormat="1" x14ac:dyDescent="0.4">
      <c r="B1680" s="12"/>
      <c r="C1680" s="42"/>
      <c r="D1680" s="12"/>
      <c r="E1680" s="12"/>
      <c r="F1680" s="12"/>
      <c r="G1680" s="12"/>
      <c r="H1680" s="12"/>
      <c r="I1680" s="12"/>
      <c r="J1680" s="12"/>
      <c r="K1680" s="12"/>
      <c r="L1680" s="12"/>
      <c r="M1680" s="49"/>
      <c r="N1680" s="49"/>
      <c r="O1680" s="12"/>
      <c r="P1680" s="12"/>
      <c r="Q1680" s="12"/>
    </row>
    <row r="1681" spans="2:17" s="1" customFormat="1" x14ac:dyDescent="0.4">
      <c r="B1681" s="12"/>
      <c r="C1681" s="42"/>
      <c r="D1681" s="12"/>
      <c r="E1681" s="12"/>
      <c r="F1681" s="12"/>
      <c r="G1681" s="12"/>
      <c r="H1681" s="12"/>
      <c r="I1681" s="12"/>
      <c r="J1681" s="12"/>
      <c r="K1681" s="12"/>
      <c r="L1681" s="12"/>
      <c r="M1681" s="49"/>
      <c r="N1681" s="49"/>
      <c r="O1681" s="12"/>
      <c r="P1681" s="12"/>
      <c r="Q1681" s="12"/>
    </row>
    <row r="1682" spans="2:17" s="1" customFormat="1" x14ac:dyDescent="0.4">
      <c r="B1682" s="12"/>
      <c r="C1682" s="42"/>
      <c r="D1682" s="12"/>
      <c r="E1682" s="12"/>
      <c r="F1682" s="12"/>
      <c r="G1682" s="12"/>
      <c r="H1682" s="12"/>
      <c r="I1682" s="12"/>
      <c r="J1682" s="12"/>
      <c r="K1682" s="12"/>
      <c r="L1682" s="12"/>
      <c r="M1682" s="49"/>
      <c r="N1682" s="49"/>
      <c r="O1682" s="12"/>
      <c r="P1682" s="12"/>
      <c r="Q1682" s="12"/>
    </row>
    <row r="1683" spans="2:17" s="1" customFormat="1" x14ac:dyDescent="0.4">
      <c r="B1683" s="12"/>
      <c r="C1683" s="42"/>
      <c r="D1683" s="12"/>
      <c r="E1683" s="12"/>
      <c r="F1683" s="12"/>
      <c r="G1683" s="12"/>
      <c r="H1683" s="12"/>
      <c r="I1683" s="12"/>
      <c r="J1683" s="12"/>
      <c r="K1683" s="12"/>
      <c r="L1683" s="12"/>
      <c r="M1683" s="49"/>
      <c r="N1683" s="49"/>
      <c r="O1683" s="12"/>
      <c r="P1683" s="12"/>
      <c r="Q1683" s="12"/>
    </row>
    <row r="1684" spans="2:17" s="1" customFormat="1" x14ac:dyDescent="0.4">
      <c r="B1684" s="12"/>
      <c r="C1684" s="42"/>
      <c r="D1684" s="12"/>
      <c r="E1684" s="12"/>
      <c r="F1684" s="12"/>
      <c r="G1684" s="12"/>
      <c r="H1684" s="12"/>
      <c r="I1684" s="12"/>
      <c r="J1684" s="12"/>
      <c r="K1684" s="12"/>
      <c r="L1684" s="12"/>
      <c r="M1684" s="49"/>
      <c r="N1684" s="49"/>
      <c r="O1684" s="12"/>
      <c r="P1684" s="12"/>
      <c r="Q1684" s="12"/>
    </row>
    <row r="1685" spans="2:17" s="1" customFormat="1" x14ac:dyDescent="0.4">
      <c r="B1685" s="12"/>
      <c r="C1685" s="42"/>
      <c r="D1685" s="12"/>
      <c r="E1685" s="12"/>
      <c r="F1685" s="12"/>
      <c r="G1685" s="12"/>
      <c r="H1685" s="12"/>
      <c r="I1685" s="12"/>
      <c r="J1685" s="12"/>
      <c r="K1685" s="12"/>
      <c r="L1685" s="12"/>
      <c r="M1685" s="49"/>
      <c r="N1685" s="49"/>
      <c r="O1685" s="12"/>
      <c r="P1685" s="12"/>
      <c r="Q1685" s="12"/>
    </row>
    <row r="1686" spans="2:17" s="1" customFormat="1" x14ac:dyDescent="0.4">
      <c r="B1686" s="12"/>
      <c r="C1686" s="42"/>
      <c r="D1686" s="12"/>
      <c r="E1686" s="12"/>
      <c r="F1686" s="12"/>
      <c r="G1686" s="12"/>
      <c r="H1686" s="12"/>
      <c r="I1686" s="12"/>
      <c r="J1686" s="12"/>
      <c r="K1686" s="12"/>
      <c r="L1686" s="12"/>
      <c r="M1686" s="49"/>
      <c r="N1686" s="49"/>
      <c r="O1686" s="12"/>
      <c r="P1686" s="12"/>
      <c r="Q1686" s="12"/>
    </row>
    <row r="1687" spans="2:17" s="1" customFormat="1" x14ac:dyDescent="0.4">
      <c r="B1687" s="12"/>
      <c r="C1687" s="42"/>
      <c r="D1687" s="12"/>
      <c r="E1687" s="12"/>
      <c r="F1687" s="12"/>
      <c r="G1687" s="12"/>
      <c r="H1687" s="12"/>
      <c r="I1687" s="12"/>
      <c r="J1687" s="12"/>
      <c r="K1687" s="12"/>
      <c r="L1687" s="12"/>
      <c r="M1687" s="49"/>
      <c r="N1687" s="49"/>
      <c r="O1687" s="12"/>
      <c r="P1687" s="12"/>
      <c r="Q1687" s="12"/>
    </row>
    <row r="1688" spans="2:17" s="1" customFormat="1" x14ac:dyDescent="0.4">
      <c r="B1688" s="12"/>
      <c r="C1688" s="42"/>
      <c r="D1688" s="12"/>
      <c r="E1688" s="12"/>
      <c r="F1688" s="12"/>
      <c r="G1688" s="12"/>
      <c r="H1688" s="12"/>
      <c r="I1688" s="12"/>
      <c r="J1688" s="12"/>
      <c r="K1688" s="12"/>
      <c r="L1688" s="12"/>
      <c r="M1688" s="49"/>
      <c r="N1688" s="49"/>
      <c r="O1688" s="12"/>
      <c r="P1688" s="12"/>
      <c r="Q1688" s="12"/>
    </row>
    <row r="1689" spans="2:17" s="1" customFormat="1" x14ac:dyDescent="0.4">
      <c r="B1689" s="12"/>
      <c r="C1689" s="42"/>
      <c r="D1689" s="12"/>
      <c r="E1689" s="12"/>
      <c r="F1689" s="12"/>
      <c r="G1689" s="12"/>
      <c r="H1689" s="12"/>
      <c r="I1689" s="12"/>
      <c r="J1689" s="12"/>
      <c r="K1689" s="12"/>
      <c r="L1689" s="12"/>
      <c r="M1689" s="49"/>
      <c r="N1689" s="49"/>
      <c r="O1689" s="12"/>
      <c r="P1689" s="12"/>
      <c r="Q1689" s="12"/>
    </row>
    <row r="1690" spans="2:17" s="1" customFormat="1" x14ac:dyDescent="0.4">
      <c r="B1690" s="12"/>
      <c r="C1690" s="42"/>
      <c r="D1690" s="12"/>
      <c r="E1690" s="12"/>
      <c r="F1690" s="12"/>
      <c r="G1690" s="12"/>
      <c r="H1690" s="12"/>
      <c r="I1690" s="12"/>
      <c r="J1690" s="12"/>
      <c r="K1690" s="12"/>
      <c r="L1690" s="12"/>
      <c r="M1690" s="49"/>
      <c r="N1690" s="49"/>
      <c r="O1690" s="12"/>
      <c r="P1690" s="12"/>
      <c r="Q1690" s="12"/>
    </row>
    <row r="1691" spans="2:17" s="1" customFormat="1" x14ac:dyDescent="0.4">
      <c r="B1691" s="12"/>
      <c r="C1691" s="42"/>
      <c r="D1691" s="12"/>
      <c r="E1691" s="12"/>
      <c r="F1691" s="12"/>
      <c r="G1691" s="12"/>
      <c r="H1691" s="12"/>
      <c r="I1691" s="12"/>
      <c r="J1691" s="12"/>
      <c r="K1691" s="12"/>
      <c r="L1691" s="12"/>
      <c r="M1691" s="49"/>
      <c r="N1691" s="49"/>
      <c r="O1691" s="12"/>
      <c r="P1691" s="12"/>
      <c r="Q1691" s="12"/>
    </row>
    <row r="1692" spans="2:17" s="1" customFormat="1" x14ac:dyDescent="0.4">
      <c r="B1692" s="12"/>
      <c r="C1692" s="42"/>
      <c r="D1692" s="12"/>
      <c r="E1692" s="12"/>
      <c r="F1692" s="12"/>
      <c r="G1692" s="12"/>
      <c r="H1692" s="12"/>
      <c r="I1692" s="12"/>
      <c r="J1692" s="12"/>
      <c r="K1692" s="12"/>
      <c r="L1692" s="12"/>
      <c r="M1692" s="49"/>
      <c r="N1692" s="49"/>
      <c r="O1692" s="12"/>
      <c r="P1692" s="12"/>
      <c r="Q1692" s="12"/>
    </row>
    <row r="1693" spans="2:17" s="1" customFormat="1" x14ac:dyDescent="0.4">
      <c r="B1693" s="12"/>
      <c r="C1693" s="42"/>
      <c r="D1693" s="12"/>
      <c r="E1693" s="12"/>
      <c r="F1693" s="12"/>
      <c r="G1693" s="12"/>
      <c r="H1693" s="12"/>
      <c r="I1693" s="12"/>
      <c r="J1693" s="12"/>
      <c r="K1693" s="12"/>
      <c r="L1693" s="12"/>
      <c r="M1693" s="49"/>
      <c r="N1693" s="49"/>
      <c r="O1693" s="12"/>
      <c r="P1693" s="12"/>
      <c r="Q1693" s="12"/>
    </row>
    <row r="1694" spans="2:17" s="1" customFormat="1" x14ac:dyDescent="0.4">
      <c r="B1694" s="12"/>
      <c r="C1694" s="42"/>
      <c r="D1694" s="12"/>
      <c r="E1694" s="12"/>
      <c r="F1694" s="12"/>
      <c r="G1694" s="12"/>
      <c r="H1694" s="12"/>
      <c r="I1694" s="12"/>
      <c r="J1694" s="12"/>
      <c r="K1694" s="12"/>
      <c r="L1694" s="12"/>
      <c r="M1694" s="49"/>
      <c r="N1694" s="49"/>
      <c r="O1694" s="12"/>
      <c r="P1694" s="12"/>
      <c r="Q1694" s="12"/>
    </row>
    <row r="1695" spans="2:17" s="1" customFormat="1" x14ac:dyDescent="0.4">
      <c r="B1695" s="12"/>
      <c r="C1695" s="42"/>
      <c r="D1695" s="12"/>
      <c r="E1695" s="12"/>
      <c r="F1695" s="12"/>
      <c r="G1695" s="12"/>
      <c r="H1695" s="12"/>
      <c r="I1695" s="12"/>
      <c r="J1695" s="12"/>
      <c r="K1695" s="12"/>
      <c r="L1695" s="12"/>
      <c r="M1695" s="49"/>
      <c r="N1695" s="49"/>
      <c r="O1695" s="12"/>
      <c r="P1695" s="12"/>
      <c r="Q1695" s="12"/>
    </row>
    <row r="1696" spans="2:17" s="1" customFormat="1" x14ac:dyDescent="0.4">
      <c r="B1696" s="12"/>
      <c r="C1696" s="42"/>
      <c r="D1696" s="12"/>
      <c r="E1696" s="12"/>
      <c r="F1696" s="12"/>
      <c r="G1696" s="12"/>
      <c r="H1696" s="12"/>
      <c r="I1696" s="12"/>
      <c r="J1696" s="12"/>
      <c r="K1696" s="12"/>
      <c r="L1696" s="12"/>
      <c r="M1696" s="49"/>
      <c r="N1696" s="49"/>
      <c r="O1696" s="12"/>
      <c r="P1696" s="12"/>
      <c r="Q1696" s="12"/>
    </row>
    <row r="1697" spans="2:17" s="1" customFormat="1" x14ac:dyDescent="0.4">
      <c r="B1697" s="12"/>
      <c r="C1697" s="42"/>
      <c r="D1697" s="12"/>
      <c r="E1697" s="12"/>
      <c r="F1697" s="12"/>
      <c r="G1697" s="12"/>
      <c r="H1697" s="12"/>
      <c r="I1697" s="12"/>
      <c r="J1697" s="12"/>
      <c r="K1697" s="12"/>
      <c r="L1697" s="12"/>
      <c r="M1697" s="49"/>
      <c r="N1697" s="49"/>
      <c r="O1697" s="12"/>
      <c r="P1697" s="12"/>
      <c r="Q1697" s="12"/>
    </row>
    <row r="1698" spans="2:17" s="1" customFormat="1" x14ac:dyDescent="0.4">
      <c r="B1698" s="12"/>
      <c r="C1698" s="42"/>
      <c r="D1698" s="12"/>
      <c r="E1698" s="12"/>
      <c r="F1698" s="12"/>
      <c r="G1698" s="12"/>
      <c r="H1698" s="12"/>
      <c r="I1698" s="12"/>
      <c r="J1698" s="12"/>
      <c r="K1698" s="12"/>
      <c r="L1698" s="12"/>
      <c r="M1698" s="49"/>
      <c r="N1698" s="49"/>
      <c r="O1698" s="12"/>
      <c r="P1698" s="12"/>
      <c r="Q1698" s="12"/>
    </row>
    <row r="1699" spans="2:17" s="1" customFormat="1" x14ac:dyDescent="0.4">
      <c r="B1699" s="12"/>
      <c r="C1699" s="42"/>
      <c r="D1699" s="12"/>
      <c r="E1699" s="12"/>
      <c r="F1699" s="12"/>
      <c r="G1699" s="12"/>
      <c r="H1699" s="12"/>
      <c r="I1699" s="12"/>
      <c r="J1699" s="12"/>
      <c r="K1699" s="12"/>
      <c r="L1699" s="12"/>
      <c r="M1699" s="49"/>
      <c r="N1699" s="49"/>
      <c r="O1699" s="12"/>
      <c r="P1699" s="12"/>
      <c r="Q1699" s="12"/>
    </row>
    <row r="1700" spans="2:17" s="1" customFormat="1" x14ac:dyDescent="0.4">
      <c r="B1700" s="12"/>
      <c r="C1700" s="42"/>
      <c r="D1700" s="12"/>
      <c r="E1700" s="12"/>
      <c r="F1700" s="12"/>
      <c r="G1700" s="12"/>
      <c r="H1700" s="12"/>
      <c r="I1700" s="12"/>
      <c r="J1700" s="12"/>
      <c r="K1700" s="12"/>
      <c r="L1700" s="12"/>
      <c r="M1700" s="49"/>
      <c r="N1700" s="49"/>
      <c r="O1700" s="12"/>
      <c r="P1700" s="12"/>
      <c r="Q1700" s="12"/>
    </row>
    <row r="1701" spans="2:17" s="1" customFormat="1" x14ac:dyDescent="0.4">
      <c r="B1701" s="12"/>
      <c r="C1701" s="42"/>
      <c r="D1701" s="12"/>
      <c r="E1701" s="12"/>
      <c r="F1701" s="12"/>
      <c r="G1701" s="12"/>
      <c r="H1701" s="12"/>
      <c r="I1701" s="12"/>
      <c r="J1701" s="12"/>
      <c r="K1701" s="12"/>
      <c r="L1701" s="12"/>
      <c r="M1701" s="49"/>
      <c r="N1701" s="49"/>
      <c r="O1701" s="12"/>
      <c r="P1701" s="12"/>
      <c r="Q1701" s="12"/>
    </row>
    <row r="1702" spans="2:17" s="1" customFormat="1" x14ac:dyDescent="0.4">
      <c r="B1702" s="12"/>
      <c r="C1702" s="42"/>
      <c r="D1702" s="12"/>
      <c r="E1702" s="12"/>
      <c r="F1702" s="12"/>
      <c r="G1702" s="12"/>
      <c r="H1702" s="12"/>
      <c r="I1702" s="12"/>
      <c r="J1702" s="12"/>
      <c r="K1702" s="12"/>
      <c r="L1702" s="12"/>
      <c r="M1702" s="49"/>
      <c r="N1702" s="49"/>
      <c r="O1702" s="12"/>
      <c r="P1702" s="12"/>
      <c r="Q1702" s="12"/>
    </row>
    <row r="1703" spans="2:17" s="1" customFormat="1" x14ac:dyDescent="0.4">
      <c r="B1703" s="12"/>
      <c r="C1703" s="42"/>
      <c r="D1703" s="12"/>
      <c r="E1703" s="12"/>
      <c r="F1703" s="12"/>
      <c r="G1703" s="12"/>
      <c r="H1703" s="12"/>
      <c r="I1703" s="12"/>
      <c r="J1703" s="12"/>
      <c r="K1703" s="12"/>
      <c r="L1703" s="12"/>
      <c r="M1703" s="49"/>
      <c r="N1703" s="49"/>
      <c r="O1703" s="12"/>
      <c r="P1703" s="12"/>
      <c r="Q1703" s="12"/>
    </row>
    <row r="1704" spans="2:17" s="1" customFormat="1" x14ac:dyDescent="0.4">
      <c r="B1704" s="12"/>
      <c r="C1704" s="42"/>
      <c r="D1704" s="12"/>
      <c r="E1704" s="12"/>
      <c r="F1704" s="12"/>
      <c r="G1704" s="12"/>
      <c r="H1704" s="12"/>
      <c r="I1704" s="12"/>
      <c r="J1704" s="12"/>
      <c r="K1704" s="12"/>
      <c r="L1704" s="12"/>
      <c r="M1704" s="49"/>
      <c r="N1704" s="49"/>
      <c r="O1704" s="12"/>
      <c r="P1704" s="12"/>
      <c r="Q1704" s="12"/>
    </row>
    <row r="1705" spans="2:17" s="1" customFormat="1" x14ac:dyDescent="0.4">
      <c r="B1705" s="12"/>
      <c r="C1705" s="42"/>
      <c r="D1705" s="12"/>
      <c r="E1705" s="12"/>
      <c r="F1705" s="12"/>
      <c r="G1705" s="12"/>
      <c r="H1705" s="12"/>
      <c r="I1705" s="12"/>
      <c r="J1705" s="12"/>
      <c r="K1705" s="12"/>
      <c r="L1705" s="12"/>
      <c r="M1705" s="49"/>
      <c r="N1705" s="49"/>
      <c r="O1705" s="12"/>
      <c r="P1705" s="12"/>
      <c r="Q1705" s="12"/>
    </row>
    <row r="1706" spans="2:17" s="1" customFormat="1" x14ac:dyDescent="0.4">
      <c r="B1706" s="12"/>
      <c r="C1706" s="42"/>
      <c r="D1706" s="12"/>
      <c r="E1706" s="12"/>
      <c r="F1706" s="12"/>
      <c r="G1706" s="12"/>
      <c r="H1706" s="12"/>
      <c r="I1706" s="12"/>
      <c r="J1706" s="12"/>
      <c r="K1706" s="12"/>
      <c r="L1706" s="12"/>
      <c r="M1706" s="49"/>
      <c r="N1706" s="49"/>
      <c r="O1706" s="12"/>
      <c r="P1706" s="12"/>
      <c r="Q1706" s="12"/>
    </row>
    <row r="1707" spans="2:17" s="1" customFormat="1" x14ac:dyDescent="0.4">
      <c r="B1707" s="12"/>
      <c r="C1707" s="42"/>
      <c r="D1707" s="12"/>
      <c r="E1707" s="12"/>
      <c r="F1707" s="12"/>
      <c r="G1707" s="12"/>
      <c r="H1707" s="12"/>
      <c r="I1707" s="12"/>
      <c r="J1707" s="12"/>
      <c r="K1707" s="12"/>
      <c r="L1707" s="12"/>
      <c r="M1707" s="49"/>
      <c r="N1707" s="49"/>
      <c r="O1707" s="12"/>
      <c r="P1707" s="12"/>
      <c r="Q1707" s="12"/>
    </row>
    <row r="1708" spans="2:17" s="1" customFormat="1" x14ac:dyDescent="0.4">
      <c r="B1708" s="12"/>
      <c r="C1708" s="42"/>
      <c r="D1708" s="12"/>
      <c r="E1708" s="12"/>
      <c r="F1708" s="12"/>
      <c r="G1708" s="12"/>
      <c r="H1708" s="12"/>
      <c r="I1708" s="12"/>
      <c r="J1708" s="12"/>
      <c r="K1708" s="12"/>
      <c r="L1708" s="12"/>
      <c r="M1708" s="49"/>
      <c r="N1708" s="49"/>
      <c r="O1708" s="12"/>
      <c r="P1708" s="12"/>
      <c r="Q1708" s="12"/>
    </row>
    <row r="1709" spans="2:17" s="1" customFormat="1" x14ac:dyDescent="0.4">
      <c r="B1709" s="12"/>
      <c r="C1709" s="42"/>
      <c r="D1709" s="12"/>
      <c r="E1709" s="12"/>
      <c r="F1709" s="12"/>
      <c r="G1709" s="12"/>
      <c r="H1709" s="12"/>
      <c r="I1709" s="12"/>
      <c r="J1709" s="12"/>
      <c r="K1709" s="12"/>
      <c r="L1709" s="12"/>
      <c r="M1709" s="49"/>
      <c r="N1709" s="49"/>
      <c r="O1709" s="12"/>
      <c r="P1709" s="12"/>
      <c r="Q1709" s="12"/>
    </row>
    <row r="1710" spans="2:17" s="1" customFormat="1" x14ac:dyDescent="0.4">
      <c r="B1710" s="12"/>
      <c r="C1710" s="42"/>
      <c r="D1710" s="12"/>
      <c r="E1710" s="12"/>
      <c r="F1710" s="12"/>
      <c r="G1710" s="12"/>
      <c r="H1710" s="12"/>
      <c r="I1710" s="12"/>
      <c r="J1710" s="12"/>
      <c r="K1710" s="12"/>
      <c r="L1710" s="12"/>
      <c r="M1710" s="49"/>
      <c r="N1710" s="49"/>
      <c r="O1710" s="12"/>
      <c r="P1710" s="12"/>
      <c r="Q1710" s="12"/>
    </row>
    <row r="1711" spans="2:17" s="1" customFormat="1" x14ac:dyDescent="0.4">
      <c r="B1711" s="12"/>
      <c r="C1711" s="42"/>
      <c r="D1711" s="12"/>
      <c r="E1711" s="12"/>
      <c r="F1711" s="12"/>
      <c r="G1711" s="12"/>
      <c r="H1711" s="12"/>
      <c r="I1711" s="12"/>
      <c r="J1711" s="12"/>
      <c r="K1711" s="12"/>
      <c r="L1711" s="12"/>
      <c r="M1711" s="49"/>
      <c r="N1711" s="49"/>
      <c r="O1711" s="12"/>
      <c r="P1711" s="12"/>
      <c r="Q1711" s="12"/>
    </row>
    <row r="1712" spans="2:17" s="1" customFormat="1" x14ac:dyDescent="0.4">
      <c r="B1712" s="12"/>
      <c r="C1712" s="42"/>
      <c r="D1712" s="12"/>
      <c r="E1712" s="12"/>
      <c r="F1712" s="12"/>
      <c r="G1712" s="12"/>
      <c r="H1712" s="12"/>
      <c r="I1712" s="12"/>
      <c r="J1712" s="12"/>
      <c r="K1712" s="12"/>
      <c r="L1712" s="12"/>
      <c r="M1712" s="49"/>
      <c r="N1712" s="49"/>
      <c r="O1712" s="12"/>
      <c r="P1712" s="12"/>
      <c r="Q1712" s="12"/>
    </row>
    <row r="1713" spans="2:17" s="1" customFormat="1" x14ac:dyDescent="0.4">
      <c r="B1713" s="12"/>
      <c r="C1713" s="42"/>
      <c r="D1713" s="12"/>
      <c r="E1713" s="12"/>
      <c r="F1713" s="12"/>
      <c r="G1713" s="12"/>
      <c r="H1713" s="12"/>
      <c r="I1713" s="12"/>
      <c r="J1713" s="12"/>
      <c r="K1713" s="12"/>
      <c r="L1713" s="12"/>
      <c r="M1713" s="49"/>
      <c r="N1713" s="49"/>
      <c r="O1713" s="12"/>
      <c r="P1713" s="12"/>
      <c r="Q1713" s="12"/>
    </row>
    <row r="1714" spans="2:17" s="1" customFormat="1" x14ac:dyDescent="0.4">
      <c r="B1714" s="12"/>
      <c r="C1714" s="42"/>
      <c r="D1714" s="12"/>
      <c r="E1714" s="12"/>
      <c r="F1714" s="12"/>
      <c r="G1714" s="12"/>
      <c r="H1714" s="12"/>
      <c r="I1714" s="12"/>
      <c r="J1714" s="12"/>
      <c r="K1714" s="12"/>
      <c r="L1714" s="12"/>
      <c r="M1714" s="49"/>
      <c r="N1714" s="49"/>
      <c r="O1714" s="12"/>
      <c r="P1714" s="12"/>
      <c r="Q1714" s="12"/>
    </row>
    <row r="1715" spans="2:17" s="1" customFormat="1" x14ac:dyDescent="0.4">
      <c r="B1715" s="12"/>
      <c r="C1715" s="42"/>
      <c r="D1715" s="12"/>
      <c r="E1715" s="12"/>
      <c r="F1715" s="12"/>
      <c r="G1715" s="12"/>
      <c r="H1715" s="12"/>
      <c r="I1715" s="12"/>
      <c r="J1715" s="12"/>
      <c r="K1715" s="12"/>
      <c r="L1715" s="12"/>
      <c r="M1715" s="49"/>
      <c r="N1715" s="49"/>
      <c r="O1715" s="12"/>
      <c r="P1715" s="12"/>
      <c r="Q1715" s="12"/>
    </row>
    <row r="1716" spans="2:17" s="1" customFormat="1" x14ac:dyDescent="0.4">
      <c r="B1716" s="12"/>
      <c r="C1716" s="42"/>
      <c r="D1716" s="12"/>
      <c r="E1716" s="12"/>
      <c r="F1716" s="12"/>
      <c r="G1716" s="12"/>
      <c r="H1716" s="12"/>
      <c r="I1716" s="12"/>
      <c r="J1716" s="12"/>
      <c r="K1716" s="12"/>
      <c r="L1716" s="12"/>
      <c r="M1716" s="49"/>
      <c r="N1716" s="49"/>
      <c r="O1716" s="12"/>
      <c r="P1716" s="12"/>
      <c r="Q1716" s="12"/>
    </row>
    <row r="1717" spans="2:17" s="1" customFormat="1" x14ac:dyDescent="0.4">
      <c r="B1717" s="12"/>
      <c r="C1717" s="42"/>
      <c r="D1717" s="12"/>
      <c r="E1717" s="12"/>
      <c r="F1717" s="12"/>
      <c r="G1717" s="12"/>
      <c r="H1717" s="12"/>
      <c r="I1717" s="12"/>
      <c r="J1717" s="12"/>
      <c r="K1717" s="12"/>
      <c r="L1717" s="12"/>
      <c r="M1717" s="49"/>
      <c r="N1717" s="49"/>
      <c r="O1717" s="12"/>
      <c r="P1717" s="12"/>
      <c r="Q1717" s="12"/>
    </row>
    <row r="1718" spans="2:17" s="1" customFormat="1" x14ac:dyDescent="0.4">
      <c r="B1718" s="12"/>
      <c r="C1718" s="42"/>
      <c r="D1718" s="12"/>
      <c r="E1718" s="12"/>
      <c r="F1718" s="12"/>
      <c r="G1718" s="12"/>
      <c r="H1718" s="12"/>
      <c r="I1718" s="12"/>
      <c r="J1718" s="12"/>
      <c r="K1718" s="12"/>
      <c r="L1718" s="12"/>
      <c r="M1718" s="49"/>
      <c r="N1718" s="49"/>
      <c r="O1718" s="12"/>
      <c r="P1718" s="12"/>
      <c r="Q1718" s="12"/>
    </row>
    <row r="1719" spans="2:17" s="1" customFormat="1" x14ac:dyDescent="0.4">
      <c r="B1719" s="12"/>
      <c r="C1719" s="42"/>
      <c r="D1719" s="12"/>
      <c r="E1719" s="12"/>
      <c r="F1719" s="12"/>
      <c r="G1719" s="12"/>
      <c r="H1719" s="12"/>
      <c r="I1719" s="12"/>
      <c r="J1719" s="12"/>
      <c r="K1719" s="12"/>
      <c r="L1719" s="12"/>
      <c r="M1719" s="49"/>
      <c r="N1719" s="49"/>
      <c r="O1719" s="12"/>
      <c r="P1719" s="12"/>
      <c r="Q1719" s="12"/>
    </row>
    <row r="1720" spans="2:17" s="1" customFormat="1" x14ac:dyDescent="0.4">
      <c r="B1720" s="12"/>
      <c r="C1720" s="42"/>
      <c r="D1720" s="12"/>
      <c r="E1720" s="12"/>
      <c r="F1720" s="12"/>
      <c r="G1720" s="12"/>
      <c r="H1720" s="12"/>
      <c r="I1720" s="12"/>
      <c r="J1720" s="12"/>
      <c r="K1720" s="12"/>
      <c r="L1720" s="12"/>
      <c r="M1720" s="49"/>
      <c r="N1720" s="49"/>
      <c r="O1720" s="12"/>
      <c r="P1720" s="12"/>
      <c r="Q1720" s="12"/>
    </row>
    <row r="1721" spans="2:17" s="1" customFormat="1" x14ac:dyDescent="0.4">
      <c r="B1721" s="12"/>
      <c r="C1721" s="42"/>
      <c r="D1721" s="12"/>
      <c r="E1721" s="12"/>
      <c r="F1721" s="12"/>
      <c r="G1721" s="12"/>
      <c r="H1721" s="12"/>
      <c r="I1721" s="12"/>
      <c r="J1721" s="12"/>
      <c r="K1721" s="12"/>
      <c r="L1721" s="12"/>
      <c r="M1721" s="49"/>
      <c r="N1721" s="49"/>
      <c r="O1721" s="12"/>
      <c r="P1721" s="12"/>
      <c r="Q1721" s="12"/>
    </row>
    <row r="1722" spans="2:17" s="1" customFormat="1" x14ac:dyDescent="0.4">
      <c r="B1722" s="12"/>
      <c r="C1722" s="42"/>
      <c r="D1722" s="12"/>
      <c r="E1722" s="12"/>
      <c r="F1722" s="12"/>
      <c r="G1722" s="12"/>
      <c r="H1722" s="12"/>
      <c r="I1722" s="12"/>
      <c r="J1722" s="12"/>
      <c r="K1722" s="12"/>
      <c r="L1722" s="12"/>
      <c r="M1722" s="49"/>
      <c r="N1722" s="49"/>
      <c r="O1722" s="12"/>
      <c r="P1722" s="12"/>
      <c r="Q1722" s="12"/>
    </row>
    <row r="1723" spans="2:17" s="1" customFormat="1" x14ac:dyDescent="0.4">
      <c r="B1723" s="12"/>
      <c r="C1723" s="42"/>
      <c r="D1723" s="12"/>
      <c r="E1723" s="12"/>
      <c r="F1723" s="12"/>
      <c r="G1723" s="12"/>
      <c r="H1723" s="12"/>
      <c r="I1723" s="12"/>
      <c r="J1723" s="12"/>
      <c r="K1723" s="12"/>
      <c r="L1723" s="12"/>
      <c r="M1723" s="49"/>
      <c r="N1723" s="49"/>
      <c r="O1723" s="12"/>
      <c r="P1723" s="12"/>
      <c r="Q1723" s="12"/>
    </row>
    <row r="1724" spans="2:17" s="1" customFormat="1" x14ac:dyDescent="0.4">
      <c r="B1724" s="12"/>
      <c r="C1724" s="42"/>
      <c r="D1724" s="12"/>
      <c r="E1724" s="12"/>
      <c r="F1724" s="12"/>
      <c r="G1724" s="12"/>
      <c r="H1724" s="12"/>
      <c r="I1724" s="12"/>
      <c r="J1724" s="12"/>
      <c r="K1724" s="12"/>
      <c r="L1724" s="12"/>
      <c r="M1724" s="49"/>
      <c r="N1724" s="49"/>
      <c r="O1724" s="12"/>
      <c r="P1724" s="12"/>
      <c r="Q1724" s="12"/>
    </row>
    <row r="1725" spans="2:17" s="1" customFormat="1" x14ac:dyDescent="0.4">
      <c r="B1725" s="12"/>
      <c r="C1725" s="42"/>
      <c r="D1725" s="12"/>
      <c r="E1725" s="12"/>
      <c r="F1725" s="12"/>
      <c r="G1725" s="12"/>
      <c r="H1725" s="12"/>
      <c r="I1725" s="12"/>
      <c r="J1725" s="12"/>
      <c r="K1725" s="12"/>
      <c r="L1725" s="12"/>
      <c r="M1725" s="49"/>
      <c r="N1725" s="49"/>
      <c r="O1725" s="12"/>
      <c r="P1725" s="12"/>
      <c r="Q1725" s="12"/>
    </row>
    <row r="1726" spans="2:17" s="1" customFormat="1" x14ac:dyDescent="0.4">
      <c r="B1726" s="12"/>
      <c r="C1726" s="42"/>
      <c r="D1726" s="12"/>
      <c r="E1726" s="12"/>
      <c r="F1726" s="12"/>
      <c r="G1726" s="12"/>
      <c r="H1726" s="12"/>
      <c r="I1726" s="12"/>
      <c r="J1726" s="12"/>
      <c r="K1726" s="12"/>
      <c r="L1726" s="12"/>
      <c r="M1726" s="49"/>
      <c r="N1726" s="49"/>
      <c r="O1726" s="12"/>
      <c r="P1726" s="12"/>
      <c r="Q1726" s="12"/>
    </row>
    <row r="1727" spans="2:17" s="1" customFormat="1" x14ac:dyDescent="0.4">
      <c r="B1727" s="12"/>
      <c r="C1727" s="42"/>
      <c r="D1727" s="12"/>
      <c r="E1727" s="12"/>
      <c r="F1727" s="12"/>
      <c r="G1727" s="12"/>
      <c r="H1727" s="12"/>
      <c r="I1727" s="12"/>
      <c r="J1727" s="12"/>
      <c r="K1727" s="12"/>
      <c r="L1727" s="12"/>
      <c r="M1727" s="49"/>
      <c r="N1727" s="49"/>
      <c r="O1727" s="12"/>
      <c r="P1727" s="12"/>
      <c r="Q1727" s="12"/>
    </row>
    <row r="1728" spans="2:17" s="1" customFormat="1" x14ac:dyDescent="0.4">
      <c r="B1728" s="12"/>
      <c r="C1728" s="42"/>
      <c r="D1728" s="12"/>
      <c r="E1728" s="12"/>
      <c r="F1728" s="12"/>
      <c r="G1728" s="12"/>
      <c r="H1728" s="12"/>
      <c r="I1728" s="12"/>
      <c r="J1728" s="12"/>
      <c r="K1728" s="12"/>
      <c r="L1728" s="12"/>
      <c r="M1728" s="49"/>
      <c r="N1728" s="49"/>
      <c r="O1728" s="12"/>
      <c r="P1728" s="12"/>
      <c r="Q1728" s="12"/>
    </row>
    <row r="1729" spans="2:17" s="1" customFormat="1" x14ac:dyDescent="0.4">
      <c r="B1729" s="12"/>
      <c r="C1729" s="42"/>
      <c r="D1729" s="12"/>
      <c r="E1729" s="12"/>
      <c r="F1729" s="12"/>
      <c r="G1729" s="12"/>
      <c r="H1729" s="12"/>
      <c r="I1729" s="12"/>
      <c r="J1729" s="12"/>
      <c r="K1729" s="12"/>
      <c r="L1729" s="12"/>
      <c r="M1729" s="49"/>
      <c r="N1729" s="49"/>
      <c r="O1729" s="12"/>
      <c r="P1729" s="12"/>
      <c r="Q1729" s="12"/>
    </row>
    <row r="1730" spans="2:17" s="1" customFormat="1" x14ac:dyDescent="0.4">
      <c r="B1730" s="12"/>
      <c r="C1730" s="42"/>
      <c r="D1730" s="12"/>
      <c r="E1730" s="12"/>
      <c r="F1730" s="12"/>
      <c r="G1730" s="12"/>
      <c r="H1730" s="12"/>
      <c r="I1730" s="12"/>
      <c r="J1730" s="12"/>
      <c r="K1730" s="12"/>
      <c r="L1730" s="12"/>
      <c r="M1730" s="49"/>
      <c r="N1730" s="49"/>
      <c r="O1730" s="12"/>
      <c r="P1730" s="12"/>
      <c r="Q1730" s="12"/>
    </row>
    <row r="1731" spans="2:17" s="1" customFormat="1" x14ac:dyDescent="0.4">
      <c r="B1731" s="12"/>
      <c r="C1731" s="42"/>
      <c r="D1731" s="12"/>
      <c r="E1731" s="12"/>
      <c r="F1731" s="12"/>
      <c r="G1731" s="12"/>
      <c r="H1731" s="12"/>
      <c r="I1731" s="12"/>
      <c r="J1731" s="12"/>
      <c r="K1731" s="12"/>
      <c r="L1731" s="12"/>
      <c r="M1731" s="49"/>
      <c r="N1731" s="49"/>
      <c r="O1731" s="12"/>
      <c r="P1731" s="12"/>
      <c r="Q1731" s="12"/>
    </row>
    <row r="1732" spans="2:17" s="1" customFormat="1" x14ac:dyDescent="0.4">
      <c r="B1732" s="12"/>
      <c r="C1732" s="42"/>
      <c r="D1732" s="12"/>
      <c r="E1732" s="12"/>
      <c r="F1732" s="12"/>
      <c r="G1732" s="12"/>
      <c r="H1732" s="12"/>
      <c r="I1732" s="12"/>
      <c r="J1732" s="12"/>
      <c r="K1732" s="12"/>
      <c r="L1732" s="12"/>
      <c r="M1732" s="49"/>
      <c r="N1732" s="49"/>
      <c r="O1732" s="12"/>
      <c r="P1732" s="12"/>
      <c r="Q1732" s="12"/>
    </row>
    <row r="1733" spans="2:17" s="1" customFormat="1" x14ac:dyDescent="0.4">
      <c r="B1733" s="12"/>
      <c r="C1733" s="42"/>
      <c r="D1733" s="12"/>
      <c r="E1733" s="12"/>
      <c r="F1733" s="12"/>
      <c r="G1733" s="12"/>
      <c r="H1733" s="12"/>
      <c r="I1733" s="12"/>
      <c r="J1733" s="12"/>
      <c r="K1733" s="12"/>
      <c r="L1733" s="12"/>
      <c r="M1733" s="49"/>
      <c r="N1733" s="49"/>
      <c r="O1733" s="12"/>
      <c r="P1733" s="12"/>
      <c r="Q1733" s="12"/>
    </row>
    <row r="1734" spans="2:17" s="1" customFormat="1" x14ac:dyDescent="0.4">
      <c r="B1734" s="12"/>
      <c r="C1734" s="42"/>
      <c r="D1734" s="12"/>
      <c r="E1734" s="12"/>
      <c r="F1734" s="12"/>
      <c r="G1734" s="12"/>
      <c r="H1734" s="12"/>
      <c r="I1734" s="12"/>
      <c r="J1734" s="12"/>
      <c r="K1734" s="12"/>
      <c r="L1734" s="12"/>
      <c r="M1734" s="49"/>
      <c r="N1734" s="49"/>
      <c r="O1734" s="12"/>
      <c r="P1734" s="12"/>
      <c r="Q1734" s="12"/>
    </row>
    <row r="1735" spans="2:17" s="1" customFormat="1" x14ac:dyDescent="0.4">
      <c r="B1735" s="12"/>
      <c r="C1735" s="42"/>
      <c r="D1735" s="12"/>
      <c r="E1735" s="12"/>
      <c r="F1735" s="12"/>
      <c r="G1735" s="12"/>
      <c r="H1735" s="12"/>
      <c r="I1735" s="12"/>
      <c r="J1735" s="12"/>
      <c r="K1735" s="12"/>
      <c r="L1735" s="12"/>
      <c r="M1735" s="49"/>
      <c r="N1735" s="49"/>
      <c r="O1735" s="12"/>
      <c r="P1735" s="12"/>
      <c r="Q1735" s="12"/>
    </row>
    <row r="1736" spans="2:17" s="1" customFormat="1" x14ac:dyDescent="0.4">
      <c r="B1736" s="12"/>
      <c r="C1736" s="42"/>
      <c r="D1736" s="12"/>
      <c r="E1736" s="12"/>
      <c r="F1736" s="12"/>
      <c r="G1736" s="12"/>
      <c r="H1736" s="12"/>
      <c r="I1736" s="12"/>
      <c r="J1736" s="12"/>
      <c r="K1736" s="12"/>
      <c r="L1736" s="12"/>
      <c r="M1736" s="49"/>
      <c r="N1736" s="49"/>
      <c r="O1736" s="12"/>
      <c r="P1736" s="12"/>
      <c r="Q1736" s="12"/>
    </row>
    <row r="1737" spans="2:17" s="1" customFormat="1" x14ac:dyDescent="0.4">
      <c r="B1737" s="12"/>
      <c r="C1737" s="42"/>
      <c r="D1737" s="12"/>
      <c r="E1737" s="12"/>
      <c r="F1737" s="12"/>
      <c r="G1737" s="12"/>
      <c r="H1737" s="12"/>
      <c r="I1737" s="12"/>
      <c r="J1737" s="12"/>
      <c r="K1737" s="12"/>
      <c r="L1737" s="12"/>
      <c r="M1737" s="49"/>
      <c r="N1737" s="49"/>
      <c r="O1737" s="12"/>
      <c r="P1737" s="12"/>
      <c r="Q1737" s="12"/>
    </row>
    <row r="1738" spans="2:17" s="1" customFormat="1" x14ac:dyDescent="0.4">
      <c r="B1738" s="12"/>
      <c r="C1738" s="42"/>
      <c r="D1738" s="12"/>
      <c r="E1738" s="12"/>
      <c r="F1738" s="12"/>
      <c r="G1738" s="12"/>
      <c r="H1738" s="12"/>
      <c r="I1738" s="12"/>
      <c r="J1738" s="12"/>
      <c r="K1738" s="12"/>
      <c r="L1738" s="12"/>
      <c r="M1738" s="49"/>
      <c r="N1738" s="49"/>
      <c r="O1738" s="12"/>
      <c r="P1738" s="12"/>
      <c r="Q1738" s="12"/>
    </row>
    <row r="1739" spans="2:17" s="1" customFormat="1" x14ac:dyDescent="0.4">
      <c r="B1739" s="12"/>
      <c r="C1739" s="42"/>
      <c r="D1739" s="12"/>
      <c r="E1739" s="12"/>
      <c r="F1739" s="12"/>
      <c r="G1739" s="12"/>
      <c r="H1739" s="12"/>
      <c r="I1739" s="12"/>
      <c r="J1739" s="12"/>
      <c r="K1739" s="12"/>
      <c r="L1739" s="12"/>
      <c r="M1739" s="49"/>
      <c r="N1739" s="49"/>
      <c r="O1739" s="12"/>
      <c r="P1739" s="12"/>
      <c r="Q1739" s="12"/>
    </row>
    <row r="1740" spans="2:17" s="1" customFormat="1" x14ac:dyDescent="0.4">
      <c r="B1740" s="12"/>
      <c r="C1740" s="42"/>
      <c r="D1740" s="12"/>
      <c r="E1740" s="12"/>
      <c r="F1740" s="12"/>
      <c r="G1740" s="12"/>
      <c r="H1740" s="12"/>
      <c r="I1740" s="12"/>
      <c r="J1740" s="12"/>
      <c r="K1740" s="12"/>
      <c r="L1740" s="12"/>
      <c r="M1740" s="49"/>
      <c r="N1740" s="49"/>
      <c r="O1740" s="12"/>
      <c r="P1740" s="12"/>
      <c r="Q1740" s="12"/>
    </row>
    <row r="1741" spans="2:17" s="1" customFormat="1" x14ac:dyDescent="0.4">
      <c r="B1741" s="12"/>
      <c r="C1741" s="42"/>
      <c r="D1741" s="12"/>
      <c r="E1741" s="12"/>
      <c r="F1741" s="12"/>
      <c r="G1741" s="12"/>
      <c r="H1741" s="12"/>
      <c r="I1741" s="12"/>
      <c r="J1741" s="12"/>
      <c r="K1741" s="12"/>
      <c r="L1741" s="12"/>
      <c r="M1741" s="49"/>
      <c r="N1741" s="49"/>
      <c r="O1741" s="12"/>
      <c r="P1741" s="12"/>
      <c r="Q1741" s="12"/>
    </row>
    <row r="1742" spans="2:17" s="1" customFormat="1" x14ac:dyDescent="0.4">
      <c r="B1742" s="12"/>
      <c r="C1742" s="42"/>
      <c r="D1742" s="12"/>
      <c r="E1742" s="12"/>
      <c r="F1742" s="12"/>
      <c r="G1742" s="12"/>
      <c r="H1742" s="12"/>
      <c r="I1742" s="12"/>
      <c r="J1742" s="12"/>
      <c r="K1742" s="12"/>
      <c r="L1742" s="12"/>
      <c r="M1742" s="49"/>
      <c r="N1742" s="49"/>
      <c r="O1742" s="12"/>
      <c r="P1742" s="12"/>
      <c r="Q1742" s="12"/>
    </row>
    <row r="1743" spans="2:17" s="1" customFormat="1" x14ac:dyDescent="0.4">
      <c r="B1743" s="12"/>
      <c r="C1743" s="42"/>
      <c r="D1743" s="12"/>
      <c r="E1743" s="12"/>
      <c r="F1743" s="12"/>
      <c r="G1743" s="12"/>
      <c r="H1743" s="12"/>
      <c r="I1743" s="12"/>
      <c r="J1743" s="12"/>
      <c r="K1743" s="12"/>
      <c r="L1743" s="12"/>
      <c r="M1743" s="49"/>
      <c r="N1743" s="49"/>
      <c r="O1743" s="12"/>
      <c r="P1743" s="12"/>
      <c r="Q1743" s="12"/>
    </row>
    <row r="1744" spans="2:17" s="1" customFormat="1" x14ac:dyDescent="0.4">
      <c r="B1744" s="12"/>
      <c r="C1744" s="42"/>
      <c r="D1744" s="12"/>
      <c r="E1744" s="12"/>
      <c r="F1744" s="12"/>
      <c r="G1744" s="12"/>
      <c r="H1744" s="12"/>
      <c r="I1744" s="12"/>
      <c r="J1744" s="12"/>
      <c r="K1744" s="12"/>
      <c r="L1744" s="12"/>
      <c r="M1744" s="49"/>
      <c r="N1744" s="49"/>
      <c r="O1744" s="12"/>
      <c r="P1744" s="12"/>
      <c r="Q1744" s="12"/>
    </row>
    <row r="1745" spans="2:17" s="1" customFormat="1" x14ac:dyDescent="0.4">
      <c r="B1745" s="12"/>
      <c r="C1745" s="42"/>
      <c r="D1745" s="12"/>
      <c r="E1745" s="12"/>
      <c r="F1745" s="12"/>
      <c r="G1745" s="12"/>
      <c r="H1745" s="12"/>
      <c r="I1745" s="12"/>
      <c r="J1745" s="12"/>
      <c r="K1745" s="12"/>
      <c r="L1745" s="12"/>
      <c r="M1745" s="49"/>
      <c r="N1745" s="49"/>
      <c r="O1745" s="12"/>
      <c r="P1745" s="12"/>
      <c r="Q1745" s="12"/>
    </row>
    <row r="1746" spans="2:17" s="1" customFormat="1" x14ac:dyDescent="0.4">
      <c r="B1746" s="12"/>
      <c r="C1746" s="42"/>
      <c r="D1746" s="12"/>
      <c r="E1746" s="12"/>
      <c r="F1746" s="12"/>
      <c r="G1746" s="12"/>
      <c r="H1746" s="12"/>
      <c r="I1746" s="12"/>
      <c r="J1746" s="12"/>
      <c r="K1746" s="12"/>
      <c r="L1746" s="12"/>
      <c r="M1746" s="49"/>
      <c r="N1746" s="49"/>
      <c r="O1746" s="12"/>
      <c r="P1746" s="12"/>
      <c r="Q1746" s="12"/>
    </row>
    <row r="1747" spans="2:17" s="1" customFormat="1" x14ac:dyDescent="0.4">
      <c r="B1747" s="12"/>
      <c r="C1747" s="42"/>
      <c r="D1747" s="12"/>
      <c r="E1747" s="12"/>
      <c r="F1747" s="12"/>
      <c r="G1747" s="12"/>
      <c r="H1747" s="12"/>
      <c r="I1747" s="12"/>
      <c r="J1747" s="12"/>
      <c r="K1747" s="12"/>
      <c r="L1747" s="12"/>
      <c r="M1747" s="49"/>
      <c r="N1747" s="49"/>
      <c r="O1747" s="12"/>
      <c r="P1747" s="12"/>
      <c r="Q1747" s="12"/>
    </row>
    <row r="1748" spans="2:17" s="1" customFormat="1" x14ac:dyDescent="0.4">
      <c r="B1748" s="12"/>
      <c r="C1748" s="42"/>
      <c r="D1748" s="12"/>
      <c r="E1748" s="12"/>
      <c r="F1748" s="12"/>
      <c r="G1748" s="12"/>
      <c r="H1748" s="12"/>
      <c r="I1748" s="12"/>
      <c r="J1748" s="12"/>
      <c r="K1748" s="12"/>
      <c r="L1748" s="12"/>
      <c r="M1748" s="49"/>
      <c r="N1748" s="49"/>
      <c r="O1748" s="12"/>
      <c r="P1748" s="12"/>
      <c r="Q1748" s="12"/>
    </row>
    <row r="1749" spans="2:17" s="1" customFormat="1" x14ac:dyDescent="0.4">
      <c r="B1749" s="12"/>
      <c r="C1749" s="42"/>
      <c r="D1749" s="12"/>
      <c r="E1749" s="12"/>
      <c r="F1749" s="12"/>
      <c r="G1749" s="12"/>
      <c r="H1749" s="12"/>
      <c r="I1749" s="12"/>
      <c r="J1749" s="12"/>
      <c r="K1749" s="12"/>
      <c r="L1749" s="12"/>
      <c r="M1749" s="49"/>
      <c r="N1749" s="49"/>
      <c r="O1749" s="12"/>
      <c r="P1749" s="12"/>
      <c r="Q1749" s="12"/>
    </row>
    <row r="1750" spans="2:17" s="1" customFormat="1" x14ac:dyDescent="0.4">
      <c r="B1750" s="12"/>
      <c r="C1750" s="42"/>
      <c r="D1750" s="12"/>
      <c r="E1750" s="12"/>
      <c r="F1750" s="12"/>
      <c r="G1750" s="12"/>
      <c r="H1750" s="12"/>
      <c r="I1750" s="12"/>
      <c r="J1750" s="12"/>
      <c r="K1750" s="12"/>
      <c r="L1750" s="12"/>
      <c r="M1750" s="49"/>
      <c r="N1750" s="49"/>
      <c r="O1750" s="12"/>
      <c r="P1750" s="12"/>
      <c r="Q1750" s="12"/>
    </row>
    <row r="1751" spans="2:17" s="1" customFormat="1" x14ac:dyDescent="0.4">
      <c r="B1751" s="12"/>
      <c r="C1751" s="42"/>
      <c r="D1751" s="12"/>
      <c r="E1751" s="12"/>
      <c r="F1751" s="12"/>
      <c r="G1751" s="12"/>
      <c r="H1751" s="12"/>
      <c r="I1751" s="12"/>
      <c r="J1751" s="12"/>
      <c r="K1751" s="12"/>
      <c r="L1751" s="12"/>
      <c r="M1751" s="49"/>
      <c r="N1751" s="49"/>
      <c r="O1751" s="12"/>
      <c r="P1751" s="12"/>
      <c r="Q1751" s="12"/>
    </row>
    <row r="1752" spans="2:17" s="1" customFormat="1" x14ac:dyDescent="0.4">
      <c r="B1752" s="12"/>
      <c r="C1752" s="42"/>
      <c r="D1752" s="12"/>
      <c r="E1752" s="12"/>
      <c r="F1752" s="12"/>
      <c r="G1752" s="12"/>
      <c r="H1752" s="12"/>
      <c r="I1752" s="12"/>
      <c r="J1752" s="12"/>
      <c r="K1752" s="12"/>
      <c r="L1752" s="12"/>
      <c r="M1752" s="49"/>
      <c r="N1752" s="49"/>
      <c r="O1752" s="12"/>
      <c r="P1752" s="12"/>
      <c r="Q1752" s="12"/>
    </row>
    <row r="1753" spans="2:17" s="1" customFormat="1" x14ac:dyDescent="0.4">
      <c r="B1753" s="12"/>
      <c r="C1753" s="42"/>
      <c r="D1753" s="12"/>
      <c r="E1753" s="12"/>
      <c r="F1753" s="12"/>
      <c r="G1753" s="12"/>
      <c r="H1753" s="12"/>
      <c r="I1753" s="12"/>
      <c r="J1753" s="12"/>
      <c r="K1753" s="12"/>
      <c r="L1753" s="12"/>
      <c r="M1753" s="49"/>
      <c r="N1753" s="49"/>
      <c r="O1753" s="12"/>
      <c r="P1753" s="12"/>
      <c r="Q1753" s="12"/>
    </row>
    <row r="1754" spans="2:17" s="1" customFormat="1" x14ac:dyDescent="0.4">
      <c r="B1754" s="12"/>
      <c r="C1754" s="42"/>
      <c r="D1754" s="12"/>
      <c r="E1754" s="12"/>
      <c r="F1754" s="12"/>
      <c r="G1754" s="12"/>
      <c r="H1754" s="12"/>
      <c r="I1754" s="12"/>
      <c r="J1754" s="12"/>
      <c r="K1754" s="12"/>
      <c r="L1754" s="12"/>
      <c r="M1754" s="49"/>
      <c r="N1754" s="49"/>
      <c r="O1754" s="12"/>
      <c r="P1754" s="12"/>
      <c r="Q1754" s="12"/>
    </row>
    <row r="1755" spans="2:17" s="1" customFormat="1" x14ac:dyDescent="0.4">
      <c r="B1755" s="12"/>
      <c r="C1755" s="42"/>
      <c r="D1755" s="12"/>
      <c r="E1755" s="12"/>
      <c r="F1755" s="12"/>
      <c r="G1755" s="12"/>
      <c r="H1755" s="12"/>
      <c r="I1755" s="12"/>
      <c r="J1755" s="12"/>
      <c r="K1755" s="12"/>
      <c r="L1755" s="12"/>
      <c r="M1755" s="49"/>
      <c r="N1755" s="49"/>
      <c r="O1755" s="12"/>
      <c r="P1755" s="12"/>
      <c r="Q1755" s="12"/>
    </row>
    <row r="1756" spans="2:17" s="1" customFormat="1" x14ac:dyDescent="0.4">
      <c r="B1756" s="12"/>
      <c r="C1756" s="42"/>
      <c r="D1756" s="12"/>
      <c r="E1756" s="12"/>
      <c r="F1756" s="12"/>
      <c r="G1756" s="12"/>
      <c r="H1756" s="12"/>
      <c r="I1756" s="12"/>
      <c r="J1756" s="12"/>
      <c r="K1756" s="12"/>
      <c r="L1756" s="12"/>
      <c r="M1756" s="49"/>
      <c r="N1756" s="49"/>
      <c r="O1756" s="12"/>
      <c r="P1756" s="12"/>
      <c r="Q1756" s="12"/>
    </row>
    <row r="1757" spans="2:17" s="1" customFormat="1" x14ac:dyDescent="0.4">
      <c r="B1757" s="12"/>
      <c r="C1757" s="42"/>
      <c r="D1757" s="12"/>
      <c r="E1757" s="12"/>
      <c r="F1757" s="12"/>
      <c r="G1757" s="12"/>
      <c r="H1757" s="12"/>
      <c r="I1757" s="12"/>
      <c r="J1757" s="12"/>
      <c r="K1757" s="12"/>
      <c r="L1757" s="12"/>
      <c r="M1757" s="49"/>
      <c r="N1757" s="49"/>
      <c r="O1757" s="12"/>
      <c r="P1757" s="12"/>
      <c r="Q1757" s="12"/>
    </row>
    <row r="1758" spans="2:17" s="1" customFormat="1" x14ac:dyDescent="0.4">
      <c r="B1758" s="12"/>
      <c r="C1758" s="42"/>
      <c r="D1758" s="12"/>
      <c r="E1758" s="12"/>
      <c r="F1758" s="12"/>
      <c r="G1758" s="12"/>
      <c r="H1758" s="12"/>
      <c r="I1758" s="12"/>
      <c r="J1758" s="12"/>
      <c r="K1758" s="12"/>
      <c r="L1758" s="12"/>
      <c r="M1758" s="49"/>
      <c r="N1758" s="49"/>
      <c r="O1758" s="12"/>
      <c r="P1758" s="12"/>
      <c r="Q1758" s="12"/>
    </row>
    <row r="1759" spans="2:17" s="1" customFormat="1" x14ac:dyDescent="0.4">
      <c r="B1759" s="12"/>
      <c r="C1759" s="42"/>
      <c r="D1759" s="12"/>
      <c r="E1759" s="12"/>
      <c r="F1759" s="12"/>
      <c r="G1759" s="12"/>
      <c r="H1759" s="12"/>
      <c r="I1759" s="12"/>
      <c r="J1759" s="12"/>
      <c r="K1759" s="12"/>
      <c r="L1759" s="12"/>
      <c r="M1759" s="49"/>
      <c r="N1759" s="49"/>
      <c r="O1759" s="12"/>
      <c r="P1759" s="12"/>
      <c r="Q1759" s="12"/>
    </row>
    <row r="1760" spans="2:17" s="1" customFormat="1" x14ac:dyDescent="0.4">
      <c r="B1760" s="12"/>
      <c r="C1760" s="42"/>
      <c r="D1760" s="12"/>
      <c r="E1760" s="12"/>
      <c r="F1760" s="12"/>
      <c r="G1760" s="12"/>
      <c r="H1760" s="12"/>
      <c r="I1760" s="12"/>
      <c r="J1760" s="12"/>
      <c r="K1760" s="12"/>
      <c r="L1760" s="12"/>
      <c r="M1760" s="49"/>
      <c r="N1760" s="49"/>
      <c r="O1760" s="12"/>
      <c r="P1760" s="12"/>
      <c r="Q1760" s="12"/>
    </row>
    <row r="1761" spans="2:17" s="1" customFormat="1" x14ac:dyDescent="0.4">
      <c r="B1761" s="12"/>
      <c r="C1761" s="42"/>
      <c r="D1761" s="12"/>
      <c r="E1761" s="12"/>
      <c r="F1761" s="12"/>
      <c r="G1761" s="12"/>
      <c r="H1761" s="12"/>
      <c r="I1761" s="12"/>
      <c r="J1761" s="12"/>
      <c r="K1761" s="12"/>
      <c r="L1761" s="12"/>
      <c r="M1761" s="49"/>
      <c r="N1761" s="49"/>
      <c r="O1761" s="12"/>
      <c r="P1761" s="12"/>
      <c r="Q1761" s="12"/>
    </row>
    <row r="1762" spans="2:17" s="1" customFormat="1" x14ac:dyDescent="0.4">
      <c r="B1762" s="12"/>
      <c r="C1762" s="42"/>
      <c r="D1762" s="12"/>
      <c r="E1762" s="12"/>
      <c r="F1762" s="12"/>
      <c r="G1762" s="12"/>
      <c r="H1762" s="12"/>
      <c r="I1762" s="12"/>
      <c r="J1762" s="12"/>
      <c r="K1762" s="12"/>
      <c r="L1762" s="12"/>
      <c r="M1762" s="49"/>
      <c r="N1762" s="49"/>
      <c r="O1762" s="12"/>
      <c r="P1762" s="12"/>
      <c r="Q1762" s="12"/>
    </row>
    <row r="1763" spans="2:17" s="1" customFormat="1" x14ac:dyDescent="0.4">
      <c r="B1763" s="12"/>
      <c r="C1763" s="42"/>
      <c r="D1763" s="12"/>
      <c r="E1763" s="12"/>
      <c r="F1763" s="12"/>
      <c r="G1763" s="12"/>
      <c r="H1763" s="12"/>
      <c r="I1763" s="12"/>
      <c r="J1763" s="12"/>
      <c r="K1763" s="12"/>
      <c r="L1763" s="12"/>
      <c r="M1763" s="49"/>
      <c r="N1763" s="49"/>
      <c r="O1763" s="12"/>
      <c r="P1763" s="12"/>
      <c r="Q1763" s="12"/>
    </row>
    <row r="1764" spans="2:17" s="1" customFormat="1" x14ac:dyDescent="0.4">
      <c r="B1764" s="12"/>
      <c r="C1764" s="42"/>
      <c r="D1764" s="12"/>
      <c r="E1764" s="12"/>
      <c r="F1764" s="12"/>
      <c r="G1764" s="12"/>
      <c r="H1764" s="12"/>
      <c r="I1764" s="12"/>
      <c r="J1764" s="12"/>
      <c r="K1764" s="12"/>
      <c r="L1764" s="12"/>
      <c r="M1764" s="49"/>
      <c r="N1764" s="49"/>
      <c r="O1764" s="12"/>
      <c r="P1764" s="12"/>
      <c r="Q1764" s="12"/>
    </row>
    <row r="1765" spans="2:17" s="1" customFormat="1" x14ac:dyDescent="0.4">
      <c r="B1765" s="12"/>
      <c r="C1765" s="42"/>
      <c r="D1765" s="12"/>
      <c r="E1765" s="12"/>
      <c r="F1765" s="12"/>
      <c r="G1765" s="12"/>
      <c r="H1765" s="12"/>
      <c r="I1765" s="12"/>
      <c r="J1765" s="12"/>
      <c r="K1765" s="12"/>
      <c r="L1765" s="12"/>
      <c r="M1765" s="49"/>
      <c r="N1765" s="49"/>
      <c r="O1765" s="12"/>
      <c r="P1765" s="12"/>
      <c r="Q1765" s="12"/>
    </row>
    <row r="1766" spans="2:17" s="1" customFormat="1" x14ac:dyDescent="0.4">
      <c r="B1766" s="12"/>
      <c r="C1766" s="42"/>
      <c r="D1766" s="12"/>
      <c r="E1766" s="12"/>
      <c r="F1766" s="12"/>
      <c r="G1766" s="12"/>
      <c r="H1766" s="12"/>
      <c r="I1766" s="12"/>
      <c r="J1766" s="12"/>
      <c r="K1766" s="12"/>
      <c r="L1766" s="12"/>
      <c r="M1766" s="49"/>
      <c r="N1766" s="49"/>
      <c r="O1766" s="12"/>
      <c r="P1766" s="12"/>
      <c r="Q1766" s="12"/>
    </row>
    <row r="1767" spans="2:17" s="1" customFormat="1" x14ac:dyDescent="0.4">
      <c r="B1767" s="12"/>
      <c r="C1767" s="42"/>
      <c r="D1767" s="12"/>
      <c r="E1767" s="12"/>
      <c r="F1767" s="12"/>
      <c r="G1767" s="12"/>
      <c r="H1767" s="12"/>
      <c r="I1767" s="12"/>
      <c r="J1767" s="12"/>
      <c r="K1767" s="12"/>
      <c r="L1767" s="12"/>
      <c r="M1767" s="49"/>
      <c r="N1767" s="49"/>
      <c r="O1767" s="12"/>
      <c r="P1767" s="12"/>
      <c r="Q1767" s="12"/>
    </row>
    <row r="1768" spans="2:17" s="1" customFormat="1" x14ac:dyDescent="0.4">
      <c r="B1768" s="12"/>
      <c r="C1768" s="42"/>
      <c r="D1768" s="12"/>
      <c r="E1768" s="12"/>
      <c r="F1768" s="12"/>
      <c r="G1768" s="12"/>
      <c r="H1768" s="12"/>
      <c r="I1768" s="12"/>
      <c r="J1768" s="12"/>
      <c r="K1768" s="12"/>
      <c r="L1768" s="12"/>
      <c r="M1768" s="49"/>
      <c r="N1768" s="49"/>
      <c r="O1768" s="12"/>
      <c r="P1768" s="12"/>
      <c r="Q1768" s="12"/>
    </row>
    <row r="1769" spans="2:17" s="1" customFormat="1" x14ac:dyDescent="0.4">
      <c r="B1769" s="12"/>
      <c r="C1769" s="42"/>
      <c r="D1769" s="12"/>
      <c r="E1769" s="12"/>
      <c r="F1769" s="12"/>
      <c r="G1769" s="12"/>
      <c r="H1769" s="12"/>
      <c r="I1769" s="12"/>
      <c r="J1769" s="12"/>
      <c r="K1769" s="12"/>
      <c r="L1769" s="12"/>
      <c r="M1769" s="49"/>
      <c r="N1769" s="49"/>
      <c r="O1769" s="12"/>
      <c r="P1769" s="12"/>
      <c r="Q1769" s="12"/>
    </row>
    <row r="1770" spans="2:17" s="1" customFormat="1" x14ac:dyDescent="0.4">
      <c r="B1770" s="12"/>
      <c r="C1770" s="42"/>
      <c r="D1770" s="12"/>
      <c r="E1770" s="12"/>
      <c r="F1770" s="12"/>
      <c r="G1770" s="12"/>
      <c r="H1770" s="12"/>
      <c r="I1770" s="12"/>
      <c r="J1770" s="12"/>
      <c r="K1770" s="12"/>
      <c r="L1770" s="12"/>
      <c r="M1770" s="49"/>
      <c r="N1770" s="49"/>
      <c r="O1770" s="12"/>
      <c r="P1770" s="12"/>
      <c r="Q1770" s="12"/>
    </row>
    <row r="1771" spans="2:17" s="1" customFormat="1" x14ac:dyDescent="0.4">
      <c r="B1771" s="12"/>
      <c r="C1771" s="42"/>
      <c r="D1771" s="12"/>
      <c r="E1771" s="12"/>
      <c r="F1771" s="12"/>
      <c r="G1771" s="12"/>
      <c r="H1771" s="12"/>
      <c r="I1771" s="12"/>
      <c r="J1771" s="12"/>
      <c r="K1771" s="12"/>
      <c r="L1771" s="12"/>
      <c r="M1771" s="49"/>
      <c r="N1771" s="49"/>
      <c r="O1771" s="12"/>
      <c r="P1771" s="12"/>
      <c r="Q1771" s="12"/>
    </row>
    <row r="1772" spans="2:17" s="1" customFormat="1" x14ac:dyDescent="0.4">
      <c r="B1772" s="12"/>
      <c r="C1772" s="42"/>
      <c r="D1772" s="12"/>
      <c r="E1772" s="12"/>
      <c r="F1772" s="12"/>
      <c r="G1772" s="12"/>
      <c r="H1772" s="12"/>
      <c r="I1772" s="12"/>
      <c r="J1772" s="12"/>
      <c r="K1772" s="12"/>
      <c r="L1772" s="12"/>
      <c r="M1772" s="49"/>
      <c r="N1772" s="49"/>
      <c r="O1772" s="12"/>
      <c r="P1772" s="12"/>
      <c r="Q1772" s="12"/>
    </row>
    <row r="1773" spans="2:17" s="1" customFormat="1" x14ac:dyDescent="0.4">
      <c r="B1773" s="12"/>
      <c r="C1773" s="42"/>
      <c r="D1773" s="12"/>
      <c r="E1773" s="12"/>
      <c r="F1773" s="12"/>
      <c r="G1773" s="12"/>
      <c r="H1773" s="12"/>
      <c r="I1773" s="12"/>
      <c r="J1773" s="12"/>
      <c r="K1773" s="12"/>
      <c r="L1773" s="12"/>
      <c r="M1773" s="49"/>
      <c r="N1773" s="49"/>
      <c r="O1773" s="12"/>
      <c r="P1773" s="12"/>
      <c r="Q1773" s="12"/>
    </row>
    <row r="1774" spans="2:17" s="1" customFormat="1" x14ac:dyDescent="0.4">
      <c r="B1774" s="12"/>
      <c r="C1774" s="42"/>
      <c r="D1774" s="12"/>
      <c r="E1774" s="12"/>
      <c r="F1774" s="12"/>
      <c r="G1774" s="12"/>
      <c r="H1774" s="12"/>
      <c r="I1774" s="12"/>
      <c r="J1774" s="12"/>
      <c r="K1774" s="12"/>
      <c r="L1774" s="12"/>
      <c r="M1774" s="49"/>
      <c r="N1774" s="49"/>
      <c r="O1774" s="12"/>
      <c r="P1774" s="12"/>
      <c r="Q1774" s="12"/>
    </row>
    <row r="1775" spans="2:17" s="1" customFormat="1" x14ac:dyDescent="0.4">
      <c r="B1775" s="12"/>
      <c r="C1775" s="42"/>
      <c r="D1775" s="12"/>
      <c r="E1775" s="12"/>
      <c r="F1775" s="12"/>
      <c r="G1775" s="12"/>
      <c r="H1775" s="12"/>
      <c r="I1775" s="12"/>
      <c r="J1775" s="12"/>
      <c r="K1775" s="12"/>
      <c r="L1775" s="12"/>
      <c r="M1775" s="49"/>
      <c r="N1775" s="49"/>
      <c r="O1775" s="12"/>
      <c r="P1775" s="12"/>
      <c r="Q1775" s="12"/>
    </row>
    <row r="1776" spans="2:17" s="1" customFormat="1" x14ac:dyDescent="0.4">
      <c r="B1776" s="12"/>
      <c r="C1776" s="42"/>
      <c r="D1776" s="12"/>
      <c r="E1776" s="12"/>
      <c r="F1776" s="12"/>
      <c r="G1776" s="12"/>
      <c r="H1776" s="12"/>
      <c r="I1776" s="12"/>
      <c r="J1776" s="12"/>
      <c r="K1776" s="12"/>
      <c r="L1776" s="12"/>
      <c r="M1776" s="49"/>
      <c r="N1776" s="49"/>
      <c r="O1776" s="12"/>
      <c r="P1776" s="12"/>
      <c r="Q1776" s="12"/>
    </row>
    <row r="1777" spans="2:17" s="1" customFormat="1" x14ac:dyDescent="0.4">
      <c r="B1777" s="12"/>
      <c r="C1777" s="42"/>
      <c r="D1777" s="12"/>
      <c r="E1777" s="12"/>
      <c r="F1777" s="12"/>
      <c r="G1777" s="12"/>
      <c r="H1777" s="12"/>
      <c r="I1777" s="12"/>
      <c r="J1777" s="12"/>
      <c r="K1777" s="12"/>
      <c r="L1777" s="12"/>
      <c r="M1777" s="49"/>
      <c r="N1777" s="49"/>
      <c r="O1777" s="12"/>
      <c r="P1777" s="12"/>
      <c r="Q1777" s="12"/>
    </row>
    <row r="1778" spans="2:17" s="1" customFormat="1" x14ac:dyDescent="0.4">
      <c r="B1778" s="12"/>
      <c r="C1778" s="42"/>
      <c r="D1778" s="12"/>
      <c r="E1778" s="12"/>
      <c r="F1778" s="12"/>
      <c r="G1778" s="12"/>
      <c r="H1778" s="12"/>
      <c r="I1778" s="12"/>
      <c r="J1778" s="12"/>
      <c r="K1778" s="12"/>
      <c r="L1778" s="12"/>
      <c r="M1778" s="49"/>
      <c r="N1778" s="49"/>
      <c r="O1778" s="12"/>
      <c r="P1778" s="12"/>
      <c r="Q1778" s="12"/>
    </row>
    <row r="1779" spans="2:17" s="1" customFormat="1" x14ac:dyDescent="0.4">
      <c r="B1779" s="12"/>
      <c r="C1779" s="42"/>
      <c r="D1779" s="12"/>
      <c r="E1779" s="12"/>
      <c r="F1779" s="12"/>
      <c r="G1779" s="12"/>
      <c r="H1779" s="12"/>
      <c r="I1779" s="12"/>
      <c r="J1779" s="12"/>
      <c r="K1779" s="12"/>
      <c r="L1779" s="12"/>
      <c r="M1779" s="49"/>
      <c r="N1779" s="49"/>
      <c r="O1779" s="12"/>
      <c r="P1779" s="12"/>
      <c r="Q1779" s="12"/>
    </row>
    <row r="1780" spans="2:17" s="1" customFormat="1" x14ac:dyDescent="0.4">
      <c r="B1780" s="12"/>
      <c r="C1780" s="42"/>
      <c r="D1780" s="12"/>
      <c r="E1780" s="12"/>
      <c r="F1780" s="12"/>
      <c r="G1780" s="12"/>
      <c r="H1780" s="12"/>
      <c r="I1780" s="12"/>
      <c r="J1780" s="12"/>
      <c r="K1780" s="12"/>
      <c r="L1780" s="12"/>
      <c r="M1780" s="49"/>
      <c r="N1780" s="49"/>
      <c r="O1780" s="12"/>
      <c r="P1780" s="12"/>
      <c r="Q1780" s="12"/>
    </row>
    <row r="1781" spans="2:17" s="1" customFormat="1" x14ac:dyDescent="0.4">
      <c r="B1781" s="12"/>
      <c r="C1781" s="42"/>
      <c r="D1781" s="12"/>
      <c r="E1781" s="12"/>
      <c r="F1781" s="12"/>
      <c r="G1781" s="12"/>
      <c r="H1781" s="12"/>
      <c r="I1781" s="12"/>
      <c r="J1781" s="12"/>
      <c r="K1781" s="12"/>
      <c r="L1781" s="12"/>
      <c r="M1781" s="49"/>
      <c r="N1781" s="49"/>
      <c r="O1781" s="12"/>
      <c r="P1781" s="12"/>
      <c r="Q1781" s="12"/>
    </row>
    <row r="1782" spans="2:17" s="1" customFormat="1" x14ac:dyDescent="0.4">
      <c r="B1782" s="12"/>
      <c r="C1782" s="42"/>
      <c r="D1782" s="12"/>
      <c r="E1782" s="12"/>
      <c r="F1782" s="12"/>
      <c r="G1782" s="12"/>
      <c r="H1782" s="12"/>
      <c r="I1782" s="12"/>
      <c r="J1782" s="12"/>
      <c r="K1782" s="12"/>
      <c r="L1782" s="12"/>
      <c r="M1782" s="49"/>
      <c r="N1782" s="49"/>
      <c r="O1782" s="12"/>
      <c r="P1782" s="12"/>
      <c r="Q1782" s="12"/>
    </row>
    <row r="1783" spans="2:17" s="1" customFormat="1" x14ac:dyDescent="0.4">
      <c r="B1783" s="12"/>
      <c r="C1783" s="42"/>
      <c r="D1783" s="12"/>
      <c r="E1783" s="12"/>
      <c r="F1783" s="12"/>
      <c r="G1783" s="12"/>
      <c r="H1783" s="12"/>
      <c r="I1783" s="12"/>
      <c r="J1783" s="12"/>
      <c r="K1783" s="12"/>
      <c r="L1783" s="12"/>
      <c r="M1783" s="49"/>
      <c r="N1783" s="49"/>
      <c r="O1783" s="12"/>
      <c r="P1783" s="12"/>
      <c r="Q1783" s="12"/>
    </row>
    <row r="1784" spans="2:17" s="1" customFormat="1" x14ac:dyDescent="0.4">
      <c r="B1784" s="12"/>
      <c r="C1784" s="42"/>
      <c r="D1784" s="12"/>
      <c r="E1784" s="12"/>
      <c r="F1784" s="12"/>
      <c r="G1784" s="12"/>
      <c r="H1784" s="12"/>
      <c r="I1784" s="12"/>
      <c r="J1784" s="12"/>
      <c r="K1784" s="12"/>
      <c r="L1784" s="12"/>
      <c r="M1784" s="49"/>
      <c r="N1784" s="49"/>
      <c r="O1784" s="12"/>
      <c r="P1784" s="12"/>
      <c r="Q1784" s="12"/>
    </row>
    <row r="1785" spans="2:17" s="1" customFormat="1" x14ac:dyDescent="0.4">
      <c r="B1785" s="12"/>
      <c r="C1785" s="42"/>
      <c r="D1785" s="12"/>
      <c r="E1785" s="12"/>
      <c r="F1785" s="12"/>
      <c r="G1785" s="12"/>
      <c r="H1785" s="12"/>
      <c r="I1785" s="12"/>
      <c r="J1785" s="12"/>
      <c r="K1785" s="12"/>
      <c r="L1785" s="12"/>
      <c r="M1785" s="49"/>
      <c r="N1785" s="49"/>
      <c r="O1785" s="12"/>
      <c r="P1785" s="12"/>
      <c r="Q1785" s="12"/>
    </row>
    <row r="1786" spans="2:17" s="1" customFormat="1" x14ac:dyDescent="0.4">
      <c r="B1786" s="12"/>
      <c r="C1786" s="42"/>
      <c r="D1786" s="12"/>
      <c r="E1786" s="12"/>
      <c r="F1786" s="12"/>
      <c r="G1786" s="12"/>
      <c r="H1786" s="12"/>
      <c r="I1786" s="12"/>
      <c r="J1786" s="12"/>
      <c r="K1786" s="12"/>
      <c r="L1786" s="12"/>
      <c r="M1786" s="49"/>
      <c r="N1786" s="49"/>
      <c r="O1786" s="12"/>
      <c r="P1786" s="12"/>
      <c r="Q1786" s="12"/>
    </row>
    <row r="1787" spans="2:17" s="1" customFormat="1" x14ac:dyDescent="0.4">
      <c r="B1787" s="12"/>
      <c r="C1787" s="42"/>
      <c r="D1787" s="12"/>
      <c r="E1787" s="12"/>
      <c r="F1787" s="12"/>
      <c r="G1787" s="12"/>
      <c r="H1787" s="12"/>
      <c r="I1787" s="12"/>
      <c r="J1787" s="12"/>
      <c r="K1787" s="12"/>
      <c r="L1787" s="12"/>
      <c r="M1787" s="49"/>
      <c r="N1787" s="49"/>
      <c r="O1787" s="12"/>
      <c r="P1787" s="12"/>
      <c r="Q1787" s="12"/>
    </row>
    <row r="1788" spans="2:17" s="1" customFormat="1" x14ac:dyDescent="0.4">
      <c r="B1788" s="12"/>
      <c r="C1788" s="42"/>
      <c r="D1788" s="12"/>
      <c r="E1788" s="12"/>
      <c r="F1788" s="12"/>
      <c r="G1788" s="12"/>
      <c r="H1788" s="12"/>
      <c r="I1788" s="12"/>
      <c r="J1788" s="12"/>
      <c r="K1788" s="12"/>
      <c r="L1788" s="12"/>
      <c r="M1788" s="49"/>
      <c r="N1788" s="49"/>
      <c r="O1788" s="12"/>
      <c r="P1788" s="12"/>
      <c r="Q1788" s="12"/>
    </row>
    <row r="1789" spans="2:17" s="1" customFormat="1" x14ac:dyDescent="0.4">
      <c r="B1789" s="12"/>
      <c r="C1789" s="42"/>
      <c r="D1789" s="12"/>
      <c r="E1789" s="12"/>
      <c r="F1789" s="12"/>
      <c r="G1789" s="12"/>
      <c r="H1789" s="12"/>
      <c r="I1789" s="12"/>
      <c r="J1789" s="12"/>
      <c r="K1789" s="12"/>
      <c r="L1789" s="12"/>
      <c r="M1789" s="49"/>
      <c r="N1789" s="49"/>
      <c r="O1789" s="12"/>
      <c r="P1789" s="12"/>
      <c r="Q1789" s="12"/>
    </row>
    <row r="1790" spans="2:17" s="1" customFormat="1" x14ac:dyDescent="0.4">
      <c r="B1790" s="12"/>
      <c r="C1790" s="42"/>
      <c r="D1790" s="12"/>
      <c r="E1790" s="12"/>
      <c r="F1790" s="12"/>
      <c r="G1790" s="12"/>
      <c r="H1790" s="12"/>
      <c r="I1790" s="12"/>
      <c r="J1790" s="12"/>
      <c r="K1790" s="12"/>
      <c r="L1790" s="12"/>
      <c r="M1790" s="49"/>
      <c r="N1790" s="49"/>
      <c r="O1790" s="12"/>
      <c r="P1790" s="12"/>
      <c r="Q1790" s="12"/>
    </row>
    <row r="1791" spans="2:17" s="1" customFormat="1" x14ac:dyDescent="0.4">
      <c r="B1791" s="12"/>
      <c r="C1791" s="42"/>
      <c r="D1791" s="12"/>
      <c r="E1791" s="12"/>
      <c r="F1791" s="12"/>
      <c r="G1791" s="12"/>
      <c r="H1791" s="12"/>
      <c r="I1791" s="12"/>
      <c r="J1791" s="12"/>
      <c r="K1791" s="12"/>
      <c r="L1791" s="12"/>
      <c r="M1791" s="49"/>
      <c r="N1791" s="49"/>
      <c r="O1791" s="12"/>
      <c r="P1791" s="12"/>
      <c r="Q1791" s="12"/>
    </row>
    <row r="1792" spans="2:17" s="1" customFormat="1" x14ac:dyDescent="0.4">
      <c r="B1792" s="12"/>
      <c r="C1792" s="42"/>
      <c r="D1792" s="12"/>
      <c r="E1792" s="12"/>
      <c r="F1792" s="12"/>
      <c r="G1792" s="12"/>
      <c r="H1792" s="12"/>
      <c r="I1792" s="12"/>
      <c r="J1792" s="12"/>
      <c r="K1792" s="12"/>
      <c r="L1792" s="12"/>
      <c r="M1792" s="49"/>
      <c r="N1792" s="49"/>
      <c r="O1792" s="12"/>
      <c r="P1792" s="12"/>
      <c r="Q1792" s="12"/>
    </row>
    <row r="1793" spans="2:17" s="1" customFormat="1" x14ac:dyDescent="0.4">
      <c r="B1793" s="12"/>
      <c r="C1793" s="42"/>
      <c r="D1793" s="12"/>
      <c r="E1793" s="12"/>
      <c r="F1793" s="12"/>
      <c r="G1793" s="12"/>
      <c r="H1793" s="12"/>
      <c r="I1793" s="12"/>
      <c r="J1793" s="12"/>
      <c r="K1793" s="12"/>
      <c r="L1793" s="12"/>
      <c r="M1793" s="49"/>
      <c r="N1793" s="49"/>
      <c r="O1793" s="12"/>
      <c r="P1793" s="12"/>
      <c r="Q1793" s="12"/>
    </row>
    <row r="1794" spans="2:17" s="1" customFormat="1" x14ac:dyDescent="0.4">
      <c r="B1794" s="12"/>
      <c r="C1794" s="42"/>
      <c r="D1794" s="12"/>
      <c r="E1794" s="12"/>
      <c r="F1794" s="12"/>
      <c r="G1794" s="12"/>
      <c r="H1794" s="12"/>
      <c r="I1794" s="12"/>
      <c r="J1794" s="12"/>
      <c r="K1794" s="12"/>
      <c r="L1794" s="12"/>
      <c r="M1794" s="49"/>
      <c r="N1794" s="49"/>
      <c r="O1794" s="12"/>
      <c r="P1794" s="12"/>
      <c r="Q1794" s="12"/>
    </row>
    <row r="1795" spans="2:17" s="1" customFormat="1" x14ac:dyDescent="0.4">
      <c r="B1795" s="12"/>
      <c r="C1795" s="42"/>
      <c r="D1795" s="12"/>
      <c r="E1795" s="12"/>
      <c r="F1795" s="12"/>
      <c r="G1795" s="12"/>
      <c r="H1795" s="12"/>
      <c r="I1795" s="12"/>
      <c r="J1795" s="12"/>
      <c r="K1795" s="12"/>
      <c r="L1795" s="12"/>
      <c r="M1795" s="49"/>
      <c r="N1795" s="49"/>
      <c r="O1795" s="12"/>
      <c r="P1795" s="12"/>
      <c r="Q1795" s="12"/>
    </row>
    <row r="1796" spans="2:17" s="1" customFormat="1" x14ac:dyDescent="0.4">
      <c r="B1796" s="12"/>
      <c r="C1796" s="42"/>
      <c r="D1796" s="12"/>
      <c r="E1796" s="12"/>
      <c r="F1796" s="12"/>
      <c r="G1796" s="12"/>
      <c r="H1796" s="12"/>
      <c r="I1796" s="12"/>
      <c r="J1796" s="12"/>
      <c r="K1796" s="12"/>
      <c r="L1796" s="12"/>
      <c r="M1796" s="49"/>
      <c r="N1796" s="49"/>
      <c r="O1796" s="12"/>
      <c r="P1796" s="12"/>
      <c r="Q1796" s="12"/>
    </row>
    <row r="1797" spans="2:17" s="1" customFormat="1" x14ac:dyDescent="0.4">
      <c r="B1797" s="12"/>
      <c r="C1797" s="42"/>
      <c r="D1797" s="12"/>
      <c r="E1797" s="12"/>
      <c r="F1797" s="12"/>
      <c r="G1797" s="12"/>
      <c r="H1797" s="12"/>
      <c r="I1797" s="12"/>
      <c r="J1797" s="12"/>
      <c r="K1797" s="12"/>
      <c r="L1797" s="12"/>
      <c r="M1797" s="49"/>
      <c r="N1797" s="49"/>
      <c r="O1797" s="12"/>
      <c r="P1797" s="12"/>
      <c r="Q1797" s="12"/>
    </row>
    <row r="1798" spans="2:17" s="1" customFormat="1" x14ac:dyDescent="0.4">
      <c r="B1798" s="12"/>
      <c r="C1798" s="42"/>
      <c r="D1798" s="12"/>
      <c r="E1798" s="12"/>
      <c r="F1798" s="12"/>
      <c r="G1798" s="12"/>
      <c r="H1798" s="12"/>
      <c r="I1798" s="12"/>
      <c r="J1798" s="12"/>
      <c r="K1798" s="12"/>
      <c r="L1798" s="12"/>
      <c r="M1798" s="49"/>
      <c r="N1798" s="49"/>
      <c r="O1798" s="12"/>
      <c r="P1798" s="12"/>
      <c r="Q1798" s="12"/>
    </row>
    <row r="1799" spans="2:17" s="1" customFormat="1" x14ac:dyDescent="0.4">
      <c r="B1799" s="12"/>
      <c r="C1799" s="42"/>
      <c r="D1799" s="12"/>
      <c r="E1799" s="12"/>
      <c r="F1799" s="12"/>
      <c r="G1799" s="12"/>
      <c r="H1799" s="12"/>
      <c r="I1799" s="12"/>
      <c r="J1799" s="12"/>
      <c r="K1799" s="12"/>
      <c r="L1799" s="12"/>
      <c r="M1799" s="49"/>
      <c r="N1799" s="49"/>
      <c r="O1799" s="12"/>
      <c r="P1799" s="12"/>
      <c r="Q1799" s="12"/>
    </row>
    <row r="1800" spans="2:17" s="1" customFormat="1" x14ac:dyDescent="0.4">
      <c r="B1800" s="12"/>
      <c r="C1800" s="42"/>
      <c r="D1800" s="12"/>
      <c r="E1800" s="12"/>
      <c r="F1800" s="12"/>
      <c r="G1800" s="12"/>
      <c r="H1800" s="12"/>
      <c r="I1800" s="12"/>
      <c r="J1800" s="12"/>
      <c r="K1800" s="12"/>
      <c r="L1800" s="12"/>
      <c r="M1800" s="49"/>
      <c r="N1800" s="49"/>
      <c r="O1800" s="12"/>
      <c r="P1800" s="12"/>
      <c r="Q1800" s="12"/>
    </row>
    <row r="1801" spans="2:17" s="1" customFormat="1" x14ac:dyDescent="0.4">
      <c r="B1801" s="12"/>
      <c r="C1801" s="42"/>
      <c r="D1801" s="12"/>
      <c r="E1801" s="12"/>
      <c r="F1801" s="12"/>
      <c r="G1801" s="12"/>
      <c r="H1801" s="12"/>
      <c r="I1801" s="12"/>
      <c r="J1801" s="12"/>
      <c r="K1801" s="12"/>
      <c r="L1801" s="12"/>
      <c r="M1801" s="49"/>
      <c r="N1801" s="49"/>
      <c r="O1801" s="12"/>
      <c r="P1801" s="12"/>
      <c r="Q1801" s="12"/>
    </row>
    <row r="1802" spans="2:17" s="1" customFormat="1" x14ac:dyDescent="0.4">
      <c r="B1802" s="12"/>
      <c r="C1802" s="42"/>
      <c r="D1802" s="12"/>
      <c r="E1802" s="12"/>
      <c r="F1802" s="12"/>
      <c r="G1802" s="12"/>
      <c r="H1802" s="12"/>
      <c r="I1802" s="12"/>
      <c r="J1802" s="12"/>
      <c r="K1802" s="12"/>
      <c r="L1802" s="12"/>
      <c r="M1802" s="49"/>
      <c r="N1802" s="49"/>
      <c r="O1802" s="12"/>
      <c r="P1802" s="12"/>
      <c r="Q1802" s="12"/>
    </row>
    <row r="1803" spans="2:17" s="1" customFormat="1" x14ac:dyDescent="0.4">
      <c r="B1803" s="12"/>
      <c r="C1803" s="42"/>
      <c r="D1803" s="12"/>
      <c r="E1803" s="12"/>
      <c r="F1803" s="12"/>
      <c r="G1803" s="12"/>
      <c r="H1803" s="12"/>
      <c r="I1803" s="12"/>
      <c r="J1803" s="12"/>
      <c r="K1803" s="12"/>
      <c r="L1803" s="12"/>
      <c r="M1803" s="49"/>
      <c r="N1803" s="49"/>
      <c r="O1803" s="12"/>
      <c r="P1803" s="12"/>
      <c r="Q1803" s="12"/>
    </row>
    <row r="1804" spans="2:17" s="1" customFormat="1" x14ac:dyDescent="0.4">
      <c r="B1804" s="12"/>
      <c r="C1804" s="42"/>
      <c r="D1804" s="12"/>
      <c r="E1804" s="12"/>
      <c r="F1804" s="12"/>
      <c r="G1804" s="12"/>
      <c r="H1804" s="12"/>
      <c r="I1804" s="12"/>
      <c r="J1804" s="12"/>
      <c r="K1804" s="12"/>
      <c r="L1804" s="12"/>
      <c r="M1804" s="49"/>
      <c r="N1804" s="49"/>
      <c r="O1804" s="12"/>
      <c r="P1804" s="12"/>
      <c r="Q1804" s="12"/>
    </row>
    <row r="1805" spans="2:17" s="1" customFormat="1" x14ac:dyDescent="0.4">
      <c r="B1805" s="12"/>
      <c r="C1805" s="42"/>
      <c r="D1805" s="12"/>
      <c r="E1805" s="12"/>
      <c r="F1805" s="12"/>
      <c r="G1805" s="12"/>
      <c r="H1805" s="12"/>
      <c r="I1805" s="12"/>
      <c r="J1805" s="12"/>
      <c r="K1805" s="12"/>
      <c r="L1805" s="12"/>
      <c r="M1805" s="49"/>
      <c r="N1805" s="49"/>
      <c r="O1805" s="12"/>
      <c r="P1805" s="12"/>
      <c r="Q1805" s="12"/>
    </row>
    <row r="1806" spans="2:17" s="1" customFormat="1" x14ac:dyDescent="0.4">
      <c r="B1806" s="12"/>
      <c r="C1806" s="42"/>
      <c r="D1806" s="12"/>
      <c r="E1806" s="12"/>
      <c r="F1806" s="12"/>
      <c r="G1806" s="12"/>
      <c r="H1806" s="12"/>
      <c r="I1806" s="12"/>
      <c r="J1806" s="12"/>
      <c r="K1806" s="12"/>
      <c r="L1806" s="12"/>
      <c r="M1806" s="49"/>
      <c r="N1806" s="49"/>
      <c r="O1806" s="12"/>
      <c r="P1806" s="12"/>
      <c r="Q1806" s="12"/>
    </row>
    <row r="1807" spans="2:17" s="1" customFormat="1" x14ac:dyDescent="0.4">
      <c r="B1807" s="12"/>
      <c r="C1807" s="42"/>
      <c r="D1807" s="12"/>
      <c r="E1807" s="12"/>
      <c r="F1807" s="12"/>
      <c r="G1807" s="12"/>
      <c r="H1807" s="12"/>
      <c r="I1807" s="12"/>
      <c r="J1807" s="12"/>
      <c r="K1807" s="12"/>
      <c r="L1807" s="12"/>
      <c r="M1807" s="49"/>
      <c r="N1807" s="49"/>
      <c r="O1807" s="12"/>
      <c r="P1807" s="12"/>
      <c r="Q1807" s="12"/>
    </row>
    <row r="1808" spans="2:17" s="1" customFormat="1" x14ac:dyDescent="0.4">
      <c r="B1808" s="12"/>
      <c r="C1808" s="42"/>
      <c r="D1808" s="12"/>
      <c r="E1808" s="12"/>
      <c r="F1808" s="12"/>
      <c r="G1808" s="12"/>
      <c r="H1808" s="12"/>
      <c r="I1808" s="12"/>
      <c r="J1808" s="12"/>
      <c r="K1808" s="12"/>
      <c r="L1808" s="12"/>
      <c r="M1808" s="49"/>
      <c r="N1808" s="49"/>
      <c r="O1808" s="12"/>
      <c r="P1808" s="12"/>
      <c r="Q1808" s="12"/>
    </row>
    <row r="1809" spans="2:17" s="1" customFormat="1" x14ac:dyDescent="0.4">
      <c r="B1809" s="12"/>
      <c r="C1809" s="42"/>
      <c r="D1809" s="12"/>
      <c r="E1809" s="12"/>
      <c r="F1809" s="12"/>
      <c r="G1809" s="12"/>
      <c r="H1809" s="12"/>
      <c r="I1809" s="12"/>
      <c r="J1809" s="12"/>
      <c r="K1809" s="12"/>
      <c r="L1809" s="12"/>
      <c r="M1809" s="49"/>
      <c r="N1809" s="49"/>
      <c r="O1809" s="12"/>
      <c r="P1809" s="12"/>
      <c r="Q1809" s="12"/>
    </row>
    <row r="1810" spans="2:17" s="1" customFormat="1" x14ac:dyDescent="0.4">
      <c r="B1810" s="12"/>
      <c r="C1810" s="42"/>
      <c r="D1810" s="12"/>
      <c r="E1810" s="12"/>
      <c r="F1810" s="12"/>
      <c r="G1810" s="12"/>
      <c r="H1810" s="12"/>
      <c r="I1810" s="12"/>
      <c r="J1810" s="12"/>
      <c r="K1810" s="12"/>
      <c r="L1810" s="12"/>
      <c r="M1810" s="49"/>
      <c r="N1810" s="49"/>
      <c r="O1810" s="12"/>
      <c r="P1810" s="12"/>
      <c r="Q1810" s="12"/>
    </row>
    <row r="1811" spans="2:17" s="1" customFormat="1" x14ac:dyDescent="0.4">
      <c r="B1811" s="12"/>
      <c r="C1811" s="42"/>
      <c r="D1811" s="12"/>
      <c r="E1811" s="12"/>
      <c r="F1811" s="12"/>
      <c r="G1811" s="12"/>
      <c r="H1811" s="12"/>
      <c r="I1811" s="12"/>
      <c r="J1811" s="12"/>
      <c r="K1811" s="12"/>
      <c r="L1811" s="12"/>
      <c r="M1811" s="49"/>
      <c r="N1811" s="49"/>
      <c r="O1811" s="12"/>
      <c r="P1811" s="12"/>
      <c r="Q1811" s="12"/>
    </row>
    <row r="1812" spans="2:17" s="1" customFormat="1" x14ac:dyDescent="0.4">
      <c r="B1812" s="12"/>
      <c r="C1812" s="42"/>
      <c r="D1812" s="12"/>
      <c r="E1812" s="12"/>
      <c r="F1812" s="12"/>
      <c r="G1812" s="12"/>
      <c r="H1812" s="12"/>
      <c r="I1812" s="12"/>
      <c r="J1812" s="12"/>
      <c r="K1812" s="12"/>
      <c r="L1812" s="12"/>
      <c r="M1812" s="49"/>
      <c r="N1812" s="49"/>
      <c r="O1812" s="12"/>
      <c r="P1812" s="12"/>
      <c r="Q1812" s="12"/>
    </row>
    <row r="1813" spans="2:17" s="1" customFormat="1" x14ac:dyDescent="0.4">
      <c r="B1813" s="12"/>
      <c r="C1813" s="42"/>
      <c r="D1813" s="12"/>
      <c r="E1813" s="12"/>
      <c r="F1813" s="12"/>
      <c r="G1813" s="12"/>
      <c r="H1813" s="12"/>
      <c r="I1813" s="12"/>
      <c r="J1813" s="12"/>
      <c r="K1813" s="12"/>
      <c r="L1813" s="12"/>
      <c r="M1813" s="49"/>
      <c r="N1813" s="49"/>
      <c r="O1813" s="12"/>
      <c r="P1813" s="12"/>
      <c r="Q1813" s="12"/>
    </row>
    <row r="1814" spans="2:17" s="1" customFormat="1" x14ac:dyDescent="0.4">
      <c r="B1814" s="12"/>
      <c r="C1814" s="42"/>
      <c r="D1814" s="12"/>
      <c r="E1814" s="12"/>
      <c r="F1814" s="12"/>
      <c r="G1814" s="12"/>
      <c r="H1814" s="12"/>
      <c r="I1814" s="12"/>
      <c r="J1814" s="12"/>
      <c r="K1814" s="12"/>
      <c r="L1814" s="12"/>
      <c r="M1814" s="49"/>
      <c r="N1814" s="49"/>
      <c r="O1814" s="12"/>
      <c r="P1814" s="12"/>
      <c r="Q1814" s="12"/>
    </row>
    <row r="1815" spans="2:17" s="1" customFormat="1" x14ac:dyDescent="0.4">
      <c r="B1815" s="12"/>
      <c r="C1815" s="42"/>
      <c r="D1815" s="12"/>
      <c r="E1815" s="12"/>
      <c r="F1815" s="12"/>
      <c r="G1815" s="12"/>
      <c r="H1815" s="12"/>
      <c r="I1815" s="12"/>
      <c r="J1815" s="12"/>
      <c r="K1815" s="12"/>
      <c r="L1815" s="12"/>
      <c r="M1815" s="49"/>
      <c r="N1815" s="49"/>
      <c r="O1815" s="12"/>
      <c r="P1815" s="12"/>
      <c r="Q1815" s="12"/>
    </row>
    <row r="1816" spans="2:17" s="1" customFormat="1" x14ac:dyDescent="0.4">
      <c r="B1816" s="12"/>
      <c r="C1816" s="42"/>
      <c r="D1816" s="12"/>
      <c r="E1816" s="12"/>
      <c r="F1816" s="12"/>
      <c r="G1816" s="12"/>
      <c r="H1816" s="12"/>
      <c r="I1816" s="12"/>
      <c r="J1816" s="12"/>
      <c r="K1816" s="12"/>
      <c r="L1816" s="12"/>
      <c r="M1816" s="49"/>
      <c r="N1816" s="49"/>
      <c r="O1816" s="12"/>
      <c r="P1816" s="12"/>
      <c r="Q1816" s="12"/>
    </row>
    <row r="1817" spans="2:17" s="1" customFormat="1" x14ac:dyDescent="0.4">
      <c r="B1817" s="12"/>
      <c r="C1817" s="42"/>
      <c r="D1817" s="12"/>
      <c r="E1817" s="12"/>
      <c r="F1817" s="12"/>
      <c r="G1817" s="12"/>
      <c r="H1817" s="12"/>
      <c r="I1817" s="12"/>
      <c r="J1817" s="12"/>
      <c r="K1817" s="12"/>
      <c r="L1817" s="12"/>
      <c r="M1817" s="49"/>
      <c r="N1817" s="49"/>
      <c r="O1817" s="12"/>
      <c r="P1817" s="12"/>
      <c r="Q1817" s="12"/>
    </row>
    <row r="1818" spans="2:17" s="1" customFormat="1" x14ac:dyDescent="0.4">
      <c r="B1818" s="12"/>
      <c r="C1818" s="42"/>
      <c r="D1818" s="12"/>
      <c r="E1818" s="12"/>
      <c r="F1818" s="12"/>
      <c r="G1818" s="12"/>
      <c r="H1818" s="12"/>
      <c r="I1818" s="12"/>
      <c r="J1818" s="12"/>
      <c r="K1818" s="12"/>
      <c r="L1818" s="12"/>
      <c r="M1818" s="49"/>
      <c r="N1818" s="49"/>
      <c r="O1818" s="12"/>
      <c r="P1818" s="12"/>
      <c r="Q1818" s="12"/>
    </row>
    <row r="1819" spans="2:17" s="1" customFormat="1" x14ac:dyDescent="0.4">
      <c r="B1819" s="12"/>
      <c r="C1819" s="42"/>
      <c r="D1819" s="12"/>
      <c r="E1819" s="12"/>
      <c r="F1819" s="12"/>
      <c r="G1819" s="12"/>
      <c r="H1819" s="12"/>
      <c r="I1819" s="12"/>
      <c r="J1819" s="12"/>
      <c r="K1819" s="12"/>
      <c r="L1819" s="12"/>
      <c r="M1819" s="49"/>
      <c r="N1819" s="49"/>
      <c r="O1819" s="12"/>
      <c r="P1819" s="12"/>
      <c r="Q1819" s="12"/>
    </row>
    <row r="1820" spans="2:17" s="1" customFormat="1" x14ac:dyDescent="0.4">
      <c r="B1820" s="12"/>
      <c r="C1820" s="42"/>
      <c r="D1820" s="12"/>
      <c r="E1820" s="12"/>
      <c r="F1820" s="12"/>
      <c r="G1820" s="12"/>
      <c r="H1820" s="12"/>
      <c r="I1820" s="12"/>
      <c r="J1820" s="12"/>
      <c r="K1820" s="12"/>
      <c r="L1820" s="12"/>
      <c r="M1820" s="49"/>
      <c r="N1820" s="49"/>
      <c r="O1820" s="12"/>
      <c r="P1820" s="12"/>
      <c r="Q1820" s="12"/>
    </row>
    <row r="1821" spans="2:17" s="1" customFormat="1" x14ac:dyDescent="0.4">
      <c r="B1821" s="12"/>
      <c r="C1821" s="42"/>
      <c r="D1821" s="12"/>
      <c r="E1821" s="12"/>
      <c r="F1821" s="12"/>
      <c r="G1821" s="12"/>
      <c r="H1821" s="12"/>
      <c r="I1821" s="12"/>
      <c r="J1821" s="12"/>
      <c r="K1821" s="12"/>
      <c r="L1821" s="12"/>
      <c r="M1821" s="49"/>
      <c r="N1821" s="49"/>
      <c r="O1821" s="12"/>
      <c r="P1821" s="12"/>
      <c r="Q1821" s="12"/>
    </row>
    <row r="1822" spans="2:17" s="1" customFormat="1" x14ac:dyDescent="0.4">
      <c r="B1822" s="12"/>
      <c r="C1822" s="42"/>
      <c r="D1822" s="12"/>
      <c r="E1822" s="12"/>
      <c r="F1822" s="12"/>
      <c r="G1822" s="12"/>
      <c r="H1822" s="12"/>
      <c r="I1822" s="12"/>
      <c r="J1822" s="12"/>
      <c r="K1822" s="12"/>
      <c r="L1822" s="12"/>
      <c r="M1822" s="49"/>
      <c r="N1822" s="49"/>
      <c r="O1822" s="12"/>
      <c r="P1822" s="12"/>
      <c r="Q1822" s="12"/>
    </row>
    <row r="1823" spans="2:17" s="1" customFormat="1" x14ac:dyDescent="0.4">
      <c r="B1823" s="12"/>
      <c r="C1823" s="42"/>
      <c r="D1823" s="12"/>
      <c r="E1823" s="12"/>
      <c r="F1823" s="12"/>
      <c r="G1823" s="12"/>
      <c r="H1823" s="12"/>
      <c r="I1823" s="12"/>
      <c r="J1823" s="12"/>
      <c r="K1823" s="12"/>
      <c r="L1823" s="12"/>
      <c r="M1823" s="49"/>
      <c r="N1823" s="49"/>
      <c r="O1823" s="12"/>
      <c r="P1823" s="12"/>
      <c r="Q1823" s="12"/>
    </row>
    <row r="1824" spans="2:17" s="1" customFormat="1" x14ac:dyDescent="0.4">
      <c r="B1824" s="12"/>
      <c r="C1824" s="42"/>
      <c r="D1824" s="12"/>
      <c r="E1824" s="12"/>
      <c r="F1824" s="12"/>
      <c r="G1824" s="12"/>
      <c r="H1824" s="12"/>
      <c r="I1824" s="12"/>
      <c r="J1824" s="12"/>
      <c r="K1824" s="12"/>
      <c r="L1824" s="12"/>
      <c r="M1824" s="49"/>
      <c r="N1824" s="49"/>
      <c r="O1824" s="12"/>
      <c r="P1824" s="12"/>
      <c r="Q1824" s="12"/>
    </row>
    <row r="1825" spans="2:17" s="1" customFormat="1" x14ac:dyDescent="0.4">
      <c r="B1825" s="12"/>
      <c r="C1825" s="42"/>
      <c r="D1825" s="12"/>
      <c r="E1825" s="12"/>
      <c r="F1825" s="12"/>
      <c r="G1825" s="12"/>
      <c r="H1825" s="12"/>
      <c r="I1825" s="12"/>
      <c r="J1825" s="12"/>
      <c r="K1825" s="12"/>
      <c r="L1825" s="12"/>
      <c r="M1825" s="49"/>
      <c r="N1825" s="49"/>
      <c r="O1825" s="12"/>
      <c r="P1825" s="12"/>
      <c r="Q1825" s="12"/>
    </row>
    <row r="1826" spans="2:17" s="1" customFormat="1" x14ac:dyDescent="0.4">
      <c r="B1826" s="12"/>
      <c r="C1826" s="42"/>
      <c r="D1826" s="12"/>
      <c r="E1826" s="12"/>
      <c r="F1826" s="12"/>
      <c r="G1826" s="12"/>
      <c r="H1826" s="12"/>
      <c r="I1826" s="12"/>
      <c r="J1826" s="12"/>
      <c r="K1826" s="12"/>
      <c r="L1826" s="12"/>
      <c r="M1826" s="49"/>
      <c r="N1826" s="49"/>
      <c r="O1826" s="12"/>
      <c r="P1826" s="12"/>
      <c r="Q1826" s="12"/>
    </row>
    <row r="1827" spans="2:17" s="1" customFormat="1" x14ac:dyDescent="0.4">
      <c r="B1827" s="12"/>
      <c r="C1827" s="42"/>
      <c r="D1827" s="12"/>
      <c r="E1827" s="12"/>
      <c r="F1827" s="12"/>
      <c r="G1827" s="12"/>
      <c r="H1827" s="12"/>
      <c r="I1827" s="12"/>
      <c r="J1827" s="12"/>
      <c r="K1827" s="12"/>
      <c r="L1827" s="12"/>
      <c r="M1827" s="49"/>
      <c r="N1827" s="49"/>
      <c r="O1827" s="12"/>
      <c r="P1827" s="12"/>
      <c r="Q1827" s="12"/>
    </row>
    <row r="1828" spans="2:17" s="1" customFormat="1" x14ac:dyDescent="0.4">
      <c r="B1828" s="12"/>
      <c r="C1828" s="42"/>
      <c r="D1828" s="12"/>
      <c r="E1828" s="12"/>
      <c r="F1828" s="12"/>
      <c r="G1828" s="12"/>
      <c r="H1828" s="12"/>
      <c r="I1828" s="12"/>
      <c r="J1828" s="12"/>
      <c r="K1828" s="12"/>
      <c r="L1828" s="12"/>
      <c r="M1828" s="49"/>
      <c r="N1828" s="49"/>
      <c r="O1828" s="12"/>
      <c r="P1828" s="12"/>
      <c r="Q1828" s="12"/>
    </row>
    <row r="1829" spans="2:17" s="1" customFormat="1" x14ac:dyDescent="0.4">
      <c r="B1829" s="12"/>
      <c r="C1829" s="42"/>
      <c r="D1829" s="12"/>
      <c r="E1829" s="12"/>
      <c r="F1829" s="12"/>
      <c r="G1829" s="12"/>
      <c r="H1829" s="12"/>
      <c r="I1829" s="12"/>
      <c r="J1829" s="12"/>
      <c r="K1829" s="12"/>
      <c r="L1829" s="12"/>
      <c r="M1829" s="49"/>
      <c r="N1829" s="49"/>
      <c r="O1829" s="12"/>
      <c r="P1829" s="12"/>
      <c r="Q1829" s="12"/>
    </row>
    <row r="1830" spans="2:17" s="1" customFormat="1" x14ac:dyDescent="0.4">
      <c r="B1830" s="12"/>
      <c r="C1830" s="42"/>
      <c r="D1830" s="12"/>
      <c r="E1830" s="12"/>
      <c r="F1830" s="12"/>
      <c r="G1830" s="12"/>
      <c r="H1830" s="12"/>
      <c r="I1830" s="12"/>
      <c r="J1830" s="12"/>
      <c r="K1830" s="12"/>
      <c r="L1830" s="12"/>
      <c r="M1830" s="49"/>
      <c r="N1830" s="49"/>
      <c r="O1830" s="12"/>
      <c r="P1830" s="12"/>
      <c r="Q1830" s="12"/>
    </row>
    <row r="1831" spans="2:17" s="1" customFormat="1" x14ac:dyDescent="0.4">
      <c r="B1831" s="12"/>
      <c r="C1831" s="42"/>
      <c r="D1831" s="12"/>
      <c r="E1831" s="12"/>
      <c r="F1831" s="12"/>
      <c r="G1831" s="12"/>
      <c r="H1831" s="12"/>
      <c r="I1831" s="12"/>
      <c r="J1831" s="12"/>
      <c r="K1831" s="12"/>
      <c r="L1831" s="12"/>
      <c r="M1831" s="49"/>
      <c r="N1831" s="49"/>
      <c r="O1831" s="12"/>
      <c r="P1831" s="12"/>
      <c r="Q1831" s="12"/>
    </row>
    <row r="1832" spans="2:17" s="1" customFormat="1" x14ac:dyDescent="0.4">
      <c r="B1832" s="12"/>
      <c r="C1832" s="42"/>
      <c r="D1832" s="12"/>
      <c r="E1832" s="12"/>
      <c r="F1832" s="12"/>
      <c r="G1832" s="12"/>
      <c r="H1832" s="12"/>
      <c r="I1832" s="12"/>
      <c r="J1832" s="12"/>
      <c r="K1832" s="12"/>
      <c r="L1832" s="12"/>
      <c r="M1832" s="49"/>
      <c r="N1832" s="49"/>
      <c r="O1832" s="12"/>
      <c r="P1832" s="12"/>
      <c r="Q1832" s="12"/>
    </row>
    <row r="1833" spans="2:17" s="1" customFormat="1" x14ac:dyDescent="0.4">
      <c r="B1833" s="12"/>
      <c r="C1833" s="42"/>
      <c r="D1833" s="12"/>
      <c r="E1833" s="12"/>
      <c r="F1833" s="12"/>
      <c r="G1833" s="12"/>
      <c r="H1833" s="12"/>
      <c r="I1833" s="12"/>
      <c r="J1833" s="12"/>
      <c r="K1833" s="12"/>
      <c r="L1833" s="12"/>
      <c r="M1833" s="49"/>
      <c r="N1833" s="49"/>
      <c r="O1833" s="12"/>
      <c r="P1833" s="12"/>
      <c r="Q1833" s="12"/>
    </row>
    <row r="1834" spans="2:17" s="1" customFormat="1" x14ac:dyDescent="0.4">
      <c r="B1834" s="12"/>
      <c r="C1834" s="42"/>
      <c r="D1834" s="12"/>
      <c r="E1834" s="12"/>
      <c r="F1834" s="12"/>
      <c r="G1834" s="12"/>
      <c r="H1834" s="12"/>
      <c r="I1834" s="12"/>
      <c r="J1834" s="12"/>
      <c r="K1834" s="12"/>
      <c r="L1834" s="12"/>
      <c r="M1834" s="49"/>
      <c r="N1834" s="49"/>
      <c r="O1834" s="12"/>
      <c r="P1834" s="12"/>
      <c r="Q1834" s="12"/>
    </row>
    <row r="1835" spans="2:17" s="1" customFormat="1" x14ac:dyDescent="0.4">
      <c r="B1835" s="12"/>
      <c r="C1835" s="42"/>
      <c r="D1835" s="12"/>
      <c r="E1835" s="12"/>
      <c r="F1835" s="12"/>
      <c r="G1835" s="12"/>
      <c r="H1835" s="12"/>
      <c r="I1835" s="12"/>
      <c r="J1835" s="12"/>
      <c r="K1835" s="12"/>
      <c r="L1835" s="12"/>
      <c r="M1835" s="49"/>
      <c r="N1835" s="49"/>
      <c r="O1835" s="12"/>
      <c r="P1835" s="12"/>
      <c r="Q1835" s="12"/>
    </row>
    <row r="1836" spans="2:17" s="1" customFormat="1" x14ac:dyDescent="0.4">
      <c r="B1836" s="12"/>
      <c r="C1836" s="42"/>
      <c r="D1836" s="12"/>
      <c r="E1836" s="12"/>
      <c r="F1836" s="12"/>
      <c r="G1836" s="12"/>
      <c r="H1836" s="12"/>
      <c r="I1836" s="12"/>
      <c r="J1836" s="12"/>
      <c r="K1836" s="12"/>
      <c r="L1836" s="12"/>
      <c r="M1836" s="49"/>
      <c r="N1836" s="49"/>
      <c r="O1836" s="12"/>
      <c r="P1836" s="12"/>
      <c r="Q1836" s="12"/>
    </row>
    <row r="1837" spans="2:17" s="1" customFormat="1" x14ac:dyDescent="0.4">
      <c r="B1837" s="12"/>
      <c r="C1837" s="42"/>
      <c r="D1837" s="12"/>
      <c r="E1837" s="12"/>
      <c r="F1837" s="12"/>
      <c r="G1837" s="12"/>
      <c r="H1837" s="12"/>
      <c r="I1837" s="12"/>
      <c r="J1837" s="12"/>
      <c r="K1837" s="12"/>
      <c r="L1837" s="12"/>
      <c r="M1837" s="49"/>
      <c r="N1837" s="49"/>
      <c r="O1837" s="12"/>
      <c r="P1837" s="12"/>
      <c r="Q1837" s="12"/>
    </row>
    <row r="1838" spans="2:17" s="1" customFormat="1" x14ac:dyDescent="0.4">
      <c r="B1838" s="12"/>
      <c r="C1838" s="42"/>
      <c r="D1838" s="12"/>
      <c r="E1838" s="12"/>
      <c r="F1838" s="12"/>
      <c r="G1838" s="12"/>
      <c r="H1838" s="12"/>
      <c r="I1838" s="12"/>
      <c r="J1838" s="12"/>
      <c r="K1838" s="12"/>
      <c r="L1838" s="12"/>
      <c r="M1838" s="49"/>
      <c r="N1838" s="49"/>
      <c r="O1838" s="12"/>
      <c r="P1838" s="12"/>
      <c r="Q1838" s="12"/>
    </row>
    <row r="1839" spans="2:17" s="1" customFormat="1" x14ac:dyDescent="0.4">
      <c r="B1839" s="12"/>
      <c r="C1839" s="42"/>
      <c r="D1839" s="12"/>
      <c r="E1839" s="12"/>
      <c r="F1839" s="12"/>
      <c r="G1839" s="12"/>
      <c r="H1839" s="12"/>
      <c r="I1839" s="12"/>
      <c r="J1839" s="12"/>
      <c r="K1839" s="12"/>
      <c r="L1839" s="12"/>
      <c r="M1839" s="49"/>
      <c r="N1839" s="49"/>
      <c r="O1839" s="12"/>
      <c r="P1839" s="12"/>
      <c r="Q1839" s="12"/>
    </row>
    <row r="1840" spans="2:17" s="1" customFormat="1" x14ac:dyDescent="0.4">
      <c r="B1840" s="12"/>
      <c r="C1840" s="42"/>
      <c r="D1840" s="12"/>
      <c r="E1840" s="12"/>
      <c r="F1840" s="12"/>
      <c r="G1840" s="12"/>
      <c r="H1840" s="12"/>
      <c r="I1840" s="12"/>
      <c r="J1840" s="12"/>
      <c r="K1840" s="12"/>
      <c r="L1840" s="12"/>
      <c r="M1840" s="49"/>
      <c r="N1840" s="49"/>
      <c r="O1840" s="12"/>
      <c r="P1840" s="12"/>
      <c r="Q1840" s="12"/>
    </row>
    <row r="1841" spans="2:17" s="1" customFormat="1" x14ac:dyDescent="0.4">
      <c r="B1841" s="12"/>
      <c r="C1841" s="42"/>
      <c r="D1841" s="12"/>
      <c r="E1841" s="12"/>
      <c r="F1841" s="12"/>
      <c r="G1841" s="12"/>
      <c r="H1841" s="12"/>
      <c r="I1841" s="12"/>
      <c r="J1841" s="12"/>
      <c r="K1841" s="12"/>
      <c r="L1841" s="12"/>
      <c r="M1841" s="49"/>
      <c r="N1841" s="49"/>
      <c r="O1841" s="12"/>
      <c r="P1841" s="12"/>
      <c r="Q1841" s="12"/>
    </row>
    <row r="1842" spans="2:17" s="1" customFormat="1" x14ac:dyDescent="0.4">
      <c r="B1842" s="12"/>
      <c r="C1842" s="42"/>
      <c r="D1842" s="12"/>
      <c r="E1842" s="12"/>
      <c r="F1842" s="12"/>
      <c r="G1842" s="12"/>
      <c r="H1842" s="12"/>
      <c r="I1842" s="12"/>
      <c r="J1842" s="12"/>
      <c r="K1842" s="12"/>
      <c r="L1842" s="12"/>
      <c r="M1842" s="49"/>
      <c r="N1842" s="49"/>
      <c r="O1842" s="12"/>
      <c r="P1842" s="12"/>
      <c r="Q1842" s="12"/>
    </row>
    <row r="1843" spans="2:17" s="1" customFormat="1" x14ac:dyDescent="0.4">
      <c r="B1843" s="12"/>
      <c r="C1843" s="42"/>
      <c r="D1843" s="12"/>
      <c r="E1843" s="12"/>
      <c r="F1843" s="12"/>
      <c r="G1843" s="12"/>
      <c r="H1843" s="12"/>
      <c r="I1843" s="12"/>
      <c r="J1843" s="12"/>
      <c r="K1843" s="12"/>
      <c r="L1843" s="12"/>
      <c r="M1843" s="49"/>
      <c r="N1843" s="49"/>
      <c r="O1843" s="12"/>
      <c r="P1843" s="12"/>
      <c r="Q1843" s="12"/>
    </row>
    <row r="1844" spans="2:17" s="1" customFormat="1" x14ac:dyDescent="0.4">
      <c r="B1844" s="12"/>
      <c r="C1844" s="42"/>
      <c r="D1844" s="12"/>
      <c r="E1844" s="12"/>
      <c r="F1844" s="12"/>
      <c r="G1844" s="12"/>
      <c r="H1844" s="12"/>
      <c r="I1844" s="12"/>
      <c r="J1844" s="12"/>
      <c r="K1844" s="12"/>
      <c r="L1844" s="12"/>
      <c r="M1844" s="49"/>
      <c r="N1844" s="49"/>
      <c r="O1844" s="12"/>
      <c r="P1844" s="12"/>
      <c r="Q1844" s="12"/>
    </row>
    <row r="1845" spans="2:17" s="1" customFormat="1" x14ac:dyDescent="0.4">
      <c r="B1845" s="12"/>
      <c r="C1845" s="42"/>
      <c r="D1845" s="12"/>
      <c r="E1845" s="12"/>
      <c r="F1845" s="12"/>
      <c r="G1845" s="12"/>
      <c r="H1845" s="12"/>
      <c r="I1845" s="12"/>
      <c r="J1845" s="12"/>
      <c r="K1845" s="12"/>
      <c r="L1845" s="12"/>
      <c r="M1845" s="49"/>
      <c r="N1845" s="49"/>
      <c r="O1845" s="12"/>
      <c r="P1845" s="12"/>
      <c r="Q1845" s="12"/>
    </row>
    <row r="1846" spans="2:17" s="1" customFormat="1" x14ac:dyDescent="0.4">
      <c r="B1846" s="12"/>
      <c r="C1846" s="42"/>
      <c r="D1846" s="12"/>
      <c r="E1846" s="12"/>
      <c r="F1846" s="12"/>
      <c r="G1846" s="12"/>
      <c r="H1846" s="12"/>
      <c r="I1846" s="12"/>
      <c r="J1846" s="12"/>
      <c r="K1846" s="12"/>
      <c r="L1846" s="12"/>
      <c r="M1846" s="49"/>
      <c r="N1846" s="49"/>
      <c r="O1846" s="12"/>
      <c r="P1846" s="12"/>
      <c r="Q1846" s="12"/>
    </row>
    <row r="1847" spans="2:17" s="1" customFormat="1" x14ac:dyDescent="0.4">
      <c r="B1847" s="12"/>
      <c r="C1847" s="42"/>
      <c r="D1847" s="12"/>
      <c r="E1847" s="12"/>
      <c r="F1847" s="12"/>
      <c r="G1847" s="12"/>
      <c r="H1847" s="12"/>
      <c r="I1847" s="12"/>
      <c r="J1847" s="12"/>
      <c r="K1847" s="12"/>
      <c r="L1847" s="12"/>
      <c r="M1847" s="49"/>
      <c r="N1847" s="49"/>
      <c r="O1847" s="12"/>
      <c r="P1847" s="12"/>
      <c r="Q1847" s="12"/>
    </row>
    <row r="1848" spans="2:17" s="1" customFormat="1" x14ac:dyDescent="0.4">
      <c r="B1848" s="12"/>
      <c r="C1848" s="42"/>
      <c r="D1848" s="12"/>
      <c r="E1848" s="12"/>
      <c r="F1848" s="12"/>
      <c r="G1848" s="12"/>
      <c r="H1848" s="12"/>
      <c r="I1848" s="12"/>
      <c r="J1848" s="12"/>
      <c r="K1848" s="12"/>
      <c r="L1848" s="12"/>
      <c r="M1848" s="49"/>
      <c r="N1848" s="49"/>
      <c r="O1848" s="12"/>
      <c r="P1848" s="12"/>
      <c r="Q1848" s="12"/>
    </row>
    <row r="1849" spans="2:17" s="1" customFormat="1" x14ac:dyDescent="0.4">
      <c r="B1849" s="12"/>
      <c r="C1849" s="42"/>
      <c r="D1849" s="12"/>
      <c r="E1849" s="12"/>
      <c r="F1849" s="12"/>
      <c r="G1849" s="12"/>
      <c r="H1849" s="12"/>
      <c r="I1849" s="12"/>
      <c r="J1849" s="12"/>
      <c r="K1849" s="12"/>
      <c r="L1849" s="12"/>
      <c r="M1849" s="49"/>
      <c r="N1849" s="49"/>
      <c r="O1849" s="12"/>
      <c r="P1849" s="12"/>
      <c r="Q1849" s="12"/>
    </row>
    <row r="1850" spans="2:17" s="1" customFormat="1" x14ac:dyDescent="0.4">
      <c r="B1850" s="12"/>
      <c r="C1850" s="42"/>
      <c r="D1850" s="12"/>
      <c r="E1850" s="12"/>
      <c r="F1850" s="12"/>
      <c r="G1850" s="12"/>
      <c r="H1850" s="12"/>
      <c r="I1850" s="12"/>
      <c r="J1850" s="12"/>
      <c r="K1850" s="12"/>
      <c r="L1850" s="12"/>
      <c r="M1850" s="49"/>
      <c r="N1850" s="49"/>
      <c r="O1850" s="12"/>
      <c r="P1850" s="12"/>
      <c r="Q1850" s="12"/>
    </row>
    <row r="1851" spans="2:17" s="1" customFormat="1" x14ac:dyDescent="0.4">
      <c r="B1851" s="12"/>
      <c r="C1851" s="42"/>
      <c r="D1851" s="12"/>
      <c r="E1851" s="12"/>
      <c r="F1851" s="12"/>
      <c r="G1851" s="12"/>
      <c r="H1851" s="12"/>
      <c r="I1851" s="12"/>
      <c r="J1851" s="12"/>
      <c r="K1851" s="12"/>
      <c r="L1851" s="12"/>
      <c r="M1851" s="49"/>
      <c r="N1851" s="49"/>
      <c r="O1851" s="12"/>
      <c r="P1851" s="12"/>
      <c r="Q1851" s="12"/>
    </row>
    <row r="1852" spans="2:17" s="1" customFormat="1" x14ac:dyDescent="0.4">
      <c r="B1852" s="12"/>
      <c r="C1852" s="42"/>
      <c r="D1852" s="12"/>
      <c r="E1852" s="12"/>
      <c r="F1852" s="12"/>
      <c r="G1852" s="12"/>
      <c r="H1852" s="12"/>
      <c r="I1852" s="12"/>
      <c r="J1852" s="12"/>
      <c r="K1852" s="12"/>
      <c r="L1852" s="12"/>
      <c r="M1852" s="49"/>
      <c r="N1852" s="49"/>
      <c r="O1852" s="12"/>
      <c r="P1852" s="12"/>
      <c r="Q1852" s="12"/>
    </row>
    <row r="1853" spans="2:17" s="1" customFormat="1" x14ac:dyDescent="0.4">
      <c r="B1853" s="12"/>
      <c r="C1853" s="42"/>
      <c r="D1853" s="12"/>
      <c r="E1853" s="12"/>
      <c r="F1853" s="12"/>
      <c r="G1853" s="12"/>
      <c r="H1853" s="12"/>
      <c r="I1853" s="12"/>
      <c r="J1853" s="12"/>
      <c r="K1853" s="12"/>
      <c r="L1853" s="12"/>
      <c r="M1853" s="49"/>
      <c r="N1853" s="49"/>
      <c r="O1853" s="12"/>
      <c r="P1853" s="12"/>
      <c r="Q1853" s="12"/>
    </row>
    <row r="1854" spans="2:17" s="1" customFormat="1" x14ac:dyDescent="0.4">
      <c r="B1854" s="12"/>
      <c r="C1854" s="42"/>
      <c r="D1854" s="12"/>
      <c r="E1854" s="12"/>
      <c r="F1854" s="12"/>
      <c r="G1854" s="12"/>
      <c r="H1854" s="12"/>
      <c r="I1854" s="12"/>
      <c r="J1854" s="12"/>
      <c r="K1854" s="12"/>
      <c r="L1854" s="12"/>
      <c r="M1854" s="49"/>
      <c r="N1854" s="49"/>
      <c r="O1854" s="12"/>
      <c r="P1854" s="12"/>
      <c r="Q1854" s="12"/>
    </row>
    <row r="1855" spans="2:17" s="1" customFormat="1" x14ac:dyDescent="0.4">
      <c r="B1855" s="12"/>
      <c r="C1855" s="42"/>
      <c r="D1855" s="12"/>
      <c r="E1855" s="12"/>
      <c r="F1855" s="12"/>
      <c r="G1855" s="12"/>
      <c r="H1855" s="12"/>
      <c r="I1855" s="12"/>
      <c r="J1855" s="12"/>
      <c r="K1855" s="12"/>
      <c r="L1855" s="12"/>
      <c r="M1855" s="49"/>
      <c r="N1855" s="49"/>
      <c r="O1855" s="12"/>
      <c r="P1855" s="12"/>
      <c r="Q1855" s="12"/>
    </row>
    <row r="1856" spans="2:17" s="1" customFormat="1" x14ac:dyDescent="0.4">
      <c r="B1856" s="12"/>
      <c r="C1856" s="42"/>
      <c r="D1856" s="12"/>
      <c r="E1856" s="12"/>
      <c r="F1856" s="12"/>
      <c r="G1856" s="12"/>
      <c r="H1856" s="12"/>
      <c r="I1856" s="12"/>
      <c r="J1856" s="12"/>
      <c r="K1856" s="12"/>
      <c r="L1856" s="12"/>
      <c r="M1856" s="49"/>
      <c r="N1856" s="49"/>
      <c r="O1856" s="12"/>
      <c r="P1856" s="12"/>
      <c r="Q1856" s="12"/>
    </row>
    <row r="1857" spans="2:17" s="1" customFormat="1" x14ac:dyDescent="0.4">
      <c r="B1857" s="12"/>
      <c r="C1857" s="42"/>
      <c r="D1857" s="12"/>
      <c r="E1857" s="12"/>
      <c r="F1857" s="12"/>
      <c r="G1857" s="12"/>
      <c r="H1857" s="12"/>
      <c r="I1857" s="12"/>
      <c r="J1857" s="12"/>
      <c r="K1857" s="12"/>
      <c r="L1857" s="12"/>
      <c r="M1857" s="49"/>
      <c r="N1857" s="49"/>
      <c r="O1857" s="12"/>
      <c r="P1857" s="12"/>
      <c r="Q1857" s="12"/>
    </row>
    <row r="1858" spans="2:17" s="1" customFormat="1" x14ac:dyDescent="0.4">
      <c r="B1858" s="12"/>
      <c r="C1858" s="42"/>
      <c r="D1858" s="12"/>
      <c r="E1858" s="12"/>
      <c r="F1858" s="12"/>
      <c r="G1858" s="12"/>
      <c r="H1858" s="12"/>
      <c r="I1858" s="12"/>
      <c r="J1858" s="12"/>
      <c r="K1858" s="12"/>
      <c r="L1858" s="12"/>
      <c r="M1858" s="49"/>
      <c r="N1858" s="49"/>
      <c r="O1858" s="12"/>
      <c r="P1858" s="12"/>
      <c r="Q1858" s="12"/>
    </row>
    <row r="1859" spans="2:17" s="1" customFormat="1" x14ac:dyDescent="0.4">
      <c r="B1859" s="12"/>
      <c r="C1859" s="42"/>
      <c r="D1859" s="12"/>
      <c r="E1859" s="12"/>
      <c r="F1859" s="12"/>
      <c r="G1859" s="12"/>
      <c r="H1859" s="12"/>
      <c r="I1859" s="12"/>
      <c r="J1859" s="12"/>
      <c r="K1859" s="12"/>
      <c r="L1859" s="12"/>
      <c r="M1859" s="49"/>
      <c r="N1859" s="49"/>
      <c r="O1859" s="12"/>
      <c r="P1859" s="12"/>
      <c r="Q1859" s="12"/>
    </row>
    <row r="1860" spans="2:17" s="1" customFormat="1" x14ac:dyDescent="0.4">
      <c r="B1860" s="12"/>
      <c r="C1860" s="42"/>
      <c r="D1860" s="12"/>
      <c r="E1860" s="12"/>
      <c r="F1860" s="12"/>
      <c r="G1860" s="12"/>
      <c r="H1860" s="12"/>
      <c r="I1860" s="12"/>
      <c r="J1860" s="12"/>
      <c r="K1860" s="12"/>
      <c r="L1860" s="12"/>
      <c r="M1860" s="49"/>
      <c r="N1860" s="49"/>
      <c r="O1860" s="12"/>
      <c r="P1860" s="12"/>
      <c r="Q1860" s="12"/>
    </row>
    <row r="1861" spans="2:17" s="1" customFormat="1" x14ac:dyDescent="0.4">
      <c r="B1861" s="12"/>
      <c r="C1861" s="42"/>
      <c r="D1861" s="12"/>
      <c r="E1861" s="12"/>
      <c r="F1861" s="12"/>
      <c r="G1861" s="12"/>
      <c r="H1861" s="12"/>
      <c r="I1861" s="12"/>
      <c r="J1861" s="12"/>
      <c r="K1861" s="12"/>
      <c r="L1861" s="12"/>
      <c r="M1861" s="49"/>
      <c r="N1861" s="49"/>
      <c r="O1861" s="12"/>
      <c r="P1861" s="12"/>
      <c r="Q1861" s="12"/>
    </row>
    <row r="1862" spans="2:17" s="1" customFormat="1" x14ac:dyDescent="0.4">
      <c r="B1862" s="12"/>
      <c r="C1862" s="42"/>
      <c r="D1862" s="12"/>
      <c r="E1862" s="12"/>
      <c r="F1862" s="12"/>
      <c r="G1862" s="12"/>
      <c r="H1862" s="12"/>
      <c r="I1862" s="12"/>
      <c r="J1862" s="12"/>
      <c r="K1862" s="12"/>
      <c r="L1862" s="12"/>
      <c r="M1862" s="49"/>
      <c r="N1862" s="49"/>
      <c r="O1862" s="12"/>
      <c r="P1862" s="12"/>
      <c r="Q1862" s="12"/>
    </row>
    <row r="1863" spans="2:17" s="1" customFormat="1" x14ac:dyDescent="0.4">
      <c r="B1863" s="12"/>
      <c r="C1863" s="42"/>
      <c r="D1863" s="12"/>
      <c r="E1863" s="12"/>
      <c r="F1863" s="12"/>
      <c r="G1863" s="12"/>
      <c r="H1863" s="12"/>
      <c r="I1863" s="12"/>
      <c r="J1863" s="12"/>
      <c r="K1863" s="12"/>
      <c r="L1863" s="12"/>
      <c r="M1863" s="49"/>
      <c r="N1863" s="49"/>
      <c r="O1863" s="12"/>
      <c r="P1863" s="12"/>
      <c r="Q1863" s="12"/>
    </row>
    <row r="1864" spans="2:17" s="1" customFormat="1" x14ac:dyDescent="0.4">
      <c r="B1864" s="12"/>
      <c r="C1864" s="42"/>
      <c r="D1864" s="12"/>
      <c r="E1864" s="12"/>
      <c r="F1864" s="12"/>
      <c r="G1864" s="12"/>
      <c r="H1864" s="12"/>
      <c r="I1864" s="12"/>
      <c r="J1864" s="12"/>
      <c r="K1864" s="12"/>
      <c r="L1864" s="12"/>
      <c r="M1864" s="49"/>
      <c r="N1864" s="49"/>
      <c r="O1864" s="12"/>
      <c r="P1864" s="12"/>
      <c r="Q1864" s="12"/>
    </row>
    <row r="1865" spans="2:17" s="1" customFormat="1" x14ac:dyDescent="0.4">
      <c r="B1865" s="12"/>
      <c r="C1865" s="42"/>
      <c r="D1865" s="12"/>
      <c r="E1865" s="12"/>
      <c r="F1865" s="12"/>
      <c r="G1865" s="12"/>
      <c r="H1865" s="12"/>
      <c r="I1865" s="12"/>
      <c r="J1865" s="12"/>
      <c r="K1865" s="12"/>
      <c r="L1865" s="12"/>
      <c r="M1865" s="49"/>
      <c r="N1865" s="49"/>
      <c r="O1865" s="12"/>
      <c r="P1865" s="12"/>
      <c r="Q1865" s="12"/>
    </row>
    <row r="1866" spans="2:17" s="1" customFormat="1" x14ac:dyDescent="0.4">
      <c r="B1866" s="12"/>
      <c r="C1866" s="42"/>
      <c r="D1866" s="12"/>
      <c r="E1866" s="12"/>
      <c r="F1866" s="12"/>
      <c r="G1866" s="12"/>
      <c r="H1866" s="12"/>
      <c r="I1866" s="12"/>
      <c r="J1866" s="12"/>
      <c r="K1866" s="12"/>
      <c r="L1866" s="12"/>
      <c r="M1866" s="49"/>
      <c r="N1866" s="49"/>
      <c r="O1866" s="12"/>
      <c r="P1866" s="12"/>
      <c r="Q1866" s="12"/>
    </row>
    <row r="1867" spans="2:17" s="1" customFormat="1" x14ac:dyDescent="0.4">
      <c r="B1867" s="12"/>
      <c r="C1867" s="42"/>
      <c r="D1867" s="12"/>
      <c r="E1867" s="12"/>
      <c r="F1867" s="12"/>
      <c r="G1867" s="12"/>
      <c r="H1867" s="12"/>
      <c r="I1867" s="12"/>
      <c r="J1867" s="12"/>
      <c r="K1867" s="12"/>
      <c r="L1867" s="12"/>
      <c r="M1867" s="49"/>
      <c r="N1867" s="49"/>
      <c r="O1867" s="12"/>
      <c r="P1867" s="12"/>
      <c r="Q1867" s="12"/>
    </row>
    <row r="1868" spans="2:17" s="1" customFormat="1" x14ac:dyDescent="0.4">
      <c r="B1868" s="12"/>
      <c r="C1868" s="42"/>
      <c r="D1868" s="12"/>
      <c r="E1868" s="12"/>
      <c r="F1868" s="12"/>
      <c r="G1868" s="12"/>
      <c r="H1868" s="12"/>
      <c r="I1868" s="12"/>
      <c r="J1868" s="12"/>
      <c r="K1868" s="12"/>
      <c r="L1868" s="12"/>
      <c r="M1868" s="49"/>
      <c r="N1868" s="49"/>
      <c r="O1868" s="12"/>
      <c r="P1868" s="12"/>
      <c r="Q1868" s="12"/>
    </row>
    <row r="1869" spans="2:17" s="1" customFormat="1" x14ac:dyDescent="0.4">
      <c r="B1869" s="12"/>
      <c r="C1869" s="42"/>
      <c r="D1869" s="12"/>
      <c r="E1869" s="12"/>
      <c r="F1869" s="12"/>
      <c r="G1869" s="12"/>
      <c r="H1869" s="12"/>
      <c r="I1869" s="12"/>
      <c r="J1869" s="12"/>
      <c r="K1869" s="12"/>
      <c r="L1869" s="12"/>
      <c r="M1869" s="49"/>
      <c r="N1869" s="49"/>
      <c r="O1869" s="12"/>
      <c r="P1869" s="12"/>
      <c r="Q1869" s="12"/>
    </row>
    <row r="1870" spans="2:17" s="1" customFormat="1" x14ac:dyDescent="0.4">
      <c r="B1870" s="12"/>
      <c r="C1870" s="42"/>
      <c r="D1870" s="12"/>
      <c r="E1870" s="12"/>
      <c r="F1870" s="12"/>
      <c r="G1870" s="12"/>
      <c r="H1870" s="12"/>
      <c r="I1870" s="12"/>
      <c r="J1870" s="12"/>
      <c r="K1870" s="12"/>
      <c r="L1870" s="12"/>
      <c r="M1870" s="49"/>
      <c r="N1870" s="49"/>
      <c r="O1870" s="12"/>
      <c r="P1870" s="12"/>
      <c r="Q1870" s="12"/>
    </row>
    <row r="1871" spans="2:17" s="1" customFormat="1" x14ac:dyDescent="0.4">
      <c r="B1871" s="12"/>
      <c r="C1871" s="42"/>
      <c r="D1871" s="12"/>
      <c r="E1871" s="12"/>
      <c r="F1871" s="12"/>
      <c r="G1871" s="12"/>
      <c r="H1871" s="12"/>
      <c r="I1871" s="12"/>
      <c r="J1871" s="12"/>
      <c r="K1871" s="12"/>
      <c r="L1871" s="12"/>
      <c r="M1871" s="49"/>
      <c r="N1871" s="49"/>
      <c r="O1871" s="12"/>
      <c r="P1871" s="12"/>
      <c r="Q1871" s="12"/>
    </row>
    <row r="1872" spans="2:17" s="1" customFormat="1" x14ac:dyDescent="0.4">
      <c r="B1872" s="12"/>
      <c r="C1872" s="42"/>
      <c r="D1872" s="12"/>
      <c r="E1872" s="12"/>
      <c r="F1872" s="12"/>
      <c r="G1872" s="12"/>
      <c r="H1872" s="12"/>
      <c r="I1872" s="12"/>
      <c r="J1872" s="12"/>
      <c r="K1872" s="12"/>
      <c r="L1872" s="12"/>
      <c r="M1872" s="49"/>
      <c r="N1872" s="49"/>
      <c r="O1872" s="12"/>
      <c r="P1872" s="12"/>
      <c r="Q1872" s="12"/>
    </row>
    <row r="1873" spans="2:17" s="1" customFormat="1" x14ac:dyDescent="0.4">
      <c r="B1873" s="12"/>
      <c r="C1873" s="42"/>
      <c r="D1873" s="12"/>
      <c r="E1873" s="12"/>
      <c r="F1873" s="12"/>
      <c r="G1873" s="12"/>
      <c r="H1873" s="12"/>
      <c r="I1873" s="12"/>
      <c r="J1873" s="12"/>
      <c r="K1873" s="12"/>
      <c r="L1873" s="12"/>
      <c r="M1873" s="49"/>
      <c r="N1873" s="49"/>
      <c r="O1873" s="12"/>
      <c r="P1873" s="12"/>
      <c r="Q1873" s="12"/>
    </row>
    <row r="1874" spans="2:17" s="1" customFormat="1" x14ac:dyDescent="0.4">
      <c r="B1874" s="12"/>
      <c r="C1874" s="42"/>
      <c r="D1874" s="12"/>
      <c r="E1874" s="12"/>
      <c r="F1874" s="12"/>
      <c r="G1874" s="12"/>
      <c r="H1874" s="12"/>
      <c r="I1874" s="12"/>
      <c r="J1874" s="12"/>
      <c r="K1874" s="12"/>
      <c r="L1874" s="12"/>
      <c r="M1874" s="49"/>
      <c r="N1874" s="49"/>
      <c r="O1874" s="12"/>
      <c r="P1874" s="12"/>
      <c r="Q1874" s="12"/>
    </row>
    <row r="1875" spans="2:17" s="1" customFormat="1" x14ac:dyDescent="0.4">
      <c r="B1875" s="12"/>
      <c r="C1875" s="42"/>
      <c r="D1875" s="12"/>
      <c r="E1875" s="12"/>
      <c r="F1875" s="12"/>
      <c r="G1875" s="12"/>
      <c r="H1875" s="12"/>
      <c r="I1875" s="12"/>
      <c r="J1875" s="12"/>
      <c r="K1875" s="12"/>
      <c r="L1875" s="12"/>
      <c r="M1875" s="49"/>
      <c r="N1875" s="49"/>
      <c r="O1875" s="12"/>
      <c r="P1875" s="12"/>
      <c r="Q1875" s="12"/>
    </row>
    <row r="1876" spans="2:17" s="1" customFormat="1" x14ac:dyDescent="0.4">
      <c r="B1876" s="12"/>
      <c r="C1876" s="42"/>
      <c r="D1876" s="12"/>
      <c r="E1876" s="12"/>
      <c r="F1876" s="12"/>
      <c r="G1876" s="12"/>
      <c r="H1876" s="12"/>
      <c r="I1876" s="12"/>
      <c r="J1876" s="12"/>
      <c r="K1876" s="12"/>
      <c r="L1876" s="12"/>
      <c r="M1876" s="49"/>
      <c r="N1876" s="49"/>
      <c r="O1876" s="12"/>
      <c r="P1876" s="12"/>
      <c r="Q1876" s="12"/>
    </row>
    <row r="1877" spans="2:17" s="1" customFormat="1" x14ac:dyDescent="0.4">
      <c r="B1877" s="12"/>
      <c r="C1877" s="42"/>
      <c r="D1877" s="12"/>
      <c r="E1877" s="12"/>
      <c r="F1877" s="12"/>
      <c r="G1877" s="12"/>
      <c r="H1877" s="12"/>
      <c r="I1877" s="12"/>
      <c r="J1877" s="12"/>
      <c r="K1877" s="12"/>
      <c r="L1877" s="12"/>
      <c r="M1877" s="49"/>
      <c r="N1877" s="49"/>
      <c r="O1877" s="12"/>
      <c r="P1877" s="12"/>
      <c r="Q1877" s="12"/>
    </row>
    <row r="1878" spans="2:17" s="1" customFormat="1" x14ac:dyDescent="0.4">
      <c r="B1878" s="12"/>
      <c r="C1878" s="42"/>
      <c r="D1878" s="12"/>
      <c r="E1878" s="12"/>
      <c r="F1878" s="12"/>
      <c r="G1878" s="12"/>
      <c r="H1878" s="12"/>
      <c r="I1878" s="12"/>
      <c r="J1878" s="12"/>
      <c r="K1878" s="12"/>
      <c r="L1878" s="12"/>
      <c r="M1878" s="49"/>
      <c r="N1878" s="49"/>
      <c r="O1878" s="12"/>
      <c r="P1878" s="12"/>
      <c r="Q1878" s="12"/>
    </row>
    <row r="1879" spans="2:17" s="1" customFormat="1" x14ac:dyDescent="0.4">
      <c r="B1879" s="12"/>
      <c r="C1879" s="42"/>
      <c r="D1879" s="12"/>
      <c r="E1879" s="12"/>
      <c r="F1879" s="12"/>
      <c r="G1879" s="12"/>
      <c r="H1879" s="12"/>
      <c r="I1879" s="12"/>
      <c r="J1879" s="12"/>
      <c r="K1879" s="12"/>
      <c r="L1879" s="12"/>
      <c r="M1879" s="49"/>
      <c r="N1879" s="49"/>
      <c r="O1879" s="12"/>
      <c r="P1879" s="12"/>
      <c r="Q1879" s="12"/>
    </row>
    <row r="1880" spans="2:17" s="1" customFormat="1" x14ac:dyDescent="0.4">
      <c r="B1880" s="12"/>
      <c r="C1880" s="42"/>
      <c r="D1880" s="12"/>
      <c r="E1880" s="12"/>
      <c r="F1880" s="12"/>
      <c r="G1880" s="12"/>
      <c r="H1880" s="12"/>
      <c r="I1880" s="12"/>
      <c r="J1880" s="12"/>
      <c r="K1880" s="12"/>
      <c r="L1880" s="12"/>
      <c r="M1880" s="49"/>
      <c r="N1880" s="49"/>
      <c r="O1880" s="12"/>
      <c r="P1880" s="12"/>
      <c r="Q1880" s="12"/>
    </row>
    <row r="1881" spans="2:17" s="1" customFormat="1" x14ac:dyDescent="0.4">
      <c r="B1881" s="12"/>
      <c r="C1881" s="42"/>
      <c r="D1881" s="12"/>
      <c r="E1881" s="12"/>
      <c r="F1881" s="12"/>
      <c r="G1881" s="12"/>
      <c r="H1881" s="12"/>
      <c r="I1881" s="12"/>
      <c r="J1881" s="12"/>
      <c r="K1881" s="12"/>
      <c r="L1881" s="12"/>
      <c r="M1881" s="49"/>
      <c r="N1881" s="49"/>
      <c r="O1881" s="12"/>
      <c r="P1881" s="12"/>
      <c r="Q1881" s="12"/>
    </row>
    <row r="1882" spans="2:17" s="1" customFormat="1" x14ac:dyDescent="0.4">
      <c r="B1882" s="12"/>
      <c r="C1882" s="42"/>
      <c r="D1882" s="12"/>
      <c r="E1882" s="12"/>
      <c r="F1882" s="12"/>
      <c r="G1882" s="12"/>
      <c r="H1882" s="12"/>
      <c r="I1882" s="12"/>
      <c r="J1882" s="12"/>
      <c r="K1882" s="12"/>
      <c r="L1882" s="12"/>
      <c r="M1882" s="49"/>
      <c r="N1882" s="49"/>
      <c r="O1882" s="12"/>
      <c r="P1882" s="12"/>
      <c r="Q1882" s="12"/>
    </row>
    <row r="1883" spans="2:17" s="1" customFormat="1" x14ac:dyDescent="0.4">
      <c r="B1883" s="12"/>
      <c r="C1883" s="42"/>
      <c r="D1883" s="12"/>
      <c r="E1883" s="12"/>
      <c r="F1883" s="12"/>
      <c r="G1883" s="12"/>
      <c r="H1883" s="12"/>
      <c r="I1883" s="12"/>
      <c r="J1883" s="12"/>
      <c r="K1883" s="12"/>
      <c r="L1883" s="12"/>
      <c r="M1883" s="49"/>
      <c r="N1883" s="49"/>
      <c r="O1883" s="12"/>
      <c r="P1883" s="12"/>
      <c r="Q1883" s="12"/>
    </row>
    <row r="1884" spans="2:17" s="1" customFormat="1" x14ac:dyDescent="0.4">
      <c r="B1884" s="12"/>
      <c r="C1884" s="42"/>
      <c r="D1884" s="12"/>
      <c r="E1884" s="12"/>
      <c r="F1884" s="12"/>
      <c r="G1884" s="12"/>
      <c r="H1884" s="12"/>
      <c r="I1884" s="12"/>
      <c r="J1884" s="12"/>
      <c r="K1884" s="12"/>
      <c r="L1884" s="12"/>
      <c r="M1884" s="49"/>
      <c r="N1884" s="49"/>
      <c r="O1884" s="12"/>
      <c r="P1884" s="12"/>
      <c r="Q1884" s="12"/>
    </row>
    <row r="1885" spans="2:17" s="1" customFormat="1" x14ac:dyDescent="0.4">
      <c r="B1885" s="12"/>
      <c r="C1885" s="42"/>
      <c r="D1885" s="12"/>
      <c r="E1885" s="12"/>
      <c r="F1885" s="12"/>
      <c r="G1885" s="12"/>
      <c r="H1885" s="12"/>
      <c r="I1885" s="12"/>
      <c r="J1885" s="12"/>
      <c r="K1885" s="12"/>
      <c r="L1885" s="12"/>
      <c r="M1885" s="49"/>
      <c r="N1885" s="49"/>
      <c r="O1885" s="12"/>
      <c r="P1885" s="12"/>
      <c r="Q1885" s="12"/>
    </row>
    <row r="1886" spans="2:17" s="1" customFormat="1" x14ac:dyDescent="0.4">
      <c r="B1886" s="12"/>
      <c r="C1886" s="42"/>
      <c r="D1886" s="12"/>
      <c r="E1886" s="12"/>
      <c r="F1886" s="12"/>
      <c r="G1886" s="12"/>
      <c r="H1886" s="12"/>
      <c r="I1886" s="12"/>
      <c r="J1886" s="12"/>
      <c r="K1886" s="12"/>
      <c r="L1886" s="12"/>
      <c r="M1886" s="49"/>
      <c r="N1886" s="49"/>
      <c r="O1886" s="12"/>
      <c r="P1886" s="12"/>
      <c r="Q1886" s="12"/>
    </row>
    <row r="1887" spans="2:17" s="1" customFormat="1" x14ac:dyDescent="0.4">
      <c r="B1887" s="12"/>
      <c r="C1887" s="42"/>
      <c r="D1887" s="12"/>
      <c r="E1887" s="12"/>
      <c r="F1887" s="12"/>
      <c r="G1887" s="12"/>
      <c r="H1887" s="12"/>
      <c r="I1887" s="12"/>
      <c r="J1887" s="12"/>
      <c r="K1887" s="12"/>
      <c r="L1887" s="12"/>
      <c r="M1887" s="49"/>
      <c r="N1887" s="49"/>
      <c r="O1887" s="12"/>
      <c r="P1887" s="12"/>
      <c r="Q1887" s="12"/>
    </row>
    <row r="1888" spans="2:17" s="1" customFormat="1" x14ac:dyDescent="0.4">
      <c r="B1888" s="12"/>
      <c r="C1888" s="42"/>
      <c r="D1888" s="12"/>
      <c r="E1888" s="12"/>
      <c r="F1888" s="12"/>
      <c r="G1888" s="12"/>
      <c r="H1888" s="12"/>
      <c r="I1888" s="12"/>
      <c r="J1888" s="12"/>
      <c r="K1888" s="12"/>
      <c r="L1888" s="12"/>
      <c r="M1888" s="49"/>
      <c r="N1888" s="49"/>
      <c r="O1888" s="12"/>
      <c r="P1888" s="12"/>
      <c r="Q1888" s="12"/>
    </row>
    <row r="1889" spans="2:17" s="1" customFormat="1" x14ac:dyDescent="0.4">
      <c r="B1889" s="12"/>
      <c r="C1889" s="42"/>
      <c r="D1889" s="12"/>
      <c r="E1889" s="12"/>
      <c r="F1889" s="12"/>
      <c r="G1889" s="12"/>
      <c r="H1889" s="12"/>
      <c r="I1889" s="12"/>
      <c r="J1889" s="12"/>
      <c r="K1889" s="12"/>
      <c r="L1889" s="12"/>
      <c r="M1889" s="49"/>
      <c r="N1889" s="49"/>
      <c r="O1889" s="12"/>
      <c r="P1889" s="12"/>
      <c r="Q1889" s="12"/>
    </row>
    <row r="1890" spans="2:17" s="1" customFormat="1" x14ac:dyDescent="0.4">
      <c r="B1890" s="12"/>
      <c r="C1890" s="42"/>
      <c r="D1890" s="12"/>
      <c r="E1890" s="12"/>
      <c r="F1890" s="12"/>
      <c r="G1890" s="12"/>
      <c r="H1890" s="12"/>
      <c r="I1890" s="12"/>
      <c r="J1890" s="12"/>
      <c r="K1890" s="12"/>
      <c r="L1890" s="12"/>
      <c r="M1890" s="49"/>
      <c r="N1890" s="49"/>
      <c r="O1890" s="12"/>
      <c r="P1890" s="12"/>
      <c r="Q1890" s="12"/>
    </row>
    <row r="1891" spans="2:17" s="1" customFormat="1" x14ac:dyDescent="0.4">
      <c r="B1891" s="12"/>
      <c r="C1891" s="42"/>
      <c r="D1891" s="12"/>
      <c r="E1891" s="12"/>
      <c r="F1891" s="12"/>
      <c r="G1891" s="12"/>
      <c r="H1891" s="12"/>
      <c r="I1891" s="12"/>
      <c r="J1891" s="12"/>
      <c r="K1891" s="12"/>
      <c r="L1891" s="12"/>
      <c r="M1891" s="49"/>
      <c r="N1891" s="49"/>
      <c r="O1891" s="12"/>
      <c r="P1891" s="12"/>
      <c r="Q1891" s="12"/>
    </row>
    <row r="1892" spans="2:17" s="1" customFormat="1" x14ac:dyDescent="0.4">
      <c r="B1892" s="12"/>
      <c r="C1892" s="42"/>
      <c r="D1892" s="12"/>
      <c r="E1892" s="12"/>
      <c r="F1892" s="12"/>
      <c r="G1892" s="12"/>
      <c r="H1892" s="12"/>
      <c r="I1892" s="12"/>
      <c r="J1892" s="12"/>
      <c r="K1892" s="12"/>
      <c r="L1892" s="12"/>
      <c r="M1892" s="49"/>
      <c r="N1892" s="49"/>
      <c r="O1892" s="12"/>
      <c r="P1892" s="12"/>
      <c r="Q1892" s="12"/>
    </row>
    <row r="1893" spans="2:17" s="1" customFormat="1" x14ac:dyDescent="0.4">
      <c r="B1893" s="12"/>
      <c r="C1893" s="42"/>
      <c r="D1893" s="12"/>
      <c r="E1893" s="12"/>
      <c r="F1893" s="12"/>
      <c r="G1893" s="12"/>
      <c r="H1893" s="12"/>
      <c r="I1893" s="12"/>
      <c r="J1893" s="12"/>
      <c r="K1893" s="12"/>
      <c r="L1893" s="12"/>
      <c r="M1893" s="49"/>
      <c r="N1893" s="49"/>
      <c r="O1893" s="12"/>
      <c r="P1893" s="12"/>
      <c r="Q1893" s="12"/>
    </row>
    <row r="1894" spans="2:17" s="1" customFormat="1" x14ac:dyDescent="0.4">
      <c r="B1894" s="12"/>
      <c r="C1894" s="42"/>
      <c r="D1894" s="12"/>
      <c r="E1894" s="12"/>
      <c r="F1894" s="12"/>
      <c r="G1894" s="12"/>
      <c r="H1894" s="12"/>
      <c r="I1894" s="12"/>
      <c r="J1894" s="12"/>
      <c r="K1894" s="12"/>
      <c r="L1894" s="12"/>
      <c r="M1894" s="49"/>
      <c r="N1894" s="49"/>
      <c r="O1894" s="12"/>
      <c r="P1894" s="12"/>
      <c r="Q1894" s="12"/>
    </row>
    <row r="1895" spans="2:17" s="1" customFormat="1" x14ac:dyDescent="0.4">
      <c r="B1895" s="12"/>
      <c r="C1895" s="42"/>
      <c r="D1895" s="12"/>
      <c r="E1895" s="12"/>
      <c r="F1895" s="12"/>
      <c r="G1895" s="12"/>
      <c r="H1895" s="12"/>
      <c r="I1895" s="12"/>
      <c r="J1895" s="12"/>
      <c r="K1895" s="12"/>
      <c r="L1895" s="12"/>
      <c r="M1895" s="49"/>
      <c r="N1895" s="49"/>
      <c r="O1895" s="12"/>
      <c r="P1895" s="12"/>
      <c r="Q1895" s="12"/>
    </row>
    <row r="1896" spans="2:17" s="1" customFormat="1" x14ac:dyDescent="0.4">
      <c r="B1896" s="12"/>
      <c r="C1896" s="42"/>
      <c r="D1896" s="12"/>
      <c r="E1896" s="12"/>
      <c r="F1896" s="12"/>
      <c r="G1896" s="12"/>
      <c r="H1896" s="12"/>
      <c r="I1896" s="12"/>
      <c r="J1896" s="12"/>
      <c r="K1896" s="12"/>
      <c r="L1896" s="12"/>
      <c r="M1896" s="49"/>
      <c r="N1896" s="49"/>
      <c r="O1896" s="12"/>
      <c r="P1896" s="12"/>
      <c r="Q1896" s="12"/>
    </row>
    <row r="1897" spans="2:17" s="1" customFormat="1" x14ac:dyDescent="0.4">
      <c r="B1897" s="12"/>
      <c r="C1897" s="42"/>
      <c r="D1897" s="12"/>
      <c r="E1897" s="12"/>
      <c r="F1897" s="12"/>
      <c r="G1897" s="12"/>
      <c r="H1897" s="12"/>
      <c r="I1897" s="12"/>
      <c r="J1897" s="12"/>
      <c r="K1897" s="12"/>
      <c r="L1897" s="12"/>
      <c r="M1897" s="49"/>
      <c r="N1897" s="49"/>
      <c r="O1897" s="12"/>
      <c r="P1897" s="12"/>
      <c r="Q1897" s="12"/>
    </row>
    <row r="1898" spans="2:17" s="1" customFormat="1" x14ac:dyDescent="0.4">
      <c r="B1898" s="12"/>
      <c r="C1898" s="42"/>
      <c r="D1898" s="12"/>
      <c r="E1898" s="12"/>
      <c r="F1898" s="12"/>
      <c r="G1898" s="12"/>
      <c r="H1898" s="12"/>
      <c r="I1898" s="12"/>
      <c r="J1898" s="12"/>
      <c r="K1898" s="12"/>
      <c r="L1898" s="12"/>
      <c r="M1898" s="49"/>
      <c r="N1898" s="49"/>
      <c r="O1898" s="12"/>
      <c r="P1898" s="12"/>
      <c r="Q1898" s="12"/>
    </row>
    <row r="1899" spans="2:17" s="1" customFormat="1" x14ac:dyDescent="0.4">
      <c r="B1899" s="12"/>
      <c r="C1899" s="42"/>
      <c r="D1899" s="12"/>
      <c r="E1899" s="12"/>
      <c r="F1899" s="12"/>
      <c r="G1899" s="12"/>
      <c r="H1899" s="12"/>
      <c r="I1899" s="12"/>
      <c r="J1899" s="12"/>
      <c r="K1899" s="12"/>
      <c r="L1899" s="12"/>
      <c r="M1899" s="49"/>
      <c r="N1899" s="49"/>
      <c r="O1899" s="12"/>
      <c r="P1899" s="12"/>
      <c r="Q1899" s="12"/>
    </row>
    <row r="1900" spans="2:17" s="1" customFormat="1" x14ac:dyDescent="0.4">
      <c r="B1900" s="12"/>
      <c r="C1900" s="42"/>
      <c r="D1900" s="12"/>
      <c r="E1900" s="12"/>
      <c r="F1900" s="12"/>
      <c r="G1900" s="12"/>
      <c r="H1900" s="12"/>
      <c r="I1900" s="12"/>
      <c r="J1900" s="12"/>
      <c r="K1900" s="12"/>
      <c r="L1900" s="12"/>
      <c r="M1900" s="49"/>
      <c r="N1900" s="49"/>
      <c r="O1900" s="12"/>
      <c r="P1900" s="12"/>
      <c r="Q1900" s="12"/>
    </row>
    <row r="1901" spans="2:17" s="1" customFormat="1" x14ac:dyDescent="0.4">
      <c r="B1901" s="12"/>
      <c r="C1901" s="42"/>
      <c r="D1901" s="12"/>
      <c r="E1901" s="12"/>
      <c r="F1901" s="12"/>
      <c r="G1901" s="12"/>
      <c r="H1901" s="12"/>
      <c r="I1901" s="12"/>
      <c r="J1901" s="12"/>
      <c r="K1901" s="12"/>
      <c r="L1901" s="12"/>
      <c r="M1901" s="49"/>
      <c r="N1901" s="49"/>
      <c r="O1901" s="12"/>
      <c r="P1901" s="12"/>
      <c r="Q1901" s="12"/>
    </row>
    <row r="1902" spans="2:17" s="1" customFormat="1" x14ac:dyDescent="0.4">
      <c r="B1902" s="12"/>
      <c r="C1902" s="42"/>
      <c r="D1902" s="12"/>
      <c r="E1902" s="12"/>
      <c r="F1902" s="12"/>
      <c r="G1902" s="12"/>
      <c r="H1902" s="12"/>
      <c r="I1902" s="12"/>
      <c r="J1902" s="12"/>
      <c r="K1902" s="12"/>
      <c r="L1902" s="12"/>
      <c r="M1902" s="49"/>
      <c r="N1902" s="49"/>
      <c r="O1902" s="12"/>
      <c r="P1902" s="12"/>
      <c r="Q1902" s="12"/>
    </row>
    <row r="1903" spans="2:17" s="1" customFormat="1" x14ac:dyDescent="0.4">
      <c r="B1903" s="12"/>
      <c r="C1903" s="42"/>
      <c r="D1903" s="12"/>
      <c r="E1903" s="12"/>
      <c r="F1903" s="12"/>
      <c r="G1903" s="12"/>
      <c r="H1903" s="12"/>
      <c r="I1903" s="12"/>
      <c r="J1903" s="12"/>
      <c r="K1903" s="12"/>
      <c r="L1903" s="12"/>
      <c r="M1903" s="49"/>
      <c r="N1903" s="49"/>
      <c r="O1903" s="12"/>
      <c r="P1903" s="12"/>
      <c r="Q1903" s="12"/>
    </row>
    <row r="1904" spans="2:17" s="1" customFormat="1" x14ac:dyDescent="0.4">
      <c r="B1904" s="12"/>
      <c r="C1904" s="42"/>
      <c r="D1904" s="12"/>
      <c r="E1904" s="12"/>
      <c r="F1904" s="12"/>
      <c r="G1904" s="12"/>
      <c r="H1904" s="12"/>
      <c r="I1904" s="12"/>
      <c r="J1904" s="12"/>
      <c r="K1904" s="12"/>
      <c r="L1904" s="12"/>
      <c r="M1904" s="49"/>
      <c r="N1904" s="49"/>
      <c r="O1904" s="12"/>
      <c r="P1904" s="12"/>
      <c r="Q1904" s="12"/>
    </row>
    <row r="1905" spans="2:17" s="1" customFormat="1" x14ac:dyDescent="0.4">
      <c r="B1905" s="12"/>
      <c r="C1905" s="42"/>
      <c r="D1905" s="12"/>
      <c r="E1905" s="12"/>
      <c r="F1905" s="12"/>
      <c r="G1905" s="12"/>
      <c r="H1905" s="12"/>
      <c r="I1905" s="12"/>
      <c r="J1905" s="12"/>
      <c r="K1905" s="12"/>
      <c r="L1905" s="12"/>
      <c r="M1905" s="49"/>
      <c r="N1905" s="49"/>
      <c r="O1905" s="12"/>
      <c r="P1905" s="12"/>
      <c r="Q1905" s="12"/>
    </row>
    <row r="1906" spans="2:17" s="1" customFormat="1" x14ac:dyDescent="0.4">
      <c r="B1906" s="12"/>
      <c r="C1906" s="42"/>
      <c r="D1906" s="12"/>
      <c r="E1906" s="12"/>
      <c r="F1906" s="12"/>
      <c r="G1906" s="12"/>
      <c r="H1906" s="12"/>
      <c r="I1906" s="12"/>
      <c r="J1906" s="12"/>
      <c r="K1906" s="12"/>
      <c r="L1906" s="12"/>
      <c r="M1906" s="49"/>
      <c r="N1906" s="49"/>
      <c r="O1906" s="12"/>
      <c r="P1906" s="12"/>
      <c r="Q1906" s="12"/>
    </row>
    <row r="1907" spans="2:17" s="1" customFormat="1" x14ac:dyDescent="0.4">
      <c r="B1907" s="12"/>
      <c r="C1907" s="42"/>
      <c r="D1907" s="12"/>
      <c r="E1907" s="12"/>
      <c r="F1907" s="12"/>
      <c r="G1907" s="12"/>
      <c r="H1907" s="12"/>
      <c r="I1907" s="12"/>
      <c r="J1907" s="12"/>
      <c r="K1907" s="12"/>
      <c r="L1907" s="12"/>
      <c r="M1907" s="49"/>
      <c r="N1907" s="49"/>
      <c r="O1907" s="12"/>
      <c r="P1907" s="12"/>
      <c r="Q1907" s="12"/>
    </row>
    <row r="1908" spans="2:17" s="1" customFormat="1" x14ac:dyDescent="0.4">
      <c r="B1908" s="12"/>
      <c r="C1908" s="42"/>
      <c r="D1908" s="12"/>
      <c r="E1908" s="12"/>
      <c r="F1908" s="12"/>
      <c r="G1908" s="12"/>
      <c r="H1908" s="12"/>
      <c r="I1908" s="12"/>
      <c r="J1908" s="12"/>
      <c r="K1908" s="12"/>
      <c r="L1908" s="12"/>
      <c r="M1908" s="49"/>
      <c r="N1908" s="49"/>
      <c r="O1908" s="12"/>
      <c r="P1908" s="12"/>
      <c r="Q1908" s="12"/>
    </row>
    <row r="1909" spans="2:17" s="1" customFormat="1" x14ac:dyDescent="0.4">
      <c r="B1909" s="12"/>
      <c r="C1909" s="42"/>
      <c r="D1909" s="12"/>
      <c r="E1909" s="12"/>
      <c r="F1909" s="12"/>
      <c r="G1909" s="12"/>
      <c r="H1909" s="12"/>
      <c r="I1909" s="12"/>
      <c r="J1909" s="12"/>
      <c r="K1909" s="12"/>
      <c r="L1909" s="12"/>
      <c r="M1909" s="49"/>
      <c r="N1909" s="49"/>
      <c r="O1909" s="12"/>
      <c r="P1909" s="12"/>
      <c r="Q1909" s="12"/>
    </row>
    <row r="1910" spans="2:17" s="1" customFormat="1" x14ac:dyDescent="0.4">
      <c r="B1910" s="12"/>
      <c r="C1910" s="42"/>
      <c r="D1910" s="12"/>
      <c r="E1910" s="12"/>
      <c r="F1910" s="12"/>
      <c r="G1910" s="12"/>
      <c r="H1910" s="12"/>
      <c r="I1910" s="12"/>
      <c r="J1910" s="12"/>
      <c r="K1910" s="12"/>
      <c r="L1910" s="12"/>
      <c r="M1910" s="49"/>
      <c r="N1910" s="49"/>
      <c r="O1910" s="12"/>
      <c r="P1910" s="12"/>
      <c r="Q1910" s="12"/>
    </row>
    <row r="1911" spans="2:17" s="1" customFormat="1" x14ac:dyDescent="0.4">
      <c r="B1911" s="12"/>
      <c r="C1911" s="42"/>
      <c r="D1911" s="12"/>
      <c r="E1911" s="12"/>
      <c r="F1911" s="12"/>
      <c r="G1911" s="12"/>
      <c r="H1911" s="12"/>
      <c r="I1911" s="12"/>
      <c r="J1911" s="12"/>
      <c r="K1911" s="12"/>
      <c r="L1911" s="12"/>
      <c r="M1911" s="49"/>
      <c r="N1911" s="49"/>
      <c r="O1911" s="12"/>
      <c r="P1911" s="12"/>
      <c r="Q1911" s="12"/>
    </row>
    <row r="1912" spans="2:17" s="1" customFormat="1" x14ac:dyDescent="0.4">
      <c r="B1912" s="12"/>
      <c r="C1912" s="42"/>
      <c r="D1912" s="12"/>
      <c r="E1912" s="12"/>
      <c r="F1912" s="12"/>
      <c r="G1912" s="12"/>
      <c r="H1912" s="12"/>
      <c r="I1912" s="12"/>
      <c r="J1912" s="12"/>
      <c r="K1912" s="12"/>
      <c r="L1912" s="12"/>
      <c r="M1912" s="49"/>
      <c r="N1912" s="49"/>
      <c r="O1912" s="12"/>
      <c r="P1912" s="12"/>
      <c r="Q1912" s="12"/>
    </row>
    <row r="1913" spans="2:17" s="1" customFormat="1" x14ac:dyDescent="0.4">
      <c r="B1913" s="12"/>
      <c r="C1913" s="42"/>
      <c r="D1913" s="12"/>
      <c r="E1913" s="12"/>
      <c r="F1913" s="12"/>
      <c r="G1913" s="12"/>
      <c r="H1913" s="12"/>
      <c r="I1913" s="12"/>
      <c r="J1913" s="12"/>
      <c r="K1913" s="12"/>
      <c r="L1913" s="12"/>
      <c r="M1913" s="49"/>
      <c r="N1913" s="49"/>
      <c r="O1913" s="12"/>
      <c r="P1913" s="12"/>
      <c r="Q1913" s="12"/>
    </row>
    <row r="1914" spans="2:17" s="1" customFormat="1" x14ac:dyDescent="0.4">
      <c r="B1914" s="12"/>
      <c r="C1914" s="42"/>
      <c r="D1914" s="12"/>
      <c r="E1914" s="12"/>
      <c r="F1914" s="12"/>
      <c r="G1914" s="12"/>
      <c r="H1914" s="12"/>
      <c r="I1914" s="12"/>
      <c r="J1914" s="12"/>
      <c r="K1914" s="12"/>
      <c r="L1914" s="12"/>
      <c r="M1914" s="49"/>
      <c r="N1914" s="49"/>
      <c r="O1914" s="12"/>
      <c r="P1914" s="12"/>
      <c r="Q1914" s="12"/>
    </row>
    <row r="1915" spans="2:17" s="1" customFormat="1" x14ac:dyDescent="0.4">
      <c r="B1915" s="12"/>
      <c r="C1915" s="42"/>
      <c r="D1915" s="12"/>
      <c r="E1915" s="12"/>
      <c r="F1915" s="12"/>
      <c r="G1915" s="12"/>
      <c r="H1915" s="12"/>
      <c r="I1915" s="12"/>
      <c r="J1915" s="12"/>
      <c r="K1915" s="12"/>
      <c r="L1915" s="12"/>
      <c r="M1915" s="49"/>
      <c r="N1915" s="49"/>
      <c r="O1915" s="12"/>
      <c r="P1915" s="12"/>
      <c r="Q1915" s="12"/>
    </row>
    <row r="1916" spans="2:17" s="1" customFormat="1" x14ac:dyDescent="0.4">
      <c r="B1916" s="12"/>
      <c r="C1916" s="42"/>
      <c r="D1916" s="12"/>
      <c r="E1916" s="12"/>
      <c r="F1916" s="12"/>
      <c r="G1916" s="12"/>
      <c r="H1916" s="12"/>
      <c r="I1916" s="12"/>
      <c r="J1916" s="12"/>
      <c r="K1916" s="12"/>
      <c r="L1916" s="12"/>
      <c r="M1916" s="49"/>
      <c r="N1916" s="49"/>
      <c r="O1916" s="12"/>
      <c r="P1916" s="12"/>
      <c r="Q1916" s="12"/>
    </row>
    <row r="1917" spans="2:17" s="1" customFormat="1" x14ac:dyDescent="0.4">
      <c r="B1917" s="12"/>
      <c r="C1917" s="42"/>
      <c r="D1917" s="12"/>
      <c r="E1917" s="12"/>
      <c r="F1917" s="12"/>
      <c r="G1917" s="12"/>
      <c r="H1917" s="12"/>
      <c r="I1917" s="12"/>
      <c r="J1917" s="12"/>
      <c r="K1917" s="12"/>
      <c r="L1917" s="12"/>
      <c r="M1917" s="49"/>
      <c r="N1917" s="49"/>
      <c r="O1917" s="12"/>
      <c r="P1917" s="12"/>
      <c r="Q1917" s="12"/>
    </row>
    <row r="1918" spans="2:17" s="1" customFormat="1" x14ac:dyDescent="0.4">
      <c r="B1918" s="12"/>
      <c r="C1918" s="42"/>
      <c r="D1918" s="12"/>
      <c r="E1918" s="12"/>
      <c r="F1918" s="12"/>
      <c r="G1918" s="12"/>
      <c r="H1918" s="12"/>
      <c r="I1918" s="12"/>
      <c r="J1918" s="12"/>
      <c r="K1918" s="12"/>
      <c r="L1918" s="12"/>
      <c r="M1918" s="49"/>
      <c r="N1918" s="49"/>
      <c r="O1918" s="12"/>
      <c r="P1918" s="12"/>
      <c r="Q1918" s="12"/>
    </row>
    <row r="1919" spans="2:17" s="1" customFormat="1" x14ac:dyDescent="0.4">
      <c r="B1919" s="12"/>
      <c r="C1919" s="42"/>
      <c r="D1919" s="12"/>
      <c r="E1919" s="12"/>
      <c r="F1919" s="12"/>
      <c r="G1919" s="12"/>
      <c r="H1919" s="12"/>
      <c r="I1919" s="12"/>
      <c r="J1919" s="12"/>
      <c r="K1919" s="12"/>
      <c r="L1919" s="12"/>
      <c r="M1919" s="49"/>
      <c r="N1919" s="49"/>
      <c r="O1919" s="12"/>
      <c r="P1919" s="12"/>
      <c r="Q1919" s="12"/>
    </row>
    <row r="1920" spans="2:17" s="1" customFormat="1" x14ac:dyDescent="0.4">
      <c r="B1920" s="12"/>
      <c r="C1920" s="42"/>
      <c r="D1920" s="12"/>
      <c r="E1920" s="12"/>
      <c r="F1920" s="12"/>
      <c r="G1920" s="12"/>
      <c r="H1920" s="12"/>
      <c r="I1920" s="12"/>
      <c r="J1920" s="12"/>
      <c r="K1920" s="12"/>
      <c r="L1920" s="12"/>
      <c r="M1920" s="49"/>
      <c r="N1920" s="49"/>
      <c r="O1920" s="12"/>
      <c r="P1920" s="12"/>
      <c r="Q1920" s="12"/>
    </row>
    <row r="1921" spans="2:17" s="1" customFormat="1" x14ac:dyDescent="0.4">
      <c r="B1921" s="12"/>
      <c r="C1921" s="42"/>
      <c r="D1921" s="12"/>
      <c r="E1921" s="12"/>
      <c r="F1921" s="12"/>
      <c r="G1921" s="12"/>
      <c r="H1921" s="12"/>
      <c r="I1921" s="12"/>
      <c r="J1921" s="12"/>
      <c r="K1921" s="12"/>
      <c r="L1921" s="12"/>
      <c r="M1921" s="49"/>
      <c r="N1921" s="49"/>
      <c r="O1921" s="12"/>
      <c r="P1921" s="12"/>
      <c r="Q1921" s="12"/>
    </row>
    <row r="1922" spans="2:17" s="1" customFormat="1" x14ac:dyDescent="0.4">
      <c r="B1922" s="12"/>
      <c r="C1922" s="42"/>
      <c r="D1922" s="12"/>
      <c r="E1922" s="12"/>
      <c r="F1922" s="12"/>
      <c r="G1922" s="12"/>
      <c r="H1922" s="12"/>
      <c r="I1922" s="12"/>
      <c r="J1922" s="12"/>
      <c r="K1922" s="12"/>
      <c r="L1922" s="12"/>
      <c r="M1922" s="49"/>
      <c r="N1922" s="49"/>
      <c r="O1922" s="12"/>
      <c r="P1922" s="12"/>
      <c r="Q1922" s="12"/>
    </row>
    <row r="1923" spans="2:17" s="1" customFormat="1" x14ac:dyDescent="0.4">
      <c r="B1923" s="12"/>
      <c r="C1923" s="42"/>
      <c r="D1923" s="12"/>
      <c r="E1923" s="12"/>
      <c r="F1923" s="12"/>
      <c r="G1923" s="12"/>
      <c r="H1923" s="12"/>
      <c r="I1923" s="12"/>
      <c r="J1923" s="12"/>
      <c r="K1923" s="12"/>
      <c r="L1923" s="12"/>
      <c r="M1923" s="49"/>
      <c r="N1923" s="49"/>
      <c r="O1923" s="12"/>
      <c r="P1923" s="12"/>
      <c r="Q1923" s="12"/>
    </row>
    <row r="1924" spans="2:17" s="1" customFormat="1" x14ac:dyDescent="0.4">
      <c r="B1924" s="12"/>
      <c r="C1924" s="42"/>
      <c r="D1924" s="12"/>
      <c r="E1924" s="12"/>
      <c r="F1924" s="12"/>
      <c r="G1924" s="12"/>
      <c r="H1924" s="12"/>
      <c r="I1924" s="12"/>
      <c r="J1924" s="12"/>
      <c r="K1924" s="12"/>
      <c r="L1924" s="12"/>
      <c r="M1924" s="49"/>
      <c r="N1924" s="49"/>
      <c r="O1924" s="12"/>
      <c r="P1924" s="12"/>
      <c r="Q1924" s="12"/>
    </row>
    <row r="1925" spans="2:17" s="1" customFormat="1" x14ac:dyDescent="0.4">
      <c r="B1925" s="12"/>
      <c r="C1925" s="42"/>
      <c r="D1925" s="12"/>
      <c r="E1925" s="12"/>
      <c r="F1925" s="12"/>
      <c r="G1925" s="12"/>
      <c r="H1925" s="12"/>
      <c r="I1925" s="12"/>
      <c r="J1925" s="12"/>
      <c r="K1925" s="12"/>
      <c r="L1925" s="12"/>
      <c r="M1925" s="49"/>
      <c r="N1925" s="49"/>
      <c r="O1925" s="12"/>
      <c r="P1925" s="12"/>
      <c r="Q1925" s="12"/>
    </row>
    <row r="1926" spans="2:17" s="1" customFormat="1" x14ac:dyDescent="0.4">
      <c r="B1926" s="12"/>
      <c r="C1926" s="42"/>
      <c r="D1926" s="12"/>
      <c r="E1926" s="12"/>
      <c r="F1926" s="12"/>
      <c r="G1926" s="12"/>
      <c r="H1926" s="12"/>
      <c r="I1926" s="12"/>
      <c r="J1926" s="12"/>
      <c r="K1926" s="12"/>
      <c r="L1926" s="12"/>
      <c r="M1926" s="49"/>
      <c r="N1926" s="49"/>
      <c r="O1926" s="12"/>
      <c r="P1926" s="12"/>
      <c r="Q1926" s="12"/>
    </row>
    <row r="1927" spans="2:17" s="1" customFormat="1" x14ac:dyDescent="0.4">
      <c r="B1927" s="12"/>
      <c r="C1927" s="42"/>
      <c r="D1927" s="12"/>
      <c r="E1927" s="12"/>
      <c r="F1927" s="12"/>
      <c r="G1927" s="12"/>
      <c r="H1927" s="12"/>
      <c r="I1927" s="12"/>
      <c r="J1927" s="12"/>
      <c r="K1927" s="12"/>
      <c r="L1927" s="12"/>
      <c r="M1927" s="49"/>
      <c r="N1927" s="49"/>
      <c r="O1927" s="12"/>
      <c r="P1927" s="12"/>
      <c r="Q1927" s="12"/>
    </row>
    <row r="1928" spans="2:17" s="1" customFormat="1" x14ac:dyDescent="0.4">
      <c r="B1928" s="12"/>
      <c r="C1928" s="42"/>
      <c r="D1928" s="12"/>
      <c r="E1928" s="12"/>
      <c r="F1928" s="12"/>
      <c r="G1928" s="12"/>
      <c r="H1928" s="12"/>
      <c r="I1928" s="12"/>
      <c r="J1928" s="12"/>
      <c r="K1928" s="12"/>
      <c r="L1928" s="12"/>
      <c r="M1928" s="49"/>
      <c r="N1928" s="49"/>
      <c r="O1928" s="12"/>
      <c r="P1928" s="12"/>
      <c r="Q1928" s="12"/>
    </row>
    <row r="1929" spans="2:17" s="1" customFormat="1" x14ac:dyDescent="0.4">
      <c r="B1929" s="12"/>
      <c r="C1929" s="42"/>
      <c r="D1929" s="12"/>
      <c r="E1929" s="12"/>
      <c r="F1929" s="12"/>
      <c r="G1929" s="12"/>
      <c r="H1929" s="12"/>
      <c r="I1929" s="12"/>
      <c r="J1929" s="12"/>
      <c r="K1929" s="12"/>
      <c r="L1929" s="12"/>
      <c r="M1929" s="49"/>
      <c r="N1929" s="49"/>
      <c r="O1929" s="12"/>
      <c r="P1929" s="12"/>
      <c r="Q1929" s="12"/>
    </row>
    <row r="1930" spans="2:17" s="1" customFormat="1" x14ac:dyDescent="0.4">
      <c r="B1930" s="12"/>
      <c r="C1930" s="42"/>
      <c r="D1930" s="12"/>
      <c r="E1930" s="12"/>
      <c r="F1930" s="12"/>
      <c r="G1930" s="12"/>
      <c r="H1930" s="12"/>
      <c r="I1930" s="12"/>
      <c r="J1930" s="12"/>
      <c r="K1930" s="12"/>
      <c r="L1930" s="12"/>
      <c r="M1930" s="49"/>
      <c r="N1930" s="49"/>
      <c r="O1930" s="12"/>
      <c r="P1930" s="12"/>
      <c r="Q1930" s="12"/>
    </row>
    <row r="1931" spans="2:17" s="1" customFormat="1" x14ac:dyDescent="0.4">
      <c r="B1931" s="12"/>
      <c r="C1931" s="42"/>
      <c r="D1931" s="12"/>
      <c r="E1931" s="12"/>
      <c r="F1931" s="12"/>
      <c r="G1931" s="12"/>
      <c r="H1931" s="12"/>
      <c r="I1931" s="12"/>
      <c r="J1931" s="12"/>
      <c r="K1931" s="12"/>
      <c r="L1931" s="12"/>
      <c r="M1931" s="49"/>
      <c r="N1931" s="49"/>
      <c r="O1931" s="12"/>
      <c r="P1931" s="12"/>
      <c r="Q1931" s="12"/>
    </row>
    <row r="1932" spans="2:17" s="1" customFormat="1" x14ac:dyDescent="0.4">
      <c r="B1932" s="12"/>
      <c r="C1932" s="42"/>
      <c r="D1932" s="12"/>
      <c r="E1932" s="12"/>
      <c r="F1932" s="12"/>
      <c r="G1932" s="12"/>
      <c r="H1932" s="12"/>
      <c r="I1932" s="12"/>
      <c r="J1932" s="12"/>
      <c r="K1932" s="12"/>
      <c r="L1932" s="12"/>
      <c r="M1932" s="49"/>
      <c r="N1932" s="49"/>
      <c r="O1932" s="12"/>
      <c r="P1932" s="12"/>
      <c r="Q1932" s="12"/>
    </row>
    <row r="1933" spans="2:17" s="1" customFormat="1" x14ac:dyDescent="0.4">
      <c r="B1933" s="12"/>
      <c r="C1933" s="42"/>
      <c r="D1933" s="12"/>
      <c r="E1933" s="12"/>
      <c r="F1933" s="12"/>
      <c r="G1933" s="12"/>
      <c r="H1933" s="12"/>
      <c r="I1933" s="12"/>
      <c r="J1933" s="12"/>
      <c r="K1933" s="12"/>
      <c r="L1933" s="12"/>
      <c r="M1933" s="49"/>
      <c r="N1933" s="49"/>
      <c r="O1933" s="12"/>
      <c r="P1933" s="12"/>
      <c r="Q1933" s="12"/>
    </row>
    <row r="1934" spans="2:17" s="1" customFormat="1" x14ac:dyDescent="0.4">
      <c r="B1934" s="12"/>
      <c r="C1934" s="42"/>
      <c r="D1934" s="12"/>
      <c r="E1934" s="12"/>
      <c r="F1934" s="12"/>
      <c r="G1934" s="12"/>
      <c r="H1934" s="12"/>
      <c r="I1934" s="12"/>
      <c r="J1934" s="12"/>
      <c r="K1934" s="12"/>
      <c r="L1934" s="12"/>
      <c r="M1934" s="49"/>
      <c r="N1934" s="49"/>
      <c r="O1934" s="12"/>
      <c r="P1934" s="12"/>
      <c r="Q1934" s="12"/>
    </row>
    <row r="1935" spans="2:17" s="1" customFormat="1" x14ac:dyDescent="0.4">
      <c r="B1935" s="12"/>
      <c r="C1935" s="42"/>
      <c r="D1935" s="12"/>
      <c r="E1935" s="12"/>
      <c r="F1935" s="12"/>
      <c r="G1935" s="12"/>
      <c r="H1935" s="12"/>
      <c r="I1935" s="12"/>
      <c r="J1935" s="12"/>
      <c r="K1935" s="12"/>
      <c r="L1935" s="12"/>
      <c r="M1935" s="49"/>
      <c r="N1935" s="49"/>
      <c r="O1935" s="12"/>
      <c r="P1935" s="12"/>
      <c r="Q1935" s="12"/>
    </row>
    <row r="1936" spans="2:17" s="1" customFormat="1" x14ac:dyDescent="0.4">
      <c r="B1936" s="12"/>
      <c r="C1936" s="42"/>
      <c r="D1936" s="12"/>
      <c r="E1936" s="12"/>
      <c r="F1936" s="12"/>
      <c r="G1936" s="12"/>
      <c r="H1936" s="12"/>
      <c r="I1936" s="12"/>
      <c r="J1936" s="12"/>
      <c r="K1936" s="12"/>
      <c r="L1936" s="12"/>
      <c r="M1936" s="49"/>
      <c r="N1936" s="49"/>
      <c r="O1936" s="12"/>
      <c r="P1936" s="12"/>
      <c r="Q1936" s="12"/>
    </row>
    <row r="1937" spans="2:17" s="1" customFormat="1" x14ac:dyDescent="0.4">
      <c r="B1937" s="12"/>
      <c r="C1937" s="42"/>
      <c r="D1937" s="12"/>
      <c r="E1937" s="12"/>
      <c r="F1937" s="12"/>
      <c r="G1937" s="12"/>
      <c r="H1937" s="12"/>
      <c r="I1937" s="12"/>
      <c r="J1937" s="12"/>
      <c r="K1937" s="12"/>
      <c r="L1937" s="12"/>
      <c r="M1937" s="49"/>
      <c r="N1937" s="49"/>
      <c r="O1937" s="12"/>
      <c r="P1937" s="12"/>
      <c r="Q1937" s="12"/>
    </row>
    <row r="1938" spans="2:17" s="1" customFormat="1" x14ac:dyDescent="0.4">
      <c r="B1938" s="12"/>
      <c r="C1938" s="42"/>
      <c r="D1938" s="12"/>
      <c r="E1938" s="12"/>
      <c r="F1938" s="12"/>
      <c r="G1938" s="12"/>
      <c r="H1938" s="12"/>
      <c r="I1938" s="12"/>
      <c r="J1938" s="12"/>
      <c r="K1938" s="12"/>
      <c r="L1938" s="12"/>
      <c r="M1938" s="49"/>
      <c r="N1938" s="49"/>
      <c r="O1938" s="12"/>
      <c r="P1938" s="12"/>
      <c r="Q1938" s="12"/>
    </row>
    <row r="1939" spans="2:17" s="1" customFormat="1" x14ac:dyDescent="0.4">
      <c r="B1939" s="12"/>
      <c r="C1939" s="42"/>
      <c r="D1939" s="12"/>
      <c r="E1939" s="12"/>
      <c r="F1939" s="12"/>
      <c r="G1939" s="12"/>
      <c r="H1939" s="12"/>
      <c r="I1939" s="12"/>
      <c r="J1939" s="12"/>
      <c r="K1939" s="12"/>
      <c r="L1939" s="12"/>
      <c r="M1939" s="49"/>
      <c r="N1939" s="49"/>
      <c r="O1939" s="12"/>
      <c r="P1939" s="12"/>
      <c r="Q1939" s="12"/>
    </row>
    <row r="1940" spans="2:17" s="1" customFormat="1" x14ac:dyDescent="0.4">
      <c r="B1940" s="12"/>
      <c r="C1940" s="42"/>
      <c r="D1940" s="12"/>
      <c r="E1940" s="12"/>
      <c r="F1940" s="12"/>
      <c r="G1940" s="12"/>
      <c r="H1940" s="12"/>
      <c r="I1940" s="12"/>
      <c r="J1940" s="12"/>
      <c r="K1940" s="12"/>
      <c r="L1940" s="12"/>
      <c r="M1940" s="49"/>
      <c r="N1940" s="49"/>
      <c r="O1940" s="12"/>
      <c r="P1940" s="12"/>
      <c r="Q1940" s="12"/>
    </row>
    <row r="1941" spans="2:17" s="1" customFormat="1" x14ac:dyDescent="0.4">
      <c r="B1941" s="12"/>
      <c r="C1941" s="42"/>
      <c r="D1941" s="12"/>
      <c r="E1941" s="12"/>
      <c r="F1941" s="12"/>
      <c r="G1941" s="12"/>
      <c r="H1941" s="12"/>
      <c r="I1941" s="12"/>
      <c r="J1941" s="12"/>
      <c r="K1941" s="12"/>
      <c r="L1941" s="12"/>
      <c r="M1941" s="49"/>
      <c r="N1941" s="49"/>
      <c r="O1941" s="12"/>
      <c r="P1941" s="12"/>
      <c r="Q1941" s="12"/>
    </row>
    <row r="1942" spans="2:17" s="1" customFormat="1" x14ac:dyDescent="0.4">
      <c r="B1942" s="12"/>
      <c r="C1942" s="42"/>
      <c r="D1942" s="12"/>
      <c r="E1942" s="12"/>
      <c r="F1942" s="12"/>
      <c r="G1942" s="12"/>
      <c r="H1942" s="12"/>
      <c r="I1942" s="12"/>
      <c r="J1942" s="12"/>
      <c r="K1942" s="12"/>
      <c r="L1942" s="12"/>
      <c r="M1942" s="49"/>
      <c r="N1942" s="49"/>
      <c r="O1942" s="12"/>
      <c r="P1942" s="12"/>
      <c r="Q1942" s="12"/>
    </row>
    <row r="1943" spans="2:17" s="1" customFormat="1" x14ac:dyDescent="0.4">
      <c r="B1943" s="12"/>
      <c r="C1943" s="42"/>
      <c r="D1943" s="12"/>
      <c r="E1943" s="12"/>
      <c r="F1943" s="12"/>
      <c r="G1943" s="12"/>
      <c r="H1943" s="12"/>
      <c r="I1943" s="12"/>
      <c r="J1943" s="12"/>
      <c r="K1943" s="12"/>
      <c r="L1943" s="12"/>
      <c r="M1943" s="49"/>
      <c r="N1943" s="49"/>
      <c r="O1943" s="12"/>
      <c r="P1943" s="12"/>
      <c r="Q1943" s="12"/>
    </row>
    <row r="1944" spans="2:17" s="1" customFormat="1" x14ac:dyDescent="0.4">
      <c r="B1944" s="12"/>
      <c r="C1944" s="42"/>
      <c r="D1944" s="12"/>
      <c r="E1944" s="12"/>
      <c r="F1944" s="12"/>
      <c r="G1944" s="12"/>
      <c r="H1944" s="12"/>
      <c r="I1944" s="12"/>
      <c r="J1944" s="12"/>
      <c r="K1944" s="12"/>
      <c r="L1944" s="12"/>
      <c r="M1944" s="49"/>
      <c r="N1944" s="49"/>
      <c r="O1944" s="12"/>
      <c r="P1944" s="12"/>
      <c r="Q1944" s="12"/>
    </row>
    <row r="1945" spans="2:17" s="1" customFormat="1" x14ac:dyDescent="0.4">
      <c r="B1945" s="12"/>
      <c r="C1945" s="42"/>
      <c r="D1945" s="12"/>
      <c r="E1945" s="12"/>
      <c r="F1945" s="12"/>
      <c r="G1945" s="12"/>
      <c r="H1945" s="12"/>
      <c r="I1945" s="12"/>
      <c r="J1945" s="12"/>
      <c r="K1945" s="12"/>
      <c r="L1945" s="12"/>
      <c r="M1945" s="49"/>
      <c r="N1945" s="49"/>
      <c r="O1945" s="12"/>
      <c r="P1945" s="12"/>
      <c r="Q1945" s="12"/>
    </row>
    <row r="1946" spans="2:17" s="1" customFormat="1" x14ac:dyDescent="0.4">
      <c r="B1946" s="12"/>
      <c r="C1946" s="42"/>
      <c r="D1946" s="12"/>
      <c r="E1946" s="12"/>
      <c r="F1946" s="12"/>
      <c r="G1946" s="12"/>
      <c r="H1946" s="12"/>
      <c r="I1946" s="12"/>
      <c r="J1946" s="12"/>
      <c r="K1946" s="12"/>
      <c r="L1946" s="12"/>
      <c r="M1946" s="49"/>
      <c r="N1946" s="49"/>
      <c r="O1946" s="12"/>
      <c r="P1946" s="12"/>
      <c r="Q1946" s="12"/>
    </row>
    <row r="1947" spans="2:17" s="1" customFormat="1" x14ac:dyDescent="0.4">
      <c r="B1947" s="12"/>
      <c r="C1947" s="42"/>
      <c r="D1947" s="12"/>
      <c r="E1947" s="12"/>
      <c r="F1947" s="12"/>
      <c r="G1947" s="12"/>
      <c r="H1947" s="12"/>
      <c r="I1947" s="12"/>
      <c r="J1947" s="12"/>
      <c r="K1947" s="12"/>
      <c r="L1947" s="12"/>
      <c r="M1947" s="49"/>
      <c r="N1947" s="49"/>
      <c r="O1947" s="12"/>
      <c r="P1947" s="12"/>
      <c r="Q1947" s="12"/>
    </row>
    <row r="1948" spans="2:17" s="1" customFormat="1" x14ac:dyDescent="0.4">
      <c r="B1948" s="12"/>
      <c r="C1948" s="42"/>
      <c r="D1948" s="12"/>
      <c r="E1948" s="12"/>
      <c r="F1948" s="12"/>
      <c r="G1948" s="12"/>
      <c r="H1948" s="12"/>
      <c r="I1948" s="12"/>
      <c r="J1948" s="12"/>
      <c r="K1948" s="12"/>
      <c r="L1948" s="12"/>
      <c r="M1948" s="49"/>
      <c r="N1948" s="49"/>
      <c r="O1948" s="12"/>
      <c r="P1948" s="12"/>
      <c r="Q1948" s="12"/>
    </row>
    <row r="1949" spans="2:17" s="1" customFormat="1" x14ac:dyDescent="0.4">
      <c r="B1949" s="12"/>
      <c r="C1949" s="42"/>
      <c r="D1949" s="12"/>
      <c r="E1949" s="12"/>
      <c r="F1949" s="12"/>
      <c r="G1949" s="12"/>
      <c r="H1949" s="12"/>
      <c r="I1949" s="12"/>
      <c r="J1949" s="12"/>
      <c r="K1949" s="12"/>
      <c r="L1949" s="12"/>
      <c r="M1949" s="49"/>
      <c r="N1949" s="49"/>
      <c r="O1949" s="12"/>
      <c r="P1949" s="12"/>
      <c r="Q1949" s="12"/>
    </row>
    <row r="1950" spans="2:17" s="1" customFormat="1" x14ac:dyDescent="0.4">
      <c r="B1950" s="12"/>
      <c r="C1950" s="42"/>
      <c r="D1950" s="12"/>
      <c r="E1950" s="12"/>
      <c r="F1950" s="12"/>
      <c r="G1950" s="12"/>
      <c r="H1950" s="12"/>
      <c r="I1950" s="12"/>
      <c r="J1950" s="12"/>
      <c r="K1950" s="12"/>
      <c r="L1950" s="12"/>
      <c r="M1950" s="49"/>
      <c r="N1950" s="49"/>
      <c r="O1950" s="12"/>
      <c r="P1950" s="12"/>
      <c r="Q1950" s="12"/>
    </row>
    <row r="1951" spans="2:17" s="1" customFormat="1" x14ac:dyDescent="0.4">
      <c r="B1951" s="12"/>
      <c r="C1951" s="42"/>
      <c r="D1951" s="12"/>
      <c r="E1951" s="12"/>
      <c r="F1951" s="12"/>
      <c r="G1951" s="12"/>
      <c r="H1951" s="12"/>
      <c r="I1951" s="12"/>
      <c r="J1951" s="12"/>
      <c r="K1951" s="12"/>
      <c r="L1951" s="12"/>
      <c r="M1951" s="49"/>
      <c r="N1951" s="49"/>
      <c r="O1951" s="12"/>
      <c r="P1951" s="12"/>
      <c r="Q1951" s="12"/>
    </row>
    <row r="1952" spans="2:17" s="1" customFormat="1" x14ac:dyDescent="0.4">
      <c r="B1952" s="12"/>
      <c r="C1952" s="42"/>
      <c r="D1952" s="12"/>
      <c r="E1952" s="12"/>
      <c r="F1952" s="12"/>
      <c r="G1952" s="12"/>
      <c r="H1952" s="12"/>
      <c r="I1952" s="12"/>
      <c r="J1952" s="12"/>
      <c r="K1952" s="12"/>
      <c r="L1952" s="12"/>
      <c r="M1952" s="49"/>
      <c r="N1952" s="49"/>
      <c r="O1952" s="12"/>
      <c r="P1952" s="12"/>
      <c r="Q1952" s="12"/>
    </row>
    <row r="1953" spans="2:17" s="1" customFormat="1" x14ac:dyDescent="0.4">
      <c r="B1953" s="12"/>
      <c r="C1953" s="42"/>
      <c r="D1953" s="12"/>
      <c r="E1953" s="12"/>
      <c r="F1953" s="12"/>
      <c r="G1953" s="12"/>
      <c r="H1953" s="12"/>
      <c r="I1953" s="12"/>
      <c r="J1953" s="12"/>
      <c r="K1953" s="12"/>
      <c r="L1953" s="12"/>
      <c r="M1953" s="49"/>
      <c r="N1953" s="49"/>
      <c r="O1953" s="12"/>
      <c r="P1953" s="12"/>
      <c r="Q1953" s="12"/>
    </row>
    <row r="1954" spans="2:17" s="1" customFormat="1" x14ac:dyDescent="0.4">
      <c r="B1954" s="12"/>
      <c r="C1954" s="42"/>
      <c r="D1954" s="12"/>
      <c r="E1954" s="12"/>
      <c r="F1954" s="12"/>
      <c r="G1954" s="12"/>
      <c r="H1954" s="12"/>
      <c r="I1954" s="12"/>
      <c r="J1954" s="12"/>
      <c r="K1954" s="12"/>
      <c r="L1954" s="12"/>
      <c r="M1954" s="49"/>
      <c r="N1954" s="49"/>
      <c r="O1954" s="12"/>
      <c r="P1954" s="12"/>
      <c r="Q1954" s="12"/>
    </row>
    <row r="1955" spans="2:17" s="1" customFormat="1" x14ac:dyDescent="0.4">
      <c r="B1955" s="12"/>
      <c r="C1955" s="42"/>
      <c r="D1955" s="12"/>
      <c r="E1955" s="12"/>
      <c r="F1955" s="12"/>
      <c r="G1955" s="12"/>
      <c r="H1955" s="12"/>
      <c r="I1955" s="12"/>
      <c r="J1955" s="12"/>
      <c r="K1955" s="12"/>
      <c r="L1955" s="12"/>
      <c r="M1955" s="49"/>
      <c r="N1955" s="49"/>
      <c r="O1955" s="12"/>
      <c r="P1955" s="12"/>
      <c r="Q1955" s="12"/>
    </row>
    <row r="1956" spans="2:17" s="1" customFormat="1" x14ac:dyDescent="0.4">
      <c r="B1956" s="12"/>
      <c r="C1956" s="42"/>
      <c r="D1956" s="12"/>
      <c r="E1956" s="12"/>
      <c r="F1956" s="12"/>
      <c r="G1956" s="12"/>
      <c r="H1956" s="12"/>
      <c r="I1956" s="12"/>
      <c r="J1956" s="12"/>
      <c r="K1956" s="12"/>
      <c r="L1956" s="12"/>
      <c r="M1956" s="49"/>
      <c r="N1956" s="49"/>
      <c r="O1956" s="12"/>
      <c r="P1956" s="12"/>
      <c r="Q1956" s="12"/>
    </row>
    <row r="1957" spans="2:17" s="1" customFormat="1" x14ac:dyDescent="0.4">
      <c r="B1957" s="12"/>
      <c r="C1957" s="42"/>
      <c r="D1957" s="12"/>
      <c r="E1957" s="12"/>
      <c r="F1957" s="12"/>
      <c r="G1957" s="12"/>
      <c r="H1957" s="12"/>
      <c r="I1957" s="12"/>
      <c r="J1957" s="12"/>
      <c r="K1957" s="12"/>
      <c r="L1957" s="12"/>
      <c r="M1957" s="49"/>
      <c r="N1957" s="49"/>
      <c r="O1957" s="12"/>
      <c r="P1957" s="12"/>
      <c r="Q1957" s="12"/>
    </row>
    <row r="1958" spans="2:17" s="1" customFormat="1" x14ac:dyDescent="0.4">
      <c r="B1958" s="12"/>
      <c r="C1958" s="42"/>
      <c r="D1958" s="12"/>
      <c r="E1958" s="12"/>
      <c r="F1958" s="12"/>
      <c r="G1958" s="12"/>
      <c r="H1958" s="12"/>
      <c r="I1958" s="12"/>
      <c r="J1958" s="12"/>
      <c r="K1958" s="12"/>
      <c r="L1958" s="12"/>
      <c r="M1958" s="49"/>
      <c r="N1958" s="49"/>
      <c r="O1958" s="12"/>
      <c r="P1958" s="12"/>
      <c r="Q1958" s="12"/>
    </row>
    <row r="1959" spans="2:17" s="1" customFormat="1" x14ac:dyDescent="0.4">
      <c r="B1959" s="12"/>
      <c r="C1959" s="42"/>
      <c r="D1959" s="12"/>
      <c r="E1959" s="12"/>
      <c r="F1959" s="12"/>
      <c r="G1959" s="12"/>
      <c r="H1959" s="12"/>
      <c r="I1959" s="12"/>
      <c r="J1959" s="12"/>
      <c r="K1959" s="12"/>
      <c r="L1959" s="12"/>
      <c r="M1959" s="49"/>
      <c r="N1959" s="49"/>
      <c r="O1959" s="12"/>
      <c r="P1959" s="12"/>
      <c r="Q1959" s="12"/>
    </row>
    <row r="1960" spans="2:17" s="1" customFormat="1" x14ac:dyDescent="0.4">
      <c r="B1960" s="12"/>
      <c r="C1960" s="42"/>
      <c r="D1960" s="12"/>
      <c r="E1960" s="12"/>
      <c r="F1960" s="12"/>
      <c r="G1960" s="12"/>
      <c r="H1960" s="12"/>
      <c r="I1960" s="12"/>
      <c r="J1960" s="12"/>
      <c r="K1960" s="12"/>
      <c r="L1960" s="12"/>
      <c r="M1960" s="49"/>
      <c r="N1960" s="49"/>
      <c r="O1960" s="12"/>
      <c r="P1960" s="12"/>
      <c r="Q1960" s="12"/>
    </row>
    <row r="1961" spans="2:17" s="1" customFormat="1" x14ac:dyDescent="0.4">
      <c r="B1961" s="12"/>
      <c r="C1961" s="42"/>
      <c r="D1961" s="12"/>
      <c r="E1961" s="12"/>
      <c r="F1961" s="12"/>
      <c r="G1961" s="12"/>
      <c r="H1961" s="12"/>
      <c r="I1961" s="12"/>
      <c r="J1961" s="12"/>
      <c r="K1961" s="12"/>
      <c r="L1961" s="12"/>
      <c r="M1961" s="49"/>
      <c r="N1961" s="49"/>
      <c r="O1961" s="12"/>
      <c r="P1961" s="12"/>
      <c r="Q1961" s="12"/>
    </row>
    <row r="1962" spans="2:17" s="1" customFormat="1" x14ac:dyDescent="0.4">
      <c r="B1962" s="12"/>
      <c r="C1962" s="42"/>
      <c r="D1962" s="12"/>
      <c r="E1962" s="12"/>
      <c r="F1962" s="12"/>
      <c r="G1962" s="12"/>
      <c r="H1962" s="12"/>
      <c r="I1962" s="12"/>
      <c r="J1962" s="12"/>
      <c r="K1962" s="12"/>
      <c r="L1962" s="12"/>
      <c r="M1962" s="49"/>
      <c r="N1962" s="49"/>
      <c r="O1962" s="12"/>
      <c r="P1962" s="12"/>
      <c r="Q1962" s="12"/>
    </row>
    <row r="1963" spans="2:17" s="1" customFormat="1" x14ac:dyDescent="0.4">
      <c r="B1963" s="12"/>
      <c r="C1963" s="42"/>
      <c r="D1963" s="12"/>
      <c r="E1963" s="12"/>
      <c r="F1963" s="12"/>
      <c r="G1963" s="12"/>
      <c r="H1963" s="12"/>
      <c r="I1963" s="12"/>
      <c r="J1963" s="12"/>
      <c r="K1963" s="12"/>
      <c r="L1963" s="12"/>
      <c r="M1963" s="49"/>
      <c r="N1963" s="49"/>
      <c r="O1963" s="12"/>
      <c r="P1963" s="12"/>
      <c r="Q1963" s="12"/>
    </row>
    <row r="1964" spans="2:17" s="1" customFormat="1" x14ac:dyDescent="0.4">
      <c r="B1964" s="12"/>
      <c r="C1964" s="42"/>
      <c r="D1964" s="12"/>
      <c r="E1964" s="12"/>
      <c r="F1964" s="12"/>
      <c r="G1964" s="12"/>
      <c r="H1964" s="12"/>
      <c r="I1964" s="12"/>
      <c r="J1964" s="12"/>
      <c r="K1964" s="12"/>
      <c r="L1964" s="12"/>
      <c r="M1964" s="49"/>
      <c r="N1964" s="49"/>
      <c r="O1964" s="12"/>
      <c r="P1964" s="12"/>
      <c r="Q1964" s="12"/>
    </row>
    <row r="1965" spans="2:17" s="1" customFormat="1" x14ac:dyDescent="0.4">
      <c r="B1965" s="12"/>
      <c r="C1965" s="42"/>
      <c r="D1965" s="12"/>
      <c r="E1965" s="12"/>
      <c r="F1965" s="12"/>
      <c r="G1965" s="12"/>
      <c r="H1965" s="12"/>
      <c r="I1965" s="12"/>
      <c r="J1965" s="12"/>
      <c r="K1965" s="12"/>
      <c r="L1965" s="12"/>
      <c r="M1965" s="49"/>
      <c r="N1965" s="49"/>
      <c r="O1965" s="12"/>
      <c r="P1965" s="12"/>
      <c r="Q1965" s="12"/>
    </row>
    <row r="1966" spans="2:17" s="1" customFormat="1" x14ac:dyDescent="0.4">
      <c r="B1966" s="12"/>
      <c r="C1966" s="42"/>
      <c r="D1966" s="12"/>
      <c r="E1966" s="12"/>
      <c r="F1966" s="12"/>
      <c r="G1966" s="12"/>
      <c r="H1966" s="12"/>
      <c r="I1966" s="12"/>
      <c r="J1966" s="12"/>
      <c r="K1966" s="12"/>
      <c r="L1966" s="12"/>
      <c r="M1966" s="49"/>
      <c r="N1966" s="49"/>
      <c r="O1966" s="12"/>
      <c r="P1966" s="12"/>
      <c r="Q1966" s="12"/>
    </row>
    <row r="1967" spans="2:17" s="1" customFormat="1" x14ac:dyDescent="0.4">
      <c r="B1967" s="12"/>
      <c r="C1967" s="42"/>
      <c r="D1967" s="12"/>
      <c r="E1967" s="12"/>
      <c r="F1967" s="12"/>
      <c r="G1967" s="12"/>
      <c r="H1967" s="12"/>
      <c r="I1967" s="12"/>
      <c r="J1967" s="12"/>
      <c r="K1967" s="12"/>
      <c r="L1967" s="12"/>
      <c r="M1967" s="49"/>
      <c r="N1967" s="49"/>
      <c r="O1967" s="12"/>
      <c r="P1967" s="12"/>
      <c r="Q1967" s="12"/>
    </row>
    <row r="1968" spans="2:17" s="1" customFormat="1" x14ac:dyDescent="0.4">
      <c r="B1968" s="12"/>
      <c r="C1968" s="42"/>
      <c r="D1968" s="12"/>
      <c r="E1968" s="12"/>
      <c r="F1968" s="12"/>
      <c r="G1968" s="12"/>
      <c r="H1968" s="12"/>
      <c r="I1968" s="12"/>
      <c r="J1968" s="12"/>
      <c r="K1968" s="12"/>
      <c r="L1968" s="12"/>
      <c r="M1968" s="49"/>
      <c r="N1968" s="49"/>
      <c r="O1968" s="12"/>
      <c r="P1968" s="12"/>
      <c r="Q1968" s="12"/>
    </row>
    <row r="1969" spans="2:17" s="1" customFormat="1" x14ac:dyDescent="0.4">
      <c r="B1969" s="12"/>
      <c r="C1969" s="42"/>
      <c r="D1969" s="12"/>
      <c r="E1969" s="12"/>
      <c r="F1969" s="12"/>
      <c r="G1969" s="12"/>
      <c r="H1969" s="12"/>
      <c r="I1969" s="12"/>
      <c r="J1969" s="12"/>
      <c r="K1969" s="12"/>
      <c r="L1969" s="12"/>
      <c r="M1969" s="49"/>
      <c r="N1969" s="49"/>
      <c r="O1969" s="12"/>
      <c r="P1969" s="12"/>
      <c r="Q1969" s="12"/>
    </row>
    <row r="1970" spans="2:17" s="1" customFormat="1" x14ac:dyDescent="0.4">
      <c r="B1970" s="12"/>
      <c r="C1970" s="42"/>
      <c r="D1970" s="12"/>
      <c r="E1970" s="12"/>
      <c r="F1970" s="12"/>
      <c r="G1970" s="12"/>
      <c r="H1970" s="12"/>
      <c r="I1970" s="12"/>
      <c r="J1970" s="12"/>
      <c r="K1970" s="12"/>
      <c r="L1970" s="12"/>
      <c r="M1970" s="49"/>
      <c r="N1970" s="49"/>
      <c r="O1970" s="12"/>
      <c r="P1970" s="12"/>
      <c r="Q1970" s="12"/>
    </row>
    <row r="1971" spans="2:17" s="1" customFormat="1" x14ac:dyDescent="0.4">
      <c r="B1971" s="12"/>
      <c r="C1971" s="42"/>
      <c r="D1971" s="12"/>
      <c r="E1971" s="12"/>
      <c r="F1971" s="12"/>
      <c r="G1971" s="12"/>
      <c r="H1971" s="12"/>
      <c r="I1971" s="12"/>
      <c r="J1971" s="12"/>
      <c r="K1971" s="12"/>
      <c r="L1971" s="12"/>
      <c r="M1971" s="49"/>
      <c r="N1971" s="49"/>
      <c r="O1971" s="12"/>
      <c r="P1971" s="12"/>
      <c r="Q1971" s="12"/>
    </row>
    <row r="1972" spans="2:17" s="1" customFormat="1" x14ac:dyDescent="0.4">
      <c r="B1972" s="12"/>
      <c r="C1972" s="42"/>
      <c r="D1972" s="12"/>
      <c r="E1972" s="12"/>
      <c r="F1972" s="12"/>
      <c r="G1972" s="12"/>
      <c r="H1972" s="12"/>
      <c r="I1972" s="12"/>
      <c r="J1972" s="12"/>
      <c r="K1972" s="12"/>
      <c r="L1972" s="12"/>
      <c r="M1972" s="49"/>
      <c r="N1972" s="49"/>
      <c r="O1972" s="12"/>
      <c r="P1972" s="12"/>
      <c r="Q1972" s="12"/>
    </row>
    <row r="1973" spans="2:17" s="1" customFormat="1" x14ac:dyDescent="0.4">
      <c r="B1973" s="12"/>
      <c r="C1973" s="42"/>
      <c r="D1973" s="12"/>
      <c r="E1973" s="12"/>
      <c r="F1973" s="12"/>
      <c r="G1973" s="12"/>
      <c r="H1973" s="12"/>
      <c r="I1973" s="12"/>
      <c r="J1973" s="12"/>
      <c r="K1973" s="12"/>
      <c r="L1973" s="12"/>
      <c r="M1973" s="49"/>
      <c r="N1973" s="49"/>
      <c r="O1973" s="12"/>
      <c r="P1973" s="12"/>
      <c r="Q1973" s="12"/>
    </row>
    <row r="1974" spans="2:17" s="1" customFormat="1" x14ac:dyDescent="0.4">
      <c r="B1974" s="12"/>
      <c r="C1974" s="42"/>
      <c r="D1974" s="12"/>
      <c r="E1974" s="12"/>
      <c r="F1974" s="12"/>
      <c r="G1974" s="12"/>
      <c r="H1974" s="12"/>
      <c r="I1974" s="12"/>
      <c r="J1974" s="12"/>
      <c r="K1974" s="12"/>
      <c r="L1974" s="12"/>
      <c r="M1974" s="49"/>
      <c r="N1974" s="49"/>
      <c r="O1974" s="12"/>
      <c r="P1974" s="12"/>
      <c r="Q1974" s="12"/>
    </row>
    <row r="1975" spans="2:17" s="1" customFormat="1" x14ac:dyDescent="0.4">
      <c r="B1975" s="12"/>
      <c r="C1975" s="42"/>
      <c r="D1975" s="12"/>
      <c r="E1975" s="12"/>
      <c r="F1975" s="12"/>
      <c r="G1975" s="12"/>
      <c r="H1975" s="12"/>
      <c r="I1975" s="12"/>
      <c r="J1975" s="12"/>
      <c r="K1975" s="12"/>
      <c r="L1975" s="12"/>
      <c r="M1975" s="49"/>
      <c r="N1975" s="49"/>
      <c r="O1975" s="12"/>
      <c r="P1975" s="12"/>
      <c r="Q1975" s="12"/>
    </row>
    <row r="1976" spans="2:17" s="1" customFormat="1" x14ac:dyDescent="0.4">
      <c r="B1976" s="12"/>
      <c r="C1976" s="42"/>
      <c r="D1976" s="12"/>
      <c r="E1976" s="12"/>
      <c r="F1976" s="12"/>
      <c r="G1976" s="12"/>
      <c r="H1976" s="12"/>
      <c r="I1976" s="12"/>
      <c r="J1976" s="12"/>
      <c r="K1976" s="12"/>
      <c r="L1976" s="12"/>
      <c r="M1976" s="49"/>
      <c r="N1976" s="49"/>
      <c r="O1976" s="12"/>
      <c r="P1976" s="12"/>
      <c r="Q1976" s="12"/>
    </row>
    <row r="1977" spans="2:17" s="1" customFormat="1" x14ac:dyDescent="0.4">
      <c r="B1977" s="12"/>
      <c r="C1977" s="42"/>
      <c r="D1977" s="12"/>
      <c r="E1977" s="12"/>
      <c r="F1977" s="12"/>
      <c r="G1977" s="12"/>
      <c r="H1977" s="12"/>
      <c r="I1977" s="12"/>
      <c r="J1977" s="12"/>
      <c r="K1977" s="12"/>
      <c r="L1977" s="12"/>
      <c r="M1977" s="49"/>
      <c r="N1977" s="49"/>
      <c r="O1977" s="12"/>
      <c r="P1977" s="12"/>
      <c r="Q1977" s="12"/>
    </row>
    <row r="1978" spans="2:17" s="1" customFormat="1" x14ac:dyDescent="0.4">
      <c r="B1978" s="12"/>
      <c r="C1978" s="42"/>
      <c r="D1978" s="12"/>
      <c r="E1978" s="12"/>
      <c r="F1978" s="12"/>
      <c r="G1978" s="12"/>
      <c r="H1978" s="12"/>
      <c r="I1978" s="12"/>
      <c r="J1978" s="12"/>
      <c r="K1978" s="12"/>
      <c r="L1978" s="12"/>
      <c r="M1978" s="49"/>
      <c r="N1978" s="49"/>
      <c r="O1978" s="12"/>
      <c r="P1978" s="12"/>
      <c r="Q1978" s="12"/>
    </row>
    <row r="1979" spans="2:17" s="1" customFormat="1" x14ac:dyDescent="0.4">
      <c r="B1979" s="12"/>
      <c r="C1979" s="42"/>
      <c r="D1979" s="12"/>
      <c r="E1979" s="12"/>
      <c r="F1979" s="12"/>
      <c r="G1979" s="12"/>
      <c r="H1979" s="12"/>
      <c r="I1979" s="12"/>
      <c r="J1979" s="12"/>
      <c r="K1979" s="12"/>
      <c r="L1979" s="12"/>
      <c r="M1979" s="49"/>
      <c r="N1979" s="49"/>
      <c r="O1979" s="12"/>
      <c r="P1979" s="12"/>
      <c r="Q1979" s="12"/>
    </row>
    <row r="1980" spans="2:17" s="1" customFormat="1" x14ac:dyDescent="0.4">
      <c r="B1980" s="12"/>
      <c r="C1980" s="42"/>
      <c r="D1980" s="12"/>
      <c r="E1980" s="12"/>
      <c r="F1980" s="12"/>
      <c r="G1980" s="12"/>
      <c r="H1980" s="12"/>
      <c r="I1980" s="12"/>
      <c r="J1980" s="12"/>
      <c r="K1980" s="12"/>
      <c r="L1980" s="12"/>
      <c r="M1980" s="49"/>
      <c r="N1980" s="49"/>
      <c r="O1980" s="12"/>
      <c r="P1980" s="12"/>
      <c r="Q1980" s="12"/>
    </row>
    <row r="1981" spans="2:17" s="1" customFormat="1" x14ac:dyDescent="0.4">
      <c r="B1981" s="12"/>
      <c r="C1981" s="42"/>
      <c r="D1981" s="12"/>
      <c r="E1981" s="12"/>
      <c r="F1981" s="12"/>
      <c r="G1981" s="12"/>
      <c r="H1981" s="12"/>
      <c r="I1981" s="12"/>
      <c r="J1981" s="12"/>
      <c r="K1981" s="12"/>
      <c r="L1981" s="12"/>
      <c r="M1981" s="49"/>
      <c r="N1981" s="49"/>
      <c r="O1981" s="12"/>
      <c r="P1981" s="12"/>
      <c r="Q1981" s="12"/>
    </row>
    <row r="1982" spans="2:17" s="1" customFormat="1" x14ac:dyDescent="0.4">
      <c r="B1982" s="12"/>
      <c r="C1982" s="42"/>
      <c r="D1982" s="12"/>
      <c r="E1982" s="12"/>
      <c r="F1982" s="12"/>
      <c r="G1982" s="12"/>
      <c r="H1982" s="12"/>
      <c r="I1982" s="12"/>
      <c r="J1982" s="12"/>
      <c r="K1982" s="12"/>
      <c r="L1982" s="12"/>
      <c r="M1982" s="49"/>
      <c r="N1982" s="49"/>
      <c r="O1982" s="12"/>
      <c r="P1982" s="12"/>
      <c r="Q1982" s="12"/>
    </row>
    <row r="1983" spans="2:17" s="1" customFormat="1" x14ac:dyDescent="0.4">
      <c r="B1983" s="12"/>
      <c r="C1983" s="42"/>
      <c r="D1983" s="12"/>
      <c r="E1983" s="12"/>
      <c r="F1983" s="12"/>
      <c r="G1983" s="12"/>
      <c r="H1983" s="12"/>
      <c r="I1983" s="12"/>
      <c r="J1983" s="12"/>
      <c r="K1983" s="12"/>
      <c r="L1983" s="12"/>
      <c r="M1983" s="49"/>
      <c r="N1983" s="49"/>
      <c r="O1983" s="12"/>
      <c r="P1983" s="12"/>
      <c r="Q1983" s="12"/>
    </row>
    <row r="1984" spans="2:17" s="1" customFormat="1" x14ac:dyDescent="0.4">
      <c r="B1984" s="12"/>
      <c r="C1984" s="42"/>
      <c r="D1984" s="12"/>
      <c r="E1984" s="12"/>
      <c r="F1984" s="12"/>
      <c r="G1984" s="12"/>
      <c r="H1984" s="12"/>
      <c r="I1984" s="12"/>
      <c r="J1984" s="12"/>
      <c r="K1984" s="12"/>
      <c r="L1984" s="12"/>
      <c r="M1984" s="49"/>
      <c r="N1984" s="49"/>
      <c r="O1984" s="12"/>
      <c r="P1984" s="12"/>
      <c r="Q1984" s="12"/>
    </row>
    <row r="1985" spans="2:17" s="1" customFormat="1" x14ac:dyDescent="0.4">
      <c r="B1985" s="12"/>
      <c r="C1985" s="42"/>
      <c r="D1985" s="12"/>
      <c r="E1985" s="12"/>
      <c r="F1985" s="12"/>
      <c r="G1985" s="12"/>
      <c r="H1985" s="12"/>
      <c r="I1985" s="12"/>
      <c r="J1985" s="12"/>
      <c r="K1985" s="12"/>
      <c r="L1985" s="12"/>
      <c r="M1985" s="49"/>
      <c r="N1985" s="49"/>
      <c r="O1985" s="12"/>
      <c r="P1985" s="12"/>
      <c r="Q1985" s="12"/>
    </row>
    <row r="1986" spans="2:17" s="1" customFormat="1" x14ac:dyDescent="0.4">
      <c r="B1986" s="12"/>
      <c r="C1986" s="42"/>
      <c r="D1986" s="12"/>
      <c r="E1986" s="12"/>
      <c r="F1986" s="12"/>
      <c r="G1986" s="12"/>
      <c r="H1986" s="12"/>
      <c r="I1986" s="12"/>
      <c r="J1986" s="12"/>
      <c r="K1986" s="12"/>
      <c r="L1986" s="12"/>
      <c r="M1986" s="49"/>
      <c r="N1986" s="49"/>
      <c r="O1986" s="12"/>
      <c r="P1986" s="12"/>
      <c r="Q1986" s="12"/>
    </row>
    <row r="1987" spans="2:17" s="1" customFormat="1" x14ac:dyDescent="0.4">
      <c r="B1987" s="12"/>
      <c r="C1987" s="42"/>
      <c r="D1987" s="12"/>
      <c r="E1987" s="12"/>
      <c r="F1987" s="12"/>
      <c r="G1987" s="12"/>
      <c r="H1987" s="12"/>
      <c r="I1987" s="12"/>
      <c r="J1987" s="12"/>
      <c r="K1987" s="12"/>
      <c r="L1987" s="12"/>
      <c r="M1987" s="49"/>
      <c r="N1987" s="49"/>
      <c r="O1987" s="12"/>
      <c r="P1987" s="12"/>
      <c r="Q1987" s="12"/>
    </row>
    <row r="1988" spans="2:17" s="1" customFormat="1" x14ac:dyDescent="0.4">
      <c r="B1988" s="12"/>
      <c r="C1988" s="42"/>
      <c r="D1988" s="12"/>
      <c r="E1988" s="12"/>
      <c r="F1988" s="12"/>
      <c r="G1988" s="12"/>
      <c r="H1988" s="12"/>
      <c r="I1988" s="12"/>
      <c r="J1988" s="12"/>
      <c r="K1988" s="12"/>
      <c r="L1988" s="12"/>
      <c r="M1988" s="49"/>
      <c r="N1988" s="49"/>
      <c r="O1988" s="12"/>
      <c r="P1988" s="12"/>
      <c r="Q1988" s="12"/>
    </row>
    <row r="1989" spans="2:17" s="1" customFormat="1" x14ac:dyDescent="0.4">
      <c r="B1989" s="12"/>
      <c r="C1989" s="42"/>
      <c r="D1989" s="12"/>
      <c r="E1989" s="12"/>
      <c r="F1989" s="12"/>
      <c r="G1989" s="12"/>
      <c r="H1989" s="12"/>
      <c r="I1989" s="12"/>
      <c r="J1989" s="12"/>
      <c r="K1989" s="12"/>
      <c r="L1989" s="12"/>
      <c r="M1989" s="49"/>
      <c r="N1989" s="49"/>
      <c r="O1989" s="12"/>
      <c r="P1989" s="12"/>
      <c r="Q1989" s="12"/>
    </row>
    <row r="1990" spans="2:17" s="1" customFormat="1" x14ac:dyDescent="0.4">
      <c r="B1990" s="12"/>
      <c r="C1990" s="42"/>
      <c r="D1990" s="12"/>
      <c r="E1990" s="12"/>
      <c r="F1990" s="12"/>
      <c r="G1990" s="12"/>
      <c r="H1990" s="12"/>
      <c r="I1990" s="12"/>
      <c r="J1990" s="12"/>
      <c r="K1990" s="12"/>
      <c r="L1990" s="12"/>
      <c r="M1990" s="49"/>
      <c r="N1990" s="49"/>
      <c r="O1990" s="12"/>
      <c r="P1990" s="12"/>
      <c r="Q1990" s="12"/>
    </row>
    <row r="1991" spans="2:17" s="1" customFormat="1" x14ac:dyDescent="0.4">
      <c r="B1991" s="12"/>
      <c r="C1991" s="42"/>
      <c r="D1991" s="12"/>
      <c r="E1991" s="12"/>
      <c r="F1991" s="12"/>
      <c r="G1991" s="12"/>
      <c r="H1991" s="12"/>
      <c r="I1991" s="12"/>
      <c r="J1991" s="12"/>
      <c r="K1991" s="12"/>
      <c r="L1991" s="12"/>
      <c r="M1991" s="49"/>
      <c r="N1991" s="49"/>
      <c r="O1991" s="12"/>
      <c r="P1991" s="12"/>
      <c r="Q1991" s="12"/>
    </row>
    <row r="1992" spans="2:17" s="1" customFormat="1" x14ac:dyDescent="0.4">
      <c r="B1992" s="12"/>
      <c r="C1992" s="42"/>
      <c r="D1992" s="12"/>
      <c r="E1992" s="12"/>
      <c r="F1992" s="12"/>
      <c r="G1992" s="12"/>
      <c r="H1992" s="12"/>
      <c r="I1992" s="12"/>
      <c r="J1992" s="12"/>
      <c r="K1992" s="12"/>
      <c r="L1992" s="12"/>
      <c r="M1992" s="49"/>
      <c r="N1992" s="49"/>
      <c r="O1992" s="12"/>
      <c r="P1992" s="12"/>
      <c r="Q1992" s="12"/>
    </row>
    <row r="1993" spans="2:17" s="1" customFormat="1" x14ac:dyDescent="0.4">
      <c r="B1993" s="12"/>
      <c r="C1993" s="42"/>
      <c r="D1993" s="12"/>
      <c r="E1993" s="12"/>
      <c r="F1993" s="12"/>
      <c r="G1993" s="12"/>
      <c r="H1993" s="12"/>
      <c r="I1993" s="12"/>
      <c r="J1993" s="12"/>
      <c r="K1993" s="12"/>
      <c r="L1993" s="12"/>
      <c r="M1993" s="49"/>
      <c r="N1993" s="49"/>
      <c r="O1993" s="12"/>
      <c r="P1993" s="12"/>
      <c r="Q1993" s="12"/>
    </row>
    <row r="1994" spans="2:17" s="1" customFormat="1" x14ac:dyDescent="0.4">
      <c r="B1994" s="12"/>
      <c r="C1994" s="42"/>
      <c r="D1994" s="12"/>
      <c r="E1994" s="12"/>
      <c r="F1994" s="12"/>
      <c r="G1994" s="12"/>
      <c r="H1994" s="12"/>
      <c r="I1994" s="12"/>
      <c r="J1994" s="12"/>
      <c r="K1994" s="12"/>
      <c r="L1994" s="12"/>
      <c r="M1994" s="49"/>
      <c r="N1994" s="49"/>
      <c r="O1994" s="12"/>
      <c r="P1994" s="12"/>
      <c r="Q1994" s="12"/>
    </row>
    <row r="1995" spans="2:17" s="1" customFormat="1" x14ac:dyDescent="0.4">
      <c r="B1995" s="12"/>
      <c r="C1995" s="42"/>
      <c r="D1995" s="12"/>
      <c r="E1995" s="12"/>
      <c r="F1995" s="12"/>
      <c r="G1995" s="12"/>
      <c r="H1995" s="12"/>
      <c r="I1995" s="12"/>
      <c r="J1995" s="12"/>
      <c r="K1995" s="12"/>
      <c r="L1995" s="12"/>
      <c r="M1995" s="49"/>
      <c r="N1995" s="49"/>
      <c r="O1995" s="12"/>
      <c r="P1995" s="12"/>
      <c r="Q1995" s="12"/>
    </row>
    <row r="1996" spans="2:17" s="1" customFormat="1" x14ac:dyDescent="0.4">
      <c r="B1996" s="12"/>
      <c r="C1996" s="42"/>
      <c r="D1996" s="12"/>
      <c r="E1996" s="12"/>
      <c r="F1996" s="12"/>
      <c r="G1996" s="12"/>
      <c r="H1996" s="12"/>
      <c r="I1996" s="12"/>
      <c r="J1996" s="12"/>
      <c r="K1996" s="12"/>
      <c r="L1996" s="12"/>
      <c r="M1996" s="49"/>
      <c r="N1996" s="49"/>
      <c r="O1996" s="12"/>
      <c r="P1996" s="12"/>
      <c r="Q1996" s="12"/>
    </row>
    <row r="1997" spans="2:17" s="1" customFormat="1" x14ac:dyDescent="0.4">
      <c r="B1997" s="12"/>
      <c r="C1997" s="42"/>
      <c r="D1997" s="12"/>
      <c r="E1997" s="12"/>
      <c r="F1997" s="12"/>
      <c r="G1997" s="12"/>
      <c r="H1997" s="12"/>
      <c r="I1997" s="12"/>
      <c r="J1997" s="12"/>
      <c r="K1997" s="12"/>
      <c r="L1997" s="12"/>
      <c r="M1997" s="49"/>
      <c r="N1997" s="49"/>
      <c r="O1997" s="12"/>
      <c r="P1997" s="12"/>
      <c r="Q1997" s="12"/>
    </row>
    <row r="1998" spans="2:17" s="1" customFormat="1" x14ac:dyDescent="0.4">
      <c r="B1998" s="12"/>
      <c r="C1998" s="42"/>
      <c r="D1998" s="12"/>
      <c r="E1998" s="12"/>
      <c r="F1998" s="12"/>
      <c r="G1998" s="12"/>
      <c r="H1998" s="12"/>
      <c r="I1998" s="12"/>
      <c r="J1998" s="12"/>
      <c r="K1998" s="12"/>
      <c r="L1998" s="12"/>
      <c r="M1998" s="49"/>
      <c r="N1998" s="49"/>
      <c r="O1998" s="12"/>
      <c r="P1998" s="12"/>
      <c r="Q1998" s="12"/>
    </row>
    <row r="1999" spans="2:17" s="1" customFormat="1" x14ac:dyDescent="0.4">
      <c r="B1999" s="12"/>
      <c r="C1999" s="42"/>
      <c r="D1999" s="12"/>
      <c r="E1999" s="12"/>
      <c r="F1999" s="12"/>
      <c r="G1999" s="12"/>
      <c r="H1999" s="12"/>
      <c r="I1999" s="12"/>
      <c r="J1999" s="12"/>
      <c r="K1999" s="12"/>
      <c r="L1999" s="12"/>
      <c r="M1999" s="49"/>
      <c r="N1999" s="49"/>
      <c r="O1999" s="12"/>
      <c r="P1999" s="12"/>
      <c r="Q1999" s="12"/>
    </row>
    <row r="2000" spans="2:17" s="1" customFormat="1" x14ac:dyDescent="0.4">
      <c r="B2000" s="12"/>
      <c r="C2000" s="42"/>
      <c r="D2000" s="12"/>
      <c r="E2000" s="12"/>
      <c r="F2000" s="12"/>
      <c r="G2000" s="12"/>
      <c r="H2000" s="12"/>
      <c r="I2000" s="12"/>
      <c r="J2000" s="12"/>
      <c r="K2000" s="12"/>
      <c r="L2000" s="12"/>
      <c r="M2000" s="49"/>
      <c r="N2000" s="49"/>
      <c r="O2000" s="12"/>
      <c r="P2000" s="12"/>
      <c r="Q2000" s="12"/>
    </row>
    <row r="2001" spans="2:17" s="1" customFormat="1" x14ac:dyDescent="0.4">
      <c r="B2001" s="12"/>
      <c r="C2001" s="42"/>
      <c r="D2001" s="12"/>
      <c r="E2001" s="12"/>
      <c r="F2001" s="12"/>
      <c r="G2001" s="12"/>
      <c r="H2001" s="12"/>
      <c r="I2001" s="12"/>
      <c r="J2001" s="12"/>
      <c r="K2001" s="12"/>
      <c r="L2001" s="12"/>
      <c r="M2001" s="49"/>
      <c r="N2001" s="49"/>
      <c r="O2001" s="12"/>
      <c r="P2001" s="12"/>
      <c r="Q2001" s="12"/>
    </row>
    <row r="2002" spans="2:17" s="1" customFormat="1" x14ac:dyDescent="0.4">
      <c r="B2002" s="12"/>
      <c r="C2002" s="42"/>
      <c r="D2002" s="12"/>
      <c r="E2002" s="12"/>
      <c r="F2002" s="12"/>
      <c r="G2002" s="12"/>
      <c r="H2002" s="12"/>
      <c r="I2002" s="12"/>
      <c r="J2002" s="12"/>
      <c r="K2002" s="12"/>
      <c r="L2002" s="12"/>
      <c r="M2002" s="49"/>
      <c r="N2002" s="49"/>
      <c r="O2002" s="12"/>
      <c r="P2002" s="12"/>
      <c r="Q2002" s="12"/>
    </row>
    <row r="2003" spans="2:17" s="1" customFormat="1" x14ac:dyDescent="0.4">
      <c r="B2003" s="12"/>
      <c r="C2003" s="42"/>
      <c r="D2003" s="12"/>
      <c r="E2003" s="12"/>
      <c r="F2003" s="12"/>
      <c r="G2003" s="12"/>
      <c r="H2003" s="12"/>
      <c r="I2003" s="12"/>
      <c r="J2003" s="12"/>
      <c r="K2003" s="12"/>
      <c r="L2003" s="12"/>
      <c r="M2003" s="49"/>
      <c r="N2003" s="49"/>
      <c r="O2003" s="12"/>
      <c r="P2003" s="12"/>
      <c r="Q2003" s="12"/>
    </row>
    <row r="2004" spans="2:17" s="1" customFormat="1" x14ac:dyDescent="0.4">
      <c r="B2004" s="12"/>
      <c r="C2004" s="42"/>
      <c r="D2004" s="12"/>
      <c r="E2004" s="12"/>
      <c r="F2004" s="12"/>
      <c r="G2004" s="12"/>
      <c r="H2004" s="12"/>
      <c r="I2004" s="12"/>
      <c r="J2004" s="12"/>
      <c r="K2004" s="12"/>
      <c r="L2004" s="12"/>
      <c r="M2004" s="49"/>
      <c r="N2004" s="49"/>
      <c r="O2004" s="12"/>
      <c r="P2004" s="12"/>
      <c r="Q2004" s="12"/>
    </row>
    <row r="2005" spans="2:17" s="1" customFormat="1" x14ac:dyDescent="0.4">
      <c r="B2005" s="12"/>
      <c r="C2005" s="42"/>
      <c r="D2005" s="12"/>
      <c r="E2005" s="12"/>
      <c r="F2005" s="12"/>
      <c r="G2005" s="12"/>
      <c r="H2005" s="12"/>
      <c r="I2005" s="12"/>
      <c r="J2005" s="12"/>
      <c r="K2005" s="12"/>
      <c r="L2005" s="12"/>
      <c r="M2005" s="49"/>
      <c r="N2005" s="49"/>
      <c r="O2005" s="12"/>
      <c r="P2005" s="12"/>
      <c r="Q2005" s="12"/>
    </row>
    <row r="2006" spans="2:17" s="1" customFormat="1" x14ac:dyDescent="0.4">
      <c r="B2006" s="12"/>
      <c r="C2006" s="42"/>
      <c r="D2006" s="12"/>
      <c r="E2006" s="12"/>
      <c r="F2006" s="12"/>
      <c r="G2006" s="12"/>
      <c r="H2006" s="12"/>
      <c r="I2006" s="12"/>
      <c r="J2006" s="12"/>
      <c r="K2006" s="12"/>
      <c r="L2006" s="12"/>
      <c r="M2006" s="49"/>
      <c r="N2006" s="49"/>
      <c r="O2006" s="12"/>
      <c r="P2006" s="12"/>
      <c r="Q2006" s="12"/>
    </row>
    <row r="2007" spans="2:17" s="1" customFormat="1" x14ac:dyDescent="0.4">
      <c r="B2007" s="12"/>
      <c r="C2007" s="42"/>
      <c r="D2007" s="12"/>
      <c r="E2007" s="12"/>
      <c r="F2007" s="12"/>
      <c r="G2007" s="12"/>
      <c r="H2007" s="12"/>
      <c r="I2007" s="12"/>
      <c r="J2007" s="12"/>
      <c r="K2007" s="12"/>
      <c r="L2007" s="12"/>
      <c r="M2007" s="49"/>
      <c r="N2007" s="49"/>
      <c r="O2007" s="12"/>
      <c r="P2007" s="12"/>
      <c r="Q2007" s="12"/>
    </row>
    <row r="2008" spans="2:17" s="1" customFormat="1" x14ac:dyDescent="0.4">
      <c r="B2008" s="12"/>
      <c r="C2008" s="42"/>
      <c r="D2008" s="12"/>
      <c r="E2008" s="12"/>
      <c r="F2008" s="12"/>
      <c r="G2008" s="12"/>
      <c r="H2008" s="12"/>
      <c r="I2008" s="12"/>
      <c r="J2008" s="12"/>
      <c r="K2008" s="12"/>
      <c r="L2008" s="12"/>
      <c r="M2008" s="49"/>
      <c r="N2008" s="49"/>
      <c r="O2008" s="12"/>
      <c r="P2008" s="12"/>
      <c r="Q2008" s="12"/>
    </row>
    <row r="2009" spans="2:17" s="1" customFormat="1" x14ac:dyDescent="0.4">
      <c r="B2009" s="12"/>
      <c r="C2009" s="42"/>
      <c r="D2009" s="12"/>
      <c r="E2009" s="12"/>
      <c r="F2009" s="12"/>
      <c r="G2009" s="12"/>
      <c r="H2009" s="12"/>
      <c r="I2009" s="12"/>
      <c r="J2009" s="12"/>
      <c r="K2009" s="12"/>
      <c r="L2009" s="12"/>
      <c r="M2009" s="49"/>
      <c r="N2009" s="49"/>
      <c r="O2009" s="12"/>
      <c r="P2009" s="12"/>
      <c r="Q2009" s="12"/>
    </row>
    <row r="2010" spans="2:17" s="1" customFormat="1" x14ac:dyDescent="0.4">
      <c r="B2010" s="12"/>
      <c r="C2010" s="42"/>
      <c r="D2010" s="12"/>
      <c r="E2010" s="12"/>
      <c r="F2010" s="12"/>
      <c r="G2010" s="12"/>
      <c r="H2010" s="12"/>
      <c r="I2010" s="12"/>
      <c r="J2010" s="12"/>
      <c r="K2010" s="12"/>
      <c r="L2010" s="12"/>
      <c r="M2010" s="49"/>
      <c r="N2010" s="49"/>
      <c r="O2010" s="12"/>
      <c r="P2010" s="12"/>
      <c r="Q2010" s="12"/>
    </row>
    <row r="2011" spans="2:17" s="1" customFormat="1" x14ac:dyDescent="0.4">
      <c r="B2011" s="12"/>
      <c r="C2011" s="42"/>
      <c r="D2011" s="12"/>
      <c r="E2011" s="12"/>
      <c r="F2011" s="12"/>
      <c r="G2011" s="12"/>
      <c r="H2011" s="12"/>
      <c r="I2011" s="12"/>
      <c r="J2011" s="12"/>
      <c r="K2011" s="12"/>
      <c r="L2011" s="12"/>
      <c r="M2011" s="49"/>
      <c r="N2011" s="49"/>
      <c r="O2011" s="12"/>
      <c r="P2011" s="12"/>
      <c r="Q2011" s="12"/>
    </row>
    <row r="2012" spans="2:17" s="1" customFormat="1" x14ac:dyDescent="0.4">
      <c r="B2012" s="12"/>
      <c r="C2012" s="42"/>
      <c r="D2012" s="12"/>
      <c r="E2012" s="12"/>
      <c r="F2012" s="12"/>
      <c r="G2012" s="12"/>
      <c r="H2012" s="12"/>
      <c r="I2012" s="12"/>
      <c r="J2012" s="12"/>
      <c r="K2012" s="12"/>
      <c r="L2012" s="12"/>
      <c r="M2012" s="49"/>
      <c r="N2012" s="49"/>
      <c r="O2012" s="12"/>
      <c r="P2012" s="12"/>
      <c r="Q2012" s="12"/>
    </row>
    <row r="2013" spans="2:17" s="1" customFormat="1" x14ac:dyDescent="0.4">
      <c r="B2013" s="12"/>
      <c r="C2013" s="42"/>
      <c r="D2013" s="12"/>
      <c r="E2013" s="12"/>
      <c r="F2013" s="12"/>
      <c r="G2013" s="12"/>
      <c r="H2013" s="12"/>
      <c r="I2013" s="12"/>
      <c r="J2013" s="12"/>
      <c r="K2013" s="12"/>
      <c r="L2013" s="12"/>
      <c r="M2013" s="49"/>
      <c r="N2013" s="49"/>
      <c r="O2013" s="12"/>
      <c r="P2013" s="12"/>
      <c r="Q2013" s="12"/>
    </row>
    <row r="2014" spans="2:17" s="1" customFormat="1" x14ac:dyDescent="0.4">
      <c r="B2014" s="12"/>
      <c r="C2014" s="42"/>
      <c r="D2014" s="12"/>
      <c r="E2014" s="12"/>
      <c r="F2014" s="12"/>
      <c r="G2014" s="12"/>
      <c r="H2014" s="12"/>
      <c r="I2014" s="12"/>
      <c r="J2014" s="12"/>
      <c r="K2014" s="12"/>
      <c r="L2014" s="12"/>
      <c r="M2014" s="49"/>
      <c r="N2014" s="49"/>
      <c r="O2014" s="12"/>
      <c r="P2014" s="12"/>
      <c r="Q2014" s="12"/>
    </row>
    <row r="2015" spans="2:17" s="1" customFormat="1" x14ac:dyDescent="0.4">
      <c r="B2015" s="12"/>
      <c r="C2015" s="42"/>
      <c r="D2015" s="12"/>
      <c r="E2015" s="12"/>
      <c r="F2015" s="12"/>
      <c r="G2015" s="12"/>
      <c r="H2015" s="12"/>
      <c r="I2015" s="12"/>
      <c r="J2015" s="12"/>
      <c r="K2015" s="12"/>
      <c r="L2015" s="12"/>
      <c r="M2015" s="49"/>
      <c r="N2015" s="49"/>
      <c r="O2015" s="12"/>
      <c r="P2015" s="12"/>
      <c r="Q2015" s="12"/>
    </row>
    <row r="2016" spans="2:17" s="1" customFormat="1" x14ac:dyDescent="0.4">
      <c r="B2016" s="12"/>
      <c r="C2016" s="42"/>
      <c r="D2016" s="12"/>
      <c r="E2016" s="12"/>
      <c r="F2016" s="12"/>
      <c r="G2016" s="12"/>
      <c r="H2016" s="12"/>
      <c r="I2016" s="12"/>
      <c r="J2016" s="12"/>
      <c r="K2016" s="12"/>
      <c r="L2016" s="12"/>
      <c r="M2016" s="49"/>
      <c r="N2016" s="49"/>
      <c r="O2016" s="12"/>
      <c r="P2016" s="12"/>
      <c r="Q2016" s="12"/>
    </row>
    <row r="2017" spans="2:17" s="1" customFormat="1" x14ac:dyDescent="0.4">
      <c r="B2017" s="12"/>
      <c r="C2017" s="42"/>
      <c r="D2017" s="12"/>
      <c r="E2017" s="12"/>
      <c r="F2017" s="12"/>
      <c r="G2017" s="12"/>
      <c r="H2017" s="12"/>
      <c r="I2017" s="12"/>
      <c r="J2017" s="12"/>
      <c r="K2017" s="12"/>
      <c r="L2017" s="12"/>
      <c r="M2017" s="49"/>
      <c r="N2017" s="49"/>
      <c r="O2017" s="12"/>
      <c r="P2017" s="12"/>
      <c r="Q2017" s="12"/>
    </row>
    <row r="2018" spans="2:17" s="1" customFormat="1" x14ac:dyDescent="0.4">
      <c r="B2018" s="12"/>
      <c r="C2018" s="42"/>
      <c r="D2018" s="12"/>
      <c r="E2018" s="12"/>
      <c r="F2018" s="12"/>
      <c r="G2018" s="12"/>
      <c r="H2018" s="12"/>
      <c r="I2018" s="12"/>
      <c r="J2018" s="12"/>
      <c r="K2018" s="12"/>
      <c r="L2018" s="12"/>
      <c r="M2018" s="49"/>
      <c r="N2018" s="49"/>
      <c r="O2018" s="12"/>
      <c r="P2018" s="12"/>
      <c r="Q2018" s="12"/>
    </row>
    <row r="2019" spans="2:17" s="1" customFormat="1" x14ac:dyDescent="0.4">
      <c r="B2019" s="12"/>
      <c r="C2019" s="42"/>
      <c r="D2019" s="12"/>
      <c r="E2019" s="12"/>
      <c r="F2019" s="12"/>
      <c r="G2019" s="12"/>
      <c r="H2019" s="12"/>
      <c r="I2019" s="12"/>
      <c r="J2019" s="12"/>
      <c r="K2019" s="12"/>
      <c r="L2019" s="12"/>
      <c r="M2019" s="49"/>
      <c r="N2019" s="49"/>
      <c r="O2019" s="12"/>
      <c r="P2019" s="12"/>
      <c r="Q2019" s="12"/>
    </row>
    <row r="2020" spans="2:17" s="1" customFormat="1" x14ac:dyDescent="0.4">
      <c r="B2020" s="12"/>
      <c r="C2020" s="42"/>
      <c r="D2020" s="12"/>
      <c r="E2020" s="12"/>
      <c r="F2020" s="12"/>
      <c r="G2020" s="12"/>
      <c r="H2020" s="12"/>
      <c r="I2020" s="12"/>
      <c r="J2020" s="12"/>
      <c r="K2020" s="12"/>
      <c r="L2020" s="12"/>
      <c r="M2020" s="49"/>
      <c r="N2020" s="49"/>
      <c r="O2020" s="12"/>
      <c r="P2020" s="12"/>
      <c r="Q2020" s="12"/>
    </row>
    <row r="2021" spans="2:17" s="1" customFormat="1" x14ac:dyDescent="0.4">
      <c r="B2021" s="12"/>
      <c r="C2021" s="42"/>
      <c r="D2021" s="12"/>
      <c r="E2021" s="12"/>
      <c r="F2021" s="12"/>
      <c r="G2021" s="12"/>
      <c r="H2021" s="12"/>
      <c r="I2021" s="12"/>
      <c r="J2021" s="12"/>
      <c r="K2021" s="12"/>
      <c r="L2021" s="12"/>
      <c r="M2021" s="49"/>
      <c r="N2021" s="49"/>
      <c r="O2021" s="12"/>
      <c r="P2021" s="12"/>
      <c r="Q2021" s="12"/>
    </row>
    <row r="2022" spans="2:17" s="1" customFormat="1" x14ac:dyDescent="0.4">
      <c r="B2022" s="12"/>
      <c r="C2022" s="42"/>
      <c r="D2022" s="12"/>
      <c r="E2022" s="12"/>
      <c r="F2022" s="12"/>
      <c r="G2022" s="12"/>
      <c r="H2022" s="12"/>
      <c r="I2022" s="12"/>
      <c r="J2022" s="12"/>
      <c r="K2022" s="12"/>
      <c r="L2022" s="12"/>
      <c r="M2022" s="49"/>
      <c r="N2022" s="49"/>
      <c r="O2022" s="12"/>
      <c r="P2022" s="12"/>
      <c r="Q2022" s="12"/>
    </row>
    <row r="2023" spans="2:17" s="1" customFormat="1" x14ac:dyDescent="0.4">
      <c r="B2023" s="12"/>
      <c r="C2023" s="42"/>
      <c r="D2023" s="12"/>
      <c r="E2023" s="12"/>
      <c r="F2023" s="12"/>
      <c r="G2023" s="12"/>
      <c r="H2023" s="12"/>
      <c r="I2023" s="12"/>
      <c r="J2023" s="12"/>
      <c r="K2023" s="12"/>
      <c r="L2023" s="12"/>
      <c r="M2023" s="49"/>
      <c r="N2023" s="49"/>
      <c r="O2023" s="12"/>
      <c r="P2023" s="12"/>
      <c r="Q2023" s="12"/>
    </row>
    <row r="2024" spans="2:17" s="1" customFormat="1" x14ac:dyDescent="0.4">
      <c r="B2024" s="12"/>
      <c r="C2024" s="42"/>
      <c r="D2024" s="12"/>
      <c r="E2024" s="12"/>
      <c r="F2024" s="12"/>
      <c r="G2024" s="12"/>
      <c r="H2024" s="12"/>
      <c r="I2024" s="12"/>
      <c r="J2024" s="12"/>
      <c r="K2024" s="12"/>
      <c r="L2024" s="12"/>
      <c r="M2024" s="49"/>
      <c r="N2024" s="49"/>
      <c r="O2024" s="12"/>
      <c r="P2024" s="12"/>
      <c r="Q2024" s="12"/>
    </row>
    <row r="2025" spans="2:17" s="1" customFormat="1" x14ac:dyDescent="0.4">
      <c r="B2025" s="12"/>
      <c r="C2025" s="42"/>
      <c r="D2025" s="12"/>
      <c r="E2025" s="12"/>
      <c r="F2025" s="12"/>
      <c r="G2025" s="12"/>
      <c r="H2025" s="12"/>
      <c r="I2025" s="12"/>
      <c r="J2025" s="12"/>
      <c r="K2025" s="12"/>
      <c r="L2025" s="12"/>
      <c r="M2025" s="49"/>
      <c r="N2025" s="49"/>
      <c r="O2025" s="12"/>
      <c r="P2025" s="12"/>
      <c r="Q2025" s="12"/>
    </row>
    <row r="2026" spans="2:17" s="1" customFormat="1" x14ac:dyDescent="0.4">
      <c r="B2026" s="12"/>
      <c r="C2026" s="42"/>
      <c r="D2026" s="12"/>
      <c r="E2026" s="12"/>
      <c r="F2026" s="12"/>
      <c r="G2026" s="12"/>
      <c r="H2026" s="12"/>
      <c r="I2026" s="12"/>
      <c r="J2026" s="12"/>
      <c r="K2026" s="12"/>
      <c r="L2026" s="12"/>
      <c r="M2026" s="49"/>
      <c r="N2026" s="49"/>
      <c r="O2026" s="12"/>
      <c r="P2026" s="12"/>
      <c r="Q2026" s="12"/>
    </row>
    <row r="2027" spans="2:17" s="1" customFormat="1" x14ac:dyDescent="0.4">
      <c r="B2027" s="12"/>
      <c r="C2027" s="42"/>
      <c r="D2027" s="12"/>
      <c r="E2027" s="12"/>
      <c r="F2027" s="12"/>
      <c r="G2027" s="12"/>
      <c r="H2027" s="12"/>
      <c r="I2027" s="12"/>
      <c r="J2027" s="12"/>
      <c r="K2027" s="12"/>
      <c r="L2027" s="12"/>
      <c r="M2027" s="49"/>
      <c r="N2027" s="49"/>
      <c r="O2027" s="12"/>
      <c r="P2027" s="12"/>
      <c r="Q2027" s="12"/>
    </row>
    <row r="2028" spans="2:17" s="1" customFormat="1" x14ac:dyDescent="0.4">
      <c r="B2028" s="12"/>
      <c r="C2028" s="42"/>
      <c r="D2028" s="12"/>
      <c r="E2028" s="12"/>
      <c r="F2028" s="12"/>
      <c r="G2028" s="12"/>
      <c r="H2028" s="12"/>
      <c r="I2028" s="12"/>
      <c r="J2028" s="12"/>
      <c r="K2028" s="12"/>
      <c r="L2028" s="12"/>
      <c r="M2028" s="49"/>
      <c r="N2028" s="49"/>
      <c r="O2028" s="12"/>
      <c r="P2028" s="12"/>
      <c r="Q2028" s="12"/>
    </row>
    <row r="2029" spans="2:17" s="1" customFormat="1" x14ac:dyDescent="0.4">
      <c r="B2029" s="12"/>
      <c r="C2029" s="42"/>
      <c r="D2029" s="12"/>
      <c r="E2029" s="12"/>
      <c r="F2029" s="12"/>
      <c r="G2029" s="12"/>
      <c r="H2029" s="12"/>
      <c r="I2029" s="12"/>
      <c r="J2029" s="12"/>
      <c r="K2029" s="12"/>
      <c r="L2029" s="12"/>
      <c r="M2029" s="49"/>
      <c r="N2029" s="49"/>
      <c r="O2029" s="12"/>
      <c r="P2029" s="12"/>
      <c r="Q2029" s="12"/>
    </row>
    <row r="2030" spans="2:17" s="1" customFormat="1" x14ac:dyDescent="0.4">
      <c r="B2030" s="12"/>
      <c r="C2030" s="42"/>
      <c r="D2030" s="12"/>
      <c r="E2030" s="12"/>
      <c r="F2030" s="12"/>
      <c r="G2030" s="12"/>
      <c r="H2030" s="12"/>
      <c r="I2030" s="12"/>
      <c r="J2030" s="12"/>
      <c r="K2030" s="12"/>
      <c r="L2030" s="12"/>
      <c r="M2030" s="49"/>
      <c r="N2030" s="49"/>
      <c r="O2030" s="12"/>
      <c r="P2030" s="12"/>
      <c r="Q2030" s="12"/>
    </row>
    <row r="2031" spans="2:17" s="1" customFormat="1" x14ac:dyDescent="0.4">
      <c r="B2031" s="12"/>
      <c r="C2031" s="42"/>
      <c r="D2031" s="12"/>
      <c r="E2031" s="12"/>
      <c r="F2031" s="12"/>
      <c r="G2031" s="12"/>
      <c r="H2031" s="12"/>
      <c r="I2031" s="12"/>
      <c r="J2031" s="12"/>
      <c r="K2031" s="12"/>
      <c r="L2031" s="12"/>
      <c r="M2031" s="49"/>
      <c r="N2031" s="49"/>
      <c r="O2031" s="12"/>
      <c r="P2031" s="12"/>
      <c r="Q2031" s="12"/>
    </row>
    <row r="2032" spans="2:17" s="1" customFormat="1" x14ac:dyDescent="0.4">
      <c r="B2032" s="12"/>
      <c r="C2032" s="42"/>
      <c r="D2032" s="12"/>
      <c r="E2032" s="12"/>
      <c r="F2032" s="12"/>
      <c r="G2032" s="12"/>
      <c r="H2032" s="12"/>
      <c r="I2032" s="12"/>
      <c r="J2032" s="12"/>
      <c r="K2032" s="12"/>
      <c r="L2032" s="12"/>
      <c r="M2032" s="49"/>
      <c r="N2032" s="49"/>
      <c r="O2032" s="12"/>
      <c r="P2032" s="12"/>
      <c r="Q2032" s="12"/>
    </row>
    <row r="2033" spans="2:17" s="1" customFormat="1" x14ac:dyDescent="0.4">
      <c r="B2033" s="12"/>
      <c r="C2033" s="42"/>
      <c r="D2033" s="12"/>
      <c r="E2033" s="12"/>
      <c r="F2033" s="12"/>
      <c r="G2033" s="12"/>
      <c r="H2033" s="12"/>
      <c r="I2033" s="12"/>
      <c r="J2033" s="12"/>
      <c r="K2033" s="12"/>
      <c r="L2033" s="12"/>
      <c r="M2033" s="49"/>
      <c r="N2033" s="49"/>
      <c r="O2033" s="12"/>
      <c r="P2033" s="12"/>
      <c r="Q2033" s="12"/>
    </row>
    <row r="2034" spans="2:17" s="1" customFormat="1" x14ac:dyDescent="0.4">
      <c r="B2034" s="12"/>
      <c r="C2034" s="42"/>
      <c r="D2034" s="12"/>
      <c r="E2034" s="12"/>
      <c r="F2034" s="12"/>
      <c r="G2034" s="12"/>
      <c r="H2034" s="12"/>
      <c r="I2034" s="12"/>
      <c r="J2034" s="12"/>
      <c r="K2034" s="12"/>
      <c r="L2034" s="12"/>
      <c r="M2034" s="49"/>
      <c r="N2034" s="49"/>
      <c r="O2034" s="12"/>
      <c r="P2034" s="12"/>
      <c r="Q2034" s="12"/>
    </row>
    <row r="2035" spans="2:17" s="1" customFormat="1" x14ac:dyDescent="0.4">
      <c r="B2035" s="12"/>
      <c r="C2035" s="42"/>
      <c r="D2035" s="12"/>
      <c r="E2035" s="12"/>
      <c r="F2035" s="12"/>
      <c r="G2035" s="12"/>
      <c r="H2035" s="12"/>
      <c r="I2035" s="12"/>
      <c r="J2035" s="12"/>
      <c r="K2035" s="12"/>
      <c r="L2035" s="12"/>
      <c r="M2035" s="49"/>
      <c r="N2035" s="49"/>
      <c r="O2035" s="12"/>
      <c r="P2035" s="12"/>
      <c r="Q2035" s="12"/>
    </row>
    <row r="2036" spans="2:17" s="1" customFormat="1" x14ac:dyDescent="0.4">
      <c r="B2036" s="12"/>
      <c r="C2036" s="42"/>
      <c r="D2036" s="12"/>
      <c r="E2036" s="12"/>
      <c r="F2036" s="12"/>
      <c r="G2036" s="12"/>
      <c r="H2036" s="12"/>
      <c r="I2036" s="12"/>
      <c r="J2036" s="12"/>
      <c r="K2036" s="12"/>
      <c r="L2036" s="12"/>
      <c r="M2036" s="49"/>
      <c r="N2036" s="49"/>
      <c r="O2036" s="12"/>
      <c r="P2036" s="12"/>
      <c r="Q2036" s="12"/>
    </row>
    <row r="2037" spans="2:17" s="1" customFormat="1" x14ac:dyDescent="0.4">
      <c r="B2037" s="12"/>
      <c r="C2037" s="42"/>
      <c r="D2037" s="12"/>
      <c r="E2037" s="12"/>
      <c r="F2037" s="12"/>
      <c r="G2037" s="12"/>
      <c r="H2037" s="12"/>
      <c r="I2037" s="12"/>
      <c r="J2037" s="12"/>
      <c r="K2037" s="12"/>
      <c r="L2037" s="12"/>
      <c r="M2037" s="49"/>
      <c r="N2037" s="49"/>
      <c r="O2037" s="12"/>
      <c r="P2037" s="12"/>
      <c r="Q2037" s="12"/>
    </row>
    <row r="2038" spans="2:17" s="1" customFormat="1" x14ac:dyDescent="0.4">
      <c r="B2038" s="12"/>
      <c r="C2038" s="42"/>
      <c r="D2038" s="12"/>
      <c r="E2038" s="12"/>
      <c r="F2038" s="12"/>
      <c r="G2038" s="12"/>
      <c r="H2038" s="12"/>
      <c r="I2038" s="12"/>
      <c r="J2038" s="12"/>
      <c r="K2038" s="12"/>
      <c r="L2038" s="12"/>
      <c r="M2038" s="49"/>
      <c r="N2038" s="49"/>
      <c r="O2038" s="12"/>
      <c r="P2038" s="12"/>
      <c r="Q2038" s="12"/>
    </row>
    <row r="2039" spans="2:17" s="1" customFormat="1" x14ac:dyDescent="0.4">
      <c r="B2039" s="12"/>
      <c r="C2039" s="42"/>
      <c r="D2039" s="12"/>
      <c r="E2039" s="12"/>
      <c r="F2039" s="12"/>
      <c r="G2039" s="12"/>
      <c r="H2039" s="12"/>
      <c r="I2039" s="12"/>
      <c r="J2039" s="12"/>
      <c r="K2039" s="12"/>
      <c r="L2039" s="12"/>
      <c r="M2039" s="49"/>
      <c r="N2039" s="49"/>
      <c r="O2039" s="12"/>
      <c r="P2039" s="12"/>
      <c r="Q2039" s="12"/>
    </row>
    <row r="2040" spans="2:17" s="1" customFormat="1" x14ac:dyDescent="0.4">
      <c r="B2040" s="12"/>
      <c r="C2040" s="42"/>
      <c r="D2040" s="12"/>
      <c r="E2040" s="12"/>
      <c r="F2040" s="12"/>
      <c r="G2040" s="12"/>
      <c r="H2040" s="12"/>
      <c r="I2040" s="12"/>
      <c r="J2040" s="12"/>
      <c r="K2040" s="12"/>
      <c r="L2040" s="12"/>
      <c r="M2040" s="49"/>
      <c r="N2040" s="49"/>
      <c r="O2040" s="12"/>
      <c r="P2040" s="12"/>
      <c r="Q2040" s="12"/>
    </row>
    <row r="2041" spans="2:17" s="1" customFormat="1" x14ac:dyDescent="0.4">
      <c r="B2041" s="12"/>
      <c r="C2041" s="42"/>
      <c r="D2041" s="12"/>
      <c r="E2041" s="12"/>
      <c r="F2041" s="12"/>
      <c r="G2041" s="12"/>
      <c r="H2041" s="12"/>
      <c r="I2041" s="12"/>
      <c r="J2041" s="12"/>
      <c r="K2041" s="12"/>
      <c r="L2041" s="12"/>
      <c r="M2041" s="49"/>
      <c r="N2041" s="49"/>
      <c r="O2041" s="12"/>
      <c r="P2041" s="12"/>
      <c r="Q2041" s="12"/>
    </row>
    <row r="2042" spans="2:17" s="1" customFormat="1" x14ac:dyDescent="0.4">
      <c r="B2042" s="12"/>
      <c r="C2042" s="42"/>
      <c r="D2042" s="12"/>
      <c r="E2042" s="12"/>
      <c r="F2042" s="12"/>
      <c r="G2042" s="12"/>
      <c r="H2042" s="12"/>
      <c r="I2042" s="12"/>
      <c r="J2042" s="12"/>
      <c r="K2042" s="12"/>
      <c r="L2042" s="12"/>
      <c r="M2042" s="49"/>
      <c r="N2042" s="49"/>
      <c r="O2042" s="12"/>
      <c r="P2042" s="12"/>
      <c r="Q2042" s="12"/>
    </row>
    <row r="2043" spans="2:17" s="1" customFormat="1" x14ac:dyDescent="0.4">
      <c r="B2043" s="12"/>
      <c r="C2043" s="42"/>
      <c r="D2043" s="12"/>
      <c r="E2043" s="12"/>
      <c r="F2043" s="12"/>
      <c r="G2043" s="12"/>
      <c r="H2043" s="12"/>
      <c r="I2043" s="12"/>
      <c r="J2043" s="12"/>
      <c r="K2043" s="12"/>
      <c r="L2043" s="12"/>
      <c r="M2043" s="49"/>
      <c r="N2043" s="49"/>
      <c r="O2043" s="12"/>
      <c r="P2043" s="12"/>
      <c r="Q2043" s="12"/>
    </row>
    <row r="2044" spans="2:17" s="1" customFormat="1" x14ac:dyDescent="0.4">
      <c r="B2044" s="12"/>
      <c r="C2044" s="42"/>
      <c r="D2044" s="12"/>
      <c r="E2044" s="12"/>
      <c r="F2044" s="12"/>
      <c r="G2044" s="12"/>
      <c r="H2044" s="12"/>
      <c r="I2044" s="12"/>
      <c r="J2044" s="12"/>
      <c r="K2044" s="12"/>
      <c r="L2044" s="12"/>
      <c r="M2044" s="49"/>
      <c r="N2044" s="49"/>
      <c r="O2044" s="12"/>
      <c r="P2044" s="12"/>
      <c r="Q2044" s="12"/>
    </row>
    <row r="2045" spans="2:17" s="1" customFormat="1" x14ac:dyDescent="0.4">
      <c r="B2045" s="12"/>
      <c r="C2045" s="42"/>
      <c r="D2045" s="12"/>
      <c r="E2045" s="12"/>
      <c r="F2045" s="12"/>
      <c r="G2045" s="12"/>
      <c r="H2045" s="12"/>
      <c r="I2045" s="12"/>
      <c r="J2045" s="12"/>
      <c r="K2045" s="12"/>
      <c r="L2045" s="12"/>
      <c r="M2045" s="49"/>
      <c r="N2045" s="49"/>
      <c r="O2045" s="12"/>
      <c r="P2045" s="12"/>
      <c r="Q2045" s="12"/>
    </row>
    <row r="2046" spans="2:17" s="1" customFormat="1" x14ac:dyDescent="0.4">
      <c r="B2046" s="12"/>
      <c r="C2046" s="42"/>
      <c r="D2046" s="12"/>
      <c r="E2046" s="12"/>
      <c r="F2046" s="12"/>
      <c r="G2046" s="12"/>
      <c r="H2046" s="12"/>
      <c r="I2046" s="12"/>
      <c r="J2046" s="12"/>
      <c r="K2046" s="12"/>
      <c r="L2046" s="12"/>
      <c r="M2046" s="49"/>
      <c r="N2046" s="49"/>
      <c r="O2046" s="12"/>
      <c r="P2046" s="12"/>
      <c r="Q2046" s="12"/>
    </row>
    <row r="2047" spans="2:17" s="1" customFormat="1" x14ac:dyDescent="0.4">
      <c r="B2047" s="12"/>
      <c r="C2047" s="42"/>
      <c r="D2047" s="12"/>
      <c r="E2047" s="12"/>
      <c r="F2047" s="12"/>
      <c r="G2047" s="12"/>
      <c r="H2047" s="12"/>
      <c r="I2047" s="12"/>
      <c r="J2047" s="12"/>
      <c r="K2047" s="12"/>
      <c r="L2047" s="12"/>
      <c r="M2047" s="49"/>
      <c r="N2047" s="49"/>
      <c r="O2047" s="12"/>
      <c r="P2047" s="12"/>
      <c r="Q2047" s="12"/>
    </row>
    <row r="2048" spans="2:17" s="1" customFormat="1" x14ac:dyDescent="0.4">
      <c r="B2048" s="12"/>
      <c r="C2048" s="42"/>
      <c r="D2048" s="12"/>
      <c r="E2048" s="12"/>
      <c r="F2048" s="12"/>
      <c r="G2048" s="12"/>
      <c r="H2048" s="12"/>
      <c r="I2048" s="12"/>
      <c r="J2048" s="12"/>
      <c r="K2048" s="12"/>
      <c r="L2048" s="12"/>
      <c r="M2048" s="49"/>
      <c r="N2048" s="49"/>
      <c r="O2048" s="12"/>
      <c r="P2048" s="12"/>
      <c r="Q2048" s="12"/>
    </row>
    <row r="2049" spans="2:17" s="1" customFormat="1" x14ac:dyDescent="0.4">
      <c r="B2049" s="12"/>
      <c r="C2049" s="42"/>
      <c r="D2049" s="12"/>
      <c r="E2049" s="12"/>
      <c r="F2049" s="12"/>
      <c r="G2049" s="12"/>
      <c r="H2049" s="12"/>
      <c r="I2049" s="12"/>
      <c r="J2049" s="12"/>
      <c r="K2049" s="12"/>
      <c r="L2049" s="12"/>
      <c r="M2049" s="49"/>
      <c r="N2049" s="49"/>
      <c r="O2049" s="12"/>
      <c r="P2049" s="12"/>
      <c r="Q2049" s="12"/>
    </row>
    <row r="2050" spans="2:17" s="1" customFormat="1" x14ac:dyDescent="0.4">
      <c r="B2050" s="12"/>
      <c r="C2050" s="42"/>
      <c r="D2050" s="12"/>
      <c r="E2050" s="12"/>
      <c r="F2050" s="12"/>
      <c r="G2050" s="12"/>
      <c r="H2050" s="12"/>
      <c r="I2050" s="12"/>
      <c r="J2050" s="12"/>
      <c r="K2050" s="12"/>
      <c r="L2050" s="12"/>
      <c r="M2050" s="49"/>
      <c r="N2050" s="49"/>
      <c r="O2050" s="12"/>
      <c r="P2050" s="12"/>
      <c r="Q2050" s="12"/>
    </row>
    <row r="2051" spans="2:17" s="1" customFormat="1" x14ac:dyDescent="0.4">
      <c r="B2051" s="12"/>
      <c r="C2051" s="42"/>
      <c r="D2051" s="12"/>
      <c r="E2051" s="12"/>
      <c r="F2051" s="12"/>
      <c r="G2051" s="12"/>
      <c r="H2051" s="12"/>
      <c r="I2051" s="12"/>
      <c r="J2051" s="12"/>
      <c r="K2051" s="12"/>
      <c r="L2051" s="12"/>
      <c r="M2051" s="49"/>
      <c r="N2051" s="49"/>
      <c r="O2051" s="12"/>
      <c r="P2051" s="12"/>
      <c r="Q2051" s="12"/>
    </row>
    <row r="2052" spans="2:17" s="1" customFormat="1" x14ac:dyDescent="0.4">
      <c r="B2052" s="12"/>
      <c r="C2052" s="42"/>
      <c r="D2052" s="12"/>
      <c r="E2052" s="12"/>
      <c r="F2052" s="12"/>
      <c r="G2052" s="12"/>
      <c r="H2052" s="12"/>
      <c r="I2052" s="12"/>
      <c r="J2052" s="12"/>
      <c r="K2052" s="12"/>
      <c r="L2052" s="12"/>
      <c r="M2052" s="49"/>
      <c r="N2052" s="49"/>
      <c r="O2052" s="12"/>
      <c r="P2052" s="12"/>
      <c r="Q2052" s="12"/>
    </row>
    <row r="2053" spans="2:17" s="1" customFormat="1" x14ac:dyDescent="0.4">
      <c r="B2053" s="12"/>
      <c r="C2053" s="42"/>
      <c r="D2053" s="12"/>
      <c r="E2053" s="12"/>
      <c r="F2053" s="12"/>
      <c r="G2053" s="12"/>
      <c r="H2053" s="12"/>
      <c r="I2053" s="12"/>
      <c r="J2053" s="12"/>
      <c r="K2053" s="12"/>
      <c r="L2053" s="12"/>
      <c r="M2053" s="49"/>
      <c r="N2053" s="49"/>
      <c r="O2053" s="12"/>
      <c r="P2053" s="12"/>
      <c r="Q2053" s="12"/>
    </row>
    <row r="2054" spans="2:17" s="1" customFormat="1" x14ac:dyDescent="0.4">
      <c r="B2054" s="12"/>
      <c r="C2054" s="42"/>
      <c r="D2054" s="12"/>
      <c r="E2054" s="12"/>
      <c r="F2054" s="12"/>
      <c r="G2054" s="12"/>
      <c r="H2054" s="12"/>
      <c r="I2054" s="12"/>
      <c r="J2054" s="12"/>
      <c r="K2054" s="12"/>
      <c r="L2054" s="12"/>
      <c r="M2054" s="49"/>
      <c r="N2054" s="49"/>
      <c r="O2054" s="12"/>
      <c r="P2054" s="12"/>
      <c r="Q2054" s="12"/>
    </row>
    <row r="2055" spans="2:17" s="1" customFormat="1" x14ac:dyDescent="0.4">
      <c r="B2055" s="12"/>
      <c r="C2055" s="42"/>
      <c r="D2055" s="12"/>
      <c r="E2055" s="12"/>
      <c r="F2055" s="12"/>
      <c r="G2055" s="12"/>
      <c r="H2055" s="12"/>
      <c r="I2055" s="12"/>
      <c r="J2055" s="12"/>
      <c r="K2055" s="12"/>
      <c r="L2055" s="12"/>
      <c r="M2055" s="49"/>
      <c r="N2055" s="49"/>
      <c r="O2055" s="12"/>
      <c r="P2055" s="12"/>
      <c r="Q2055" s="12"/>
    </row>
    <row r="2056" spans="2:17" s="1" customFormat="1" x14ac:dyDescent="0.4">
      <c r="B2056" s="12"/>
      <c r="C2056" s="42"/>
      <c r="D2056" s="12"/>
      <c r="E2056" s="12"/>
      <c r="F2056" s="12"/>
      <c r="G2056" s="12"/>
      <c r="H2056" s="12"/>
      <c r="I2056" s="12"/>
      <c r="J2056" s="12"/>
      <c r="K2056" s="12"/>
      <c r="L2056" s="12"/>
      <c r="M2056" s="49"/>
      <c r="N2056" s="49"/>
      <c r="O2056" s="12"/>
      <c r="P2056" s="12"/>
      <c r="Q2056" s="12"/>
    </row>
    <row r="2057" spans="2:17" s="1" customFormat="1" x14ac:dyDescent="0.4">
      <c r="B2057" s="12"/>
      <c r="C2057" s="42"/>
      <c r="D2057" s="12"/>
      <c r="E2057" s="12"/>
      <c r="F2057" s="12"/>
      <c r="G2057" s="12"/>
      <c r="H2057" s="12"/>
      <c r="I2057" s="12"/>
      <c r="J2057" s="12"/>
      <c r="K2057" s="12"/>
      <c r="L2057" s="12"/>
      <c r="M2057" s="49"/>
      <c r="N2057" s="49"/>
      <c r="O2057" s="12"/>
      <c r="P2057" s="12"/>
      <c r="Q2057" s="12"/>
    </row>
    <row r="2058" spans="2:17" s="1" customFormat="1" x14ac:dyDescent="0.4">
      <c r="B2058" s="12"/>
      <c r="C2058" s="42"/>
      <c r="D2058" s="12"/>
      <c r="E2058" s="12"/>
      <c r="F2058" s="12"/>
      <c r="G2058" s="12"/>
      <c r="H2058" s="12"/>
      <c r="I2058" s="12"/>
      <c r="J2058" s="12"/>
      <c r="K2058" s="12"/>
      <c r="L2058" s="12"/>
      <c r="M2058" s="49"/>
      <c r="N2058" s="49"/>
      <c r="O2058" s="12"/>
      <c r="P2058" s="12"/>
      <c r="Q2058" s="12"/>
    </row>
    <row r="2059" spans="2:17" s="1" customFormat="1" x14ac:dyDescent="0.4">
      <c r="B2059" s="12"/>
      <c r="C2059" s="42"/>
      <c r="D2059" s="12"/>
      <c r="E2059" s="12"/>
      <c r="F2059" s="12"/>
      <c r="G2059" s="12"/>
      <c r="H2059" s="12"/>
      <c r="I2059" s="12"/>
      <c r="J2059" s="12"/>
      <c r="K2059" s="12"/>
      <c r="L2059" s="12"/>
      <c r="M2059" s="49"/>
      <c r="N2059" s="49"/>
      <c r="O2059" s="12"/>
      <c r="P2059" s="12"/>
      <c r="Q2059" s="12"/>
    </row>
    <row r="2060" spans="2:17" s="1" customFormat="1" x14ac:dyDescent="0.4">
      <c r="B2060" s="12"/>
      <c r="C2060" s="42"/>
      <c r="D2060" s="12"/>
      <c r="E2060" s="12"/>
      <c r="F2060" s="12"/>
      <c r="G2060" s="12"/>
      <c r="H2060" s="12"/>
      <c r="I2060" s="12"/>
      <c r="J2060" s="12"/>
      <c r="K2060" s="12"/>
      <c r="L2060" s="12"/>
      <c r="M2060" s="49"/>
      <c r="N2060" s="49"/>
      <c r="O2060" s="12"/>
      <c r="P2060" s="12"/>
      <c r="Q2060" s="12"/>
    </row>
    <row r="2061" spans="2:17" s="1" customFormat="1" x14ac:dyDescent="0.4">
      <c r="B2061" s="12"/>
      <c r="C2061" s="42"/>
      <c r="D2061" s="12"/>
      <c r="E2061" s="12"/>
      <c r="F2061" s="12"/>
      <c r="G2061" s="12"/>
      <c r="H2061" s="12"/>
      <c r="I2061" s="12"/>
      <c r="J2061" s="12"/>
      <c r="K2061" s="12"/>
      <c r="L2061" s="12"/>
      <c r="M2061" s="49"/>
      <c r="N2061" s="49"/>
      <c r="O2061" s="12"/>
      <c r="P2061" s="12"/>
      <c r="Q2061" s="12"/>
    </row>
    <row r="2062" spans="2:17" s="1" customFormat="1" x14ac:dyDescent="0.4">
      <c r="B2062" s="12"/>
      <c r="C2062" s="42"/>
      <c r="D2062" s="12"/>
      <c r="E2062" s="12"/>
      <c r="F2062" s="12"/>
      <c r="G2062" s="12"/>
      <c r="H2062" s="12"/>
      <c r="I2062" s="12"/>
      <c r="J2062" s="12"/>
      <c r="K2062" s="12"/>
      <c r="L2062" s="12"/>
      <c r="M2062" s="49"/>
      <c r="N2062" s="49"/>
      <c r="O2062" s="12"/>
      <c r="P2062" s="12"/>
      <c r="Q2062" s="12"/>
    </row>
    <row r="2063" spans="2:17" s="1" customFormat="1" x14ac:dyDescent="0.4">
      <c r="B2063" s="12"/>
      <c r="C2063" s="42"/>
      <c r="D2063" s="12"/>
      <c r="E2063" s="12"/>
      <c r="F2063" s="12"/>
      <c r="G2063" s="12"/>
      <c r="H2063" s="12"/>
      <c r="I2063" s="12"/>
      <c r="J2063" s="12"/>
      <c r="K2063" s="12"/>
      <c r="L2063" s="12"/>
      <c r="M2063" s="49"/>
      <c r="N2063" s="49"/>
      <c r="O2063" s="12"/>
      <c r="P2063" s="12"/>
      <c r="Q2063" s="12"/>
    </row>
    <row r="2064" spans="2:17" s="1" customFormat="1" x14ac:dyDescent="0.4">
      <c r="B2064" s="12"/>
      <c r="C2064" s="42"/>
      <c r="D2064" s="12"/>
      <c r="E2064" s="12"/>
      <c r="F2064" s="12"/>
      <c r="G2064" s="12"/>
      <c r="H2064" s="12"/>
      <c r="I2064" s="12"/>
      <c r="J2064" s="12"/>
      <c r="K2064" s="12"/>
      <c r="L2064" s="12"/>
      <c r="M2064" s="49"/>
      <c r="N2064" s="49"/>
      <c r="O2064" s="12"/>
      <c r="P2064" s="12"/>
      <c r="Q2064" s="12"/>
    </row>
    <row r="2065" spans="2:17" s="1" customFormat="1" x14ac:dyDescent="0.4">
      <c r="B2065" s="12"/>
      <c r="C2065" s="42"/>
      <c r="D2065" s="12"/>
      <c r="E2065" s="12"/>
      <c r="F2065" s="12"/>
      <c r="G2065" s="12"/>
      <c r="H2065" s="12"/>
      <c r="I2065" s="12"/>
      <c r="J2065" s="12"/>
      <c r="K2065" s="12"/>
      <c r="L2065" s="12"/>
      <c r="M2065" s="49"/>
      <c r="N2065" s="49"/>
      <c r="O2065" s="12"/>
      <c r="P2065" s="12"/>
      <c r="Q2065" s="12"/>
    </row>
    <row r="2066" spans="2:17" s="1" customFormat="1" x14ac:dyDescent="0.4">
      <c r="B2066" s="12"/>
      <c r="C2066" s="42"/>
      <c r="D2066" s="12"/>
      <c r="E2066" s="12"/>
      <c r="F2066" s="12"/>
      <c r="G2066" s="12"/>
      <c r="H2066" s="12"/>
      <c r="I2066" s="12"/>
      <c r="J2066" s="12"/>
      <c r="K2066" s="12"/>
      <c r="L2066" s="12"/>
      <c r="M2066" s="49"/>
      <c r="N2066" s="49"/>
      <c r="O2066" s="12"/>
      <c r="P2066" s="12"/>
      <c r="Q2066" s="12"/>
    </row>
    <row r="2067" spans="2:17" s="1" customFormat="1" x14ac:dyDescent="0.4">
      <c r="B2067" s="12"/>
      <c r="C2067" s="42"/>
      <c r="D2067" s="12"/>
      <c r="E2067" s="12"/>
      <c r="F2067" s="12"/>
      <c r="G2067" s="12"/>
      <c r="H2067" s="12"/>
      <c r="I2067" s="12"/>
      <c r="J2067" s="12"/>
      <c r="K2067" s="12"/>
      <c r="L2067" s="12"/>
      <c r="M2067" s="49"/>
      <c r="N2067" s="49"/>
      <c r="O2067" s="12"/>
      <c r="P2067" s="12"/>
      <c r="Q2067" s="12"/>
    </row>
    <row r="2068" spans="2:17" s="1" customFormat="1" x14ac:dyDescent="0.4">
      <c r="B2068" s="12"/>
      <c r="C2068" s="42"/>
      <c r="D2068" s="12"/>
      <c r="E2068" s="12"/>
      <c r="F2068" s="12"/>
      <c r="G2068" s="12"/>
      <c r="H2068" s="12"/>
      <c r="I2068" s="12"/>
      <c r="J2068" s="12"/>
      <c r="K2068" s="12"/>
      <c r="L2068" s="12"/>
      <c r="M2068" s="49"/>
      <c r="N2068" s="49"/>
      <c r="O2068" s="12"/>
      <c r="P2068" s="12"/>
      <c r="Q2068" s="12"/>
    </row>
    <row r="2069" spans="2:17" s="1" customFormat="1" x14ac:dyDescent="0.4">
      <c r="B2069" s="12"/>
      <c r="C2069" s="42"/>
      <c r="D2069" s="12"/>
      <c r="E2069" s="12"/>
      <c r="F2069" s="12"/>
      <c r="G2069" s="12"/>
      <c r="H2069" s="12"/>
      <c r="I2069" s="12"/>
      <c r="J2069" s="12"/>
      <c r="K2069" s="12"/>
      <c r="L2069" s="12"/>
      <c r="M2069" s="49"/>
      <c r="N2069" s="49"/>
      <c r="O2069" s="12"/>
      <c r="P2069" s="12"/>
      <c r="Q2069" s="12"/>
    </row>
    <row r="2070" spans="2:17" s="1" customFormat="1" x14ac:dyDescent="0.4">
      <c r="B2070" s="12"/>
      <c r="C2070" s="42"/>
      <c r="D2070" s="12"/>
      <c r="E2070" s="12"/>
      <c r="F2070" s="12"/>
      <c r="G2070" s="12"/>
      <c r="H2070" s="12"/>
      <c r="I2070" s="12"/>
      <c r="J2070" s="12"/>
      <c r="K2070" s="12"/>
      <c r="L2070" s="12"/>
      <c r="M2070" s="49"/>
      <c r="N2070" s="49"/>
      <c r="O2070" s="12"/>
      <c r="P2070" s="12"/>
      <c r="Q2070" s="12"/>
    </row>
    <row r="2071" spans="2:17" s="1" customFormat="1" x14ac:dyDescent="0.4">
      <c r="B2071" s="12"/>
      <c r="C2071" s="42"/>
      <c r="D2071" s="12"/>
      <c r="E2071" s="12"/>
      <c r="F2071" s="12"/>
      <c r="G2071" s="12"/>
      <c r="H2071" s="12"/>
      <c r="I2071" s="12"/>
      <c r="J2071" s="12"/>
      <c r="K2071" s="12"/>
      <c r="L2071" s="12"/>
      <c r="M2071" s="49"/>
      <c r="N2071" s="49"/>
      <c r="O2071" s="12"/>
      <c r="P2071" s="12"/>
      <c r="Q2071" s="12"/>
    </row>
    <row r="2072" spans="2:17" s="1" customFormat="1" x14ac:dyDescent="0.4">
      <c r="B2072" s="12"/>
      <c r="C2072" s="42"/>
      <c r="D2072" s="12"/>
      <c r="E2072" s="12"/>
      <c r="F2072" s="12"/>
      <c r="G2072" s="12"/>
      <c r="H2072" s="12"/>
      <c r="I2072" s="12"/>
      <c r="J2072" s="12"/>
      <c r="K2072" s="12"/>
      <c r="L2072" s="12"/>
      <c r="M2072" s="49"/>
      <c r="N2072" s="49"/>
      <c r="O2072" s="12"/>
      <c r="P2072" s="12"/>
      <c r="Q2072" s="12"/>
    </row>
    <row r="2073" spans="2:17" s="1" customFormat="1" x14ac:dyDescent="0.4">
      <c r="B2073" s="12"/>
      <c r="C2073" s="42"/>
      <c r="D2073" s="12"/>
      <c r="E2073" s="12"/>
      <c r="F2073" s="12"/>
      <c r="G2073" s="12"/>
      <c r="H2073" s="12"/>
      <c r="I2073" s="12"/>
      <c r="J2073" s="12"/>
      <c r="K2073" s="12"/>
      <c r="L2073" s="12"/>
      <c r="M2073" s="49"/>
      <c r="N2073" s="49"/>
      <c r="O2073" s="12"/>
      <c r="P2073" s="12"/>
      <c r="Q2073" s="12"/>
    </row>
    <row r="2074" spans="2:17" s="1" customFormat="1" x14ac:dyDescent="0.4">
      <c r="B2074" s="12"/>
      <c r="C2074" s="42"/>
      <c r="D2074" s="12"/>
      <c r="E2074" s="12"/>
      <c r="F2074" s="12"/>
      <c r="G2074" s="12"/>
      <c r="H2074" s="12"/>
      <c r="I2074" s="12"/>
      <c r="J2074" s="12"/>
      <c r="K2074" s="12"/>
      <c r="L2074" s="12"/>
      <c r="M2074" s="49"/>
      <c r="N2074" s="49"/>
      <c r="O2074" s="12"/>
      <c r="P2074" s="12"/>
      <c r="Q2074" s="12"/>
    </row>
    <row r="2075" spans="2:17" s="1" customFormat="1" x14ac:dyDescent="0.4">
      <c r="B2075" s="12"/>
      <c r="C2075" s="42"/>
      <c r="D2075" s="12"/>
      <c r="E2075" s="12"/>
      <c r="F2075" s="12"/>
      <c r="G2075" s="12"/>
      <c r="H2075" s="12"/>
      <c r="I2075" s="12"/>
      <c r="J2075" s="12"/>
      <c r="K2075" s="12"/>
      <c r="L2075" s="12"/>
      <c r="M2075" s="49"/>
      <c r="N2075" s="49"/>
      <c r="O2075" s="12"/>
      <c r="P2075" s="12"/>
      <c r="Q2075" s="12"/>
    </row>
    <row r="2076" spans="2:17" s="1" customFormat="1" x14ac:dyDescent="0.4">
      <c r="B2076" s="12"/>
      <c r="C2076" s="42"/>
      <c r="D2076" s="12"/>
      <c r="E2076" s="12"/>
      <c r="F2076" s="12"/>
      <c r="G2076" s="12"/>
      <c r="H2076" s="12"/>
      <c r="I2076" s="12"/>
      <c r="J2076" s="12"/>
      <c r="K2076" s="12"/>
      <c r="L2076" s="12"/>
      <c r="M2076" s="49"/>
      <c r="N2076" s="49"/>
      <c r="O2076" s="12"/>
      <c r="P2076" s="12"/>
      <c r="Q2076" s="12"/>
    </row>
    <row r="2077" spans="2:17" s="1" customFormat="1" x14ac:dyDescent="0.4">
      <c r="B2077" s="12"/>
      <c r="C2077" s="42"/>
      <c r="D2077" s="12"/>
      <c r="E2077" s="12"/>
      <c r="F2077" s="12"/>
      <c r="G2077" s="12"/>
      <c r="H2077" s="12"/>
      <c r="I2077" s="12"/>
      <c r="J2077" s="12"/>
      <c r="K2077" s="12"/>
      <c r="L2077" s="12"/>
      <c r="M2077" s="49"/>
      <c r="N2077" s="49"/>
      <c r="O2077" s="12"/>
      <c r="P2077" s="12"/>
      <c r="Q2077" s="12"/>
    </row>
    <row r="2078" spans="2:17" s="1" customFormat="1" x14ac:dyDescent="0.4">
      <c r="B2078" s="12"/>
      <c r="C2078" s="42"/>
      <c r="D2078" s="12"/>
      <c r="E2078" s="12"/>
      <c r="F2078" s="12"/>
      <c r="G2078" s="12"/>
      <c r="H2078" s="12"/>
      <c r="I2078" s="12"/>
      <c r="J2078" s="12"/>
      <c r="K2078" s="12"/>
      <c r="L2078" s="12"/>
      <c r="M2078" s="49"/>
      <c r="N2078" s="49"/>
      <c r="O2078" s="12"/>
      <c r="P2078" s="12"/>
      <c r="Q2078" s="12"/>
    </row>
    <row r="2079" spans="2:17" s="1" customFormat="1" x14ac:dyDescent="0.4">
      <c r="B2079" s="12"/>
      <c r="C2079" s="42"/>
      <c r="D2079" s="12"/>
      <c r="E2079" s="12"/>
      <c r="F2079" s="12"/>
      <c r="G2079" s="12"/>
      <c r="H2079" s="12"/>
      <c r="I2079" s="12"/>
      <c r="J2079" s="12"/>
      <c r="K2079" s="12"/>
      <c r="L2079" s="12"/>
      <c r="M2079" s="49"/>
      <c r="N2079" s="49"/>
      <c r="O2079" s="12"/>
      <c r="P2079" s="12"/>
      <c r="Q2079" s="12"/>
    </row>
    <row r="2080" spans="2:17" s="1" customFormat="1" x14ac:dyDescent="0.4">
      <c r="B2080" s="12"/>
      <c r="C2080" s="42"/>
      <c r="D2080" s="12"/>
      <c r="E2080" s="12"/>
      <c r="F2080" s="12"/>
      <c r="G2080" s="12"/>
      <c r="H2080" s="12"/>
      <c r="I2080" s="12"/>
      <c r="J2080" s="12"/>
      <c r="K2080" s="12"/>
      <c r="L2080" s="12"/>
      <c r="M2080" s="49"/>
      <c r="N2080" s="49"/>
      <c r="O2080" s="12"/>
      <c r="P2080" s="12"/>
      <c r="Q2080" s="12"/>
    </row>
    <row r="2081" spans="2:17" s="1" customFormat="1" x14ac:dyDescent="0.4">
      <c r="B2081" s="12"/>
      <c r="C2081" s="42"/>
      <c r="D2081" s="12"/>
      <c r="E2081" s="12"/>
      <c r="F2081" s="12"/>
      <c r="G2081" s="12"/>
      <c r="H2081" s="12"/>
      <c r="I2081" s="12"/>
      <c r="J2081" s="12"/>
      <c r="K2081" s="12"/>
      <c r="L2081" s="12"/>
      <c r="M2081" s="49"/>
      <c r="N2081" s="49"/>
      <c r="O2081" s="12"/>
      <c r="P2081" s="12"/>
      <c r="Q2081" s="12"/>
    </row>
    <row r="2082" spans="2:17" s="1" customFormat="1" x14ac:dyDescent="0.4">
      <c r="B2082" s="12"/>
      <c r="C2082" s="42"/>
      <c r="D2082" s="12"/>
      <c r="E2082" s="12"/>
      <c r="F2082" s="12"/>
      <c r="G2082" s="12"/>
      <c r="H2082" s="12"/>
      <c r="I2082" s="12"/>
      <c r="J2082" s="12"/>
      <c r="K2082" s="12"/>
      <c r="L2082" s="12"/>
      <c r="M2082" s="49"/>
      <c r="N2082" s="49"/>
      <c r="O2082" s="12"/>
      <c r="P2082" s="12"/>
      <c r="Q2082" s="12"/>
    </row>
    <row r="2083" spans="2:17" s="1" customFormat="1" x14ac:dyDescent="0.4">
      <c r="B2083" s="12"/>
      <c r="C2083" s="42"/>
      <c r="D2083" s="12"/>
      <c r="E2083" s="12"/>
      <c r="F2083" s="12"/>
      <c r="G2083" s="12"/>
      <c r="H2083" s="12"/>
      <c r="I2083" s="12"/>
      <c r="J2083" s="12"/>
      <c r="K2083" s="12"/>
      <c r="L2083" s="12"/>
      <c r="M2083" s="49"/>
      <c r="N2083" s="49"/>
      <c r="O2083" s="12"/>
      <c r="P2083" s="12"/>
      <c r="Q2083" s="12"/>
    </row>
    <row r="2084" spans="2:17" s="1" customFormat="1" x14ac:dyDescent="0.4">
      <c r="B2084" s="12"/>
      <c r="C2084" s="42"/>
      <c r="D2084" s="12"/>
      <c r="E2084" s="12"/>
      <c r="F2084" s="12"/>
      <c r="G2084" s="12"/>
      <c r="H2084" s="12"/>
      <c r="I2084" s="12"/>
      <c r="J2084" s="12"/>
      <c r="K2084" s="12"/>
      <c r="L2084" s="12"/>
      <c r="M2084" s="49"/>
      <c r="N2084" s="49"/>
      <c r="O2084" s="12"/>
      <c r="P2084" s="12"/>
      <c r="Q2084" s="12"/>
    </row>
    <row r="2085" spans="2:17" s="1" customFormat="1" x14ac:dyDescent="0.4">
      <c r="B2085" s="12"/>
      <c r="C2085" s="42"/>
      <c r="D2085" s="12"/>
      <c r="E2085" s="12"/>
      <c r="F2085" s="12"/>
      <c r="G2085" s="12"/>
      <c r="H2085" s="12"/>
      <c r="I2085" s="12"/>
      <c r="J2085" s="12"/>
      <c r="K2085" s="12"/>
      <c r="L2085" s="12"/>
      <c r="M2085" s="49"/>
      <c r="N2085" s="49"/>
      <c r="O2085" s="12"/>
      <c r="P2085" s="12"/>
      <c r="Q2085" s="12"/>
    </row>
    <row r="2086" spans="2:17" s="1" customFormat="1" x14ac:dyDescent="0.4">
      <c r="B2086" s="12"/>
      <c r="C2086" s="42"/>
      <c r="D2086" s="12"/>
      <c r="E2086" s="12"/>
      <c r="F2086" s="12"/>
      <c r="G2086" s="12"/>
      <c r="H2086" s="12"/>
      <c r="I2086" s="12"/>
      <c r="J2086" s="12"/>
      <c r="K2086" s="12"/>
      <c r="L2086" s="12"/>
      <c r="M2086" s="49"/>
      <c r="N2086" s="49"/>
      <c r="O2086" s="12"/>
      <c r="P2086" s="12"/>
      <c r="Q2086" s="12"/>
    </row>
    <row r="2087" spans="2:17" s="1" customFormat="1" x14ac:dyDescent="0.4">
      <c r="B2087" s="12"/>
      <c r="C2087" s="42"/>
      <c r="D2087" s="12"/>
      <c r="E2087" s="12"/>
      <c r="F2087" s="12"/>
      <c r="G2087" s="12"/>
      <c r="H2087" s="12"/>
      <c r="I2087" s="12"/>
      <c r="J2087" s="12"/>
      <c r="K2087" s="12"/>
      <c r="L2087" s="12"/>
      <c r="M2087" s="49"/>
      <c r="N2087" s="49"/>
      <c r="O2087" s="12"/>
      <c r="P2087" s="12"/>
      <c r="Q2087" s="12"/>
    </row>
    <row r="2088" spans="2:17" s="1" customFormat="1" x14ac:dyDescent="0.4">
      <c r="B2088" s="12"/>
      <c r="C2088" s="42"/>
      <c r="D2088" s="12"/>
      <c r="E2088" s="12"/>
      <c r="F2088" s="12"/>
      <c r="G2088" s="12"/>
      <c r="H2088" s="12"/>
      <c r="I2088" s="12"/>
      <c r="J2088" s="12"/>
      <c r="K2088" s="12"/>
      <c r="L2088" s="12"/>
      <c r="M2088" s="49"/>
      <c r="N2088" s="49"/>
      <c r="O2088" s="12"/>
      <c r="P2088" s="12"/>
      <c r="Q2088" s="12"/>
    </row>
    <row r="2089" spans="2:17" s="1" customFormat="1" x14ac:dyDescent="0.4">
      <c r="B2089" s="12"/>
      <c r="C2089" s="42"/>
      <c r="D2089" s="12"/>
      <c r="E2089" s="12"/>
      <c r="F2089" s="12"/>
      <c r="G2089" s="12"/>
      <c r="H2089" s="12"/>
      <c r="I2089" s="12"/>
      <c r="J2089" s="12"/>
      <c r="K2089" s="12"/>
      <c r="L2089" s="12"/>
      <c r="M2089" s="49"/>
      <c r="N2089" s="49"/>
      <c r="O2089" s="12"/>
      <c r="P2089" s="12"/>
      <c r="Q2089" s="12"/>
    </row>
    <row r="2090" spans="2:17" s="1" customFormat="1" x14ac:dyDescent="0.4">
      <c r="B2090" s="12"/>
      <c r="C2090" s="42"/>
      <c r="D2090" s="12"/>
      <c r="E2090" s="12"/>
      <c r="F2090" s="12"/>
      <c r="G2090" s="12"/>
      <c r="H2090" s="12"/>
      <c r="I2090" s="12"/>
      <c r="J2090" s="12"/>
      <c r="K2090" s="12"/>
      <c r="L2090" s="12"/>
      <c r="M2090" s="49"/>
      <c r="N2090" s="49"/>
      <c r="O2090" s="12"/>
      <c r="P2090" s="12"/>
      <c r="Q2090" s="12"/>
    </row>
    <row r="2091" spans="2:17" s="1" customFormat="1" x14ac:dyDescent="0.4">
      <c r="B2091" s="12"/>
      <c r="C2091" s="42"/>
      <c r="D2091" s="12"/>
      <c r="E2091" s="12"/>
      <c r="F2091" s="12"/>
      <c r="G2091" s="12"/>
      <c r="H2091" s="12"/>
      <c r="I2091" s="12"/>
      <c r="J2091" s="12"/>
      <c r="K2091" s="12"/>
      <c r="L2091" s="12"/>
      <c r="M2091" s="49"/>
      <c r="N2091" s="49"/>
      <c r="O2091" s="12"/>
      <c r="P2091" s="12"/>
      <c r="Q2091" s="12"/>
    </row>
    <row r="2092" spans="2:17" s="1" customFormat="1" x14ac:dyDescent="0.4">
      <c r="B2092" s="12"/>
      <c r="C2092" s="42"/>
      <c r="D2092" s="12"/>
      <c r="E2092" s="12"/>
      <c r="F2092" s="12"/>
      <c r="G2092" s="12"/>
      <c r="H2092" s="12"/>
      <c r="I2092" s="12"/>
      <c r="J2092" s="12"/>
      <c r="K2092" s="12"/>
      <c r="L2092" s="12"/>
      <c r="M2092" s="49"/>
      <c r="N2092" s="49"/>
      <c r="O2092" s="12"/>
      <c r="P2092" s="12"/>
      <c r="Q2092" s="12"/>
    </row>
    <row r="2093" spans="2:17" s="1" customFormat="1" x14ac:dyDescent="0.4">
      <c r="B2093" s="12"/>
      <c r="C2093" s="42"/>
      <c r="D2093" s="12"/>
      <c r="E2093" s="12"/>
      <c r="F2093" s="12"/>
      <c r="G2093" s="12"/>
      <c r="H2093" s="12"/>
      <c r="I2093" s="12"/>
      <c r="J2093" s="12"/>
      <c r="K2093" s="12"/>
      <c r="L2093" s="12"/>
      <c r="M2093" s="49"/>
      <c r="N2093" s="49"/>
      <c r="O2093" s="12"/>
      <c r="P2093" s="12"/>
      <c r="Q2093" s="12"/>
    </row>
    <row r="2094" spans="2:17" s="1" customFormat="1" x14ac:dyDescent="0.4">
      <c r="B2094" s="12"/>
      <c r="C2094" s="42"/>
      <c r="D2094" s="12"/>
      <c r="E2094" s="12"/>
      <c r="F2094" s="12"/>
      <c r="G2094" s="12"/>
      <c r="H2094" s="12"/>
      <c r="I2094" s="12"/>
      <c r="J2094" s="12"/>
      <c r="K2094" s="12"/>
      <c r="L2094" s="12"/>
      <c r="M2094" s="49"/>
      <c r="N2094" s="49"/>
      <c r="O2094" s="12"/>
      <c r="P2094" s="12"/>
      <c r="Q2094" s="12"/>
    </row>
    <row r="2095" spans="2:17" s="1" customFormat="1" x14ac:dyDescent="0.4">
      <c r="B2095" s="12"/>
      <c r="C2095" s="42"/>
      <c r="D2095" s="12"/>
      <c r="E2095" s="12"/>
      <c r="F2095" s="12"/>
      <c r="G2095" s="12"/>
      <c r="H2095" s="12"/>
      <c r="I2095" s="12"/>
      <c r="J2095" s="12"/>
      <c r="K2095" s="12"/>
      <c r="L2095" s="12"/>
      <c r="M2095" s="49"/>
      <c r="N2095" s="49"/>
      <c r="O2095" s="12"/>
      <c r="P2095" s="12"/>
      <c r="Q2095" s="12"/>
    </row>
    <row r="2096" spans="2:17" s="1" customFormat="1" x14ac:dyDescent="0.4">
      <c r="B2096" s="12"/>
      <c r="C2096" s="42"/>
      <c r="D2096" s="12"/>
      <c r="E2096" s="12"/>
      <c r="F2096" s="12"/>
      <c r="G2096" s="12"/>
      <c r="H2096" s="12"/>
      <c r="I2096" s="12"/>
      <c r="J2096" s="12"/>
      <c r="K2096" s="12"/>
      <c r="L2096" s="12"/>
      <c r="M2096" s="49"/>
      <c r="N2096" s="49"/>
      <c r="O2096" s="12"/>
      <c r="P2096" s="12"/>
      <c r="Q2096" s="12"/>
    </row>
    <row r="2097" spans="2:17" s="1" customFormat="1" x14ac:dyDescent="0.4">
      <c r="B2097" s="12"/>
      <c r="C2097" s="42"/>
      <c r="D2097" s="12"/>
      <c r="E2097" s="12"/>
      <c r="F2097" s="12"/>
      <c r="G2097" s="12"/>
      <c r="H2097" s="12"/>
      <c r="I2097" s="12"/>
      <c r="J2097" s="12"/>
      <c r="K2097" s="12"/>
      <c r="L2097" s="12"/>
      <c r="M2097" s="49"/>
      <c r="N2097" s="49"/>
      <c r="O2097" s="12"/>
      <c r="P2097" s="12"/>
      <c r="Q2097" s="12"/>
    </row>
    <row r="2098" spans="2:17" s="1" customFormat="1" x14ac:dyDescent="0.4">
      <c r="B2098" s="12"/>
      <c r="C2098" s="42"/>
      <c r="D2098" s="12"/>
      <c r="E2098" s="12"/>
      <c r="F2098" s="12"/>
      <c r="G2098" s="12"/>
      <c r="H2098" s="12"/>
      <c r="I2098" s="12"/>
      <c r="J2098" s="12"/>
      <c r="K2098" s="12"/>
      <c r="L2098" s="12"/>
      <c r="M2098" s="49"/>
      <c r="N2098" s="49"/>
      <c r="O2098" s="12"/>
      <c r="P2098" s="12"/>
      <c r="Q2098" s="12"/>
    </row>
    <row r="2099" spans="2:17" s="1" customFormat="1" x14ac:dyDescent="0.4">
      <c r="B2099" s="12"/>
      <c r="C2099" s="42"/>
      <c r="D2099" s="12"/>
      <c r="E2099" s="12"/>
      <c r="F2099" s="12"/>
      <c r="G2099" s="12"/>
      <c r="H2099" s="12"/>
      <c r="I2099" s="12"/>
      <c r="J2099" s="12"/>
      <c r="K2099" s="12"/>
      <c r="L2099" s="12"/>
      <c r="M2099" s="49"/>
      <c r="N2099" s="49"/>
      <c r="O2099" s="12"/>
      <c r="P2099" s="12"/>
      <c r="Q2099" s="12"/>
    </row>
    <row r="2100" spans="2:17" s="1" customFormat="1" x14ac:dyDescent="0.4">
      <c r="B2100" s="12"/>
      <c r="C2100" s="42"/>
      <c r="D2100" s="12"/>
      <c r="E2100" s="12"/>
      <c r="F2100" s="12"/>
      <c r="G2100" s="12"/>
      <c r="H2100" s="12"/>
      <c r="I2100" s="12"/>
      <c r="J2100" s="12"/>
      <c r="K2100" s="12"/>
      <c r="L2100" s="12"/>
      <c r="M2100" s="49"/>
      <c r="N2100" s="49"/>
      <c r="O2100" s="12"/>
      <c r="P2100" s="12"/>
      <c r="Q2100" s="12"/>
    </row>
    <row r="2101" spans="2:17" s="1" customFormat="1" x14ac:dyDescent="0.4">
      <c r="B2101" s="12"/>
      <c r="C2101" s="42"/>
      <c r="D2101" s="12"/>
      <c r="E2101" s="12"/>
      <c r="F2101" s="12"/>
      <c r="G2101" s="12"/>
      <c r="H2101" s="12"/>
      <c r="I2101" s="12"/>
      <c r="J2101" s="12"/>
      <c r="K2101" s="12"/>
      <c r="L2101" s="12"/>
      <c r="M2101" s="49"/>
      <c r="N2101" s="49"/>
      <c r="O2101" s="12"/>
      <c r="P2101" s="12"/>
      <c r="Q2101" s="12"/>
    </row>
    <row r="2102" spans="2:17" s="1" customFormat="1" x14ac:dyDescent="0.4">
      <c r="B2102" s="12"/>
      <c r="C2102" s="42"/>
      <c r="D2102" s="12"/>
      <c r="E2102" s="12"/>
      <c r="F2102" s="12"/>
      <c r="G2102" s="12"/>
      <c r="H2102" s="12"/>
      <c r="I2102" s="12"/>
      <c r="J2102" s="12"/>
      <c r="K2102" s="12"/>
      <c r="L2102" s="12"/>
      <c r="M2102" s="49"/>
      <c r="N2102" s="49"/>
      <c r="O2102" s="12"/>
      <c r="P2102" s="12"/>
      <c r="Q2102" s="12"/>
    </row>
    <row r="2103" spans="2:17" s="1" customFormat="1" x14ac:dyDescent="0.4">
      <c r="B2103" s="12"/>
      <c r="C2103" s="42"/>
      <c r="D2103" s="12"/>
      <c r="E2103" s="12"/>
      <c r="F2103" s="12"/>
      <c r="G2103" s="12"/>
      <c r="H2103" s="12"/>
      <c r="I2103" s="12"/>
      <c r="J2103" s="12"/>
      <c r="K2103" s="12"/>
      <c r="L2103" s="12"/>
      <c r="M2103" s="49"/>
      <c r="N2103" s="49"/>
      <c r="O2103" s="12"/>
      <c r="P2103" s="12"/>
      <c r="Q2103" s="12"/>
    </row>
    <row r="2104" spans="2:17" s="1" customFormat="1" x14ac:dyDescent="0.4">
      <c r="B2104" s="12"/>
      <c r="C2104" s="42"/>
      <c r="D2104" s="12"/>
      <c r="E2104" s="12"/>
      <c r="F2104" s="12"/>
      <c r="G2104" s="12"/>
      <c r="H2104" s="12"/>
      <c r="I2104" s="12"/>
      <c r="J2104" s="12"/>
      <c r="K2104" s="12"/>
      <c r="L2104" s="12"/>
      <c r="M2104" s="49"/>
      <c r="N2104" s="49"/>
      <c r="O2104" s="12"/>
      <c r="P2104" s="12"/>
      <c r="Q2104" s="12"/>
    </row>
    <row r="2105" spans="2:17" s="1" customFormat="1" x14ac:dyDescent="0.4">
      <c r="B2105" s="12"/>
      <c r="C2105" s="42"/>
      <c r="D2105" s="12"/>
      <c r="E2105" s="12"/>
      <c r="F2105" s="12"/>
      <c r="G2105" s="12"/>
      <c r="H2105" s="12"/>
      <c r="I2105" s="12"/>
      <c r="J2105" s="12"/>
      <c r="K2105" s="12"/>
      <c r="L2105" s="12"/>
      <c r="M2105" s="49"/>
      <c r="N2105" s="49"/>
      <c r="O2105" s="12"/>
      <c r="P2105" s="12"/>
      <c r="Q2105" s="12"/>
    </row>
    <row r="2106" spans="2:17" s="1" customFormat="1" x14ac:dyDescent="0.4">
      <c r="B2106" s="12"/>
      <c r="C2106" s="42"/>
      <c r="D2106" s="12"/>
      <c r="E2106" s="12"/>
      <c r="F2106" s="12"/>
      <c r="G2106" s="12"/>
      <c r="H2106" s="12"/>
      <c r="I2106" s="12"/>
      <c r="J2106" s="12"/>
      <c r="K2106" s="12"/>
      <c r="L2106" s="12"/>
      <c r="M2106" s="49"/>
      <c r="N2106" s="49"/>
      <c r="O2106" s="12"/>
      <c r="P2106" s="12"/>
      <c r="Q2106" s="12"/>
    </row>
    <row r="2107" spans="2:17" s="1" customFormat="1" x14ac:dyDescent="0.4">
      <c r="B2107" s="12"/>
      <c r="C2107" s="42"/>
      <c r="D2107" s="12"/>
      <c r="E2107" s="12"/>
      <c r="F2107" s="12"/>
      <c r="G2107" s="12"/>
      <c r="H2107" s="12"/>
      <c r="I2107" s="12"/>
      <c r="J2107" s="12"/>
      <c r="K2107" s="12"/>
      <c r="L2107" s="12"/>
      <c r="M2107" s="49"/>
      <c r="N2107" s="49"/>
      <c r="O2107" s="12"/>
      <c r="P2107" s="12"/>
      <c r="Q2107" s="12"/>
    </row>
    <row r="2108" spans="2:17" s="1" customFormat="1" x14ac:dyDescent="0.4">
      <c r="B2108" s="12"/>
      <c r="C2108" s="42"/>
      <c r="D2108" s="12"/>
      <c r="E2108" s="12"/>
      <c r="F2108" s="12"/>
      <c r="G2108" s="12"/>
      <c r="H2108" s="12"/>
      <c r="I2108" s="12"/>
      <c r="J2108" s="12"/>
      <c r="K2108" s="12"/>
      <c r="L2108" s="12"/>
      <c r="M2108" s="49"/>
      <c r="N2108" s="49"/>
      <c r="O2108" s="12"/>
      <c r="P2108" s="12"/>
      <c r="Q2108" s="12"/>
    </row>
    <row r="2109" spans="2:17" s="1" customFormat="1" x14ac:dyDescent="0.4">
      <c r="B2109" s="12"/>
      <c r="C2109" s="42"/>
      <c r="D2109" s="12"/>
      <c r="E2109" s="12"/>
      <c r="F2109" s="12"/>
      <c r="G2109" s="12"/>
      <c r="H2109" s="12"/>
      <c r="I2109" s="12"/>
      <c r="J2109" s="12"/>
      <c r="K2109" s="12"/>
      <c r="L2109" s="12"/>
      <c r="M2109" s="49"/>
      <c r="N2109" s="49"/>
      <c r="O2109" s="12"/>
      <c r="P2109" s="12"/>
      <c r="Q2109" s="12"/>
    </row>
    <row r="2110" spans="2:17" s="1" customFormat="1" x14ac:dyDescent="0.4">
      <c r="B2110" s="12"/>
      <c r="C2110" s="42"/>
      <c r="D2110" s="12"/>
      <c r="E2110" s="12"/>
      <c r="F2110" s="12"/>
      <c r="G2110" s="12"/>
      <c r="H2110" s="12"/>
      <c r="I2110" s="12"/>
      <c r="J2110" s="12"/>
      <c r="K2110" s="12"/>
      <c r="L2110" s="12"/>
      <c r="M2110" s="49"/>
      <c r="N2110" s="49"/>
      <c r="O2110" s="12"/>
      <c r="P2110" s="12"/>
      <c r="Q2110" s="12"/>
    </row>
    <row r="2111" spans="2:17" s="1" customFormat="1" x14ac:dyDescent="0.4">
      <c r="B2111" s="12"/>
      <c r="C2111" s="42"/>
      <c r="D2111" s="12"/>
      <c r="E2111" s="12"/>
      <c r="F2111" s="12"/>
      <c r="G2111" s="12"/>
      <c r="H2111" s="12"/>
      <c r="I2111" s="12"/>
      <c r="J2111" s="12"/>
      <c r="K2111" s="12"/>
      <c r="L2111" s="12"/>
      <c r="M2111" s="49"/>
      <c r="N2111" s="49"/>
      <c r="O2111" s="12"/>
      <c r="P2111" s="12"/>
      <c r="Q2111" s="12"/>
    </row>
    <row r="2112" spans="2:17" s="1" customFormat="1" x14ac:dyDescent="0.4">
      <c r="B2112" s="12"/>
      <c r="C2112" s="42"/>
      <c r="D2112" s="12"/>
      <c r="E2112" s="12"/>
      <c r="F2112" s="12"/>
      <c r="G2112" s="12"/>
      <c r="H2112" s="12"/>
      <c r="I2112" s="12"/>
      <c r="J2112" s="12"/>
      <c r="K2112" s="12"/>
      <c r="L2112" s="12"/>
      <c r="M2112" s="49"/>
      <c r="N2112" s="49"/>
      <c r="O2112" s="12"/>
      <c r="P2112" s="12"/>
      <c r="Q2112" s="12"/>
    </row>
    <row r="2113" spans="2:17" s="1" customFormat="1" x14ac:dyDescent="0.4">
      <c r="B2113" s="12"/>
      <c r="C2113" s="42"/>
      <c r="D2113" s="12"/>
      <c r="E2113" s="12"/>
      <c r="F2113" s="12"/>
      <c r="G2113" s="12"/>
      <c r="H2113" s="12"/>
      <c r="I2113" s="12"/>
      <c r="J2113" s="12"/>
      <c r="K2113" s="12"/>
      <c r="L2113" s="12"/>
      <c r="M2113" s="49"/>
      <c r="N2113" s="49"/>
      <c r="O2113" s="12"/>
      <c r="P2113" s="12"/>
      <c r="Q2113" s="12"/>
    </row>
    <row r="2114" spans="2:17" s="1" customFormat="1" x14ac:dyDescent="0.4">
      <c r="B2114" s="12"/>
      <c r="C2114" s="42"/>
      <c r="D2114" s="12"/>
      <c r="E2114" s="12"/>
      <c r="F2114" s="12"/>
      <c r="G2114" s="12"/>
      <c r="H2114" s="12"/>
      <c r="I2114" s="12"/>
      <c r="J2114" s="12"/>
      <c r="K2114" s="12"/>
      <c r="L2114" s="12"/>
      <c r="M2114" s="49"/>
      <c r="N2114" s="49"/>
      <c r="O2114" s="12"/>
      <c r="P2114" s="12"/>
      <c r="Q2114" s="12"/>
    </row>
    <row r="2115" spans="2:17" s="1" customFormat="1" x14ac:dyDescent="0.4">
      <c r="B2115" s="12"/>
      <c r="C2115" s="42"/>
      <c r="D2115" s="12"/>
      <c r="E2115" s="12"/>
      <c r="F2115" s="12"/>
      <c r="G2115" s="12"/>
      <c r="H2115" s="12"/>
      <c r="I2115" s="12"/>
      <c r="J2115" s="12"/>
      <c r="K2115" s="12"/>
      <c r="L2115" s="12"/>
      <c r="M2115" s="49"/>
      <c r="N2115" s="49"/>
      <c r="O2115" s="12"/>
      <c r="P2115" s="12"/>
      <c r="Q2115" s="12"/>
    </row>
    <row r="2116" spans="2:17" s="1" customFormat="1" x14ac:dyDescent="0.4">
      <c r="B2116" s="12"/>
      <c r="C2116" s="42"/>
      <c r="D2116" s="12"/>
      <c r="E2116" s="12"/>
      <c r="F2116" s="12"/>
      <c r="G2116" s="12"/>
      <c r="H2116" s="12"/>
      <c r="I2116" s="12"/>
      <c r="J2116" s="12"/>
      <c r="K2116" s="12"/>
      <c r="L2116" s="12"/>
      <c r="M2116" s="49"/>
      <c r="N2116" s="49"/>
      <c r="O2116" s="12"/>
      <c r="P2116" s="12"/>
      <c r="Q2116" s="12"/>
    </row>
    <row r="2117" spans="2:17" s="1" customFormat="1" x14ac:dyDescent="0.4">
      <c r="B2117" s="12"/>
      <c r="C2117" s="42"/>
      <c r="D2117" s="12"/>
      <c r="E2117" s="12"/>
      <c r="F2117" s="12"/>
      <c r="G2117" s="12"/>
      <c r="H2117" s="12"/>
      <c r="I2117" s="12"/>
      <c r="J2117" s="12"/>
      <c r="K2117" s="12"/>
      <c r="L2117" s="12"/>
      <c r="M2117" s="49"/>
      <c r="N2117" s="49"/>
      <c r="O2117" s="12"/>
      <c r="P2117" s="12"/>
      <c r="Q2117" s="12"/>
    </row>
    <row r="2118" spans="2:17" s="1" customFormat="1" x14ac:dyDescent="0.4">
      <c r="B2118" s="12"/>
      <c r="C2118" s="42"/>
      <c r="D2118" s="12"/>
      <c r="E2118" s="12"/>
      <c r="F2118" s="12"/>
      <c r="G2118" s="12"/>
      <c r="H2118" s="12"/>
      <c r="I2118" s="12"/>
      <c r="J2118" s="12"/>
      <c r="K2118" s="12"/>
      <c r="L2118" s="12"/>
      <c r="M2118" s="49"/>
      <c r="N2118" s="49"/>
      <c r="O2118" s="12"/>
      <c r="P2118" s="12"/>
      <c r="Q2118" s="12"/>
    </row>
    <row r="2119" spans="2:17" s="1" customFormat="1" x14ac:dyDescent="0.4">
      <c r="B2119" s="12"/>
      <c r="C2119" s="42"/>
      <c r="D2119" s="12"/>
      <c r="E2119" s="12"/>
      <c r="F2119" s="12"/>
      <c r="G2119" s="12"/>
      <c r="H2119" s="12"/>
      <c r="I2119" s="12"/>
      <c r="J2119" s="12"/>
      <c r="K2119" s="12"/>
      <c r="L2119" s="12"/>
      <c r="M2119" s="49"/>
      <c r="N2119" s="49"/>
      <c r="O2119" s="12"/>
      <c r="P2119" s="12"/>
      <c r="Q2119" s="12"/>
    </row>
    <row r="2120" spans="2:17" s="1" customFormat="1" x14ac:dyDescent="0.4">
      <c r="B2120" s="12"/>
      <c r="C2120" s="42"/>
      <c r="D2120" s="12"/>
      <c r="E2120" s="12"/>
      <c r="F2120" s="12"/>
      <c r="G2120" s="12"/>
      <c r="H2120" s="12"/>
      <c r="I2120" s="12"/>
      <c r="J2120" s="12"/>
      <c r="K2120" s="12"/>
      <c r="L2120" s="12"/>
      <c r="M2120" s="49"/>
      <c r="N2120" s="49"/>
      <c r="O2120" s="12"/>
      <c r="P2120" s="12"/>
      <c r="Q2120" s="12"/>
    </row>
    <row r="2121" spans="2:17" s="1" customFormat="1" x14ac:dyDescent="0.4">
      <c r="B2121" s="12"/>
      <c r="C2121" s="42"/>
      <c r="D2121" s="12"/>
      <c r="E2121" s="12"/>
      <c r="F2121" s="12"/>
      <c r="G2121" s="12"/>
      <c r="H2121" s="12"/>
      <c r="I2121" s="12"/>
      <c r="J2121" s="12"/>
      <c r="K2121" s="12"/>
      <c r="L2121" s="12"/>
      <c r="M2121" s="49"/>
      <c r="N2121" s="49"/>
      <c r="O2121" s="12"/>
      <c r="P2121" s="12"/>
      <c r="Q2121" s="12"/>
    </row>
    <row r="2122" spans="2:17" s="1" customFormat="1" x14ac:dyDescent="0.4">
      <c r="B2122" s="12"/>
      <c r="C2122" s="42"/>
      <c r="D2122" s="12"/>
      <c r="E2122" s="12"/>
      <c r="F2122" s="12"/>
      <c r="G2122" s="12"/>
      <c r="H2122" s="12"/>
      <c r="I2122" s="12"/>
      <c r="J2122" s="12"/>
      <c r="K2122" s="12"/>
      <c r="L2122" s="12"/>
      <c r="M2122" s="49"/>
      <c r="N2122" s="49"/>
      <c r="O2122" s="12"/>
      <c r="P2122" s="12"/>
      <c r="Q2122" s="12"/>
    </row>
    <row r="2123" spans="2:17" s="1" customFormat="1" x14ac:dyDescent="0.4">
      <c r="B2123" s="12"/>
      <c r="C2123" s="42"/>
      <c r="D2123" s="12"/>
      <c r="E2123" s="12"/>
      <c r="F2123" s="12"/>
      <c r="G2123" s="12"/>
      <c r="H2123" s="12"/>
      <c r="I2123" s="12"/>
      <c r="J2123" s="12"/>
      <c r="K2123" s="12"/>
      <c r="L2123" s="12"/>
      <c r="M2123" s="49"/>
      <c r="N2123" s="49"/>
      <c r="O2123" s="12"/>
      <c r="P2123" s="12"/>
      <c r="Q2123" s="12"/>
    </row>
    <row r="2124" spans="2:17" s="1" customFormat="1" x14ac:dyDescent="0.4">
      <c r="B2124" s="12"/>
      <c r="C2124" s="42"/>
      <c r="D2124" s="12"/>
      <c r="E2124" s="12"/>
      <c r="F2124" s="12"/>
      <c r="G2124" s="12"/>
      <c r="H2124" s="12"/>
      <c r="I2124" s="12"/>
      <c r="J2124" s="12"/>
      <c r="K2124" s="12"/>
      <c r="L2124" s="12"/>
      <c r="M2124" s="49"/>
      <c r="N2124" s="49"/>
      <c r="O2124" s="12"/>
      <c r="P2124" s="12"/>
      <c r="Q2124" s="12"/>
    </row>
    <row r="2125" spans="2:17" s="1" customFormat="1" x14ac:dyDescent="0.4">
      <c r="B2125" s="12"/>
      <c r="C2125" s="42"/>
      <c r="D2125" s="12"/>
      <c r="E2125" s="12"/>
      <c r="F2125" s="12"/>
      <c r="G2125" s="12"/>
      <c r="H2125" s="12"/>
      <c r="I2125" s="12"/>
      <c r="J2125" s="12"/>
      <c r="K2125" s="12"/>
      <c r="L2125" s="12"/>
      <c r="M2125" s="49"/>
      <c r="N2125" s="49"/>
      <c r="O2125" s="12"/>
      <c r="P2125" s="12"/>
      <c r="Q2125" s="12"/>
    </row>
    <row r="2126" spans="2:17" s="1" customFormat="1" x14ac:dyDescent="0.4">
      <c r="B2126" s="12"/>
      <c r="C2126" s="42"/>
      <c r="D2126" s="12"/>
      <c r="E2126" s="12"/>
      <c r="F2126" s="12"/>
      <c r="G2126" s="12"/>
      <c r="H2126" s="12"/>
      <c r="I2126" s="12"/>
      <c r="J2126" s="12"/>
      <c r="K2126" s="12"/>
      <c r="L2126" s="12"/>
      <c r="M2126" s="49"/>
      <c r="N2126" s="49"/>
      <c r="O2126" s="12"/>
      <c r="P2126" s="12"/>
      <c r="Q2126" s="12"/>
    </row>
    <row r="2127" spans="2:17" s="1" customFormat="1" x14ac:dyDescent="0.4">
      <c r="B2127" s="12"/>
      <c r="C2127" s="42"/>
      <c r="D2127" s="12"/>
      <c r="E2127" s="12"/>
      <c r="F2127" s="12"/>
      <c r="G2127" s="12"/>
      <c r="H2127" s="12"/>
      <c r="I2127" s="12"/>
      <c r="J2127" s="12"/>
      <c r="K2127" s="12"/>
      <c r="L2127" s="12"/>
      <c r="M2127" s="49"/>
      <c r="N2127" s="49"/>
      <c r="O2127" s="12"/>
      <c r="P2127" s="12"/>
      <c r="Q2127" s="12"/>
    </row>
    <row r="2128" spans="2:17" s="1" customFormat="1" x14ac:dyDescent="0.4">
      <c r="B2128" s="12"/>
      <c r="C2128" s="42"/>
      <c r="D2128" s="12"/>
      <c r="E2128" s="12"/>
      <c r="F2128" s="12"/>
      <c r="G2128" s="12"/>
      <c r="H2128" s="12"/>
      <c r="I2128" s="12"/>
      <c r="J2128" s="12"/>
      <c r="K2128" s="12"/>
      <c r="L2128" s="12"/>
      <c r="M2128" s="49"/>
      <c r="N2128" s="49"/>
      <c r="O2128" s="12"/>
      <c r="P2128" s="12"/>
      <c r="Q2128" s="12"/>
    </row>
    <row r="2129" spans="2:17" s="1" customFormat="1" x14ac:dyDescent="0.4">
      <c r="B2129" s="12"/>
      <c r="C2129" s="42"/>
      <c r="D2129" s="12"/>
      <c r="E2129" s="12"/>
      <c r="F2129" s="12"/>
      <c r="G2129" s="12"/>
      <c r="H2129" s="12"/>
      <c r="I2129" s="12"/>
      <c r="J2129" s="12"/>
      <c r="K2129" s="12"/>
      <c r="L2129" s="12"/>
      <c r="M2129" s="49"/>
      <c r="N2129" s="49"/>
      <c r="O2129" s="12"/>
      <c r="P2129" s="12"/>
      <c r="Q2129" s="12"/>
    </row>
    <row r="2130" spans="2:17" s="1" customFormat="1" x14ac:dyDescent="0.4">
      <c r="B2130" s="12"/>
      <c r="C2130" s="42"/>
      <c r="D2130" s="12"/>
      <c r="E2130" s="12"/>
      <c r="F2130" s="12"/>
      <c r="G2130" s="12"/>
      <c r="H2130" s="12"/>
      <c r="I2130" s="12"/>
      <c r="J2130" s="12"/>
      <c r="K2130" s="12"/>
      <c r="L2130" s="12"/>
      <c r="M2130" s="49"/>
      <c r="N2130" s="49"/>
      <c r="O2130" s="12"/>
      <c r="P2130" s="12"/>
      <c r="Q2130" s="12"/>
    </row>
    <row r="2131" spans="2:17" s="1" customFormat="1" x14ac:dyDescent="0.4">
      <c r="B2131" s="12"/>
      <c r="C2131" s="42"/>
      <c r="D2131" s="12"/>
      <c r="E2131" s="12"/>
      <c r="F2131" s="12"/>
      <c r="G2131" s="12"/>
      <c r="H2131" s="12"/>
      <c r="I2131" s="12"/>
      <c r="J2131" s="12"/>
      <c r="K2131" s="12"/>
      <c r="L2131" s="12"/>
      <c r="M2131" s="49"/>
      <c r="N2131" s="49"/>
      <c r="O2131" s="12"/>
      <c r="P2131" s="12"/>
      <c r="Q2131" s="12"/>
    </row>
    <row r="2132" spans="2:17" s="1" customFormat="1" x14ac:dyDescent="0.4">
      <c r="B2132" s="12"/>
      <c r="C2132" s="42"/>
      <c r="D2132" s="12"/>
      <c r="E2132" s="12"/>
      <c r="F2132" s="12"/>
      <c r="G2132" s="12"/>
      <c r="H2132" s="12"/>
      <c r="I2132" s="12"/>
      <c r="J2132" s="12"/>
      <c r="K2132" s="12"/>
      <c r="L2132" s="12"/>
      <c r="M2132" s="49"/>
      <c r="N2132" s="49"/>
      <c r="O2132" s="12"/>
      <c r="P2132" s="12"/>
      <c r="Q2132" s="12"/>
    </row>
    <row r="2133" spans="2:17" s="1" customFormat="1" x14ac:dyDescent="0.4">
      <c r="B2133" s="12"/>
      <c r="C2133" s="42"/>
      <c r="D2133" s="12"/>
      <c r="E2133" s="12"/>
      <c r="F2133" s="12"/>
      <c r="G2133" s="12"/>
      <c r="H2133" s="12"/>
      <c r="I2133" s="12"/>
      <c r="J2133" s="12"/>
      <c r="K2133" s="12"/>
      <c r="L2133" s="12"/>
      <c r="M2133" s="49"/>
      <c r="N2133" s="49"/>
      <c r="O2133" s="12"/>
      <c r="P2133" s="12"/>
      <c r="Q2133" s="12"/>
    </row>
    <row r="2134" spans="2:17" s="1" customFormat="1" x14ac:dyDescent="0.4">
      <c r="B2134" s="12"/>
      <c r="C2134" s="42"/>
      <c r="D2134" s="12"/>
      <c r="E2134" s="12"/>
      <c r="F2134" s="12"/>
      <c r="G2134" s="12"/>
      <c r="H2134" s="12"/>
      <c r="I2134" s="12"/>
      <c r="J2134" s="12"/>
      <c r="K2134" s="12"/>
      <c r="L2134" s="12"/>
      <c r="M2134" s="49"/>
      <c r="N2134" s="49"/>
      <c r="O2134" s="12"/>
      <c r="P2134" s="12"/>
      <c r="Q2134" s="12"/>
    </row>
    <row r="2135" spans="2:17" s="1" customFormat="1" x14ac:dyDescent="0.4">
      <c r="B2135" s="12"/>
      <c r="C2135" s="42"/>
      <c r="D2135" s="12"/>
      <c r="E2135" s="12"/>
      <c r="F2135" s="12"/>
      <c r="G2135" s="12"/>
      <c r="H2135" s="12"/>
      <c r="I2135" s="12"/>
      <c r="J2135" s="12"/>
      <c r="K2135" s="12"/>
      <c r="L2135" s="12"/>
      <c r="M2135" s="49"/>
      <c r="N2135" s="49"/>
      <c r="O2135" s="12"/>
      <c r="P2135" s="12"/>
      <c r="Q2135" s="12"/>
    </row>
    <row r="2136" spans="2:17" s="1" customFormat="1" x14ac:dyDescent="0.4">
      <c r="B2136" s="12"/>
      <c r="C2136" s="42"/>
      <c r="D2136" s="12"/>
      <c r="E2136" s="12"/>
      <c r="F2136" s="12"/>
      <c r="G2136" s="12"/>
      <c r="H2136" s="12"/>
      <c r="I2136" s="12"/>
      <c r="J2136" s="12"/>
      <c r="K2136" s="12"/>
      <c r="L2136" s="12"/>
      <c r="M2136" s="49"/>
      <c r="N2136" s="49"/>
      <c r="O2136" s="12"/>
      <c r="P2136" s="12"/>
      <c r="Q2136" s="12"/>
    </row>
    <row r="2137" spans="2:17" s="1" customFormat="1" x14ac:dyDescent="0.4">
      <c r="B2137" s="12"/>
      <c r="C2137" s="42"/>
      <c r="D2137" s="12"/>
      <c r="E2137" s="12"/>
      <c r="F2137" s="12"/>
      <c r="G2137" s="12"/>
      <c r="H2137" s="12"/>
      <c r="I2137" s="12"/>
      <c r="J2137" s="12"/>
      <c r="K2137" s="12"/>
      <c r="L2137" s="12"/>
      <c r="M2137" s="49"/>
      <c r="N2137" s="49"/>
      <c r="O2137" s="12"/>
      <c r="P2137" s="12"/>
      <c r="Q2137" s="12"/>
    </row>
    <row r="2138" spans="2:17" s="1" customFormat="1" x14ac:dyDescent="0.4">
      <c r="B2138" s="12"/>
      <c r="C2138" s="42"/>
      <c r="D2138" s="12"/>
      <c r="E2138" s="12"/>
      <c r="F2138" s="12"/>
      <c r="G2138" s="12"/>
      <c r="H2138" s="12"/>
      <c r="I2138" s="12"/>
      <c r="J2138" s="12"/>
      <c r="K2138" s="12"/>
      <c r="L2138" s="12"/>
      <c r="M2138" s="49"/>
      <c r="N2138" s="49"/>
      <c r="O2138" s="12"/>
      <c r="P2138" s="12"/>
      <c r="Q2138" s="12"/>
    </row>
    <row r="2139" spans="2:17" s="1" customFormat="1" x14ac:dyDescent="0.4">
      <c r="B2139" s="12"/>
      <c r="C2139" s="42"/>
      <c r="D2139" s="12"/>
      <c r="E2139" s="12"/>
      <c r="F2139" s="12"/>
      <c r="G2139" s="12"/>
      <c r="H2139" s="12"/>
      <c r="I2139" s="12"/>
      <c r="J2139" s="12"/>
      <c r="K2139" s="12"/>
      <c r="L2139" s="12"/>
      <c r="M2139" s="49"/>
      <c r="N2139" s="49"/>
      <c r="O2139" s="12"/>
      <c r="P2139" s="12"/>
      <c r="Q2139" s="12"/>
    </row>
    <row r="2140" spans="2:17" s="1" customFormat="1" x14ac:dyDescent="0.4">
      <c r="B2140" s="12"/>
      <c r="C2140" s="42"/>
      <c r="D2140" s="12"/>
      <c r="E2140" s="12"/>
      <c r="F2140" s="12"/>
      <c r="G2140" s="12"/>
      <c r="H2140" s="12"/>
      <c r="I2140" s="12"/>
      <c r="J2140" s="12"/>
      <c r="K2140" s="12"/>
      <c r="L2140" s="12"/>
      <c r="M2140" s="49"/>
      <c r="N2140" s="49"/>
      <c r="O2140" s="12"/>
      <c r="P2140" s="12"/>
      <c r="Q2140" s="12"/>
    </row>
    <row r="2141" spans="2:17" s="1" customFormat="1" x14ac:dyDescent="0.4">
      <c r="B2141" s="12"/>
      <c r="C2141" s="42"/>
      <c r="D2141" s="12"/>
      <c r="E2141" s="12"/>
      <c r="F2141" s="12"/>
      <c r="G2141" s="12"/>
      <c r="H2141" s="12"/>
      <c r="I2141" s="12"/>
      <c r="J2141" s="12"/>
      <c r="K2141" s="12"/>
      <c r="L2141" s="12"/>
      <c r="M2141" s="49"/>
      <c r="N2141" s="49"/>
      <c r="O2141" s="12"/>
      <c r="P2141" s="12"/>
      <c r="Q2141" s="12"/>
    </row>
    <row r="2142" spans="2:17" s="1" customFormat="1" x14ac:dyDescent="0.4">
      <c r="B2142" s="12"/>
      <c r="C2142" s="42"/>
      <c r="D2142" s="12"/>
      <c r="E2142" s="12"/>
      <c r="F2142" s="12"/>
      <c r="G2142" s="12"/>
      <c r="H2142" s="12"/>
      <c r="I2142" s="12"/>
      <c r="J2142" s="12"/>
      <c r="K2142" s="12"/>
      <c r="L2142" s="12"/>
      <c r="M2142" s="49"/>
      <c r="N2142" s="49"/>
      <c r="O2142" s="12"/>
      <c r="P2142" s="12"/>
      <c r="Q2142" s="12"/>
    </row>
    <row r="2143" spans="2:17" s="1" customFormat="1" x14ac:dyDescent="0.4">
      <c r="B2143" s="12"/>
      <c r="C2143" s="42"/>
      <c r="D2143" s="12"/>
      <c r="E2143" s="12"/>
      <c r="F2143" s="12"/>
      <c r="G2143" s="12"/>
      <c r="H2143" s="12"/>
      <c r="I2143" s="12"/>
      <c r="J2143" s="12"/>
      <c r="K2143" s="12"/>
      <c r="L2143" s="12"/>
      <c r="M2143" s="49"/>
      <c r="N2143" s="49"/>
      <c r="O2143" s="12"/>
      <c r="P2143" s="12"/>
      <c r="Q2143" s="12"/>
    </row>
    <row r="2144" spans="2:17" s="1" customFormat="1" x14ac:dyDescent="0.4">
      <c r="B2144" s="12"/>
      <c r="C2144" s="42"/>
      <c r="D2144" s="12"/>
      <c r="E2144" s="12"/>
      <c r="F2144" s="12"/>
      <c r="G2144" s="12"/>
      <c r="H2144" s="12"/>
      <c r="I2144" s="12"/>
      <c r="J2144" s="12"/>
      <c r="K2144" s="12"/>
      <c r="L2144" s="12"/>
      <c r="M2144" s="49"/>
      <c r="N2144" s="49"/>
      <c r="O2144" s="12"/>
      <c r="P2144" s="12"/>
      <c r="Q2144" s="12"/>
    </row>
    <row r="2145" spans="2:17" s="1" customFormat="1" x14ac:dyDescent="0.4">
      <c r="B2145" s="12"/>
      <c r="C2145" s="42"/>
      <c r="D2145" s="12"/>
      <c r="E2145" s="12"/>
      <c r="F2145" s="12"/>
      <c r="G2145" s="12"/>
      <c r="H2145" s="12"/>
      <c r="I2145" s="12"/>
      <c r="J2145" s="12"/>
      <c r="K2145" s="12"/>
      <c r="L2145" s="12"/>
      <c r="M2145" s="49"/>
      <c r="N2145" s="49"/>
      <c r="O2145" s="12"/>
      <c r="P2145" s="12"/>
      <c r="Q2145" s="12"/>
    </row>
    <row r="2146" spans="2:17" s="1" customFormat="1" x14ac:dyDescent="0.4">
      <c r="B2146" s="12"/>
      <c r="C2146" s="42"/>
      <c r="D2146" s="12"/>
      <c r="E2146" s="12"/>
      <c r="F2146" s="12"/>
      <c r="G2146" s="12"/>
      <c r="H2146" s="12"/>
      <c r="I2146" s="12"/>
      <c r="J2146" s="12"/>
      <c r="K2146" s="12"/>
      <c r="L2146" s="12"/>
      <c r="M2146" s="49"/>
      <c r="N2146" s="49"/>
      <c r="O2146" s="12"/>
      <c r="P2146" s="12"/>
      <c r="Q2146" s="12"/>
    </row>
    <row r="2147" spans="2:17" s="1" customFormat="1" x14ac:dyDescent="0.4">
      <c r="B2147" s="12"/>
      <c r="C2147" s="42"/>
      <c r="D2147" s="12"/>
      <c r="E2147" s="12"/>
      <c r="F2147" s="12"/>
      <c r="G2147" s="12"/>
      <c r="H2147" s="12"/>
      <c r="I2147" s="12"/>
      <c r="J2147" s="12"/>
      <c r="K2147" s="12"/>
      <c r="L2147" s="12"/>
      <c r="M2147" s="49"/>
      <c r="N2147" s="49"/>
      <c r="O2147" s="12"/>
      <c r="P2147" s="12"/>
      <c r="Q2147" s="12"/>
    </row>
    <row r="2148" spans="2:17" s="1" customFormat="1" x14ac:dyDescent="0.4">
      <c r="B2148" s="12"/>
      <c r="C2148" s="42"/>
      <c r="D2148" s="12"/>
      <c r="E2148" s="12"/>
      <c r="F2148" s="12"/>
      <c r="G2148" s="12"/>
      <c r="H2148" s="12"/>
      <c r="I2148" s="12"/>
      <c r="J2148" s="12"/>
      <c r="K2148" s="12"/>
      <c r="L2148" s="12"/>
      <c r="M2148" s="49"/>
      <c r="N2148" s="49"/>
      <c r="O2148" s="12"/>
      <c r="P2148" s="12"/>
      <c r="Q2148" s="12"/>
    </row>
    <row r="2149" spans="2:17" s="1" customFormat="1" x14ac:dyDescent="0.4">
      <c r="B2149" s="12"/>
      <c r="C2149" s="42"/>
      <c r="D2149" s="12"/>
      <c r="E2149" s="12"/>
      <c r="F2149" s="12"/>
      <c r="G2149" s="12"/>
      <c r="H2149" s="12"/>
      <c r="I2149" s="12"/>
      <c r="J2149" s="12"/>
      <c r="K2149" s="12"/>
      <c r="L2149" s="12"/>
      <c r="M2149" s="49"/>
      <c r="N2149" s="49"/>
      <c r="O2149" s="12"/>
      <c r="P2149" s="12"/>
      <c r="Q2149" s="12"/>
    </row>
    <row r="2150" spans="2:17" s="1" customFormat="1" x14ac:dyDescent="0.4">
      <c r="B2150" s="12"/>
      <c r="C2150" s="42"/>
      <c r="D2150" s="12"/>
      <c r="E2150" s="12"/>
      <c r="F2150" s="12"/>
      <c r="G2150" s="12"/>
      <c r="H2150" s="12"/>
      <c r="I2150" s="12"/>
      <c r="J2150" s="12"/>
      <c r="K2150" s="12"/>
      <c r="L2150" s="12"/>
      <c r="M2150" s="49"/>
      <c r="N2150" s="49"/>
      <c r="O2150" s="12"/>
      <c r="P2150" s="12"/>
      <c r="Q2150" s="12"/>
    </row>
    <row r="2151" spans="2:17" s="1" customFormat="1" x14ac:dyDescent="0.4">
      <c r="B2151" s="12"/>
      <c r="C2151" s="42"/>
      <c r="D2151" s="12"/>
      <c r="E2151" s="12"/>
      <c r="F2151" s="12"/>
      <c r="G2151" s="12"/>
      <c r="H2151" s="12"/>
      <c r="I2151" s="12"/>
      <c r="J2151" s="12"/>
      <c r="K2151" s="12"/>
      <c r="L2151" s="12"/>
      <c r="M2151" s="49"/>
      <c r="N2151" s="49"/>
      <c r="O2151" s="12"/>
      <c r="P2151" s="12"/>
      <c r="Q2151" s="12"/>
    </row>
    <row r="2152" spans="2:17" s="1" customFormat="1" x14ac:dyDescent="0.4">
      <c r="B2152" s="12"/>
      <c r="C2152" s="42"/>
      <c r="D2152" s="12"/>
      <c r="E2152" s="12"/>
      <c r="F2152" s="12"/>
      <c r="G2152" s="12"/>
      <c r="H2152" s="12"/>
      <c r="I2152" s="12"/>
      <c r="J2152" s="12"/>
      <c r="K2152" s="12"/>
      <c r="L2152" s="12"/>
      <c r="M2152" s="49"/>
      <c r="N2152" s="49"/>
      <c r="O2152" s="12"/>
      <c r="P2152" s="12"/>
      <c r="Q2152" s="12"/>
    </row>
    <row r="2153" spans="2:17" s="1" customFormat="1" x14ac:dyDescent="0.4">
      <c r="B2153" s="12"/>
      <c r="C2153" s="42"/>
      <c r="D2153" s="12"/>
      <c r="E2153" s="12"/>
      <c r="F2153" s="12"/>
      <c r="G2153" s="12"/>
      <c r="H2153" s="12"/>
      <c r="I2153" s="12"/>
      <c r="J2153" s="12"/>
      <c r="K2153" s="12"/>
      <c r="L2153" s="12"/>
      <c r="M2153" s="49"/>
      <c r="N2153" s="49"/>
      <c r="O2153" s="12"/>
      <c r="P2153" s="12"/>
      <c r="Q2153" s="12"/>
    </row>
    <row r="2154" spans="2:17" s="1" customFormat="1" x14ac:dyDescent="0.4">
      <c r="B2154" s="12"/>
      <c r="C2154" s="42"/>
      <c r="D2154" s="12"/>
      <c r="E2154" s="12"/>
      <c r="F2154" s="12"/>
      <c r="G2154" s="12"/>
      <c r="H2154" s="12"/>
      <c r="I2154" s="12"/>
      <c r="J2154" s="12"/>
      <c r="K2154" s="12"/>
      <c r="L2154" s="12"/>
      <c r="M2154" s="49"/>
      <c r="N2154" s="49"/>
      <c r="O2154" s="12"/>
      <c r="P2154" s="12"/>
      <c r="Q2154" s="12"/>
    </row>
    <row r="2155" spans="2:17" s="1" customFormat="1" x14ac:dyDescent="0.4">
      <c r="B2155" s="12"/>
      <c r="C2155" s="42"/>
      <c r="D2155" s="12"/>
      <c r="E2155" s="12"/>
      <c r="F2155" s="12"/>
      <c r="G2155" s="12"/>
      <c r="H2155" s="12"/>
      <c r="I2155" s="12"/>
      <c r="J2155" s="12"/>
      <c r="K2155" s="12"/>
      <c r="L2155" s="12"/>
      <c r="M2155" s="49"/>
      <c r="N2155" s="49"/>
      <c r="O2155" s="12"/>
      <c r="P2155" s="12"/>
      <c r="Q2155" s="12"/>
    </row>
    <row r="2156" spans="2:17" s="1" customFormat="1" x14ac:dyDescent="0.4">
      <c r="B2156" s="12"/>
      <c r="C2156" s="42"/>
      <c r="D2156" s="12"/>
      <c r="E2156" s="12"/>
      <c r="F2156" s="12"/>
      <c r="G2156" s="12"/>
      <c r="H2156" s="12"/>
      <c r="I2156" s="12"/>
      <c r="J2156" s="12"/>
      <c r="K2156" s="12"/>
      <c r="L2156" s="12"/>
      <c r="M2156" s="49"/>
      <c r="N2156" s="49"/>
      <c r="O2156" s="12"/>
      <c r="P2156" s="12"/>
      <c r="Q2156" s="12"/>
    </row>
    <row r="2157" spans="2:17" s="1" customFormat="1" x14ac:dyDescent="0.4">
      <c r="B2157" s="12"/>
      <c r="C2157" s="42"/>
      <c r="D2157" s="12"/>
      <c r="E2157" s="12"/>
      <c r="F2157" s="12"/>
      <c r="G2157" s="12"/>
      <c r="H2157" s="12"/>
      <c r="I2157" s="12"/>
      <c r="J2157" s="12"/>
      <c r="K2157" s="12"/>
      <c r="L2157" s="12"/>
      <c r="M2157" s="49"/>
      <c r="N2157" s="49"/>
      <c r="O2157" s="12"/>
      <c r="P2157" s="12"/>
      <c r="Q2157" s="12"/>
    </row>
    <row r="2158" spans="2:17" s="1" customFormat="1" x14ac:dyDescent="0.4">
      <c r="B2158" s="12"/>
      <c r="C2158" s="42"/>
      <c r="D2158" s="12"/>
      <c r="E2158" s="12"/>
      <c r="F2158" s="12"/>
      <c r="G2158" s="12"/>
      <c r="H2158" s="12"/>
      <c r="I2158" s="12"/>
      <c r="J2158" s="12"/>
      <c r="K2158" s="12"/>
      <c r="L2158" s="12"/>
      <c r="M2158" s="49"/>
      <c r="N2158" s="49"/>
      <c r="O2158" s="12"/>
      <c r="P2158" s="12"/>
      <c r="Q2158" s="12"/>
    </row>
    <row r="2159" spans="2:17" s="1" customFormat="1" x14ac:dyDescent="0.4">
      <c r="B2159" s="12"/>
      <c r="C2159" s="42"/>
      <c r="D2159" s="12"/>
      <c r="E2159" s="12"/>
      <c r="F2159" s="12"/>
      <c r="G2159" s="12"/>
      <c r="H2159" s="12"/>
      <c r="I2159" s="12"/>
      <c r="J2159" s="12"/>
      <c r="K2159" s="12"/>
      <c r="L2159" s="12"/>
      <c r="M2159" s="49"/>
      <c r="N2159" s="49"/>
      <c r="O2159" s="12"/>
      <c r="P2159" s="12"/>
      <c r="Q2159" s="12"/>
    </row>
    <row r="2160" spans="2:17" s="1" customFormat="1" x14ac:dyDescent="0.4">
      <c r="B2160" s="12"/>
      <c r="C2160" s="42"/>
      <c r="D2160" s="12"/>
      <c r="E2160" s="12"/>
      <c r="F2160" s="12"/>
      <c r="G2160" s="12"/>
      <c r="H2160" s="12"/>
      <c r="I2160" s="12"/>
      <c r="J2160" s="12"/>
      <c r="K2160" s="12"/>
      <c r="L2160" s="12"/>
      <c r="M2160" s="49"/>
      <c r="N2160" s="49"/>
      <c r="O2160" s="12"/>
      <c r="P2160" s="12"/>
      <c r="Q2160" s="12"/>
    </row>
    <row r="2161" spans="2:17" s="1" customFormat="1" x14ac:dyDescent="0.4">
      <c r="B2161" s="12"/>
      <c r="C2161" s="42"/>
      <c r="D2161" s="12"/>
      <c r="E2161" s="12"/>
      <c r="F2161" s="12"/>
      <c r="G2161" s="12"/>
      <c r="H2161" s="12"/>
      <c r="I2161" s="12"/>
      <c r="J2161" s="12"/>
      <c r="K2161" s="12"/>
      <c r="L2161" s="12"/>
      <c r="M2161" s="49"/>
      <c r="N2161" s="49"/>
      <c r="O2161" s="12"/>
      <c r="P2161" s="12"/>
      <c r="Q2161" s="12"/>
    </row>
    <row r="2162" spans="2:17" s="1" customFormat="1" x14ac:dyDescent="0.4">
      <c r="B2162" s="12"/>
      <c r="C2162" s="42"/>
      <c r="D2162" s="12"/>
      <c r="E2162" s="12"/>
      <c r="F2162" s="12"/>
      <c r="G2162" s="12"/>
      <c r="H2162" s="12"/>
      <c r="I2162" s="12"/>
      <c r="J2162" s="12"/>
      <c r="K2162" s="12"/>
      <c r="L2162" s="12"/>
      <c r="M2162" s="49"/>
      <c r="N2162" s="49"/>
      <c r="O2162" s="12"/>
      <c r="P2162" s="12"/>
      <c r="Q2162" s="12"/>
    </row>
    <row r="2163" spans="2:17" s="1" customFormat="1" x14ac:dyDescent="0.4">
      <c r="B2163" s="12"/>
      <c r="C2163" s="42"/>
      <c r="D2163" s="12"/>
      <c r="E2163" s="12"/>
      <c r="F2163" s="12"/>
      <c r="G2163" s="12"/>
      <c r="H2163" s="12"/>
      <c r="I2163" s="12"/>
      <c r="J2163" s="12"/>
      <c r="K2163" s="12"/>
      <c r="L2163" s="12"/>
      <c r="M2163" s="49"/>
      <c r="N2163" s="49"/>
      <c r="O2163" s="12"/>
      <c r="P2163" s="12"/>
      <c r="Q2163" s="12"/>
    </row>
    <row r="2164" spans="2:17" s="1" customFormat="1" x14ac:dyDescent="0.4">
      <c r="B2164" s="12"/>
      <c r="C2164" s="42"/>
      <c r="D2164" s="12"/>
      <c r="E2164" s="12"/>
      <c r="F2164" s="12"/>
      <c r="G2164" s="12"/>
      <c r="H2164" s="12"/>
      <c r="I2164" s="12"/>
      <c r="J2164" s="12"/>
      <c r="K2164" s="12"/>
      <c r="L2164" s="12"/>
      <c r="M2164" s="49"/>
      <c r="N2164" s="49"/>
      <c r="O2164" s="12"/>
      <c r="P2164" s="12"/>
      <c r="Q2164" s="12"/>
    </row>
    <row r="2165" spans="2:17" s="1" customFormat="1" x14ac:dyDescent="0.4">
      <c r="B2165" s="12"/>
      <c r="C2165" s="42"/>
      <c r="D2165" s="12"/>
      <c r="E2165" s="12"/>
      <c r="F2165" s="12"/>
      <c r="G2165" s="12"/>
      <c r="H2165" s="12"/>
      <c r="I2165" s="12"/>
      <c r="J2165" s="12"/>
      <c r="K2165" s="12"/>
      <c r="L2165" s="12"/>
      <c r="M2165" s="49"/>
      <c r="N2165" s="49"/>
      <c r="O2165" s="12"/>
      <c r="P2165" s="12"/>
      <c r="Q2165" s="12"/>
    </row>
    <row r="2166" spans="2:17" s="1" customFormat="1" x14ac:dyDescent="0.4">
      <c r="B2166" s="12"/>
      <c r="C2166" s="42"/>
      <c r="D2166" s="12"/>
      <c r="E2166" s="12"/>
      <c r="F2166" s="12"/>
      <c r="G2166" s="12"/>
      <c r="H2166" s="12"/>
      <c r="I2166" s="12"/>
      <c r="J2166" s="12"/>
      <c r="K2166" s="12"/>
      <c r="L2166" s="12"/>
      <c r="M2166" s="49"/>
      <c r="N2166" s="49"/>
      <c r="O2166" s="12"/>
      <c r="P2166" s="12"/>
      <c r="Q2166" s="12"/>
    </row>
    <row r="2167" spans="2:17" s="1" customFormat="1" x14ac:dyDescent="0.4">
      <c r="B2167" s="12"/>
      <c r="C2167" s="42"/>
      <c r="D2167" s="12"/>
      <c r="E2167" s="12"/>
      <c r="F2167" s="12"/>
      <c r="G2167" s="12"/>
      <c r="H2167" s="12"/>
      <c r="I2167" s="12"/>
      <c r="J2167" s="12"/>
      <c r="K2167" s="12"/>
      <c r="L2167" s="12"/>
      <c r="M2167" s="49"/>
      <c r="N2167" s="49"/>
      <c r="O2167" s="12"/>
      <c r="P2167" s="12"/>
      <c r="Q2167" s="12"/>
    </row>
    <row r="2168" spans="2:17" s="1" customFormat="1" x14ac:dyDescent="0.4">
      <c r="B2168" s="12"/>
      <c r="C2168" s="42"/>
      <c r="D2168" s="12"/>
      <c r="E2168" s="12"/>
      <c r="F2168" s="12"/>
      <c r="G2168" s="12"/>
      <c r="H2168" s="12"/>
      <c r="I2168" s="12"/>
      <c r="J2168" s="12"/>
      <c r="K2168" s="12"/>
      <c r="L2168" s="12"/>
      <c r="M2168" s="49"/>
      <c r="N2168" s="49"/>
      <c r="O2168" s="12"/>
      <c r="P2168" s="12"/>
      <c r="Q2168" s="12"/>
    </row>
    <row r="2169" spans="2:17" s="1" customFormat="1" x14ac:dyDescent="0.4">
      <c r="B2169" s="12"/>
      <c r="C2169" s="42"/>
      <c r="D2169" s="12"/>
      <c r="E2169" s="12"/>
      <c r="F2169" s="12"/>
      <c r="G2169" s="12"/>
      <c r="H2169" s="12"/>
      <c r="I2169" s="12"/>
      <c r="J2169" s="12"/>
      <c r="K2169" s="12"/>
      <c r="L2169" s="12"/>
      <c r="M2169" s="49"/>
      <c r="N2169" s="49"/>
      <c r="O2169" s="12"/>
      <c r="P2169" s="12"/>
      <c r="Q2169" s="12"/>
    </row>
    <row r="2170" spans="2:17" s="1" customFormat="1" x14ac:dyDescent="0.4">
      <c r="B2170" s="12"/>
      <c r="C2170" s="42"/>
      <c r="D2170" s="12"/>
      <c r="E2170" s="12"/>
      <c r="F2170" s="12"/>
      <c r="G2170" s="12"/>
      <c r="H2170" s="12"/>
      <c r="I2170" s="12"/>
      <c r="J2170" s="12"/>
      <c r="K2170" s="12"/>
      <c r="L2170" s="12"/>
      <c r="M2170" s="49"/>
      <c r="N2170" s="49"/>
      <c r="O2170" s="12"/>
      <c r="P2170" s="12"/>
      <c r="Q2170" s="12"/>
    </row>
    <row r="2171" spans="2:17" s="1" customFormat="1" x14ac:dyDescent="0.4">
      <c r="B2171" s="12"/>
      <c r="C2171" s="42"/>
      <c r="D2171" s="12"/>
      <c r="E2171" s="12"/>
      <c r="F2171" s="12"/>
      <c r="G2171" s="12"/>
      <c r="H2171" s="12"/>
      <c r="I2171" s="12"/>
      <c r="J2171" s="12"/>
      <c r="K2171" s="12"/>
      <c r="L2171" s="12"/>
      <c r="M2171" s="49"/>
      <c r="N2171" s="49"/>
      <c r="O2171" s="12"/>
      <c r="P2171" s="12"/>
      <c r="Q2171" s="12"/>
    </row>
    <row r="2172" spans="2:17" s="1" customFormat="1" x14ac:dyDescent="0.4">
      <c r="B2172" s="12"/>
      <c r="C2172" s="42"/>
      <c r="D2172" s="12"/>
      <c r="E2172" s="12"/>
      <c r="F2172" s="12"/>
      <c r="G2172" s="12"/>
      <c r="H2172" s="12"/>
      <c r="I2172" s="12"/>
      <c r="J2172" s="12"/>
      <c r="K2172" s="12"/>
      <c r="L2172" s="12"/>
      <c r="M2172" s="49"/>
      <c r="N2172" s="49"/>
      <c r="O2172" s="12"/>
      <c r="P2172" s="12"/>
      <c r="Q2172" s="12"/>
    </row>
    <row r="2173" spans="2:17" s="1" customFormat="1" x14ac:dyDescent="0.4">
      <c r="B2173" s="12"/>
      <c r="C2173" s="42"/>
      <c r="D2173" s="12"/>
      <c r="E2173" s="12"/>
      <c r="F2173" s="12"/>
      <c r="G2173" s="12"/>
      <c r="H2173" s="12"/>
      <c r="I2173" s="12"/>
      <c r="J2173" s="12"/>
      <c r="K2173" s="12"/>
      <c r="L2173" s="12"/>
      <c r="M2173" s="49"/>
      <c r="N2173" s="49"/>
      <c r="O2173" s="12"/>
      <c r="P2173" s="12"/>
      <c r="Q2173" s="12"/>
    </row>
    <row r="2174" spans="2:17" s="1" customFormat="1" x14ac:dyDescent="0.4">
      <c r="B2174" s="12"/>
      <c r="C2174" s="42"/>
      <c r="D2174" s="12"/>
      <c r="E2174" s="12"/>
      <c r="F2174" s="12"/>
      <c r="G2174" s="12"/>
      <c r="H2174" s="12"/>
      <c r="I2174" s="12"/>
      <c r="J2174" s="12"/>
      <c r="K2174" s="12"/>
      <c r="L2174" s="12"/>
      <c r="M2174" s="49"/>
      <c r="N2174" s="49"/>
      <c r="O2174" s="12"/>
      <c r="P2174" s="12"/>
      <c r="Q2174" s="12"/>
    </row>
    <row r="2175" spans="2:17" s="1" customFormat="1" x14ac:dyDescent="0.4">
      <c r="B2175" s="12"/>
      <c r="C2175" s="42"/>
      <c r="D2175" s="12"/>
      <c r="E2175" s="12"/>
      <c r="F2175" s="12"/>
      <c r="G2175" s="12"/>
      <c r="H2175" s="12"/>
      <c r="I2175" s="12"/>
      <c r="J2175" s="12"/>
      <c r="K2175" s="12"/>
      <c r="L2175" s="12"/>
      <c r="M2175" s="49"/>
      <c r="N2175" s="49"/>
      <c r="O2175" s="12"/>
      <c r="P2175" s="12"/>
      <c r="Q2175" s="12"/>
    </row>
    <row r="2176" spans="2:17" s="1" customFormat="1" x14ac:dyDescent="0.4">
      <c r="B2176" s="12"/>
      <c r="C2176" s="42"/>
      <c r="D2176" s="12"/>
      <c r="E2176" s="12"/>
      <c r="F2176" s="12"/>
      <c r="G2176" s="12"/>
      <c r="H2176" s="12"/>
      <c r="I2176" s="12"/>
      <c r="J2176" s="12"/>
      <c r="K2176" s="12"/>
      <c r="L2176" s="12"/>
      <c r="M2176" s="49"/>
      <c r="N2176" s="49"/>
      <c r="O2176" s="12"/>
      <c r="P2176" s="12"/>
      <c r="Q2176" s="12"/>
    </row>
    <row r="2177" spans="2:17" s="1" customFormat="1" x14ac:dyDescent="0.4">
      <c r="B2177" s="12"/>
      <c r="C2177" s="42"/>
      <c r="D2177" s="12"/>
      <c r="E2177" s="12"/>
      <c r="F2177" s="12"/>
      <c r="G2177" s="12"/>
      <c r="H2177" s="12"/>
      <c r="I2177" s="12"/>
      <c r="J2177" s="12"/>
      <c r="K2177" s="12"/>
      <c r="L2177" s="12"/>
      <c r="M2177" s="49"/>
      <c r="N2177" s="49"/>
      <c r="O2177" s="12"/>
      <c r="P2177" s="12"/>
      <c r="Q2177" s="12"/>
    </row>
    <row r="2178" spans="2:17" s="1" customFormat="1" x14ac:dyDescent="0.4">
      <c r="B2178" s="12"/>
      <c r="C2178" s="42"/>
      <c r="D2178" s="12"/>
      <c r="E2178" s="12"/>
      <c r="F2178" s="12"/>
      <c r="G2178" s="12"/>
      <c r="H2178" s="12"/>
      <c r="I2178" s="12"/>
      <c r="J2178" s="12"/>
      <c r="K2178" s="12"/>
      <c r="L2178" s="12"/>
      <c r="M2178" s="49"/>
      <c r="N2178" s="49"/>
      <c r="O2178" s="12"/>
      <c r="P2178" s="12"/>
      <c r="Q2178" s="12"/>
    </row>
    <row r="2179" spans="2:17" s="1" customFormat="1" x14ac:dyDescent="0.4">
      <c r="B2179" s="12"/>
      <c r="C2179" s="42"/>
      <c r="D2179" s="12"/>
      <c r="E2179" s="12"/>
      <c r="F2179" s="12"/>
      <c r="G2179" s="12"/>
      <c r="H2179" s="12"/>
      <c r="I2179" s="12"/>
      <c r="J2179" s="12"/>
      <c r="K2179" s="12"/>
      <c r="L2179" s="12"/>
      <c r="M2179" s="49"/>
      <c r="N2179" s="49"/>
      <c r="O2179" s="12"/>
      <c r="P2179" s="12"/>
      <c r="Q2179" s="12"/>
    </row>
    <row r="2180" spans="2:17" s="1" customFormat="1" x14ac:dyDescent="0.4">
      <c r="B2180" s="12"/>
      <c r="C2180" s="42"/>
      <c r="D2180" s="12"/>
      <c r="E2180" s="12"/>
      <c r="F2180" s="12"/>
      <c r="G2180" s="12"/>
      <c r="H2180" s="12"/>
      <c r="I2180" s="12"/>
      <c r="J2180" s="12"/>
      <c r="K2180" s="12"/>
      <c r="L2180" s="12"/>
      <c r="M2180" s="49"/>
      <c r="N2180" s="49"/>
      <c r="O2180" s="12"/>
      <c r="P2180" s="12"/>
      <c r="Q2180" s="12"/>
    </row>
    <row r="2181" spans="2:17" s="1" customFormat="1" x14ac:dyDescent="0.4">
      <c r="B2181" s="12"/>
      <c r="C2181" s="42"/>
      <c r="D2181" s="12"/>
      <c r="E2181" s="12"/>
      <c r="F2181" s="12"/>
      <c r="G2181" s="12"/>
      <c r="H2181" s="12"/>
      <c r="I2181" s="12"/>
      <c r="J2181" s="12"/>
      <c r="K2181" s="12"/>
      <c r="L2181" s="12"/>
      <c r="M2181" s="49"/>
      <c r="N2181" s="49"/>
      <c r="O2181" s="12"/>
      <c r="P2181" s="12"/>
      <c r="Q2181" s="12"/>
    </row>
    <row r="2182" spans="2:17" s="1" customFormat="1" x14ac:dyDescent="0.4">
      <c r="B2182" s="12"/>
      <c r="C2182" s="42"/>
      <c r="D2182" s="12"/>
      <c r="E2182" s="12"/>
      <c r="F2182" s="12"/>
      <c r="G2182" s="12"/>
      <c r="H2182" s="12"/>
      <c r="I2182" s="12"/>
      <c r="J2182" s="12"/>
      <c r="K2182" s="12"/>
      <c r="L2182" s="12"/>
      <c r="M2182" s="49"/>
      <c r="N2182" s="49"/>
      <c r="O2182" s="12"/>
      <c r="P2182" s="12"/>
      <c r="Q2182" s="12"/>
    </row>
    <row r="2183" spans="2:17" s="1" customFormat="1" x14ac:dyDescent="0.4">
      <c r="B2183" s="12"/>
      <c r="C2183" s="42"/>
      <c r="D2183" s="12"/>
      <c r="E2183" s="12"/>
      <c r="F2183" s="12"/>
      <c r="G2183" s="12"/>
      <c r="H2183" s="12"/>
      <c r="I2183" s="12"/>
      <c r="J2183" s="12"/>
      <c r="K2183" s="12"/>
      <c r="L2183" s="12"/>
      <c r="M2183" s="49"/>
      <c r="N2183" s="49"/>
      <c r="O2183" s="12"/>
      <c r="P2183" s="12"/>
      <c r="Q2183" s="12"/>
    </row>
    <row r="2184" spans="2:17" s="1" customFormat="1" x14ac:dyDescent="0.4">
      <c r="B2184" s="12"/>
      <c r="C2184" s="42"/>
      <c r="D2184" s="12"/>
      <c r="E2184" s="12"/>
      <c r="F2184" s="12"/>
      <c r="G2184" s="12"/>
      <c r="H2184" s="12"/>
      <c r="I2184" s="12"/>
      <c r="J2184" s="12"/>
      <c r="K2184" s="12"/>
      <c r="L2184" s="12"/>
      <c r="M2184" s="49"/>
      <c r="N2184" s="49"/>
      <c r="O2184" s="12"/>
      <c r="P2184" s="12"/>
      <c r="Q2184" s="12"/>
    </row>
    <row r="2185" spans="2:17" s="1" customFormat="1" x14ac:dyDescent="0.4">
      <c r="B2185" s="12"/>
      <c r="C2185" s="42"/>
      <c r="D2185" s="12"/>
      <c r="E2185" s="12"/>
      <c r="F2185" s="12"/>
      <c r="G2185" s="12"/>
      <c r="H2185" s="12"/>
      <c r="I2185" s="12"/>
      <c r="J2185" s="12"/>
      <c r="K2185" s="12"/>
      <c r="L2185" s="12"/>
      <c r="M2185" s="49"/>
      <c r="N2185" s="49"/>
      <c r="O2185" s="12"/>
      <c r="P2185" s="12"/>
      <c r="Q2185" s="12"/>
    </row>
    <row r="2186" spans="2:17" s="1" customFormat="1" x14ac:dyDescent="0.4">
      <c r="B2186" s="12"/>
      <c r="C2186" s="42"/>
      <c r="D2186" s="12"/>
      <c r="E2186" s="12"/>
      <c r="F2186" s="12"/>
      <c r="G2186" s="12"/>
      <c r="H2186" s="12"/>
      <c r="I2186" s="12"/>
      <c r="J2186" s="12"/>
      <c r="K2186" s="12"/>
      <c r="L2186" s="12"/>
      <c r="M2186" s="49"/>
      <c r="N2186" s="49"/>
      <c r="O2186" s="12"/>
      <c r="P2186" s="12"/>
      <c r="Q2186" s="12"/>
    </row>
    <row r="2187" spans="2:17" s="1" customFormat="1" x14ac:dyDescent="0.4">
      <c r="B2187" s="12"/>
      <c r="C2187" s="42"/>
      <c r="D2187" s="12"/>
      <c r="E2187" s="12"/>
      <c r="F2187" s="12"/>
      <c r="G2187" s="12"/>
      <c r="H2187" s="12"/>
      <c r="I2187" s="12"/>
      <c r="J2187" s="12"/>
      <c r="K2187" s="12"/>
      <c r="L2187" s="12"/>
      <c r="M2187" s="49"/>
      <c r="N2187" s="49"/>
      <c r="O2187" s="12"/>
      <c r="P2187" s="12"/>
      <c r="Q2187" s="12"/>
    </row>
    <row r="2188" spans="2:17" s="1" customFormat="1" x14ac:dyDescent="0.4">
      <c r="B2188" s="12"/>
      <c r="C2188" s="42"/>
      <c r="D2188" s="12"/>
      <c r="E2188" s="12"/>
      <c r="F2188" s="12"/>
      <c r="G2188" s="12"/>
      <c r="H2188" s="12"/>
      <c r="I2188" s="12"/>
      <c r="J2188" s="12"/>
      <c r="K2188" s="12"/>
      <c r="L2188" s="12"/>
      <c r="M2188" s="49"/>
      <c r="N2188" s="49"/>
      <c r="O2188" s="12"/>
      <c r="P2188" s="12"/>
      <c r="Q2188" s="12"/>
    </row>
    <row r="2189" spans="2:17" s="1" customFormat="1" x14ac:dyDescent="0.4">
      <c r="B2189" s="12"/>
      <c r="C2189" s="42"/>
      <c r="D2189" s="12"/>
      <c r="E2189" s="12"/>
      <c r="F2189" s="12"/>
      <c r="G2189" s="12"/>
      <c r="H2189" s="12"/>
      <c r="I2189" s="12"/>
      <c r="J2189" s="12"/>
      <c r="K2189" s="12"/>
      <c r="L2189" s="12"/>
      <c r="M2189" s="49"/>
      <c r="N2189" s="49"/>
      <c r="O2189" s="12"/>
      <c r="P2189" s="12"/>
      <c r="Q2189" s="12"/>
    </row>
    <row r="2190" spans="2:17" s="1" customFormat="1" x14ac:dyDescent="0.4">
      <c r="B2190" s="12"/>
      <c r="C2190" s="42"/>
      <c r="D2190" s="12"/>
      <c r="E2190" s="12"/>
      <c r="F2190" s="12"/>
      <c r="G2190" s="12"/>
      <c r="H2190" s="12"/>
      <c r="I2190" s="12"/>
      <c r="J2190" s="12"/>
      <c r="K2190" s="12"/>
      <c r="L2190" s="12"/>
      <c r="M2190" s="49"/>
      <c r="N2190" s="49"/>
      <c r="O2190" s="12"/>
      <c r="P2190" s="12"/>
      <c r="Q2190" s="12"/>
    </row>
    <row r="2191" spans="2:17" s="1" customFormat="1" x14ac:dyDescent="0.4">
      <c r="B2191" s="12"/>
      <c r="C2191" s="42"/>
      <c r="D2191" s="12"/>
      <c r="E2191" s="12"/>
      <c r="F2191" s="12"/>
      <c r="G2191" s="12"/>
      <c r="H2191" s="12"/>
      <c r="I2191" s="12"/>
      <c r="J2191" s="12"/>
      <c r="K2191" s="12"/>
      <c r="L2191" s="12"/>
      <c r="M2191" s="49"/>
      <c r="N2191" s="49"/>
      <c r="O2191" s="12"/>
      <c r="P2191" s="12"/>
      <c r="Q2191" s="12"/>
    </row>
    <row r="2192" spans="2:17" s="1" customFormat="1" x14ac:dyDescent="0.4">
      <c r="B2192" s="12"/>
      <c r="C2192" s="42"/>
      <c r="D2192" s="12"/>
      <c r="E2192" s="12"/>
      <c r="F2192" s="12"/>
      <c r="G2192" s="12"/>
      <c r="H2192" s="12"/>
      <c r="I2192" s="12"/>
      <c r="J2192" s="12"/>
      <c r="K2192" s="12"/>
      <c r="L2192" s="12"/>
      <c r="M2192" s="49"/>
      <c r="N2192" s="49"/>
      <c r="O2192" s="12"/>
      <c r="P2192" s="12"/>
      <c r="Q2192" s="12"/>
    </row>
    <row r="2193" spans="2:17" s="1" customFormat="1" x14ac:dyDescent="0.4">
      <c r="B2193" s="12"/>
      <c r="C2193" s="42"/>
      <c r="D2193" s="12"/>
      <c r="E2193" s="12"/>
      <c r="F2193" s="12"/>
      <c r="G2193" s="12"/>
      <c r="H2193" s="12"/>
      <c r="I2193" s="12"/>
      <c r="J2193" s="12"/>
      <c r="K2193" s="12"/>
      <c r="L2193" s="12"/>
      <c r="M2193" s="49"/>
      <c r="N2193" s="49"/>
      <c r="O2193" s="12"/>
      <c r="P2193" s="12"/>
      <c r="Q2193" s="12"/>
    </row>
    <row r="2194" spans="2:17" s="1" customFormat="1" x14ac:dyDescent="0.4">
      <c r="B2194" s="12"/>
      <c r="C2194" s="42"/>
      <c r="D2194" s="12"/>
      <c r="E2194" s="12"/>
      <c r="F2194" s="12"/>
      <c r="G2194" s="12"/>
      <c r="H2194" s="12"/>
      <c r="I2194" s="12"/>
      <c r="J2194" s="12"/>
      <c r="K2194" s="12"/>
      <c r="L2194" s="12"/>
      <c r="M2194" s="49"/>
      <c r="N2194" s="49"/>
      <c r="O2194" s="12"/>
      <c r="P2194" s="12"/>
      <c r="Q2194" s="12"/>
    </row>
    <row r="2195" spans="2:17" s="1" customFormat="1" x14ac:dyDescent="0.4">
      <c r="B2195" s="12"/>
      <c r="C2195" s="42"/>
      <c r="D2195" s="12"/>
      <c r="E2195" s="12"/>
      <c r="F2195" s="12"/>
      <c r="G2195" s="12"/>
      <c r="H2195" s="12"/>
      <c r="I2195" s="12"/>
      <c r="J2195" s="12"/>
      <c r="K2195" s="12"/>
      <c r="L2195" s="12"/>
      <c r="M2195" s="49"/>
      <c r="N2195" s="49"/>
      <c r="O2195" s="12"/>
      <c r="P2195" s="12"/>
      <c r="Q2195" s="12"/>
    </row>
    <row r="2196" spans="2:17" s="1" customFormat="1" x14ac:dyDescent="0.4">
      <c r="B2196" s="12"/>
      <c r="C2196" s="42"/>
      <c r="D2196" s="12"/>
      <c r="E2196" s="12"/>
      <c r="F2196" s="12"/>
      <c r="G2196" s="12"/>
      <c r="H2196" s="12"/>
      <c r="I2196" s="12"/>
      <c r="J2196" s="12"/>
      <c r="K2196" s="12"/>
      <c r="L2196" s="12"/>
      <c r="M2196" s="49"/>
      <c r="N2196" s="49"/>
      <c r="O2196" s="12"/>
      <c r="P2196" s="12"/>
      <c r="Q2196" s="12"/>
    </row>
    <row r="2197" spans="2:17" s="1" customFormat="1" x14ac:dyDescent="0.4">
      <c r="B2197" s="12"/>
      <c r="C2197" s="42"/>
      <c r="D2197" s="12"/>
      <c r="E2197" s="12"/>
      <c r="F2197" s="12"/>
      <c r="G2197" s="12"/>
      <c r="H2197" s="12"/>
      <c r="I2197" s="12"/>
      <c r="J2197" s="12"/>
      <c r="K2197" s="12"/>
      <c r="L2197" s="12"/>
      <c r="M2197" s="49"/>
      <c r="N2197" s="49"/>
      <c r="O2197" s="12"/>
      <c r="P2197" s="12"/>
      <c r="Q2197" s="12"/>
    </row>
    <row r="2198" spans="2:17" s="1" customFormat="1" x14ac:dyDescent="0.4">
      <c r="B2198" s="12"/>
      <c r="C2198" s="42"/>
      <c r="D2198" s="12"/>
      <c r="E2198" s="12"/>
      <c r="F2198" s="12"/>
      <c r="G2198" s="12"/>
      <c r="H2198" s="12"/>
      <c r="I2198" s="12"/>
      <c r="J2198" s="12"/>
      <c r="K2198" s="12"/>
      <c r="L2198" s="12"/>
      <c r="M2198" s="49"/>
      <c r="N2198" s="49"/>
      <c r="O2198" s="12"/>
      <c r="P2198" s="12"/>
      <c r="Q2198" s="12"/>
    </row>
    <row r="2199" spans="2:17" s="1" customFormat="1" x14ac:dyDescent="0.4">
      <c r="B2199" s="12"/>
      <c r="C2199" s="42"/>
      <c r="D2199" s="12"/>
      <c r="E2199" s="12"/>
      <c r="F2199" s="12"/>
      <c r="G2199" s="12"/>
      <c r="H2199" s="12"/>
      <c r="I2199" s="12"/>
      <c r="J2199" s="12"/>
      <c r="K2199" s="12"/>
      <c r="L2199" s="12"/>
      <c r="M2199" s="49"/>
      <c r="N2199" s="49"/>
      <c r="O2199" s="12"/>
      <c r="P2199" s="12"/>
      <c r="Q2199" s="12"/>
    </row>
    <row r="2200" spans="2:17" s="1" customFormat="1" x14ac:dyDescent="0.4">
      <c r="B2200" s="12"/>
      <c r="C2200" s="42"/>
      <c r="D2200" s="12"/>
      <c r="E2200" s="12"/>
      <c r="F2200" s="12"/>
      <c r="G2200" s="12"/>
      <c r="H2200" s="12"/>
      <c r="I2200" s="12"/>
      <c r="J2200" s="12"/>
      <c r="K2200" s="12"/>
      <c r="L2200" s="12"/>
      <c r="M2200" s="49"/>
      <c r="N2200" s="49"/>
      <c r="O2200" s="12"/>
      <c r="P2200" s="12"/>
      <c r="Q2200" s="12"/>
    </row>
    <row r="2201" spans="2:17" s="1" customFormat="1" x14ac:dyDescent="0.4">
      <c r="B2201" s="12"/>
      <c r="C2201" s="42"/>
      <c r="D2201" s="12"/>
      <c r="E2201" s="12"/>
      <c r="F2201" s="12"/>
      <c r="G2201" s="12"/>
      <c r="H2201" s="12"/>
      <c r="I2201" s="12"/>
      <c r="J2201" s="12"/>
      <c r="K2201" s="12"/>
      <c r="L2201" s="12"/>
      <c r="M2201" s="49"/>
      <c r="N2201" s="49"/>
      <c r="O2201" s="12"/>
      <c r="P2201" s="12"/>
      <c r="Q2201" s="12"/>
    </row>
    <row r="2202" spans="2:17" s="1" customFormat="1" x14ac:dyDescent="0.4">
      <c r="B2202" s="12"/>
      <c r="C2202" s="42"/>
      <c r="D2202" s="12"/>
      <c r="E2202" s="12"/>
      <c r="F2202" s="12"/>
      <c r="G2202" s="12"/>
      <c r="H2202" s="12"/>
      <c r="I2202" s="12"/>
      <c r="J2202" s="12"/>
      <c r="K2202" s="12"/>
      <c r="L2202" s="12"/>
      <c r="M2202" s="49"/>
      <c r="N2202" s="49"/>
      <c r="O2202" s="12"/>
      <c r="P2202" s="12"/>
      <c r="Q2202" s="12"/>
    </row>
    <row r="2203" spans="2:17" s="1" customFormat="1" x14ac:dyDescent="0.4">
      <c r="B2203" s="12"/>
      <c r="C2203" s="42"/>
      <c r="D2203" s="12"/>
      <c r="E2203" s="12"/>
      <c r="F2203" s="12"/>
      <c r="G2203" s="12"/>
      <c r="H2203" s="12"/>
      <c r="I2203" s="12"/>
      <c r="J2203" s="12"/>
      <c r="K2203" s="12"/>
      <c r="L2203" s="12"/>
      <c r="M2203" s="49"/>
      <c r="N2203" s="49"/>
      <c r="O2203" s="12"/>
      <c r="P2203" s="12"/>
      <c r="Q2203" s="12"/>
    </row>
    <row r="2204" spans="2:17" s="1" customFormat="1" x14ac:dyDescent="0.4">
      <c r="B2204" s="12"/>
      <c r="C2204" s="42"/>
      <c r="D2204" s="12"/>
      <c r="E2204" s="12"/>
      <c r="F2204" s="12"/>
      <c r="G2204" s="12"/>
      <c r="H2204" s="12"/>
      <c r="I2204" s="12"/>
      <c r="J2204" s="12"/>
      <c r="K2204" s="12"/>
      <c r="L2204" s="12"/>
      <c r="M2204" s="49"/>
      <c r="N2204" s="49"/>
      <c r="O2204" s="12"/>
      <c r="P2204" s="12"/>
      <c r="Q2204" s="12"/>
    </row>
    <row r="2205" spans="2:17" s="1" customFormat="1" x14ac:dyDescent="0.4">
      <c r="B2205" s="12"/>
      <c r="C2205" s="42"/>
      <c r="D2205" s="12"/>
      <c r="E2205" s="12"/>
      <c r="F2205" s="12"/>
      <c r="G2205" s="12"/>
      <c r="H2205" s="12"/>
      <c r="I2205" s="12"/>
      <c r="J2205" s="12"/>
      <c r="K2205" s="12"/>
      <c r="L2205" s="12"/>
      <c r="M2205" s="49"/>
      <c r="N2205" s="49"/>
      <c r="O2205" s="12"/>
      <c r="P2205" s="12"/>
      <c r="Q2205" s="12"/>
    </row>
    <row r="2206" spans="2:17" s="1" customFormat="1" x14ac:dyDescent="0.4">
      <c r="B2206" s="12"/>
      <c r="C2206" s="42"/>
      <c r="D2206" s="12"/>
      <c r="E2206" s="12"/>
      <c r="F2206" s="12"/>
      <c r="G2206" s="12"/>
      <c r="H2206" s="12"/>
      <c r="I2206" s="12"/>
      <c r="J2206" s="12"/>
      <c r="K2206" s="12"/>
      <c r="L2206" s="12"/>
      <c r="M2206" s="49"/>
      <c r="N2206" s="49"/>
      <c r="O2206" s="12"/>
      <c r="P2206" s="12"/>
      <c r="Q2206" s="12"/>
    </row>
    <row r="2207" spans="2:17" s="1" customFormat="1" x14ac:dyDescent="0.4">
      <c r="B2207" s="12"/>
      <c r="C2207" s="42"/>
      <c r="D2207" s="12"/>
      <c r="E2207" s="12"/>
      <c r="F2207" s="12"/>
      <c r="G2207" s="12"/>
      <c r="H2207" s="12"/>
      <c r="I2207" s="12"/>
      <c r="J2207" s="12"/>
      <c r="K2207" s="12"/>
      <c r="L2207" s="12"/>
      <c r="M2207" s="49"/>
      <c r="N2207" s="49"/>
      <c r="O2207" s="12"/>
      <c r="P2207" s="12"/>
      <c r="Q2207" s="12"/>
    </row>
    <row r="2208" spans="2:17" s="1" customFormat="1" x14ac:dyDescent="0.4">
      <c r="B2208" s="12"/>
      <c r="C2208" s="42"/>
      <c r="D2208" s="12"/>
      <c r="E2208" s="12"/>
      <c r="F2208" s="12"/>
      <c r="G2208" s="12"/>
      <c r="H2208" s="12"/>
      <c r="I2208" s="12"/>
      <c r="J2208" s="12"/>
      <c r="K2208" s="12"/>
      <c r="L2208" s="12"/>
      <c r="M2208" s="49"/>
      <c r="N2208" s="49"/>
      <c r="O2208" s="12"/>
      <c r="P2208" s="12"/>
      <c r="Q2208" s="12"/>
    </row>
    <row r="2209" spans="2:17" s="1" customFormat="1" x14ac:dyDescent="0.4">
      <c r="B2209" s="12"/>
      <c r="C2209" s="42"/>
      <c r="D2209" s="12"/>
      <c r="E2209" s="12"/>
      <c r="F2209" s="12"/>
      <c r="G2209" s="12"/>
      <c r="H2209" s="12"/>
      <c r="I2209" s="12"/>
      <c r="J2209" s="12"/>
      <c r="K2209" s="12"/>
      <c r="L2209" s="12"/>
      <c r="M2209" s="49"/>
      <c r="N2209" s="49"/>
      <c r="O2209" s="12"/>
      <c r="P2209" s="12"/>
      <c r="Q2209" s="12"/>
    </row>
    <row r="2210" spans="2:17" s="1" customFormat="1" x14ac:dyDescent="0.4">
      <c r="B2210" s="12"/>
      <c r="C2210" s="42"/>
      <c r="D2210" s="12"/>
      <c r="E2210" s="12"/>
      <c r="F2210" s="12"/>
      <c r="G2210" s="12"/>
      <c r="H2210" s="12"/>
      <c r="I2210" s="12"/>
      <c r="J2210" s="12"/>
      <c r="K2210" s="12"/>
      <c r="L2210" s="12"/>
      <c r="M2210" s="49"/>
      <c r="N2210" s="49"/>
      <c r="O2210" s="12"/>
      <c r="P2210" s="12"/>
      <c r="Q2210" s="12"/>
    </row>
    <row r="2211" spans="2:17" s="1" customFormat="1" x14ac:dyDescent="0.4">
      <c r="B2211" s="12"/>
      <c r="C2211" s="42"/>
      <c r="D2211" s="12"/>
      <c r="E2211" s="12"/>
      <c r="F2211" s="12"/>
      <c r="G2211" s="12"/>
      <c r="H2211" s="12"/>
      <c r="I2211" s="12"/>
      <c r="J2211" s="12"/>
      <c r="K2211" s="12"/>
      <c r="L2211" s="12"/>
      <c r="M2211" s="49"/>
      <c r="N2211" s="49"/>
      <c r="O2211" s="12"/>
      <c r="P2211" s="12"/>
      <c r="Q2211" s="12"/>
    </row>
    <row r="2212" spans="2:17" s="1" customFormat="1" x14ac:dyDescent="0.4">
      <c r="B2212" s="12"/>
      <c r="C2212" s="42"/>
      <c r="D2212" s="12"/>
      <c r="E2212" s="12"/>
      <c r="F2212" s="12"/>
      <c r="G2212" s="12"/>
      <c r="H2212" s="12"/>
      <c r="I2212" s="12"/>
      <c r="J2212" s="12"/>
      <c r="K2212" s="12"/>
      <c r="L2212" s="12"/>
      <c r="M2212" s="49"/>
      <c r="N2212" s="49"/>
      <c r="O2212" s="12"/>
      <c r="P2212" s="12"/>
      <c r="Q2212" s="12"/>
    </row>
    <row r="2213" spans="2:17" s="1" customFormat="1" x14ac:dyDescent="0.4">
      <c r="B2213" s="12"/>
      <c r="C2213" s="42"/>
      <c r="D2213" s="12"/>
      <c r="E2213" s="12"/>
      <c r="F2213" s="12"/>
      <c r="G2213" s="12"/>
      <c r="H2213" s="12"/>
      <c r="I2213" s="12"/>
      <c r="J2213" s="12"/>
      <c r="K2213" s="12"/>
      <c r="L2213" s="12"/>
      <c r="M2213" s="49"/>
      <c r="N2213" s="49"/>
      <c r="O2213" s="12"/>
      <c r="P2213" s="12"/>
      <c r="Q2213" s="12"/>
    </row>
    <row r="2214" spans="2:17" s="1" customFormat="1" x14ac:dyDescent="0.4">
      <c r="B2214" s="12"/>
      <c r="C2214" s="42"/>
      <c r="D2214" s="12"/>
      <c r="E2214" s="12"/>
      <c r="F2214" s="12"/>
      <c r="G2214" s="12"/>
      <c r="H2214" s="12"/>
      <c r="I2214" s="12"/>
      <c r="J2214" s="12"/>
      <c r="K2214" s="12"/>
      <c r="L2214" s="12"/>
      <c r="M2214" s="49"/>
      <c r="N2214" s="49"/>
      <c r="O2214" s="12"/>
      <c r="P2214" s="12"/>
      <c r="Q2214" s="12"/>
    </row>
    <row r="2215" spans="2:17" s="1" customFormat="1" x14ac:dyDescent="0.4">
      <c r="B2215" s="12"/>
      <c r="C2215" s="42"/>
      <c r="D2215" s="12"/>
      <c r="E2215" s="12"/>
      <c r="F2215" s="12"/>
      <c r="G2215" s="12"/>
      <c r="H2215" s="12"/>
      <c r="I2215" s="12"/>
      <c r="J2215" s="12"/>
      <c r="K2215" s="12"/>
      <c r="L2215" s="12"/>
      <c r="M2215" s="49"/>
      <c r="N2215" s="49"/>
      <c r="O2215" s="12"/>
      <c r="P2215" s="12"/>
      <c r="Q2215" s="12"/>
    </row>
    <row r="2216" spans="2:17" s="1" customFormat="1" x14ac:dyDescent="0.4">
      <c r="B2216" s="12"/>
      <c r="C2216" s="42"/>
      <c r="D2216" s="12"/>
      <c r="E2216" s="12"/>
      <c r="F2216" s="12"/>
      <c r="G2216" s="12"/>
      <c r="H2216" s="12"/>
      <c r="I2216" s="12"/>
      <c r="J2216" s="12"/>
      <c r="K2216" s="12"/>
      <c r="L2216" s="12"/>
      <c r="M2216" s="49"/>
      <c r="N2216" s="49"/>
      <c r="O2216" s="12"/>
      <c r="P2216" s="12"/>
      <c r="Q2216" s="12"/>
    </row>
    <row r="2217" spans="2:17" s="1" customFormat="1" x14ac:dyDescent="0.4">
      <c r="B2217" s="12"/>
      <c r="C2217" s="42"/>
      <c r="D2217" s="12"/>
      <c r="E2217" s="12"/>
      <c r="F2217" s="12"/>
      <c r="G2217" s="12"/>
      <c r="H2217" s="12"/>
      <c r="I2217" s="12"/>
      <c r="J2217" s="12"/>
      <c r="K2217" s="12"/>
      <c r="L2217" s="12"/>
      <c r="M2217" s="49"/>
      <c r="N2217" s="49"/>
      <c r="O2217" s="12"/>
      <c r="P2217" s="12"/>
      <c r="Q2217" s="12"/>
    </row>
    <row r="2218" spans="2:17" s="1" customFormat="1" x14ac:dyDescent="0.4">
      <c r="B2218" s="12"/>
      <c r="C2218" s="42"/>
      <c r="D2218" s="12"/>
      <c r="E2218" s="12"/>
      <c r="F2218" s="12"/>
      <c r="G2218" s="12"/>
      <c r="H2218" s="12"/>
      <c r="I2218" s="12"/>
      <c r="J2218" s="12"/>
      <c r="K2218" s="12"/>
      <c r="L2218" s="12"/>
      <c r="M2218" s="49"/>
      <c r="N2218" s="49"/>
      <c r="O2218" s="12"/>
      <c r="P2218" s="12"/>
      <c r="Q2218" s="12"/>
    </row>
    <row r="2219" spans="2:17" s="1" customFormat="1" x14ac:dyDescent="0.4">
      <c r="B2219" s="12"/>
      <c r="C2219" s="42"/>
      <c r="D2219" s="12"/>
      <c r="E2219" s="12"/>
      <c r="F2219" s="12"/>
      <c r="G2219" s="12"/>
      <c r="H2219" s="12"/>
      <c r="I2219" s="12"/>
      <c r="J2219" s="12"/>
      <c r="K2219" s="12"/>
      <c r="L2219" s="12"/>
      <c r="M2219" s="49"/>
      <c r="N2219" s="49"/>
      <c r="O2219" s="12"/>
      <c r="P2219" s="12"/>
      <c r="Q2219" s="12"/>
    </row>
    <row r="2220" spans="2:17" s="1" customFormat="1" x14ac:dyDescent="0.4">
      <c r="B2220" s="12"/>
      <c r="C2220" s="42"/>
      <c r="D2220" s="12"/>
      <c r="E2220" s="12"/>
      <c r="F2220" s="12"/>
      <c r="G2220" s="12"/>
      <c r="H2220" s="12"/>
      <c r="I2220" s="12"/>
      <c r="J2220" s="12"/>
      <c r="K2220" s="12"/>
      <c r="L2220" s="12"/>
      <c r="M2220" s="49"/>
      <c r="N2220" s="49"/>
      <c r="O2220" s="12"/>
      <c r="P2220" s="12"/>
      <c r="Q2220" s="12"/>
    </row>
    <row r="2221" spans="2:17" s="1" customFormat="1" x14ac:dyDescent="0.4">
      <c r="B2221" s="12"/>
      <c r="C2221" s="42"/>
      <c r="D2221" s="12"/>
      <c r="E2221" s="12"/>
      <c r="F2221" s="12"/>
      <c r="G2221" s="12"/>
      <c r="H2221" s="12"/>
      <c r="I2221" s="12"/>
      <c r="J2221" s="12"/>
      <c r="K2221" s="12"/>
      <c r="L2221" s="12"/>
      <c r="M2221" s="49"/>
      <c r="N2221" s="49"/>
      <c r="O2221" s="12"/>
      <c r="P2221" s="12"/>
      <c r="Q2221" s="12"/>
    </row>
    <row r="2222" spans="2:17" s="1" customFormat="1" x14ac:dyDescent="0.4">
      <c r="B2222" s="12"/>
      <c r="C2222" s="42"/>
      <c r="D2222" s="12"/>
      <c r="E2222" s="12"/>
      <c r="F2222" s="12"/>
      <c r="G2222" s="12"/>
      <c r="H2222" s="12"/>
      <c r="I2222" s="12"/>
      <c r="J2222" s="12"/>
      <c r="K2222" s="12"/>
      <c r="L2222" s="12"/>
      <c r="M2222" s="49"/>
      <c r="N2222" s="49"/>
      <c r="O2222" s="12"/>
      <c r="P2222" s="12"/>
      <c r="Q2222" s="12"/>
    </row>
    <row r="2223" spans="2:17" s="1" customFormat="1" x14ac:dyDescent="0.4">
      <c r="B2223" s="12"/>
      <c r="C2223" s="42"/>
      <c r="D2223" s="12"/>
      <c r="E2223" s="12"/>
      <c r="F2223" s="12"/>
      <c r="G2223" s="12"/>
      <c r="H2223" s="12"/>
      <c r="I2223" s="12"/>
      <c r="J2223" s="12"/>
      <c r="K2223" s="12"/>
      <c r="L2223" s="12"/>
      <c r="M2223" s="49"/>
      <c r="N2223" s="49"/>
      <c r="O2223" s="12"/>
      <c r="P2223" s="12"/>
      <c r="Q2223" s="12"/>
    </row>
    <row r="2224" spans="2:17" s="1" customFormat="1" x14ac:dyDescent="0.4">
      <c r="B2224" s="12"/>
      <c r="C2224" s="42"/>
      <c r="D2224" s="12"/>
      <c r="E2224" s="12"/>
      <c r="F2224" s="12"/>
      <c r="G2224" s="12"/>
      <c r="H2224" s="12"/>
      <c r="I2224" s="12"/>
      <c r="J2224" s="12"/>
      <c r="K2224" s="12"/>
      <c r="L2224" s="12"/>
      <c r="M2224" s="49"/>
      <c r="N2224" s="49"/>
      <c r="O2224" s="12"/>
      <c r="P2224" s="12"/>
      <c r="Q2224" s="12"/>
    </row>
    <row r="2225" spans="2:17" s="1" customFormat="1" x14ac:dyDescent="0.4">
      <c r="B2225" s="12"/>
      <c r="C2225" s="42"/>
      <c r="D2225" s="12"/>
      <c r="E2225" s="12"/>
      <c r="F2225" s="12"/>
      <c r="G2225" s="12"/>
      <c r="H2225" s="12"/>
      <c r="I2225" s="12"/>
      <c r="J2225" s="12"/>
      <c r="K2225" s="12"/>
      <c r="L2225" s="12"/>
      <c r="M2225" s="49"/>
      <c r="N2225" s="49"/>
      <c r="O2225" s="12"/>
      <c r="P2225" s="12"/>
      <c r="Q2225" s="12"/>
    </row>
    <row r="2226" spans="2:17" s="1" customFormat="1" x14ac:dyDescent="0.4">
      <c r="B2226" s="12"/>
      <c r="C2226" s="42"/>
      <c r="D2226" s="12"/>
      <c r="E2226" s="12"/>
      <c r="F2226" s="12"/>
      <c r="G2226" s="12"/>
      <c r="H2226" s="12"/>
      <c r="I2226" s="12"/>
      <c r="J2226" s="12"/>
      <c r="K2226" s="12"/>
      <c r="L2226" s="12"/>
      <c r="M2226" s="49"/>
      <c r="N2226" s="49"/>
      <c r="O2226" s="12"/>
      <c r="P2226" s="12"/>
      <c r="Q2226" s="12"/>
    </row>
    <row r="2227" spans="2:17" s="1" customFormat="1" x14ac:dyDescent="0.4">
      <c r="B2227" s="12"/>
      <c r="C2227" s="42"/>
      <c r="D2227" s="12"/>
      <c r="E2227" s="12"/>
      <c r="F2227" s="12"/>
      <c r="G2227" s="12"/>
      <c r="H2227" s="12"/>
      <c r="I2227" s="12"/>
      <c r="J2227" s="12"/>
      <c r="K2227" s="12"/>
      <c r="L2227" s="12"/>
      <c r="M2227" s="49"/>
      <c r="N2227" s="49"/>
      <c r="O2227" s="12"/>
      <c r="P2227" s="12"/>
      <c r="Q2227" s="12"/>
    </row>
    <row r="2228" spans="2:17" s="1" customFormat="1" x14ac:dyDescent="0.4">
      <c r="B2228" s="12"/>
      <c r="C2228" s="42"/>
      <c r="D2228" s="12"/>
      <c r="E2228" s="12"/>
      <c r="F2228" s="12"/>
      <c r="G2228" s="12"/>
      <c r="H2228" s="12"/>
      <c r="I2228" s="12"/>
      <c r="J2228" s="12"/>
      <c r="K2228" s="12"/>
      <c r="L2228" s="12"/>
      <c r="M2228" s="49"/>
      <c r="N2228" s="49"/>
      <c r="O2228" s="12"/>
      <c r="P2228" s="12"/>
      <c r="Q2228" s="12"/>
    </row>
    <row r="2229" spans="2:17" s="1" customFormat="1" x14ac:dyDescent="0.4">
      <c r="B2229" s="12"/>
      <c r="C2229" s="42"/>
      <c r="D2229" s="12"/>
      <c r="E2229" s="12"/>
      <c r="F2229" s="12"/>
      <c r="G2229" s="12"/>
      <c r="H2229" s="12"/>
      <c r="I2229" s="12"/>
      <c r="J2229" s="12"/>
      <c r="K2229" s="12"/>
      <c r="L2229" s="12"/>
      <c r="M2229" s="49"/>
      <c r="N2229" s="49"/>
      <c r="O2229" s="12"/>
      <c r="P2229" s="12"/>
      <c r="Q2229" s="12"/>
    </row>
    <row r="2230" spans="2:17" s="1" customFormat="1" x14ac:dyDescent="0.4">
      <c r="B2230" s="12"/>
      <c r="C2230" s="42"/>
      <c r="D2230" s="12"/>
      <c r="E2230" s="12"/>
      <c r="F2230" s="12"/>
      <c r="G2230" s="12"/>
      <c r="H2230" s="12"/>
      <c r="I2230" s="12"/>
      <c r="J2230" s="12"/>
      <c r="K2230" s="12"/>
      <c r="L2230" s="12"/>
      <c r="M2230" s="49"/>
      <c r="N2230" s="49"/>
      <c r="O2230" s="12"/>
      <c r="P2230" s="12"/>
      <c r="Q2230" s="12"/>
    </row>
    <row r="2231" spans="2:17" s="1" customFormat="1" x14ac:dyDescent="0.4">
      <c r="B2231" s="12"/>
      <c r="C2231" s="42"/>
      <c r="D2231" s="12"/>
      <c r="E2231" s="12"/>
      <c r="F2231" s="12"/>
      <c r="G2231" s="12"/>
      <c r="H2231" s="12"/>
      <c r="I2231" s="12"/>
      <c r="J2231" s="12"/>
      <c r="K2231" s="12"/>
      <c r="L2231" s="12"/>
      <c r="M2231" s="49"/>
      <c r="N2231" s="49"/>
      <c r="O2231" s="12"/>
      <c r="P2231" s="12"/>
      <c r="Q2231" s="12"/>
    </row>
    <row r="2232" spans="2:17" s="1" customFormat="1" x14ac:dyDescent="0.4">
      <c r="B2232" s="12"/>
      <c r="C2232" s="42"/>
      <c r="D2232" s="12"/>
      <c r="E2232" s="12"/>
      <c r="F2232" s="12"/>
      <c r="G2232" s="12"/>
      <c r="H2232" s="12"/>
      <c r="I2232" s="12"/>
      <c r="J2232" s="12"/>
      <c r="K2232" s="12"/>
      <c r="L2232" s="12"/>
      <c r="M2232" s="49"/>
      <c r="N2232" s="49"/>
      <c r="O2232" s="12"/>
      <c r="P2232" s="12"/>
      <c r="Q2232" s="12"/>
    </row>
    <row r="2233" spans="2:17" s="1" customFormat="1" x14ac:dyDescent="0.4">
      <c r="B2233" s="12"/>
      <c r="C2233" s="42"/>
      <c r="D2233" s="12"/>
      <c r="E2233" s="12"/>
      <c r="F2233" s="12"/>
      <c r="G2233" s="12"/>
      <c r="H2233" s="12"/>
      <c r="I2233" s="12"/>
      <c r="J2233" s="12"/>
      <c r="K2233" s="12"/>
      <c r="L2233" s="12"/>
      <c r="M2233" s="49"/>
      <c r="N2233" s="49"/>
      <c r="O2233" s="12"/>
      <c r="P2233" s="12"/>
      <c r="Q2233" s="12"/>
    </row>
    <row r="2234" spans="2:17" s="1" customFormat="1" x14ac:dyDescent="0.4">
      <c r="B2234" s="12"/>
      <c r="C2234" s="42"/>
      <c r="D2234" s="12"/>
      <c r="E2234" s="12"/>
      <c r="F2234" s="12"/>
      <c r="G2234" s="12"/>
      <c r="H2234" s="12"/>
      <c r="I2234" s="12"/>
      <c r="J2234" s="12"/>
      <c r="K2234" s="12"/>
      <c r="L2234" s="12"/>
      <c r="M2234" s="49"/>
      <c r="N2234" s="49"/>
      <c r="O2234" s="12"/>
      <c r="P2234" s="12"/>
      <c r="Q2234" s="12"/>
    </row>
    <row r="2235" spans="2:17" s="1" customFormat="1" x14ac:dyDescent="0.4">
      <c r="B2235" s="12"/>
      <c r="C2235" s="42"/>
      <c r="D2235" s="12"/>
      <c r="E2235" s="12"/>
      <c r="F2235" s="12"/>
      <c r="G2235" s="12"/>
      <c r="H2235" s="12"/>
      <c r="I2235" s="12"/>
      <c r="J2235" s="12"/>
      <c r="K2235" s="12"/>
      <c r="L2235" s="12"/>
      <c r="M2235" s="49"/>
      <c r="N2235" s="49"/>
      <c r="O2235" s="12"/>
      <c r="P2235" s="12"/>
      <c r="Q2235" s="12"/>
    </row>
    <row r="2236" spans="2:17" s="1" customFormat="1" x14ac:dyDescent="0.4">
      <c r="B2236" s="12"/>
      <c r="C2236" s="42"/>
      <c r="D2236" s="12"/>
      <c r="E2236" s="12"/>
      <c r="F2236" s="12"/>
      <c r="G2236" s="12"/>
      <c r="H2236" s="12"/>
      <c r="I2236" s="12"/>
      <c r="J2236" s="12"/>
      <c r="K2236" s="12"/>
      <c r="L2236" s="12"/>
      <c r="M2236" s="49"/>
      <c r="N2236" s="49"/>
      <c r="O2236" s="12"/>
      <c r="P2236" s="12"/>
      <c r="Q2236" s="12"/>
    </row>
    <row r="2237" spans="2:17" s="1" customFormat="1" x14ac:dyDescent="0.4">
      <c r="B2237" s="12"/>
      <c r="C2237" s="42"/>
      <c r="D2237" s="12"/>
      <c r="E2237" s="12"/>
      <c r="F2237" s="12"/>
      <c r="G2237" s="12"/>
      <c r="H2237" s="12"/>
      <c r="I2237" s="12"/>
      <c r="J2237" s="12"/>
      <c r="K2237" s="12"/>
      <c r="L2237" s="12"/>
      <c r="M2237" s="49"/>
      <c r="N2237" s="49"/>
      <c r="O2237" s="12"/>
      <c r="P2237" s="12"/>
      <c r="Q2237" s="12"/>
    </row>
    <row r="2238" spans="2:17" s="1" customFormat="1" x14ac:dyDescent="0.4">
      <c r="B2238" s="12"/>
      <c r="C2238" s="42"/>
      <c r="D2238" s="12"/>
      <c r="E2238" s="12"/>
      <c r="F2238" s="12"/>
      <c r="G2238" s="12"/>
      <c r="H2238" s="12"/>
      <c r="I2238" s="12"/>
      <c r="J2238" s="12"/>
      <c r="K2238" s="12"/>
      <c r="L2238" s="12"/>
      <c r="M2238" s="49"/>
      <c r="N2238" s="49"/>
      <c r="O2238" s="12"/>
      <c r="P2238" s="12"/>
      <c r="Q2238" s="12"/>
    </row>
    <row r="2239" spans="2:17" s="1" customFormat="1" x14ac:dyDescent="0.4">
      <c r="B2239" s="12"/>
      <c r="C2239" s="42"/>
      <c r="D2239" s="12"/>
      <c r="E2239" s="12"/>
      <c r="F2239" s="12"/>
      <c r="G2239" s="12"/>
      <c r="H2239" s="12"/>
      <c r="I2239" s="12"/>
      <c r="J2239" s="12"/>
      <c r="K2239" s="12"/>
      <c r="L2239" s="12"/>
      <c r="M2239" s="49"/>
      <c r="N2239" s="49"/>
      <c r="O2239" s="12"/>
      <c r="P2239" s="12"/>
      <c r="Q2239" s="12"/>
    </row>
    <row r="2240" spans="2:17" s="1" customFormat="1" x14ac:dyDescent="0.4">
      <c r="B2240" s="12"/>
      <c r="C2240" s="42"/>
      <c r="D2240" s="12"/>
      <c r="E2240" s="12"/>
      <c r="F2240" s="12"/>
      <c r="G2240" s="12"/>
      <c r="H2240" s="12"/>
      <c r="I2240" s="12"/>
      <c r="J2240" s="12"/>
      <c r="K2240" s="12"/>
      <c r="L2240" s="12"/>
      <c r="M2240" s="49"/>
      <c r="N2240" s="49"/>
      <c r="O2240" s="12"/>
      <c r="P2240" s="12"/>
      <c r="Q2240" s="12"/>
    </row>
    <row r="2241" spans="2:17" s="1" customFormat="1" x14ac:dyDescent="0.4">
      <c r="B2241" s="12"/>
      <c r="C2241" s="42"/>
      <c r="D2241" s="12"/>
      <c r="E2241" s="12"/>
      <c r="F2241" s="12"/>
      <c r="G2241" s="12"/>
      <c r="H2241" s="12"/>
      <c r="I2241" s="12"/>
      <c r="J2241" s="12"/>
      <c r="K2241" s="12"/>
      <c r="L2241" s="12"/>
      <c r="M2241" s="49"/>
      <c r="N2241" s="49"/>
      <c r="O2241" s="12"/>
      <c r="P2241" s="12"/>
      <c r="Q2241" s="12"/>
    </row>
    <row r="2242" spans="2:17" s="1" customFormat="1" x14ac:dyDescent="0.4">
      <c r="B2242" s="12"/>
      <c r="C2242" s="42"/>
      <c r="D2242" s="12"/>
      <c r="E2242" s="12"/>
      <c r="F2242" s="12"/>
      <c r="G2242" s="12"/>
      <c r="H2242" s="12"/>
      <c r="I2242" s="12"/>
      <c r="J2242" s="12"/>
      <c r="K2242" s="12"/>
      <c r="L2242" s="12"/>
      <c r="M2242" s="49"/>
      <c r="N2242" s="49"/>
      <c r="O2242" s="12"/>
      <c r="P2242" s="12"/>
      <c r="Q2242" s="12"/>
    </row>
    <row r="2243" spans="2:17" s="1" customFormat="1" x14ac:dyDescent="0.4">
      <c r="B2243" s="12"/>
      <c r="C2243" s="42"/>
      <c r="D2243" s="12"/>
      <c r="E2243" s="12"/>
      <c r="F2243" s="12"/>
      <c r="G2243" s="12"/>
      <c r="H2243" s="12"/>
      <c r="I2243" s="12"/>
      <c r="J2243" s="12"/>
      <c r="K2243" s="12"/>
      <c r="L2243" s="12"/>
      <c r="M2243" s="49"/>
      <c r="N2243" s="49"/>
      <c r="O2243" s="12"/>
      <c r="P2243" s="12"/>
      <c r="Q2243" s="12"/>
    </row>
    <row r="2244" spans="2:17" s="1" customFormat="1" x14ac:dyDescent="0.4">
      <c r="B2244" s="12"/>
      <c r="C2244" s="42"/>
      <c r="D2244" s="12"/>
      <c r="E2244" s="12"/>
      <c r="F2244" s="12"/>
      <c r="G2244" s="12"/>
      <c r="H2244" s="12"/>
      <c r="I2244" s="12"/>
      <c r="J2244" s="12"/>
      <c r="K2244" s="12"/>
      <c r="L2244" s="12"/>
      <c r="M2244" s="49"/>
      <c r="N2244" s="49"/>
      <c r="O2244" s="12"/>
      <c r="P2244" s="12"/>
      <c r="Q2244" s="12"/>
    </row>
    <row r="2245" spans="2:17" s="1" customFormat="1" x14ac:dyDescent="0.4">
      <c r="B2245" s="12"/>
      <c r="C2245" s="42"/>
      <c r="D2245" s="12"/>
      <c r="E2245" s="12"/>
      <c r="F2245" s="12"/>
      <c r="G2245" s="12"/>
      <c r="H2245" s="12"/>
      <c r="I2245" s="12"/>
      <c r="J2245" s="12"/>
      <c r="K2245" s="12"/>
      <c r="L2245" s="12"/>
      <c r="M2245" s="49"/>
      <c r="N2245" s="49"/>
      <c r="O2245" s="12"/>
      <c r="P2245" s="12"/>
      <c r="Q2245" s="12"/>
    </row>
    <row r="2246" spans="2:17" s="1" customFormat="1" x14ac:dyDescent="0.4">
      <c r="B2246" s="12"/>
      <c r="C2246" s="42"/>
      <c r="D2246" s="12"/>
      <c r="E2246" s="12"/>
      <c r="F2246" s="12"/>
      <c r="G2246" s="12"/>
      <c r="H2246" s="12"/>
      <c r="I2246" s="12"/>
      <c r="J2246" s="12"/>
      <c r="K2246" s="12"/>
      <c r="L2246" s="12"/>
      <c r="M2246" s="49"/>
      <c r="N2246" s="49"/>
      <c r="O2246" s="12"/>
      <c r="P2246" s="12"/>
      <c r="Q2246" s="12"/>
    </row>
    <row r="2247" spans="2:17" s="1" customFormat="1" x14ac:dyDescent="0.4">
      <c r="B2247" s="12"/>
      <c r="C2247" s="42"/>
      <c r="D2247" s="12"/>
      <c r="E2247" s="12"/>
      <c r="F2247" s="12"/>
      <c r="G2247" s="12"/>
      <c r="H2247" s="12"/>
      <c r="I2247" s="12"/>
      <c r="J2247" s="12"/>
      <c r="K2247" s="12"/>
      <c r="L2247" s="12"/>
      <c r="M2247" s="49"/>
      <c r="N2247" s="49"/>
      <c r="O2247" s="12"/>
      <c r="P2247" s="12"/>
      <c r="Q2247" s="12"/>
    </row>
    <row r="2248" spans="2:17" s="1" customFormat="1" x14ac:dyDescent="0.4">
      <c r="B2248" s="12"/>
      <c r="C2248" s="42"/>
      <c r="D2248" s="12"/>
      <c r="E2248" s="12"/>
      <c r="F2248" s="12"/>
      <c r="G2248" s="12"/>
      <c r="H2248" s="12"/>
      <c r="I2248" s="12"/>
      <c r="J2248" s="12"/>
      <c r="K2248" s="12"/>
      <c r="L2248" s="12"/>
      <c r="M2248" s="49"/>
      <c r="N2248" s="49"/>
      <c r="O2248" s="12"/>
      <c r="P2248" s="12"/>
      <c r="Q2248" s="12"/>
    </row>
    <row r="2249" spans="2:17" s="1" customFormat="1" x14ac:dyDescent="0.4">
      <c r="B2249" s="12"/>
      <c r="C2249" s="42"/>
      <c r="D2249" s="12"/>
      <c r="E2249" s="12"/>
      <c r="F2249" s="12"/>
      <c r="G2249" s="12"/>
      <c r="H2249" s="12"/>
      <c r="I2249" s="12"/>
      <c r="J2249" s="12"/>
      <c r="K2249" s="12"/>
      <c r="L2249" s="12"/>
      <c r="M2249" s="49"/>
      <c r="N2249" s="49"/>
      <c r="O2249" s="12"/>
      <c r="P2249" s="12"/>
      <c r="Q2249" s="12"/>
    </row>
    <row r="2250" spans="2:17" s="1" customFormat="1" x14ac:dyDescent="0.4">
      <c r="B2250" s="12"/>
      <c r="C2250" s="42"/>
      <c r="D2250" s="12"/>
      <c r="E2250" s="12"/>
      <c r="F2250" s="12"/>
      <c r="G2250" s="12"/>
      <c r="H2250" s="12"/>
      <c r="I2250" s="12"/>
      <c r="J2250" s="12"/>
      <c r="K2250" s="12"/>
      <c r="L2250" s="12"/>
      <c r="M2250" s="49"/>
      <c r="N2250" s="49"/>
      <c r="O2250" s="12"/>
      <c r="P2250" s="12"/>
      <c r="Q2250" s="12"/>
    </row>
    <row r="2251" spans="2:17" s="1" customFormat="1" x14ac:dyDescent="0.4">
      <c r="B2251" s="12"/>
      <c r="C2251" s="42"/>
      <c r="D2251" s="12"/>
      <c r="E2251" s="12"/>
      <c r="F2251" s="12"/>
      <c r="G2251" s="12"/>
      <c r="H2251" s="12"/>
      <c r="I2251" s="12"/>
      <c r="J2251" s="12"/>
      <c r="K2251" s="12"/>
      <c r="L2251" s="12"/>
      <c r="M2251" s="49"/>
      <c r="N2251" s="49"/>
      <c r="O2251" s="12"/>
      <c r="P2251" s="12"/>
      <c r="Q2251" s="12"/>
    </row>
    <row r="2252" spans="2:17" s="1" customFormat="1" x14ac:dyDescent="0.4">
      <c r="B2252" s="12"/>
      <c r="C2252" s="42"/>
      <c r="D2252" s="12"/>
      <c r="E2252" s="12"/>
      <c r="F2252" s="12"/>
      <c r="G2252" s="12"/>
      <c r="H2252" s="12"/>
      <c r="I2252" s="12"/>
      <c r="J2252" s="12"/>
      <c r="K2252" s="12"/>
      <c r="L2252" s="12"/>
      <c r="M2252" s="49"/>
      <c r="N2252" s="49"/>
      <c r="O2252" s="12"/>
      <c r="P2252" s="12"/>
      <c r="Q2252" s="12"/>
    </row>
    <row r="2253" spans="2:17" s="1" customFormat="1" x14ac:dyDescent="0.4">
      <c r="B2253" s="12"/>
      <c r="C2253" s="42"/>
      <c r="D2253" s="12"/>
      <c r="E2253" s="12"/>
      <c r="F2253" s="12"/>
      <c r="G2253" s="12"/>
      <c r="H2253" s="12"/>
      <c r="I2253" s="12"/>
      <c r="J2253" s="12"/>
      <c r="K2253" s="12"/>
      <c r="L2253" s="12"/>
      <c r="M2253" s="49"/>
      <c r="N2253" s="49"/>
      <c r="O2253" s="12"/>
      <c r="P2253" s="12"/>
      <c r="Q2253" s="12"/>
    </row>
    <row r="2254" spans="2:17" s="1" customFormat="1" x14ac:dyDescent="0.4">
      <c r="B2254" s="12"/>
      <c r="C2254" s="42"/>
      <c r="D2254" s="12"/>
      <c r="E2254" s="12"/>
      <c r="F2254" s="12"/>
      <c r="G2254" s="12"/>
      <c r="H2254" s="12"/>
      <c r="I2254" s="12"/>
      <c r="J2254" s="12"/>
      <c r="K2254" s="12"/>
      <c r="L2254" s="12"/>
      <c r="M2254" s="49"/>
      <c r="N2254" s="49"/>
      <c r="O2254" s="12"/>
      <c r="P2254" s="12"/>
      <c r="Q2254" s="12"/>
    </row>
    <row r="2255" spans="2:17" s="1" customFormat="1" x14ac:dyDescent="0.4">
      <c r="B2255" s="12"/>
      <c r="C2255" s="42"/>
      <c r="D2255" s="12"/>
      <c r="E2255" s="12"/>
      <c r="F2255" s="12"/>
      <c r="G2255" s="12"/>
      <c r="H2255" s="12"/>
      <c r="I2255" s="12"/>
      <c r="J2255" s="12"/>
      <c r="K2255" s="12"/>
      <c r="L2255" s="12"/>
      <c r="M2255" s="49"/>
      <c r="N2255" s="49"/>
      <c r="O2255" s="12"/>
      <c r="P2255" s="12"/>
      <c r="Q2255" s="12"/>
    </row>
    <row r="2256" spans="2:17" s="1" customFormat="1" x14ac:dyDescent="0.4">
      <c r="B2256" s="12"/>
      <c r="C2256" s="42"/>
      <c r="D2256" s="12"/>
      <c r="E2256" s="12"/>
      <c r="F2256" s="12"/>
      <c r="G2256" s="12"/>
      <c r="H2256" s="12"/>
      <c r="I2256" s="12"/>
      <c r="J2256" s="12"/>
      <c r="K2256" s="12"/>
      <c r="L2256" s="12"/>
      <c r="M2256" s="49"/>
      <c r="N2256" s="49"/>
      <c r="O2256" s="12"/>
      <c r="P2256" s="12"/>
      <c r="Q2256" s="12"/>
    </row>
    <row r="2257" spans="2:17" s="1" customFormat="1" x14ac:dyDescent="0.4">
      <c r="B2257" s="12"/>
      <c r="C2257" s="42"/>
      <c r="D2257" s="12"/>
      <c r="E2257" s="12"/>
      <c r="F2257" s="12"/>
      <c r="G2257" s="12"/>
      <c r="H2257" s="12"/>
      <c r="I2257" s="12"/>
      <c r="J2257" s="12"/>
      <c r="K2257" s="12"/>
      <c r="L2257" s="12"/>
      <c r="M2257" s="49"/>
      <c r="N2257" s="49"/>
      <c r="O2257" s="12"/>
      <c r="P2257" s="12"/>
      <c r="Q2257" s="12"/>
    </row>
    <row r="2258" spans="2:17" s="1" customFormat="1" x14ac:dyDescent="0.4">
      <c r="B2258" s="12"/>
      <c r="C2258" s="42"/>
      <c r="D2258" s="12"/>
      <c r="E2258" s="12"/>
      <c r="F2258" s="12"/>
      <c r="G2258" s="12"/>
      <c r="H2258" s="12"/>
      <c r="I2258" s="12"/>
      <c r="J2258" s="12"/>
      <c r="K2258" s="12"/>
      <c r="L2258" s="12"/>
      <c r="M2258" s="49"/>
      <c r="N2258" s="49"/>
      <c r="O2258" s="12"/>
      <c r="P2258" s="12"/>
      <c r="Q2258" s="12"/>
    </row>
    <row r="2259" spans="2:17" s="1" customFormat="1" x14ac:dyDescent="0.4">
      <c r="B2259" s="12"/>
      <c r="C2259" s="42"/>
      <c r="D2259" s="12"/>
      <c r="E2259" s="12"/>
      <c r="F2259" s="12"/>
      <c r="G2259" s="12"/>
      <c r="H2259" s="12"/>
      <c r="I2259" s="12"/>
      <c r="J2259" s="12"/>
      <c r="K2259" s="12"/>
      <c r="L2259" s="12"/>
      <c r="M2259" s="49"/>
      <c r="N2259" s="49"/>
      <c r="O2259" s="12"/>
      <c r="P2259" s="12"/>
      <c r="Q2259" s="12"/>
    </row>
    <row r="2260" spans="2:17" s="1" customFormat="1" x14ac:dyDescent="0.4">
      <c r="B2260" s="12"/>
      <c r="C2260" s="42"/>
      <c r="D2260" s="12"/>
      <c r="E2260" s="12"/>
      <c r="F2260" s="12"/>
      <c r="G2260" s="12"/>
      <c r="H2260" s="12"/>
      <c r="I2260" s="12"/>
      <c r="J2260" s="12"/>
      <c r="K2260" s="12"/>
      <c r="L2260" s="12"/>
      <c r="M2260" s="49"/>
      <c r="N2260" s="49"/>
      <c r="O2260" s="12"/>
      <c r="P2260" s="12"/>
      <c r="Q2260" s="12"/>
    </row>
    <row r="2261" spans="2:17" s="1" customFormat="1" x14ac:dyDescent="0.4">
      <c r="B2261" s="12"/>
      <c r="C2261" s="42"/>
      <c r="D2261" s="12"/>
      <c r="E2261" s="12"/>
      <c r="F2261" s="12"/>
      <c r="G2261" s="12"/>
      <c r="H2261" s="12"/>
      <c r="I2261" s="12"/>
      <c r="J2261" s="12"/>
      <c r="K2261" s="12"/>
      <c r="L2261" s="12"/>
      <c r="M2261" s="49"/>
      <c r="N2261" s="49"/>
      <c r="O2261" s="12"/>
      <c r="P2261" s="12"/>
      <c r="Q2261" s="12"/>
    </row>
    <row r="2262" spans="2:17" s="1" customFormat="1" x14ac:dyDescent="0.4">
      <c r="B2262" s="12"/>
      <c r="C2262" s="42"/>
      <c r="D2262" s="12"/>
      <c r="E2262" s="12"/>
      <c r="F2262" s="12"/>
      <c r="G2262" s="12"/>
      <c r="H2262" s="12"/>
      <c r="I2262" s="12"/>
      <c r="J2262" s="12"/>
      <c r="K2262" s="12"/>
      <c r="L2262" s="12"/>
      <c r="M2262" s="49"/>
      <c r="N2262" s="49"/>
      <c r="O2262" s="12"/>
      <c r="P2262" s="12"/>
      <c r="Q2262" s="12"/>
    </row>
    <row r="2263" spans="2:17" s="1" customFormat="1" x14ac:dyDescent="0.4">
      <c r="B2263" s="12"/>
      <c r="C2263" s="42"/>
      <c r="D2263" s="12"/>
      <c r="E2263" s="12"/>
      <c r="F2263" s="12"/>
      <c r="G2263" s="12"/>
      <c r="H2263" s="12"/>
      <c r="I2263" s="12"/>
      <c r="J2263" s="12"/>
      <c r="K2263" s="12"/>
      <c r="L2263" s="12"/>
      <c r="M2263" s="49"/>
      <c r="N2263" s="49"/>
      <c r="O2263" s="12"/>
      <c r="P2263" s="12"/>
      <c r="Q2263" s="12"/>
    </row>
    <row r="2264" spans="2:17" s="1" customFormat="1" x14ac:dyDescent="0.4">
      <c r="B2264" s="12"/>
      <c r="C2264" s="42"/>
      <c r="D2264" s="12"/>
      <c r="E2264" s="12"/>
      <c r="F2264" s="12"/>
      <c r="G2264" s="12"/>
      <c r="H2264" s="12"/>
      <c r="I2264" s="12"/>
      <c r="J2264" s="12"/>
      <c r="K2264" s="12"/>
      <c r="L2264" s="12"/>
      <c r="M2264" s="49"/>
      <c r="N2264" s="49"/>
      <c r="O2264" s="12"/>
      <c r="P2264" s="12"/>
      <c r="Q2264" s="12"/>
    </row>
    <row r="2265" spans="2:17" s="1" customFormat="1" x14ac:dyDescent="0.4">
      <c r="B2265" s="12"/>
      <c r="C2265" s="42"/>
      <c r="D2265" s="12"/>
      <c r="E2265" s="12"/>
      <c r="F2265" s="12"/>
      <c r="G2265" s="12"/>
      <c r="H2265" s="12"/>
      <c r="I2265" s="12"/>
      <c r="J2265" s="12"/>
      <c r="K2265" s="12"/>
      <c r="L2265" s="12"/>
      <c r="M2265" s="49"/>
      <c r="N2265" s="49"/>
      <c r="O2265" s="12"/>
      <c r="P2265" s="12"/>
      <c r="Q2265" s="12"/>
    </row>
    <row r="2266" spans="2:17" s="1" customFormat="1" x14ac:dyDescent="0.4">
      <c r="B2266" s="12"/>
      <c r="C2266" s="42"/>
      <c r="D2266" s="12"/>
      <c r="E2266" s="12"/>
      <c r="F2266" s="12"/>
      <c r="G2266" s="12"/>
      <c r="H2266" s="12"/>
      <c r="I2266" s="12"/>
      <c r="J2266" s="12"/>
      <c r="K2266" s="12"/>
      <c r="L2266" s="12"/>
      <c r="M2266" s="49"/>
      <c r="N2266" s="49"/>
      <c r="O2266" s="12"/>
      <c r="P2266" s="12"/>
      <c r="Q2266" s="12"/>
    </row>
    <row r="2267" spans="2:17" s="1" customFormat="1" x14ac:dyDescent="0.4">
      <c r="B2267" s="12"/>
      <c r="C2267" s="42"/>
      <c r="D2267" s="12"/>
      <c r="E2267" s="12"/>
      <c r="F2267" s="12"/>
      <c r="G2267" s="12"/>
      <c r="H2267" s="12"/>
      <c r="I2267" s="12"/>
      <c r="J2267" s="12"/>
      <c r="K2267" s="12"/>
      <c r="L2267" s="12"/>
      <c r="M2267" s="49"/>
      <c r="N2267" s="49"/>
      <c r="O2267" s="12"/>
      <c r="P2267" s="12"/>
      <c r="Q2267" s="12"/>
    </row>
    <row r="2268" spans="2:17" s="1" customFormat="1" x14ac:dyDescent="0.4">
      <c r="B2268" s="12"/>
      <c r="C2268" s="42"/>
      <c r="D2268" s="12"/>
      <c r="E2268" s="12"/>
      <c r="F2268" s="12"/>
      <c r="G2268" s="12"/>
      <c r="H2268" s="12"/>
      <c r="I2268" s="12"/>
      <c r="J2268" s="12"/>
      <c r="K2268" s="12"/>
      <c r="L2268" s="12"/>
      <c r="M2268" s="49"/>
      <c r="N2268" s="49"/>
      <c r="O2268" s="12"/>
      <c r="P2268" s="12"/>
      <c r="Q2268" s="12"/>
    </row>
    <row r="2269" spans="2:17" s="1" customFormat="1" x14ac:dyDescent="0.4">
      <c r="B2269" s="12"/>
      <c r="C2269" s="42"/>
      <c r="D2269" s="12"/>
      <c r="E2269" s="12"/>
      <c r="F2269" s="12"/>
      <c r="G2269" s="12"/>
      <c r="H2269" s="12"/>
      <c r="I2269" s="12"/>
      <c r="J2269" s="12"/>
      <c r="K2269" s="12"/>
      <c r="L2269" s="12"/>
      <c r="M2269" s="49"/>
      <c r="N2269" s="49"/>
      <c r="O2269" s="12"/>
      <c r="P2269" s="12"/>
      <c r="Q2269" s="12"/>
    </row>
    <row r="2270" spans="2:17" s="1" customFormat="1" x14ac:dyDescent="0.4">
      <c r="B2270" s="12"/>
      <c r="C2270" s="42"/>
      <c r="D2270" s="12"/>
      <c r="E2270" s="12"/>
      <c r="F2270" s="12"/>
      <c r="G2270" s="12"/>
      <c r="H2270" s="12"/>
      <c r="I2270" s="12"/>
      <c r="J2270" s="12"/>
      <c r="K2270" s="12"/>
      <c r="L2270" s="12"/>
      <c r="M2270" s="49"/>
      <c r="N2270" s="49"/>
      <c r="O2270" s="12"/>
      <c r="P2270" s="12"/>
      <c r="Q2270" s="12"/>
    </row>
    <row r="2271" spans="2:17" s="1" customFormat="1" x14ac:dyDescent="0.4">
      <c r="B2271" s="12"/>
      <c r="C2271" s="42"/>
      <c r="D2271" s="12"/>
      <c r="E2271" s="12"/>
      <c r="F2271" s="12"/>
      <c r="G2271" s="12"/>
      <c r="H2271" s="12"/>
      <c r="I2271" s="12"/>
      <c r="J2271" s="12"/>
      <c r="K2271" s="12"/>
      <c r="L2271" s="12"/>
      <c r="M2271" s="49"/>
      <c r="N2271" s="49"/>
      <c r="O2271" s="12"/>
      <c r="P2271" s="12"/>
      <c r="Q2271" s="12"/>
    </row>
    <row r="2272" spans="2:17" s="1" customFormat="1" x14ac:dyDescent="0.4">
      <c r="B2272" s="12"/>
      <c r="C2272" s="42"/>
      <c r="D2272" s="12"/>
      <c r="E2272" s="12"/>
      <c r="F2272" s="12"/>
      <c r="G2272" s="12"/>
      <c r="H2272" s="12"/>
      <c r="I2272" s="12"/>
      <c r="J2272" s="12"/>
      <c r="K2272" s="12"/>
      <c r="L2272" s="12"/>
      <c r="M2272" s="49"/>
      <c r="N2272" s="49"/>
      <c r="O2272" s="12"/>
      <c r="P2272" s="12"/>
      <c r="Q2272" s="12"/>
    </row>
    <row r="2273" spans="2:17" s="1" customFormat="1" x14ac:dyDescent="0.4">
      <c r="B2273" s="12"/>
      <c r="C2273" s="42"/>
      <c r="D2273" s="12"/>
      <c r="E2273" s="12"/>
      <c r="F2273" s="12"/>
      <c r="G2273" s="12"/>
      <c r="H2273" s="12"/>
      <c r="I2273" s="12"/>
      <c r="J2273" s="12"/>
      <c r="K2273" s="12"/>
      <c r="L2273" s="12"/>
      <c r="M2273" s="49"/>
      <c r="N2273" s="49"/>
      <c r="O2273" s="12"/>
      <c r="P2273" s="12"/>
      <c r="Q2273" s="12"/>
    </row>
    <row r="2274" spans="2:17" s="1" customFormat="1" x14ac:dyDescent="0.4">
      <c r="B2274" s="12"/>
      <c r="C2274" s="42"/>
      <c r="D2274" s="12"/>
      <c r="E2274" s="12"/>
      <c r="F2274" s="12"/>
      <c r="G2274" s="12"/>
      <c r="H2274" s="12"/>
      <c r="I2274" s="12"/>
      <c r="J2274" s="12"/>
      <c r="K2274" s="12"/>
      <c r="L2274" s="12"/>
      <c r="M2274" s="49"/>
      <c r="N2274" s="49"/>
      <c r="O2274" s="12"/>
      <c r="P2274" s="12"/>
      <c r="Q2274" s="12"/>
    </row>
    <row r="2275" spans="2:17" s="1" customFormat="1" x14ac:dyDescent="0.4">
      <c r="B2275" s="12"/>
      <c r="C2275" s="42"/>
      <c r="D2275" s="12"/>
      <c r="E2275" s="12"/>
      <c r="F2275" s="12"/>
      <c r="G2275" s="12"/>
      <c r="H2275" s="12"/>
      <c r="I2275" s="12"/>
      <c r="J2275" s="12"/>
      <c r="K2275" s="12"/>
      <c r="L2275" s="12"/>
      <c r="M2275" s="49"/>
      <c r="N2275" s="49"/>
      <c r="O2275" s="12"/>
      <c r="P2275" s="12"/>
      <c r="Q2275" s="12"/>
    </row>
    <row r="2276" spans="2:17" s="1" customFormat="1" x14ac:dyDescent="0.4">
      <c r="B2276" s="12"/>
      <c r="C2276" s="42"/>
      <c r="D2276" s="12"/>
      <c r="E2276" s="12"/>
      <c r="F2276" s="12"/>
      <c r="G2276" s="12"/>
      <c r="H2276" s="12"/>
      <c r="I2276" s="12"/>
      <c r="J2276" s="12"/>
      <c r="K2276" s="12"/>
      <c r="L2276" s="12"/>
      <c r="M2276" s="49"/>
      <c r="N2276" s="49"/>
      <c r="O2276" s="12"/>
      <c r="P2276" s="12"/>
      <c r="Q2276" s="12"/>
    </row>
    <row r="2277" spans="2:17" s="1" customFormat="1" x14ac:dyDescent="0.4">
      <c r="B2277" s="12"/>
      <c r="C2277" s="42"/>
      <c r="D2277" s="12"/>
      <c r="E2277" s="12"/>
      <c r="F2277" s="12"/>
      <c r="G2277" s="12"/>
      <c r="H2277" s="12"/>
      <c r="I2277" s="12"/>
      <c r="J2277" s="12"/>
      <c r="K2277" s="12"/>
      <c r="L2277" s="12"/>
      <c r="M2277" s="49"/>
      <c r="N2277" s="49"/>
      <c r="O2277" s="12"/>
      <c r="P2277" s="12"/>
      <c r="Q2277" s="12"/>
    </row>
    <row r="2278" spans="2:17" s="1" customFormat="1" x14ac:dyDescent="0.4">
      <c r="B2278" s="12"/>
      <c r="C2278" s="42"/>
      <c r="D2278" s="12"/>
      <c r="E2278" s="12"/>
      <c r="F2278" s="12"/>
      <c r="G2278" s="12"/>
      <c r="H2278" s="12"/>
      <c r="I2278" s="12"/>
      <c r="J2278" s="12"/>
      <c r="K2278" s="12"/>
      <c r="L2278" s="12"/>
      <c r="M2278" s="49"/>
      <c r="N2278" s="49"/>
      <c r="O2278" s="12"/>
      <c r="P2278" s="12"/>
      <c r="Q2278" s="12"/>
    </row>
    <row r="2279" spans="2:17" s="1" customFormat="1" x14ac:dyDescent="0.4">
      <c r="B2279" s="12"/>
      <c r="C2279" s="42"/>
      <c r="D2279" s="12"/>
      <c r="E2279" s="12"/>
      <c r="F2279" s="12"/>
      <c r="G2279" s="12"/>
      <c r="H2279" s="12"/>
      <c r="I2279" s="12"/>
      <c r="J2279" s="12"/>
      <c r="K2279" s="12"/>
      <c r="L2279" s="12"/>
      <c r="M2279" s="49"/>
      <c r="N2279" s="49"/>
      <c r="O2279" s="12"/>
      <c r="P2279" s="12"/>
      <c r="Q2279" s="12"/>
    </row>
    <row r="2280" spans="2:17" s="1" customFormat="1" x14ac:dyDescent="0.4">
      <c r="B2280" s="12"/>
      <c r="C2280" s="42"/>
      <c r="D2280" s="12"/>
      <c r="E2280" s="12"/>
      <c r="F2280" s="12"/>
      <c r="G2280" s="12"/>
      <c r="H2280" s="12"/>
      <c r="I2280" s="12"/>
      <c r="J2280" s="12"/>
      <c r="K2280" s="12"/>
      <c r="L2280" s="12"/>
      <c r="M2280" s="49"/>
      <c r="N2280" s="49"/>
      <c r="O2280" s="12"/>
      <c r="P2280" s="12"/>
      <c r="Q2280" s="12"/>
    </row>
    <row r="2281" spans="2:17" s="1" customFormat="1" x14ac:dyDescent="0.4">
      <c r="B2281" s="12"/>
      <c r="C2281" s="42"/>
      <c r="D2281" s="12"/>
      <c r="E2281" s="12"/>
      <c r="F2281" s="12"/>
      <c r="G2281" s="12"/>
      <c r="H2281" s="12"/>
      <c r="I2281" s="12"/>
      <c r="J2281" s="12"/>
      <c r="K2281" s="12"/>
      <c r="L2281" s="12"/>
      <c r="M2281" s="49"/>
      <c r="N2281" s="49"/>
      <c r="O2281" s="12"/>
      <c r="P2281" s="12"/>
      <c r="Q2281" s="12"/>
    </row>
    <row r="2282" spans="2:17" s="1" customFormat="1" x14ac:dyDescent="0.4">
      <c r="B2282" s="12"/>
      <c r="C2282" s="42"/>
      <c r="D2282" s="12"/>
      <c r="E2282" s="12"/>
      <c r="F2282" s="12"/>
      <c r="G2282" s="12"/>
      <c r="H2282" s="12"/>
      <c r="I2282" s="12"/>
      <c r="J2282" s="12"/>
      <c r="K2282" s="12"/>
      <c r="L2282" s="12"/>
      <c r="M2282" s="49"/>
      <c r="N2282" s="49"/>
      <c r="O2282" s="12"/>
      <c r="P2282" s="12"/>
      <c r="Q2282" s="12"/>
    </row>
    <row r="2283" spans="2:17" s="1" customFormat="1" x14ac:dyDescent="0.4">
      <c r="B2283" s="12"/>
      <c r="C2283" s="42"/>
      <c r="D2283" s="12"/>
      <c r="E2283" s="12"/>
      <c r="F2283" s="12"/>
      <c r="G2283" s="12"/>
      <c r="H2283" s="12"/>
      <c r="I2283" s="12"/>
      <c r="J2283" s="12"/>
      <c r="K2283" s="12"/>
      <c r="L2283" s="12"/>
      <c r="M2283" s="49"/>
      <c r="N2283" s="49"/>
      <c r="O2283" s="12"/>
      <c r="P2283" s="12"/>
      <c r="Q2283" s="12"/>
    </row>
    <row r="2284" spans="2:17" s="1" customFormat="1" x14ac:dyDescent="0.4">
      <c r="B2284" s="12"/>
      <c r="C2284" s="42"/>
      <c r="D2284" s="12"/>
      <c r="E2284" s="12"/>
      <c r="F2284" s="12"/>
      <c r="G2284" s="12"/>
      <c r="H2284" s="12"/>
      <c r="I2284" s="12"/>
      <c r="J2284" s="12"/>
      <c r="K2284" s="12"/>
      <c r="L2284" s="12"/>
      <c r="M2284" s="49"/>
      <c r="N2284" s="49"/>
      <c r="O2284" s="12"/>
      <c r="P2284" s="12"/>
      <c r="Q2284" s="12"/>
    </row>
    <row r="2285" spans="2:17" s="1" customFormat="1" x14ac:dyDescent="0.4">
      <c r="B2285" s="12"/>
      <c r="C2285" s="42"/>
      <c r="D2285" s="12"/>
      <c r="E2285" s="12"/>
      <c r="F2285" s="12"/>
      <c r="G2285" s="12"/>
      <c r="H2285" s="12"/>
      <c r="I2285" s="12"/>
      <c r="J2285" s="12"/>
      <c r="K2285" s="12"/>
      <c r="L2285" s="12"/>
      <c r="M2285" s="49"/>
      <c r="N2285" s="49"/>
      <c r="O2285" s="12"/>
      <c r="P2285" s="12"/>
      <c r="Q2285" s="12"/>
    </row>
    <row r="2286" spans="2:17" s="1" customFormat="1" x14ac:dyDescent="0.4">
      <c r="B2286" s="12"/>
      <c r="C2286" s="42"/>
      <c r="D2286" s="12"/>
      <c r="E2286" s="12"/>
      <c r="F2286" s="12"/>
      <c r="G2286" s="12"/>
      <c r="H2286" s="12"/>
      <c r="I2286" s="12"/>
      <c r="J2286" s="12"/>
      <c r="K2286" s="12"/>
      <c r="L2286" s="12"/>
      <c r="M2286" s="49"/>
      <c r="N2286" s="49"/>
      <c r="O2286" s="12"/>
      <c r="P2286" s="12"/>
      <c r="Q2286" s="12"/>
    </row>
    <row r="2287" spans="2:17" s="1" customFormat="1" x14ac:dyDescent="0.4">
      <c r="B2287" s="12"/>
      <c r="C2287" s="42"/>
      <c r="D2287" s="12"/>
      <c r="E2287" s="12"/>
      <c r="F2287" s="12"/>
      <c r="G2287" s="12"/>
      <c r="H2287" s="12"/>
      <c r="I2287" s="12"/>
      <c r="J2287" s="12"/>
      <c r="K2287" s="12"/>
      <c r="L2287" s="12"/>
      <c r="M2287" s="49"/>
      <c r="N2287" s="49"/>
      <c r="O2287" s="12"/>
      <c r="P2287" s="12"/>
      <c r="Q2287" s="12"/>
    </row>
    <row r="2288" spans="2:17" s="1" customFormat="1" x14ac:dyDescent="0.4">
      <c r="B2288" s="12"/>
      <c r="C2288" s="42"/>
      <c r="D2288" s="12"/>
      <c r="E2288" s="12"/>
      <c r="F2288" s="12"/>
      <c r="G2288" s="12"/>
      <c r="H2288" s="12"/>
      <c r="I2288" s="12"/>
      <c r="J2288" s="12"/>
      <c r="K2288" s="12"/>
      <c r="L2288" s="12"/>
      <c r="M2288" s="49"/>
      <c r="N2288" s="49"/>
      <c r="O2288" s="12"/>
      <c r="P2288" s="12"/>
      <c r="Q2288" s="12"/>
    </row>
    <row r="2289" spans="2:17" s="1" customFormat="1" x14ac:dyDescent="0.4">
      <c r="B2289" s="12"/>
      <c r="C2289" s="42"/>
      <c r="D2289" s="12"/>
      <c r="E2289" s="12"/>
      <c r="F2289" s="12"/>
      <c r="G2289" s="12"/>
      <c r="H2289" s="12"/>
      <c r="I2289" s="12"/>
      <c r="J2289" s="12"/>
      <c r="K2289" s="12"/>
      <c r="L2289" s="12"/>
      <c r="M2289" s="49"/>
      <c r="N2289" s="49"/>
      <c r="O2289" s="12"/>
      <c r="P2289" s="12"/>
      <c r="Q2289" s="12"/>
    </row>
    <row r="2290" spans="2:17" s="1" customFormat="1" x14ac:dyDescent="0.4">
      <c r="B2290" s="12"/>
      <c r="C2290" s="42"/>
      <c r="D2290" s="12"/>
      <c r="E2290" s="12"/>
      <c r="F2290" s="12"/>
      <c r="G2290" s="12"/>
      <c r="H2290" s="12"/>
      <c r="I2290" s="12"/>
      <c r="J2290" s="12"/>
      <c r="K2290" s="12"/>
      <c r="L2290" s="12"/>
      <c r="M2290" s="49"/>
      <c r="N2290" s="49"/>
      <c r="O2290" s="12"/>
      <c r="P2290" s="12"/>
      <c r="Q2290" s="12"/>
    </row>
    <row r="2291" spans="2:17" s="1" customFormat="1" x14ac:dyDescent="0.4">
      <c r="B2291" s="12"/>
      <c r="C2291" s="42"/>
      <c r="D2291" s="12"/>
      <c r="E2291" s="12"/>
      <c r="F2291" s="12"/>
      <c r="G2291" s="12"/>
      <c r="H2291" s="12"/>
      <c r="I2291" s="12"/>
      <c r="J2291" s="12"/>
      <c r="K2291" s="12"/>
      <c r="L2291" s="12"/>
      <c r="M2291" s="49"/>
      <c r="N2291" s="49"/>
      <c r="O2291" s="12"/>
      <c r="P2291" s="12"/>
      <c r="Q2291" s="12"/>
    </row>
    <row r="2292" spans="2:17" s="1" customFormat="1" x14ac:dyDescent="0.4">
      <c r="B2292" s="12"/>
      <c r="C2292" s="42"/>
      <c r="D2292" s="12"/>
      <c r="E2292" s="12"/>
      <c r="F2292" s="12"/>
      <c r="G2292" s="12"/>
      <c r="H2292" s="12"/>
      <c r="I2292" s="12"/>
      <c r="J2292" s="12"/>
      <c r="K2292" s="12"/>
      <c r="L2292" s="12"/>
      <c r="M2292" s="49"/>
      <c r="N2292" s="49"/>
      <c r="O2292" s="12"/>
      <c r="P2292" s="12"/>
      <c r="Q2292" s="12"/>
    </row>
    <row r="2293" spans="2:17" s="1" customFormat="1" x14ac:dyDescent="0.4">
      <c r="B2293" s="12"/>
      <c r="C2293" s="42"/>
      <c r="D2293" s="12"/>
      <c r="E2293" s="12"/>
      <c r="F2293" s="12"/>
      <c r="G2293" s="12"/>
      <c r="H2293" s="12"/>
      <c r="I2293" s="12"/>
      <c r="J2293" s="12"/>
      <c r="K2293" s="12"/>
      <c r="L2293" s="12"/>
      <c r="M2293" s="49"/>
      <c r="N2293" s="49"/>
      <c r="O2293" s="12"/>
      <c r="P2293" s="12"/>
      <c r="Q2293" s="12"/>
    </row>
    <row r="2294" spans="2:17" s="1" customFormat="1" x14ac:dyDescent="0.4">
      <c r="B2294" s="12"/>
      <c r="C2294" s="42"/>
      <c r="D2294" s="12"/>
      <c r="E2294" s="12"/>
      <c r="F2294" s="12"/>
      <c r="G2294" s="12"/>
      <c r="H2294" s="12"/>
      <c r="I2294" s="12"/>
      <c r="J2294" s="12"/>
      <c r="K2294" s="12"/>
      <c r="L2294" s="12"/>
      <c r="M2294" s="49"/>
      <c r="N2294" s="49"/>
      <c r="O2294" s="12"/>
      <c r="P2294" s="12"/>
      <c r="Q2294" s="12"/>
    </row>
    <row r="2295" spans="2:17" s="1" customFormat="1" x14ac:dyDescent="0.4">
      <c r="B2295" s="12"/>
      <c r="C2295" s="42"/>
      <c r="D2295" s="12"/>
      <c r="E2295" s="12"/>
      <c r="F2295" s="12"/>
      <c r="G2295" s="12"/>
      <c r="H2295" s="12"/>
      <c r="I2295" s="12"/>
      <c r="J2295" s="12"/>
      <c r="K2295" s="12"/>
      <c r="L2295" s="12"/>
      <c r="M2295" s="49"/>
      <c r="N2295" s="49"/>
      <c r="O2295" s="12"/>
      <c r="P2295" s="12"/>
      <c r="Q2295" s="12"/>
    </row>
    <row r="2296" spans="2:17" s="1" customFormat="1" x14ac:dyDescent="0.4">
      <c r="B2296" s="12"/>
      <c r="C2296" s="42"/>
      <c r="D2296" s="12"/>
      <c r="E2296" s="12"/>
      <c r="F2296" s="12"/>
      <c r="G2296" s="12"/>
      <c r="H2296" s="12"/>
      <c r="I2296" s="12"/>
      <c r="J2296" s="12"/>
      <c r="K2296" s="12"/>
      <c r="L2296" s="12"/>
      <c r="M2296" s="49"/>
      <c r="N2296" s="49"/>
      <c r="O2296" s="12"/>
      <c r="P2296" s="12"/>
      <c r="Q2296" s="12"/>
    </row>
    <row r="2297" spans="2:17" s="1" customFormat="1" x14ac:dyDescent="0.4">
      <c r="B2297" s="12"/>
      <c r="C2297" s="42"/>
      <c r="D2297" s="12"/>
      <c r="E2297" s="12"/>
      <c r="F2297" s="12"/>
      <c r="G2297" s="12"/>
      <c r="H2297" s="12"/>
      <c r="I2297" s="12"/>
      <c r="J2297" s="12"/>
      <c r="K2297" s="12"/>
      <c r="L2297" s="12"/>
      <c r="M2297" s="49"/>
      <c r="N2297" s="49"/>
      <c r="O2297" s="12"/>
      <c r="P2297" s="12"/>
      <c r="Q2297" s="12"/>
    </row>
    <row r="2298" spans="2:17" s="1" customFormat="1" x14ac:dyDescent="0.4">
      <c r="B2298" s="12"/>
      <c r="C2298" s="42"/>
      <c r="D2298" s="12"/>
      <c r="E2298" s="12"/>
      <c r="F2298" s="12"/>
      <c r="G2298" s="12"/>
      <c r="H2298" s="12"/>
      <c r="I2298" s="12"/>
      <c r="J2298" s="12"/>
      <c r="K2298" s="12"/>
      <c r="L2298" s="12"/>
      <c r="M2298" s="49"/>
      <c r="N2298" s="49"/>
      <c r="O2298" s="12"/>
      <c r="P2298" s="12"/>
      <c r="Q2298" s="12"/>
    </row>
    <row r="2299" spans="2:17" s="1" customFormat="1" x14ac:dyDescent="0.4">
      <c r="B2299" s="12"/>
      <c r="C2299" s="42"/>
      <c r="D2299" s="12"/>
      <c r="E2299" s="12"/>
      <c r="F2299" s="12"/>
      <c r="G2299" s="12"/>
      <c r="H2299" s="12"/>
      <c r="I2299" s="12"/>
      <c r="J2299" s="12"/>
      <c r="K2299" s="12"/>
      <c r="L2299" s="12"/>
      <c r="M2299" s="49"/>
      <c r="N2299" s="49"/>
      <c r="O2299" s="12"/>
      <c r="P2299" s="12"/>
      <c r="Q2299" s="12"/>
    </row>
    <row r="2300" spans="2:17" s="1" customFormat="1" x14ac:dyDescent="0.4">
      <c r="B2300" s="12"/>
      <c r="C2300" s="42"/>
      <c r="D2300" s="12"/>
      <c r="E2300" s="12"/>
      <c r="F2300" s="12"/>
      <c r="G2300" s="12"/>
      <c r="H2300" s="12"/>
      <c r="I2300" s="12"/>
      <c r="J2300" s="12"/>
      <c r="K2300" s="12"/>
      <c r="L2300" s="12"/>
      <c r="M2300" s="49"/>
      <c r="N2300" s="49"/>
      <c r="O2300" s="12"/>
      <c r="P2300" s="12"/>
      <c r="Q2300" s="12"/>
    </row>
    <row r="2301" spans="2:17" s="1" customFormat="1" x14ac:dyDescent="0.4">
      <c r="B2301" s="12"/>
      <c r="C2301" s="42"/>
      <c r="D2301" s="12"/>
      <c r="E2301" s="12"/>
      <c r="F2301" s="12"/>
      <c r="G2301" s="12"/>
      <c r="H2301" s="12"/>
      <c r="I2301" s="12"/>
      <c r="J2301" s="12"/>
      <c r="K2301" s="12"/>
      <c r="L2301" s="12"/>
      <c r="M2301" s="49"/>
      <c r="N2301" s="49"/>
      <c r="O2301" s="12"/>
      <c r="P2301" s="12"/>
      <c r="Q2301" s="12"/>
    </row>
    <row r="2302" spans="2:17" s="1" customFormat="1" x14ac:dyDescent="0.4">
      <c r="B2302" s="12"/>
      <c r="C2302" s="42"/>
      <c r="D2302" s="12"/>
      <c r="E2302" s="12"/>
      <c r="F2302" s="12"/>
      <c r="G2302" s="12"/>
      <c r="H2302" s="12"/>
      <c r="I2302" s="12"/>
      <c r="J2302" s="12"/>
      <c r="K2302" s="12"/>
      <c r="L2302" s="12"/>
      <c r="M2302" s="49"/>
      <c r="N2302" s="49"/>
      <c r="O2302" s="12"/>
      <c r="P2302" s="12"/>
      <c r="Q2302" s="12"/>
    </row>
    <row r="2303" spans="2:17" s="1" customFormat="1" x14ac:dyDescent="0.4">
      <c r="B2303" s="12"/>
      <c r="C2303" s="42"/>
      <c r="D2303" s="12"/>
      <c r="E2303" s="12"/>
      <c r="F2303" s="12"/>
      <c r="G2303" s="12"/>
      <c r="H2303" s="12"/>
      <c r="I2303" s="12"/>
      <c r="J2303" s="12"/>
      <c r="K2303" s="12"/>
      <c r="L2303" s="12"/>
      <c r="M2303" s="49"/>
      <c r="N2303" s="49"/>
      <c r="O2303" s="12"/>
      <c r="P2303" s="12"/>
      <c r="Q2303" s="12"/>
    </row>
    <row r="2304" spans="2:17" s="1" customFormat="1" x14ac:dyDescent="0.4">
      <c r="B2304" s="12"/>
      <c r="C2304" s="42"/>
      <c r="D2304" s="12"/>
      <c r="E2304" s="12"/>
      <c r="F2304" s="12"/>
      <c r="G2304" s="12"/>
      <c r="H2304" s="12"/>
      <c r="I2304" s="12"/>
      <c r="J2304" s="12"/>
      <c r="K2304" s="12"/>
      <c r="L2304" s="12"/>
      <c r="M2304" s="49"/>
      <c r="N2304" s="49"/>
      <c r="O2304" s="12"/>
      <c r="P2304" s="12"/>
      <c r="Q2304" s="12"/>
    </row>
    <row r="2305" spans="2:17" s="1" customFormat="1" x14ac:dyDescent="0.4">
      <c r="B2305" s="12"/>
      <c r="C2305" s="42"/>
      <c r="D2305" s="12"/>
      <c r="E2305" s="12"/>
      <c r="F2305" s="12"/>
      <c r="G2305" s="12"/>
      <c r="H2305" s="12"/>
      <c r="I2305" s="12"/>
      <c r="J2305" s="12"/>
      <c r="K2305" s="12"/>
      <c r="L2305" s="12"/>
      <c r="M2305" s="49"/>
      <c r="N2305" s="49"/>
      <c r="O2305" s="12"/>
      <c r="P2305" s="12"/>
      <c r="Q2305" s="12"/>
    </row>
    <row r="2306" spans="2:17" s="1" customFormat="1" x14ac:dyDescent="0.4">
      <c r="B2306" s="12"/>
      <c r="C2306" s="42"/>
      <c r="D2306" s="12"/>
      <c r="E2306" s="12"/>
      <c r="F2306" s="12"/>
      <c r="G2306" s="12"/>
      <c r="H2306" s="12"/>
      <c r="I2306" s="12"/>
      <c r="J2306" s="12"/>
      <c r="K2306" s="12"/>
      <c r="L2306" s="12"/>
      <c r="M2306" s="49"/>
      <c r="N2306" s="49"/>
      <c r="O2306" s="12"/>
      <c r="P2306" s="12"/>
      <c r="Q2306" s="12"/>
    </row>
    <row r="2307" spans="2:17" s="1" customFormat="1" x14ac:dyDescent="0.4">
      <c r="B2307" s="12"/>
      <c r="C2307" s="42"/>
      <c r="D2307" s="12"/>
      <c r="E2307" s="12"/>
      <c r="F2307" s="12"/>
      <c r="G2307" s="12"/>
      <c r="H2307" s="12"/>
      <c r="I2307" s="12"/>
      <c r="J2307" s="12"/>
      <c r="K2307" s="12"/>
      <c r="L2307" s="12"/>
      <c r="M2307" s="49"/>
      <c r="N2307" s="49"/>
      <c r="O2307" s="12"/>
      <c r="P2307" s="12"/>
      <c r="Q2307" s="12"/>
    </row>
    <row r="2308" spans="2:17" s="1" customFormat="1" x14ac:dyDescent="0.4">
      <c r="B2308" s="12"/>
      <c r="C2308" s="42"/>
      <c r="D2308" s="12"/>
      <c r="E2308" s="12"/>
      <c r="F2308" s="12"/>
      <c r="G2308" s="12"/>
      <c r="H2308" s="12"/>
      <c r="I2308" s="12"/>
      <c r="J2308" s="12"/>
      <c r="K2308" s="12"/>
      <c r="L2308" s="12"/>
      <c r="M2308" s="49"/>
      <c r="N2308" s="49"/>
      <c r="O2308" s="12"/>
      <c r="P2308" s="12"/>
      <c r="Q2308" s="12"/>
    </row>
    <row r="2309" spans="2:17" s="1" customFormat="1" x14ac:dyDescent="0.4">
      <c r="B2309" s="12"/>
      <c r="C2309" s="42"/>
      <c r="D2309" s="12"/>
      <c r="E2309" s="12"/>
      <c r="F2309" s="12"/>
      <c r="G2309" s="12"/>
      <c r="H2309" s="12"/>
      <c r="I2309" s="12"/>
      <c r="J2309" s="12"/>
      <c r="K2309" s="12"/>
      <c r="L2309" s="12"/>
      <c r="M2309" s="49"/>
      <c r="N2309" s="49"/>
      <c r="O2309" s="12"/>
      <c r="P2309" s="12"/>
      <c r="Q2309" s="12"/>
    </row>
    <row r="2310" spans="2:17" s="1" customFormat="1" x14ac:dyDescent="0.4">
      <c r="B2310" s="12"/>
      <c r="C2310" s="42"/>
      <c r="D2310" s="12"/>
      <c r="E2310" s="12"/>
      <c r="F2310" s="12"/>
      <c r="G2310" s="12"/>
      <c r="H2310" s="12"/>
      <c r="I2310" s="12"/>
      <c r="J2310" s="12"/>
      <c r="K2310" s="12"/>
      <c r="L2310" s="12"/>
      <c r="M2310" s="49"/>
      <c r="N2310" s="49"/>
      <c r="O2310" s="12"/>
      <c r="P2310" s="12"/>
      <c r="Q2310" s="12"/>
    </row>
    <row r="2311" spans="2:17" s="1" customFormat="1" x14ac:dyDescent="0.4">
      <c r="B2311" s="12"/>
      <c r="C2311" s="42"/>
      <c r="D2311" s="12"/>
      <c r="E2311" s="12"/>
      <c r="F2311" s="12"/>
      <c r="G2311" s="12"/>
      <c r="H2311" s="12"/>
      <c r="I2311" s="12"/>
      <c r="J2311" s="12"/>
      <c r="K2311" s="12"/>
      <c r="L2311" s="12"/>
      <c r="M2311" s="49"/>
      <c r="N2311" s="49"/>
      <c r="O2311" s="12"/>
      <c r="P2311" s="12"/>
      <c r="Q2311" s="12"/>
    </row>
    <row r="2312" spans="2:17" s="1" customFormat="1" x14ac:dyDescent="0.4">
      <c r="B2312" s="12"/>
      <c r="C2312" s="42"/>
      <c r="D2312" s="12"/>
      <c r="E2312" s="12"/>
      <c r="F2312" s="12"/>
      <c r="G2312" s="12"/>
      <c r="H2312" s="12"/>
      <c r="I2312" s="12"/>
      <c r="J2312" s="12"/>
      <c r="K2312" s="12"/>
      <c r="L2312" s="12"/>
      <c r="M2312" s="49"/>
      <c r="N2312" s="49"/>
      <c r="O2312" s="12"/>
      <c r="P2312" s="12"/>
      <c r="Q2312" s="12"/>
    </row>
    <row r="2313" spans="2:17" s="1" customFormat="1" x14ac:dyDescent="0.4">
      <c r="B2313" s="12"/>
      <c r="C2313" s="42"/>
      <c r="D2313" s="12"/>
      <c r="E2313" s="12"/>
      <c r="F2313" s="12"/>
      <c r="G2313" s="12"/>
      <c r="H2313" s="12"/>
      <c r="I2313" s="12"/>
      <c r="J2313" s="12"/>
      <c r="K2313" s="12"/>
      <c r="L2313" s="12"/>
      <c r="M2313" s="49"/>
      <c r="N2313" s="49"/>
      <c r="O2313" s="12"/>
      <c r="P2313" s="12"/>
      <c r="Q2313" s="12"/>
    </row>
    <row r="2314" spans="2:17" s="1" customFormat="1" x14ac:dyDescent="0.4">
      <c r="B2314" s="12"/>
      <c r="C2314" s="42"/>
      <c r="D2314" s="12"/>
      <c r="E2314" s="12"/>
      <c r="F2314" s="12"/>
      <c r="G2314" s="12"/>
      <c r="H2314" s="12"/>
      <c r="I2314" s="12"/>
      <c r="J2314" s="12"/>
      <c r="K2314" s="12"/>
      <c r="L2314" s="12"/>
      <c r="M2314" s="49"/>
      <c r="N2314" s="49"/>
      <c r="O2314" s="12"/>
      <c r="P2314" s="12"/>
      <c r="Q2314" s="12"/>
    </row>
    <row r="2315" spans="2:17" s="1" customFormat="1" x14ac:dyDescent="0.4">
      <c r="B2315" s="12"/>
      <c r="C2315" s="42"/>
      <c r="D2315" s="12"/>
      <c r="E2315" s="12"/>
      <c r="F2315" s="12"/>
      <c r="G2315" s="12"/>
      <c r="H2315" s="12"/>
      <c r="I2315" s="12"/>
      <c r="J2315" s="12"/>
      <c r="K2315" s="12"/>
      <c r="L2315" s="12"/>
      <c r="M2315" s="49"/>
      <c r="N2315" s="49"/>
      <c r="O2315" s="12"/>
      <c r="P2315" s="12"/>
      <c r="Q2315" s="12"/>
    </row>
    <row r="2316" spans="2:17" s="1" customFormat="1" x14ac:dyDescent="0.4">
      <c r="B2316" s="12"/>
      <c r="C2316" s="42"/>
      <c r="D2316" s="12"/>
      <c r="E2316" s="12"/>
      <c r="F2316" s="12"/>
      <c r="G2316" s="12"/>
      <c r="H2316" s="12"/>
      <c r="I2316" s="12"/>
      <c r="J2316" s="12"/>
      <c r="K2316" s="12"/>
      <c r="L2316" s="12"/>
      <c r="M2316" s="49"/>
      <c r="N2316" s="49"/>
      <c r="O2316" s="12"/>
      <c r="P2316" s="12"/>
      <c r="Q2316" s="12"/>
    </row>
    <row r="2317" spans="2:17" s="1" customFormat="1" x14ac:dyDescent="0.4">
      <c r="B2317" s="12"/>
      <c r="C2317" s="42"/>
      <c r="D2317" s="12"/>
      <c r="E2317" s="12"/>
      <c r="F2317" s="12"/>
      <c r="G2317" s="12"/>
      <c r="H2317" s="12"/>
      <c r="I2317" s="12"/>
      <c r="J2317" s="12"/>
      <c r="K2317" s="12"/>
      <c r="L2317" s="12"/>
      <c r="M2317" s="49"/>
      <c r="N2317" s="49"/>
      <c r="O2317" s="12"/>
      <c r="P2317" s="12"/>
      <c r="Q2317" s="12"/>
    </row>
    <row r="2318" spans="2:17" s="1" customFormat="1" x14ac:dyDescent="0.4">
      <c r="B2318" s="12"/>
      <c r="C2318" s="42"/>
      <c r="D2318" s="12"/>
      <c r="E2318" s="12"/>
      <c r="F2318" s="12"/>
      <c r="G2318" s="12"/>
      <c r="H2318" s="12"/>
      <c r="I2318" s="12"/>
      <c r="J2318" s="12"/>
      <c r="K2318" s="12"/>
      <c r="L2318" s="12"/>
      <c r="M2318" s="49"/>
      <c r="N2318" s="49"/>
      <c r="O2318" s="12"/>
      <c r="P2318" s="12"/>
      <c r="Q2318" s="12"/>
    </row>
    <row r="2319" spans="2:17" s="1" customFormat="1" x14ac:dyDescent="0.4">
      <c r="B2319" s="12"/>
      <c r="C2319" s="42"/>
      <c r="D2319" s="12"/>
      <c r="E2319" s="12"/>
      <c r="F2319" s="12"/>
      <c r="G2319" s="12"/>
      <c r="H2319" s="12"/>
      <c r="I2319" s="12"/>
      <c r="J2319" s="12"/>
      <c r="K2319" s="12"/>
      <c r="L2319" s="12"/>
      <c r="M2319" s="49"/>
      <c r="N2319" s="49"/>
      <c r="O2319" s="12"/>
      <c r="P2319" s="12"/>
      <c r="Q2319" s="12"/>
    </row>
    <row r="2320" spans="2:17" s="1" customFormat="1" x14ac:dyDescent="0.4">
      <c r="B2320" s="12"/>
      <c r="C2320" s="42"/>
      <c r="D2320" s="12"/>
      <c r="E2320" s="12"/>
      <c r="F2320" s="12"/>
      <c r="G2320" s="12"/>
      <c r="H2320" s="12"/>
      <c r="I2320" s="12"/>
      <c r="J2320" s="12"/>
      <c r="K2320" s="12"/>
      <c r="L2320" s="12"/>
      <c r="M2320" s="49"/>
      <c r="N2320" s="49"/>
      <c r="O2320" s="12"/>
      <c r="P2320" s="12"/>
      <c r="Q2320" s="12"/>
    </row>
    <row r="2321" spans="2:17" s="1" customFormat="1" x14ac:dyDescent="0.4">
      <c r="B2321" s="12"/>
      <c r="C2321" s="42"/>
      <c r="D2321" s="12"/>
      <c r="E2321" s="12"/>
      <c r="F2321" s="12"/>
      <c r="G2321" s="12"/>
      <c r="H2321" s="12"/>
      <c r="I2321" s="12"/>
      <c r="J2321" s="12"/>
      <c r="K2321" s="12"/>
      <c r="L2321" s="12"/>
      <c r="M2321" s="49"/>
      <c r="N2321" s="49"/>
      <c r="O2321" s="12"/>
      <c r="P2321" s="12"/>
      <c r="Q2321" s="12"/>
    </row>
    <row r="2322" spans="2:17" s="1" customFormat="1" x14ac:dyDescent="0.4">
      <c r="B2322" s="12"/>
      <c r="C2322" s="42"/>
      <c r="D2322" s="12"/>
      <c r="E2322" s="12"/>
      <c r="F2322" s="12"/>
      <c r="G2322" s="12"/>
      <c r="H2322" s="12"/>
      <c r="I2322" s="12"/>
      <c r="J2322" s="12"/>
      <c r="K2322" s="12"/>
      <c r="L2322" s="12"/>
      <c r="M2322" s="49"/>
      <c r="N2322" s="49"/>
      <c r="O2322" s="12"/>
      <c r="P2322" s="12"/>
      <c r="Q2322" s="12"/>
    </row>
    <row r="2323" spans="2:17" s="1" customFormat="1" x14ac:dyDescent="0.4">
      <c r="B2323" s="12"/>
      <c r="C2323" s="42"/>
      <c r="D2323" s="12"/>
      <c r="E2323" s="12"/>
      <c r="F2323" s="12"/>
      <c r="G2323" s="12"/>
      <c r="H2323" s="12"/>
      <c r="I2323" s="12"/>
      <c r="J2323" s="12"/>
      <c r="K2323" s="12"/>
      <c r="L2323" s="12"/>
      <c r="M2323" s="49"/>
      <c r="N2323" s="49"/>
      <c r="O2323" s="12"/>
      <c r="P2323" s="12"/>
      <c r="Q2323" s="12"/>
    </row>
    <row r="2324" spans="2:17" s="1" customFormat="1" x14ac:dyDescent="0.4">
      <c r="B2324" s="12"/>
      <c r="C2324" s="42"/>
      <c r="D2324" s="12"/>
      <c r="E2324" s="12"/>
      <c r="F2324" s="12"/>
      <c r="G2324" s="12"/>
      <c r="H2324" s="12"/>
      <c r="I2324" s="12"/>
      <c r="J2324" s="12"/>
      <c r="K2324" s="12"/>
      <c r="L2324" s="12"/>
      <c r="M2324" s="49"/>
      <c r="N2324" s="49"/>
      <c r="O2324" s="12"/>
      <c r="P2324" s="12"/>
      <c r="Q2324" s="12"/>
    </row>
    <row r="2325" spans="2:17" s="1" customFormat="1" x14ac:dyDescent="0.4">
      <c r="B2325" s="12"/>
      <c r="C2325" s="42"/>
      <c r="D2325" s="12"/>
      <c r="E2325" s="12"/>
      <c r="F2325" s="12"/>
      <c r="G2325" s="12"/>
      <c r="H2325" s="12"/>
      <c r="I2325" s="12"/>
      <c r="J2325" s="12"/>
      <c r="K2325" s="12"/>
      <c r="L2325" s="12"/>
      <c r="M2325" s="49"/>
      <c r="N2325" s="49"/>
      <c r="O2325" s="12"/>
      <c r="P2325" s="12"/>
      <c r="Q2325" s="12"/>
    </row>
    <row r="2326" spans="2:17" s="1" customFormat="1" x14ac:dyDescent="0.4">
      <c r="B2326" s="12"/>
      <c r="C2326" s="42"/>
      <c r="D2326" s="12"/>
      <c r="E2326" s="12"/>
      <c r="F2326" s="12"/>
      <c r="G2326" s="12"/>
      <c r="H2326" s="12"/>
      <c r="I2326" s="12"/>
      <c r="J2326" s="12"/>
      <c r="K2326" s="12"/>
      <c r="L2326" s="12"/>
      <c r="M2326" s="49"/>
      <c r="N2326" s="49"/>
      <c r="O2326" s="12"/>
      <c r="P2326" s="12"/>
      <c r="Q2326" s="12"/>
    </row>
    <row r="2327" spans="2:17" s="1" customFormat="1" x14ac:dyDescent="0.4">
      <c r="B2327" s="12"/>
      <c r="C2327" s="42"/>
      <c r="D2327" s="12"/>
      <c r="E2327" s="12"/>
      <c r="F2327" s="12"/>
      <c r="G2327" s="12"/>
      <c r="H2327" s="12"/>
      <c r="I2327" s="12"/>
      <c r="J2327" s="12"/>
      <c r="K2327" s="12"/>
      <c r="L2327" s="12"/>
      <c r="M2327" s="49"/>
      <c r="N2327" s="49"/>
      <c r="O2327" s="12"/>
      <c r="P2327" s="12"/>
      <c r="Q2327" s="12"/>
    </row>
    <row r="2328" spans="2:17" s="1" customFormat="1" x14ac:dyDescent="0.4">
      <c r="B2328" s="12"/>
      <c r="C2328" s="42"/>
      <c r="D2328" s="12"/>
      <c r="E2328" s="12"/>
      <c r="F2328" s="12"/>
      <c r="G2328" s="12"/>
      <c r="H2328" s="12"/>
      <c r="I2328" s="12"/>
      <c r="J2328" s="12"/>
      <c r="K2328" s="12"/>
      <c r="L2328" s="12"/>
      <c r="M2328" s="49"/>
      <c r="N2328" s="49"/>
      <c r="O2328" s="12"/>
      <c r="P2328" s="12"/>
      <c r="Q2328" s="12"/>
    </row>
    <row r="2329" spans="2:17" s="1" customFormat="1" x14ac:dyDescent="0.4">
      <c r="B2329" s="12"/>
      <c r="C2329" s="42"/>
      <c r="D2329" s="12"/>
      <c r="E2329" s="12"/>
      <c r="F2329" s="12"/>
      <c r="G2329" s="12"/>
      <c r="H2329" s="12"/>
      <c r="I2329" s="12"/>
      <c r="J2329" s="12"/>
      <c r="K2329" s="12"/>
      <c r="L2329" s="12"/>
      <c r="M2329" s="49"/>
      <c r="N2329" s="49"/>
      <c r="O2329" s="12"/>
      <c r="P2329" s="12"/>
      <c r="Q2329" s="12"/>
    </row>
    <row r="2330" spans="2:17" s="1" customFormat="1" x14ac:dyDescent="0.4">
      <c r="B2330" s="12"/>
      <c r="C2330" s="42"/>
      <c r="D2330" s="12"/>
      <c r="E2330" s="12"/>
      <c r="F2330" s="12"/>
      <c r="G2330" s="12"/>
      <c r="H2330" s="12"/>
      <c r="I2330" s="12"/>
      <c r="J2330" s="12"/>
      <c r="K2330" s="12"/>
      <c r="L2330" s="12"/>
      <c r="M2330" s="49"/>
      <c r="N2330" s="49"/>
      <c r="O2330" s="12"/>
      <c r="P2330" s="12"/>
      <c r="Q2330" s="12"/>
    </row>
    <row r="2331" spans="2:17" s="1" customFormat="1" x14ac:dyDescent="0.4">
      <c r="B2331" s="12"/>
      <c r="C2331" s="42"/>
      <c r="D2331" s="12"/>
      <c r="E2331" s="12"/>
      <c r="F2331" s="12"/>
      <c r="G2331" s="12"/>
      <c r="H2331" s="12"/>
      <c r="I2331" s="12"/>
      <c r="J2331" s="12"/>
      <c r="K2331" s="12"/>
      <c r="L2331" s="12"/>
      <c r="M2331" s="49"/>
      <c r="N2331" s="49"/>
      <c r="O2331" s="12"/>
      <c r="P2331" s="12"/>
      <c r="Q2331" s="12"/>
    </row>
    <row r="2332" spans="2:17" s="1" customFormat="1" x14ac:dyDescent="0.4">
      <c r="B2332" s="12"/>
      <c r="C2332" s="42"/>
      <c r="D2332" s="12"/>
      <c r="E2332" s="12"/>
      <c r="F2332" s="12"/>
      <c r="G2332" s="12"/>
      <c r="H2332" s="12"/>
      <c r="I2332" s="12"/>
      <c r="J2332" s="12"/>
      <c r="K2332" s="12"/>
      <c r="L2332" s="12"/>
      <c r="M2332" s="49"/>
      <c r="N2332" s="49"/>
      <c r="O2332" s="12"/>
      <c r="P2332" s="12"/>
      <c r="Q2332" s="12"/>
    </row>
    <row r="2333" spans="2:17" s="1" customFormat="1" x14ac:dyDescent="0.4">
      <c r="B2333" s="12"/>
      <c r="C2333" s="42"/>
      <c r="D2333" s="12"/>
      <c r="E2333" s="12"/>
      <c r="F2333" s="12"/>
      <c r="G2333" s="12"/>
      <c r="H2333" s="12"/>
      <c r="I2333" s="12"/>
      <c r="J2333" s="12"/>
      <c r="K2333" s="12"/>
      <c r="L2333" s="12"/>
      <c r="M2333" s="49"/>
      <c r="N2333" s="49"/>
      <c r="O2333" s="12"/>
      <c r="P2333" s="12"/>
      <c r="Q2333" s="12"/>
    </row>
    <row r="2334" spans="2:17" s="1" customFormat="1" x14ac:dyDescent="0.4">
      <c r="B2334" s="12"/>
      <c r="C2334" s="42"/>
      <c r="D2334" s="12"/>
      <c r="E2334" s="12"/>
      <c r="F2334" s="12"/>
      <c r="G2334" s="12"/>
      <c r="H2334" s="12"/>
      <c r="I2334" s="12"/>
      <c r="J2334" s="12"/>
      <c r="K2334" s="12"/>
      <c r="L2334" s="12"/>
      <c r="M2334" s="49"/>
      <c r="N2334" s="49"/>
      <c r="O2334" s="12"/>
      <c r="P2334" s="12"/>
      <c r="Q2334" s="12"/>
    </row>
    <row r="2335" spans="2:17" s="1" customFormat="1" x14ac:dyDescent="0.4">
      <c r="B2335" s="12"/>
      <c r="C2335" s="42"/>
      <c r="D2335" s="12"/>
      <c r="E2335" s="12"/>
      <c r="F2335" s="12"/>
      <c r="G2335" s="12"/>
      <c r="H2335" s="12"/>
      <c r="I2335" s="12"/>
      <c r="J2335" s="12"/>
      <c r="K2335" s="12"/>
      <c r="L2335" s="12"/>
      <c r="M2335" s="49"/>
      <c r="N2335" s="49"/>
      <c r="O2335" s="12"/>
      <c r="P2335" s="12"/>
      <c r="Q2335" s="12"/>
    </row>
    <row r="2336" spans="2:17" s="1" customFormat="1" x14ac:dyDescent="0.4">
      <c r="B2336" s="12"/>
      <c r="C2336" s="42"/>
      <c r="D2336" s="12"/>
      <c r="E2336" s="12"/>
      <c r="F2336" s="12"/>
      <c r="G2336" s="12"/>
      <c r="H2336" s="12"/>
      <c r="I2336" s="12"/>
      <c r="J2336" s="12"/>
      <c r="K2336" s="12"/>
      <c r="L2336" s="12"/>
      <c r="M2336" s="49"/>
      <c r="N2336" s="49"/>
      <c r="O2336" s="12"/>
      <c r="P2336" s="12"/>
      <c r="Q2336" s="12"/>
    </row>
    <row r="2337" spans="2:17" s="1" customFormat="1" x14ac:dyDescent="0.4">
      <c r="B2337" s="12"/>
      <c r="C2337" s="42"/>
      <c r="D2337" s="12"/>
      <c r="E2337" s="12"/>
      <c r="F2337" s="12"/>
      <c r="G2337" s="12"/>
      <c r="H2337" s="12"/>
      <c r="I2337" s="12"/>
      <c r="J2337" s="12"/>
      <c r="K2337" s="12"/>
      <c r="L2337" s="12"/>
      <c r="M2337" s="49"/>
      <c r="N2337" s="49"/>
      <c r="O2337" s="12"/>
      <c r="P2337" s="12"/>
      <c r="Q2337" s="12"/>
    </row>
    <row r="2338" spans="2:17" s="1" customFormat="1" x14ac:dyDescent="0.4">
      <c r="B2338" s="12"/>
      <c r="C2338" s="42"/>
      <c r="D2338" s="12"/>
      <c r="E2338" s="12"/>
      <c r="F2338" s="12"/>
      <c r="G2338" s="12"/>
      <c r="H2338" s="12"/>
      <c r="I2338" s="12"/>
      <c r="J2338" s="12"/>
      <c r="K2338" s="12"/>
      <c r="L2338" s="12"/>
      <c r="M2338" s="49"/>
      <c r="N2338" s="49"/>
      <c r="O2338" s="12"/>
      <c r="P2338" s="12"/>
      <c r="Q2338" s="12"/>
    </row>
    <row r="2339" spans="2:17" s="1" customFormat="1" x14ac:dyDescent="0.4">
      <c r="B2339" s="12"/>
      <c r="C2339" s="42"/>
      <c r="D2339" s="12"/>
      <c r="E2339" s="12"/>
      <c r="F2339" s="12"/>
      <c r="G2339" s="12"/>
      <c r="H2339" s="12"/>
      <c r="I2339" s="12"/>
      <c r="J2339" s="12"/>
      <c r="K2339" s="12"/>
      <c r="L2339" s="12"/>
      <c r="M2339" s="49"/>
      <c r="N2339" s="49"/>
      <c r="O2339" s="12"/>
      <c r="P2339" s="12"/>
      <c r="Q2339" s="12"/>
    </row>
    <row r="2340" spans="2:17" s="1" customFormat="1" x14ac:dyDescent="0.4">
      <c r="B2340" s="12"/>
      <c r="C2340" s="42"/>
      <c r="D2340" s="12"/>
      <c r="E2340" s="12"/>
      <c r="F2340" s="12"/>
      <c r="G2340" s="12"/>
      <c r="H2340" s="12"/>
      <c r="I2340" s="12"/>
      <c r="J2340" s="12"/>
      <c r="K2340" s="12"/>
      <c r="L2340" s="12"/>
      <c r="M2340" s="49"/>
      <c r="N2340" s="49"/>
      <c r="O2340" s="12"/>
      <c r="P2340" s="12"/>
      <c r="Q2340" s="12"/>
    </row>
    <row r="2341" spans="2:17" s="1" customFormat="1" x14ac:dyDescent="0.4">
      <c r="B2341" s="12"/>
      <c r="C2341" s="42"/>
      <c r="D2341" s="12"/>
      <c r="E2341" s="12"/>
      <c r="F2341" s="12"/>
      <c r="G2341" s="12"/>
      <c r="H2341" s="12"/>
      <c r="I2341" s="12"/>
      <c r="J2341" s="12"/>
      <c r="K2341" s="12"/>
      <c r="L2341" s="12"/>
      <c r="M2341" s="49"/>
      <c r="N2341" s="49"/>
      <c r="O2341" s="12"/>
      <c r="P2341" s="12"/>
      <c r="Q2341" s="12"/>
    </row>
    <row r="2342" spans="2:17" s="1" customFormat="1" x14ac:dyDescent="0.4">
      <c r="B2342" s="12"/>
      <c r="C2342" s="42"/>
      <c r="D2342" s="12"/>
      <c r="E2342" s="12"/>
      <c r="F2342" s="12"/>
      <c r="G2342" s="12"/>
      <c r="H2342" s="12"/>
      <c r="I2342" s="12"/>
      <c r="J2342" s="12"/>
      <c r="K2342" s="12"/>
      <c r="L2342" s="12"/>
      <c r="M2342" s="49"/>
      <c r="N2342" s="49"/>
      <c r="O2342" s="12"/>
      <c r="P2342" s="12"/>
      <c r="Q2342" s="12"/>
    </row>
    <row r="2343" spans="2:17" s="1" customFormat="1" x14ac:dyDescent="0.4">
      <c r="B2343" s="12"/>
      <c r="C2343" s="42"/>
      <c r="D2343" s="12"/>
      <c r="E2343" s="12"/>
      <c r="F2343" s="12"/>
      <c r="G2343" s="12"/>
      <c r="H2343" s="12"/>
      <c r="I2343" s="12"/>
      <c r="J2343" s="12"/>
      <c r="K2343" s="12"/>
      <c r="L2343" s="12"/>
      <c r="M2343" s="49"/>
      <c r="N2343" s="49"/>
      <c r="O2343" s="12"/>
      <c r="P2343" s="12"/>
      <c r="Q2343" s="12"/>
    </row>
    <row r="2344" spans="2:17" s="1" customFormat="1" x14ac:dyDescent="0.4">
      <c r="B2344" s="12"/>
      <c r="C2344" s="42"/>
      <c r="D2344" s="12"/>
      <c r="E2344" s="12"/>
      <c r="F2344" s="12"/>
      <c r="G2344" s="12"/>
      <c r="H2344" s="12"/>
      <c r="I2344" s="12"/>
      <c r="J2344" s="12"/>
      <c r="K2344" s="12"/>
      <c r="L2344" s="12"/>
      <c r="M2344" s="49"/>
      <c r="N2344" s="49"/>
      <c r="O2344" s="12"/>
      <c r="P2344" s="12"/>
      <c r="Q2344" s="12"/>
    </row>
    <row r="2345" spans="2:17" s="1" customFormat="1" x14ac:dyDescent="0.4">
      <c r="B2345" s="12"/>
      <c r="C2345" s="42"/>
      <c r="D2345" s="12"/>
      <c r="E2345" s="12"/>
      <c r="F2345" s="12"/>
      <c r="G2345" s="12"/>
      <c r="H2345" s="12"/>
      <c r="I2345" s="12"/>
      <c r="J2345" s="12"/>
      <c r="K2345" s="12"/>
      <c r="L2345" s="12"/>
      <c r="M2345" s="49"/>
      <c r="N2345" s="49"/>
      <c r="O2345" s="12"/>
      <c r="P2345" s="12"/>
      <c r="Q2345" s="12"/>
    </row>
    <row r="2346" spans="2:17" s="1" customFormat="1" x14ac:dyDescent="0.4">
      <c r="B2346" s="12"/>
      <c r="C2346" s="42"/>
      <c r="D2346" s="12"/>
      <c r="E2346" s="12"/>
      <c r="F2346" s="12"/>
      <c r="G2346" s="12"/>
      <c r="H2346" s="12"/>
      <c r="I2346" s="12"/>
      <c r="J2346" s="12"/>
      <c r="K2346" s="12"/>
      <c r="L2346" s="12"/>
      <c r="M2346" s="49"/>
      <c r="N2346" s="49"/>
      <c r="O2346" s="12"/>
      <c r="P2346" s="12"/>
      <c r="Q2346" s="12"/>
    </row>
    <row r="2347" spans="2:17" s="1" customFormat="1" x14ac:dyDescent="0.4">
      <c r="B2347" s="12"/>
      <c r="C2347" s="42"/>
      <c r="D2347" s="12"/>
      <c r="E2347" s="12"/>
      <c r="F2347" s="12"/>
      <c r="G2347" s="12"/>
      <c r="H2347" s="12"/>
      <c r="I2347" s="12"/>
      <c r="J2347" s="12"/>
      <c r="K2347" s="12"/>
      <c r="L2347" s="12"/>
      <c r="M2347" s="49"/>
      <c r="N2347" s="49"/>
      <c r="O2347" s="12"/>
      <c r="P2347" s="12"/>
      <c r="Q2347" s="12"/>
    </row>
    <row r="2348" spans="2:17" s="1" customFormat="1" x14ac:dyDescent="0.4">
      <c r="B2348" s="12"/>
      <c r="C2348" s="42"/>
      <c r="D2348" s="12"/>
      <c r="E2348" s="12"/>
      <c r="F2348" s="12"/>
      <c r="G2348" s="12"/>
      <c r="H2348" s="12"/>
      <c r="I2348" s="12"/>
      <c r="J2348" s="12"/>
      <c r="K2348" s="12"/>
      <c r="L2348" s="12"/>
      <c r="M2348" s="49"/>
      <c r="N2348" s="49"/>
      <c r="O2348" s="12"/>
      <c r="P2348" s="12"/>
      <c r="Q2348" s="12"/>
    </row>
    <row r="2349" spans="2:17" s="1" customFormat="1" x14ac:dyDescent="0.4">
      <c r="B2349" s="12"/>
      <c r="C2349" s="42"/>
      <c r="D2349" s="12"/>
      <c r="E2349" s="12"/>
      <c r="F2349" s="12"/>
      <c r="G2349" s="12"/>
      <c r="H2349" s="12"/>
      <c r="I2349" s="12"/>
      <c r="J2349" s="12"/>
      <c r="K2349" s="12"/>
      <c r="L2349" s="12"/>
      <c r="M2349" s="49"/>
      <c r="N2349" s="49"/>
      <c r="O2349" s="12"/>
      <c r="P2349" s="12"/>
      <c r="Q2349" s="12"/>
    </row>
    <row r="2350" spans="2:17" s="1" customFormat="1" x14ac:dyDescent="0.4">
      <c r="B2350" s="12"/>
      <c r="C2350" s="42"/>
      <c r="D2350" s="12"/>
      <c r="E2350" s="12"/>
      <c r="F2350" s="12"/>
      <c r="G2350" s="12"/>
      <c r="H2350" s="12"/>
      <c r="I2350" s="12"/>
      <c r="J2350" s="12"/>
      <c r="K2350" s="12"/>
      <c r="L2350" s="12"/>
      <c r="M2350" s="49"/>
      <c r="N2350" s="49"/>
      <c r="O2350" s="12"/>
      <c r="P2350" s="12"/>
      <c r="Q2350" s="12"/>
    </row>
    <row r="2351" spans="2:17" s="1" customFormat="1" x14ac:dyDescent="0.4">
      <c r="B2351" s="12"/>
      <c r="C2351" s="42"/>
      <c r="D2351" s="12"/>
      <c r="E2351" s="12"/>
      <c r="F2351" s="12"/>
      <c r="G2351" s="12"/>
      <c r="H2351" s="12"/>
      <c r="I2351" s="12"/>
      <c r="J2351" s="12"/>
      <c r="K2351" s="12"/>
      <c r="L2351" s="12"/>
      <c r="M2351" s="49"/>
      <c r="N2351" s="49"/>
      <c r="O2351" s="12"/>
      <c r="P2351" s="12"/>
      <c r="Q2351" s="12"/>
    </row>
    <row r="2352" spans="2:17" s="1" customFormat="1" x14ac:dyDescent="0.4">
      <c r="B2352" s="12"/>
      <c r="C2352" s="42"/>
      <c r="D2352" s="12"/>
      <c r="E2352" s="12"/>
      <c r="F2352" s="12"/>
      <c r="G2352" s="12"/>
      <c r="H2352" s="12"/>
      <c r="I2352" s="12"/>
      <c r="J2352" s="12"/>
      <c r="K2352" s="12"/>
      <c r="L2352" s="12"/>
      <c r="M2352" s="49"/>
      <c r="N2352" s="49"/>
      <c r="O2352" s="12"/>
      <c r="P2352" s="12"/>
      <c r="Q2352" s="12"/>
    </row>
    <row r="2353" spans="2:17" s="1" customFormat="1" x14ac:dyDescent="0.4">
      <c r="B2353" s="12"/>
      <c r="C2353" s="42"/>
      <c r="D2353" s="12"/>
      <c r="E2353" s="12"/>
      <c r="F2353" s="12"/>
      <c r="G2353" s="12"/>
      <c r="H2353" s="12"/>
      <c r="I2353" s="12"/>
      <c r="J2353" s="12"/>
      <c r="K2353" s="12"/>
      <c r="L2353" s="12"/>
      <c r="M2353" s="49"/>
      <c r="N2353" s="49"/>
      <c r="O2353" s="12"/>
      <c r="P2353" s="12"/>
      <c r="Q2353" s="12"/>
    </row>
    <row r="2354" spans="2:17" s="1" customFormat="1" x14ac:dyDescent="0.4">
      <c r="B2354" s="12"/>
      <c r="C2354" s="42"/>
      <c r="D2354" s="12"/>
      <c r="E2354" s="12"/>
      <c r="F2354" s="12"/>
      <c r="G2354" s="12"/>
      <c r="H2354" s="12"/>
      <c r="I2354" s="12"/>
      <c r="J2354" s="12"/>
      <c r="K2354" s="12"/>
      <c r="L2354" s="12"/>
      <c r="M2354" s="49"/>
      <c r="N2354" s="49"/>
      <c r="O2354" s="12"/>
      <c r="P2354" s="12"/>
      <c r="Q2354" s="12"/>
    </row>
    <row r="2355" spans="2:17" s="1" customFormat="1" x14ac:dyDescent="0.4">
      <c r="B2355" s="12"/>
      <c r="C2355" s="42"/>
      <c r="D2355" s="12"/>
      <c r="E2355" s="12"/>
      <c r="F2355" s="12"/>
      <c r="G2355" s="12"/>
      <c r="H2355" s="12"/>
      <c r="I2355" s="12"/>
      <c r="J2355" s="12"/>
      <c r="K2355" s="12"/>
      <c r="L2355" s="12"/>
      <c r="M2355" s="49"/>
      <c r="N2355" s="49"/>
      <c r="O2355" s="12"/>
      <c r="P2355" s="12"/>
      <c r="Q2355" s="12"/>
    </row>
    <row r="2356" spans="2:17" s="1" customFormat="1" x14ac:dyDescent="0.4">
      <c r="B2356" s="12"/>
      <c r="C2356" s="42"/>
      <c r="D2356" s="12"/>
      <c r="E2356" s="12"/>
      <c r="F2356" s="12"/>
      <c r="G2356" s="12"/>
      <c r="H2356" s="12"/>
      <c r="I2356" s="12"/>
      <c r="J2356" s="12"/>
      <c r="K2356" s="12"/>
      <c r="L2356" s="12"/>
      <c r="M2356" s="49"/>
      <c r="N2356" s="49"/>
      <c r="O2356" s="12"/>
      <c r="P2356" s="12"/>
      <c r="Q2356" s="12"/>
    </row>
    <row r="2357" spans="2:17" s="1" customFormat="1" x14ac:dyDescent="0.4">
      <c r="B2357" s="12"/>
      <c r="C2357" s="42"/>
      <c r="D2357" s="12"/>
      <c r="E2357" s="12"/>
      <c r="F2357" s="12"/>
      <c r="G2357" s="12"/>
      <c r="H2357" s="12"/>
      <c r="I2357" s="12"/>
      <c r="J2357" s="12"/>
      <c r="K2357" s="12"/>
      <c r="L2357" s="12"/>
      <c r="M2357" s="49"/>
      <c r="N2357" s="49"/>
      <c r="O2357" s="12"/>
      <c r="P2357" s="12"/>
      <c r="Q2357" s="12"/>
    </row>
    <row r="2358" spans="2:17" s="1" customFormat="1" x14ac:dyDescent="0.4">
      <c r="B2358" s="12"/>
      <c r="C2358" s="42"/>
      <c r="D2358" s="12"/>
      <c r="E2358" s="12"/>
      <c r="F2358" s="12"/>
      <c r="G2358" s="12"/>
      <c r="H2358" s="12"/>
      <c r="I2358" s="12"/>
      <c r="J2358" s="12"/>
      <c r="K2358" s="12"/>
      <c r="L2358" s="12"/>
      <c r="M2358" s="49"/>
      <c r="N2358" s="49"/>
      <c r="O2358" s="12"/>
      <c r="P2358" s="12"/>
      <c r="Q2358" s="12"/>
    </row>
    <row r="2359" spans="2:17" s="1" customFormat="1" x14ac:dyDescent="0.4">
      <c r="B2359" s="12"/>
      <c r="C2359" s="42"/>
      <c r="D2359" s="12"/>
      <c r="E2359" s="12"/>
      <c r="F2359" s="12"/>
      <c r="G2359" s="12"/>
      <c r="H2359" s="12"/>
      <c r="I2359" s="12"/>
      <c r="J2359" s="12"/>
      <c r="K2359" s="12"/>
      <c r="L2359" s="12"/>
      <c r="M2359" s="49"/>
      <c r="N2359" s="49"/>
      <c r="O2359" s="12"/>
      <c r="P2359" s="12"/>
      <c r="Q2359" s="12"/>
    </row>
    <row r="2360" spans="2:17" s="1" customFormat="1" x14ac:dyDescent="0.4">
      <c r="B2360" s="12"/>
      <c r="C2360" s="42"/>
      <c r="D2360" s="12"/>
      <c r="E2360" s="12"/>
      <c r="F2360" s="12"/>
      <c r="G2360" s="12"/>
      <c r="H2360" s="12"/>
      <c r="I2360" s="12"/>
      <c r="J2360" s="12"/>
      <c r="K2360" s="12"/>
      <c r="L2360" s="12"/>
      <c r="M2360" s="49"/>
      <c r="N2360" s="49"/>
      <c r="O2360" s="12"/>
      <c r="P2360" s="12"/>
      <c r="Q2360" s="12"/>
    </row>
    <row r="2361" spans="2:17" s="1" customFormat="1" x14ac:dyDescent="0.4">
      <c r="B2361" s="12"/>
      <c r="C2361" s="42"/>
      <c r="D2361" s="12"/>
      <c r="E2361" s="12"/>
      <c r="F2361" s="12"/>
      <c r="G2361" s="12"/>
      <c r="H2361" s="12"/>
      <c r="I2361" s="12"/>
      <c r="J2361" s="12"/>
      <c r="K2361" s="12"/>
      <c r="L2361" s="12"/>
      <c r="M2361" s="49"/>
      <c r="N2361" s="49"/>
      <c r="O2361" s="12"/>
      <c r="P2361" s="12"/>
      <c r="Q2361" s="12"/>
    </row>
    <row r="2362" spans="2:17" s="1" customFormat="1" x14ac:dyDescent="0.4">
      <c r="B2362" s="12"/>
      <c r="C2362" s="42"/>
      <c r="D2362" s="12"/>
      <c r="E2362" s="12"/>
      <c r="F2362" s="12"/>
      <c r="G2362" s="12"/>
      <c r="H2362" s="12"/>
      <c r="I2362" s="12"/>
      <c r="J2362" s="12"/>
      <c r="K2362" s="12"/>
      <c r="L2362" s="12"/>
      <c r="M2362" s="49"/>
      <c r="N2362" s="49"/>
      <c r="O2362" s="12"/>
      <c r="P2362" s="12"/>
      <c r="Q2362" s="12"/>
    </row>
    <row r="2363" spans="2:17" s="1" customFormat="1" x14ac:dyDescent="0.4">
      <c r="B2363" s="12"/>
      <c r="C2363" s="42"/>
      <c r="D2363" s="12"/>
      <c r="E2363" s="12"/>
      <c r="F2363" s="12"/>
      <c r="G2363" s="12"/>
      <c r="H2363" s="12"/>
      <c r="I2363" s="12"/>
      <c r="J2363" s="12"/>
      <c r="K2363" s="12"/>
      <c r="L2363" s="12"/>
      <c r="M2363" s="49"/>
      <c r="N2363" s="49"/>
      <c r="O2363" s="12"/>
      <c r="P2363" s="12"/>
      <c r="Q2363" s="12"/>
    </row>
    <row r="2364" spans="2:17" s="1" customFormat="1" x14ac:dyDescent="0.4">
      <c r="B2364" s="12"/>
      <c r="C2364" s="42"/>
      <c r="D2364" s="12"/>
      <c r="E2364" s="12"/>
      <c r="F2364" s="12"/>
      <c r="G2364" s="12"/>
      <c r="H2364" s="12"/>
      <c r="I2364" s="12"/>
      <c r="J2364" s="12"/>
      <c r="K2364" s="12"/>
      <c r="L2364" s="12"/>
      <c r="M2364" s="49"/>
      <c r="N2364" s="49"/>
      <c r="O2364" s="12"/>
      <c r="P2364" s="12"/>
      <c r="Q2364" s="12"/>
    </row>
    <row r="2365" spans="2:17" s="1" customFormat="1" x14ac:dyDescent="0.4">
      <c r="B2365" s="12"/>
      <c r="C2365" s="42"/>
      <c r="D2365" s="12"/>
      <c r="E2365" s="12"/>
      <c r="F2365" s="12"/>
      <c r="G2365" s="12"/>
      <c r="H2365" s="12"/>
      <c r="I2365" s="12"/>
      <c r="J2365" s="12"/>
      <c r="K2365" s="12"/>
      <c r="L2365" s="12"/>
      <c r="M2365" s="49"/>
      <c r="N2365" s="49"/>
      <c r="O2365" s="12"/>
      <c r="P2365" s="12"/>
      <c r="Q2365" s="12"/>
    </row>
    <row r="2366" spans="2:17" s="1" customFormat="1" x14ac:dyDescent="0.4">
      <c r="B2366" s="12"/>
      <c r="C2366" s="42"/>
      <c r="D2366" s="12"/>
      <c r="E2366" s="12"/>
      <c r="F2366" s="12"/>
      <c r="G2366" s="12"/>
      <c r="H2366" s="12"/>
      <c r="I2366" s="12"/>
      <c r="J2366" s="12"/>
      <c r="K2366" s="12"/>
      <c r="L2366" s="12"/>
      <c r="M2366" s="49"/>
      <c r="N2366" s="49"/>
      <c r="O2366" s="12"/>
      <c r="P2366" s="12"/>
      <c r="Q2366" s="12"/>
    </row>
    <row r="2367" spans="2:17" s="1" customFormat="1" x14ac:dyDescent="0.4">
      <c r="B2367" s="12"/>
      <c r="C2367" s="42"/>
      <c r="D2367" s="12"/>
      <c r="E2367" s="12"/>
      <c r="F2367" s="12"/>
      <c r="G2367" s="12"/>
      <c r="H2367" s="12"/>
      <c r="I2367" s="12"/>
      <c r="J2367" s="12"/>
      <c r="K2367" s="12"/>
      <c r="L2367" s="12"/>
      <c r="M2367" s="49"/>
      <c r="N2367" s="49"/>
      <c r="O2367" s="12"/>
      <c r="P2367" s="12"/>
      <c r="Q2367" s="12"/>
    </row>
    <row r="2368" spans="2:17" s="1" customFormat="1" x14ac:dyDescent="0.4">
      <c r="B2368" s="12"/>
      <c r="C2368" s="42"/>
      <c r="D2368" s="12"/>
      <c r="E2368" s="12"/>
      <c r="F2368" s="12"/>
      <c r="G2368" s="12"/>
      <c r="H2368" s="12"/>
      <c r="I2368" s="12"/>
      <c r="J2368" s="12"/>
      <c r="K2368" s="12"/>
      <c r="L2368" s="12"/>
      <c r="M2368" s="49"/>
      <c r="N2368" s="49"/>
      <c r="O2368" s="12"/>
      <c r="P2368" s="12"/>
      <c r="Q2368" s="12"/>
    </row>
    <row r="2369" spans="2:17" s="1" customFormat="1" x14ac:dyDescent="0.4">
      <c r="B2369" s="12"/>
      <c r="C2369" s="42"/>
      <c r="D2369" s="12"/>
      <c r="E2369" s="12"/>
      <c r="F2369" s="12"/>
      <c r="G2369" s="12"/>
      <c r="H2369" s="12"/>
      <c r="I2369" s="12"/>
      <c r="J2369" s="12"/>
      <c r="K2369" s="12"/>
      <c r="L2369" s="12"/>
      <c r="M2369" s="49"/>
      <c r="N2369" s="49"/>
      <c r="O2369" s="12"/>
      <c r="P2369" s="12"/>
      <c r="Q2369" s="12"/>
    </row>
    <row r="2370" spans="2:17" s="1" customFormat="1" x14ac:dyDescent="0.4">
      <c r="B2370" s="12"/>
      <c r="C2370" s="42"/>
      <c r="D2370" s="12"/>
      <c r="E2370" s="12"/>
      <c r="F2370" s="12"/>
      <c r="G2370" s="12"/>
      <c r="H2370" s="12"/>
      <c r="I2370" s="12"/>
      <c r="J2370" s="12"/>
      <c r="K2370" s="12"/>
      <c r="L2370" s="12"/>
      <c r="M2370" s="49"/>
      <c r="N2370" s="49"/>
      <c r="O2370" s="12"/>
      <c r="P2370" s="12"/>
      <c r="Q2370" s="12"/>
    </row>
    <row r="2371" spans="2:17" s="1" customFormat="1" x14ac:dyDescent="0.4">
      <c r="B2371" s="12"/>
      <c r="C2371" s="42"/>
      <c r="D2371" s="12"/>
      <c r="E2371" s="12"/>
      <c r="F2371" s="12"/>
      <c r="G2371" s="12"/>
      <c r="H2371" s="12"/>
      <c r="I2371" s="12"/>
      <c r="J2371" s="12"/>
      <c r="K2371" s="12"/>
      <c r="L2371" s="12"/>
      <c r="M2371" s="49"/>
      <c r="N2371" s="49"/>
      <c r="O2371" s="12"/>
      <c r="P2371" s="12"/>
      <c r="Q2371" s="12"/>
    </row>
    <row r="2372" spans="2:17" s="1" customFormat="1" x14ac:dyDescent="0.4">
      <c r="B2372" s="12"/>
      <c r="C2372" s="42"/>
      <c r="D2372" s="12"/>
      <c r="E2372" s="12"/>
      <c r="F2372" s="12"/>
      <c r="G2372" s="12"/>
      <c r="H2372" s="12"/>
      <c r="I2372" s="12"/>
      <c r="J2372" s="12"/>
      <c r="K2372" s="12"/>
      <c r="L2372" s="12"/>
      <c r="M2372" s="49"/>
      <c r="N2372" s="49"/>
      <c r="O2372" s="12"/>
      <c r="P2372" s="12"/>
      <c r="Q2372" s="12"/>
    </row>
    <row r="2373" spans="2:17" s="1" customFormat="1" x14ac:dyDescent="0.4">
      <c r="B2373" s="12"/>
      <c r="C2373" s="42"/>
      <c r="D2373" s="12"/>
      <c r="E2373" s="12"/>
      <c r="F2373" s="12"/>
      <c r="G2373" s="12"/>
      <c r="H2373" s="12"/>
      <c r="I2373" s="12"/>
      <c r="J2373" s="12"/>
      <c r="K2373" s="12"/>
      <c r="L2373" s="12"/>
      <c r="M2373" s="49"/>
      <c r="N2373" s="49"/>
      <c r="O2373" s="12"/>
      <c r="P2373" s="12"/>
      <c r="Q2373" s="12"/>
    </row>
    <row r="2374" spans="2:17" s="1" customFormat="1" x14ac:dyDescent="0.4">
      <c r="B2374" s="12"/>
      <c r="C2374" s="42"/>
      <c r="D2374" s="12"/>
      <c r="E2374" s="12"/>
      <c r="F2374" s="12"/>
      <c r="G2374" s="12"/>
      <c r="H2374" s="12"/>
      <c r="I2374" s="12"/>
      <c r="J2374" s="12"/>
      <c r="K2374" s="12"/>
      <c r="L2374" s="12"/>
      <c r="M2374" s="49"/>
      <c r="N2374" s="49"/>
      <c r="O2374" s="12"/>
      <c r="P2374" s="12"/>
      <c r="Q2374" s="12"/>
    </row>
    <row r="2375" spans="2:17" s="1" customFormat="1" x14ac:dyDescent="0.4">
      <c r="B2375" s="12"/>
      <c r="C2375" s="42"/>
      <c r="D2375" s="12"/>
      <c r="E2375" s="12"/>
      <c r="F2375" s="12"/>
      <c r="G2375" s="12"/>
      <c r="H2375" s="12"/>
      <c r="I2375" s="12"/>
      <c r="J2375" s="12"/>
      <c r="K2375" s="12"/>
      <c r="L2375" s="12"/>
      <c r="M2375" s="49"/>
      <c r="N2375" s="49"/>
      <c r="O2375" s="12"/>
      <c r="P2375" s="12"/>
      <c r="Q2375" s="12"/>
    </row>
    <row r="2376" spans="2:17" s="1" customFormat="1" x14ac:dyDescent="0.4">
      <c r="B2376" s="12"/>
      <c r="C2376" s="42"/>
      <c r="D2376" s="12"/>
      <c r="E2376" s="12"/>
      <c r="F2376" s="12"/>
      <c r="G2376" s="12"/>
      <c r="H2376" s="12"/>
      <c r="I2376" s="12"/>
      <c r="J2376" s="12"/>
      <c r="K2376" s="12"/>
      <c r="L2376" s="12"/>
      <c r="M2376" s="49"/>
      <c r="N2376" s="49"/>
      <c r="O2376" s="12"/>
      <c r="P2376" s="12"/>
      <c r="Q2376" s="12"/>
    </row>
    <row r="2377" spans="2:17" s="1" customFormat="1" x14ac:dyDescent="0.4">
      <c r="B2377" s="12"/>
      <c r="C2377" s="42"/>
      <c r="D2377" s="12"/>
      <c r="E2377" s="12"/>
      <c r="F2377" s="12"/>
      <c r="G2377" s="12"/>
      <c r="H2377" s="12"/>
      <c r="I2377" s="12"/>
      <c r="J2377" s="12"/>
      <c r="K2377" s="12"/>
      <c r="L2377" s="12"/>
      <c r="M2377" s="49"/>
      <c r="N2377" s="49"/>
      <c r="O2377" s="12"/>
      <c r="P2377" s="12"/>
      <c r="Q2377" s="12"/>
    </row>
    <row r="2378" spans="2:17" s="1" customFormat="1" x14ac:dyDescent="0.4">
      <c r="B2378" s="12"/>
      <c r="C2378" s="42"/>
      <c r="D2378" s="12"/>
      <c r="E2378" s="12"/>
      <c r="F2378" s="12"/>
      <c r="G2378" s="12"/>
      <c r="H2378" s="12"/>
      <c r="I2378" s="12"/>
      <c r="J2378" s="12"/>
      <c r="K2378" s="12"/>
      <c r="L2378" s="12"/>
      <c r="M2378" s="49"/>
      <c r="N2378" s="49"/>
      <c r="O2378" s="12"/>
      <c r="P2378" s="12"/>
      <c r="Q2378" s="12"/>
    </row>
    <row r="2379" spans="2:17" s="1" customFormat="1" x14ac:dyDescent="0.4">
      <c r="B2379" s="12"/>
      <c r="C2379" s="42"/>
      <c r="D2379" s="12"/>
      <c r="E2379" s="12"/>
      <c r="F2379" s="12"/>
      <c r="G2379" s="12"/>
      <c r="H2379" s="12"/>
      <c r="I2379" s="12"/>
      <c r="J2379" s="12"/>
      <c r="K2379" s="12"/>
      <c r="L2379" s="12"/>
      <c r="M2379" s="49"/>
      <c r="N2379" s="49"/>
      <c r="O2379" s="12"/>
      <c r="P2379" s="12"/>
      <c r="Q2379" s="12"/>
    </row>
    <row r="2380" spans="2:17" s="1" customFormat="1" x14ac:dyDescent="0.4">
      <c r="B2380" s="12"/>
      <c r="C2380" s="42"/>
      <c r="D2380" s="12"/>
      <c r="E2380" s="12"/>
      <c r="F2380" s="12"/>
      <c r="G2380" s="12"/>
      <c r="H2380" s="12"/>
      <c r="I2380" s="12"/>
      <c r="J2380" s="12"/>
      <c r="K2380" s="12"/>
      <c r="L2380" s="12"/>
      <c r="M2380" s="49"/>
      <c r="N2380" s="49"/>
      <c r="O2380" s="12"/>
      <c r="P2380" s="12"/>
      <c r="Q2380" s="12"/>
    </row>
    <row r="2381" spans="2:17" s="1" customFormat="1" x14ac:dyDescent="0.4">
      <c r="B2381" s="12"/>
      <c r="C2381" s="42"/>
      <c r="D2381" s="12"/>
      <c r="E2381" s="12"/>
      <c r="F2381" s="12"/>
      <c r="G2381" s="12"/>
      <c r="H2381" s="12"/>
      <c r="I2381" s="12"/>
      <c r="J2381" s="12"/>
      <c r="K2381" s="12"/>
      <c r="L2381" s="12"/>
      <c r="M2381" s="49"/>
      <c r="N2381" s="49"/>
      <c r="O2381" s="12"/>
      <c r="P2381" s="12"/>
      <c r="Q2381" s="12"/>
    </row>
    <row r="2382" spans="2:17" s="1" customFormat="1" x14ac:dyDescent="0.4">
      <c r="B2382" s="12"/>
      <c r="C2382" s="42"/>
      <c r="D2382" s="12"/>
      <c r="E2382" s="12"/>
      <c r="F2382" s="12"/>
      <c r="G2382" s="12"/>
      <c r="H2382" s="12"/>
      <c r="I2382" s="12"/>
      <c r="J2382" s="12"/>
      <c r="K2382" s="12"/>
      <c r="L2382" s="12"/>
      <c r="M2382" s="49"/>
      <c r="N2382" s="49"/>
      <c r="O2382" s="12"/>
      <c r="P2382" s="12"/>
      <c r="Q2382" s="12"/>
    </row>
    <row r="2383" spans="2:17" s="1" customFormat="1" x14ac:dyDescent="0.4">
      <c r="B2383" s="12"/>
      <c r="C2383" s="42"/>
      <c r="D2383" s="12"/>
      <c r="E2383" s="12"/>
      <c r="F2383" s="12"/>
      <c r="G2383" s="12"/>
      <c r="H2383" s="12"/>
      <c r="I2383" s="12"/>
      <c r="J2383" s="12"/>
      <c r="K2383" s="12"/>
      <c r="L2383" s="12"/>
      <c r="M2383" s="49"/>
      <c r="N2383" s="49"/>
      <c r="O2383" s="12"/>
      <c r="P2383" s="12"/>
      <c r="Q2383" s="12"/>
    </row>
    <row r="2384" spans="2:17" s="1" customFormat="1" x14ac:dyDescent="0.4">
      <c r="B2384" s="12"/>
      <c r="C2384" s="42"/>
      <c r="D2384" s="12"/>
      <c r="E2384" s="12"/>
      <c r="F2384" s="12"/>
      <c r="G2384" s="12"/>
      <c r="H2384" s="12"/>
      <c r="I2384" s="12"/>
      <c r="J2384" s="12"/>
      <c r="K2384" s="12"/>
      <c r="L2384" s="12"/>
      <c r="M2384" s="49"/>
      <c r="N2384" s="49"/>
      <c r="O2384" s="12"/>
      <c r="P2384" s="12"/>
      <c r="Q2384" s="12"/>
    </row>
    <row r="2385" spans="2:17" s="1" customFormat="1" x14ac:dyDescent="0.4">
      <c r="B2385" s="12"/>
      <c r="C2385" s="42"/>
      <c r="D2385" s="12"/>
      <c r="E2385" s="12"/>
      <c r="F2385" s="12"/>
      <c r="G2385" s="12"/>
      <c r="H2385" s="12"/>
      <c r="I2385" s="12"/>
      <c r="J2385" s="12"/>
      <c r="K2385" s="12"/>
      <c r="L2385" s="12"/>
      <c r="M2385" s="49"/>
      <c r="N2385" s="49"/>
      <c r="O2385" s="12"/>
      <c r="P2385" s="12"/>
      <c r="Q2385" s="12"/>
    </row>
    <row r="2386" spans="2:17" s="1" customFormat="1" x14ac:dyDescent="0.4">
      <c r="B2386" s="12"/>
      <c r="C2386" s="42"/>
      <c r="D2386" s="12"/>
      <c r="E2386" s="12"/>
      <c r="F2386" s="12"/>
      <c r="G2386" s="12"/>
      <c r="H2386" s="12"/>
      <c r="I2386" s="12"/>
      <c r="J2386" s="12"/>
      <c r="K2386" s="12"/>
      <c r="L2386" s="12"/>
      <c r="M2386" s="49"/>
      <c r="N2386" s="49"/>
      <c r="O2386" s="12"/>
      <c r="P2386" s="12"/>
      <c r="Q2386" s="12"/>
    </row>
    <row r="2387" spans="2:17" s="1" customFormat="1" x14ac:dyDescent="0.4">
      <c r="B2387" s="12"/>
      <c r="C2387" s="42"/>
      <c r="D2387" s="12"/>
      <c r="E2387" s="12"/>
      <c r="F2387" s="12"/>
      <c r="G2387" s="12"/>
      <c r="H2387" s="12"/>
      <c r="I2387" s="12"/>
      <c r="J2387" s="12"/>
      <c r="K2387" s="12"/>
      <c r="L2387" s="12"/>
      <c r="M2387" s="49"/>
      <c r="N2387" s="49"/>
      <c r="O2387" s="12"/>
      <c r="P2387" s="12"/>
      <c r="Q2387" s="12"/>
    </row>
    <row r="2388" spans="2:17" s="1" customFormat="1" x14ac:dyDescent="0.4">
      <c r="B2388" s="12"/>
      <c r="C2388" s="42"/>
      <c r="D2388" s="12"/>
      <c r="E2388" s="12"/>
      <c r="F2388" s="12"/>
      <c r="G2388" s="12"/>
      <c r="H2388" s="12"/>
      <c r="I2388" s="12"/>
      <c r="J2388" s="12"/>
      <c r="K2388" s="12"/>
      <c r="L2388" s="12"/>
      <c r="M2388" s="49"/>
      <c r="N2388" s="49"/>
      <c r="O2388" s="12"/>
      <c r="P2388" s="12"/>
      <c r="Q2388" s="12"/>
    </row>
    <row r="2389" spans="2:17" s="1" customFormat="1" x14ac:dyDescent="0.4">
      <c r="B2389" s="12"/>
      <c r="C2389" s="42"/>
      <c r="D2389" s="12"/>
      <c r="E2389" s="12"/>
      <c r="F2389" s="12"/>
      <c r="G2389" s="12"/>
      <c r="H2389" s="12"/>
      <c r="I2389" s="12"/>
      <c r="J2389" s="12"/>
      <c r="K2389" s="12"/>
      <c r="L2389" s="12"/>
      <c r="M2389" s="49"/>
      <c r="N2389" s="49"/>
      <c r="O2389" s="12"/>
      <c r="P2389" s="12"/>
      <c r="Q2389" s="12"/>
    </row>
    <row r="2390" spans="2:17" s="1" customFormat="1" x14ac:dyDescent="0.4">
      <c r="B2390" s="12"/>
      <c r="C2390" s="42"/>
      <c r="D2390" s="12"/>
      <c r="E2390" s="12"/>
      <c r="F2390" s="12"/>
      <c r="G2390" s="12"/>
      <c r="H2390" s="12"/>
      <c r="I2390" s="12"/>
      <c r="J2390" s="12"/>
      <c r="K2390" s="12"/>
      <c r="L2390" s="12"/>
      <c r="M2390" s="49"/>
      <c r="N2390" s="49"/>
      <c r="O2390" s="12"/>
      <c r="P2390" s="12"/>
      <c r="Q2390" s="12"/>
    </row>
    <row r="2391" spans="2:17" s="1" customFormat="1" x14ac:dyDescent="0.4">
      <c r="B2391" s="12"/>
      <c r="C2391" s="42"/>
      <c r="D2391" s="12"/>
      <c r="E2391" s="12"/>
      <c r="F2391" s="12"/>
      <c r="G2391" s="12"/>
      <c r="H2391" s="12"/>
      <c r="I2391" s="12"/>
      <c r="J2391" s="12"/>
      <c r="K2391" s="12"/>
      <c r="L2391" s="12"/>
      <c r="M2391" s="49"/>
      <c r="N2391" s="49"/>
      <c r="O2391" s="12"/>
      <c r="P2391" s="12"/>
      <c r="Q2391" s="12"/>
    </row>
    <row r="2392" spans="2:17" s="1" customFormat="1" x14ac:dyDescent="0.4">
      <c r="B2392" s="12"/>
      <c r="C2392" s="42"/>
      <c r="D2392" s="12"/>
      <c r="E2392" s="12"/>
      <c r="F2392" s="12"/>
      <c r="G2392" s="12"/>
      <c r="H2392" s="12"/>
      <c r="I2392" s="12"/>
      <c r="J2392" s="12"/>
      <c r="K2392" s="12"/>
      <c r="L2392" s="12"/>
      <c r="M2392" s="49"/>
      <c r="N2392" s="49"/>
      <c r="O2392" s="12"/>
      <c r="P2392" s="12"/>
      <c r="Q2392" s="12"/>
    </row>
    <row r="2393" spans="2:17" s="1" customFormat="1" x14ac:dyDescent="0.4">
      <c r="B2393" s="12"/>
      <c r="C2393" s="42"/>
      <c r="D2393" s="12"/>
      <c r="E2393" s="12"/>
      <c r="F2393" s="12"/>
      <c r="G2393" s="12"/>
      <c r="H2393" s="12"/>
      <c r="I2393" s="12"/>
      <c r="J2393" s="12"/>
      <c r="K2393" s="12"/>
      <c r="L2393" s="12"/>
      <c r="M2393" s="49"/>
      <c r="N2393" s="49"/>
      <c r="O2393" s="12"/>
      <c r="P2393" s="12"/>
      <c r="Q2393" s="12"/>
    </row>
    <row r="2394" spans="2:17" s="1" customFormat="1" x14ac:dyDescent="0.4">
      <c r="B2394" s="12"/>
      <c r="C2394" s="42"/>
      <c r="D2394" s="12"/>
      <c r="E2394" s="12"/>
      <c r="F2394" s="12"/>
      <c r="G2394" s="12"/>
      <c r="H2394" s="12"/>
      <c r="I2394" s="12"/>
      <c r="J2394" s="12"/>
      <c r="K2394" s="12"/>
      <c r="L2394" s="12"/>
      <c r="M2394" s="49"/>
      <c r="N2394" s="49"/>
      <c r="O2394" s="12"/>
      <c r="P2394" s="12"/>
      <c r="Q2394" s="12"/>
    </row>
    <row r="2395" spans="2:17" s="1" customFormat="1" x14ac:dyDescent="0.4">
      <c r="B2395" s="12"/>
      <c r="C2395" s="42"/>
      <c r="D2395" s="12"/>
      <c r="E2395" s="12"/>
      <c r="F2395" s="12"/>
      <c r="G2395" s="12"/>
      <c r="H2395" s="12"/>
      <c r="I2395" s="12"/>
      <c r="J2395" s="12"/>
      <c r="K2395" s="12"/>
      <c r="L2395" s="12"/>
      <c r="M2395" s="49"/>
      <c r="N2395" s="49"/>
      <c r="O2395" s="12"/>
      <c r="P2395" s="12"/>
      <c r="Q2395" s="12"/>
    </row>
    <row r="2396" spans="2:17" s="1" customFormat="1" x14ac:dyDescent="0.4">
      <c r="B2396" s="12"/>
      <c r="C2396" s="42"/>
      <c r="D2396" s="12"/>
      <c r="E2396" s="12"/>
      <c r="F2396" s="12"/>
      <c r="G2396" s="12"/>
      <c r="H2396" s="12"/>
      <c r="I2396" s="12"/>
      <c r="J2396" s="12"/>
      <c r="K2396" s="12"/>
      <c r="L2396" s="12"/>
      <c r="M2396" s="49"/>
      <c r="N2396" s="49"/>
      <c r="O2396" s="12"/>
      <c r="P2396" s="12"/>
      <c r="Q2396" s="12"/>
    </row>
    <row r="2397" spans="2:17" s="1" customFormat="1" x14ac:dyDescent="0.4">
      <c r="B2397" s="12"/>
      <c r="C2397" s="42"/>
      <c r="D2397" s="12"/>
      <c r="E2397" s="12"/>
      <c r="F2397" s="12"/>
      <c r="G2397" s="12"/>
      <c r="H2397" s="12"/>
      <c r="I2397" s="12"/>
      <c r="J2397" s="12"/>
      <c r="K2397" s="12"/>
      <c r="L2397" s="12"/>
      <c r="M2397" s="49"/>
      <c r="N2397" s="49"/>
      <c r="O2397" s="12"/>
      <c r="P2397" s="12"/>
      <c r="Q2397" s="12"/>
    </row>
    <row r="2398" spans="2:17" s="1" customFormat="1" x14ac:dyDescent="0.4">
      <c r="B2398" s="12"/>
      <c r="C2398" s="42"/>
      <c r="D2398" s="12"/>
      <c r="E2398" s="12"/>
      <c r="F2398" s="12"/>
      <c r="G2398" s="12"/>
      <c r="H2398" s="12"/>
      <c r="I2398" s="12"/>
      <c r="J2398" s="12"/>
      <c r="K2398" s="12"/>
      <c r="L2398" s="12"/>
      <c r="M2398" s="49"/>
      <c r="N2398" s="49"/>
      <c r="O2398" s="12"/>
      <c r="P2398" s="12"/>
      <c r="Q2398" s="12"/>
    </row>
    <row r="2399" spans="2:17" s="1" customFormat="1" x14ac:dyDescent="0.4">
      <c r="B2399" s="12"/>
      <c r="C2399" s="42"/>
      <c r="D2399" s="12"/>
      <c r="E2399" s="12"/>
      <c r="F2399" s="12"/>
      <c r="G2399" s="12"/>
      <c r="H2399" s="12"/>
      <c r="I2399" s="12"/>
      <c r="J2399" s="12"/>
      <c r="K2399" s="12"/>
      <c r="L2399" s="12"/>
      <c r="M2399" s="49"/>
      <c r="N2399" s="49"/>
      <c r="O2399" s="12"/>
      <c r="P2399" s="12"/>
      <c r="Q2399" s="12"/>
    </row>
    <row r="2400" spans="2:17" s="1" customFormat="1" x14ac:dyDescent="0.4">
      <c r="B2400" s="12"/>
      <c r="C2400" s="42"/>
      <c r="D2400" s="12"/>
      <c r="E2400" s="12"/>
      <c r="F2400" s="12"/>
      <c r="G2400" s="12"/>
      <c r="H2400" s="12"/>
      <c r="I2400" s="12"/>
      <c r="J2400" s="12"/>
      <c r="K2400" s="12"/>
      <c r="L2400" s="12"/>
      <c r="M2400" s="49"/>
      <c r="N2400" s="49"/>
      <c r="O2400" s="12"/>
      <c r="P2400" s="12"/>
      <c r="Q2400" s="12"/>
    </row>
    <row r="2401" spans="2:17" s="1" customFormat="1" x14ac:dyDescent="0.4">
      <c r="B2401" s="12"/>
      <c r="C2401" s="42"/>
      <c r="D2401" s="12"/>
      <c r="E2401" s="12"/>
      <c r="F2401" s="12"/>
      <c r="G2401" s="12"/>
      <c r="H2401" s="12"/>
      <c r="I2401" s="12"/>
      <c r="J2401" s="12"/>
      <c r="K2401" s="12"/>
      <c r="L2401" s="12"/>
      <c r="M2401" s="49"/>
      <c r="N2401" s="49"/>
      <c r="O2401" s="12"/>
      <c r="P2401" s="12"/>
      <c r="Q2401" s="12"/>
    </row>
    <row r="2402" spans="2:17" s="1" customFormat="1" x14ac:dyDescent="0.4">
      <c r="B2402" s="12"/>
      <c r="C2402" s="42"/>
      <c r="D2402" s="12"/>
      <c r="E2402" s="12"/>
      <c r="F2402" s="12"/>
      <c r="G2402" s="12"/>
      <c r="H2402" s="12"/>
      <c r="I2402" s="12"/>
      <c r="J2402" s="12"/>
      <c r="K2402" s="12"/>
      <c r="L2402" s="12"/>
      <c r="M2402" s="49"/>
      <c r="N2402" s="49"/>
      <c r="O2402" s="12"/>
      <c r="P2402" s="12"/>
      <c r="Q2402" s="12"/>
    </row>
    <row r="2403" spans="2:17" s="1" customFormat="1" x14ac:dyDescent="0.4">
      <c r="B2403" s="12"/>
      <c r="C2403" s="42"/>
      <c r="D2403" s="12"/>
      <c r="E2403" s="12"/>
      <c r="F2403" s="12"/>
      <c r="G2403" s="12"/>
      <c r="H2403" s="12"/>
      <c r="I2403" s="12"/>
      <c r="J2403" s="12"/>
      <c r="K2403" s="12"/>
      <c r="L2403" s="12"/>
      <c r="M2403" s="49"/>
      <c r="N2403" s="49"/>
      <c r="O2403" s="12"/>
      <c r="P2403" s="12"/>
      <c r="Q2403" s="12"/>
    </row>
    <row r="2404" spans="2:17" s="1" customFormat="1" x14ac:dyDescent="0.4">
      <c r="B2404" s="12"/>
      <c r="C2404" s="42"/>
      <c r="D2404" s="12"/>
      <c r="E2404" s="12"/>
      <c r="F2404" s="12"/>
      <c r="G2404" s="12"/>
      <c r="H2404" s="12"/>
      <c r="I2404" s="12"/>
      <c r="J2404" s="12"/>
      <c r="K2404" s="12"/>
      <c r="L2404" s="12"/>
      <c r="M2404" s="49"/>
      <c r="N2404" s="49"/>
      <c r="O2404" s="12"/>
      <c r="P2404" s="12"/>
      <c r="Q2404" s="12"/>
    </row>
    <row r="2405" spans="2:17" s="1" customFormat="1" x14ac:dyDescent="0.4">
      <c r="B2405" s="12"/>
      <c r="C2405" s="42"/>
      <c r="D2405" s="12"/>
      <c r="E2405" s="12"/>
      <c r="F2405" s="12"/>
      <c r="G2405" s="12"/>
      <c r="H2405" s="12"/>
      <c r="I2405" s="12"/>
      <c r="J2405" s="12"/>
      <c r="K2405" s="12"/>
      <c r="L2405" s="12"/>
      <c r="M2405" s="49"/>
      <c r="N2405" s="49"/>
      <c r="O2405" s="12"/>
      <c r="P2405" s="12"/>
      <c r="Q2405" s="12"/>
    </row>
    <row r="2406" spans="2:17" s="1" customFormat="1" x14ac:dyDescent="0.4">
      <c r="B2406" s="12"/>
      <c r="C2406" s="42"/>
      <c r="D2406" s="12"/>
      <c r="E2406" s="12"/>
      <c r="F2406" s="12"/>
      <c r="G2406" s="12"/>
      <c r="H2406" s="12"/>
      <c r="I2406" s="12"/>
      <c r="J2406" s="12"/>
      <c r="K2406" s="12"/>
      <c r="L2406" s="12"/>
      <c r="M2406" s="49"/>
      <c r="N2406" s="49"/>
      <c r="O2406" s="12"/>
      <c r="P2406" s="12"/>
      <c r="Q2406" s="12"/>
    </row>
    <row r="2407" spans="2:17" s="1" customFormat="1" x14ac:dyDescent="0.4">
      <c r="B2407" s="12"/>
      <c r="C2407" s="42"/>
      <c r="D2407" s="12"/>
      <c r="E2407" s="12"/>
      <c r="F2407" s="12"/>
      <c r="G2407" s="12"/>
      <c r="H2407" s="12"/>
      <c r="I2407" s="12"/>
      <c r="J2407" s="12"/>
      <c r="K2407" s="12"/>
      <c r="L2407" s="12"/>
      <c r="M2407" s="49"/>
      <c r="N2407" s="49"/>
      <c r="O2407" s="12"/>
      <c r="P2407" s="12"/>
      <c r="Q2407" s="12"/>
    </row>
    <row r="2408" spans="2:17" s="1" customFormat="1" x14ac:dyDescent="0.4">
      <c r="B2408" s="12"/>
      <c r="C2408" s="42"/>
      <c r="D2408" s="12"/>
      <c r="E2408" s="12"/>
      <c r="F2408" s="12"/>
      <c r="G2408" s="12"/>
      <c r="H2408" s="12"/>
      <c r="I2408" s="12"/>
      <c r="J2408" s="12"/>
      <c r="K2408" s="12"/>
      <c r="L2408" s="12"/>
      <c r="M2408" s="49"/>
      <c r="N2408" s="49"/>
      <c r="O2408" s="12"/>
      <c r="P2408" s="12"/>
      <c r="Q2408" s="12"/>
    </row>
    <row r="2409" spans="2:17" s="1" customFormat="1" x14ac:dyDescent="0.4">
      <c r="B2409" s="12"/>
      <c r="C2409" s="42"/>
      <c r="D2409" s="12"/>
      <c r="E2409" s="12"/>
      <c r="F2409" s="12"/>
      <c r="G2409" s="12"/>
      <c r="H2409" s="12"/>
      <c r="I2409" s="12"/>
      <c r="J2409" s="12"/>
      <c r="K2409" s="12"/>
      <c r="L2409" s="12"/>
      <c r="M2409" s="49"/>
      <c r="N2409" s="49"/>
      <c r="O2409" s="12"/>
      <c r="P2409" s="12"/>
      <c r="Q2409" s="12"/>
    </row>
    <row r="2410" spans="2:17" s="1" customFormat="1" x14ac:dyDescent="0.4">
      <c r="B2410" s="12"/>
      <c r="C2410" s="42"/>
      <c r="D2410" s="12"/>
      <c r="E2410" s="12"/>
      <c r="F2410" s="12"/>
      <c r="G2410" s="12"/>
      <c r="H2410" s="12"/>
      <c r="I2410" s="12"/>
      <c r="J2410" s="12"/>
      <c r="K2410" s="12"/>
      <c r="L2410" s="12"/>
      <c r="M2410" s="49"/>
      <c r="N2410" s="49"/>
      <c r="O2410" s="12"/>
      <c r="P2410" s="12"/>
      <c r="Q2410" s="12"/>
    </row>
    <row r="2411" spans="2:17" s="1" customFormat="1" x14ac:dyDescent="0.4">
      <c r="B2411" s="12"/>
      <c r="C2411" s="42"/>
      <c r="D2411" s="12"/>
      <c r="E2411" s="12"/>
      <c r="F2411" s="12"/>
      <c r="G2411" s="12"/>
      <c r="H2411" s="12"/>
      <c r="I2411" s="12"/>
      <c r="J2411" s="12"/>
      <c r="K2411" s="12"/>
      <c r="L2411" s="12"/>
      <c r="M2411" s="49"/>
      <c r="N2411" s="49"/>
      <c r="O2411" s="12"/>
      <c r="P2411" s="12"/>
      <c r="Q2411" s="12"/>
    </row>
    <row r="2412" spans="2:17" s="1" customFormat="1" x14ac:dyDescent="0.4">
      <c r="B2412" s="12"/>
      <c r="C2412" s="42"/>
      <c r="D2412" s="12"/>
      <c r="E2412" s="12"/>
      <c r="F2412" s="12"/>
      <c r="G2412" s="12"/>
      <c r="H2412" s="12"/>
      <c r="I2412" s="12"/>
      <c r="J2412" s="12"/>
      <c r="K2412" s="12"/>
      <c r="L2412" s="12"/>
      <c r="M2412" s="49"/>
      <c r="N2412" s="49"/>
      <c r="O2412" s="12"/>
      <c r="P2412" s="12"/>
      <c r="Q2412" s="12"/>
    </row>
    <row r="2413" spans="2:17" s="1" customFormat="1" x14ac:dyDescent="0.4">
      <c r="B2413" s="12"/>
      <c r="C2413" s="42"/>
      <c r="D2413" s="12"/>
      <c r="E2413" s="12"/>
      <c r="F2413" s="12"/>
      <c r="G2413" s="12"/>
      <c r="H2413" s="12"/>
      <c r="I2413" s="12"/>
      <c r="J2413" s="12"/>
      <c r="K2413" s="12"/>
      <c r="L2413" s="12"/>
      <c r="M2413" s="49"/>
      <c r="N2413" s="49"/>
      <c r="O2413" s="12"/>
      <c r="P2413" s="12"/>
      <c r="Q2413" s="12"/>
    </row>
    <row r="2414" spans="2:17" s="1" customFormat="1" x14ac:dyDescent="0.4">
      <c r="B2414" s="12"/>
      <c r="C2414" s="42"/>
      <c r="D2414" s="12"/>
      <c r="E2414" s="12"/>
      <c r="F2414" s="12"/>
      <c r="G2414" s="12"/>
      <c r="H2414" s="12"/>
      <c r="I2414" s="12"/>
      <c r="J2414" s="12"/>
      <c r="K2414" s="12"/>
      <c r="L2414" s="12"/>
      <c r="M2414" s="49"/>
      <c r="N2414" s="49"/>
      <c r="O2414" s="12"/>
      <c r="P2414" s="12"/>
      <c r="Q2414" s="12"/>
    </row>
    <row r="2415" spans="2:17" s="1" customFormat="1" x14ac:dyDescent="0.4">
      <c r="B2415" s="12"/>
      <c r="C2415" s="42"/>
      <c r="D2415" s="12"/>
      <c r="E2415" s="12"/>
      <c r="F2415" s="12"/>
      <c r="G2415" s="12"/>
      <c r="H2415" s="12"/>
      <c r="I2415" s="12"/>
      <c r="J2415" s="12"/>
      <c r="K2415" s="12"/>
      <c r="L2415" s="12"/>
      <c r="M2415" s="49"/>
      <c r="N2415" s="49"/>
      <c r="O2415" s="12"/>
      <c r="P2415" s="12"/>
      <c r="Q2415" s="12"/>
    </row>
    <row r="2416" spans="2:17" s="1" customFormat="1" x14ac:dyDescent="0.4">
      <c r="B2416" s="12"/>
      <c r="C2416" s="42"/>
      <c r="D2416" s="12"/>
      <c r="E2416" s="12"/>
      <c r="F2416" s="12"/>
      <c r="G2416" s="12"/>
      <c r="H2416" s="12"/>
      <c r="I2416" s="12"/>
      <c r="J2416" s="12"/>
      <c r="K2416" s="12"/>
      <c r="L2416" s="12"/>
      <c r="M2416" s="49"/>
      <c r="N2416" s="49"/>
      <c r="O2416" s="12"/>
      <c r="P2416" s="12"/>
      <c r="Q2416" s="12"/>
    </row>
    <row r="2417" spans="2:17" s="1" customFormat="1" x14ac:dyDescent="0.4">
      <c r="B2417" s="12"/>
      <c r="C2417" s="42"/>
      <c r="D2417" s="12"/>
      <c r="E2417" s="12"/>
      <c r="F2417" s="12"/>
      <c r="G2417" s="12"/>
      <c r="H2417" s="12"/>
      <c r="I2417" s="12"/>
      <c r="J2417" s="12"/>
      <c r="K2417" s="12"/>
      <c r="L2417" s="12"/>
      <c r="M2417" s="49"/>
      <c r="N2417" s="49"/>
      <c r="O2417" s="12"/>
      <c r="P2417" s="12"/>
      <c r="Q2417" s="12"/>
    </row>
    <row r="2418" spans="2:17" s="1" customFormat="1" x14ac:dyDescent="0.4">
      <c r="B2418" s="12"/>
      <c r="C2418" s="42"/>
      <c r="D2418" s="12"/>
      <c r="E2418" s="12"/>
      <c r="F2418" s="12"/>
      <c r="G2418" s="12"/>
      <c r="H2418" s="12"/>
      <c r="I2418" s="12"/>
      <c r="J2418" s="12"/>
      <c r="K2418" s="12"/>
      <c r="L2418" s="12"/>
      <c r="M2418" s="49"/>
      <c r="N2418" s="49"/>
      <c r="O2418" s="12"/>
      <c r="P2418" s="12"/>
      <c r="Q2418" s="12"/>
    </row>
    <row r="2419" spans="2:17" s="1" customFormat="1" x14ac:dyDescent="0.4">
      <c r="B2419" s="12"/>
      <c r="C2419" s="42"/>
      <c r="D2419" s="12"/>
      <c r="E2419" s="12"/>
      <c r="F2419" s="12"/>
      <c r="G2419" s="12"/>
      <c r="H2419" s="12"/>
      <c r="I2419" s="12"/>
      <c r="J2419" s="12"/>
      <c r="K2419" s="12"/>
      <c r="L2419" s="12"/>
      <c r="M2419" s="49"/>
      <c r="N2419" s="49"/>
      <c r="O2419" s="12"/>
      <c r="P2419" s="12"/>
      <c r="Q2419" s="12"/>
    </row>
    <row r="2420" spans="2:17" s="1" customFormat="1" x14ac:dyDescent="0.4">
      <c r="B2420" s="12"/>
      <c r="C2420" s="42"/>
      <c r="D2420" s="12"/>
      <c r="E2420" s="12"/>
      <c r="F2420" s="12"/>
      <c r="G2420" s="12"/>
      <c r="H2420" s="12"/>
      <c r="I2420" s="12"/>
      <c r="J2420" s="12"/>
      <c r="K2420" s="12"/>
      <c r="L2420" s="12"/>
      <c r="M2420" s="49"/>
      <c r="N2420" s="49"/>
      <c r="O2420" s="12"/>
      <c r="P2420" s="12"/>
      <c r="Q2420" s="12"/>
    </row>
    <row r="2421" spans="2:17" s="1" customFormat="1" x14ac:dyDescent="0.4">
      <c r="B2421" s="12"/>
      <c r="C2421" s="42"/>
      <c r="D2421" s="12"/>
      <c r="E2421" s="12"/>
      <c r="F2421" s="12"/>
      <c r="G2421" s="12"/>
      <c r="H2421" s="12"/>
      <c r="I2421" s="12"/>
      <c r="J2421" s="12"/>
      <c r="K2421" s="12"/>
      <c r="L2421" s="12"/>
      <c r="M2421" s="49"/>
      <c r="N2421" s="49"/>
      <c r="O2421" s="12"/>
      <c r="P2421" s="12"/>
      <c r="Q2421" s="12"/>
    </row>
    <row r="2422" spans="2:17" s="1" customFormat="1" x14ac:dyDescent="0.4">
      <c r="B2422" s="12"/>
      <c r="C2422" s="42"/>
      <c r="D2422" s="12"/>
      <c r="E2422" s="12"/>
      <c r="F2422" s="12"/>
      <c r="G2422" s="12"/>
      <c r="H2422" s="12"/>
      <c r="I2422" s="12"/>
      <c r="J2422" s="12"/>
      <c r="K2422" s="12"/>
      <c r="L2422" s="12"/>
      <c r="M2422" s="49"/>
      <c r="N2422" s="49"/>
      <c r="O2422" s="12"/>
      <c r="P2422" s="12"/>
      <c r="Q2422" s="12"/>
    </row>
    <row r="2423" spans="2:17" s="1" customFormat="1" x14ac:dyDescent="0.4">
      <c r="B2423" s="12"/>
      <c r="C2423" s="42"/>
      <c r="D2423" s="12"/>
      <c r="E2423" s="12"/>
      <c r="F2423" s="12"/>
      <c r="G2423" s="12"/>
      <c r="H2423" s="12"/>
      <c r="I2423" s="12"/>
      <c r="J2423" s="12"/>
      <c r="K2423" s="12"/>
      <c r="L2423" s="12"/>
      <c r="M2423" s="49"/>
      <c r="N2423" s="49"/>
      <c r="O2423" s="12"/>
      <c r="P2423" s="12"/>
      <c r="Q2423" s="12"/>
    </row>
    <row r="2424" spans="2:17" s="1" customFormat="1" x14ac:dyDescent="0.4">
      <c r="B2424" s="12"/>
      <c r="C2424" s="42"/>
      <c r="D2424" s="12"/>
      <c r="E2424" s="12"/>
      <c r="F2424" s="12"/>
      <c r="G2424" s="12"/>
      <c r="H2424" s="12"/>
      <c r="I2424" s="12"/>
      <c r="J2424" s="12"/>
      <c r="K2424" s="12"/>
      <c r="L2424" s="12"/>
      <c r="M2424" s="49"/>
      <c r="N2424" s="49"/>
      <c r="O2424" s="12"/>
      <c r="P2424" s="12"/>
      <c r="Q2424" s="12"/>
    </row>
    <row r="2425" spans="2:17" s="1" customFormat="1" x14ac:dyDescent="0.4">
      <c r="B2425" s="12"/>
      <c r="C2425" s="42"/>
      <c r="D2425" s="12"/>
      <c r="E2425" s="12"/>
      <c r="F2425" s="12"/>
      <c r="G2425" s="12"/>
      <c r="H2425" s="12"/>
      <c r="I2425" s="12"/>
      <c r="J2425" s="12"/>
      <c r="K2425" s="12"/>
      <c r="L2425" s="12"/>
      <c r="M2425" s="49"/>
      <c r="N2425" s="49"/>
      <c r="O2425" s="12"/>
      <c r="P2425" s="12"/>
      <c r="Q2425" s="12"/>
    </row>
    <row r="2426" spans="2:17" s="1" customFormat="1" x14ac:dyDescent="0.4">
      <c r="B2426" s="12"/>
      <c r="C2426" s="42"/>
      <c r="D2426" s="12"/>
      <c r="E2426" s="12"/>
      <c r="F2426" s="12"/>
      <c r="G2426" s="12"/>
      <c r="H2426" s="12"/>
      <c r="I2426" s="12"/>
      <c r="J2426" s="12"/>
      <c r="K2426" s="12"/>
      <c r="L2426" s="12"/>
      <c r="M2426" s="49"/>
      <c r="N2426" s="49"/>
      <c r="O2426" s="12"/>
      <c r="P2426" s="12"/>
      <c r="Q2426" s="12"/>
    </row>
    <row r="2427" spans="2:17" s="1" customFormat="1" x14ac:dyDescent="0.4">
      <c r="B2427" s="12"/>
      <c r="C2427" s="42"/>
      <c r="D2427" s="12"/>
      <c r="E2427" s="12"/>
      <c r="F2427" s="12"/>
      <c r="G2427" s="12"/>
      <c r="H2427" s="12"/>
      <c r="I2427" s="12"/>
      <c r="J2427" s="12"/>
      <c r="K2427" s="12"/>
      <c r="L2427" s="12"/>
      <c r="M2427" s="49"/>
      <c r="N2427" s="49"/>
      <c r="O2427" s="12"/>
      <c r="P2427" s="12"/>
      <c r="Q2427" s="12"/>
    </row>
    <row r="2428" spans="2:17" s="1" customFormat="1" x14ac:dyDescent="0.4">
      <c r="B2428" s="12"/>
      <c r="C2428" s="42"/>
      <c r="D2428" s="12"/>
      <c r="E2428" s="12"/>
      <c r="F2428" s="12"/>
      <c r="G2428" s="12"/>
      <c r="H2428" s="12"/>
      <c r="I2428" s="12"/>
      <c r="J2428" s="12"/>
      <c r="K2428" s="12"/>
      <c r="L2428" s="12"/>
      <c r="M2428" s="49"/>
      <c r="N2428" s="49"/>
      <c r="O2428" s="12"/>
      <c r="P2428" s="12"/>
      <c r="Q2428" s="12"/>
    </row>
    <row r="2429" spans="2:17" s="1" customFormat="1" x14ac:dyDescent="0.4">
      <c r="B2429" s="12"/>
      <c r="C2429" s="42"/>
      <c r="D2429" s="12"/>
      <c r="E2429" s="12"/>
      <c r="F2429" s="12"/>
      <c r="G2429" s="12"/>
      <c r="H2429" s="12"/>
      <c r="I2429" s="12"/>
      <c r="J2429" s="12"/>
      <c r="K2429" s="12"/>
      <c r="L2429" s="12"/>
      <c r="M2429" s="49"/>
      <c r="N2429" s="49"/>
      <c r="O2429" s="12"/>
      <c r="P2429" s="12"/>
      <c r="Q2429" s="12"/>
    </row>
    <row r="2430" spans="2:17" s="1" customFormat="1" x14ac:dyDescent="0.4">
      <c r="B2430" s="12"/>
      <c r="C2430" s="42"/>
      <c r="D2430" s="12"/>
      <c r="E2430" s="12"/>
      <c r="F2430" s="12"/>
      <c r="G2430" s="12"/>
      <c r="H2430" s="12"/>
      <c r="I2430" s="12"/>
      <c r="J2430" s="12"/>
      <c r="K2430" s="12"/>
      <c r="L2430" s="12"/>
      <c r="M2430" s="49"/>
      <c r="N2430" s="49"/>
      <c r="O2430" s="12"/>
      <c r="P2430" s="12"/>
      <c r="Q2430" s="12"/>
    </row>
    <row r="2431" spans="2:17" s="1" customFormat="1" x14ac:dyDescent="0.4">
      <c r="B2431" s="12"/>
      <c r="C2431" s="42"/>
      <c r="D2431" s="12"/>
      <c r="E2431" s="12"/>
      <c r="F2431" s="12"/>
      <c r="G2431" s="12"/>
      <c r="H2431" s="12"/>
      <c r="I2431" s="12"/>
      <c r="J2431" s="12"/>
      <c r="K2431" s="12"/>
      <c r="L2431" s="12"/>
      <c r="M2431" s="49"/>
      <c r="N2431" s="49"/>
      <c r="O2431" s="12"/>
      <c r="P2431" s="12"/>
      <c r="Q2431" s="12"/>
    </row>
    <row r="2432" spans="2:17" s="1" customFormat="1" x14ac:dyDescent="0.4">
      <c r="B2432" s="12"/>
      <c r="C2432" s="42"/>
      <c r="D2432" s="12"/>
      <c r="E2432" s="12"/>
      <c r="F2432" s="12"/>
      <c r="G2432" s="12"/>
      <c r="H2432" s="12"/>
      <c r="I2432" s="12"/>
      <c r="J2432" s="12"/>
      <c r="K2432" s="12"/>
      <c r="L2432" s="12"/>
      <c r="M2432" s="49"/>
      <c r="N2432" s="49"/>
      <c r="O2432" s="12"/>
      <c r="P2432" s="12"/>
      <c r="Q2432" s="12"/>
    </row>
    <row r="2433" spans="2:17" s="1" customFormat="1" x14ac:dyDescent="0.4">
      <c r="B2433" s="12"/>
      <c r="C2433" s="42"/>
      <c r="D2433" s="12"/>
      <c r="E2433" s="12"/>
      <c r="F2433" s="12"/>
      <c r="G2433" s="12"/>
      <c r="H2433" s="12"/>
      <c r="I2433" s="12"/>
      <c r="J2433" s="12"/>
      <c r="K2433" s="12"/>
      <c r="L2433" s="12"/>
      <c r="M2433" s="49"/>
      <c r="N2433" s="49"/>
      <c r="O2433" s="12"/>
      <c r="P2433" s="12"/>
      <c r="Q2433" s="12"/>
    </row>
    <row r="2434" spans="2:17" s="1" customFormat="1" x14ac:dyDescent="0.4">
      <c r="B2434" s="12"/>
      <c r="C2434" s="42"/>
      <c r="D2434" s="12"/>
      <c r="E2434" s="12"/>
      <c r="F2434" s="12"/>
      <c r="G2434" s="12"/>
      <c r="H2434" s="12"/>
      <c r="I2434" s="12"/>
      <c r="J2434" s="12"/>
      <c r="K2434" s="12"/>
      <c r="L2434" s="12"/>
      <c r="M2434" s="49"/>
      <c r="N2434" s="49"/>
      <c r="O2434" s="12"/>
      <c r="P2434" s="12"/>
      <c r="Q2434" s="12"/>
    </row>
    <row r="2435" spans="2:17" s="1" customFormat="1" x14ac:dyDescent="0.4">
      <c r="B2435" s="12"/>
      <c r="C2435" s="42"/>
      <c r="D2435" s="12"/>
      <c r="E2435" s="12"/>
      <c r="F2435" s="12"/>
      <c r="G2435" s="12"/>
      <c r="H2435" s="12"/>
      <c r="I2435" s="12"/>
      <c r="J2435" s="12"/>
      <c r="K2435" s="12"/>
      <c r="L2435" s="12"/>
      <c r="M2435" s="49"/>
      <c r="N2435" s="49"/>
      <c r="O2435" s="12"/>
      <c r="P2435" s="12"/>
      <c r="Q2435" s="12"/>
    </row>
    <row r="2436" spans="2:17" s="1" customFormat="1" x14ac:dyDescent="0.4">
      <c r="B2436" s="12"/>
      <c r="C2436" s="42"/>
      <c r="D2436" s="12"/>
      <c r="E2436" s="12"/>
      <c r="F2436" s="12"/>
      <c r="G2436" s="12"/>
      <c r="H2436" s="12"/>
      <c r="I2436" s="12"/>
      <c r="J2436" s="12"/>
      <c r="K2436" s="12"/>
      <c r="L2436" s="12"/>
      <c r="M2436" s="49"/>
      <c r="N2436" s="49"/>
      <c r="O2436" s="12"/>
      <c r="P2436" s="12"/>
      <c r="Q2436" s="12"/>
    </row>
    <row r="2437" spans="2:17" s="1" customFormat="1" x14ac:dyDescent="0.4">
      <c r="B2437" s="12"/>
      <c r="C2437" s="42"/>
      <c r="D2437" s="12"/>
      <c r="E2437" s="12"/>
      <c r="F2437" s="12"/>
      <c r="G2437" s="12"/>
      <c r="H2437" s="12"/>
      <c r="I2437" s="12"/>
      <c r="J2437" s="12"/>
      <c r="K2437" s="12"/>
      <c r="L2437" s="12"/>
      <c r="M2437" s="49"/>
      <c r="N2437" s="49"/>
      <c r="O2437" s="12"/>
      <c r="P2437" s="12"/>
      <c r="Q2437" s="12"/>
    </row>
    <row r="2438" spans="2:17" s="1" customFormat="1" x14ac:dyDescent="0.4">
      <c r="B2438" s="12"/>
      <c r="C2438" s="42"/>
      <c r="D2438" s="12"/>
      <c r="E2438" s="12"/>
      <c r="F2438" s="12"/>
      <c r="G2438" s="12"/>
      <c r="H2438" s="12"/>
      <c r="I2438" s="12"/>
      <c r="J2438" s="12"/>
      <c r="K2438" s="12"/>
      <c r="L2438" s="12"/>
      <c r="M2438" s="49"/>
      <c r="N2438" s="49"/>
      <c r="O2438" s="12"/>
      <c r="P2438" s="12"/>
      <c r="Q2438" s="12"/>
    </row>
    <row r="2439" spans="2:17" s="1" customFormat="1" x14ac:dyDescent="0.4">
      <c r="B2439" s="12"/>
      <c r="C2439" s="42"/>
      <c r="D2439" s="12"/>
      <c r="E2439" s="12"/>
      <c r="F2439" s="12"/>
      <c r="G2439" s="12"/>
      <c r="H2439" s="12"/>
      <c r="I2439" s="12"/>
      <c r="J2439" s="12"/>
      <c r="K2439" s="12"/>
      <c r="L2439" s="12"/>
      <c r="M2439" s="49"/>
      <c r="N2439" s="49"/>
      <c r="O2439" s="12"/>
      <c r="P2439" s="12"/>
      <c r="Q2439" s="12"/>
    </row>
    <row r="2440" spans="2:17" s="1" customFormat="1" x14ac:dyDescent="0.4">
      <c r="B2440" s="12"/>
      <c r="C2440" s="42"/>
      <c r="D2440" s="12"/>
      <c r="E2440" s="12"/>
      <c r="F2440" s="12"/>
      <c r="G2440" s="12"/>
      <c r="H2440" s="12"/>
      <c r="I2440" s="12"/>
      <c r="J2440" s="12"/>
      <c r="K2440" s="12"/>
      <c r="L2440" s="12"/>
      <c r="M2440" s="49"/>
      <c r="N2440" s="49"/>
      <c r="O2440" s="12"/>
      <c r="P2440" s="12"/>
      <c r="Q2440" s="12"/>
    </row>
    <row r="2441" spans="2:17" s="1" customFormat="1" x14ac:dyDescent="0.4">
      <c r="B2441" s="12"/>
      <c r="C2441" s="42"/>
      <c r="D2441" s="12"/>
      <c r="E2441" s="12"/>
      <c r="F2441" s="12"/>
      <c r="G2441" s="12"/>
      <c r="H2441" s="12"/>
      <c r="I2441" s="12"/>
      <c r="J2441" s="12"/>
      <c r="K2441" s="12"/>
      <c r="L2441" s="12"/>
      <c r="M2441" s="49"/>
      <c r="N2441" s="49"/>
      <c r="O2441" s="12"/>
      <c r="P2441" s="12"/>
      <c r="Q2441" s="12"/>
    </row>
    <row r="2442" spans="2:17" s="1" customFormat="1" x14ac:dyDescent="0.4">
      <c r="B2442" s="12"/>
      <c r="C2442" s="42"/>
      <c r="D2442" s="12"/>
      <c r="E2442" s="12"/>
      <c r="F2442" s="12"/>
      <c r="G2442" s="12"/>
      <c r="H2442" s="12"/>
      <c r="I2442" s="12"/>
      <c r="J2442" s="12"/>
      <c r="K2442" s="12"/>
      <c r="L2442" s="12"/>
      <c r="M2442" s="49"/>
      <c r="N2442" s="49"/>
      <c r="O2442" s="12"/>
      <c r="P2442" s="12"/>
      <c r="Q2442" s="12"/>
    </row>
    <row r="2443" spans="2:17" s="1" customFormat="1" x14ac:dyDescent="0.4">
      <c r="B2443" s="12"/>
      <c r="C2443" s="42"/>
      <c r="D2443" s="12"/>
      <c r="E2443" s="12"/>
      <c r="F2443" s="12"/>
      <c r="G2443" s="12"/>
      <c r="H2443" s="12"/>
      <c r="I2443" s="12"/>
      <c r="J2443" s="12"/>
      <c r="K2443" s="12"/>
      <c r="L2443" s="12"/>
      <c r="M2443" s="49"/>
      <c r="N2443" s="49"/>
      <c r="O2443" s="12"/>
      <c r="P2443" s="12"/>
      <c r="Q2443" s="12"/>
    </row>
    <row r="2444" spans="2:17" s="1" customFormat="1" x14ac:dyDescent="0.4">
      <c r="B2444" s="12"/>
      <c r="C2444" s="42"/>
      <c r="D2444" s="12"/>
      <c r="E2444" s="12"/>
      <c r="F2444" s="12"/>
      <c r="G2444" s="12"/>
      <c r="H2444" s="12"/>
      <c r="I2444" s="12"/>
      <c r="J2444" s="12"/>
      <c r="K2444" s="12"/>
      <c r="L2444" s="12"/>
      <c r="M2444" s="49"/>
      <c r="N2444" s="49"/>
      <c r="O2444" s="12"/>
      <c r="P2444" s="12"/>
      <c r="Q2444" s="12"/>
    </row>
    <row r="2445" spans="2:17" s="1" customFormat="1" x14ac:dyDescent="0.4">
      <c r="B2445" s="12"/>
      <c r="C2445" s="42"/>
      <c r="D2445" s="12"/>
      <c r="E2445" s="12"/>
      <c r="F2445" s="12"/>
      <c r="G2445" s="12"/>
      <c r="H2445" s="12"/>
      <c r="I2445" s="12"/>
      <c r="J2445" s="12"/>
      <c r="K2445" s="12"/>
      <c r="L2445" s="12"/>
      <c r="M2445" s="49"/>
      <c r="N2445" s="49"/>
      <c r="O2445" s="12"/>
      <c r="P2445" s="12"/>
      <c r="Q2445" s="12"/>
    </row>
    <row r="2446" spans="2:17" s="1" customFormat="1" x14ac:dyDescent="0.4">
      <c r="B2446" s="12"/>
      <c r="C2446" s="42"/>
      <c r="D2446" s="12"/>
      <c r="E2446" s="12"/>
      <c r="F2446" s="12"/>
      <c r="G2446" s="12"/>
      <c r="H2446" s="12"/>
      <c r="I2446" s="12"/>
      <c r="J2446" s="12"/>
      <c r="K2446" s="12"/>
      <c r="L2446" s="12"/>
      <c r="M2446" s="49"/>
      <c r="N2446" s="49"/>
      <c r="O2446" s="12"/>
      <c r="P2446" s="12"/>
      <c r="Q2446" s="12"/>
    </row>
    <row r="2447" spans="2:17" s="1" customFormat="1" x14ac:dyDescent="0.4">
      <c r="B2447" s="12"/>
      <c r="C2447" s="42"/>
      <c r="D2447" s="12"/>
      <c r="E2447" s="12"/>
      <c r="F2447" s="12"/>
      <c r="G2447" s="12"/>
      <c r="H2447" s="12"/>
      <c r="I2447" s="12"/>
      <c r="J2447" s="12"/>
      <c r="K2447" s="12"/>
      <c r="L2447" s="12"/>
      <c r="M2447" s="49"/>
      <c r="N2447" s="49"/>
      <c r="O2447" s="12"/>
      <c r="P2447" s="12"/>
      <c r="Q2447" s="12"/>
    </row>
    <row r="2448" spans="2:17" s="1" customFormat="1" x14ac:dyDescent="0.4">
      <c r="B2448" s="12"/>
      <c r="C2448" s="42"/>
      <c r="D2448" s="12"/>
      <c r="E2448" s="12"/>
      <c r="F2448" s="12"/>
      <c r="G2448" s="12"/>
      <c r="H2448" s="12"/>
      <c r="I2448" s="12"/>
      <c r="J2448" s="12"/>
      <c r="K2448" s="12"/>
      <c r="L2448" s="12"/>
      <c r="M2448" s="49"/>
      <c r="N2448" s="49"/>
      <c r="O2448" s="12"/>
      <c r="P2448" s="12"/>
      <c r="Q2448" s="12"/>
    </row>
    <row r="2449" spans="2:17" s="1" customFormat="1" x14ac:dyDescent="0.4">
      <c r="B2449" s="12"/>
      <c r="C2449" s="42"/>
      <c r="D2449" s="12"/>
      <c r="E2449" s="12"/>
      <c r="F2449" s="12"/>
      <c r="G2449" s="12"/>
      <c r="H2449" s="12"/>
      <c r="I2449" s="12"/>
      <c r="J2449" s="12"/>
      <c r="K2449" s="12"/>
      <c r="L2449" s="12"/>
      <c r="M2449" s="49"/>
      <c r="N2449" s="49"/>
      <c r="O2449" s="12"/>
      <c r="P2449" s="12"/>
      <c r="Q2449" s="12"/>
    </row>
    <row r="2450" spans="2:17" s="1" customFormat="1" x14ac:dyDescent="0.4">
      <c r="B2450" s="12"/>
      <c r="C2450" s="42"/>
      <c r="D2450" s="12"/>
      <c r="E2450" s="12"/>
      <c r="F2450" s="12"/>
      <c r="G2450" s="12"/>
      <c r="H2450" s="12"/>
      <c r="I2450" s="12"/>
      <c r="J2450" s="12"/>
      <c r="K2450" s="12"/>
      <c r="L2450" s="12"/>
      <c r="M2450" s="49"/>
      <c r="N2450" s="49"/>
      <c r="O2450" s="12"/>
      <c r="P2450" s="12"/>
      <c r="Q2450" s="12"/>
    </row>
    <row r="2451" spans="2:17" s="1" customFormat="1" x14ac:dyDescent="0.4">
      <c r="B2451" s="12"/>
      <c r="C2451" s="42"/>
      <c r="D2451" s="12"/>
      <c r="E2451" s="12"/>
      <c r="F2451" s="12"/>
      <c r="G2451" s="12"/>
      <c r="H2451" s="12"/>
      <c r="I2451" s="12"/>
      <c r="J2451" s="12"/>
      <c r="K2451" s="12"/>
      <c r="L2451" s="12"/>
      <c r="M2451" s="49"/>
      <c r="N2451" s="49"/>
      <c r="O2451" s="12"/>
      <c r="P2451" s="12"/>
      <c r="Q2451" s="12"/>
    </row>
    <row r="2452" spans="2:17" s="1" customFormat="1" x14ac:dyDescent="0.4">
      <c r="B2452" s="12"/>
      <c r="C2452" s="42"/>
      <c r="D2452" s="12"/>
      <c r="E2452" s="12"/>
      <c r="F2452" s="12"/>
      <c r="G2452" s="12"/>
      <c r="H2452" s="12"/>
      <c r="I2452" s="12"/>
      <c r="J2452" s="12"/>
      <c r="K2452" s="12"/>
      <c r="L2452" s="12"/>
      <c r="M2452" s="49"/>
      <c r="N2452" s="49"/>
      <c r="O2452" s="12"/>
      <c r="P2452" s="12"/>
      <c r="Q2452" s="12"/>
    </row>
    <row r="2453" spans="2:17" s="1" customFormat="1" x14ac:dyDescent="0.4">
      <c r="B2453" s="12"/>
      <c r="C2453" s="42"/>
      <c r="D2453" s="12"/>
      <c r="E2453" s="12"/>
      <c r="F2453" s="12"/>
      <c r="G2453" s="12"/>
      <c r="H2453" s="12"/>
      <c r="I2453" s="12"/>
      <c r="J2453" s="12"/>
      <c r="K2453" s="12"/>
      <c r="L2453" s="12"/>
      <c r="M2453" s="49"/>
      <c r="N2453" s="49"/>
      <c r="O2453" s="12"/>
      <c r="P2453" s="12"/>
      <c r="Q2453" s="12"/>
    </row>
    <row r="2454" spans="2:17" s="1" customFormat="1" x14ac:dyDescent="0.4">
      <c r="B2454" s="12"/>
      <c r="C2454" s="42"/>
      <c r="D2454" s="12"/>
      <c r="E2454" s="12"/>
      <c r="F2454" s="12"/>
      <c r="G2454" s="12"/>
      <c r="H2454" s="12"/>
      <c r="I2454" s="12"/>
      <c r="J2454" s="12"/>
      <c r="K2454" s="12"/>
      <c r="L2454" s="12"/>
      <c r="M2454" s="49"/>
      <c r="N2454" s="49"/>
      <c r="O2454" s="12"/>
      <c r="P2454" s="12"/>
      <c r="Q2454" s="12"/>
    </row>
    <row r="2455" spans="2:17" s="1" customFormat="1" x14ac:dyDescent="0.4">
      <c r="B2455" s="12"/>
      <c r="C2455" s="42"/>
      <c r="D2455" s="12"/>
      <c r="E2455" s="12"/>
      <c r="F2455" s="12"/>
      <c r="G2455" s="12"/>
      <c r="H2455" s="12"/>
      <c r="I2455" s="12"/>
      <c r="J2455" s="12"/>
      <c r="K2455" s="12"/>
      <c r="L2455" s="12"/>
      <c r="M2455" s="49"/>
      <c r="N2455" s="49"/>
      <c r="O2455" s="12"/>
      <c r="P2455" s="12"/>
      <c r="Q2455" s="12"/>
    </row>
    <row r="2456" spans="2:17" s="1" customFormat="1" x14ac:dyDescent="0.4">
      <c r="B2456" s="12"/>
      <c r="C2456" s="42"/>
      <c r="D2456" s="12"/>
      <c r="E2456" s="12"/>
      <c r="F2456" s="12"/>
      <c r="G2456" s="12"/>
      <c r="H2456" s="12"/>
      <c r="I2456" s="12"/>
      <c r="J2456" s="12"/>
      <c r="K2456" s="12"/>
      <c r="L2456" s="12"/>
      <c r="M2456" s="49"/>
      <c r="N2456" s="49"/>
      <c r="O2456" s="12"/>
      <c r="P2456" s="12"/>
      <c r="Q2456" s="12"/>
    </row>
    <row r="2457" spans="2:17" s="1" customFormat="1" x14ac:dyDescent="0.4">
      <c r="B2457" s="12"/>
      <c r="C2457" s="42"/>
      <c r="D2457" s="12"/>
      <c r="E2457" s="12"/>
      <c r="F2457" s="12"/>
      <c r="G2457" s="12"/>
      <c r="H2457" s="12"/>
      <c r="I2457" s="12"/>
      <c r="J2457" s="12"/>
      <c r="K2457" s="12"/>
      <c r="L2457" s="12"/>
      <c r="M2457" s="49"/>
      <c r="N2457" s="49"/>
      <c r="O2457" s="12"/>
      <c r="P2457" s="12"/>
      <c r="Q2457" s="12"/>
    </row>
    <row r="2458" spans="2:17" s="1" customFormat="1" x14ac:dyDescent="0.4">
      <c r="B2458" s="12"/>
      <c r="C2458" s="42"/>
      <c r="D2458" s="12"/>
      <c r="E2458" s="12"/>
      <c r="F2458" s="12"/>
      <c r="G2458" s="12"/>
      <c r="H2458" s="12"/>
      <c r="I2458" s="12"/>
      <c r="J2458" s="12"/>
      <c r="K2458" s="12"/>
      <c r="L2458" s="12"/>
      <c r="M2458" s="49"/>
      <c r="N2458" s="49"/>
      <c r="O2458" s="12"/>
      <c r="P2458" s="12"/>
      <c r="Q2458" s="12"/>
    </row>
    <row r="2459" spans="2:17" s="1" customFormat="1" x14ac:dyDescent="0.4">
      <c r="B2459" s="12"/>
      <c r="C2459" s="42"/>
      <c r="D2459" s="12"/>
      <c r="E2459" s="12"/>
      <c r="F2459" s="12"/>
      <c r="G2459" s="12"/>
      <c r="H2459" s="12"/>
      <c r="I2459" s="12"/>
      <c r="J2459" s="12"/>
      <c r="K2459" s="12"/>
      <c r="L2459" s="12"/>
      <c r="M2459" s="49"/>
      <c r="N2459" s="49"/>
      <c r="O2459" s="12"/>
      <c r="P2459" s="12"/>
      <c r="Q2459" s="12"/>
    </row>
    <row r="2460" spans="2:17" s="1" customFormat="1" x14ac:dyDescent="0.4">
      <c r="B2460" s="12"/>
      <c r="C2460" s="42"/>
      <c r="D2460" s="12"/>
      <c r="E2460" s="12"/>
      <c r="F2460" s="12"/>
      <c r="G2460" s="12"/>
      <c r="H2460" s="12"/>
      <c r="I2460" s="12"/>
      <c r="J2460" s="12"/>
      <c r="K2460" s="12"/>
      <c r="L2460" s="12"/>
      <c r="M2460" s="49"/>
      <c r="N2460" s="49"/>
      <c r="O2460" s="12"/>
      <c r="P2460" s="12"/>
      <c r="Q2460" s="12"/>
    </row>
    <row r="2461" spans="2:17" s="1" customFormat="1" x14ac:dyDescent="0.4">
      <c r="B2461" s="12"/>
      <c r="C2461" s="42"/>
      <c r="D2461" s="12"/>
      <c r="E2461" s="12"/>
      <c r="F2461" s="12"/>
      <c r="G2461" s="12"/>
      <c r="H2461" s="12"/>
      <c r="I2461" s="12"/>
      <c r="J2461" s="12"/>
      <c r="K2461" s="12"/>
      <c r="L2461" s="12"/>
      <c r="M2461" s="49"/>
      <c r="N2461" s="49"/>
      <c r="O2461" s="12"/>
      <c r="P2461" s="12"/>
      <c r="Q2461" s="12"/>
    </row>
    <row r="2462" spans="2:17" s="1" customFormat="1" x14ac:dyDescent="0.4">
      <c r="B2462" s="12"/>
      <c r="C2462" s="42"/>
      <c r="D2462" s="12"/>
      <c r="E2462" s="12"/>
      <c r="F2462" s="12"/>
      <c r="G2462" s="12"/>
      <c r="H2462" s="12"/>
      <c r="I2462" s="12"/>
      <c r="J2462" s="12"/>
      <c r="K2462" s="12"/>
      <c r="L2462" s="12"/>
      <c r="M2462" s="49"/>
      <c r="N2462" s="49"/>
      <c r="O2462" s="12"/>
      <c r="P2462" s="12"/>
      <c r="Q2462" s="12"/>
    </row>
    <row r="2463" spans="2:17" s="1" customFormat="1" x14ac:dyDescent="0.4">
      <c r="B2463" s="12"/>
      <c r="C2463" s="42"/>
      <c r="D2463" s="12"/>
      <c r="E2463" s="12"/>
      <c r="F2463" s="12"/>
      <c r="G2463" s="12"/>
      <c r="H2463" s="12"/>
      <c r="I2463" s="12"/>
      <c r="J2463" s="12"/>
      <c r="K2463" s="12"/>
      <c r="L2463" s="12"/>
      <c r="M2463" s="49"/>
      <c r="N2463" s="49"/>
      <c r="O2463" s="12"/>
      <c r="P2463" s="12"/>
      <c r="Q2463" s="12"/>
    </row>
    <row r="2464" spans="2:17" s="1" customFormat="1" x14ac:dyDescent="0.4">
      <c r="B2464" s="12"/>
      <c r="C2464" s="42"/>
      <c r="D2464" s="12"/>
      <c r="E2464" s="12"/>
      <c r="F2464" s="12"/>
      <c r="G2464" s="12"/>
      <c r="H2464" s="12"/>
      <c r="I2464" s="12"/>
      <c r="J2464" s="12"/>
      <c r="K2464" s="12"/>
      <c r="L2464" s="12"/>
      <c r="M2464" s="49"/>
      <c r="N2464" s="49"/>
      <c r="O2464" s="12"/>
      <c r="P2464" s="12"/>
      <c r="Q2464" s="12"/>
    </row>
    <row r="2465" spans="2:17" s="1" customFormat="1" x14ac:dyDescent="0.4">
      <c r="B2465" s="12"/>
      <c r="C2465" s="42"/>
      <c r="D2465" s="12"/>
      <c r="E2465" s="12"/>
      <c r="F2465" s="12"/>
      <c r="G2465" s="12"/>
      <c r="H2465" s="12"/>
      <c r="I2465" s="12"/>
      <c r="J2465" s="12"/>
      <c r="K2465" s="12"/>
      <c r="L2465" s="12"/>
      <c r="M2465" s="49"/>
      <c r="N2465" s="49"/>
      <c r="O2465" s="12"/>
      <c r="P2465" s="12"/>
      <c r="Q2465" s="12"/>
    </row>
    <row r="2466" spans="2:17" s="1" customFormat="1" x14ac:dyDescent="0.4">
      <c r="B2466" s="12"/>
      <c r="C2466" s="42"/>
      <c r="D2466" s="12"/>
      <c r="E2466" s="12"/>
      <c r="F2466" s="12"/>
      <c r="G2466" s="12"/>
      <c r="H2466" s="12"/>
      <c r="I2466" s="12"/>
      <c r="J2466" s="12"/>
      <c r="K2466" s="12"/>
      <c r="L2466" s="12"/>
      <c r="M2466" s="49"/>
      <c r="N2466" s="49"/>
      <c r="O2466" s="12"/>
      <c r="P2466" s="12"/>
      <c r="Q2466" s="12"/>
    </row>
    <row r="2467" spans="2:17" s="1" customFormat="1" x14ac:dyDescent="0.4">
      <c r="B2467" s="12"/>
      <c r="C2467" s="42"/>
      <c r="D2467" s="12"/>
      <c r="E2467" s="12"/>
      <c r="F2467" s="12"/>
      <c r="G2467" s="12"/>
      <c r="H2467" s="12"/>
      <c r="I2467" s="12"/>
      <c r="J2467" s="12"/>
      <c r="K2467" s="12"/>
      <c r="L2467" s="12"/>
      <c r="M2467" s="49"/>
      <c r="N2467" s="49"/>
      <c r="O2467" s="12"/>
      <c r="P2467" s="12"/>
      <c r="Q2467" s="12"/>
    </row>
    <row r="2468" spans="2:17" s="1" customFormat="1" x14ac:dyDescent="0.4">
      <c r="B2468" s="12"/>
      <c r="C2468" s="42"/>
      <c r="D2468" s="12"/>
      <c r="E2468" s="12"/>
      <c r="F2468" s="12"/>
      <c r="G2468" s="12"/>
      <c r="H2468" s="12"/>
      <c r="I2468" s="12"/>
      <c r="J2468" s="12"/>
      <c r="K2468" s="12"/>
      <c r="L2468" s="12"/>
      <c r="M2468" s="49"/>
      <c r="N2468" s="49"/>
      <c r="O2468" s="12"/>
      <c r="P2468" s="12"/>
      <c r="Q2468" s="12"/>
    </row>
    <row r="2469" spans="2:17" s="1" customFormat="1" x14ac:dyDescent="0.4">
      <c r="B2469" s="12"/>
      <c r="C2469" s="42"/>
      <c r="D2469" s="12"/>
      <c r="E2469" s="12"/>
      <c r="F2469" s="12"/>
      <c r="G2469" s="12"/>
      <c r="H2469" s="12"/>
      <c r="I2469" s="12"/>
      <c r="J2469" s="12"/>
      <c r="K2469" s="12"/>
      <c r="L2469" s="12"/>
      <c r="M2469" s="49"/>
      <c r="N2469" s="49"/>
      <c r="O2469" s="12"/>
      <c r="P2469" s="12"/>
      <c r="Q2469" s="12"/>
    </row>
    <row r="2470" spans="2:17" s="1" customFormat="1" x14ac:dyDescent="0.4">
      <c r="B2470" s="12"/>
      <c r="C2470" s="42"/>
      <c r="D2470" s="12"/>
      <c r="E2470" s="12"/>
      <c r="F2470" s="12"/>
      <c r="G2470" s="12"/>
      <c r="H2470" s="12"/>
      <c r="I2470" s="12"/>
      <c r="J2470" s="12"/>
      <c r="K2470" s="12"/>
      <c r="L2470" s="12"/>
      <c r="M2470" s="49"/>
      <c r="N2470" s="49"/>
      <c r="O2470" s="12"/>
      <c r="P2470" s="12"/>
      <c r="Q2470" s="12"/>
    </row>
    <row r="2471" spans="2:17" s="1" customFormat="1" x14ac:dyDescent="0.4">
      <c r="B2471" s="12"/>
      <c r="C2471" s="42"/>
      <c r="D2471" s="12"/>
      <c r="E2471" s="12"/>
      <c r="F2471" s="12"/>
      <c r="G2471" s="12"/>
      <c r="H2471" s="12"/>
      <c r="I2471" s="12"/>
      <c r="J2471" s="12"/>
      <c r="K2471" s="12"/>
      <c r="L2471" s="12"/>
      <c r="M2471" s="49"/>
      <c r="N2471" s="49"/>
      <c r="O2471" s="12"/>
      <c r="P2471" s="12"/>
      <c r="Q2471" s="12"/>
    </row>
    <row r="2472" spans="2:17" s="1" customFormat="1" x14ac:dyDescent="0.4">
      <c r="B2472" s="12"/>
      <c r="C2472" s="42"/>
      <c r="D2472" s="12"/>
      <c r="E2472" s="12"/>
      <c r="F2472" s="12"/>
      <c r="G2472" s="12"/>
      <c r="H2472" s="12"/>
      <c r="I2472" s="12"/>
      <c r="J2472" s="12"/>
      <c r="K2472" s="12"/>
      <c r="L2472" s="12"/>
      <c r="M2472" s="49"/>
      <c r="N2472" s="49"/>
      <c r="O2472" s="12"/>
      <c r="P2472" s="12"/>
      <c r="Q2472" s="12"/>
    </row>
    <row r="2473" spans="2:17" s="1" customFormat="1" x14ac:dyDescent="0.4">
      <c r="B2473" s="12"/>
      <c r="C2473" s="42"/>
      <c r="D2473" s="12"/>
      <c r="E2473" s="12"/>
      <c r="F2473" s="12"/>
      <c r="G2473" s="12"/>
      <c r="H2473" s="12"/>
      <c r="I2473" s="12"/>
      <c r="J2473" s="12"/>
      <c r="K2473" s="12"/>
      <c r="L2473" s="12"/>
      <c r="M2473" s="49"/>
      <c r="N2473" s="49"/>
      <c r="O2473" s="12"/>
      <c r="P2473" s="12"/>
      <c r="Q2473" s="12"/>
    </row>
    <row r="2474" spans="2:17" s="1" customFormat="1" x14ac:dyDescent="0.4">
      <c r="B2474" s="12"/>
      <c r="C2474" s="42"/>
      <c r="D2474" s="12"/>
      <c r="E2474" s="12"/>
      <c r="F2474" s="12"/>
      <c r="G2474" s="12"/>
      <c r="H2474" s="12"/>
      <c r="I2474" s="12"/>
      <c r="J2474" s="12"/>
      <c r="K2474" s="12"/>
      <c r="L2474" s="12"/>
      <c r="M2474" s="49"/>
      <c r="N2474" s="49"/>
      <c r="O2474" s="12"/>
      <c r="P2474" s="12"/>
      <c r="Q2474" s="12"/>
    </row>
    <row r="2475" spans="2:17" s="1" customFormat="1" x14ac:dyDescent="0.4">
      <c r="B2475" s="12"/>
      <c r="C2475" s="42"/>
      <c r="D2475" s="12"/>
      <c r="E2475" s="12"/>
      <c r="F2475" s="12"/>
      <c r="G2475" s="12"/>
      <c r="H2475" s="12"/>
      <c r="I2475" s="12"/>
      <c r="J2475" s="12"/>
      <c r="K2475" s="12"/>
      <c r="L2475" s="12"/>
      <c r="M2475" s="49"/>
      <c r="N2475" s="49"/>
      <c r="O2475" s="12"/>
      <c r="P2475" s="12"/>
      <c r="Q2475" s="12"/>
    </row>
    <row r="2476" spans="2:17" s="1" customFormat="1" x14ac:dyDescent="0.4">
      <c r="B2476" s="12"/>
      <c r="C2476" s="42"/>
      <c r="D2476" s="12"/>
      <c r="E2476" s="12"/>
      <c r="F2476" s="12"/>
      <c r="G2476" s="12"/>
      <c r="H2476" s="12"/>
      <c r="I2476" s="12"/>
      <c r="J2476" s="12"/>
      <c r="K2476" s="12"/>
      <c r="L2476" s="12"/>
      <c r="M2476" s="49"/>
      <c r="N2476" s="49"/>
      <c r="O2476" s="12"/>
      <c r="P2476" s="12"/>
      <c r="Q2476" s="12"/>
    </row>
    <row r="2477" spans="2:17" s="1" customFormat="1" x14ac:dyDescent="0.4">
      <c r="B2477" s="12"/>
      <c r="C2477" s="42"/>
      <c r="D2477" s="12"/>
      <c r="E2477" s="12"/>
      <c r="F2477" s="12"/>
      <c r="G2477" s="12"/>
      <c r="H2477" s="12"/>
      <c r="I2477" s="12"/>
      <c r="J2477" s="12"/>
      <c r="K2477" s="12"/>
      <c r="L2477" s="12"/>
      <c r="M2477" s="49"/>
      <c r="N2477" s="49"/>
      <c r="O2477" s="12"/>
      <c r="P2477" s="12"/>
      <c r="Q2477" s="12"/>
    </row>
    <row r="2478" spans="2:17" s="1" customFormat="1" x14ac:dyDescent="0.4">
      <c r="B2478" s="12"/>
      <c r="C2478" s="42"/>
      <c r="D2478" s="12"/>
      <c r="E2478" s="12"/>
      <c r="F2478" s="12"/>
      <c r="G2478" s="12"/>
      <c r="H2478" s="12"/>
      <c r="I2478" s="12"/>
      <c r="J2478" s="12"/>
      <c r="K2478" s="12"/>
      <c r="L2478" s="12"/>
      <c r="M2478" s="49"/>
      <c r="N2478" s="49"/>
      <c r="O2478" s="12"/>
      <c r="P2478" s="12"/>
      <c r="Q2478" s="12"/>
    </row>
    <row r="2479" spans="2:17" s="1" customFormat="1" x14ac:dyDescent="0.4">
      <c r="B2479" s="12"/>
      <c r="C2479" s="42"/>
      <c r="D2479" s="12"/>
      <c r="E2479" s="12"/>
      <c r="F2479" s="12"/>
      <c r="G2479" s="12"/>
      <c r="H2479" s="12"/>
      <c r="I2479" s="12"/>
      <c r="J2479" s="12"/>
      <c r="K2479" s="12"/>
      <c r="L2479" s="12"/>
      <c r="M2479" s="49"/>
      <c r="N2479" s="49"/>
      <c r="O2479" s="12"/>
      <c r="P2479" s="12"/>
      <c r="Q2479" s="12"/>
    </row>
    <row r="2480" spans="2:17" s="1" customFormat="1" x14ac:dyDescent="0.4">
      <c r="B2480" s="12"/>
      <c r="C2480" s="42"/>
      <c r="D2480" s="12"/>
      <c r="E2480" s="12"/>
      <c r="F2480" s="12"/>
      <c r="G2480" s="12"/>
      <c r="H2480" s="12"/>
      <c r="I2480" s="12"/>
      <c r="J2480" s="12"/>
      <c r="K2480" s="12"/>
      <c r="L2480" s="12"/>
      <c r="M2480" s="49"/>
      <c r="N2480" s="49"/>
      <c r="O2480" s="12"/>
      <c r="P2480" s="12"/>
      <c r="Q2480" s="12"/>
    </row>
    <row r="2481" spans="2:17" s="1" customFormat="1" x14ac:dyDescent="0.4">
      <c r="B2481" s="12"/>
      <c r="C2481" s="42"/>
      <c r="D2481" s="12"/>
      <c r="E2481" s="12"/>
      <c r="F2481" s="12"/>
      <c r="G2481" s="12"/>
      <c r="H2481" s="12"/>
      <c r="I2481" s="12"/>
      <c r="J2481" s="12"/>
      <c r="K2481" s="12"/>
      <c r="L2481" s="12"/>
      <c r="M2481" s="49"/>
      <c r="N2481" s="49"/>
      <c r="O2481" s="12"/>
      <c r="P2481" s="12"/>
      <c r="Q2481" s="12"/>
    </row>
    <row r="2482" spans="2:17" s="1" customFormat="1" x14ac:dyDescent="0.4">
      <c r="B2482" s="12"/>
      <c r="C2482" s="42"/>
      <c r="D2482" s="12"/>
      <c r="E2482" s="12"/>
      <c r="F2482" s="12"/>
      <c r="G2482" s="12"/>
      <c r="H2482" s="12"/>
      <c r="I2482" s="12"/>
      <c r="J2482" s="12"/>
      <c r="K2482" s="12"/>
      <c r="L2482" s="12"/>
      <c r="M2482" s="49"/>
      <c r="N2482" s="49"/>
      <c r="O2482" s="12"/>
      <c r="P2482" s="12"/>
      <c r="Q2482" s="12"/>
    </row>
    <row r="2483" spans="2:17" s="1" customFormat="1" x14ac:dyDescent="0.4">
      <c r="B2483" s="12"/>
      <c r="C2483" s="42"/>
      <c r="D2483" s="12"/>
      <c r="E2483" s="12"/>
      <c r="F2483" s="12"/>
      <c r="G2483" s="12"/>
      <c r="H2483" s="12"/>
      <c r="I2483" s="12"/>
      <c r="J2483" s="12"/>
      <c r="K2483" s="12"/>
      <c r="L2483" s="12"/>
      <c r="M2483" s="49"/>
      <c r="N2483" s="49"/>
      <c r="O2483" s="12"/>
      <c r="P2483" s="12"/>
      <c r="Q2483" s="12"/>
    </row>
    <row r="2484" spans="2:17" s="1" customFormat="1" x14ac:dyDescent="0.4">
      <c r="B2484" s="12"/>
      <c r="C2484" s="42"/>
      <c r="D2484" s="12"/>
      <c r="E2484" s="12"/>
      <c r="F2484" s="12"/>
      <c r="G2484" s="12"/>
      <c r="H2484" s="12"/>
      <c r="I2484" s="12"/>
      <c r="J2484" s="12"/>
      <c r="K2484" s="12"/>
      <c r="L2484" s="12"/>
      <c r="M2484" s="49"/>
      <c r="N2484" s="49"/>
      <c r="O2484" s="12"/>
      <c r="P2484" s="12"/>
      <c r="Q2484" s="12"/>
    </row>
    <row r="2485" spans="2:17" s="1" customFormat="1" x14ac:dyDescent="0.4">
      <c r="B2485" s="12"/>
      <c r="C2485" s="42"/>
      <c r="D2485" s="12"/>
      <c r="E2485" s="12"/>
      <c r="F2485" s="12"/>
      <c r="G2485" s="12"/>
      <c r="H2485" s="12"/>
      <c r="I2485" s="12"/>
      <c r="J2485" s="12"/>
      <c r="K2485" s="12"/>
      <c r="L2485" s="12"/>
      <c r="M2485" s="49"/>
      <c r="N2485" s="49"/>
      <c r="O2485" s="12"/>
      <c r="P2485" s="12"/>
      <c r="Q2485" s="12"/>
    </row>
    <row r="2486" spans="2:17" s="1" customFormat="1" x14ac:dyDescent="0.4">
      <c r="B2486" s="12"/>
      <c r="C2486" s="42"/>
      <c r="D2486" s="12"/>
      <c r="E2486" s="12"/>
      <c r="F2486" s="12"/>
      <c r="G2486" s="12"/>
      <c r="H2486" s="12"/>
      <c r="I2486" s="12"/>
      <c r="J2486" s="12"/>
      <c r="K2486" s="12"/>
      <c r="L2486" s="12"/>
      <c r="M2486" s="49"/>
      <c r="N2486" s="49"/>
      <c r="O2486" s="12"/>
      <c r="P2486" s="12"/>
      <c r="Q2486" s="12"/>
    </row>
    <row r="2487" spans="2:17" s="1" customFormat="1" x14ac:dyDescent="0.4">
      <c r="B2487" s="12"/>
      <c r="C2487" s="42"/>
      <c r="D2487" s="12"/>
      <c r="E2487" s="12"/>
      <c r="F2487" s="12"/>
      <c r="G2487" s="12"/>
      <c r="H2487" s="12"/>
      <c r="I2487" s="12"/>
      <c r="J2487" s="12"/>
      <c r="K2487" s="12"/>
      <c r="L2487" s="12"/>
      <c r="M2487" s="49"/>
      <c r="N2487" s="49"/>
      <c r="O2487" s="12"/>
      <c r="P2487" s="12"/>
      <c r="Q2487" s="12"/>
    </row>
    <row r="2488" spans="2:17" s="1" customFormat="1" x14ac:dyDescent="0.4">
      <c r="B2488" s="12"/>
      <c r="C2488" s="42"/>
      <c r="D2488" s="12"/>
      <c r="E2488" s="12"/>
      <c r="F2488" s="12"/>
      <c r="G2488" s="12"/>
      <c r="H2488" s="12"/>
      <c r="I2488" s="12"/>
      <c r="J2488" s="12"/>
      <c r="K2488" s="12"/>
      <c r="L2488" s="12"/>
      <c r="M2488" s="49"/>
      <c r="N2488" s="49"/>
      <c r="O2488" s="12"/>
      <c r="P2488" s="12"/>
      <c r="Q2488" s="12"/>
    </row>
    <row r="2489" spans="2:17" s="1" customFormat="1" x14ac:dyDescent="0.4">
      <c r="B2489" s="12"/>
      <c r="C2489" s="42"/>
      <c r="D2489" s="12"/>
      <c r="E2489" s="12"/>
      <c r="F2489" s="12"/>
      <c r="G2489" s="12"/>
      <c r="H2489" s="12"/>
      <c r="I2489" s="12"/>
      <c r="J2489" s="12"/>
      <c r="K2489" s="12"/>
      <c r="L2489" s="12"/>
      <c r="M2489" s="49"/>
      <c r="N2489" s="49"/>
      <c r="O2489" s="12"/>
      <c r="P2489" s="12"/>
      <c r="Q2489" s="12"/>
    </row>
    <row r="2490" spans="2:17" s="1" customFormat="1" x14ac:dyDescent="0.4">
      <c r="B2490" s="12"/>
      <c r="C2490" s="42"/>
      <c r="D2490" s="12"/>
      <c r="E2490" s="12"/>
      <c r="F2490" s="12"/>
      <c r="G2490" s="12"/>
      <c r="H2490" s="12"/>
      <c r="I2490" s="12"/>
      <c r="J2490" s="12"/>
      <c r="K2490" s="12"/>
      <c r="L2490" s="12"/>
      <c r="M2490" s="49"/>
      <c r="N2490" s="49"/>
      <c r="O2490" s="12"/>
      <c r="P2490" s="12"/>
      <c r="Q2490" s="12"/>
    </row>
    <row r="2491" spans="2:17" s="1" customFormat="1" x14ac:dyDescent="0.4">
      <c r="B2491" s="12"/>
      <c r="C2491" s="42"/>
      <c r="D2491" s="12"/>
      <c r="E2491" s="12"/>
      <c r="F2491" s="12"/>
      <c r="G2491" s="12"/>
      <c r="H2491" s="12"/>
      <c r="I2491" s="12"/>
      <c r="J2491" s="12"/>
      <c r="K2491" s="12"/>
      <c r="L2491" s="12"/>
      <c r="M2491" s="49"/>
      <c r="N2491" s="49"/>
      <c r="O2491" s="12"/>
      <c r="P2491" s="12"/>
      <c r="Q2491" s="12"/>
    </row>
    <row r="2492" spans="2:17" s="1" customFormat="1" x14ac:dyDescent="0.4">
      <c r="B2492" s="12"/>
      <c r="C2492" s="42"/>
      <c r="D2492" s="12"/>
      <c r="E2492" s="12"/>
      <c r="F2492" s="12"/>
      <c r="G2492" s="12"/>
      <c r="H2492" s="12"/>
      <c r="I2492" s="12"/>
      <c r="J2492" s="12"/>
      <c r="K2492" s="12"/>
      <c r="L2492" s="12"/>
      <c r="M2492" s="49"/>
      <c r="N2492" s="49"/>
      <c r="O2492" s="12"/>
      <c r="P2492" s="12"/>
      <c r="Q2492" s="12"/>
    </row>
    <row r="2493" spans="2:17" s="1" customFormat="1" x14ac:dyDescent="0.4">
      <c r="B2493" s="12"/>
      <c r="C2493" s="42"/>
      <c r="D2493" s="12"/>
      <c r="E2493" s="12"/>
      <c r="F2493" s="12"/>
      <c r="G2493" s="12"/>
      <c r="H2493" s="12"/>
      <c r="I2493" s="12"/>
      <c r="J2493" s="12"/>
      <c r="K2493" s="12"/>
      <c r="L2493" s="12"/>
      <c r="M2493" s="49"/>
      <c r="N2493" s="49"/>
      <c r="O2493" s="12"/>
      <c r="P2493" s="12"/>
      <c r="Q2493" s="12"/>
    </row>
    <row r="2494" spans="2:17" s="1" customFormat="1" x14ac:dyDescent="0.4">
      <c r="B2494" s="12"/>
      <c r="C2494" s="42"/>
      <c r="D2494" s="12"/>
      <c r="E2494" s="12"/>
      <c r="F2494" s="12"/>
      <c r="G2494" s="12"/>
      <c r="H2494" s="12"/>
      <c r="I2494" s="12"/>
      <c r="J2494" s="12"/>
      <c r="K2494" s="12"/>
      <c r="L2494" s="12"/>
      <c r="M2494" s="49"/>
      <c r="N2494" s="49"/>
      <c r="O2494" s="12"/>
      <c r="P2494" s="12"/>
      <c r="Q2494" s="12"/>
    </row>
    <row r="2495" spans="2:17" s="1" customFormat="1" x14ac:dyDescent="0.4">
      <c r="B2495" s="12"/>
      <c r="C2495" s="42"/>
      <c r="D2495" s="12"/>
      <c r="E2495" s="12"/>
      <c r="F2495" s="12"/>
      <c r="G2495" s="12"/>
      <c r="H2495" s="12"/>
      <c r="I2495" s="12"/>
      <c r="J2495" s="12"/>
      <c r="K2495" s="12"/>
      <c r="L2495" s="12"/>
      <c r="M2495" s="49"/>
      <c r="N2495" s="49"/>
      <c r="O2495" s="12"/>
      <c r="P2495" s="12"/>
      <c r="Q2495" s="12"/>
    </row>
    <row r="2496" spans="2:17" s="1" customFormat="1" x14ac:dyDescent="0.4">
      <c r="B2496" s="12"/>
      <c r="C2496" s="42"/>
      <c r="D2496" s="12"/>
      <c r="E2496" s="12"/>
      <c r="F2496" s="12"/>
      <c r="G2496" s="12"/>
      <c r="H2496" s="12"/>
      <c r="I2496" s="12"/>
      <c r="J2496" s="12"/>
      <c r="K2496" s="12"/>
      <c r="L2496" s="12"/>
      <c r="M2496" s="49"/>
      <c r="N2496" s="49"/>
      <c r="O2496" s="12"/>
      <c r="P2496" s="12"/>
      <c r="Q2496" s="12"/>
    </row>
    <row r="2497" spans="2:17" s="1" customFormat="1" x14ac:dyDescent="0.4">
      <c r="B2497" s="12"/>
      <c r="C2497" s="42"/>
      <c r="D2497" s="12"/>
      <c r="E2497" s="12"/>
      <c r="F2497" s="12"/>
      <c r="G2497" s="12"/>
      <c r="H2497" s="12"/>
      <c r="I2497" s="12"/>
      <c r="J2497" s="12"/>
      <c r="K2497" s="12"/>
      <c r="L2497" s="12"/>
      <c r="M2497" s="49"/>
      <c r="N2497" s="49"/>
      <c r="O2497" s="12"/>
      <c r="P2497" s="12"/>
      <c r="Q2497" s="12"/>
    </row>
    <row r="2498" spans="2:17" s="1" customFormat="1" x14ac:dyDescent="0.4">
      <c r="B2498" s="12"/>
      <c r="C2498" s="42"/>
      <c r="D2498" s="12"/>
      <c r="E2498" s="12"/>
      <c r="F2498" s="12"/>
      <c r="G2498" s="12"/>
      <c r="H2498" s="12"/>
      <c r="I2498" s="12"/>
      <c r="J2498" s="12"/>
      <c r="K2498" s="12"/>
      <c r="L2498" s="12"/>
      <c r="M2498" s="49"/>
      <c r="N2498" s="49"/>
      <c r="O2498" s="12"/>
      <c r="P2498" s="12"/>
      <c r="Q2498" s="12"/>
    </row>
    <row r="2499" spans="2:17" s="1" customFormat="1" x14ac:dyDescent="0.4">
      <c r="B2499" s="12"/>
      <c r="C2499" s="42"/>
      <c r="D2499" s="12"/>
      <c r="E2499" s="12"/>
      <c r="F2499" s="12"/>
      <c r="G2499" s="12"/>
      <c r="H2499" s="12"/>
      <c r="I2499" s="12"/>
      <c r="J2499" s="12"/>
      <c r="K2499" s="12"/>
      <c r="L2499" s="12"/>
      <c r="M2499" s="49"/>
      <c r="N2499" s="49"/>
      <c r="O2499" s="12"/>
      <c r="P2499" s="12"/>
      <c r="Q2499" s="12"/>
    </row>
    <row r="2500" spans="2:17" s="1" customFormat="1" x14ac:dyDescent="0.4">
      <c r="B2500" s="12"/>
      <c r="C2500" s="42"/>
      <c r="D2500" s="12"/>
      <c r="E2500" s="12"/>
      <c r="F2500" s="12"/>
      <c r="G2500" s="12"/>
      <c r="H2500" s="12"/>
      <c r="I2500" s="12"/>
      <c r="J2500" s="12"/>
      <c r="K2500" s="12"/>
      <c r="L2500" s="12"/>
      <c r="M2500" s="49"/>
      <c r="N2500" s="49"/>
      <c r="O2500" s="12"/>
      <c r="P2500" s="12"/>
      <c r="Q2500" s="12"/>
    </row>
    <row r="2501" spans="2:17" s="1" customFormat="1" x14ac:dyDescent="0.4">
      <c r="B2501" s="12"/>
      <c r="C2501" s="42"/>
      <c r="D2501" s="12"/>
      <c r="E2501" s="12"/>
      <c r="F2501" s="12"/>
      <c r="G2501" s="12"/>
      <c r="H2501" s="12"/>
      <c r="I2501" s="12"/>
      <c r="J2501" s="12"/>
      <c r="K2501" s="12"/>
      <c r="L2501" s="12"/>
      <c r="M2501" s="49"/>
      <c r="N2501" s="49"/>
      <c r="O2501" s="12"/>
      <c r="P2501" s="12"/>
      <c r="Q2501" s="12"/>
    </row>
    <row r="2502" spans="2:17" s="1" customFormat="1" x14ac:dyDescent="0.4">
      <c r="B2502" s="12"/>
      <c r="C2502" s="42"/>
      <c r="D2502" s="12"/>
      <c r="E2502" s="12"/>
      <c r="F2502" s="12"/>
      <c r="G2502" s="12"/>
      <c r="H2502" s="12"/>
      <c r="I2502" s="12"/>
      <c r="J2502" s="12"/>
      <c r="K2502" s="12"/>
      <c r="L2502" s="12"/>
      <c r="M2502" s="49"/>
      <c r="N2502" s="49"/>
      <c r="O2502" s="12"/>
      <c r="P2502" s="12"/>
      <c r="Q2502" s="12"/>
    </row>
    <row r="2503" spans="2:17" s="1" customFormat="1" x14ac:dyDescent="0.4">
      <c r="B2503" s="12"/>
      <c r="C2503" s="42"/>
      <c r="D2503" s="12"/>
      <c r="E2503" s="12"/>
      <c r="F2503" s="12"/>
      <c r="G2503" s="12"/>
      <c r="H2503" s="12"/>
      <c r="I2503" s="12"/>
      <c r="J2503" s="12"/>
      <c r="K2503" s="12"/>
      <c r="L2503" s="12"/>
      <c r="M2503" s="49"/>
      <c r="N2503" s="49"/>
      <c r="O2503" s="12"/>
      <c r="P2503" s="12"/>
      <c r="Q2503" s="12"/>
    </row>
    <row r="2504" spans="2:17" s="1" customFormat="1" x14ac:dyDescent="0.4">
      <c r="B2504" s="12"/>
      <c r="C2504" s="42"/>
      <c r="D2504" s="12"/>
      <c r="E2504" s="12"/>
      <c r="F2504" s="12"/>
      <c r="G2504" s="12"/>
      <c r="H2504" s="12"/>
      <c r="I2504" s="12"/>
      <c r="J2504" s="12"/>
      <c r="K2504" s="12"/>
      <c r="L2504" s="12"/>
      <c r="M2504" s="49"/>
      <c r="N2504" s="49"/>
      <c r="O2504" s="12"/>
      <c r="P2504" s="12"/>
      <c r="Q2504" s="12"/>
    </row>
    <row r="2505" spans="2:17" s="1" customFormat="1" x14ac:dyDescent="0.4">
      <c r="B2505" s="12"/>
      <c r="C2505" s="42"/>
      <c r="D2505" s="12"/>
      <c r="E2505" s="12"/>
      <c r="F2505" s="12"/>
      <c r="G2505" s="12"/>
      <c r="H2505" s="12"/>
      <c r="I2505" s="12"/>
      <c r="J2505" s="12"/>
      <c r="K2505" s="12"/>
      <c r="L2505" s="12"/>
      <c r="M2505" s="49"/>
      <c r="N2505" s="49"/>
      <c r="O2505" s="12"/>
      <c r="P2505" s="12"/>
      <c r="Q2505" s="12"/>
    </row>
    <row r="2506" spans="2:17" s="1" customFormat="1" x14ac:dyDescent="0.4">
      <c r="B2506" s="12"/>
      <c r="C2506" s="42"/>
      <c r="D2506" s="12"/>
      <c r="E2506" s="12"/>
      <c r="F2506" s="12"/>
      <c r="G2506" s="12"/>
      <c r="H2506" s="12"/>
      <c r="I2506" s="12"/>
      <c r="J2506" s="12"/>
      <c r="K2506" s="12"/>
      <c r="L2506" s="12"/>
      <c r="M2506" s="49"/>
      <c r="N2506" s="49"/>
      <c r="O2506" s="12"/>
      <c r="P2506" s="12"/>
      <c r="Q2506" s="12"/>
    </row>
    <row r="2507" spans="2:17" s="1" customFormat="1" x14ac:dyDescent="0.4">
      <c r="B2507" s="12"/>
      <c r="C2507" s="42"/>
      <c r="D2507" s="12"/>
      <c r="E2507" s="12"/>
      <c r="F2507" s="12"/>
      <c r="G2507" s="12"/>
      <c r="H2507" s="12"/>
      <c r="I2507" s="12"/>
      <c r="J2507" s="12"/>
      <c r="K2507" s="12"/>
      <c r="L2507" s="12"/>
      <c r="M2507" s="49"/>
      <c r="N2507" s="49"/>
      <c r="O2507" s="12"/>
      <c r="P2507" s="12"/>
      <c r="Q2507" s="12"/>
    </row>
    <row r="2508" spans="2:17" s="1" customFormat="1" x14ac:dyDescent="0.4">
      <c r="B2508" s="12"/>
      <c r="C2508" s="42"/>
      <c r="D2508" s="12"/>
      <c r="E2508" s="12"/>
      <c r="F2508" s="12"/>
      <c r="G2508" s="12"/>
      <c r="H2508" s="12"/>
      <c r="I2508" s="12"/>
      <c r="J2508" s="12"/>
      <c r="K2508" s="12"/>
      <c r="L2508" s="12"/>
      <c r="M2508" s="49"/>
      <c r="N2508" s="49"/>
      <c r="O2508" s="12"/>
      <c r="P2508" s="12"/>
      <c r="Q2508" s="12"/>
    </row>
    <row r="2509" spans="2:17" s="1" customFormat="1" x14ac:dyDescent="0.4">
      <c r="B2509" s="12"/>
      <c r="C2509" s="42"/>
      <c r="D2509" s="12"/>
      <c r="E2509" s="12"/>
      <c r="F2509" s="12"/>
      <c r="G2509" s="12"/>
      <c r="H2509" s="12"/>
      <c r="I2509" s="12"/>
      <c r="J2509" s="12"/>
      <c r="K2509" s="12"/>
      <c r="L2509" s="12"/>
      <c r="M2509" s="49"/>
      <c r="N2509" s="49"/>
      <c r="O2509" s="12"/>
      <c r="P2509" s="12"/>
      <c r="Q2509" s="12"/>
    </row>
    <row r="2510" spans="2:17" s="1" customFormat="1" x14ac:dyDescent="0.4">
      <c r="B2510" s="12"/>
      <c r="C2510" s="42"/>
      <c r="D2510" s="12"/>
      <c r="E2510" s="12"/>
      <c r="F2510" s="12"/>
      <c r="G2510" s="12"/>
      <c r="H2510" s="12"/>
      <c r="I2510" s="12"/>
      <c r="J2510" s="12"/>
      <c r="K2510" s="12"/>
      <c r="L2510" s="12"/>
      <c r="M2510" s="49"/>
      <c r="N2510" s="49"/>
      <c r="O2510" s="12"/>
      <c r="P2510" s="12"/>
      <c r="Q2510" s="12"/>
    </row>
    <row r="2511" spans="2:17" s="1" customFormat="1" x14ac:dyDescent="0.4">
      <c r="B2511" s="12"/>
      <c r="C2511" s="42"/>
      <c r="D2511" s="12"/>
      <c r="E2511" s="12"/>
      <c r="F2511" s="12"/>
      <c r="G2511" s="12"/>
      <c r="H2511" s="12"/>
      <c r="I2511" s="12"/>
      <c r="J2511" s="12"/>
      <c r="K2511" s="12"/>
      <c r="L2511" s="12"/>
      <c r="M2511" s="49"/>
      <c r="N2511" s="49"/>
      <c r="O2511" s="12"/>
      <c r="P2511" s="12"/>
      <c r="Q2511" s="12"/>
    </row>
    <row r="2512" spans="2:17" s="1" customFormat="1" x14ac:dyDescent="0.4">
      <c r="B2512" s="12"/>
      <c r="C2512" s="42"/>
      <c r="D2512" s="12"/>
      <c r="E2512" s="12"/>
      <c r="F2512" s="12"/>
      <c r="G2512" s="12"/>
      <c r="H2512" s="12"/>
      <c r="I2512" s="12"/>
      <c r="J2512" s="12"/>
      <c r="K2512" s="12"/>
      <c r="L2512" s="12"/>
      <c r="M2512" s="49"/>
      <c r="N2512" s="49"/>
      <c r="O2512" s="12"/>
      <c r="P2512" s="12"/>
      <c r="Q2512" s="12"/>
    </row>
    <row r="2513" spans="2:17" s="1" customFormat="1" x14ac:dyDescent="0.4">
      <c r="B2513" s="12"/>
      <c r="C2513" s="42"/>
      <c r="D2513" s="12"/>
      <c r="E2513" s="12"/>
      <c r="F2513" s="12"/>
      <c r="G2513" s="12"/>
      <c r="H2513" s="12"/>
      <c r="I2513" s="12"/>
      <c r="J2513" s="12"/>
      <c r="K2513" s="12"/>
      <c r="L2513" s="12"/>
      <c r="M2513" s="49"/>
      <c r="N2513" s="49"/>
      <c r="O2513" s="12"/>
      <c r="P2513" s="12"/>
      <c r="Q2513" s="12"/>
    </row>
    <row r="2514" spans="2:17" s="1" customFormat="1" x14ac:dyDescent="0.4">
      <c r="B2514" s="12"/>
      <c r="C2514" s="42"/>
      <c r="D2514" s="12"/>
      <c r="E2514" s="12"/>
      <c r="F2514" s="12"/>
      <c r="G2514" s="12"/>
      <c r="H2514" s="12"/>
      <c r="I2514" s="12"/>
      <c r="J2514" s="12"/>
      <c r="K2514" s="12"/>
      <c r="L2514" s="12"/>
      <c r="M2514" s="49"/>
      <c r="N2514" s="49"/>
      <c r="O2514" s="12"/>
      <c r="P2514" s="12"/>
      <c r="Q2514" s="12"/>
    </row>
    <row r="2515" spans="2:17" s="1" customFormat="1" x14ac:dyDescent="0.4">
      <c r="B2515" s="12"/>
      <c r="C2515" s="42"/>
      <c r="D2515" s="12"/>
      <c r="E2515" s="12"/>
      <c r="F2515" s="12"/>
      <c r="G2515" s="12"/>
      <c r="H2515" s="12"/>
      <c r="I2515" s="12"/>
      <c r="J2515" s="12"/>
      <c r="K2515" s="12"/>
      <c r="L2515" s="12"/>
      <c r="M2515" s="49"/>
      <c r="N2515" s="49"/>
      <c r="O2515" s="12"/>
      <c r="P2515" s="12"/>
      <c r="Q2515" s="12"/>
    </row>
    <row r="2516" spans="2:17" s="1" customFormat="1" x14ac:dyDescent="0.4">
      <c r="B2516" s="12"/>
      <c r="C2516" s="42"/>
      <c r="D2516" s="12"/>
      <c r="E2516" s="12"/>
      <c r="F2516" s="12"/>
      <c r="G2516" s="12"/>
      <c r="H2516" s="12"/>
      <c r="I2516" s="12"/>
      <c r="J2516" s="12"/>
      <c r="K2516" s="12"/>
      <c r="L2516" s="12"/>
      <c r="M2516" s="49"/>
      <c r="N2516" s="49"/>
      <c r="O2516" s="12"/>
      <c r="P2516" s="12"/>
      <c r="Q2516" s="12"/>
    </row>
    <row r="2517" spans="2:17" s="1" customFormat="1" x14ac:dyDescent="0.4">
      <c r="B2517" s="12"/>
      <c r="C2517" s="42"/>
      <c r="D2517" s="12"/>
      <c r="E2517" s="12"/>
      <c r="F2517" s="12"/>
      <c r="G2517" s="12"/>
      <c r="H2517" s="12"/>
      <c r="I2517" s="12"/>
      <c r="J2517" s="12"/>
      <c r="K2517" s="12"/>
      <c r="L2517" s="12"/>
      <c r="M2517" s="49"/>
      <c r="N2517" s="49"/>
      <c r="O2517" s="12"/>
      <c r="P2517" s="12"/>
      <c r="Q2517" s="12"/>
    </row>
    <row r="2518" spans="2:17" s="1" customFormat="1" x14ac:dyDescent="0.4">
      <c r="B2518" s="12"/>
      <c r="C2518" s="42"/>
      <c r="D2518" s="12"/>
      <c r="E2518" s="12"/>
      <c r="F2518" s="12"/>
      <c r="G2518" s="12"/>
      <c r="H2518" s="12"/>
      <c r="I2518" s="12"/>
      <c r="J2518" s="12"/>
      <c r="K2518" s="12"/>
      <c r="L2518" s="12"/>
      <c r="M2518" s="49"/>
      <c r="N2518" s="49"/>
      <c r="O2518" s="12"/>
      <c r="P2518" s="12"/>
      <c r="Q2518" s="12"/>
    </row>
    <row r="2519" spans="2:17" s="1" customFormat="1" x14ac:dyDescent="0.4">
      <c r="B2519" s="12"/>
      <c r="C2519" s="42"/>
      <c r="D2519" s="12"/>
      <c r="E2519" s="12"/>
      <c r="F2519" s="12"/>
      <c r="G2519" s="12"/>
      <c r="H2519" s="12"/>
      <c r="I2519" s="12"/>
      <c r="J2519" s="12"/>
      <c r="K2519" s="12"/>
      <c r="L2519" s="12"/>
      <c r="M2519" s="49"/>
      <c r="N2519" s="49"/>
      <c r="O2519" s="12"/>
      <c r="P2519" s="12"/>
      <c r="Q2519" s="12"/>
    </row>
    <row r="2520" spans="2:17" s="1" customFormat="1" x14ac:dyDescent="0.4">
      <c r="B2520" s="12"/>
      <c r="C2520" s="42"/>
      <c r="D2520" s="12"/>
      <c r="E2520" s="12"/>
      <c r="F2520" s="12"/>
      <c r="G2520" s="12"/>
      <c r="H2520" s="12"/>
      <c r="I2520" s="12"/>
      <c r="J2520" s="12"/>
      <c r="K2520" s="12"/>
      <c r="L2520" s="12"/>
      <c r="M2520" s="49"/>
      <c r="N2520" s="49"/>
      <c r="O2520" s="12"/>
      <c r="P2520" s="12"/>
      <c r="Q2520" s="12"/>
    </row>
    <row r="2521" spans="2:17" s="1" customFormat="1" x14ac:dyDescent="0.4">
      <c r="B2521" s="12"/>
      <c r="C2521" s="42"/>
      <c r="D2521" s="12"/>
      <c r="E2521" s="12"/>
      <c r="F2521" s="12"/>
      <c r="G2521" s="12"/>
      <c r="H2521" s="12"/>
      <c r="I2521" s="12"/>
      <c r="J2521" s="12"/>
      <c r="K2521" s="12"/>
      <c r="L2521" s="12"/>
      <c r="M2521" s="49"/>
      <c r="N2521" s="49"/>
      <c r="O2521" s="12"/>
      <c r="P2521" s="12"/>
      <c r="Q2521" s="12"/>
    </row>
    <row r="2522" spans="2:17" s="1" customFormat="1" x14ac:dyDescent="0.4">
      <c r="B2522" s="12"/>
      <c r="C2522" s="42"/>
      <c r="D2522" s="12"/>
      <c r="E2522" s="12"/>
      <c r="F2522" s="12"/>
      <c r="G2522" s="12"/>
      <c r="H2522" s="12"/>
      <c r="I2522" s="12"/>
      <c r="J2522" s="12"/>
      <c r="K2522" s="12"/>
      <c r="L2522" s="12"/>
      <c r="M2522" s="49"/>
      <c r="N2522" s="49"/>
      <c r="O2522" s="12"/>
      <c r="P2522" s="12"/>
      <c r="Q2522" s="12"/>
    </row>
    <row r="2523" spans="2:17" s="1" customFormat="1" x14ac:dyDescent="0.4">
      <c r="B2523" s="12"/>
      <c r="C2523" s="42"/>
      <c r="D2523" s="12"/>
      <c r="E2523" s="12"/>
      <c r="F2523" s="12"/>
      <c r="G2523" s="12"/>
      <c r="H2523" s="12"/>
      <c r="I2523" s="12"/>
      <c r="J2523" s="12"/>
      <c r="K2523" s="12"/>
      <c r="L2523" s="12"/>
      <c r="M2523" s="49"/>
      <c r="N2523" s="49"/>
      <c r="O2523" s="12"/>
      <c r="P2523" s="12"/>
      <c r="Q2523" s="12"/>
    </row>
    <row r="2524" spans="2:17" s="1" customFormat="1" x14ac:dyDescent="0.4">
      <c r="B2524" s="12"/>
      <c r="C2524" s="42"/>
      <c r="D2524" s="12"/>
      <c r="E2524" s="12"/>
      <c r="F2524" s="12"/>
      <c r="G2524" s="12"/>
      <c r="H2524" s="12"/>
      <c r="I2524" s="12"/>
      <c r="J2524" s="12"/>
      <c r="K2524" s="12"/>
      <c r="L2524" s="12"/>
      <c r="M2524" s="49"/>
      <c r="N2524" s="49"/>
      <c r="O2524" s="12"/>
      <c r="P2524" s="12"/>
      <c r="Q2524" s="12"/>
    </row>
    <row r="2525" spans="2:17" s="1" customFormat="1" x14ac:dyDescent="0.4">
      <c r="B2525" s="12"/>
      <c r="C2525" s="42"/>
      <c r="D2525" s="12"/>
      <c r="E2525" s="12"/>
      <c r="F2525" s="12"/>
      <c r="G2525" s="12"/>
      <c r="H2525" s="12"/>
      <c r="I2525" s="12"/>
      <c r="J2525" s="12"/>
      <c r="K2525" s="12"/>
      <c r="L2525" s="12"/>
      <c r="M2525" s="49"/>
      <c r="N2525" s="49"/>
      <c r="O2525" s="12"/>
      <c r="P2525" s="12"/>
      <c r="Q2525" s="12"/>
    </row>
    <row r="2526" spans="2:17" s="1" customFormat="1" x14ac:dyDescent="0.4">
      <c r="B2526" s="12"/>
      <c r="C2526" s="42"/>
      <c r="D2526" s="12"/>
      <c r="E2526" s="12"/>
      <c r="F2526" s="12"/>
      <c r="G2526" s="12"/>
      <c r="H2526" s="12"/>
      <c r="I2526" s="12"/>
      <c r="J2526" s="12"/>
      <c r="K2526" s="12"/>
      <c r="L2526" s="12"/>
      <c r="M2526" s="49"/>
      <c r="N2526" s="49"/>
      <c r="O2526" s="12"/>
      <c r="P2526" s="12"/>
      <c r="Q2526" s="12"/>
    </row>
    <row r="2527" spans="2:17" s="1" customFormat="1" x14ac:dyDescent="0.4">
      <c r="B2527" s="12"/>
      <c r="C2527" s="42"/>
      <c r="D2527" s="12"/>
      <c r="E2527" s="12"/>
      <c r="F2527" s="12"/>
      <c r="G2527" s="12"/>
      <c r="H2527" s="12"/>
      <c r="I2527" s="12"/>
      <c r="J2527" s="12"/>
      <c r="K2527" s="12"/>
      <c r="L2527" s="12"/>
      <c r="M2527" s="49"/>
      <c r="N2527" s="49"/>
      <c r="O2527" s="12"/>
      <c r="P2527" s="12"/>
      <c r="Q2527" s="12"/>
    </row>
    <row r="2528" spans="2:17" s="1" customFormat="1" x14ac:dyDescent="0.4">
      <c r="B2528" s="12"/>
      <c r="C2528" s="42"/>
      <c r="D2528" s="12"/>
      <c r="E2528" s="12"/>
      <c r="F2528" s="12"/>
      <c r="G2528" s="12"/>
      <c r="H2528" s="12"/>
      <c r="I2528" s="12"/>
      <c r="J2528" s="12"/>
      <c r="K2528" s="12"/>
      <c r="L2528" s="12"/>
      <c r="M2528" s="49"/>
      <c r="N2528" s="49"/>
      <c r="O2528" s="12"/>
      <c r="P2528" s="12"/>
      <c r="Q2528" s="12"/>
    </row>
    <row r="2529" spans="2:17" s="1" customFormat="1" x14ac:dyDescent="0.4">
      <c r="B2529" s="12"/>
      <c r="C2529" s="42"/>
      <c r="D2529" s="12"/>
      <c r="E2529" s="12"/>
      <c r="F2529" s="12"/>
      <c r="G2529" s="12"/>
      <c r="H2529" s="12"/>
      <c r="I2529" s="12"/>
      <c r="J2529" s="12"/>
      <c r="K2529" s="12"/>
      <c r="L2529" s="12"/>
      <c r="M2529" s="49"/>
      <c r="N2529" s="49"/>
      <c r="O2529" s="12"/>
      <c r="P2529" s="12"/>
      <c r="Q2529" s="12"/>
    </row>
    <row r="2530" spans="2:17" s="1" customFormat="1" x14ac:dyDescent="0.4">
      <c r="B2530" s="12"/>
      <c r="C2530" s="42"/>
      <c r="D2530" s="12"/>
      <c r="E2530" s="12"/>
      <c r="F2530" s="12"/>
      <c r="G2530" s="12"/>
      <c r="H2530" s="12"/>
      <c r="I2530" s="12"/>
      <c r="J2530" s="12"/>
      <c r="K2530" s="12"/>
      <c r="L2530" s="12"/>
      <c r="M2530" s="49"/>
      <c r="N2530" s="49"/>
      <c r="O2530" s="12"/>
      <c r="P2530" s="12"/>
      <c r="Q2530" s="12"/>
    </row>
    <row r="2531" spans="2:17" s="1" customFormat="1" x14ac:dyDescent="0.4">
      <c r="B2531" s="12"/>
      <c r="C2531" s="42"/>
      <c r="D2531" s="12"/>
      <c r="E2531" s="12"/>
      <c r="F2531" s="12"/>
      <c r="G2531" s="12"/>
      <c r="H2531" s="12"/>
      <c r="I2531" s="12"/>
      <c r="J2531" s="12"/>
      <c r="K2531" s="12"/>
      <c r="L2531" s="12"/>
      <c r="M2531" s="49"/>
      <c r="N2531" s="49"/>
      <c r="O2531" s="12"/>
      <c r="P2531" s="12"/>
      <c r="Q2531" s="12"/>
    </row>
    <row r="2532" spans="2:17" s="1" customFormat="1" x14ac:dyDescent="0.4">
      <c r="B2532" s="12"/>
      <c r="C2532" s="42"/>
      <c r="D2532" s="12"/>
      <c r="E2532" s="12"/>
      <c r="F2532" s="12"/>
      <c r="G2532" s="12"/>
      <c r="H2532" s="12"/>
      <c r="I2532" s="12"/>
      <c r="J2532" s="12"/>
      <c r="K2532" s="12"/>
      <c r="L2532" s="12"/>
      <c r="M2532" s="49"/>
      <c r="N2532" s="49"/>
      <c r="O2532" s="12"/>
      <c r="P2532" s="12"/>
      <c r="Q2532" s="12"/>
    </row>
    <row r="2533" spans="2:17" s="1" customFormat="1" x14ac:dyDescent="0.4">
      <c r="B2533" s="12"/>
      <c r="C2533" s="42"/>
      <c r="D2533" s="12"/>
      <c r="E2533" s="12"/>
      <c r="F2533" s="12"/>
      <c r="G2533" s="12"/>
      <c r="H2533" s="12"/>
      <c r="I2533" s="12"/>
      <c r="J2533" s="12"/>
      <c r="K2533" s="12"/>
      <c r="L2533" s="12"/>
      <c r="M2533" s="49"/>
      <c r="N2533" s="49"/>
      <c r="O2533" s="12"/>
      <c r="P2533" s="12"/>
      <c r="Q2533" s="12"/>
    </row>
    <row r="2534" spans="2:17" s="1" customFormat="1" x14ac:dyDescent="0.4">
      <c r="B2534" s="12"/>
      <c r="C2534" s="42"/>
      <c r="D2534" s="12"/>
      <c r="E2534" s="12"/>
      <c r="F2534" s="12"/>
      <c r="G2534" s="12"/>
      <c r="H2534" s="12"/>
      <c r="I2534" s="12"/>
      <c r="J2534" s="12"/>
      <c r="K2534" s="12"/>
      <c r="L2534" s="12"/>
      <c r="M2534" s="49"/>
      <c r="N2534" s="49"/>
      <c r="O2534" s="12"/>
      <c r="P2534" s="12"/>
      <c r="Q2534" s="12"/>
    </row>
    <row r="2535" spans="2:17" s="1" customFormat="1" x14ac:dyDescent="0.4">
      <c r="B2535" s="12"/>
      <c r="C2535" s="42"/>
      <c r="D2535" s="12"/>
      <c r="E2535" s="12"/>
      <c r="F2535" s="12"/>
      <c r="G2535" s="12"/>
      <c r="H2535" s="12"/>
      <c r="I2535" s="12"/>
      <c r="J2535" s="12"/>
      <c r="K2535" s="12"/>
      <c r="L2535" s="12"/>
      <c r="M2535" s="49"/>
      <c r="N2535" s="49"/>
      <c r="O2535" s="12"/>
      <c r="P2535" s="12"/>
      <c r="Q2535" s="12"/>
    </row>
    <row r="2536" spans="2:17" s="1" customFormat="1" x14ac:dyDescent="0.4">
      <c r="B2536" s="12"/>
      <c r="C2536" s="42"/>
      <c r="D2536" s="12"/>
      <c r="E2536" s="12"/>
      <c r="F2536" s="12"/>
      <c r="G2536" s="12"/>
      <c r="H2536" s="12"/>
      <c r="I2536" s="12"/>
      <c r="J2536" s="12"/>
      <c r="K2536" s="12"/>
      <c r="L2536" s="12"/>
      <c r="M2536" s="49"/>
      <c r="N2536" s="49"/>
      <c r="O2536" s="12"/>
      <c r="P2536" s="12"/>
      <c r="Q2536" s="12"/>
    </row>
    <row r="2537" spans="2:17" s="1" customFormat="1" x14ac:dyDescent="0.4">
      <c r="B2537" s="12"/>
      <c r="C2537" s="42"/>
      <c r="D2537" s="12"/>
      <c r="E2537" s="12"/>
      <c r="F2537" s="12"/>
      <c r="G2537" s="12"/>
      <c r="H2537" s="12"/>
      <c r="I2537" s="12"/>
      <c r="J2537" s="12"/>
      <c r="K2537" s="12"/>
      <c r="L2537" s="12"/>
      <c r="M2537" s="49"/>
      <c r="N2537" s="49"/>
      <c r="O2537" s="12"/>
      <c r="P2537" s="12"/>
      <c r="Q2537" s="12"/>
    </row>
    <row r="2538" spans="2:17" s="1" customFormat="1" x14ac:dyDescent="0.4">
      <c r="B2538" s="12"/>
      <c r="C2538" s="42"/>
      <c r="D2538" s="12"/>
      <c r="E2538" s="12"/>
      <c r="F2538" s="12"/>
      <c r="G2538" s="12"/>
      <c r="H2538" s="12"/>
      <c r="I2538" s="12"/>
      <c r="J2538" s="12"/>
      <c r="K2538" s="12"/>
      <c r="L2538" s="12"/>
      <c r="M2538" s="49"/>
      <c r="N2538" s="49"/>
      <c r="O2538" s="12"/>
      <c r="P2538" s="12"/>
      <c r="Q2538" s="12"/>
    </row>
    <row r="2539" spans="2:17" s="1" customFormat="1" x14ac:dyDescent="0.4">
      <c r="B2539" s="12"/>
      <c r="C2539" s="42"/>
      <c r="D2539" s="12"/>
      <c r="E2539" s="12"/>
      <c r="F2539" s="12"/>
      <c r="G2539" s="12"/>
      <c r="H2539" s="12"/>
      <c r="I2539" s="12"/>
      <c r="J2539" s="12"/>
      <c r="K2539" s="12"/>
      <c r="L2539" s="12"/>
      <c r="M2539" s="49"/>
      <c r="N2539" s="49"/>
      <c r="O2539" s="12"/>
      <c r="P2539" s="12"/>
      <c r="Q2539" s="12"/>
    </row>
    <row r="2540" spans="2:17" s="1" customFormat="1" x14ac:dyDescent="0.4">
      <c r="B2540" s="12"/>
      <c r="C2540" s="42"/>
      <c r="D2540" s="12"/>
      <c r="E2540" s="12"/>
      <c r="F2540" s="12"/>
      <c r="G2540" s="12"/>
      <c r="H2540" s="12"/>
      <c r="I2540" s="12"/>
      <c r="J2540" s="12"/>
      <c r="K2540" s="12"/>
      <c r="L2540" s="12"/>
      <c r="M2540" s="49"/>
      <c r="N2540" s="49"/>
      <c r="O2540" s="12"/>
      <c r="P2540" s="12"/>
      <c r="Q2540" s="12"/>
    </row>
    <row r="2541" spans="2:17" s="1" customFormat="1" x14ac:dyDescent="0.4">
      <c r="B2541" s="12"/>
      <c r="C2541" s="42"/>
      <c r="D2541" s="12"/>
      <c r="E2541" s="12"/>
      <c r="F2541" s="12"/>
      <c r="G2541" s="12"/>
      <c r="H2541" s="12"/>
      <c r="I2541" s="12"/>
      <c r="J2541" s="12"/>
      <c r="K2541" s="12"/>
      <c r="L2541" s="12"/>
      <c r="M2541" s="49"/>
      <c r="N2541" s="49"/>
      <c r="O2541" s="12"/>
      <c r="P2541" s="12"/>
      <c r="Q2541" s="12"/>
    </row>
    <row r="2542" spans="2:17" s="1" customFormat="1" x14ac:dyDescent="0.4">
      <c r="B2542" s="12"/>
      <c r="C2542" s="42"/>
      <c r="D2542" s="12"/>
      <c r="E2542" s="12"/>
      <c r="F2542" s="12"/>
      <c r="G2542" s="12"/>
      <c r="H2542" s="12"/>
      <c r="I2542" s="12"/>
      <c r="J2542" s="12"/>
      <c r="K2542" s="12"/>
      <c r="L2542" s="12"/>
      <c r="M2542" s="49"/>
      <c r="N2542" s="49"/>
      <c r="O2542" s="12"/>
      <c r="P2542" s="12"/>
      <c r="Q2542" s="12"/>
    </row>
    <row r="2543" spans="2:17" s="1" customFormat="1" x14ac:dyDescent="0.4">
      <c r="B2543" s="12"/>
      <c r="C2543" s="42"/>
      <c r="D2543" s="12"/>
      <c r="E2543" s="12"/>
      <c r="F2543" s="12"/>
      <c r="G2543" s="12"/>
      <c r="H2543" s="12"/>
      <c r="I2543" s="12"/>
      <c r="J2543" s="12"/>
      <c r="K2543" s="12"/>
      <c r="L2543" s="12"/>
      <c r="M2543" s="49"/>
      <c r="N2543" s="49"/>
      <c r="O2543" s="12"/>
      <c r="P2543" s="12"/>
      <c r="Q2543" s="12"/>
    </row>
    <row r="2544" spans="2:17" s="1" customFormat="1" x14ac:dyDescent="0.4">
      <c r="B2544" s="12"/>
      <c r="C2544" s="42"/>
      <c r="D2544" s="12"/>
      <c r="E2544" s="12"/>
      <c r="F2544" s="12"/>
      <c r="G2544" s="12"/>
      <c r="H2544" s="12"/>
      <c r="I2544" s="12"/>
      <c r="J2544" s="12"/>
      <c r="K2544" s="12"/>
      <c r="L2544" s="12"/>
      <c r="M2544" s="49"/>
      <c r="N2544" s="49"/>
      <c r="O2544" s="12"/>
      <c r="P2544" s="12"/>
      <c r="Q2544" s="12"/>
    </row>
    <row r="2545" spans="2:17" s="1" customFormat="1" x14ac:dyDescent="0.4">
      <c r="B2545" s="12"/>
      <c r="C2545" s="42"/>
      <c r="D2545" s="12"/>
      <c r="E2545" s="12"/>
      <c r="F2545" s="12"/>
      <c r="G2545" s="12"/>
      <c r="H2545" s="12"/>
      <c r="I2545" s="12"/>
      <c r="J2545" s="12"/>
      <c r="K2545" s="12"/>
      <c r="L2545" s="12"/>
      <c r="M2545" s="49"/>
      <c r="N2545" s="49"/>
      <c r="O2545" s="12"/>
      <c r="P2545" s="12"/>
      <c r="Q2545" s="12"/>
    </row>
    <row r="2546" spans="2:17" s="1" customFormat="1" x14ac:dyDescent="0.4">
      <c r="B2546" s="12"/>
      <c r="C2546" s="42"/>
      <c r="D2546" s="12"/>
      <c r="E2546" s="12"/>
      <c r="F2546" s="12"/>
      <c r="G2546" s="12"/>
      <c r="H2546" s="12"/>
      <c r="I2546" s="12"/>
      <c r="J2546" s="12"/>
      <c r="K2546" s="12"/>
      <c r="L2546" s="12"/>
      <c r="M2546" s="49"/>
      <c r="N2546" s="49"/>
      <c r="O2546" s="12"/>
      <c r="P2546" s="12"/>
      <c r="Q2546" s="12"/>
    </row>
    <row r="2547" spans="2:17" s="1" customFormat="1" x14ac:dyDescent="0.4">
      <c r="B2547" s="12"/>
      <c r="C2547" s="42"/>
      <c r="D2547" s="12"/>
      <c r="E2547" s="12"/>
      <c r="F2547" s="12"/>
      <c r="G2547" s="12"/>
      <c r="H2547" s="12"/>
      <c r="I2547" s="12"/>
      <c r="J2547" s="12"/>
      <c r="K2547" s="12"/>
      <c r="L2547" s="12"/>
      <c r="M2547" s="49"/>
      <c r="N2547" s="49"/>
      <c r="O2547" s="12"/>
      <c r="P2547" s="12"/>
      <c r="Q2547" s="12"/>
    </row>
    <row r="2548" spans="2:17" s="1" customFormat="1" x14ac:dyDescent="0.4">
      <c r="B2548" s="12"/>
      <c r="C2548" s="42"/>
      <c r="D2548" s="12"/>
      <c r="E2548" s="12"/>
      <c r="F2548" s="12"/>
      <c r="G2548" s="12"/>
      <c r="H2548" s="12"/>
      <c r="I2548" s="12"/>
      <c r="J2548" s="12"/>
      <c r="K2548" s="12"/>
      <c r="L2548" s="12"/>
      <c r="M2548" s="49"/>
      <c r="N2548" s="49"/>
      <c r="O2548" s="12"/>
      <c r="P2548" s="12"/>
      <c r="Q2548" s="12"/>
    </row>
    <row r="2549" spans="2:17" s="1" customFormat="1" x14ac:dyDescent="0.4">
      <c r="B2549" s="12"/>
      <c r="C2549" s="42"/>
      <c r="D2549" s="12"/>
      <c r="E2549" s="12"/>
      <c r="F2549" s="12"/>
      <c r="G2549" s="12"/>
      <c r="H2549" s="12"/>
      <c r="I2549" s="12"/>
      <c r="J2549" s="12"/>
      <c r="K2549" s="12"/>
      <c r="L2549" s="12"/>
      <c r="M2549" s="49"/>
      <c r="N2549" s="49"/>
      <c r="O2549" s="12"/>
      <c r="P2549" s="12"/>
      <c r="Q2549" s="12"/>
    </row>
    <row r="2550" spans="2:17" s="1" customFormat="1" x14ac:dyDescent="0.4">
      <c r="B2550" s="12"/>
      <c r="C2550" s="42"/>
      <c r="D2550" s="12"/>
      <c r="E2550" s="12"/>
      <c r="F2550" s="12"/>
      <c r="G2550" s="12"/>
      <c r="H2550" s="12"/>
      <c r="I2550" s="12"/>
      <c r="J2550" s="12"/>
      <c r="K2550" s="12"/>
      <c r="L2550" s="12"/>
      <c r="M2550" s="49"/>
      <c r="N2550" s="49"/>
      <c r="O2550" s="12"/>
      <c r="P2550" s="12"/>
      <c r="Q2550" s="12"/>
    </row>
    <row r="2551" spans="2:17" s="1" customFormat="1" x14ac:dyDescent="0.4">
      <c r="B2551" s="12"/>
      <c r="C2551" s="42"/>
      <c r="D2551" s="12"/>
      <c r="E2551" s="12"/>
      <c r="F2551" s="12"/>
      <c r="G2551" s="12"/>
      <c r="H2551" s="12"/>
      <c r="I2551" s="12"/>
      <c r="J2551" s="12"/>
      <c r="K2551" s="12"/>
      <c r="L2551" s="12"/>
      <c r="M2551" s="49"/>
      <c r="N2551" s="49"/>
      <c r="O2551" s="12"/>
      <c r="P2551" s="12"/>
      <c r="Q2551" s="12"/>
    </row>
    <row r="2552" spans="2:17" s="1" customFormat="1" x14ac:dyDescent="0.4">
      <c r="B2552" s="12"/>
      <c r="C2552" s="42"/>
      <c r="D2552" s="12"/>
      <c r="E2552" s="12"/>
      <c r="F2552" s="12"/>
      <c r="G2552" s="12"/>
      <c r="H2552" s="12"/>
      <c r="I2552" s="12"/>
      <c r="J2552" s="12"/>
      <c r="K2552" s="12"/>
      <c r="L2552" s="12"/>
      <c r="M2552" s="49"/>
      <c r="N2552" s="49"/>
      <c r="O2552" s="12"/>
      <c r="P2552" s="12"/>
      <c r="Q2552" s="12"/>
    </row>
    <row r="2553" spans="2:17" s="1" customFormat="1" x14ac:dyDescent="0.4">
      <c r="B2553" s="12"/>
      <c r="C2553" s="42"/>
      <c r="D2553" s="12"/>
      <c r="E2553" s="12"/>
      <c r="F2553" s="12"/>
      <c r="G2553" s="12"/>
      <c r="H2553" s="12"/>
      <c r="I2553" s="12"/>
      <c r="J2553" s="12"/>
      <c r="K2553" s="12"/>
      <c r="L2553" s="12"/>
      <c r="M2553" s="49"/>
      <c r="N2553" s="49"/>
      <c r="O2553" s="12"/>
      <c r="P2553" s="12"/>
      <c r="Q2553" s="12"/>
    </row>
    <row r="2554" spans="2:17" s="1" customFormat="1" x14ac:dyDescent="0.4">
      <c r="B2554" s="12"/>
      <c r="C2554" s="42"/>
      <c r="D2554" s="12"/>
      <c r="E2554" s="12"/>
      <c r="F2554" s="12"/>
      <c r="G2554" s="12"/>
      <c r="H2554" s="12"/>
      <c r="I2554" s="12"/>
      <c r="J2554" s="12"/>
      <c r="K2554" s="12"/>
      <c r="L2554" s="12"/>
      <c r="M2554" s="49"/>
      <c r="N2554" s="49"/>
      <c r="O2554" s="12"/>
      <c r="P2554" s="12"/>
      <c r="Q2554" s="12"/>
    </row>
    <row r="2555" spans="2:17" s="1" customFormat="1" x14ac:dyDescent="0.4">
      <c r="B2555" s="12"/>
      <c r="C2555" s="42"/>
      <c r="D2555" s="12"/>
      <c r="E2555" s="12"/>
      <c r="F2555" s="12"/>
      <c r="G2555" s="12"/>
      <c r="H2555" s="12"/>
      <c r="I2555" s="12"/>
      <c r="J2555" s="12"/>
      <c r="K2555" s="12"/>
      <c r="L2555" s="12"/>
      <c r="M2555" s="49"/>
      <c r="N2555" s="49"/>
      <c r="O2555" s="12"/>
      <c r="P2555" s="12"/>
      <c r="Q2555" s="12"/>
    </row>
    <row r="2556" spans="2:17" s="1" customFormat="1" x14ac:dyDescent="0.4">
      <c r="B2556" s="12"/>
      <c r="C2556" s="42"/>
      <c r="D2556" s="12"/>
      <c r="E2556" s="12"/>
      <c r="F2556" s="12"/>
      <c r="G2556" s="12"/>
      <c r="H2556" s="12"/>
      <c r="I2556" s="12"/>
      <c r="J2556" s="12"/>
      <c r="K2556" s="12"/>
      <c r="L2556" s="12"/>
      <c r="M2556" s="49"/>
      <c r="N2556" s="49"/>
      <c r="O2556" s="12"/>
      <c r="P2556" s="12"/>
      <c r="Q2556" s="12"/>
    </row>
    <row r="2557" spans="2:17" s="1" customFormat="1" x14ac:dyDescent="0.4">
      <c r="B2557" s="12"/>
      <c r="C2557" s="42"/>
      <c r="D2557" s="12"/>
      <c r="E2557" s="12"/>
      <c r="F2557" s="12"/>
      <c r="G2557" s="12"/>
      <c r="H2557" s="12"/>
      <c r="I2557" s="12"/>
      <c r="J2557" s="12"/>
      <c r="K2557" s="12"/>
      <c r="L2557" s="12"/>
      <c r="M2557" s="49"/>
      <c r="N2557" s="49"/>
      <c r="O2557" s="12"/>
      <c r="P2557" s="12"/>
      <c r="Q2557" s="12"/>
    </row>
    <row r="2558" spans="2:17" s="1" customFormat="1" x14ac:dyDescent="0.4">
      <c r="B2558" s="12"/>
      <c r="C2558" s="42"/>
      <c r="D2558" s="12"/>
      <c r="E2558" s="12"/>
      <c r="F2558" s="12"/>
      <c r="G2558" s="12"/>
      <c r="H2558" s="12"/>
      <c r="I2558" s="12"/>
      <c r="J2558" s="12"/>
      <c r="K2558" s="12"/>
      <c r="L2558" s="12"/>
      <c r="M2558" s="49"/>
      <c r="N2558" s="49"/>
      <c r="O2558" s="12"/>
      <c r="P2558" s="12"/>
      <c r="Q2558" s="12"/>
    </row>
    <row r="2559" spans="2:17" s="1" customFormat="1" x14ac:dyDescent="0.4">
      <c r="B2559" s="12"/>
      <c r="C2559" s="42"/>
      <c r="D2559" s="12"/>
      <c r="E2559" s="12"/>
      <c r="F2559" s="12"/>
      <c r="G2559" s="12"/>
      <c r="H2559" s="12"/>
      <c r="I2559" s="12"/>
      <c r="J2559" s="12"/>
      <c r="K2559" s="12"/>
      <c r="L2559" s="12"/>
      <c r="M2559" s="49"/>
      <c r="N2559" s="49"/>
      <c r="O2559" s="12"/>
      <c r="P2559" s="12"/>
      <c r="Q2559" s="12"/>
    </row>
    <row r="2560" spans="2:17" s="1" customFormat="1" x14ac:dyDescent="0.4">
      <c r="B2560" s="12"/>
      <c r="C2560" s="42"/>
      <c r="D2560" s="12"/>
      <c r="E2560" s="12"/>
      <c r="F2560" s="12"/>
      <c r="G2560" s="12"/>
      <c r="H2560" s="12"/>
      <c r="I2560" s="12"/>
      <c r="J2560" s="12"/>
      <c r="K2560" s="12"/>
      <c r="L2560" s="12"/>
      <c r="M2560" s="49"/>
      <c r="N2560" s="49"/>
      <c r="O2560" s="12"/>
      <c r="P2560" s="12"/>
      <c r="Q2560" s="12"/>
    </row>
    <row r="2561" spans="2:17" s="1" customFormat="1" x14ac:dyDescent="0.4">
      <c r="B2561" s="12"/>
      <c r="C2561" s="42"/>
      <c r="D2561" s="12"/>
      <c r="E2561" s="12"/>
      <c r="F2561" s="12"/>
      <c r="G2561" s="12"/>
      <c r="H2561" s="12"/>
      <c r="I2561" s="12"/>
      <c r="J2561" s="12"/>
      <c r="K2561" s="12"/>
      <c r="L2561" s="12"/>
      <c r="M2561" s="49"/>
      <c r="N2561" s="49"/>
      <c r="O2561" s="12"/>
      <c r="P2561" s="12"/>
      <c r="Q2561" s="12"/>
    </row>
    <row r="2562" spans="2:17" s="1" customFormat="1" x14ac:dyDescent="0.4">
      <c r="B2562" s="12"/>
      <c r="C2562" s="42"/>
      <c r="D2562" s="12"/>
      <c r="E2562" s="12"/>
      <c r="F2562" s="12"/>
      <c r="G2562" s="12"/>
      <c r="H2562" s="12"/>
      <c r="I2562" s="12"/>
      <c r="J2562" s="12"/>
      <c r="K2562" s="12"/>
      <c r="L2562" s="12"/>
      <c r="M2562" s="49"/>
      <c r="N2562" s="49"/>
      <c r="O2562" s="12"/>
      <c r="P2562" s="12"/>
      <c r="Q2562" s="12"/>
    </row>
    <row r="2563" spans="2:17" s="1" customFormat="1" x14ac:dyDescent="0.4">
      <c r="B2563" s="12"/>
      <c r="C2563" s="42"/>
      <c r="D2563" s="12"/>
      <c r="E2563" s="12"/>
      <c r="F2563" s="12"/>
      <c r="G2563" s="12"/>
      <c r="H2563" s="12"/>
      <c r="I2563" s="12"/>
      <c r="J2563" s="12"/>
      <c r="K2563" s="12"/>
      <c r="L2563" s="12"/>
      <c r="M2563" s="49"/>
      <c r="N2563" s="49"/>
      <c r="O2563" s="12"/>
      <c r="P2563" s="12"/>
      <c r="Q2563" s="12"/>
    </row>
    <row r="2564" spans="2:17" s="1" customFormat="1" x14ac:dyDescent="0.4">
      <c r="B2564" s="12"/>
      <c r="C2564" s="42"/>
      <c r="D2564" s="12"/>
      <c r="E2564" s="12"/>
      <c r="F2564" s="12"/>
      <c r="G2564" s="12"/>
      <c r="H2564" s="12"/>
      <c r="I2564" s="12"/>
      <c r="J2564" s="12"/>
      <c r="K2564" s="12"/>
      <c r="L2564" s="12"/>
      <c r="M2564" s="49"/>
      <c r="N2564" s="49"/>
      <c r="O2564" s="12"/>
      <c r="P2564" s="12"/>
      <c r="Q2564" s="12"/>
    </row>
    <row r="2565" spans="2:17" s="1" customFormat="1" x14ac:dyDescent="0.4">
      <c r="B2565" s="12"/>
      <c r="C2565" s="42"/>
      <c r="D2565" s="12"/>
      <c r="E2565" s="12"/>
      <c r="F2565" s="12"/>
      <c r="G2565" s="12"/>
      <c r="H2565" s="12"/>
      <c r="I2565" s="12"/>
      <c r="J2565" s="12"/>
      <c r="K2565" s="12"/>
      <c r="L2565" s="12"/>
      <c r="M2565" s="49"/>
      <c r="N2565" s="49"/>
      <c r="O2565" s="12"/>
      <c r="P2565" s="12"/>
      <c r="Q2565" s="12"/>
    </row>
    <row r="2566" spans="2:17" s="1" customFormat="1" x14ac:dyDescent="0.4">
      <c r="B2566" s="12"/>
      <c r="C2566" s="42"/>
      <c r="D2566" s="12"/>
      <c r="E2566" s="12"/>
      <c r="F2566" s="12"/>
      <c r="G2566" s="12"/>
      <c r="H2566" s="12"/>
      <c r="I2566" s="12"/>
      <c r="J2566" s="12"/>
      <c r="K2566" s="12"/>
      <c r="L2566" s="12"/>
      <c r="M2566" s="49"/>
      <c r="N2566" s="49"/>
      <c r="O2566" s="12"/>
      <c r="P2566" s="12"/>
      <c r="Q2566" s="12"/>
    </row>
    <row r="2567" spans="2:17" s="1" customFormat="1" x14ac:dyDescent="0.4">
      <c r="B2567" s="12"/>
      <c r="C2567" s="42"/>
      <c r="D2567" s="12"/>
      <c r="E2567" s="12"/>
      <c r="F2567" s="12"/>
      <c r="G2567" s="12"/>
      <c r="H2567" s="12"/>
      <c r="I2567" s="12"/>
      <c r="J2567" s="12"/>
      <c r="K2567" s="12"/>
      <c r="L2567" s="12"/>
      <c r="M2567" s="49"/>
      <c r="N2567" s="49"/>
      <c r="O2567" s="12"/>
      <c r="P2567" s="12"/>
      <c r="Q2567" s="12"/>
    </row>
    <row r="2568" spans="2:17" s="1" customFormat="1" x14ac:dyDescent="0.4">
      <c r="B2568" s="12"/>
      <c r="C2568" s="42"/>
      <c r="D2568" s="12"/>
      <c r="E2568" s="12"/>
      <c r="F2568" s="12"/>
      <c r="G2568" s="12"/>
      <c r="H2568" s="12"/>
      <c r="I2568" s="12"/>
      <c r="J2568" s="12"/>
      <c r="K2568" s="12"/>
      <c r="L2568" s="12"/>
      <c r="M2568" s="49"/>
      <c r="N2568" s="49"/>
      <c r="O2568" s="12"/>
      <c r="P2568" s="12"/>
      <c r="Q2568" s="12"/>
    </row>
    <row r="2569" spans="2:17" s="1" customFormat="1" x14ac:dyDescent="0.4">
      <c r="B2569" s="12"/>
      <c r="C2569" s="42"/>
      <c r="D2569" s="12"/>
      <c r="E2569" s="12"/>
      <c r="F2569" s="12"/>
      <c r="G2569" s="12"/>
      <c r="H2569" s="12"/>
      <c r="I2569" s="12"/>
      <c r="J2569" s="12"/>
      <c r="K2569" s="12"/>
      <c r="L2569" s="12"/>
      <c r="M2569" s="49"/>
      <c r="N2569" s="49"/>
      <c r="O2569" s="12"/>
      <c r="P2569" s="12"/>
      <c r="Q2569" s="12"/>
    </row>
    <row r="2570" spans="2:17" s="1" customFormat="1" x14ac:dyDescent="0.4">
      <c r="B2570" s="12"/>
      <c r="C2570" s="42"/>
      <c r="D2570" s="12"/>
      <c r="E2570" s="12"/>
      <c r="F2570" s="12"/>
      <c r="G2570" s="12"/>
      <c r="H2570" s="12"/>
      <c r="I2570" s="12"/>
      <c r="J2570" s="12"/>
      <c r="K2570" s="12"/>
      <c r="L2570" s="12"/>
      <c r="M2570" s="49"/>
      <c r="N2570" s="49"/>
      <c r="O2570" s="12"/>
      <c r="P2570" s="12"/>
      <c r="Q2570" s="12"/>
    </row>
    <row r="2571" spans="2:17" s="1" customFormat="1" x14ac:dyDescent="0.4">
      <c r="B2571" s="12"/>
      <c r="C2571" s="42"/>
      <c r="D2571" s="12"/>
      <c r="E2571" s="12"/>
      <c r="F2571" s="12"/>
      <c r="G2571" s="12"/>
      <c r="H2571" s="12"/>
      <c r="I2571" s="12"/>
      <c r="J2571" s="12"/>
      <c r="K2571" s="12"/>
      <c r="L2571" s="12"/>
      <c r="M2571" s="49"/>
      <c r="N2571" s="49"/>
      <c r="O2571" s="12"/>
      <c r="P2571" s="12"/>
      <c r="Q2571" s="12"/>
    </row>
    <row r="2572" spans="2:17" s="1" customFormat="1" x14ac:dyDescent="0.4">
      <c r="B2572" s="12"/>
      <c r="C2572" s="42"/>
      <c r="D2572" s="12"/>
      <c r="E2572" s="12"/>
      <c r="F2572" s="12"/>
      <c r="G2572" s="12"/>
      <c r="H2572" s="12"/>
      <c r="I2572" s="12"/>
      <c r="J2572" s="12"/>
      <c r="K2572" s="12"/>
      <c r="L2572" s="12"/>
      <c r="M2572" s="49"/>
      <c r="N2572" s="49"/>
      <c r="O2572" s="12"/>
      <c r="P2572" s="12"/>
      <c r="Q2572" s="12"/>
    </row>
    <row r="2573" spans="2:17" s="1" customFormat="1" x14ac:dyDescent="0.4">
      <c r="B2573" s="12"/>
      <c r="C2573" s="42"/>
      <c r="D2573" s="12"/>
      <c r="E2573" s="12"/>
      <c r="F2573" s="12"/>
      <c r="G2573" s="12"/>
      <c r="H2573" s="12"/>
      <c r="I2573" s="12"/>
      <c r="J2573" s="12"/>
      <c r="K2573" s="12"/>
      <c r="L2573" s="12"/>
      <c r="M2573" s="49"/>
      <c r="N2573" s="49"/>
      <c r="O2573" s="12"/>
      <c r="P2573" s="12"/>
      <c r="Q2573" s="12"/>
    </row>
    <row r="2574" spans="2:17" s="1" customFormat="1" x14ac:dyDescent="0.4">
      <c r="B2574" s="12"/>
      <c r="C2574" s="42"/>
      <c r="D2574" s="12"/>
      <c r="E2574" s="12"/>
      <c r="F2574" s="12"/>
      <c r="G2574" s="12"/>
      <c r="H2574" s="12"/>
      <c r="I2574" s="12"/>
      <c r="J2574" s="12"/>
      <c r="K2574" s="12"/>
      <c r="L2574" s="12"/>
      <c r="M2574" s="49"/>
      <c r="N2574" s="49"/>
      <c r="O2574" s="12"/>
      <c r="P2574" s="12"/>
      <c r="Q2574" s="12"/>
    </row>
    <row r="2575" spans="2:17" s="1" customFormat="1" x14ac:dyDescent="0.4">
      <c r="B2575" s="12"/>
      <c r="C2575" s="42"/>
      <c r="D2575" s="12"/>
      <c r="E2575" s="12"/>
      <c r="F2575" s="12"/>
      <c r="G2575" s="12"/>
      <c r="H2575" s="12"/>
      <c r="I2575" s="12"/>
      <c r="J2575" s="12"/>
      <c r="K2575" s="12"/>
      <c r="L2575" s="12"/>
      <c r="M2575" s="49"/>
      <c r="N2575" s="49"/>
      <c r="O2575" s="12"/>
      <c r="P2575" s="12"/>
      <c r="Q2575" s="12"/>
    </row>
    <row r="2576" spans="2:17" s="1" customFormat="1" x14ac:dyDescent="0.4">
      <c r="B2576" s="12"/>
      <c r="C2576" s="42"/>
      <c r="D2576" s="12"/>
      <c r="E2576" s="12"/>
      <c r="F2576" s="12"/>
      <c r="G2576" s="12"/>
      <c r="H2576" s="12"/>
      <c r="I2576" s="12"/>
      <c r="J2576" s="12"/>
      <c r="K2576" s="12"/>
      <c r="L2576" s="12"/>
      <c r="M2576" s="49"/>
      <c r="N2576" s="49"/>
      <c r="O2576" s="12"/>
      <c r="P2576" s="12"/>
      <c r="Q2576" s="12"/>
    </row>
    <row r="2577" spans="2:17" s="1" customFormat="1" x14ac:dyDescent="0.4">
      <c r="B2577" s="12"/>
      <c r="C2577" s="42"/>
      <c r="D2577" s="12"/>
      <c r="E2577" s="12"/>
      <c r="F2577" s="12"/>
      <c r="G2577" s="12"/>
      <c r="H2577" s="12"/>
      <c r="I2577" s="12"/>
      <c r="J2577" s="12"/>
      <c r="K2577" s="12"/>
      <c r="L2577" s="12"/>
      <c r="M2577" s="49"/>
      <c r="N2577" s="49"/>
      <c r="O2577" s="12"/>
      <c r="P2577" s="12"/>
      <c r="Q2577" s="12"/>
    </row>
    <row r="2578" spans="2:17" s="1" customFormat="1" x14ac:dyDescent="0.4">
      <c r="B2578" s="12"/>
      <c r="C2578" s="42"/>
      <c r="D2578" s="12"/>
      <c r="E2578" s="12"/>
      <c r="F2578" s="12"/>
      <c r="G2578" s="12"/>
      <c r="H2578" s="12"/>
      <c r="I2578" s="12"/>
      <c r="J2578" s="12"/>
      <c r="K2578" s="12"/>
      <c r="L2578" s="12"/>
      <c r="M2578" s="49"/>
      <c r="N2578" s="49"/>
      <c r="O2578" s="12"/>
      <c r="P2578" s="12"/>
      <c r="Q2578" s="12"/>
    </row>
    <row r="2579" spans="2:17" s="1" customFormat="1" x14ac:dyDescent="0.4">
      <c r="B2579" s="12"/>
      <c r="C2579" s="42"/>
      <c r="D2579" s="12"/>
      <c r="E2579" s="12"/>
      <c r="F2579" s="12"/>
      <c r="G2579" s="12"/>
      <c r="H2579" s="12"/>
      <c r="I2579" s="12"/>
      <c r="J2579" s="12"/>
      <c r="K2579" s="12"/>
      <c r="L2579" s="12"/>
      <c r="M2579" s="49"/>
      <c r="N2579" s="49"/>
      <c r="O2579" s="12"/>
      <c r="P2579" s="12"/>
      <c r="Q2579" s="12"/>
    </row>
    <row r="2580" spans="2:17" s="1" customFormat="1" x14ac:dyDescent="0.4">
      <c r="B2580" s="12"/>
      <c r="C2580" s="42"/>
      <c r="D2580" s="12"/>
      <c r="E2580" s="12"/>
      <c r="F2580" s="12"/>
      <c r="G2580" s="12"/>
      <c r="H2580" s="12"/>
      <c r="I2580" s="12"/>
      <c r="J2580" s="12"/>
      <c r="K2580" s="12"/>
      <c r="L2580" s="12"/>
      <c r="M2580" s="49"/>
      <c r="N2580" s="49"/>
      <c r="O2580" s="12"/>
      <c r="P2580" s="12"/>
      <c r="Q2580" s="12"/>
    </row>
    <row r="2581" spans="2:17" s="1" customFormat="1" x14ac:dyDescent="0.4">
      <c r="B2581" s="12"/>
      <c r="C2581" s="42"/>
      <c r="D2581" s="12"/>
      <c r="E2581" s="12"/>
      <c r="F2581" s="12"/>
      <c r="G2581" s="12"/>
      <c r="H2581" s="12"/>
      <c r="I2581" s="12"/>
      <c r="J2581" s="12"/>
      <c r="K2581" s="12"/>
      <c r="L2581" s="12"/>
      <c r="M2581" s="49"/>
      <c r="N2581" s="49"/>
      <c r="O2581" s="12"/>
      <c r="P2581" s="12"/>
      <c r="Q2581" s="12"/>
    </row>
    <row r="2582" spans="2:17" s="1" customFormat="1" x14ac:dyDescent="0.4">
      <c r="B2582" s="12"/>
      <c r="C2582" s="42"/>
      <c r="D2582" s="12"/>
      <c r="E2582" s="12"/>
      <c r="F2582" s="12"/>
      <c r="G2582" s="12"/>
      <c r="H2582" s="12"/>
      <c r="I2582" s="12"/>
      <c r="J2582" s="12"/>
      <c r="K2582" s="12"/>
      <c r="L2582" s="12"/>
      <c r="M2582" s="49"/>
      <c r="N2582" s="49"/>
      <c r="O2582" s="12"/>
      <c r="P2582" s="12"/>
      <c r="Q2582" s="12"/>
    </row>
    <row r="2583" spans="2:17" s="1" customFormat="1" x14ac:dyDescent="0.4">
      <c r="B2583" s="12"/>
      <c r="C2583" s="42"/>
      <c r="D2583" s="12"/>
      <c r="E2583" s="12"/>
      <c r="F2583" s="12"/>
      <c r="G2583" s="12"/>
      <c r="H2583" s="12"/>
      <c r="I2583" s="12"/>
      <c r="J2583" s="12"/>
      <c r="K2583" s="12"/>
      <c r="L2583" s="12"/>
      <c r="M2583" s="49"/>
      <c r="N2583" s="49"/>
      <c r="O2583" s="12"/>
      <c r="P2583" s="12"/>
      <c r="Q2583" s="12"/>
    </row>
    <row r="2584" spans="2:17" s="1" customFormat="1" x14ac:dyDescent="0.4">
      <c r="B2584" s="12"/>
      <c r="C2584" s="42"/>
      <c r="D2584" s="12"/>
      <c r="E2584" s="12"/>
      <c r="F2584" s="12"/>
      <c r="G2584" s="12"/>
      <c r="H2584" s="12"/>
      <c r="I2584" s="12"/>
      <c r="J2584" s="12"/>
      <c r="K2584" s="12"/>
      <c r="L2584" s="12"/>
      <c r="M2584" s="49"/>
      <c r="N2584" s="49"/>
      <c r="O2584" s="12"/>
      <c r="P2584" s="12"/>
      <c r="Q2584" s="12"/>
    </row>
    <row r="2585" spans="2:17" s="1" customFormat="1" x14ac:dyDescent="0.4">
      <c r="B2585" s="12"/>
      <c r="C2585" s="42"/>
      <c r="D2585" s="12"/>
      <c r="E2585" s="12"/>
      <c r="F2585" s="12"/>
      <c r="G2585" s="12"/>
      <c r="H2585" s="12"/>
      <c r="I2585" s="12"/>
      <c r="J2585" s="12"/>
      <c r="K2585" s="12"/>
      <c r="L2585" s="12"/>
      <c r="M2585" s="49"/>
      <c r="N2585" s="49"/>
      <c r="O2585" s="12"/>
      <c r="P2585" s="12"/>
      <c r="Q2585" s="12"/>
    </row>
    <row r="2586" spans="2:17" s="1" customFormat="1" x14ac:dyDescent="0.4">
      <c r="B2586" s="12"/>
      <c r="C2586" s="42"/>
      <c r="D2586" s="12"/>
      <c r="E2586" s="12"/>
      <c r="F2586" s="12"/>
      <c r="G2586" s="12"/>
      <c r="H2586" s="12"/>
      <c r="I2586" s="12"/>
      <c r="J2586" s="12"/>
      <c r="K2586" s="12"/>
      <c r="L2586" s="12"/>
      <c r="M2586" s="49"/>
      <c r="N2586" s="49"/>
      <c r="O2586" s="12"/>
      <c r="P2586" s="12"/>
      <c r="Q2586" s="12"/>
    </row>
    <row r="2587" spans="2:17" s="1" customFormat="1" x14ac:dyDescent="0.4">
      <c r="B2587" s="12"/>
      <c r="C2587" s="42"/>
      <c r="D2587" s="12"/>
      <c r="E2587" s="12"/>
      <c r="F2587" s="12"/>
      <c r="G2587" s="12"/>
      <c r="H2587" s="12"/>
      <c r="I2587" s="12"/>
      <c r="J2587" s="12"/>
      <c r="K2587" s="12"/>
      <c r="L2587" s="12"/>
      <c r="M2587" s="49"/>
      <c r="N2587" s="49"/>
      <c r="O2587" s="12"/>
      <c r="P2587" s="12"/>
      <c r="Q2587" s="12"/>
    </row>
    <row r="2588" spans="2:17" s="1" customFormat="1" x14ac:dyDescent="0.4">
      <c r="B2588" s="12"/>
      <c r="C2588" s="42"/>
      <c r="D2588" s="12"/>
      <c r="E2588" s="12"/>
      <c r="F2588" s="12"/>
      <c r="G2588" s="12"/>
      <c r="H2588" s="12"/>
      <c r="I2588" s="12"/>
      <c r="J2588" s="12"/>
      <c r="K2588" s="12"/>
      <c r="L2588" s="12"/>
      <c r="M2588" s="49"/>
      <c r="N2588" s="49"/>
      <c r="O2588" s="12"/>
      <c r="P2588" s="12"/>
      <c r="Q2588" s="12"/>
    </row>
    <row r="2589" spans="2:17" s="1" customFormat="1" x14ac:dyDescent="0.4">
      <c r="B2589" s="12"/>
      <c r="C2589" s="42"/>
      <c r="D2589" s="12"/>
      <c r="E2589" s="12"/>
      <c r="F2589" s="12"/>
      <c r="G2589" s="12"/>
      <c r="H2589" s="12"/>
      <c r="I2589" s="12"/>
      <c r="J2589" s="12"/>
      <c r="K2589" s="12"/>
      <c r="L2589" s="12"/>
      <c r="M2589" s="49"/>
      <c r="N2589" s="49"/>
      <c r="O2589" s="12"/>
      <c r="P2589" s="12"/>
      <c r="Q2589" s="12"/>
    </row>
    <row r="2590" spans="2:17" s="1" customFormat="1" x14ac:dyDescent="0.4">
      <c r="B2590" s="12"/>
      <c r="C2590" s="42"/>
      <c r="D2590" s="12"/>
      <c r="E2590" s="12"/>
      <c r="F2590" s="12"/>
      <c r="G2590" s="12"/>
      <c r="H2590" s="12"/>
      <c r="I2590" s="12"/>
      <c r="J2590" s="12"/>
      <c r="K2590" s="12"/>
      <c r="L2590" s="12"/>
      <c r="M2590" s="49"/>
      <c r="N2590" s="49"/>
      <c r="O2590" s="12"/>
      <c r="P2590" s="12"/>
      <c r="Q2590" s="12"/>
    </row>
    <row r="2591" spans="2:17" s="1" customFormat="1" x14ac:dyDescent="0.4">
      <c r="B2591" s="12"/>
      <c r="C2591" s="42"/>
      <c r="D2591" s="12"/>
      <c r="E2591" s="12"/>
      <c r="F2591" s="12"/>
      <c r="G2591" s="12"/>
      <c r="H2591" s="12"/>
      <c r="I2591" s="12"/>
      <c r="J2591" s="12"/>
      <c r="K2591" s="12"/>
      <c r="L2591" s="12"/>
      <c r="M2591" s="49"/>
      <c r="N2591" s="49"/>
      <c r="O2591" s="12"/>
      <c r="P2591" s="12"/>
      <c r="Q2591" s="12"/>
    </row>
    <row r="2592" spans="2:17" s="1" customFormat="1" x14ac:dyDescent="0.4">
      <c r="B2592" s="12"/>
      <c r="C2592" s="42"/>
      <c r="D2592" s="12"/>
      <c r="E2592" s="12"/>
      <c r="F2592" s="12"/>
      <c r="G2592" s="12"/>
      <c r="H2592" s="12"/>
      <c r="I2592" s="12"/>
      <c r="J2592" s="12"/>
      <c r="K2592" s="12"/>
      <c r="L2592" s="12"/>
      <c r="M2592" s="49"/>
      <c r="N2592" s="49"/>
      <c r="O2592" s="12"/>
      <c r="P2592" s="12"/>
      <c r="Q2592" s="12"/>
    </row>
    <row r="2593" spans="2:17" s="1" customFormat="1" x14ac:dyDescent="0.4">
      <c r="B2593" s="12"/>
      <c r="C2593" s="42"/>
      <c r="D2593" s="12"/>
      <c r="E2593" s="12"/>
      <c r="F2593" s="12"/>
      <c r="G2593" s="12"/>
      <c r="H2593" s="12"/>
      <c r="I2593" s="12"/>
      <c r="J2593" s="12"/>
      <c r="K2593" s="12"/>
      <c r="L2593" s="12"/>
      <c r="M2593" s="49"/>
      <c r="N2593" s="49"/>
      <c r="O2593" s="12"/>
      <c r="P2593" s="12"/>
      <c r="Q2593" s="12"/>
    </row>
    <row r="2594" spans="2:17" s="1" customFormat="1" x14ac:dyDescent="0.4">
      <c r="B2594" s="12"/>
      <c r="C2594" s="42"/>
      <c r="D2594" s="12"/>
      <c r="E2594" s="12"/>
      <c r="F2594" s="12"/>
      <c r="G2594" s="12"/>
      <c r="H2594" s="12"/>
      <c r="I2594" s="12"/>
      <c r="J2594" s="12"/>
      <c r="K2594" s="12"/>
      <c r="L2594" s="12"/>
      <c r="M2594" s="49"/>
      <c r="N2594" s="49"/>
      <c r="O2594" s="12"/>
      <c r="P2594" s="12"/>
      <c r="Q2594" s="12"/>
    </row>
    <row r="2595" spans="2:17" s="1" customFormat="1" x14ac:dyDescent="0.4">
      <c r="B2595" s="12"/>
      <c r="C2595" s="42"/>
      <c r="D2595" s="12"/>
      <c r="E2595" s="12"/>
      <c r="F2595" s="12"/>
      <c r="G2595" s="12"/>
      <c r="H2595" s="12"/>
      <c r="I2595" s="12"/>
      <c r="J2595" s="12"/>
      <c r="K2595" s="12"/>
      <c r="L2595" s="12"/>
      <c r="M2595" s="49"/>
      <c r="N2595" s="49"/>
      <c r="O2595" s="12"/>
      <c r="P2595" s="12"/>
      <c r="Q2595" s="12"/>
    </row>
    <row r="2596" spans="2:17" s="1" customFormat="1" x14ac:dyDescent="0.4">
      <c r="B2596" s="12"/>
      <c r="C2596" s="42"/>
      <c r="D2596" s="12"/>
      <c r="E2596" s="12"/>
      <c r="F2596" s="12"/>
      <c r="G2596" s="12"/>
      <c r="H2596" s="12"/>
      <c r="I2596" s="12"/>
      <c r="J2596" s="12"/>
      <c r="K2596" s="12"/>
      <c r="L2596" s="12"/>
      <c r="M2596" s="49"/>
      <c r="N2596" s="49"/>
      <c r="O2596" s="12"/>
      <c r="P2596" s="12"/>
      <c r="Q2596" s="12"/>
    </row>
    <row r="2597" spans="2:17" s="1" customFormat="1" x14ac:dyDescent="0.4">
      <c r="B2597" s="12"/>
      <c r="C2597" s="42"/>
      <c r="D2597" s="12"/>
      <c r="E2597" s="12"/>
      <c r="F2597" s="12"/>
      <c r="G2597" s="12"/>
      <c r="H2597" s="12"/>
      <c r="I2597" s="12"/>
      <c r="J2597" s="12"/>
      <c r="K2597" s="12"/>
      <c r="L2597" s="12"/>
      <c r="M2597" s="49"/>
      <c r="N2597" s="49"/>
      <c r="O2597" s="12"/>
      <c r="P2597" s="12"/>
      <c r="Q2597" s="12"/>
    </row>
    <row r="2598" spans="2:17" s="1" customFormat="1" x14ac:dyDescent="0.4">
      <c r="B2598" s="12"/>
      <c r="C2598" s="42"/>
      <c r="D2598" s="12"/>
      <c r="E2598" s="12"/>
      <c r="F2598" s="12"/>
      <c r="G2598" s="12"/>
      <c r="H2598" s="12"/>
      <c r="I2598" s="12"/>
      <c r="J2598" s="12"/>
      <c r="K2598" s="12"/>
      <c r="L2598" s="12"/>
      <c r="M2598" s="49"/>
      <c r="N2598" s="49"/>
      <c r="O2598" s="12"/>
      <c r="P2598" s="12"/>
      <c r="Q2598" s="12"/>
    </row>
    <row r="2599" spans="2:17" s="1" customFormat="1" x14ac:dyDescent="0.4">
      <c r="B2599" s="12"/>
      <c r="C2599" s="42"/>
      <c r="D2599" s="12"/>
      <c r="E2599" s="12"/>
      <c r="F2599" s="12"/>
      <c r="G2599" s="12"/>
      <c r="H2599" s="12"/>
      <c r="I2599" s="12"/>
      <c r="J2599" s="12"/>
      <c r="K2599" s="12"/>
      <c r="L2599" s="12"/>
      <c r="M2599" s="49"/>
      <c r="N2599" s="49"/>
      <c r="O2599" s="12"/>
      <c r="P2599" s="12"/>
      <c r="Q2599" s="12"/>
    </row>
    <row r="2600" spans="2:17" s="1" customFormat="1" x14ac:dyDescent="0.4">
      <c r="B2600" s="12"/>
      <c r="C2600" s="42"/>
      <c r="D2600" s="12"/>
      <c r="E2600" s="12"/>
      <c r="F2600" s="12"/>
      <c r="G2600" s="12"/>
      <c r="H2600" s="12"/>
      <c r="I2600" s="12"/>
      <c r="J2600" s="12"/>
      <c r="K2600" s="12"/>
      <c r="L2600" s="12"/>
      <c r="M2600" s="49"/>
      <c r="N2600" s="49"/>
      <c r="O2600" s="12"/>
      <c r="P2600" s="12"/>
      <c r="Q2600" s="12"/>
    </row>
    <row r="2601" spans="2:17" s="1" customFormat="1" x14ac:dyDescent="0.4">
      <c r="B2601" s="12"/>
      <c r="C2601" s="42"/>
      <c r="D2601" s="12"/>
      <c r="E2601" s="12"/>
      <c r="F2601" s="12"/>
      <c r="G2601" s="12"/>
      <c r="H2601" s="12"/>
      <c r="I2601" s="12"/>
      <c r="J2601" s="12"/>
      <c r="K2601" s="12"/>
      <c r="L2601" s="12"/>
      <c r="M2601" s="49"/>
      <c r="N2601" s="49"/>
      <c r="O2601" s="12"/>
      <c r="P2601" s="12"/>
      <c r="Q2601" s="12"/>
    </row>
    <row r="2602" spans="2:17" s="1" customFormat="1" x14ac:dyDescent="0.4">
      <c r="B2602" s="12"/>
      <c r="C2602" s="42"/>
      <c r="D2602" s="12"/>
      <c r="E2602" s="12"/>
      <c r="F2602" s="12"/>
      <c r="G2602" s="12"/>
      <c r="H2602" s="12"/>
      <c r="I2602" s="12"/>
      <c r="J2602" s="12"/>
      <c r="K2602" s="12"/>
      <c r="L2602" s="12"/>
      <c r="M2602" s="49"/>
      <c r="N2602" s="49"/>
      <c r="O2602" s="12"/>
      <c r="P2602" s="12"/>
      <c r="Q2602" s="12"/>
    </row>
    <row r="2603" spans="2:17" s="1" customFormat="1" x14ac:dyDescent="0.4">
      <c r="B2603" s="12"/>
      <c r="C2603" s="42"/>
      <c r="D2603" s="12"/>
      <c r="E2603" s="12"/>
      <c r="F2603" s="12"/>
      <c r="G2603" s="12"/>
      <c r="H2603" s="12"/>
      <c r="I2603" s="12"/>
      <c r="J2603" s="12"/>
      <c r="K2603" s="12"/>
      <c r="L2603" s="12"/>
      <c r="M2603" s="49"/>
      <c r="N2603" s="49"/>
      <c r="O2603" s="12"/>
      <c r="P2603" s="12"/>
      <c r="Q2603" s="12"/>
    </row>
    <row r="2604" spans="2:17" s="1" customFormat="1" x14ac:dyDescent="0.4">
      <c r="B2604" s="12"/>
      <c r="C2604" s="42"/>
      <c r="D2604" s="12"/>
      <c r="E2604" s="12"/>
      <c r="F2604" s="12"/>
      <c r="G2604" s="12"/>
      <c r="H2604" s="12"/>
      <c r="I2604" s="12"/>
      <c r="J2604" s="12"/>
      <c r="K2604" s="12"/>
      <c r="L2604" s="12"/>
      <c r="M2604" s="49"/>
      <c r="N2604" s="49"/>
      <c r="O2604" s="12"/>
      <c r="P2604" s="12"/>
      <c r="Q2604" s="12"/>
    </row>
    <row r="2605" spans="2:17" s="1" customFormat="1" x14ac:dyDescent="0.4">
      <c r="B2605" s="12"/>
      <c r="C2605" s="42"/>
      <c r="D2605" s="12"/>
      <c r="E2605" s="12"/>
      <c r="F2605" s="12"/>
      <c r="G2605" s="12"/>
      <c r="H2605" s="12"/>
      <c r="I2605" s="12"/>
      <c r="J2605" s="12"/>
      <c r="K2605" s="12"/>
      <c r="L2605" s="12"/>
      <c r="M2605" s="49"/>
      <c r="N2605" s="49"/>
      <c r="O2605" s="12"/>
      <c r="P2605" s="12"/>
      <c r="Q2605" s="12"/>
    </row>
    <row r="2606" spans="2:17" s="1" customFormat="1" x14ac:dyDescent="0.4">
      <c r="B2606" s="12"/>
      <c r="C2606" s="42"/>
      <c r="D2606" s="12"/>
      <c r="E2606" s="12"/>
      <c r="F2606" s="12"/>
      <c r="G2606" s="12"/>
      <c r="H2606" s="12"/>
      <c r="I2606" s="12"/>
      <c r="J2606" s="12"/>
      <c r="K2606" s="12"/>
      <c r="L2606" s="12"/>
      <c r="M2606" s="49"/>
      <c r="N2606" s="49"/>
      <c r="O2606" s="12"/>
      <c r="P2606" s="12"/>
      <c r="Q2606" s="12"/>
    </row>
    <row r="2607" spans="2:17" s="1" customFormat="1" x14ac:dyDescent="0.4">
      <c r="B2607" s="12"/>
      <c r="C2607" s="42"/>
      <c r="D2607" s="12"/>
      <c r="E2607" s="12"/>
      <c r="F2607" s="12"/>
      <c r="G2607" s="12"/>
      <c r="H2607" s="12"/>
      <c r="I2607" s="12"/>
      <c r="J2607" s="12"/>
      <c r="K2607" s="12"/>
      <c r="L2607" s="12"/>
      <c r="M2607" s="49"/>
      <c r="N2607" s="49"/>
      <c r="O2607" s="12"/>
      <c r="P2607" s="12"/>
      <c r="Q2607" s="12"/>
    </row>
    <row r="2608" spans="2:17" s="1" customFormat="1" x14ac:dyDescent="0.4">
      <c r="B2608" s="12"/>
      <c r="C2608" s="42"/>
      <c r="D2608" s="12"/>
      <c r="E2608" s="12"/>
      <c r="F2608" s="12"/>
      <c r="G2608" s="12"/>
      <c r="H2608" s="12"/>
      <c r="I2608" s="12"/>
      <c r="J2608" s="12"/>
      <c r="K2608" s="12"/>
      <c r="L2608" s="12"/>
      <c r="M2608" s="49"/>
      <c r="N2608" s="49"/>
      <c r="O2608" s="12"/>
      <c r="P2608" s="12"/>
      <c r="Q2608" s="12"/>
    </row>
    <row r="2609" spans="2:17" s="1" customFormat="1" x14ac:dyDescent="0.4">
      <c r="B2609" s="12"/>
      <c r="C2609" s="42"/>
      <c r="D2609" s="12"/>
      <c r="E2609" s="12"/>
      <c r="F2609" s="12"/>
      <c r="G2609" s="12"/>
      <c r="H2609" s="12"/>
      <c r="I2609" s="12"/>
      <c r="J2609" s="12"/>
      <c r="K2609" s="12"/>
      <c r="L2609" s="12"/>
      <c r="M2609" s="49"/>
      <c r="N2609" s="49"/>
      <c r="O2609" s="12"/>
      <c r="P2609" s="12"/>
      <c r="Q2609" s="12"/>
    </row>
    <row r="2610" spans="2:17" s="1" customFormat="1" x14ac:dyDescent="0.4">
      <c r="B2610" s="12"/>
      <c r="C2610" s="42"/>
      <c r="D2610" s="12"/>
      <c r="E2610" s="12"/>
      <c r="F2610" s="12"/>
      <c r="G2610" s="12"/>
      <c r="H2610" s="12"/>
      <c r="I2610" s="12"/>
      <c r="J2610" s="12"/>
      <c r="K2610" s="12"/>
      <c r="L2610" s="12"/>
      <c r="M2610" s="49"/>
      <c r="N2610" s="49"/>
      <c r="O2610" s="12"/>
      <c r="P2610" s="12"/>
      <c r="Q2610" s="12"/>
    </row>
    <row r="2611" spans="2:17" s="1" customFormat="1" x14ac:dyDescent="0.4">
      <c r="B2611" s="12"/>
      <c r="C2611" s="42"/>
      <c r="D2611" s="12"/>
      <c r="E2611" s="12"/>
      <c r="F2611" s="12"/>
      <c r="G2611" s="12"/>
      <c r="H2611" s="12"/>
      <c r="I2611" s="12"/>
      <c r="J2611" s="12"/>
      <c r="K2611" s="12"/>
      <c r="L2611" s="12"/>
      <c r="M2611" s="49"/>
      <c r="N2611" s="49"/>
      <c r="O2611" s="12"/>
      <c r="P2611" s="12"/>
      <c r="Q2611" s="12"/>
    </row>
    <row r="2612" spans="2:17" s="1" customFormat="1" x14ac:dyDescent="0.4">
      <c r="B2612" s="12"/>
      <c r="C2612" s="42"/>
      <c r="D2612" s="12"/>
      <c r="E2612" s="12"/>
      <c r="F2612" s="12"/>
      <c r="G2612" s="12"/>
      <c r="H2612" s="12"/>
      <c r="I2612" s="12"/>
      <c r="J2612" s="12"/>
      <c r="K2612" s="12"/>
      <c r="L2612" s="12"/>
      <c r="M2612" s="49"/>
      <c r="N2612" s="49"/>
      <c r="O2612" s="12"/>
      <c r="P2612" s="12"/>
      <c r="Q2612" s="12"/>
    </row>
    <row r="2613" spans="2:17" s="1" customFormat="1" x14ac:dyDescent="0.4">
      <c r="B2613" s="12"/>
      <c r="C2613" s="42"/>
      <c r="D2613" s="12"/>
      <c r="E2613" s="12"/>
      <c r="F2613" s="12"/>
      <c r="G2613" s="12"/>
      <c r="H2613" s="12"/>
      <c r="I2613" s="12"/>
      <c r="J2613" s="12"/>
      <c r="K2613" s="12"/>
      <c r="L2613" s="12"/>
      <c r="M2613" s="49"/>
      <c r="N2613" s="49"/>
      <c r="O2613" s="12"/>
      <c r="P2613" s="12"/>
      <c r="Q2613" s="12"/>
    </row>
    <row r="2614" spans="2:17" s="1" customFormat="1" x14ac:dyDescent="0.4">
      <c r="B2614" s="12"/>
      <c r="C2614" s="42"/>
      <c r="D2614" s="12"/>
      <c r="E2614" s="12"/>
      <c r="F2614" s="12"/>
      <c r="G2614" s="12"/>
      <c r="H2614" s="12"/>
      <c r="I2614" s="12"/>
      <c r="J2614" s="12"/>
      <c r="K2614" s="12"/>
      <c r="L2614" s="12"/>
      <c r="M2614" s="49"/>
      <c r="N2614" s="49"/>
      <c r="O2614" s="12"/>
      <c r="P2614" s="12"/>
      <c r="Q2614" s="12"/>
    </row>
    <row r="2615" spans="2:17" s="1" customFormat="1" x14ac:dyDescent="0.4">
      <c r="B2615" s="12"/>
      <c r="C2615" s="42"/>
      <c r="D2615" s="12"/>
      <c r="E2615" s="12"/>
      <c r="F2615" s="12"/>
      <c r="G2615" s="12"/>
      <c r="H2615" s="12"/>
      <c r="I2615" s="12"/>
      <c r="J2615" s="12"/>
      <c r="K2615" s="12"/>
      <c r="L2615" s="12"/>
      <c r="M2615" s="49"/>
      <c r="N2615" s="49"/>
      <c r="O2615" s="12"/>
      <c r="P2615" s="12"/>
      <c r="Q2615" s="12"/>
    </row>
    <row r="2616" spans="2:17" s="1" customFormat="1" x14ac:dyDescent="0.4">
      <c r="B2616" s="12"/>
      <c r="C2616" s="42"/>
      <c r="D2616" s="12"/>
      <c r="E2616" s="12"/>
      <c r="F2616" s="12"/>
      <c r="G2616" s="12"/>
      <c r="H2616" s="12"/>
      <c r="I2616" s="12"/>
      <c r="J2616" s="12"/>
      <c r="K2616" s="12"/>
      <c r="L2616" s="12"/>
      <c r="M2616" s="49"/>
      <c r="N2616" s="49"/>
      <c r="O2616" s="12"/>
      <c r="P2616" s="12"/>
      <c r="Q2616" s="12"/>
    </row>
    <row r="2617" spans="2:17" s="1" customFormat="1" x14ac:dyDescent="0.4">
      <c r="B2617" s="12"/>
      <c r="C2617" s="42"/>
      <c r="D2617" s="12"/>
      <c r="E2617" s="12"/>
      <c r="F2617" s="12"/>
      <c r="G2617" s="12"/>
      <c r="H2617" s="12"/>
      <c r="I2617" s="12"/>
      <c r="J2617" s="12"/>
      <c r="K2617" s="12"/>
      <c r="L2617" s="12"/>
      <c r="M2617" s="49"/>
      <c r="N2617" s="49"/>
      <c r="O2617" s="12"/>
      <c r="P2617" s="12"/>
      <c r="Q2617" s="12"/>
    </row>
    <row r="2618" spans="2:17" s="1" customFormat="1" x14ac:dyDescent="0.4">
      <c r="B2618" s="12"/>
      <c r="C2618" s="42"/>
      <c r="D2618" s="12"/>
      <c r="E2618" s="12"/>
      <c r="F2618" s="12"/>
      <c r="G2618" s="12"/>
      <c r="H2618" s="12"/>
      <c r="I2618" s="12"/>
      <c r="J2618" s="12"/>
      <c r="K2618" s="12"/>
      <c r="L2618" s="12"/>
      <c r="M2618" s="49"/>
      <c r="N2618" s="49"/>
      <c r="O2618" s="12"/>
      <c r="P2618" s="12"/>
      <c r="Q2618" s="12"/>
    </row>
    <row r="2619" spans="2:17" s="1" customFormat="1" x14ac:dyDescent="0.4">
      <c r="B2619" s="12"/>
      <c r="C2619" s="42"/>
      <c r="D2619" s="12"/>
      <c r="E2619" s="12"/>
      <c r="F2619" s="12"/>
      <c r="G2619" s="12"/>
      <c r="H2619" s="12"/>
      <c r="I2619" s="12"/>
      <c r="J2619" s="12"/>
      <c r="K2619" s="12"/>
      <c r="L2619" s="12"/>
      <c r="M2619" s="49"/>
      <c r="N2619" s="49"/>
      <c r="O2619" s="12"/>
      <c r="P2619" s="12"/>
      <c r="Q2619" s="12"/>
    </row>
    <row r="2620" spans="2:17" s="1" customFormat="1" x14ac:dyDescent="0.4">
      <c r="B2620" s="12"/>
      <c r="C2620" s="42"/>
      <c r="D2620" s="12"/>
      <c r="E2620" s="12"/>
      <c r="F2620" s="12"/>
      <c r="G2620" s="12"/>
      <c r="H2620" s="12"/>
      <c r="I2620" s="12"/>
      <c r="J2620" s="12"/>
      <c r="K2620" s="12"/>
      <c r="L2620" s="12"/>
      <c r="M2620" s="49"/>
      <c r="N2620" s="49"/>
      <c r="O2620" s="12"/>
      <c r="P2620" s="12"/>
      <c r="Q2620" s="12"/>
    </row>
    <row r="2621" spans="2:17" s="1" customFormat="1" x14ac:dyDescent="0.4">
      <c r="B2621" s="12"/>
      <c r="C2621" s="42"/>
      <c r="D2621" s="12"/>
      <c r="E2621" s="12"/>
      <c r="F2621" s="12"/>
      <c r="G2621" s="12"/>
      <c r="H2621" s="12"/>
      <c r="I2621" s="12"/>
      <c r="J2621" s="12"/>
      <c r="K2621" s="12"/>
      <c r="L2621" s="12"/>
      <c r="M2621" s="49"/>
      <c r="N2621" s="49"/>
      <c r="O2621" s="12"/>
      <c r="P2621" s="12"/>
      <c r="Q2621" s="12"/>
    </row>
    <row r="2622" spans="2:17" s="1" customFormat="1" x14ac:dyDescent="0.4">
      <c r="B2622" s="12"/>
      <c r="C2622" s="42"/>
      <c r="D2622" s="12"/>
      <c r="E2622" s="12"/>
      <c r="F2622" s="12"/>
      <c r="G2622" s="12"/>
      <c r="H2622" s="12"/>
      <c r="I2622" s="12"/>
      <c r="J2622" s="12"/>
      <c r="K2622" s="12"/>
      <c r="L2622" s="12"/>
      <c r="M2622" s="49"/>
      <c r="N2622" s="49"/>
      <c r="O2622" s="12"/>
      <c r="P2622" s="12"/>
      <c r="Q2622" s="12"/>
    </row>
    <row r="2623" spans="2:17" s="1" customFormat="1" x14ac:dyDescent="0.4">
      <c r="B2623" s="12"/>
      <c r="C2623" s="42"/>
      <c r="D2623" s="12"/>
      <c r="E2623" s="12"/>
      <c r="F2623" s="12"/>
      <c r="G2623" s="12"/>
      <c r="H2623" s="12"/>
      <c r="I2623" s="12"/>
      <c r="J2623" s="12"/>
      <c r="K2623" s="12"/>
      <c r="L2623" s="12"/>
      <c r="M2623" s="49"/>
      <c r="N2623" s="49"/>
      <c r="O2623" s="12"/>
      <c r="P2623" s="12"/>
      <c r="Q2623" s="12"/>
    </row>
    <row r="2624" spans="2:17" s="1" customFormat="1" x14ac:dyDescent="0.4">
      <c r="B2624" s="12"/>
      <c r="C2624" s="42"/>
      <c r="D2624" s="12"/>
      <c r="E2624" s="12"/>
      <c r="F2624" s="12"/>
      <c r="G2624" s="12"/>
      <c r="H2624" s="12"/>
      <c r="I2624" s="12"/>
      <c r="J2624" s="12"/>
      <c r="K2624" s="12"/>
      <c r="L2624" s="12"/>
      <c r="M2624" s="49"/>
      <c r="N2624" s="49"/>
      <c r="O2624" s="12"/>
      <c r="P2624" s="12"/>
      <c r="Q2624" s="12"/>
    </row>
    <row r="2625" spans="2:17" s="1" customFormat="1" x14ac:dyDescent="0.4">
      <c r="B2625" s="12"/>
      <c r="C2625" s="42"/>
      <c r="D2625" s="12"/>
      <c r="E2625" s="12"/>
      <c r="F2625" s="12"/>
      <c r="G2625" s="12"/>
      <c r="H2625" s="12"/>
      <c r="I2625" s="12"/>
      <c r="J2625" s="12"/>
      <c r="K2625" s="12"/>
      <c r="L2625" s="12"/>
      <c r="M2625" s="49"/>
      <c r="N2625" s="49"/>
      <c r="O2625" s="12"/>
      <c r="P2625" s="12"/>
      <c r="Q2625" s="12"/>
    </row>
    <row r="2626" spans="2:17" s="1" customFormat="1" x14ac:dyDescent="0.4">
      <c r="B2626" s="12"/>
      <c r="C2626" s="42"/>
      <c r="D2626" s="12"/>
      <c r="E2626" s="12"/>
      <c r="F2626" s="12"/>
      <c r="G2626" s="12"/>
      <c r="H2626" s="12"/>
      <c r="I2626" s="12"/>
      <c r="J2626" s="12"/>
      <c r="K2626" s="12"/>
      <c r="L2626" s="12"/>
      <c r="M2626" s="49"/>
      <c r="N2626" s="49"/>
      <c r="O2626" s="12"/>
      <c r="P2626" s="12"/>
      <c r="Q2626" s="12"/>
    </row>
    <row r="2627" spans="2:17" s="1" customFormat="1" x14ac:dyDescent="0.4">
      <c r="B2627" s="12"/>
      <c r="C2627" s="42"/>
      <c r="D2627" s="12"/>
      <c r="E2627" s="12"/>
      <c r="F2627" s="12"/>
      <c r="G2627" s="12"/>
      <c r="H2627" s="12"/>
      <c r="I2627" s="12"/>
      <c r="J2627" s="12"/>
      <c r="K2627" s="12"/>
      <c r="L2627" s="12"/>
      <c r="M2627" s="49"/>
      <c r="N2627" s="49"/>
      <c r="O2627" s="12"/>
      <c r="P2627" s="12"/>
      <c r="Q2627" s="12"/>
    </row>
    <row r="2628" spans="2:17" s="1" customFormat="1" x14ac:dyDescent="0.4">
      <c r="B2628" s="12"/>
      <c r="C2628" s="42"/>
      <c r="D2628" s="12"/>
      <c r="E2628" s="12"/>
      <c r="F2628" s="12"/>
      <c r="G2628" s="12"/>
      <c r="H2628" s="12"/>
      <c r="I2628" s="12"/>
      <c r="J2628" s="12"/>
      <c r="K2628" s="12"/>
      <c r="L2628" s="12"/>
      <c r="M2628" s="49"/>
      <c r="N2628" s="49"/>
      <c r="O2628" s="12"/>
      <c r="P2628" s="12"/>
      <c r="Q2628" s="12"/>
    </row>
    <row r="2629" spans="2:17" s="1" customFormat="1" x14ac:dyDescent="0.4">
      <c r="B2629" s="12"/>
      <c r="C2629" s="42"/>
      <c r="D2629" s="12"/>
      <c r="E2629" s="12"/>
      <c r="F2629" s="12"/>
      <c r="G2629" s="12"/>
      <c r="H2629" s="12"/>
      <c r="I2629" s="12"/>
      <c r="J2629" s="12"/>
      <c r="K2629" s="12"/>
      <c r="L2629" s="12"/>
      <c r="M2629" s="49"/>
      <c r="N2629" s="49"/>
      <c r="O2629" s="12"/>
      <c r="P2629" s="12"/>
      <c r="Q2629" s="12"/>
    </row>
    <row r="2630" spans="2:17" s="1" customFormat="1" x14ac:dyDescent="0.4">
      <c r="B2630" s="12"/>
      <c r="C2630" s="42"/>
      <c r="D2630" s="12"/>
      <c r="E2630" s="12"/>
      <c r="F2630" s="12"/>
      <c r="G2630" s="12"/>
      <c r="H2630" s="12"/>
      <c r="I2630" s="12"/>
      <c r="J2630" s="12"/>
      <c r="K2630" s="12"/>
      <c r="L2630" s="12"/>
      <c r="M2630" s="49"/>
      <c r="N2630" s="49"/>
      <c r="O2630" s="12"/>
      <c r="P2630" s="12"/>
      <c r="Q2630" s="12"/>
    </row>
    <row r="2631" spans="2:17" s="1" customFormat="1" x14ac:dyDescent="0.4">
      <c r="B2631" s="12"/>
      <c r="C2631" s="42"/>
      <c r="D2631" s="12"/>
      <c r="E2631" s="12"/>
      <c r="F2631" s="12"/>
      <c r="G2631" s="12"/>
      <c r="H2631" s="12"/>
      <c r="I2631" s="12"/>
      <c r="J2631" s="12"/>
      <c r="K2631" s="12"/>
      <c r="L2631" s="12"/>
      <c r="M2631" s="49"/>
      <c r="N2631" s="49"/>
      <c r="O2631" s="12"/>
      <c r="P2631" s="12"/>
      <c r="Q2631" s="12"/>
    </row>
    <row r="2632" spans="2:17" s="1" customFormat="1" x14ac:dyDescent="0.4">
      <c r="B2632" s="12"/>
      <c r="C2632" s="42"/>
      <c r="D2632" s="12"/>
      <c r="E2632" s="12"/>
      <c r="F2632" s="12"/>
      <c r="G2632" s="12"/>
      <c r="H2632" s="12"/>
      <c r="I2632" s="12"/>
      <c r="J2632" s="12"/>
      <c r="K2632" s="12"/>
      <c r="L2632" s="12"/>
      <c r="M2632" s="49"/>
      <c r="N2632" s="49"/>
      <c r="O2632" s="12"/>
      <c r="P2632" s="12"/>
      <c r="Q2632" s="12"/>
    </row>
    <row r="2633" spans="2:17" s="1" customFormat="1" x14ac:dyDescent="0.4">
      <c r="B2633" s="12"/>
      <c r="C2633" s="42"/>
      <c r="D2633" s="12"/>
      <c r="E2633" s="12"/>
      <c r="F2633" s="12"/>
      <c r="G2633" s="12"/>
      <c r="H2633" s="12"/>
      <c r="I2633" s="12"/>
      <c r="J2633" s="12"/>
      <c r="K2633" s="12"/>
      <c r="L2633" s="12"/>
      <c r="M2633" s="49"/>
      <c r="N2633" s="49"/>
      <c r="O2633" s="12"/>
      <c r="P2633" s="12"/>
      <c r="Q2633" s="12"/>
    </row>
    <row r="2634" spans="2:17" s="1" customFormat="1" x14ac:dyDescent="0.4">
      <c r="B2634" s="12"/>
      <c r="C2634" s="42"/>
      <c r="D2634" s="12"/>
      <c r="E2634" s="12"/>
      <c r="F2634" s="12"/>
      <c r="G2634" s="12"/>
      <c r="H2634" s="12"/>
      <c r="I2634" s="12"/>
      <c r="J2634" s="12"/>
      <c r="K2634" s="12"/>
      <c r="L2634" s="12"/>
      <c r="M2634" s="49"/>
      <c r="N2634" s="49"/>
      <c r="O2634" s="12"/>
      <c r="P2634" s="12"/>
      <c r="Q2634" s="12"/>
    </row>
    <row r="2635" spans="2:17" s="1" customFormat="1" x14ac:dyDescent="0.4">
      <c r="B2635" s="12"/>
      <c r="C2635" s="42"/>
      <c r="D2635" s="12"/>
      <c r="E2635" s="12"/>
      <c r="F2635" s="12"/>
      <c r="G2635" s="12"/>
      <c r="H2635" s="12"/>
      <c r="I2635" s="12"/>
      <c r="J2635" s="12"/>
      <c r="K2635" s="12"/>
      <c r="L2635" s="12"/>
      <c r="M2635" s="49"/>
      <c r="N2635" s="49"/>
      <c r="O2635" s="12"/>
      <c r="P2635" s="12"/>
      <c r="Q2635" s="12"/>
    </row>
    <row r="2636" spans="2:17" s="1" customFormat="1" x14ac:dyDescent="0.4">
      <c r="B2636" s="12"/>
      <c r="C2636" s="42"/>
      <c r="D2636" s="12"/>
      <c r="E2636" s="12"/>
      <c r="F2636" s="12"/>
      <c r="G2636" s="12"/>
      <c r="H2636" s="12"/>
      <c r="I2636" s="12"/>
      <c r="J2636" s="12"/>
      <c r="K2636" s="12"/>
      <c r="L2636" s="12"/>
      <c r="M2636" s="49"/>
      <c r="N2636" s="49"/>
      <c r="O2636" s="12"/>
      <c r="P2636" s="12"/>
      <c r="Q2636" s="12"/>
    </row>
    <row r="2637" spans="2:17" s="1" customFormat="1" x14ac:dyDescent="0.4">
      <c r="B2637" s="12"/>
      <c r="C2637" s="42"/>
      <c r="D2637" s="12"/>
      <c r="E2637" s="12"/>
      <c r="F2637" s="12"/>
      <c r="G2637" s="12"/>
      <c r="H2637" s="12"/>
      <c r="I2637" s="12"/>
      <c r="J2637" s="12"/>
      <c r="K2637" s="12"/>
      <c r="L2637" s="12"/>
      <c r="M2637" s="49"/>
      <c r="N2637" s="49"/>
      <c r="O2637" s="12"/>
      <c r="P2637" s="12"/>
      <c r="Q2637" s="12"/>
    </row>
    <row r="2638" spans="2:17" s="1" customFormat="1" x14ac:dyDescent="0.4">
      <c r="B2638" s="12"/>
      <c r="C2638" s="42"/>
      <c r="D2638" s="12"/>
      <c r="E2638" s="12"/>
      <c r="F2638" s="12"/>
      <c r="G2638" s="12"/>
      <c r="H2638" s="12"/>
      <c r="I2638" s="12"/>
      <c r="J2638" s="12"/>
      <c r="K2638" s="12"/>
      <c r="L2638" s="12"/>
      <c r="M2638" s="49"/>
      <c r="N2638" s="49"/>
      <c r="O2638" s="12"/>
      <c r="P2638" s="12"/>
      <c r="Q2638" s="12"/>
    </row>
    <row r="2639" spans="2:17" s="1" customFormat="1" x14ac:dyDescent="0.4">
      <c r="B2639" s="12"/>
      <c r="C2639" s="42"/>
      <c r="D2639" s="12"/>
      <c r="E2639" s="12"/>
      <c r="F2639" s="12"/>
      <c r="G2639" s="12"/>
      <c r="H2639" s="12"/>
      <c r="I2639" s="12"/>
      <c r="J2639" s="12"/>
      <c r="K2639" s="12"/>
      <c r="L2639" s="12"/>
      <c r="M2639" s="49"/>
      <c r="N2639" s="49"/>
      <c r="O2639" s="12"/>
      <c r="P2639" s="12"/>
      <c r="Q2639" s="12"/>
    </row>
    <row r="2640" spans="2:17" s="1" customFormat="1" x14ac:dyDescent="0.4">
      <c r="B2640" s="12"/>
      <c r="C2640" s="42"/>
      <c r="D2640" s="12"/>
      <c r="E2640" s="12"/>
      <c r="F2640" s="12"/>
      <c r="G2640" s="12"/>
      <c r="H2640" s="12"/>
      <c r="I2640" s="12"/>
      <c r="J2640" s="12"/>
      <c r="K2640" s="12"/>
      <c r="L2640" s="12"/>
      <c r="M2640" s="49"/>
      <c r="N2640" s="49"/>
      <c r="O2640" s="12"/>
      <c r="P2640" s="12"/>
      <c r="Q2640" s="12"/>
    </row>
    <row r="2641" spans="2:17" s="1" customFormat="1" x14ac:dyDescent="0.4">
      <c r="B2641" s="12"/>
      <c r="C2641" s="42"/>
      <c r="D2641" s="12"/>
      <c r="E2641" s="12"/>
      <c r="F2641" s="12"/>
      <c r="G2641" s="12"/>
      <c r="H2641" s="12"/>
      <c r="I2641" s="12"/>
      <c r="J2641" s="12"/>
      <c r="K2641" s="12"/>
      <c r="L2641" s="12"/>
      <c r="M2641" s="49"/>
      <c r="N2641" s="49"/>
      <c r="O2641" s="12"/>
      <c r="P2641" s="12"/>
      <c r="Q2641" s="12"/>
    </row>
    <row r="2642" spans="2:17" s="1" customFormat="1" x14ac:dyDescent="0.4">
      <c r="B2642" s="12"/>
      <c r="C2642" s="42"/>
      <c r="D2642" s="12"/>
      <c r="E2642" s="12"/>
      <c r="F2642" s="12"/>
      <c r="G2642" s="12"/>
      <c r="H2642" s="12"/>
      <c r="I2642" s="12"/>
      <c r="J2642" s="12"/>
      <c r="K2642" s="12"/>
      <c r="L2642" s="12"/>
      <c r="M2642" s="49"/>
      <c r="N2642" s="49"/>
      <c r="O2642" s="12"/>
      <c r="P2642" s="12"/>
      <c r="Q2642" s="12"/>
    </row>
    <row r="2643" spans="2:17" s="1" customFormat="1" x14ac:dyDescent="0.4">
      <c r="B2643" s="12"/>
      <c r="C2643" s="42"/>
      <c r="D2643" s="12"/>
      <c r="E2643" s="12"/>
      <c r="F2643" s="12"/>
      <c r="G2643" s="12"/>
      <c r="H2643" s="12"/>
      <c r="I2643" s="12"/>
      <c r="J2643" s="12"/>
      <c r="K2643" s="12"/>
      <c r="L2643" s="12"/>
      <c r="M2643" s="49"/>
      <c r="N2643" s="49"/>
      <c r="O2643" s="12"/>
      <c r="P2643" s="12"/>
      <c r="Q2643" s="12"/>
    </row>
    <row r="2644" spans="2:17" s="1" customFormat="1" x14ac:dyDescent="0.4">
      <c r="B2644" s="12"/>
      <c r="C2644" s="42"/>
      <c r="D2644" s="12"/>
      <c r="E2644" s="12"/>
      <c r="F2644" s="12"/>
      <c r="G2644" s="12"/>
      <c r="H2644" s="12"/>
      <c r="I2644" s="12"/>
      <c r="J2644" s="12"/>
      <c r="K2644" s="12"/>
      <c r="L2644" s="12"/>
      <c r="M2644" s="49"/>
      <c r="N2644" s="49"/>
      <c r="O2644" s="12"/>
      <c r="P2644" s="12"/>
      <c r="Q2644" s="12"/>
    </row>
    <row r="2645" spans="2:17" s="1" customFormat="1" x14ac:dyDescent="0.4">
      <c r="B2645" s="12"/>
      <c r="C2645" s="42"/>
      <c r="D2645" s="12"/>
      <c r="E2645" s="12"/>
      <c r="F2645" s="12"/>
      <c r="G2645" s="12"/>
      <c r="H2645" s="12"/>
      <c r="I2645" s="12"/>
      <c r="J2645" s="12"/>
      <c r="K2645" s="12"/>
      <c r="L2645" s="12"/>
      <c r="M2645" s="49"/>
      <c r="N2645" s="49"/>
      <c r="O2645" s="12"/>
      <c r="P2645" s="12"/>
      <c r="Q2645" s="12"/>
    </row>
    <row r="2646" spans="2:17" s="1" customFormat="1" x14ac:dyDescent="0.4">
      <c r="B2646" s="12"/>
      <c r="C2646" s="42"/>
      <c r="D2646" s="12"/>
      <c r="E2646" s="12"/>
      <c r="F2646" s="12"/>
      <c r="G2646" s="12"/>
      <c r="H2646" s="12"/>
      <c r="I2646" s="12"/>
      <c r="J2646" s="12"/>
      <c r="K2646" s="12"/>
      <c r="L2646" s="12"/>
      <c r="M2646" s="49"/>
      <c r="N2646" s="49"/>
      <c r="O2646" s="12"/>
      <c r="P2646" s="12"/>
      <c r="Q2646" s="12"/>
    </row>
    <row r="2647" spans="2:17" s="1" customFormat="1" x14ac:dyDescent="0.4">
      <c r="B2647" s="12"/>
      <c r="C2647" s="42"/>
      <c r="D2647" s="12"/>
      <c r="E2647" s="12"/>
      <c r="F2647" s="12"/>
      <c r="G2647" s="12"/>
      <c r="H2647" s="12"/>
      <c r="I2647" s="12"/>
      <c r="J2647" s="12"/>
      <c r="K2647" s="12"/>
      <c r="L2647" s="12"/>
      <c r="M2647" s="49"/>
      <c r="N2647" s="49"/>
      <c r="O2647" s="12"/>
      <c r="P2647" s="12"/>
      <c r="Q2647" s="12"/>
    </row>
    <row r="2648" spans="2:17" s="1" customFormat="1" x14ac:dyDescent="0.4">
      <c r="B2648" s="12"/>
      <c r="C2648" s="42"/>
      <c r="D2648" s="12"/>
      <c r="E2648" s="12"/>
      <c r="F2648" s="12"/>
      <c r="G2648" s="12"/>
      <c r="H2648" s="12"/>
      <c r="I2648" s="12"/>
      <c r="J2648" s="12"/>
      <c r="K2648" s="12"/>
      <c r="L2648" s="12"/>
      <c r="M2648" s="49"/>
      <c r="N2648" s="49"/>
      <c r="O2648" s="12"/>
      <c r="P2648" s="12"/>
      <c r="Q2648" s="12"/>
    </row>
    <row r="2649" spans="2:17" s="1" customFormat="1" x14ac:dyDescent="0.4">
      <c r="B2649" s="12"/>
      <c r="C2649" s="42"/>
      <c r="D2649" s="12"/>
      <c r="E2649" s="12"/>
      <c r="F2649" s="12"/>
      <c r="G2649" s="12"/>
      <c r="H2649" s="12"/>
      <c r="I2649" s="12"/>
      <c r="J2649" s="12"/>
      <c r="K2649" s="12"/>
      <c r="L2649" s="12"/>
      <c r="M2649" s="49"/>
      <c r="N2649" s="49"/>
      <c r="O2649" s="12"/>
      <c r="P2649" s="12"/>
      <c r="Q2649" s="12"/>
    </row>
    <row r="2650" spans="2:17" s="1" customFormat="1" x14ac:dyDescent="0.4">
      <c r="B2650" s="12"/>
      <c r="C2650" s="42"/>
      <c r="D2650" s="12"/>
      <c r="E2650" s="12"/>
      <c r="F2650" s="12"/>
      <c r="G2650" s="12"/>
      <c r="H2650" s="12"/>
      <c r="I2650" s="12"/>
      <c r="J2650" s="12"/>
      <c r="K2650" s="12"/>
      <c r="L2650" s="12"/>
      <c r="M2650" s="49"/>
      <c r="N2650" s="49"/>
      <c r="O2650" s="12"/>
      <c r="P2650" s="12"/>
      <c r="Q2650" s="12"/>
    </row>
    <row r="2651" spans="2:17" s="1" customFormat="1" x14ac:dyDescent="0.4">
      <c r="B2651" s="12"/>
      <c r="C2651" s="42"/>
      <c r="D2651" s="12"/>
      <c r="E2651" s="12"/>
      <c r="F2651" s="12"/>
      <c r="G2651" s="12"/>
      <c r="H2651" s="12"/>
      <c r="I2651" s="12"/>
      <c r="J2651" s="12"/>
      <c r="K2651" s="12"/>
      <c r="L2651" s="12"/>
      <c r="M2651" s="49"/>
      <c r="N2651" s="49"/>
      <c r="O2651" s="12"/>
      <c r="P2651" s="12"/>
      <c r="Q2651" s="12"/>
    </row>
    <row r="2652" spans="2:17" s="1" customFormat="1" x14ac:dyDescent="0.4">
      <c r="B2652" s="12"/>
      <c r="C2652" s="42"/>
      <c r="D2652" s="12"/>
      <c r="E2652" s="12"/>
      <c r="F2652" s="12"/>
      <c r="G2652" s="12"/>
      <c r="H2652" s="12"/>
      <c r="I2652" s="12"/>
      <c r="J2652" s="12"/>
      <c r="K2652" s="12"/>
      <c r="L2652" s="12"/>
      <c r="M2652" s="49"/>
      <c r="N2652" s="49"/>
      <c r="O2652" s="12"/>
      <c r="P2652" s="12"/>
      <c r="Q2652" s="12"/>
    </row>
    <row r="2653" spans="2:17" s="1" customFormat="1" x14ac:dyDescent="0.4">
      <c r="B2653" s="12"/>
      <c r="C2653" s="42"/>
      <c r="D2653" s="12"/>
      <c r="E2653" s="12"/>
      <c r="F2653" s="12"/>
      <c r="G2653" s="12"/>
      <c r="H2653" s="12"/>
      <c r="I2653" s="12"/>
      <c r="J2653" s="12"/>
      <c r="K2653" s="12"/>
      <c r="L2653" s="12"/>
      <c r="M2653" s="49"/>
      <c r="N2653" s="49"/>
      <c r="O2653" s="12"/>
      <c r="P2653" s="12"/>
      <c r="Q2653" s="12"/>
    </row>
    <row r="2654" spans="2:17" s="1" customFormat="1" x14ac:dyDescent="0.4">
      <c r="B2654" s="12"/>
      <c r="C2654" s="42"/>
      <c r="D2654" s="12"/>
      <c r="E2654" s="12"/>
      <c r="F2654" s="12"/>
      <c r="G2654" s="12"/>
      <c r="H2654" s="12"/>
      <c r="I2654" s="12"/>
      <c r="J2654" s="12"/>
      <c r="K2654" s="12"/>
      <c r="L2654" s="12"/>
      <c r="M2654" s="49"/>
      <c r="N2654" s="49"/>
      <c r="O2654" s="12"/>
      <c r="P2654" s="12"/>
      <c r="Q2654" s="12"/>
    </row>
    <row r="2655" spans="2:17" s="1" customFormat="1" x14ac:dyDescent="0.4">
      <c r="B2655" s="12"/>
      <c r="C2655" s="42"/>
      <c r="D2655" s="12"/>
      <c r="E2655" s="12"/>
      <c r="F2655" s="12"/>
      <c r="G2655" s="12"/>
      <c r="H2655" s="12"/>
      <c r="I2655" s="12"/>
      <c r="J2655" s="12"/>
      <c r="K2655" s="12"/>
      <c r="L2655" s="12"/>
      <c r="M2655" s="49"/>
      <c r="N2655" s="49"/>
      <c r="O2655" s="12"/>
      <c r="P2655" s="12"/>
      <c r="Q2655" s="12"/>
    </row>
    <row r="2656" spans="2:17" s="1" customFormat="1" x14ac:dyDescent="0.4">
      <c r="B2656" s="12"/>
      <c r="C2656" s="42"/>
      <c r="D2656" s="12"/>
      <c r="E2656" s="12"/>
      <c r="F2656" s="12"/>
      <c r="G2656" s="12"/>
      <c r="H2656" s="12"/>
      <c r="I2656" s="12"/>
      <c r="J2656" s="12"/>
      <c r="K2656" s="12"/>
      <c r="L2656" s="12"/>
      <c r="M2656" s="49"/>
      <c r="N2656" s="49"/>
      <c r="O2656" s="12"/>
      <c r="P2656" s="12"/>
      <c r="Q2656" s="12"/>
    </row>
    <row r="2657" spans="2:17" s="1" customFormat="1" x14ac:dyDescent="0.4">
      <c r="B2657" s="12"/>
      <c r="C2657" s="42"/>
      <c r="D2657" s="12"/>
      <c r="E2657" s="12"/>
      <c r="F2657" s="12"/>
      <c r="G2657" s="12"/>
      <c r="H2657" s="12"/>
      <c r="I2657" s="12"/>
      <c r="J2657" s="12"/>
      <c r="K2657" s="12"/>
      <c r="L2657" s="12"/>
      <c r="M2657" s="49"/>
      <c r="N2657" s="49"/>
      <c r="O2657" s="12"/>
      <c r="P2657" s="12"/>
      <c r="Q2657" s="12"/>
    </row>
    <row r="2658" spans="2:17" s="1" customFormat="1" x14ac:dyDescent="0.4">
      <c r="B2658" s="12"/>
      <c r="C2658" s="42"/>
      <c r="D2658" s="12"/>
      <c r="E2658" s="12"/>
      <c r="F2658" s="12"/>
      <c r="G2658" s="12"/>
      <c r="H2658" s="12"/>
      <c r="I2658" s="12"/>
      <c r="J2658" s="12"/>
      <c r="K2658" s="12"/>
      <c r="L2658" s="12"/>
      <c r="M2658" s="49"/>
      <c r="N2658" s="49"/>
      <c r="O2658" s="12"/>
      <c r="P2658" s="12"/>
      <c r="Q2658" s="12"/>
    </row>
    <row r="2659" spans="2:17" s="1" customFormat="1" x14ac:dyDescent="0.4">
      <c r="B2659" s="12"/>
      <c r="C2659" s="42"/>
      <c r="D2659" s="12"/>
      <c r="E2659" s="12"/>
      <c r="F2659" s="12"/>
      <c r="G2659" s="12"/>
      <c r="H2659" s="12"/>
      <c r="I2659" s="12"/>
      <c r="J2659" s="12"/>
      <c r="K2659" s="12"/>
      <c r="L2659" s="12"/>
      <c r="M2659" s="49"/>
      <c r="N2659" s="49"/>
      <c r="O2659" s="12"/>
      <c r="P2659" s="12"/>
      <c r="Q2659" s="12"/>
    </row>
    <row r="2660" spans="2:17" s="1" customFormat="1" x14ac:dyDescent="0.4">
      <c r="B2660" s="12"/>
      <c r="C2660" s="42"/>
      <c r="D2660" s="12"/>
      <c r="E2660" s="12"/>
      <c r="F2660" s="12"/>
      <c r="G2660" s="12"/>
      <c r="H2660" s="12"/>
      <c r="I2660" s="12"/>
      <c r="J2660" s="12"/>
      <c r="K2660" s="12"/>
      <c r="L2660" s="12"/>
      <c r="M2660" s="49"/>
      <c r="N2660" s="49"/>
      <c r="O2660" s="12"/>
      <c r="P2660" s="12"/>
      <c r="Q2660" s="12"/>
    </row>
    <row r="2661" spans="2:17" s="1" customFormat="1" x14ac:dyDescent="0.4">
      <c r="B2661" s="12"/>
      <c r="C2661" s="42"/>
      <c r="D2661" s="12"/>
      <c r="E2661" s="12"/>
      <c r="F2661" s="12"/>
      <c r="G2661" s="12"/>
      <c r="H2661" s="12"/>
      <c r="I2661" s="12"/>
      <c r="J2661" s="12"/>
      <c r="K2661" s="12"/>
      <c r="L2661" s="12"/>
      <c r="M2661" s="49"/>
      <c r="N2661" s="49"/>
      <c r="O2661" s="12"/>
      <c r="P2661" s="12"/>
      <c r="Q2661" s="12"/>
    </row>
    <row r="2662" spans="2:17" s="1" customFormat="1" x14ac:dyDescent="0.4">
      <c r="B2662" s="12"/>
      <c r="C2662" s="42"/>
      <c r="D2662" s="12"/>
      <c r="E2662" s="12"/>
      <c r="F2662" s="12"/>
      <c r="G2662" s="12"/>
      <c r="H2662" s="12"/>
      <c r="I2662" s="12"/>
      <c r="J2662" s="12"/>
      <c r="K2662" s="12"/>
      <c r="L2662" s="12"/>
      <c r="M2662" s="49"/>
      <c r="N2662" s="49"/>
      <c r="O2662" s="12"/>
      <c r="P2662" s="12"/>
      <c r="Q2662" s="12"/>
    </row>
    <row r="2663" spans="2:17" s="1" customFormat="1" x14ac:dyDescent="0.4">
      <c r="B2663" s="12"/>
      <c r="C2663" s="42"/>
      <c r="D2663" s="12"/>
      <c r="E2663" s="12"/>
      <c r="F2663" s="12"/>
      <c r="G2663" s="12"/>
      <c r="H2663" s="12"/>
      <c r="I2663" s="12"/>
      <c r="J2663" s="12"/>
      <c r="K2663" s="12"/>
      <c r="L2663" s="12"/>
      <c r="M2663" s="49"/>
      <c r="N2663" s="49"/>
      <c r="O2663" s="12"/>
      <c r="P2663" s="12"/>
      <c r="Q2663" s="12"/>
    </row>
    <row r="2664" spans="2:17" s="1" customFormat="1" x14ac:dyDescent="0.4">
      <c r="B2664" s="12"/>
      <c r="C2664" s="42"/>
      <c r="D2664" s="12"/>
      <c r="E2664" s="12"/>
      <c r="F2664" s="12"/>
      <c r="G2664" s="12"/>
      <c r="H2664" s="12"/>
      <c r="I2664" s="12"/>
      <c r="J2664" s="12"/>
      <c r="K2664" s="12"/>
      <c r="L2664" s="12"/>
      <c r="M2664" s="49"/>
      <c r="N2664" s="49"/>
      <c r="O2664" s="12"/>
      <c r="P2664" s="12"/>
      <c r="Q2664" s="12"/>
    </row>
    <row r="2665" spans="2:17" s="1" customFormat="1" x14ac:dyDescent="0.4">
      <c r="B2665" s="12"/>
      <c r="C2665" s="42"/>
      <c r="D2665" s="12"/>
      <c r="E2665" s="12"/>
      <c r="F2665" s="12"/>
      <c r="G2665" s="12"/>
      <c r="H2665" s="12"/>
      <c r="I2665" s="12"/>
      <c r="J2665" s="12"/>
      <c r="K2665" s="12"/>
      <c r="L2665" s="12"/>
      <c r="M2665" s="49"/>
      <c r="N2665" s="49"/>
      <c r="O2665" s="12"/>
      <c r="P2665" s="12"/>
      <c r="Q2665" s="12"/>
    </row>
    <row r="2666" spans="2:17" s="1" customFormat="1" x14ac:dyDescent="0.4">
      <c r="B2666" s="12"/>
      <c r="C2666" s="42"/>
      <c r="D2666" s="12"/>
      <c r="E2666" s="12"/>
      <c r="F2666" s="12"/>
      <c r="G2666" s="12"/>
      <c r="H2666" s="12"/>
      <c r="I2666" s="12"/>
      <c r="J2666" s="12"/>
      <c r="K2666" s="12"/>
      <c r="L2666" s="12"/>
      <c r="M2666" s="49"/>
      <c r="N2666" s="49"/>
      <c r="O2666" s="12"/>
      <c r="P2666" s="12"/>
      <c r="Q2666" s="12"/>
    </row>
    <row r="2667" spans="2:17" s="1" customFormat="1" x14ac:dyDescent="0.4">
      <c r="B2667" s="12"/>
      <c r="C2667" s="42"/>
      <c r="D2667" s="12"/>
      <c r="E2667" s="12"/>
      <c r="F2667" s="12"/>
      <c r="G2667" s="12"/>
      <c r="H2667" s="12"/>
      <c r="I2667" s="12"/>
      <c r="J2667" s="12"/>
      <c r="K2667" s="12"/>
      <c r="L2667" s="12"/>
      <c r="M2667" s="49"/>
      <c r="N2667" s="49"/>
      <c r="O2667" s="12"/>
      <c r="P2667" s="12"/>
      <c r="Q2667" s="12"/>
    </row>
    <row r="2668" spans="2:17" s="1" customFormat="1" x14ac:dyDescent="0.4">
      <c r="B2668" s="12"/>
      <c r="C2668" s="42"/>
      <c r="D2668" s="12"/>
      <c r="E2668" s="12"/>
      <c r="F2668" s="12"/>
      <c r="G2668" s="12"/>
      <c r="H2668" s="12"/>
      <c r="I2668" s="12"/>
      <c r="J2668" s="12"/>
      <c r="K2668" s="12"/>
      <c r="L2668" s="12"/>
      <c r="M2668" s="49"/>
      <c r="N2668" s="49"/>
      <c r="O2668" s="12"/>
      <c r="P2668" s="12"/>
      <c r="Q2668" s="12"/>
    </row>
    <row r="2669" spans="2:17" s="1" customFormat="1" x14ac:dyDescent="0.4">
      <c r="B2669" s="12"/>
      <c r="C2669" s="42"/>
      <c r="D2669" s="12"/>
      <c r="E2669" s="12"/>
      <c r="F2669" s="12"/>
      <c r="G2669" s="12"/>
      <c r="H2669" s="12"/>
      <c r="I2669" s="12"/>
      <c r="J2669" s="12"/>
      <c r="K2669" s="12"/>
      <c r="L2669" s="12"/>
      <c r="M2669" s="49"/>
      <c r="N2669" s="49"/>
      <c r="O2669" s="12"/>
      <c r="P2669" s="12"/>
      <c r="Q2669" s="12"/>
    </row>
    <row r="2670" spans="2:17" s="1" customFormat="1" x14ac:dyDescent="0.4">
      <c r="B2670" s="12"/>
      <c r="C2670" s="42"/>
      <c r="D2670" s="12"/>
      <c r="E2670" s="12"/>
      <c r="F2670" s="12"/>
      <c r="G2670" s="12"/>
      <c r="H2670" s="12"/>
      <c r="I2670" s="12"/>
      <c r="J2670" s="12"/>
      <c r="K2670" s="12"/>
      <c r="L2670" s="12"/>
      <c r="M2670" s="49"/>
      <c r="N2670" s="49"/>
      <c r="O2670" s="12"/>
      <c r="P2670" s="12"/>
      <c r="Q2670" s="12"/>
    </row>
    <row r="2671" spans="2:17" s="1" customFormat="1" x14ac:dyDescent="0.4">
      <c r="B2671" s="12"/>
      <c r="C2671" s="42"/>
      <c r="D2671" s="12"/>
      <c r="E2671" s="12"/>
      <c r="F2671" s="12"/>
      <c r="G2671" s="12"/>
      <c r="H2671" s="12"/>
      <c r="I2671" s="12"/>
      <c r="J2671" s="12"/>
      <c r="K2671" s="12"/>
      <c r="L2671" s="12"/>
      <c r="M2671" s="49"/>
      <c r="N2671" s="49"/>
      <c r="O2671" s="12"/>
      <c r="P2671" s="12"/>
      <c r="Q2671" s="12"/>
    </row>
    <row r="2672" spans="2:17" s="1" customFormat="1" x14ac:dyDescent="0.4">
      <c r="B2672" s="12"/>
      <c r="C2672" s="42"/>
      <c r="D2672" s="12"/>
      <c r="E2672" s="12"/>
      <c r="F2672" s="12"/>
      <c r="G2672" s="12"/>
      <c r="H2672" s="12"/>
      <c r="I2672" s="12"/>
      <c r="J2672" s="12"/>
      <c r="K2672" s="12"/>
      <c r="L2672" s="12"/>
      <c r="M2672" s="49"/>
      <c r="N2672" s="49"/>
      <c r="O2672" s="12"/>
      <c r="P2672" s="12"/>
      <c r="Q2672" s="12"/>
    </row>
    <row r="2673" spans="2:17" s="1" customFormat="1" x14ac:dyDescent="0.4">
      <c r="B2673" s="12"/>
      <c r="C2673" s="42"/>
      <c r="D2673" s="12"/>
      <c r="E2673" s="12"/>
      <c r="F2673" s="12"/>
      <c r="G2673" s="12"/>
      <c r="H2673" s="12"/>
      <c r="I2673" s="12"/>
      <c r="J2673" s="12"/>
      <c r="K2673" s="12"/>
      <c r="L2673" s="12"/>
      <c r="M2673" s="49"/>
      <c r="N2673" s="49"/>
      <c r="O2673" s="12"/>
      <c r="P2673" s="12"/>
      <c r="Q2673" s="12"/>
    </row>
    <row r="2674" spans="2:17" s="1" customFormat="1" x14ac:dyDescent="0.4">
      <c r="B2674" s="12"/>
      <c r="C2674" s="42"/>
      <c r="D2674" s="12"/>
      <c r="E2674" s="12"/>
      <c r="F2674" s="12"/>
      <c r="G2674" s="12"/>
      <c r="H2674" s="12"/>
      <c r="I2674" s="12"/>
      <c r="J2674" s="12"/>
      <c r="K2674" s="12"/>
      <c r="L2674" s="12"/>
      <c r="M2674" s="49"/>
      <c r="N2674" s="49"/>
      <c r="O2674" s="12"/>
      <c r="P2674" s="12"/>
      <c r="Q2674" s="12"/>
    </row>
    <row r="2675" spans="2:17" s="1" customFormat="1" x14ac:dyDescent="0.4">
      <c r="B2675" s="12"/>
      <c r="C2675" s="42"/>
      <c r="D2675" s="12"/>
      <c r="E2675" s="12"/>
      <c r="F2675" s="12"/>
      <c r="G2675" s="12"/>
      <c r="H2675" s="12"/>
      <c r="I2675" s="12"/>
      <c r="J2675" s="12"/>
      <c r="K2675" s="12"/>
      <c r="L2675" s="12"/>
      <c r="M2675" s="49"/>
      <c r="N2675" s="49"/>
      <c r="O2675" s="12"/>
      <c r="P2675" s="12"/>
      <c r="Q2675" s="12"/>
    </row>
    <row r="2676" spans="2:17" s="1" customFormat="1" x14ac:dyDescent="0.4">
      <c r="B2676" s="12"/>
      <c r="C2676" s="42"/>
      <c r="D2676" s="12"/>
      <c r="E2676" s="12"/>
      <c r="F2676" s="12"/>
      <c r="G2676" s="12"/>
      <c r="H2676" s="12"/>
      <c r="I2676" s="12"/>
      <c r="J2676" s="12"/>
      <c r="K2676" s="12"/>
      <c r="L2676" s="12"/>
      <c r="M2676" s="49"/>
      <c r="N2676" s="49"/>
      <c r="O2676" s="12"/>
      <c r="P2676" s="12"/>
      <c r="Q2676" s="12"/>
    </row>
    <row r="2677" spans="2:17" s="1" customFormat="1" x14ac:dyDescent="0.4">
      <c r="B2677" s="12"/>
      <c r="C2677" s="42"/>
      <c r="D2677" s="12"/>
      <c r="E2677" s="12"/>
      <c r="F2677" s="12"/>
      <c r="G2677" s="12"/>
      <c r="H2677" s="12"/>
      <c r="I2677" s="12"/>
      <c r="J2677" s="12"/>
      <c r="K2677" s="12"/>
      <c r="L2677" s="12"/>
      <c r="M2677" s="49"/>
      <c r="N2677" s="49"/>
      <c r="O2677" s="12"/>
      <c r="P2677" s="12"/>
      <c r="Q2677" s="12"/>
    </row>
    <row r="2678" spans="2:17" s="1" customFormat="1" x14ac:dyDescent="0.4">
      <c r="B2678" s="12"/>
      <c r="C2678" s="42"/>
      <c r="D2678" s="12"/>
      <c r="E2678" s="12"/>
      <c r="F2678" s="12"/>
      <c r="G2678" s="12"/>
      <c r="H2678" s="12"/>
      <c r="I2678" s="12"/>
      <c r="J2678" s="12"/>
      <c r="K2678" s="12"/>
      <c r="L2678" s="12"/>
      <c r="M2678" s="49"/>
      <c r="N2678" s="49"/>
      <c r="O2678" s="12"/>
      <c r="P2678" s="12"/>
      <c r="Q2678" s="12"/>
    </row>
    <row r="2679" spans="2:17" s="1" customFormat="1" x14ac:dyDescent="0.4">
      <c r="B2679" s="12"/>
      <c r="C2679" s="42"/>
      <c r="D2679" s="12"/>
      <c r="E2679" s="12"/>
      <c r="F2679" s="12"/>
      <c r="G2679" s="12"/>
      <c r="H2679" s="12"/>
      <c r="I2679" s="12"/>
      <c r="J2679" s="12"/>
      <c r="K2679" s="12"/>
      <c r="L2679" s="12"/>
      <c r="M2679" s="49"/>
      <c r="N2679" s="49"/>
      <c r="O2679" s="12"/>
      <c r="P2679" s="12"/>
      <c r="Q2679" s="12"/>
    </row>
    <row r="2680" spans="2:17" s="1" customFormat="1" x14ac:dyDescent="0.4">
      <c r="B2680" s="12"/>
      <c r="C2680" s="42"/>
      <c r="D2680" s="12"/>
      <c r="E2680" s="12"/>
      <c r="F2680" s="12"/>
      <c r="G2680" s="12"/>
      <c r="H2680" s="12"/>
      <c r="I2680" s="12"/>
      <c r="J2680" s="12"/>
      <c r="K2680" s="12"/>
      <c r="L2680" s="12"/>
      <c r="M2680" s="49"/>
      <c r="N2680" s="49"/>
      <c r="O2680" s="12"/>
      <c r="P2680" s="12"/>
      <c r="Q2680" s="12"/>
    </row>
    <row r="2681" spans="2:17" s="1" customFormat="1" x14ac:dyDescent="0.4">
      <c r="B2681" s="12"/>
      <c r="C2681" s="42"/>
      <c r="D2681" s="12"/>
      <c r="E2681" s="12"/>
      <c r="F2681" s="12"/>
      <c r="G2681" s="12"/>
      <c r="H2681" s="12"/>
      <c r="I2681" s="12"/>
      <c r="J2681" s="12"/>
      <c r="K2681" s="12"/>
      <c r="L2681" s="12"/>
      <c r="M2681" s="49"/>
      <c r="N2681" s="49"/>
      <c r="O2681" s="12"/>
      <c r="P2681" s="12"/>
      <c r="Q2681" s="12"/>
    </row>
    <row r="2682" spans="2:17" s="1" customFormat="1" x14ac:dyDescent="0.4">
      <c r="B2682" s="12"/>
      <c r="C2682" s="42"/>
      <c r="D2682" s="12"/>
      <c r="E2682" s="12"/>
      <c r="F2682" s="12"/>
      <c r="G2682" s="12"/>
      <c r="H2682" s="12"/>
      <c r="I2682" s="12"/>
      <c r="J2682" s="12"/>
      <c r="K2682" s="12"/>
      <c r="L2682" s="12"/>
      <c r="M2682" s="49"/>
      <c r="N2682" s="49"/>
      <c r="O2682" s="12"/>
      <c r="P2682" s="12"/>
      <c r="Q2682" s="12"/>
    </row>
    <row r="2683" spans="2:17" s="1" customFormat="1" x14ac:dyDescent="0.4">
      <c r="B2683" s="12"/>
      <c r="C2683" s="42"/>
      <c r="D2683" s="12"/>
      <c r="E2683" s="12"/>
      <c r="F2683" s="12"/>
      <c r="G2683" s="12"/>
      <c r="H2683" s="12"/>
      <c r="I2683" s="12"/>
      <c r="J2683" s="12"/>
      <c r="K2683" s="12"/>
      <c r="L2683" s="12"/>
      <c r="M2683" s="49"/>
      <c r="N2683" s="49"/>
      <c r="O2683" s="12"/>
      <c r="P2683" s="12"/>
      <c r="Q2683" s="12"/>
    </row>
    <row r="2684" spans="2:17" s="1" customFormat="1" x14ac:dyDescent="0.4">
      <c r="B2684" s="12"/>
      <c r="C2684" s="42"/>
      <c r="D2684" s="12"/>
      <c r="E2684" s="12"/>
      <c r="F2684" s="12"/>
      <c r="G2684" s="12"/>
      <c r="H2684" s="12"/>
      <c r="I2684" s="12"/>
      <c r="J2684" s="12"/>
      <c r="K2684" s="12"/>
      <c r="L2684" s="12"/>
      <c r="M2684" s="49"/>
      <c r="N2684" s="49"/>
      <c r="O2684" s="12"/>
      <c r="P2684" s="12"/>
      <c r="Q2684" s="12"/>
    </row>
    <row r="2685" spans="2:17" s="1" customFormat="1" x14ac:dyDescent="0.4">
      <c r="B2685" s="12"/>
      <c r="C2685" s="42"/>
      <c r="D2685" s="12"/>
      <c r="E2685" s="12"/>
      <c r="F2685" s="12"/>
      <c r="G2685" s="12"/>
      <c r="H2685" s="12"/>
      <c r="I2685" s="12"/>
      <c r="J2685" s="12"/>
      <c r="K2685" s="12"/>
      <c r="L2685" s="12"/>
      <c r="M2685" s="49"/>
      <c r="N2685" s="49"/>
      <c r="O2685" s="12"/>
      <c r="P2685" s="12"/>
      <c r="Q2685" s="12"/>
    </row>
    <row r="2686" spans="2:17" s="1" customFormat="1" x14ac:dyDescent="0.4">
      <c r="B2686" s="12"/>
      <c r="C2686" s="42"/>
      <c r="D2686" s="12"/>
      <c r="E2686" s="12"/>
      <c r="F2686" s="12"/>
      <c r="G2686" s="12"/>
      <c r="H2686" s="12"/>
      <c r="I2686" s="12"/>
      <c r="J2686" s="12"/>
      <c r="K2686" s="12"/>
      <c r="L2686" s="12"/>
      <c r="M2686" s="49"/>
      <c r="N2686" s="49"/>
      <c r="O2686" s="12"/>
      <c r="P2686" s="12"/>
      <c r="Q2686" s="12"/>
    </row>
    <row r="2687" spans="2:17" s="1" customFormat="1" x14ac:dyDescent="0.4">
      <c r="B2687" s="12"/>
      <c r="C2687" s="42"/>
      <c r="D2687" s="12"/>
      <c r="E2687" s="12"/>
      <c r="F2687" s="12"/>
      <c r="G2687" s="12"/>
      <c r="H2687" s="12"/>
      <c r="I2687" s="12"/>
      <c r="J2687" s="12"/>
      <c r="K2687" s="12"/>
      <c r="L2687" s="12"/>
      <c r="M2687" s="49"/>
      <c r="N2687" s="49"/>
      <c r="O2687" s="12"/>
      <c r="P2687" s="12"/>
      <c r="Q2687" s="12"/>
    </row>
    <row r="2688" spans="2:17" s="1" customFormat="1" x14ac:dyDescent="0.4">
      <c r="B2688" s="12"/>
      <c r="C2688" s="42"/>
      <c r="D2688" s="12"/>
      <c r="E2688" s="12"/>
      <c r="F2688" s="12"/>
      <c r="G2688" s="12"/>
      <c r="H2688" s="12"/>
      <c r="I2688" s="12"/>
      <c r="J2688" s="12"/>
      <c r="K2688" s="12"/>
      <c r="L2688" s="12"/>
      <c r="M2688" s="49"/>
      <c r="N2688" s="49"/>
      <c r="O2688" s="12"/>
      <c r="P2688" s="12"/>
      <c r="Q2688" s="12"/>
    </row>
    <row r="2689" spans="2:17" s="1" customFormat="1" x14ac:dyDescent="0.4">
      <c r="B2689" s="12"/>
      <c r="C2689" s="42"/>
      <c r="D2689" s="12"/>
      <c r="E2689" s="12"/>
      <c r="F2689" s="12"/>
      <c r="G2689" s="12"/>
      <c r="H2689" s="12"/>
      <c r="I2689" s="12"/>
      <c r="J2689" s="12"/>
      <c r="K2689" s="12"/>
      <c r="L2689" s="12"/>
      <c r="M2689" s="49"/>
      <c r="N2689" s="49"/>
      <c r="O2689" s="12"/>
      <c r="P2689" s="12"/>
      <c r="Q2689" s="12"/>
    </row>
    <row r="2690" spans="2:17" s="1" customFormat="1" x14ac:dyDescent="0.4">
      <c r="B2690" s="12"/>
      <c r="C2690" s="42"/>
      <c r="D2690" s="12"/>
      <c r="E2690" s="12"/>
      <c r="F2690" s="12"/>
      <c r="G2690" s="12"/>
      <c r="H2690" s="12"/>
      <c r="I2690" s="12"/>
      <c r="J2690" s="12"/>
      <c r="K2690" s="12"/>
      <c r="L2690" s="12"/>
      <c r="M2690" s="49"/>
      <c r="N2690" s="49"/>
      <c r="O2690" s="12"/>
      <c r="P2690" s="12"/>
      <c r="Q2690" s="12"/>
    </row>
    <row r="2691" spans="2:17" s="1" customFormat="1" x14ac:dyDescent="0.4">
      <c r="B2691" s="12"/>
      <c r="C2691" s="42"/>
      <c r="D2691" s="12"/>
      <c r="E2691" s="12"/>
      <c r="F2691" s="12"/>
      <c r="G2691" s="12"/>
      <c r="H2691" s="12"/>
      <c r="I2691" s="12"/>
      <c r="J2691" s="12"/>
      <c r="K2691" s="12"/>
      <c r="L2691" s="12"/>
      <c r="M2691" s="49"/>
      <c r="N2691" s="49"/>
      <c r="O2691" s="12"/>
      <c r="P2691" s="12"/>
      <c r="Q2691" s="12"/>
    </row>
    <row r="2692" spans="2:17" s="1" customFormat="1" x14ac:dyDescent="0.4">
      <c r="B2692" s="12"/>
      <c r="C2692" s="42"/>
      <c r="D2692" s="12"/>
      <c r="E2692" s="12"/>
      <c r="F2692" s="12"/>
      <c r="G2692" s="12"/>
      <c r="H2692" s="12"/>
      <c r="I2692" s="12"/>
      <c r="J2692" s="12"/>
      <c r="K2692" s="12"/>
      <c r="L2692" s="12"/>
      <c r="M2692" s="49"/>
      <c r="N2692" s="49"/>
      <c r="O2692" s="12"/>
      <c r="P2692" s="12"/>
      <c r="Q2692" s="12"/>
    </row>
    <row r="2693" spans="2:17" s="1" customFormat="1" x14ac:dyDescent="0.4">
      <c r="B2693" s="12"/>
      <c r="C2693" s="42"/>
      <c r="D2693" s="12"/>
      <c r="E2693" s="12"/>
      <c r="F2693" s="12"/>
      <c r="G2693" s="12"/>
      <c r="H2693" s="12"/>
      <c r="I2693" s="12"/>
      <c r="J2693" s="12"/>
      <c r="K2693" s="12"/>
      <c r="L2693" s="12"/>
      <c r="M2693" s="49"/>
      <c r="N2693" s="49"/>
      <c r="O2693" s="12"/>
      <c r="P2693" s="12"/>
      <c r="Q2693" s="12"/>
    </row>
    <row r="2694" spans="2:17" s="1" customFormat="1" x14ac:dyDescent="0.4">
      <c r="B2694" s="12"/>
      <c r="C2694" s="42"/>
      <c r="D2694" s="12"/>
      <c r="E2694" s="12"/>
      <c r="F2694" s="12"/>
      <c r="G2694" s="12"/>
      <c r="H2694" s="12"/>
      <c r="I2694" s="12"/>
      <c r="J2694" s="12"/>
      <c r="K2694" s="12"/>
      <c r="L2694" s="12"/>
      <c r="M2694" s="49"/>
      <c r="N2694" s="49"/>
      <c r="O2694" s="12"/>
      <c r="P2694" s="12"/>
      <c r="Q2694" s="12"/>
    </row>
    <row r="2695" spans="2:17" s="1" customFormat="1" x14ac:dyDescent="0.4">
      <c r="B2695" s="12"/>
      <c r="C2695" s="42"/>
      <c r="D2695" s="12"/>
      <c r="E2695" s="12"/>
      <c r="F2695" s="12"/>
      <c r="G2695" s="12"/>
      <c r="H2695" s="12"/>
      <c r="I2695" s="12"/>
      <c r="J2695" s="12"/>
      <c r="K2695" s="12"/>
      <c r="L2695" s="12"/>
      <c r="M2695" s="49"/>
      <c r="N2695" s="49"/>
      <c r="O2695" s="12"/>
      <c r="P2695" s="12"/>
      <c r="Q2695" s="12"/>
    </row>
    <row r="2696" spans="2:17" s="1" customFormat="1" x14ac:dyDescent="0.4">
      <c r="B2696" s="12"/>
      <c r="C2696" s="42"/>
      <c r="D2696" s="12"/>
      <c r="E2696" s="12"/>
      <c r="F2696" s="12"/>
      <c r="G2696" s="12"/>
      <c r="H2696" s="12"/>
      <c r="I2696" s="12"/>
      <c r="J2696" s="12"/>
      <c r="K2696" s="12"/>
      <c r="L2696" s="12"/>
      <c r="M2696" s="49"/>
      <c r="N2696" s="49"/>
      <c r="O2696" s="12"/>
      <c r="P2696" s="12"/>
      <c r="Q2696" s="12"/>
    </row>
    <row r="2697" spans="2:17" s="1" customFormat="1" x14ac:dyDescent="0.4">
      <c r="B2697" s="12"/>
      <c r="C2697" s="42"/>
      <c r="D2697" s="12"/>
      <c r="E2697" s="12"/>
      <c r="F2697" s="12"/>
      <c r="G2697" s="12"/>
      <c r="H2697" s="12"/>
      <c r="I2697" s="12"/>
      <c r="J2697" s="12"/>
      <c r="K2697" s="12"/>
      <c r="L2697" s="12"/>
      <c r="M2697" s="49"/>
      <c r="N2697" s="49"/>
      <c r="O2697" s="12"/>
      <c r="P2697" s="12"/>
      <c r="Q2697" s="12"/>
    </row>
    <row r="2698" spans="2:17" s="1" customFormat="1" x14ac:dyDescent="0.4">
      <c r="B2698" s="12"/>
      <c r="C2698" s="42"/>
      <c r="D2698" s="12"/>
      <c r="E2698" s="12"/>
      <c r="F2698" s="12"/>
      <c r="G2698" s="12"/>
      <c r="H2698" s="12"/>
      <c r="I2698" s="12"/>
      <c r="J2698" s="12"/>
      <c r="K2698" s="12"/>
      <c r="L2698" s="12"/>
      <c r="M2698" s="49"/>
      <c r="N2698" s="49"/>
      <c r="O2698" s="12"/>
      <c r="P2698" s="12"/>
      <c r="Q2698" s="12"/>
    </row>
    <row r="2699" spans="2:17" s="1" customFormat="1" x14ac:dyDescent="0.4">
      <c r="B2699" s="12"/>
      <c r="C2699" s="42"/>
      <c r="D2699" s="12"/>
      <c r="E2699" s="12"/>
      <c r="F2699" s="12"/>
      <c r="G2699" s="12"/>
      <c r="H2699" s="12"/>
      <c r="I2699" s="12"/>
      <c r="J2699" s="12"/>
      <c r="K2699" s="12"/>
      <c r="L2699" s="12"/>
      <c r="M2699" s="49"/>
      <c r="N2699" s="49"/>
      <c r="O2699" s="12"/>
      <c r="P2699" s="12"/>
      <c r="Q2699" s="12"/>
    </row>
    <row r="2700" spans="2:17" s="1" customFormat="1" x14ac:dyDescent="0.4">
      <c r="B2700" s="12"/>
      <c r="C2700" s="42"/>
      <c r="D2700" s="12"/>
      <c r="E2700" s="12"/>
      <c r="F2700" s="12"/>
      <c r="G2700" s="12"/>
      <c r="H2700" s="12"/>
      <c r="I2700" s="12"/>
      <c r="J2700" s="12"/>
      <c r="K2700" s="12"/>
      <c r="L2700" s="12"/>
      <c r="M2700" s="49"/>
      <c r="N2700" s="49"/>
      <c r="O2700" s="12"/>
      <c r="P2700" s="12"/>
      <c r="Q2700" s="12"/>
    </row>
    <row r="2701" spans="2:17" s="1" customFormat="1" x14ac:dyDescent="0.4">
      <c r="B2701" s="12"/>
      <c r="C2701" s="42"/>
      <c r="D2701" s="12"/>
      <c r="E2701" s="12"/>
      <c r="F2701" s="12"/>
      <c r="G2701" s="12"/>
      <c r="H2701" s="12"/>
      <c r="I2701" s="12"/>
      <c r="J2701" s="12"/>
      <c r="K2701" s="12"/>
      <c r="L2701" s="12"/>
      <c r="M2701" s="49"/>
      <c r="N2701" s="49"/>
      <c r="O2701" s="12"/>
      <c r="P2701" s="12"/>
      <c r="Q2701" s="12"/>
    </row>
    <row r="2702" spans="2:17" s="1" customFormat="1" x14ac:dyDescent="0.4">
      <c r="B2702" s="12"/>
      <c r="C2702" s="42"/>
      <c r="D2702" s="12"/>
      <c r="E2702" s="12"/>
      <c r="F2702" s="12"/>
      <c r="G2702" s="12"/>
      <c r="H2702" s="12"/>
      <c r="I2702" s="12"/>
      <c r="J2702" s="12"/>
      <c r="K2702" s="12"/>
      <c r="L2702" s="12"/>
      <c r="M2702" s="49"/>
      <c r="N2702" s="49"/>
      <c r="O2702" s="12"/>
      <c r="P2702" s="12"/>
      <c r="Q2702" s="12"/>
    </row>
    <row r="2703" spans="2:17" s="1" customFormat="1" x14ac:dyDescent="0.4">
      <c r="B2703" s="12"/>
      <c r="C2703" s="42"/>
      <c r="D2703" s="12"/>
      <c r="E2703" s="12"/>
      <c r="F2703" s="12"/>
      <c r="G2703" s="12"/>
      <c r="H2703" s="12"/>
      <c r="I2703" s="12"/>
      <c r="J2703" s="12"/>
      <c r="K2703" s="12"/>
      <c r="L2703" s="12"/>
      <c r="M2703" s="49"/>
      <c r="N2703" s="49"/>
      <c r="O2703" s="12"/>
      <c r="P2703" s="12"/>
      <c r="Q2703" s="12"/>
    </row>
    <row r="2704" spans="2:17" s="1" customFormat="1" x14ac:dyDescent="0.4">
      <c r="B2704" s="12"/>
      <c r="C2704" s="42"/>
      <c r="D2704" s="12"/>
      <c r="E2704" s="12"/>
      <c r="F2704" s="12"/>
      <c r="G2704" s="12"/>
      <c r="H2704" s="12"/>
      <c r="I2704" s="12"/>
      <c r="J2704" s="12"/>
      <c r="K2704" s="12"/>
      <c r="L2704" s="12"/>
      <c r="M2704" s="49"/>
      <c r="N2704" s="49"/>
      <c r="O2704" s="12"/>
      <c r="P2704" s="12"/>
      <c r="Q2704" s="12"/>
    </row>
    <row r="2705" spans="2:17" s="1" customFormat="1" x14ac:dyDescent="0.4">
      <c r="B2705" s="12"/>
      <c r="C2705" s="42"/>
      <c r="D2705" s="12"/>
      <c r="E2705" s="12"/>
      <c r="F2705" s="12"/>
      <c r="G2705" s="12"/>
      <c r="H2705" s="12"/>
      <c r="I2705" s="12"/>
      <c r="J2705" s="12"/>
      <c r="K2705" s="12"/>
      <c r="L2705" s="12"/>
      <c r="M2705" s="49"/>
      <c r="N2705" s="49"/>
      <c r="O2705" s="12"/>
      <c r="P2705" s="12"/>
      <c r="Q2705" s="12"/>
    </row>
    <row r="2706" spans="2:17" s="1" customFormat="1" x14ac:dyDescent="0.4">
      <c r="B2706" s="12"/>
      <c r="C2706" s="42"/>
      <c r="D2706" s="12"/>
      <c r="E2706" s="12"/>
      <c r="F2706" s="12"/>
      <c r="G2706" s="12"/>
      <c r="H2706" s="12"/>
      <c r="I2706" s="12"/>
      <c r="J2706" s="12"/>
      <c r="K2706" s="12"/>
      <c r="L2706" s="12"/>
      <c r="M2706" s="49"/>
      <c r="N2706" s="49"/>
      <c r="O2706" s="12"/>
      <c r="P2706" s="12"/>
      <c r="Q2706" s="12"/>
    </row>
    <row r="2707" spans="2:17" s="1" customFormat="1" x14ac:dyDescent="0.4">
      <c r="B2707" s="12"/>
      <c r="C2707" s="42"/>
      <c r="D2707" s="12"/>
      <c r="E2707" s="12"/>
      <c r="F2707" s="12"/>
      <c r="G2707" s="12"/>
      <c r="H2707" s="12"/>
      <c r="I2707" s="12"/>
      <c r="J2707" s="12"/>
      <c r="K2707" s="12"/>
      <c r="L2707" s="12"/>
      <c r="M2707" s="49"/>
      <c r="N2707" s="49"/>
      <c r="O2707" s="12"/>
      <c r="P2707" s="12"/>
      <c r="Q2707" s="12"/>
    </row>
    <row r="2708" spans="2:17" s="1" customFormat="1" x14ac:dyDescent="0.4">
      <c r="B2708" s="12"/>
      <c r="C2708" s="42"/>
      <c r="D2708" s="12"/>
      <c r="E2708" s="12"/>
      <c r="F2708" s="12"/>
      <c r="G2708" s="12"/>
      <c r="H2708" s="12"/>
      <c r="I2708" s="12"/>
      <c r="J2708" s="12"/>
      <c r="K2708" s="12"/>
      <c r="L2708" s="12"/>
      <c r="M2708" s="49"/>
      <c r="N2708" s="49"/>
      <c r="O2708" s="12"/>
      <c r="P2708" s="12"/>
      <c r="Q2708" s="12"/>
    </row>
    <row r="2709" spans="2:17" s="1" customFormat="1" x14ac:dyDescent="0.4">
      <c r="B2709" s="12"/>
      <c r="C2709" s="42"/>
      <c r="D2709" s="12"/>
      <c r="E2709" s="12"/>
      <c r="F2709" s="12"/>
      <c r="G2709" s="12"/>
      <c r="H2709" s="12"/>
      <c r="I2709" s="12"/>
      <c r="J2709" s="12"/>
      <c r="K2709" s="12"/>
      <c r="L2709" s="12"/>
      <c r="M2709" s="49"/>
      <c r="N2709" s="49"/>
      <c r="O2709" s="12"/>
      <c r="P2709" s="12"/>
      <c r="Q2709" s="12"/>
    </row>
    <row r="2710" spans="2:17" s="1" customFormat="1" x14ac:dyDescent="0.4">
      <c r="B2710" s="12"/>
      <c r="C2710" s="42"/>
      <c r="D2710" s="12"/>
      <c r="E2710" s="12"/>
      <c r="F2710" s="12"/>
      <c r="G2710" s="12"/>
      <c r="H2710" s="12"/>
      <c r="I2710" s="12"/>
      <c r="J2710" s="12"/>
      <c r="K2710" s="12"/>
      <c r="L2710" s="12"/>
      <c r="M2710" s="49"/>
      <c r="N2710" s="49"/>
      <c r="O2710" s="12"/>
      <c r="P2710" s="12"/>
      <c r="Q2710" s="12"/>
    </row>
    <row r="2711" spans="2:17" s="1" customFormat="1" x14ac:dyDescent="0.4">
      <c r="B2711" s="12"/>
      <c r="C2711" s="42"/>
      <c r="D2711" s="12"/>
      <c r="E2711" s="12"/>
      <c r="F2711" s="12"/>
      <c r="G2711" s="12"/>
      <c r="H2711" s="12"/>
      <c r="I2711" s="12"/>
      <c r="J2711" s="12"/>
      <c r="K2711" s="12"/>
      <c r="L2711" s="12"/>
      <c r="M2711" s="49"/>
      <c r="N2711" s="49"/>
      <c r="O2711" s="12"/>
      <c r="P2711" s="12"/>
      <c r="Q2711" s="12"/>
    </row>
    <row r="2712" spans="2:17" s="1" customFormat="1" x14ac:dyDescent="0.4">
      <c r="B2712" s="12"/>
      <c r="C2712" s="42"/>
      <c r="D2712" s="12"/>
      <c r="E2712" s="12"/>
      <c r="F2712" s="12"/>
      <c r="G2712" s="12"/>
      <c r="H2712" s="12"/>
      <c r="I2712" s="12"/>
      <c r="J2712" s="12"/>
      <c r="K2712" s="12"/>
      <c r="L2712" s="12"/>
      <c r="M2712" s="49"/>
      <c r="N2712" s="49"/>
      <c r="O2712" s="12"/>
      <c r="P2712" s="12"/>
      <c r="Q2712" s="12"/>
    </row>
    <row r="2713" spans="2:17" s="1" customFormat="1" x14ac:dyDescent="0.4">
      <c r="B2713" s="12"/>
      <c r="C2713" s="42"/>
      <c r="D2713" s="12"/>
      <c r="E2713" s="12"/>
      <c r="F2713" s="12"/>
      <c r="G2713" s="12"/>
      <c r="H2713" s="12"/>
      <c r="I2713" s="12"/>
      <c r="J2713" s="12"/>
      <c r="K2713" s="12"/>
      <c r="L2713" s="12"/>
      <c r="M2713" s="49"/>
      <c r="N2713" s="49"/>
      <c r="O2713" s="12"/>
      <c r="P2713" s="12"/>
      <c r="Q2713" s="12"/>
    </row>
    <row r="2714" spans="2:17" s="1" customFormat="1" x14ac:dyDescent="0.4">
      <c r="B2714" s="12"/>
      <c r="C2714" s="42"/>
      <c r="D2714" s="12"/>
      <c r="E2714" s="12"/>
      <c r="F2714" s="12"/>
      <c r="G2714" s="12"/>
      <c r="H2714" s="12"/>
      <c r="I2714" s="12"/>
      <c r="J2714" s="12"/>
      <c r="K2714" s="12"/>
      <c r="L2714" s="12"/>
      <c r="M2714" s="49"/>
      <c r="N2714" s="49"/>
      <c r="O2714" s="12"/>
      <c r="P2714" s="12"/>
      <c r="Q2714" s="12"/>
    </row>
    <row r="2715" spans="2:17" s="1" customFormat="1" x14ac:dyDescent="0.4">
      <c r="B2715" s="12"/>
      <c r="C2715" s="42"/>
      <c r="D2715" s="12"/>
      <c r="E2715" s="12"/>
      <c r="F2715" s="12"/>
      <c r="G2715" s="12"/>
      <c r="H2715" s="12"/>
      <c r="I2715" s="12"/>
      <c r="J2715" s="12"/>
      <c r="K2715" s="12"/>
      <c r="L2715" s="12"/>
      <c r="M2715" s="49"/>
      <c r="N2715" s="49"/>
      <c r="O2715" s="12"/>
      <c r="P2715" s="12"/>
      <c r="Q2715" s="12"/>
    </row>
    <row r="2716" spans="2:17" s="1" customFormat="1" x14ac:dyDescent="0.4">
      <c r="B2716" s="12"/>
      <c r="C2716" s="42"/>
      <c r="D2716" s="12"/>
      <c r="E2716" s="12"/>
      <c r="F2716" s="12"/>
      <c r="G2716" s="12"/>
      <c r="H2716" s="12"/>
      <c r="I2716" s="12"/>
      <c r="J2716" s="12"/>
      <c r="K2716" s="12"/>
      <c r="L2716" s="12"/>
      <c r="M2716" s="49"/>
      <c r="N2716" s="49"/>
      <c r="O2716" s="12"/>
      <c r="P2716" s="12"/>
      <c r="Q2716" s="12"/>
    </row>
    <row r="2717" spans="2:17" s="1" customFormat="1" x14ac:dyDescent="0.4">
      <c r="B2717" s="12"/>
      <c r="C2717" s="42"/>
      <c r="D2717" s="12"/>
      <c r="E2717" s="12"/>
      <c r="F2717" s="12"/>
      <c r="G2717" s="12"/>
      <c r="H2717" s="12"/>
      <c r="I2717" s="12"/>
      <c r="J2717" s="12"/>
      <c r="K2717" s="12"/>
      <c r="L2717" s="12"/>
      <c r="M2717" s="49"/>
      <c r="N2717" s="49"/>
      <c r="O2717" s="12"/>
      <c r="P2717" s="12"/>
      <c r="Q2717" s="12"/>
    </row>
    <row r="2718" spans="2:17" s="1" customFormat="1" x14ac:dyDescent="0.4">
      <c r="B2718" s="12"/>
      <c r="C2718" s="42"/>
      <c r="D2718" s="12"/>
      <c r="E2718" s="12"/>
      <c r="F2718" s="12"/>
      <c r="G2718" s="12"/>
      <c r="H2718" s="12"/>
      <c r="I2718" s="12"/>
      <c r="J2718" s="12"/>
      <c r="K2718" s="12"/>
      <c r="L2718" s="12"/>
      <c r="M2718" s="49"/>
      <c r="N2718" s="49"/>
      <c r="O2718" s="12"/>
      <c r="P2718" s="12"/>
      <c r="Q2718" s="12"/>
    </row>
    <row r="2719" spans="2:17" s="1" customFormat="1" x14ac:dyDescent="0.4">
      <c r="B2719" s="12"/>
      <c r="C2719" s="42"/>
      <c r="D2719" s="12"/>
      <c r="E2719" s="12"/>
      <c r="F2719" s="12"/>
      <c r="G2719" s="12"/>
      <c r="H2719" s="12"/>
      <c r="I2719" s="12"/>
      <c r="J2719" s="12"/>
      <c r="K2719" s="12"/>
      <c r="L2719" s="12"/>
      <c r="M2719" s="49"/>
      <c r="N2719" s="49"/>
      <c r="O2719" s="12"/>
      <c r="P2719" s="12"/>
      <c r="Q2719" s="12"/>
    </row>
    <row r="2720" spans="2:17" s="1" customFormat="1" x14ac:dyDescent="0.4">
      <c r="B2720" s="12"/>
      <c r="C2720" s="42"/>
      <c r="D2720" s="12"/>
      <c r="E2720" s="12"/>
      <c r="F2720" s="12"/>
      <c r="G2720" s="12"/>
      <c r="H2720" s="12"/>
      <c r="I2720" s="12"/>
      <c r="J2720" s="12"/>
      <c r="K2720" s="12"/>
      <c r="L2720" s="12"/>
      <c r="M2720" s="49"/>
      <c r="N2720" s="49"/>
      <c r="O2720" s="12"/>
      <c r="P2720" s="12"/>
      <c r="Q2720" s="12"/>
    </row>
    <row r="2721" spans="2:17" s="1" customFormat="1" x14ac:dyDescent="0.4">
      <c r="B2721" s="12"/>
      <c r="C2721" s="42"/>
      <c r="D2721" s="12"/>
      <c r="E2721" s="12"/>
      <c r="F2721" s="12"/>
      <c r="G2721" s="12"/>
      <c r="H2721" s="12"/>
      <c r="I2721" s="12"/>
      <c r="J2721" s="12"/>
      <c r="K2721" s="12"/>
      <c r="L2721" s="12"/>
      <c r="M2721" s="49"/>
      <c r="N2721" s="49"/>
      <c r="O2721" s="12"/>
      <c r="P2721" s="12"/>
      <c r="Q2721" s="12"/>
    </row>
    <row r="2722" spans="2:17" s="1" customFormat="1" x14ac:dyDescent="0.4">
      <c r="B2722" s="12"/>
      <c r="C2722" s="42"/>
      <c r="D2722" s="12"/>
      <c r="E2722" s="12"/>
      <c r="F2722" s="12"/>
      <c r="G2722" s="12"/>
      <c r="H2722" s="12"/>
      <c r="I2722" s="12"/>
      <c r="J2722" s="12"/>
      <c r="K2722" s="12"/>
      <c r="L2722" s="12"/>
      <c r="M2722" s="49"/>
      <c r="N2722" s="49"/>
      <c r="O2722" s="12"/>
      <c r="P2722" s="12"/>
      <c r="Q2722" s="12"/>
    </row>
    <row r="2723" spans="2:17" s="1" customFormat="1" x14ac:dyDescent="0.4">
      <c r="B2723" s="12"/>
      <c r="C2723" s="42"/>
      <c r="D2723" s="12"/>
      <c r="E2723" s="12"/>
      <c r="F2723" s="12"/>
      <c r="G2723" s="12"/>
      <c r="H2723" s="12"/>
      <c r="I2723" s="12"/>
      <c r="J2723" s="12"/>
      <c r="K2723" s="12"/>
      <c r="L2723" s="12"/>
      <c r="M2723" s="49"/>
      <c r="N2723" s="49"/>
      <c r="O2723" s="12"/>
      <c r="P2723" s="12"/>
      <c r="Q2723" s="12"/>
    </row>
    <row r="2724" spans="2:17" s="1" customFormat="1" x14ac:dyDescent="0.4">
      <c r="B2724" s="12"/>
      <c r="C2724" s="42"/>
      <c r="D2724" s="12"/>
      <c r="E2724" s="12"/>
      <c r="F2724" s="12"/>
      <c r="G2724" s="12"/>
      <c r="H2724" s="12"/>
      <c r="I2724" s="12"/>
      <c r="J2724" s="12"/>
      <c r="K2724" s="12"/>
      <c r="L2724" s="12"/>
      <c r="M2724" s="49"/>
      <c r="N2724" s="49"/>
      <c r="O2724" s="12"/>
      <c r="P2724" s="12"/>
      <c r="Q2724" s="12"/>
    </row>
    <row r="2725" spans="2:17" s="1" customFormat="1" x14ac:dyDescent="0.4">
      <c r="B2725" s="12"/>
      <c r="C2725" s="42"/>
      <c r="D2725" s="12"/>
      <c r="E2725" s="12"/>
      <c r="F2725" s="12"/>
      <c r="G2725" s="12"/>
      <c r="H2725" s="12"/>
      <c r="I2725" s="12"/>
      <c r="J2725" s="12"/>
      <c r="K2725" s="12"/>
      <c r="L2725" s="12"/>
      <c r="M2725" s="49"/>
      <c r="N2725" s="49"/>
      <c r="O2725" s="12"/>
      <c r="P2725" s="12"/>
      <c r="Q2725" s="12"/>
    </row>
    <row r="2726" spans="2:17" s="1" customFormat="1" x14ac:dyDescent="0.4">
      <c r="B2726" s="12"/>
      <c r="C2726" s="42"/>
      <c r="D2726" s="12"/>
      <c r="E2726" s="12"/>
      <c r="F2726" s="12"/>
      <c r="G2726" s="12"/>
      <c r="H2726" s="12"/>
      <c r="I2726" s="12"/>
      <c r="J2726" s="12"/>
      <c r="K2726" s="12"/>
      <c r="L2726" s="12"/>
      <c r="M2726" s="49"/>
      <c r="N2726" s="49"/>
      <c r="O2726" s="12"/>
      <c r="P2726" s="12"/>
      <c r="Q2726" s="12"/>
    </row>
    <row r="2727" spans="2:17" s="1" customFormat="1" x14ac:dyDescent="0.4">
      <c r="B2727" s="12"/>
      <c r="C2727" s="42"/>
      <c r="D2727" s="12"/>
      <c r="E2727" s="12"/>
      <c r="F2727" s="12"/>
      <c r="G2727" s="12"/>
      <c r="H2727" s="12"/>
      <c r="I2727" s="12"/>
      <c r="J2727" s="12"/>
      <c r="K2727" s="12"/>
      <c r="L2727" s="12"/>
      <c r="M2727" s="49"/>
      <c r="N2727" s="49"/>
      <c r="O2727" s="12"/>
      <c r="P2727" s="12"/>
      <c r="Q2727" s="12"/>
    </row>
    <row r="2728" spans="2:17" s="1" customFormat="1" x14ac:dyDescent="0.4">
      <c r="B2728" s="12"/>
      <c r="C2728" s="42"/>
      <c r="D2728" s="12"/>
      <c r="E2728" s="12"/>
      <c r="F2728" s="12"/>
      <c r="G2728" s="12"/>
      <c r="H2728" s="12"/>
      <c r="I2728" s="12"/>
      <c r="J2728" s="12"/>
      <c r="K2728" s="12"/>
      <c r="L2728" s="12"/>
      <c r="M2728" s="49"/>
      <c r="N2728" s="49"/>
      <c r="O2728" s="12"/>
      <c r="P2728" s="12"/>
      <c r="Q2728" s="12"/>
    </row>
    <row r="2729" spans="2:17" s="1" customFormat="1" x14ac:dyDescent="0.4">
      <c r="B2729" s="12"/>
      <c r="C2729" s="42"/>
      <c r="D2729" s="12"/>
      <c r="E2729" s="12"/>
      <c r="F2729" s="12"/>
      <c r="G2729" s="12"/>
      <c r="H2729" s="12"/>
      <c r="I2729" s="12"/>
      <c r="J2729" s="12"/>
      <c r="K2729" s="12"/>
      <c r="L2729" s="12"/>
      <c r="M2729" s="49"/>
      <c r="N2729" s="49"/>
      <c r="O2729" s="12"/>
      <c r="P2729" s="12"/>
      <c r="Q2729" s="12"/>
    </row>
    <row r="2730" spans="2:17" s="1" customFormat="1" x14ac:dyDescent="0.4">
      <c r="B2730" s="12"/>
      <c r="C2730" s="42"/>
      <c r="D2730" s="12"/>
      <c r="E2730" s="12"/>
      <c r="F2730" s="12"/>
      <c r="G2730" s="12"/>
      <c r="H2730" s="12"/>
      <c r="I2730" s="12"/>
      <c r="J2730" s="12"/>
      <c r="K2730" s="12"/>
      <c r="L2730" s="12"/>
      <c r="M2730" s="49"/>
      <c r="N2730" s="49"/>
      <c r="O2730" s="12"/>
      <c r="P2730" s="12"/>
      <c r="Q2730" s="12"/>
    </row>
    <row r="2731" spans="2:17" s="1" customFormat="1" x14ac:dyDescent="0.4">
      <c r="B2731" s="12"/>
      <c r="C2731" s="42"/>
      <c r="D2731" s="12"/>
      <c r="E2731" s="12"/>
      <c r="F2731" s="12"/>
      <c r="G2731" s="12"/>
      <c r="H2731" s="12"/>
      <c r="I2731" s="12"/>
      <c r="J2731" s="12"/>
      <c r="K2731" s="12"/>
      <c r="L2731" s="12"/>
      <c r="M2731" s="49"/>
      <c r="N2731" s="49"/>
      <c r="O2731" s="12"/>
      <c r="P2731" s="12"/>
      <c r="Q2731" s="12"/>
    </row>
    <row r="2732" spans="2:17" s="1" customFormat="1" x14ac:dyDescent="0.4">
      <c r="B2732" s="12"/>
      <c r="C2732" s="42"/>
      <c r="D2732" s="12"/>
      <c r="E2732" s="12"/>
      <c r="F2732" s="12"/>
      <c r="G2732" s="12"/>
      <c r="H2732" s="12"/>
      <c r="I2732" s="12"/>
      <c r="J2732" s="12"/>
      <c r="K2732" s="12"/>
      <c r="L2732" s="12"/>
      <c r="M2732" s="49"/>
      <c r="N2732" s="49"/>
      <c r="O2732" s="12"/>
      <c r="P2732" s="12"/>
      <c r="Q2732" s="12"/>
    </row>
    <row r="2733" spans="2:17" s="1" customFormat="1" x14ac:dyDescent="0.4">
      <c r="B2733" s="12"/>
      <c r="C2733" s="42"/>
      <c r="D2733" s="12"/>
      <c r="E2733" s="12"/>
      <c r="F2733" s="12"/>
      <c r="G2733" s="12"/>
      <c r="H2733" s="12"/>
      <c r="I2733" s="12"/>
      <c r="J2733" s="12"/>
      <c r="K2733" s="12"/>
      <c r="L2733" s="12"/>
      <c r="M2733" s="49"/>
      <c r="N2733" s="49"/>
      <c r="O2733" s="12"/>
      <c r="P2733" s="12"/>
      <c r="Q2733" s="12"/>
    </row>
    <row r="2734" spans="2:17" s="1" customFormat="1" x14ac:dyDescent="0.4">
      <c r="B2734" s="12"/>
      <c r="C2734" s="42"/>
      <c r="D2734" s="12"/>
      <c r="E2734" s="12"/>
      <c r="F2734" s="12"/>
      <c r="G2734" s="12"/>
      <c r="H2734" s="12"/>
      <c r="I2734" s="12"/>
      <c r="J2734" s="12"/>
      <c r="K2734" s="12"/>
      <c r="L2734" s="12"/>
      <c r="M2734" s="49"/>
      <c r="N2734" s="49"/>
      <c r="O2734" s="12"/>
      <c r="P2734" s="12"/>
      <c r="Q2734" s="12"/>
    </row>
    <row r="2735" spans="2:17" s="1" customFormat="1" x14ac:dyDescent="0.4">
      <c r="B2735" s="12"/>
      <c r="C2735" s="42"/>
      <c r="D2735" s="12"/>
      <c r="E2735" s="12"/>
      <c r="F2735" s="12"/>
      <c r="G2735" s="12"/>
      <c r="H2735" s="12"/>
      <c r="I2735" s="12"/>
      <c r="J2735" s="12"/>
      <c r="K2735" s="12"/>
      <c r="L2735" s="12"/>
      <c r="M2735" s="49"/>
      <c r="N2735" s="49"/>
      <c r="O2735" s="12"/>
      <c r="P2735" s="12"/>
      <c r="Q2735" s="12"/>
    </row>
    <row r="2736" spans="2:17" s="1" customFormat="1" x14ac:dyDescent="0.4">
      <c r="B2736" s="12"/>
      <c r="C2736" s="42"/>
      <c r="D2736" s="12"/>
      <c r="E2736" s="12"/>
      <c r="F2736" s="12"/>
      <c r="G2736" s="12"/>
      <c r="H2736" s="12"/>
      <c r="I2736" s="12"/>
      <c r="J2736" s="12"/>
      <c r="K2736" s="12"/>
      <c r="L2736" s="12"/>
      <c r="M2736" s="49"/>
      <c r="N2736" s="49"/>
      <c r="O2736" s="12"/>
      <c r="P2736" s="12"/>
      <c r="Q2736" s="12"/>
    </row>
    <row r="2737" spans="2:17" s="1" customFormat="1" x14ac:dyDescent="0.4">
      <c r="B2737" s="12"/>
      <c r="C2737" s="42"/>
      <c r="D2737" s="12"/>
      <c r="E2737" s="12"/>
      <c r="F2737" s="12"/>
      <c r="G2737" s="12"/>
      <c r="H2737" s="12"/>
      <c r="I2737" s="12"/>
      <c r="J2737" s="12"/>
      <c r="K2737" s="12"/>
      <c r="L2737" s="12"/>
      <c r="M2737" s="49"/>
      <c r="N2737" s="49"/>
      <c r="O2737" s="12"/>
      <c r="P2737" s="12"/>
      <c r="Q2737" s="12"/>
    </row>
    <row r="2738" spans="2:17" s="1" customFormat="1" x14ac:dyDescent="0.4">
      <c r="B2738" s="12"/>
      <c r="C2738" s="42"/>
      <c r="D2738" s="12"/>
      <c r="E2738" s="12"/>
      <c r="F2738" s="12"/>
      <c r="G2738" s="12"/>
      <c r="H2738" s="12"/>
      <c r="I2738" s="12"/>
      <c r="J2738" s="12"/>
      <c r="K2738" s="12"/>
      <c r="L2738" s="12"/>
      <c r="M2738" s="49"/>
      <c r="N2738" s="49"/>
      <c r="O2738" s="12"/>
      <c r="P2738" s="12"/>
      <c r="Q2738" s="12"/>
    </row>
    <row r="2739" spans="2:17" s="1" customFormat="1" x14ac:dyDescent="0.4">
      <c r="B2739" s="12"/>
      <c r="C2739" s="42"/>
      <c r="D2739" s="12"/>
      <c r="E2739" s="12"/>
      <c r="F2739" s="12"/>
      <c r="G2739" s="12"/>
      <c r="H2739" s="12"/>
      <c r="I2739" s="12"/>
      <c r="J2739" s="12"/>
      <c r="K2739" s="12"/>
      <c r="L2739" s="12"/>
      <c r="M2739" s="49"/>
      <c r="N2739" s="49"/>
      <c r="O2739" s="12"/>
      <c r="P2739" s="12"/>
      <c r="Q2739" s="12"/>
    </row>
    <row r="2740" spans="2:17" s="1" customFormat="1" x14ac:dyDescent="0.4">
      <c r="B2740" s="12"/>
      <c r="C2740" s="42"/>
      <c r="D2740" s="12"/>
      <c r="E2740" s="12"/>
      <c r="F2740" s="12"/>
      <c r="G2740" s="12"/>
      <c r="H2740" s="12"/>
      <c r="I2740" s="12"/>
      <c r="J2740" s="12"/>
      <c r="K2740" s="12"/>
      <c r="L2740" s="12"/>
      <c r="M2740" s="49"/>
      <c r="N2740" s="49"/>
      <c r="O2740" s="12"/>
      <c r="P2740" s="12"/>
      <c r="Q2740" s="12"/>
    </row>
    <row r="2741" spans="2:17" s="1" customFormat="1" x14ac:dyDescent="0.4">
      <c r="B2741" s="12"/>
      <c r="C2741" s="42"/>
      <c r="D2741" s="12"/>
      <c r="E2741" s="12"/>
      <c r="F2741" s="12"/>
      <c r="G2741" s="12"/>
      <c r="H2741" s="12"/>
      <c r="I2741" s="12"/>
      <c r="J2741" s="12"/>
      <c r="K2741" s="12"/>
      <c r="L2741" s="12"/>
      <c r="M2741" s="49"/>
      <c r="N2741" s="49"/>
      <c r="O2741" s="12"/>
      <c r="P2741" s="12"/>
      <c r="Q2741" s="12"/>
    </row>
    <row r="2742" spans="2:17" s="1" customFormat="1" x14ac:dyDescent="0.4">
      <c r="B2742" s="12"/>
      <c r="C2742" s="42"/>
      <c r="D2742" s="12"/>
      <c r="E2742" s="12"/>
      <c r="F2742" s="12"/>
      <c r="G2742" s="12"/>
      <c r="H2742" s="12"/>
      <c r="I2742" s="12"/>
      <c r="J2742" s="12"/>
      <c r="K2742" s="12"/>
      <c r="L2742" s="12"/>
      <c r="M2742" s="49"/>
      <c r="N2742" s="49"/>
      <c r="O2742" s="12"/>
      <c r="P2742" s="12"/>
      <c r="Q2742" s="12"/>
    </row>
    <row r="2743" spans="2:17" s="1" customFormat="1" x14ac:dyDescent="0.4">
      <c r="B2743" s="12"/>
      <c r="C2743" s="42"/>
      <c r="D2743" s="12"/>
      <c r="E2743" s="12"/>
      <c r="F2743" s="12"/>
      <c r="G2743" s="12"/>
      <c r="H2743" s="12"/>
      <c r="I2743" s="12"/>
      <c r="J2743" s="12"/>
      <c r="K2743" s="12"/>
      <c r="L2743" s="12"/>
      <c r="M2743" s="49"/>
      <c r="N2743" s="49"/>
      <c r="O2743" s="12"/>
      <c r="P2743" s="12"/>
      <c r="Q2743" s="12"/>
    </row>
    <row r="2744" spans="2:17" s="1" customFormat="1" x14ac:dyDescent="0.4">
      <c r="B2744" s="12"/>
      <c r="C2744" s="42"/>
      <c r="D2744" s="12"/>
      <c r="E2744" s="12"/>
      <c r="F2744" s="12"/>
      <c r="G2744" s="12"/>
      <c r="H2744" s="12"/>
      <c r="I2744" s="12"/>
      <c r="J2744" s="12"/>
      <c r="K2744" s="12"/>
      <c r="L2744" s="12"/>
      <c r="M2744" s="49"/>
      <c r="N2744" s="49"/>
      <c r="O2744" s="12"/>
      <c r="P2744" s="12"/>
      <c r="Q2744" s="12"/>
    </row>
    <row r="2745" spans="2:17" s="1" customFormat="1" x14ac:dyDescent="0.4">
      <c r="B2745" s="12"/>
      <c r="C2745" s="42"/>
      <c r="D2745" s="12"/>
      <c r="E2745" s="12"/>
      <c r="F2745" s="12"/>
      <c r="G2745" s="12"/>
      <c r="H2745" s="12"/>
      <c r="I2745" s="12"/>
      <c r="J2745" s="12"/>
      <c r="K2745" s="12"/>
      <c r="L2745" s="12"/>
      <c r="M2745" s="49"/>
      <c r="N2745" s="49"/>
      <c r="O2745" s="12"/>
      <c r="P2745" s="12"/>
      <c r="Q2745" s="12"/>
    </row>
    <row r="2746" spans="2:17" s="1" customFormat="1" x14ac:dyDescent="0.4">
      <c r="B2746" s="12"/>
      <c r="C2746" s="42"/>
      <c r="D2746" s="12"/>
      <c r="E2746" s="12"/>
      <c r="F2746" s="12"/>
      <c r="G2746" s="12"/>
      <c r="H2746" s="12"/>
      <c r="I2746" s="12"/>
      <c r="J2746" s="12"/>
      <c r="K2746" s="12"/>
      <c r="L2746" s="12"/>
      <c r="M2746" s="49"/>
      <c r="N2746" s="49"/>
      <c r="O2746" s="12"/>
      <c r="P2746" s="12"/>
      <c r="Q2746" s="12"/>
    </row>
    <row r="2747" spans="2:17" s="1" customFormat="1" x14ac:dyDescent="0.4">
      <c r="B2747" s="12"/>
      <c r="C2747" s="42"/>
      <c r="D2747" s="12"/>
      <c r="E2747" s="12"/>
      <c r="F2747" s="12"/>
      <c r="G2747" s="12"/>
      <c r="H2747" s="12"/>
      <c r="I2747" s="12"/>
      <c r="J2747" s="12"/>
      <c r="K2747" s="12"/>
      <c r="L2747" s="12"/>
      <c r="M2747" s="49"/>
      <c r="N2747" s="49"/>
      <c r="O2747" s="12"/>
      <c r="P2747" s="12"/>
      <c r="Q2747" s="12"/>
    </row>
    <row r="2748" spans="2:17" s="1" customFormat="1" x14ac:dyDescent="0.4">
      <c r="B2748" s="12"/>
      <c r="C2748" s="42"/>
      <c r="D2748" s="12"/>
      <c r="E2748" s="12"/>
      <c r="F2748" s="12"/>
      <c r="G2748" s="12"/>
      <c r="H2748" s="12"/>
      <c r="I2748" s="12"/>
      <c r="J2748" s="12"/>
      <c r="K2748" s="12"/>
      <c r="L2748" s="12"/>
      <c r="M2748" s="49"/>
      <c r="N2748" s="49"/>
      <c r="O2748" s="12"/>
      <c r="P2748" s="12"/>
      <c r="Q2748" s="12"/>
    </row>
    <row r="2749" spans="2:17" s="1" customFormat="1" x14ac:dyDescent="0.4">
      <c r="B2749" s="12"/>
      <c r="C2749" s="42"/>
      <c r="D2749" s="12"/>
      <c r="E2749" s="12"/>
      <c r="F2749" s="12"/>
      <c r="G2749" s="12"/>
      <c r="H2749" s="12"/>
      <c r="I2749" s="12"/>
      <c r="J2749" s="12"/>
      <c r="K2749" s="12"/>
      <c r="L2749" s="12"/>
      <c r="M2749" s="49"/>
      <c r="N2749" s="49"/>
      <c r="O2749" s="12"/>
      <c r="P2749" s="12"/>
      <c r="Q2749" s="12"/>
    </row>
    <row r="2750" spans="2:17" s="1" customFormat="1" x14ac:dyDescent="0.4">
      <c r="B2750" s="12"/>
      <c r="C2750" s="42"/>
      <c r="D2750" s="12"/>
      <c r="E2750" s="12"/>
      <c r="F2750" s="12"/>
      <c r="G2750" s="12"/>
      <c r="H2750" s="12"/>
      <c r="I2750" s="12"/>
      <c r="J2750" s="12"/>
      <c r="K2750" s="12"/>
      <c r="L2750" s="12"/>
      <c r="M2750" s="49"/>
      <c r="N2750" s="49"/>
      <c r="O2750" s="12"/>
      <c r="P2750" s="12"/>
      <c r="Q2750" s="12"/>
    </row>
    <row r="2751" spans="2:17" s="1" customFormat="1" x14ac:dyDescent="0.4">
      <c r="B2751" s="12"/>
      <c r="C2751" s="42"/>
      <c r="D2751" s="12"/>
      <c r="E2751" s="12"/>
      <c r="F2751" s="12"/>
      <c r="G2751" s="12"/>
      <c r="H2751" s="12"/>
      <c r="I2751" s="12"/>
      <c r="J2751" s="12"/>
      <c r="K2751" s="12"/>
      <c r="L2751" s="12"/>
      <c r="M2751" s="49"/>
      <c r="N2751" s="49"/>
      <c r="O2751" s="12"/>
      <c r="P2751" s="12"/>
      <c r="Q2751" s="12"/>
    </row>
    <row r="2752" spans="2:17" s="1" customFormat="1" x14ac:dyDescent="0.4">
      <c r="B2752" s="12"/>
      <c r="C2752" s="42"/>
      <c r="D2752" s="12"/>
      <c r="E2752" s="12"/>
      <c r="F2752" s="12"/>
      <c r="G2752" s="12"/>
      <c r="H2752" s="12"/>
      <c r="I2752" s="12"/>
      <c r="J2752" s="12"/>
      <c r="K2752" s="12"/>
      <c r="L2752" s="12"/>
      <c r="M2752" s="49"/>
      <c r="N2752" s="49"/>
      <c r="O2752" s="12"/>
      <c r="P2752" s="12"/>
      <c r="Q2752" s="12"/>
    </row>
    <row r="2753" spans="2:17" s="1" customFormat="1" x14ac:dyDescent="0.4">
      <c r="B2753" s="12"/>
      <c r="C2753" s="42"/>
      <c r="D2753" s="12"/>
      <c r="E2753" s="12"/>
      <c r="F2753" s="12"/>
      <c r="G2753" s="12"/>
      <c r="H2753" s="12"/>
      <c r="I2753" s="12"/>
      <c r="J2753" s="12"/>
      <c r="K2753" s="12"/>
      <c r="L2753" s="12"/>
      <c r="M2753" s="49"/>
      <c r="N2753" s="49"/>
      <c r="O2753" s="12"/>
      <c r="P2753" s="12"/>
      <c r="Q2753" s="12"/>
    </row>
    <row r="2754" spans="2:17" s="1" customFormat="1" x14ac:dyDescent="0.4">
      <c r="B2754" s="12"/>
      <c r="C2754" s="42"/>
      <c r="D2754" s="12"/>
      <c r="E2754" s="12"/>
      <c r="F2754" s="12"/>
      <c r="G2754" s="12"/>
      <c r="H2754" s="12"/>
      <c r="I2754" s="12"/>
      <c r="J2754" s="12"/>
      <c r="K2754" s="12"/>
      <c r="L2754" s="12"/>
      <c r="M2754" s="49"/>
      <c r="N2754" s="49"/>
      <c r="O2754" s="12"/>
      <c r="P2754" s="12"/>
      <c r="Q2754" s="12"/>
    </row>
    <row r="2755" spans="2:17" s="1" customFormat="1" x14ac:dyDescent="0.4">
      <c r="B2755" s="12"/>
      <c r="C2755" s="42"/>
      <c r="D2755" s="12"/>
      <c r="E2755" s="12"/>
      <c r="F2755" s="12"/>
      <c r="G2755" s="12"/>
      <c r="H2755" s="12"/>
      <c r="I2755" s="12"/>
      <c r="J2755" s="12"/>
      <c r="K2755" s="12"/>
      <c r="L2755" s="12"/>
      <c r="M2755" s="49"/>
      <c r="N2755" s="49"/>
      <c r="O2755" s="12"/>
      <c r="P2755" s="12"/>
      <c r="Q2755" s="12"/>
    </row>
    <row r="2756" spans="2:17" s="1" customFormat="1" x14ac:dyDescent="0.4">
      <c r="B2756" s="12"/>
      <c r="C2756" s="42"/>
      <c r="D2756" s="12"/>
      <c r="E2756" s="12"/>
      <c r="F2756" s="12"/>
      <c r="G2756" s="12"/>
      <c r="H2756" s="12"/>
      <c r="I2756" s="12"/>
      <c r="J2756" s="12"/>
      <c r="K2756" s="12"/>
      <c r="L2756" s="12"/>
      <c r="M2756" s="49"/>
      <c r="N2756" s="49"/>
      <c r="O2756" s="12"/>
      <c r="P2756" s="12"/>
      <c r="Q2756" s="12"/>
    </row>
    <row r="2757" spans="2:17" s="1" customFormat="1" x14ac:dyDescent="0.4">
      <c r="B2757" s="12"/>
      <c r="C2757" s="42"/>
      <c r="D2757" s="12"/>
      <c r="E2757" s="12"/>
      <c r="F2757" s="12"/>
      <c r="G2757" s="12"/>
      <c r="H2757" s="12"/>
      <c r="I2757" s="12"/>
      <c r="J2757" s="12"/>
      <c r="K2757" s="12"/>
      <c r="L2757" s="12"/>
      <c r="M2757" s="49"/>
      <c r="N2757" s="49"/>
      <c r="O2757" s="12"/>
      <c r="P2757" s="12"/>
      <c r="Q2757" s="12"/>
    </row>
    <row r="2758" spans="2:17" s="1" customFormat="1" x14ac:dyDescent="0.4">
      <c r="B2758" s="12"/>
      <c r="C2758" s="42"/>
      <c r="D2758" s="12"/>
      <c r="E2758" s="12"/>
      <c r="F2758" s="12"/>
      <c r="G2758" s="12"/>
      <c r="H2758" s="12"/>
      <c r="I2758" s="12"/>
      <c r="J2758" s="12"/>
      <c r="K2758" s="12"/>
      <c r="L2758" s="12"/>
      <c r="M2758" s="49"/>
      <c r="N2758" s="49"/>
      <c r="O2758" s="12"/>
      <c r="P2758" s="12"/>
      <c r="Q2758" s="12"/>
    </row>
    <row r="2759" spans="2:17" s="1" customFormat="1" x14ac:dyDescent="0.4">
      <c r="B2759" s="12"/>
      <c r="C2759" s="42"/>
      <c r="D2759" s="12"/>
      <c r="E2759" s="12"/>
      <c r="F2759" s="12"/>
      <c r="G2759" s="12"/>
      <c r="H2759" s="12"/>
      <c r="I2759" s="12"/>
      <c r="J2759" s="12"/>
      <c r="K2759" s="12"/>
      <c r="L2759" s="12"/>
      <c r="M2759" s="49"/>
      <c r="N2759" s="49"/>
      <c r="O2759" s="12"/>
      <c r="P2759" s="12"/>
      <c r="Q2759" s="12"/>
    </row>
    <row r="2760" spans="2:17" s="1" customFormat="1" x14ac:dyDescent="0.4">
      <c r="B2760" s="12"/>
      <c r="C2760" s="42"/>
      <c r="D2760" s="12"/>
      <c r="E2760" s="12"/>
      <c r="F2760" s="12"/>
      <c r="G2760" s="12"/>
      <c r="H2760" s="12"/>
      <c r="I2760" s="12"/>
      <c r="J2760" s="12"/>
      <c r="K2760" s="12"/>
      <c r="L2760" s="12"/>
      <c r="M2760" s="49"/>
      <c r="N2760" s="49"/>
      <c r="O2760" s="12"/>
      <c r="P2760" s="12"/>
      <c r="Q2760" s="12"/>
    </row>
    <row r="2761" spans="2:17" s="1" customFormat="1" x14ac:dyDescent="0.4">
      <c r="B2761" s="12"/>
      <c r="C2761" s="42"/>
      <c r="D2761" s="12"/>
      <c r="E2761" s="12"/>
      <c r="F2761" s="12"/>
      <c r="G2761" s="12"/>
      <c r="H2761" s="12"/>
      <c r="I2761" s="12"/>
      <c r="J2761" s="12"/>
      <c r="K2761" s="12"/>
      <c r="L2761" s="12"/>
      <c r="M2761" s="49"/>
      <c r="N2761" s="49"/>
      <c r="O2761" s="12"/>
      <c r="P2761" s="12"/>
      <c r="Q2761" s="12"/>
    </row>
    <row r="2762" spans="2:17" s="1" customFormat="1" x14ac:dyDescent="0.4">
      <c r="B2762" s="12"/>
      <c r="C2762" s="42"/>
      <c r="D2762" s="12"/>
      <c r="E2762" s="12"/>
      <c r="F2762" s="12"/>
      <c r="G2762" s="12"/>
      <c r="H2762" s="12"/>
      <c r="I2762" s="12"/>
      <c r="J2762" s="12"/>
      <c r="K2762" s="12"/>
      <c r="L2762" s="12"/>
      <c r="M2762" s="49"/>
      <c r="N2762" s="49"/>
      <c r="O2762" s="12"/>
      <c r="P2762" s="12"/>
      <c r="Q2762" s="12"/>
    </row>
    <row r="2763" spans="2:17" s="1" customFormat="1" x14ac:dyDescent="0.4">
      <c r="B2763" s="12"/>
      <c r="C2763" s="42"/>
      <c r="D2763" s="12"/>
      <c r="E2763" s="12"/>
      <c r="F2763" s="12"/>
      <c r="G2763" s="12"/>
      <c r="H2763" s="12"/>
      <c r="I2763" s="12"/>
      <c r="J2763" s="12"/>
      <c r="K2763" s="12"/>
      <c r="L2763" s="12"/>
      <c r="M2763" s="49"/>
      <c r="N2763" s="49"/>
      <c r="O2763" s="12"/>
      <c r="P2763" s="12"/>
      <c r="Q2763" s="12"/>
    </row>
    <row r="2764" spans="2:17" s="1" customFormat="1" x14ac:dyDescent="0.4">
      <c r="B2764" s="12"/>
      <c r="C2764" s="42"/>
      <c r="D2764" s="12"/>
      <c r="E2764" s="12"/>
      <c r="F2764" s="12"/>
      <c r="G2764" s="12"/>
      <c r="H2764" s="12"/>
      <c r="I2764" s="12"/>
      <c r="J2764" s="12"/>
      <c r="K2764" s="12"/>
      <c r="L2764" s="12"/>
      <c r="M2764" s="49"/>
      <c r="N2764" s="49"/>
      <c r="O2764" s="12"/>
      <c r="P2764" s="12"/>
      <c r="Q2764" s="12"/>
    </row>
    <row r="2765" spans="2:17" s="1" customFormat="1" x14ac:dyDescent="0.4">
      <c r="B2765" s="12"/>
      <c r="C2765" s="42"/>
      <c r="D2765" s="12"/>
      <c r="E2765" s="12"/>
      <c r="F2765" s="12"/>
      <c r="G2765" s="12"/>
      <c r="H2765" s="12"/>
      <c r="I2765" s="12"/>
      <c r="J2765" s="12"/>
      <c r="K2765" s="12"/>
      <c r="L2765" s="12"/>
      <c r="M2765" s="49"/>
      <c r="N2765" s="49"/>
      <c r="O2765" s="12"/>
      <c r="P2765" s="12"/>
      <c r="Q2765" s="12"/>
    </row>
    <row r="2766" spans="2:17" s="1" customFormat="1" x14ac:dyDescent="0.4">
      <c r="B2766" s="12"/>
      <c r="C2766" s="42"/>
      <c r="D2766" s="12"/>
      <c r="E2766" s="12"/>
      <c r="F2766" s="12"/>
      <c r="G2766" s="12"/>
      <c r="H2766" s="12"/>
      <c r="I2766" s="12"/>
      <c r="J2766" s="12"/>
      <c r="K2766" s="12"/>
      <c r="L2766" s="12"/>
      <c r="M2766" s="49"/>
      <c r="N2766" s="49"/>
      <c r="O2766" s="12"/>
      <c r="P2766" s="12"/>
      <c r="Q2766" s="12"/>
    </row>
    <row r="2767" spans="2:17" s="1" customFormat="1" x14ac:dyDescent="0.4">
      <c r="B2767" s="12"/>
      <c r="C2767" s="42"/>
      <c r="D2767" s="12"/>
      <c r="E2767" s="12"/>
      <c r="F2767" s="12"/>
      <c r="G2767" s="12"/>
      <c r="H2767" s="12"/>
      <c r="I2767" s="12"/>
      <c r="J2767" s="12"/>
      <c r="K2767" s="12"/>
      <c r="L2767" s="12"/>
      <c r="M2767" s="49"/>
      <c r="N2767" s="49"/>
      <c r="O2767" s="12"/>
      <c r="P2767" s="12"/>
      <c r="Q2767" s="12"/>
    </row>
    <row r="2768" spans="2:17" s="1" customFormat="1" x14ac:dyDescent="0.4">
      <c r="B2768" s="12"/>
      <c r="C2768" s="42"/>
      <c r="D2768" s="12"/>
      <c r="E2768" s="12"/>
      <c r="F2768" s="12"/>
      <c r="G2768" s="12"/>
      <c r="H2768" s="12"/>
      <c r="I2768" s="12"/>
      <c r="J2768" s="12"/>
      <c r="K2768" s="12"/>
      <c r="L2768" s="12"/>
      <c r="M2768" s="49"/>
      <c r="N2768" s="49"/>
      <c r="O2768" s="12"/>
      <c r="P2768" s="12"/>
      <c r="Q2768" s="12"/>
    </row>
    <row r="2769" spans="2:17" s="1" customFormat="1" x14ac:dyDescent="0.4">
      <c r="B2769" s="12"/>
      <c r="C2769" s="42"/>
      <c r="D2769" s="12"/>
      <c r="E2769" s="12"/>
      <c r="F2769" s="12"/>
      <c r="G2769" s="12"/>
      <c r="H2769" s="12"/>
      <c r="I2769" s="12"/>
      <c r="J2769" s="12"/>
      <c r="K2769" s="12"/>
      <c r="L2769" s="12"/>
      <c r="M2769" s="49"/>
      <c r="N2769" s="49"/>
      <c r="O2769" s="12"/>
      <c r="P2769" s="12"/>
      <c r="Q2769" s="12"/>
    </row>
    <row r="2770" spans="2:17" s="1" customFormat="1" x14ac:dyDescent="0.4">
      <c r="B2770" s="12"/>
      <c r="C2770" s="42"/>
      <c r="D2770" s="12"/>
      <c r="E2770" s="12"/>
      <c r="F2770" s="12"/>
      <c r="G2770" s="12"/>
      <c r="H2770" s="12"/>
      <c r="I2770" s="12"/>
      <c r="J2770" s="12"/>
      <c r="K2770" s="12"/>
      <c r="L2770" s="12"/>
      <c r="M2770" s="49"/>
      <c r="N2770" s="49"/>
      <c r="O2770" s="12"/>
      <c r="P2770" s="12"/>
      <c r="Q2770" s="12"/>
    </row>
    <row r="2771" spans="2:17" s="1" customFormat="1" x14ac:dyDescent="0.4">
      <c r="B2771" s="12"/>
      <c r="C2771" s="42"/>
      <c r="D2771" s="12"/>
      <c r="E2771" s="12"/>
      <c r="F2771" s="12"/>
      <c r="G2771" s="12"/>
      <c r="H2771" s="12"/>
      <c r="I2771" s="12"/>
      <c r="J2771" s="12"/>
      <c r="K2771" s="12"/>
      <c r="L2771" s="12"/>
      <c r="M2771" s="49"/>
      <c r="N2771" s="49"/>
      <c r="O2771" s="12"/>
      <c r="P2771" s="12"/>
      <c r="Q2771" s="12"/>
    </row>
    <row r="2772" spans="2:17" s="1" customFormat="1" x14ac:dyDescent="0.4">
      <c r="B2772" s="12"/>
      <c r="C2772" s="42"/>
      <c r="D2772" s="12"/>
      <c r="E2772" s="12"/>
      <c r="F2772" s="12"/>
      <c r="G2772" s="12"/>
      <c r="H2772" s="12"/>
      <c r="I2772" s="12"/>
      <c r="J2772" s="12"/>
      <c r="K2772" s="12"/>
      <c r="L2772" s="12"/>
      <c r="M2772" s="49"/>
      <c r="N2772" s="49"/>
      <c r="O2772" s="12"/>
      <c r="P2772" s="12"/>
      <c r="Q2772" s="12"/>
    </row>
    <row r="2773" spans="2:17" s="1" customFormat="1" x14ac:dyDescent="0.4">
      <c r="B2773" s="12"/>
      <c r="C2773" s="42"/>
      <c r="D2773" s="12"/>
      <c r="E2773" s="12"/>
      <c r="F2773" s="12"/>
      <c r="G2773" s="12"/>
      <c r="H2773" s="12"/>
      <c r="I2773" s="12"/>
      <c r="J2773" s="12"/>
      <c r="K2773" s="12"/>
      <c r="L2773" s="12"/>
      <c r="M2773" s="49"/>
      <c r="N2773" s="49"/>
      <c r="O2773" s="12"/>
      <c r="P2773" s="12"/>
      <c r="Q2773" s="12"/>
    </row>
    <row r="2774" spans="2:17" s="1" customFormat="1" x14ac:dyDescent="0.4">
      <c r="B2774" s="12"/>
      <c r="C2774" s="42"/>
      <c r="D2774" s="12"/>
      <c r="E2774" s="12"/>
      <c r="F2774" s="12"/>
      <c r="G2774" s="12"/>
      <c r="H2774" s="12"/>
      <c r="I2774" s="12"/>
      <c r="J2774" s="12"/>
      <c r="K2774" s="12"/>
      <c r="L2774" s="12"/>
      <c r="M2774" s="49"/>
      <c r="N2774" s="49"/>
      <c r="O2774" s="12"/>
      <c r="P2774" s="12"/>
      <c r="Q2774" s="12"/>
    </row>
    <row r="2775" spans="2:17" s="1" customFormat="1" x14ac:dyDescent="0.4">
      <c r="B2775" s="12"/>
      <c r="C2775" s="42"/>
      <c r="D2775" s="12"/>
      <c r="E2775" s="12"/>
      <c r="F2775" s="12"/>
      <c r="G2775" s="12"/>
      <c r="H2775" s="12"/>
      <c r="I2775" s="12"/>
      <c r="J2775" s="12"/>
      <c r="K2775" s="12"/>
      <c r="L2775" s="12"/>
      <c r="M2775" s="49"/>
      <c r="N2775" s="49"/>
      <c r="O2775" s="12"/>
      <c r="P2775" s="12"/>
      <c r="Q2775" s="12"/>
    </row>
    <row r="2776" spans="2:17" s="1" customFormat="1" x14ac:dyDescent="0.4">
      <c r="B2776" s="12"/>
      <c r="C2776" s="42"/>
      <c r="D2776" s="12"/>
      <c r="E2776" s="12"/>
      <c r="F2776" s="12"/>
      <c r="G2776" s="12"/>
      <c r="H2776" s="12"/>
      <c r="I2776" s="12"/>
      <c r="J2776" s="12"/>
      <c r="K2776" s="12"/>
      <c r="L2776" s="12"/>
      <c r="M2776" s="49"/>
      <c r="N2776" s="49"/>
      <c r="O2776" s="12"/>
      <c r="P2776" s="12"/>
      <c r="Q2776" s="12"/>
    </row>
    <row r="2777" spans="2:17" s="1" customFormat="1" x14ac:dyDescent="0.4">
      <c r="B2777" s="12"/>
      <c r="C2777" s="42"/>
      <c r="D2777" s="12"/>
      <c r="E2777" s="12"/>
      <c r="F2777" s="12"/>
      <c r="G2777" s="12"/>
      <c r="H2777" s="12"/>
      <c r="I2777" s="12"/>
      <c r="J2777" s="12"/>
      <c r="K2777" s="12"/>
      <c r="L2777" s="12"/>
      <c r="M2777" s="49"/>
      <c r="N2777" s="49"/>
      <c r="O2777" s="12"/>
      <c r="P2777" s="12"/>
      <c r="Q2777" s="12"/>
    </row>
    <row r="2778" spans="2:17" s="1" customFormat="1" x14ac:dyDescent="0.4">
      <c r="B2778" s="12"/>
      <c r="C2778" s="42"/>
      <c r="D2778" s="12"/>
      <c r="E2778" s="12"/>
      <c r="F2778" s="12"/>
      <c r="G2778" s="12"/>
      <c r="H2778" s="12"/>
      <c r="I2778" s="12"/>
      <c r="J2778" s="12"/>
      <c r="K2778" s="12"/>
      <c r="L2778" s="12"/>
      <c r="M2778" s="49"/>
      <c r="N2778" s="49"/>
      <c r="O2778" s="12"/>
      <c r="P2778" s="12"/>
      <c r="Q2778" s="12"/>
    </row>
    <row r="2779" spans="2:17" s="1" customFormat="1" x14ac:dyDescent="0.4">
      <c r="B2779" s="12"/>
      <c r="C2779" s="42"/>
      <c r="D2779" s="12"/>
      <c r="E2779" s="12"/>
      <c r="F2779" s="12"/>
      <c r="G2779" s="12"/>
      <c r="H2779" s="12"/>
      <c r="I2779" s="12"/>
      <c r="J2779" s="12"/>
      <c r="K2779" s="12"/>
      <c r="L2779" s="12"/>
      <c r="M2779" s="49"/>
      <c r="N2779" s="49"/>
      <c r="O2779" s="12"/>
      <c r="P2779" s="12"/>
      <c r="Q2779" s="12"/>
    </row>
    <row r="2780" spans="2:17" s="1" customFormat="1" x14ac:dyDescent="0.4">
      <c r="B2780" s="12"/>
      <c r="C2780" s="42"/>
      <c r="D2780" s="12"/>
      <c r="E2780" s="12"/>
      <c r="F2780" s="12"/>
      <c r="G2780" s="12"/>
      <c r="H2780" s="12"/>
      <c r="I2780" s="12"/>
      <c r="J2780" s="12"/>
      <c r="K2780" s="12"/>
      <c r="L2780" s="12"/>
      <c r="M2780" s="49"/>
      <c r="N2780" s="49"/>
      <c r="O2780" s="12"/>
      <c r="P2780" s="12"/>
      <c r="Q2780" s="12"/>
    </row>
    <row r="2781" spans="2:17" s="1" customFormat="1" x14ac:dyDescent="0.4">
      <c r="B2781" s="12"/>
      <c r="C2781" s="42"/>
      <c r="D2781" s="12"/>
      <c r="E2781" s="12"/>
      <c r="F2781" s="12"/>
      <c r="G2781" s="12"/>
      <c r="H2781" s="12"/>
      <c r="I2781" s="12"/>
      <c r="J2781" s="12"/>
      <c r="K2781" s="12"/>
      <c r="L2781" s="12"/>
      <c r="M2781" s="49"/>
      <c r="N2781" s="49"/>
      <c r="O2781" s="12"/>
      <c r="P2781" s="12"/>
      <c r="Q2781" s="12"/>
    </row>
    <row r="2782" spans="2:17" s="1" customFormat="1" x14ac:dyDescent="0.4">
      <c r="B2782" s="12"/>
      <c r="C2782" s="42"/>
      <c r="D2782" s="12"/>
      <c r="E2782" s="12"/>
      <c r="F2782" s="12"/>
      <c r="G2782" s="12"/>
      <c r="H2782" s="12"/>
      <c r="I2782" s="12"/>
      <c r="J2782" s="12"/>
      <c r="K2782" s="12"/>
      <c r="L2782" s="12"/>
      <c r="M2782" s="49"/>
      <c r="N2782" s="49"/>
      <c r="O2782" s="12"/>
      <c r="P2782" s="12"/>
      <c r="Q2782" s="12"/>
    </row>
    <row r="2783" spans="2:17" s="1" customFormat="1" x14ac:dyDescent="0.4">
      <c r="B2783" s="12"/>
      <c r="C2783" s="42"/>
      <c r="D2783" s="12"/>
      <c r="E2783" s="12"/>
      <c r="F2783" s="12"/>
      <c r="G2783" s="12"/>
      <c r="H2783" s="12"/>
      <c r="I2783" s="12"/>
      <c r="J2783" s="12"/>
      <c r="K2783" s="12"/>
      <c r="L2783" s="12"/>
      <c r="M2783" s="49"/>
      <c r="N2783" s="49"/>
      <c r="O2783" s="12"/>
      <c r="P2783" s="12"/>
      <c r="Q2783" s="12"/>
    </row>
    <row r="2784" spans="2:17" s="1" customFormat="1" x14ac:dyDescent="0.4">
      <c r="B2784" s="12"/>
      <c r="C2784" s="42"/>
      <c r="D2784" s="12"/>
      <c r="E2784" s="12"/>
      <c r="F2784" s="12"/>
      <c r="G2784" s="12"/>
      <c r="H2784" s="12"/>
      <c r="I2784" s="12"/>
      <c r="J2784" s="12"/>
      <c r="K2784" s="12"/>
      <c r="L2784" s="12"/>
      <c r="M2784" s="49"/>
      <c r="N2784" s="49"/>
      <c r="O2784" s="12"/>
      <c r="P2784" s="12"/>
      <c r="Q2784" s="12"/>
    </row>
    <row r="2785" spans="2:17" s="1" customFormat="1" x14ac:dyDescent="0.4">
      <c r="B2785" s="12"/>
      <c r="C2785" s="42"/>
      <c r="D2785" s="12"/>
      <c r="E2785" s="12"/>
      <c r="F2785" s="12"/>
      <c r="G2785" s="12"/>
      <c r="H2785" s="12"/>
      <c r="I2785" s="12"/>
      <c r="J2785" s="12"/>
      <c r="K2785" s="12"/>
      <c r="L2785" s="12"/>
      <c r="M2785" s="49"/>
      <c r="N2785" s="49"/>
      <c r="O2785" s="12"/>
      <c r="P2785" s="12"/>
      <c r="Q2785" s="12"/>
    </row>
    <row r="2786" spans="2:17" s="1" customFormat="1" x14ac:dyDescent="0.4">
      <c r="B2786" s="12"/>
      <c r="C2786" s="42"/>
      <c r="D2786" s="12"/>
      <c r="E2786" s="12"/>
      <c r="F2786" s="12"/>
      <c r="G2786" s="12"/>
      <c r="H2786" s="12"/>
      <c r="I2786" s="12"/>
      <c r="J2786" s="12"/>
      <c r="K2786" s="12"/>
      <c r="L2786" s="12"/>
      <c r="M2786" s="49"/>
      <c r="N2786" s="49"/>
      <c r="O2786" s="12"/>
      <c r="P2786" s="12"/>
      <c r="Q2786" s="12"/>
    </row>
    <row r="2787" spans="2:17" s="1" customFormat="1" x14ac:dyDescent="0.4">
      <c r="B2787" s="12"/>
      <c r="C2787" s="42"/>
      <c r="D2787" s="12"/>
      <c r="E2787" s="12"/>
      <c r="F2787" s="12"/>
      <c r="G2787" s="12"/>
      <c r="H2787" s="12"/>
      <c r="I2787" s="12"/>
      <c r="J2787" s="12"/>
      <c r="K2787" s="12"/>
      <c r="L2787" s="12"/>
      <c r="M2787" s="49"/>
      <c r="N2787" s="49"/>
      <c r="O2787" s="12"/>
      <c r="P2787" s="12"/>
      <c r="Q2787" s="12"/>
    </row>
    <row r="2788" spans="2:17" s="1" customFormat="1" x14ac:dyDescent="0.4">
      <c r="B2788" s="12"/>
      <c r="C2788" s="42"/>
      <c r="D2788" s="12"/>
      <c r="E2788" s="12"/>
      <c r="F2788" s="12"/>
      <c r="G2788" s="12"/>
      <c r="H2788" s="12"/>
      <c r="I2788" s="12"/>
      <c r="J2788" s="12"/>
      <c r="K2788" s="12"/>
      <c r="L2788" s="12"/>
      <c r="M2788" s="49"/>
      <c r="N2788" s="49"/>
      <c r="O2788" s="12"/>
      <c r="P2788" s="12"/>
      <c r="Q2788" s="12"/>
    </row>
    <row r="2789" spans="2:17" s="1" customFormat="1" x14ac:dyDescent="0.4">
      <c r="B2789" s="12"/>
      <c r="C2789" s="42"/>
      <c r="D2789" s="12"/>
      <c r="E2789" s="12"/>
      <c r="F2789" s="12"/>
      <c r="G2789" s="12"/>
      <c r="H2789" s="12"/>
      <c r="I2789" s="12"/>
      <c r="J2789" s="12"/>
      <c r="K2789" s="12"/>
      <c r="L2789" s="12"/>
      <c r="M2789" s="49"/>
      <c r="N2789" s="49"/>
      <c r="O2789" s="12"/>
      <c r="P2789" s="12"/>
      <c r="Q2789" s="12"/>
    </row>
    <row r="2790" spans="2:17" s="1" customFormat="1" x14ac:dyDescent="0.4">
      <c r="B2790" s="12"/>
      <c r="C2790" s="42"/>
      <c r="D2790" s="12"/>
      <c r="E2790" s="12"/>
      <c r="F2790" s="12"/>
      <c r="G2790" s="12"/>
      <c r="H2790" s="12"/>
      <c r="I2790" s="12"/>
      <c r="J2790" s="12"/>
      <c r="K2790" s="12"/>
      <c r="L2790" s="12"/>
      <c r="M2790" s="49"/>
      <c r="N2790" s="49"/>
      <c r="O2790" s="12"/>
      <c r="P2790" s="12"/>
      <c r="Q2790" s="12"/>
    </row>
    <row r="2791" spans="2:17" s="1" customFormat="1" x14ac:dyDescent="0.4">
      <c r="B2791" s="12"/>
      <c r="C2791" s="42"/>
      <c r="D2791" s="12"/>
      <c r="E2791" s="12"/>
      <c r="F2791" s="12"/>
      <c r="G2791" s="12"/>
      <c r="H2791" s="12"/>
      <c r="I2791" s="12"/>
      <c r="J2791" s="12"/>
      <c r="K2791" s="12"/>
      <c r="L2791" s="12"/>
      <c r="M2791" s="49"/>
      <c r="N2791" s="49"/>
      <c r="O2791" s="12"/>
      <c r="P2791" s="12"/>
      <c r="Q2791" s="12"/>
    </row>
    <row r="2792" spans="2:17" s="1" customFormat="1" x14ac:dyDescent="0.4">
      <c r="B2792" s="12"/>
      <c r="C2792" s="42"/>
      <c r="D2792" s="12"/>
      <c r="E2792" s="12"/>
      <c r="F2792" s="12"/>
      <c r="G2792" s="12"/>
      <c r="H2792" s="12"/>
      <c r="I2792" s="12"/>
      <c r="J2792" s="12"/>
      <c r="K2792" s="12"/>
      <c r="L2792" s="12"/>
      <c r="M2792" s="49"/>
      <c r="N2792" s="49"/>
      <c r="O2792" s="12"/>
      <c r="P2792" s="12"/>
      <c r="Q2792" s="12"/>
    </row>
    <row r="2793" spans="2:17" s="1" customFormat="1" x14ac:dyDescent="0.4">
      <c r="B2793" s="12"/>
      <c r="C2793" s="42"/>
      <c r="D2793" s="12"/>
      <c r="E2793" s="12"/>
      <c r="F2793" s="12"/>
      <c r="G2793" s="12"/>
      <c r="H2793" s="12"/>
      <c r="I2793" s="12"/>
      <c r="J2793" s="12"/>
      <c r="K2793" s="12"/>
      <c r="L2793" s="12"/>
      <c r="M2793" s="49"/>
      <c r="N2793" s="49"/>
      <c r="O2793" s="12"/>
      <c r="P2793" s="12"/>
      <c r="Q2793" s="12"/>
    </row>
    <row r="2794" spans="2:17" s="1" customFormat="1" x14ac:dyDescent="0.4">
      <c r="B2794" s="12"/>
      <c r="C2794" s="42"/>
      <c r="D2794" s="12"/>
      <c r="E2794" s="12"/>
      <c r="F2794" s="12"/>
      <c r="G2794" s="12"/>
      <c r="H2794" s="12"/>
      <c r="I2794" s="12"/>
      <c r="J2794" s="12"/>
      <c r="K2794" s="12"/>
      <c r="L2794" s="12"/>
      <c r="M2794" s="49"/>
      <c r="N2794" s="49"/>
      <c r="O2794" s="12"/>
      <c r="P2794" s="12"/>
      <c r="Q2794" s="12"/>
    </row>
    <row r="2795" spans="2:17" s="1" customFormat="1" x14ac:dyDescent="0.4">
      <c r="B2795" s="12"/>
      <c r="C2795" s="42"/>
      <c r="D2795" s="12"/>
      <c r="E2795" s="12"/>
      <c r="F2795" s="12"/>
      <c r="G2795" s="12"/>
      <c r="H2795" s="12"/>
      <c r="I2795" s="12"/>
      <c r="J2795" s="12"/>
      <c r="K2795" s="12"/>
      <c r="L2795" s="12"/>
      <c r="M2795" s="49"/>
      <c r="N2795" s="49"/>
      <c r="O2795" s="12"/>
      <c r="P2795" s="12"/>
      <c r="Q2795" s="12"/>
    </row>
    <row r="2796" spans="2:17" s="1" customFormat="1" x14ac:dyDescent="0.4">
      <c r="B2796" s="12"/>
      <c r="C2796" s="42"/>
      <c r="D2796" s="12"/>
      <c r="E2796" s="12"/>
      <c r="F2796" s="12"/>
      <c r="G2796" s="12"/>
      <c r="H2796" s="12"/>
      <c r="I2796" s="12"/>
      <c r="J2796" s="12"/>
      <c r="K2796" s="12"/>
      <c r="L2796" s="12"/>
      <c r="M2796" s="49"/>
      <c r="N2796" s="49"/>
      <c r="O2796" s="12"/>
      <c r="P2796" s="12"/>
      <c r="Q2796" s="12"/>
    </row>
    <row r="2797" spans="2:17" s="1" customFormat="1" x14ac:dyDescent="0.4">
      <c r="B2797" s="12"/>
      <c r="C2797" s="42"/>
      <c r="D2797" s="12"/>
      <c r="E2797" s="12"/>
      <c r="F2797" s="12"/>
      <c r="G2797" s="12"/>
      <c r="H2797" s="12"/>
      <c r="I2797" s="12"/>
      <c r="J2797" s="12"/>
      <c r="K2797" s="12"/>
      <c r="L2797" s="12"/>
      <c r="M2797" s="49"/>
      <c r="N2797" s="49"/>
      <c r="O2797" s="12"/>
      <c r="P2797" s="12"/>
      <c r="Q2797" s="12"/>
    </row>
    <row r="2798" spans="2:17" s="1" customFormat="1" x14ac:dyDescent="0.4">
      <c r="B2798" s="12"/>
      <c r="C2798" s="42"/>
      <c r="D2798" s="12"/>
      <c r="E2798" s="12"/>
      <c r="F2798" s="12"/>
      <c r="G2798" s="12"/>
      <c r="H2798" s="12"/>
      <c r="I2798" s="12"/>
      <c r="J2798" s="12"/>
      <c r="K2798" s="12"/>
      <c r="L2798" s="12"/>
      <c r="M2798" s="49"/>
      <c r="N2798" s="49"/>
      <c r="O2798" s="12"/>
      <c r="P2798" s="12"/>
      <c r="Q2798" s="12"/>
    </row>
    <row r="2799" spans="2:17" s="1" customFormat="1" x14ac:dyDescent="0.4">
      <c r="B2799" s="12"/>
      <c r="C2799" s="42"/>
      <c r="D2799" s="12"/>
      <c r="E2799" s="12"/>
      <c r="F2799" s="12"/>
      <c r="G2799" s="12"/>
      <c r="H2799" s="12"/>
      <c r="I2799" s="12"/>
      <c r="J2799" s="12"/>
      <c r="K2799" s="12"/>
      <c r="L2799" s="12"/>
      <c r="M2799" s="49"/>
      <c r="N2799" s="49"/>
      <c r="O2799" s="12"/>
      <c r="P2799" s="12"/>
      <c r="Q2799" s="12"/>
    </row>
    <row r="2800" spans="2:17" s="1" customFormat="1" x14ac:dyDescent="0.4">
      <c r="B2800" s="12"/>
      <c r="C2800" s="42"/>
      <c r="D2800" s="12"/>
      <c r="E2800" s="12"/>
      <c r="F2800" s="12"/>
      <c r="G2800" s="12"/>
      <c r="H2800" s="12"/>
      <c r="I2800" s="12"/>
      <c r="J2800" s="12"/>
      <c r="K2800" s="12"/>
      <c r="L2800" s="12"/>
      <c r="M2800" s="49"/>
      <c r="N2800" s="49"/>
      <c r="O2800" s="12"/>
      <c r="P2800" s="12"/>
      <c r="Q2800" s="12"/>
    </row>
    <row r="2801" spans="2:17" s="1" customFormat="1" x14ac:dyDescent="0.4">
      <c r="B2801" s="12"/>
      <c r="C2801" s="42"/>
      <c r="D2801" s="12"/>
      <c r="E2801" s="12"/>
      <c r="F2801" s="12"/>
      <c r="G2801" s="12"/>
      <c r="H2801" s="12"/>
      <c r="I2801" s="12"/>
      <c r="J2801" s="12"/>
      <c r="K2801" s="12"/>
      <c r="L2801" s="12"/>
      <c r="M2801" s="49"/>
      <c r="N2801" s="49"/>
      <c r="O2801" s="12"/>
      <c r="P2801" s="12"/>
      <c r="Q2801" s="12"/>
    </row>
    <row r="2802" spans="2:17" s="1" customFormat="1" x14ac:dyDescent="0.4">
      <c r="B2802" s="12"/>
      <c r="C2802" s="42"/>
      <c r="D2802" s="12"/>
      <c r="E2802" s="12"/>
      <c r="F2802" s="12"/>
      <c r="G2802" s="12"/>
      <c r="H2802" s="12"/>
      <c r="I2802" s="12"/>
      <c r="J2802" s="12"/>
      <c r="K2802" s="12"/>
      <c r="L2802" s="12"/>
      <c r="M2802" s="49"/>
      <c r="N2802" s="49"/>
      <c r="O2802" s="12"/>
      <c r="P2802" s="12"/>
      <c r="Q2802" s="12"/>
    </row>
    <row r="2803" spans="2:17" s="1" customFormat="1" x14ac:dyDescent="0.4">
      <c r="B2803" s="12"/>
      <c r="C2803" s="42"/>
      <c r="D2803" s="12"/>
      <c r="E2803" s="12"/>
      <c r="F2803" s="12"/>
      <c r="G2803" s="12"/>
      <c r="H2803" s="12"/>
      <c r="I2803" s="12"/>
      <c r="J2803" s="12"/>
      <c r="K2803" s="12"/>
      <c r="L2803" s="12"/>
      <c r="M2803" s="49"/>
      <c r="N2803" s="49"/>
      <c r="O2803" s="12"/>
      <c r="P2803" s="12"/>
      <c r="Q2803" s="12"/>
    </row>
    <row r="2804" spans="2:17" s="1" customFormat="1" x14ac:dyDescent="0.4">
      <c r="B2804" s="12"/>
      <c r="C2804" s="42"/>
      <c r="D2804" s="12"/>
      <c r="E2804" s="12"/>
      <c r="F2804" s="12"/>
      <c r="G2804" s="12"/>
      <c r="H2804" s="12"/>
      <c r="I2804" s="12"/>
      <c r="J2804" s="12"/>
      <c r="K2804" s="12"/>
      <c r="L2804" s="12"/>
      <c r="M2804" s="49"/>
      <c r="N2804" s="49"/>
      <c r="O2804" s="12"/>
      <c r="P2804" s="12"/>
      <c r="Q2804" s="12"/>
    </row>
    <row r="2805" spans="2:17" s="1" customFormat="1" x14ac:dyDescent="0.4">
      <c r="B2805" s="12"/>
      <c r="C2805" s="42"/>
      <c r="D2805" s="12"/>
      <c r="E2805" s="12"/>
      <c r="F2805" s="12"/>
      <c r="G2805" s="12"/>
      <c r="H2805" s="12"/>
      <c r="I2805" s="12"/>
      <c r="J2805" s="12"/>
      <c r="K2805" s="12"/>
      <c r="L2805" s="12"/>
      <c r="M2805" s="49"/>
      <c r="N2805" s="49"/>
      <c r="O2805" s="12"/>
      <c r="P2805" s="12"/>
      <c r="Q2805" s="12"/>
    </row>
    <row r="2806" spans="2:17" s="1" customFormat="1" x14ac:dyDescent="0.4">
      <c r="B2806" s="12"/>
      <c r="C2806" s="42"/>
      <c r="D2806" s="12"/>
      <c r="E2806" s="12"/>
      <c r="F2806" s="12"/>
      <c r="G2806" s="12"/>
      <c r="H2806" s="12"/>
      <c r="I2806" s="12"/>
      <c r="J2806" s="12"/>
      <c r="K2806" s="12"/>
      <c r="L2806" s="12"/>
      <c r="M2806" s="49"/>
      <c r="N2806" s="49"/>
      <c r="O2806" s="12"/>
      <c r="P2806" s="12"/>
      <c r="Q2806" s="12"/>
    </row>
    <row r="2807" spans="2:17" s="1" customFormat="1" x14ac:dyDescent="0.4">
      <c r="B2807" s="12"/>
      <c r="C2807" s="42"/>
      <c r="D2807" s="12"/>
      <c r="E2807" s="12"/>
      <c r="F2807" s="12"/>
      <c r="G2807" s="12"/>
      <c r="H2807" s="12"/>
      <c r="I2807" s="12"/>
      <c r="J2807" s="12"/>
      <c r="K2807" s="12"/>
      <c r="L2807" s="12"/>
      <c r="M2807" s="49"/>
      <c r="N2807" s="49"/>
      <c r="O2807" s="12"/>
      <c r="P2807" s="12"/>
      <c r="Q2807" s="12"/>
    </row>
    <row r="2808" spans="2:17" s="1" customFormat="1" x14ac:dyDescent="0.4">
      <c r="B2808" s="12"/>
      <c r="C2808" s="42"/>
      <c r="D2808" s="12"/>
      <c r="E2808" s="12"/>
      <c r="F2808" s="12"/>
      <c r="G2808" s="12"/>
      <c r="H2808" s="12"/>
      <c r="I2808" s="12"/>
      <c r="J2808" s="12"/>
      <c r="K2808" s="12"/>
      <c r="L2808" s="12"/>
      <c r="M2808" s="49"/>
      <c r="N2808" s="49"/>
      <c r="O2808" s="12"/>
      <c r="P2808" s="12"/>
      <c r="Q2808" s="12"/>
    </row>
    <row r="2809" spans="2:17" s="1" customFormat="1" x14ac:dyDescent="0.4">
      <c r="B2809" s="12"/>
      <c r="C2809" s="42"/>
      <c r="D2809" s="12"/>
      <c r="E2809" s="12"/>
      <c r="F2809" s="12"/>
      <c r="G2809" s="12"/>
      <c r="H2809" s="12"/>
      <c r="I2809" s="12"/>
      <c r="J2809" s="12"/>
      <c r="K2809" s="12"/>
      <c r="L2809" s="12"/>
      <c r="M2809" s="49"/>
      <c r="N2809" s="49"/>
      <c r="O2809" s="12"/>
      <c r="P2809" s="12"/>
      <c r="Q2809" s="12"/>
    </row>
    <row r="2810" spans="2:17" s="1" customFormat="1" x14ac:dyDescent="0.4">
      <c r="B2810" s="12"/>
      <c r="C2810" s="42"/>
      <c r="D2810" s="12"/>
      <c r="E2810" s="12"/>
      <c r="F2810" s="12"/>
      <c r="G2810" s="12"/>
      <c r="H2810" s="12"/>
      <c r="I2810" s="12"/>
      <c r="J2810" s="12"/>
      <c r="K2810" s="12"/>
      <c r="L2810" s="12"/>
      <c r="M2810" s="49"/>
      <c r="N2810" s="49"/>
      <c r="O2810" s="12"/>
      <c r="P2810" s="12"/>
      <c r="Q2810" s="12"/>
    </row>
    <row r="2811" spans="2:17" s="1" customFormat="1" x14ac:dyDescent="0.4">
      <c r="B2811" s="12"/>
      <c r="C2811" s="42"/>
      <c r="D2811" s="12"/>
      <c r="E2811" s="12"/>
      <c r="F2811" s="12"/>
      <c r="G2811" s="12"/>
      <c r="H2811" s="12"/>
      <c r="I2811" s="12"/>
      <c r="J2811" s="12"/>
      <c r="K2811" s="12"/>
      <c r="L2811" s="12"/>
      <c r="M2811" s="49"/>
      <c r="N2811" s="49"/>
      <c r="O2811" s="12"/>
      <c r="P2811" s="12"/>
      <c r="Q2811" s="12"/>
    </row>
    <row r="2812" spans="2:17" s="1" customFormat="1" x14ac:dyDescent="0.4">
      <c r="B2812" s="12"/>
      <c r="C2812" s="42"/>
      <c r="D2812" s="12"/>
      <c r="E2812" s="12"/>
      <c r="F2812" s="12"/>
      <c r="G2812" s="12"/>
      <c r="H2812" s="12"/>
      <c r="I2812" s="12"/>
      <c r="J2812" s="12"/>
      <c r="K2812" s="12"/>
      <c r="L2812" s="12"/>
      <c r="M2812" s="49"/>
      <c r="N2812" s="49"/>
      <c r="O2812" s="12"/>
      <c r="P2812" s="12"/>
      <c r="Q2812" s="12"/>
    </row>
    <row r="2813" spans="2:17" s="1" customFormat="1" x14ac:dyDescent="0.4">
      <c r="B2813" s="12"/>
      <c r="C2813" s="42"/>
      <c r="D2813" s="12"/>
      <c r="E2813" s="12"/>
      <c r="F2813" s="12"/>
      <c r="G2813" s="12"/>
      <c r="H2813" s="12"/>
      <c r="I2813" s="12"/>
      <c r="J2813" s="12"/>
      <c r="K2813" s="12"/>
      <c r="L2813" s="12"/>
      <c r="M2813" s="49"/>
      <c r="N2813" s="49"/>
      <c r="O2813" s="12"/>
      <c r="P2813" s="12"/>
      <c r="Q2813" s="12"/>
    </row>
    <row r="2814" spans="2:17" s="1" customFormat="1" x14ac:dyDescent="0.4">
      <c r="B2814" s="12"/>
      <c r="C2814" s="42"/>
      <c r="D2814" s="12"/>
      <c r="E2814" s="12"/>
      <c r="F2814" s="12"/>
      <c r="G2814" s="12"/>
      <c r="H2814" s="12"/>
      <c r="I2814" s="12"/>
      <c r="J2814" s="12"/>
      <c r="K2814" s="12"/>
      <c r="L2814" s="12"/>
      <c r="M2814" s="49"/>
      <c r="N2814" s="49"/>
      <c r="O2814" s="12"/>
      <c r="P2814" s="12"/>
      <c r="Q2814" s="12"/>
    </row>
    <row r="2815" spans="2:17" s="1" customFormat="1" x14ac:dyDescent="0.4">
      <c r="B2815" s="12"/>
      <c r="C2815" s="42"/>
      <c r="D2815" s="12"/>
      <c r="E2815" s="12"/>
      <c r="F2815" s="12"/>
      <c r="G2815" s="12"/>
      <c r="H2815" s="12"/>
      <c r="I2815" s="12"/>
      <c r="J2815" s="12"/>
      <c r="K2815" s="12"/>
      <c r="L2815" s="12"/>
      <c r="M2815" s="49"/>
      <c r="N2815" s="49"/>
      <c r="O2815" s="12"/>
      <c r="P2815" s="12"/>
      <c r="Q2815" s="12"/>
    </row>
    <row r="2816" spans="2:17" s="1" customFormat="1" x14ac:dyDescent="0.4">
      <c r="B2816" s="12"/>
      <c r="C2816" s="42"/>
      <c r="D2816" s="12"/>
      <c r="E2816" s="12"/>
      <c r="F2816" s="12"/>
      <c r="G2816" s="12"/>
      <c r="H2816" s="12"/>
      <c r="I2816" s="12"/>
      <c r="J2816" s="12"/>
      <c r="K2816" s="12"/>
      <c r="L2816" s="12"/>
      <c r="M2816" s="49"/>
      <c r="N2816" s="49"/>
      <c r="O2816" s="12"/>
      <c r="P2816" s="12"/>
      <c r="Q2816" s="12"/>
    </row>
    <row r="2817" spans="2:17" s="1" customFormat="1" x14ac:dyDescent="0.4">
      <c r="B2817" s="12"/>
      <c r="C2817" s="42"/>
      <c r="D2817" s="12"/>
      <c r="E2817" s="12"/>
      <c r="F2817" s="12"/>
      <c r="G2817" s="12"/>
      <c r="H2817" s="12"/>
      <c r="I2817" s="12"/>
      <c r="J2817" s="12"/>
      <c r="K2817" s="12"/>
      <c r="L2817" s="12"/>
      <c r="M2817" s="49"/>
      <c r="N2817" s="49"/>
      <c r="O2817" s="12"/>
      <c r="P2817" s="12"/>
      <c r="Q2817" s="12"/>
    </row>
    <row r="2818" spans="2:17" s="1" customFormat="1" x14ac:dyDescent="0.4">
      <c r="B2818" s="12"/>
      <c r="C2818" s="42"/>
      <c r="D2818" s="12"/>
      <c r="E2818" s="12"/>
      <c r="F2818" s="12"/>
      <c r="G2818" s="12"/>
      <c r="H2818" s="12"/>
      <c r="I2818" s="12"/>
      <c r="J2818" s="12"/>
      <c r="K2818" s="12"/>
      <c r="L2818" s="12"/>
      <c r="M2818" s="49"/>
      <c r="N2818" s="49"/>
      <c r="O2818" s="12"/>
      <c r="P2818" s="12"/>
      <c r="Q2818" s="12"/>
    </row>
    <row r="2819" spans="2:17" s="1" customFormat="1" x14ac:dyDescent="0.4">
      <c r="B2819" s="12"/>
      <c r="C2819" s="42"/>
      <c r="D2819" s="12"/>
      <c r="E2819" s="12"/>
      <c r="F2819" s="12"/>
      <c r="G2819" s="12"/>
      <c r="H2819" s="12"/>
      <c r="I2819" s="12"/>
      <c r="J2819" s="12"/>
      <c r="K2819" s="12"/>
      <c r="L2819" s="12"/>
      <c r="M2819" s="49"/>
      <c r="N2819" s="49"/>
      <c r="O2819" s="12"/>
      <c r="P2819" s="12"/>
      <c r="Q2819" s="12"/>
    </row>
    <row r="2820" spans="2:17" s="1" customFormat="1" x14ac:dyDescent="0.4">
      <c r="B2820" s="12"/>
      <c r="C2820" s="42"/>
      <c r="D2820" s="12"/>
      <c r="E2820" s="12"/>
      <c r="F2820" s="12"/>
      <c r="G2820" s="12"/>
      <c r="H2820" s="12"/>
      <c r="I2820" s="12"/>
      <c r="J2820" s="12"/>
      <c r="K2820" s="12"/>
      <c r="L2820" s="12"/>
      <c r="M2820" s="49"/>
      <c r="N2820" s="49"/>
      <c r="O2820" s="12"/>
      <c r="P2820" s="12"/>
      <c r="Q2820" s="12"/>
    </row>
    <row r="2821" spans="2:17" s="1" customFormat="1" x14ac:dyDescent="0.4">
      <c r="B2821" s="12"/>
      <c r="C2821" s="42"/>
      <c r="D2821" s="12"/>
      <c r="E2821" s="12"/>
      <c r="F2821" s="12"/>
      <c r="G2821" s="12"/>
      <c r="H2821" s="12"/>
      <c r="I2821" s="12"/>
      <c r="J2821" s="12"/>
      <c r="K2821" s="12"/>
      <c r="L2821" s="12"/>
      <c r="M2821" s="49"/>
      <c r="N2821" s="49"/>
      <c r="O2821" s="12"/>
      <c r="P2821" s="12"/>
      <c r="Q2821" s="12"/>
    </row>
    <row r="2822" spans="2:17" s="1" customFormat="1" x14ac:dyDescent="0.4">
      <c r="B2822" s="12"/>
      <c r="C2822" s="42"/>
      <c r="D2822" s="12"/>
      <c r="E2822" s="12"/>
      <c r="F2822" s="12"/>
      <c r="G2822" s="12"/>
      <c r="H2822" s="12"/>
      <c r="I2822" s="12"/>
      <c r="J2822" s="12"/>
      <c r="K2822" s="12"/>
      <c r="L2822" s="12"/>
      <c r="M2822" s="49"/>
      <c r="N2822" s="49"/>
      <c r="O2822" s="12"/>
      <c r="P2822" s="12"/>
      <c r="Q2822" s="12"/>
    </row>
    <row r="2823" spans="2:17" s="1" customFormat="1" x14ac:dyDescent="0.4">
      <c r="B2823" s="12"/>
      <c r="C2823" s="42"/>
      <c r="D2823" s="12"/>
      <c r="E2823" s="12"/>
      <c r="F2823" s="12"/>
      <c r="G2823" s="12"/>
      <c r="H2823" s="12"/>
      <c r="I2823" s="12"/>
      <c r="J2823" s="12"/>
      <c r="K2823" s="12"/>
      <c r="L2823" s="12"/>
      <c r="M2823" s="49"/>
      <c r="N2823" s="49"/>
      <c r="O2823" s="12"/>
      <c r="P2823" s="12"/>
      <c r="Q2823" s="12"/>
    </row>
    <row r="2824" spans="2:17" s="1" customFormat="1" x14ac:dyDescent="0.4">
      <c r="B2824" s="12"/>
      <c r="C2824" s="42"/>
      <c r="D2824" s="12"/>
      <c r="E2824" s="12"/>
      <c r="F2824" s="12"/>
      <c r="G2824" s="12"/>
      <c r="H2824" s="12"/>
      <c r="I2824" s="12"/>
      <c r="J2824" s="12"/>
      <c r="K2824" s="12"/>
      <c r="L2824" s="12"/>
      <c r="M2824" s="49"/>
      <c r="N2824" s="49"/>
      <c r="O2824" s="12"/>
      <c r="P2824" s="12"/>
      <c r="Q2824" s="12"/>
    </row>
    <row r="2825" spans="2:17" s="1" customFormat="1" x14ac:dyDescent="0.4">
      <c r="B2825" s="12"/>
      <c r="C2825" s="42"/>
      <c r="D2825" s="12"/>
      <c r="E2825" s="12"/>
      <c r="F2825" s="12"/>
      <c r="G2825" s="12"/>
      <c r="H2825" s="12"/>
      <c r="I2825" s="12"/>
      <c r="J2825" s="12"/>
      <c r="K2825" s="12"/>
      <c r="L2825" s="12"/>
      <c r="M2825" s="49"/>
      <c r="N2825" s="49"/>
      <c r="O2825" s="12"/>
      <c r="P2825" s="12"/>
      <c r="Q2825" s="12"/>
    </row>
    <row r="2826" spans="2:17" s="1" customFormat="1" x14ac:dyDescent="0.4">
      <c r="B2826" s="12"/>
      <c r="C2826" s="42"/>
      <c r="D2826" s="12"/>
      <c r="E2826" s="12"/>
      <c r="F2826" s="12"/>
      <c r="G2826" s="12"/>
      <c r="H2826" s="12"/>
      <c r="I2826" s="12"/>
      <c r="J2826" s="12"/>
      <c r="K2826" s="12"/>
      <c r="L2826" s="12"/>
      <c r="M2826" s="49"/>
      <c r="N2826" s="49"/>
      <c r="O2826" s="12"/>
      <c r="P2826" s="12"/>
      <c r="Q2826" s="12"/>
    </row>
    <row r="2827" spans="2:17" s="1" customFormat="1" x14ac:dyDescent="0.4">
      <c r="B2827" s="12"/>
      <c r="C2827" s="42"/>
      <c r="D2827" s="12"/>
      <c r="E2827" s="12"/>
      <c r="F2827" s="12"/>
      <c r="G2827" s="12"/>
      <c r="H2827" s="12"/>
      <c r="I2827" s="12"/>
      <c r="J2827" s="12"/>
      <c r="K2827" s="12"/>
      <c r="L2827" s="12"/>
      <c r="M2827" s="49"/>
      <c r="N2827" s="49"/>
      <c r="O2827" s="12"/>
      <c r="P2827" s="12"/>
      <c r="Q2827" s="12"/>
    </row>
    <row r="2828" spans="2:17" s="1" customFormat="1" x14ac:dyDescent="0.4">
      <c r="B2828" s="12"/>
      <c r="C2828" s="42"/>
      <c r="D2828" s="12"/>
      <c r="E2828" s="12"/>
      <c r="F2828" s="12"/>
      <c r="G2828" s="12"/>
      <c r="H2828" s="12"/>
      <c r="I2828" s="12"/>
      <c r="J2828" s="12"/>
      <c r="K2828" s="12"/>
      <c r="L2828" s="12"/>
      <c r="M2828" s="49"/>
      <c r="N2828" s="49"/>
      <c r="O2828" s="12"/>
      <c r="P2828" s="12"/>
      <c r="Q2828" s="12"/>
    </row>
    <row r="2829" spans="2:17" s="1" customFormat="1" x14ac:dyDescent="0.4">
      <c r="B2829" s="12"/>
      <c r="C2829" s="42"/>
      <c r="D2829" s="12"/>
      <c r="E2829" s="12"/>
      <c r="F2829" s="12"/>
      <c r="G2829" s="12"/>
      <c r="H2829" s="12"/>
      <c r="I2829" s="12"/>
      <c r="J2829" s="12"/>
      <c r="K2829" s="12"/>
      <c r="L2829" s="12"/>
      <c r="M2829" s="49"/>
      <c r="N2829" s="49"/>
      <c r="O2829" s="12"/>
      <c r="P2829" s="12"/>
      <c r="Q2829" s="12"/>
    </row>
    <row r="2830" spans="2:17" s="1" customFormat="1" x14ac:dyDescent="0.4">
      <c r="B2830" s="12"/>
      <c r="C2830" s="42"/>
      <c r="D2830" s="12"/>
      <c r="E2830" s="12"/>
      <c r="F2830" s="12"/>
      <c r="G2830" s="12"/>
      <c r="H2830" s="12"/>
      <c r="I2830" s="12"/>
      <c r="J2830" s="12"/>
      <c r="K2830" s="12"/>
      <c r="L2830" s="12"/>
      <c r="M2830" s="49"/>
      <c r="N2830" s="49"/>
      <c r="O2830" s="12"/>
      <c r="P2830" s="12"/>
      <c r="Q2830" s="12"/>
    </row>
    <row r="2831" spans="2:17" s="1" customFormat="1" x14ac:dyDescent="0.4">
      <c r="B2831" s="12"/>
      <c r="C2831" s="42"/>
      <c r="D2831" s="12"/>
      <c r="E2831" s="12"/>
      <c r="F2831" s="12"/>
      <c r="G2831" s="12"/>
      <c r="H2831" s="12"/>
      <c r="I2831" s="12"/>
      <c r="J2831" s="12"/>
      <c r="K2831" s="12"/>
      <c r="L2831" s="12"/>
      <c r="M2831" s="49"/>
      <c r="N2831" s="49"/>
      <c r="O2831" s="12"/>
      <c r="P2831" s="12"/>
      <c r="Q2831" s="12"/>
    </row>
    <row r="2832" spans="2:17" s="1" customFormat="1" x14ac:dyDescent="0.4">
      <c r="B2832" s="12"/>
      <c r="C2832" s="42"/>
      <c r="D2832" s="12"/>
      <c r="E2832" s="12"/>
      <c r="F2832" s="12"/>
      <c r="G2832" s="12"/>
      <c r="H2832" s="12"/>
      <c r="I2832" s="12"/>
      <c r="J2832" s="12"/>
      <c r="K2832" s="12"/>
      <c r="L2832" s="12"/>
      <c r="M2832" s="49"/>
      <c r="N2832" s="49"/>
      <c r="O2832" s="12"/>
      <c r="P2832" s="12"/>
      <c r="Q2832" s="12"/>
    </row>
    <row r="2833" spans="2:17" s="1" customFormat="1" x14ac:dyDescent="0.4">
      <c r="B2833" s="12"/>
      <c r="C2833" s="42"/>
      <c r="D2833" s="12"/>
      <c r="E2833" s="12"/>
      <c r="F2833" s="12"/>
      <c r="G2833" s="12"/>
      <c r="H2833" s="12"/>
      <c r="I2833" s="12"/>
      <c r="J2833" s="12"/>
      <c r="K2833" s="12"/>
      <c r="L2833" s="12"/>
      <c r="M2833" s="49"/>
      <c r="N2833" s="49"/>
      <c r="O2833" s="12"/>
      <c r="P2833" s="12"/>
      <c r="Q2833" s="12"/>
    </row>
    <row r="2834" spans="2:17" s="1" customFormat="1" x14ac:dyDescent="0.4">
      <c r="B2834" s="12"/>
      <c r="C2834" s="42"/>
      <c r="D2834" s="12"/>
      <c r="E2834" s="12"/>
      <c r="F2834" s="12"/>
      <c r="G2834" s="12"/>
      <c r="H2834" s="12"/>
      <c r="I2834" s="12"/>
      <c r="J2834" s="12"/>
      <c r="K2834" s="12"/>
      <c r="L2834" s="12"/>
      <c r="M2834" s="49"/>
      <c r="N2834" s="49"/>
      <c r="O2834" s="12"/>
      <c r="P2834" s="12"/>
      <c r="Q2834" s="12"/>
    </row>
    <row r="2835" spans="2:17" s="1" customFormat="1" x14ac:dyDescent="0.4">
      <c r="B2835" s="12"/>
      <c r="C2835" s="42"/>
      <c r="D2835" s="12"/>
      <c r="E2835" s="12"/>
      <c r="F2835" s="12"/>
      <c r="G2835" s="12"/>
      <c r="H2835" s="12"/>
      <c r="I2835" s="12"/>
      <c r="J2835" s="12"/>
      <c r="K2835" s="12"/>
      <c r="L2835" s="12"/>
      <c r="M2835" s="49"/>
      <c r="N2835" s="49"/>
      <c r="O2835" s="12"/>
      <c r="P2835" s="12"/>
      <c r="Q2835" s="12"/>
    </row>
    <row r="2836" spans="2:17" s="1" customFormat="1" x14ac:dyDescent="0.4">
      <c r="B2836" s="12"/>
      <c r="C2836" s="42"/>
      <c r="D2836" s="12"/>
      <c r="E2836" s="12"/>
      <c r="F2836" s="12"/>
      <c r="G2836" s="12"/>
      <c r="H2836" s="12"/>
      <c r="I2836" s="12"/>
      <c r="J2836" s="12"/>
      <c r="K2836" s="12"/>
      <c r="L2836" s="12"/>
      <c r="M2836" s="49"/>
      <c r="N2836" s="49"/>
      <c r="O2836" s="12"/>
      <c r="P2836" s="12"/>
      <c r="Q2836" s="12"/>
    </row>
    <row r="2837" spans="2:17" s="1" customFormat="1" x14ac:dyDescent="0.4">
      <c r="B2837" s="12"/>
      <c r="C2837" s="42"/>
      <c r="D2837" s="12"/>
      <c r="E2837" s="12"/>
      <c r="F2837" s="12"/>
      <c r="G2837" s="12"/>
      <c r="H2837" s="12"/>
      <c r="I2837" s="12"/>
      <c r="J2837" s="12"/>
      <c r="K2837" s="12"/>
      <c r="L2837" s="12"/>
      <c r="M2837" s="49"/>
      <c r="N2837" s="49"/>
      <c r="O2837" s="12"/>
      <c r="P2837" s="12"/>
      <c r="Q2837" s="12"/>
    </row>
    <row r="2838" spans="2:17" s="1" customFormat="1" x14ac:dyDescent="0.4">
      <c r="B2838" s="12"/>
      <c r="C2838" s="42"/>
      <c r="D2838" s="12"/>
      <c r="E2838" s="12"/>
      <c r="F2838" s="12"/>
      <c r="G2838" s="12"/>
      <c r="H2838" s="12"/>
      <c r="I2838" s="12"/>
      <c r="J2838" s="12"/>
      <c r="K2838" s="12"/>
      <c r="L2838" s="12"/>
      <c r="M2838" s="49"/>
      <c r="N2838" s="49"/>
      <c r="O2838" s="12"/>
      <c r="P2838" s="12"/>
      <c r="Q2838" s="12"/>
    </row>
    <row r="2839" spans="2:17" s="1" customFormat="1" x14ac:dyDescent="0.4">
      <c r="B2839" s="12"/>
      <c r="C2839" s="42"/>
      <c r="D2839" s="12"/>
      <c r="E2839" s="12"/>
      <c r="F2839" s="12"/>
      <c r="G2839" s="12"/>
      <c r="H2839" s="12"/>
      <c r="I2839" s="12"/>
      <c r="J2839" s="12"/>
      <c r="K2839" s="12"/>
      <c r="L2839" s="12"/>
      <c r="M2839" s="49"/>
      <c r="N2839" s="49"/>
      <c r="O2839" s="12"/>
      <c r="P2839" s="12"/>
      <c r="Q2839" s="12"/>
    </row>
    <row r="2840" spans="2:17" s="1" customFormat="1" x14ac:dyDescent="0.4">
      <c r="B2840" s="12"/>
      <c r="C2840" s="42"/>
      <c r="D2840" s="12"/>
      <c r="E2840" s="12"/>
      <c r="F2840" s="12"/>
      <c r="G2840" s="12"/>
      <c r="H2840" s="12"/>
      <c r="I2840" s="12"/>
      <c r="J2840" s="12"/>
      <c r="K2840" s="12"/>
      <c r="L2840" s="12"/>
      <c r="M2840" s="49"/>
      <c r="N2840" s="49"/>
      <c r="O2840" s="12"/>
      <c r="P2840" s="12"/>
      <c r="Q2840" s="12"/>
    </row>
    <row r="2841" spans="2:17" s="1" customFormat="1" x14ac:dyDescent="0.4">
      <c r="B2841" s="12"/>
      <c r="C2841" s="42"/>
      <c r="D2841" s="12"/>
      <c r="E2841" s="12"/>
      <c r="F2841" s="12"/>
      <c r="G2841" s="12"/>
      <c r="H2841" s="12"/>
      <c r="I2841" s="12"/>
      <c r="J2841" s="12"/>
      <c r="K2841" s="12"/>
      <c r="L2841" s="12"/>
      <c r="M2841" s="49"/>
      <c r="N2841" s="49"/>
      <c r="O2841" s="12"/>
      <c r="P2841" s="12"/>
      <c r="Q2841" s="12"/>
    </row>
    <row r="2842" spans="2:17" s="1" customFormat="1" x14ac:dyDescent="0.4">
      <c r="B2842" s="12"/>
      <c r="C2842" s="42"/>
      <c r="D2842" s="12"/>
      <c r="E2842" s="12"/>
      <c r="F2842" s="12"/>
      <c r="G2842" s="12"/>
      <c r="H2842" s="12"/>
      <c r="I2842" s="12"/>
      <c r="J2842" s="12"/>
      <c r="K2842" s="12"/>
      <c r="L2842" s="12"/>
      <c r="M2842" s="49"/>
      <c r="N2842" s="49"/>
      <c r="O2842" s="12"/>
      <c r="P2842" s="12"/>
      <c r="Q2842" s="12"/>
    </row>
    <row r="2843" spans="2:17" s="1" customFormat="1" x14ac:dyDescent="0.4">
      <c r="B2843" s="12"/>
      <c r="C2843" s="42"/>
      <c r="D2843" s="12"/>
      <c r="E2843" s="12"/>
      <c r="F2843" s="12"/>
      <c r="G2843" s="12"/>
      <c r="H2843" s="12"/>
      <c r="I2843" s="12"/>
      <c r="J2843" s="12"/>
      <c r="K2843" s="12"/>
      <c r="L2843" s="12"/>
      <c r="M2843" s="49"/>
      <c r="N2843" s="49"/>
      <c r="O2843" s="12"/>
      <c r="P2843" s="12"/>
      <c r="Q2843" s="12"/>
    </row>
    <row r="2844" spans="2:17" s="1" customFormat="1" x14ac:dyDescent="0.4">
      <c r="B2844" s="12"/>
      <c r="C2844" s="42"/>
      <c r="D2844" s="12"/>
      <c r="E2844" s="12"/>
      <c r="F2844" s="12"/>
      <c r="G2844" s="12"/>
      <c r="H2844" s="12"/>
      <c r="I2844" s="12"/>
      <c r="J2844" s="12"/>
      <c r="K2844" s="12"/>
      <c r="L2844" s="12"/>
      <c r="M2844" s="49"/>
      <c r="N2844" s="49"/>
      <c r="O2844" s="12"/>
      <c r="P2844" s="12"/>
      <c r="Q2844" s="12"/>
    </row>
    <row r="2845" spans="2:17" s="1" customFormat="1" x14ac:dyDescent="0.4">
      <c r="B2845" s="12"/>
      <c r="C2845" s="42"/>
      <c r="D2845" s="12"/>
      <c r="E2845" s="12"/>
      <c r="F2845" s="12"/>
      <c r="G2845" s="12"/>
      <c r="H2845" s="12"/>
      <c r="I2845" s="12"/>
      <c r="J2845" s="12"/>
      <c r="K2845" s="12"/>
      <c r="L2845" s="12"/>
      <c r="M2845" s="49"/>
      <c r="N2845" s="49"/>
      <c r="O2845" s="12"/>
      <c r="P2845" s="12"/>
      <c r="Q2845" s="12"/>
    </row>
    <row r="2846" spans="2:17" s="1" customFormat="1" x14ac:dyDescent="0.4">
      <c r="B2846" s="12"/>
      <c r="C2846" s="42"/>
      <c r="D2846" s="12"/>
      <c r="E2846" s="12"/>
      <c r="F2846" s="12"/>
      <c r="G2846" s="12"/>
      <c r="H2846" s="12"/>
      <c r="I2846" s="12"/>
      <c r="J2846" s="12"/>
      <c r="K2846" s="12"/>
      <c r="L2846" s="12"/>
      <c r="M2846" s="49"/>
      <c r="N2846" s="49"/>
      <c r="O2846" s="12"/>
      <c r="P2846" s="12"/>
      <c r="Q2846" s="12"/>
    </row>
    <row r="2847" spans="2:17" s="1" customFormat="1" x14ac:dyDescent="0.4">
      <c r="B2847" s="12"/>
      <c r="C2847" s="42"/>
      <c r="D2847" s="12"/>
      <c r="E2847" s="12"/>
      <c r="F2847" s="12"/>
      <c r="G2847" s="12"/>
      <c r="H2847" s="12"/>
      <c r="I2847" s="12"/>
      <c r="J2847" s="12"/>
      <c r="K2847" s="12"/>
      <c r="L2847" s="12"/>
      <c r="M2847" s="49"/>
      <c r="N2847" s="49"/>
      <c r="O2847" s="12"/>
      <c r="P2847" s="12"/>
      <c r="Q2847" s="12"/>
    </row>
    <row r="2848" spans="2:17" s="1" customFormat="1" x14ac:dyDescent="0.4">
      <c r="B2848" s="12"/>
      <c r="C2848" s="42"/>
      <c r="D2848" s="12"/>
      <c r="E2848" s="12"/>
      <c r="F2848" s="12"/>
      <c r="G2848" s="12"/>
      <c r="H2848" s="12"/>
      <c r="I2848" s="12"/>
      <c r="J2848" s="12"/>
      <c r="K2848" s="12"/>
      <c r="L2848" s="12"/>
      <c r="M2848" s="49"/>
      <c r="N2848" s="49"/>
      <c r="O2848" s="12"/>
      <c r="P2848" s="12"/>
      <c r="Q2848" s="12"/>
    </row>
    <row r="2849" spans="2:17" s="1" customFormat="1" x14ac:dyDescent="0.4">
      <c r="B2849" s="12"/>
      <c r="C2849" s="42"/>
      <c r="D2849" s="12"/>
      <c r="E2849" s="12"/>
      <c r="F2849" s="12"/>
      <c r="G2849" s="12"/>
      <c r="H2849" s="12"/>
      <c r="I2849" s="12"/>
      <c r="J2849" s="12"/>
      <c r="K2849" s="12"/>
      <c r="L2849" s="12"/>
      <c r="M2849" s="49"/>
      <c r="N2849" s="49"/>
      <c r="O2849" s="12"/>
      <c r="P2849" s="12"/>
      <c r="Q2849" s="12"/>
    </row>
    <row r="2850" spans="2:17" s="1" customFormat="1" x14ac:dyDescent="0.4">
      <c r="B2850" s="12"/>
      <c r="C2850" s="42"/>
      <c r="D2850" s="12"/>
      <c r="E2850" s="12"/>
      <c r="F2850" s="12"/>
      <c r="G2850" s="12"/>
      <c r="H2850" s="12"/>
      <c r="I2850" s="12"/>
      <c r="J2850" s="12"/>
      <c r="K2850" s="12"/>
      <c r="L2850" s="12"/>
      <c r="M2850" s="49"/>
      <c r="N2850" s="49"/>
      <c r="O2850" s="12"/>
      <c r="P2850" s="12"/>
      <c r="Q2850" s="12"/>
    </row>
    <row r="2851" spans="2:17" s="1" customFormat="1" x14ac:dyDescent="0.4">
      <c r="B2851" s="12"/>
      <c r="C2851" s="42"/>
      <c r="D2851" s="12"/>
      <c r="E2851" s="12"/>
      <c r="F2851" s="12"/>
      <c r="G2851" s="12"/>
      <c r="H2851" s="12"/>
      <c r="I2851" s="12"/>
      <c r="J2851" s="12"/>
      <c r="K2851" s="12"/>
      <c r="L2851" s="12"/>
      <c r="M2851" s="49"/>
      <c r="N2851" s="49"/>
      <c r="O2851" s="12"/>
      <c r="P2851" s="12"/>
      <c r="Q2851" s="12"/>
    </row>
    <row r="2852" spans="2:17" s="1" customFormat="1" x14ac:dyDescent="0.4">
      <c r="B2852" s="12"/>
      <c r="C2852" s="42"/>
      <c r="D2852" s="12"/>
      <c r="E2852" s="12"/>
      <c r="F2852" s="12"/>
      <c r="G2852" s="12"/>
      <c r="H2852" s="12"/>
      <c r="I2852" s="12"/>
      <c r="J2852" s="12"/>
      <c r="K2852" s="12"/>
      <c r="L2852" s="12"/>
      <c r="M2852" s="49"/>
      <c r="N2852" s="49"/>
      <c r="O2852" s="12"/>
      <c r="P2852" s="12"/>
      <c r="Q2852" s="12"/>
    </row>
    <row r="2853" spans="2:17" s="1" customFormat="1" x14ac:dyDescent="0.4">
      <c r="B2853" s="12"/>
      <c r="C2853" s="42"/>
      <c r="D2853" s="12"/>
      <c r="E2853" s="12"/>
      <c r="F2853" s="12"/>
      <c r="G2853" s="12"/>
      <c r="H2853" s="12"/>
      <c r="I2853" s="12"/>
      <c r="J2853" s="12"/>
      <c r="K2853" s="12"/>
      <c r="L2853" s="12"/>
      <c r="M2853" s="49"/>
      <c r="N2853" s="49"/>
      <c r="O2853" s="12"/>
      <c r="P2853" s="12"/>
      <c r="Q2853" s="12"/>
    </row>
    <row r="2854" spans="2:17" s="1" customFormat="1" x14ac:dyDescent="0.4">
      <c r="B2854" s="12"/>
      <c r="C2854" s="42"/>
      <c r="D2854" s="12"/>
      <c r="E2854" s="12"/>
      <c r="F2854" s="12"/>
      <c r="G2854" s="12"/>
      <c r="H2854" s="12"/>
      <c r="I2854" s="12"/>
      <c r="J2854" s="12"/>
      <c r="K2854" s="12"/>
      <c r="L2854" s="12"/>
      <c r="M2854" s="49"/>
      <c r="N2854" s="49"/>
      <c r="O2854" s="12"/>
      <c r="P2854" s="12"/>
      <c r="Q2854" s="12"/>
    </row>
    <row r="2855" spans="2:17" s="1" customFormat="1" x14ac:dyDescent="0.4">
      <c r="B2855" s="12"/>
      <c r="C2855" s="42"/>
      <c r="D2855" s="12"/>
      <c r="E2855" s="12"/>
      <c r="F2855" s="12"/>
      <c r="G2855" s="12"/>
      <c r="H2855" s="12"/>
      <c r="I2855" s="12"/>
      <c r="J2855" s="12"/>
      <c r="K2855" s="12"/>
      <c r="L2855" s="12"/>
      <c r="M2855" s="49"/>
      <c r="N2855" s="49"/>
      <c r="O2855" s="12"/>
      <c r="P2855" s="12"/>
      <c r="Q2855" s="12"/>
    </row>
    <row r="2856" spans="2:17" s="1" customFormat="1" x14ac:dyDescent="0.4">
      <c r="B2856" s="12"/>
      <c r="C2856" s="42"/>
      <c r="D2856" s="12"/>
      <c r="E2856" s="12"/>
      <c r="F2856" s="12"/>
      <c r="G2856" s="12"/>
      <c r="H2856" s="12"/>
      <c r="I2856" s="12"/>
      <c r="J2856" s="12"/>
      <c r="K2856" s="12"/>
      <c r="L2856" s="12"/>
      <c r="M2856" s="49"/>
      <c r="N2856" s="49"/>
      <c r="O2856" s="12"/>
      <c r="P2856" s="12"/>
      <c r="Q2856" s="12"/>
    </row>
    <row r="2857" spans="2:17" s="1" customFormat="1" x14ac:dyDescent="0.4">
      <c r="B2857" s="12"/>
      <c r="C2857" s="42"/>
      <c r="D2857" s="12"/>
      <c r="E2857" s="12"/>
      <c r="F2857" s="12"/>
      <c r="G2857" s="12"/>
      <c r="H2857" s="12"/>
      <c r="I2857" s="12"/>
      <c r="J2857" s="12"/>
      <c r="K2857" s="12"/>
      <c r="L2857" s="12"/>
      <c r="M2857" s="49"/>
      <c r="N2857" s="49"/>
      <c r="O2857" s="12"/>
      <c r="P2857" s="12"/>
      <c r="Q2857" s="12"/>
    </row>
    <row r="2858" spans="2:17" s="1" customFormat="1" x14ac:dyDescent="0.4">
      <c r="B2858" s="12"/>
      <c r="C2858" s="42"/>
      <c r="D2858" s="12"/>
      <c r="E2858" s="12"/>
      <c r="F2858" s="12"/>
      <c r="G2858" s="12"/>
      <c r="H2858" s="12"/>
      <c r="I2858" s="12"/>
      <c r="J2858" s="12"/>
      <c r="K2858" s="12"/>
      <c r="L2858" s="12"/>
      <c r="M2858" s="49"/>
      <c r="N2858" s="49"/>
      <c r="O2858" s="12"/>
      <c r="P2858" s="12"/>
      <c r="Q2858" s="12"/>
    </row>
    <row r="2859" spans="2:17" s="1" customFormat="1" x14ac:dyDescent="0.4">
      <c r="B2859" s="12"/>
      <c r="C2859" s="42"/>
      <c r="D2859" s="12"/>
      <c r="E2859" s="12"/>
      <c r="F2859" s="12"/>
      <c r="G2859" s="12"/>
      <c r="H2859" s="12"/>
      <c r="I2859" s="12"/>
      <c r="J2859" s="12"/>
      <c r="K2859" s="12"/>
      <c r="L2859" s="12"/>
      <c r="M2859" s="49"/>
      <c r="N2859" s="49"/>
      <c r="O2859" s="12"/>
      <c r="P2859" s="12"/>
      <c r="Q2859" s="12"/>
    </row>
    <row r="2860" spans="2:17" s="1" customFormat="1" x14ac:dyDescent="0.4">
      <c r="B2860" s="12"/>
      <c r="C2860" s="42"/>
      <c r="D2860" s="12"/>
      <c r="E2860" s="12"/>
      <c r="F2860" s="12"/>
      <c r="G2860" s="12"/>
      <c r="H2860" s="12"/>
      <c r="I2860" s="12"/>
      <c r="J2860" s="12"/>
      <c r="K2860" s="12"/>
      <c r="L2860" s="12"/>
      <c r="M2860" s="49"/>
      <c r="N2860" s="49"/>
      <c r="O2860" s="12"/>
      <c r="P2860" s="12"/>
      <c r="Q2860" s="12"/>
    </row>
    <row r="2861" spans="2:17" s="1" customFormat="1" x14ac:dyDescent="0.4">
      <c r="B2861" s="12"/>
      <c r="C2861" s="42"/>
      <c r="D2861" s="12"/>
      <c r="E2861" s="12"/>
      <c r="F2861" s="12"/>
      <c r="G2861" s="12"/>
      <c r="H2861" s="12"/>
      <c r="I2861" s="12"/>
      <c r="J2861" s="12"/>
      <c r="K2861" s="12"/>
      <c r="L2861" s="12"/>
      <c r="M2861" s="49"/>
      <c r="N2861" s="49"/>
      <c r="O2861" s="12"/>
      <c r="P2861" s="12"/>
      <c r="Q2861" s="12"/>
    </row>
    <row r="2862" spans="2:17" s="1" customFormat="1" x14ac:dyDescent="0.4">
      <c r="B2862" s="12"/>
      <c r="C2862" s="42"/>
      <c r="D2862" s="12"/>
      <c r="E2862" s="12"/>
      <c r="F2862" s="12"/>
      <c r="G2862" s="12"/>
      <c r="H2862" s="12"/>
      <c r="I2862" s="12"/>
      <c r="J2862" s="12"/>
      <c r="K2862" s="12"/>
      <c r="L2862" s="12"/>
      <c r="M2862" s="49"/>
      <c r="N2862" s="49"/>
      <c r="O2862" s="12"/>
      <c r="P2862" s="12"/>
      <c r="Q2862" s="12"/>
    </row>
    <row r="2863" spans="2:17" s="1" customFormat="1" x14ac:dyDescent="0.4">
      <c r="B2863" s="12"/>
      <c r="C2863" s="42"/>
      <c r="D2863" s="12"/>
      <c r="E2863" s="12"/>
      <c r="F2863" s="12"/>
      <c r="G2863" s="12"/>
      <c r="H2863" s="12"/>
      <c r="I2863" s="12"/>
      <c r="J2863" s="12"/>
      <c r="K2863" s="12"/>
      <c r="L2863" s="12"/>
      <c r="M2863" s="49"/>
      <c r="N2863" s="49"/>
      <c r="O2863" s="12"/>
      <c r="P2863" s="12"/>
      <c r="Q2863" s="12"/>
    </row>
    <row r="2864" spans="2:17" s="1" customFormat="1" x14ac:dyDescent="0.4">
      <c r="B2864" s="12"/>
      <c r="C2864" s="42"/>
      <c r="D2864" s="12"/>
      <c r="E2864" s="12"/>
      <c r="F2864" s="12"/>
      <c r="G2864" s="12"/>
      <c r="H2864" s="12"/>
      <c r="I2864" s="12"/>
      <c r="J2864" s="12"/>
      <c r="K2864" s="12"/>
      <c r="L2864" s="12"/>
      <c r="M2864" s="49"/>
      <c r="N2864" s="49"/>
      <c r="O2864" s="12"/>
      <c r="P2864" s="12"/>
      <c r="Q2864" s="12"/>
    </row>
    <row r="2865" spans="2:17" s="1" customFormat="1" x14ac:dyDescent="0.4">
      <c r="B2865" s="12"/>
      <c r="C2865" s="42"/>
      <c r="D2865" s="12"/>
      <c r="E2865" s="12"/>
      <c r="F2865" s="12"/>
      <c r="G2865" s="12"/>
      <c r="H2865" s="12"/>
      <c r="I2865" s="12"/>
      <c r="J2865" s="12"/>
      <c r="K2865" s="12"/>
      <c r="L2865" s="12"/>
      <c r="M2865" s="49"/>
      <c r="N2865" s="49"/>
      <c r="O2865" s="12"/>
      <c r="P2865" s="12"/>
      <c r="Q2865" s="12"/>
    </row>
    <row r="2866" spans="2:17" s="1" customFormat="1" x14ac:dyDescent="0.4">
      <c r="B2866" s="12"/>
      <c r="C2866" s="42"/>
      <c r="D2866" s="12"/>
      <c r="E2866" s="12"/>
      <c r="F2866" s="12"/>
      <c r="G2866" s="12"/>
      <c r="H2866" s="12"/>
      <c r="I2866" s="12"/>
      <c r="J2866" s="12"/>
      <c r="K2866" s="12"/>
      <c r="L2866" s="12"/>
      <c r="M2866" s="49"/>
      <c r="N2866" s="49"/>
      <c r="O2866" s="12"/>
      <c r="P2866" s="12"/>
      <c r="Q2866" s="12"/>
    </row>
    <row r="2867" spans="2:17" s="1" customFormat="1" x14ac:dyDescent="0.4">
      <c r="B2867" s="12"/>
      <c r="C2867" s="42"/>
      <c r="D2867" s="12"/>
      <c r="E2867" s="12"/>
      <c r="F2867" s="12"/>
      <c r="G2867" s="12"/>
      <c r="H2867" s="12"/>
      <c r="I2867" s="12"/>
      <c r="J2867" s="12"/>
      <c r="K2867" s="12"/>
      <c r="L2867" s="12"/>
      <c r="M2867" s="49"/>
      <c r="N2867" s="49"/>
      <c r="O2867" s="12"/>
      <c r="P2867" s="12"/>
      <c r="Q2867" s="12"/>
    </row>
    <row r="2868" spans="2:17" s="1" customFormat="1" x14ac:dyDescent="0.4">
      <c r="B2868" s="12"/>
      <c r="C2868" s="42"/>
      <c r="D2868" s="12"/>
      <c r="E2868" s="12"/>
      <c r="F2868" s="12"/>
      <c r="G2868" s="12"/>
      <c r="H2868" s="12"/>
      <c r="I2868" s="12"/>
      <c r="J2868" s="12"/>
      <c r="K2868" s="12"/>
      <c r="L2868" s="12"/>
      <c r="M2868" s="49"/>
      <c r="N2868" s="49"/>
      <c r="O2868" s="12"/>
      <c r="P2868" s="12"/>
      <c r="Q2868" s="12"/>
    </row>
    <row r="2869" spans="2:17" s="1" customFormat="1" x14ac:dyDescent="0.4">
      <c r="B2869" s="12"/>
      <c r="C2869" s="42"/>
      <c r="D2869" s="12"/>
      <c r="E2869" s="12"/>
      <c r="F2869" s="12"/>
      <c r="G2869" s="12"/>
      <c r="H2869" s="12"/>
      <c r="I2869" s="12"/>
      <c r="J2869" s="12"/>
      <c r="K2869" s="12"/>
      <c r="L2869" s="12"/>
      <c r="M2869" s="49"/>
      <c r="N2869" s="49"/>
      <c r="O2869" s="12"/>
      <c r="P2869" s="12"/>
      <c r="Q2869" s="12"/>
    </row>
    <row r="2870" spans="2:17" s="1" customFormat="1" x14ac:dyDescent="0.4">
      <c r="B2870" s="12"/>
      <c r="C2870" s="42"/>
      <c r="D2870" s="12"/>
      <c r="E2870" s="12"/>
      <c r="F2870" s="12"/>
      <c r="G2870" s="12"/>
      <c r="H2870" s="12"/>
      <c r="I2870" s="12"/>
      <c r="J2870" s="12"/>
      <c r="K2870" s="12"/>
      <c r="L2870" s="12"/>
      <c r="M2870" s="49"/>
      <c r="N2870" s="49"/>
      <c r="O2870" s="12"/>
      <c r="P2870" s="12"/>
      <c r="Q2870" s="12"/>
    </row>
    <row r="2871" spans="2:17" s="1" customFormat="1" x14ac:dyDescent="0.4">
      <c r="B2871" s="12"/>
      <c r="C2871" s="42"/>
      <c r="D2871" s="12"/>
      <c r="E2871" s="12"/>
      <c r="F2871" s="12"/>
      <c r="G2871" s="12"/>
      <c r="H2871" s="12"/>
      <c r="I2871" s="12"/>
      <c r="J2871" s="12"/>
      <c r="K2871" s="12"/>
      <c r="L2871" s="12"/>
      <c r="M2871" s="49"/>
      <c r="N2871" s="49"/>
      <c r="O2871" s="12"/>
      <c r="P2871" s="12"/>
      <c r="Q2871" s="12"/>
    </row>
    <row r="2872" spans="2:17" s="1" customFormat="1" x14ac:dyDescent="0.4">
      <c r="B2872" s="12"/>
      <c r="C2872" s="42"/>
      <c r="D2872" s="12"/>
      <c r="E2872" s="12"/>
      <c r="F2872" s="12"/>
      <c r="G2872" s="12"/>
      <c r="H2872" s="12"/>
      <c r="I2872" s="12"/>
      <c r="J2872" s="12"/>
      <c r="K2872" s="12"/>
      <c r="L2872" s="12"/>
      <c r="M2872" s="49"/>
      <c r="N2872" s="49"/>
      <c r="O2872" s="12"/>
      <c r="P2872" s="12"/>
      <c r="Q2872" s="12"/>
    </row>
    <row r="2873" spans="2:17" s="1" customFormat="1" x14ac:dyDescent="0.4">
      <c r="B2873" s="12"/>
      <c r="C2873" s="42"/>
      <c r="D2873" s="12"/>
      <c r="E2873" s="12"/>
      <c r="F2873" s="12"/>
      <c r="G2873" s="12"/>
      <c r="H2873" s="12"/>
      <c r="I2873" s="12"/>
      <c r="J2873" s="12"/>
      <c r="K2873" s="12"/>
      <c r="L2873" s="12"/>
      <c r="M2873" s="49"/>
      <c r="N2873" s="49"/>
      <c r="O2873" s="12"/>
      <c r="P2873" s="12"/>
      <c r="Q2873" s="12"/>
    </row>
    <row r="2874" spans="2:17" s="1" customFormat="1" x14ac:dyDescent="0.4">
      <c r="B2874" s="12"/>
      <c r="C2874" s="42"/>
      <c r="D2874" s="12"/>
      <c r="E2874" s="12"/>
      <c r="F2874" s="12"/>
      <c r="G2874" s="12"/>
      <c r="H2874" s="12"/>
      <c r="I2874" s="12"/>
      <c r="J2874" s="12"/>
      <c r="K2874" s="12"/>
      <c r="L2874" s="12"/>
      <c r="M2874" s="49"/>
      <c r="N2874" s="49"/>
      <c r="O2874" s="12"/>
      <c r="P2874" s="12"/>
      <c r="Q2874" s="12"/>
    </row>
    <row r="2875" spans="2:17" s="1" customFormat="1" x14ac:dyDescent="0.4">
      <c r="B2875" s="12"/>
      <c r="C2875" s="42"/>
      <c r="D2875" s="12"/>
      <c r="E2875" s="12"/>
      <c r="F2875" s="12"/>
      <c r="G2875" s="12"/>
      <c r="H2875" s="12"/>
      <c r="I2875" s="12"/>
      <c r="J2875" s="12"/>
      <c r="K2875" s="12"/>
      <c r="L2875" s="12"/>
      <c r="M2875" s="49"/>
      <c r="N2875" s="49"/>
      <c r="O2875" s="12"/>
      <c r="P2875" s="12"/>
      <c r="Q2875" s="12"/>
    </row>
    <row r="2876" spans="2:17" s="1" customFormat="1" x14ac:dyDescent="0.4">
      <c r="B2876" s="12"/>
      <c r="C2876" s="42"/>
      <c r="D2876" s="12"/>
      <c r="E2876" s="12"/>
      <c r="F2876" s="12"/>
      <c r="G2876" s="12"/>
      <c r="H2876" s="12"/>
      <c r="I2876" s="12"/>
      <c r="J2876" s="12"/>
      <c r="K2876" s="12"/>
      <c r="L2876" s="12"/>
      <c r="M2876" s="49"/>
      <c r="N2876" s="49"/>
      <c r="O2876" s="12"/>
      <c r="P2876" s="12"/>
      <c r="Q2876" s="12"/>
    </row>
    <row r="2877" spans="2:17" s="1" customFormat="1" x14ac:dyDescent="0.4">
      <c r="B2877" s="12"/>
      <c r="C2877" s="42"/>
      <c r="D2877" s="12"/>
      <c r="E2877" s="12"/>
      <c r="F2877" s="12"/>
      <c r="G2877" s="12"/>
      <c r="H2877" s="12"/>
      <c r="I2877" s="12"/>
      <c r="J2877" s="12"/>
      <c r="K2877" s="12"/>
      <c r="L2877" s="12"/>
      <c r="M2877" s="49"/>
      <c r="N2877" s="49"/>
      <c r="O2877" s="12"/>
      <c r="P2877" s="12"/>
      <c r="Q2877" s="12"/>
    </row>
    <row r="2878" spans="2:17" s="1" customFormat="1" x14ac:dyDescent="0.4">
      <c r="B2878" s="12"/>
      <c r="C2878" s="42"/>
      <c r="D2878" s="12"/>
      <c r="E2878" s="12"/>
      <c r="F2878" s="12"/>
      <c r="G2878" s="12"/>
      <c r="H2878" s="12"/>
      <c r="I2878" s="12"/>
      <c r="J2878" s="12"/>
      <c r="K2878" s="12"/>
      <c r="L2878" s="12"/>
      <c r="M2878" s="49"/>
      <c r="N2878" s="49"/>
      <c r="O2878" s="12"/>
      <c r="P2878" s="12"/>
      <c r="Q2878" s="12"/>
    </row>
    <row r="2879" spans="2:17" s="1" customFormat="1" x14ac:dyDescent="0.4">
      <c r="B2879" s="12"/>
      <c r="C2879" s="42"/>
      <c r="D2879" s="12"/>
      <c r="E2879" s="12"/>
      <c r="F2879" s="12"/>
      <c r="G2879" s="12"/>
      <c r="H2879" s="12"/>
      <c r="I2879" s="12"/>
      <c r="J2879" s="12"/>
      <c r="K2879" s="12"/>
      <c r="L2879" s="12"/>
      <c r="M2879" s="49"/>
      <c r="N2879" s="49"/>
      <c r="O2879" s="12"/>
      <c r="P2879" s="12"/>
      <c r="Q2879" s="12"/>
    </row>
    <row r="2880" spans="2:17" s="1" customFormat="1" x14ac:dyDescent="0.4">
      <c r="B2880" s="12"/>
      <c r="C2880" s="42"/>
      <c r="D2880" s="12"/>
      <c r="E2880" s="12"/>
      <c r="F2880" s="12"/>
      <c r="G2880" s="12"/>
      <c r="H2880" s="12"/>
      <c r="I2880" s="12"/>
      <c r="J2880" s="12"/>
      <c r="K2880" s="12"/>
      <c r="L2880" s="12"/>
      <c r="M2880" s="49"/>
      <c r="N2880" s="49"/>
      <c r="O2880" s="12"/>
      <c r="P2880" s="12"/>
      <c r="Q2880" s="12"/>
    </row>
    <row r="2881" spans="2:17" s="1" customFormat="1" x14ac:dyDescent="0.4">
      <c r="B2881" s="12"/>
      <c r="C2881" s="42"/>
      <c r="D2881" s="12"/>
      <c r="E2881" s="12"/>
      <c r="F2881" s="12"/>
      <c r="G2881" s="12"/>
      <c r="H2881" s="12"/>
      <c r="I2881" s="12"/>
      <c r="J2881" s="12"/>
      <c r="K2881" s="12"/>
      <c r="L2881" s="12"/>
      <c r="M2881" s="49"/>
      <c r="N2881" s="49"/>
      <c r="O2881" s="12"/>
      <c r="P2881" s="12"/>
      <c r="Q2881" s="12"/>
    </row>
    <row r="2882" spans="2:17" s="1" customFormat="1" x14ac:dyDescent="0.4">
      <c r="B2882" s="12"/>
      <c r="C2882" s="42"/>
      <c r="D2882" s="12"/>
      <c r="E2882" s="12"/>
      <c r="F2882" s="12"/>
      <c r="G2882" s="12"/>
      <c r="H2882" s="12"/>
      <c r="I2882" s="12"/>
      <c r="J2882" s="12"/>
      <c r="K2882" s="12"/>
      <c r="L2882" s="12"/>
      <c r="M2882" s="49"/>
      <c r="N2882" s="49"/>
      <c r="O2882" s="12"/>
      <c r="P2882" s="12"/>
      <c r="Q2882" s="12"/>
    </row>
    <row r="2883" spans="2:17" s="1" customFormat="1" x14ac:dyDescent="0.4">
      <c r="B2883" s="12"/>
      <c r="C2883" s="42"/>
      <c r="D2883" s="12"/>
      <c r="E2883" s="12"/>
      <c r="F2883" s="12"/>
      <c r="G2883" s="12"/>
      <c r="H2883" s="12"/>
      <c r="I2883" s="12"/>
      <c r="J2883" s="12"/>
      <c r="K2883" s="12"/>
      <c r="L2883" s="12"/>
      <c r="M2883" s="49"/>
      <c r="N2883" s="49"/>
      <c r="O2883" s="12"/>
      <c r="P2883" s="12"/>
      <c r="Q2883" s="12"/>
    </row>
    <row r="2884" spans="2:17" s="1" customFormat="1" x14ac:dyDescent="0.4">
      <c r="B2884" s="12"/>
      <c r="C2884" s="42"/>
      <c r="D2884" s="12"/>
      <c r="E2884" s="12"/>
      <c r="F2884" s="12"/>
      <c r="G2884" s="12"/>
      <c r="H2884" s="12"/>
      <c r="I2884" s="12"/>
      <c r="J2884" s="12"/>
      <c r="K2884" s="12"/>
      <c r="L2884" s="12"/>
      <c r="M2884" s="49"/>
      <c r="N2884" s="49"/>
      <c r="O2884" s="12"/>
      <c r="P2884" s="12"/>
      <c r="Q2884" s="12"/>
    </row>
    <row r="2885" spans="2:17" s="1" customFormat="1" x14ac:dyDescent="0.4">
      <c r="B2885" s="12"/>
      <c r="C2885" s="42"/>
      <c r="D2885" s="12"/>
      <c r="E2885" s="12"/>
      <c r="F2885" s="12"/>
      <c r="G2885" s="12"/>
      <c r="H2885" s="12"/>
      <c r="I2885" s="12"/>
      <c r="J2885" s="12"/>
      <c r="K2885" s="12"/>
      <c r="L2885" s="12"/>
      <c r="M2885" s="49"/>
      <c r="N2885" s="49"/>
      <c r="O2885" s="12"/>
      <c r="P2885" s="12"/>
      <c r="Q2885" s="12"/>
    </row>
    <row r="2886" spans="2:17" s="1" customFormat="1" x14ac:dyDescent="0.4">
      <c r="B2886" s="12"/>
      <c r="C2886" s="42"/>
      <c r="D2886" s="12"/>
      <c r="E2886" s="12"/>
      <c r="F2886" s="12"/>
      <c r="G2886" s="12"/>
      <c r="H2886" s="12"/>
      <c r="I2886" s="12"/>
      <c r="J2886" s="12"/>
      <c r="K2886" s="12"/>
      <c r="L2886" s="12"/>
      <c r="M2886" s="49"/>
      <c r="N2886" s="49"/>
      <c r="O2886" s="12"/>
      <c r="P2886" s="12"/>
      <c r="Q2886" s="12"/>
    </row>
    <row r="2887" spans="2:17" s="1" customFormat="1" x14ac:dyDescent="0.4">
      <c r="B2887" s="12"/>
      <c r="C2887" s="42"/>
      <c r="D2887" s="12"/>
      <c r="E2887" s="12"/>
      <c r="F2887" s="12"/>
      <c r="G2887" s="12"/>
      <c r="H2887" s="12"/>
      <c r="I2887" s="12"/>
      <c r="J2887" s="12"/>
      <c r="K2887" s="12"/>
      <c r="L2887" s="12"/>
      <c r="M2887" s="49"/>
      <c r="N2887" s="49"/>
      <c r="O2887" s="12"/>
      <c r="P2887" s="12"/>
      <c r="Q2887" s="12"/>
    </row>
    <row r="2888" spans="2:17" s="1" customFormat="1" x14ac:dyDescent="0.4">
      <c r="B2888" s="12"/>
      <c r="C2888" s="42"/>
      <c r="D2888" s="12"/>
      <c r="E2888" s="12"/>
      <c r="F2888" s="12"/>
      <c r="G2888" s="12"/>
      <c r="H2888" s="12"/>
      <c r="I2888" s="12"/>
      <c r="J2888" s="12"/>
      <c r="K2888" s="12"/>
      <c r="L2888" s="12"/>
      <c r="M2888" s="49"/>
      <c r="N2888" s="49"/>
      <c r="O2888" s="12"/>
      <c r="P2888" s="12"/>
      <c r="Q2888" s="12"/>
    </row>
    <row r="2889" spans="2:17" s="1" customFormat="1" x14ac:dyDescent="0.4">
      <c r="B2889" s="12"/>
      <c r="C2889" s="42"/>
      <c r="D2889" s="12"/>
      <c r="E2889" s="12"/>
      <c r="F2889" s="12"/>
      <c r="G2889" s="12"/>
      <c r="H2889" s="12"/>
      <c r="I2889" s="12"/>
      <c r="J2889" s="12"/>
      <c r="K2889" s="12"/>
      <c r="L2889" s="12"/>
      <c r="M2889" s="49"/>
      <c r="N2889" s="49"/>
      <c r="O2889" s="12"/>
      <c r="P2889" s="12"/>
      <c r="Q2889" s="12"/>
    </row>
    <row r="2890" spans="2:17" s="1" customFormat="1" x14ac:dyDescent="0.4">
      <c r="B2890" s="12"/>
      <c r="C2890" s="42"/>
      <c r="D2890" s="12"/>
      <c r="E2890" s="12"/>
      <c r="F2890" s="12"/>
      <c r="G2890" s="12"/>
      <c r="H2890" s="12"/>
      <c r="I2890" s="12"/>
      <c r="J2890" s="12"/>
      <c r="K2890" s="12"/>
      <c r="L2890" s="12"/>
      <c r="M2890" s="49"/>
      <c r="N2890" s="49"/>
      <c r="O2890" s="12"/>
      <c r="P2890" s="12"/>
      <c r="Q2890" s="12"/>
    </row>
    <row r="2891" spans="2:17" s="1" customFormat="1" x14ac:dyDescent="0.4">
      <c r="B2891" s="12"/>
      <c r="C2891" s="42"/>
      <c r="D2891" s="12"/>
      <c r="E2891" s="12"/>
      <c r="F2891" s="12"/>
      <c r="G2891" s="12"/>
      <c r="H2891" s="12"/>
      <c r="I2891" s="12"/>
      <c r="J2891" s="12"/>
      <c r="K2891" s="12"/>
      <c r="L2891" s="12"/>
      <c r="M2891" s="49"/>
      <c r="N2891" s="49"/>
      <c r="O2891" s="12"/>
      <c r="P2891" s="12"/>
      <c r="Q2891" s="12"/>
    </row>
    <row r="2892" spans="2:17" s="1" customFormat="1" x14ac:dyDescent="0.4">
      <c r="B2892" s="12"/>
      <c r="C2892" s="42"/>
      <c r="D2892" s="12"/>
      <c r="E2892" s="12"/>
      <c r="F2892" s="12"/>
      <c r="G2892" s="12"/>
      <c r="H2892" s="12"/>
      <c r="I2892" s="12"/>
      <c r="J2892" s="12"/>
      <c r="K2892" s="12"/>
      <c r="L2892" s="12"/>
      <c r="M2892" s="49"/>
      <c r="N2892" s="49"/>
      <c r="O2892" s="12"/>
      <c r="P2892" s="12"/>
      <c r="Q2892" s="12"/>
    </row>
    <row r="2893" spans="2:17" s="1" customFormat="1" x14ac:dyDescent="0.4">
      <c r="B2893" s="12"/>
      <c r="C2893" s="42"/>
      <c r="D2893" s="12"/>
      <c r="E2893" s="12"/>
      <c r="F2893" s="12"/>
      <c r="G2893" s="12"/>
      <c r="H2893" s="12"/>
      <c r="I2893" s="12"/>
      <c r="J2893" s="12"/>
      <c r="K2893" s="12"/>
      <c r="L2893" s="12"/>
      <c r="M2893" s="49"/>
      <c r="N2893" s="49"/>
      <c r="O2893" s="12"/>
      <c r="P2893" s="12"/>
      <c r="Q2893" s="12"/>
    </row>
    <row r="2894" spans="2:17" s="1" customFormat="1" x14ac:dyDescent="0.4">
      <c r="B2894" s="12"/>
      <c r="C2894" s="42"/>
      <c r="D2894" s="12"/>
      <c r="E2894" s="12"/>
      <c r="F2894" s="12"/>
      <c r="G2894" s="12"/>
      <c r="H2894" s="12"/>
      <c r="I2894" s="12"/>
      <c r="J2894" s="12"/>
      <c r="K2894" s="12"/>
      <c r="L2894" s="12"/>
      <c r="M2894" s="49"/>
      <c r="N2894" s="49"/>
      <c r="O2894" s="12"/>
      <c r="P2894" s="12"/>
      <c r="Q2894" s="12"/>
    </row>
    <row r="2895" spans="2:17" s="1" customFormat="1" x14ac:dyDescent="0.4">
      <c r="B2895" s="12"/>
      <c r="C2895" s="42"/>
      <c r="D2895" s="12"/>
      <c r="E2895" s="12"/>
      <c r="F2895" s="12"/>
      <c r="G2895" s="12"/>
      <c r="H2895" s="12"/>
      <c r="I2895" s="12"/>
      <c r="J2895" s="12"/>
      <c r="K2895" s="12"/>
      <c r="L2895" s="12"/>
      <c r="M2895" s="49"/>
      <c r="N2895" s="49"/>
      <c r="O2895" s="12"/>
      <c r="P2895" s="12"/>
      <c r="Q2895" s="12"/>
    </row>
    <row r="2896" spans="2:17" s="1" customFormat="1" x14ac:dyDescent="0.4">
      <c r="B2896" s="12"/>
      <c r="C2896" s="42"/>
      <c r="D2896" s="12"/>
      <c r="E2896" s="12"/>
      <c r="F2896" s="12"/>
      <c r="G2896" s="12"/>
      <c r="H2896" s="12"/>
      <c r="I2896" s="12"/>
      <c r="J2896" s="12"/>
      <c r="K2896" s="12"/>
      <c r="L2896" s="12"/>
      <c r="M2896" s="49"/>
      <c r="N2896" s="49"/>
      <c r="O2896" s="12"/>
      <c r="P2896" s="12"/>
      <c r="Q2896" s="12"/>
    </row>
    <row r="2897" spans="2:17" s="1" customFormat="1" x14ac:dyDescent="0.4">
      <c r="B2897" s="12"/>
      <c r="C2897" s="42"/>
      <c r="D2897" s="12"/>
      <c r="E2897" s="12"/>
      <c r="F2897" s="12"/>
      <c r="G2897" s="12"/>
      <c r="H2897" s="12"/>
      <c r="I2897" s="12"/>
      <c r="J2897" s="12"/>
      <c r="K2897" s="12"/>
      <c r="L2897" s="12"/>
      <c r="M2897" s="49"/>
      <c r="N2897" s="49"/>
      <c r="O2897" s="12"/>
      <c r="P2897" s="12"/>
      <c r="Q2897" s="12"/>
    </row>
    <row r="2898" spans="2:17" s="1" customFormat="1" x14ac:dyDescent="0.4">
      <c r="B2898" s="12"/>
      <c r="C2898" s="42"/>
      <c r="D2898" s="12"/>
      <c r="E2898" s="12"/>
      <c r="F2898" s="12"/>
      <c r="G2898" s="12"/>
      <c r="H2898" s="12"/>
      <c r="I2898" s="12"/>
      <c r="J2898" s="12"/>
      <c r="K2898" s="12"/>
      <c r="L2898" s="12"/>
      <c r="M2898" s="49"/>
      <c r="N2898" s="49"/>
      <c r="O2898" s="12"/>
      <c r="P2898" s="12"/>
      <c r="Q2898" s="12"/>
    </row>
    <row r="2899" spans="2:17" s="1" customFormat="1" x14ac:dyDescent="0.4">
      <c r="B2899" s="12"/>
      <c r="C2899" s="42"/>
      <c r="D2899" s="12"/>
      <c r="E2899" s="12"/>
      <c r="F2899" s="12"/>
      <c r="G2899" s="12"/>
      <c r="H2899" s="12"/>
      <c r="I2899" s="12"/>
      <c r="J2899" s="12"/>
      <c r="K2899" s="12"/>
      <c r="L2899" s="12"/>
      <c r="M2899" s="49"/>
      <c r="N2899" s="49"/>
      <c r="O2899" s="12"/>
      <c r="P2899" s="12"/>
      <c r="Q2899" s="12"/>
    </row>
    <row r="2900" spans="2:17" s="1" customFormat="1" x14ac:dyDescent="0.4">
      <c r="B2900" s="12"/>
      <c r="C2900" s="42"/>
      <c r="D2900" s="12"/>
      <c r="E2900" s="12"/>
      <c r="F2900" s="12"/>
      <c r="G2900" s="12"/>
      <c r="H2900" s="12"/>
      <c r="I2900" s="12"/>
      <c r="J2900" s="12"/>
      <c r="K2900" s="12"/>
      <c r="L2900" s="12"/>
      <c r="M2900" s="49"/>
      <c r="N2900" s="49"/>
      <c r="O2900" s="12"/>
      <c r="P2900" s="12"/>
      <c r="Q2900" s="12"/>
    </row>
    <row r="2901" spans="2:17" s="1" customFormat="1" x14ac:dyDescent="0.4">
      <c r="B2901" s="12"/>
      <c r="C2901" s="42"/>
      <c r="D2901" s="12"/>
      <c r="E2901" s="12"/>
      <c r="F2901" s="12"/>
      <c r="G2901" s="12"/>
      <c r="H2901" s="12"/>
      <c r="I2901" s="12"/>
      <c r="J2901" s="12"/>
      <c r="K2901" s="12"/>
      <c r="L2901" s="12"/>
      <c r="M2901" s="49"/>
      <c r="N2901" s="49"/>
      <c r="O2901" s="12"/>
      <c r="P2901" s="12"/>
      <c r="Q2901" s="12"/>
    </row>
    <row r="2902" spans="2:17" s="1" customFormat="1" x14ac:dyDescent="0.4">
      <c r="B2902" s="12"/>
      <c r="C2902" s="42"/>
      <c r="D2902" s="12"/>
      <c r="E2902" s="12"/>
      <c r="F2902" s="12"/>
      <c r="G2902" s="12"/>
      <c r="H2902" s="12"/>
      <c r="I2902" s="12"/>
      <c r="J2902" s="12"/>
      <c r="K2902" s="12"/>
      <c r="L2902" s="12"/>
      <c r="M2902" s="49"/>
      <c r="N2902" s="49"/>
      <c r="O2902" s="12"/>
      <c r="P2902" s="12"/>
      <c r="Q2902" s="12"/>
    </row>
    <row r="2903" spans="2:17" s="1" customFormat="1" x14ac:dyDescent="0.4">
      <c r="B2903" s="12"/>
      <c r="C2903" s="42"/>
      <c r="D2903" s="12"/>
      <c r="E2903" s="12"/>
      <c r="F2903" s="12"/>
      <c r="G2903" s="12"/>
      <c r="H2903" s="12"/>
      <c r="I2903" s="12"/>
      <c r="J2903" s="12"/>
      <c r="K2903" s="12"/>
      <c r="L2903" s="12"/>
      <c r="M2903" s="49"/>
      <c r="N2903" s="49"/>
      <c r="O2903" s="12"/>
      <c r="P2903" s="12"/>
      <c r="Q2903" s="12"/>
    </row>
    <row r="2904" spans="2:17" s="1" customFormat="1" x14ac:dyDescent="0.4">
      <c r="B2904" s="12"/>
      <c r="C2904" s="42"/>
      <c r="D2904" s="12"/>
      <c r="E2904" s="12"/>
      <c r="F2904" s="12"/>
      <c r="G2904" s="12"/>
      <c r="H2904" s="12"/>
      <c r="I2904" s="12"/>
      <c r="J2904" s="12"/>
      <c r="K2904" s="12"/>
      <c r="L2904" s="12"/>
      <c r="M2904" s="49"/>
      <c r="N2904" s="49"/>
      <c r="O2904" s="12"/>
      <c r="P2904" s="12"/>
      <c r="Q2904" s="12"/>
    </row>
    <row r="2905" spans="2:17" s="1" customFormat="1" x14ac:dyDescent="0.4">
      <c r="B2905" s="12"/>
      <c r="C2905" s="42"/>
      <c r="D2905" s="12"/>
      <c r="E2905" s="12"/>
      <c r="F2905" s="12"/>
      <c r="G2905" s="12"/>
      <c r="H2905" s="12"/>
      <c r="I2905" s="12"/>
      <c r="J2905" s="12"/>
      <c r="K2905" s="12"/>
      <c r="L2905" s="12"/>
      <c r="M2905" s="49"/>
      <c r="N2905" s="49"/>
      <c r="O2905" s="12"/>
      <c r="P2905" s="12"/>
      <c r="Q2905" s="12"/>
    </row>
    <row r="2906" spans="2:17" s="1" customFormat="1" x14ac:dyDescent="0.4">
      <c r="B2906" s="12"/>
      <c r="C2906" s="42"/>
      <c r="D2906" s="12"/>
      <c r="E2906" s="12"/>
      <c r="F2906" s="12"/>
      <c r="G2906" s="12"/>
      <c r="H2906" s="12"/>
      <c r="I2906" s="12"/>
      <c r="J2906" s="12"/>
      <c r="K2906" s="12"/>
      <c r="L2906" s="12"/>
      <c r="M2906" s="49"/>
      <c r="N2906" s="49"/>
      <c r="O2906" s="12"/>
      <c r="P2906" s="12"/>
      <c r="Q2906" s="12"/>
    </row>
    <row r="2907" spans="2:17" s="1" customFormat="1" x14ac:dyDescent="0.4">
      <c r="B2907" s="12"/>
      <c r="C2907" s="42"/>
      <c r="D2907" s="12"/>
      <c r="E2907" s="12"/>
      <c r="F2907" s="12"/>
      <c r="G2907" s="12"/>
      <c r="H2907" s="12"/>
      <c r="I2907" s="12"/>
      <c r="J2907" s="12"/>
      <c r="K2907" s="12"/>
      <c r="L2907" s="12"/>
      <c r="M2907" s="49"/>
      <c r="N2907" s="49"/>
      <c r="O2907" s="12"/>
      <c r="P2907" s="12"/>
      <c r="Q2907" s="12"/>
    </row>
    <row r="2908" spans="2:17" s="1" customFormat="1" x14ac:dyDescent="0.4">
      <c r="B2908" s="12"/>
      <c r="C2908" s="42"/>
      <c r="D2908" s="12"/>
      <c r="E2908" s="12"/>
      <c r="F2908" s="12"/>
      <c r="G2908" s="12"/>
      <c r="H2908" s="12"/>
      <c r="I2908" s="12"/>
      <c r="J2908" s="12"/>
      <c r="K2908" s="12"/>
      <c r="L2908" s="12"/>
      <c r="M2908" s="49"/>
      <c r="N2908" s="49"/>
      <c r="O2908" s="12"/>
      <c r="P2908" s="12"/>
      <c r="Q2908" s="12"/>
    </row>
    <row r="2909" spans="2:17" s="1" customFormat="1" x14ac:dyDescent="0.4">
      <c r="B2909" s="12"/>
      <c r="C2909" s="42"/>
      <c r="D2909" s="12"/>
      <c r="E2909" s="12"/>
      <c r="F2909" s="12"/>
      <c r="G2909" s="12"/>
      <c r="H2909" s="12"/>
      <c r="I2909" s="12"/>
      <c r="J2909" s="12"/>
      <c r="K2909" s="12"/>
      <c r="L2909" s="12"/>
      <c r="M2909" s="49"/>
      <c r="N2909" s="49"/>
      <c r="O2909" s="12"/>
      <c r="P2909" s="12"/>
      <c r="Q2909" s="12"/>
    </row>
    <row r="2910" spans="2:17" s="1" customFormat="1" x14ac:dyDescent="0.4">
      <c r="B2910" s="12"/>
      <c r="C2910" s="42"/>
      <c r="D2910" s="12"/>
      <c r="E2910" s="12"/>
      <c r="F2910" s="12"/>
      <c r="G2910" s="12"/>
      <c r="H2910" s="12"/>
      <c r="I2910" s="12"/>
      <c r="J2910" s="12"/>
      <c r="K2910" s="12"/>
      <c r="L2910" s="12"/>
      <c r="M2910" s="49"/>
      <c r="N2910" s="49"/>
      <c r="O2910" s="12"/>
      <c r="P2910" s="12"/>
      <c r="Q2910" s="12"/>
    </row>
    <row r="2911" spans="2:17" s="1" customFormat="1" x14ac:dyDescent="0.4">
      <c r="B2911" s="12"/>
      <c r="C2911" s="42"/>
      <c r="D2911" s="12"/>
      <c r="E2911" s="12"/>
      <c r="F2911" s="12"/>
      <c r="G2911" s="12"/>
      <c r="H2911" s="12"/>
      <c r="I2911" s="12"/>
      <c r="J2911" s="12"/>
      <c r="K2911" s="12"/>
      <c r="L2911" s="12"/>
      <c r="M2911" s="49"/>
      <c r="N2911" s="49"/>
      <c r="O2911" s="12"/>
      <c r="P2911" s="12"/>
      <c r="Q2911" s="12"/>
    </row>
    <row r="2912" spans="2:17" s="1" customFormat="1" x14ac:dyDescent="0.4">
      <c r="B2912" s="12"/>
      <c r="C2912" s="42"/>
      <c r="D2912" s="12"/>
      <c r="E2912" s="12"/>
      <c r="F2912" s="12"/>
      <c r="G2912" s="12"/>
      <c r="H2912" s="12"/>
      <c r="I2912" s="12"/>
      <c r="J2912" s="12"/>
      <c r="K2912" s="12"/>
      <c r="L2912" s="12"/>
      <c r="M2912" s="49"/>
      <c r="N2912" s="49"/>
      <c r="O2912" s="12"/>
      <c r="P2912" s="12"/>
      <c r="Q2912" s="12"/>
    </row>
    <row r="2913" spans="2:17" s="1" customFormat="1" x14ac:dyDescent="0.4">
      <c r="B2913" s="12"/>
      <c r="C2913" s="42"/>
      <c r="D2913" s="12"/>
      <c r="E2913" s="12"/>
      <c r="F2913" s="12"/>
      <c r="G2913" s="12"/>
      <c r="H2913" s="12"/>
      <c r="I2913" s="12"/>
      <c r="J2913" s="12"/>
      <c r="K2913" s="12"/>
      <c r="L2913" s="12"/>
      <c r="M2913" s="49"/>
      <c r="N2913" s="49"/>
      <c r="O2913" s="12"/>
      <c r="P2913" s="12"/>
      <c r="Q2913" s="12"/>
    </row>
    <row r="2914" spans="2:17" s="1" customFormat="1" x14ac:dyDescent="0.4">
      <c r="B2914" s="12"/>
      <c r="C2914" s="42"/>
      <c r="D2914" s="12"/>
      <c r="E2914" s="12"/>
      <c r="F2914" s="12"/>
      <c r="G2914" s="12"/>
      <c r="H2914" s="12"/>
      <c r="I2914" s="12"/>
      <c r="J2914" s="12"/>
      <c r="K2914" s="12"/>
      <c r="L2914" s="12"/>
      <c r="M2914" s="49"/>
      <c r="N2914" s="49"/>
      <c r="O2914" s="12"/>
      <c r="P2914" s="12"/>
      <c r="Q2914" s="12"/>
    </row>
    <row r="2915" spans="2:17" s="1" customFormat="1" x14ac:dyDescent="0.4">
      <c r="B2915" s="12"/>
      <c r="C2915" s="42"/>
      <c r="D2915" s="12"/>
      <c r="E2915" s="12"/>
      <c r="F2915" s="12"/>
      <c r="G2915" s="12"/>
      <c r="H2915" s="12"/>
      <c r="I2915" s="12"/>
      <c r="J2915" s="12"/>
      <c r="K2915" s="12"/>
      <c r="L2915" s="12"/>
      <c r="M2915" s="49"/>
      <c r="N2915" s="49"/>
      <c r="O2915" s="12"/>
      <c r="P2915" s="12"/>
      <c r="Q2915" s="12"/>
    </row>
    <row r="2916" spans="2:17" s="1" customFormat="1" x14ac:dyDescent="0.4">
      <c r="B2916" s="12"/>
      <c r="C2916" s="42"/>
      <c r="D2916" s="12"/>
      <c r="E2916" s="12"/>
      <c r="F2916" s="12"/>
      <c r="G2916" s="12"/>
      <c r="H2916" s="12"/>
      <c r="I2916" s="12"/>
      <c r="J2916" s="12"/>
      <c r="K2916" s="12"/>
      <c r="L2916" s="12"/>
      <c r="M2916" s="49"/>
      <c r="N2916" s="49"/>
      <c r="O2916" s="12"/>
      <c r="P2916" s="12"/>
      <c r="Q2916" s="12"/>
    </row>
    <row r="2917" spans="2:17" s="1" customFormat="1" x14ac:dyDescent="0.4">
      <c r="B2917" s="12"/>
      <c r="C2917" s="42"/>
      <c r="D2917" s="12"/>
      <c r="E2917" s="12"/>
      <c r="F2917" s="12"/>
      <c r="G2917" s="12"/>
      <c r="H2917" s="12"/>
      <c r="I2917" s="12"/>
      <c r="J2917" s="12"/>
      <c r="K2917" s="12"/>
      <c r="L2917" s="12"/>
      <c r="M2917" s="49"/>
      <c r="N2917" s="49"/>
      <c r="O2917" s="12"/>
      <c r="P2917" s="12"/>
      <c r="Q2917" s="12"/>
    </row>
    <row r="2918" spans="2:17" s="1" customFormat="1" x14ac:dyDescent="0.4">
      <c r="B2918" s="12"/>
      <c r="C2918" s="42"/>
      <c r="D2918" s="12"/>
      <c r="E2918" s="12"/>
      <c r="F2918" s="12"/>
      <c r="G2918" s="12"/>
      <c r="H2918" s="12"/>
      <c r="I2918" s="12"/>
      <c r="J2918" s="12"/>
      <c r="K2918" s="12"/>
      <c r="L2918" s="12"/>
      <c r="M2918" s="49"/>
      <c r="N2918" s="49"/>
      <c r="O2918" s="12"/>
      <c r="P2918" s="12"/>
      <c r="Q2918" s="12"/>
    </row>
    <row r="2919" spans="2:17" s="1" customFormat="1" x14ac:dyDescent="0.4">
      <c r="B2919" s="12"/>
      <c r="C2919" s="42"/>
      <c r="D2919" s="12"/>
      <c r="E2919" s="12"/>
      <c r="F2919" s="12"/>
      <c r="G2919" s="12"/>
      <c r="H2919" s="12"/>
      <c r="I2919" s="12"/>
      <c r="J2919" s="12"/>
      <c r="K2919" s="12"/>
      <c r="L2919" s="12"/>
      <c r="M2919" s="49"/>
      <c r="N2919" s="49"/>
      <c r="O2919" s="12"/>
      <c r="P2919" s="12"/>
      <c r="Q2919" s="12"/>
    </row>
    <row r="2920" spans="2:17" s="1" customFormat="1" x14ac:dyDescent="0.4">
      <c r="B2920" s="12"/>
      <c r="C2920" s="42"/>
      <c r="D2920" s="12"/>
      <c r="E2920" s="12"/>
      <c r="F2920" s="12"/>
      <c r="G2920" s="12"/>
      <c r="H2920" s="12"/>
      <c r="I2920" s="12"/>
      <c r="J2920" s="12"/>
      <c r="K2920" s="12"/>
      <c r="L2920" s="12"/>
      <c r="M2920" s="49"/>
      <c r="N2920" s="49"/>
      <c r="O2920" s="12"/>
      <c r="P2920" s="12"/>
      <c r="Q2920" s="12"/>
    </row>
    <row r="2921" spans="2:17" s="1" customFormat="1" x14ac:dyDescent="0.4">
      <c r="B2921" s="12"/>
      <c r="C2921" s="42"/>
      <c r="D2921" s="12"/>
      <c r="E2921" s="12"/>
      <c r="F2921" s="12"/>
      <c r="G2921" s="12"/>
      <c r="H2921" s="12"/>
      <c r="I2921" s="12"/>
      <c r="J2921" s="12"/>
      <c r="K2921" s="12"/>
      <c r="L2921" s="12"/>
      <c r="M2921" s="49"/>
      <c r="N2921" s="49"/>
      <c r="O2921" s="12"/>
      <c r="P2921" s="12"/>
      <c r="Q2921" s="12"/>
    </row>
    <row r="2922" spans="2:17" s="1" customFormat="1" x14ac:dyDescent="0.4">
      <c r="B2922" s="12"/>
      <c r="C2922" s="42"/>
      <c r="D2922" s="12"/>
      <c r="E2922" s="12"/>
      <c r="F2922" s="12"/>
      <c r="G2922" s="12"/>
      <c r="H2922" s="12"/>
      <c r="I2922" s="12"/>
      <c r="J2922" s="12"/>
      <c r="K2922" s="12"/>
      <c r="L2922" s="12"/>
      <c r="M2922" s="49"/>
      <c r="N2922" s="49"/>
      <c r="O2922" s="12"/>
      <c r="P2922" s="12"/>
      <c r="Q2922" s="12"/>
    </row>
    <row r="2923" spans="2:17" s="1" customFormat="1" x14ac:dyDescent="0.4">
      <c r="B2923" s="12"/>
      <c r="C2923" s="42"/>
      <c r="D2923" s="12"/>
      <c r="E2923" s="12"/>
      <c r="F2923" s="12"/>
      <c r="G2923" s="12"/>
      <c r="H2923" s="12"/>
      <c r="I2923" s="12"/>
      <c r="J2923" s="12"/>
      <c r="K2923" s="12"/>
      <c r="L2923" s="12"/>
      <c r="M2923" s="49"/>
      <c r="N2923" s="49"/>
      <c r="O2923" s="12"/>
      <c r="P2923" s="12"/>
      <c r="Q2923" s="12"/>
    </row>
    <row r="2924" spans="2:17" s="1" customFormat="1" x14ac:dyDescent="0.4">
      <c r="B2924" s="12"/>
      <c r="C2924" s="42"/>
      <c r="D2924" s="12"/>
      <c r="E2924" s="12"/>
      <c r="F2924" s="12"/>
      <c r="G2924" s="12"/>
      <c r="H2924" s="12"/>
      <c r="I2924" s="12"/>
      <c r="J2924" s="12"/>
      <c r="K2924" s="12"/>
      <c r="L2924" s="12"/>
      <c r="M2924" s="49"/>
      <c r="N2924" s="49"/>
      <c r="O2924" s="12"/>
      <c r="P2924" s="12"/>
      <c r="Q2924" s="12"/>
    </row>
    <row r="2925" spans="2:17" s="1" customFormat="1" x14ac:dyDescent="0.4">
      <c r="B2925" s="12"/>
      <c r="C2925" s="42"/>
      <c r="D2925" s="12"/>
      <c r="E2925" s="12"/>
      <c r="F2925" s="12"/>
      <c r="G2925" s="12"/>
      <c r="H2925" s="12"/>
      <c r="I2925" s="12"/>
      <c r="J2925" s="12"/>
      <c r="K2925" s="12"/>
      <c r="L2925" s="12"/>
      <c r="M2925" s="49"/>
      <c r="N2925" s="49"/>
      <c r="O2925" s="12"/>
      <c r="P2925" s="12"/>
      <c r="Q2925" s="12"/>
    </row>
    <row r="2926" spans="2:17" s="1" customFormat="1" x14ac:dyDescent="0.4">
      <c r="B2926" s="12"/>
      <c r="C2926" s="42"/>
      <c r="D2926" s="12"/>
      <c r="E2926" s="12"/>
      <c r="F2926" s="12"/>
      <c r="G2926" s="12"/>
      <c r="H2926" s="12"/>
      <c r="I2926" s="12"/>
      <c r="J2926" s="12"/>
      <c r="K2926" s="12"/>
      <c r="L2926" s="12"/>
      <c r="M2926" s="49"/>
      <c r="N2926" s="49"/>
      <c r="O2926" s="12"/>
      <c r="P2926" s="12"/>
      <c r="Q2926" s="12"/>
    </row>
    <row r="2927" spans="2:17" s="1" customFormat="1" x14ac:dyDescent="0.4">
      <c r="B2927" s="12"/>
      <c r="C2927" s="42"/>
      <c r="D2927" s="12"/>
      <c r="E2927" s="12"/>
      <c r="F2927" s="12"/>
      <c r="G2927" s="12"/>
      <c r="H2927" s="12"/>
      <c r="I2927" s="12"/>
      <c r="J2927" s="12"/>
      <c r="K2927" s="12"/>
      <c r="L2927" s="12"/>
      <c r="M2927" s="49"/>
      <c r="N2927" s="49"/>
      <c r="O2927" s="12"/>
      <c r="P2927" s="12"/>
      <c r="Q2927" s="12"/>
    </row>
    <row r="2928" spans="2:17" s="1" customFormat="1" x14ac:dyDescent="0.4">
      <c r="B2928" s="12"/>
      <c r="C2928" s="42"/>
      <c r="D2928" s="12"/>
      <c r="E2928" s="12"/>
      <c r="F2928" s="12"/>
      <c r="G2928" s="12"/>
      <c r="H2928" s="12"/>
      <c r="I2928" s="12"/>
      <c r="J2928" s="12"/>
      <c r="K2928" s="12"/>
      <c r="L2928" s="12"/>
      <c r="M2928" s="49"/>
      <c r="N2928" s="49"/>
      <c r="O2928" s="12"/>
      <c r="P2928" s="12"/>
      <c r="Q2928" s="12"/>
    </row>
    <row r="2929" spans="2:17" s="1" customFormat="1" x14ac:dyDescent="0.4">
      <c r="B2929" s="12"/>
      <c r="C2929" s="42"/>
      <c r="D2929" s="12"/>
      <c r="E2929" s="12"/>
      <c r="F2929" s="12"/>
      <c r="G2929" s="12"/>
      <c r="H2929" s="12"/>
      <c r="I2929" s="12"/>
      <c r="J2929" s="12"/>
      <c r="K2929" s="12"/>
      <c r="L2929" s="12"/>
      <c r="M2929" s="49"/>
      <c r="N2929" s="49"/>
      <c r="O2929" s="12"/>
      <c r="P2929" s="12"/>
      <c r="Q2929" s="12"/>
    </row>
    <row r="2930" spans="2:17" s="1" customFormat="1" x14ac:dyDescent="0.4">
      <c r="B2930" s="12"/>
      <c r="C2930" s="42"/>
      <c r="D2930" s="12"/>
      <c r="E2930" s="12"/>
      <c r="F2930" s="12"/>
      <c r="G2930" s="12"/>
      <c r="H2930" s="12"/>
      <c r="I2930" s="12"/>
      <c r="J2930" s="12"/>
      <c r="K2930" s="12"/>
      <c r="L2930" s="12"/>
      <c r="M2930" s="49"/>
      <c r="N2930" s="49"/>
      <c r="O2930" s="12"/>
      <c r="P2930" s="12"/>
      <c r="Q2930" s="12"/>
    </row>
    <row r="2931" spans="2:17" s="1" customFormat="1" x14ac:dyDescent="0.4">
      <c r="B2931" s="12"/>
      <c r="C2931" s="42"/>
      <c r="D2931" s="12"/>
      <c r="E2931" s="12"/>
      <c r="F2931" s="12"/>
      <c r="G2931" s="12"/>
      <c r="H2931" s="12"/>
      <c r="I2931" s="12"/>
      <c r="J2931" s="12"/>
      <c r="K2931" s="12"/>
      <c r="L2931" s="12"/>
      <c r="M2931" s="49"/>
      <c r="N2931" s="49"/>
      <c r="O2931" s="12"/>
      <c r="P2931" s="12"/>
      <c r="Q2931" s="12"/>
    </row>
    <row r="2932" spans="2:17" s="1" customFormat="1" x14ac:dyDescent="0.4">
      <c r="B2932" s="12"/>
      <c r="C2932" s="42"/>
      <c r="D2932" s="12"/>
      <c r="E2932" s="12"/>
      <c r="F2932" s="12"/>
      <c r="G2932" s="12"/>
      <c r="H2932" s="12"/>
      <c r="I2932" s="12"/>
      <c r="J2932" s="12"/>
      <c r="K2932" s="12"/>
      <c r="L2932" s="12"/>
      <c r="M2932" s="49"/>
      <c r="N2932" s="49"/>
      <c r="O2932" s="12"/>
      <c r="P2932" s="12"/>
      <c r="Q2932" s="12"/>
    </row>
    <row r="2933" spans="2:17" s="1" customFormat="1" x14ac:dyDescent="0.4">
      <c r="B2933" s="12"/>
      <c r="C2933" s="42"/>
      <c r="D2933" s="12"/>
      <c r="E2933" s="12"/>
      <c r="F2933" s="12"/>
      <c r="G2933" s="12"/>
      <c r="H2933" s="12"/>
      <c r="I2933" s="12"/>
      <c r="J2933" s="12"/>
      <c r="K2933" s="12"/>
      <c r="L2933" s="12"/>
      <c r="M2933" s="49"/>
      <c r="N2933" s="49"/>
      <c r="O2933" s="12"/>
      <c r="P2933" s="12"/>
      <c r="Q2933" s="12"/>
    </row>
    <row r="2934" spans="2:17" s="1" customFormat="1" x14ac:dyDescent="0.4">
      <c r="B2934" s="12"/>
      <c r="C2934" s="42"/>
      <c r="D2934" s="12"/>
      <c r="E2934" s="12"/>
      <c r="F2934" s="12"/>
      <c r="G2934" s="12"/>
      <c r="H2934" s="12"/>
      <c r="I2934" s="12"/>
      <c r="J2934" s="12"/>
      <c r="K2934" s="12"/>
      <c r="L2934" s="12"/>
      <c r="M2934" s="49"/>
      <c r="N2934" s="49"/>
      <c r="O2934" s="12"/>
      <c r="P2934" s="12"/>
      <c r="Q2934" s="12"/>
    </row>
    <row r="2935" spans="2:17" s="1" customFormat="1" x14ac:dyDescent="0.4">
      <c r="B2935" s="12"/>
      <c r="C2935" s="42"/>
      <c r="D2935" s="12"/>
      <c r="E2935" s="12"/>
      <c r="F2935" s="12"/>
      <c r="G2935" s="12"/>
      <c r="H2935" s="12"/>
      <c r="I2935" s="12"/>
      <c r="J2935" s="12"/>
      <c r="K2935" s="12"/>
      <c r="L2935" s="12"/>
      <c r="M2935" s="49"/>
      <c r="N2935" s="49"/>
      <c r="O2935" s="12"/>
      <c r="P2935" s="12"/>
      <c r="Q2935" s="12"/>
    </row>
    <row r="2936" spans="2:17" s="1" customFormat="1" x14ac:dyDescent="0.4">
      <c r="B2936" s="12"/>
      <c r="C2936" s="42"/>
      <c r="D2936" s="12"/>
      <c r="E2936" s="12"/>
      <c r="F2936" s="12"/>
      <c r="G2936" s="12"/>
      <c r="H2936" s="12"/>
      <c r="I2936" s="12"/>
      <c r="J2936" s="12"/>
      <c r="K2936" s="12"/>
      <c r="L2936" s="12"/>
      <c r="M2936" s="49"/>
      <c r="N2936" s="49"/>
      <c r="O2936" s="12"/>
      <c r="P2936" s="12"/>
      <c r="Q2936" s="12"/>
    </row>
    <row r="2937" spans="2:17" s="1" customFormat="1" x14ac:dyDescent="0.4">
      <c r="B2937" s="12"/>
      <c r="C2937" s="42"/>
      <c r="D2937" s="12"/>
      <c r="E2937" s="12"/>
      <c r="F2937" s="12"/>
      <c r="G2937" s="12"/>
      <c r="H2937" s="12"/>
      <c r="I2937" s="12"/>
      <c r="J2937" s="12"/>
      <c r="K2937" s="12"/>
      <c r="L2937" s="12"/>
      <c r="M2937" s="49"/>
      <c r="N2937" s="49"/>
      <c r="O2937" s="12"/>
      <c r="P2937" s="12"/>
      <c r="Q2937" s="12"/>
    </row>
    <row r="2938" spans="2:17" s="1" customFormat="1" x14ac:dyDescent="0.4">
      <c r="B2938" s="12"/>
      <c r="C2938" s="42"/>
      <c r="D2938" s="12"/>
      <c r="E2938" s="12"/>
      <c r="F2938" s="12"/>
      <c r="G2938" s="12"/>
      <c r="H2938" s="12"/>
      <c r="I2938" s="12"/>
      <c r="J2938" s="12"/>
      <c r="K2938" s="12"/>
      <c r="L2938" s="12"/>
      <c r="M2938" s="49"/>
      <c r="N2938" s="49"/>
      <c r="O2938" s="12"/>
      <c r="P2938" s="12"/>
      <c r="Q2938" s="12"/>
    </row>
    <row r="2939" spans="2:17" s="1" customFormat="1" x14ac:dyDescent="0.4">
      <c r="B2939" s="12"/>
      <c r="C2939" s="42"/>
      <c r="D2939" s="12"/>
      <c r="E2939" s="12"/>
      <c r="F2939" s="12"/>
      <c r="G2939" s="12"/>
      <c r="H2939" s="12"/>
      <c r="I2939" s="12"/>
      <c r="J2939" s="12"/>
      <c r="K2939" s="12"/>
      <c r="L2939" s="12"/>
      <c r="M2939" s="49"/>
      <c r="N2939" s="49"/>
      <c r="O2939" s="12"/>
      <c r="P2939" s="12"/>
      <c r="Q2939" s="12"/>
    </row>
    <row r="2940" spans="2:17" s="1" customFormat="1" x14ac:dyDescent="0.4">
      <c r="B2940" s="12"/>
      <c r="C2940" s="42"/>
      <c r="D2940" s="12"/>
      <c r="E2940" s="12"/>
      <c r="F2940" s="12"/>
      <c r="G2940" s="12"/>
      <c r="H2940" s="12"/>
      <c r="I2940" s="12"/>
      <c r="J2940" s="12"/>
      <c r="K2940" s="12"/>
      <c r="L2940" s="12"/>
      <c r="M2940" s="49"/>
      <c r="N2940" s="49"/>
      <c r="O2940" s="12"/>
      <c r="P2940" s="12"/>
      <c r="Q2940" s="12"/>
    </row>
    <row r="2941" spans="2:17" s="1" customFormat="1" x14ac:dyDescent="0.4">
      <c r="B2941" s="12"/>
      <c r="C2941" s="42"/>
      <c r="D2941" s="12"/>
      <c r="E2941" s="12"/>
      <c r="F2941" s="12"/>
      <c r="G2941" s="12"/>
      <c r="H2941" s="12"/>
      <c r="I2941" s="12"/>
      <c r="J2941" s="12"/>
      <c r="K2941" s="12"/>
      <c r="L2941" s="12"/>
      <c r="M2941" s="49"/>
      <c r="N2941" s="49"/>
      <c r="O2941" s="12"/>
      <c r="P2941" s="12"/>
      <c r="Q2941" s="12"/>
    </row>
    <row r="2942" spans="2:17" s="1" customFormat="1" x14ac:dyDescent="0.4">
      <c r="B2942" s="12"/>
      <c r="C2942" s="42"/>
      <c r="D2942" s="12"/>
      <c r="E2942" s="12"/>
      <c r="F2942" s="12"/>
      <c r="G2942" s="12"/>
      <c r="H2942" s="12"/>
      <c r="I2942" s="12"/>
      <c r="J2942" s="12"/>
      <c r="K2942" s="12"/>
      <c r="L2942" s="12"/>
      <c r="M2942" s="49"/>
      <c r="N2942" s="49"/>
      <c r="O2942" s="12"/>
      <c r="P2942" s="12"/>
      <c r="Q2942" s="12"/>
    </row>
    <row r="2943" spans="2:17" s="1" customFormat="1" x14ac:dyDescent="0.4">
      <c r="B2943" s="12"/>
      <c r="C2943" s="42"/>
      <c r="D2943" s="12"/>
      <c r="E2943" s="12"/>
      <c r="F2943" s="12"/>
      <c r="G2943" s="12"/>
      <c r="H2943" s="12"/>
      <c r="I2943" s="12"/>
      <c r="J2943" s="12"/>
      <c r="K2943" s="12"/>
      <c r="L2943" s="12"/>
      <c r="M2943" s="49"/>
      <c r="N2943" s="49"/>
      <c r="O2943" s="12"/>
      <c r="P2943" s="12"/>
      <c r="Q2943" s="12"/>
    </row>
    <row r="2944" spans="2:17" s="1" customFormat="1" x14ac:dyDescent="0.4">
      <c r="B2944" s="12"/>
      <c r="C2944" s="42"/>
      <c r="D2944" s="12"/>
      <c r="E2944" s="12"/>
      <c r="F2944" s="12"/>
      <c r="G2944" s="12"/>
      <c r="H2944" s="12"/>
      <c r="I2944" s="12"/>
      <c r="J2944" s="12"/>
      <c r="K2944" s="12"/>
      <c r="L2944" s="12"/>
      <c r="M2944" s="49"/>
      <c r="N2944" s="49"/>
      <c r="O2944" s="12"/>
      <c r="P2944" s="12"/>
      <c r="Q2944" s="12"/>
    </row>
    <row r="2945" spans="2:17" s="1" customFormat="1" x14ac:dyDescent="0.4">
      <c r="B2945" s="12"/>
      <c r="C2945" s="42"/>
      <c r="D2945" s="12"/>
      <c r="E2945" s="12"/>
      <c r="F2945" s="12"/>
      <c r="G2945" s="12"/>
      <c r="H2945" s="12"/>
      <c r="I2945" s="12"/>
      <c r="J2945" s="12"/>
      <c r="K2945" s="12"/>
      <c r="L2945" s="12"/>
      <c r="M2945" s="49"/>
      <c r="N2945" s="49"/>
      <c r="O2945" s="12"/>
      <c r="P2945" s="12"/>
      <c r="Q2945" s="12"/>
    </row>
    <row r="2946" spans="2:17" s="1" customFormat="1" x14ac:dyDescent="0.4">
      <c r="B2946" s="12"/>
      <c r="C2946" s="42"/>
      <c r="D2946" s="12"/>
      <c r="E2946" s="12"/>
      <c r="F2946" s="12"/>
      <c r="G2946" s="12"/>
      <c r="H2946" s="12"/>
      <c r="I2946" s="12"/>
      <c r="J2946" s="12"/>
      <c r="K2946" s="12"/>
      <c r="L2946" s="12"/>
      <c r="M2946" s="49"/>
      <c r="N2946" s="49"/>
      <c r="O2946" s="12"/>
      <c r="P2946" s="12"/>
      <c r="Q2946" s="12"/>
    </row>
    <row r="2947" spans="2:17" s="1" customFormat="1" x14ac:dyDescent="0.4">
      <c r="B2947" s="12"/>
      <c r="C2947" s="42"/>
      <c r="D2947" s="12"/>
      <c r="E2947" s="12"/>
      <c r="F2947" s="12"/>
      <c r="G2947" s="12"/>
      <c r="H2947" s="12"/>
      <c r="I2947" s="12"/>
      <c r="J2947" s="12"/>
      <c r="K2947" s="12"/>
      <c r="L2947" s="12"/>
      <c r="M2947" s="49"/>
      <c r="N2947" s="49"/>
      <c r="O2947" s="12"/>
      <c r="P2947" s="12"/>
      <c r="Q2947" s="12"/>
    </row>
    <row r="2948" spans="2:17" s="1" customFormat="1" x14ac:dyDescent="0.4">
      <c r="B2948" s="12"/>
      <c r="C2948" s="42"/>
      <c r="D2948" s="12"/>
      <c r="E2948" s="12"/>
      <c r="F2948" s="12"/>
      <c r="G2948" s="12"/>
      <c r="H2948" s="12"/>
      <c r="I2948" s="12"/>
      <c r="J2948" s="12"/>
      <c r="K2948" s="12"/>
      <c r="L2948" s="12"/>
      <c r="M2948" s="49"/>
      <c r="N2948" s="49"/>
      <c r="O2948" s="12"/>
      <c r="P2948" s="12"/>
      <c r="Q2948" s="12"/>
    </row>
    <row r="2949" spans="2:17" s="1" customFormat="1" x14ac:dyDescent="0.4">
      <c r="B2949" s="12"/>
      <c r="C2949" s="42"/>
      <c r="D2949" s="12"/>
      <c r="E2949" s="12"/>
      <c r="F2949" s="12"/>
      <c r="G2949" s="12"/>
      <c r="H2949" s="12"/>
      <c r="I2949" s="12"/>
      <c r="J2949" s="12"/>
      <c r="K2949" s="12"/>
      <c r="L2949" s="12"/>
      <c r="M2949" s="49"/>
      <c r="N2949" s="49"/>
      <c r="O2949" s="12"/>
      <c r="P2949" s="12"/>
      <c r="Q2949" s="12"/>
    </row>
    <row r="2950" spans="2:17" s="1" customFormat="1" x14ac:dyDescent="0.4">
      <c r="B2950" s="12"/>
      <c r="C2950" s="42"/>
      <c r="D2950" s="12"/>
      <c r="E2950" s="12"/>
      <c r="F2950" s="12"/>
      <c r="G2950" s="12"/>
      <c r="H2950" s="12"/>
      <c r="I2950" s="12"/>
      <c r="J2950" s="12"/>
      <c r="K2950" s="12"/>
      <c r="L2950" s="12"/>
      <c r="M2950" s="49"/>
      <c r="N2950" s="49"/>
      <c r="O2950" s="12"/>
      <c r="P2950" s="12"/>
      <c r="Q2950" s="12"/>
    </row>
    <row r="2951" spans="2:17" s="1" customFormat="1" x14ac:dyDescent="0.4">
      <c r="B2951" s="12"/>
      <c r="C2951" s="42"/>
      <c r="D2951" s="12"/>
      <c r="E2951" s="12"/>
      <c r="F2951" s="12"/>
      <c r="G2951" s="12"/>
      <c r="H2951" s="12"/>
      <c r="I2951" s="12"/>
      <c r="J2951" s="12"/>
      <c r="K2951" s="12"/>
      <c r="L2951" s="12"/>
      <c r="M2951" s="49"/>
      <c r="N2951" s="49"/>
      <c r="O2951" s="12"/>
      <c r="P2951" s="12"/>
      <c r="Q2951" s="12"/>
    </row>
    <row r="2952" spans="2:17" s="1" customFormat="1" x14ac:dyDescent="0.4">
      <c r="B2952" s="12"/>
      <c r="C2952" s="42"/>
      <c r="D2952" s="12"/>
      <c r="E2952" s="12"/>
      <c r="F2952" s="12"/>
      <c r="G2952" s="12"/>
      <c r="H2952" s="12"/>
      <c r="I2952" s="12"/>
      <c r="J2952" s="12"/>
      <c r="K2952" s="12"/>
      <c r="L2952" s="12"/>
      <c r="M2952" s="49"/>
      <c r="N2952" s="49"/>
      <c r="O2952" s="12"/>
      <c r="P2952" s="12"/>
      <c r="Q2952" s="12"/>
    </row>
    <row r="2953" spans="2:17" s="1" customFormat="1" x14ac:dyDescent="0.4">
      <c r="B2953" s="12"/>
      <c r="C2953" s="42"/>
      <c r="D2953" s="12"/>
      <c r="E2953" s="12"/>
      <c r="F2953" s="12"/>
      <c r="G2953" s="12"/>
      <c r="H2953" s="12"/>
      <c r="I2953" s="12"/>
      <c r="J2953" s="12"/>
      <c r="K2953" s="12"/>
      <c r="L2953" s="12"/>
      <c r="M2953" s="49"/>
      <c r="N2953" s="49"/>
      <c r="O2953" s="12"/>
      <c r="P2953" s="12"/>
      <c r="Q2953" s="12"/>
    </row>
    <row r="2954" spans="2:17" s="1" customFormat="1" x14ac:dyDescent="0.4">
      <c r="B2954" s="12"/>
      <c r="C2954" s="42"/>
      <c r="D2954" s="12"/>
      <c r="E2954" s="12"/>
      <c r="F2954" s="12"/>
      <c r="G2954" s="12"/>
      <c r="H2954" s="12"/>
      <c r="I2954" s="12"/>
      <c r="J2954" s="12"/>
      <c r="K2954" s="12"/>
      <c r="L2954" s="12"/>
      <c r="M2954" s="49"/>
      <c r="N2954" s="49"/>
      <c r="O2954" s="12"/>
      <c r="P2954" s="12"/>
      <c r="Q2954" s="12"/>
    </row>
    <row r="2955" spans="2:17" s="1" customFormat="1" x14ac:dyDescent="0.4">
      <c r="B2955" s="12"/>
      <c r="C2955" s="42"/>
      <c r="D2955" s="12"/>
      <c r="E2955" s="12"/>
      <c r="F2955" s="12"/>
      <c r="G2955" s="12"/>
      <c r="H2955" s="12"/>
      <c r="I2955" s="12"/>
      <c r="J2955" s="12"/>
      <c r="K2955" s="12"/>
      <c r="L2955" s="12"/>
      <c r="M2955" s="49"/>
      <c r="N2955" s="49"/>
      <c r="O2955" s="12"/>
      <c r="P2955" s="12"/>
      <c r="Q2955" s="12"/>
    </row>
    <row r="2956" spans="2:17" s="1" customFormat="1" x14ac:dyDescent="0.4">
      <c r="B2956" s="12"/>
      <c r="C2956" s="42"/>
      <c r="D2956" s="12"/>
      <c r="E2956" s="12"/>
      <c r="F2956" s="12"/>
      <c r="G2956" s="12"/>
      <c r="H2956" s="12"/>
      <c r="I2956" s="12"/>
      <c r="J2956" s="12"/>
      <c r="K2956" s="12"/>
      <c r="L2956" s="12"/>
      <c r="M2956" s="49"/>
      <c r="N2956" s="49"/>
      <c r="O2956" s="12"/>
      <c r="P2956" s="12"/>
      <c r="Q2956" s="12"/>
    </row>
    <row r="2957" spans="2:17" s="1" customFormat="1" x14ac:dyDescent="0.4">
      <c r="B2957" s="12"/>
      <c r="C2957" s="42"/>
      <c r="D2957" s="12"/>
      <c r="E2957" s="12"/>
      <c r="F2957" s="12"/>
      <c r="G2957" s="12"/>
      <c r="H2957" s="12"/>
      <c r="I2957" s="12"/>
      <c r="J2957" s="12"/>
      <c r="K2957" s="12"/>
      <c r="L2957" s="12"/>
      <c r="M2957" s="49"/>
      <c r="N2957" s="49"/>
      <c r="O2957" s="12"/>
      <c r="P2957" s="12"/>
      <c r="Q2957" s="12"/>
    </row>
    <row r="2958" spans="2:17" s="1" customFormat="1" x14ac:dyDescent="0.4">
      <c r="B2958" s="12"/>
      <c r="C2958" s="42"/>
      <c r="D2958" s="12"/>
      <c r="E2958" s="12"/>
      <c r="F2958" s="12"/>
      <c r="G2958" s="12"/>
      <c r="H2958" s="12"/>
      <c r="I2958" s="12"/>
      <c r="J2958" s="12"/>
      <c r="K2958" s="12"/>
      <c r="L2958" s="12"/>
      <c r="M2958" s="49"/>
      <c r="N2958" s="49"/>
      <c r="O2958" s="12"/>
      <c r="P2958" s="12"/>
      <c r="Q2958" s="12"/>
    </row>
    <row r="2959" spans="2:17" s="1" customFormat="1" x14ac:dyDescent="0.4">
      <c r="B2959" s="12"/>
      <c r="C2959" s="42"/>
      <c r="D2959" s="12"/>
      <c r="E2959" s="12"/>
      <c r="F2959" s="12"/>
      <c r="G2959" s="12"/>
      <c r="H2959" s="12"/>
      <c r="I2959" s="12"/>
      <c r="J2959" s="12"/>
      <c r="K2959" s="12"/>
      <c r="L2959" s="12"/>
      <c r="M2959" s="49"/>
      <c r="N2959" s="49"/>
      <c r="O2959" s="12"/>
      <c r="P2959" s="12"/>
      <c r="Q2959" s="12"/>
    </row>
    <row r="2960" spans="2:17" s="1" customFormat="1" x14ac:dyDescent="0.4">
      <c r="B2960" s="12"/>
      <c r="C2960" s="42"/>
      <c r="D2960" s="12"/>
      <c r="E2960" s="12"/>
      <c r="F2960" s="12"/>
      <c r="G2960" s="12"/>
      <c r="H2960" s="12"/>
      <c r="I2960" s="12"/>
      <c r="J2960" s="12"/>
      <c r="K2960" s="12"/>
      <c r="L2960" s="12"/>
      <c r="M2960" s="49"/>
      <c r="N2960" s="49"/>
      <c r="O2960" s="12"/>
      <c r="P2960" s="12"/>
      <c r="Q2960" s="12"/>
    </row>
    <row r="2961" spans="2:17" s="1" customFormat="1" x14ac:dyDescent="0.4">
      <c r="B2961" s="12"/>
      <c r="C2961" s="42"/>
      <c r="D2961" s="12"/>
      <c r="E2961" s="12"/>
      <c r="F2961" s="12"/>
      <c r="G2961" s="12"/>
      <c r="H2961" s="12"/>
      <c r="I2961" s="12"/>
      <c r="J2961" s="12"/>
      <c r="K2961" s="12"/>
      <c r="L2961" s="12"/>
      <c r="M2961" s="49"/>
      <c r="N2961" s="49"/>
      <c r="O2961" s="12"/>
      <c r="P2961" s="12"/>
      <c r="Q2961" s="12"/>
    </row>
    <row r="2962" spans="2:17" s="1" customFormat="1" x14ac:dyDescent="0.4">
      <c r="B2962" s="12"/>
      <c r="C2962" s="42"/>
      <c r="D2962" s="12"/>
      <c r="E2962" s="12"/>
      <c r="F2962" s="12"/>
      <c r="G2962" s="12"/>
      <c r="H2962" s="12"/>
      <c r="I2962" s="12"/>
      <c r="J2962" s="12"/>
      <c r="K2962" s="12"/>
      <c r="L2962" s="12"/>
      <c r="M2962" s="49"/>
      <c r="N2962" s="49"/>
      <c r="O2962" s="12"/>
      <c r="P2962" s="12"/>
      <c r="Q2962" s="12"/>
    </row>
    <row r="2963" spans="2:17" s="1" customFormat="1" x14ac:dyDescent="0.4">
      <c r="B2963" s="12"/>
      <c r="C2963" s="42"/>
      <c r="D2963" s="12"/>
      <c r="E2963" s="12"/>
      <c r="F2963" s="12"/>
      <c r="G2963" s="12"/>
      <c r="H2963" s="12"/>
      <c r="I2963" s="12"/>
      <c r="J2963" s="12"/>
      <c r="K2963" s="12"/>
      <c r="L2963" s="12"/>
      <c r="M2963" s="49"/>
      <c r="N2963" s="49"/>
      <c r="O2963" s="12"/>
      <c r="P2963" s="12"/>
      <c r="Q2963" s="12"/>
    </row>
    <row r="2964" spans="2:17" s="1" customFormat="1" x14ac:dyDescent="0.4">
      <c r="B2964" s="12"/>
      <c r="C2964" s="42"/>
      <c r="D2964" s="12"/>
      <c r="E2964" s="12"/>
      <c r="F2964" s="12"/>
      <c r="G2964" s="12"/>
      <c r="H2964" s="12"/>
      <c r="I2964" s="12"/>
      <c r="J2964" s="12"/>
      <c r="K2964" s="12"/>
      <c r="L2964" s="12"/>
      <c r="M2964" s="49"/>
      <c r="N2964" s="49"/>
      <c r="O2964" s="12"/>
      <c r="P2964" s="12"/>
      <c r="Q2964" s="12"/>
    </row>
    <row r="2965" spans="2:17" s="1" customFormat="1" x14ac:dyDescent="0.4">
      <c r="B2965" s="12"/>
      <c r="C2965" s="42"/>
      <c r="D2965" s="12"/>
      <c r="E2965" s="12"/>
      <c r="F2965" s="12"/>
      <c r="G2965" s="12"/>
      <c r="H2965" s="12"/>
      <c r="I2965" s="12"/>
      <c r="J2965" s="12"/>
      <c r="K2965" s="12"/>
      <c r="L2965" s="12"/>
      <c r="M2965" s="49"/>
      <c r="N2965" s="49"/>
      <c r="O2965" s="12"/>
      <c r="P2965" s="12"/>
      <c r="Q2965" s="12"/>
    </row>
    <row r="2966" spans="2:17" s="1" customFormat="1" x14ac:dyDescent="0.4">
      <c r="B2966" s="12"/>
      <c r="C2966" s="42"/>
      <c r="D2966" s="12"/>
      <c r="E2966" s="12"/>
      <c r="F2966" s="12"/>
      <c r="G2966" s="12"/>
      <c r="H2966" s="12"/>
      <c r="I2966" s="12"/>
      <c r="J2966" s="12"/>
      <c r="K2966" s="12"/>
      <c r="L2966" s="12"/>
      <c r="M2966" s="49"/>
      <c r="N2966" s="49"/>
      <c r="O2966" s="12"/>
      <c r="P2966" s="12"/>
      <c r="Q2966" s="12"/>
    </row>
    <row r="2967" spans="2:17" s="1" customFormat="1" x14ac:dyDescent="0.4">
      <c r="B2967" s="12"/>
      <c r="C2967" s="42"/>
      <c r="D2967" s="12"/>
      <c r="E2967" s="12"/>
      <c r="F2967" s="12"/>
      <c r="G2967" s="12"/>
      <c r="H2967" s="12"/>
      <c r="I2967" s="12"/>
      <c r="J2967" s="12"/>
      <c r="K2967" s="12"/>
      <c r="L2967" s="12"/>
      <c r="M2967" s="49"/>
      <c r="N2967" s="49"/>
      <c r="O2967" s="12"/>
      <c r="P2967" s="12"/>
      <c r="Q2967" s="12"/>
    </row>
    <row r="2968" spans="2:17" s="1" customFormat="1" x14ac:dyDescent="0.4">
      <c r="B2968" s="12"/>
      <c r="C2968" s="42"/>
      <c r="D2968" s="12"/>
      <c r="E2968" s="12"/>
      <c r="F2968" s="12"/>
      <c r="G2968" s="12"/>
      <c r="H2968" s="12"/>
      <c r="I2968" s="12"/>
      <c r="J2968" s="12"/>
      <c r="K2968" s="12"/>
      <c r="L2968" s="12"/>
      <c r="M2968" s="49"/>
      <c r="N2968" s="49"/>
      <c r="O2968" s="12"/>
      <c r="P2968" s="12"/>
      <c r="Q2968" s="12"/>
    </row>
    <row r="2969" spans="2:17" s="1" customFormat="1" x14ac:dyDescent="0.4">
      <c r="B2969" s="12"/>
      <c r="C2969" s="42"/>
      <c r="D2969" s="12"/>
      <c r="E2969" s="12"/>
      <c r="F2969" s="12"/>
      <c r="G2969" s="12"/>
      <c r="H2969" s="12"/>
      <c r="I2969" s="12"/>
      <c r="J2969" s="12"/>
      <c r="K2969" s="12"/>
      <c r="L2969" s="12"/>
      <c r="M2969" s="49"/>
      <c r="N2969" s="49"/>
      <c r="O2969" s="12"/>
      <c r="P2969" s="12"/>
      <c r="Q2969" s="12"/>
    </row>
    <row r="2970" spans="2:17" s="1" customFormat="1" x14ac:dyDescent="0.4">
      <c r="B2970" s="12"/>
      <c r="C2970" s="42"/>
      <c r="D2970" s="12"/>
      <c r="E2970" s="12"/>
      <c r="F2970" s="12"/>
      <c r="G2970" s="12"/>
      <c r="H2970" s="12"/>
      <c r="I2970" s="12"/>
      <c r="J2970" s="12"/>
      <c r="K2970" s="12"/>
      <c r="L2970" s="12"/>
      <c r="M2970" s="49"/>
      <c r="N2970" s="49"/>
      <c r="O2970" s="12"/>
      <c r="P2970" s="12"/>
      <c r="Q2970" s="12"/>
    </row>
    <row r="2971" spans="2:17" s="1" customFormat="1" x14ac:dyDescent="0.4">
      <c r="B2971" s="12"/>
      <c r="C2971" s="42"/>
      <c r="D2971" s="12"/>
      <c r="E2971" s="12"/>
      <c r="F2971" s="12"/>
      <c r="G2971" s="12"/>
      <c r="H2971" s="12"/>
      <c r="I2971" s="12"/>
      <c r="J2971" s="12"/>
      <c r="K2971" s="12"/>
      <c r="L2971" s="12"/>
      <c r="M2971" s="49"/>
      <c r="N2971" s="49"/>
      <c r="O2971" s="12"/>
      <c r="P2971" s="12"/>
      <c r="Q2971" s="12"/>
    </row>
    <row r="2972" spans="2:17" s="1" customFormat="1" x14ac:dyDescent="0.4">
      <c r="B2972" s="12"/>
      <c r="C2972" s="42"/>
      <c r="D2972" s="12"/>
      <c r="E2972" s="12"/>
      <c r="F2972" s="12"/>
      <c r="G2972" s="12"/>
      <c r="H2972" s="12"/>
      <c r="I2972" s="12"/>
      <c r="J2972" s="12"/>
      <c r="K2972" s="12"/>
      <c r="L2972" s="12"/>
      <c r="M2972" s="49"/>
      <c r="N2972" s="49"/>
      <c r="O2972" s="12"/>
      <c r="P2972" s="12"/>
      <c r="Q2972" s="12"/>
    </row>
    <row r="2973" spans="2:17" s="1" customFormat="1" x14ac:dyDescent="0.4">
      <c r="B2973" s="12"/>
      <c r="C2973" s="42"/>
      <c r="D2973" s="12"/>
      <c r="E2973" s="12"/>
      <c r="F2973" s="12"/>
      <c r="G2973" s="12"/>
      <c r="H2973" s="12"/>
      <c r="I2973" s="12"/>
      <c r="J2973" s="12"/>
      <c r="K2973" s="12"/>
      <c r="L2973" s="12"/>
      <c r="M2973" s="49"/>
      <c r="N2973" s="49"/>
      <c r="O2973" s="12"/>
      <c r="P2973" s="12"/>
      <c r="Q2973" s="12"/>
    </row>
    <row r="2974" spans="2:17" s="1" customFormat="1" x14ac:dyDescent="0.4">
      <c r="B2974" s="12"/>
      <c r="C2974" s="42"/>
      <c r="D2974" s="12"/>
      <c r="E2974" s="12"/>
      <c r="F2974" s="12"/>
      <c r="G2974" s="12"/>
      <c r="H2974" s="12"/>
      <c r="I2974" s="12"/>
      <c r="J2974" s="12"/>
      <c r="K2974" s="12"/>
      <c r="L2974" s="12"/>
      <c r="M2974" s="49"/>
      <c r="N2974" s="49"/>
      <c r="O2974" s="12"/>
      <c r="P2974" s="12"/>
      <c r="Q2974" s="12"/>
    </row>
    <row r="2975" spans="2:17" s="1" customFormat="1" x14ac:dyDescent="0.4">
      <c r="B2975" s="12"/>
      <c r="C2975" s="42"/>
      <c r="D2975" s="12"/>
      <c r="E2975" s="12"/>
      <c r="F2975" s="12"/>
      <c r="G2975" s="12"/>
      <c r="H2975" s="12"/>
      <c r="I2975" s="12"/>
      <c r="J2975" s="12"/>
      <c r="K2975" s="12"/>
      <c r="L2975" s="12"/>
      <c r="M2975" s="49"/>
      <c r="N2975" s="49"/>
      <c r="O2975" s="12"/>
      <c r="P2975" s="12"/>
      <c r="Q2975" s="12"/>
    </row>
    <row r="2976" spans="2:17" s="1" customFormat="1" x14ac:dyDescent="0.4">
      <c r="B2976" s="12"/>
      <c r="C2976" s="42"/>
      <c r="D2976" s="12"/>
      <c r="E2976" s="12"/>
      <c r="F2976" s="12"/>
      <c r="G2976" s="12"/>
      <c r="H2976" s="12"/>
      <c r="I2976" s="12"/>
      <c r="J2976" s="12"/>
      <c r="K2976" s="12"/>
      <c r="L2976" s="12"/>
      <c r="M2976" s="49"/>
      <c r="N2976" s="49"/>
      <c r="O2976" s="12"/>
      <c r="P2976" s="12"/>
      <c r="Q2976" s="12"/>
    </row>
    <row r="2977" spans="2:17" s="1" customFormat="1" x14ac:dyDescent="0.4">
      <c r="B2977" s="12"/>
      <c r="C2977" s="42"/>
      <c r="D2977" s="12"/>
      <c r="E2977" s="12"/>
      <c r="F2977" s="12"/>
      <c r="G2977" s="12"/>
      <c r="H2977" s="12"/>
      <c r="I2977" s="12"/>
      <c r="J2977" s="12"/>
      <c r="K2977" s="12"/>
      <c r="L2977" s="12"/>
      <c r="M2977" s="49"/>
      <c r="N2977" s="49"/>
      <c r="O2977" s="12"/>
      <c r="P2977" s="12"/>
      <c r="Q2977" s="12"/>
    </row>
    <row r="2978" spans="2:17" s="1" customFormat="1" x14ac:dyDescent="0.4">
      <c r="B2978" s="12"/>
      <c r="C2978" s="42"/>
      <c r="D2978" s="12"/>
      <c r="E2978" s="12"/>
      <c r="F2978" s="12"/>
      <c r="G2978" s="12"/>
      <c r="H2978" s="12"/>
      <c r="I2978" s="12"/>
      <c r="J2978" s="12"/>
      <c r="K2978" s="12"/>
      <c r="L2978" s="12"/>
      <c r="M2978" s="49"/>
      <c r="N2978" s="49"/>
      <c r="O2978" s="12"/>
      <c r="P2978" s="12"/>
      <c r="Q2978" s="12"/>
    </row>
    <row r="2979" spans="2:17" s="1" customFormat="1" x14ac:dyDescent="0.4">
      <c r="B2979" s="12"/>
      <c r="C2979" s="42"/>
      <c r="D2979" s="12"/>
      <c r="E2979" s="12"/>
      <c r="F2979" s="12"/>
      <c r="G2979" s="12"/>
      <c r="H2979" s="12"/>
      <c r="I2979" s="12"/>
      <c r="J2979" s="12"/>
      <c r="K2979" s="12"/>
      <c r="L2979" s="12"/>
      <c r="M2979" s="49"/>
      <c r="N2979" s="49"/>
      <c r="O2979" s="12"/>
      <c r="P2979" s="12"/>
      <c r="Q2979" s="12"/>
    </row>
    <row r="2980" spans="2:17" s="1" customFormat="1" x14ac:dyDescent="0.4">
      <c r="B2980" s="12"/>
      <c r="C2980" s="42"/>
      <c r="D2980" s="12"/>
      <c r="E2980" s="12"/>
      <c r="F2980" s="12"/>
      <c r="G2980" s="12"/>
      <c r="H2980" s="12"/>
      <c r="I2980" s="12"/>
      <c r="J2980" s="12"/>
      <c r="K2980" s="12"/>
      <c r="L2980" s="12"/>
      <c r="M2980" s="49"/>
      <c r="N2980" s="49"/>
      <c r="O2980" s="12"/>
      <c r="P2980" s="12"/>
      <c r="Q2980" s="12"/>
    </row>
    <row r="2981" spans="2:17" s="1" customFormat="1" x14ac:dyDescent="0.4">
      <c r="B2981" s="12"/>
      <c r="C2981" s="42"/>
      <c r="D2981" s="12"/>
      <c r="E2981" s="12"/>
      <c r="F2981" s="12"/>
      <c r="G2981" s="12"/>
      <c r="H2981" s="12"/>
      <c r="I2981" s="12"/>
      <c r="J2981" s="12"/>
      <c r="K2981" s="12"/>
      <c r="L2981" s="12"/>
      <c r="M2981" s="49"/>
      <c r="N2981" s="49"/>
      <c r="O2981" s="12"/>
      <c r="P2981" s="12"/>
      <c r="Q2981" s="12"/>
    </row>
    <row r="2982" spans="2:17" s="1" customFormat="1" x14ac:dyDescent="0.4">
      <c r="B2982" s="12"/>
      <c r="C2982" s="42"/>
      <c r="D2982" s="12"/>
      <c r="E2982" s="12"/>
      <c r="F2982" s="12"/>
      <c r="G2982" s="12"/>
      <c r="H2982" s="12"/>
      <c r="I2982" s="12"/>
      <c r="J2982" s="12"/>
      <c r="K2982" s="12"/>
      <c r="L2982" s="12"/>
      <c r="M2982" s="49"/>
      <c r="N2982" s="49"/>
      <c r="O2982" s="12"/>
      <c r="P2982" s="12"/>
      <c r="Q2982" s="12"/>
    </row>
    <row r="2983" spans="2:17" s="1" customFormat="1" x14ac:dyDescent="0.4">
      <c r="B2983" s="12"/>
      <c r="C2983" s="42"/>
      <c r="D2983" s="12"/>
      <c r="E2983" s="12"/>
      <c r="F2983" s="12"/>
      <c r="G2983" s="12"/>
      <c r="H2983" s="12"/>
      <c r="I2983" s="12"/>
      <c r="J2983" s="12"/>
      <c r="K2983" s="12"/>
      <c r="L2983" s="12"/>
      <c r="M2983" s="49"/>
      <c r="N2983" s="49"/>
      <c r="O2983" s="12"/>
      <c r="P2983" s="12"/>
      <c r="Q2983" s="12"/>
    </row>
    <row r="2984" spans="2:17" s="1" customFormat="1" x14ac:dyDescent="0.4">
      <c r="B2984" s="12"/>
      <c r="C2984" s="42"/>
      <c r="D2984" s="12"/>
      <c r="E2984" s="12"/>
      <c r="F2984" s="12"/>
      <c r="G2984" s="12"/>
      <c r="H2984" s="12"/>
      <c r="I2984" s="12"/>
      <c r="J2984" s="12"/>
      <c r="K2984" s="12"/>
      <c r="L2984" s="12"/>
      <c r="M2984" s="49"/>
      <c r="N2984" s="49"/>
      <c r="O2984" s="12"/>
      <c r="P2984" s="12"/>
      <c r="Q2984" s="12"/>
    </row>
    <row r="2985" spans="2:17" s="1" customFormat="1" x14ac:dyDescent="0.4">
      <c r="B2985" s="12"/>
      <c r="C2985" s="42"/>
      <c r="D2985" s="12"/>
      <c r="E2985" s="12"/>
      <c r="F2985" s="12"/>
      <c r="G2985" s="12"/>
      <c r="H2985" s="12"/>
      <c r="I2985" s="12"/>
      <c r="J2985" s="12"/>
      <c r="K2985" s="12"/>
      <c r="L2985" s="12"/>
      <c r="M2985" s="49"/>
      <c r="N2985" s="49"/>
      <c r="O2985" s="12"/>
      <c r="P2985" s="12"/>
      <c r="Q2985" s="12"/>
    </row>
    <row r="2986" spans="2:17" s="1" customFormat="1" x14ac:dyDescent="0.4">
      <c r="B2986" s="12"/>
      <c r="C2986" s="42"/>
      <c r="D2986" s="12"/>
      <c r="E2986" s="12"/>
      <c r="F2986" s="12"/>
      <c r="G2986" s="12"/>
      <c r="H2986" s="12"/>
      <c r="I2986" s="12"/>
      <c r="J2986" s="12"/>
      <c r="K2986" s="12"/>
      <c r="L2986" s="12"/>
      <c r="M2986" s="49"/>
      <c r="N2986" s="49"/>
      <c r="O2986" s="12"/>
      <c r="P2986" s="12"/>
      <c r="Q2986" s="12"/>
    </row>
    <row r="2987" spans="2:17" s="1" customFormat="1" x14ac:dyDescent="0.4">
      <c r="B2987" s="12"/>
      <c r="C2987" s="42"/>
      <c r="D2987" s="12"/>
      <c r="E2987" s="12"/>
      <c r="F2987" s="12"/>
      <c r="G2987" s="12"/>
      <c r="H2987" s="12"/>
      <c r="I2987" s="12"/>
      <c r="J2987" s="12"/>
      <c r="K2987" s="12"/>
      <c r="L2987" s="12"/>
      <c r="M2987" s="49"/>
      <c r="N2987" s="49"/>
      <c r="O2987" s="12"/>
      <c r="P2987" s="12"/>
      <c r="Q2987" s="12"/>
    </row>
    <row r="2988" spans="2:17" s="1" customFormat="1" x14ac:dyDescent="0.4">
      <c r="B2988" s="12"/>
      <c r="C2988" s="42"/>
      <c r="D2988" s="12"/>
      <c r="E2988" s="12"/>
      <c r="F2988" s="12"/>
      <c r="G2988" s="12"/>
      <c r="H2988" s="12"/>
      <c r="I2988" s="12"/>
      <c r="J2988" s="12"/>
      <c r="K2988" s="12"/>
      <c r="L2988" s="12"/>
      <c r="M2988" s="49"/>
      <c r="N2988" s="49"/>
      <c r="O2988" s="12"/>
      <c r="P2988" s="12"/>
      <c r="Q2988" s="12"/>
    </row>
    <row r="2989" spans="2:17" s="1" customFormat="1" x14ac:dyDescent="0.4">
      <c r="B2989" s="12"/>
      <c r="C2989" s="42"/>
      <c r="D2989" s="12"/>
      <c r="E2989" s="12"/>
      <c r="F2989" s="12"/>
      <c r="G2989" s="12"/>
      <c r="H2989" s="12"/>
      <c r="I2989" s="12"/>
      <c r="J2989" s="12"/>
      <c r="K2989" s="12"/>
      <c r="L2989" s="12"/>
      <c r="M2989" s="49"/>
      <c r="N2989" s="49"/>
      <c r="O2989" s="12"/>
      <c r="P2989" s="12"/>
      <c r="Q2989" s="12"/>
    </row>
    <row r="2990" spans="2:17" s="1" customFormat="1" x14ac:dyDescent="0.4">
      <c r="B2990" s="12"/>
      <c r="C2990" s="42"/>
      <c r="D2990" s="12"/>
      <c r="E2990" s="12"/>
      <c r="F2990" s="12"/>
      <c r="G2990" s="12"/>
      <c r="H2990" s="12"/>
      <c r="I2990" s="12"/>
      <c r="J2990" s="12"/>
      <c r="K2990" s="12"/>
      <c r="L2990" s="12"/>
      <c r="M2990" s="49"/>
      <c r="N2990" s="49"/>
      <c r="O2990" s="12"/>
      <c r="P2990" s="12"/>
      <c r="Q2990" s="12"/>
    </row>
    <row r="2991" spans="2:17" s="1" customFormat="1" x14ac:dyDescent="0.4">
      <c r="B2991" s="12"/>
      <c r="C2991" s="42"/>
      <c r="D2991" s="12"/>
      <c r="E2991" s="12"/>
      <c r="F2991" s="12"/>
      <c r="G2991" s="12"/>
      <c r="H2991" s="12"/>
      <c r="I2991" s="12"/>
      <c r="J2991" s="12"/>
      <c r="K2991" s="12"/>
      <c r="L2991" s="12"/>
      <c r="M2991" s="49"/>
      <c r="N2991" s="49"/>
      <c r="O2991" s="12"/>
      <c r="P2991" s="12"/>
      <c r="Q2991" s="12"/>
    </row>
    <row r="2992" spans="2:17" s="1" customFormat="1" x14ac:dyDescent="0.4">
      <c r="B2992" s="12"/>
      <c r="C2992" s="42"/>
      <c r="D2992" s="12"/>
      <c r="E2992" s="12"/>
      <c r="F2992" s="12"/>
      <c r="G2992" s="12"/>
      <c r="H2992" s="12"/>
      <c r="I2992" s="12"/>
      <c r="J2992" s="12"/>
      <c r="K2992" s="12"/>
      <c r="L2992" s="12"/>
      <c r="M2992" s="49"/>
      <c r="N2992" s="49"/>
      <c r="O2992" s="12"/>
      <c r="P2992" s="12"/>
      <c r="Q2992" s="12"/>
    </row>
    <row r="2993" spans="2:17" s="1" customFormat="1" x14ac:dyDescent="0.4">
      <c r="B2993" s="12"/>
      <c r="C2993" s="42"/>
      <c r="D2993" s="12"/>
      <c r="E2993" s="12"/>
      <c r="F2993" s="12"/>
      <c r="G2993" s="12"/>
      <c r="H2993" s="12"/>
      <c r="I2993" s="12"/>
      <c r="J2993" s="12"/>
      <c r="K2993" s="12"/>
      <c r="L2993" s="12"/>
      <c r="M2993" s="49"/>
      <c r="N2993" s="49"/>
      <c r="O2993" s="12"/>
      <c r="P2993" s="12"/>
      <c r="Q2993" s="12"/>
    </row>
    <row r="2994" spans="2:17" s="1" customFormat="1" x14ac:dyDescent="0.4">
      <c r="B2994" s="12"/>
      <c r="C2994" s="42"/>
      <c r="D2994" s="12"/>
      <c r="E2994" s="12"/>
      <c r="F2994" s="12"/>
      <c r="G2994" s="12"/>
      <c r="H2994" s="12"/>
      <c r="I2994" s="12"/>
      <c r="J2994" s="12"/>
      <c r="K2994" s="12"/>
      <c r="L2994" s="12"/>
      <c r="M2994" s="49"/>
      <c r="N2994" s="49"/>
      <c r="O2994" s="12"/>
      <c r="P2994" s="12"/>
      <c r="Q2994" s="12"/>
    </row>
    <row r="2995" spans="2:17" s="1" customFormat="1" x14ac:dyDescent="0.4">
      <c r="B2995" s="12"/>
      <c r="C2995" s="42"/>
      <c r="D2995" s="12"/>
      <c r="E2995" s="12"/>
      <c r="F2995" s="12"/>
      <c r="G2995" s="12"/>
      <c r="H2995" s="12"/>
      <c r="I2995" s="12"/>
      <c r="J2995" s="12"/>
      <c r="K2995" s="12"/>
      <c r="L2995" s="12"/>
      <c r="M2995" s="49"/>
      <c r="N2995" s="49"/>
      <c r="O2995" s="12"/>
      <c r="P2995" s="12"/>
      <c r="Q2995" s="12"/>
    </row>
    <row r="2996" spans="2:17" s="1" customFormat="1" x14ac:dyDescent="0.4">
      <c r="B2996" s="12"/>
      <c r="C2996" s="42"/>
      <c r="D2996" s="12"/>
      <c r="E2996" s="12"/>
      <c r="F2996" s="12"/>
      <c r="G2996" s="12"/>
      <c r="H2996" s="12"/>
      <c r="I2996" s="12"/>
      <c r="J2996" s="12"/>
      <c r="K2996" s="12"/>
      <c r="L2996" s="12"/>
      <c r="M2996" s="49"/>
      <c r="N2996" s="49"/>
      <c r="O2996" s="12"/>
      <c r="P2996" s="12"/>
      <c r="Q2996" s="12"/>
    </row>
    <row r="2997" spans="2:17" s="1" customFormat="1" x14ac:dyDescent="0.4">
      <c r="B2997" s="12"/>
      <c r="C2997" s="42"/>
      <c r="D2997" s="12"/>
      <c r="E2997" s="12"/>
      <c r="F2997" s="12"/>
      <c r="G2997" s="12"/>
      <c r="H2997" s="12"/>
      <c r="I2997" s="12"/>
      <c r="J2997" s="12"/>
      <c r="K2997" s="12"/>
      <c r="L2997" s="12"/>
      <c r="M2997" s="49"/>
      <c r="N2997" s="49"/>
      <c r="O2997" s="12"/>
      <c r="P2997" s="12"/>
      <c r="Q2997" s="12"/>
    </row>
    <row r="2998" spans="2:17" s="1" customFormat="1" x14ac:dyDescent="0.4">
      <c r="B2998" s="12"/>
      <c r="C2998" s="42"/>
      <c r="D2998" s="12"/>
      <c r="E2998" s="12"/>
      <c r="F2998" s="12"/>
      <c r="G2998" s="12"/>
      <c r="H2998" s="12"/>
      <c r="I2998" s="12"/>
      <c r="J2998" s="12"/>
      <c r="K2998" s="12"/>
      <c r="L2998" s="12"/>
      <c r="M2998" s="49"/>
      <c r="N2998" s="49"/>
      <c r="O2998" s="12"/>
      <c r="P2998" s="12"/>
      <c r="Q2998" s="12"/>
    </row>
    <row r="2999" spans="2:17" s="1" customFormat="1" x14ac:dyDescent="0.4">
      <c r="B2999" s="12"/>
      <c r="C2999" s="42"/>
      <c r="D2999" s="12"/>
      <c r="E2999" s="12"/>
      <c r="F2999" s="12"/>
      <c r="G2999" s="12"/>
      <c r="H2999" s="12"/>
      <c r="I2999" s="12"/>
      <c r="J2999" s="12"/>
      <c r="K2999" s="12"/>
      <c r="L2999" s="12"/>
      <c r="M2999" s="49"/>
      <c r="N2999" s="49"/>
      <c r="O2999" s="12"/>
      <c r="P2999" s="12"/>
      <c r="Q2999" s="12"/>
    </row>
    <row r="3000" spans="2:17" s="1" customFormat="1" x14ac:dyDescent="0.4">
      <c r="B3000" s="12"/>
      <c r="C3000" s="42"/>
      <c r="D3000" s="12"/>
      <c r="E3000" s="12"/>
      <c r="F3000" s="12"/>
      <c r="G3000" s="12"/>
      <c r="H3000" s="12"/>
      <c r="I3000" s="12"/>
      <c r="J3000" s="12"/>
      <c r="K3000" s="12"/>
      <c r="L3000" s="12"/>
      <c r="M3000" s="49"/>
      <c r="N3000" s="49"/>
      <c r="O3000" s="12"/>
      <c r="P3000" s="12"/>
      <c r="Q3000" s="12"/>
    </row>
    <row r="3001" spans="2:17" s="1" customFormat="1" x14ac:dyDescent="0.4">
      <c r="B3001" s="12"/>
      <c r="C3001" s="42"/>
      <c r="D3001" s="12"/>
      <c r="E3001" s="12"/>
      <c r="F3001" s="12"/>
      <c r="G3001" s="12"/>
      <c r="H3001" s="12"/>
      <c r="I3001" s="12"/>
      <c r="J3001" s="12"/>
      <c r="K3001" s="12"/>
      <c r="L3001" s="12"/>
      <c r="M3001" s="49"/>
      <c r="N3001" s="49"/>
      <c r="O3001" s="12"/>
      <c r="P3001" s="12"/>
      <c r="Q3001" s="12"/>
    </row>
    <row r="3002" spans="2:17" s="1" customFormat="1" x14ac:dyDescent="0.4">
      <c r="B3002" s="12"/>
      <c r="C3002" s="42"/>
      <c r="D3002" s="12"/>
      <c r="E3002" s="12"/>
      <c r="F3002" s="12"/>
      <c r="G3002" s="12"/>
      <c r="H3002" s="12"/>
      <c r="I3002" s="12"/>
      <c r="J3002" s="12"/>
      <c r="K3002" s="12"/>
      <c r="L3002" s="12"/>
      <c r="M3002" s="49"/>
      <c r="N3002" s="49"/>
      <c r="O3002" s="12"/>
      <c r="P3002" s="12"/>
      <c r="Q3002" s="12"/>
    </row>
    <row r="3003" spans="2:17" s="1" customFormat="1" x14ac:dyDescent="0.4">
      <c r="B3003" s="12"/>
      <c r="C3003" s="42"/>
      <c r="D3003" s="12"/>
      <c r="E3003" s="12"/>
      <c r="F3003" s="12"/>
      <c r="G3003" s="12"/>
      <c r="H3003" s="12"/>
      <c r="I3003" s="12"/>
      <c r="J3003" s="12"/>
      <c r="K3003" s="12"/>
      <c r="L3003" s="12"/>
      <c r="M3003" s="49"/>
      <c r="N3003" s="49"/>
      <c r="O3003" s="12"/>
      <c r="P3003" s="12"/>
      <c r="Q3003" s="12"/>
    </row>
    <row r="3004" spans="2:17" s="1" customFormat="1" x14ac:dyDescent="0.4">
      <c r="B3004" s="12"/>
      <c r="C3004" s="42"/>
      <c r="D3004" s="12"/>
      <c r="E3004" s="12"/>
      <c r="F3004" s="12"/>
      <c r="G3004" s="12"/>
      <c r="H3004" s="12"/>
      <c r="I3004" s="12"/>
      <c r="J3004" s="12"/>
      <c r="K3004" s="12"/>
      <c r="L3004" s="12"/>
      <c r="M3004" s="49"/>
      <c r="N3004" s="49"/>
      <c r="O3004" s="12"/>
      <c r="P3004" s="12"/>
      <c r="Q3004" s="12"/>
    </row>
    <row r="3005" spans="2:17" s="1" customFormat="1" x14ac:dyDescent="0.4">
      <c r="B3005" s="12"/>
      <c r="C3005" s="42"/>
      <c r="D3005" s="12"/>
      <c r="E3005" s="12"/>
      <c r="F3005" s="12"/>
      <c r="G3005" s="12"/>
      <c r="H3005" s="12"/>
      <c r="I3005" s="12"/>
      <c r="J3005" s="12"/>
      <c r="K3005" s="12"/>
      <c r="L3005" s="12"/>
      <c r="M3005" s="49"/>
      <c r="N3005" s="49"/>
      <c r="O3005" s="12"/>
      <c r="P3005" s="12"/>
      <c r="Q3005" s="12"/>
    </row>
    <row r="3006" spans="2:17" s="1" customFormat="1" x14ac:dyDescent="0.4">
      <c r="B3006" s="12"/>
      <c r="C3006" s="42"/>
      <c r="D3006" s="12"/>
      <c r="E3006" s="12"/>
      <c r="F3006" s="12"/>
      <c r="G3006" s="12"/>
      <c r="H3006" s="12"/>
      <c r="I3006" s="12"/>
      <c r="J3006" s="12"/>
      <c r="K3006" s="12"/>
      <c r="L3006" s="12"/>
      <c r="M3006" s="49"/>
      <c r="N3006" s="49"/>
      <c r="O3006" s="12"/>
      <c r="P3006" s="12"/>
      <c r="Q3006" s="12"/>
    </row>
    <row r="3007" spans="2:17" s="1" customFormat="1" x14ac:dyDescent="0.4">
      <c r="B3007" s="12"/>
      <c r="C3007" s="42"/>
      <c r="D3007" s="12"/>
      <c r="E3007" s="12"/>
      <c r="F3007" s="12"/>
      <c r="G3007" s="12"/>
      <c r="H3007" s="12"/>
      <c r="I3007" s="12"/>
      <c r="J3007" s="12"/>
      <c r="K3007" s="12"/>
      <c r="L3007" s="12"/>
      <c r="M3007" s="49"/>
      <c r="N3007" s="49"/>
      <c r="O3007" s="12"/>
      <c r="P3007" s="12"/>
      <c r="Q3007" s="12"/>
    </row>
    <row r="3008" spans="2:17" s="1" customFormat="1" x14ac:dyDescent="0.4">
      <c r="B3008" s="12"/>
      <c r="C3008" s="42"/>
      <c r="D3008" s="12"/>
      <c r="E3008" s="12"/>
      <c r="F3008" s="12"/>
      <c r="G3008" s="12"/>
      <c r="H3008" s="12"/>
      <c r="I3008" s="12"/>
      <c r="J3008" s="12"/>
      <c r="K3008" s="12"/>
      <c r="L3008" s="12"/>
      <c r="M3008" s="49"/>
      <c r="N3008" s="49"/>
      <c r="O3008" s="12"/>
      <c r="P3008" s="12"/>
      <c r="Q3008" s="12"/>
    </row>
    <row r="3009" spans="2:17" s="1" customFormat="1" x14ac:dyDescent="0.4">
      <c r="B3009" s="12"/>
      <c r="C3009" s="42"/>
      <c r="D3009" s="12"/>
      <c r="E3009" s="12"/>
      <c r="F3009" s="12"/>
      <c r="G3009" s="12"/>
      <c r="H3009" s="12"/>
      <c r="I3009" s="12"/>
      <c r="J3009" s="12"/>
      <c r="K3009" s="12"/>
      <c r="L3009" s="12"/>
      <c r="M3009" s="49"/>
      <c r="N3009" s="49"/>
      <c r="O3009" s="12"/>
      <c r="P3009" s="12"/>
      <c r="Q3009" s="12"/>
    </row>
    <row r="3010" spans="2:17" s="1" customFormat="1" x14ac:dyDescent="0.4">
      <c r="B3010" s="12"/>
      <c r="C3010" s="42"/>
      <c r="D3010" s="12"/>
      <c r="E3010" s="12"/>
      <c r="F3010" s="12"/>
      <c r="G3010" s="12"/>
      <c r="H3010" s="12"/>
      <c r="I3010" s="12"/>
      <c r="J3010" s="12"/>
      <c r="K3010" s="12"/>
      <c r="L3010" s="12"/>
      <c r="M3010" s="49"/>
      <c r="N3010" s="49"/>
      <c r="O3010" s="12"/>
      <c r="P3010" s="12"/>
      <c r="Q3010" s="12"/>
    </row>
    <row r="3011" spans="2:17" s="1" customFormat="1" x14ac:dyDescent="0.4">
      <c r="B3011" s="12"/>
      <c r="C3011" s="42"/>
      <c r="D3011" s="12"/>
      <c r="E3011" s="12"/>
      <c r="F3011" s="12"/>
      <c r="G3011" s="12"/>
      <c r="H3011" s="12"/>
      <c r="I3011" s="12"/>
      <c r="J3011" s="12"/>
      <c r="K3011" s="12"/>
      <c r="L3011" s="12"/>
      <c r="M3011" s="49"/>
      <c r="N3011" s="49"/>
      <c r="O3011" s="12"/>
      <c r="P3011" s="12"/>
      <c r="Q3011" s="12"/>
    </row>
    <row r="3012" spans="2:17" s="1" customFormat="1" x14ac:dyDescent="0.4">
      <c r="B3012" s="12"/>
      <c r="C3012" s="42"/>
      <c r="D3012" s="12"/>
      <c r="E3012" s="12"/>
      <c r="F3012" s="12"/>
      <c r="G3012" s="12"/>
      <c r="H3012" s="12"/>
      <c r="I3012" s="12"/>
      <c r="J3012" s="12"/>
      <c r="K3012" s="12"/>
      <c r="L3012" s="12"/>
      <c r="M3012" s="49"/>
      <c r="N3012" s="49"/>
      <c r="O3012" s="12"/>
      <c r="P3012" s="12"/>
      <c r="Q3012" s="12"/>
    </row>
    <row r="3013" spans="2:17" s="1" customFormat="1" x14ac:dyDescent="0.4">
      <c r="B3013" s="12"/>
      <c r="C3013" s="42"/>
      <c r="D3013" s="12"/>
      <c r="E3013" s="12"/>
      <c r="F3013" s="12"/>
      <c r="G3013" s="12"/>
      <c r="H3013" s="12"/>
      <c r="I3013" s="12"/>
      <c r="J3013" s="12"/>
      <c r="K3013" s="12"/>
      <c r="L3013" s="12"/>
      <c r="M3013" s="49"/>
      <c r="N3013" s="49"/>
      <c r="O3013" s="12"/>
      <c r="P3013" s="12"/>
      <c r="Q3013" s="12"/>
    </row>
    <row r="3014" spans="2:17" s="1" customFormat="1" x14ac:dyDescent="0.4">
      <c r="B3014" s="12"/>
      <c r="C3014" s="42"/>
      <c r="D3014" s="12"/>
      <c r="E3014" s="12"/>
      <c r="F3014" s="12"/>
      <c r="G3014" s="12"/>
      <c r="H3014" s="12"/>
      <c r="I3014" s="12"/>
      <c r="J3014" s="12"/>
      <c r="K3014" s="12"/>
      <c r="L3014" s="12"/>
      <c r="M3014" s="49"/>
      <c r="N3014" s="49"/>
      <c r="O3014" s="12"/>
      <c r="P3014" s="12"/>
      <c r="Q3014" s="12"/>
    </row>
    <row r="3015" spans="2:17" s="1" customFormat="1" x14ac:dyDescent="0.4">
      <c r="B3015" s="12"/>
      <c r="C3015" s="42"/>
      <c r="D3015" s="12"/>
      <c r="E3015" s="12"/>
      <c r="F3015" s="12"/>
      <c r="G3015" s="12"/>
      <c r="H3015" s="12"/>
      <c r="I3015" s="12"/>
      <c r="J3015" s="12"/>
      <c r="K3015" s="12"/>
      <c r="L3015" s="12"/>
      <c r="M3015" s="49"/>
      <c r="N3015" s="49"/>
      <c r="O3015" s="12"/>
      <c r="P3015" s="12"/>
      <c r="Q3015" s="12"/>
    </row>
    <row r="3016" spans="2:17" s="1" customFormat="1" x14ac:dyDescent="0.4">
      <c r="B3016" s="12"/>
      <c r="C3016" s="42"/>
      <c r="D3016" s="12"/>
      <c r="E3016" s="12"/>
      <c r="F3016" s="12"/>
      <c r="G3016" s="12"/>
      <c r="H3016" s="12"/>
      <c r="I3016" s="12"/>
      <c r="J3016" s="12"/>
      <c r="K3016" s="12"/>
      <c r="L3016" s="12"/>
      <c r="M3016" s="49"/>
      <c r="N3016" s="49"/>
      <c r="O3016" s="12"/>
      <c r="P3016" s="12"/>
      <c r="Q3016" s="12"/>
    </row>
    <row r="3017" spans="2:17" s="1" customFormat="1" x14ac:dyDescent="0.4">
      <c r="B3017" s="12"/>
      <c r="C3017" s="42"/>
      <c r="D3017" s="12"/>
      <c r="E3017" s="12"/>
      <c r="F3017" s="12"/>
      <c r="G3017" s="12"/>
      <c r="H3017" s="12"/>
      <c r="I3017" s="12"/>
      <c r="J3017" s="12"/>
      <c r="K3017" s="12"/>
      <c r="L3017" s="12"/>
      <c r="M3017" s="49"/>
      <c r="N3017" s="49"/>
      <c r="O3017" s="12"/>
      <c r="P3017" s="12"/>
      <c r="Q3017" s="12"/>
    </row>
    <row r="3018" spans="2:17" s="1" customFormat="1" x14ac:dyDescent="0.4">
      <c r="B3018" s="12"/>
      <c r="C3018" s="42"/>
      <c r="D3018" s="12"/>
      <c r="E3018" s="12"/>
      <c r="F3018" s="12"/>
      <c r="G3018" s="12"/>
      <c r="H3018" s="12"/>
      <c r="I3018" s="12"/>
      <c r="J3018" s="12"/>
      <c r="K3018" s="12"/>
      <c r="L3018" s="12"/>
      <c r="M3018" s="49"/>
      <c r="N3018" s="49"/>
      <c r="O3018" s="12"/>
      <c r="P3018" s="12"/>
      <c r="Q3018" s="12"/>
    </row>
    <row r="3019" spans="2:17" s="1" customFormat="1" x14ac:dyDescent="0.4">
      <c r="B3019" s="12"/>
      <c r="C3019" s="42"/>
      <c r="D3019" s="12"/>
      <c r="E3019" s="12"/>
      <c r="F3019" s="12"/>
      <c r="G3019" s="12"/>
      <c r="H3019" s="12"/>
      <c r="I3019" s="12"/>
      <c r="J3019" s="12"/>
      <c r="K3019" s="12"/>
      <c r="L3019" s="12"/>
      <c r="M3019" s="49"/>
      <c r="N3019" s="49"/>
      <c r="O3019" s="12"/>
      <c r="P3019" s="12"/>
      <c r="Q3019" s="12"/>
    </row>
    <row r="3020" spans="2:17" s="1" customFormat="1" x14ac:dyDescent="0.4">
      <c r="B3020" s="12"/>
      <c r="C3020" s="42"/>
      <c r="D3020" s="12"/>
      <c r="E3020" s="12"/>
      <c r="F3020" s="12"/>
      <c r="G3020" s="12"/>
      <c r="H3020" s="12"/>
      <c r="I3020" s="12"/>
      <c r="J3020" s="12"/>
      <c r="K3020" s="12"/>
      <c r="L3020" s="12"/>
      <c r="M3020" s="49"/>
      <c r="N3020" s="49"/>
      <c r="O3020" s="12"/>
      <c r="P3020" s="12"/>
      <c r="Q3020" s="12"/>
    </row>
    <row r="3021" spans="2:17" s="1" customFormat="1" x14ac:dyDescent="0.4">
      <c r="B3021" s="12"/>
      <c r="C3021" s="42"/>
      <c r="D3021" s="12"/>
      <c r="E3021" s="12"/>
      <c r="F3021" s="12"/>
      <c r="G3021" s="12"/>
      <c r="H3021" s="12"/>
      <c r="I3021" s="12"/>
      <c r="J3021" s="12"/>
      <c r="K3021" s="12"/>
      <c r="L3021" s="12"/>
      <c r="M3021" s="49"/>
      <c r="N3021" s="49"/>
      <c r="O3021" s="12"/>
      <c r="P3021" s="12"/>
      <c r="Q3021" s="12"/>
    </row>
    <row r="3022" spans="2:17" s="1" customFormat="1" x14ac:dyDescent="0.4">
      <c r="B3022" s="12"/>
      <c r="C3022" s="42"/>
      <c r="D3022" s="12"/>
      <c r="E3022" s="12"/>
      <c r="F3022" s="12"/>
      <c r="G3022" s="12"/>
      <c r="H3022" s="12"/>
      <c r="I3022" s="12"/>
      <c r="J3022" s="12"/>
      <c r="K3022" s="12"/>
      <c r="L3022" s="12"/>
      <c r="M3022" s="49"/>
      <c r="N3022" s="49"/>
      <c r="O3022" s="12"/>
      <c r="P3022" s="12"/>
      <c r="Q3022" s="12"/>
    </row>
    <row r="3023" spans="2:17" s="1" customFormat="1" x14ac:dyDescent="0.4">
      <c r="B3023" s="12"/>
      <c r="C3023" s="42"/>
      <c r="D3023" s="12"/>
      <c r="E3023" s="12"/>
      <c r="F3023" s="12"/>
      <c r="G3023" s="12"/>
      <c r="H3023" s="12"/>
      <c r="I3023" s="12"/>
      <c r="J3023" s="12"/>
      <c r="K3023" s="12"/>
      <c r="L3023" s="12"/>
      <c r="M3023" s="49"/>
      <c r="N3023" s="49"/>
      <c r="O3023" s="12"/>
      <c r="P3023" s="12"/>
      <c r="Q3023" s="12"/>
    </row>
    <row r="3024" spans="2:17" s="1" customFormat="1" x14ac:dyDescent="0.4">
      <c r="B3024" s="12"/>
      <c r="C3024" s="42"/>
      <c r="D3024" s="12"/>
      <c r="E3024" s="12"/>
      <c r="F3024" s="12"/>
      <c r="G3024" s="12"/>
      <c r="H3024" s="12"/>
      <c r="I3024" s="12"/>
      <c r="J3024" s="12"/>
      <c r="K3024" s="12"/>
      <c r="L3024" s="12"/>
      <c r="M3024" s="49"/>
      <c r="N3024" s="49"/>
      <c r="O3024" s="12"/>
      <c r="P3024" s="12"/>
      <c r="Q3024" s="12"/>
    </row>
    <row r="3025" spans="2:17" s="1" customFormat="1" x14ac:dyDescent="0.4">
      <c r="B3025" s="12"/>
      <c r="C3025" s="42"/>
      <c r="D3025" s="12"/>
      <c r="E3025" s="12"/>
      <c r="F3025" s="12"/>
      <c r="G3025" s="12"/>
      <c r="H3025" s="12"/>
      <c r="I3025" s="12"/>
      <c r="J3025" s="12"/>
      <c r="K3025" s="12"/>
      <c r="L3025" s="12"/>
      <c r="M3025" s="49"/>
      <c r="N3025" s="49"/>
      <c r="O3025" s="12"/>
      <c r="P3025" s="12"/>
      <c r="Q3025" s="12"/>
    </row>
    <row r="3026" spans="2:17" s="1" customFormat="1" x14ac:dyDescent="0.4">
      <c r="B3026" s="12"/>
      <c r="C3026" s="42"/>
      <c r="D3026" s="12"/>
      <c r="E3026" s="12"/>
      <c r="F3026" s="12"/>
      <c r="G3026" s="12"/>
      <c r="H3026" s="12"/>
      <c r="I3026" s="12"/>
      <c r="J3026" s="12"/>
      <c r="K3026" s="12"/>
      <c r="L3026" s="12"/>
      <c r="M3026" s="49"/>
      <c r="N3026" s="49"/>
      <c r="O3026" s="12"/>
      <c r="P3026" s="12"/>
      <c r="Q3026" s="12"/>
    </row>
    <row r="3027" spans="2:17" s="1" customFormat="1" x14ac:dyDescent="0.4">
      <c r="B3027" s="12"/>
      <c r="C3027" s="42"/>
      <c r="D3027" s="12"/>
      <c r="E3027" s="12"/>
      <c r="F3027" s="12"/>
      <c r="G3027" s="12"/>
      <c r="H3027" s="12"/>
      <c r="I3027" s="12"/>
      <c r="J3027" s="12"/>
      <c r="K3027" s="12"/>
      <c r="L3027" s="12"/>
      <c r="M3027" s="49"/>
      <c r="N3027" s="49"/>
      <c r="O3027" s="12"/>
      <c r="P3027" s="12"/>
      <c r="Q3027" s="12"/>
    </row>
    <row r="3028" spans="2:17" s="1" customFormat="1" x14ac:dyDescent="0.4">
      <c r="B3028" s="12"/>
      <c r="C3028" s="42"/>
      <c r="D3028" s="12"/>
      <c r="E3028" s="12"/>
      <c r="F3028" s="12"/>
      <c r="G3028" s="12"/>
      <c r="H3028" s="12"/>
      <c r="I3028" s="12"/>
      <c r="J3028" s="12"/>
      <c r="K3028" s="12"/>
      <c r="L3028" s="12"/>
      <c r="M3028" s="49"/>
      <c r="N3028" s="49"/>
      <c r="O3028" s="12"/>
      <c r="P3028" s="12"/>
      <c r="Q3028" s="12"/>
    </row>
    <row r="3029" spans="2:17" s="1" customFormat="1" x14ac:dyDescent="0.4">
      <c r="B3029" s="12"/>
      <c r="C3029" s="42"/>
      <c r="D3029" s="12"/>
      <c r="E3029" s="12"/>
      <c r="F3029" s="12"/>
      <c r="G3029" s="12"/>
      <c r="H3029" s="12"/>
      <c r="I3029" s="12"/>
      <c r="J3029" s="12"/>
      <c r="K3029" s="12"/>
      <c r="L3029" s="12"/>
      <c r="M3029" s="49"/>
      <c r="N3029" s="49"/>
      <c r="O3029" s="12"/>
      <c r="P3029" s="12"/>
      <c r="Q3029" s="12"/>
    </row>
    <row r="3030" spans="2:17" s="1" customFormat="1" x14ac:dyDescent="0.4">
      <c r="B3030" s="12"/>
      <c r="C3030" s="42"/>
      <c r="D3030" s="12"/>
      <c r="E3030" s="12"/>
      <c r="F3030" s="12"/>
      <c r="G3030" s="12"/>
      <c r="H3030" s="12"/>
      <c r="I3030" s="12"/>
      <c r="J3030" s="12"/>
      <c r="K3030" s="12"/>
      <c r="L3030" s="12"/>
      <c r="M3030" s="49"/>
      <c r="N3030" s="49"/>
      <c r="O3030" s="12"/>
      <c r="P3030" s="12"/>
      <c r="Q3030" s="12"/>
    </row>
    <row r="3031" spans="2:17" s="1" customFormat="1" x14ac:dyDescent="0.4">
      <c r="B3031" s="12"/>
      <c r="C3031" s="42"/>
      <c r="D3031" s="12"/>
      <c r="E3031" s="12"/>
      <c r="F3031" s="12"/>
      <c r="G3031" s="12"/>
      <c r="H3031" s="12"/>
      <c r="I3031" s="12"/>
      <c r="J3031" s="12"/>
      <c r="K3031" s="12"/>
      <c r="L3031" s="12"/>
      <c r="M3031" s="49"/>
      <c r="N3031" s="49"/>
      <c r="O3031" s="12"/>
      <c r="P3031" s="12"/>
      <c r="Q3031" s="12"/>
    </row>
    <row r="3032" spans="2:17" s="1" customFormat="1" x14ac:dyDescent="0.4">
      <c r="B3032" s="12"/>
      <c r="C3032" s="42"/>
      <c r="D3032" s="12"/>
      <c r="E3032" s="12"/>
      <c r="F3032" s="12"/>
      <c r="G3032" s="12"/>
      <c r="H3032" s="12"/>
      <c r="I3032" s="12"/>
      <c r="J3032" s="12"/>
      <c r="K3032" s="12"/>
      <c r="L3032" s="12"/>
      <c r="M3032" s="49"/>
      <c r="N3032" s="49"/>
      <c r="O3032" s="12"/>
      <c r="P3032" s="12"/>
      <c r="Q3032" s="12"/>
    </row>
    <row r="3033" spans="2:17" s="1" customFormat="1" x14ac:dyDescent="0.4">
      <c r="B3033" s="12"/>
      <c r="C3033" s="42"/>
      <c r="D3033" s="12"/>
      <c r="E3033" s="12"/>
      <c r="F3033" s="12"/>
      <c r="G3033" s="12"/>
      <c r="H3033" s="12"/>
      <c r="I3033" s="12"/>
      <c r="J3033" s="12"/>
      <c r="K3033" s="12"/>
      <c r="L3033" s="12"/>
      <c r="M3033" s="49"/>
      <c r="N3033" s="49"/>
      <c r="O3033" s="12"/>
      <c r="P3033" s="12"/>
      <c r="Q3033" s="12"/>
    </row>
    <row r="3034" spans="2:17" s="1" customFormat="1" x14ac:dyDescent="0.4">
      <c r="B3034" s="12"/>
      <c r="C3034" s="42"/>
      <c r="D3034" s="12"/>
      <c r="E3034" s="12"/>
      <c r="F3034" s="12"/>
      <c r="G3034" s="12"/>
      <c r="H3034" s="12"/>
      <c r="I3034" s="12"/>
      <c r="J3034" s="12"/>
      <c r="K3034" s="12"/>
      <c r="L3034" s="12"/>
      <c r="M3034" s="49"/>
      <c r="N3034" s="49"/>
      <c r="O3034" s="12"/>
      <c r="P3034" s="12"/>
      <c r="Q3034" s="12"/>
    </row>
    <row r="3035" spans="2:17" s="1" customFormat="1" x14ac:dyDescent="0.4">
      <c r="B3035" s="12"/>
      <c r="C3035" s="42"/>
      <c r="D3035" s="12"/>
      <c r="E3035" s="12"/>
      <c r="F3035" s="12"/>
      <c r="G3035" s="12"/>
      <c r="H3035" s="12"/>
      <c r="I3035" s="12"/>
      <c r="J3035" s="12"/>
      <c r="K3035" s="12"/>
      <c r="L3035" s="12"/>
      <c r="M3035" s="49"/>
      <c r="N3035" s="49"/>
      <c r="O3035" s="12"/>
      <c r="P3035" s="12"/>
      <c r="Q3035" s="12"/>
    </row>
    <row r="3036" spans="2:17" s="1" customFormat="1" x14ac:dyDescent="0.4">
      <c r="B3036" s="12"/>
      <c r="C3036" s="42"/>
      <c r="D3036" s="12"/>
      <c r="E3036" s="12"/>
      <c r="F3036" s="12"/>
      <c r="G3036" s="12"/>
      <c r="H3036" s="12"/>
      <c r="I3036" s="12"/>
      <c r="J3036" s="12"/>
      <c r="K3036" s="12"/>
      <c r="L3036" s="12"/>
      <c r="M3036" s="49"/>
      <c r="N3036" s="49"/>
      <c r="O3036" s="12"/>
      <c r="P3036" s="12"/>
      <c r="Q3036" s="12"/>
    </row>
    <row r="3037" spans="2:17" s="1" customFormat="1" x14ac:dyDescent="0.4">
      <c r="B3037" s="12"/>
      <c r="C3037" s="42"/>
      <c r="D3037" s="12"/>
      <c r="E3037" s="12"/>
      <c r="F3037" s="12"/>
      <c r="G3037" s="12"/>
      <c r="H3037" s="12"/>
      <c r="I3037" s="12"/>
      <c r="J3037" s="12"/>
      <c r="K3037" s="12"/>
      <c r="L3037" s="12"/>
      <c r="M3037" s="49"/>
      <c r="N3037" s="49"/>
      <c r="O3037" s="12"/>
      <c r="P3037" s="12"/>
      <c r="Q3037" s="12"/>
    </row>
    <row r="3038" spans="2:17" s="1" customFormat="1" x14ac:dyDescent="0.4">
      <c r="B3038" s="12"/>
      <c r="C3038" s="42"/>
      <c r="D3038" s="12"/>
      <c r="E3038" s="12"/>
      <c r="F3038" s="12"/>
      <c r="G3038" s="12"/>
      <c r="H3038" s="12"/>
      <c r="I3038" s="12"/>
      <c r="J3038" s="12"/>
      <c r="K3038" s="12"/>
      <c r="L3038" s="12"/>
      <c r="M3038" s="49"/>
      <c r="N3038" s="49"/>
      <c r="O3038" s="12"/>
      <c r="P3038" s="12"/>
      <c r="Q3038" s="12"/>
    </row>
    <row r="3039" spans="2:17" s="1" customFormat="1" x14ac:dyDescent="0.4">
      <c r="B3039" s="12"/>
      <c r="C3039" s="42"/>
      <c r="D3039" s="12"/>
      <c r="E3039" s="12"/>
      <c r="F3039" s="12"/>
      <c r="G3039" s="12"/>
      <c r="H3039" s="12"/>
      <c r="I3039" s="12"/>
      <c r="J3039" s="12"/>
      <c r="K3039" s="12"/>
      <c r="L3039" s="12"/>
      <c r="M3039" s="49"/>
      <c r="N3039" s="49"/>
      <c r="O3039" s="12"/>
      <c r="P3039" s="12"/>
      <c r="Q3039" s="12"/>
    </row>
    <row r="3040" spans="2:17" s="1" customFormat="1" x14ac:dyDescent="0.4">
      <c r="B3040" s="12"/>
      <c r="C3040" s="42"/>
      <c r="D3040" s="12"/>
      <c r="E3040" s="12"/>
      <c r="F3040" s="12"/>
      <c r="G3040" s="12"/>
      <c r="H3040" s="12"/>
      <c r="I3040" s="12"/>
      <c r="J3040" s="12"/>
      <c r="K3040" s="12"/>
      <c r="L3040" s="12"/>
      <c r="M3040" s="49"/>
      <c r="N3040" s="49"/>
      <c r="O3040" s="12"/>
      <c r="P3040" s="12"/>
      <c r="Q3040" s="12"/>
    </row>
    <row r="3041" spans="2:17" s="1" customFormat="1" x14ac:dyDescent="0.4">
      <c r="B3041" s="12"/>
      <c r="C3041" s="42"/>
      <c r="D3041" s="12"/>
      <c r="E3041" s="12"/>
      <c r="F3041" s="12"/>
      <c r="G3041" s="12"/>
      <c r="H3041" s="12"/>
      <c r="I3041" s="12"/>
      <c r="J3041" s="12"/>
      <c r="K3041" s="12"/>
      <c r="L3041" s="12"/>
      <c r="M3041" s="49"/>
      <c r="N3041" s="49"/>
      <c r="O3041" s="12"/>
      <c r="P3041" s="12"/>
      <c r="Q3041" s="12"/>
    </row>
    <row r="3042" spans="2:17" s="1" customFormat="1" x14ac:dyDescent="0.4">
      <c r="B3042" s="12"/>
      <c r="C3042" s="42"/>
      <c r="D3042" s="12"/>
      <c r="E3042" s="12"/>
      <c r="F3042" s="12"/>
      <c r="G3042" s="12"/>
      <c r="H3042" s="12"/>
      <c r="I3042" s="12"/>
      <c r="J3042" s="12"/>
      <c r="K3042" s="12"/>
      <c r="L3042" s="12"/>
      <c r="M3042" s="49"/>
      <c r="N3042" s="49"/>
      <c r="O3042" s="12"/>
      <c r="P3042" s="12"/>
      <c r="Q3042" s="12"/>
    </row>
    <row r="3043" spans="2:17" s="1" customFormat="1" x14ac:dyDescent="0.4">
      <c r="B3043" s="12"/>
      <c r="C3043" s="42"/>
      <c r="D3043" s="12"/>
      <c r="E3043" s="12"/>
      <c r="F3043" s="12"/>
      <c r="G3043" s="12"/>
      <c r="H3043" s="12"/>
      <c r="I3043" s="12"/>
      <c r="J3043" s="12"/>
      <c r="K3043" s="12"/>
      <c r="L3043" s="12"/>
      <c r="M3043" s="49"/>
      <c r="N3043" s="49"/>
      <c r="O3043" s="12"/>
      <c r="P3043" s="12"/>
      <c r="Q3043" s="12"/>
    </row>
    <row r="3044" spans="2:17" s="1" customFormat="1" x14ac:dyDescent="0.4">
      <c r="B3044" s="12"/>
      <c r="C3044" s="42"/>
      <c r="D3044" s="12"/>
      <c r="E3044" s="12"/>
      <c r="F3044" s="12"/>
      <c r="G3044" s="12"/>
      <c r="H3044" s="12"/>
      <c r="I3044" s="12"/>
      <c r="J3044" s="12"/>
      <c r="K3044" s="12"/>
      <c r="L3044" s="12"/>
      <c r="M3044" s="49"/>
      <c r="N3044" s="49"/>
      <c r="O3044" s="12"/>
      <c r="P3044" s="12"/>
      <c r="Q3044" s="12"/>
    </row>
    <row r="3045" spans="2:17" s="1" customFormat="1" x14ac:dyDescent="0.4">
      <c r="B3045" s="12"/>
      <c r="C3045" s="42"/>
      <c r="D3045" s="12"/>
      <c r="E3045" s="12"/>
      <c r="F3045" s="12"/>
      <c r="G3045" s="12"/>
      <c r="H3045" s="12"/>
      <c r="I3045" s="12"/>
      <c r="J3045" s="12"/>
      <c r="K3045" s="12"/>
      <c r="L3045" s="12"/>
      <c r="M3045" s="49"/>
      <c r="N3045" s="49"/>
      <c r="O3045" s="12"/>
      <c r="P3045" s="12"/>
      <c r="Q3045" s="12"/>
    </row>
    <row r="3046" spans="2:17" s="1" customFormat="1" x14ac:dyDescent="0.4">
      <c r="B3046" s="12"/>
      <c r="C3046" s="42"/>
      <c r="D3046" s="12"/>
      <c r="E3046" s="12"/>
      <c r="F3046" s="12"/>
      <c r="G3046" s="12"/>
      <c r="H3046" s="12"/>
      <c r="I3046" s="12"/>
      <c r="J3046" s="12"/>
      <c r="K3046" s="12"/>
      <c r="L3046" s="12"/>
      <c r="M3046" s="49"/>
      <c r="N3046" s="49"/>
      <c r="O3046" s="12"/>
      <c r="P3046" s="12"/>
      <c r="Q3046" s="12"/>
    </row>
    <row r="3047" spans="2:17" s="1" customFormat="1" x14ac:dyDescent="0.4">
      <c r="B3047" s="12"/>
      <c r="C3047" s="42"/>
      <c r="D3047" s="12"/>
      <c r="E3047" s="12"/>
      <c r="F3047" s="12"/>
      <c r="G3047" s="12"/>
      <c r="H3047" s="12"/>
      <c r="I3047" s="12"/>
      <c r="J3047" s="12"/>
      <c r="K3047" s="12"/>
      <c r="L3047" s="12"/>
      <c r="M3047" s="49"/>
      <c r="N3047" s="49"/>
      <c r="O3047" s="12"/>
      <c r="P3047" s="12"/>
      <c r="Q3047" s="12"/>
    </row>
    <row r="3048" spans="2:17" s="1" customFormat="1" x14ac:dyDescent="0.4">
      <c r="B3048" s="12"/>
      <c r="C3048" s="42"/>
      <c r="D3048" s="12"/>
      <c r="E3048" s="12"/>
      <c r="F3048" s="12"/>
      <c r="G3048" s="12"/>
      <c r="H3048" s="12"/>
      <c r="I3048" s="12"/>
      <c r="J3048" s="12"/>
      <c r="K3048" s="12"/>
      <c r="L3048" s="12"/>
      <c r="M3048" s="49"/>
      <c r="N3048" s="49"/>
      <c r="O3048" s="12"/>
      <c r="P3048" s="12"/>
      <c r="Q3048" s="12"/>
    </row>
    <row r="3049" spans="2:17" s="1" customFormat="1" x14ac:dyDescent="0.4">
      <c r="B3049" s="12"/>
      <c r="C3049" s="42"/>
      <c r="D3049" s="12"/>
      <c r="E3049" s="12"/>
      <c r="F3049" s="12"/>
      <c r="G3049" s="12"/>
      <c r="H3049" s="12"/>
      <c r="I3049" s="12"/>
      <c r="J3049" s="12"/>
      <c r="K3049" s="12"/>
      <c r="L3049" s="12"/>
      <c r="M3049" s="49"/>
      <c r="N3049" s="49"/>
      <c r="O3049" s="12"/>
      <c r="P3049" s="12"/>
      <c r="Q3049" s="12"/>
    </row>
    <row r="3050" spans="2:17" s="1" customFormat="1" x14ac:dyDescent="0.4">
      <c r="B3050" s="12"/>
      <c r="C3050" s="42"/>
      <c r="D3050" s="12"/>
      <c r="E3050" s="12"/>
      <c r="F3050" s="12"/>
      <c r="G3050" s="12"/>
      <c r="H3050" s="12"/>
      <c r="I3050" s="12"/>
      <c r="J3050" s="12"/>
      <c r="K3050" s="12"/>
      <c r="L3050" s="12"/>
      <c r="M3050" s="49"/>
      <c r="N3050" s="49"/>
      <c r="O3050" s="12"/>
      <c r="P3050" s="12"/>
      <c r="Q3050" s="12"/>
    </row>
    <row r="3051" spans="2:17" s="1" customFormat="1" x14ac:dyDescent="0.4">
      <c r="B3051" s="12"/>
      <c r="C3051" s="42"/>
      <c r="D3051" s="12"/>
      <c r="E3051" s="12"/>
      <c r="F3051" s="12"/>
      <c r="G3051" s="12"/>
      <c r="H3051" s="12"/>
      <c r="I3051" s="12"/>
      <c r="J3051" s="12"/>
      <c r="K3051" s="12"/>
      <c r="L3051" s="12"/>
      <c r="M3051" s="49"/>
      <c r="N3051" s="49"/>
      <c r="O3051" s="12"/>
      <c r="P3051" s="12"/>
      <c r="Q3051" s="12"/>
    </row>
    <row r="3052" spans="2:17" s="1" customFormat="1" x14ac:dyDescent="0.4">
      <c r="B3052" s="12"/>
      <c r="C3052" s="42"/>
      <c r="D3052" s="12"/>
      <c r="E3052" s="12"/>
      <c r="F3052" s="12"/>
      <c r="G3052" s="12"/>
      <c r="H3052" s="12"/>
      <c r="I3052" s="12"/>
      <c r="J3052" s="12"/>
      <c r="K3052" s="12"/>
      <c r="L3052" s="12"/>
      <c r="M3052" s="49"/>
      <c r="N3052" s="49"/>
      <c r="O3052" s="12"/>
      <c r="P3052" s="12"/>
      <c r="Q3052" s="12"/>
    </row>
    <row r="3053" spans="2:17" s="1" customFormat="1" x14ac:dyDescent="0.4">
      <c r="B3053" s="12"/>
      <c r="C3053" s="42"/>
      <c r="D3053" s="12"/>
      <c r="E3053" s="12"/>
      <c r="F3053" s="12"/>
      <c r="G3053" s="12"/>
      <c r="H3053" s="12"/>
      <c r="I3053" s="12"/>
      <c r="J3053" s="12"/>
      <c r="K3053" s="12"/>
      <c r="L3053" s="12"/>
      <c r="M3053" s="49"/>
      <c r="N3053" s="49"/>
      <c r="O3053" s="12"/>
      <c r="P3053" s="12"/>
      <c r="Q3053" s="12"/>
    </row>
    <row r="3054" spans="2:17" s="1" customFormat="1" x14ac:dyDescent="0.4">
      <c r="B3054" s="12"/>
      <c r="C3054" s="42"/>
      <c r="D3054" s="12"/>
      <c r="E3054" s="12"/>
      <c r="F3054" s="12"/>
      <c r="G3054" s="12"/>
      <c r="H3054" s="12"/>
      <c r="I3054" s="12"/>
      <c r="J3054" s="12"/>
      <c r="K3054" s="12"/>
      <c r="L3054" s="12"/>
      <c r="M3054" s="49"/>
      <c r="N3054" s="49"/>
      <c r="O3054" s="12"/>
      <c r="P3054" s="12"/>
      <c r="Q3054" s="12"/>
    </row>
    <row r="3055" spans="2:17" s="1" customFormat="1" x14ac:dyDescent="0.4">
      <c r="B3055" s="12"/>
      <c r="C3055" s="42"/>
      <c r="D3055" s="12"/>
      <c r="E3055" s="12"/>
      <c r="F3055" s="12"/>
      <c r="G3055" s="12"/>
      <c r="H3055" s="12"/>
      <c r="I3055" s="12"/>
      <c r="J3055" s="12"/>
      <c r="K3055" s="12"/>
      <c r="L3055" s="12"/>
      <c r="M3055" s="49"/>
      <c r="N3055" s="49"/>
      <c r="O3055" s="12"/>
      <c r="P3055" s="12"/>
      <c r="Q3055" s="12"/>
    </row>
    <row r="3056" spans="2:17" s="1" customFormat="1" x14ac:dyDescent="0.4">
      <c r="B3056" s="12"/>
      <c r="C3056" s="42"/>
      <c r="D3056" s="12"/>
      <c r="E3056" s="12"/>
      <c r="F3056" s="12"/>
      <c r="G3056" s="12"/>
      <c r="H3056" s="12"/>
      <c r="I3056" s="12"/>
      <c r="J3056" s="12"/>
      <c r="K3056" s="12"/>
      <c r="L3056" s="12"/>
      <c r="M3056" s="49"/>
      <c r="N3056" s="49"/>
      <c r="O3056" s="12"/>
      <c r="P3056" s="12"/>
      <c r="Q3056" s="12"/>
    </row>
    <row r="3057" spans="2:17" s="1" customFormat="1" x14ac:dyDescent="0.4">
      <c r="B3057" s="12"/>
      <c r="C3057" s="42"/>
      <c r="D3057" s="12"/>
      <c r="E3057" s="12"/>
      <c r="F3057" s="12"/>
      <c r="G3057" s="12"/>
      <c r="H3057" s="12"/>
      <c r="I3057" s="12"/>
      <c r="J3057" s="12"/>
      <c r="K3057" s="12"/>
      <c r="L3057" s="12"/>
      <c r="M3057" s="49"/>
      <c r="N3057" s="49"/>
      <c r="O3057" s="12"/>
      <c r="P3057" s="12"/>
      <c r="Q3057" s="12"/>
    </row>
    <row r="3058" spans="2:17" s="1" customFormat="1" x14ac:dyDescent="0.4">
      <c r="B3058" s="12"/>
      <c r="C3058" s="42"/>
      <c r="D3058" s="12"/>
      <c r="E3058" s="12"/>
      <c r="F3058" s="12"/>
      <c r="G3058" s="12"/>
      <c r="H3058" s="12"/>
      <c r="I3058" s="12"/>
      <c r="J3058" s="12"/>
      <c r="K3058" s="12"/>
      <c r="L3058" s="12"/>
      <c r="M3058" s="49"/>
      <c r="N3058" s="49"/>
      <c r="O3058" s="12"/>
      <c r="P3058" s="12"/>
      <c r="Q3058" s="12"/>
    </row>
    <row r="3059" spans="2:17" s="1" customFormat="1" x14ac:dyDescent="0.4">
      <c r="B3059" s="12"/>
      <c r="C3059" s="42"/>
      <c r="D3059" s="12"/>
      <c r="E3059" s="12"/>
      <c r="F3059" s="12"/>
      <c r="G3059" s="12"/>
      <c r="H3059" s="12"/>
      <c r="I3059" s="12"/>
      <c r="J3059" s="12"/>
      <c r="K3059" s="12"/>
      <c r="L3059" s="12"/>
      <c r="M3059" s="49"/>
      <c r="N3059" s="49"/>
      <c r="O3059" s="12"/>
      <c r="P3059" s="12"/>
      <c r="Q3059" s="12"/>
    </row>
    <row r="3060" spans="2:17" s="1" customFormat="1" x14ac:dyDescent="0.4">
      <c r="B3060" s="12"/>
      <c r="C3060" s="42"/>
      <c r="D3060" s="12"/>
      <c r="E3060" s="12"/>
      <c r="F3060" s="12"/>
      <c r="G3060" s="12"/>
      <c r="H3060" s="12"/>
      <c r="I3060" s="12"/>
      <c r="J3060" s="12"/>
      <c r="K3060" s="12"/>
      <c r="L3060" s="12"/>
      <c r="M3060" s="49"/>
      <c r="N3060" s="49"/>
      <c r="O3060" s="12"/>
      <c r="P3060" s="12"/>
      <c r="Q3060" s="12"/>
    </row>
    <row r="3061" spans="2:17" s="1" customFormat="1" x14ac:dyDescent="0.4">
      <c r="B3061" s="12"/>
      <c r="C3061" s="42"/>
      <c r="D3061" s="12"/>
      <c r="E3061" s="12"/>
      <c r="F3061" s="12"/>
      <c r="G3061" s="12"/>
      <c r="H3061" s="12"/>
      <c r="I3061" s="12"/>
      <c r="J3061" s="12"/>
      <c r="K3061" s="12"/>
      <c r="L3061" s="12"/>
      <c r="M3061" s="49"/>
      <c r="N3061" s="49"/>
      <c r="O3061" s="12"/>
      <c r="P3061" s="12"/>
      <c r="Q3061" s="12"/>
    </row>
    <row r="3062" spans="2:17" s="1" customFormat="1" x14ac:dyDescent="0.4">
      <c r="B3062" s="12"/>
      <c r="C3062" s="42"/>
      <c r="D3062" s="12"/>
      <c r="E3062" s="12"/>
      <c r="F3062" s="12"/>
      <c r="G3062" s="12"/>
      <c r="H3062" s="12"/>
      <c r="I3062" s="12"/>
      <c r="J3062" s="12"/>
      <c r="K3062" s="12"/>
      <c r="L3062" s="12"/>
      <c r="M3062" s="49"/>
      <c r="N3062" s="49"/>
      <c r="O3062" s="12"/>
      <c r="P3062" s="12"/>
      <c r="Q3062" s="12"/>
    </row>
    <row r="3063" spans="2:17" s="1" customFormat="1" x14ac:dyDescent="0.4">
      <c r="B3063" s="12"/>
      <c r="C3063" s="42"/>
      <c r="D3063" s="12"/>
      <c r="E3063" s="12"/>
      <c r="F3063" s="12"/>
      <c r="G3063" s="12"/>
      <c r="H3063" s="12"/>
      <c r="I3063" s="12"/>
      <c r="J3063" s="12"/>
      <c r="K3063" s="12"/>
      <c r="L3063" s="12"/>
      <c r="M3063" s="49"/>
      <c r="N3063" s="49"/>
      <c r="O3063" s="12"/>
      <c r="P3063" s="12"/>
      <c r="Q3063" s="12"/>
    </row>
    <row r="3064" spans="2:17" s="1" customFormat="1" x14ac:dyDescent="0.4">
      <c r="B3064" s="12"/>
      <c r="C3064" s="42"/>
      <c r="D3064" s="12"/>
      <c r="E3064" s="12"/>
      <c r="F3064" s="12"/>
      <c r="G3064" s="12"/>
      <c r="H3064" s="12"/>
      <c r="I3064" s="12"/>
      <c r="J3064" s="12"/>
      <c r="K3064" s="12"/>
      <c r="L3064" s="12"/>
      <c r="M3064" s="49"/>
      <c r="N3064" s="49"/>
      <c r="O3064" s="12"/>
      <c r="P3064" s="12"/>
      <c r="Q3064" s="12"/>
    </row>
    <row r="3065" spans="2:17" s="1" customFormat="1" x14ac:dyDescent="0.4">
      <c r="B3065" s="12"/>
      <c r="C3065" s="42"/>
      <c r="D3065" s="12"/>
      <c r="E3065" s="12"/>
      <c r="F3065" s="12"/>
      <c r="G3065" s="12"/>
      <c r="H3065" s="12"/>
      <c r="I3065" s="12"/>
      <c r="J3065" s="12"/>
      <c r="K3065" s="12"/>
      <c r="L3065" s="12"/>
      <c r="M3065" s="49"/>
      <c r="N3065" s="49"/>
      <c r="O3065" s="12"/>
      <c r="P3065" s="12"/>
      <c r="Q3065" s="12"/>
    </row>
    <row r="3066" spans="2:17" s="1" customFormat="1" x14ac:dyDescent="0.4">
      <c r="B3066" s="12"/>
      <c r="C3066" s="42"/>
      <c r="D3066" s="12"/>
      <c r="E3066" s="12"/>
      <c r="F3066" s="12"/>
      <c r="G3066" s="12"/>
      <c r="H3066" s="12"/>
      <c r="I3066" s="12"/>
      <c r="J3066" s="12"/>
      <c r="K3066" s="12"/>
      <c r="L3066" s="12"/>
      <c r="M3066" s="49"/>
      <c r="N3066" s="49"/>
      <c r="O3066" s="12"/>
      <c r="P3066" s="12"/>
      <c r="Q3066" s="12"/>
    </row>
    <row r="3067" spans="2:17" s="1" customFormat="1" x14ac:dyDescent="0.4">
      <c r="B3067" s="12"/>
      <c r="C3067" s="42"/>
      <c r="D3067" s="12"/>
      <c r="E3067" s="12"/>
      <c r="F3067" s="12"/>
      <c r="G3067" s="12"/>
      <c r="H3067" s="12"/>
      <c r="I3067" s="12"/>
      <c r="J3067" s="12"/>
      <c r="K3067" s="12"/>
      <c r="L3067" s="12"/>
      <c r="M3067" s="49"/>
      <c r="N3067" s="49"/>
      <c r="O3067" s="12"/>
      <c r="P3067" s="12"/>
      <c r="Q3067" s="12"/>
    </row>
    <row r="3068" spans="2:17" s="1" customFormat="1" x14ac:dyDescent="0.4">
      <c r="B3068" s="12"/>
      <c r="C3068" s="42"/>
      <c r="D3068" s="12"/>
      <c r="E3068" s="12"/>
      <c r="F3068" s="12"/>
      <c r="G3068" s="12"/>
      <c r="H3068" s="12"/>
      <c r="I3068" s="12"/>
      <c r="J3068" s="12"/>
      <c r="K3068" s="12"/>
      <c r="L3068" s="12"/>
      <c r="M3068" s="49"/>
      <c r="N3068" s="49"/>
      <c r="O3068" s="12"/>
      <c r="P3068" s="12"/>
      <c r="Q3068" s="12"/>
    </row>
    <row r="3069" spans="2:17" s="1" customFormat="1" x14ac:dyDescent="0.4">
      <c r="B3069" s="12"/>
      <c r="C3069" s="42"/>
      <c r="D3069" s="12"/>
      <c r="E3069" s="12"/>
      <c r="F3069" s="12"/>
      <c r="G3069" s="12"/>
      <c r="H3069" s="12"/>
      <c r="I3069" s="12"/>
      <c r="J3069" s="12"/>
      <c r="K3069" s="12"/>
      <c r="L3069" s="12"/>
      <c r="M3069" s="49"/>
      <c r="N3069" s="49"/>
      <c r="O3069" s="12"/>
      <c r="P3069" s="12"/>
      <c r="Q3069" s="12"/>
    </row>
    <row r="3070" spans="2:17" s="1" customFormat="1" x14ac:dyDescent="0.4">
      <c r="B3070" s="12"/>
      <c r="C3070" s="42"/>
      <c r="D3070" s="12"/>
      <c r="E3070" s="12"/>
      <c r="F3070" s="12"/>
      <c r="G3070" s="12"/>
      <c r="H3070" s="12"/>
      <c r="I3070" s="12"/>
      <c r="J3070" s="12"/>
      <c r="K3070" s="12"/>
      <c r="L3070" s="12"/>
      <c r="M3070" s="49"/>
      <c r="N3070" s="49"/>
      <c r="O3070" s="12"/>
      <c r="P3070" s="12"/>
      <c r="Q3070" s="12"/>
    </row>
    <row r="3071" spans="2:17" s="1" customFormat="1" x14ac:dyDescent="0.4">
      <c r="B3071" s="12"/>
      <c r="C3071" s="42"/>
      <c r="D3071" s="12"/>
      <c r="E3071" s="12"/>
      <c r="F3071" s="12"/>
      <c r="G3071" s="12"/>
      <c r="H3071" s="12"/>
      <c r="I3071" s="12"/>
      <c r="J3071" s="12"/>
      <c r="K3071" s="12"/>
      <c r="L3071" s="12"/>
      <c r="M3071" s="49"/>
      <c r="N3071" s="49"/>
      <c r="O3071" s="12"/>
      <c r="P3071" s="12"/>
      <c r="Q3071" s="12"/>
    </row>
    <row r="3072" spans="2:17" s="1" customFormat="1" x14ac:dyDescent="0.4">
      <c r="B3072" s="12"/>
      <c r="C3072" s="42"/>
      <c r="D3072" s="12"/>
      <c r="E3072" s="12"/>
      <c r="F3072" s="12"/>
      <c r="G3072" s="12"/>
      <c r="H3072" s="12"/>
      <c r="I3072" s="12"/>
      <c r="J3072" s="12"/>
      <c r="K3072" s="12"/>
      <c r="L3072" s="12"/>
      <c r="M3072" s="49"/>
      <c r="N3072" s="49"/>
      <c r="O3072" s="12"/>
      <c r="P3072" s="12"/>
      <c r="Q3072" s="12"/>
    </row>
    <row r="3073" spans="2:17" s="1" customFormat="1" x14ac:dyDescent="0.4">
      <c r="B3073" s="12"/>
      <c r="C3073" s="42"/>
      <c r="D3073" s="12"/>
      <c r="E3073" s="12"/>
      <c r="F3073" s="12"/>
      <c r="G3073" s="12"/>
      <c r="H3073" s="12"/>
      <c r="I3073" s="12"/>
      <c r="J3073" s="12"/>
      <c r="K3073" s="12"/>
      <c r="L3073" s="12"/>
      <c r="M3073" s="49"/>
      <c r="N3073" s="49"/>
      <c r="O3073" s="12"/>
      <c r="P3073" s="12"/>
      <c r="Q3073" s="12"/>
    </row>
    <row r="3074" spans="2:17" s="1" customFormat="1" x14ac:dyDescent="0.4">
      <c r="B3074" s="12"/>
      <c r="C3074" s="42"/>
      <c r="D3074" s="12"/>
      <c r="E3074" s="12"/>
      <c r="F3074" s="12"/>
      <c r="G3074" s="12"/>
      <c r="H3074" s="12"/>
      <c r="I3074" s="12"/>
      <c r="J3074" s="12"/>
      <c r="K3074" s="12"/>
      <c r="L3074" s="12"/>
      <c r="M3074" s="49"/>
      <c r="N3074" s="49"/>
      <c r="O3074" s="12"/>
      <c r="P3074" s="12"/>
      <c r="Q3074" s="12"/>
    </row>
    <row r="3075" spans="2:17" s="1" customFormat="1" x14ac:dyDescent="0.4">
      <c r="B3075" s="12"/>
      <c r="C3075" s="42"/>
      <c r="D3075" s="12"/>
      <c r="E3075" s="12"/>
      <c r="F3075" s="12"/>
      <c r="G3075" s="12"/>
      <c r="H3075" s="12"/>
      <c r="I3075" s="12"/>
      <c r="J3075" s="12"/>
      <c r="K3075" s="12"/>
      <c r="L3075" s="12"/>
      <c r="M3075" s="49"/>
      <c r="N3075" s="49"/>
      <c r="O3075" s="12"/>
      <c r="P3075" s="12"/>
      <c r="Q3075" s="12"/>
    </row>
    <row r="3076" spans="2:17" s="1" customFormat="1" x14ac:dyDescent="0.4">
      <c r="B3076" s="12"/>
      <c r="C3076" s="42"/>
      <c r="D3076" s="12"/>
      <c r="E3076" s="12"/>
      <c r="F3076" s="12"/>
      <c r="G3076" s="12"/>
      <c r="H3076" s="12"/>
      <c r="I3076" s="12"/>
      <c r="J3076" s="12"/>
      <c r="K3076" s="12"/>
      <c r="L3076" s="12"/>
      <c r="M3076" s="49"/>
      <c r="N3076" s="49"/>
      <c r="O3076" s="12"/>
      <c r="P3076" s="12"/>
      <c r="Q3076" s="12"/>
    </row>
    <row r="3077" spans="2:17" s="1" customFormat="1" x14ac:dyDescent="0.4">
      <c r="B3077" s="12"/>
      <c r="C3077" s="42"/>
      <c r="D3077" s="12"/>
      <c r="E3077" s="12"/>
      <c r="F3077" s="12"/>
      <c r="G3077" s="12"/>
      <c r="H3077" s="12"/>
      <c r="I3077" s="12"/>
      <c r="J3077" s="12"/>
      <c r="K3077" s="12"/>
      <c r="L3077" s="12"/>
      <c r="M3077" s="49"/>
      <c r="N3077" s="49"/>
      <c r="O3077" s="12"/>
      <c r="P3077" s="12"/>
      <c r="Q3077" s="12"/>
    </row>
    <row r="3078" spans="2:17" s="1" customFormat="1" x14ac:dyDescent="0.4">
      <c r="B3078" s="12"/>
      <c r="C3078" s="42"/>
      <c r="D3078" s="12"/>
      <c r="E3078" s="12"/>
      <c r="F3078" s="12"/>
      <c r="G3078" s="12"/>
      <c r="H3078" s="12"/>
      <c r="I3078" s="12"/>
      <c r="J3078" s="12"/>
      <c r="K3078" s="12"/>
      <c r="L3078" s="12"/>
      <c r="M3078" s="49"/>
      <c r="N3078" s="49"/>
      <c r="O3078" s="12"/>
      <c r="P3078" s="12"/>
      <c r="Q3078" s="12"/>
    </row>
    <row r="3079" spans="2:17" s="1" customFormat="1" x14ac:dyDescent="0.4">
      <c r="B3079" s="12"/>
      <c r="C3079" s="42"/>
      <c r="D3079" s="12"/>
      <c r="E3079" s="12"/>
      <c r="F3079" s="12"/>
      <c r="G3079" s="12"/>
      <c r="H3079" s="12"/>
      <c r="I3079" s="12"/>
      <c r="J3079" s="12"/>
      <c r="K3079" s="12"/>
      <c r="L3079" s="12"/>
      <c r="M3079" s="49"/>
      <c r="N3079" s="49"/>
      <c r="O3079" s="12"/>
      <c r="P3079" s="12"/>
      <c r="Q3079" s="12"/>
    </row>
    <row r="3080" spans="2:17" s="1" customFormat="1" x14ac:dyDescent="0.4">
      <c r="B3080" s="12"/>
      <c r="C3080" s="42"/>
      <c r="D3080" s="12"/>
      <c r="E3080" s="12"/>
      <c r="F3080" s="12"/>
      <c r="G3080" s="12"/>
      <c r="H3080" s="12"/>
      <c r="I3080" s="12"/>
      <c r="J3080" s="12"/>
      <c r="K3080" s="12"/>
      <c r="L3080" s="12"/>
      <c r="M3080" s="49"/>
      <c r="N3080" s="49"/>
      <c r="O3080" s="12"/>
      <c r="P3080" s="12"/>
      <c r="Q3080" s="12"/>
    </row>
    <row r="3081" spans="2:17" s="1" customFormat="1" x14ac:dyDescent="0.4">
      <c r="B3081" s="12"/>
      <c r="C3081" s="42"/>
      <c r="D3081" s="12"/>
      <c r="E3081" s="12"/>
      <c r="F3081" s="12"/>
      <c r="G3081" s="12"/>
      <c r="H3081" s="12"/>
      <c r="I3081" s="12"/>
      <c r="J3081" s="12"/>
      <c r="K3081" s="12"/>
      <c r="L3081" s="12"/>
      <c r="M3081" s="49"/>
      <c r="N3081" s="49"/>
      <c r="O3081" s="12"/>
      <c r="P3081" s="12"/>
      <c r="Q3081" s="12"/>
    </row>
    <row r="3082" spans="2:17" s="1" customFormat="1" x14ac:dyDescent="0.4">
      <c r="B3082" s="12"/>
      <c r="C3082" s="42"/>
      <c r="D3082" s="12"/>
      <c r="E3082" s="12"/>
      <c r="F3082" s="12"/>
      <c r="G3082" s="12"/>
      <c r="H3082" s="12"/>
      <c r="I3082" s="12"/>
      <c r="J3082" s="12"/>
      <c r="K3082" s="12"/>
      <c r="L3082" s="12"/>
      <c r="M3082" s="49"/>
      <c r="N3082" s="49"/>
      <c r="O3082" s="12"/>
      <c r="P3082" s="12"/>
      <c r="Q3082" s="12"/>
    </row>
    <row r="3083" spans="2:17" s="1" customFormat="1" x14ac:dyDescent="0.4">
      <c r="B3083" s="12"/>
      <c r="C3083" s="42"/>
      <c r="D3083" s="12"/>
      <c r="E3083" s="12"/>
      <c r="F3083" s="12"/>
      <c r="G3083" s="12"/>
      <c r="H3083" s="12"/>
      <c r="I3083" s="12"/>
      <c r="J3083" s="12"/>
      <c r="K3083" s="12"/>
      <c r="L3083" s="12"/>
      <c r="M3083" s="49"/>
      <c r="N3083" s="49"/>
      <c r="O3083" s="12"/>
      <c r="P3083" s="12"/>
      <c r="Q3083" s="12"/>
    </row>
    <row r="3084" spans="2:17" s="1" customFormat="1" x14ac:dyDescent="0.4">
      <c r="B3084" s="12"/>
      <c r="C3084" s="42"/>
      <c r="D3084" s="12"/>
      <c r="E3084" s="12"/>
      <c r="F3084" s="12"/>
      <c r="G3084" s="12"/>
      <c r="H3084" s="12"/>
      <c r="I3084" s="12"/>
      <c r="J3084" s="12"/>
      <c r="K3084" s="12"/>
      <c r="L3084" s="12"/>
      <c r="M3084" s="49"/>
      <c r="N3084" s="49"/>
      <c r="O3084" s="12"/>
      <c r="P3084" s="12"/>
      <c r="Q3084" s="12"/>
    </row>
    <row r="3085" spans="2:17" s="1" customFormat="1" x14ac:dyDescent="0.4">
      <c r="B3085" s="12"/>
      <c r="C3085" s="42"/>
      <c r="D3085" s="12"/>
      <c r="E3085" s="12"/>
      <c r="F3085" s="12"/>
      <c r="G3085" s="12"/>
      <c r="H3085" s="12"/>
      <c r="I3085" s="12"/>
      <c r="J3085" s="12"/>
      <c r="K3085" s="12"/>
      <c r="L3085" s="12"/>
      <c r="M3085" s="49"/>
      <c r="N3085" s="49"/>
      <c r="O3085" s="12"/>
      <c r="P3085" s="12"/>
      <c r="Q3085" s="12"/>
    </row>
    <row r="3086" spans="2:17" s="1" customFormat="1" x14ac:dyDescent="0.4">
      <c r="B3086" s="12"/>
      <c r="C3086" s="42"/>
      <c r="D3086" s="12"/>
      <c r="E3086" s="12"/>
      <c r="F3086" s="12"/>
      <c r="G3086" s="12"/>
      <c r="H3086" s="12"/>
      <c r="I3086" s="12"/>
      <c r="J3086" s="12"/>
      <c r="K3086" s="12"/>
      <c r="L3086" s="12"/>
      <c r="M3086" s="49"/>
      <c r="N3086" s="49"/>
      <c r="O3086" s="12"/>
      <c r="P3086" s="12"/>
      <c r="Q3086" s="12"/>
    </row>
    <row r="3087" spans="2:17" s="1" customFormat="1" x14ac:dyDescent="0.4">
      <c r="B3087" s="12"/>
      <c r="C3087" s="42"/>
      <c r="D3087" s="12"/>
      <c r="E3087" s="12"/>
      <c r="F3087" s="12"/>
      <c r="G3087" s="12"/>
      <c r="H3087" s="12"/>
      <c r="I3087" s="12"/>
      <c r="J3087" s="12"/>
      <c r="K3087" s="12"/>
      <c r="L3087" s="12"/>
      <c r="M3087" s="49"/>
      <c r="N3087" s="49"/>
      <c r="O3087" s="12"/>
      <c r="P3087" s="12"/>
      <c r="Q3087" s="12"/>
    </row>
    <row r="3088" spans="2:17" s="1" customFormat="1" x14ac:dyDescent="0.4">
      <c r="B3088" s="12"/>
      <c r="C3088" s="42"/>
      <c r="D3088" s="12"/>
      <c r="E3088" s="12"/>
      <c r="F3088" s="12"/>
      <c r="G3088" s="12"/>
      <c r="H3088" s="12"/>
      <c r="I3088" s="12"/>
      <c r="J3088" s="12"/>
      <c r="K3088" s="12"/>
      <c r="L3088" s="12"/>
      <c r="M3088" s="49"/>
      <c r="N3088" s="49"/>
      <c r="O3088" s="12"/>
      <c r="P3088" s="12"/>
      <c r="Q3088" s="12"/>
    </row>
    <row r="3089" spans="2:17" s="1" customFormat="1" x14ac:dyDescent="0.4">
      <c r="B3089" s="12"/>
      <c r="C3089" s="42"/>
      <c r="D3089" s="12"/>
      <c r="E3089" s="12"/>
      <c r="F3089" s="12"/>
      <c r="G3089" s="12"/>
      <c r="H3089" s="12"/>
      <c r="I3089" s="12"/>
      <c r="J3089" s="12"/>
      <c r="K3089" s="12"/>
      <c r="L3089" s="12"/>
      <c r="M3089" s="49"/>
      <c r="N3089" s="49"/>
      <c r="O3089" s="12"/>
      <c r="P3089" s="12"/>
      <c r="Q3089" s="12"/>
    </row>
    <row r="3090" spans="2:17" s="1" customFormat="1" x14ac:dyDescent="0.4">
      <c r="B3090" s="12"/>
      <c r="C3090" s="42"/>
      <c r="D3090" s="12"/>
      <c r="E3090" s="12"/>
      <c r="F3090" s="12"/>
      <c r="G3090" s="12"/>
      <c r="H3090" s="12"/>
      <c r="I3090" s="12"/>
      <c r="J3090" s="12"/>
      <c r="K3090" s="12"/>
      <c r="L3090" s="12"/>
      <c r="M3090" s="49"/>
      <c r="N3090" s="49"/>
      <c r="O3090" s="12"/>
      <c r="P3090" s="12"/>
      <c r="Q3090" s="12"/>
    </row>
    <row r="3091" spans="2:17" s="1" customFormat="1" x14ac:dyDescent="0.4">
      <c r="B3091" s="12"/>
      <c r="C3091" s="42"/>
      <c r="D3091" s="12"/>
      <c r="E3091" s="12"/>
      <c r="F3091" s="12"/>
      <c r="G3091" s="12"/>
      <c r="H3091" s="12"/>
      <c r="I3091" s="12"/>
      <c r="J3091" s="12"/>
      <c r="K3091" s="12"/>
      <c r="L3091" s="12"/>
      <c r="M3091" s="49"/>
      <c r="N3091" s="49"/>
      <c r="O3091" s="12"/>
      <c r="P3091" s="12"/>
      <c r="Q3091" s="12"/>
    </row>
    <row r="3092" spans="2:17" s="1" customFormat="1" x14ac:dyDescent="0.4">
      <c r="B3092" s="12"/>
      <c r="C3092" s="42"/>
      <c r="D3092" s="12"/>
      <c r="E3092" s="12"/>
      <c r="F3092" s="12"/>
      <c r="G3092" s="12"/>
      <c r="H3092" s="12"/>
      <c r="I3092" s="12"/>
      <c r="J3092" s="12"/>
      <c r="K3092" s="12"/>
      <c r="L3092" s="12"/>
      <c r="M3092" s="49"/>
      <c r="N3092" s="49"/>
      <c r="O3092" s="12"/>
      <c r="P3092" s="12"/>
      <c r="Q3092" s="12"/>
    </row>
    <row r="3093" spans="2:17" s="1" customFormat="1" x14ac:dyDescent="0.4">
      <c r="B3093" s="12"/>
      <c r="C3093" s="42"/>
      <c r="D3093" s="12"/>
      <c r="E3093" s="12"/>
      <c r="F3093" s="12"/>
      <c r="G3093" s="12"/>
      <c r="H3093" s="12"/>
      <c r="I3093" s="12"/>
      <c r="J3093" s="12"/>
      <c r="K3093" s="12"/>
      <c r="L3093" s="12"/>
      <c r="M3093" s="49"/>
      <c r="N3093" s="49"/>
      <c r="O3093" s="12"/>
      <c r="P3093" s="12"/>
      <c r="Q3093" s="12"/>
    </row>
    <row r="3094" spans="2:17" s="1" customFormat="1" x14ac:dyDescent="0.4">
      <c r="B3094" s="12"/>
      <c r="C3094" s="42"/>
      <c r="D3094" s="12"/>
      <c r="E3094" s="12"/>
      <c r="F3094" s="12"/>
      <c r="G3094" s="12"/>
      <c r="H3094" s="12"/>
      <c r="I3094" s="12"/>
      <c r="J3094" s="12"/>
      <c r="K3094" s="12"/>
      <c r="L3094" s="12"/>
      <c r="M3094" s="49"/>
      <c r="N3094" s="49"/>
      <c r="O3094" s="12"/>
      <c r="P3094" s="12"/>
      <c r="Q3094" s="12"/>
    </row>
    <row r="3095" spans="2:17" s="1" customFormat="1" x14ac:dyDescent="0.4">
      <c r="B3095" s="12"/>
      <c r="C3095" s="42"/>
      <c r="D3095" s="12"/>
      <c r="E3095" s="12"/>
      <c r="F3095" s="12"/>
      <c r="G3095" s="12"/>
      <c r="H3095" s="12"/>
      <c r="I3095" s="12"/>
      <c r="J3095" s="12"/>
      <c r="K3095" s="12"/>
      <c r="L3095" s="12"/>
      <c r="M3095" s="49"/>
      <c r="N3095" s="49"/>
      <c r="O3095" s="12"/>
      <c r="P3095" s="12"/>
      <c r="Q3095" s="12"/>
    </row>
    <row r="3096" spans="2:17" s="1" customFormat="1" x14ac:dyDescent="0.4">
      <c r="B3096" s="12"/>
      <c r="C3096" s="42"/>
      <c r="D3096" s="12"/>
      <c r="E3096" s="12"/>
      <c r="F3096" s="12"/>
      <c r="G3096" s="12"/>
      <c r="H3096" s="12"/>
      <c r="I3096" s="12"/>
      <c r="J3096" s="12"/>
      <c r="K3096" s="12"/>
      <c r="L3096" s="12"/>
      <c r="M3096" s="49"/>
      <c r="N3096" s="49"/>
      <c r="O3096" s="12"/>
      <c r="P3096" s="12"/>
      <c r="Q3096" s="12"/>
    </row>
    <row r="3097" spans="2:17" s="1" customFormat="1" x14ac:dyDescent="0.4">
      <c r="B3097" s="12"/>
      <c r="C3097" s="42"/>
      <c r="D3097" s="12"/>
      <c r="E3097" s="12"/>
      <c r="F3097" s="12"/>
      <c r="G3097" s="12"/>
      <c r="H3097" s="12"/>
      <c r="I3097" s="12"/>
      <c r="J3097" s="12"/>
      <c r="K3097" s="12"/>
      <c r="L3097" s="12"/>
      <c r="M3097" s="49"/>
      <c r="N3097" s="49"/>
      <c r="O3097" s="12"/>
      <c r="P3097" s="12"/>
      <c r="Q3097" s="12"/>
    </row>
    <row r="3098" spans="2:17" s="1" customFormat="1" x14ac:dyDescent="0.4">
      <c r="B3098" s="12"/>
      <c r="C3098" s="42"/>
      <c r="D3098" s="12"/>
      <c r="E3098" s="12"/>
      <c r="F3098" s="12"/>
      <c r="G3098" s="12"/>
      <c r="H3098" s="12"/>
      <c r="I3098" s="12"/>
      <c r="J3098" s="12"/>
      <c r="K3098" s="12"/>
      <c r="L3098" s="12"/>
      <c r="M3098" s="49"/>
      <c r="N3098" s="49"/>
      <c r="O3098" s="12"/>
      <c r="P3098" s="12"/>
      <c r="Q3098" s="12"/>
    </row>
    <row r="3099" spans="2:17" s="1" customFormat="1" x14ac:dyDescent="0.4">
      <c r="B3099" s="12"/>
      <c r="C3099" s="42"/>
      <c r="D3099" s="12"/>
      <c r="E3099" s="12"/>
      <c r="F3099" s="12"/>
      <c r="G3099" s="12"/>
      <c r="H3099" s="12"/>
      <c r="I3099" s="12"/>
      <c r="J3099" s="12"/>
      <c r="K3099" s="12"/>
      <c r="L3099" s="12"/>
      <c r="M3099" s="49"/>
      <c r="N3099" s="49"/>
      <c r="O3099" s="12"/>
      <c r="P3099" s="12"/>
      <c r="Q3099" s="12"/>
    </row>
    <row r="3100" spans="2:17" s="1" customFormat="1" x14ac:dyDescent="0.4">
      <c r="B3100" s="12"/>
      <c r="C3100" s="42"/>
      <c r="D3100" s="12"/>
      <c r="E3100" s="12"/>
      <c r="F3100" s="12"/>
      <c r="G3100" s="12"/>
      <c r="H3100" s="12"/>
      <c r="I3100" s="12"/>
      <c r="J3100" s="12"/>
      <c r="K3100" s="12"/>
      <c r="L3100" s="12"/>
      <c r="M3100" s="49"/>
      <c r="N3100" s="49"/>
      <c r="O3100" s="12"/>
      <c r="P3100" s="12"/>
      <c r="Q3100" s="12"/>
    </row>
    <row r="3101" spans="2:17" s="1" customFormat="1" x14ac:dyDescent="0.4">
      <c r="B3101" s="12"/>
      <c r="C3101" s="42"/>
      <c r="D3101" s="12"/>
      <c r="E3101" s="12"/>
      <c r="F3101" s="12"/>
      <c r="G3101" s="12"/>
      <c r="H3101" s="12"/>
      <c r="I3101" s="12"/>
      <c r="J3101" s="12"/>
      <c r="K3101" s="12"/>
      <c r="L3101" s="12"/>
      <c r="M3101" s="49"/>
      <c r="N3101" s="49"/>
      <c r="O3101" s="12"/>
      <c r="P3101" s="12"/>
      <c r="Q3101" s="12"/>
    </row>
    <row r="3102" spans="2:17" s="1" customFormat="1" x14ac:dyDescent="0.4">
      <c r="B3102" s="12"/>
      <c r="C3102" s="42"/>
      <c r="D3102" s="12"/>
      <c r="E3102" s="12"/>
      <c r="F3102" s="12"/>
      <c r="G3102" s="12"/>
      <c r="H3102" s="12"/>
      <c r="I3102" s="12"/>
      <c r="J3102" s="12"/>
      <c r="K3102" s="12"/>
      <c r="L3102" s="12"/>
      <c r="M3102" s="49"/>
      <c r="N3102" s="49"/>
      <c r="O3102" s="12"/>
      <c r="P3102" s="12"/>
      <c r="Q3102" s="12"/>
    </row>
    <row r="3103" spans="2:17" s="1" customFormat="1" x14ac:dyDescent="0.4">
      <c r="B3103" s="12"/>
      <c r="C3103" s="42"/>
      <c r="D3103" s="12"/>
      <c r="E3103" s="12"/>
      <c r="F3103" s="12"/>
      <c r="G3103" s="12"/>
      <c r="H3103" s="12"/>
      <c r="I3103" s="12"/>
      <c r="J3103" s="12"/>
      <c r="K3103" s="12"/>
      <c r="L3103" s="12"/>
      <c r="M3103" s="49"/>
      <c r="N3103" s="49"/>
      <c r="O3103" s="12"/>
      <c r="P3103" s="12"/>
      <c r="Q3103" s="12"/>
    </row>
    <row r="3104" spans="2:17" s="1" customFormat="1" x14ac:dyDescent="0.4">
      <c r="B3104" s="12"/>
      <c r="C3104" s="42"/>
      <c r="D3104" s="12"/>
      <c r="E3104" s="12"/>
      <c r="F3104" s="12"/>
      <c r="G3104" s="12"/>
      <c r="H3104" s="12"/>
      <c r="I3104" s="12"/>
      <c r="J3104" s="12"/>
      <c r="K3104" s="12"/>
      <c r="L3104" s="12"/>
      <c r="M3104" s="49"/>
      <c r="N3104" s="49"/>
      <c r="O3104" s="12"/>
      <c r="P3104" s="12"/>
      <c r="Q3104" s="12"/>
    </row>
    <row r="3105" spans="2:17" s="1" customFormat="1" x14ac:dyDescent="0.4">
      <c r="B3105" s="12"/>
      <c r="C3105" s="42"/>
      <c r="D3105" s="12"/>
      <c r="E3105" s="12"/>
      <c r="F3105" s="12"/>
      <c r="G3105" s="12"/>
      <c r="H3105" s="12"/>
      <c r="I3105" s="12"/>
      <c r="J3105" s="12"/>
      <c r="K3105" s="12"/>
      <c r="L3105" s="12"/>
      <c r="M3105" s="49"/>
      <c r="N3105" s="49"/>
      <c r="O3105" s="12"/>
      <c r="P3105" s="12"/>
      <c r="Q3105" s="12"/>
    </row>
    <row r="3106" spans="2:17" s="1" customFormat="1" x14ac:dyDescent="0.4">
      <c r="B3106" s="12"/>
      <c r="C3106" s="42"/>
      <c r="D3106" s="12"/>
      <c r="E3106" s="12"/>
      <c r="F3106" s="12"/>
      <c r="G3106" s="12"/>
      <c r="H3106" s="12"/>
      <c r="I3106" s="12"/>
      <c r="J3106" s="12"/>
      <c r="K3106" s="12"/>
      <c r="L3106" s="12"/>
      <c r="M3106" s="49"/>
      <c r="N3106" s="49"/>
      <c r="O3106" s="12"/>
      <c r="P3106" s="12"/>
      <c r="Q3106" s="12"/>
    </row>
    <row r="3107" spans="2:17" s="1" customFormat="1" x14ac:dyDescent="0.4">
      <c r="B3107" s="12"/>
      <c r="C3107" s="42"/>
      <c r="D3107" s="12"/>
      <c r="E3107" s="12"/>
      <c r="F3107" s="12"/>
      <c r="G3107" s="12"/>
      <c r="H3107" s="12"/>
      <c r="I3107" s="12"/>
      <c r="J3107" s="12"/>
      <c r="K3107" s="12"/>
      <c r="L3107" s="12"/>
      <c r="M3107" s="49"/>
      <c r="N3107" s="49"/>
      <c r="O3107" s="12"/>
      <c r="P3107" s="12"/>
      <c r="Q3107" s="12"/>
    </row>
    <row r="3108" spans="2:17" s="1" customFormat="1" x14ac:dyDescent="0.4">
      <c r="B3108" s="12"/>
      <c r="C3108" s="42"/>
      <c r="D3108" s="12"/>
      <c r="E3108" s="12"/>
      <c r="F3108" s="12"/>
      <c r="G3108" s="12"/>
      <c r="H3108" s="12"/>
      <c r="I3108" s="12"/>
      <c r="J3108" s="12"/>
      <c r="K3108" s="12"/>
      <c r="L3108" s="12"/>
      <c r="M3108" s="49"/>
      <c r="N3108" s="49"/>
      <c r="O3108" s="12"/>
      <c r="P3108" s="12"/>
      <c r="Q3108" s="12"/>
    </row>
    <row r="3109" spans="2:17" s="1" customFormat="1" x14ac:dyDescent="0.4">
      <c r="B3109" s="12"/>
      <c r="C3109" s="42"/>
      <c r="D3109" s="12"/>
      <c r="E3109" s="12"/>
      <c r="F3109" s="12"/>
      <c r="G3109" s="12"/>
      <c r="H3109" s="12"/>
      <c r="I3109" s="12"/>
      <c r="J3109" s="12"/>
      <c r="K3109" s="12"/>
      <c r="L3109" s="12"/>
      <c r="M3109" s="49"/>
      <c r="N3109" s="49"/>
      <c r="O3109" s="12"/>
      <c r="P3109" s="12"/>
      <c r="Q3109" s="12"/>
    </row>
    <row r="3110" spans="2:17" s="1" customFormat="1" x14ac:dyDescent="0.4">
      <c r="B3110" s="12"/>
      <c r="C3110" s="42"/>
      <c r="D3110" s="12"/>
      <c r="E3110" s="12"/>
      <c r="F3110" s="12"/>
      <c r="G3110" s="12"/>
      <c r="H3110" s="12"/>
      <c r="I3110" s="12"/>
      <c r="J3110" s="12"/>
      <c r="K3110" s="12"/>
      <c r="L3110" s="12"/>
      <c r="M3110" s="49"/>
      <c r="N3110" s="49"/>
      <c r="O3110" s="12"/>
      <c r="P3110" s="12"/>
      <c r="Q3110" s="12"/>
    </row>
    <row r="3111" spans="2:17" s="1" customFormat="1" x14ac:dyDescent="0.4">
      <c r="B3111" s="12"/>
      <c r="C3111" s="42"/>
      <c r="D3111" s="12"/>
      <c r="E3111" s="12"/>
      <c r="F3111" s="12"/>
      <c r="G3111" s="12"/>
      <c r="H3111" s="12"/>
      <c r="I3111" s="12"/>
      <c r="J3111" s="12"/>
      <c r="K3111" s="12"/>
      <c r="L3111" s="12"/>
      <c r="M3111" s="49"/>
      <c r="N3111" s="49"/>
      <c r="O3111" s="12"/>
      <c r="P3111" s="12"/>
      <c r="Q3111" s="12"/>
    </row>
    <row r="3112" spans="2:17" s="1" customFormat="1" x14ac:dyDescent="0.4">
      <c r="B3112" s="12"/>
      <c r="C3112" s="42"/>
      <c r="D3112" s="12"/>
      <c r="E3112" s="12"/>
      <c r="F3112" s="12"/>
      <c r="G3112" s="12"/>
      <c r="H3112" s="12"/>
      <c r="I3112" s="12"/>
      <c r="J3112" s="12"/>
      <c r="K3112" s="12"/>
      <c r="L3112" s="12"/>
      <c r="M3112" s="49"/>
      <c r="N3112" s="49"/>
      <c r="O3112" s="12"/>
      <c r="P3112" s="12"/>
      <c r="Q3112" s="12"/>
    </row>
    <row r="3113" spans="2:17" s="1" customFormat="1" x14ac:dyDescent="0.4">
      <c r="B3113" s="12"/>
      <c r="C3113" s="42"/>
      <c r="D3113" s="12"/>
      <c r="E3113" s="12"/>
      <c r="F3113" s="12"/>
      <c r="G3113" s="12"/>
      <c r="H3113" s="12"/>
      <c r="I3113" s="12"/>
      <c r="J3113" s="12"/>
      <c r="K3113" s="12"/>
      <c r="L3113" s="12"/>
      <c r="M3113" s="49"/>
      <c r="N3113" s="49"/>
      <c r="O3113" s="12"/>
      <c r="P3113" s="12"/>
      <c r="Q3113" s="12"/>
    </row>
    <row r="3114" spans="2:17" s="1" customFormat="1" x14ac:dyDescent="0.4">
      <c r="B3114" s="12"/>
      <c r="C3114" s="42"/>
      <c r="D3114" s="12"/>
      <c r="E3114" s="12"/>
      <c r="F3114" s="12"/>
      <c r="G3114" s="12"/>
      <c r="H3114" s="12"/>
      <c r="I3114" s="12"/>
      <c r="J3114" s="12"/>
      <c r="K3114" s="12"/>
      <c r="L3114" s="12"/>
      <c r="M3114" s="49"/>
      <c r="N3114" s="49"/>
      <c r="O3114" s="12"/>
      <c r="P3114" s="12"/>
      <c r="Q3114" s="12"/>
    </row>
    <row r="3115" spans="2:17" s="1" customFormat="1" x14ac:dyDescent="0.4">
      <c r="B3115" s="12"/>
      <c r="C3115" s="42"/>
      <c r="D3115" s="12"/>
      <c r="E3115" s="12"/>
      <c r="F3115" s="12"/>
      <c r="G3115" s="12"/>
      <c r="H3115" s="12"/>
      <c r="I3115" s="12"/>
      <c r="J3115" s="12"/>
      <c r="K3115" s="12"/>
      <c r="L3115" s="12"/>
      <c r="M3115" s="49"/>
      <c r="N3115" s="49"/>
      <c r="O3115" s="12"/>
      <c r="P3115" s="12"/>
      <c r="Q3115" s="12"/>
    </row>
    <row r="3116" spans="2:17" s="1" customFormat="1" x14ac:dyDescent="0.4">
      <c r="B3116" s="12"/>
      <c r="C3116" s="42"/>
      <c r="D3116" s="12"/>
      <c r="E3116" s="12"/>
      <c r="F3116" s="12"/>
      <c r="G3116" s="12"/>
      <c r="H3116" s="12"/>
      <c r="I3116" s="12"/>
      <c r="J3116" s="12"/>
      <c r="K3116" s="12"/>
      <c r="L3116" s="12"/>
      <c r="M3116" s="49"/>
      <c r="N3116" s="49"/>
      <c r="O3116" s="12"/>
      <c r="P3116" s="12"/>
      <c r="Q3116" s="12"/>
    </row>
    <row r="3117" spans="2:17" s="1" customFormat="1" x14ac:dyDescent="0.4">
      <c r="B3117" s="12"/>
      <c r="C3117" s="42"/>
      <c r="D3117" s="12"/>
      <c r="E3117" s="12"/>
      <c r="F3117" s="12"/>
      <c r="G3117" s="12"/>
      <c r="H3117" s="12"/>
      <c r="I3117" s="12"/>
      <c r="J3117" s="12"/>
      <c r="K3117" s="12"/>
      <c r="L3117" s="12"/>
      <c r="M3117" s="49"/>
      <c r="N3117" s="49"/>
      <c r="O3117" s="12"/>
      <c r="P3117" s="12"/>
      <c r="Q3117" s="12"/>
    </row>
    <row r="3118" spans="2:17" s="1" customFormat="1" x14ac:dyDescent="0.4">
      <c r="B3118" s="12"/>
      <c r="C3118" s="42"/>
      <c r="D3118" s="12"/>
      <c r="E3118" s="12"/>
      <c r="F3118" s="12"/>
      <c r="G3118" s="12"/>
      <c r="H3118" s="12"/>
      <c r="I3118" s="12"/>
      <c r="J3118" s="12"/>
      <c r="K3118" s="12"/>
      <c r="L3118" s="12"/>
      <c r="M3118" s="49"/>
      <c r="N3118" s="49"/>
      <c r="O3118" s="12"/>
      <c r="P3118" s="12"/>
      <c r="Q3118" s="12"/>
    </row>
    <row r="3119" spans="2:17" s="1" customFormat="1" x14ac:dyDescent="0.4">
      <c r="B3119" s="12"/>
      <c r="C3119" s="42"/>
      <c r="D3119" s="12"/>
      <c r="E3119" s="12"/>
      <c r="F3119" s="12"/>
      <c r="G3119" s="12"/>
      <c r="H3119" s="12"/>
      <c r="I3119" s="12"/>
      <c r="J3119" s="12"/>
      <c r="K3119" s="12"/>
      <c r="L3119" s="12"/>
      <c r="M3119" s="49"/>
      <c r="N3119" s="49"/>
      <c r="O3119" s="12"/>
      <c r="P3119" s="12"/>
      <c r="Q3119" s="12"/>
    </row>
    <row r="3120" spans="2:17" s="1" customFormat="1" x14ac:dyDescent="0.4">
      <c r="B3120" s="12"/>
      <c r="C3120" s="42"/>
      <c r="D3120" s="12"/>
      <c r="E3120" s="12"/>
      <c r="F3120" s="12"/>
      <c r="G3120" s="12"/>
      <c r="H3120" s="12"/>
      <c r="I3120" s="12"/>
      <c r="J3120" s="12"/>
      <c r="K3120" s="12"/>
      <c r="L3120" s="12"/>
      <c r="M3120" s="49"/>
      <c r="N3120" s="49"/>
      <c r="O3120" s="12"/>
      <c r="P3120" s="12"/>
      <c r="Q3120" s="12"/>
    </row>
    <row r="3121" spans="2:17" s="1" customFormat="1" x14ac:dyDescent="0.4">
      <c r="B3121" s="12"/>
      <c r="C3121" s="42"/>
      <c r="D3121" s="12"/>
      <c r="E3121" s="12"/>
      <c r="F3121" s="12"/>
      <c r="G3121" s="12"/>
      <c r="H3121" s="12"/>
      <c r="I3121" s="12"/>
      <c r="J3121" s="12"/>
      <c r="K3121" s="12"/>
      <c r="L3121" s="12"/>
      <c r="M3121" s="49"/>
      <c r="N3121" s="49"/>
      <c r="O3121" s="12"/>
      <c r="P3121" s="12"/>
      <c r="Q3121" s="12"/>
    </row>
    <row r="3122" spans="2:17" s="1" customFormat="1" x14ac:dyDescent="0.4">
      <c r="B3122" s="12"/>
      <c r="C3122" s="42"/>
      <c r="D3122" s="12"/>
      <c r="E3122" s="12"/>
      <c r="F3122" s="12"/>
      <c r="G3122" s="12"/>
      <c r="H3122" s="12"/>
      <c r="I3122" s="12"/>
      <c r="J3122" s="12"/>
      <c r="K3122" s="12"/>
      <c r="L3122" s="12"/>
      <c r="M3122" s="49"/>
      <c r="N3122" s="49"/>
      <c r="O3122" s="12"/>
      <c r="P3122" s="12"/>
      <c r="Q3122" s="12"/>
    </row>
    <row r="3123" spans="2:17" s="1" customFormat="1" x14ac:dyDescent="0.4">
      <c r="B3123" s="12"/>
      <c r="C3123" s="42"/>
      <c r="D3123" s="12"/>
      <c r="E3123" s="12"/>
      <c r="F3123" s="12"/>
      <c r="G3123" s="12"/>
      <c r="H3123" s="12"/>
      <c r="I3123" s="12"/>
      <c r="J3123" s="12"/>
      <c r="K3123" s="12"/>
      <c r="L3123" s="12"/>
      <c r="M3123" s="49"/>
      <c r="N3123" s="49"/>
      <c r="O3123" s="12"/>
      <c r="P3123" s="12"/>
      <c r="Q3123" s="12"/>
    </row>
    <row r="3124" spans="2:17" s="1" customFormat="1" x14ac:dyDescent="0.4">
      <c r="B3124" s="12"/>
      <c r="C3124" s="42"/>
      <c r="D3124" s="12"/>
      <c r="E3124" s="12"/>
      <c r="F3124" s="12"/>
      <c r="G3124" s="12"/>
      <c r="H3124" s="12"/>
      <c r="I3124" s="12"/>
      <c r="J3124" s="12"/>
      <c r="K3124" s="12"/>
      <c r="L3124" s="12"/>
      <c r="M3124" s="49"/>
      <c r="N3124" s="49"/>
      <c r="O3124" s="12"/>
      <c r="P3124" s="12"/>
      <c r="Q3124" s="12"/>
    </row>
    <row r="3125" spans="2:17" s="1" customFormat="1" x14ac:dyDescent="0.4">
      <c r="B3125" s="12"/>
      <c r="C3125" s="42"/>
      <c r="D3125" s="12"/>
      <c r="E3125" s="12"/>
      <c r="F3125" s="12"/>
      <c r="G3125" s="12"/>
      <c r="H3125" s="12"/>
      <c r="I3125" s="12"/>
      <c r="J3125" s="12"/>
      <c r="K3125" s="12"/>
      <c r="L3125" s="12"/>
      <c r="M3125" s="49"/>
      <c r="N3125" s="49"/>
      <c r="O3125" s="12"/>
      <c r="P3125" s="12"/>
      <c r="Q3125" s="12"/>
    </row>
    <row r="3126" spans="2:17" s="1" customFormat="1" x14ac:dyDescent="0.4">
      <c r="B3126" s="12"/>
      <c r="C3126" s="42"/>
      <c r="D3126" s="12"/>
      <c r="E3126" s="12"/>
      <c r="F3126" s="12"/>
      <c r="G3126" s="12"/>
      <c r="H3126" s="12"/>
      <c r="I3126" s="12"/>
      <c r="J3126" s="12"/>
      <c r="K3126" s="12"/>
      <c r="L3126" s="12"/>
      <c r="M3126" s="49"/>
      <c r="N3126" s="49"/>
      <c r="O3126" s="12"/>
      <c r="P3126" s="12"/>
      <c r="Q3126" s="12"/>
    </row>
    <row r="3127" spans="2:17" s="1" customFormat="1" x14ac:dyDescent="0.4">
      <c r="B3127" s="12"/>
      <c r="C3127" s="42"/>
      <c r="D3127" s="12"/>
      <c r="E3127" s="12"/>
      <c r="F3127" s="12"/>
      <c r="G3127" s="12"/>
      <c r="H3127" s="12"/>
      <c r="I3127" s="12"/>
      <c r="J3127" s="12"/>
      <c r="K3127" s="12"/>
      <c r="L3127" s="12"/>
      <c r="M3127" s="49"/>
      <c r="N3127" s="49"/>
      <c r="O3127" s="12"/>
      <c r="P3127" s="12"/>
      <c r="Q3127" s="12"/>
    </row>
    <row r="3128" spans="2:17" s="1" customFormat="1" x14ac:dyDescent="0.4">
      <c r="B3128" s="12"/>
      <c r="C3128" s="42"/>
      <c r="D3128" s="12"/>
      <c r="E3128" s="12"/>
      <c r="F3128" s="12"/>
      <c r="G3128" s="12"/>
      <c r="H3128" s="12"/>
      <c r="I3128" s="12"/>
      <c r="J3128" s="12"/>
      <c r="K3128" s="12"/>
      <c r="L3128" s="12"/>
      <c r="M3128" s="49"/>
      <c r="N3128" s="49"/>
      <c r="O3128" s="12"/>
      <c r="P3128" s="12"/>
      <c r="Q3128" s="12"/>
    </row>
    <row r="3129" spans="2:17" s="1" customFormat="1" x14ac:dyDescent="0.4">
      <c r="B3129" s="12"/>
      <c r="C3129" s="42"/>
      <c r="D3129" s="12"/>
      <c r="E3129" s="12"/>
      <c r="F3129" s="12"/>
      <c r="G3129" s="12"/>
      <c r="H3129" s="12"/>
      <c r="I3129" s="12"/>
      <c r="J3129" s="12"/>
      <c r="K3129" s="12"/>
      <c r="L3129" s="12"/>
      <c r="M3129" s="49"/>
      <c r="N3129" s="49"/>
      <c r="O3129" s="12"/>
      <c r="P3129" s="12"/>
      <c r="Q3129" s="12"/>
    </row>
    <row r="3130" spans="2:17" s="1" customFormat="1" x14ac:dyDescent="0.4">
      <c r="B3130" s="12"/>
      <c r="C3130" s="42"/>
      <c r="D3130" s="12"/>
      <c r="E3130" s="12"/>
      <c r="F3130" s="12"/>
      <c r="G3130" s="12"/>
      <c r="H3130" s="12"/>
      <c r="I3130" s="12"/>
      <c r="J3130" s="12"/>
      <c r="K3130" s="12"/>
      <c r="L3130" s="12"/>
      <c r="M3130" s="49"/>
      <c r="N3130" s="49"/>
      <c r="O3130" s="12"/>
      <c r="P3130" s="12"/>
      <c r="Q3130" s="12"/>
    </row>
    <row r="3131" spans="2:17" s="1" customFormat="1" x14ac:dyDescent="0.4">
      <c r="B3131" s="12"/>
      <c r="C3131" s="42"/>
      <c r="D3131" s="12"/>
      <c r="E3131" s="12"/>
      <c r="F3131" s="12"/>
      <c r="G3131" s="12"/>
      <c r="H3131" s="12"/>
      <c r="I3131" s="12"/>
      <c r="J3131" s="12"/>
      <c r="K3131" s="12"/>
      <c r="L3131" s="12"/>
      <c r="M3131" s="49"/>
      <c r="N3131" s="49"/>
      <c r="O3131" s="12"/>
      <c r="P3131" s="12"/>
      <c r="Q3131" s="12"/>
    </row>
    <row r="3132" spans="2:17" s="1" customFormat="1" x14ac:dyDescent="0.4">
      <c r="B3132" s="12"/>
      <c r="C3132" s="42"/>
      <c r="D3132" s="12"/>
      <c r="E3132" s="12"/>
      <c r="F3132" s="12"/>
      <c r="G3132" s="12"/>
      <c r="H3132" s="12"/>
      <c r="I3132" s="12"/>
      <c r="J3132" s="12"/>
      <c r="K3132" s="12"/>
      <c r="L3132" s="12"/>
      <c r="M3132" s="49"/>
      <c r="N3132" s="49"/>
      <c r="O3132" s="12"/>
      <c r="P3132" s="12"/>
      <c r="Q3132" s="12"/>
    </row>
    <row r="3133" spans="2:17" s="1" customFormat="1" x14ac:dyDescent="0.4">
      <c r="B3133" s="12"/>
      <c r="C3133" s="42"/>
      <c r="D3133" s="12"/>
      <c r="E3133" s="12"/>
      <c r="F3133" s="12"/>
      <c r="G3133" s="12"/>
      <c r="H3133" s="12"/>
      <c r="I3133" s="12"/>
      <c r="J3133" s="12"/>
      <c r="K3133" s="12"/>
      <c r="L3133" s="12"/>
      <c r="M3133" s="49"/>
      <c r="N3133" s="49"/>
      <c r="O3133" s="12"/>
      <c r="P3133" s="12"/>
      <c r="Q3133" s="12"/>
    </row>
    <row r="3134" spans="2:17" s="1" customFormat="1" x14ac:dyDescent="0.4">
      <c r="B3134" s="12"/>
      <c r="C3134" s="42"/>
      <c r="D3134" s="12"/>
      <c r="E3134" s="12"/>
      <c r="F3134" s="12"/>
      <c r="G3134" s="12"/>
      <c r="H3134" s="12"/>
      <c r="I3134" s="12"/>
      <c r="J3134" s="12"/>
      <c r="K3134" s="12"/>
      <c r="L3134" s="12"/>
      <c r="M3134" s="49"/>
      <c r="N3134" s="49"/>
      <c r="O3134" s="12"/>
      <c r="P3134" s="12"/>
      <c r="Q3134" s="12"/>
    </row>
    <row r="3135" spans="2:17" s="1" customFormat="1" x14ac:dyDescent="0.4">
      <c r="B3135" s="12"/>
      <c r="C3135" s="42"/>
      <c r="D3135" s="12"/>
      <c r="E3135" s="12"/>
      <c r="F3135" s="12"/>
      <c r="G3135" s="12"/>
      <c r="H3135" s="12"/>
      <c r="I3135" s="12"/>
      <c r="J3135" s="12"/>
      <c r="K3135" s="12"/>
      <c r="L3135" s="12"/>
      <c r="M3135" s="49"/>
      <c r="N3135" s="49"/>
      <c r="O3135" s="12"/>
      <c r="P3135" s="12"/>
      <c r="Q3135" s="12"/>
    </row>
    <row r="3136" spans="2:17" s="1" customFormat="1" x14ac:dyDescent="0.4">
      <c r="B3136" s="12"/>
      <c r="C3136" s="42"/>
      <c r="D3136" s="12"/>
      <c r="E3136" s="12"/>
      <c r="F3136" s="12"/>
      <c r="G3136" s="12"/>
      <c r="H3136" s="12"/>
      <c r="I3136" s="12"/>
      <c r="J3136" s="12"/>
      <c r="K3136" s="12"/>
      <c r="L3136" s="12"/>
      <c r="M3136" s="49"/>
      <c r="N3136" s="49"/>
      <c r="O3136" s="12"/>
      <c r="P3136" s="12"/>
      <c r="Q3136" s="12"/>
    </row>
    <row r="3137" spans="2:17" s="1" customFormat="1" x14ac:dyDescent="0.4">
      <c r="B3137" s="12"/>
      <c r="C3137" s="42"/>
      <c r="D3137" s="12"/>
      <c r="E3137" s="12"/>
      <c r="F3137" s="12"/>
      <c r="G3137" s="12"/>
      <c r="H3137" s="12"/>
      <c r="I3137" s="12"/>
      <c r="J3137" s="12"/>
      <c r="K3137" s="12"/>
      <c r="L3137" s="12"/>
      <c r="M3137" s="49"/>
      <c r="N3137" s="49"/>
      <c r="O3137" s="12"/>
      <c r="P3137" s="12"/>
      <c r="Q3137" s="12"/>
    </row>
    <row r="3138" spans="2:17" s="1" customFormat="1" x14ac:dyDescent="0.4">
      <c r="B3138" s="12"/>
      <c r="C3138" s="42"/>
      <c r="D3138" s="12"/>
      <c r="E3138" s="12"/>
      <c r="F3138" s="12"/>
      <c r="G3138" s="12"/>
      <c r="H3138" s="12"/>
      <c r="I3138" s="12"/>
      <c r="J3138" s="12"/>
      <c r="K3138" s="12"/>
      <c r="L3138" s="12"/>
      <c r="M3138" s="49"/>
      <c r="N3138" s="49"/>
      <c r="O3138" s="12"/>
      <c r="P3138" s="12"/>
      <c r="Q3138" s="12"/>
    </row>
    <row r="3139" spans="2:17" s="1" customFormat="1" x14ac:dyDescent="0.4">
      <c r="B3139" s="12"/>
      <c r="C3139" s="42"/>
      <c r="D3139" s="12"/>
      <c r="E3139" s="12"/>
      <c r="F3139" s="12"/>
      <c r="G3139" s="12"/>
      <c r="H3139" s="12"/>
      <c r="I3139" s="12"/>
      <c r="J3139" s="12"/>
      <c r="K3139" s="12"/>
      <c r="L3139" s="12"/>
      <c r="M3139" s="49"/>
      <c r="N3139" s="49"/>
      <c r="O3139" s="12"/>
      <c r="P3139" s="12"/>
      <c r="Q3139" s="12"/>
    </row>
    <row r="3140" spans="2:17" s="1" customFormat="1" x14ac:dyDescent="0.4">
      <c r="B3140" s="12"/>
      <c r="C3140" s="42"/>
      <c r="D3140" s="12"/>
      <c r="E3140" s="12"/>
      <c r="F3140" s="12"/>
      <c r="G3140" s="12"/>
      <c r="H3140" s="12"/>
      <c r="I3140" s="12"/>
      <c r="J3140" s="12"/>
      <c r="K3140" s="12"/>
      <c r="L3140" s="12"/>
      <c r="M3140" s="49"/>
      <c r="N3140" s="49"/>
      <c r="O3140" s="12"/>
      <c r="P3140" s="12"/>
      <c r="Q3140" s="12"/>
    </row>
    <row r="3141" spans="2:17" s="1" customFormat="1" x14ac:dyDescent="0.4">
      <c r="B3141" s="12"/>
      <c r="C3141" s="42"/>
      <c r="D3141" s="12"/>
      <c r="E3141" s="12"/>
      <c r="F3141" s="12"/>
      <c r="G3141" s="12"/>
      <c r="H3141" s="12"/>
      <c r="I3141" s="12"/>
      <c r="J3141" s="12"/>
      <c r="K3141" s="12"/>
      <c r="L3141" s="12"/>
      <c r="M3141" s="49"/>
      <c r="N3141" s="49"/>
      <c r="O3141" s="12"/>
      <c r="P3141" s="12"/>
      <c r="Q3141" s="12"/>
    </row>
    <row r="3142" spans="2:17" s="1" customFormat="1" x14ac:dyDescent="0.4">
      <c r="B3142" s="12"/>
      <c r="C3142" s="42"/>
      <c r="D3142" s="12"/>
      <c r="E3142" s="12"/>
      <c r="F3142" s="12"/>
      <c r="G3142" s="12"/>
      <c r="H3142" s="12"/>
      <c r="I3142" s="12"/>
      <c r="J3142" s="12"/>
      <c r="K3142" s="12"/>
      <c r="L3142" s="12"/>
      <c r="M3142" s="49"/>
      <c r="N3142" s="49"/>
      <c r="O3142" s="12"/>
      <c r="P3142" s="12"/>
      <c r="Q3142" s="12"/>
    </row>
    <row r="3143" spans="2:17" s="1" customFormat="1" x14ac:dyDescent="0.4">
      <c r="B3143" s="12"/>
      <c r="C3143" s="42"/>
      <c r="D3143" s="12"/>
      <c r="E3143" s="12"/>
      <c r="F3143" s="12"/>
      <c r="G3143" s="12"/>
      <c r="H3143" s="12"/>
      <c r="I3143" s="12"/>
      <c r="J3143" s="12"/>
      <c r="K3143" s="12"/>
      <c r="L3143" s="12"/>
      <c r="M3143" s="49"/>
      <c r="N3143" s="49"/>
      <c r="O3143" s="12"/>
      <c r="P3143" s="12"/>
      <c r="Q3143" s="12"/>
    </row>
    <row r="3144" spans="2:17" s="1" customFormat="1" x14ac:dyDescent="0.4">
      <c r="B3144" s="12"/>
      <c r="C3144" s="42"/>
      <c r="D3144" s="12"/>
      <c r="E3144" s="12"/>
      <c r="F3144" s="12"/>
      <c r="G3144" s="12"/>
      <c r="H3144" s="12"/>
      <c r="I3144" s="12"/>
      <c r="J3144" s="12"/>
      <c r="K3144" s="12"/>
      <c r="L3144" s="12"/>
      <c r="M3144" s="49"/>
      <c r="N3144" s="49"/>
      <c r="O3144" s="12"/>
      <c r="P3144" s="12"/>
      <c r="Q3144" s="12"/>
    </row>
    <row r="3145" spans="2:17" s="1" customFormat="1" x14ac:dyDescent="0.4">
      <c r="B3145" s="12"/>
      <c r="C3145" s="42"/>
      <c r="D3145" s="12"/>
      <c r="E3145" s="12"/>
      <c r="F3145" s="12"/>
      <c r="G3145" s="12"/>
      <c r="H3145" s="12"/>
      <c r="I3145" s="12"/>
      <c r="J3145" s="12"/>
      <c r="K3145" s="12"/>
      <c r="L3145" s="12"/>
      <c r="M3145" s="49"/>
      <c r="N3145" s="49"/>
      <c r="O3145" s="12"/>
      <c r="P3145" s="12"/>
      <c r="Q3145" s="12"/>
    </row>
    <row r="3146" spans="2:17" s="1" customFormat="1" x14ac:dyDescent="0.4">
      <c r="B3146" s="12"/>
      <c r="C3146" s="42"/>
      <c r="D3146" s="12"/>
      <c r="E3146" s="12"/>
      <c r="F3146" s="12"/>
      <c r="G3146" s="12"/>
      <c r="H3146" s="12"/>
      <c r="I3146" s="12"/>
      <c r="J3146" s="12"/>
      <c r="K3146" s="12"/>
      <c r="L3146" s="12"/>
      <c r="M3146" s="49"/>
      <c r="N3146" s="49"/>
      <c r="O3146" s="12"/>
      <c r="P3146" s="12"/>
      <c r="Q3146" s="12"/>
    </row>
    <row r="3147" spans="2:17" s="1" customFormat="1" x14ac:dyDescent="0.4">
      <c r="B3147" s="12"/>
      <c r="C3147" s="42"/>
      <c r="D3147" s="12"/>
      <c r="E3147" s="12"/>
      <c r="F3147" s="12"/>
      <c r="G3147" s="12"/>
      <c r="H3147" s="12"/>
      <c r="I3147" s="12"/>
      <c r="J3147" s="12"/>
      <c r="K3147" s="12"/>
      <c r="L3147" s="12"/>
      <c r="M3147" s="49"/>
      <c r="N3147" s="49"/>
      <c r="O3147" s="12"/>
      <c r="P3147" s="12"/>
      <c r="Q3147" s="12"/>
    </row>
    <row r="3148" spans="2:17" s="1" customFormat="1" x14ac:dyDescent="0.4">
      <c r="B3148" s="12"/>
      <c r="C3148" s="42"/>
      <c r="D3148" s="12"/>
      <c r="E3148" s="12"/>
      <c r="F3148" s="12"/>
      <c r="G3148" s="12"/>
      <c r="H3148" s="12"/>
      <c r="I3148" s="12"/>
      <c r="J3148" s="12"/>
      <c r="K3148" s="12"/>
      <c r="L3148" s="12"/>
      <c r="M3148" s="49"/>
      <c r="N3148" s="49"/>
      <c r="O3148" s="12"/>
      <c r="P3148" s="12"/>
      <c r="Q3148" s="12"/>
    </row>
    <row r="3149" spans="2:17" s="1" customFormat="1" x14ac:dyDescent="0.4">
      <c r="B3149" s="12"/>
      <c r="C3149" s="42"/>
      <c r="D3149" s="12"/>
      <c r="E3149" s="12"/>
      <c r="F3149" s="12"/>
      <c r="G3149" s="12"/>
      <c r="H3149" s="12"/>
      <c r="I3149" s="12"/>
      <c r="J3149" s="12"/>
      <c r="K3149" s="12"/>
      <c r="L3149" s="12"/>
      <c r="M3149" s="49"/>
      <c r="N3149" s="49"/>
      <c r="O3149" s="12"/>
      <c r="P3149" s="12"/>
      <c r="Q3149" s="12"/>
    </row>
    <row r="3150" spans="2:17" s="1" customFormat="1" x14ac:dyDescent="0.4">
      <c r="B3150" s="12"/>
      <c r="C3150" s="42"/>
      <c r="D3150" s="12"/>
      <c r="E3150" s="12"/>
      <c r="F3150" s="12"/>
      <c r="G3150" s="12"/>
      <c r="H3150" s="12"/>
      <c r="I3150" s="12"/>
      <c r="J3150" s="12"/>
      <c r="K3150" s="12"/>
      <c r="L3150" s="12"/>
      <c r="M3150" s="49"/>
      <c r="N3150" s="49"/>
      <c r="O3150" s="12"/>
      <c r="P3150" s="12"/>
      <c r="Q3150" s="12"/>
    </row>
    <row r="3151" spans="2:17" s="1" customFormat="1" x14ac:dyDescent="0.4">
      <c r="B3151" s="12"/>
      <c r="C3151" s="42"/>
      <c r="D3151" s="12"/>
      <c r="E3151" s="12"/>
      <c r="F3151" s="12"/>
      <c r="G3151" s="12"/>
      <c r="H3151" s="12"/>
      <c r="I3151" s="12"/>
      <c r="J3151" s="12"/>
      <c r="K3151" s="12"/>
      <c r="L3151" s="12"/>
      <c r="M3151" s="49"/>
      <c r="N3151" s="49"/>
      <c r="O3151" s="12"/>
      <c r="P3151" s="12"/>
      <c r="Q3151" s="12"/>
    </row>
    <row r="3152" spans="2:17" s="1" customFormat="1" x14ac:dyDescent="0.4">
      <c r="B3152" s="12"/>
      <c r="C3152" s="42"/>
      <c r="D3152" s="12"/>
      <c r="E3152" s="12"/>
      <c r="F3152" s="12"/>
      <c r="G3152" s="12"/>
      <c r="H3152" s="12"/>
      <c r="I3152" s="12"/>
      <c r="J3152" s="12"/>
      <c r="K3152" s="12"/>
      <c r="L3152" s="12"/>
      <c r="M3152" s="49"/>
      <c r="N3152" s="49"/>
      <c r="O3152" s="12"/>
      <c r="P3152" s="12"/>
      <c r="Q3152" s="12"/>
    </row>
    <row r="3153" spans="2:17" s="1" customFormat="1" x14ac:dyDescent="0.4">
      <c r="B3153" s="12"/>
      <c r="C3153" s="42"/>
      <c r="D3153" s="12"/>
      <c r="E3153" s="12"/>
      <c r="F3153" s="12"/>
      <c r="G3153" s="12"/>
      <c r="H3153" s="12"/>
      <c r="I3153" s="12"/>
      <c r="J3153" s="12"/>
      <c r="K3153" s="12"/>
      <c r="L3153" s="12"/>
      <c r="M3153" s="49"/>
      <c r="N3153" s="49"/>
      <c r="O3153" s="12"/>
      <c r="P3153" s="12"/>
      <c r="Q3153" s="12"/>
    </row>
    <row r="3154" spans="2:17" s="1" customFormat="1" x14ac:dyDescent="0.4">
      <c r="B3154" s="12"/>
      <c r="C3154" s="42"/>
      <c r="D3154" s="12"/>
      <c r="E3154" s="12"/>
      <c r="F3154" s="12"/>
      <c r="G3154" s="12"/>
      <c r="H3154" s="12"/>
      <c r="I3154" s="12"/>
      <c r="J3154" s="12"/>
      <c r="K3154" s="12"/>
      <c r="L3154" s="12"/>
      <c r="M3154" s="49"/>
      <c r="N3154" s="49"/>
      <c r="O3154" s="12"/>
      <c r="P3154" s="12"/>
      <c r="Q3154" s="12"/>
    </row>
    <row r="3155" spans="2:17" s="1" customFormat="1" x14ac:dyDescent="0.4">
      <c r="B3155" s="12"/>
      <c r="C3155" s="42"/>
      <c r="D3155" s="12"/>
      <c r="E3155" s="12"/>
      <c r="F3155" s="12"/>
      <c r="G3155" s="12"/>
      <c r="H3155" s="12"/>
      <c r="I3155" s="12"/>
      <c r="J3155" s="12"/>
      <c r="K3155" s="12"/>
      <c r="L3155" s="12"/>
      <c r="M3155" s="49"/>
      <c r="N3155" s="49"/>
      <c r="O3155" s="12"/>
      <c r="P3155" s="12"/>
      <c r="Q3155" s="12"/>
    </row>
    <row r="3156" spans="2:17" s="1" customFormat="1" x14ac:dyDescent="0.4">
      <c r="B3156" s="12"/>
      <c r="C3156" s="42"/>
      <c r="D3156" s="12"/>
      <c r="E3156" s="12"/>
      <c r="F3156" s="12"/>
      <c r="G3156" s="12"/>
      <c r="H3156" s="12"/>
      <c r="I3156" s="12"/>
      <c r="J3156" s="12"/>
      <c r="K3156" s="12"/>
      <c r="L3156" s="12"/>
      <c r="M3156" s="49"/>
      <c r="N3156" s="49"/>
      <c r="O3156" s="12"/>
      <c r="P3156" s="12"/>
      <c r="Q3156" s="12"/>
    </row>
    <row r="3157" spans="2:17" s="1" customFormat="1" x14ac:dyDescent="0.4">
      <c r="B3157" s="12"/>
      <c r="C3157" s="42"/>
      <c r="D3157" s="12"/>
      <c r="E3157" s="12"/>
      <c r="F3157" s="12"/>
      <c r="G3157" s="12"/>
      <c r="H3157" s="12"/>
      <c r="I3157" s="12"/>
      <c r="J3157" s="12"/>
      <c r="K3157" s="12"/>
      <c r="L3157" s="12"/>
      <c r="M3157" s="49"/>
      <c r="N3157" s="49"/>
      <c r="O3157" s="12"/>
      <c r="P3157" s="12"/>
      <c r="Q3157" s="12"/>
    </row>
    <row r="3158" spans="2:17" s="1" customFormat="1" x14ac:dyDescent="0.4">
      <c r="B3158" s="12"/>
      <c r="C3158" s="42"/>
      <c r="D3158" s="12"/>
      <c r="E3158" s="12"/>
      <c r="F3158" s="12"/>
      <c r="G3158" s="12"/>
      <c r="H3158" s="12"/>
      <c r="I3158" s="12"/>
      <c r="J3158" s="12"/>
      <c r="K3158" s="12"/>
      <c r="L3158" s="12"/>
      <c r="M3158" s="49"/>
      <c r="N3158" s="49"/>
      <c r="O3158" s="12"/>
      <c r="P3158" s="12"/>
      <c r="Q3158" s="12"/>
    </row>
    <row r="3159" spans="2:17" s="1" customFormat="1" x14ac:dyDescent="0.4">
      <c r="B3159" s="12"/>
      <c r="C3159" s="42"/>
      <c r="D3159" s="12"/>
      <c r="E3159" s="12"/>
      <c r="F3159" s="12"/>
      <c r="G3159" s="12"/>
      <c r="H3159" s="12"/>
      <c r="I3159" s="12"/>
      <c r="J3159" s="12"/>
      <c r="K3159" s="12"/>
      <c r="L3159" s="12"/>
      <c r="M3159" s="49"/>
      <c r="N3159" s="49"/>
      <c r="O3159" s="12"/>
      <c r="P3159" s="12"/>
      <c r="Q3159" s="12"/>
    </row>
    <row r="3160" spans="2:17" s="1" customFormat="1" x14ac:dyDescent="0.4">
      <c r="B3160" s="12"/>
      <c r="C3160" s="42"/>
      <c r="D3160" s="12"/>
      <c r="E3160" s="12"/>
      <c r="F3160" s="12"/>
      <c r="G3160" s="12"/>
      <c r="H3160" s="12"/>
      <c r="I3160" s="12"/>
      <c r="J3160" s="12"/>
      <c r="K3160" s="12"/>
      <c r="L3160" s="12"/>
      <c r="M3160" s="49"/>
      <c r="N3160" s="49"/>
      <c r="O3160" s="12"/>
      <c r="P3160" s="12"/>
      <c r="Q3160" s="12"/>
    </row>
    <row r="3161" spans="2:17" s="1" customFormat="1" x14ac:dyDescent="0.4">
      <c r="B3161" s="12"/>
      <c r="C3161" s="42"/>
      <c r="D3161" s="12"/>
      <c r="E3161" s="12"/>
      <c r="F3161" s="12"/>
      <c r="G3161" s="12"/>
      <c r="H3161" s="12"/>
      <c r="I3161" s="12"/>
      <c r="J3161" s="12"/>
      <c r="K3161" s="12"/>
      <c r="L3161" s="12"/>
      <c r="M3161" s="49"/>
      <c r="N3161" s="49"/>
      <c r="O3161" s="12"/>
      <c r="P3161" s="12"/>
      <c r="Q3161" s="12"/>
    </row>
    <row r="3162" spans="2:17" s="1" customFormat="1" x14ac:dyDescent="0.4">
      <c r="B3162" s="12"/>
      <c r="C3162" s="42"/>
      <c r="D3162" s="12"/>
      <c r="E3162" s="12"/>
      <c r="F3162" s="12"/>
      <c r="G3162" s="12"/>
      <c r="H3162" s="12"/>
      <c r="I3162" s="12"/>
      <c r="J3162" s="12"/>
      <c r="K3162" s="12"/>
      <c r="L3162" s="12"/>
      <c r="M3162" s="49"/>
      <c r="N3162" s="49"/>
      <c r="O3162" s="12"/>
      <c r="P3162" s="12"/>
      <c r="Q3162" s="12"/>
    </row>
    <row r="3163" spans="2:17" s="1" customFormat="1" x14ac:dyDescent="0.4">
      <c r="B3163" s="12"/>
      <c r="C3163" s="42"/>
      <c r="D3163" s="12"/>
      <c r="E3163" s="12"/>
      <c r="F3163" s="12"/>
      <c r="G3163" s="12"/>
      <c r="H3163" s="12"/>
      <c r="I3163" s="12"/>
      <c r="J3163" s="12"/>
      <c r="K3163" s="12"/>
      <c r="L3163" s="12"/>
      <c r="M3163" s="49"/>
      <c r="N3163" s="49"/>
      <c r="O3163" s="12"/>
      <c r="P3163" s="12"/>
      <c r="Q3163" s="12"/>
    </row>
    <row r="3164" spans="2:17" s="1" customFormat="1" x14ac:dyDescent="0.4">
      <c r="B3164" s="12"/>
      <c r="C3164" s="42"/>
      <c r="D3164" s="12"/>
      <c r="E3164" s="12"/>
      <c r="F3164" s="12"/>
      <c r="G3164" s="12"/>
      <c r="H3164" s="12"/>
      <c r="I3164" s="12"/>
      <c r="J3164" s="12"/>
      <c r="K3164" s="12"/>
      <c r="L3164" s="12"/>
      <c r="M3164" s="49"/>
      <c r="N3164" s="49"/>
      <c r="O3164" s="12"/>
      <c r="P3164" s="12"/>
      <c r="Q3164" s="12"/>
    </row>
    <row r="3165" spans="2:17" s="1" customFormat="1" x14ac:dyDescent="0.4">
      <c r="B3165" s="12"/>
      <c r="C3165" s="42"/>
      <c r="D3165" s="12"/>
      <c r="E3165" s="12"/>
      <c r="F3165" s="12"/>
      <c r="G3165" s="12"/>
      <c r="H3165" s="12"/>
      <c r="I3165" s="12"/>
      <c r="J3165" s="12"/>
      <c r="K3165" s="12"/>
      <c r="L3165" s="12"/>
      <c r="M3165" s="49"/>
      <c r="N3165" s="49"/>
      <c r="O3165" s="12"/>
      <c r="P3165" s="12"/>
      <c r="Q3165" s="12"/>
    </row>
    <row r="3166" spans="2:17" s="1" customFormat="1" x14ac:dyDescent="0.4">
      <c r="B3166" s="12"/>
      <c r="C3166" s="42"/>
      <c r="D3166" s="12"/>
      <c r="E3166" s="12"/>
      <c r="F3166" s="12"/>
      <c r="G3166" s="12"/>
      <c r="H3166" s="12"/>
      <c r="I3166" s="12"/>
      <c r="J3166" s="12"/>
      <c r="K3166" s="12"/>
      <c r="L3166" s="12"/>
      <c r="M3166" s="49"/>
      <c r="N3166" s="49"/>
      <c r="O3166" s="12"/>
      <c r="P3166" s="12"/>
      <c r="Q3166" s="12"/>
    </row>
    <row r="3167" spans="2:17" s="1" customFormat="1" x14ac:dyDescent="0.4">
      <c r="B3167" s="12"/>
      <c r="C3167" s="42"/>
      <c r="D3167" s="12"/>
      <c r="E3167" s="12"/>
      <c r="F3167" s="12"/>
      <c r="G3167" s="12"/>
      <c r="H3167" s="12"/>
      <c r="I3167" s="12"/>
      <c r="J3167" s="12"/>
      <c r="K3167" s="12"/>
      <c r="L3167" s="12"/>
      <c r="M3167" s="49"/>
      <c r="N3167" s="49"/>
      <c r="O3167" s="12"/>
      <c r="P3167" s="12"/>
      <c r="Q3167" s="12"/>
    </row>
    <row r="3168" spans="2:17" s="1" customFormat="1" x14ac:dyDescent="0.4">
      <c r="B3168" s="12"/>
      <c r="C3168" s="42"/>
      <c r="D3168" s="12"/>
      <c r="E3168" s="12"/>
      <c r="F3168" s="12"/>
      <c r="G3168" s="12"/>
      <c r="H3168" s="12"/>
      <c r="I3168" s="12"/>
      <c r="J3168" s="12"/>
      <c r="K3168" s="12"/>
      <c r="L3168" s="12"/>
      <c r="M3168" s="49"/>
      <c r="N3168" s="49"/>
      <c r="O3168" s="12"/>
      <c r="P3168" s="12"/>
      <c r="Q3168" s="12"/>
    </row>
    <row r="3169" spans="2:17" s="1" customFormat="1" x14ac:dyDescent="0.4">
      <c r="B3169" s="12"/>
      <c r="C3169" s="42"/>
      <c r="D3169" s="12"/>
      <c r="E3169" s="12"/>
      <c r="F3169" s="12"/>
      <c r="G3169" s="12"/>
      <c r="H3169" s="12"/>
      <c r="I3169" s="12"/>
      <c r="J3169" s="12"/>
      <c r="K3169" s="12"/>
      <c r="L3169" s="12"/>
      <c r="M3169" s="49"/>
      <c r="N3169" s="49"/>
      <c r="O3169" s="12"/>
      <c r="P3169" s="12"/>
      <c r="Q3169" s="12"/>
    </row>
    <row r="3170" spans="2:17" s="1" customFormat="1" x14ac:dyDescent="0.4">
      <c r="B3170" s="12"/>
      <c r="C3170" s="42"/>
      <c r="D3170" s="12"/>
      <c r="E3170" s="12"/>
      <c r="F3170" s="12"/>
      <c r="G3170" s="12"/>
      <c r="H3170" s="12"/>
      <c r="I3170" s="12"/>
      <c r="J3170" s="12"/>
      <c r="K3170" s="12"/>
      <c r="L3170" s="12"/>
      <c r="M3170" s="49"/>
      <c r="N3170" s="49"/>
      <c r="O3170" s="12"/>
      <c r="P3170" s="12"/>
      <c r="Q3170" s="12"/>
    </row>
    <row r="3171" spans="2:17" s="1" customFormat="1" x14ac:dyDescent="0.4">
      <c r="B3171" s="12"/>
      <c r="C3171" s="42"/>
      <c r="D3171" s="12"/>
      <c r="E3171" s="12"/>
      <c r="F3171" s="12"/>
      <c r="G3171" s="12"/>
      <c r="H3171" s="12"/>
      <c r="I3171" s="12"/>
      <c r="J3171" s="12"/>
      <c r="K3171" s="12"/>
      <c r="L3171" s="12"/>
      <c r="M3171" s="49"/>
      <c r="N3171" s="49"/>
      <c r="O3171" s="12"/>
      <c r="P3171" s="12"/>
      <c r="Q3171" s="12"/>
    </row>
    <row r="3172" spans="2:17" s="1" customFormat="1" x14ac:dyDescent="0.4">
      <c r="B3172" s="12"/>
      <c r="C3172" s="42"/>
      <c r="D3172" s="12"/>
      <c r="E3172" s="12"/>
      <c r="F3172" s="12"/>
      <c r="G3172" s="12"/>
      <c r="H3172" s="12"/>
      <c r="I3172" s="12"/>
      <c r="J3172" s="12"/>
      <c r="K3172" s="12"/>
      <c r="L3172" s="12"/>
      <c r="M3172" s="49"/>
      <c r="N3172" s="49"/>
      <c r="O3172" s="12"/>
      <c r="P3172" s="12"/>
      <c r="Q3172" s="12"/>
    </row>
    <row r="3173" spans="2:17" s="1" customFormat="1" x14ac:dyDescent="0.4">
      <c r="B3173" s="12"/>
      <c r="C3173" s="42"/>
      <c r="D3173" s="12"/>
      <c r="E3173" s="12"/>
      <c r="F3173" s="12"/>
      <c r="G3173" s="12"/>
      <c r="H3173" s="12"/>
      <c r="I3173" s="12"/>
      <c r="J3173" s="12"/>
      <c r="K3173" s="12"/>
      <c r="L3173" s="12"/>
      <c r="M3173" s="49"/>
      <c r="N3173" s="49"/>
      <c r="O3173" s="12"/>
      <c r="P3173" s="12"/>
      <c r="Q3173" s="12"/>
    </row>
    <row r="3174" spans="2:17" s="1" customFormat="1" x14ac:dyDescent="0.4">
      <c r="B3174" s="12"/>
      <c r="C3174" s="42"/>
      <c r="D3174" s="12"/>
      <c r="E3174" s="12"/>
      <c r="F3174" s="12"/>
      <c r="G3174" s="12"/>
      <c r="H3174" s="12"/>
      <c r="I3174" s="12"/>
      <c r="J3174" s="12"/>
      <c r="K3174" s="12"/>
      <c r="L3174" s="12"/>
      <c r="M3174" s="49"/>
      <c r="N3174" s="49"/>
      <c r="O3174" s="12"/>
      <c r="P3174" s="12"/>
      <c r="Q3174" s="12"/>
    </row>
    <row r="3175" spans="2:17" s="1" customFormat="1" x14ac:dyDescent="0.4">
      <c r="B3175" s="12"/>
      <c r="C3175" s="42"/>
      <c r="D3175" s="12"/>
      <c r="E3175" s="12"/>
      <c r="F3175" s="12"/>
      <c r="G3175" s="12"/>
      <c r="H3175" s="12"/>
      <c r="I3175" s="12"/>
      <c r="J3175" s="12"/>
      <c r="K3175" s="12"/>
      <c r="L3175" s="12"/>
      <c r="M3175" s="49"/>
      <c r="N3175" s="49"/>
      <c r="O3175" s="12"/>
      <c r="P3175" s="12"/>
      <c r="Q3175" s="12"/>
    </row>
    <row r="3176" spans="2:17" s="1" customFormat="1" x14ac:dyDescent="0.4">
      <c r="B3176" s="12"/>
      <c r="C3176" s="42"/>
      <c r="D3176" s="12"/>
      <c r="E3176" s="12"/>
      <c r="F3176" s="12"/>
      <c r="G3176" s="12"/>
      <c r="H3176" s="12"/>
      <c r="I3176" s="12"/>
      <c r="J3176" s="12"/>
      <c r="K3176" s="12"/>
      <c r="L3176" s="12"/>
      <c r="M3176" s="49"/>
      <c r="N3176" s="49"/>
      <c r="O3176" s="12"/>
      <c r="P3176" s="12"/>
      <c r="Q3176" s="12"/>
    </row>
    <row r="3177" spans="2:17" s="1" customFormat="1" x14ac:dyDescent="0.4">
      <c r="B3177" s="12"/>
      <c r="C3177" s="42"/>
      <c r="D3177" s="12"/>
      <c r="E3177" s="12"/>
      <c r="F3177" s="12"/>
      <c r="G3177" s="12"/>
      <c r="H3177" s="12"/>
      <c r="I3177" s="12"/>
      <c r="J3177" s="12"/>
      <c r="K3177" s="12"/>
      <c r="L3177" s="12"/>
      <c r="M3177" s="49"/>
      <c r="N3177" s="49"/>
      <c r="O3177" s="12"/>
      <c r="P3177" s="12"/>
      <c r="Q3177" s="12"/>
    </row>
    <row r="3178" spans="2:17" s="1" customFormat="1" x14ac:dyDescent="0.4">
      <c r="B3178" s="12"/>
      <c r="C3178" s="42"/>
      <c r="D3178" s="12"/>
      <c r="E3178" s="12"/>
      <c r="F3178" s="12"/>
      <c r="G3178" s="12"/>
      <c r="H3178" s="12"/>
      <c r="I3178" s="12"/>
      <c r="J3178" s="12"/>
      <c r="K3178" s="12"/>
      <c r="L3178" s="12"/>
      <c r="M3178" s="49"/>
      <c r="N3178" s="49"/>
      <c r="O3178" s="12"/>
      <c r="P3178" s="12"/>
      <c r="Q3178" s="12"/>
    </row>
    <row r="3179" spans="2:17" s="1" customFormat="1" x14ac:dyDescent="0.4">
      <c r="B3179" s="12"/>
      <c r="C3179" s="42"/>
      <c r="D3179" s="12"/>
      <c r="E3179" s="12"/>
      <c r="F3179" s="12"/>
      <c r="G3179" s="12"/>
      <c r="H3179" s="12"/>
      <c r="I3179" s="12"/>
      <c r="J3179" s="12"/>
      <c r="K3179" s="12"/>
      <c r="L3179" s="12"/>
      <c r="M3179" s="49"/>
      <c r="N3179" s="49"/>
      <c r="O3179" s="12"/>
      <c r="P3179" s="12"/>
      <c r="Q3179" s="12"/>
    </row>
    <row r="3180" spans="2:17" s="1" customFormat="1" x14ac:dyDescent="0.4">
      <c r="B3180" s="12"/>
      <c r="C3180" s="42"/>
      <c r="D3180" s="12"/>
      <c r="E3180" s="12"/>
      <c r="F3180" s="12"/>
      <c r="G3180" s="12"/>
      <c r="H3180" s="12"/>
      <c r="I3180" s="12"/>
      <c r="J3180" s="12"/>
      <c r="K3180" s="12"/>
      <c r="L3180" s="12"/>
      <c r="M3180" s="49"/>
      <c r="N3180" s="49"/>
      <c r="O3180" s="12"/>
      <c r="P3180" s="12"/>
      <c r="Q3180" s="12"/>
    </row>
    <row r="3181" spans="2:17" s="1" customFormat="1" x14ac:dyDescent="0.4">
      <c r="B3181" s="12"/>
      <c r="C3181" s="42"/>
      <c r="D3181" s="12"/>
      <c r="E3181" s="12"/>
      <c r="F3181" s="12"/>
      <c r="G3181" s="12"/>
      <c r="H3181" s="12"/>
      <c r="I3181" s="12"/>
      <c r="J3181" s="12"/>
      <c r="K3181" s="12"/>
      <c r="L3181" s="12"/>
      <c r="M3181" s="49"/>
      <c r="N3181" s="49"/>
      <c r="O3181" s="12"/>
      <c r="P3181" s="12"/>
      <c r="Q3181" s="12"/>
    </row>
    <row r="3182" spans="2:17" s="1" customFormat="1" x14ac:dyDescent="0.4">
      <c r="B3182" s="12"/>
      <c r="C3182" s="42"/>
      <c r="D3182" s="12"/>
      <c r="E3182" s="12"/>
      <c r="F3182" s="12"/>
      <c r="G3182" s="12"/>
      <c r="H3182" s="12"/>
      <c r="I3182" s="12"/>
      <c r="J3182" s="12"/>
      <c r="K3182" s="12"/>
      <c r="L3182" s="12"/>
      <c r="M3182" s="49"/>
      <c r="N3182" s="49"/>
      <c r="O3182" s="12"/>
      <c r="P3182" s="12"/>
      <c r="Q3182" s="12"/>
    </row>
    <row r="3183" spans="2:17" s="1" customFormat="1" x14ac:dyDescent="0.4">
      <c r="B3183" s="12"/>
      <c r="C3183" s="42"/>
      <c r="D3183" s="12"/>
      <c r="E3183" s="12"/>
      <c r="F3183" s="12"/>
      <c r="G3183" s="12"/>
      <c r="H3183" s="12"/>
      <c r="I3183" s="12"/>
      <c r="J3183" s="12"/>
      <c r="K3183" s="12"/>
      <c r="L3183" s="12"/>
      <c r="M3183" s="49"/>
      <c r="N3183" s="49"/>
      <c r="O3183" s="12"/>
      <c r="P3183" s="12"/>
      <c r="Q3183" s="12"/>
    </row>
    <row r="3184" spans="2:17" s="1" customFormat="1" x14ac:dyDescent="0.4">
      <c r="B3184" s="12"/>
      <c r="C3184" s="42"/>
      <c r="D3184" s="12"/>
      <c r="E3184" s="12"/>
      <c r="F3184" s="12"/>
      <c r="G3184" s="12"/>
      <c r="H3184" s="12"/>
      <c r="I3184" s="12"/>
      <c r="J3184" s="12"/>
      <c r="K3184" s="12"/>
      <c r="L3184" s="12"/>
      <c r="M3184" s="49"/>
      <c r="N3184" s="49"/>
      <c r="O3184" s="12"/>
      <c r="P3184" s="12"/>
      <c r="Q3184" s="12"/>
    </row>
    <row r="3185" spans="2:17" s="1" customFormat="1" x14ac:dyDescent="0.4">
      <c r="B3185" s="12"/>
      <c r="C3185" s="42"/>
      <c r="D3185" s="12"/>
      <c r="E3185" s="12"/>
      <c r="F3185" s="12"/>
      <c r="G3185" s="12"/>
      <c r="H3185" s="12"/>
      <c r="I3185" s="12"/>
      <c r="J3185" s="12"/>
      <c r="K3185" s="12"/>
      <c r="L3185" s="12"/>
      <c r="M3185" s="49"/>
      <c r="N3185" s="49"/>
      <c r="O3185" s="12"/>
      <c r="P3185" s="12"/>
      <c r="Q3185" s="12"/>
    </row>
    <row r="3186" spans="2:17" s="1" customFormat="1" x14ac:dyDescent="0.4">
      <c r="B3186" s="12"/>
      <c r="C3186" s="42"/>
      <c r="D3186" s="12"/>
      <c r="E3186" s="12"/>
      <c r="F3186" s="12"/>
      <c r="G3186" s="12"/>
      <c r="H3186" s="12"/>
      <c r="I3186" s="12"/>
      <c r="J3186" s="12"/>
      <c r="K3186" s="12"/>
      <c r="L3186" s="12"/>
      <c r="M3186" s="49"/>
      <c r="N3186" s="49"/>
      <c r="O3186" s="12"/>
      <c r="P3186" s="12"/>
      <c r="Q3186" s="12"/>
    </row>
    <row r="3187" spans="2:17" s="1" customFormat="1" x14ac:dyDescent="0.4">
      <c r="B3187" s="12"/>
      <c r="C3187" s="42"/>
      <c r="D3187" s="12"/>
      <c r="E3187" s="12"/>
      <c r="F3187" s="12"/>
      <c r="G3187" s="12"/>
      <c r="H3187" s="12"/>
      <c r="I3187" s="12"/>
      <c r="J3187" s="12"/>
      <c r="K3187" s="12"/>
      <c r="L3187" s="12"/>
      <c r="M3187" s="49"/>
      <c r="N3187" s="49"/>
      <c r="O3187" s="12"/>
      <c r="P3187" s="12"/>
      <c r="Q3187" s="12"/>
    </row>
    <row r="3188" spans="2:17" s="1" customFormat="1" x14ac:dyDescent="0.4">
      <c r="B3188" s="12"/>
      <c r="C3188" s="42"/>
      <c r="D3188" s="12"/>
      <c r="E3188" s="12"/>
      <c r="F3188" s="12"/>
      <c r="G3188" s="12"/>
      <c r="H3188" s="12"/>
      <c r="I3188" s="12"/>
      <c r="J3188" s="12"/>
      <c r="K3188" s="12"/>
      <c r="L3188" s="12"/>
      <c r="M3188" s="49"/>
      <c r="N3188" s="49"/>
      <c r="O3188" s="12"/>
      <c r="P3188" s="12"/>
      <c r="Q3188" s="12"/>
    </row>
    <row r="3189" spans="2:17" s="1" customFormat="1" x14ac:dyDescent="0.4">
      <c r="B3189" s="12"/>
      <c r="C3189" s="42"/>
      <c r="D3189" s="12"/>
      <c r="E3189" s="12"/>
      <c r="F3189" s="12"/>
      <c r="G3189" s="12"/>
      <c r="H3189" s="12"/>
      <c r="I3189" s="12"/>
      <c r="J3189" s="12"/>
      <c r="K3189" s="12"/>
      <c r="L3189" s="12"/>
      <c r="M3189" s="49"/>
      <c r="N3189" s="49"/>
      <c r="O3189" s="12"/>
      <c r="P3189" s="12"/>
      <c r="Q3189" s="12"/>
    </row>
    <row r="3190" spans="2:17" s="1" customFormat="1" x14ac:dyDescent="0.4">
      <c r="B3190" s="12"/>
      <c r="C3190" s="42"/>
      <c r="D3190" s="12"/>
      <c r="E3190" s="12"/>
      <c r="F3190" s="12"/>
      <c r="G3190" s="12"/>
      <c r="H3190" s="12"/>
      <c r="I3190" s="12"/>
      <c r="J3190" s="12"/>
      <c r="K3190" s="12"/>
      <c r="L3190" s="12"/>
      <c r="M3190" s="49"/>
      <c r="N3190" s="49"/>
      <c r="O3190" s="12"/>
      <c r="P3190" s="12"/>
      <c r="Q3190" s="12"/>
    </row>
    <row r="3191" spans="2:17" s="1" customFormat="1" x14ac:dyDescent="0.4">
      <c r="B3191" s="12"/>
      <c r="C3191" s="42"/>
      <c r="D3191" s="12"/>
      <c r="E3191" s="12"/>
      <c r="F3191" s="12"/>
      <c r="G3191" s="12"/>
      <c r="H3191" s="12"/>
      <c r="I3191" s="12"/>
      <c r="J3191" s="12"/>
      <c r="K3191" s="12"/>
      <c r="L3191" s="12"/>
      <c r="M3191" s="49"/>
      <c r="N3191" s="49"/>
      <c r="O3191" s="12"/>
      <c r="P3191" s="12"/>
      <c r="Q3191" s="12"/>
    </row>
    <row r="3192" spans="2:17" s="1" customFormat="1" x14ac:dyDescent="0.4">
      <c r="B3192" s="12"/>
      <c r="C3192" s="42"/>
      <c r="D3192" s="12"/>
      <c r="E3192" s="12"/>
      <c r="F3192" s="12"/>
      <c r="G3192" s="12"/>
      <c r="H3192" s="12"/>
      <c r="I3192" s="12"/>
      <c r="J3192" s="12"/>
      <c r="K3192" s="12"/>
      <c r="L3192" s="12"/>
      <c r="M3192" s="49"/>
      <c r="N3192" s="49"/>
      <c r="O3192" s="12"/>
      <c r="P3192" s="12"/>
      <c r="Q3192" s="12"/>
    </row>
    <row r="3193" spans="2:17" s="1" customFormat="1" x14ac:dyDescent="0.4">
      <c r="B3193" s="12"/>
      <c r="C3193" s="42"/>
      <c r="D3193" s="12"/>
      <c r="E3193" s="12"/>
      <c r="F3193" s="12"/>
      <c r="G3193" s="12"/>
      <c r="H3193" s="12"/>
      <c r="I3193" s="12"/>
      <c r="J3193" s="12"/>
      <c r="K3193" s="12"/>
      <c r="L3193" s="12"/>
      <c r="M3193" s="49"/>
      <c r="N3193" s="49"/>
      <c r="O3193" s="12"/>
      <c r="P3193" s="12"/>
      <c r="Q3193" s="12"/>
    </row>
    <row r="3194" spans="2:17" s="1" customFormat="1" x14ac:dyDescent="0.4">
      <c r="B3194" s="12"/>
      <c r="C3194" s="42"/>
      <c r="D3194" s="12"/>
      <c r="E3194" s="12"/>
      <c r="F3194" s="12"/>
      <c r="G3194" s="12"/>
      <c r="H3194" s="12"/>
      <c r="I3194" s="12"/>
      <c r="J3194" s="12"/>
      <c r="K3194" s="12"/>
      <c r="L3194" s="12"/>
      <c r="M3194" s="49"/>
      <c r="N3194" s="49"/>
      <c r="O3194" s="12"/>
      <c r="P3194" s="12"/>
      <c r="Q3194" s="12"/>
    </row>
    <row r="3195" spans="2:17" s="1" customFormat="1" x14ac:dyDescent="0.4">
      <c r="B3195" s="12"/>
      <c r="C3195" s="42"/>
      <c r="D3195" s="12"/>
      <c r="E3195" s="12"/>
      <c r="F3195" s="12"/>
      <c r="G3195" s="12"/>
      <c r="H3195" s="12"/>
      <c r="I3195" s="12"/>
      <c r="J3195" s="12"/>
      <c r="K3195" s="12"/>
      <c r="L3195" s="12"/>
      <c r="M3195" s="49"/>
      <c r="N3195" s="49"/>
      <c r="O3195" s="12"/>
      <c r="P3195" s="12"/>
      <c r="Q3195" s="12"/>
    </row>
    <row r="3196" spans="2:17" s="1" customFormat="1" x14ac:dyDescent="0.4">
      <c r="B3196" s="12"/>
      <c r="C3196" s="42"/>
      <c r="D3196" s="12"/>
      <c r="E3196" s="12"/>
      <c r="F3196" s="12"/>
      <c r="G3196" s="12"/>
      <c r="H3196" s="12"/>
      <c r="I3196" s="12"/>
      <c r="J3196" s="12"/>
      <c r="K3196" s="12"/>
      <c r="L3196" s="12"/>
      <c r="M3196" s="49"/>
      <c r="N3196" s="49"/>
      <c r="O3196" s="12"/>
      <c r="P3196" s="12"/>
      <c r="Q3196" s="12"/>
    </row>
    <row r="3197" spans="2:17" s="1" customFormat="1" x14ac:dyDescent="0.4">
      <c r="B3197" s="12"/>
      <c r="C3197" s="42"/>
      <c r="D3197" s="12"/>
      <c r="E3197" s="12"/>
      <c r="F3197" s="12"/>
      <c r="G3197" s="12"/>
      <c r="H3197" s="12"/>
      <c r="I3197" s="12"/>
      <c r="J3197" s="12"/>
      <c r="K3197" s="12"/>
      <c r="L3197" s="12"/>
      <c r="M3197" s="49"/>
      <c r="N3197" s="49"/>
      <c r="O3197" s="12"/>
      <c r="P3197" s="12"/>
      <c r="Q3197" s="12"/>
    </row>
    <row r="3198" spans="2:17" s="1" customFormat="1" x14ac:dyDescent="0.4">
      <c r="B3198" s="12"/>
      <c r="C3198" s="42"/>
      <c r="D3198" s="12"/>
      <c r="E3198" s="12"/>
      <c r="F3198" s="12"/>
      <c r="G3198" s="12"/>
      <c r="H3198" s="12"/>
      <c r="I3198" s="12"/>
      <c r="J3198" s="12"/>
      <c r="K3198" s="12"/>
      <c r="L3198" s="12"/>
      <c r="M3198" s="49"/>
      <c r="N3198" s="49"/>
      <c r="O3198" s="12"/>
      <c r="P3198" s="12"/>
      <c r="Q3198" s="12"/>
    </row>
    <row r="3199" spans="2:17" s="1" customFormat="1" x14ac:dyDescent="0.4">
      <c r="B3199" s="12"/>
      <c r="C3199" s="42"/>
      <c r="D3199" s="12"/>
      <c r="E3199" s="12"/>
      <c r="F3199" s="12"/>
      <c r="G3199" s="12"/>
      <c r="H3199" s="12"/>
      <c r="I3199" s="12"/>
      <c r="J3199" s="12"/>
      <c r="K3199" s="12"/>
      <c r="L3199" s="12"/>
      <c r="M3199" s="49"/>
      <c r="N3199" s="49"/>
      <c r="O3199" s="12"/>
      <c r="P3199" s="12"/>
      <c r="Q3199" s="12"/>
    </row>
    <row r="3200" spans="2:17" s="1" customFormat="1" x14ac:dyDescent="0.4">
      <c r="B3200" s="12"/>
      <c r="C3200" s="42"/>
      <c r="D3200" s="12"/>
      <c r="E3200" s="12"/>
      <c r="F3200" s="12"/>
      <c r="G3200" s="12"/>
      <c r="H3200" s="12"/>
      <c r="I3200" s="12"/>
      <c r="J3200" s="12"/>
      <c r="K3200" s="12"/>
      <c r="L3200" s="12"/>
      <c r="M3200" s="49"/>
      <c r="N3200" s="49"/>
      <c r="O3200" s="12"/>
      <c r="P3200" s="12"/>
      <c r="Q3200" s="12"/>
    </row>
    <row r="3201" spans="2:17" s="1" customFormat="1" x14ac:dyDescent="0.4">
      <c r="B3201" s="12"/>
      <c r="C3201" s="42"/>
      <c r="D3201" s="12"/>
      <c r="E3201" s="12"/>
      <c r="F3201" s="12"/>
      <c r="G3201" s="12"/>
      <c r="H3201" s="12"/>
      <c r="I3201" s="12"/>
      <c r="J3201" s="12"/>
      <c r="K3201" s="12"/>
      <c r="L3201" s="12"/>
      <c r="M3201" s="49"/>
      <c r="N3201" s="49"/>
      <c r="O3201" s="12"/>
      <c r="P3201" s="12"/>
      <c r="Q3201" s="12"/>
    </row>
    <row r="3202" spans="2:17" s="1" customFormat="1" x14ac:dyDescent="0.4">
      <c r="B3202" s="12"/>
      <c r="C3202" s="42"/>
      <c r="D3202" s="12"/>
      <c r="E3202" s="12"/>
      <c r="F3202" s="12"/>
      <c r="G3202" s="12"/>
      <c r="H3202" s="12"/>
      <c r="I3202" s="12"/>
      <c r="J3202" s="12"/>
      <c r="K3202" s="12"/>
      <c r="L3202" s="12"/>
      <c r="M3202" s="49"/>
      <c r="N3202" s="49"/>
      <c r="O3202" s="12"/>
      <c r="P3202" s="12"/>
      <c r="Q3202" s="12"/>
    </row>
    <row r="3203" spans="2:17" s="1" customFormat="1" x14ac:dyDescent="0.4">
      <c r="B3203" s="12"/>
      <c r="C3203" s="42"/>
      <c r="D3203" s="12"/>
      <c r="E3203" s="12"/>
      <c r="F3203" s="12"/>
      <c r="G3203" s="12"/>
      <c r="H3203" s="12"/>
      <c r="I3203" s="12"/>
      <c r="J3203" s="12"/>
      <c r="K3203" s="12"/>
      <c r="L3203" s="12"/>
      <c r="M3203" s="49"/>
      <c r="N3203" s="49"/>
      <c r="O3203" s="12"/>
      <c r="P3203" s="12"/>
      <c r="Q3203" s="12"/>
    </row>
    <row r="3204" spans="2:17" s="1" customFormat="1" x14ac:dyDescent="0.4">
      <c r="B3204" s="12"/>
      <c r="C3204" s="42"/>
      <c r="D3204" s="12"/>
      <c r="E3204" s="12"/>
      <c r="F3204" s="12"/>
      <c r="G3204" s="12"/>
      <c r="H3204" s="12"/>
      <c r="I3204" s="12"/>
      <c r="J3204" s="12"/>
      <c r="K3204" s="12"/>
      <c r="L3204" s="12"/>
      <c r="M3204" s="49"/>
      <c r="N3204" s="49"/>
      <c r="O3204" s="12"/>
      <c r="P3204" s="12"/>
      <c r="Q3204" s="12"/>
    </row>
    <row r="3205" spans="2:17" s="1" customFormat="1" x14ac:dyDescent="0.4">
      <c r="B3205" s="12"/>
      <c r="C3205" s="42"/>
      <c r="D3205" s="12"/>
      <c r="E3205" s="12"/>
      <c r="F3205" s="12"/>
      <c r="G3205" s="12"/>
      <c r="H3205" s="12"/>
      <c r="I3205" s="12"/>
      <c r="J3205" s="12"/>
      <c r="K3205" s="12"/>
      <c r="L3205" s="12"/>
      <c r="M3205" s="49"/>
      <c r="N3205" s="49"/>
      <c r="O3205" s="12"/>
      <c r="P3205" s="12"/>
      <c r="Q3205" s="12"/>
    </row>
    <row r="3206" spans="2:17" s="1" customFormat="1" x14ac:dyDescent="0.4">
      <c r="B3206" s="12"/>
      <c r="C3206" s="42"/>
      <c r="D3206" s="12"/>
      <c r="E3206" s="12"/>
      <c r="F3206" s="12"/>
      <c r="G3206" s="12"/>
      <c r="H3206" s="12"/>
      <c r="I3206" s="12"/>
      <c r="J3206" s="12"/>
      <c r="K3206" s="12"/>
      <c r="L3206" s="12"/>
      <c r="M3206" s="49"/>
      <c r="N3206" s="49"/>
      <c r="O3206" s="12"/>
      <c r="P3206" s="12"/>
      <c r="Q3206" s="12"/>
    </row>
    <row r="3207" spans="2:17" s="1" customFormat="1" x14ac:dyDescent="0.4">
      <c r="B3207" s="12"/>
      <c r="C3207" s="42"/>
      <c r="D3207" s="12"/>
      <c r="E3207" s="12"/>
      <c r="F3207" s="12"/>
      <c r="G3207" s="12"/>
      <c r="H3207" s="12"/>
      <c r="I3207" s="12"/>
      <c r="J3207" s="12"/>
      <c r="K3207" s="12"/>
      <c r="L3207" s="12"/>
      <c r="M3207" s="49"/>
      <c r="N3207" s="49"/>
      <c r="O3207" s="12"/>
      <c r="P3207" s="12"/>
      <c r="Q3207" s="12"/>
    </row>
    <row r="3208" spans="2:17" s="1" customFormat="1" x14ac:dyDescent="0.4">
      <c r="B3208" s="12"/>
      <c r="C3208" s="42"/>
      <c r="D3208" s="12"/>
      <c r="E3208" s="12"/>
      <c r="F3208" s="12"/>
      <c r="G3208" s="12"/>
      <c r="H3208" s="12"/>
      <c r="I3208" s="12"/>
      <c r="J3208" s="12"/>
      <c r="K3208" s="12"/>
      <c r="L3208" s="12"/>
      <c r="M3208" s="49"/>
      <c r="N3208" s="49"/>
      <c r="O3208" s="12"/>
      <c r="P3208" s="12"/>
      <c r="Q3208" s="12"/>
    </row>
    <row r="3209" spans="2:17" s="1" customFormat="1" x14ac:dyDescent="0.4">
      <c r="B3209" s="12"/>
      <c r="C3209" s="42"/>
      <c r="D3209" s="12"/>
      <c r="E3209" s="12"/>
      <c r="F3209" s="12"/>
      <c r="G3209" s="12"/>
      <c r="H3209" s="12"/>
      <c r="I3209" s="12"/>
      <c r="J3209" s="12"/>
      <c r="K3209" s="12"/>
      <c r="L3209" s="12"/>
      <c r="M3209" s="49"/>
      <c r="N3209" s="49"/>
      <c r="O3209" s="12"/>
      <c r="P3209" s="12"/>
      <c r="Q3209" s="12"/>
    </row>
    <row r="3210" spans="2:17" s="1" customFormat="1" x14ac:dyDescent="0.4">
      <c r="B3210" s="12"/>
      <c r="C3210" s="42"/>
      <c r="D3210" s="12"/>
      <c r="E3210" s="12"/>
      <c r="F3210" s="12"/>
      <c r="G3210" s="12"/>
      <c r="H3210" s="12"/>
      <c r="I3210" s="12"/>
      <c r="J3210" s="12"/>
      <c r="K3210" s="12"/>
      <c r="L3210" s="12"/>
      <c r="M3210" s="49"/>
      <c r="N3210" s="49"/>
      <c r="O3210" s="12"/>
      <c r="P3210" s="12"/>
      <c r="Q3210" s="12"/>
    </row>
    <row r="3211" spans="2:17" s="1" customFormat="1" x14ac:dyDescent="0.4">
      <c r="B3211" s="12"/>
      <c r="C3211" s="42"/>
      <c r="D3211" s="12"/>
      <c r="E3211" s="12"/>
      <c r="F3211" s="12"/>
      <c r="G3211" s="12"/>
      <c r="H3211" s="12"/>
      <c r="I3211" s="12"/>
      <c r="J3211" s="12"/>
      <c r="K3211" s="12"/>
      <c r="L3211" s="12"/>
      <c r="M3211" s="49"/>
      <c r="N3211" s="49"/>
      <c r="O3211" s="12"/>
      <c r="P3211" s="12"/>
      <c r="Q3211" s="12"/>
    </row>
    <row r="3212" spans="2:17" s="1" customFormat="1" x14ac:dyDescent="0.4">
      <c r="B3212" s="12"/>
      <c r="C3212" s="42"/>
      <c r="D3212" s="12"/>
      <c r="E3212" s="12"/>
      <c r="F3212" s="12"/>
      <c r="G3212" s="12"/>
      <c r="H3212" s="12"/>
      <c r="I3212" s="12"/>
      <c r="J3212" s="12"/>
      <c r="K3212" s="12"/>
      <c r="L3212" s="12"/>
      <c r="M3212" s="49"/>
      <c r="N3212" s="49"/>
      <c r="O3212" s="12"/>
      <c r="P3212" s="12"/>
      <c r="Q3212" s="12"/>
    </row>
    <row r="3213" spans="2:17" s="1" customFormat="1" x14ac:dyDescent="0.4">
      <c r="B3213" s="12"/>
      <c r="C3213" s="42"/>
      <c r="D3213" s="12"/>
      <c r="E3213" s="12"/>
      <c r="F3213" s="12"/>
      <c r="G3213" s="12"/>
      <c r="H3213" s="12"/>
      <c r="I3213" s="12"/>
      <c r="J3213" s="12"/>
      <c r="K3213" s="12"/>
      <c r="L3213" s="12"/>
      <c r="M3213" s="49"/>
      <c r="N3213" s="49"/>
      <c r="O3213" s="12"/>
      <c r="P3213" s="12"/>
      <c r="Q3213" s="12"/>
    </row>
    <row r="3214" spans="2:17" s="1" customFormat="1" x14ac:dyDescent="0.4">
      <c r="B3214" s="12"/>
      <c r="C3214" s="42"/>
      <c r="D3214" s="12"/>
      <c r="E3214" s="12"/>
      <c r="F3214" s="12"/>
      <c r="G3214" s="12"/>
      <c r="H3214" s="12"/>
      <c r="I3214" s="12"/>
      <c r="J3214" s="12"/>
      <c r="K3214" s="12"/>
      <c r="L3214" s="12"/>
      <c r="M3214" s="49"/>
      <c r="N3214" s="49"/>
      <c r="O3214" s="12"/>
      <c r="P3214" s="12"/>
      <c r="Q3214" s="12"/>
    </row>
    <row r="3215" spans="2:17" s="1" customFormat="1" x14ac:dyDescent="0.4">
      <c r="B3215" s="12"/>
      <c r="C3215" s="42"/>
      <c r="D3215" s="12"/>
      <c r="E3215" s="12"/>
      <c r="F3215" s="12"/>
      <c r="G3215" s="12"/>
      <c r="H3215" s="12"/>
      <c r="I3215" s="12"/>
      <c r="J3215" s="12"/>
      <c r="K3215" s="12"/>
      <c r="L3215" s="12"/>
      <c r="M3215" s="49"/>
      <c r="N3215" s="49"/>
      <c r="O3215" s="12"/>
      <c r="P3215" s="12"/>
      <c r="Q3215" s="12"/>
    </row>
    <row r="3216" spans="2:17" s="1" customFormat="1" x14ac:dyDescent="0.4">
      <c r="B3216" s="12"/>
      <c r="C3216" s="42"/>
      <c r="D3216" s="12"/>
      <c r="E3216" s="12"/>
      <c r="F3216" s="12"/>
      <c r="G3216" s="12"/>
      <c r="H3216" s="12"/>
      <c r="I3216" s="12"/>
      <c r="J3216" s="12"/>
      <c r="K3216" s="12"/>
      <c r="L3216" s="12"/>
      <c r="M3216" s="49"/>
      <c r="N3216" s="49"/>
      <c r="O3216" s="12"/>
      <c r="P3216" s="12"/>
      <c r="Q3216" s="12"/>
    </row>
    <row r="3217" spans="2:17" s="1" customFormat="1" x14ac:dyDescent="0.4">
      <c r="B3217" s="12"/>
      <c r="C3217" s="42"/>
      <c r="D3217" s="12"/>
      <c r="E3217" s="12"/>
      <c r="F3217" s="12"/>
      <c r="G3217" s="12"/>
      <c r="H3217" s="12"/>
      <c r="I3217" s="12"/>
      <c r="J3217" s="12"/>
      <c r="K3217" s="12"/>
      <c r="L3217" s="12"/>
      <c r="M3217" s="49"/>
      <c r="N3217" s="49"/>
      <c r="O3217" s="12"/>
      <c r="P3217" s="12"/>
      <c r="Q3217" s="12"/>
    </row>
    <row r="3218" spans="2:17" s="1" customFormat="1" x14ac:dyDescent="0.4">
      <c r="B3218" s="12"/>
      <c r="C3218" s="42"/>
      <c r="D3218" s="12"/>
      <c r="E3218" s="12"/>
      <c r="F3218" s="12"/>
      <c r="G3218" s="12"/>
      <c r="H3218" s="12"/>
      <c r="I3218" s="12"/>
      <c r="J3218" s="12"/>
      <c r="K3218" s="12"/>
      <c r="L3218" s="12"/>
      <c r="M3218" s="49"/>
      <c r="N3218" s="49"/>
      <c r="O3218" s="12"/>
      <c r="P3218" s="12"/>
      <c r="Q3218" s="12"/>
    </row>
    <row r="3219" spans="2:17" s="1" customFormat="1" x14ac:dyDescent="0.4">
      <c r="B3219" s="12"/>
      <c r="C3219" s="42"/>
      <c r="D3219" s="12"/>
      <c r="E3219" s="12"/>
      <c r="F3219" s="12"/>
      <c r="G3219" s="12"/>
      <c r="H3219" s="12"/>
      <c r="I3219" s="12"/>
      <c r="J3219" s="12"/>
      <c r="K3219" s="12"/>
      <c r="L3219" s="12"/>
      <c r="M3219" s="49"/>
      <c r="N3219" s="49"/>
      <c r="O3219" s="12"/>
      <c r="P3219" s="12"/>
      <c r="Q3219" s="12"/>
    </row>
    <row r="3220" spans="2:17" s="1" customFormat="1" x14ac:dyDescent="0.4">
      <c r="B3220" s="12"/>
      <c r="C3220" s="42"/>
      <c r="D3220" s="12"/>
      <c r="E3220" s="12"/>
      <c r="F3220" s="12"/>
      <c r="G3220" s="12"/>
      <c r="H3220" s="12"/>
      <c r="I3220" s="12"/>
      <c r="J3220" s="12"/>
      <c r="K3220" s="12"/>
      <c r="L3220" s="12"/>
      <c r="M3220" s="49"/>
      <c r="N3220" s="49"/>
      <c r="O3220" s="12"/>
      <c r="P3220" s="12"/>
      <c r="Q3220" s="12"/>
    </row>
    <row r="3221" spans="2:17" s="1" customFormat="1" x14ac:dyDescent="0.4">
      <c r="B3221" s="12"/>
      <c r="C3221" s="42"/>
      <c r="D3221" s="12"/>
      <c r="E3221" s="12"/>
      <c r="F3221" s="12"/>
      <c r="G3221" s="12"/>
      <c r="H3221" s="12"/>
      <c r="I3221" s="12"/>
      <c r="J3221" s="12"/>
      <c r="K3221" s="12"/>
      <c r="L3221" s="12"/>
      <c r="M3221" s="49"/>
      <c r="N3221" s="49"/>
      <c r="O3221" s="12"/>
      <c r="P3221" s="12"/>
      <c r="Q3221" s="12"/>
    </row>
    <row r="3222" spans="2:17" s="1" customFormat="1" x14ac:dyDescent="0.4">
      <c r="B3222" s="12"/>
      <c r="C3222" s="42"/>
      <c r="D3222" s="12"/>
      <c r="E3222" s="12"/>
      <c r="F3222" s="12"/>
      <c r="G3222" s="12"/>
      <c r="H3222" s="12"/>
      <c r="I3222" s="12"/>
      <c r="J3222" s="12"/>
      <c r="K3222" s="12"/>
      <c r="L3222" s="12"/>
      <c r="M3222" s="49"/>
      <c r="N3222" s="49"/>
      <c r="O3222" s="12"/>
      <c r="P3222" s="12"/>
      <c r="Q3222" s="12"/>
    </row>
    <row r="3223" spans="2:17" s="1" customFormat="1" x14ac:dyDescent="0.4">
      <c r="B3223" s="12"/>
      <c r="C3223" s="42"/>
      <c r="D3223" s="12"/>
      <c r="E3223" s="12"/>
      <c r="F3223" s="12"/>
      <c r="G3223" s="12"/>
      <c r="H3223" s="12"/>
      <c r="I3223" s="12"/>
      <c r="J3223" s="12"/>
      <c r="K3223" s="12"/>
      <c r="L3223" s="12"/>
      <c r="M3223" s="49"/>
      <c r="N3223" s="49"/>
      <c r="O3223" s="12"/>
      <c r="P3223" s="12"/>
      <c r="Q3223" s="12"/>
    </row>
    <row r="3224" spans="2:17" s="1" customFormat="1" x14ac:dyDescent="0.4">
      <c r="B3224" s="12"/>
      <c r="C3224" s="42"/>
      <c r="D3224" s="12"/>
      <c r="E3224" s="12"/>
      <c r="F3224" s="12"/>
      <c r="G3224" s="12"/>
      <c r="H3224" s="12"/>
      <c r="I3224" s="12"/>
      <c r="J3224" s="12"/>
      <c r="K3224" s="12"/>
      <c r="L3224" s="12"/>
      <c r="M3224" s="49"/>
      <c r="N3224" s="49"/>
      <c r="O3224" s="12"/>
      <c r="P3224" s="12"/>
      <c r="Q3224" s="12"/>
    </row>
    <row r="3225" spans="2:17" s="1" customFormat="1" x14ac:dyDescent="0.4">
      <c r="B3225" s="12"/>
      <c r="C3225" s="42"/>
      <c r="D3225" s="12"/>
      <c r="E3225" s="12"/>
      <c r="F3225" s="12"/>
      <c r="G3225" s="12"/>
      <c r="H3225" s="12"/>
      <c r="I3225" s="12"/>
      <c r="J3225" s="12"/>
      <c r="K3225" s="12"/>
      <c r="L3225" s="12"/>
      <c r="M3225" s="49"/>
      <c r="N3225" s="49"/>
      <c r="O3225" s="12"/>
      <c r="P3225" s="12"/>
      <c r="Q3225" s="12"/>
    </row>
    <row r="3226" spans="2:17" s="1" customFormat="1" x14ac:dyDescent="0.4">
      <c r="B3226" s="12"/>
      <c r="C3226" s="42"/>
      <c r="D3226" s="12"/>
      <c r="E3226" s="12"/>
      <c r="F3226" s="12"/>
      <c r="G3226" s="12"/>
      <c r="H3226" s="12"/>
      <c r="I3226" s="12"/>
      <c r="J3226" s="12"/>
      <c r="K3226" s="12"/>
      <c r="L3226" s="12"/>
      <c r="M3226" s="49"/>
      <c r="N3226" s="49"/>
      <c r="O3226" s="12"/>
      <c r="P3226" s="12"/>
      <c r="Q3226" s="12"/>
    </row>
    <row r="3227" spans="2:17" s="1" customFormat="1" x14ac:dyDescent="0.4">
      <c r="B3227" s="12"/>
      <c r="C3227" s="42"/>
      <c r="D3227" s="12"/>
      <c r="E3227" s="12"/>
      <c r="F3227" s="12"/>
      <c r="G3227" s="12"/>
      <c r="H3227" s="12"/>
      <c r="I3227" s="12"/>
      <c r="J3227" s="12"/>
      <c r="K3227" s="12"/>
      <c r="L3227" s="12"/>
      <c r="M3227" s="49"/>
      <c r="N3227" s="49"/>
      <c r="O3227" s="12"/>
      <c r="P3227" s="12"/>
      <c r="Q3227" s="12"/>
    </row>
    <row r="3228" spans="2:17" s="1" customFormat="1" x14ac:dyDescent="0.4">
      <c r="B3228" s="12"/>
      <c r="C3228" s="42"/>
      <c r="D3228" s="12"/>
      <c r="E3228" s="12"/>
      <c r="F3228" s="12"/>
      <c r="G3228" s="12"/>
      <c r="H3228" s="12"/>
      <c r="I3228" s="12"/>
      <c r="J3228" s="12"/>
      <c r="K3228" s="12"/>
      <c r="L3228" s="12"/>
      <c r="M3228" s="49"/>
      <c r="N3228" s="49"/>
      <c r="O3228" s="12"/>
      <c r="P3228" s="12"/>
      <c r="Q3228" s="12"/>
    </row>
    <row r="3229" spans="2:17" s="1" customFormat="1" x14ac:dyDescent="0.4">
      <c r="B3229" s="12"/>
      <c r="C3229" s="42"/>
      <c r="D3229" s="12"/>
      <c r="E3229" s="12"/>
      <c r="F3229" s="12"/>
      <c r="G3229" s="12"/>
      <c r="H3229" s="12"/>
      <c r="I3229" s="12"/>
      <c r="J3229" s="12"/>
      <c r="K3229" s="12"/>
      <c r="L3229" s="12"/>
      <c r="M3229" s="49"/>
      <c r="N3229" s="49"/>
      <c r="O3229" s="12"/>
      <c r="P3229" s="12"/>
      <c r="Q3229" s="12"/>
    </row>
    <row r="3230" spans="2:17" s="1" customFormat="1" x14ac:dyDescent="0.4">
      <c r="B3230" s="12"/>
      <c r="C3230" s="42"/>
      <c r="D3230" s="12"/>
      <c r="E3230" s="12"/>
      <c r="F3230" s="12"/>
      <c r="G3230" s="12"/>
      <c r="H3230" s="12"/>
      <c r="I3230" s="12"/>
      <c r="J3230" s="12"/>
      <c r="K3230" s="12"/>
      <c r="L3230" s="12"/>
      <c r="M3230" s="49"/>
      <c r="N3230" s="49"/>
      <c r="O3230" s="12"/>
      <c r="P3230" s="12"/>
      <c r="Q3230" s="12"/>
    </row>
    <row r="3231" spans="2:17" s="1" customFormat="1" x14ac:dyDescent="0.4">
      <c r="B3231" s="12"/>
      <c r="C3231" s="42"/>
      <c r="D3231" s="12"/>
      <c r="E3231" s="12"/>
      <c r="F3231" s="12"/>
      <c r="G3231" s="12"/>
      <c r="H3231" s="12"/>
      <c r="I3231" s="12"/>
      <c r="J3231" s="12"/>
      <c r="K3231" s="12"/>
      <c r="L3231" s="12"/>
      <c r="M3231" s="49"/>
      <c r="N3231" s="49"/>
      <c r="O3231" s="12"/>
      <c r="P3231" s="12"/>
      <c r="Q3231" s="12"/>
    </row>
    <row r="3232" spans="2:17" s="1" customFormat="1" x14ac:dyDescent="0.4">
      <c r="B3232" s="12"/>
      <c r="C3232" s="42"/>
      <c r="D3232" s="12"/>
      <c r="E3232" s="12"/>
      <c r="F3232" s="12"/>
      <c r="G3232" s="12"/>
      <c r="H3232" s="12"/>
      <c r="I3232" s="12"/>
      <c r="J3232" s="12"/>
      <c r="K3232" s="12"/>
      <c r="L3232" s="12"/>
      <c r="M3232" s="49"/>
      <c r="N3232" s="49"/>
      <c r="O3232" s="12"/>
      <c r="P3232" s="12"/>
      <c r="Q3232" s="12"/>
    </row>
    <row r="3233" spans="2:17" s="1" customFormat="1" x14ac:dyDescent="0.4">
      <c r="B3233" s="12"/>
      <c r="C3233" s="42"/>
      <c r="D3233" s="12"/>
      <c r="E3233" s="12"/>
      <c r="F3233" s="12"/>
      <c r="G3233" s="12"/>
      <c r="H3233" s="12"/>
      <c r="I3233" s="12"/>
      <c r="J3233" s="12"/>
      <c r="K3233" s="12"/>
      <c r="L3233" s="12"/>
      <c r="M3233" s="49"/>
      <c r="N3233" s="49"/>
      <c r="O3233" s="12"/>
      <c r="P3233" s="12"/>
      <c r="Q3233" s="12"/>
    </row>
    <row r="3234" spans="2:17" s="1" customFormat="1" x14ac:dyDescent="0.4">
      <c r="B3234" s="12"/>
      <c r="C3234" s="42"/>
      <c r="D3234" s="12"/>
      <c r="E3234" s="12"/>
      <c r="F3234" s="12"/>
      <c r="G3234" s="12"/>
      <c r="H3234" s="12"/>
      <c r="I3234" s="12"/>
      <c r="J3234" s="12"/>
      <c r="K3234" s="12"/>
      <c r="L3234" s="12"/>
      <c r="M3234" s="49"/>
      <c r="N3234" s="49"/>
      <c r="O3234" s="12"/>
      <c r="P3234" s="12"/>
      <c r="Q3234" s="12"/>
    </row>
    <row r="3235" spans="2:17" s="1" customFormat="1" x14ac:dyDescent="0.4">
      <c r="B3235" s="12"/>
      <c r="C3235" s="42"/>
      <c r="D3235" s="12"/>
      <c r="E3235" s="12"/>
      <c r="F3235" s="12"/>
      <c r="G3235" s="12"/>
      <c r="H3235" s="12"/>
      <c r="I3235" s="12"/>
      <c r="J3235" s="12"/>
      <c r="K3235" s="12"/>
      <c r="L3235" s="12"/>
      <c r="M3235" s="49"/>
      <c r="N3235" s="49"/>
      <c r="O3235" s="12"/>
      <c r="P3235" s="12"/>
      <c r="Q3235" s="12"/>
    </row>
    <row r="3236" spans="2:17" s="1" customFormat="1" x14ac:dyDescent="0.4">
      <c r="B3236" s="12"/>
      <c r="C3236" s="42"/>
      <c r="D3236" s="12"/>
      <c r="E3236" s="12"/>
      <c r="F3236" s="12"/>
      <c r="G3236" s="12"/>
      <c r="H3236" s="12"/>
      <c r="I3236" s="12"/>
      <c r="J3236" s="12"/>
      <c r="K3236" s="12"/>
      <c r="L3236" s="12"/>
      <c r="M3236" s="49"/>
      <c r="N3236" s="49"/>
      <c r="O3236" s="12"/>
      <c r="P3236" s="12"/>
      <c r="Q3236" s="12"/>
    </row>
    <row r="3237" spans="2:17" s="1" customFormat="1" x14ac:dyDescent="0.4">
      <c r="B3237" s="12"/>
      <c r="C3237" s="42"/>
      <c r="D3237" s="12"/>
      <c r="E3237" s="12"/>
      <c r="F3237" s="12"/>
      <c r="G3237" s="12"/>
      <c r="H3237" s="12"/>
      <c r="I3237" s="12"/>
      <c r="J3237" s="12"/>
      <c r="K3237" s="12"/>
      <c r="L3237" s="12"/>
      <c r="M3237" s="49"/>
      <c r="N3237" s="49"/>
      <c r="O3237" s="12"/>
      <c r="P3237" s="12"/>
      <c r="Q3237" s="12"/>
    </row>
    <row r="3238" spans="2:17" s="1" customFormat="1" x14ac:dyDescent="0.4">
      <c r="B3238" s="12"/>
      <c r="C3238" s="42"/>
      <c r="D3238" s="12"/>
      <c r="E3238" s="12"/>
      <c r="F3238" s="12"/>
      <c r="G3238" s="12"/>
      <c r="H3238" s="12"/>
      <c r="I3238" s="12"/>
      <c r="J3238" s="12"/>
      <c r="K3238" s="12"/>
      <c r="L3238" s="12"/>
      <c r="M3238" s="49"/>
      <c r="N3238" s="49"/>
      <c r="O3238" s="12"/>
      <c r="P3238" s="12"/>
      <c r="Q3238" s="12"/>
    </row>
    <row r="3239" spans="2:17" s="1" customFormat="1" x14ac:dyDescent="0.4">
      <c r="B3239" s="12"/>
      <c r="C3239" s="42"/>
      <c r="D3239" s="12"/>
      <c r="E3239" s="12"/>
      <c r="F3239" s="12"/>
      <c r="G3239" s="12"/>
      <c r="H3239" s="12"/>
      <c r="I3239" s="12"/>
      <c r="J3239" s="12"/>
      <c r="K3239" s="12"/>
      <c r="L3239" s="12"/>
      <c r="M3239" s="49"/>
      <c r="N3239" s="49"/>
      <c r="O3239" s="12"/>
      <c r="P3239" s="12"/>
      <c r="Q3239" s="12"/>
    </row>
    <row r="3240" spans="2:17" s="1" customFormat="1" x14ac:dyDescent="0.4">
      <c r="B3240" s="12"/>
      <c r="C3240" s="42"/>
      <c r="D3240" s="12"/>
      <c r="E3240" s="12"/>
      <c r="F3240" s="12"/>
      <c r="G3240" s="12"/>
      <c r="H3240" s="12"/>
      <c r="I3240" s="12"/>
      <c r="J3240" s="12"/>
      <c r="K3240" s="12"/>
      <c r="L3240" s="12"/>
      <c r="M3240" s="49"/>
      <c r="N3240" s="49"/>
      <c r="O3240" s="12"/>
      <c r="P3240" s="12"/>
      <c r="Q3240" s="12"/>
    </row>
    <row r="3241" spans="2:17" s="1" customFormat="1" x14ac:dyDescent="0.4">
      <c r="B3241" s="12"/>
      <c r="C3241" s="42"/>
      <c r="D3241" s="12"/>
      <c r="E3241" s="12"/>
      <c r="F3241" s="12"/>
      <c r="G3241" s="12"/>
      <c r="H3241" s="12"/>
      <c r="I3241" s="12"/>
      <c r="J3241" s="12"/>
      <c r="K3241" s="12"/>
      <c r="L3241" s="12"/>
      <c r="M3241" s="49"/>
      <c r="N3241" s="49"/>
      <c r="O3241" s="12"/>
      <c r="P3241" s="12"/>
      <c r="Q3241" s="12"/>
    </row>
    <row r="3242" spans="2:17" s="1" customFormat="1" x14ac:dyDescent="0.4">
      <c r="B3242" s="12"/>
      <c r="C3242" s="42"/>
      <c r="D3242" s="12"/>
      <c r="E3242" s="12"/>
      <c r="F3242" s="12"/>
      <c r="G3242" s="12"/>
      <c r="H3242" s="12"/>
      <c r="I3242" s="12"/>
      <c r="J3242" s="12"/>
      <c r="K3242" s="12"/>
      <c r="L3242" s="12"/>
      <c r="M3242" s="49"/>
      <c r="N3242" s="49"/>
      <c r="O3242" s="12"/>
      <c r="P3242" s="12"/>
      <c r="Q3242" s="12"/>
    </row>
    <row r="3243" spans="2:17" s="1" customFormat="1" x14ac:dyDescent="0.4">
      <c r="B3243" s="12"/>
      <c r="C3243" s="42"/>
      <c r="D3243" s="12"/>
      <c r="E3243" s="12"/>
      <c r="F3243" s="12"/>
      <c r="G3243" s="12"/>
      <c r="H3243" s="12"/>
      <c r="I3243" s="12"/>
      <c r="J3243" s="12"/>
      <c r="K3243" s="12"/>
      <c r="L3243" s="12"/>
      <c r="M3243" s="49"/>
      <c r="N3243" s="49"/>
      <c r="O3243" s="12"/>
      <c r="P3243" s="12"/>
      <c r="Q3243" s="12"/>
    </row>
    <row r="3244" spans="2:17" s="1" customFormat="1" x14ac:dyDescent="0.4">
      <c r="B3244" s="12"/>
      <c r="C3244" s="42"/>
      <c r="D3244" s="12"/>
      <c r="E3244" s="12"/>
      <c r="F3244" s="12"/>
      <c r="G3244" s="12"/>
      <c r="H3244" s="12"/>
      <c r="I3244" s="12"/>
      <c r="J3244" s="12"/>
      <c r="K3244" s="12"/>
      <c r="L3244" s="12"/>
      <c r="M3244" s="49"/>
      <c r="N3244" s="49"/>
      <c r="O3244" s="12"/>
      <c r="P3244" s="12"/>
      <c r="Q3244" s="12"/>
    </row>
    <row r="3245" spans="2:17" s="1" customFormat="1" x14ac:dyDescent="0.4">
      <c r="B3245" s="12"/>
      <c r="C3245" s="42"/>
      <c r="D3245" s="12"/>
      <c r="E3245" s="12"/>
      <c r="F3245" s="12"/>
      <c r="G3245" s="12"/>
      <c r="H3245" s="12"/>
      <c r="I3245" s="12"/>
      <c r="J3245" s="12"/>
      <c r="K3245" s="12"/>
      <c r="L3245" s="12"/>
      <c r="M3245" s="49"/>
      <c r="N3245" s="49"/>
      <c r="O3245" s="12"/>
      <c r="P3245" s="12"/>
      <c r="Q3245" s="12"/>
    </row>
    <row r="3246" spans="2:17" s="1" customFormat="1" x14ac:dyDescent="0.4">
      <c r="B3246" s="12"/>
      <c r="C3246" s="42"/>
      <c r="D3246" s="12"/>
      <c r="E3246" s="12"/>
      <c r="F3246" s="12"/>
      <c r="G3246" s="12"/>
      <c r="H3246" s="12"/>
      <c r="I3246" s="12"/>
      <c r="J3246" s="12"/>
      <c r="K3246" s="12"/>
      <c r="L3246" s="12"/>
      <c r="M3246" s="49"/>
      <c r="N3246" s="49"/>
      <c r="O3246" s="12"/>
      <c r="P3246" s="12"/>
      <c r="Q3246" s="12"/>
    </row>
    <row r="3247" spans="2:17" s="1" customFormat="1" x14ac:dyDescent="0.4">
      <c r="B3247" s="12"/>
      <c r="C3247" s="42"/>
      <c r="D3247" s="12"/>
      <c r="E3247" s="12"/>
      <c r="F3247" s="12"/>
      <c r="G3247" s="12"/>
      <c r="H3247" s="12"/>
      <c r="I3247" s="12"/>
      <c r="J3247" s="12"/>
      <c r="K3247" s="12"/>
      <c r="L3247" s="12"/>
      <c r="M3247" s="49"/>
      <c r="N3247" s="49"/>
      <c r="O3247" s="12"/>
      <c r="P3247" s="12"/>
      <c r="Q3247" s="12"/>
    </row>
    <row r="3248" spans="2:17" s="1" customFormat="1" x14ac:dyDescent="0.4">
      <c r="B3248" s="12"/>
      <c r="C3248" s="42"/>
      <c r="D3248" s="12"/>
      <c r="E3248" s="12"/>
      <c r="F3248" s="12"/>
      <c r="G3248" s="12"/>
      <c r="H3248" s="12"/>
      <c r="I3248" s="12"/>
      <c r="J3248" s="12"/>
      <c r="K3248" s="12"/>
      <c r="L3248" s="12"/>
      <c r="M3248" s="49"/>
      <c r="N3248" s="49"/>
      <c r="O3248" s="12"/>
      <c r="P3248" s="12"/>
      <c r="Q3248" s="12"/>
    </row>
    <row r="3249" spans="2:17" s="1" customFormat="1" x14ac:dyDescent="0.4">
      <c r="B3249" s="12"/>
      <c r="C3249" s="42"/>
      <c r="D3249" s="12"/>
      <c r="E3249" s="12"/>
      <c r="F3249" s="12"/>
      <c r="G3249" s="12"/>
      <c r="H3249" s="12"/>
      <c r="I3249" s="12"/>
      <c r="J3249" s="12"/>
      <c r="K3249" s="12"/>
      <c r="L3249" s="12"/>
      <c r="M3249" s="49"/>
      <c r="N3249" s="49"/>
      <c r="O3249" s="12"/>
      <c r="P3249" s="12"/>
      <c r="Q3249" s="12"/>
    </row>
    <row r="3250" spans="2:17" s="1" customFormat="1" x14ac:dyDescent="0.4">
      <c r="B3250" s="12"/>
      <c r="C3250" s="42"/>
      <c r="D3250" s="12"/>
      <c r="E3250" s="12"/>
      <c r="F3250" s="12"/>
      <c r="G3250" s="12"/>
      <c r="H3250" s="12"/>
      <c r="I3250" s="12"/>
      <c r="J3250" s="12"/>
      <c r="K3250" s="12"/>
      <c r="L3250" s="12"/>
      <c r="M3250" s="49"/>
      <c r="N3250" s="49"/>
      <c r="O3250" s="12"/>
      <c r="P3250" s="12"/>
      <c r="Q3250" s="12"/>
    </row>
    <row r="3251" spans="2:17" s="1" customFormat="1" x14ac:dyDescent="0.4">
      <c r="B3251" s="12"/>
      <c r="C3251" s="42"/>
      <c r="D3251" s="12"/>
      <c r="E3251" s="12"/>
      <c r="F3251" s="12"/>
      <c r="G3251" s="12"/>
      <c r="H3251" s="12"/>
      <c r="I3251" s="12"/>
      <c r="J3251" s="12"/>
      <c r="K3251" s="12"/>
      <c r="L3251" s="12"/>
      <c r="M3251" s="49"/>
      <c r="N3251" s="49"/>
      <c r="O3251" s="12"/>
      <c r="P3251" s="12"/>
      <c r="Q3251" s="12"/>
    </row>
    <row r="3252" spans="2:17" s="1" customFormat="1" x14ac:dyDescent="0.4">
      <c r="B3252" s="12"/>
      <c r="C3252" s="42"/>
      <c r="D3252" s="12"/>
      <c r="E3252" s="12"/>
      <c r="F3252" s="12"/>
      <c r="G3252" s="12"/>
      <c r="H3252" s="12"/>
      <c r="I3252" s="12"/>
      <c r="J3252" s="12"/>
      <c r="K3252" s="12"/>
      <c r="L3252" s="12"/>
      <c r="M3252" s="49"/>
      <c r="N3252" s="49"/>
      <c r="O3252" s="12"/>
      <c r="P3252" s="12"/>
      <c r="Q3252" s="12"/>
    </row>
    <row r="3253" spans="2:17" s="1" customFormat="1" x14ac:dyDescent="0.4">
      <c r="B3253" s="12"/>
      <c r="C3253" s="42"/>
      <c r="D3253" s="12"/>
      <c r="E3253" s="12"/>
      <c r="F3253" s="12"/>
      <c r="G3253" s="12"/>
      <c r="H3253" s="12"/>
      <c r="I3253" s="12"/>
      <c r="J3253" s="12"/>
      <c r="K3253" s="12"/>
      <c r="L3253" s="12"/>
      <c r="M3253" s="49"/>
      <c r="N3253" s="49"/>
      <c r="O3253" s="12"/>
      <c r="P3253" s="12"/>
      <c r="Q3253" s="12"/>
    </row>
    <row r="3254" spans="2:17" s="1" customFormat="1" x14ac:dyDescent="0.4">
      <c r="B3254" s="12"/>
      <c r="C3254" s="42"/>
      <c r="D3254" s="12"/>
      <c r="E3254" s="12"/>
      <c r="F3254" s="12"/>
      <c r="G3254" s="12"/>
      <c r="H3254" s="12"/>
      <c r="I3254" s="12"/>
      <c r="J3254" s="12"/>
      <c r="K3254" s="12"/>
      <c r="L3254" s="12"/>
      <c r="M3254" s="49"/>
      <c r="N3254" s="49"/>
      <c r="O3254" s="12"/>
      <c r="P3254" s="12"/>
      <c r="Q3254" s="12"/>
    </row>
    <row r="3255" spans="2:17" s="1" customFormat="1" x14ac:dyDescent="0.4">
      <c r="B3255" s="12"/>
      <c r="C3255" s="42"/>
      <c r="D3255" s="12"/>
      <c r="E3255" s="12"/>
      <c r="F3255" s="12"/>
      <c r="G3255" s="12"/>
      <c r="H3255" s="12"/>
      <c r="I3255" s="12"/>
      <c r="J3255" s="12"/>
      <c r="K3255" s="12"/>
      <c r="L3255" s="12"/>
      <c r="M3255" s="49"/>
      <c r="N3255" s="49"/>
      <c r="O3255" s="12"/>
      <c r="P3255" s="12"/>
      <c r="Q3255" s="12"/>
    </row>
    <row r="3256" spans="2:17" s="1" customFormat="1" x14ac:dyDescent="0.4">
      <c r="B3256" s="12"/>
      <c r="C3256" s="42"/>
      <c r="D3256" s="12"/>
      <c r="E3256" s="12"/>
      <c r="F3256" s="12"/>
      <c r="G3256" s="12"/>
      <c r="H3256" s="12"/>
      <c r="I3256" s="12"/>
      <c r="J3256" s="12"/>
      <c r="K3256" s="12"/>
      <c r="L3256" s="12"/>
      <c r="M3256" s="49"/>
      <c r="N3256" s="49"/>
      <c r="O3256" s="12"/>
      <c r="P3256" s="12"/>
      <c r="Q3256" s="12"/>
    </row>
    <row r="3257" spans="2:17" s="1" customFormat="1" x14ac:dyDescent="0.4">
      <c r="B3257" s="12"/>
      <c r="C3257" s="42"/>
      <c r="D3257" s="12"/>
      <c r="E3257" s="12"/>
      <c r="F3257" s="12"/>
      <c r="G3257" s="12"/>
      <c r="H3257" s="12"/>
      <c r="I3257" s="12"/>
      <c r="J3257" s="12"/>
      <c r="K3257" s="12"/>
      <c r="L3257" s="12"/>
      <c r="M3257" s="49"/>
      <c r="N3257" s="49"/>
      <c r="O3257" s="12"/>
      <c r="P3257" s="12"/>
      <c r="Q3257" s="12"/>
    </row>
    <row r="3258" spans="2:17" s="1" customFormat="1" x14ac:dyDescent="0.4">
      <c r="B3258" s="12"/>
      <c r="C3258" s="42"/>
      <c r="D3258" s="12"/>
      <c r="E3258" s="12"/>
      <c r="F3258" s="12"/>
      <c r="G3258" s="12"/>
      <c r="H3258" s="12"/>
      <c r="I3258" s="12"/>
      <c r="J3258" s="12"/>
      <c r="K3258" s="12"/>
      <c r="L3258" s="12"/>
      <c r="M3258" s="49"/>
      <c r="N3258" s="49"/>
      <c r="O3258" s="12"/>
      <c r="P3258" s="12"/>
      <c r="Q3258" s="12"/>
    </row>
    <row r="3259" spans="2:17" s="1" customFormat="1" x14ac:dyDescent="0.4">
      <c r="B3259" s="12"/>
      <c r="C3259" s="42"/>
      <c r="D3259" s="12"/>
      <c r="E3259" s="12"/>
      <c r="F3259" s="12"/>
      <c r="G3259" s="12"/>
      <c r="H3259" s="12"/>
      <c r="I3259" s="12"/>
      <c r="J3259" s="12"/>
      <c r="K3259" s="12"/>
      <c r="L3259" s="12"/>
      <c r="M3259" s="49"/>
      <c r="N3259" s="49"/>
      <c r="O3259" s="12"/>
      <c r="P3259" s="12"/>
      <c r="Q3259" s="12"/>
    </row>
    <row r="3260" spans="2:17" s="1" customFormat="1" x14ac:dyDescent="0.4">
      <c r="B3260" s="12"/>
      <c r="C3260" s="42"/>
      <c r="D3260" s="12"/>
      <c r="E3260" s="12"/>
      <c r="F3260" s="12"/>
      <c r="G3260" s="12"/>
      <c r="H3260" s="12"/>
      <c r="I3260" s="12"/>
      <c r="J3260" s="12"/>
      <c r="K3260" s="12"/>
      <c r="L3260" s="12"/>
      <c r="M3260" s="49"/>
      <c r="N3260" s="49"/>
      <c r="O3260" s="12"/>
      <c r="P3260" s="12"/>
      <c r="Q3260" s="12"/>
    </row>
    <row r="3261" spans="2:17" s="1" customFormat="1" x14ac:dyDescent="0.4">
      <c r="B3261" s="12"/>
      <c r="C3261" s="42"/>
      <c r="D3261" s="12"/>
      <c r="E3261" s="12"/>
      <c r="F3261" s="12"/>
      <c r="G3261" s="12"/>
      <c r="H3261" s="12"/>
      <c r="I3261" s="12"/>
      <c r="J3261" s="12"/>
      <c r="K3261" s="12"/>
      <c r="L3261" s="12"/>
      <c r="M3261" s="49"/>
      <c r="N3261" s="49"/>
      <c r="O3261" s="12"/>
      <c r="P3261" s="12"/>
      <c r="Q3261" s="12"/>
    </row>
    <row r="3262" spans="2:17" s="1" customFormat="1" x14ac:dyDescent="0.4">
      <c r="B3262" s="12"/>
      <c r="C3262" s="42"/>
      <c r="D3262" s="12"/>
      <c r="E3262" s="12"/>
      <c r="F3262" s="12"/>
      <c r="G3262" s="12"/>
      <c r="H3262" s="12"/>
      <c r="I3262" s="12"/>
      <c r="J3262" s="12"/>
      <c r="K3262" s="12"/>
      <c r="L3262" s="12"/>
      <c r="M3262" s="49"/>
      <c r="N3262" s="49"/>
      <c r="O3262" s="12"/>
      <c r="P3262" s="12"/>
      <c r="Q3262" s="12"/>
    </row>
    <row r="3263" spans="2:17" s="1" customFormat="1" x14ac:dyDescent="0.4">
      <c r="B3263" s="12"/>
      <c r="C3263" s="42"/>
      <c r="D3263" s="12"/>
      <c r="E3263" s="12"/>
      <c r="F3263" s="12"/>
      <c r="G3263" s="12"/>
      <c r="H3263" s="12"/>
      <c r="I3263" s="12"/>
      <c r="J3263" s="12"/>
      <c r="K3263" s="12"/>
      <c r="L3263" s="12"/>
      <c r="M3263" s="49"/>
      <c r="N3263" s="49"/>
      <c r="O3263" s="12"/>
      <c r="P3263" s="12"/>
      <c r="Q3263" s="12"/>
    </row>
    <row r="3264" spans="2:17" s="1" customFormat="1" x14ac:dyDescent="0.4">
      <c r="B3264" s="12"/>
      <c r="C3264" s="42"/>
      <c r="D3264" s="12"/>
      <c r="E3264" s="12"/>
      <c r="F3264" s="12"/>
      <c r="G3264" s="12"/>
      <c r="H3264" s="12"/>
      <c r="I3264" s="12"/>
      <c r="J3264" s="12"/>
      <c r="K3264" s="12"/>
      <c r="L3264" s="12"/>
      <c r="M3264" s="49"/>
      <c r="N3264" s="49"/>
      <c r="O3264" s="12"/>
      <c r="P3264" s="12"/>
      <c r="Q3264" s="12"/>
    </row>
    <row r="3265" spans="2:17" s="1" customFormat="1" x14ac:dyDescent="0.4">
      <c r="B3265" s="12"/>
      <c r="C3265" s="42"/>
      <c r="D3265" s="12"/>
      <c r="E3265" s="12"/>
      <c r="F3265" s="12"/>
      <c r="G3265" s="12"/>
      <c r="H3265" s="12"/>
      <c r="I3265" s="12"/>
      <c r="J3265" s="12"/>
      <c r="K3265" s="12"/>
      <c r="L3265" s="12"/>
      <c r="M3265" s="49"/>
      <c r="N3265" s="49"/>
      <c r="O3265" s="12"/>
      <c r="P3265" s="12"/>
      <c r="Q3265" s="12"/>
    </row>
    <row r="3266" spans="2:17" s="1" customFormat="1" x14ac:dyDescent="0.4">
      <c r="B3266" s="12"/>
      <c r="C3266" s="42"/>
      <c r="D3266" s="12"/>
      <c r="E3266" s="12"/>
      <c r="F3266" s="12"/>
      <c r="G3266" s="12"/>
      <c r="H3266" s="12"/>
      <c r="I3266" s="12"/>
      <c r="J3266" s="12"/>
      <c r="K3266" s="12"/>
      <c r="L3266" s="12"/>
      <c r="M3266" s="49"/>
      <c r="N3266" s="49"/>
      <c r="O3266" s="12"/>
      <c r="P3266" s="12"/>
      <c r="Q3266" s="12"/>
    </row>
    <row r="3267" spans="2:17" s="1" customFormat="1" x14ac:dyDescent="0.4">
      <c r="B3267" s="12"/>
      <c r="C3267" s="42"/>
      <c r="D3267" s="12"/>
      <c r="E3267" s="12"/>
      <c r="F3267" s="12"/>
      <c r="G3267" s="12"/>
      <c r="H3267" s="12"/>
      <c r="I3267" s="12"/>
      <c r="J3267" s="12"/>
      <c r="K3267" s="12"/>
      <c r="L3267" s="12"/>
      <c r="M3267" s="49"/>
      <c r="N3267" s="49"/>
      <c r="O3267" s="12"/>
      <c r="P3267" s="12"/>
      <c r="Q3267" s="12"/>
    </row>
    <row r="3268" spans="2:17" s="1" customFormat="1" x14ac:dyDescent="0.4">
      <c r="B3268" s="12"/>
      <c r="C3268" s="42"/>
      <c r="D3268" s="12"/>
      <c r="E3268" s="12"/>
      <c r="F3268" s="12"/>
      <c r="G3268" s="12"/>
      <c r="H3268" s="12"/>
      <c r="I3268" s="12"/>
      <c r="J3268" s="12"/>
      <c r="K3268" s="12"/>
      <c r="L3268" s="12"/>
      <c r="M3268" s="49"/>
      <c r="N3268" s="49"/>
      <c r="O3268" s="12"/>
      <c r="P3268" s="12"/>
      <c r="Q3268" s="12"/>
    </row>
    <row r="3269" spans="2:17" s="1" customFormat="1" x14ac:dyDescent="0.4">
      <c r="B3269" s="12"/>
      <c r="C3269" s="42"/>
      <c r="D3269" s="12"/>
      <c r="E3269" s="12"/>
      <c r="F3269" s="12"/>
      <c r="G3269" s="12"/>
      <c r="H3269" s="12"/>
      <c r="I3269" s="12"/>
      <c r="J3269" s="12"/>
      <c r="K3269" s="12"/>
      <c r="L3269" s="12"/>
      <c r="M3269" s="49"/>
      <c r="N3269" s="49"/>
      <c r="O3269" s="12"/>
      <c r="P3269" s="12"/>
      <c r="Q3269" s="12"/>
    </row>
    <row r="3270" spans="2:17" s="1" customFormat="1" x14ac:dyDescent="0.4">
      <c r="B3270" s="12"/>
      <c r="C3270" s="42"/>
      <c r="D3270" s="12"/>
      <c r="E3270" s="12"/>
      <c r="F3270" s="12"/>
      <c r="G3270" s="12"/>
      <c r="H3270" s="12"/>
      <c r="I3270" s="12"/>
      <c r="J3270" s="12"/>
      <c r="K3270" s="12"/>
      <c r="L3270" s="12"/>
      <c r="M3270" s="49"/>
      <c r="N3270" s="49"/>
      <c r="O3270" s="12"/>
      <c r="P3270" s="12"/>
      <c r="Q3270" s="12"/>
    </row>
    <row r="3271" spans="2:17" s="1" customFormat="1" x14ac:dyDescent="0.4">
      <c r="B3271" s="12"/>
      <c r="C3271" s="42"/>
      <c r="D3271" s="12"/>
      <c r="E3271" s="12"/>
      <c r="F3271" s="12"/>
      <c r="G3271" s="12"/>
      <c r="H3271" s="12"/>
      <c r="I3271" s="12"/>
      <c r="J3271" s="12"/>
      <c r="K3271" s="12"/>
      <c r="L3271" s="12"/>
      <c r="M3271" s="49"/>
      <c r="N3271" s="49"/>
      <c r="O3271" s="12"/>
      <c r="P3271" s="12"/>
      <c r="Q3271" s="12"/>
    </row>
    <row r="3272" spans="2:17" s="1" customFormat="1" x14ac:dyDescent="0.4">
      <c r="B3272" s="12"/>
      <c r="C3272" s="42"/>
      <c r="D3272" s="12"/>
      <c r="E3272" s="12"/>
      <c r="F3272" s="12"/>
      <c r="G3272" s="12"/>
      <c r="H3272" s="12"/>
      <c r="I3272" s="12"/>
      <c r="J3272" s="12"/>
      <c r="K3272" s="12"/>
      <c r="L3272" s="12"/>
      <c r="M3272" s="49"/>
      <c r="N3272" s="49"/>
      <c r="O3272" s="12"/>
      <c r="P3272" s="12"/>
      <c r="Q3272" s="12"/>
    </row>
    <row r="3273" spans="2:17" s="1" customFormat="1" x14ac:dyDescent="0.4">
      <c r="B3273" s="12"/>
      <c r="C3273" s="42"/>
      <c r="D3273" s="12"/>
      <c r="E3273" s="12"/>
      <c r="F3273" s="12"/>
      <c r="G3273" s="12"/>
      <c r="H3273" s="12"/>
      <c r="I3273" s="12"/>
      <c r="J3273" s="12"/>
      <c r="K3273" s="12"/>
      <c r="L3273" s="12"/>
      <c r="M3273" s="49"/>
      <c r="N3273" s="49"/>
      <c r="O3273" s="12"/>
      <c r="P3273" s="12"/>
      <c r="Q3273" s="12"/>
    </row>
    <row r="3274" spans="2:17" s="1" customFormat="1" x14ac:dyDescent="0.4">
      <c r="B3274" s="12"/>
      <c r="C3274" s="42"/>
      <c r="D3274" s="12"/>
      <c r="E3274" s="12"/>
      <c r="F3274" s="12"/>
      <c r="G3274" s="12"/>
      <c r="H3274" s="12"/>
      <c r="I3274" s="12"/>
      <c r="J3274" s="12"/>
      <c r="K3274" s="12"/>
      <c r="L3274" s="12"/>
      <c r="M3274" s="49"/>
      <c r="N3274" s="49"/>
      <c r="O3274" s="12"/>
      <c r="P3274" s="12"/>
      <c r="Q3274" s="12"/>
    </row>
    <row r="3275" spans="2:17" s="1" customFormat="1" x14ac:dyDescent="0.4">
      <c r="B3275" s="12"/>
      <c r="C3275" s="42"/>
      <c r="D3275" s="12"/>
      <c r="E3275" s="12"/>
      <c r="F3275" s="12"/>
      <c r="G3275" s="12"/>
      <c r="H3275" s="12"/>
      <c r="I3275" s="12"/>
      <c r="J3275" s="12"/>
      <c r="K3275" s="12"/>
      <c r="L3275" s="12"/>
      <c r="M3275" s="49"/>
      <c r="N3275" s="49"/>
      <c r="O3275" s="12"/>
      <c r="P3275" s="12"/>
      <c r="Q3275" s="12"/>
    </row>
    <row r="3276" spans="2:17" s="1" customFormat="1" x14ac:dyDescent="0.4">
      <c r="B3276" s="12"/>
      <c r="C3276" s="42"/>
      <c r="D3276" s="12"/>
      <c r="E3276" s="12"/>
      <c r="F3276" s="12"/>
      <c r="G3276" s="12"/>
      <c r="H3276" s="12"/>
      <c r="I3276" s="12"/>
      <c r="J3276" s="12"/>
      <c r="K3276" s="12"/>
      <c r="L3276" s="12"/>
      <c r="M3276" s="49"/>
      <c r="N3276" s="49"/>
      <c r="O3276" s="12"/>
      <c r="P3276" s="12"/>
      <c r="Q3276" s="12"/>
    </row>
    <row r="3277" spans="2:17" s="1" customFormat="1" x14ac:dyDescent="0.4">
      <c r="B3277" s="12"/>
      <c r="C3277" s="42"/>
      <c r="D3277" s="12"/>
      <c r="E3277" s="12"/>
      <c r="F3277" s="12"/>
      <c r="G3277" s="12"/>
      <c r="H3277" s="12"/>
      <c r="I3277" s="12"/>
      <c r="J3277" s="12"/>
      <c r="K3277" s="12"/>
      <c r="L3277" s="12"/>
      <c r="M3277" s="49"/>
      <c r="N3277" s="49"/>
      <c r="O3277" s="12"/>
      <c r="P3277" s="12"/>
      <c r="Q3277" s="12"/>
    </row>
    <row r="3278" spans="2:17" s="1" customFormat="1" x14ac:dyDescent="0.4">
      <c r="B3278" s="12"/>
      <c r="C3278" s="42"/>
      <c r="D3278" s="12"/>
      <c r="E3278" s="12"/>
      <c r="F3278" s="12"/>
      <c r="G3278" s="12"/>
      <c r="H3278" s="12"/>
      <c r="I3278" s="12"/>
      <c r="J3278" s="12"/>
      <c r="K3278" s="12"/>
      <c r="L3278" s="12"/>
      <c r="M3278" s="49"/>
      <c r="N3278" s="49"/>
      <c r="O3278" s="12"/>
      <c r="P3278" s="12"/>
      <c r="Q3278" s="12"/>
    </row>
    <row r="3279" spans="2:17" s="1" customFormat="1" x14ac:dyDescent="0.4">
      <c r="B3279" s="12"/>
      <c r="C3279" s="42"/>
      <c r="D3279" s="12"/>
      <c r="E3279" s="12"/>
      <c r="F3279" s="12"/>
      <c r="G3279" s="12"/>
      <c r="H3279" s="12"/>
      <c r="I3279" s="12"/>
      <c r="J3279" s="12"/>
      <c r="K3279" s="12"/>
      <c r="L3279" s="12"/>
      <c r="M3279" s="49"/>
      <c r="N3279" s="49"/>
      <c r="O3279" s="12"/>
      <c r="P3279" s="12"/>
      <c r="Q3279" s="12"/>
    </row>
    <row r="3280" spans="2:17" s="1" customFormat="1" x14ac:dyDescent="0.4">
      <c r="B3280" s="12"/>
      <c r="C3280" s="42"/>
      <c r="D3280" s="12"/>
      <c r="E3280" s="12"/>
      <c r="F3280" s="12"/>
      <c r="G3280" s="12"/>
      <c r="H3280" s="12"/>
      <c r="I3280" s="12"/>
      <c r="J3280" s="12"/>
      <c r="K3280" s="12"/>
      <c r="L3280" s="12"/>
      <c r="M3280" s="49"/>
      <c r="N3280" s="49"/>
      <c r="O3280" s="12"/>
      <c r="P3280" s="12"/>
      <c r="Q3280" s="12"/>
    </row>
    <row r="3281" spans="2:17" s="1" customFormat="1" x14ac:dyDescent="0.4">
      <c r="B3281" s="12"/>
      <c r="C3281" s="42"/>
      <c r="D3281" s="12"/>
      <c r="E3281" s="12"/>
      <c r="F3281" s="12"/>
      <c r="G3281" s="12"/>
      <c r="H3281" s="12"/>
      <c r="I3281" s="12"/>
      <c r="J3281" s="12"/>
      <c r="K3281" s="12"/>
      <c r="L3281" s="12"/>
      <c r="M3281" s="49"/>
      <c r="N3281" s="49"/>
      <c r="O3281" s="12"/>
      <c r="P3281" s="12"/>
      <c r="Q3281" s="12"/>
    </row>
    <row r="3282" spans="2:17" s="1" customFormat="1" x14ac:dyDescent="0.4">
      <c r="B3282" s="12"/>
      <c r="C3282" s="42"/>
      <c r="D3282" s="12"/>
      <c r="E3282" s="12"/>
      <c r="F3282" s="12"/>
      <c r="G3282" s="12"/>
      <c r="H3282" s="12"/>
      <c r="I3282" s="12"/>
      <c r="J3282" s="12"/>
      <c r="K3282" s="12"/>
      <c r="L3282" s="12"/>
      <c r="M3282" s="49"/>
      <c r="N3282" s="49"/>
      <c r="O3282" s="12"/>
      <c r="P3282" s="12"/>
      <c r="Q3282" s="12"/>
    </row>
    <row r="3283" spans="2:17" s="1" customFormat="1" x14ac:dyDescent="0.4">
      <c r="B3283" s="12"/>
      <c r="C3283" s="42"/>
      <c r="D3283" s="12"/>
      <c r="E3283" s="12"/>
      <c r="F3283" s="12"/>
      <c r="G3283" s="12"/>
      <c r="H3283" s="12"/>
      <c r="I3283" s="12"/>
      <c r="J3283" s="12"/>
      <c r="K3283" s="12"/>
      <c r="L3283" s="12"/>
      <c r="M3283" s="49"/>
      <c r="N3283" s="49"/>
      <c r="O3283" s="12"/>
      <c r="P3283" s="12"/>
      <c r="Q3283" s="12"/>
    </row>
    <row r="3284" spans="2:17" s="1" customFormat="1" x14ac:dyDescent="0.4">
      <c r="B3284" s="12"/>
      <c r="C3284" s="42"/>
      <c r="D3284" s="12"/>
      <c r="E3284" s="12"/>
      <c r="F3284" s="12"/>
      <c r="G3284" s="12"/>
      <c r="H3284" s="12"/>
      <c r="I3284" s="12"/>
      <c r="J3284" s="12"/>
      <c r="K3284" s="12"/>
      <c r="L3284" s="12"/>
      <c r="M3284" s="49"/>
      <c r="N3284" s="49"/>
      <c r="O3284" s="12"/>
      <c r="P3284" s="12"/>
      <c r="Q3284" s="12"/>
    </row>
    <row r="3285" spans="2:17" s="1" customFormat="1" x14ac:dyDescent="0.4">
      <c r="B3285" s="12"/>
      <c r="C3285" s="42"/>
      <c r="D3285" s="12"/>
      <c r="E3285" s="12"/>
      <c r="F3285" s="12"/>
      <c r="G3285" s="12"/>
      <c r="H3285" s="12"/>
      <c r="I3285" s="12"/>
      <c r="J3285" s="12"/>
      <c r="K3285" s="12"/>
      <c r="L3285" s="12"/>
      <c r="M3285" s="49"/>
      <c r="N3285" s="49"/>
      <c r="O3285" s="12"/>
      <c r="P3285" s="12"/>
      <c r="Q3285" s="12"/>
    </row>
    <row r="3286" spans="2:17" s="1" customFormat="1" x14ac:dyDescent="0.4">
      <c r="B3286" s="12"/>
      <c r="C3286" s="42"/>
      <c r="D3286" s="12"/>
      <c r="E3286" s="12"/>
      <c r="F3286" s="12"/>
      <c r="G3286" s="12"/>
      <c r="H3286" s="12"/>
      <c r="I3286" s="12"/>
      <c r="J3286" s="12"/>
      <c r="K3286" s="12"/>
      <c r="L3286" s="12"/>
      <c r="M3286" s="49"/>
      <c r="N3286" s="49"/>
      <c r="O3286" s="12"/>
      <c r="P3286" s="12"/>
      <c r="Q3286" s="12"/>
    </row>
    <row r="3287" spans="2:17" s="1" customFormat="1" x14ac:dyDescent="0.4">
      <c r="B3287" s="12"/>
      <c r="C3287" s="42"/>
      <c r="D3287" s="12"/>
      <c r="E3287" s="12"/>
      <c r="F3287" s="12"/>
      <c r="G3287" s="12"/>
      <c r="H3287" s="12"/>
      <c r="I3287" s="12"/>
      <c r="J3287" s="12"/>
      <c r="K3287" s="12"/>
      <c r="L3287" s="12"/>
      <c r="M3287" s="49"/>
      <c r="N3287" s="49"/>
      <c r="O3287" s="12"/>
      <c r="P3287" s="12"/>
      <c r="Q3287" s="12"/>
    </row>
    <row r="3288" spans="2:17" s="1" customFormat="1" x14ac:dyDescent="0.4">
      <c r="B3288" s="12"/>
      <c r="C3288" s="42"/>
      <c r="D3288" s="12"/>
      <c r="E3288" s="12"/>
      <c r="F3288" s="12"/>
      <c r="G3288" s="12"/>
      <c r="H3288" s="12"/>
      <c r="I3288" s="12"/>
      <c r="J3288" s="12"/>
      <c r="K3288" s="12"/>
      <c r="L3288" s="12"/>
      <c r="M3288" s="49"/>
      <c r="N3288" s="49"/>
      <c r="O3288" s="12"/>
      <c r="P3288" s="12"/>
      <c r="Q3288" s="12"/>
    </row>
    <row r="3289" spans="2:17" s="1" customFormat="1" x14ac:dyDescent="0.4">
      <c r="B3289" s="12"/>
      <c r="C3289" s="42"/>
      <c r="D3289" s="12"/>
      <c r="E3289" s="12"/>
      <c r="F3289" s="12"/>
      <c r="G3289" s="12"/>
      <c r="H3289" s="12"/>
      <c r="I3289" s="12"/>
      <c r="J3289" s="12"/>
      <c r="K3289" s="12"/>
      <c r="L3289" s="12"/>
      <c r="M3289" s="49"/>
      <c r="N3289" s="49"/>
      <c r="O3289" s="12"/>
      <c r="P3289" s="12"/>
      <c r="Q3289" s="12"/>
    </row>
    <row r="3290" spans="2:17" s="1" customFormat="1" x14ac:dyDescent="0.4">
      <c r="B3290" s="12"/>
      <c r="C3290" s="42"/>
      <c r="D3290" s="12"/>
      <c r="E3290" s="12"/>
      <c r="F3290" s="12"/>
      <c r="G3290" s="12"/>
      <c r="H3290" s="12"/>
      <c r="I3290" s="12"/>
      <c r="J3290" s="12"/>
      <c r="K3290" s="12"/>
      <c r="L3290" s="12"/>
      <c r="M3290" s="49"/>
      <c r="N3290" s="49"/>
      <c r="O3290" s="12"/>
      <c r="P3290" s="12"/>
      <c r="Q3290" s="12"/>
    </row>
    <row r="3291" spans="2:17" s="1" customFormat="1" x14ac:dyDescent="0.4">
      <c r="B3291" s="12"/>
      <c r="C3291" s="42"/>
      <c r="D3291" s="12"/>
      <c r="E3291" s="12"/>
      <c r="F3291" s="12"/>
      <c r="G3291" s="12"/>
      <c r="H3291" s="12"/>
      <c r="I3291" s="12"/>
      <c r="J3291" s="12"/>
      <c r="K3291" s="12"/>
      <c r="L3291" s="12"/>
      <c r="M3291" s="49"/>
      <c r="N3291" s="49"/>
      <c r="O3291" s="12"/>
      <c r="P3291" s="12"/>
      <c r="Q3291" s="12"/>
    </row>
    <row r="3292" spans="2:17" s="1" customFormat="1" x14ac:dyDescent="0.4">
      <c r="B3292" s="12"/>
      <c r="C3292" s="42"/>
      <c r="D3292" s="12"/>
      <c r="E3292" s="12"/>
      <c r="F3292" s="12"/>
      <c r="G3292" s="12"/>
      <c r="H3292" s="12"/>
      <c r="I3292" s="12"/>
      <c r="J3292" s="12"/>
      <c r="K3292" s="12"/>
      <c r="L3292" s="12"/>
      <c r="M3292" s="49"/>
      <c r="N3292" s="49"/>
      <c r="O3292" s="12"/>
      <c r="P3292" s="12"/>
      <c r="Q3292" s="12"/>
    </row>
    <row r="3293" spans="2:17" s="1" customFormat="1" x14ac:dyDescent="0.4">
      <c r="B3293" s="12"/>
      <c r="C3293" s="42"/>
      <c r="D3293" s="12"/>
      <c r="E3293" s="12"/>
      <c r="F3293" s="12"/>
      <c r="G3293" s="12"/>
      <c r="H3293" s="12"/>
      <c r="I3293" s="12"/>
      <c r="J3293" s="12"/>
      <c r="K3293" s="12"/>
      <c r="L3293" s="12"/>
      <c r="M3293" s="49"/>
      <c r="N3293" s="49"/>
      <c r="O3293" s="12"/>
      <c r="P3293" s="12"/>
      <c r="Q3293" s="12"/>
    </row>
    <row r="3294" spans="2:17" s="1" customFormat="1" x14ac:dyDescent="0.4">
      <c r="B3294" s="12"/>
      <c r="C3294" s="42"/>
      <c r="D3294" s="12"/>
      <c r="E3294" s="12"/>
      <c r="F3294" s="12"/>
      <c r="G3294" s="12"/>
      <c r="H3294" s="12"/>
      <c r="I3294" s="12"/>
      <c r="J3294" s="12"/>
      <c r="K3294" s="12"/>
      <c r="L3294" s="12"/>
      <c r="M3294" s="49"/>
      <c r="N3294" s="49"/>
      <c r="O3294" s="12"/>
      <c r="P3294" s="12"/>
      <c r="Q3294" s="12"/>
    </row>
    <row r="3295" spans="2:17" s="1" customFormat="1" x14ac:dyDescent="0.4">
      <c r="B3295" s="12"/>
      <c r="C3295" s="42"/>
      <c r="D3295" s="12"/>
      <c r="E3295" s="12"/>
      <c r="F3295" s="12"/>
      <c r="G3295" s="12"/>
      <c r="H3295" s="12"/>
      <c r="I3295" s="12"/>
      <c r="J3295" s="12"/>
      <c r="K3295" s="12"/>
      <c r="L3295" s="12"/>
      <c r="M3295" s="49"/>
      <c r="N3295" s="49"/>
      <c r="O3295" s="12"/>
      <c r="P3295" s="12"/>
      <c r="Q3295" s="12"/>
    </row>
    <row r="3296" spans="2:17" s="1" customFormat="1" x14ac:dyDescent="0.4">
      <c r="B3296" s="12"/>
      <c r="C3296" s="42"/>
      <c r="D3296" s="12"/>
      <c r="E3296" s="12"/>
      <c r="F3296" s="12"/>
      <c r="G3296" s="12"/>
      <c r="H3296" s="12"/>
      <c r="I3296" s="12"/>
      <c r="J3296" s="12"/>
      <c r="K3296" s="12"/>
      <c r="L3296" s="12"/>
      <c r="M3296" s="49"/>
      <c r="N3296" s="49"/>
      <c r="O3296" s="12"/>
      <c r="P3296" s="12"/>
      <c r="Q3296" s="12"/>
    </row>
    <row r="3297" spans="2:17" s="1" customFormat="1" x14ac:dyDescent="0.4">
      <c r="B3297" s="12"/>
      <c r="C3297" s="42"/>
      <c r="D3297" s="12"/>
      <c r="E3297" s="12"/>
      <c r="F3297" s="12"/>
      <c r="G3297" s="12"/>
      <c r="H3297" s="12"/>
      <c r="I3297" s="12"/>
      <c r="J3297" s="12"/>
      <c r="K3297" s="12"/>
      <c r="L3297" s="12"/>
      <c r="M3297" s="49"/>
      <c r="N3297" s="49"/>
      <c r="O3297" s="12"/>
      <c r="P3297" s="12"/>
      <c r="Q3297" s="12"/>
    </row>
    <row r="3298" spans="2:17" s="1" customFormat="1" x14ac:dyDescent="0.4">
      <c r="B3298" s="12"/>
      <c r="C3298" s="42"/>
      <c r="D3298" s="12"/>
      <c r="E3298" s="12"/>
      <c r="F3298" s="12"/>
      <c r="G3298" s="12"/>
      <c r="H3298" s="12"/>
      <c r="I3298" s="12"/>
      <c r="J3298" s="12"/>
      <c r="K3298" s="12"/>
      <c r="L3298" s="12"/>
      <c r="M3298" s="49"/>
      <c r="N3298" s="49"/>
      <c r="O3298" s="12"/>
      <c r="P3298" s="12"/>
      <c r="Q3298" s="12"/>
    </row>
    <row r="3299" spans="2:17" s="1" customFormat="1" x14ac:dyDescent="0.4">
      <c r="B3299" s="12"/>
      <c r="C3299" s="42"/>
      <c r="D3299" s="12"/>
      <c r="E3299" s="12"/>
      <c r="F3299" s="12"/>
      <c r="G3299" s="12"/>
      <c r="H3299" s="12"/>
      <c r="I3299" s="12"/>
      <c r="J3299" s="12"/>
      <c r="K3299" s="12"/>
      <c r="L3299" s="12"/>
      <c r="M3299" s="49"/>
      <c r="N3299" s="49"/>
      <c r="O3299" s="12"/>
      <c r="P3299" s="12"/>
      <c r="Q3299" s="12"/>
    </row>
    <row r="3300" spans="2:17" s="1" customFormat="1" x14ac:dyDescent="0.4">
      <c r="B3300" s="12"/>
      <c r="C3300" s="42"/>
      <c r="D3300" s="12"/>
      <c r="E3300" s="12"/>
      <c r="F3300" s="12"/>
      <c r="G3300" s="12"/>
      <c r="H3300" s="12"/>
      <c r="I3300" s="12"/>
      <c r="J3300" s="12"/>
      <c r="K3300" s="12"/>
      <c r="L3300" s="12"/>
      <c r="M3300" s="49"/>
      <c r="N3300" s="49"/>
      <c r="O3300" s="12"/>
      <c r="P3300" s="12"/>
      <c r="Q3300" s="12"/>
    </row>
    <row r="3301" spans="2:17" s="1" customFormat="1" x14ac:dyDescent="0.4">
      <c r="B3301" s="12"/>
      <c r="C3301" s="42"/>
      <c r="D3301" s="12"/>
      <c r="E3301" s="12"/>
      <c r="F3301" s="12"/>
      <c r="G3301" s="12"/>
      <c r="H3301" s="12"/>
      <c r="I3301" s="12"/>
      <c r="J3301" s="12"/>
      <c r="K3301" s="12"/>
      <c r="L3301" s="12"/>
      <c r="M3301" s="49"/>
      <c r="N3301" s="49"/>
      <c r="O3301" s="12"/>
      <c r="P3301" s="12"/>
      <c r="Q3301" s="12"/>
    </row>
    <row r="3302" spans="2:17" s="1" customFormat="1" x14ac:dyDescent="0.4">
      <c r="B3302" s="12"/>
      <c r="C3302" s="42"/>
      <c r="D3302" s="12"/>
      <c r="E3302" s="12"/>
      <c r="F3302" s="12"/>
      <c r="G3302" s="12"/>
      <c r="H3302" s="12"/>
      <c r="I3302" s="12"/>
      <c r="J3302" s="12"/>
      <c r="K3302" s="12"/>
      <c r="L3302" s="12"/>
      <c r="M3302" s="49"/>
      <c r="N3302" s="49"/>
      <c r="O3302" s="12"/>
      <c r="P3302" s="12"/>
      <c r="Q3302" s="12"/>
    </row>
    <row r="3303" spans="2:17" s="1" customFormat="1" x14ac:dyDescent="0.4">
      <c r="B3303" s="12"/>
      <c r="C3303" s="42"/>
      <c r="D3303" s="12"/>
      <c r="E3303" s="12"/>
      <c r="F3303" s="12"/>
      <c r="G3303" s="12"/>
      <c r="H3303" s="12"/>
      <c r="I3303" s="12"/>
      <c r="J3303" s="12"/>
      <c r="K3303" s="12"/>
      <c r="L3303" s="12"/>
      <c r="M3303" s="49"/>
      <c r="N3303" s="49"/>
      <c r="O3303" s="12"/>
      <c r="P3303" s="12"/>
      <c r="Q3303" s="12"/>
    </row>
    <row r="3304" spans="2:17" s="1" customFormat="1" x14ac:dyDescent="0.4">
      <c r="B3304" s="12"/>
      <c r="C3304" s="42"/>
      <c r="D3304" s="12"/>
      <c r="E3304" s="12"/>
      <c r="F3304" s="12"/>
      <c r="G3304" s="12"/>
      <c r="H3304" s="12"/>
      <c r="I3304" s="12"/>
      <c r="J3304" s="12"/>
      <c r="K3304" s="12"/>
      <c r="L3304" s="12"/>
      <c r="M3304" s="49"/>
      <c r="N3304" s="49"/>
      <c r="O3304" s="12"/>
      <c r="P3304" s="12"/>
      <c r="Q3304" s="12"/>
    </row>
    <row r="3305" spans="2:17" s="1" customFormat="1" x14ac:dyDescent="0.4">
      <c r="B3305" s="12"/>
      <c r="C3305" s="42"/>
      <c r="D3305" s="12"/>
      <c r="E3305" s="12"/>
      <c r="F3305" s="12"/>
      <c r="G3305" s="12"/>
      <c r="H3305" s="12"/>
      <c r="I3305" s="12"/>
      <c r="J3305" s="12"/>
      <c r="K3305" s="12"/>
      <c r="L3305" s="12"/>
      <c r="M3305" s="49"/>
      <c r="N3305" s="49"/>
      <c r="O3305" s="12"/>
      <c r="P3305" s="12"/>
      <c r="Q3305" s="12"/>
    </row>
    <row r="3306" spans="2:17" s="1" customFormat="1" x14ac:dyDescent="0.4">
      <c r="B3306" s="12"/>
      <c r="C3306" s="42"/>
      <c r="D3306" s="12"/>
      <c r="E3306" s="12"/>
      <c r="F3306" s="12"/>
      <c r="G3306" s="12"/>
      <c r="H3306" s="12"/>
      <c r="I3306" s="12"/>
      <c r="J3306" s="12"/>
      <c r="K3306" s="12"/>
      <c r="L3306" s="12"/>
      <c r="M3306" s="49"/>
      <c r="N3306" s="49"/>
      <c r="O3306" s="12"/>
      <c r="P3306" s="12"/>
      <c r="Q3306" s="12"/>
    </row>
    <row r="3307" spans="2:17" s="1" customFormat="1" x14ac:dyDescent="0.4">
      <c r="B3307" s="12"/>
      <c r="C3307" s="42"/>
      <c r="D3307" s="12"/>
      <c r="E3307" s="12"/>
      <c r="F3307" s="12"/>
      <c r="G3307" s="12"/>
      <c r="H3307" s="12"/>
      <c r="I3307" s="12"/>
      <c r="J3307" s="12"/>
      <c r="K3307" s="12"/>
      <c r="L3307" s="12"/>
      <c r="M3307" s="49"/>
      <c r="N3307" s="49"/>
      <c r="O3307" s="12"/>
      <c r="P3307" s="12"/>
      <c r="Q3307" s="12"/>
    </row>
    <row r="3308" spans="2:17" s="1" customFormat="1" x14ac:dyDescent="0.4">
      <c r="B3308" s="12"/>
      <c r="C3308" s="42"/>
      <c r="D3308" s="12"/>
      <c r="E3308" s="12"/>
      <c r="F3308" s="12"/>
      <c r="G3308" s="12"/>
      <c r="H3308" s="12"/>
      <c r="I3308" s="12"/>
      <c r="J3308" s="12"/>
      <c r="K3308" s="12"/>
      <c r="L3308" s="12"/>
      <c r="M3308" s="49"/>
      <c r="N3308" s="49"/>
      <c r="O3308" s="12"/>
      <c r="P3308" s="12"/>
      <c r="Q3308" s="12"/>
    </row>
    <row r="3309" spans="2:17" s="1" customFormat="1" x14ac:dyDescent="0.4">
      <c r="B3309" s="12"/>
      <c r="C3309" s="42"/>
      <c r="D3309" s="12"/>
      <c r="E3309" s="12"/>
      <c r="F3309" s="12"/>
      <c r="G3309" s="12"/>
      <c r="H3309" s="12"/>
      <c r="I3309" s="12"/>
      <c r="J3309" s="12"/>
      <c r="K3309" s="12"/>
      <c r="L3309" s="12"/>
      <c r="M3309" s="49"/>
      <c r="N3309" s="49"/>
      <c r="O3309" s="12"/>
      <c r="P3309" s="12"/>
      <c r="Q3309" s="12"/>
    </row>
    <row r="3310" spans="2:17" s="1" customFormat="1" x14ac:dyDescent="0.4">
      <c r="B3310" s="12"/>
      <c r="C3310" s="42"/>
      <c r="D3310" s="12"/>
      <c r="E3310" s="12"/>
      <c r="F3310" s="12"/>
      <c r="G3310" s="12"/>
      <c r="H3310" s="12"/>
      <c r="I3310" s="12"/>
      <c r="J3310" s="12"/>
      <c r="K3310" s="12"/>
      <c r="L3310" s="12"/>
      <c r="M3310" s="49"/>
      <c r="N3310" s="49"/>
      <c r="O3310" s="12"/>
      <c r="P3310" s="12"/>
      <c r="Q3310" s="12"/>
    </row>
    <row r="3311" spans="2:17" s="1" customFormat="1" x14ac:dyDescent="0.4">
      <c r="B3311" s="12"/>
      <c r="C3311" s="42"/>
      <c r="D3311" s="12"/>
      <c r="E3311" s="12"/>
      <c r="F3311" s="12"/>
      <c r="G3311" s="12"/>
      <c r="H3311" s="12"/>
      <c r="I3311" s="12"/>
      <c r="J3311" s="12"/>
      <c r="K3311" s="12"/>
      <c r="L3311" s="12"/>
      <c r="M3311" s="49"/>
      <c r="N3311" s="49"/>
      <c r="O3311" s="12"/>
      <c r="P3311" s="12"/>
      <c r="Q3311" s="12"/>
    </row>
    <row r="3312" spans="2:17" s="1" customFormat="1" x14ac:dyDescent="0.4">
      <c r="B3312" s="12"/>
      <c r="C3312" s="42"/>
      <c r="D3312" s="12"/>
      <c r="E3312" s="12"/>
      <c r="F3312" s="12"/>
      <c r="G3312" s="12"/>
      <c r="H3312" s="12"/>
      <c r="I3312" s="12"/>
      <c r="J3312" s="12"/>
      <c r="K3312" s="12"/>
      <c r="L3312" s="12"/>
      <c r="M3312" s="49"/>
      <c r="N3312" s="49"/>
      <c r="O3312" s="12"/>
      <c r="P3312" s="12"/>
      <c r="Q3312" s="12"/>
    </row>
    <row r="3313" spans="2:17" s="1" customFormat="1" x14ac:dyDescent="0.4">
      <c r="B3313" s="12"/>
      <c r="C3313" s="42"/>
      <c r="D3313" s="12"/>
      <c r="E3313" s="12"/>
      <c r="F3313" s="12"/>
      <c r="G3313" s="12"/>
      <c r="H3313" s="12"/>
      <c r="I3313" s="12"/>
      <c r="J3313" s="12"/>
      <c r="K3313" s="12"/>
      <c r="L3313" s="12"/>
      <c r="M3313" s="49"/>
      <c r="N3313" s="49"/>
      <c r="O3313" s="12"/>
      <c r="P3313" s="12"/>
      <c r="Q3313" s="12"/>
    </row>
    <row r="3314" spans="2:17" s="1" customFormat="1" x14ac:dyDescent="0.4">
      <c r="B3314" s="12"/>
      <c r="C3314" s="42"/>
      <c r="D3314" s="12"/>
      <c r="E3314" s="12"/>
      <c r="F3314" s="12"/>
      <c r="G3314" s="12"/>
      <c r="H3314" s="12"/>
      <c r="I3314" s="12"/>
      <c r="J3314" s="12"/>
      <c r="K3314" s="12"/>
      <c r="L3314" s="12"/>
      <c r="M3314" s="49"/>
      <c r="N3314" s="49"/>
      <c r="O3314" s="12"/>
      <c r="P3314" s="12"/>
      <c r="Q3314" s="12"/>
    </row>
    <row r="3315" spans="2:17" s="1" customFormat="1" x14ac:dyDescent="0.4">
      <c r="B3315" s="12"/>
      <c r="C3315" s="42"/>
      <c r="D3315" s="12"/>
      <c r="E3315" s="12"/>
      <c r="F3315" s="12"/>
      <c r="G3315" s="12"/>
      <c r="H3315" s="12"/>
      <c r="I3315" s="12"/>
      <c r="J3315" s="12"/>
      <c r="K3315" s="12"/>
      <c r="L3315" s="12"/>
      <c r="M3315" s="49"/>
      <c r="N3315" s="49"/>
      <c r="O3315" s="12"/>
      <c r="P3315" s="12"/>
      <c r="Q3315" s="12"/>
    </row>
    <row r="3316" spans="2:17" s="1" customFormat="1" x14ac:dyDescent="0.4">
      <c r="B3316" s="12"/>
      <c r="C3316" s="42"/>
      <c r="D3316" s="12"/>
      <c r="E3316" s="12"/>
      <c r="F3316" s="12"/>
      <c r="G3316" s="12"/>
      <c r="H3316" s="12"/>
      <c r="I3316" s="12"/>
      <c r="J3316" s="12"/>
      <c r="K3316" s="12"/>
      <c r="L3316" s="12"/>
      <c r="M3316" s="49"/>
      <c r="N3316" s="49"/>
      <c r="O3316" s="12"/>
      <c r="P3316" s="12"/>
      <c r="Q3316" s="12"/>
    </row>
    <row r="3317" spans="2:17" s="1" customFormat="1" x14ac:dyDescent="0.4">
      <c r="B3317" s="12"/>
      <c r="C3317" s="42"/>
      <c r="D3317" s="12"/>
      <c r="E3317" s="12"/>
      <c r="F3317" s="12"/>
      <c r="G3317" s="12"/>
      <c r="H3317" s="12"/>
      <c r="I3317" s="12"/>
      <c r="J3317" s="12"/>
      <c r="K3317" s="12"/>
      <c r="L3317" s="12"/>
      <c r="M3317" s="49"/>
      <c r="N3317" s="49"/>
      <c r="O3317" s="12"/>
      <c r="P3317" s="12"/>
      <c r="Q3317" s="12"/>
    </row>
    <row r="3318" spans="2:17" s="1" customFormat="1" x14ac:dyDescent="0.4">
      <c r="B3318" s="12"/>
      <c r="C3318" s="42"/>
      <c r="D3318" s="12"/>
      <c r="E3318" s="12"/>
      <c r="F3318" s="12"/>
      <c r="G3318" s="12"/>
      <c r="H3318" s="12"/>
      <c r="I3318" s="12"/>
      <c r="J3318" s="12"/>
      <c r="K3318" s="12"/>
      <c r="L3318" s="12"/>
      <c r="M3318" s="49"/>
      <c r="N3318" s="49"/>
      <c r="O3318" s="12"/>
      <c r="P3318" s="12"/>
      <c r="Q3318" s="12"/>
    </row>
    <row r="3319" spans="2:17" s="1" customFormat="1" x14ac:dyDescent="0.4">
      <c r="B3319" s="12"/>
      <c r="C3319" s="42"/>
      <c r="D3319" s="12"/>
      <c r="E3319" s="12"/>
      <c r="F3319" s="12"/>
      <c r="G3319" s="12"/>
      <c r="H3319" s="12"/>
      <c r="I3319" s="12"/>
      <c r="J3319" s="12"/>
      <c r="K3319" s="12"/>
      <c r="L3319" s="12"/>
      <c r="M3319" s="49"/>
      <c r="N3319" s="49"/>
      <c r="O3319" s="12"/>
      <c r="P3319" s="12"/>
      <c r="Q3319" s="12"/>
    </row>
    <row r="3320" spans="2:17" s="1" customFormat="1" x14ac:dyDescent="0.4">
      <c r="B3320" s="12"/>
      <c r="C3320" s="42"/>
      <c r="D3320" s="12"/>
      <c r="E3320" s="12"/>
      <c r="F3320" s="12"/>
      <c r="G3320" s="12"/>
      <c r="H3320" s="12"/>
      <c r="I3320" s="12"/>
      <c r="J3320" s="12"/>
      <c r="K3320" s="12"/>
      <c r="L3320" s="12"/>
      <c r="M3320" s="49"/>
      <c r="N3320" s="49"/>
      <c r="O3320" s="12"/>
      <c r="P3320" s="12"/>
      <c r="Q3320" s="12"/>
    </row>
    <row r="3321" spans="2:17" s="1" customFormat="1" x14ac:dyDescent="0.4">
      <c r="B3321" s="12"/>
      <c r="C3321" s="42"/>
      <c r="D3321" s="12"/>
      <c r="E3321" s="12"/>
      <c r="F3321" s="12"/>
      <c r="G3321" s="12"/>
      <c r="H3321" s="12"/>
      <c r="I3321" s="12"/>
      <c r="J3321" s="12"/>
      <c r="K3321" s="12"/>
      <c r="L3321" s="12"/>
      <c r="M3321" s="49"/>
      <c r="N3321" s="49"/>
      <c r="O3321" s="12"/>
      <c r="P3321" s="12"/>
      <c r="Q3321" s="12"/>
    </row>
    <row r="3322" spans="2:17" s="1" customFormat="1" x14ac:dyDescent="0.4">
      <c r="B3322" s="12"/>
      <c r="C3322" s="42"/>
      <c r="D3322" s="12"/>
      <c r="E3322" s="12"/>
      <c r="F3322" s="12"/>
      <c r="G3322" s="12"/>
      <c r="H3322" s="12"/>
      <c r="I3322" s="12"/>
      <c r="J3322" s="12"/>
      <c r="K3322" s="12"/>
      <c r="L3322" s="12"/>
      <c r="M3322" s="49"/>
      <c r="N3322" s="49"/>
      <c r="O3322" s="12"/>
      <c r="P3322" s="12"/>
      <c r="Q3322" s="12"/>
    </row>
    <row r="3323" spans="2:17" s="1" customFormat="1" x14ac:dyDescent="0.4">
      <c r="B3323" s="12"/>
      <c r="C3323" s="42"/>
      <c r="D3323" s="12"/>
      <c r="E3323" s="12"/>
      <c r="F3323" s="12"/>
      <c r="G3323" s="12"/>
      <c r="H3323" s="12"/>
      <c r="I3323" s="12"/>
      <c r="J3323" s="12"/>
      <c r="K3323" s="12"/>
      <c r="L3323" s="12"/>
      <c r="M3323" s="49"/>
      <c r="N3323" s="49"/>
      <c r="O3323" s="12"/>
      <c r="P3323" s="12"/>
      <c r="Q3323" s="12"/>
    </row>
    <row r="3324" spans="2:17" s="1" customFormat="1" x14ac:dyDescent="0.4">
      <c r="B3324" s="12"/>
      <c r="C3324" s="42"/>
      <c r="D3324" s="12"/>
      <c r="E3324" s="12"/>
      <c r="F3324" s="12"/>
      <c r="G3324" s="12"/>
      <c r="H3324" s="12"/>
      <c r="I3324" s="12"/>
      <c r="J3324" s="12"/>
      <c r="K3324" s="12"/>
      <c r="L3324" s="12"/>
      <c r="M3324" s="49"/>
      <c r="N3324" s="49"/>
      <c r="O3324" s="12"/>
      <c r="P3324" s="12"/>
      <c r="Q3324" s="12"/>
    </row>
    <row r="3325" spans="2:17" s="1" customFormat="1" x14ac:dyDescent="0.4">
      <c r="B3325" s="12"/>
      <c r="C3325" s="42"/>
      <c r="D3325" s="12"/>
      <c r="E3325" s="12"/>
      <c r="F3325" s="12"/>
      <c r="G3325" s="12"/>
      <c r="H3325" s="12"/>
      <c r="I3325" s="12"/>
      <c r="J3325" s="12"/>
      <c r="K3325" s="12"/>
      <c r="L3325" s="12"/>
      <c r="M3325" s="49"/>
      <c r="N3325" s="49"/>
      <c r="O3325" s="12"/>
      <c r="P3325" s="12"/>
      <c r="Q3325" s="12"/>
    </row>
    <row r="3326" spans="2:17" s="1" customFormat="1" x14ac:dyDescent="0.4">
      <c r="B3326" s="12"/>
      <c r="C3326" s="42"/>
      <c r="D3326" s="12"/>
      <c r="E3326" s="12"/>
      <c r="F3326" s="12"/>
      <c r="G3326" s="12"/>
      <c r="H3326" s="12"/>
      <c r="I3326" s="12"/>
      <c r="J3326" s="12"/>
      <c r="K3326" s="12"/>
      <c r="L3326" s="12"/>
      <c r="M3326" s="49"/>
      <c r="N3326" s="49"/>
      <c r="O3326" s="12"/>
      <c r="P3326" s="12"/>
      <c r="Q3326" s="12"/>
    </row>
    <row r="3327" spans="2:17" s="1" customFormat="1" x14ac:dyDescent="0.4">
      <c r="B3327" s="12"/>
      <c r="C3327" s="42"/>
      <c r="D3327" s="12"/>
      <c r="E3327" s="12"/>
      <c r="F3327" s="12"/>
      <c r="G3327" s="12"/>
      <c r="H3327" s="12"/>
      <c r="I3327" s="12"/>
      <c r="J3327" s="12"/>
      <c r="K3327" s="12"/>
      <c r="L3327" s="12"/>
      <c r="M3327" s="49"/>
      <c r="N3327" s="49"/>
      <c r="O3327" s="12"/>
      <c r="P3327" s="12"/>
      <c r="Q3327" s="12"/>
    </row>
    <row r="3328" spans="2:17" s="1" customFormat="1" x14ac:dyDescent="0.4">
      <c r="B3328" s="12"/>
      <c r="C3328" s="42"/>
      <c r="D3328" s="12"/>
      <c r="E3328" s="12"/>
      <c r="F3328" s="12"/>
      <c r="G3328" s="12"/>
      <c r="H3328" s="12"/>
      <c r="I3328" s="12"/>
      <c r="J3328" s="12"/>
      <c r="K3328" s="12"/>
      <c r="L3328" s="12"/>
      <c r="M3328" s="49"/>
      <c r="N3328" s="49"/>
      <c r="O3328" s="12"/>
      <c r="P3328" s="12"/>
      <c r="Q3328" s="12"/>
    </row>
    <row r="3329" spans="2:17" s="1" customFormat="1" x14ac:dyDescent="0.4">
      <c r="B3329" s="12"/>
      <c r="C3329" s="42"/>
      <c r="D3329" s="12"/>
      <c r="E3329" s="12"/>
      <c r="F3329" s="12"/>
      <c r="G3329" s="12"/>
      <c r="H3329" s="12"/>
      <c r="I3329" s="12"/>
      <c r="J3329" s="12"/>
      <c r="K3329" s="12"/>
      <c r="L3329" s="12"/>
      <c r="M3329" s="49"/>
      <c r="N3329" s="49"/>
      <c r="O3329" s="12"/>
      <c r="P3329" s="12"/>
      <c r="Q3329" s="12"/>
    </row>
    <row r="3330" spans="2:17" s="1" customFormat="1" x14ac:dyDescent="0.4">
      <c r="B3330" s="12"/>
      <c r="C3330" s="42"/>
      <c r="D3330" s="12"/>
      <c r="E3330" s="12"/>
      <c r="F3330" s="12"/>
      <c r="G3330" s="12"/>
      <c r="H3330" s="12"/>
      <c r="I3330" s="12"/>
      <c r="J3330" s="12"/>
      <c r="K3330" s="12"/>
      <c r="L3330" s="12"/>
      <c r="M3330" s="49"/>
      <c r="N3330" s="49"/>
      <c r="O3330" s="12"/>
      <c r="P3330" s="12"/>
      <c r="Q3330" s="12"/>
    </row>
    <row r="3331" spans="2:17" s="1" customFormat="1" x14ac:dyDescent="0.4">
      <c r="B3331" s="12"/>
      <c r="C3331" s="42"/>
      <c r="D3331" s="12"/>
      <c r="E3331" s="12"/>
      <c r="F3331" s="12"/>
      <c r="G3331" s="12"/>
      <c r="H3331" s="12"/>
      <c r="I3331" s="12"/>
      <c r="J3331" s="12"/>
      <c r="K3331" s="12"/>
      <c r="L3331" s="12"/>
      <c r="M3331" s="49"/>
      <c r="N3331" s="49"/>
      <c r="O3331" s="12"/>
      <c r="P3331" s="12"/>
      <c r="Q3331" s="12"/>
    </row>
    <row r="3332" spans="2:17" s="1" customFormat="1" x14ac:dyDescent="0.4">
      <c r="B3332" s="12"/>
      <c r="C3332" s="42"/>
      <c r="D3332" s="12"/>
      <c r="E3332" s="12"/>
      <c r="F3332" s="12"/>
      <c r="G3332" s="12"/>
      <c r="H3332" s="12"/>
      <c r="I3332" s="12"/>
      <c r="J3332" s="12"/>
      <c r="K3332" s="12"/>
      <c r="L3332" s="12"/>
      <c r="M3332" s="49"/>
      <c r="N3332" s="49"/>
      <c r="O3332" s="12"/>
      <c r="P3332" s="12"/>
      <c r="Q3332" s="12"/>
    </row>
    <row r="3333" spans="2:17" s="1" customFormat="1" x14ac:dyDescent="0.4">
      <c r="B3333" s="12"/>
      <c r="C3333" s="42"/>
      <c r="D3333" s="12"/>
      <c r="E3333" s="12"/>
      <c r="F3333" s="12"/>
      <c r="G3333" s="12"/>
      <c r="H3333" s="12"/>
      <c r="I3333" s="12"/>
      <c r="J3333" s="12"/>
      <c r="K3333" s="12"/>
      <c r="L3333" s="12"/>
      <c r="M3333" s="49"/>
      <c r="N3333" s="49"/>
      <c r="O3333" s="12"/>
      <c r="P3333" s="12"/>
      <c r="Q3333" s="12"/>
    </row>
    <row r="3334" spans="2:17" s="1" customFormat="1" x14ac:dyDescent="0.4">
      <c r="B3334" s="12"/>
      <c r="C3334" s="42"/>
      <c r="D3334" s="12"/>
      <c r="E3334" s="12"/>
      <c r="F3334" s="12"/>
      <c r="G3334" s="12"/>
      <c r="H3334" s="12"/>
      <c r="I3334" s="12"/>
      <c r="J3334" s="12"/>
      <c r="K3334" s="12"/>
      <c r="L3334" s="12"/>
      <c r="M3334" s="49"/>
      <c r="N3334" s="49"/>
      <c r="O3334" s="12"/>
      <c r="P3334" s="12"/>
      <c r="Q3334" s="12"/>
    </row>
    <row r="3335" spans="2:17" s="1" customFormat="1" x14ac:dyDescent="0.4">
      <c r="B3335" s="12"/>
      <c r="C3335" s="42"/>
      <c r="D3335" s="12"/>
      <c r="E3335" s="12"/>
      <c r="F3335" s="12"/>
      <c r="G3335" s="12"/>
      <c r="H3335" s="12"/>
      <c r="I3335" s="12"/>
      <c r="J3335" s="12"/>
      <c r="K3335" s="12"/>
      <c r="L3335" s="12"/>
      <c r="M3335" s="49"/>
      <c r="N3335" s="49"/>
      <c r="O3335" s="12"/>
      <c r="P3335" s="12"/>
      <c r="Q3335" s="12"/>
    </row>
    <row r="3336" spans="2:17" s="1" customFormat="1" x14ac:dyDescent="0.4">
      <c r="B3336" s="12"/>
      <c r="C3336" s="42"/>
      <c r="D3336" s="12"/>
      <c r="E3336" s="12"/>
      <c r="F3336" s="12"/>
      <c r="G3336" s="12"/>
      <c r="H3336" s="12"/>
      <c r="I3336" s="12"/>
      <c r="J3336" s="12"/>
      <c r="K3336" s="12"/>
      <c r="L3336" s="12"/>
      <c r="M3336" s="49"/>
      <c r="N3336" s="49"/>
      <c r="O3336" s="12"/>
      <c r="P3336" s="12"/>
      <c r="Q3336" s="12"/>
    </row>
    <row r="3337" spans="2:17" s="1" customFormat="1" x14ac:dyDescent="0.4">
      <c r="B3337" s="12"/>
      <c r="C3337" s="42"/>
      <c r="D3337" s="12"/>
      <c r="E3337" s="12"/>
      <c r="F3337" s="12"/>
      <c r="G3337" s="12"/>
      <c r="H3337" s="12"/>
      <c r="I3337" s="12"/>
      <c r="J3337" s="12"/>
      <c r="K3337" s="12"/>
      <c r="L3337" s="12"/>
      <c r="M3337" s="49"/>
      <c r="N3337" s="49"/>
      <c r="O3337" s="12"/>
      <c r="P3337" s="12"/>
      <c r="Q3337" s="12"/>
    </row>
    <row r="3338" spans="2:17" s="1" customFormat="1" x14ac:dyDescent="0.4">
      <c r="B3338" s="12"/>
      <c r="C3338" s="42"/>
      <c r="D3338" s="12"/>
      <c r="E3338" s="12"/>
      <c r="F3338" s="12"/>
      <c r="G3338" s="12"/>
      <c r="H3338" s="12"/>
      <c r="I3338" s="12"/>
      <c r="J3338" s="12"/>
      <c r="K3338" s="12"/>
      <c r="L3338" s="12"/>
      <c r="M3338" s="49"/>
      <c r="N3338" s="49"/>
      <c r="O3338" s="12"/>
      <c r="P3338" s="12"/>
      <c r="Q3338" s="12"/>
    </row>
    <row r="3339" spans="2:17" s="1" customFormat="1" x14ac:dyDescent="0.4">
      <c r="B3339" s="12"/>
      <c r="C3339" s="42"/>
      <c r="D3339" s="12"/>
      <c r="E3339" s="12"/>
      <c r="F3339" s="12"/>
      <c r="G3339" s="12"/>
      <c r="H3339" s="12"/>
      <c r="I3339" s="12"/>
      <c r="J3339" s="12"/>
      <c r="K3339" s="12"/>
      <c r="L3339" s="12"/>
      <c r="M3339" s="49"/>
      <c r="N3339" s="49"/>
      <c r="O3339" s="12"/>
      <c r="P3339" s="12"/>
      <c r="Q3339" s="12"/>
    </row>
    <row r="3340" spans="2:17" s="1" customFormat="1" x14ac:dyDescent="0.4">
      <c r="B3340" s="12"/>
      <c r="C3340" s="42"/>
      <c r="D3340" s="12"/>
      <c r="E3340" s="12"/>
      <c r="F3340" s="12"/>
      <c r="G3340" s="12"/>
      <c r="H3340" s="12"/>
      <c r="I3340" s="12"/>
      <c r="J3340" s="12"/>
      <c r="K3340" s="12"/>
      <c r="L3340" s="12"/>
      <c r="M3340" s="49"/>
      <c r="N3340" s="49"/>
      <c r="O3340" s="12"/>
      <c r="P3340" s="12"/>
      <c r="Q3340" s="12"/>
    </row>
    <row r="3341" spans="2:17" s="1" customFormat="1" x14ac:dyDescent="0.4">
      <c r="B3341" s="12"/>
      <c r="C3341" s="42"/>
      <c r="D3341" s="12"/>
      <c r="E3341" s="12"/>
      <c r="F3341" s="12"/>
      <c r="G3341" s="12"/>
      <c r="H3341" s="12"/>
      <c r="I3341" s="12"/>
      <c r="J3341" s="12"/>
      <c r="K3341" s="12"/>
      <c r="L3341" s="12"/>
      <c r="M3341" s="49"/>
      <c r="N3341" s="49"/>
      <c r="O3341" s="12"/>
      <c r="P3341" s="12"/>
      <c r="Q3341" s="12"/>
    </row>
    <row r="3342" spans="2:17" s="1" customFormat="1" x14ac:dyDescent="0.4">
      <c r="B3342" s="12"/>
      <c r="C3342" s="42"/>
      <c r="D3342" s="12"/>
      <c r="E3342" s="12"/>
      <c r="F3342" s="12"/>
      <c r="G3342" s="12"/>
      <c r="H3342" s="12"/>
      <c r="I3342" s="12"/>
      <c r="J3342" s="12"/>
      <c r="K3342" s="12"/>
      <c r="L3342" s="12"/>
      <c r="M3342" s="49"/>
      <c r="N3342" s="49"/>
      <c r="O3342" s="12"/>
      <c r="P3342" s="12"/>
      <c r="Q3342" s="12"/>
    </row>
    <row r="3343" spans="2:17" s="1" customFormat="1" x14ac:dyDescent="0.4">
      <c r="B3343" s="12"/>
      <c r="C3343" s="42"/>
      <c r="D3343" s="12"/>
      <c r="E3343" s="12"/>
      <c r="F3343" s="12"/>
      <c r="G3343" s="12"/>
      <c r="H3343" s="12"/>
      <c r="I3343" s="12"/>
      <c r="J3343" s="12"/>
      <c r="K3343" s="12"/>
      <c r="L3343" s="12"/>
      <c r="M3343" s="49"/>
      <c r="N3343" s="49"/>
      <c r="O3343" s="12"/>
      <c r="P3343" s="12"/>
      <c r="Q3343" s="12"/>
    </row>
    <row r="3344" spans="2:17" s="1" customFormat="1" x14ac:dyDescent="0.4">
      <c r="B3344" s="12"/>
      <c r="C3344" s="42"/>
      <c r="D3344" s="12"/>
      <c r="E3344" s="12"/>
      <c r="F3344" s="12"/>
      <c r="G3344" s="12"/>
      <c r="H3344" s="12"/>
      <c r="I3344" s="12"/>
      <c r="J3344" s="12"/>
      <c r="K3344" s="12"/>
      <c r="L3344" s="12"/>
      <c r="M3344" s="49"/>
      <c r="N3344" s="49"/>
      <c r="O3344" s="12"/>
      <c r="P3344" s="12"/>
      <c r="Q3344" s="12"/>
    </row>
    <row r="3345" spans="2:17" s="1" customFormat="1" x14ac:dyDescent="0.4">
      <c r="B3345" s="12"/>
      <c r="C3345" s="42"/>
      <c r="D3345" s="12"/>
      <c r="E3345" s="12"/>
      <c r="F3345" s="12"/>
      <c r="G3345" s="12"/>
      <c r="H3345" s="12"/>
      <c r="I3345" s="12"/>
      <c r="J3345" s="12"/>
      <c r="K3345" s="12"/>
      <c r="L3345" s="12"/>
      <c r="M3345" s="49"/>
      <c r="N3345" s="49"/>
      <c r="O3345" s="12"/>
      <c r="P3345" s="12"/>
      <c r="Q3345" s="12"/>
    </row>
    <row r="3346" spans="2:17" s="1" customFormat="1" x14ac:dyDescent="0.4">
      <c r="B3346" s="12"/>
      <c r="C3346" s="42"/>
      <c r="D3346" s="12"/>
      <c r="E3346" s="12"/>
      <c r="F3346" s="12"/>
      <c r="G3346" s="12"/>
      <c r="H3346" s="12"/>
      <c r="I3346" s="12"/>
      <c r="J3346" s="12"/>
      <c r="K3346" s="12"/>
      <c r="L3346" s="12"/>
      <c r="M3346" s="49"/>
      <c r="N3346" s="49"/>
      <c r="O3346" s="12"/>
      <c r="P3346" s="12"/>
      <c r="Q3346" s="12"/>
    </row>
    <row r="3347" spans="2:17" s="1" customFormat="1" x14ac:dyDescent="0.4">
      <c r="B3347" s="12"/>
      <c r="C3347" s="42"/>
      <c r="D3347" s="12"/>
      <c r="E3347" s="12"/>
      <c r="F3347" s="12"/>
      <c r="G3347" s="12"/>
      <c r="H3347" s="12"/>
      <c r="I3347" s="12"/>
      <c r="J3347" s="12"/>
      <c r="K3347" s="12"/>
      <c r="L3347" s="12"/>
      <c r="M3347" s="49"/>
      <c r="N3347" s="49"/>
      <c r="O3347" s="12"/>
      <c r="P3347" s="12"/>
      <c r="Q3347" s="12"/>
    </row>
    <row r="3348" spans="2:17" s="1" customFormat="1" x14ac:dyDescent="0.4">
      <c r="B3348" s="12"/>
      <c r="C3348" s="42"/>
      <c r="D3348" s="12"/>
      <c r="E3348" s="12"/>
      <c r="F3348" s="12"/>
      <c r="G3348" s="12"/>
      <c r="H3348" s="12"/>
      <c r="I3348" s="12"/>
      <c r="J3348" s="12"/>
      <c r="K3348" s="12"/>
      <c r="L3348" s="12"/>
      <c r="M3348" s="49"/>
      <c r="N3348" s="49"/>
      <c r="O3348" s="12"/>
      <c r="P3348" s="12"/>
      <c r="Q3348" s="12"/>
    </row>
    <row r="3349" spans="2:17" s="1" customFormat="1" x14ac:dyDescent="0.4">
      <c r="B3349" s="12"/>
      <c r="C3349" s="42"/>
      <c r="D3349" s="12"/>
      <c r="E3349" s="12"/>
      <c r="F3349" s="12"/>
      <c r="G3349" s="12"/>
      <c r="H3349" s="12"/>
      <c r="I3349" s="12"/>
      <c r="J3349" s="12"/>
      <c r="K3349" s="12"/>
      <c r="L3349" s="12"/>
      <c r="M3349" s="49"/>
      <c r="N3349" s="49"/>
      <c r="O3349" s="12"/>
      <c r="P3349" s="12"/>
      <c r="Q3349" s="12"/>
    </row>
    <row r="3350" spans="2:17" s="1" customFormat="1" x14ac:dyDescent="0.4">
      <c r="B3350" s="12"/>
      <c r="C3350" s="42"/>
      <c r="D3350" s="12"/>
      <c r="E3350" s="12"/>
      <c r="F3350" s="12"/>
      <c r="G3350" s="12"/>
      <c r="H3350" s="12"/>
      <c r="I3350" s="12"/>
      <c r="J3350" s="12"/>
      <c r="K3350" s="12"/>
      <c r="L3350" s="12"/>
      <c r="M3350" s="49"/>
      <c r="N3350" s="49"/>
      <c r="O3350" s="12"/>
      <c r="P3350" s="12"/>
      <c r="Q3350" s="12"/>
    </row>
    <row r="3351" spans="2:17" s="1" customFormat="1" x14ac:dyDescent="0.4">
      <c r="B3351" s="12"/>
      <c r="C3351" s="42"/>
      <c r="D3351" s="12"/>
      <c r="E3351" s="12"/>
      <c r="F3351" s="12"/>
      <c r="G3351" s="12"/>
      <c r="H3351" s="12"/>
      <c r="I3351" s="12"/>
      <c r="J3351" s="12"/>
      <c r="K3351" s="12"/>
      <c r="L3351" s="12"/>
      <c r="M3351" s="49"/>
      <c r="N3351" s="49"/>
      <c r="O3351" s="12"/>
      <c r="P3351" s="12"/>
      <c r="Q3351" s="12"/>
    </row>
    <row r="3352" spans="2:17" s="1" customFormat="1" x14ac:dyDescent="0.4">
      <c r="B3352" s="12"/>
      <c r="C3352" s="42"/>
      <c r="D3352" s="12"/>
      <c r="E3352" s="12"/>
      <c r="F3352" s="12"/>
      <c r="G3352" s="12"/>
      <c r="H3352" s="12"/>
      <c r="I3352" s="12"/>
      <c r="J3352" s="12"/>
      <c r="K3352" s="12"/>
      <c r="L3352" s="12"/>
      <c r="M3352" s="49"/>
      <c r="N3352" s="49"/>
      <c r="O3352" s="12"/>
      <c r="P3352" s="12"/>
      <c r="Q3352" s="12"/>
    </row>
    <row r="3353" spans="2:17" s="1" customFormat="1" x14ac:dyDescent="0.4">
      <c r="B3353" s="12"/>
      <c r="C3353" s="42"/>
      <c r="D3353" s="12"/>
      <c r="E3353" s="12"/>
      <c r="F3353" s="12"/>
      <c r="G3353" s="12"/>
      <c r="H3353" s="12"/>
      <c r="I3353" s="12"/>
      <c r="J3353" s="12"/>
      <c r="K3353" s="12"/>
      <c r="L3353" s="12"/>
      <c r="M3353" s="49"/>
      <c r="N3353" s="49"/>
      <c r="O3353" s="12"/>
      <c r="P3353" s="12"/>
      <c r="Q3353" s="12"/>
    </row>
    <row r="3354" spans="2:17" s="1" customFormat="1" x14ac:dyDescent="0.4">
      <c r="B3354" s="12"/>
      <c r="C3354" s="42"/>
      <c r="D3354" s="12"/>
      <c r="E3354" s="12"/>
      <c r="F3354" s="12"/>
      <c r="G3354" s="12"/>
      <c r="H3354" s="12"/>
      <c r="I3354" s="12"/>
      <c r="J3354" s="12"/>
      <c r="K3354" s="12"/>
      <c r="L3354" s="12"/>
      <c r="M3354" s="49"/>
      <c r="N3354" s="49"/>
      <c r="O3354" s="12"/>
      <c r="P3354" s="12"/>
      <c r="Q3354" s="12"/>
    </row>
    <row r="3355" spans="2:17" s="1" customFormat="1" x14ac:dyDescent="0.4">
      <c r="B3355" s="12"/>
      <c r="C3355" s="42"/>
      <c r="D3355" s="12"/>
      <c r="E3355" s="12"/>
      <c r="F3355" s="12"/>
      <c r="G3355" s="12"/>
      <c r="H3355" s="12"/>
      <c r="I3355" s="12"/>
      <c r="J3355" s="12"/>
      <c r="K3355" s="12"/>
      <c r="L3355" s="12"/>
      <c r="M3355" s="49"/>
      <c r="N3355" s="49"/>
      <c r="O3355" s="12"/>
      <c r="P3355" s="12"/>
      <c r="Q3355" s="12"/>
    </row>
    <row r="3356" spans="2:17" s="1" customFormat="1" x14ac:dyDescent="0.4">
      <c r="B3356" s="12"/>
      <c r="C3356" s="42"/>
      <c r="D3356" s="12"/>
      <c r="E3356" s="12"/>
      <c r="F3356" s="12"/>
      <c r="G3356" s="12"/>
      <c r="H3356" s="12"/>
      <c r="I3356" s="12"/>
      <c r="J3356" s="12"/>
      <c r="K3356" s="12"/>
      <c r="L3356" s="12"/>
      <c r="M3356" s="49"/>
      <c r="N3356" s="49"/>
      <c r="O3356" s="12"/>
      <c r="P3356" s="12"/>
      <c r="Q3356" s="12"/>
    </row>
    <row r="3357" spans="2:17" s="1" customFormat="1" x14ac:dyDescent="0.4">
      <c r="B3357" s="12"/>
      <c r="C3357" s="42"/>
      <c r="D3357" s="12"/>
      <c r="E3357" s="12"/>
      <c r="F3357" s="12"/>
      <c r="G3357" s="12"/>
      <c r="H3357" s="12"/>
      <c r="I3357" s="12"/>
      <c r="J3357" s="12"/>
      <c r="K3357" s="12"/>
      <c r="L3357" s="12"/>
      <c r="M3357" s="49"/>
      <c r="N3357" s="49"/>
      <c r="O3357" s="12"/>
      <c r="P3357" s="12"/>
      <c r="Q3357" s="12"/>
    </row>
    <row r="3358" spans="2:17" s="1" customFormat="1" x14ac:dyDescent="0.4">
      <c r="B3358" s="12"/>
      <c r="C3358" s="42"/>
      <c r="D3358" s="12"/>
      <c r="E3358" s="12"/>
      <c r="F3358" s="12"/>
      <c r="G3358" s="12"/>
      <c r="H3358" s="12"/>
      <c r="I3358" s="12"/>
      <c r="J3358" s="12"/>
      <c r="K3358" s="12"/>
      <c r="L3358" s="12"/>
      <c r="M3358" s="49"/>
      <c r="N3358" s="49"/>
      <c r="O3358" s="12"/>
      <c r="P3358" s="12"/>
      <c r="Q3358" s="12"/>
    </row>
    <row r="3359" spans="2:17" s="1" customFormat="1" x14ac:dyDescent="0.4">
      <c r="B3359" s="12"/>
      <c r="C3359" s="42"/>
      <c r="D3359" s="12"/>
      <c r="E3359" s="12"/>
      <c r="F3359" s="12"/>
      <c r="G3359" s="12"/>
      <c r="H3359" s="12"/>
      <c r="I3359" s="12"/>
      <c r="J3359" s="12"/>
      <c r="K3359" s="12"/>
      <c r="L3359" s="12"/>
      <c r="M3359" s="49"/>
      <c r="N3359" s="49"/>
      <c r="O3359" s="12"/>
      <c r="P3359" s="12"/>
      <c r="Q3359" s="12"/>
    </row>
    <row r="3360" spans="2:17" s="1" customFormat="1" x14ac:dyDescent="0.4">
      <c r="B3360" s="12"/>
      <c r="C3360" s="42"/>
      <c r="D3360" s="12"/>
      <c r="E3360" s="12"/>
      <c r="F3360" s="12"/>
      <c r="G3360" s="12"/>
      <c r="H3360" s="12"/>
      <c r="I3360" s="12"/>
      <c r="J3360" s="12"/>
      <c r="K3360" s="12"/>
      <c r="L3360" s="12"/>
      <c r="M3360" s="49"/>
      <c r="N3360" s="49"/>
      <c r="O3360" s="12"/>
      <c r="P3360" s="12"/>
      <c r="Q3360" s="12"/>
    </row>
    <row r="3361" spans="2:17" s="1" customFormat="1" x14ac:dyDescent="0.4">
      <c r="B3361" s="12"/>
      <c r="C3361" s="42"/>
      <c r="D3361" s="12"/>
      <c r="E3361" s="12"/>
      <c r="F3361" s="12"/>
      <c r="G3361" s="12"/>
      <c r="H3361" s="12"/>
      <c r="I3361" s="12"/>
      <c r="J3361" s="12"/>
      <c r="K3361" s="12"/>
      <c r="L3361" s="12"/>
      <c r="M3361" s="49"/>
      <c r="N3361" s="49"/>
      <c r="O3361" s="12"/>
      <c r="P3361" s="12"/>
      <c r="Q3361" s="12"/>
    </row>
    <row r="3362" spans="2:17" s="1" customFormat="1" x14ac:dyDescent="0.4">
      <c r="B3362" s="12"/>
      <c r="C3362" s="42"/>
      <c r="D3362" s="12"/>
      <c r="E3362" s="12"/>
      <c r="F3362" s="12"/>
      <c r="G3362" s="12"/>
      <c r="H3362" s="12"/>
      <c r="I3362" s="12"/>
      <c r="J3362" s="12"/>
      <c r="K3362" s="12"/>
      <c r="L3362" s="12"/>
      <c r="M3362" s="49"/>
      <c r="N3362" s="49"/>
      <c r="O3362" s="12"/>
      <c r="P3362" s="12"/>
      <c r="Q3362" s="12"/>
    </row>
    <row r="3363" spans="2:17" s="1" customFormat="1" x14ac:dyDescent="0.4">
      <c r="B3363" s="12"/>
      <c r="C3363" s="42"/>
      <c r="D3363" s="12"/>
      <c r="E3363" s="12"/>
      <c r="F3363" s="12"/>
      <c r="G3363" s="12"/>
      <c r="H3363" s="12"/>
      <c r="I3363" s="12"/>
      <c r="J3363" s="12"/>
      <c r="K3363" s="12"/>
      <c r="L3363" s="12"/>
      <c r="M3363" s="49"/>
      <c r="N3363" s="49"/>
      <c r="O3363" s="12"/>
      <c r="P3363" s="12"/>
      <c r="Q3363" s="12"/>
    </row>
    <row r="3364" spans="2:17" s="1" customFormat="1" x14ac:dyDescent="0.4">
      <c r="B3364" s="12"/>
      <c r="C3364" s="42"/>
      <c r="D3364" s="12"/>
      <c r="E3364" s="12"/>
      <c r="F3364" s="12"/>
      <c r="G3364" s="12"/>
      <c r="H3364" s="12"/>
      <c r="I3364" s="12"/>
      <c r="J3364" s="12"/>
      <c r="K3364" s="12"/>
      <c r="L3364" s="12"/>
      <c r="M3364" s="49"/>
      <c r="N3364" s="49"/>
      <c r="O3364" s="12"/>
      <c r="P3364" s="12"/>
      <c r="Q3364" s="12"/>
    </row>
    <row r="3365" spans="2:17" s="1" customFormat="1" x14ac:dyDescent="0.4">
      <c r="B3365" s="12"/>
      <c r="C3365" s="42"/>
      <c r="D3365" s="12"/>
      <c r="E3365" s="12"/>
      <c r="F3365" s="12"/>
      <c r="G3365" s="12"/>
      <c r="H3365" s="12"/>
      <c r="I3365" s="12"/>
      <c r="J3365" s="12"/>
      <c r="K3365" s="12"/>
      <c r="L3365" s="12"/>
      <c r="M3365" s="49"/>
      <c r="N3365" s="49"/>
      <c r="O3365" s="12"/>
      <c r="P3365" s="12"/>
      <c r="Q3365" s="12"/>
    </row>
    <row r="3366" spans="2:17" s="1" customFormat="1" x14ac:dyDescent="0.4">
      <c r="B3366" s="12"/>
      <c r="C3366" s="42"/>
      <c r="D3366" s="12"/>
      <c r="E3366" s="12"/>
      <c r="F3366" s="12"/>
      <c r="G3366" s="12"/>
      <c r="H3366" s="12"/>
      <c r="I3366" s="12"/>
      <c r="J3366" s="12"/>
      <c r="K3366" s="12"/>
      <c r="L3366" s="12"/>
      <c r="M3366" s="49"/>
      <c r="N3366" s="49"/>
      <c r="O3366" s="12"/>
      <c r="P3366" s="12"/>
      <c r="Q3366" s="12"/>
    </row>
    <row r="3367" spans="2:17" s="1" customFormat="1" x14ac:dyDescent="0.4">
      <c r="B3367" s="12"/>
      <c r="C3367" s="42"/>
      <c r="D3367" s="12"/>
      <c r="E3367" s="12"/>
      <c r="F3367" s="12"/>
      <c r="G3367" s="12"/>
      <c r="H3367" s="12"/>
      <c r="I3367" s="12"/>
      <c r="J3367" s="12"/>
      <c r="K3367" s="12"/>
      <c r="L3367" s="12"/>
      <c r="M3367" s="49"/>
      <c r="N3367" s="49"/>
      <c r="O3367" s="12"/>
      <c r="P3367" s="12"/>
      <c r="Q3367" s="12"/>
    </row>
    <row r="3368" spans="2:17" s="1" customFormat="1" x14ac:dyDescent="0.4">
      <c r="B3368" s="12"/>
      <c r="C3368" s="42"/>
      <c r="D3368" s="12"/>
      <c r="E3368" s="12"/>
      <c r="F3368" s="12"/>
      <c r="G3368" s="12"/>
      <c r="H3368" s="12"/>
      <c r="I3368" s="12"/>
      <c r="J3368" s="12"/>
      <c r="K3368" s="12"/>
      <c r="L3368" s="12"/>
      <c r="M3368" s="49"/>
      <c r="N3368" s="49"/>
      <c r="O3368" s="12"/>
      <c r="P3368" s="12"/>
      <c r="Q3368" s="12"/>
    </row>
    <row r="3369" spans="2:17" s="1" customFormat="1" x14ac:dyDescent="0.4">
      <c r="B3369" s="12"/>
      <c r="C3369" s="42"/>
      <c r="D3369" s="12"/>
      <c r="E3369" s="12"/>
      <c r="F3369" s="12"/>
      <c r="G3369" s="12"/>
      <c r="H3369" s="12"/>
      <c r="I3369" s="12"/>
      <c r="J3369" s="12"/>
      <c r="K3369" s="12"/>
      <c r="L3369" s="12"/>
      <c r="M3369" s="49"/>
      <c r="N3369" s="49"/>
      <c r="O3369" s="12"/>
      <c r="P3369" s="12"/>
      <c r="Q3369" s="12"/>
    </row>
    <row r="3370" spans="2:17" s="1" customFormat="1" x14ac:dyDescent="0.4">
      <c r="B3370" s="12"/>
      <c r="C3370" s="42"/>
      <c r="D3370" s="12"/>
      <c r="E3370" s="12"/>
      <c r="F3370" s="12"/>
      <c r="G3370" s="12"/>
      <c r="H3370" s="12"/>
      <c r="I3370" s="12"/>
      <c r="J3370" s="12"/>
      <c r="K3370" s="12"/>
      <c r="L3370" s="12"/>
      <c r="M3370" s="49"/>
      <c r="N3370" s="49"/>
      <c r="O3370" s="12"/>
      <c r="P3370" s="12"/>
      <c r="Q3370" s="12"/>
    </row>
    <row r="3371" spans="2:17" s="1" customFormat="1" x14ac:dyDescent="0.4">
      <c r="B3371" s="12"/>
      <c r="C3371" s="42"/>
      <c r="D3371" s="12"/>
      <c r="E3371" s="12"/>
      <c r="F3371" s="12"/>
      <c r="G3371" s="12"/>
      <c r="H3371" s="12"/>
      <c r="I3371" s="12"/>
      <c r="J3371" s="12"/>
      <c r="K3371" s="12"/>
      <c r="L3371" s="12"/>
      <c r="M3371" s="49"/>
      <c r="N3371" s="49"/>
      <c r="O3371" s="12"/>
      <c r="P3371" s="12"/>
      <c r="Q3371" s="12"/>
    </row>
    <row r="3372" spans="2:17" s="1" customFormat="1" x14ac:dyDescent="0.4">
      <c r="B3372" s="12"/>
      <c r="C3372" s="42"/>
      <c r="D3372" s="12"/>
      <c r="E3372" s="12"/>
      <c r="F3372" s="12"/>
      <c r="G3372" s="12"/>
      <c r="H3372" s="12"/>
      <c r="I3372" s="12"/>
      <c r="J3372" s="12"/>
      <c r="K3372" s="12"/>
      <c r="L3372" s="12"/>
      <c r="M3372" s="49"/>
      <c r="N3372" s="49"/>
      <c r="O3372" s="12"/>
      <c r="P3372" s="12"/>
      <c r="Q3372" s="12"/>
    </row>
    <row r="3373" spans="2:17" s="1" customFormat="1" x14ac:dyDescent="0.4">
      <c r="B3373" s="12"/>
      <c r="C3373" s="42"/>
      <c r="D3373" s="12"/>
      <c r="E3373" s="12"/>
      <c r="F3373" s="12"/>
      <c r="G3373" s="12"/>
      <c r="H3373" s="12"/>
      <c r="I3373" s="12"/>
      <c r="J3373" s="12"/>
      <c r="K3373" s="12"/>
      <c r="L3373" s="12"/>
      <c r="M3373" s="49"/>
      <c r="N3373" s="49"/>
      <c r="O3373" s="12"/>
      <c r="P3373" s="12"/>
      <c r="Q3373" s="12"/>
    </row>
    <row r="3374" spans="2:17" s="1" customFormat="1" x14ac:dyDescent="0.4">
      <c r="B3374" s="12"/>
      <c r="C3374" s="42"/>
      <c r="D3374" s="12"/>
      <c r="E3374" s="12"/>
      <c r="F3374" s="12"/>
      <c r="G3374" s="12"/>
      <c r="H3374" s="12"/>
      <c r="I3374" s="12"/>
      <c r="J3374" s="12"/>
      <c r="K3374" s="12"/>
      <c r="L3374" s="12"/>
      <c r="M3374" s="49"/>
      <c r="N3374" s="49"/>
      <c r="O3374" s="12"/>
      <c r="P3374" s="12"/>
      <c r="Q3374" s="12"/>
    </row>
    <row r="3375" spans="2:17" s="1" customFormat="1" x14ac:dyDescent="0.4">
      <c r="B3375" s="12"/>
      <c r="C3375" s="42"/>
      <c r="D3375" s="12"/>
      <c r="E3375" s="12"/>
      <c r="F3375" s="12"/>
      <c r="G3375" s="12"/>
      <c r="H3375" s="12"/>
      <c r="I3375" s="12"/>
      <c r="J3375" s="12"/>
      <c r="K3375" s="12"/>
      <c r="L3375" s="12"/>
      <c r="M3375" s="49"/>
      <c r="N3375" s="49"/>
      <c r="O3375" s="12"/>
      <c r="P3375" s="12"/>
      <c r="Q3375" s="12"/>
    </row>
    <row r="3376" spans="2:17" s="1" customFormat="1" x14ac:dyDescent="0.4">
      <c r="B3376" s="12"/>
      <c r="C3376" s="42"/>
      <c r="D3376" s="12"/>
      <c r="E3376" s="12"/>
      <c r="F3376" s="12"/>
      <c r="G3376" s="12"/>
      <c r="H3376" s="12"/>
      <c r="I3376" s="12"/>
      <c r="J3376" s="12"/>
      <c r="K3376" s="12"/>
      <c r="L3376" s="12"/>
      <c r="M3376" s="49"/>
      <c r="N3376" s="49"/>
      <c r="O3376" s="12"/>
      <c r="P3376" s="12"/>
      <c r="Q3376" s="12"/>
    </row>
    <row r="3377" spans="2:17" s="1" customFormat="1" x14ac:dyDescent="0.4">
      <c r="B3377" s="12"/>
      <c r="C3377" s="42"/>
      <c r="D3377" s="12"/>
      <c r="E3377" s="12"/>
      <c r="F3377" s="12"/>
      <c r="G3377" s="12"/>
      <c r="H3377" s="12"/>
      <c r="I3377" s="12"/>
      <c r="J3377" s="12"/>
      <c r="K3377" s="12"/>
      <c r="L3377" s="12"/>
      <c r="M3377" s="49"/>
      <c r="N3377" s="49"/>
      <c r="O3377" s="12"/>
      <c r="P3377" s="12"/>
      <c r="Q3377" s="12"/>
    </row>
    <row r="3378" spans="2:17" s="1" customFormat="1" x14ac:dyDescent="0.4">
      <c r="B3378" s="12"/>
      <c r="C3378" s="42"/>
      <c r="D3378" s="12"/>
      <c r="E3378" s="12"/>
      <c r="F3378" s="12"/>
      <c r="G3378" s="12"/>
      <c r="H3378" s="12"/>
      <c r="I3378" s="12"/>
      <c r="J3378" s="12"/>
      <c r="K3378" s="12"/>
      <c r="L3378" s="12"/>
      <c r="M3378" s="49"/>
      <c r="N3378" s="49"/>
      <c r="O3378" s="12"/>
      <c r="P3378" s="12"/>
      <c r="Q3378" s="12"/>
    </row>
    <row r="3379" spans="2:17" s="1" customFormat="1" x14ac:dyDescent="0.4">
      <c r="B3379" s="12"/>
      <c r="C3379" s="42"/>
      <c r="D3379" s="12"/>
      <c r="E3379" s="12"/>
      <c r="F3379" s="12"/>
      <c r="G3379" s="12"/>
      <c r="H3379" s="12"/>
      <c r="I3379" s="12"/>
      <c r="J3379" s="12"/>
      <c r="K3379" s="12"/>
      <c r="L3379" s="12"/>
      <c r="M3379" s="49"/>
      <c r="N3379" s="49"/>
      <c r="O3379" s="12"/>
      <c r="P3379" s="12"/>
      <c r="Q3379" s="12"/>
    </row>
    <row r="3380" spans="2:17" s="1" customFormat="1" x14ac:dyDescent="0.4">
      <c r="B3380" s="12"/>
      <c r="C3380" s="42"/>
      <c r="D3380" s="12"/>
      <c r="E3380" s="12"/>
      <c r="F3380" s="12"/>
      <c r="G3380" s="12"/>
      <c r="H3380" s="12"/>
      <c r="I3380" s="12"/>
      <c r="J3380" s="12"/>
      <c r="K3380" s="12"/>
      <c r="L3380" s="12"/>
      <c r="M3380" s="49"/>
      <c r="N3380" s="49"/>
      <c r="O3380" s="12"/>
      <c r="P3380" s="12"/>
      <c r="Q3380" s="12"/>
    </row>
    <row r="3381" spans="2:17" s="1" customFormat="1" x14ac:dyDescent="0.4">
      <c r="B3381" s="12"/>
      <c r="C3381" s="42"/>
      <c r="D3381" s="12"/>
      <c r="E3381" s="12"/>
      <c r="F3381" s="12"/>
      <c r="G3381" s="12"/>
      <c r="H3381" s="12"/>
      <c r="I3381" s="12"/>
      <c r="J3381" s="12"/>
      <c r="K3381" s="12"/>
      <c r="L3381" s="12"/>
      <c r="M3381" s="49"/>
      <c r="N3381" s="49"/>
      <c r="O3381" s="12"/>
      <c r="P3381" s="12"/>
      <c r="Q3381" s="12"/>
    </row>
    <row r="3382" spans="2:17" s="1" customFormat="1" x14ac:dyDescent="0.4">
      <c r="B3382" s="12"/>
      <c r="C3382" s="42"/>
      <c r="D3382" s="12"/>
      <c r="E3382" s="12"/>
      <c r="F3382" s="12"/>
      <c r="G3382" s="12"/>
      <c r="H3382" s="12"/>
      <c r="I3382" s="12"/>
      <c r="J3382" s="12"/>
      <c r="K3382" s="12"/>
      <c r="L3382" s="12"/>
      <c r="M3382" s="49"/>
      <c r="N3382" s="49"/>
      <c r="O3382" s="12"/>
      <c r="P3382" s="12"/>
      <c r="Q3382" s="12"/>
    </row>
    <row r="3383" spans="2:17" s="1" customFormat="1" x14ac:dyDescent="0.4">
      <c r="B3383" s="12"/>
      <c r="C3383" s="42"/>
      <c r="D3383" s="12"/>
      <c r="E3383" s="12"/>
      <c r="F3383" s="12"/>
      <c r="G3383" s="12"/>
      <c r="H3383" s="12"/>
      <c r="I3383" s="12"/>
      <c r="J3383" s="12"/>
      <c r="K3383" s="12"/>
      <c r="L3383" s="12"/>
      <c r="M3383" s="49"/>
      <c r="N3383" s="49"/>
      <c r="O3383" s="12"/>
      <c r="P3383" s="12"/>
      <c r="Q3383" s="12"/>
    </row>
    <row r="3384" spans="2:17" s="1" customFormat="1" x14ac:dyDescent="0.4">
      <c r="B3384" s="12"/>
      <c r="C3384" s="42"/>
      <c r="D3384" s="12"/>
      <c r="E3384" s="12"/>
      <c r="F3384" s="12"/>
      <c r="G3384" s="12"/>
      <c r="H3384" s="12"/>
      <c r="I3384" s="12"/>
      <c r="J3384" s="12"/>
      <c r="K3384" s="12"/>
      <c r="L3384" s="12"/>
      <c r="M3384" s="49"/>
      <c r="N3384" s="49"/>
      <c r="O3384" s="12"/>
      <c r="P3384" s="12"/>
      <c r="Q3384" s="12"/>
    </row>
    <row r="3385" spans="2:17" s="1" customFormat="1" x14ac:dyDescent="0.4">
      <c r="B3385" s="12"/>
      <c r="C3385" s="42"/>
      <c r="D3385" s="12"/>
      <c r="E3385" s="12"/>
      <c r="F3385" s="12"/>
      <c r="G3385" s="12"/>
      <c r="H3385" s="12"/>
      <c r="I3385" s="12"/>
      <c r="J3385" s="12"/>
      <c r="K3385" s="12"/>
      <c r="L3385" s="12"/>
      <c r="M3385" s="49"/>
      <c r="N3385" s="49"/>
      <c r="O3385" s="12"/>
      <c r="P3385" s="12"/>
      <c r="Q3385" s="12"/>
    </row>
    <row r="3386" spans="2:17" s="1" customFormat="1" x14ac:dyDescent="0.4">
      <c r="B3386" s="12"/>
      <c r="C3386" s="42"/>
      <c r="D3386" s="12"/>
      <c r="E3386" s="12"/>
      <c r="F3386" s="12"/>
      <c r="G3386" s="12"/>
      <c r="H3386" s="12"/>
      <c r="I3386" s="12"/>
      <c r="J3386" s="12"/>
      <c r="K3386" s="12"/>
      <c r="L3386" s="12"/>
      <c r="M3386" s="49"/>
      <c r="N3386" s="49"/>
      <c r="O3386" s="12"/>
      <c r="P3386" s="12"/>
      <c r="Q3386" s="12"/>
    </row>
    <row r="3387" spans="2:17" s="1" customFormat="1" x14ac:dyDescent="0.4">
      <c r="B3387" s="12"/>
      <c r="C3387" s="42"/>
      <c r="D3387" s="12"/>
      <c r="E3387" s="12"/>
      <c r="F3387" s="12"/>
      <c r="G3387" s="12"/>
      <c r="H3387" s="12"/>
      <c r="I3387" s="12"/>
      <c r="J3387" s="12"/>
      <c r="K3387" s="12"/>
      <c r="L3387" s="12"/>
      <c r="M3387" s="49"/>
      <c r="N3387" s="49"/>
      <c r="O3387" s="12"/>
      <c r="P3387" s="12"/>
      <c r="Q3387" s="12"/>
    </row>
    <row r="3388" spans="2:17" s="1" customFormat="1" x14ac:dyDescent="0.4">
      <c r="B3388" s="12"/>
      <c r="C3388" s="42"/>
      <c r="D3388" s="12"/>
      <c r="E3388" s="12"/>
      <c r="F3388" s="12"/>
      <c r="G3388" s="12"/>
      <c r="H3388" s="12"/>
      <c r="I3388" s="12"/>
      <c r="J3388" s="12"/>
      <c r="K3388" s="12"/>
      <c r="L3388" s="12"/>
      <c r="M3388" s="49"/>
      <c r="N3388" s="49"/>
      <c r="O3388" s="12"/>
      <c r="P3388" s="12"/>
      <c r="Q3388" s="12"/>
    </row>
    <row r="3389" spans="2:17" s="1" customFormat="1" x14ac:dyDescent="0.4">
      <c r="B3389" s="12"/>
      <c r="C3389" s="42"/>
      <c r="D3389" s="12"/>
      <c r="E3389" s="12"/>
      <c r="F3389" s="12"/>
      <c r="G3389" s="12"/>
      <c r="H3389" s="12"/>
      <c r="I3389" s="12"/>
      <c r="J3389" s="12"/>
      <c r="K3389" s="12"/>
      <c r="L3389" s="12"/>
      <c r="M3389" s="49"/>
      <c r="N3389" s="49"/>
      <c r="O3389" s="12"/>
      <c r="P3389" s="12"/>
      <c r="Q3389" s="12"/>
    </row>
    <row r="3390" spans="2:17" s="1" customFormat="1" x14ac:dyDescent="0.4">
      <c r="B3390" s="12"/>
      <c r="C3390" s="42"/>
      <c r="D3390" s="12"/>
      <c r="E3390" s="12"/>
      <c r="F3390" s="12"/>
      <c r="G3390" s="12"/>
      <c r="H3390" s="12"/>
      <c r="I3390" s="12"/>
      <c r="J3390" s="12"/>
      <c r="K3390" s="12"/>
      <c r="L3390" s="12"/>
      <c r="M3390" s="49"/>
      <c r="N3390" s="49"/>
      <c r="O3390" s="12"/>
      <c r="P3390" s="12"/>
      <c r="Q3390" s="12"/>
    </row>
    <row r="3391" spans="2:17" s="1" customFormat="1" x14ac:dyDescent="0.4">
      <c r="B3391" s="12"/>
      <c r="C3391" s="42"/>
      <c r="D3391" s="12"/>
      <c r="E3391" s="12"/>
      <c r="F3391" s="12"/>
      <c r="G3391" s="12"/>
      <c r="H3391" s="12"/>
      <c r="I3391" s="12"/>
      <c r="J3391" s="12"/>
      <c r="K3391" s="12"/>
      <c r="L3391" s="12"/>
      <c r="M3391" s="49"/>
      <c r="N3391" s="49"/>
      <c r="O3391" s="12"/>
      <c r="P3391" s="12"/>
      <c r="Q3391" s="12"/>
    </row>
    <row r="3392" spans="2:17" s="1" customFormat="1" x14ac:dyDescent="0.4">
      <c r="B3392" s="12"/>
      <c r="C3392" s="42"/>
      <c r="D3392" s="12"/>
      <c r="E3392" s="12"/>
      <c r="F3392" s="12"/>
      <c r="G3392" s="12"/>
      <c r="H3392" s="12"/>
      <c r="I3392" s="12"/>
      <c r="J3392" s="12"/>
      <c r="K3392" s="12"/>
      <c r="L3392" s="12"/>
      <c r="M3392" s="49"/>
      <c r="N3392" s="49"/>
      <c r="O3392" s="12"/>
      <c r="P3392" s="12"/>
      <c r="Q3392" s="12"/>
    </row>
    <row r="3393" spans="2:17" s="1" customFormat="1" x14ac:dyDescent="0.4">
      <c r="B3393" s="12"/>
      <c r="C3393" s="42"/>
      <c r="D3393" s="12"/>
      <c r="E3393" s="12"/>
      <c r="F3393" s="12"/>
      <c r="G3393" s="12"/>
      <c r="H3393" s="12"/>
      <c r="I3393" s="12"/>
      <c r="J3393" s="12"/>
      <c r="K3393" s="12"/>
      <c r="L3393" s="12"/>
      <c r="M3393" s="49"/>
      <c r="N3393" s="49"/>
      <c r="O3393" s="12"/>
      <c r="P3393" s="12"/>
      <c r="Q3393" s="12"/>
    </row>
    <row r="3394" spans="2:17" s="1" customFormat="1" x14ac:dyDescent="0.4">
      <c r="B3394" s="12"/>
      <c r="C3394" s="42"/>
      <c r="D3394" s="12"/>
      <c r="E3394" s="12"/>
      <c r="F3394" s="12"/>
      <c r="G3394" s="12"/>
      <c r="H3394" s="12"/>
      <c r="I3394" s="12"/>
      <c r="J3394" s="12"/>
      <c r="K3394" s="12"/>
      <c r="L3394" s="12"/>
      <c r="M3394" s="49"/>
      <c r="N3394" s="49"/>
      <c r="O3394" s="12"/>
      <c r="P3394" s="12"/>
      <c r="Q3394" s="12"/>
    </row>
    <row r="3395" spans="2:17" s="1" customFormat="1" x14ac:dyDescent="0.4">
      <c r="B3395" s="12"/>
      <c r="C3395" s="42"/>
      <c r="D3395" s="12"/>
      <c r="E3395" s="12"/>
      <c r="F3395" s="12"/>
      <c r="G3395" s="12"/>
      <c r="H3395" s="12"/>
      <c r="I3395" s="12"/>
      <c r="J3395" s="12"/>
      <c r="K3395" s="12"/>
      <c r="L3395" s="12"/>
      <c r="M3395" s="49"/>
      <c r="N3395" s="49"/>
      <c r="O3395" s="12"/>
      <c r="P3395" s="12"/>
      <c r="Q3395" s="12"/>
    </row>
    <row r="3396" spans="2:17" s="1" customFormat="1" x14ac:dyDescent="0.4">
      <c r="B3396" s="12"/>
      <c r="C3396" s="42"/>
      <c r="D3396" s="12"/>
      <c r="E3396" s="12"/>
      <c r="F3396" s="12"/>
      <c r="G3396" s="12"/>
      <c r="H3396" s="12"/>
      <c r="I3396" s="12"/>
      <c r="J3396" s="12"/>
      <c r="K3396" s="12"/>
      <c r="L3396" s="12"/>
      <c r="M3396" s="49"/>
      <c r="N3396" s="49"/>
      <c r="O3396" s="12"/>
      <c r="P3396" s="12"/>
      <c r="Q3396" s="12"/>
    </row>
    <row r="3397" spans="2:17" s="1" customFormat="1" x14ac:dyDescent="0.4">
      <c r="B3397" s="12"/>
      <c r="C3397" s="42"/>
      <c r="D3397" s="12"/>
      <c r="E3397" s="12"/>
      <c r="F3397" s="12"/>
      <c r="G3397" s="12"/>
      <c r="H3397" s="12"/>
      <c r="I3397" s="12"/>
      <c r="J3397" s="12"/>
      <c r="K3397" s="12"/>
      <c r="L3397" s="12"/>
      <c r="M3397" s="49"/>
      <c r="N3397" s="49"/>
      <c r="O3397" s="12"/>
      <c r="P3397" s="12"/>
      <c r="Q3397" s="12"/>
    </row>
    <row r="3398" spans="2:17" s="1" customFormat="1" x14ac:dyDescent="0.4">
      <c r="B3398" s="12"/>
      <c r="C3398" s="42"/>
      <c r="D3398" s="12"/>
      <c r="E3398" s="12"/>
      <c r="F3398" s="12"/>
      <c r="G3398" s="12"/>
      <c r="H3398" s="12"/>
      <c r="I3398" s="12"/>
      <c r="J3398" s="12"/>
      <c r="K3398" s="12"/>
      <c r="L3398" s="12"/>
      <c r="M3398" s="49"/>
      <c r="N3398" s="49"/>
      <c r="O3398" s="12"/>
      <c r="P3398" s="12"/>
      <c r="Q3398" s="12"/>
    </row>
    <row r="3399" spans="2:17" s="1" customFormat="1" x14ac:dyDescent="0.4">
      <c r="B3399" s="12"/>
      <c r="C3399" s="42"/>
      <c r="D3399" s="12"/>
      <c r="E3399" s="12"/>
      <c r="F3399" s="12"/>
      <c r="G3399" s="12"/>
      <c r="H3399" s="12"/>
      <c r="I3399" s="12"/>
      <c r="J3399" s="12"/>
      <c r="K3399" s="12"/>
      <c r="L3399" s="12"/>
      <c r="M3399" s="49"/>
      <c r="N3399" s="49"/>
      <c r="O3399" s="12"/>
      <c r="P3399" s="12"/>
      <c r="Q3399" s="12"/>
    </row>
    <row r="3400" spans="2:17" s="1" customFormat="1" x14ac:dyDescent="0.4">
      <c r="B3400" s="12"/>
      <c r="C3400" s="42"/>
      <c r="D3400" s="12"/>
      <c r="E3400" s="12"/>
      <c r="F3400" s="12"/>
      <c r="G3400" s="12"/>
      <c r="H3400" s="12"/>
      <c r="I3400" s="12"/>
      <c r="J3400" s="12"/>
      <c r="K3400" s="12"/>
      <c r="L3400" s="12"/>
      <c r="M3400" s="49"/>
      <c r="N3400" s="49"/>
      <c r="O3400" s="12"/>
      <c r="P3400" s="12"/>
      <c r="Q3400" s="12"/>
    </row>
    <row r="3401" spans="2:17" s="1" customFormat="1" x14ac:dyDescent="0.4">
      <c r="B3401" s="12"/>
      <c r="C3401" s="42"/>
      <c r="D3401" s="12"/>
      <c r="E3401" s="12"/>
      <c r="F3401" s="12"/>
      <c r="G3401" s="12"/>
      <c r="H3401" s="12"/>
      <c r="I3401" s="12"/>
      <c r="J3401" s="12"/>
      <c r="K3401" s="12"/>
      <c r="L3401" s="12"/>
      <c r="M3401" s="49"/>
      <c r="N3401" s="49"/>
      <c r="O3401" s="12"/>
      <c r="P3401" s="12"/>
      <c r="Q3401" s="12"/>
    </row>
    <row r="3402" spans="2:17" s="1" customFormat="1" x14ac:dyDescent="0.4">
      <c r="B3402" s="12"/>
      <c r="C3402" s="42"/>
      <c r="D3402" s="12"/>
      <c r="E3402" s="12"/>
      <c r="F3402" s="12"/>
      <c r="G3402" s="12"/>
      <c r="H3402" s="12"/>
      <c r="I3402" s="12"/>
      <c r="J3402" s="12"/>
      <c r="K3402" s="12"/>
      <c r="L3402" s="12"/>
      <c r="M3402" s="49"/>
      <c r="N3402" s="49"/>
      <c r="O3402" s="12"/>
      <c r="P3402" s="12"/>
      <c r="Q3402" s="12"/>
    </row>
    <row r="3403" spans="2:17" s="1" customFormat="1" x14ac:dyDescent="0.4">
      <c r="B3403" s="12"/>
      <c r="C3403" s="42"/>
      <c r="D3403" s="12"/>
      <c r="E3403" s="12"/>
      <c r="F3403" s="12"/>
      <c r="G3403" s="12"/>
      <c r="H3403" s="12"/>
      <c r="I3403" s="12"/>
      <c r="J3403" s="12"/>
      <c r="K3403" s="12"/>
      <c r="L3403" s="12"/>
      <c r="M3403" s="49"/>
      <c r="N3403" s="49"/>
      <c r="O3403" s="12"/>
      <c r="P3403" s="12"/>
      <c r="Q3403" s="12"/>
    </row>
    <row r="3404" spans="2:17" s="1" customFormat="1" x14ac:dyDescent="0.4">
      <c r="B3404" s="12"/>
      <c r="C3404" s="42"/>
      <c r="D3404" s="12"/>
      <c r="E3404" s="12"/>
      <c r="F3404" s="12"/>
      <c r="G3404" s="12"/>
      <c r="H3404" s="12"/>
      <c r="I3404" s="12"/>
      <c r="J3404" s="12"/>
      <c r="K3404" s="12"/>
      <c r="L3404" s="12"/>
      <c r="M3404" s="49"/>
      <c r="N3404" s="49"/>
      <c r="O3404" s="12"/>
      <c r="P3404" s="12"/>
      <c r="Q3404" s="12"/>
    </row>
    <row r="3405" spans="2:17" s="1" customFormat="1" x14ac:dyDescent="0.4">
      <c r="B3405" s="12"/>
      <c r="C3405" s="42"/>
      <c r="D3405" s="12"/>
      <c r="E3405" s="12"/>
      <c r="F3405" s="12"/>
      <c r="G3405" s="12"/>
      <c r="H3405" s="12"/>
      <c r="I3405" s="12"/>
      <c r="J3405" s="12"/>
      <c r="K3405" s="12"/>
      <c r="L3405" s="12"/>
      <c r="M3405" s="49"/>
      <c r="N3405" s="49"/>
      <c r="O3405" s="12"/>
      <c r="P3405" s="12"/>
      <c r="Q3405" s="12"/>
    </row>
    <row r="3406" spans="2:17" s="1" customFormat="1" x14ac:dyDescent="0.4">
      <c r="B3406" s="12"/>
      <c r="C3406" s="42"/>
      <c r="D3406" s="12"/>
      <c r="E3406" s="12"/>
      <c r="F3406" s="12"/>
      <c r="G3406" s="12"/>
      <c r="H3406" s="12"/>
      <c r="I3406" s="12"/>
      <c r="J3406" s="12"/>
      <c r="K3406" s="12"/>
      <c r="L3406" s="12"/>
      <c r="M3406" s="49"/>
      <c r="N3406" s="49"/>
      <c r="O3406" s="12"/>
      <c r="P3406" s="12"/>
      <c r="Q3406" s="12"/>
    </row>
    <row r="3407" spans="2:17" s="1" customFormat="1" x14ac:dyDescent="0.4">
      <c r="B3407" s="12"/>
      <c r="C3407" s="42"/>
      <c r="D3407" s="12"/>
      <c r="E3407" s="12"/>
      <c r="F3407" s="12"/>
      <c r="G3407" s="12"/>
      <c r="H3407" s="12"/>
      <c r="I3407" s="12"/>
      <c r="J3407" s="12"/>
      <c r="K3407" s="12"/>
      <c r="L3407" s="12"/>
      <c r="M3407" s="49"/>
      <c r="N3407" s="49"/>
      <c r="O3407" s="12"/>
      <c r="P3407" s="12"/>
      <c r="Q3407" s="12"/>
    </row>
    <row r="3408" spans="2:17" s="1" customFormat="1" x14ac:dyDescent="0.4">
      <c r="B3408" s="12"/>
      <c r="C3408" s="42"/>
      <c r="D3408" s="12"/>
      <c r="E3408" s="12"/>
      <c r="F3408" s="12"/>
      <c r="G3408" s="12"/>
      <c r="H3408" s="12"/>
      <c r="I3408" s="12"/>
      <c r="J3408" s="12"/>
      <c r="K3408" s="12"/>
      <c r="L3408" s="12"/>
      <c r="M3408" s="49"/>
      <c r="N3408" s="49"/>
      <c r="O3408" s="12"/>
      <c r="P3408" s="12"/>
      <c r="Q3408" s="12"/>
    </row>
    <row r="3409" spans="2:17" s="1" customFormat="1" x14ac:dyDescent="0.4">
      <c r="B3409" s="12"/>
      <c r="C3409" s="42"/>
      <c r="D3409" s="12"/>
      <c r="E3409" s="12"/>
      <c r="F3409" s="12"/>
      <c r="G3409" s="12"/>
      <c r="H3409" s="12"/>
      <c r="I3409" s="12"/>
      <c r="J3409" s="12"/>
      <c r="K3409" s="12"/>
      <c r="L3409" s="12"/>
      <c r="M3409" s="49"/>
      <c r="N3409" s="49"/>
      <c r="O3409" s="12"/>
      <c r="P3409" s="12"/>
      <c r="Q3409" s="12"/>
    </row>
    <row r="3410" spans="2:17" s="1" customFormat="1" x14ac:dyDescent="0.4">
      <c r="B3410" s="12"/>
      <c r="C3410" s="42"/>
      <c r="D3410" s="12"/>
      <c r="E3410" s="12"/>
      <c r="F3410" s="12"/>
      <c r="G3410" s="12"/>
      <c r="H3410" s="12"/>
      <c r="I3410" s="12"/>
      <c r="J3410" s="12"/>
      <c r="K3410" s="12"/>
      <c r="L3410" s="12"/>
      <c r="M3410" s="49"/>
      <c r="N3410" s="49"/>
      <c r="O3410" s="12"/>
      <c r="P3410" s="12"/>
      <c r="Q3410" s="12"/>
    </row>
    <row r="3411" spans="2:17" s="1" customFormat="1" x14ac:dyDescent="0.4">
      <c r="B3411" s="12"/>
      <c r="C3411" s="42"/>
      <c r="D3411" s="12"/>
      <c r="E3411" s="12"/>
      <c r="F3411" s="12"/>
      <c r="G3411" s="12"/>
      <c r="H3411" s="12"/>
      <c r="I3411" s="12"/>
      <c r="J3411" s="12"/>
      <c r="K3411" s="12"/>
      <c r="L3411" s="12"/>
      <c r="M3411" s="49"/>
      <c r="N3411" s="49"/>
      <c r="O3411" s="12"/>
      <c r="P3411" s="12"/>
      <c r="Q3411" s="12"/>
    </row>
    <row r="3412" spans="2:17" s="1" customFormat="1" x14ac:dyDescent="0.4">
      <c r="B3412" s="12"/>
      <c r="C3412" s="42"/>
      <c r="D3412" s="12"/>
      <c r="E3412" s="12"/>
      <c r="F3412" s="12"/>
      <c r="G3412" s="12"/>
      <c r="H3412" s="12"/>
      <c r="I3412" s="12"/>
      <c r="J3412" s="12"/>
      <c r="K3412" s="12"/>
      <c r="L3412" s="12"/>
      <c r="M3412" s="49"/>
      <c r="N3412" s="49"/>
      <c r="O3412" s="12"/>
      <c r="P3412" s="12"/>
      <c r="Q3412" s="12"/>
    </row>
    <row r="3413" spans="2:17" s="1" customFormat="1" x14ac:dyDescent="0.4">
      <c r="B3413" s="12"/>
      <c r="C3413" s="42"/>
      <c r="D3413" s="12"/>
      <c r="E3413" s="12"/>
      <c r="F3413" s="12"/>
      <c r="G3413" s="12"/>
      <c r="H3413" s="12"/>
      <c r="I3413" s="12"/>
      <c r="J3413" s="12"/>
      <c r="K3413" s="12"/>
      <c r="L3413" s="12"/>
      <c r="M3413" s="49"/>
      <c r="N3413" s="49"/>
      <c r="O3413" s="12"/>
      <c r="P3413" s="12"/>
      <c r="Q3413" s="12"/>
    </row>
    <row r="3414" spans="2:17" s="1" customFormat="1" x14ac:dyDescent="0.4">
      <c r="B3414" s="12"/>
      <c r="C3414" s="42"/>
      <c r="D3414" s="12"/>
      <c r="E3414" s="12"/>
      <c r="F3414" s="12"/>
      <c r="G3414" s="12"/>
      <c r="H3414" s="12"/>
      <c r="I3414" s="12"/>
      <c r="J3414" s="12"/>
      <c r="K3414" s="12"/>
      <c r="L3414" s="12"/>
      <c r="M3414" s="49"/>
      <c r="N3414" s="49"/>
      <c r="O3414" s="12"/>
      <c r="P3414" s="12"/>
      <c r="Q3414" s="12"/>
    </row>
    <row r="3415" spans="2:17" s="1" customFormat="1" x14ac:dyDescent="0.4">
      <c r="B3415" s="12"/>
      <c r="C3415" s="42"/>
      <c r="D3415" s="12"/>
      <c r="E3415" s="12"/>
      <c r="F3415" s="12"/>
      <c r="G3415" s="12"/>
      <c r="H3415" s="12"/>
      <c r="I3415" s="12"/>
      <c r="J3415" s="12"/>
      <c r="K3415" s="12"/>
      <c r="L3415" s="12"/>
      <c r="M3415" s="49"/>
      <c r="N3415" s="49"/>
      <c r="O3415" s="12"/>
      <c r="P3415" s="12"/>
      <c r="Q3415" s="12"/>
    </row>
    <row r="3416" spans="2:17" s="1" customFormat="1" x14ac:dyDescent="0.4">
      <c r="B3416" s="12"/>
      <c r="C3416" s="42"/>
      <c r="D3416" s="12"/>
      <c r="E3416" s="12"/>
      <c r="F3416" s="12"/>
      <c r="G3416" s="12"/>
      <c r="H3416" s="12"/>
      <c r="I3416" s="12"/>
      <c r="J3416" s="12"/>
      <c r="K3416" s="12"/>
      <c r="L3416" s="12"/>
      <c r="M3416" s="49"/>
      <c r="N3416" s="49"/>
      <c r="O3416" s="12"/>
      <c r="P3416" s="12"/>
      <c r="Q3416" s="12"/>
    </row>
    <row r="3417" spans="2:17" s="1" customFormat="1" x14ac:dyDescent="0.4">
      <c r="B3417" s="12"/>
      <c r="C3417" s="42"/>
      <c r="D3417" s="12"/>
      <c r="E3417" s="12"/>
      <c r="F3417" s="12"/>
      <c r="G3417" s="12"/>
      <c r="H3417" s="12"/>
      <c r="I3417" s="12"/>
      <c r="J3417" s="12"/>
      <c r="K3417" s="12"/>
      <c r="L3417" s="12"/>
      <c r="M3417" s="49"/>
      <c r="N3417" s="49"/>
      <c r="O3417" s="12"/>
      <c r="P3417" s="12"/>
      <c r="Q3417" s="12"/>
    </row>
    <row r="3418" spans="2:17" s="1" customFormat="1" x14ac:dyDescent="0.4">
      <c r="B3418" s="12"/>
      <c r="C3418" s="42"/>
      <c r="D3418" s="12"/>
      <c r="E3418" s="12"/>
      <c r="F3418" s="12"/>
      <c r="G3418" s="12"/>
      <c r="H3418" s="12"/>
      <c r="I3418" s="12"/>
      <c r="J3418" s="12"/>
      <c r="K3418" s="12"/>
      <c r="L3418" s="12"/>
      <c r="M3418" s="49"/>
      <c r="N3418" s="49"/>
      <c r="O3418" s="12"/>
      <c r="P3418" s="12"/>
      <c r="Q3418" s="12"/>
    </row>
    <row r="3419" spans="2:17" s="1" customFormat="1" x14ac:dyDescent="0.4">
      <c r="B3419" s="12"/>
      <c r="C3419" s="42"/>
      <c r="D3419" s="12"/>
      <c r="E3419" s="12"/>
      <c r="F3419" s="12"/>
      <c r="G3419" s="12"/>
      <c r="H3419" s="12"/>
      <c r="I3419" s="12"/>
      <c r="J3419" s="12"/>
      <c r="K3419" s="12"/>
      <c r="L3419" s="12"/>
      <c r="M3419" s="49"/>
      <c r="N3419" s="49"/>
      <c r="O3419" s="12"/>
      <c r="P3419" s="12"/>
      <c r="Q3419" s="12"/>
    </row>
    <row r="3420" spans="2:17" s="1" customFormat="1" x14ac:dyDescent="0.4">
      <c r="B3420" s="12"/>
      <c r="C3420" s="42"/>
      <c r="D3420" s="12"/>
      <c r="E3420" s="12"/>
      <c r="F3420" s="12"/>
      <c r="G3420" s="12"/>
      <c r="H3420" s="12"/>
      <c r="I3420" s="12"/>
      <c r="J3420" s="12"/>
      <c r="K3420" s="12"/>
      <c r="L3420" s="12"/>
      <c r="M3420" s="49"/>
      <c r="N3420" s="49"/>
      <c r="O3420" s="12"/>
      <c r="P3420" s="12"/>
      <c r="Q3420" s="12"/>
    </row>
    <row r="3421" spans="2:17" s="1" customFormat="1" x14ac:dyDescent="0.4">
      <c r="B3421" s="12"/>
      <c r="C3421" s="42"/>
      <c r="D3421" s="12"/>
      <c r="E3421" s="12"/>
      <c r="F3421" s="12"/>
      <c r="G3421" s="12"/>
      <c r="H3421" s="12"/>
      <c r="I3421" s="12"/>
      <c r="J3421" s="12"/>
      <c r="K3421" s="12"/>
      <c r="L3421" s="12"/>
      <c r="M3421" s="49"/>
      <c r="N3421" s="49"/>
      <c r="O3421" s="12"/>
      <c r="P3421" s="12"/>
      <c r="Q3421" s="12"/>
    </row>
    <row r="3422" spans="2:17" s="1" customFormat="1" x14ac:dyDescent="0.4">
      <c r="B3422" s="12"/>
      <c r="C3422" s="42"/>
      <c r="D3422" s="12"/>
      <c r="E3422" s="12"/>
      <c r="F3422" s="12"/>
      <c r="G3422" s="12"/>
      <c r="H3422" s="12"/>
      <c r="I3422" s="12"/>
      <c r="J3422" s="12"/>
      <c r="K3422" s="12"/>
      <c r="L3422" s="12"/>
      <c r="M3422" s="49"/>
      <c r="N3422" s="49"/>
      <c r="O3422" s="12"/>
      <c r="P3422" s="12"/>
      <c r="Q3422" s="12"/>
    </row>
    <row r="3423" spans="2:17" s="1" customFormat="1" x14ac:dyDescent="0.4">
      <c r="B3423" s="12"/>
      <c r="C3423" s="42"/>
      <c r="D3423" s="12"/>
      <c r="E3423" s="12"/>
      <c r="F3423" s="12"/>
      <c r="G3423" s="12"/>
      <c r="H3423" s="12"/>
      <c r="I3423" s="12"/>
      <c r="J3423" s="12"/>
      <c r="K3423" s="12"/>
      <c r="L3423" s="12"/>
      <c r="M3423" s="49"/>
      <c r="N3423" s="49"/>
      <c r="O3423" s="12"/>
      <c r="P3423" s="12"/>
      <c r="Q3423" s="12"/>
    </row>
    <row r="3424" spans="2:17" s="1" customFormat="1" x14ac:dyDescent="0.4">
      <c r="B3424" s="12"/>
      <c r="C3424" s="42"/>
      <c r="D3424" s="12"/>
      <c r="E3424" s="12"/>
      <c r="F3424" s="12"/>
      <c r="G3424" s="12"/>
      <c r="H3424" s="12"/>
      <c r="I3424" s="12"/>
      <c r="J3424" s="12"/>
      <c r="K3424" s="12"/>
      <c r="L3424" s="12"/>
      <c r="M3424" s="49"/>
      <c r="N3424" s="49"/>
      <c r="O3424" s="12"/>
      <c r="P3424" s="12"/>
      <c r="Q3424" s="12"/>
    </row>
    <row r="3425" spans="2:17" s="1" customFormat="1" x14ac:dyDescent="0.4">
      <c r="B3425" s="12"/>
      <c r="C3425" s="42"/>
      <c r="D3425" s="12"/>
      <c r="E3425" s="12"/>
      <c r="F3425" s="12"/>
      <c r="G3425" s="12"/>
      <c r="H3425" s="12"/>
      <c r="I3425" s="12"/>
      <c r="J3425" s="12"/>
      <c r="K3425" s="12"/>
      <c r="L3425" s="12"/>
      <c r="M3425" s="49"/>
      <c r="N3425" s="49"/>
      <c r="O3425" s="12"/>
      <c r="P3425" s="12"/>
      <c r="Q3425" s="12"/>
    </row>
    <row r="3426" spans="2:17" s="1" customFormat="1" x14ac:dyDescent="0.4">
      <c r="B3426" s="12"/>
      <c r="C3426" s="42"/>
      <c r="D3426" s="12"/>
      <c r="E3426" s="12"/>
      <c r="F3426" s="12"/>
      <c r="G3426" s="12"/>
      <c r="H3426" s="12"/>
      <c r="I3426" s="12"/>
      <c r="J3426" s="12"/>
      <c r="K3426" s="12"/>
      <c r="L3426" s="12"/>
      <c r="M3426" s="49"/>
      <c r="N3426" s="49"/>
      <c r="O3426" s="12"/>
      <c r="P3426" s="12"/>
      <c r="Q3426" s="12"/>
    </row>
    <row r="3427" spans="2:17" s="1" customFormat="1" x14ac:dyDescent="0.4">
      <c r="B3427" s="12"/>
      <c r="C3427" s="42"/>
      <c r="D3427" s="12"/>
      <c r="E3427" s="12"/>
      <c r="F3427" s="12"/>
      <c r="G3427" s="12"/>
      <c r="H3427" s="12"/>
      <c r="I3427" s="12"/>
      <c r="J3427" s="12"/>
      <c r="K3427" s="12"/>
      <c r="L3427" s="12"/>
      <c r="M3427" s="49"/>
      <c r="N3427" s="49"/>
      <c r="O3427" s="12"/>
      <c r="P3427" s="12"/>
      <c r="Q3427" s="12"/>
    </row>
    <row r="3428" spans="2:17" s="1" customFormat="1" x14ac:dyDescent="0.4">
      <c r="B3428" s="12"/>
      <c r="C3428" s="42"/>
      <c r="D3428" s="12"/>
      <c r="E3428" s="12"/>
      <c r="F3428" s="12"/>
      <c r="G3428" s="12"/>
      <c r="H3428" s="12"/>
      <c r="I3428" s="12"/>
      <c r="J3428" s="12"/>
      <c r="K3428" s="12"/>
      <c r="L3428" s="12"/>
      <c r="M3428" s="49"/>
      <c r="N3428" s="49"/>
      <c r="O3428" s="12"/>
      <c r="P3428" s="12"/>
      <c r="Q3428" s="12"/>
    </row>
    <row r="3429" spans="2:17" s="1" customFormat="1" x14ac:dyDescent="0.4">
      <c r="B3429" s="12"/>
      <c r="C3429" s="42"/>
      <c r="D3429" s="12"/>
      <c r="E3429" s="12"/>
      <c r="F3429" s="12"/>
      <c r="G3429" s="12"/>
      <c r="H3429" s="12"/>
      <c r="I3429" s="12"/>
      <c r="J3429" s="12"/>
      <c r="K3429" s="12"/>
      <c r="L3429" s="12"/>
      <c r="M3429" s="49"/>
      <c r="N3429" s="49"/>
      <c r="O3429" s="12"/>
      <c r="P3429" s="12"/>
      <c r="Q3429" s="12"/>
    </row>
    <row r="3430" spans="2:17" s="1" customFormat="1" x14ac:dyDescent="0.4">
      <c r="B3430" s="12"/>
      <c r="C3430" s="42"/>
      <c r="D3430" s="12"/>
      <c r="E3430" s="12"/>
      <c r="F3430" s="12"/>
      <c r="G3430" s="12"/>
      <c r="H3430" s="12"/>
      <c r="I3430" s="12"/>
      <c r="J3430" s="12"/>
      <c r="K3430" s="12"/>
      <c r="L3430" s="12"/>
      <c r="M3430" s="49"/>
      <c r="N3430" s="49"/>
      <c r="O3430" s="12"/>
      <c r="P3430" s="12"/>
      <c r="Q3430" s="12"/>
    </row>
    <row r="3431" spans="2:17" s="1" customFormat="1" x14ac:dyDescent="0.4">
      <c r="B3431" s="12"/>
      <c r="C3431" s="42"/>
      <c r="D3431" s="12"/>
      <c r="E3431" s="12"/>
      <c r="F3431" s="12"/>
      <c r="G3431" s="12"/>
      <c r="H3431" s="12"/>
      <c r="I3431" s="12"/>
      <c r="J3431" s="12"/>
      <c r="K3431" s="12"/>
      <c r="L3431" s="12"/>
      <c r="M3431" s="49"/>
      <c r="N3431" s="49"/>
      <c r="O3431" s="12"/>
      <c r="P3431" s="12"/>
      <c r="Q3431" s="12"/>
    </row>
    <row r="3432" spans="2:17" s="1" customFormat="1" x14ac:dyDescent="0.4">
      <c r="B3432" s="12"/>
      <c r="C3432" s="42"/>
      <c r="D3432" s="12"/>
      <c r="E3432" s="12"/>
      <c r="F3432" s="12"/>
      <c r="G3432" s="12"/>
      <c r="H3432" s="12"/>
      <c r="I3432" s="12"/>
      <c r="J3432" s="12"/>
      <c r="K3432" s="12"/>
      <c r="L3432" s="12"/>
      <c r="M3432" s="49"/>
      <c r="N3432" s="49"/>
      <c r="O3432" s="12"/>
      <c r="P3432" s="12"/>
      <c r="Q3432" s="12"/>
    </row>
    <row r="3433" spans="2:17" s="1" customFormat="1" x14ac:dyDescent="0.4">
      <c r="B3433" s="12"/>
      <c r="C3433" s="42"/>
      <c r="D3433" s="12"/>
      <c r="E3433" s="12"/>
      <c r="F3433" s="12"/>
      <c r="G3433" s="12"/>
      <c r="H3433" s="12"/>
      <c r="I3433" s="12"/>
      <c r="J3433" s="12"/>
      <c r="K3433" s="12"/>
      <c r="L3433" s="12"/>
      <c r="M3433" s="49"/>
      <c r="N3433" s="49"/>
      <c r="O3433" s="12"/>
      <c r="P3433" s="12"/>
      <c r="Q3433" s="12"/>
    </row>
    <row r="3434" spans="2:17" s="1" customFormat="1" x14ac:dyDescent="0.4">
      <c r="B3434" s="12"/>
      <c r="C3434" s="42"/>
      <c r="D3434" s="12"/>
      <c r="E3434" s="12"/>
      <c r="F3434" s="12"/>
      <c r="G3434" s="12"/>
      <c r="H3434" s="12"/>
      <c r="I3434" s="12"/>
      <c r="J3434" s="12"/>
      <c r="K3434" s="12"/>
      <c r="L3434" s="12"/>
      <c r="M3434" s="49"/>
      <c r="N3434" s="49"/>
      <c r="O3434" s="12"/>
      <c r="P3434" s="12"/>
      <c r="Q3434" s="12"/>
    </row>
    <row r="3435" spans="2:17" s="1" customFormat="1" x14ac:dyDescent="0.4">
      <c r="B3435" s="12"/>
      <c r="C3435" s="42"/>
      <c r="D3435" s="12"/>
      <c r="E3435" s="12"/>
      <c r="F3435" s="12"/>
      <c r="G3435" s="12"/>
      <c r="H3435" s="12"/>
      <c r="I3435" s="12"/>
      <c r="J3435" s="12"/>
      <c r="K3435" s="12"/>
      <c r="L3435" s="12"/>
      <c r="M3435" s="49"/>
      <c r="N3435" s="49"/>
      <c r="O3435" s="12"/>
      <c r="P3435" s="12"/>
      <c r="Q3435" s="12"/>
    </row>
    <row r="3436" spans="2:17" s="1" customFormat="1" x14ac:dyDescent="0.4">
      <c r="B3436" s="12"/>
      <c r="C3436" s="42"/>
      <c r="D3436" s="12"/>
      <c r="E3436" s="12"/>
      <c r="F3436" s="12"/>
      <c r="G3436" s="12"/>
      <c r="H3436" s="12"/>
      <c r="I3436" s="12"/>
      <c r="J3436" s="12"/>
      <c r="K3436" s="12"/>
      <c r="L3436" s="12"/>
      <c r="M3436" s="49"/>
      <c r="N3436" s="49"/>
      <c r="O3436" s="12"/>
      <c r="P3436" s="12"/>
      <c r="Q3436" s="12"/>
    </row>
    <row r="3437" spans="2:17" s="1" customFormat="1" x14ac:dyDescent="0.4">
      <c r="B3437" s="12"/>
      <c r="C3437" s="42"/>
      <c r="D3437" s="12"/>
      <c r="E3437" s="12"/>
      <c r="F3437" s="12"/>
      <c r="G3437" s="12"/>
      <c r="H3437" s="12"/>
      <c r="I3437" s="12"/>
      <c r="J3437" s="12"/>
      <c r="K3437" s="12"/>
      <c r="L3437" s="12"/>
      <c r="M3437" s="49"/>
      <c r="N3437" s="49"/>
      <c r="O3437" s="12"/>
      <c r="P3437" s="12"/>
      <c r="Q3437" s="12"/>
    </row>
    <row r="3438" spans="2:17" s="1" customFormat="1" x14ac:dyDescent="0.4">
      <c r="B3438" s="12"/>
      <c r="C3438" s="42"/>
      <c r="D3438" s="12"/>
      <c r="E3438" s="12"/>
      <c r="F3438" s="12"/>
      <c r="G3438" s="12"/>
      <c r="H3438" s="12"/>
      <c r="I3438" s="12"/>
      <c r="J3438" s="12"/>
      <c r="K3438" s="12"/>
      <c r="L3438" s="12"/>
      <c r="M3438" s="49"/>
      <c r="N3438" s="49"/>
      <c r="O3438" s="12"/>
      <c r="P3438" s="12"/>
      <c r="Q3438" s="12"/>
    </row>
    <row r="3439" spans="2:17" s="1" customFormat="1" x14ac:dyDescent="0.4">
      <c r="B3439" s="12"/>
      <c r="C3439" s="42"/>
      <c r="D3439" s="12"/>
      <c r="E3439" s="12"/>
      <c r="F3439" s="12"/>
      <c r="G3439" s="12"/>
      <c r="H3439" s="12"/>
      <c r="I3439" s="12"/>
      <c r="J3439" s="12"/>
      <c r="K3439" s="12"/>
      <c r="L3439" s="12"/>
      <c r="M3439" s="49"/>
      <c r="N3439" s="49"/>
      <c r="O3439" s="12"/>
      <c r="P3439" s="12"/>
      <c r="Q3439" s="12"/>
    </row>
    <row r="3440" spans="2:17" s="1" customFormat="1" x14ac:dyDescent="0.4">
      <c r="B3440" s="12"/>
      <c r="C3440" s="42"/>
      <c r="D3440" s="12"/>
      <c r="E3440" s="12"/>
      <c r="F3440" s="12"/>
      <c r="G3440" s="12"/>
      <c r="H3440" s="12"/>
      <c r="I3440" s="12"/>
      <c r="J3440" s="12"/>
      <c r="K3440" s="12"/>
      <c r="L3440" s="12"/>
      <c r="M3440" s="49"/>
      <c r="N3440" s="49"/>
      <c r="O3440" s="12"/>
      <c r="P3440" s="12"/>
      <c r="Q3440" s="12"/>
    </row>
    <row r="3441" spans="2:17" s="1" customFormat="1" x14ac:dyDescent="0.4">
      <c r="B3441" s="12"/>
      <c r="C3441" s="42"/>
      <c r="D3441" s="12"/>
      <c r="E3441" s="12"/>
      <c r="F3441" s="12"/>
      <c r="G3441" s="12"/>
      <c r="H3441" s="12"/>
      <c r="I3441" s="12"/>
      <c r="J3441" s="12"/>
      <c r="K3441" s="12"/>
      <c r="L3441" s="12"/>
      <c r="M3441" s="49"/>
      <c r="N3441" s="49"/>
      <c r="O3441" s="12"/>
      <c r="P3441" s="12"/>
      <c r="Q3441" s="12"/>
    </row>
    <row r="3442" spans="2:17" s="1" customFormat="1" x14ac:dyDescent="0.4">
      <c r="B3442" s="12"/>
      <c r="C3442" s="42"/>
      <c r="D3442" s="12"/>
      <c r="E3442" s="12"/>
      <c r="F3442" s="12"/>
      <c r="G3442" s="12"/>
      <c r="H3442" s="12"/>
      <c r="I3442" s="12"/>
      <c r="J3442" s="12"/>
      <c r="K3442" s="12"/>
      <c r="L3442" s="12"/>
      <c r="M3442" s="49"/>
      <c r="N3442" s="49"/>
      <c r="O3442" s="12"/>
      <c r="P3442" s="12"/>
      <c r="Q3442" s="12"/>
    </row>
    <row r="3443" spans="2:17" s="1" customFormat="1" x14ac:dyDescent="0.4">
      <c r="B3443" s="12"/>
      <c r="C3443" s="42"/>
      <c r="D3443" s="12"/>
      <c r="E3443" s="12"/>
      <c r="F3443" s="12"/>
      <c r="G3443" s="12"/>
      <c r="H3443" s="12"/>
      <c r="I3443" s="12"/>
      <c r="J3443" s="12"/>
      <c r="K3443" s="12"/>
      <c r="L3443" s="12"/>
      <c r="M3443" s="49"/>
      <c r="N3443" s="49"/>
      <c r="O3443" s="12"/>
      <c r="P3443" s="12"/>
      <c r="Q3443" s="12"/>
    </row>
    <row r="3444" spans="2:17" s="1" customFormat="1" x14ac:dyDescent="0.4">
      <c r="B3444" s="12"/>
      <c r="C3444" s="42"/>
      <c r="D3444" s="12"/>
      <c r="E3444" s="12"/>
      <c r="F3444" s="12"/>
      <c r="G3444" s="12"/>
      <c r="H3444" s="12"/>
      <c r="I3444" s="12"/>
      <c r="J3444" s="12"/>
      <c r="K3444" s="12"/>
      <c r="L3444" s="12"/>
      <c r="M3444" s="49"/>
      <c r="N3444" s="49"/>
      <c r="O3444" s="12"/>
      <c r="P3444" s="12"/>
      <c r="Q3444" s="12"/>
    </row>
    <row r="3445" spans="2:17" s="1" customFormat="1" x14ac:dyDescent="0.4">
      <c r="B3445" s="12"/>
      <c r="C3445" s="42"/>
      <c r="D3445" s="12"/>
      <c r="E3445" s="12"/>
      <c r="F3445" s="12"/>
      <c r="G3445" s="12"/>
      <c r="H3445" s="12"/>
      <c r="I3445" s="12"/>
      <c r="J3445" s="12"/>
      <c r="K3445" s="12"/>
      <c r="L3445" s="12"/>
      <c r="M3445" s="49"/>
      <c r="N3445" s="49"/>
      <c r="O3445" s="12"/>
      <c r="P3445" s="12"/>
      <c r="Q3445" s="12"/>
    </row>
    <row r="3446" spans="2:17" s="1" customFormat="1" x14ac:dyDescent="0.4">
      <c r="B3446" s="12"/>
      <c r="C3446" s="42"/>
      <c r="D3446" s="12"/>
      <c r="E3446" s="12"/>
      <c r="F3446" s="12"/>
      <c r="G3446" s="12"/>
      <c r="H3446" s="12"/>
      <c r="I3446" s="12"/>
      <c r="J3446" s="12"/>
      <c r="K3446" s="12"/>
      <c r="L3446" s="12"/>
      <c r="M3446" s="49"/>
      <c r="N3446" s="49"/>
      <c r="O3446" s="12"/>
      <c r="P3446" s="12"/>
      <c r="Q3446" s="12"/>
    </row>
    <row r="3447" spans="2:17" s="1" customFormat="1" x14ac:dyDescent="0.4">
      <c r="B3447" s="12"/>
      <c r="C3447" s="42"/>
      <c r="D3447" s="12"/>
      <c r="E3447" s="12"/>
      <c r="F3447" s="12"/>
      <c r="G3447" s="12"/>
      <c r="H3447" s="12"/>
      <c r="I3447" s="12"/>
      <c r="J3447" s="12"/>
      <c r="K3447" s="12"/>
      <c r="L3447" s="12"/>
      <c r="M3447" s="49"/>
      <c r="N3447" s="49"/>
      <c r="O3447" s="12"/>
      <c r="P3447" s="12"/>
      <c r="Q3447" s="12"/>
    </row>
    <row r="3448" spans="2:17" s="1" customFormat="1" x14ac:dyDescent="0.4">
      <c r="B3448" s="12"/>
      <c r="C3448" s="42"/>
      <c r="D3448" s="12"/>
      <c r="E3448" s="12"/>
      <c r="F3448" s="12"/>
      <c r="G3448" s="12"/>
      <c r="H3448" s="12"/>
      <c r="I3448" s="12"/>
      <c r="J3448" s="12"/>
      <c r="K3448" s="12"/>
      <c r="L3448" s="12"/>
      <c r="M3448" s="49"/>
      <c r="N3448" s="49"/>
      <c r="O3448" s="12"/>
      <c r="P3448" s="12"/>
      <c r="Q3448" s="12"/>
    </row>
    <row r="3449" spans="2:17" s="1" customFormat="1" x14ac:dyDescent="0.4">
      <c r="B3449" s="12"/>
      <c r="C3449" s="42"/>
      <c r="D3449" s="12"/>
      <c r="E3449" s="12"/>
      <c r="F3449" s="12"/>
      <c r="G3449" s="12"/>
      <c r="H3449" s="12"/>
      <c r="I3449" s="12"/>
      <c r="J3449" s="12"/>
      <c r="K3449" s="12"/>
      <c r="L3449" s="12"/>
      <c r="M3449" s="49"/>
      <c r="N3449" s="49"/>
      <c r="O3449" s="12"/>
      <c r="P3449" s="12"/>
      <c r="Q3449" s="12"/>
    </row>
    <row r="3450" spans="2:17" s="1" customFormat="1" x14ac:dyDescent="0.4">
      <c r="B3450" s="12"/>
      <c r="C3450" s="42"/>
      <c r="D3450" s="12"/>
      <c r="E3450" s="12"/>
      <c r="F3450" s="12"/>
      <c r="G3450" s="12"/>
      <c r="H3450" s="12"/>
      <c r="I3450" s="12"/>
      <c r="J3450" s="12"/>
      <c r="K3450" s="12"/>
      <c r="L3450" s="12"/>
      <c r="M3450" s="49"/>
      <c r="N3450" s="49"/>
      <c r="O3450" s="12"/>
      <c r="P3450" s="12"/>
      <c r="Q3450" s="12"/>
    </row>
    <row r="3451" spans="2:17" s="1" customFormat="1" x14ac:dyDescent="0.4">
      <c r="B3451" s="12"/>
      <c r="C3451" s="42"/>
      <c r="D3451" s="12"/>
      <c r="E3451" s="12"/>
      <c r="F3451" s="12"/>
      <c r="G3451" s="12"/>
      <c r="H3451" s="12"/>
      <c r="I3451" s="12"/>
      <c r="J3451" s="12"/>
      <c r="K3451" s="12"/>
      <c r="L3451" s="12"/>
      <c r="M3451" s="49"/>
      <c r="N3451" s="49"/>
      <c r="O3451" s="12"/>
      <c r="P3451" s="12"/>
      <c r="Q3451" s="12"/>
    </row>
    <row r="3452" spans="2:17" s="1" customFormat="1" x14ac:dyDescent="0.4">
      <c r="B3452" s="12"/>
      <c r="C3452" s="42"/>
      <c r="D3452" s="12"/>
      <c r="E3452" s="12"/>
      <c r="F3452" s="12"/>
      <c r="G3452" s="12"/>
      <c r="H3452" s="12"/>
      <c r="I3452" s="12"/>
      <c r="J3452" s="12"/>
      <c r="K3452" s="12"/>
      <c r="L3452" s="12"/>
      <c r="M3452" s="49"/>
      <c r="N3452" s="49"/>
      <c r="O3452" s="12"/>
      <c r="P3452" s="12"/>
      <c r="Q3452" s="12"/>
    </row>
    <row r="3453" spans="2:17" s="1" customFormat="1" x14ac:dyDescent="0.4">
      <c r="B3453" s="12"/>
      <c r="C3453" s="42"/>
      <c r="D3453" s="12"/>
      <c r="E3453" s="12"/>
      <c r="F3453" s="12"/>
      <c r="G3453" s="12"/>
      <c r="H3453" s="12"/>
      <c r="I3453" s="12"/>
      <c r="J3453" s="12"/>
      <c r="K3453" s="12"/>
      <c r="L3453" s="12"/>
      <c r="M3453" s="49"/>
      <c r="N3453" s="49"/>
      <c r="O3453" s="12"/>
      <c r="P3453" s="12"/>
      <c r="Q3453" s="12"/>
    </row>
    <row r="3454" spans="2:17" s="1" customFormat="1" x14ac:dyDescent="0.4">
      <c r="B3454" s="12"/>
      <c r="C3454" s="42"/>
      <c r="D3454" s="12"/>
      <c r="E3454" s="12"/>
      <c r="F3454" s="12"/>
      <c r="G3454" s="12"/>
      <c r="H3454" s="12"/>
      <c r="I3454" s="12"/>
      <c r="J3454" s="12"/>
      <c r="K3454" s="12"/>
      <c r="L3454" s="12"/>
      <c r="M3454" s="49"/>
      <c r="N3454" s="49"/>
      <c r="O3454" s="12"/>
      <c r="P3454" s="12"/>
      <c r="Q3454" s="12"/>
    </row>
    <row r="3455" spans="2:17" s="1" customFormat="1" x14ac:dyDescent="0.4">
      <c r="B3455" s="12"/>
      <c r="C3455" s="42"/>
      <c r="D3455" s="12"/>
      <c r="E3455" s="12"/>
      <c r="F3455" s="12"/>
      <c r="G3455" s="12"/>
      <c r="H3455" s="12"/>
      <c r="I3455" s="12"/>
      <c r="J3455" s="12"/>
      <c r="K3455" s="12"/>
      <c r="L3455" s="12"/>
      <c r="M3455" s="49"/>
      <c r="N3455" s="49"/>
      <c r="O3455" s="12"/>
      <c r="P3455" s="12"/>
      <c r="Q3455" s="12"/>
    </row>
    <row r="3456" spans="2:17" s="1" customFormat="1" x14ac:dyDescent="0.4">
      <c r="B3456" s="12"/>
      <c r="C3456" s="42"/>
      <c r="D3456" s="12"/>
      <c r="E3456" s="12"/>
      <c r="F3456" s="12"/>
      <c r="G3456" s="12"/>
      <c r="H3456" s="12"/>
      <c r="I3456" s="12"/>
      <c r="J3456" s="12"/>
      <c r="K3456" s="12"/>
      <c r="L3456" s="12"/>
      <c r="M3456" s="49"/>
      <c r="N3456" s="49"/>
      <c r="O3456" s="12"/>
      <c r="P3456" s="12"/>
      <c r="Q3456" s="12"/>
    </row>
    <row r="3457" spans="2:17" s="1" customFormat="1" x14ac:dyDescent="0.4">
      <c r="B3457" s="12"/>
      <c r="C3457" s="42"/>
      <c r="D3457" s="12"/>
      <c r="E3457" s="12"/>
      <c r="F3457" s="12"/>
      <c r="G3457" s="12"/>
      <c r="H3457" s="12"/>
      <c r="I3457" s="12"/>
      <c r="J3457" s="12"/>
      <c r="K3457" s="12"/>
      <c r="L3457" s="12"/>
      <c r="M3457" s="49"/>
      <c r="N3457" s="49"/>
      <c r="O3457" s="12"/>
      <c r="P3457" s="12"/>
      <c r="Q3457" s="12"/>
    </row>
    <row r="3458" spans="2:17" s="1" customFormat="1" x14ac:dyDescent="0.4">
      <c r="B3458" s="12"/>
      <c r="C3458" s="42"/>
      <c r="D3458" s="12"/>
      <c r="E3458" s="12"/>
      <c r="F3458" s="12"/>
      <c r="G3458" s="12"/>
      <c r="H3458" s="12"/>
      <c r="I3458" s="12"/>
      <c r="J3458" s="12"/>
      <c r="K3458" s="12"/>
      <c r="L3458" s="12"/>
      <c r="M3458" s="49"/>
      <c r="N3458" s="49"/>
      <c r="O3458" s="12"/>
      <c r="P3458" s="12"/>
      <c r="Q3458" s="12"/>
    </row>
    <row r="3459" spans="2:17" s="1" customFormat="1" x14ac:dyDescent="0.4">
      <c r="B3459" s="12"/>
      <c r="C3459" s="42"/>
      <c r="D3459" s="12"/>
      <c r="E3459" s="12"/>
      <c r="F3459" s="12"/>
      <c r="G3459" s="12"/>
      <c r="H3459" s="12"/>
      <c r="I3459" s="12"/>
      <c r="J3459" s="12"/>
      <c r="K3459" s="12"/>
      <c r="L3459" s="12"/>
      <c r="M3459" s="49"/>
      <c r="N3459" s="49"/>
      <c r="O3459" s="12"/>
      <c r="P3459" s="12"/>
      <c r="Q3459" s="12"/>
    </row>
    <row r="3460" spans="2:17" s="1" customFormat="1" x14ac:dyDescent="0.4">
      <c r="B3460" s="12"/>
      <c r="C3460" s="42"/>
      <c r="D3460" s="12"/>
      <c r="E3460" s="12"/>
      <c r="F3460" s="12"/>
      <c r="G3460" s="12"/>
      <c r="H3460" s="12"/>
      <c r="I3460" s="12"/>
      <c r="J3460" s="12"/>
      <c r="K3460" s="12"/>
      <c r="L3460" s="12"/>
      <c r="M3460" s="49"/>
      <c r="N3460" s="49"/>
      <c r="O3460" s="12"/>
      <c r="P3460" s="12"/>
      <c r="Q3460" s="12"/>
    </row>
    <row r="3461" spans="2:17" s="1" customFormat="1" x14ac:dyDescent="0.4">
      <c r="B3461" s="12"/>
      <c r="C3461" s="42"/>
      <c r="D3461" s="12"/>
      <c r="E3461" s="12"/>
      <c r="F3461" s="12"/>
      <c r="G3461" s="12"/>
      <c r="H3461" s="12"/>
      <c r="I3461" s="12"/>
      <c r="J3461" s="12"/>
      <c r="K3461" s="12"/>
      <c r="L3461" s="12"/>
      <c r="M3461" s="49"/>
      <c r="N3461" s="49"/>
      <c r="O3461" s="12"/>
      <c r="P3461" s="12"/>
      <c r="Q3461" s="12"/>
    </row>
    <row r="3462" spans="2:17" s="1" customFormat="1" x14ac:dyDescent="0.4">
      <c r="B3462" s="12"/>
      <c r="C3462" s="42"/>
      <c r="D3462" s="12"/>
      <c r="E3462" s="12"/>
      <c r="F3462" s="12"/>
      <c r="G3462" s="12"/>
      <c r="H3462" s="12"/>
      <c r="I3462" s="12"/>
      <c r="J3462" s="12"/>
      <c r="K3462" s="12"/>
      <c r="L3462" s="12"/>
      <c r="M3462" s="49"/>
      <c r="N3462" s="49"/>
      <c r="O3462" s="12"/>
      <c r="P3462" s="12"/>
      <c r="Q3462" s="12"/>
    </row>
    <row r="3463" spans="2:17" s="1" customFormat="1" x14ac:dyDescent="0.4">
      <c r="B3463" s="12"/>
      <c r="C3463" s="42"/>
      <c r="D3463" s="12"/>
      <c r="E3463" s="12"/>
      <c r="F3463" s="12"/>
      <c r="G3463" s="12"/>
      <c r="H3463" s="12"/>
      <c r="I3463" s="12"/>
      <c r="J3463" s="12"/>
      <c r="K3463" s="12"/>
      <c r="L3463" s="12"/>
      <c r="M3463" s="49"/>
      <c r="N3463" s="49"/>
      <c r="O3463" s="12"/>
      <c r="P3463" s="12"/>
      <c r="Q3463" s="12"/>
    </row>
    <row r="3464" spans="2:17" s="1" customFormat="1" x14ac:dyDescent="0.4">
      <c r="B3464" s="12"/>
      <c r="C3464" s="42"/>
      <c r="D3464" s="12"/>
      <c r="E3464" s="12"/>
      <c r="F3464" s="12"/>
      <c r="G3464" s="12"/>
      <c r="H3464" s="12"/>
      <c r="I3464" s="12"/>
      <c r="J3464" s="12"/>
      <c r="K3464" s="12"/>
      <c r="L3464" s="12"/>
      <c r="M3464" s="49"/>
      <c r="N3464" s="49"/>
      <c r="O3464" s="12"/>
      <c r="P3464" s="12"/>
      <c r="Q3464" s="12"/>
    </row>
    <row r="3465" spans="2:17" s="1" customFormat="1" x14ac:dyDescent="0.4">
      <c r="B3465" s="12"/>
      <c r="C3465" s="42"/>
      <c r="D3465" s="12"/>
      <c r="E3465" s="12"/>
      <c r="F3465" s="12"/>
      <c r="G3465" s="12"/>
      <c r="H3465" s="12"/>
      <c r="I3465" s="12"/>
      <c r="J3465" s="12"/>
      <c r="K3465" s="12"/>
      <c r="L3465" s="12"/>
      <c r="M3465" s="49"/>
      <c r="N3465" s="49"/>
      <c r="O3465" s="12"/>
      <c r="P3465" s="12"/>
      <c r="Q3465" s="12"/>
    </row>
    <row r="3466" spans="2:17" s="1" customFormat="1" x14ac:dyDescent="0.4">
      <c r="B3466" s="12"/>
      <c r="C3466" s="42"/>
      <c r="D3466" s="12"/>
      <c r="E3466" s="12"/>
      <c r="F3466" s="12"/>
      <c r="G3466" s="12"/>
      <c r="H3466" s="12"/>
      <c r="I3466" s="12"/>
      <c r="J3466" s="12"/>
      <c r="K3466" s="12"/>
      <c r="L3466" s="12"/>
      <c r="M3466" s="49"/>
      <c r="N3466" s="49"/>
      <c r="O3466" s="12"/>
      <c r="P3466" s="12"/>
      <c r="Q3466" s="12"/>
    </row>
    <row r="3467" spans="2:17" s="1" customFormat="1" x14ac:dyDescent="0.4">
      <c r="B3467" s="12"/>
      <c r="C3467" s="42"/>
      <c r="D3467" s="12"/>
      <c r="E3467" s="12"/>
      <c r="F3467" s="12"/>
      <c r="G3467" s="12"/>
      <c r="H3467" s="12"/>
      <c r="I3467" s="12"/>
      <c r="J3467" s="12"/>
      <c r="K3467" s="12"/>
      <c r="L3467" s="12"/>
      <c r="M3467" s="49"/>
      <c r="N3467" s="49"/>
      <c r="O3467" s="12"/>
      <c r="P3467" s="12"/>
      <c r="Q3467" s="12"/>
    </row>
    <row r="3468" spans="2:17" s="1" customFormat="1" x14ac:dyDescent="0.4">
      <c r="B3468" s="12"/>
      <c r="C3468" s="42"/>
      <c r="D3468" s="12"/>
      <c r="E3468" s="12"/>
      <c r="F3468" s="12"/>
      <c r="G3468" s="12"/>
      <c r="H3468" s="12"/>
      <c r="I3468" s="12"/>
      <c r="J3468" s="12"/>
      <c r="K3468" s="12"/>
      <c r="L3468" s="12"/>
      <c r="M3468" s="49"/>
      <c r="N3468" s="49"/>
      <c r="O3468" s="12"/>
      <c r="P3468" s="12"/>
      <c r="Q3468" s="12"/>
    </row>
    <row r="3469" spans="2:17" s="1" customFormat="1" x14ac:dyDescent="0.4">
      <c r="B3469" s="12"/>
      <c r="C3469" s="42"/>
      <c r="D3469" s="12"/>
      <c r="E3469" s="12"/>
      <c r="F3469" s="12"/>
      <c r="G3469" s="12"/>
      <c r="H3469" s="12"/>
      <c r="I3469" s="12"/>
      <c r="J3469" s="12"/>
      <c r="K3469" s="12"/>
      <c r="L3469" s="12"/>
      <c r="M3469" s="49"/>
      <c r="N3469" s="49"/>
      <c r="O3469" s="12"/>
      <c r="P3469" s="12"/>
      <c r="Q3469" s="12"/>
    </row>
    <row r="3470" spans="2:17" s="1" customFormat="1" x14ac:dyDescent="0.4">
      <c r="B3470" s="12"/>
      <c r="C3470" s="42"/>
      <c r="D3470" s="12"/>
      <c r="E3470" s="12"/>
      <c r="F3470" s="12"/>
      <c r="G3470" s="12"/>
      <c r="H3470" s="12"/>
      <c r="I3470" s="12"/>
      <c r="J3470" s="12"/>
      <c r="K3470" s="12"/>
      <c r="L3470" s="12"/>
      <c r="M3470" s="49"/>
      <c r="N3470" s="49"/>
      <c r="O3470" s="12"/>
      <c r="P3470" s="12"/>
      <c r="Q3470" s="12"/>
    </row>
    <row r="3471" spans="2:17" s="1" customFormat="1" x14ac:dyDescent="0.4">
      <c r="B3471" s="12"/>
      <c r="C3471" s="42"/>
      <c r="D3471" s="12"/>
      <c r="E3471" s="12"/>
      <c r="F3471" s="12"/>
      <c r="G3471" s="12"/>
      <c r="H3471" s="12"/>
      <c r="I3471" s="12"/>
      <c r="J3471" s="12"/>
      <c r="K3471" s="12"/>
      <c r="L3471" s="12"/>
      <c r="M3471" s="49"/>
      <c r="N3471" s="49"/>
      <c r="O3471" s="12"/>
      <c r="P3471" s="12"/>
      <c r="Q3471" s="12"/>
    </row>
    <row r="3472" spans="2:17" s="1" customFormat="1" x14ac:dyDescent="0.4">
      <c r="B3472" s="12"/>
      <c r="C3472" s="42"/>
      <c r="D3472" s="12"/>
      <c r="E3472" s="12"/>
      <c r="F3472" s="12"/>
      <c r="G3472" s="12"/>
      <c r="H3472" s="12"/>
      <c r="I3472" s="12"/>
      <c r="J3472" s="12"/>
      <c r="K3472" s="12"/>
      <c r="L3472" s="12"/>
      <c r="M3472" s="49"/>
      <c r="N3472" s="49"/>
      <c r="O3472" s="12"/>
      <c r="P3472" s="12"/>
      <c r="Q3472" s="12"/>
    </row>
    <row r="3473" spans="2:17" s="1" customFormat="1" x14ac:dyDescent="0.4">
      <c r="B3473" s="12"/>
      <c r="C3473" s="42"/>
      <c r="D3473" s="12"/>
      <c r="E3473" s="12"/>
      <c r="F3473" s="12"/>
      <c r="G3473" s="12"/>
      <c r="H3473" s="12"/>
      <c r="I3473" s="12"/>
      <c r="J3473" s="12"/>
      <c r="K3473" s="12"/>
      <c r="L3473" s="12"/>
      <c r="M3473" s="49"/>
      <c r="N3473" s="49"/>
      <c r="O3473" s="12"/>
      <c r="P3473" s="12"/>
      <c r="Q3473" s="12"/>
    </row>
    <row r="3474" spans="2:17" s="1" customFormat="1" x14ac:dyDescent="0.4">
      <c r="B3474" s="12"/>
      <c r="C3474" s="42"/>
      <c r="D3474" s="12"/>
      <c r="E3474" s="12"/>
      <c r="F3474" s="12"/>
      <c r="G3474" s="12"/>
      <c r="H3474" s="12"/>
      <c r="I3474" s="12"/>
      <c r="J3474" s="12"/>
      <c r="K3474" s="12"/>
      <c r="L3474" s="12"/>
      <c r="M3474" s="49"/>
      <c r="N3474" s="49"/>
      <c r="O3474" s="12"/>
      <c r="P3474" s="12"/>
      <c r="Q3474" s="12"/>
    </row>
    <row r="3475" spans="2:17" s="1" customFormat="1" x14ac:dyDescent="0.4">
      <c r="B3475" s="12"/>
      <c r="C3475" s="42"/>
      <c r="D3475" s="12"/>
      <c r="E3475" s="12"/>
      <c r="F3475" s="12"/>
      <c r="G3475" s="12"/>
      <c r="H3475" s="12"/>
      <c r="I3475" s="12"/>
      <c r="J3475" s="12"/>
      <c r="K3475" s="12"/>
      <c r="L3475" s="12"/>
      <c r="M3475" s="49"/>
      <c r="N3475" s="49"/>
      <c r="O3475" s="12"/>
      <c r="P3475" s="12"/>
      <c r="Q3475" s="12"/>
    </row>
    <row r="3476" spans="2:17" s="1" customFormat="1" x14ac:dyDescent="0.4">
      <c r="B3476" s="12"/>
      <c r="C3476" s="42"/>
      <c r="D3476" s="12"/>
      <c r="E3476" s="12"/>
      <c r="F3476" s="12"/>
      <c r="G3476" s="12"/>
      <c r="H3476" s="12"/>
      <c r="I3476" s="12"/>
      <c r="J3476" s="12"/>
      <c r="K3476" s="12"/>
      <c r="L3476" s="12"/>
      <c r="M3476" s="49"/>
      <c r="N3476" s="49"/>
      <c r="O3476" s="12"/>
      <c r="P3476" s="12"/>
      <c r="Q3476" s="12"/>
    </row>
    <row r="3477" spans="2:17" s="1" customFormat="1" x14ac:dyDescent="0.4">
      <c r="B3477" s="12"/>
      <c r="C3477" s="42"/>
      <c r="D3477" s="12"/>
      <c r="E3477" s="12"/>
      <c r="F3477" s="12"/>
      <c r="G3477" s="12"/>
      <c r="H3477" s="12"/>
      <c r="I3477" s="12"/>
      <c r="J3477" s="12"/>
      <c r="K3477" s="12"/>
      <c r="L3477" s="12"/>
      <c r="M3477" s="49"/>
      <c r="N3477" s="49"/>
      <c r="O3477" s="12"/>
      <c r="P3477" s="12"/>
      <c r="Q3477" s="12"/>
    </row>
    <row r="3478" spans="2:17" s="1" customFormat="1" x14ac:dyDescent="0.4">
      <c r="B3478" s="12"/>
      <c r="C3478" s="42"/>
      <c r="D3478" s="12"/>
      <c r="E3478" s="12"/>
      <c r="F3478" s="12"/>
      <c r="G3478" s="12"/>
      <c r="H3478" s="12"/>
      <c r="I3478" s="12"/>
      <c r="J3478" s="12"/>
      <c r="K3478" s="12"/>
      <c r="L3478" s="12"/>
      <c r="M3478" s="49"/>
      <c r="N3478" s="49"/>
      <c r="O3478" s="12"/>
      <c r="P3478" s="12"/>
      <c r="Q3478" s="12"/>
    </row>
    <row r="3479" spans="2:17" s="1" customFormat="1" x14ac:dyDescent="0.4">
      <c r="B3479" s="12"/>
      <c r="C3479" s="42"/>
      <c r="D3479" s="12"/>
      <c r="E3479" s="12"/>
      <c r="F3479" s="12"/>
      <c r="G3479" s="12"/>
      <c r="H3479" s="12"/>
      <c r="I3479" s="12"/>
      <c r="J3479" s="12"/>
      <c r="K3479" s="12"/>
      <c r="L3479" s="12"/>
      <c r="M3479" s="49"/>
      <c r="N3479" s="49"/>
      <c r="O3479" s="12"/>
      <c r="P3479" s="12"/>
      <c r="Q3479" s="12"/>
    </row>
    <row r="3480" spans="2:17" s="1" customFormat="1" x14ac:dyDescent="0.4">
      <c r="B3480" s="12"/>
      <c r="C3480" s="42"/>
      <c r="D3480" s="12"/>
      <c r="E3480" s="12"/>
      <c r="F3480" s="12"/>
      <c r="G3480" s="12"/>
      <c r="H3480" s="12"/>
      <c r="I3480" s="12"/>
      <c r="J3480" s="12"/>
      <c r="K3480" s="12"/>
      <c r="L3480" s="12"/>
      <c r="M3480" s="49"/>
      <c r="N3480" s="49"/>
      <c r="O3480" s="12"/>
      <c r="P3480" s="12"/>
      <c r="Q3480" s="12"/>
    </row>
    <row r="3481" spans="2:17" s="1" customFormat="1" x14ac:dyDescent="0.4">
      <c r="B3481" s="12"/>
      <c r="C3481" s="42"/>
      <c r="D3481" s="12"/>
      <c r="E3481" s="12"/>
      <c r="F3481" s="12"/>
      <c r="G3481" s="12"/>
      <c r="H3481" s="12"/>
      <c r="I3481" s="12"/>
      <c r="J3481" s="12"/>
      <c r="K3481" s="12"/>
      <c r="L3481" s="12"/>
      <c r="M3481" s="49"/>
      <c r="N3481" s="49"/>
      <c r="O3481" s="12"/>
      <c r="P3481" s="12"/>
      <c r="Q3481" s="12"/>
    </row>
    <row r="3482" spans="2:17" s="1" customFormat="1" x14ac:dyDescent="0.4">
      <c r="B3482" s="12"/>
      <c r="C3482" s="42"/>
      <c r="D3482" s="12"/>
      <c r="E3482" s="12"/>
      <c r="F3482" s="12"/>
      <c r="G3482" s="12"/>
      <c r="H3482" s="12"/>
      <c r="I3482" s="12"/>
      <c r="J3482" s="12"/>
      <c r="K3482" s="12"/>
      <c r="L3482" s="12"/>
      <c r="M3482" s="49"/>
      <c r="N3482" s="49"/>
      <c r="O3482" s="12"/>
      <c r="P3482" s="12"/>
      <c r="Q3482" s="12"/>
    </row>
    <row r="3483" spans="2:17" s="1" customFormat="1" x14ac:dyDescent="0.4">
      <c r="B3483" s="12"/>
      <c r="C3483" s="42"/>
      <c r="D3483" s="12"/>
      <c r="E3483" s="12"/>
      <c r="F3483" s="12"/>
      <c r="G3483" s="12"/>
      <c r="H3483" s="12"/>
      <c r="I3483" s="12"/>
      <c r="J3483" s="12"/>
      <c r="K3483" s="12"/>
      <c r="L3483" s="12"/>
      <c r="M3483" s="49"/>
      <c r="N3483" s="49"/>
      <c r="O3483" s="12"/>
      <c r="P3483" s="12"/>
      <c r="Q3483" s="12"/>
    </row>
    <row r="3484" spans="2:17" s="1" customFormat="1" x14ac:dyDescent="0.4">
      <c r="B3484" s="12"/>
      <c r="C3484" s="42"/>
      <c r="D3484" s="12"/>
      <c r="E3484" s="12"/>
      <c r="F3484" s="12"/>
      <c r="G3484" s="12"/>
      <c r="H3484" s="12"/>
      <c r="I3484" s="12"/>
      <c r="J3484" s="12"/>
      <c r="K3484" s="12"/>
      <c r="L3484" s="12"/>
      <c r="M3484" s="49"/>
      <c r="N3484" s="49"/>
      <c r="O3484" s="12"/>
      <c r="P3484" s="12"/>
      <c r="Q3484" s="12"/>
    </row>
    <row r="3485" spans="2:17" s="1" customFormat="1" x14ac:dyDescent="0.4">
      <c r="B3485" s="12"/>
      <c r="C3485" s="42"/>
      <c r="D3485" s="12"/>
      <c r="E3485" s="12"/>
      <c r="F3485" s="12"/>
      <c r="G3485" s="12"/>
      <c r="H3485" s="12"/>
      <c r="I3485" s="12"/>
      <c r="J3485" s="12"/>
      <c r="K3485" s="12"/>
      <c r="L3485" s="12"/>
      <c r="M3485" s="49"/>
      <c r="N3485" s="49"/>
      <c r="O3485" s="12"/>
      <c r="P3485" s="12"/>
      <c r="Q3485" s="12"/>
    </row>
    <row r="3486" spans="2:17" s="1" customFormat="1" x14ac:dyDescent="0.4">
      <c r="B3486" s="12"/>
      <c r="C3486" s="42"/>
      <c r="D3486" s="12"/>
      <c r="E3486" s="12"/>
      <c r="F3486" s="12"/>
      <c r="G3486" s="12"/>
      <c r="H3486" s="12"/>
      <c r="I3486" s="12"/>
      <c r="J3486" s="12"/>
      <c r="K3486" s="12"/>
      <c r="L3486" s="12"/>
      <c r="M3486" s="49"/>
      <c r="N3486" s="49"/>
      <c r="O3486" s="12"/>
      <c r="P3486" s="12"/>
      <c r="Q3486" s="12"/>
    </row>
    <row r="3487" spans="2:17" s="1" customFormat="1" x14ac:dyDescent="0.4">
      <c r="B3487" s="12"/>
      <c r="C3487" s="42"/>
      <c r="D3487" s="12"/>
      <c r="E3487" s="12"/>
      <c r="F3487" s="12"/>
      <c r="G3487" s="12"/>
      <c r="H3487" s="12"/>
      <c r="I3487" s="12"/>
      <c r="J3487" s="12"/>
      <c r="K3487" s="12"/>
      <c r="L3487" s="12"/>
      <c r="M3487" s="49"/>
      <c r="N3487" s="49"/>
      <c r="O3487" s="12"/>
      <c r="P3487" s="12"/>
      <c r="Q3487" s="12"/>
    </row>
    <row r="3488" spans="2:17" s="1" customFormat="1" x14ac:dyDescent="0.4">
      <c r="B3488" s="12"/>
      <c r="C3488" s="42"/>
      <c r="D3488" s="12"/>
      <c r="E3488" s="12"/>
      <c r="F3488" s="12"/>
      <c r="G3488" s="12"/>
      <c r="H3488" s="12"/>
      <c r="I3488" s="12"/>
      <c r="J3488" s="12"/>
      <c r="K3488" s="12"/>
      <c r="L3488" s="12"/>
      <c r="M3488" s="49"/>
      <c r="N3488" s="49"/>
      <c r="O3488" s="12"/>
      <c r="P3488" s="12"/>
      <c r="Q3488" s="12"/>
    </row>
    <row r="3489" spans="2:17" s="1" customFormat="1" x14ac:dyDescent="0.4">
      <c r="B3489" s="12"/>
      <c r="C3489" s="42"/>
      <c r="D3489" s="12"/>
      <c r="E3489" s="12"/>
      <c r="F3489" s="12"/>
      <c r="G3489" s="12"/>
      <c r="H3489" s="12"/>
      <c r="I3489" s="12"/>
      <c r="J3489" s="12"/>
      <c r="K3489" s="12"/>
      <c r="L3489" s="12"/>
      <c r="M3489" s="49"/>
      <c r="N3489" s="49"/>
      <c r="O3489" s="12"/>
      <c r="P3489" s="12"/>
      <c r="Q3489" s="12"/>
    </row>
    <row r="3490" spans="2:17" s="1" customFormat="1" x14ac:dyDescent="0.4">
      <c r="B3490" s="12"/>
      <c r="C3490" s="42"/>
      <c r="D3490" s="12"/>
      <c r="E3490" s="12"/>
      <c r="F3490" s="12"/>
      <c r="G3490" s="12"/>
      <c r="H3490" s="12"/>
      <c r="I3490" s="12"/>
      <c r="J3490" s="12"/>
      <c r="K3490" s="12"/>
      <c r="L3490" s="12"/>
      <c r="M3490" s="49"/>
      <c r="N3490" s="49"/>
      <c r="O3490" s="12"/>
      <c r="P3490" s="12"/>
      <c r="Q3490" s="12"/>
    </row>
    <row r="3491" spans="2:17" s="1" customFormat="1" x14ac:dyDescent="0.4">
      <c r="B3491" s="12"/>
      <c r="C3491" s="42"/>
      <c r="D3491" s="12"/>
      <c r="E3491" s="12"/>
      <c r="F3491" s="12"/>
      <c r="G3491" s="12"/>
      <c r="H3491" s="12"/>
      <c r="I3491" s="12"/>
      <c r="J3491" s="12"/>
      <c r="K3491" s="12"/>
      <c r="L3491" s="12"/>
      <c r="M3491" s="49"/>
      <c r="N3491" s="49"/>
      <c r="O3491" s="12"/>
      <c r="P3491" s="12"/>
      <c r="Q3491" s="12"/>
    </row>
    <row r="3492" spans="2:17" s="1" customFormat="1" x14ac:dyDescent="0.4">
      <c r="B3492" s="12"/>
      <c r="C3492" s="42"/>
      <c r="D3492" s="12"/>
      <c r="E3492" s="12"/>
      <c r="F3492" s="12"/>
      <c r="G3492" s="12"/>
      <c r="H3492" s="12"/>
      <c r="I3492" s="12"/>
      <c r="J3492" s="12"/>
      <c r="K3492" s="12"/>
      <c r="L3492" s="12"/>
      <c r="M3492" s="49"/>
      <c r="N3492" s="49"/>
      <c r="O3492" s="12"/>
      <c r="P3492" s="12"/>
      <c r="Q3492" s="12"/>
    </row>
    <row r="3493" spans="2:17" s="1" customFormat="1" x14ac:dyDescent="0.4">
      <c r="B3493" s="12"/>
      <c r="C3493" s="42"/>
      <c r="D3493" s="12"/>
      <c r="E3493" s="12"/>
      <c r="F3493" s="12"/>
      <c r="G3493" s="12"/>
      <c r="H3493" s="12"/>
      <c r="I3493" s="12"/>
      <c r="J3493" s="12"/>
      <c r="K3493" s="12"/>
      <c r="L3493" s="12"/>
      <c r="M3493" s="49"/>
      <c r="N3493" s="49"/>
      <c r="O3493" s="12"/>
      <c r="P3493" s="12"/>
      <c r="Q3493" s="12"/>
    </row>
    <row r="3494" spans="2:17" s="1" customFormat="1" x14ac:dyDescent="0.4">
      <c r="B3494" s="12"/>
      <c r="C3494" s="42"/>
      <c r="D3494" s="12"/>
      <c r="E3494" s="12"/>
      <c r="F3494" s="12"/>
      <c r="G3494" s="12"/>
      <c r="H3494" s="12"/>
      <c r="I3494" s="12"/>
      <c r="J3494" s="12"/>
      <c r="K3494" s="12"/>
      <c r="L3494" s="12"/>
      <c r="M3494" s="49"/>
      <c r="N3494" s="49"/>
      <c r="O3494" s="12"/>
      <c r="P3494" s="12"/>
      <c r="Q3494" s="12"/>
    </row>
    <row r="3495" spans="2:17" s="1" customFormat="1" x14ac:dyDescent="0.4">
      <c r="B3495" s="12"/>
      <c r="C3495" s="42"/>
      <c r="D3495" s="12"/>
      <c r="E3495" s="12"/>
      <c r="F3495" s="12"/>
      <c r="G3495" s="12"/>
      <c r="H3495" s="12"/>
      <c r="I3495" s="12"/>
      <c r="J3495" s="12"/>
      <c r="K3495" s="12"/>
      <c r="L3495" s="12"/>
      <c r="M3495" s="49"/>
      <c r="N3495" s="49"/>
      <c r="O3495" s="12"/>
      <c r="P3495" s="12"/>
      <c r="Q3495" s="12"/>
    </row>
    <row r="3496" spans="2:17" s="1" customFormat="1" x14ac:dyDescent="0.4">
      <c r="B3496" s="12"/>
      <c r="C3496" s="42"/>
      <c r="D3496" s="12"/>
      <c r="E3496" s="12"/>
      <c r="F3496" s="12"/>
      <c r="G3496" s="12"/>
      <c r="H3496" s="12"/>
      <c r="I3496" s="12"/>
      <c r="J3496" s="12"/>
      <c r="K3496" s="12"/>
      <c r="L3496" s="12"/>
      <c r="M3496" s="49"/>
      <c r="N3496" s="49"/>
      <c r="O3496" s="12"/>
      <c r="P3496" s="12"/>
      <c r="Q3496" s="12"/>
    </row>
    <row r="3497" spans="2:17" s="1" customFormat="1" x14ac:dyDescent="0.4">
      <c r="B3497" s="12"/>
      <c r="C3497" s="42"/>
      <c r="D3497" s="12"/>
      <c r="E3497" s="12"/>
      <c r="F3497" s="12"/>
      <c r="G3497" s="12"/>
      <c r="H3497" s="12"/>
      <c r="I3497" s="12"/>
      <c r="J3497" s="12"/>
      <c r="K3497" s="12"/>
      <c r="L3497" s="12"/>
      <c r="M3497" s="49"/>
      <c r="N3497" s="49"/>
      <c r="O3497" s="12"/>
      <c r="P3497" s="12"/>
      <c r="Q3497" s="12"/>
    </row>
    <row r="3498" spans="2:17" s="1" customFormat="1" x14ac:dyDescent="0.4">
      <c r="B3498" s="12"/>
      <c r="C3498" s="42"/>
      <c r="D3498" s="12"/>
      <c r="E3498" s="12"/>
      <c r="F3498" s="12"/>
      <c r="G3498" s="12"/>
      <c r="H3498" s="12"/>
      <c r="I3498" s="12"/>
      <c r="J3498" s="12"/>
      <c r="K3498" s="12"/>
      <c r="L3498" s="12"/>
      <c r="M3498" s="49"/>
      <c r="N3498" s="49"/>
      <c r="O3498" s="12"/>
      <c r="P3498" s="12"/>
      <c r="Q3498" s="12"/>
    </row>
    <row r="3499" spans="2:17" s="1" customFormat="1" x14ac:dyDescent="0.4">
      <c r="B3499" s="12"/>
      <c r="C3499" s="42"/>
      <c r="D3499" s="12"/>
      <c r="E3499" s="12"/>
      <c r="F3499" s="12"/>
      <c r="G3499" s="12"/>
      <c r="H3499" s="12"/>
      <c r="I3499" s="12"/>
      <c r="J3499" s="12"/>
      <c r="K3499" s="12"/>
      <c r="L3499" s="12"/>
      <c r="M3499" s="49"/>
      <c r="N3499" s="49"/>
      <c r="O3499" s="12"/>
      <c r="P3499" s="12"/>
      <c r="Q3499" s="12"/>
    </row>
    <row r="3500" spans="2:17" s="1" customFormat="1" x14ac:dyDescent="0.4">
      <c r="B3500" s="12"/>
      <c r="C3500" s="42"/>
      <c r="D3500" s="12"/>
      <c r="E3500" s="12"/>
      <c r="F3500" s="12"/>
      <c r="G3500" s="12"/>
      <c r="H3500" s="12"/>
      <c r="I3500" s="12"/>
      <c r="J3500" s="12"/>
      <c r="K3500" s="12"/>
      <c r="L3500" s="12"/>
      <c r="M3500" s="49"/>
      <c r="N3500" s="49"/>
      <c r="O3500" s="12"/>
      <c r="P3500" s="12"/>
      <c r="Q3500" s="12"/>
    </row>
    <row r="3501" spans="2:17" s="1" customFormat="1" x14ac:dyDescent="0.4">
      <c r="B3501" s="12"/>
      <c r="C3501" s="42"/>
      <c r="D3501" s="12"/>
      <c r="E3501" s="12"/>
      <c r="F3501" s="12"/>
      <c r="G3501" s="12"/>
      <c r="H3501" s="12"/>
      <c r="I3501" s="12"/>
      <c r="J3501" s="12"/>
      <c r="K3501" s="12"/>
      <c r="L3501" s="12"/>
      <c r="M3501" s="49"/>
      <c r="N3501" s="49"/>
      <c r="O3501" s="12"/>
      <c r="P3501" s="12"/>
      <c r="Q3501" s="12"/>
    </row>
    <row r="3502" spans="2:17" s="1" customFormat="1" x14ac:dyDescent="0.4">
      <c r="B3502" s="12"/>
      <c r="C3502" s="42"/>
      <c r="D3502" s="12"/>
      <c r="E3502" s="12"/>
      <c r="F3502" s="12"/>
      <c r="G3502" s="12"/>
      <c r="H3502" s="12"/>
      <c r="I3502" s="12"/>
      <c r="J3502" s="12"/>
      <c r="K3502" s="12"/>
      <c r="L3502" s="12"/>
      <c r="M3502" s="49"/>
      <c r="N3502" s="49"/>
      <c r="O3502" s="12"/>
      <c r="P3502" s="12"/>
      <c r="Q3502" s="12"/>
    </row>
    <row r="3503" spans="2:17" s="1" customFormat="1" x14ac:dyDescent="0.4">
      <c r="B3503" s="12"/>
      <c r="C3503" s="42"/>
      <c r="D3503" s="12"/>
      <c r="E3503" s="12"/>
      <c r="F3503" s="12"/>
      <c r="G3503" s="12"/>
      <c r="H3503" s="12"/>
      <c r="I3503" s="12"/>
      <c r="J3503" s="12"/>
      <c r="K3503" s="12"/>
      <c r="L3503" s="12"/>
      <c r="M3503" s="49"/>
      <c r="N3503" s="49"/>
      <c r="O3503" s="12"/>
      <c r="P3503" s="12"/>
      <c r="Q3503" s="12"/>
    </row>
    <row r="3504" spans="2:17" s="1" customFormat="1" x14ac:dyDescent="0.4">
      <c r="B3504" s="12"/>
      <c r="C3504" s="42"/>
      <c r="D3504" s="12"/>
      <c r="E3504" s="12"/>
      <c r="F3504" s="12"/>
      <c r="G3504" s="12"/>
      <c r="H3504" s="12"/>
      <c r="I3504" s="12"/>
      <c r="J3504" s="12"/>
      <c r="K3504" s="12"/>
      <c r="L3504" s="12"/>
      <c r="M3504" s="49"/>
      <c r="N3504" s="49"/>
      <c r="O3504" s="12"/>
      <c r="P3504" s="12"/>
      <c r="Q3504" s="12"/>
    </row>
    <row r="3505" spans="2:17" s="1" customFormat="1" x14ac:dyDescent="0.4">
      <c r="B3505" s="12"/>
      <c r="C3505" s="42"/>
      <c r="D3505" s="12"/>
      <c r="E3505" s="12"/>
      <c r="F3505" s="12"/>
      <c r="G3505" s="12"/>
      <c r="H3505" s="12"/>
      <c r="I3505" s="12"/>
      <c r="J3505" s="12"/>
      <c r="K3505" s="12"/>
      <c r="L3505" s="12"/>
      <c r="M3505" s="49"/>
      <c r="N3505" s="49"/>
      <c r="O3505" s="12"/>
      <c r="P3505" s="12"/>
      <c r="Q3505" s="12"/>
    </row>
    <row r="3506" spans="2:17" s="1" customFormat="1" x14ac:dyDescent="0.4">
      <c r="B3506" s="12"/>
      <c r="C3506" s="42"/>
      <c r="D3506" s="12"/>
      <c r="E3506" s="12"/>
      <c r="F3506" s="12"/>
      <c r="G3506" s="12"/>
      <c r="H3506" s="12"/>
      <c r="I3506" s="12"/>
      <c r="J3506" s="12"/>
      <c r="K3506" s="12"/>
      <c r="L3506" s="12"/>
      <c r="M3506" s="49"/>
      <c r="N3506" s="49"/>
      <c r="O3506" s="12"/>
      <c r="P3506" s="12"/>
      <c r="Q3506" s="12"/>
    </row>
    <row r="3507" spans="2:17" s="1" customFormat="1" x14ac:dyDescent="0.4">
      <c r="B3507" s="12"/>
      <c r="C3507" s="42"/>
      <c r="D3507" s="12"/>
      <c r="E3507" s="12"/>
      <c r="F3507" s="12"/>
      <c r="G3507" s="12"/>
      <c r="H3507" s="12"/>
      <c r="I3507" s="12"/>
      <c r="J3507" s="12"/>
      <c r="K3507" s="12"/>
      <c r="L3507" s="12"/>
      <c r="M3507" s="49"/>
      <c r="N3507" s="49"/>
      <c r="O3507" s="12"/>
      <c r="P3507" s="12"/>
      <c r="Q3507" s="12"/>
    </row>
    <row r="3508" spans="2:17" s="1" customFormat="1" x14ac:dyDescent="0.4">
      <c r="B3508" s="12"/>
      <c r="C3508" s="42"/>
      <c r="D3508" s="12"/>
      <c r="E3508" s="12"/>
      <c r="F3508" s="12"/>
      <c r="G3508" s="12"/>
      <c r="H3508" s="12"/>
      <c r="I3508" s="12"/>
      <c r="J3508" s="12"/>
      <c r="K3508" s="12"/>
      <c r="L3508" s="12"/>
      <c r="M3508" s="49"/>
      <c r="N3508" s="49"/>
      <c r="O3508" s="12"/>
      <c r="P3508" s="12"/>
      <c r="Q3508" s="12"/>
    </row>
    <row r="3509" spans="2:17" s="1" customFormat="1" x14ac:dyDescent="0.4">
      <c r="B3509" s="12"/>
      <c r="C3509" s="42"/>
      <c r="D3509" s="12"/>
      <c r="E3509" s="12"/>
      <c r="F3509" s="12"/>
      <c r="G3509" s="12"/>
      <c r="H3509" s="12"/>
      <c r="I3509" s="12"/>
      <c r="J3509" s="12"/>
      <c r="K3509" s="12"/>
      <c r="L3509" s="12"/>
      <c r="M3509" s="49"/>
      <c r="N3509" s="49"/>
      <c r="O3509" s="12"/>
      <c r="P3509" s="12"/>
      <c r="Q3509" s="12"/>
    </row>
    <row r="3510" spans="2:17" s="1" customFormat="1" x14ac:dyDescent="0.4">
      <c r="B3510" s="12"/>
      <c r="C3510" s="42"/>
      <c r="D3510" s="12"/>
      <c r="E3510" s="12"/>
      <c r="F3510" s="12"/>
      <c r="G3510" s="12"/>
      <c r="H3510" s="12"/>
      <c r="I3510" s="12"/>
      <c r="J3510" s="12"/>
      <c r="K3510" s="12"/>
      <c r="L3510" s="12"/>
      <c r="M3510" s="49"/>
      <c r="N3510" s="49"/>
      <c r="O3510" s="12"/>
      <c r="P3510" s="12"/>
      <c r="Q3510" s="12"/>
    </row>
    <row r="3511" spans="2:17" s="1" customFormat="1" x14ac:dyDescent="0.4">
      <c r="B3511" s="12"/>
      <c r="C3511" s="42"/>
      <c r="D3511" s="12"/>
      <c r="E3511" s="12"/>
      <c r="F3511" s="12"/>
      <c r="G3511" s="12"/>
      <c r="H3511" s="12"/>
      <c r="I3511" s="12"/>
      <c r="J3511" s="12"/>
      <c r="K3511" s="12"/>
      <c r="L3511" s="12"/>
      <c r="M3511" s="49"/>
      <c r="N3511" s="49"/>
      <c r="O3511" s="12"/>
      <c r="P3511" s="12"/>
      <c r="Q3511" s="12"/>
    </row>
    <row r="3512" spans="2:17" s="1" customFormat="1" x14ac:dyDescent="0.4">
      <c r="B3512" s="12"/>
      <c r="C3512" s="42"/>
      <c r="D3512" s="12"/>
      <c r="E3512" s="12"/>
      <c r="F3512" s="12"/>
      <c r="G3512" s="12"/>
      <c r="H3512" s="12"/>
      <c r="I3512" s="12"/>
      <c r="J3512" s="12"/>
      <c r="K3512" s="12"/>
      <c r="L3512" s="12"/>
      <c r="M3512" s="49"/>
      <c r="N3512" s="49"/>
      <c r="O3512" s="12"/>
      <c r="P3512" s="12"/>
      <c r="Q3512" s="12"/>
    </row>
    <row r="3513" spans="2:17" s="1" customFormat="1" x14ac:dyDescent="0.4">
      <c r="B3513" s="12"/>
      <c r="C3513" s="42"/>
      <c r="D3513" s="12"/>
      <c r="E3513" s="12"/>
      <c r="F3513" s="12"/>
      <c r="G3513" s="12"/>
      <c r="H3513" s="12"/>
      <c r="I3513" s="12"/>
      <c r="J3513" s="12"/>
      <c r="K3513" s="12"/>
      <c r="L3513" s="12"/>
      <c r="M3513" s="49"/>
      <c r="N3513" s="49"/>
      <c r="O3513" s="12"/>
      <c r="P3513" s="12"/>
      <c r="Q3513" s="12"/>
    </row>
    <row r="3514" spans="2:17" s="1" customFormat="1" x14ac:dyDescent="0.4">
      <c r="B3514" s="12"/>
      <c r="C3514" s="42"/>
      <c r="D3514" s="12"/>
      <c r="E3514" s="12"/>
      <c r="F3514" s="12"/>
      <c r="G3514" s="12"/>
      <c r="H3514" s="12"/>
      <c r="I3514" s="12"/>
      <c r="J3514" s="12"/>
      <c r="K3514" s="12"/>
      <c r="L3514" s="12"/>
      <c r="M3514" s="49"/>
      <c r="N3514" s="49"/>
      <c r="O3514" s="12"/>
      <c r="P3514" s="12"/>
      <c r="Q3514" s="12"/>
    </row>
    <row r="3515" spans="2:17" s="1" customFormat="1" x14ac:dyDescent="0.4">
      <c r="B3515" s="12"/>
      <c r="C3515" s="42"/>
      <c r="D3515" s="12"/>
      <c r="E3515" s="12"/>
      <c r="F3515" s="12"/>
      <c r="G3515" s="12"/>
      <c r="H3515" s="12"/>
      <c r="I3515" s="12"/>
      <c r="J3515" s="12"/>
      <c r="K3515" s="12"/>
      <c r="L3515" s="12"/>
      <c r="M3515" s="49"/>
      <c r="N3515" s="49"/>
      <c r="O3515" s="12"/>
      <c r="P3515" s="12"/>
      <c r="Q3515" s="12"/>
    </row>
    <row r="3516" spans="2:17" s="1" customFormat="1" x14ac:dyDescent="0.4">
      <c r="B3516" s="12"/>
      <c r="C3516" s="42"/>
      <c r="D3516" s="12"/>
      <c r="E3516" s="12"/>
      <c r="F3516" s="12"/>
      <c r="G3516" s="12"/>
      <c r="H3516" s="12"/>
      <c r="I3516" s="12"/>
      <c r="J3516" s="12"/>
      <c r="K3516" s="12"/>
      <c r="L3516" s="12"/>
      <c r="M3516" s="49"/>
      <c r="N3516" s="49"/>
      <c r="O3516" s="12"/>
      <c r="P3516" s="12"/>
      <c r="Q3516" s="12"/>
    </row>
    <row r="3517" spans="2:17" s="1" customFormat="1" x14ac:dyDescent="0.4">
      <c r="B3517" s="12"/>
      <c r="C3517" s="42"/>
      <c r="D3517" s="12"/>
      <c r="E3517" s="12"/>
      <c r="F3517" s="12"/>
      <c r="G3517" s="12"/>
      <c r="H3517" s="12"/>
      <c r="I3517" s="12"/>
      <c r="J3517" s="12"/>
      <c r="K3517" s="12"/>
      <c r="L3517" s="12"/>
      <c r="M3517" s="49"/>
      <c r="N3517" s="49"/>
      <c r="O3517" s="12"/>
      <c r="P3517" s="12"/>
      <c r="Q3517" s="12"/>
    </row>
    <row r="3518" spans="2:17" s="1" customFormat="1" x14ac:dyDescent="0.4">
      <c r="B3518" s="12"/>
      <c r="C3518" s="42"/>
      <c r="D3518" s="12"/>
      <c r="E3518" s="12"/>
      <c r="F3518" s="12"/>
      <c r="G3518" s="12"/>
      <c r="H3518" s="12"/>
      <c r="I3518" s="12"/>
      <c r="J3518" s="12"/>
      <c r="K3518" s="12"/>
      <c r="L3518" s="12"/>
      <c r="M3518" s="49"/>
      <c r="N3518" s="49"/>
      <c r="O3518" s="12"/>
      <c r="P3518" s="12"/>
      <c r="Q3518" s="12"/>
    </row>
    <row r="3519" spans="2:17" s="1" customFormat="1" x14ac:dyDescent="0.4">
      <c r="B3519" s="12"/>
      <c r="C3519" s="42"/>
      <c r="D3519" s="12"/>
      <c r="E3519" s="12"/>
      <c r="F3519" s="12"/>
      <c r="G3519" s="12"/>
      <c r="H3519" s="12"/>
      <c r="I3519" s="12"/>
      <c r="J3519" s="12"/>
      <c r="K3519" s="12"/>
      <c r="L3519" s="12"/>
      <c r="M3519" s="49"/>
      <c r="N3519" s="49"/>
      <c r="O3519" s="12"/>
      <c r="P3519" s="12"/>
      <c r="Q3519" s="12"/>
    </row>
    <row r="3520" spans="2:17" s="1" customFormat="1" x14ac:dyDescent="0.4">
      <c r="B3520" s="12"/>
      <c r="C3520" s="42"/>
      <c r="D3520" s="12"/>
      <c r="E3520" s="12"/>
      <c r="F3520" s="12"/>
      <c r="G3520" s="12"/>
      <c r="H3520" s="12"/>
      <c r="I3520" s="12"/>
      <c r="J3520" s="12"/>
      <c r="K3520" s="12"/>
      <c r="L3520" s="12"/>
      <c r="M3520" s="49"/>
      <c r="N3520" s="49"/>
      <c r="O3520" s="12"/>
      <c r="P3520" s="12"/>
      <c r="Q3520" s="12"/>
    </row>
    <row r="3521" spans="2:17" s="1" customFormat="1" x14ac:dyDescent="0.4">
      <c r="B3521" s="12"/>
      <c r="C3521" s="42"/>
      <c r="D3521" s="12"/>
      <c r="E3521" s="12"/>
      <c r="F3521" s="12"/>
      <c r="G3521" s="12"/>
      <c r="H3521" s="12"/>
      <c r="I3521" s="12"/>
      <c r="J3521" s="12"/>
      <c r="K3521" s="12"/>
      <c r="L3521" s="12"/>
      <c r="M3521" s="49"/>
      <c r="N3521" s="49"/>
      <c r="O3521" s="12"/>
      <c r="P3521" s="12"/>
      <c r="Q3521" s="12"/>
    </row>
    <row r="3522" spans="2:17" s="1" customFormat="1" x14ac:dyDescent="0.4">
      <c r="B3522" s="12"/>
      <c r="C3522" s="42"/>
      <c r="D3522" s="12"/>
      <c r="E3522" s="12"/>
      <c r="F3522" s="12"/>
      <c r="G3522" s="12"/>
      <c r="H3522" s="12"/>
      <c r="I3522" s="12"/>
      <c r="J3522" s="12"/>
      <c r="K3522" s="12"/>
      <c r="L3522" s="12"/>
      <c r="M3522" s="49"/>
      <c r="N3522" s="49"/>
      <c r="O3522" s="12"/>
      <c r="P3522" s="12"/>
      <c r="Q3522" s="12"/>
    </row>
    <row r="3523" spans="2:17" s="1" customFormat="1" x14ac:dyDescent="0.4">
      <c r="B3523" s="12"/>
      <c r="C3523" s="42"/>
      <c r="D3523" s="12"/>
      <c r="E3523" s="12"/>
      <c r="F3523" s="12"/>
      <c r="G3523" s="12"/>
      <c r="H3523" s="12"/>
      <c r="I3523" s="12"/>
      <c r="J3523" s="12"/>
      <c r="K3523" s="12"/>
      <c r="L3523" s="12"/>
      <c r="M3523" s="49"/>
      <c r="N3523" s="49"/>
      <c r="O3523" s="12"/>
      <c r="P3523" s="12"/>
      <c r="Q3523" s="12"/>
    </row>
    <row r="3524" spans="2:17" s="1" customFormat="1" x14ac:dyDescent="0.4">
      <c r="B3524" s="12"/>
      <c r="C3524" s="42"/>
      <c r="D3524" s="12"/>
      <c r="E3524" s="12"/>
      <c r="F3524" s="12"/>
      <c r="G3524" s="12"/>
      <c r="H3524" s="12"/>
      <c r="I3524" s="12"/>
      <c r="J3524" s="12"/>
      <c r="K3524" s="12"/>
      <c r="L3524" s="12"/>
      <c r="M3524" s="49"/>
      <c r="N3524" s="49"/>
      <c r="O3524" s="12"/>
      <c r="P3524" s="12"/>
      <c r="Q3524" s="12"/>
    </row>
    <row r="3525" spans="2:17" s="1" customFormat="1" x14ac:dyDescent="0.4">
      <c r="B3525" s="12"/>
      <c r="C3525" s="42"/>
      <c r="D3525" s="12"/>
      <c r="E3525" s="12"/>
      <c r="F3525" s="12"/>
      <c r="G3525" s="12"/>
      <c r="H3525" s="12"/>
      <c r="I3525" s="12"/>
      <c r="J3525" s="12"/>
      <c r="K3525" s="12"/>
      <c r="L3525" s="12"/>
      <c r="M3525" s="49"/>
      <c r="N3525" s="49"/>
      <c r="O3525" s="12"/>
      <c r="P3525" s="12"/>
      <c r="Q3525" s="12"/>
    </row>
    <row r="3526" spans="2:17" s="1" customFormat="1" x14ac:dyDescent="0.4">
      <c r="B3526" s="12"/>
      <c r="C3526" s="42"/>
      <c r="D3526" s="12"/>
      <c r="E3526" s="12"/>
      <c r="F3526" s="12"/>
      <c r="G3526" s="12"/>
      <c r="H3526" s="12"/>
      <c r="I3526" s="12"/>
      <c r="J3526" s="12"/>
      <c r="K3526" s="12"/>
      <c r="L3526" s="12"/>
      <c r="M3526" s="49"/>
      <c r="N3526" s="49"/>
      <c r="O3526" s="12"/>
      <c r="P3526" s="12"/>
      <c r="Q3526" s="12"/>
    </row>
    <row r="3527" spans="2:17" s="1" customFormat="1" x14ac:dyDescent="0.4">
      <c r="B3527" s="12"/>
      <c r="C3527" s="42"/>
      <c r="D3527" s="12"/>
      <c r="E3527" s="12"/>
      <c r="F3527" s="12"/>
      <c r="G3527" s="12"/>
      <c r="H3527" s="12"/>
      <c r="I3527" s="12"/>
      <c r="J3527" s="12"/>
      <c r="K3527" s="12"/>
      <c r="L3527" s="12"/>
      <c r="M3527" s="49"/>
      <c r="N3527" s="49"/>
      <c r="O3527" s="12"/>
      <c r="P3527" s="12"/>
      <c r="Q3527" s="12"/>
    </row>
    <row r="3528" spans="2:17" s="1" customFormat="1" x14ac:dyDescent="0.4">
      <c r="B3528" s="12"/>
      <c r="C3528" s="42"/>
      <c r="D3528" s="12"/>
      <c r="E3528" s="12"/>
      <c r="F3528" s="12"/>
      <c r="G3528" s="12"/>
      <c r="H3528" s="12"/>
      <c r="I3528" s="12"/>
      <c r="J3528" s="12"/>
      <c r="K3528" s="12"/>
      <c r="L3528" s="12"/>
      <c r="M3528" s="49"/>
      <c r="N3528" s="49"/>
      <c r="O3528" s="12"/>
      <c r="P3528" s="12"/>
      <c r="Q3528" s="12"/>
    </row>
    <row r="3529" spans="2:17" s="1" customFormat="1" x14ac:dyDescent="0.4">
      <c r="B3529" s="12"/>
      <c r="C3529" s="42"/>
      <c r="D3529" s="12"/>
      <c r="E3529" s="12"/>
      <c r="F3529" s="12"/>
      <c r="G3529" s="12"/>
      <c r="H3529" s="12"/>
      <c r="I3529" s="12"/>
      <c r="J3529" s="12"/>
      <c r="K3529" s="12"/>
      <c r="L3529" s="12"/>
      <c r="M3529" s="49"/>
      <c r="N3529" s="49"/>
      <c r="O3529" s="12"/>
      <c r="P3529" s="12"/>
      <c r="Q3529" s="12"/>
    </row>
    <row r="3530" spans="2:17" s="1" customFormat="1" x14ac:dyDescent="0.4">
      <c r="B3530" s="12"/>
      <c r="C3530" s="42"/>
      <c r="D3530" s="12"/>
      <c r="E3530" s="12"/>
      <c r="F3530" s="12"/>
      <c r="G3530" s="12"/>
      <c r="H3530" s="12"/>
      <c r="I3530" s="12"/>
      <c r="J3530" s="12"/>
      <c r="K3530" s="12"/>
      <c r="L3530" s="12"/>
      <c r="M3530" s="49"/>
      <c r="N3530" s="49"/>
      <c r="O3530" s="12"/>
      <c r="P3530" s="12"/>
      <c r="Q3530" s="12"/>
    </row>
    <row r="3531" spans="2:17" s="1" customFormat="1" x14ac:dyDescent="0.4">
      <c r="B3531" s="12"/>
      <c r="C3531" s="42"/>
      <c r="D3531" s="12"/>
      <c r="E3531" s="12"/>
      <c r="F3531" s="12"/>
      <c r="G3531" s="12"/>
      <c r="H3531" s="12"/>
      <c r="I3531" s="12"/>
      <c r="J3531" s="12"/>
      <c r="K3531" s="12"/>
      <c r="L3531" s="12"/>
      <c r="M3531" s="49"/>
      <c r="N3531" s="49"/>
      <c r="O3531" s="12"/>
      <c r="P3531" s="12"/>
      <c r="Q3531" s="12"/>
    </row>
    <row r="3532" spans="2:17" s="1" customFormat="1" x14ac:dyDescent="0.4">
      <c r="B3532" s="12"/>
      <c r="C3532" s="42"/>
      <c r="D3532" s="12"/>
      <c r="E3532" s="12"/>
      <c r="F3532" s="12"/>
      <c r="G3532" s="12"/>
      <c r="H3532" s="12"/>
      <c r="I3532" s="12"/>
      <c r="J3532" s="12"/>
      <c r="K3532" s="12"/>
      <c r="L3532" s="12"/>
      <c r="M3532" s="49"/>
      <c r="N3532" s="49"/>
      <c r="O3532" s="12"/>
      <c r="P3532" s="12"/>
      <c r="Q3532" s="12"/>
    </row>
    <row r="3533" spans="2:17" s="1" customFormat="1" x14ac:dyDescent="0.4">
      <c r="B3533" s="12"/>
      <c r="C3533" s="42"/>
      <c r="D3533" s="12"/>
      <c r="E3533" s="12"/>
      <c r="F3533" s="12"/>
      <c r="G3533" s="12"/>
      <c r="H3533" s="12"/>
      <c r="I3533" s="12"/>
      <c r="J3533" s="12"/>
      <c r="K3533" s="12"/>
      <c r="L3533" s="12"/>
      <c r="M3533" s="49"/>
      <c r="N3533" s="49"/>
      <c r="O3533" s="12"/>
      <c r="P3533" s="12"/>
      <c r="Q3533" s="12"/>
    </row>
    <row r="3534" spans="2:17" s="1" customFormat="1" x14ac:dyDescent="0.4">
      <c r="B3534" s="12"/>
      <c r="C3534" s="42"/>
      <c r="D3534" s="12"/>
      <c r="E3534" s="12"/>
      <c r="F3534" s="12"/>
      <c r="G3534" s="12"/>
      <c r="H3534" s="12"/>
      <c r="I3534" s="12"/>
      <c r="J3534" s="12"/>
      <c r="K3534" s="12"/>
      <c r="L3534" s="12"/>
      <c r="M3534" s="49"/>
      <c r="N3534" s="49"/>
      <c r="O3534" s="12"/>
      <c r="P3534" s="12"/>
      <c r="Q3534" s="12"/>
    </row>
    <row r="3535" spans="2:17" s="1" customFormat="1" x14ac:dyDescent="0.4">
      <c r="B3535" s="12"/>
      <c r="C3535" s="42"/>
      <c r="D3535" s="12"/>
      <c r="E3535" s="12"/>
      <c r="F3535" s="12"/>
      <c r="G3535" s="12"/>
      <c r="H3535" s="12"/>
      <c r="I3535" s="12"/>
      <c r="J3535" s="12"/>
      <c r="K3535" s="12"/>
      <c r="L3535" s="12"/>
      <c r="M3535" s="49"/>
      <c r="N3535" s="49"/>
      <c r="O3535" s="12"/>
      <c r="P3535" s="12"/>
      <c r="Q3535" s="12"/>
    </row>
    <row r="3536" spans="2:17" s="1" customFormat="1" x14ac:dyDescent="0.4">
      <c r="B3536" s="12"/>
      <c r="C3536" s="42"/>
      <c r="D3536" s="12"/>
      <c r="E3536" s="12"/>
      <c r="F3536" s="12"/>
      <c r="G3536" s="12"/>
      <c r="H3536" s="12"/>
      <c r="I3536" s="12"/>
      <c r="J3536" s="12"/>
      <c r="K3536" s="12"/>
      <c r="L3536" s="12"/>
      <c r="M3536" s="49"/>
      <c r="N3536" s="49"/>
      <c r="O3536" s="12"/>
      <c r="P3536" s="12"/>
      <c r="Q3536" s="12"/>
    </row>
    <row r="3537" spans="2:17" s="1" customFormat="1" x14ac:dyDescent="0.4">
      <c r="B3537" s="12"/>
      <c r="C3537" s="42"/>
      <c r="D3537" s="12"/>
      <c r="E3537" s="12"/>
      <c r="F3537" s="12"/>
      <c r="G3537" s="12"/>
      <c r="H3537" s="12"/>
      <c r="I3537" s="12"/>
      <c r="J3537" s="12"/>
      <c r="K3537" s="12"/>
      <c r="L3537" s="12"/>
      <c r="M3537" s="49"/>
      <c r="N3537" s="49"/>
      <c r="O3537" s="12"/>
      <c r="P3537" s="12"/>
      <c r="Q3537" s="12"/>
    </row>
    <row r="3538" spans="2:17" s="1" customFormat="1" x14ac:dyDescent="0.4">
      <c r="B3538" s="12"/>
      <c r="C3538" s="42"/>
      <c r="D3538" s="12"/>
      <c r="E3538" s="12"/>
      <c r="F3538" s="12"/>
      <c r="G3538" s="12"/>
      <c r="H3538" s="12"/>
      <c r="I3538" s="12"/>
      <c r="J3538" s="12"/>
      <c r="K3538" s="12"/>
      <c r="L3538" s="12"/>
      <c r="M3538" s="49"/>
      <c r="N3538" s="49"/>
      <c r="O3538" s="12"/>
      <c r="P3538" s="12"/>
      <c r="Q3538" s="12"/>
    </row>
    <row r="3539" spans="2:17" s="1" customFormat="1" x14ac:dyDescent="0.4">
      <c r="B3539" s="12"/>
      <c r="C3539" s="42"/>
      <c r="D3539" s="12"/>
      <c r="E3539" s="12"/>
      <c r="F3539" s="12"/>
      <c r="G3539" s="12"/>
      <c r="H3539" s="12"/>
      <c r="I3539" s="12"/>
      <c r="J3539" s="12"/>
      <c r="K3539" s="12"/>
      <c r="L3539" s="12"/>
      <c r="M3539" s="49"/>
      <c r="N3539" s="49"/>
      <c r="O3539" s="12"/>
      <c r="P3539" s="12"/>
      <c r="Q3539" s="12"/>
    </row>
    <row r="3540" spans="2:17" s="1" customFormat="1" x14ac:dyDescent="0.4">
      <c r="B3540" s="12"/>
      <c r="C3540" s="42"/>
      <c r="D3540" s="12"/>
      <c r="E3540" s="12"/>
      <c r="F3540" s="12"/>
      <c r="G3540" s="12"/>
      <c r="H3540" s="12"/>
      <c r="I3540" s="12"/>
      <c r="J3540" s="12"/>
      <c r="K3540" s="12"/>
      <c r="L3540" s="12"/>
      <c r="M3540" s="49"/>
      <c r="N3540" s="49"/>
      <c r="O3540" s="12"/>
      <c r="P3540" s="12"/>
      <c r="Q3540" s="12"/>
    </row>
    <row r="3541" spans="2:17" s="1" customFormat="1" x14ac:dyDescent="0.4">
      <c r="B3541" s="12"/>
      <c r="C3541" s="42"/>
      <c r="D3541" s="12"/>
      <c r="E3541" s="12"/>
      <c r="F3541" s="12"/>
      <c r="G3541" s="12"/>
      <c r="H3541" s="12"/>
      <c r="I3541" s="12"/>
      <c r="J3541" s="12"/>
      <c r="K3541" s="12"/>
      <c r="L3541" s="12"/>
      <c r="M3541" s="49"/>
      <c r="N3541" s="49"/>
      <c r="O3541" s="12"/>
      <c r="P3541" s="12"/>
      <c r="Q3541" s="12"/>
    </row>
    <row r="3542" spans="2:17" s="1" customFormat="1" x14ac:dyDescent="0.4">
      <c r="B3542" s="12"/>
      <c r="C3542" s="42"/>
      <c r="D3542" s="12"/>
      <c r="E3542" s="12"/>
      <c r="F3542" s="12"/>
      <c r="G3542" s="12"/>
      <c r="H3542" s="12"/>
      <c r="I3542" s="12"/>
      <c r="J3542" s="12"/>
      <c r="K3542" s="12"/>
      <c r="L3542" s="12"/>
      <c r="M3542" s="49"/>
      <c r="N3542" s="49"/>
      <c r="O3542" s="12"/>
      <c r="P3542" s="12"/>
      <c r="Q3542" s="12"/>
    </row>
    <row r="3543" spans="2:17" s="1" customFormat="1" x14ac:dyDescent="0.4">
      <c r="B3543" s="12"/>
      <c r="C3543" s="42"/>
      <c r="D3543" s="12"/>
      <c r="E3543" s="12"/>
      <c r="F3543" s="12"/>
      <c r="G3543" s="12"/>
      <c r="H3543" s="12"/>
      <c r="I3543" s="12"/>
      <c r="J3543" s="12"/>
      <c r="K3543" s="12"/>
      <c r="L3543" s="12"/>
      <c r="M3543" s="49"/>
      <c r="N3543" s="49"/>
      <c r="O3543" s="12"/>
      <c r="P3543" s="12"/>
      <c r="Q3543" s="12"/>
    </row>
    <row r="3544" spans="2:17" s="1" customFormat="1" x14ac:dyDescent="0.4">
      <c r="B3544" s="12"/>
      <c r="C3544" s="42"/>
      <c r="D3544" s="12"/>
      <c r="E3544" s="12"/>
      <c r="F3544" s="12"/>
      <c r="G3544" s="12"/>
      <c r="H3544" s="12"/>
      <c r="I3544" s="12"/>
      <c r="J3544" s="12"/>
      <c r="K3544" s="12"/>
      <c r="L3544" s="12"/>
      <c r="M3544" s="49"/>
      <c r="N3544" s="49"/>
      <c r="O3544" s="12"/>
      <c r="P3544" s="12"/>
      <c r="Q3544" s="12"/>
    </row>
    <row r="3545" spans="2:17" s="1" customFormat="1" x14ac:dyDescent="0.4">
      <c r="B3545" s="12"/>
      <c r="C3545" s="42"/>
      <c r="D3545" s="12"/>
      <c r="E3545" s="12"/>
      <c r="F3545" s="12"/>
      <c r="G3545" s="12"/>
      <c r="H3545" s="12"/>
      <c r="I3545" s="12"/>
      <c r="J3545" s="12"/>
      <c r="K3545" s="12"/>
      <c r="L3545" s="12"/>
      <c r="M3545" s="49"/>
      <c r="N3545" s="49"/>
      <c r="O3545" s="12"/>
      <c r="P3545" s="12"/>
      <c r="Q3545" s="12"/>
    </row>
    <row r="3546" spans="2:17" s="1" customFormat="1" x14ac:dyDescent="0.4">
      <c r="B3546" s="12"/>
      <c r="C3546" s="42"/>
      <c r="D3546" s="12"/>
      <c r="E3546" s="12"/>
      <c r="F3546" s="12"/>
      <c r="G3546" s="12"/>
      <c r="H3546" s="12"/>
      <c r="I3546" s="12"/>
      <c r="J3546" s="12"/>
      <c r="K3546" s="12"/>
      <c r="L3546" s="12"/>
      <c r="M3546" s="49"/>
      <c r="N3546" s="49"/>
      <c r="O3546" s="12"/>
      <c r="P3546" s="12"/>
      <c r="Q3546" s="12"/>
    </row>
    <row r="3547" spans="2:17" s="1" customFormat="1" x14ac:dyDescent="0.4">
      <c r="B3547" s="12"/>
      <c r="C3547" s="42"/>
      <c r="D3547" s="12"/>
      <c r="E3547" s="12"/>
      <c r="F3547" s="12"/>
      <c r="G3547" s="12"/>
      <c r="H3547" s="12"/>
      <c r="I3547" s="12"/>
      <c r="J3547" s="12"/>
      <c r="K3547" s="12"/>
      <c r="L3547" s="12"/>
      <c r="M3547" s="49"/>
      <c r="N3547" s="49"/>
      <c r="O3547" s="12"/>
      <c r="P3547" s="12"/>
      <c r="Q3547" s="12"/>
    </row>
    <row r="3548" spans="2:17" s="1" customFormat="1" x14ac:dyDescent="0.4">
      <c r="B3548" s="12"/>
      <c r="C3548" s="42"/>
      <c r="D3548" s="12"/>
      <c r="E3548" s="12"/>
      <c r="F3548" s="12"/>
      <c r="G3548" s="12"/>
      <c r="H3548" s="12"/>
      <c r="I3548" s="12"/>
      <c r="J3548" s="12"/>
      <c r="K3548" s="12"/>
      <c r="L3548" s="12"/>
      <c r="M3548" s="49"/>
      <c r="N3548" s="49"/>
      <c r="O3548" s="12"/>
      <c r="P3548" s="12"/>
      <c r="Q3548" s="12"/>
    </row>
    <row r="3549" spans="2:17" s="1" customFormat="1" x14ac:dyDescent="0.4">
      <c r="B3549" s="12"/>
      <c r="C3549" s="42"/>
      <c r="D3549" s="12"/>
      <c r="E3549" s="12"/>
      <c r="F3549" s="12"/>
      <c r="G3549" s="12"/>
      <c r="H3549" s="12"/>
      <c r="I3549" s="12"/>
      <c r="J3549" s="12"/>
      <c r="K3549" s="12"/>
      <c r="L3549" s="12"/>
      <c r="M3549" s="49"/>
      <c r="N3549" s="49"/>
      <c r="O3549" s="12"/>
      <c r="P3549" s="12"/>
      <c r="Q3549" s="12"/>
    </row>
    <row r="3550" spans="2:17" s="1" customFormat="1" x14ac:dyDescent="0.4">
      <c r="B3550" s="12"/>
      <c r="C3550" s="42"/>
      <c r="D3550" s="12"/>
      <c r="E3550" s="12"/>
      <c r="F3550" s="12"/>
      <c r="G3550" s="12"/>
      <c r="H3550" s="12"/>
      <c r="I3550" s="12"/>
      <c r="J3550" s="12"/>
      <c r="K3550" s="12"/>
      <c r="L3550" s="12"/>
      <c r="M3550" s="49"/>
      <c r="N3550" s="49"/>
      <c r="O3550" s="12"/>
      <c r="P3550" s="12"/>
      <c r="Q3550" s="12"/>
    </row>
    <row r="3551" spans="2:17" s="1" customFormat="1" x14ac:dyDescent="0.4">
      <c r="B3551" s="12"/>
      <c r="C3551" s="42"/>
      <c r="D3551" s="12"/>
      <c r="E3551" s="12"/>
      <c r="F3551" s="12"/>
      <c r="G3551" s="12"/>
      <c r="H3551" s="12"/>
      <c r="I3551" s="12"/>
      <c r="J3551" s="12"/>
      <c r="K3551" s="12"/>
      <c r="L3551" s="12"/>
      <c r="M3551" s="49"/>
      <c r="N3551" s="49"/>
      <c r="O3551" s="12"/>
      <c r="P3551" s="12"/>
      <c r="Q3551" s="12"/>
    </row>
    <row r="3552" spans="2:17" s="1" customFormat="1" x14ac:dyDescent="0.4">
      <c r="B3552" s="12"/>
      <c r="C3552" s="42"/>
      <c r="D3552" s="12"/>
      <c r="E3552" s="12"/>
      <c r="F3552" s="12"/>
      <c r="G3552" s="12"/>
      <c r="H3552" s="12"/>
      <c r="I3552" s="12"/>
      <c r="J3552" s="12"/>
      <c r="K3552" s="12"/>
      <c r="L3552" s="12"/>
      <c r="M3552" s="49"/>
      <c r="N3552" s="49"/>
      <c r="O3552" s="12"/>
      <c r="P3552" s="12"/>
      <c r="Q3552" s="12"/>
    </row>
    <row r="3553" spans="2:17" s="1" customFormat="1" x14ac:dyDescent="0.4">
      <c r="B3553" s="12"/>
      <c r="C3553" s="42"/>
      <c r="D3553" s="12"/>
      <c r="E3553" s="12"/>
      <c r="F3553" s="12"/>
      <c r="G3553" s="12"/>
      <c r="H3553" s="12"/>
      <c r="I3553" s="12"/>
      <c r="J3553" s="12"/>
      <c r="K3553" s="12"/>
      <c r="L3553" s="12"/>
      <c r="M3553" s="49"/>
      <c r="N3553" s="49"/>
      <c r="O3553" s="12"/>
      <c r="P3553" s="12"/>
      <c r="Q3553" s="12"/>
    </row>
    <row r="3554" spans="2:17" s="1" customFormat="1" x14ac:dyDescent="0.4">
      <c r="B3554" s="12"/>
      <c r="C3554" s="42"/>
      <c r="D3554" s="12"/>
      <c r="E3554" s="12"/>
      <c r="F3554" s="12"/>
      <c r="G3554" s="12"/>
      <c r="H3554" s="12"/>
      <c r="I3554" s="12"/>
      <c r="J3554" s="12"/>
      <c r="K3554" s="12"/>
      <c r="L3554" s="12"/>
      <c r="M3554" s="49"/>
      <c r="N3554" s="49"/>
      <c r="O3554" s="12"/>
      <c r="P3554" s="12"/>
      <c r="Q3554" s="12"/>
    </row>
    <row r="3555" spans="2:17" s="1" customFormat="1" x14ac:dyDescent="0.4">
      <c r="B3555" s="12"/>
      <c r="C3555" s="42"/>
      <c r="D3555" s="12"/>
      <c r="E3555" s="12"/>
      <c r="F3555" s="12"/>
      <c r="G3555" s="12"/>
      <c r="H3555" s="12"/>
      <c r="I3555" s="12"/>
      <c r="J3555" s="12"/>
      <c r="K3555" s="12"/>
      <c r="L3555" s="12"/>
      <c r="M3555" s="49"/>
      <c r="N3555" s="49"/>
      <c r="O3555" s="12"/>
      <c r="P3555" s="12"/>
      <c r="Q3555" s="12"/>
    </row>
    <row r="3556" spans="2:17" s="1" customFormat="1" x14ac:dyDescent="0.4">
      <c r="B3556" s="12"/>
      <c r="C3556" s="42"/>
      <c r="D3556" s="12"/>
      <c r="E3556" s="12"/>
      <c r="F3556" s="12"/>
      <c r="G3556" s="12"/>
      <c r="H3556" s="12"/>
      <c r="I3556" s="12"/>
      <c r="J3556" s="12"/>
      <c r="K3556" s="12"/>
      <c r="L3556" s="12"/>
      <c r="M3556" s="49"/>
      <c r="N3556" s="49"/>
      <c r="O3556" s="12"/>
      <c r="P3556" s="12"/>
      <c r="Q3556" s="12"/>
    </row>
    <row r="3557" spans="2:17" s="1" customFormat="1" x14ac:dyDescent="0.4">
      <c r="B3557" s="12"/>
      <c r="C3557" s="42"/>
      <c r="D3557" s="12"/>
      <c r="E3557" s="12"/>
      <c r="F3557" s="12"/>
      <c r="G3557" s="12"/>
      <c r="H3557" s="12"/>
      <c r="I3557" s="12"/>
      <c r="J3557" s="12"/>
      <c r="K3557" s="12"/>
      <c r="L3557" s="12"/>
      <c r="M3557" s="49"/>
      <c r="N3557" s="49"/>
      <c r="O3557" s="12"/>
      <c r="P3557" s="12"/>
      <c r="Q3557" s="12"/>
    </row>
    <row r="3558" spans="2:17" s="1" customFormat="1" x14ac:dyDescent="0.4">
      <c r="B3558" s="12"/>
      <c r="C3558" s="42"/>
      <c r="D3558" s="12"/>
      <c r="E3558" s="12"/>
      <c r="F3558" s="12"/>
      <c r="G3558" s="12"/>
      <c r="H3558" s="12"/>
      <c r="I3558" s="12"/>
      <c r="J3558" s="12"/>
      <c r="K3558" s="12"/>
      <c r="L3558" s="12"/>
      <c r="M3558" s="49"/>
      <c r="N3558" s="49"/>
      <c r="O3558" s="12"/>
      <c r="P3558" s="12"/>
      <c r="Q3558" s="12"/>
    </row>
    <row r="3559" spans="2:17" s="1" customFormat="1" x14ac:dyDescent="0.4">
      <c r="B3559" s="12"/>
      <c r="C3559" s="42"/>
      <c r="D3559" s="12"/>
      <c r="E3559" s="12"/>
      <c r="F3559" s="12"/>
      <c r="G3559" s="12"/>
      <c r="H3559" s="12"/>
      <c r="I3559" s="12"/>
      <c r="J3559" s="12"/>
      <c r="K3559" s="12"/>
      <c r="L3559" s="12"/>
      <c r="M3559" s="49"/>
      <c r="N3559" s="49"/>
      <c r="O3559" s="12"/>
      <c r="P3559" s="12"/>
      <c r="Q3559" s="12"/>
    </row>
    <row r="3560" spans="2:17" s="1" customFormat="1" x14ac:dyDescent="0.4">
      <c r="B3560" s="12"/>
      <c r="C3560" s="42"/>
      <c r="D3560" s="12"/>
      <c r="E3560" s="12"/>
      <c r="F3560" s="12"/>
      <c r="G3560" s="12"/>
      <c r="H3560" s="12"/>
      <c r="I3560" s="12"/>
      <c r="J3560" s="12"/>
      <c r="K3560" s="12"/>
      <c r="L3560" s="12"/>
      <c r="M3560" s="49"/>
      <c r="N3560" s="49"/>
      <c r="O3560" s="12"/>
      <c r="P3560" s="12"/>
      <c r="Q3560" s="12"/>
    </row>
    <row r="3561" spans="2:17" s="1" customFormat="1" x14ac:dyDescent="0.4">
      <c r="B3561" s="12"/>
      <c r="C3561" s="42"/>
      <c r="D3561" s="12"/>
      <c r="E3561" s="12"/>
      <c r="F3561" s="12"/>
      <c r="G3561" s="12"/>
      <c r="H3561" s="12"/>
      <c r="I3561" s="12"/>
      <c r="J3561" s="12"/>
      <c r="K3561" s="12"/>
      <c r="L3561" s="12"/>
      <c r="M3561" s="49"/>
      <c r="N3561" s="49"/>
      <c r="O3561" s="12"/>
      <c r="P3561" s="12"/>
      <c r="Q3561" s="12"/>
    </row>
    <row r="3562" spans="2:17" s="1" customFormat="1" x14ac:dyDescent="0.4">
      <c r="B3562" s="12"/>
      <c r="C3562" s="42"/>
      <c r="D3562" s="12"/>
      <c r="E3562" s="12"/>
      <c r="F3562" s="12"/>
      <c r="G3562" s="12"/>
      <c r="H3562" s="12"/>
      <c r="I3562" s="12"/>
      <c r="J3562" s="12"/>
      <c r="K3562" s="12"/>
      <c r="L3562" s="12"/>
      <c r="M3562" s="49"/>
      <c r="N3562" s="49"/>
      <c r="O3562" s="12"/>
      <c r="P3562" s="12"/>
      <c r="Q3562" s="12"/>
    </row>
    <row r="3563" spans="2:17" s="1" customFormat="1" x14ac:dyDescent="0.4">
      <c r="B3563" s="12"/>
      <c r="C3563" s="42"/>
      <c r="D3563" s="12"/>
      <c r="E3563" s="12"/>
      <c r="F3563" s="12"/>
      <c r="G3563" s="12"/>
      <c r="H3563" s="12"/>
      <c r="I3563" s="12"/>
      <c r="J3563" s="12"/>
      <c r="K3563" s="12"/>
      <c r="L3563" s="12"/>
      <c r="M3563" s="49"/>
      <c r="N3563" s="49"/>
      <c r="O3563" s="12"/>
      <c r="P3563" s="12"/>
      <c r="Q3563" s="12"/>
    </row>
    <row r="3564" spans="2:17" s="1" customFormat="1" x14ac:dyDescent="0.4">
      <c r="B3564" s="12"/>
      <c r="C3564" s="42"/>
      <c r="D3564" s="12"/>
      <c r="E3564" s="12"/>
      <c r="F3564" s="12"/>
      <c r="G3564" s="12"/>
      <c r="H3564" s="12"/>
      <c r="I3564" s="12"/>
      <c r="J3564" s="12"/>
      <c r="K3564" s="12"/>
      <c r="L3564" s="12"/>
      <c r="M3564" s="49"/>
      <c r="N3564" s="49"/>
      <c r="O3564" s="12"/>
      <c r="P3564" s="12"/>
      <c r="Q3564" s="12"/>
    </row>
    <row r="3565" spans="2:17" s="1" customFormat="1" x14ac:dyDescent="0.4">
      <c r="B3565" s="12"/>
      <c r="C3565" s="42"/>
      <c r="D3565" s="12"/>
      <c r="E3565" s="12"/>
      <c r="F3565" s="12"/>
      <c r="G3565" s="12"/>
      <c r="H3565" s="12"/>
      <c r="I3565" s="12"/>
      <c r="J3565" s="12"/>
      <c r="K3565" s="12"/>
      <c r="L3565" s="12"/>
      <c r="M3565" s="49"/>
      <c r="N3565" s="49"/>
      <c r="O3565" s="12"/>
      <c r="P3565" s="12"/>
      <c r="Q3565" s="12"/>
    </row>
    <row r="3566" spans="2:17" s="1" customFormat="1" x14ac:dyDescent="0.4">
      <c r="B3566" s="12"/>
      <c r="C3566" s="42"/>
      <c r="D3566" s="12"/>
      <c r="E3566" s="12"/>
      <c r="F3566" s="12"/>
      <c r="G3566" s="12"/>
      <c r="H3566" s="12"/>
      <c r="I3566" s="12"/>
      <c r="J3566" s="12"/>
      <c r="K3566" s="12"/>
      <c r="L3566" s="12"/>
      <c r="M3566" s="49"/>
      <c r="N3566" s="49"/>
      <c r="O3566" s="12"/>
      <c r="P3566" s="12"/>
      <c r="Q3566" s="12"/>
    </row>
    <row r="3567" spans="2:17" s="1" customFormat="1" x14ac:dyDescent="0.4">
      <c r="B3567" s="12"/>
      <c r="C3567" s="42"/>
      <c r="D3567" s="12"/>
      <c r="E3567" s="12"/>
      <c r="F3567" s="12"/>
      <c r="G3567" s="12"/>
      <c r="H3567" s="12"/>
      <c r="I3567" s="12"/>
      <c r="J3567" s="12"/>
      <c r="K3567" s="12"/>
      <c r="L3567" s="12"/>
      <c r="M3567" s="49"/>
      <c r="N3567" s="49"/>
      <c r="O3567" s="12"/>
      <c r="P3567" s="12"/>
      <c r="Q3567" s="12"/>
    </row>
    <row r="3568" spans="2:17" s="1" customFormat="1" x14ac:dyDescent="0.4">
      <c r="B3568" s="12"/>
      <c r="C3568" s="42"/>
      <c r="D3568" s="12"/>
      <c r="E3568" s="12"/>
      <c r="F3568" s="12"/>
      <c r="G3568" s="12"/>
      <c r="H3568" s="12"/>
      <c r="I3568" s="12"/>
      <c r="J3568" s="12"/>
      <c r="K3568" s="12"/>
      <c r="L3568" s="12"/>
      <c r="M3568" s="49"/>
      <c r="N3568" s="49"/>
      <c r="O3568" s="12"/>
      <c r="P3568" s="12"/>
      <c r="Q3568" s="12"/>
    </row>
    <row r="3569" spans="2:17" s="1" customFormat="1" x14ac:dyDescent="0.4">
      <c r="B3569" s="12"/>
      <c r="C3569" s="42"/>
      <c r="D3569" s="12"/>
      <c r="E3569" s="12"/>
      <c r="F3569" s="12"/>
      <c r="G3569" s="12"/>
      <c r="H3569" s="12"/>
      <c r="I3569" s="12"/>
      <c r="J3569" s="12"/>
      <c r="K3569" s="12"/>
      <c r="L3569" s="12"/>
      <c r="M3569" s="49"/>
      <c r="N3569" s="49"/>
      <c r="O3569" s="12"/>
      <c r="P3569" s="12"/>
      <c r="Q3569" s="12"/>
    </row>
    <row r="3570" spans="2:17" s="1" customFormat="1" x14ac:dyDescent="0.4">
      <c r="B3570" s="12"/>
      <c r="C3570" s="42"/>
      <c r="D3570" s="12"/>
      <c r="E3570" s="12"/>
      <c r="F3570" s="12"/>
      <c r="G3570" s="12"/>
      <c r="H3570" s="12"/>
      <c r="I3570" s="12"/>
      <c r="J3570" s="12"/>
      <c r="K3570" s="12"/>
      <c r="L3570" s="12"/>
      <c r="M3570" s="49"/>
      <c r="N3570" s="49"/>
      <c r="O3570" s="12"/>
      <c r="P3570" s="12"/>
      <c r="Q3570" s="12"/>
    </row>
    <row r="3571" spans="2:17" s="1" customFormat="1" x14ac:dyDescent="0.4">
      <c r="B3571" s="12"/>
      <c r="C3571" s="42"/>
      <c r="D3571" s="12"/>
      <c r="E3571" s="12"/>
      <c r="F3571" s="12"/>
      <c r="G3571" s="12"/>
      <c r="H3571" s="12"/>
      <c r="I3571" s="12"/>
      <c r="J3571" s="12"/>
      <c r="K3571" s="12"/>
      <c r="L3571" s="12"/>
      <c r="M3571" s="49"/>
      <c r="N3571" s="49"/>
      <c r="O3571" s="12"/>
      <c r="P3571" s="12"/>
      <c r="Q3571" s="12"/>
    </row>
    <row r="3572" spans="2:17" s="1" customFormat="1" x14ac:dyDescent="0.4">
      <c r="B3572" s="12"/>
      <c r="C3572" s="42"/>
      <c r="D3572" s="12"/>
      <c r="E3572" s="12"/>
      <c r="F3572" s="12"/>
      <c r="G3572" s="12"/>
      <c r="H3572" s="12"/>
      <c r="I3572" s="12"/>
      <c r="J3572" s="12"/>
      <c r="K3572" s="12"/>
      <c r="L3572" s="12"/>
      <c r="M3572" s="49"/>
      <c r="N3572" s="49"/>
      <c r="O3572" s="12"/>
      <c r="P3572" s="12"/>
      <c r="Q3572" s="12"/>
    </row>
    <row r="3573" spans="2:17" s="1" customFormat="1" x14ac:dyDescent="0.4">
      <c r="B3573" s="12"/>
      <c r="C3573" s="42"/>
      <c r="D3573" s="12"/>
      <c r="E3573" s="12"/>
      <c r="F3573" s="12"/>
      <c r="G3573" s="12"/>
      <c r="H3573" s="12"/>
      <c r="I3573" s="12"/>
      <c r="J3573" s="12"/>
      <c r="K3573" s="12"/>
      <c r="L3573" s="12"/>
      <c r="M3573" s="49"/>
      <c r="N3573" s="49"/>
      <c r="O3573" s="12"/>
      <c r="P3573" s="12"/>
      <c r="Q3573" s="12"/>
    </row>
    <row r="3574" spans="2:17" s="1" customFormat="1" x14ac:dyDescent="0.4">
      <c r="B3574" s="12"/>
      <c r="C3574" s="42"/>
      <c r="D3574" s="12"/>
      <c r="E3574" s="12"/>
      <c r="F3574" s="12"/>
      <c r="G3574" s="12"/>
      <c r="H3574" s="12"/>
      <c r="I3574" s="12"/>
      <c r="J3574" s="12"/>
      <c r="K3574" s="12"/>
      <c r="L3574" s="12"/>
      <c r="M3574" s="49"/>
      <c r="N3574" s="49"/>
      <c r="O3574" s="12"/>
      <c r="P3574" s="12"/>
      <c r="Q3574" s="12"/>
    </row>
    <row r="3575" spans="2:17" s="1" customFormat="1" x14ac:dyDescent="0.4">
      <c r="B3575" s="12"/>
      <c r="C3575" s="42"/>
      <c r="D3575" s="12"/>
      <c r="E3575" s="12"/>
      <c r="F3575" s="12"/>
      <c r="G3575" s="12"/>
      <c r="H3575" s="12"/>
      <c r="I3575" s="12"/>
      <c r="J3575" s="12"/>
      <c r="K3575" s="12"/>
      <c r="L3575" s="12"/>
      <c r="M3575" s="49"/>
      <c r="N3575" s="49"/>
      <c r="O3575" s="12"/>
      <c r="P3575" s="12"/>
      <c r="Q3575" s="12"/>
    </row>
    <row r="3576" spans="2:17" s="1" customFormat="1" x14ac:dyDescent="0.4">
      <c r="B3576" s="12"/>
      <c r="C3576" s="42"/>
      <c r="D3576" s="12"/>
      <c r="E3576" s="12"/>
      <c r="F3576" s="12"/>
      <c r="G3576" s="12"/>
      <c r="H3576" s="12"/>
      <c r="I3576" s="12"/>
      <c r="J3576" s="12"/>
      <c r="K3576" s="12"/>
      <c r="L3576" s="12"/>
      <c r="M3576" s="49"/>
      <c r="N3576" s="49"/>
      <c r="O3576" s="12"/>
      <c r="P3576" s="12"/>
      <c r="Q3576" s="12"/>
    </row>
    <row r="3577" spans="2:17" s="1" customFormat="1" x14ac:dyDescent="0.4">
      <c r="B3577" s="12"/>
      <c r="C3577" s="42"/>
      <c r="D3577" s="12"/>
      <c r="E3577" s="12"/>
      <c r="F3577" s="12"/>
      <c r="G3577" s="12"/>
      <c r="H3577" s="12"/>
      <c r="I3577" s="12"/>
      <c r="J3577" s="12"/>
      <c r="K3577" s="12"/>
      <c r="L3577" s="12"/>
      <c r="M3577" s="49"/>
      <c r="N3577" s="49"/>
      <c r="O3577" s="12"/>
      <c r="P3577" s="12"/>
      <c r="Q3577" s="12"/>
    </row>
    <row r="3578" spans="2:17" s="1" customFormat="1" x14ac:dyDescent="0.4">
      <c r="B3578" s="12"/>
      <c r="C3578" s="42"/>
      <c r="D3578" s="12"/>
      <c r="E3578" s="12"/>
      <c r="F3578" s="12"/>
      <c r="G3578" s="12"/>
      <c r="H3578" s="12"/>
      <c r="I3578" s="12"/>
      <c r="J3578" s="12"/>
      <c r="K3578" s="12"/>
      <c r="L3578" s="12"/>
      <c r="M3578" s="49"/>
      <c r="N3578" s="49"/>
      <c r="O3578" s="12"/>
      <c r="P3578" s="12"/>
      <c r="Q3578" s="12"/>
    </row>
    <row r="3579" spans="2:17" s="1" customFormat="1" x14ac:dyDescent="0.4">
      <c r="B3579" s="12"/>
      <c r="C3579" s="42"/>
      <c r="D3579" s="12"/>
      <c r="E3579" s="12"/>
      <c r="F3579" s="12"/>
      <c r="G3579" s="12"/>
      <c r="H3579" s="12"/>
      <c r="I3579" s="12"/>
      <c r="J3579" s="12"/>
      <c r="K3579" s="12"/>
      <c r="L3579" s="12"/>
      <c r="M3579" s="49"/>
      <c r="N3579" s="49"/>
      <c r="O3579" s="12"/>
      <c r="P3579" s="12"/>
      <c r="Q3579" s="12"/>
    </row>
    <row r="3580" spans="2:17" s="1" customFormat="1" x14ac:dyDescent="0.4">
      <c r="B3580" s="12"/>
      <c r="C3580" s="42"/>
      <c r="D3580" s="12"/>
      <c r="E3580" s="12"/>
      <c r="F3580" s="12"/>
      <c r="G3580" s="12"/>
      <c r="H3580" s="12"/>
      <c r="I3580" s="12"/>
      <c r="J3580" s="12"/>
      <c r="K3580" s="12"/>
      <c r="L3580" s="12"/>
      <c r="M3580" s="49"/>
      <c r="N3580" s="49"/>
      <c r="O3580" s="12"/>
      <c r="P3580" s="12"/>
      <c r="Q3580" s="12"/>
    </row>
    <row r="3581" spans="2:17" s="1" customFormat="1" x14ac:dyDescent="0.4">
      <c r="B3581" s="12"/>
      <c r="C3581" s="42"/>
      <c r="D3581" s="12"/>
      <c r="E3581" s="12"/>
      <c r="F3581" s="12"/>
      <c r="G3581" s="12"/>
      <c r="H3581" s="12"/>
      <c r="I3581" s="12"/>
      <c r="J3581" s="12"/>
      <c r="K3581" s="12"/>
      <c r="L3581" s="12"/>
      <c r="M3581" s="49"/>
      <c r="N3581" s="49"/>
      <c r="O3581" s="12"/>
      <c r="P3581" s="12"/>
      <c r="Q3581" s="12"/>
    </row>
    <row r="3582" spans="2:17" s="1" customFormat="1" x14ac:dyDescent="0.4">
      <c r="B3582" s="12"/>
      <c r="C3582" s="42"/>
      <c r="D3582" s="12"/>
      <c r="E3582" s="12"/>
      <c r="F3582" s="12"/>
      <c r="G3582" s="12"/>
      <c r="H3582" s="12"/>
      <c r="I3582" s="12"/>
      <c r="J3582" s="12"/>
      <c r="K3582" s="12"/>
      <c r="L3582" s="12"/>
      <c r="M3582" s="49"/>
      <c r="N3582" s="49"/>
      <c r="O3582" s="12"/>
      <c r="P3582" s="12"/>
      <c r="Q3582" s="12"/>
    </row>
    <row r="3583" spans="2:17" s="1" customFormat="1" x14ac:dyDescent="0.4">
      <c r="B3583" s="12"/>
      <c r="C3583" s="42"/>
      <c r="D3583" s="12"/>
      <c r="E3583" s="12"/>
      <c r="F3583" s="12"/>
      <c r="G3583" s="12"/>
      <c r="H3583" s="12"/>
      <c r="I3583" s="12"/>
      <c r="J3583" s="12"/>
      <c r="K3583" s="12"/>
      <c r="L3583" s="12"/>
      <c r="M3583" s="49"/>
      <c r="N3583" s="49"/>
      <c r="O3583" s="12"/>
      <c r="P3583" s="12"/>
      <c r="Q3583" s="12"/>
    </row>
    <row r="3584" spans="2:17" s="1" customFormat="1" x14ac:dyDescent="0.4">
      <c r="B3584" s="12"/>
      <c r="C3584" s="42"/>
      <c r="D3584" s="12"/>
      <c r="E3584" s="12"/>
      <c r="F3584" s="12"/>
      <c r="G3584" s="12"/>
      <c r="H3584" s="12"/>
      <c r="I3584" s="12"/>
      <c r="J3584" s="12"/>
      <c r="K3584" s="12"/>
      <c r="L3584" s="12"/>
      <c r="M3584" s="49"/>
      <c r="N3584" s="49"/>
      <c r="O3584" s="12"/>
      <c r="P3584" s="12"/>
      <c r="Q3584" s="12"/>
    </row>
    <row r="3585" spans="2:17" s="1" customFormat="1" x14ac:dyDescent="0.4">
      <c r="B3585" s="12"/>
      <c r="C3585" s="42"/>
      <c r="D3585" s="12"/>
      <c r="E3585" s="12"/>
      <c r="F3585" s="12"/>
      <c r="G3585" s="12"/>
      <c r="H3585" s="12"/>
      <c r="I3585" s="12"/>
      <c r="J3585" s="12"/>
      <c r="K3585" s="12"/>
      <c r="L3585" s="12"/>
      <c r="M3585" s="49"/>
      <c r="N3585" s="49"/>
      <c r="O3585" s="12"/>
      <c r="P3585" s="12"/>
      <c r="Q3585" s="12"/>
    </row>
    <row r="3586" spans="2:17" s="1" customFormat="1" x14ac:dyDescent="0.4">
      <c r="B3586" s="12"/>
      <c r="C3586" s="42"/>
      <c r="D3586" s="12"/>
      <c r="E3586" s="12"/>
      <c r="F3586" s="12"/>
      <c r="G3586" s="12"/>
      <c r="H3586" s="12"/>
      <c r="I3586" s="12"/>
      <c r="J3586" s="12"/>
      <c r="K3586" s="12"/>
      <c r="L3586" s="12"/>
      <c r="M3586" s="49"/>
      <c r="N3586" s="49"/>
      <c r="O3586" s="12"/>
      <c r="P3586" s="12"/>
      <c r="Q3586" s="12"/>
    </row>
    <row r="3587" spans="2:17" s="1" customFormat="1" x14ac:dyDescent="0.4">
      <c r="B3587" s="12"/>
      <c r="C3587" s="42"/>
      <c r="D3587" s="12"/>
      <c r="E3587" s="12"/>
      <c r="F3587" s="12"/>
      <c r="G3587" s="12"/>
      <c r="H3587" s="12"/>
      <c r="I3587" s="12"/>
      <c r="J3587" s="12"/>
      <c r="K3587" s="12"/>
      <c r="L3587" s="12"/>
      <c r="M3587" s="49"/>
      <c r="N3587" s="49"/>
      <c r="O3587" s="12"/>
      <c r="P3587" s="12"/>
      <c r="Q3587" s="12"/>
    </row>
    <row r="3588" spans="2:17" s="1" customFormat="1" x14ac:dyDescent="0.4">
      <c r="B3588" s="12"/>
      <c r="C3588" s="42"/>
      <c r="D3588" s="12"/>
      <c r="E3588" s="12"/>
      <c r="F3588" s="12"/>
      <c r="G3588" s="12"/>
      <c r="H3588" s="12"/>
      <c r="I3588" s="12"/>
      <c r="J3588" s="12"/>
      <c r="K3588" s="12"/>
      <c r="L3588" s="12"/>
      <c r="M3588" s="49"/>
      <c r="N3588" s="49"/>
      <c r="O3588" s="12"/>
      <c r="P3588" s="12"/>
      <c r="Q3588" s="12"/>
    </row>
    <row r="3589" spans="2:17" s="1" customFormat="1" x14ac:dyDescent="0.4">
      <c r="B3589" s="12"/>
      <c r="C3589" s="42"/>
      <c r="D3589" s="12"/>
      <c r="E3589" s="12"/>
      <c r="F3589" s="12"/>
      <c r="G3589" s="12"/>
      <c r="H3589" s="12"/>
      <c r="I3589" s="12"/>
      <c r="J3589" s="12"/>
      <c r="K3589" s="12"/>
      <c r="L3589" s="12"/>
      <c r="M3589" s="49"/>
      <c r="N3589" s="49"/>
      <c r="O3589" s="12"/>
      <c r="P3589" s="12"/>
      <c r="Q3589" s="12"/>
    </row>
    <row r="3590" spans="2:17" s="1" customFormat="1" x14ac:dyDescent="0.4">
      <c r="B3590" s="12"/>
      <c r="C3590" s="42"/>
      <c r="D3590" s="12"/>
      <c r="E3590" s="12"/>
      <c r="F3590" s="12"/>
      <c r="G3590" s="12"/>
      <c r="H3590" s="12"/>
      <c r="I3590" s="12"/>
      <c r="J3590" s="12"/>
      <c r="K3590" s="12"/>
      <c r="L3590" s="12"/>
      <c r="M3590" s="49"/>
      <c r="N3590" s="49"/>
      <c r="O3590" s="12"/>
      <c r="P3590" s="12"/>
      <c r="Q3590" s="12"/>
    </row>
    <row r="3591" spans="2:17" s="1" customFormat="1" x14ac:dyDescent="0.4">
      <c r="B3591" s="12"/>
      <c r="C3591" s="42"/>
      <c r="D3591" s="12"/>
      <c r="E3591" s="12"/>
      <c r="F3591" s="12"/>
      <c r="G3591" s="12"/>
      <c r="H3591" s="12"/>
      <c r="I3591" s="12"/>
      <c r="J3591" s="12"/>
      <c r="K3591" s="12"/>
      <c r="L3591" s="12"/>
      <c r="M3591" s="49"/>
      <c r="N3591" s="49"/>
      <c r="O3591" s="12"/>
      <c r="P3591" s="12"/>
      <c r="Q3591" s="12"/>
    </row>
    <row r="3592" spans="2:17" s="1" customFormat="1" x14ac:dyDescent="0.4">
      <c r="B3592" s="12"/>
      <c r="C3592" s="42"/>
      <c r="D3592" s="12"/>
      <c r="E3592" s="12"/>
      <c r="F3592" s="12"/>
      <c r="G3592" s="12"/>
      <c r="H3592" s="12"/>
      <c r="I3592" s="12"/>
      <c r="J3592" s="12"/>
      <c r="K3592" s="12"/>
      <c r="L3592" s="12"/>
      <c r="M3592" s="49"/>
      <c r="N3592" s="49"/>
      <c r="O3592" s="12"/>
      <c r="P3592" s="12"/>
      <c r="Q3592" s="12"/>
    </row>
    <row r="3593" spans="2:17" s="1" customFormat="1" x14ac:dyDescent="0.4">
      <c r="B3593" s="12"/>
      <c r="C3593" s="42"/>
      <c r="D3593" s="12"/>
      <c r="E3593" s="12"/>
      <c r="F3593" s="12"/>
      <c r="G3593" s="12"/>
      <c r="H3593" s="12"/>
      <c r="I3593" s="12"/>
      <c r="J3593" s="12"/>
      <c r="K3593" s="12"/>
      <c r="L3593" s="12"/>
      <c r="M3593" s="49"/>
      <c r="N3593" s="49"/>
      <c r="O3593" s="12"/>
      <c r="P3593" s="12"/>
      <c r="Q3593" s="12"/>
    </row>
    <row r="3594" spans="2:17" s="1" customFormat="1" x14ac:dyDescent="0.4">
      <c r="B3594" s="12"/>
      <c r="C3594" s="42"/>
      <c r="D3594" s="12"/>
      <c r="E3594" s="12"/>
      <c r="F3594" s="12"/>
      <c r="G3594" s="12"/>
      <c r="H3594" s="12"/>
      <c r="I3594" s="12"/>
      <c r="J3594" s="12"/>
      <c r="K3594" s="12"/>
      <c r="L3594" s="12"/>
      <c r="M3594" s="49"/>
      <c r="N3594" s="49"/>
      <c r="O3594" s="12"/>
      <c r="P3594" s="12"/>
      <c r="Q3594" s="12"/>
    </row>
    <row r="3595" spans="2:17" s="1" customFormat="1" x14ac:dyDescent="0.4">
      <c r="B3595" s="12"/>
      <c r="C3595" s="42"/>
      <c r="D3595" s="12"/>
      <c r="E3595" s="12"/>
      <c r="F3595" s="12"/>
      <c r="G3595" s="12"/>
      <c r="H3595" s="12"/>
      <c r="I3595" s="12"/>
      <c r="J3595" s="12"/>
      <c r="K3595" s="12"/>
      <c r="L3595" s="12"/>
      <c r="M3595" s="49"/>
      <c r="N3595" s="49"/>
      <c r="O3595" s="12"/>
      <c r="P3595" s="12"/>
      <c r="Q3595" s="12"/>
    </row>
    <row r="3596" spans="2:17" s="1" customFormat="1" x14ac:dyDescent="0.4">
      <c r="B3596" s="12"/>
      <c r="C3596" s="42"/>
      <c r="D3596" s="12"/>
      <c r="E3596" s="12"/>
      <c r="F3596" s="12"/>
      <c r="G3596" s="12"/>
      <c r="H3596" s="12"/>
      <c r="I3596" s="12"/>
      <c r="J3596" s="12"/>
      <c r="K3596" s="12"/>
      <c r="L3596" s="12"/>
      <c r="M3596" s="49"/>
      <c r="N3596" s="49"/>
      <c r="O3596" s="12"/>
      <c r="P3596" s="12"/>
      <c r="Q3596" s="12"/>
    </row>
    <row r="3597" spans="2:17" s="1" customFormat="1" x14ac:dyDescent="0.4">
      <c r="B3597" s="12"/>
      <c r="C3597" s="42"/>
      <c r="D3597" s="12"/>
      <c r="E3597" s="12"/>
      <c r="F3597" s="12"/>
      <c r="G3597" s="12"/>
      <c r="H3597" s="12"/>
      <c r="I3597" s="12"/>
      <c r="J3597" s="12"/>
      <c r="K3597" s="12"/>
      <c r="L3597" s="12"/>
      <c r="M3597" s="49"/>
      <c r="N3597" s="49"/>
      <c r="O3597" s="12"/>
      <c r="P3597" s="12"/>
      <c r="Q3597" s="12"/>
    </row>
    <row r="3598" spans="2:17" s="1" customFormat="1" x14ac:dyDescent="0.4">
      <c r="B3598" s="12"/>
      <c r="C3598" s="42"/>
      <c r="D3598" s="12"/>
      <c r="E3598" s="12"/>
      <c r="F3598" s="12"/>
      <c r="G3598" s="12"/>
      <c r="H3598" s="12"/>
      <c r="I3598" s="12"/>
      <c r="J3598" s="12"/>
      <c r="K3598" s="12"/>
      <c r="L3598" s="12"/>
      <c r="M3598" s="49"/>
      <c r="N3598" s="49"/>
      <c r="O3598" s="12"/>
      <c r="P3598" s="12"/>
      <c r="Q3598" s="12"/>
    </row>
    <row r="3599" spans="2:17" s="1" customFormat="1" x14ac:dyDescent="0.4">
      <c r="B3599" s="12"/>
      <c r="C3599" s="42"/>
      <c r="D3599" s="12"/>
      <c r="E3599" s="12"/>
      <c r="F3599" s="12"/>
      <c r="G3599" s="12"/>
      <c r="H3599" s="12"/>
      <c r="I3599" s="12"/>
      <c r="J3599" s="12"/>
      <c r="K3599" s="12"/>
      <c r="L3599" s="12"/>
      <c r="M3599" s="49"/>
      <c r="N3599" s="49"/>
      <c r="O3599" s="12"/>
      <c r="P3599" s="12"/>
      <c r="Q3599" s="12"/>
    </row>
    <row r="3600" spans="2:17" s="1" customFormat="1" x14ac:dyDescent="0.4">
      <c r="B3600" s="12"/>
      <c r="C3600" s="42"/>
      <c r="D3600" s="12"/>
      <c r="E3600" s="12"/>
      <c r="F3600" s="12"/>
      <c r="G3600" s="12"/>
      <c r="H3600" s="12"/>
      <c r="I3600" s="12"/>
      <c r="J3600" s="12"/>
      <c r="K3600" s="12"/>
      <c r="L3600" s="12"/>
      <c r="M3600" s="49"/>
      <c r="N3600" s="49"/>
      <c r="O3600" s="12"/>
      <c r="P3600" s="12"/>
      <c r="Q3600" s="12"/>
    </row>
    <row r="3601" spans="2:17" s="1" customFormat="1" x14ac:dyDescent="0.4">
      <c r="B3601" s="12"/>
      <c r="C3601" s="42"/>
      <c r="D3601" s="12"/>
      <c r="E3601" s="12"/>
      <c r="F3601" s="12"/>
      <c r="G3601" s="12"/>
      <c r="H3601" s="12"/>
      <c r="I3601" s="12"/>
      <c r="J3601" s="12"/>
      <c r="K3601" s="12"/>
      <c r="L3601" s="12"/>
      <c r="M3601" s="49"/>
      <c r="N3601" s="49"/>
      <c r="O3601" s="12"/>
      <c r="P3601" s="12"/>
      <c r="Q3601" s="12"/>
    </row>
    <row r="3602" spans="2:17" s="1" customFormat="1" x14ac:dyDescent="0.4">
      <c r="B3602" s="12"/>
      <c r="C3602" s="42"/>
      <c r="D3602" s="12"/>
      <c r="E3602" s="12"/>
      <c r="F3602" s="12"/>
      <c r="G3602" s="12"/>
      <c r="H3602" s="12"/>
      <c r="I3602" s="12"/>
      <c r="J3602" s="12"/>
      <c r="K3602" s="12"/>
      <c r="L3602" s="12"/>
      <c r="M3602" s="49"/>
      <c r="N3602" s="49"/>
      <c r="O3602" s="12"/>
      <c r="P3602" s="12"/>
      <c r="Q3602" s="12"/>
    </row>
    <row r="3603" spans="2:17" s="1" customFormat="1" x14ac:dyDescent="0.4">
      <c r="B3603" s="12"/>
      <c r="C3603" s="42"/>
      <c r="D3603" s="12"/>
      <c r="E3603" s="12"/>
      <c r="F3603" s="12"/>
      <c r="G3603" s="12"/>
      <c r="H3603" s="12"/>
      <c r="I3603" s="12"/>
      <c r="J3603" s="12"/>
      <c r="K3603" s="12"/>
      <c r="L3603" s="12"/>
      <c r="M3603" s="49"/>
      <c r="N3603" s="49"/>
      <c r="O3603" s="12"/>
      <c r="P3603" s="12"/>
      <c r="Q3603" s="12"/>
    </row>
    <row r="3604" spans="2:17" s="1" customFormat="1" x14ac:dyDescent="0.4">
      <c r="B3604" s="12"/>
      <c r="C3604" s="42"/>
      <c r="D3604" s="12"/>
      <c r="E3604" s="12"/>
      <c r="F3604" s="12"/>
      <c r="G3604" s="12"/>
      <c r="H3604" s="12"/>
      <c r="I3604" s="12"/>
      <c r="J3604" s="12"/>
      <c r="K3604" s="12"/>
      <c r="L3604" s="12"/>
      <c r="M3604" s="49"/>
      <c r="N3604" s="49"/>
      <c r="O3604" s="12"/>
      <c r="P3604" s="12"/>
      <c r="Q3604" s="12"/>
    </row>
    <row r="3605" spans="2:17" s="1" customFormat="1" x14ac:dyDescent="0.4">
      <c r="B3605" s="12"/>
      <c r="C3605" s="42"/>
      <c r="D3605" s="12"/>
      <c r="E3605" s="12"/>
      <c r="F3605" s="12"/>
      <c r="G3605" s="12"/>
      <c r="H3605" s="12"/>
      <c r="I3605" s="12"/>
      <c r="J3605" s="12"/>
      <c r="K3605" s="12"/>
      <c r="L3605" s="12"/>
      <c r="M3605" s="49"/>
      <c r="N3605" s="49"/>
      <c r="O3605" s="12"/>
      <c r="P3605" s="12"/>
      <c r="Q3605" s="12"/>
    </row>
    <row r="3606" spans="2:17" s="1" customFormat="1" x14ac:dyDescent="0.4">
      <c r="B3606" s="12"/>
      <c r="C3606" s="42"/>
      <c r="D3606" s="12"/>
      <c r="E3606" s="12"/>
      <c r="F3606" s="12"/>
      <c r="G3606" s="12"/>
      <c r="H3606" s="12"/>
      <c r="I3606" s="12"/>
      <c r="J3606" s="12"/>
      <c r="K3606" s="12"/>
      <c r="L3606" s="12"/>
      <c r="M3606" s="49"/>
      <c r="N3606" s="49"/>
      <c r="O3606" s="12"/>
      <c r="P3606" s="12"/>
      <c r="Q3606" s="12"/>
    </row>
    <row r="3607" spans="2:17" s="1" customFormat="1" x14ac:dyDescent="0.4">
      <c r="B3607" s="12"/>
      <c r="C3607" s="42"/>
      <c r="D3607" s="12"/>
      <c r="E3607" s="12"/>
      <c r="F3607" s="12"/>
      <c r="G3607" s="12"/>
      <c r="H3607" s="12"/>
      <c r="I3607" s="12"/>
      <c r="J3607" s="12"/>
      <c r="K3607" s="12"/>
      <c r="L3607" s="12"/>
      <c r="M3607" s="49"/>
      <c r="N3607" s="49"/>
      <c r="O3607" s="12"/>
      <c r="P3607" s="12"/>
      <c r="Q3607" s="12"/>
    </row>
    <row r="3608" spans="2:17" s="1" customFormat="1" x14ac:dyDescent="0.4">
      <c r="B3608" s="12"/>
      <c r="C3608" s="42"/>
      <c r="D3608" s="12"/>
      <c r="E3608" s="12"/>
      <c r="F3608" s="12"/>
      <c r="G3608" s="12"/>
      <c r="H3608" s="12"/>
      <c r="I3608" s="12"/>
      <c r="J3608" s="12"/>
      <c r="K3608" s="12"/>
      <c r="L3608" s="12"/>
      <c r="M3608" s="49"/>
      <c r="N3608" s="49"/>
      <c r="O3608" s="12"/>
      <c r="P3608" s="12"/>
      <c r="Q3608" s="12"/>
    </row>
    <row r="3609" spans="2:17" s="1" customFormat="1" x14ac:dyDescent="0.4">
      <c r="B3609" s="12"/>
      <c r="C3609" s="42"/>
      <c r="D3609" s="12"/>
      <c r="E3609" s="12"/>
      <c r="F3609" s="12"/>
      <c r="G3609" s="12"/>
      <c r="H3609" s="12"/>
      <c r="I3609" s="12"/>
      <c r="J3609" s="12"/>
      <c r="K3609" s="12"/>
      <c r="L3609" s="12"/>
      <c r="M3609" s="49"/>
      <c r="N3609" s="49"/>
      <c r="O3609" s="12"/>
      <c r="P3609" s="12"/>
      <c r="Q3609" s="12"/>
    </row>
    <row r="3610" spans="2:17" s="1" customFormat="1" x14ac:dyDescent="0.4">
      <c r="B3610" s="12"/>
      <c r="C3610" s="42"/>
      <c r="D3610" s="12"/>
      <c r="E3610" s="12"/>
      <c r="F3610" s="12"/>
      <c r="G3610" s="12"/>
      <c r="H3610" s="12"/>
      <c r="I3610" s="12"/>
      <c r="J3610" s="12"/>
      <c r="K3610" s="12"/>
      <c r="L3610" s="12"/>
      <c r="M3610" s="49"/>
      <c r="N3610" s="49"/>
      <c r="O3610" s="12"/>
      <c r="P3610" s="12"/>
      <c r="Q3610" s="12"/>
    </row>
    <row r="3611" spans="2:17" s="1" customFormat="1" x14ac:dyDescent="0.4">
      <c r="B3611" s="12"/>
      <c r="C3611" s="42"/>
      <c r="D3611" s="12"/>
      <c r="E3611" s="12"/>
      <c r="F3611" s="12"/>
      <c r="G3611" s="12"/>
      <c r="H3611" s="12"/>
      <c r="I3611" s="12"/>
      <c r="J3611" s="12"/>
      <c r="K3611" s="12"/>
      <c r="L3611" s="12"/>
      <c r="M3611" s="49"/>
      <c r="N3611" s="49"/>
      <c r="O3611" s="12"/>
      <c r="P3611" s="12"/>
      <c r="Q3611" s="12"/>
    </row>
    <row r="3612" spans="2:17" s="1" customFormat="1" x14ac:dyDescent="0.4">
      <c r="B3612" s="12"/>
      <c r="C3612" s="42"/>
      <c r="D3612" s="12"/>
      <c r="E3612" s="12"/>
      <c r="F3612" s="12"/>
      <c r="G3612" s="12"/>
      <c r="H3612" s="12"/>
      <c r="I3612" s="12"/>
      <c r="J3612" s="12"/>
      <c r="K3612" s="12"/>
      <c r="L3612" s="12"/>
      <c r="M3612" s="49"/>
      <c r="N3612" s="49"/>
      <c r="O3612" s="12"/>
      <c r="P3612" s="12"/>
      <c r="Q3612" s="12"/>
    </row>
    <row r="3613" spans="2:17" s="1" customFormat="1" x14ac:dyDescent="0.4">
      <c r="B3613" s="12"/>
      <c r="C3613" s="42"/>
      <c r="D3613" s="12"/>
      <c r="E3613" s="12"/>
      <c r="F3613" s="12"/>
      <c r="G3613" s="12"/>
      <c r="H3613" s="12"/>
      <c r="I3613" s="12"/>
      <c r="J3613" s="12"/>
      <c r="K3613" s="12"/>
      <c r="L3613" s="12"/>
      <c r="M3613" s="49"/>
      <c r="N3613" s="49"/>
      <c r="O3613" s="12"/>
      <c r="P3613" s="12"/>
      <c r="Q3613" s="12"/>
    </row>
    <row r="3614" spans="2:17" s="1" customFormat="1" x14ac:dyDescent="0.4">
      <c r="B3614" s="12"/>
      <c r="C3614" s="42"/>
      <c r="D3614" s="12"/>
      <c r="E3614" s="12"/>
      <c r="F3614" s="12"/>
      <c r="G3614" s="12"/>
      <c r="H3614" s="12"/>
      <c r="I3614" s="12"/>
      <c r="J3614" s="12"/>
      <c r="K3614" s="12"/>
      <c r="L3614" s="12"/>
      <c r="M3614" s="49"/>
      <c r="N3614" s="49"/>
      <c r="O3614" s="12"/>
      <c r="P3614" s="12"/>
      <c r="Q3614" s="12"/>
    </row>
    <row r="3615" spans="2:17" s="1" customFormat="1" x14ac:dyDescent="0.4">
      <c r="B3615" s="12"/>
      <c r="C3615" s="42"/>
      <c r="D3615" s="12"/>
      <c r="E3615" s="12"/>
      <c r="F3615" s="12"/>
      <c r="G3615" s="12"/>
      <c r="H3615" s="12"/>
      <c r="I3615" s="12"/>
      <c r="J3615" s="12"/>
      <c r="K3615" s="12"/>
      <c r="L3615" s="12"/>
      <c r="M3615" s="49"/>
      <c r="N3615" s="49"/>
      <c r="O3615" s="12"/>
      <c r="P3615" s="12"/>
      <c r="Q3615" s="12"/>
    </row>
    <row r="3616" spans="2:17" s="1" customFormat="1" x14ac:dyDescent="0.4">
      <c r="B3616" s="12"/>
      <c r="C3616" s="42"/>
      <c r="D3616" s="12"/>
      <c r="E3616" s="12"/>
      <c r="F3616" s="12"/>
      <c r="G3616" s="12"/>
      <c r="H3616" s="12"/>
      <c r="I3616" s="12"/>
      <c r="J3616" s="12"/>
      <c r="K3616" s="12"/>
      <c r="L3616" s="12"/>
      <c r="M3616" s="49"/>
      <c r="N3616" s="49"/>
      <c r="O3616" s="12"/>
      <c r="P3616" s="12"/>
      <c r="Q3616" s="12"/>
    </row>
    <row r="3617" spans="2:17" s="1" customFormat="1" x14ac:dyDescent="0.4">
      <c r="B3617" s="12"/>
      <c r="C3617" s="42"/>
      <c r="D3617" s="12"/>
      <c r="E3617" s="12"/>
      <c r="F3617" s="12"/>
      <c r="G3617" s="12"/>
      <c r="H3617" s="12"/>
      <c r="I3617" s="12"/>
      <c r="J3617" s="12"/>
      <c r="K3617" s="12"/>
      <c r="L3617" s="12"/>
      <c r="M3617" s="49"/>
      <c r="N3617" s="49"/>
      <c r="O3617" s="12"/>
      <c r="P3617" s="12"/>
      <c r="Q3617" s="12"/>
    </row>
    <row r="3618" spans="2:17" s="1" customFormat="1" x14ac:dyDescent="0.4">
      <c r="B3618" s="12"/>
      <c r="C3618" s="42"/>
      <c r="D3618" s="12"/>
      <c r="E3618" s="12"/>
      <c r="F3618" s="12"/>
      <c r="G3618" s="12"/>
      <c r="H3618" s="12"/>
      <c r="I3618" s="12"/>
      <c r="J3618" s="12"/>
      <c r="K3618" s="12"/>
      <c r="L3618" s="12"/>
      <c r="M3618" s="49"/>
      <c r="N3618" s="49"/>
      <c r="O3618" s="12"/>
      <c r="P3618" s="12"/>
      <c r="Q3618" s="12"/>
    </row>
    <row r="3619" spans="2:17" s="1" customFormat="1" x14ac:dyDescent="0.4">
      <c r="B3619" s="12"/>
      <c r="C3619" s="42"/>
      <c r="D3619" s="12"/>
      <c r="E3619" s="12"/>
      <c r="F3619" s="12"/>
      <c r="G3619" s="12"/>
      <c r="H3619" s="12"/>
      <c r="I3619" s="12"/>
      <c r="J3619" s="12"/>
      <c r="K3619" s="12"/>
      <c r="L3619" s="12"/>
      <c r="M3619" s="49"/>
      <c r="N3619" s="49"/>
      <c r="O3619" s="12"/>
      <c r="P3619" s="12"/>
      <c r="Q3619" s="12"/>
    </row>
    <row r="3620" spans="2:17" s="1" customFormat="1" x14ac:dyDescent="0.4">
      <c r="B3620" s="12"/>
      <c r="C3620" s="42"/>
      <c r="D3620" s="12"/>
      <c r="E3620" s="12"/>
      <c r="F3620" s="12"/>
      <c r="G3620" s="12"/>
      <c r="H3620" s="12"/>
      <c r="I3620" s="12"/>
      <c r="J3620" s="12"/>
      <c r="K3620" s="12"/>
      <c r="L3620" s="12"/>
      <c r="M3620" s="49"/>
      <c r="N3620" s="49"/>
      <c r="O3620" s="12"/>
      <c r="P3620" s="12"/>
      <c r="Q3620" s="12"/>
    </row>
    <row r="3621" spans="2:17" s="1" customFormat="1" x14ac:dyDescent="0.4">
      <c r="B3621" s="12"/>
      <c r="C3621" s="42"/>
      <c r="D3621" s="12"/>
      <c r="E3621" s="12"/>
      <c r="F3621" s="12"/>
      <c r="G3621" s="12"/>
      <c r="H3621" s="12"/>
      <c r="I3621" s="12"/>
      <c r="J3621" s="12"/>
      <c r="K3621" s="12"/>
      <c r="L3621" s="12"/>
      <c r="M3621" s="49"/>
      <c r="N3621" s="49"/>
      <c r="O3621" s="12"/>
      <c r="P3621" s="12"/>
      <c r="Q3621" s="12"/>
    </row>
    <row r="3622" spans="2:17" s="1" customFormat="1" x14ac:dyDescent="0.4">
      <c r="B3622" s="12"/>
      <c r="C3622" s="42"/>
      <c r="D3622" s="12"/>
      <c r="E3622" s="12"/>
      <c r="F3622" s="12"/>
      <c r="G3622" s="12"/>
      <c r="H3622" s="12"/>
      <c r="I3622" s="12"/>
      <c r="J3622" s="12"/>
      <c r="K3622" s="12"/>
      <c r="L3622" s="12"/>
      <c r="M3622" s="49"/>
      <c r="N3622" s="49"/>
      <c r="O3622" s="12"/>
      <c r="P3622" s="12"/>
      <c r="Q3622" s="12"/>
    </row>
    <row r="3623" spans="2:17" s="1" customFormat="1" x14ac:dyDescent="0.4">
      <c r="B3623" s="12"/>
      <c r="C3623" s="42"/>
      <c r="D3623" s="12"/>
      <c r="E3623" s="12"/>
      <c r="F3623" s="12"/>
      <c r="G3623" s="12"/>
      <c r="H3623" s="12"/>
      <c r="I3623" s="12"/>
      <c r="J3623" s="12"/>
      <c r="K3623" s="12"/>
      <c r="L3623" s="12"/>
      <c r="M3623" s="49"/>
      <c r="N3623" s="49"/>
      <c r="O3623" s="12"/>
      <c r="P3623" s="12"/>
      <c r="Q3623" s="12"/>
    </row>
    <row r="3624" spans="2:17" s="1" customFormat="1" x14ac:dyDescent="0.4">
      <c r="B3624" s="12"/>
      <c r="C3624" s="42"/>
      <c r="D3624" s="12"/>
      <c r="E3624" s="12"/>
      <c r="F3624" s="12"/>
      <c r="G3624" s="12"/>
      <c r="H3624" s="12"/>
      <c r="I3624" s="12"/>
      <c r="J3624" s="12"/>
      <c r="K3624" s="12"/>
      <c r="L3624" s="12"/>
      <c r="M3624" s="49"/>
      <c r="N3624" s="49"/>
      <c r="O3624" s="12"/>
      <c r="P3624" s="12"/>
      <c r="Q3624" s="12"/>
    </row>
    <row r="3625" spans="2:17" s="1" customFormat="1" x14ac:dyDescent="0.4">
      <c r="B3625" s="12"/>
      <c r="C3625" s="42"/>
      <c r="D3625" s="12"/>
      <c r="E3625" s="12"/>
      <c r="F3625" s="12"/>
      <c r="G3625" s="12"/>
      <c r="H3625" s="12"/>
      <c r="I3625" s="12"/>
      <c r="J3625" s="12"/>
      <c r="K3625" s="12"/>
      <c r="L3625" s="12"/>
      <c r="M3625" s="49"/>
      <c r="N3625" s="49"/>
      <c r="O3625" s="12"/>
      <c r="P3625" s="12"/>
      <c r="Q3625" s="12"/>
    </row>
    <row r="3626" spans="2:17" s="1" customFormat="1" x14ac:dyDescent="0.4">
      <c r="B3626" s="12"/>
      <c r="C3626" s="42"/>
      <c r="D3626" s="12"/>
      <c r="E3626" s="12"/>
      <c r="F3626" s="12"/>
      <c r="G3626" s="12"/>
      <c r="H3626" s="12"/>
      <c r="I3626" s="12"/>
      <c r="J3626" s="12"/>
      <c r="K3626" s="12"/>
      <c r="L3626" s="12"/>
      <c r="M3626" s="49"/>
      <c r="N3626" s="49"/>
      <c r="O3626" s="12"/>
      <c r="P3626" s="12"/>
      <c r="Q3626" s="12"/>
    </row>
    <row r="3627" spans="2:17" s="1" customFormat="1" x14ac:dyDescent="0.4">
      <c r="B3627" s="12"/>
      <c r="C3627" s="42"/>
      <c r="D3627" s="12"/>
      <c r="E3627" s="12"/>
      <c r="F3627" s="12"/>
      <c r="G3627" s="12"/>
      <c r="H3627" s="12"/>
      <c r="I3627" s="12"/>
      <c r="J3627" s="12"/>
      <c r="K3627" s="12"/>
      <c r="L3627" s="12"/>
      <c r="M3627" s="49"/>
      <c r="N3627" s="49"/>
      <c r="O3627" s="12"/>
      <c r="P3627" s="12"/>
      <c r="Q3627" s="12"/>
    </row>
    <row r="3628" spans="2:17" s="1" customFormat="1" x14ac:dyDescent="0.4">
      <c r="B3628" s="12"/>
      <c r="C3628" s="42"/>
      <c r="D3628" s="12"/>
      <c r="E3628" s="12"/>
      <c r="F3628" s="12"/>
      <c r="G3628" s="12"/>
      <c r="H3628" s="12"/>
      <c r="I3628" s="12"/>
      <c r="J3628" s="12"/>
      <c r="K3628" s="12"/>
      <c r="L3628" s="12"/>
      <c r="M3628" s="49"/>
      <c r="N3628" s="49"/>
      <c r="O3628" s="12"/>
      <c r="P3628" s="12"/>
      <c r="Q3628" s="12"/>
    </row>
    <row r="3629" spans="2:17" s="1" customFormat="1" x14ac:dyDescent="0.4">
      <c r="B3629" s="12"/>
      <c r="C3629" s="42"/>
      <c r="D3629" s="12"/>
      <c r="E3629" s="12"/>
      <c r="F3629" s="12"/>
      <c r="G3629" s="12"/>
      <c r="H3629" s="12"/>
      <c r="I3629" s="12"/>
      <c r="J3629" s="12"/>
      <c r="K3629" s="12"/>
      <c r="L3629" s="12"/>
      <c r="M3629" s="49"/>
      <c r="N3629" s="49"/>
      <c r="O3629" s="12"/>
      <c r="P3629" s="12"/>
      <c r="Q3629" s="12"/>
    </row>
    <row r="3630" spans="2:17" s="1" customFormat="1" x14ac:dyDescent="0.4">
      <c r="B3630" s="12"/>
      <c r="C3630" s="42"/>
      <c r="D3630" s="12"/>
      <c r="E3630" s="12"/>
      <c r="F3630" s="12"/>
      <c r="G3630" s="12"/>
      <c r="H3630" s="12"/>
      <c r="I3630" s="12"/>
      <c r="J3630" s="12"/>
      <c r="K3630" s="12"/>
      <c r="L3630" s="12"/>
      <c r="M3630" s="49"/>
      <c r="N3630" s="49"/>
      <c r="O3630" s="12"/>
      <c r="P3630" s="12"/>
      <c r="Q3630" s="12"/>
    </row>
    <row r="3631" spans="2:17" s="1" customFormat="1" x14ac:dyDescent="0.4">
      <c r="B3631" s="12"/>
      <c r="C3631" s="42"/>
      <c r="D3631" s="12"/>
      <c r="E3631" s="12"/>
      <c r="F3631" s="12"/>
      <c r="G3631" s="12"/>
      <c r="H3631" s="12"/>
      <c r="I3631" s="12"/>
      <c r="J3631" s="12"/>
      <c r="K3631" s="12"/>
      <c r="L3631" s="12"/>
      <c r="M3631" s="49"/>
      <c r="N3631" s="49"/>
      <c r="O3631" s="12"/>
      <c r="P3631" s="12"/>
      <c r="Q3631" s="12"/>
    </row>
    <row r="3632" spans="2:17" s="1" customFormat="1" x14ac:dyDescent="0.4">
      <c r="B3632" s="12"/>
      <c r="C3632" s="42"/>
      <c r="D3632" s="12"/>
      <c r="E3632" s="12"/>
      <c r="F3632" s="12"/>
      <c r="G3632" s="12"/>
      <c r="H3632" s="12"/>
      <c r="I3632" s="12"/>
      <c r="J3632" s="12"/>
      <c r="K3632" s="12"/>
      <c r="L3632" s="12"/>
      <c r="M3632" s="49"/>
      <c r="N3632" s="49"/>
      <c r="O3632" s="12"/>
      <c r="P3632" s="12"/>
      <c r="Q3632" s="12"/>
    </row>
    <row r="3633" spans="2:17" s="1" customFormat="1" x14ac:dyDescent="0.4">
      <c r="B3633" s="12"/>
      <c r="C3633" s="42"/>
      <c r="D3633" s="12"/>
      <c r="E3633" s="12"/>
      <c r="F3633" s="12"/>
      <c r="G3633" s="12"/>
      <c r="H3633" s="12"/>
      <c r="I3633" s="12"/>
      <c r="J3633" s="12"/>
      <c r="K3633" s="12"/>
      <c r="L3633" s="12"/>
      <c r="M3633" s="49"/>
      <c r="N3633" s="49"/>
      <c r="O3633" s="12"/>
      <c r="P3633" s="12"/>
      <c r="Q3633" s="12"/>
    </row>
    <row r="3634" spans="2:17" s="1" customFormat="1" x14ac:dyDescent="0.4">
      <c r="B3634" s="12"/>
      <c r="C3634" s="42"/>
      <c r="D3634" s="12"/>
      <c r="E3634" s="12"/>
      <c r="F3634" s="12"/>
      <c r="G3634" s="12"/>
      <c r="H3634" s="12"/>
      <c r="I3634" s="12"/>
      <c r="J3634" s="12"/>
      <c r="K3634" s="12"/>
      <c r="L3634" s="12"/>
      <c r="M3634" s="49"/>
      <c r="N3634" s="49"/>
      <c r="O3634" s="12"/>
      <c r="P3634" s="12"/>
      <c r="Q3634" s="12"/>
    </row>
    <row r="3635" spans="2:17" s="1" customFormat="1" x14ac:dyDescent="0.4">
      <c r="B3635" s="12"/>
      <c r="C3635" s="42"/>
      <c r="D3635" s="12"/>
      <c r="E3635" s="12"/>
      <c r="F3635" s="12"/>
      <c r="G3635" s="12"/>
      <c r="H3635" s="12"/>
      <c r="I3635" s="12"/>
      <c r="J3635" s="12"/>
      <c r="K3635" s="12"/>
      <c r="L3635" s="12"/>
      <c r="M3635" s="49"/>
      <c r="N3635" s="49"/>
      <c r="O3635" s="12"/>
      <c r="P3635" s="12"/>
      <c r="Q3635" s="12"/>
    </row>
    <row r="3636" spans="2:17" s="1" customFormat="1" x14ac:dyDescent="0.4">
      <c r="B3636" s="12"/>
      <c r="C3636" s="42"/>
      <c r="D3636" s="12"/>
      <c r="E3636" s="12"/>
      <c r="F3636" s="12"/>
      <c r="G3636" s="12"/>
      <c r="H3636" s="12"/>
      <c r="I3636" s="12"/>
      <c r="J3636" s="12"/>
      <c r="K3636" s="12"/>
      <c r="L3636" s="12"/>
      <c r="M3636" s="49"/>
      <c r="N3636" s="49"/>
      <c r="O3636" s="12"/>
      <c r="P3636" s="12"/>
      <c r="Q3636" s="12"/>
    </row>
    <row r="3637" spans="2:17" s="1" customFormat="1" x14ac:dyDescent="0.4">
      <c r="B3637" s="12"/>
      <c r="C3637" s="42"/>
      <c r="D3637" s="12"/>
      <c r="E3637" s="12"/>
      <c r="F3637" s="12"/>
      <c r="G3637" s="12"/>
      <c r="H3637" s="12"/>
      <c r="I3637" s="12"/>
      <c r="J3637" s="12"/>
      <c r="K3637" s="12"/>
      <c r="L3637" s="12"/>
      <c r="M3637" s="49"/>
      <c r="N3637" s="49"/>
      <c r="O3637" s="12"/>
      <c r="P3637" s="12"/>
      <c r="Q3637" s="12"/>
    </row>
    <row r="3638" spans="2:17" s="1" customFormat="1" x14ac:dyDescent="0.4">
      <c r="B3638" s="12"/>
      <c r="C3638" s="42"/>
      <c r="D3638" s="12"/>
      <c r="E3638" s="12"/>
      <c r="F3638" s="12"/>
      <c r="G3638" s="12"/>
      <c r="H3638" s="12"/>
      <c r="I3638" s="12"/>
      <c r="J3638" s="12"/>
      <c r="K3638" s="12"/>
      <c r="L3638" s="12"/>
      <c r="M3638" s="49"/>
      <c r="N3638" s="49"/>
      <c r="O3638" s="12"/>
      <c r="P3638" s="12"/>
      <c r="Q3638" s="12"/>
    </row>
    <row r="3639" spans="2:17" s="1" customFormat="1" x14ac:dyDescent="0.4">
      <c r="B3639" s="12"/>
      <c r="C3639" s="42"/>
      <c r="D3639" s="12"/>
      <c r="E3639" s="12"/>
      <c r="F3639" s="12"/>
      <c r="G3639" s="12"/>
      <c r="H3639" s="12"/>
      <c r="I3639" s="12"/>
      <c r="J3639" s="12"/>
      <c r="K3639" s="12"/>
      <c r="L3639" s="12"/>
      <c r="M3639" s="49"/>
      <c r="N3639" s="49"/>
      <c r="O3639" s="12"/>
      <c r="P3639" s="12"/>
      <c r="Q3639" s="12"/>
    </row>
    <row r="3640" spans="2:17" s="1" customFormat="1" x14ac:dyDescent="0.4">
      <c r="B3640" s="12"/>
      <c r="C3640" s="42"/>
      <c r="D3640" s="12"/>
      <c r="E3640" s="12"/>
      <c r="F3640" s="12"/>
      <c r="G3640" s="12"/>
      <c r="H3640" s="12"/>
      <c r="I3640" s="12"/>
      <c r="J3640" s="12"/>
      <c r="K3640" s="12"/>
      <c r="L3640" s="12"/>
      <c r="M3640" s="49"/>
      <c r="N3640" s="49"/>
      <c r="O3640" s="12"/>
      <c r="P3640" s="12"/>
      <c r="Q3640" s="12"/>
    </row>
    <row r="3641" spans="2:17" s="1" customFormat="1" x14ac:dyDescent="0.4">
      <c r="B3641" s="12"/>
      <c r="C3641" s="42"/>
      <c r="D3641" s="12"/>
      <c r="E3641" s="12"/>
      <c r="F3641" s="12"/>
      <c r="G3641" s="12"/>
      <c r="H3641" s="12"/>
      <c r="I3641" s="12"/>
      <c r="J3641" s="12"/>
      <c r="K3641" s="12"/>
      <c r="L3641" s="12"/>
      <c r="M3641" s="49"/>
      <c r="N3641" s="49"/>
      <c r="O3641" s="12"/>
      <c r="P3641" s="12"/>
      <c r="Q3641" s="12"/>
    </row>
    <row r="3642" spans="2:17" s="1" customFormat="1" x14ac:dyDescent="0.4">
      <c r="B3642" s="12"/>
      <c r="C3642" s="42"/>
      <c r="D3642" s="12"/>
      <c r="E3642" s="12"/>
      <c r="F3642" s="12"/>
      <c r="G3642" s="12"/>
      <c r="H3642" s="12"/>
      <c r="I3642" s="12"/>
      <c r="J3642" s="12"/>
      <c r="K3642" s="12"/>
      <c r="L3642" s="12"/>
      <c r="M3642" s="49"/>
      <c r="N3642" s="49"/>
      <c r="O3642" s="12"/>
      <c r="P3642" s="12"/>
      <c r="Q3642" s="12"/>
    </row>
    <row r="3643" spans="2:17" s="1" customFormat="1" x14ac:dyDescent="0.4">
      <c r="B3643" s="12"/>
      <c r="C3643" s="42"/>
      <c r="D3643" s="12"/>
      <c r="E3643" s="12"/>
      <c r="F3643" s="12"/>
      <c r="G3643" s="12"/>
      <c r="H3643" s="12"/>
      <c r="I3643" s="12"/>
      <c r="J3643" s="12"/>
      <c r="K3643" s="12"/>
      <c r="L3643" s="12"/>
      <c r="M3643" s="49"/>
      <c r="N3643" s="49"/>
      <c r="O3643" s="12"/>
      <c r="P3643" s="12"/>
      <c r="Q3643" s="12"/>
    </row>
    <row r="3644" spans="2:17" s="1" customFormat="1" x14ac:dyDescent="0.4">
      <c r="B3644" s="12"/>
      <c r="C3644" s="42"/>
      <c r="D3644" s="12"/>
      <c r="E3644" s="12"/>
      <c r="F3644" s="12"/>
      <c r="G3644" s="12"/>
      <c r="H3644" s="12"/>
      <c r="I3644" s="12"/>
      <c r="J3644" s="12"/>
      <c r="K3644" s="12"/>
      <c r="L3644" s="12"/>
      <c r="M3644" s="49"/>
      <c r="N3644" s="49"/>
      <c r="O3644" s="12"/>
      <c r="P3644" s="12"/>
      <c r="Q3644" s="12"/>
    </row>
    <row r="3645" spans="2:17" s="1" customFormat="1" x14ac:dyDescent="0.4">
      <c r="B3645" s="12"/>
      <c r="C3645" s="42"/>
      <c r="D3645" s="12"/>
      <c r="E3645" s="12"/>
      <c r="F3645" s="12"/>
      <c r="G3645" s="12"/>
      <c r="H3645" s="12"/>
      <c r="I3645" s="12"/>
      <c r="J3645" s="12"/>
      <c r="K3645" s="12"/>
      <c r="L3645" s="12"/>
      <c r="M3645" s="49"/>
      <c r="N3645" s="49"/>
      <c r="O3645" s="12"/>
      <c r="P3645" s="12"/>
      <c r="Q3645" s="12"/>
    </row>
    <row r="3646" spans="2:17" s="1" customFormat="1" x14ac:dyDescent="0.4">
      <c r="B3646" s="12"/>
      <c r="C3646" s="42"/>
      <c r="D3646" s="12"/>
      <c r="E3646" s="12"/>
      <c r="F3646" s="12"/>
      <c r="G3646" s="12"/>
      <c r="H3646" s="12"/>
      <c r="I3646" s="12"/>
      <c r="J3646" s="12"/>
      <c r="K3646" s="12"/>
      <c r="L3646" s="12"/>
      <c r="M3646" s="49"/>
      <c r="N3646" s="49"/>
      <c r="O3646" s="12"/>
      <c r="P3646" s="12"/>
      <c r="Q3646" s="12"/>
    </row>
    <row r="3647" spans="2:17" s="1" customFormat="1" x14ac:dyDescent="0.4">
      <c r="B3647" s="12"/>
      <c r="C3647" s="42"/>
      <c r="D3647" s="12"/>
      <c r="E3647" s="12"/>
      <c r="F3647" s="12"/>
      <c r="G3647" s="12"/>
      <c r="H3647" s="12"/>
      <c r="I3647" s="12"/>
      <c r="J3647" s="12"/>
      <c r="K3647" s="12"/>
      <c r="L3647" s="12"/>
      <c r="M3647" s="49"/>
      <c r="N3647" s="49"/>
      <c r="O3647" s="12"/>
      <c r="P3647" s="12"/>
      <c r="Q3647" s="12"/>
    </row>
    <row r="3648" spans="2:17" s="1" customFormat="1" x14ac:dyDescent="0.4">
      <c r="B3648" s="12"/>
      <c r="C3648" s="42"/>
      <c r="D3648" s="12"/>
      <c r="E3648" s="12"/>
      <c r="F3648" s="12"/>
      <c r="G3648" s="12"/>
      <c r="H3648" s="12"/>
      <c r="I3648" s="12"/>
      <c r="J3648" s="12"/>
      <c r="K3648" s="12"/>
      <c r="L3648" s="12"/>
      <c r="M3648" s="49"/>
      <c r="N3648" s="49"/>
      <c r="O3648" s="12"/>
      <c r="P3648" s="12"/>
      <c r="Q3648" s="12"/>
    </row>
    <row r="3649" spans="2:17" s="1" customFormat="1" x14ac:dyDescent="0.4">
      <c r="B3649" s="12"/>
      <c r="C3649" s="42"/>
      <c r="D3649" s="12"/>
      <c r="E3649" s="12"/>
      <c r="F3649" s="12"/>
      <c r="G3649" s="12"/>
      <c r="H3649" s="12"/>
      <c r="I3649" s="12"/>
      <c r="J3649" s="12"/>
      <c r="K3649" s="12"/>
      <c r="L3649" s="12"/>
      <c r="M3649" s="49"/>
      <c r="N3649" s="49"/>
      <c r="O3649" s="12"/>
      <c r="P3649" s="12"/>
      <c r="Q3649" s="12"/>
    </row>
    <row r="3650" spans="2:17" s="1" customFormat="1" x14ac:dyDescent="0.4">
      <c r="B3650" s="12"/>
      <c r="C3650" s="42"/>
      <c r="D3650" s="12"/>
      <c r="E3650" s="12"/>
      <c r="F3650" s="12"/>
      <c r="G3650" s="12"/>
      <c r="H3650" s="12"/>
      <c r="I3650" s="12"/>
      <c r="J3650" s="12"/>
      <c r="K3650" s="12"/>
      <c r="L3650" s="12"/>
      <c r="M3650" s="49"/>
      <c r="N3650" s="49"/>
      <c r="O3650" s="12"/>
      <c r="P3650" s="12"/>
      <c r="Q3650" s="12"/>
    </row>
    <row r="3651" spans="2:17" s="1" customFormat="1" x14ac:dyDescent="0.4">
      <c r="B3651" s="12"/>
      <c r="C3651" s="42"/>
      <c r="D3651" s="12"/>
      <c r="E3651" s="12"/>
      <c r="F3651" s="12"/>
      <c r="G3651" s="12"/>
      <c r="H3651" s="12"/>
      <c r="I3651" s="12"/>
      <c r="J3651" s="12"/>
      <c r="K3651" s="12"/>
      <c r="L3651" s="12"/>
      <c r="M3651" s="49"/>
      <c r="N3651" s="49"/>
      <c r="O3651" s="12"/>
      <c r="P3651" s="12"/>
      <c r="Q3651" s="12"/>
    </row>
    <row r="3652" spans="2:17" s="1" customFormat="1" x14ac:dyDescent="0.4">
      <c r="B3652" s="12"/>
      <c r="C3652" s="42"/>
      <c r="D3652" s="12"/>
      <c r="E3652" s="12"/>
      <c r="F3652" s="12"/>
      <c r="G3652" s="12"/>
      <c r="H3652" s="12"/>
      <c r="I3652" s="12"/>
      <c r="J3652" s="12"/>
      <c r="K3652" s="12"/>
      <c r="L3652" s="12"/>
      <c r="M3652" s="49"/>
      <c r="N3652" s="49"/>
      <c r="O3652" s="12"/>
      <c r="P3652" s="12"/>
      <c r="Q3652" s="12"/>
    </row>
    <row r="3653" spans="2:17" s="1" customFormat="1" x14ac:dyDescent="0.4">
      <c r="B3653" s="12"/>
      <c r="C3653" s="42"/>
      <c r="D3653" s="12"/>
      <c r="E3653" s="12"/>
      <c r="F3653" s="12"/>
      <c r="G3653" s="12"/>
      <c r="H3653" s="12"/>
      <c r="I3653" s="12"/>
      <c r="J3653" s="12"/>
      <c r="K3653" s="12"/>
      <c r="L3653" s="12"/>
      <c r="M3653" s="49"/>
      <c r="N3653" s="49"/>
      <c r="O3653" s="12"/>
      <c r="P3653" s="12"/>
      <c r="Q3653" s="12"/>
    </row>
    <row r="3654" spans="2:17" s="1" customFormat="1" x14ac:dyDescent="0.4">
      <c r="B3654" s="12"/>
      <c r="C3654" s="42"/>
      <c r="D3654" s="12"/>
      <c r="E3654" s="12"/>
      <c r="F3654" s="12"/>
      <c r="G3654" s="12"/>
      <c r="H3654" s="12"/>
      <c r="I3654" s="12"/>
      <c r="J3654" s="12"/>
      <c r="K3654" s="12"/>
      <c r="L3654" s="12"/>
      <c r="M3654" s="49"/>
      <c r="N3654" s="49"/>
      <c r="O3654" s="12"/>
      <c r="P3654" s="12"/>
      <c r="Q3654" s="12"/>
    </row>
    <row r="3655" spans="2:17" s="1" customFormat="1" x14ac:dyDescent="0.4">
      <c r="B3655" s="12"/>
      <c r="C3655" s="42"/>
      <c r="D3655" s="12"/>
      <c r="E3655" s="12"/>
      <c r="F3655" s="12"/>
      <c r="G3655" s="12"/>
      <c r="H3655" s="12"/>
      <c r="I3655" s="12"/>
      <c r="J3655" s="12"/>
      <c r="K3655" s="12"/>
      <c r="L3655" s="12"/>
      <c r="M3655" s="49"/>
      <c r="N3655" s="49"/>
      <c r="O3655" s="12"/>
      <c r="P3655" s="12"/>
      <c r="Q3655" s="12"/>
    </row>
    <row r="3656" spans="2:17" s="1" customFormat="1" x14ac:dyDescent="0.4">
      <c r="B3656" s="12"/>
      <c r="C3656" s="42"/>
      <c r="D3656" s="12"/>
      <c r="E3656" s="12"/>
      <c r="F3656" s="12"/>
      <c r="G3656" s="12"/>
      <c r="H3656" s="12"/>
      <c r="I3656" s="12"/>
      <c r="J3656" s="12"/>
      <c r="K3656" s="12"/>
      <c r="L3656" s="12"/>
      <c r="M3656" s="49"/>
      <c r="N3656" s="49"/>
      <c r="O3656" s="12"/>
      <c r="P3656" s="12"/>
      <c r="Q3656" s="12"/>
    </row>
    <row r="3657" spans="2:17" s="1" customFormat="1" x14ac:dyDescent="0.4">
      <c r="B3657" s="12"/>
      <c r="C3657" s="42"/>
      <c r="D3657" s="12"/>
      <c r="E3657" s="12"/>
      <c r="F3657" s="12"/>
      <c r="G3657" s="12"/>
      <c r="H3657" s="12"/>
      <c r="I3657" s="12"/>
      <c r="J3657" s="12"/>
      <c r="K3657" s="12"/>
      <c r="L3657" s="12"/>
      <c r="M3657" s="49"/>
      <c r="N3657" s="49"/>
      <c r="O3657" s="12"/>
      <c r="P3657" s="12"/>
      <c r="Q3657" s="12"/>
    </row>
    <row r="3658" spans="2:17" s="1" customFormat="1" x14ac:dyDescent="0.4">
      <c r="B3658" s="12"/>
      <c r="C3658" s="42"/>
      <c r="D3658" s="12"/>
      <c r="E3658" s="12"/>
      <c r="F3658" s="12"/>
      <c r="G3658" s="12"/>
      <c r="H3658" s="12"/>
      <c r="I3658" s="12"/>
      <c r="J3658" s="12"/>
      <c r="K3658" s="12"/>
      <c r="L3658" s="12"/>
      <c r="M3658" s="49"/>
      <c r="N3658" s="49"/>
      <c r="O3658" s="12"/>
      <c r="P3658" s="12"/>
      <c r="Q3658" s="12"/>
    </row>
    <row r="3659" spans="2:17" s="1" customFormat="1" x14ac:dyDescent="0.4">
      <c r="B3659" s="12"/>
      <c r="C3659" s="42"/>
      <c r="D3659" s="12"/>
      <c r="E3659" s="12"/>
      <c r="F3659" s="12"/>
      <c r="G3659" s="12"/>
      <c r="H3659" s="12"/>
      <c r="I3659" s="12"/>
      <c r="J3659" s="12"/>
      <c r="K3659" s="12"/>
      <c r="L3659" s="12"/>
      <c r="M3659" s="49"/>
      <c r="N3659" s="49"/>
      <c r="O3659" s="12"/>
      <c r="P3659" s="12"/>
      <c r="Q3659" s="12"/>
    </row>
    <row r="3660" spans="2:17" s="1" customFormat="1" x14ac:dyDescent="0.4">
      <c r="B3660" s="12"/>
      <c r="C3660" s="42"/>
      <c r="D3660" s="12"/>
      <c r="E3660" s="12"/>
      <c r="F3660" s="12"/>
      <c r="G3660" s="12"/>
      <c r="H3660" s="12"/>
      <c r="I3660" s="12"/>
      <c r="J3660" s="12"/>
      <c r="K3660" s="12"/>
      <c r="L3660" s="12"/>
      <c r="M3660" s="49"/>
      <c r="N3660" s="49"/>
      <c r="O3660" s="12"/>
      <c r="P3660" s="12"/>
      <c r="Q3660" s="12"/>
    </row>
    <row r="3661" spans="2:17" s="1" customFormat="1" x14ac:dyDescent="0.4">
      <c r="B3661" s="12"/>
      <c r="C3661" s="42"/>
      <c r="D3661" s="12"/>
      <c r="E3661" s="12"/>
      <c r="F3661" s="12"/>
      <c r="G3661" s="12"/>
      <c r="H3661" s="12"/>
      <c r="I3661" s="12"/>
      <c r="J3661" s="12"/>
      <c r="K3661" s="12"/>
      <c r="L3661" s="12"/>
      <c r="M3661" s="49"/>
      <c r="N3661" s="49"/>
      <c r="O3661" s="12"/>
      <c r="P3661" s="12"/>
      <c r="Q3661" s="12"/>
    </row>
    <row r="3662" spans="2:17" s="1" customFormat="1" x14ac:dyDescent="0.4">
      <c r="B3662" s="12"/>
      <c r="C3662" s="42"/>
      <c r="D3662" s="12"/>
      <c r="E3662" s="12"/>
      <c r="F3662" s="12"/>
      <c r="G3662" s="12"/>
      <c r="H3662" s="12"/>
      <c r="I3662" s="12"/>
      <c r="J3662" s="12"/>
      <c r="K3662" s="12"/>
      <c r="L3662" s="12"/>
      <c r="M3662" s="49"/>
      <c r="N3662" s="49"/>
      <c r="O3662" s="12"/>
      <c r="P3662" s="12"/>
      <c r="Q3662" s="12"/>
    </row>
    <row r="3663" spans="2:17" s="1" customFormat="1" x14ac:dyDescent="0.4">
      <c r="B3663" s="12"/>
      <c r="C3663" s="42"/>
      <c r="D3663" s="12"/>
      <c r="E3663" s="12"/>
      <c r="F3663" s="12"/>
      <c r="G3663" s="12"/>
      <c r="H3663" s="12"/>
      <c r="I3663" s="12"/>
      <c r="J3663" s="12"/>
      <c r="K3663" s="12"/>
      <c r="L3663" s="12"/>
      <c r="M3663" s="49"/>
      <c r="N3663" s="49"/>
      <c r="O3663" s="12"/>
      <c r="P3663" s="12"/>
      <c r="Q3663" s="12"/>
    </row>
    <row r="3664" spans="2:17" s="1" customFormat="1" x14ac:dyDescent="0.4">
      <c r="B3664" s="12"/>
      <c r="C3664" s="42"/>
      <c r="D3664" s="12"/>
      <c r="E3664" s="12"/>
      <c r="F3664" s="12"/>
      <c r="G3664" s="12"/>
      <c r="H3664" s="12"/>
      <c r="I3664" s="12"/>
      <c r="J3664" s="12"/>
      <c r="K3664" s="12"/>
      <c r="L3664" s="12"/>
      <c r="M3664" s="49"/>
      <c r="N3664" s="49"/>
      <c r="O3664" s="12"/>
      <c r="P3664" s="12"/>
      <c r="Q3664" s="12"/>
    </row>
    <row r="3665" spans="2:17" s="1" customFormat="1" x14ac:dyDescent="0.4">
      <c r="B3665" s="12"/>
      <c r="C3665" s="42"/>
      <c r="D3665" s="12"/>
      <c r="E3665" s="12"/>
      <c r="F3665" s="12"/>
      <c r="G3665" s="12"/>
      <c r="H3665" s="12"/>
      <c r="I3665" s="12"/>
      <c r="J3665" s="12"/>
      <c r="K3665" s="12"/>
      <c r="L3665" s="12"/>
      <c r="M3665" s="49"/>
      <c r="N3665" s="49"/>
      <c r="O3665" s="12"/>
      <c r="P3665" s="12"/>
      <c r="Q3665" s="12"/>
    </row>
    <row r="3666" spans="2:17" s="1" customFormat="1" x14ac:dyDescent="0.4">
      <c r="B3666" s="12"/>
      <c r="C3666" s="42"/>
      <c r="D3666" s="12"/>
      <c r="E3666" s="12"/>
      <c r="F3666" s="12"/>
      <c r="G3666" s="12"/>
      <c r="H3666" s="12"/>
      <c r="I3666" s="12"/>
      <c r="J3666" s="12"/>
      <c r="K3666" s="12"/>
      <c r="L3666" s="12"/>
      <c r="M3666" s="49"/>
      <c r="N3666" s="49"/>
      <c r="O3666" s="12"/>
      <c r="P3666" s="12"/>
      <c r="Q3666" s="12"/>
    </row>
    <row r="3667" spans="2:17" s="1" customFormat="1" x14ac:dyDescent="0.4">
      <c r="B3667" s="12"/>
      <c r="C3667" s="42"/>
      <c r="D3667" s="12"/>
      <c r="E3667" s="12"/>
      <c r="F3667" s="12"/>
      <c r="G3667" s="12"/>
      <c r="H3667" s="12"/>
      <c r="I3667" s="12"/>
      <c r="J3667" s="12"/>
      <c r="K3667" s="12"/>
      <c r="L3667" s="12"/>
      <c r="M3667" s="49"/>
      <c r="N3667" s="49"/>
      <c r="O3667" s="12"/>
      <c r="P3667" s="12"/>
      <c r="Q3667" s="12"/>
    </row>
    <row r="3668" spans="2:17" s="1" customFormat="1" x14ac:dyDescent="0.4">
      <c r="B3668" s="12"/>
      <c r="C3668" s="42"/>
      <c r="D3668" s="12"/>
      <c r="E3668" s="12"/>
      <c r="F3668" s="12"/>
      <c r="G3668" s="12"/>
      <c r="H3668" s="12"/>
      <c r="I3668" s="12"/>
      <c r="J3668" s="12"/>
      <c r="K3668" s="12"/>
      <c r="L3668" s="12"/>
      <c r="M3668" s="49"/>
      <c r="N3668" s="49"/>
      <c r="O3668" s="12"/>
      <c r="P3668" s="12"/>
      <c r="Q3668" s="12"/>
    </row>
    <row r="3669" spans="2:17" s="1" customFormat="1" x14ac:dyDescent="0.4">
      <c r="B3669" s="12"/>
      <c r="C3669" s="42"/>
      <c r="D3669" s="12"/>
      <c r="E3669" s="12"/>
      <c r="F3669" s="12"/>
      <c r="G3669" s="12"/>
      <c r="H3669" s="12"/>
      <c r="I3669" s="12"/>
      <c r="J3669" s="12"/>
      <c r="K3669" s="12"/>
      <c r="L3669" s="12"/>
      <c r="M3669" s="49"/>
      <c r="N3669" s="49"/>
      <c r="O3669" s="12"/>
      <c r="P3669" s="12"/>
      <c r="Q3669" s="12"/>
    </row>
    <row r="3670" spans="2:17" s="1" customFormat="1" x14ac:dyDescent="0.4">
      <c r="B3670" s="12"/>
      <c r="C3670" s="42"/>
      <c r="D3670" s="12"/>
      <c r="E3670" s="12"/>
      <c r="F3670" s="12"/>
      <c r="G3670" s="12"/>
      <c r="H3670" s="12"/>
      <c r="I3670" s="12"/>
      <c r="J3670" s="12"/>
      <c r="K3670" s="12"/>
      <c r="L3670" s="12"/>
      <c r="M3670" s="49"/>
      <c r="N3670" s="49"/>
      <c r="O3670" s="12"/>
      <c r="P3670" s="12"/>
      <c r="Q3670" s="12"/>
    </row>
    <row r="3671" spans="2:17" s="1" customFormat="1" x14ac:dyDescent="0.4">
      <c r="B3671" s="12"/>
      <c r="C3671" s="42"/>
      <c r="D3671" s="12"/>
      <c r="E3671" s="12"/>
      <c r="F3671" s="12"/>
      <c r="G3671" s="12"/>
      <c r="H3671" s="12"/>
      <c r="I3671" s="12"/>
      <c r="J3671" s="12"/>
      <c r="K3671" s="12"/>
      <c r="L3671" s="12"/>
      <c r="M3671" s="49"/>
      <c r="N3671" s="49"/>
      <c r="O3671" s="12"/>
      <c r="P3671" s="12"/>
      <c r="Q3671" s="12"/>
    </row>
    <row r="3672" spans="2:17" s="1" customFormat="1" x14ac:dyDescent="0.4">
      <c r="B3672" s="12"/>
      <c r="C3672" s="42"/>
      <c r="D3672" s="12"/>
      <c r="E3672" s="12"/>
      <c r="F3672" s="12"/>
      <c r="G3672" s="12"/>
      <c r="H3672" s="12"/>
      <c r="I3672" s="12"/>
      <c r="J3672" s="12"/>
      <c r="K3672" s="12"/>
      <c r="L3672" s="12"/>
      <c r="M3672" s="49"/>
      <c r="N3672" s="49"/>
      <c r="O3672" s="12"/>
      <c r="P3672" s="12"/>
      <c r="Q3672" s="12"/>
    </row>
    <row r="3673" spans="2:17" s="1" customFormat="1" x14ac:dyDescent="0.4">
      <c r="B3673" s="12"/>
      <c r="C3673" s="42"/>
      <c r="D3673" s="12"/>
      <c r="E3673" s="12"/>
      <c r="F3673" s="12"/>
      <c r="G3673" s="12"/>
      <c r="H3673" s="12"/>
      <c r="I3673" s="12"/>
      <c r="J3673" s="12"/>
      <c r="K3673" s="12"/>
      <c r="L3673" s="12"/>
      <c r="M3673" s="49"/>
      <c r="N3673" s="49"/>
      <c r="O3673" s="12"/>
      <c r="P3673" s="12"/>
      <c r="Q3673" s="12"/>
    </row>
    <row r="3674" spans="2:17" s="1" customFormat="1" x14ac:dyDescent="0.4">
      <c r="B3674" s="12"/>
      <c r="C3674" s="42"/>
      <c r="D3674" s="12"/>
      <c r="E3674" s="12"/>
      <c r="F3674" s="12"/>
      <c r="G3674" s="12"/>
      <c r="H3674" s="12"/>
      <c r="I3674" s="12"/>
      <c r="J3674" s="12"/>
      <c r="K3674" s="12"/>
      <c r="L3674" s="12"/>
      <c r="M3674" s="49"/>
      <c r="N3674" s="49"/>
      <c r="O3674" s="12"/>
      <c r="P3674" s="12"/>
      <c r="Q3674" s="12"/>
    </row>
    <row r="3675" spans="2:17" s="1" customFormat="1" x14ac:dyDescent="0.4">
      <c r="B3675" s="12"/>
      <c r="C3675" s="42"/>
      <c r="D3675" s="12"/>
      <c r="E3675" s="12"/>
      <c r="F3675" s="12"/>
      <c r="G3675" s="12"/>
      <c r="H3675" s="12"/>
      <c r="I3675" s="12"/>
      <c r="J3675" s="12"/>
      <c r="K3675" s="12"/>
      <c r="L3675" s="12"/>
      <c r="M3675" s="49"/>
      <c r="N3675" s="49"/>
      <c r="O3675" s="12"/>
      <c r="P3675" s="12"/>
      <c r="Q3675" s="12"/>
    </row>
    <row r="3676" spans="2:17" s="1" customFormat="1" x14ac:dyDescent="0.4">
      <c r="B3676" s="12"/>
      <c r="C3676" s="42"/>
      <c r="D3676" s="12"/>
      <c r="E3676" s="12"/>
      <c r="F3676" s="12"/>
      <c r="G3676" s="12"/>
      <c r="H3676" s="12"/>
      <c r="I3676" s="12"/>
      <c r="J3676" s="12"/>
      <c r="K3676" s="12"/>
      <c r="L3676" s="12"/>
      <c r="M3676" s="49"/>
      <c r="N3676" s="49"/>
      <c r="O3676" s="12"/>
      <c r="P3676" s="12"/>
      <c r="Q3676" s="12"/>
    </row>
    <row r="3677" spans="2:17" s="1" customFormat="1" x14ac:dyDescent="0.4">
      <c r="B3677" s="12"/>
      <c r="C3677" s="42"/>
      <c r="D3677" s="12"/>
      <c r="E3677" s="12"/>
      <c r="F3677" s="12"/>
      <c r="G3677" s="12"/>
      <c r="H3677" s="12"/>
      <c r="I3677" s="12"/>
      <c r="J3677" s="12"/>
      <c r="K3677" s="12"/>
      <c r="L3677" s="12"/>
      <c r="M3677" s="49"/>
      <c r="N3677" s="49"/>
      <c r="O3677" s="12"/>
      <c r="P3677" s="12"/>
      <c r="Q3677" s="12"/>
    </row>
    <row r="3678" spans="2:17" s="1" customFormat="1" x14ac:dyDescent="0.4">
      <c r="B3678" s="12"/>
      <c r="C3678" s="42"/>
      <c r="D3678" s="12"/>
      <c r="E3678" s="12"/>
      <c r="F3678" s="12"/>
      <c r="G3678" s="12"/>
      <c r="H3678" s="12"/>
      <c r="I3678" s="12"/>
      <c r="J3678" s="12"/>
      <c r="K3678" s="12"/>
      <c r="L3678" s="12"/>
      <c r="M3678" s="49"/>
      <c r="N3678" s="49"/>
      <c r="O3678" s="12"/>
      <c r="P3678" s="12"/>
      <c r="Q3678" s="12"/>
    </row>
  </sheetData>
  <mergeCells count="10">
    <mergeCell ref="M34:Q34"/>
    <mergeCell ref="M35:Q36"/>
    <mergeCell ref="M26:Q27"/>
    <mergeCell ref="M25:Q25"/>
    <mergeCell ref="C21:G21"/>
    <mergeCell ref="C20:G20"/>
    <mergeCell ref="C25:D25"/>
    <mergeCell ref="M14:O14"/>
    <mergeCell ref="M15:Q16"/>
    <mergeCell ref="C24:D24"/>
  </mergeCells>
  <phoneticPr fontId="46" type="noConversion"/>
  <dataValidations count="1">
    <dataValidation type="list" allowBlank="1" showInputMessage="1" showErrorMessage="1" sqref="E13">
      <formula1>"D,W,M,Q,S,Y"</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3678"/>
  <sheetViews>
    <sheetView zoomScale="85" zoomScaleNormal="85" workbookViewId="0">
      <selection activeCell="H15" sqref="H15"/>
    </sheetView>
  </sheetViews>
  <sheetFormatPr defaultRowHeight="17.399999999999999" outlineLevelCol="2" x14ac:dyDescent="0.4"/>
  <cols>
    <col min="1" max="1" width="4.59765625" style="12" customWidth="1"/>
    <col min="2" max="2" width="4.3984375" style="12" customWidth="1"/>
    <col min="3" max="3" width="10.69921875" style="12" bestFit="1" customWidth="1"/>
    <col min="4" max="4" width="35.59765625" style="12"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9.59765625" style="49" customWidth="1" outlineLevel="1"/>
    <col min="14" max="14" width="23.69921875" style="49" customWidth="1" outlineLevel="1"/>
    <col min="15" max="15" width="23.69921875" style="12" hidden="1" customWidth="1" outlineLevel="2"/>
    <col min="16" max="16" width="23.69921875" style="12" customWidth="1" outlineLevel="1" collapsed="1"/>
    <col min="17" max="17" width="29" style="12" customWidth="1" outlineLevel="1"/>
    <col min="18" max="18" width="5.59765625" style="12" customWidth="1" outlineLevel="1"/>
    <col min="19" max="19" width="9.09765625" style="12" customWidth="1" outlineLevel="1"/>
    <col min="20" max="52" width="9.09765625" style="1"/>
  </cols>
  <sheetData>
    <row r="1" spans="1:21" s="1" customFormat="1" ht="5.0999999999999996" customHeight="1" x14ac:dyDescent="0.4">
      <c r="A1" s="12"/>
      <c r="B1" s="12"/>
      <c r="C1" s="12"/>
      <c r="D1" s="12"/>
      <c r="E1" s="12"/>
      <c r="F1" s="12"/>
      <c r="G1" s="12"/>
      <c r="H1" s="12"/>
      <c r="I1" s="12"/>
      <c r="J1" s="12"/>
      <c r="K1" s="12"/>
      <c r="L1" s="12"/>
      <c r="M1" s="12"/>
      <c r="N1" s="12"/>
      <c r="O1" s="12"/>
      <c r="P1" s="12"/>
      <c r="Q1" s="12"/>
      <c r="R1" s="12"/>
      <c r="S1" s="12"/>
    </row>
    <row r="2" spans="1:21" s="1" customFormat="1" ht="15" customHeight="1" x14ac:dyDescent="0.4">
      <c r="A2" s="12"/>
      <c r="B2" s="12"/>
      <c r="C2" s="12"/>
      <c r="D2" s="12"/>
      <c r="E2" s="12"/>
      <c r="F2" s="12"/>
      <c r="G2" s="12"/>
      <c r="H2" s="12"/>
      <c r="I2" s="12"/>
      <c r="J2" s="12"/>
      <c r="K2" s="12"/>
      <c r="L2" s="12"/>
      <c r="M2" s="12"/>
      <c r="N2" s="12"/>
      <c r="O2" s="12"/>
      <c r="P2" s="12"/>
      <c r="Q2" s="12"/>
      <c r="R2" s="12"/>
      <c r="S2" s="12"/>
    </row>
    <row r="3" spans="1:21" s="1" customFormat="1" ht="15" customHeight="1" x14ac:dyDescent="0.4">
      <c r="A3" s="12"/>
      <c r="B3" s="12"/>
      <c r="C3" s="12"/>
      <c r="D3" s="12"/>
      <c r="E3" s="12"/>
      <c r="F3" s="12"/>
      <c r="G3" s="12"/>
      <c r="H3" s="12"/>
      <c r="I3" s="12"/>
      <c r="J3" s="12"/>
      <c r="K3" s="12"/>
      <c r="L3" s="12"/>
      <c r="M3" s="12"/>
      <c r="N3" s="12"/>
      <c r="O3" s="12"/>
      <c r="P3" s="12"/>
      <c r="Q3" s="12"/>
      <c r="R3" s="12"/>
      <c r="S3" s="12"/>
    </row>
    <row r="4" spans="1:21" s="1" customFormat="1" ht="15" customHeight="1" x14ac:dyDescent="0.4">
      <c r="A4" s="12"/>
      <c r="B4" s="12"/>
      <c r="C4" s="12"/>
      <c r="D4" s="12"/>
      <c r="E4" s="12"/>
      <c r="F4" s="12"/>
      <c r="G4" s="12"/>
      <c r="H4" s="12"/>
      <c r="I4" s="12"/>
      <c r="J4" s="12"/>
      <c r="K4" s="12"/>
      <c r="L4" s="12"/>
      <c r="M4" s="12"/>
      <c r="N4" s="12"/>
      <c r="O4" s="12"/>
      <c r="P4" s="12"/>
      <c r="Q4" s="12"/>
      <c r="R4" s="12"/>
      <c r="S4" s="12"/>
    </row>
    <row r="5" spans="1:21" s="1" customFormat="1" ht="15" customHeight="1" x14ac:dyDescent="0.4">
      <c r="A5" s="12"/>
      <c r="B5" s="12"/>
      <c r="C5" s="12"/>
      <c r="D5" s="12"/>
      <c r="E5" s="12"/>
      <c r="F5" s="12"/>
      <c r="G5" s="12"/>
      <c r="H5" s="12"/>
      <c r="I5" s="12"/>
      <c r="J5" s="12"/>
      <c r="K5" s="12"/>
      <c r="L5" s="12"/>
      <c r="M5" s="12"/>
      <c r="N5" s="12"/>
      <c r="O5" s="12"/>
      <c r="P5" s="12"/>
      <c r="Q5" s="12"/>
      <c r="R5" s="12"/>
      <c r="S5" s="12"/>
    </row>
    <row r="6" spans="1:21" s="1" customFormat="1" ht="30" customHeight="1" thickBot="1" x14ac:dyDescent="0.45">
      <c r="A6" s="12"/>
      <c r="B6" s="13" t="s">
        <v>28</v>
      </c>
      <c r="C6" s="12"/>
      <c r="D6" s="12"/>
      <c r="E6" s="12"/>
      <c r="F6" s="12"/>
      <c r="G6" s="12"/>
      <c r="H6" s="12"/>
      <c r="I6" s="12"/>
      <c r="J6" s="12"/>
      <c r="K6" s="12"/>
      <c r="L6" s="13" t="s">
        <v>43</v>
      </c>
      <c r="M6" s="12"/>
      <c r="N6" s="12"/>
      <c r="O6" s="12"/>
      <c r="P6" s="12"/>
      <c r="Q6" s="12"/>
      <c r="R6" s="12"/>
      <c r="S6" s="12"/>
    </row>
    <row r="7" spans="1:21" s="1" customFormat="1" x14ac:dyDescent="0.4">
      <c r="A7" s="12"/>
      <c r="B7" s="14"/>
      <c r="C7" s="15"/>
      <c r="D7" s="16"/>
      <c r="E7" s="15"/>
      <c r="F7" s="15"/>
      <c r="G7" s="15"/>
      <c r="H7" s="15"/>
      <c r="I7" s="15"/>
      <c r="J7" s="17"/>
      <c r="K7" s="18"/>
      <c r="L7" s="14"/>
      <c r="M7" s="15"/>
      <c r="N7" s="15"/>
      <c r="O7" s="15"/>
      <c r="P7" s="15"/>
      <c r="Q7" s="15"/>
      <c r="R7" s="17"/>
      <c r="S7" s="12"/>
    </row>
    <row r="8" spans="1:21" s="1" customFormat="1" ht="19.2" x14ac:dyDescent="0.4">
      <c r="A8" s="12"/>
      <c r="B8" s="19"/>
      <c r="C8" s="20" t="s">
        <v>0</v>
      </c>
      <c r="D8" s="21" t="s">
        <v>1</v>
      </c>
      <c r="E8" s="18"/>
      <c r="F8" s="18"/>
      <c r="G8" s="18"/>
      <c r="H8" s="18"/>
      <c r="I8" s="18"/>
      <c r="J8" s="22"/>
      <c r="K8" s="18"/>
      <c r="L8" s="19"/>
      <c r="M8" s="23" t="s">
        <v>55</v>
      </c>
      <c r="N8" s="24"/>
      <c r="O8" s="25"/>
      <c r="P8" s="25"/>
      <c r="Q8" s="25"/>
      <c r="R8" s="22"/>
      <c r="S8" s="12"/>
    </row>
    <row r="9" spans="1:21" s="1" customFormat="1" ht="19.2" x14ac:dyDescent="0.4">
      <c r="A9" s="12"/>
      <c r="B9" s="19"/>
      <c r="C9" s="18"/>
      <c r="D9" s="18"/>
      <c r="E9" s="18"/>
      <c r="F9" s="18"/>
      <c r="G9" s="18"/>
      <c r="H9" s="18"/>
      <c r="I9" s="18"/>
      <c r="J9" s="22"/>
      <c r="K9" s="18"/>
      <c r="L9" s="19"/>
      <c r="M9" s="26"/>
      <c r="N9" s="26"/>
      <c r="O9" s="26" t="s">
        <v>18</v>
      </c>
      <c r="P9" s="26"/>
      <c r="Q9" s="26"/>
      <c r="R9" s="22"/>
      <c r="S9" s="12"/>
    </row>
    <row r="10" spans="1:21" s="1" customFormat="1" ht="19.2" x14ac:dyDescent="0.4">
      <c r="A10" s="12"/>
      <c r="B10" s="19"/>
      <c r="C10" s="18"/>
      <c r="D10" s="18"/>
      <c r="E10" s="18"/>
      <c r="F10" s="18"/>
      <c r="G10" s="18"/>
      <c r="H10" s="18"/>
      <c r="I10" s="18"/>
      <c r="J10" s="22"/>
      <c r="K10" s="18"/>
      <c r="L10" s="19"/>
      <c r="M10" s="20" t="s">
        <v>362</v>
      </c>
      <c r="N10" s="27" t="str">
        <f>IF(DownsideVolatility_Interval="","",DownsideVolatility_Interval)</f>
        <v>1y</v>
      </c>
      <c r="O10" s="28" t="str">
        <f>IF($N10="","Calc_Interval=1y","Calc_Interval="&amp;$N10)</f>
        <v>Calc_Interval=1y</v>
      </c>
      <c r="P10" s="26"/>
      <c r="Q10" s="26"/>
      <c r="R10" s="57"/>
      <c r="S10" s="12"/>
    </row>
    <row r="11" spans="1:21" s="1" customFormat="1" ht="19.2" x14ac:dyDescent="0.4">
      <c r="A11" s="12"/>
      <c r="B11" s="19"/>
      <c r="C11" s="29"/>
      <c r="D11" s="30" t="s">
        <v>10</v>
      </c>
      <c r="E11" s="30" t="s">
        <v>11</v>
      </c>
      <c r="F11" s="30" t="s">
        <v>18</v>
      </c>
      <c r="G11" s="30" t="s">
        <v>13</v>
      </c>
      <c r="H11" s="30" t="s">
        <v>40</v>
      </c>
      <c r="I11" s="18"/>
      <c r="J11" s="22"/>
      <c r="K11" s="18"/>
      <c r="L11" s="19"/>
      <c r="M11" s="54" t="s">
        <v>363</v>
      </c>
      <c r="N11" s="27" t="str">
        <f>IF(DownsideVolatility_Per="","",DownsideVolatility_Per)</f>
        <v/>
      </c>
      <c r="O11" s="28" t="str">
        <f>IF($N11="","",",Per="&amp;$N11)</f>
        <v/>
      </c>
      <c r="P11" s="26"/>
      <c r="Q11" s="26"/>
      <c r="R11" s="22"/>
      <c r="S11" s="12"/>
    </row>
    <row r="12" spans="1:21" s="1" customFormat="1" ht="34.799999999999997" x14ac:dyDescent="0.4">
      <c r="A12" s="12"/>
      <c r="B12" s="19"/>
      <c r="C12" s="30" t="s">
        <v>6</v>
      </c>
      <c r="D12" s="20" t="s">
        <v>74</v>
      </c>
      <c r="E12" s="55" t="s">
        <v>3</v>
      </c>
      <c r="F12" s="28" t="str">
        <f>IF(DownsideVolatility_Interval="","Calc_Interval=1y","Calc_Interval="&amp;DownsideVolatility_Interval)</f>
        <v>Calc_Interval=1y</v>
      </c>
      <c r="G12" s="28" t="s">
        <v>3</v>
      </c>
      <c r="H12" s="76" t="s">
        <v>368</v>
      </c>
      <c r="I12" s="18"/>
      <c r="J12" s="22"/>
      <c r="K12" s="18"/>
      <c r="L12" s="19"/>
      <c r="M12" s="56" t="s">
        <v>361</v>
      </c>
      <c r="N12" s="77" t="str">
        <f>IF(DownsideVolatility_Currency="","",DownsideVolatility_Currency)</f>
        <v/>
      </c>
      <c r="O12" s="78" t="str">
        <f>IF($N12="","",",Currency="&amp;$N12)</f>
        <v/>
      </c>
      <c r="P12" s="26"/>
      <c r="Q12" s="26"/>
      <c r="R12" s="22"/>
      <c r="S12" s="12"/>
    </row>
    <row r="13" spans="1:21" s="1" customFormat="1" ht="19.2" x14ac:dyDescent="0.4">
      <c r="A13" s="12"/>
      <c r="B13" s="19"/>
      <c r="C13" s="30" t="s">
        <v>7</v>
      </c>
      <c r="D13" s="20" t="s">
        <v>19</v>
      </c>
      <c r="E13" s="55"/>
      <c r="F13" s="28" t="str">
        <f>IF(DownsideVolatility_Per="","",",Per="&amp;DownsideVolatility_Per)</f>
        <v/>
      </c>
      <c r="G13" s="28" t="s">
        <v>14</v>
      </c>
      <c r="H13" s="28" t="s">
        <v>37</v>
      </c>
      <c r="I13" s="18"/>
      <c r="J13" s="22"/>
      <c r="K13" s="18"/>
      <c r="L13" s="19"/>
      <c r="M13" s="73" t="s">
        <v>373</v>
      </c>
      <c r="N13" s="27" t="str">
        <f>DownsideVolatility_MinAcceptReturn</f>
        <v>0.02</v>
      </c>
      <c r="O13" s="28"/>
      <c r="P13" s="26"/>
      <c r="Q13" s="26"/>
      <c r="R13" s="22"/>
      <c r="S13" s="12"/>
    </row>
    <row r="14" spans="1:21" s="1" customFormat="1" ht="15.75" customHeight="1" x14ac:dyDescent="0.4">
      <c r="A14" s="12"/>
      <c r="B14" s="19"/>
      <c r="C14" s="30" t="s">
        <v>8</v>
      </c>
      <c r="D14" s="20" t="s">
        <v>16</v>
      </c>
      <c r="E14" s="55"/>
      <c r="F14" s="28" t="str">
        <f>IF(DownsideVolatility_Currency="","",",Currency="&amp;DownsideVolatility_Currency)</f>
        <v/>
      </c>
      <c r="G14" s="28" t="s">
        <v>367</v>
      </c>
      <c r="H14" s="28" t="s">
        <v>38</v>
      </c>
      <c r="I14" s="18"/>
      <c r="J14" s="22"/>
      <c r="K14" s="18"/>
      <c r="L14" s="19"/>
      <c r="M14" s="31"/>
      <c r="N14" s="31"/>
      <c r="O14" s="31"/>
      <c r="P14" s="31"/>
      <c r="Q14" s="31"/>
      <c r="R14" s="22"/>
      <c r="S14" s="12"/>
    </row>
    <row r="15" spans="1:21" s="1" customFormat="1" ht="19.2" x14ac:dyDescent="0.4">
      <c r="A15" s="18"/>
      <c r="B15" s="19"/>
      <c r="C15" s="30" t="s">
        <v>9</v>
      </c>
      <c r="D15" s="20" t="s">
        <v>15</v>
      </c>
      <c r="E15" s="55"/>
      <c r="F15" s="28" t="str">
        <f>IF(DownsideVolatility_TRBase="","",",TR_Base="&amp;DownsideVolatility_TRBase)</f>
        <v/>
      </c>
      <c r="G15" s="28" t="s">
        <v>75</v>
      </c>
      <c r="H15" s="28" t="s">
        <v>715</v>
      </c>
      <c r="I15" s="18"/>
      <c r="J15" s="22"/>
      <c r="K15" s="18"/>
      <c r="L15" s="19"/>
      <c r="M15" s="376" t="s">
        <v>17</v>
      </c>
      <c r="N15" s="377"/>
      <c r="O15" s="377"/>
      <c r="P15" s="377"/>
      <c r="Q15" s="378"/>
      <c r="R15" s="22"/>
      <c r="S15" s="18"/>
      <c r="T15" s="2"/>
      <c r="U15" s="2"/>
    </row>
    <row r="16" spans="1:21" s="1" customFormat="1" ht="19.2" x14ac:dyDescent="0.4">
      <c r="A16" s="18"/>
      <c r="B16" s="19"/>
      <c r="C16" s="30" t="s">
        <v>30</v>
      </c>
      <c r="D16" s="20" t="s">
        <v>73</v>
      </c>
      <c r="E16" s="55"/>
      <c r="F16" s="28" t="str">
        <f>IF(DownsideVolatility_AnnualFactor="","",",Ann_Factor="&amp;DownsideVolatility_AnnualFactor)</f>
        <v/>
      </c>
      <c r="G16" s="28" t="s">
        <v>39</v>
      </c>
      <c r="H16" s="28">
        <v>260</v>
      </c>
      <c r="I16" s="18"/>
      <c r="J16" s="22"/>
      <c r="K16" s="18"/>
      <c r="L16" s="19"/>
      <c r="M16" s="389" t="str">
        <f>"get(std(min(return_series("&amp;$O$10&amp;$O$11&amp;O12&amp;")-"&amp;N13&amp;",0))) for('"&amp;DownsideVolatility_Ticker&amp;"')"</f>
        <v>get(std(min(return_series(Calc_Interval=1y)-0.02,0))) for('700 HK Equity')</v>
      </c>
      <c r="N16" s="389"/>
      <c r="O16" s="389"/>
      <c r="P16" s="389"/>
      <c r="Q16" s="389"/>
      <c r="R16" s="22"/>
      <c r="S16" s="18"/>
      <c r="T16" s="2"/>
      <c r="U16" s="2"/>
    </row>
    <row r="17" spans="1:21" s="1" customFormat="1" ht="19.2" x14ac:dyDescent="0.4">
      <c r="A17" s="18"/>
      <c r="B17" s="19"/>
      <c r="C17" s="30" t="s">
        <v>31</v>
      </c>
      <c r="D17" s="20" t="s">
        <v>42</v>
      </c>
      <c r="E17" s="55" t="s">
        <v>431</v>
      </c>
      <c r="F17" s="28" t="str">
        <f>IF(DownsideVolatility_MinAcceptReturn="","",",Minimum_Acceptable_Return="&amp;DownsideVolatility_MinAcceptReturn)</f>
        <v>,Minimum_Acceptable_Return=0.02</v>
      </c>
      <c r="G17" s="28">
        <v>0</v>
      </c>
      <c r="H17" s="28" t="s">
        <v>372</v>
      </c>
      <c r="I17" s="18"/>
      <c r="J17" s="22"/>
      <c r="K17" s="18"/>
      <c r="L17" s="19"/>
      <c r="M17" s="389"/>
      <c r="N17" s="389"/>
      <c r="O17" s="389"/>
      <c r="P17" s="389"/>
      <c r="Q17" s="389"/>
      <c r="R17" s="22"/>
      <c r="S17" s="18"/>
      <c r="T17" s="2"/>
      <c r="U17" s="2"/>
    </row>
    <row r="18" spans="1:21" s="1" customFormat="1" ht="18" thickBot="1" x14ac:dyDescent="0.45">
      <c r="A18" s="18"/>
      <c r="B18" s="33"/>
      <c r="C18" s="34"/>
      <c r="D18" s="34"/>
      <c r="E18" s="34"/>
      <c r="F18" s="34"/>
      <c r="G18" s="34"/>
      <c r="H18" s="34"/>
      <c r="I18" s="34"/>
      <c r="J18" s="35"/>
      <c r="K18" s="18"/>
      <c r="L18" s="19"/>
      <c r="M18" s="31"/>
      <c r="N18" s="31"/>
      <c r="O18" s="31"/>
      <c r="P18" s="31"/>
      <c r="Q18" s="31"/>
      <c r="R18" s="22"/>
      <c r="S18" s="18"/>
      <c r="T18" s="2"/>
      <c r="U18" s="2"/>
    </row>
    <row r="19" spans="1:21" s="1" customFormat="1" x14ac:dyDescent="0.4">
      <c r="A19" s="18"/>
      <c r="B19" s="18"/>
      <c r="C19" s="18"/>
      <c r="D19" s="18"/>
      <c r="E19" s="18"/>
      <c r="F19" s="18"/>
      <c r="G19" s="18"/>
      <c r="H19" s="18"/>
      <c r="I19" s="18"/>
      <c r="J19" s="18"/>
      <c r="K19" s="18"/>
      <c r="L19" s="19"/>
      <c r="M19" s="20" t="s">
        <v>60</v>
      </c>
      <c r="N19" s="52" t="str">
        <f>_xll.BQL.QUERY($M$16)</f>
        <v>#N/A Requesting Data...</v>
      </c>
      <c r="O19" s="31"/>
      <c r="P19" s="31"/>
      <c r="Q19" s="31"/>
      <c r="R19" s="22"/>
      <c r="S19" s="18"/>
      <c r="T19" s="2"/>
      <c r="U19" s="2"/>
    </row>
    <row r="20" spans="1:21" s="1" customFormat="1" x14ac:dyDescent="0.4">
      <c r="A20" s="18"/>
      <c r="B20" s="18"/>
      <c r="C20" s="18"/>
      <c r="D20" s="18"/>
      <c r="E20" s="18"/>
      <c r="F20" s="18"/>
      <c r="G20" s="18"/>
      <c r="H20" s="18"/>
      <c r="I20" s="18"/>
      <c r="J20" s="18"/>
      <c r="K20" s="18"/>
      <c r="L20" s="19"/>
      <c r="M20" s="31"/>
      <c r="N20" s="31"/>
      <c r="O20" s="31"/>
      <c r="P20" s="31"/>
      <c r="Q20" s="31"/>
      <c r="R20" s="22"/>
      <c r="S20" s="18"/>
      <c r="T20" s="2"/>
      <c r="U20" s="2"/>
    </row>
    <row r="21" spans="1:21" s="1" customFormat="1" x14ac:dyDescent="0.4">
      <c r="A21" s="12"/>
      <c r="B21" s="12"/>
      <c r="C21" s="392" t="s">
        <v>430</v>
      </c>
      <c r="D21" s="392"/>
      <c r="E21" s="392"/>
      <c r="F21" s="392"/>
      <c r="G21" s="392"/>
      <c r="H21" s="392"/>
      <c r="I21" s="12"/>
      <c r="J21" s="12"/>
      <c r="K21" s="12"/>
      <c r="L21" s="19"/>
      <c r="M21" s="18"/>
      <c r="N21" s="37"/>
      <c r="O21" s="18"/>
      <c r="P21" s="18"/>
      <c r="Q21" s="18"/>
      <c r="R21" s="22"/>
      <c r="S21" s="12"/>
    </row>
    <row r="22" spans="1:21" s="1" customFormat="1" ht="21" customHeight="1" x14ac:dyDescent="0.4">
      <c r="A22" s="12"/>
      <c r="B22" s="12"/>
      <c r="C22" s="389" t="str">
        <f>"DOWNSIDE_VOLATILITY("&amp;$F$12&amp;$F$13&amp;$F$14&amp;$F$15&amp;$F$16&amp;$F$17&amp;")"</f>
        <v>DOWNSIDE_VOLATILITY(Calc_Interval=1y,Minimum_Acceptable_Return=0.02)</v>
      </c>
      <c r="D22" s="389"/>
      <c r="E22" s="389"/>
      <c r="F22" s="389"/>
      <c r="G22" s="389"/>
      <c r="H22" s="389"/>
      <c r="I22" s="12"/>
      <c r="J22" s="12"/>
      <c r="K22" s="12"/>
      <c r="L22" s="19"/>
      <c r="M22" s="23" t="s">
        <v>56</v>
      </c>
      <c r="N22" s="38"/>
      <c r="O22" s="25"/>
      <c r="P22" s="25"/>
      <c r="Q22" s="25"/>
      <c r="R22" s="22"/>
      <c r="S22" s="12"/>
    </row>
    <row r="23" spans="1:21" s="1" customFormat="1" ht="19.2" x14ac:dyDescent="0.4">
      <c r="A23" s="12"/>
      <c r="B23" s="12"/>
      <c r="C23" s="7"/>
      <c r="D23" s="7"/>
      <c r="E23" s="7"/>
      <c r="F23" s="7"/>
      <c r="G23" s="7"/>
      <c r="H23" s="7"/>
      <c r="I23" s="12"/>
      <c r="J23" s="12"/>
      <c r="K23" s="12"/>
      <c r="L23" s="19"/>
      <c r="M23" s="26"/>
      <c r="N23" s="39"/>
      <c r="O23" s="26"/>
      <c r="P23" s="26"/>
      <c r="Q23" s="31"/>
      <c r="R23" s="22"/>
      <c r="S23" s="12"/>
    </row>
    <row r="24" spans="1:21" s="1" customFormat="1" x14ac:dyDescent="0.4">
      <c r="A24" s="12"/>
      <c r="B24" s="12"/>
      <c r="C24" s="12"/>
      <c r="D24" s="12"/>
      <c r="E24" s="12"/>
      <c r="F24" s="12"/>
      <c r="G24" s="12"/>
      <c r="H24" s="12"/>
      <c r="I24" s="12"/>
      <c r="J24" s="12"/>
      <c r="K24" s="12"/>
      <c r="L24" s="19"/>
      <c r="M24" s="20" t="s">
        <v>362</v>
      </c>
      <c r="N24" s="40">
        <f>IF(DownsideVolatility_AnnualFactor="",IF(DownsideVolatility_Per="",VLOOKUP($G$13,Mapping_AnnFactor,2,FALSE),VLOOKUP(DownsideVolatility_Per,Mapping_AnnFactor,2,FALSE)),DownsideVolatility_Per)</f>
        <v>252</v>
      </c>
      <c r="O24" s="31"/>
      <c r="P24" s="31"/>
      <c r="Q24" s="31"/>
      <c r="R24" s="22"/>
      <c r="S24" s="12"/>
    </row>
    <row r="25" spans="1:21" s="1" customFormat="1" x14ac:dyDescent="0.4">
      <c r="A25" s="12"/>
      <c r="B25" s="12"/>
      <c r="C25" s="12"/>
      <c r="D25" s="12"/>
      <c r="E25" s="12"/>
      <c r="F25" s="12"/>
      <c r="G25" s="12"/>
      <c r="H25" s="12"/>
      <c r="I25" s="12"/>
      <c r="J25" s="12"/>
      <c r="K25" s="12"/>
      <c r="L25" s="19"/>
      <c r="M25" s="31"/>
      <c r="N25" s="41"/>
      <c r="O25" s="31"/>
      <c r="P25" s="31"/>
      <c r="Q25" s="31"/>
      <c r="R25" s="22"/>
      <c r="S25" s="12"/>
    </row>
    <row r="26" spans="1:21" s="1" customFormat="1" ht="15" customHeight="1" x14ac:dyDescent="0.4">
      <c r="A26" s="12"/>
      <c r="B26" s="12"/>
      <c r="C26" s="369" t="s">
        <v>25</v>
      </c>
      <c r="D26" s="370"/>
      <c r="E26" s="12"/>
      <c r="F26" s="12"/>
      <c r="G26" s="12"/>
      <c r="H26" s="12"/>
      <c r="I26" s="12"/>
      <c r="J26" s="12"/>
      <c r="K26" s="12"/>
      <c r="L26" s="19"/>
      <c r="M26" s="376" t="s">
        <v>17</v>
      </c>
      <c r="N26" s="377"/>
      <c r="O26" s="377"/>
      <c r="P26" s="377"/>
      <c r="Q26" s="378"/>
      <c r="R26" s="22"/>
      <c r="S26" s="12"/>
    </row>
    <row r="27" spans="1:21" s="1" customFormat="1" x14ac:dyDescent="0.4">
      <c r="A27" s="12"/>
      <c r="B27" s="12"/>
      <c r="C27" s="393" t="str">
        <f>_xll.BQL(DownsideVolatility_Ticker,C22)</f>
        <v>#N/A Requesting Data...</v>
      </c>
      <c r="D27" s="393"/>
      <c r="E27" s="12"/>
      <c r="F27" s="12"/>
      <c r="G27" s="12"/>
      <c r="H27" s="12"/>
      <c r="I27" s="12"/>
      <c r="J27" s="12"/>
      <c r="K27" s="12"/>
      <c r="L27" s="43"/>
      <c r="M27" s="379" t="str">
        <f>"get(sqrt("&amp;N24&amp;")) for('"&amp;DownsideVolatility_Ticker&amp;"')"</f>
        <v>get(sqrt(252)) for('700 HK Equity')</v>
      </c>
      <c r="N27" s="380"/>
      <c r="O27" s="380"/>
      <c r="P27" s="380"/>
      <c r="Q27" s="381"/>
      <c r="R27" s="22"/>
      <c r="S27" s="12"/>
    </row>
    <row r="28" spans="1:21" s="1" customFormat="1" x14ac:dyDescent="0.4">
      <c r="A28" s="12"/>
      <c r="B28" s="12"/>
      <c r="C28" s="12"/>
      <c r="D28" s="12"/>
      <c r="E28" s="12"/>
      <c r="F28" s="12"/>
      <c r="G28" s="12"/>
      <c r="H28" s="12"/>
      <c r="I28" s="12"/>
      <c r="J28" s="12"/>
      <c r="K28" s="12"/>
      <c r="L28" s="43"/>
      <c r="M28" s="382"/>
      <c r="N28" s="383"/>
      <c r="O28" s="383"/>
      <c r="P28" s="383"/>
      <c r="Q28" s="384"/>
      <c r="R28" s="22"/>
      <c r="S28" s="12"/>
    </row>
    <row r="29" spans="1:21" s="1" customFormat="1" x14ac:dyDescent="0.4">
      <c r="A29" s="12"/>
      <c r="B29" s="12"/>
      <c r="C29" s="42"/>
      <c r="D29" s="12"/>
      <c r="E29" s="42"/>
      <c r="F29" s="12"/>
      <c r="G29" s="12"/>
      <c r="H29" s="12"/>
      <c r="I29" s="12"/>
      <c r="J29" s="12"/>
      <c r="K29" s="12"/>
      <c r="L29" s="43"/>
      <c r="M29" s="41"/>
      <c r="N29" s="41"/>
      <c r="O29" s="31"/>
      <c r="P29" s="31"/>
      <c r="Q29" s="31"/>
      <c r="R29" s="22"/>
      <c r="S29" s="12"/>
    </row>
    <row r="30" spans="1:21" s="1" customFormat="1" x14ac:dyDescent="0.4">
      <c r="A30" s="12"/>
      <c r="B30" s="12"/>
      <c r="C30" s="42"/>
      <c r="D30" s="12"/>
      <c r="E30" s="42"/>
      <c r="F30" s="12"/>
      <c r="G30" s="12"/>
      <c r="H30" s="12"/>
      <c r="I30" s="12"/>
      <c r="J30" s="12"/>
      <c r="K30" s="12"/>
      <c r="L30" s="43"/>
      <c r="M30" s="20" t="s">
        <v>61</v>
      </c>
      <c r="N30" s="53" t="str">
        <f>_xll.BQL.QUERY($M$27)</f>
        <v>#N/A Requesting Data...</v>
      </c>
      <c r="O30" s="31"/>
      <c r="P30" s="31"/>
      <c r="Q30" s="31"/>
      <c r="R30" s="22"/>
      <c r="S30" s="12"/>
    </row>
    <row r="31" spans="1:21" s="1" customFormat="1" x14ac:dyDescent="0.4">
      <c r="A31" s="12"/>
      <c r="B31" s="12"/>
      <c r="C31" s="42"/>
      <c r="D31" s="12"/>
      <c r="E31" s="42"/>
      <c r="F31" s="12"/>
      <c r="G31" s="12"/>
      <c r="H31" s="12"/>
      <c r="I31" s="12"/>
      <c r="J31" s="12"/>
      <c r="K31" s="12"/>
      <c r="L31" s="43"/>
      <c r="M31" s="31"/>
      <c r="N31" s="41"/>
      <c r="O31" s="31"/>
      <c r="P31" s="31"/>
      <c r="Q31" s="31"/>
      <c r="R31" s="22"/>
      <c r="S31" s="12"/>
    </row>
    <row r="32" spans="1:21" s="1" customFormat="1" x14ac:dyDescent="0.4">
      <c r="A32" s="12"/>
      <c r="B32" s="12"/>
      <c r="C32" s="42"/>
      <c r="D32" s="12"/>
      <c r="E32" s="42"/>
      <c r="F32" s="12"/>
      <c r="G32" s="12"/>
      <c r="H32" s="12"/>
      <c r="I32" s="12"/>
      <c r="J32" s="12"/>
      <c r="K32" s="12"/>
      <c r="L32" s="43"/>
      <c r="M32" s="44"/>
      <c r="N32" s="37"/>
      <c r="O32" s="18"/>
      <c r="P32" s="18"/>
      <c r="Q32" s="18"/>
      <c r="R32" s="65"/>
      <c r="S32" s="12"/>
    </row>
    <row r="33" spans="1:19" s="1" customFormat="1" ht="19.2" x14ac:dyDescent="0.4">
      <c r="A33" s="12"/>
      <c r="B33" s="12"/>
      <c r="C33" s="42"/>
      <c r="D33" s="12"/>
      <c r="E33" s="42"/>
      <c r="F33" s="12"/>
      <c r="G33" s="12"/>
      <c r="H33" s="12"/>
      <c r="I33" s="12"/>
      <c r="J33" s="12"/>
      <c r="K33" s="12"/>
      <c r="L33" s="43"/>
      <c r="M33" s="23" t="s">
        <v>63</v>
      </c>
      <c r="N33" s="38"/>
      <c r="O33" s="25"/>
      <c r="P33" s="25"/>
      <c r="Q33" s="25"/>
      <c r="R33" s="65"/>
      <c r="S33" s="12"/>
    </row>
    <row r="34" spans="1:19" s="1" customFormat="1" x14ac:dyDescent="0.4">
      <c r="A34" s="12"/>
      <c r="B34" s="12"/>
      <c r="C34" s="42"/>
      <c r="D34" s="12"/>
      <c r="E34" s="42"/>
      <c r="F34" s="12"/>
      <c r="G34" s="12"/>
      <c r="H34" s="12"/>
      <c r="I34" s="12"/>
      <c r="J34" s="12"/>
      <c r="K34" s="12"/>
      <c r="L34" s="43"/>
      <c r="M34" s="31"/>
      <c r="N34" s="41"/>
      <c r="O34" s="31"/>
      <c r="P34" s="31"/>
      <c r="Q34" s="31"/>
      <c r="R34" s="65"/>
      <c r="S34" s="12"/>
    </row>
    <row r="35" spans="1:19" s="1" customFormat="1" ht="15" customHeight="1" x14ac:dyDescent="0.4">
      <c r="A35" s="12"/>
      <c r="B35" s="12"/>
      <c r="C35" s="42"/>
      <c r="D35" s="12"/>
      <c r="E35" s="42"/>
      <c r="F35" s="12"/>
      <c r="G35" s="12"/>
      <c r="H35" s="12"/>
      <c r="I35" s="12"/>
      <c r="J35" s="12"/>
      <c r="K35" s="12"/>
      <c r="L35" s="43"/>
      <c r="M35" s="376" t="s">
        <v>47</v>
      </c>
      <c r="N35" s="377"/>
      <c r="O35" s="377"/>
      <c r="P35" s="377"/>
      <c r="Q35" s="378"/>
      <c r="R35" s="22"/>
      <c r="S35" s="12"/>
    </row>
    <row r="36" spans="1:19" s="1" customFormat="1" x14ac:dyDescent="0.4">
      <c r="A36" s="12"/>
      <c r="B36" s="12"/>
      <c r="C36" s="42"/>
      <c r="D36" s="12"/>
      <c r="E36" s="42"/>
      <c r="F36" s="12"/>
      <c r="G36" s="12"/>
      <c r="H36" s="12"/>
      <c r="I36" s="12"/>
      <c r="J36" s="12"/>
      <c r="K36" s="12"/>
      <c r="L36" s="43"/>
      <c r="M36" s="379" t="s">
        <v>64</v>
      </c>
      <c r="N36" s="380"/>
      <c r="O36" s="380"/>
      <c r="P36" s="380"/>
      <c r="Q36" s="381"/>
      <c r="R36" s="22"/>
      <c r="S36" s="12"/>
    </row>
    <row r="37" spans="1:19" s="1" customFormat="1" x14ac:dyDescent="0.4">
      <c r="A37" s="12"/>
      <c r="B37" s="12"/>
      <c r="C37" s="42"/>
      <c r="D37" s="12"/>
      <c r="E37" s="42"/>
      <c r="F37" s="12"/>
      <c r="G37" s="12"/>
      <c r="H37" s="12"/>
      <c r="I37" s="12"/>
      <c r="J37" s="12"/>
      <c r="K37" s="12"/>
      <c r="L37" s="43"/>
      <c r="M37" s="382"/>
      <c r="N37" s="383"/>
      <c r="O37" s="383"/>
      <c r="P37" s="383"/>
      <c r="Q37" s="384"/>
      <c r="R37" s="22"/>
      <c r="S37" s="12"/>
    </row>
    <row r="38" spans="1:19" s="1" customFormat="1" x14ac:dyDescent="0.4">
      <c r="A38" s="12"/>
      <c r="B38" s="12"/>
      <c r="C38" s="42"/>
      <c r="D38" s="12"/>
      <c r="E38" s="42"/>
      <c r="F38" s="12"/>
      <c r="G38" s="12"/>
      <c r="H38" s="12"/>
      <c r="I38" s="12"/>
      <c r="J38" s="12"/>
      <c r="K38" s="12"/>
      <c r="L38" s="43"/>
      <c r="M38" s="31"/>
      <c r="N38" s="41"/>
      <c r="O38" s="31"/>
      <c r="P38" s="31"/>
      <c r="Q38" s="31"/>
      <c r="R38" s="22"/>
      <c r="S38" s="12"/>
    </row>
    <row r="39" spans="1:19" s="1" customFormat="1" x14ac:dyDescent="0.4">
      <c r="A39" s="12"/>
      <c r="B39" s="12"/>
      <c r="C39" s="42"/>
      <c r="D39" s="12"/>
      <c r="E39" s="42"/>
      <c r="F39" s="12"/>
      <c r="G39" s="12"/>
      <c r="H39" s="12"/>
      <c r="I39" s="12"/>
      <c r="J39" s="12"/>
      <c r="K39" s="12"/>
      <c r="L39" s="43"/>
      <c r="M39" s="20" t="s">
        <v>62</v>
      </c>
      <c r="N39" s="51" t="e">
        <f>DownsideVolatility_AnnualizedTotalReturn*DownsideVolatility_DownsideVolatility</f>
        <v>#VALUE!</v>
      </c>
      <c r="O39" s="31"/>
      <c r="P39" s="31"/>
      <c r="Q39" s="31"/>
      <c r="R39" s="22"/>
      <c r="S39" s="12"/>
    </row>
    <row r="40" spans="1:19" s="1" customFormat="1" x14ac:dyDescent="0.4">
      <c r="A40" s="12"/>
      <c r="B40" s="12"/>
      <c r="C40" s="42"/>
      <c r="D40" s="12"/>
      <c r="E40" s="42"/>
      <c r="F40" s="12"/>
      <c r="G40" s="12"/>
      <c r="H40" s="12"/>
      <c r="I40" s="12"/>
      <c r="J40" s="12"/>
      <c r="K40" s="12"/>
      <c r="L40" s="43"/>
      <c r="M40" s="45"/>
      <c r="N40" s="46"/>
      <c r="O40" s="45"/>
      <c r="P40" s="45"/>
      <c r="Q40" s="45"/>
      <c r="R40" s="22"/>
      <c r="S40" s="12"/>
    </row>
    <row r="41" spans="1:19" s="1" customFormat="1" ht="18" thickBot="1" x14ac:dyDescent="0.45">
      <c r="A41" s="12"/>
      <c r="B41" s="12"/>
      <c r="C41" s="42"/>
      <c r="D41" s="12"/>
      <c r="E41" s="42"/>
      <c r="F41" s="12"/>
      <c r="G41" s="12"/>
      <c r="H41" s="12"/>
      <c r="I41" s="12"/>
      <c r="J41" s="12"/>
      <c r="K41" s="12"/>
      <c r="L41" s="47"/>
      <c r="M41" s="48"/>
      <c r="N41" s="48"/>
      <c r="O41" s="34"/>
      <c r="P41" s="34"/>
      <c r="Q41" s="34"/>
      <c r="R41" s="35"/>
      <c r="S41" s="12"/>
    </row>
    <row r="42" spans="1:19" s="1" customFormat="1" x14ac:dyDescent="0.4">
      <c r="A42" s="12"/>
      <c r="B42" s="12"/>
      <c r="C42" s="42"/>
      <c r="D42" s="12"/>
      <c r="E42" s="42"/>
      <c r="F42" s="12"/>
      <c r="G42" s="12"/>
      <c r="H42" s="12"/>
      <c r="I42" s="12"/>
      <c r="J42" s="12"/>
      <c r="K42" s="12"/>
      <c r="L42" s="42"/>
      <c r="M42" s="42"/>
      <c r="N42" s="42"/>
      <c r="O42" s="12"/>
      <c r="P42" s="12"/>
      <c r="Q42" s="12"/>
      <c r="R42" s="12"/>
      <c r="S42" s="12"/>
    </row>
    <row r="43" spans="1:19" s="1" customFormat="1" x14ac:dyDescent="0.4">
      <c r="A43" s="12"/>
      <c r="B43" s="12"/>
      <c r="C43" s="42"/>
      <c r="D43" s="12"/>
      <c r="E43" s="42"/>
      <c r="F43" s="12"/>
      <c r="G43" s="12"/>
      <c r="H43" s="12"/>
      <c r="I43" s="12"/>
      <c r="J43" s="12"/>
      <c r="K43" s="12"/>
      <c r="L43" s="42"/>
      <c r="M43" s="42"/>
      <c r="N43" s="42"/>
      <c r="O43" s="12"/>
      <c r="P43" s="12"/>
      <c r="Q43" s="12"/>
      <c r="R43" s="12"/>
      <c r="S43" s="12"/>
    </row>
    <row r="44" spans="1:19" s="1" customFormat="1" x14ac:dyDescent="0.4">
      <c r="A44" s="12"/>
      <c r="B44" s="12"/>
      <c r="C44" s="42"/>
      <c r="D44" s="12"/>
      <c r="E44" s="42"/>
      <c r="F44" s="12"/>
      <c r="G44" s="12"/>
      <c r="H44" s="12"/>
      <c r="I44" s="12"/>
      <c r="J44" s="12"/>
      <c r="K44" s="12"/>
      <c r="L44" s="42"/>
      <c r="M44" s="42"/>
      <c r="N44" s="42"/>
      <c r="O44" s="12"/>
      <c r="P44" s="12"/>
      <c r="Q44" s="12"/>
      <c r="R44" s="12"/>
      <c r="S44" s="12"/>
    </row>
    <row r="45" spans="1:19" s="1" customFormat="1" x14ac:dyDescent="0.4">
      <c r="A45" s="12"/>
      <c r="B45" s="12"/>
      <c r="C45" s="42"/>
      <c r="D45" s="12"/>
      <c r="E45" s="42"/>
      <c r="F45" s="12"/>
      <c r="G45" s="12"/>
      <c r="H45" s="12"/>
      <c r="I45" s="12"/>
      <c r="J45" s="12"/>
      <c r="K45" s="12"/>
      <c r="L45" s="42"/>
      <c r="M45" s="42"/>
      <c r="N45" s="42"/>
      <c r="O45" s="12"/>
      <c r="P45" s="12"/>
      <c r="Q45" s="12"/>
      <c r="R45" s="12"/>
      <c r="S45" s="12"/>
    </row>
    <row r="46" spans="1:19" s="1" customFormat="1" x14ac:dyDescent="0.4">
      <c r="A46" s="12"/>
      <c r="B46" s="12"/>
      <c r="C46" s="42"/>
      <c r="D46" s="12"/>
      <c r="E46" s="42"/>
      <c r="F46" s="12"/>
      <c r="G46" s="12"/>
      <c r="H46" s="12"/>
      <c r="I46" s="12"/>
      <c r="J46" s="12"/>
      <c r="K46" s="12"/>
      <c r="L46" s="42"/>
      <c r="M46" s="42"/>
      <c r="N46" s="42"/>
      <c r="O46" s="12"/>
      <c r="P46" s="12"/>
      <c r="Q46" s="12"/>
      <c r="R46" s="12"/>
      <c r="S46" s="12"/>
    </row>
    <row r="47" spans="1:19" s="1" customFormat="1" x14ac:dyDescent="0.4">
      <c r="A47" s="12"/>
      <c r="B47" s="12"/>
      <c r="C47" s="42"/>
      <c r="D47" s="12"/>
      <c r="E47" s="42"/>
      <c r="F47" s="12"/>
      <c r="G47" s="12"/>
      <c r="H47" s="12"/>
      <c r="I47" s="12"/>
      <c r="J47" s="12"/>
      <c r="K47" s="12"/>
      <c r="L47" s="42"/>
      <c r="M47" s="42"/>
      <c r="N47" s="42"/>
      <c r="O47" s="12"/>
      <c r="P47" s="12"/>
      <c r="Q47" s="12"/>
      <c r="R47" s="12"/>
      <c r="S47" s="12"/>
    </row>
    <row r="48" spans="1:19" s="1" customFormat="1" x14ac:dyDescent="0.4">
      <c r="A48" s="12"/>
      <c r="B48" s="12"/>
      <c r="C48" s="42"/>
      <c r="D48" s="12"/>
      <c r="E48" s="42"/>
      <c r="F48" s="12"/>
      <c r="G48" s="12"/>
      <c r="H48" s="12"/>
      <c r="I48" s="12"/>
      <c r="J48" s="12"/>
      <c r="K48" s="12"/>
      <c r="L48" s="42"/>
      <c r="M48" s="42"/>
      <c r="N48" s="42"/>
      <c r="O48" s="12"/>
      <c r="P48" s="12"/>
      <c r="Q48" s="12"/>
      <c r="R48" s="12"/>
      <c r="S48" s="12"/>
    </row>
    <row r="49" spans="1:19" s="1" customFormat="1" x14ac:dyDescent="0.4">
      <c r="A49" s="12"/>
      <c r="B49" s="12"/>
      <c r="C49" s="42"/>
      <c r="D49" s="12"/>
      <c r="E49" s="42"/>
      <c r="F49" s="12"/>
      <c r="G49" s="12"/>
      <c r="H49" s="12"/>
      <c r="I49" s="12"/>
      <c r="J49" s="12"/>
      <c r="K49" s="12"/>
      <c r="L49" s="42"/>
      <c r="M49" s="42"/>
      <c r="N49" s="42"/>
      <c r="O49" s="12"/>
      <c r="P49" s="12"/>
      <c r="Q49" s="12"/>
      <c r="R49" s="12"/>
      <c r="S49" s="12"/>
    </row>
    <row r="50" spans="1:19" s="1" customFormat="1" x14ac:dyDescent="0.4">
      <c r="A50" s="12"/>
      <c r="B50" s="12"/>
      <c r="C50" s="42"/>
      <c r="D50" s="12"/>
      <c r="E50" s="42"/>
      <c r="F50" s="12"/>
      <c r="G50" s="12"/>
      <c r="H50" s="12"/>
      <c r="I50" s="12"/>
      <c r="J50" s="12"/>
      <c r="K50" s="12"/>
      <c r="L50" s="42"/>
      <c r="M50" s="42"/>
      <c r="N50" s="42"/>
      <c r="O50" s="12"/>
      <c r="P50" s="12"/>
      <c r="Q50" s="12"/>
      <c r="R50" s="12"/>
      <c r="S50" s="12"/>
    </row>
    <row r="51" spans="1:19" s="1" customFormat="1" x14ac:dyDescent="0.4">
      <c r="A51" s="12"/>
      <c r="B51" s="12"/>
      <c r="C51" s="42"/>
      <c r="D51" s="12"/>
      <c r="E51" s="42"/>
      <c r="F51" s="12"/>
      <c r="G51" s="12"/>
      <c r="H51" s="12"/>
      <c r="I51" s="12"/>
      <c r="J51" s="12"/>
      <c r="K51" s="12"/>
      <c r="L51" s="42"/>
      <c r="M51" s="42"/>
      <c r="N51" s="42"/>
      <c r="O51" s="12"/>
      <c r="P51" s="12"/>
      <c r="Q51" s="12"/>
      <c r="R51" s="12"/>
      <c r="S51" s="12"/>
    </row>
    <row r="52" spans="1:19" s="1" customFormat="1" x14ac:dyDescent="0.4">
      <c r="A52" s="12"/>
      <c r="B52" s="12"/>
      <c r="C52" s="42"/>
      <c r="D52" s="12"/>
      <c r="E52" s="42"/>
      <c r="F52" s="12"/>
      <c r="G52" s="12"/>
      <c r="H52" s="12"/>
      <c r="I52" s="12"/>
      <c r="J52" s="12"/>
      <c r="K52" s="12"/>
      <c r="L52" s="42"/>
      <c r="M52" s="42"/>
      <c r="N52" s="42"/>
      <c r="O52" s="12"/>
      <c r="P52" s="12"/>
      <c r="Q52" s="12"/>
      <c r="R52" s="12"/>
      <c r="S52" s="12"/>
    </row>
    <row r="53" spans="1:19" s="1" customFormat="1" x14ac:dyDescent="0.4">
      <c r="A53" s="12"/>
      <c r="B53" s="12"/>
      <c r="C53" s="42"/>
      <c r="D53" s="12"/>
      <c r="E53" s="42"/>
      <c r="F53" s="12"/>
      <c r="G53" s="12"/>
      <c r="H53" s="12"/>
      <c r="I53" s="12"/>
      <c r="J53" s="12"/>
      <c r="K53" s="12"/>
      <c r="L53" s="42"/>
      <c r="M53" s="42"/>
      <c r="N53" s="42"/>
      <c r="O53" s="12"/>
      <c r="P53" s="12"/>
      <c r="Q53" s="12"/>
      <c r="R53" s="12"/>
      <c r="S53" s="12"/>
    </row>
    <row r="54" spans="1:19" s="1" customFormat="1" x14ac:dyDescent="0.4">
      <c r="A54" s="12"/>
      <c r="B54" s="12"/>
      <c r="C54" s="42"/>
      <c r="D54" s="12"/>
      <c r="E54" s="42"/>
      <c r="F54" s="12"/>
      <c r="G54" s="12"/>
      <c r="H54" s="12"/>
      <c r="I54" s="12"/>
      <c r="J54" s="12"/>
      <c r="K54" s="12"/>
      <c r="L54" s="42"/>
      <c r="M54" s="42"/>
      <c r="N54" s="42"/>
      <c r="O54" s="12"/>
      <c r="P54" s="12"/>
      <c r="Q54" s="12"/>
      <c r="R54" s="12"/>
      <c r="S54" s="12"/>
    </row>
    <row r="55" spans="1:19" s="1" customFormat="1" x14ac:dyDescent="0.4">
      <c r="A55" s="12"/>
      <c r="B55" s="12"/>
      <c r="C55" s="42"/>
      <c r="D55" s="12"/>
      <c r="E55" s="42"/>
      <c r="F55" s="12"/>
      <c r="G55" s="12"/>
      <c r="H55" s="12"/>
      <c r="I55" s="12"/>
      <c r="J55" s="12"/>
      <c r="K55" s="12"/>
      <c r="L55" s="42"/>
      <c r="M55" s="42"/>
      <c r="N55" s="42"/>
      <c r="O55" s="12"/>
      <c r="P55" s="12"/>
      <c r="Q55" s="12"/>
      <c r="R55" s="12"/>
      <c r="S55" s="12"/>
    </row>
    <row r="56" spans="1:19" s="1" customFormat="1" x14ac:dyDescent="0.4">
      <c r="A56" s="12"/>
      <c r="B56" s="12"/>
      <c r="C56" s="42"/>
      <c r="D56" s="12"/>
      <c r="E56" s="42"/>
      <c r="F56" s="12"/>
      <c r="G56" s="12"/>
      <c r="H56" s="12"/>
      <c r="I56" s="12"/>
      <c r="J56" s="12"/>
      <c r="K56" s="12"/>
      <c r="L56" s="42"/>
      <c r="M56" s="42"/>
      <c r="N56" s="42"/>
      <c r="O56" s="12"/>
      <c r="P56" s="12"/>
      <c r="Q56" s="12"/>
      <c r="R56" s="12"/>
      <c r="S56" s="12"/>
    </row>
    <row r="57" spans="1:19" s="1" customFormat="1" x14ac:dyDescent="0.4">
      <c r="A57" s="12"/>
      <c r="B57" s="12"/>
      <c r="C57" s="42"/>
      <c r="D57" s="12"/>
      <c r="E57" s="42"/>
      <c r="F57" s="12"/>
      <c r="G57" s="12"/>
      <c r="H57" s="12"/>
      <c r="I57" s="12"/>
      <c r="J57" s="12"/>
      <c r="K57" s="12"/>
      <c r="L57" s="42"/>
      <c r="M57" s="42"/>
      <c r="N57" s="42"/>
      <c r="O57" s="12"/>
      <c r="P57" s="12"/>
      <c r="Q57" s="12"/>
      <c r="R57" s="12"/>
      <c r="S57" s="12"/>
    </row>
    <row r="58" spans="1:19" s="1" customFormat="1" x14ac:dyDescent="0.4">
      <c r="A58" s="12"/>
      <c r="B58" s="12"/>
      <c r="C58" s="42"/>
      <c r="D58" s="12"/>
      <c r="E58" s="42"/>
      <c r="F58" s="12"/>
      <c r="G58" s="12"/>
      <c r="H58" s="12"/>
      <c r="I58" s="12"/>
      <c r="J58" s="12"/>
      <c r="K58" s="12"/>
      <c r="L58" s="42"/>
      <c r="M58" s="42"/>
      <c r="N58" s="42"/>
      <c r="O58" s="12"/>
      <c r="P58" s="12"/>
      <c r="Q58" s="12"/>
      <c r="R58" s="12"/>
      <c r="S58" s="12"/>
    </row>
    <row r="59" spans="1:19" s="1" customFormat="1" x14ac:dyDescent="0.4">
      <c r="A59" s="12"/>
      <c r="B59" s="12"/>
      <c r="C59" s="42"/>
      <c r="D59" s="12"/>
      <c r="E59" s="42"/>
      <c r="F59" s="12"/>
      <c r="G59" s="12"/>
      <c r="H59" s="12"/>
      <c r="I59" s="12"/>
      <c r="J59" s="12"/>
      <c r="K59" s="12"/>
      <c r="L59" s="42"/>
      <c r="M59" s="42"/>
      <c r="N59" s="42"/>
      <c r="O59" s="12"/>
      <c r="P59" s="12"/>
      <c r="Q59" s="12"/>
      <c r="R59" s="12"/>
      <c r="S59" s="12"/>
    </row>
    <row r="60" spans="1:19" s="1" customFormat="1" x14ac:dyDescent="0.4">
      <c r="A60" s="12"/>
      <c r="B60" s="12"/>
      <c r="C60" s="42"/>
      <c r="D60" s="12"/>
      <c r="E60" s="42"/>
      <c r="F60" s="12"/>
      <c r="G60" s="12"/>
      <c r="H60" s="12"/>
      <c r="I60" s="12"/>
      <c r="J60" s="12"/>
      <c r="K60" s="12"/>
      <c r="L60" s="42"/>
      <c r="M60" s="42"/>
      <c r="N60" s="42"/>
      <c r="O60" s="12"/>
      <c r="P60" s="12"/>
      <c r="Q60" s="12"/>
      <c r="R60" s="12"/>
      <c r="S60" s="12"/>
    </row>
    <row r="61" spans="1:19" s="1" customFormat="1" x14ac:dyDescent="0.4">
      <c r="A61" s="12"/>
      <c r="B61" s="12"/>
      <c r="C61" s="42"/>
      <c r="D61" s="12"/>
      <c r="E61" s="42"/>
      <c r="F61" s="12"/>
      <c r="G61" s="12"/>
      <c r="H61" s="12"/>
      <c r="I61" s="12"/>
      <c r="J61" s="12"/>
      <c r="K61" s="12"/>
      <c r="L61" s="42"/>
      <c r="M61" s="42"/>
      <c r="N61" s="42"/>
      <c r="O61" s="12"/>
      <c r="P61" s="12"/>
      <c r="Q61" s="12"/>
      <c r="R61" s="12"/>
      <c r="S61" s="12"/>
    </row>
    <row r="62" spans="1:19" s="1" customFormat="1" x14ac:dyDescent="0.4">
      <c r="A62" s="12"/>
      <c r="B62" s="12"/>
      <c r="C62" s="42"/>
      <c r="D62" s="12"/>
      <c r="E62" s="42"/>
      <c r="F62" s="12"/>
      <c r="G62" s="12"/>
      <c r="H62" s="12"/>
      <c r="I62" s="12"/>
      <c r="J62" s="12"/>
      <c r="K62" s="12"/>
      <c r="L62" s="42"/>
      <c r="M62" s="42"/>
      <c r="N62" s="42"/>
      <c r="O62" s="12"/>
      <c r="P62" s="12"/>
      <c r="Q62" s="12"/>
      <c r="R62" s="12"/>
      <c r="S62" s="12"/>
    </row>
    <row r="63" spans="1:19" s="1" customFormat="1" x14ac:dyDescent="0.4">
      <c r="A63" s="12"/>
      <c r="B63" s="12"/>
      <c r="C63" s="42"/>
      <c r="D63" s="12"/>
      <c r="E63" s="42"/>
      <c r="F63" s="12"/>
      <c r="G63" s="12"/>
      <c r="H63" s="12"/>
      <c r="I63" s="12"/>
      <c r="J63" s="12"/>
      <c r="K63" s="12"/>
      <c r="L63" s="42"/>
      <c r="M63" s="42"/>
      <c r="N63" s="42"/>
      <c r="O63" s="12"/>
      <c r="P63" s="12"/>
      <c r="Q63" s="12"/>
      <c r="R63" s="12"/>
      <c r="S63" s="12"/>
    </row>
    <row r="64" spans="1:19" s="1" customFormat="1" x14ac:dyDescent="0.4">
      <c r="A64" s="12"/>
      <c r="B64" s="12"/>
      <c r="C64" s="42"/>
      <c r="D64" s="12"/>
      <c r="E64" s="42"/>
      <c r="F64" s="12"/>
      <c r="G64" s="12"/>
      <c r="H64" s="12"/>
      <c r="I64" s="12"/>
      <c r="J64" s="12"/>
      <c r="K64" s="12"/>
      <c r="L64" s="42"/>
      <c r="M64" s="42"/>
      <c r="N64" s="42"/>
      <c r="O64" s="12"/>
      <c r="P64" s="12"/>
      <c r="Q64" s="12"/>
      <c r="R64" s="12"/>
      <c r="S64" s="12"/>
    </row>
    <row r="65" spans="1:19" s="1" customFormat="1" x14ac:dyDescent="0.4">
      <c r="A65" s="12"/>
      <c r="B65" s="12"/>
      <c r="C65" s="42"/>
      <c r="D65" s="12"/>
      <c r="E65" s="42"/>
      <c r="F65" s="12"/>
      <c r="G65" s="12"/>
      <c r="H65" s="12"/>
      <c r="I65" s="12"/>
      <c r="J65" s="12"/>
      <c r="K65" s="12"/>
      <c r="L65" s="42"/>
      <c r="M65" s="42"/>
      <c r="N65" s="42"/>
      <c r="O65" s="12"/>
      <c r="P65" s="12"/>
      <c r="Q65" s="12"/>
      <c r="R65" s="12"/>
      <c r="S65" s="12"/>
    </row>
    <row r="66" spans="1:19" s="1" customFormat="1" x14ac:dyDescent="0.4">
      <c r="A66" s="12"/>
      <c r="B66" s="12"/>
      <c r="C66" s="42"/>
      <c r="D66" s="12"/>
      <c r="E66" s="42"/>
      <c r="F66" s="12"/>
      <c r="G66" s="12"/>
      <c r="H66" s="12"/>
      <c r="I66" s="12"/>
      <c r="J66" s="12"/>
      <c r="K66" s="12"/>
      <c r="L66" s="42"/>
      <c r="M66" s="42"/>
      <c r="N66" s="42"/>
      <c r="O66" s="12"/>
      <c r="P66" s="12"/>
      <c r="Q66" s="12"/>
      <c r="R66" s="12"/>
      <c r="S66" s="12"/>
    </row>
    <row r="67" spans="1:19" s="1" customFormat="1" x14ac:dyDescent="0.4">
      <c r="A67" s="12"/>
      <c r="B67" s="12"/>
      <c r="C67" s="42"/>
      <c r="D67" s="12"/>
      <c r="E67" s="42"/>
      <c r="F67" s="12"/>
      <c r="G67" s="12"/>
      <c r="H67" s="12"/>
      <c r="I67" s="12"/>
      <c r="J67" s="12"/>
      <c r="K67" s="12"/>
      <c r="L67" s="42"/>
      <c r="M67" s="42"/>
      <c r="N67" s="42"/>
      <c r="O67" s="12"/>
      <c r="P67" s="12"/>
      <c r="Q67" s="12"/>
      <c r="R67" s="12"/>
      <c r="S67" s="12"/>
    </row>
    <row r="68" spans="1:19" s="1" customFormat="1" x14ac:dyDescent="0.4">
      <c r="A68" s="12"/>
      <c r="B68" s="12"/>
      <c r="C68" s="42"/>
      <c r="D68" s="12"/>
      <c r="E68" s="42"/>
      <c r="F68" s="12"/>
      <c r="G68" s="12"/>
      <c r="H68" s="12"/>
      <c r="I68" s="12"/>
      <c r="J68" s="12"/>
      <c r="K68" s="12"/>
      <c r="L68" s="42"/>
      <c r="M68" s="42"/>
      <c r="N68" s="42"/>
      <c r="O68" s="12"/>
      <c r="P68" s="12"/>
      <c r="Q68" s="12"/>
      <c r="R68" s="12"/>
      <c r="S68" s="12"/>
    </row>
    <row r="69" spans="1:19" s="1" customFormat="1" x14ac:dyDescent="0.4">
      <c r="A69" s="12"/>
      <c r="B69" s="12"/>
      <c r="C69" s="42"/>
      <c r="D69" s="12"/>
      <c r="E69" s="42"/>
      <c r="F69" s="12"/>
      <c r="G69" s="12"/>
      <c r="H69" s="12"/>
      <c r="I69" s="12"/>
      <c r="J69" s="12"/>
      <c r="K69" s="12"/>
      <c r="L69" s="42"/>
      <c r="M69" s="42"/>
      <c r="N69" s="42"/>
      <c r="O69" s="12"/>
      <c r="P69" s="12"/>
      <c r="Q69" s="12"/>
      <c r="R69" s="12"/>
      <c r="S69" s="12"/>
    </row>
    <row r="70" spans="1:19" s="1" customFormat="1" x14ac:dyDescent="0.4">
      <c r="A70" s="12"/>
      <c r="B70" s="12"/>
      <c r="C70" s="42"/>
      <c r="D70" s="12"/>
      <c r="E70" s="42"/>
      <c r="F70" s="12"/>
      <c r="G70" s="12"/>
      <c r="H70" s="12"/>
      <c r="I70" s="12"/>
      <c r="J70" s="12"/>
      <c r="K70" s="12"/>
      <c r="L70" s="42"/>
      <c r="M70" s="42"/>
      <c r="N70" s="42"/>
      <c r="O70" s="12"/>
      <c r="P70" s="12"/>
      <c r="Q70" s="12"/>
      <c r="R70" s="12"/>
      <c r="S70" s="12"/>
    </row>
    <row r="71" spans="1:19" s="1" customFormat="1" x14ac:dyDescent="0.4">
      <c r="A71" s="12"/>
      <c r="B71" s="12"/>
      <c r="C71" s="42"/>
      <c r="D71" s="12"/>
      <c r="E71" s="42"/>
      <c r="F71" s="12"/>
      <c r="G71" s="12"/>
      <c r="H71" s="12"/>
      <c r="I71" s="12"/>
      <c r="J71" s="12"/>
      <c r="K71" s="12"/>
      <c r="L71" s="42"/>
      <c r="M71" s="42"/>
      <c r="N71" s="42"/>
      <c r="O71" s="12"/>
      <c r="P71" s="12"/>
      <c r="Q71" s="12"/>
      <c r="R71" s="12"/>
      <c r="S71" s="12"/>
    </row>
    <row r="72" spans="1:19" s="1" customFormat="1" x14ac:dyDescent="0.4">
      <c r="A72" s="12"/>
      <c r="B72" s="12"/>
      <c r="C72" s="42"/>
      <c r="D72" s="12"/>
      <c r="E72" s="42"/>
      <c r="F72" s="12"/>
      <c r="G72" s="12"/>
      <c r="H72" s="12"/>
      <c r="I72" s="12"/>
      <c r="J72" s="12"/>
      <c r="K72" s="12"/>
      <c r="L72" s="42"/>
      <c r="M72" s="42"/>
      <c r="N72" s="42"/>
      <c r="O72" s="12"/>
      <c r="P72" s="12"/>
      <c r="Q72" s="12"/>
      <c r="R72" s="12"/>
      <c r="S72" s="12"/>
    </row>
    <row r="73" spans="1:19" s="1" customFormat="1" x14ac:dyDescent="0.4">
      <c r="A73" s="12"/>
      <c r="B73" s="12"/>
      <c r="C73" s="42"/>
      <c r="D73" s="12"/>
      <c r="E73" s="42"/>
      <c r="F73" s="12"/>
      <c r="G73" s="12"/>
      <c r="H73" s="12"/>
      <c r="I73" s="12"/>
      <c r="J73" s="12"/>
      <c r="K73" s="12"/>
      <c r="L73" s="42"/>
      <c r="M73" s="42"/>
      <c r="N73" s="42"/>
      <c r="O73" s="12"/>
      <c r="P73" s="12"/>
      <c r="Q73" s="12"/>
      <c r="R73" s="12"/>
      <c r="S73" s="12"/>
    </row>
    <row r="74" spans="1:19" s="1" customFormat="1" x14ac:dyDescent="0.4">
      <c r="A74" s="12"/>
      <c r="B74" s="12"/>
      <c r="C74" s="42"/>
      <c r="D74" s="12"/>
      <c r="E74" s="42"/>
      <c r="F74" s="12"/>
      <c r="G74" s="12"/>
      <c r="H74" s="12"/>
      <c r="I74" s="12"/>
      <c r="J74" s="12"/>
      <c r="K74" s="12"/>
      <c r="L74" s="42"/>
      <c r="M74" s="42"/>
      <c r="N74" s="42"/>
      <c r="O74" s="12"/>
      <c r="P74" s="12"/>
      <c r="Q74" s="12"/>
      <c r="R74" s="12"/>
      <c r="S74" s="12"/>
    </row>
    <row r="75" spans="1:19" s="1" customFormat="1" x14ac:dyDescent="0.4">
      <c r="A75" s="12"/>
      <c r="B75" s="12"/>
      <c r="C75" s="42"/>
      <c r="D75" s="12"/>
      <c r="E75" s="42"/>
      <c r="F75" s="12"/>
      <c r="G75" s="12"/>
      <c r="H75" s="12"/>
      <c r="I75" s="12"/>
      <c r="J75" s="12"/>
      <c r="K75" s="12"/>
      <c r="L75" s="42"/>
      <c r="M75" s="42"/>
      <c r="N75" s="42"/>
      <c r="O75" s="12"/>
      <c r="P75" s="12"/>
      <c r="Q75" s="12"/>
      <c r="R75" s="12"/>
      <c r="S75" s="12"/>
    </row>
    <row r="76" spans="1:19" s="1" customFormat="1" x14ac:dyDescent="0.4">
      <c r="A76" s="12"/>
      <c r="B76" s="12"/>
      <c r="C76" s="42"/>
      <c r="D76" s="12"/>
      <c r="E76" s="42"/>
      <c r="F76" s="12"/>
      <c r="G76" s="12"/>
      <c r="H76" s="12"/>
      <c r="I76" s="12"/>
      <c r="J76" s="12"/>
      <c r="K76" s="12"/>
      <c r="L76" s="42"/>
      <c r="M76" s="42"/>
      <c r="N76" s="42"/>
      <c r="O76" s="12"/>
      <c r="P76" s="12"/>
      <c r="Q76" s="12"/>
      <c r="R76" s="12"/>
      <c r="S76" s="12"/>
    </row>
    <row r="77" spans="1:19" s="1" customFormat="1" x14ac:dyDescent="0.4">
      <c r="A77" s="12"/>
      <c r="B77" s="12"/>
      <c r="C77" s="42"/>
      <c r="D77" s="12"/>
      <c r="E77" s="42"/>
      <c r="F77" s="12"/>
      <c r="G77" s="12"/>
      <c r="H77" s="12"/>
      <c r="I77" s="12"/>
      <c r="J77" s="12"/>
      <c r="K77" s="12"/>
      <c r="L77" s="42"/>
      <c r="M77" s="42"/>
      <c r="N77" s="42"/>
      <c r="O77" s="12"/>
      <c r="P77" s="12"/>
      <c r="Q77" s="12"/>
      <c r="R77" s="12"/>
      <c r="S77" s="12"/>
    </row>
    <row r="78" spans="1:19" s="1" customFormat="1" x14ac:dyDescent="0.4">
      <c r="A78" s="12"/>
      <c r="B78" s="12"/>
      <c r="C78" s="42"/>
      <c r="D78" s="12"/>
      <c r="E78" s="42"/>
      <c r="F78" s="12"/>
      <c r="G78" s="12"/>
      <c r="H78" s="12"/>
      <c r="I78" s="12"/>
      <c r="J78" s="12"/>
      <c r="K78" s="12"/>
      <c r="L78" s="42"/>
      <c r="M78" s="42"/>
      <c r="N78" s="42"/>
      <c r="O78" s="12"/>
      <c r="P78" s="12"/>
      <c r="Q78" s="12"/>
      <c r="R78" s="12"/>
      <c r="S78" s="12"/>
    </row>
    <row r="79" spans="1:19" s="1" customFormat="1" x14ac:dyDescent="0.4">
      <c r="A79" s="12"/>
      <c r="B79" s="12"/>
      <c r="C79" s="42"/>
      <c r="D79" s="12"/>
      <c r="E79" s="42"/>
      <c r="F79" s="12"/>
      <c r="G79" s="12"/>
      <c r="H79" s="12"/>
      <c r="I79" s="12"/>
      <c r="J79" s="12"/>
      <c r="K79" s="12"/>
      <c r="L79" s="42"/>
      <c r="M79" s="42"/>
      <c r="N79" s="42"/>
      <c r="O79" s="12"/>
      <c r="P79" s="12"/>
      <c r="Q79" s="12"/>
      <c r="R79" s="12"/>
      <c r="S79" s="12"/>
    </row>
    <row r="80" spans="1:19" s="1" customFormat="1" x14ac:dyDescent="0.4">
      <c r="A80" s="12"/>
      <c r="B80" s="12"/>
      <c r="C80" s="42"/>
      <c r="D80" s="12"/>
      <c r="E80" s="42"/>
      <c r="F80" s="12"/>
      <c r="G80" s="12"/>
      <c r="H80" s="12"/>
      <c r="I80" s="12"/>
      <c r="J80" s="12"/>
      <c r="K80" s="12"/>
      <c r="L80" s="42"/>
      <c r="M80" s="42"/>
      <c r="N80" s="42"/>
      <c r="O80" s="12"/>
      <c r="P80" s="12"/>
      <c r="Q80" s="12"/>
      <c r="R80" s="12"/>
      <c r="S80" s="12"/>
    </row>
    <row r="81" spans="1:19" s="1" customFormat="1" x14ac:dyDescent="0.4">
      <c r="A81" s="12"/>
      <c r="B81" s="12"/>
      <c r="C81" s="42"/>
      <c r="D81" s="12"/>
      <c r="E81" s="42"/>
      <c r="F81" s="12"/>
      <c r="G81" s="12"/>
      <c r="H81" s="12"/>
      <c r="I81" s="12"/>
      <c r="J81" s="12"/>
      <c r="K81" s="12"/>
      <c r="L81" s="42"/>
      <c r="M81" s="42"/>
      <c r="N81" s="42"/>
      <c r="O81" s="12"/>
      <c r="P81" s="12"/>
      <c r="Q81" s="12"/>
      <c r="R81" s="12"/>
      <c r="S81" s="12"/>
    </row>
    <row r="82" spans="1:19" s="1" customFormat="1" x14ac:dyDescent="0.4">
      <c r="A82" s="12"/>
      <c r="B82" s="12"/>
      <c r="C82" s="42"/>
      <c r="D82" s="12"/>
      <c r="E82" s="42"/>
      <c r="F82" s="12"/>
      <c r="G82" s="12"/>
      <c r="H82" s="12"/>
      <c r="I82" s="12"/>
      <c r="J82" s="12"/>
      <c r="K82" s="12"/>
      <c r="L82" s="42"/>
      <c r="M82" s="42"/>
      <c r="N82" s="42"/>
      <c r="O82" s="12"/>
      <c r="P82" s="12"/>
      <c r="Q82" s="12"/>
      <c r="R82" s="12"/>
      <c r="S82" s="12"/>
    </row>
    <row r="83" spans="1:19" s="1" customFormat="1" x14ac:dyDescent="0.4">
      <c r="A83" s="12"/>
      <c r="B83" s="12"/>
      <c r="C83" s="42"/>
      <c r="D83" s="12"/>
      <c r="E83" s="42"/>
      <c r="F83" s="12"/>
      <c r="G83" s="12"/>
      <c r="H83" s="12"/>
      <c r="I83" s="12"/>
      <c r="J83" s="12"/>
      <c r="K83" s="12"/>
      <c r="L83" s="42"/>
      <c r="M83" s="42"/>
      <c r="N83" s="42"/>
      <c r="O83" s="12"/>
      <c r="P83" s="12"/>
      <c r="Q83" s="12"/>
      <c r="R83" s="12"/>
      <c r="S83" s="12"/>
    </row>
    <row r="84" spans="1:19" s="1" customFormat="1" x14ac:dyDescent="0.4">
      <c r="A84" s="12"/>
      <c r="B84" s="12"/>
      <c r="C84" s="42"/>
      <c r="D84" s="12"/>
      <c r="E84" s="42"/>
      <c r="F84" s="12"/>
      <c r="G84" s="12"/>
      <c r="H84" s="12"/>
      <c r="I84" s="12"/>
      <c r="J84" s="12"/>
      <c r="K84" s="12"/>
      <c r="L84" s="42"/>
      <c r="M84" s="42"/>
      <c r="N84" s="42"/>
      <c r="O84" s="12"/>
      <c r="P84" s="12"/>
      <c r="Q84" s="12"/>
      <c r="R84" s="12"/>
      <c r="S84" s="12"/>
    </row>
    <row r="85" spans="1:19" s="1" customFormat="1" x14ac:dyDescent="0.4">
      <c r="A85" s="12"/>
      <c r="B85" s="12"/>
      <c r="C85" s="42"/>
      <c r="D85" s="12"/>
      <c r="E85" s="42"/>
      <c r="F85" s="12"/>
      <c r="G85" s="12"/>
      <c r="H85" s="12"/>
      <c r="I85" s="12"/>
      <c r="J85" s="12"/>
      <c r="K85" s="12"/>
      <c r="L85" s="42"/>
      <c r="M85" s="42"/>
      <c r="N85" s="42"/>
      <c r="O85" s="12"/>
      <c r="P85" s="12"/>
      <c r="Q85" s="12"/>
      <c r="R85" s="12"/>
      <c r="S85" s="12"/>
    </row>
    <row r="86" spans="1:19" s="1" customFormat="1" x14ac:dyDescent="0.4">
      <c r="A86" s="12"/>
      <c r="B86" s="12"/>
      <c r="C86" s="42"/>
      <c r="D86" s="12"/>
      <c r="E86" s="42"/>
      <c r="F86" s="12"/>
      <c r="G86" s="12"/>
      <c r="H86" s="12"/>
      <c r="I86" s="12"/>
      <c r="J86" s="12"/>
      <c r="K86" s="12"/>
      <c r="L86" s="42"/>
      <c r="M86" s="42"/>
      <c r="N86" s="42"/>
      <c r="O86" s="12"/>
      <c r="P86" s="12"/>
      <c r="Q86" s="12"/>
      <c r="R86" s="12"/>
      <c r="S86" s="12"/>
    </row>
    <row r="87" spans="1:19" s="1" customFormat="1" x14ac:dyDescent="0.4">
      <c r="A87" s="12"/>
      <c r="B87" s="12"/>
      <c r="C87" s="42"/>
      <c r="D87" s="12"/>
      <c r="E87" s="42"/>
      <c r="F87" s="12"/>
      <c r="G87" s="12"/>
      <c r="H87" s="12"/>
      <c r="I87" s="12"/>
      <c r="J87" s="12"/>
      <c r="K87" s="12"/>
      <c r="L87" s="42"/>
      <c r="M87" s="42"/>
      <c r="N87" s="42"/>
      <c r="O87" s="12"/>
      <c r="P87" s="12"/>
      <c r="Q87" s="12"/>
      <c r="R87" s="12"/>
      <c r="S87" s="12"/>
    </row>
    <row r="88" spans="1:19" s="1" customFormat="1" x14ac:dyDescent="0.4">
      <c r="A88" s="12"/>
      <c r="B88" s="12"/>
      <c r="C88" s="42"/>
      <c r="D88" s="12"/>
      <c r="E88" s="42"/>
      <c r="F88" s="12"/>
      <c r="G88" s="12"/>
      <c r="H88" s="12"/>
      <c r="I88" s="12"/>
      <c r="J88" s="12"/>
      <c r="K88" s="12"/>
      <c r="L88" s="42"/>
      <c r="M88" s="42"/>
      <c r="N88" s="42"/>
      <c r="O88" s="12"/>
      <c r="P88" s="12"/>
      <c r="Q88" s="12"/>
      <c r="R88" s="12"/>
      <c r="S88" s="12"/>
    </row>
    <row r="89" spans="1:19" s="1" customFormat="1" x14ac:dyDescent="0.4">
      <c r="A89" s="12"/>
      <c r="B89" s="12"/>
      <c r="C89" s="42"/>
      <c r="D89" s="12"/>
      <c r="E89" s="42"/>
      <c r="F89" s="12"/>
      <c r="G89" s="12"/>
      <c r="H89" s="12"/>
      <c r="I89" s="12"/>
      <c r="J89" s="12"/>
      <c r="K89" s="12"/>
      <c r="L89" s="42"/>
      <c r="M89" s="42"/>
      <c r="N89" s="42"/>
      <c r="O89" s="12"/>
      <c r="P89" s="12"/>
      <c r="Q89" s="12"/>
      <c r="R89" s="12"/>
      <c r="S89" s="12"/>
    </row>
    <row r="90" spans="1:19" s="1" customFormat="1" x14ac:dyDescent="0.4">
      <c r="A90" s="12"/>
      <c r="B90" s="12"/>
      <c r="C90" s="42"/>
      <c r="D90" s="12"/>
      <c r="E90" s="42"/>
      <c r="F90" s="12"/>
      <c r="G90" s="12"/>
      <c r="H90" s="12"/>
      <c r="I90" s="12"/>
      <c r="J90" s="12"/>
      <c r="K90" s="12"/>
      <c r="L90" s="42"/>
      <c r="M90" s="42"/>
      <c r="N90" s="42"/>
      <c r="O90" s="12"/>
      <c r="P90" s="12"/>
      <c r="Q90" s="12"/>
      <c r="R90" s="12"/>
      <c r="S90" s="12"/>
    </row>
    <row r="91" spans="1:19" s="1" customFormat="1" x14ac:dyDescent="0.4">
      <c r="A91" s="12"/>
      <c r="B91" s="12"/>
      <c r="C91" s="42"/>
      <c r="D91" s="12"/>
      <c r="E91" s="42"/>
      <c r="F91" s="12"/>
      <c r="G91" s="12"/>
      <c r="H91" s="12"/>
      <c r="I91" s="12"/>
      <c r="J91" s="12"/>
      <c r="K91" s="12"/>
      <c r="L91" s="42"/>
      <c r="M91" s="42"/>
      <c r="N91" s="42"/>
      <c r="O91" s="12"/>
      <c r="P91" s="12"/>
      <c r="Q91" s="12"/>
      <c r="R91" s="12"/>
      <c r="S91" s="12"/>
    </row>
    <row r="92" spans="1:19" s="1" customFormat="1" x14ac:dyDescent="0.4">
      <c r="A92" s="12"/>
      <c r="B92" s="12"/>
      <c r="C92" s="42"/>
      <c r="D92" s="12"/>
      <c r="E92" s="42"/>
      <c r="F92" s="12"/>
      <c r="G92" s="12"/>
      <c r="H92" s="12"/>
      <c r="I92" s="12"/>
      <c r="J92" s="12"/>
      <c r="K92" s="12"/>
      <c r="L92" s="42"/>
      <c r="M92" s="42"/>
      <c r="N92" s="42"/>
      <c r="O92" s="12"/>
      <c r="P92" s="12"/>
      <c r="Q92" s="12"/>
      <c r="R92" s="12"/>
      <c r="S92" s="12"/>
    </row>
    <row r="93" spans="1:19" s="1" customFormat="1" x14ac:dyDescent="0.4">
      <c r="A93" s="12"/>
      <c r="B93" s="12"/>
      <c r="C93" s="42"/>
      <c r="D93" s="12"/>
      <c r="E93" s="42"/>
      <c r="F93" s="12"/>
      <c r="G93" s="12"/>
      <c r="H93" s="12"/>
      <c r="I93" s="12"/>
      <c r="J93" s="12"/>
      <c r="K93" s="12"/>
      <c r="L93" s="42"/>
      <c r="M93" s="42"/>
      <c r="N93" s="42"/>
      <c r="O93" s="12"/>
      <c r="P93" s="12"/>
      <c r="Q93" s="12"/>
      <c r="R93" s="12"/>
      <c r="S93" s="12"/>
    </row>
    <row r="94" spans="1:19" s="1" customFormat="1" x14ac:dyDescent="0.4">
      <c r="A94" s="12"/>
      <c r="B94" s="12"/>
      <c r="C94" s="42"/>
      <c r="D94" s="12"/>
      <c r="E94" s="42"/>
      <c r="F94" s="12"/>
      <c r="G94" s="12"/>
      <c r="H94" s="12"/>
      <c r="I94" s="12"/>
      <c r="J94" s="12"/>
      <c r="K94" s="12"/>
      <c r="L94" s="42"/>
      <c r="M94" s="42"/>
      <c r="N94" s="42"/>
      <c r="O94" s="12"/>
      <c r="P94" s="12"/>
      <c r="Q94" s="12"/>
      <c r="R94" s="12"/>
      <c r="S94" s="12"/>
    </row>
    <row r="95" spans="1:19" s="1" customFormat="1" x14ac:dyDescent="0.4">
      <c r="A95" s="12"/>
      <c r="B95" s="12"/>
      <c r="C95" s="42"/>
      <c r="D95" s="12"/>
      <c r="E95" s="42"/>
      <c r="F95" s="12"/>
      <c r="G95" s="12"/>
      <c r="H95" s="12"/>
      <c r="I95" s="12"/>
      <c r="J95" s="12"/>
      <c r="K95" s="12"/>
      <c r="L95" s="42"/>
      <c r="M95" s="42"/>
      <c r="N95" s="42"/>
      <c r="O95" s="12"/>
      <c r="P95" s="12"/>
      <c r="Q95" s="12"/>
      <c r="R95" s="12"/>
      <c r="S95" s="12"/>
    </row>
    <row r="96" spans="1:19" s="1" customFormat="1" x14ac:dyDescent="0.4">
      <c r="A96" s="12"/>
      <c r="B96" s="12"/>
      <c r="C96" s="42"/>
      <c r="D96" s="12"/>
      <c r="E96" s="42"/>
      <c r="F96" s="12"/>
      <c r="G96" s="12"/>
      <c r="H96" s="12"/>
      <c r="I96" s="12"/>
      <c r="J96" s="12"/>
      <c r="K96" s="12"/>
      <c r="L96" s="42"/>
      <c r="M96" s="42"/>
      <c r="N96" s="42"/>
      <c r="O96" s="12"/>
      <c r="P96" s="12"/>
      <c r="Q96" s="12"/>
      <c r="R96" s="12"/>
      <c r="S96" s="12"/>
    </row>
    <row r="97" spans="1:19" s="1" customFormat="1" x14ac:dyDescent="0.4">
      <c r="A97" s="12"/>
      <c r="B97" s="12"/>
      <c r="C97" s="42"/>
      <c r="D97" s="12"/>
      <c r="E97" s="42"/>
      <c r="F97" s="12"/>
      <c r="G97" s="12"/>
      <c r="H97" s="12"/>
      <c r="I97" s="12"/>
      <c r="J97" s="12"/>
      <c r="K97" s="12"/>
      <c r="L97" s="42"/>
      <c r="M97" s="42"/>
      <c r="N97" s="42"/>
      <c r="O97" s="12"/>
      <c r="P97" s="12"/>
      <c r="Q97" s="12"/>
      <c r="R97" s="12"/>
      <c r="S97" s="12"/>
    </row>
    <row r="98" spans="1:19" s="1" customFormat="1" x14ac:dyDescent="0.4">
      <c r="A98" s="12"/>
      <c r="B98" s="12"/>
      <c r="C98" s="42"/>
      <c r="D98" s="12"/>
      <c r="E98" s="42"/>
      <c r="F98" s="12"/>
      <c r="G98" s="12"/>
      <c r="H98" s="12"/>
      <c r="I98" s="12"/>
      <c r="J98" s="12"/>
      <c r="K98" s="12"/>
      <c r="L98" s="42"/>
      <c r="M98" s="42"/>
      <c r="N98" s="42"/>
      <c r="O98" s="12"/>
      <c r="P98" s="12"/>
      <c r="Q98" s="12"/>
      <c r="R98" s="12"/>
      <c r="S98" s="12"/>
    </row>
    <row r="99" spans="1:19" s="1" customFormat="1" x14ac:dyDescent="0.4">
      <c r="A99" s="12"/>
      <c r="B99" s="12"/>
      <c r="C99" s="42"/>
      <c r="D99" s="12"/>
      <c r="E99" s="42"/>
      <c r="F99" s="12"/>
      <c r="G99" s="12"/>
      <c r="H99" s="12"/>
      <c r="I99" s="12"/>
      <c r="J99" s="12"/>
      <c r="K99" s="12"/>
      <c r="L99" s="42"/>
      <c r="M99" s="42"/>
      <c r="N99" s="42"/>
      <c r="O99" s="12"/>
      <c r="P99" s="12"/>
      <c r="Q99" s="12"/>
      <c r="R99" s="12"/>
      <c r="S99" s="12"/>
    </row>
    <row r="100" spans="1:19" s="1" customFormat="1" x14ac:dyDescent="0.4">
      <c r="A100" s="12"/>
      <c r="B100" s="12"/>
      <c r="C100" s="42"/>
      <c r="D100" s="12"/>
      <c r="E100" s="42"/>
      <c r="F100" s="12"/>
      <c r="G100" s="12"/>
      <c r="H100" s="12"/>
      <c r="I100" s="12"/>
      <c r="J100" s="12"/>
      <c r="K100" s="12"/>
      <c r="L100" s="42"/>
      <c r="M100" s="42"/>
      <c r="N100" s="42"/>
      <c r="O100" s="12"/>
      <c r="P100" s="12"/>
      <c r="Q100" s="12"/>
      <c r="R100" s="12"/>
      <c r="S100" s="12"/>
    </row>
    <row r="101" spans="1:19" s="1" customFormat="1" x14ac:dyDescent="0.4">
      <c r="A101" s="12"/>
      <c r="B101" s="12"/>
      <c r="C101" s="42"/>
      <c r="D101" s="12"/>
      <c r="E101" s="42"/>
      <c r="F101" s="12"/>
      <c r="G101" s="12"/>
      <c r="H101" s="12"/>
      <c r="I101" s="12"/>
      <c r="J101" s="12"/>
      <c r="K101" s="12"/>
      <c r="L101" s="42"/>
      <c r="M101" s="42"/>
      <c r="N101" s="42"/>
      <c r="O101" s="12"/>
      <c r="P101" s="12"/>
      <c r="Q101" s="12"/>
      <c r="R101" s="12"/>
      <c r="S101" s="12"/>
    </row>
    <row r="102" spans="1:19" s="1" customFormat="1" x14ac:dyDescent="0.4">
      <c r="A102" s="12"/>
      <c r="B102" s="12"/>
      <c r="C102" s="42"/>
      <c r="D102" s="12"/>
      <c r="E102" s="42"/>
      <c r="F102" s="12"/>
      <c r="G102" s="12"/>
      <c r="H102" s="12"/>
      <c r="I102" s="12"/>
      <c r="J102" s="12"/>
      <c r="K102" s="12"/>
      <c r="L102" s="42"/>
      <c r="M102" s="42"/>
      <c r="N102" s="42"/>
      <c r="O102" s="12"/>
      <c r="P102" s="12"/>
      <c r="Q102" s="12"/>
      <c r="R102" s="12"/>
      <c r="S102" s="12"/>
    </row>
    <row r="103" spans="1:19" s="1" customFormat="1" x14ac:dyDescent="0.4">
      <c r="A103" s="12"/>
      <c r="B103" s="12"/>
      <c r="C103" s="42"/>
      <c r="D103" s="12"/>
      <c r="E103" s="42"/>
      <c r="F103" s="12"/>
      <c r="G103" s="12"/>
      <c r="H103" s="12"/>
      <c r="I103" s="12"/>
      <c r="J103" s="12"/>
      <c r="K103" s="12"/>
      <c r="L103" s="42"/>
      <c r="M103" s="42"/>
      <c r="N103" s="42"/>
      <c r="O103" s="12"/>
      <c r="P103" s="12"/>
      <c r="Q103" s="12"/>
      <c r="R103" s="12"/>
      <c r="S103" s="12"/>
    </row>
    <row r="104" spans="1:19" s="1" customFormat="1" x14ac:dyDescent="0.4">
      <c r="A104" s="12"/>
      <c r="B104" s="12"/>
      <c r="C104" s="42"/>
      <c r="D104" s="12"/>
      <c r="E104" s="42"/>
      <c r="F104" s="12"/>
      <c r="G104" s="12"/>
      <c r="H104" s="12"/>
      <c r="I104" s="12"/>
      <c r="J104" s="12"/>
      <c r="K104" s="12"/>
      <c r="L104" s="42"/>
      <c r="M104" s="42"/>
      <c r="N104" s="42"/>
      <c r="O104" s="12"/>
      <c r="P104" s="12"/>
      <c r="Q104" s="12"/>
      <c r="R104" s="12"/>
      <c r="S104" s="12"/>
    </row>
    <row r="105" spans="1:19" s="1" customFormat="1" x14ac:dyDescent="0.4">
      <c r="A105" s="12"/>
      <c r="B105" s="12"/>
      <c r="C105" s="42"/>
      <c r="D105" s="12"/>
      <c r="E105" s="42"/>
      <c r="F105" s="12"/>
      <c r="G105" s="12"/>
      <c r="H105" s="12"/>
      <c r="I105" s="12"/>
      <c r="J105" s="12"/>
      <c r="K105" s="12"/>
      <c r="L105" s="42"/>
      <c r="M105" s="42"/>
      <c r="N105" s="42"/>
      <c r="O105" s="12"/>
      <c r="P105" s="12"/>
      <c r="Q105" s="12"/>
      <c r="R105" s="12"/>
      <c r="S105" s="12"/>
    </row>
    <row r="106" spans="1:19" s="1" customFormat="1" x14ac:dyDescent="0.4">
      <c r="A106" s="12"/>
      <c r="B106" s="12"/>
      <c r="C106" s="42"/>
      <c r="D106" s="12"/>
      <c r="E106" s="42"/>
      <c r="F106" s="12"/>
      <c r="G106" s="12"/>
      <c r="H106" s="12"/>
      <c r="I106" s="12"/>
      <c r="J106" s="12"/>
      <c r="K106" s="12"/>
      <c r="L106" s="42"/>
      <c r="M106" s="42"/>
      <c r="N106" s="42"/>
      <c r="O106" s="12"/>
      <c r="P106" s="12"/>
      <c r="Q106" s="12"/>
      <c r="R106" s="12"/>
      <c r="S106" s="12"/>
    </row>
    <row r="107" spans="1:19" s="1" customFormat="1" x14ac:dyDescent="0.4">
      <c r="A107" s="12"/>
      <c r="B107" s="12"/>
      <c r="C107" s="42"/>
      <c r="D107" s="12"/>
      <c r="E107" s="42"/>
      <c r="F107" s="12"/>
      <c r="G107" s="12"/>
      <c r="H107" s="12"/>
      <c r="I107" s="12"/>
      <c r="J107" s="12"/>
      <c r="K107" s="12"/>
      <c r="L107" s="42"/>
      <c r="M107" s="42"/>
      <c r="N107" s="42"/>
      <c r="O107" s="12"/>
      <c r="P107" s="12"/>
      <c r="Q107" s="12"/>
      <c r="R107" s="12"/>
      <c r="S107" s="12"/>
    </row>
    <row r="108" spans="1:19" s="1" customFormat="1" x14ac:dyDescent="0.4">
      <c r="A108" s="12"/>
      <c r="B108" s="12"/>
      <c r="C108" s="42"/>
      <c r="D108" s="12"/>
      <c r="E108" s="42"/>
      <c r="F108" s="12"/>
      <c r="G108" s="12"/>
      <c r="H108" s="12"/>
      <c r="I108" s="12"/>
      <c r="J108" s="12"/>
      <c r="K108" s="12"/>
      <c r="L108" s="42"/>
      <c r="M108" s="42"/>
      <c r="N108" s="42"/>
      <c r="O108" s="12"/>
      <c r="P108" s="12"/>
      <c r="Q108" s="12"/>
      <c r="R108" s="12"/>
      <c r="S108" s="12"/>
    </row>
    <row r="109" spans="1:19" s="1" customFormat="1" x14ac:dyDescent="0.4">
      <c r="A109" s="12"/>
      <c r="B109" s="12"/>
      <c r="C109" s="42"/>
      <c r="D109" s="12"/>
      <c r="E109" s="42"/>
      <c r="F109" s="12"/>
      <c r="G109" s="12"/>
      <c r="H109" s="12"/>
      <c r="I109" s="12"/>
      <c r="J109" s="12"/>
      <c r="K109" s="12"/>
      <c r="L109" s="42"/>
      <c r="M109" s="42"/>
      <c r="N109" s="42"/>
      <c r="O109" s="12"/>
      <c r="P109" s="12"/>
      <c r="Q109" s="12"/>
      <c r="R109" s="12"/>
      <c r="S109" s="12"/>
    </row>
    <row r="110" spans="1:19" s="1" customFormat="1" x14ac:dyDescent="0.4">
      <c r="A110" s="12"/>
      <c r="B110" s="12"/>
      <c r="C110" s="42"/>
      <c r="D110" s="12"/>
      <c r="E110" s="42"/>
      <c r="F110" s="12"/>
      <c r="G110" s="12"/>
      <c r="H110" s="12"/>
      <c r="I110" s="12"/>
      <c r="J110" s="12"/>
      <c r="K110" s="12"/>
      <c r="L110" s="42"/>
      <c r="M110" s="42"/>
      <c r="N110" s="42"/>
      <c r="O110" s="12"/>
      <c r="P110" s="12"/>
      <c r="Q110" s="12"/>
      <c r="R110" s="12"/>
      <c r="S110" s="12"/>
    </row>
    <row r="111" spans="1:19" s="1" customFormat="1" x14ac:dyDescent="0.4">
      <c r="A111" s="12"/>
      <c r="B111" s="12"/>
      <c r="C111" s="42"/>
      <c r="D111" s="12"/>
      <c r="E111" s="42"/>
      <c r="F111" s="12"/>
      <c r="G111" s="12"/>
      <c r="H111" s="12"/>
      <c r="I111" s="12"/>
      <c r="J111" s="12"/>
      <c r="K111" s="12"/>
      <c r="L111" s="42"/>
      <c r="M111" s="42"/>
      <c r="N111" s="42"/>
      <c r="O111" s="12"/>
      <c r="P111" s="12"/>
      <c r="Q111" s="12"/>
      <c r="R111" s="12"/>
      <c r="S111" s="12"/>
    </row>
    <row r="112" spans="1:19" s="1" customFormat="1" x14ac:dyDescent="0.4">
      <c r="A112" s="12"/>
      <c r="B112" s="12"/>
      <c r="C112" s="42"/>
      <c r="D112" s="12"/>
      <c r="E112" s="42"/>
      <c r="F112" s="12"/>
      <c r="G112" s="12"/>
      <c r="H112" s="12"/>
      <c r="I112" s="12"/>
      <c r="J112" s="12"/>
      <c r="K112" s="12"/>
      <c r="L112" s="42"/>
      <c r="M112" s="42"/>
      <c r="N112" s="42"/>
      <c r="O112" s="12"/>
      <c r="P112" s="12"/>
      <c r="Q112" s="12"/>
      <c r="R112" s="12"/>
      <c r="S112" s="12"/>
    </row>
    <row r="113" spans="1:19" s="1" customFormat="1" x14ac:dyDescent="0.4">
      <c r="A113" s="12"/>
      <c r="B113" s="12"/>
      <c r="C113" s="42"/>
      <c r="D113" s="12"/>
      <c r="E113" s="42"/>
      <c r="F113" s="12"/>
      <c r="G113" s="12"/>
      <c r="H113" s="12"/>
      <c r="I113" s="12"/>
      <c r="J113" s="12"/>
      <c r="K113" s="12"/>
      <c r="L113" s="42"/>
      <c r="M113" s="42"/>
      <c r="N113" s="42"/>
      <c r="O113" s="12"/>
      <c r="P113" s="12"/>
      <c r="Q113" s="12"/>
      <c r="R113" s="12"/>
      <c r="S113" s="12"/>
    </row>
    <row r="114" spans="1:19" s="1" customFormat="1" x14ac:dyDescent="0.4">
      <c r="A114" s="12"/>
      <c r="B114" s="12"/>
      <c r="C114" s="42"/>
      <c r="D114" s="12"/>
      <c r="E114" s="42"/>
      <c r="F114" s="12"/>
      <c r="G114" s="12"/>
      <c r="H114" s="12"/>
      <c r="I114" s="12"/>
      <c r="J114" s="12"/>
      <c r="K114" s="12"/>
      <c r="L114" s="42"/>
      <c r="M114" s="42"/>
      <c r="N114" s="42"/>
      <c r="O114" s="12"/>
      <c r="P114" s="12"/>
      <c r="Q114" s="12"/>
      <c r="R114" s="12"/>
      <c r="S114" s="12"/>
    </row>
    <row r="115" spans="1:19" s="1" customFormat="1" x14ac:dyDescent="0.4">
      <c r="A115" s="12"/>
      <c r="B115" s="12"/>
      <c r="C115" s="42"/>
      <c r="D115" s="12"/>
      <c r="E115" s="42"/>
      <c r="F115" s="12"/>
      <c r="G115" s="12"/>
      <c r="H115" s="12"/>
      <c r="I115" s="12"/>
      <c r="J115" s="12"/>
      <c r="K115" s="12"/>
      <c r="L115" s="42"/>
      <c r="M115" s="42"/>
      <c r="N115" s="42"/>
      <c r="O115" s="12"/>
      <c r="P115" s="12"/>
      <c r="Q115" s="12"/>
      <c r="R115" s="12"/>
      <c r="S115" s="12"/>
    </row>
    <row r="116" spans="1:19" s="1" customFormat="1" x14ac:dyDescent="0.4">
      <c r="A116" s="12"/>
      <c r="B116" s="12"/>
      <c r="C116" s="42"/>
      <c r="D116" s="12"/>
      <c r="E116" s="42"/>
      <c r="F116" s="12"/>
      <c r="G116" s="12"/>
      <c r="H116" s="12"/>
      <c r="I116" s="12"/>
      <c r="J116" s="12"/>
      <c r="K116" s="12"/>
      <c r="L116" s="42"/>
      <c r="M116" s="42"/>
      <c r="N116" s="42"/>
      <c r="O116" s="12"/>
      <c r="P116" s="12"/>
      <c r="Q116" s="12"/>
      <c r="R116" s="12"/>
      <c r="S116" s="12"/>
    </row>
    <row r="117" spans="1:19" s="1" customFormat="1" x14ac:dyDescent="0.4">
      <c r="A117" s="12"/>
      <c r="B117" s="12"/>
      <c r="C117" s="42"/>
      <c r="D117" s="12"/>
      <c r="E117" s="42"/>
      <c r="F117" s="12"/>
      <c r="G117" s="12"/>
      <c r="H117" s="12"/>
      <c r="I117" s="12"/>
      <c r="J117" s="12"/>
      <c r="K117" s="12"/>
      <c r="L117" s="42"/>
      <c r="M117" s="42"/>
      <c r="N117" s="42"/>
      <c r="O117" s="12"/>
      <c r="P117" s="12"/>
      <c r="Q117" s="12"/>
      <c r="R117" s="12"/>
      <c r="S117" s="12"/>
    </row>
    <row r="118" spans="1:19" s="1" customFormat="1" x14ac:dyDescent="0.4">
      <c r="A118" s="12"/>
      <c r="B118" s="12"/>
      <c r="C118" s="42"/>
      <c r="D118" s="12"/>
      <c r="E118" s="42"/>
      <c r="F118" s="12"/>
      <c r="G118" s="12"/>
      <c r="H118" s="12"/>
      <c r="I118" s="12"/>
      <c r="J118" s="12"/>
      <c r="K118" s="12"/>
      <c r="L118" s="42"/>
      <c r="M118" s="42"/>
      <c r="N118" s="42"/>
      <c r="O118" s="12"/>
      <c r="P118" s="12"/>
      <c r="Q118" s="12"/>
      <c r="R118" s="12"/>
      <c r="S118" s="12"/>
    </row>
    <row r="119" spans="1:19" s="1" customFormat="1" x14ac:dyDescent="0.4">
      <c r="A119" s="12"/>
      <c r="B119" s="12"/>
      <c r="C119" s="42"/>
      <c r="D119" s="12"/>
      <c r="E119" s="42"/>
      <c r="F119" s="12"/>
      <c r="G119" s="12"/>
      <c r="H119" s="12"/>
      <c r="I119" s="12"/>
      <c r="J119" s="12"/>
      <c r="K119" s="12"/>
      <c r="L119" s="42"/>
      <c r="M119" s="42"/>
      <c r="N119" s="42"/>
      <c r="O119" s="12"/>
      <c r="P119" s="12"/>
      <c r="Q119" s="12"/>
      <c r="R119" s="12"/>
      <c r="S119" s="12"/>
    </row>
    <row r="120" spans="1:19" s="1" customFormat="1" x14ac:dyDescent="0.4">
      <c r="A120" s="12"/>
      <c r="B120" s="12"/>
      <c r="C120" s="42"/>
      <c r="D120" s="12"/>
      <c r="E120" s="42"/>
      <c r="F120" s="12"/>
      <c r="G120" s="12"/>
      <c r="H120" s="12"/>
      <c r="I120" s="12"/>
      <c r="J120" s="12"/>
      <c r="K120" s="12"/>
      <c r="L120" s="42"/>
      <c r="M120" s="42"/>
      <c r="N120" s="42"/>
      <c r="O120" s="12"/>
      <c r="P120" s="12"/>
      <c r="Q120" s="12"/>
      <c r="R120" s="12"/>
      <c r="S120" s="12"/>
    </row>
    <row r="121" spans="1:19" s="1" customFormat="1" x14ac:dyDescent="0.4">
      <c r="A121" s="12"/>
      <c r="B121" s="12"/>
      <c r="C121" s="42"/>
      <c r="D121" s="12"/>
      <c r="E121" s="42"/>
      <c r="F121" s="12"/>
      <c r="G121" s="12"/>
      <c r="H121" s="12"/>
      <c r="I121" s="12"/>
      <c r="J121" s="12"/>
      <c r="K121" s="12"/>
      <c r="L121" s="42"/>
      <c r="M121" s="42"/>
      <c r="N121" s="42"/>
      <c r="O121" s="12"/>
      <c r="P121" s="12"/>
      <c r="Q121" s="12"/>
      <c r="R121" s="12"/>
      <c r="S121" s="12"/>
    </row>
    <row r="122" spans="1:19" s="1" customFormat="1" x14ac:dyDescent="0.4">
      <c r="A122" s="12"/>
      <c r="B122" s="12"/>
      <c r="C122" s="42"/>
      <c r="D122" s="12"/>
      <c r="E122" s="42"/>
      <c r="F122" s="12"/>
      <c r="G122" s="12"/>
      <c r="H122" s="12"/>
      <c r="I122" s="12"/>
      <c r="J122" s="12"/>
      <c r="K122" s="12"/>
      <c r="L122" s="42"/>
      <c r="M122" s="42"/>
      <c r="N122" s="42"/>
      <c r="O122" s="12"/>
      <c r="P122" s="12"/>
      <c r="Q122" s="12"/>
      <c r="R122" s="12"/>
      <c r="S122" s="12"/>
    </row>
    <row r="123" spans="1:19" s="1" customFormat="1" x14ac:dyDescent="0.4">
      <c r="A123" s="12"/>
      <c r="B123" s="12"/>
      <c r="C123" s="42"/>
      <c r="D123" s="12"/>
      <c r="E123" s="42"/>
      <c r="F123" s="12"/>
      <c r="G123" s="12"/>
      <c r="H123" s="12"/>
      <c r="I123" s="12"/>
      <c r="J123" s="12"/>
      <c r="K123" s="12"/>
      <c r="L123" s="42"/>
      <c r="M123" s="42"/>
      <c r="N123" s="42"/>
      <c r="O123" s="12"/>
      <c r="P123" s="12"/>
      <c r="Q123" s="12"/>
      <c r="R123" s="12"/>
      <c r="S123" s="12"/>
    </row>
    <row r="124" spans="1:19" s="1" customFormat="1" x14ac:dyDescent="0.4">
      <c r="A124" s="12"/>
      <c r="B124" s="12"/>
      <c r="C124" s="42"/>
      <c r="D124" s="12"/>
      <c r="E124" s="42"/>
      <c r="F124" s="12"/>
      <c r="G124" s="12"/>
      <c r="H124" s="12"/>
      <c r="I124" s="12"/>
      <c r="J124" s="12"/>
      <c r="K124" s="12"/>
      <c r="L124" s="42"/>
      <c r="M124" s="42"/>
      <c r="N124" s="42"/>
      <c r="O124" s="12"/>
      <c r="P124" s="12"/>
      <c r="Q124" s="12"/>
      <c r="R124" s="12"/>
      <c r="S124" s="12"/>
    </row>
    <row r="125" spans="1:19" s="1" customFormat="1" x14ac:dyDescent="0.4">
      <c r="A125" s="12"/>
      <c r="B125" s="12"/>
      <c r="C125" s="42"/>
      <c r="D125" s="12"/>
      <c r="E125" s="42"/>
      <c r="F125" s="12"/>
      <c r="G125" s="12"/>
      <c r="H125" s="12"/>
      <c r="I125" s="12"/>
      <c r="J125" s="12"/>
      <c r="K125" s="12"/>
      <c r="L125" s="42"/>
      <c r="M125" s="42"/>
      <c r="N125" s="42"/>
      <c r="O125" s="12"/>
      <c r="P125" s="12"/>
      <c r="Q125" s="12"/>
      <c r="R125" s="12"/>
      <c r="S125" s="12"/>
    </row>
    <row r="126" spans="1:19" s="1" customFormat="1" x14ac:dyDescent="0.4">
      <c r="A126" s="12"/>
      <c r="B126" s="12"/>
      <c r="C126" s="42"/>
      <c r="D126" s="12"/>
      <c r="E126" s="42"/>
      <c r="F126" s="12"/>
      <c r="G126" s="12"/>
      <c r="H126" s="12"/>
      <c r="I126" s="12"/>
      <c r="J126" s="12"/>
      <c r="K126" s="12"/>
      <c r="L126" s="42"/>
      <c r="M126" s="42"/>
      <c r="N126" s="42"/>
      <c r="O126" s="12"/>
      <c r="P126" s="12"/>
      <c r="Q126" s="12"/>
      <c r="R126" s="12"/>
      <c r="S126" s="12"/>
    </row>
    <row r="127" spans="1:19" s="1" customFormat="1" x14ac:dyDescent="0.4">
      <c r="A127" s="12"/>
      <c r="B127" s="12"/>
      <c r="C127" s="42"/>
      <c r="D127" s="12"/>
      <c r="E127" s="42"/>
      <c r="F127" s="12"/>
      <c r="G127" s="12"/>
      <c r="H127" s="12"/>
      <c r="I127" s="12"/>
      <c r="J127" s="12"/>
      <c r="K127" s="12"/>
      <c r="L127" s="42"/>
      <c r="M127" s="42"/>
      <c r="N127" s="42"/>
      <c r="O127" s="12"/>
      <c r="P127" s="12"/>
      <c r="Q127" s="12"/>
      <c r="R127" s="12"/>
      <c r="S127" s="12"/>
    </row>
    <row r="128" spans="1:19" s="1" customFormat="1" x14ac:dyDescent="0.4">
      <c r="A128" s="12"/>
      <c r="B128" s="12"/>
      <c r="C128" s="42"/>
      <c r="D128" s="12"/>
      <c r="E128" s="42"/>
      <c r="F128" s="12"/>
      <c r="G128" s="12"/>
      <c r="H128" s="12"/>
      <c r="I128" s="12"/>
      <c r="J128" s="12"/>
      <c r="K128" s="12"/>
      <c r="L128" s="42"/>
      <c r="M128" s="42"/>
      <c r="N128" s="42"/>
      <c r="O128" s="12"/>
      <c r="P128" s="12"/>
      <c r="Q128" s="12"/>
      <c r="R128" s="12"/>
      <c r="S128" s="12"/>
    </row>
    <row r="129" spans="1:19" s="1" customFormat="1" x14ac:dyDescent="0.4">
      <c r="A129" s="12"/>
      <c r="B129" s="12"/>
      <c r="C129" s="42"/>
      <c r="D129" s="12"/>
      <c r="E129" s="42"/>
      <c r="F129" s="12"/>
      <c r="G129" s="12"/>
      <c r="H129" s="12"/>
      <c r="I129" s="12"/>
      <c r="J129" s="12"/>
      <c r="K129" s="12"/>
      <c r="L129" s="42"/>
      <c r="M129" s="42"/>
      <c r="N129" s="42"/>
      <c r="O129" s="12"/>
      <c r="P129" s="12"/>
      <c r="Q129" s="12"/>
      <c r="R129" s="12"/>
      <c r="S129" s="12"/>
    </row>
    <row r="130" spans="1:19" s="1" customFormat="1" x14ac:dyDescent="0.4">
      <c r="A130" s="12"/>
      <c r="B130" s="12"/>
      <c r="C130" s="42"/>
      <c r="D130" s="12"/>
      <c r="E130" s="42"/>
      <c r="F130" s="12"/>
      <c r="G130" s="12"/>
      <c r="H130" s="12"/>
      <c r="I130" s="12"/>
      <c r="J130" s="12"/>
      <c r="K130" s="12"/>
      <c r="L130" s="42"/>
      <c r="M130" s="42"/>
      <c r="N130" s="42"/>
      <c r="O130" s="12"/>
      <c r="P130" s="12"/>
      <c r="Q130" s="12"/>
      <c r="R130" s="12"/>
      <c r="S130" s="12"/>
    </row>
    <row r="131" spans="1:19" s="1" customFormat="1" x14ac:dyDescent="0.4">
      <c r="A131" s="12"/>
      <c r="B131" s="12"/>
      <c r="C131" s="42"/>
      <c r="D131" s="12"/>
      <c r="E131" s="42"/>
      <c r="F131" s="12"/>
      <c r="G131" s="12"/>
      <c r="H131" s="12"/>
      <c r="I131" s="12"/>
      <c r="J131" s="12"/>
      <c r="K131" s="12"/>
      <c r="L131" s="42"/>
      <c r="M131" s="42"/>
      <c r="N131" s="42"/>
      <c r="O131" s="12"/>
      <c r="P131" s="12"/>
      <c r="Q131" s="12"/>
      <c r="R131" s="12"/>
      <c r="S131" s="12"/>
    </row>
    <row r="132" spans="1:19" s="1" customFormat="1" x14ac:dyDescent="0.4">
      <c r="A132" s="12"/>
      <c r="B132" s="12"/>
      <c r="C132" s="42"/>
      <c r="D132" s="12"/>
      <c r="E132" s="42"/>
      <c r="F132" s="12"/>
      <c r="G132" s="12"/>
      <c r="H132" s="12"/>
      <c r="I132" s="12"/>
      <c r="J132" s="12"/>
      <c r="K132" s="12"/>
      <c r="L132" s="42"/>
      <c r="M132" s="42"/>
      <c r="N132" s="42"/>
      <c r="O132" s="12"/>
      <c r="P132" s="12"/>
      <c r="Q132" s="12"/>
      <c r="R132" s="12"/>
      <c r="S132" s="12"/>
    </row>
    <row r="133" spans="1:19" s="1" customFormat="1" x14ac:dyDescent="0.4">
      <c r="A133" s="12"/>
      <c r="B133" s="12"/>
      <c r="C133" s="42"/>
      <c r="D133" s="12"/>
      <c r="E133" s="42"/>
      <c r="F133" s="12"/>
      <c r="G133" s="12"/>
      <c r="H133" s="12"/>
      <c r="I133" s="12"/>
      <c r="J133" s="12"/>
      <c r="K133" s="12"/>
      <c r="L133" s="42"/>
      <c r="M133" s="42"/>
      <c r="N133" s="42"/>
      <c r="O133" s="12"/>
      <c r="P133" s="12"/>
      <c r="Q133" s="12"/>
      <c r="R133" s="12"/>
      <c r="S133" s="12"/>
    </row>
    <row r="134" spans="1:19" s="1" customFormat="1" x14ac:dyDescent="0.4">
      <c r="A134" s="12"/>
      <c r="B134" s="12"/>
      <c r="C134" s="42"/>
      <c r="D134" s="12"/>
      <c r="E134" s="42"/>
      <c r="F134" s="12"/>
      <c r="G134" s="12"/>
      <c r="H134" s="12"/>
      <c r="I134" s="12"/>
      <c r="J134" s="12"/>
      <c r="K134" s="12"/>
      <c r="L134" s="42"/>
      <c r="M134" s="42"/>
      <c r="N134" s="42"/>
      <c r="O134" s="12"/>
      <c r="P134" s="12"/>
      <c r="Q134" s="12"/>
      <c r="R134" s="12"/>
      <c r="S134" s="12"/>
    </row>
    <row r="135" spans="1:19" s="1" customFormat="1" x14ac:dyDescent="0.4">
      <c r="A135" s="12"/>
      <c r="B135" s="12"/>
      <c r="C135" s="42"/>
      <c r="D135" s="12"/>
      <c r="E135" s="42"/>
      <c r="F135" s="12"/>
      <c r="G135" s="12"/>
      <c r="H135" s="12"/>
      <c r="I135" s="12"/>
      <c r="J135" s="12"/>
      <c r="K135" s="12"/>
      <c r="L135" s="42"/>
      <c r="M135" s="42"/>
      <c r="N135" s="42"/>
      <c r="O135" s="12"/>
      <c r="P135" s="12"/>
      <c r="Q135" s="12"/>
      <c r="R135" s="12"/>
      <c r="S135" s="12"/>
    </row>
    <row r="136" spans="1:19" s="1" customFormat="1" x14ac:dyDescent="0.4">
      <c r="A136" s="12"/>
      <c r="B136" s="12"/>
      <c r="C136" s="42"/>
      <c r="D136" s="12"/>
      <c r="E136" s="42"/>
      <c r="F136" s="12"/>
      <c r="G136" s="12"/>
      <c r="H136" s="12"/>
      <c r="I136" s="12"/>
      <c r="J136" s="12"/>
      <c r="K136" s="12"/>
      <c r="L136" s="42"/>
      <c r="M136" s="42"/>
      <c r="N136" s="42"/>
      <c r="O136" s="12"/>
      <c r="P136" s="12"/>
      <c r="Q136" s="12"/>
      <c r="R136" s="12"/>
      <c r="S136" s="12"/>
    </row>
    <row r="137" spans="1:19" s="1" customFormat="1" x14ac:dyDescent="0.4">
      <c r="A137" s="12"/>
      <c r="B137" s="12"/>
      <c r="C137" s="42"/>
      <c r="D137" s="12"/>
      <c r="E137" s="42"/>
      <c r="F137" s="12"/>
      <c r="G137" s="12"/>
      <c r="H137" s="12"/>
      <c r="I137" s="12"/>
      <c r="J137" s="12"/>
      <c r="K137" s="12"/>
      <c r="L137" s="42"/>
      <c r="M137" s="42"/>
      <c r="N137" s="42"/>
      <c r="O137" s="12"/>
      <c r="P137" s="12"/>
      <c r="Q137" s="12"/>
      <c r="R137" s="12"/>
      <c r="S137" s="12"/>
    </row>
    <row r="138" spans="1:19" s="1" customFormat="1" x14ac:dyDescent="0.4">
      <c r="A138" s="12"/>
      <c r="B138" s="12"/>
      <c r="C138" s="42"/>
      <c r="D138" s="12"/>
      <c r="E138" s="42"/>
      <c r="F138" s="12"/>
      <c r="G138" s="12"/>
      <c r="H138" s="12"/>
      <c r="I138" s="12"/>
      <c r="J138" s="12"/>
      <c r="K138" s="12"/>
      <c r="L138" s="42"/>
      <c r="M138" s="42"/>
      <c r="N138" s="42"/>
      <c r="O138" s="12"/>
      <c r="P138" s="12"/>
      <c r="Q138" s="12"/>
      <c r="R138" s="12"/>
      <c r="S138" s="12"/>
    </row>
    <row r="139" spans="1:19" s="1" customFormat="1" x14ac:dyDescent="0.4">
      <c r="A139" s="12"/>
      <c r="B139" s="12"/>
      <c r="C139" s="42"/>
      <c r="D139" s="12"/>
      <c r="E139" s="42"/>
      <c r="F139" s="12"/>
      <c r="G139" s="12"/>
      <c r="H139" s="12"/>
      <c r="I139" s="12"/>
      <c r="J139" s="12"/>
      <c r="K139" s="12"/>
      <c r="L139" s="42"/>
      <c r="M139" s="42"/>
      <c r="N139" s="42"/>
      <c r="O139" s="12"/>
      <c r="P139" s="12"/>
      <c r="Q139" s="12"/>
      <c r="R139" s="12"/>
      <c r="S139" s="12"/>
    </row>
    <row r="140" spans="1:19" s="1" customFormat="1" x14ac:dyDescent="0.4">
      <c r="A140" s="12"/>
      <c r="B140" s="12"/>
      <c r="C140" s="42"/>
      <c r="D140" s="12"/>
      <c r="E140" s="42"/>
      <c r="F140" s="12"/>
      <c r="G140" s="12"/>
      <c r="H140" s="12"/>
      <c r="I140" s="12"/>
      <c r="J140" s="12"/>
      <c r="K140" s="12"/>
      <c r="L140" s="42"/>
      <c r="M140" s="42"/>
      <c r="N140" s="42"/>
      <c r="O140" s="12"/>
      <c r="P140" s="12"/>
      <c r="Q140" s="12"/>
      <c r="R140" s="12"/>
      <c r="S140" s="12"/>
    </row>
    <row r="141" spans="1:19" s="1" customFormat="1" x14ac:dyDescent="0.4">
      <c r="A141" s="12"/>
      <c r="B141" s="12"/>
      <c r="C141" s="42"/>
      <c r="D141" s="12"/>
      <c r="E141" s="42"/>
      <c r="F141" s="12"/>
      <c r="G141" s="12"/>
      <c r="H141" s="12"/>
      <c r="I141" s="12"/>
      <c r="J141" s="12"/>
      <c r="K141" s="12"/>
      <c r="L141" s="42"/>
      <c r="M141" s="42"/>
      <c r="N141" s="42"/>
      <c r="O141" s="12"/>
      <c r="P141" s="12"/>
      <c r="Q141" s="12"/>
      <c r="R141" s="12"/>
      <c r="S141" s="12"/>
    </row>
    <row r="142" spans="1:19" s="1" customFormat="1" x14ac:dyDescent="0.4">
      <c r="A142" s="12"/>
      <c r="B142" s="12"/>
      <c r="C142" s="42"/>
      <c r="D142" s="12"/>
      <c r="E142" s="42"/>
      <c r="F142" s="12"/>
      <c r="G142" s="12"/>
      <c r="H142" s="12"/>
      <c r="I142" s="12"/>
      <c r="J142" s="12"/>
      <c r="K142" s="12"/>
      <c r="L142" s="42"/>
      <c r="M142" s="42"/>
      <c r="N142" s="42"/>
      <c r="O142" s="12"/>
      <c r="P142" s="12"/>
      <c r="Q142" s="12"/>
      <c r="R142" s="12"/>
      <c r="S142" s="12"/>
    </row>
    <row r="143" spans="1:19" s="1" customFormat="1" x14ac:dyDescent="0.4">
      <c r="A143" s="12"/>
      <c r="B143" s="12"/>
      <c r="C143" s="42"/>
      <c r="D143" s="12"/>
      <c r="E143" s="42"/>
      <c r="F143" s="12"/>
      <c r="G143" s="12"/>
      <c r="H143" s="12"/>
      <c r="I143" s="12"/>
      <c r="J143" s="12"/>
      <c r="K143" s="12"/>
      <c r="L143" s="42"/>
      <c r="M143" s="42"/>
      <c r="N143" s="42"/>
      <c r="O143" s="12"/>
      <c r="P143" s="12"/>
      <c r="Q143" s="12"/>
      <c r="R143" s="12"/>
      <c r="S143" s="12"/>
    </row>
    <row r="144" spans="1:19" s="1" customFormat="1" x14ac:dyDescent="0.4">
      <c r="A144" s="12"/>
      <c r="B144" s="12"/>
      <c r="C144" s="42"/>
      <c r="D144" s="12"/>
      <c r="E144" s="42"/>
      <c r="F144" s="12"/>
      <c r="G144" s="12"/>
      <c r="H144" s="12"/>
      <c r="I144" s="12"/>
      <c r="J144" s="12"/>
      <c r="K144" s="12"/>
      <c r="L144" s="42"/>
      <c r="M144" s="42"/>
      <c r="N144" s="42"/>
      <c r="O144" s="12"/>
      <c r="P144" s="12"/>
      <c r="Q144" s="12"/>
      <c r="R144" s="12"/>
      <c r="S144" s="12"/>
    </row>
    <row r="145" spans="1:19" s="1" customFormat="1" x14ac:dyDescent="0.4">
      <c r="A145" s="12"/>
      <c r="B145" s="12"/>
      <c r="C145" s="42"/>
      <c r="D145" s="12"/>
      <c r="E145" s="42"/>
      <c r="F145" s="12"/>
      <c r="G145" s="12"/>
      <c r="H145" s="12"/>
      <c r="I145" s="12"/>
      <c r="J145" s="12"/>
      <c r="K145" s="12"/>
      <c r="L145" s="42"/>
      <c r="M145" s="42"/>
      <c r="N145" s="42"/>
      <c r="O145" s="12"/>
      <c r="P145" s="12"/>
      <c r="Q145" s="12"/>
      <c r="R145" s="12"/>
      <c r="S145" s="12"/>
    </row>
    <row r="146" spans="1:19" s="1" customFormat="1" x14ac:dyDescent="0.4">
      <c r="A146" s="12"/>
      <c r="B146" s="12"/>
      <c r="C146" s="42"/>
      <c r="D146" s="12"/>
      <c r="E146" s="42"/>
      <c r="F146" s="12"/>
      <c r="G146" s="12"/>
      <c r="H146" s="12"/>
      <c r="I146" s="12"/>
      <c r="J146" s="12"/>
      <c r="K146" s="12"/>
      <c r="L146" s="42"/>
      <c r="M146" s="42"/>
      <c r="N146" s="42"/>
      <c r="O146" s="12"/>
      <c r="P146" s="12"/>
      <c r="Q146" s="12"/>
      <c r="R146" s="12"/>
      <c r="S146" s="12"/>
    </row>
    <row r="147" spans="1:19" s="1" customFormat="1" x14ac:dyDescent="0.4">
      <c r="A147" s="12"/>
      <c r="B147" s="12"/>
      <c r="C147" s="42"/>
      <c r="D147" s="12"/>
      <c r="E147" s="42"/>
      <c r="F147" s="12"/>
      <c r="G147" s="12"/>
      <c r="H147" s="12"/>
      <c r="I147" s="12"/>
      <c r="J147" s="12"/>
      <c r="K147" s="12"/>
      <c r="L147" s="42"/>
      <c r="M147" s="42"/>
      <c r="N147" s="42"/>
      <c r="O147" s="12"/>
      <c r="P147" s="12"/>
      <c r="Q147" s="12"/>
      <c r="R147" s="12"/>
      <c r="S147" s="12"/>
    </row>
    <row r="148" spans="1:19" s="1" customFormat="1" x14ac:dyDescent="0.4">
      <c r="A148" s="12"/>
      <c r="B148" s="12"/>
      <c r="C148" s="42"/>
      <c r="D148" s="12"/>
      <c r="E148" s="42"/>
      <c r="F148" s="12"/>
      <c r="G148" s="12"/>
      <c r="H148" s="12"/>
      <c r="I148" s="12"/>
      <c r="J148" s="12"/>
      <c r="K148" s="12"/>
      <c r="L148" s="42"/>
      <c r="M148" s="42"/>
      <c r="N148" s="42"/>
      <c r="O148" s="12"/>
      <c r="P148" s="12"/>
      <c r="Q148" s="12"/>
      <c r="R148" s="12"/>
      <c r="S148" s="12"/>
    </row>
    <row r="149" spans="1:19" s="1" customFormat="1" x14ac:dyDescent="0.4">
      <c r="A149" s="12"/>
      <c r="B149" s="12"/>
      <c r="C149" s="42"/>
      <c r="D149" s="12"/>
      <c r="E149" s="42"/>
      <c r="F149" s="12"/>
      <c r="G149" s="12"/>
      <c r="H149" s="12"/>
      <c r="I149" s="12"/>
      <c r="J149" s="12"/>
      <c r="K149" s="12"/>
      <c r="L149" s="42"/>
      <c r="M149" s="42"/>
      <c r="N149" s="42"/>
      <c r="O149" s="12"/>
      <c r="P149" s="12"/>
      <c r="Q149" s="12"/>
      <c r="R149" s="12"/>
      <c r="S149" s="12"/>
    </row>
    <row r="150" spans="1:19" s="1" customFormat="1" x14ac:dyDescent="0.4">
      <c r="A150" s="12"/>
      <c r="B150" s="12"/>
      <c r="C150" s="42"/>
      <c r="D150" s="12"/>
      <c r="E150" s="42"/>
      <c r="F150" s="12"/>
      <c r="G150" s="12"/>
      <c r="H150" s="12"/>
      <c r="I150" s="12"/>
      <c r="J150" s="12"/>
      <c r="K150" s="12"/>
      <c r="L150" s="42"/>
      <c r="M150" s="42"/>
      <c r="N150" s="42"/>
      <c r="O150" s="12"/>
      <c r="P150" s="12"/>
      <c r="Q150" s="12"/>
      <c r="R150" s="12"/>
      <c r="S150" s="12"/>
    </row>
    <row r="151" spans="1:19" s="1" customFormat="1" x14ac:dyDescent="0.4">
      <c r="A151" s="12"/>
      <c r="B151" s="12"/>
      <c r="C151" s="42"/>
      <c r="D151" s="12"/>
      <c r="E151" s="42"/>
      <c r="F151" s="12"/>
      <c r="G151" s="12"/>
      <c r="H151" s="12"/>
      <c r="I151" s="12"/>
      <c r="J151" s="12"/>
      <c r="K151" s="12"/>
      <c r="L151" s="42"/>
      <c r="M151" s="42"/>
      <c r="N151" s="42"/>
      <c r="O151" s="12"/>
      <c r="P151" s="12"/>
      <c r="Q151" s="12"/>
      <c r="R151" s="12"/>
      <c r="S151" s="12"/>
    </row>
    <row r="152" spans="1:19" s="1" customFormat="1" x14ac:dyDescent="0.4">
      <c r="A152" s="12"/>
      <c r="B152" s="12"/>
      <c r="C152" s="42"/>
      <c r="D152" s="12"/>
      <c r="E152" s="42"/>
      <c r="F152" s="12"/>
      <c r="G152" s="12"/>
      <c r="H152" s="12"/>
      <c r="I152" s="12"/>
      <c r="J152" s="12"/>
      <c r="K152" s="12"/>
      <c r="L152" s="42"/>
      <c r="M152" s="42"/>
      <c r="N152" s="42"/>
      <c r="O152" s="12"/>
      <c r="P152" s="12"/>
      <c r="Q152" s="12"/>
      <c r="R152" s="12"/>
      <c r="S152" s="12"/>
    </row>
    <row r="153" spans="1:19" s="1" customFormat="1" x14ac:dyDescent="0.4">
      <c r="A153" s="12"/>
      <c r="B153" s="12"/>
      <c r="C153" s="42"/>
      <c r="D153" s="12"/>
      <c r="E153" s="42"/>
      <c r="F153" s="12"/>
      <c r="G153" s="12"/>
      <c r="H153" s="12"/>
      <c r="I153" s="12"/>
      <c r="J153" s="12"/>
      <c r="K153" s="12"/>
      <c r="L153" s="42"/>
      <c r="M153" s="42"/>
      <c r="N153" s="42"/>
      <c r="O153" s="12"/>
      <c r="P153" s="12"/>
      <c r="Q153" s="12"/>
      <c r="R153" s="12"/>
      <c r="S153" s="12"/>
    </row>
    <row r="154" spans="1:19" s="1" customFormat="1" x14ac:dyDescent="0.4">
      <c r="A154" s="12"/>
      <c r="B154" s="12"/>
      <c r="C154" s="42"/>
      <c r="D154" s="12"/>
      <c r="E154" s="42"/>
      <c r="F154" s="12"/>
      <c r="G154" s="12"/>
      <c r="H154" s="12"/>
      <c r="I154" s="12"/>
      <c r="J154" s="12"/>
      <c r="K154" s="12"/>
      <c r="L154" s="42"/>
      <c r="M154" s="42"/>
      <c r="N154" s="42"/>
      <c r="O154" s="12"/>
      <c r="P154" s="12"/>
      <c r="Q154" s="12"/>
      <c r="R154" s="12"/>
      <c r="S154" s="12"/>
    </row>
    <row r="155" spans="1:19" s="1" customFormat="1" x14ac:dyDescent="0.4">
      <c r="A155" s="12"/>
      <c r="B155" s="12"/>
      <c r="C155" s="42"/>
      <c r="D155" s="12"/>
      <c r="E155" s="42"/>
      <c r="F155" s="12"/>
      <c r="G155" s="12"/>
      <c r="H155" s="12"/>
      <c r="I155" s="12"/>
      <c r="J155" s="12"/>
      <c r="K155" s="12"/>
      <c r="L155" s="42"/>
      <c r="M155" s="42"/>
      <c r="N155" s="42"/>
      <c r="O155" s="12"/>
      <c r="P155" s="12"/>
      <c r="Q155" s="12"/>
      <c r="R155" s="12"/>
      <c r="S155" s="12"/>
    </row>
    <row r="156" spans="1:19" s="1" customFormat="1" x14ac:dyDescent="0.4">
      <c r="A156" s="12"/>
      <c r="B156" s="12"/>
      <c r="C156" s="42"/>
      <c r="D156" s="12"/>
      <c r="E156" s="42"/>
      <c r="F156" s="12"/>
      <c r="G156" s="12"/>
      <c r="H156" s="12"/>
      <c r="I156" s="12"/>
      <c r="J156" s="12"/>
      <c r="K156" s="12"/>
      <c r="L156" s="42"/>
      <c r="M156" s="42"/>
      <c r="N156" s="42"/>
      <c r="O156" s="12"/>
      <c r="P156" s="12"/>
      <c r="Q156" s="12"/>
      <c r="R156" s="12"/>
      <c r="S156" s="12"/>
    </row>
    <row r="157" spans="1:19" s="1" customFormat="1" x14ac:dyDescent="0.4">
      <c r="A157" s="12"/>
      <c r="B157" s="12"/>
      <c r="C157" s="42"/>
      <c r="D157" s="12"/>
      <c r="E157" s="42"/>
      <c r="F157" s="12"/>
      <c r="G157" s="12"/>
      <c r="H157" s="12"/>
      <c r="I157" s="12"/>
      <c r="J157" s="12"/>
      <c r="K157" s="12"/>
      <c r="L157" s="42"/>
      <c r="M157" s="42"/>
      <c r="N157" s="42"/>
      <c r="O157" s="12"/>
      <c r="P157" s="12"/>
      <c r="Q157" s="12"/>
      <c r="R157" s="12"/>
      <c r="S157" s="12"/>
    </row>
    <row r="158" spans="1:19" s="1" customFormat="1" x14ac:dyDescent="0.4">
      <c r="A158" s="12"/>
      <c r="B158" s="12"/>
      <c r="C158" s="42"/>
      <c r="D158" s="12"/>
      <c r="E158" s="42"/>
      <c r="F158" s="12"/>
      <c r="G158" s="12"/>
      <c r="H158" s="12"/>
      <c r="I158" s="12"/>
      <c r="J158" s="12"/>
      <c r="K158" s="12"/>
      <c r="L158" s="42"/>
      <c r="M158" s="42"/>
      <c r="N158" s="42"/>
      <c r="O158" s="12"/>
      <c r="P158" s="12"/>
      <c r="Q158" s="12"/>
      <c r="R158" s="12"/>
      <c r="S158" s="12"/>
    </row>
    <row r="159" spans="1:19" s="1" customFormat="1" x14ac:dyDescent="0.4">
      <c r="A159" s="12"/>
      <c r="B159" s="12"/>
      <c r="C159" s="42"/>
      <c r="D159" s="12"/>
      <c r="E159" s="42"/>
      <c r="F159" s="12"/>
      <c r="G159" s="12"/>
      <c r="H159" s="12"/>
      <c r="I159" s="12"/>
      <c r="J159" s="12"/>
      <c r="K159" s="12"/>
      <c r="L159" s="42"/>
      <c r="M159" s="42"/>
      <c r="N159" s="42"/>
      <c r="O159" s="12"/>
      <c r="P159" s="12"/>
      <c r="Q159" s="12"/>
      <c r="R159" s="12"/>
      <c r="S159" s="12"/>
    </row>
    <row r="160" spans="1:19" s="1" customFormat="1" x14ac:dyDescent="0.4">
      <c r="A160" s="12"/>
      <c r="B160" s="12"/>
      <c r="C160" s="42"/>
      <c r="D160" s="12"/>
      <c r="E160" s="42"/>
      <c r="F160" s="12"/>
      <c r="G160" s="12"/>
      <c r="H160" s="12"/>
      <c r="I160" s="12"/>
      <c r="J160" s="12"/>
      <c r="K160" s="12"/>
      <c r="L160" s="42"/>
      <c r="M160" s="42"/>
      <c r="N160" s="42"/>
      <c r="O160" s="12"/>
      <c r="P160" s="12"/>
      <c r="Q160" s="12"/>
      <c r="R160" s="12"/>
      <c r="S160" s="12"/>
    </row>
    <row r="161" spans="1:19" s="1" customFormat="1" x14ac:dyDescent="0.4">
      <c r="A161" s="12"/>
      <c r="B161" s="12"/>
      <c r="C161" s="42"/>
      <c r="D161" s="12"/>
      <c r="E161" s="42"/>
      <c r="F161" s="12"/>
      <c r="G161" s="12"/>
      <c r="H161" s="12"/>
      <c r="I161" s="12"/>
      <c r="J161" s="12"/>
      <c r="K161" s="12"/>
      <c r="L161" s="42"/>
      <c r="M161" s="42"/>
      <c r="N161" s="42"/>
      <c r="O161" s="12"/>
      <c r="P161" s="12"/>
      <c r="Q161" s="12"/>
      <c r="R161" s="12"/>
      <c r="S161" s="12"/>
    </row>
    <row r="162" spans="1:19" s="1" customFormat="1" x14ac:dyDescent="0.4">
      <c r="A162" s="12"/>
      <c r="B162" s="12"/>
      <c r="C162" s="42"/>
      <c r="D162" s="12"/>
      <c r="E162" s="42"/>
      <c r="F162" s="12"/>
      <c r="G162" s="12"/>
      <c r="H162" s="12"/>
      <c r="I162" s="12"/>
      <c r="J162" s="12"/>
      <c r="K162" s="12"/>
      <c r="L162" s="42"/>
      <c r="M162" s="42"/>
      <c r="N162" s="42"/>
      <c r="O162" s="12"/>
      <c r="P162" s="12"/>
      <c r="Q162" s="12"/>
      <c r="R162" s="12"/>
      <c r="S162" s="12"/>
    </row>
    <row r="163" spans="1:19" s="1" customFormat="1" x14ac:dyDescent="0.4">
      <c r="A163" s="12"/>
      <c r="B163" s="12"/>
      <c r="C163" s="42"/>
      <c r="D163" s="12"/>
      <c r="E163" s="42"/>
      <c r="F163" s="12"/>
      <c r="G163" s="12"/>
      <c r="H163" s="12"/>
      <c r="I163" s="12"/>
      <c r="J163" s="12"/>
      <c r="K163" s="12"/>
      <c r="L163" s="42"/>
      <c r="M163" s="42"/>
      <c r="N163" s="42"/>
      <c r="O163" s="12"/>
      <c r="P163" s="12"/>
      <c r="Q163" s="12"/>
      <c r="R163" s="12"/>
      <c r="S163" s="12"/>
    </row>
    <row r="164" spans="1:19" s="1" customFormat="1" x14ac:dyDescent="0.4">
      <c r="A164" s="12"/>
      <c r="B164" s="12"/>
      <c r="C164" s="42"/>
      <c r="D164" s="12"/>
      <c r="E164" s="42"/>
      <c r="F164" s="12"/>
      <c r="G164" s="12"/>
      <c r="H164" s="12"/>
      <c r="I164" s="12"/>
      <c r="J164" s="12"/>
      <c r="K164" s="12"/>
      <c r="L164" s="42"/>
      <c r="M164" s="42"/>
      <c r="N164" s="42"/>
      <c r="O164" s="12"/>
      <c r="P164" s="12"/>
      <c r="Q164" s="12"/>
      <c r="R164" s="12"/>
      <c r="S164" s="12"/>
    </row>
    <row r="165" spans="1:19" s="1" customFormat="1" x14ac:dyDescent="0.4">
      <c r="A165" s="12"/>
      <c r="B165" s="12"/>
      <c r="C165" s="42"/>
      <c r="D165" s="12"/>
      <c r="E165" s="42"/>
      <c r="F165" s="12"/>
      <c r="G165" s="12"/>
      <c r="H165" s="12"/>
      <c r="I165" s="12"/>
      <c r="J165" s="12"/>
      <c r="K165" s="12"/>
      <c r="L165" s="42"/>
      <c r="M165" s="42"/>
      <c r="N165" s="42"/>
      <c r="O165" s="12"/>
      <c r="P165" s="12"/>
      <c r="Q165" s="12"/>
      <c r="R165" s="12"/>
      <c r="S165" s="12"/>
    </row>
    <row r="166" spans="1:19" s="1" customFormat="1" x14ac:dyDescent="0.4">
      <c r="A166" s="12"/>
      <c r="B166" s="12"/>
      <c r="C166" s="42"/>
      <c r="D166" s="12"/>
      <c r="E166" s="42"/>
      <c r="F166" s="12"/>
      <c r="G166" s="12"/>
      <c r="H166" s="12"/>
      <c r="I166" s="12"/>
      <c r="J166" s="12"/>
      <c r="K166" s="12"/>
      <c r="L166" s="42"/>
      <c r="M166" s="42"/>
      <c r="N166" s="42"/>
      <c r="O166" s="12"/>
      <c r="P166" s="12"/>
      <c r="Q166" s="12"/>
      <c r="R166" s="12"/>
      <c r="S166" s="12"/>
    </row>
    <row r="167" spans="1:19" s="1" customFormat="1" x14ac:dyDescent="0.4">
      <c r="A167" s="12"/>
      <c r="B167" s="12"/>
      <c r="C167" s="42"/>
      <c r="D167" s="12"/>
      <c r="E167" s="42"/>
      <c r="F167" s="12"/>
      <c r="G167" s="12"/>
      <c r="H167" s="12"/>
      <c r="I167" s="12"/>
      <c r="J167" s="12"/>
      <c r="K167" s="12"/>
      <c r="L167" s="42"/>
      <c r="M167" s="42"/>
      <c r="N167" s="42"/>
      <c r="O167" s="12"/>
      <c r="P167" s="12"/>
      <c r="Q167" s="12"/>
      <c r="R167" s="12"/>
      <c r="S167" s="12"/>
    </row>
    <row r="168" spans="1:19" s="1" customFormat="1" x14ac:dyDescent="0.4">
      <c r="A168" s="12"/>
      <c r="B168" s="12"/>
      <c r="C168" s="42"/>
      <c r="D168" s="12"/>
      <c r="E168" s="42"/>
      <c r="F168" s="12"/>
      <c r="G168" s="12"/>
      <c r="H168" s="12"/>
      <c r="I168" s="12"/>
      <c r="J168" s="12"/>
      <c r="K168" s="12"/>
      <c r="L168" s="42"/>
      <c r="M168" s="42"/>
      <c r="N168" s="42"/>
      <c r="O168" s="12"/>
      <c r="P168" s="12"/>
      <c r="Q168" s="12"/>
      <c r="R168" s="12"/>
      <c r="S168" s="12"/>
    </row>
    <row r="169" spans="1:19" s="1" customFormat="1" x14ac:dyDescent="0.4">
      <c r="A169" s="12"/>
      <c r="B169" s="12"/>
      <c r="C169" s="42"/>
      <c r="D169" s="12"/>
      <c r="E169" s="42"/>
      <c r="F169" s="12"/>
      <c r="G169" s="12"/>
      <c r="H169" s="12"/>
      <c r="I169" s="12"/>
      <c r="J169" s="12"/>
      <c r="K169" s="12"/>
      <c r="L169" s="42"/>
      <c r="M169" s="42"/>
      <c r="N169" s="42"/>
      <c r="O169" s="12"/>
      <c r="P169" s="12"/>
      <c r="Q169" s="12"/>
      <c r="R169" s="12"/>
      <c r="S169" s="12"/>
    </row>
    <row r="170" spans="1:19" s="1" customFormat="1" x14ac:dyDescent="0.4">
      <c r="A170" s="12"/>
      <c r="B170" s="12"/>
      <c r="C170" s="42"/>
      <c r="D170" s="12"/>
      <c r="E170" s="42"/>
      <c r="F170" s="12"/>
      <c r="G170" s="12"/>
      <c r="H170" s="12"/>
      <c r="I170" s="12"/>
      <c r="J170" s="12"/>
      <c r="K170" s="12"/>
      <c r="L170" s="42"/>
      <c r="M170" s="42"/>
      <c r="N170" s="42"/>
      <c r="O170" s="12"/>
      <c r="P170" s="12"/>
      <c r="Q170" s="12"/>
      <c r="R170" s="12"/>
      <c r="S170" s="12"/>
    </row>
    <row r="171" spans="1:19" s="1" customFormat="1" x14ac:dyDescent="0.4">
      <c r="A171" s="12"/>
      <c r="B171" s="12"/>
      <c r="C171" s="42"/>
      <c r="D171" s="12"/>
      <c r="E171" s="42"/>
      <c r="F171" s="12"/>
      <c r="G171" s="12"/>
      <c r="H171" s="12"/>
      <c r="I171" s="12"/>
      <c r="J171" s="12"/>
      <c r="K171" s="12"/>
      <c r="L171" s="42"/>
      <c r="M171" s="42"/>
      <c r="N171" s="42"/>
      <c r="O171" s="12"/>
      <c r="P171" s="12"/>
      <c r="Q171" s="12"/>
      <c r="R171" s="12"/>
      <c r="S171" s="12"/>
    </row>
    <row r="172" spans="1:19" s="1" customFormat="1" x14ac:dyDescent="0.4">
      <c r="A172" s="12"/>
      <c r="B172" s="12"/>
      <c r="C172" s="42"/>
      <c r="D172" s="12"/>
      <c r="E172" s="42"/>
      <c r="F172" s="12"/>
      <c r="G172" s="12"/>
      <c r="H172" s="12"/>
      <c r="I172" s="12"/>
      <c r="J172" s="12"/>
      <c r="K172" s="12"/>
      <c r="L172" s="42"/>
      <c r="M172" s="42"/>
      <c r="N172" s="42"/>
      <c r="O172" s="12"/>
      <c r="P172" s="12"/>
      <c r="Q172" s="12"/>
      <c r="R172" s="12"/>
      <c r="S172" s="12"/>
    </row>
    <row r="173" spans="1:19" s="1" customFormat="1" x14ac:dyDescent="0.4">
      <c r="A173" s="12"/>
      <c r="B173" s="12"/>
      <c r="C173" s="42"/>
      <c r="D173" s="12"/>
      <c r="E173" s="42"/>
      <c r="F173" s="12"/>
      <c r="G173" s="12"/>
      <c r="H173" s="12"/>
      <c r="I173" s="12"/>
      <c r="J173" s="12"/>
      <c r="K173" s="12"/>
      <c r="L173" s="42"/>
      <c r="M173" s="42"/>
      <c r="N173" s="42"/>
      <c r="O173" s="12"/>
      <c r="P173" s="12"/>
      <c r="Q173" s="12"/>
      <c r="R173" s="12"/>
      <c r="S173" s="12"/>
    </row>
    <row r="174" spans="1:19" s="1" customFormat="1" x14ac:dyDescent="0.4">
      <c r="A174" s="12"/>
      <c r="B174" s="12"/>
      <c r="C174" s="42"/>
      <c r="D174" s="12"/>
      <c r="E174" s="42"/>
      <c r="F174" s="12"/>
      <c r="G174" s="12"/>
      <c r="H174" s="12"/>
      <c r="I174" s="12"/>
      <c r="J174" s="12"/>
      <c r="K174" s="12"/>
      <c r="L174" s="42"/>
      <c r="M174" s="42"/>
      <c r="N174" s="42"/>
      <c r="O174" s="12"/>
      <c r="P174" s="12"/>
      <c r="Q174" s="12"/>
      <c r="R174" s="12"/>
      <c r="S174" s="12"/>
    </row>
    <row r="175" spans="1:19" s="1" customFormat="1" x14ac:dyDescent="0.4">
      <c r="A175" s="12"/>
      <c r="B175" s="12"/>
      <c r="C175" s="42"/>
      <c r="D175" s="12"/>
      <c r="E175" s="42"/>
      <c r="F175" s="12"/>
      <c r="G175" s="12"/>
      <c r="H175" s="12"/>
      <c r="I175" s="12"/>
      <c r="J175" s="12"/>
      <c r="K175" s="12"/>
      <c r="L175" s="42"/>
      <c r="M175" s="42"/>
      <c r="N175" s="42"/>
      <c r="O175" s="12"/>
      <c r="P175" s="12"/>
      <c r="Q175" s="12"/>
      <c r="R175" s="12"/>
      <c r="S175" s="12"/>
    </row>
    <row r="176" spans="1:19" s="1" customFormat="1" x14ac:dyDescent="0.4">
      <c r="A176" s="12"/>
      <c r="B176" s="12"/>
      <c r="C176" s="42"/>
      <c r="D176" s="12"/>
      <c r="E176" s="42"/>
      <c r="F176" s="12"/>
      <c r="G176" s="12"/>
      <c r="H176" s="12"/>
      <c r="I176" s="12"/>
      <c r="J176" s="12"/>
      <c r="K176" s="12"/>
      <c r="L176" s="42"/>
      <c r="M176" s="42"/>
      <c r="N176" s="42"/>
      <c r="O176" s="12"/>
      <c r="P176" s="12"/>
      <c r="Q176" s="12"/>
      <c r="R176" s="12"/>
      <c r="S176" s="12"/>
    </row>
    <row r="177" spans="1:19" s="1" customFormat="1" x14ac:dyDescent="0.4">
      <c r="A177" s="12"/>
      <c r="B177" s="12"/>
      <c r="C177" s="42"/>
      <c r="D177" s="12"/>
      <c r="E177" s="42"/>
      <c r="F177" s="12"/>
      <c r="G177" s="12"/>
      <c r="H177" s="12"/>
      <c r="I177" s="12"/>
      <c r="J177" s="12"/>
      <c r="K177" s="12"/>
      <c r="L177" s="42"/>
      <c r="M177" s="42"/>
      <c r="N177" s="42"/>
      <c r="O177" s="12"/>
      <c r="P177" s="12"/>
      <c r="Q177" s="12"/>
      <c r="R177" s="12"/>
      <c r="S177" s="12"/>
    </row>
    <row r="178" spans="1:19" s="1" customFormat="1" x14ac:dyDescent="0.4">
      <c r="A178" s="12"/>
      <c r="B178" s="12"/>
      <c r="C178" s="42"/>
      <c r="D178" s="12"/>
      <c r="E178" s="42"/>
      <c r="F178" s="12"/>
      <c r="G178" s="12"/>
      <c r="H178" s="12"/>
      <c r="I178" s="12"/>
      <c r="J178" s="12"/>
      <c r="K178" s="12"/>
      <c r="L178" s="42"/>
      <c r="M178" s="42"/>
      <c r="N178" s="42"/>
      <c r="O178" s="12"/>
      <c r="P178" s="12"/>
      <c r="Q178" s="12"/>
      <c r="R178" s="12"/>
      <c r="S178" s="12"/>
    </row>
    <row r="179" spans="1:19" s="1" customFormat="1" x14ac:dyDescent="0.4">
      <c r="A179" s="12"/>
      <c r="B179" s="12"/>
      <c r="C179" s="42"/>
      <c r="D179" s="12"/>
      <c r="E179" s="42"/>
      <c r="F179" s="12"/>
      <c r="G179" s="12"/>
      <c r="H179" s="12"/>
      <c r="I179" s="12"/>
      <c r="J179" s="12"/>
      <c r="K179" s="12"/>
      <c r="L179" s="42"/>
      <c r="M179" s="42"/>
      <c r="N179" s="42"/>
      <c r="O179" s="12"/>
      <c r="P179" s="12"/>
      <c r="Q179" s="12"/>
      <c r="R179" s="12"/>
      <c r="S179" s="12"/>
    </row>
    <row r="180" spans="1:19" s="1" customFormat="1" x14ac:dyDescent="0.4">
      <c r="A180" s="12"/>
      <c r="B180" s="12"/>
      <c r="C180" s="42"/>
      <c r="D180" s="12"/>
      <c r="E180" s="42"/>
      <c r="F180" s="12"/>
      <c r="G180" s="12"/>
      <c r="H180" s="12"/>
      <c r="I180" s="12"/>
      <c r="J180" s="12"/>
      <c r="K180" s="12"/>
      <c r="L180" s="42"/>
      <c r="M180" s="42"/>
      <c r="N180" s="42"/>
      <c r="O180" s="12"/>
      <c r="P180" s="12"/>
      <c r="Q180" s="12"/>
      <c r="R180" s="12"/>
      <c r="S180" s="12"/>
    </row>
    <row r="181" spans="1:19" s="1" customFormat="1" x14ac:dyDescent="0.4">
      <c r="A181" s="12"/>
      <c r="B181" s="12"/>
      <c r="C181" s="42"/>
      <c r="D181" s="12"/>
      <c r="E181" s="42"/>
      <c r="F181" s="12"/>
      <c r="G181" s="12"/>
      <c r="H181" s="12"/>
      <c r="I181" s="12"/>
      <c r="J181" s="12"/>
      <c r="K181" s="12"/>
      <c r="L181" s="42"/>
      <c r="M181" s="42"/>
      <c r="N181" s="42"/>
      <c r="O181" s="12"/>
      <c r="P181" s="12"/>
      <c r="Q181" s="12"/>
      <c r="R181" s="12"/>
      <c r="S181" s="12"/>
    </row>
    <row r="182" spans="1:19" s="1" customFormat="1" x14ac:dyDescent="0.4">
      <c r="A182" s="12"/>
      <c r="B182" s="12"/>
      <c r="C182" s="42"/>
      <c r="D182" s="12"/>
      <c r="E182" s="42"/>
      <c r="F182" s="12"/>
      <c r="G182" s="12"/>
      <c r="H182" s="12"/>
      <c r="I182" s="12"/>
      <c r="J182" s="12"/>
      <c r="K182" s="12"/>
      <c r="L182" s="42"/>
      <c r="M182" s="42"/>
      <c r="N182" s="42"/>
      <c r="O182" s="12"/>
      <c r="P182" s="12"/>
      <c r="Q182" s="12"/>
      <c r="R182" s="12"/>
      <c r="S182" s="12"/>
    </row>
    <row r="183" spans="1:19" s="1" customFormat="1" x14ac:dyDescent="0.4">
      <c r="A183" s="12"/>
      <c r="B183" s="12"/>
      <c r="C183" s="42"/>
      <c r="D183" s="12"/>
      <c r="E183" s="42"/>
      <c r="F183" s="12"/>
      <c r="G183" s="12"/>
      <c r="H183" s="12"/>
      <c r="I183" s="12"/>
      <c r="J183" s="12"/>
      <c r="K183" s="12"/>
      <c r="L183" s="42"/>
      <c r="M183" s="42"/>
      <c r="N183" s="42"/>
      <c r="O183" s="12"/>
      <c r="P183" s="12"/>
      <c r="Q183" s="12"/>
      <c r="R183" s="12"/>
      <c r="S183" s="12"/>
    </row>
    <row r="184" spans="1:19" s="1" customFormat="1" x14ac:dyDescent="0.4">
      <c r="A184" s="12"/>
      <c r="B184" s="12"/>
      <c r="C184" s="42"/>
      <c r="D184" s="12"/>
      <c r="E184" s="42"/>
      <c r="F184" s="12"/>
      <c r="G184" s="12"/>
      <c r="H184" s="12"/>
      <c r="I184" s="12"/>
      <c r="J184" s="12"/>
      <c r="K184" s="12"/>
      <c r="L184" s="42"/>
      <c r="M184" s="42"/>
      <c r="N184" s="42"/>
      <c r="O184" s="12"/>
      <c r="P184" s="12"/>
      <c r="Q184" s="12"/>
      <c r="R184" s="12"/>
      <c r="S184" s="12"/>
    </row>
    <row r="185" spans="1:19" s="1" customFormat="1" x14ac:dyDescent="0.4">
      <c r="A185" s="12"/>
      <c r="B185" s="12"/>
      <c r="C185" s="42"/>
      <c r="D185" s="12"/>
      <c r="E185" s="42"/>
      <c r="F185" s="12"/>
      <c r="G185" s="12"/>
      <c r="H185" s="12"/>
      <c r="I185" s="12"/>
      <c r="J185" s="12"/>
      <c r="K185" s="12"/>
      <c r="L185" s="42"/>
      <c r="M185" s="42"/>
      <c r="N185" s="42"/>
      <c r="O185" s="12"/>
      <c r="P185" s="12"/>
      <c r="Q185" s="12"/>
      <c r="R185" s="12"/>
      <c r="S185" s="12"/>
    </row>
    <row r="186" spans="1:19" s="1" customFormat="1" x14ac:dyDescent="0.4">
      <c r="A186" s="12"/>
      <c r="B186" s="12"/>
      <c r="C186" s="42"/>
      <c r="D186" s="12"/>
      <c r="E186" s="42"/>
      <c r="F186" s="12"/>
      <c r="G186" s="12"/>
      <c r="H186" s="12"/>
      <c r="I186" s="12"/>
      <c r="J186" s="12"/>
      <c r="K186" s="12"/>
      <c r="L186" s="42"/>
      <c r="M186" s="42"/>
      <c r="N186" s="42"/>
      <c r="O186" s="12"/>
      <c r="P186" s="12"/>
      <c r="Q186" s="12"/>
      <c r="R186" s="12"/>
      <c r="S186" s="12"/>
    </row>
    <row r="187" spans="1:19" s="1" customFormat="1" x14ac:dyDescent="0.4">
      <c r="A187" s="12"/>
      <c r="B187" s="12"/>
      <c r="C187" s="42"/>
      <c r="D187" s="12"/>
      <c r="E187" s="42"/>
      <c r="F187" s="12"/>
      <c r="G187" s="12"/>
      <c r="H187" s="12"/>
      <c r="I187" s="12"/>
      <c r="J187" s="12"/>
      <c r="K187" s="12"/>
      <c r="L187" s="42"/>
      <c r="M187" s="42"/>
      <c r="N187" s="42"/>
      <c r="O187" s="12"/>
      <c r="P187" s="12"/>
      <c r="Q187" s="12"/>
      <c r="R187" s="12"/>
      <c r="S187" s="12"/>
    </row>
    <row r="188" spans="1:19" s="1" customFormat="1" x14ac:dyDescent="0.4">
      <c r="A188" s="12"/>
      <c r="B188" s="12"/>
      <c r="C188" s="42"/>
      <c r="D188" s="12"/>
      <c r="E188" s="42"/>
      <c r="F188" s="12"/>
      <c r="G188" s="12"/>
      <c r="H188" s="12"/>
      <c r="I188" s="12"/>
      <c r="J188" s="12"/>
      <c r="K188" s="12"/>
      <c r="L188" s="42"/>
      <c r="M188" s="42"/>
      <c r="N188" s="42"/>
      <c r="O188" s="12"/>
      <c r="P188" s="12"/>
      <c r="Q188" s="12"/>
      <c r="R188" s="12"/>
      <c r="S188" s="12"/>
    </row>
    <row r="189" spans="1:19" s="1" customFormat="1" x14ac:dyDescent="0.4">
      <c r="A189" s="12"/>
      <c r="B189" s="12"/>
      <c r="C189" s="42"/>
      <c r="D189" s="12"/>
      <c r="E189" s="42"/>
      <c r="F189" s="12"/>
      <c r="G189" s="12"/>
      <c r="H189" s="12"/>
      <c r="I189" s="12"/>
      <c r="J189" s="12"/>
      <c r="K189" s="12"/>
      <c r="L189" s="42"/>
      <c r="M189" s="42"/>
      <c r="N189" s="42"/>
      <c r="O189" s="12"/>
      <c r="P189" s="12"/>
      <c r="Q189" s="12"/>
      <c r="R189" s="12"/>
      <c r="S189" s="12"/>
    </row>
    <row r="190" spans="1:19" s="1" customFormat="1" x14ac:dyDescent="0.4">
      <c r="A190" s="12"/>
      <c r="B190" s="12"/>
      <c r="C190" s="42"/>
      <c r="D190" s="12"/>
      <c r="E190" s="42"/>
      <c r="F190" s="12"/>
      <c r="G190" s="12"/>
      <c r="H190" s="12"/>
      <c r="I190" s="12"/>
      <c r="J190" s="12"/>
      <c r="K190" s="12"/>
      <c r="L190" s="42"/>
      <c r="M190" s="42"/>
      <c r="N190" s="42"/>
      <c r="O190" s="12"/>
      <c r="P190" s="12"/>
      <c r="Q190" s="12"/>
      <c r="R190" s="12"/>
      <c r="S190" s="12"/>
    </row>
    <row r="191" spans="1:19" s="1" customFormat="1" x14ac:dyDescent="0.4">
      <c r="A191" s="12"/>
      <c r="B191" s="12"/>
      <c r="C191" s="42"/>
      <c r="D191" s="12"/>
      <c r="E191" s="42"/>
      <c r="F191" s="12"/>
      <c r="G191" s="12"/>
      <c r="H191" s="12"/>
      <c r="I191" s="12"/>
      <c r="J191" s="12"/>
      <c r="K191" s="12"/>
      <c r="L191" s="42"/>
      <c r="M191" s="42"/>
      <c r="N191" s="42"/>
      <c r="O191" s="12"/>
      <c r="P191" s="12"/>
      <c r="Q191" s="12"/>
      <c r="R191" s="12"/>
      <c r="S191" s="12"/>
    </row>
    <row r="192" spans="1:19" s="1" customFormat="1" x14ac:dyDescent="0.4">
      <c r="A192" s="12"/>
      <c r="B192" s="12"/>
      <c r="C192" s="42"/>
      <c r="D192" s="12"/>
      <c r="E192" s="42"/>
      <c r="F192" s="12"/>
      <c r="G192" s="12"/>
      <c r="H192" s="12"/>
      <c r="I192" s="12"/>
      <c r="J192" s="12"/>
      <c r="K192" s="12"/>
      <c r="L192" s="42"/>
      <c r="M192" s="42"/>
      <c r="N192" s="42"/>
      <c r="O192" s="12"/>
      <c r="P192" s="12"/>
      <c r="Q192" s="12"/>
      <c r="R192" s="12"/>
      <c r="S192" s="12"/>
    </row>
    <row r="193" spans="1:19" s="1" customFormat="1" x14ac:dyDescent="0.4">
      <c r="A193" s="12"/>
      <c r="B193" s="12"/>
      <c r="C193" s="42"/>
      <c r="D193" s="12"/>
      <c r="E193" s="42"/>
      <c r="F193" s="12"/>
      <c r="G193" s="12"/>
      <c r="H193" s="12"/>
      <c r="I193" s="12"/>
      <c r="J193" s="12"/>
      <c r="K193" s="12"/>
      <c r="L193" s="42"/>
      <c r="M193" s="42"/>
      <c r="N193" s="42"/>
      <c r="O193" s="12"/>
      <c r="P193" s="12"/>
      <c r="Q193" s="12"/>
      <c r="R193" s="12"/>
      <c r="S193" s="12"/>
    </row>
    <row r="194" spans="1:19" s="1" customFormat="1" x14ac:dyDescent="0.4">
      <c r="A194" s="12"/>
      <c r="B194" s="12"/>
      <c r="C194" s="42"/>
      <c r="D194" s="12"/>
      <c r="E194" s="42"/>
      <c r="F194" s="12"/>
      <c r="G194" s="12"/>
      <c r="H194" s="12"/>
      <c r="I194" s="12"/>
      <c r="J194" s="12"/>
      <c r="K194" s="12"/>
      <c r="L194" s="42"/>
      <c r="M194" s="42"/>
      <c r="N194" s="42"/>
      <c r="O194" s="12"/>
      <c r="P194" s="12"/>
      <c r="Q194" s="12"/>
      <c r="R194" s="12"/>
      <c r="S194" s="12"/>
    </row>
    <row r="195" spans="1:19" s="1" customFormat="1" x14ac:dyDescent="0.4">
      <c r="A195" s="12"/>
      <c r="B195" s="12"/>
      <c r="C195" s="42"/>
      <c r="D195" s="12"/>
      <c r="E195" s="42"/>
      <c r="F195" s="12"/>
      <c r="G195" s="12"/>
      <c r="H195" s="12"/>
      <c r="I195" s="12"/>
      <c r="J195" s="12"/>
      <c r="K195" s="12"/>
      <c r="L195" s="42"/>
      <c r="M195" s="42"/>
      <c r="N195" s="42"/>
      <c r="O195" s="12"/>
      <c r="P195" s="12"/>
      <c r="Q195" s="12"/>
      <c r="R195" s="12"/>
      <c r="S195" s="12"/>
    </row>
    <row r="196" spans="1:19" s="1" customFormat="1" x14ac:dyDescent="0.4">
      <c r="A196" s="12"/>
      <c r="B196" s="12"/>
      <c r="C196" s="42"/>
      <c r="D196" s="12"/>
      <c r="E196" s="42"/>
      <c r="F196" s="12"/>
      <c r="G196" s="12"/>
      <c r="H196" s="12"/>
      <c r="I196" s="12"/>
      <c r="J196" s="12"/>
      <c r="K196" s="12"/>
      <c r="L196" s="42"/>
      <c r="M196" s="42"/>
      <c r="N196" s="42"/>
      <c r="O196" s="12"/>
      <c r="P196" s="12"/>
      <c r="Q196" s="12"/>
      <c r="R196" s="12"/>
      <c r="S196" s="12"/>
    </row>
    <row r="197" spans="1:19" s="1" customFormat="1" x14ac:dyDescent="0.4">
      <c r="A197" s="12"/>
      <c r="B197" s="12"/>
      <c r="C197" s="42"/>
      <c r="D197" s="12"/>
      <c r="E197" s="42"/>
      <c r="F197" s="12"/>
      <c r="G197" s="12"/>
      <c r="H197" s="12"/>
      <c r="I197" s="12"/>
      <c r="J197" s="12"/>
      <c r="K197" s="12"/>
      <c r="L197" s="42"/>
      <c r="M197" s="42"/>
      <c r="N197" s="42"/>
      <c r="O197" s="12"/>
      <c r="P197" s="12"/>
      <c r="Q197" s="12"/>
      <c r="R197" s="12"/>
      <c r="S197" s="12"/>
    </row>
    <row r="198" spans="1:19" s="1" customFormat="1" x14ac:dyDescent="0.4">
      <c r="A198" s="12"/>
      <c r="B198" s="12"/>
      <c r="C198" s="42"/>
      <c r="D198" s="12"/>
      <c r="E198" s="42"/>
      <c r="F198" s="12"/>
      <c r="G198" s="12"/>
      <c r="H198" s="12"/>
      <c r="I198" s="12"/>
      <c r="J198" s="12"/>
      <c r="K198" s="12"/>
      <c r="L198" s="42"/>
      <c r="M198" s="42"/>
      <c r="N198" s="42"/>
      <c r="O198" s="12"/>
      <c r="P198" s="12"/>
      <c r="Q198" s="12"/>
      <c r="R198" s="12"/>
      <c r="S198" s="12"/>
    </row>
    <row r="199" spans="1:19" s="1" customFormat="1" x14ac:dyDescent="0.4">
      <c r="A199" s="12"/>
      <c r="B199" s="12"/>
      <c r="C199" s="42"/>
      <c r="D199" s="12"/>
      <c r="E199" s="42"/>
      <c r="F199" s="12"/>
      <c r="G199" s="12"/>
      <c r="H199" s="12"/>
      <c r="I199" s="12"/>
      <c r="J199" s="12"/>
      <c r="K199" s="12"/>
      <c r="L199" s="42"/>
      <c r="M199" s="42"/>
      <c r="N199" s="42"/>
      <c r="O199" s="12"/>
      <c r="P199" s="12"/>
      <c r="Q199" s="12"/>
      <c r="R199" s="12"/>
      <c r="S199" s="12"/>
    </row>
    <row r="200" spans="1:19" s="1" customFormat="1" x14ac:dyDescent="0.4">
      <c r="A200" s="12"/>
      <c r="B200" s="12"/>
      <c r="C200" s="42"/>
      <c r="D200" s="12"/>
      <c r="E200" s="42"/>
      <c r="F200" s="12"/>
      <c r="G200" s="12"/>
      <c r="H200" s="12"/>
      <c r="I200" s="12"/>
      <c r="J200" s="12"/>
      <c r="K200" s="12"/>
      <c r="L200" s="42"/>
      <c r="M200" s="42"/>
      <c r="N200" s="42"/>
      <c r="O200" s="12"/>
      <c r="P200" s="12"/>
      <c r="Q200" s="12"/>
      <c r="R200" s="12"/>
      <c r="S200" s="12"/>
    </row>
    <row r="201" spans="1:19" s="1" customFormat="1" x14ac:dyDescent="0.4">
      <c r="A201" s="12"/>
      <c r="B201" s="12"/>
      <c r="C201" s="42"/>
      <c r="D201" s="12"/>
      <c r="E201" s="42"/>
      <c r="F201" s="12"/>
      <c r="G201" s="12"/>
      <c r="H201" s="12"/>
      <c r="I201" s="12"/>
      <c r="J201" s="12"/>
      <c r="K201" s="12"/>
      <c r="L201" s="42"/>
      <c r="M201" s="42"/>
      <c r="N201" s="42"/>
      <c r="O201" s="12"/>
      <c r="P201" s="12"/>
      <c r="Q201" s="12"/>
      <c r="R201" s="12"/>
      <c r="S201" s="12"/>
    </row>
    <row r="202" spans="1:19" s="1" customFormat="1" x14ac:dyDescent="0.4">
      <c r="A202" s="12"/>
      <c r="B202" s="12"/>
      <c r="C202" s="42"/>
      <c r="D202" s="12"/>
      <c r="E202" s="42"/>
      <c r="F202" s="12"/>
      <c r="G202" s="12"/>
      <c r="H202" s="12"/>
      <c r="I202" s="12"/>
      <c r="J202" s="12"/>
      <c r="K202" s="12"/>
      <c r="L202" s="42"/>
      <c r="M202" s="42"/>
      <c r="N202" s="42"/>
      <c r="O202" s="12"/>
      <c r="P202" s="12"/>
      <c r="Q202" s="12"/>
      <c r="R202" s="12"/>
      <c r="S202" s="12"/>
    </row>
    <row r="203" spans="1:19" s="1" customFormat="1" x14ac:dyDescent="0.4">
      <c r="A203" s="12"/>
      <c r="B203" s="12"/>
      <c r="C203" s="42"/>
      <c r="D203" s="12"/>
      <c r="E203" s="42"/>
      <c r="F203" s="12"/>
      <c r="G203" s="12"/>
      <c r="H203" s="12"/>
      <c r="I203" s="12"/>
      <c r="J203" s="12"/>
      <c r="K203" s="12"/>
      <c r="L203" s="42"/>
      <c r="M203" s="42"/>
      <c r="N203" s="42"/>
      <c r="O203" s="12"/>
      <c r="P203" s="12"/>
      <c r="Q203" s="12"/>
      <c r="R203" s="12"/>
      <c r="S203" s="12"/>
    </row>
    <row r="204" spans="1:19" s="1" customFormat="1" x14ac:dyDescent="0.4">
      <c r="A204" s="12"/>
      <c r="B204" s="12"/>
      <c r="C204" s="42"/>
      <c r="D204" s="12"/>
      <c r="E204" s="42"/>
      <c r="F204" s="12"/>
      <c r="G204" s="12"/>
      <c r="H204" s="12"/>
      <c r="I204" s="12"/>
      <c r="J204" s="12"/>
      <c r="K204" s="12"/>
      <c r="L204" s="42"/>
      <c r="M204" s="42"/>
      <c r="N204" s="42"/>
      <c r="O204" s="12"/>
      <c r="P204" s="12"/>
      <c r="Q204" s="12"/>
      <c r="R204" s="12"/>
      <c r="S204" s="12"/>
    </row>
    <row r="205" spans="1:19" s="1" customFormat="1" x14ac:dyDescent="0.4">
      <c r="A205" s="12"/>
      <c r="B205" s="12"/>
      <c r="C205" s="42"/>
      <c r="D205" s="12"/>
      <c r="E205" s="42"/>
      <c r="F205" s="12"/>
      <c r="G205" s="12"/>
      <c r="H205" s="12"/>
      <c r="I205" s="12"/>
      <c r="J205" s="12"/>
      <c r="K205" s="12"/>
      <c r="L205" s="42"/>
      <c r="M205" s="42"/>
      <c r="N205" s="42"/>
      <c r="O205" s="12"/>
      <c r="P205" s="12"/>
      <c r="Q205" s="12"/>
      <c r="R205" s="12"/>
      <c r="S205" s="12"/>
    </row>
    <row r="206" spans="1:19" s="1" customFormat="1" x14ac:dyDescent="0.4">
      <c r="A206" s="12"/>
      <c r="B206" s="12"/>
      <c r="C206" s="42"/>
      <c r="D206" s="12"/>
      <c r="E206" s="42"/>
      <c r="F206" s="12"/>
      <c r="G206" s="12"/>
      <c r="H206" s="12"/>
      <c r="I206" s="12"/>
      <c r="J206" s="12"/>
      <c r="K206" s="12"/>
      <c r="L206" s="42"/>
      <c r="M206" s="42"/>
      <c r="N206" s="42"/>
      <c r="O206" s="12"/>
      <c r="P206" s="12"/>
      <c r="Q206" s="12"/>
      <c r="R206" s="12"/>
      <c r="S206" s="12"/>
    </row>
    <row r="207" spans="1:19" s="1" customFormat="1" x14ac:dyDescent="0.4">
      <c r="A207" s="12"/>
      <c r="B207" s="12"/>
      <c r="C207" s="42"/>
      <c r="D207" s="12"/>
      <c r="E207" s="42"/>
      <c r="F207" s="12"/>
      <c r="G207" s="12"/>
      <c r="H207" s="12"/>
      <c r="I207" s="12"/>
      <c r="J207" s="12"/>
      <c r="K207" s="12"/>
      <c r="L207" s="42"/>
      <c r="M207" s="42"/>
      <c r="N207" s="42"/>
      <c r="O207" s="12"/>
      <c r="P207" s="12"/>
      <c r="Q207" s="12"/>
      <c r="R207" s="12"/>
      <c r="S207" s="12"/>
    </row>
    <row r="208" spans="1:19" s="1" customFormat="1" x14ac:dyDescent="0.4">
      <c r="A208" s="12"/>
      <c r="B208" s="12"/>
      <c r="C208" s="42"/>
      <c r="D208" s="12"/>
      <c r="E208" s="42"/>
      <c r="F208" s="12"/>
      <c r="G208" s="12"/>
      <c r="H208" s="12"/>
      <c r="I208" s="12"/>
      <c r="J208" s="12"/>
      <c r="K208" s="12"/>
      <c r="L208" s="42"/>
      <c r="M208" s="42"/>
      <c r="N208" s="42"/>
      <c r="O208" s="12"/>
      <c r="P208" s="12"/>
      <c r="Q208" s="12"/>
      <c r="R208" s="12"/>
      <c r="S208" s="12"/>
    </row>
    <row r="209" spans="1:19" s="1" customFormat="1" x14ac:dyDescent="0.4">
      <c r="A209" s="12"/>
      <c r="B209" s="12"/>
      <c r="C209" s="42"/>
      <c r="D209" s="12"/>
      <c r="E209" s="42"/>
      <c r="F209" s="12"/>
      <c r="G209" s="12"/>
      <c r="H209" s="12"/>
      <c r="I209" s="12"/>
      <c r="J209" s="12"/>
      <c r="K209" s="12"/>
      <c r="L209" s="42"/>
      <c r="M209" s="42"/>
      <c r="N209" s="42"/>
      <c r="O209" s="12"/>
      <c r="P209" s="12"/>
      <c r="Q209" s="12"/>
      <c r="R209" s="12"/>
      <c r="S209" s="12"/>
    </row>
    <row r="210" spans="1:19" s="1" customFormat="1" x14ac:dyDescent="0.4">
      <c r="A210" s="12"/>
      <c r="B210" s="12"/>
      <c r="C210" s="42"/>
      <c r="D210" s="12"/>
      <c r="E210" s="42"/>
      <c r="F210" s="12"/>
      <c r="G210" s="12"/>
      <c r="H210" s="12"/>
      <c r="I210" s="12"/>
      <c r="J210" s="12"/>
      <c r="K210" s="12"/>
      <c r="L210" s="42"/>
      <c r="M210" s="42"/>
      <c r="N210" s="42"/>
      <c r="O210" s="12"/>
      <c r="P210" s="12"/>
      <c r="Q210" s="12"/>
      <c r="R210" s="12"/>
      <c r="S210" s="12"/>
    </row>
    <row r="211" spans="1:19" s="1" customFormat="1" x14ac:dyDescent="0.4">
      <c r="A211" s="12"/>
      <c r="B211" s="12"/>
      <c r="C211" s="42"/>
      <c r="D211" s="12"/>
      <c r="E211" s="42"/>
      <c r="F211" s="12"/>
      <c r="G211" s="12"/>
      <c r="H211" s="12"/>
      <c r="I211" s="12"/>
      <c r="J211" s="12"/>
      <c r="K211" s="12"/>
      <c r="L211" s="42"/>
      <c r="M211" s="42"/>
      <c r="N211" s="42"/>
      <c r="O211" s="12"/>
      <c r="P211" s="12"/>
      <c r="Q211" s="12"/>
      <c r="R211" s="12"/>
      <c r="S211" s="12"/>
    </row>
    <row r="212" spans="1:19" s="1" customFormat="1" x14ac:dyDescent="0.4">
      <c r="A212" s="12"/>
      <c r="B212" s="12"/>
      <c r="C212" s="42"/>
      <c r="D212" s="12"/>
      <c r="E212" s="42"/>
      <c r="F212" s="12"/>
      <c r="G212" s="12"/>
      <c r="H212" s="12"/>
      <c r="I212" s="12"/>
      <c r="J212" s="12"/>
      <c r="K212" s="12"/>
      <c r="L212" s="42"/>
      <c r="M212" s="42"/>
      <c r="N212" s="42"/>
      <c r="O212" s="12"/>
      <c r="P212" s="12"/>
      <c r="Q212" s="12"/>
      <c r="R212" s="12"/>
      <c r="S212" s="12"/>
    </row>
    <row r="213" spans="1:19" s="1" customFormat="1" x14ac:dyDescent="0.4">
      <c r="A213" s="12"/>
      <c r="B213" s="12"/>
      <c r="C213" s="42"/>
      <c r="D213" s="12"/>
      <c r="E213" s="42"/>
      <c r="F213" s="12"/>
      <c r="G213" s="12"/>
      <c r="H213" s="12"/>
      <c r="I213" s="12"/>
      <c r="J213" s="12"/>
      <c r="K213" s="12"/>
      <c r="L213" s="42"/>
      <c r="M213" s="42"/>
      <c r="N213" s="42"/>
      <c r="O213" s="12"/>
      <c r="P213" s="12"/>
      <c r="Q213" s="12"/>
      <c r="R213" s="12"/>
      <c r="S213" s="12"/>
    </row>
    <row r="214" spans="1:19" s="1" customFormat="1" x14ac:dyDescent="0.4">
      <c r="A214" s="12"/>
      <c r="B214" s="12"/>
      <c r="C214" s="42"/>
      <c r="D214" s="12"/>
      <c r="E214" s="42"/>
      <c r="F214" s="12"/>
      <c r="G214" s="12"/>
      <c r="H214" s="12"/>
      <c r="I214" s="12"/>
      <c r="J214" s="12"/>
      <c r="K214" s="12"/>
      <c r="L214" s="42"/>
      <c r="M214" s="42"/>
      <c r="N214" s="42"/>
      <c r="O214" s="12"/>
      <c r="P214" s="12"/>
      <c r="Q214" s="12"/>
      <c r="R214" s="12"/>
      <c r="S214" s="12"/>
    </row>
    <row r="215" spans="1:19" s="1" customFormat="1" x14ac:dyDescent="0.4">
      <c r="A215" s="12"/>
      <c r="B215" s="12"/>
      <c r="C215" s="42"/>
      <c r="D215" s="12"/>
      <c r="E215" s="42"/>
      <c r="F215" s="12"/>
      <c r="G215" s="12"/>
      <c r="H215" s="12"/>
      <c r="I215" s="12"/>
      <c r="J215" s="12"/>
      <c r="K215" s="12"/>
      <c r="L215" s="42"/>
      <c r="M215" s="42"/>
      <c r="N215" s="42"/>
      <c r="O215" s="12"/>
      <c r="P215" s="12"/>
      <c r="Q215" s="12"/>
      <c r="R215" s="12"/>
      <c r="S215" s="12"/>
    </row>
    <row r="216" spans="1:19" s="1" customFormat="1" x14ac:dyDescent="0.4">
      <c r="A216" s="12"/>
      <c r="B216" s="12"/>
      <c r="C216" s="42"/>
      <c r="D216" s="12"/>
      <c r="E216" s="42"/>
      <c r="F216" s="12"/>
      <c r="G216" s="12"/>
      <c r="H216" s="12"/>
      <c r="I216" s="12"/>
      <c r="J216" s="12"/>
      <c r="K216" s="12"/>
      <c r="L216" s="42"/>
      <c r="M216" s="42"/>
      <c r="N216" s="42"/>
      <c r="O216" s="12"/>
      <c r="P216" s="12"/>
      <c r="Q216" s="12"/>
      <c r="R216" s="12"/>
      <c r="S216" s="12"/>
    </row>
    <row r="217" spans="1:19" s="1" customFormat="1" x14ac:dyDescent="0.4">
      <c r="A217" s="12"/>
      <c r="B217" s="12"/>
      <c r="C217" s="42"/>
      <c r="D217" s="12"/>
      <c r="E217" s="42"/>
      <c r="F217" s="12"/>
      <c r="G217" s="12"/>
      <c r="H217" s="12"/>
      <c r="I217" s="12"/>
      <c r="J217" s="12"/>
      <c r="K217" s="12"/>
      <c r="L217" s="42"/>
      <c r="M217" s="42"/>
      <c r="N217" s="42"/>
      <c r="O217" s="12"/>
      <c r="P217" s="12"/>
      <c r="Q217" s="12"/>
      <c r="R217" s="12"/>
      <c r="S217" s="12"/>
    </row>
    <row r="218" spans="1:19" s="1" customFormat="1" x14ac:dyDescent="0.4">
      <c r="A218" s="12"/>
      <c r="B218" s="12"/>
      <c r="C218" s="42"/>
      <c r="D218" s="12"/>
      <c r="E218" s="42"/>
      <c r="F218" s="12"/>
      <c r="G218" s="12"/>
      <c r="H218" s="12"/>
      <c r="I218" s="12"/>
      <c r="J218" s="12"/>
      <c r="K218" s="12"/>
      <c r="L218" s="42"/>
      <c r="M218" s="42"/>
      <c r="N218" s="42"/>
      <c r="O218" s="12"/>
      <c r="P218" s="12"/>
      <c r="Q218" s="12"/>
      <c r="R218" s="12"/>
      <c r="S218" s="12"/>
    </row>
    <row r="219" spans="1:19" s="1" customFormat="1" x14ac:dyDescent="0.4">
      <c r="A219" s="12"/>
      <c r="B219" s="12"/>
      <c r="C219" s="42"/>
      <c r="D219" s="12"/>
      <c r="E219" s="42"/>
      <c r="F219" s="12"/>
      <c r="G219" s="12"/>
      <c r="H219" s="12"/>
      <c r="I219" s="12"/>
      <c r="J219" s="12"/>
      <c r="K219" s="12"/>
      <c r="L219" s="42"/>
      <c r="M219" s="42"/>
      <c r="N219" s="42"/>
      <c r="O219" s="12"/>
      <c r="P219" s="12"/>
      <c r="Q219" s="12"/>
      <c r="R219" s="12"/>
      <c r="S219" s="12"/>
    </row>
    <row r="220" spans="1:19" s="1" customFormat="1" x14ac:dyDescent="0.4">
      <c r="A220" s="12"/>
      <c r="B220" s="12"/>
      <c r="C220" s="42"/>
      <c r="D220" s="12"/>
      <c r="E220" s="42"/>
      <c r="F220" s="12"/>
      <c r="G220" s="12"/>
      <c r="H220" s="12"/>
      <c r="I220" s="12"/>
      <c r="J220" s="12"/>
      <c r="K220" s="12"/>
      <c r="L220" s="42"/>
      <c r="M220" s="42"/>
      <c r="N220" s="42"/>
      <c r="O220" s="12"/>
      <c r="P220" s="12"/>
      <c r="Q220" s="12"/>
      <c r="R220" s="12"/>
      <c r="S220" s="12"/>
    </row>
    <row r="221" spans="1:19" s="1" customFormat="1" x14ac:dyDescent="0.4">
      <c r="A221" s="12"/>
      <c r="B221" s="12"/>
      <c r="C221" s="42"/>
      <c r="D221" s="12"/>
      <c r="E221" s="42"/>
      <c r="F221" s="12"/>
      <c r="G221" s="12"/>
      <c r="H221" s="12"/>
      <c r="I221" s="12"/>
      <c r="J221" s="12"/>
      <c r="K221" s="12"/>
      <c r="L221" s="42"/>
      <c r="M221" s="42"/>
      <c r="N221" s="42"/>
      <c r="O221" s="12"/>
      <c r="P221" s="12"/>
      <c r="Q221" s="12"/>
      <c r="R221" s="12"/>
      <c r="S221" s="12"/>
    </row>
    <row r="222" spans="1:19" s="1" customFormat="1" x14ac:dyDescent="0.4">
      <c r="A222" s="12"/>
      <c r="B222" s="12"/>
      <c r="C222" s="42"/>
      <c r="D222" s="12"/>
      <c r="E222" s="42"/>
      <c r="F222" s="12"/>
      <c r="G222" s="12"/>
      <c r="H222" s="12"/>
      <c r="I222" s="12"/>
      <c r="J222" s="12"/>
      <c r="K222" s="12"/>
      <c r="L222" s="42"/>
      <c r="M222" s="42"/>
      <c r="N222" s="42"/>
      <c r="O222" s="12"/>
      <c r="P222" s="12"/>
      <c r="Q222" s="12"/>
      <c r="R222" s="12"/>
      <c r="S222" s="12"/>
    </row>
    <row r="223" spans="1:19" s="1" customFormat="1" x14ac:dyDescent="0.4">
      <c r="A223" s="12"/>
      <c r="B223" s="12"/>
      <c r="C223" s="42"/>
      <c r="D223" s="12"/>
      <c r="E223" s="42"/>
      <c r="F223" s="12"/>
      <c r="G223" s="12"/>
      <c r="H223" s="12"/>
      <c r="I223" s="12"/>
      <c r="J223" s="12"/>
      <c r="K223" s="12"/>
      <c r="L223" s="42"/>
      <c r="M223" s="42"/>
      <c r="N223" s="42"/>
      <c r="O223" s="12"/>
      <c r="P223" s="12"/>
      <c r="Q223" s="12"/>
      <c r="R223" s="12"/>
      <c r="S223" s="12"/>
    </row>
    <row r="224" spans="1:19" s="1" customFormat="1" x14ac:dyDescent="0.4">
      <c r="A224" s="12"/>
      <c r="B224" s="12"/>
      <c r="C224" s="42"/>
      <c r="D224" s="12"/>
      <c r="E224" s="42"/>
      <c r="F224" s="12"/>
      <c r="G224" s="12"/>
      <c r="H224" s="12"/>
      <c r="I224" s="12"/>
      <c r="J224" s="12"/>
      <c r="K224" s="12"/>
      <c r="L224" s="42"/>
      <c r="M224" s="42"/>
      <c r="N224" s="42"/>
      <c r="O224" s="12"/>
      <c r="P224" s="12"/>
      <c r="Q224" s="12"/>
      <c r="R224" s="12"/>
      <c r="S224" s="12"/>
    </row>
    <row r="225" spans="1:19" s="1" customFormat="1" x14ac:dyDescent="0.4">
      <c r="A225" s="12"/>
      <c r="B225" s="12"/>
      <c r="C225" s="42"/>
      <c r="D225" s="12"/>
      <c r="E225" s="42"/>
      <c r="F225" s="12"/>
      <c r="G225" s="12"/>
      <c r="H225" s="12"/>
      <c r="I225" s="12"/>
      <c r="J225" s="12"/>
      <c r="K225" s="12"/>
      <c r="L225" s="42"/>
      <c r="M225" s="42"/>
      <c r="N225" s="42"/>
      <c r="O225" s="12"/>
      <c r="P225" s="12"/>
      <c r="Q225" s="12"/>
      <c r="R225" s="12"/>
      <c r="S225" s="12"/>
    </row>
    <row r="226" spans="1:19" s="1" customFormat="1" x14ac:dyDescent="0.4">
      <c r="A226" s="12"/>
      <c r="B226" s="12"/>
      <c r="C226" s="42"/>
      <c r="D226" s="12"/>
      <c r="E226" s="42"/>
      <c r="F226" s="12"/>
      <c r="G226" s="12"/>
      <c r="H226" s="12"/>
      <c r="I226" s="12"/>
      <c r="J226" s="12"/>
      <c r="K226" s="12"/>
      <c r="L226" s="42"/>
      <c r="M226" s="42"/>
      <c r="N226" s="42"/>
      <c r="O226" s="12"/>
      <c r="P226" s="12"/>
      <c r="Q226" s="12"/>
      <c r="R226" s="12"/>
      <c r="S226" s="12"/>
    </row>
    <row r="227" spans="1:19" s="1" customFormat="1" x14ac:dyDescent="0.4">
      <c r="A227" s="12"/>
      <c r="B227" s="12"/>
      <c r="C227" s="42"/>
      <c r="D227" s="12"/>
      <c r="E227" s="42"/>
      <c r="F227" s="12"/>
      <c r="G227" s="12"/>
      <c r="H227" s="12"/>
      <c r="I227" s="12"/>
      <c r="J227" s="12"/>
      <c r="K227" s="12"/>
      <c r="L227" s="42"/>
      <c r="M227" s="42"/>
      <c r="N227" s="42"/>
      <c r="O227" s="12"/>
      <c r="P227" s="12"/>
      <c r="Q227" s="12"/>
      <c r="R227" s="12"/>
      <c r="S227" s="12"/>
    </row>
    <row r="228" spans="1:19" s="1" customFormat="1" x14ac:dyDescent="0.4">
      <c r="A228" s="12"/>
      <c r="B228" s="12"/>
      <c r="C228" s="42"/>
      <c r="D228" s="12"/>
      <c r="E228" s="42"/>
      <c r="F228" s="12"/>
      <c r="G228" s="12"/>
      <c r="H228" s="12"/>
      <c r="I228" s="12"/>
      <c r="J228" s="12"/>
      <c r="K228" s="12"/>
      <c r="L228" s="42"/>
      <c r="M228" s="42"/>
      <c r="N228" s="42"/>
      <c r="O228" s="12"/>
      <c r="P228" s="12"/>
      <c r="Q228" s="12"/>
      <c r="R228" s="12"/>
      <c r="S228" s="12"/>
    </row>
    <row r="229" spans="1:19" s="1" customFormat="1" x14ac:dyDescent="0.4">
      <c r="A229" s="12"/>
      <c r="B229" s="12"/>
      <c r="C229" s="42"/>
      <c r="D229" s="12"/>
      <c r="E229" s="42"/>
      <c r="F229" s="12"/>
      <c r="G229" s="12"/>
      <c r="H229" s="12"/>
      <c r="I229" s="12"/>
      <c r="J229" s="12"/>
      <c r="K229" s="12"/>
      <c r="L229" s="42"/>
      <c r="M229" s="42"/>
      <c r="N229" s="42"/>
      <c r="O229" s="12"/>
      <c r="P229" s="12"/>
      <c r="Q229" s="12"/>
      <c r="R229" s="12"/>
      <c r="S229" s="12"/>
    </row>
    <row r="230" spans="1:19" s="1" customFormat="1" x14ac:dyDescent="0.4">
      <c r="A230" s="12"/>
      <c r="B230" s="12"/>
      <c r="C230" s="42"/>
      <c r="D230" s="12"/>
      <c r="E230" s="42"/>
      <c r="F230" s="12"/>
      <c r="G230" s="12"/>
      <c r="H230" s="12"/>
      <c r="I230" s="12"/>
      <c r="J230" s="12"/>
      <c r="K230" s="12"/>
      <c r="L230" s="42"/>
      <c r="M230" s="42"/>
      <c r="N230" s="42"/>
      <c r="O230" s="12"/>
      <c r="P230" s="12"/>
      <c r="Q230" s="12"/>
      <c r="R230" s="12"/>
      <c r="S230" s="12"/>
    </row>
    <row r="231" spans="1:19" s="1" customFormat="1" x14ac:dyDescent="0.4">
      <c r="A231" s="12"/>
      <c r="B231" s="12"/>
      <c r="C231" s="42"/>
      <c r="D231" s="12"/>
      <c r="E231" s="42"/>
      <c r="F231" s="12"/>
      <c r="G231" s="12"/>
      <c r="H231" s="12"/>
      <c r="I231" s="12"/>
      <c r="J231" s="12"/>
      <c r="K231" s="12"/>
      <c r="L231" s="42"/>
      <c r="M231" s="42"/>
      <c r="N231" s="42"/>
      <c r="O231" s="12"/>
      <c r="P231" s="12"/>
      <c r="Q231" s="12"/>
      <c r="R231" s="12"/>
      <c r="S231" s="12"/>
    </row>
    <row r="232" spans="1:19" s="1" customFormat="1" x14ac:dyDescent="0.4">
      <c r="A232" s="12"/>
      <c r="B232" s="12"/>
      <c r="C232" s="42"/>
      <c r="D232" s="12"/>
      <c r="E232" s="42"/>
      <c r="F232" s="12"/>
      <c r="G232" s="12"/>
      <c r="H232" s="12"/>
      <c r="I232" s="12"/>
      <c r="J232" s="12"/>
      <c r="K232" s="12"/>
      <c r="L232" s="42"/>
      <c r="M232" s="42"/>
      <c r="N232" s="42"/>
      <c r="O232" s="12"/>
      <c r="P232" s="12"/>
      <c r="Q232" s="12"/>
      <c r="R232" s="12"/>
      <c r="S232" s="12"/>
    </row>
    <row r="233" spans="1:19" s="1" customFormat="1" x14ac:dyDescent="0.4">
      <c r="A233" s="12"/>
      <c r="B233" s="12"/>
      <c r="C233" s="42"/>
      <c r="D233" s="12"/>
      <c r="E233" s="42"/>
      <c r="F233" s="12"/>
      <c r="G233" s="12"/>
      <c r="H233" s="12"/>
      <c r="I233" s="12"/>
      <c r="J233" s="12"/>
      <c r="K233" s="12"/>
      <c r="L233" s="42"/>
      <c r="M233" s="42"/>
      <c r="N233" s="42"/>
      <c r="O233" s="12"/>
      <c r="P233" s="12"/>
      <c r="Q233" s="12"/>
      <c r="R233" s="12"/>
      <c r="S233" s="12"/>
    </row>
    <row r="234" spans="1:19" s="1" customFormat="1" x14ac:dyDescent="0.4">
      <c r="A234" s="12"/>
      <c r="B234" s="12"/>
      <c r="C234" s="42"/>
      <c r="D234" s="12"/>
      <c r="E234" s="42"/>
      <c r="F234" s="12"/>
      <c r="G234" s="12"/>
      <c r="H234" s="12"/>
      <c r="I234" s="12"/>
      <c r="J234" s="12"/>
      <c r="K234" s="12"/>
      <c r="L234" s="42"/>
      <c r="M234" s="42"/>
      <c r="N234" s="42"/>
      <c r="O234" s="12"/>
      <c r="P234" s="12"/>
      <c r="Q234" s="12"/>
      <c r="R234" s="12"/>
      <c r="S234" s="12"/>
    </row>
    <row r="235" spans="1:19" s="1" customFormat="1" x14ac:dyDescent="0.4">
      <c r="A235" s="12"/>
      <c r="B235" s="12"/>
      <c r="C235" s="42"/>
      <c r="D235" s="12"/>
      <c r="E235" s="42"/>
      <c r="F235" s="12"/>
      <c r="G235" s="12"/>
      <c r="H235" s="12"/>
      <c r="I235" s="12"/>
      <c r="J235" s="12"/>
      <c r="K235" s="12"/>
      <c r="L235" s="42"/>
      <c r="M235" s="42"/>
      <c r="N235" s="42"/>
      <c r="O235" s="12"/>
      <c r="P235" s="12"/>
      <c r="Q235" s="12"/>
      <c r="R235" s="12"/>
      <c r="S235" s="12"/>
    </row>
    <row r="236" spans="1:19" s="1" customFormat="1" x14ac:dyDescent="0.4">
      <c r="A236" s="12"/>
      <c r="B236" s="12"/>
      <c r="C236" s="42"/>
      <c r="D236" s="12"/>
      <c r="E236" s="42"/>
      <c r="F236" s="12"/>
      <c r="G236" s="12"/>
      <c r="H236" s="12"/>
      <c r="I236" s="12"/>
      <c r="J236" s="12"/>
      <c r="K236" s="12"/>
      <c r="L236" s="42"/>
      <c r="M236" s="42"/>
      <c r="N236" s="42"/>
      <c r="O236" s="12"/>
      <c r="P236" s="12"/>
      <c r="Q236" s="12"/>
      <c r="R236" s="12"/>
      <c r="S236" s="12"/>
    </row>
    <row r="237" spans="1:19" s="1" customFormat="1" x14ac:dyDescent="0.4">
      <c r="A237" s="12"/>
      <c r="B237" s="12"/>
      <c r="C237" s="42"/>
      <c r="D237" s="12"/>
      <c r="E237" s="42"/>
      <c r="F237" s="12"/>
      <c r="G237" s="12"/>
      <c r="H237" s="12"/>
      <c r="I237" s="12"/>
      <c r="J237" s="12"/>
      <c r="K237" s="12"/>
      <c r="L237" s="42"/>
      <c r="M237" s="42"/>
      <c r="N237" s="42"/>
      <c r="O237" s="12"/>
      <c r="P237" s="12"/>
      <c r="Q237" s="12"/>
      <c r="R237" s="12"/>
      <c r="S237" s="12"/>
    </row>
    <row r="238" spans="1:19" s="1" customFormat="1" x14ac:dyDescent="0.4">
      <c r="A238" s="12"/>
      <c r="B238" s="12"/>
      <c r="C238" s="42"/>
      <c r="D238" s="12"/>
      <c r="E238" s="42"/>
      <c r="F238" s="12"/>
      <c r="G238" s="12"/>
      <c r="H238" s="12"/>
      <c r="I238" s="12"/>
      <c r="J238" s="12"/>
      <c r="K238" s="12"/>
      <c r="L238" s="42"/>
      <c r="M238" s="42"/>
      <c r="N238" s="42"/>
      <c r="O238" s="12"/>
      <c r="P238" s="12"/>
      <c r="Q238" s="12"/>
      <c r="R238" s="12"/>
      <c r="S238" s="12"/>
    </row>
    <row r="239" spans="1:19" s="1" customFormat="1" x14ac:dyDescent="0.4">
      <c r="A239" s="12"/>
      <c r="B239" s="12"/>
      <c r="C239" s="42"/>
      <c r="D239" s="12"/>
      <c r="E239" s="42"/>
      <c r="F239" s="12"/>
      <c r="G239" s="12"/>
      <c r="H239" s="12"/>
      <c r="I239" s="12"/>
      <c r="J239" s="12"/>
      <c r="K239" s="12"/>
      <c r="L239" s="42"/>
      <c r="M239" s="42"/>
      <c r="N239" s="42"/>
      <c r="O239" s="12"/>
      <c r="P239" s="12"/>
      <c r="Q239" s="12"/>
      <c r="R239" s="12"/>
      <c r="S239" s="12"/>
    </row>
    <row r="240" spans="1:19" s="1" customFormat="1" x14ac:dyDescent="0.4">
      <c r="A240" s="12"/>
      <c r="B240" s="12"/>
      <c r="C240" s="42"/>
      <c r="D240" s="12"/>
      <c r="E240" s="42"/>
      <c r="F240" s="12"/>
      <c r="G240" s="12"/>
      <c r="H240" s="12"/>
      <c r="I240" s="12"/>
      <c r="J240" s="12"/>
      <c r="K240" s="12"/>
      <c r="L240" s="42"/>
      <c r="M240" s="42"/>
      <c r="N240" s="42"/>
      <c r="O240" s="12"/>
      <c r="P240" s="12"/>
      <c r="Q240" s="12"/>
      <c r="R240" s="12"/>
      <c r="S240" s="12"/>
    </row>
    <row r="241" spans="1:19" s="1" customFormat="1" x14ac:dyDescent="0.4">
      <c r="A241" s="12"/>
      <c r="B241" s="12"/>
      <c r="C241" s="42"/>
      <c r="D241" s="12"/>
      <c r="E241" s="42"/>
      <c r="F241" s="12"/>
      <c r="G241" s="12"/>
      <c r="H241" s="12"/>
      <c r="I241" s="12"/>
      <c r="J241" s="12"/>
      <c r="K241" s="12"/>
      <c r="L241" s="42"/>
      <c r="M241" s="42"/>
      <c r="N241" s="42"/>
      <c r="O241" s="12"/>
      <c r="P241" s="12"/>
      <c r="Q241" s="12"/>
      <c r="R241" s="12"/>
      <c r="S241" s="12"/>
    </row>
    <row r="242" spans="1:19" s="1" customFormat="1" x14ac:dyDescent="0.4">
      <c r="A242" s="12"/>
      <c r="B242" s="12"/>
      <c r="C242" s="42"/>
      <c r="D242" s="12"/>
      <c r="E242" s="42"/>
      <c r="F242" s="12"/>
      <c r="G242" s="12"/>
      <c r="H242" s="12"/>
      <c r="I242" s="12"/>
      <c r="J242" s="12"/>
      <c r="K242" s="12"/>
      <c r="L242" s="42"/>
      <c r="M242" s="42"/>
      <c r="N242" s="42"/>
      <c r="O242" s="12"/>
      <c r="P242" s="12"/>
      <c r="Q242" s="12"/>
      <c r="R242" s="12"/>
      <c r="S242" s="12"/>
    </row>
    <row r="243" spans="1:19" s="1" customFormat="1" x14ac:dyDescent="0.4">
      <c r="A243" s="12"/>
      <c r="B243" s="12"/>
      <c r="C243" s="42"/>
      <c r="D243" s="12"/>
      <c r="E243" s="42"/>
      <c r="F243" s="12"/>
      <c r="G243" s="12"/>
      <c r="H243" s="12"/>
      <c r="I243" s="12"/>
      <c r="J243" s="12"/>
      <c r="K243" s="12"/>
      <c r="L243" s="42"/>
      <c r="M243" s="42"/>
      <c r="N243" s="42"/>
      <c r="O243" s="12"/>
      <c r="P243" s="12"/>
      <c r="Q243" s="12"/>
      <c r="R243" s="12"/>
      <c r="S243" s="12"/>
    </row>
    <row r="244" spans="1:19" s="1" customFormat="1" x14ac:dyDescent="0.4">
      <c r="A244" s="12"/>
      <c r="B244" s="12"/>
      <c r="C244" s="42"/>
      <c r="D244" s="12"/>
      <c r="E244" s="42"/>
      <c r="F244" s="12"/>
      <c r="G244" s="12"/>
      <c r="H244" s="12"/>
      <c r="I244" s="12"/>
      <c r="J244" s="12"/>
      <c r="K244" s="12"/>
      <c r="L244" s="42"/>
      <c r="M244" s="42"/>
      <c r="N244" s="42"/>
      <c r="O244" s="12"/>
      <c r="P244" s="12"/>
      <c r="Q244" s="12"/>
      <c r="R244" s="12"/>
      <c r="S244" s="12"/>
    </row>
    <row r="245" spans="1:19" s="1" customFormat="1" x14ac:dyDescent="0.4">
      <c r="A245" s="12"/>
      <c r="B245" s="12"/>
      <c r="C245" s="42"/>
      <c r="D245" s="12"/>
      <c r="E245" s="42"/>
      <c r="F245" s="12"/>
      <c r="G245" s="12"/>
      <c r="H245" s="12"/>
      <c r="I245" s="12"/>
      <c r="J245" s="12"/>
      <c r="K245" s="12"/>
      <c r="L245" s="42"/>
      <c r="M245" s="42"/>
      <c r="N245" s="42"/>
      <c r="O245" s="12"/>
      <c r="P245" s="12"/>
      <c r="Q245" s="12"/>
      <c r="R245" s="12"/>
      <c r="S245" s="12"/>
    </row>
    <row r="246" spans="1:19" s="1" customFormat="1" x14ac:dyDescent="0.4">
      <c r="A246" s="12"/>
      <c r="B246" s="12"/>
      <c r="C246" s="42"/>
      <c r="D246" s="12"/>
      <c r="E246" s="42"/>
      <c r="F246" s="12"/>
      <c r="G246" s="12"/>
      <c r="H246" s="12"/>
      <c r="I246" s="12"/>
      <c r="J246" s="12"/>
      <c r="K246" s="12"/>
      <c r="L246" s="42"/>
      <c r="M246" s="42"/>
      <c r="N246" s="42"/>
      <c r="O246" s="12"/>
      <c r="P246" s="12"/>
      <c r="Q246" s="12"/>
      <c r="R246" s="12"/>
      <c r="S246" s="12"/>
    </row>
    <row r="247" spans="1:19" s="1" customFormat="1" x14ac:dyDescent="0.4">
      <c r="A247" s="12"/>
      <c r="B247" s="12"/>
      <c r="C247" s="42"/>
      <c r="D247" s="12"/>
      <c r="E247" s="42"/>
      <c r="F247" s="12"/>
      <c r="G247" s="12"/>
      <c r="H247" s="12"/>
      <c r="I247" s="12"/>
      <c r="J247" s="12"/>
      <c r="K247" s="12"/>
      <c r="L247" s="42"/>
      <c r="M247" s="42"/>
      <c r="N247" s="42"/>
      <c r="O247" s="12"/>
      <c r="P247" s="12"/>
      <c r="Q247" s="12"/>
      <c r="R247" s="12"/>
      <c r="S247" s="12"/>
    </row>
    <row r="248" spans="1:19" s="1" customFormat="1" x14ac:dyDescent="0.4">
      <c r="A248" s="12"/>
      <c r="B248" s="12"/>
      <c r="C248" s="42"/>
      <c r="D248" s="12"/>
      <c r="E248" s="42"/>
      <c r="F248" s="12"/>
      <c r="G248" s="12"/>
      <c r="H248" s="12"/>
      <c r="I248" s="12"/>
      <c r="J248" s="12"/>
      <c r="K248" s="12"/>
      <c r="L248" s="42"/>
      <c r="M248" s="42"/>
      <c r="N248" s="42"/>
      <c r="O248" s="12"/>
      <c r="P248" s="12"/>
      <c r="Q248" s="12"/>
      <c r="R248" s="12"/>
      <c r="S248" s="12"/>
    </row>
    <row r="249" spans="1:19" s="1" customFormat="1" x14ac:dyDescent="0.4">
      <c r="A249" s="12"/>
      <c r="B249" s="12"/>
      <c r="C249" s="42"/>
      <c r="D249" s="12"/>
      <c r="E249" s="42"/>
      <c r="F249" s="12"/>
      <c r="G249" s="12"/>
      <c r="H249" s="12"/>
      <c r="I249" s="12"/>
      <c r="J249" s="12"/>
      <c r="K249" s="12"/>
      <c r="L249" s="42"/>
      <c r="M249" s="42"/>
      <c r="N249" s="42"/>
      <c r="O249" s="12"/>
      <c r="P249" s="12"/>
      <c r="Q249" s="12"/>
      <c r="R249" s="12"/>
      <c r="S249" s="12"/>
    </row>
    <row r="250" spans="1:19" s="1" customFormat="1" x14ac:dyDescent="0.4">
      <c r="A250" s="12"/>
      <c r="B250" s="12"/>
      <c r="C250" s="42"/>
      <c r="D250" s="12"/>
      <c r="E250" s="42"/>
      <c r="F250" s="12"/>
      <c r="G250" s="12"/>
      <c r="H250" s="12"/>
      <c r="I250" s="12"/>
      <c r="J250" s="12"/>
      <c r="K250" s="12"/>
      <c r="L250" s="42"/>
      <c r="M250" s="42"/>
      <c r="N250" s="42"/>
      <c r="O250" s="12"/>
      <c r="P250" s="12"/>
      <c r="Q250" s="12"/>
      <c r="R250" s="12"/>
      <c r="S250" s="12"/>
    </row>
    <row r="251" spans="1:19" s="1" customFormat="1" x14ac:dyDescent="0.4">
      <c r="A251" s="12"/>
      <c r="B251" s="12"/>
      <c r="C251" s="42"/>
      <c r="D251" s="12"/>
      <c r="E251" s="42"/>
      <c r="F251" s="12"/>
      <c r="G251" s="12"/>
      <c r="H251" s="12"/>
      <c r="I251" s="12"/>
      <c r="J251" s="12"/>
      <c r="K251" s="12"/>
      <c r="L251" s="42"/>
      <c r="M251" s="42"/>
      <c r="N251" s="42"/>
      <c r="O251" s="12"/>
      <c r="P251" s="12"/>
      <c r="Q251" s="12"/>
      <c r="R251" s="12"/>
      <c r="S251" s="12"/>
    </row>
    <row r="252" spans="1:19" s="1" customFormat="1" x14ac:dyDescent="0.4">
      <c r="A252" s="12"/>
      <c r="B252" s="12"/>
      <c r="C252" s="42"/>
      <c r="D252" s="12"/>
      <c r="E252" s="42"/>
      <c r="F252" s="12"/>
      <c r="G252" s="12"/>
      <c r="H252" s="12"/>
      <c r="I252" s="12"/>
      <c r="J252" s="12"/>
      <c r="K252" s="12"/>
      <c r="L252" s="42"/>
      <c r="M252" s="42"/>
      <c r="N252" s="42"/>
      <c r="O252" s="12"/>
      <c r="P252" s="12"/>
      <c r="Q252" s="12"/>
      <c r="R252" s="12"/>
      <c r="S252" s="12"/>
    </row>
    <row r="253" spans="1:19" s="1" customFormat="1" x14ac:dyDescent="0.4">
      <c r="A253" s="12"/>
      <c r="B253" s="12"/>
      <c r="C253" s="42"/>
      <c r="D253" s="12"/>
      <c r="E253" s="42"/>
      <c r="F253" s="12"/>
      <c r="G253" s="12"/>
      <c r="H253" s="12"/>
      <c r="I253" s="12"/>
      <c r="J253" s="12"/>
      <c r="K253" s="12"/>
      <c r="L253" s="42"/>
      <c r="M253" s="42"/>
      <c r="N253" s="42"/>
      <c r="O253" s="12"/>
      <c r="P253" s="12"/>
      <c r="Q253" s="12"/>
      <c r="R253" s="12"/>
      <c r="S253" s="12"/>
    </row>
    <row r="254" spans="1:19" s="1" customFormat="1" x14ac:dyDescent="0.4">
      <c r="A254" s="12"/>
      <c r="B254" s="12"/>
      <c r="C254" s="42"/>
      <c r="D254" s="12"/>
      <c r="E254" s="42"/>
      <c r="F254" s="12"/>
      <c r="G254" s="12"/>
      <c r="H254" s="12"/>
      <c r="I254" s="12"/>
      <c r="J254" s="12"/>
      <c r="K254" s="12"/>
      <c r="L254" s="42"/>
      <c r="M254" s="42"/>
      <c r="N254" s="42"/>
      <c r="O254" s="12"/>
      <c r="P254" s="12"/>
      <c r="Q254" s="12"/>
      <c r="R254" s="12"/>
      <c r="S254" s="12"/>
    </row>
    <row r="255" spans="1:19" s="1" customFormat="1" x14ac:dyDescent="0.4">
      <c r="A255" s="12"/>
      <c r="B255" s="12"/>
      <c r="C255" s="42"/>
      <c r="D255" s="12"/>
      <c r="E255" s="42"/>
      <c r="F255" s="12"/>
      <c r="G255" s="12"/>
      <c r="H255" s="12"/>
      <c r="I255" s="12"/>
      <c r="J255" s="12"/>
      <c r="K255" s="12"/>
      <c r="L255" s="42"/>
      <c r="M255" s="42"/>
      <c r="N255" s="42"/>
      <c r="O255" s="12"/>
      <c r="P255" s="12"/>
      <c r="Q255" s="12"/>
      <c r="R255" s="12"/>
      <c r="S255" s="12"/>
    </row>
    <row r="256" spans="1:19" s="1" customFormat="1" x14ac:dyDescent="0.4">
      <c r="A256" s="12"/>
      <c r="B256" s="12"/>
      <c r="C256" s="42"/>
      <c r="D256" s="12"/>
      <c r="E256" s="42"/>
      <c r="F256" s="12"/>
      <c r="G256" s="12"/>
      <c r="H256" s="12"/>
      <c r="I256" s="12"/>
      <c r="J256" s="12"/>
      <c r="K256" s="12"/>
      <c r="L256" s="42"/>
      <c r="M256" s="42"/>
      <c r="N256" s="42"/>
      <c r="O256" s="12"/>
      <c r="P256" s="12"/>
      <c r="Q256" s="12"/>
      <c r="R256" s="12"/>
      <c r="S256" s="12"/>
    </row>
    <row r="257" spans="1:19" s="1" customFormat="1" x14ac:dyDescent="0.4">
      <c r="A257" s="12"/>
      <c r="B257" s="12"/>
      <c r="C257" s="42"/>
      <c r="D257" s="12"/>
      <c r="E257" s="42"/>
      <c r="F257" s="12"/>
      <c r="G257" s="12"/>
      <c r="H257" s="12"/>
      <c r="I257" s="12"/>
      <c r="J257" s="12"/>
      <c r="K257" s="12"/>
      <c r="L257" s="42"/>
      <c r="M257" s="42"/>
      <c r="N257" s="42"/>
      <c r="O257" s="12"/>
      <c r="P257" s="12"/>
      <c r="Q257" s="12"/>
      <c r="R257" s="12"/>
      <c r="S257" s="12"/>
    </row>
    <row r="258" spans="1:19" s="1" customFormat="1" x14ac:dyDescent="0.4">
      <c r="A258" s="12"/>
      <c r="B258" s="12"/>
      <c r="C258" s="42"/>
      <c r="D258" s="12"/>
      <c r="E258" s="42"/>
      <c r="F258" s="12"/>
      <c r="G258" s="12"/>
      <c r="H258" s="12"/>
      <c r="I258" s="12"/>
      <c r="J258" s="12"/>
      <c r="K258" s="12"/>
      <c r="L258" s="42"/>
      <c r="M258" s="42"/>
      <c r="N258" s="42"/>
      <c r="O258" s="12"/>
      <c r="P258" s="12"/>
      <c r="Q258" s="12"/>
      <c r="R258" s="12"/>
      <c r="S258" s="12"/>
    </row>
    <row r="259" spans="1:19" s="1" customFormat="1" x14ac:dyDescent="0.4">
      <c r="A259" s="12"/>
      <c r="B259" s="12"/>
      <c r="C259" s="42"/>
      <c r="D259" s="12"/>
      <c r="E259" s="42"/>
      <c r="F259" s="12"/>
      <c r="G259" s="12"/>
      <c r="H259" s="12"/>
      <c r="I259" s="12"/>
      <c r="J259" s="12"/>
      <c r="K259" s="12"/>
      <c r="L259" s="42"/>
      <c r="M259" s="42"/>
      <c r="N259" s="42"/>
      <c r="O259" s="12"/>
      <c r="P259" s="12"/>
      <c r="Q259" s="12"/>
      <c r="R259" s="12"/>
      <c r="S259" s="12"/>
    </row>
    <row r="260" spans="1:19" s="1" customFormat="1" x14ac:dyDescent="0.4">
      <c r="A260" s="12"/>
      <c r="B260" s="12"/>
      <c r="C260" s="42"/>
      <c r="D260" s="12"/>
      <c r="E260" s="42"/>
      <c r="F260" s="12"/>
      <c r="G260" s="12"/>
      <c r="H260" s="12"/>
      <c r="I260" s="12"/>
      <c r="J260" s="12"/>
      <c r="K260" s="12"/>
      <c r="L260" s="42"/>
      <c r="M260" s="42"/>
      <c r="N260" s="42"/>
      <c r="O260" s="12"/>
      <c r="P260" s="12"/>
      <c r="Q260" s="12"/>
      <c r="R260" s="12"/>
      <c r="S260" s="12"/>
    </row>
    <row r="261" spans="1:19" s="1" customFormat="1" x14ac:dyDescent="0.4">
      <c r="A261" s="12"/>
      <c r="B261" s="12"/>
      <c r="C261" s="42"/>
      <c r="D261" s="12"/>
      <c r="E261" s="42"/>
      <c r="F261" s="12"/>
      <c r="G261" s="12"/>
      <c r="H261" s="12"/>
      <c r="I261" s="12"/>
      <c r="J261" s="12"/>
      <c r="K261" s="12"/>
      <c r="L261" s="42"/>
      <c r="M261" s="42"/>
      <c r="N261" s="42"/>
      <c r="O261" s="12"/>
      <c r="P261" s="12"/>
      <c r="Q261" s="12"/>
      <c r="R261" s="12"/>
      <c r="S261" s="12"/>
    </row>
    <row r="262" spans="1:19" s="1" customFormat="1" x14ac:dyDescent="0.4">
      <c r="A262" s="12"/>
      <c r="B262" s="12"/>
      <c r="C262" s="42"/>
      <c r="D262" s="12"/>
      <c r="E262" s="42"/>
      <c r="F262" s="12"/>
      <c r="G262" s="12"/>
      <c r="H262" s="12"/>
      <c r="I262" s="12"/>
      <c r="J262" s="12"/>
      <c r="K262" s="12"/>
      <c r="L262" s="42"/>
      <c r="M262" s="42"/>
      <c r="N262" s="42"/>
      <c r="O262" s="12"/>
      <c r="P262" s="12"/>
      <c r="Q262" s="12"/>
      <c r="R262" s="12"/>
      <c r="S262" s="12"/>
    </row>
    <row r="263" spans="1:19" s="1" customFormat="1" x14ac:dyDescent="0.4">
      <c r="A263" s="12"/>
      <c r="B263" s="12"/>
      <c r="C263" s="42"/>
      <c r="D263" s="12"/>
      <c r="E263" s="42"/>
      <c r="F263" s="12"/>
      <c r="G263" s="12"/>
      <c r="H263" s="12"/>
      <c r="I263" s="12"/>
      <c r="J263" s="12"/>
      <c r="K263" s="12"/>
      <c r="L263" s="42"/>
      <c r="M263" s="42"/>
      <c r="N263" s="42"/>
      <c r="O263" s="12"/>
      <c r="P263" s="12"/>
      <c r="Q263" s="12"/>
      <c r="R263" s="12"/>
      <c r="S263" s="12"/>
    </row>
    <row r="264" spans="1:19" s="1" customFormat="1" x14ac:dyDescent="0.4">
      <c r="A264" s="12"/>
      <c r="B264" s="12"/>
      <c r="C264" s="42"/>
      <c r="D264" s="12"/>
      <c r="E264" s="42"/>
      <c r="F264" s="12"/>
      <c r="G264" s="12"/>
      <c r="H264" s="12"/>
      <c r="I264" s="12"/>
      <c r="J264" s="12"/>
      <c r="K264" s="12"/>
      <c r="L264" s="42"/>
      <c r="M264" s="42"/>
      <c r="N264" s="42"/>
      <c r="O264" s="12"/>
      <c r="P264" s="12"/>
      <c r="Q264" s="12"/>
      <c r="R264" s="12"/>
      <c r="S264" s="12"/>
    </row>
    <row r="265" spans="1:19" s="1" customFormat="1" x14ac:dyDescent="0.4">
      <c r="A265" s="12"/>
      <c r="B265" s="12"/>
      <c r="C265" s="42"/>
      <c r="D265" s="12"/>
      <c r="E265" s="42"/>
      <c r="F265" s="12"/>
      <c r="G265" s="12"/>
      <c r="H265" s="12"/>
      <c r="I265" s="12"/>
      <c r="J265" s="12"/>
      <c r="K265" s="12"/>
      <c r="L265" s="42"/>
      <c r="M265" s="42"/>
      <c r="N265" s="42"/>
      <c r="O265" s="12"/>
      <c r="P265" s="12"/>
      <c r="Q265" s="12"/>
      <c r="R265" s="12"/>
      <c r="S265" s="12"/>
    </row>
    <row r="266" spans="1:19" s="1" customFormat="1" x14ac:dyDescent="0.4">
      <c r="A266" s="12"/>
      <c r="B266" s="12"/>
      <c r="C266" s="42"/>
      <c r="D266" s="12"/>
      <c r="E266" s="42"/>
      <c r="F266" s="12"/>
      <c r="G266" s="12"/>
      <c r="H266" s="12"/>
      <c r="I266" s="12"/>
      <c r="J266" s="12"/>
      <c r="K266" s="12"/>
      <c r="L266" s="42"/>
      <c r="M266" s="42"/>
      <c r="N266" s="42"/>
      <c r="O266" s="12"/>
      <c r="P266" s="12"/>
      <c r="Q266" s="12"/>
      <c r="R266" s="12"/>
      <c r="S266" s="12"/>
    </row>
    <row r="267" spans="1:19" s="1" customFormat="1" x14ac:dyDescent="0.4">
      <c r="A267" s="12"/>
      <c r="B267" s="12"/>
      <c r="C267" s="42"/>
      <c r="D267" s="12"/>
      <c r="E267" s="42"/>
      <c r="F267" s="12"/>
      <c r="G267" s="12"/>
      <c r="H267" s="12"/>
      <c r="I267" s="12"/>
      <c r="J267" s="12"/>
      <c r="K267" s="12"/>
      <c r="L267" s="42"/>
      <c r="M267" s="42"/>
      <c r="N267" s="42"/>
      <c r="O267" s="12"/>
      <c r="P267" s="12"/>
      <c r="Q267" s="12"/>
      <c r="R267" s="12"/>
      <c r="S267" s="12"/>
    </row>
    <row r="268" spans="1:19" s="1" customFormat="1" x14ac:dyDescent="0.4">
      <c r="A268" s="12"/>
      <c r="B268" s="12"/>
      <c r="C268" s="42"/>
      <c r="D268" s="12"/>
      <c r="E268" s="42"/>
      <c r="F268" s="12"/>
      <c r="G268" s="12"/>
      <c r="H268" s="12"/>
      <c r="I268" s="12"/>
      <c r="J268" s="12"/>
      <c r="K268" s="12"/>
      <c r="L268" s="42"/>
      <c r="M268" s="42"/>
      <c r="N268" s="42"/>
      <c r="O268" s="12"/>
      <c r="P268" s="12"/>
      <c r="Q268" s="12"/>
      <c r="R268" s="12"/>
      <c r="S268" s="12"/>
    </row>
    <row r="269" spans="1:19" s="1" customFormat="1" x14ac:dyDescent="0.4">
      <c r="A269" s="12"/>
      <c r="B269" s="12"/>
      <c r="C269" s="42"/>
      <c r="D269" s="12"/>
      <c r="E269" s="42"/>
      <c r="F269" s="12"/>
      <c r="G269" s="12"/>
      <c r="H269" s="12"/>
      <c r="I269" s="12"/>
      <c r="J269" s="12"/>
      <c r="K269" s="12"/>
      <c r="L269" s="42"/>
      <c r="M269" s="49"/>
      <c r="N269" s="50"/>
      <c r="O269" s="12"/>
      <c r="P269" s="12"/>
      <c r="Q269" s="12"/>
      <c r="R269" s="12"/>
      <c r="S269" s="12"/>
    </row>
    <row r="270" spans="1:19" s="1" customFormat="1" x14ac:dyDescent="0.4">
      <c r="A270" s="12"/>
      <c r="B270" s="12"/>
      <c r="C270" s="42"/>
      <c r="D270" s="12"/>
      <c r="E270" s="42"/>
      <c r="F270" s="12"/>
      <c r="G270" s="12"/>
      <c r="H270" s="12"/>
      <c r="I270" s="12"/>
      <c r="J270" s="12"/>
      <c r="K270" s="12"/>
      <c r="L270" s="42"/>
      <c r="M270" s="49"/>
      <c r="N270" s="50"/>
      <c r="O270" s="12"/>
      <c r="P270" s="12"/>
      <c r="Q270" s="12"/>
      <c r="R270" s="12"/>
      <c r="S270" s="12"/>
    </row>
    <row r="271" spans="1:19" s="1" customFormat="1" x14ac:dyDescent="0.4">
      <c r="A271" s="12"/>
      <c r="B271" s="12"/>
      <c r="C271" s="42"/>
      <c r="D271" s="12"/>
      <c r="E271" s="42"/>
      <c r="F271" s="12"/>
      <c r="G271" s="12"/>
      <c r="H271" s="12"/>
      <c r="I271" s="12"/>
      <c r="J271" s="12"/>
      <c r="K271" s="12"/>
      <c r="L271" s="42"/>
      <c r="M271" s="49"/>
      <c r="N271" s="50"/>
      <c r="O271" s="12"/>
      <c r="P271" s="12"/>
      <c r="Q271" s="12"/>
      <c r="R271" s="12"/>
      <c r="S271" s="12"/>
    </row>
    <row r="272" spans="1:19" s="1" customFormat="1" x14ac:dyDescent="0.4">
      <c r="A272" s="12"/>
      <c r="B272" s="12"/>
      <c r="C272" s="42"/>
      <c r="D272" s="12"/>
      <c r="E272" s="42"/>
      <c r="F272" s="12"/>
      <c r="G272" s="12"/>
      <c r="H272" s="12"/>
      <c r="I272" s="12"/>
      <c r="J272" s="12"/>
      <c r="K272" s="12"/>
      <c r="L272" s="42"/>
      <c r="M272" s="49"/>
      <c r="N272" s="50"/>
      <c r="O272" s="12"/>
      <c r="P272" s="12"/>
      <c r="Q272" s="12"/>
      <c r="R272" s="12"/>
      <c r="S272" s="12"/>
    </row>
    <row r="273" spans="1:19" s="1" customFormat="1" x14ac:dyDescent="0.4">
      <c r="A273" s="12"/>
      <c r="B273" s="12"/>
      <c r="C273" s="42"/>
      <c r="D273" s="12"/>
      <c r="E273" s="42"/>
      <c r="F273" s="12"/>
      <c r="G273" s="12"/>
      <c r="H273" s="12"/>
      <c r="I273" s="12"/>
      <c r="J273" s="12"/>
      <c r="K273" s="12"/>
      <c r="L273" s="42"/>
      <c r="M273" s="49"/>
      <c r="N273" s="50"/>
      <c r="O273" s="12"/>
      <c r="P273" s="12"/>
      <c r="Q273" s="12"/>
      <c r="R273" s="12"/>
      <c r="S273" s="12"/>
    </row>
    <row r="274" spans="1:19" s="1" customFormat="1" x14ac:dyDescent="0.4">
      <c r="A274" s="12"/>
      <c r="B274" s="12"/>
      <c r="C274" s="42"/>
      <c r="D274" s="12"/>
      <c r="E274" s="42"/>
      <c r="F274" s="12"/>
      <c r="G274" s="12"/>
      <c r="H274" s="12"/>
      <c r="I274" s="12"/>
      <c r="J274" s="12"/>
      <c r="K274" s="12"/>
      <c r="L274" s="42"/>
      <c r="M274" s="49"/>
      <c r="N274" s="50"/>
      <c r="O274" s="12"/>
      <c r="P274" s="12"/>
      <c r="Q274" s="12"/>
      <c r="R274" s="12"/>
      <c r="S274" s="12"/>
    </row>
    <row r="275" spans="1:19" s="1" customFormat="1" x14ac:dyDescent="0.4">
      <c r="A275" s="12"/>
      <c r="B275" s="12"/>
      <c r="C275" s="42"/>
      <c r="D275" s="12"/>
      <c r="E275" s="12"/>
      <c r="F275" s="12"/>
      <c r="G275" s="12"/>
      <c r="H275" s="12"/>
      <c r="I275" s="12"/>
      <c r="J275" s="12"/>
      <c r="K275" s="12"/>
      <c r="L275" s="42"/>
      <c r="M275" s="49"/>
      <c r="N275" s="50"/>
      <c r="O275" s="12"/>
      <c r="P275" s="12"/>
      <c r="Q275" s="12"/>
      <c r="R275" s="12"/>
      <c r="S275" s="12"/>
    </row>
    <row r="276" spans="1:19" s="1" customFormat="1" x14ac:dyDescent="0.4">
      <c r="A276" s="12"/>
      <c r="B276" s="12"/>
      <c r="C276" s="42"/>
      <c r="D276" s="12"/>
      <c r="E276" s="12"/>
      <c r="F276" s="12"/>
      <c r="G276" s="12"/>
      <c r="H276" s="12"/>
      <c r="I276" s="12"/>
      <c r="J276" s="12"/>
      <c r="K276" s="12"/>
      <c r="L276" s="42"/>
      <c r="M276" s="49"/>
      <c r="N276" s="50"/>
      <c r="O276" s="12"/>
      <c r="P276" s="12"/>
      <c r="Q276" s="12"/>
      <c r="R276" s="12"/>
      <c r="S276" s="12"/>
    </row>
    <row r="277" spans="1:19" s="1" customFormat="1" x14ac:dyDescent="0.4">
      <c r="A277" s="12"/>
      <c r="B277" s="12"/>
      <c r="C277" s="42"/>
      <c r="D277" s="12"/>
      <c r="E277" s="12"/>
      <c r="F277" s="12"/>
      <c r="G277" s="12"/>
      <c r="H277" s="12"/>
      <c r="I277" s="12"/>
      <c r="J277" s="12"/>
      <c r="K277" s="12"/>
      <c r="L277" s="42"/>
      <c r="M277" s="49"/>
      <c r="N277" s="50"/>
      <c r="O277" s="12"/>
      <c r="P277" s="12"/>
      <c r="Q277" s="12"/>
      <c r="R277" s="12"/>
      <c r="S277" s="12"/>
    </row>
    <row r="278" spans="1:19" s="1" customFormat="1" x14ac:dyDescent="0.4">
      <c r="A278" s="12"/>
      <c r="B278" s="12"/>
      <c r="C278" s="42"/>
      <c r="D278" s="12"/>
      <c r="E278" s="12"/>
      <c r="F278" s="12"/>
      <c r="G278" s="12"/>
      <c r="H278" s="12"/>
      <c r="I278" s="12"/>
      <c r="J278" s="12"/>
      <c r="K278" s="12"/>
      <c r="L278" s="42"/>
      <c r="M278" s="49"/>
      <c r="N278" s="50"/>
      <c r="O278" s="12"/>
      <c r="P278" s="12"/>
      <c r="Q278" s="12"/>
      <c r="R278" s="12"/>
      <c r="S278" s="12"/>
    </row>
    <row r="279" spans="1:19" s="1" customFormat="1" x14ac:dyDescent="0.4">
      <c r="A279" s="12"/>
      <c r="B279" s="12"/>
      <c r="C279" s="42"/>
      <c r="D279" s="12"/>
      <c r="E279" s="12"/>
      <c r="F279" s="12"/>
      <c r="G279" s="12"/>
      <c r="H279" s="12"/>
      <c r="I279" s="12"/>
      <c r="J279" s="12"/>
      <c r="K279" s="12"/>
      <c r="L279" s="42"/>
      <c r="M279" s="49"/>
      <c r="N279" s="50"/>
      <c r="O279" s="12"/>
      <c r="P279" s="12"/>
      <c r="Q279" s="12"/>
      <c r="R279" s="12"/>
      <c r="S279" s="12"/>
    </row>
    <row r="280" spans="1:19" s="1" customFormat="1" x14ac:dyDescent="0.4">
      <c r="A280" s="12"/>
      <c r="B280" s="12"/>
      <c r="C280" s="42"/>
      <c r="D280" s="12"/>
      <c r="E280" s="12"/>
      <c r="F280" s="12"/>
      <c r="G280" s="12"/>
      <c r="H280" s="12"/>
      <c r="I280" s="12"/>
      <c r="J280" s="12"/>
      <c r="K280" s="12"/>
      <c r="L280" s="42"/>
      <c r="M280" s="49"/>
      <c r="N280" s="50"/>
      <c r="O280" s="12"/>
      <c r="P280" s="12"/>
      <c r="Q280" s="12"/>
      <c r="R280" s="12"/>
      <c r="S280" s="12"/>
    </row>
    <row r="281" spans="1:19" s="1" customFormat="1" x14ac:dyDescent="0.4">
      <c r="A281" s="12"/>
      <c r="B281" s="12"/>
      <c r="C281" s="42"/>
      <c r="D281" s="12"/>
      <c r="E281" s="12"/>
      <c r="F281" s="12"/>
      <c r="G281" s="12"/>
      <c r="H281" s="12"/>
      <c r="I281" s="12"/>
      <c r="J281" s="12"/>
      <c r="K281" s="12"/>
      <c r="L281" s="42"/>
      <c r="M281" s="49"/>
      <c r="N281" s="50"/>
      <c r="O281" s="12"/>
      <c r="P281" s="12"/>
      <c r="Q281" s="12"/>
      <c r="R281" s="12"/>
      <c r="S281" s="12"/>
    </row>
    <row r="282" spans="1:19" s="1" customFormat="1" x14ac:dyDescent="0.4">
      <c r="A282" s="12"/>
      <c r="B282" s="12"/>
      <c r="C282" s="42"/>
      <c r="D282" s="12"/>
      <c r="E282" s="12"/>
      <c r="F282" s="12"/>
      <c r="G282" s="12"/>
      <c r="H282" s="12"/>
      <c r="I282" s="12"/>
      <c r="J282" s="12"/>
      <c r="K282" s="12"/>
      <c r="L282" s="42"/>
      <c r="M282" s="49"/>
      <c r="N282" s="50"/>
      <c r="O282" s="12"/>
      <c r="P282" s="12"/>
      <c r="Q282" s="12"/>
      <c r="R282" s="12"/>
      <c r="S282" s="12"/>
    </row>
    <row r="283" spans="1:19" s="1" customFormat="1" x14ac:dyDescent="0.4">
      <c r="A283" s="12"/>
      <c r="B283" s="12"/>
      <c r="C283" s="42"/>
      <c r="D283" s="12"/>
      <c r="E283" s="12"/>
      <c r="F283" s="12"/>
      <c r="G283" s="12"/>
      <c r="H283" s="12"/>
      <c r="I283" s="12"/>
      <c r="J283" s="12"/>
      <c r="K283" s="12"/>
      <c r="L283" s="42"/>
      <c r="M283" s="49"/>
      <c r="N283" s="50"/>
      <c r="O283" s="12"/>
      <c r="P283" s="12"/>
      <c r="Q283" s="12"/>
      <c r="R283" s="12"/>
      <c r="S283" s="12"/>
    </row>
    <row r="284" spans="1:19" s="1" customFormat="1" x14ac:dyDescent="0.4">
      <c r="A284" s="12"/>
      <c r="B284" s="12"/>
      <c r="C284" s="42"/>
      <c r="D284" s="12"/>
      <c r="E284" s="12"/>
      <c r="F284" s="12"/>
      <c r="G284" s="12"/>
      <c r="H284" s="12"/>
      <c r="I284" s="12"/>
      <c r="J284" s="12"/>
      <c r="K284" s="12"/>
      <c r="L284" s="42"/>
      <c r="M284" s="49"/>
      <c r="N284" s="50"/>
      <c r="O284" s="12"/>
      <c r="P284" s="12"/>
      <c r="Q284" s="12"/>
      <c r="R284" s="12"/>
      <c r="S284" s="12"/>
    </row>
    <row r="285" spans="1:19" s="1" customFormat="1" x14ac:dyDescent="0.4">
      <c r="A285" s="12"/>
      <c r="B285" s="12"/>
      <c r="C285" s="42"/>
      <c r="D285" s="12"/>
      <c r="E285" s="12"/>
      <c r="F285" s="12"/>
      <c r="G285" s="12"/>
      <c r="H285" s="12"/>
      <c r="I285" s="12"/>
      <c r="J285" s="12"/>
      <c r="K285" s="12"/>
      <c r="L285" s="42"/>
      <c r="M285" s="49"/>
      <c r="N285" s="50"/>
      <c r="O285" s="12"/>
      <c r="P285" s="12"/>
      <c r="Q285" s="12"/>
      <c r="R285" s="12"/>
      <c r="S285" s="12"/>
    </row>
    <row r="286" spans="1:19" s="1" customFormat="1" x14ac:dyDescent="0.4">
      <c r="A286" s="12"/>
      <c r="B286" s="12"/>
      <c r="C286" s="42"/>
      <c r="D286" s="12"/>
      <c r="E286" s="12"/>
      <c r="F286" s="12"/>
      <c r="G286" s="12"/>
      <c r="H286" s="12"/>
      <c r="I286" s="12"/>
      <c r="J286" s="12"/>
      <c r="K286" s="12"/>
      <c r="L286" s="42"/>
      <c r="M286" s="49"/>
      <c r="N286" s="50"/>
      <c r="O286" s="12"/>
      <c r="P286" s="12"/>
      <c r="Q286" s="12"/>
      <c r="R286" s="12"/>
      <c r="S286" s="12"/>
    </row>
    <row r="287" spans="1:19" s="1" customFormat="1" x14ac:dyDescent="0.4">
      <c r="A287" s="12"/>
      <c r="B287" s="12"/>
      <c r="C287" s="42"/>
      <c r="D287" s="12"/>
      <c r="E287" s="12"/>
      <c r="F287" s="12"/>
      <c r="G287" s="12"/>
      <c r="H287" s="12"/>
      <c r="I287" s="12"/>
      <c r="J287" s="12"/>
      <c r="K287" s="12"/>
      <c r="L287" s="42"/>
      <c r="M287" s="49"/>
      <c r="N287" s="50"/>
      <c r="O287" s="12"/>
      <c r="P287" s="12"/>
      <c r="Q287" s="12"/>
      <c r="R287" s="12"/>
      <c r="S287" s="12"/>
    </row>
    <row r="288" spans="1:19" x14ac:dyDescent="0.4">
      <c r="C288" s="42"/>
      <c r="L288" s="42"/>
      <c r="N288" s="50"/>
    </row>
    <row r="289" spans="3:14" x14ac:dyDescent="0.4">
      <c r="C289" s="42"/>
      <c r="L289" s="42"/>
      <c r="N289" s="50"/>
    </row>
    <row r="290" spans="3:14" x14ac:dyDescent="0.4">
      <c r="C290" s="42"/>
      <c r="L290" s="42"/>
      <c r="N290" s="50"/>
    </row>
    <row r="291" spans="3:14" x14ac:dyDescent="0.4">
      <c r="C291" s="42"/>
      <c r="L291" s="42"/>
      <c r="N291" s="50"/>
    </row>
    <row r="292" spans="3:14" x14ac:dyDescent="0.4">
      <c r="C292" s="42"/>
      <c r="L292" s="42"/>
      <c r="N292" s="50"/>
    </row>
    <row r="293" spans="3:14" x14ac:dyDescent="0.4">
      <c r="C293" s="42"/>
      <c r="L293" s="42"/>
      <c r="N293" s="50"/>
    </row>
    <row r="294" spans="3:14" x14ac:dyDescent="0.4">
      <c r="C294" s="42"/>
      <c r="L294" s="42"/>
      <c r="N294" s="50"/>
    </row>
    <row r="295" spans="3:14" x14ac:dyDescent="0.4">
      <c r="C295" s="42"/>
      <c r="L295" s="42"/>
      <c r="N295" s="50"/>
    </row>
    <row r="296" spans="3:14" x14ac:dyDescent="0.4">
      <c r="C296" s="42"/>
      <c r="L296" s="42"/>
      <c r="N296" s="50"/>
    </row>
    <row r="297" spans="3:14" x14ac:dyDescent="0.4">
      <c r="C297" s="42"/>
      <c r="L297" s="42"/>
      <c r="N297" s="50"/>
    </row>
    <row r="298" spans="3:14" x14ac:dyDescent="0.4">
      <c r="C298" s="42"/>
      <c r="L298" s="42"/>
      <c r="N298" s="50"/>
    </row>
    <row r="299" spans="3:14" x14ac:dyDescent="0.4">
      <c r="C299" s="42"/>
      <c r="L299" s="42"/>
      <c r="N299" s="50"/>
    </row>
    <row r="300" spans="3:14" x14ac:dyDescent="0.4">
      <c r="C300" s="42"/>
      <c r="L300" s="42"/>
      <c r="N300" s="50"/>
    </row>
    <row r="301" spans="3:14" x14ac:dyDescent="0.4">
      <c r="C301" s="42"/>
      <c r="L301" s="42"/>
      <c r="N301" s="50"/>
    </row>
    <row r="302" spans="3:14" x14ac:dyDescent="0.4">
      <c r="C302" s="42"/>
      <c r="L302" s="42"/>
      <c r="N302" s="50"/>
    </row>
    <row r="303" spans="3:14" x14ac:dyDescent="0.4">
      <c r="C303" s="42"/>
      <c r="L303" s="42"/>
      <c r="N303" s="50"/>
    </row>
    <row r="304" spans="3:14" x14ac:dyDescent="0.4">
      <c r="C304" s="42"/>
      <c r="L304" s="42"/>
      <c r="N304" s="50"/>
    </row>
    <row r="305" spans="3:14" x14ac:dyDescent="0.4">
      <c r="C305" s="42"/>
      <c r="L305" s="42"/>
      <c r="N305" s="50"/>
    </row>
    <row r="306" spans="3:14" x14ac:dyDescent="0.4">
      <c r="C306" s="42"/>
      <c r="L306" s="42"/>
      <c r="N306" s="50"/>
    </row>
    <row r="307" spans="3:14" x14ac:dyDescent="0.4">
      <c r="C307" s="42"/>
      <c r="L307" s="42"/>
      <c r="N307" s="50"/>
    </row>
    <row r="308" spans="3:14" x14ac:dyDescent="0.4">
      <c r="C308" s="42"/>
      <c r="L308" s="42"/>
      <c r="N308" s="50"/>
    </row>
    <row r="309" spans="3:14" x14ac:dyDescent="0.4">
      <c r="C309" s="42"/>
      <c r="L309" s="42"/>
      <c r="N309" s="50"/>
    </row>
    <row r="310" spans="3:14" x14ac:dyDescent="0.4">
      <c r="C310" s="42"/>
      <c r="L310" s="42"/>
      <c r="N310" s="50"/>
    </row>
    <row r="311" spans="3:14" x14ac:dyDescent="0.4">
      <c r="C311" s="42"/>
      <c r="L311" s="42"/>
      <c r="N311" s="50"/>
    </row>
    <row r="312" spans="3:14" x14ac:dyDescent="0.4">
      <c r="C312" s="42"/>
      <c r="L312" s="42"/>
      <c r="N312" s="50"/>
    </row>
    <row r="313" spans="3:14" x14ac:dyDescent="0.4">
      <c r="C313" s="42"/>
      <c r="L313" s="42"/>
      <c r="N313" s="50"/>
    </row>
    <row r="314" spans="3:14" x14ac:dyDescent="0.4">
      <c r="C314" s="42"/>
      <c r="L314" s="42"/>
      <c r="N314" s="50"/>
    </row>
    <row r="315" spans="3:14" x14ac:dyDescent="0.4">
      <c r="C315" s="42"/>
      <c r="L315" s="42"/>
      <c r="N315" s="50"/>
    </row>
    <row r="316" spans="3:14" x14ac:dyDescent="0.4">
      <c r="C316" s="42"/>
      <c r="L316" s="42"/>
      <c r="N316" s="50"/>
    </row>
    <row r="317" spans="3:14" x14ac:dyDescent="0.4">
      <c r="C317" s="42"/>
      <c r="L317" s="42"/>
      <c r="N317" s="50"/>
    </row>
    <row r="318" spans="3:14" x14ac:dyDescent="0.4">
      <c r="C318" s="42"/>
      <c r="L318" s="42"/>
      <c r="N318" s="50"/>
    </row>
    <row r="319" spans="3:14" x14ac:dyDescent="0.4">
      <c r="C319" s="42"/>
      <c r="L319" s="42"/>
      <c r="N319" s="50"/>
    </row>
    <row r="320" spans="3:14" x14ac:dyDescent="0.4">
      <c r="C320" s="42"/>
      <c r="L320" s="42"/>
      <c r="N320" s="50"/>
    </row>
    <row r="321" spans="3:14" x14ac:dyDescent="0.4">
      <c r="C321" s="42"/>
      <c r="L321" s="42"/>
      <c r="N321" s="50"/>
    </row>
    <row r="322" spans="3:14" x14ac:dyDescent="0.4">
      <c r="C322" s="42"/>
      <c r="L322" s="42"/>
      <c r="N322" s="50"/>
    </row>
    <row r="323" spans="3:14" x14ac:dyDescent="0.4">
      <c r="C323" s="42"/>
      <c r="L323" s="42"/>
      <c r="N323" s="50"/>
    </row>
    <row r="324" spans="3:14" x14ac:dyDescent="0.4">
      <c r="C324" s="42"/>
      <c r="L324" s="42"/>
      <c r="N324" s="50"/>
    </row>
    <row r="325" spans="3:14" x14ac:dyDescent="0.4">
      <c r="C325" s="42"/>
      <c r="L325" s="42"/>
      <c r="N325" s="50"/>
    </row>
    <row r="326" spans="3:14" x14ac:dyDescent="0.4">
      <c r="C326" s="42"/>
      <c r="L326" s="42"/>
      <c r="N326" s="50"/>
    </row>
    <row r="327" spans="3:14" x14ac:dyDescent="0.4">
      <c r="C327" s="42"/>
      <c r="L327" s="42"/>
      <c r="N327" s="50"/>
    </row>
    <row r="328" spans="3:14" x14ac:dyDescent="0.4">
      <c r="C328" s="42"/>
      <c r="L328" s="42"/>
      <c r="N328" s="50"/>
    </row>
    <row r="329" spans="3:14" x14ac:dyDescent="0.4">
      <c r="C329" s="42"/>
      <c r="L329" s="42"/>
      <c r="N329" s="50"/>
    </row>
    <row r="330" spans="3:14" x14ac:dyDescent="0.4">
      <c r="C330" s="42"/>
      <c r="L330" s="42"/>
      <c r="N330" s="50"/>
    </row>
    <row r="331" spans="3:14" x14ac:dyDescent="0.4">
      <c r="C331" s="42"/>
      <c r="L331" s="42"/>
      <c r="N331" s="50"/>
    </row>
    <row r="332" spans="3:14" x14ac:dyDescent="0.4">
      <c r="C332" s="42"/>
      <c r="L332" s="42"/>
      <c r="N332" s="50"/>
    </row>
    <row r="333" spans="3:14" x14ac:dyDescent="0.4">
      <c r="C333" s="42"/>
      <c r="L333" s="42"/>
      <c r="N333" s="50"/>
    </row>
    <row r="334" spans="3:14" x14ac:dyDescent="0.4">
      <c r="C334" s="42"/>
      <c r="L334" s="42"/>
      <c r="N334" s="50"/>
    </row>
    <row r="335" spans="3:14" x14ac:dyDescent="0.4">
      <c r="C335" s="42"/>
      <c r="L335" s="42"/>
      <c r="N335" s="50"/>
    </row>
    <row r="336" spans="3:14" x14ac:dyDescent="0.4">
      <c r="C336" s="42"/>
      <c r="L336" s="42"/>
      <c r="N336" s="50"/>
    </row>
    <row r="337" spans="3:14" x14ac:dyDescent="0.4">
      <c r="C337" s="42"/>
      <c r="L337" s="42"/>
      <c r="N337" s="50"/>
    </row>
    <row r="338" spans="3:14" x14ac:dyDescent="0.4">
      <c r="C338" s="42"/>
      <c r="L338" s="42"/>
      <c r="N338" s="50"/>
    </row>
    <row r="339" spans="3:14" x14ac:dyDescent="0.4">
      <c r="C339" s="42"/>
      <c r="L339" s="42"/>
      <c r="N339" s="50"/>
    </row>
    <row r="340" spans="3:14" x14ac:dyDescent="0.4">
      <c r="C340" s="42"/>
      <c r="L340" s="42"/>
      <c r="N340" s="50"/>
    </row>
    <row r="341" spans="3:14" x14ac:dyDescent="0.4">
      <c r="C341" s="42"/>
      <c r="L341" s="42"/>
      <c r="N341" s="50"/>
    </row>
    <row r="342" spans="3:14" x14ac:dyDescent="0.4">
      <c r="C342" s="42"/>
      <c r="L342" s="42"/>
      <c r="N342" s="50"/>
    </row>
    <row r="343" spans="3:14" x14ac:dyDescent="0.4">
      <c r="C343" s="42"/>
      <c r="L343" s="42"/>
      <c r="N343" s="50"/>
    </row>
    <row r="344" spans="3:14" x14ac:dyDescent="0.4">
      <c r="C344" s="42"/>
      <c r="L344" s="42"/>
      <c r="N344" s="50"/>
    </row>
    <row r="345" spans="3:14" x14ac:dyDescent="0.4">
      <c r="C345" s="42"/>
      <c r="L345" s="42"/>
      <c r="N345" s="50"/>
    </row>
    <row r="346" spans="3:14" x14ac:dyDescent="0.4">
      <c r="C346" s="42"/>
      <c r="L346" s="42"/>
      <c r="N346" s="50"/>
    </row>
    <row r="347" spans="3:14" x14ac:dyDescent="0.4">
      <c r="C347" s="42"/>
      <c r="L347" s="42"/>
      <c r="N347" s="50"/>
    </row>
    <row r="348" spans="3:14" x14ac:dyDescent="0.4">
      <c r="C348" s="42"/>
      <c r="L348" s="42"/>
      <c r="N348" s="50"/>
    </row>
    <row r="349" spans="3:14" x14ac:dyDescent="0.4">
      <c r="C349" s="42"/>
      <c r="L349" s="42"/>
      <c r="N349" s="50"/>
    </row>
    <row r="350" spans="3:14" x14ac:dyDescent="0.4">
      <c r="C350" s="42"/>
      <c r="L350" s="42"/>
      <c r="N350" s="50"/>
    </row>
    <row r="351" spans="3:14" x14ac:dyDescent="0.4">
      <c r="C351" s="42"/>
      <c r="L351" s="42"/>
      <c r="N351" s="50"/>
    </row>
    <row r="352" spans="3:14" x14ac:dyDescent="0.4">
      <c r="C352" s="42"/>
      <c r="L352" s="42"/>
      <c r="N352" s="50"/>
    </row>
    <row r="353" spans="3:14" x14ac:dyDescent="0.4">
      <c r="C353" s="42"/>
      <c r="L353" s="42"/>
      <c r="N353" s="50"/>
    </row>
    <row r="354" spans="3:14" x14ac:dyDescent="0.4">
      <c r="C354" s="42"/>
      <c r="L354" s="42"/>
      <c r="N354" s="50"/>
    </row>
    <row r="355" spans="3:14" x14ac:dyDescent="0.4">
      <c r="C355" s="42"/>
      <c r="L355" s="42"/>
      <c r="N355" s="50"/>
    </row>
    <row r="356" spans="3:14" x14ac:dyDescent="0.4">
      <c r="C356" s="42"/>
      <c r="L356" s="42"/>
      <c r="N356" s="50"/>
    </row>
    <row r="357" spans="3:14" x14ac:dyDescent="0.4">
      <c r="C357" s="42"/>
      <c r="L357" s="42"/>
      <c r="N357" s="50"/>
    </row>
    <row r="358" spans="3:14" x14ac:dyDescent="0.4">
      <c r="C358" s="42"/>
      <c r="L358" s="42"/>
      <c r="N358" s="50"/>
    </row>
    <row r="359" spans="3:14" x14ac:dyDescent="0.4">
      <c r="C359" s="42"/>
      <c r="L359" s="42"/>
      <c r="N359" s="50"/>
    </row>
    <row r="360" spans="3:14" x14ac:dyDescent="0.4">
      <c r="C360" s="42"/>
      <c r="L360" s="42"/>
      <c r="N360" s="50"/>
    </row>
    <row r="361" spans="3:14" x14ac:dyDescent="0.4">
      <c r="C361" s="42"/>
      <c r="L361" s="42"/>
      <c r="N361" s="50"/>
    </row>
    <row r="362" spans="3:14" x14ac:dyDescent="0.4">
      <c r="C362" s="42"/>
      <c r="L362" s="42"/>
      <c r="N362" s="50"/>
    </row>
    <row r="363" spans="3:14" x14ac:dyDescent="0.4">
      <c r="C363" s="42"/>
      <c r="L363" s="42"/>
      <c r="N363" s="50"/>
    </row>
    <row r="364" spans="3:14" x14ac:dyDescent="0.4">
      <c r="C364" s="42"/>
      <c r="L364" s="42"/>
      <c r="N364" s="50"/>
    </row>
    <row r="365" spans="3:14" x14ac:dyDescent="0.4">
      <c r="C365" s="42"/>
      <c r="L365" s="42"/>
      <c r="N365" s="50"/>
    </row>
    <row r="366" spans="3:14" x14ac:dyDescent="0.4">
      <c r="C366" s="42"/>
      <c r="L366" s="42"/>
      <c r="N366" s="50"/>
    </row>
    <row r="367" spans="3:14" x14ac:dyDescent="0.4">
      <c r="C367" s="42"/>
      <c r="L367" s="42"/>
      <c r="N367" s="50"/>
    </row>
    <row r="368" spans="3:14" x14ac:dyDescent="0.4">
      <c r="C368" s="42"/>
      <c r="L368" s="42"/>
      <c r="N368" s="50"/>
    </row>
    <row r="369" spans="3:14" x14ac:dyDescent="0.4">
      <c r="C369" s="42"/>
      <c r="L369" s="42"/>
      <c r="N369" s="50"/>
    </row>
    <row r="370" spans="3:14" x14ac:dyDescent="0.4">
      <c r="C370" s="42"/>
      <c r="L370" s="42"/>
      <c r="N370" s="50"/>
    </row>
    <row r="371" spans="3:14" x14ac:dyDescent="0.4">
      <c r="C371" s="42"/>
      <c r="L371" s="42"/>
      <c r="N371" s="50"/>
    </row>
    <row r="372" spans="3:14" x14ac:dyDescent="0.4">
      <c r="C372" s="42"/>
      <c r="L372" s="42"/>
      <c r="N372" s="50"/>
    </row>
    <row r="373" spans="3:14" x14ac:dyDescent="0.4">
      <c r="C373" s="42"/>
      <c r="L373" s="42"/>
      <c r="N373" s="50"/>
    </row>
    <row r="374" spans="3:14" x14ac:dyDescent="0.4">
      <c r="C374" s="42"/>
      <c r="L374" s="42"/>
      <c r="N374" s="50"/>
    </row>
    <row r="375" spans="3:14" x14ac:dyDescent="0.4">
      <c r="C375" s="42"/>
      <c r="L375" s="42"/>
      <c r="N375" s="50"/>
    </row>
    <row r="376" spans="3:14" x14ac:dyDescent="0.4">
      <c r="C376" s="42"/>
      <c r="L376" s="42"/>
      <c r="N376" s="50"/>
    </row>
    <row r="377" spans="3:14" x14ac:dyDescent="0.4">
      <c r="C377" s="42"/>
      <c r="L377" s="42"/>
      <c r="N377" s="50"/>
    </row>
    <row r="378" spans="3:14" x14ac:dyDescent="0.4">
      <c r="C378" s="42"/>
      <c r="L378" s="42"/>
      <c r="N378" s="50"/>
    </row>
    <row r="379" spans="3:14" x14ac:dyDescent="0.4">
      <c r="C379" s="42"/>
      <c r="L379" s="42"/>
      <c r="N379" s="50"/>
    </row>
    <row r="380" spans="3:14" x14ac:dyDescent="0.4">
      <c r="C380" s="42"/>
      <c r="L380" s="42"/>
      <c r="N380" s="50"/>
    </row>
    <row r="381" spans="3:14" x14ac:dyDescent="0.4">
      <c r="C381" s="42"/>
      <c r="L381" s="42"/>
      <c r="N381" s="50"/>
    </row>
    <row r="382" spans="3:14" x14ac:dyDescent="0.4">
      <c r="C382" s="42"/>
      <c r="L382" s="42"/>
      <c r="N382" s="50"/>
    </row>
    <row r="383" spans="3:14" x14ac:dyDescent="0.4">
      <c r="C383" s="42"/>
      <c r="L383" s="42"/>
      <c r="N383" s="50"/>
    </row>
    <row r="384" spans="3:14" x14ac:dyDescent="0.4">
      <c r="C384" s="42"/>
      <c r="L384" s="42"/>
      <c r="N384" s="50"/>
    </row>
    <row r="385" spans="3:14" x14ac:dyDescent="0.4">
      <c r="C385" s="42"/>
      <c r="L385" s="42"/>
      <c r="N385" s="50"/>
    </row>
    <row r="386" spans="3:14" x14ac:dyDescent="0.4">
      <c r="C386" s="42"/>
      <c r="L386" s="42"/>
      <c r="N386" s="50"/>
    </row>
    <row r="387" spans="3:14" x14ac:dyDescent="0.4">
      <c r="C387" s="42"/>
      <c r="L387" s="42"/>
      <c r="N387" s="50"/>
    </row>
    <row r="388" spans="3:14" x14ac:dyDescent="0.4">
      <c r="C388" s="42"/>
      <c r="L388" s="42"/>
      <c r="N388" s="50"/>
    </row>
    <row r="389" spans="3:14" x14ac:dyDescent="0.4">
      <c r="C389" s="42"/>
      <c r="L389" s="42"/>
      <c r="N389" s="50"/>
    </row>
    <row r="390" spans="3:14" x14ac:dyDescent="0.4">
      <c r="C390" s="42"/>
      <c r="L390" s="42"/>
      <c r="N390" s="50"/>
    </row>
    <row r="391" spans="3:14" x14ac:dyDescent="0.4">
      <c r="C391" s="42"/>
      <c r="L391" s="42"/>
      <c r="N391" s="50"/>
    </row>
    <row r="392" spans="3:14" x14ac:dyDescent="0.4">
      <c r="C392" s="42"/>
      <c r="L392" s="42"/>
      <c r="N392" s="50"/>
    </row>
    <row r="393" spans="3:14" x14ac:dyDescent="0.4">
      <c r="C393" s="42"/>
      <c r="L393" s="42"/>
      <c r="N393" s="50"/>
    </row>
    <row r="394" spans="3:14" x14ac:dyDescent="0.4">
      <c r="C394" s="42"/>
      <c r="L394" s="42"/>
      <c r="N394" s="50"/>
    </row>
    <row r="395" spans="3:14" x14ac:dyDescent="0.4">
      <c r="C395" s="42"/>
      <c r="L395" s="42"/>
      <c r="N395" s="50"/>
    </row>
    <row r="396" spans="3:14" x14ac:dyDescent="0.4">
      <c r="C396" s="42"/>
      <c r="L396" s="42"/>
      <c r="N396" s="50"/>
    </row>
    <row r="397" spans="3:14" x14ac:dyDescent="0.4">
      <c r="C397" s="42"/>
      <c r="L397" s="42"/>
      <c r="N397" s="50"/>
    </row>
    <row r="398" spans="3:14" x14ac:dyDescent="0.4">
      <c r="C398" s="42"/>
      <c r="L398" s="42"/>
      <c r="N398" s="50"/>
    </row>
    <row r="399" spans="3:14" x14ac:dyDescent="0.4">
      <c r="C399" s="42"/>
      <c r="L399" s="42"/>
      <c r="N399" s="50"/>
    </row>
    <row r="400" spans="3:14" x14ac:dyDescent="0.4">
      <c r="C400" s="42"/>
      <c r="L400" s="42"/>
      <c r="N400" s="50"/>
    </row>
    <row r="401" spans="3:14" x14ac:dyDescent="0.4">
      <c r="C401" s="42"/>
      <c r="L401" s="42"/>
      <c r="N401" s="50"/>
    </row>
    <row r="402" spans="3:14" x14ac:dyDescent="0.4">
      <c r="C402" s="42"/>
      <c r="L402" s="42"/>
      <c r="N402" s="50"/>
    </row>
    <row r="403" spans="3:14" x14ac:dyDescent="0.4">
      <c r="C403" s="42"/>
      <c r="L403" s="42"/>
      <c r="N403" s="50"/>
    </row>
    <row r="404" spans="3:14" x14ac:dyDescent="0.4">
      <c r="C404" s="42"/>
      <c r="L404" s="42"/>
      <c r="N404" s="50"/>
    </row>
    <row r="405" spans="3:14" x14ac:dyDescent="0.4">
      <c r="C405" s="42"/>
      <c r="L405" s="42"/>
      <c r="N405" s="50"/>
    </row>
    <row r="406" spans="3:14" x14ac:dyDescent="0.4">
      <c r="C406" s="42"/>
      <c r="L406" s="42"/>
      <c r="N406" s="50"/>
    </row>
    <row r="407" spans="3:14" x14ac:dyDescent="0.4">
      <c r="C407" s="42"/>
      <c r="L407" s="42"/>
      <c r="N407" s="50"/>
    </row>
    <row r="408" spans="3:14" x14ac:dyDescent="0.4">
      <c r="C408" s="42"/>
      <c r="L408" s="42"/>
      <c r="N408" s="50"/>
    </row>
    <row r="409" spans="3:14" x14ac:dyDescent="0.4">
      <c r="C409" s="42"/>
      <c r="L409" s="42"/>
      <c r="N409" s="50"/>
    </row>
    <row r="410" spans="3:14" x14ac:dyDescent="0.4">
      <c r="C410" s="42"/>
      <c r="L410" s="42"/>
      <c r="N410" s="50"/>
    </row>
    <row r="411" spans="3:14" x14ac:dyDescent="0.4">
      <c r="C411" s="42"/>
      <c r="L411" s="42"/>
      <c r="N411" s="50"/>
    </row>
    <row r="412" spans="3:14" x14ac:dyDescent="0.4">
      <c r="C412" s="42"/>
      <c r="L412" s="42"/>
      <c r="N412" s="50"/>
    </row>
    <row r="413" spans="3:14" x14ac:dyDescent="0.4">
      <c r="C413" s="42"/>
      <c r="L413" s="42"/>
      <c r="N413" s="50"/>
    </row>
    <row r="414" spans="3:14" x14ac:dyDescent="0.4">
      <c r="C414" s="42"/>
      <c r="L414" s="42"/>
      <c r="N414" s="50"/>
    </row>
    <row r="415" spans="3:14" x14ac:dyDescent="0.4">
      <c r="C415" s="42"/>
      <c r="L415" s="42"/>
      <c r="N415" s="50"/>
    </row>
    <row r="416" spans="3:14" x14ac:dyDescent="0.4">
      <c r="C416" s="42"/>
      <c r="L416" s="42"/>
      <c r="N416" s="50"/>
    </row>
    <row r="417" spans="3:14" x14ac:dyDescent="0.4">
      <c r="C417" s="42"/>
      <c r="L417" s="42"/>
      <c r="N417" s="50"/>
    </row>
    <row r="418" spans="3:14" x14ac:dyDescent="0.4">
      <c r="C418" s="42"/>
      <c r="L418" s="42"/>
      <c r="N418" s="50"/>
    </row>
    <row r="419" spans="3:14" x14ac:dyDescent="0.4">
      <c r="C419" s="42"/>
      <c r="L419" s="42"/>
      <c r="N419" s="50"/>
    </row>
    <row r="420" spans="3:14" x14ac:dyDescent="0.4">
      <c r="C420" s="42"/>
      <c r="L420" s="42"/>
      <c r="N420" s="50"/>
    </row>
    <row r="421" spans="3:14" x14ac:dyDescent="0.4">
      <c r="C421" s="42"/>
      <c r="L421" s="42"/>
      <c r="N421" s="50"/>
    </row>
    <row r="422" spans="3:14" x14ac:dyDescent="0.4">
      <c r="C422" s="42"/>
      <c r="L422" s="42"/>
      <c r="N422" s="50"/>
    </row>
    <row r="423" spans="3:14" x14ac:dyDescent="0.4">
      <c r="C423" s="42"/>
      <c r="L423" s="42"/>
      <c r="N423" s="50"/>
    </row>
    <row r="424" spans="3:14" x14ac:dyDescent="0.4">
      <c r="C424" s="42"/>
      <c r="L424" s="42"/>
      <c r="N424" s="50"/>
    </row>
    <row r="425" spans="3:14" x14ac:dyDescent="0.4">
      <c r="C425" s="42"/>
      <c r="L425" s="42"/>
      <c r="N425" s="50"/>
    </row>
    <row r="426" spans="3:14" x14ac:dyDescent="0.4">
      <c r="C426" s="42"/>
      <c r="L426" s="42"/>
      <c r="N426" s="50"/>
    </row>
    <row r="427" spans="3:14" x14ac:dyDescent="0.4">
      <c r="C427" s="42"/>
      <c r="L427" s="42"/>
      <c r="N427" s="50"/>
    </row>
    <row r="428" spans="3:14" x14ac:dyDescent="0.4">
      <c r="C428" s="42"/>
      <c r="L428" s="42"/>
      <c r="N428" s="50"/>
    </row>
    <row r="429" spans="3:14" x14ac:dyDescent="0.4">
      <c r="C429" s="42"/>
      <c r="L429" s="42"/>
      <c r="N429" s="50"/>
    </row>
    <row r="430" spans="3:14" x14ac:dyDescent="0.4">
      <c r="C430" s="42"/>
      <c r="L430" s="42"/>
      <c r="N430" s="50"/>
    </row>
    <row r="431" spans="3:14" x14ac:dyDescent="0.4">
      <c r="C431" s="42"/>
      <c r="L431" s="42"/>
      <c r="N431" s="50"/>
    </row>
    <row r="432" spans="3:14" x14ac:dyDescent="0.4">
      <c r="C432" s="42"/>
      <c r="L432" s="42"/>
      <c r="N432" s="50"/>
    </row>
    <row r="433" spans="3:14" x14ac:dyDescent="0.4">
      <c r="C433" s="42"/>
      <c r="L433" s="42"/>
      <c r="N433" s="50"/>
    </row>
    <row r="434" spans="3:14" x14ac:dyDescent="0.4">
      <c r="C434" s="42"/>
      <c r="L434" s="42"/>
      <c r="N434" s="50"/>
    </row>
    <row r="435" spans="3:14" x14ac:dyDescent="0.4">
      <c r="C435" s="42"/>
      <c r="L435" s="42"/>
      <c r="N435" s="50"/>
    </row>
    <row r="436" spans="3:14" x14ac:dyDescent="0.4">
      <c r="C436" s="42"/>
      <c r="L436" s="42"/>
      <c r="N436" s="50"/>
    </row>
    <row r="437" spans="3:14" x14ac:dyDescent="0.4">
      <c r="C437" s="42"/>
      <c r="L437" s="42"/>
      <c r="N437" s="50"/>
    </row>
    <row r="438" spans="3:14" x14ac:dyDescent="0.4">
      <c r="C438" s="42"/>
      <c r="L438" s="42"/>
      <c r="N438" s="50"/>
    </row>
    <row r="439" spans="3:14" x14ac:dyDescent="0.4">
      <c r="C439" s="42"/>
      <c r="L439" s="42"/>
      <c r="N439" s="50"/>
    </row>
    <row r="440" spans="3:14" x14ac:dyDescent="0.4">
      <c r="C440" s="42"/>
      <c r="L440" s="42"/>
      <c r="N440" s="50"/>
    </row>
    <row r="441" spans="3:14" x14ac:dyDescent="0.4">
      <c r="C441" s="42"/>
      <c r="L441" s="42"/>
      <c r="N441" s="50"/>
    </row>
    <row r="442" spans="3:14" x14ac:dyDescent="0.4">
      <c r="C442" s="42"/>
      <c r="L442" s="42"/>
      <c r="N442" s="50"/>
    </row>
    <row r="443" spans="3:14" x14ac:dyDescent="0.4">
      <c r="C443" s="42"/>
      <c r="L443" s="42"/>
      <c r="N443" s="50"/>
    </row>
    <row r="444" spans="3:14" x14ac:dyDescent="0.4">
      <c r="C444" s="42"/>
      <c r="L444" s="42"/>
      <c r="N444" s="50"/>
    </row>
    <row r="445" spans="3:14" x14ac:dyDescent="0.4">
      <c r="C445" s="42"/>
      <c r="L445" s="42"/>
      <c r="N445" s="50"/>
    </row>
    <row r="446" spans="3:14" x14ac:dyDescent="0.4">
      <c r="C446" s="42"/>
      <c r="L446" s="42"/>
      <c r="N446" s="50"/>
    </row>
    <row r="447" spans="3:14" x14ac:dyDescent="0.4">
      <c r="C447" s="42"/>
      <c r="L447" s="42"/>
      <c r="N447" s="50"/>
    </row>
    <row r="448" spans="3:14" x14ac:dyDescent="0.4">
      <c r="C448" s="42"/>
      <c r="L448" s="42"/>
      <c r="N448" s="50"/>
    </row>
    <row r="449" spans="3:14" x14ac:dyDescent="0.4">
      <c r="C449" s="42"/>
      <c r="L449" s="42"/>
      <c r="N449" s="50"/>
    </row>
    <row r="450" spans="3:14" x14ac:dyDescent="0.4">
      <c r="C450" s="42"/>
      <c r="L450" s="42"/>
      <c r="N450" s="50"/>
    </row>
    <row r="451" spans="3:14" x14ac:dyDescent="0.4">
      <c r="C451" s="42"/>
      <c r="L451" s="42"/>
      <c r="N451" s="50"/>
    </row>
    <row r="452" spans="3:14" x14ac:dyDescent="0.4">
      <c r="C452" s="42"/>
      <c r="L452" s="42"/>
      <c r="N452" s="50"/>
    </row>
    <row r="453" spans="3:14" x14ac:dyDescent="0.4">
      <c r="C453" s="42"/>
      <c r="L453" s="42"/>
      <c r="N453" s="50"/>
    </row>
    <row r="454" spans="3:14" x14ac:dyDescent="0.4">
      <c r="C454" s="42"/>
      <c r="L454" s="42"/>
      <c r="N454" s="50"/>
    </row>
    <row r="455" spans="3:14" x14ac:dyDescent="0.4">
      <c r="C455" s="42"/>
      <c r="L455" s="42"/>
      <c r="N455" s="50"/>
    </row>
    <row r="456" spans="3:14" x14ac:dyDescent="0.4">
      <c r="C456" s="42"/>
      <c r="L456" s="42"/>
      <c r="N456" s="50"/>
    </row>
    <row r="457" spans="3:14" x14ac:dyDescent="0.4">
      <c r="C457" s="42"/>
      <c r="L457" s="42"/>
      <c r="N457" s="50"/>
    </row>
    <row r="458" spans="3:14" x14ac:dyDescent="0.4">
      <c r="C458" s="42"/>
      <c r="L458" s="42"/>
      <c r="N458" s="50"/>
    </row>
    <row r="459" spans="3:14" x14ac:dyDescent="0.4">
      <c r="C459" s="42"/>
      <c r="L459" s="42"/>
      <c r="N459" s="50"/>
    </row>
    <row r="460" spans="3:14" x14ac:dyDescent="0.4">
      <c r="C460" s="42"/>
      <c r="L460" s="42"/>
      <c r="N460" s="50"/>
    </row>
    <row r="461" spans="3:14" x14ac:dyDescent="0.4">
      <c r="C461" s="42"/>
      <c r="L461" s="42"/>
      <c r="N461" s="50"/>
    </row>
    <row r="462" spans="3:14" x14ac:dyDescent="0.4">
      <c r="C462" s="42"/>
      <c r="L462" s="42"/>
      <c r="N462" s="50"/>
    </row>
    <row r="463" spans="3:14" x14ac:dyDescent="0.4">
      <c r="C463" s="42"/>
      <c r="L463" s="42"/>
      <c r="N463" s="50"/>
    </row>
    <row r="464" spans="3:14" x14ac:dyDescent="0.4">
      <c r="C464" s="42"/>
      <c r="L464" s="42"/>
      <c r="N464" s="50"/>
    </row>
    <row r="465" spans="3:14" x14ac:dyDescent="0.4">
      <c r="C465" s="42"/>
      <c r="L465" s="42"/>
      <c r="N465" s="50"/>
    </row>
    <row r="466" spans="3:14" x14ac:dyDescent="0.4">
      <c r="C466" s="42"/>
      <c r="L466" s="42"/>
      <c r="N466" s="50"/>
    </row>
    <row r="467" spans="3:14" x14ac:dyDescent="0.4">
      <c r="C467" s="42"/>
      <c r="L467" s="42"/>
      <c r="N467" s="50"/>
    </row>
    <row r="468" spans="3:14" x14ac:dyDescent="0.4">
      <c r="C468" s="42"/>
      <c r="L468" s="42"/>
      <c r="N468" s="50"/>
    </row>
    <row r="469" spans="3:14" x14ac:dyDescent="0.4">
      <c r="C469" s="42"/>
      <c r="L469" s="42"/>
      <c r="N469" s="50"/>
    </row>
    <row r="470" spans="3:14" x14ac:dyDescent="0.4">
      <c r="C470" s="42"/>
      <c r="L470" s="42"/>
      <c r="N470" s="50"/>
    </row>
    <row r="471" spans="3:14" x14ac:dyDescent="0.4">
      <c r="C471" s="42"/>
      <c r="L471" s="42"/>
      <c r="N471" s="50"/>
    </row>
    <row r="472" spans="3:14" x14ac:dyDescent="0.4">
      <c r="C472" s="42"/>
      <c r="L472" s="42"/>
      <c r="N472" s="50"/>
    </row>
    <row r="473" spans="3:14" x14ac:dyDescent="0.4">
      <c r="C473" s="42"/>
      <c r="L473" s="42"/>
      <c r="N473" s="50"/>
    </row>
    <row r="474" spans="3:14" x14ac:dyDescent="0.4">
      <c r="C474" s="42"/>
      <c r="L474" s="42"/>
      <c r="N474" s="50"/>
    </row>
    <row r="475" spans="3:14" x14ac:dyDescent="0.4">
      <c r="C475" s="42"/>
      <c r="L475" s="42"/>
      <c r="N475" s="50"/>
    </row>
    <row r="476" spans="3:14" x14ac:dyDescent="0.4">
      <c r="C476" s="42"/>
      <c r="L476" s="42"/>
      <c r="N476" s="50"/>
    </row>
    <row r="477" spans="3:14" x14ac:dyDescent="0.4">
      <c r="C477" s="42"/>
      <c r="L477" s="42"/>
      <c r="N477" s="50"/>
    </row>
    <row r="478" spans="3:14" x14ac:dyDescent="0.4">
      <c r="C478" s="42"/>
      <c r="L478" s="42"/>
      <c r="N478" s="50"/>
    </row>
    <row r="479" spans="3:14" x14ac:dyDescent="0.4">
      <c r="C479" s="42"/>
      <c r="L479" s="42"/>
      <c r="N479" s="50"/>
    </row>
    <row r="480" spans="3:14" x14ac:dyDescent="0.4">
      <c r="C480" s="42"/>
      <c r="L480" s="42"/>
      <c r="N480" s="50"/>
    </row>
    <row r="481" spans="3:14" x14ac:dyDescent="0.4">
      <c r="C481" s="42"/>
      <c r="L481" s="42"/>
      <c r="N481" s="50"/>
    </row>
    <row r="482" spans="3:14" x14ac:dyDescent="0.4">
      <c r="C482" s="42"/>
      <c r="L482" s="42"/>
      <c r="N482" s="50"/>
    </row>
    <row r="483" spans="3:14" x14ac:dyDescent="0.4">
      <c r="C483" s="42"/>
      <c r="L483" s="42"/>
      <c r="N483" s="50"/>
    </row>
    <row r="484" spans="3:14" x14ac:dyDescent="0.4">
      <c r="C484" s="42"/>
      <c r="L484" s="42"/>
      <c r="N484" s="50"/>
    </row>
    <row r="485" spans="3:14" x14ac:dyDescent="0.4">
      <c r="C485" s="42"/>
      <c r="L485" s="42"/>
      <c r="N485" s="50"/>
    </row>
    <row r="486" spans="3:14" x14ac:dyDescent="0.4">
      <c r="C486" s="42"/>
      <c r="L486" s="42"/>
      <c r="N486" s="50"/>
    </row>
    <row r="487" spans="3:14" x14ac:dyDescent="0.4">
      <c r="C487" s="42"/>
      <c r="L487" s="42"/>
      <c r="N487" s="50"/>
    </row>
    <row r="488" spans="3:14" x14ac:dyDescent="0.4">
      <c r="C488" s="42"/>
      <c r="L488" s="42"/>
      <c r="N488" s="50"/>
    </row>
    <row r="489" spans="3:14" x14ac:dyDescent="0.4">
      <c r="C489" s="42"/>
      <c r="L489" s="42"/>
      <c r="N489" s="50"/>
    </row>
    <row r="490" spans="3:14" x14ac:dyDescent="0.4">
      <c r="C490" s="42"/>
      <c r="L490" s="42"/>
      <c r="N490" s="50"/>
    </row>
    <row r="491" spans="3:14" x14ac:dyDescent="0.4">
      <c r="C491" s="42"/>
      <c r="L491" s="42"/>
      <c r="N491" s="50"/>
    </row>
    <row r="492" spans="3:14" x14ac:dyDescent="0.4">
      <c r="C492" s="42"/>
      <c r="L492" s="42"/>
      <c r="N492" s="50"/>
    </row>
    <row r="493" spans="3:14" x14ac:dyDescent="0.4">
      <c r="C493" s="42"/>
      <c r="L493" s="42"/>
      <c r="N493" s="50"/>
    </row>
    <row r="494" spans="3:14" x14ac:dyDescent="0.4">
      <c r="C494" s="42"/>
      <c r="L494" s="42"/>
      <c r="N494" s="50"/>
    </row>
    <row r="495" spans="3:14" x14ac:dyDescent="0.4">
      <c r="C495" s="42"/>
      <c r="L495" s="42"/>
      <c r="N495" s="50"/>
    </row>
    <row r="496" spans="3:14" x14ac:dyDescent="0.4">
      <c r="C496" s="42"/>
      <c r="L496" s="42"/>
      <c r="N496" s="50"/>
    </row>
    <row r="497" spans="1:19" x14ac:dyDescent="0.4">
      <c r="C497" s="42"/>
      <c r="L497" s="42"/>
      <c r="N497" s="50"/>
    </row>
    <row r="498" spans="1:19" x14ac:dyDescent="0.4">
      <c r="C498" s="42"/>
      <c r="L498" s="42"/>
      <c r="N498" s="50"/>
    </row>
    <row r="499" spans="1:19" x14ac:dyDescent="0.4">
      <c r="C499" s="42"/>
      <c r="L499" s="42"/>
      <c r="N499" s="50"/>
    </row>
    <row r="500" spans="1:19" x14ac:dyDescent="0.4">
      <c r="C500" s="42"/>
      <c r="L500" s="42"/>
      <c r="N500" s="50"/>
    </row>
    <row r="501" spans="1:19" x14ac:dyDescent="0.4">
      <c r="C501" s="42"/>
      <c r="L501" s="42"/>
      <c r="N501" s="50"/>
    </row>
    <row r="502" spans="1:19" x14ac:dyDescent="0.4">
      <c r="C502" s="42"/>
      <c r="L502" s="42"/>
      <c r="N502" s="50"/>
    </row>
    <row r="503" spans="1:19" x14ac:dyDescent="0.4">
      <c r="C503" s="42"/>
      <c r="L503" s="42"/>
      <c r="N503" s="50"/>
    </row>
    <row r="504" spans="1:19" x14ac:dyDescent="0.4">
      <c r="C504" s="42"/>
      <c r="L504" s="42"/>
      <c r="N504" s="50"/>
    </row>
    <row r="505" spans="1:19" x14ac:dyDescent="0.4">
      <c r="C505" s="42"/>
      <c r="L505" s="42"/>
      <c r="N505" s="50"/>
    </row>
    <row r="506" spans="1:19" x14ac:dyDescent="0.4">
      <c r="C506" s="42"/>
      <c r="L506" s="42"/>
      <c r="N506" s="50"/>
    </row>
    <row r="507" spans="1:19" x14ac:dyDescent="0.4">
      <c r="C507" s="42"/>
      <c r="L507" s="42"/>
      <c r="N507" s="50"/>
    </row>
    <row r="508" spans="1:19" x14ac:dyDescent="0.4">
      <c r="C508" s="42"/>
      <c r="L508" s="42"/>
      <c r="N508" s="50"/>
    </row>
    <row r="509" spans="1:19" x14ac:dyDescent="0.4">
      <c r="C509" s="42"/>
      <c r="L509" s="42"/>
      <c r="N509" s="50"/>
    </row>
    <row r="510" spans="1:19" x14ac:dyDescent="0.4">
      <c r="C510" s="42"/>
      <c r="L510" s="42"/>
      <c r="N510" s="50"/>
    </row>
    <row r="511" spans="1:19" x14ac:dyDescent="0.4">
      <c r="C511" s="42"/>
      <c r="L511" s="42"/>
      <c r="N511" s="50"/>
    </row>
    <row r="512" spans="1:19" s="1" customFormat="1" x14ac:dyDescent="0.4">
      <c r="A512" s="12"/>
      <c r="B512" s="12"/>
      <c r="C512" s="42"/>
      <c r="D512" s="12"/>
      <c r="E512" s="12"/>
      <c r="F512" s="12"/>
      <c r="G512" s="12"/>
      <c r="H512" s="12"/>
      <c r="I512" s="12"/>
      <c r="J512" s="12"/>
      <c r="K512" s="12"/>
      <c r="L512" s="12"/>
      <c r="M512" s="49"/>
      <c r="N512" s="50"/>
      <c r="O512" s="12"/>
      <c r="P512" s="12"/>
      <c r="Q512" s="12"/>
      <c r="R512" s="12"/>
      <c r="S512" s="12"/>
    </row>
    <row r="513" spans="1:19" s="1" customFormat="1" x14ac:dyDescent="0.4">
      <c r="A513" s="12"/>
      <c r="B513" s="12"/>
      <c r="C513" s="42"/>
      <c r="D513" s="12"/>
      <c r="E513" s="12"/>
      <c r="F513" s="12"/>
      <c r="G513" s="12"/>
      <c r="H513" s="12"/>
      <c r="I513" s="12"/>
      <c r="J513" s="12"/>
      <c r="K513" s="12"/>
      <c r="L513" s="12"/>
      <c r="M513" s="49"/>
      <c r="N513" s="50"/>
      <c r="O513" s="12"/>
      <c r="P513" s="12"/>
      <c r="Q513" s="12"/>
      <c r="R513" s="12"/>
      <c r="S513" s="12"/>
    </row>
    <row r="514" spans="1:19" s="1" customFormat="1" x14ac:dyDescent="0.4">
      <c r="A514" s="12"/>
      <c r="B514" s="12"/>
      <c r="C514" s="42"/>
      <c r="D514" s="12"/>
      <c r="E514" s="12"/>
      <c r="F514" s="12"/>
      <c r="G514" s="12"/>
      <c r="H514" s="12"/>
      <c r="I514" s="12"/>
      <c r="J514" s="12"/>
      <c r="K514" s="12"/>
      <c r="L514" s="12"/>
      <c r="M514" s="49"/>
      <c r="N514" s="50"/>
      <c r="O514" s="12"/>
      <c r="P514" s="12"/>
      <c r="Q514" s="12"/>
      <c r="R514" s="12"/>
      <c r="S514" s="12"/>
    </row>
    <row r="515" spans="1:19" s="1" customFormat="1" x14ac:dyDescent="0.4">
      <c r="A515" s="12"/>
      <c r="B515" s="12"/>
      <c r="C515" s="42"/>
      <c r="D515" s="12"/>
      <c r="E515" s="12"/>
      <c r="F515" s="12"/>
      <c r="G515" s="12"/>
      <c r="H515" s="12"/>
      <c r="I515" s="12"/>
      <c r="J515" s="12"/>
      <c r="K515" s="12"/>
      <c r="L515" s="12"/>
      <c r="M515" s="49"/>
      <c r="N515" s="50"/>
      <c r="O515" s="12"/>
      <c r="P515" s="12"/>
      <c r="Q515" s="12"/>
      <c r="R515" s="12"/>
      <c r="S515" s="12"/>
    </row>
    <row r="516" spans="1:19" s="1" customFormat="1" x14ac:dyDescent="0.4">
      <c r="A516" s="12"/>
      <c r="B516" s="12"/>
      <c r="C516" s="42"/>
      <c r="D516" s="12"/>
      <c r="E516" s="12"/>
      <c r="F516" s="12"/>
      <c r="G516" s="12"/>
      <c r="H516" s="12"/>
      <c r="I516" s="12"/>
      <c r="J516" s="12"/>
      <c r="K516" s="12"/>
      <c r="L516" s="12"/>
      <c r="M516" s="49"/>
      <c r="N516" s="50"/>
      <c r="O516" s="12"/>
      <c r="P516" s="12"/>
      <c r="Q516" s="12"/>
      <c r="R516" s="12"/>
      <c r="S516" s="12"/>
    </row>
    <row r="517" spans="1:19" s="1" customFormat="1" x14ac:dyDescent="0.4">
      <c r="A517" s="12"/>
      <c r="B517" s="12"/>
      <c r="C517" s="42"/>
      <c r="D517" s="12"/>
      <c r="E517" s="12"/>
      <c r="F517" s="12"/>
      <c r="G517" s="12"/>
      <c r="H517" s="12"/>
      <c r="I517" s="12"/>
      <c r="J517" s="12"/>
      <c r="K517" s="12"/>
      <c r="L517" s="12"/>
      <c r="M517" s="49"/>
      <c r="N517" s="50"/>
      <c r="O517" s="12"/>
      <c r="P517" s="12"/>
      <c r="Q517" s="12"/>
      <c r="R517" s="12"/>
      <c r="S517" s="12"/>
    </row>
    <row r="518" spans="1:19" s="1" customFormat="1" x14ac:dyDescent="0.4">
      <c r="A518" s="12"/>
      <c r="B518" s="12"/>
      <c r="C518" s="42"/>
      <c r="D518" s="12"/>
      <c r="E518" s="12"/>
      <c r="F518" s="12"/>
      <c r="G518" s="12"/>
      <c r="H518" s="12"/>
      <c r="I518" s="12"/>
      <c r="J518" s="12"/>
      <c r="K518" s="12"/>
      <c r="L518" s="12"/>
      <c r="M518" s="49"/>
      <c r="N518" s="50"/>
      <c r="O518" s="12"/>
      <c r="P518" s="12"/>
      <c r="Q518" s="12"/>
      <c r="R518" s="12"/>
      <c r="S518" s="12"/>
    </row>
    <row r="519" spans="1:19" s="1" customFormat="1" x14ac:dyDescent="0.4">
      <c r="A519" s="12"/>
      <c r="B519" s="12"/>
      <c r="C519" s="42"/>
      <c r="D519" s="12"/>
      <c r="E519" s="12"/>
      <c r="F519" s="12"/>
      <c r="G519" s="12"/>
      <c r="H519" s="12"/>
      <c r="I519" s="12"/>
      <c r="J519" s="12"/>
      <c r="K519" s="12"/>
      <c r="L519" s="12"/>
      <c r="M519" s="49"/>
      <c r="N519" s="50"/>
      <c r="O519" s="12"/>
      <c r="P519" s="12"/>
      <c r="Q519" s="12"/>
      <c r="R519" s="12"/>
      <c r="S519" s="12"/>
    </row>
    <row r="520" spans="1:19" s="1" customFormat="1" x14ac:dyDescent="0.4">
      <c r="A520" s="12"/>
      <c r="B520" s="12"/>
      <c r="C520" s="42"/>
      <c r="D520" s="12"/>
      <c r="E520" s="12"/>
      <c r="F520" s="12"/>
      <c r="G520" s="12"/>
      <c r="H520" s="12"/>
      <c r="I520" s="12"/>
      <c r="J520" s="12"/>
      <c r="K520" s="12"/>
      <c r="L520" s="12"/>
      <c r="M520" s="49"/>
      <c r="N520" s="50"/>
      <c r="O520" s="12"/>
      <c r="P520" s="12"/>
      <c r="Q520" s="12"/>
      <c r="R520" s="12"/>
      <c r="S520" s="12"/>
    </row>
    <row r="521" spans="1:19" s="1" customFormat="1" x14ac:dyDescent="0.4">
      <c r="A521" s="12"/>
      <c r="B521" s="12"/>
      <c r="C521" s="42"/>
      <c r="D521" s="12"/>
      <c r="E521" s="12"/>
      <c r="F521" s="12"/>
      <c r="G521" s="12"/>
      <c r="H521" s="12"/>
      <c r="I521" s="12"/>
      <c r="J521" s="12"/>
      <c r="K521" s="12"/>
      <c r="L521" s="12"/>
      <c r="M521" s="49"/>
      <c r="N521" s="50"/>
      <c r="O521" s="12"/>
      <c r="P521" s="12"/>
      <c r="Q521" s="12"/>
      <c r="R521" s="12"/>
      <c r="S521" s="12"/>
    </row>
    <row r="522" spans="1:19" s="1" customFormat="1" x14ac:dyDescent="0.4">
      <c r="A522" s="12"/>
      <c r="B522" s="12"/>
      <c r="C522" s="42"/>
      <c r="D522" s="12"/>
      <c r="E522" s="12"/>
      <c r="F522" s="12"/>
      <c r="G522" s="12"/>
      <c r="H522" s="12"/>
      <c r="I522" s="12"/>
      <c r="J522" s="12"/>
      <c r="K522" s="12"/>
      <c r="L522" s="12"/>
      <c r="M522" s="49"/>
      <c r="N522" s="50"/>
      <c r="O522" s="12"/>
      <c r="P522" s="12"/>
      <c r="Q522" s="12"/>
      <c r="R522" s="12"/>
      <c r="S522" s="12"/>
    </row>
    <row r="523" spans="1:19" s="1" customFormat="1" x14ac:dyDescent="0.4">
      <c r="A523" s="12"/>
      <c r="B523" s="12"/>
      <c r="C523" s="42"/>
      <c r="D523" s="12"/>
      <c r="E523" s="12"/>
      <c r="F523" s="12"/>
      <c r="G523" s="12"/>
      <c r="H523" s="12"/>
      <c r="I523" s="12"/>
      <c r="J523" s="12"/>
      <c r="K523" s="12"/>
      <c r="L523" s="12"/>
      <c r="M523" s="49"/>
      <c r="N523" s="50"/>
      <c r="O523" s="12"/>
      <c r="P523" s="12"/>
      <c r="Q523" s="12"/>
      <c r="R523" s="12"/>
      <c r="S523" s="12"/>
    </row>
    <row r="524" spans="1:19" s="1" customFormat="1" x14ac:dyDescent="0.4">
      <c r="A524" s="12"/>
      <c r="B524" s="12"/>
      <c r="C524" s="42"/>
      <c r="D524" s="12"/>
      <c r="E524" s="12"/>
      <c r="F524" s="12"/>
      <c r="G524" s="12"/>
      <c r="H524" s="12"/>
      <c r="I524" s="12"/>
      <c r="J524" s="12"/>
      <c r="K524" s="12"/>
      <c r="L524" s="12"/>
      <c r="M524" s="49"/>
      <c r="N524" s="50"/>
      <c r="O524" s="12"/>
      <c r="P524" s="12"/>
      <c r="Q524" s="12"/>
      <c r="R524" s="12"/>
      <c r="S524" s="12"/>
    </row>
    <row r="525" spans="1:19" s="1" customFormat="1" x14ac:dyDescent="0.4">
      <c r="A525" s="12"/>
      <c r="B525" s="12"/>
      <c r="C525" s="42"/>
      <c r="D525" s="12"/>
      <c r="E525" s="12"/>
      <c r="F525" s="12"/>
      <c r="G525" s="12"/>
      <c r="H525" s="12"/>
      <c r="I525" s="12"/>
      <c r="J525" s="12"/>
      <c r="K525" s="12"/>
      <c r="L525" s="12"/>
      <c r="M525" s="49"/>
      <c r="N525" s="50"/>
      <c r="O525" s="12"/>
      <c r="P525" s="12"/>
      <c r="Q525" s="12"/>
      <c r="R525" s="12"/>
      <c r="S525" s="12"/>
    </row>
    <row r="526" spans="1:19" s="1" customFormat="1" x14ac:dyDescent="0.4">
      <c r="A526" s="12"/>
      <c r="B526" s="12"/>
      <c r="C526" s="42"/>
      <c r="D526" s="12"/>
      <c r="E526" s="12"/>
      <c r="F526" s="12"/>
      <c r="G526" s="12"/>
      <c r="H526" s="12"/>
      <c r="I526" s="12"/>
      <c r="J526" s="12"/>
      <c r="K526" s="12"/>
      <c r="L526" s="12"/>
      <c r="M526" s="49"/>
      <c r="N526" s="50"/>
      <c r="O526" s="12"/>
      <c r="P526" s="12"/>
      <c r="Q526" s="12"/>
      <c r="R526" s="12"/>
      <c r="S526" s="12"/>
    </row>
    <row r="527" spans="1:19" s="1" customFormat="1" x14ac:dyDescent="0.4">
      <c r="A527" s="12"/>
      <c r="B527" s="12"/>
      <c r="C527" s="42"/>
      <c r="D527" s="12"/>
      <c r="E527" s="12"/>
      <c r="F527" s="12"/>
      <c r="G527" s="12"/>
      <c r="H527" s="12"/>
      <c r="I527" s="12"/>
      <c r="J527" s="12"/>
      <c r="K527" s="12"/>
      <c r="L527" s="12"/>
      <c r="M527" s="49"/>
      <c r="N527" s="50"/>
      <c r="O527" s="12"/>
      <c r="P527" s="12"/>
      <c r="Q527" s="12"/>
      <c r="R527" s="12"/>
      <c r="S527" s="12"/>
    </row>
    <row r="528" spans="1:19" s="1" customFormat="1" x14ac:dyDescent="0.4">
      <c r="A528" s="12"/>
      <c r="B528" s="12"/>
      <c r="C528" s="42"/>
      <c r="D528" s="12"/>
      <c r="E528" s="12"/>
      <c r="F528" s="12"/>
      <c r="G528" s="12"/>
      <c r="H528" s="12"/>
      <c r="I528" s="12"/>
      <c r="J528" s="12"/>
      <c r="K528" s="12"/>
      <c r="L528" s="12"/>
      <c r="M528" s="49"/>
      <c r="N528" s="50"/>
      <c r="O528" s="12"/>
      <c r="P528" s="12"/>
      <c r="Q528" s="12"/>
      <c r="R528" s="12"/>
      <c r="S528" s="12"/>
    </row>
    <row r="529" spans="1:19" s="1" customFormat="1" x14ac:dyDescent="0.4">
      <c r="A529" s="12"/>
      <c r="B529" s="12"/>
      <c r="C529" s="42"/>
      <c r="D529" s="12"/>
      <c r="E529" s="12"/>
      <c r="F529" s="12"/>
      <c r="G529" s="12"/>
      <c r="H529" s="12"/>
      <c r="I529" s="12"/>
      <c r="J529" s="12"/>
      <c r="K529" s="12"/>
      <c r="L529" s="12"/>
      <c r="M529" s="49"/>
      <c r="N529" s="50"/>
      <c r="O529" s="12"/>
      <c r="P529" s="12"/>
      <c r="Q529" s="12"/>
      <c r="R529" s="12"/>
      <c r="S529" s="12"/>
    </row>
    <row r="530" spans="1:19" s="1" customFormat="1" x14ac:dyDescent="0.4">
      <c r="A530" s="12"/>
      <c r="B530" s="12"/>
      <c r="C530" s="42"/>
      <c r="D530" s="12"/>
      <c r="E530" s="12"/>
      <c r="F530" s="12"/>
      <c r="G530" s="12"/>
      <c r="H530" s="12"/>
      <c r="I530" s="12"/>
      <c r="J530" s="12"/>
      <c r="K530" s="12"/>
      <c r="L530" s="12"/>
      <c r="M530" s="49"/>
      <c r="N530" s="50"/>
      <c r="O530" s="12"/>
      <c r="P530" s="12"/>
      <c r="Q530" s="12"/>
      <c r="R530" s="12"/>
      <c r="S530" s="12"/>
    </row>
    <row r="531" spans="1:19" s="1" customFormat="1" x14ac:dyDescent="0.4">
      <c r="A531" s="12"/>
      <c r="B531" s="12"/>
      <c r="C531" s="42"/>
      <c r="D531" s="12"/>
      <c r="E531" s="12"/>
      <c r="F531" s="12"/>
      <c r="G531" s="12"/>
      <c r="H531" s="12"/>
      <c r="I531" s="12"/>
      <c r="J531" s="12"/>
      <c r="K531" s="12"/>
      <c r="L531" s="12"/>
      <c r="M531" s="49"/>
      <c r="N531" s="50"/>
      <c r="O531" s="12"/>
      <c r="P531" s="12"/>
      <c r="Q531" s="12"/>
      <c r="R531" s="12"/>
      <c r="S531" s="12"/>
    </row>
    <row r="532" spans="1:19" s="1" customFormat="1" x14ac:dyDescent="0.4">
      <c r="A532" s="12"/>
      <c r="B532" s="12"/>
      <c r="C532" s="42"/>
      <c r="D532" s="12"/>
      <c r="E532" s="12"/>
      <c r="F532" s="12"/>
      <c r="G532" s="12"/>
      <c r="H532" s="12"/>
      <c r="I532" s="12"/>
      <c r="J532" s="12"/>
      <c r="K532" s="12"/>
      <c r="L532" s="12"/>
      <c r="M532" s="49"/>
      <c r="N532" s="50"/>
      <c r="O532" s="12"/>
      <c r="P532" s="12"/>
      <c r="Q532" s="12"/>
      <c r="R532" s="12"/>
      <c r="S532" s="12"/>
    </row>
    <row r="533" spans="1:19" s="1" customFormat="1" x14ac:dyDescent="0.4">
      <c r="A533" s="12"/>
      <c r="B533" s="12"/>
      <c r="C533" s="42"/>
      <c r="D533" s="12"/>
      <c r="E533" s="12"/>
      <c r="F533" s="12"/>
      <c r="G533" s="12"/>
      <c r="H533" s="12"/>
      <c r="I533" s="12"/>
      <c r="J533" s="12"/>
      <c r="K533" s="12"/>
      <c r="L533" s="12"/>
      <c r="M533" s="49"/>
      <c r="N533" s="50"/>
      <c r="O533" s="12"/>
      <c r="P533" s="12"/>
      <c r="Q533" s="12"/>
      <c r="R533" s="12"/>
      <c r="S533" s="12"/>
    </row>
    <row r="534" spans="1:19" s="1" customFormat="1" x14ac:dyDescent="0.4">
      <c r="A534" s="12"/>
      <c r="B534" s="12"/>
      <c r="C534" s="42"/>
      <c r="D534" s="12"/>
      <c r="E534" s="12"/>
      <c r="F534" s="12"/>
      <c r="G534" s="12"/>
      <c r="H534" s="12"/>
      <c r="I534" s="12"/>
      <c r="J534" s="12"/>
      <c r="K534" s="12"/>
      <c r="L534" s="12"/>
      <c r="M534" s="49"/>
      <c r="N534" s="50"/>
      <c r="O534" s="12"/>
      <c r="P534" s="12"/>
      <c r="Q534" s="12"/>
      <c r="R534" s="12"/>
      <c r="S534" s="12"/>
    </row>
    <row r="535" spans="1:19" s="1" customFormat="1" x14ac:dyDescent="0.4">
      <c r="A535" s="12"/>
      <c r="B535" s="12"/>
      <c r="C535" s="42"/>
      <c r="D535" s="12"/>
      <c r="E535" s="12"/>
      <c r="F535" s="12"/>
      <c r="G535" s="12"/>
      <c r="H535" s="12"/>
      <c r="I535" s="12"/>
      <c r="J535" s="12"/>
      <c r="K535" s="12"/>
      <c r="L535" s="12"/>
      <c r="M535" s="49"/>
      <c r="N535" s="50"/>
      <c r="O535" s="12"/>
      <c r="P535" s="12"/>
      <c r="Q535" s="12"/>
      <c r="R535" s="12"/>
      <c r="S535" s="12"/>
    </row>
    <row r="536" spans="1:19" s="1" customFormat="1" x14ac:dyDescent="0.4">
      <c r="A536" s="12"/>
      <c r="B536" s="12"/>
      <c r="C536" s="42"/>
      <c r="D536" s="12"/>
      <c r="E536" s="12"/>
      <c r="F536" s="12"/>
      <c r="G536" s="12"/>
      <c r="H536" s="12"/>
      <c r="I536" s="12"/>
      <c r="J536" s="12"/>
      <c r="K536" s="12"/>
      <c r="L536" s="12"/>
      <c r="M536" s="49"/>
      <c r="N536" s="50"/>
      <c r="O536" s="12"/>
      <c r="P536" s="12"/>
      <c r="Q536" s="12"/>
      <c r="R536" s="12"/>
      <c r="S536" s="12"/>
    </row>
    <row r="537" spans="1:19" s="1" customFormat="1" x14ac:dyDescent="0.4">
      <c r="A537" s="12"/>
      <c r="B537" s="12"/>
      <c r="C537" s="42"/>
      <c r="D537" s="12"/>
      <c r="E537" s="12"/>
      <c r="F537" s="12"/>
      <c r="G537" s="12"/>
      <c r="H537" s="12"/>
      <c r="I537" s="12"/>
      <c r="J537" s="12"/>
      <c r="K537" s="12"/>
      <c r="L537" s="12"/>
      <c r="M537" s="49"/>
      <c r="N537" s="50"/>
      <c r="O537" s="12"/>
      <c r="P537" s="12"/>
      <c r="Q537" s="12"/>
      <c r="R537" s="12"/>
      <c r="S537" s="12"/>
    </row>
    <row r="538" spans="1:19" s="1" customFormat="1" x14ac:dyDescent="0.4">
      <c r="A538" s="12"/>
      <c r="B538" s="12"/>
      <c r="C538" s="42"/>
      <c r="D538" s="12"/>
      <c r="E538" s="12"/>
      <c r="F538" s="12"/>
      <c r="G538" s="12"/>
      <c r="H538" s="12"/>
      <c r="I538" s="12"/>
      <c r="J538" s="12"/>
      <c r="K538" s="12"/>
      <c r="L538" s="12"/>
      <c r="M538" s="49"/>
      <c r="N538" s="50"/>
      <c r="O538" s="12"/>
      <c r="P538" s="12"/>
      <c r="Q538" s="12"/>
      <c r="R538" s="12"/>
      <c r="S538" s="12"/>
    </row>
    <row r="539" spans="1:19" s="1" customFormat="1" x14ac:dyDescent="0.4">
      <c r="A539" s="12"/>
      <c r="B539" s="12"/>
      <c r="C539" s="42"/>
      <c r="D539" s="12"/>
      <c r="E539" s="12"/>
      <c r="F539" s="12"/>
      <c r="G539" s="12"/>
      <c r="H539" s="12"/>
      <c r="I539" s="12"/>
      <c r="J539" s="12"/>
      <c r="K539" s="12"/>
      <c r="L539" s="12"/>
      <c r="M539" s="49"/>
      <c r="N539" s="50"/>
      <c r="O539" s="12"/>
      <c r="P539" s="12"/>
      <c r="Q539" s="12"/>
      <c r="R539" s="12"/>
      <c r="S539" s="12"/>
    </row>
    <row r="540" spans="1:19" s="1" customFormat="1" x14ac:dyDescent="0.4">
      <c r="A540" s="12"/>
      <c r="B540" s="12"/>
      <c r="C540" s="42"/>
      <c r="D540" s="12"/>
      <c r="E540" s="12"/>
      <c r="F540" s="12"/>
      <c r="G540" s="12"/>
      <c r="H540" s="12"/>
      <c r="I540" s="12"/>
      <c r="J540" s="12"/>
      <c r="K540" s="12"/>
      <c r="L540" s="12"/>
      <c r="M540" s="49"/>
      <c r="N540" s="50"/>
      <c r="O540" s="12"/>
      <c r="P540" s="12"/>
      <c r="Q540" s="12"/>
      <c r="R540" s="12"/>
      <c r="S540" s="12"/>
    </row>
    <row r="541" spans="1:19" s="1" customFormat="1" x14ac:dyDescent="0.4">
      <c r="A541" s="12"/>
      <c r="B541" s="12"/>
      <c r="C541" s="42"/>
      <c r="D541" s="12"/>
      <c r="E541" s="12"/>
      <c r="F541" s="12"/>
      <c r="G541" s="12"/>
      <c r="H541" s="12"/>
      <c r="I541" s="12"/>
      <c r="J541" s="12"/>
      <c r="K541" s="12"/>
      <c r="L541" s="12"/>
      <c r="M541" s="49"/>
      <c r="N541" s="50"/>
      <c r="O541" s="12"/>
      <c r="P541" s="12"/>
      <c r="Q541" s="12"/>
      <c r="R541" s="12"/>
      <c r="S541" s="12"/>
    </row>
    <row r="542" spans="1:19" s="1" customFormat="1" x14ac:dyDescent="0.4">
      <c r="A542" s="12"/>
      <c r="B542" s="12"/>
      <c r="C542" s="42"/>
      <c r="D542" s="12"/>
      <c r="E542" s="12"/>
      <c r="F542" s="12"/>
      <c r="G542" s="12"/>
      <c r="H542" s="12"/>
      <c r="I542" s="12"/>
      <c r="J542" s="12"/>
      <c r="K542" s="12"/>
      <c r="L542" s="12"/>
      <c r="M542" s="49"/>
      <c r="N542" s="50"/>
      <c r="O542" s="12"/>
      <c r="P542" s="12"/>
      <c r="Q542" s="12"/>
      <c r="R542" s="12"/>
      <c r="S542" s="12"/>
    </row>
    <row r="543" spans="1:19" s="1" customFormat="1" x14ac:dyDescent="0.4">
      <c r="A543" s="12"/>
      <c r="B543" s="12"/>
      <c r="C543" s="42"/>
      <c r="D543" s="12"/>
      <c r="E543" s="12"/>
      <c r="F543" s="12"/>
      <c r="G543" s="12"/>
      <c r="H543" s="12"/>
      <c r="I543" s="12"/>
      <c r="J543" s="12"/>
      <c r="K543" s="12"/>
      <c r="L543" s="12"/>
      <c r="M543" s="49"/>
      <c r="N543" s="50"/>
      <c r="O543" s="12"/>
      <c r="P543" s="12"/>
      <c r="Q543" s="12"/>
      <c r="R543" s="12"/>
      <c r="S543" s="12"/>
    </row>
    <row r="544" spans="1:19" s="1" customFormat="1" x14ac:dyDescent="0.4">
      <c r="A544" s="12"/>
      <c r="B544" s="12"/>
      <c r="C544" s="42"/>
      <c r="D544" s="12"/>
      <c r="E544" s="12"/>
      <c r="F544" s="12"/>
      <c r="G544" s="12"/>
      <c r="H544" s="12"/>
      <c r="I544" s="12"/>
      <c r="J544" s="12"/>
      <c r="K544" s="12"/>
      <c r="L544" s="12"/>
      <c r="M544" s="49"/>
      <c r="N544" s="50"/>
      <c r="O544" s="12"/>
      <c r="P544" s="12"/>
      <c r="Q544" s="12"/>
      <c r="R544" s="12"/>
      <c r="S544" s="12"/>
    </row>
    <row r="545" spans="1:19" s="1" customFormat="1" x14ac:dyDescent="0.4">
      <c r="A545" s="12"/>
      <c r="B545" s="12"/>
      <c r="C545" s="42"/>
      <c r="D545" s="12"/>
      <c r="E545" s="12"/>
      <c r="F545" s="12"/>
      <c r="G545" s="12"/>
      <c r="H545" s="12"/>
      <c r="I545" s="12"/>
      <c r="J545" s="12"/>
      <c r="K545" s="12"/>
      <c r="L545" s="12"/>
      <c r="M545" s="49"/>
      <c r="N545" s="50"/>
      <c r="O545" s="12"/>
      <c r="P545" s="12"/>
      <c r="Q545" s="12"/>
      <c r="R545" s="12"/>
      <c r="S545" s="12"/>
    </row>
    <row r="546" spans="1:19" s="1" customFormat="1" x14ac:dyDescent="0.4">
      <c r="A546" s="12"/>
      <c r="B546" s="12"/>
      <c r="C546" s="42"/>
      <c r="D546" s="12"/>
      <c r="E546" s="12"/>
      <c r="F546" s="12"/>
      <c r="G546" s="12"/>
      <c r="H546" s="12"/>
      <c r="I546" s="12"/>
      <c r="J546" s="12"/>
      <c r="K546" s="12"/>
      <c r="L546" s="12"/>
      <c r="M546" s="49"/>
      <c r="N546" s="50"/>
      <c r="O546" s="12"/>
      <c r="P546" s="12"/>
      <c r="Q546" s="12"/>
      <c r="R546" s="12"/>
      <c r="S546" s="12"/>
    </row>
    <row r="547" spans="1:19" s="1" customFormat="1" x14ac:dyDescent="0.4">
      <c r="A547" s="12"/>
      <c r="B547" s="12"/>
      <c r="C547" s="42"/>
      <c r="D547" s="12"/>
      <c r="E547" s="12"/>
      <c r="F547" s="12"/>
      <c r="G547" s="12"/>
      <c r="H547" s="12"/>
      <c r="I547" s="12"/>
      <c r="J547" s="12"/>
      <c r="K547" s="12"/>
      <c r="L547" s="12"/>
      <c r="M547" s="49"/>
      <c r="N547" s="50"/>
      <c r="O547" s="12"/>
      <c r="P547" s="12"/>
      <c r="Q547" s="12"/>
      <c r="R547" s="12"/>
      <c r="S547" s="12"/>
    </row>
    <row r="548" spans="1:19" s="1" customFormat="1" x14ac:dyDescent="0.4">
      <c r="A548" s="12"/>
      <c r="B548" s="12"/>
      <c r="C548" s="42"/>
      <c r="D548" s="12"/>
      <c r="E548" s="12"/>
      <c r="F548" s="12"/>
      <c r="G548" s="12"/>
      <c r="H548" s="12"/>
      <c r="I548" s="12"/>
      <c r="J548" s="12"/>
      <c r="K548" s="12"/>
      <c r="L548" s="12"/>
      <c r="M548" s="49"/>
      <c r="N548" s="50"/>
      <c r="O548" s="12"/>
      <c r="P548" s="12"/>
      <c r="Q548" s="12"/>
      <c r="R548" s="12"/>
      <c r="S548" s="12"/>
    </row>
    <row r="549" spans="1:19" s="1" customFormat="1" x14ac:dyDescent="0.4">
      <c r="A549" s="12"/>
      <c r="B549" s="12"/>
      <c r="C549" s="42"/>
      <c r="D549" s="12"/>
      <c r="E549" s="12"/>
      <c r="F549" s="12"/>
      <c r="G549" s="12"/>
      <c r="H549" s="12"/>
      <c r="I549" s="12"/>
      <c r="J549" s="12"/>
      <c r="K549" s="12"/>
      <c r="L549" s="12"/>
      <c r="M549" s="49"/>
      <c r="N549" s="50"/>
      <c r="O549" s="12"/>
      <c r="P549" s="12"/>
      <c r="Q549" s="12"/>
      <c r="R549" s="12"/>
      <c r="S549" s="12"/>
    </row>
    <row r="550" spans="1:19" s="1" customFormat="1" x14ac:dyDescent="0.4">
      <c r="A550" s="12"/>
      <c r="B550" s="12"/>
      <c r="C550" s="42"/>
      <c r="D550" s="12"/>
      <c r="E550" s="12"/>
      <c r="F550" s="12"/>
      <c r="G550" s="12"/>
      <c r="H550" s="12"/>
      <c r="I550" s="12"/>
      <c r="J550" s="12"/>
      <c r="K550" s="12"/>
      <c r="L550" s="12"/>
      <c r="M550" s="49"/>
      <c r="N550" s="50"/>
      <c r="O550" s="12"/>
      <c r="P550" s="12"/>
      <c r="Q550" s="12"/>
      <c r="R550" s="12"/>
      <c r="S550" s="12"/>
    </row>
    <row r="551" spans="1:19" s="1" customFormat="1" x14ac:dyDescent="0.4">
      <c r="A551" s="12"/>
      <c r="B551" s="12"/>
      <c r="C551" s="42"/>
      <c r="D551" s="12"/>
      <c r="E551" s="12"/>
      <c r="F551" s="12"/>
      <c r="G551" s="12"/>
      <c r="H551" s="12"/>
      <c r="I551" s="12"/>
      <c r="J551" s="12"/>
      <c r="K551" s="12"/>
      <c r="L551" s="12"/>
      <c r="M551" s="49"/>
      <c r="N551" s="50"/>
      <c r="O551" s="12"/>
      <c r="P551" s="12"/>
      <c r="Q551" s="12"/>
      <c r="R551" s="12"/>
      <c r="S551" s="12"/>
    </row>
    <row r="552" spans="1:19" s="1" customFormat="1" x14ac:dyDescent="0.4">
      <c r="A552" s="12"/>
      <c r="B552" s="12"/>
      <c r="C552" s="42"/>
      <c r="D552" s="12"/>
      <c r="E552" s="12"/>
      <c r="F552" s="12"/>
      <c r="G552" s="12"/>
      <c r="H552" s="12"/>
      <c r="I552" s="12"/>
      <c r="J552" s="12"/>
      <c r="K552" s="12"/>
      <c r="L552" s="12"/>
      <c r="M552" s="49"/>
      <c r="N552" s="50"/>
      <c r="O552" s="12"/>
      <c r="P552" s="12"/>
      <c r="Q552" s="12"/>
      <c r="R552" s="12"/>
      <c r="S552" s="12"/>
    </row>
    <row r="553" spans="1:19" s="1" customFormat="1" x14ac:dyDescent="0.4">
      <c r="A553" s="12"/>
      <c r="B553" s="12"/>
      <c r="C553" s="42"/>
      <c r="D553" s="12"/>
      <c r="E553" s="12"/>
      <c r="F553" s="12"/>
      <c r="G553" s="12"/>
      <c r="H553" s="12"/>
      <c r="I553" s="12"/>
      <c r="J553" s="12"/>
      <c r="K553" s="12"/>
      <c r="L553" s="12"/>
      <c r="M553" s="49"/>
      <c r="N553" s="50"/>
      <c r="O553" s="12"/>
      <c r="P553" s="12"/>
      <c r="Q553" s="12"/>
      <c r="R553" s="12"/>
      <c r="S553" s="12"/>
    </row>
    <row r="554" spans="1:19" s="1" customFormat="1" x14ac:dyDescent="0.4">
      <c r="A554" s="12"/>
      <c r="B554" s="12"/>
      <c r="C554" s="42"/>
      <c r="D554" s="12"/>
      <c r="E554" s="12"/>
      <c r="F554" s="12"/>
      <c r="G554" s="12"/>
      <c r="H554" s="12"/>
      <c r="I554" s="12"/>
      <c r="J554" s="12"/>
      <c r="K554" s="12"/>
      <c r="L554" s="12"/>
      <c r="M554" s="49"/>
      <c r="N554" s="50"/>
      <c r="O554" s="12"/>
      <c r="P554" s="12"/>
      <c r="Q554" s="12"/>
      <c r="R554" s="12"/>
      <c r="S554" s="12"/>
    </row>
    <row r="555" spans="1:19" s="1" customFormat="1" x14ac:dyDescent="0.4">
      <c r="A555" s="12"/>
      <c r="B555" s="12"/>
      <c r="C555" s="42"/>
      <c r="D555" s="12"/>
      <c r="E555" s="12"/>
      <c r="F555" s="12"/>
      <c r="G555" s="12"/>
      <c r="H555" s="12"/>
      <c r="I555" s="12"/>
      <c r="J555" s="12"/>
      <c r="K555" s="12"/>
      <c r="L555" s="12"/>
      <c r="M555" s="49"/>
      <c r="N555" s="50"/>
      <c r="O555" s="12"/>
      <c r="P555" s="12"/>
      <c r="Q555" s="12"/>
      <c r="R555" s="12"/>
      <c r="S555" s="12"/>
    </row>
    <row r="556" spans="1:19" s="1" customFormat="1" x14ac:dyDescent="0.4">
      <c r="A556" s="12"/>
      <c r="B556" s="12"/>
      <c r="C556" s="42"/>
      <c r="D556" s="12"/>
      <c r="E556" s="12"/>
      <c r="F556" s="12"/>
      <c r="G556" s="12"/>
      <c r="H556" s="12"/>
      <c r="I556" s="12"/>
      <c r="J556" s="12"/>
      <c r="K556" s="12"/>
      <c r="L556" s="12"/>
      <c r="M556" s="49"/>
      <c r="N556" s="50"/>
      <c r="O556" s="12"/>
      <c r="P556" s="12"/>
      <c r="Q556" s="12"/>
      <c r="R556" s="12"/>
      <c r="S556" s="12"/>
    </row>
    <row r="557" spans="1:19" s="1" customFormat="1" x14ac:dyDescent="0.4">
      <c r="A557" s="12"/>
      <c r="B557" s="12"/>
      <c r="C557" s="42"/>
      <c r="D557" s="12"/>
      <c r="E557" s="12"/>
      <c r="F557" s="12"/>
      <c r="G557" s="12"/>
      <c r="H557" s="12"/>
      <c r="I557" s="12"/>
      <c r="J557" s="12"/>
      <c r="K557" s="12"/>
      <c r="L557" s="12"/>
      <c r="M557" s="49"/>
      <c r="N557" s="50"/>
      <c r="O557" s="12"/>
      <c r="P557" s="12"/>
      <c r="Q557" s="12"/>
      <c r="R557" s="12"/>
      <c r="S557" s="12"/>
    </row>
    <row r="558" spans="1:19" s="1" customFormat="1" x14ac:dyDescent="0.4">
      <c r="A558" s="12"/>
      <c r="B558" s="12"/>
      <c r="C558" s="42"/>
      <c r="D558" s="12"/>
      <c r="E558" s="12"/>
      <c r="F558" s="12"/>
      <c r="G558" s="12"/>
      <c r="H558" s="12"/>
      <c r="I558" s="12"/>
      <c r="J558" s="12"/>
      <c r="K558" s="12"/>
      <c r="L558" s="12"/>
      <c r="M558" s="49"/>
      <c r="N558" s="50"/>
      <c r="O558" s="12"/>
      <c r="P558" s="12"/>
      <c r="Q558" s="12"/>
      <c r="R558" s="12"/>
      <c r="S558" s="12"/>
    </row>
    <row r="559" spans="1:19" s="1" customFormat="1" x14ac:dyDescent="0.4">
      <c r="A559" s="12"/>
      <c r="B559" s="12"/>
      <c r="C559" s="42"/>
      <c r="D559" s="12"/>
      <c r="E559" s="12"/>
      <c r="F559" s="12"/>
      <c r="G559" s="12"/>
      <c r="H559" s="12"/>
      <c r="I559" s="12"/>
      <c r="J559" s="12"/>
      <c r="K559" s="12"/>
      <c r="L559" s="12"/>
      <c r="M559" s="49"/>
      <c r="N559" s="50"/>
      <c r="O559" s="12"/>
      <c r="P559" s="12"/>
      <c r="Q559" s="12"/>
      <c r="R559" s="12"/>
      <c r="S559" s="12"/>
    </row>
    <row r="560" spans="1:19" s="1" customFormat="1" x14ac:dyDescent="0.4">
      <c r="A560" s="12"/>
      <c r="B560" s="12"/>
      <c r="C560" s="42"/>
      <c r="D560" s="12"/>
      <c r="E560" s="12"/>
      <c r="F560" s="12"/>
      <c r="G560" s="12"/>
      <c r="H560" s="12"/>
      <c r="I560" s="12"/>
      <c r="J560" s="12"/>
      <c r="K560" s="12"/>
      <c r="L560" s="12"/>
      <c r="M560" s="49"/>
      <c r="N560" s="50"/>
      <c r="O560" s="12"/>
      <c r="P560" s="12"/>
      <c r="Q560" s="12"/>
      <c r="R560" s="12"/>
      <c r="S560" s="12"/>
    </row>
    <row r="561" spans="1:19" s="1" customFormat="1" x14ac:dyDescent="0.4">
      <c r="A561" s="12"/>
      <c r="B561" s="12"/>
      <c r="C561" s="42"/>
      <c r="D561" s="12"/>
      <c r="E561" s="12"/>
      <c r="F561" s="12"/>
      <c r="G561" s="12"/>
      <c r="H561" s="12"/>
      <c r="I561" s="12"/>
      <c r="J561" s="12"/>
      <c r="K561" s="12"/>
      <c r="L561" s="12"/>
      <c r="M561" s="49"/>
      <c r="N561" s="50"/>
      <c r="O561" s="12"/>
      <c r="P561" s="12"/>
      <c r="Q561" s="12"/>
      <c r="R561" s="12"/>
      <c r="S561" s="12"/>
    </row>
    <row r="562" spans="1:19" s="1" customFormat="1" x14ac:dyDescent="0.4">
      <c r="A562" s="12"/>
      <c r="B562" s="12"/>
      <c r="C562" s="42"/>
      <c r="D562" s="12"/>
      <c r="E562" s="12"/>
      <c r="F562" s="12"/>
      <c r="G562" s="12"/>
      <c r="H562" s="12"/>
      <c r="I562" s="12"/>
      <c r="J562" s="12"/>
      <c r="K562" s="12"/>
      <c r="L562" s="12"/>
      <c r="M562" s="49"/>
      <c r="N562" s="50"/>
      <c r="O562" s="12"/>
      <c r="P562" s="12"/>
      <c r="Q562" s="12"/>
      <c r="R562" s="12"/>
      <c r="S562" s="12"/>
    </row>
    <row r="563" spans="1:19" s="1" customFormat="1" x14ac:dyDescent="0.4">
      <c r="A563" s="12"/>
      <c r="B563" s="12"/>
      <c r="C563" s="42"/>
      <c r="D563" s="12"/>
      <c r="E563" s="12"/>
      <c r="F563" s="12"/>
      <c r="G563" s="12"/>
      <c r="H563" s="12"/>
      <c r="I563" s="12"/>
      <c r="J563" s="12"/>
      <c r="K563" s="12"/>
      <c r="L563" s="12"/>
      <c r="M563" s="49"/>
      <c r="N563" s="50"/>
      <c r="O563" s="12"/>
      <c r="P563" s="12"/>
      <c r="Q563" s="12"/>
      <c r="R563" s="12"/>
      <c r="S563" s="12"/>
    </row>
    <row r="564" spans="1:19" s="1" customFormat="1" x14ac:dyDescent="0.4">
      <c r="A564" s="12"/>
      <c r="B564" s="12"/>
      <c r="C564" s="42"/>
      <c r="D564" s="12"/>
      <c r="E564" s="12"/>
      <c r="F564" s="12"/>
      <c r="G564" s="12"/>
      <c r="H564" s="12"/>
      <c r="I564" s="12"/>
      <c r="J564" s="12"/>
      <c r="K564" s="12"/>
      <c r="L564" s="12"/>
      <c r="M564" s="49"/>
      <c r="N564" s="50"/>
      <c r="O564" s="12"/>
      <c r="P564" s="12"/>
      <c r="Q564" s="12"/>
      <c r="R564" s="12"/>
      <c r="S564" s="12"/>
    </row>
    <row r="565" spans="1:19" s="1" customFormat="1" x14ac:dyDescent="0.4">
      <c r="A565" s="12"/>
      <c r="B565" s="12"/>
      <c r="C565" s="42"/>
      <c r="D565" s="12"/>
      <c r="E565" s="12"/>
      <c r="F565" s="12"/>
      <c r="G565" s="12"/>
      <c r="H565" s="12"/>
      <c r="I565" s="12"/>
      <c r="J565" s="12"/>
      <c r="K565" s="12"/>
      <c r="L565" s="12"/>
      <c r="M565" s="49"/>
      <c r="N565" s="50"/>
      <c r="O565" s="12"/>
      <c r="P565" s="12"/>
      <c r="Q565" s="12"/>
      <c r="R565" s="12"/>
      <c r="S565" s="12"/>
    </row>
    <row r="566" spans="1:19" s="1" customFormat="1" x14ac:dyDescent="0.4">
      <c r="A566" s="12"/>
      <c r="B566" s="12"/>
      <c r="C566" s="42"/>
      <c r="D566" s="12"/>
      <c r="E566" s="12"/>
      <c r="F566" s="12"/>
      <c r="G566" s="12"/>
      <c r="H566" s="12"/>
      <c r="I566" s="12"/>
      <c r="J566" s="12"/>
      <c r="K566" s="12"/>
      <c r="L566" s="12"/>
      <c r="M566" s="49"/>
      <c r="N566" s="50"/>
      <c r="O566" s="12"/>
      <c r="P566" s="12"/>
      <c r="Q566" s="12"/>
      <c r="R566" s="12"/>
      <c r="S566" s="12"/>
    </row>
    <row r="567" spans="1:19" s="1" customFormat="1" x14ac:dyDescent="0.4">
      <c r="A567" s="12"/>
      <c r="B567" s="12"/>
      <c r="C567" s="42"/>
      <c r="D567" s="12"/>
      <c r="E567" s="12"/>
      <c r="F567" s="12"/>
      <c r="G567" s="12"/>
      <c r="H567" s="12"/>
      <c r="I567" s="12"/>
      <c r="J567" s="12"/>
      <c r="K567" s="12"/>
      <c r="L567" s="12"/>
      <c r="M567" s="49"/>
      <c r="N567" s="50"/>
      <c r="O567" s="12"/>
      <c r="P567" s="12"/>
      <c r="Q567" s="12"/>
      <c r="R567" s="12"/>
      <c r="S567" s="12"/>
    </row>
    <row r="568" spans="1:19" s="1" customFormat="1" x14ac:dyDescent="0.4">
      <c r="A568" s="12"/>
      <c r="B568" s="12"/>
      <c r="C568" s="42"/>
      <c r="D568" s="12"/>
      <c r="E568" s="12"/>
      <c r="F568" s="12"/>
      <c r="G568" s="12"/>
      <c r="H568" s="12"/>
      <c r="I568" s="12"/>
      <c r="J568" s="12"/>
      <c r="K568" s="12"/>
      <c r="L568" s="12"/>
      <c r="M568" s="49"/>
      <c r="N568" s="50"/>
      <c r="O568" s="12"/>
      <c r="P568" s="12"/>
      <c r="Q568" s="12"/>
      <c r="R568" s="12"/>
      <c r="S568" s="12"/>
    </row>
    <row r="569" spans="1:19" s="1" customFormat="1" x14ac:dyDescent="0.4">
      <c r="A569" s="12"/>
      <c r="B569" s="12"/>
      <c r="C569" s="42"/>
      <c r="D569" s="12"/>
      <c r="E569" s="12"/>
      <c r="F569" s="12"/>
      <c r="G569" s="12"/>
      <c r="H569" s="12"/>
      <c r="I569" s="12"/>
      <c r="J569" s="12"/>
      <c r="K569" s="12"/>
      <c r="L569" s="12"/>
      <c r="M569" s="49"/>
      <c r="N569" s="50"/>
      <c r="O569" s="12"/>
      <c r="P569" s="12"/>
      <c r="Q569" s="12"/>
      <c r="R569" s="12"/>
      <c r="S569" s="12"/>
    </row>
    <row r="570" spans="1:19" s="1" customFormat="1" x14ac:dyDescent="0.4">
      <c r="A570" s="12"/>
      <c r="B570" s="12"/>
      <c r="C570" s="42"/>
      <c r="D570" s="12"/>
      <c r="E570" s="12"/>
      <c r="F570" s="12"/>
      <c r="G570" s="12"/>
      <c r="H570" s="12"/>
      <c r="I570" s="12"/>
      <c r="J570" s="12"/>
      <c r="K570" s="12"/>
      <c r="L570" s="12"/>
      <c r="M570" s="49"/>
      <c r="N570" s="50"/>
      <c r="O570" s="12"/>
      <c r="P570" s="12"/>
      <c r="Q570" s="12"/>
      <c r="R570" s="12"/>
      <c r="S570" s="12"/>
    </row>
    <row r="571" spans="1:19" s="1" customFormat="1" x14ac:dyDescent="0.4">
      <c r="A571" s="12"/>
      <c r="B571" s="12"/>
      <c r="C571" s="42"/>
      <c r="D571" s="12"/>
      <c r="E571" s="12"/>
      <c r="F571" s="12"/>
      <c r="G571" s="12"/>
      <c r="H571" s="12"/>
      <c r="I571" s="12"/>
      <c r="J571" s="12"/>
      <c r="K571" s="12"/>
      <c r="L571" s="12"/>
      <c r="M571" s="49"/>
      <c r="N571" s="50"/>
      <c r="O571" s="12"/>
      <c r="P571" s="12"/>
      <c r="Q571" s="12"/>
      <c r="R571" s="12"/>
      <c r="S571" s="12"/>
    </row>
    <row r="572" spans="1:19" s="1" customFormat="1" x14ac:dyDescent="0.4">
      <c r="A572" s="12"/>
      <c r="B572" s="12"/>
      <c r="C572" s="42"/>
      <c r="D572" s="12"/>
      <c r="E572" s="12"/>
      <c r="F572" s="12"/>
      <c r="G572" s="12"/>
      <c r="H572" s="12"/>
      <c r="I572" s="12"/>
      <c r="J572" s="12"/>
      <c r="K572" s="12"/>
      <c r="L572" s="12"/>
      <c r="M572" s="49"/>
      <c r="N572" s="50"/>
      <c r="O572" s="12"/>
      <c r="P572" s="12"/>
      <c r="Q572" s="12"/>
      <c r="R572" s="12"/>
      <c r="S572" s="12"/>
    </row>
    <row r="573" spans="1:19" s="1" customFormat="1" x14ac:dyDescent="0.4">
      <c r="A573" s="12"/>
      <c r="B573" s="12"/>
      <c r="C573" s="42"/>
      <c r="D573" s="12"/>
      <c r="E573" s="12"/>
      <c r="F573" s="12"/>
      <c r="G573" s="12"/>
      <c r="H573" s="12"/>
      <c r="I573" s="12"/>
      <c r="J573" s="12"/>
      <c r="K573" s="12"/>
      <c r="L573" s="12"/>
      <c r="M573" s="49"/>
      <c r="N573" s="50"/>
      <c r="O573" s="12"/>
      <c r="P573" s="12"/>
      <c r="Q573" s="12"/>
      <c r="R573" s="12"/>
      <c r="S573" s="12"/>
    </row>
    <row r="574" spans="1:19" s="1" customFormat="1" x14ac:dyDescent="0.4">
      <c r="A574" s="12"/>
      <c r="B574" s="12"/>
      <c r="C574" s="42"/>
      <c r="D574" s="12"/>
      <c r="E574" s="12"/>
      <c r="F574" s="12"/>
      <c r="G574" s="12"/>
      <c r="H574" s="12"/>
      <c r="I574" s="12"/>
      <c r="J574" s="12"/>
      <c r="K574" s="12"/>
      <c r="L574" s="12"/>
      <c r="M574" s="49"/>
      <c r="N574" s="50"/>
      <c r="O574" s="12"/>
      <c r="P574" s="12"/>
      <c r="Q574" s="12"/>
      <c r="R574" s="12"/>
      <c r="S574" s="12"/>
    </row>
    <row r="575" spans="1:19" s="1" customFormat="1" x14ac:dyDescent="0.4">
      <c r="A575" s="12"/>
      <c r="B575" s="12"/>
      <c r="C575" s="42"/>
      <c r="D575" s="12"/>
      <c r="E575" s="12"/>
      <c r="F575" s="12"/>
      <c r="G575" s="12"/>
      <c r="H575" s="12"/>
      <c r="I575" s="12"/>
      <c r="J575" s="12"/>
      <c r="K575" s="12"/>
      <c r="L575" s="12"/>
      <c r="M575" s="49"/>
      <c r="N575" s="50"/>
      <c r="O575" s="12"/>
      <c r="P575" s="12"/>
      <c r="Q575" s="12"/>
      <c r="R575" s="12"/>
      <c r="S575" s="12"/>
    </row>
    <row r="576" spans="1:19" s="1" customFormat="1" x14ac:dyDescent="0.4">
      <c r="A576" s="12"/>
      <c r="B576" s="12"/>
      <c r="C576" s="42"/>
      <c r="D576" s="12"/>
      <c r="E576" s="12"/>
      <c r="F576" s="12"/>
      <c r="G576" s="12"/>
      <c r="H576" s="12"/>
      <c r="I576" s="12"/>
      <c r="J576" s="12"/>
      <c r="K576" s="12"/>
      <c r="L576" s="12"/>
      <c r="M576" s="49"/>
      <c r="N576" s="50"/>
      <c r="O576" s="12"/>
      <c r="P576" s="12"/>
      <c r="Q576" s="12"/>
      <c r="R576" s="12"/>
      <c r="S576" s="12"/>
    </row>
    <row r="577" spans="1:19" s="1" customFormat="1" x14ac:dyDescent="0.4">
      <c r="A577" s="12"/>
      <c r="B577" s="12"/>
      <c r="C577" s="42"/>
      <c r="D577" s="12"/>
      <c r="E577" s="12"/>
      <c r="F577" s="12"/>
      <c r="G577" s="12"/>
      <c r="H577" s="12"/>
      <c r="I577" s="12"/>
      <c r="J577" s="12"/>
      <c r="K577" s="12"/>
      <c r="L577" s="12"/>
      <c r="M577" s="49"/>
      <c r="N577" s="50"/>
      <c r="O577" s="12"/>
      <c r="P577" s="12"/>
      <c r="Q577" s="12"/>
      <c r="R577" s="12"/>
      <c r="S577" s="12"/>
    </row>
    <row r="578" spans="1:19" s="1" customFormat="1" x14ac:dyDescent="0.4">
      <c r="A578" s="12"/>
      <c r="B578" s="12"/>
      <c r="C578" s="42"/>
      <c r="D578" s="12"/>
      <c r="E578" s="12"/>
      <c r="F578" s="12"/>
      <c r="G578" s="12"/>
      <c r="H578" s="12"/>
      <c r="I578" s="12"/>
      <c r="J578" s="12"/>
      <c r="K578" s="12"/>
      <c r="L578" s="12"/>
      <c r="M578" s="49"/>
      <c r="N578" s="50"/>
      <c r="O578" s="12"/>
      <c r="P578" s="12"/>
      <c r="Q578" s="12"/>
      <c r="R578" s="12"/>
      <c r="S578" s="12"/>
    </row>
    <row r="579" spans="1:19" s="1" customFormat="1" x14ac:dyDescent="0.4">
      <c r="A579" s="12"/>
      <c r="B579" s="12"/>
      <c r="C579" s="42"/>
      <c r="D579" s="12"/>
      <c r="E579" s="12"/>
      <c r="F579" s="12"/>
      <c r="G579" s="12"/>
      <c r="H579" s="12"/>
      <c r="I579" s="12"/>
      <c r="J579" s="12"/>
      <c r="K579" s="12"/>
      <c r="L579" s="12"/>
      <c r="M579" s="49"/>
      <c r="N579" s="50"/>
      <c r="O579" s="12"/>
      <c r="P579" s="12"/>
      <c r="Q579" s="12"/>
      <c r="R579" s="12"/>
      <c r="S579" s="12"/>
    </row>
    <row r="580" spans="1:19" s="1" customFormat="1" x14ac:dyDescent="0.4">
      <c r="A580" s="12"/>
      <c r="B580" s="12"/>
      <c r="C580" s="42"/>
      <c r="D580" s="12"/>
      <c r="E580" s="12"/>
      <c r="F580" s="12"/>
      <c r="G580" s="12"/>
      <c r="H580" s="12"/>
      <c r="I580" s="12"/>
      <c r="J580" s="12"/>
      <c r="K580" s="12"/>
      <c r="L580" s="12"/>
      <c r="M580" s="49"/>
      <c r="N580" s="50"/>
      <c r="O580" s="12"/>
      <c r="P580" s="12"/>
      <c r="Q580" s="12"/>
      <c r="R580" s="12"/>
      <c r="S580" s="12"/>
    </row>
    <row r="581" spans="1:19" s="1" customFormat="1" x14ac:dyDescent="0.4">
      <c r="A581" s="12"/>
      <c r="B581" s="12"/>
      <c r="C581" s="42"/>
      <c r="D581" s="12"/>
      <c r="E581" s="12"/>
      <c r="F581" s="12"/>
      <c r="G581" s="12"/>
      <c r="H581" s="12"/>
      <c r="I581" s="12"/>
      <c r="J581" s="12"/>
      <c r="K581" s="12"/>
      <c r="L581" s="12"/>
      <c r="M581" s="49"/>
      <c r="N581" s="50"/>
      <c r="O581" s="12"/>
      <c r="P581" s="12"/>
      <c r="Q581" s="12"/>
      <c r="R581" s="12"/>
      <c r="S581" s="12"/>
    </row>
    <row r="582" spans="1:19" s="1" customFormat="1" x14ac:dyDescent="0.4">
      <c r="A582" s="12"/>
      <c r="B582" s="12"/>
      <c r="C582" s="42"/>
      <c r="D582" s="12"/>
      <c r="E582" s="12"/>
      <c r="F582" s="12"/>
      <c r="G582" s="12"/>
      <c r="H582" s="12"/>
      <c r="I582" s="12"/>
      <c r="J582" s="12"/>
      <c r="K582" s="12"/>
      <c r="L582" s="12"/>
      <c r="M582" s="49"/>
      <c r="N582" s="50"/>
      <c r="O582" s="12"/>
      <c r="P582" s="12"/>
      <c r="Q582" s="12"/>
      <c r="R582" s="12"/>
      <c r="S582" s="12"/>
    </row>
    <row r="583" spans="1:19" s="1" customFormat="1" x14ac:dyDescent="0.4">
      <c r="A583" s="12"/>
      <c r="B583" s="12"/>
      <c r="C583" s="42"/>
      <c r="D583" s="12"/>
      <c r="E583" s="12"/>
      <c r="F583" s="12"/>
      <c r="G583" s="12"/>
      <c r="H583" s="12"/>
      <c r="I583" s="12"/>
      <c r="J583" s="12"/>
      <c r="K583" s="12"/>
      <c r="L583" s="12"/>
      <c r="M583" s="49"/>
      <c r="N583" s="50"/>
      <c r="O583" s="12"/>
      <c r="P583" s="12"/>
      <c r="Q583" s="12"/>
      <c r="R583" s="12"/>
      <c r="S583" s="12"/>
    </row>
    <row r="584" spans="1:19" s="1" customFormat="1" x14ac:dyDescent="0.4">
      <c r="A584" s="12"/>
      <c r="B584" s="12"/>
      <c r="C584" s="42"/>
      <c r="D584" s="12"/>
      <c r="E584" s="12"/>
      <c r="F584" s="12"/>
      <c r="G584" s="12"/>
      <c r="H584" s="12"/>
      <c r="I584" s="12"/>
      <c r="J584" s="12"/>
      <c r="K584" s="12"/>
      <c r="L584" s="12"/>
      <c r="M584" s="49"/>
      <c r="N584" s="50"/>
      <c r="O584" s="12"/>
      <c r="P584" s="12"/>
      <c r="Q584" s="12"/>
      <c r="R584" s="12"/>
      <c r="S584" s="12"/>
    </row>
    <row r="585" spans="1:19" s="1" customFormat="1" x14ac:dyDescent="0.4">
      <c r="A585" s="12"/>
      <c r="B585" s="12"/>
      <c r="C585" s="42"/>
      <c r="D585" s="12"/>
      <c r="E585" s="12"/>
      <c r="F585" s="12"/>
      <c r="G585" s="12"/>
      <c r="H585" s="12"/>
      <c r="I585" s="12"/>
      <c r="J585" s="12"/>
      <c r="K585" s="12"/>
      <c r="L585" s="12"/>
      <c r="M585" s="49"/>
      <c r="N585" s="50"/>
      <c r="O585" s="12"/>
      <c r="P585" s="12"/>
      <c r="Q585" s="12"/>
      <c r="R585" s="12"/>
      <c r="S585" s="12"/>
    </row>
    <row r="586" spans="1:19" s="1" customFormat="1" x14ac:dyDescent="0.4">
      <c r="A586" s="12"/>
      <c r="B586" s="12"/>
      <c r="C586" s="42"/>
      <c r="D586" s="12"/>
      <c r="E586" s="12"/>
      <c r="F586" s="12"/>
      <c r="G586" s="12"/>
      <c r="H586" s="12"/>
      <c r="I586" s="12"/>
      <c r="J586" s="12"/>
      <c r="K586" s="12"/>
      <c r="L586" s="12"/>
      <c r="M586" s="49"/>
      <c r="N586" s="50"/>
      <c r="O586" s="12"/>
      <c r="P586" s="12"/>
      <c r="Q586" s="12"/>
      <c r="R586" s="12"/>
      <c r="S586" s="12"/>
    </row>
    <row r="587" spans="1:19" s="1" customFormat="1" x14ac:dyDescent="0.4">
      <c r="A587" s="12"/>
      <c r="B587" s="12"/>
      <c r="C587" s="42"/>
      <c r="D587" s="12"/>
      <c r="E587" s="12"/>
      <c r="F587" s="12"/>
      <c r="G587" s="12"/>
      <c r="H587" s="12"/>
      <c r="I587" s="12"/>
      <c r="J587" s="12"/>
      <c r="K587" s="12"/>
      <c r="L587" s="12"/>
      <c r="M587" s="49"/>
      <c r="N587" s="50"/>
      <c r="O587" s="12"/>
      <c r="P587" s="12"/>
      <c r="Q587" s="12"/>
      <c r="R587" s="12"/>
      <c r="S587" s="12"/>
    </row>
    <row r="588" spans="1:19" s="1" customFormat="1" x14ac:dyDescent="0.4">
      <c r="A588" s="12"/>
      <c r="B588" s="12"/>
      <c r="C588" s="42"/>
      <c r="D588" s="12"/>
      <c r="E588" s="12"/>
      <c r="F588" s="12"/>
      <c r="G588" s="12"/>
      <c r="H588" s="12"/>
      <c r="I588" s="12"/>
      <c r="J588" s="12"/>
      <c r="K588" s="12"/>
      <c r="L588" s="12"/>
      <c r="M588" s="49"/>
      <c r="N588" s="50"/>
      <c r="O588" s="12"/>
      <c r="P588" s="12"/>
      <c r="Q588" s="12"/>
      <c r="R588" s="12"/>
      <c r="S588" s="12"/>
    </row>
    <row r="589" spans="1:19" s="1" customFormat="1" x14ac:dyDescent="0.4">
      <c r="A589" s="12"/>
      <c r="B589" s="12"/>
      <c r="C589" s="42"/>
      <c r="D589" s="12"/>
      <c r="E589" s="12"/>
      <c r="F589" s="12"/>
      <c r="G589" s="12"/>
      <c r="H589" s="12"/>
      <c r="I589" s="12"/>
      <c r="J589" s="12"/>
      <c r="K589" s="12"/>
      <c r="L589" s="12"/>
      <c r="M589" s="49"/>
      <c r="N589" s="50"/>
      <c r="O589" s="12"/>
      <c r="P589" s="12"/>
      <c r="Q589" s="12"/>
      <c r="R589" s="12"/>
      <c r="S589" s="12"/>
    </row>
    <row r="590" spans="1:19" s="1" customFormat="1" x14ac:dyDescent="0.4">
      <c r="A590" s="12"/>
      <c r="B590" s="12"/>
      <c r="C590" s="42"/>
      <c r="D590" s="12"/>
      <c r="E590" s="12"/>
      <c r="F590" s="12"/>
      <c r="G590" s="12"/>
      <c r="H590" s="12"/>
      <c r="I590" s="12"/>
      <c r="J590" s="12"/>
      <c r="K590" s="12"/>
      <c r="L590" s="12"/>
      <c r="M590" s="49"/>
      <c r="N590" s="50"/>
      <c r="O590" s="12"/>
      <c r="P590" s="12"/>
      <c r="Q590" s="12"/>
      <c r="R590" s="12"/>
      <c r="S590" s="12"/>
    </row>
    <row r="591" spans="1:19" s="1" customFormat="1" x14ac:dyDescent="0.4">
      <c r="A591" s="12"/>
      <c r="B591" s="12"/>
      <c r="C591" s="42"/>
      <c r="D591" s="12"/>
      <c r="E591" s="12"/>
      <c r="F591" s="12"/>
      <c r="G591" s="12"/>
      <c r="H591" s="12"/>
      <c r="I591" s="12"/>
      <c r="J591" s="12"/>
      <c r="K591" s="12"/>
      <c r="L591" s="12"/>
      <c r="M591" s="49"/>
      <c r="N591" s="50"/>
      <c r="O591" s="12"/>
      <c r="P591" s="12"/>
      <c r="Q591" s="12"/>
      <c r="R591" s="12"/>
      <c r="S591" s="12"/>
    </row>
    <row r="592" spans="1:19" s="1" customFormat="1" x14ac:dyDescent="0.4">
      <c r="A592" s="12"/>
      <c r="B592" s="12"/>
      <c r="C592" s="42"/>
      <c r="D592" s="12"/>
      <c r="E592" s="12"/>
      <c r="F592" s="12"/>
      <c r="G592" s="12"/>
      <c r="H592" s="12"/>
      <c r="I592" s="12"/>
      <c r="J592" s="12"/>
      <c r="K592" s="12"/>
      <c r="L592" s="12"/>
      <c r="M592" s="49"/>
      <c r="N592" s="50"/>
      <c r="O592" s="12"/>
      <c r="P592" s="12"/>
      <c r="Q592" s="12"/>
      <c r="R592" s="12"/>
      <c r="S592" s="12"/>
    </row>
    <row r="593" spans="1:19" s="1" customFormat="1" x14ac:dyDescent="0.4">
      <c r="A593" s="12"/>
      <c r="B593" s="12"/>
      <c r="C593" s="42"/>
      <c r="D593" s="12"/>
      <c r="E593" s="12"/>
      <c r="F593" s="12"/>
      <c r="G593" s="12"/>
      <c r="H593" s="12"/>
      <c r="I593" s="12"/>
      <c r="J593" s="12"/>
      <c r="K593" s="12"/>
      <c r="L593" s="12"/>
      <c r="M593" s="49"/>
      <c r="N593" s="50"/>
      <c r="O593" s="12"/>
      <c r="P593" s="12"/>
      <c r="Q593" s="12"/>
      <c r="R593" s="12"/>
      <c r="S593" s="12"/>
    </row>
    <row r="594" spans="1:19" s="1" customFormat="1" x14ac:dyDescent="0.4">
      <c r="A594" s="12"/>
      <c r="B594" s="12"/>
      <c r="C594" s="42"/>
      <c r="D594" s="12"/>
      <c r="E594" s="12"/>
      <c r="F594" s="12"/>
      <c r="G594" s="12"/>
      <c r="H594" s="12"/>
      <c r="I594" s="12"/>
      <c r="J594" s="12"/>
      <c r="K594" s="12"/>
      <c r="L594" s="12"/>
      <c r="M594" s="49"/>
      <c r="N594" s="50"/>
      <c r="O594" s="12"/>
      <c r="P594" s="12"/>
      <c r="Q594" s="12"/>
      <c r="R594" s="12"/>
      <c r="S594" s="12"/>
    </row>
    <row r="595" spans="1:19" s="1" customFormat="1" x14ac:dyDescent="0.4">
      <c r="A595" s="12"/>
      <c r="B595" s="12"/>
      <c r="C595" s="42"/>
      <c r="D595" s="12"/>
      <c r="E595" s="12"/>
      <c r="F595" s="12"/>
      <c r="G595" s="12"/>
      <c r="H595" s="12"/>
      <c r="I595" s="12"/>
      <c r="J595" s="12"/>
      <c r="K595" s="12"/>
      <c r="L595" s="12"/>
      <c r="M595" s="49"/>
      <c r="N595" s="50"/>
      <c r="O595" s="12"/>
      <c r="P595" s="12"/>
      <c r="Q595" s="12"/>
      <c r="R595" s="12"/>
      <c r="S595" s="12"/>
    </row>
    <row r="596" spans="1:19" s="1" customFormat="1" x14ac:dyDescent="0.4">
      <c r="A596" s="12"/>
      <c r="B596" s="12"/>
      <c r="C596" s="42"/>
      <c r="D596" s="12"/>
      <c r="E596" s="12"/>
      <c r="F596" s="12"/>
      <c r="G596" s="12"/>
      <c r="H596" s="12"/>
      <c r="I596" s="12"/>
      <c r="J596" s="12"/>
      <c r="K596" s="12"/>
      <c r="L596" s="12"/>
      <c r="M596" s="49"/>
      <c r="N596" s="50"/>
      <c r="O596" s="12"/>
      <c r="P596" s="12"/>
      <c r="Q596" s="12"/>
      <c r="R596" s="12"/>
      <c r="S596" s="12"/>
    </row>
    <row r="597" spans="1:19" s="1" customFormat="1" x14ac:dyDescent="0.4">
      <c r="A597" s="12"/>
      <c r="B597" s="12"/>
      <c r="C597" s="42"/>
      <c r="D597" s="12"/>
      <c r="E597" s="12"/>
      <c r="F597" s="12"/>
      <c r="G597" s="12"/>
      <c r="H597" s="12"/>
      <c r="I597" s="12"/>
      <c r="J597" s="12"/>
      <c r="K597" s="12"/>
      <c r="L597" s="12"/>
      <c r="M597" s="49"/>
      <c r="N597" s="50"/>
      <c r="O597" s="12"/>
      <c r="P597" s="12"/>
      <c r="Q597" s="12"/>
      <c r="R597" s="12"/>
      <c r="S597" s="12"/>
    </row>
    <row r="598" spans="1:19" s="1" customFormat="1" x14ac:dyDescent="0.4">
      <c r="A598" s="12"/>
      <c r="B598" s="12"/>
      <c r="C598" s="42"/>
      <c r="D598" s="12"/>
      <c r="E598" s="12"/>
      <c r="F598" s="12"/>
      <c r="G598" s="12"/>
      <c r="H598" s="12"/>
      <c r="I598" s="12"/>
      <c r="J598" s="12"/>
      <c r="K598" s="12"/>
      <c r="L598" s="12"/>
      <c r="M598" s="49"/>
      <c r="N598" s="50"/>
      <c r="O598" s="12"/>
      <c r="P598" s="12"/>
      <c r="Q598" s="12"/>
      <c r="R598" s="12"/>
      <c r="S598" s="12"/>
    </row>
    <row r="599" spans="1:19" s="1" customFormat="1" x14ac:dyDescent="0.4">
      <c r="A599" s="12"/>
      <c r="B599" s="12"/>
      <c r="C599" s="42"/>
      <c r="D599" s="12"/>
      <c r="E599" s="12"/>
      <c r="F599" s="12"/>
      <c r="G599" s="12"/>
      <c r="H599" s="12"/>
      <c r="I599" s="12"/>
      <c r="J599" s="12"/>
      <c r="K599" s="12"/>
      <c r="L599" s="12"/>
      <c r="M599" s="49"/>
      <c r="N599" s="50"/>
      <c r="O599" s="12"/>
      <c r="P599" s="12"/>
      <c r="Q599" s="12"/>
      <c r="R599" s="12"/>
      <c r="S599" s="12"/>
    </row>
    <row r="600" spans="1:19" s="1" customFormat="1" x14ac:dyDescent="0.4">
      <c r="A600" s="12"/>
      <c r="B600" s="12"/>
      <c r="C600" s="42"/>
      <c r="D600" s="12"/>
      <c r="E600" s="12"/>
      <c r="F600" s="12"/>
      <c r="G600" s="12"/>
      <c r="H600" s="12"/>
      <c r="I600" s="12"/>
      <c r="J600" s="12"/>
      <c r="K600" s="12"/>
      <c r="L600" s="12"/>
      <c r="M600" s="49"/>
      <c r="N600" s="50"/>
      <c r="O600" s="12"/>
      <c r="P600" s="12"/>
      <c r="Q600" s="12"/>
      <c r="R600" s="12"/>
      <c r="S600" s="12"/>
    </row>
    <row r="601" spans="1:19" s="1" customFormat="1" x14ac:dyDescent="0.4">
      <c r="A601" s="12"/>
      <c r="B601" s="12"/>
      <c r="C601" s="42"/>
      <c r="D601" s="12"/>
      <c r="E601" s="12"/>
      <c r="F601" s="12"/>
      <c r="G601" s="12"/>
      <c r="H601" s="12"/>
      <c r="I601" s="12"/>
      <c r="J601" s="12"/>
      <c r="K601" s="12"/>
      <c r="L601" s="12"/>
      <c r="M601" s="49"/>
      <c r="N601" s="50"/>
      <c r="O601" s="12"/>
      <c r="P601" s="12"/>
      <c r="Q601" s="12"/>
      <c r="R601" s="12"/>
      <c r="S601" s="12"/>
    </row>
    <row r="602" spans="1:19" s="1" customFormat="1" x14ac:dyDescent="0.4">
      <c r="A602" s="12"/>
      <c r="B602" s="12"/>
      <c r="C602" s="42"/>
      <c r="D602" s="12"/>
      <c r="E602" s="12"/>
      <c r="F602" s="12"/>
      <c r="G602" s="12"/>
      <c r="H602" s="12"/>
      <c r="I602" s="12"/>
      <c r="J602" s="12"/>
      <c r="K602" s="12"/>
      <c r="L602" s="12"/>
      <c r="M602" s="49"/>
      <c r="N602" s="50"/>
      <c r="O602" s="12"/>
      <c r="P602" s="12"/>
      <c r="Q602" s="12"/>
      <c r="R602" s="12"/>
      <c r="S602" s="12"/>
    </row>
    <row r="603" spans="1:19" s="1" customFormat="1" x14ac:dyDescent="0.4">
      <c r="A603" s="12"/>
      <c r="B603" s="12"/>
      <c r="C603" s="42"/>
      <c r="D603" s="12"/>
      <c r="E603" s="12"/>
      <c r="F603" s="12"/>
      <c r="G603" s="12"/>
      <c r="H603" s="12"/>
      <c r="I603" s="12"/>
      <c r="J603" s="12"/>
      <c r="K603" s="12"/>
      <c r="L603" s="12"/>
      <c r="M603" s="49"/>
      <c r="N603" s="50"/>
      <c r="O603" s="12"/>
      <c r="P603" s="12"/>
      <c r="Q603" s="12"/>
      <c r="R603" s="12"/>
      <c r="S603" s="12"/>
    </row>
    <row r="604" spans="1:19" s="1" customFormat="1" x14ac:dyDescent="0.4">
      <c r="A604" s="12"/>
      <c r="B604" s="12"/>
      <c r="C604" s="42"/>
      <c r="D604" s="12"/>
      <c r="E604" s="12"/>
      <c r="F604" s="12"/>
      <c r="G604" s="12"/>
      <c r="H604" s="12"/>
      <c r="I604" s="12"/>
      <c r="J604" s="12"/>
      <c r="K604" s="12"/>
      <c r="L604" s="12"/>
      <c r="M604" s="49"/>
      <c r="N604" s="50"/>
      <c r="O604" s="12"/>
      <c r="P604" s="12"/>
      <c r="Q604" s="12"/>
      <c r="R604" s="12"/>
      <c r="S604" s="12"/>
    </row>
    <row r="605" spans="1:19" s="1" customFormat="1" x14ac:dyDescent="0.4">
      <c r="A605" s="12"/>
      <c r="B605" s="12"/>
      <c r="C605" s="42"/>
      <c r="D605" s="12"/>
      <c r="E605" s="12"/>
      <c r="F605" s="12"/>
      <c r="G605" s="12"/>
      <c r="H605" s="12"/>
      <c r="I605" s="12"/>
      <c r="J605" s="12"/>
      <c r="K605" s="12"/>
      <c r="L605" s="12"/>
      <c r="M605" s="49"/>
      <c r="N605" s="50"/>
      <c r="O605" s="12"/>
      <c r="P605" s="12"/>
      <c r="Q605" s="12"/>
      <c r="R605" s="12"/>
      <c r="S605" s="12"/>
    </row>
    <row r="606" spans="1:19" s="1" customFormat="1" x14ac:dyDescent="0.4">
      <c r="A606" s="12"/>
      <c r="B606" s="12"/>
      <c r="C606" s="42"/>
      <c r="D606" s="12"/>
      <c r="E606" s="12"/>
      <c r="F606" s="12"/>
      <c r="G606" s="12"/>
      <c r="H606" s="12"/>
      <c r="I606" s="12"/>
      <c r="J606" s="12"/>
      <c r="K606" s="12"/>
      <c r="L606" s="12"/>
      <c r="M606" s="49"/>
      <c r="N606" s="50"/>
      <c r="O606" s="12"/>
      <c r="P606" s="12"/>
      <c r="Q606" s="12"/>
      <c r="R606" s="12"/>
      <c r="S606" s="12"/>
    </row>
    <row r="607" spans="1:19" s="1" customFormat="1" x14ac:dyDescent="0.4">
      <c r="A607" s="12"/>
      <c r="B607" s="12"/>
      <c r="C607" s="42"/>
      <c r="D607" s="12"/>
      <c r="E607" s="12"/>
      <c r="F607" s="12"/>
      <c r="G607" s="12"/>
      <c r="H607" s="12"/>
      <c r="I607" s="12"/>
      <c r="J607" s="12"/>
      <c r="K607" s="12"/>
      <c r="L607" s="12"/>
      <c r="M607" s="49"/>
      <c r="N607" s="50"/>
      <c r="O607" s="12"/>
      <c r="P607" s="12"/>
      <c r="Q607" s="12"/>
      <c r="R607" s="12"/>
      <c r="S607" s="12"/>
    </row>
    <row r="608" spans="1:19" s="1" customFormat="1" x14ac:dyDescent="0.4">
      <c r="A608" s="12"/>
      <c r="B608" s="12"/>
      <c r="C608" s="42"/>
      <c r="D608" s="12"/>
      <c r="E608" s="12"/>
      <c r="F608" s="12"/>
      <c r="G608" s="12"/>
      <c r="H608" s="12"/>
      <c r="I608" s="12"/>
      <c r="J608" s="12"/>
      <c r="K608" s="12"/>
      <c r="L608" s="12"/>
      <c r="M608" s="49"/>
      <c r="N608" s="50"/>
      <c r="O608" s="12"/>
      <c r="P608" s="12"/>
      <c r="Q608" s="12"/>
      <c r="R608" s="12"/>
      <c r="S608" s="12"/>
    </row>
    <row r="609" spans="1:19" s="1" customFormat="1" x14ac:dyDescent="0.4">
      <c r="A609" s="12"/>
      <c r="B609" s="12"/>
      <c r="C609" s="42"/>
      <c r="D609" s="12"/>
      <c r="E609" s="12"/>
      <c r="F609" s="12"/>
      <c r="G609" s="12"/>
      <c r="H609" s="12"/>
      <c r="I609" s="12"/>
      <c r="J609" s="12"/>
      <c r="K609" s="12"/>
      <c r="L609" s="12"/>
      <c r="M609" s="49"/>
      <c r="N609" s="50"/>
      <c r="O609" s="12"/>
      <c r="P609" s="12"/>
      <c r="Q609" s="12"/>
      <c r="R609" s="12"/>
      <c r="S609" s="12"/>
    </row>
    <row r="610" spans="1:19" s="1" customFormat="1" x14ac:dyDescent="0.4">
      <c r="A610" s="12"/>
      <c r="B610" s="12"/>
      <c r="C610" s="42"/>
      <c r="D610" s="12"/>
      <c r="E610" s="12"/>
      <c r="F610" s="12"/>
      <c r="G610" s="12"/>
      <c r="H610" s="12"/>
      <c r="I610" s="12"/>
      <c r="J610" s="12"/>
      <c r="K610" s="12"/>
      <c r="L610" s="12"/>
      <c r="M610" s="49"/>
      <c r="N610" s="50"/>
      <c r="O610" s="12"/>
      <c r="P610" s="12"/>
      <c r="Q610" s="12"/>
      <c r="R610" s="12"/>
      <c r="S610" s="12"/>
    </row>
    <row r="611" spans="1:19" s="1" customFormat="1" x14ac:dyDescent="0.4">
      <c r="A611" s="12"/>
      <c r="B611" s="12"/>
      <c r="C611" s="42"/>
      <c r="D611" s="12"/>
      <c r="E611" s="12"/>
      <c r="F611" s="12"/>
      <c r="G611" s="12"/>
      <c r="H611" s="12"/>
      <c r="I611" s="12"/>
      <c r="J611" s="12"/>
      <c r="K611" s="12"/>
      <c r="L611" s="12"/>
      <c r="M611" s="49"/>
      <c r="N611" s="50"/>
      <c r="O611" s="12"/>
      <c r="P611" s="12"/>
      <c r="Q611" s="12"/>
      <c r="R611" s="12"/>
      <c r="S611" s="12"/>
    </row>
    <row r="612" spans="1:19" s="1" customFormat="1" x14ac:dyDescent="0.4">
      <c r="A612" s="12"/>
      <c r="B612" s="12"/>
      <c r="C612" s="42"/>
      <c r="D612" s="12"/>
      <c r="E612" s="12"/>
      <c r="F612" s="12"/>
      <c r="G612" s="12"/>
      <c r="H612" s="12"/>
      <c r="I612" s="12"/>
      <c r="J612" s="12"/>
      <c r="K612" s="12"/>
      <c r="L612" s="12"/>
      <c r="M612" s="49"/>
      <c r="N612" s="50"/>
      <c r="O612" s="12"/>
      <c r="P612" s="12"/>
      <c r="Q612" s="12"/>
      <c r="R612" s="12"/>
      <c r="S612" s="12"/>
    </row>
    <row r="613" spans="1:19" s="1" customFormat="1" x14ac:dyDescent="0.4">
      <c r="A613" s="12"/>
      <c r="B613" s="12"/>
      <c r="C613" s="42"/>
      <c r="D613" s="12"/>
      <c r="E613" s="12"/>
      <c r="F613" s="12"/>
      <c r="G613" s="12"/>
      <c r="H613" s="12"/>
      <c r="I613" s="12"/>
      <c r="J613" s="12"/>
      <c r="K613" s="12"/>
      <c r="L613" s="12"/>
      <c r="M613" s="49"/>
      <c r="N613" s="50"/>
      <c r="O613" s="12"/>
      <c r="P613" s="12"/>
      <c r="Q613" s="12"/>
      <c r="R613" s="12"/>
      <c r="S613" s="12"/>
    </row>
    <row r="614" spans="1:19" s="1" customFormat="1" x14ac:dyDescent="0.4">
      <c r="A614" s="12"/>
      <c r="B614" s="12"/>
      <c r="C614" s="42"/>
      <c r="D614" s="12"/>
      <c r="E614" s="12"/>
      <c r="F614" s="12"/>
      <c r="G614" s="12"/>
      <c r="H614" s="12"/>
      <c r="I614" s="12"/>
      <c r="J614" s="12"/>
      <c r="K614" s="12"/>
      <c r="L614" s="12"/>
      <c r="M614" s="49"/>
      <c r="N614" s="50"/>
      <c r="O614" s="12"/>
      <c r="P614" s="12"/>
      <c r="Q614" s="12"/>
      <c r="R614" s="12"/>
      <c r="S614" s="12"/>
    </row>
    <row r="615" spans="1:19" s="1" customFormat="1" x14ac:dyDescent="0.4">
      <c r="A615" s="12"/>
      <c r="B615" s="12"/>
      <c r="C615" s="42"/>
      <c r="D615" s="12"/>
      <c r="E615" s="12"/>
      <c r="F615" s="12"/>
      <c r="G615" s="12"/>
      <c r="H615" s="12"/>
      <c r="I615" s="12"/>
      <c r="J615" s="12"/>
      <c r="K615" s="12"/>
      <c r="L615" s="12"/>
      <c r="M615" s="49"/>
      <c r="N615" s="50"/>
      <c r="O615" s="12"/>
      <c r="P615" s="12"/>
      <c r="Q615" s="12"/>
      <c r="R615" s="12"/>
      <c r="S615" s="12"/>
    </row>
    <row r="616" spans="1:19" s="1" customFormat="1" x14ac:dyDescent="0.4">
      <c r="A616" s="12"/>
      <c r="B616" s="12"/>
      <c r="C616" s="42"/>
      <c r="D616" s="12"/>
      <c r="E616" s="12"/>
      <c r="F616" s="12"/>
      <c r="G616" s="12"/>
      <c r="H616" s="12"/>
      <c r="I616" s="12"/>
      <c r="J616" s="12"/>
      <c r="K616" s="12"/>
      <c r="L616" s="12"/>
      <c r="M616" s="49"/>
      <c r="N616" s="50"/>
      <c r="O616" s="12"/>
      <c r="P616" s="12"/>
      <c r="Q616" s="12"/>
      <c r="R616" s="12"/>
      <c r="S616" s="12"/>
    </row>
    <row r="617" spans="1:19" s="1" customFormat="1" x14ac:dyDescent="0.4">
      <c r="A617" s="12"/>
      <c r="B617" s="12"/>
      <c r="C617" s="42"/>
      <c r="D617" s="12"/>
      <c r="E617" s="12"/>
      <c r="F617" s="12"/>
      <c r="G617" s="12"/>
      <c r="H617" s="12"/>
      <c r="I617" s="12"/>
      <c r="J617" s="12"/>
      <c r="K617" s="12"/>
      <c r="L617" s="12"/>
      <c r="M617" s="49"/>
      <c r="N617" s="50"/>
      <c r="O617" s="12"/>
      <c r="P617" s="12"/>
      <c r="Q617" s="12"/>
      <c r="R617" s="12"/>
      <c r="S617" s="12"/>
    </row>
    <row r="618" spans="1:19" s="1" customFormat="1" x14ac:dyDescent="0.4">
      <c r="A618" s="12"/>
      <c r="B618" s="12"/>
      <c r="C618" s="42"/>
      <c r="D618" s="12"/>
      <c r="E618" s="12"/>
      <c r="F618" s="12"/>
      <c r="G618" s="12"/>
      <c r="H618" s="12"/>
      <c r="I618" s="12"/>
      <c r="J618" s="12"/>
      <c r="K618" s="12"/>
      <c r="L618" s="12"/>
      <c r="M618" s="49"/>
      <c r="N618" s="50"/>
      <c r="O618" s="12"/>
      <c r="P618" s="12"/>
      <c r="Q618" s="12"/>
      <c r="R618" s="12"/>
      <c r="S618" s="12"/>
    </row>
    <row r="619" spans="1:19" s="1" customFormat="1" x14ac:dyDescent="0.4">
      <c r="A619" s="12"/>
      <c r="B619" s="12"/>
      <c r="C619" s="42"/>
      <c r="D619" s="12"/>
      <c r="E619" s="12"/>
      <c r="F619" s="12"/>
      <c r="G619" s="12"/>
      <c r="H619" s="12"/>
      <c r="I619" s="12"/>
      <c r="J619" s="12"/>
      <c r="K619" s="12"/>
      <c r="L619" s="12"/>
      <c r="M619" s="49"/>
      <c r="N619" s="50"/>
      <c r="O619" s="12"/>
      <c r="P619" s="12"/>
      <c r="Q619" s="12"/>
      <c r="R619" s="12"/>
      <c r="S619" s="12"/>
    </row>
    <row r="620" spans="1:19" s="1" customFormat="1" x14ac:dyDescent="0.4">
      <c r="A620" s="12"/>
      <c r="B620" s="12"/>
      <c r="C620" s="42"/>
      <c r="D620" s="12"/>
      <c r="E620" s="12"/>
      <c r="F620" s="12"/>
      <c r="G620" s="12"/>
      <c r="H620" s="12"/>
      <c r="I620" s="12"/>
      <c r="J620" s="12"/>
      <c r="K620" s="12"/>
      <c r="L620" s="12"/>
      <c r="M620" s="49"/>
      <c r="N620" s="50"/>
      <c r="O620" s="12"/>
      <c r="P620" s="12"/>
      <c r="Q620" s="12"/>
      <c r="R620" s="12"/>
      <c r="S620" s="12"/>
    </row>
    <row r="621" spans="1:19" s="1" customFormat="1" x14ac:dyDescent="0.4">
      <c r="A621" s="12"/>
      <c r="B621" s="12"/>
      <c r="C621" s="42"/>
      <c r="D621" s="12"/>
      <c r="E621" s="12"/>
      <c r="F621" s="12"/>
      <c r="G621" s="12"/>
      <c r="H621" s="12"/>
      <c r="I621" s="12"/>
      <c r="J621" s="12"/>
      <c r="K621" s="12"/>
      <c r="L621" s="12"/>
      <c r="M621" s="49"/>
      <c r="N621" s="50"/>
      <c r="O621" s="12"/>
      <c r="P621" s="12"/>
      <c r="Q621" s="12"/>
      <c r="R621" s="12"/>
      <c r="S621" s="12"/>
    </row>
    <row r="622" spans="1:19" s="1" customFormat="1" x14ac:dyDescent="0.4">
      <c r="A622" s="12"/>
      <c r="B622" s="12"/>
      <c r="C622" s="42"/>
      <c r="D622" s="12"/>
      <c r="E622" s="12"/>
      <c r="F622" s="12"/>
      <c r="G622" s="12"/>
      <c r="H622" s="12"/>
      <c r="I622" s="12"/>
      <c r="J622" s="12"/>
      <c r="K622" s="12"/>
      <c r="L622" s="12"/>
      <c r="M622" s="49"/>
      <c r="N622" s="50"/>
      <c r="O622" s="12"/>
      <c r="P622" s="12"/>
      <c r="Q622" s="12"/>
      <c r="R622" s="12"/>
      <c r="S622" s="12"/>
    </row>
    <row r="623" spans="1:19" s="1" customFormat="1" x14ac:dyDescent="0.4">
      <c r="A623" s="12"/>
      <c r="B623" s="12"/>
      <c r="C623" s="42"/>
      <c r="D623" s="12"/>
      <c r="E623" s="12"/>
      <c r="F623" s="12"/>
      <c r="G623" s="12"/>
      <c r="H623" s="12"/>
      <c r="I623" s="12"/>
      <c r="J623" s="12"/>
      <c r="K623" s="12"/>
      <c r="L623" s="12"/>
      <c r="M623" s="49"/>
      <c r="N623" s="50"/>
      <c r="O623" s="12"/>
      <c r="P623" s="12"/>
      <c r="Q623" s="12"/>
      <c r="R623" s="12"/>
      <c r="S623" s="12"/>
    </row>
    <row r="624" spans="1:19" s="1" customFormat="1" x14ac:dyDescent="0.4">
      <c r="A624" s="12"/>
      <c r="B624" s="12"/>
      <c r="C624" s="42"/>
      <c r="D624" s="12"/>
      <c r="E624" s="12"/>
      <c r="F624" s="12"/>
      <c r="G624" s="12"/>
      <c r="H624" s="12"/>
      <c r="I624" s="12"/>
      <c r="J624" s="12"/>
      <c r="K624" s="12"/>
      <c r="L624" s="12"/>
      <c r="M624" s="49"/>
      <c r="N624" s="50"/>
      <c r="O624" s="12"/>
      <c r="P624" s="12"/>
      <c r="Q624" s="12"/>
      <c r="R624" s="12"/>
      <c r="S624" s="12"/>
    </row>
    <row r="625" spans="1:19" s="1" customFormat="1" x14ac:dyDescent="0.4">
      <c r="A625" s="12"/>
      <c r="B625" s="12"/>
      <c r="C625" s="42"/>
      <c r="D625" s="12"/>
      <c r="E625" s="12"/>
      <c r="F625" s="12"/>
      <c r="G625" s="12"/>
      <c r="H625" s="12"/>
      <c r="I625" s="12"/>
      <c r="J625" s="12"/>
      <c r="K625" s="12"/>
      <c r="L625" s="12"/>
      <c r="M625" s="49"/>
      <c r="N625" s="50"/>
      <c r="O625" s="12"/>
      <c r="P625" s="12"/>
      <c r="Q625" s="12"/>
      <c r="R625" s="12"/>
      <c r="S625" s="12"/>
    </row>
    <row r="626" spans="1:19" s="1" customFormat="1" x14ac:dyDescent="0.4">
      <c r="A626" s="12"/>
      <c r="B626" s="12"/>
      <c r="C626" s="42"/>
      <c r="D626" s="12"/>
      <c r="E626" s="12"/>
      <c r="F626" s="12"/>
      <c r="G626" s="12"/>
      <c r="H626" s="12"/>
      <c r="I626" s="12"/>
      <c r="J626" s="12"/>
      <c r="K626" s="12"/>
      <c r="L626" s="12"/>
      <c r="M626" s="49"/>
      <c r="N626" s="50"/>
      <c r="O626" s="12"/>
      <c r="P626" s="12"/>
      <c r="Q626" s="12"/>
      <c r="R626" s="12"/>
      <c r="S626" s="12"/>
    </row>
    <row r="627" spans="1:19" s="1" customFormat="1" x14ac:dyDescent="0.4">
      <c r="A627" s="12"/>
      <c r="B627" s="12"/>
      <c r="C627" s="42"/>
      <c r="D627" s="12"/>
      <c r="E627" s="12"/>
      <c r="F627" s="12"/>
      <c r="G627" s="12"/>
      <c r="H627" s="12"/>
      <c r="I627" s="12"/>
      <c r="J627" s="12"/>
      <c r="K627" s="12"/>
      <c r="L627" s="12"/>
      <c r="M627" s="49"/>
      <c r="N627" s="50"/>
      <c r="O627" s="12"/>
      <c r="P627" s="12"/>
      <c r="Q627" s="12"/>
      <c r="R627" s="12"/>
      <c r="S627" s="12"/>
    </row>
    <row r="628" spans="1:19" s="1" customFormat="1" x14ac:dyDescent="0.4">
      <c r="A628" s="12"/>
      <c r="B628" s="12"/>
      <c r="C628" s="42"/>
      <c r="D628" s="12"/>
      <c r="E628" s="12"/>
      <c r="F628" s="12"/>
      <c r="G628" s="12"/>
      <c r="H628" s="12"/>
      <c r="I628" s="12"/>
      <c r="J628" s="12"/>
      <c r="K628" s="12"/>
      <c r="L628" s="12"/>
      <c r="M628" s="49"/>
      <c r="N628" s="50"/>
      <c r="O628" s="12"/>
      <c r="P628" s="12"/>
      <c r="Q628" s="12"/>
      <c r="R628" s="12"/>
      <c r="S628" s="12"/>
    </row>
    <row r="629" spans="1:19" s="1" customFormat="1" x14ac:dyDescent="0.4">
      <c r="A629" s="12"/>
      <c r="B629" s="12"/>
      <c r="C629" s="42"/>
      <c r="D629" s="12"/>
      <c r="E629" s="12"/>
      <c r="F629" s="12"/>
      <c r="G629" s="12"/>
      <c r="H629" s="12"/>
      <c r="I629" s="12"/>
      <c r="J629" s="12"/>
      <c r="K629" s="12"/>
      <c r="L629" s="12"/>
      <c r="M629" s="49"/>
      <c r="N629" s="50"/>
      <c r="O629" s="12"/>
      <c r="P629" s="12"/>
      <c r="Q629" s="12"/>
      <c r="R629" s="12"/>
      <c r="S629" s="12"/>
    </row>
    <row r="630" spans="1:19" s="1" customFormat="1" x14ac:dyDescent="0.4">
      <c r="A630" s="12"/>
      <c r="B630" s="12"/>
      <c r="C630" s="42"/>
      <c r="D630" s="12"/>
      <c r="E630" s="12"/>
      <c r="F630" s="12"/>
      <c r="G630" s="12"/>
      <c r="H630" s="12"/>
      <c r="I630" s="12"/>
      <c r="J630" s="12"/>
      <c r="K630" s="12"/>
      <c r="L630" s="12"/>
      <c r="M630" s="49"/>
      <c r="N630" s="50"/>
      <c r="O630" s="12"/>
      <c r="P630" s="12"/>
      <c r="Q630" s="12"/>
      <c r="R630" s="12"/>
      <c r="S630" s="12"/>
    </row>
    <row r="631" spans="1:19" s="1" customFormat="1" x14ac:dyDescent="0.4">
      <c r="A631" s="12"/>
      <c r="B631" s="12"/>
      <c r="C631" s="42"/>
      <c r="D631" s="12"/>
      <c r="E631" s="12"/>
      <c r="F631" s="12"/>
      <c r="G631" s="12"/>
      <c r="H631" s="12"/>
      <c r="I631" s="12"/>
      <c r="J631" s="12"/>
      <c r="K631" s="12"/>
      <c r="L631" s="12"/>
      <c r="M631" s="49"/>
      <c r="N631" s="50"/>
      <c r="O631" s="12"/>
      <c r="P631" s="12"/>
      <c r="Q631" s="12"/>
      <c r="R631" s="12"/>
      <c r="S631" s="12"/>
    </row>
    <row r="632" spans="1:19" s="1" customFormat="1" x14ac:dyDescent="0.4">
      <c r="A632" s="12"/>
      <c r="B632" s="12"/>
      <c r="C632" s="42"/>
      <c r="D632" s="12"/>
      <c r="E632" s="12"/>
      <c r="F632" s="12"/>
      <c r="G632" s="12"/>
      <c r="H632" s="12"/>
      <c r="I632" s="12"/>
      <c r="J632" s="12"/>
      <c r="K632" s="12"/>
      <c r="L632" s="12"/>
      <c r="M632" s="49"/>
      <c r="N632" s="50"/>
      <c r="O632" s="12"/>
      <c r="P632" s="12"/>
      <c r="Q632" s="12"/>
      <c r="R632" s="12"/>
      <c r="S632" s="12"/>
    </row>
    <row r="633" spans="1:19" s="1" customFormat="1" x14ac:dyDescent="0.4">
      <c r="A633" s="12"/>
      <c r="B633" s="12"/>
      <c r="C633" s="42"/>
      <c r="D633" s="12"/>
      <c r="E633" s="12"/>
      <c r="F633" s="12"/>
      <c r="G633" s="12"/>
      <c r="H633" s="12"/>
      <c r="I633" s="12"/>
      <c r="J633" s="12"/>
      <c r="K633" s="12"/>
      <c r="L633" s="12"/>
      <c r="M633" s="49"/>
      <c r="N633" s="50"/>
      <c r="O633" s="12"/>
      <c r="P633" s="12"/>
      <c r="Q633" s="12"/>
      <c r="R633" s="12"/>
      <c r="S633" s="12"/>
    </row>
    <row r="634" spans="1:19" s="1" customFormat="1" x14ac:dyDescent="0.4">
      <c r="A634" s="12"/>
      <c r="B634" s="12"/>
      <c r="C634" s="42"/>
      <c r="D634" s="12"/>
      <c r="E634" s="12"/>
      <c r="F634" s="12"/>
      <c r="G634" s="12"/>
      <c r="H634" s="12"/>
      <c r="I634" s="12"/>
      <c r="J634" s="12"/>
      <c r="K634" s="12"/>
      <c r="L634" s="12"/>
      <c r="M634" s="49"/>
      <c r="N634" s="50"/>
      <c r="O634" s="12"/>
      <c r="P634" s="12"/>
      <c r="Q634" s="12"/>
      <c r="R634" s="12"/>
      <c r="S634" s="12"/>
    </row>
    <row r="635" spans="1:19" s="1" customFormat="1" x14ac:dyDescent="0.4">
      <c r="A635" s="12"/>
      <c r="B635" s="12"/>
      <c r="C635" s="42"/>
      <c r="D635" s="12"/>
      <c r="E635" s="12"/>
      <c r="F635" s="12"/>
      <c r="G635" s="12"/>
      <c r="H635" s="12"/>
      <c r="I635" s="12"/>
      <c r="J635" s="12"/>
      <c r="K635" s="12"/>
      <c r="L635" s="12"/>
      <c r="M635" s="49"/>
      <c r="N635" s="50"/>
      <c r="O635" s="12"/>
      <c r="P635" s="12"/>
      <c r="Q635" s="12"/>
      <c r="R635" s="12"/>
      <c r="S635" s="12"/>
    </row>
    <row r="636" spans="1:19" s="1" customFormat="1" x14ac:dyDescent="0.4">
      <c r="A636" s="12"/>
      <c r="B636" s="12"/>
      <c r="C636" s="42"/>
      <c r="D636" s="12"/>
      <c r="E636" s="12"/>
      <c r="F636" s="12"/>
      <c r="G636" s="12"/>
      <c r="H636" s="12"/>
      <c r="I636" s="12"/>
      <c r="J636" s="12"/>
      <c r="K636" s="12"/>
      <c r="L636" s="12"/>
      <c r="M636" s="49"/>
      <c r="N636" s="50"/>
      <c r="O636" s="12"/>
      <c r="P636" s="12"/>
      <c r="Q636" s="12"/>
      <c r="R636" s="12"/>
      <c r="S636" s="12"/>
    </row>
    <row r="637" spans="1:19" s="1" customFormat="1" x14ac:dyDescent="0.4">
      <c r="A637" s="12"/>
      <c r="B637" s="12"/>
      <c r="C637" s="42"/>
      <c r="D637" s="12"/>
      <c r="E637" s="12"/>
      <c r="F637" s="12"/>
      <c r="G637" s="12"/>
      <c r="H637" s="12"/>
      <c r="I637" s="12"/>
      <c r="J637" s="12"/>
      <c r="K637" s="12"/>
      <c r="L637" s="12"/>
      <c r="M637" s="49"/>
      <c r="N637" s="50"/>
      <c r="O637" s="12"/>
      <c r="P637" s="12"/>
      <c r="Q637" s="12"/>
      <c r="R637" s="12"/>
      <c r="S637" s="12"/>
    </row>
    <row r="638" spans="1:19" s="1" customFormat="1" x14ac:dyDescent="0.4">
      <c r="A638" s="12"/>
      <c r="B638" s="12"/>
      <c r="C638" s="42"/>
      <c r="D638" s="12"/>
      <c r="E638" s="12"/>
      <c r="F638" s="12"/>
      <c r="G638" s="12"/>
      <c r="H638" s="12"/>
      <c r="I638" s="12"/>
      <c r="J638" s="12"/>
      <c r="K638" s="12"/>
      <c r="L638" s="12"/>
      <c r="M638" s="49"/>
      <c r="N638" s="50"/>
      <c r="O638" s="12"/>
      <c r="P638" s="12"/>
      <c r="Q638" s="12"/>
      <c r="R638" s="12"/>
      <c r="S638" s="12"/>
    </row>
    <row r="639" spans="1:19" s="1" customFormat="1" x14ac:dyDescent="0.4">
      <c r="A639" s="12"/>
      <c r="B639" s="12"/>
      <c r="C639" s="42"/>
      <c r="D639" s="12"/>
      <c r="E639" s="12"/>
      <c r="F639" s="12"/>
      <c r="G639" s="12"/>
      <c r="H639" s="12"/>
      <c r="I639" s="12"/>
      <c r="J639" s="12"/>
      <c r="K639" s="12"/>
      <c r="L639" s="12"/>
      <c r="M639" s="49"/>
      <c r="N639" s="50"/>
      <c r="O639" s="12"/>
      <c r="P639" s="12"/>
      <c r="Q639" s="12"/>
      <c r="R639" s="12"/>
      <c r="S639" s="12"/>
    </row>
    <row r="640" spans="1:19" s="1" customFormat="1" x14ac:dyDescent="0.4">
      <c r="A640" s="12"/>
      <c r="B640" s="12"/>
      <c r="C640" s="42"/>
      <c r="D640" s="12"/>
      <c r="E640" s="12"/>
      <c r="F640" s="12"/>
      <c r="G640" s="12"/>
      <c r="H640" s="12"/>
      <c r="I640" s="12"/>
      <c r="J640" s="12"/>
      <c r="K640" s="12"/>
      <c r="L640" s="12"/>
      <c r="M640" s="49"/>
      <c r="N640" s="50"/>
      <c r="O640" s="12"/>
      <c r="P640" s="12"/>
      <c r="Q640" s="12"/>
      <c r="R640" s="12"/>
      <c r="S640" s="12"/>
    </row>
    <row r="641" spans="1:19" s="1" customFormat="1" x14ac:dyDescent="0.4">
      <c r="A641" s="12"/>
      <c r="B641" s="12"/>
      <c r="C641" s="42"/>
      <c r="D641" s="12"/>
      <c r="E641" s="12"/>
      <c r="F641" s="12"/>
      <c r="G641" s="12"/>
      <c r="H641" s="12"/>
      <c r="I641" s="12"/>
      <c r="J641" s="12"/>
      <c r="K641" s="12"/>
      <c r="L641" s="12"/>
      <c r="M641" s="49"/>
      <c r="N641" s="50"/>
      <c r="O641" s="12"/>
      <c r="P641" s="12"/>
      <c r="Q641" s="12"/>
      <c r="R641" s="12"/>
      <c r="S641" s="12"/>
    </row>
    <row r="642" spans="1:19" s="1" customFormat="1" x14ac:dyDescent="0.4">
      <c r="A642" s="12"/>
      <c r="B642" s="12"/>
      <c r="C642" s="42"/>
      <c r="D642" s="12"/>
      <c r="E642" s="12"/>
      <c r="F642" s="12"/>
      <c r="G642" s="12"/>
      <c r="H642" s="12"/>
      <c r="I642" s="12"/>
      <c r="J642" s="12"/>
      <c r="K642" s="12"/>
      <c r="L642" s="12"/>
      <c r="M642" s="49"/>
      <c r="N642" s="50"/>
      <c r="O642" s="12"/>
      <c r="P642" s="12"/>
      <c r="Q642" s="12"/>
      <c r="R642" s="12"/>
      <c r="S642" s="12"/>
    </row>
    <row r="643" spans="1:19" s="1" customFormat="1" x14ac:dyDescent="0.4">
      <c r="A643" s="12"/>
      <c r="B643" s="12"/>
      <c r="C643" s="42"/>
      <c r="D643" s="12"/>
      <c r="E643" s="12"/>
      <c r="F643" s="12"/>
      <c r="G643" s="12"/>
      <c r="H643" s="12"/>
      <c r="I643" s="12"/>
      <c r="J643" s="12"/>
      <c r="K643" s="12"/>
      <c r="L643" s="12"/>
      <c r="M643" s="49"/>
      <c r="N643" s="50"/>
      <c r="O643" s="12"/>
      <c r="P643" s="12"/>
      <c r="Q643" s="12"/>
      <c r="R643" s="12"/>
      <c r="S643" s="12"/>
    </row>
    <row r="644" spans="1:19" s="1" customFormat="1" x14ac:dyDescent="0.4">
      <c r="A644" s="12"/>
      <c r="B644" s="12"/>
      <c r="C644" s="42"/>
      <c r="D644" s="12"/>
      <c r="E644" s="12"/>
      <c r="F644" s="12"/>
      <c r="G644" s="12"/>
      <c r="H644" s="12"/>
      <c r="I644" s="12"/>
      <c r="J644" s="12"/>
      <c r="K644" s="12"/>
      <c r="L644" s="12"/>
      <c r="M644" s="49"/>
      <c r="N644" s="50"/>
      <c r="O644" s="12"/>
      <c r="P644" s="12"/>
      <c r="Q644" s="12"/>
      <c r="R644" s="12"/>
      <c r="S644" s="12"/>
    </row>
    <row r="645" spans="1:19" s="1" customFormat="1" x14ac:dyDescent="0.4">
      <c r="A645" s="12"/>
      <c r="B645" s="12"/>
      <c r="C645" s="42"/>
      <c r="D645" s="12"/>
      <c r="E645" s="12"/>
      <c r="F645" s="12"/>
      <c r="G645" s="12"/>
      <c r="H645" s="12"/>
      <c r="I645" s="12"/>
      <c r="J645" s="12"/>
      <c r="K645" s="12"/>
      <c r="L645" s="12"/>
      <c r="M645" s="49"/>
      <c r="N645" s="50"/>
      <c r="O645" s="12"/>
      <c r="P645" s="12"/>
      <c r="Q645" s="12"/>
      <c r="R645" s="12"/>
      <c r="S645" s="12"/>
    </row>
    <row r="646" spans="1:19" s="1" customFormat="1" x14ac:dyDescent="0.4">
      <c r="A646" s="12"/>
      <c r="B646" s="12"/>
      <c r="C646" s="42"/>
      <c r="D646" s="12"/>
      <c r="E646" s="12"/>
      <c r="F646" s="12"/>
      <c r="G646" s="12"/>
      <c r="H646" s="12"/>
      <c r="I646" s="12"/>
      <c r="J646" s="12"/>
      <c r="K646" s="12"/>
      <c r="L646" s="12"/>
      <c r="M646" s="49"/>
      <c r="N646" s="50"/>
      <c r="O646" s="12"/>
      <c r="P646" s="12"/>
      <c r="Q646" s="12"/>
      <c r="R646" s="12"/>
      <c r="S646" s="12"/>
    </row>
    <row r="647" spans="1:19" s="1" customFormat="1" x14ac:dyDescent="0.4">
      <c r="A647" s="12"/>
      <c r="B647" s="12"/>
      <c r="C647" s="42"/>
      <c r="D647" s="12"/>
      <c r="E647" s="12"/>
      <c r="F647" s="12"/>
      <c r="G647" s="12"/>
      <c r="H647" s="12"/>
      <c r="I647" s="12"/>
      <c r="J647" s="12"/>
      <c r="K647" s="12"/>
      <c r="L647" s="12"/>
      <c r="M647" s="49"/>
      <c r="N647" s="50"/>
      <c r="O647" s="12"/>
      <c r="P647" s="12"/>
      <c r="Q647" s="12"/>
      <c r="R647" s="12"/>
      <c r="S647" s="12"/>
    </row>
    <row r="648" spans="1:19" s="1" customFormat="1" x14ac:dyDescent="0.4">
      <c r="A648" s="12"/>
      <c r="B648" s="12"/>
      <c r="C648" s="42"/>
      <c r="D648" s="12"/>
      <c r="E648" s="12"/>
      <c r="F648" s="12"/>
      <c r="G648" s="12"/>
      <c r="H648" s="12"/>
      <c r="I648" s="12"/>
      <c r="J648" s="12"/>
      <c r="K648" s="12"/>
      <c r="L648" s="12"/>
      <c r="M648" s="49"/>
      <c r="N648" s="50"/>
      <c r="O648" s="12"/>
      <c r="P648" s="12"/>
      <c r="Q648" s="12"/>
      <c r="R648" s="12"/>
      <c r="S648" s="12"/>
    </row>
    <row r="649" spans="1:19" s="1" customFormat="1" x14ac:dyDescent="0.4">
      <c r="A649" s="12"/>
      <c r="B649" s="12"/>
      <c r="C649" s="42"/>
      <c r="D649" s="12"/>
      <c r="E649" s="12"/>
      <c r="F649" s="12"/>
      <c r="G649" s="12"/>
      <c r="H649" s="12"/>
      <c r="I649" s="12"/>
      <c r="J649" s="12"/>
      <c r="K649" s="12"/>
      <c r="L649" s="12"/>
      <c r="M649" s="49"/>
      <c r="N649" s="50"/>
      <c r="O649" s="12"/>
      <c r="P649" s="12"/>
      <c r="Q649" s="12"/>
      <c r="R649" s="12"/>
      <c r="S649" s="12"/>
    </row>
    <row r="650" spans="1:19" s="1" customFormat="1" x14ac:dyDescent="0.4">
      <c r="A650" s="12"/>
      <c r="B650" s="12"/>
      <c r="C650" s="42"/>
      <c r="D650" s="12"/>
      <c r="E650" s="12"/>
      <c r="F650" s="12"/>
      <c r="G650" s="12"/>
      <c r="H650" s="12"/>
      <c r="I650" s="12"/>
      <c r="J650" s="12"/>
      <c r="K650" s="12"/>
      <c r="L650" s="12"/>
      <c r="M650" s="49"/>
      <c r="N650" s="50"/>
      <c r="O650" s="12"/>
      <c r="P650" s="12"/>
      <c r="Q650" s="12"/>
      <c r="R650" s="12"/>
      <c r="S650" s="12"/>
    </row>
    <row r="651" spans="1:19" s="1" customFormat="1" x14ac:dyDescent="0.4">
      <c r="A651" s="12"/>
      <c r="B651" s="12"/>
      <c r="C651" s="42"/>
      <c r="D651" s="12"/>
      <c r="E651" s="12"/>
      <c r="F651" s="12"/>
      <c r="G651" s="12"/>
      <c r="H651" s="12"/>
      <c r="I651" s="12"/>
      <c r="J651" s="12"/>
      <c r="K651" s="12"/>
      <c r="L651" s="12"/>
      <c r="M651" s="49"/>
      <c r="N651" s="50"/>
      <c r="O651" s="12"/>
      <c r="P651" s="12"/>
      <c r="Q651" s="12"/>
      <c r="R651" s="12"/>
      <c r="S651" s="12"/>
    </row>
    <row r="652" spans="1:19" s="1" customFormat="1" x14ac:dyDescent="0.4">
      <c r="A652" s="12"/>
      <c r="B652" s="12"/>
      <c r="C652" s="42"/>
      <c r="D652" s="12"/>
      <c r="E652" s="12"/>
      <c r="F652" s="12"/>
      <c r="G652" s="12"/>
      <c r="H652" s="12"/>
      <c r="I652" s="12"/>
      <c r="J652" s="12"/>
      <c r="K652" s="12"/>
      <c r="L652" s="12"/>
      <c r="M652" s="49"/>
      <c r="N652" s="50"/>
      <c r="O652" s="12"/>
      <c r="P652" s="12"/>
      <c r="Q652" s="12"/>
      <c r="R652" s="12"/>
      <c r="S652" s="12"/>
    </row>
    <row r="653" spans="1:19" s="1" customFormat="1" x14ac:dyDescent="0.4">
      <c r="A653" s="12"/>
      <c r="B653" s="12"/>
      <c r="C653" s="42"/>
      <c r="D653" s="12"/>
      <c r="E653" s="12"/>
      <c r="F653" s="12"/>
      <c r="G653" s="12"/>
      <c r="H653" s="12"/>
      <c r="I653" s="12"/>
      <c r="J653" s="12"/>
      <c r="K653" s="12"/>
      <c r="L653" s="12"/>
      <c r="M653" s="49"/>
      <c r="N653" s="50"/>
      <c r="O653" s="12"/>
      <c r="P653" s="12"/>
      <c r="Q653" s="12"/>
      <c r="R653" s="12"/>
      <c r="S653" s="12"/>
    </row>
    <row r="654" spans="1:19" s="1" customFormat="1" x14ac:dyDescent="0.4">
      <c r="A654" s="12"/>
      <c r="B654" s="12"/>
      <c r="C654" s="42"/>
      <c r="D654" s="12"/>
      <c r="E654" s="12"/>
      <c r="F654" s="12"/>
      <c r="G654" s="12"/>
      <c r="H654" s="12"/>
      <c r="I654" s="12"/>
      <c r="J654" s="12"/>
      <c r="K654" s="12"/>
      <c r="L654" s="12"/>
      <c r="M654" s="49"/>
      <c r="N654" s="50"/>
      <c r="O654" s="12"/>
      <c r="P654" s="12"/>
      <c r="Q654" s="12"/>
      <c r="R654" s="12"/>
      <c r="S654" s="12"/>
    </row>
    <row r="655" spans="1:19" s="1" customFormat="1" x14ac:dyDescent="0.4">
      <c r="A655" s="12"/>
      <c r="B655" s="12"/>
      <c r="C655" s="42"/>
      <c r="D655" s="12"/>
      <c r="E655" s="12"/>
      <c r="F655" s="12"/>
      <c r="G655" s="12"/>
      <c r="H655" s="12"/>
      <c r="I655" s="12"/>
      <c r="J655" s="12"/>
      <c r="K655" s="12"/>
      <c r="L655" s="12"/>
      <c r="M655" s="49"/>
      <c r="N655" s="50"/>
      <c r="O655" s="12"/>
      <c r="P655" s="12"/>
      <c r="Q655" s="12"/>
      <c r="R655" s="12"/>
      <c r="S655" s="12"/>
    </row>
    <row r="656" spans="1:19" s="1" customFormat="1" x14ac:dyDescent="0.4">
      <c r="A656" s="12"/>
      <c r="B656" s="12"/>
      <c r="C656" s="42"/>
      <c r="D656" s="12"/>
      <c r="E656" s="12"/>
      <c r="F656" s="12"/>
      <c r="G656" s="12"/>
      <c r="H656" s="12"/>
      <c r="I656" s="12"/>
      <c r="J656" s="12"/>
      <c r="K656" s="12"/>
      <c r="L656" s="12"/>
      <c r="M656" s="49"/>
      <c r="N656" s="50"/>
      <c r="O656" s="12"/>
      <c r="P656" s="12"/>
      <c r="Q656" s="12"/>
      <c r="R656" s="12"/>
      <c r="S656" s="12"/>
    </row>
    <row r="657" spans="1:19" s="1" customFormat="1" x14ac:dyDescent="0.4">
      <c r="A657" s="12"/>
      <c r="B657" s="12"/>
      <c r="C657" s="42"/>
      <c r="D657" s="12"/>
      <c r="E657" s="12"/>
      <c r="F657" s="12"/>
      <c r="G657" s="12"/>
      <c r="H657" s="12"/>
      <c r="I657" s="12"/>
      <c r="J657" s="12"/>
      <c r="K657" s="12"/>
      <c r="L657" s="12"/>
      <c r="M657" s="49"/>
      <c r="N657" s="50"/>
      <c r="O657" s="12"/>
      <c r="P657" s="12"/>
      <c r="Q657" s="12"/>
      <c r="R657" s="12"/>
      <c r="S657" s="12"/>
    </row>
    <row r="658" spans="1:19" s="1" customFormat="1" x14ac:dyDescent="0.4">
      <c r="A658" s="12"/>
      <c r="B658" s="12"/>
      <c r="C658" s="42"/>
      <c r="D658" s="12"/>
      <c r="E658" s="12"/>
      <c r="F658" s="12"/>
      <c r="G658" s="12"/>
      <c r="H658" s="12"/>
      <c r="I658" s="12"/>
      <c r="J658" s="12"/>
      <c r="K658" s="12"/>
      <c r="L658" s="12"/>
      <c r="M658" s="49"/>
      <c r="N658" s="50"/>
      <c r="O658" s="12"/>
      <c r="P658" s="12"/>
      <c r="Q658" s="12"/>
      <c r="R658" s="12"/>
      <c r="S658" s="12"/>
    </row>
    <row r="659" spans="1:19" s="1" customFormat="1" x14ac:dyDescent="0.4">
      <c r="A659" s="12"/>
      <c r="B659" s="12"/>
      <c r="C659" s="42"/>
      <c r="D659" s="12"/>
      <c r="E659" s="12"/>
      <c r="F659" s="12"/>
      <c r="G659" s="12"/>
      <c r="H659" s="12"/>
      <c r="I659" s="12"/>
      <c r="J659" s="12"/>
      <c r="K659" s="12"/>
      <c r="L659" s="12"/>
      <c r="M659" s="49"/>
      <c r="N659" s="50"/>
      <c r="O659" s="12"/>
      <c r="P659" s="12"/>
      <c r="Q659" s="12"/>
      <c r="R659" s="12"/>
      <c r="S659" s="12"/>
    </row>
    <row r="660" spans="1:19" s="1" customFormat="1" x14ac:dyDescent="0.4">
      <c r="A660" s="12"/>
      <c r="B660" s="12"/>
      <c r="C660" s="42"/>
      <c r="D660" s="12"/>
      <c r="E660" s="12"/>
      <c r="F660" s="12"/>
      <c r="G660" s="12"/>
      <c r="H660" s="12"/>
      <c r="I660" s="12"/>
      <c r="J660" s="12"/>
      <c r="K660" s="12"/>
      <c r="L660" s="12"/>
      <c r="M660" s="49"/>
      <c r="N660" s="50"/>
      <c r="O660" s="12"/>
      <c r="P660" s="12"/>
      <c r="Q660" s="12"/>
      <c r="R660" s="12"/>
      <c r="S660" s="12"/>
    </row>
    <row r="661" spans="1:19" s="1" customFormat="1" x14ac:dyDescent="0.4">
      <c r="A661" s="12"/>
      <c r="B661" s="12"/>
      <c r="C661" s="42"/>
      <c r="D661" s="12"/>
      <c r="E661" s="12"/>
      <c r="F661" s="12"/>
      <c r="G661" s="12"/>
      <c r="H661" s="12"/>
      <c r="I661" s="12"/>
      <c r="J661" s="12"/>
      <c r="K661" s="12"/>
      <c r="L661" s="12"/>
      <c r="M661" s="49"/>
      <c r="N661" s="50"/>
      <c r="O661" s="12"/>
      <c r="P661" s="12"/>
      <c r="Q661" s="12"/>
      <c r="R661" s="12"/>
      <c r="S661" s="12"/>
    </row>
    <row r="662" spans="1:19" s="1" customFormat="1" x14ac:dyDescent="0.4">
      <c r="A662" s="12"/>
      <c r="B662" s="12"/>
      <c r="C662" s="42"/>
      <c r="D662" s="12"/>
      <c r="E662" s="12"/>
      <c r="F662" s="12"/>
      <c r="G662" s="12"/>
      <c r="H662" s="12"/>
      <c r="I662" s="12"/>
      <c r="J662" s="12"/>
      <c r="K662" s="12"/>
      <c r="L662" s="12"/>
      <c r="M662" s="49"/>
      <c r="N662" s="50"/>
      <c r="O662" s="12"/>
      <c r="P662" s="12"/>
      <c r="Q662" s="12"/>
      <c r="R662" s="12"/>
      <c r="S662" s="12"/>
    </row>
    <row r="663" spans="1:19" s="1" customFormat="1" x14ac:dyDescent="0.4">
      <c r="A663" s="12"/>
      <c r="B663" s="12"/>
      <c r="C663" s="42"/>
      <c r="D663" s="12"/>
      <c r="E663" s="12"/>
      <c r="F663" s="12"/>
      <c r="G663" s="12"/>
      <c r="H663" s="12"/>
      <c r="I663" s="12"/>
      <c r="J663" s="12"/>
      <c r="K663" s="12"/>
      <c r="L663" s="12"/>
      <c r="M663" s="49"/>
      <c r="N663" s="50"/>
      <c r="O663" s="12"/>
      <c r="P663" s="12"/>
      <c r="Q663" s="12"/>
      <c r="R663" s="12"/>
      <c r="S663" s="12"/>
    </row>
    <row r="664" spans="1:19" s="1" customFormat="1" x14ac:dyDescent="0.4">
      <c r="A664" s="12"/>
      <c r="B664" s="12"/>
      <c r="C664" s="42"/>
      <c r="D664" s="12"/>
      <c r="E664" s="12"/>
      <c r="F664" s="12"/>
      <c r="G664" s="12"/>
      <c r="H664" s="12"/>
      <c r="I664" s="12"/>
      <c r="J664" s="12"/>
      <c r="K664" s="12"/>
      <c r="L664" s="12"/>
      <c r="M664" s="49"/>
      <c r="N664" s="50"/>
      <c r="O664" s="12"/>
      <c r="P664" s="12"/>
      <c r="Q664" s="12"/>
      <c r="R664" s="12"/>
      <c r="S664" s="12"/>
    </row>
    <row r="665" spans="1:19" s="1" customFormat="1" x14ac:dyDescent="0.4">
      <c r="A665" s="12"/>
      <c r="B665" s="12"/>
      <c r="C665" s="42"/>
      <c r="D665" s="12"/>
      <c r="E665" s="12"/>
      <c r="F665" s="12"/>
      <c r="G665" s="12"/>
      <c r="H665" s="12"/>
      <c r="I665" s="12"/>
      <c r="J665" s="12"/>
      <c r="K665" s="12"/>
      <c r="L665" s="12"/>
      <c r="M665" s="49"/>
      <c r="N665" s="50"/>
      <c r="O665" s="12"/>
      <c r="P665" s="12"/>
      <c r="Q665" s="12"/>
      <c r="R665" s="12"/>
      <c r="S665" s="12"/>
    </row>
    <row r="666" spans="1:19" s="1" customFormat="1" x14ac:dyDescent="0.4">
      <c r="A666" s="12"/>
      <c r="B666" s="12"/>
      <c r="C666" s="42"/>
      <c r="D666" s="12"/>
      <c r="E666" s="12"/>
      <c r="F666" s="12"/>
      <c r="G666" s="12"/>
      <c r="H666" s="12"/>
      <c r="I666" s="12"/>
      <c r="J666" s="12"/>
      <c r="K666" s="12"/>
      <c r="L666" s="12"/>
      <c r="M666" s="49"/>
      <c r="N666" s="50"/>
      <c r="O666" s="12"/>
      <c r="P666" s="12"/>
      <c r="Q666" s="12"/>
      <c r="R666" s="12"/>
      <c r="S666" s="12"/>
    </row>
    <row r="667" spans="1:19" s="1" customFormat="1" x14ac:dyDescent="0.4">
      <c r="A667" s="12"/>
      <c r="B667" s="12"/>
      <c r="C667" s="42"/>
      <c r="D667" s="12"/>
      <c r="E667" s="12"/>
      <c r="F667" s="12"/>
      <c r="G667" s="12"/>
      <c r="H667" s="12"/>
      <c r="I667" s="12"/>
      <c r="J667" s="12"/>
      <c r="K667" s="12"/>
      <c r="L667" s="12"/>
      <c r="M667" s="49"/>
      <c r="N667" s="50"/>
      <c r="O667" s="12"/>
      <c r="P667" s="12"/>
      <c r="Q667" s="12"/>
      <c r="R667" s="12"/>
      <c r="S667" s="12"/>
    </row>
    <row r="668" spans="1:19" s="1" customFormat="1" x14ac:dyDescent="0.4">
      <c r="A668" s="12"/>
      <c r="B668" s="12"/>
      <c r="C668" s="42"/>
      <c r="D668" s="12"/>
      <c r="E668" s="12"/>
      <c r="F668" s="12"/>
      <c r="G668" s="12"/>
      <c r="H668" s="12"/>
      <c r="I668" s="12"/>
      <c r="J668" s="12"/>
      <c r="K668" s="12"/>
      <c r="L668" s="12"/>
      <c r="M668" s="49"/>
      <c r="N668" s="50"/>
      <c r="O668" s="12"/>
      <c r="P668" s="12"/>
      <c r="Q668" s="12"/>
      <c r="R668" s="12"/>
      <c r="S668" s="12"/>
    </row>
    <row r="669" spans="1:19" s="1" customFormat="1" x14ac:dyDescent="0.4">
      <c r="A669" s="12"/>
      <c r="B669" s="12"/>
      <c r="C669" s="42"/>
      <c r="D669" s="12"/>
      <c r="E669" s="12"/>
      <c r="F669" s="12"/>
      <c r="G669" s="12"/>
      <c r="H669" s="12"/>
      <c r="I669" s="12"/>
      <c r="J669" s="12"/>
      <c r="K669" s="12"/>
      <c r="L669" s="12"/>
      <c r="M669" s="49"/>
      <c r="N669" s="50"/>
      <c r="O669" s="12"/>
      <c r="P669" s="12"/>
      <c r="Q669" s="12"/>
      <c r="R669" s="12"/>
      <c r="S669" s="12"/>
    </row>
    <row r="670" spans="1:19" s="1" customFormat="1" x14ac:dyDescent="0.4">
      <c r="A670" s="12"/>
      <c r="B670" s="12"/>
      <c r="C670" s="42"/>
      <c r="D670" s="12"/>
      <c r="E670" s="12"/>
      <c r="F670" s="12"/>
      <c r="G670" s="12"/>
      <c r="H670" s="12"/>
      <c r="I670" s="12"/>
      <c r="J670" s="12"/>
      <c r="K670" s="12"/>
      <c r="L670" s="12"/>
      <c r="M670" s="49"/>
      <c r="N670" s="50"/>
      <c r="O670" s="12"/>
      <c r="P670" s="12"/>
      <c r="Q670" s="12"/>
      <c r="R670" s="12"/>
      <c r="S670" s="12"/>
    </row>
    <row r="671" spans="1:19" s="1" customFormat="1" x14ac:dyDescent="0.4">
      <c r="A671" s="12"/>
      <c r="B671" s="12"/>
      <c r="C671" s="42"/>
      <c r="D671" s="12"/>
      <c r="E671" s="12"/>
      <c r="F671" s="12"/>
      <c r="G671" s="12"/>
      <c r="H671" s="12"/>
      <c r="I671" s="12"/>
      <c r="J671" s="12"/>
      <c r="K671" s="12"/>
      <c r="L671" s="12"/>
      <c r="M671" s="49"/>
      <c r="N671" s="50"/>
      <c r="O671" s="12"/>
      <c r="P671" s="12"/>
      <c r="Q671" s="12"/>
      <c r="R671" s="12"/>
      <c r="S671" s="12"/>
    </row>
    <row r="672" spans="1:19" s="1" customFormat="1" x14ac:dyDescent="0.4">
      <c r="A672" s="12"/>
      <c r="B672" s="12"/>
      <c r="C672" s="42"/>
      <c r="D672" s="12"/>
      <c r="E672" s="12"/>
      <c r="F672" s="12"/>
      <c r="G672" s="12"/>
      <c r="H672" s="12"/>
      <c r="I672" s="12"/>
      <c r="J672" s="12"/>
      <c r="K672" s="12"/>
      <c r="L672" s="12"/>
      <c r="M672" s="49"/>
      <c r="N672" s="50"/>
      <c r="O672" s="12"/>
      <c r="P672" s="12"/>
      <c r="Q672" s="12"/>
      <c r="R672" s="12"/>
      <c r="S672" s="12"/>
    </row>
    <row r="673" spans="1:19" s="1" customFormat="1" x14ac:dyDescent="0.4">
      <c r="A673" s="12"/>
      <c r="B673" s="12"/>
      <c r="C673" s="42"/>
      <c r="D673" s="12"/>
      <c r="E673" s="12"/>
      <c r="F673" s="12"/>
      <c r="G673" s="12"/>
      <c r="H673" s="12"/>
      <c r="I673" s="12"/>
      <c r="J673" s="12"/>
      <c r="K673" s="12"/>
      <c r="L673" s="12"/>
      <c r="M673" s="49"/>
      <c r="N673" s="50"/>
      <c r="O673" s="12"/>
      <c r="P673" s="12"/>
      <c r="Q673" s="12"/>
      <c r="R673" s="12"/>
      <c r="S673" s="12"/>
    </row>
    <row r="674" spans="1:19" s="1" customFormat="1" x14ac:dyDescent="0.4">
      <c r="A674" s="12"/>
      <c r="B674" s="12"/>
      <c r="C674" s="42"/>
      <c r="D674" s="12"/>
      <c r="E674" s="12"/>
      <c r="F674" s="12"/>
      <c r="G674" s="12"/>
      <c r="H674" s="12"/>
      <c r="I674" s="12"/>
      <c r="J674" s="12"/>
      <c r="K674" s="12"/>
      <c r="L674" s="12"/>
      <c r="M674" s="49"/>
      <c r="N674" s="50"/>
      <c r="O674" s="12"/>
      <c r="P674" s="12"/>
      <c r="Q674" s="12"/>
      <c r="R674" s="12"/>
      <c r="S674" s="12"/>
    </row>
    <row r="675" spans="1:19" s="1" customFormat="1" x14ac:dyDescent="0.4">
      <c r="A675" s="12"/>
      <c r="B675" s="12"/>
      <c r="C675" s="42"/>
      <c r="D675" s="12"/>
      <c r="E675" s="12"/>
      <c r="F675" s="12"/>
      <c r="G675" s="12"/>
      <c r="H675" s="12"/>
      <c r="I675" s="12"/>
      <c r="J675" s="12"/>
      <c r="K675" s="12"/>
      <c r="L675" s="12"/>
      <c r="M675" s="49"/>
      <c r="N675" s="50"/>
      <c r="O675" s="12"/>
      <c r="P675" s="12"/>
      <c r="Q675" s="12"/>
      <c r="R675" s="12"/>
      <c r="S675" s="12"/>
    </row>
    <row r="676" spans="1:19" s="1" customFormat="1" x14ac:dyDescent="0.4">
      <c r="A676" s="12"/>
      <c r="B676" s="12"/>
      <c r="C676" s="42"/>
      <c r="D676" s="12"/>
      <c r="E676" s="12"/>
      <c r="F676" s="12"/>
      <c r="G676" s="12"/>
      <c r="H676" s="12"/>
      <c r="I676" s="12"/>
      <c r="J676" s="12"/>
      <c r="K676" s="12"/>
      <c r="L676" s="12"/>
      <c r="M676" s="49"/>
      <c r="N676" s="50"/>
      <c r="O676" s="12"/>
      <c r="P676" s="12"/>
      <c r="Q676" s="12"/>
      <c r="R676" s="12"/>
      <c r="S676" s="12"/>
    </row>
    <row r="677" spans="1:19" s="1" customFormat="1" x14ac:dyDescent="0.4">
      <c r="A677" s="12"/>
      <c r="B677" s="12"/>
      <c r="C677" s="42"/>
      <c r="D677" s="12"/>
      <c r="E677" s="12"/>
      <c r="F677" s="12"/>
      <c r="G677" s="12"/>
      <c r="H677" s="12"/>
      <c r="I677" s="12"/>
      <c r="J677" s="12"/>
      <c r="K677" s="12"/>
      <c r="L677" s="12"/>
      <c r="M677" s="49"/>
      <c r="N677" s="50"/>
      <c r="O677" s="12"/>
      <c r="P677" s="12"/>
      <c r="Q677" s="12"/>
      <c r="R677" s="12"/>
      <c r="S677" s="12"/>
    </row>
    <row r="678" spans="1:19" s="1" customFormat="1" x14ac:dyDescent="0.4">
      <c r="A678" s="12"/>
      <c r="B678" s="12"/>
      <c r="C678" s="42"/>
      <c r="D678" s="12"/>
      <c r="E678" s="12"/>
      <c r="F678" s="12"/>
      <c r="G678" s="12"/>
      <c r="H678" s="12"/>
      <c r="I678" s="12"/>
      <c r="J678" s="12"/>
      <c r="K678" s="12"/>
      <c r="L678" s="12"/>
      <c r="M678" s="49"/>
      <c r="N678" s="50"/>
      <c r="O678" s="12"/>
      <c r="P678" s="12"/>
      <c r="Q678" s="12"/>
      <c r="R678" s="12"/>
      <c r="S678" s="12"/>
    </row>
    <row r="679" spans="1:19" s="1" customFormat="1" x14ac:dyDescent="0.4">
      <c r="A679" s="12"/>
      <c r="B679" s="12"/>
      <c r="C679" s="42"/>
      <c r="D679" s="12"/>
      <c r="E679" s="12"/>
      <c r="F679" s="12"/>
      <c r="G679" s="12"/>
      <c r="H679" s="12"/>
      <c r="I679" s="12"/>
      <c r="J679" s="12"/>
      <c r="K679" s="12"/>
      <c r="L679" s="12"/>
      <c r="M679" s="49"/>
      <c r="N679" s="50"/>
      <c r="O679" s="12"/>
      <c r="P679" s="12"/>
      <c r="Q679" s="12"/>
      <c r="R679" s="12"/>
      <c r="S679" s="12"/>
    </row>
    <row r="680" spans="1:19" s="1" customFormat="1" x14ac:dyDescent="0.4">
      <c r="A680" s="12"/>
      <c r="B680" s="12"/>
      <c r="C680" s="42"/>
      <c r="D680" s="12"/>
      <c r="E680" s="12"/>
      <c r="F680" s="12"/>
      <c r="G680" s="12"/>
      <c r="H680" s="12"/>
      <c r="I680" s="12"/>
      <c r="J680" s="12"/>
      <c r="K680" s="12"/>
      <c r="L680" s="12"/>
      <c r="M680" s="49"/>
      <c r="N680" s="50"/>
      <c r="O680" s="12"/>
      <c r="P680" s="12"/>
      <c r="Q680" s="12"/>
      <c r="R680" s="12"/>
      <c r="S680" s="12"/>
    </row>
    <row r="681" spans="1:19" s="1" customFormat="1" x14ac:dyDescent="0.4">
      <c r="A681" s="12"/>
      <c r="B681" s="12"/>
      <c r="C681" s="42"/>
      <c r="D681" s="12"/>
      <c r="E681" s="12"/>
      <c r="F681" s="12"/>
      <c r="G681" s="12"/>
      <c r="H681" s="12"/>
      <c r="I681" s="12"/>
      <c r="J681" s="12"/>
      <c r="K681" s="12"/>
      <c r="L681" s="12"/>
      <c r="M681" s="49"/>
      <c r="N681" s="50"/>
      <c r="O681" s="12"/>
      <c r="P681" s="12"/>
      <c r="Q681" s="12"/>
      <c r="R681" s="12"/>
      <c r="S681" s="12"/>
    </row>
    <row r="682" spans="1:19" s="1" customFormat="1" x14ac:dyDescent="0.4">
      <c r="A682" s="12"/>
      <c r="B682" s="12"/>
      <c r="C682" s="42"/>
      <c r="D682" s="12"/>
      <c r="E682" s="12"/>
      <c r="F682" s="12"/>
      <c r="G682" s="12"/>
      <c r="H682" s="12"/>
      <c r="I682" s="12"/>
      <c r="J682" s="12"/>
      <c r="K682" s="12"/>
      <c r="L682" s="12"/>
      <c r="M682" s="49"/>
      <c r="N682" s="50"/>
      <c r="O682" s="12"/>
      <c r="P682" s="12"/>
      <c r="Q682" s="12"/>
      <c r="R682" s="12"/>
      <c r="S682" s="12"/>
    </row>
    <row r="683" spans="1:19" s="1" customFormat="1" x14ac:dyDescent="0.4">
      <c r="A683" s="12"/>
      <c r="B683" s="12"/>
      <c r="C683" s="42"/>
      <c r="D683" s="12"/>
      <c r="E683" s="12"/>
      <c r="F683" s="12"/>
      <c r="G683" s="12"/>
      <c r="H683" s="12"/>
      <c r="I683" s="12"/>
      <c r="J683" s="12"/>
      <c r="K683" s="12"/>
      <c r="L683" s="12"/>
      <c r="M683" s="49"/>
      <c r="N683" s="50"/>
      <c r="O683" s="12"/>
      <c r="P683" s="12"/>
      <c r="Q683" s="12"/>
      <c r="R683" s="12"/>
      <c r="S683" s="12"/>
    </row>
    <row r="684" spans="1:19" s="1" customFormat="1" x14ac:dyDescent="0.4">
      <c r="A684" s="12"/>
      <c r="B684" s="12"/>
      <c r="C684" s="42"/>
      <c r="D684" s="12"/>
      <c r="E684" s="12"/>
      <c r="F684" s="12"/>
      <c r="G684" s="12"/>
      <c r="H684" s="12"/>
      <c r="I684" s="12"/>
      <c r="J684" s="12"/>
      <c r="K684" s="12"/>
      <c r="L684" s="12"/>
      <c r="M684" s="49"/>
      <c r="N684" s="50"/>
      <c r="O684" s="12"/>
      <c r="P684" s="12"/>
      <c r="Q684" s="12"/>
      <c r="R684" s="12"/>
      <c r="S684" s="12"/>
    </row>
    <row r="685" spans="1:19" s="1" customFormat="1" x14ac:dyDescent="0.4">
      <c r="A685" s="12"/>
      <c r="B685" s="12"/>
      <c r="C685" s="42"/>
      <c r="D685" s="12"/>
      <c r="E685" s="12"/>
      <c r="F685" s="12"/>
      <c r="G685" s="12"/>
      <c r="H685" s="12"/>
      <c r="I685" s="12"/>
      <c r="J685" s="12"/>
      <c r="K685" s="12"/>
      <c r="L685" s="12"/>
      <c r="M685" s="49"/>
      <c r="N685" s="50"/>
      <c r="O685" s="12"/>
      <c r="P685" s="12"/>
      <c r="Q685" s="12"/>
      <c r="R685" s="12"/>
      <c r="S685" s="12"/>
    </row>
    <row r="686" spans="1:19" s="1" customFormat="1" x14ac:dyDescent="0.4">
      <c r="A686" s="12"/>
      <c r="B686" s="12"/>
      <c r="C686" s="42"/>
      <c r="D686" s="12"/>
      <c r="E686" s="12"/>
      <c r="F686" s="12"/>
      <c r="G686" s="12"/>
      <c r="H686" s="12"/>
      <c r="I686" s="12"/>
      <c r="J686" s="12"/>
      <c r="K686" s="12"/>
      <c r="L686" s="12"/>
      <c r="M686" s="49"/>
      <c r="N686" s="50"/>
      <c r="O686" s="12"/>
      <c r="P686" s="12"/>
      <c r="Q686" s="12"/>
      <c r="R686" s="12"/>
      <c r="S686" s="12"/>
    </row>
    <row r="687" spans="1:19" s="1" customFormat="1" x14ac:dyDescent="0.4">
      <c r="A687" s="12"/>
      <c r="B687" s="12"/>
      <c r="C687" s="42"/>
      <c r="D687" s="12"/>
      <c r="E687" s="12"/>
      <c r="F687" s="12"/>
      <c r="G687" s="12"/>
      <c r="H687" s="12"/>
      <c r="I687" s="12"/>
      <c r="J687" s="12"/>
      <c r="K687" s="12"/>
      <c r="L687" s="12"/>
      <c r="M687" s="49"/>
      <c r="N687" s="50"/>
      <c r="O687" s="12"/>
      <c r="P687" s="12"/>
      <c r="Q687" s="12"/>
      <c r="R687" s="12"/>
      <c r="S687" s="12"/>
    </row>
    <row r="688" spans="1:19" s="1" customFormat="1" x14ac:dyDescent="0.4">
      <c r="A688" s="12"/>
      <c r="B688" s="12"/>
      <c r="C688" s="42"/>
      <c r="D688" s="12"/>
      <c r="E688" s="12"/>
      <c r="F688" s="12"/>
      <c r="G688" s="12"/>
      <c r="H688" s="12"/>
      <c r="I688" s="12"/>
      <c r="J688" s="12"/>
      <c r="K688" s="12"/>
      <c r="L688" s="12"/>
      <c r="M688" s="49"/>
      <c r="N688" s="50"/>
      <c r="O688" s="12"/>
      <c r="P688" s="12"/>
      <c r="Q688" s="12"/>
      <c r="R688" s="12"/>
      <c r="S688" s="12"/>
    </row>
    <row r="689" spans="1:19" s="1" customFormat="1" x14ac:dyDescent="0.4">
      <c r="A689" s="12"/>
      <c r="B689" s="12"/>
      <c r="C689" s="42"/>
      <c r="D689" s="12"/>
      <c r="E689" s="12"/>
      <c r="F689" s="12"/>
      <c r="G689" s="12"/>
      <c r="H689" s="12"/>
      <c r="I689" s="12"/>
      <c r="J689" s="12"/>
      <c r="K689" s="12"/>
      <c r="L689" s="12"/>
      <c r="M689" s="49"/>
      <c r="N689" s="50"/>
      <c r="O689" s="12"/>
      <c r="P689" s="12"/>
      <c r="Q689" s="12"/>
      <c r="R689" s="12"/>
      <c r="S689" s="12"/>
    </row>
    <row r="690" spans="1:19" s="1" customFormat="1" x14ac:dyDescent="0.4">
      <c r="A690" s="12"/>
      <c r="B690" s="12"/>
      <c r="C690" s="42"/>
      <c r="D690" s="12"/>
      <c r="E690" s="12"/>
      <c r="F690" s="12"/>
      <c r="G690" s="12"/>
      <c r="H690" s="12"/>
      <c r="I690" s="12"/>
      <c r="J690" s="12"/>
      <c r="K690" s="12"/>
      <c r="L690" s="12"/>
      <c r="M690" s="49"/>
      <c r="N690" s="50"/>
      <c r="O690" s="12"/>
      <c r="P690" s="12"/>
      <c r="Q690" s="12"/>
      <c r="R690" s="12"/>
      <c r="S690" s="12"/>
    </row>
    <row r="691" spans="1:19" s="1" customFormat="1" x14ac:dyDescent="0.4">
      <c r="A691" s="12"/>
      <c r="B691" s="12"/>
      <c r="C691" s="42"/>
      <c r="D691" s="12"/>
      <c r="E691" s="12"/>
      <c r="F691" s="12"/>
      <c r="G691" s="12"/>
      <c r="H691" s="12"/>
      <c r="I691" s="12"/>
      <c r="J691" s="12"/>
      <c r="K691" s="12"/>
      <c r="L691" s="12"/>
      <c r="M691" s="49"/>
      <c r="N691" s="50"/>
      <c r="O691" s="12"/>
      <c r="P691" s="12"/>
      <c r="Q691" s="12"/>
      <c r="R691" s="12"/>
      <c r="S691" s="12"/>
    </row>
    <row r="692" spans="1:19" s="1" customFormat="1" x14ac:dyDescent="0.4">
      <c r="A692" s="12"/>
      <c r="B692" s="12"/>
      <c r="C692" s="42"/>
      <c r="D692" s="12"/>
      <c r="E692" s="12"/>
      <c r="F692" s="12"/>
      <c r="G692" s="12"/>
      <c r="H692" s="12"/>
      <c r="I692" s="12"/>
      <c r="J692" s="12"/>
      <c r="K692" s="12"/>
      <c r="L692" s="12"/>
      <c r="M692" s="49"/>
      <c r="N692" s="50"/>
      <c r="O692" s="12"/>
      <c r="P692" s="12"/>
      <c r="Q692" s="12"/>
      <c r="R692" s="12"/>
      <c r="S692" s="12"/>
    </row>
    <row r="693" spans="1:19" s="1" customFormat="1" x14ac:dyDescent="0.4">
      <c r="A693" s="12"/>
      <c r="B693" s="12"/>
      <c r="C693" s="42"/>
      <c r="D693" s="12"/>
      <c r="E693" s="12"/>
      <c r="F693" s="12"/>
      <c r="G693" s="12"/>
      <c r="H693" s="12"/>
      <c r="I693" s="12"/>
      <c r="J693" s="12"/>
      <c r="K693" s="12"/>
      <c r="L693" s="12"/>
      <c r="M693" s="49"/>
      <c r="N693" s="50"/>
      <c r="O693" s="12"/>
      <c r="P693" s="12"/>
      <c r="Q693" s="12"/>
      <c r="R693" s="12"/>
      <c r="S693" s="12"/>
    </row>
    <row r="694" spans="1:19" s="1" customFormat="1" x14ac:dyDescent="0.4">
      <c r="A694" s="12"/>
      <c r="B694" s="12"/>
      <c r="C694" s="42"/>
      <c r="D694" s="12"/>
      <c r="E694" s="12"/>
      <c r="F694" s="12"/>
      <c r="G694" s="12"/>
      <c r="H694" s="12"/>
      <c r="I694" s="12"/>
      <c r="J694" s="12"/>
      <c r="K694" s="12"/>
      <c r="L694" s="12"/>
      <c r="M694" s="49"/>
      <c r="N694" s="50"/>
      <c r="O694" s="12"/>
      <c r="P694" s="12"/>
      <c r="Q694" s="12"/>
      <c r="R694" s="12"/>
      <c r="S694" s="12"/>
    </row>
    <row r="695" spans="1:19" s="1" customFormat="1" x14ac:dyDescent="0.4">
      <c r="A695" s="12"/>
      <c r="B695" s="12"/>
      <c r="C695" s="42"/>
      <c r="D695" s="12"/>
      <c r="E695" s="12"/>
      <c r="F695" s="12"/>
      <c r="G695" s="12"/>
      <c r="H695" s="12"/>
      <c r="I695" s="12"/>
      <c r="J695" s="12"/>
      <c r="K695" s="12"/>
      <c r="L695" s="12"/>
      <c r="M695" s="49"/>
      <c r="N695" s="50"/>
      <c r="O695" s="12"/>
      <c r="P695" s="12"/>
      <c r="Q695" s="12"/>
      <c r="R695" s="12"/>
      <c r="S695" s="12"/>
    </row>
    <row r="696" spans="1:19" s="1" customFormat="1" x14ac:dyDescent="0.4">
      <c r="A696" s="12"/>
      <c r="B696" s="12"/>
      <c r="C696" s="42"/>
      <c r="D696" s="12"/>
      <c r="E696" s="12"/>
      <c r="F696" s="12"/>
      <c r="G696" s="12"/>
      <c r="H696" s="12"/>
      <c r="I696" s="12"/>
      <c r="J696" s="12"/>
      <c r="K696" s="12"/>
      <c r="L696" s="12"/>
      <c r="M696" s="49"/>
      <c r="N696" s="50"/>
      <c r="O696" s="12"/>
      <c r="P696" s="12"/>
      <c r="Q696" s="12"/>
      <c r="R696" s="12"/>
      <c r="S696" s="12"/>
    </row>
    <row r="697" spans="1:19" s="1" customFormat="1" x14ac:dyDescent="0.4">
      <c r="A697" s="12"/>
      <c r="B697" s="12"/>
      <c r="C697" s="42"/>
      <c r="D697" s="12"/>
      <c r="E697" s="12"/>
      <c r="F697" s="12"/>
      <c r="G697" s="12"/>
      <c r="H697" s="12"/>
      <c r="I697" s="12"/>
      <c r="J697" s="12"/>
      <c r="K697" s="12"/>
      <c r="L697" s="12"/>
      <c r="M697" s="49"/>
      <c r="N697" s="50"/>
      <c r="O697" s="12"/>
      <c r="P697" s="12"/>
      <c r="Q697" s="12"/>
      <c r="R697" s="12"/>
      <c r="S697" s="12"/>
    </row>
    <row r="698" spans="1:19" s="1" customFormat="1" x14ac:dyDescent="0.4">
      <c r="A698" s="12"/>
      <c r="B698" s="12"/>
      <c r="C698" s="42"/>
      <c r="D698" s="12"/>
      <c r="E698" s="12"/>
      <c r="F698" s="12"/>
      <c r="G698" s="12"/>
      <c r="H698" s="12"/>
      <c r="I698" s="12"/>
      <c r="J698" s="12"/>
      <c r="K698" s="12"/>
      <c r="L698" s="12"/>
      <c r="M698" s="49"/>
      <c r="N698" s="50"/>
      <c r="O698" s="12"/>
      <c r="P698" s="12"/>
      <c r="Q698" s="12"/>
      <c r="R698" s="12"/>
      <c r="S698" s="12"/>
    </row>
    <row r="699" spans="1:19" s="1" customFormat="1" x14ac:dyDescent="0.4">
      <c r="A699" s="12"/>
      <c r="B699" s="12"/>
      <c r="C699" s="42"/>
      <c r="D699" s="12"/>
      <c r="E699" s="12"/>
      <c r="F699" s="12"/>
      <c r="G699" s="12"/>
      <c r="H699" s="12"/>
      <c r="I699" s="12"/>
      <c r="J699" s="12"/>
      <c r="K699" s="12"/>
      <c r="L699" s="12"/>
      <c r="M699" s="49"/>
      <c r="N699" s="50"/>
      <c r="O699" s="12"/>
      <c r="P699" s="12"/>
      <c r="Q699" s="12"/>
      <c r="R699" s="12"/>
      <c r="S699" s="12"/>
    </row>
    <row r="700" spans="1:19" s="1" customFormat="1" x14ac:dyDescent="0.4">
      <c r="A700" s="12"/>
      <c r="B700" s="12"/>
      <c r="C700" s="42"/>
      <c r="D700" s="12"/>
      <c r="E700" s="12"/>
      <c r="F700" s="12"/>
      <c r="G700" s="12"/>
      <c r="H700" s="12"/>
      <c r="I700" s="12"/>
      <c r="J700" s="12"/>
      <c r="K700" s="12"/>
      <c r="L700" s="12"/>
      <c r="M700" s="49"/>
      <c r="N700" s="50"/>
      <c r="O700" s="12"/>
      <c r="P700" s="12"/>
      <c r="Q700" s="12"/>
      <c r="R700" s="12"/>
      <c r="S700" s="12"/>
    </row>
    <row r="701" spans="1:19" s="1" customFormat="1" x14ac:dyDescent="0.4">
      <c r="A701" s="12"/>
      <c r="B701" s="12"/>
      <c r="C701" s="42"/>
      <c r="D701" s="12"/>
      <c r="E701" s="12"/>
      <c r="F701" s="12"/>
      <c r="G701" s="12"/>
      <c r="H701" s="12"/>
      <c r="I701" s="12"/>
      <c r="J701" s="12"/>
      <c r="K701" s="12"/>
      <c r="L701" s="12"/>
      <c r="M701" s="49"/>
      <c r="N701" s="50"/>
      <c r="O701" s="12"/>
      <c r="P701" s="12"/>
      <c r="Q701" s="12"/>
      <c r="R701" s="12"/>
      <c r="S701" s="12"/>
    </row>
    <row r="702" spans="1:19" s="1" customFormat="1" x14ac:dyDescent="0.4">
      <c r="A702" s="12"/>
      <c r="B702" s="12"/>
      <c r="C702" s="42"/>
      <c r="D702" s="12"/>
      <c r="E702" s="12"/>
      <c r="F702" s="12"/>
      <c r="G702" s="12"/>
      <c r="H702" s="12"/>
      <c r="I702" s="12"/>
      <c r="J702" s="12"/>
      <c r="K702" s="12"/>
      <c r="L702" s="12"/>
      <c r="M702" s="49"/>
      <c r="N702" s="50"/>
      <c r="O702" s="12"/>
      <c r="P702" s="12"/>
      <c r="Q702" s="12"/>
      <c r="R702" s="12"/>
      <c r="S702" s="12"/>
    </row>
    <row r="703" spans="1:19" s="1" customFormat="1" x14ac:dyDescent="0.4">
      <c r="A703" s="12"/>
      <c r="B703" s="12"/>
      <c r="C703" s="42"/>
      <c r="D703" s="12"/>
      <c r="E703" s="12"/>
      <c r="F703" s="12"/>
      <c r="G703" s="12"/>
      <c r="H703" s="12"/>
      <c r="I703" s="12"/>
      <c r="J703" s="12"/>
      <c r="K703" s="12"/>
      <c r="L703" s="12"/>
      <c r="M703" s="49"/>
      <c r="N703" s="50"/>
      <c r="O703" s="12"/>
      <c r="P703" s="12"/>
      <c r="Q703" s="12"/>
      <c r="R703" s="12"/>
      <c r="S703" s="12"/>
    </row>
    <row r="704" spans="1:19" s="1" customFormat="1" x14ac:dyDescent="0.4">
      <c r="A704" s="12"/>
      <c r="B704" s="12"/>
      <c r="C704" s="42"/>
      <c r="D704" s="12"/>
      <c r="E704" s="12"/>
      <c r="F704" s="12"/>
      <c r="G704" s="12"/>
      <c r="H704" s="12"/>
      <c r="I704" s="12"/>
      <c r="J704" s="12"/>
      <c r="K704" s="12"/>
      <c r="L704" s="12"/>
      <c r="M704" s="49"/>
      <c r="N704" s="50"/>
      <c r="O704" s="12"/>
      <c r="P704" s="12"/>
      <c r="Q704" s="12"/>
      <c r="R704" s="12"/>
      <c r="S704" s="12"/>
    </row>
    <row r="705" spans="1:19" s="1" customFormat="1" x14ac:dyDescent="0.4">
      <c r="A705" s="12"/>
      <c r="B705" s="12"/>
      <c r="C705" s="42"/>
      <c r="D705" s="12"/>
      <c r="E705" s="12"/>
      <c r="F705" s="12"/>
      <c r="G705" s="12"/>
      <c r="H705" s="12"/>
      <c r="I705" s="12"/>
      <c r="J705" s="12"/>
      <c r="K705" s="12"/>
      <c r="L705" s="12"/>
      <c r="M705" s="49"/>
      <c r="N705" s="50"/>
      <c r="O705" s="12"/>
      <c r="P705" s="12"/>
      <c r="Q705" s="12"/>
      <c r="R705" s="12"/>
      <c r="S705" s="12"/>
    </row>
    <row r="706" spans="1:19" s="1" customFormat="1" x14ac:dyDescent="0.4">
      <c r="A706" s="12"/>
      <c r="B706" s="12"/>
      <c r="C706" s="42"/>
      <c r="D706" s="12"/>
      <c r="E706" s="12"/>
      <c r="F706" s="12"/>
      <c r="G706" s="12"/>
      <c r="H706" s="12"/>
      <c r="I706" s="12"/>
      <c r="J706" s="12"/>
      <c r="K706" s="12"/>
      <c r="L706" s="12"/>
      <c r="M706" s="49"/>
      <c r="N706" s="50"/>
      <c r="O706" s="12"/>
      <c r="P706" s="12"/>
      <c r="Q706" s="12"/>
      <c r="R706" s="12"/>
      <c r="S706" s="12"/>
    </row>
    <row r="707" spans="1:19" s="1" customFormat="1" x14ac:dyDescent="0.4">
      <c r="A707" s="12"/>
      <c r="B707" s="12"/>
      <c r="C707" s="42"/>
      <c r="D707" s="12"/>
      <c r="E707" s="12"/>
      <c r="F707" s="12"/>
      <c r="G707" s="12"/>
      <c r="H707" s="12"/>
      <c r="I707" s="12"/>
      <c r="J707" s="12"/>
      <c r="K707" s="12"/>
      <c r="L707" s="12"/>
      <c r="M707" s="49"/>
      <c r="N707" s="50"/>
      <c r="O707" s="12"/>
      <c r="P707" s="12"/>
      <c r="Q707" s="12"/>
      <c r="R707" s="12"/>
      <c r="S707" s="12"/>
    </row>
    <row r="708" spans="1:19" s="1" customFormat="1" x14ac:dyDescent="0.4">
      <c r="A708" s="12"/>
      <c r="B708" s="12"/>
      <c r="C708" s="42"/>
      <c r="D708" s="12"/>
      <c r="E708" s="12"/>
      <c r="F708" s="12"/>
      <c r="G708" s="12"/>
      <c r="H708" s="12"/>
      <c r="I708" s="12"/>
      <c r="J708" s="12"/>
      <c r="K708" s="12"/>
      <c r="L708" s="12"/>
      <c r="M708" s="49"/>
      <c r="N708" s="50"/>
      <c r="O708" s="12"/>
      <c r="P708" s="12"/>
      <c r="Q708" s="12"/>
      <c r="R708" s="12"/>
      <c r="S708" s="12"/>
    </row>
    <row r="709" spans="1:19" s="1" customFormat="1" x14ac:dyDescent="0.4">
      <c r="A709" s="12"/>
      <c r="B709" s="12"/>
      <c r="C709" s="42"/>
      <c r="D709" s="12"/>
      <c r="E709" s="12"/>
      <c r="F709" s="12"/>
      <c r="G709" s="12"/>
      <c r="H709" s="12"/>
      <c r="I709" s="12"/>
      <c r="J709" s="12"/>
      <c r="K709" s="12"/>
      <c r="L709" s="12"/>
      <c r="M709" s="49"/>
      <c r="N709" s="50"/>
      <c r="O709" s="12"/>
      <c r="P709" s="12"/>
      <c r="Q709" s="12"/>
      <c r="R709" s="12"/>
      <c r="S709" s="12"/>
    </row>
    <row r="710" spans="1:19" s="1" customFormat="1" x14ac:dyDescent="0.4">
      <c r="A710" s="12"/>
      <c r="B710" s="12"/>
      <c r="C710" s="42"/>
      <c r="D710" s="12"/>
      <c r="E710" s="12"/>
      <c r="F710" s="12"/>
      <c r="G710" s="12"/>
      <c r="H710" s="12"/>
      <c r="I710" s="12"/>
      <c r="J710" s="12"/>
      <c r="K710" s="12"/>
      <c r="L710" s="12"/>
      <c r="M710" s="49"/>
      <c r="N710" s="50"/>
      <c r="O710" s="12"/>
      <c r="P710" s="12"/>
      <c r="Q710" s="12"/>
      <c r="R710" s="12"/>
      <c r="S710" s="12"/>
    </row>
    <row r="711" spans="1:19" s="1" customFormat="1" x14ac:dyDescent="0.4">
      <c r="A711" s="12"/>
      <c r="B711" s="12"/>
      <c r="C711" s="42"/>
      <c r="D711" s="12"/>
      <c r="E711" s="12"/>
      <c r="F711" s="12"/>
      <c r="G711" s="12"/>
      <c r="H711" s="12"/>
      <c r="I711" s="12"/>
      <c r="J711" s="12"/>
      <c r="K711" s="12"/>
      <c r="L711" s="12"/>
      <c r="M711" s="49"/>
      <c r="N711" s="50"/>
      <c r="O711" s="12"/>
      <c r="P711" s="12"/>
      <c r="Q711" s="12"/>
      <c r="R711" s="12"/>
      <c r="S711" s="12"/>
    </row>
    <row r="712" spans="1:19" s="1" customFormat="1" x14ac:dyDescent="0.4">
      <c r="A712" s="12"/>
      <c r="B712" s="12"/>
      <c r="C712" s="42"/>
      <c r="D712" s="12"/>
      <c r="E712" s="12"/>
      <c r="F712" s="12"/>
      <c r="G712" s="12"/>
      <c r="H712" s="12"/>
      <c r="I712" s="12"/>
      <c r="J712" s="12"/>
      <c r="K712" s="12"/>
      <c r="L712" s="12"/>
      <c r="M712" s="49"/>
      <c r="N712" s="50"/>
      <c r="O712" s="12"/>
      <c r="P712" s="12"/>
      <c r="Q712" s="12"/>
      <c r="R712" s="12"/>
      <c r="S712" s="12"/>
    </row>
    <row r="713" spans="1:19" s="1" customFormat="1" x14ac:dyDescent="0.4">
      <c r="A713" s="12"/>
      <c r="B713" s="12"/>
      <c r="C713" s="42"/>
      <c r="D713" s="12"/>
      <c r="E713" s="12"/>
      <c r="F713" s="12"/>
      <c r="G713" s="12"/>
      <c r="H713" s="12"/>
      <c r="I713" s="12"/>
      <c r="J713" s="12"/>
      <c r="K713" s="12"/>
      <c r="L713" s="12"/>
      <c r="M713" s="49"/>
      <c r="N713" s="50"/>
      <c r="O713" s="12"/>
      <c r="P713" s="12"/>
      <c r="Q713" s="12"/>
      <c r="R713" s="12"/>
      <c r="S713" s="12"/>
    </row>
    <row r="714" spans="1:19" s="1" customFormat="1" x14ac:dyDescent="0.4">
      <c r="A714" s="12"/>
      <c r="B714" s="12"/>
      <c r="C714" s="42"/>
      <c r="D714" s="12"/>
      <c r="E714" s="12"/>
      <c r="F714" s="12"/>
      <c r="G714" s="12"/>
      <c r="H714" s="12"/>
      <c r="I714" s="12"/>
      <c r="J714" s="12"/>
      <c r="K714" s="12"/>
      <c r="L714" s="12"/>
      <c r="M714" s="49"/>
      <c r="N714" s="50"/>
      <c r="O714" s="12"/>
      <c r="P714" s="12"/>
      <c r="Q714" s="12"/>
      <c r="R714" s="12"/>
      <c r="S714" s="12"/>
    </row>
    <row r="715" spans="1:19" s="1" customFormat="1" x14ac:dyDescent="0.4">
      <c r="A715" s="12"/>
      <c r="B715" s="12"/>
      <c r="C715" s="42"/>
      <c r="D715" s="12"/>
      <c r="E715" s="12"/>
      <c r="F715" s="12"/>
      <c r="G715" s="12"/>
      <c r="H715" s="12"/>
      <c r="I715" s="12"/>
      <c r="J715" s="12"/>
      <c r="K715" s="12"/>
      <c r="L715" s="12"/>
      <c r="M715" s="49"/>
      <c r="N715" s="50"/>
      <c r="O715" s="12"/>
      <c r="P715" s="12"/>
      <c r="Q715" s="12"/>
      <c r="R715" s="12"/>
      <c r="S715" s="12"/>
    </row>
    <row r="716" spans="1:19" s="1" customFormat="1" x14ac:dyDescent="0.4">
      <c r="A716" s="12"/>
      <c r="B716" s="12"/>
      <c r="C716" s="42"/>
      <c r="D716" s="12"/>
      <c r="E716" s="12"/>
      <c r="F716" s="12"/>
      <c r="G716" s="12"/>
      <c r="H716" s="12"/>
      <c r="I716" s="12"/>
      <c r="J716" s="12"/>
      <c r="K716" s="12"/>
      <c r="L716" s="12"/>
      <c r="M716" s="49"/>
      <c r="N716" s="50"/>
      <c r="O716" s="12"/>
      <c r="P716" s="12"/>
      <c r="Q716" s="12"/>
      <c r="R716" s="12"/>
      <c r="S716" s="12"/>
    </row>
    <row r="717" spans="1:19" s="1" customFormat="1" x14ac:dyDescent="0.4">
      <c r="A717" s="12"/>
      <c r="B717" s="12"/>
      <c r="C717" s="42"/>
      <c r="D717" s="12"/>
      <c r="E717" s="12"/>
      <c r="F717" s="12"/>
      <c r="G717" s="12"/>
      <c r="H717" s="12"/>
      <c r="I717" s="12"/>
      <c r="J717" s="12"/>
      <c r="K717" s="12"/>
      <c r="L717" s="12"/>
      <c r="M717" s="49"/>
      <c r="N717" s="50"/>
      <c r="O717" s="12"/>
      <c r="P717" s="12"/>
      <c r="Q717" s="12"/>
      <c r="R717" s="12"/>
      <c r="S717" s="12"/>
    </row>
    <row r="718" spans="1:19" s="1" customFormat="1" x14ac:dyDescent="0.4">
      <c r="A718" s="12"/>
      <c r="B718" s="12"/>
      <c r="C718" s="42"/>
      <c r="D718" s="12"/>
      <c r="E718" s="12"/>
      <c r="F718" s="12"/>
      <c r="G718" s="12"/>
      <c r="H718" s="12"/>
      <c r="I718" s="12"/>
      <c r="J718" s="12"/>
      <c r="K718" s="12"/>
      <c r="L718" s="12"/>
      <c r="M718" s="49"/>
      <c r="N718" s="50"/>
      <c r="O718" s="12"/>
      <c r="P718" s="12"/>
      <c r="Q718" s="12"/>
      <c r="R718" s="12"/>
      <c r="S718" s="12"/>
    </row>
    <row r="719" spans="1:19" s="1" customFormat="1" x14ac:dyDescent="0.4">
      <c r="A719" s="12"/>
      <c r="B719" s="12"/>
      <c r="C719" s="42"/>
      <c r="D719" s="12"/>
      <c r="E719" s="12"/>
      <c r="F719" s="12"/>
      <c r="G719" s="12"/>
      <c r="H719" s="12"/>
      <c r="I719" s="12"/>
      <c r="J719" s="12"/>
      <c r="K719" s="12"/>
      <c r="L719" s="12"/>
      <c r="M719" s="49"/>
      <c r="N719" s="50"/>
      <c r="O719" s="12"/>
      <c r="P719" s="12"/>
      <c r="Q719" s="12"/>
      <c r="R719" s="12"/>
      <c r="S719" s="12"/>
    </row>
    <row r="720" spans="1:19" s="1" customFormat="1" x14ac:dyDescent="0.4">
      <c r="A720" s="12"/>
      <c r="B720" s="12"/>
      <c r="C720" s="42"/>
      <c r="D720" s="12"/>
      <c r="E720" s="12"/>
      <c r="F720" s="12"/>
      <c r="G720" s="12"/>
      <c r="H720" s="12"/>
      <c r="I720" s="12"/>
      <c r="J720" s="12"/>
      <c r="K720" s="12"/>
      <c r="L720" s="12"/>
      <c r="M720" s="49"/>
      <c r="N720" s="50"/>
      <c r="O720" s="12"/>
      <c r="P720" s="12"/>
      <c r="Q720" s="12"/>
      <c r="R720" s="12"/>
      <c r="S720" s="12"/>
    </row>
    <row r="721" spans="1:19" s="1" customFormat="1" x14ac:dyDescent="0.4">
      <c r="A721" s="12"/>
      <c r="B721" s="12"/>
      <c r="C721" s="42"/>
      <c r="D721" s="12"/>
      <c r="E721" s="12"/>
      <c r="F721" s="12"/>
      <c r="G721" s="12"/>
      <c r="H721" s="12"/>
      <c r="I721" s="12"/>
      <c r="J721" s="12"/>
      <c r="K721" s="12"/>
      <c r="L721" s="12"/>
      <c r="M721" s="49"/>
      <c r="N721" s="50"/>
      <c r="O721" s="12"/>
      <c r="P721" s="12"/>
      <c r="Q721" s="12"/>
      <c r="R721" s="12"/>
      <c r="S721" s="12"/>
    </row>
    <row r="722" spans="1:19" s="1" customFormat="1" x14ac:dyDescent="0.4">
      <c r="A722" s="12"/>
      <c r="B722" s="12"/>
      <c r="C722" s="42"/>
      <c r="D722" s="12"/>
      <c r="E722" s="12"/>
      <c r="F722" s="12"/>
      <c r="G722" s="12"/>
      <c r="H722" s="12"/>
      <c r="I722" s="12"/>
      <c r="J722" s="12"/>
      <c r="K722" s="12"/>
      <c r="L722" s="12"/>
      <c r="M722" s="49"/>
      <c r="N722" s="50"/>
      <c r="O722" s="12"/>
      <c r="P722" s="12"/>
      <c r="Q722" s="12"/>
      <c r="R722" s="12"/>
      <c r="S722" s="12"/>
    </row>
    <row r="723" spans="1:19" s="1" customFormat="1" x14ac:dyDescent="0.4">
      <c r="A723" s="12"/>
      <c r="B723" s="12"/>
      <c r="C723" s="42"/>
      <c r="D723" s="12"/>
      <c r="E723" s="12"/>
      <c r="F723" s="12"/>
      <c r="G723" s="12"/>
      <c r="H723" s="12"/>
      <c r="I723" s="12"/>
      <c r="J723" s="12"/>
      <c r="K723" s="12"/>
      <c r="L723" s="12"/>
      <c r="M723" s="49"/>
      <c r="N723" s="50"/>
      <c r="O723" s="12"/>
      <c r="P723" s="12"/>
      <c r="Q723" s="12"/>
      <c r="R723" s="12"/>
      <c r="S723" s="12"/>
    </row>
    <row r="724" spans="1:19" s="1" customFormat="1" x14ac:dyDescent="0.4">
      <c r="A724" s="12"/>
      <c r="B724" s="12"/>
      <c r="C724" s="42"/>
      <c r="D724" s="12"/>
      <c r="E724" s="12"/>
      <c r="F724" s="12"/>
      <c r="G724" s="12"/>
      <c r="H724" s="12"/>
      <c r="I724" s="12"/>
      <c r="J724" s="12"/>
      <c r="K724" s="12"/>
      <c r="L724" s="12"/>
      <c r="M724" s="49"/>
      <c r="N724" s="50"/>
      <c r="O724" s="12"/>
      <c r="P724" s="12"/>
      <c r="Q724" s="12"/>
      <c r="R724" s="12"/>
      <c r="S724" s="12"/>
    </row>
    <row r="725" spans="1:19" s="1" customFormat="1" x14ac:dyDescent="0.4">
      <c r="A725" s="12"/>
      <c r="B725" s="12"/>
      <c r="C725" s="42"/>
      <c r="D725" s="12"/>
      <c r="E725" s="12"/>
      <c r="F725" s="12"/>
      <c r="G725" s="12"/>
      <c r="H725" s="12"/>
      <c r="I725" s="12"/>
      <c r="J725" s="12"/>
      <c r="K725" s="12"/>
      <c r="L725" s="12"/>
      <c r="M725" s="49"/>
      <c r="N725" s="50"/>
      <c r="O725" s="12"/>
      <c r="P725" s="12"/>
      <c r="Q725" s="12"/>
      <c r="R725" s="12"/>
      <c r="S725" s="12"/>
    </row>
    <row r="726" spans="1:19" s="1" customFormat="1" x14ac:dyDescent="0.4">
      <c r="A726" s="12"/>
      <c r="B726" s="12"/>
      <c r="C726" s="42"/>
      <c r="D726" s="12"/>
      <c r="E726" s="12"/>
      <c r="F726" s="12"/>
      <c r="G726" s="12"/>
      <c r="H726" s="12"/>
      <c r="I726" s="12"/>
      <c r="J726" s="12"/>
      <c r="K726" s="12"/>
      <c r="L726" s="12"/>
      <c r="M726" s="49"/>
      <c r="N726" s="50"/>
      <c r="O726" s="12"/>
      <c r="P726" s="12"/>
      <c r="Q726" s="12"/>
      <c r="R726" s="12"/>
      <c r="S726" s="12"/>
    </row>
    <row r="727" spans="1:19" s="1" customFormat="1" x14ac:dyDescent="0.4">
      <c r="A727" s="12"/>
      <c r="B727" s="12"/>
      <c r="C727" s="42"/>
      <c r="D727" s="12"/>
      <c r="E727" s="12"/>
      <c r="F727" s="12"/>
      <c r="G727" s="12"/>
      <c r="H727" s="12"/>
      <c r="I727" s="12"/>
      <c r="J727" s="12"/>
      <c r="K727" s="12"/>
      <c r="L727" s="12"/>
      <c r="M727" s="49"/>
      <c r="N727" s="50"/>
      <c r="O727" s="12"/>
      <c r="P727" s="12"/>
      <c r="Q727" s="12"/>
      <c r="R727" s="12"/>
      <c r="S727" s="12"/>
    </row>
    <row r="728" spans="1:19" s="1" customFormat="1" x14ac:dyDescent="0.4">
      <c r="A728" s="12"/>
      <c r="B728" s="12"/>
      <c r="C728" s="42"/>
      <c r="D728" s="12"/>
      <c r="E728" s="12"/>
      <c r="F728" s="12"/>
      <c r="G728" s="12"/>
      <c r="H728" s="12"/>
      <c r="I728" s="12"/>
      <c r="J728" s="12"/>
      <c r="K728" s="12"/>
      <c r="L728" s="12"/>
      <c r="M728" s="49"/>
      <c r="N728" s="50"/>
      <c r="O728" s="12"/>
      <c r="P728" s="12"/>
      <c r="Q728" s="12"/>
      <c r="R728" s="12"/>
      <c r="S728" s="12"/>
    </row>
    <row r="729" spans="1:19" s="1" customFormat="1" x14ac:dyDescent="0.4">
      <c r="A729" s="12"/>
      <c r="B729" s="12"/>
      <c r="C729" s="42"/>
      <c r="D729" s="12"/>
      <c r="E729" s="12"/>
      <c r="F729" s="12"/>
      <c r="G729" s="12"/>
      <c r="H729" s="12"/>
      <c r="I729" s="12"/>
      <c r="J729" s="12"/>
      <c r="K729" s="12"/>
      <c r="L729" s="12"/>
      <c r="M729" s="49"/>
      <c r="N729" s="50"/>
      <c r="O729" s="12"/>
      <c r="P729" s="12"/>
      <c r="Q729" s="12"/>
      <c r="R729" s="12"/>
      <c r="S729" s="12"/>
    </row>
    <row r="730" spans="1:19" s="1" customFormat="1" x14ac:dyDescent="0.4">
      <c r="A730" s="12"/>
      <c r="B730" s="12"/>
      <c r="C730" s="42"/>
      <c r="D730" s="12"/>
      <c r="E730" s="12"/>
      <c r="F730" s="12"/>
      <c r="G730" s="12"/>
      <c r="H730" s="12"/>
      <c r="I730" s="12"/>
      <c r="J730" s="12"/>
      <c r="K730" s="12"/>
      <c r="L730" s="12"/>
      <c r="M730" s="49"/>
      <c r="N730" s="50"/>
      <c r="O730" s="12"/>
      <c r="P730" s="12"/>
      <c r="Q730" s="12"/>
      <c r="R730" s="12"/>
      <c r="S730" s="12"/>
    </row>
    <row r="731" spans="1:19" s="1" customFormat="1" x14ac:dyDescent="0.4">
      <c r="A731" s="12"/>
      <c r="B731" s="12"/>
      <c r="C731" s="42"/>
      <c r="D731" s="12"/>
      <c r="E731" s="12"/>
      <c r="F731" s="12"/>
      <c r="G731" s="12"/>
      <c r="H731" s="12"/>
      <c r="I731" s="12"/>
      <c r="J731" s="12"/>
      <c r="K731" s="12"/>
      <c r="L731" s="12"/>
      <c r="M731" s="49"/>
      <c r="N731" s="50"/>
      <c r="O731" s="12"/>
      <c r="P731" s="12"/>
      <c r="Q731" s="12"/>
      <c r="R731" s="12"/>
      <c r="S731" s="12"/>
    </row>
    <row r="732" spans="1:19" s="1" customFormat="1" x14ac:dyDescent="0.4">
      <c r="A732" s="12"/>
      <c r="B732" s="12"/>
      <c r="C732" s="42"/>
      <c r="D732" s="12"/>
      <c r="E732" s="12"/>
      <c r="F732" s="12"/>
      <c r="G732" s="12"/>
      <c r="H732" s="12"/>
      <c r="I732" s="12"/>
      <c r="J732" s="12"/>
      <c r="K732" s="12"/>
      <c r="L732" s="12"/>
      <c r="M732" s="49"/>
      <c r="N732" s="50"/>
      <c r="O732" s="12"/>
      <c r="P732" s="12"/>
      <c r="Q732" s="12"/>
      <c r="R732" s="12"/>
      <c r="S732" s="12"/>
    </row>
    <row r="733" spans="1:19" s="1" customFormat="1" x14ac:dyDescent="0.4">
      <c r="A733" s="12"/>
      <c r="B733" s="12"/>
      <c r="C733" s="42"/>
      <c r="D733" s="12"/>
      <c r="E733" s="12"/>
      <c r="F733" s="12"/>
      <c r="G733" s="12"/>
      <c r="H733" s="12"/>
      <c r="I733" s="12"/>
      <c r="J733" s="12"/>
      <c r="K733" s="12"/>
      <c r="L733" s="12"/>
      <c r="M733" s="49"/>
      <c r="N733" s="50"/>
      <c r="O733" s="12"/>
      <c r="P733" s="12"/>
      <c r="Q733" s="12"/>
      <c r="R733" s="12"/>
      <c r="S733" s="12"/>
    </row>
    <row r="734" spans="1:19" s="1" customFormat="1" x14ac:dyDescent="0.4">
      <c r="A734" s="12"/>
      <c r="B734" s="12"/>
      <c r="C734" s="42"/>
      <c r="D734" s="12"/>
      <c r="E734" s="12"/>
      <c r="F734" s="12"/>
      <c r="G734" s="12"/>
      <c r="H734" s="12"/>
      <c r="I734" s="12"/>
      <c r="J734" s="12"/>
      <c r="K734" s="12"/>
      <c r="L734" s="12"/>
      <c r="M734" s="49"/>
      <c r="N734" s="50"/>
      <c r="O734" s="12"/>
      <c r="P734" s="12"/>
      <c r="Q734" s="12"/>
      <c r="R734" s="12"/>
      <c r="S734" s="12"/>
    </row>
    <row r="735" spans="1:19" s="1" customFormat="1" x14ac:dyDescent="0.4">
      <c r="A735" s="12"/>
      <c r="B735" s="12"/>
      <c r="C735" s="42"/>
      <c r="D735" s="12"/>
      <c r="E735" s="12"/>
      <c r="F735" s="12"/>
      <c r="G735" s="12"/>
      <c r="H735" s="12"/>
      <c r="I735" s="12"/>
      <c r="J735" s="12"/>
      <c r="K735" s="12"/>
      <c r="L735" s="12"/>
      <c r="M735" s="49"/>
      <c r="N735" s="50"/>
      <c r="O735" s="12"/>
      <c r="P735" s="12"/>
      <c r="Q735" s="12"/>
      <c r="R735" s="12"/>
      <c r="S735" s="12"/>
    </row>
    <row r="736" spans="1:19" s="1" customFormat="1" x14ac:dyDescent="0.4">
      <c r="A736" s="12"/>
      <c r="B736" s="12"/>
      <c r="C736" s="42"/>
      <c r="D736" s="12"/>
      <c r="E736" s="12"/>
      <c r="F736" s="12"/>
      <c r="G736" s="12"/>
      <c r="H736" s="12"/>
      <c r="I736" s="12"/>
      <c r="J736" s="12"/>
      <c r="K736" s="12"/>
      <c r="L736" s="12"/>
      <c r="M736" s="49"/>
      <c r="N736" s="50"/>
      <c r="O736" s="12"/>
      <c r="P736" s="12"/>
      <c r="Q736" s="12"/>
      <c r="R736" s="12"/>
      <c r="S736" s="12"/>
    </row>
    <row r="737" spans="1:19" s="1" customFormat="1" x14ac:dyDescent="0.4">
      <c r="A737" s="12"/>
      <c r="B737" s="12"/>
      <c r="C737" s="42"/>
      <c r="D737" s="12"/>
      <c r="E737" s="12"/>
      <c r="F737" s="12"/>
      <c r="G737" s="12"/>
      <c r="H737" s="12"/>
      <c r="I737" s="12"/>
      <c r="J737" s="12"/>
      <c r="K737" s="12"/>
      <c r="L737" s="12"/>
      <c r="M737" s="49"/>
      <c r="N737" s="50"/>
      <c r="O737" s="12"/>
      <c r="P737" s="12"/>
      <c r="Q737" s="12"/>
      <c r="R737" s="12"/>
      <c r="S737" s="12"/>
    </row>
    <row r="738" spans="1:19" s="1" customFormat="1" x14ac:dyDescent="0.4">
      <c r="A738" s="12"/>
      <c r="B738" s="12"/>
      <c r="C738" s="42"/>
      <c r="D738" s="12"/>
      <c r="E738" s="12"/>
      <c r="F738" s="12"/>
      <c r="G738" s="12"/>
      <c r="H738" s="12"/>
      <c r="I738" s="12"/>
      <c r="J738" s="12"/>
      <c r="K738" s="12"/>
      <c r="L738" s="12"/>
      <c r="M738" s="49"/>
      <c r="N738" s="50"/>
      <c r="O738" s="12"/>
      <c r="P738" s="12"/>
      <c r="Q738" s="12"/>
      <c r="R738" s="12"/>
      <c r="S738" s="12"/>
    </row>
    <row r="739" spans="1:19" s="1" customFormat="1" x14ac:dyDescent="0.4">
      <c r="A739" s="12"/>
      <c r="B739" s="12"/>
      <c r="C739" s="42"/>
      <c r="D739" s="12"/>
      <c r="E739" s="12"/>
      <c r="F739" s="12"/>
      <c r="G739" s="12"/>
      <c r="H739" s="12"/>
      <c r="I739" s="12"/>
      <c r="J739" s="12"/>
      <c r="K739" s="12"/>
      <c r="L739" s="12"/>
      <c r="M739" s="49"/>
      <c r="N739" s="50"/>
      <c r="O739" s="12"/>
      <c r="P739" s="12"/>
      <c r="Q739" s="12"/>
      <c r="R739" s="12"/>
      <c r="S739" s="12"/>
    </row>
    <row r="740" spans="1:19" s="1" customFormat="1" x14ac:dyDescent="0.4">
      <c r="A740" s="12"/>
      <c r="B740" s="12"/>
      <c r="C740" s="42"/>
      <c r="D740" s="12"/>
      <c r="E740" s="12"/>
      <c r="F740" s="12"/>
      <c r="G740" s="12"/>
      <c r="H740" s="12"/>
      <c r="I740" s="12"/>
      <c r="J740" s="12"/>
      <c r="K740" s="12"/>
      <c r="L740" s="12"/>
      <c r="M740" s="49"/>
      <c r="N740" s="50"/>
      <c r="O740" s="12"/>
      <c r="P740" s="12"/>
      <c r="Q740" s="12"/>
      <c r="R740" s="12"/>
      <c r="S740" s="12"/>
    </row>
    <row r="741" spans="1:19" s="1" customFormat="1" x14ac:dyDescent="0.4">
      <c r="A741" s="12"/>
      <c r="B741" s="12"/>
      <c r="C741" s="42"/>
      <c r="D741" s="12"/>
      <c r="E741" s="12"/>
      <c r="F741" s="12"/>
      <c r="G741" s="12"/>
      <c r="H741" s="12"/>
      <c r="I741" s="12"/>
      <c r="J741" s="12"/>
      <c r="K741" s="12"/>
      <c r="L741" s="12"/>
      <c r="M741" s="49"/>
      <c r="N741" s="50"/>
      <c r="O741" s="12"/>
      <c r="P741" s="12"/>
      <c r="Q741" s="12"/>
      <c r="R741" s="12"/>
      <c r="S741" s="12"/>
    </row>
    <row r="742" spans="1:19" s="1" customFormat="1" x14ac:dyDescent="0.4">
      <c r="A742" s="12"/>
      <c r="B742" s="12"/>
      <c r="C742" s="42"/>
      <c r="D742" s="12"/>
      <c r="E742" s="12"/>
      <c r="F742" s="12"/>
      <c r="G742" s="12"/>
      <c r="H742" s="12"/>
      <c r="I742" s="12"/>
      <c r="J742" s="12"/>
      <c r="K742" s="12"/>
      <c r="L742" s="12"/>
      <c r="M742" s="49"/>
      <c r="N742" s="50"/>
      <c r="O742" s="12"/>
      <c r="P742" s="12"/>
      <c r="Q742" s="12"/>
      <c r="R742" s="12"/>
      <c r="S742" s="12"/>
    </row>
    <row r="743" spans="1:19" s="1" customFormat="1" x14ac:dyDescent="0.4">
      <c r="A743" s="12"/>
      <c r="B743" s="12"/>
      <c r="C743" s="42"/>
      <c r="D743" s="12"/>
      <c r="E743" s="12"/>
      <c r="F743" s="12"/>
      <c r="G743" s="12"/>
      <c r="H743" s="12"/>
      <c r="I743" s="12"/>
      <c r="J743" s="12"/>
      <c r="K743" s="12"/>
      <c r="L743" s="12"/>
      <c r="M743" s="49"/>
      <c r="N743" s="50"/>
      <c r="O743" s="12"/>
      <c r="P743" s="12"/>
      <c r="Q743" s="12"/>
      <c r="R743" s="12"/>
      <c r="S743" s="12"/>
    </row>
    <row r="744" spans="1:19" s="1" customFormat="1" x14ac:dyDescent="0.4">
      <c r="A744" s="12"/>
      <c r="B744" s="12"/>
      <c r="C744" s="42"/>
      <c r="D744" s="12"/>
      <c r="E744" s="12"/>
      <c r="F744" s="12"/>
      <c r="G744" s="12"/>
      <c r="H744" s="12"/>
      <c r="I744" s="12"/>
      <c r="J744" s="12"/>
      <c r="K744" s="12"/>
      <c r="L744" s="12"/>
      <c r="M744" s="49"/>
      <c r="N744" s="50"/>
      <c r="O744" s="12"/>
      <c r="P744" s="12"/>
      <c r="Q744" s="12"/>
      <c r="R744" s="12"/>
      <c r="S744" s="12"/>
    </row>
    <row r="745" spans="1:19" s="1" customFormat="1" x14ac:dyDescent="0.4">
      <c r="A745" s="12"/>
      <c r="B745" s="12"/>
      <c r="C745" s="42"/>
      <c r="D745" s="12"/>
      <c r="E745" s="12"/>
      <c r="F745" s="12"/>
      <c r="G745" s="12"/>
      <c r="H745" s="12"/>
      <c r="I745" s="12"/>
      <c r="J745" s="12"/>
      <c r="K745" s="12"/>
      <c r="L745" s="12"/>
      <c r="M745" s="49"/>
      <c r="N745" s="50"/>
      <c r="O745" s="12"/>
      <c r="P745" s="12"/>
      <c r="Q745" s="12"/>
      <c r="R745" s="12"/>
      <c r="S745" s="12"/>
    </row>
    <row r="746" spans="1:19" s="1" customFormat="1" x14ac:dyDescent="0.4">
      <c r="A746" s="12"/>
      <c r="B746" s="12"/>
      <c r="C746" s="42"/>
      <c r="D746" s="12"/>
      <c r="E746" s="12"/>
      <c r="F746" s="12"/>
      <c r="G746" s="12"/>
      <c r="H746" s="12"/>
      <c r="I746" s="12"/>
      <c r="J746" s="12"/>
      <c r="K746" s="12"/>
      <c r="L746" s="12"/>
      <c r="M746" s="49"/>
      <c r="N746" s="50"/>
      <c r="O746" s="12"/>
      <c r="P746" s="12"/>
      <c r="Q746" s="12"/>
      <c r="R746" s="12"/>
      <c r="S746" s="12"/>
    </row>
    <row r="747" spans="1:19" s="1" customFormat="1" x14ac:dyDescent="0.4">
      <c r="A747" s="12"/>
      <c r="B747" s="12"/>
      <c r="C747" s="42"/>
      <c r="D747" s="12"/>
      <c r="E747" s="12"/>
      <c r="F747" s="12"/>
      <c r="G747" s="12"/>
      <c r="H747" s="12"/>
      <c r="I747" s="12"/>
      <c r="J747" s="12"/>
      <c r="K747" s="12"/>
      <c r="L747" s="12"/>
      <c r="M747" s="49"/>
      <c r="N747" s="49"/>
      <c r="O747" s="12"/>
      <c r="P747" s="12"/>
      <c r="Q747" s="12"/>
      <c r="R747" s="12"/>
      <c r="S747" s="12"/>
    </row>
    <row r="748" spans="1:19" s="1" customFormat="1" x14ac:dyDescent="0.4">
      <c r="A748" s="12"/>
      <c r="B748" s="12"/>
      <c r="C748" s="42"/>
      <c r="D748" s="12"/>
      <c r="E748" s="12"/>
      <c r="F748" s="12"/>
      <c r="G748" s="12"/>
      <c r="H748" s="12"/>
      <c r="I748" s="12"/>
      <c r="J748" s="12"/>
      <c r="K748" s="12"/>
      <c r="L748" s="12"/>
      <c r="M748" s="49"/>
      <c r="N748" s="49"/>
      <c r="O748" s="12"/>
      <c r="P748" s="12"/>
      <c r="Q748" s="12"/>
      <c r="R748" s="12"/>
      <c r="S748" s="12"/>
    </row>
    <row r="749" spans="1:19" s="1" customFormat="1" x14ac:dyDescent="0.4">
      <c r="A749" s="12"/>
      <c r="B749" s="12"/>
      <c r="C749" s="42"/>
      <c r="D749" s="12"/>
      <c r="E749" s="12"/>
      <c r="F749" s="12"/>
      <c r="G749" s="12"/>
      <c r="H749" s="12"/>
      <c r="I749" s="12"/>
      <c r="J749" s="12"/>
      <c r="K749" s="12"/>
      <c r="L749" s="12"/>
      <c r="M749" s="49"/>
      <c r="N749" s="49"/>
      <c r="O749" s="12"/>
      <c r="P749" s="12"/>
      <c r="Q749" s="12"/>
      <c r="R749" s="12"/>
      <c r="S749" s="12"/>
    </row>
    <row r="750" spans="1:19" s="1" customFormat="1" x14ac:dyDescent="0.4">
      <c r="A750" s="12"/>
      <c r="B750" s="12"/>
      <c r="C750" s="42"/>
      <c r="D750" s="12"/>
      <c r="E750" s="12"/>
      <c r="F750" s="12"/>
      <c r="G750" s="12"/>
      <c r="H750" s="12"/>
      <c r="I750" s="12"/>
      <c r="J750" s="12"/>
      <c r="K750" s="12"/>
      <c r="L750" s="12"/>
      <c r="M750" s="49"/>
      <c r="N750" s="49"/>
      <c r="O750" s="12"/>
      <c r="P750" s="12"/>
      <c r="Q750" s="12"/>
      <c r="R750" s="12"/>
      <c r="S750" s="12"/>
    </row>
    <row r="751" spans="1:19" s="1" customFormat="1" x14ac:dyDescent="0.4">
      <c r="A751" s="12"/>
      <c r="B751" s="12"/>
      <c r="C751" s="42"/>
      <c r="D751" s="12"/>
      <c r="E751" s="12"/>
      <c r="F751" s="12"/>
      <c r="G751" s="12"/>
      <c r="H751" s="12"/>
      <c r="I751" s="12"/>
      <c r="J751" s="12"/>
      <c r="K751" s="12"/>
      <c r="L751" s="12"/>
      <c r="M751" s="49"/>
      <c r="N751" s="49"/>
      <c r="O751" s="12"/>
      <c r="P751" s="12"/>
      <c r="Q751" s="12"/>
      <c r="R751" s="12"/>
      <c r="S751" s="12"/>
    </row>
    <row r="752" spans="1:19" s="1" customFormat="1" x14ac:dyDescent="0.4">
      <c r="A752" s="12"/>
      <c r="B752" s="12"/>
      <c r="C752" s="42"/>
      <c r="D752" s="12"/>
      <c r="E752" s="12"/>
      <c r="F752" s="12"/>
      <c r="G752" s="12"/>
      <c r="H752" s="12"/>
      <c r="I752" s="12"/>
      <c r="J752" s="12"/>
      <c r="K752" s="12"/>
      <c r="L752" s="12"/>
      <c r="M752" s="49"/>
      <c r="N752" s="49"/>
      <c r="O752" s="12"/>
      <c r="P752" s="12"/>
      <c r="Q752" s="12"/>
      <c r="R752" s="12"/>
      <c r="S752" s="12"/>
    </row>
    <row r="753" spans="1:19" s="1" customFormat="1" x14ac:dyDescent="0.4">
      <c r="A753" s="12"/>
      <c r="B753" s="12"/>
      <c r="C753" s="42"/>
      <c r="D753" s="12"/>
      <c r="E753" s="12"/>
      <c r="F753" s="12"/>
      <c r="G753" s="12"/>
      <c r="H753" s="12"/>
      <c r="I753" s="12"/>
      <c r="J753" s="12"/>
      <c r="K753" s="12"/>
      <c r="L753" s="12"/>
      <c r="M753" s="49"/>
      <c r="N753" s="49"/>
      <c r="O753" s="12"/>
      <c r="P753" s="12"/>
      <c r="Q753" s="12"/>
      <c r="R753" s="12"/>
      <c r="S753" s="12"/>
    </row>
    <row r="754" spans="1:19" s="1" customFormat="1" x14ac:dyDescent="0.4">
      <c r="A754" s="12"/>
      <c r="B754" s="12"/>
      <c r="C754" s="42"/>
      <c r="D754" s="12"/>
      <c r="E754" s="12"/>
      <c r="F754" s="12"/>
      <c r="G754" s="12"/>
      <c r="H754" s="12"/>
      <c r="I754" s="12"/>
      <c r="J754" s="12"/>
      <c r="K754" s="12"/>
      <c r="L754" s="12"/>
      <c r="M754" s="49"/>
      <c r="N754" s="49"/>
      <c r="O754" s="12"/>
      <c r="P754" s="12"/>
      <c r="Q754" s="12"/>
      <c r="R754" s="12"/>
      <c r="S754" s="12"/>
    </row>
    <row r="755" spans="1:19" s="1" customFormat="1" x14ac:dyDescent="0.4">
      <c r="A755" s="12"/>
      <c r="B755" s="12"/>
      <c r="C755" s="42"/>
      <c r="D755" s="12"/>
      <c r="E755" s="12"/>
      <c r="F755" s="12"/>
      <c r="G755" s="12"/>
      <c r="H755" s="12"/>
      <c r="I755" s="12"/>
      <c r="J755" s="12"/>
      <c r="K755" s="12"/>
      <c r="L755" s="12"/>
      <c r="M755" s="49"/>
      <c r="N755" s="49"/>
      <c r="O755" s="12"/>
      <c r="P755" s="12"/>
      <c r="Q755" s="12"/>
      <c r="R755" s="12"/>
      <c r="S755" s="12"/>
    </row>
    <row r="756" spans="1:19" s="1" customFormat="1" x14ac:dyDescent="0.4">
      <c r="A756" s="12"/>
      <c r="B756" s="12"/>
      <c r="C756" s="42"/>
      <c r="D756" s="12"/>
      <c r="E756" s="12"/>
      <c r="F756" s="12"/>
      <c r="G756" s="12"/>
      <c r="H756" s="12"/>
      <c r="I756" s="12"/>
      <c r="J756" s="12"/>
      <c r="K756" s="12"/>
      <c r="L756" s="12"/>
      <c r="M756" s="49"/>
      <c r="N756" s="49"/>
      <c r="O756" s="12"/>
      <c r="P756" s="12"/>
      <c r="Q756" s="12"/>
      <c r="R756" s="12"/>
      <c r="S756" s="12"/>
    </row>
    <row r="757" spans="1:19" s="1" customFormat="1" x14ac:dyDescent="0.4">
      <c r="A757" s="12"/>
      <c r="B757" s="12"/>
      <c r="C757" s="42"/>
      <c r="D757" s="12"/>
      <c r="E757" s="12"/>
      <c r="F757" s="12"/>
      <c r="G757" s="12"/>
      <c r="H757" s="12"/>
      <c r="I757" s="12"/>
      <c r="J757" s="12"/>
      <c r="K757" s="12"/>
      <c r="L757" s="12"/>
      <c r="M757" s="49"/>
      <c r="N757" s="49"/>
      <c r="O757" s="12"/>
      <c r="P757" s="12"/>
      <c r="Q757" s="12"/>
      <c r="R757" s="12"/>
      <c r="S757" s="12"/>
    </row>
    <row r="758" spans="1:19" s="1" customFormat="1" x14ac:dyDescent="0.4">
      <c r="A758" s="12"/>
      <c r="B758" s="12"/>
      <c r="C758" s="42"/>
      <c r="D758" s="12"/>
      <c r="E758" s="12"/>
      <c r="F758" s="12"/>
      <c r="G758" s="12"/>
      <c r="H758" s="12"/>
      <c r="I758" s="12"/>
      <c r="J758" s="12"/>
      <c r="K758" s="12"/>
      <c r="L758" s="12"/>
      <c r="M758" s="49"/>
      <c r="N758" s="49"/>
      <c r="O758" s="12"/>
      <c r="P758" s="12"/>
      <c r="Q758" s="12"/>
      <c r="R758" s="12"/>
      <c r="S758" s="12"/>
    </row>
    <row r="759" spans="1:19" s="1" customFormat="1" x14ac:dyDescent="0.4">
      <c r="A759" s="12"/>
      <c r="B759" s="12"/>
      <c r="C759" s="42"/>
      <c r="D759" s="12"/>
      <c r="E759" s="12"/>
      <c r="F759" s="12"/>
      <c r="G759" s="12"/>
      <c r="H759" s="12"/>
      <c r="I759" s="12"/>
      <c r="J759" s="12"/>
      <c r="K759" s="12"/>
      <c r="L759" s="12"/>
      <c r="M759" s="49"/>
      <c r="N759" s="49"/>
      <c r="O759" s="12"/>
      <c r="P759" s="12"/>
      <c r="Q759" s="12"/>
      <c r="R759" s="12"/>
      <c r="S759" s="12"/>
    </row>
    <row r="760" spans="1:19" s="1" customFormat="1" x14ac:dyDescent="0.4">
      <c r="A760" s="12"/>
      <c r="B760" s="12"/>
      <c r="C760" s="42"/>
      <c r="D760" s="12"/>
      <c r="E760" s="12"/>
      <c r="F760" s="12"/>
      <c r="G760" s="12"/>
      <c r="H760" s="12"/>
      <c r="I760" s="12"/>
      <c r="J760" s="12"/>
      <c r="K760" s="12"/>
      <c r="L760" s="12"/>
      <c r="M760" s="49"/>
      <c r="N760" s="49"/>
      <c r="O760" s="12"/>
      <c r="P760" s="12"/>
      <c r="Q760" s="12"/>
      <c r="R760" s="12"/>
      <c r="S760" s="12"/>
    </row>
    <row r="761" spans="1:19" s="1" customFormat="1" x14ac:dyDescent="0.4">
      <c r="A761" s="12"/>
      <c r="B761" s="12"/>
      <c r="C761" s="42"/>
      <c r="D761" s="12"/>
      <c r="E761" s="12"/>
      <c r="F761" s="12"/>
      <c r="G761" s="12"/>
      <c r="H761" s="12"/>
      <c r="I761" s="12"/>
      <c r="J761" s="12"/>
      <c r="K761" s="12"/>
      <c r="L761" s="12"/>
      <c r="M761" s="49"/>
      <c r="N761" s="49"/>
      <c r="O761" s="12"/>
      <c r="P761" s="12"/>
      <c r="Q761" s="12"/>
      <c r="R761" s="12"/>
      <c r="S761" s="12"/>
    </row>
    <row r="762" spans="1:19" s="1" customFormat="1" x14ac:dyDescent="0.4">
      <c r="A762" s="12"/>
      <c r="B762" s="12"/>
      <c r="C762" s="42"/>
      <c r="D762" s="12"/>
      <c r="E762" s="12"/>
      <c r="F762" s="12"/>
      <c r="G762" s="12"/>
      <c r="H762" s="12"/>
      <c r="I762" s="12"/>
      <c r="J762" s="12"/>
      <c r="K762" s="12"/>
      <c r="L762" s="12"/>
      <c r="M762" s="49"/>
      <c r="N762" s="49"/>
      <c r="O762" s="12"/>
      <c r="P762" s="12"/>
      <c r="Q762" s="12"/>
      <c r="R762" s="12"/>
      <c r="S762" s="12"/>
    </row>
    <row r="763" spans="1:19" s="1" customFormat="1" x14ac:dyDescent="0.4">
      <c r="A763" s="12"/>
      <c r="B763" s="12"/>
      <c r="C763" s="42"/>
      <c r="D763" s="12"/>
      <c r="E763" s="12"/>
      <c r="F763" s="12"/>
      <c r="G763" s="12"/>
      <c r="H763" s="12"/>
      <c r="I763" s="12"/>
      <c r="J763" s="12"/>
      <c r="K763" s="12"/>
      <c r="L763" s="12"/>
      <c r="M763" s="49"/>
      <c r="N763" s="49"/>
      <c r="O763" s="12"/>
      <c r="P763" s="12"/>
      <c r="Q763" s="12"/>
      <c r="R763" s="12"/>
      <c r="S763" s="12"/>
    </row>
    <row r="764" spans="1:19" s="1" customFormat="1" x14ac:dyDescent="0.4">
      <c r="A764" s="12"/>
      <c r="B764" s="12"/>
      <c r="C764" s="42"/>
      <c r="D764" s="12"/>
      <c r="E764" s="12"/>
      <c r="F764" s="12"/>
      <c r="G764" s="12"/>
      <c r="H764" s="12"/>
      <c r="I764" s="12"/>
      <c r="J764" s="12"/>
      <c r="K764" s="12"/>
      <c r="L764" s="12"/>
      <c r="M764" s="49"/>
      <c r="N764" s="49"/>
      <c r="O764" s="12"/>
      <c r="P764" s="12"/>
      <c r="Q764" s="12"/>
      <c r="R764" s="12"/>
      <c r="S764" s="12"/>
    </row>
    <row r="765" spans="1:19" s="1" customFormat="1" x14ac:dyDescent="0.4">
      <c r="A765" s="12"/>
      <c r="B765" s="12"/>
      <c r="C765" s="42"/>
      <c r="D765" s="12"/>
      <c r="E765" s="12"/>
      <c r="F765" s="12"/>
      <c r="G765" s="12"/>
      <c r="H765" s="12"/>
      <c r="I765" s="12"/>
      <c r="J765" s="12"/>
      <c r="K765" s="12"/>
      <c r="L765" s="12"/>
      <c r="M765" s="49"/>
      <c r="N765" s="49"/>
      <c r="O765" s="12"/>
      <c r="P765" s="12"/>
      <c r="Q765" s="12"/>
      <c r="R765" s="12"/>
      <c r="S765" s="12"/>
    </row>
    <row r="766" spans="1:19" s="1" customFormat="1" x14ac:dyDescent="0.4">
      <c r="A766" s="12"/>
      <c r="B766" s="12"/>
      <c r="C766" s="42"/>
      <c r="D766" s="12"/>
      <c r="E766" s="12"/>
      <c r="F766" s="12"/>
      <c r="G766" s="12"/>
      <c r="H766" s="12"/>
      <c r="I766" s="12"/>
      <c r="J766" s="12"/>
      <c r="K766" s="12"/>
      <c r="L766" s="12"/>
      <c r="M766" s="49"/>
      <c r="N766" s="49"/>
      <c r="O766" s="12"/>
      <c r="P766" s="12"/>
      <c r="Q766" s="12"/>
      <c r="R766" s="12"/>
      <c r="S766" s="12"/>
    </row>
    <row r="767" spans="1:19" s="1" customFormat="1" x14ac:dyDescent="0.4">
      <c r="A767" s="12"/>
      <c r="B767" s="12"/>
      <c r="C767" s="42"/>
      <c r="D767" s="12"/>
      <c r="E767" s="12"/>
      <c r="F767" s="12"/>
      <c r="G767" s="12"/>
      <c r="H767" s="12"/>
      <c r="I767" s="12"/>
      <c r="J767" s="12"/>
      <c r="K767" s="12"/>
      <c r="L767" s="12"/>
      <c r="M767" s="49"/>
      <c r="N767" s="49"/>
      <c r="O767" s="12"/>
      <c r="P767" s="12"/>
      <c r="Q767" s="12"/>
      <c r="R767" s="12"/>
      <c r="S767" s="12"/>
    </row>
    <row r="768" spans="1:19" s="1" customFormat="1" x14ac:dyDescent="0.4">
      <c r="A768" s="12"/>
      <c r="B768" s="12"/>
      <c r="C768" s="42"/>
      <c r="D768" s="12"/>
      <c r="E768" s="12"/>
      <c r="F768" s="12"/>
      <c r="G768" s="12"/>
      <c r="H768" s="12"/>
      <c r="I768" s="12"/>
      <c r="J768" s="12"/>
      <c r="K768" s="12"/>
      <c r="L768" s="12"/>
      <c r="M768" s="49"/>
      <c r="N768" s="49"/>
      <c r="O768" s="12"/>
      <c r="P768" s="12"/>
      <c r="Q768" s="12"/>
      <c r="R768" s="12"/>
      <c r="S768" s="12"/>
    </row>
    <row r="769" spans="1:19" s="1" customFormat="1" x14ac:dyDescent="0.4">
      <c r="A769" s="12"/>
      <c r="B769" s="12"/>
      <c r="C769" s="42"/>
      <c r="D769" s="12"/>
      <c r="E769" s="12"/>
      <c r="F769" s="12"/>
      <c r="G769" s="12"/>
      <c r="H769" s="12"/>
      <c r="I769" s="12"/>
      <c r="J769" s="12"/>
      <c r="K769" s="12"/>
      <c r="L769" s="12"/>
      <c r="M769" s="49"/>
      <c r="N769" s="49"/>
      <c r="O769" s="12"/>
      <c r="P769" s="12"/>
      <c r="Q769" s="12"/>
      <c r="R769" s="12"/>
      <c r="S769" s="12"/>
    </row>
    <row r="770" spans="1:19" s="1" customFormat="1" x14ac:dyDescent="0.4">
      <c r="A770" s="12"/>
      <c r="B770" s="12"/>
      <c r="C770" s="42"/>
      <c r="D770" s="12"/>
      <c r="E770" s="12"/>
      <c r="F770" s="12"/>
      <c r="G770" s="12"/>
      <c r="H770" s="12"/>
      <c r="I770" s="12"/>
      <c r="J770" s="12"/>
      <c r="K770" s="12"/>
      <c r="L770" s="12"/>
      <c r="M770" s="49"/>
      <c r="N770" s="49"/>
      <c r="O770" s="12"/>
      <c r="P770" s="12"/>
      <c r="Q770" s="12"/>
      <c r="R770" s="12"/>
      <c r="S770" s="12"/>
    </row>
    <row r="771" spans="1:19" s="1" customFormat="1" x14ac:dyDescent="0.4">
      <c r="A771" s="12"/>
      <c r="B771" s="12"/>
      <c r="C771" s="42"/>
      <c r="D771" s="12"/>
      <c r="E771" s="12"/>
      <c r="F771" s="12"/>
      <c r="G771" s="12"/>
      <c r="H771" s="12"/>
      <c r="I771" s="12"/>
      <c r="J771" s="12"/>
      <c r="K771" s="12"/>
      <c r="L771" s="12"/>
      <c r="M771" s="49"/>
      <c r="N771" s="49"/>
      <c r="O771" s="12"/>
      <c r="P771" s="12"/>
      <c r="Q771" s="12"/>
      <c r="R771" s="12"/>
      <c r="S771" s="12"/>
    </row>
    <row r="772" spans="1:19" s="1" customFormat="1" x14ac:dyDescent="0.4">
      <c r="A772" s="12"/>
      <c r="B772" s="12"/>
      <c r="C772" s="42"/>
      <c r="D772" s="12"/>
      <c r="E772" s="12"/>
      <c r="F772" s="12"/>
      <c r="G772" s="12"/>
      <c r="H772" s="12"/>
      <c r="I772" s="12"/>
      <c r="J772" s="12"/>
      <c r="K772" s="12"/>
      <c r="L772" s="12"/>
      <c r="M772" s="49"/>
      <c r="N772" s="49"/>
      <c r="O772" s="12"/>
      <c r="P772" s="12"/>
      <c r="Q772" s="12"/>
      <c r="R772" s="12"/>
      <c r="S772" s="12"/>
    </row>
    <row r="773" spans="1:19" s="1" customFormat="1" x14ac:dyDescent="0.4">
      <c r="A773" s="12"/>
      <c r="B773" s="12"/>
      <c r="C773" s="42"/>
      <c r="D773" s="12"/>
      <c r="E773" s="12"/>
      <c r="F773" s="12"/>
      <c r="G773" s="12"/>
      <c r="H773" s="12"/>
      <c r="I773" s="12"/>
      <c r="J773" s="12"/>
      <c r="K773" s="12"/>
      <c r="L773" s="12"/>
      <c r="M773" s="49"/>
      <c r="N773" s="49"/>
      <c r="O773" s="12"/>
      <c r="P773" s="12"/>
      <c r="Q773" s="12"/>
      <c r="R773" s="12"/>
      <c r="S773" s="12"/>
    </row>
    <row r="774" spans="1:19" s="1" customFormat="1" x14ac:dyDescent="0.4">
      <c r="A774" s="12"/>
      <c r="B774" s="12"/>
      <c r="C774" s="42"/>
      <c r="D774" s="12"/>
      <c r="E774" s="12"/>
      <c r="F774" s="12"/>
      <c r="G774" s="12"/>
      <c r="H774" s="12"/>
      <c r="I774" s="12"/>
      <c r="J774" s="12"/>
      <c r="K774" s="12"/>
      <c r="L774" s="12"/>
      <c r="M774" s="49"/>
      <c r="N774" s="49"/>
      <c r="O774" s="12"/>
      <c r="P774" s="12"/>
      <c r="Q774" s="12"/>
      <c r="R774" s="12"/>
      <c r="S774" s="12"/>
    </row>
    <row r="775" spans="1:19" s="1" customFormat="1" x14ac:dyDescent="0.4">
      <c r="A775" s="12"/>
      <c r="B775" s="12"/>
      <c r="C775" s="42"/>
      <c r="D775" s="12"/>
      <c r="E775" s="12"/>
      <c r="F775" s="12"/>
      <c r="G775" s="12"/>
      <c r="H775" s="12"/>
      <c r="I775" s="12"/>
      <c r="J775" s="12"/>
      <c r="K775" s="12"/>
      <c r="L775" s="12"/>
      <c r="M775" s="49"/>
      <c r="N775" s="49"/>
      <c r="O775" s="12"/>
      <c r="P775" s="12"/>
      <c r="Q775" s="12"/>
      <c r="R775" s="12"/>
      <c r="S775" s="12"/>
    </row>
    <row r="776" spans="1:19" s="1" customFormat="1" x14ac:dyDescent="0.4">
      <c r="A776" s="12"/>
      <c r="B776" s="12"/>
      <c r="C776" s="42"/>
      <c r="D776" s="12"/>
      <c r="E776" s="12"/>
      <c r="F776" s="12"/>
      <c r="G776" s="12"/>
      <c r="H776" s="12"/>
      <c r="I776" s="12"/>
      <c r="J776" s="12"/>
      <c r="K776" s="12"/>
      <c r="L776" s="12"/>
      <c r="M776" s="49"/>
      <c r="N776" s="49"/>
      <c r="O776" s="12"/>
      <c r="P776" s="12"/>
      <c r="Q776" s="12"/>
      <c r="R776" s="12"/>
      <c r="S776" s="12"/>
    </row>
    <row r="777" spans="1:19" s="1" customFormat="1" x14ac:dyDescent="0.4">
      <c r="A777" s="12"/>
      <c r="B777" s="12"/>
      <c r="C777" s="42"/>
      <c r="D777" s="12"/>
      <c r="E777" s="12"/>
      <c r="F777" s="12"/>
      <c r="G777" s="12"/>
      <c r="H777" s="12"/>
      <c r="I777" s="12"/>
      <c r="J777" s="12"/>
      <c r="K777" s="12"/>
      <c r="L777" s="12"/>
      <c r="M777" s="49"/>
      <c r="N777" s="49"/>
      <c r="O777" s="12"/>
      <c r="P777" s="12"/>
      <c r="Q777" s="12"/>
      <c r="R777" s="12"/>
      <c r="S777" s="12"/>
    </row>
    <row r="778" spans="1:19" s="1" customFormat="1" x14ac:dyDescent="0.4">
      <c r="A778" s="12"/>
      <c r="B778" s="12"/>
      <c r="C778" s="42"/>
      <c r="D778" s="12"/>
      <c r="E778" s="12"/>
      <c r="F778" s="12"/>
      <c r="G778" s="12"/>
      <c r="H778" s="12"/>
      <c r="I778" s="12"/>
      <c r="J778" s="12"/>
      <c r="K778" s="12"/>
      <c r="L778" s="12"/>
      <c r="M778" s="49"/>
      <c r="N778" s="49"/>
      <c r="O778" s="12"/>
      <c r="P778" s="12"/>
      <c r="Q778" s="12"/>
      <c r="R778" s="12"/>
      <c r="S778" s="12"/>
    </row>
    <row r="779" spans="1:19" s="1" customFormat="1" x14ac:dyDescent="0.4">
      <c r="A779" s="12"/>
      <c r="B779" s="12"/>
      <c r="C779" s="42"/>
      <c r="D779" s="12"/>
      <c r="E779" s="12"/>
      <c r="F779" s="12"/>
      <c r="G779" s="12"/>
      <c r="H779" s="12"/>
      <c r="I779" s="12"/>
      <c r="J779" s="12"/>
      <c r="K779" s="12"/>
      <c r="L779" s="12"/>
      <c r="M779" s="49"/>
      <c r="N779" s="49"/>
      <c r="O779" s="12"/>
      <c r="P779" s="12"/>
      <c r="Q779" s="12"/>
      <c r="R779" s="12"/>
      <c r="S779" s="12"/>
    </row>
    <row r="780" spans="1:19" s="1" customFormat="1" x14ac:dyDescent="0.4">
      <c r="A780" s="12"/>
      <c r="B780" s="12"/>
      <c r="C780" s="42"/>
      <c r="D780" s="12"/>
      <c r="E780" s="12"/>
      <c r="F780" s="12"/>
      <c r="G780" s="12"/>
      <c r="H780" s="12"/>
      <c r="I780" s="12"/>
      <c r="J780" s="12"/>
      <c r="K780" s="12"/>
      <c r="L780" s="12"/>
      <c r="M780" s="49"/>
      <c r="N780" s="49"/>
      <c r="O780" s="12"/>
      <c r="P780" s="12"/>
      <c r="Q780" s="12"/>
      <c r="R780" s="12"/>
      <c r="S780" s="12"/>
    </row>
    <row r="781" spans="1:19" s="1" customFormat="1" x14ac:dyDescent="0.4">
      <c r="A781" s="12"/>
      <c r="B781" s="12"/>
      <c r="C781" s="42"/>
      <c r="D781" s="12"/>
      <c r="E781" s="12"/>
      <c r="F781" s="12"/>
      <c r="G781" s="12"/>
      <c r="H781" s="12"/>
      <c r="I781" s="12"/>
      <c r="J781" s="12"/>
      <c r="K781" s="12"/>
      <c r="L781" s="12"/>
      <c r="M781" s="49"/>
      <c r="N781" s="49"/>
      <c r="O781" s="12"/>
      <c r="P781" s="12"/>
      <c r="Q781" s="12"/>
      <c r="R781" s="12"/>
      <c r="S781" s="12"/>
    </row>
    <row r="782" spans="1:19" s="1" customFormat="1" x14ac:dyDescent="0.4">
      <c r="A782" s="12"/>
      <c r="B782" s="12"/>
      <c r="C782" s="42"/>
      <c r="D782" s="12"/>
      <c r="E782" s="12"/>
      <c r="F782" s="12"/>
      <c r="G782" s="12"/>
      <c r="H782" s="12"/>
      <c r="I782" s="12"/>
      <c r="J782" s="12"/>
      <c r="K782" s="12"/>
      <c r="L782" s="12"/>
      <c r="M782" s="49"/>
      <c r="N782" s="49"/>
      <c r="O782" s="12"/>
      <c r="P782" s="12"/>
      <c r="Q782" s="12"/>
      <c r="R782" s="12"/>
      <c r="S782" s="12"/>
    </row>
    <row r="783" spans="1:19" s="1" customFormat="1" x14ac:dyDescent="0.4">
      <c r="A783" s="12"/>
      <c r="B783" s="12"/>
      <c r="C783" s="42"/>
      <c r="D783" s="12"/>
      <c r="E783" s="12"/>
      <c r="F783" s="12"/>
      <c r="G783" s="12"/>
      <c r="H783" s="12"/>
      <c r="I783" s="12"/>
      <c r="J783" s="12"/>
      <c r="K783" s="12"/>
      <c r="L783" s="12"/>
      <c r="M783" s="49"/>
      <c r="N783" s="49"/>
      <c r="O783" s="12"/>
      <c r="P783" s="12"/>
      <c r="Q783" s="12"/>
      <c r="R783" s="12"/>
      <c r="S783" s="12"/>
    </row>
    <row r="784" spans="1:19" s="1" customFormat="1" x14ac:dyDescent="0.4">
      <c r="A784" s="12"/>
      <c r="B784" s="12"/>
      <c r="C784" s="42"/>
      <c r="D784" s="12"/>
      <c r="E784" s="12"/>
      <c r="F784" s="12"/>
      <c r="G784" s="12"/>
      <c r="H784" s="12"/>
      <c r="I784" s="12"/>
      <c r="J784" s="12"/>
      <c r="K784" s="12"/>
      <c r="L784" s="12"/>
      <c r="M784" s="49"/>
      <c r="N784" s="49"/>
      <c r="O784" s="12"/>
      <c r="P784" s="12"/>
      <c r="Q784" s="12"/>
      <c r="R784" s="12"/>
      <c r="S784" s="12"/>
    </row>
    <row r="785" spans="1:19" s="1" customFormat="1" x14ac:dyDescent="0.4">
      <c r="A785" s="12"/>
      <c r="B785" s="12"/>
      <c r="C785" s="42"/>
      <c r="D785" s="12"/>
      <c r="E785" s="12"/>
      <c r="F785" s="12"/>
      <c r="G785" s="12"/>
      <c r="H785" s="12"/>
      <c r="I785" s="12"/>
      <c r="J785" s="12"/>
      <c r="K785" s="12"/>
      <c r="L785" s="12"/>
      <c r="M785" s="49"/>
      <c r="N785" s="49"/>
      <c r="O785" s="12"/>
      <c r="P785" s="12"/>
      <c r="Q785" s="12"/>
      <c r="R785" s="12"/>
      <c r="S785" s="12"/>
    </row>
    <row r="786" spans="1:19" s="1" customFormat="1" x14ac:dyDescent="0.4">
      <c r="A786" s="12"/>
      <c r="B786" s="12"/>
      <c r="C786" s="42"/>
      <c r="D786" s="12"/>
      <c r="E786" s="12"/>
      <c r="F786" s="12"/>
      <c r="G786" s="12"/>
      <c r="H786" s="12"/>
      <c r="I786" s="12"/>
      <c r="J786" s="12"/>
      <c r="K786" s="12"/>
      <c r="L786" s="12"/>
      <c r="M786" s="49"/>
      <c r="N786" s="49"/>
      <c r="O786" s="12"/>
      <c r="P786" s="12"/>
      <c r="Q786" s="12"/>
      <c r="R786" s="12"/>
      <c r="S786" s="12"/>
    </row>
    <row r="787" spans="1:19" s="1" customFormat="1" x14ac:dyDescent="0.4">
      <c r="A787" s="12"/>
      <c r="B787" s="12"/>
      <c r="C787" s="42"/>
      <c r="D787" s="12"/>
      <c r="E787" s="12"/>
      <c r="F787" s="12"/>
      <c r="G787" s="12"/>
      <c r="H787" s="12"/>
      <c r="I787" s="12"/>
      <c r="J787" s="12"/>
      <c r="K787" s="12"/>
      <c r="L787" s="12"/>
      <c r="M787" s="49"/>
      <c r="N787" s="49"/>
      <c r="O787" s="12"/>
      <c r="P787" s="12"/>
      <c r="Q787" s="12"/>
      <c r="R787" s="12"/>
      <c r="S787" s="12"/>
    </row>
    <row r="788" spans="1:19" s="1" customFormat="1" x14ac:dyDescent="0.4">
      <c r="A788" s="12"/>
      <c r="B788" s="12"/>
      <c r="C788" s="42"/>
      <c r="D788" s="12"/>
      <c r="E788" s="12"/>
      <c r="F788" s="12"/>
      <c r="G788" s="12"/>
      <c r="H788" s="12"/>
      <c r="I788" s="12"/>
      <c r="J788" s="12"/>
      <c r="K788" s="12"/>
      <c r="L788" s="12"/>
      <c r="M788" s="49"/>
      <c r="N788" s="49"/>
      <c r="O788" s="12"/>
      <c r="P788" s="12"/>
      <c r="Q788" s="12"/>
      <c r="R788" s="12"/>
      <c r="S788" s="12"/>
    </row>
    <row r="789" spans="1:19" s="1" customFormat="1" x14ac:dyDescent="0.4">
      <c r="A789" s="12"/>
      <c r="B789" s="12"/>
      <c r="C789" s="42"/>
      <c r="D789" s="12"/>
      <c r="E789" s="12"/>
      <c r="F789" s="12"/>
      <c r="G789" s="12"/>
      <c r="H789" s="12"/>
      <c r="I789" s="12"/>
      <c r="J789" s="12"/>
      <c r="K789" s="12"/>
      <c r="L789" s="12"/>
      <c r="M789" s="49"/>
      <c r="N789" s="49"/>
      <c r="O789" s="12"/>
      <c r="P789" s="12"/>
      <c r="Q789" s="12"/>
      <c r="R789" s="12"/>
      <c r="S789" s="12"/>
    </row>
    <row r="790" spans="1:19" s="1" customFormat="1" x14ac:dyDescent="0.4">
      <c r="A790" s="12"/>
      <c r="B790" s="12"/>
      <c r="C790" s="42"/>
      <c r="D790" s="12"/>
      <c r="E790" s="12"/>
      <c r="F790" s="12"/>
      <c r="G790" s="12"/>
      <c r="H790" s="12"/>
      <c r="I790" s="12"/>
      <c r="J790" s="12"/>
      <c r="K790" s="12"/>
      <c r="L790" s="12"/>
      <c r="M790" s="49"/>
      <c r="N790" s="49"/>
      <c r="O790" s="12"/>
      <c r="P790" s="12"/>
      <c r="Q790" s="12"/>
      <c r="R790" s="12"/>
      <c r="S790" s="12"/>
    </row>
    <row r="791" spans="1:19" s="1" customFormat="1" x14ac:dyDescent="0.4">
      <c r="A791" s="12"/>
      <c r="B791" s="12"/>
      <c r="C791" s="42"/>
      <c r="D791" s="12"/>
      <c r="E791" s="12"/>
      <c r="F791" s="12"/>
      <c r="G791" s="12"/>
      <c r="H791" s="12"/>
      <c r="I791" s="12"/>
      <c r="J791" s="12"/>
      <c r="K791" s="12"/>
      <c r="L791" s="12"/>
      <c r="M791" s="49"/>
      <c r="N791" s="49"/>
      <c r="O791" s="12"/>
      <c r="P791" s="12"/>
      <c r="Q791" s="12"/>
      <c r="R791" s="12"/>
      <c r="S791" s="12"/>
    </row>
    <row r="792" spans="1:19" s="1" customFormat="1" x14ac:dyDescent="0.4">
      <c r="A792" s="12"/>
      <c r="B792" s="12"/>
      <c r="C792" s="42"/>
      <c r="D792" s="12"/>
      <c r="E792" s="12"/>
      <c r="F792" s="12"/>
      <c r="G792" s="12"/>
      <c r="H792" s="12"/>
      <c r="I792" s="12"/>
      <c r="J792" s="12"/>
      <c r="K792" s="12"/>
      <c r="L792" s="12"/>
      <c r="M792" s="49"/>
      <c r="N792" s="49"/>
      <c r="O792" s="12"/>
      <c r="P792" s="12"/>
      <c r="Q792" s="12"/>
      <c r="R792" s="12"/>
      <c r="S792" s="12"/>
    </row>
    <row r="793" spans="1:19" s="1" customFormat="1" x14ac:dyDescent="0.4">
      <c r="A793" s="12"/>
      <c r="B793" s="12"/>
      <c r="C793" s="42"/>
      <c r="D793" s="12"/>
      <c r="E793" s="12"/>
      <c r="F793" s="12"/>
      <c r="G793" s="12"/>
      <c r="H793" s="12"/>
      <c r="I793" s="12"/>
      <c r="J793" s="12"/>
      <c r="K793" s="12"/>
      <c r="L793" s="12"/>
      <c r="M793" s="49"/>
      <c r="N793" s="49"/>
      <c r="O793" s="12"/>
      <c r="P793" s="12"/>
      <c r="Q793" s="12"/>
      <c r="R793" s="12"/>
      <c r="S793" s="12"/>
    </row>
    <row r="794" spans="1:19" s="1" customFormat="1" x14ac:dyDescent="0.4">
      <c r="A794" s="12"/>
      <c r="B794" s="12"/>
      <c r="C794" s="42"/>
      <c r="D794" s="12"/>
      <c r="E794" s="12"/>
      <c r="F794" s="12"/>
      <c r="G794" s="12"/>
      <c r="H794" s="12"/>
      <c r="I794" s="12"/>
      <c r="J794" s="12"/>
      <c r="K794" s="12"/>
      <c r="L794" s="12"/>
      <c r="M794" s="49"/>
      <c r="N794" s="49"/>
      <c r="O794" s="12"/>
      <c r="P794" s="12"/>
      <c r="Q794" s="12"/>
      <c r="R794" s="12"/>
      <c r="S794" s="12"/>
    </row>
    <row r="795" spans="1:19" s="1" customFormat="1" x14ac:dyDescent="0.4">
      <c r="A795" s="12"/>
      <c r="B795" s="12"/>
      <c r="C795" s="42"/>
      <c r="D795" s="12"/>
      <c r="E795" s="12"/>
      <c r="F795" s="12"/>
      <c r="G795" s="12"/>
      <c r="H795" s="12"/>
      <c r="I795" s="12"/>
      <c r="J795" s="12"/>
      <c r="K795" s="12"/>
      <c r="L795" s="12"/>
      <c r="M795" s="49"/>
      <c r="N795" s="49"/>
      <c r="O795" s="12"/>
      <c r="P795" s="12"/>
      <c r="Q795" s="12"/>
      <c r="R795" s="12"/>
      <c r="S795" s="12"/>
    </row>
    <row r="796" spans="1:19" s="1" customFormat="1" x14ac:dyDescent="0.4">
      <c r="A796" s="12"/>
      <c r="B796" s="12"/>
      <c r="C796" s="42"/>
      <c r="D796" s="12"/>
      <c r="E796" s="12"/>
      <c r="F796" s="12"/>
      <c r="G796" s="12"/>
      <c r="H796" s="12"/>
      <c r="I796" s="12"/>
      <c r="J796" s="12"/>
      <c r="K796" s="12"/>
      <c r="L796" s="12"/>
      <c r="M796" s="49"/>
      <c r="N796" s="49"/>
      <c r="O796" s="12"/>
      <c r="P796" s="12"/>
      <c r="Q796" s="12"/>
      <c r="R796" s="12"/>
      <c r="S796" s="12"/>
    </row>
    <row r="797" spans="1:19" s="1" customFormat="1" x14ac:dyDescent="0.4">
      <c r="A797" s="12"/>
      <c r="B797" s="12"/>
      <c r="C797" s="42"/>
      <c r="D797" s="12"/>
      <c r="E797" s="12"/>
      <c r="F797" s="12"/>
      <c r="G797" s="12"/>
      <c r="H797" s="12"/>
      <c r="I797" s="12"/>
      <c r="J797" s="12"/>
      <c r="K797" s="12"/>
      <c r="L797" s="12"/>
      <c r="M797" s="49"/>
      <c r="N797" s="49"/>
      <c r="O797" s="12"/>
      <c r="P797" s="12"/>
      <c r="Q797" s="12"/>
      <c r="R797" s="12"/>
      <c r="S797" s="12"/>
    </row>
    <row r="798" spans="1:19" s="1" customFormat="1" x14ac:dyDescent="0.4">
      <c r="A798" s="12"/>
      <c r="B798" s="12"/>
      <c r="C798" s="42"/>
      <c r="D798" s="12"/>
      <c r="E798" s="12"/>
      <c r="F798" s="12"/>
      <c r="G798" s="12"/>
      <c r="H798" s="12"/>
      <c r="I798" s="12"/>
      <c r="J798" s="12"/>
      <c r="K798" s="12"/>
      <c r="L798" s="12"/>
      <c r="M798" s="49"/>
      <c r="N798" s="49"/>
      <c r="O798" s="12"/>
      <c r="P798" s="12"/>
      <c r="Q798" s="12"/>
      <c r="R798" s="12"/>
      <c r="S798" s="12"/>
    </row>
    <row r="799" spans="1:19" s="1" customFormat="1" x14ac:dyDescent="0.4">
      <c r="A799" s="12"/>
      <c r="B799" s="12"/>
      <c r="C799" s="42"/>
      <c r="D799" s="12"/>
      <c r="E799" s="12"/>
      <c r="F799" s="12"/>
      <c r="G799" s="12"/>
      <c r="H799" s="12"/>
      <c r="I799" s="12"/>
      <c r="J799" s="12"/>
      <c r="K799" s="12"/>
      <c r="L799" s="12"/>
      <c r="M799" s="49"/>
      <c r="N799" s="49"/>
      <c r="O799" s="12"/>
      <c r="P799" s="12"/>
      <c r="Q799" s="12"/>
      <c r="R799" s="12"/>
      <c r="S799" s="12"/>
    </row>
    <row r="800" spans="1:19" s="1" customFormat="1" x14ac:dyDescent="0.4">
      <c r="A800" s="12"/>
      <c r="B800" s="12"/>
      <c r="C800" s="42"/>
      <c r="D800" s="12"/>
      <c r="E800" s="12"/>
      <c r="F800" s="12"/>
      <c r="G800" s="12"/>
      <c r="H800" s="12"/>
      <c r="I800" s="12"/>
      <c r="J800" s="12"/>
      <c r="K800" s="12"/>
      <c r="L800" s="12"/>
      <c r="M800" s="49"/>
      <c r="N800" s="49"/>
      <c r="O800" s="12"/>
      <c r="P800" s="12"/>
      <c r="Q800" s="12"/>
      <c r="R800" s="12"/>
      <c r="S800" s="12"/>
    </row>
    <row r="801" spans="1:19" s="1" customFormat="1" x14ac:dyDescent="0.4">
      <c r="A801" s="12"/>
      <c r="B801" s="12"/>
      <c r="C801" s="42"/>
      <c r="D801" s="12"/>
      <c r="E801" s="12"/>
      <c r="F801" s="12"/>
      <c r="G801" s="12"/>
      <c r="H801" s="12"/>
      <c r="I801" s="12"/>
      <c r="J801" s="12"/>
      <c r="K801" s="12"/>
      <c r="L801" s="12"/>
      <c r="M801" s="49"/>
      <c r="N801" s="49"/>
      <c r="O801" s="12"/>
      <c r="P801" s="12"/>
      <c r="Q801" s="12"/>
      <c r="R801" s="12"/>
      <c r="S801" s="12"/>
    </row>
    <row r="802" spans="1:19" s="1" customFormat="1" x14ac:dyDescent="0.4">
      <c r="A802" s="12"/>
      <c r="B802" s="12"/>
      <c r="C802" s="42"/>
      <c r="D802" s="12"/>
      <c r="E802" s="12"/>
      <c r="F802" s="12"/>
      <c r="G802" s="12"/>
      <c r="H802" s="12"/>
      <c r="I802" s="12"/>
      <c r="J802" s="12"/>
      <c r="K802" s="12"/>
      <c r="L802" s="12"/>
      <c r="M802" s="49"/>
      <c r="N802" s="49"/>
      <c r="O802" s="12"/>
      <c r="P802" s="12"/>
      <c r="Q802" s="12"/>
      <c r="R802" s="12"/>
      <c r="S802" s="12"/>
    </row>
    <row r="803" spans="1:19" s="1" customFormat="1" x14ac:dyDescent="0.4">
      <c r="A803" s="12"/>
      <c r="B803" s="12"/>
      <c r="C803" s="42"/>
      <c r="D803" s="12"/>
      <c r="E803" s="12"/>
      <c r="F803" s="12"/>
      <c r="G803" s="12"/>
      <c r="H803" s="12"/>
      <c r="I803" s="12"/>
      <c r="J803" s="12"/>
      <c r="K803" s="12"/>
      <c r="L803" s="12"/>
      <c r="M803" s="49"/>
      <c r="N803" s="49"/>
      <c r="O803" s="12"/>
      <c r="P803" s="12"/>
      <c r="Q803" s="12"/>
      <c r="R803" s="12"/>
      <c r="S803" s="12"/>
    </row>
    <row r="804" spans="1:19" s="1" customFormat="1" x14ac:dyDescent="0.4">
      <c r="A804" s="12"/>
      <c r="B804" s="12"/>
      <c r="C804" s="42"/>
      <c r="D804" s="12"/>
      <c r="E804" s="12"/>
      <c r="F804" s="12"/>
      <c r="G804" s="12"/>
      <c r="H804" s="12"/>
      <c r="I804" s="12"/>
      <c r="J804" s="12"/>
      <c r="K804" s="12"/>
      <c r="L804" s="12"/>
      <c r="M804" s="49"/>
      <c r="N804" s="49"/>
      <c r="O804" s="12"/>
      <c r="P804" s="12"/>
      <c r="Q804" s="12"/>
      <c r="R804" s="12"/>
      <c r="S804" s="12"/>
    </row>
    <row r="805" spans="1:19" s="1" customFormat="1" x14ac:dyDescent="0.4">
      <c r="A805" s="12"/>
      <c r="B805" s="12"/>
      <c r="C805" s="42"/>
      <c r="D805" s="12"/>
      <c r="E805" s="12"/>
      <c r="F805" s="12"/>
      <c r="G805" s="12"/>
      <c r="H805" s="12"/>
      <c r="I805" s="12"/>
      <c r="J805" s="12"/>
      <c r="K805" s="12"/>
      <c r="L805" s="12"/>
      <c r="M805" s="49"/>
      <c r="N805" s="49"/>
      <c r="O805" s="12"/>
      <c r="P805" s="12"/>
      <c r="Q805" s="12"/>
      <c r="R805" s="12"/>
      <c r="S805" s="12"/>
    </row>
    <row r="806" spans="1:19" s="1" customFormat="1" x14ac:dyDescent="0.4">
      <c r="A806" s="12"/>
      <c r="B806" s="12"/>
      <c r="C806" s="42"/>
      <c r="D806" s="12"/>
      <c r="E806" s="12"/>
      <c r="F806" s="12"/>
      <c r="G806" s="12"/>
      <c r="H806" s="12"/>
      <c r="I806" s="12"/>
      <c r="J806" s="12"/>
      <c r="K806" s="12"/>
      <c r="L806" s="12"/>
      <c r="M806" s="49"/>
      <c r="N806" s="49"/>
      <c r="O806" s="12"/>
      <c r="P806" s="12"/>
      <c r="Q806" s="12"/>
      <c r="R806" s="12"/>
      <c r="S806" s="12"/>
    </row>
    <row r="807" spans="1:19" s="1" customFormat="1" x14ac:dyDescent="0.4">
      <c r="A807" s="12"/>
      <c r="B807" s="12"/>
      <c r="C807" s="42"/>
      <c r="D807" s="12"/>
      <c r="E807" s="12"/>
      <c r="F807" s="12"/>
      <c r="G807" s="12"/>
      <c r="H807" s="12"/>
      <c r="I807" s="12"/>
      <c r="J807" s="12"/>
      <c r="K807" s="12"/>
      <c r="L807" s="12"/>
      <c r="M807" s="49"/>
      <c r="N807" s="49"/>
      <c r="O807" s="12"/>
      <c r="P807" s="12"/>
      <c r="Q807" s="12"/>
      <c r="R807" s="12"/>
      <c r="S807" s="12"/>
    </row>
    <row r="808" spans="1:19" s="1" customFormat="1" x14ac:dyDescent="0.4">
      <c r="A808" s="12"/>
      <c r="B808" s="12"/>
      <c r="C808" s="42"/>
      <c r="D808" s="12"/>
      <c r="E808" s="12"/>
      <c r="F808" s="12"/>
      <c r="G808" s="12"/>
      <c r="H808" s="12"/>
      <c r="I808" s="12"/>
      <c r="J808" s="12"/>
      <c r="K808" s="12"/>
      <c r="L808" s="12"/>
      <c r="M808" s="49"/>
      <c r="N808" s="49"/>
      <c r="O808" s="12"/>
      <c r="P808" s="12"/>
      <c r="Q808" s="12"/>
      <c r="R808" s="12"/>
      <c r="S808" s="12"/>
    </row>
    <row r="809" spans="1:19" s="1" customFormat="1" x14ac:dyDescent="0.4">
      <c r="A809" s="12"/>
      <c r="B809" s="12"/>
      <c r="C809" s="42"/>
      <c r="D809" s="12"/>
      <c r="E809" s="12"/>
      <c r="F809" s="12"/>
      <c r="G809" s="12"/>
      <c r="H809" s="12"/>
      <c r="I809" s="12"/>
      <c r="J809" s="12"/>
      <c r="K809" s="12"/>
      <c r="L809" s="12"/>
      <c r="M809" s="49"/>
      <c r="N809" s="49"/>
      <c r="O809" s="12"/>
      <c r="P809" s="12"/>
      <c r="Q809" s="12"/>
      <c r="R809" s="12"/>
      <c r="S809" s="12"/>
    </row>
    <row r="810" spans="1:19" s="1" customFormat="1" x14ac:dyDescent="0.4">
      <c r="A810" s="12"/>
      <c r="B810" s="12"/>
      <c r="C810" s="42"/>
      <c r="D810" s="12"/>
      <c r="E810" s="12"/>
      <c r="F810" s="12"/>
      <c r="G810" s="12"/>
      <c r="H810" s="12"/>
      <c r="I810" s="12"/>
      <c r="J810" s="12"/>
      <c r="K810" s="12"/>
      <c r="L810" s="12"/>
      <c r="M810" s="49"/>
      <c r="N810" s="49"/>
      <c r="O810" s="12"/>
      <c r="P810" s="12"/>
      <c r="Q810" s="12"/>
      <c r="R810" s="12"/>
      <c r="S810" s="12"/>
    </row>
    <row r="811" spans="1:19" s="1" customFormat="1" x14ac:dyDescent="0.4">
      <c r="A811" s="12"/>
      <c r="B811" s="12"/>
      <c r="C811" s="42"/>
      <c r="D811" s="12"/>
      <c r="E811" s="12"/>
      <c r="F811" s="12"/>
      <c r="G811" s="12"/>
      <c r="H811" s="12"/>
      <c r="I811" s="12"/>
      <c r="J811" s="12"/>
      <c r="K811" s="12"/>
      <c r="L811" s="12"/>
      <c r="M811" s="49"/>
      <c r="N811" s="49"/>
      <c r="O811" s="12"/>
      <c r="P811" s="12"/>
      <c r="Q811" s="12"/>
      <c r="R811" s="12"/>
      <c r="S811" s="12"/>
    </row>
    <row r="812" spans="1:19" s="1" customFormat="1" x14ac:dyDescent="0.4">
      <c r="A812" s="12"/>
      <c r="B812" s="12"/>
      <c r="C812" s="42"/>
      <c r="D812" s="12"/>
      <c r="E812" s="12"/>
      <c r="F812" s="12"/>
      <c r="G812" s="12"/>
      <c r="H812" s="12"/>
      <c r="I812" s="12"/>
      <c r="J812" s="12"/>
      <c r="K812" s="12"/>
      <c r="L812" s="12"/>
      <c r="M812" s="49"/>
      <c r="N812" s="49"/>
      <c r="O812" s="12"/>
      <c r="P812" s="12"/>
      <c r="Q812" s="12"/>
      <c r="R812" s="12"/>
      <c r="S812" s="12"/>
    </row>
    <row r="813" spans="1:19" s="1" customFormat="1" x14ac:dyDescent="0.4">
      <c r="A813" s="12"/>
      <c r="B813" s="12"/>
      <c r="C813" s="42"/>
      <c r="D813" s="12"/>
      <c r="E813" s="12"/>
      <c r="F813" s="12"/>
      <c r="G813" s="12"/>
      <c r="H813" s="12"/>
      <c r="I813" s="12"/>
      <c r="J813" s="12"/>
      <c r="K813" s="12"/>
      <c r="L813" s="12"/>
      <c r="M813" s="49"/>
      <c r="N813" s="49"/>
      <c r="O813" s="12"/>
      <c r="P813" s="12"/>
      <c r="Q813" s="12"/>
      <c r="R813" s="12"/>
      <c r="S813" s="12"/>
    </row>
    <row r="814" spans="1:19" s="1" customFormat="1" x14ac:dyDescent="0.4">
      <c r="A814" s="12"/>
      <c r="B814" s="12"/>
      <c r="C814" s="42"/>
      <c r="D814" s="12"/>
      <c r="E814" s="12"/>
      <c r="F814" s="12"/>
      <c r="G814" s="12"/>
      <c r="H814" s="12"/>
      <c r="I814" s="12"/>
      <c r="J814" s="12"/>
      <c r="K814" s="12"/>
      <c r="L814" s="12"/>
      <c r="M814" s="49"/>
      <c r="N814" s="49"/>
      <c r="O814" s="12"/>
      <c r="P814" s="12"/>
      <c r="Q814" s="12"/>
      <c r="R814" s="12"/>
      <c r="S814" s="12"/>
    </row>
    <row r="815" spans="1:19" s="1" customFormat="1" x14ac:dyDescent="0.4">
      <c r="A815" s="12"/>
      <c r="B815" s="12"/>
      <c r="C815" s="42"/>
      <c r="D815" s="12"/>
      <c r="E815" s="12"/>
      <c r="F815" s="12"/>
      <c r="G815" s="12"/>
      <c r="H815" s="12"/>
      <c r="I815" s="12"/>
      <c r="J815" s="12"/>
      <c r="K815" s="12"/>
      <c r="L815" s="12"/>
      <c r="M815" s="49"/>
      <c r="N815" s="49"/>
      <c r="O815" s="12"/>
      <c r="P815" s="12"/>
      <c r="Q815" s="12"/>
      <c r="R815" s="12"/>
      <c r="S815" s="12"/>
    </row>
    <row r="816" spans="1:19" s="1" customFormat="1" x14ac:dyDescent="0.4">
      <c r="A816" s="12"/>
      <c r="B816" s="12"/>
      <c r="C816" s="42"/>
      <c r="D816" s="12"/>
      <c r="E816" s="12"/>
      <c r="F816" s="12"/>
      <c r="G816" s="12"/>
      <c r="H816" s="12"/>
      <c r="I816" s="12"/>
      <c r="J816" s="12"/>
      <c r="K816" s="12"/>
      <c r="L816" s="12"/>
      <c r="M816" s="49"/>
      <c r="N816" s="49"/>
      <c r="O816" s="12"/>
      <c r="P816" s="12"/>
      <c r="Q816" s="12"/>
      <c r="R816" s="12"/>
      <c r="S816" s="12"/>
    </row>
    <row r="817" spans="1:19" s="1" customFormat="1" x14ac:dyDescent="0.4">
      <c r="A817" s="12"/>
      <c r="B817" s="12"/>
      <c r="C817" s="42"/>
      <c r="D817" s="12"/>
      <c r="E817" s="12"/>
      <c r="F817" s="12"/>
      <c r="G817" s="12"/>
      <c r="H817" s="12"/>
      <c r="I817" s="12"/>
      <c r="J817" s="12"/>
      <c r="K817" s="12"/>
      <c r="L817" s="12"/>
      <c r="M817" s="49"/>
      <c r="N817" s="49"/>
      <c r="O817" s="12"/>
      <c r="P817" s="12"/>
      <c r="Q817" s="12"/>
      <c r="R817" s="12"/>
      <c r="S817" s="12"/>
    </row>
    <row r="818" spans="1:19" s="1" customFormat="1" x14ac:dyDescent="0.4">
      <c r="A818" s="12"/>
      <c r="B818" s="12"/>
      <c r="C818" s="42"/>
      <c r="D818" s="12"/>
      <c r="E818" s="12"/>
      <c r="F818" s="12"/>
      <c r="G818" s="12"/>
      <c r="H818" s="12"/>
      <c r="I818" s="12"/>
      <c r="J818" s="12"/>
      <c r="K818" s="12"/>
      <c r="L818" s="12"/>
      <c r="M818" s="49"/>
      <c r="N818" s="49"/>
      <c r="O818" s="12"/>
      <c r="P818" s="12"/>
      <c r="Q818" s="12"/>
      <c r="R818" s="12"/>
      <c r="S818" s="12"/>
    </row>
    <row r="819" spans="1:19" s="1" customFormat="1" x14ac:dyDescent="0.4">
      <c r="A819" s="12"/>
      <c r="B819" s="12"/>
      <c r="C819" s="42"/>
      <c r="D819" s="12"/>
      <c r="E819" s="12"/>
      <c r="F819" s="12"/>
      <c r="G819" s="12"/>
      <c r="H819" s="12"/>
      <c r="I819" s="12"/>
      <c r="J819" s="12"/>
      <c r="K819" s="12"/>
      <c r="L819" s="12"/>
      <c r="M819" s="49"/>
      <c r="N819" s="49"/>
      <c r="O819" s="12"/>
      <c r="P819" s="12"/>
      <c r="Q819" s="12"/>
      <c r="R819" s="12"/>
      <c r="S819" s="12"/>
    </row>
    <row r="820" spans="1:19" s="1" customFormat="1" x14ac:dyDescent="0.4">
      <c r="A820" s="12"/>
      <c r="B820" s="12"/>
      <c r="C820" s="42"/>
      <c r="D820" s="12"/>
      <c r="E820" s="12"/>
      <c r="F820" s="12"/>
      <c r="G820" s="12"/>
      <c r="H820" s="12"/>
      <c r="I820" s="12"/>
      <c r="J820" s="12"/>
      <c r="K820" s="12"/>
      <c r="L820" s="12"/>
      <c r="M820" s="49"/>
      <c r="N820" s="49"/>
      <c r="O820" s="12"/>
      <c r="P820" s="12"/>
      <c r="Q820" s="12"/>
      <c r="R820" s="12"/>
      <c r="S820" s="12"/>
    </row>
    <row r="821" spans="1:19" s="1" customFormat="1" x14ac:dyDescent="0.4">
      <c r="A821" s="12"/>
      <c r="B821" s="12"/>
      <c r="C821" s="42"/>
      <c r="D821" s="12"/>
      <c r="E821" s="12"/>
      <c r="F821" s="12"/>
      <c r="G821" s="12"/>
      <c r="H821" s="12"/>
      <c r="I821" s="12"/>
      <c r="J821" s="12"/>
      <c r="K821" s="12"/>
      <c r="L821" s="12"/>
      <c r="M821" s="49"/>
      <c r="N821" s="49"/>
      <c r="O821" s="12"/>
      <c r="P821" s="12"/>
      <c r="Q821" s="12"/>
      <c r="R821" s="12"/>
      <c r="S821" s="12"/>
    </row>
    <row r="822" spans="1:19" s="1" customFormat="1" x14ac:dyDescent="0.4">
      <c r="A822" s="12"/>
      <c r="B822" s="12"/>
      <c r="C822" s="42"/>
      <c r="D822" s="12"/>
      <c r="E822" s="12"/>
      <c r="F822" s="12"/>
      <c r="G822" s="12"/>
      <c r="H822" s="12"/>
      <c r="I822" s="12"/>
      <c r="J822" s="12"/>
      <c r="K822" s="12"/>
      <c r="L822" s="12"/>
      <c r="M822" s="49"/>
      <c r="N822" s="49"/>
      <c r="O822" s="12"/>
      <c r="P822" s="12"/>
      <c r="Q822" s="12"/>
      <c r="R822" s="12"/>
      <c r="S822" s="12"/>
    </row>
    <row r="823" spans="1:19" s="1" customFormat="1" x14ac:dyDescent="0.4">
      <c r="A823" s="12"/>
      <c r="B823" s="12"/>
      <c r="C823" s="42"/>
      <c r="D823" s="12"/>
      <c r="E823" s="12"/>
      <c r="F823" s="12"/>
      <c r="G823" s="12"/>
      <c r="H823" s="12"/>
      <c r="I823" s="12"/>
      <c r="J823" s="12"/>
      <c r="K823" s="12"/>
      <c r="L823" s="12"/>
      <c r="M823" s="49"/>
      <c r="N823" s="49"/>
      <c r="O823" s="12"/>
      <c r="P823" s="12"/>
      <c r="Q823" s="12"/>
      <c r="R823" s="12"/>
      <c r="S823" s="12"/>
    </row>
    <row r="824" spans="1:19" s="1" customFormat="1" x14ac:dyDescent="0.4">
      <c r="A824" s="12"/>
      <c r="B824" s="12"/>
      <c r="C824" s="42"/>
      <c r="D824" s="12"/>
      <c r="E824" s="12"/>
      <c r="F824" s="12"/>
      <c r="G824" s="12"/>
      <c r="H824" s="12"/>
      <c r="I824" s="12"/>
      <c r="J824" s="12"/>
      <c r="K824" s="12"/>
      <c r="L824" s="12"/>
      <c r="M824" s="49"/>
      <c r="N824" s="49"/>
      <c r="O824" s="12"/>
      <c r="P824" s="12"/>
      <c r="Q824" s="12"/>
      <c r="R824" s="12"/>
      <c r="S824" s="12"/>
    </row>
    <row r="825" spans="1:19" s="1" customFormat="1" x14ac:dyDescent="0.4">
      <c r="A825" s="12"/>
      <c r="B825" s="12"/>
      <c r="C825" s="42"/>
      <c r="D825" s="12"/>
      <c r="E825" s="12"/>
      <c r="F825" s="12"/>
      <c r="G825" s="12"/>
      <c r="H825" s="12"/>
      <c r="I825" s="12"/>
      <c r="J825" s="12"/>
      <c r="K825" s="12"/>
      <c r="L825" s="12"/>
      <c r="M825" s="49"/>
      <c r="N825" s="49"/>
      <c r="O825" s="12"/>
      <c r="P825" s="12"/>
      <c r="Q825" s="12"/>
      <c r="R825" s="12"/>
      <c r="S825" s="12"/>
    </row>
    <row r="826" spans="1:19" s="1" customFormat="1" x14ac:dyDescent="0.4">
      <c r="A826" s="12"/>
      <c r="B826" s="12"/>
      <c r="C826" s="42"/>
      <c r="D826" s="12"/>
      <c r="E826" s="12"/>
      <c r="F826" s="12"/>
      <c r="G826" s="12"/>
      <c r="H826" s="12"/>
      <c r="I826" s="12"/>
      <c r="J826" s="12"/>
      <c r="K826" s="12"/>
      <c r="L826" s="12"/>
      <c r="M826" s="49"/>
      <c r="N826" s="49"/>
      <c r="O826" s="12"/>
      <c r="P826" s="12"/>
      <c r="Q826" s="12"/>
      <c r="R826" s="12"/>
      <c r="S826" s="12"/>
    </row>
    <row r="827" spans="1:19" s="1" customFormat="1" x14ac:dyDescent="0.4">
      <c r="A827" s="12"/>
      <c r="B827" s="12"/>
      <c r="C827" s="42"/>
      <c r="D827" s="12"/>
      <c r="E827" s="12"/>
      <c r="F827" s="12"/>
      <c r="G827" s="12"/>
      <c r="H827" s="12"/>
      <c r="I827" s="12"/>
      <c r="J827" s="12"/>
      <c r="K827" s="12"/>
      <c r="L827" s="12"/>
      <c r="M827" s="49"/>
      <c r="N827" s="49"/>
      <c r="O827" s="12"/>
      <c r="P827" s="12"/>
      <c r="Q827" s="12"/>
      <c r="R827" s="12"/>
      <c r="S827" s="12"/>
    </row>
    <row r="828" spans="1:19" s="1" customFormat="1" x14ac:dyDescent="0.4">
      <c r="A828" s="12"/>
      <c r="B828" s="12"/>
      <c r="C828" s="42"/>
      <c r="D828" s="12"/>
      <c r="E828" s="12"/>
      <c r="F828" s="12"/>
      <c r="G828" s="12"/>
      <c r="H828" s="12"/>
      <c r="I828" s="12"/>
      <c r="J828" s="12"/>
      <c r="K828" s="12"/>
      <c r="L828" s="12"/>
      <c r="M828" s="49"/>
      <c r="N828" s="49"/>
      <c r="O828" s="12"/>
      <c r="P828" s="12"/>
      <c r="Q828" s="12"/>
      <c r="R828" s="12"/>
      <c r="S828" s="12"/>
    </row>
    <row r="829" spans="1:19" s="1" customFormat="1" x14ac:dyDescent="0.4">
      <c r="A829" s="12"/>
      <c r="B829" s="12"/>
      <c r="C829" s="42"/>
      <c r="D829" s="12"/>
      <c r="E829" s="12"/>
      <c r="F829" s="12"/>
      <c r="G829" s="12"/>
      <c r="H829" s="12"/>
      <c r="I829" s="12"/>
      <c r="J829" s="12"/>
      <c r="K829" s="12"/>
      <c r="L829" s="12"/>
      <c r="M829" s="49"/>
      <c r="N829" s="49"/>
      <c r="O829" s="12"/>
      <c r="P829" s="12"/>
      <c r="Q829" s="12"/>
      <c r="R829" s="12"/>
      <c r="S829" s="12"/>
    </row>
    <row r="830" spans="1:19" s="1" customFormat="1" x14ac:dyDescent="0.4">
      <c r="A830" s="12"/>
      <c r="B830" s="12"/>
      <c r="C830" s="42"/>
      <c r="D830" s="12"/>
      <c r="E830" s="12"/>
      <c r="F830" s="12"/>
      <c r="G830" s="12"/>
      <c r="H830" s="12"/>
      <c r="I830" s="12"/>
      <c r="J830" s="12"/>
      <c r="K830" s="12"/>
      <c r="L830" s="12"/>
      <c r="M830" s="49"/>
      <c r="N830" s="49"/>
      <c r="O830" s="12"/>
      <c r="P830" s="12"/>
      <c r="Q830" s="12"/>
      <c r="R830" s="12"/>
      <c r="S830" s="12"/>
    </row>
    <row r="831" spans="1:19" s="1" customFormat="1" x14ac:dyDescent="0.4">
      <c r="A831" s="12"/>
      <c r="B831" s="12"/>
      <c r="C831" s="42"/>
      <c r="D831" s="12"/>
      <c r="E831" s="12"/>
      <c r="F831" s="12"/>
      <c r="G831" s="12"/>
      <c r="H831" s="12"/>
      <c r="I831" s="12"/>
      <c r="J831" s="12"/>
      <c r="K831" s="12"/>
      <c r="L831" s="12"/>
      <c r="M831" s="49"/>
      <c r="N831" s="49"/>
      <c r="O831" s="12"/>
      <c r="P831" s="12"/>
      <c r="Q831" s="12"/>
      <c r="R831" s="12"/>
      <c r="S831" s="12"/>
    </row>
    <row r="832" spans="1:19" s="1" customFormat="1" x14ac:dyDescent="0.4">
      <c r="A832" s="12"/>
      <c r="B832" s="12"/>
      <c r="C832" s="42"/>
      <c r="D832" s="12"/>
      <c r="E832" s="12"/>
      <c r="F832" s="12"/>
      <c r="G832" s="12"/>
      <c r="H832" s="12"/>
      <c r="I832" s="12"/>
      <c r="J832" s="12"/>
      <c r="K832" s="12"/>
      <c r="L832" s="12"/>
      <c r="M832" s="49"/>
      <c r="N832" s="49"/>
      <c r="O832" s="12"/>
      <c r="P832" s="12"/>
      <c r="Q832" s="12"/>
      <c r="R832" s="12"/>
      <c r="S832" s="12"/>
    </row>
    <row r="833" spans="1:19" s="1" customFormat="1" x14ac:dyDescent="0.4">
      <c r="A833" s="12"/>
      <c r="B833" s="12"/>
      <c r="C833" s="42"/>
      <c r="D833" s="12"/>
      <c r="E833" s="12"/>
      <c r="F833" s="12"/>
      <c r="G833" s="12"/>
      <c r="H833" s="12"/>
      <c r="I833" s="12"/>
      <c r="J833" s="12"/>
      <c r="K833" s="12"/>
      <c r="L833" s="12"/>
      <c r="M833" s="49"/>
      <c r="N833" s="49"/>
      <c r="O833" s="12"/>
      <c r="P833" s="12"/>
      <c r="Q833" s="12"/>
      <c r="R833" s="12"/>
      <c r="S833" s="12"/>
    </row>
    <row r="834" spans="1:19" s="1" customFormat="1" x14ac:dyDescent="0.4">
      <c r="A834" s="12"/>
      <c r="B834" s="12"/>
      <c r="C834" s="42"/>
      <c r="D834" s="12"/>
      <c r="E834" s="12"/>
      <c r="F834" s="12"/>
      <c r="G834" s="12"/>
      <c r="H834" s="12"/>
      <c r="I834" s="12"/>
      <c r="J834" s="12"/>
      <c r="K834" s="12"/>
      <c r="L834" s="12"/>
      <c r="M834" s="49"/>
      <c r="N834" s="49"/>
      <c r="O834" s="12"/>
      <c r="P834" s="12"/>
      <c r="Q834" s="12"/>
      <c r="R834" s="12"/>
      <c r="S834" s="12"/>
    </row>
    <row r="835" spans="1:19" s="1" customFormat="1" x14ac:dyDescent="0.4">
      <c r="A835" s="12"/>
      <c r="B835" s="12"/>
      <c r="C835" s="42"/>
      <c r="D835" s="12"/>
      <c r="E835" s="12"/>
      <c r="F835" s="12"/>
      <c r="G835" s="12"/>
      <c r="H835" s="12"/>
      <c r="I835" s="12"/>
      <c r="J835" s="12"/>
      <c r="K835" s="12"/>
      <c r="L835" s="12"/>
      <c r="M835" s="49"/>
      <c r="N835" s="49"/>
      <c r="O835" s="12"/>
      <c r="P835" s="12"/>
      <c r="Q835" s="12"/>
      <c r="R835" s="12"/>
      <c r="S835" s="12"/>
    </row>
    <row r="836" spans="1:19" s="1" customFormat="1" x14ac:dyDescent="0.4">
      <c r="A836" s="12"/>
      <c r="B836" s="12"/>
      <c r="C836" s="42"/>
      <c r="D836" s="12"/>
      <c r="E836" s="12"/>
      <c r="F836" s="12"/>
      <c r="G836" s="12"/>
      <c r="H836" s="12"/>
      <c r="I836" s="12"/>
      <c r="J836" s="12"/>
      <c r="K836" s="12"/>
      <c r="L836" s="12"/>
      <c r="M836" s="49"/>
      <c r="N836" s="49"/>
      <c r="O836" s="12"/>
      <c r="P836" s="12"/>
      <c r="Q836" s="12"/>
      <c r="R836" s="12"/>
      <c r="S836" s="12"/>
    </row>
    <row r="837" spans="1:19" s="1" customFormat="1" x14ac:dyDescent="0.4">
      <c r="A837" s="12"/>
      <c r="B837" s="12"/>
      <c r="C837" s="42"/>
      <c r="D837" s="12"/>
      <c r="E837" s="12"/>
      <c r="F837" s="12"/>
      <c r="G837" s="12"/>
      <c r="H837" s="12"/>
      <c r="I837" s="12"/>
      <c r="J837" s="12"/>
      <c r="K837" s="12"/>
      <c r="L837" s="12"/>
      <c r="M837" s="49"/>
      <c r="N837" s="49"/>
      <c r="O837" s="12"/>
      <c r="P837" s="12"/>
      <c r="Q837" s="12"/>
      <c r="R837" s="12"/>
      <c r="S837" s="12"/>
    </row>
    <row r="838" spans="1:19" s="1" customFormat="1" x14ac:dyDescent="0.4">
      <c r="A838" s="12"/>
      <c r="B838" s="12"/>
      <c r="C838" s="42"/>
      <c r="D838" s="12"/>
      <c r="E838" s="12"/>
      <c r="F838" s="12"/>
      <c r="G838" s="12"/>
      <c r="H838" s="12"/>
      <c r="I838" s="12"/>
      <c r="J838" s="12"/>
      <c r="K838" s="12"/>
      <c r="L838" s="12"/>
      <c r="M838" s="49"/>
      <c r="N838" s="49"/>
      <c r="O838" s="12"/>
      <c r="P838" s="12"/>
      <c r="Q838" s="12"/>
      <c r="R838" s="12"/>
      <c r="S838" s="12"/>
    </row>
    <row r="839" spans="1:19" s="1" customFormat="1" x14ac:dyDescent="0.4">
      <c r="A839" s="12"/>
      <c r="B839" s="12"/>
      <c r="C839" s="42"/>
      <c r="D839" s="12"/>
      <c r="E839" s="12"/>
      <c r="F839" s="12"/>
      <c r="G839" s="12"/>
      <c r="H839" s="12"/>
      <c r="I839" s="12"/>
      <c r="J839" s="12"/>
      <c r="K839" s="12"/>
      <c r="L839" s="12"/>
      <c r="M839" s="49"/>
      <c r="N839" s="49"/>
      <c r="O839" s="12"/>
      <c r="P839" s="12"/>
      <c r="Q839" s="12"/>
      <c r="R839" s="12"/>
      <c r="S839" s="12"/>
    </row>
    <row r="840" spans="1:19" s="1" customFormat="1" x14ac:dyDescent="0.4">
      <c r="A840" s="12"/>
      <c r="B840" s="12"/>
      <c r="C840" s="42"/>
      <c r="D840" s="12"/>
      <c r="E840" s="12"/>
      <c r="F840" s="12"/>
      <c r="G840" s="12"/>
      <c r="H840" s="12"/>
      <c r="I840" s="12"/>
      <c r="J840" s="12"/>
      <c r="K840" s="12"/>
      <c r="L840" s="12"/>
      <c r="M840" s="49"/>
      <c r="N840" s="49"/>
      <c r="O840" s="12"/>
      <c r="P840" s="12"/>
      <c r="Q840" s="12"/>
      <c r="R840" s="12"/>
      <c r="S840" s="12"/>
    </row>
    <row r="841" spans="1:19" s="1" customFormat="1" x14ac:dyDescent="0.4">
      <c r="A841" s="12"/>
      <c r="B841" s="12"/>
      <c r="C841" s="42"/>
      <c r="D841" s="12"/>
      <c r="E841" s="12"/>
      <c r="F841" s="12"/>
      <c r="G841" s="12"/>
      <c r="H841" s="12"/>
      <c r="I841" s="12"/>
      <c r="J841" s="12"/>
      <c r="K841" s="12"/>
      <c r="L841" s="12"/>
      <c r="M841" s="49"/>
      <c r="N841" s="49"/>
      <c r="O841" s="12"/>
      <c r="P841" s="12"/>
      <c r="Q841" s="12"/>
      <c r="R841" s="12"/>
      <c r="S841" s="12"/>
    </row>
    <row r="842" spans="1:19" s="1" customFormat="1" x14ac:dyDescent="0.4">
      <c r="A842" s="12"/>
      <c r="B842" s="12"/>
      <c r="C842" s="42"/>
      <c r="D842" s="12"/>
      <c r="E842" s="12"/>
      <c r="F842" s="12"/>
      <c r="G842" s="12"/>
      <c r="H842" s="12"/>
      <c r="I842" s="12"/>
      <c r="J842" s="12"/>
      <c r="K842" s="12"/>
      <c r="L842" s="12"/>
      <c r="M842" s="49"/>
      <c r="N842" s="49"/>
      <c r="O842" s="12"/>
      <c r="P842" s="12"/>
      <c r="Q842" s="12"/>
      <c r="R842" s="12"/>
      <c r="S842" s="12"/>
    </row>
    <row r="843" spans="1:19" s="1" customFormat="1" x14ac:dyDescent="0.4">
      <c r="A843" s="12"/>
      <c r="B843" s="12"/>
      <c r="C843" s="42"/>
      <c r="D843" s="12"/>
      <c r="E843" s="12"/>
      <c r="F843" s="12"/>
      <c r="G843" s="12"/>
      <c r="H843" s="12"/>
      <c r="I843" s="12"/>
      <c r="J843" s="12"/>
      <c r="K843" s="12"/>
      <c r="L843" s="12"/>
      <c r="M843" s="49"/>
      <c r="N843" s="49"/>
      <c r="O843" s="12"/>
      <c r="P843" s="12"/>
      <c r="Q843" s="12"/>
      <c r="R843" s="12"/>
      <c r="S843" s="12"/>
    </row>
    <row r="844" spans="1:19" s="1" customFormat="1" x14ac:dyDescent="0.4">
      <c r="A844" s="12"/>
      <c r="B844" s="12"/>
      <c r="C844" s="42"/>
      <c r="D844" s="12"/>
      <c r="E844" s="12"/>
      <c r="F844" s="12"/>
      <c r="G844" s="12"/>
      <c r="H844" s="12"/>
      <c r="I844" s="12"/>
      <c r="J844" s="12"/>
      <c r="K844" s="12"/>
      <c r="L844" s="12"/>
      <c r="M844" s="49"/>
      <c r="N844" s="49"/>
      <c r="O844" s="12"/>
      <c r="P844" s="12"/>
      <c r="Q844" s="12"/>
      <c r="R844" s="12"/>
      <c r="S844" s="12"/>
    </row>
    <row r="845" spans="1:19" s="1" customFormat="1" x14ac:dyDescent="0.4">
      <c r="A845" s="12"/>
      <c r="B845" s="12"/>
      <c r="C845" s="42"/>
      <c r="D845" s="12"/>
      <c r="E845" s="12"/>
      <c r="F845" s="12"/>
      <c r="G845" s="12"/>
      <c r="H845" s="12"/>
      <c r="I845" s="12"/>
      <c r="J845" s="12"/>
      <c r="K845" s="12"/>
      <c r="L845" s="12"/>
      <c r="M845" s="49"/>
      <c r="N845" s="49"/>
      <c r="O845" s="12"/>
      <c r="P845" s="12"/>
      <c r="Q845" s="12"/>
      <c r="R845" s="12"/>
      <c r="S845" s="12"/>
    </row>
    <row r="846" spans="1:19" s="1" customFormat="1" x14ac:dyDescent="0.4">
      <c r="A846" s="12"/>
      <c r="B846" s="12"/>
      <c r="C846" s="42"/>
      <c r="D846" s="12"/>
      <c r="E846" s="12"/>
      <c r="F846" s="12"/>
      <c r="G846" s="12"/>
      <c r="H846" s="12"/>
      <c r="I846" s="12"/>
      <c r="J846" s="12"/>
      <c r="K846" s="12"/>
      <c r="L846" s="12"/>
      <c r="M846" s="49"/>
      <c r="N846" s="49"/>
      <c r="O846" s="12"/>
      <c r="P846" s="12"/>
      <c r="Q846" s="12"/>
      <c r="R846" s="12"/>
      <c r="S846" s="12"/>
    </row>
    <row r="847" spans="1:19" s="1" customFormat="1" x14ac:dyDescent="0.4">
      <c r="A847" s="12"/>
      <c r="B847" s="12"/>
      <c r="C847" s="42"/>
      <c r="D847" s="12"/>
      <c r="E847" s="12"/>
      <c r="F847" s="12"/>
      <c r="G847" s="12"/>
      <c r="H847" s="12"/>
      <c r="I847" s="12"/>
      <c r="J847" s="12"/>
      <c r="K847" s="12"/>
      <c r="L847" s="12"/>
      <c r="M847" s="49"/>
      <c r="N847" s="49"/>
      <c r="O847" s="12"/>
      <c r="P847" s="12"/>
      <c r="Q847" s="12"/>
      <c r="R847" s="12"/>
      <c r="S847" s="12"/>
    </row>
    <row r="848" spans="1:19" s="1" customFormat="1" x14ac:dyDescent="0.4">
      <c r="A848" s="12"/>
      <c r="B848" s="12"/>
      <c r="C848" s="42"/>
      <c r="D848" s="12"/>
      <c r="E848" s="12"/>
      <c r="F848" s="12"/>
      <c r="G848" s="12"/>
      <c r="H848" s="12"/>
      <c r="I848" s="12"/>
      <c r="J848" s="12"/>
      <c r="K848" s="12"/>
      <c r="L848" s="12"/>
      <c r="M848" s="49"/>
      <c r="N848" s="49"/>
      <c r="O848" s="12"/>
      <c r="P848" s="12"/>
      <c r="Q848" s="12"/>
      <c r="R848" s="12"/>
      <c r="S848" s="12"/>
    </row>
    <row r="849" spans="1:19" s="1" customFormat="1" x14ac:dyDescent="0.4">
      <c r="A849" s="12"/>
      <c r="B849" s="12"/>
      <c r="C849" s="42"/>
      <c r="D849" s="12"/>
      <c r="E849" s="12"/>
      <c r="F849" s="12"/>
      <c r="G849" s="12"/>
      <c r="H849" s="12"/>
      <c r="I849" s="12"/>
      <c r="J849" s="12"/>
      <c r="K849" s="12"/>
      <c r="L849" s="12"/>
      <c r="M849" s="49"/>
      <c r="N849" s="49"/>
      <c r="O849" s="12"/>
      <c r="P849" s="12"/>
      <c r="Q849" s="12"/>
      <c r="R849" s="12"/>
      <c r="S849" s="12"/>
    </row>
    <row r="850" spans="1:19" s="1" customFormat="1" x14ac:dyDescent="0.4">
      <c r="A850" s="12"/>
      <c r="B850" s="12"/>
      <c r="C850" s="42"/>
      <c r="D850" s="12"/>
      <c r="E850" s="12"/>
      <c r="F850" s="12"/>
      <c r="G850" s="12"/>
      <c r="H850" s="12"/>
      <c r="I850" s="12"/>
      <c r="J850" s="12"/>
      <c r="K850" s="12"/>
      <c r="L850" s="12"/>
      <c r="M850" s="49"/>
      <c r="N850" s="49"/>
      <c r="O850" s="12"/>
      <c r="P850" s="12"/>
      <c r="Q850" s="12"/>
      <c r="R850" s="12"/>
      <c r="S850" s="12"/>
    </row>
    <row r="851" spans="1:19" s="1" customFormat="1" x14ac:dyDescent="0.4">
      <c r="A851" s="12"/>
      <c r="B851" s="12"/>
      <c r="C851" s="42"/>
      <c r="D851" s="12"/>
      <c r="E851" s="12"/>
      <c r="F851" s="12"/>
      <c r="G851" s="12"/>
      <c r="H851" s="12"/>
      <c r="I851" s="12"/>
      <c r="J851" s="12"/>
      <c r="K851" s="12"/>
      <c r="L851" s="12"/>
      <c r="M851" s="49"/>
      <c r="N851" s="49"/>
      <c r="O851" s="12"/>
      <c r="P851" s="12"/>
      <c r="Q851" s="12"/>
      <c r="R851" s="12"/>
      <c r="S851" s="12"/>
    </row>
    <row r="852" spans="1:19" s="1" customFormat="1" x14ac:dyDescent="0.4">
      <c r="A852" s="12"/>
      <c r="B852" s="12"/>
      <c r="C852" s="42"/>
      <c r="D852" s="12"/>
      <c r="E852" s="12"/>
      <c r="F852" s="12"/>
      <c r="G852" s="12"/>
      <c r="H852" s="12"/>
      <c r="I852" s="12"/>
      <c r="J852" s="12"/>
      <c r="K852" s="12"/>
      <c r="L852" s="12"/>
      <c r="M852" s="49"/>
      <c r="N852" s="49"/>
      <c r="O852" s="12"/>
      <c r="P852" s="12"/>
      <c r="Q852" s="12"/>
      <c r="R852" s="12"/>
      <c r="S852" s="12"/>
    </row>
    <row r="853" spans="1:19" s="1" customFormat="1" x14ac:dyDescent="0.4">
      <c r="A853" s="12"/>
      <c r="B853" s="12"/>
      <c r="C853" s="42"/>
      <c r="D853" s="12"/>
      <c r="E853" s="12"/>
      <c r="F853" s="12"/>
      <c r="G853" s="12"/>
      <c r="H853" s="12"/>
      <c r="I853" s="12"/>
      <c r="J853" s="12"/>
      <c r="K853" s="12"/>
      <c r="L853" s="12"/>
      <c r="M853" s="49"/>
      <c r="N853" s="49"/>
      <c r="O853" s="12"/>
      <c r="P853" s="12"/>
      <c r="Q853" s="12"/>
      <c r="R853" s="12"/>
      <c r="S853" s="12"/>
    </row>
    <row r="854" spans="1:19" s="1" customFormat="1" x14ac:dyDescent="0.4">
      <c r="A854" s="12"/>
      <c r="B854" s="12"/>
      <c r="C854" s="42"/>
      <c r="D854" s="12"/>
      <c r="E854" s="12"/>
      <c r="F854" s="12"/>
      <c r="G854" s="12"/>
      <c r="H854" s="12"/>
      <c r="I854" s="12"/>
      <c r="J854" s="12"/>
      <c r="K854" s="12"/>
      <c r="L854" s="12"/>
      <c r="M854" s="49"/>
      <c r="N854" s="49"/>
      <c r="O854" s="12"/>
      <c r="P854" s="12"/>
      <c r="Q854" s="12"/>
      <c r="R854" s="12"/>
      <c r="S854" s="12"/>
    </row>
    <row r="855" spans="1:19" s="1" customFormat="1" x14ac:dyDescent="0.4">
      <c r="A855" s="12"/>
      <c r="B855" s="12"/>
      <c r="C855" s="42"/>
      <c r="D855" s="12"/>
      <c r="E855" s="12"/>
      <c r="F855" s="12"/>
      <c r="G855" s="12"/>
      <c r="H855" s="12"/>
      <c r="I855" s="12"/>
      <c r="J855" s="12"/>
      <c r="K855" s="12"/>
      <c r="L855" s="12"/>
      <c r="M855" s="49"/>
      <c r="N855" s="49"/>
      <c r="O855" s="12"/>
      <c r="P855" s="12"/>
      <c r="Q855" s="12"/>
      <c r="R855" s="12"/>
      <c r="S855" s="12"/>
    </row>
    <row r="856" spans="1:19" s="1" customFormat="1" x14ac:dyDescent="0.4">
      <c r="A856" s="12"/>
      <c r="B856" s="12"/>
      <c r="C856" s="42"/>
      <c r="D856" s="12"/>
      <c r="E856" s="12"/>
      <c r="F856" s="12"/>
      <c r="G856" s="12"/>
      <c r="H856" s="12"/>
      <c r="I856" s="12"/>
      <c r="J856" s="12"/>
      <c r="K856" s="12"/>
      <c r="L856" s="12"/>
      <c r="M856" s="49"/>
      <c r="N856" s="49"/>
      <c r="O856" s="12"/>
      <c r="P856" s="12"/>
      <c r="Q856" s="12"/>
      <c r="R856" s="12"/>
      <c r="S856" s="12"/>
    </row>
    <row r="857" spans="1:19" s="1" customFormat="1" x14ac:dyDescent="0.4">
      <c r="A857" s="12"/>
      <c r="B857" s="12"/>
      <c r="C857" s="42"/>
      <c r="D857" s="12"/>
      <c r="E857" s="12"/>
      <c r="F857" s="12"/>
      <c r="G857" s="12"/>
      <c r="H857" s="12"/>
      <c r="I857" s="12"/>
      <c r="J857" s="12"/>
      <c r="K857" s="12"/>
      <c r="L857" s="12"/>
      <c r="M857" s="49"/>
      <c r="N857" s="49"/>
      <c r="O857" s="12"/>
      <c r="P857" s="12"/>
      <c r="Q857" s="12"/>
      <c r="R857" s="12"/>
      <c r="S857" s="12"/>
    </row>
    <row r="858" spans="1:19" s="1" customFormat="1" x14ac:dyDescent="0.4">
      <c r="A858" s="12"/>
      <c r="B858" s="12"/>
      <c r="C858" s="42"/>
      <c r="D858" s="12"/>
      <c r="E858" s="12"/>
      <c r="F858" s="12"/>
      <c r="G858" s="12"/>
      <c r="H858" s="12"/>
      <c r="I858" s="12"/>
      <c r="J858" s="12"/>
      <c r="K858" s="12"/>
      <c r="L858" s="12"/>
      <c r="M858" s="49"/>
      <c r="N858" s="49"/>
      <c r="O858" s="12"/>
      <c r="P858" s="12"/>
      <c r="Q858" s="12"/>
      <c r="R858" s="12"/>
      <c r="S858" s="12"/>
    </row>
    <row r="859" spans="1:19" s="1" customFormat="1" x14ac:dyDescent="0.4">
      <c r="A859" s="12"/>
      <c r="B859" s="12"/>
      <c r="C859" s="42"/>
      <c r="D859" s="12"/>
      <c r="E859" s="12"/>
      <c r="F859" s="12"/>
      <c r="G859" s="12"/>
      <c r="H859" s="12"/>
      <c r="I859" s="12"/>
      <c r="J859" s="12"/>
      <c r="K859" s="12"/>
      <c r="L859" s="12"/>
      <c r="M859" s="49"/>
      <c r="N859" s="49"/>
      <c r="O859" s="12"/>
      <c r="P859" s="12"/>
      <c r="Q859" s="12"/>
      <c r="R859" s="12"/>
      <c r="S859" s="12"/>
    </row>
    <row r="860" spans="1:19" s="1" customFormat="1" x14ac:dyDescent="0.4">
      <c r="A860" s="12"/>
      <c r="B860" s="12"/>
      <c r="C860" s="42"/>
      <c r="D860" s="12"/>
      <c r="E860" s="12"/>
      <c r="F860" s="12"/>
      <c r="G860" s="12"/>
      <c r="H860" s="12"/>
      <c r="I860" s="12"/>
      <c r="J860" s="12"/>
      <c r="K860" s="12"/>
      <c r="L860" s="12"/>
      <c r="M860" s="49"/>
      <c r="N860" s="49"/>
      <c r="O860" s="12"/>
      <c r="P860" s="12"/>
      <c r="Q860" s="12"/>
      <c r="R860" s="12"/>
      <c r="S860" s="12"/>
    </row>
    <row r="861" spans="1:19" s="1" customFormat="1" x14ac:dyDescent="0.4">
      <c r="A861" s="12"/>
      <c r="B861" s="12"/>
      <c r="C861" s="42"/>
      <c r="D861" s="12"/>
      <c r="E861" s="12"/>
      <c r="F861" s="12"/>
      <c r="G861" s="12"/>
      <c r="H861" s="12"/>
      <c r="I861" s="12"/>
      <c r="J861" s="12"/>
      <c r="K861" s="12"/>
      <c r="L861" s="12"/>
      <c r="M861" s="49"/>
      <c r="N861" s="49"/>
      <c r="O861" s="12"/>
      <c r="P861" s="12"/>
      <c r="Q861" s="12"/>
      <c r="R861" s="12"/>
      <c r="S861" s="12"/>
    </row>
    <row r="862" spans="1:19" s="1" customFormat="1" x14ac:dyDescent="0.4">
      <c r="A862" s="12"/>
      <c r="B862" s="12"/>
      <c r="C862" s="42"/>
      <c r="D862" s="12"/>
      <c r="E862" s="12"/>
      <c r="F862" s="12"/>
      <c r="G862" s="12"/>
      <c r="H862" s="12"/>
      <c r="I862" s="12"/>
      <c r="J862" s="12"/>
      <c r="K862" s="12"/>
      <c r="L862" s="12"/>
      <c r="M862" s="49"/>
      <c r="N862" s="49"/>
      <c r="O862" s="12"/>
      <c r="P862" s="12"/>
      <c r="Q862" s="12"/>
      <c r="R862" s="12"/>
      <c r="S862" s="12"/>
    </row>
    <row r="863" spans="1:19" s="1" customFormat="1" x14ac:dyDescent="0.4">
      <c r="A863" s="12"/>
      <c r="B863" s="12"/>
      <c r="C863" s="42"/>
      <c r="D863" s="12"/>
      <c r="E863" s="12"/>
      <c r="F863" s="12"/>
      <c r="G863" s="12"/>
      <c r="H863" s="12"/>
      <c r="I863" s="12"/>
      <c r="J863" s="12"/>
      <c r="K863" s="12"/>
      <c r="L863" s="12"/>
      <c r="M863" s="49"/>
      <c r="N863" s="49"/>
      <c r="O863" s="12"/>
      <c r="P863" s="12"/>
      <c r="Q863" s="12"/>
      <c r="R863" s="12"/>
      <c r="S863" s="12"/>
    </row>
    <row r="864" spans="1:19" s="1" customFormat="1" x14ac:dyDescent="0.4">
      <c r="A864" s="12"/>
      <c r="B864" s="12"/>
      <c r="C864" s="42"/>
      <c r="D864" s="12"/>
      <c r="E864" s="12"/>
      <c r="F864" s="12"/>
      <c r="G864" s="12"/>
      <c r="H864" s="12"/>
      <c r="I864" s="12"/>
      <c r="J864" s="12"/>
      <c r="K864" s="12"/>
      <c r="L864" s="12"/>
      <c r="M864" s="49"/>
      <c r="N864" s="49"/>
      <c r="O864" s="12"/>
      <c r="P864" s="12"/>
      <c r="Q864" s="12"/>
      <c r="R864" s="12"/>
      <c r="S864" s="12"/>
    </row>
    <row r="865" spans="1:19" s="1" customFormat="1" x14ac:dyDescent="0.4">
      <c r="A865" s="12"/>
      <c r="B865" s="12"/>
      <c r="C865" s="42"/>
      <c r="D865" s="12"/>
      <c r="E865" s="12"/>
      <c r="F865" s="12"/>
      <c r="G865" s="12"/>
      <c r="H865" s="12"/>
      <c r="I865" s="12"/>
      <c r="J865" s="12"/>
      <c r="K865" s="12"/>
      <c r="L865" s="12"/>
      <c r="M865" s="49"/>
      <c r="N865" s="49"/>
      <c r="O865" s="12"/>
      <c r="P865" s="12"/>
      <c r="Q865" s="12"/>
      <c r="R865" s="12"/>
      <c r="S865" s="12"/>
    </row>
    <row r="866" spans="1:19" s="1" customFormat="1" x14ac:dyDescent="0.4">
      <c r="A866" s="12"/>
      <c r="B866" s="12"/>
      <c r="C866" s="42"/>
      <c r="D866" s="12"/>
      <c r="E866" s="12"/>
      <c r="F866" s="12"/>
      <c r="G866" s="12"/>
      <c r="H866" s="12"/>
      <c r="I866" s="12"/>
      <c r="J866" s="12"/>
      <c r="K866" s="12"/>
      <c r="L866" s="12"/>
      <c r="M866" s="49"/>
      <c r="N866" s="49"/>
      <c r="O866" s="12"/>
      <c r="P866" s="12"/>
      <c r="Q866" s="12"/>
      <c r="R866" s="12"/>
      <c r="S866" s="12"/>
    </row>
    <row r="867" spans="1:19" s="1" customFormat="1" x14ac:dyDescent="0.4">
      <c r="A867" s="12"/>
      <c r="B867" s="12"/>
      <c r="C867" s="42"/>
      <c r="D867" s="12"/>
      <c r="E867" s="12"/>
      <c r="F867" s="12"/>
      <c r="G867" s="12"/>
      <c r="H867" s="12"/>
      <c r="I867" s="12"/>
      <c r="J867" s="12"/>
      <c r="K867" s="12"/>
      <c r="L867" s="12"/>
      <c r="M867" s="49"/>
      <c r="N867" s="49"/>
      <c r="O867" s="12"/>
      <c r="P867" s="12"/>
      <c r="Q867" s="12"/>
      <c r="R867" s="12"/>
      <c r="S867" s="12"/>
    </row>
    <row r="868" spans="1:19" s="1" customFormat="1" x14ac:dyDescent="0.4">
      <c r="A868" s="12"/>
      <c r="B868" s="12"/>
      <c r="C868" s="42"/>
      <c r="D868" s="12"/>
      <c r="E868" s="12"/>
      <c r="F868" s="12"/>
      <c r="G868" s="12"/>
      <c r="H868" s="12"/>
      <c r="I868" s="12"/>
      <c r="J868" s="12"/>
      <c r="K868" s="12"/>
      <c r="L868" s="12"/>
      <c r="M868" s="49"/>
      <c r="N868" s="49"/>
      <c r="O868" s="12"/>
      <c r="P868" s="12"/>
      <c r="Q868" s="12"/>
      <c r="R868" s="12"/>
      <c r="S868" s="12"/>
    </row>
    <row r="869" spans="1:19" s="1" customFormat="1" x14ac:dyDescent="0.4">
      <c r="A869" s="12"/>
      <c r="B869" s="12"/>
      <c r="C869" s="42"/>
      <c r="D869" s="12"/>
      <c r="E869" s="12"/>
      <c r="F869" s="12"/>
      <c r="G869" s="12"/>
      <c r="H869" s="12"/>
      <c r="I869" s="12"/>
      <c r="J869" s="12"/>
      <c r="K869" s="12"/>
      <c r="L869" s="12"/>
      <c r="M869" s="49"/>
      <c r="N869" s="49"/>
      <c r="O869" s="12"/>
      <c r="P869" s="12"/>
      <c r="Q869" s="12"/>
      <c r="R869" s="12"/>
      <c r="S869" s="12"/>
    </row>
    <row r="870" spans="1:19" s="1" customFormat="1" x14ac:dyDescent="0.4">
      <c r="A870" s="12"/>
      <c r="B870" s="12"/>
      <c r="C870" s="42"/>
      <c r="D870" s="12"/>
      <c r="E870" s="12"/>
      <c r="F870" s="12"/>
      <c r="G870" s="12"/>
      <c r="H870" s="12"/>
      <c r="I870" s="12"/>
      <c r="J870" s="12"/>
      <c r="K870" s="12"/>
      <c r="L870" s="12"/>
      <c r="M870" s="49"/>
      <c r="N870" s="49"/>
      <c r="O870" s="12"/>
      <c r="P870" s="12"/>
      <c r="Q870" s="12"/>
      <c r="R870" s="12"/>
      <c r="S870" s="12"/>
    </row>
    <row r="871" spans="1:19" s="1" customFormat="1" x14ac:dyDescent="0.4">
      <c r="A871" s="12"/>
      <c r="B871" s="12"/>
      <c r="C871" s="42"/>
      <c r="D871" s="12"/>
      <c r="E871" s="12"/>
      <c r="F871" s="12"/>
      <c r="G871" s="12"/>
      <c r="H871" s="12"/>
      <c r="I871" s="12"/>
      <c r="J871" s="12"/>
      <c r="K871" s="12"/>
      <c r="L871" s="12"/>
      <c r="M871" s="49"/>
      <c r="N871" s="49"/>
      <c r="O871" s="12"/>
      <c r="P871" s="12"/>
      <c r="Q871" s="12"/>
      <c r="R871" s="12"/>
      <c r="S871" s="12"/>
    </row>
    <row r="872" spans="1:19" s="1" customFormat="1" x14ac:dyDescent="0.4">
      <c r="A872" s="12"/>
      <c r="B872" s="12"/>
      <c r="C872" s="42"/>
      <c r="D872" s="12"/>
      <c r="E872" s="12"/>
      <c r="F872" s="12"/>
      <c r="G872" s="12"/>
      <c r="H872" s="12"/>
      <c r="I872" s="12"/>
      <c r="J872" s="12"/>
      <c r="K872" s="12"/>
      <c r="L872" s="12"/>
      <c r="M872" s="49"/>
      <c r="N872" s="49"/>
      <c r="O872" s="12"/>
      <c r="P872" s="12"/>
      <c r="Q872" s="12"/>
      <c r="R872" s="12"/>
      <c r="S872" s="12"/>
    </row>
    <row r="873" spans="1:19" s="1" customFormat="1" x14ac:dyDescent="0.4">
      <c r="A873" s="12"/>
      <c r="B873" s="12"/>
      <c r="C873" s="42"/>
      <c r="D873" s="12"/>
      <c r="E873" s="12"/>
      <c r="F873" s="12"/>
      <c r="G873" s="12"/>
      <c r="H873" s="12"/>
      <c r="I873" s="12"/>
      <c r="J873" s="12"/>
      <c r="K873" s="12"/>
      <c r="L873" s="12"/>
      <c r="M873" s="49"/>
      <c r="N873" s="49"/>
      <c r="O873" s="12"/>
      <c r="P873" s="12"/>
      <c r="Q873" s="12"/>
      <c r="R873" s="12"/>
      <c r="S873" s="12"/>
    </row>
    <row r="874" spans="1:19" s="1" customFormat="1" x14ac:dyDescent="0.4">
      <c r="A874" s="12"/>
      <c r="B874" s="12"/>
      <c r="C874" s="42"/>
      <c r="D874" s="12"/>
      <c r="E874" s="12"/>
      <c r="F874" s="12"/>
      <c r="G874" s="12"/>
      <c r="H874" s="12"/>
      <c r="I874" s="12"/>
      <c r="J874" s="12"/>
      <c r="K874" s="12"/>
      <c r="L874" s="12"/>
      <c r="M874" s="49"/>
      <c r="N874" s="49"/>
      <c r="O874" s="12"/>
      <c r="P874" s="12"/>
      <c r="Q874" s="12"/>
      <c r="R874" s="12"/>
      <c r="S874" s="12"/>
    </row>
    <row r="875" spans="1:19" s="1" customFormat="1" x14ac:dyDescent="0.4">
      <c r="A875" s="12"/>
      <c r="B875" s="12"/>
      <c r="C875" s="42"/>
      <c r="D875" s="12"/>
      <c r="E875" s="12"/>
      <c r="F875" s="12"/>
      <c r="G875" s="12"/>
      <c r="H875" s="12"/>
      <c r="I875" s="12"/>
      <c r="J875" s="12"/>
      <c r="K875" s="12"/>
      <c r="L875" s="12"/>
      <c r="M875" s="49"/>
      <c r="N875" s="49"/>
      <c r="O875" s="12"/>
      <c r="P875" s="12"/>
      <c r="Q875" s="12"/>
      <c r="R875" s="12"/>
      <c r="S875" s="12"/>
    </row>
    <row r="876" spans="1:19" s="1" customFormat="1" x14ac:dyDescent="0.4">
      <c r="A876" s="12"/>
      <c r="B876" s="12"/>
      <c r="C876" s="42"/>
      <c r="D876" s="12"/>
      <c r="E876" s="12"/>
      <c r="F876" s="12"/>
      <c r="G876" s="12"/>
      <c r="H876" s="12"/>
      <c r="I876" s="12"/>
      <c r="J876" s="12"/>
      <c r="K876" s="12"/>
      <c r="L876" s="12"/>
      <c r="M876" s="49"/>
      <c r="N876" s="49"/>
      <c r="O876" s="12"/>
      <c r="P876" s="12"/>
      <c r="Q876" s="12"/>
      <c r="R876" s="12"/>
      <c r="S876" s="12"/>
    </row>
    <row r="877" spans="1:19" s="1" customFormat="1" x14ac:dyDescent="0.4">
      <c r="A877" s="12"/>
      <c r="B877" s="12"/>
      <c r="C877" s="42"/>
      <c r="D877" s="12"/>
      <c r="E877" s="12"/>
      <c r="F877" s="12"/>
      <c r="G877" s="12"/>
      <c r="H877" s="12"/>
      <c r="I877" s="12"/>
      <c r="J877" s="12"/>
      <c r="K877" s="12"/>
      <c r="L877" s="12"/>
      <c r="M877" s="49"/>
      <c r="N877" s="49"/>
      <c r="O877" s="12"/>
      <c r="P877" s="12"/>
      <c r="Q877" s="12"/>
      <c r="R877" s="12"/>
      <c r="S877" s="12"/>
    </row>
    <row r="878" spans="1:19" s="1" customFormat="1" x14ac:dyDescent="0.4">
      <c r="A878" s="12"/>
      <c r="B878" s="12"/>
      <c r="C878" s="42"/>
      <c r="D878" s="12"/>
      <c r="E878" s="12"/>
      <c r="F878" s="12"/>
      <c r="G878" s="12"/>
      <c r="H878" s="12"/>
      <c r="I878" s="12"/>
      <c r="J878" s="12"/>
      <c r="K878" s="12"/>
      <c r="L878" s="12"/>
      <c r="M878" s="49"/>
      <c r="N878" s="49"/>
      <c r="O878" s="12"/>
      <c r="P878" s="12"/>
      <c r="Q878" s="12"/>
      <c r="R878" s="12"/>
      <c r="S878" s="12"/>
    </row>
    <row r="879" spans="1:19" s="1" customFormat="1" x14ac:dyDescent="0.4">
      <c r="A879" s="12"/>
      <c r="B879" s="12"/>
      <c r="C879" s="42"/>
      <c r="D879" s="12"/>
      <c r="E879" s="12"/>
      <c r="F879" s="12"/>
      <c r="G879" s="12"/>
      <c r="H879" s="12"/>
      <c r="I879" s="12"/>
      <c r="J879" s="12"/>
      <c r="K879" s="12"/>
      <c r="L879" s="12"/>
      <c r="M879" s="49"/>
      <c r="N879" s="49"/>
      <c r="O879" s="12"/>
      <c r="P879" s="12"/>
      <c r="Q879" s="12"/>
      <c r="R879" s="12"/>
      <c r="S879" s="12"/>
    </row>
    <row r="880" spans="1:19" s="1" customFormat="1" x14ac:dyDescent="0.4">
      <c r="A880" s="12"/>
      <c r="B880" s="12"/>
      <c r="C880" s="42"/>
      <c r="D880" s="12"/>
      <c r="E880" s="12"/>
      <c r="F880" s="12"/>
      <c r="G880" s="12"/>
      <c r="H880" s="12"/>
      <c r="I880" s="12"/>
      <c r="J880" s="12"/>
      <c r="K880" s="12"/>
      <c r="L880" s="12"/>
      <c r="M880" s="49"/>
      <c r="N880" s="49"/>
      <c r="O880" s="12"/>
      <c r="P880" s="12"/>
      <c r="Q880" s="12"/>
      <c r="R880" s="12"/>
      <c r="S880" s="12"/>
    </row>
    <row r="881" spans="1:19" s="1" customFormat="1" x14ac:dyDescent="0.4">
      <c r="A881" s="12"/>
      <c r="B881" s="12"/>
      <c r="C881" s="42"/>
      <c r="D881" s="12"/>
      <c r="E881" s="12"/>
      <c r="F881" s="12"/>
      <c r="G881" s="12"/>
      <c r="H881" s="12"/>
      <c r="I881" s="12"/>
      <c r="J881" s="12"/>
      <c r="K881" s="12"/>
      <c r="L881" s="12"/>
      <c r="M881" s="49"/>
      <c r="N881" s="49"/>
      <c r="O881" s="12"/>
      <c r="P881" s="12"/>
      <c r="Q881" s="12"/>
      <c r="R881" s="12"/>
      <c r="S881" s="12"/>
    </row>
    <row r="882" spans="1:19" s="1" customFormat="1" x14ac:dyDescent="0.4">
      <c r="A882" s="12"/>
      <c r="B882" s="12"/>
      <c r="C882" s="42"/>
      <c r="D882" s="12"/>
      <c r="E882" s="12"/>
      <c r="F882" s="12"/>
      <c r="G882" s="12"/>
      <c r="H882" s="12"/>
      <c r="I882" s="12"/>
      <c r="J882" s="12"/>
      <c r="K882" s="12"/>
      <c r="L882" s="12"/>
      <c r="M882" s="49"/>
      <c r="N882" s="49"/>
      <c r="O882" s="12"/>
      <c r="P882" s="12"/>
      <c r="Q882" s="12"/>
      <c r="R882" s="12"/>
      <c r="S882" s="12"/>
    </row>
    <row r="883" spans="1:19" s="1" customFormat="1" x14ac:dyDescent="0.4">
      <c r="A883" s="12"/>
      <c r="B883" s="12"/>
      <c r="C883" s="42"/>
      <c r="D883" s="12"/>
      <c r="E883" s="12"/>
      <c r="F883" s="12"/>
      <c r="G883" s="12"/>
      <c r="H883" s="12"/>
      <c r="I883" s="12"/>
      <c r="J883" s="12"/>
      <c r="K883" s="12"/>
      <c r="L883" s="12"/>
      <c r="M883" s="49"/>
      <c r="N883" s="49"/>
      <c r="O883" s="12"/>
      <c r="P883" s="12"/>
      <c r="Q883" s="12"/>
      <c r="R883" s="12"/>
      <c r="S883" s="12"/>
    </row>
    <row r="884" spans="1:19" s="1" customFormat="1" x14ac:dyDescent="0.4">
      <c r="A884" s="12"/>
      <c r="B884" s="12"/>
      <c r="C884" s="42"/>
      <c r="D884" s="12"/>
      <c r="E884" s="12"/>
      <c r="F884" s="12"/>
      <c r="G884" s="12"/>
      <c r="H884" s="12"/>
      <c r="I884" s="12"/>
      <c r="J884" s="12"/>
      <c r="K884" s="12"/>
      <c r="L884" s="12"/>
      <c r="M884" s="49"/>
      <c r="N884" s="49"/>
      <c r="O884" s="12"/>
      <c r="P884" s="12"/>
      <c r="Q884" s="12"/>
      <c r="R884" s="12"/>
      <c r="S884" s="12"/>
    </row>
    <row r="885" spans="1:19" s="1" customFormat="1" x14ac:dyDescent="0.4">
      <c r="A885" s="12"/>
      <c r="B885" s="12"/>
      <c r="C885" s="42"/>
      <c r="D885" s="12"/>
      <c r="E885" s="12"/>
      <c r="F885" s="12"/>
      <c r="G885" s="12"/>
      <c r="H885" s="12"/>
      <c r="I885" s="12"/>
      <c r="J885" s="12"/>
      <c r="K885" s="12"/>
      <c r="L885" s="12"/>
      <c r="M885" s="49"/>
      <c r="N885" s="49"/>
      <c r="O885" s="12"/>
      <c r="P885" s="12"/>
      <c r="Q885" s="12"/>
      <c r="R885" s="12"/>
      <c r="S885" s="12"/>
    </row>
    <row r="886" spans="1:19" s="1" customFormat="1" x14ac:dyDescent="0.4">
      <c r="A886" s="12"/>
      <c r="B886" s="12"/>
      <c r="C886" s="42"/>
      <c r="D886" s="12"/>
      <c r="E886" s="12"/>
      <c r="F886" s="12"/>
      <c r="G886" s="12"/>
      <c r="H886" s="12"/>
      <c r="I886" s="12"/>
      <c r="J886" s="12"/>
      <c r="K886" s="12"/>
      <c r="L886" s="12"/>
      <c r="M886" s="49"/>
      <c r="N886" s="49"/>
      <c r="O886" s="12"/>
      <c r="P886" s="12"/>
      <c r="Q886" s="12"/>
      <c r="R886" s="12"/>
      <c r="S886" s="12"/>
    </row>
    <row r="887" spans="1:19" s="1" customFormat="1" x14ac:dyDescent="0.4">
      <c r="A887" s="12"/>
      <c r="B887" s="12"/>
      <c r="C887" s="42"/>
      <c r="D887" s="12"/>
      <c r="E887" s="12"/>
      <c r="F887" s="12"/>
      <c r="G887" s="12"/>
      <c r="H887" s="12"/>
      <c r="I887" s="12"/>
      <c r="J887" s="12"/>
      <c r="K887" s="12"/>
      <c r="L887" s="12"/>
      <c r="M887" s="49"/>
      <c r="N887" s="49"/>
      <c r="O887" s="12"/>
      <c r="P887" s="12"/>
      <c r="Q887" s="12"/>
      <c r="R887" s="12"/>
      <c r="S887" s="12"/>
    </row>
    <row r="888" spans="1:19" s="1" customFormat="1" x14ac:dyDescent="0.4">
      <c r="A888" s="12"/>
      <c r="B888" s="12"/>
      <c r="C888" s="42"/>
      <c r="D888" s="12"/>
      <c r="E888" s="12"/>
      <c r="F888" s="12"/>
      <c r="G888" s="12"/>
      <c r="H888" s="12"/>
      <c r="I888" s="12"/>
      <c r="J888" s="12"/>
      <c r="K888" s="12"/>
      <c r="L888" s="12"/>
      <c r="M888" s="49"/>
      <c r="N888" s="49"/>
      <c r="O888" s="12"/>
      <c r="P888" s="12"/>
      <c r="Q888" s="12"/>
      <c r="R888" s="12"/>
      <c r="S888" s="12"/>
    </row>
    <row r="889" spans="1:19" s="1" customFormat="1" x14ac:dyDescent="0.4">
      <c r="A889" s="12"/>
      <c r="B889" s="12"/>
      <c r="C889" s="42"/>
      <c r="D889" s="12"/>
      <c r="E889" s="12"/>
      <c r="F889" s="12"/>
      <c r="G889" s="12"/>
      <c r="H889" s="12"/>
      <c r="I889" s="12"/>
      <c r="J889" s="12"/>
      <c r="K889" s="12"/>
      <c r="L889" s="12"/>
      <c r="M889" s="49"/>
      <c r="N889" s="49"/>
      <c r="O889" s="12"/>
      <c r="P889" s="12"/>
      <c r="Q889" s="12"/>
      <c r="R889" s="12"/>
      <c r="S889" s="12"/>
    </row>
    <row r="890" spans="1:19" s="1" customFormat="1" x14ac:dyDescent="0.4">
      <c r="A890" s="12"/>
      <c r="B890" s="12"/>
      <c r="C890" s="42"/>
      <c r="D890" s="12"/>
      <c r="E890" s="12"/>
      <c r="F890" s="12"/>
      <c r="G890" s="12"/>
      <c r="H890" s="12"/>
      <c r="I890" s="12"/>
      <c r="J890" s="12"/>
      <c r="K890" s="12"/>
      <c r="L890" s="12"/>
      <c r="M890" s="49"/>
      <c r="N890" s="49"/>
      <c r="O890" s="12"/>
      <c r="P890" s="12"/>
      <c r="Q890" s="12"/>
      <c r="R890" s="12"/>
      <c r="S890" s="12"/>
    </row>
    <row r="891" spans="1:19" s="1" customFormat="1" x14ac:dyDescent="0.4">
      <c r="A891" s="12"/>
      <c r="B891" s="12"/>
      <c r="C891" s="42"/>
      <c r="D891" s="12"/>
      <c r="E891" s="12"/>
      <c r="F891" s="12"/>
      <c r="G891" s="12"/>
      <c r="H891" s="12"/>
      <c r="I891" s="12"/>
      <c r="J891" s="12"/>
      <c r="K891" s="12"/>
      <c r="L891" s="12"/>
      <c r="M891" s="49"/>
      <c r="N891" s="49"/>
      <c r="O891" s="12"/>
      <c r="P891" s="12"/>
      <c r="Q891" s="12"/>
      <c r="R891" s="12"/>
      <c r="S891" s="12"/>
    </row>
    <row r="892" spans="1:19" s="1" customFormat="1" x14ac:dyDescent="0.4">
      <c r="A892" s="12"/>
      <c r="B892" s="12"/>
      <c r="C892" s="42"/>
      <c r="D892" s="12"/>
      <c r="E892" s="12"/>
      <c r="F892" s="12"/>
      <c r="G892" s="12"/>
      <c r="H892" s="12"/>
      <c r="I892" s="12"/>
      <c r="J892" s="12"/>
      <c r="K892" s="12"/>
      <c r="L892" s="12"/>
      <c r="M892" s="49"/>
      <c r="N892" s="49"/>
      <c r="O892" s="12"/>
      <c r="P892" s="12"/>
      <c r="Q892" s="12"/>
      <c r="R892" s="12"/>
      <c r="S892" s="12"/>
    </row>
    <row r="893" spans="1:19" s="1" customFormat="1" x14ac:dyDescent="0.4">
      <c r="A893" s="12"/>
      <c r="B893" s="12"/>
      <c r="C893" s="42"/>
      <c r="D893" s="12"/>
      <c r="E893" s="12"/>
      <c r="F893" s="12"/>
      <c r="G893" s="12"/>
      <c r="H893" s="12"/>
      <c r="I893" s="12"/>
      <c r="J893" s="12"/>
      <c r="K893" s="12"/>
      <c r="L893" s="12"/>
      <c r="M893" s="49"/>
      <c r="N893" s="49"/>
      <c r="O893" s="12"/>
      <c r="P893" s="12"/>
      <c r="Q893" s="12"/>
      <c r="R893" s="12"/>
      <c r="S893" s="12"/>
    </row>
    <row r="894" spans="1:19" s="1" customFormat="1" x14ac:dyDescent="0.4">
      <c r="A894" s="12"/>
      <c r="B894" s="12"/>
      <c r="C894" s="42"/>
      <c r="D894" s="12"/>
      <c r="E894" s="12"/>
      <c r="F894" s="12"/>
      <c r="G894" s="12"/>
      <c r="H894" s="12"/>
      <c r="I894" s="12"/>
      <c r="J894" s="12"/>
      <c r="K894" s="12"/>
      <c r="L894" s="12"/>
      <c r="M894" s="49"/>
      <c r="N894" s="49"/>
      <c r="O894" s="12"/>
      <c r="P894" s="12"/>
      <c r="Q894" s="12"/>
      <c r="R894" s="12"/>
      <c r="S894" s="12"/>
    </row>
    <row r="895" spans="1:19" s="1" customFormat="1" x14ac:dyDescent="0.4">
      <c r="A895" s="12"/>
      <c r="B895" s="12"/>
      <c r="C895" s="42"/>
      <c r="D895" s="12"/>
      <c r="E895" s="12"/>
      <c r="F895" s="12"/>
      <c r="G895" s="12"/>
      <c r="H895" s="12"/>
      <c r="I895" s="12"/>
      <c r="J895" s="12"/>
      <c r="K895" s="12"/>
      <c r="L895" s="12"/>
      <c r="M895" s="49"/>
      <c r="N895" s="49"/>
      <c r="O895" s="12"/>
      <c r="P895" s="12"/>
      <c r="Q895" s="12"/>
      <c r="R895" s="12"/>
      <c r="S895" s="12"/>
    </row>
    <row r="896" spans="1:19" s="1" customFormat="1" x14ac:dyDescent="0.4">
      <c r="A896" s="12"/>
      <c r="B896" s="12"/>
      <c r="C896" s="42"/>
      <c r="D896" s="12"/>
      <c r="E896" s="12"/>
      <c r="F896" s="12"/>
      <c r="G896" s="12"/>
      <c r="H896" s="12"/>
      <c r="I896" s="12"/>
      <c r="J896" s="12"/>
      <c r="K896" s="12"/>
      <c r="L896" s="12"/>
      <c r="M896" s="49"/>
      <c r="N896" s="49"/>
      <c r="O896" s="12"/>
      <c r="P896" s="12"/>
      <c r="Q896" s="12"/>
      <c r="R896" s="12"/>
      <c r="S896" s="12"/>
    </row>
    <row r="897" spans="1:19" s="1" customFormat="1" x14ac:dyDescent="0.4">
      <c r="A897" s="12"/>
      <c r="B897" s="12"/>
      <c r="C897" s="42"/>
      <c r="D897" s="12"/>
      <c r="E897" s="12"/>
      <c r="F897" s="12"/>
      <c r="G897" s="12"/>
      <c r="H897" s="12"/>
      <c r="I897" s="12"/>
      <c r="J897" s="12"/>
      <c r="K897" s="12"/>
      <c r="L897" s="12"/>
      <c r="M897" s="49"/>
      <c r="N897" s="49"/>
      <c r="O897" s="12"/>
      <c r="P897" s="12"/>
      <c r="Q897" s="12"/>
      <c r="R897" s="12"/>
      <c r="S897" s="12"/>
    </row>
    <row r="898" spans="1:19" s="1" customFormat="1" x14ac:dyDescent="0.4">
      <c r="A898" s="12"/>
      <c r="B898" s="12"/>
      <c r="C898" s="42"/>
      <c r="D898" s="12"/>
      <c r="E898" s="12"/>
      <c r="F898" s="12"/>
      <c r="G898" s="12"/>
      <c r="H898" s="12"/>
      <c r="I898" s="12"/>
      <c r="J898" s="12"/>
      <c r="K898" s="12"/>
      <c r="L898" s="12"/>
      <c r="M898" s="49"/>
      <c r="N898" s="49"/>
      <c r="O898" s="12"/>
      <c r="P898" s="12"/>
      <c r="Q898" s="12"/>
      <c r="R898" s="12"/>
      <c r="S898" s="12"/>
    </row>
    <row r="899" spans="1:19" s="1" customFormat="1" x14ac:dyDescent="0.4">
      <c r="A899" s="12"/>
      <c r="B899" s="12"/>
      <c r="C899" s="42"/>
      <c r="D899" s="12"/>
      <c r="E899" s="12"/>
      <c r="F899" s="12"/>
      <c r="G899" s="12"/>
      <c r="H899" s="12"/>
      <c r="I899" s="12"/>
      <c r="J899" s="12"/>
      <c r="K899" s="12"/>
      <c r="L899" s="12"/>
      <c r="M899" s="49"/>
      <c r="N899" s="49"/>
      <c r="O899" s="12"/>
      <c r="P899" s="12"/>
      <c r="Q899" s="12"/>
      <c r="R899" s="12"/>
      <c r="S899" s="12"/>
    </row>
    <row r="900" spans="1:19" s="1" customFormat="1" x14ac:dyDescent="0.4">
      <c r="A900" s="12"/>
      <c r="B900" s="12"/>
      <c r="C900" s="42"/>
      <c r="D900" s="12"/>
      <c r="E900" s="12"/>
      <c r="F900" s="12"/>
      <c r="G900" s="12"/>
      <c r="H900" s="12"/>
      <c r="I900" s="12"/>
      <c r="J900" s="12"/>
      <c r="K900" s="12"/>
      <c r="L900" s="12"/>
      <c r="M900" s="49"/>
      <c r="N900" s="49"/>
      <c r="O900" s="12"/>
      <c r="P900" s="12"/>
      <c r="Q900" s="12"/>
      <c r="R900" s="12"/>
      <c r="S900" s="12"/>
    </row>
    <row r="901" spans="1:19" s="1" customFormat="1" x14ac:dyDescent="0.4">
      <c r="A901" s="12"/>
      <c r="B901" s="12"/>
      <c r="C901" s="42"/>
      <c r="D901" s="12"/>
      <c r="E901" s="12"/>
      <c r="F901" s="12"/>
      <c r="G901" s="12"/>
      <c r="H901" s="12"/>
      <c r="I901" s="12"/>
      <c r="J901" s="12"/>
      <c r="K901" s="12"/>
      <c r="L901" s="12"/>
      <c r="M901" s="49"/>
      <c r="N901" s="49"/>
      <c r="O901" s="12"/>
      <c r="P901" s="12"/>
      <c r="Q901" s="12"/>
      <c r="R901" s="12"/>
      <c r="S901" s="12"/>
    </row>
    <row r="902" spans="1:19" s="1" customFormat="1" x14ac:dyDescent="0.4">
      <c r="A902" s="12"/>
      <c r="B902" s="12"/>
      <c r="C902" s="42"/>
      <c r="D902" s="12"/>
      <c r="E902" s="12"/>
      <c r="F902" s="12"/>
      <c r="G902" s="12"/>
      <c r="H902" s="12"/>
      <c r="I902" s="12"/>
      <c r="J902" s="12"/>
      <c r="K902" s="12"/>
      <c r="L902" s="12"/>
      <c r="M902" s="49"/>
      <c r="N902" s="49"/>
      <c r="O902" s="12"/>
      <c r="P902" s="12"/>
      <c r="Q902" s="12"/>
      <c r="R902" s="12"/>
      <c r="S902" s="12"/>
    </row>
    <row r="903" spans="1:19" s="1" customFormat="1" x14ac:dyDescent="0.4">
      <c r="A903" s="12"/>
      <c r="B903" s="12"/>
      <c r="C903" s="42"/>
      <c r="D903" s="12"/>
      <c r="E903" s="12"/>
      <c r="F903" s="12"/>
      <c r="G903" s="12"/>
      <c r="H903" s="12"/>
      <c r="I903" s="12"/>
      <c r="J903" s="12"/>
      <c r="K903" s="12"/>
      <c r="L903" s="12"/>
      <c r="M903" s="49"/>
      <c r="N903" s="49"/>
      <c r="O903" s="12"/>
      <c r="P903" s="12"/>
      <c r="Q903" s="12"/>
      <c r="R903" s="12"/>
      <c r="S903" s="12"/>
    </row>
    <row r="904" spans="1:19" s="1" customFormat="1" x14ac:dyDescent="0.4">
      <c r="A904" s="12"/>
      <c r="B904" s="12"/>
      <c r="C904" s="42"/>
      <c r="D904" s="12"/>
      <c r="E904" s="12"/>
      <c r="F904" s="12"/>
      <c r="G904" s="12"/>
      <c r="H904" s="12"/>
      <c r="I904" s="12"/>
      <c r="J904" s="12"/>
      <c r="K904" s="12"/>
      <c r="L904" s="12"/>
      <c r="M904" s="49"/>
      <c r="N904" s="49"/>
      <c r="O904" s="12"/>
      <c r="P904" s="12"/>
      <c r="Q904" s="12"/>
      <c r="R904" s="12"/>
      <c r="S904" s="12"/>
    </row>
    <row r="905" spans="1:19" s="1" customFormat="1" x14ac:dyDescent="0.4">
      <c r="A905" s="12"/>
      <c r="B905" s="12"/>
      <c r="C905" s="42"/>
      <c r="D905" s="12"/>
      <c r="E905" s="12"/>
      <c r="F905" s="12"/>
      <c r="G905" s="12"/>
      <c r="H905" s="12"/>
      <c r="I905" s="12"/>
      <c r="J905" s="12"/>
      <c r="K905" s="12"/>
      <c r="L905" s="12"/>
      <c r="M905" s="49"/>
      <c r="N905" s="49"/>
      <c r="O905" s="12"/>
      <c r="P905" s="12"/>
      <c r="Q905" s="12"/>
      <c r="R905" s="12"/>
      <c r="S905" s="12"/>
    </row>
    <row r="906" spans="1:19" s="1" customFormat="1" x14ac:dyDescent="0.4">
      <c r="A906" s="12"/>
      <c r="B906" s="12"/>
      <c r="C906" s="42"/>
      <c r="D906" s="12"/>
      <c r="E906" s="12"/>
      <c r="F906" s="12"/>
      <c r="G906" s="12"/>
      <c r="H906" s="12"/>
      <c r="I906" s="12"/>
      <c r="J906" s="12"/>
      <c r="K906" s="12"/>
      <c r="L906" s="12"/>
      <c r="M906" s="49"/>
      <c r="N906" s="49"/>
      <c r="O906" s="12"/>
      <c r="P906" s="12"/>
      <c r="Q906" s="12"/>
      <c r="R906" s="12"/>
      <c r="S906" s="12"/>
    </row>
    <row r="907" spans="1:19" s="1" customFormat="1" x14ac:dyDescent="0.4">
      <c r="A907" s="12"/>
      <c r="B907" s="12"/>
      <c r="C907" s="42"/>
      <c r="D907" s="12"/>
      <c r="E907" s="12"/>
      <c r="F907" s="12"/>
      <c r="G907" s="12"/>
      <c r="H907" s="12"/>
      <c r="I907" s="12"/>
      <c r="J907" s="12"/>
      <c r="K907" s="12"/>
      <c r="L907" s="12"/>
      <c r="M907" s="49"/>
      <c r="N907" s="49"/>
      <c r="O907" s="12"/>
      <c r="P907" s="12"/>
      <c r="Q907" s="12"/>
      <c r="R907" s="12"/>
      <c r="S907" s="12"/>
    </row>
    <row r="908" spans="1:19" s="1" customFormat="1" x14ac:dyDescent="0.4">
      <c r="A908" s="12"/>
      <c r="B908" s="12"/>
      <c r="C908" s="42"/>
      <c r="D908" s="12"/>
      <c r="E908" s="12"/>
      <c r="F908" s="12"/>
      <c r="G908" s="12"/>
      <c r="H908" s="12"/>
      <c r="I908" s="12"/>
      <c r="J908" s="12"/>
      <c r="K908" s="12"/>
      <c r="L908" s="12"/>
      <c r="M908" s="49"/>
      <c r="N908" s="49"/>
      <c r="O908" s="12"/>
      <c r="P908" s="12"/>
      <c r="Q908" s="12"/>
      <c r="R908" s="12"/>
      <c r="S908" s="12"/>
    </row>
    <row r="909" spans="1:19" s="1" customFormat="1" x14ac:dyDescent="0.4">
      <c r="A909" s="12"/>
      <c r="B909" s="12"/>
      <c r="C909" s="42"/>
      <c r="D909" s="12"/>
      <c r="E909" s="12"/>
      <c r="F909" s="12"/>
      <c r="G909" s="12"/>
      <c r="H909" s="12"/>
      <c r="I909" s="12"/>
      <c r="J909" s="12"/>
      <c r="K909" s="12"/>
      <c r="L909" s="12"/>
      <c r="M909" s="49"/>
      <c r="N909" s="49"/>
      <c r="O909" s="12"/>
      <c r="P909" s="12"/>
      <c r="Q909" s="12"/>
      <c r="R909" s="12"/>
      <c r="S909" s="12"/>
    </row>
    <row r="910" spans="1:19" s="1" customFormat="1" x14ac:dyDescent="0.4">
      <c r="A910" s="12"/>
      <c r="B910" s="12"/>
      <c r="C910" s="42"/>
      <c r="D910" s="12"/>
      <c r="E910" s="12"/>
      <c r="F910" s="12"/>
      <c r="G910" s="12"/>
      <c r="H910" s="12"/>
      <c r="I910" s="12"/>
      <c r="J910" s="12"/>
      <c r="K910" s="12"/>
      <c r="L910" s="12"/>
      <c r="M910" s="49"/>
      <c r="N910" s="49"/>
      <c r="O910" s="12"/>
      <c r="P910" s="12"/>
      <c r="Q910" s="12"/>
      <c r="R910" s="12"/>
      <c r="S910" s="12"/>
    </row>
    <row r="911" spans="1:19" s="1" customFormat="1" x14ac:dyDescent="0.4">
      <c r="A911" s="12"/>
      <c r="B911" s="12"/>
      <c r="C911" s="42"/>
      <c r="D911" s="12"/>
      <c r="E911" s="12"/>
      <c r="F911" s="12"/>
      <c r="G911" s="12"/>
      <c r="H911" s="12"/>
      <c r="I911" s="12"/>
      <c r="J911" s="12"/>
      <c r="K911" s="12"/>
      <c r="L911" s="12"/>
      <c r="M911" s="49"/>
      <c r="N911" s="49"/>
      <c r="O911" s="12"/>
      <c r="P911" s="12"/>
      <c r="Q911" s="12"/>
      <c r="R911" s="12"/>
      <c r="S911" s="12"/>
    </row>
    <row r="912" spans="1:19" s="1" customFormat="1" x14ac:dyDescent="0.4">
      <c r="A912" s="12"/>
      <c r="B912" s="12"/>
      <c r="C912" s="42"/>
      <c r="D912" s="12"/>
      <c r="E912" s="12"/>
      <c r="F912" s="12"/>
      <c r="G912" s="12"/>
      <c r="H912" s="12"/>
      <c r="I912" s="12"/>
      <c r="J912" s="12"/>
      <c r="K912" s="12"/>
      <c r="L912" s="12"/>
      <c r="M912" s="49"/>
      <c r="N912" s="49"/>
      <c r="O912" s="12"/>
      <c r="P912" s="12"/>
      <c r="Q912" s="12"/>
      <c r="R912" s="12"/>
      <c r="S912" s="12"/>
    </row>
    <row r="913" spans="1:19" s="1" customFormat="1" x14ac:dyDescent="0.4">
      <c r="A913" s="12"/>
      <c r="B913" s="12"/>
      <c r="C913" s="42"/>
      <c r="D913" s="12"/>
      <c r="E913" s="12"/>
      <c r="F913" s="12"/>
      <c r="G913" s="12"/>
      <c r="H913" s="12"/>
      <c r="I913" s="12"/>
      <c r="J913" s="12"/>
      <c r="K913" s="12"/>
      <c r="L913" s="12"/>
      <c r="M913" s="49"/>
      <c r="N913" s="49"/>
      <c r="O913" s="12"/>
      <c r="P913" s="12"/>
      <c r="Q913" s="12"/>
      <c r="R913" s="12"/>
      <c r="S913" s="12"/>
    </row>
    <row r="914" spans="1:19" s="1" customFormat="1" x14ac:dyDescent="0.4">
      <c r="A914" s="12"/>
      <c r="B914" s="12"/>
      <c r="C914" s="42"/>
      <c r="D914" s="12"/>
      <c r="E914" s="12"/>
      <c r="F914" s="12"/>
      <c r="G914" s="12"/>
      <c r="H914" s="12"/>
      <c r="I914" s="12"/>
      <c r="J914" s="12"/>
      <c r="K914" s="12"/>
      <c r="L914" s="12"/>
      <c r="M914" s="49"/>
      <c r="N914" s="49"/>
      <c r="O914" s="12"/>
      <c r="P914" s="12"/>
      <c r="Q914" s="12"/>
      <c r="R914" s="12"/>
      <c r="S914" s="12"/>
    </row>
    <row r="915" spans="1:19" s="1" customFormat="1" x14ac:dyDescent="0.4">
      <c r="A915" s="12"/>
      <c r="B915" s="12"/>
      <c r="C915" s="42"/>
      <c r="D915" s="12"/>
      <c r="E915" s="12"/>
      <c r="F915" s="12"/>
      <c r="G915" s="12"/>
      <c r="H915" s="12"/>
      <c r="I915" s="12"/>
      <c r="J915" s="12"/>
      <c r="K915" s="12"/>
      <c r="L915" s="12"/>
      <c r="M915" s="49"/>
      <c r="N915" s="49"/>
      <c r="O915" s="12"/>
      <c r="P915" s="12"/>
      <c r="Q915" s="12"/>
      <c r="R915" s="12"/>
      <c r="S915" s="12"/>
    </row>
    <row r="916" spans="1:19" s="1" customFormat="1" x14ac:dyDescent="0.4">
      <c r="A916" s="12"/>
      <c r="B916" s="12"/>
      <c r="C916" s="42"/>
      <c r="D916" s="12"/>
      <c r="E916" s="12"/>
      <c r="F916" s="12"/>
      <c r="G916" s="12"/>
      <c r="H916" s="12"/>
      <c r="I916" s="12"/>
      <c r="J916" s="12"/>
      <c r="K916" s="12"/>
      <c r="L916" s="12"/>
      <c r="M916" s="49"/>
      <c r="N916" s="49"/>
      <c r="O916" s="12"/>
      <c r="P916" s="12"/>
      <c r="Q916" s="12"/>
      <c r="R916" s="12"/>
      <c r="S916" s="12"/>
    </row>
    <row r="917" spans="1:19" s="1" customFormat="1" x14ac:dyDescent="0.4">
      <c r="A917" s="12"/>
      <c r="B917" s="12"/>
      <c r="C917" s="42"/>
      <c r="D917" s="12"/>
      <c r="E917" s="12"/>
      <c r="F917" s="12"/>
      <c r="G917" s="12"/>
      <c r="H917" s="12"/>
      <c r="I917" s="12"/>
      <c r="J917" s="12"/>
      <c r="K917" s="12"/>
      <c r="L917" s="12"/>
      <c r="M917" s="49"/>
      <c r="N917" s="49"/>
      <c r="O917" s="12"/>
      <c r="P917" s="12"/>
      <c r="Q917" s="12"/>
      <c r="R917" s="12"/>
      <c r="S917" s="12"/>
    </row>
    <row r="918" spans="1:19" s="1" customFormat="1" x14ac:dyDescent="0.4">
      <c r="A918" s="12"/>
      <c r="B918" s="12"/>
      <c r="C918" s="42"/>
      <c r="D918" s="12"/>
      <c r="E918" s="12"/>
      <c r="F918" s="12"/>
      <c r="G918" s="12"/>
      <c r="H918" s="12"/>
      <c r="I918" s="12"/>
      <c r="J918" s="12"/>
      <c r="K918" s="12"/>
      <c r="L918" s="12"/>
      <c r="M918" s="49"/>
      <c r="N918" s="49"/>
      <c r="O918" s="12"/>
      <c r="P918" s="12"/>
      <c r="Q918" s="12"/>
      <c r="R918" s="12"/>
      <c r="S918" s="12"/>
    </row>
    <row r="919" spans="1:19" s="1" customFormat="1" x14ac:dyDescent="0.4">
      <c r="A919" s="12"/>
      <c r="B919" s="12"/>
      <c r="C919" s="42"/>
      <c r="D919" s="12"/>
      <c r="E919" s="12"/>
      <c r="F919" s="12"/>
      <c r="G919" s="12"/>
      <c r="H919" s="12"/>
      <c r="I919" s="12"/>
      <c r="J919" s="12"/>
      <c r="K919" s="12"/>
      <c r="L919" s="12"/>
      <c r="M919" s="49"/>
      <c r="N919" s="49"/>
      <c r="O919" s="12"/>
      <c r="P919" s="12"/>
      <c r="Q919" s="12"/>
      <c r="R919" s="12"/>
      <c r="S919" s="12"/>
    </row>
    <row r="920" spans="1:19" s="1" customFormat="1" x14ac:dyDescent="0.4">
      <c r="A920" s="12"/>
      <c r="B920" s="12"/>
      <c r="C920" s="42"/>
      <c r="D920" s="12"/>
      <c r="E920" s="12"/>
      <c r="F920" s="12"/>
      <c r="G920" s="12"/>
      <c r="H920" s="12"/>
      <c r="I920" s="12"/>
      <c r="J920" s="12"/>
      <c r="K920" s="12"/>
      <c r="L920" s="12"/>
      <c r="M920" s="49"/>
      <c r="N920" s="49"/>
      <c r="O920" s="12"/>
      <c r="P920" s="12"/>
      <c r="Q920" s="12"/>
      <c r="R920" s="12"/>
      <c r="S920" s="12"/>
    </row>
    <row r="921" spans="1:19" s="1" customFormat="1" x14ac:dyDescent="0.4">
      <c r="A921" s="12"/>
      <c r="B921" s="12"/>
      <c r="C921" s="42"/>
      <c r="D921" s="12"/>
      <c r="E921" s="12"/>
      <c r="F921" s="12"/>
      <c r="G921" s="12"/>
      <c r="H921" s="12"/>
      <c r="I921" s="12"/>
      <c r="J921" s="12"/>
      <c r="K921" s="12"/>
      <c r="L921" s="12"/>
      <c r="M921" s="49"/>
      <c r="N921" s="49"/>
      <c r="O921" s="12"/>
      <c r="P921" s="12"/>
      <c r="Q921" s="12"/>
      <c r="R921" s="12"/>
      <c r="S921" s="12"/>
    </row>
    <row r="922" spans="1:19" s="1" customFormat="1" x14ac:dyDescent="0.4">
      <c r="A922" s="12"/>
      <c r="B922" s="12"/>
      <c r="C922" s="42"/>
      <c r="D922" s="12"/>
      <c r="E922" s="12"/>
      <c r="F922" s="12"/>
      <c r="G922" s="12"/>
      <c r="H922" s="12"/>
      <c r="I922" s="12"/>
      <c r="J922" s="12"/>
      <c r="K922" s="12"/>
      <c r="L922" s="12"/>
      <c r="M922" s="49"/>
      <c r="N922" s="49"/>
      <c r="O922" s="12"/>
      <c r="P922" s="12"/>
      <c r="Q922" s="12"/>
      <c r="R922" s="12"/>
      <c r="S922" s="12"/>
    </row>
    <row r="923" spans="1:19" s="1" customFormat="1" x14ac:dyDescent="0.4">
      <c r="A923" s="12"/>
      <c r="B923" s="12"/>
      <c r="C923" s="42"/>
      <c r="D923" s="12"/>
      <c r="E923" s="12"/>
      <c r="F923" s="12"/>
      <c r="G923" s="12"/>
      <c r="H923" s="12"/>
      <c r="I923" s="12"/>
      <c r="J923" s="12"/>
      <c r="K923" s="12"/>
      <c r="L923" s="12"/>
      <c r="M923" s="49"/>
      <c r="N923" s="49"/>
      <c r="O923" s="12"/>
      <c r="P923" s="12"/>
      <c r="Q923" s="12"/>
      <c r="R923" s="12"/>
      <c r="S923" s="12"/>
    </row>
    <row r="924" spans="1:19" s="1" customFormat="1" x14ac:dyDescent="0.4">
      <c r="A924" s="12"/>
      <c r="B924" s="12"/>
      <c r="C924" s="42"/>
      <c r="D924" s="12"/>
      <c r="E924" s="12"/>
      <c r="F924" s="12"/>
      <c r="G924" s="12"/>
      <c r="H924" s="12"/>
      <c r="I924" s="12"/>
      <c r="J924" s="12"/>
      <c r="K924" s="12"/>
      <c r="L924" s="12"/>
      <c r="M924" s="49"/>
      <c r="N924" s="49"/>
      <c r="O924" s="12"/>
      <c r="P924" s="12"/>
      <c r="Q924" s="12"/>
      <c r="R924" s="12"/>
      <c r="S924" s="12"/>
    </row>
    <row r="925" spans="1:19" s="1" customFormat="1" x14ac:dyDescent="0.4">
      <c r="A925" s="12"/>
      <c r="B925" s="12"/>
      <c r="C925" s="42"/>
      <c r="D925" s="12"/>
      <c r="E925" s="12"/>
      <c r="F925" s="12"/>
      <c r="G925" s="12"/>
      <c r="H925" s="12"/>
      <c r="I925" s="12"/>
      <c r="J925" s="12"/>
      <c r="K925" s="12"/>
      <c r="L925" s="12"/>
      <c r="M925" s="49"/>
      <c r="N925" s="49"/>
      <c r="O925" s="12"/>
      <c r="P925" s="12"/>
      <c r="Q925" s="12"/>
      <c r="R925" s="12"/>
      <c r="S925" s="12"/>
    </row>
    <row r="926" spans="1:19" s="1" customFormat="1" x14ac:dyDescent="0.4">
      <c r="A926" s="12"/>
      <c r="B926" s="12"/>
      <c r="C926" s="42"/>
      <c r="D926" s="12"/>
      <c r="E926" s="12"/>
      <c r="F926" s="12"/>
      <c r="G926" s="12"/>
      <c r="H926" s="12"/>
      <c r="I926" s="12"/>
      <c r="J926" s="12"/>
      <c r="K926" s="12"/>
      <c r="L926" s="12"/>
      <c r="M926" s="49"/>
      <c r="N926" s="49"/>
      <c r="O926" s="12"/>
      <c r="P926" s="12"/>
      <c r="Q926" s="12"/>
      <c r="R926" s="12"/>
      <c r="S926" s="12"/>
    </row>
    <row r="927" spans="1:19" s="1" customFormat="1" x14ac:dyDescent="0.4">
      <c r="A927" s="12"/>
      <c r="B927" s="12"/>
      <c r="C927" s="42"/>
      <c r="D927" s="12"/>
      <c r="E927" s="12"/>
      <c r="F927" s="12"/>
      <c r="G927" s="12"/>
      <c r="H927" s="12"/>
      <c r="I927" s="12"/>
      <c r="J927" s="12"/>
      <c r="K927" s="12"/>
      <c r="L927" s="12"/>
      <c r="M927" s="49"/>
      <c r="N927" s="49"/>
      <c r="O927" s="12"/>
      <c r="P927" s="12"/>
      <c r="Q927" s="12"/>
      <c r="R927" s="12"/>
      <c r="S927" s="12"/>
    </row>
    <row r="928" spans="1:19" s="1" customFormat="1" x14ac:dyDescent="0.4">
      <c r="A928" s="12"/>
      <c r="B928" s="12"/>
      <c r="C928" s="42"/>
      <c r="D928" s="12"/>
      <c r="E928" s="12"/>
      <c r="F928" s="12"/>
      <c r="G928" s="12"/>
      <c r="H928" s="12"/>
      <c r="I928" s="12"/>
      <c r="J928" s="12"/>
      <c r="K928" s="12"/>
      <c r="L928" s="12"/>
      <c r="M928" s="49"/>
      <c r="N928" s="49"/>
      <c r="O928" s="12"/>
      <c r="P928" s="12"/>
      <c r="Q928" s="12"/>
      <c r="R928" s="12"/>
      <c r="S928" s="12"/>
    </row>
    <row r="929" spans="1:19" s="1" customFormat="1" x14ac:dyDescent="0.4">
      <c r="A929" s="12"/>
      <c r="B929" s="12"/>
      <c r="C929" s="42"/>
      <c r="D929" s="12"/>
      <c r="E929" s="12"/>
      <c r="F929" s="12"/>
      <c r="G929" s="12"/>
      <c r="H929" s="12"/>
      <c r="I929" s="12"/>
      <c r="J929" s="12"/>
      <c r="K929" s="12"/>
      <c r="L929" s="12"/>
      <c r="M929" s="49"/>
      <c r="N929" s="49"/>
      <c r="O929" s="12"/>
      <c r="P929" s="12"/>
      <c r="Q929" s="12"/>
      <c r="R929" s="12"/>
      <c r="S929" s="12"/>
    </row>
    <row r="930" spans="1:19" s="1" customFormat="1" x14ac:dyDescent="0.4">
      <c r="A930" s="12"/>
      <c r="B930" s="12"/>
      <c r="C930" s="42"/>
      <c r="D930" s="12"/>
      <c r="E930" s="12"/>
      <c r="F930" s="12"/>
      <c r="G930" s="12"/>
      <c r="H930" s="12"/>
      <c r="I930" s="12"/>
      <c r="J930" s="12"/>
      <c r="K930" s="12"/>
      <c r="L930" s="12"/>
      <c r="M930" s="49"/>
      <c r="N930" s="49"/>
      <c r="O930" s="12"/>
      <c r="P930" s="12"/>
      <c r="Q930" s="12"/>
      <c r="R930" s="12"/>
      <c r="S930" s="12"/>
    </row>
    <row r="931" spans="1:19" s="1" customFormat="1" x14ac:dyDescent="0.4">
      <c r="A931" s="12"/>
      <c r="B931" s="12"/>
      <c r="C931" s="42"/>
      <c r="D931" s="12"/>
      <c r="E931" s="12"/>
      <c r="F931" s="12"/>
      <c r="G931" s="12"/>
      <c r="H931" s="12"/>
      <c r="I931" s="12"/>
      <c r="J931" s="12"/>
      <c r="K931" s="12"/>
      <c r="L931" s="12"/>
      <c r="M931" s="49"/>
      <c r="N931" s="49"/>
      <c r="O931" s="12"/>
      <c r="P931" s="12"/>
      <c r="Q931" s="12"/>
      <c r="R931" s="12"/>
      <c r="S931" s="12"/>
    </row>
    <row r="932" spans="1:19" s="1" customFormat="1" x14ac:dyDescent="0.4">
      <c r="A932" s="12"/>
      <c r="B932" s="12"/>
      <c r="C932" s="42"/>
      <c r="D932" s="12"/>
      <c r="E932" s="12"/>
      <c r="F932" s="12"/>
      <c r="G932" s="12"/>
      <c r="H932" s="12"/>
      <c r="I932" s="12"/>
      <c r="J932" s="12"/>
      <c r="K932" s="12"/>
      <c r="L932" s="12"/>
      <c r="M932" s="49"/>
      <c r="N932" s="49"/>
      <c r="O932" s="12"/>
      <c r="P932" s="12"/>
      <c r="Q932" s="12"/>
      <c r="R932" s="12"/>
      <c r="S932" s="12"/>
    </row>
    <row r="933" spans="1:19" s="1" customFormat="1" x14ac:dyDescent="0.4">
      <c r="A933" s="12"/>
      <c r="B933" s="12"/>
      <c r="C933" s="42"/>
      <c r="D933" s="12"/>
      <c r="E933" s="12"/>
      <c r="F933" s="12"/>
      <c r="G933" s="12"/>
      <c r="H933" s="12"/>
      <c r="I933" s="12"/>
      <c r="J933" s="12"/>
      <c r="K933" s="12"/>
      <c r="L933" s="12"/>
      <c r="M933" s="49"/>
      <c r="N933" s="49"/>
      <c r="O933" s="12"/>
      <c r="P933" s="12"/>
      <c r="Q933" s="12"/>
      <c r="R933" s="12"/>
      <c r="S933" s="12"/>
    </row>
    <row r="934" spans="1:19" s="1" customFormat="1" x14ac:dyDescent="0.4">
      <c r="A934" s="12"/>
      <c r="B934" s="12"/>
      <c r="C934" s="42"/>
      <c r="D934" s="12"/>
      <c r="E934" s="12"/>
      <c r="F934" s="12"/>
      <c r="G934" s="12"/>
      <c r="H934" s="12"/>
      <c r="I934" s="12"/>
      <c r="J934" s="12"/>
      <c r="K934" s="12"/>
      <c r="L934" s="12"/>
      <c r="M934" s="49"/>
      <c r="N934" s="49"/>
      <c r="O934" s="12"/>
      <c r="P934" s="12"/>
      <c r="Q934" s="12"/>
      <c r="R934" s="12"/>
      <c r="S934" s="12"/>
    </row>
    <row r="935" spans="1:19" s="1" customFormat="1" x14ac:dyDescent="0.4">
      <c r="A935" s="12"/>
      <c r="B935" s="12"/>
      <c r="C935" s="42"/>
      <c r="D935" s="12"/>
      <c r="E935" s="12"/>
      <c r="F935" s="12"/>
      <c r="G935" s="12"/>
      <c r="H935" s="12"/>
      <c r="I935" s="12"/>
      <c r="J935" s="12"/>
      <c r="K935" s="12"/>
      <c r="L935" s="12"/>
      <c r="M935" s="49"/>
      <c r="N935" s="49"/>
      <c r="O935" s="12"/>
      <c r="P935" s="12"/>
      <c r="Q935" s="12"/>
      <c r="R935" s="12"/>
      <c r="S935" s="12"/>
    </row>
    <row r="936" spans="1:19" s="1" customFormat="1" x14ac:dyDescent="0.4">
      <c r="A936" s="12"/>
      <c r="B936" s="12"/>
      <c r="C936" s="42"/>
      <c r="D936" s="12"/>
      <c r="E936" s="12"/>
      <c r="F936" s="12"/>
      <c r="G936" s="12"/>
      <c r="H936" s="12"/>
      <c r="I936" s="12"/>
      <c r="J936" s="12"/>
      <c r="K936" s="12"/>
      <c r="L936" s="12"/>
      <c r="M936" s="49"/>
      <c r="N936" s="49"/>
      <c r="O936" s="12"/>
      <c r="P936" s="12"/>
      <c r="Q936" s="12"/>
      <c r="R936" s="12"/>
      <c r="S936" s="12"/>
    </row>
    <row r="937" spans="1:19" s="1" customFormat="1" x14ac:dyDescent="0.4">
      <c r="A937" s="12"/>
      <c r="B937" s="12"/>
      <c r="C937" s="42"/>
      <c r="D937" s="12"/>
      <c r="E937" s="12"/>
      <c r="F937" s="12"/>
      <c r="G937" s="12"/>
      <c r="H937" s="12"/>
      <c r="I937" s="12"/>
      <c r="J937" s="12"/>
      <c r="K937" s="12"/>
      <c r="L937" s="12"/>
      <c r="M937" s="49"/>
      <c r="N937" s="49"/>
      <c r="O937" s="12"/>
      <c r="P937" s="12"/>
      <c r="Q937" s="12"/>
      <c r="R937" s="12"/>
      <c r="S937" s="12"/>
    </row>
    <row r="938" spans="1:19" s="1" customFormat="1" x14ac:dyDescent="0.4">
      <c r="A938" s="12"/>
      <c r="B938" s="12"/>
      <c r="C938" s="42"/>
      <c r="D938" s="12"/>
      <c r="E938" s="12"/>
      <c r="F938" s="12"/>
      <c r="G938" s="12"/>
      <c r="H938" s="12"/>
      <c r="I938" s="12"/>
      <c r="J938" s="12"/>
      <c r="K938" s="12"/>
      <c r="L938" s="12"/>
      <c r="M938" s="49"/>
      <c r="N938" s="49"/>
      <c r="O938" s="12"/>
      <c r="P938" s="12"/>
      <c r="Q938" s="12"/>
      <c r="R938" s="12"/>
      <c r="S938" s="12"/>
    </row>
    <row r="939" spans="1:19" s="1" customFormat="1" x14ac:dyDescent="0.4">
      <c r="A939" s="12"/>
      <c r="B939" s="12"/>
      <c r="C939" s="42"/>
      <c r="D939" s="12"/>
      <c r="E939" s="12"/>
      <c r="F939" s="12"/>
      <c r="G939" s="12"/>
      <c r="H939" s="12"/>
      <c r="I939" s="12"/>
      <c r="J939" s="12"/>
      <c r="K939" s="12"/>
      <c r="L939" s="12"/>
      <c r="M939" s="49"/>
      <c r="N939" s="49"/>
      <c r="O939" s="12"/>
      <c r="P939" s="12"/>
      <c r="Q939" s="12"/>
      <c r="R939" s="12"/>
      <c r="S939" s="12"/>
    </row>
    <row r="940" spans="1:19" s="1" customFormat="1" x14ac:dyDescent="0.4">
      <c r="A940" s="12"/>
      <c r="B940" s="12"/>
      <c r="C940" s="42"/>
      <c r="D940" s="12"/>
      <c r="E940" s="12"/>
      <c r="F940" s="12"/>
      <c r="G940" s="12"/>
      <c r="H940" s="12"/>
      <c r="I940" s="12"/>
      <c r="J940" s="12"/>
      <c r="K940" s="12"/>
      <c r="L940" s="12"/>
      <c r="M940" s="49"/>
      <c r="N940" s="49"/>
      <c r="O940" s="12"/>
      <c r="P940" s="12"/>
      <c r="Q940" s="12"/>
      <c r="R940" s="12"/>
      <c r="S940" s="12"/>
    </row>
    <row r="941" spans="1:19" s="1" customFormat="1" x14ac:dyDescent="0.4">
      <c r="A941" s="12"/>
      <c r="B941" s="12"/>
      <c r="C941" s="42"/>
      <c r="D941" s="12"/>
      <c r="E941" s="12"/>
      <c r="F941" s="12"/>
      <c r="G941" s="12"/>
      <c r="H941" s="12"/>
      <c r="I941" s="12"/>
      <c r="J941" s="12"/>
      <c r="K941" s="12"/>
      <c r="L941" s="12"/>
      <c r="M941" s="49"/>
      <c r="N941" s="49"/>
      <c r="O941" s="12"/>
      <c r="P941" s="12"/>
      <c r="Q941" s="12"/>
      <c r="R941" s="12"/>
      <c r="S941" s="12"/>
    </row>
    <row r="942" spans="1:19" s="1" customFormat="1" x14ac:dyDescent="0.4">
      <c r="A942" s="12"/>
      <c r="B942" s="12"/>
      <c r="C942" s="42"/>
      <c r="D942" s="12"/>
      <c r="E942" s="12"/>
      <c r="F942" s="12"/>
      <c r="G942" s="12"/>
      <c r="H942" s="12"/>
      <c r="I942" s="12"/>
      <c r="J942" s="12"/>
      <c r="K942" s="12"/>
      <c r="L942" s="12"/>
      <c r="M942" s="49"/>
      <c r="N942" s="49"/>
      <c r="O942" s="12"/>
      <c r="P942" s="12"/>
      <c r="Q942" s="12"/>
      <c r="R942" s="12"/>
      <c r="S942" s="12"/>
    </row>
    <row r="943" spans="1:19" s="1" customFormat="1" x14ac:dyDescent="0.4">
      <c r="A943" s="12"/>
      <c r="B943" s="12"/>
      <c r="C943" s="42"/>
      <c r="D943" s="12"/>
      <c r="E943" s="12"/>
      <c r="F943" s="12"/>
      <c r="G943" s="12"/>
      <c r="H943" s="12"/>
      <c r="I943" s="12"/>
      <c r="J943" s="12"/>
      <c r="K943" s="12"/>
      <c r="L943" s="12"/>
      <c r="M943" s="49"/>
      <c r="N943" s="49"/>
      <c r="O943" s="12"/>
      <c r="P943" s="12"/>
      <c r="Q943" s="12"/>
      <c r="R943" s="12"/>
      <c r="S943" s="12"/>
    </row>
    <row r="944" spans="1:19" s="1" customFormat="1" x14ac:dyDescent="0.4">
      <c r="A944" s="12"/>
      <c r="B944" s="12"/>
      <c r="C944" s="42"/>
      <c r="D944" s="12"/>
      <c r="E944" s="12"/>
      <c r="F944" s="12"/>
      <c r="G944" s="12"/>
      <c r="H944" s="12"/>
      <c r="I944" s="12"/>
      <c r="J944" s="12"/>
      <c r="K944" s="12"/>
      <c r="L944" s="12"/>
      <c r="M944" s="49"/>
      <c r="N944" s="49"/>
      <c r="O944" s="12"/>
      <c r="P944" s="12"/>
      <c r="Q944" s="12"/>
      <c r="R944" s="12"/>
      <c r="S944" s="12"/>
    </row>
    <row r="945" spans="1:19" s="1" customFormat="1" x14ac:dyDescent="0.4">
      <c r="A945" s="12"/>
      <c r="B945" s="12"/>
      <c r="C945" s="42"/>
      <c r="D945" s="12"/>
      <c r="E945" s="12"/>
      <c r="F945" s="12"/>
      <c r="G945" s="12"/>
      <c r="H945" s="12"/>
      <c r="I945" s="12"/>
      <c r="J945" s="12"/>
      <c r="K945" s="12"/>
      <c r="L945" s="12"/>
      <c r="M945" s="49"/>
      <c r="N945" s="49"/>
      <c r="O945" s="12"/>
      <c r="P945" s="12"/>
      <c r="Q945" s="12"/>
      <c r="R945" s="12"/>
      <c r="S945" s="12"/>
    </row>
    <row r="946" spans="1:19" s="1" customFormat="1" x14ac:dyDescent="0.4">
      <c r="A946" s="12"/>
      <c r="B946" s="12"/>
      <c r="C946" s="42"/>
      <c r="D946" s="12"/>
      <c r="E946" s="12"/>
      <c r="F946" s="12"/>
      <c r="G946" s="12"/>
      <c r="H946" s="12"/>
      <c r="I946" s="12"/>
      <c r="J946" s="12"/>
      <c r="K946" s="12"/>
      <c r="L946" s="12"/>
      <c r="M946" s="49"/>
      <c r="N946" s="49"/>
      <c r="O946" s="12"/>
      <c r="P946" s="12"/>
      <c r="Q946" s="12"/>
      <c r="R946" s="12"/>
      <c r="S946" s="12"/>
    </row>
    <row r="947" spans="1:19" s="1" customFormat="1" x14ac:dyDescent="0.4">
      <c r="A947" s="12"/>
      <c r="B947" s="12"/>
      <c r="C947" s="42"/>
      <c r="D947" s="12"/>
      <c r="E947" s="12"/>
      <c r="F947" s="12"/>
      <c r="G947" s="12"/>
      <c r="H947" s="12"/>
      <c r="I947" s="12"/>
      <c r="J947" s="12"/>
      <c r="K947" s="12"/>
      <c r="L947" s="12"/>
      <c r="M947" s="49"/>
      <c r="N947" s="49"/>
      <c r="O947" s="12"/>
      <c r="P947" s="12"/>
      <c r="Q947" s="12"/>
      <c r="R947" s="12"/>
      <c r="S947" s="12"/>
    </row>
    <row r="948" spans="1:19" s="1" customFormat="1" x14ac:dyDescent="0.4">
      <c r="A948" s="12"/>
      <c r="B948" s="12"/>
      <c r="C948" s="42"/>
      <c r="D948" s="12"/>
      <c r="E948" s="12"/>
      <c r="F948" s="12"/>
      <c r="G948" s="12"/>
      <c r="H948" s="12"/>
      <c r="I948" s="12"/>
      <c r="J948" s="12"/>
      <c r="K948" s="12"/>
      <c r="L948" s="12"/>
      <c r="M948" s="49"/>
      <c r="N948" s="49"/>
      <c r="O948" s="12"/>
      <c r="P948" s="12"/>
      <c r="Q948" s="12"/>
      <c r="R948" s="12"/>
      <c r="S948" s="12"/>
    </row>
    <row r="949" spans="1:19" s="1" customFormat="1" x14ac:dyDescent="0.4">
      <c r="A949" s="12"/>
      <c r="B949" s="12"/>
      <c r="C949" s="42"/>
      <c r="D949" s="12"/>
      <c r="E949" s="12"/>
      <c r="F949" s="12"/>
      <c r="G949" s="12"/>
      <c r="H949" s="12"/>
      <c r="I949" s="12"/>
      <c r="J949" s="12"/>
      <c r="K949" s="12"/>
      <c r="L949" s="12"/>
      <c r="M949" s="49"/>
      <c r="N949" s="49"/>
      <c r="O949" s="12"/>
      <c r="P949" s="12"/>
      <c r="Q949" s="12"/>
      <c r="R949" s="12"/>
      <c r="S949" s="12"/>
    </row>
    <row r="950" spans="1:19" s="1" customFormat="1" x14ac:dyDescent="0.4">
      <c r="A950" s="12"/>
      <c r="B950" s="12"/>
      <c r="C950" s="42"/>
      <c r="D950" s="12"/>
      <c r="E950" s="12"/>
      <c r="F950" s="12"/>
      <c r="G950" s="12"/>
      <c r="H950" s="12"/>
      <c r="I950" s="12"/>
      <c r="J950" s="12"/>
      <c r="K950" s="12"/>
      <c r="L950" s="12"/>
      <c r="M950" s="49"/>
      <c r="N950" s="49"/>
      <c r="O950" s="12"/>
      <c r="P950" s="12"/>
      <c r="Q950" s="12"/>
      <c r="R950" s="12"/>
      <c r="S950" s="12"/>
    </row>
    <row r="951" spans="1:19" s="1" customFormat="1" x14ac:dyDescent="0.4">
      <c r="A951" s="12"/>
      <c r="B951" s="12"/>
      <c r="C951" s="42"/>
      <c r="D951" s="12"/>
      <c r="E951" s="12"/>
      <c r="F951" s="12"/>
      <c r="G951" s="12"/>
      <c r="H951" s="12"/>
      <c r="I951" s="12"/>
      <c r="J951" s="12"/>
      <c r="K951" s="12"/>
      <c r="L951" s="12"/>
      <c r="M951" s="49"/>
      <c r="N951" s="49"/>
      <c r="O951" s="12"/>
      <c r="P951" s="12"/>
      <c r="Q951" s="12"/>
      <c r="R951" s="12"/>
      <c r="S951" s="12"/>
    </row>
    <row r="952" spans="1:19" s="1" customFormat="1" x14ac:dyDescent="0.4">
      <c r="A952" s="12"/>
      <c r="B952" s="12"/>
      <c r="C952" s="42"/>
      <c r="D952" s="12"/>
      <c r="E952" s="12"/>
      <c r="F952" s="12"/>
      <c r="G952" s="12"/>
      <c r="H952" s="12"/>
      <c r="I952" s="12"/>
      <c r="J952" s="12"/>
      <c r="K952" s="12"/>
      <c r="L952" s="12"/>
      <c r="M952" s="49"/>
      <c r="N952" s="49"/>
      <c r="O952" s="12"/>
      <c r="P952" s="12"/>
      <c r="Q952" s="12"/>
      <c r="R952" s="12"/>
      <c r="S952" s="12"/>
    </row>
    <row r="953" spans="1:19" s="1" customFormat="1" x14ac:dyDescent="0.4">
      <c r="A953" s="12"/>
      <c r="B953" s="12"/>
      <c r="C953" s="42"/>
      <c r="D953" s="12"/>
      <c r="E953" s="12"/>
      <c r="F953" s="12"/>
      <c r="G953" s="12"/>
      <c r="H953" s="12"/>
      <c r="I953" s="12"/>
      <c r="J953" s="12"/>
      <c r="K953" s="12"/>
      <c r="L953" s="12"/>
      <c r="M953" s="49"/>
      <c r="N953" s="49"/>
      <c r="O953" s="12"/>
      <c r="P953" s="12"/>
      <c r="Q953" s="12"/>
      <c r="R953" s="12"/>
      <c r="S953" s="12"/>
    </row>
    <row r="954" spans="1:19" s="1" customFormat="1" x14ac:dyDescent="0.4">
      <c r="A954" s="12"/>
      <c r="B954" s="12"/>
      <c r="C954" s="42"/>
      <c r="D954" s="12"/>
      <c r="E954" s="12"/>
      <c r="F954" s="12"/>
      <c r="G954" s="12"/>
      <c r="H954" s="12"/>
      <c r="I954" s="12"/>
      <c r="J954" s="12"/>
      <c r="K954" s="12"/>
      <c r="L954" s="12"/>
      <c r="M954" s="49"/>
      <c r="N954" s="49"/>
      <c r="O954" s="12"/>
      <c r="P954" s="12"/>
      <c r="Q954" s="12"/>
      <c r="R954" s="12"/>
      <c r="S954" s="12"/>
    </row>
    <row r="955" spans="1:19" s="1" customFormat="1" x14ac:dyDescent="0.4">
      <c r="A955" s="12"/>
      <c r="B955" s="12"/>
      <c r="C955" s="42"/>
      <c r="D955" s="12"/>
      <c r="E955" s="12"/>
      <c r="F955" s="12"/>
      <c r="G955" s="12"/>
      <c r="H955" s="12"/>
      <c r="I955" s="12"/>
      <c r="J955" s="12"/>
      <c r="K955" s="12"/>
      <c r="L955" s="12"/>
      <c r="M955" s="49"/>
      <c r="N955" s="49"/>
      <c r="O955" s="12"/>
      <c r="P955" s="12"/>
      <c r="Q955" s="12"/>
      <c r="R955" s="12"/>
      <c r="S955" s="12"/>
    </row>
    <row r="956" spans="1:19" s="1" customFormat="1" x14ac:dyDescent="0.4">
      <c r="A956" s="12"/>
      <c r="B956" s="12"/>
      <c r="C956" s="42"/>
      <c r="D956" s="12"/>
      <c r="E956" s="12"/>
      <c r="F956" s="12"/>
      <c r="G956" s="12"/>
      <c r="H956" s="12"/>
      <c r="I956" s="12"/>
      <c r="J956" s="12"/>
      <c r="K956" s="12"/>
      <c r="L956" s="12"/>
      <c r="M956" s="49"/>
      <c r="N956" s="49"/>
      <c r="O956" s="12"/>
      <c r="P956" s="12"/>
      <c r="Q956" s="12"/>
      <c r="R956" s="12"/>
      <c r="S956" s="12"/>
    </row>
    <row r="957" spans="1:19" s="1" customFormat="1" x14ac:dyDescent="0.4">
      <c r="A957" s="12"/>
      <c r="B957" s="12"/>
      <c r="C957" s="42"/>
      <c r="D957" s="12"/>
      <c r="E957" s="12"/>
      <c r="F957" s="12"/>
      <c r="G957" s="12"/>
      <c r="H957" s="12"/>
      <c r="I957" s="12"/>
      <c r="J957" s="12"/>
      <c r="K957" s="12"/>
      <c r="L957" s="12"/>
      <c r="M957" s="49"/>
      <c r="N957" s="49"/>
      <c r="O957" s="12"/>
      <c r="P957" s="12"/>
      <c r="Q957" s="12"/>
      <c r="R957" s="12"/>
      <c r="S957" s="12"/>
    </row>
    <row r="958" spans="1:19" s="1" customFormat="1" x14ac:dyDescent="0.4">
      <c r="A958" s="12"/>
      <c r="B958" s="12"/>
      <c r="C958" s="42"/>
      <c r="D958" s="12"/>
      <c r="E958" s="12"/>
      <c r="F958" s="12"/>
      <c r="G958" s="12"/>
      <c r="H958" s="12"/>
      <c r="I958" s="12"/>
      <c r="J958" s="12"/>
      <c r="K958" s="12"/>
      <c r="L958" s="12"/>
      <c r="M958" s="49"/>
      <c r="N958" s="49"/>
      <c r="O958" s="12"/>
      <c r="P958" s="12"/>
      <c r="Q958" s="12"/>
      <c r="R958" s="12"/>
      <c r="S958" s="12"/>
    </row>
    <row r="959" spans="1:19" s="1" customFormat="1" x14ac:dyDescent="0.4">
      <c r="A959" s="12"/>
      <c r="B959" s="12"/>
      <c r="C959" s="42"/>
      <c r="D959" s="12"/>
      <c r="E959" s="12"/>
      <c r="F959" s="12"/>
      <c r="G959" s="12"/>
      <c r="H959" s="12"/>
      <c r="I959" s="12"/>
      <c r="J959" s="12"/>
      <c r="K959" s="12"/>
      <c r="L959" s="12"/>
      <c r="M959" s="49"/>
      <c r="N959" s="49"/>
      <c r="O959" s="12"/>
      <c r="P959" s="12"/>
      <c r="Q959" s="12"/>
      <c r="R959" s="12"/>
      <c r="S959" s="12"/>
    </row>
    <row r="960" spans="1:19" s="1" customFormat="1" x14ac:dyDescent="0.4">
      <c r="A960" s="12"/>
      <c r="B960" s="12"/>
      <c r="C960" s="42"/>
      <c r="D960" s="12"/>
      <c r="E960" s="12"/>
      <c r="F960" s="12"/>
      <c r="G960" s="12"/>
      <c r="H960" s="12"/>
      <c r="I960" s="12"/>
      <c r="J960" s="12"/>
      <c r="K960" s="12"/>
      <c r="L960" s="12"/>
      <c r="M960" s="49"/>
      <c r="N960" s="49"/>
      <c r="O960" s="12"/>
      <c r="P960" s="12"/>
      <c r="Q960" s="12"/>
      <c r="R960" s="12"/>
      <c r="S960" s="12"/>
    </row>
    <row r="961" spans="1:19" s="1" customFormat="1" x14ac:dyDescent="0.4">
      <c r="A961" s="12"/>
      <c r="B961" s="12"/>
      <c r="C961" s="42"/>
      <c r="D961" s="12"/>
      <c r="E961" s="12"/>
      <c r="F961" s="12"/>
      <c r="G961" s="12"/>
      <c r="H961" s="12"/>
      <c r="I961" s="12"/>
      <c r="J961" s="12"/>
      <c r="K961" s="12"/>
      <c r="L961" s="12"/>
      <c r="M961" s="49"/>
      <c r="N961" s="49"/>
      <c r="O961" s="12"/>
      <c r="P961" s="12"/>
      <c r="Q961" s="12"/>
      <c r="R961" s="12"/>
      <c r="S961" s="12"/>
    </row>
    <row r="962" spans="1:19" s="1" customFormat="1" x14ac:dyDescent="0.4">
      <c r="A962" s="12"/>
      <c r="B962" s="12"/>
      <c r="C962" s="42"/>
      <c r="D962" s="12"/>
      <c r="E962" s="12"/>
      <c r="F962" s="12"/>
      <c r="G962" s="12"/>
      <c r="H962" s="12"/>
      <c r="I962" s="12"/>
      <c r="J962" s="12"/>
      <c r="K962" s="12"/>
      <c r="L962" s="12"/>
      <c r="M962" s="49"/>
      <c r="N962" s="49"/>
      <c r="O962" s="12"/>
      <c r="P962" s="12"/>
      <c r="Q962" s="12"/>
      <c r="R962" s="12"/>
      <c r="S962" s="12"/>
    </row>
    <row r="963" spans="1:19" s="1" customFormat="1" x14ac:dyDescent="0.4">
      <c r="A963" s="12"/>
      <c r="B963" s="12"/>
      <c r="C963" s="42"/>
      <c r="D963" s="12"/>
      <c r="E963" s="12"/>
      <c r="F963" s="12"/>
      <c r="G963" s="12"/>
      <c r="H963" s="12"/>
      <c r="I963" s="12"/>
      <c r="J963" s="12"/>
      <c r="K963" s="12"/>
      <c r="L963" s="12"/>
      <c r="M963" s="49"/>
      <c r="N963" s="49"/>
      <c r="O963" s="12"/>
      <c r="P963" s="12"/>
      <c r="Q963" s="12"/>
      <c r="R963" s="12"/>
      <c r="S963" s="12"/>
    </row>
    <row r="964" spans="1:19" s="1" customFormat="1" x14ac:dyDescent="0.4">
      <c r="A964" s="12"/>
      <c r="B964" s="12"/>
      <c r="C964" s="42"/>
      <c r="D964" s="12"/>
      <c r="E964" s="12"/>
      <c r="F964" s="12"/>
      <c r="G964" s="12"/>
      <c r="H964" s="12"/>
      <c r="I964" s="12"/>
      <c r="J964" s="12"/>
      <c r="K964" s="12"/>
      <c r="L964" s="12"/>
      <c r="M964" s="49"/>
      <c r="N964" s="49"/>
      <c r="O964" s="12"/>
      <c r="P964" s="12"/>
      <c r="Q964" s="12"/>
      <c r="R964" s="12"/>
      <c r="S964" s="12"/>
    </row>
    <row r="965" spans="1:19" s="1" customFormat="1" x14ac:dyDescent="0.4">
      <c r="A965" s="12"/>
      <c r="B965" s="12"/>
      <c r="C965" s="42"/>
      <c r="D965" s="12"/>
      <c r="E965" s="12"/>
      <c r="F965" s="12"/>
      <c r="G965" s="12"/>
      <c r="H965" s="12"/>
      <c r="I965" s="12"/>
      <c r="J965" s="12"/>
      <c r="K965" s="12"/>
      <c r="L965" s="12"/>
      <c r="M965" s="49"/>
      <c r="N965" s="49"/>
      <c r="O965" s="12"/>
      <c r="P965" s="12"/>
      <c r="Q965" s="12"/>
      <c r="R965" s="12"/>
      <c r="S965" s="12"/>
    </row>
    <row r="966" spans="1:19" s="1" customFormat="1" x14ac:dyDescent="0.4">
      <c r="A966" s="12"/>
      <c r="B966" s="12"/>
      <c r="C966" s="42"/>
      <c r="D966" s="12"/>
      <c r="E966" s="12"/>
      <c r="F966" s="12"/>
      <c r="G966" s="12"/>
      <c r="H966" s="12"/>
      <c r="I966" s="12"/>
      <c r="J966" s="12"/>
      <c r="K966" s="12"/>
      <c r="L966" s="12"/>
      <c r="M966" s="49"/>
      <c r="N966" s="49"/>
      <c r="O966" s="12"/>
      <c r="P966" s="12"/>
      <c r="Q966" s="12"/>
      <c r="R966" s="12"/>
      <c r="S966" s="12"/>
    </row>
    <row r="967" spans="1:19" s="1" customFormat="1" x14ac:dyDescent="0.4">
      <c r="A967" s="12"/>
      <c r="B967" s="12"/>
      <c r="C967" s="42"/>
      <c r="D967" s="12"/>
      <c r="E967" s="12"/>
      <c r="F967" s="12"/>
      <c r="G967" s="12"/>
      <c r="H967" s="12"/>
      <c r="I967" s="12"/>
      <c r="J967" s="12"/>
      <c r="K967" s="12"/>
      <c r="L967" s="12"/>
      <c r="M967" s="49"/>
      <c r="N967" s="49"/>
      <c r="O967" s="12"/>
      <c r="P967" s="12"/>
      <c r="Q967" s="12"/>
      <c r="R967" s="12"/>
      <c r="S967" s="12"/>
    </row>
    <row r="968" spans="1:19" s="1" customFormat="1" x14ac:dyDescent="0.4">
      <c r="A968" s="12"/>
      <c r="B968" s="12"/>
      <c r="C968" s="42"/>
      <c r="D968" s="12"/>
      <c r="E968" s="12"/>
      <c r="F968" s="12"/>
      <c r="G968" s="12"/>
      <c r="H968" s="12"/>
      <c r="I968" s="12"/>
      <c r="J968" s="12"/>
      <c r="K968" s="12"/>
      <c r="L968" s="12"/>
      <c r="M968" s="49"/>
      <c r="N968" s="49"/>
      <c r="O968" s="12"/>
      <c r="P968" s="12"/>
      <c r="Q968" s="12"/>
      <c r="R968" s="12"/>
      <c r="S968" s="12"/>
    </row>
    <row r="969" spans="1:19" s="1" customFormat="1" x14ac:dyDescent="0.4">
      <c r="A969" s="12"/>
      <c r="B969" s="12"/>
      <c r="C969" s="42"/>
      <c r="D969" s="12"/>
      <c r="E969" s="12"/>
      <c r="F969" s="12"/>
      <c r="G969" s="12"/>
      <c r="H969" s="12"/>
      <c r="I969" s="12"/>
      <c r="J969" s="12"/>
      <c r="K969" s="12"/>
      <c r="L969" s="12"/>
      <c r="M969" s="49"/>
      <c r="N969" s="49"/>
      <c r="O969" s="12"/>
      <c r="P969" s="12"/>
      <c r="Q969" s="12"/>
      <c r="R969" s="12"/>
      <c r="S969" s="12"/>
    </row>
    <row r="970" spans="1:19" s="1" customFormat="1" x14ac:dyDescent="0.4">
      <c r="A970" s="12"/>
      <c r="B970" s="12"/>
      <c r="C970" s="42"/>
      <c r="D970" s="12"/>
      <c r="E970" s="12"/>
      <c r="F970" s="12"/>
      <c r="G970" s="12"/>
      <c r="H970" s="12"/>
      <c r="I970" s="12"/>
      <c r="J970" s="12"/>
      <c r="K970" s="12"/>
      <c r="L970" s="12"/>
      <c r="M970" s="49"/>
      <c r="N970" s="49"/>
      <c r="O970" s="12"/>
      <c r="P970" s="12"/>
      <c r="Q970" s="12"/>
      <c r="R970" s="12"/>
      <c r="S970" s="12"/>
    </row>
    <row r="971" spans="1:19" s="1" customFormat="1" x14ac:dyDescent="0.4">
      <c r="A971" s="12"/>
      <c r="B971" s="12"/>
      <c r="C971" s="42"/>
      <c r="D971" s="12"/>
      <c r="E971" s="12"/>
      <c r="F971" s="12"/>
      <c r="G971" s="12"/>
      <c r="H971" s="12"/>
      <c r="I971" s="12"/>
      <c r="J971" s="12"/>
      <c r="K971" s="12"/>
      <c r="L971" s="12"/>
      <c r="M971" s="49"/>
      <c r="N971" s="49"/>
      <c r="O971" s="12"/>
      <c r="P971" s="12"/>
      <c r="Q971" s="12"/>
      <c r="R971" s="12"/>
      <c r="S971" s="12"/>
    </row>
    <row r="972" spans="1:19" s="1" customFormat="1" x14ac:dyDescent="0.4">
      <c r="A972" s="12"/>
      <c r="B972" s="12"/>
      <c r="C972" s="42"/>
      <c r="D972" s="12"/>
      <c r="E972" s="12"/>
      <c r="F972" s="12"/>
      <c r="G972" s="12"/>
      <c r="H972" s="12"/>
      <c r="I972" s="12"/>
      <c r="J972" s="12"/>
      <c r="K972" s="12"/>
      <c r="L972" s="12"/>
      <c r="M972" s="49"/>
      <c r="N972" s="49"/>
      <c r="O972" s="12"/>
      <c r="P972" s="12"/>
      <c r="Q972" s="12"/>
      <c r="R972" s="12"/>
      <c r="S972" s="12"/>
    </row>
    <row r="973" spans="1:19" s="1" customFormat="1" x14ac:dyDescent="0.4">
      <c r="A973" s="12"/>
      <c r="B973" s="12"/>
      <c r="C973" s="42"/>
      <c r="D973" s="12"/>
      <c r="E973" s="12"/>
      <c r="F973" s="12"/>
      <c r="G973" s="12"/>
      <c r="H973" s="12"/>
      <c r="I973" s="12"/>
      <c r="J973" s="12"/>
      <c r="K973" s="12"/>
      <c r="L973" s="12"/>
      <c r="M973" s="49"/>
      <c r="N973" s="49"/>
      <c r="O973" s="12"/>
      <c r="P973" s="12"/>
      <c r="Q973" s="12"/>
      <c r="R973" s="12"/>
      <c r="S973" s="12"/>
    </row>
    <row r="974" spans="1:19" s="1" customFormat="1" x14ac:dyDescent="0.4">
      <c r="A974" s="12"/>
      <c r="B974" s="12"/>
      <c r="C974" s="42"/>
      <c r="D974" s="12"/>
      <c r="E974" s="12"/>
      <c r="F974" s="12"/>
      <c r="G974" s="12"/>
      <c r="H974" s="12"/>
      <c r="I974" s="12"/>
      <c r="J974" s="12"/>
      <c r="K974" s="12"/>
      <c r="L974" s="12"/>
      <c r="M974" s="49"/>
      <c r="N974" s="49"/>
      <c r="O974" s="12"/>
      <c r="P974" s="12"/>
      <c r="Q974" s="12"/>
      <c r="R974" s="12"/>
      <c r="S974" s="12"/>
    </row>
    <row r="975" spans="1:19" s="1" customFormat="1" x14ac:dyDescent="0.4">
      <c r="A975" s="12"/>
      <c r="B975" s="12"/>
      <c r="C975" s="42"/>
      <c r="D975" s="12"/>
      <c r="E975" s="12"/>
      <c r="F975" s="12"/>
      <c r="G975" s="12"/>
      <c r="H975" s="12"/>
      <c r="I975" s="12"/>
      <c r="J975" s="12"/>
      <c r="K975" s="12"/>
      <c r="L975" s="12"/>
      <c r="M975" s="49"/>
      <c r="N975" s="49"/>
      <c r="O975" s="12"/>
      <c r="P975" s="12"/>
      <c r="Q975" s="12"/>
      <c r="R975" s="12"/>
      <c r="S975" s="12"/>
    </row>
    <row r="976" spans="1:19" s="1" customFormat="1" x14ac:dyDescent="0.4">
      <c r="A976" s="12"/>
      <c r="B976" s="12"/>
      <c r="C976" s="42"/>
      <c r="D976" s="12"/>
      <c r="E976" s="12"/>
      <c r="F976" s="12"/>
      <c r="G976" s="12"/>
      <c r="H976" s="12"/>
      <c r="I976" s="12"/>
      <c r="J976" s="12"/>
      <c r="K976" s="12"/>
      <c r="L976" s="12"/>
      <c r="M976" s="49"/>
      <c r="N976" s="49"/>
      <c r="O976" s="12"/>
      <c r="P976" s="12"/>
      <c r="Q976" s="12"/>
      <c r="R976" s="12"/>
      <c r="S976" s="12"/>
    </row>
    <row r="977" spans="1:19" s="1" customFormat="1" x14ac:dyDescent="0.4">
      <c r="A977" s="12"/>
      <c r="B977" s="12"/>
      <c r="C977" s="42"/>
      <c r="D977" s="12"/>
      <c r="E977" s="12"/>
      <c r="F977" s="12"/>
      <c r="G977" s="12"/>
      <c r="H977" s="12"/>
      <c r="I977" s="12"/>
      <c r="J977" s="12"/>
      <c r="K977" s="12"/>
      <c r="L977" s="12"/>
      <c r="M977" s="49"/>
      <c r="N977" s="49"/>
      <c r="O977" s="12"/>
      <c r="P977" s="12"/>
      <c r="Q977" s="12"/>
      <c r="R977" s="12"/>
      <c r="S977" s="12"/>
    </row>
    <row r="978" spans="1:19" s="1" customFormat="1" x14ac:dyDescent="0.4">
      <c r="A978" s="12"/>
      <c r="B978" s="12"/>
      <c r="C978" s="42"/>
      <c r="D978" s="12"/>
      <c r="E978" s="12"/>
      <c r="F978" s="12"/>
      <c r="G978" s="12"/>
      <c r="H978" s="12"/>
      <c r="I978" s="12"/>
      <c r="J978" s="12"/>
      <c r="K978" s="12"/>
      <c r="L978" s="12"/>
      <c r="M978" s="49"/>
      <c r="N978" s="49"/>
      <c r="O978" s="12"/>
      <c r="P978" s="12"/>
      <c r="Q978" s="12"/>
      <c r="R978" s="12"/>
      <c r="S978" s="12"/>
    </row>
    <row r="979" spans="1:19" s="1" customFormat="1" x14ac:dyDescent="0.4">
      <c r="A979" s="12"/>
      <c r="B979" s="12"/>
      <c r="C979" s="42"/>
      <c r="D979" s="12"/>
      <c r="E979" s="12"/>
      <c r="F979" s="12"/>
      <c r="G979" s="12"/>
      <c r="H979" s="12"/>
      <c r="I979" s="12"/>
      <c r="J979" s="12"/>
      <c r="K979" s="12"/>
      <c r="L979" s="12"/>
      <c r="M979" s="49"/>
      <c r="N979" s="49"/>
      <c r="O979" s="12"/>
      <c r="P979" s="12"/>
      <c r="Q979" s="12"/>
      <c r="R979" s="12"/>
      <c r="S979" s="12"/>
    </row>
    <row r="980" spans="1:19" s="1" customFormat="1" x14ac:dyDescent="0.4">
      <c r="A980" s="12"/>
      <c r="B980" s="12"/>
      <c r="C980" s="42"/>
      <c r="D980" s="12"/>
      <c r="E980" s="12"/>
      <c r="F980" s="12"/>
      <c r="G980" s="12"/>
      <c r="H980" s="12"/>
      <c r="I980" s="12"/>
      <c r="J980" s="12"/>
      <c r="K980" s="12"/>
      <c r="L980" s="12"/>
      <c r="M980" s="49"/>
      <c r="N980" s="49"/>
      <c r="O980" s="12"/>
      <c r="P980" s="12"/>
      <c r="Q980" s="12"/>
      <c r="R980" s="12"/>
      <c r="S980" s="12"/>
    </row>
    <row r="981" spans="1:19" s="1" customFormat="1" x14ac:dyDescent="0.4">
      <c r="A981" s="12"/>
      <c r="B981" s="12"/>
      <c r="C981" s="42"/>
      <c r="D981" s="12"/>
      <c r="E981" s="12"/>
      <c r="F981" s="12"/>
      <c r="G981" s="12"/>
      <c r="H981" s="12"/>
      <c r="I981" s="12"/>
      <c r="J981" s="12"/>
      <c r="K981" s="12"/>
      <c r="L981" s="12"/>
      <c r="M981" s="49"/>
      <c r="N981" s="49"/>
      <c r="O981" s="12"/>
      <c r="P981" s="12"/>
      <c r="Q981" s="12"/>
      <c r="R981" s="12"/>
      <c r="S981" s="12"/>
    </row>
    <row r="982" spans="1:19" s="1" customFormat="1" x14ac:dyDescent="0.4">
      <c r="A982" s="12"/>
      <c r="B982" s="12"/>
      <c r="C982" s="42"/>
      <c r="D982" s="12"/>
      <c r="E982" s="12"/>
      <c r="F982" s="12"/>
      <c r="G982" s="12"/>
      <c r="H982" s="12"/>
      <c r="I982" s="12"/>
      <c r="J982" s="12"/>
      <c r="K982" s="12"/>
      <c r="L982" s="12"/>
      <c r="M982" s="49"/>
      <c r="N982" s="49"/>
      <c r="O982" s="12"/>
      <c r="P982" s="12"/>
      <c r="Q982" s="12"/>
      <c r="R982" s="12"/>
      <c r="S982" s="12"/>
    </row>
    <row r="983" spans="1:19" s="1" customFormat="1" x14ac:dyDescent="0.4">
      <c r="A983" s="12"/>
      <c r="B983" s="12"/>
      <c r="C983" s="42"/>
      <c r="D983" s="12"/>
      <c r="E983" s="12"/>
      <c r="F983" s="12"/>
      <c r="G983" s="12"/>
      <c r="H983" s="12"/>
      <c r="I983" s="12"/>
      <c r="J983" s="12"/>
      <c r="K983" s="12"/>
      <c r="L983" s="12"/>
      <c r="M983" s="49"/>
      <c r="N983" s="49"/>
      <c r="O983" s="12"/>
      <c r="P983" s="12"/>
      <c r="Q983" s="12"/>
      <c r="R983" s="12"/>
      <c r="S983" s="12"/>
    </row>
    <row r="984" spans="1:19" s="1" customFormat="1" x14ac:dyDescent="0.4">
      <c r="A984" s="12"/>
      <c r="B984" s="12"/>
      <c r="C984" s="42"/>
      <c r="D984" s="12"/>
      <c r="E984" s="12"/>
      <c r="F984" s="12"/>
      <c r="G984" s="12"/>
      <c r="H984" s="12"/>
      <c r="I984" s="12"/>
      <c r="J984" s="12"/>
      <c r="K984" s="12"/>
      <c r="L984" s="12"/>
      <c r="M984" s="49"/>
      <c r="N984" s="49"/>
      <c r="O984" s="12"/>
      <c r="P984" s="12"/>
      <c r="Q984" s="12"/>
      <c r="R984" s="12"/>
      <c r="S984" s="12"/>
    </row>
    <row r="985" spans="1:19" s="1" customFormat="1" x14ac:dyDescent="0.4">
      <c r="A985" s="12"/>
      <c r="B985" s="12"/>
      <c r="C985" s="42"/>
      <c r="D985" s="12"/>
      <c r="E985" s="12"/>
      <c r="F985" s="12"/>
      <c r="G985" s="12"/>
      <c r="H985" s="12"/>
      <c r="I985" s="12"/>
      <c r="J985" s="12"/>
      <c r="K985" s="12"/>
      <c r="L985" s="12"/>
      <c r="M985" s="49"/>
      <c r="N985" s="49"/>
      <c r="O985" s="12"/>
      <c r="P985" s="12"/>
      <c r="Q985" s="12"/>
      <c r="R985" s="12"/>
      <c r="S985" s="12"/>
    </row>
    <row r="986" spans="1:19" s="1" customFormat="1" x14ac:dyDescent="0.4">
      <c r="A986" s="12"/>
      <c r="B986" s="12"/>
      <c r="C986" s="42"/>
      <c r="D986" s="12"/>
      <c r="E986" s="12"/>
      <c r="F986" s="12"/>
      <c r="G986" s="12"/>
      <c r="H986" s="12"/>
      <c r="I986" s="12"/>
      <c r="J986" s="12"/>
      <c r="K986" s="12"/>
      <c r="L986" s="12"/>
      <c r="M986" s="49"/>
      <c r="N986" s="49"/>
      <c r="O986" s="12"/>
      <c r="P986" s="12"/>
      <c r="Q986" s="12"/>
      <c r="R986" s="12"/>
      <c r="S986" s="12"/>
    </row>
    <row r="987" spans="1:19" s="1" customFormat="1" x14ac:dyDescent="0.4">
      <c r="A987" s="12"/>
      <c r="B987" s="12"/>
      <c r="C987" s="42"/>
      <c r="D987" s="12"/>
      <c r="E987" s="12"/>
      <c r="F987" s="12"/>
      <c r="G987" s="12"/>
      <c r="H987" s="12"/>
      <c r="I987" s="12"/>
      <c r="J987" s="12"/>
      <c r="K987" s="12"/>
      <c r="L987" s="12"/>
      <c r="M987" s="49"/>
      <c r="N987" s="49"/>
      <c r="O987" s="12"/>
      <c r="P987" s="12"/>
      <c r="Q987" s="12"/>
      <c r="R987" s="12"/>
      <c r="S987" s="12"/>
    </row>
    <row r="988" spans="1:19" s="1" customFormat="1" x14ac:dyDescent="0.4">
      <c r="A988" s="12"/>
      <c r="B988" s="12"/>
      <c r="C988" s="42"/>
      <c r="D988" s="12"/>
      <c r="E988" s="12"/>
      <c r="F988" s="12"/>
      <c r="G988" s="12"/>
      <c r="H988" s="12"/>
      <c r="I988" s="12"/>
      <c r="J988" s="12"/>
      <c r="K988" s="12"/>
      <c r="L988" s="12"/>
      <c r="M988" s="49"/>
      <c r="N988" s="49"/>
      <c r="O988" s="12"/>
      <c r="P988" s="12"/>
      <c r="Q988" s="12"/>
      <c r="R988" s="12"/>
      <c r="S988" s="12"/>
    </row>
    <row r="989" spans="1:19" s="1" customFormat="1" x14ac:dyDescent="0.4">
      <c r="A989" s="12"/>
      <c r="B989" s="12"/>
      <c r="C989" s="42"/>
      <c r="D989" s="12"/>
      <c r="E989" s="12"/>
      <c r="F989" s="12"/>
      <c r="G989" s="12"/>
      <c r="H989" s="12"/>
      <c r="I989" s="12"/>
      <c r="J989" s="12"/>
      <c r="K989" s="12"/>
      <c r="L989" s="12"/>
      <c r="M989" s="49"/>
      <c r="N989" s="49"/>
      <c r="O989" s="12"/>
      <c r="P989" s="12"/>
      <c r="Q989" s="12"/>
      <c r="R989" s="12"/>
      <c r="S989" s="12"/>
    </row>
    <row r="990" spans="1:19" s="1" customFormat="1" x14ac:dyDescent="0.4">
      <c r="A990" s="12"/>
      <c r="B990" s="12"/>
      <c r="C990" s="42"/>
      <c r="D990" s="12"/>
      <c r="E990" s="12"/>
      <c r="F990" s="12"/>
      <c r="G990" s="12"/>
      <c r="H990" s="12"/>
      <c r="I990" s="12"/>
      <c r="J990" s="12"/>
      <c r="K990" s="12"/>
      <c r="L990" s="12"/>
      <c r="M990" s="49"/>
      <c r="N990" s="49"/>
      <c r="O990" s="12"/>
      <c r="P990" s="12"/>
      <c r="Q990" s="12"/>
      <c r="R990" s="12"/>
      <c r="S990" s="12"/>
    </row>
    <row r="991" spans="1:19" s="1" customFormat="1" x14ac:dyDescent="0.4">
      <c r="A991" s="12"/>
      <c r="B991" s="12"/>
      <c r="C991" s="42"/>
      <c r="D991" s="12"/>
      <c r="E991" s="12"/>
      <c r="F991" s="12"/>
      <c r="G991" s="12"/>
      <c r="H991" s="12"/>
      <c r="I991" s="12"/>
      <c r="J991" s="12"/>
      <c r="K991" s="12"/>
      <c r="L991" s="12"/>
      <c r="M991" s="49"/>
      <c r="N991" s="49"/>
      <c r="O991" s="12"/>
      <c r="P991" s="12"/>
      <c r="Q991" s="12"/>
      <c r="R991" s="12"/>
      <c r="S991" s="12"/>
    </row>
    <row r="992" spans="1:19" s="1" customFormat="1" x14ac:dyDescent="0.4">
      <c r="A992" s="12"/>
      <c r="B992" s="12"/>
      <c r="C992" s="42"/>
      <c r="D992" s="12"/>
      <c r="E992" s="12"/>
      <c r="F992" s="12"/>
      <c r="G992" s="12"/>
      <c r="H992" s="12"/>
      <c r="I992" s="12"/>
      <c r="J992" s="12"/>
      <c r="K992" s="12"/>
      <c r="L992" s="12"/>
      <c r="M992" s="49"/>
      <c r="N992" s="49"/>
      <c r="O992" s="12"/>
      <c r="P992" s="12"/>
      <c r="Q992" s="12"/>
      <c r="R992" s="12"/>
      <c r="S992" s="12"/>
    </row>
    <row r="993" spans="1:19" s="1" customFormat="1" x14ac:dyDescent="0.4">
      <c r="A993" s="12"/>
      <c r="B993" s="12"/>
      <c r="C993" s="42"/>
      <c r="D993" s="12"/>
      <c r="E993" s="12"/>
      <c r="F993" s="12"/>
      <c r="G993" s="12"/>
      <c r="H993" s="12"/>
      <c r="I993" s="12"/>
      <c r="J993" s="12"/>
      <c r="K993" s="12"/>
      <c r="L993" s="12"/>
      <c r="M993" s="49"/>
      <c r="N993" s="49"/>
      <c r="O993" s="12"/>
      <c r="P993" s="12"/>
      <c r="Q993" s="12"/>
      <c r="R993" s="12"/>
      <c r="S993" s="12"/>
    </row>
    <row r="994" spans="1:19" s="1" customFormat="1" x14ac:dyDescent="0.4">
      <c r="A994" s="12"/>
      <c r="B994" s="12"/>
      <c r="C994" s="42"/>
      <c r="D994" s="12"/>
      <c r="E994" s="12"/>
      <c r="F994" s="12"/>
      <c r="G994" s="12"/>
      <c r="H994" s="12"/>
      <c r="I994" s="12"/>
      <c r="J994" s="12"/>
      <c r="K994" s="12"/>
      <c r="L994" s="12"/>
      <c r="M994" s="49"/>
      <c r="N994" s="49"/>
      <c r="O994" s="12"/>
      <c r="P994" s="12"/>
      <c r="Q994" s="12"/>
      <c r="R994" s="12"/>
      <c r="S994" s="12"/>
    </row>
    <row r="995" spans="1:19" s="1" customFormat="1" x14ac:dyDescent="0.4">
      <c r="A995" s="12"/>
      <c r="B995" s="12"/>
      <c r="C995" s="42"/>
      <c r="D995" s="12"/>
      <c r="E995" s="12"/>
      <c r="F995" s="12"/>
      <c r="G995" s="12"/>
      <c r="H995" s="12"/>
      <c r="I995" s="12"/>
      <c r="J995" s="12"/>
      <c r="K995" s="12"/>
      <c r="L995" s="12"/>
      <c r="M995" s="49"/>
      <c r="N995" s="49"/>
      <c r="O995" s="12"/>
      <c r="P995" s="12"/>
      <c r="Q995" s="12"/>
      <c r="R995" s="12"/>
      <c r="S995" s="12"/>
    </row>
    <row r="996" spans="1:19" s="1" customFormat="1" x14ac:dyDescent="0.4">
      <c r="A996" s="12"/>
      <c r="B996" s="12"/>
      <c r="C996" s="42"/>
      <c r="D996" s="12"/>
      <c r="E996" s="12"/>
      <c r="F996" s="12"/>
      <c r="G996" s="12"/>
      <c r="H996" s="12"/>
      <c r="I996" s="12"/>
      <c r="J996" s="12"/>
      <c r="K996" s="12"/>
      <c r="L996" s="12"/>
      <c r="M996" s="49"/>
      <c r="N996" s="49"/>
      <c r="O996" s="12"/>
      <c r="P996" s="12"/>
      <c r="Q996" s="12"/>
      <c r="R996" s="12"/>
      <c r="S996" s="12"/>
    </row>
    <row r="997" spans="1:19" s="1" customFormat="1" x14ac:dyDescent="0.4">
      <c r="A997" s="12"/>
      <c r="B997" s="12"/>
      <c r="C997" s="42"/>
      <c r="D997" s="12"/>
      <c r="E997" s="12"/>
      <c r="F997" s="12"/>
      <c r="G997" s="12"/>
      <c r="H997" s="12"/>
      <c r="I997" s="12"/>
      <c r="J997" s="12"/>
      <c r="K997" s="12"/>
      <c r="L997" s="12"/>
      <c r="M997" s="49"/>
      <c r="N997" s="49"/>
      <c r="O997" s="12"/>
      <c r="P997" s="12"/>
      <c r="Q997" s="12"/>
      <c r="R997" s="12"/>
      <c r="S997" s="12"/>
    </row>
    <row r="998" spans="1:19" s="1" customFormat="1" x14ac:dyDescent="0.4">
      <c r="A998" s="12"/>
      <c r="B998" s="12"/>
      <c r="C998" s="42"/>
      <c r="D998" s="12"/>
      <c r="E998" s="12"/>
      <c r="F998" s="12"/>
      <c r="G998" s="12"/>
      <c r="H998" s="12"/>
      <c r="I998" s="12"/>
      <c r="J998" s="12"/>
      <c r="K998" s="12"/>
      <c r="L998" s="12"/>
      <c r="M998" s="49"/>
      <c r="N998" s="49"/>
      <c r="O998" s="12"/>
      <c r="P998" s="12"/>
      <c r="Q998" s="12"/>
      <c r="R998" s="12"/>
      <c r="S998" s="12"/>
    </row>
    <row r="999" spans="1:19" s="1" customFormat="1" x14ac:dyDescent="0.4">
      <c r="A999" s="12"/>
      <c r="B999" s="12"/>
      <c r="C999" s="42"/>
      <c r="D999" s="12"/>
      <c r="E999" s="12"/>
      <c r="F999" s="12"/>
      <c r="G999" s="12"/>
      <c r="H999" s="12"/>
      <c r="I999" s="12"/>
      <c r="J999" s="12"/>
      <c r="K999" s="12"/>
      <c r="L999" s="12"/>
      <c r="M999" s="49"/>
      <c r="N999" s="49"/>
      <c r="O999" s="12"/>
      <c r="P999" s="12"/>
      <c r="Q999" s="12"/>
      <c r="R999" s="12"/>
      <c r="S999" s="12"/>
    </row>
    <row r="1000" spans="1:19" s="1" customFormat="1" x14ac:dyDescent="0.4">
      <c r="A1000" s="12"/>
      <c r="B1000" s="12"/>
      <c r="C1000" s="42"/>
      <c r="D1000" s="12"/>
      <c r="E1000" s="12"/>
      <c r="F1000" s="12"/>
      <c r="G1000" s="12"/>
      <c r="H1000" s="12"/>
      <c r="I1000" s="12"/>
      <c r="J1000" s="12"/>
      <c r="K1000" s="12"/>
      <c r="L1000" s="12"/>
      <c r="M1000" s="49"/>
      <c r="N1000" s="49"/>
      <c r="O1000" s="12"/>
      <c r="P1000" s="12"/>
      <c r="Q1000" s="12"/>
      <c r="R1000" s="12"/>
      <c r="S1000" s="12"/>
    </row>
    <row r="1001" spans="1:19" s="1" customFormat="1" x14ac:dyDescent="0.4">
      <c r="A1001" s="12"/>
      <c r="B1001" s="12"/>
      <c r="C1001" s="42"/>
      <c r="D1001" s="12"/>
      <c r="E1001" s="12"/>
      <c r="F1001" s="12"/>
      <c r="G1001" s="12"/>
      <c r="H1001" s="12"/>
      <c r="I1001" s="12"/>
      <c r="J1001" s="12"/>
      <c r="K1001" s="12"/>
      <c r="L1001" s="12"/>
      <c r="M1001" s="49"/>
      <c r="N1001" s="49"/>
      <c r="O1001" s="12"/>
      <c r="P1001" s="12"/>
      <c r="Q1001" s="12"/>
      <c r="R1001" s="12"/>
      <c r="S1001" s="12"/>
    </row>
    <row r="1002" spans="1:19" s="1" customFormat="1" x14ac:dyDescent="0.4">
      <c r="A1002" s="12"/>
      <c r="B1002" s="12"/>
      <c r="C1002" s="42"/>
      <c r="D1002" s="12"/>
      <c r="E1002" s="12"/>
      <c r="F1002" s="12"/>
      <c r="G1002" s="12"/>
      <c r="H1002" s="12"/>
      <c r="I1002" s="12"/>
      <c r="J1002" s="12"/>
      <c r="K1002" s="12"/>
      <c r="L1002" s="12"/>
      <c r="M1002" s="49"/>
      <c r="N1002" s="49"/>
      <c r="O1002" s="12"/>
      <c r="P1002" s="12"/>
      <c r="Q1002" s="12"/>
      <c r="R1002" s="12"/>
      <c r="S1002" s="12"/>
    </row>
    <row r="1003" spans="1:19" s="1" customFormat="1" x14ac:dyDescent="0.4">
      <c r="A1003" s="12"/>
      <c r="B1003" s="12"/>
      <c r="C1003" s="42"/>
      <c r="D1003" s="12"/>
      <c r="E1003" s="12"/>
      <c r="F1003" s="12"/>
      <c r="G1003" s="12"/>
      <c r="H1003" s="12"/>
      <c r="I1003" s="12"/>
      <c r="J1003" s="12"/>
      <c r="K1003" s="12"/>
      <c r="L1003" s="12"/>
      <c r="M1003" s="49"/>
      <c r="N1003" s="49"/>
      <c r="O1003" s="12"/>
      <c r="P1003" s="12"/>
      <c r="Q1003" s="12"/>
      <c r="R1003" s="12"/>
      <c r="S1003" s="12"/>
    </row>
    <row r="1004" spans="1:19" s="1" customFormat="1" x14ac:dyDescent="0.4">
      <c r="A1004" s="12"/>
      <c r="B1004" s="12"/>
      <c r="C1004" s="42"/>
      <c r="D1004" s="12"/>
      <c r="E1004" s="12"/>
      <c r="F1004" s="12"/>
      <c r="G1004" s="12"/>
      <c r="H1004" s="12"/>
      <c r="I1004" s="12"/>
      <c r="J1004" s="12"/>
      <c r="K1004" s="12"/>
      <c r="L1004" s="12"/>
      <c r="M1004" s="49"/>
      <c r="N1004" s="49"/>
      <c r="O1004" s="12"/>
      <c r="P1004" s="12"/>
      <c r="Q1004" s="12"/>
      <c r="R1004" s="12"/>
      <c r="S1004" s="12"/>
    </row>
    <row r="1005" spans="1:19" s="1" customFormat="1" x14ac:dyDescent="0.4">
      <c r="A1005" s="12"/>
      <c r="B1005" s="12"/>
      <c r="C1005" s="42"/>
      <c r="D1005" s="12"/>
      <c r="E1005" s="12"/>
      <c r="F1005" s="12"/>
      <c r="G1005" s="12"/>
      <c r="H1005" s="12"/>
      <c r="I1005" s="12"/>
      <c r="J1005" s="12"/>
      <c r="K1005" s="12"/>
      <c r="L1005" s="12"/>
      <c r="M1005" s="49"/>
      <c r="N1005" s="49"/>
      <c r="O1005" s="12"/>
      <c r="P1005" s="12"/>
      <c r="Q1005" s="12"/>
      <c r="R1005" s="12"/>
      <c r="S1005" s="12"/>
    </row>
    <row r="1006" spans="1:19" s="1" customFormat="1" x14ac:dyDescent="0.4">
      <c r="A1006" s="12"/>
      <c r="B1006" s="12"/>
      <c r="C1006" s="42"/>
      <c r="D1006" s="12"/>
      <c r="E1006" s="12"/>
      <c r="F1006" s="12"/>
      <c r="G1006" s="12"/>
      <c r="H1006" s="12"/>
      <c r="I1006" s="12"/>
      <c r="J1006" s="12"/>
      <c r="K1006" s="12"/>
      <c r="L1006" s="12"/>
      <c r="M1006" s="49"/>
      <c r="N1006" s="49"/>
      <c r="O1006" s="12"/>
      <c r="P1006" s="12"/>
      <c r="Q1006" s="12"/>
      <c r="R1006" s="12"/>
      <c r="S1006" s="12"/>
    </row>
    <row r="1007" spans="1:19" s="1" customFormat="1" x14ac:dyDescent="0.4">
      <c r="A1007" s="12"/>
      <c r="B1007" s="12"/>
      <c r="C1007" s="42"/>
      <c r="D1007" s="12"/>
      <c r="E1007" s="12"/>
      <c r="F1007" s="12"/>
      <c r="G1007" s="12"/>
      <c r="H1007" s="12"/>
      <c r="I1007" s="12"/>
      <c r="J1007" s="12"/>
      <c r="K1007" s="12"/>
      <c r="L1007" s="12"/>
      <c r="M1007" s="49"/>
      <c r="N1007" s="49"/>
      <c r="O1007" s="12"/>
      <c r="P1007" s="12"/>
      <c r="Q1007" s="12"/>
      <c r="R1007" s="12"/>
      <c r="S1007" s="12"/>
    </row>
    <row r="1008" spans="1:19" s="1" customFormat="1" x14ac:dyDescent="0.4">
      <c r="A1008" s="12"/>
      <c r="B1008" s="12"/>
      <c r="C1008" s="42"/>
      <c r="D1008" s="12"/>
      <c r="E1008" s="12"/>
      <c r="F1008" s="12"/>
      <c r="G1008" s="12"/>
      <c r="H1008" s="12"/>
      <c r="I1008" s="12"/>
      <c r="J1008" s="12"/>
      <c r="K1008" s="12"/>
      <c r="L1008" s="12"/>
      <c r="M1008" s="49"/>
      <c r="N1008" s="49"/>
      <c r="O1008" s="12"/>
      <c r="P1008" s="12"/>
      <c r="Q1008" s="12"/>
      <c r="R1008" s="12"/>
      <c r="S1008" s="12"/>
    </row>
    <row r="1009" spans="1:19" s="1" customFormat="1" x14ac:dyDescent="0.4">
      <c r="A1009" s="12"/>
      <c r="B1009" s="12"/>
      <c r="C1009" s="42"/>
      <c r="D1009" s="12"/>
      <c r="E1009" s="12"/>
      <c r="F1009" s="12"/>
      <c r="G1009" s="12"/>
      <c r="H1009" s="12"/>
      <c r="I1009" s="12"/>
      <c r="J1009" s="12"/>
      <c r="K1009" s="12"/>
      <c r="L1009" s="12"/>
      <c r="M1009" s="49"/>
      <c r="N1009" s="49"/>
      <c r="O1009" s="12"/>
      <c r="P1009" s="12"/>
      <c r="Q1009" s="12"/>
      <c r="R1009" s="12"/>
      <c r="S1009" s="12"/>
    </row>
    <row r="1010" spans="1:19" s="1" customFormat="1" x14ac:dyDescent="0.4">
      <c r="A1010" s="12"/>
      <c r="B1010" s="12"/>
      <c r="C1010" s="42"/>
      <c r="D1010" s="12"/>
      <c r="E1010" s="12"/>
      <c r="F1010" s="12"/>
      <c r="G1010" s="12"/>
      <c r="H1010" s="12"/>
      <c r="I1010" s="12"/>
      <c r="J1010" s="12"/>
      <c r="K1010" s="12"/>
      <c r="L1010" s="12"/>
      <c r="M1010" s="49"/>
      <c r="N1010" s="49"/>
      <c r="O1010" s="12"/>
      <c r="P1010" s="12"/>
      <c r="Q1010" s="12"/>
      <c r="R1010" s="12"/>
      <c r="S1010" s="12"/>
    </row>
    <row r="1011" spans="1:19" s="1" customFormat="1" x14ac:dyDescent="0.4">
      <c r="A1011" s="12"/>
      <c r="B1011" s="12"/>
      <c r="C1011" s="42"/>
      <c r="D1011" s="12"/>
      <c r="E1011" s="12"/>
      <c r="F1011" s="12"/>
      <c r="G1011" s="12"/>
      <c r="H1011" s="12"/>
      <c r="I1011" s="12"/>
      <c r="J1011" s="12"/>
      <c r="K1011" s="12"/>
      <c r="L1011" s="12"/>
      <c r="M1011" s="49"/>
      <c r="N1011" s="49"/>
      <c r="O1011" s="12"/>
      <c r="P1011" s="12"/>
      <c r="Q1011" s="12"/>
      <c r="R1011" s="12"/>
      <c r="S1011" s="12"/>
    </row>
    <row r="1012" spans="1:19" s="1" customFormat="1" x14ac:dyDescent="0.4">
      <c r="A1012" s="12"/>
      <c r="B1012" s="12"/>
      <c r="C1012" s="42"/>
      <c r="D1012" s="12"/>
      <c r="E1012" s="12"/>
      <c r="F1012" s="12"/>
      <c r="G1012" s="12"/>
      <c r="H1012" s="12"/>
      <c r="I1012" s="12"/>
      <c r="J1012" s="12"/>
      <c r="K1012" s="12"/>
      <c r="L1012" s="12"/>
      <c r="M1012" s="49"/>
      <c r="N1012" s="49"/>
      <c r="O1012" s="12"/>
      <c r="P1012" s="12"/>
      <c r="Q1012" s="12"/>
      <c r="R1012" s="12"/>
      <c r="S1012" s="12"/>
    </row>
    <row r="1013" spans="1:19" s="1" customFormat="1" x14ac:dyDescent="0.4">
      <c r="A1013" s="12"/>
      <c r="B1013" s="12"/>
      <c r="C1013" s="42"/>
      <c r="D1013" s="12"/>
      <c r="E1013" s="12"/>
      <c r="F1013" s="12"/>
      <c r="G1013" s="12"/>
      <c r="H1013" s="12"/>
      <c r="I1013" s="12"/>
      <c r="J1013" s="12"/>
      <c r="K1013" s="12"/>
      <c r="L1013" s="12"/>
      <c r="M1013" s="49"/>
      <c r="N1013" s="49"/>
      <c r="O1013" s="12"/>
      <c r="P1013" s="12"/>
      <c r="Q1013" s="12"/>
      <c r="R1013" s="12"/>
      <c r="S1013" s="12"/>
    </row>
    <row r="1014" spans="1:19" s="1" customFormat="1" x14ac:dyDescent="0.4">
      <c r="A1014" s="12"/>
      <c r="B1014" s="12"/>
      <c r="C1014" s="42"/>
      <c r="D1014" s="12"/>
      <c r="E1014" s="12"/>
      <c r="F1014" s="12"/>
      <c r="G1014" s="12"/>
      <c r="H1014" s="12"/>
      <c r="I1014" s="12"/>
      <c r="J1014" s="12"/>
      <c r="K1014" s="12"/>
      <c r="L1014" s="12"/>
      <c r="M1014" s="49"/>
      <c r="N1014" s="49"/>
      <c r="O1014" s="12"/>
      <c r="P1014" s="12"/>
      <c r="Q1014" s="12"/>
      <c r="R1014" s="12"/>
      <c r="S1014" s="12"/>
    </row>
    <row r="1015" spans="1:19" s="1" customFormat="1" x14ac:dyDescent="0.4">
      <c r="A1015" s="12"/>
      <c r="B1015" s="12"/>
      <c r="C1015" s="42"/>
      <c r="D1015" s="12"/>
      <c r="E1015" s="12"/>
      <c r="F1015" s="12"/>
      <c r="G1015" s="12"/>
      <c r="H1015" s="12"/>
      <c r="I1015" s="12"/>
      <c r="J1015" s="12"/>
      <c r="K1015" s="12"/>
      <c r="L1015" s="12"/>
      <c r="M1015" s="49"/>
      <c r="N1015" s="49"/>
      <c r="O1015" s="12"/>
      <c r="P1015" s="12"/>
      <c r="Q1015" s="12"/>
      <c r="R1015" s="12"/>
      <c r="S1015" s="12"/>
    </row>
    <row r="1016" spans="1:19" s="1" customFormat="1" x14ac:dyDescent="0.4">
      <c r="A1016" s="12"/>
      <c r="B1016" s="12"/>
      <c r="C1016" s="42"/>
      <c r="D1016" s="12"/>
      <c r="E1016" s="12"/>
      <c r="F1016" s="12"/>
      <c r="G1016" s="12"/>
      <c r="H1016" s="12"/>
      <c r="I1016" s="12"/>
      <c r="J1016" s="12"/>
      <c r="K1016" s="12"/>
      <c r="L1016" s="12"/>
      <c r="M1016" s="49"/>
      <c r="N1016" s="49"/>
      <c r="O1016" s="12"/>
      <c r="P1016" s="12"/>
      <c r="Q1016" s="12"/>
      <c r="R1016" s="12"/>
      <c r="S1016" s="12"/>
    </row>
    <row r="1017" spans="1:19" s="1" customFormat="1" x14ac:dyDescent="0.4">
      <c r="A1017" s="12"/>
      <c r="B1017" s="12"/>
      <c r="C1017" s="42"/>
      <c r="D1017" s="12"/>
      <c r="E1017" s="12"/>
      <c r="F1017" s="12"/>
      <c r="G1017" s="12"/>
      <c r="H1017" s="12"/>
      <c r="I1017" s="12"/>
      <c r="J1017" s="12"/>
      <c r="K1017" s="12"/>
      <c r="L1017" s="12"/>
      <c r="M1017" s="49"/>
      <c r="N1017" s="49"/>
      <c r="O1017" s="12"/>
      <c r="P1017" s="12"/>
      <c r="Q1017" s="12"/>
      <c r="R1017" s="12"/>
      <c r="S1017" s="12"/>
    </row>
    <row r="1018" spans="1:19" s="1" customFormat="1" x14ac:dyDescent="0.4">
      <c r="A1018" s="12"/>
      <c r="B1018" s="12"/>
      <c r="C1018" s="42"/>
      <c r="D1018" s="12"/>
      <c r="E1018" s="12"/>
      <c r="F1018" s="12"/>
      <c r="G1018" s="12"/>
      <c r="H1018" s="12"/>
      <c r="I1018" s="12"/>
      <c r="J1018" s="12"/>
      <c r="K1018" s="12"/>
      <c r="L1018" s="12"/>
      <c r="M1018" s="49"/>
      <c r="N1018" s="49"/>
      <c r="O1018" s="12"/>
      <c r="P1018" s="12"/>
      <c r="Q1018" s="12"/>
      <c r="R1018" s="12"/>
      <c r="S1018" s="12"/>
    </row>
    <row r="1019" spans="1:19" s="1" customFormat="1" x14ac:dyDescent="0.4">
      <c r="A1019" s="12"/>
      <c r="B1019" s="12"/>
      <c r="C1019" s="42"/>
      <c r="D1019" s="12"/>
      <c r="E1019" s="12"/>
      <c r="F1019" s="12"/>
      <c r="G1019" s="12"/>
      <c r="H1019" s="12"/>
      <c r="I1019" s="12"/>
      <c r="J1019" s="12"/>
      <c r="K1019" s="12"/>
      <c r="L1019" s="12"/>
      <c r="M1019" s="49"/>
      <c r="N1019" s="49"/>
      <c r="O1019" s="12"/>
      <c r="P1019" s="12"/>
      <c r="Q1019" s="12"/>
      <c r="R1019" s="12"/>
      <c r="S1019" s="12"/>
    </row>
    <row r="1020" spans="1:19" s="1" customFormat="1" x14ac:dyDescent="0.4">
      <c r="A1020" s="12"/>
      <c r="B1020" s="12"/>
      <c r="C1020" s="42"/>
      <c r="D1020" s="12"/>
      <c r="E1020" s="12"/>
      <c r="F1020" s="12"/>
      <c r="G1020" s="12"/>
      <c r="H1020" s="12"/>
      <c r="I1020" s="12"/>
      <c r="J1020" s="12"/>
      <c r="K1020" s="12"/>
      <c r="L1020" s="12"/>
      <c r="M1020" s="49"/>
      <c r="N1020" s="49"/>
      <c r="O1020" s="12"/>
      <c r="P1020" s="12"/>
      <c r="Q1020" s="12"/>
      <c r="R1020" s="12"/>
      <c r="S1020" s="12"/>
    </row>
    <row r="1021" spans="1:19" s="1" customFormat="1" x14ac:dyDescent="0.4">
      <c r="A1021" s="12"/>
      <c r="B1021" s="12"/>
      <c r="C1021" s="42"/>
      <c r="D1021" s="12"/>
      <c r="E1021" s="12"/>
      <c r="F1021" s="12"/>
      <c r="G1021" s="12"/>
      <c r="H1021" s="12"/>
      <c r="I1021" s="12"/>
      <c r="J1021" s="12"/>
      <c r="K1021" s="12"/>
      <c r="L1021" s="12"/>
      <c r="M1021" s="49"/>
      <c r="N1021" s="49"/>
      <c r="O1021" s="12"/>
      <c r="P1021" s="12"/>
      <c r="Q1021" s="12"/>
      <c r="R1021" s="12"/>
      <c r="S1021" s="12"/>
    </row>
    <row r="1022" spans="1:19" s="1" customFormat="1" x14ac:dyDescent="0.4">
      <c r="A1022" s="12"/>
      <c r="B1022" s="12"/>
      <c r="C1022" s="42"/>
      <c r="D1022" s="12"/>
      <c r="E1022" s="12"/>
      <c r="F1022" s="12"/>
      <c r="G1022" s="12"/>
      <c r="H1022" s="12"/>
      <c r="I1022" s="12"/>
      <c r="J1022" s="12"/>
      <c r="K1022" s="12"/>
      <c r="L1022" s="12"/>
      <c r="M1022" s="49"/>
      <c r="N1022" s="49"/>
      <c r="O1022" s="12"/>
      <c r="P1022" s="12"/>
      <c r="Q1022" s="12"/>
      <c r="R1022" s="12"/>
      <c r="S1022" s="12"/>
    </row>
    <row r="1023" spans="1:19" s="1" customFormat="1" x14ac:dyDescent="0.4">
      <c r="A1023" s="12"/>
      <c r="B1023" s="12"/>
      <c r="C1023" s="42"/>
      <c r="D1023" s="12"/>
      <c r="E1023" s="12"/>
      <c r="F1023" s="12"/>
      <c r="G1023" s="12"/>
      <c r="H1023" s="12"/>
      <c r="I1023" s="12"/>
      <c r="J1023" s="12"/>
      <c r="K1023" s="12"/>
      <c r="L1023" s="12"/>
      <c r="M1023" s="49"/>
      <c r="N1023" s="49"/>
      <c r="O1023" s="12"/>
      <c r="P1023" s="12"/>
      <c r="Q1023" s="12"/>
      <c r="R1023" s="12"/>
      <c r="S1023" s="12"/>
    </row>
    <row r="1024" spans="1:19" s="1" customFormat="1" x14ac:dyDescent="0.4">
      <c r="A1024" s="12"/>
      <c r="B1024" s="12"/>
      <c r="C1024" s="42"/>
      <c r="D1024" s="12"/>
      <c r="E1024" s="12"/>
      <c r="F1024" s="12"/>
      <c r="G1024" s="12"/>
      <c r="H1024" s="12"/>
      <c r="I1024" s="12"/>
      <c r="J1024" s="12"/>
      <c r="K1024" s="12"/>
      <c r="L1024" s="12"/>
      <c r="M1024" s="49"/>
      <c r="N1024" s="49"/>
      <c r="O1024" s="12"/>
      <c r="P1024" s="12"/>
      <c r="Q1024" s="12"/>
      <c r="R1024" s="12"/>
      <c r="S1024" s="12"/>
    </row>
    <row r="1025" spans="1:19" s="1" customFormat="1" x14ac:dyDescent="0.4">
      <c r="A1025" s="12"/>
      <c r="B1025" s="12"/>
      <c r="C1025" s="42"/>
      <c r="D1025" s="12"/>
      <c r="E1025" s="12"/>
      <c r="F1025" s="12"/>
      <c r="G1025" s="12"/>
      <c r="H1025" s="12"/>
      <c r="I1025" s="12"/>
      <c r="J1025" s="12"/>
      <c r="K1025" s="12"/>
      <c r="L1025" s="12"/>
      <c r="M1025" s="49"/>
      <c r="N1025" s="49"/>
      <c r="O1025" s="12"/>
      <c r="P1025" s="12"/>
      <c r="Q1025" s="12"/>
      <c r="R1025" s="12"/>
      <c r="S1025" s="12"/>
    </row>
    <row r="1026" spans="1:19" s="1" customFormat="1" x14ac:dyDescent="0.4">
      <c r="A1026" s="12"/>
      <c r="B1026" s="12"/>
      <c r="C1026" s="42"/>
      <c r="D1026" s="12"/>
      <c r="E1026" s="12"/>
      <c r="F1026" s="12"/>
      <c r="G1026" s="12"/>
      <c r="H1026" s="12"/>
      <c r="I1026" s="12"/>
      <c r="J1026" s="12"/>
      <c r="K1026" s="12"/>
      <c r="L1026" s="12"/>
      <c r="M1026" s="49"/>
      <c r="N1026" s="49"/>
      <c r="O1026" s="12"/>
      <c r="P1026" s="12"/>
      <c r="Q1026" s="12"/>
      <c r="R1026" s="12"/>
      <c r="S1026" s="12"/>
    </row>
    <row r="1027" spans="1:19" s="1" customFormat="1" x14ac:dyDescent="0.4">
      <c r="A1027" s="12"/>
      <c r="B1027" s="12"/>
      <c r="C1027" s="42"/>
      <c r="D1027" s="12"/>
      <c r="E1027" s="12"/>
      <c r="F1027" s="12"/>
      <c r="G1027" s="12"/>
      <c r="H1027" s="12"/>
      <c r="I1027" s="12"/>
      <c r="J1027" s="12"/>
      <c r="K1027" s="12"/>
      <c r="L1027" s="12"/>
      <c r="M1027" s="49"/>
      <c r="N1027" s="49"/>
      <c r="O1027" s="12"/>
      <c r="P1027" s="12"/>
      <c r="Q1027" s="12"/>
      <c r="R1027" s="12"/>
      <c r="S1027" s="12"/>
    </row>
    <row r="1028" spans="1:19" s="1" customFormat="1" x14ac:dyDescent="0.4">
      <c r="A1028" s="12"/>
      <c r="B1028" s="12"/>
      <c r="C1028" s="42"/>
      <c r="D1028" s="12"/>
      <c r="E1028" s="12"/>
      <c r="F1028" s="12"/>
      <c r="G1028" s="12"/>
      <c r="H1028" s="12"/>
      <c r="I1028" s="12"/>
      <c r="J1028" s="12"/>
      <c r="K1028" s="12"/>
      <c r="L1028" s="12"/>
      <c r="M1028" s="49"/>
      <c r="N1028" s="49"/>
      <c r="O1028" s="12"/>
      <c r="P1028" s="12"/>
      <c r="Q1028" s="12"/>
      <c r="R1028" s="12"/>
      <c r="S1028" s="12"/>
    </row>
    <row r="1029" spans="1:19" s="1" customFormat="1" x14ac:dyDescent="0.4">
      <c r="A1029" s="12"/>
      <c r="B1029" s="12"/>
      <c r="C1029" s="42"/>
      <c r="D1029" s="12"/>
      <c r="E1029" s="12"/>
      <c r="F1029" s="12"/>
      <c r="G1029" s="12"/>
      <c r="H1029" s="12"/>
      <c r="I1029" s="12"/>
      <c r="J1029" s="12"/>
      <c r="K1029" s="12"/>
      <c r="L1029" s="12"/>
      <c r="M1029" s="49"/>
      <c r="N1029" s="49"/>
      <c r="O1029" s="12"/>
      <c r="P1029" s="12"/>
      <c r="Q1029" s="12"/>
      <c r="R1029" s="12"/>
      <c r="S1029" s="12"/>
    </row>
    <row r="1030" spans="1:19" s="1" customFormat="1" x14ac:dyDescent="0.4">
      <c r="A1030" s="12"/>
      <c r="B1030" s="12"/>
      <c r="C1030" s="42"/>
      <c r="D1030" s="12"/>
      <c r="E1030" s="12"/>
      <c r="F1030" s="12"/>
      <c r="G1030" s="12"/>
      <c r="H1030" s="12"/>
      <c r="I1030" s="12"/>
      <c r="J1030" s="12"/>
      <c r="K1030" s="12"/>
      <c r="L1030" s="12"/>
      <c r="M1030" s="49"/>
      <c r="N1030" s="49"/>
      <c r="O1030" s="12"/>
      <c r="P1030" s="12"/>
      <c r="Q1030" s="12"/>
      <c r="R1030" s="12"/>
      <c r="S1030" s="12"/>
    </row>
    <row r="1031" spans="1:19" s="1" customFormat="1" x14ac:dyDescent="0.4">
      <c r="A1031" s="12"/>
      <c r="B1031" s="12"/>
      <c r="C1031" s="42"/>
      <c r="D1031" s="12"/>
      <c r="E1031" s="12"/>
      <c r="F1031" s="12"/>
      <c r="G1031" s="12"/>
      <c r="H1031" s="12"/>
      <c r="I1031" s="12"/>
      <c r="J1031" s="12"/>
      <c r="K1031" s="12"/>
      <c r="L1031" s="12"/>
      <c r="M1031" s="49"/>
      <c r="N1031" s="49"/>
      <c r="O1031" s="12"/>
      <c r="P1031" s="12"/>
      <c r="Q1031" s="12"/>
      <c r="R1031" s="12"/>
      <c r="S1031" s="12"/>
    </row>
    <row r="1032" spans="1:19" s="1" customFormat="1" x14ac:dyDescent="0.4">
      <c r="A1032" s="12"/>
      <c r="B1032" s="12"/>
      <c r="C1032" s="42"/>
      <c r="D1032" s="12"/>
      <c r="E1032" s="12"/>
      <c r="F1032" s="12"/>
      <c r="G1032" s="12"/>
      <c r="H1032" s="12"/>
      <c r="I1032" s="12"/>
      <c r="J1032" s="12"/>
      <c r="K1032" s="12"/>
      <c r="L1032" s="12"/>
      <c r="M1032" s="49"/>
      <c r="N1032" s="49"/>
      <c r="O1032" s="12"/>
      <c r="P1032" s="12"/>
      <c r="Q1032" s="12"/>
      <c r="R1032" s="12"/>
      <c r="S1032" s="12"/>
    </row>
    <row r="1033" spans="1:19" s="1" customFormat="1" x14ac:dyDescent="0.4">
      <c r="A1033" s="12"/>
      <c r="B1033" s="12"/>
      <c r="C1033" s="42"/>
      <c r="D1033" s="12"/>
      <c r="E1033" s="12"/>
      <c r="F1033" s="12"/>
      <c r="G1033" s="12"/>
      <c r="H1033" s="12"/>
      <c r="I1033" s="12"/>
      <c r="J1033" s="12"/>
      <c r="K1033" s="12"/>
      <c r="L1033" s="12"/>
      <c r="M1033" s="49"/>
      <c r="N1033" s="49"/>
      <c r="O1033" s="12"/>
      <c r="P1033" s="12"/>
      <c r="Q1033" s="12"/>
      <c r="R1033" s="12"/>
      <c r="S1033" s="12"/>
    </row>
    <row r="1034" spans="1:19" s="1" customFormat="1" x14ac:dyDescent="0.4">
      <c r="A1034" s="12"/>
      <c r="B1034" s="12"/>
      <c r="C1034" s="42"/>
      <c r="D1034" s="12"/>
      <c r="E1034" s="12"/>
      <c r="F1034" s="12"/>
      <c r="G1034" s="12"/>
      <c r="H1034" s="12"/>
      <c r="I1034" s="12"/>
      <c r="J1034" s="12"/>
      <c r="K1034" s="12"/>
      <c r="L1034" s="12"/>
      <c r="M1034" s="49"/>
      <c r="N1034" s="49"/>
      <c r="O1034" s="12"/>
      <c r="P1034" s="12"/>
      <c r="Q1034" s="12"/>
      <c r="R1034" s="12"/>
      <c r="S1034" s="12"/>
    </row>
    <row r="1035" spans="1:19" s="1" customFormat="1" x14ac:dyDescent="0.4">
      <c r="A1035" s="12"/>
      <c r="B1035" s="12"/>
      <c r="C1035" s="42"/>
      <c r="D1035" s="12"/>
      <c r="E1035" s="12"/>
      <c r="F1035" s="12"/>
      <c r="G1035" s="12"/>
      <c r="H1035" s="12"/>
      <c r="I1035" s="12"/>
      <c r="J1035" s="12"/>
      <c r="K1035" s="12"/>
      <c r="L1035" s="12"/>
      <c r="M1035" s="49"/>
      <c r="N1035" s="49"/>
      <c r="O1035" s="12"/>
      <c r="P1035" s="12"/>
      <c r="Q1035" s="12"/>
      <c r="R1035" s="12"/>
      <c r="S1035" s="12"/>
    </row>
    <row r="1036" spans="1:19" s="1" customFormat="1" x14ac:dyDescent="0.4">
      <c r="A1036" s="12"/>
      <c r="B1036" s="12"/>
      <c r="C1036" s="42"/>
      <c r="D1036" s="12"/>
      <c r="E1036" s="12"/>
      <c r="F1036" s="12"/>
      <c r="G1036" s="12"/>
      <c r="H1036" s="12"/>
      <c r="I1036" s="12"/>
      <c r="J1036" s="12"/>
      <c r="K1036" s="12"/>
      <c r="L1036" s="12"/>
      <c r="M1036" s="49"/>
      <c r="N1036" s="49"/>
      <c r="O1036" s="12"/>
      <c r="P1036" s="12"/>
      <c r="Q1036" s="12"/>
      <c r="R1036" s="12"/>
      <c r="S1036" s="12"/>
    </row>
    <row r="1037" spans="1:19" s="1" customFormat="1" x14ac:dyDescent="0.4">
      <c r="A1037" s="12"/>
      <c r="B1037" s="12"/>
      <c r="C1037" s="42"/>
      <c r="D1037" s="12"/>
      <c r="E1037" s="12"/>
      <c r="F1037" s="12"/>
      <c r="G1037" s="12"/>
      <c r="H1037" s="12"/>
      <c r="I1037" s="12"/>
      <c r="J1037" s="12"/>
      <c r="K1037" s="12"/>
      <c r="L1037" s="12"/>
      <c r="M1037" s="49"/>
      <c r="N1037" s="49"/>
      <c r="O1037" s="12"/>
      <c r="P1037" s="12"/>
      <c r="Q1037" s="12"/>
      <c r="R1037" s="12"/>
      <c r="S1037" s="12"/>
    </row>
    <row r="1038" spans="1:19" s="1" customFormat="1" x14ac:dyDescent="0.4">
      <c r="A1038" s="12"/>
      <c r="B1038" s="12"/>
      <c r="C1038" s="42"/>
      <c r="D1038" s="12"/>
      <c r="E1038" s="12"/>
      <c r="F1038" s="12"/>
      <c r="G1038" s="12"/>
      <c r="H1038" s="12"/>
      <c r="I1038" s="12"/>
      <c r="J1038" s="12"/>
      <c r="K1038" s="12"/>
      <c r="L1038" s="12"/>
      <c r="M1038" s="49"/>
      <c r="N1038" s="49"/>
      <c r="O1038" s="12"/>
      <c r="P1038" s="12"/>
      <c r="Q1038" s="12"/>
      <c r="R1038" s="12"/>
      <c r="S1038" s="12"/>
    </row>
    <row r="1039" spans="1:19" s="1" customFormat="1" x14ac:dyDescent="0.4">
      <c r="A1039" s="12"/>
      <c r="B1039" s="12"/>
      <c r="C1039" s="42"/>
      <c r="D1039" s="12"/>
      <c r="E1039" s="12"/>
      <c r="F1039" s="12"/>
      <c r="G1039" s="12"/>
      <c r="H1039" s="12"/>
      <c r="I1039" s="12"/>
      <c r="J1039" s="12"/>
      <c r="K1039" s="12"/>
      <c r="L1039" s="12"/>
      <c r="M1039" s="49"/>
      <c r="N1039" s="49"/>
      <c r="O1039" s="12"/>
      <c r="P1039" s="12"/>
      <c r="Q1039" s="12"/>
      <c r="R1039" s="12"/>
      <c r="S1039" s="12"/>
    </row>
    <row r="1040" spans="1:19" s="1" customFormat="1" x14ac:dyDescent="0.4">
      <c r="A1040" s="12"/>
      <c r="B1040" s="12"/>
      <c r="C1040" s="42"/>
      <c r="D1040" s="12"/>
      <c r="E1040" s="12"/>
      <c r="F1040" s="12"/>
      <c r="G1040" s="12"/>
      <c r="H1040" s="12"/>
      <c r="I1040" s="12"/>
      <c r="J1040" s="12"/>
      <c r="K1040" s="12"/>
      <c r="L1040" s="12"/>
      <c r="M1040" s="49"/>
      <c r="N1040" s="49"/>
      <c r="O1040" s="12"/>
      <c r="P1040" s="12"/>
      <c r="Q1040" s="12"/>
      <c r="R1040" s="12"/>
      <c r="S1040" s="12"/>
    </row>
    <row r="1041" spans="1:19" s="1" customFormat="1" x14ac:dyDescent="0.4">
      <c r="A1041" s="12"/>
      <c r="B1041" s="12"/>
      <c r="C1041" s="42"/>
      <c r="D1041" s="12"/>
      <c r="E1041" s="12"/>
      <c r="F1041" s="12"/>
      <c r="G1041" s="12"/>
      <c r="H1041" s="12"/>
      <c r="I1041" s="12"/>
      <c r="J1041" s="12"/>
      <c r="K1041" s="12"/>
      <c r="L1041" s="12"/>
      <c r="M1041" s="49"/>
      <c r="N1041" s="49"/>
      <c r="O1041" s="12"/>
      <c r="P1041" s="12"/>
      <c r="Q1041" s="12"/>
      <c r="R1041" s="12"/>
      <c r="S1041" s="12"/>
    </row>
    <row r="1042" spans="1:19" s="1" customFormat="1" x14ac:dyDescent="0.4">
      <c r="A1042" s="12"/>
      <c r="B1042" s="12"/>
      <c r="C1042" s="42"/>
      <c r="D1042" s="12"/>
      <c r="E1042" s="12"/>
      <c r="F1042" s="12"/>
      <c r="G1042" s="12"/>
      <c r="H1042" s="12"/>
      <c r="I1042" s="12"/>
      <c r="J1042" s="12"/>
      <c r="K1042" s="12"/>
      <c r="L1042" s="12"/>
      <c r="M1042" s="49"/>
      <c r="N1042" s="49"/>
      <c r="O1042" s="12"/>
      <c r="P1042" s="12"/>
      <c r="Q1042" s="12"/>
      <c r="R1042" s="12"/>
      <c r="S1042" s="12"/>
    </row>
    <row r="1043" spans="1:19" s="1" customFormat="1" x14ac:dyDescent="0.4">
      <c r="A1043" s="12"/>
      <c r="B1043" s="12"/>
      <c r="C1043" s="42"/>
      <c r="D1043" s="12"/>
      <c r="E1043" s="12"/>
      <c r="F1043" s="12"/>
      <c r="G1043" s="12"/>
      <c r="H1043" s="12"/>
      <c r="I1043" s="12"/>
      <c r="J1043" s="12"/>
      <c r="K1043" s="12"/>
      <c r="L1043" s="12"/>
      <c r="M1043" s="49"/>
      <c r="N1043" s="49"/>
      <c r="O1043" s="12"/>
      <c r="P1043" s="12"/>
      <c r="Q1043" s="12"/>
      <c r="R1043" s="12"/>
      <c r="S1043" s="12"/>
    </row>
    <row r="1044" spans="1:19" s="1" customFormat="1" x14ac:dyDescent="0.4">
      <c r="A1044" s="12"/>
      <c r="B1044" s="12"/>
      <c r="C1044" s="42"/>
      <c r="D1044" s="12"/>
      <c r="E1044" s="12"/>
      <c r="F1044" s="12"/>
      <c r="G1044" s="12"/>
      <c r="H1044" s="12"/>
      <c r="I1044" s="12"/>
      <c r="J1044" s="12"/>
      <c r="K1044" s="12"/>
      <c r="L1044" s="12"/>
      <c r="M1044" s="49"/>
      <c r="N1044" s="49"/>
      <c r="O1044" s="12"/>
      <c r="P1044" s="12"/>
      <c r="Q1044" s="12"/>
      <c r="R1044" s="12"/>
      <c r="S1044" s="12"/>
    </row>
    <row r="1045" spans="1:19" s="1" customFormat="1" x14ac:dyDescent="0.4">
      <c r="A1045" s="12"/>
      <c r="B1045" s="12"/>
      <c r="C1045" s="42"/>
      <c r="D1045" s="12"/>
      <c r="E1045" s="12"/>
      <c r="F1045" s="12"/>
      <c r="G1045" s="12"/>
      <c r="H1045" s="12"/>
      <c r="I1045" s="12"/>
      <c r="J1045" s="12"/>
      <c r="K1045" s="12"/>
      <c r="L1045" s="12"/>
      <c r="M1045" s="49"/>
      <c r="N1045" s="49"/>
      <c r="O1045" s="12"/>
      <c r="P1045" s="12"/>
      <c r="Q1045" s="12"/>
      <c r="R1045" s="12"/>
      <c r="S1045" s="12"/>
    </row>
    <row r="1046" spans="1:19" s="1" customFormat="1" x14ac:dyDescent="0.4">
      <c r="A1046" s="12"/>
      <c r="B1046" s="12"/>
      <c r="C1046" s="42"/>
      <c r="D1046" s="12"/>
      <c r="E1046" s="12"/>
      <c r="F1046" s="12"/>
      <c r="G1046" s="12"/>
      <c r="H1046" s="12"/>
      <c r="I1046" s="12"/>
      <c r="J1046" s="12"/>
      <c r="K1046" s="12"/>
      <c r="L1046" s="12"/>
      <c r="M1046" s="49"/>
      <c r="N1046" s="49"/>
      <c r="O1046" s="12"/>
      <c r="P1046" s="12"/>
      <c r="Q1046" s="12"/>
      <c r="R1046" s="12"/>
      <c r="S1046" s="12"/>
    </row>
    <row r="1047" spans="1:19" s="1" customFormat="1" x14ac:dyDescent="0.4">
      <c r="A1047" s="12"/>
      <c r="B1047" s="12"/>
      <c r="C1047" s="42"/>
      <c r="D1047" s="12"/>
      <c r="E1047" s="12"/>
      <c r="F1047" s="12"/>
      <c r="G1047" s="12"/>
      <c r="H1047" s="12"/>
      <c r="I1047" s="12"/>
      <c r="J1047" s="12"/>
      <c r="K1047" s="12"/>
      <c r="L1047" s="12"/>
      <c r="M1047" s="49"/>
      <c r="N1047" s="49"/>
      <c r="O1047" s="12"/>
      <c r="P1047" s="12"/>
      <c r="Q1047" s="12"/>
      <c r="R1047" s="12"/>
      <c r="S1047" s="12"/>
    </row>
    <row r="1048" spans="1:19" s="1" customFormat="1" x14ac:dyDescent="0.4">
      <c r="A1048" s="12"/>
      <c r="B1048" s="12"/>
      <c r="C1048" s="42"/>
      <c r="D1048" s="12"/>
      <c r="E1048" s="12"/>
      <c r="F1048" s="12"/>
      <c r="G1048" s="12"/>
      <c r="H1048" s="12"/>
      <c r="I1048" s="12"/>
      <c r="J1048" s="12"/>
      <c r="K1048" s="12"/>
      <c r="L1048" s="12"/>
      <c r="M1048" s="49"/>
      <c r="N1048" s="49"/>
      <c r="O1048" s="12"/>
      <c r="P1048" s="12"/>
      <c r="Q1048" s="12"/>
      <c r="R1048" s="12"/>
      <c r="S1048" s="12"/>
    </row>
    <row r="1049" spans="1:19" s="1" customFormat="1" x14ac:dyDescent="0.4">
      <c r="A1049" s="12"/>
      <c r="B1049" s="12"/>
      <c r="C1049" s="42"/>
      <c r="D1049" s="12"/>
      <c r="E1049" s="12"/>
      <c r="F1049" s="12"/>
      <c r="G1049" s="12"/>
      <c r="H1049" s="12"/>
      <c r="I1049" s="12"/>
      <c r="J1049" s="12"/>
      <c r="K1049" s="12"/>
      <c r="L1049" s="12"/>
      <c r="M1049" s="49"/>
      <c r="N1049" s="49"/>
      <c r="O1049" s="12"/>
      <c r="P1049" s="12"/>
      <c r="Q1049" s="12"/>
      <c r="R1049" s="12"/>
      <c r="S1049" s="12"/>
    </row>
    <row r="1050" spans="1:19" s="1" customFormat="1" x14ac:dyDescent="0.4">
      <c r="A1050" s="12"/>
      <c r="B1050" s="12"/>
      <c r="C1050" s="42"/>
      <c r="D1050" s="12"/>
      <c r="E1050" s="12"/>
      <c r="F1050" s="12"/>
      <c r="G1050" s="12"/>
      <c r="H1050" s="12"/>
      <c r="I1050" s="12"/>
      <c r="J1050" s="12"/>
      <c r="K1050" s="12"/>
      <c r="L1050" s="12"/>
      <c r="M1050" s="49"/>
      <c r="N1050" s="49"/>
      <c r="O1050" s="12"/>
      <c r="P1050" s="12"/>
      <c r="Q1050" s="12"/>
      <c r="R1050" s="12"/>
      <c r="S1050" s="12"/>
    </row>
    <row r="1051" spans="1:19" s="1" customFormat="1" x14ac:dyDescent="0.4">
      <c r="A1051" s="12"/>
      <c r="B1051" s="12"/>
      <c r="C1051" s="42"/>
      <c r="D1051" s="12"/>
      <c r="E1051" s="12"/>
      <c r="F1051" s="12"/>
      <c r="G1051" s="12"/>
      <c r="H1051" s="12"/>
      <c r="I1051" s="12"/>
      <c r="J1051" s="12"/>
      <c r="K1051" s="12"/>
      <c r="L1051" s="12"/>
      <c r="M1051" s="49"/>
      <c r="N1051" s="49"/>
      <c r="O1051" s="12"/>
      <c r="P1051" s="12"/>
      <c r="Q1051" s="12"/>
      <c r="R1051" s="12"/>
      <c r="S1051" s="12"/>
    </row>
    <row r="1052" spans="1:19" s="1" customFormat="1" x14ac:dyDescent="0.4">
      <c r="A1052" s="12"/>
      <c r="B1052" s="12"/>
      <c r="C1052" s="42"/>
      <c r="D1052" s="12"/>
      <c r="E1052" s="12"/>
      <c r="F1052" s="12"/>
      <c r="G1052" s="12"/>
      <c r="H1052" s="12"/>
      <c r="I1052" s="12"/>
      <c r="J1052" s="12"/>
      <c r="K1052" s="12"/>
      <c r="L1052" s="12"/>
      <c r="M1052" s="49"/>
      <c r="N1052" s="49"/>
      <c r="O1052" s="12"/>
      <c r="P1052" s="12"/>
      <c r="Q1052" s="12"/>
      <c r="R1052" s="12"/>
      <c r="S1052" s="12"/>
    </row>
    <row r="1053" spans="1:19" s="1" customFormat="1" x14ac:dyDescent="0.4">
      <c r="A1053" s="12"/>
      <c r="B1053" s="12"/>
      <c r="C1053" s="42"/>
      <c r="D1053" s="12"/>
      <c r="E1053" s="12"/>
      <c r="F1053" s="12"/>
      <c r="G1053" s="12"/>
      <c r="H1053" s="12"/>
      <c r="I1053" s="12"/>
      <c r="J1053" s="12"/>
      <c r="K1053" s="12"/>
      <c r="L1053" s="12"/>
      <c r="M1053" s="49"/>
      <c r="N1053" s="49"/>
      <c r="O1053" s="12"/>
      <c r="P1053" s="12"/>
      <c r="Q1053" s="12"/>
      <c r="R1053" s="12"/>
      <c r="S1053" s="12"/>
    </row>
    <row r="1054" spans="1:19" s="1" customFormat="1" x14ac:dyDescent="0.4">
      <c r="A1054" s="12"/>
      <c r="B1054" s="12"/>
      <c r="C1054" s="42"/>
      <c r="D1054" s="12"/>
      <c r="E1054" s="12"/>
      <c r="F1054" s="12"/>
      <c r="G1054" s="12"/>
      <c r="H1054" s="12"/>
      <c r="I1054" s="12"/>
      <c r="J1054" s="12"/>
      <c r="K1054" s="12"/>
      <c r="L1054" s="12"/>
      <c r="M1054" s="49"/>
      <c r="N1054" s="49"/>
      <c r="O1054" s="12"/>
      <c r="P1054" s="12"/>
      <c r="Q1054" s="12"/>
      <c r="R1054" s="12"/>
      <c r="S1054" s="12"/>
    </row>
    <row r="1055" spans="1:19" s="1" customFormat="1" x14ac:dyDescent="0.4">
      <c r="A1055" s="12"/>
      <c r="B1055" s="12"/>
      <c r="C1055" s="42"/>
      <c r="D1055" s="12"/>
      <c r="E1055" s="12"/>
      <c r="F1055" s="12"/>
      <c r="G1055" s="12"/>
      <c r="H1055" s="12"/>
      <c r="I1055" s="12"/>
      <c r="J1055" s="12"/>
      <c r="K1055" s="12"/>
      <c r="L1055" s="12"/>
      <c r="M1055" s="49"/>
      <c r="N1055" s="49"/>
      <c r="O1055" s="12"/>
      <c r="P1055" s="12"/>
      <c r="Q1055" s="12"/>
      <c r="R1055" s="12"/>
      <c r="S1055" s="12"/>
    </row>
    <row r="1056" spans="1:19" s="1" customFormat="1" x14ac:dyDescent="0.4">
      <c r="A1056" s="12"/>
      <c r="B1056" s="12"/>
      <c r="C1056" s="42"/>
      <c r="D1056" s="12"/>
      <c r="E1056" s="12"/>
      <c r="F1056" s="12"/>
      <c r="G1056" s="12"/>
      <c r="H1056" s="12"/>
      <c r="I1056" s="12"/>
      <c r="J1056" s="12"/>
      <c r="K1056" s="12"/>
      <c r="L1056" s="12"/>
      <c r="M1056" s="49"/>
      <c r="N1056" s="49"/>
      <c r="O1056" s="12"/>
      <c r="P1056" s="12"/>
      <c r="Q1056" s="12"/>
      <c r="R1056" s="12"/>
      <c r="S1056" s="12"/>
    </row>
    <row r="1057" spans="1:19" s="1" customFormat="1" x14ac:dyDescent="0.4">
      <c r="A1057" s="12"/>
      <c r="B1057" s="12"/>
      <c r="C1057" s="42"/>
      <c r="D1057" s="12"/>
      <c r="E1057" s="12"/>
      <c r="F1057" s="12"/>
      <c r="G1057" s="12"/>
      <c r="H1057" s="12"/>
      <c r="I1057" s="12"/>
      <c r="J1057" s="12"/>
      <c r="K1057" s="12"/>
      <c r="L1057" s="12"/>
      <c r="M1057" s="49"/>
      <c r="N1057" s="49"/>
      <c r="O1057" s="12"/>
      <c r="P1057" s="12"/>
      <c r="Q1057" s="12"/>
      <c r="R1057" s="12"/>
      <c r="S1057" s="12"/>
    </row>
    <row r="1058" spans="1:19" s="1" customFormat="1" x14ac:dyDescent="0.4">
      <c r="A1058" s="12"/>
      <c r="B1058" s="12"/>
      <c r="C1058" s="42"/>
      <c r="D1058" s="12"/>
      <c r="E1058" s="12"/>
      <c r="F1058" s="12"/>
      <c r="G1058" s="12"/>
      <c r="H1058" s="12"/>
      <c r="I1058" s="12"/>
      <c r="J1058" s="12"/>
      <c r="K1058" s="12"/>
      <c r="L1058" s="12"/>
      <c r="M1058" s="49"/>
      <c r="N1058" s="49"/>
      <c r="O1058" s="12"/>
      <c r="P1058" s="12"/>
      <c r="Q1058" s="12"/>
      <c r="R1058" s="12"/>
      <c r="S1058" s="12"/>
    </row>
    <row r="1059" spans="1:19" s="1" customFormat="1" x14ac:dyDescent="0.4">
      <c r="A1059" s="12"/>
      <c r="B1059" s="12"/>
      <c r="C1059" s="42"/>
      <c r="D1059" s="12"/>
      <c r="E1059" s="12"/>
      <c r="F1059" s="12"/>
      <c r="G1059" s="12"/>
      <c r="H1059" s="12"/>
      <c r="I1059" s="12"/>
      <c r="J1059" s="12"/>
      <c r="K1059" s="12"/>
      <c r="L1059" s="12"/>
      <c r="M1059" s="49"/>
      <c r="N1059" s="49"/>
      <c r="O1059" s="12"/>
      <c r="P1059" s="12"/>
      <c r="Q1059" s="12"/>
      <c r="R1059" s="12"/>
      <c r="S1059" s="12"/>
    </row>
    <row r="1060" spans="1:19" s="1" customFormat="1" x14ac:dyDescent="0.4">
      <c r="A1060" s="12"/>
      <c r="B1060" s="12"/>
      <c r="C1060" s="42"/>
      <c r="D1060" s="12"/>
      <c r="E1060" s="12"/>
      <c r="F1060" s="12"/>
      <c r="G1060" s="12"/>
      <c r="H1060" s="12"/>
      <c r="I1060" s="12"/>
      <c r="J1060" s="12"/>
      <c r="K1060" s="12"/>
      <c r="L1060" s="12"/>
      <c r="M1060" s="49"/>
      <c r="N1060" s="49"/>
      <c r="O1060" s="12"/>
      <c r="P1060" s="12"/>
      <c r="Q1060" s="12"/>
      <c r="R1060" s="12"/>
      <c r="S1060" s="12"/>
    </row>
    <row r="1061" spans="1:19" s="1" customFormat="1" x14ac:dyDescent="0.4">
      <c r="A1061" s="12"/>
      <c r="B1061" s="12"/>
      <c r="C1061" s="42"/>
      <c r="D1061" s="12"/>
      <c r="E1061" s="12"/>
      <c r="F1061" s="12"/>
      <c r="G1061" s="12"/>
      <c r="H1061" s="12"/>
      <c r="I1061" s="12"/>
      <c r="J1061" s="12"/>
      <c r="K1061" s="12"/>
      <c r="L1061" s="12"/>
      <c r="M1061" s="49"/>
      <c r="N1061" s="49"/>
      <c r="O1061" s="12"/>
      <c r="P1061" s="12"/>
      <c r="Q1061" s="12"/>
      <c r="R1061" s="12"/>
      <c r="S1061" s="12"/>
    </row>
    <row r="1062" spans="1:19" s="1" customFormat="1" x14ac:dyDescent="0.4">
      <c r="A1062" s="12"/>
      <c r="B1062" s="12"/>
      <c r="C1062" s="42"/>
      <c r="D1062" s="12"/>
      <c r="E1062" s="12"/>
      <c r="F1062" s="12"/>
      <c r="G1062" s="12"/>
      <c r="H1062" s="12"/>
      <c r="I1062" s="12"/>
      <c r="J1062" s="12"/>
      <c r="K1062" s="12"/>
      <c r="L1062" s="12"/>
      <c r="M1062" s="49"/>
      <c r="N1062" s="49"/>
      <c r="O1062" s="12"/>
      <c r="P1062" s="12"/>
      <c r="Q1062" s="12"/>
      <c r="R1062" s="12"/>
      <c r="S1062" s="12"/>
    </row>
    <row r="1063" spans="1:19" s="1" customFormat="1" x14ac:dyDescent="0.4">
      <c r="A1063" s="12"/>
      <c r="B1063" s="12"/>
      <c r="C1063" s="42"/>
      <c r="D1063" s="12"/>
      <c r="E1063" s="12"/>
      <c r="F1063" s="12"/>
      <c r="G1063" s="12"/>
      <c r="H1063" s="12"/>
      <c r="I1063" s="12"/>
      <c r="J1063" s="12"/>
      <c r="K1063" s="12"/>
      <c r="L1063" s="12"/>
      <c r="M1063" s="49"/>
      <c r="N1063" s="49"/>
      <c r="O1063" s="12"/>
      <c r="P1063" s="12"/>
      <c r="Q1063" s="12"/>
      <c r="R1063" s="12"/>
      <c r="S1063" s="12"/>
    </row>
    <row r="1064" spans="1:19" s="1" customFormat="1" x14ac:dyDescent="0.4">
      <c r="A1064" s="12"/>
      <c r="B1064" s="12"/>
      <c r="C1064" s="42"/>
      <c r="D1064" s="12"/>
      <c r="E1064" s="12"/>
      <c r="F1064" s="12"/>
      <c r="G1064" s="12"/>
      <c r="H1064" s="12"/>
      <c r="I1064" s="12"/>
      <c r="J1064" s="12"/>
      <c r="K1064" s="12"/>
      <c r="L1064" s="12"/>
      <c r="M1064" s="49"/>
      <c r="N1064" s="49"/>
      <c r="O1064" s="12"/>
      <c r="P1064" s="12"/>
      <c r="Q1064" s="12"/>
      <c r="R1064" s="12"/>
      <c r="S1064" s="12"/>
    </row>
    <row r="1065" spans="1:19" s="1" customFormat="1" x14ac:dyDescent="0.4">
      <c r="A1065" s="12"/>
      <c r="B1065" s="12"/>
      <c r="C1065" s="42"/>
      <c r="D1065" s="12"/>
      <c r="E1065" s="12"/>
      <c r="F1065" s="12"/>
      <c r="G1065" s="12"/>
      <c r="H1065" s="12"/>
      <c r="I1065" s="12"/>
      <c r="J1065" s="12"/>
      <c r="K1065" s="12"/>
      <c r="L1065" s="12"/>
      <c r="M1065" s="49"/>
      <c r="N1065" s="49"/>
      <c r="O1065" s="12"/>
      <c r="P1065" s="12"/>
      <c r="Q1065" s="12"/>
      <c r="R1065" s="12"/>
      <c r="S1065" s="12"/>
    </row>
    <row r="1066" spans="1:19" s="1" customFormat="1" x14ac:dyDescent="0.4">
      <c r="A1066" s="12"/>
      <c r="B1066" s="12"/>
      <c r="C1066" s="42"/>
      <c r="D1066" s="12"/>
      <c r="E1066" s="12"/>
      <c r="F1066" s="12"/>
      <c r="G1066" s="12"/>
      <c r="H1066" s="12"/>
      <c r="I1066" s="12"/>
      <c r="J1066" s="12"/>
      <c r="K1066" s="12"/>
      <c r="L1066" s="12"/>
      <c r="M1066" s="49"/>
      <c r="N1066" s="49"/>
      <c r="O1066" s="12"/>
      <c r="P1066" s="12"/>
      <c r="Q1066" s="12"/>
      <c r="R1066" s="12"/>
      <c r="S1066" s="12"/>
    </row>
    <row r="1067" spans="1:19" s="1" customFormat="1" x14ac:dyDescent="0.4">
      <c r="A1067" s="12"/>
      <c r="B1067" s="12"/>
      <c r="C1067" s="42"/>
      <c r="D1067" s="12"/>
      <c r="E1067" s="12"/>
      <c r="F1067" s="12"/>
      <c r="G1067" s="12"/>
      <c r="H1067" s="12"/>
      <c r="I1067" s="12"/>
      <c r="J1067" s="12"/>
      <c r="K1067" s="12"/>
      <c r="L1067" s="12"/>
      <c r="M1067" s="49"/>
      <c r="N1067" s="49"/>
      <c r="O1067" s="12"/>
      <c r="P1067" s="12"/>
      <c r="Q1067" s="12"/>
      <c r="R1067" s="12"/>
      <c r="S1067" s="12"/>
    </row>
    <row r="1068" spans="1:19" s="1" customFormat="1" x14ac:dyDescent="0.4">
      <c r="A1068" s="12"/>
      <c r="B1068" s="12"/>
      <c r="C1068" s="42"/>
      <c r="D1068" s="12"/>
      <c r="E1068" s="12"/>
      <c r="F1068" s="12"/>
      <c r="G1068" s="12"/>
      <c r="H1068" s="12"/>
      <c r="I1068" s="12"/>
      <c r="J1068" s="12"/>
      <c r="K1068" s="12"/>
      <c r="L1068" s="12"/>
      <c r="M1068" s="49"/>
      <c r="N1068" s="49"/>
      <c r="O1068" s="12"/>
      <c r="P1068" s="12"/>
      <c r="Q1068" s="12"/>
      <c r="R1068" s="12"/>
      <c r="S1068" s="12"/>
    </row>
    <row r="1069" spans="1:19" s="1" customFormat="1" x14ac:dyDescent="0.4">
      <c r="A1069" s="12"/>
      <c r="B1069" s="12"/>
      <c r="C1069" s="42"/>
      <c r="D1069" s="12"/>
      <c r="E1069" s="12"/>
      <c r="F1069" s="12"/>
      <c r="G1069" s="12"/>
      <c r="H1069" s="12"/>
      <c r="I1069" s="12"/>
      <c r="J1069" s="12"/>
      <c r="K1069" s="12"/>
      <c r="L1069" s="12"/>
      <c r="M1069" s="49"/>
      <c r="N1069" s="49"/>
      <c r="O1069" s="12"/>
      <c r="P1069" s="12"/>
      <c r="Q1069" s="12"/>
      <c r="R1069" s="12"/>
      <c r="S1069" s="12"/>
    </row>
    <row r="1070" spans="1:19" s="1" customFormat="1" x14ac:dyDescent="0.4">
      <c r="A1070" s="12"/>
      <c r="B1070" s="12"/>
      <c r="C1070" s="42"/>
      <c r="D1070" s="12"/>
      <c r="E1070" s="12"/>
      <c r="F1070" s="12"/>
      <c r="G1070" s="12"/>
      <c r="H1070" s="12"/>
      <c r="I1070" s="12"/>
      <c r="J1070" s="12"/>
      <c r="K1070" s="12"/>
      <c r="L1070" s="12"/>
      <c r="M1070" s="49"/>
      <c r="N1070" s="49"/>
      <c r="O1070" s="12"/>
      <c r="P1070" s="12"/>
      <c r="Q1070" s="12"/>
      <c r="R1070" s="12"/>
      <c r="S1070" s="12"/>
    </row>
    <row r="1071" spans="1:19" s="1" customFormat="1" x14ac:dyDescent="0.4">
      <c r="A1071" s="12"/>
      <c r="B1071" s="12"/>
      <c r="C1071" s="42"/>
      <c r="D1071" s="12"/>
      <c r="E1071" s="12"/>
      <c r="F1071" s="12"/>
      <c r="G1071" s="12"/>
      <c r="H1071" s="12"/>
      <c r="I1071" s="12"/>
      <c r="J1071" s="12"/>
      <c r="K1071" s="12"/>
      <c r="L1071" s="12"/>
      <c r="M1071" s="49"/>
      <c r="N1071" s="49"/>
      <c r="O1071" s="12"/>
      <c r="P1071" s="12"/>
      <c r="Q1071" s="12"/>
      <c r="R1071" s="12"/>
      <c r="S1071" s="12"/>
    </row>
    <row r="1072" spans="1:19" s="1" customFormat="1" x14ac:dyDescent="0.4">
      <c r="A1072" s="12"/>
      <c r="B1072" s="12"/>
      <c r="C1072" s="42"/>
      <c r="D1072" s="12"/>
      <c r="E1072" s="12"/>
      <c r="F1072" s="12"/>
      <c r="G1072" s="12"/>
      <c r="H1072" s="12"/>
      <c r="I1072" s="12"/>
      <c r="J1072" s="12"/>
      <c r="K1072" s="12"/>
      <c r="L1072" s="12"/>
      <c r="M1072" s="49"/>
      <c r="N1072" s="49"/>
      <c r="O1072" s="12"/>
      <c r="P1072" s="12"/>
      <c r="Q1072" s="12"/>
      <c r="R1072" s="12"/>
      <c r="S1072" s="12"/>
    </row>
    <row r="1073" spans="1:19" s="1" customFormat="1" x14ac:dyDescent="0.4">
      <c r="A1073" s="12"/>
      <c r="B1073" s="12"/>
      <c r="C1073" s="42"/>
      <c r="D1073" s="12"/>
      <c r="E1073" s="12"/>
      <c r="F1073" s="12"/>
      <c r="G1073" s="12"/>
      <c r="H1073" s="12"/>
      <c r="I1073" s="12"/>
      <c r="J1073" s="12"/>
      <c r="K1073" s="12"/>
      <c r="L1073" s="12"/>
      <c r="M1073" s="49"/>
      <c r="N1073" s="49"/>
      <c r="O1073" s="12"/>
      <c r="P1073" s="12"/>
      <c r="Q1073" s="12"/>
      <c r="R1073" s="12"/>
      <c r="S1073" s="12"/>
    </row>
    <row r="1074" spans="1:19" s="1" customFormat="1" x14ac:dyDescent="0.4">
      <c r="A1074" s="12"/>
      <c r="B1074" s="12"/>
      <c r="C1074" s="42"/>
      <c r="D1074" s="12"/>
      <c r="E1074" s="12"/>
      <c r="F1074" s="12"/>
      <c r="G1074" s="12"/>
      <c r="H1074" s="12"/>
      <c r="I1074" s="12"/>
      <c r="J1074" s="12"/>
      <c r="K1074" s="12"/>
      <c r="L1074" s="12"/>
      <c r="M1074" s="49"/>
      <c r="N1074" s="49"/>
      <c r="O1074" s="12"/>
      <c r="P1074" s="12"/>
      <c r="Q1074" s="12"/>
      <c r="R1074" s="12"/>
      <c r="S1074" s="12"/>
    </row>
    <row r="1075" spans="1:19" s="1" customFormat="1" x14ac:dyDescent="0.4">
      <c r="A1075" s="12"/>
      <c r="B1075" s="12"/>
      <c r="C1075" s="42"/>
      <c r="D1075" s="12"/>
      <c r="E1075" s="12"/>
      <c r="F1075" s="12"/>
      <c r="G1075" s="12"/>
      <c r="H1075" s="12"/>
      <c r="I1075" s="12"/>
      <c r="J1075" s="12"/>
      <c r="K1075" s="12"/>
      <c r="L1075" s="12"/>
      <c r="M1075" s="49"/>
      <c r="N1075" s="49"/>
      <c r="O1075" s="12"/>
      <c r="P1075" s="12"/>
      <c r="Q1075" s="12"/>
      <c r="R1075" s="12"/>
      <c r="S1075" s="12"/>
    </row>
    <row r="1076" spans="1:19" s="1" customFormat="1" x14ac:dyDescent="0.4">
      <c r="A1076" s="12"/>
      <c r="B1076" s="12"/>
      <c r="C1076" s="42"/>
      <c r="D1076" s="12"/>
      <c r="E1076" s="12"/>
      <c r="F1076" s="12"/>
      <c r="G1076" s="12"/>
      <c r="H1076" s="12"/>
      <c r="I1076" s="12"/>
      <c r="J1076" s="12"/>
      <c r="K1076" s="12"/>
      <c r="L1076" s="12"/>
      <c r="M1076" s="49"/>
      <c r="N1076" s="49"/>
      <c r="O1076" s="12"/>
      <c r="P1076" s="12"/>
      <c r="Q1076" s="12"/>
      <c r="R1076" s="12"/>
      <c r="S1076" s="12"/>
    </row>
    <row r="1077" spans="1:19" s="1" customFormat="1" x14ac:dyDescent="0.4">
      <c r="A1077" s="12"/>
      <c r="B1077" s="12"/>
      <c r="C1077" s="42"/>
      <c r="D1077" s="12"/>
      <c r="E1077" s="12"/>
      <c r="F1077" s="12"/>
      <c r="G1077" s="12"/>
      <c r="H1077" s="12"/>
      <c r="I1077" s="12"/>
      <c r="J1077" s="12"/>
      <c r="K1077" s="12"/>
      <c r="L1077" s="12"/>
      <c r="M1077" s="49"/>
      <c r="N1077" s="49"/>
      <c r="O1077" s="12"/>
      <c r="P1077" s="12"/>
      <c r="Q1077" s="12"/>
      <c r="R1077" s="12"/>
      <c r="S1077" s="12"/>
    </row>
    <row r="1078" spans="1:19" s="1" customFormat="1" x14ac:dyDescent="0.4">
      <c r="A1078" s="12"/>
      <c r="B1078" s="12"/>
      <c r="C1078" s="42"/>
      <c r="D1078" s="12"/>
      <c r="E1078" s="12"/>
      <c r="F1078" s="12"/>
      <c r="G1078" s="12"/>
      <c r="H1078" s="12"/>
      <c r="I1078" s="12"/>
      <c r="J1078" s="12"/>
      <c r="K1078" s="12"/>
      <c r="L1078" s="12"/>
      <c r="M1078" s="49"/>
      <c r="N1078" s="49"/>
      <c r="O1078" s="12"/>
      <c r="P1078" s="12"/>
      <c r="Q1078" s="12"/>
      <c r="R1078" s="12"/>
      <c r="S1078" s="12"/>
    </row>
    <row r="1079" spans="1:19" s="1" customFormat="1" x14ac:dyDescent="0.4">
      <c r="A1079" s="12"/>
      <c r="B1079" s="12"/>
      <c r="C1079" s="42"/>
      <c r="D1079" s="12"/>
      <c r="E1079" s="12"/>
      <c r="F1079" s="12"/>
      <c r="G1079" s="12"/>
      <c r="H1079" s="12"/>
      <c r="I1079" s="12"/>
      <c r="J1079" s="12"/>
      <c r="K1079" s="12"/>
      <c r="L1079" s="12"/>
      <c r="M1079" s="49"/>
      <c r="N1079" s="49"/>
      <c r="O1079" s="12"/>
      <c r="P1079" s="12"/>
      <c r="Q1079" s="12"/>
      <c r="R1079" s="12"/>
      <c r="S1079" s="12"/>
    </row>
    <row r="1080" spans="1:19" s="1" customFormat="1" x14ac:dyDescent="0.4">
      <c r="A1080" s="12"/>
      <c r="B1080" s="12"/>
      <c r="C1080" s="42"/>
      <c r="D1080" s="12"/>
      <c r="E1080" s="12"/>
      <c r="F1080" s="12"/>
      <c r="G1080" s="12"/>
      <c r="H1080" s="12"/>
      <c r="I1080" s="12"/>
      <c r="J1080" s="12"/>
      <c r="K1080" s="12"/>
      <c r="L1080" s="12"/>
      <c r="M1080" s="49"/>
      <c r="N1080" s="49"/>
      <c r="O1080" s="12"/>
      <c r="P1080" s="12"/>
      <c r="Q1080" s="12"/>
      <c r="R1080" s="12"/>
      <c r="S1080" s="12"/>
    </row>
    <row r="1081" spans="1:19" s="1" customFormat="1" x14ac:dyDescent="0.4">
      <c r="A1081" s="12"/>
      <c r="B1081" s="12"/>
      <c r="C1081" s="42"/>
      <c r="D1081" s="12"/>
      <c r="E1081" s="12"/>
      <c r="F1081" s="12"/>
      <c r="G1081" s="12"/>
      <c r="H1081" s="12"/>
      <c r="I1081" s="12"/>
      <c r="J1081" s="12"/>
      <c r="K1081" s="12"/>
      <c r="L1081" s="12"/>
      <c r="M1081" s="49"/>
      <c r="N1081" s="49"/>
      <c r="O1081" s="12"/>
      <c r="P1081" s="12"/>
      <c r="Q1081" s="12"/>
      <c r="R1081" s="12"/>
      <c r="S1081" s="12"/>
    </row>
    <row r="1082" spans="1:19" s="1" customFormat="1" x14ac:dyDescent="0.4">
      <c r="A1082" s="12"/>
      <c r="B1082" s="12"/>
      <c r="C1082" s="42"/>
      <c r="D1082" s="12"/>
      <c r="E1082" s="12"/>
      <c r="F1082" s="12"/>
      <c r="G1082" s="12"/>
      <c r="H1082" s="12"/>
      <c r="I1082" s="12"/>
      <c r="J1082" s="12"/>
      <c r="K1082" s="12"/>
      <c r="L1082" s="12"/>
      <c r="M1082" s="49"/>
      <c r="N1082" s="49"/>
      <c r="O1082" s="12"/>
      <c r="P1082" s="12"/>
      <c r="Q1082" s="12"/>
      <c r="R1082" s="12"/>
      <c r="S1082" s="12"/>
    </row>
    <row r="1083" spans="1:19" s="1" customFormat="1" x14ac:dyDescent="0.4">
      <c r="A1083" s="12"/>
      <c r="B1083" s="12"/>
      <c r="C1083" s="42"/>
      <c r="D1083" s="12"/>
      <c r="E1083" s="12"/>
      <c r="F1083" s="12"/>
      <c r="G1083" s="12"/>
      <c r="H1083" s="12"/>
      <c r="I1083" s="12"/>
      <c r="J1083" s="12"/>
      <c r="K1083" s="12"/>
      <c r="L1083" s="12"/>
      <c r="M1083" s="49"/>
      <c r="N1083" s="49"/>
      <c r="O1083" s="12"/>
      <c r="P1083" s="12"/>
      <c r="Q1083" s="12"/>
      <c r="R1083" s="12"/>
      <c r="S1083" s="12"/>
    </row>
    <row r="1084" spans="1:19" s="1" customFormat="1" x14ac:dyDescent="0.4">
      <c r="A1084" s="12"/>
      <c r="B1084" s="12"/>
      <c r="C1084" s="42"/>
      <c r="D1084" s="12"/>
      <c r="E1084" s="12"/>
      <c r="F1084" s="12"/>
      <c r="G1084" s="12"/>
      <c r="H1084" s="12"/>
      <c r="I1084" s="12"/>
      <c r="J1084" s="12"/>
      <c r="K1084" s="12"/>
      <c r="L1084" s="12"/>
      <c r="M1084" s="49"/>
      <c r="N1084" s="49"/>
      <c r="O1084" s="12"/>
      <c r="P1084" s="12"/>
      <c r="Q1084" s="12"/>
      <c r="R1084" s="12"/>
      <c r="S1084" s="12"/>
    </row>
    <row r="1085" spans="1:19" s="1" customFormat="1" x14ac:dyDescent="0.4">
      <c r="A1085" s="12"/>
      <c r="B1085" s="12"/>
      <c r="C1085" s="42"/>
      <c r="D1085" s="12"/>
      <c r="E1085" s="12"/>
      <c r="F1085" s="12"/>
      <c r="G1085" s="12"/>
      <c r="H1085" s="12"/>
      <c r="I1085" s="12"/>
      <c r="J1085" s="12"/>
      <c r="K1085" s="12"/>
      <c r="L1085" s="12"/>
      <c r="M1085" s="49"/>
      <c r="N1085" s="49"/>
      <c r="O1085" s="12"/>
      <c r="P1085" s="12"/>
      <c r="Q1085" s="12"/>
      <c r="R1085" s="12"/>
      <c r="S1085" s="12"/>
    </row>
    <row r="1086" spans="1:19" s="1" customFormat="1" x14ac:dyDescent="0.4">
      <c r="A1086" s="12"/>
      <c r="B1086" s="12"/>
      <c r="C1086" s="42"/>
      <c r="D1086" s="12"/>
      <c r="E1086" s="12"/>
      <c r="F1086" s="12"/>
      <c r="G1086" s="12"/>
      <c r="H1086" s="12"/>
      <c r="I1086" s="12"/>
      <c r="J1086" s="12"/>
      <c r="K1086" s="12"/>
      <c r="L1086" s="12"/>
      <c r="M1086" s="49"/>
      <c r="N1086" s="49"/>
      <c r="O1086" s="12"/>
      <c r="P1086" s="12"/>
      <c r="Q1086" s="12"/>
      <c r="R1086" s="12"/>
      <c r="S1086" s="12"/>
    </row>
    <row r="1087" spans="1:19" s="1" customFormat="1" x14ac:dyDescent="0.4">
      <c r="A1087" s="12"/>
      <c r="B1087" s="12"/>
      <c r="C1087" s="42"/>
      <c r="D1087" s="12"/>
      <c r="E1087" s="12"/>
      <c r="F1087" s="12"/>
      <c r="G1087" s="12"/>
      <c r="H1087" s="12"/>
      <c r="I1087" s="12"/>
      <c r="J1087" s="12"/>
      <c r="K1087" s="12"/>
      <c r="L1087" s="12"/>
      <c r="M1087" s="49"/>
      <c r="N1087" s="49"/>
      <c r="O1087" s="12"/>
      <c r="P1087" s="12"/>
      <c r="Q1087" s="12"/>
      <c r="R1087" s="12"/>
      <c r="S1087" s="12"/>
    </row>
    <row r="1088" spans="1:19" s="1" customFormat="1" x14ac:dyDescent="0.4">
      <c r="A1088" s="12"/>
      <c r="B1088" s="12"/>
      <c r="C1088" s="42"/>
      <c r="D1088" s="12"/>
      <c r="E1088" s="12"/>
      <c r="F1088" s="12"/>
      <c r="G1088" s="12"/>
      <c r="H1088" s="12"/>
      <c r="I1088" s="12"/>
      <c r="J1088" s="12"/>
      <c r="K1088" s="12"/>
      <c r="L1088" s="12"/>
      <c r="M1088" s="49"/>
      <c r="N1088" s="49"/>
      <c r="O1088" s="12"/>
      <c r="P1088" s="12"/>
      <c r="Q1088" s="12"/>
      <c r="R1088" s="12"/>
      <c r="S1088" s="12"/>
    </row>
    <row r="1089" spans="1:19" s="1" customFormat="1" x14ac:dyDescent="0.4">
      <c r="A1089" s="12"/>
      <c r="B1089" s="12"/>
      <c r="C1089" s="42"/>
      <c r="D1089" s="12"/>
      <c r="E1089" s="12"/>
      <c r="F1089" s="12"/>
      <c r="G1089" s="12"/>
      <c r="H1089" s="12"/>
      <c r="I1089" s="12"/>
      <c r="J1089" s="12"/>
      <c r="K1089" s="12"/>
      <c r="L1089" s="12"/>
      <c r="M1089" s="49"/>
      <c r="N1089" s="49"/>
      <c r="O1089" s="12"/>
      <c r="P1089" s="12"/>
      <c r="Q1089" s="12"/>
      <c r="R1089" s="12"/>
      <c r="S1089" s="12"/>
    </row>
    <row r="1090" spans="1:19" s="1" customFormat="1" x14ac:dyDescent="0.4">
      <c r="A1090" s="12"/>
      <c r="B1090" s="12"/>
      <c r="C1090" s="42"/>
      <c r="D1090" s="12"/>
      <c r="E1090" s="12"/>
      <c r="F1090" s="12"/>
      <c r="G1090" s="12"/>
      <c r="H1090" s="12"/>
      <c r="I1090" s="12"/>
      <c r="J1090" s="12"/>
      <c r="K1090" s="12"/>
      <c r="L1090" s="12"/>
      <c r="M1090" s="49"/>
      <c r="N1090" s="49"/>
      <c r="O1090" s="12"/>
      <c r="P1090" s="12"/>
      <c r="Q1090" s="12"/>
      <c r="R1090" s="12"/>
      <c r="S1090" s="12"/>
    </row>
    <row r="1091" spans="1:19" s="1" customFormat="1" x14ac:dyDescent="0.4">
      <c r="A1091" s="12"/>
      <c r="B1091" s="12"/>
      <c r="C1091" s="42"/>
      <c r="D1091" s="12"/>
      <c r="E1091" s="12"/>
      <c r="F1091" s="12"/>
      <c r="G1091" s="12"/>
      <c r="H1091" s="12"/>
      <c r="I1091" s="12"/>
      <c r="J1091" s="12"/>
      <c r="K1091" s="12"/>
      <c r="L1091" s="12"/>
      <c r="M1091" s="49"/>
      <c r="N1091" s="49"/>
      <c r="O1091" s="12"/>
      <c r="P1091" s="12"/>
      <c r="Q1091" s="12"/>
      <c r="R1091" s="12"/>
      <c r="S1091" s="12"/>
    </row>
    <row r="1092" spans="1:19" s="1" customFormat="1" x14ac:dyDescent="0.4">
      <c r="A1092" s="12"/>
      <c r="B1092" s="12"/>
      <c r="C1092" s="42"/>
      <c r="D1092" s="12"/>
      <c r="E1092" s="12"/>
      <c r="F1092" s="12"/>
      <c r="G1092" s="12"/>
      <c r="H1092" s="12"/>
      <c r="I1092" s="12"/>
      <c r="J1092" s="12"/>
      <c r="K1092" s="12"/>
      <c r="L1092" s="12"/>
      <c r="M1092" s="49"/>
      <c r="N1092" s="49"/>
      <c r="O1092" s="12"/>
      <c r="P1092" s="12"/>
      <c r="Q1092" s="12"/>
      <c r="R1092" s="12"/>
      <c r="S1092" s="12"/>
    </row>
    <row r="1093" spans="1:19" s="1" customFormat="1" x14ac:dyDescent="0.4">
      <c r="A1093" s="12"/>
      <c r="B1093" s="12"/>
      <c r="C1093" s="42"/>
      <c r="D1093" s="12"/>
      <c r="E1093" s="12"/>
      <c r="F1093" s="12"/>
      <c r="G1093" s="12"/>
      <c r="H1093" s="12"/>
      <c r="I1093" s="12"/>
      <c r="J1093" s="12"/>
      <c r="K1093" s="12"/>
      <c r="L1093" s="12"/>
      <c r="M1093" s="49"/>
      <c r="N1093" s="49"/>
      <c r="O1093" s="12"/>
      <c r="P1093" s="12"/>
      <c r="Q1093" s="12"/>
      <c r="R1093" s="12"/>
      <c r="S1093" s="12"/>
    </row>
    <row r="1094" spans="1:19" s="1" customFormat="1" x14ac:dyDescent="0.4">
      <c r="A1094" s="12"/>
      <c r="B1094" s="12"/>
      <c r="C1094" s="42"/>
      <c r="D1094" s="12"/>
      <c r="E1094" s="12"/>
      <c r="F1094" s="12"/>
      <c r="G1094" s="12"/>
      <c r="H1094" s="12"/>
      <c r="I1094" s="12"/>
      <c r="J1094" s="12"/>
      <c r="K1094" s="12"/>
      <c r="L1094" s="12"/>
      <c r="M1094" s="49"/>
      <c r="N1094" s="49"/>
      <c r="O1094" s="12"/>
      <c r="P1094" s="12"/>
      <c r="Q1094" s="12"/>
      <c r="R1094" s="12"/>
      <c r="S1094" s="12"/>
    </row>
    <row r="1095" spans="1:19" s="1" customFormat="1" x14ac:dyDescent="0.4">
      <c r="A1095" s="12"/>
      <c r="B1095" s="12"/>
      <c r="C1095" s="42"/>
      <c r="D1095" s="12"/>
      <c r="E1095" s="12"/>
      <c r="F1095" s="12"/>
      <c r="G1095" s="12"/>
      <c r="H1095" s="12"/>
      <c r="I1095" s="12"/>
      <c r="J1095" s="12"/>
      <c r="K1095" s="12"/>
      <c r="L1095" s="12"/>
      <c r="M1095" s="49"/>
      <c r="N1095" s="49"/>
      <c r="O1095" s="12"/>
      <c r="P1095" s="12"/>
      <c r="Q1095" s="12"/>
      <c r="R1095" s="12"/>
      <c r="S1095" s="12"/>
    </row>
    <row r="1096" spans="1:19" s="1" customFormat="1" x14ac:dyDescent="0.4">
      <c r="A1096" s="12"/>
      <c r="B1096" s="12"/>
      <c r="C1096" s="42"/>
      <c r="D1096" s="12"/>
      <c r="E1096" s="12"/>
      <c r="F1096" s="12"/>
      <c r="G1096" s="12"/>
      <c r="H1096" s="12"/>
      <c r="I1096" s="12"/>
      <c r="J1096" s="12"/>
      <c r="K1096" s="12"/>
      <c r="L1096" s="12"/>
      <c r="M1096" s="49"/>
      <c r="N1096" s="49"/>
      <c r="O1096" s="12"/>
      <c r="P1096" s="12"/>
      <c r="Q1096" s="12"/>
      <c r="R1096" s="12"/>
      <c r="S1096" s="12"/>
    </row>
    <row r="1097" spans="1:19" s="1" customFormat="1" x14ac:dyDescent="0.4">
      <c r="A1097" s="12"/>
      <c r="B1097" s="12"/>
      <c r="C1097" s="42"/>
      <c r="D1097" s="12"/>
      <c r="E1097" s="12"/>
      <c r="F1097" s="12"/>
      <c r="G1097" s="12"/>
      <c r="H1097" s="12"/>
      <c r="I1097" s="12"/>
      <c r="J1097" s="12"/>
      <c r="K1097" s="12"/>
      <c r="L1097" s="12"/>
      <c r="M1097" s="49"/>
      <c r="N1097" s="49"/>
      <c r="O1097" s="12"/>
      <c r="P1097" s="12"/>
      <c r="Q1097" s="12"/>
      <c r="R1097" s="12"/>
      <c r="S1097" s="12"/>
    </row>
    <row r="1098" spans="1:19" s="1" customFormat="1" x14ac:dyDescent="0.4">
      <c r="A1098" s="12"/>
      <c r="B1098" s="12"/>
      <c r="C1098" s="42"/>
      <c r="D1098" s="12"/>
      <c r="E1098" s="12"/>
      <c r="F1098" s="12"/>
      <c r="G1098" s="12"/>
      <c r="H1098" s="12"/>
      <c r="I1098" s="12"/>
      <c r="J1098" s="12"/>
      <c r="K1098" s="12"/>
      <c r="L1098" s="12"/>
      <c r="M1098" s="49"/>
      <c r="N1098" s="49"/>
      <c r="O1098" s="12"/>
      <c r="P1098" s="12"/>
      <c r="Q1098" s="12"/>
      <c r="R1098" s="12"/>
      <c r="S1098" s="12"/>
    </row>
    <row r="1099" spans="1:19" s="1" customFormat="1" x14ac:dyDescent="0.4">
      <c r="A1099" s="12"/>
      <c r="B1099" s="12"/>
      <c r="C1099" s="42"/>
      <c r="D1099" s="12"/>
      <c r="E1099" s="12"/>
      <c r="F1099" s="12"/>
      <c r="G1099" s="12"/>
      <c r="H1099" s="12"/>
      <c r="I1099" s="12"/>
      <c r="J1099" s="12"/>
      <c r="K1099" s="12"/>
      <c r="L1099" s="12"/>
      <c r="M1099" s="49"/>
      <c r="N1099" s="49"/>
      <c r="O1099" s="12"/>
      <c r="P1099" s="12"/>
      <c r="Q1099" s="12"/>
      <c r="R1099" s="12"/>
      <c r="S1099" s="12"/>
    </row>
    <row r="1100" spans="1:19" s="1" customFormat="1" x14ac:dyDescent="0.4">
      <c r="A1100" s="12"/>
      <c r="B1100" s="12"/>
      <c r="C1100" s="42"/>
      <c r="D1100" s="12"/>
      <c r="E1100" s="12"/>
      <c r="F1100" s="12"/>
      <c r="G1100" s="12"/>
      <c r="H1100" s="12"/>
      <c r="I1100" s="12"/>
      <c r="J1100" s="12"/>
      <c r="K1100" s="12"/>
      <c r="L1100" s="12"/>
      <c r="M1100" s="49"/>
      <c r="N1100" s="49"/>
      <c r="O1100" s="12"/>
      <c r="P1100" s="12"/>
      <c r="Q1100" s="12"/>
      <c r="R1100" s="12"/>
      <c r="S1100" s="12"/>
    </row>
    <row r="1101" spans="1:19" s="1" customFormat="1" x14ac:dyDescent="0.4">
      <c r="A1101" s="12"/>
      <c r="B1101" s="12"/>
      <c r="C1101" s="42"/>
      <c r="D1101" s="12"/>
      <c r="E1101" s="12"/>
      <c r="F1101" s="12"/>
      <c r="G1101" s="12"/>
      <c r="H1101" s="12"/>
      <c r="I1101" s="12"/>
      <c r="J1101" s="12"/>
      <c r="K1101" s="12"/>
      <c r="L1101" s="12"/>
      <c r="M1101" s="49"/>
      <c r="N1101" s="49"/>
      <c r="O1101" s="12"/>
      <c r="P1101" s="12"/>
      <c r="Q1101" s="12"/>
      <c r="R1101" s="12"/>
      <c r="S1101" s="12"/>
    </row>
    <row r="1102" spans="1:19" s="1" customFormat="1" x14ac:dyDescent="0.4">
      <c r="A1102" s="12"/>
      <c r="B1102" s="12"/>
      <c r="C1102" s="42"/>
      <c r="D1102" s="12"/>
      <c r="E1102" s="12"/>
      <c r="F1102" s="12"/>
      <c r="G1102" s="12"/>
      <c r="H1102" s="12"/>
      <c r="I1102" s="12"/>
      <c r="J1102" s="12"/>
      <c r="K1102" s="12"/>
      <c r="L1102" s="12"/>
      <c r="M1102" s="49"/>
      <c r="N1102" s="49"/>
      <c r="O1102" s="12"/>
      <c r="P1102" s="12"/>
      <c r="Q1102" s="12"/>
      <c r="R1102" s="12"/>
      <c r="S1102" s="12"/>
    </row>
    <row r="1103" spans="1:19" s="1" customFormat="1" x14ac:dyDescent="0.4">
      <c r="A1103" s="12"/>
      <c r="B1103" s="12"/>
      <c r="C1103" s="42"/>
      <c r="D1103" s="12"/>
      <c r="E1103" s="12"/>
      <c r="F1103" s="12"/>
      <c r="G1103" s="12"/>
      <c r="H1103" s="12"/>
      <c r="I1103" s="12"/>
      <c r="J1103" s="12"/>
      <c r="K1103" s="12"/>
      <c r="L1103" s="12"/>
      <c r="M1103" s="49"/>
      <c r="N1103" s="49"/>
      <c r="O1103" s="12"/>
      <c r="P1103" s="12"/>
      <c r="Q1103" s="12"/>
      <c r="R1103" s="12"/>
      <c r="S1103" s="12"/>
    </row>
    <row r="1104" spans="1:19" s="1" customFormat="1" x14ac:dyDescent="0.4">
      <c r="A1104" s="12"/>
      <c r="B1104" s="12"/>
      <c r="C1104" s="42"/>
      <c r="D1104" s="12"/>
      <c r="E1104" s="12"/>
      <c r="F1104" s="12"/>
      <c r="G1104" s="12"/>
      <c r="H1104" s="12"/>
      <c r="I1104" s="12"/>
      <c r="J1104" s="12"/>
      <c r="K1104" s="12"/>
      <c r="L1104" s="12"/>
      <c r="M1104" s="49"/>
      <c r="N1104" s="49"/>
      <c r="O1104" s="12"/>
      <c r="P1104" s="12"/>
      <c r="Q1104" s="12"/>
      <c r="R1104" s="12"/>
      <c r="S1104" s="12"/>
    </row>
    <row r="1105" spans="1:19" s="1" customFormat="1" x14ac:dyDescent="0.4">
      <c r="A1105" s="12"/>
      <c r="B1105" s="12"/>
      <c r="C1105" s="42"/>
      <c r="D1105" s="12"/>
      <c r="E1105" s="12"/>
      <c r="F1105" s="12"/>
      <c r="G1105" s="12"/>
      <c r="H1105" s="12"/>
      <c r="I1105" s="12"/>
      <c r="J1105" s="12"/>
      <c r="K1105" s="12"/>
      <c r="L1105" s="12"/>
      <c r="M1105" s="49"/>
      <c r="N1105" s="49"/>
      <c r="O1105" s="12"/>
      <c r="P1105" s="12"/>
      <c r="Q1105" s="12"/>
      <c r="R1105" s="12"/>
      <c r="S1105" s="12"/>
    </row>
    <row r="1106" spans="1:19" s="1" customFormat="1" x14ac:dyDescent="0.4">
      <c r="A1106" s="12"/>
      <c r="B1106" s="12"/>
      <c r="C1106" s="42"/>
      <c r="D1106" s="12"/>
      <c r="E1106" s="12"/>
      <c r="F1106" s="12"/>
      <c r="G1106" s="12"/>
      <c r="H1106" s="12"/>
      <c r="I1106" s="12"/>
      <c r="J1106" s="12"/>
      <c r="K1106" s="12"/>
      <c r="L1106" s="12"/>
      <c r="M1106" s="49"/>
      <c r="N1106" s="49"/>
      <c r="O1106" s="12"/>
      <c r="P1106" s="12"/>
      <c r="Q1106" s="12"/>
      <c r="R1106" s="12"/>
      <c r="S1106" s="12"/>
    </row>
    <row r="1107" spans="1:19" s="1" customFormat="1" x14ac:dyDescent="0.4">
      <c r="A1107" s="12"/>
      <c r="B1107" s="12"/>
      <c r="C1107" s="42"/>
      <c r="D1107" s="12"/>
      <c r="E1107" s="12"/>
      <c r="F1107" s="12"/>
      <c r="G1107" s="12"/>
      <c r="H1107" s="12"/>
      <c r="I1107" s="12"/>
      <c r="J1107" s="12"/>
      <c r="K1107" s="12"/>
      <c r="L1107" s="12"/>
      <c r="M1107" s="49"/>
      <c r="N1107" s="49"/>
      <c r="O1107" s="12"/>
      <c r="P1107" s="12"/>
      <c r="Q1107" s="12"/>
      <c r="R1107" s="12"/>
      <c r="S1107" s="12"/>
    </row>
    <row r="1108" spans="1:19" s="1" customFormat="1" x14ac:dyDescent="0.4">
      <c r="A1108" s="12"/>
      <c r="B1108" s="12"/>
      <c r="C1108" s="42"/>
      <c r="D1108" s="12"/>
      <c r="E1108" s="12"/>
      <c r="F1108" s="12"/>
      <c r="G1108" s="12"/>
      <c r="H1108" s="12"/>
      <c r="I1108" s="12"/>
      <c r="J1108" s="12"/>
      <c r="K1108" s="12"/>
      <c r="L1108" s="12"/>
      <c r="M1108" s="49"/>
      <c r="N1108" s="49"/>
      <c r="O1108" s="12"/>
      <c r="P1108" s="12"/>
      <c r="Q1108" s="12"/>
      <c r="R1108" s="12"/>
      <c r="S1108" s="12"/>
    </row>
    <row r="1109" spans="1:19" s="1" customFormat="1" x14ac:dyDescent="0.4">
      <c r="A1109" s="12"/>
      <c r="B1109" s="12"/>
      <c r="C1109" s="42"/>
      <c r="D1109" s="12"/>
      <c r="E1109" s="12"/>
      <c r="F1109" s="12"/>
      <c r="G1109" s="12"/>
      <c r="H1109" s="12"/>
      <c r="I1109" s="12"/>
      <c r="J1109" s="12"/>
      <c r="K1109" s="12"/>
      <c r="L1109" s="12"/>
      <c r="M1109" s="49"/>
      <c r="N1109" s="49"/>
      <c r="O1109" s="12"/>
      <c r="P1109" s="12"/>
      <c r="Q1109" s="12"/>
      <c r="R1109" s="12"/>
      <c r="S1109" s="12"/>
    </row>
    <row r="1110" spans="1:19" s="1" customFormat="1" x14ac:dyDescent="0.4">
      <c r="A1110" s="12"/>
      <c r="B1110" s="12"/>
      <c r="C1110" s="42"/>
      <c r="D1110" s="12"/>
      <c r="E1110" s="12"/>
      <c r="F1110" s="12"/>
      <c r="G1110" s="12"/>
      <c r="H1110" s="12"/>
      <c r="I1110" s="12"/>
      <c r="J1110" s="12"/>
      <c r="K1110" s="12"/>
      <c r="L1110" s="12"/>
      <c r="M1110" s="49"/>
      <c r="N1110" s="49"/>
      <c r="O1110" s="12"/>
      <c r="P1110" s="12"/>
      <c r="Q1110" s="12"/>
      <c r="R1110" s="12"/>
      <c r="S1110" s="12"/>
    </row>
    <row r="1111" spans="1:19" s="1" customFormat="1" x14ac:dyDescent="0.4">
      <c r="A1111" s="12"/>
      <c r="B1111" s="12"/>
      <c r="C1111" s="42"/>
      <c r="D1111" s="12"/>
      <c r="E1111" s="12"/>
      <c r="F1111" s="12"/>
      <c r="G1111" s="12"/>
      <c r="H1111" s="12"/>
      <c r="I1111" s="12"/>
      <c r="J1111" s="12"/>
      <c r="K1111" s="12"/>
      <c r="L1111" s="12"/>
      <c r="M1111" s="49"/>
      <c r="N1111" s="49"/>
      <c r="O1111" s="12"/>
      <c r="P1111" s="12"/>
      <c r="Q1111" s="12"/>
      <c r="R1111" s="12"/>
      <c r="S1111" s="12"/>
    </row>
    <row r="1112" spans="1:19" s="1" customFormat="1" x14ac:dyDescent="0.4">
      <c r="A1112" s="12"/>
      <c r="B1112" s="12"/>
      <c r="C1112" s="42"/>
      <c r="D1112" s="12"/>
      <c r="E1112" s="12"/>
      <c r="F1112" s="12"/>
      <c r="G1112" s="12"/>
      <c r="H1112" s="12"/>
      <c r="I1112" s="12"/>
      <c r="J1112" s="12"/>
      <c r="K1112" s="12"/>
      <c r="L1112" s="12"/>
      <c r="M1112" s="49"/>
      <c r="N1112" s="49"/>
      <c r="O1112" s="12"/>
      <c r="P1112" s="12"/>
      <c r="Q1112" s="12"/>
      <c r="R1112" s="12"/>
      <c r="S1112" s="12"/>
    </row>
    <row r="1113" spans="1:19" s="1" customFormat="1" x14ac:dyDescent="0.4">
      <c r="A1113" s="12"/>
      <c r="B1113" s="12"/>
      <c r="C1113" s="42"/>
      <c r="D1113" s="12"/>
      <c r="E1113" s="12"/>
      <c r="F1113" s="12"/>
      <c r="G1113" s="12"/>
      <c r="H1113" s="12"/>
      <c r="I1113" s="12"/>
      <c r="J1113" s="12"/>
      <c r="K1113" s="12"/>
      <c r="L1113" s="12"/>
      <c r="M1113" s="49"/>
      <c r="N1113" s="49"/>
      <c r="O1113" s="12"/>
      <c r="P1113" s="12"/>
      <c r="Q1113" s="12"/>
      <c r="R1113" s="12"/>
      <c r="S1113" s="12"/>
    </row>
    <row r="1114" spans="1:19" s="1" customFormat="1" x14ac:dyDescent="0.4">
      <c r="A1114" s="12"/>
      <c r="B1114" s="12"/>
      <c r="C1114" s="42"/>
      <c r="D1114" s="12"/>
      <c r="E1114" s="12"/>
      <c r="F1114" s="12"/>
      <c r="G1114" s="12"/>
      <c r="H1114" s="12"/>
      <c r="I1114" s="12"/>
      <c r="J1114" s="12"/>
      <c r="K1114" s="12"/>
      <c r="L1114" s="12"/>
      <c r="M1114" s="49"/>
      <c r="N1114" s="49"/>
      <c r="O1114" s="12"/>
      <c r="P1114" s="12"/>
      <c r="Q1114" s="12"/>
      <c r="R1114" s="12"/>
      <c r="S1114" s="12"/>
    </row>
    <row r="1115" spans="1:19" s="1" customFormat="1" x14ac:dyDescent="0.4">
      <c r="A1115" s="12"/>
      <c r="B1115" s="12"/>
      <c r="C1115" s="42"/>
      <c r="D1115" s="12"/>
      <c r="E1115" s="12"/>
      <c r="F1115" s="12"/>
      <c r="G1115" s="12"/>
      <c r="H1115" s="12"/>
      <c r="I1115" s="12"/>
      <c r="J1115" s="12"/>
      <c r="K1115" s="12"/>
      <c r="L1115" s="12"/>
      <c r="M1115" s="49"/>
      <c r="N1115" s="49"/>
      <c r="O1115" s="12"/>
      <c r="P1115" s="12"/>
      <c r="Q1115" s="12"/>
      <c r="R1115" s="12"/>
      <c r="S1115" s="12"/>
    </row>
    <row r="1116" spans="1:19" s="1" customFormat="1" x14ac:dyDescent="0.4">
      <c r="A1116" s="12"/>
      <c r="B1116" s="12"/>
      <c r="C1116" s="42"/>
      <c r="D1116" s="12"/>
      <c r="E1116" s="12"/>
      <c r="F1116" s="12"/>
      <c r="G1116" s="12"/>
      <c r="H1116" s="12"/>
      <c r="I1116" s="12"/>
      <c r="J1116" s="12"/>
      <c r="K1116" s="12"/>
      <c r="L1116" s="12"/>
      <c r="M1116" s="49"/>
      <c r="N1116" s="49"/>
      <c r="O1116" s="12"/>
      <c r="P1116" s="12"/>
      <c r="Q1116" s="12"/>
      <c r="R1116" s="12"/>
      <c r="S1116" s="12"/>
    </row>
    <row r="1117" spans="1:19" s="1" customFormat="1" x14ac:dyDescent="0.4">
      <c r="A1117" s="12"/>
      <c r="B1117" s="12"/>
      <c r="C1117" s="42"/>
      <c r="D1117" s="12"/>
      <c r="E1117" s="12"/>
      <c r="F1117" s="12"/>
      <c r="G1117" s="12"/>
      <c r="H1117" s="12"/>
      <c r="I1117" s="12"/>
      <c r="J1117" s="12"/>
      <c r="K1117" s="12"/>
      <c r="L1117" s="12"/>
      <c r="M1117" s="49"/>
      <c r="N1117" s="49"/>
      <c r="O1117" s="12"/>
      <c r="P1117" s="12"/>
      <c r="Q1117" s="12"/>
      <c r="R1117" s="12"/>
      <c r="S1117" s="12"/>
    </row>
    <row r="1118" spans="1:19" s="1" customFormat="1" x14ac:dyDescent="0.4">
      <c r="A1118" s="12"/>
      <c r="B1118" s="12"/>
      <c r="C1118" s="42"/>
      <c r="D1118" s="12"/>
      <c r="E1118" s="12"/>
      <c r="F1118" s="12"/>
      <c r="G1118" s="12"/>
      <c r="H1118" s="12"/>
      <c r="I1118" s="12"/>
      <c r="J1118" s="12"/>
      <c r="K1118" s="12"/>
      <c r="L1118" s="12"/>
      <c r="M1118" s="49"/>
      <c r="N1118" s="49"/>
      <c r="O1118" s="12"/>
      <c r="P1118" s="12"/>
      <c r="Q1118" s="12"/>
      <c r="R1118" s="12"/>
      <c r="S1118" s="12"/>
    </row>
    <row r="1119" spans="1:19" s="1" customFormat="1" x14ac:dyDescent="0.4">
      <c r="A1119" s="12"/>
      <c r="B1119" s="12"/>
      <c r="C1119" s="42"/>
      <c r="D1119" s="12"/>
      <c r="E1119" s="12"/>
      <c r="F1119" s="12"/>
      <c r="G1119" s="12"/>
      <c r="H1119" s="12"/>
      <c r="I1119" s="12"/>
      <c r="J1119" s="12"/>
      <c r="K1119" s="12"/>
      <c r="L1119" s="12"/>
      <c r="M1119" s="49"/>
      <c r="N1119" s="49"/>
      <c r="O1119" s="12"/>
      <c r="P1119" s="12"/>
      <c r="Q1119" s="12"/>
      <c r="R1119" s="12"/>
      <c r="S1119" s="12"/>
    </row>
    <row r="1120" spans="1:19" s="1" customFormat="1" x14ac:dyDescent="0.4">
      <c r="A1120" s="12"/>
      <c r="B1120" s="12"/>
      <c r="C1120" s="42"/>
      <c r="D1120" s="12"/>
      <c r="E1120" s="12"/>
      <c r="F1120" s="12"/>
      <c r="G1120" s="12"/>
      <c r="H1120" s="12"/>
      <c r="I1120" s="12"/>
      <c r="J1120" s="12"/>
      <c r="K1120" s="12"/>
      <c r="L1120" s="12"/>
      <c r="M1120" s="49"/>
      <c r="N1120" s="49"/>
      <c r="O1120" s="12"/>
      <c r="P1120" s="12"/>
      <c r="Q1120" s="12"/>
      <c r="R1120" s="12"/>
      <c r="S1120" s="12"/>
    </row>
    <row r="1121" spans="1:19" s="1" customFormat="1" x14ac:dyDescent="0.4">
      <c r="A1121" s="12"/>
      <c r="B1121" s="12"/>
      <c r="C1121" s="42"/>
      <c r="D1121" s="12"/>
      <c r="E1121" s="12"/>
      <c r="F1121" s="12"/>
      <c r="G1121" s="12"/>
      <c r="H1121" s="12"/>
      <c r="I1121" s="12"/>
      <c r="J1121" s="12"/>
      <c r="K1121" s="12"/>
      <c r="L1121" s="12"/>
      <c r="M1121" s="49"/>
      <c r="N1121" s="49"/>
      <c r="O1121" s="12"/>
      <c r="P1121" s="12"/>
      <c r="Q1121" s="12"/>
      <c r="R1121" s="12"/>
      <c r="S1121" s="12"/>
    </row>
    <row r="1122" spans="1:19" s="1" customFormat="1" x14ac:dyDescent="0.4">
      <c r="A1122" s="12"/>
      <c r="B1122" s="12"/>
      <c r="C1122" s="42"/>
      <c r="D1122" s="12"/>
      <c r="E1122" s="12"/>
      <c r="F1122" s="12"/>
      <c r="G1122" s="12"/>
      <c r="H1122" s="12"/>
      <c r="I1122" s="12"/>
      <c r="J1122" s="12"/>
      <c r="K1122" s="12"/>
      <c r="L1122" s="12"/>
      <c r="M1122" s="49"/>
      <c r="N1122" s="49"/>
      <c r="O1122" s="12"/>
      <c r="P1122" s="12"/>
      <c r="Q1122" s="12"/>
      <c r="R1122" s="12"/>
      <c r="S1122" s="12"/>
    </row>
    <row r="1123" spans="1:19" s="1" customFormat="1" x14ac:dyDescent="0.4">
      <c r="A1123" s="12"/>
      <c r="B1123" s="12"/>
      <c r="C1123" s="42"/>
      <c r="D1123" s="12"/>
      <c r="E1123" s="12"/>
      <c r="F1123" s="12"/>
      <c r="G1123" s="12"/>
      <c r="H1123" s="12"/>
      <c r="I1123" s="12"/>
      <c r="J1123" s="12"/>
      <c r="K1123" s="12"/>
      <c r="L1123" s="12"/>
      <c r="M1123" s="49"/>
      <c r="N1123" s="49"/>
      <c r="O1123" s="12"/>
      <c r="P1123" s="12"/>
      <c r="Q1123" s="12"/>
      <c r="R1123" s="12"/>
      <c r="S1123" s="12"/>
    </row>
    <row r="1124" spans="1:19" s="1" customFormat="1" x14ac:dyDescent="0.4">
      <c r="A1124" s="12"/>
      <c r="B1124" s="12"/>
      <c r="C1124" s="42"/>
      <c r="D1124" s="12"/>
      <c r="E1124" s="12"/>
      <c r="F1124" s="12"/>
      <c r="G1124" s="12"/>
      <c r="H1124" s="12"/>
      <c r="I1124" s="12"/>
      <c r="J1124" s="12"/>
      <c r="K1124" s="12"/>
      <c r="L1124" s="12"/>
      <c r="M1124" s="49"/>
      <c r="N1124" s="49"/>
      <c r="O1124" s="12"/>
      <c r="P1124" s="12"/>
      <c r="Q1124" s="12"/>
      <c r="R1124" s="12"/>
      <c r="S1124" s="12"/>
    </row>
    <row r="1125" spans="1:19" s="1" customFormat="1" x14ac:dyDescent="0.4">
      <c r="A1125" s="12"/>
      <c r="B1125" s="12"/>
      <c r="C1125" s="42"/>
      <c r="D1125" s="12"/>
      <c r="E1125" s="12"/>
      <c r="F1125" s="12"/>
      <c r="G1125" s="12"/>
      <c r="H1125" s="12"/>
      <c r="I1125" s="12"/>
      <c r="J1125" s="12"/>
      <c r="K1125" s="12"/>
      <c r="L1125" s="12"/>
      <c r="M1125" s="49"/>
      <c r="N1125" s="49"/>
      <c r="O1125" s="12"/>
      <c r="P1125" s="12"/>
      <c r="Q1125" s="12"/>
      <c r="R1125" s="12"/>
      <c r="S1125" s="12"/>
    </row>
    <row r="1126" spans="1:19" s="1" customFormat="1" x14ac:dyDescent="0.4">
      <c r="A1126" s="12"/>
      <c r="B1126" s="12"/>
      <c r="C1126" s="42"/>
      <c r="D1126" s="12"/>
      <c r="E1126" s="12"/>
      <c r="F1126" s="12"/>
      <c r="G1126" s="12"/>
      <c r="H1126" s="12"/>
      <c r="I1126" s="12"/>
      <c r="J1126" s="12"/>
      <c r="K1126" s="12"/>
      <c r="L1126" s="12"/>
      <c r="M1126" s="49"/>
      <c r="N1126" s="49"/>
      <c r="O1126" s="12"/>
      <c r="P1126" s="12"/>
      <c r="Q1126" s="12"/>
      <c r="R1126" s="12"/>
      <c r="S1126" s="12"/>
    </row>
    <row r="1127" spans="1:19" s="1" customFormat="1" x14ac:dyDescent="0.4">
      <c r="A1127" s="12"/>
      <c r="B1127" s="12"/>
      <c r="C1127" s="42"/>
      <c r="D1127" s="12"/>
      <c r="E1127" s="12"/>
      <c r="F1127" s="12"/>
      <c r="G1127" s="12"/>
      <c r="H1127" s="12"/>
      <c r="I1127" s="12"/>
      <c r="J1127" s="12"/>
      <c r="K1127" s="12"/>
      <c r="L1127" s="12"/>
      <c r="M1127" s="49"/>
      <c r="N1127" s="49"/>
      <c r="O1127" s="12"/>
      <c r="P1127" s="12"/>
      <c r="Q1127" s="12"/>
      <c r="R1127" s="12"/>
      <c r="S1127" s="12"/>
    </row>
    <row r="1128" spans="1:19" s="1" customFormat="1" x14ac:dyDescent="0.4">
      <c r="A1128" s="12"/>
      <c r="B1128" s="12"/>
      <c r="C1128" s="42"/>
      <c r="D1128" s="12"/>
      <c r="E1128" s="12"/>
      <c r="F1128" s="12"/>
      <c r="G1128" s="12"/>
      <c r="H1128" s="12"/>
      <c r="I1128" s="12"/>
      <c r="J1128" s="12"/>
      <c r="K1128" s="12"/>
      <c r="L1128" s="12"/>
      <c r="M1128" s="49"/>
      <c r="N1128" s="49"/>
      <c r="O1128" s="12"/>
      <c r="P1128" s="12"/>
      <c r="Q1128" s="12"/>
      <c r="R1128" s="12"/>
      <c r="S1128" s="12"/>
    </row>
    <row r="1129" spans="1:19" s="1" customFormat="1" x14ac:dyDescent="0.4">
      <c r="A1129" s="12"/>
      <c r="B1129" s="12"/>
      <c r="C1129" s="42"/>
      <c r="D1129" s="12"/>
      <c r="E1129" s="12"/>
      <c r="F1129" s="12"/>
      <c r="G1129" s="12"/>
      <c r="H1129" s="12"/>
      <c r="I1129" s="12"/>
      <c r="J1129" s="12"/>
      <c r="K1129" s="12"/>
      <c r="L1129" s="12"/>
      <c r="M1129" s="49"/>
      <c r="N1129" s="49"/>
      <c r="O1129" s="12"/>
      <c r="P1129" s="12"/>
      <c r="Q1129" s="12"/>
      <c r="R1129" s="12"/>
      <c r="S1129" s="12"/>
    </row>
    <row r="1130" spans="1:19" s="1" customFormat="1" x14ac:dyDescent="0.4">
      <c r="A1130" s="12"/>
      <c r="B1130" s="12"/>
      <c r="C1130" s="42"/>
      <c r="D1130" s="12"/>
      <c r="E1130" s="12"/>
      <c r="F1130" s="12"/>
      <c r="G1130" s="12"/>
      <c r="H1130" s="12"/>
      <c r="I1130" s="12"/>
      <c r="J1130" s="12"/>
      <c r="K1130" s="12"/>
      <c r="L1130" s="12"/>
      <c r="M1130" s="49"/>
      <c r="N1130" s="49"/>
      <c r="O1130" s="12"/>
      <c r="P1130" s="12"/>
      <c r="Q1130" s="12"/>
      <c r="R1130" s="12"/>
      <c r="S1130" s="12"/>
    </row>
    <row r="1131" spans="1:19" s="1" customFormat="1" x14ac:dyDescent="0.4">
      <c r="A1131" s="12"/>
      <c r="B1131" s="12"/>
      <c r="C1131" s="42"/>
      <c r="D1131" s="12"/>
      <c r="E1131" s="12"/>
      <c r="F1131" s="12"/>
      <c r="G1131" s="12"/>
      <c r="H1131" s="12"/>
      <c r="I1131" s="12"/>
      <c r="J1131" s="12"/>
      <c r="K1131" s="12"/>
      <c r="L1131" s="12"/>
      <c r="M1131" s="49"/>
      <c r="N1131" s="49"/>
      <c r="O1131" s="12"/>
      <c r="P1131" s="12"/>
      <c r="Q1131" s="12"/>
      <c r="R1131" s="12"/>
      <c r="S1131" s="12"/>
    </row>
    <row r="1132" spans="1:19" s="1" customFormat="1" x14ac:dyDescent="0.4">
      <c r="A1132" s="12"/>
      <c r="B1132" s="12"/>
      <c r="C1132" s="42"/>
      <c r="D1132" s="12"/>
      <c r="E1132" s="12"/>
      <c r="F1132" s="12"/>
      <c r="G1132" s="12"/>
      <c r="H1132" s="12"/>
      <c r="I1132" s="12"/>
      <c r="J1132" s="12"/>
      <c r="K1132" s="12"/>
      <c r="L1132" s="12"/>
      <c r="M1132" s="49"/>
      <c r="N1132" s="49"/>
      <c r="O1132" s="12"/>
      <c r="P1132" s="12"/>
      <c r="Q1132" s="12"/>
      <c r="R1132" s="12"/>
      <c r="S1132" s="12"/>
    </row>
    <row r="1133" spans="1:19" s="1" customFormat="1" x14ac:dyDescent="0.4">
      <c r="A1133" s="12"/>
      <c r="B1133" s="12"/>
      <c r="C1133" s="42"/>
      <c r="D1133" s="12"/>
      <c r="E1133" s="12"/>
      <c r="F1133" s="12"/>
      <c r="G1133" s="12"/>
      <c r="H1133" s="12"/>
      <c r="I1133" s="12"/>
      <c r="J1133" s="12"/>
      <c r="K1133" s="12"/>
      <c r="L1133" s="12"/>
      <c r="M1133" s="49"/>
      <c r="N1133" s="49"/>
      <c r="O1133" s="12"/>
      <c r="P1133" s="12"/>
      <c r="Q1133" s="12"/>
      <c r="R1133" s="12"/>
      <c r="S1133" s="12"/>
    </row>
    <row r="1134" spans="1:19" s="1" customFormat="1" x14ac:dyDescent="0.4">
      <c r="A1134" s="12"/>
      <c r="B1134" s="12"/>
      <c r="C1134" s="42"/>
      <c r="D1134" s="12"/>
      <c r="E1134" s="12"/>
      <c r="F1134" s="12"/>
      <c r="G1134" s="12"/>
      <c r="H1134" s="12"/>
      <c r="I1134" s="12"/>
      <c r="J1134" s="12"/>
      <c r="K1134" s="12"/>
      <c r="L1134" s="12"/>
      <c r="M1134" s="49"/>
      <c r="N1134" s="49"/>
      <c r="O1134" s="12"/>
      <c r="P1134" s="12"/>
      <c r="Q1134" s="12"/>
      <c r="R1134" s="12"/>
      <c r="S1134" s="12"/>
    </row>
    <row r="1135" spans="1:19" s="1" customFormat="1" x14ac:dyDescent="0.4">
      <c r="A1135" s="12"/>
      <c r="B1135" s="12"/>
      <c r="C1135" s="42"/>
      <c r="D1135" s="12"/>
      <c r="E1135" s="12"/>
      <c r="F1135" s="12"/>
      <c r="G1135" s="12"/>
      <c r="H1135" s="12"/>
      <c r="I1135" s="12"/>
      <c r="J1135" s="12"/>
      <c r="K1135" s="12"/>
      <c r="L1135" s="12"/>
      <c r="M1135" s="49"/>
      <c r="N1135" s="49"/>
      <c r="O1135" s="12"/>
      <c r="P1135" s="12"/>
      <c r="Q1135" s="12"/>
      <c r="R1135" s="12"/>
      <c r="S1135" s="12"/>
    </row>
    <row r="1136" spans="1:19" s="1" customFormat="1" x14ac:dyDescent="0.4">
      <c r="A1136" s="12"/>
      <c r="B1136" s="12"/>
      <c r="C1136" s="42"/>
      <c r="D1136" s="12"/>
      <c r="E1136" s="12"/>
      <c r="F1136" s="12"/>
      <c r="G1136" s="12"/>
      <c r="H1136" s="12"/>
      <c r="I1136" s="12"/>
      <c r="J1136" s="12"/>
      <c r="K1136" s="12"/>
      <c r="L1136" s="12"/>
      <c r="M1136" s="49"/>
      <c r="N1136" s="49"/>
      <c r="O1136" s="12"/>
      <c r="P1136" s="12"/>
      <c r="Q1136" s="12"/>
      <c r="R1136" s="12"/>
      <c r="S1136" s="12"/>
    </row>
    <row r="1137" spans="1:19" s="1" customFormat="1" x14ac:dyDescent="0.4">
      <c r="A1137" s="12"/>
      <c r="B1137" s="12"/>
      <c r="C1137" s="42"/>
      <c r="D1137" s="12"/>
      <c r="E1137" s="12"/>
      <c r="F1137" s="12"/>
      <c r="G1137" s="12"/>
      <c r="H1137" s="12"/>
      <c r="I1137" s="12"/>
      <c r="J1137" s="12"/>
      <c r="K1137" s="12"/>
      <c r="L1137" s="12"/>
      <c r="M1137" s="49"/>
      <c r="N1137" s="49"/>
      <c r="O1137" s="12"/>
      <c r="P1137" s="12"/>
      <c r="Q1137" s="12"/>
      <c r="R1137" s="12"/>
      <c r="S1137" s="12"/>
    </row>
    <row r="1138" spans="1:19" s="1" customFormat="1" x14ac:dyDescent="0.4">
      <c r="A1138" s="12"/>
      <c r="B1138" s="12"/>
      <c r="C1138" s="42"/>
      <c r="D1138" s="12"/>
      <c r="E1138" s="12"/>
      <c r="F1138" s="12"/>
      <c r="G1138" s="12"/>
      <c r="H1138" s="12"/>
      <c r="I1138" s="12"/>
      <c r="J1138" s="12"/>
      <c r="K1138" s="12"/>
      <c r="L1138" s="12"/>
      <c r="M1138" s="49"/>
      <c r="N1138" s="49"/>
      <c r="O1138" s="12"/>
      <c r="P1138" s="12"/>
      <c r="Q1138" s="12"/>
      <c r="R1138" s="12"/>
      <c r="S1138" s="12"/>
    </row>
    <row r="1139" spans="1:19" s="1" customFormat="1" x14ac:dyDescent="0.4">
      <c r="A1139" s="12"/>
      <c r="B1139" s="12"/>
      <c r="C1139" s="42"/>
      <c r="D1139" s="12"/>
      <c r="E1139" s="12"/>
      <c r="F1139" s="12"/>
      <c r="G1139" s="12"/>
      <c r="H1139" s="12"/>
      <c r="I1139" s="12"/>
      <c r="J1139" s="12"/>
      <c r="K1139" s="12"/>
      <c r="L1139" s="12"/>
      <c r="M1139" s="49"/>
      <c r="N1139" s="49"/>
      <c r="O1139" s="12"/>
      <c r="P1139" s="12"/>
      <c r="Q1139" s="12"/>
      <c r="R1139" s="12"/>
      <c r="S1139" s="12"/>
    </row>
    <row r="1140" spans="1:19" s="1" customFormat="1" x14ac:dyDescent="0.4">
      <c r="A1140" s="12"/>
      <c r="B1140" s="12"/>
      <c r="C1140" s="42"/>
      <c r="D1140" s="12"/>
      <c r="E1140" s="12"/>
      <c r="F1140" s="12"/>
      <c r="G1140" s="12"/>
      <c r="H1140" s="12"/>
      <c r="I1140" s="12"/>
      <c r="J1140" s="12"/>
      <c r="K1140" s="12"/>
      <c r="L1140" s="12"/>
      <c r="M1140" s="49"/>
      <c r="N1140" s="49"/>
      <c r="O1140" s="12"/>
      <c r="P1140" s="12"/>
      <c r="Q1140" s="12"/>
      <c r="R1140" s="12"/>
      <c r="S1140" s="12"/>
    </row>
    <row r="1141" spans="1:19" s="1" customFormat="1" x14ac:dyDescent="0.4">
      <c r="A1141" s="12"/>
      <c r="B1141" s="12"/>
      <c r="C1141" s="42"/>
      <c r="D1141" s="12"/>
      <c r="E1141" s="12"/>
      <c r="F1141" s="12"/>
      <c r="G1141" s="12"/>
      <c r="H1141" s="12"/>
      <c r="I1141" s="12"/>
      <c r="J1141" s="12"/>
      <c r="K1141" s="12"/>
      <c r="L1141" s="12"/>
      <c r="M1141" s="49"/>
      <c r="N1141" s="49"/>
      <c r="O1141" s="12"/>
      <c r="P1141" s="12"/>
      <c r="Q1141" s="12"/>
      <c r="R1141" s="12"/>
      <c r="S1141" s="12"/>
    </row>
    <row r="1142" spans="1:19" s="1" customFormat="1" x14ac:dyDescent="0.4">
      <c r="A1142" s="12"/>
      <c r="B1142" s="12"/>
      <c r="C1142" s="42"/>
      <c r="D1142" s="12"/>
      <c r="E1142" s="12"/>
      <c r="F1142" s="12"/>
      <c r="G1142" s="12"/>
      <c r="H1142" s="12"/>
      <c r="I1142" s="12"/>
      <c r="J1142" s="12"/>
      <c r="K1142" s="12"/>
      <c r="L1142" s="12"/>
      <c r="M1142" s="49"/>
      <c r="N1142" s="49"/>
      <c r="O1142" s="12"/>
      <c r="P1142" s="12"/>
      <c r="Q1142" s="12"/>
      <c r="R1142" s="12"/>
      <c r="S1142" s="12"/>
    </row>
    <row r="1143" spans="1:19" s="1" customFormat="1" x14ac:dyDescent="0.4">
      <c r="A1143" s="12"/>
      <c r="B1143" s="12"/>
      <c r="C1143" s="42"/>
      <c r="D1143" s="12"/>
      <c r="E1143" s="12"/>
      <c r="F1143" s="12"/>
      <c r="G1143" s="12"/>
      <c r="H1143" s="12"/>
      <c r="I1143" s="12"/>
      <c r="J1143" s="12"/>
      <c r="K1143" s="12"/>
      <c r="L1143" s="12"/>
      <c r="M1143" s="49"/>
      <c r="N1143" s="49"/>
      <c r="O1143" s="12"/>
      <c r="P1143" s="12"/>
      <c r="Q1143" s="12"/>
      <c r="R1143" s="12"/>
      <c r="S1143" s="12"/>
    </row>
    <row r="1144" spans="1:19" s="1" customFormat="1" x14ac:dyDescent="0.4">
      <c r="A1144" s="12"/>
      <c r="B1144" s="12"/>
      <c r="C1144" s="42"/>
      <c r="D1144" s="12"/>
      <c r="E1144" s="12"/>
      <c r="F1144" s="12"/>
      <c r="G1144" s="12"/>
      <c r="H1144" s="12"/>
      <c r="I1144" s="12"/>
      <c r="J1144" s="12"/>
      <c r="K1144" s="12"/>
      <c r="L1144" s="12"/>
      <c r="M1144" s="49"/>
      <c r="N1144" s="49"/>
      <c r="O1144" s="12"/>
      <c r="P1144" s="12"/>
      <c r="Q1144" s="12"/>
      <c r="R1144" s="12"/>
      <c r="S1144" s="12"/>
    </row>
    <row r="1145" spans="1:19" s="1" customFormat="1" x14ac:dyDescent="0.4">
      <c r="A1145" s="12"/>
      <c r="B1145" s="12"/>
      <c r="C1145" s="42"/>
      <c r="D1145" s="12"/>
      <c r="E1145" s="12"/>
      <c r="F1145" s="12"/>
      <c r="G1145" s="12"/>
      <c r="H1145" s="12"/>
      <c r="I1145" s="12"/>
      <c r="J1145" s="12"/>
      <c r="K1145" s="12"/>
      <c r="L1145" s="12"/>
      <c r="M1145" s="49"/>
      <c r="N1145" s="49"/>
      <c r="O1145" s="12"/>
      <c r="P1145" s="12"/>
      <c r="Q1145" s="12"/>
      <c r="R1145" s="12"/>
      <c r="S1145" s="12"/>
    </row>
    <row r="1146" spans="1:19" s="1" customFormat="1" x14ac:dyDescent="0.4">
      <c r="A1146" s="12"/>
      <c r="B1146" s="12"/>
      <c r="C1146" s="42"/>
      <c r="D1146" s="12"/>
      <c r="E1146" s="12"/>
      <c r="F1146" s="12"/>
      <c r="G1146" s="12"/>
      <c r="H1146" s="12"/>
      <c r="I1146" s="12"/>
      <c r="J1146" s="12"/>
      <c r="K1146" s="12"/>
      <c r="L1146" s="12"/>
      <c r="M1146" s="49"/>
      <c r="N1146" s="49"/>
      <c r="O1146" s="12"/>
      <c r="P1146" s="12"/>
      <c r="Q1146" s="12"/>
      <c r="R1146" s="12"/>
      <c r="S1146" s="12"/>
    </row>
    <row r="1147" spans="1:19" s="1" customFormat="1" x14ac:dyDescent="0.4">
      <c r="A1147" s="12"/>
      <c r="B1147" s="12"/>
      <c r="C1147" s="42"/>
      <c r="D1147" s="12"/>
      <c r="E1147" s="12"/>
      <c r="F1147" s="12"/>
      <c r="G1147" s="12"/>
      <c r="H1147" s="12"/>
      <c r="I1147" s="12"/>
      <c r="J1147" s="12"/>
      <c r="K1147" s="12"/>
      <c r="L1147" s="12"/>
      <c r="M1147" s="49"/>
      <c r="N1147" s="49"/>
      <c r="O1147" s="12"/>
      <c r="P1147" s="12"/>
      <c r="Q1147" s="12"/>
      <c r="R1147" s="12"/>
      <c r="S1147" s="12"/>
    </row>
    <row r="1148" spans="1:19" s="1" customFormat="1" x14ac:dyDescent="0.4">
      <c r="A1148" s="12"/>
      <c r="B1148" s="12"/>
      <c r="C1148" s="42"/>
      <c r="D1148" s="12"/>
      <c r="E1148" s="12"/>
      <c r="F1148" s="12"/>
      <c r="G1148" s="12"/>
      <c r="H1148" s="12"/>
      <c r="I1148" s="12"/>
      <c r="J1148" s="12"/>
      <c r="K1148" s="12"/>
      <c r="L1148" s="12"/>
      <c r="M1148" s="49"/>
      <c r="N1148" s="49"/>
      <c r="O1148" s="12"/>
      <c r="P1148" s="12"/>
      <c r="Q1148" s="12"/>
      <c r="R1148" s="12"/>
      <c r="S1148" s="12"/>
    </row>
    <row r="1149" spans="1:19" s="1" customFormat="1" x14ac:dyDescent="0.4">
      <c r="A1149" s="12"/>
      <c r="B1149" s="12"/>
      <c r="C1149" s="42"/>
      <c r="D1149" s="12"/>
      <c r="E1149" s="12"/>
      <c r="F1149" s="12"/>
      <c r="G1149" s="12"/>
      <c r="H1149" s="12"/>
      <c r="I1149" s="12"/>
      <c r="J1149" s="12"/>
      <c r="K1149" s="12"/>
      <c r="L1149" s="12"/>
      <c r="M1149" s="49"/>
      <c r="N1149" s="49"/>
      <c r="O1149" s="12"/>
      <c r="P1149" s="12"/>
      <c r="Q1149" s="12"/>
      <c r="R1149" s="12"/>
      <c r="S1149" s="12"/>
    </row>
    <row r="1150" spans="1:19" s="1" customFormat="1" x14ac:dyDescent="0.4">
      <c r="A1150" s="12"/>
      <c r="B1150" s="12"/>
      <c r="C1150" s="42"/>
      <c r="D1150" s="12"/>
      <c r="E1150" s="12"/>
      <c r="F1150" s="12"/>
      <c r="G1150" s="12"/>
      <c r="H1150" s="12"/>
      <c r="I1150" s="12"/>
      <c r="J1150" s="12"/>
      <c r="K1150" s="12"/>
      <c r="L1150" s="12"/>
      <c r="M1150" s="49"/>
      <c r="N1150" s="49"/>
      <c r="O1150" s="12"/>
      <c r="P1150" s="12"/>
      <c r="Q1150" s="12"/>
      <c r="R1150" s="12"/>
      <c r="S1150" s="12"/>
    </row>
    <row r="1151" spans="1:19" s="1" customFormat="1" x14ac:dyDescent="0.4">
      <c r="A1151" s="12"/>
      <c r="B1151" s="12"/>
      <c r="C1151" s="42"/>
      <c r="D1151" s="12"/>
      <c r="E1151" s="12"/>
      <c r="F1151" s="12"/>
      <c r="G1151" s="12"/>
      <c r="H1151" s="12"/>
      <c r="I1151" s="12"/>
      <c r="J1151" s="12"/>
      <c r="K1151" s="12"/>
      <c r="L1151" s="12"/>
      <c r="M1151" s="49"/>
      <c r="N1151" s="49"/>
      <c r="O1151" s="12"/>
      <c r="P1151" s="12"/>
      <c r="Q1151" s="12"/>
      <c r="R1151" s="12"/>
      <c r="S1151" s="12"/>
    </row>
    <row r="1152" spans="1:19" s="1" customFormat="1" x14ac:dyDescent="0.4">
      <c r="A1152" s="12"/>
      <c r="B1152" s="12"/>
      <c r="C1152" s="42"/>
      <c r="D1152" s="12"/>
      <c r="E1152" s="12"/>
      <c r="F1152" s="12"/>
      <c r="G1152" s="12"/>
      <c r="H1152" s="12"/>
      <c r="I1152" s="12"/>
      <c r="J1152" s="12"/>
      <c r="K1152" s="12"/>
      <c r="L1152" s="12"/>
      <c r="M1152" s="49"/>
      <c r="N1152" s="49"/>
      <c r="O1152" s="12"/>
      <c r="P1152" s="12"/>
      <c r="Q1152" s="12"/>
      <c r="R1152" s="12"/>
      <c r="S1152" s="12"/>
    </row>
    <row r="1153" spans="1:19" s="1" customFormat="1" x14ac:dyDescent="0.4">
      <c r="A1153" s="12"/>
      <c r="B1153" s="12"/>
      <c r="C1153" s="42"/>
      <c r="D1153" s="12"/>
      <c r="E1153" s="12"/>
      <c r="F1153" s="12"/>
      <c r="G1153" s="12"/>
      <c r="H1153" s="12"/>
      <c r="I1153" s="12"/>
      <c r="J1153" s="12"/>
      <c r="K1153" s="12"/>
      <c r="L1153" s="12"/>
      <c r="M1153" s="49"/>
      <c r="N1153" s="49"/>
      <c r="O1153" s="12"/>
      <c r="P1153" s="12"/>
      <c r="Q1153" s="12"/>
      <c r="R1153" s="12"/>
      <c r="S1153" s="12"/>
    </row>
    <row r="1154" spans="1:19" s="1" customFormat="1" x14ac:dyDescent="0.4">
      <c r="A1154" s="12"/>
      <c r="B1154" s="12"/>
      <c r="C1154" s="42"/>
      <c r="D1154" s="12"/>
      <c r="E1154" s="12"/>
      <c r="F1154" s="12"/>
      <c r="G1154" s="12"/>
      <c r="H1154" s="12"/>
      <c r="I1154" s="12"/>
      <c r="J1154" s="12"/>
      <c r="K1154" s="12"/>
      <c r="L1154" s="12"/>
      <c r="M1154" s="49"/>
      <c r="N1154" s="49"/>
      <c r="O1154" s="12"/>
      <c r="P1154" s="12"/>
      <c r="Q1154" s="12"/>
      <c r="R1154" s="12"/>
      <c r="S1154" s="12"/>
    </row>
    <row r="1155" spans="1:19" s="1" customFormat="1" x14ac:dyDescent="0.4">
      <c r="A1155" s="12"/>
      <c r="B1155" s="12"/>
      <c r="C1155" s="42"/>
      <c r="D1155" s="12"/>
      <c r="E1155" s="12"/>
      <c r="F1155" s="12"/>
      <c r="G1155" s="12"/>
      <c r="H1155" s="12"/>
      <c r="I1155" s="12"/>
      <c r="J1155" s="12"/>
      <c r="K1155" s="12"/>
      <c r="L1155" s="12"/>
      <c r="M1155" s="49"/>
      <c r="N1155" s="49"/>
      <c r="O1155" s="12"/>
      <c r="P1155" s="12"/>
      <c r="Q1155" s="12"/>
      <c r="R1155" s="12"/>
      <c r="S1155" s="12"/>
    </row>
    <row r="1156" spans="1:19" s="1" customFormat="1" x14ac:dyDescent="0.4">
      <c r="A1156" s="12"/>
      <c r="B1156" s="12"/>
      <c r="C1156" s="42"/>
      <c r="D1156" s="12"/>
      <c r="E1156" s="12"/>
      <c r="F1156" s="12"/>
      <c r="G1156" s="12"/>
      <c r="H1156" s="12"/>
      <c r="I1156" s="12"/>
      <c r="J1156" s="12"/>
      <c r="K1156" s="12"/>
      <c r="L1156" s="12"/>
      <c r="M1156" s="49"/>
      <c r="N1156" s="49"/>
      <c r="O1156" s="12"/>
      <c r="P1156" s="12"/>
      <c r="Q1156" s="12"/>
      <c r="R1156" s="12"/>
      <c r="S1156" s="12"/>
    </row>
    <row r="1157" spans="1:19" s="1" customFormat="1" x14ac:dyDescent="0.4">
      <c r="A1157" s="12"/>
      <c r="B1157" s="12"/>
      <c r="C1157" s="42"/>
      <c r="D1157" s="12"/>
      <c r="E1157" s="12"/>
      <c r="F1157" s="12"/>
      <c r="G1157" s="12"/>
      <c r="H1157" s="12"/>
      <c r="I1157" s="12"/>
      <c r="J1157" s="12"/>
      <c r="K1157" s="12"/>
      <c r="L1157" s="12"/>
      <c r="M1157" s="49"/>
      <c r="N1157" s="49"/>
      <c r="O1157" s="12"/>
      <c r="P1157" s="12"/>
      <c r="Q1157" s="12"/>
      <c r="R1157" s="12"/>
      <c r="S1157" s="12"/>
    </row>
    <row r="1158" spans="1:19" s="1" customFormat="1" x14ac:dyDescent="0.4">
      <c r="A1158" s="12"/>
      <c r="B1158" s="12"/>
      <c r="C1158" s="42"/>
      <c r="D1158" s="12"/>
      <c r="E1158" s="12"/>
      <c r="F1158" s="12"/>
      <c r="G1158" s="12"/>
      <c r="H1158" s="12"/>
      <c r="I1158" s="12"/>
      <c r="J1158" s="12"/>
      <c r="K1158" s="12"/>
      <c r="L1158" s="12"/>
      <c r="M1158" s="49"/>
      <c r="N1158" s="49"/>
      <c r="O1158" s="12"/>
      <c r="P1158" s="12"/>
      <c r="Q1158" s="12"/>
      <c r="R1158" s="12"/>
      <c r="S1158" s="12"/>
    </row>
    <row r="1159" spans="1:19" s="1" customFormat="1" x14ac:dyDescent="0.4">
      <c r="A1159" s="12"/>
      <c r="B1159" s="12"/>
      <c r="C1159" s="42"/>
      <c r="D1159" s="12"/>
      <c r="E1159" s="12"/>
      <c r="F1159" s="12"/>
      <c r="G1159" s="12"/>
      <c r="H1159" s="12"/>
      <c r="I1159" s="12"/>
      <c r="J1159" s="12"/>
      <c r="K1159" s="12"/>
      <c r="L1159" s="12"/>
      <c r="M1159" s="49"/>
      <c r="N1159" s="49"/>
      <c r="O1159" s="12"/>
      <c r="P1159" s="12"/>
      <c r="Q1159" s="12"/>
      <c r="R1159" s="12"/>
      <c r="S1159" s="12"/>
    </row>
    <row r="1160" spans="1:19" s="1" customFormat="1" x14ac:dyDescent="0.4">
      <c r="A1160" s="12"/>
      <c r="B1160" s="12"/>
      <c r="C1160" s="42"/>
      <c r="D1160" s="12"/>
      <c r="E1160" s="12"/>
      <c r="F1160" s="12"/>
      <c r="G1160" s="12"/>
      <c r="H1160" s="12"/>
      <c r="I1160" s="12"/>
      <c r="J1160" s="12"/>
      <c r="K1160" s="12"/>
      <c r="L1160" s="12"/>
      <c r="M1160" s="49"/>
      <c r="N1160" s="49"/>
      <c r="O1160" s="12"/>
      <c r="P1160" s="12"/>
      <c r="Q1160" s="12"/>
      <c r="R1160" s="12"/>
      <c r="S1160" s="12"/>
    </row>
    <row r="1161" spans="1:19" s="1" customFormat="1" x14ac:dyDescent="0.4">
      <c r="A1161" s="12"/>
      <c r="B1161" s="12"/>
      <c r="C1161" s="42"/>
      <c r="D1161" s="12"/>
      <c r="E1161" s="12"/>
      <c r="F1161" s="12"/>
      <c r="G1161" s="12"/>
      <c r="H1161" s="12"/>
      <c r="I1161" s="12"/>
      <c r="J1161" s="12"/>
      <c r="K1161" s="12"/>
      <c r="L1161" s="12"/>
      <c r="M1161" s="49"/>
      <c r="N1161" s="49"/>
      <c r="O1161" s="12"/>
      <c r="P1161" s="12"/>
      <c r="Q1161" s="12"/>
      <c r="R1161" s="12"/>
      <c r="S1161" s="12"/>
    </row>
    <row r="1162" spans="1:19" s="1" customFormat="1" x14ac:dyDescent="0.4">
      <c r="A1162" s="12"/>
      <c r="B1162" s="12"/>
      <c r="C1162" s="42"/>
      <c r="D1162" s="12"/>
      <c r="E1162" s="12"/>
      <c r="F1162" s="12"/>
      <c r="G1162" s="12"/>
      <c r="H1162" s="12"/>
      <c r="I1162" s="12"/>
      <c r="J1162" s="12"/>
      <c r="K1162" s="12"/>
      <c r="L1162" s="12"/>
      <c r="M1162" s="49"/>
      <c r="N1162" s="49"/>
      <c r="O1162" s="12"/>
      <c r="P1162" s="12"/>
      <c r="Q1162" s="12"/>
      <c r="R1162" s="12"/>
      <c r="S1162" s="12"/>
    </row>
    <row r="1163" spans="1:19" s="1" customFormat="1" x14ac:dyDescent="0.4">
      <c r="A1163" s="12"/>
      <c r="B1163" s="12"/>
      <c r="C1163" s="42"/>
      <c r="D1163" s="12"/>
      <c r="E1163" s="12"/>
      <c r="F1163" s="12"/>
      <c r="G1163" s="12"/>
      <c r="H1163" s="12"/>
      <c r="I1163" s="12"/>
      <c r="J1163" s="12"/>
      <c r="K1163" s="12"/>
      <c r="L1163" s="12"/>
      <c r="M1163" s="49"/>
      <c r="N1163" s="49"/>
      <c r="O1163" s="12"/>
      <c r="P1163" s="12"/>
      <c r="Q1163" s="12"/>
      <c r="R1163" s="12"/>
      <c r="S1163" s="12"/>
    </row>
    <row r="1164" spans="1:19" s="1" customFormat="1" x14ac:dyDescent="0.4">
      <c r="A1164" s="12"/>
      <c r="B1164" s="12"/>
      <c r="C1164" s="42"/>
      <c r="D1164" s="12"/>
      <c r="E1164" s="12"/>
      <c r="F1164" s="12"/>
      <c r="G1164" s="12"/>
      <c r="H1164" s="12"/>
      <c r="I1164" s="12"/>
      <c r="J1164" s="12"/>
      <c r="K1164" s="12"/>
      <c r="L1164" s="12"/>
      <c r="M1164" s="49"/>
      <c r="N1164" s="49"/>
      <c r="O1164" s="12"/>
      <c r="P1164" s="12"/>
      <c r="Q1164" s="12"/>
      <c r="R1164" s="12"/>
      <c r="S1164" s="12"/>
    </row>
    <row r="1165" spans="1:19" s="1" customFormat="1" x14ac:dyDescent="0.4">
      <c r="A1165" s="12"/>
      <c r="B1165" s="12"/>
      <c r="C1165" s="42"/>
      <c r="D1165" s="12"/>
      <c r="E1165" s="12"/>
      <c r="F1165" s="12"/>
      <c r="G1165" s="12"/>
      <c r="H1165" s="12"/>
      <c r="I1165" s="12"/>
      <c r="J1165" s="12"/>
      <c r="K1165" s="12"/>
      <c r="L1165" s="12"/>
      <c r="M1165" s="49"/>
      <c r="N1165" s="49"/>
      <c r="O1165" s="12"/>
      <c r="P1165" s="12"/>
      <c r="Q1165" s="12"/>
      <c r="R1165" s="12"/>
      <c r="S1165" s="12"/>
    </row>
    <row r="1166" spans="1:19" s="1" customFormat="1" x14ac:dyDescent="0.4">
      <c r="A1166" s="12"/>
      <c r="B1166" s="12"/>
      <c r="C1166" s="42"/>
      <c r="D1166" s="12"/>
      <c r="E1166" s="12"/>
      <c r="F1166" s="12"/>
      <c r="G1166" s="12"/>
      <c r="H1166" s="12"/>
      <c r="I1166" s="12"/>
      <c r="J1166" s="12"/>
      <c r="K1166" s="12"/>
      <c r="L1166" s="12"/>
      <c r="M1166" s="49"/>
      <c r="N1166" s="49"/>
      <c r="O1166" s="12"/>
      <c r="P1166" s="12"/>
      <c r="Q1166" s="12"/>
      <c r="R1166" s="12"/>
      <c r="S1166" s="12"/>
    </row>
    <row r="1167" spans="1:19" s="1" customFormat="1" x14ac:dyDescent="0.4">
      <c r="A1167" s="12"/>
      <c r="B1167" s="12"/>
      <c r="C1167" s="42"/>
      <c r="D1167" s="12"/>
      <c r="E1167" s="12"/>
      <c r="F1167" s="12"/>
      <c r="G1167" s="12"/>
      <c r="H1167" s="12"/>
      <c r="I1167" s="12"/>
      <c r="J1167" s="12"/>
      <c r="K1167" s="12"/>
      <c r="L1167" s="12"/>
      <c r="M1167" s="49"/>
      <c r="N1167" s="49"/>
      <c r="O1167" s="12"/>
      <c r="P1167" s="12"/>
      <c r="Q1167" s="12"/>
      <c r="R1167" s="12"/>
      <c r="S1167" s="12"/>
    </row>
    <row r="1168" spans="1:19" s="1" customFormat="1" x14ac:dyDescent="0.4">
      <c r="A1168" s="12"/>
      <c r="B1168" s="12"/>
      <c r="C1168" s="42"/>
      <c r="D1168" s="12"/>
      <c r="E1168" s="12"/>
      <c r="F1168" s="12"/>
      <c r="G1168" s="12"/>
      <c r="H1168" s="12"/>
      <c r="I1168" s="12"/>
      <c r="J1168" s="12"/>
      <c r="K1168" s="12"/>
      <c r="L1168" s="12"/>
      <c r="M1168" s="49"/>
      <c r="N1168" s="49"/>
      <c r="O1168" s="12"/>
      <c r="P1168" s="12"/>
      <c r="Q1168" s="12"/>
      <c r="R1168" s="12"/>
      <c r="S1168" s="12"/>
    </row>
    <row r="1169" spans="1:19" s="1" customFormat="1" x14ac:dyDescent="0.4">
      <c r="A1169" s="12"/>
      <c r="B1169" s="12"/>
      <c r="C1169" s="42"/>
      <c r="D1169" s="12"/>
      <c r="E1169" s="12"/>
      <c r="F1169" s="12"/>
      <c r="G1169" s="12"/>
      <c r="H1169" s="12"/>
      <c r="I1169" s="12"/>
      <c r="J1169" s="12"/>
      <c r="K1169" s="12"/>
      <c r="L1169" s="12"/>
      <c r="M1169" s="49"/>
      <c r="N1169" s="49"/>
      <c r="O1169" s="12"/>
      <c r="P1169" s="12"/>
      <c r="Q1169" s="12"/>
      <c r="R1169" s="12"/>
      <c r="S1169" s="12"/>
    </row>
    <row r="1170" spans="1:19" s="1" customFormat="1" x14ac:dyDescent="0.4">
      <c r="A1170" s="12"/>
      <c r="B1170" s="12"/>
      <c r="C1170" s="42"/>
      <c r="D1170" s="12"/>
      <c r="E1170" s="12"/>
      <c r="F1170" s="12"/>
      <c r="G1170" s="12"/>
      <c r="H1170" s="12"/>
      <c r="I1170" s="12"/>
      <c r="J1170" s="12"/>
      <c r="K1170" s="12"/>
      <c r="L1170" s="12"/>
      <c r="M1170" s="49"/>
      <c r="N1170" s="49"/>
      <c r="O1170" s="12"/>
      <c r="P1170" s="12"/>
      <c r="Q1170" s="12"/>
      <c r="R1170" s="12"/>
      <c r="S1170" s="12"/>
    </row>
    <row r="1171" spans="1:19" s="1" customFormat="1" x14ac:dyDescent="0.4">
      <c r="A1171" s="12"/>
      <c r="B1171" s="12"/>
      <c r="C1171" s="42"/>
      <c r="D1171" s="12"/>
      <c r="E1171" s="12"/>
      <c r="F1171" s="12"/>
      <c r="G1171" s="12"/>
      <c r="H1171" s="12"/>
      <c r="I1171" s="12"/>
      <c r="J1171" s="12"/>
      <c r="K1171" s="12"/>
      <c r="L1171" s="12"/>
      <c r="M1171" s="49"/>
      <c r="N1171" s="49"/>
      <c r="O1171" s="12"/>
      <c r="P1171" s="12"/>
      <c r="Q1171" s="12"/>
      <c r="R1171" s="12"/>
      <c r="S1171" s="12"/>
    </row>
    <row r="1172" spans="1:19" s="1" customFormat="1" x14ac:dyDescent="0.4">
      <c r="A1172" s="12"/>
      <c r="B1172" s="12"/>
      <c r="C1172" s="42"/>
      <c r="D1172" s="12"/>
      <c r="E1172" s="12"/>
      <c r="F1172" s="12"/>
      <c r="G1172" s="12"/>
      <c r="H1172" s="12"/>
      <c r="I1172" s="12"/>
      <c r="J1172" s="12"/>
      <c r="K1172" s="12"/>
      <c r="L1172" s="12"/>
      <c r="M1172" s="49"/>
      <c r="N1172" s="49"/>
      <c r="O1172" s="12"/>
      <c r="P1172" s="12"/>
      <c r="Q1172" s="12"/>
      <c r="R1172" s="12"/>
      <c r="S1172" s="12"/>
    </row>
    <row r="1173" spans="1:19" s="1" customFormat="1" x14ac:dyDescent="0.4">
      <c r="A1173" s="12"/>
      <c r="B1173" s="12"/>
      <c r="C1173" s="42"/>
      <c r="D1173" s="12"/>
      <c r="E1173" s="12"/>
      <c r="F1173" s="12"/>
      <c r="G1173" s="12"/>
      <c r="H1173" s="12"/>
      <c r="I1173" s="12"/>
      <c r="J1173" s="12"/>
      <c r="K1173" s="12"/>
      <c r="L1173" s="12"/>
      <c r="M1173" s="49"/>
      <c r="N1173" s="49"/>
      <c r="O1173" s="12"/>
      <c r="P1173" s="12"/>
      <c r="Q1173" s="12"/>
      <c r="R1173" s="12"/>
      <c r="S1173" s="12"/>
    </row>
    <row r="1174" spans="1:19" s="1" customFormat="1" x14ac:dyDescent="0.4">
      <c r="A1174" s="12"/>
      <c r="B1174" s="12"/>
      <c r="C1174" s="42"/>
      <c r="D1174" s="12"/>
      <c r="E1174" s="12"/>
      <c r="F1174" s="12"/>
      <c r="G1174" s="12"/>
      <c r="H1174" s="12"/>
      <c r="I1174" s="12"/>
      <c r="J1174" s="12"/>
      <c r="K1174" s="12"/>
      <c r="L1174" s="12"/>
      <c r="M1174" s="49"/>
      <c r="N1174" s="49"/>
      <c r="O1174" s="12"/>
      <c r="P1174" s="12"/>
      <c r="Q1174" s="12"/>
      <c r="R1174" s="12"/>
      <c r="S1174" s="12"/>
    </row>
    <row r="1175" spans="1:19" s="1" customFormat="1" x14ac:dyDescent="0.4">
      <c r="A1175" s="12"/>
      <c r="B1175" s="12"/>
      <c r="C1175" s="42"/>
      <c r="D1175" s="12"/>
      <c r="E1175" s="12"/>
      <c r="F1175" s="12"/>
      <c r="G1175" s="12"/>
      <c r="H1175" s="12"/>
      <c r="I1175" s="12"/>
      <c r="J1175" s="12"/>
      <c r="K1175" s="12"/>
      <c r="L1175" s="12"/>
      <c r="M1175" s="49"/>
      <c r="N1175" s="49"/>
      <c r="O1175" s="12"/>
      <c r="P1175" s="12"/>
      <c r="Q1175" s="12"/>
      <c r="R1175" s="12"/>
      <c r="S1175" s="12"/>
    </row>
    <row r="1176" spans="1:19" s="1" customFormat="1" x14ac:dyDescent="0.4">
      <c r="A1176" s="12"/>
      <c r="B1176" s="12"/>
      <c r="C1176" s="42"/>
      <c r="D1176" s="12"/>
      <c r="E1176" s="12"/>
      <c r="F1176" s="12"/>
      <c r="G1176" s="12"/>
      <c r="H1176" s="12"/>
      <c r="I1176" s="12"/>
      <c r="J1176" s="12"/>
      <c r="K1176" s="12"/>
      <c r="L1176" s="12"/>
      <c r="M1176" s="49"/>
      <c r="N1176" s="49"/>
      <c r="O1176" s="12"/>
      <c r="P1176" s="12"/>
      <c r="Q1176" s="12"/>
      <c r="R1176" s="12"/>
      <c r="S1176" s="12"/>
    </row>
    <row r="1177" spans="1:19" s="1" customFormat="1" x14ac:dyDescent="0.4">
      <c r="A1177" s="12"/>
      <c r="B1177" s="12"/>
      <c r="C1177" s="42"/>
      <c r="D1177" s="12"/>
      <c r="E1177" s="12"/>
      <c r="F1177" s="12"/>
      <c r="G1177" s="12"/>
      <c r="H1177" s="12"/>
      <c r="I1177" s="12"/>
      <c r="J1177" s="12"/>
      <c r="K1177" s="12"/>
      <c r="L1177" s="12"/>
      <c r="M1177" s="49"/>
      <c r="N1177" s="49"/>
      <c r="O1177" s="12"/>
      <c r="P1177" s="12"/>
      <c r="Q1177" s="12"/>
      <c r="R1177" s="12"/>
      <c r="S1177" s="12"/>
    </row>
    <row r="1178" spans="1:19" s="1" customFormat="1" x14ac:dyDescent="0.4">
      <c r="A1178" s="12"/>
      <c r="B1178" s="12"/>
      <c r="C1178" s="42"/>
      <c r="D1178" s="12"/>
      <c r="E1178" s="12"/>
      <c r="F1178" s="12"/>
      <c r="G1178" s="12"/>
      <c r="H1178" s="12"/>
      <c r="I1178" s="12"/>
      <c r="J1178" s="12"/>
      <c r="K1178" s="12"/>
      <c r="L1178" s="12"/>
      <c r="M1178" s="49"/>
      <c r="N1178" s="49"/>
      <c r="O1178" s="12"/>
      <c r="P1178" s="12"/>
      <c r="Q1178" s="12"/>
      <c r="R1178" s="12"/>
      <c r="S1178" s="12"/>
    </row>
    <row r="1179" spans="1:19" s="1" customFormat="1" x14ac:dyDescent="0.4">
      <c r="A1179" s="12"/>
      <c r="B1179" s="12"/>
      <c r="C1179" s="42"/>
      <c r="D1179" s="12"/>
      <c r="E1179" s="12"/>
      <c r="F1179" s="12"/>
      <c r="G1179" s="12"/>
      <c r="H1179" s="12"/>
      <c r="I1179" s="12"/>
      <c r="J1179" s="12"/>
      <c r="K1179" s="12"/>
      <c r="L1179" s="12"/>
      <c r="M1179" s="49"/>
      <c r="N1179" s="49"/>
      <c r="O1179" s="12"/>
      <c r="P1179" s="12"/>
      <c r="Q1179" s="12"/>
      <c r="R1179" s="12"/>
      <c r="S1179" s="12"/>
    </row>
    <row r="1180" spans="1:19" s="1" customFormat="1" x14ac:dyDescent="0.4">
      <c r="A1180" s="12"/>
      <c r="B1180" s="12"/>
      <c r="C1180" s="42"/>
      <c r="D1180" s="12"/>
      <c r="E1180" s="12"/>
      <c r="F1180" s="12"/>
      <c r="G1180" s="12"/>
      <c r="H1180" s="12"/>
      <c r="I1180" s="12"/>
      <c r="J1180" s="12"/>
      <c r="K1180" s="12"/>
      <c r="L1180" s="12"/>
      <c r="M1180" s="49"/>
      <c r="N1180" s="49"/>
      <c r="O1180" s="12"/>
      <c r="P1180" s="12"/>
      <c r="Q1180" s="12"/>
      <c r="R1180" s="12"/>
      <c r="S1180" s="12"/>
    </row>
    <row r="1181" spans="1:19" s="1" customFormat="1" x14ac:dyDescent="0.4">
      <c r="A1181" s="12"/>
      <c r="B1181" s="12"/>
      <c r="C1181" s="42"/>
      <c r="D1181" s="12"/>
      <c r="E1181" s="12"/>
      <c r="F1181" s="12"/>
      <c r="G1181" s="12"/>
      <c r="H1181" s="12"/>
      <c r="I1181" s="12"/>
      <c r="J1181" s="12"/>
      <c r="K1181" s="12"/>
      <c r="L1181" s="12"/>
      <c r="M1181" s="49"/>
      <c r="N1181" s="49"/>
      <c r="O1181" s="12"/>
      <c r="P1181" s="12"/>
      <c r="Q1181" s="12"/>
      <c r="R1181" s="12"/>
      <c r="S1181" s="12"/>
    </row>
    <row r="1182" spans="1:19" s="1" customFormat="1" x14ac:dyDescent="0.4">
      <c r="A1182" s="12"/>
      <c r="B1182" s="12"/>
      <c r="C1182" s="42"/>
      <c r="D1182" s="12"/>
      <c r="E1182" s="12"/>
      <c r="F1182" s="12"/>
      <c r="G1182" s="12"/>
      <c r="H1182" s="12"/>
      <c r="I1182" s="12"/>
      <c r="J1182" s="12"/>
      <c r="K1182" s="12"/>
      <c r="L1182" s="12"/>
      <c r="M1182" s="49"/>
      <c r="N1182" s="49"/>
      <c r="O1182" s="12"/>
      <c r="P1182" s="12"/>
      <c r="Q1182" s="12"/>
      <c r="R1182" s="12"/>
      <c r="S1182" s="12"/>
    </row>
    <row r="1183" spans="1:19" s="1" customFormat="1" x14ac:dyDescent="0.4">
      <c r="A1183" s="12"/>
      <c r="B1183" s="12"/>
      <c r="C1183" s="42"/>
      <c r="D1183" s="12"/>
      <c r="E1183" s="12"/>
      <c r="F1183" s="12"/>
      <c r="G1183" s="12"/>
      <c r="H1183" s="12"/>
      <c r="I1183" s="12"/>
      <c r="J1183" s="12"/>
      <c r="K1183" s="12"/>
      <c r="L1183" s="12"/>
      <c r="M1183" s="49"/>
      <c r="N1183" s="49"/>
      <c r="O1183" s="12"/>
      <c r="P1183" s="12"/>
      <c r="Q1183" s="12"/>
      <c r="R1183" s="12"/>
      <c r="S1183" s="12"/>
    </row>
    <row r="1184" spans="1:19" s="1" customFormat="1" x14ac:dyDescent="0.4">
      <c r="A1184" s="12"/>
      <c r="B1184" s="12"/>
      <c r="C1184" s="42"/>
      <c r="D1184" s="12"/>
      <c r="E1184" s="12"/>
      <c r="F1184" s="12"/>
      <c r="G1184" s="12"/>
      <c r="H1184" s="12"/>
      <c r="I1184" s="12"/>
      <c r="J1184" s="12"/>
      <c r="K1184" s="12"/>
      <c r="L1184" s="12"/>
      <c r="M1184" s="49"/>
      <c r="N1184" s="49"/>
      <c r="O1184" s="12"/>
      <c r="P1184" s="12"/>
      <c r="Q1184" s="12"/>
      <c r="R1184" s="12"/>
      <c r="S1184" s="12"/>
    </row>
    <row r="1185" spans="1:19" s="1" customFormat="1" x14ac:dyDescent="0.4">
      <c r="A1185" s="12"/>
      <c r="B1185" s="12"/>
      <c r="C1185" s="42"/>
      <c r="D1185" s="12"/>
      <c r="E1185" s="12"/>
      <c r="F1185" s="12"/>
      <c r="G1185" s="12"/>
      <c r="H1185" s="12"/>
      <c r="I1185" s="12"/>
      <c r="J1185" s="12"/>
      <c r="K1185" s="12"/>
      <c r="L1185" s="12"/>
      <c r="M1185" s="49"/>
      <c r="N1185" s="49"/>
      <c r="O1185" s="12"/>
      <c r="P1185" s="12"/>
      <c r="Q1185" s="12"/>
      <c r="R1185" s="12"/>
      <c r="S1185" s="12"/>
    </row>
    <row r="1186" spans="1:19" s="1" customFormat="1" x14ac:dyDescent="0.4">
      <c r="A1186" s="12"/>
      <c r="B1186" s="12"/>
      <c r="C1186" s="42"/>
      <c r="D1186" s="12"/>
      <c r="E1186" s="12"/>
      <c r="F1186" s="12"/>
      <c r="G1186" s="12"/>
      <c r="H1186" s="12"/>
      <c r="I1186" s="12"/>
      <c r="J1186" s="12"/>
      <c r="K1186" s="12"/>
      <c r="L1186" s="12"/>
      <c r="M1186" s="49"/>
      <c r="N1186" s="49"/>
      <c r="O1186" s="12"/>
      <c r="P1186" s="12"/>
      <c r="Q1186" s="12"/>
      <c r="R1186" s="12"/>
      <c r="S1186" s="12"/>
    </row>
    <row r="1187" spans="1:19" s="1" customFormat="1" x14ac:dyDescent="0.4">
      <c r="A1187" s="12"/>
      <c r="B1187" s="12"/>
      <c r="C1187" s="42"/>
      <c r="D1187" s="12"/>
      <c r="E1187" s="12"/>
      <c r="F1187" s="12"/>
      <c r="G1187" s="12"/>
      <c r="H1187" s="12"/>
      <c r="I1187" s="12"/>
      <c r="J1187" s="12"/>
      <c r="K1187" s="12"/>
      <c r="L1187" s="12"/>
      <c r="M1187" s="49"/>
      <c r="N1187" s="49"/>
      <c r="O1187" s="12"/>
      <c r="P1187" s="12"/>
      <c r="Q1187" s="12"/>
      <c r="R1187" s="12"/>
      <c r="S1187" s="12"/>
    </row>
    <row r="1188" spans="1:19" s="1" customFormat="1" x14ac:dyDescent="0.4">
      <c r="A1188" s="12"/>
      <c r="B1188" s="12"/>
      <c r="C1188" s="42"/>
      <c r="D1188" s="12"/>
      <c r="E1188" s="12"/>
      <c r="F1188" s="12"/>
      <c r="G1188" s="12"/>
      <c r="H1188" s="12"/>
      <c r="I1188" s="12"/>
      <c r="J1188" s="12"/>
      <c r="K1188" s="12"/>
      <c r="L1188" s="12"/>
      <c r="M1188" s="49"/>
      <c r="N1188" s="49"/>
      <c r="O1188" s="12"/>
      <c r="P1188" s="12"/>
      <c r="Q1188" s="12"/>
      <c r="R1188" s="12"/>
      <c r="S1188" s="12"/>
    </row>
    <row r="1189" spans="1:19" s="1" customFormat="1" x14ac:dyDescent="0.4">
      <c r="A1189" s="12"/>
      <c r="B1189" s="12"/>
      <c r="C1189" s="42"/>
      <c r="D1189" s="12"/>
      <c r="E1189" s="12"/>
      <c r="F1189" s="12"/>
      <c r="G1189" s="12"/>
      <c r="H1189" s="12"/>
      <c r="I1189" s="12"/>
      <c r="J1189" s="12"/>
      <c r="K1189" s="12"/>
      <c r="L1189" s="12"/>
      <c r="M1189" s="49"/>
      <c r="N1189" s="49"/>
      <c r="O1189" s="12"/>
      <c r="P1189" s="12"/>
      <c r="Q1189" s="12"/>
      <c r="R1189" s="12"/>
      <c r="S1189" s="12"/>
    </row>
    <row r="1190" spans="1:19" s="1" customFormat="1" x14ac:dyDescent="0.4">
      <c r="A1190" s="12"/>
      <c r="B1190" s="12"/>
      <c r="C1190" s="42"/>
      <c r="D1190" s="12"/>
      <c r="E1190" s="12"/>
      <c r="F1190" s="12"/>
      <c r="G1190" s="12"/>
      <c r="H1190" s="12"/>
      <c r="I1190" s="12"/>
      <c r="J1190" s="12"/>
      <c r="K1190" s="12"/>
      <c r="L1190" s="12"/>
      <c r="M1190" s="49"/>
      <c r="N1190" s="49"/>
      <c r="O1190" s="12"/>
      <c r="P1190" s="12"/>
      <c r="Q1190" s="12"/>
      <c r="R1190" s="12"/>
      <c r="S1190" s="12"/>
    </row>
    <row r="1191" spans="1:19" s="1" customFormat="1" x14ac:dyDescent="0.4">
      <c r="A1191" s="12"/>
      <c r="B1191" s="12"/>
      <c r="C1191" s="42"/>
      <c r="D1191" s="12"/>
      <c r="E1191" s="12"/>
      <c r="F1191" s="12"/>
      <c r="G1191" s="12"/>
      <c r="H1191" s="12"/>
      <c r="I1191" s="12"/>
      <c r="J1191" s="12"/>
      <c r="K1191" s="12"/>
      <c r="L1191" s="12"/>
      <c r="M1191" s="49"/>
      <c r="N1191" s="49"/>
      <c r="O1191" s="12"/>
      <c r="P1191" s="12"/>
      <c r="Q1191" s="12"/>
      <c r="R1191" s="12"/>
      <c r="S1191" s="12"/>
    </row>
    <row r="1192" spans="1:19" s="1" customFormat="1" x14ac:dyDescent="0.4">
      <c r="A1192" s="12"/>
      <c r="B1192" s="12"/>
      <c r="C1192" s="42"/>
      <c r="D1192" s="12"/>
      <c r="E1192" s="12"/>
      <c r="F1192" s="12"/>
      <c r="G1192" s="12"/>
      <c r="H1192" s="12"/>
      <c r="I1192" s="12"/>
      <c r="J1192" s="12"/>
      <c r="K1192" s="12"/>
      <c r="L1192" s="12"/>
      <c r="M1192" s="49"/>
      <c r="N1192" s="49"/>
      <c r="O1192" s="12"/>
      <c r="P1192" s="12"/>
      <c r="Q1192" s="12"/>
      <c r="R1192" s="12"/>
      <c r="S1192" s="12"/>
    </row>
    <row r="1193" spans="1:19" s="1" customFormat="1" x14ac:dyDescent="0.4">
      <c r="A1193" s="12"/>
      <c r="B1193" s="12"/>
      <c r="C1193" s="42"/>
      <c r="D1193" s="12"/>
      <c r="E1193" s="12"/>
      <c r="F1193" s="12"/>
      <c r="G1193" s="12"/>
      <c r="H1193" s="12"/>
      <c r="I1193" s="12"/>
      <c r="J1193" s="12"/>
      <c r="K1193" s="12"/>
      <c r="L1193" s="12"/>
      <c r="M1193" s="49"/>
      <c r="N1193" s="49"/>
      <c r="O1193" s="12"/>
      <c r="P1193" s="12"/>
      <c r="Q1193" s="12"/>
      <c r="R1193" s="12"/>
      <c r="S1193" s="12"/>
    </row>
    <row r="1194" spans="1:19" s="1" customFormat="1" x14ac:dyDescent="0.4">
      <c r="A1194" s="12"/>
      <c r="B1194" s="12"/>
      <c r="C1194" s="42"/>
      <c r="D1194" s="12"/>
      <c r="E1194" s="12"/>
      <c r="F1194" s="12"/>
      <c r="G1194" s="12"/>
      <c r="H1194" s="12"/>
      <c r="I1194" s="12"/>
      <c r="J1194" s="12"/>
      <c r="K1194" s="12"/>
      <c r="L1194" s="12"/>
      <c r="M1194" s="49"/>
      <c r="N1194" s="49"/>
      <c r="O1194" s="12"/>
      <c r="P1194" s="12"/>
      <c r="Q1194" s="12"/>
      <c r="R1194" s="12"/>
      <c r="S1194" s="12"/>
    </row>
    <row r="1195" spans="1:19" s="1" customFormat="1" x14ac:dyDescent="0.4">
      <c r="A1195" s="12"/>
      <c r="B1195" s="12"/>
      <c r="C1195" s="42"/>
      <c r="D1195" s="12"/>
      <c r="E1195" s="12"/>
      <c r="F1195" s="12"/>
      <c r="G1195" s="12"/>
      <c r="H1195" s="12"/>
      <c r="I1195" s="12"/>
      <c r="J1195" s="12"/>
      <c r="K1195" s="12"/>
      <c r="L1195" s="12"/>
      <c r="M1195" s="49"/>
      <c r="N1195" s="49"/>
      <c r="O1195" s="12"/>
      <c r="P1195" s="12"/>
      <c r="Q1195" s="12"/>
      <c r="R1195" s="12"/>
      <c r="S1195" s="12"/>
    </row>
    <row r="1196" spans="1:19" s="1" customFormat="1" x14ac:dyDescent="0.4">
      <c r="A1196" s="12"/>
      <c r="B1196" s="12"/>
      <c r="C1196" s="42"/>
      <c r="D1196" s="12"/>
      <c r="E1196" s="12"/>
      <c r="F1196" s="12"/>
      <c r="G1196" s="12"/>
      <c r="H1196" s="12"/>
      <c r="I1196" s="12"/>
      <c r="J1196" s="12"/>
      <c r="K1196" s="12"/>
      <c r="L1196" s="12"/>
      <c r="M1196" s="49"/>
      <c r="N1196" s="49"/>
      <c r="O1196" s="12"/>
      <c r="P1196" s="12"/>
      <c r="Q1196" s="12"/>
      <c r="R1196" s="12"/>
      <c r="S1196" s="12"/>
    </row>
    <row r="1197" spans="1:19" s="1" customFormat="1" x14ac:dyDescent="0.4">
      <c r="A1197" s="12"/>
      <c r="B1197" s="12"/>
      <c r="C1197" s="42"/>
      <c r="D1197" s="12"/>
      <c r="E1197" s="12"/>
      <c r="F1197" s="12"/>
      <c r="G1197" s="12"/>
      <c r="H1197" s="12"/>
      <c r="I1197" s="12"/>
      <c r="J1197" s="12"/>
      <c r="K1197" s="12"/>
      <c r="L1197" s="12"/>
      <c r="M1197" s="49"/>
      <c r="N1197" s="49"/>
      <c r="O1197" s="12"/>
      <c r="P1197" s="12"/>
      <c r="Q1197" s="12"/>
      <c r="R1197" s="12"/>
      <c r="S1197" s="12"/>
    </row>
    <row r="1198" spans="1:19" s="1" customFormat="1" x14ac:dyDescent="0.4">
      <c r="A1198" s="12"/>
      <c r="B1198" s="12"/>
      <c r="C1198" s="42"/>
      <c r="D1198" s="12"/>
      <c r="E1198" s="12"/>
      <c r="F1198" s="12"/>
      <c r="G1198" s="12"/>
      <c r="H1198" s="12"/>
      <c r="I1198" s="12"/>
      <c r="J1198" s="12"/>
      <c r="K1198" s="12"/>
      <c r="L1198" s="12"/>
      <c r="M1198" s="49"/>
      <c r="N1198" s="49"/>
      <c r="O1198" s="12"/>
      <c r="P1198" s="12"/>
      <c r="Q1198" s="12"/>
      <c r="R1198" s="12"/>
      <c r="S1198" s="12"/>
    </row>
    <row r="1199" spans="1:19" s="1" customFormat="1" x14ac:dyDescent="0.4">
      <c r="A1199" s="12"/>
      <c r="B1199" s="12"/>
      <c r="C1199" s="42"/>
      <c r="D1199" s="12"/>
      <c r="E1199" s="12"/>
      <c r="F1199" s="12"/>
      <c r="G1199" s="12"/>
      <c r="H1199" s="12"/>
      <c r="I1199" s="12"/>
      <c r="J1199" s="12"/>
      <c r="K1199" s="12"/>
      <c r="L1199" s="12"/>
      <c r="M1199" s="49"/>
      <c r="N1199" s="49"/>
      <c r="O1199" s="12"/>
      <c r="P1199" s="12"/>
      <c r="Q1199" s="12"/>
      <c r="R1199" s="12"/>
      <c r="S1199" s="12"/>
    </row>
    <row r="1200" spans="1:19" s="1" customFormat="1" x14ac:dyDescent="0.4">
      <c r="A1200" s="12"/>
      <c r="B1200" s="12"/>
      <c r="C1200" s="42"/>
      <c r="D1200" s="12"/>
      <c r="E1200" s="12"/>
      <c r="F1200" s="12"/>
      <c r="G1200" s="12"/>
      <c r="H1200" s="12"/>
      <c r="I1200" s="12"/>
      <c r="J1200" s="12"/>
      <c r="K1200" s="12"/>
      <c r="L1200" s="12"/>
      <c r="M1200" s="49"/>
      <c r="N1200" s="49"/>
      <c r="O1200" s="12"/>
      <c r="P1200" s="12"/>
      <c r="Q1200" s="12"/>
      <c r="R1200" s="12"/>
      <c r="S1200" s="12"/>
    </row>
    <row r="1201" spans="1:19" s="1" customFormat="1" x14ac:dyDescent="0.4">
      <c r="A1201" s="12"/>
      <c r="B1201" s="12"/>
      <c r="C1201" s="42"/>
      <c r="D1201" s="12"/>
      <c r="E1201" s="12"/>
      <c r="F1201" s="12"/>
      <c r="G1201" s="12"/>
      <c r="H1201" s="12"/>
      <c r="I1201" s="12"/>
      <c r="J1201" s="12"/>
      <c r="K1201" s="12"/>
      <c r="L1201" s="12"/>
      <c r="M1201" s="49"/>
      <c r="N1201" s="49"/>
      <c r="O1201" s="12"/>
      <c r="P1201" s="12"/>
      <c r="Q1201" s="12"/>
      <c r="R1201" s="12"/>
      <c r="S1201" s="12"/>
    </row>
    <row r="1202" spans="1:19" s="1" customFormat="1" x14ac:dyDescent="0.4">
      <c r="A1202" s="12"/>
      <c r="B1202" s="12"/>
      <c r="C1202" s="42"/>
      <c r="D1202" s="12"/>
      <c r="E1202" s="12"/>
      <c r="F1202" s="12"/>
      <c r="G1202" s="12"/>
      <c r="H1202" s="12"/>
      <c r="I1202" s="12"/>
      <c r="J1202" s="12"/>
      <c r="K1202" s="12"/>
      <c r="L1202" s="12"/>
      <c r="M1202" s="49"/>
      <c r="N1202" s="49"/>
      <c r="O1202" s="12"/>
      <c r="P1202" s="12"/>
      <c r="Q1202" s="12"/>
      <c r="R1202" s="12"/>
      <c r="S1202" s="12"/>
    </row>
    <row r="1203" spans="1:19" s="1" customFormat="1" x14ac:dyDescent="0.4">
      <c r="A1203" s="12"/>
      <c r="B1203" s="12"/>
      <c r="C1203" s="42"/>
      <c r="D1203" s="12"/>
      <c r="E1203" s="12"/>
      <c r="F1203" s="12"/>
      <c r="G1203" s="12"/>
      <c r="H1203" s="12"/>
      <c r="I1203" s="12"/>
      <c r="J1203" s="12"/>
      <c r="K1203" s="12"/>
      <c r="L1203" s="12"/>
      <c r="M1203" s="49"/>
      <c r="N1203" s="49"/>
      <c r="O1203" s="12"/>
      <c r="P1203" s="12"/>
      <c r="Q1203" s="12"/>
      <c r="R1203" s="12"/>
      <c r="S1203" s="12"/>
    </row>
    <row r="1204" spans="1:19" s="1" customFormat="1" x14ac:dyDescent="0.4">
      <c r="A1204" s="12"/>
      <c r="B1204" s="12"/>
      <c r="C1204" s="42"/>
      <c r="D1204" s="12"/>
      <c r="E1204" s="12"/>
      <c r="F1204" s="12"/>
      <c r="G1204" s="12"/>
      <c r="H1204" s="12"/>
      <c r="I1204" s="12"/>
      <c r="J1204" s="12"/>
      <c r="K1204" s="12"/>
      <c r="L1204" s="12"/>
      <c r="M1204" s="49"/>
      <c r="N1204" s="49"/>
      <c r="O1204" s="12"/>
      <c r="P1204" s="12"/>
      <c r="Q1204" s="12"/>
      <c r="R1204" s="12"/>
      <c r="S1204" s="12"/>
    </row>
    <row r="1205" spans="1:19" s="1" customFormat="1" x14ac:dyDescent="0.4">
      <c r="A1205" s="12"/>
      <c r="B1205" s="12"/>
      <c r="C1205" s="42"/>
      <c r="D1205" s="12"/>
      <c r="E1205" s="12"/>
      <c r="F1205" s="12"/>
      <c r="G1205" s="12"/>
      <c r="H1205" s="12"/>
      <c r="I1205" s="12"/>
      <c r="J1205" s="12"/>
      <c r="K1205" s="12"/>
      <c r="L1205" s="12"/>
      <c r="M1205" s="49"/>
      <c r="N1205" s="49"/>
      <c r="O1205" s="12"/>
      <c r="P1205" s="12"/>
      <c r="Q1205" s="12"/>
      <c r="R1205" s="12"/>
      <c r="S1205" s="12"/>
    </row>
    <row r="1206" spans="1:19" s="1" customFormat="1" x14ac:dyDescent="0.4">
      <c r="A1206" s="12"/>
      <c r="B1206" s="12"/>
      <c r="C1206" s="42"/>
      <c r="D1206" s="12"/>
      <c r="E1206" s="12"/>
      <c r="F1206" s="12"/>
      <c r="G1206" s="12"/>
      <c r="H1206" s="12"/>
      <c r="I1206" s="12"/>
      <c r="J1206" s="12"/>
      <c r="K1206" s="12"/>
      <c r="L1206" s="12"/>
      <c r="M1206" s="49"/>
      <c r="N1206" s="49"/>
      <c r="O1206" s="12"/>
      <c r="P1206" s="12"/>
      <c r="Q1206" s="12"/>
      <c r="R1206" s="12"/>
      <c r="S1206" s="12"/>
    </row>
    <row r="1207" spans="1:19" s="1" customFormat="1" x14ac:dyDescent="0.4">
      <c r="A1207" s="12"/>
      <c r="B1207" s="12"/>
      <c r="C1207" s="42"/>
      <c r="D1207" s="12"/>
      <c r="E1207" s="12"/>
      <c r="F1207" s="12"/>
      <c r="G1207" s="12"/>
      <c r="H1207" s="12"/>
      <c r="I1207" s="12"/>
      <c r="J1207" s="12"/>
      <c r="K1207" s="12"/>
      <c r="L1207" s="12"/>
      <c r="M1207" s="49"/>
      <c r="N1207" s="49"/>
      <c r="O1207" s="12"/>
      <c r="P1207" s="12"/>
      <c r="Q1207" s="12"/>
      <c r="R1207" s="12"/>
      <c r="S1207" s="12"/>
    </row>
    <row r="1208" spans="1:19" s="1" customFormat="1" x14ac:dyDescent="0.4">
      <c r="A1208" s="12"/>
      <c r="B1208" s="12"/>
      <c r="C1208" s="42"/>
      <c r="D1208" s="12"/>
      <c r="E1208" s="12"/>
      <c r="F1208" s="12"/>
      <c r="G1208" s="12"/>
      <c r="H1208" s="12"/>
      <c r="I1208" s="12"/>
      <c r="J1208" s="12"/>
      <c r="K1208" s="12"/>
      <c r="L1208" s="12"/>
      <c r="M1208" s="49"/>
      <c r="N1208" s="49"/>
      <c r="O1208" s="12"/>
      <c r="P1208" s="12"/>
      <c r="Q1208" s="12"/>
      <c r="R1208" s="12"/>
      <c r="S1208" s="12"/>
    </row>
    <row r="1209" spans="1:19" s="1" customFormat="1" x14ac:dyDescent="0.4">
      <c r="A1209" s="12"/>
      <c r="B1209" s="12"/>
      <c r="C1209" s="42"/>
      <c r="D1209" s="12"/>
      <c r="E1209" s="12"/>
      <c r="F1209" s="12"/>
      <c r="G1209" s="12"/>
      <c r="H1209" s="12"/>
      <c r="I1209" s="12"/>
      <c r="J1209" s="12"/>
      <c r="K1209" s="12"/>
      <c r="L1209" s="12"/>
      <c r="M1209" s="49"/>
      <c r="N1209" s="49"/>
      <c r="O1209" s="12"/>
      <c r="P1209" s="12"/>
      <c r="Q1209" s="12"/>
      <c r="R1209" s="12"/>
      <c r="S1209" s="12"/>
    </row>
    <row r="1210" spans="1:19" s="1" customFormat="1" x14ac:dyDescent="0.4">
      <c r="A1210" s="12"/>
      <c r="B1210" s="12"/>
      <c r="C1210" s="42"/>
      <c r="D1210" s="12"/>
      <c r="E1210" s="12"/>
      <c r="F1210" s="12"/>
      <c r="G1210" s="12"/>
      <c r="H1210" s="12"/>
      <c r="I1210" s="12"/>
      <c r="J1210" s="12"/>
      <c r="K1210" s="12"/>
      <c r="L1210" s="12"/>
      <c r="M1210" s="49"/>
      <c r="N1210" s="49"/>
      <c r="O1210" s="12"/>
      <c r="P1210" s="12"/>
      <c r="Q1210" s="12"/>
      <c r="R1210" s="12"/>
      <c r="S1210" s="12"/>
    </row>
    <row r="1211" spans="1:19" s="1" customFormat="1" x14ac:dyDescent="0.4">
      <c r="A1211" s="12"/>
      <c r="B1211" s="12"/>
      <c r="C1211" s="42"/>
      <c r="D1211" s="12"/>
      <c r="E1211" s="12"/>
      <c r="F1211" s="12"/>
      <c r="G1211" s="12"/>
      <c r="H1211" s="12"/>
      <c r="I1211" s="12"/>
      <c r="J1211" s="12"/>
      <c r="K1211" s="12"/>
      <c r="L1211" s="12"/>
      <c r="M1211" s="49"/>
      <c r="N1211" s="49"/>
      <c r="O1211" s="12"/>
      <c r="P1211" s="12"/>
      <c r="Q1211" s="12"/>
      <c r="R1211" s="12"/>
      <c r="S1211" s="12"/>
    </row>
    <row r="1212" spans="1:19" s="1" customFormat="1" x14ac:dyDescent="0.4">
      <c r="A1212" s="12"/>
      <c r="B1212" s="12"/>
      <c r="C1212" s="42"/>
      <c r="D1212" s="12"/>
      <c r="E1212" s="12"/>
      <c r="F1212" s="12"/>
      <c r="G1212" s="12"/>
      <c r="H1212" s="12"/>
      <c r="I1212" s="12"/>
      <c r="J1212" s="12"/>
      <c r="K1212" s="12"/>
      <c r="L1212" s="12"/>
      <c r="M1212" s="49"/>
      <c r="N1212" s="49"/>
      <c r="O1212" s="12"/>
      <c r="P1212" s="12"/>
      <c r="Q1212" s="12"/>
      <c r="R1212" s="12"/>
      <c r="S1212" s="12"/>
    </row>
    <row r="1213" spans="1:19" s="1" customFormat="1" x14ac:dyDescent="0.4">
      <c r="A1213" s="12"/>
      <c r="B1213" s="12"/>
      <c r="C1213" s="42"/>
      <c r="D1213" s="12"/>
      <c r="E1213" s="12"/>
      <c r="F1213" s="12"/>
      <c r="G1213" s="12"/>
      <c r="H1213" s="12"/>
      <c r="I1213" s="12"/>
      <c r="J1213" s="12"/>
      <c r="K1213" s="12"/>
      <c r="L1213" s="12"/>
      <c r="M1213" s="49"/>
      <c r="N1213" s="49"/>
      <c r="O1213" s="12"/>
      <c r="P1213" s="12"/>
      <c r="Q1213" s="12"/>
      <c r="R1213" s="12"/>
      <c r="S1213" s="12"/>
    </row>
    <row r="1214" spans="1:19" s="1" customFormat="1" x14ac:dyDescent="0.4">
      <c r="A1214" s="12"/>
      <c r="B1214" s="12"/>
      <c r="C1214" s="42"/>
      <c r="D1214" s="12"/>
      <c r="E1214" s="12"/>
      <c r="F1214" s="12"/>
      <c r="G1214" s="12"/>
      <c r="H1214" s="12"/>
      <c r="I1214" s="12"/>
      <c r="J1214" s="12"/>
      <c r="K1214" s="12"/>
      <c r="L1214" s="12"/>
      <c r="M1214" s="49"/>
      <c r="N1214" s="49"/>
      <c r="O1214" s="12"/>
      <c r="P1214" s="12"/>
      <c r="Q1214" s="12"/>
      <c r="R1214" s="12"/>
      <c r="S1214" s="12"/>
    </row>
    <row r="1215" spans="1:19" s="1" customFormat="1" x14ac:dyDescent="0.4">
      <c r="A1215" s="12"/>
      <c r="B1215" s="12"/>
      <c r="C1215" s="42"/>
      <c r="D1215" s="12"/>
      <c r="E1215" s="12"/>
      <c r="F1215" s="12"/>
      <c r="G1215" s="12"/>
      <c r="H1215" s="12"/>
      <c r="I1215" s="12"/>
      <c r="J1215" s="12"/>
      <c r="K1215" s="12"/>
      <c r="L1215" s="12"/>
      <c r="M1215" s="49"/>
      <c r="N1215" s="49"/>
      <c r="O1215" s="12"/>
      <c r="P1215" s="12"/>
      <c r="Q1215" s="12"/>
      <c r="R1215" s="12"/>
      <c r="S1215" s="12"/>
    </row>
    <row r="1216" spans="1:19" s="1" customFormat="1" x14ac:dyDescent="0.4">
      <c r="A1216" s="12"/>
      <c r="B1216" s="12"/>
      <c r="C1216" s="42"/>
      <c r="D1216" s="12"/>
      <c r="E1216" s="12"/>
      <c r="F1216" s="12"/>
      <c r="G1216" s="12"/>
      <c r="H1216" s="12"/>
      <c r="I1216" s="12"/>
      <c r="J1216" s="12"/>
      <c r="K1216" s="12"/>
      <c r="L1216" s="12"/>
      <c r="M1216" s="49"/>
      <c r="N1216" s="49"/>
      <c r="O1216" s="12"/>
      <c r="P1216" s="12"/>
      <c r="Q1216" s="12"/>
      <c r="R1216" s="12"/>
      <c r="S1216" s="12"/>
    </row>
    <row r="1217" spans="1:19" s="1" customFormat="1" x14ac:dyDescent="0.4">
      <c r="A1217" s="12"/>
      <c r="B1217" s="12"/>
      <c r="C1217" s="42"/>
      <c r="D1217" s="12"/>
      <c r="E1217" s="12"/>
      <c r="F1217" s="12"/>
      <c r="G1217" s="12"/>
      <c r="H1217" s="12"/>
      <c r="I1217" s="12"/>
      <c r="J1217" s="12"/>
      <c r="K1217" s="12"/>
      <c r="L1217" s="12"/>
      <c r="M1217" s="49"/>
      <c r="N1217" s="49"/>
      <c r="O1217" s="12"/>
      <c r="P1217" s="12"/>
      <c r="Q1217" s="12"/>
      <c r="R1217" s="12"/>
      <c r="S1217" s="12"/>
    </row>
    <row r="1218" spans="1:19" s="1" customFormat="1" x14ac:dyDescent="0.4">
      <c r="A1218" s="12"/>
      <c r="B1218" s="12"/>
      <c r="C1218" s="42"/>
      <c r="D1218" s="12"/>
      <c r="E1218" s="12"/>
      <c r="F1218" s="12"/>
      <c r="G1218" s="12"/>
      <c r="H1218" s="12"/>
      <c r="I1218" s="12"/>
      <c r="J1218" s="12"/>
      <c r="K1218" s="12"/>
      <c r="L1218" s="12"/>
      <c r="M1218" s="49"/>
      <c r="N1218" s="49"/>
      <c r="O1218" s="12"/>
      <c r="P1218" s="12"/>
      <c r="Q1218" s="12"/>
      <c r="R1218" s="12"/>
      <c r="S1218" s="12"/>
    </row>
    <row r="1219" spans="1:19" s="1" customFormat="1" x14ac:dyDescent="0.4">
      <c r="A1219" s="12"/>
      <c r="B1219" s="12"/>
      <c r="C1219" s="42"/>
      <c r="D1219" s="12"/>
      <c r="E1219" s="12"/>
      <c r="F1219" s="12"/>
      <c r="G1219" s="12"/>
      <c r="H1219" s="12"/>
      <c r="I1219" s="12"/>
      <c r="J1219" s="12"/>
      <c r="K1219" s="12"/>
      <c r="L1219" s="12"/>
      <c r="M1219" s="49"/>
      <c r="N1219" s="49"/>
      <c r="O1219" s="12"/>
      <c r="P1219" s="12"/>
      <c r="Q1219" s="12"/>
      <c r="R1219" s="12"/>
      <c r="S1219" s="12"/>
    </row>
    <row r="1220" spans="1:19" s="1" customFormat="1" x14ac:dyDescent="0.4">
      <c r="A1220" s="12"/>
      <c r="B1220" s="12"/>
      <c r="C1220" s="42"/>
      <c r="D1220" s="12"/>
      <c r="E1220" s="12"/>
      <c r="F1220" s="12"/>
      <c r="G1220" s="12"/>
      <c r="H1220" s="12"/>
      <c r="I1220" s="12"/>
      <c r="J1220" s="12"/>
      <c r="K1220" s="12"/>
      <c r="L1220" s="12"/>
      <c r="M1220" s="49"/>
      <c r="N1220" s="49"/>
      <c r="O1220" s="12"/>
      <c r="P1220" s="12"/>
      <c r="Q1220" s="12"/>
      <c r="R1220" s="12"/>
      <c r="S1220" s="12"/>
    </row>
    <row r="1221" spans="1:19" s="1" customFormat="1" x14ac:dyDescent="0.4">
      <c r="A1221" s="12"/>
      <c r="B1221" s="12"/>
      <c r="C1221" s="42"/>
      <c r="D1221" s="12"/>
      <c r="E1221" s="12"/>
      <c r="F1221" s="12"/>
      <c r="G1221" s="12"/>
      <c r="H1221" s="12"/>
      <c r="I1221" s="12"/>
      <c r="J1221" s="12"/>
      <c r="K1221" s="12"/>
      <c r="L1221" s="12"/>
      <c r="M1221" s="49"/>
      <c r="N1221" s="49"/>
      <c r="O1221" s="12"/>
      <c r="P1221" s="12"/>
      <c r="Q1221" s="12"/>
      <c r="R1221" s="12"/>
      <c r="S1221" s="12"/>
    </row>
    <row r="1222" spans="1:19" s="1" customFormat="1" x14ac:dyDescent="0.4">
      <c r="A1222" s="12"/>
      <c r="B1222" s="12"/>
      <c r="C1222" s="42"/>
      <c r="D1222" s="12"/>
      <c r="E1222" s="12"/>
      <c r="F1222" s="12"/>
      <c r="G1222" s="12"/>
      <c r="H1222" s="12"/>
      <c r="I1222" s="12"/>
      <c r="J1222" s="12"/>
      <c r="K1222" s="12"/>
      <c r="L1222" s="12"/>
      <c r="M1222" s="49"/>
      <c r="N1222" s="49"/>
      <c r="O1222" s="12"/>
      <c r="P1222" s="12"/>
      <c r="Q1222" s="12"/>
      <c r="R1222" s="12"/>
      <c r="S1222" s="12"/>
    </row>
    <row r="1223" spans="1:19" s="1" customFormat="1" x14ac:dyDescent="0.4">
      <c r="A1223" s="12"/>
      <c r="B1223" s="12"/>
      <c r="C1223" s="42"/>
      <c r="D1223" s="12"/>
      <c r="E1223" s="12"/>
      <c r="F1223" s="12"/>
      <c r="G1223" s="12"/>
      <c r="H1223" s="12"/>
      <c r="I1223" s="12"/>
      <c r="J1223" s="12"/>
      <c r="K1223" s="12"/>
      <c r="L1223" s="12"/>
      <c r="M1223" s="49"/>
      <c r="N1223" s="49"/>
      <c r="O1223" s="12"/>
      <c r="P1223" s="12"/>
      <c r="Q1223" s="12"/>
      <c r="R1223" s="12"/>
      <c r="S1223" s="12"/>
    </row>
    <row r="1224" spans="1:19" s="1" customFormat="1" x14ac:dyDescent="0.4">
      <c r="A1224" s="12"/>
      <c r="B1224" s="12"/>
      <c r="C1224" s="42"/>
      <c r="D1224" s="12"/>
      <c r="E1224" s="12"/>
      <c r="F1224" s="12"/>
      <c r="G1224" s="12"/>
      <c r="H1224" s="12"/>
      <c r="I1224" s="12"/>
      <c r="J1224" s="12"/>
      <c r="K1224" s="12"/>
      <c r="L1224" s="12"/>
      <c r="M1224" s="49"/>
      <c r="N1224" s="49"/>
      <c r="O1224" s="12"/>
      <c r="P1224" s="12"/>
      <c r="Q1224" s="12"/>
      <c r="R1224" s="12"/>
      <c r="S1224" s="12"/>
    </row>
    <row r="1225" spans="1:19" s="1" customFormat="1" x14ac:dyDescent="0.4">
      <c r="A1225" s="12"/>
      <c r="B1225" s="12"/>
      <c r="C1225" s="42"/>
      <c r="D1225" s="12"/>
      <c r="E1225" s="12"/>
      <c r="F1225" s="12"/>
      <c r="G1225" s="12"/>
      <c r="H1225" s="12"/>
      <c r="I1225" s="12"/>
      <c r="J1225" s="12"/>
      <c r="K1225" s="12"/>
      <c r="L1225" s="12"/>
      <c r="M1225" s="49"/>
      <c r="N1225" s="49"/>
      <c r="O1225" s="12"/>
      <c r="P1225" s="12"/>
      <c r="Q1225" s="12"/>
      <c r="R1225" s="12"/>
      <c r="S1225" s="12"/>
    </row>
    <row r="1226" spans="1:19" s="1" customFormat="1" x14ac:dyDescent="0.4">
      <c r="A1226" s="12"/>
      <c r="B1226" s="12"/>
      <c r="C1226" s="42"/>
      <c r="D1226" s="12"/>
      <c r="E1226" s="12"/>
      <c r="F1226" s="12"/>
      <c r="G1226" s="12"/>
      <c r="H1226" s="12"/>
      <c r="I1226" s="12"/>
      <c r="J1226" s="12"/>
      <c r="K1226" s="12"/>
      <c r="L1226" s="12"/>
      <c r="M1226" s="49"/>
      <c r="N1226" s="49"/>
      <c r="O1226" s="12"/>
      <c r="P1226" s="12"/>
      <c r="Q1226" s="12"/>
      <c r="R1226" s="12"/>
      <c r="S1226" s="12"/>
    </row>
    <row r="1227" spans="1:19" s="1" customFormat="1" x14ac:dyDescent="0.4">
      <c r="A1227" s="12"/>
      <c r="B1227" s="12"/>
      <c r="C1227" s="42"/>
      <c r="D1227" s="12"/>
      <c r="E1227" s="12"/>
      <c r="F1227" s="12"/>
      <c r="G1227" s="12"/>
      <c r="H1227" s="12"/>
      <c r="I1227" s="12"/>
      <c r="J1227" s="12"/>
      <c r="K1227" s="12"/>
      <c r="L1227" s="12"/>
      <c r="M1227" s="49"/>
      <c r="N1227" s="49"/>
      <c r="O1227" s="12"/>
      <c r="P1227" s="12"/>
      <c r="Q1227" s="12"/>
      <c r="R1227" s="12"/>
      <c r="S1227" s="12"/>
    </row>
    <row r="1228" spans="1:19" s="1" customFormat="1" x14ac:dyDescent="0.4">
      <c r="A1228" s="12"/>
      <c r="B1228" s="12"/>
      <c r="C1228" s="42"/>
      <c r="D1228" s="12"/>
      <c r="E1228" s="12"/>
      <c r="F1228" s="12"/>
      <c r="G1228" s="12"/>
      <c r="H1228" s="12"/>
      <c r="I1228" s="12"/>
      <c r="J1228" s="12"/>
      <c r="K1228" s="12"/>
      <c r="L1228" s="12"/>
      <c r="M1228" s="49"/>
      <c r="N1228" s="49"/>
      <c r="O1228" s="12"/>
      <c r="P1228" s="12"/>
      <c r="Q1228" s="12"/>
      <c r="R1228" s="12"/>
      <c r="S1228" s="12"/>
    </row>
    <row r="1229" spans="1:19" s="1" customFormat="1" x14ac:dyDescent="0.4">
      <c r="A1229" s="12"/>
      <c r="B1229" s="12"/>
      <c r="C1229" s="42"/>
      <c r="D1229" s="12"/>
      <c r="E1229" s="12"/>
      <c r="F1229" s="12"/>
      <c r="G1229" s="12"/>
      <c r="H1229" s="12"/>
      <c r="I1229" s="12"/>
      <c r="J1229" s="12"/>
      <c r="K1229" s="12"/>
      <c r="L1229" s="12"/>
      <c r="M1229" s="49"/>
      <c r="N1229" s="49"/>
      <c r="O1229" s="12"/>
      <c r="P1229" s="12"/>
      <c r="Q1229" s="12"/>
      <c r="R1229" s="12"/>
      <c r="S1229" s="12"/>
    </row>
    <row r="1230" spans="1:19" s="1" customFormat="1" x14ac:dyDescent="0.4">
      <c r="A1230" s="12"/>
      <c r="B1230" s="12"/>
      <c r="C1230" s="42"/>
      <c r="D1230" s="12"/>
      <c r="E1230" s="12"/>
      <c r="F1230" s="12"/>
      <c r="G1230" s="12"/>
      <c r="H1230" s="12"/>
      <c r="I1230" s="12"/>
      <c r="J1230" s="12"/>
      <c r="K1230" s="12"/>
      <c r="L1230" s="12"/>
      <c r="M1230" s="49"/>
      <c r="N1230" s="49"/>
      <c r="O1230" s="12"/>
      <c r="P1230" s="12"/>
      <c r="Q1230" s="12"/>
      <c r="R1230" s="12"/>
      <c r="S1230" s="12"/>
    </row>
    <row r="1231" spans="1:19" s="1" customFormat="1" x14ac:dyDescent="0.4">
      <c r="A1231" s="12"/>
      <c r="B1231" s="12"/>
      <c r="C1231" s="42"/>
      <c r="D1231" s="12"/>
      <c r="E1231" s="12"/>
      <c r="F1231" s="12"/>
      <c r="G1231" s="12"/>
      <c r="H1231" s="12"/>
      <c r="I1231" s="12"/>
      <c r="J1231" s="12"/>
      <c r="K1231" s="12"/>
      <c r="L1231" s="12"/>
      <c r="M1231" s="49"/>
      <c r="N1231" s="49"/>
      <c r="O1231" s="12"/>
      <c r="P1231" s="12"/>
      <c r="Q1231" s="12"/>
      <c r="R1231" s="12"/>
      <c r="S1231" s="12"/>
    </row>
    <row r="1232" spans="1:19" s="1" customFormat="1" x14ac:dyDescent="0.4">
      <c r="A1232" s="12"/>
      <c r="B1232" s="12"/>
      <c r="C1232" s="42"/>
      <c r="D1232" s="12"/>
      <c r="E1232" s="12"/>
      <c r="F1232" s="12"/>
      <c r="G1232" s="12"/>
      <c r="H1232" s="12"/>
      <c r="I1232" s="12"/>
      <c r="J1232" s="12"/>
      <c r="K1232" s="12"/>
      <c r="L1232" s="12"/>
      <c r="M1232" s="49"/>
      <c r="N1232" s="49"/>
      <c r="O1232" s="12"/>
      <c r="P1232" s="12"/>
      <c r="Q1232" s="12"/>
      <c r="R1232" s="12"/>
      <c r="S1232" s="12"/>
    </row>
    <row r="1233" spans="1:19" s="1" customFormat="1" x14ac:dyDescent="0.4">
      <c r="A1233" s="12"/>
      <c r="B1233" s="12"/>
      <c r="C1233" s="42"/>
      <c r="D1233" s="12"/>
      <c r="E1233" s="12"/>
      <c r="F1233" s="12"/>
      <c r="G1233" s="12"/>
      <c r="H1233" s="12"/>
      <c r="I1233" s="12"/>
      <c r="J1233" s="12"/>
      <c r="K1233" s="12"/>
      <c r="L1233" s="12"/>
      <c r="M1233" s="49"/>
      <c r="N1233" s="49"/>
      <c r="O1233" s="12"/>
      <c r="P1233" s="12"/>
      <c r="Q1233" s="12"/>
      <c r="R1233" s="12"/>
      <c r="S1233" s="12"/>
    </row>
    <row r="1234" spans="1:19" s="1" customFormat="1" x14ac:dyDescent="0.4">
      <c r="A1234" s="12"/>
      <c r="B1234" s="12"/>
      <c r="C1234" s="42"/>
      <c r="D1234" s="12"/>
      <c r="E1234" s="12"/>
      <c r="F1234" s="12"/>
      <c r="G1234" s="12"/>
      <c r="H1234" s="12"/>
      <c r="I1234" s="12"/>
      <c r="J1234" s="12"/>
      <c r="K1234" s="12"/>
      <c r="L1234" s="12"/>
      <c r="M1234" s="49"/>
      <c r="N1234" s="49"/>
      <c r="O1234" s="12"/>
      <c r="P1234" s="12"/>
      <c r="Q1234" s="12"/>
      <c r="R1234" s="12"/>
      <c r="S1234" s="12"/>
    </row>
    <row r="1235" spans="1:19" s="1" customFormat="1" x14ac:dyDescent="0.4">
      <c r="A1235" s="12"/>
      <c r="B1235" s="12"/>
      <c r="C1235" s="42"/>
      <c r="D1235" s="12"/>
      <c r="E1235" s="12"/>
      <c r="F1235" s="12"/>
      <c r="G1235" s="12"/>
      <c r="H1235" s="12"/>
      <c r="I1235" s="12"/>
      <c r="J1235" s="12"/>
      <c r="K1235" s="12"/>
      <c r="L1235" s="12"/>
      <c r="M1235" s="49"/>
      <c r="N1235" s="49"/>
      <c r="O1235" s="12"/>
      <c r="P1235" s="12"/>
      <c r="Q1235" s="12"/>
      <c r="R1235" s="12"/>
      <c r="S1235" s="12"/>
    </row>
    <row r="1236" spans="1:19" s="1" customFormat="1" x14ac:dyDescent="0.4">
      <c r="A1236" s="12"/>
      <c r="B1236" s="12"/>
      <c r="C1236" s="42"/>
      <c r="D1236" s="12"/>
      <c r="E1236" s="12"/>
      <c r="F1236" s="12"/>
      <c r="G1236" s="12"/>
      <c r="H1236" s="12"/>
      <c r="I1236" s="12"/>
      <c r="J1236" s="12"/>
      <c r="K1236" s="12"/>
      <c r="L1236" s="12"/>
      <c r="M1236" s="49"/>
      <c r="N1236" s="49"/>
      <c r="O1236" s="12"/>
      <c r="P1236" s="12"/>
      <c r="Q1236" s="12"/>
      <c r="R1236" s="12"/>
      <c r="S1236" s="12"/>
    </row>
    <row r="1237" spans="1:19" s="1" customFormat="1" x14ac:dyDescent="0.4">
      <c r="A1237" s="12"/>
      <c r="B1237" s="12"/>
      <c r="C1237" s="42"/>
      <c r="D1237" s="12"/>
      <c r="E1237" s="12"/>
      <c r="F1237" s="12"/>
      <c r="G1237" s="12"/>
      <c r="H1237" s="12"/>
      <c r="I1237" s="12"/>
      <c r="J1237" s="12"/>
      <c r="K1237" s="12"/>
      <c r="L1237" s="12"/>
      <c r="M1237" s="49"/>
      <c r="N1237" s="49"/>
      <c r="O1237" s="12"/>
      <c r="P1237" s="12"/>
      <c r="Q1237" s="12"/>
      <c r="R1237" s="12"/>
      <c r="S1237" s="12"/>
    </row>
    <row r="1238" spans="1:19" s="1" customFormat="1" x14ac:dyDescent="0.4">
      <c r="A1238" s="12"/>
      <c r="B1238" s="12"/>
      <c r="C1238" s="42"/>
      <c r="D1238" s="12"/>
      <c r="E1238" s="12"/>
      <c r="F1238" s="12"/>
      <c r="G1238" s="12"/>
      <c r="H1238" s="12"/>
      <c r="I1238" s="12"/>
      <c r="J1238" s="12"/>
      <c r="K1238" s="12"/>
      <c r="L1238" s="12"/>
      <c r="M1238" s="49"/>
      <c r="N1238" s="49"/>
      <c r="O1238" s="12"/>
      <c r="P1238" s="12"/>
      <c r="Q1238" s="12"/>
      <c r="R1238" s="12"/>
      <c r="S1238" s="12"/>
    </row>
    <row r="1239" spans="1:19" s="1" customFormat="1" x14ac:dyDescent="0.4">
      <c r="A1239" s="12"/>
      <c r="B1239" s="12"/>
      <c r="C1239" s="42"/>
      <c r="D1239" s="12"/>
      <c r="E1239" s="12"/>
      <c r="F1239" s="12"/>
      <c r="G1239" s="12"/>
      <c r="H1239" s="12"/>
      <c r="I1239" s="12"/>
      <c r="J1239" s="12"/>
      <c r="K1239" s="12"/>
      <c r="L1239" s="12"/>
      <c r="M1239" s="49"/>
      <c r="N1239" s="49"/>
      <c r="O1239" s="12"/>
      <c r="P1239" s="12"/>
      <c r="Q1239" s="12"/>
      <c r="R1239" s="12"/>
      <c r="S1239" s="12"/>
    </row>
    <row r="1240" spans="1:19" s="1" customFormat="1" x14ac:dyDescent="0.4">
      <c r="A1240" s="12"/>
      <c r="B1240" s="12"/>
      <c r="C1240" s="42"/>
      <c r="D1240" s="12"/>
      <c r="E1240" s="12"/>
      <c r="F1240" s="12"/>
      <c r="G1240" s="12"/>
      <c r="H1240" s="12"/>
      <c r="I1240" s="12"/>
      <c r="J1240" s="12"/>
      <c r="K1240" s="12"/>
      <c r="L1240" s="12"/>
      <c r="M1240" s="49"/>
      <c r="N1240" s="49"/>
      <c r="O1240" s="12"/>
      <c r="P1240" s="12"/>
      <c r="Q1240" s="12"/>
      <c r="R1240" s="12"/>
      <c r="S1240" s="12"/>
    </row>
    <row r="1241" spans="1:19" s="1" customFormat="1" x14ac:dyDescent="0.4">
      <c r="A1241" s="12"/>
      <c r="B1241" s="12"/>
      <c r="C1241" s="42"/>
      <c r="D1241" s="12"/>
      <c r="E1241" s="12"/>
      <c r="F1241" s="12"/>
      <c r="G1241" s="12"/>
      <c r="H1241" s="12"/>
      <c r="I1241" s="12"/>
      <c r="J1241" s="12"/>
      <c r="K1241" s="12"/>
      <c r="L1241" s="12"/>
      <c r="M1241" s="49"/>
      <c r="N1241" s="49"/>
      <c r="O1241" s="12"/>
      <c r="P1241" s="12"/>
      <c r="Q1241" s="12"/>
      <c r="R1241" s="12"/>
      <c r="S1241" s="12"/>
    </row>
    <row r="1242" spans="1:19" s="1" customFormat="1" x14ac:dyDescent="0.4">
      <c r="A1242" s="12"/>
      <c r="B1242" s="12"/>
      <c r="C1242" s="42"/>
      <c r="D1242" s="12"/>
      <c r="E1242" s="12"/>
      <c r="F1242" s="12"/>
      <c r="G1242" s="12"/>
      <c r="H1242" s="12"/>
      <c r="I1242" s="12"/>
      <c r="J1242" s="12"/>
      <c r="K1242" s="12"/>
      <c r="L1242" s="12"/>
      <c r="M1242" s="49"/>
      <c r="N1242" s="49"/>
      <c r="O1242" s="12"/>
      <c r="P1242" s="12"/>
      <c r="Q1242" s="12"/>
      <c r="R1242" s="12"/>
      <c r="S1242" s="12"/>
    </row>
    <row r="1243" spans="1:19" s="1" customFormat="1" x14ac:dyDescent="0.4">
      <c r="A1243" s="12"/>
      <c r="B1243" s="12"/>
      <c r="C1243" s="42"/>
      <c r="D1243" s="12"/>
      <c r="E1243" s="12"/>
      <c r="F1243" s="12"/>
      <c r="G1243" s="12"/>
      <c r="H1243" s="12"/>
      <c r="I1243" s="12"/>
      <c r="J1243" s="12"/>
      <c r="K1243" s="12"/>
      <c r="L1243" s="12"/>
      <c r="M1243" s="49"/>
      <c r="N1243" s="49"/>
      <c r="O1243" s="12"/>
      <c r="P1243" s="12"/>
      <c r="Q1243" s="12"/>
      <c r="R1243" s="12"/>
      <c r="S1243" s="12"/>
    </row>
    <row r="1244" spans="1:19" s="1" customFormat="1" x14ac:dyDescent="0.4">
      <c r="A1244" s="12"/>
      <c r="B1244" s="12"/>
      <c r="C1244" s="42"/>
      <c r="D1244" s="12"/>
      <c r="E1244" s="12"/>
      <c r="F1244" s="12"/>
      <c r="G1244" s="12"/>
      <c r="H1244" s="12"/>
      <c r="I1244" s="12"/>
      <c r="J1244" s="12"/>
      <c r="K1244" s="12"/>
      <c r="L1244" s="12"/>
      <c r="M1244" s="49"/>
      <c r="N1244" s="49"/>
      <c r="O1244" s="12"/>
      <c r="P1244" s="12"/>
      <c r="Q1244" s="12"/>
      <c r="R1244" s="12"/>
      <c r="S1244" s="12"/>
    </row>
    <row r="1245" spans="1:19" s="1" customFormat="1" x14ac:dyDescent="0.4">
      <c r="A1245" s="12"/>
      <c r="B1245" s="12"/>
      <c r="C1245" s="42"/>
      <c r="D1245" s="12"/>
      <c r="E1245" s="12"/>
      <c r="F1245" s="12"/>
      <c r="G1245" s="12"/>
      <c r="H1245" s="12"/>
      <c r="I1245" s="12"/>
      <c r="J1245" s="12"/>
      <c r="K1245" s="12"/>
      <c r="L1245" s="12"/>
      <c r="M1245" s="49"/>
      <c r="N1245" s="49"/>
      <c r="O1245" s="12"/>
      <c r="P1245" s="12"/>
      <c r="Q1245" s="12"/>
      <c r="R1245" s="12"/>
      <c r="S1245" s="12"/>
    </row>
    <row r="1246" spans="1:19" s="1" customFormat="1" x14ac:dyDescent="0.4">
      <c r="A1246" s="12"/>
      <c r="B1246" s="12"/>
      <c r="C1246" s="42"/>
      <c r="D1246" s="12"/>
      <c r="E1246" s="12"/>
      <c r="F1246" s="12"/>
      <c r="G1246" s="12"/>
      <c r="H1246" s="12"/>
      <c r="I1246" s="12"/>
      <c r="J1246" s="12"/>
      <c r="K1246" s="12"/>
      <c r="L1246" s="12"/>
      <c r="M1246" s="49"/>
      <c r="N1246" s="49"/>
      <c r="O1246" s="12"/>
      <c r="P1246" s="12"/>
      <c r="Q1246" s="12"/>
      <c r="R1246" s="12"/>
      <c r="S1246" s="12"/>
    </row>
    <row r="1247" spans="1:19" s="1" customFormat="1" x14ac:dyDescent="0.4">
      <c r="A1247" s="12"/>
      <c r="B1247" s="12"/>
      <c r="C1247" s="42"/>
      <c r="D1247" s="12"/>
      <c r="E1247" s="12"/>
      <c r="F1247" s="12"/>
      <c r="G1247" s="12"/>
      <c r="H1247" s="12"/>
      <c r="I1247" s="12"/>
      <c r="J1247" s="12"/>
      <c r="K1247" s="12"/>
      <c r="L1247" s="12"/>
      <c r="M1247" s="49"/>
      <c r="N1247" s="49"/>
      <c r="O1247" s="12"/>
      <c r="P1247" s="12"/>
      <c r="Q1247" s="12"/>
      <c r="R1247" s="12"/>
      <c r="S1247" s="12"/>
    </row>
    <row r="1248" spans="1:19" s="1" customFormat="1" x14ac:dyDescent="0.4">
      <c r="A1248" s="12"/>
      <c r="B1248" s="12"/>
      <c r="C1248" s="42"/>
      <c r="D1248" s="12"/>
      <c r="E1248" s="12"/>
      <c r="F1248" s="12"/>
      <c r="G1248" s="12"/>
      <c r="H1248" s="12"/>
      <c r="I1248" s="12"/>
      <c r="J1248" s="12"/>
      <c r="K1248" s="12"/>
      <c r="L1248" s="12"/>
      <c r="M1248" s="49"/>
      <c r="N1248" s="49"/>
      <c r="O1248" s="12"/>
      <c r="P1248" s="12"/>
      <c r="Q1248" s="12"/>
      <c r="R1248" s="12"/>
      <c r="S1248" s="12"/>
    </row>
    <row r="1249" spans="1:19" s="1" customFormat="1" x14ac:dyDescent="0.4">
      <c r="A1249" s="12"/>
      <c r="B1249" s="12"/>
      <c r="C1249" s="42"/>
      <c r="D1249" s="12"/>
      <c r="E1249" s="12"/>
      <c r="F1249" s="12"/>
      <c r="G1249" s="12"/>
      <c r="H1249" s="12"/>
      <c r="I1249" s="12"/>
      <c r="J1249" s="12"/>
      <c r="K1249" s="12"/>
      <c r="L1249" s="12"/>
      <c r="M1249" s="49"/>
      <c r="N1249" s="49"/>
      <c r="O1249" s="12"/>
      <c r="P1249" s="12"/>
      <c r="Q1249" s="12"/>
      <c r="R1249" s="12"/>
      <c r="S1249" s="12"/>
    </row>
    <row r="1250" spans="1:19" s="1" customFormat="1" x14ac:dyDescent="0.4">
      <c r="A1250" s="12"/>
      <c r="B1250" s="12"/>
      <c r="C1250" s="42"/>
      <c r="D1250" s="12"/>
      <c r="E1250" s="12"/>
      <c r="F1250" s="12"/>
      <c r="G1250" s="12"/>
      <c r="H1250" s="12"/>
      <c r="I1250" s="12"/>
      <c r="J1250" s="12"/>
      <c r="K1250" s="12"/>
      <c r="L1250" s="12"/>
      <c r="M1250" s="49"/>
      <c r="N1250" s="49"/>
      <c r="O1250" s="12"/>
      <c r="P1250" s="12"/>
      <c r="Q1250" s="12"/>
      <c r="R1250" s="12"/>
      <c r="S1250" s="12"/>
    </row>
    <row r="1251" spans="1:19" s="1" customFormat="1" x14ac:dyDescent="0.4">
      <c r="A1251" s="12"/>
      <c r="B1251" s="12"/>
      <c r="C1251" s="42"/>
      <c r="D1251" s="12"/>
      <c r="E1251" s="12"/>
      <c r="F1251" s="12"/>
      <c r="G1251" s="12"/>
      <c r="H1251" s="12"/>
      <c r="I1251" s="12"/>
      <c r="J1251" s="12"/>
      <c r="K1251" s="12"/>
      <c r="L1251" s="12"/>
      <c r="M1251" s="49"/>
      <c r="N1251" s="49"/>
      <c r="O1251" s="12"/>
      <c r="P1251" s="12"/>
      <c r="Q1251" s="12"/>
      <c r="R1251" s="12"/>
      <c r="S1251" s="12"/>
    </row>
    <row r="1252" spans="1:19" s="1" customFormat="1" x14ac:dyDescent="0.4">
      <c r="A1252" s="12"/>
      <c r="B1252" s="12"/>
      <c r="C1252" s="42"/>
      <c r="D1252" s="12"/>
      <c r="E1252" s="12"/>
      <c r="F1252" s="12"/>
      <c r="G1252" s="12"/>
      <c r="H1252" s="12"/>
      <c r="I1252" s="12"/>
      <c r="J1252" s="12"/>
      <c r="K1252" s="12"/>
      <c r="L1252" s="12"/>
      <c r="M1252" s="49"/>
      <c r="N1252" s="49"/>
      <c r="O1252" s="12"/>
      <c r="P1252" s="12"/>
      <c r="Q1252" s="12"/>
      <c r="R1252" s="12"/>
      <c r="S1252" s="12"/>
    </row>
    <row r="1253" spans="1:19" s="1" customFormat="1" x14ac:dyDescent="0.4">
      <c r="A1253" s="12"/>
      <c r="B1253" s="12"/>
      <c r="C1253" s="42"/>
      <c r="D1253" s="12"/>
      <c r="E1253" s="12"/>
      <c r="F1253" s="12"/>
      <c r="G1253" s="12"/>
      <c r="H1253" s="12"/>
      <c r="I1253" s="12"/>
      <c r="J1253" s="12"/>
      <c r="K1253" s="12"/>
      <c r="L1253" s="12"/>
      <c r="M1253" s="49"/>
      <c r="N1253" s="49"/>
      <c r="O1253" s="12"/>
      <c r="P1253" s="12"/>
      <c r="Q1253" s="12"/>
      <c r="R1253" s="12"/>
      <c r="S1253" s="12"/>
    </row>
    <row r="1254" spans="1:19" s="1" customFormat="1" x14ac:dyDescent="0.4">
      <c r="A1254" s="12"/>
      <c r="B1254" s="12"/>
      <c r="C1254" s="42"/>
      <c r="D1254" s="12"/>
      <c r="E1254" s="12"/>
      <c r="F1254" s="12"/>
      <c r="G1254" s="12"/>
      <c r="H1254" s="12"/>
      <c r="I1254" s="12"/>
      <c r="J1254" s="12"/>
      <c r="K1254" s="12"/>
      <c r="L1254" s="12"/>
      <c r="M1254" s="49"/>
      <c r="N1254" s="49"/>
      <c r="O1254" s="12"/>
      <c r="P1254" s="12"/>
      <c r="Q1254" s="12"/>
      <c r="R1254" s="12"/>
      <c r="S1254" s="12"/>
    </row>
    <row r="1255" spans="1:19" s="1" customFormat="1" x14ac:dyDescent="0.4">
      <c r="A1255" s="12"/>
      <c r="B1255" s="12"/>
      <c r="C1255" s="42"/>
      <c r="D1255" s="12"/>
      <c r="E1255" s="12"/>
      <c r="F1255" s="12"/>
      <c r="G1255" s="12"/>
      <c r="H1255" s="12"/>
      <c r="I1255" s="12"/>
      <c r="J1255" s="12"/>
      <c r="K1255" s="12"/>
      <c r="L1255" s="12"/>
      <c r="M1255" s="49"/>
      <c r="N1255" s="49"/>
      <c r="O1255" s="12"/>
      <c r="P1255" s="12"/>
      <c r="Q1255" s="12"/>
      <c r="R1255" s="12"/>
      <c r="S1255" s="12"/>
    </row>
    <row r="1256" spans="1:19" s="1" customFormat="1" x14ac:dyDescent="0.4">
      <c r="A1256" s="12"/>
      <c r="B1256" s="12"/>
      <c r="C1256" s="42"/>
      <c r="D1256" s="12"/>
      <c r="E1256" s="12"/>
      <c r="F1256" s="12"/>
      <c r="G1256" s="12"/>
      <c r="H1256" s="12"/>
      <c r="I1256" s="12"/>
      <c r="J1256" s="12"/>
      <c r="K1256" s="12"/>
      <c r="L1256" s="12"/>
      <c r="M1256" s="49"/>
      <c r="N1256" s="49"/>
      <c r="O1256" s="12"/>
      <c r="P1256" s="12"/>
      <c r="Q1256" s="12"/>
      <c r="R1256" s="12"/>
      <c r="S1256" s="12"/>
    </row>
    <row r="1257" spans="1:19" s="1" customFormat="1" x14ac:dyDescent="0.4">
      <c r="A1257" s="12"/>
      <c r="B1257" s="12"/>
      <c r="C1257" s="42"/>
      <c r="D1257" s="12"/>
      <c r="E1257" s="12"/>
      <c r="F1257" s="12"/>
      <c r="G1257" s="12"/>
      <c r="H1257" s="12"/>
      <c r="I1257" s="12"/>
      <c r="J1257" s="12"/>
      <c r="K1257" s="12"/>
      <c r="L1257" s="12"/>
      <c r="M1257" s="49"/>
      <c r="N1257" s="49"/>
      <c r="O1257" s="12"/>
      <c r="P1257" s="12"/>
      <c r="Q1257" s="12"/>
      <c r="R1257" s="12"/>
      <c r="S1257" s="12"/>
    </row>
    <row r="1258" spans="1:19" s="1" customFormat="1" x14ac:dyDescent="0.4">
      <c r="A1258" s="12"/>
      <c r="B1258" s="12"/>
      <c r="C1258" s="42"/>
      <c r="D1258" s="12"/>
      <c r="E1258" s="12"/>
      <c r="F1258" s="12"/>
      <c r="G1258" s="12"/>
      <c r="H1258" s="12"/>
      <c r="I1258" s="12"/>
      <c r="J1258" s="12"/>
      <c r="K1258" s="12"/>
      <c r="L1258" s="12"/>
      <c r="M1258" s="49"/>
      <c r="N1258" s="49"/>
      <c r="O1258" s="12"/>
      <c r="P1258" s="12"/>
      <c r="Q1258" s="12"/>
      <c r="R1258" s="12"/>
      <c r="S1258" s="12"/>
    </row>
    <row r="1259" spans="1:19" s="1" customFormat="1" x14ac:dyDescent="0.4">
      <c r="A1259" s="12"/>
      <c r="B1259" s="12"/>
      <c r="C1259" s="42"/>
      <c r="D1259" s="12"/>
      <c r="E1259" s="12"/>
      <c r="F1259" s="12"/>
      <c r="G1259" s="12"/>
      <c r="H1259" s="12"/>
      <c r="I1259" s="12"/>
      <c r="J1259" s="12"/>
      <c r="K1259" s="12"/>
      <c r="L1259" s="12"/>
      <c r="M1259" s="49"/>
      <c r="N1259" s="49"/>
      <c r="O1259" s="12"/>
      <c r="P1259" s="12"/>
      <c r="Q1259" s="12"/>
      <c r="R1259" s="12"/>
      <c r="S1259" s="12"/>
    </row>
    <row r="1260" spans="1:19" s="1" customFormat="1" x14ac:dyDescent="0.4">
      <c r="A1260" s="12"/>
      <c r="B1260" s="12"/>
      <c r="C1260" s="42"/>
      <c r="D1260" s="12"/>
      <c r="E1260" s="12"/>
      <c r="F1260" s="12"/>
      <c r="G1260" s="12"/>
      <c r="H1260" s="12"/>
      <c r="I1260" s="12"/>
      <c r="J1260" s="12"/>
      <c r="K1260" s="12"/>
      <c r="L1260" s="12"/>
      <c r="M1260" s="49"/>
      <c r="N1260" s="49"/>
      <c r="O1260" s="12"/>
      <c r="P1260" s="12"/>
      <c r="Q1260" s="12"/>
      <c r="R1260" s="12"/>
      <c r="S1260" s="12"/>
    </row>
    <row r="1261" spans="1:19" s="1" customFormat="1" x14ac:dyDescent="0.4">
      <c r="A1261" s="12"/>
      <c r="B1261" s="12"/>
      <c r="C1261" s="42"/>
      <c r="D1261" s="12"/>
      <c r="E1261" s="12"/>
      <c r="F1261" s="12"/>
      <c r="G1261" s="12"/>
      <c r="H1261" s="12"/>
      <c r="I1261" s="12"/>
      <c r="J1261" s="12"/>
      <c r="K1261" s="12"/>
      <c r="L1261" s="12"/>
      <c r="M1261" s="49"/>
      <c r="N1261" s="49"/>
      <c r="O1261" s="12"/>
      <c r="P1261" s="12"/>
      <c r="Q1261" s="12"/>
      <c r="R1261" s="12"/>
      <c r="S1261" s="12"/>
    </row>
    <row r="1262" spans="1:19" s="1" customFormat="1" x14ac:dyDescent="0.4">
      <c r="A1262" s="12"/>
      <c r="B1262" s="12"/>
      <c r="C1262" s="42"/>
      <c r="D1262" s="12"/>
      <c r="E1262" s="12"/>
      <c r="F1262" s="12"/>
      <c r="G1262" s="12"/>
      <c r="H1262" s="12"/>
      <c r="I1262" s="12"/>
      <c r="J1262" s="12"/>
      <c r="K1262" s="12"/>
      <c r="L1262" s="12"/>
      <c r="M1262" s="49"/>
      <c r="N1262" s="49"/>
      <c r="O1262" s="12"/>
      <c r="P1262" s="12"/>
      <c r="Q1262" s="12"/>
      <c r="R1262" s="12"/>
      <c r="S1262" s="12"/>
    </row>
    <row r="1263" spans="1:19" s="1" customFormat="1" x14ac:dyDescent="0.4">
      <c r="A1263" s="12"/>
      <c r="B1263" s="12"/>
      <c r="C1263" s="42"/>
      <c r="D1263" s="12"/>
      <c r="E1263" s="12"/>
      <c r="F1263" s="12"/>
      <c r="G1263" s="12"/>
      <c r="H1263" s="12"/>
      <c r="I1263" s="12"/>
      <c r="J1263" s="12"/>
      <c r="K1263" s="12"/>
      <c r="L1263" s="12"/>
      <c r="M1263" s="49"/>
      <c r="N1263" s="49"/>
      <c r="O1263" s="12"/>
      <c r="P1263" s="12"/>
      <c r="Q1263" s="12"/>
      <c r="R1263" s="12"/>
      <c r="S1263" s="12"/>
    </row>
    <row r="1264" spans="1:19" s="1" customFormat="1" x14ac:dyDescent="0.4">
      <c r="A1264" s="12"/>
      <c r="B1264" s="12"/>
      <c r="C1264" s="42"/>
      <c r="D1264" s="12"/>
      <c r="E1264" s="12"/>
      <c r="F1264" s="12"/>
      <c r="G1264" s="12"/>
      <c r="H1264" s="12"/>
      <c r="I1264" s="12"/>
      <c r="J1264" s="12"/>
      <c r="K1264" s="12"/>
      <c r="L1264" s="12"/>
      <c r="M1264" s="49"/>
      <c r="N1264" s="49"/>
      <c r="O1264" s="12"/>
      <c r="P1264" s="12"/>
      <c r="Q1264" s="12"/>
      <c r="R1264" s="12"/>
      <c r="S1264" s="12"/>
    </row>
    <row r="1265" spans="1:19" s="1" customFormat="1" x14ac:dyDescent="0.4">
      <c r="A1265" s="12"/>
      <c r="B1265" s="12"/>
      <c r="C1265" s="42"/>
      <c r="D1265" s="12"/>
      <c r="E1265" s="12"/>
      <c r="F1265" s="12"/>
      <c r="G1265" s="12"/>
      <c r="H1265" s="12"/>
      <c r="I1265" s="12"/>
      <c r="J1265" s="12"/>
      <c r="K1265" s="12"/>
      <c r="L1265" s="12"/>
      <c r="M1265" s="49"/>
      <c r="N1265" s="49"/>
      <c r="O1265" s="12"/>
      <c r="P1265" s="12"/>
      <c r="Q1265" s="12"/>
      <c r="R1265" s="12"/>
      <c r="S1265" s="12"/>
    </row>
    <row r="1266" spans="1:19" s="1" customFormat="1" x14ac:dyDescent="0.4">
      <c r="A1266" s="12"/>
      <c r="B1266" s="12"/>
      <c r="C1266" s="42"/>
      <c r="D1266" s="12"/>
      <c r="E1266" s="12"/>
      <c r="F1266" s="12"/>
      <c r="G1266" s="12"/>
      <c r="H1266" s="12"/>
      <c r="I1266" s="12"/>
      <c r="J1266" s="12"/>
      <c r="K1266" s="12"/>
      <c r="L1266" s="12"/>
      <c r="M1266" s="49"/>
      <c r="N1266" s="49"/>
      <c r="O1266" s="12"/>
      <c r="P1266" s="12"/>
      <c r="Q1266" s="12"/>
      <c r="R1266" s="12"/>
      <c r="S1266" s="12"/>
    </row>
    <row r="1267" spans="1:19" s="1" customFormat="1" x14ac:dyDescent="0.4">
      <c r="A1267" s="12"/>
      <c r="B1267" s="12"/>
      <c r="C1267" s="42"/>
      <c r="D1267" s="12"/>
      <c r="E1267" s="12"/>
      <c r="F1267" s="12"/>
      <c r="G1267" s="12"/>
      <c r="H1267" s="12"/>
      <c r="I1267" s="12"/>
      <c r="J1267" s="12"/>
      <c r="K1267" s="12"/>
      <c r="L1267" s="12"/>
      <c r="M1267" s="49"/>
      <c r="N1267" s="49"/>
      <c r="O1267" s="12"/>
      <c r="P1267" s="12"/>
      <c r="Q1267" s="12"/>
      <c r="R1267" s="12"/>
      <c r="S1267" s="12"/>
    </row>
    <row r="1268" spans="1:19" s="1" customFormat="1" x14ac:dyDescent="0.4">
      <c r="A1268" s="12"/>
      <c r="B1268" s="12"/>
      <c r="C1268" s="42"/>
      <c r="D1268" s="12"/>
      <c r="E1268" s="12"/>
      <c r="F1268" s="12"/>
      <c r="G1268" s="12"/>
      <c r="H1268" s="12"/>
      <c r="I1268" s="12"/>
      <c r="J1268" s="12"/>
      <c r="K1268" s="12"/>
      <c r="L1268" s="12"/>
      <c r="M1268" s="49"/>
      <c r="N1268" s="49"/>
      <c r="O1268" s="12"/>
      <c r="P1268" s="12"/>
      <c r="Q1268" s="12"/>
      <c r="R1268" s="12"/>
      <c r="S1268" s="12"/>
    </row>
    <row r="1269" spans="1:19" s="1" customFormat="1" x14ac:dyDescent="0.4">
      <c r="A1269" s="12"/>
      <c r="B1269" s="12"/>
      <c r="C1269" s="42"/>
      <c r="D1269" s="12"/>
      <c r="E1269" s="12"/>
      <c r="F1269" s="12"/>
      <c r="G1269" s="12"/>
      <c r="H1269" s="12"/>
      <c r="I1269" s="12"/>
      <c r="J1269" s="12"/>
      <c r="K1269" s="12"/>
      <c r="L1269" s="12"/>
      <c r="M1269" s="49"/>
      <c r="N1269" s="49"/>
      <c r="O1269" s="12"/>
      <c r="P1269" s="12"/>
      <c r="Q1269" s="12"/>
      <c r="R1269" s="12"/>
      <c r="S1269" s="12"/>
    </row>
    <row r="1270" spans="1:19" s="1" customFormat="1" x14ac:dyDescent="0.4">
      <c r="A1270" s="12"/>
      <c r="B1270" s="12"/>
      <c r="C1270" s="42"/>
      <c r="D1270" s="12"/>
      <c r="E1270" s="12"/>
      <c r="F1270" s="12"/>
      <c r="G1270" s="12"/>
      <c r="H1270" s="12"/>
      <c r="I1270" s="12"/>
      <c r="J1270" s="12"/>
      <c r="K1270" s="12"/>
      <c r="L1270" s="12"/>
      <c r="M1270" s="49"/>
      <c r="N1270" s="49"/>
      <c r="O1270" s="12"/>
      <c r="P1270" s="12"/>
      <c r="Q1270" s="12"/>
      <c r="R1270" s="12"/>
      <c r="S1270" s="12"/>
    </row>
    <row r="1271" spans="1:19" s="1" customFormat="1" x14ac:dyDescent="0.4">
      <c r="A1271" s="12"/>
      <c r="B1271" s="12"/>
      <c r="C1271" s="42"/>
      <c r="D1271" s="12"/>
      <c r="E1271" s="12"/>
      <c r="F1271" s="12"/>
      <c r="G1271" s="12"/>
      <c r="H1271" s="12"/>
      <c r="I1271" s="12"/>
      <c r="J1271" s="12"/>
      <c r="K1271" s="12"/>
      <c r="L1271" s="12"/>
      <c r="M1271" s="49"/>
      <c r="N1271" s="49"/>
      <c r="O1271" s="12"/>
      <c r="P1271" s="12"/>
      <c r="Q1271" s="12"/>
      <c r="R1271" s="12"/>
      <c r="S1271" s="12"/>
    </row>
    <row r="1272" spans="1:19" s="1" customFormat="1" x14ac:dyDescent="0.4">
      <c r="A1272" s="12"/>
      <c r="B1272" s="12"/>
      <c r="C1272" s="42"/>
      <c r="D1272" s="12"/>
      <c r="E1272" s="12"/>
      <c r="F1272" s="12"/>
      <c r="G1272" s="12"/>
      <c r="H1272" s="12"/>
      <c r="I1272" s="12"/>
      <c r="J1272" s="12"/>
      <c r="K1272" s="12"/>
      <c r="L1272" s="12"/>
      <c r="M1272" s="49"/>
      <c r="N1272" s="49"/>
      <c r="O1272" s="12"/>
      <c r="P1272" s="12"/>
      <c r="Q1272" s="12"/>
      <c r="R1272" s="12"/>
      <c r="S1272" s="12"/>
    </row>
    <row r="1273" spans="1:19" s="1" customFormat="1" x14ac:dyDescent="0.4">
      <c r="A1273" s="12"/>
      <c r="B1273" s="12"/>
      <c r="C1273" s="42"/>
      <c r="D1273" s="12"/>
      <c r="E1273" s="12"/>
      <c r="F1273" s="12"/>
      <c r="G1273" s="12"/>
      <c r="H1273" s="12"/>
      <c r="I1273" s="12"/>
      <c r="J1273" s="12"/>
      <c r="K1273" s="12"/>
      <c r="L1273" s="12"/>
      <c r="M1273" s="49"/>
      <c r="N1273" s="49"/>
      <c r="O1273" s="12"/>
      <c r="P1273" s="12"/>
      <c r="Q1273" s="12"/>
      <c r="R1273" s="12"/>
      <c r="S1273" s="12"/>
    </row>
    <row r="1274" spans="1:19" s="1" customFormat="1" x14ac:dyDescent="0.4">
      <c r="A1274" s="12"/>
      <c r="B1274" s="12"/>
      <c r="C1274" s="42"/>
      <c r="D1274" s="12"/>
      <c r="E1274" s="12"/>
      <c r="F1274" s="12"/>
      <c r="G1274" s="12"/>
      <c r="H1274" s="12"/>
      <c r="I1274" s="12"/>
      <c r="J1274" s="12"/>
      <c r="K1274" s="12"/>
      <c r="L1274" s="12"/>
      <c r="M1274" s="49"/>
      <c r="N1274" s="49"/>
      <c r="O1274" s="12"/>
      <c r="P1274" s="12"/>
      <c r="Q1274" s="12"/>
      <c r="R1274" s="12"/>
      <c r="S1274" s="12"/>
    </row>
    <row r="1275" spans="1:19" s="1" customFormat="1" x14ac:dyDescent="0.4">
      <c r="A1275" s="12"/>
      <c r="B1275" s="12"/>
      <c r="C1275" s="42"/>
      <c r="D1275" s="12"/>
      <c r="E1275" s="12"/>
      <c r="F1275" s="12"/>
      <c r="G1275" s="12"/>
      <c r="H1275" s="12"/>
      <c r="I1275" s="12"/>
      <c r="J1275" s="12"/>
      <c r="K1275" s="12"/>
      <c r="L1275" s="12"/>
      <c r="M1275" s="49"/>
      <c r="N1275" s="49"/>
      <c r="O1275" s="12"/>
      <c r="P1275" s="12"/>
      <c r="Q1275" s="12"/>
      <c r="R1275" s="12"/>
      <c r="S1275" s="12"/>
    </row>
    <row r="1276" spans="1:19" s="1" customFormat="1" x14ac:dyDescent="0.4">
      <c r="A1276" s="12"/>
      <c r="B1276" s="12"/>
      <c r="C1276" s="42"/>
      <c r="D1276" s="12"/>
      <c r="E1276" s="12"/>
      <c r="F1276" s="12"/>
      <c r="G1276" s="12"/>
      <c r="H1276" s="12"/>
      <c r="I1276" s="12"/>
      <c r="J1276" s="12"/>
      <c r="K1276" s="12"/>
      <c r="L1276" s="12"/>
      <c r="M1276" s="49"/>
      <c r="N1276" s="49"/>
      <c r="O1276" s="12"/>
      <c r="P1276" s="12"/>
      <c r="Q1276" s="12"/>
      <c r="R1276" s="12"/>
      <c r="S1276" s="12"/>
    </row>
    <row r="1277" spans="1:19" s="1" customFormat="1" x14ac:dyDescent="0.4">
      <c r="A1277" s="12"/>
      <c r="B1277" s="12"/>
      <c r="C1277" s="42"/>
      <c r="D1277" s="12"/>
      <c r="E1277" s="12"/>
      <c r="F1277" s="12"/>
      <c r="G1277" s="12"/>
      <c r="H1277" s="12"/>
      <c r="I1277" s="12"/>
      <c r="J1277" s="12"/>
      <c r="K1277" s="12"/>
      <c r="L1277" s="12"/>
      <c r="M1277" s="49"/>
      <c r="N1277" s="49"/>
      <c r="O1277" s="12"/>
      <c r="P1277" s="12"/>
      <c r="Q1277" s="12"/>
      <c r="R1277" s="12"/>
      <c r="S1277" s="12"/>
    </row>
    <row r="1278" spans="1:19" s="1" customFormat="1" x14ac:dyDescent="0.4">
      <c r="A1278" s="12"/>
      <c r="B1278" s="12"/>
      <c r="C1278" s="42"/>
      <c r="D1278" s="12"/>
      <c r="E1278" s="12"/>
      <c r="F1278" s="12"/>
      <c r="G1278" s="12"/>
      <c r="H1278" s="12"/>
      <c r="I1278" s="12"/>
      <c r="J1278" s="12"/>
      <c r="K1278" s="12"/>
      <c r="L1278" s="12"/>
      <c r="M1278" s="49"/>
      <c r="N1278" s="49"/>
      <c r="O1278" s="12"/>
      <c r="P1278" s="12"/>
      <c r="Q1278" s="12"/>
      <c r="R1278" s="12"/>
      <c r="S1278" s="12"/>
    </row>
    <row r="1279" spans="1:19" s="1" customFormat="1" x14ac:dyDescent="0.4">
      <c r="A1279" s="12"/>
      <c r="B1279" s="12"/>
      <c r="C1279" s="42"/>
      <c r="D1279" s="12"/>
      <c r="E1279" s="12"/>
      <c r="F1279" s="12"/>
      <c r="G1279" s="12"/>
      <c r="H1279" s="12"/>
      <c r="I1279" s="12"/>
      <c r="J1279" s="12"/>
      <c r="K1279" s="12"/>
      <c r="L1279" s="12"/>
      <c r="M1279" s="49"/>
      <c r="N1279" s="49"/>
      <c r="O1279" s="12"/>
      <c r="P1279" s="12"/>
      <c r="Q1279" s="12"/>
      <c r="R1279" s="12"/>
      <c r="S1279" s="12"/>
    </row>
    <row r="1280" spans="1:19" s="1" customFormat="1" x14ac:dyDescent="0.4">
      <c r="A1280" s="12"/>
      <c r="B1280" s="12"/>
      <c r="C1280" s="42"/>
      <c r="D1280" s="12"/>
      <c r="E1280" s="12"/>
      <c r="F1280" s="12"/>
      <c r="G1280" s="12"/>
      <c r="H1280" s="12"/>
      <c r="I1280" s="12"/>
      <c r="J1280" s="12"/>
      <c r="K1280" s="12"/>
      <c r="L1280" s="12"/>
      <c r="M1280" s="49"/>
      <c r="N1280" s="49"/>
      <c r="O1280" s="12"/>
      <c r="P1280" s="12"/>
      <c r="Q1280" s="12"/>
      <c r="R1280" s="12"/>
      <c r="S1280" s="12"/>
    </row>
    <row r="1281" spans="1:19" s="1" customFormat="1" x14ac:dyDescent="0.4">
      <c r="A1281" s="12"/>
      <c r="B1281" s="12"/>
      <c r="C1281" s="42"/>
      <c r="D1281" s="12"/>
      <c r="E1281" s="12"/>
      <c r="F1281" s="12"/>
      <c r="G1281" s="12"/>
      <c r="H1281" s="12"/>
      <c r="I1281" s="12"/>
      <c r="J1281" s="12"/>
      <c r="K1281" s="12"/>
      <c r="L1281" s="12"/>
      <c r="M1281" s="49"/>
      <c r="N1281" s="49"/>
      <c r="O1281" s="12"/>
      <c r="P1281" s="12"/>
      <c r="Q1281" s="12"/>
      <c r="R1281" s="12"/>
      <c r="S1281" s="12"/>
    </row>
    <row r="1282" spans="1:19" s="1" customFormat="1" x14ac:dyDescent="0.4">
      <c r="A1282" s="12"/>
      <c r="B1282" s="12"/>
      <c r="C1282" s="42"/>
      <c r="D1282" s="12"/>
      <c r="E1282" s="12"/>
      <c r="F1282" s="12"/>
      <c r="G1282" s="12"/>
      <c r="H1282" s="12"/>
      <c r="I1282" s="12"/>
      <c r="J1282" s="12"/>
      <c r="K1282" s="12"/>
      <c r="L1282" s="12"/>
      <c r="M1282" s="49"/>
      <c r="N1282" s="49"/>
      <c r="O1282" s="12"/>
      <c r="P1282" s="12"/>
      <c r="Q1282" s="12"/>
      <c r="R1282" s="12"/>
      <c r="S1282" s="12"/>
    </row>
    <row r="1283" spans="1:19" s="1" customFormat="1" x14ac:dyDescent="0.4">
      <c r="A1283" s="12"/>
      <c r="B1283" s="12"/>
      <c r="C1283" s="42"/>
      <c r="D1283" s="12"/>
      <c r="E1283" s="12"/>
      <c r="F1283" s="12"/>
      <c r="G1283" s="12"/>
      <c r="H1283" s="12"/>
      <c r="I1283" s="12"/>
      <c r="J1283" s="12"/>
      <c r="K1283" s="12"/>
      <c r="L1283" s="12"/>
      <c r="M1283" s="49"/>
      <c r="N1283" s="49"/>
      <c r="O1283" s="12"/>
      <c r="P1283" s="12"/>
      <c r="Q1283" s="12"/>
      <c r="R1283" s="12"/>
      <c r="S1283" s="12"/>
    </row>
    <row r="1284" spans="1:19" s="1" customFormat="1" x14ac:dyDescent="0.4">
      <c r="A1284" s="12"/>
      <c r="B1284" s="12"/>
      <c r="C1284" s="42"/>
      <c r="D1284" s="12"/>
      <c r="E1284" s="12"/>
      <c r="F1284" s="12"/>
      <c r="G1284" s="12"/>
      <c r="H1284" s="12"/>
      <c r="I1284" s="12"/>
      <c r="J1284" s="12"/>
      <c r="K1284" s="12"/>
      <c r="L1284" s="12"/>
      <c r="M1284" s="49"/>
      <c r="N1284" s="49"/>
      <c r="O1284" s="12"/>
      <c r="P1284" s="12"/>
      <c r="Q1284" s="12"/>
      <c r="R1284" s="12"/>
      <c r="S1284" s="12"/>
    </row>
    <row r="1285" spans="1:19" s="1" customFormat="1" x14ac:dyDescent="0.4">
      <c r="A1285" s="12"/>
      <c r="B1285" s="12"/>
      <c r="C1285" s="42"/>
      <c r="D1285" s="12"/>
      <c r="E1285" s="12"/>
      <c r="F1285" s="12"/>
      <c r="G1285" s="12"/>
      <c r="H1285" s="12"/>
      <c r="I1285" s="12"/>
      <c r="J1285" s="12"/>
      <c r="K1285" s="12"/>
      <c r="L1285" s="12"/>
      <c r="M1285" s="49"/>
      <c r="N1285" s="49"/>
      <c r="O1285" s="12"/>
      <c r="P1285" s="12"/>
      <c r="Q1285" s="12"/>
      <c r="R1285" s="12"/>
      <c r="S1285" s="12"/>
    </row>
    <row r="1286" spans="1:19" s="1" customFormat="1" x14ac:dyDescent="0.4">
      <c r="A1286" s="12"/>
      <c r="B1286" s="12"/>
      <c r="C1286" s="42"/>
      <c r="D1286" s="12"/>
      <c r="E1286" s="12"/>
      <c r="F1286" s="12"/>
      <c r="G1286" s="12"/>
      <c r="H1286" s="12"/>
      <c r="I1286" s="12"/>
      <c r="J1286" s="12"/>
      <c r="K1286" s="12"/>
      <c r="L1286" s="12"/>
      <c r="M1286" s="49"/>
      <c r="N1286" s="49"/>
      <c r="O1286" s="12"/>
      <c r="P1286" s="12"/>
      <c r="Q1286" s="12"/>
      <c r="R1286" s="12"/>
      <c r="S1286" s="12"/>
    </row>
    <row r="1287" spans="1:19" s="1" customFormat="1" x14ac:dyDescent="0.4">
      <c r="A1287" s="12"/>
      <c r="B1287" s="12"/>
      <c r="C1287" s="42"/>
      <c r="D1287" s="12"/>
      <c r="E1287" s="12"/>
      <c r="F1287" s="12"/>
      <c r="G1287" s="12"/>
      <c r="H1287" s="12"/>
      <c r="I1287" s="12"/>
      <c r="J1287" s="12"/>
      <c r="K1287" s="12"/>
      <c r="L1287" s="12"/>
      <c r="M1287" s="49"/>
      <c r="N1287" s="49"/>
      <c r="O1287" s="12"/>
      <c r="P1287" s="12"/>
      <c r="Q1287" s="12"/>
      <c r="R1287" s="12"/>
      <c r="S1287" s="12"/>
    </row>
    <row r="1288" spans="1:19" s="1" customFormat="1" x14ac:dyDescent="0.4">
      <c r="A1288" s="12"/>
      <c r="B1288" s="12"/>
      <c r="C1288" s="42"/>
      <c r="D1288" s="12"/>
      <c r="E1288" s="12"/>
      <c r="F1288" s="12"/>
      <c r="G1288" s="12"/>
      <c r="H1288" s="12"/>
      <c r="I1288" s="12"/>
      <c r="J1288" s="12"/>
      <c r="K1288" s="12"/>
      <c r="L1288" s="12"/>
      <c r="M1288" s="49"/>
      <c r="N1288" s="49"/>
      <c r="O1288" s="12"/>
      <c r="P1288" s="12"/>
      <c r="Q1288" s="12"/>
      <c r="R1288" s="12"/>
      <c r="S1288" s="12"/>
    </row>
    <row r="1289" spans="1:19" s="1" customFormat="1" x14ac:dyDescent="0.4">
      <c r="A1289" s="12"/>
      <c r="B1289" s="12"/>
      <c r="C1289" s="42"/>
      <c r="D1289" s="12"/>
      <c r="E1289" s="12"/>
      <c r="F1289" s="12"/>
      <c r="G1289" s="12"/>
      <c r="H1289" s="12"/>
      <c r="I1289" s="12"/>
      <c r="J1289" s="12"/>
      <c r="K1289" s="12"/>
      <c r="L1289" s="12"/>
      <c r="M1289" s="49"/>
      <c r="N1289" s="49"/>
      <c r="O1289" s="12"/>
      <c r="P1289" s="12"/>
      <c r="Q1289" s="12"/>
      <c r="R1289" s="12"/>
      <c r="S1289" s="12"/>
    </row>
    <row r="1290" spans="1:19" s="1" customFormat="1" x14ac:dyDescent="0.4">
      <c r="A1290" s="12"/>
      <c r="B1290" s="12"/>
      <c r="C1290" s="42"/>
      <c r="D1290" s="12"/>
      <c r="E1290" s="12"/>
      <c r="F1290" s="12"/>
      <c r="G1290" s="12"/>
      <c r="H1290" s="12"/>
      <c r="I1290" s="12"/>
      <c r="J1290" s="12"/>
      <c r="K1290" s="12"/>
      <c r="L1290" s="12"/>
      <c r="M1290" s="49"/>
      <c r="N1290" s="49"/>
      <c r="O1290" s="12"/>
      <c r="P1290" s="12"/>
      <c r="Q1290" s="12"/>
      <c r="R1290" s="12"/>
      <c r="S1290" s="12"/>
    </row>
    <row r="1291" spans="1:19" s="1" customFormat="1" x14ac:dyDescent="0.4">
      <c r="A1291" s="12"/>
      <c r="B1291" s="12"/>
      <c r="C1291" s="42"/>
      <c r="D1291" s="12"/>
      <c r="E1291" s="12"/>
      <c r="F1291" s="12"/>
      <c r="G1291" s="12"/>
      <c r="H1291" s="12"/>
      <c r="I1291" s="12"/>
      <c r="J1291" s="12"/>
      <c r="K1291" s="12"/>
      <c r="L1291" s="12"/>
      <c r="M1291" s="49"/>
      <c r="N1291" s="49"/>
      <c r="O1291" s="12"/>
      <c r="P1291" s="12"/>
      <c r="Q1291" s="12"/>
      <c r="R1291" s="12"/>
      <c r="S1291" s="12"/>
    </row>
    <row r="1292" spans="1:19" s="1" customFormat="1" x14ac:dyDescent="0.4">
      <c r="A1292" s="12"/>
      <c r="B1292" s="12"/>
      <c r="C1292" s="42"/>
      <c r="D1292" s="12"/>
      <c r="E1292" s="12"/>
      <c r="F1292" s="12"/>
      <c r="G1292" s="12"/>
      <c r="H1292" s="12"/>
      <c r="I1292" s="12"/>
      <c r="J1292" s="12"/>
      <c r="K1292" s="12"/>
      <c r="L1292" s="12"/>
      <c r="M1292" s="49"/>
      <c r="N1292" s="49"/>
      <c r="O1292" s="12"/>
      <c r="P1292" s="12"/>
      <c r="Q1292" s="12"/>
      <c r="R1292" s="12"/>
      <c r="S1292" s="12"/>
    </row>
    <row r="1293" spans="1:19" s="1" customFormat="1" x14ac:dyDescent="0.4">
      <c r="A1293" s="12"/>
      <c r="B1293" s="12"/>
      <c r="C1293" s="42"/>
      <c r="D1293" s="12"/>
      <c r="E1293" s="12"/>
      <c r="F1293" s="12"/>
      <c r="G1293" s="12"/>
      <c r="H1293" s="12"/>
      <c r="I1293" s="12"/>
      <c r="J1293" s="12"/>
      <c r="K1293" s="12"/>
      <c r="L1293" s="12"/>
      <c r="M1293" s="49"/>
      <c r="N1293" s="49"/>
      <c r="O1293" s="12"/>
      <c r="P1293" s="12"/>
      <c r="Q1293" s="12"/>
      <c r="R1293" s="12"/>
      <c r="S1293" s="12"/>
    </row>
    <row r="1294" spans="1:19" s="1" customFormat="1" x14ac:dyDescent="0.4">
      <c r="A1294" s="12"/>
      <c r="B1294" s="12"/>
      <c r="C1294" s="42"/>
      <c r="D1294" s="12"/>
      <c r="E1294" s="12"/>
      <c r="F1294" s="12"/>
      <c r="G1294" s="12"/>
      <c r="H1294" s="12"/>
      <c r="I1294" s="12"/>
      <c r="J1294" s="12"/>
      <c r="K1294" s="12"/>
      <c r="L1294" s="12"/>
      <c r="M1294" s="49"/>
      <c r="N1294" s="49"/>
      <c r="O1294" s="12"/>
      <c r="P1294" s="12"/>
      <c r="Q1294" s="12"/>
      <c r="R1294" s="12"/>
      <c r="S1294" s="12"/>
    </row>
    <row r="1295" spans="1:19" s="1" customFormat="1" x14ac:dyDescent="0.4">
      <c r="A1295" s="12"/>
      <c r="B1295" s="12"/>
      <c r="C1295" s="42"/>
      <c r="D1295" s="12"/>
      <c r="E1295" s="12"/>
      <c r="F1295" s="12"/>
      <c r="G1295" s="12"/>
      <c r="H1295" s="12"/>
      <c r="I1295" s="12"/>
      <c r="J1295" s="12"/>
      <c r="K1295" s="12"/>
      <c r="L1295" s="12"/>
      <c r="M1295" s="49"/>
      <c r="N1295" s="49"/>
      <c r="O1295" s="12"/>
      <c r="P1295" s="12"/>
      <c r="Q1295" s="12"/>
      <c r="R1295" s="12"/>
      <c r="S1295" s="12"/>
    </row>
    <row r="1296" spans="1:19" s="1" customFormat="1" x14ac:dyDescent="0.4">
      <c r="A1296" s="12"/>
      <c r="B1296" s="12"/>
      <c r="C1296" s="42"/>
      <c r="D1296" s="12"/>
      <c r="E1296" s="12"/>
      <c r="F1296" s="12"/>
      <c r="G1296" s="12"/>
      <c r="H1296" s="12"/>
      <c r="I1296" s="12"/>
      <c r="J1296" s="12"/>
      <c r="K1296" s="12"/>
      <c r="L1296" s="12"/>
      <c r="M1296" s="49"/>
      <c r="N1296" s="49"/>
      <c r="O1296" s="12"/>
      <c r="P1296" s="12"/>
      <c r="Q1296" s="12"/>
      <c r="R1296" s="12"/>
      <c r="S1296" s="12"/>
    </row>
    <row r="1297" spans="1:19" s="1" customFormat="1" x14ac:dyDescent="0.4">
      <c r="A1297" s="12"/>
      <c r="B1297" s="12"/>
      <c r="C1297" s="42"/>
      <c r="D1297" s="12"/>
      <c r="E1297" s="12"/>
      <c r="F1297" s="12"/>
      <c r="G1297" s="12"/>
      <c r="H1297" s="12"/>
      <c r="I1297" s="12"/>
      <c r="J1297" s="12"/>
      <c r="K1297" s="12"/>
      <c r="L1297" s="12"/>
      <c r="M1297" s="49"/>
      <c r="N1297" s="49"/>
      <c r="O1297" s="12"/>
      <c r="P1297" s="12"/>
      <c r="Q1297" s="12"/>
      <c r="R1297" s="12"/>
      <c r="S1297" s="12"/>
    </row>
    <row r="1298" spans="1:19" s="1" customFormat="1" x14ac:dyDescent="0.4">
      <c r="A1298" s="12"/>
      <c r="B1298" s="12"/>
      <c r="C1298" s="42"/>
      <c r="D1298" s="12"/>
      <c r="E1298" s="12"/>
      <c r="F1298" s="12"/>
      <c r="G1298" s="12"/>
      <c r="H1298" s="12"/>
      <c r="I1298" s="12"/>
      <c r="J1298" s="12"/>
      <c r="K1298" s="12"/>
      <c r="L1298" s="12"/>
      <c r="M1298" s="49"/>
      <c r="N1298" s="49"/>
      <c r="O1298" s="12"/>
      <c r="P1298" s="12"/>
      <c r="Q1298" s="12"/>
      <c r="R1298" s="12"/>
      <c r="S1298" s="12"/>
    </row>
    <row r="1299" spans="1:19" s="1" customFormat="1" x14ac:dyDescent="0.4">
      <c r="A1299" s="12"/>
      <c r="B1299" s="12"/>
      <c r="C1299" s="42"/>
      <c r="D1299" s="12"/>
      <c r="E1299" s="12"/>
      <c r="F1299" s="12"/>
      <c r="G1299" s="12"/>
      <c r="H1299" s="12"/>
      <c r="I1299" s="12"/>
      <c r="J1299" s="12"/>
      <c r="K1299" s="12"/>
      <c r="L1299" s="12"/>
      <c r="M1299" s="49"/>
      <c r="N1299" s="49"/>
      <c r="O1299" s="12"/>
      <c r="P1299" s="12"/>
      <c r="Q1299" s="12"/>
      <c r="R1299" s="12"/>
      <c r="S1299" s="12"/>
    </row>
    <row r="1300" spans="1:19" s="1" customFormat="1" x14ac:dyDescent="0.4">
      <c r="A1300" s="12"/>
      <c r="B1300" s="12"/>
      <c r="C1300" s="42"/>
      <c r="D1300" s="12"/>
      <c r="E1300" s="12"/>
      <c r="F1300" s="12"/>
      <c r="G1300" s="12"/>
      <c r="H1300" s="12"/>
      <c r="I1300" s="12"/>
      <c r="J1300" s="12"/>
      <c r="K1300" s="12"/>
      <c r="L1300" s="12"/>
      <c r="M1300" s="49"/>
      <c r="N1300" s="49"/>
      <c r="O1300" s="12"/>
      <c r="P1300" s="12"/>
      <c r="Q1300" s="12"/>
      <c r="R1300" s="12"/>
      <c r="S1300" s="12"/>
    </row>
    <row r="1301" spans="1:19" s="1" customFormat="1" x14ac:dyDescent="0.4">
      <c r="A1301" s="12"/>
      <c r="B1301" s="12"/>
      <c r="C1301" s="42"/>
      <c r="D1301" s="12"/>
      <c r="E1301" s="12"/>
      <c r="F1301" s="12"/>
      <c r="G1301" s="12"/>
      <c r="H1301" s="12"/>
      <c r="I1301" s="12"/>
      <c r="J1301" s="12"/>
      <c r="K1301" s="12"/>
      <c r="L1301" s="12"/>
      <c r="M1301" s="49"/>
      <c r="N1301" s="49"/>
      <c r="O1301" s="12"/>
      <c r="P1301" s="12"/>
      <c r="Q1301" s="12"/>
      <c r="R1301" s="12"/>
      <c r="S1301" s="12"/>
    </row>
    <row r="1302" spans="1:19" s="1" customFormat="1" x14ac:dyDescent="0.4">
      <c r="A1302" s="12"/>
      <c r="B1302" s="12"/>
      <c r="C1302" s="42"/>
      <c r="D1302" s="12"/>
      <c r="E1302" s="12"/>
      <c r="F1302" s="12"/>
      <c r="G1302" s="12"/>
      <c r="H1302" s="12"/>
      <c r="I1302" s="12"/>
      <c r="J1302" s="12"/>
      <c r="K1302" s="12"/>
      <c r="L1302" s="12"/>
      <c r="M1302" s="49"/>
      <c r="N1302" s="49"/>
      <c r="O1302" s="12"/>
      <c r="P1302" s="12"/>
      <c r="Q1302" s="12"/>
      <c r="R1302" s="12"/>
      <c r="S1302" s="12"/>
    </row>
    <row r="1303" spans="1:19" s="1" customFormat="1" x14ac:dyDescent="0.4">
      <c r="A1303" s="12"/>
      <c r="B1303" s="12"/>
      <c r="C1303" s="42"/>
      <c r="D1303" s="12"/>
      <c r="E1303" s="12"/>
      <c r="F1303" s="12"/>
      <c r="G1303" s="12"/>
      <c r="H1303" s="12"/>
      <c r="I1303" s="12"/>
      <c r="J1303" s="12"/>
      <c r="K1303" s="12"/>
      <c r="L1303" s="12"/>
      <c r="M1303" s="49"/>
      <c r="N1303" s="49"/>
      <c r="O1303" s="12"/>
      <c r="P1303" s="12"/>
      <c r="Q1303" s="12"/>
      <c r="R1303" s="12"/>
      <c r="S1303" s="12"/>
    </row>
    <row r="1304" spans="1:19" s="1" customFormat="1" x14ac:dyDescent="0.4">
      <c r="A1304" s="12"/>
      <c r="B1304" s="12"/>
      <c r="C1304" s="42"/>
      <c r="D1304" s="12"/>
      <c r="E1304" s="12"/>
      <c r="F1304" s="12"/>
      <c r="G1304" s="12"/>
      <c r="H1304" s="12"/>
      <c r="I1304" s="12"/>
      <c r="J1304" s="12"/>
      <c r="K1304" s="12"/>
      <c r="L1304" s="12"/>
      <c r="M1304" s="49"/>
      <c r="N1304" s="49"/>
      <c r="O1304" s="12"/>
      <c r="P1304" s="12"/>
      <c r="Q1304" s="12"/>
      <c r="R1304" s="12"/>
      <c r="S1304" s="12"/>
    </row>
    <row r="1305" spans="1:19" s="1" customFormat="1" x14ac:dyDescent="0.4">
      <c r="A1305" s="12"/>
      <c r="B1305" s="12"/>
      <c r="C1305" s="42"/>
      <c r="D1305" s="12"/>
      <c r="E1305" s="12"/>
      <c r="F1305" s="12"/>
      <c r="G1305" s="12"/>
      <c r="H1305" s="12"/>
      <c r="I1305" s="12"/>
      <c r="J1305" s="12"/>
      <c r="K1305" s="12"/>
      <c r="L1305" s="12"/>
      <c r="M1305" s="49"/>
      <c r="N1305" s="49"/>
      <c r="O1305" s="12"/>
      <c r="P1305" s="12"/>
      <c r="Q1305" s="12"/>
      <c r="R1305" s="12"/>
      <c r="S1305" s="12"/>
    </row>
    <row r="1306" spans="1:19" s="1" customFormat="1" x14ac:dyDescent="0.4">
      <c r="A1306" s="12"/>
      <c r="B1306" s="12"/>
      <c r="C1306" s="42"/>
      <c r="D1306" s="12"/>
      <c r="E1306" s="12"/>
      <c r="F1306" s="12"/>
      <c r="G1306" s="12"/>
      <c r="H1306" s="12"/>
      <c r="I1306" s="12"/>
      <c r="J1306" s="12"/>
      <c r="K1306" s="12"/>
      <c r="L1306" s="12"/>
      <c r="M1306" s="49"/>
      <c r="N1306" s="49"/>
      <c r="O1306" s="12"/>
      <c r="P1306" s="12"/>
      <c r="Q1306" s="12"/>
      <c r="R1306" s="12"/>
      <c r="S1306" s="12"/>
    </row>
    <row r="1307" spans="1:19" s="1" customFormat="1" x14ac:dyDescent="0.4">
      <c r="A1307" s="12"/>
      <c r="B1307" s="12"/>
      <c r="C1307" s="42"/>
      <c r="D1307" s="12"/>
      <c r="E1307" s="12"/>
      <c r="F1307" s="12"/>
      <c r="G1307" s="12"/>
      <c r="H1307" s="12"/>
      <c r="I1307" s="12"/>
      <c r="J1307" s="12"/>
      <c r="K1307" s="12"/>
      <c r="L1307" s="12"/>
      <c r="M1307" s="49"/>
      <c r="N1307" s="49"/>
      <c r="O1307" s="12"/>
      <c r="P1307" s="12"/>
      <c r="Q1307" s="12"/>
      <c r="R1307" s="12"/>
      <c r="S1307" s="12"/>
    </row>
    <row r="1308" spans="1:19" s="1" customFormat="1" x14ac:dyDescent="0.4">
      <c r="A1308" s="12"/>
      <c r="B1308" s="12"/>
      <c r="C1308" s="42"/>
      <c r="D1308" s="12"/>
      <c r="E1308" s="12"/>
      <c r="F1308" s="12"/>
      <c r="G1308" s="12"/>
      <c r="H1308" s="12"/>
      <c r="I1308" s="12"/>
      <c r="J1308" s="12"/>
      <c r="K1308" s="12"/>
      <c r="L1308" s="12"/>
      <c r="M1308" s="49"/>
      <c r="N1308" s="49"/>
      <c r="O1308" s="12"/>
      <c r="P1308" s="12"/>
      <c r="Q1308" s="12"/>
      <c r="R1308" s="12"/>
      <c r="S1308" s="12"/>
    </row>
    <row r="1309" spans="1:19" s="1" customFormat="1" x14ac:dyDescent="0.4">
      <c r="A1309" s="12"/>
      <c r="B1309" s="12"/>
      <c r="C1309" s="42"/>
      <c r="D1309" s="12"/>
      <c r="E1309" s="12"/>
      <c r="F1309" s="12"/>
      <c r="G1309" s="12"/>
      <c r="H1309" s="12"/>
      <c r="I1309" s="12"/>
      <c r="J1309" s="12"/>
      <c r="K1309" s="12"/>
      <c r="L1309" s="12"/>
      <c r="M1309" s="49"/>
      <c r="N1309" s="49"/>
      <c r="O1309" s="12"/>
      <c r="P1309" s="12"/>
      <c r="Q1309" s="12"/>
      <c r="R1309" s="12"/>
      <c r="S1309" s="12"/>
    </row>
    <row r="1310" spans="1:19" s="1" customFormat="1" x14ac:dyDescent="0.4">
      <c r="A1310" s="12"/>
      <c r="B1310" s="12"/>
      <c r="C1310" s="42"/>
      <c r="D1310" s="12"/>
      <c r="E1310" s="12"/>
      <c r="F1310" s="12"/>
      <c r="G1310" s="12"/>
      <c r="H1310" s="12"/>
      <c r="I1310" s="12"/>
      <c r="J1310" s="12"/>
      <c r="K1310" s="12"/>
      <c r="L1310" s="12"/>
      <c r="M1310" s="49"/>
      <c r="N1310" s="49"/>
      <c r="O1310" s="12"/>
      <c r="P1310" s="12"/>
      <c r="Q1310" s="12"/>
      <c r="R1310" s="12"/>
      <c r="S1310" s="12"/>
    </row>
    <row r="1311" spans="1:19" s="1" customFormat="1" x14ac:dyDescent="0.4">
      <c r="A1311" s="12"/>
      <c r="B1311" s="12"/>
      <c r="C1311" s="42"/>
      <c r="D1311" s="12"/>
      <c r="E1311" s="12"/>
      <c r="F1311" s="12"/>
      <c r="G1311" s="12"/>
      <c r="H1311" s="12"/>
      <c r="I1311" s="12"/>
      <c r="J1311" s="12"/>
      <c r="K1311" s="12"/>
      <c r="L1311" s="12"/>
      <c r="M1311" s="49"/>
      <c r="N1311" s="49"/>
      <c r="O1311" s="12"/>
      <c r="P1311" s="12"/>
      <c r="Q1311" s="12"/>
      <c r="R1311" s="12"/>
      <c r="S1311" s="12"/>
    </row>
    <row r="1312" spans="1:19" s="1" customFormat="1" x14ac:dyDescent="0.4">
      <c r="A1312" s="12"/>
      <c r="B1312" s="12"/>
      <c r="C1312" s="42"/>
      <c r="D1312" s="12"/>
      <c r="E1312" s="12"/>
      <c r="F1312" s="12"/>
      <c r="G1312" s="12"/>
      <c r="H1312" s="12"/>
      <c r="I1312" s="12"/>
      <c r="J1312" s="12"/>
      <c r="K1312" s="12"/>
      <c r="L1312" s="12"/>
      <c r="M1312" s="49"/>
      <c r="N1312" s="49"/>
      <c r="O1312" s="12"/>
      <c r="P1312" s="12"/>
      <c r="Q1312" s="12"/>
      <c r="R1312" s="12"/>
      <c r="S1312" s="12"/>
    </row>
    <row r="1313" spans="1:19" s="1" customFormat="1" x14ac:dyDescent="0.4">
      <c r="A1313" s="12"/>
      <c r="B1313" s="12"/>
      <c r="C1313" s="42"/>
      <c r="D1313" s="12"/>
      <c r="E1313" s="12"/>
      <c r="F1313" s="12"/>
      <c r="G1313" s="12"/>
      <c r="H1313" s="12"/>
      <c r="I1313" s="12"/>
      <c r="J1313" s="12"/>
      <c r="K1313" s="12"/>
      <c r="L1313" s="12"/>
      <c r="M1313" s="49"/>
      <c r="N1313" s="49"/>
      <c r="O1313" s="12"/>
      <c r="P1313" s="12"/>
      <c r="Q1313" s="12"/>
      <c r="R1313" s="12"/>
      <c r="S1313" s="12"/>
    </row>
    <row r="1314" spans="1:19" s="1" customFormat="1" x14ac:dyDescent="0.4">
      <c r="A1314" s="12"/>
      <c r="B1314" s="12"/>
      <c r="C1314" s="42"/>
      <c r="D1314" s="12"/>
      <c r="E1314" s="12"/>
      <c r="F1314" s="12"/>
      <c r="G1314" s="12"/>
      <c r="H1314" s="12"/>
      <c r="I1314" s="12"/>
      <c r="J1314" s="12"/>
      <c r="K1314" s="12"/>
      <c r="L1314" s="12"/>
      <c r="M1314" s="49"/>
      <c r="N1314" s="49"/>
      <c r="O1314" s="12"/>
      <c r="P1314" s="12"/>
      <c r="Q1314" s="12"/>
      <c r="R1314" s="12"/>
      <c r="S1314" s="12"/>
    </row>
    <row r="1315" spans="1:19" s="1" customFormat="1" x14ac:dyDescent="0.4">
      <c r="A1315" s="12"/>
      <c r="B1315" s="12"/>
      <c r="C1315" s="42"/>
      <c r="D1315" s="12"/>
      <c r="E1315" s="12"/>
      <c r="F1315" s="12"/>
      <c r="G1315" s="12"/>
      <c r="H1315" s="12"/>
      <c r="I1315" s="12"/>
      <c r="J1315" s="12"/>
      <c r="K1315" s="12"/>
      <c r="L1315" s="12"/>
      <c r="M1315" s="49"/>
      <c r="N1315" s="49"/>
      <c r="O1315" s="12"/>
      <c r="P1315" s="12"/>
      <c r="Q1315" s="12"/>
      <c r="R1315" s="12"/>
      <c r="S1315" s="12"/>
    </row>
    <row r="1316" spans="1:19" s="1" customFormat="1" x14ac:dyDescent="0.4">
      <c r="A1316" s="12"/>
      <c r="B1316" s="12"/>
      <c r="C1316" s="42"/>
      <c r="D1316" s="12"/>
      <c r="E1316" s="12"/>
      <c r="F1316" s="12"/>
      <c r="G1316" s="12"/>
      <c r="H1316" s="12"/>
      <c r="I1316" s="12"/>
      <c r="J1316" s="12"/>
      <c r="K1316" s="12"/>
      <c r="L1316" s="12"/>
      <c r="M1316" s="49"/>
      <c r="N1316" s="49"/>
      <c r="O1316" s="12"/>
      <c r="P1316" s="12"/>
      <c r="Q1316" s="12"/>
      <c r="R1316" s="12"/>
      <c r="S1316" s="12"/>
    </row>
    <row r="1317" spans="1:19" s="1" customFormat="1" x14ac:dyDescent="0.4">
      <c r="A1317" s="12"/>
      <c r="B1317" s="12"/>
      <c r="C1317" s="42"/>
      <c r="D1317" s="12"/>
      <c r="E1317" s="12"/>
      <c r="F1317" s="12"/>
      <c r="G1317" s="12"/>
      <c r="H1317" s="12"/>
      <c r="I1317" s="12"/>
      <c r="J1317" s="12"/>
      <c r="K1317" s="12"/>
      <c r="L1317" s="12"/>
      <c r="M1317" s="49"/>
      <c r="N1317" s="49"/>
      <c r="O1317" s="12"/>
      <c r="P1317" s="12"/>
      <c r="Q1317" s="12"/>
      <c r="R1317" s="12"/>
      <c r="S1317" s="12"/>
    </row>
    <row r="1318" spans="1:19" s="1" customFormat="1" x14ac:dyDescent="0.4">
      <c r="A1318" s="12"/>
      <c r="B1318" s="12"/>
      <c r="C1318" s="42"/>
      <c r="D1318" s="12"/>
      <c r="E1318" s="12"/>
      <c r="F1318" s="12"/>
      <c r="G1318" s="12"/>
      <c r="H1318" s="12"/>
      <c r="I1318" s="12"/>
      <c r="J1318" s="12"/>
      <c r="K1318" s="12"/>
      <c r="L1318" s="12"/>
      <c r="M1318" s="49"/>
      <c r="N1318" s="49"/>
      <c r="O1318" s="12"/>
      <c r="P1318" s="12"/>
      <c r="Q1318" s="12"/>
      <c r="R1318" s="12"/>
      <c r="S1318" s="12"/>
    </row>
    <row r="1319" spans="1:19" s="1" customFormat="1" x14ac:dyDescent="0.4">
      <c r="A1319" s="12"/>
      <c r="B1319" s="12"/>
      <c r="C1319" s="42"/>
      <c r="D1319" s="12"/>
      <c r="E1319" s="12"/>
      <c r="F1319" s="12"/>
      <c r="G1319" s="12"/>
      <c r="H1319" s="12"/>
      <c r="I1319" s="12"/>
      <c r="J1319" s="12"/>
      <c r="K1319" s="12"/>
      <c r="L1319" s="12"/>
      <c r="M1319" s="49"/>
      <c r="N1319" s="49"/>
      <c r="O1319" s="12"/>
      <c r="P1319" s="12"/>
      <c r="Q1319" s="12"/>
      <c r="R1319" s="12"/>
      <c r="S1319" s="12"/>
    </row>
    <row r="1320" spans="1:19" s="1" customFormat="1" x14ac:dyDescent="0.4">
      <c r="A1320" s="12"/>
      <c r="B1320" s="12"/>
      <c r="C1320" s="42"/>
      <c r="D1320" s="12"/>
      <c r="E1320" s="12"/>
      <c r="F1320" s="12"/>
      <c r="G1320" s="12"/>
      <c r="H1320" s="12"/>
      <c r="I1320" s="12"/>
      <c r="J1320" s="12"/>
      <c r="K1320" s="12"/>
      <c r="L1320" s="12"/>
      <c r="M1320" s="49"/>
      <c r="N1320" s="49"/>
      <c r="O1320" s="12"/>
      <c r="P1320" s="12"/>
      <c r="Q1320" s="12"/>
      <c r="R1320" s="12"/>
      <c r="S1320" s="12"/>
    </row>
    <row r="1321" spans="1:19" s="1" customFormat="1" x14ac:dyDescent="0.4">
      <c r="A1321" s="12"/>
      <c r="B1321" s="12"/>
      <c r="C1321" s="42"/>
      <c r="D1321" s="12"/>
      <c r="E1321" s="12"/>
      <c r="F1321" s="12"/>
      <c r="G1321" s="12"/>
      <c r="H1321" s="12"/>
      <c r="I1321" s="12"/>
      <c r="J1321" s="12"/>
      <c r="K1321" s="12"/>
      <c r="L1321" s="12"/>
      <c r="M1321" s="49"/>
      <c r="N1321" s="49"/>
      <c r="O1321" s="12"/>
      <c r="P1321" s="12"/>
      <c r="Q1321" s="12"/>
      <c r="R1321" s="12"/>
      <c r="S1321" s="12"/>
    </row>
    <row r="1322" spans="1:19" s="1" customFormat="1" x14ac:dyDescent="0.4">
      <c r="A1322" s="12"/>
      <c r="B1322" s="12"/>
      <c r="C1322" s="42"/>
      <c r="D1322" s="12"/>
      <c r="E1322" s="12"/>
      <c r="F1322" s="12"/>
      <c r="G1322" s="12"/>
      <c r="H1322" s="12"/>
      <c r="I1322" s="12"/>
      <c r="J1322" s="12"/>
      <c r="K1322" s="12"/>
      <c r="L1322" s="12"/>
      <c r="M1322" s="49"/>
      <c r="N1322" s="49"/>
      <c r="O1322" s="12"/>
      <c r="P1322" s="12"/>
      <c r="Q1322" s="12"/>
      <c r="R1322" s="12"/>
      <c r="S1322" s="12"/>
    </row>
    <row r="1323" spans="1:19" s="1" customFormat="1" x14ac:dyDescent="0.4">
      <c r="A1323" s="12"/>
      <c r="B1323" s="12"/>
      <c r="C1323" s="42"/>
      <c r="D1323" s="12"/>
      <c r="E1323" s="12"/>
      <c r="F1323" s="12"/>
      <c r="G1323" s="12"/>
      <c r="H1323" s="12"/>
      <c r="I1323" s="12"/>
      <c r="J1323" s="12"/>
      <c r="K1323" s="12"/>
      <c r="L1323" s="12"/>
      <c r="M1323" s="49"/>
      <c r="N1323" s="49"/>
      <c r="O1323" s="12"/>
      <c r="P1323" s="12"/>
      <c r="Q1323" s="12"/>
      <c r="R1323" s="12"/>
      <c r="S1323" s="12"/>
    </row>
    <row r="1324" spans="1:19" s="1" customFormat="1" x14ac:dyDescent="0.4">
      <c r="A1324" s="12"/>
      <c r="B1324" s="12"/>
      <c r="C1324" s="42"/>
      <c r="D1324" s="12"/>
      <c r="E1324" s="12"/>
      <c r="F1324" s="12"/>
      <c r="G1324" s="12"/>
      <c r="H1324" s="12"/>
      <c r="I1324" s="12"/>
      <c r="J1324" s="12"/>
      <c r="K1324" s="12"/>
      <c r="L1324" s="12"/>
      <c r="M1324" s="49"/>
      <c r="N1324" s="49"/>
      <c r="O1324" s="12"/>
      <c r="P1324" s="12"/>
      <c r="Q1324" s="12"/>
      <c r="R1324" s="12"/>
      <c r="S1324" s="12"/>
    </row>
    <row r="1325" spans="1:19" s="1" customFormat="1" x14ac:dyDescent="0.4">
      <c r="A1325" s="12"/>
      <c r="B1325" s="12"/>
      <c r="C1325" s="42"/>
      <c r="D1325" s="12"/>
      <c r="E1325" s="12"/>
      <c r="F1325" s="12"/>
      <c r="G1325" s="12"/>
      <c r="H1325" s="12"/>
      <c r="I1325" s="12"/>
      <c r="J1325" s="12"/>
      <c r="K1325" s="12"/>
      <c r="L1325" s="12"/>
      <c r="M1325" s="49"/>
      <c r="N1325" s="49"/>
      <c r="O1325" s="12"/>
      <c r="P1325" s="12"/>
      <c r="Q1325" s="12"/>
      <c r="R1325" s="12"/>
      <c r="S1325" s="12"/>
    </row>
    <row r="1326" spans="1:19" s="1" customFormat="1" x14ac:dyDescent="0.4">
      <c r="A1326" s="12"/>
      <c r="B1326" s="12"/>
      <c r="C1326" s="42"/>
      <c r="D1326" s="12"/>
      <c r="E1326" s="12"/>
      <c r="F1326" s="12"/>
      <c r="G1326" s="12"/>
      <c r="H1326" s="12"/>
      <c r="I1326" s="12"/>
      <c r="J1326" s="12"/>
      <c r="K1326" s="12"/>
      <c r="L1326" s="12"/>
      <c r="M1326" s="49"/>
      <c r="N1326" s="49"/>
      <c r="O1326" s="12"/>
      <c r="P1326" s="12"/>
      <c r="Q1326" s="12"/>
      <c r="R1326" s="12"/>
      <c r="S1326" s="12"/>
    </row>
    <row r="1327" spans="1:19" s="1" customFormat="1" x14ac:dyDescent="0.4">
      <c r="A1327" s="12"/>
      <c r="B1327" s="12"/>
      <c r="C1327" s="42"/>
      <c r="D1327" s="12"/>
      <c r="E1327" s="12"/>
      <c r="F1327" s="12"/>
      <c r="G1327" s="12"/>
      <c r="H1327" s="12"/>
      <c r="I1327" s="12"/>
      <c r="J1327" s="12"/>
      <c r="K1327" s="12"/>
      <c r="L1327" s="12"/>
      <c r="M1327" s="49"/>
      <c r="N1327" s="49"/>
      <c r="O1327" s="12"/>
      <c r="P1327" s="12"/>
      <c r="Q1327" s="12"/>
      <c r="R1327" s="12"/>
      <c r="S1327" s="12"/>
    </row>
    <row r="1328" spans="1:19" s="1" customFormat="1" x14ac:dyDescent="0.4">
      <c r="A1328" s="12"/>
      <c r="B1328" s="12"/>
      <c r="C1328" s="42"/>
      <c r="D1328" s="12"/>
      <c r="E1328" s="12"/>
      <c r="F1328" s="12"/>
      <c r="G1328" s="12"/>
      <c r="H1328" s="12"/>
      <c r="I1328" s="12"/>
      <c r="J1328" s="12"/>
      <c r="K1328" s="12"/>
      <c r="L1328" s="12"/>
      <c r="M1328" s="49"/>
      <c r="N1328" s="49"/>
      <c r="O1328" s="12"/>
      <c r="P1328" s="12"/>
      <c r="Q1328" s="12"/>
      <c r="R1328" s="12"/>
      <c r="S1328" s="12"/>
    </row>
    <row r="1329" spans="1:19" s="1" customFormat="1" x14ac:dyDescent="0.4">
      <c r="A1329" s="12"/>
      <c r="B1329" s="12"/>
      <c r="C1329" s="42"/>
      <c r="D1329" s="12"/>
      <c r="E1329" s="12"/>
      <c r="F1329" s="12"/>
      <c r="G1329" s="12"/>
      <c r="H1329" s="12"/>
      <c r="I1329" s="12"/>
      <c r="J1329" s="12"/>
      <c r="K1329" s="12"/>
      <c r="L1329" s="12"/>
      <c r="M1329" s="49"/>
      <c r="N1329" s="49"/>
      <c r="O1329" s="12"/>
      <c r="P1329" s="12"/>
      <c r="Q1329" s="12"/>
      <c r="R1329" s="12"/>
      <c r="S1329" s="12"/>
    </row>
    <row r="1330" spans="1:19" s="1" customFormat="1" x14ac:dyDescent="0.4">
      <c r="A1330" s="12"/>
      <c r="B1330" s="12"/>
      <c r="C1330" s="42"/>
      <c r="D1330" s="12"/>
      <c r="E1330" s="12"/>
      <c r="F1330" s="12"/>
      <c r="G1330" s="12"/>
      <c r="H1330" s="12"/>
      <c r="I1330" s="12"/>
      <c r="J1330" s="12"/>
      <c r="K1330" s="12"/>
      <c r="L1330" s="12"/>
      <c r="M1330" s="49"/>
      <c r="N1330" s="49"/>
      <c r="O1330" s="12"/>
      <c r="P1330" s="12"/>
      <c r="Q1330" s="12"/>
      <c r="R1330" s="12"/>
      <c r="S1330" s="12"/>
    </row>
    <row r="1331" spans="1:19" s="1" customFormat="1" x14ac:dyDescent="0.4">
      <c r="A1331" s="12"/>
      <c r="B1331" s="12"/>
      <c r="C1331" s="42"/>
      <c r="D1331" s="12"/>
      <c r="E1331" s="12"/>
      <c r="F1331" s="12"/>
      <c r="G1331" s="12"/>
      <c r="H1331" s="12"/>
      <c r="I1331" s="12"/>
      <c r="J1331" s="12"/>
      <c r="K1331" s="12"/>
      <c r="L1331" s="12"/>
      <c r="M1331" s="49"/>
      <c r="N1331" s="49"/>
      <c r="O1331" s="12"/>
      <c r="P1331" s="12"/>
      <c r="Q1331" s="12"/>
      <c r="R1331" s="12"/>
      <c r="S1331" s="12"/>
    </row>
    <row r="1332" spans="1:19" s="1" customFormat="1" x14ac:dyDescent="0.4">
      <c r="A1332" s="12"/>
      <c r="B1332" s="12"/>
      <c r="C1332" s="42"/>
      <c r="D1332" s="12"/>
      <c r="E1332" s="12"/>
      <c r="F1332" s="12"/>
      <c r="G1332" s="12"/>
      <c r="H1332" s="12"/>
      <c r="I1332" s="12"/>
      <c r="J1332" s="12"/>
      <c r="K1332" s="12"/>
      <c r="L1332" s="12"/>
      <c r="M1332" s="49"/>
      <c r="N1332" s="49"/>
      <c r="O1332" s="12"/>
      <c r="P1332" s="12"/>
      <c r="Q1332" s="12"/>
      <c r="R1332" s="12"/>
      <c r="S1332" s="12"/>
    </row>
    <row r="1333" spans="1:19" s="1" customFormat="1" x14ac:dyDescent="0.4">
      <c r="A1333" s="12"/>
      <c r="B1333" s="12"/>
      <c r="C1333" s="42"/>
      <c r="D1333" s="12"/>
      <c r="E1333" s="12"/>
      <c r="F1333" s="12"/>
      <c r="G1333" s="12"/>
      <c r="H1333" s="12"/>
      <c r="I1333" s="12"/>
      <c r="J1333" s="12"/>
      <c r="K1333" s="12"/>
      <c r="L1333" s="12"/>
      <c r="M1333" s="49"/>
      <c r="N1333" s="49"/>
      <c r="O1333" s="12"/>
      <c r="P1333" s="12"/>
      <c r="Q1333" s="12"/>
      <c r="R1333" s="12"/>
      <c r="S1333" s="12"/>
    </row>
    <row r="1334" spans="1:19" s="1" customFormat="1" x14ac:dyDescent="0.4">
      <c r="A1334" s="12"/>
      <c r="B1334" s="12"/>
      <c r="C1334" s="42"/>
      <c r="D1334" s="12"/>
      <c r="E1334" s="12"/>
      <c r="F1334" s="12"/>
      <c r="G1334" s="12"/>
      <c r="H1334" s="12"/>
      <c r="I1334" s="12"/>
      <c r="J1334" s="12"/>
      <c r="K1334" s="12"/>
      <c r="L1334" s="12"/>
      <c r="M1334" s="49"/>
      <c r="N1334" s="49"/>
      <c r="O1334" s="12"/>
      <c r="P1334" s="12"/>
      <c r="Q1334" s="12"/>
      <c r="R1334" s="12"/>
      <c r="S1334" s="12"/>
    </row>
    <row r="1335" spans="1:19" s="1" customFormat="1" x14ac:dyDescent="0.4">
      <c r="A1335" s="12"/>
      <c r="B1335" s="12"/>
      <c r="C1335" s="42"/>
      <c r="D1335" s="12"/>
      <c r="E1335" s="12"/>
      <c r="F1335" s="12"/>
      <c r="G1335" s="12"/>
      <c r="H1335" s="12"/>
      <c r="I1335" s="12"/>
      <c r="J1335" s="12"/>
      <c r="K1335" s="12"/>
      <c r="L1335" s="12"/>
      <c r="M1335" s="49"/>
      <c r="N1335" s="49"/>
      <c r="O1335" s="12"/>
      <c r="P1335" s="12"/>
      <c r="Q1335" s="12"/>
      <c r="R1335" s="12"/>
      <c r="S1335" s="12"/>
    </row>
    <row r="1336" spans="1:19" s="1" customFormat="1" x14ac:dyDescent="0.4">
      <c r="A1336" s="12"/>
      <c r="B1336" s="12"/>
      <c r="C1336" s="42"/>
      <c r="D1336" s="12"/>
      <c r="E1336" s="12"/>
      <c r="F1336" s="12"/>
      <c r="G1336" s="12"/>
      <c r="H1336" s="12"/>
      <c r="I1336" s="12"/>
      <c r="J1336" s="12"/>
      <c r="K1336" s="12"/>
      <c r="L1336" s="12"/>
      <c r="M1336" s="49"/>
      <c r="N1336" s="49"/>
      <c r="O1336" s="12"/>
      <c r="P1336" s="12"/>
      <c r="Q1336" s="12"/>
      <c r="R1336" s="12"/>
      <c r="S1336" s="12"/>
    </row>
    <row r="1337" spans="1:19" s="1" customFormat="1" x14ac:dyDescent="0.4">
      <c r="A1337" s="12"/>
      <c r="B1337" s="12"/>
      <c r="C1337" s="42"/>
      <c r="D1337" s="12"/>
      <c r="E1337" s="12"/>
      <c r="F1337" s="12"/>
      <c r="G1337" s="12"/>
      <c r="H1337" s="12"/>
      <c r="I1337" s="12"/>
      <c r="J1337" s="12"/>
      <c r="K1337" s="12"/>
      <c r="L1337" s="12"/>
      <c r="M1337" s="49"/>
      <c r="N1337" s="49"/>
      <c r="O1337" s="12"/>
      <c r="P1337" s="12"/>
      <c r="Q1337" s="12"/>
      <c r="R1337" s="12"/>
      <c r="S1337" s="12"/>
    </row>
    <row r="1338" spans="1:19" s="1" customFormat="1" x14ac:dyDescent="0.4">
      <c r="A1338" s="12"/>
      <c r="B1338" s="12"/>
      <c r="C1338" s="42"/>
      <c r="D1338" s="12"/>
      <c r="E1338" s="12"/>
      <c r="F1338" s="12"/>
      <c r="G1338" s="12"/>
      <c r="H1338" s="12"/>
      <c r="I1338" s="12"/>
      <c r="J1338" s="12"/>
      <c r="K1338" s="12"/>
      <c r="L1338" s="12"/>
      <c r="M1338" s="49"/>
      <c r="N1338" s="49"/>
      <c r="O1338" s="12"/>
      <c r="P1338" s="12"/>
      <c r="Q1338" s="12"/>
      <c r="R1338" s="12"/>
      <c r="S1338" s="12"/>
    </row>
    <row r="1339" spans="1:19" s="1" customFormat="1" x14ac:dyDescent="0.4">
      <c r="A1339" s="12"/>
      <c r="B1339" s="12"/>
      <c r="C1339" s="42"/>
      <c r="D1339" s="12"/>
      <c r="E1339" s="12"/>
      <c r="F1339" s="12"/>
      <c r="G1339" s="12"/>
      <c r="H1339" s="12"/>
      <c r="I1339" s="12"/>
      <c r="J1339" s="12"/>
      <c r="K1339" s="12"/>
      <c r="L1339" s="12"/>
      <c r="M1339" s="49"/>
      <c r="N1339" s="49"/>
      <c r="O1339" s="12"/>
      <c r="P1339" s="12"/>
      <c r="Q1339" s="12"/>
      <c r="R1339" s="12"/>
      <c r="S1339" s="12"/>
    </row>
    <row r="1340" spans="1:19" s="1" customFormat="1" x14ac:dyDescent="0.4">
      <c r="A1340" s="12"/>
      <c r="B1340" s="12"/>
      <c r="C1340" s="42"/>
      <c r="D1340" s="12"/>
      <c r="E1340" s="12"/>
      <c r="F1340" s="12"/>
      <c r="G1340" s="12"/>
      <c r="H1340" s="12"/>
      <c r="I1340" s="12"/>
      <c r="J1340" s="12"/>
      <c r="K1340" s="12"/>
      <c r="L1340" s="12"/>
      <c r="M1340" s="49"/>
      <c r="N1340" s="49"/>
      <c r="O1340" s="12"/>
      <c r="P1340" s="12"/>
      <c r="Q1340" s="12"/>
      <c r="R1340" s="12"/>
      <c r="S1340" s="12"/>
    </row>
    <row r="1341" spans="1:19" s="1" customFormat="1" x14ac:dyDescent="0.4">
      <c r="A1341" s="12"/>
      <c r="B1341" s="12"/>
      <c r="C1341" s="42"/>
      <c r="D1341" s="12"/>
      <c r="E1341" s="12"/>
      <c r="F1341" s="12"/>
      <c r="G1341" s="12"/>
      <c r="H1341" s="12"/>
      <c r="I1341" s="12"/>
      <c r="J1341" s="12"/>
      <c r="K1341" s="12"/>
      <c r="L1341" s="12"/>
      <c r="M1341" s="49"/>
      <c r="N1341" s="49"/>
      <c r="O1341" s="12"/>
      <c r="P1341" s="12"/>
      <c r="Q1341" s="12"/>
      <c r="R1341" s="12"/>
      <c r="S1341" s="12"/>
    </row>
    <row r="1342" spans="1:19" s="1" customFormat="1" x14ac:dyDescent="0.4">
      <c r="A1342" s="12"/>
      <c r="B1342" s="12"/>
      <c r="C1342" s="42"/>
      <c r="D1342" s="12"/>
      <c r="E1342" s="12"/>
      <c r="F1342" s="12"/>
      <c r="G1342" s="12"/>
      <c r="H1342" s="12"/>
      <c r="I1342" s="12"/>
      <c r="J1342" s="12"/>
      <c r="K1342" s="12"/>
      <c r="L1342" s="12"/>
      <c r="M1342" s="49"/>
      <c r="N1342" s="49"/>
      <c r="O1342" s="12"/>
      <c r="P1342" s="12"/>
      <c r="Q1342" s="12"/>
      <c r="R1342" s="12"/>
      <c r="S1342" s="12"/>
    </row>
    <row r="1343" spans="1:19" s="1" customFormat="1" x14ac:dyDescent="0.4">
      <c r="A1343" s="12"/>
      <c r="B1343" s="12"/>
      <c r="C1343" s="42"/>
      <c r="D1343" s="12"/>
      <c r="E1343" s="12"/>
      <c r="F1343" s="12"/>
      <c r="G1343" s="12"/>
      <c r="H1343" s="12"/>
      <c r="I1343" s="12"/>
      <c r="J1343" s="12"/>
      <c r="K1343" s="12"/>
      <c r="L1343" s="12"/>
      <c r="M1343" s="49"/>
      <c r="N1343" s="49"/>
      <c r="O1343" s="12"/>
      <c r="P1343" s="12"/>
      <c r="Q1343" s="12"/>
      <c r="R1343" s="12"/>
      <c r="S1343" s="12"/>
    </row>
    <row r="1344" spans="1:19" s="1" customFormat="1" x14ac:dyDescent="0.4">
      <c r="A1344" s="12"/>
      <c r="B1344" s="12"/>
      <c r="C1344" s="42"/>
      <c r="D1344" s="12"/>
      <c r="E1344" s="12"/>
      <c r="F1344" s="12"/>
      <c r="G1344" s="12"/>
      <c r="H1344" s="12"/>
      <c r="I1344" s="12"/>
      <c r="J1344" s="12"/>
      <c r="K1344" s="12"/>
      <c r="L1344" s="12"/>
      <c r="M1344" s="49"/>
      <c r="N1344" s="49"/>
      <c r="O1344" s="12"/>
      <c r="P1344" s="12"/>
      <c r="Q1344" s="12"/>
      <c r="R1344" s="12"/>
      <c r="S1344" s="12"/>
    </row>
    <row r="1345" spans="1:19" s="1" customFormat="1" x14ac:dyDescent="0.4">
      <c r="A1345" s="12"/>
      <c r="B1345" s="12"/>
      <c r="C1345" s="42"/>
      <c r="D1345" s="12"/>
      <c r="E1345" s="12"/>
      <c r="F1345" s="12"/>
      <c r="G1345" s="12"/>
      <c r="H1345" s="12"/>
      <c r="I1345" s="12"/>
      <c r="J1345" s="12"/>
      <c r="K1345" s="12"/>
      <c r="L1345" s="12"/>
      <c r="M1345" s="49"/>
      <c r="N1345" s="49"/>
      <c r="O1345" s="12"/>
      <c r="P1345" s="12"/>
      <c r="Q1345" s="12"/>
      <c r="R1345" s="12"/>
      <c r="S1345" s="12"/>
    </row>
    <row r="1346" spans="1:19" s="1" customFormat="1" x14ac:dyDescent="0.4">
      <c r="A1346" s="12"/>
      <c r="B1346" s="12"/>
      <c r="C1346" s="42"/>
      <c r="D1346" s="12"/>
      <c r="E1346" s="12"/>
      <c r="F1346" s="12"/>
      <c r="G1346" s="12"/>
      <c r="H1346" s="12"/>
      <c r="I1346" s="12"/>
      <c r="J1346" s="12"/>
      <c r="K1346" s="12"/>
      <c r="L1346" s="12"/>
      <c r="M1346" s="49"/>
      <c r="N1346" s="49"/>
      <c r="O1346" s="12"/>
      <c r="P1346" s="12"/>
      <c r="Q1346" s="12"/>
      <c r="R1346" s="12"/>
      <c r="S1346" s="12"/>
    </row>
    <row r="1347" spans="1:19" s="1" customFormat="1" x14ac:dyDescent="0.4">
      <c r="A1347" s="12"/>
      <c r="B1347" s="12"/>
      <c r="C1347" s="42"/>
      <c r="D1347" s="12"/>
      <c r="E1347" s="12"/>
      <c r="F1347" s="12"/>
      <c r="G1347" s="12"/>
      <c r="H1347" s="12"/>
      <c r="I1347" s="12"/>
      <c r="J1347" s="12"/>
      <c r="K1347" s="12"/>
      <c r="L1347" s="12"/>
      <c r="M1347" s="49"/>
      <c r="N1347" s="49"/>
      <c r="O1347" s="12"/>
      <c r="P1347" s="12"/>
      <c r="Q1347" s="12"/>
      <c r="R1347" s="12"/>
      <c r="S1347" s="12"/>
    </row>
    <row r="1348" spans="1:19" s="1" customFormat="1" x14ac:dyDescent="0.4">
      <c r="A1348" s="12"/>
      <c r="B1348" s="12"/>
      <c r="C1348" s="42"/>
      <c r="D1348" s="12"/>
      <c r="E1348" s="12"/>
      <c r="F1348" s="12"/>
      <c r="G1348" s="12"/>
      <c r="H1348" s="12"/>
      <c r="I1348" s="12"/>
      <c r="J1348" s="12"/>
      <c r="K1348" s="12"/>
      <c r="L1348" s="12"/>
      <c r="M1348" s="49"/>
      <c r="N1348" s="49"/>
      <c r="O1348" s="12"/>
      <c r="P1348" s="12"/>
      <c r="Q1348" s="12"/>
      <c r="R1348" s="12"/>
      <c r="S1348" s="12"/>
    </row>
    <row r="1349" spans="1:19" s="1" customFormat="1" x14ac:dyDescent="0.4">
      <c r="A1349" s="12"/>
      <c r="B1349" s="12"/>
      <c r="C1349" s="42"/>
      <c r="D1349" s="12"/>
      <c r="E1349" s="12"/>
      <c r="F1349" s="12"/>
      <c r="G1349" s="12"/>
      <c r="H1349" s="12"/>
      <c r="I1349" s="12"/>
      <c r="J1349" s="12"/>
      <c r="K1349" s="12"/>
      <c r="L1349" s="12"/>
      <c r="M1349" s="49"/>
      <c r="N1349" s="49"/>
      <c r="O1349" s="12"/>
      <c r="P1349" s="12"/>
      <c r="Q1349" s="12"/>
      <c r="R1349" s="12"/>
      <c r="S1349" s="12"/>
    </row>
    <row r="1350" spans="1:19" s="1" customFormat="1" x14ac:dyDescent="0.4">
      <c r="A1350" s="12"/>
      <c r="B1350" s="12"/>
      <c r="C1350" s="42"/>
      <c r="D1350" s="12"/>
      <c r="E1350" s="12"/>
      <c r="F1350" s="12"/>
      <c r="G1350" s="12"/>
      <c r="H1350" s="12"/>
      <c r="I1350" s="12"/>
      <c r="J1350" s="12"/>
      <c r="K1350" s="12"/>
      <c r="L1350" s="12"/>
      <c r="M1350" s="49"/>
      <c r="N1350" s="49"/>
      <c r="O1350" s="12"/>
      <c r="P1350" s="12"/>
      <c r="Q1350" s="12"/>
      <c r="R1350" s="12"/>
      <c r="S1350" s="12"/>
    </row>
    <row r="1351" spans="1:19" s="1" customFormat="1" x14ac:dyDescent="0.4">
      <c r="A1351" s="12"/>
      <c r="B1351" s="12"/>
      <c r="C1351" s="42"/>
      <c r="D1351" s="12"/>
      <c r="E1351" s="12"/>
      <c r="F1351" s="12"/>
      <c r="G1351" s="12"/>
      <c r="H1351" s="12"/>
      <c r="I1351" s="12"/>
      <c r="J1351" s="12"/>
      <c r="K1351" s="12"/>
      <c r="L1351" s="12"/>
      <c r="M1351" s="49"/>
      <c r="N1351" s="49"/>
      <c r="O1351" s="12"/>
      <c r="P1351" s="12"/>
      <c r="Q1351" s="12"/>
      <c r="R1351" s="12"/>
      <c r="S1351" s="12"/>
    </row>
    <row r="1352" spans="1:19" s="1" customFormat="1" x14ac:dyDescent="0.4">
      <c r="A1352" s="12"/>
      <c r="B1352" s="12"/>
      <c r="C1352" s="42"/>
      <c r="D1352" s="12"/>
      <c r="E1352" s="12"/>
      <c r="F1352" s="12"/>
      <c r="G1352" s="12"/>
      <c r="H1352" s="12"/>
      <c r="I1352" s="12"/>
      <c r="J1352" s="12"/>
      <c r="K1352" s="12"/>
      <c r="L1352" s="12"/>
      <c r="M1352" s="49"/>
      <c r="N1352" s="49"/>
      <c r="O1352" s="12"/>
      <c r="P1352" s="12"/>
      <c r="Q1352" s="12"/>
      <c r="R1352" s="12"/>
      <c r="S1352" s="12"/>
    </row>
    <row r="1353" spans="1:19" s="1" customFormat="1" x14ac:dyDescent="0.4">
      <c r="A1353" s="12"/>
      <c r="B1353" s="12"/>
      <c r="C1353" s="42"/>
      <c r="D1353" s="12"/>
      <c r="E1353" s="12"/>
      <c r="F1353" s="12"/>
      <c r="G1353" s="12"/>
      <c r="H1353" s="12"/>
      <c r="I1353" s="12"/>
      <c r="J1353" s="12"/>
      <c r="K1353" s="12"/>
      <c r="L1353" s="12"/>
      <c r="M1353" s="49"/>
      <c r="N1353" s="49"/>
      <c r="O1353" s="12"/>
      <c r="P1353" s="12"/>
      <c r="Q1353" s="12"/>
      <c r="R1353" s="12"/>
      <c r="S1353" s="12"/>
    </row>
    <row r="1354" spans="1:19" s="1" customFormat="1" x14ac:dyDescent="0.4">
      <c r="A1354" s="12"/>
      <c r="B1354" s="12"/>
      <c r="C1354" s="42"/>
      <c r="D1354" s="12"/>
      <c r="E1354" s="12"/>
      <c r="F1354" s="12"/>
      <c r="G1354" s="12"/>
      <c r="H1354" s="12"/>
      <c r="I1354" s="12"/>
      <c r="J1354" s="12"/>
      <c r="K1354" s="12"/>
      <c r="L1354" s="12"/>
      <c r="M1354" s="49"/>
      <c r="N1354" s="49"/>
      <c r="O1354" s="12"/>
      <c r="P1354" s="12"/>
      <c r="Q1354" s="12"/>
      <c r="R1354" s="12"/>
      <c r="S1354" s="12"/>
    </row>
    <row r="1355" spans="1:19" s="1" customFormat="1" x14ac:dyDescent="0.4">
      <c r="A1355" s="12"/>
      <c r="B1355" s="12"/>
      <c r="C1355" s="42"/>
      <c r="D1355" s="12"/>
      <c r="E1355" s="12"/>
      <c r="F1355" s="12"/>
      <c r="G1355" s="12"/>
      <c r="H1355" s="12"/>
      <c r="I1355" s="12"/>
      <c r="J1355" s="12"/>
      <c r="K1355" s="12"/>
      <c r="L1355" s="12"/>
      <c r="M1355" s="49"/>
      <c r="N1355" s="49"/>
      <c r="O1355" s="12"/>
      <c r="P1355" s="12"/>
      <c r="Q1355" s="12"/>
      <c r="R1355" s="12"/>
      <c r="S1355" s="12"/>
    </row>
    <row r="1356" spans="1:19" s="1" customFormat="1" x14ac:dyDescent="0.4">
      <c r="A1356" s="12"/>
      <c r="B1356" s="12"/>
      <c r="C1356" s="42"/>
      <c r="D1356" s="12"/>
      <c r="E1356" s="12"/>
      <c r="F1356" s="12"/>
      <c r="G1356" s="12"/>
      <c r="H1356" s="12"/>
      <c r="I1356" s="12"/>
      <c r="J1356" s="12"/>
      <c r="K1356" s="12"/>
      <c r="L1356" s="12"/>
      <c r="M1356" s="49"/>
      <c r="N1356" s="49"/>
      <c r="O1356" s="12"/>
      <c r="P1356" s="12"/>
      <c r="Q1356" s="12"/>
      <c r="R1356" s="12"/>
      <c r="S1356" s="12"/>
    </row>
    <row r="1357" spans="1:19" s="1" customFormat="1" x14ac:dyDescent="0.4">
      <c r="A1357" s="12"/>
      <c r="B1357" s="12"/>
      <c r="C1357" s="42"/>
      <c r="D1357" s="12"/>
      <c r="E1357" s="12"/>
      <c r="F1357" s="12"/>
      <c r="G1357" s="12"/>
      <c r="H1357" s="12"/>
      <c r="I1357" s="12"/>
      <c r="J1357" s="12"/>
      <c r="K1357" s="12"/>
      <c r="L1357" s="12"/>
      <c r="M1357" s="49"/>
      <c r="N1357" s="49"/>
      <c r="O1357" s="12"/>
      <c r="P1357" s="12"/>
      <c r="Q1357" s="12"/>
      <c r="R1357" s="12"/>
      <c r="S1357" s="12"/>
    </row>
    <row r="1358" spans="1:19" s="1" customFormat="1" x14ac:dyDescent="0.4">
      <c r="A1358" s="12"/>
      <c r="B1358" s="12"/>
      <c r="C1358" s="42"/>
      <c r="D1358" s="12"/>
      <c r="E1358" s="12"/>
      <c r="F1358" s="12"/>
      <c r="G1358" s="12"/>
      <c r="H1358" s="12"/>
      <c r="I1358" s="12"/>
      <c r="J1358" s="12"/>
      <c r="K1358" s="12"/>
      <c r="L1358" s="12"/>
      <c r="M1358" s="49"/>
      <c r="N1358" s="49"/>
      <c r="O1358" s="12"/>
      <c r="P1358" s="12"/>
      <c r="Q1358" s="12"/>
      <c r="R1358" s="12"/>
      <c r="S1358" s="12"/>
    </row>
    <row r="1359" spans="1:19" s="1" customFormat="1" x14ac:dyDescent="0.4">
      <c r="A1359" s="12"/>
      <c r="B1359" s="12"/>
      <c r="C1359" s="42"/>
      <c r="D1359" s="12"/>
      <c r="E1359" s="12"/>
      <c r="F1359" s="12"/>
      <c r="G1359" s="12"/>
      <c r="H1359" s="12"/>
      <c r="I1359" s="12"/>
      <c r="J1359" s="12"/>
      <c r="K1359" s="12"/>
      <c r="L1359" s="12"/>
      <c r="M1359" s="49"/>
      <c r="N1359" s="49"/>
      <c r="O1359" s="12"/>
      <c r="P1359" s="12"/>
      <c r="Q1359" s="12"/>
      <c r="R1359" s="12"/>
      <c r="S1359" s="12"/>
    </row>
    <row r="1360" spans="1:19" s="1" customFormat="1" x14ac:dyDescent="0.4">
      <c r="A1360" s="12"/>
      <c r="B1360" s="12"/>
      <c r="C1360" s="42"/>
      <c r="D1360" s="12"/>
      <c r="E1360" s="12"/>
      <c r="F1360" s="12"/>
      <c r="G1360" s="12"/>
      <c r="H1360" s="12"/>
      <c r="I1360" s="12"/>
      <c r="J1360" s="12"/>
      <c r="K1360" s="12"/>
      <c r="L1360" s="12"/>
      <c r="M1360" s="49"/>
      <c r="N1360" s="49"/>
      <c r="O1360" s="12"/>
      <c r="P1360" s="12"/>
      <c r="Q1360" s="12"/>
      <c r="R1360" s="12"/>
      <c r="S1360" s="12"/>
    </row>
    <row r="1361" spans="1:19" s="1" customFormat="1" x14ac:dyDescent="0.4">
      <c r="A1361" s="12"/>
      <c r="B1361" s="12"/>
      <c r="C1361" s="42"/>
      <c r="D1361" s="12"/>
      <c r="E1361" s="12"/>
      <c r="F1361" s="12"/>
      <c r="G1361" s="12"/>
      <c r="H1361" s="12"/>
      <c r="I1361" s="12"/>
      <c r="J1361" s="12"/>
      <c r="K1361" s="12"/>
      <c r="L1361" s="12"/>
      <c r="M1361" s="49"/>
      <c r="N1361" s="49"/>
      <c r="O1361" s="12"/>
      <c r="P1361" s="12"/>
      <c r="Q1361" s="12"/>
      <c r="R1361" s="12"/>
      <c r="S1361" s="12"/>
    </row>
    <row r="1362" spans="1:19" s="1" customFormat="1" x14ac:dyDescent="0.4">
      <c r="A1362" s="12"/>
      <c r="B1362" s="12"/>
      <c r="C1362" s="42"/>
      <c r="D1362" s="12"/>
      <c r="E1362" s="12"/>
      <c r="F1362" s="12"/>
      <c r="G1362" s="12"/>
      <c r="H1362" s="12"/>
      <c r="I1362" s="12"/>
      <c r="J1362" s="12"/>
      <c r="K1362" s="12"/>
      <c r="L1362" s="12"/>
      <c r="M1362" s="49"/>
      <c r="N1362" s="49"/>
      <c r="O1362" s="12"/>
      <c r="P1362" s="12"/>
      <c r="Q1362" s="12"/>
      <c r="R1362" s="12"/>
      <c r="S1362" s="12"/>
    </row>
    <row r="1363" spans="1:19" s="1" customFormat="1" x14ac:dyDescent="0.4">
      <c r="A1363" s="12"/>
      <c r="B1363" s="12"/>
      <c r="C1363" s="42"/>
      <c r="D1363" s="12"/>
      <c r="E1363" s="12"/>
      <c r="F1363" s="12"/>
      <c r="G1363" s="12"/>
      <c r="H1363" s="12"/>
      <c r="I1363" s="12"/>
      <c r="J1363" s="12"/>
      <c r="K1363" s="12"/>
      <c r="L1363" s="12"/>
      <c r="M1363" s="49"/>
      <c r="N1363" s="49"/>
      <c r="O1363" s="12"/>
      <c r="P1363" s="12"/>
      <c r="Q1363" s="12"/>
      <c r="R1363" s="12"/>
      <c r="S1363" s="12"/>
    </row>
    <row r="1364" spans="1:19" s="1" customFormat="1" x14ac:dyDescent="0.4">
      <c r="A1364" s="12"/>
      <c r="B1364" s="12"/>
      <c r="C1364" s="42"/>
      <c r="D1364" s="12"/>
      <c r="E1364" s="12"/>
      <c r="F1364" s="12"/>
      <c r="G1364" s="12"/>
      <c r="H1364" s="12"/>
      <c r="I1364" s="12"/>
      <c r="J1364" s="12"/>
      <c r="K1364" s="12"/>
      <c r="L1364" s="12"/>
      <c r="M1364" s="49"/>
      <c r="N1364" s="49"/>
      <c r="O1364" s="12"/>
      <c r="P1364" s="12"/>
      <c r="Q1364" s="12"/>
      <c r="R1364" s="12"/>
      <c r="S1364" s="12"/>
    </row>
    <row r="1365" spans="1:19" s="1" customFormat="1" x14ac:dyDescent="0.4">
      <c r="A1365" s="12"/>
      <c r="B1365" s="12"/>
      <c r="C1365" s="42"/>
      <c r="D1365" s="12"/>
      <c r="E1365" s="12"/>
      <c r="F1365" s="12"/>
      <c r="G1365" s="12"/>
      <c r="H1365" s="12"/>
      <c r="I1365" s="12"/>
      <c r="J1365" s="12"/>
      <c r="K1365" s="12"/>
      <c r="L1365" s="12"/>
      <c r="M1365" s="49"/>
      <c r="N1365" s="49"/>
      <c r="O1365" s="12"/>
      <c r="P1365" s="12"/>
      <c r="Q1365" s="12"/>
      <c r="R1365" s="12"/>
      <c r="S1365" s="12"/>
    </row>
    <row r="1366" spans="1:19" s="1" customFormat="1" x14ac:dyDescent="0.4">
      <c r="A1366" s="12"/>
      <c r="B1366" s="12"/>
      <c r="C1366" s="42"/>
      <c r="D1366" s="12"/>
      <c r="E1366" s="12"/>
      <c r="F1366" s="12"/>
      <c r="G1366" s="12"/>
      <c r="H1366" s="12"/>
      <c r="I1366" s="12"/>
      <c r="J1366" s="12"/>
      <c r="K1366" s="12"/>
      <c r="L1366" s="12"/>
      <c r="M1366" s="49"/>
      <c r="N1366" s="49"/>
      <c r="O1366" s="12"/>
      <c r="P1366" s="12"/>
      <c r="Q1366" s="12"/>
      <c r="R1366" s="12"/>
      <c r="S1366" s="12"/>
    </row>
    <row r="1367" spans="1:19" s="1" customFormat="1" x14ac:dyDescent="0.4">
      <c r="A1367" s="12"/>
      <c r="B1367" s="12"/>
      <c r="C1367" s="42"/>
      <c r="D1367" s="12"/>
      <c r="E1367" s="12"/>
      <c r="F1367" s="12"/>
      <c r="G1367" s="12"/>
      <c r="H1367" s="12"/>
      <c r="I1367" s="12"/>
      <c r="J1367" s="12"/>
      <c r="K1367" s="12"/>
      <c r="L1367" s="12"/>
      <c r="M1367" s="49"/>
      <c r="N1367" s="49"/>
      <c r="O1367" s="12"/>
      <c r="P1367" s="12"/>
      <c r="Q1367" s="12"/>
      <c r="R1367" s="12"/>
      <c r="S1367" s="12"/>
    </row>
    <row r="1368" spans="1:19" s="1" customFormat="1" x14ac:dyDescent="0.4">
      <c r="A1368" s="12"/>
      <c r="B1368" s="12"/>
      <c r="C1368" s="42"/>
      <c r="D1368" s="12"/>
      <c r="E1368" s="12"/>
      <c r="F1368" s="12"/>
      <c r="G1368" s="12"/>
      <c r="H1368" s="12"/>
      <c r="I1368" s="12"/>
      <c r="J1368" s="12"/>
      <c r="K1368" s="12"/>
      <c r="L1368" s="12"/>
      <c r="M1368" s="49"/>
      <c r="N1368" s="49"/>
      <c r="O1368" s="12"/>
      <c r="P1368" s="12"/>
      <c r="Q1368" s="12"/>
      <c r="R1368" s="12"/>
      <c r="S1368" s="12"/>
    </row>
    <row r="1369" spans="1:19" s="1" customFormat="1" x14ac:dyDescent="0.4">
      <c r="A1369" s="12"/>
      <c r="B1369" s="12"/>
      <c r="C1369" s="42"/>
      <c r="D1369" s="12"/>
      <c r="E1369" s="12"/>
      <c r="F1369" s="12"/>
      <c r="G1369" s="12"/>
      <c r="H1369" s="12"/>
      <c r="I1369" s="12"/>
      <c r="J1369" s="12"/>
      <c r="K1369" s="12"/>
      <c r="L1369" s="12"/>
      <c r="M1369" s="49"/>
      <c r="N1369" s="49"/>
      <c r="O1369" s="12"/>
      <c r="P1369" s="12"/>
      <c r="Q1369" s="12"/>
      <c r="R1369" s="12"/>
      <c r="S1369" s="12"/>
    </row>
    <row r="1370" spans="1:19" s="1" customFormat="1" x14ac:dyDescent="0.4">
      <c r="A1370" s="12"/>
      <c r="B1370" s="12"/>
      <c r="C1370" s="42"/>
      <c r="D1370" s="12"/>
      <c r="E1370" s="12"/>
      <c r="F1370" s="12"/>
      <c r="G1370" s="12"/>
      <c r="H1370" s="12"/>
      <c r="I1370" s="12"/>
      <c r="J1370" s="12"/>
      <c r="K1370" s="12"/>
      <c r="L1370" s="12"/>
      <c r="M1370" s="49"/>
      <c r="N1370" s="49"/>
      <c r="O1370" s="12"/>
      <c r="P1370" s="12"/>
      <c r="Q1370" s="12"/>
      <c r="R1370" s="12"/>
      <c r="S1370" s="12"/>
    </row>
    <row r="1371" spans="1:19" s="1" customFormat="1" x14ac:dyDescent="0.4">
      <c r="A1371" s="12"/>
      <c r="B1371" s="12"/>
      <c r="C1371" s="42"/>
      <c r="D1371" s="12"/>
      <c r="E1371" s="12"/>
      <c r="F1371" s="12"/>
      <c r="G1371" s="12"/>
      <c r="H1371" s="12"/>
      <c r="I1371" s="12"/>
      <c r="J1371" s="12"/>
      <c r="K1371" s="12"/>
      <c r="L1371" s="12"/>
      <c r="M1371" s="49"/>
      <c r="N1371" s="49"/>
      <c r="O1371" s="12"/>
      <c r="P1371" s="12"/>
      <c r="Q1371" s="12"/>
      <c r="R1371" s="12"/>
      <c r="S1371" s="12"/>
    </row>
    <row r="1372" spans="1:19" s="1" customFormat="1" x14ac:dyDescent="0.4">
      <c r="A1372" s="12"/>
      <c r="B1372" s="12"/>
      <c r="C1372" s="42"/>
      <c r="D1372" s="12"/>
      <c r="E1372" s="12"/>
      <c r="F1372" s="12"/>
      <c r="G1372" s="12"/>
      <c r="H1372" s="12"/>
      <c r="I1372" s="12"/>
      <c r="J1372" s="12"/>
      <c r="K1372" s="12"/>
      <c r="L1372" s="12"/>
      <c r="M1372" s="49"/>
      <c r="N1372" s="49"/>
      <c r="O1372" s="12"/>
      <c r="P1372" s="12"/>
      <c r="Q1372" s="12"/>
      <c r="R1372" s="12"/>
      <c r="S1372" s="12"/>
    </row>
    <row r="1373" spans="1:19" s="1" customFormat="1" x14ac:dyDescent="0.4">
      <c r="A1373" s="12"/>
      <c r="B1373" s="12"/>
      <c r="C1373" s="42"/>
      <c r="D1373" s="12"/>
      <c r="E1373" s="12"/>
      <c r="F1373" s="12"/>
      <c r="G1373" s="12"/>
      <c r="H1373" s="12"/>
      <c r="I1373" s="12"/>
      <c r="J1373" s="12"/>
      <c r="K1373" s="12"/>
      <c r="L1373" s="12"/>
      <c r="M1373" s="49"/>
      <c r="N1373" s="49"/>
      <c r="O1373" s="12"/>
      <c r="P1373" s="12"/>
      <c r="Q1373" s="12"/>
      <c r="R1373" s="12"/>
      <c r="S1373" s="12"/>
    </row>
    <row r="1374" spans="1:19" s="1" customFormat="1" x14ac:dyDescent="0.4">
      <c r="A1374" s="12"/>
      <c r="B1374" s="12"/>
      <c r="C1374" s="42"/>
      <c r="D1374" s="12"/>
      <c r="E1374" s="12"/>
      <c r="F1374" s="12"/>
      <c r="G1374" s="12"/>
      <c r="H1374" s="12"/>
      <c r="I1374" s="12"/>
      <c r="J1374" s="12"/>
      <c r="K1374" s="12"/>
      <c r="L1374" s="12"/>
      <c r="M1374" s="49"/>
      <c r="N1374" s="49"/>
      <c r="O1374" s="12"/>
      <c r="P1374" s="12"/>
      <c r="Q1374" s="12"/>
      <c r="R1374" s="12"/>
      <c r="S1374" s="12"/>
    </row>
    <row r="1375" spans="1:19" s="1" customFormat="1" x14ac:dyDescent="0.4">
      <c r="A1375" s="12"/>
      <c r="B1375" s="12"/>
      <c r="C1375" s="42"/>
      <c r="D1375" s="12"/>
      <c r="E1375" s="12"/>
      <c r="F1375" s="12"/>
      <c r="G1375" s="12"/>
      <c r="H1375" s="12"/>
      <c r="I1375" s="12"/>
      <c r="J1375" s="12"/>
      <c r="K1375" s="12"/>
      <c r="L1375" s="12"/>
      <c r="M1375" s="49"/>
      <c r="N1375" s="49"/>
      <c r="O1375" s="12"/>
      <c r="P1375" s="12"/>
      <c r="Q1375" s="12"/>
      <c r="R1375" s="12"/>
      <c r="S1375" s="12"/>
    </row>
    <row r="1376" spans="1:19" s="1" customFormat="1" x14ac:dyDescent="0.4">
      <c r="A1376" s="12"/>
      <c r="B1376" s="12"/>
      <c r="C1376" s="42"/>
      <c r="D1376" s="12"/>
      <c r="E1376" s="12"/>
      <c r="F1376" s="12"/>
      <c r="G1376" s="12"/>
      <c r="H1376" s="12"/>
      <c r="I1376" s="12"/>
      <c r="J1376" s="12"/>
      <c r="K1376" s="12"/>
      <c r="L1376" s="12"/>
      <c r="M1376" s="49"/>
      <c r="N1376" s="49"/>
      <c r="O1376" s="12"/>
      <c r="P1376" s="12"/>
      <c r="Q1376" s="12"/>
      <c r="R1376" s="12"/>
      <c r="S1376" s="12"/>
    </row>
    <row r="1377" spans="1:19" s="1" customFormat="1" x14ac:dyDescent="0.4">
      <c r="A1377" s="12"/>
      <c r="B1377" s="12"/>
      <c r="C1377" s="42"/>
      <c r="D1377" s="12"/>
      <c r="E1377" s="12"/>
      <c r="F1377" s="12"/>
      <c r="G1377" s="12"/>
      <c r="H1377" s="12"/>
      <c r="I1377" s="12"/>
      <c r="J1377" s="12"/>
      <c r="K1377" s="12"/>
      <c r="L1377" s="12"/>
      <c r="M1377" s="49"/>
      <c r="N1377" s="49"/>
      <c r="O1377" s="12"/>
      <c r="P1377" s="12"/>
      <c r="Q1377" s="12"/>
      <c r="R1377" s="12"/>
      <c r="S1377" s="12"/>
    </row>
    <row r="1378" spans="1:19" s="1" customFormat="1" x14ac:dyDescent="0.4">
      <c r="A1378" s="12"/>
      <c r="B1378" s="12"/>
      <c r="C1378" s="42"/>
      <c r="D1378" s="12"/>
      <c r="E1378" s="12"/>
      <c r="F1378" s="12"/>
      <c r="G1378" s="12"/>
      <c r="H1378" s="12"/>
      <c r="I1378" s="12"/>
      <c r="J1378" s="12"/>
      <c r="K1378" s="12"/>
      <c r="L1378" s="12"/>
      <c r="M1378" s="49"/>
      <c r="N1378" s="49"/>
      <c r="O1378" s="12"/>
      <c r="P1378" s="12"/>
      <c r="Q1378" s="12"/>
      <c r="R1378" s="12"/>
      <c r="S1378" s="12"/>
    </row>
    <row r="1379" spans="1:19" s="1" customFormat="1" x14ac:dyDescent="0.4">
      <c r="A1379" s="12"/>
      <c r="B1379" s="12"/>
      <c r="C1379" s="42"/>
      <c r="D1379" s="12"/>
      <c r="E1379" s="12"/>
      <c r="F1379" s="12"/>
      <c r="G1379" s="12"/>
      <c r="H1379" s="12"/>
      <c r="I1379" s="12"/>
      <c r="J1379" s="12"/>
      <c r="K1379" s="12"/>
      <c r="L1379" s="12"/>
      <c r="M1379" s="49"/>
      <c r="N1379" s="49"/>
      <c r="O1379" s="12"/>
      <c r="P1379" s="12"/>
      <c r="Q1379" s="12"/>
      <c r="R1379" s="12"/>
      <c r="S1379" s="12"/>
    </row>
    <row r="1380" spans="1:19" s="1" customFormat="1" x14ac:dyDescent="0.4">
      <c r="A1380" s="12"/>
      <c r="B1380" s="12"/>
      <c r="C1380" s="42"/>
      <c r="D1380" s="12"/>
      <c r="E1380" s="12"/>
      <c r="F1380" s="12"/>
      <c r="G1380" s="12"/>
      <c r="H1380" s="12"/>
      <c r="I1380" s="12"/>
      <c r="J1380" s="12"/>
      <c r="K1380" s="12"/>
      <c r="L1380" s="12"/>
      <c r="M1380" s="49"/>
      <c r="N1380" s="49"/>
      <c r="O1380" s="12"/>
      <c r="P1380" s="12"/>
      <c r="Q1380" s="12"/>
      <c r="R1380" s="12"/>
      <c r="S1380" s="12"/>
    </row>
    <row r="1381" spans="1:19" s="1" customFormat="1" x14ac:dyDescent="0.4">
      <c r="A1381" s="12"/>
      <c r="B1381" s="12"/>
      <c r="C1381" s="42"/>
      <c r="D1381" s="12"/>
      <c r="E1381" s="12"/>
      <c r="F1381" s="12"/>
      <c r="G1381" s="12"/>
      <c r="H1381" s="12"/>
      <c r="I1381" s="12"/>
      <c r="J1381" s="12"/>
      <c r="K1381" s="12"/>
      <c r="L1381" s="12"/>
      <c r="M1381" s="49"/>
      <c r="N1381" s="49"/>
      <c r="O1381" s="12"/>
      <c r="P1381" s="12"/>
      <c r="Q1381" s="12"/>
      <c r="R1381" s="12"/>
      <c r="S1381" s="12"/>
    </row>
    <row r="1382" spans="1:19" s="1" customFormat="1" x14ac:dyDescent="0.4">
      <c r="A1382" s="12"/>
      <c r="B1382" s="12"/>
      <c r="C1382" s="42"/>
      <c r="D1382" s="12"/>
      <c r="E1382" s="12"/>
      <c r="F1382" s="12"/>
      <c r="G1382" s="12"/>
      <c r="H1382" s="12"/>
      <c r="I1382" s="12"/>
      <c r="J1382" s="12"/>
      <c r="K1382" s="12"/>
      <c r="L1382" s="12"/>
      <c r="M1382" s="49"/>
      <c r="N1382" s="49"/>
      <c r="O1382" s="12"/>
      <c r="P1382" s="12"/>
      <c r="Q1382" s="12"/>
      <c r="R1382" s="12"/>
      <c r="S1382" s="12"/>
    </row>
    <row r="1383" spans="1:19" s="1" customFormat="1" x14ac:dyDescent="0.4">
      <c r="A1383" s="12"/>
      <c r="B1383" s="12"/>
      <c r="C1383" s="42"/>
      <c r="D1383" s="12"/>
      <c r="E1383" s="12"/>
      <c r="F1383" s="12"/>
      <c r="G1383" s="12"/>
      <c r="H1383" s="12"/>
      <c r="I1383" s="12"/>
      <c r="J1383" s="12"/>
      <c r="K1383" s="12"/>
      <c r="L1383" s="12"/>
      <c r="M1383" s="49"/>
      <c r="N1383" s="49"/>
      <c r="O1383" s="12"/>
      <c r="P1383" s="12"/>
      <c r="Q1383" s="12"/>
      <c r="R1383" s="12"/>
      <c r="S1383" s="12"/>
    </row>
    <row r="1384" spans="1:19" s="1" customFormat="1" x14ac:dyDescent="0.4">
      <c r="A1384" s="12"/>
      <c r="B1384" s="12"/>
      <c r="C1384" s="42"/>
      <c r="D1384" s="12"/>
      <c r="E1384" s="12"/>
      <c r="F1384" s="12"/>
      <c r="G1384" s="12"/>
      <c r="H1384" s="12"/>
      <c r="I1384" s="12"/>
      <c r="J1384" s="12"/>
      <c r="K1384" s="12"/>
      <c r="L1384" s="12"/>
      <c r="M1384" s="49"/>
      <c r="N1384" s="49"/>
      <c r="O1384" s="12"/>
      <c r="P1384" s="12"/>
      <c r="Q1384" s="12"/>
      <c r="R1384" s="12"/>
      <c r="S1384" s="12"/>
    </row>
    <row r="1385" spans="1:19" s="1" customFormat="1" x14ac:dyDescent="0.4">
      <c r="A1385" s="12"/>
      <c r="B1385" s="12"/>
      <c r="C1385" s="42"/>
      <c r="D1385" s="12"/>
      <c r="E1385" s="12"/>
      <c r="F1385" s="12"/>
      <c r="G1385" s="12"/>
      <c r="H1385" s="12"/>
      <c r="I1385" s="12"/>
      <c r="J1385" s="12"/>
      <c r="K1385" s="12"/>
      <c r="L1385" s="12"/>
      <c r="M1385" s="49"/>
      <c r="N1385" s="49"/>
      <c r="O1385" s="12"/>
      <c r="P1385" s="12"/>
      <c r="Q1385" s="12"/>
      <c r="R1385" s="12"/>
      <c r="S1385" s="12"/>
    </row>
    <row r="1386" spans="1:19" s="1" customFormat="1" x14ac:dyDescent="0.4">
      <c r="A1386" s="12"/>
      <c r="B1386" s="12"/>
      <c r="C1386" s="42"/>
      <c r="D1386" s="12"/>
      <c r="E1386" s="12"/>
      <c r="F1386" s="12"/>
      <c r="G1386" s="12"/>
      <c r="H1386" s="12"/>
      <c r="I1386" s="12"/>
      <c r="J1386" s="12"/>
      <c r="K1386" s="12"/>
      <c r="L1386" s="12"/>
      <c r="M1386" s="49"/>
      <c r="N1386" s="49"/>
      <c r="O1386" s="12"/>
      <c r="P1386" s="12"/>
      <c r="Q1386" s="12"/>
      <c r="R1386" s="12"/>
      <c r="S1386" s="12"/>
    </row>
    <row r="1387" spans="1:19" s="1" customFormat="1" x14ac:dyDescent="0.4">
      <c r="A1387" s="12"/>
      <c r="B1387" s="12"/>
      <c r="C1387" s="42"/>
      <c r="D1387" s="12"/>
      <c r="E1387" s="12"/>
      <c r="F1387" s="12"/>
      <c r="G1387" s="12"/>
      <c r="H1387" s="12"/>
      <c r="I1387" s="12"/>
      <c r="J1387" s="12"/>
      <c r="K1387" s="12"/>
      <c r="L1387" s="12"/>
      <c r="M1387" s="49"/>
      <c r="N1387" s="49"/>
      <c r="O1387" s="12"/>
      <c r="P1387" s="12"/>
      <c r="Q1387" s="12"/>
      <c r="R1387" s="12"/>
      <c r="S1387" s="12"/>
    </row>
    <row r="1388" spans="1:19" s="1" customFormat="1" x14ac:dyDescent="0.4">
      <c r="A1388" s="12"/>
      <c r="B1388" s="12"/>
      <c r="C1388" s="42"/>
      <c r="D1388" s="12"/>
      <c r="E1388" s="12"/>
      <c r="F1388" s="12"/>
      <c r="G1388" s="12"/>
      <c r="H1388" s="12"/>
      <c r="I1388" s="12"/>
      <c r="J1388" s="12"/>
      <c r="K1388" s="12"/>
      <c r="L1388" s="12"/>
      <c r="M1388" s="49"/>
      <c r="N1388" s="49"/>
      <c r="O1388" s="12"/>
      <c r="P1388" s="12"/>
      <c r="Q1388" s="12"/>
      <c r="R1388" s="12"/>
      <c r="S1388" s="12"/>
    </row>
    <row r="1389" spans="1:19" s="1" customFormat="1" x14ac:dyDescent="0.4">
      <c r="A1389" s="12"/>
      <c r="B1389" s="12"/>
      <c r="C1389" s="42"/>
      <c r="D1389" s="12"/>
      <c r="E1389" s="12"/>
      <c r="F1389" s="12"/>
      <c r="G1389" s="12"/>
      <c r="H1389" s="12"/>
      <c r="I1389" s="12"/>
      <c r="J1389" s="12"/>
      <c r="K1389" s="12"/>
      <c r="L1389" s="12"/>
      <c r="M1389" s="49"/>
      <c r="N1389" s="49"/>
      <c r="O1389" s="12"/>
      <c r="P1389" s="12"/>
      <c r="Q1389" s="12"/>
      <c r="R1389" s="12"/>
      <c r="S1389" s="12"/>
    </row>
    <row r="1390" spans="1:19" s="1" customFormat="1" x14ac:dyDescent="0.4">
      <c r="A1390" s="12"/>
      <c r="B1390" s="12"/>
      <c r="C1390" s="42"/>
      <c r="D1390" s="12"/>
      <c r="E1390" s="12"/>
      <c r="F1390" s="12"/>
      <c r="G1390" s="12"/>
      <c r="H1390" s="12"/>
      <c r="I1390" s="12"/>
      <c r="J1390" s="12"/>
      <c r="K1390" s="12"/>
      <c r="L1390" s="12"/>
      <c r="M1390" s="49"/>
      <c r="N1390" s="49"/>
      <c r="O1390" s="12"/>
      <c r="P1390" s="12"/>
      <c r="Q1390" s="12"/>
      <c r="R1390" s="12"/>
      <c r="S1390" s="12"/>
    </row>
    <row r="1391" spans="1:19" s="1" customFormat="1" x14ac:dyDescent="0.4">
      <c r="A1391" s="12"/>
      <c r="B1391" s="12"/>
      <c r="C1391" s="42"/>
      <c r="D1391" s="12"/>
      <c r="E1391" s="12"/>
      <c r="F1391" s="12"/>
      <c r="G1391" s="12"/>
      <c r="H1391" s="12"/>
      <c r="I1391" s="12"/>
      <c r="J1391" s="12"/>
      <c r="K1391" s="12"/>
      <c r="L1391" s="12"/>
      <c r="M1391" s="49"/>
      <c r="N1391" s="49"/>
      <c r="O1391" s="12"/>
      <c r="P1391" s="12"/>
      <c r="Q1391" s="12"/>
      <c r="R1391" s="12"/>
      <c r="S1391" s="12"/>
    </row>
    <row r="1392" spans="1:19" s="1" customFormat="1" x14ac:dyDescent="0.4">
      <c r="A1392" s="12"/>
      <c r="B1392" s="12"/>
      <c r="C1392" s="42"/>
      <c r="D1392" s="12"/>
      <c r="E1392" s="12"/>
      <c r="F1392" s="12"/>
      <c r="G1392" s="12"/>
      <c r="H1392" s="12"/>
      <c r="I1392" s="12"/>
      <c r="J1392" s="12"/>
      <c r="K1392" s="12"/>
      <c r="L1392" s="12"/>
      <c r="M1392" s="49"/>
      <c r="N1392" s="49"/>
      <c r="O1392" s="12"/>
      <c r="P1392" s="12"/>
      <c r="Q1392" s="12"/>
      <c r="R1392" s="12"/>
      <c r="S1392" s="12"/>
    </row>
    <row r="1393" spans="1:19" s="1" customFormat="1" x14ac:dyDescent="0.4">
      <c r="A1393" s="12"/>
      <c r="B1393" s="12"/>
      <c r="C1393" s="42"/>
      <c r="D1393" s="12"/>
      <c r="E1393" s="12"/>
      <c r="F1393" s="12"/>
      <c r="G1393" s="12"/>
      <c r="H1393" s="12"/>
      <c r="I1393" s="12"/>
      <c r="J1393" s="12"/>
      <c r="K1393" s="12"/>
      <c r="L1393" s="12"/>
      <c r="M1393" s="49"/>
      <c r="N1393" s="49"/>
      <c r="O1393" s="12"/>
      <c r="P1393" s="12"/>
      <c r="Q1393" s="12"/>
      <c r="R1393" s="12"/>
      <c r="S1393" s="12"/>
    </row>
    <row r="1394" spans="1:19" s="1" customFormat="1" x14ac:dyDescent="0.4">
      <c r="A1394" s="12"/>
      <c r="B1394" s="12"/>
      <c r="C1394" s="42"/>
      <c r="D1394" s="12"/>
      <c r="E1394" s="12"/>
      <c r="F1394" s="12"/>
      <c r="G1394" s="12"/>
      <c r="H1394" s="12"/>
      <c r="I1394" s="12"/>
      <c r="J1394" s="12"/>
      <c r="K1394" s="12"/>
      <c r="L1394" s="12"/>
      <c r="M1394" s="49"/>
      <c r="N1394" s="49"/>
      <c r="O1394" s="12"/>
      <c r="P1394" s="12"/>
      <c r="Q1394" s="12"/>
      <c r="R1394" s="12"/>
      <c r="S1394" s="12"/>
    </row>
    <row r="1395" spans="1:19" s="1" customFormat="1" x14ac:dyDescent="0.4">
      <c r="A1395" s="12"/>
      <c r="B1395" s="12"/>
      <c r="C1395" s="42"/>
      <c r="D1395" s="12"/>
      <c r="E1395" s="12"/>
      <c r="F1395" s="12"/>
      <c r="G1395" s="12"/>
      <c r="H1395" s="12"/>
      <c r="I1395" s="12"/>
      <c r="J1395" s="12"/>
      <c r="K1395" s="12"/>
      <c r="L1395" s="12"/>
      <c r="M1395" s="49"/>
      <c r="N1395" s="49"/>
      <c r="O1395" s="12"/>
      <c r="P1395" s="12"/>
      <c r="Q1395" s="12"/>
      <c r="R1395" s="12"/>
      <c r="S1395" s="12"/>
    </row>
    <row r="1396" spans="1:19" s="1" customFormat="1" x14ac:dyDescent="0.4">
      <c r="A1396" s="12"/>
      <c r="B1396" s="12"/>
      <c r="C1396" s="42"/>
      <c r="D1396" s="12"/>
      <c r="E1396" s="12"/>
      <c r="F1396" s="12"/>
      <c r="G1396" s="12"/>
      <c r="H1396" s="12"/>
      <c r="I1396" s="12"/>
      <c r="J1396" s="12"/>
      <c r="K1396" s="12"/>
      <c r="L1396" s="12"/>
      <c r="M1396" s="49"/>
      <c r="N1396" s="49"/>
      <c r="O1396" s="12"/>
      <c r="P1396" s="12"/>
      <c r="Q1396" s="12"/>
      <c r="R1396" s="12"/>
      <c r="S1396" s="12"/>
    </row>
    <row r="1397" spans="1:19" s="1" customFormat="1" x14ac:dyDescent="0.4">
      <c r="A1397" s="12"/>
      <c r="B1397" s="12"/>
      <c r="C1397" s="42"/>
      <c r="D1397" s="12"/>
      <c r="E1397" s="12"/>
      <c r="F1397" s="12"/>
      <c r="G1397" s="12"/>
      <c r="H1397" s="12"/>
      <c r="I1397" s="12"/>
      <c r="J1397" s="12"/>
      <c r="K1397" s="12"/>
      <c r="L1397" s="12"/>
      <c r="M1397" s="49"/>
      <c r="N1397" s="49"/>
      <c r="O1397" s="12"/>
      <c r="P1397" s="12"/>
      <c r="Q1397" s="12"/>
      <c r="R1397" s="12"/>
      <c r="S1397" s="12"/>
    </row>
    <row r="1398" spans="1:19" s="1" customFormat="1" x14ac:dyDescent="0.4">
      <c r="A1398" s="12"/>
      <c r="B1398" s="12"/>
      <c r="C1398" s="42"/>
      <c r="D1398" s="12"/>
      <c r="E1398" s="12"/>
      <c r="F1398" s="12"/>
      <c r="G1398" s="12"/>
      <c r="H1398" s="12"/>
      <c r="I1398" s="12"/>
      <c r="J1398" s="12"/>
      <c r="K1398" s="12"/>
      <c r="L1398" s="12"/>
      <c r="M1398" s="49"/>
      <c r="N1398" s="49"/>
      <c r="O1398" s="12"/>
      <c r="P1398" s="12"/>
      <c r="Q1398" s="12"/>
      <c r="R1398" s="12"/>
      <c r="S1398" s="12"/>
    </row>
    <row r="1399" spans="1:19" s="1" customFormat="1" x14ac:dyDescent="0.4">
      <c r="A1399" s="12"/>
      <c r="B1399" s="12"/>
      <c r="C1399" s="42"/>
      <c r="D1399" s="12"/>
      <c r="E1399" s="12"/>
      <c r="F1399" s="12"/>
      <c r="G1399" s="12"/>
      <c r="H1399" s="12"/>
      <c r="I1399" s="12"/>
      <c r="J1399" s="12"/>
      <c r="K1399" s="12"/>
      <c r="L1399" s="12"/>
      <c r="M1399" s="49"/>
      <c r="N1399" s="49"/>
      <c r="O1399" s="12"/>
      <c r="P1399" s="12"/>
      <c r="Q1399" s="12"/>
      <c r="R1399" s="12"/>
      <c r="S1399" s="12"/>
    </row>
    <row r="1400" spans="1:19" s="1" customFormat="1" x14ac:dyDescent="0.4">
      <c r="A1400" s="12"/>
      <c r="B1400" s="12"/>
      <c r="C1400" s="42"/>
      <c r="D1400" s="12"/>
      <c r="E1400" s="12"/>
      <c r="F1400" s="12"/>
      <c r="G1400" s="12"/>
      <c r="H1400" s="12"/>
      <c r="I1400" s="12"/>
      <c r="J1400" s="12"/>
      <c r="K1400" s="12"/>
      <c r="L1400" s="12"/>
      <c r="M1400" s="49"/>
      <c r="N1400" s="49"/>
      <c r="O1400" s="12"/>
      <c r="P1400" s="12"/>
      <c r="Q1400" s="12"/>
      <c r="R1400" s="12"/>
      <c r="S1400" s="12"/>
    </row>
    <row r="1401" spans="1:19" s="1" customFormat="1" x14ac:dyDescent="0.4">
      <c r="A1401" s="12"/>
      <c r="B1401" s="12"/>
      <c r="C1401" s="42"/>
      <c r="D1401" s="12"/>
      <c r="E1401" s="12"/>
      <c r="F1401" s="12"/>
      <c r="G1401" s="12"/>
      <c r="H1401" s="12"/>
      <c r="I1401" s="12"/>
      <c r="J1401" s="12"/>
      <c r="K1401" s="12"/>
      <c r="L1401" s="12"/>
      <c r="M1401" s="49"/>
      <c r="N1401" s="49"/>
      <c r="O1401" s="12"/>
      <c r="P1401" s="12"/>
      <c r="Q1401" s="12"/>
      <c r="R1401" s="12"/>
      <c r="S1401" s="12"/>
    </row>
    <row r="1402" spans="1:19" s="1" customFormat="1" x14ac:dyDescent="0.4">
      <c r="A1402" s="12"/>
      <c r="B1402" s="12"/>
      <c r="C1402" s="42"/>
      <c r="D1402" s="12"/>
      <c r="E1402" s="12"/>
      <c r="F1402" s="12"/>
      <c r="G1402" s="12"/>
      <c r="H1402" s="12"/>
      <c r="I1402" s="12"/>
      <c r="J1402" s="12"/>
      <c r="K1402" s="12"/>
      <c r="L1402" s="12"/>
      <c r="M1402" s="49"/>
      <c r="N1402" s="49"/>
      <c r="O1402" s="12"/>
      <c r="P1402" s="12"/>
      <c r="Q1402" s="12"/>
      <c r="R1402" s="12"/>
      <c r="S1402" s="12"/>
    </row>
    <row r="1403" spans="1:19" s="1" customFormat="1" x14ac:dyDescent="0.4">
      <c r="A1403" s="12"/>
      <c r="B1403" s="12"/>
      <c r="C1403" s="42"/>
      <c r="D1403" s="12"/>
      <c r="E1403" s="12"/>
      <c r="F1403" s="12"/>
      <c r="G1403" s="12"/>
      <c r="H1403" s="12"/>
      <c r="I1403" s="12"/>
      <c r="J1403" s="12"/>
      <c r="K1403" s="12"/>
      <c r="L1403" s="12"/>
      <c r="M1403" s="49"/>
      <c r="N1403" s="49"/>
      <c r="O1403" s="12"/>
      <c r="P1403" s="12"/>
      <c r="Q1403" s="12"/>
      <c r="R1403" s="12"/>
      <c r="S1403" s="12"/>
    </row>
    <row r="1404" spans="1:19" s="1" customFormat="1" x14ac:dyDescent="0.4">
      <c r="A1404" s="12"/>
      <c r="B1404" s="12"/>
      <c r="C1404" s="42"/>
      <c r="D1404" s="12"/>
      <c r="E1404" s="12"/>
      <c r="F1404" s="12"/>
      <c r="G1404" s="12"/>
      <c r="H1404" s="12"/>
      <c r="I1404" s="12"/>
      <c r="J1404" s="12"/>
      <c r="K1404" s="12"/>
      <c r="L1404" s="12"/>
      <c r="M1404" s="49"/>
      <c r="N1404" s="49"/>
      <c r="O1404" s="12"/>
      <c r="P1404" s="12"/>
      <c r="Q1404" s="12"/>
      <c r="R1404" s="12"/>
      <c r="S1404" s="12"/>
    </row>
    <row r="1405" spans="1:19" s="1" customFormat="1" x14ac:dyDescent="0.4">
      <c r="A1405" s="12"/>
      <c r="B1405" s="12"/>
      <c r="C1405" s="42"/>
      <c r="D1405" s="12"/>
      <c r="E1405" s="12"/>
      <c r="F1405" s="12"/>
      <c r="G1405" s="12"/>
      <c r="H1405" s="12"/>
      <c r="I1405" s="12"/>
      <c r="J1405" s="12"/>
      <c r="K1405" s="12"/>
      <c r="L1405" s="12"/>
      <c r="M1405" s="49"/>
      <c r="N1405" s="49"/>
      <c r="O1405" s="12"/>
      <c r="P1405" s="12"/>
      <c r="Q1405" s="12"/>
      <c r="R1405" s="12"/>
      <c r="S1405" s="12"/>
    </row>
    <row r="1406" spans="1:19" s="1" customFormat="1" x14ac:dyDescent="0.4">
      <c r="A1406" s="12"/>
      <c r="B1406" s="12"/>
      <c r="C1406" s="42"/>
      <c r="D1406" s="12"/>
      <c r="E1406" s="12"/>
      <c r="F1406" s="12"/>
      <c r="G1406" s="12"/>
      <c r="H1406" s="12"/>
      <c r="I1406" s="12"/>
      <c r="J1406" s="12"/>
      <c r="K1406" s="12"/>
      <c r="L1406" s="12"/>
      <c r="M1406" s="49"/>
      <c r="N1406" s="49"/>
      <c r="O1406" s="12"/>
      <c r="P1406" s="12"/>
      <c r="Q1406" s="12"/>
      <c r="R1406" s="12"/>
      <c r="S1406" s="12"/>
    </row>
    <row r="1407" spans="1:19" s="1" customFormat="1" x14ac:dyDescent="0.4">
      <c r="A1407" s="12"/>
      <c r="B1407" s="12"/>
      <c r="C1407" s="42"/>
      <c r="D1407" s="12"/>
      <c r="E1407" s="12"/>
      <c r="F1407" s="12"/>
      <c r="G1407" s="12"/>
      <c r="H1407" s="12"/>
      <c r="I1407" s="12"/>
      <c r="J1407" s="12"/>
      <c r="K1407" s="12"/>
      <c r="L1407" s="12"/>
      <c r="M1407" s="49"/>
      <c r="N1407" s="49"/>
      <c r="O1407" s="12"/>
      <c r="P1407" s="12"/>
      <c r="Q1407" s="12"/>
      <c r="R1407" s="12"/>
      <c r="S1407" s="12"/>
    </row>
    <row r="1408" spans="1:19" s="1" customFormat="1" x14ac:dyDescent="0.4">
      <c r="A1408" s="12"/>
      <c r="B1408" s="12"/>
      <c r="C1408" s="42"/>
      <c r="D1408" s="12"/>
      <c r="E1408" s="12"/>
      <c r="F1408" s="12"/>
      <c r="G1408" s="12"/>
      <c r="H1408" s="12"/>
      <c r="I1408" s="12"/>
      <c r="J1408" s="12"/>
      <c r="K1408" s="12"/>
      <c r="L1408" s="12"/>
      <c r="M1408" s="49"/>
      <c r="N1408" s="49"/>
      <c r="O1408" s="12"/>
      <c r="P1408" s="12"/>
      <c r="Q1408" s="12"/>
      <c r="R1408" s="12"/>
      <c r="S1408" s="12"/>
    </row>
    <row r="1409" spans="1:19" s="1" customFormat="1" x14ac:dyDescent="0.4">
      <c r="A1409" s="12"/>
      <c r="B1409" s="12"/>
      <c r="C1409" s="42"/>
      <c r="D1409" s="12"/>
      <c r="E1409" s="12"/>
      <c r="F1409" s="12"/>
      <c r="G1409" s="12"/>
      <c r="H1409" s="12"/>
      <c r="I1409" s="12"/>
      <c r="J1409" s="12"/>
      <c r="K1409" s="12"/>
      <c r="L1409" s="12"/>
      <c r="M1409" s="49"/>
      <c r="N1409" s="49"/>
      <c r="O1409" s="12"/>
      <c r="P1409" s="12"/>
      <c r="Q1409" s="12"/>
      <c r="R1409" s="12"/>
      <c r="S1409" s="12"/>
    </row>
    <row r="1410" spans="1:19" s="1" customFormat="1" x14ac:dyDescent="0.4">
      <c r="A1410" s="12"/>
      <c r="B1410" s="12"/>
      <c r="C1410" s="42"/>
      <c r="D1410" s="12"/>
      <c r="E1410" s="12"/>
      <c r="F1410" s="12"/>
      <c r="G1410" s="12"/>
      <c r="H1410" s="12"/>
      <c r="I1410" s="12"/>
      <c r="J1410" s="12"/>
      <c r="K1410" s="12"/>
      <c r="L1410" s="12"/>
      <c r="M1410" s="49"/>
      <c r="N1410" s="49"/>
      <c r="O1410" s="12"/>
      <c r="P1410" s="12"/>
      <c r="Q1410" s="12"/>
      <c r="R1410" s="12"/>
      <c r="S1410" s="12"/>
    </row>
    <row r="1411" spans="1:19" s="1" customFormat="1" x14ac:dyDescent="0.4">
      <c r="A1411" s="12"/>
      <c r="B1411" s="12"/>
      <c r="C1411" s="42"/>
      <c r="D1411" s="12"/>
      <c r="E1411" s="12"/>
      <c r="F1411" s="12"/>
      <c r="G1411" s="12"/>
      <c r="H1411" s="12"/>
      <c r="I1411" s="12"/>
      <c r="J1411" s="12"/>
      <c r="K1411" s="12"/>
      <c r="L1411" s="12"/>
      <c r="M1411" s="49"/>
      <c r="N1411" s="49"/>
      <c r="O1411" s="12"/>
      <c r="P1411" s="12"/>
      <c r="Q1411" s="12"/>
      <c r="R1411" s="12"/>
      <c r="S1411" s="12"/>
    </row>
    <row r="1412" spans="1:19" s="1" customFormat="1" x14ac:dyDescent="0.4">
      <c r="A1412" s="12"/>
      <c r="B1412" s="12"/>
      <c r="C1412" s="42"/>
      <c r="D1412" s="12"/>
      <c r="E1412" s="12"/>
      <c r="F1412" s="12"/>
      <c r="G1412" s="12"/>
      <c r="H1412" s="12"/>
      <c r="I1412" s="12"/>
      <c r="J1412" s="12"/>
      <c r="K1412" s="12"/>
      <c r="L1412" s="12"/>
      <c r="M1412" s="49"/>
      <c r="N1412" s="49"/>
      <c r="O1412" s="12"/>
      <c r="P1412" s="12"/>
      <c r="Q1412" s="12"/>
      <c r="R1412" s="12"/>
      <c r="S1412" s="12"/>
    </row>
    <row r="1413" spans="1:19" s="1" customFormat="1" x14ac:dyDescent="0.4">
      <c r="A1413" s="12"/>
      <c r="B1413" s="12"/>
      <c r="C1413" s="42"/>
      <c r="D1413" s="12"/>
      <c r="E1413" s="12"/>
      <c r="F1413" s="12"/>
      <c r="G1413" s="12"/>
      <c r="H1413" s="12"/>
      <c r="I1413" s="12"/>
      <c r="J1413" s="12"/>
      <c r="K1413" s="12"/>
      <c r="L1413" s="12"/>
      <c r="M1413" s="49"/>
      <c r="N1413" s="49"/>
      <c r="O1413" s="12"/>
      <c r="P1413" s="12"/>
      <c r="Q1413" s="12"/>
      <c r="R1413" s="12"/>
      <c r="S1413" s="12"/>
    </row>
    <row r="1414" spans="1:19" s="1" customFormat="1" x14ac:dyDescent="0.4">
      <c r="A1414" s="12"/>
      <c r="B1414" s="12"/>
      <c r="C1414" s="42"/>
      <c r="D1414" s="12"/>
      <c r="E1414" s="12"/>
      <c r="F1414" s="12"/>
      <c r="G1414" s="12"/>
      <c r="H1414" s="12"/>
      <c r="I1414" s="12"/>
      <c r="J1414" s="12"/>
      <c r="K1414" s="12"/>
      <c r="L1414" s="12"/>
      <c r="M1414" s="49"/>
      <c r="N1414" s="49"/>
      <c r="O1414" s="12"/>
      <c r="P1414" s="12"/>
      <c r="Q1414" s="12"/>
      <c r="R1414" s="12"/>
      <c r="S1414" s="12"/>
    </row>
    <row r="1415" spans="1:19" s="1" customFormat="1" x14ac:dyDescent="0.4">
      <c r="A1415" s="12"/>
      <c r="B1415" s="12"/>
      <c r="C1415" s="42"/>
      <c r="D1415" s="12"/>
      <c r="E1415" s="12"/>
      <c r="F1415" s="12"/>
      <c r="G1415" s="12"/>
      <c r="H1415" s="12"/>
      <c r="I1415" s="12"/>
      <c r="J1415" s="12"/>
      <c r="K1415" s="12"/>
      <c r="L1415" s="12"/>
      <c r="M1415" s="49"/>
      <c r="N1415" s="49"/>
      <c r="O1415" s="12"/>
      <c r="P1415" s="12"/>
      <c r="Q1415" s="12"/>
      <c r="R1415" s="12"/>
      <c r="S1415" s="12"/>
    </row>
    <row r="1416" spans="1:19" s="1" customFormat="1" x14ac:dyDescent="0.4">
      <c r="A1416" s="12"/>
      <c r="B1416" s="12"/>
      <c r="C1416" s="42"/>
      <c r="D1416" s="12"/>
      <c r="E1416" s="12"/>
      <c r="F1416" s="12"/>
      <c r="G1416" s="12"/>
      <c r="H1416" s="12"/>
      <c r="I1416" s="12"/>
      <c r="J1416" s="12"/>
      <c r="K1416" s="12"/>
      <c r="L1416" s="12"/>
      <c r="M1416" s="49"/>
      <c r="N1416" s="49"/>
      <c r="O1416" s="12"/>
      <c r="P1416" s="12"/>
      <c r="Q1416" s="12"/>
      <c r="R1416" s="12"/>
      <c r="S1416" s="12"/>
    </row>
    <row r="1417" spans="1:19" s="1" customFormat="1" x14ac:dyDescent="0.4">
      <c r="A1417" s="12"/>
      <c r="B1417" s="12"/>
      <c r="C1417" s="42"/>
      <c r="D1417" s="12"/>
      <c r="E1417" s="12"/>
      <c r="F1417" s="12"/>
      <c r="G1417" s="12"/>
      <c r="H1417" s="12"/>
      <c r="I1417" s="12"/>
      <c r="J1417" s="12"/>
      <c r="K1417" s="12"/>
      <c r="L1417" s="12"/>
      <c r="M1417" s="49"/>
      <c r="N1417" s="49"/>
      <c r="O1417" s="12"/>
      <c r="P1417" s="12"/>
      <c r="Q1417" s="12"/>
      <c r="R1417" s="12"/>
      <c r="S1417" s="12"/>
    </row>
    <row r="1418" spans="1:19" s="1" customFormat="1" x14ac:dyDescent="0.4">
      <c r="A1418" s="12"/>
      <c r="B1418" s="12"/>
      <c r="C1418" s="42"/>
      <c r="D1418" s="12"/>
      <c r="E1418" s="12"/>
      <c r="F1418" s="12"/>
      <c r="G1418" s="12"/>
      <c r="H1418" s="12"/>
      <c r="I1418" s="12"/>
      <c r="J1418" s="12"/>
      <c r="K1418" s="12"/>
      <c r="L1418" s="12"/>
      <c r="M1418" s="49"/>
      <c r="N1418" s="49"/>
      <c r="O1418" s="12"/>
      <c r="P1418" s="12"/>
      <c r="Q1418" s="12"/>
      <c r="R1418" s="12"/>
      <c r="S1418" s="12"/>
    </row>
    <row r="1419" spans="1:19" s="1" customFormat="1" x14ac:dyDescent="0.4">
      <c r="A1419" s="12"/>
      <c r="B1419" s="12"/>
      <c r="C1419" s="42"/>
      <c r="D1419" s="12"/>
      <c r="E1419" s="12"/>
      <c r="F1419" s="12"/>
      <c r="G1419" s="12"/>
      <c r="H1419" s="12"/>
      <c r="I1419" s="12"/>
      <c r="J1419" s="12"/>
      <c r="K1419" s="12"/>
      <c r="L1419" s="12"/>
      <c r="M1419" s="49"/>
      <c r="N1419" s="49"/>
      <c r="O1419" s="12"/>
      <c r="P1419" s="12"/>
      <c r="Q1419" s="12"/>
      <c r="R1419" s="12"/>
      <c r="S1419" s="12"/>
    </row>
    <row r="1420" spans="1:19" s="1" customFormat="1" x14ac:dyDescent="0.4">
      <c r="A1420" s="12"/>
      <c r="B1420" s="12"/>
      <c r="C1420" s="42"/>
      <c r="D1420" s="12"/>
      <c r="E1420" s="12"/>
      <c r="F1420" s="12"/>
      <c r="G1420" s="12"/>
      <c r="H1420" s="12"/>
      <c r="I1420" s="12"/>
      <c r="J1420" s="12"/>
      <c r="K1420" s="12"/>
      <c r="L1420" s="12"/>
      <c r="M1420" s="49"/>
      <c r="N1420" s="49"/>
      <c r="O1420" s="12"/>
      <c r="P1420" s="12"/>
      <c r="Q1420" s="12"/>
      <c r="R1420" s="12"/>
      <c r="S1420" s="12"/>
    </row>
    <row r="1421" spans="1:19" s="1" customFormat="1" x14ac:dyDescent="0.4">
      <c r="A1421" s="12"/>
      <c r="B1421" s="12"/>
      <c r="C1421" s="42"/>
      <c r="D1421" s="12"/>
      <c r="E1421" s="12"/>
      <c r="F1421" s="12"/>
      <c r="G1421" s="12"/>
      <c r="H1421" s="12"/>
      <c r="I1421" s="12"/>
      <c r="J1421" s="12"/>
      <c r="K1421" s="12"/>
      <c r="L1421" s="12"/>
      <c r="M1421" s="49"/>
      <c r="N1421" s="49"/>
      <c r="O1421" s="12"/>
      <c r="P1421" s="12"/>
      <c r="Q1421" s="12"/>
      <c r="R1421" s="12"/>
      <c r="S1421" s="12"/>
    </row>
    <row r="1422" spans="1:19" s="1" customFormat="1" x14ac:dyDescent="0.4">
      <c r="A1422" s="12"/>
      <c r="B1422" s="12"/>
      <c r="C1422" s="42"/>
      <c r="D1422" s="12"/>
      <c r="E1422" s="12"/>
      <c r="F1422" s="12"/>
      <c r="G1422" s="12"/>
      <c r="H1422" s="12"/>
      <c r="I1422" s="12"/>
      <c r="J1422" s="12"/>
      <c r="K1422" s="12"/>
      <c r="L1422" s="12"/>
      <c r="M1422" s="49"/>
      <c r="N1422" s="49"/>
      <c r="O1422" s="12"/>
      <c r="P1422" s="12"/>
      <c r="Q1422" s="12"/>
      <c r="R1422" s="12"/>
      <c r="S1422" s="12"/>
    </row>
    <row r="1423" spans="1:19" s="1" customFormat="1" x14ac:dyDescent="0.4">
      <c r="A1423" s="12"/>
      <c r="B1423" s="12"/>
      <c r="C1423" s="42"/>
      <c r="D1423" s="12"/>
      <c r="E1423" s="12"/>
      <c r="F1423" s="12"/>
      <c r="G1423" s="12"/>
      <c r="H1423" s="12"/>
      <c r="I1423" s="12"/>
      <c r="J1423" s="12"/>
      <c r="K1423" s="12"/>
      <c r="L1423" s="12"/>
      <c r="M1423" s="49"/>
      <c r="N1423" s="49"/>
      <c r="O1423" s="12"/>
      <c r="P1423" s="12"/>
      <c r="Q1423" s="12"/>
      <c r="R1423" s="12"/>
      <c r="S1423" s="12"/>
    </row>
    <row r="1424" spans="1:19" s="1" customFormat="1" x14ac:dyDescent="0.4">
      <c r="A1424" s="12"/>
      <c r="B1424" s="12"/>
      <c r="C1424" s="42"/>
      <c r="D1424" s="12"/>
      <c r="E1424" s="12"/>
      <c r="F1424" s="12"/>
      <c r="G1424" s="12"/>
      <c r="H1424" s="12"/>
      <c r="I1424" s="12"/>
      <c r="J1424" s="12"/>
      <c r="K1424" s="12"/>
      <c r="L1424" s="12"/>
      <c r="M1424" s="49"/>
      <c r="N1424" s="49"/>
      <c r="O1424" s="12"/>
      <c r="P1424" s="12"/>
      <c r="Q1424" s="12"/>
      <c r="R1424" s="12"/>
      <c r="S1424" s="12"/>
    </row>
    <row r="1425" spans="1:19" s="1" customFormat="1" x14ac:dyDescent="0.4">
      <c r="A1425" s="12"/>
      <c r="B1425" s="12"/>
      <c r="C1425" s="42"/>
      <c r="D1425" s="12"/>
      <c r="E1425" s="12"/>
      <c r="F1425" s="12"/>
      <c r="G1425" s="12"/>
      <c r="H1425" s="12"/>
      <c r="I1425" s="12"/>
      <c r="J1425" s="12"/>
      <c r="K1425" s="12"/>
      <c r="L1425" s="12"/>
      <c r="M1425" s="49"/>
      <c r="N1425" s="49"/>
      <c r="O1425" s="12"/>
      <c r="P1425" s="12"/>
      <c r="Q1425" s="12"/>
      <c r="R1425" s="12"/>
      <c r="S1425" s="12"/>
    </row>
    <row r="1426" spans="1:19" s="1" customFormat="1" x14ac:dyDescent="0.4">
      <c r="A1426" s="12"/>
      <c r="B1426" s="12"/>
      <c r="C1426" s="42"/>
      <c r="D1426" s="12"/>
      <c r="E1426" s="12"/>
      <c r="F1426" s="12"/>
      <c r="G1426" s="12"/>
      <c r="H1426" s="12"/>
      <c r="I1426" s="12"/>
      <c r="J1426" s="12"/>
      <c r="K1426" s="12"/>
      <c r="L1426" s="12"/>
      <c r="M1426" s="49"/>
      <c r="N1426" s="49"/>
      <c r="O1426" s="12"/>
      <c r="P1426" s="12"/>
      <c r="Q1426" s="12"/>
      <c r="R1426" s="12"/>
      <c r="S1426" s="12"/>
    </row>
    <row r="1427" spans="1:19" s="1" customFormat="1" x14ac:dyDescent="0.4">
      <c r="A1427" s="12"/>
      <c r="B1427" s="12"/>
      <c r="C1427" s="42"/>
      <c r="D1427" s="12"/>
      <c r="E1427" s="12"/>
      <c r="F1427" s="12"/>
      <c r="G1427" s="12"/>
      <c r="H1427" s="12"/>
      <c r="I1427" s="12"/>
      <c r="J1427" s="12"/>
      <c r="K1427" s="12"/>
      <c r="L1427" s="12"/>
      <c r="M1427" s="49"/>
      <c r="N1427" s="49"/>
      <c r="O1427" s="12"/>
      <c r="P1427" s="12"/>
      <c r="Q1427" s="12"/>
      <c r="R1427" s="12"/>
      <c r="S1427" s="12"/>
    </row>
    <row r="1428" spans="1:19" s="1" customFormat="1" x14ac:dyDescent="0.4">
      <c r="A1428" s="12"/>
      <c r="B1428" s="12"/>
      <c r="C1428" s="42"/>
      <c r="D1428" s="12"/>
      <c r="E1428" s="12"/>
      <c r="F1428" s="12"/>
      <c r="G1428" s="12"/>
      <c r="H1428" s="12"/>
      <c r="I1428" s="12"/>
      <c r="J1428" s="12"/>
      <c r="K1428" s="12"/>
      <c r="L1428" s="12"/>
      <c r="M1428" s="49"/>
      <c r="N1428" s="49"/>
      <c r="O1428" s="12"/>
      <c r="P1428" s="12"/>
      <c r="Q1428" s="12"/>
      <c r="R1428" s="12"/>
      <c r="S1428" s="12"/>
    </row>
    <row r="1429" spans="1:19" s="1" customFormat="1" x14ac:dyDescent="0.4">
      <c r="A1429" s="12"/>
      <c r="B1429" s="12"/>
      <c r="C1429" s="42"/>
      <c r="D1429" s="12"/>
      <c r="E1429" s="12"/>
      <c r="F1429" s="12"/>
      <c r="G1429" s="12"/>
      <c r="H1429" s="12"/>
      <c r="I1429" s="12"/>
      <c r="J1429" s="12"/>
      <c r="K1429" s="12"/>
      <c r="L1429" s="12"/>
      <c r="M1429" s="49"/>
      <c r="N1429" s="49"/>
      <c r="O1429" s="12"/>
      <c r="P1429" s="12"/>
      <c r="Q1429" s="12"/>
      <c r="R1429" s="12"/>
      <c r="S1429" s="12"/>
    </row>
    <row r="1430" spans="1:19" s="1" customFormat="1" x14ac:dyDescent="0.4">
      <c r="A1430" s="12"/>
      <c r="B1430" s="12"/>
      <c r="C1430" s="42"/>
      <c r="D1430" s="12"/>
      <c r="E1430" s="12"/>
      <c r="F1430" s="12"/>
      <c r="G1430" s="12"/>
      <c r="H1430" s="12"/>
      <c r="I1430" s="12"/>
      <c r="J1430" s="12"/>
      <c r="K1430" s="12"/>
      <c r="L1430" s="12"/>
      <c r="M1430" s="49"/>
      <c r="N1430" s="49"/>
      <c r="O1430" s="12"/>
      <c r="P1430" s="12"/>
      <c r="Q1430" s="12"/>
      <c r="R1430" s="12"/>
      <c r="S1430" s="12"/>
    </row>
    <row r="1431" spans="1:19" s="1" customFormat="1" x14ac:dyDescent="0.4">
      <c r="A1431" s="12"/>
      <c r="B1431" s="12"/>
      <c r="C1431" s="42"/>
      <c r="D1431" s="12"/>
      <c r="E1431" s="12"/>
      <c r="F1431" s="12"/>
      <c r="G1431" s="12"/>
      <c r="H1431" s="12"/>
      <c r="I1431" s="12"/>
      <c r="J1431" s="12"/>
      <c r="K1431" s="12"/>
      <c r="L1431" s="12"/>
      <c r="M1431" s="49"/>
      <c r="N1431" s="49"/>
      <c r="O1431" s="12"/>
      <c r="P1431" s="12"/>
      <c r="Q1431" s="12"/>
      <c r="R1431" s="12"/>
      <c r="S1431" s="12"/>
    </row>
    <row r="1432" spans="1:19" s="1" customFormat="1" x14ac:dyDescent="0.4">
      <c r="A1432" s="12"/>
      <c r="B1432" s="12"/>
      <c r="C1432" s="42"/>
      <c r="D1432" s="12"/>
      <c r="E1432" s="12"/>
      <c r="F1432" s="12"/>
      <c r="G1432" s="12"/>
      <c r="H1432" s="12"/>
      <c r="I1432" s="12"/>
      <c r="J1432" s="12"/>
      <c r="K1432" s="12"/>
      <c r="L1432" s="12"/>
      <c r="M1432" s="49"/>
      <c r="N1432" s="49"/>
      <c r="O1432" s="12"/>
      <c r="P1432" s="12"/>
      <c r="Q1432" s="12"/>
      <c r="R1432" s="12"/>
      <c r="S1432" s="12"/>
    </row>
    <row r="1433" spans="1:19" s="1" customFormat="1" x14ac:dyDescent="0.4">
      <c r="A1433" s="12"/>
      <c r="B1433" s="12"/>
      <c r="C1433" s="42"/>
      <c r="D1433" s="12"/>
      <c r="E1433" s="12"/>
      <c r="F1433" s="12"/>
      <c r="G1433" s="12"/>
      <c r="H1433" s="12"/>
      <c r="I1433" s="12"/>
      <c r="J1433" s="12"/>
      <c r="K1433" s="12"/>
      <c r="L1433" s="12"/>
      <c r="M1433" s="49"/>
      <c r="N1433" s="49"/>
      <c r="O1433" s="12"/>
      <c r="P1433" s="12"/>
      <c r="Q1433" s="12"/>
      <c r="R1433" s="12"/>
      <c r="S1433" s="12"/>
    </row>
    <row r="1434" spans="1:19" s="1" customFormat="1" x14ac:dyDescent="0.4">
      <c r="A1434" s="12"/>
      <c r="B1434" s="12"/>
      <c r="C1434" s="42"/>
      <c r="D1434" s="12"/>
      <c r="E1434" s="12"/>
      <c r="F1434" s="12"/>
      <c r="G1434" s="12"/>
      <c r="H1434" s="12"/>
      <c r="I1434" s="12"/>
      <c r="J1434" s="12"/>
      <c r="K1434" s="12"/>
      <c r="L1434" s="12"/>
      <c r="M1434" s="49"/>
      <c r="N1434" s="49"/>
      <c r="O1434" s="12"/>
      <c r="P1434" s="12"/>
      <c r="Q1434" s="12"/>
      <c r="R1434" s="12"/>
      <c r="S1434" s="12"/>
    </row>
    <row r="1435" spans="1:19" s="1" customFormat="1" x14ac:dyDescent="0.4">
      <c r="A1435" s="12"/>
      <c r="B1435" s="12"/>
      <c r="C1435" s="42"/>
      <c r="D1435" s="12"/>
      <c r="E1435" s="12"/>
      <c r="F1435" s="12"/>
      <c r="G1435" s="12"/>
      <c r="H1435" s="12"/>
      <c r="I1435" s="12"/>
      <c r="J1435" s="12"/>
      <c r="K1435" s="12"/>
      <c r="L1435" s="12"/>
      <c r="M1435" s="49"/>
      <c r="N1435" s="49"/>
      <c r="O1435" s="12"/>
      <c r="P1435" s="12"/>
      <c r="Q1435" s="12"/>
      <c r="R1435" s="12"/>
      <c r="S1435" s="12"/>
    </row>
    <row r="1436" spans="1:19" s="1" customFormat="1" x14ac:dyDescent="0.4">
      <c r="A1436" s="12"/>
      <c r="B1436" s="12"/>
      <c r="C1436" s="42"/>
      <c r="D1436" s="12"/>
      <c r="E1436" s="12"/>
      <c r="F1436" s="12"/>
      <c r="G1436" s="12"/>
      <c r="H1436" s="12"/>
      <c r="I1436" s="12"/>
      <c r="J1436" s="12"/>
      <c r="K1436" s="12"/>
      <c r="L1436" s="12"/>
      <c r="M1436" s="49"/>
      <c r="N1436" s="49"/>
      <c r="O1436" s="12"/>
      <c r="P1436" s="12"/>
      <c r="Q1436" s="12"/>
      <c r="R1436" s="12"/>
      <c r="S1436" s="12"/>
    </row>
    <row r="1437" spans="1:19" s="1" customFormat="1" x14ac:dyDescent="0.4">
      <c r="A1437" s="12"/>
      <c r="B1437" s="12"/>
      <c r="C1437" s="42"/>
      <c r="D1437" s="12"/>
      <c r="E1437" s="12"/>
      <c r="F1437" s="12"/>
      <c r="G1437" s="12"/>
      <c r="H1437" s="12"/>
      <c r="I1437" s="12"/>
      <c r="J1437" s="12"/>
      <c r="K1437" s="12"/>
      <c r="L1437" s="12"/>
      <c r="M1437" s="49"/>
      <c r="N1437" s="49"/>
      <c r="O1437" s="12"/>
      <c r="P1437" s="12"/>
      <c r="Q1437" s="12"/>
      <c r="R1437" s="12"/>
      <c r="S1437" s="12"/>
    </row>
    <row r="1438" spans="1:19" s="1" customFormat="1" x14ac:dyDescent="0.4">
      <c r="A1438" s="12"/>
      <c r="B1438" s="12"/>
      <c r="C1438" s="42"/>
      <c r="D1438" s="12"/>
      <c r="E1438" s="12"/>
      <c r="F1438" s="12"/>
      <c r="G1438" s="12"/>
      <c r="H1438" s="12"/>
      <c r="I1438" s="12"/>
      <c r="J1438" s="12"/>
      <c r="K1438" s="12"/>
      <c r="L1438" s="12"/>
      <c r="M1438" s="49"/>
      <c r="N1438" s="49"/>
      <c r="O1438" s="12"/>
      <c r="P1438" s="12"/>
      <c r="Q1438" s="12"/>
      <c r="R1438" s="12"/>
      <c r="S1438" s="12"/>
    </row>
    <row r="1439" spans="1:19" s="1" customFormat="1" x14ac:dyDescent="0.4">
      <c r="A1439" s="12"/>
      <c r="B1439" s="12"/>
      <c r="C1439" s="42"/>
      <c r="D1439" s="12"/>
      <c r="E1439" s="12"/>
      <c r="F1439" s="12"/>
      <c r="G1439" s="12"/>
      <c r="H1439" s="12"/>
      <c r="I1439" s="12"/>
      <c r="J1439" s="12"/>
      <c r="K1439" s="12"/>
      <c r="L1439" s="12"/>
      <c r="M1439" s="49"/>
      <c r="N1439" s="49"/>
      <c r="O1439" s="12"/>
      <c r="P1439" s="12"/>
      <c r="Q1439" s="12"/>
      <c r="R1439" s="12"/>
      <c r="S1439" s="12"/>
    </row>
    <row r="1440" spans="1:19" s="1" customFormat="1" x14ac:dyDescent="0.4">
      <c r="A1440" s="12"/>
      <c r="B1440" s="12"/>
      <c r="C1440" s="42"/>
      <c r="D1440" s="12"/>
      <c r="E1440" s="12"/>
      <c r="F1440" s="12"/>
      <c r="G1440" s="12"/>
      <c r="H1440" s="12"/>
      <c r="I1440" s="12"/>
      <c r="J1440" s="12"/>
      <c r="K1440" s="12"/>
      <c r="L1440" s="12"/>
      <c r="M1440" s="49"/>
      <c r="N1440" s="49"/>
      <c r="O1440" s="12"/>
      <c r="P1440" s="12"/>
      <c r="Q1440" s="12"/>
      <c r="R1440" s="12"/>
      <c r="S1440" s="12"/>
    </row>
    <row r="1441" spans="1:19" s="1" customFormat="1" x14ac:dyDescent="0.4">
      <c r="A1441" s="12"/>
      <c r="B1441" s="12"/>
      <c r="C1441" s="42"/>
      <c r="D1441" s="12"/>
      <c r="E1441" s="12"/>
      <c r="F1441" s="12"/>
      <c r="G1441" s="12"/>
      <c r="H1441" s="12"/>
      <c r="I1441" s="12"/>
      <c r="J1441" s="12"/>
      <c r="K1441" s="12"/>
      <c r="L1441" s="12"/>
      <c r="M1441" s="49"/>
      <c r="N1441" s="49"/>
      <c r="O1441" s="12"/>
      <c r="P1441" s="12"/>
      <c r="Q1441" s="12"/>
      <c r="R1441" s="12"/>
      <c r="S1441" s="12"/>
    </row>
    <row r="1442" spans="1:19" s="1" customFormat="1" x14ac:dyDescent="0.4">
      <c r="A1442" s="12"/>
      <c r="B1442" s="12"/>
      <c r="C1442" s="42"/>
      <c r="D1442" s="12"/>
      <c r="E1442" s="12"/>
      <c r="F1442" s="12"/>
      <c r="G1442" s="12"/>
      <c r="H1442" s="12"/>
      <c r="I1442" s="12"/>
      <c r="J1442" s="12"/>
      <c r="K1442" s="12"/>
      <c r="L1442" s="12"/>
      <c r="M1442" s="49"/>
      <c r="N1442" s="49"/>
      <c r="O1442" s="12"/>
      <c r="P1442" s="12"/>
      <c r="Q1442" s="12"/>
      <c r="R1442" s="12"/>
      <c r="S1442" s="12"/>
    </row>
    <row r="1443" spans="1:19" s="1" customFormat="1" x14ac:dyDescent="0.4">
      <c r="A1443" s="12"/>
      <c r="B1443" s="12"/>
      <c r="C1443" s="42"/>
      <c r="D1443" s="12"/>
      <c r="E1443" s="12"/>
      <c r="F1443" s="12"/>
      <c r="G1443" s="12"/>
      <c r="H1443" s="12"/>
      <c r="I1443" s="12"/>
      <c r="J1443" s="12"/>
      <c r="K1443" s="12"/>
      <c r="L1443" s="12"/>
      <c r="M1443" s="49"/>
      <c r="N1443" s="49"/>
      <c r="O1443" s="12"/>
      <c r="P1443" s="12"/>
      <c r="Q1443" s="12"/>
      <c r="R1443" s="12"/>
      <c r="S1443" s="12"/>
    </row>
    <row r="1444" spans="1:19" s="1" customFormat="1" x14ac:dyDescent="0.4">
      <c r="A1444" s="12"/>
      <c r="B1444" s="12"/>
      <c r="C1444" s="42"/>
      <c r="D1444" s="12"/>
      <c r="E1444" s="12"/>
      <c r="F1444" s="12"/>
      <c r="G1444" s="12"/>
      <c r="H1444" s="12"/>
      <c r="I1444" s="12"/>
      <c r="J1444" s="12"/>
      <c r="K1444" s="12"/>
      <c r="L1444" s="12"/>
      <c r="M1444" s="49"/>
      <c r="N1444" s="49"/>
      <c r="O1444" s="12"/>
      <c r="P1444" s="12"/>
      <c r="Q1444" s="12"/>
      <c r="R1444" s="12"/>
      <c r="S1444" s="12"/>
    </row>
    <row r="1445" spans="1:19" s="1" customFormat="1" x14ac:dyDescent="0.4">
      <c r="A1445" s="12"/>
      <c r="B1445" s="12"/>
      <c r="C1445" s="42"/>
      <c r="D1445" s="12"/>
      <c r="E1445" s="12"/>
      <c r="F1445" s="12"/>
      <c r="G1445" s="12"/>
      <c r="H1445" s="12"/>
      <c r="I1445" s="12"/>
      <c r="J1445" s="12"/>
      <c r="K1445" s="12"/>
      <c r="L1445" s="12"/>
      <c r="M1445" s="49"/>
      <c r="N1445" s="49"/>
      <c r="O1445" s="12"/>
      <c r="P1445" s="12"/>
      <c r="Q1445" s="12"/>
      <c r="R1445" s="12"/>
      <c r="S1445" s="12"/>
    </row>
    <row r="1446" spans="1:19" s="1" customFormat="1" x14ac:dyDescent="0.4">
      <c r="A1446" s="12"/>
      <c r="B1446" s="12"/>
      <c r="C1446" s="42"/>
      <c r="D1446" s="12"/>
      <c r="E1446" s="12"/>
      <c r="F1446" s="12"/>
      <c r="G1446" s="12"/>
      <c r="H1446" s="12"/>
      <c r="I1446" s="12"/>
      <c r="J1446" s="12"/>
      <c r="K1446" s="12"/>
      <c r="L1446" s="12"/>
      <c r="M1446" s="49"/>
      <c r="N1446" s="49"/>
      <c r="O1446" s="12"/>
      <c r="P1446" s="12"/>
      <c r="Q1446" s="12"/>
      <c r="R1446" s="12"/>
      <c r="S1446" s="12"/>
    </row>
    <row r="1447" spans="1:19" s="1" customFormat="1" x14ac:dyDescent="0.4">
      <c r="A1447" s="12"/>
      <c r="B1447" s="12"/>
      <c r="C1447" s="42"/>
      <c r="D1447" s="12"/>
      <c r="E1447" s="12"/>
      <c r="F1447" s="12"/>
      <c r="G1447" s="12"/>
      <c r="H1447" s="12"/>
      <c r="I1447" s="12"/>
      <c r="J1447" s="12"/>
      <c r="K1447" s="12"/>
      <c r="L1447" s="12"/>
      <c r="M1447" s="49"/>
      <c r="N1447" s="49"/>
      <c r="O1447" s="12"/>
      <c r="P1447" s="12"/>
      <c r="Q1447" s="12"/>
      <c r="R1447" s="12"/>
      <c r="S1447" s="12"/>
    </row>
    <row r="1448" spans="1:19" s="1" customFormat="1" x14ac:dyDescent="0.4">
      <c r="A1448" s="12"/>
      <c r="B1448" s="12"/>
      <c r="C1448" s="42"/>
      <c r="D1448" s="12"/>
      <c r="E1448" s="12"/>
      <c r="F1448" s="12"/>
      <c r="G1448" s="12"/>
      <c r="H1448" s="12"/>
      <c r="I1448" s="12"/>
      <c r="J1448" s="12"/>
      <c r="K1448" s="12"/>
      <c r="L1448" s="12"/>
      <c r="M1448" s="49"/>
      <c r="N1448" s="49"/>
      <c r="O1448" s="12"/>
      <c r="P1448" s="12"/>
      <c r="Q1448" s="12"/>
      <c r="R1448" s="12"/>
      <c r="S1448" s="12"/>
    </row>
    <row r="1449" spans="1:19" s="1" customFormat="1" x14ac:dyDescent="0.4">
      <c r="A1449" s="12"/>
      <c r="B1449" s="12"/>
      <c r="C1449" s="42"/>
      <c r="D1449" s="12"/>
      <c r="E1449" s="12"/>
      <c r="F1449" s="12"/>
      <c r="G1449" s="12"/>
      <c r="H1449" s="12"/>
      <c r="I1449" s="12"/>
      <c r="J1449" s="12"/>
      <c r="K1449" s="12"/>
      <c r="L1449" s="12"/>
      <c r="M1449" s="49"/>
      <c r="N1449" s="49"/>
      <c r="O1449" s="12"/>
      <c r="P1449" s="12"/>
      <c r="Q1449" s="12"/>
      <c r="R1449" s="12"/>
      <c r="S1449" s="12"/>
    </row>
    <row r="1450" spans="1:19" s="1" customFormat="1" x14ac:dyDescent="0.4">
      <c r="A1450" s="12"/>
      <c r="B1450" s="12"/>
      <c r="C1450" s="42"/>
      <c r="D1450" s="12"/>
      <c r="E1450" s="12"/>
      <c r="F1450" s="12"/>
      <c r="G1450" s="12"/>
      <c r="H1450" s="12"/>
      <c r="I1450" s="12"/>
      <c r="J1450" s="12"/>
      <c r="K1450" s="12"/>
      <c r="L1450" s="12"/>
      <c r="M1450" s="49"/>
      <c r="N1450" s="49"/>
      <c r="O1450" s="12"/>
      <c r="P1450" s="12"/>
      <c r="Q1450" s="12"/>
      <c r="R1450" s="12"/>
      <c r="S1450" s="12"/>
    </row>
    <row r="1451" spans="1:19" s="1" customFormat="1" x14ac:dyDescent="0.4">
      <c r="A1451" s="12"/>
      <c r="B1451" s="12"/>
      <c r="C1451" s="42"/>
      <c r="D1451" s="12"/>
      <c r="E1451" s="12"/>
      <c r="F1451" s="12"/>
      <c r="G1451" s="12"/>
      <c r="H1451" s="12"/>
      <c r="I1451" s="12"/>
      <c r="J1451" s="12"/>
      <c r="K1451" s="12"/>
      <c r="L1451" s="12"/>
      <c r="M1451" s="49"/>
      <c r="N1451" s="49"/>
      <c r="O1451" s="12"/>
      <c r="P1451" s="12"/>
      <c r="Q1451" s="12"/>
      <c r="R1451" s="12"/>
      <c r="S1451" s="12"/>
    </row>
    <row r="1452" spans="1:19" s="1" customFormat="1" x14ac:dyDescent="0.4">
      <c r="A1452" s="12"/>
      <c r="B1452" s="12"/>
      <c r="C1452" s="42"/>
      <c r="D1452" s="12"/>
      <c r="E1452" s="12"/>
      <c r="F1452" s="12"/>
      <c r="G1452" s="12"/>
      <c r="H1452" s="12"/>
      <c r="I1452" s="12"/>
      <c r="J1452" s="12"/>
      <c r="K1452" s="12"/>
      <c r="L1452" s="12"/>
      <c r="M1452" s="49"/>
      <c r="N1452" s="49"/>
      <c r="O1452" s="12"/>
      <c r="P1452" s="12"/>
      <c r="Q1452" s="12"/>
      <c r="R1452" s="12"/>
      <c r="S1452" s="12"/>
    </row>
    <row r="1453" spans="1:19" s="1" customFormat="1" x14ac:dyDescent="0.4">
      <c r="A1453" s="12"/>
      <c r="B1453" s="12"/>
      <c r="C1453" s="42"/>
      <c r="D1453" s="12"/>
      <c r="E1453" s="12"/>
      <c r="F1453" s="12"/>
      <c r="G1453" s="12"/>
      <c r="H1453" s="12"/>
      <c r="I1453" s="12"/>
      <c r="J1453" s="12"/>
      <c r="K1453" s="12"/>
      <c r="L1453" s="12"/>
      <c r="M1453" s="49"/>
      <c r="N1453" s="49"/>
      <c r="O1453" s="12"/>
      <c r="P1453" s="12"/>
      <c r="Q1453" s="12"/>
      <c r="R1453" s="12"/>
      <c r="S1453" s="12"/>
    </row>
    <row r="1454" spans="1:19" s="1" customFormat="1" x14ac:dyDescent="0.4">
      <c r="A1454" s="12"/>
      <c r="B1454" s="12"/>
      <c r="C1454" s="42"/>
      <c r="D1454" s="12"/>
      <c r="E1454" s="12"/>
      <c r="F1454" s="12"/>
      <c r="G1454" s="12"/>
      <c r="H1454" s="12"/>
      <c r="I1454" s="12"/>
      <c r="J1454" s="12"/>
      <c r="K1454" s="12"/>
      <c r="L1454" s="12"/>
      <c r="M1454" s="49"/>
      <c r="N1454" s="49"/>
      <c r="O1454" s="12"/>
      <c r="P1454" s="12"/>
      <c r="Q1454" s="12"/>
      <c r="R1454" s="12"/>
      <c r="S1454" s="12"/>
    </row>
    <row r="1455" spans="1:19" s="1" customFormat="1" x14ac:dyDescent="0.4">
      <c r="A1455" s="12"/>
      <c r="B1455" s="12"/>
      <c r="C1455" s="42"/>
      <c r="D1455" s="12"/>
      <c r="E1455" s="12"/>
      <c r="F1455" s="12"/>
      <c r="G1455" s="12"/>
      <c r="H1455" s="12"/>
      <c r="I1455" s="12"/>
      <c r="J1455" s="12"/>
      <c r="K1455" s="12"/>
      <c r="L1455" s="12"/>
      <c r="M1455" s="49"/>
      <c r="N1455" s="49"/>
      <c r="O1455" s="12"/>
      <c r="P1455" s="12"/>
      <c r="Q1455" s="12"/>
      <c r="R1455" s="12"/>
      <c r="S1455" s="12"/>
    </row>
    <row r="1456" spans="1:19" s="1" customFormat="1" x14ac:dyDescent="0.4">
      <c r="A1456" s="12"/>
      <c r="B1456" s="12"/>
      <c r="C1456" s="42"/>
      <c r="D1456" s="12"/>
      <c r="E1456" s="12"/>
      <c r="F1456" s="12"/>
      <c r="G1456" s="12"/>
      <c r="H1456" s="12"/>
      <c r="I1456" s="12"/>
      <c r="J1456" s="12"/>
      <c r="K1456" s="12"/>
      <c r="L1456" s="12"/>
      <c r="M1456" s="49"/>
      <c r="N1456" s="49"/>
      <c r="O1456" s="12"/>
      <c r="P1456" s="12"/>
      <c r="Q1456" s="12"/>
      <c r="R1456" s="12"/>
      <c r="S1456" s="12"/>
    </row>
    <row r="1457" spans="1:19" s="1" customFormat="1" x14ac:dyDescent="0.4">
      <c r="A1457" s="12"/>
      <c r="B1457" s="12"/>
      <c r="C1457" s="42"/>
      <c r="D1457" s="12"/>
      <c r="E1457" s="12"/>
      <c r="F1457" s="12"/>
      <c r="G1457" s="12"/>
      <c r="H1457" s="12"/>
      <c r="I1457" s="12"/>
      <c r="J1457" s="12"/>
      <c r="K1457" s="12"/>
      <c r="L1457" s="12"/>
      <c r="M1457" s="49"/>
      <c r="N1457" s="49"/>
      <c r="O1457" s="12"/>
      <c r="P1457" s="12"/>
      <c r="Q1457" s="12"/>
      <c r="R1457" s="12"/>
      <c r="S1457" s="12"/>
    </row>
    <row r="1458" spans="1:19" s="1" customFormat="1" x14ac:dyDescent="0.4">
      <c r="A1458" s="12"/>
      <c r="B1458" s="12"/>
      <c r="C1458" s="42"/>
      <c r="D1458" s="12"/>
      <c r="E1458" s="12"/>
      <c r="F1458" s="12"/>
      <c r="G1458" s="12"/>
      <c r="H1458" s="12"/>
      <c r="I1458" s="12"/>
      <c r="J1458" s="12"/>
      <c r="K1458" s="12"/>
      <c r="L1458" s="12"/>
      <c r="M1458" s="49"/>
      <c r="N1458" s="49"/>
      <c r="O1458" s="12"/>
      <c r="P1458" s="12"/>
      <c r="Q1458" s="12"/>
      <c r="R1458" s="12"/>
      <c r="S1458" s="12"/>
    </row>
    <row r="1459" spans="1:19" s="1" customFormat="1" x14ac:dyDescent="0.4">
      <c r="A1459" s="12"/>
      <c r="B1459" s="12"/>
      <c r="C1459" s="42"/>
      <c r="D1459" s="12"/>
      <c r="E1459" s="12"/>
      <c r="F1459" s="12"/>
      <c r="G1459" s="12"/>
      <c r="H1459" s="12"/>
      <c r="I1459" s="12"/>
      <c r="J1459" s="12"/>
      <c r="K1459" s="12"/>
      <c r="L1459" s="12"/>
      <c r="M1459" s="49"/>
      <c r="N1459" s="49"/>
      <c r="O1459" s="12"/>
      <c r="P1459" s="12"/>
      <c r="Q1459" s="12"/>
      <c r="R1459" s="12"/>
      <c r="S1459" s="12"/>
    </row>
    <row r="1460" spans="1:19" s="1" customFormat="1" x14ac:dyDescent="0.4">
      <c r="A1460" s="12"/>
      <c r="B1460" s="12"/>
      <c r="C1460" s="42"/>
      <c r="D1460" s="12"/>
      <c r="E1460" s="12"/>
      <c r="F1460" s="12"/>
      <c r="G1460" s="12"/>
      <c r="H1460" s="12"/>
      <c r="I1460" s="12"/>
      <c r="J1460" s="12"/>
      <c r="K1460" s="12"/>
      <c r="L1460" s="12"/>
      <c r="M1460" s="49"/>
      <c r="N1460" s="49"/>
      <c r="O1460" s="12"/>
      <c r="P1460" s="12"/>
      <c r="Q1460" s="12"/>
      <c r="R1460" s="12"/>
      <c r="S1460" s="12"/>
    </row>
    <row r="1461" spans="1:19" s="1" customFormat="1" x14ac:dyDescent="0.4">
      <c r="A1461" s="12"/>
      <c r="B1461" s="12"/>
      <c r="C1461" s="42"/>
      <c r="D1461" s="12"/>
      <c r="E1461" s="12"/>
      <c r="F1461" s="12"/>
      <c r="G1461" s="12"/>
      <c r="H1461" s="12"/>
      <c r="I1461" s="12"/>
      <c r="J1461" s="12"/>
      <c r="K1461" s="12"/>
      <c r="L1461" s="12"/>
      <c r="M1461" s="49"/>
      <c r="N1461" s="49"/>
      <c r="O1461" s="12"/>
      <c r="P1461" s="12"/>
      <c r="Q1461" s="12"/>
      <c r="R1461" s="12"/>
      <c r="S1461" s="12"/>
    </row>
    <row r="1462" spans="1:19" s="1" customFormat="1" x14ac:dyDescent="0.4">
      <c r="A1462" s="12"/>
      <c r="B1462" s="12"/>
      <c r="C1462" s="42"/>
      <c r="D1462" s="12"/>
      <c r="E1462" s="12"/>
      <c r="F1462" s="12"/>
      <c r="G1462" s="12"/>
      <c r="H1462" s="12"/>
      <c r="I1462" s="12"/>
      <c r="J1462" s="12"/>
      <c r="K1462" s="12"/>
      <c r="L1462" s="12"/>
      <c r="M1462" s="49"/>
      <c r="N1462" s="49"/>
      <c r="O1462" s="12"/>
      <c r="P1462" s="12"/>
      <c r="Q1462" s="12"/>
      <c r="R1462" s="12"/>
      <c r="S1462" s="12"/>
    </row>
    <row r="1463" spans="1:19" s="1" customFormat="1" x14ac:dyDescent="0.4">
      <c r="A1463" s="12"/>
      <c r="B1463" s="12"/>
      <c r="C1463" s="42"/>
      <c r="D1463" s="12"/>
      <c r="E1463" s="12"/>
      <c r="F1463" s="12"/>
      <c r="G1463" s="12"/>
      <c r="H1463" s="12"/>
      <c r="I1463" s="12"/>
      <c r="J1463" s="12"/>
      <c r="K1463" s="12"/>
      <c r="L1463" s="12"/>
      <c r="M1463" s="49"/>
      <c r="N1463" s="49"/>
      <c r="O1463" s="12"/>
      <c r="P1463" s="12"/>
      <c r="Q1463" s="12"/>
      <c r="R1463" s="12"/>
      <c r="S1463" s="12"/>
    </row>
    <row r="1464" spans="1:19" s="1" customFormat="1" x14ac:dyDescent="0.4">
      <c r="A1464" s="12"/>
      <c r="B1464" s="12"/>
      <c r="C1464" s="42"/>
      <c r="D1464" s="12"/>
      <c r="E1464" s="12"/>
      <c r="F1464" s="12"/>
      <c r="G1464" s="12"/>
      <c r="H1464" s="12"/>
      <c r="I1464" s="12"/>
      <c r="J1464" s="12"/>
      <c r="K1464" s="12"/>
      <c r="L1464" s="12"/>
      <c r="M1464" s="49"/>
      <c r="N1464" s="49"/>
      <c r="O1464" s="12"/>
      <c r="P1464" s="12"/>
      <c r="Q1464" s="12"/>
      <c r="R1464" s="12"/>
      <c r="S1464" s="12"/>
    </row>
    <row r="1465" spans="1:19" s="1" customFormat="1" x14ac:dyDescent="0.4">
      <c r="A1465" s="12"/>
      <c r="B1465" s="12"/>
      <c r="C1465" s="42"/>
      <c r="D1465" s="12"/>
      <c r="E1465" s="12"/>
      <c r="F1465" s="12"/>
      <c r="G1465" s="12"/>
      <c r="H1465" s="12"/>
      <c r="I1465" s="12"/>
      <c r="J1465" s="12"/>
      <c r="K1465" s="12"/>
      <c r="L1465" s="12"/>
      <c r="M1465" s="49"/>
      <c r="N1465" s="49"/>
      <c r="O1465" s="12"/>
      <c r="P1465" s="12"/>
      <c r="Q1465" s="12"/>
      <c r="R1465" s="12"/>
      <c r="S1465" s="12"/>
    </row>
    <row r="1466" spans="1:19" s="1" customFormat="1" x14ac:dyDescent="0.4">
      <c r="A1466" s="12"/>
      <c r="B1466" s="12"/>
      <c r="C1466" s="42"/>
      <c r="D1466" s="12"/>
      <c r="E1466" s="12"/>
      <c r="F1466" s="12"/>
      <c r="G1466" s="12"/>
      <c r="H1466" s="12"/>
      <c r="I1466" s="12"/>
      <c r="J1466" s="12"/>
      <c r="K1466" s="12"/>
      <c r="L1466" s="12"/>
      <c r="M1466" s="49"/>
      <c r="N1466" s="49"/>
      <c r="O1466" s="12"/>
      <c r="P1466" s="12"/>
      <c r="Q1466" s="12"/>
      <c r="R1466" s="12"/>
      <c r="S1466" s="12"/>
    </row>
    <row r="1467" spans="1:19" s="1" customFormat="1" x14ac:dyDescent="0.4">
      <c r="A1467" s="12"/>
      <c r="B1467" s="12"/>
      <c r="C1467" s="42"/>
      <c r="D1467" s="12"/>
      <c r="E1467" s="12"/>
      <c r="F1467" s="12"/>
      <c r="G1467" s="12"/>
      <c r="H1467" s="12"/>
      <c r="I1467" s="12"/>
      <c r="J1467" s="12"/>
      <c r="K1467" s="12"/>
      <c r="L1467" s="12"/>
      <c r="M1467" s="49"/>
      <c r="N1467" s="49"/>
      <c r="O1467" s="12"/>
      <c r="P1467" s="12"/>
      <c r="Q1467" s="12"/>
      <c r="R1467" s="12"/>
      <c r="S1467" s="12"/>
    </row>
    <row r="1468" spans="1:19" s="1" customFormat="1" x14ac:dyDescent="0.4">
      <c r="A1468" s="12"/>
      <c r="B1468" s="12"/>
      <c r="C1468" s="42"/>
      <c r="D1468" s="12"/>
      <c r="E1468" s="12"/>
      <c r="F1468" s="12"/>
      <c r="G1468" s="12"/>
      <c r="H1468" s="12"/>
      <c r="I1468" s="12"/>
      <c r="J1468" s="12"/>
      <c r="K1468" s="12"/>
      <c r="L1468" s="12"/>
      <c r="M1468" s="49"/>
      <c r="N1468" s="49"/>
      <c r="O1468" s="12"/>
      <c r="P1468" s="12"/>
      <c r="Q1468" s="12"/>
      <c r="R1468" s="12"/>
      <c r="S1468" s="12"/>
    </row>
    <row r="1469" spans="1:19" s="1" customFormat="1" x14ac:dyDescent="0.4">
      <c r="A1469" s="12"/>
      <c r="B1469" s="12"/>
      <c r="C1469" s="42"/>
      <c r="D1469" s="12"/>
      <c r="E1469" s="12"/>
      <c r="F1469" s="12"/>
      <c r="G1469" s="12"/>
      <c r="H1469" s="12"/>
      <c r="I1469" s="12"/>
      <c r="J1469" s="12"/>
      <c r="K1469" s="12"/>
      <c r="L1469" s="12"/>
      <c r="M1469" s="49"/>
      <c r="N1469" s="49"/>
      <c r="O1469" s="12"/>
      <c r="P1469" s="12"/>
      <c r="Q1469" s="12"/>
      <c r="R1469" s="12"/>
      <c r="S1469" s="12"/>
    </row>
    <row r="1470" spans="1:19" s="1" customFormat="1" x14ac:dyDescent="0.4">
      <c r="A1470" s="12"/>
      <c r="B1470" s="12"/>
      <c r="C1470" s="42"/>
      <c r="D1470" s="12"/>
      <c r="E1470" s="12"/>
      <c r="F1470" s="12"/>
      <c r="G1470" s="12"/>
      <c r="H1470" s="12"/>
      <c r="I1470" s="12"/>
      <c r="J1470" s="12"/>
      <c r="K1470" s="12"/>
      <c r="L1470" s="12"/>
      <c r="M1470" s="49"/>
      <c r="N1470" s="49"/>
      <c r="O1470" s="12"/>
      <c r="P1470" s="12"/>
      <c r="Q1470" s="12"/>
      <c r="R1470" s="12"/>
      <c r="S1470" s="12"/>
    </row>
    <row r="1471" spans="1:19" s="1" customFormat="1" x14ac:dyDescent="0.4">
      <c r="A1471" s="12"/>
      <c r="B1471" s="12"/>
      <c r="C1471" s="42"/>
      <c r="D1471" s="12"/>
      <c r="E1471" s="12"/>
      <c r="F1471" s="12"/>
      <c r="G1471" s="12"/>
      <c r="H1471" s="12"/>
      <c r="I1471" s="12"/>
      <c r="J1471" s="12"/>
      <c r="K1471" s="12"/>
      <c r="L1471" s="12"/>
      <c r="M1471" s="49"/>
      <c r="N1471" s="49"/>
      <c r="O1471" s="12"/>
      <c r="P1471" s="12"/>
      <c r="Q1471" s="12"/>
      <c r="R1471" s="12"/>
      <c r="S1471" s="12"/>
    </row>
    <row r="1472" spans="1:19" s="1" customFormat="1" x14ac:dyDescent="0.4">
      <c r="A1472" s="12"/>
      <c r="B1472" s="12"/>
      <c r="C1472" s="42"/>
      <c r="D1472" s="12"/>
      <c r="E1472" s="12"/>
      <c r="F1472" s="12"/>
      <c r="G1472" s="12"/>
      <c r="H1472" s="12"/>
      <c r="I1472" s="12"/>
      <c r="J1472" s="12"/>
      <c r="K1472" s="12"/>
      <c r="L1472" s="12"/>
      <c r="M1472" s="49"/>
      <c r="N1472" s="49"/>
      <c r="O1472" s="12"/>
      <c r="P1472" s="12"/>
      <c r="Q1472" s="12"/>
      <c r="R1472" s="12"/>
      <c r="S1472" s="12"/>
    </row>
    <row r="1473" spans="1:19" s="1" customFormat="1" x14ac:dyDescent="0.4">
      <c r="A1473" s="12"/>
      <c r="B1473" s="12"/>
      <c r="C1473" s="42"/>
      <c r="D1473" s="12"/>
      <c r="E1473" s="12"/>
      <c r="F1473" s="12"/>
      <c r="G1473" s="12"/>
      <c r="H1473" s="12"/>
      <c r="I1473" s="12"/>
      <c r="J1473" s="12"/>
      <c r="K1473" s="12"/>
      <c r="L1473" s="12"/>
      <c r="M1473" s="49"/>
      <c r="N1473" s="49"/>
      <c r="O1473" s="12"/>
      <c r="P1473" s="12"/>
      <c r="Q1473" s="12"/>
      <c r="R1473" s="12"/>
      <c r="S1473" s="12"/>
    </row>
    <row r="1474" spans="1:19" s="1" customFormat="1" x14ac:dyDescent="0.4">
      <c r="A1474" s="12"/>
      <c r="B1474" s="12"/>
      <c r="C1474" s="42"/>
      <c r="D1474" s="12"/>
      <c r="E1474" s="12"/>
      <c r="F1474" s="12"/>
      <c r="G1474" s="12"/>
      <c r="H1474" s="12"/>
      <c r="I1474" s="12"/>
      <c r="J1474" s="12"/>
      <c r="K1474" s="12"/>
      <c r="L1474" s="12"/>
      <c r="M1474" s="49"/>
      <c r="N1474" s="49"/>
      <c r="O1474" s="12"/>
      <c r="P1474" s="12"/>
      <c r="Q1474" s="12"/>
      <c r="R1474" s="12"/>
      <c r="S1474" s="12"/>
    </row>
    <row r="1475" spans="1:19" s="1" customFormat="1" x14ac:dyDescent="0.4">
      <c r="A1475" s="12"/>
      <c r="B1475" s="12"/>
      <c r="C1475" s="42"/>
      <c r="D1475" s="12"/>
      <c r="E1475" s="12"/>
      <c r="F1475" s="12"/>
      <c r="G1475" s="12"/>
      <c r="H1475" s="12"/>
      <c r="I1475" s="12"/>
      <c r="J1475" s="12"/>
      <c r="K1475" s="12"/>
      <c r="L1475" s="12"/>
      <c r="M1475" s="49"/>
      <c r="N1475" s="49"/>
      <c r="O1475" s="12"/>
      <c r="P1475" s="12"/>
      <c r="Q1475" s="12"/>
      <c r="R1475" s="12"/>
      <c r="S1475" s="12"/>
    </row>
    <row r="1476" spans="1:19" s="1" customFormat="1" x14ac:dyDescent="0.4">
      <c r="A1476" s="12"/>
      <c r="B1476" s="12"/>
      <c r="C1476" s="42"/>
      <c r="D1476" s="12"/>
      <c r="E1476" s="12"/>
      <c r="F1476" s="12"/>
      <c r="G1476" s="12"/>
      <c r="H1476" s="12"/>
      <c r="I1476" s="12"/>
      <c r="J1476" s="12"/>
      <c r="K1476" s="12"/>
      <c r="L1476" s="12"/>
      <c r="M1476" s="49"/>
      <c r="N1476" s="49"/>
      <c r="O1476" s="12"/>
      <c r="P1476" s="12"/>
      <c r="Q1476" s="12"/>
      <c r="R1476" s="12"/>
      <c r="S1476" s="12"/>
    </row>
    <row r="1477" spans="1:19" s="1" customFormat="1" x14ac:dyDescent="0.4">
      <c r="A1477" s="12"/>
      <c r="B1477" s="12"/>
      <c r="C1477" s="42"/>
      <c r="D1477" s="12"/>
      <c r="E1477" s="12"/>
      <c r="F1477" s="12"/>
      <c r="G1477" s="12"/>
      <c r="H1477" s="12"/>
      <c r="I1477" s="12"/>
      <c r="J1477" s="12"/>
      <c r="K1477" s="12"/>
      <c r="L1477" s="12"/>
      <c r="M1477" s="49"/>
      <c r="N1477" s="49"/>
      <c r="O1477" s="12"/>
      <c r="P1477" s="12"/>
      <c r="Q1477" s="12"/>
      <c r="R1477" s="12"/>
      <c r="S1477" s="12"/>
    </row>
    <row r="1478" spans="1:19" s="1" customFormat="1" x14ac:dyDescent="0.4">
      <c r="A1478" s="12"/>
      <c r="B1478" s="12"/>
      <c r="C1478" s="42"/>
      <c r="D1478" s="12"/>
      <c r="E1478" s="12"/>
      <c r="F1478" s="12"/>
      <c r="G1478" s="12"/>
      <c r="H1478" s="12"/>
      <c r="I1478" s="12"/>
      <c r="J1478" s="12"/>
      <c r="K1478" s="12"/>
      <c r="L1478" s="12"/>
      <c r="M1478" s="49"/>
      <c r="N1478" s="49"/>
      <c r="O1478" s="12"/>
      <c r="P1478" s="12"/>
      <c r="Q1478" s="12"/>
      <c r="R1478" s="12"/>
      <c r="S1478" s="12"/>
    </row>
    <row r="1479" spans="1:19" s="1" customFormat="1" x14ac:dyDescent="0.4">
      <c r="A1479" s="12"/>
      <c r="B1479" s="12"/>
      <c r="C1479" s="42"/>
      <c r="D1479" s="12"/>
      <c r="E1479" s="12"/>
      <c r="F1479" s="12"/>
      <c r="G1479" s="12"/>
      <c r="H1479" s="12"/>
      <c r="I1479" s="12"/>
      <c r="J1479" s="12"/>
      <c r="K1479" s="12"/>
      <c r="L1479" s="12"/>
      <c r="M1479" s="49"/>
      <c r="N1479" s="49"/>
      <c r="O1479" s="12"/>
      <c r="P1479" s="12"/>
      <c r="Q1479" s="12"/>
      <c r="R1479" s="12"/>
      <c r="S1479" s="12"/>
    </row>
    <row r="1480" spans="1:19" s="1" customFormat="1" x14ac:dyDescent="0.4">
      <c r="A1480" s="12"/>
      <c r="B1480" s="12"/>
      <c r="C1480" s="42"/>
      <c r="D1480" s="12"/>
      <c r="E1480" s="12"/>
      <c r="F1480" s="12"/>
      <c r="G1480" s="12"/>
      <c r="H1480" s="12"/>
      <c r="I1480" s="12"/>
      <c r="J1480" s="12"/>
      <c r="K1480" s="12"/>
      <c r="L1480" s="12"/>
      <c r="M1480" s="49"/>
      <c r="N1480" s="49"/>
      <c r="O1480" s="12"/>
      <c r="P1480" s="12"/>
      <c r="Q1480" s="12"/>
      <c r="R1480" s="12"/>
      <c r="S1480" s="12"/>
    </row>
    <row r="1481" spans="1:19" s="1" customFormat="1" x14ac:dyDescent="0.4">
      <c r="A1481" s="12"/>
      <c r="B1481" s="12"/>
      <c r="C1481" s="42"/>
      <c r="D1481" s="12"/>
      <c r="E1481" s="12"/>
      <c r="F1481" s="12"/>
      <c r="G1481" s="12"/>
      <c r="H1481" s="12"/>
      <c r="I1481" s="12"/>
      <c r="J1481" s="12"/>
      <c r="K1481" s="12"/>
      <c r="L1481" s="12"/>
      <c r="M1481" s="49"/>
      <c r="N1481" s="49"/>
      <c r="O1481" s="12"/>
      <c r="P1481" s="12"/>
      <c r="Q1481" s="12"/>
      <c r="R1481" s="12"/>
      <c r="S1481" s="12"/>
    </row>
    <row r="1482" spans="1:19" s="1" customFormat="1" x14ac:dyDescent="0.4">
      <c r="A1482" s="12"/>
      <c r="B1482" s="12"/>
      <c r="C1482" s="42"/>
      <c r="D1482" s="12"/>
      <c r="E1482" s="12"/>
      <c r="F1482" s="12"/>
      <c r="G1482" s="12"/>
      <c r="H1482" s="12"/>
      <c r="I1482" s="12"/>
      <c r="J1482" s="12"/>
      <c r="K1482" s="12"/>
      <c r="L1482" s="12"/>
      <c r="M1482" s="49"/>
      <c r="N1482" s="49"/>
      <c r="O1482" s="12"/>
      <c r="P1482" s="12"/>
      <c r="Q1482" s="12"/>
      <c r="R1482" s="12"/>
      <c r="S1482" s="12"/>
    </row>
    <row r="1483" spans="1:19" s="1" customFormat="1" x14ac:dyDescent="0.4">
      <c r="A1483" s="12"/>
      <c r="B1483" s="12"/>
      <c r="C1483" s="42"/>
      <c r="D1483" s="12"/>
      <c r="E1483" s="12"/>
      <c r="F1483" s="12"/>
      <c r="G1483" s="12"/>
      <c r="H1483" s="12"/>
      <c r="I1483" s="12"/>
      <c r="J1483" s="12"/>
      <c r="K1483" s="12"/>
      <c r="L1483" s="12"/>
      <c r="M1483" s="49"/>
      <c r="N1483" s="49"/>
      <c r="O1483" s="12"/>
      <c r="P1483" s="12"/>
      <c r="Q1483" s="12"/>
      <c r="R1483" s="12"/>
      <c r="S1483" s="12"/>
    </row>
    <row r="1484" spans="1:19" s="1" customFormat="1" x14ac:dyDescent="0.4">
      <c r="A1484" s="12"/>
      <c r="B1484" s="12"/>
      <c r="C1484" s="42"/>
      <c r="D1484" s="12"/>
      <c r="E1484" s="12"/>
      <c r="F1484" s="12"/>
      <c r="G1484" s="12"/>
      <c r="H1484" s="12"/>
      <c r="I1484" s="12"/>
      <c r="J1484" s="12"/>
      <c r="K1484" s="12"/>
      <c r="L1484" s="12"/>
      <c r="M1484" s="49"/>
      <c r="N1484" s="49"/>
      <c r="O1484" s="12"/>
      <c r="P1484" s="12"/>
      <c r="Q1484" s="12"/>
      <c r="R1484" s="12"/>
      <c r="S1484" s="12"/>
    </row>
    <row r="1485" spans="1:19" s="1" customFormat="1" x14ac:dyDescent="0.4">
      <c r="A1485" s="12"/>
      <c r="B1485" s="12"/>
      <c r="C1485" s="42"/>
      <c r="D1485" s="12"/>
      <c r="E1485" s="12"/>
      <c r="F1485" s="12"/>
      <c r="G1485" s="12"/>
      <c r="H1485" s="12"/>
      <c r="I1485" s="12"/>
      <c r="J1485" s="12"/>
      <c r="K1485" s="12"/>
      <c r="L1485" s="12"/>
      <c r="M1485" s="49"/>
      <c r="N1485" s="49"/>
      <c r="O1485" s="12"/>
      <c r="P1485" s="12"/>
      <c r="Q1485" s="12"/>
      <c r="R1485" s="12"/>
      <c r="S1485" s="12"/>
    </row>
    <row r="1486" spans="1:19" s="1" customFormat="1" x14ac:dyDescent="0.4">
      <c r="A1486" s="12"/>
      <c r="B1486" s="12"/>
      <c r="C1486" s="42"/>
      <c r="D1486" s="12"/>
      <c r="E1486" s="12"/>
      <c r="F1486" s="12"/>
      <c r="G1486" s="12"/>
      <c r="H1486" s="12"/>
      <c r="I1486" s="12"/>
      <c r="J1486" s="12"/>
      <c r="K1486" s="12"/>
      <c r="L1486" s="12"/>
      <c r="M1486" s="49"/>
      <c r="N1486" s="49"/>
      <c r="O1486" s="12"/>
      <c r="P1486" s="12"/>
      <c r="Q1486" s="12"/>
      <c r="R1486" s="12"/>
      <c r="S1486" s="12"/>
    </row>
    <row r="1487" spans="1:19" s="1" customFormat="1" x14ac:dyDescent="0.4">
      <c r="A1487" s="12"/>
      <c r="B1487" s="12"/>
      <c r="C1487" s="42"/>
      <c r="D1487" s="12"/>
      <c r="E1487" s="12"/>
      <c r="F1487" s="12"/>
      <c r="G1487" s="12"/>
      <c r="H1487" s="12"/>
      <c r="I1487" s="12"/>
      <c r="J1487" s="12"/>
      <c r="K1487" s="12"/>
      <c r="L1487" s="12"/>
      <c r="M1487" s="49"/>
      <c r="N1487" s="49"/>
      <c r="O1487" s="12"/>
      <c r="P1487" s="12"/>
      <c r="Q1487" s="12"/>
      <c r="R1487" s="12"/>
      <c r="S1487" s="12"/>
    </row>
    <row r="1488" spans="1:19" s="1" customFormat="1" x14ac:dyDescent="0.4">
      <c r="A1488" s="12"/>
      <c r="B1488" s="12"/>
      <c r="C1488" s="42"/>
      <c r="D1488" s="12"/>
      <c r="E1488" s="12"/>
      <c r="F1488" s="12"/>
      <c r="G1488" s="12"/>
      <c r="H1488" s="12"/>
      <c r="I1488" s="12"/>
      <c r="J1488" s="12"/>
      <c r="K1488" s="12"/>
      <c r="L1488" s="12"/>
      <c r="M1488" s="49"/>
      <c r="N1488" s="49"/>
      <c r="O1488" s="12"/>
      <c r="P1488" s="12"/>
      <c r="Q1488" s="12"/>
      <c r="R1488" s="12"/>
      <c r="S1488" s="12"/>
    </row>
    <row r="1489" spans="1:19" s="1" customFormat="1" x14ac:dyDescent="0.4">
      <c r="A1489" s="12"/>
      <c r="B1489" s="12"/>
      <c r="C1489" s="42"/>
      <c r="D1489" s="12"/>
      <c r="E1489" s="12"/>
      <c r="F1489" s="12"/>
      <c r="G1489" s="12"/>
      <c r="H1489" s="12"/>
      <c r="I1489" s="12"/>
      <c r="J1489" s="12"/>
      <c r="K1489" s="12"/>
      <c r="L1489" s="12"/>
      <c r="M1489" s="49"/>
      <c r="N1489" s="49"/>
      <c r="O1489" s="12"/>
      <c r="P1489" s="12"/>
      <c r="Q1489" s="12"/>
      <c r="R1489" s="12"/>
      <c r="S1489" s="12"/>
    </row>
    <row r="1490" spans="1:19" s="1" customFormat="1" x14ac:dyDescent="0.4">
      <c r="A1490" s="12"/>
      <c r="B1490" s="12"/>
      <c r="C1490" s="42"/>
      <c r="D1490" s="12"/>
      <c r="E1490" s="12"/>
      <c r="F1490" s="12"/>
      <c r="G1490" s="12"/>
      <c r="H1490" s="12"/>
      <c r="I1490" s="12"/>
      <c r="J1490" s="12"/>
      <c r="K1490" s="12"/>
      <c r="L1490" s="12"/>
      <c r="M1490" s="49"/>
      <c r="N1490" s="49"/>
      <c r="O1490" s="12"/>
      <c r="P1490" s="12"/>
      <c r="Q1490" s="12"/>
      <c r="R1490" s="12"/>
      <c r="S1490" s="12"/>
    </row>
    <row r="1491" spans="1:19" s="1" customFormat="1" x14ac:dyDescent="0.4">
      <c r="A1491" s="12"/>
      <c r="B1491" s="12"/>
      <c r="C1491" s="42"/>
      <c r="D1491" s="12"/>
      <c r="E1491" s="12"/>
      <c r="F1491" s="12"/>
      <c r="G1491" s="12"/>
      <c r="H1491" s="12"/>
      <c r="I1491" s="12"/>
      <c r="J1491" s="12"/>
      <c r="K1491" s="12"/>
      <c r="L1491" s="12"/>
      <c r="M1491" s="49"/>
      <c r="N1491" s="49"/>
      <c r="O1491" s="12"/>
      <c r="P1491" s="12"/>
      <c r="Q1491" s="12"/>
      <c r="R1491" s="12"/>
      <c r="S1491" s="12"/>
    </row>
    <row r="1492" spans="1:19" s="1" customFormat="1" x14ac:dyDescent="0.4">
      <c r="A1492" s="12"/>
      <c r="B1492" s="12"/>
      <c r="C1492" s="42"/>
      <c r="D1492" s="12"/>
      <c r="E1492" s="12"/>
      <c r="F1492" s="12"/>
      <c r="G1492" s="12"/>
      <c r="H1492" s="12"/>
      <c r="I1492" s="12"/>
      <c r="J1492" s="12"/>
      <c r="K1492" s="12"/>
      <c r="L1492" s="12"/>
      <c r="M1492" s="49"/>
      <c r="N1492" s="49"/>
      <c r="O1492" s="12"/>
      <c r="P1492" s="12"/>
      <c r="Q1492" s="12"/>
      <c r="R1492" s="12"/>
      <c r="S1492" s="12"/>
    </row>
    <row r="1493" spans="1:19" s="1" customFormat="1" x14ac:dyDescent="0.4">
      <c r="A1493" s="12"/>
      <c r="B1493" s="12"/>
      <c r="C1493" s="42"/>
      <c r="D1493" s="12"/>
      <c r="E1493" s="12"/>
      <c r="F1493" s="12"/>
      <c r="G1493" s="12"/>
      <c r="H1493" s="12"/>
      <c r="I1493" s="12"/>
      <c r="J1493" s="12"/>
      <c r="K1493" s="12"/>
      <c r="L1493" s="12"/>
      <c r="M1493" s="49"/>
      <c r="N1493" s="49"/>
      <c r="O1493" s="12"/>
      <c r="P1493" s="12"/>
      <c r="Q1493" s="12"/>
      <c r="R1493" s="12"/>
      <c r="S1493" s="12"/>
    </row>
    <row r="1494" spans="1:19" s="1" customFormat="1" x14ac:dyDescent="0.4">
      <c r="A1494" s="12"/>
      <c r="B1494" s="12"/>
      <c r="C1494" s="42"/>
      <c r="D1494" s="12"/>
      <c r="E1494" s="12"/>
      <c r="F1494" s="12"/>
      <c r="G1494" s="12"/>
      <c r="H1494" s="12"/>
      <c r="I1494" s="12"/>
      <c r="J1494" s="12"/>
      <c r="K1494" s="12"/>
      <c r="L1494" s="12"/>
      <c r="M1494" s="49"/>
      <c r="N1494" s="49"/>
      <c r="O1494" s="12"/>
      <c r="P1494" s="12"/>
      <c r="Q1494" s="12"/>
      <c r="R1494" s="12"/>
      <c r="S1494" s="12"/>
    </row>
    <row r="1495" spans="1:19" s="1" customFormat="1" x14ac:dyDescent="0.4">
      <c r="A1495" s="12"/>
      <c r="B1495" s="12"/>
      <c r="C1495" s="42"/>
      <c r="D1495" s="12"/>
      <c r="E1495" s="12"/>
      <c r="F1495" s="12"/>
      <c r="G1495" s="12"/>
      <c r="H1495" s="12"/>
      <c r="I1495" s="12"/>
      <c r="J1495" s="12"/>
      <c r="K1495" s="12"/>
      <c r="L1495" s="12"/>
      <c r="M1495" s="49"/>
      <c r="N1495" s="49"/>
      <c r="O1495" s="12"/>
      <c r="P1495" s="12"/>
      <c r="Q1495" s="12"/>
      <c r="R1495" s="12"/>
      <c r="S1495" s="12"/>
    </row>
    <row r="1496" spans="1:19" s="1" customFormat="1" x14ac:dyDescent="0.4">
      <c r="A1496" s="12"/>
      <c r="B1496" s="12"/>
      <c r="C1496" s="42"/>
      <c r="D1496" s="12"/>
      <c r="E1496" s="12"/>
      <c r="F1496" s="12"/>
      <c r="G1496" s="12"/>
      <c r="H1496" s="12"/>
      <c r="I1496" s="12"/>
      <c r="J1496" s="12"/>
      <c r="K1496" s="12"/>
      <c r="L1496" s="12"/>
      <c r="M1496" s="49"/>
      <c r="N1496" s="49"/>
      <c r="O1496" s="12"/>
      <c r="P1496" s="12"/>
      <c r="Q1496" s="12"/>
      <c r="R1496" s="12"/>
      <c r="S1496" s="12"/>
    </row>
    <row r="1497" spans="1:19" s="1" customFormat="1" x14ac:dyDescent="0.4">
      <c r="A1497" s="12"/>
      <c r="B1497" s="12"/>
      <c r="C1497" s="42"/>
      <c r="D1497" s="12"/>
      <c r="E1497" s="12"/>
      <c r="F1497" s="12"/>
      <c r="G1497" s="12"/>
      <c r="H1497" s="12"/>
      <c r="I1497" s="12"/>
      <c r="J1497" s="12"/>
      <c r="K1497" s="12"/>
      <c r="L1497" s="12"/>
      <c r="M1497" s="49"/>
      <c r="N1497" s="49"/>
      <c r="O1497" s="12"/>
      <c r="P1497" s="12"/>
      <c r="Q1497" s="12"/>
      <c r="R1497" s="12"/>
      <c r="S1497" s="12"/>
    </row>
    <row r="1498" spans="1:19" s="1" customFormat="1" x14ac:dyDescent="0.4">
      <c r="A1498" s="12"/>
      <c r="B1498" s="12"/>
      <c r="C1498" s="42"/>
      <c r="D1498" s="12"/>
      <c r="E1498" s="12"/>
      <c r="F1498" s="12"/>
      <c r="G1498" s="12"/>
      <c r="H1498" s="12"/>
      <c r="I1498" s="12"/>
      <c r="J1498" s="12"/>
      <c r="K1498" s="12"/>
      <c r="L1498" s="12"/>
      <c r="M1498" s="49"/>
      <c r="N1498" s="49"/>
      <c r="O1498" s="12"/>
      <c r="P1498" s="12"/>
      <c r="Q1498" s="12"/>
      <c r="R1498" s="12"/>
      <c r="S1498" s="12"/>
    </row>
    <row r="1499" spans="1:19" s="1" customFormat="1" x14ac:dyDescent="0.4">
      <c r="A1499" s="12"/>
      <c r="B1499" s="12"/>
      <c r="C1499" s="42"/>
      <c r="D1499" s="12"/>
      <c r="E1499" s="12"/>
      <c r="F1499" s="12"/>
      <c r="G1499" s="12"/>
      <c r="H1499" s="12"/>
      <c r="I1499" s="12"/>
      <c r="J1499" s="12"/>
      <c r="K1499" s="12"/>
      <c r="L1499" s="12"/>
      <c r="M1499" s="49"/>
      <c r="N1499" s="49"/>
      <c r="O1499" s="12"/>
      <c r="P1499" s="12"/>
      <c r="Q1499" s="12"/>
      <c r="R1499" s="12"/>
      <c r="S1499" s="12"/>
    </row>
    <row r="1500" spans="1:19" s="1" customFormat="1" x14ac:dyDescent="0.4">
      <c r="A1500" s="12"/>
      <c r="B1500" s="12"/>
      <c r="C1500" s="42"/>
      <c r="D1500" s="12"/>
      <c r="E1500" s="12"/>
      <c r="F1500" s="12"/>
      <c r="G1500" s="12"/>
      <c r="H1500" s="12"/>
      <c r="I1500" s="12"/>
      <c r="J1500" s="12"/>
      <c r="K1500" s="12"/>
      <c r="L1500" s="12"/>
      <c r="M1500" s="49"/>
      <c r="N1500" s="49"/>
      <c r="O1500" s="12"/>
      <c r="P1500" s="12"/>
      <c r="Q1500" s="12"/>
      <c r="R1500" s="12"/>
      <c r="S1500" s="12"/>
    </row>
    <row r="1501" spans="1:19" s="1" customFormat="1" x14ac:dyDescent="0.4">
      <c r="A1501" s="12"/>
      <c r="B1501" s="12"/>
      <c r="C1501" s="42"/>
      <c r="D1501" s="12"/>
      <c r="E1501" s="12"/>
      <c r="F1501" s="12"/>
      <c r="G1501" s="12"/>
      <c r="H1501" s="12"/>
      <c r="I1501" s="12"/>
      <c r="J1501" s="12"/>
      <c r="K1501" s="12"/>
      <c r="L1501" s="12"/>
      <c r="M1501" s="49"/>
      <c r="N1501" s="49"/>
      <c r="O1501" s="12"/>
      <c r="P1501" s="12"/>
      <c r="Q1501" s="12"/>
      <c r="R1501" s="12"/>
      <c r="S1501" s="12"/>
    </row>
    <row r="1502" spans="1:19" s="1" customFormat="1" x14ac:dyDescent="0.4">
      <c r="A1502" s="12"/>
      <c r="B1502" s="12"/>
      <c r="C1502" s="42"/>
      <c r="D1502" s="12"/>
      <c r="E1502" s="12"/>
      <c r="F1502" s="12"/>
      <c r="G1502" s="12"/>
      <c r="H1502" s="12"/>
      <c r="I1502" s="12"/>
      <c r="J1502" s="12"/>
      <c r="K1502" s="12"/>
      <c r="L1502" s="12"/>
      <c r="M1502" s="49"/>
      <c r="N1502" s="49"/>
      <c r="O1502" s="12"/>
      <c r="P1502" s="12"/>
      <c r="Q1502" s="12"/>
      <c r="R1502" s="12"/>
      <c r="S1502" s="12"/>
    </row>
    <row r="1503" spans="1:19" s="1" customFormat="1" x14ac:dyDescent="0.4">
      <c r="A1503" s="12"/>
      <c r="B1503" s="12"/>
      <c r="C1503" s="42"/>
      <c r="D1503" s="12"/>
      <c r="E1503" s="12"/>
      <c r="F1503" s="12"/>
      <c r="G1503" s="12"/>
      <c r="H1503" s="12"/>
      <c r="I1503" s="12"/>
      <c r="J1503" s="12"/>
      <c r="K1503" s="12"/>
      <c r="L1503" s="12"/>
      <c r="M1503" s="49"/>
      <c r="N1503" s="49"/>
      <c r="O1503" s="12"/>
      <c r="P1503" s="12"/>
      <c r="Q1503" s="12"/>
      <c r="R1503" s="12"/>
      <c r="S1503" s="12"/>
    </row>
    <row r="1504" spans="1:19" s="1" customFormat="1" x14ac:dyDescent="0.4">
      <c r="A1504" s="12"/>
      <c r="B1504" s="12"/>
      <c r="C1504" s="42"/>
      <c r="D1504" s="12"/>
      <c r="E1504" s="12"/>
      <c r="F1504" s="12"/>
      <c r="G1504" s="12"/>
      <c r="H1504" s="12"/>
      <c r="I1504" s="12"/>
      <c r="J1504" s="12"/>
      <c r="K1504" s="12"/>
      <c r="L1504" s="12"/>
      <c r="M1504" s="49"/>
      <c r="N1504" s="49"/>
      <c r="O1504" s="12"/>
      <c r="P1504" s="12"/>
      <c r="Q1504" s="12"/>
      <c r="R1504" s="12"/>
      <c r="S1504" s="12"/>
    </row>
    <row r="1505" spans="1:19" s="1" customFormat="1" x14ac:dyDescent="0.4">
      <c r="A1505" s="12"/>
      <c r="B1505" s="12"/>
      <c r="C1505" s="42"/>
      <c r="D1505" s="12"/>
      <c r="E1505" s="12"/>
      <c r="F1505" s="12"/>
      <c r="G1505" s="12"/>
      <c r="H1505" s="12"/>
      <c r="I1505" s="12"/>
      <c r="J1505" s="12"/>
      <c r="K1505" s="12"/>
      <c r="L1505" s="12"/>
      <c r="M1505" s="49"/>
      <c r="N1505" s="49"/>
      <c r="O1505" s="12"/>
      <c r="P1505" s="12"/>
      <c r="Q1505" s="12"/>
      <c r="R1505" s="12"/>
      <c r="S1505" s="12"/>
    </row>
    <row r="1506" spans="1:19" s="1" customFormat="1" x14ac:dyDescent="0.4">
      <c r="A1506" s="12"/>
      <c r="B1506" s="12"/>
      <c r="C1506" s="42"/>
      <c r="D1506" s="12"/>
      <c r="E1506" s="12"/>
      <c r="F1506" s="12"/>
      <c r="G1506" s="12"/>
      <c r="H1506" s="12"/>
      <c r="I1506" s="12"/>
      <c r="J1506" s="12"/>
      <c r="K1506" s="12"/>
      <c r="L1506" s="12"/>
      <c r="M1506" s="49"/>
      <c r="N1506" s="49"/>
      <c r="O1506" s="12"/>
      <c r="P1506" s="12"/>
      <c r="Q1506" s="12"/>
      <c r="R1506" s="12"/>
      <c r="S1506" s="12"/>
    </row>
    <row r="1507" spans="1:19" s="1" customFormat="1" x14ac:dyDescent="0.4">
      <c r="A1507" s="12"/>
      <c r="B1507" s="12"/>
      <c r="C1507" s="42"/>
      <c r="D1507" s="12"/>
      <c r="E1507" s="12"/>
      <c r="F1507" s="12"/>
      <c r="G1507" s="12"/>
      <c r="H1507" s="12"/>
      <c r="I1507" s="12"/>
      <c r="J1507" s="12"/>
      <c r="K1507" s="12"/>
      <c r="L1507" s="12"/>
      <c r="M1507" s="49"/>
      <c r="N1507" s="49"/>
      <c r="O1507" s="12"/>
      <c r="P1507" s="12"/>
      <c r="Q1507" s="12"/>
      <c r="R1507" s="12"/>
      <c r="S1507" s="12"/>
    </row>
    <row r="1508" spans="1:19" s="1" customFormat="1" x14ac:dyDescent="0.4">
      <c r="A1508" s="12"/>
      <c r="B1508" s="12"/>
      <c r="C1508" s="42"/>
      <c r="D1508" s="12"/>
      <c r="E1508" s="12"/>
      <c r="F1508" s="12"/>
      <c r="G1508" s="12"/>
      <c r="H1508" s="12"/>
      <c r="I1508" s="12"/>
      <c r="J1508" s="12"/>
      <c r="K1508" s="12"/>
      <c r="L1508" s="12"/>
      <c r="M1508" s="49"/>
      <c r="N1508" s="49"/>
      <c r="O1508" s="12"/>
      <c r="P1508" s="12"/>
      <c r="Q1508" s="12"/>
      <c r="R1508" s="12"/>
      <c r="S1508" s="12"/>
    </row>
    <row r="1509" spans="1:19" s="1" customFormat="1" x14ac:dyDescent="0.4">
      <c r="A1509" s="12"/>
      <c r="B1509" s="12"/>
      <c r="C1509" s="42"/>
      <c r="D1509" s="12"/>
      <c r="E1509" s="12"/>
      <c r="F1509" s="12"/>
      <c r="G1509" s="12"/>
      <c r="H1509" s="12"/>
      <c r="I1509" s="12"/>
      <c r="J1509" s="12"/>
      <c r="K1509" s="12"/>
      <c r="L1509" s="12"/>
      <c r="M1509" s="49"/>
      <c r="N1509" s="49"/>
      <c r="O1509" s="12"/>
      <c r="P1509" s="12"/>
      <c r="Q1509" s="12"/>
      <c r="R1509" s="12"/>
      <c r="S1509" s="12"/>
    </row>
    <row r="1510" spans="1:19" s="1" customFormat="1" x14ac:dyDescent="0.4">
      <c r="A1510" s="12"/>
      <c r="B1510" s="12"/>
      <c r="C1510" s="42"/>
      <c r="D1510" s="12"/>
      <c r="E1510" s="12"/>
      <c r="F1510" s="12"/>
      <c r="G1510" s="12"/>
      <c r="H1510" s="12"/>
      <c r="I1510" s="12"/>
      <c r="J1510" s="12"/>
      <c r="K1510" s="12"/>
      <c r="L1510" s="12"/>
      <c r="M1510" s="49"/>
      <c r="N1510" s="49"/>
      <c r="O1510" s="12"/>
      <c r="P1510" s="12"/>
      <c r="Q1510" s="12"/>
      <c r="R1510" s="12"/>
      <c r="S1510" s="12"/>
    </row>
    <row r="1511" spans="1:19" s="1" customFormat="1" x14ac:dyDescent="0.4">
      <c r="A1511" s="12"/>
      <c r="B1511" s="12"/>
      <c r="C1511" s="42"/>
      <c r="D1511" s="12"/>
      <c r="E1511" s="12"/>
      <c r="F1511" s="12"/>
      <c r="G1511" s="12"/>
      <c r="H1511" s="12"/>
      <c r="I1511" s="12"/>
      <c r="J1511" s="12"/>
      <c r="K1511" s="12"/>
      <c r="L1511" s="12"/>
      <c r="M1511" s="49"/>
      <c r="N1511" s="49"/>
      <c r="O1511" s="12"/>
      <c r="P1511" s="12"/>
      <c r="Q1511" s="12"/>
      <c r="R1511" s="12"/>
      <c r="S1511" s="12"/>
    </row>
    <row r="1512" spans="1:19" s="1" customFormat="1" x14ac:dyDescent="0.4">
      <c r="A1512" s="12"/>
      <c r="B1512" s="12"/>
      <c r="C1512" s="42"/>
      <c r="D1512" s="12"/>
      <c r="E1512" s="12"/>
      <c r="F1512" s="12"/>
      <c r="G1512" s="12"/>
      <c r="H1512" s="12"/>
      <c r="I1512" s="12"/>
      <c r="J1512" s="12"/>
      <c r="K1512" s="12"/>
      <c r="L1512" s="12"/>
      <c r="M1512" s="49"/>
      <c r="N1512" s="49"/>
      <c r="O1512" s="12"/>
      <c r="P1512" s="12"/>
      <c r="Q1512" s="12"/>
      <c r="R1512" s="12"/>
      <c r="S1512" s="12"/>
    </row>
    <row r="1513" spans="1:19" s="1" customFormat="1" x14ac:dyDescent="0.4">
      <c r="A1513" s="12"/>
      <c r="B1513" s="12"/>
      <c r="C1513" s="42"/>
      <c r="D1513" s="12"/>
      <c r="E1513" s="12"/>
      <c r="F1513" s="12"/>
      <c r="G1513" s="12"/>
      <c r="H1513" s="12"/>
      <c r="I1513" s="12"/>
      <c r="J1513" s="12"/>
      <c r="K1513" s="12"/>
      <c r="L1513" s="12"/>
      <c r="M1513" s="49"/>
      <c r="N1513" s="49"/>
      <c r="O1513" s="12"/>
      <c r="P1513" s="12"/>
      <c r="Q1513" s="12"/>
      <c r="R1513" s="12"/>
      <c r="S1513" s="12"/>
    </row>
    <row r="1514" spans="1:19" s="1" customFormat="1" x14ac:dyDescent="0.4">
      <c r="A1514" s="12"/>
      <c r="B1514" s="12"/>
      <c r="C1514" s="42"/>
      <c r="D1514" s="12"/>
      <c r="E1514" s="12"/>
      <c r="F1514" s="12"/>
      <c r="G1514" s="12"/>
      <c r="H1514" s="12"/>
      <c r="I1514" s="12"/>
      <c r="J1514" s="12"/>
      <c r="K1514" s="12"/>
      <c r="L1514" s="12"/>
      <c r="M1514" s="49"/>
      <c r="N1514" s="49"/>
      <c r="O1514" s="12"/>
      <c r="P1514" s="12"/>
      <c r="Q1514" s="12"/>
      <c r="R1514" s="12"/>
      <c r="S1514" s="12"/>
    </row>
    <row r="1515" spans="1:19" s="1" customFormat="1" x14ac:dyDescent="0.4">
      <c r="A1515" s="12"/>
      <c r="B1515" s="12"/>
      <c r="C1515" s="42"/>
      <c r="D1515" s="12"/>
      <c r="E1515" s="12"/>
      <c r="F1515" s="12"/>
      <c r="G1515" s="12"/>
      <c r="H1515" s="12"/>
      <c r="I1515" s="12"/>
      <c r="J1515" s="12"/>
      <c r="K1515" s="12"/>
      <c r="L1515" s="12"/>
      <c r="M1515" s="49"/>
      <c r="N1515" s="49"/>
      <c r="O1515" s="12"/>
      <c r="P1515" s="12"/>
      <c r="Q1515" s="12"/>
      <c r="R1515" s="12"/>
      <c r="S1515" s="12"/>
    </row>
    <row r="1516" spans="1:19" s="1" customFormat="1" x14ac:dyDescent="0.4">
      <c r="A1516" s="12"/>
      <c r="B1516" s="12"/>
      <c r="C1516" s="42"/>
      <c r="D1516" s="12"/>
      <c r="E1516" s="12"/>
      <c r="F1516" s="12"/>
      <c r="G1516" s="12"/>
      <c r="H1516" s="12"/>
      <c r="I1516" s="12"/>
      <c r="J1516" s="12"/>
      <c r="K1516" s="12"/>
      <c r="L1516" s="12"/>
      <c r="M1516" s="49"/>
      <c r="N1516" s="49"/>
      <c r="O1516" s="12"/>
      <c r="P1516" s="12"/>
      <c r="Q1516" s="12"/>
      <c r="R1516" s="12"/>
      <c r="S1516" s="12"/>
    </row>
    <row r="1517" spans="1:19" s="1" customFormat="1" x14ac:dyDescent="0.4">
      <c r="A1517" s="12"/>
      <c r="B1517" s="12"/>
      <c r="C1517" s="42"/>
      <c r="D1517" s="12"/>
      <c r="E1517" s="12"/>
      <c r="F1517" s="12"/>
      <c r="G1517" s="12"/>
      <c r="H1517" s="12"/>
      <c r="I1517" s="12"/>
      <c r="J1517" s="12"/>
      <c r="K1517" s="12"/>
      <c r="L1517" s="12"/>
      <c r="M1517" s="49"/>
      <c r="N1517" s="49"/>
      <c r="O1517" s="12"/>
      <c r="P1517" s="12"/>
      <c r="Q1517" s="12"/>
      <c r="R1517" s="12"/>
      <c r="S1517" s="12"/>
    </row>
    <row r="1518" spans="1:19" s="1" customFormat="1" x14ac:dyDescent="0.4">
      <c r="A1518" s="12"/>
      <c r="B1518" s="12"/>
      <c r="C1518" s="42"/>
      <c r="D1518" s="12"/>
      <c r="E1518" s="12"/>
      <c r="F1518" s="12"/>
      <c r="G1518" s="12"/>
      <c r="H1518" s="12"/>
      <c r="I1518" s="12"/>
      <c r="J1518" s="12"/>
      <c r="K1518" s="12"/>
      <c r="L1518" s="12"/>
      <c r="M1518" s="49"/>
      <c r="N1518" s="49"/>
      <c r="O1518" s="12"/>
      <c r="P1518" s="12"/>
      <c r="Q1518" s="12"/>
      <c r="R1518" s="12"/>
      <c r="S1518" s="12"/>
    </row>
    <row r="1519" spans="1:19" s="1" customFormat="1" x14ac:dyDescent="0.4">
      <c r="A1519" s="12"/>
      <c r="B1519" s="12"/>
      <c r="C1519" s="42"/>
      <c r="D1519" s="12"/>
      <c r="E1519" s="12"/>
      <c r="F1519" s="12"/>
      <c r="G1519" s="12"/>
      <c r="H1519" s="12"/>
      <c r="I1519" s="12"/>
      <c r="J1519" s="12"/>
      <c r="K1519" s="12"/>
      <c r="L1519" s="12"/>
      <c r="M1519" s="49"/>
      <c r="N1519" s="49"/>
      <c r="O1519" s="12"/>
      <c r="P1519" s="12"/>
      <c r="Q1519" s="12"/>
      <c r="R1519" s="12"/>
      <c r="S1519" s="12"/>
    </row>
    <row r="1520" spans="1:19" s="1" customFormat="1" x14ac:dyDescent="0.4">
      <c r="A1520" s="12"/>
      <c r="B1520" s="12"/>
      <c r="C1520" s="42"/>
      <c r="D1520" s="12"/>
      <c r="E1520" s="12"/>
      <c r="F1520" s="12"/>
      <c r="G1520" s="12"/>
      <c r="H1520" s="12"/>
      <c r="I1520" s="12"/>
      <c r="J1520" s="12"/>
      <c r="K1520" s="12"/>
      <c r="L1520" s="12"/>
      <c r="M1520" s="49"/>
      <c r="N1520" s="49"/>
      <c r="O1520" s="12"/>
      <c r="P1520" s="12"/>
      <c r="Q1520" s="12"/>
      <c r="R1520" s="12"/>
      <c r="S1520" s="12"/>
    </row>
    <row r="1521" spans="1:19" s="1" customFormat="1" x14ac:dyDescent="0.4">
      <c r="A1521" s="12"/>
      <c r="B1521" s="12"/>
      <c r="C1521" s="42"/>
      <c r="D1521" s="12"/>
      <c r="E1521" s="12"/>
      <c r="F1521" s="12"/>
      <c r="G1521" s="12"/>
      <c r="H1521" s="12"/>
      <c r="I1521" s="12"/>
      <c r="J1521" s="12"/>
      <c r="K1521" s="12"/>
      <c r="L1521" s="12"/>
      <c r="M1521" s="49"/>
      <c r="N1521" s="49"/>
      <c r="O1521" s="12"/>
      <c r="P1521" s="12"/>
      <c r="Q1521" s="12"/>
      <c r="R1521" s="12"/>
      <c r="S1521" s="12"/>
    </row>
    <row r="1522" spans="1:19" s="1" customFormat="1" x14ac:dyDescent="0.4">
      <c r="A1522" s="12"/>
      <c r="B1522" s="12"/>
      <c r="C1522" s="42"/>
      <c r="D1522" s="12"/>
      <c r="E1522" s="12"/>
      <c r="F1522" s="12"/>
      <c r="G1522" s="12"/>
      <c r="H1522" s="12"/>
      <c r="I1522" s="12"/>
      <c r="J1522" s="12"/>
      <c r="K1522" s="12"/>
      <c r="L1522" s="12"/>
      <c r="M1522" s="49"/>
      <c r="N1522" s="49"/>
      <c r="O1522" s="12"/>
      <c r="P1522" s="12"/>
      <c r="Q1522" s="12"/>
      <c r="R1522" s="12"/>
      <c r="S1522" s="12"/>
    </row>
    <row r="1523" spans="1:19" s="1" customFormat="1" x14ac:dyDescent="0.4">
      <c r="A1523" s="12"/>
      <c r="B1523" s="12"/>
      <c r="C1523" s="42"/>
      <c r="D1523" s="12"/>
      <c r="E1523" s="12"/>
      <c r="F1523" s="12"/>
      <c r="G1523" s="12"/>
      <c r="H1523" s="12"/>
      <c r="I1523" s="12"/>
      <c r="J1523" s="12"/>
      <c r="K1523" s="12"/>
      <c r="L1523" s="12"/>
      <c r="M1523" s="49"/>
      <c r="N1523" s="49"/>
      <c r="O1523" s="12"/>
      <c r="P1523" s="12"/>
      <c r="Q1523" s="12"/>
      <c r="R1523" s="12"/>
      <c r="S1523" s="12"/>
    </row>
    <row r="1524" spans="1:19" s="1" customFormat="1" x14ac:dyDescent="0.4">
      <c r="A1524" s="12"/>
      <c r="B1524" s="12"/>
      <c r="C1524" s="42"/>
      <c r="D1524" s="12"/>
      <c r="E1524" s="12"/>
      <c r="F1524" s="12"/>
      <c r="G1524" s="12"/>
      <c r="H1524" s="12"/>
      <c r="I1524" s="12"/>
      <c r="J1524" s="12"/>
      <c r="K1524" s="12"/>
      <c r="L1524" s="12"/>
      <c r="M1524" s="49"/>
      <c r="N1524" s="49"/>
      <c r="O1524" s="12"/>
      <c r="P1524" s="12"/>
      <c r="Q1524" s="12"/>
      <c r="R1524" s="12"/>
      <c r="S1524" s="12"/>
    </row>
    <row r="1525" spans="1:19" s="1" customFormat="1" x14ac:dyDescent="0.4">
      <c r="A1525" s="12"/>
      <c r="B1525" s="12"/>
      <c r="C1525" s="42"/>
      <c r="D1525" s="12"/>
      <c r="E1525" s="12"/>
      <c r="F1525" s="12"/>
      <c r="G1525" s="12"/>
      <c r="H1525" s="12"/>
      <c r="I1525" s="12"/>
      <c r="J1525" s="12"/>
      <c r="K1525" s="12"/>
      <c r="L1525" s="12"/>
      <c r="M1525" s="49"/>
      <c r="N1525" s="49"/>
      <c r="O1525" s="12"/>
      <c r="P1525" s="12"/>
      <c r="Q1525" s="12"/>
      <c r="R1525" s="12"/>
      <c r="S1525" s="12"/>
    </row>
    <row r="1526" spans="1:19" s="1" customFormat="1" x14ac:dyDescent="0.4">
      <c r="A1526" s="12"/>
      <c r="B1526" s="12"/>
      <c r="C1526" s="42"/>
      <c r="D1526" s="12"/>
      <c r="E1526" s="12"/>
      <c r="F1526" s="12"/>
      <c r="G1526" s="12"/>
      <c r="H1526" s="12"/>
      <c r="I1526" s="12"/>
      <c r="J1526" s="12"/>
      <c r="K1526" s="12"/>
      <c r="L1526" s="12"/>
      <c r="M1526" s="49"/>
      <c r="N1526" s="49"/>
      <c r="O1526" s="12"/>
      <c r="P1526" s="12"/>
      <c r="Q1526" s="12"/>
      <c r="R1526" s="12"/>
      <c r="S1526" s="12"/>
    </row>
    <row r="1527" spans="1:19" s="1" customFormat="1" x14ac:dyDescent="0.4">
      <c r="A1527" s="12"/>
      <c r="B1527" s="12"/>
      <c r="C1527" s="42"/>
      <c r="D1527" s="12"/>
      <c r="E1527" s="12"/>
      <c r="F1527" s="12"/>
      <c r="G1527" s="12"/>
      <c r="H1527" s="12"/>
      <c r="I1527" s="12"/>
      <c r="J1527" s="12"/>
      <c r="K1527" s="12"/>
      <c r="L1527" s="12"/>
      <c r="M1527" s="49"/>
      <c r="N1527" s="49"/>
      <c r="O1527" s="12"/>
      <c r="P1527" s="12"/>
      <c r="Q1527" s="12"/>
      <c r="R1527" s="12"/>
      <c r="S1527" s="12"/>
    </row>
    <row r="1528" spans="1:19" s="1" customFormat="1" x14ac:dyDescent="0.4">
      <c r="A1528" s="12"/>
      <c r="B1528" s="12"/>
      <c r="C1528" s="42"/>
      <c r="D1528" s="12"/>
      <c r="E1528" s="12"/>
      <c r="F1528" s="12"/>
      <c r="G1528" s="12"/>
      <c r="H1528" s="12"/>
      <c r="I1528" s="12"/>
      <c r="J1528" s="12"/>
      <c r="K1528" s="12"/>
      <c r="L1528" s="12"/>
      <c r="M1528" s="49"/>
      <c r="N1528" s="49"/>
      <c r="O1528" s="12"/>
      <c r="P1528" s="12"/>
      <c r="Q1528" s="12"/>
      <c r="R1528" s="12"/>
      <c r="S1528" s="12"/>
    </row>
    <row r="1529" spans="1:19" s="1" customFormat="1" x14ac:dyDescent="0.4">
      <c r="A1529" s="12"/>
      <c r="B1529" s="12"/>
      <c r="C1529" s="42"/>
      <c r="D1529" s="12"/>
      <c r="E1529" s="12"/>
      <c r="F1529" s="12"/>
      <c r="G1529" s="12"/>
      <c r="H1529" s="12"/>
      <c r="I1529" s="12"/>
      <c r="J1529" s="12"/>
      <c r="K1529" s="12"/>
      <c r="L1529" s="12"/>
      <c r="M1529" s="49"/>
      <c r="N1529" s="49"/>
      <c r="O1529" s="12"/>
      <c r="P1529" s="12"/>
      <c r="Q1529" s="12"/>
      <c r="R1529" s="12"/>
      <c r="S1529" s="12"/>
    </row>
    <row r="1530" spans="1:19" s="1" customFormat="1" x14ac:dyDescent="0.4">
      <c r="A1530" s="12"/>
      <c r="B1530" s="12"/>
      <c r="C1530" s="42"/>
      <c r="D1530" s="12"/>
      <c r="E1530" s="12"/>
      <c r="F1530" s="12"/>
      <c r="G1530" s="12"/>
      <c r="H1530" s="12"/>
      <c r="I1530" s="12"/>
      <c r="J1530" s="12"/>
      <c r="K1530" s="12"/>
      <c r="L1530" s="12"/>
      <c r="M1530" s="49"/>
      <c r="N1530" s="49"/>
      <c r="O1530" s="12"/>
      <c r="P1530" s="12"/>
      <c r="Q1530" s="12"/>
      <c r="R1530" s="12"/>
      <c r="S1530" s="12"/>
    </row>
    <row r="1531" spans="1:19" s="1" customFormat="1" x14ac:dyDescent="0.4">
      <c r="A1531" s="12"/>
      <c r="B1531" s="12"/>
      <c r="C1531" s="42"/>
      <c r="D1531" s="12"/>
      <c r="E1531" s="12"/>
      <c r="F1531" s="12"/>
      <c r="G1531" s="12"/>
      <c r="H1531" s="12"/>
      <c r="I1531" s="12"/>
      <c r="J1531" s="12"/>
      <c r="K1531" s="12"/>
      <c r="L1531" s="12"/>
      <c r="M1531" s="49"/>
      <c r="N1531" s="49"/>
      <c r="O1531" s="12"/>
      <c r="P1531" s="12"/>
      <c r="Q1531" s="12"/>
      <c r="R1531" s="12"/>
      <c r="S1531" s="12"/>
    </row>
    <row r="1532" spans="1:19" s="1" customFormat="1" x14ac:dyDescent="0.4">
      <c r="A1532" s="12"/>
      <c r="B1532" s="12"/>
      <c r="C1532" s="42"/>
      <c r="D1532" s="12"/>
      <c r="E1532" s="12"/>
      <c r="F1532" s="12"/>
      <c r="G1532" s="12"/>
      <c r="H1532" s="12"/>
      <c r="I1532" s="12"/>
      <c r="J1532" s="12"/>
      <c r="K1532" s="12"/>
      <c r="L1532" s="12"/>
      <c r="M1532" s="49"/>
      <c r="N1532" s="49"/>
      <c r="O1532" s="12"/>
      <c r="P1532" s="12"/>
      <c r="Q1532" s="12"/>
      <c r="R1532" s="12"/>
      <c r="S1532" s="12"/>
    </row>
    <row r="1533" spans="1:19" s="1" customFormat="1" x14ac:dyDescent="0.4">
      <c r="A1533" s="12"/>
      <c r="B1533" s="12"/>
      <c r="C1533" s="42"/>
      <c r="D1533" s="12"/>
      <c r="E1533" s="12"/>
      <c r="F1533" s="12"/>
      <c r="G1533" s="12"/>
      <c r="H1533" s="12"/>
      <c r="I1533" s="12"/>
      <c r="J1533" s="12"/>
      <c r="K1533" s="12"/>
      <c r="L1533" s="12"/>
      <c r="M1533" s="49"/>
      <c r="N1533" s="49"/>
      <c r="O1533" s="12"/>
      <c r="P1533" s="12"/>
      <c r="Q1533" s="12"/>
      <c r="R1533" s="12"/>
      <c r="S1533" s="12"/>
    </row>
    <row r="1534" spans="1:19" s="1" customFormat="1" x14ac:dyDescent="0.4">
      <c r="A1534" s="12"/>
      <c r="B1534" s="12"/>
      <c r="C1534" s="42"/>
      <c r="D1534" s="12"/>
      <c r="E1534" s="12"/>
      <c r="F1534" s="12"/>
      <c r="G1534" s="12"/>
      <c r="H1534" s="12"/>
      <c r="I1534" s="12"/>
      <c r="J1534" s="12"/>
      <c r="K1534" s="12"/>
      <c r="L1534" s="12"/>
      <c r="M1534" s="49"/>
      <c r="N1534" s="49"/>
      <c r="O1534" s="12"/>
      <c r="P1534" s="12"/>
      <c r="Q1534" s="12"/>
      <c r="R1534" s="12"/>
      <c r="S1534" s="12"/>
    </row>
    <row r="1535" spans="1:19" s="1" customFormat="1" x14ac:dyDescent="0.4">
      <c r="A1535" s="12"/>
      <c r="B1535" s="12"/>
      <c r="C1535" s="42"/>
      <c r="D1535" s="12"/>
      <c r="E1535" s="12"/>
      <c r="F1535" s="12"/>
      <c r="G1535" s="12"/>
      <c r="H1535" s="12"/>
      <c r="I1535" s="12"/>
      <c r="J1535" s="12"/>
      <c r="K1535" s="12"/>
      <c r="L1535" s="12"/>
      <c r="M1535" s="49"/>
      <c r="N1535" s="49"/>
      <c r="O1535" s="12"/>
      <c r="P1535" s="12"/>
      <c r="Q1535" s="12"/>
      <c r="R1535" s="12"/>
      <c r="S1535" s="12"/>
    </row>
    <row r="1536" spans="1:19" s="1" customFormat="1" x14ac:dyDescent="0.4">
      <c r="A1536" s="12"/>
      <c r="B1536" s="12"/>
      <c r="C1536" s="42"/>
      <c r="D1536" s="12"/>
      <c r="E1536" s="12"/>
      <c r="F1536" s="12"/>
      <c r="G1536" s="12"/>
      <c r="H1536" s="12"/>
      <c r="I1536" s="12"/>
      <c r="J1536" s="12"/>
      <c r="K1536" s="12"/>
      <c r="L1536" s="12"/>
      <c r="M1536" s="49"/>
      <c r="N1536" s="49"/>
      <c r="O1536" s="12"/>
      <c r="P1536" s="12"/>
      <c r="Q1536" s="12"/>
      <c r="R1536" s="12"/>
      <c r="S1536" s="12"/>
    </row>
    <row r="1537" spans="1:19" s="1" customFormat="1" x14ac:dyDescent="0.4">
      <c r="A1537" s="12"/>
      <c r="B1537" s="12"/>
      <c r="C1537" s="42"/>
      <c r="D1537" s="12"/>
      <c r="E1537" s="12"/>
      <c r="F1537" s="12"/>
      <c r="G1537" s="12"/>
      <c r="H1537" s="12"/>
      <c r="I1537" s="12"/>
      <c r="J1537" s="12"/>
      <c r="K1537" s="12"/>
      <c r="L1537" s="12"/>
      <c r="M1537" s="49"/>
      <c r="N1537" s="49"/>
      <c r="O1537" s="12"/>
      <c r="P1537" s="12"/>
      <c r="Q1537" s="12"/>
      <c r="R1537" s="12"/>
      <c r="S1537" s="12"/>
    </row>
    <row r="1538" spans="1:19" s="1" customFormat="1" x14ac:dyDescent="0.4">
      <c r="A1538" s="12"/>
      <c r="B1538" s="12"/>
      <c r="C1538" s="42"/>
      <c r="D1538" s="12"/>
      <c r="E1538" s="12"/>
      <c r="F1538" s="12"/>
      <c r="G1538" s="12"/>
      <c r="H1538" s="12"/>
      <c r="I1538" s="12"/>
      <c r="J1538" s="12"/>
      <c r="K1538" s="12"/>
      <c r="L1538" s="12"/>
      <c r="M1538" s="49"/>
      <c r="N1538" s="49"/>
      <c r="O1538" s="12"/>
      <c r="P1538" s="12"/>
      <c r="Q1538" s="12"/>
      <c r="R1538" s="12"/>
      <c r="S1538" s="12"/>
    </row>
    <row r="1539" spans="1:19" s="1" customFormat="1" x14ac:dyDescent="0.4">
      <c r="A1539" s="12"/>
      <c r="B1539" s="12"/>
      <c r="C1539" s="42"/>
      <c r="D1539" s="12"/>
      <c r="E1539" s="12"/>
      <c r="F1539" s="12"/>
      <c r="G1539" s="12"/>
      <c r="H1539" s="12"/>
      <c r="I1539" s="12"/>
      <c r="J1539" s="12"/>
      <c r="K1539" s="12"/>
      <c r="L1539" s="12"/>
      <c r="M1539" s="49"/>
      <c r="N1539" s="49"/>
      <c r="O1539" s="12"/>
      <c r="P1539" s="12"/>
      <c r="Q1539" s="12"/>
      <c r="R1539" s="12"/>
      <c r="S1539" s="12"/>
    </row>
    <row r="1540" spans="1:19" s="1" customFormat="1" x14ac:dyDescent="0.4">
      <c r="A1540" s="12"/>
      <c r="B1540" s="12"/>
      <c r="C1540" s="42"/>
      <c r="D1540" s="12"/>
      <c r="E1540" s="12"/>
      <c r="F1540" s="12"/>
      <c r="G1540" s="12"/>
      <c r="H1540" s="12"/>
      <c r="I1540" s="12"/>
      <c r="J1540" s="12"/>
      <c r="K1540" s="12"/>
      <c r="L1540" s="12"/>
      <c r="M1540" s="49"/>
      <c r="N1540" s="49"/>
      <c r="O1540" s="12"/>
      <c r="P1540" s="12"/>
      <c r="Q1540" s="12"/>
      <c r="R1540" s="12"/>
      <c r="S1540" s="12"/>
    </row>
    <row r="1541" spans="1:19" s="1" customFormat="1" x14ac:dyDescent="0.4">
      <c r="A1541" s="12"/>
      <c r="B1541" s="12"/>
      <c r="C1541" s="42"/>
      <c r="D1541" s="12"/>
      <c r="E1541" s="12"/>
      <c r="F1541" s="12"/>
      <c r="G1541" s="12"/>
      <c r="H1541" s="12"/>
      <c r="I1541" s="12"/>
      <c r="J1541" s="12"/>
      <c r="K1541" s="12"/>
      <c r="L1541" s="12"/>
      <c r="M1541" s="49"/>
      <c r="N1541" s="49"/>
      <c r="O1541" s="12"/>
      <c r="P1541" s="12"/>
      <c r="Q1541" s="12"/>
      <c r="R1541" s="12"/>
      <c r="S1541" s="12"/>
    </row>
    <row r="1542" spans="1:19" s="1" customFormat="1" x14ac:dyDescent="0.4">
      <c r="A1542" s="12"/>
      <c r="B1542" s="12"/>
      <c r="C1542" s="42"/>
      <c r="D1542" s="12"/>
      <c r="E1542" s="12"/>
      <c r="F1542" s="12"/>
      <c r="G1542" s="12"/>
      <c r="H1542" s="12"/>
      <c r="I1542" s="12"/>
      <c r="J1542" s="12"/>
      <c r="K1542" s="12"/>
      <c r="L1542" s="12"/>
      <c r="M1542" s="49"/>
      <c r="N1542" s="49"/>
      <c r="O1542" s="12"/>
      <c r="P1542" s="12"/>
      <c r="Q1542" s="12"/>
      <c r="R1542" s="12"/>
      <c r="S1542" s="12"/>
    </row>
    <row r="1543" spans="1:19" s="1" customFormat="1" x14ac:dyDescent="0.4">
      <c r="A1543" s="12"/>
      <c r="B1543" s="12"/>
      <c r="C1543" s="42"/>
      <c r="D1543" s="12"/>
      <c r="E1543" s="12"/>
      <c r="F1543" s="12"/>
      <c r="G1543" s="12"/>
      <c r="H1543" s="12"/>
      <c r="I1543" s="12"/>
      <c r="J1543" s="12"/>
      <c r="K1543" s="12"/>
      <c r="L1543" s="12"/>
      <c r="M1543" s="49"/>
      <c r="N1543" s="49"/>
      <c r="O1543" s="12"/>
      <c r="P1543" s="12"/>
      <c r="Q1543" s="12"/>
      <c r="R1543" s="12"/>
      <c r="S1543" s="12"/>
    </row>
    <row r="1544" spans="1:19" s="1" customFormat="1" x14ac:dyDescent="0.4">
      <c r="A1544" s="12"/>
      <c r="B1544" s="12"/>
      <c r="C1544" s="42"/>
      <c r="D1544" s="12"/>
      <c r="E1544" s="12"/>
      <c r="F1544" s="12"/>
      <c r="G1544" s="12"/>
      <c r="H1544" s="12"/>
      <c r="I1544" s="12"/>
      <c r="J1544" s="12"/>
      <c r="K1544" s="12"/>
      <c r="L1544" s="12"/>
      <c r="M1544" s="49"/>
      <c r="N1544" s="49"/>
      <c r="O1544" s="12"/>
      <c r="P1544" s="12"/>
      <c r="Q1544" s="12"/>
      <c r="R1544" s="12"/>
      <c r="S1544" s="12"/>
    </row>
    <row r="1545" spans="1:19" s="1" customFormat="1" x14ac:dyDescent="0.4">
      <c r="A1545" s="12"/>
      <c r="B1545" s="12"/>
      <c r="C1545" s="42"/>
      <c r="D1545" s="12"/>
      <c r="E1545" s="12"/>
      <c r="F1545" s="12"/>
      <c r="G1545" s="12"/>
      <c r="H1545" s="12"/>
      <c r="I1545" s="12"/>
      <c r="J1545" s="12"/>
      <c r="K1545" s="12"/>
      <c r="L1545" s="12"/>
      <c r="M1545" s="49"/>
      <c r="N1545" s="49"/>
      <c r="O1545" s="12"/>
      <c r="P1545" s="12"/>
      <c r="Q1545" s="12"/>
      <c r="R1545" s="12"/>
      <c r="S1545" s="12"/>
    </row>
    <row r="1546" spans="1:19" s="1" customFormat="1" x14ac:dyDescent="0.4">
      <c r="A1546" s="12"/>
      <c r="B1546" s="12"/>
      <c r="C1546" s="42"/>
      <c r="D1546" s="12"/>
      <c r="E1546" s="12"/>
      <c r="F1546" s="12"/>
      <c r="G1546" s="12"/>
      <c r="H1546" s="12"/>
      <c r="I1546" s="12"/>
      <c r="J1546" s="12"/>
      <c r="K1546" s="12"/>
      <c r="L1546" s="12"/>
      <c r="M1546" s="49"/>
      <c r="N1546" s="49"/>
      <c r="O1546" s="12"/>
      <c r="P1546" s="12"/>
      <c r="Q1546" s="12"/>
      <c r="R1546" s="12"/>
      <c r="S1546" s="12"/>
    </row>
    <row r="1547" spans="1:19" s="1" customFormat="1" x14ac:dyDescent="0.4">
      <c r="A1547" s="12"/>
      <c r="B1547" s="12"/>
      <c r="C1547" s="42"/>
      <c r="D1547" s="12"/>
      <c r="E1547" s="12"/>
      <c r="F1547" s="12"/>
      <c r="G1547" s="12"/>
      <c r="H1547" s="12"/>
      <c r="I1547" s="12"/>
      <c r="J1547" s="12"/>
      <c r="K1547" s="12"/>
      <c r="L1547" s="12"/>
      <c r="M1547" s="49"/>
      <c r="N1547" s="49"/>
      <c r="O1547" s="12"/>
      <c r="P1547" s="12"/>
      <c r="Q1547" s="12"/>
      <c r="R1547" s="12"/>
      <c r="S1547" s="12"/>
    </row>
    <row r="1548" spans="1:19" s="1" customFormat="1" x14ac:dyDescent="0.4">
      <c r="A1548" s="12"/>
      <c r="B1548" s="12"/>
      <c r="C1548" s="42"/>
      <c r="D1548" s="12"/>
      <c r="E1548" s="12"/>
      <c r="F1548" s="12"/>
      <c r="G1548" s="12"/>
      <c r="H1548" s="12"/>
      <c r="I1548" s="12"/>
      <c r="J1548" s="12"/>
      <c r="K1548" s="12"/>
      <c r="L1548" s="12"/>
      <c r="M1548" s="49"/>
      <c r="N1548" s="49"/>
      <c r="O1548" s="12"/>
      <c r="P1548" s="12"/>
      <c r="Q1548" s="12"/>
      <c r="R1548" s="12"/>
      <c r="S1548" s="12"/>
    </row>
    <row r="1549" spans="1:19" s="1" customFormat="1" x14ac:dyDescent="0.4">
      <c r="A1549" s="12"/>
      <c r="B1549" s="12"/>
      <c r="C1549" s="42"/>
      <c r="D1549" s="12"/>
      <c r="E1549" s="12"/>
      <c r="F1549" s="12"/>
      <c r="G1549" s="12"/>
      <c r="H1549" s="12"/>
      <c r="I1549" s="12"/>
      <c r="J1549" s="12"/>
      <c r="K1549" s="12"/>
      <c r="L1549" s="12"/>
      <c r="M1549" s="49"/>
      <c r="N1549" s="49"/>
      <c r="O1549" s="12"/>
      <c r="P1549" s="12"/>
      <c r="Q1549" s="12"/>
      <c r="R1549" s="12"/>
      <c r="S1549" s="12"/>
    </row>
    <row r="1550" spans="1:19" s="1" customFormat="1" x14ac:dyDescent="0.4">
      <c r="A1550" s="12"/>
      <c r="B1550" s="12"/>
      <c r="C1550" s="42"/>
      <c r="D1550" s="12"/>
      <c r="E1550" s="12"/>
      <c r="F1550" s="12"/>
      <c r="G1550" s="12"/>
      <c r="H1550" s="12"/>
      <c r="I1550" s="12"/>
      <c r="J1550" s="12"/>
      <c r="K1550" s="12"/>
      <c r="L1550" s="12"/>
      <c r="M1550" s="49"/>
      <c r="N1550" s="49"/>
      <c r="O1550" s="12"/>
      <c r="P1550" s="12"/>
      <c r="Q1550" s="12"/>
      <c r="R1550" s="12"/>
      <c r="S1550" s="12"/>
    </row>
    <row r="1551" spans="1:19" s="1" customFormat="1" x14ac:dyDescent="0.4">
      <c r="A1551" s="12"/>
      <c r="B1551" s="12"/>
      <c r="C1551" s="42"/>
      <c r="D1551" s="12"/>
      <c r="E1551" s="12"/>
      <c r="F1551" s="12"/>
      <c r="G1551" s="12"/>
      <c r="H1551" s="12"/>
      <c r="I1551" s="12"/>
      <c r="J1551" s="12"/>
      <c r="K1551" s="12"/>
      <c r="L1551" s="12"/>
      <c r="M1551" s="49"/>
      <c r="N1551" s="49"/>
      <c r="O1551" s="12"/>
      <c r="P1551" s="12"/>
      <c r="Q1551" s="12"/>
      <c r="R1551" s="12"/>
      <c r="S1551" s="12"/>
    </row>
    <row r="1552" spans="1:19" s="1" customFormat="1" x14ac:dyDescent="0.4">
      <c r="A1552" s="12"/>
      <c r="B1552" s="12"/>
      <c r="C1552" s="42"/>
      <c r="D1552" s="12"/>
      <c r="E1552" s="12"/>
      <c r="F1552" s="12"/>
      <c r="G1552" s="12"/>
      <c r="H1552" s="12"/>
      <c r="I1552" s="12"/>
      <c r="J1552" s="12"/>
      <c r="K1552" s="12"/>
      <c r="L1552" s="12"/>
      <c r="M1552" s="49"/>
      <c r="N1552" s="49"/>
      <c r="O1552" s="12"/>
      <c r="P1552" s="12"/>
      <c r="Q1552" s="12"/>
      <c r="R1552" s="12"/>
      <c r="S1552" s="12"/>
    </row>
    <row r="1553" spans="1:19" s="1" customFormat="1" x14ac:dyDescent="0.4">
      <c r="A1553" s="12"/>
      <c r="B1553" s="12"/>
      <c r="C1553" s="42"/>
      <c r="D1553" s="12"/>
      <c r="E1553" s="12"/>
      <c r="F1553" s="12"/>
      <c r="G1553" s="12"/>
      <c r="H1553" s="12"/>
      <c r="I1553" s="12"/>
      <c r="J1553" s="12"/>
      <c r="K1553" s="12"/>
      <c r="L1553" s="12"/>
      <c r="M1553" s="49"/>
      <c r="N1553" s="49"/>
      <c r="O1553" s="12"/>
      <c r="P1553" s="12"/>
      <c r="Q1553" s="12"/>
      <c r="R1553" s="12"/>
      <c r="S1553" s="12"/>
    </row>
    <row r="1554" spans="1:19" s="1" customFormat="1" x14ac:dyDescent="0.4">
      <c r="A1554" s="12"/>
      <c r="B1554" s="12"/>
      <c r="C1554" s="42"/>
      <c r="D1554" s="12"/>
      <c r="E1554" s="12"/>
      <c r="F1554" s="12"/>
      <c r="G1554" s="12"/>
      <c r="H1554" s="12"/>
      <c r="I1554" s="12"/>
      <c r="J1554" s="12"/>
      <c r="K1554" s="12"/>
      <c r="L1554" s="12"/>
      <c r="M1554" s="49"/>
      <c r="N1554" s="49"/>
      <c r="O1554" s="12"/>
      <c r="P1554" s="12"/>
      <c r="Q1554" s="12"/>
      <c r="R1554" s="12"/>
      <c r="S1554" s="12"/>
    </row>
    <row r="1555" spans="1:19" s="1" customFormat="1" x14ac:dyDescent="0.4">
      <c r="A1555" s="12"/>
      <c r="B1555" s="12"/>
      <c r="C1555" s="42"/>
      <c r="D1555" s="12"/>
      <c r="E1555" s="12"/>
      <c r="F1555" s="12"/>
      <c r="G1555" s="12"/>
      <c r="H1555" s="12"/>
      <c r="I1555" s="12"/>
      <c r="J1555" s="12"/>
      <c r="K1555" s="12"/>
      <c r="L1555" s="12"/>
      <c r="M1555" s="49"/>
      <c r="N1555" s="49"/>
      <c r="O1555" s="12"/>
      <c r="P1555" s="12"/>
      <c r="Q1555" s="12"/>
      <c r="R1555" s="12"/>
      <c r="S1555" s="12"/>
    </row>
    <row r="1556" spans="1:19" s="1" customFormat="1" x14ac:dyDescent="0.4">
      <c r="A1556" s="12"/>
      <c r="B1556" s="12"/>
      <c r="C1556" s="42"/>
      <c r="D1556" s="12"/>
      <c r="E1556" s="12"/>
      <c r="F1556" s="12"/>
      <c r="G1556" s="12"/>
      <c r="H1556" s="12"/>
      <c r="I1556" s="12"/>
      <c r="J1556" s="12"/>
      <c r="K1556" s="12"/>
      <c r="L1556" s="12"/>
      <c r="M1556" s="49"/>
      <c r="N1556" s="49"/>
      <c r="O1556" s="12"/>
      <c r="P1556" s="12"/>
      <c r="Q1556" s="12"/>
      <c r="R1556" s="12"/>
      <c r="S1556" s="12"/>
    </row>
    <row r="1557" spans="1:19" s="1" customFormat="1" x14ac:dyDescent="0.4">
      <c r="A1557" s="12"/>
      <c r="B1557" s="12"/>
      <c r="C1557" s="42"/>
      <c r="D1557" s="12"/>
      <c r="E1557" s="12"/>
      <c r="F1557" s="12"/>
      <c r="G1557" s="12"/>
      <c r="H1557" s="12"/>
      <c r="I1557" s="12"/>
      <c r="J1557" s="12"/>
      <c r="K1557" s="12"/>
      <c r="L1557" s="12"/>
      <c r="M1557" s="49"/>
      <c r="N1557" s="49"/>
      <c r="O1557" s="12"/>
      <c r="P1557" s="12"/>
      <c r="Q1557" s="12"/>
      <c r="R1557" s="12"/>
      <c r="S1557" s="12"/>
    </row>
    <row r="1558" spans="1:19" s="1" customFormat="1" x14ac:dyDescent="0.4">
      <c r="A1558" s="12"/>
      <c r="B1558" s="12"/>
      <c r="C1558" s="42"/>
      <c r="D1558" s="12"/>
      <c r="E1558" s="12"/>
      <c r="F1558" s="12"/>
      <c r="G1558" s="12"/>
      <c r="H1558" s="12"/>
      <c r="I1558" s="12"/>
      <c r="J1558" s="12"/>
      <c r="K1558" s="12"/>
      <c r="L1558" s="12"/>
      <c r="M1558" s="49"/>
      <c r="N1558" s="49"/>
      <c r="O1558" s="12"/>
      <c r="P1558" s="12"/>
      <c r="Q1558" s="12"/>
      <c r="R1558" s="12"/>
      <c r="S1558" s="12"/>
    </row>
    <row r="1559" spans="1:19" s="1" customFormat="1" x14ac:dyDescent="0.4">
      <c r="A1559" s="12"/>
      <c r="B1559" s="12"/>
      <c r="C1559" s="42"/>
      <c r="D1559" s="12"/>
      <c r="E1559" s="12"/>
      <c r="F1559" s="12"/>
      <c r="G1559" s="12"/>
      <c r="H1559" s="12"/>
      <c r="I1559" s="12"/>
      <c r="J1559" s="12"/>
      <c r="K1559" s="12"/>
      <c r="L1559" s="12"/>
      <c r="M1559" s="49"/>
      <c r="N1559" s="49"/>
      <c r="O1559" s="12"/>
      <c r="P1559" s="12"/>
      <c r="Q1559" s="12"/>
      <c r="R1559" s="12"/>
      <c r="S1559" s="12"/>
    </row>
    <row r="1560" spans="1:19" s="1" customFormat="1" x14ac:dyDescent="0.4">
      <c r="A1560" s="12"/>
      <c r="B1560" s="12"/>
      <c r="C1560" s="42"/>
      <c r="D1560" s="12"/>
      <c r="E1560" s="12"/>
      <c r="F1560" s="12"/>
      <c r="G1560" s="12"/>
      <c r="H1560" s="12"/>
      <c r="I1560" s="12"/>
      <c r="J1560" s="12"/>
      <c r="K1560" s="12"/>
      <c r="L1560" s="12"/>
      <c r="M1560" s="49"/>
      <c r="N1560" s="49"/>
      <c r="O1560" s="12"/>
      <c r="P1560" s="12"/>
      <c r="Q1560" s="12"/>
      <c r="R1560" s="12"/>
      <c r="S1560" s="12"/>
    </row>
    <row r="1561" spans="1:19" s="1" customFormat="1" x14ac:dyDescent="0.4">
      <c r="A1561" s="12"/>
      <c r="B1561" s="12"/>
      <c r="C1561" s="42"/>
      <c r="D1561" s="12"/>
      <c r="E1561" s="12"/>
      <c r="F1561" s="12"/>
      <c r="G1561" s="12"/>
      <c r="H1561" s="12"/>
      <c r="I1561" s="12"/>
      <c r="J1561" s="12"/>
      <c r="K1561" s="12"/>
      <c r="L1561" s="12"/>
      <c r="M1561" s="49"/>
      <c r="N1561" s="49"/>
      <c r="O1561" s="12"/>
      <c r="P1561" s="12"/>
      <c r="Q1561" s="12"/>
      <c r="R1561" s="12"/>
      <c r="S1561" s="12"/>
    </row>
    <row r="1562" spans="1:19" s="1" customFormat="1" x14ac:dyDescent="0.4">
      <c r="A1562" s="12"/>
      <c r="B1562" s="12"/>
      <c r="C1562" s="42"/>
      <c r="D1562" s="12"/>
      <c r="E1562" s="12"/>
      <c r="F1562" s="12"/>
      <c r="G1562" s="12"/>
      <c r="H1562" s="12"/>
      <c r="I1562" s="12"/>
      <c r="J1562" s="12"/>
      <c r="K1562" s="12"/>
      <c r="L1562" s="12"/>
      <c r="M1562" s="49"/>
      <c r="N1562" s="49"/>
      <c r="O1562" s="12"/>
      <c r="P1562" s="12"/>
      <c r="Q1562" s="12"/>
      <c r="R1562" s="12"/>
      <c r="S1562" s="12"/>
    </row>
    <row r="1563" spans="1:19" s="1" customFormat="1" x14ac:dyDescent="0.4">
      <c r="A1563" s="12"/>
      <c r="B1563" s="12"/>
      <c r="C1563" s="42"/>
      <c r="D1563" s="12"/>
      <c r="E1563" s="12"/>
      <c r="F1563" s="12"/>
      <c r="G1563" s="12"/>
      <c r="H1563" s="12"/>
      <c r="I1563" s="12"/>
      <c r="J1563" s="12"/>
      <c r="K1563" s="12"/>
      <c r="L1563" s="12"/>
      <c r="M1563" s="49"/>
      <c r="N1563" s="49"/>
      <c r="O1563" s="12"/>
      <c r="P1563" s="12"/>
      <c r="Q1563" s="12"/>
      <c r="R1563" s="12"/>
      <c r="S1563" s="12"/>
    </row>
    <row r="1564" spans="1:19" s="1" customFormat="1" x14ac:dyDescent="0.4">
      <c r="A1564" s="12"/>
      <c r="B1564" s="12"/>
      <c r="C1564" s="42"/>
      <c r="D1564" s="12"/>
      <c r="E1564" s="12"/>
      <c r="F1564" s="12"/>
      <c r="G1564" s="12"/>
      <c r="H1564" s="12"/>
      <c r="I1564" s="12"/>
      <c r="J1564" s="12"/>
      <c r="K1564" s="12"/>
      <c r="L1564" s="12"/>
      <c r="M1564" s="49"/>
      <c r="N1564" s="49"/>
      <c r="O1564" s="12"/>
      <c r="P1564" s="12"/>
      <c r="Q1564" s="12"/>
      <c r="R1564" s="12"/>
      <c r="S1564" s="12"/>
    </row>
    <row r="1565" spans="1:19" s="1" customFormat="1" x14ac:dyDescent="0.4">
      <c r="A1565" s="12"/>
      <c r="B1565" s="12"/>
      <c r="C1565" s="42"/>
      <c r="D1565" s="12"/>
      <c r="E1565" s="12"/>
      <c r="F1565" s="12"/>
      <c r="G1565" s="12"/>
      <c r="H1565" s="12"/>
      <c r="I1565" s="12"/>
      <c r="J1565" s="12"/>
      <c r="K1565" s="12"/>
      <c r="L1565" s="12"/>
      <c r="M1565" s="49"/>
      <c r="N1565" s="49"/>
      <c r="O1565" s="12"/>
      <c r="P1565" s="12"/>
      <c r="Q1565" s="12"/>
      <c r="R1565" s="12"/>
      <c r="S1565" s="12"/>
    </row>
    <row r="1566" spans="1:19" s="1" customFormat="1" x14ac:dyDescent="0.4">
      <c r="A1566" s="12"/>
      <c r="B1566" s="12"/>
      <c r="C1566" s="42"/>
      <c r="D1566" s="12"/>
      <c r="E1566" s="12"/>
      <c r="F1566" s="12"/>
      <c r="G1566" s="12"/>
      <c r="H1566" s="12"/>
      <c r="I1566" s="12"/>
      <c r="J1566" s="12"/>
      <c r="K1566" s="12"/>
      <c r="L1566" s="12"/>
      <c r="M1566" s="49"/>
      <c r="N1566" s="49"/>
      <c r="O1566" s="12"/>
      <c r="P1566" s="12"/>
      <c r="Q1566" s="12"/>
      <c r="R1566" s="12"/>
      <c r="S1566" s="12"/>
    </row>
    <row r="1567" spans="1:19" s="1" customFormat="1" x14ac:dyDescent="0.4">
      <c r="A1567" s="12"/>
      <c r="B1567" s="12"/>
      <c r="C1567" s="42"/>
      <c r="D1567" s="12"/>
      <c r="E1567" s="12"/>
      <c r="F1567" s="12"/>
      <c r="G1567" s="12"/>
      <c r="H1567" s="12"/>
      <c r="I1567" s="12"/>
      <c r="J1567" s="12"/>
      <c r="K1567" s="12"/>
      <c r="L1567" s="12"/>
      <c r="M1567" s="49"/>
      <c r="N1567" s="49"/>
      <c r="O1567" s="12"/>
      <c r="P1567" s="12"/>
      <c r="Q1567" s="12"/>
      <c r="R1567" s="12"/>
      <c r="S1567" s="12"/>
    </row>
    <row r="1568" spans="1:19" s="1" customFormat="1" x14ac:dyDescent="0.4">
      <c r="A1568" s="12"/>
      <c r="B1568" s="12"/>
      <c r="C1568" s="42"/>
      <c r="D1568" s="12"/>
      <c r="E1568" s="12"/>
      <c r="F1568" s="12"/>
      <c r="G1568" s="12"/>
      <c r="H1568" s="12"/>
      <c r="I1568" s="12"/>
      <c r="J1568" s="12"/>
      <c r="K1568" s="12"/>
      <c r="L1568" s="12"/>
      <c r="M1568" s="49"/>
      <c r="N1568" s="49"/>
      <c r="O1568" s="12"/>
      <c r="P1568" s="12"/>
      <c r="Q1568" s="12"/>
      <c r="R1568" s="12"/>
      <c r="S1568" s="12"/>
    </row>
    <row r="1569" spans="1:19" s="1" customFormat="1" x14ac:dyDescent="0.4">
      <c r="A1569" s="12"/>
      <c r="B1569" s="12"/>
      <c r="C1569" s="42"/>
      <c r="D1569" s="12"/>
      <c r="E1569" s="12"/>
      <c r="F1569" s="12"/>
      <c r="G1569" s="12"/>
      <c r="H1569" s="12"/>
      <c r="I1569" s="12"/>
      <c r="J1569" s="12"/>
      <c r="K1569" s="12"/>
      <c r="L1569" s="12"/>
      <c r="M1569" s="49"/>
      <c r="N1569" s="49"/>
      <c r="O1569" s="12"/>
      <c r="P1569" s="12"/>
      <c r="Q1569" s="12"/>
      <c r="R1569" s="12"/>
      <c r="S1569" s="12"/>
    </row>
    <row r="1570" spans="1:19" s="1" customFormat="1" x14ac:dyDescent="0.4">
      <c r="A1570" s="12"/>
      <c r="B1570" s="12"/>
      <c r="C1570" s="42"/>
      <c r="D1570" s="12"/>
      <c r="E1570" s="12"/>
      <c r="F1570" s="12"/>
      <c r="G1570" s="12"/>
      <c r="H1570" s="12"/>
      <c r="I1570" s="12"/>
      <c r="J1570" s="12"/>
      <c r="K1570" s="12"/>
      <c r="L1570" s="12"/>
      <c r="M1570" s="49"/>
      <c r="N1570" s="49"/>
      <c r="O1570" s="12"/>
      <c r="P1570" s="12"/>
      <c r="Q1570" s="12"/>
      <c r="R1570" s="12"/>
      <c r="S1570" s="12"/>
    </row>
    <row r="1571" spans="1:19" s="1" customFormat="1" x14ac:dyDescent="0.4">
      <c r="A1571" s="12"/>
      <c r="B1571" s="12"/>
      <c r="C1571" s="42"/>
      <c r="D1571" s="12"/>
      <c r="E1571" s="12"/>
      <c r="F1571" s="12"/>
      <c r="G1571" s="12"/>
      <c r="H1571" s="12"/>
      <c r="I1571" s="12"/>
      <c r="J1571" s="12"/>
      <c r="K1571" s="12"/>
      <c r="L1571" s="12"/>
      <c r="M1571" s="49"/>
      <c r="N1571" s="49"/>
      <c r="O1571" s="12"/>
      <c r="P1571" s="12"/>
      <c r="Q1571" s="12"/>
      <c r="R1571" s="12"/>
      <c r="S1571" s="12"/>
    </row>
    <row r="1572" spans="1:19" s="1" customFormat="1" x14ac:dyDescent="0.4">
      <c r="A1572" s="12"/>
      <c r="B1572" s="12"/>
      <c r="C1572" s="42"/>
      <c r="D1572" s="12"/>
      <c r="E1572" s="12"/>
      <c r="F1572" s="12"/>
      <c r="G1572" s="12"/>
      <c r="H1572" s="12"/>
      <c r="I1572" s="12"/>
      <c r="J1572" s="12"/>
      <c r="K1572" s="12"/>
      <c r="L1572" s="12"/>
      <c r="M1572" s="49"/>
      <c r="N1572" s="49"/>
      <c r="O1572" s="12"/>
      <c r="P1572" s="12"/>
      <c r="Q1572" s="12"/>
      <c r="R1572" s="12"/>
      <c r="S1572" s="12"/>
    </row>
    <row r="1573" spans="1:19" s="1" customFormat="1" x14ac:dyDescent="0.4">
      <c r="A1573" s="12"/>
      <c r="B1573" s="12"/>
      <c r="C1573" s="42"/>
      <c r="D1573" s="12"/>
      <c r="E1573" s="12"/>
      <c r="F1573" s="12"/>
      <c r="G1573" s="12"/>
      <c r="H1573" s="12"/>
      <c r="I1573" s="12"/>
      <c r="J1573" s="12"/>
      <c r="K1573" s="12"/>
      <c r="L1573" s="12"/>
      <c r="M1573" s="49"/>
      <c r="N1573" s="49"/>
      <c r="O1573" s="12"/>
      <c r="P1573" s="12"/>
      <c r="Q1573" s="12"/>
      <c r="R1573" s="12"/>
      <c r="S1573" s="12"/>
    </row>
    <row r="1574" spans="1:19" s="1" customFormat="1" x14ac:dyDescent="0.4">
      <c r="A1574" s="12"/>
      <c r="B1574" s="12"/>
      <c r="C1574" s="42"/>
      <c r="D1574" s="12"/>
      <c r="E1574" s="12"/>
      <c r="F1574" s="12"/>
      <c r="G1574" s="12"/>
      <c r="H1574" s="12"/>
      <c r="I1574" s="12"/>
      <c r="J1574" s="12"/>
      <c r="K1574" s="12"/>
      <c r="L1574" s="12"/>
      <c r="M1574" s="49"/>
      <c r="N1574" s="49"/>
      <c r="O1574" s="12"/>
      <c r="P1574" s="12"/>
      <c r="Q1574" s="12"/>
      <c r="R1574" s="12"/>
      <c r="S1574" s="12"/>
    </row>
    <row r="1575" spans="1:19" s="1" customFormat="1" x14ac:dyDescent="0.4">
      <c r="A1575" s="12"/>
      <c r="B1575" s="12"/>
      <c r="C1575" s="42"/>
      <c r="D1575" s="12"/>
      <c r="E1575" s="12"/>
      <c r="F1575" s="12"/>
      <c r="G1575" s="12"/>
      <c r="H1575" s="12"/>
      <c r="I1575" s="12"/>
      <c r="J1575" s="12"/>
      <c r="K1575" s="12"/>
      <c r="L1575" s="12"/>
      <c r="M1575" s="49"/>
      <c r="N1575" s="49"/>
      <c r="O1575" s="12"/>
      <c r="P1575" s="12"/>
      <c r="Q1575" s="12"/>
      <c r="R1575" s="12"/>
      <c r="S1575" s="12"/>
    </row>
    <row r="1576" spans="1:19" s="1" customFormat="1" x14ac:dyDescent="0.4">
      <c r="A1576" s="12"/>
      <c r="B1576" s="12"/>
      <c r="C1576" s="42"/>
      <c r="D1576" s="12"/>
      <c r="E1576" s="12"/>
      <c r="F1576" s="12"/>
      <c r="G1576" s="12"/>
      <c r="H1576" s="12"/>
      <c r="I1576" s="12"/>
      <c r="J1576" s="12"/>
      <c r="K1576" s="12"/>
      <c r="L1576" s="12"/>
      <c r="M1576" s="49"/>
      <c r="N1576" s="49"/>
      <c r="O1576" s="12"/>
      <c r="P1576" s="12"/>
      <c r="Q1576" s="12"/>
      <c r="R1576" s="12"/>
      <c r="S1576" s="12"/>
    </row>
    <row r="1577" spans="1:19" s="1" customFormat="1" x14ac:dyDescent="0.4">
      <c r="A1577" s="12"/>
      <c r="B1577" s="12"/>
      <c r="C1577" s="42"/>
      <c r="D1577" s="12"/>
      <c r="E1577" s="12"/>
      <c r="F1577" s="12"/>
      <c r="G1577" s="12"/>
      <c r="H1577" s="12"/>
      <c r="I1577" s="12"/>
      <c r="J1577" s="12"/>
      <c r="K1577" s="12"/>
      <c r="L1577" s="12"/>
      <c r="M1577" s="49"/>
      <c r="N1577" s="49"/>
      <c r="O1577" s="12"/>
      <c r="P1577" s="12"/>
      <c r="Q1577" s="12"/>
      <c r="R1577" s="12"/>
      <c r="S1577" s="12"/>
    </row>
    <row r="1578" spans="1:19" s="1" customFormat="1" x14ac:dyDescent="0.4">
      <c r="A1578" s="12"/>
      <c r="B1578" s="12"/>
      <c r="C1578" s="42"/>
      <c r="D1578" s="12"/>
      <c r="E1578" s="12"/>
      <c r="F1578" s="12"/>
      <c r="G1578" s="12"/>
      <c r="H1578" s="12"/>
      <c r="I1578" s="12"/>
      <c r="J1578" s="12"/>
      <c r="K1578" s="12"/>
      <c r="L1578" s="12"/>
      <c r="M1578" s="49"/>
      <c r="N1578" s="49"/>
      <c r="O1578" s="12"/>
      <c r="P1578" s="12"/>
      <c r="Q1578" s="12"/>
      <c r="R1578" s="12"/>
      <c r="S1578" s="12"/>
    </row>
    <row r="1579" spans="1:19" s="1" customFormat="1" x14ac:dyDescent="0.4">
      <c r="A1579" s="12"/>
      <c r="B1579" s="12"/>
      <c r="C1579" s="42"/>
      <c r="D1579" s="12"/>
      <c r="E1579" s="12"/>
      <c r="F1579" s="12"/>
      <c r="G1579" s="12"/>
      <c r="H1579" s="12"/>
      <c r="I1579" s="12"/>
      <c r="J1579" s="12"/>
      <c r="K1579" s="12"/>
      <c r="L1579" s="12"/>
      <c r="M1579" s="49"/>
      <c r="N1579" s="49"/>
      <c r="O1579" s="12"/>
      <c r="P1579" s="12"/>
      <c r="Q1579" s="12"/>
      <c r="R1579" s="12"/>
      <c r="S1579" s="12"/>
    </row>
    <row r="1580" spans="1:19" s="1" customFormat="1" x14ac:dyDescent="0.4">
      <c r="A1580" s="12"/>
      <c r="B1580" s="12"/>
      <c r="C1580" s="42"/>
      <c r="D1580" s="12"/>
      <c r="E1580" s="12"/>
      <c r="F1580" s="12"/>
      <c r="G1580" s="12"/>
      <c r="H1580" s="12"/>
      <c r="I1580" s="12"/>
      <c r="J1580" s="12"/>
      <c r="K1580" s="12"/>
      <c r="L1580" s="12"/>
      <c r="M1580" s="49"/>
      <c r="N1580" s="49"/>
      <c r="O1580" s="12"/>
      <c r="P1580" s="12"/>
      <c r="Q1580" s="12"/>
      <c r="R1580" s="12"/>
      <c r="S1580" s="12"/>
    </row>
    <row r="1581" spans="1:19" s="1" customFormat="1" x14ac:dyDescent="0.4">
      <c r="A1581" s="12"/>
      <c r="B1581" s="12"/>
      <c r="C1581" s="42"/>
      <c r="D1581" s="12"/>
      <c r="E1581" s="12"/>
      <c r="F1581" s="12"/>
      <c r="G1581" s="12"/>
      <c r="H1581" s="12"/>
      <c r="I1581" s="12"/>
      <c r="J1581" s="12"/>
      <c r="K1581" s="12"/>
      <c r="L1581" s="12"/>
      <c r="M1581" s="49"/>
      <c r="N1581" s="49"/>
      <c r="O1581" s="12"/>
      <c r="P1581" s="12"/>
      <c r="Q1581" s="12"/>
      <c r="R1581" s="12"/>
      <c r="S1581" s="12"/>
    </row>
    <row r="1582" spans="1:19" s="1" customFormat="1" x14ac:dyDescent="0.4">
      <c r="A1582" s="12"/>
      <c r="B1582" s="12"/>
      <c r="C1582" s="42"/>
      <c r="D1582" s="12"/>
      <c r="E1582" s="12"/>
      <c r="F1582" s="12"/>
      <c r="G1582" s="12"/>
      <c r="H1582" s="12"/>
      <c r="I1582" s="12"/>
      <c r="J1582" s="12"/>
      <c r="K1582" s="12"/>
      <c r="L1582" s="12"/>
      <c r="M1582" s="49"/>
      <c r="N1582" s="49"/>
      <c r="O1582" s="12"/>
      <c r="P1582" s="12"/>
      <c r="Q1582" s="12"/>
      <c r="R1582" s="12"/>
      <c r="S1582" s="12"/>
    </row>
    <row r="1583" spans="1:19" s="1" customFormat="1" x14ac:dyDescent="0.4">
      <c r="A1583" s="12"/>
      <c r="B1583" s="12"/>
      <c r="C1583" s="42"/>
      <c r="D1583" s="12"/>
      <c r="E1583" s="12"/>
      <c r="F1583" s="12"/>
      <c r="G1583" s="12"/>
      <c r="H1583" s="12"/>
      <c r="I1583" s="12"/>
      <c r="J1583" s="12"/>
      <c r="K1583" s="12"/>
      <c r="L1583" s="12"/>
      <c r="M1583" s="49"/>
      <c r="N1583" s="49"/>
      <c r="O1583" s="12"/>
      <c r="P1583" s="12"/>
      <c r="Q1583" s="12"/>
      <c r="R1583" s="12"/>
      <c r="S1583" s="12"/>
    </row>
    <row r="1584" spans="1:19" s="1" customFormat="1" x14ac:dyDescent="0.4">
      <c r="A1584" s="12"/>
      <c r="B1584" s="12"/>
      <c r="C1584" s="42"/>
      <c r="D1584" s="12"/>
      <c r="E1584" s="12"/>
      <c r="F1584" s="12"/>
      <c r="G1584" s="12"/>
      <c r="H1584" s="12"/>
      <c r="I1584" s="12"/>
      <c r="J1584" s="12"/>
      <c r="K1584" s="12"/>
      <c r="L1584" s="12"/>
      <c r="M1584" s="49"/>
      <c r="N1584" s="49"/>
      <c r="O1584" s="12"/>
      <c r="P1584" s="12"/>
      <c r="Q1584" s="12"/>
      <c r="R1584" s="12"/>
      <c r="S1584" s="12"/>
    </row>
    <row r="1585" spans="1:19" s="1" customFormat="1" x14ac:dyDescent="0.4">
      <c r="A1585" s="12"/>
      <c r="B1585" s="12"/>
      <c r="C1585" s="42"/>
      <c r="D1585" s="12"/>
      <c r="E1585" s="12"/>
      <c r="F1585" s="12"/>
      <c r="G1585" s="12"/>
      <c r="H1585" s="12"/>
      <c r="I1585" s="12"/>
      <c r="J1585" s="12"/>
      <c r="K1585" s="12"/>
      <c r="L1585" s="12"/>
      <c r="M1585" s="49"/>
      <c r="N1585" s="49"/>
      <c r="O1585" s="12"/>
      <c r="P1585" s="12"/>
      <c r="Q1585" s="12"/>
      <c r="R1585" s="12"/>
      <c r="S1585" s="12"/>
    </row>
    <row r="1586" spans="1:19" s="1" customFormat="1" x14ac:dyDescent="0.4">
      <c r="A1586" s="12"/>
      <c r="B1586" s="12"/>
      <c r="C1586" s="42"/>
      <c r="D1586" s="12"/>
      <c r="E1586" s="12"/>
      <c r="F1586" s="12"/>
      <c r="G1586" s="12"/>
      <c r="H1586" s="12"/>
      <c r="I1586" s="12"/>
      <c r="J1586" s="12"/>
      <c r="K1586" s="12"/>
      <c r="L1586" s="12"/>
      <c r="M1586" s="49"/>
      <c r="N1586" s="49"/>
      <c r="O1586" s="12"/>
      <c r="P1586" s="12"/>
      <c r="Q1586" s="12"/>
      <c r="R1586" s="12"/>
      <c r="S1586" s="12"/>
    </row>
    <row r="1587" spans="1:19" s="1" customFormat="1" x14ac:dyDescent="0.4">
      <c r="A1587" s="12"/>
      <c r="B1587" s="12"/>
      <c r="C1587" s="42"/>
      <c r="D1587" s="12"/>
      <c r="E1587" s="12"/>
      <c r="F1587" s="12"/>
      <c r="G1587" s="12"/>
      <c r="H1587" s="12"/>
      <c r="I1587" s="12"/>
      <c r="J1587" s="12"/>
      <c r="K1587" s="12"/>
      <c r="L1587" s="12"/>
      <c r="M1587" s="49"/>
      <c r="N1587" s="49"/>
      <c r="O1587" s="12"/>
      <c r="P1587" s="12"/>
      <c r="Q1587" s="12"/>
      <c r="R1587" s="12"/>
      <c r="S1587" s="12"/>
    </row>
    <row r="1588" spans="1:19" s="1" customFormat="1" x14ac:dyDescent="0.4">
      <c r="A1588" s="12"/>
      <c r="B1588" s="12"/>
      <c r="C1588" s="42"/>
      <c r="D1588" s="12"/>
      <c r="E1588" s="12"/>
      <c r="F1588" s="12"/>
      <c r="G1588" s="12"/>
      <c r="H1588" s="12"/>
      <c r="I1588" s="12"/>
      <c r="J1588" s="12"/>
      <c r="K1588" s="12"/>
      <c r="L1588" s="12"/>
      <c r="M1588" s="49"/>
      <c r="N1588" s="49"/>
      <c r="O1588" s="12"/>
      <c r="P1588" s="12"/>
      <c r="Q1588" s="12"/>
      <c r="R1588" s="12"/>
      <c r="S1588" s="12"/>
    </row>
    <row r="1589" spans="1:19" s="1" customFormat="1" x14ac:dyDescent="0.4">
      <c r="A1589" s="12"/>
      <c r="B1589" s="12"/>
      <c r="C1589" s="42"/>
      <c r="D1589" s="12"/>
      <c r="E1589" s="12"/>
      <c r="F1589" s="12"/>
      <c r="G1589" s="12"/>
      <c r="H1589" s="12"/>
      <c r="I1589" s="12"/>
      <c r="J1589" s="12"/>
      <c r="K1589" s="12"/>
      <c r="L1589" s="12"/>
      <c r="M1589" s="49"/>
      <c r="N1589" s="49"/>
      <c r="O1589" s="12"/>
      <c r="P1589" s="12"/>
      <c r="Q1589" s="12"/>
      <c r="R1589" s="12"/>
      <c r="S1589" s="12"/>
    </row>
    <row r="1590" spans="1:19" s="1" customFormat="1" x14ac:dyDescent="0.4">
      <c r="A1590" s="12"/>
      <c r="B1590" s="12"/>
      <c r="C1590" s="42"/>
      <c r="D1590" s="12"/>
      <c r="E1590" s="12"/>
      <c r="F1590" s="12"/>
      <c r="G1590" s="12"/>
      <c r="H1590" s="12"/>
      <c r="I1590" s="12"/>
      <c r="J1590" s="12"/>
      <c r="K1590" s="12"/>
      <c r="L1590" s="12"/>
      <c r="M1590" s="49"/>
      <c r="N1590" s="49"/>
      <c r="O1590" s="12"/>
      <c r="P1590" s="12"/>
      <c r="Q1590" s="12"/>
      <c r="R1590" s="12"/>
      <c r="S1590" s="12"/>
    </row>
    <row r="1591" spans="1:19" s="1" customFormat="1" x14ac:dyDescent="0.4">
      <c r="A1591" s="12"/>
      <c r="B1591" s="12"/>
      <c r="C1591" s="42"/>
      <c r="D1591" s="12"/>
      <c r="E1591" s="12"/>
      <c r="F1591" s="12"/>
      <c r="G1591" s="12"/>
      <c r="H1591" s="12"/>
      <c r="I1591" s="12"/>
      <c r="J1591" s="12"/>
      <c r="K1591" s="12"/>
      <c r="L1591" s="12"/>
      <c r="M1591" s="49"/>
      <c r="N1591" s="49"/>
      <c r="O1591" s="12"/>
      <c r="P1591" s="12"/>
      <c r="Q1591" s="12"/>
      <c r="R1591" s="12"/>
      <c r="S1591" s="12"/>
    </row>
    <row r="1592" spans="1:19" s="1" customFormat="1" x14ac:dyDescent="0.4">
      <c r="A1592" s="12"/>
      <c r="B1592" s="12"/>
      <c r="C1592" s="42"/>
      <c r="D1592" s="12"/>
      <c r="E1592" s="12"/>
      <c r="F1592" s="12"/>
      <c r="G1592" s="12"/>
      <c r="H1592" s="12"/>
      <c r="I1592" s="12"/>
      <c r="J1592" s="12"/>
      <c r="K1592" s="12"/>
      <c r="L1592" s="12"/>
      <c r="M1592" s="49"/>
      <c r="N1592" s="49"/>
      <c r="O1592" s="12"/>
      <c r="P1592" s="12"/>
      <c r="Q1592" s="12"/>
      <c r="R1592" s="12"/>
      <c r="S1592" s="12"/>
    </row>
    <row r="1593" spans="1:19" s="1" customFormat="1" x14ac:dyDescent="0.4">
      <c r="A1593" s="12"/>
      <c r="B1593" s="12"/>
      <c r="C1593" s="42"/>
      <c r="D1593" s="12"/>
      <c r="E1593" s="12"/>
      <c r="F1593" s="12"/>
      <c r="G1593" s="12"/>
      <c r="H1593" s="12"/>
      <c r="I1593" s="12"/>
      <c r="J1593" s="12"/>
      <c r="K1593" s="12"/>
      <c r="L1593" s="12"/>
      <c r="M1593" s="49"/>
      <c r="N1593" s="49"/>
      <c r="O1593" s="12"/>
      <c r="P1593" s="12"/>
      <c r="Q1593" s="12"/>
      <c r="R1593" s="12"/>
      <c r="S1593" s="12"/>
    </row>
    <row r="1594" spans="1:19" s="1" customFormat="1" x14ac:dyDescent="0.4">
      <c r="A1594" s="12"/>
      <c r="B1594" s="12"/>
      <c r="C1594" s="42"/>
      <c r="D1594" s="12"/>
      <c r="E1594" s="12"/>
      <c r="F1594" s="12"/>
      <c r="G1594" s="12"/>
      <c r="H1594" s="12"/>
      <c r="I1594" s="12"/>
      <c r="J1594" s="12"/>
      <c r="K1594" s="12"/>
      <c r="L1594" s="12"/>
      <c r="M1594" s="49"/>
      <c r="N1594" s="49"/>
      <c r="O1594" s="12"/>
      <c r="P1594" s="12"/>
      <c r="Q1594" s="12"/>
      <c r="R1594" s="12"/>
      <c r="S1594" s="12"/>
    </row>
    <row r="1595" spans="1:19" s="1" customFormat="1" x14ac:dyDescent="0.4">
      <c r="A1595" s="12"/>
      <c r="B1595" s="12"/>
      <c r="C1595" s="42"/>
      <c r="D1595" s="12"/>
      <c r="E1595" s="12"/>
      <c r="F1595" s="12"/>
      <c r="G1595" s="12"/>
      <c r="H1595" s="12"/>
      <c r="I1595" s="12"/>
      <c r="J1595" s="12"/>
      <c r="K1595" s="12"/>
      <c r="L1595" s="12"/>
      <c r="M1595" s="49"/>
      <c r="N1595" s="49"/>
      <c r="O1595" s="12"/>
      <c r="P1595" s="12"/>
      <c r="Q1595" s="12"/>
      <c r="R1595" s="12"/>
      <c r="S1595" s="12"/>
    </row>
    <row r="1596" spans="1:19" s="1" customFormat="1" x14ac:dyDescent="0.4">
      <c r="A1596" s="12"/>
      <c r="B1596" s="12"/>
      <c r="C1596" s="42"/>
      <c r="D1596" s="12"/>
      <c r="E1596" s="12"/>
      <c r="F1596" s="12"/>
      <c r="G1596" s="12"/>
      <c r="H1596" s="12"/>
      <c r="I1596" s="12"/>
      <c r="J1596" s="12"/>
      <c r="K1596" s="12"/>
      <c r="L1596" s="12"/>
      <c r="M1596" s="49"/>
      <c r="N1596" s="49"/>
      <c r="O1596" s="12"/>
      <c r="P1596" s="12"/>
      <c r="Q1596" s="12"/>
      <c r="R1596" s="12"/>
      <c r="S1596" s="12"/>
    </row>
    <row r="1597" spans="1:19" s="1" customFormat="1" x14ac:dyDescent="0.4">
      <c r="A1597" s="12"/>
      <c r="B1597" s="12"/>
      <c r="C1597" s="42"/>
      <c r="D1597" s="12"/>
      <c r="E1597" s="12"/>
      <c r="F1597" s="12"/>
      <c r="G1597" s="12"/>
      <c r="H1597" s="12"/>
      <c r="I1597" s="12"/>
      <c r="J1597" s="12"/>
      <c r="K1597" s="12"/>
      <c r="L1597" s="12"/>
      <c r="M1597" s="49"/>
      <c r="N1597" s="49"/>
      <c r="O1597" s="12"/>
      <c r="P1597" s="12"/>
      <c r="Q1597" s="12"/>
      <c r="R1597" s="12"/>
      <c r="S1597" s="12"/>
    </row>
    <row r="1598" spans="1:19" s="1" customFormat="1" x14ac:dyDescent="0.4">
      <c r="A1598" s="12"/>
      <c r="B1598" s="12"/>
      <c r="C1598" s="42"/>
      <c r="D1598" s="12"/>
      <c r="E1598" s="12"/>
      <c r="F1598" s="12"/>
      <c r="G1598" s="12"/>
      <c r="H1598" s="12"/>
      <c r="I1598" s="12"/>
      <c r="J1598" s="12"/>
      <c r="K1598" s="12"/>
      <c r="L1598" s="12"/>
      <c r="M1598" s="49"/>
      <c r="N1598" s="49"/>
      <c r="O1598" s="12"/>
      <c r="P1598" s="12"/>
      <c r="Q1598" s="12"/>
      <c r="R1598" s="12"/>
      <c r="S1598" s="12"/>
    </row>
    <row r="1599" spans="1:19" s="1" customFormat="1" x14ac:dyDescent="0.4">
      <c r="A1599" s="12"/>
      <c r="B1599" s="12"/>
      <c r="C1599" s="42"/>
      <c r="D1599" s="12"/>
      <c r="E1599" s="12"/>
      <c r="F1599" s="12"/>
      <c r="G1599" s="12"/>
      <c r="H1599" s="12"/>
      <c r="I1599" s="12"/>
      <c r="J1599" s="12"/>
      <c r="K1599" s="12"/>
      <c r="L1599" s="12"/>
      <c r="M1599" s="49"/>
      <c r="N1599" s="49"/>
      <c r="O1599" s="12"/>
      <c r="P1599" s="12"/>
      <c r="Q1599" s="12"/>
      <c r="R1599" s="12"/>
      <c r="S1599" s="12"/>
    </row>
    <row r="1600" spans="1:19" s="1" customFormat="1" x14ac:dyDescent="0.4">
      <c r="A1600" s="12"/>
      <c r="B1600" s="12"/>
      <c r="C1600" s="42"/>
      <c r="D1600" s="12"/>
      <c r="E1600" s="12"/>
      <c r="F1600" s="12"/>
      <c r="G1600" s="12"/>
      <c r="H1600" s="12"/>
      <c r="I1600" s="12"/>
      <c r="J1600" s="12"/>
      <c r="K1600" s="12"/>
      <c r="L1600" s="12"/>
      <c r="M1600" s="49"/>
      <c r="N1600" s="49"/>
      <c r="O1600" s="12"/>
      <c r="P1600" s="12"/>
      <c r="Q1600" s="12"/>
      <c r="R1600" s="12"/>
      <c r="S1600" s="12"/>
    </row>
    <row r="1601" spans="1:19" s="1" customFormat="1" x14ac:dyDescent="0.4">
      <c r="A1601" s="12"/>
      <c r="B1601" s="12"/>
      <c r="C1601" s="42"/>
      <c r="D1601" s="12"/>
      <c r="E1601" s="12"/>
      <c r="F1601" s="12"/>
      <c r="G1601" s="12"/>
      <c r="H1601" s="12"/>
      <c r="I1601" s="12"/>
      <c r="J1601" s="12"/>
      <c r="K1601" s="12"/>
      <c r="L1601" s="12"/>
      <c r="M1601" s="49"/>
      <c r="N1601" s="49"/>
      <c r="O1601" s="12"/>
      <c r="P1601" s="12"/>
      <c r="Q1601" s="12"/>
      <c r="R1601" s="12"/>
      <c r="S1601" s="12"/>
    </row>
    <row r="1602" spans="1:19" s="1" customFormat="1" x14ac:dyDescent="0.4">
      <c r="A1602" s="12"/>
      <c r="B1602" s="12"/>
      <c r="C1602" s="42"/>
      <c r="D1602" s="12"/>
      <c r="E1602" s="12"/>
      <c r="F1602" s="12"/>
      <c r="G1602" s="12"/>
      <c r="H1602" s="12"/>
      <c r="I1602" s="12"/>
      <c r="J1602" s="12"/>
      <c r="K1602" s="12"/>
      <c r="L1602" s="12"/>
      <c r="M1602" s="49"/>
      <c r="N1602" s="49"/>
      <c r="O1602" s="12"/>
      <c r="P1602" s="12"/>
      <c r="Q1602" s="12"/>
      <c r="R1602" s="12"/>
      <c r="S1602" s="12"/>
    </row>
    <row r="1603" spans="1:19" s="1" customFormat="1" x14ac:dyDescent="0.4">
      <c r="A1603" s="12"/>
      <c r="B1603" s="12"/>
      <c r="C1603" s="42"/>
      <c r="D1603" s="12"/>
      <c r="E1603" s="12"/>
      <c r="F1603" s="12"/>
      <c r="G1603" s="12"/>
      <c r="H1603" s="12"/>
      <c r="I1603" s="12"/>
      <c r="J1603" s="12"/>
      <c r="K1603" s="12"/>
      <c r="L1603" s="12"/>
      <c r="M1603" s="49"/>
      <c r="N1603" s="49"/>
      <c r="O1603" s="12"/>
      <c r="P1603" s="12"/>
      <c r="Q1603" s="12"/>
      <c r="R1603" s="12"/>
      <c r="S1603" s="12"/>
    </row>
    <row r="1604" spans="1:19" s="1" customFormat="1" x14ac:dyDescent="0.4">
      <c r="A1604" s="12"/>
      <c r="B1604" s="12"/>
      <c r="C1604" s="42"/>
      <c r="D1604" s="12"/>
      <c r="E1604" s="12"/>
      <c r="F1604" s="12"/>
      <c r="G1604" s="12"/>
      <c r="H1604" s="12"/>
      <c r="I1604" s="12"/>
      <c r="J1604" s="12"/>
      <c r="K1604" s="12"/>
      <c r="L1604" s="12"/>
      <c r="M1604" s="49"/>
      <c r="N1604" s="49"/>
      <c r="O1604" s="12"/>
      <c r="P1604" s="12"/>
      <c r="Q1604" s="12"/>
      <c r="R1604" s="12"/>
      <c r="S1604" s="12"/>
    </row>
    <row r="1605" spans="1:19" s="1" customFormat="1" x14ac:dyDescent="0.4">
      <c r="A1605" s="12"/>
      <c r="B1605" s="12"/>
      <c r="C1605" s="42"/>
      <c r="D1605" s="12"/>
      <c r="E1605" s="12"/>
      <c r="F1605" s="12"/>
      <c r="G1605" s="12"/>
      <c r="H1605" s="12"/>
      <c r="I1605" s="12"/>
      <c r="J1605" s="12"/>
      <c r="K1605" s="12"/>
      <c r="L1605" s="12"/>
      <c r="M1605" s="49"/>
      <c r="N1605" s="49"/>
      <c r="O1605" s="12"/>
      <c r="P1605" s="12"/>
      <c r="Q1605" s="12"/>
      <c r="R1605" s="12"/>
      <c r="S1605" s="12"/>
    </row>
    <row r="1606" spans="1:19" s="1" customFormat="1" x14ac:dyDescent="0.4">
      <c r="A1606" s="12"/>
      <c r="B1606" s="12"/>
      <c r="C1606" s="42"/>
      <c r="D1606" s="12"/>
      <c r="E1606" s="12"/>
      <c r="F1606" s="12"/>
      <c r="G1606" s="12"/>
      <c r="H1606" s="12"/>
      <c r="I1606" s="12"/>
      <c r="J1606" s="12"/>
      <c r="K1606" s="12"/>
      <c r="L1606" s="12"/>
      <c r="M1606" s="49"/>
      <c r="N1606" s="49"/>
      <c r="O1606" s="12"/>
      <c r="P1606" s="12"/>
      <c r="Q1606" s="12"/>
      <c r="R1606" s="12"/>
      <c r="S1606" s="12"/>
    </row>
    <row r="1607" spans="1:19" s="1" customFormat="1" x14ac:dyDescent="0.4">
      <c r="A1607" s="12"/>
      <c r="B1607" s="12"/>
      <c r="C1607" s="42"/>
      <c r="D1607" s="12"/>
      <c r="E1607" s="12"/>
      <c r="F1607" s="12"/>
      <c r="G1607" s="12"/>
      <c r="H1607" s="12"/>
      <c r="I1607" s="12"/>
      <c r="J1607" s="12"/>
      <c r="K1607" s="12"/>
      <c r="L1607" s="12"/>
      <c r="M1607" s="49"/>
      <c r="N1607" s="49"/>
      <c r="O1607" s="12"/>
      <c r="P1607" s="12"/>
      <c r="Q1607" s="12"/>
      <c r="R1607" s="12"/>
      <c r="S1607" s="12"/>
    </row>
    <row r="1608" spans="1:19" s="1" customFormat="1" x14ac:dyDescent="0.4">
      <c r="A1608" s="12"/>
      <c r="B1608" s="12"/>
      <c r="C1608" s="42"/>
      <c r="D1608" s="12"/>
      <c r="E1608" s="12"/>
      <c r="F1608" s="12"/>
      <c r="G1608" s="12"/>
      <c r="H1608" s="12"/>
      <c r="I1608" s="12"/>
      <c r="J1608" s="12"/>
      <c r="K1608" s="12"/>
      <c r="L1608" s="12"/>
      <c r="M1608" s="49"/>
      <c r="N1608" s="49"/>
      <c r="O1608" s="12"/>
      <c r="P1608" s="12"/>
      <c r="Q1608" s="12"/>
      <c r="R1608" s="12"/>
      <c r="S1608" s="12"/>
    </row>
    <row r="1609" spans="1:19" s="1" customFormat="1" x14ac:dyDescent="0.4">
      <c r="A1609" s="12"/>
      <c r="B1609" s="12"/>
      <c r="C1609" s="42"/>
      <c r="D1609" s="12"/>
      <c r="E1609" s="12"/>
      <c r="F1609" s="12"/>
      <c r="G1609" s="12"/>
      <c r="H1609" s="12"/>
      <c r="I1609" s="12"/>
      <c r="J1609" s="12"/>
      <c r="K1609" s="12"/>
      <c r="L1609" s="12"/>
      <c r="M1609" s="49"/>
      <c r="N1609" s="49"/>
      <c r="O1609" s="12"/>
      <c r="P1609" s="12"/>
      <c r="Q1609" s="12"/>
      <c r="R1609" s="12"/>
      <c r="S1609" s="12"/>
    </row>
    <row r="1610" spans="1:19" s="1" customFormat="1" x14ac:dyDescent="0.4">
      <c r="A1610" s="12"/>
      <c r="B1610" s="12"/>
      <c r="C1610" s="42"/>
      <c r="D1610" s="12"/>
      <c r="E1610" s="12"/>
      <c r="F1610" s="12"/>
      <c r="G1610" s="12"/>
      <c r="H1610" s="12"/>
      <c r="I1610" s="12"/>
      <c r="J1610" s="12"/>
      <c r="K1610" s="12"/>
      <c r="L1610" s="12"/>
      <c r="M1610" s="49"/>
      <c r="N1610" s="49"/>
      <c r="O1610" s="12"/>
      <c r="P1610" s="12"/>
      <c r="Q1610" s="12"/>
      <c r="R1610" s="12"/>
      <c r="S1610" s="12"/>
    </row>
    <row r="1611" spans="1:19" s="1" customFormat="1" x14ac:dyDescent="0.4">
      <c r="A1611" s="12"/>
      <c r="B1611" s="12"/>
      <c r="C1611" s="42"/>
      <c r="D1611" s="12"/>
      <c r="E1611" s="12"/>
      <c r="F1611" s="12"/>
      <c r="G1611" s="12"/>
      <c r="H1611" s="12"/>
      <c r="I1611" s="12"/>
      <c r="J1611" s="12"/>
      <c r="K1611" s="12"/>
      <c r="L1611" s="12"/>
      <c r="M1611" s="49"/>
      <c r="N1611" s="49"/>
      <c r="O1611" s="12"/>
      <c r="P1611" s="12"/>
      <c r="Q1611" s="12"/>
      <c r="R1611" s="12"/>
      <c r="S1611" s="12"/>
    </row>
    <row r="1612" spans="1:19" s="1" customFormat="1" x14ac:dyDescent="0.4">
      <c r="A1612" s="12"/>
      <c r="B1612" s="12"/>
      <c r="C1612" s="42"/>
      <c r="D1612" s="12"/>
      <c r="E1612" s="12"/>
      <c r="F1612" s="12"/>
      <c r="G1612" s="12"/>
      <c r="H1612" s="12"/>
      <c r="I1612" s="12"/>
      <c r="J1612" s="12"/>
      <c r="K1612" s="12"/>
      <c r="L1612" s="12"/>
      <c r="M1612" s="49"/>
      <c r="N1612" s="49"/>
      <c r="O1612" s="12"/>
      <c r="P1612" s="12"/>
      <c r="Q1612" s="12"/>
      <c r="R1612" s="12"/>
      <c r="S1612" s="12"/>
    </row>
    <row r="1613" spans="1:19" s="1" customFormat="1" x14ac:dyDescent="0.4">
      <c r="A1613" s="12"/>
      <c r="B1613" s="12"/>
      <c r="C1613" s="42"/>
      <c r="D1613" s="12"/>
      <c r="E1613" s="12"/>
      <c r="F1613" s="12"/>
      <c r="G1613" s="12"/>
      <c r="H1613" s="12"/>
      <c r="I1613" s="12"/>
      <c r="J1613" s="12"/>
      <c r="K1613" s="12"/>
      <c r="L1613" s="12"/>
      <c r="M1613" s="49"/>
      <c r="N1613" s="49"/>
      <c r="O1613" s="12"/>
      <c r="P1613" s="12"/>
      <c r="Q1613" s="12"/>
      <c r="R1613" s="12"/>
      <c r="S1613" s="12"/>
    </row>
    <row r="1614" spans="1:19" s="1" customFormat="1" x14ac:dyDescent="0.4">
      <c r="A1614" s="12"/>
      <c r="B1614" s="12"/>
      <c r="C1614" s="42"/>
      <c r="D1614" s="12"/>
      <c r="E1614" s="12"/>
      <c r="F1614" s="12"/>
      <c r="G1614" s="12"/>
      <c r="H1614" s="12"/>
      <c r="I1614" s="12"/>
      <c r="J1614" s="12"/>
      <c r="K1614" s="12"/>
      <c r="L1614" s="12"/>
      <c r="M1614" s="49"/>
      <c r="N1614" s="49"/>
      <c r="O1614" s="12"/>
      <c r="P1614" s="12"/>
      <c r="Q1614" s="12"/>
      <c r="R1614" s="12"/>
      <c r="S1614" s="12"/>
    </row>
    <row r="1615" spans="1:19" s="1" customFormat="1" x14ac:dyDescent="0.4">
      <c r="A1615" s="12"/>
      <c r="B1615" s="12"/>
      <c r="C1615" s="42"/>
      <c r="D1615" s="12"/>
      <c r="E1615" s="12"/>
      <c r="F1615" s="12"/>
      <c r="G1615" s="12"/>
      <c r="H1615" s="12"/>
      <c r="I1615" s="12"/>
      <c r="J1615" s="12"/>
      <c r="K1615" s="12"/>
      <c r="L1615" s="12"/>
      <c r="M1615" s="49"/>
      <c r="N1615" s="49"/>
      <c r="O1615" s="12"/>
      <c r="P1615" s="12"/>
      <c r="Q1615" s="12"/>
      <c r="R1615" s="12"/>
      <c r="S1615" s="12"/>
    </row>
    <row r="1616" spans="1:19" s="1" customFormat="1" x14ac:dyDescent="0.4">
      <c r="A1616" s="12"/>
      <c r="B1616" s="12"/>
      <c r="C1616" s="42"/>
      <c r="D1616" s="12"/>
      <c r="E1616" s="12"/>
      <c r="F1616" s="12"/>
      <c r="G1616" s="12"/>
      <c r="H1616" s="12"/>
      <c r="I1616" s="12"/>
      <c r="J1616" s="12"/>
      <c r="K1616" s="12"/>
      <c r="L1616" s="12"/>
      <c r="M1616" s="49"/>
      <c r="N1616" s="49"/>
      <c r="O1616" s="12"/>
      <c r="P1616" s="12"/>
      <c r="Q1616" s="12"/>
      <c r="R1616" s="12"/>
      <c r="S1616" s="12"/>
    </row>
    <row r="1617" spans="1:19" s="1" customFormat="1" x14ac:dyDescent="0.4">
      <c r="A1617" s="12"/>
      <c r="B1617" s="12"/>
      <c r="C1617" s="42"/>
      <c r="D1617" s="12"/>
      <c r="E1617" s="12"/>
      <c r="F1617" s="12"/>
      <c r="G1617" s="12"/>
      <c r="H1617" s="12"/>
      <c r="I1617" s="12"/>
      <c r="J1617" s="12"/>
      <c r="K1617" s="12"/>
      <c r="L1617" s="12"/>
      <c r="M1617" s="49"/>
      <c r="N1617" s="49"/>
      <c r="O1617" s="12"/>
      <c r="P1617" s="12"/>
      <c r="Q1617" s="12"/>
      <c r="R1617" s="12"/>
      <c r="S1617" s="12"/>
    </row>
    <row r="1618" spans="1:19" s="1" customFormat="1" x14ac:dyDescent="0.4">
      <c r="A1618" s="12"/>
      <c r="B1618" s="12"/>
      <c r="C1618" s="42"/>
      <c r="D1618" s="12"/>
      <c r="E1618" s="12"/>
      <c r="F1618" s="12"/>
      <c r="G1618" s="12"/>
      <c r="H1618" s="12"/>
      <c r="I1618" s="12"/>
      <c r="J1618" s="12"/>
      <c r="K1618" s="12"/>
      <c r="L1618" s="12"/>
      <c r="M1618" s="49"/>
      <c r="N1618" s="49"/>
      <c r="O1618" s="12"/>
      <c r="P1618" s="12"/>
      <c r="Q1618" s="12"/>
      <c r="R1618" s="12"/>
      <c r="S1618" s="12"/>
    </row>
    <row r="1619" spans="1:19" s="1" customFormat="1" x14ac:dyDescent="0.4">
      <c r="A1619" s="12"/>
      <c r="B1619" s="12"/>
      <c r="C1619" s="42"/>
      <c r="D1619" s="12"/>
      <c r="E1619" s="12"/>
      <c r="F1619" s="12"/>
      <c r="G1619" s="12"/>
      <c r="H1619" s="12"/>
      <c r="I1619" s="12"/>
      <c r="J1619" s="12"/>
      <c r="K1619" s="12"/>
      <c r="L1619" s="12"/>
      <c r="M1619" s="49"/>
      <c r="N1619" s="49"/>
      <c r="O1619" s="12"/>
      <c r="P1619" s="12"/>
      <c r="Q1619" s="12"/>
      <c r="R1619" s="12"/>
      <c r="S1619" s="12"/>
    </row>
    <row r="1620" spans="1:19" s="1" customFormat="1" x14ac:dyDescent="0.4">
      <c r="A1620" s="12"/>
      <c r="B1620" s="12"/>
      <c r="C1620" s="42"/>
      <c r="D1620" s="12"/>
      <c r="E1620" s="12"/>
      <c r="F1620" s="12"/>
      <c r="G1620" s="12"/>
      <c r="H1620" s="12"/>
      <c r="I1620" s="12"/>
      <c r="J1620" s="12"/>
      <c r="K1620" s="12"/>
      <c r="L1620" s="12"/>
      <c r="M1620" s="49"/>
      <c r="N1620" s="49"/>
      <c r="O1620" s="12"/>
      <c r="P1620" s="12"/>
      <c r="Q1620" s="12"/>
      <c r="R1620" s="12"/>
      <c r="S1620" s="12"/>
    </row>
    <row r="1621" spans="1:19" s="1" customFormat="1" x14ac:dyDescent="0.4">
      <c r="A1621" s="12"/>
      <c r="B1621" s="12"/>
      <c r="C1621" s="42"/>
      <c r="D1621" s="12"/>
      <c r="E1621" s="12"/>
      <c r="F1621" s="12"/>
      <c r="G1621" s="12"/>
      <c r="H1621" s="12"/>
      <c r="I1621" s="12"/>
      <c r="J1621" s="12"/>
      <c r="K1621" s="12"/>
      <c r="L1621" s="12"/>
      <c r="M1621" s="49"/>
      <c r="N1621" s="49"/>
      <c r="O1621" s="12"/>
      <c r="P1621" s="12"/>
      <c r="Q1621" s="12"/>
      <c r="R1621" s="12"/>
      <c r="S1621" s="12"/>
    </row>
    <row r="1622" spans="1:19" s="1" customFormat="1" x14ac:dyDescent="0.4">
      <c r="A1622" s="12"/>
      <c r="B1622" s="12"/>
      <c r="C1622" s="42"/>
      <c r="D1622" s="12"/>
      <c r="E1622" s="12"/>
      <c r="F1622" s="12"/>
      <c r="G1622" s="12"/>
      <c r="H1622" s="12"/>
      <c r="I1622" s="12"/>
      <c r="J1622" s="12"/>
      <c r="K1622" s="12"/>
      <c r="L1622" s="12"/>
      <c r="M1622" s="49"/>
      <c r="N1622" s="49"/>
      <c r="O1622" s="12"/>
      <c r="P1622" s="12"/>
      <c r="Q1622" s="12"/>
      <c r="R1622" s="12"/>
      <c r="S1622" s="12"/>
    </row>
    <row r="1623" spans="1:19" s="1" customFormat="1" x14ac:dyDescent="0.4">
      <c r="A1623" s="12"/>
      <c r="B1623" s="12"/>
      <c r="C1623" s="42"/>
      <c r="D1623" s="12"/>
      <c r="E1623" s="12"/>
      <c r="F1623" s="12"/>
      <c r="G1623" s="12"/>
      <c r="H1623" s="12"/>
      <c r="I1623" s="12"/>
      <c r="J1623" s="12"/>
      <c r="K1623" s="12"/>
      <c r="L1623" s="12"/>
      <c r="M1623" s="49"/>
      <c r="N1623" s="49"/>
      <c r="O1623" s="12"/>
      <c r="P1623" s="12"/>
      <c r="Q1623" s="12"/>
      <c r="R1623" s="12"/>
      <c r="S1623" s="12"/>
    </row>
    <row r="1624" spans="1:19" s="1" customFormat="1" x14ac:dyDescent="0.4">
      <c r="A1624" s="12"/>
      <c r="B1624" s="12"/>
      <c r="C1624" s="42"/>
      <c r="D1624" s="12"/>
      <c r="E1624" s="12"/>
      <c r="F1624" s="12"/>
      <c r="G1624" s="12"/>
      <c r="H1624" s="12"/>
      <c r="I1624" s="12"/>
      <c r="J1624" s="12"/>
      <c r="K1624" s="12"/>
      <c r="L1624" s="12"/>
      <c r="M1624" s="49"/>
      <c r="N1624" s="49"/>
      <c r="O1624" s="12"/>
      <c r="P1624" s="12"/>
      <c r="Q1624" s="12"/>
      <c r="R1624" s="12"/>
      <c r="S1624" s="12"/>
    </row>
    <row r="1625" spans="1:19" s="1" customFormat="1" x14ac:dyDescent="0.4">
      <c r="A1625" s="12"/>
      <c r="B1625" s="12"/>
      <c r="C1625" s="42"/>
      <c r="D1625" s="12"/>
      <c r="E1625" s="12"/>
      <c r="F1625" s="12"/>
      <c r="G1625" s="12"/>
      <c r="H1625" s="12"/>
      <c r="I1625" s="12"/>
      <c r="J1625" s="12"/>
      <c r="K1625" s="12"/>
      <c r="L1625" s="12"/>
      <c r="M1625" s="49"/>
      <c r="N1625" s="49"/>
      <c r="O1625" s="12"/>
      <c r="P1625" s="12"/>
      <c r="Q1625" s="12"/>
      <c r="R1625" s="12"/>
      <c r="S1625" s="12"/>
    </row>
    <row r="1626" spans="1:19" s="1" customFormat="1" x14ac:dyDescent="0.4">
      <c r="A1626" s="12"/>
      <c r="B1626" s="12"/>
      <c r="C1626" s="42"/>
      <c r="D1626" s="12"/>
      <c r="E1626" s="12"/>
      <c r="F1626" s="12"/>
      <c r="G1626" s="12"/>
      <c r="H1626" s="12"/>
      <c r="I1626" s="12"/>
      <c r="J1626" s="12"/>
      <c r="K1626" s="12"/>
      <c r="L1626" s="12"/>
      <c r="M1626" s="49"/>
      <c r="N1626" s="49"/>
      <c r="O1626" s="12"/>
      <c r="P1626" s="12"/>
      <c r="Q1626" s="12"/>
      <c r="R1626" s="12"/>
      <c r="S1626" s="12"/>
    </row>
    <row r="1627" spans="1:19" s="1" customFormat="1" x14ac:dyDescent="0.4">
      <c r="A1627" s="12"/>
      <c r="B1627" s="12"/>
      <c r="C1627" s="42"/>
      <c r="D1627" s="12"/>
      <c r="E1627" s="12"/>
      <c r="F1627" s="12"/>
      <c r="G1627" s="12"/>
      <c r="H1627" s="12"/>
      <c r="I1627" s="12"/>
      <c r="J1627" s="12"/>
      <c r="K1627" s="12"/>
      <c r="L1627" s="12"/>
      <c r="M1627" s="49"/>
      <c r="N1627" s="49"/>
      <c r="O1627" s="12"/>
      <c r="P1627" s="12"/>
      <c r="Q1627" s="12"/>
      <c r="R1627" s="12"/>
      <c r="S1627" s="12"/>
    </row>
    <row r="1628" spans="1:19" s="1" customFormat="1" x14ac:dyDescent="0.4">
      <c r="A1628" s="12"/>
      <c r="B1628" s="12"/>
      <c r="C1628" s="42"/>
      <c r="D1628" s="12"/>
      <c r="E1628" s="12"/>
      <c r="F1628" s="12"/>
      <c r="G1628" s="12"/>
      <c r="H1628" s="12"/>
      <c r="I1628" s="12"/>
      <c r="J1628" s="12"/>
      <c r="K1628" s="12"/>
      <c r="L1628" s="12"/>
      <c r="M1628" s="49"/>
      <c r="N1628" s="49"/>
      <c r="O1628" s="12"/>
      <c r="P1628" s="12"/>
      <c r="Q1628" s="12"/>
      <c r="R1628" s="12"/>
      <c r="S1628" s="12"/>
    </row>
    <row r="1629" spans="1:19" s="1" customFormat="1" x14ac:dyDescent="0.4">
      <c r="A1629" s="12"/>
      <c r="B1629" s="12"/>
      <c r="C1629" s="42"/>
      <c r="D1629" s="12"/>
      <c r="E1629" s="12"/>
      <c r="F1629" s="12"/>
      <c r="G1629" s="12"/>
      <c r="H1629" s="12"/>
      <c r="I1629" s="12"/>
      <c r="J1629" s="12"/>
      <c r="K1629" s="12"/>
      <c r="L1629" s="12"/>
      <c r="M1629" s="49"/>
      <c r="N1629" s="49"/>
      <c r="O1629" s="12"/>
      <c r="P1629" s="12"/>
      <c r="Q1629" s="12"/>
      <c r="R1629" s="12"/>
      <c r="S1629" s="12"/>
    </row>
    <row r="1630" spans="1:19" s="1" customFormat="1" x14ac:dyDescent="0.4">
      <c r="A1630" s="12"/>
      <c r="B1630" s="12"/>
      <c r="C1630" s="42"/>
      <c r="D1630" s="12"/>
      <c r="E1630" s="12"/>
      <c r="F1630" s="12"/>
      <c r="G1630" s="12"/>
      <c r="H1630" s="12"/>
      <c r="I1630" s="12"/>
      <c r="J1630" s="12"/>
      <c r="K1630" s="12"/>
      <c r="L1630" s="12"/>
      <c r="M1630" s="49"/>
      <c r="N1630" s="49"/>
      <c r="O1630" s="12"/>
      <c r="P1630" s="12"/>
      <c r="Q1630" s="12"/>
      <c r="R1630" s="12"/>
      <c r="S1630" s="12"/>
    </row>
    <row r="1631" spans="1:19" s="1" customFormat="1" x14ac:dyDescent="0.4">
      <c r="A1631" s="12"/>
      <c r="B1631" s="12"/>
      <c r="C1631" s="42"/>
      <c r="D1631" s="12"/>
      <c r="E1631" s="12"/>
      <c r="F1631" s="12"/>
      <c r="G1631" s="12"/>
      <c r="H1631" s="12"/>
      <c r="I1631" s="12"/>
      <c r="J1631" s="12"/>
      <c r="K1631" s="12"/>
      <c r="L1631" s="12"/>
      <c r="M1631" s="49"/>
      <c r="N1631" s="49"/>
      <c r="O1631" s="12"/>
      <c r="P1631" s="12"/>
      <c r="Q1631" s="12"/>
      <c r="R1631" s="12"/>
      <c r="S1631" s="12"/>
    </row>
    <row r="1632" spans="1:19" s="1" customFormat="1" x14ac:dyDescent="0.4">
      <c r="A1632" s="12"/>
      <c r="B1632" s="12"/>
      <c r="C1632" s="42"/>
      <c r="D1632" s="12"/>
      <c r="E1632" s="12"/>
      <c r="F1632" s="12"/>
      <c r="G1632" s="12"/>
      <c r="H1632" s="12"/>
      <c r="I1632" s="12"/>
      <c r="J1632" s="12"/>
      <c r="K1632" s="12"/>
      <c r="L1632" s="12"/>
      <c r="M1632" s="49"/>
      <c r="N1632" s="49"/>
      <c r="O1632" s="12"/>
      <c r="P1632" s="12"/>
      <c r="Q1632" s="12"/>
      <c r="R1632" s="12"/>
      <c r="S1632" s="12"/>
    </row>
    <row r="1633" spans="1:19" s="1" customFormat="1" x14ac:dyDescent="0.4">
      <c r="A1633" s="12"/>
      <c r="B1633" s="12"/>
      <c r="C1633" s="42"/>
      <c r="D1633" s="12"/>
      <c r="E1633" s="12"/>
      <c r="F1633" s="12"/>
      <c r="G1633" s="12"/>
      <c r="H1633" s="12"/>
      <c r="I1633" s="12"/>
      <c r="J1633" s="12"/>
      <c r="K1633" s="12"/>
      <c r="L1633" s="12"/>
      <c r="M1633" s="49"/>
      <c r="N1633" s="49"/>
      <c r="O1633" s="12"/>
      <c r="P1633" s="12"/>
      <c r="Q1633" s="12"/>
      <c r="R1633" s="12"/>
      <c r="S1633" s="12"/>
    </row>
    <row r="1634" spans="1:19" s="1" customFormat="1" x14ac:dyDescent="0.4">
      <c r="A1634" s="12"/>
      <c r="B1634" s="12"/>
      <c r="C1634" s="42"/>
      <c r="D1634" s="12"/>
      <c r="E1634" s="12"/>
      <c r="F1634" s="12"/>
      <c r="G1634" s="12"/>
      <c r="H1634" s="12"/>
      <c r="I1634" s="12"/>
      <c r="J1634" s="12"/>
      <c r="K1634" s="12"/>
      <c r="L1634" s="12"/>
      <c r="M1634" s="49"/>
      <c r="N1634" s="49"/>
      <c r="O1634" s="12"/>
      <c r="P1634" s="12"/>
      <c r="Q1634" s="12"/>
      <c r="R1634" s="12"/>
      <c r="S1634" s="12"/>
    </row>
    <row r="1635" spans="1:19" s="1" customFormat="1" x14ac:dyDescent="0.4">
      <c r="A1635" s="12"/>
      <c r="B1635" s="12"/>
      <c r="C1635" s="42"/>
      <c r="D1635" s="12"/>
      <c r="E1635" s="12"/>
      <c r="F1635" s="12"/>
      <c r="G1635" s="12"/>
      <c r="H1635" s="12"/>
      <c r="I1635" s="12"/>
      <c r="J1635" s="12"/>
      <c r="K1635" s="12"/>
      <c r="L1635" s="12"/>
      <c r="M1635" s="49"/>
      <c r="N1635" s="49"/>
      <c r="O1635" s="12"/>
      <c r="P1635" s="12"/>
      <c r="Q1635" s="12"/>
      <c r="R1635" s="12"/>
      <c r="S1635" s="12"/>
    </row>
    <row r="1636" spans="1:19" s="1" customFormat="1" x14ac:dyDescent="0.4">
      <c r="A1636" s="12"/>
      <c r="B1636" s="12"/>
      <c r="C1636" s="42"/>
      <c r="D1636" s="12"/>
      <c r="E1636" s="12"/>
      <c r="F1636" s="12"/>
      <c r="G1636" s="12"/>
      <c r="H1636" s="12"/>
      <c r="I1636" s="12"/>
      <c r="J1636" s="12"/>
      <c r="K1636" s="12"/>
      <c r="L1636" s="12"/>
      <c r="M1636" s="49"/>
      <c r="N1636" s="49"/>
      <c r="O1636" s="12"/>
      <c r="P1636" s="12"/>
      <c r="Q1636" s="12"/>
      <c r="R1636" s="12"/>
      <c r="S1636" s="12"/>
    </row>
    <row r="1637" spans="1:19" s="1" customFormat="1" x14ac:dyDescent="0.4">
      <c r="A1637" s="12"/>
      <c r="B1637" s="12"/>
      <c r="C1637" s="42"/>
      <c r="D1637" s="12"/>
      <c r="E1637" s="12"/>
      <c r="F1637" s="12"/>
      <c r="G1637" s="12"/>
      <c r="H1637" s="12"/>
      <c r="I1637" s="12"/>
      <c r="J1637" s="12"/>
      <c r="K1637" s="12"/>
      <c r="L1637" s="12"/>
      <c r="M1637" s="49"/>
      <c r="N1637" s="49"/>
      <c r="O1637" s="12"/>
      <c r="P1637" s="12"/>
      <c r="Q1637" s="12"/>
      <c r="R1637" s="12"/>
      <c r="S1637" s="12"/>
    </row>
    <row r="1638" spans="1:19" s="1" customFormat="1" x14ac:dyDescent="0.4">
      <c r="A1638" s="12"/>
      <c r="B1638" s="12"/>
      <c r="C1638" s="42"/>
      <c r="D1638" s="12"/>
      <c r="E1638" s="12"/>
      <c r="F1638" s="12"/>
      <c r="G1638" s="12"/>
      <c r="H1638" s="12"/>
      <c r="I1638" s="12"/>
      <c r="J1638" s="12"/>
      <c r="K1638" s="12"/>
      <c r="L1638" s="12"/>
      <c r="M1638" s="49"/>
      <c r="N1638" s="49"/>
      <c r="O1638" s="12"/>
      <c r="P1638" s="12"/>
      <c r="Q1638" s="12"/>
      <c r="R1638" s="12"/>
      <c r="S1638" s="12"/>
    </row>
    <row r="1639" spans="1:19" s="1" customFormat="1" x14ac:dyDescent="0.4">
      <c r="A1639" s="12"/>
      <c r="B1639" s="12"/>
      <c r="C1639" s="42"/>
      <c r="D1639" s="12"/>
      <c r="E1639" s="12"/>
      <c r="F1639" s="12"/>
      <c r="G1639" s="12"/>
      <c r="H1639" s="12"/>
      <c r="I1639" s="12"/>
      <c r="J1639" s="12"/>
      <c r="K1639" s="12"/>
      <c r="L1639" s="12"/>
      <c r="M1639" s="49"/>
      <c r="N1639" s="49"/>
      <c r="O1639" s="12"/>
      <c r="P1639" s="12"/>
      <c r="Q1639" s="12"/>
      <c r="R1639" s="12"/>
      <c r="S1639" s="12"/>
    </row>
    <row r="1640" spans="1:19" s="1" customFormat="1" x14ac:dyDescent="0.4">
      <c r="A1640" s="12"/>
      <c r="B1640" s="12"/>
      <c r="C1640" s="42"/>
      <c r="D1640" s="12"/>
      <c r="E1640" s="12"/>
      <c r="F1640" s="12"/>
      <c r="G1640" s="12"/>
      <c r="H1640" s="12"/>
      <c r="I1640" s="12"/>
      <c r="J1640" s="12"/>
      <c r="K1640" s="12"/>
      <c r="L1640" s="12"/>
      <c r="M1640" s="49"/>
      <c r="N1640" s="49"/>
      <c r="O1640" s="12"/>
      <c r="P1640" s="12"/>
      <c r="Q1640" s="12"/>
      <c r="R1640" s="12"/>
      <c r="S1640" s="12"/>
    </row>
    <row r="1641" spans="1:19" s="1" customFormat="1" x14ac:dyDescent="0.4">
      <c r="A1641" s="12"/>
      <c r="B1641" s="12"/>
      <c r="C1641" s="42"/>
      <c r="D1641" s="12"/>
      <c r="E1641" s="12"/>
      <c r="F1641" s="12"/>
      <c r="G1641" s="12"/>
      <c r="H1641" s="12"/>
      <c r="I1641" s="12"/>
      <c r="J1641" s="12"/>
      <c r="K1641" s="12"/>
      <c r="L1641" s="12"/>
      <c r="M1641" s="49"/>
      <c r="N1641" s="49"/>
      <c r="O1641" s="12"/>
      <c r="P1641" s="12"/>
      <c r="Q1641" s="12"/>
      <c r="R1641" s="12"/>
      <c r="S1641" s="12"/>
    </row>
    <row r="1642" spans="1:19" s="1" customFormat="1" x14ac:dyDescent="0.4">
      <c r="A1642" s="12"/>
      <c r="B1642" s="12"/>
      <c r="C1642" s="42"/>
      <c r="D1642" s="12"/>
      <c r="E1642" s="12"/>
      <c r="F1642" s="12"/>
      <c r="G1642" s="12"/>
      <c r="H1642" s="12"/>
      <c r="I1642" s="12"/>
      <c r="J1642" s="12"/>
      <c r="K1642" s="12"/>
      <c r="L1642" s="12"/>
      <c r="M1642" s="49"/>
      <c r="N1642" s="49"/>
      <c r="O1642" s="12"/>
      <c r="P1642" s="12"/>
      <c r="Q1642" s="12"/>
      <c r="R1642" s="12"/>
      <c r="S1642" s="12"/>
    </row>
    <row r="1643" spans="1:19" s="1" customFormat="1" x14ac:dyDescent="0.4">
      <c r="A1643" s="12"/>
      <c r="B1643" s="12"/>
      <c r="C1643" s="42"/>
      <c r="D1643" s="12"/>
      <c r="E1643" s="12"/>
      <c r="F1643" s="12"/>
      <c r="G1643" s="12"/>
      <c r="H1643" s="12"/>
      <c r="I1643" s="12"/>
      <c r="J1643" s="12"/>
      <c r="K1643" s="12"/>
      <c r="L1643" s="12"/>
      <c r="M1643" s="49"/>
      <c r="N1643" s="49"/>
      <c r="O1643" s="12"/>
      <c r="P1643" s="12"/>
      <c r="Q1643" s="12"/>
      <c r="R1643" s="12"/>
      <c r="S1643" s="12"/>
    </row>
    <row r="1644" spans="1:19" s="1" customFormat="1" x14ac:dyDescent="0.4">
      <c r="A1644" s="12"/>
      <c r="B1644" s="12"/>
      <c r="C1644" s="42"/>
      <c r="D1644" s="12"/>
      <c r="E1644" s="12"/>
      <c r="F1644" s="12"/>
      <c r="G1644" s="12"/>
      <c r="H1644" s="12"/>
      <c r="I1644" s="12"/>
      <c r="J1644" s="12"/>
      <c r="K1644" s="12"/>
      <c r="L1644" s="12"/>
      <c r="M1644" s="49"/>
      <c r="N1644" s="49"/>
      <c r="O1644" s="12"/>
      <c r="P1644" s="12"/>
      <c r="Q1644" s="12"/>
      <c r="R1644" s="12"/>
      <c r="S1644" s="12"/>
    </row>
    <row r="1645" spans="1:19" s="1" customFormat="1" x14ac:dyDescent="0.4">
      <c r="A1645" s="12"/>
      <c r="B1645" s="12"/>
      <c r="C1645" s="42"/>
      <c r="D1645" s="12"/>
      <c r="E1645" s="12"/>
      <c r="F1645" s="12"/>
      <c r="G1645" s="12"/>
      <c r="H1645" s="12"/>
      <c r="I1645" s="12"/>
      <c r="J1645" s="12"/>
      <c r="K1645" s="12"/>
      <c r="L1645" s="12"/>
      <c r="M1645" s="49"/>
      <c r="N1645" s="49"/>
      <c r="O1645" s="12"/>
      <c r="P1645" s="12"/>
      <c r="Q1645" s="12"/>
      <c r="R1645" s="12"/>
      <c r="S1645" s="12"/>
    </row>
    <row r="1646" spans="1:19" s="1" customFormat="1" x14ac:dyDescent="0.4">
      <c r="A1646" s="12"/>
      <c r="B1646" s="12"/>
      <c r="C1646" s="42"/>
      <c r="D1646" s="12"/>
      <c r="E1646" s="12"/>
      <c r="F1646" s="12"/>
      <c r="G1646" s="12"/>
      <c r="H1646" s="12"/>
      <c r="I1646" s="12"/>
      <c r="J1646" s="12"/>
      <c r="K1646" s="12"/>
      <c r="L1646" s="12"/>
      <c r="M1646" s="49"/>
      <c r="N1646" s="49"/>
      <c r="O1646" s="12"/>
      <c r="P1646" s="12"/>
      <c r="Q1646" s="12"/>
      <c r="R1646" s="12"/>
      <c r="S1646" s="12"/>
    </row>
    <row r="1647" spans="1:19" s="1" customFormat="1" x14ac:dyDescent="0.4">
      <c r="A1647" s="12"/>
      <c r="B1647" s="12"/>
      <c r="C1647" s="42"/>
      <c r="D1647" s="12"/>
      <c r="E1647" s="12"/>
      <c r="F1647" s="12"/>
      <c r="G1647" s="12"/>
      <c r="H1647" s="12"/>
      <c r="I1647" s="12"/>
      <c r="J1647" s="12"/>
      <c r="K1647" s="12"/>
      <c r="L1647" s="12"/>
      <c r="M1647" s="49"/>
      <c r="N1647" s="49"/>
      <c r="O1647" s="12"/>
      <c r="P1647" s="12"/>
      <c r="Q1647" s="12"/>
      <c r="R1647" s="12"/>
      <c r="S1647" s="12"/>
    </row>
    <row r="1648" spans="1:19" s="1" customFormat="1" x14ac:dyDescent="0.4">
      <c r="A1648" s="12"/>
      <c r="B1648" s="12"/>
      <c r="C1648" s="42"/>
      <c r="D1648" s="12"/>
      <c r="E1648" s="12"/>
      <c r="F1648" s="12"/>
      <c r="G1648" s="12"/>
      <c r="H1648" s="12"/>
      <c r="I1648" s="12"/>
      <c r="J1648" s="12"/>
      <c r="K1648" s="12"/>
      <c r="L1648" s="12"/>
      <c r="M1648" s="49"/>
      <c r="N1648" s="49"/>
      <c r="O1648" s="12"/>
      <c r="P1648" s="12"/>
      <c r="Q1648" s="12"/>
      <c r="R1648" s="12"/>
      <c r="S1648" s="12"/>
    </row>
    <row r="1649" spans="1:19" s="1" customFormat="1" x14ac:dyDescent="0.4">
      <c r="A1649" s="12"/>
      <c r="B1649" s="12"/>
      <c r="C1649" s="42"/>
      <c r="D1649" s="12"/>
      <c r="E1649" s="12"/>
      <c r="F1649" s="12"/>
      <c r="G1649" s="12"/>
      <c r="H1649" s="12"/>
      <c r="I1649" s="12"/>
      <c r="J1649" s="12"/>
      <c r="K1649" s="12"/>
      <c r="L1649" s="12"/>
      <c r="M1649" s="49"/>
      <c r="N1649" s="49"/>
      <c r="O1649" s="12"/>
      <c r="P1649" s="12"/>
      <c r="Q1649" s="12"/>
      <c r="R1649" s="12"/>
      <c r="S1649" s="12"/>
    </row>
    <row r="1650" spans="1:19" s="1" customFormat="1" x14ac:dyDescent="0.4">
      <c r="A1650" s="12"/>
      <c r="B1650" s="12"/>
      <c r="C1650" s="42"/>
      <c r="D1650" s="12"/>
      <c r="E1650" s="12"/>
      <c r="F1650" s="12"/>
      <c r="G1650" s="12"/>
      <c r="H1650" s="12"/>
      <c r="I1650" s="12"/>
      <c r="J1650" s="12"/>
      <c r="K1650" s="12"/>
      <c r="L1650" s="12"/>
      <c r="M1650" s="49"/>
      <c r="N1650" s="49"/>
      <c r="O1650" s="12"/>
      <c r="P1650" s="12"/>
      <c r="Q1650" s="12"/>
      <c r="R1650" s="12"/>
      <c r="S1650" s="12"/>
    </row>
    <row r="1651" spans="1:19" s="1" customFormat="1" x14ac:dyDescent="0.4">
      <c r="A1651" s="12"/>
      <c r="B1651" s="12"/>
      <c r="C1651" s="42"/>
      <c r="D1651" s="12"/>
      <c r="E1651" s="12"/>
      <c r="F1651" s="12"/>
      <c r="G1651" s="12"/>
      <c r="H1651" s="12"/>
      <c r="I1651" s="12"/>
      <c r="J1651" s="12"/>
      <c r="K1651" s="12"/>
      <c r="L1651" s="12"/>
      <c r="M1651" s="49"/>
      <c r="N1651" s="49"/>
      <c r="O1651" s="12"/>
      <c r="P1651" s="12"/>
      <c r="Q1651" s="12"/>
      <c r="R1651" s="12"/>
      <c r="S1651" s="12"/>
    </row>
    <row r="1652" spans="1:19" s="1" customFormat="1" x14ac:dyDescent="0.4">
      <c r="A1652" s="12"/>
      <c r="B1652" s="12"/>
      <c r="C1652" s="42"/>
      <c r="D1652" s="12"/>
      <c r="E1652" s="12"/>
      <c r="F1652" s="12"/>
      <c r="G1652" s="12"/>
      <c r="H1652" s="12"/>
      <c r="I1652" s="12"/>
      <c r="J1652" s="12"/>
      <c r="K1652" s="12"/>
      <c r="L1652" s="12"/>
      <c r="M1652" s="49"/>
      <c r="N1652" s="49"/>
      <c r="O1652" s="12"/>
      <c r="P1652" s="12"/>
      <c r="Q1652" s="12"/>
      <c r="R1652" s="12"/>
      <c r="S1652" s="12"/>
    </row>
    <row r="1653" spans="1:19" s="1" customFormat="1" x14ac:dyDescent="0.4">
      <c r="A1653" s="12"/>
      <c r="B1653" s="12"/>
      <c r="C1653" s="42"/>
      <c r="D1653" s="12"/>
      <c r="E1653" s="12"/>
      <c r="F1653" s="12"/>
      <c r="G1653" s="12"/>
      <c r="H1653" s="12"/>
      <c r="I1653" s="12"/>
      <c r="J1653" s="12"/>
      <c r="K1653" s="12"/>
      <c r="L1653" s="12"/>
      <c r="M1653" s="49"/>
      <c r="N1653" s="49"/>
      <c r="O1653" s="12"/>
      <c r="P1653" s="12"/>
      <c r="Q1653" s="12"/>
      <c r="R1653" s="12"/>
      <c r="S1653" s="12"/>
    </row>
    <row r="1654" spans="1:19" s="1" customFormat="1" x14ac:dyDescent="0.4">
      <c r="A1654" s="12"/>
      <c r="B1654" s="12"/>
      <c r="C1654" s="42"/>
      <c r="D1654" s="12"/>
      <c r="E1654" s="12"/>
      <c r="F1654" s="12"/>
      <c r="G1654" s="12"/>
      <c r="H1654" s="12"/>
      <c r="I1654" s="12"/>
      <c r="J1654" s="12"/>
      <c r="K1654" s="12"/>
      <c r="L1654" s="12"/>
      <c r="M1654" s="49"/>
      <c r="N1654" s="49"/>
      <c r="O1654" s="12"/>
      <c r="P1654" s="12"/>
      <c r="Q1654" s="12"/>
      <c r="R1654" s="12"/>
      <c r="S1654" s="12"/>
    </row>
    <row r="1655" spans="1:19" s="1" customFormat="1" x14ac:dyDescent="0.4">
      <c r="A1655" s="12"/>
      <c r="B1655" s="12"/>
      <c r="C1655" s="42"/>
      <c r="D1655" s="12"/>
      <c r="E1655" s="12"/>
      <c r="F1655" s="12"/>
      <c r="G1655" s="12"/>
      <c r="H1655" s="12"/>
      <c r="I1655" s="12"/>
      <c r="J1655" s="12"/>
      <c r="K1655" s="12"/>
      <c r="L1655" s="12"/>
      <c r="M1655" s="49"/>
      <c r="N1655" s="49"/>
      <c r="O1655" s="12"/>
      <c r="P1655" s="12"/>
      <c r="Q1655" s="12"/>
      <c r="R1655" s="12"/>
      <c r="S1655" s="12"/>
    </row>
    <row r="1656" spans="1:19" s="1" customFormat="1" x14ac:dyDescent="0.4">
      <c r="A1656" s="12"/>
      <c r="B1656" s="12"/>
      <c r="C1656" s="42"/>
      <c r="D1656" s="12"/>
      <c r="E1656" s="12"/>
      <c r="F1656" s="12"/>
      <c r="G1656" s="12"/>
      <c r="H1656" s="12"/>
      <c r="I1656" s="12"/>
      <c r="J1656" s="12"/>
      <c r="K1656" s="12"/>
      <c r="L1656" s="12"/>
      <c r="M1656" s="49"/>
      <c r="N1656" s="49"/>
      <c r="O1656" s="12"/>
      <c r="P1656" s="12"/>
      <c r="Q1656" s="12"/>
      <c r="R1656" s="12"/>
      <c r="S1656" s="12"/>
    </row>
    <row r="1657" spans="1:19" s="1" customFormat="1" x14ac:dyDescent="0.4">
      <c r="A1657" s="12"/>
      <c r="B1657" s="12"/>
      <c r="C1657" s="42"/>
      <c r="D1657" s="12"/>
      <c r="E1657" s="12"/>
      <c r="F1657" s="12"/>
      <c r="G1657" s="12"/>
      <c r="H1657" s="12"/>
      <c r="I1657" s="12"/>
      <c r="J1657" s="12"/>
      <c r="K1657" s="12"/>
      <c r="L1657" s="12"/>
      <c r="M1657" s="49"/>
      <c r="N1657" s="49"/>
      <c r="O1657" s="12"/>
      <c r="P1657" s="12"/>
      <c r="Q1657" s="12"/>
      <c r="R1657" s="12"/>
      <c r="S1657" s="12"/>
    </row>
    <row r="1658" spans="1:19" s="1" customFormat="1" x14ac:dyDescent="0.4">
      <c r="A1658" s="12"/>
      <c r="B1658" s="12"/>
      <c r="C1658" s="42"/>
      <c r="D1658" s="12"/>
      <c r="E1658" s="12"/>
      <c r="F1658" s="12"/>
      <c r="G1658" s="12"/>
      <c r="H1658" s="12"/>
      <c r="I1658" s="12"/>
      <c r="J1658" s="12"/>
      <c r="K1658" s="12"/>
      <c r="L1658" s="12"/>
      <c r="M1658" s="49"/>
      <c r="N1658" s="49"/>
      <c r="O1658" s="12"/>
      <c r="P1658" s="12"/>
      <c r="Q1658" s="12"/>
      <c r="R1658" s="12"/>
      <c r="S1658" s="12"/>
    </row>
    <row r="1659" spans="1:19" s="1" customFormat="1" x14ac:dyDescent="0.4">
      <c r="A1659" s="12"/>
      <c r="B1659" s="12"/>
      <c r="C1659" s="42"/>
      <c r="D1659" s="12"/>
      <c r="E1659" s="12"/>
      <c r="F1659" s="12"/>
      <c r="G1659" s="12"/>
      <c r="H1659" s="12"/>
      <c r="I1659" s="12"/>
      <c r="J1659" s="12"/>
      <c r="K1659" s="12"/>
      <c r="L1659" s="12"/>
      <c r="M1659" s="49"/>
      <c r="N1659" s="49"/>
      <c r="O1659" s="12"/>
      <c r="P1659" s="12"/>
      <c r="Q1659" s="12"/>
      <c r="R1659" s="12"/>
      <c r="S1659" s="12"/>
    </row>
    <row r="1660" spans="1:19" s="1" customFormat="1" x14ac:dyDescent="0.4">
      <c r="A1660" s="12"/>
      <c r="B1660" s="12"/>
      <c r="C1660" s="42"/>
      <c r="D1660" s="12"/>
      <c r="E1660" s="12"/>
      <c r="F1660" s="12"/>
      <c r="G1660" s="12"/>
      <c r="H1660" s="12"/>
      <c r="I1660" s="12"/>
      <c r="J1660" s="12"/>
      <c r="K1660" s="12"/>
      <c r="L1660" s="12"/>
      <c r="M1660" s="49"/>
      <c r="N1660" s="49"/>
      <c r="O1660" s="12"/>
      <c r="P1660" s="12"/>
      <c r="Q1660" s="12"/>
      <c r="R1660" s="12"/>
      <c r="S1660" s="12"/>
    </row>
    <row r="1661" spans="1:19" s="1" customFormat="1" x14ac:dyDescent="0.4">
      <c r="A1661" s="12"/>
      <c r="B1661" s="12"/>
      <c r="C1661" s="42"/>
      <c r="D1661" s="12"/>
      <c r="E1661" s="12"/>
      <c r="F1661" s="12"/>
      <c r="G1661" s="12"/>
      <c r="H1661" s="12"/>
      <c r="I1661" s="12"/>
      <c r="J1661" s="12"/>
      <c r="K1661" s="12"/>
      <c r="L1661" s="12"/>
      <c r="M1661" s="49"/>
      <c r="N1661" s="49"/>
      <c r="O1661" s="12"/>
      <c r="P1661" s="12"/>
      <c r="Q1661" s="12"/>
      <c r="R1661" s="12"/>
      <c r="S1661" s="12"/>
    </row>
    <row r="1662" spans="1:19" s="1" customFormat="1" x14ac:dyDescent="0.4">
      <c r="A1662" s="12"/>
      <c r="B1662" s="12"/>
      <c r="C1662" s="42"/>
      <c r="D1662" s="12"/>
      <c r="E1662" s="12"/>
      <c r="F1662" s="12"/>
      <c r="G1662" s="12"/>
      <c r="H1662" s="12"/>
      <c r="I1662" s="12"/>
      <c r="J1662" s="12"/>
      <c r="K1662" s="12"/>
      <c r="L1662" s="12"/>
      <c r="M1662" s="49"/>
      <c r="N1662" s="49"/>
      <c r="O1662" s="12"/>
      <c r="P1662" s="12"/>
      <c r="Q1662" s="12"/>
      <c r="R1662" s="12"/>
      <c r="S1662" s="12"/>
    </row>
    <row r="1663" spans="1:19" s="1" customFormat="1" x14ac:dyDescent="0.4">
      <c r="A1663" s="12"/>
      <c r="B1663" s="12"/>
      <c r="C1663" s="42"/>
      <c r="D1663" s="12"/>
      <c r="E1663" s="12"/>
      <c r="F1663" s="12"/>
      <c r="G1663" s="12"/>
      <c r="H1663" s="12"/>
      <c r="I1663" s="12"/>
      <c r="J1663" s="12"/>
      <c r="K1663" s="12"/>
      <c r="L1663" s="12"/>
      <c r="M1663" s="49"/>
      <c r="N1663" s="49"/>
      <c r="O1663" s="12"/>
      <c r="P1663" s="12"/>
      <c r="Q1663" s="12"/>
      <c r="R1663" s="12"/>
      <c r="S1663" s="12"/>
    </row>
    <row r="1664" spans="1:19" s="1" customFormat="1" x14ac:dyDescent="0.4">
      <c r="A1664" s="12"/>
      <c r="B1664" s="12"/>
      <c r="C1664" s="42"/>
      <c r="D1664" s="12"/>
      <c r="E1664" s="12"/>
      <c r="F1664" s="12"/>
      <c r="G1664" s="12"/>
      <c r="H1664" s="12"/>
      <c r="I1664" s="12"/>
      <c r="J1664" s="12"/>
      <c r="K1664" s="12"/>
      <c r="L1664" s="12"/>
      <c r="M1664" s="49"/>
      <c r="N1664" s="49"/>
      <c r="O1664" s="12"/>
      <c r="P1664" s="12"/>
      <c r="Q1664" s="12"/>
      <c r="R1664" s="12"/>
      <c r="S1664" s="12"/>
    </row>
    <row r="1665" spans="1:19" s="1" customFormat="1" x14ac:dyDescent="0.4">
      <c r="A1665" s="12"/>
      <c r="B1665" s="12"/>
      <c r="C1665" s="42"/>
      <c r="D1665" s="12"/>
      <c r="E1665" s="12"/>
      <c r="F1665" s="12"/>
      <c r="G1665" s="12"/>
      <c r="H1665" s="12"/>
      <c r="I1665" s="12"/>
      <c r="J1665" s="12"/>
      <c r="K1665" s="12"/>
      <c r="L1665" s="12"/>
      <c r="M1665" s="49"/>
      <c r="N1665" s="49"/>
      <c r="O1665" s="12"/>
      <c r="P1665" s="12"/>
      <c r="Q1665" s="12"/>
      <c r="R1665" s="12"/>
      <c r="S1665" s="12"/>
    </row>
    <row r="1666" spans="1:19" s="1" customFormat="1" x14ac:dyDescent="0.4">
      <c r="A1666" s="12"/>
      <c r="B1666" s="12"/>
      <c r="C1666" s="42"/>
      <c r="D1666" s="12"/>
      <c r="E1666" s="12"/>
      <c r="F1666" s="12"/>
      <c r="G1666" s="12"/>
      <c r="H1666" s="12"/>
      <c r="I1666" s="12"/>
      <c r="J1666" s="12"/>
      <c r="K1666" s="12"/>
      <c r="L1666" s="12"/>
      <c r="M1666" s="49"/>
      <c r="N1666" s="49"/>
      <c r="O1666" s="12"/>
      <c r="P1666" s="12"/>
      <c r="Q1666" s="12"/>
      <c r="R1666" s="12"/>
      <c r="S1666" s="12"/>
    </row>
    <row r="1667" spans="1:19" s="1" customFormat="1" x14ac:dyDescent="0.4">
      <c r="A1667" s="12"/>
      <c r="B1667" s="12"/>
      <c r="C1667" s="42"/>
      <c r="D1667" s="12"/>
      <c r="E1667" s="12"/>
      <c r="F1667" s="12"/>
      <c r="G1667" s="12"/>
      <c r="H1667" s="12"/>
      <c r="I1667" s="12"/>
      <c r="J1667" s="12"/>
      <c r="K1667" s="12"/>
      <c r="L1667" s="12"/>
      <c r="M1667" s="49"/>
      <c r="N1667" s="49"/>
      <c r="O1667" s="12"/>
      <c r="P1667" s="12"/>
      <c r="Q1667" s="12"/>
      <c r="R1667" s="12"/>
      <c r="S1667" s="12"/>
    </row>
    <row r="1668" spans="1:19" s="1" customFormat="1" x14ac:dyDescent="0.4">
      <c r="A1668" s="12"/>
      <c r="B1668" s="12"/>
      <c r="C1668" s="42"/>
      <c r="D1668" s="12"/>
      <c r="E1668" s="12"/>
      <c r="F1668" s="12"/>
      <c r="G1668" s="12"/>
      <c r="H1668" s="12"/>
      <c r="I1668" s="12"/>
      <c r="J1668" s="12"/>
      <c r="K1668" s="12"/>
      <c r="L1668" s="12"/>
      <c r="M1668" s="49"/>
      <c r="N1668" s="49"/>
      <c r="O1668" s="12"/>
      <c r="P1668" s="12"/>
      <c r="Q1668" s="12"/>
      <c r="R1668" s="12"/>
      <c r="S1668" s="12"/>
    </row>
    <row r="1669" spans="1:19" s="1" customFormat="1" x14ac:dyDescent="0.4">
      <c r="A1669" s="12"/>
      <c r="B1669" s="12"/>
      <c r="C1669" s="42"/>
      <c r="D1669" s="12"/>
      <c r="E1669" s="12"/>
      <c r="F1669" s="12"/>
      <c r="G1669" s="12"/>
      <c r="H1669" s="12"/>
      <c r="I1669" s="12"/>
      <c r="J1669" s="12"/>
      <c r="K1669" s="12"/>
      <c r="L1669" s="12"/>
      <c r="M1669" s="49"/>
      <c r="N1669" s="49"/>
      <c r="O1669" s="12"/>
      <c r="P1669" s="12"/>
      <c r="Q1669" s="12"/>
      <c r="R1669" s="12"/>
      <c r="S1669" s="12"/>
    </row>
    <row r="1670" spans="1:19" s="1" customFormat="1" x14ac:dyDescent="0.4">
      <c r="A1670" s="12"/>
      <c r="B1670" s="12"/>
      <c r="C1670" s="42"/>
      <c r="D1670" s="12"/>
      <c r="E1670" s="12"/>
      <c r="F1670" s="12"/>
      <c r="G1670" s="12"/>
      <c r="H1670" s="12"/>
      <c r="I1670" s="12"/>
      <c r="J1670" s="12"/>
      <c r="K1670" s="12"/>
      <c r="L1670" s="12"/>
      <c r="M1670" s="49"/>
      <c r="N1670" s="49"/>
      <c r="O1670" s="12"/>
      <c r="P1670" s="12"/>
      <c r="Q1670" s="12"/>
      <c r="R1670" s="12"/>
      <c r="S1670" s="12"/>
    </row>
    <row r="1671" spans="1:19" s="1" customFormat="1" x14ac:dyDescent="0.4">
      <c r="A1671" s="12"/>
      <c r="B1671" s="12"/>
      <c r="C1671" s="42"/>
      <c r="D1671" s="12"/>
      <c r="E1671" s="12"/>
      <c r="F1671" s="12"/>
      <c r="G1671" s="12"/>
      <c r="H1671" s="12"/>
      <c r="I1671" s="12"/>
      <c r="J1671" s="12"/>
      <c r="K1671" s="12"/>
      <c r="L1671" s="12"/>
      <c r="M1671" s="49"/>
      <c r="N1671" s="49"/>
      <c r="O1671" s="12"/>
      <c r="P1671" s="12"/>
      <c r="Q1671" s="12"/>
      <c r="R1671" s="12"/>
      <c r="S1671" s="12"/>
    </row>
    <row r="1672" spans="1:19" s="1" customFormat="1" x14ac:dyDescent="0.4">
      <c r="A1672" s="12"/>
      <c r="B1672" s="12"/>
      <c r="C1672" s="42"/>
      <c r="D1672" s="12"/>
      <c r="E1672" s="12"/>
      <c r="F1672" s="12"/>
      <c r="G1672" s="12"/>
      <c r="H1672" s="12"/>
      <c r="I1672" s="12"/>
      <c r="J1672" s="12"/>
      <c r="K1672" s="12"/>
      <c r="L1672" s="12"/>
      <c r="M1672" s="49"/>
      <c r="N1672" s="49"/>
      <c r="O1672" s="12"/>
      <c r="P1672" s="12"/>
      <c r="Q1672" s="12"/>
      <c r="R1672" s="12"/>
      <c r="S1672" s="12"/>
    </row>
    <row r="1673" spans="1:19" s="1" customFormat="1" x14ac:dyDescent="0.4">
      <c r="A1673" s="12"/>
      <c r="B1673" s="12"/>
      <c r="C1673" s="42"/>
      <c r="D1673" s="12"/>
      <c r="E1673" s="12"/>
      <c r="F1673" s="12"/>
      <c r="G1673" s="12"/>
      <c r="H1673" s="12"/>
      <c r="I1673" s="12"/>
      <c r="J1673" s="12"/>
      <c r="K1673" s="12"/>
      <c r="L1673" s="12"/>
      <c r="M1673" s="49"/>
      <c r="N1673" s="49"/>
      <c r="O1673" s="12"/>
      <c r="P1673" s="12"/>
      <c r="Q1673" s="12"/>
      <c r="R1673" s="12"/>
      <c r="S1673" s="12"/>
    </row>
    <row r="1674" spans="1:19" s="1" customFormat="1" x14ac:dyDescent="0.4">
      <c r="A1674" s="12"/>
      <c r="B1674" s="12"/>
      <c r="C1674" s="42"/>
      <c r="D1674" s="12"/>
      <c r="E1674" s="12"/>
      <c r="F1674" s="12"/>
      <c r="G1674" s="12"/>
      <c r="H1674" s="12"/>
      <c r="I1674" s="12"/>
      <c r="J1674" s="12"/>
      <c r="K1674" s="12"/>
      <c r="L1674" s="12"/>
      <c r="M1674" s="49"/>
      <c r="N1674" s="49"/>
      <c r="O1674" s="12"/>
      <c r="P1674" s="12"/>
      <c r="Q1674" s="12"/>
      <c r="R1674" s="12"/>
      <c r="S1674" s="12"/>
    </row>
    <row r="1675" spans="1:19" s="1" customFormat="1" x14ac:dyDescent="0.4">
      <c r="A1675" s="12"/>
      <c r="B1675" s="12"/>
      <c r="C1675" s="42"/>
      <c r="D1675" s="12"/>
      <c r="E1675" s="12"/>
      <c r="F1675" s="12"/>
      <c r="G1675" s="12"/>
      <c r="H1675" s="12"/>
      <c r="I1675" s="12"/>
      <c r="J1675" s="12"/>
      <c r="K1675" s="12"/>
      <c r="L1675" s="12"/>
      <c r="M1675" s="49"/>
      <c r="N1675" s="49"/>
      <c r="O1675" s="12"/>
      <c r="P1675" s="12"/>
      <c r="Q1675" s="12"/>
      <c r="R1675" s="12"/>
      <c r="S1675" s="12"/>
    </row>
    <row r="1676" spans="1:19" s="1" customFormat="1" x14ac:dyDescent="0.4">
      <c r="A1676" s="12"/>
      <c r="B1676" s="12"/>
      <c r="C1676" s="42"/>
      <c r="D1676" s="12"/>
      <c r="E1676" s="12"/>
      <c r="F1676" s="12"/>
      <c r="G1676" s="12"/>
      <c r="H1676" s="12"/>
      <c r="I1676" s="12"/>
      <c r="J1676" s="12"/>
      <c r="K1676" s="12"/>
      <c r="L1676" s="12"/>
      <c r="M1676" s="49"/>
      <c r="N1676" s="49"/>
      <c r="O1676" s="12"/>
      <c r="P1676" s="12"/>
      <c r="Q1676" s="12"/>
      <c r="R1676" s="12"/>
      <c r="S1676" s="12"/>
    </row>
    <row r="1677" spans="1:19" s="1" customFormat="1" x14ac:dyDescent="0.4">
      <c r="A1677" s="12"/>
      <c r="B1677" s="12"/>
      <c r="C1677" s="42"/>
      <c r="D1677" s="12"/>
      <c r="E1677" s="12"/>
      <c r="F1677" s="12"/>
      <c r="G1677" s="12"/>
      <c r="H1677" s="12"/>
      <c r="I1677" s="12"/>
      <c r="J1677" s="12"/>
      <c r="K1677" s="12"/>
      <c r="L1677" s="12"/>
      <c r="M1677" s="49"/>
      <c r="N1677" s="49"/>
      <c r="O1677" s="12"/>
      <c r="P1677" s="12"/>
      <c r="Q1677" s="12"/>
      <c r="R1677" s="12"/>
      <c r="S1677" s="12"/>
    </row>
    <row r="1678" spans="1:19" s="1" customFormat="1" x14ac:dyDescent="0.4">
      <c r="A1678" s="12"/>
      <c r="B1678" s="12"/>
      <c r="C1678" s="42"/>
      <c r="D1678" s="12"/>
      <c r="E1678" s="12"/>
      <c r="F1678" s="12"/>
      <c r="G1678" s="12"/>
      <c r="H1678" s="12"/>
      <c r="I1678" s="12"/>
      <c r="J1678" s="12"/>
      <c r="K1678" s="12"/>
      <c r="L1678" s="12"/>
      <c r="M1678" s="49"/>
      <c r="N1678" s="49"/>
      <c r="O1678" s="12"/>
      <c r="P1678" s="12"/>
      <c r="Q1678" s="12"/>
      <c r="R1678" s="12"/>
      <c r="S1678" s="12"/>
    </row>
    <row r="1679" spans="1:19" s="1" customFormat="1" x14ac:dyDescent="0.4">
      <c r="A1679" s="12"/>
      <c r="B1679" s="12"/>
      <c r="C1679" s="42"/>
      <c r="D1679" s="12"/>
      <c r="E1679" s="12"/>
      <c r="F1679" s="12"/>
      <c r="G1679" s="12"/>
      <c r="H1679" s="12"/>
      <c r="I1679" s="12"/>
      <c r="J1679" s="12"/>
      <c r="K1679" s="12"/>
      <c r="L1679" s="12"/>
      <c r="M1679" s="49"/>
      <c r="N1679" s="49"/>
      <c r="O1679" s="12"/>
      <c r="P1679" s="12"/>
      <c r="Q1679" s="12"/>
      <c r="R1679" s="12"/>
      <c r="S1679" s="12"/>
    </row>
    <row r="1680" spans="1:19" s="1" customFormat="1" x14ac:dyDescent="0.4">
      <c r="A1680" s="12"/>
      <c r="B1680" s="12"/>
      <c r="C1680" s="42"/>
      <c r="D1680" s="12"/>
      <c r="E1680" s="12"/>
      <c r="F1680" s="12"/>
      <c r="G1680" s="12"/>
      <c r="H1680" s="12"/>
      <c r="I1680" s="12"/>
      <c r="J1680" s="12"/>
      <c r="K1680" s="12"/>
      <c r="L1680" s="12"/>
      <c r="M1680" s="49"/>
      <c r="N1680" s="49"/>
      <c r="O1680" s="12"/>
      <c r="P1680" s="12"/>
      <c r="Q1680" s="12"/>
      <c r="R1680" s="12"/>
      <c r="S1680" s="12"/>
    </row>
    <row r="1681" spans="1:19" s="1" customFormat="1" x14ac:dyDescent="0.4">
      <c r="A1681" s="12"/>
      <c r="B1681" s="12"/>
      <c r="C1681" s="42"/>
      <c r="D1681" s="12"/>
      <c r="E1681" s="12"/>
      <c r="F1681" s="12"/>
      <c r="G1681" s="12"/>
      <c r="H1681" s="12"/>
      <c r="I1681" s="12"/>
      <c r="J1681" s="12"/>
      <c r="K1681" s="12"/>
      <c r="L1681" s="12"/>
      <c r="M1681" s="49"/>
      <c r="N1681" s="49"/>
      <c r="O1681" s="12"/>
      <c r="P1681" s="12"/>
      <c r="Q1681" s="12"/>
      <c r="R1681" s="12"/>
      <c r="S1681" s="12"/>
    </row>
    <row r="1682" spans="1:19" s="1" customFormat="1" x14ac:dyDescent="0.4">
      <c r="A1682" s="12"/>
      <c r="B1682" s="12"/>
      <c r="C1682" s="42"/>
      <c r="D1682" s="12"/>
      <c r="E1682" s="12"/>
      <c r="F1682" s="12"/>
      <c r="G1682" s="12"/>
      <c r="H1682" s="12"/>
      <c r="I1682" s="12"/>
      <c r="J1682" s="12"/>
      <c r="K1682" s="12"/>
      <c r="L1682" s="12"/>
      <c r="M1682" s="49"/>
      <c r="N1682" s="49"/>
      <c r="O1682" s="12"/>
      <c r="P1682" s="12"/>
      <c r="Q1682" s="12"/>
      <c r="R1682" s="12"/>
      <c r="S1682" s="12"/>
    </row>
    <row r="1683" spans="1:19" s="1" customFormat="1" x14ac:dyDescent="0.4">
      <c r="A1683" s="12"/>
      <c r="B1683" s="12"/>
      <c r="C1683" s="42"/>
      <c r="D1683" s="12"/>
      <c r="E1683" s="12"/>
      <c r="F1683" s="12"/>
      <c r="G1683" s="12"/>
      <c r="H1683" s="12"/>
      <c r="I1683" s="12"/>
      <c r="J1683" s="12"/>
      <c r="K1683" s="12"/>
      <c r="L1683" s="12"/>
      <c r="M1683" s="49"/>
      <c r="N1683" s="49"/>
      <c r="O1683" s="12"/>
      <c r="P1683" s="12"/>
      <c r="Q1683" s="12"/>
      <c r="R1683" s="12"/>
      <c r="S1683" s="12"/>
    </row>
    <row r="1684" spans="1:19" s="1" customFormat="1" x14ac:dyDescent="0.4">
      <c r="A1684" s="12"/>
      <c r="B1684" s="12"/>
      <c r="C1684" s="42"/>
      <c r="D1684" s="12"/>
      <c r="E1684" s="12"/>
      <c r="F1684" s="12"/>
      <c r="G1684" s="12"/>
      <c r="H1684" s="12"/>
      <c r="I1684" s="12"/>
      <c r="J1684" s="12"/>
      <c r="K1684" s="12"/>
      <c r="L1684" s="12"/>
      <c r="M1684" s="49"/>
      <c r="N1684" s="49"/>
      <c r="O1684" s="12"/>
      <c r="P1684" s="12"/>
      <c r="Q1684" s="12"/>
      <c r="R1684" s="12"/>
      <c r="S1684" s="12"/>
    </row>
    <row r="1685" spans="1:19" s="1" customFormat="1" x14ac:dyDescent="0.4">
      <c r="A1685" s="12"/>
      <c r="B1685" s="12"/>
      <c r="C1685" s="42"/>
      <c r="D1685" s="12"/>
      <c r="E1685" s="12"/>
      <c r="F1685" s="12"/>
      <c r="G1685" s="12"/>
      <c r="H1685" s="12"/>
      <c r="I1685" s="12"/>
      <c r="J1685" s="12"/>
      <c r="K1685" s="12"/>
      <c r="L1685" s="12"/>
      <c r="M1685" s="49"/>
      <c r="N1685" s="49"/>
      <c r="O1685" s="12"/>
      <c r="P1685" s="12"/>
      <c r="Q1685" s="12"/>
      <c r="R1685" s="12"/>
      <c r="S1685" s="12"/>
    </row>
    <row r="1686" spans="1:19" s="1" customFormat="1" x14ac:dyDescent="0.4">
      <c r="A1686" s="12"/>
      <c r="B1686" s="12"/>
      <c r="C1686" s="42"/>
      <c r="D1686" s="12"/>
      <c r="E1686" s="12"/>
      <c r="F1686" s="12"/>
      <c r="G1686" s="12"/>
      <c r="H1686" s="12"/>
      <c r="I1686" s="12"/>
      <c r="J1686" s="12"/>
      <c r="K1686" s="12"/>
      <c r="L1686" s="12"/>
      <c r="M1686" s="49"/>
      <c r="N1686" s="49"/>
      <c r="O1686" s="12"/>
      <c r="P1686" s="12"/>
      <c r="Q1686" s="12"/>
      <c r="R1686" s="12"/>
      <c r="S1686" s="12"/>
    </row>
    <row r="1687" spans="1:19" s="1" customFormat="1" x14ac:dyDescent="0.4">
      <c r="A1687" s="12"/>
      <c r="B1687" s="12"/>
      <c r="C1687" s="42"/>
      <c r="D1687" s="12"/>
      <c r="E1687" s="12"/>
      <c r="F1687" s="12"/>
      <c r="G1687" s="12"/>
      <c r="H1687" s="12"/>
      <c r="I1687" s="12"/>
      <c r="J1687" s="12"/>
      <c r="K1687" s="12"/>
      <c r="L1687" s="12"/>
      <c r="M1687" s="49"/>
      <c r="N1687" s="49"/>
      <c r="O1687" s="12"/>
      <c r="P1687" s="12"/>
      <c r="Q1687" s="12"/>
      <c r="R1687" s="12"/>
      <c r="S1687" s="12"/>
    </row>
    <row r="1688" spans="1:19" s="1" customFormat="1" x14ac:dyDescent="0.4">
      <c r="A1688" s="12"/>
      <c r="B1688" s="12"/>
      <c r="C1688" s="42"/>
      <c r="D1688" s="12"/>
      <c r="E1688" s="12"/>
      <c r="F1688" s="12"/>
      <c r="G1688" s="12"/>
      <c r="H1688" s="12"/>
      <c r="I1688" s="12"/>
      <c r="J1688" s="12"/>
      <c r="K1688" s="12"/>
      <c r="L1688" s="12"/>
      <c r="M1688" s="49"/>
      <c r="N1688" s="49"/>
      <c r="O1688" s="12"/>
      <c r="P1688" s="12"/>
      <c r="Q1688" s="12"/>
      <c r="R1688" s="12"/>
      <c r="S1688" s="12"/>
    </row>
    <row r="1689" spans="1:19" s="1" customFormat="1" x14ac:dyDescent="0.4">
      <c r="A1689" s="12"/>
      <c r="B1689" s="12"/>
      <c r="C1689" s="42"/>
      <c r="D1689" s="12"/>
      <c r="E1689" s="12"/>
      <c r="F1689" s="12"/>
      <c r="G1689" s="12"/>
      <c r="H1689" s="12"/>
      <c r="I1689" s="12"/>
      <c r="J1689" s="12"/>
      <c r="K1689" s="12"/>
      <c r="L1689" s="12"/>
      <c r="M1689" s="49"/>
      <c r="N1689" s="49"/>
      <c r="O1689" s="12"/>
      <c r="P1689" s="12"/>
      <c r="Q1689" s="12"/>
      <c r="R1689" s="12"/>
      <c r="S1689" s="12"/>
    </row>
    <row r="1690" spans="1:19" s="1" customFormat="1" x14ac:dyDescent="0.4">
      <c r="A1690" s="12"/>
      <c r="B1690" s="12"/>
      <c r="C1690" s="42"/>
      <c r="D1690" s="12"/>
      <c r="E1690" s="12"/>
      <c r="F1690" s="12"/>
      <c r="G1690" s="12"/>
      <c r="H1690" s="12"/>
      <c r="I1690" s="12"/>
      <c r="J1690" s="12"/>
      <c r="K1690" s="12"/>
      <c r="L1690" s="12"/>
      <c r="M1690" s="49"/>
      <c r="N1690" s="49"/>
      <c r="O1690" s="12"/>
      <c r="P1690" s="12"/>
      <c r="Q1690" s="12"/>
      <c r="R1690" s="12"/>
      <c r="S1690" s="12"/>
    </row>
    <row r="1691" spans="1:19" s="1" customFormat="1" x14ac:dyDescent="0.4">
      <c r="A1691" s="12"/>
      <c r="B1691" s="12"/>
      <c r="C1691" s="42"/>
      <c r="D1691" s="12"/>
      <c r="E1691" s="12"/>
      <c r="F1691" s="12"/>
      <c r="G1691" s="12"/>
      <c r="H1691" s="12"/>
      <c r="I1691" s="12"/>
      <c r="J1691" s="12"/>
      <c r="K1691" s="12"/>
      <c r="L1691" s="12"/>
      <c r="M1691" s="49"/>
      <c r="N1691" s="49"/>
      <c r="O1691" s="12"/>
      <c r="P1691" s="12"/>
      <c r="Q1691" s="12"/>
      <c r="R1691" s="12"/>
      <c r="S1691" s="12"/>
    </row>
    <row r="1692" spans="1:19" s="1" customFormat="1" x14ac:dyDescent="0.4">
      <c r="A1692" s="12"/>
      <c r="B1692" s="12"/>
      <c r="C1692" s="42"/>
      <c r="D1692" s="12"/>
      <c r="E1692" s="12"/>
      <c r="F1692" s="12"/>
      <c r="G1692" s="12"/>
      <c r="H1692" s="12"/>
      <c r="I1692" s="12"/>
      <c r="J1692" s="12"/>
      <c r="K1692" s="12"/>
      <c r="L1692" s="12"/>
      <c r="M1692" s="49"/>
      <c r="N1692" s="49"/>
      <c r="O1692" s="12"/>
      <c r="P1692" s="12"/>
      <c r="Q1692" s="12"/>
      <c r="R1692" s="12"/>
      <c r="S1692" s="12"/>
    </row>
    <row r="1693" spans="1:19" s="1" customFormat="1" x14ac:dyDescent="0.4">
      <c r="A1693" s="12"/>
      <c r="B1693" s="12"/>
      <c r="C1693" s="42"/>
      <c r="D1693" s="12"/>
      <c r="E1693" s="12"/>
      <c r="F1693" s="12"/>
      <c r="G1693" s="12"/>
      <c r="H1693" s="12"/>
      <c r="I1693" s="12"/>
      <c r="J1693" s="12"/>
      <c r="K1693" s="12"/>
      <c r="L1693" s="12"/>
      <c r="M1693" s="49"/>
      <c r="N1693" s="49"/>
      <c r="O1693" s="12"/>
      <c r="P1693" s="12"/>
      <c r="Q1693" s="12"/>
      <c r="R1693" s="12"/>
      <c r="S1693" s="12"/>
    </row>
    <row r="1694" spans="1:19" s="1" customFormat="1" x14ac:dyDescent="0.4">
      <c r="A1694" s="12"/>
      <c r="B1694" s="12"/>
      <c r="C1694" s="42"/>
      <c r="D1694" s="12"/>
      <c r="E1694" s="12"/>
      <c r="F1694" s="12"/>
      <c r="G1694" s="12"/>
      <c r="H1694" s="12"/>
      <c r="I1694" s="12"/>
      <c r="J1694" s="12"/>
      <c r="K1694" s="12"/>
      <c r="L1694" s="12"/>
      <c r="M1694" s="49"/>
      <c r="N1694" s="49"/>
      <c r="O1694" s="12"/>
      <c r="P1694" s="12"/>
      <c r="Q1694" s="12"/>
      <c r="R1694" s="12"/>
      <c r="S1694" s="12"/>
    </row>
    <row r="1695" spans="1:19" s="1" customFormat="1" x14ac:dyDescent="0.4">
      <c r="A1695" s="12"/>
      <c r="B1695" s="12"/>
      <c r="C1695" s="42"/>
      <c r="D1695" s="12"/>
      <c r="E1695" s="12"/>
      <c r="F1695" s="12"/>
      <c r="G1695" s="12"/>
      <c r="H1695" s="12"/>
      <c r="I1695" s="12"/>
      <c r="J1695" s="12"/>
      <c r="K1695" s="12"/>
      <c r="L1695" s="12"/>
      <c r="M1695" s="49"/>
      <c r="N1695" s="49"/>
      <c r="O1695" s="12"/>
      <c r="P1695" s="12"/>
      <c r="Q1695" s="12"/>
      <c r="R1695" s="12"/>
      <c r="S1695" s="12"/>
    </row>
    <row r="1696" spans="1:19" s="1" customFormat="1" x14ac:dyDescent="0.4">
      <c r="A1696" s="12"/>
      <c r="B1696" s="12"/>
      <c r="C1696" s="42"/>
      <c r="D1696" s="12"/>
      <c r="E1696" s="12"/>
      <c r="F1696" s="12"/>
      <c r="G1696" s="12"/>
      <c r="H1696" s="12"/>
      <c r="I1696" s="12"/>
      <c r="J1696" s="12"/>
      <c r="K1696" s="12"/>
      <c r="L1696" s="12"/>
      <c r="M1696" s="49"/>
      <c r="N1696" s="49"/>
      <c r="O1696" s="12"/>
      <c r="P1696" s="12"/>
      <c r="Q1696" s="12"/>
      <c r="R1696" s="12"/>
      <c r="S1696" s="12"/>
    </row>
    <row r="1697" spans="1:19" s="1" customFormat="1" x14ac:dyDescent="0.4">
      <c r="A1697" s="12"/>
      <c r="B1697" s="12"/>
      <c r="C1697" s="42"/>
      <c r="D1697" s="12"/>
      <c r="E1697" s="12"/>
      <c r="F1697" s="12"/>
      <c r="G1697" s="12"/>
      <c r="H1697" s="12"/>
      <c r="I1697" s="12"/>
      <c r="J1697" s="12"/>
      <c r="K1697" s="12"/>
      <c r="L1697" s="12"/>
      <c r="M1697" s="49"/>
      <c r="N1697" s="49"/>
      <c r="O1697" s="12"/>
      <c r="P1697" s="12"/>
      <c r="Q1697" s="12"/>
      <c r="R1697" s="12"/>
      <c r="S1697" s="12"/>
    </row>
    <row r="1698" spans="1:19" s="1" customFormat="1" x14ac:dyDescent="0.4">
      <c r="A1698" s="12"/>
      <c r="B1698" s="12"/>
      <c r="C1698" s="42"/>
      <c r="D1698" s="12"/>
      <c r="E1698" s="12"/>
      <c r="F1698" s="12"/>
      <c r="G1698" s="12"/>
      <c r="H1698" s="12"/>
      <c r="I1698" s="12"/>
      <c r="J1698" s="12"/>
      <c r="K1698" s="12"/>
      <c r="L1698" s="12"/>
      <c r="M1698" s="49"/>
      <c r="N1698" s="49"/>
      <c r="O1698" s="12"/>
      <c r="P1698" s="12"/>
      <c r="Q1698" s="12"/>
      <c r="R1698" s="12"/>
      <c r="S1698" s="12"/>
    </row>
    <row r="1699" spans="1:19" s="1" customFormat="1" x14ac:dyDescent="0.4">
      <c r="A1699" s="12"/>
      <c r="B1699" s="12"/>
      <c r="C1699" s="42"/>
      <c r="D1699" s="12"/>
      <c r="E1699" s="12"/>
      <c r="F1699" s="12"/>
      <c r="G1699" s="12"/>
      <c r="H1699" s="12"/>
      <c r="I1699" s="12"/>
      <c r="J1699" s="12"/>
      <c r="K1699" s="12"/>
      <c r="L1699" s="12"/>
      <c r="M1699" s="49"/>
      <c r="N1699" s="49"/>
      <c r="O1699" s="12"/>
      <c r="P1699" s="12"/>
      <c r="Q1699" s="12"/>
      <c r="R1699" s="12"/>
      <c r="S1699" s="12"/>
    </row>
    <row r="1700" spans="1:19" s="1" customFormat="1" x14ac:dyDescent="0.4">
      <c r="A1700" s="12"/>
      <c r="B1700" s="12"/>
      <c r="C1700" s="42"/>
      <c r="D1700" s="12"/>
      <c r="E1700" s="12"/>
      <c r="F1700" s="12"/>
      <c r="G1700" s="12"/>
      <c r="H1700" s="12"/>
      <c r="I1700" s="12"/>
      <c r="J1700" s="12"/>
      <c r="K1700" s="12"/>
      <c r="L1700" s="12"/>
      <c r="M1700" s="49"/>
      <c r="N1700" s="49"/>
      <c r="O1700" s="12"/>
      <c r="P1700" s="12"/>
      <c r="Q1700" s="12"/>
      <c r="R1700" s="12"/>
      <c r="S1700" s="12"/>
    </row>
    <row r="1701" spans="1:19" s="1" customFormat="1" x14ac:dyDescent="0.4">
      <c r="A1701" s="12"/>
      <c r="B1701" s="12"/>
      <c r="C1701" s="42"/>
      <c r="D1701" s="12"/>
      <c r="E1701" s="12"/>
      <c r="F1701" s="12"/>
      <c r="G1701" s="12"/>
      <c r="H1701" s="12"/>
      <c r="I1701" s="12"/>
      <c r="J1701" s="12"/>
      <c r="K1701" s="12"/>
      <c r="L1701" s="12"/>
      <c r="M1701" s="49"/>
      <c r="N1701" s="49"/>
      <c r="O1701" s="12"/>
      <c r="P1701" s="12"/>
      <c r="Q1701" s="12"/>
      <c r="R1701" s="12"/>
      <c r="S1701" s="12"/>
    </row>
    <row r="1702" spans="1:19" s="1" customFormat="1" x14ac:dyDescent="0.4">
      <c r="A1702" s="12"/>
      <c r="B1702" s="12"/>
      <c r="C1702" s="42"/>
      <c r="D1702" s="12"/>
      <c r="E1702" s="12"/>
      <c r="F1702" s="12"/>
      <c r="G1702" s="12"/>
      <c r="H1702" s="12"/>
      <c r="I1702" s="12"/>
      <c r="J1702" s="12"/>
      <c r="K1702" s="12"/>
      <c r="L1702" s="12"/>
      <c r="M1702" s="49"/>
      <c r="N1702" s="49"/>
      <c r="O1702" s="12"/>
      <c r="P1702" s="12"/>
      <c r="Q1702" s="12"/>
      <c r="R1702" s="12"/>
      <c r="S1702" s="12"/>
    </row>
    <row r="1703" spans="1:19" s="1" customFormat="1" x14ac:dyDescent="0.4">
      <c r="A1703" s="12"/>
      <c r="B1703" s="12"/>
      <c r="C1703" s="42"/>
      <c r="D1703" s="12"/>
      <c r="E1703" s="12"/>
      <c r="F1703" s="12"/>
      <c r="G1703" s="12"/>
      <c r="H1703" s="12"/>
      <c r="I1703" s="12"/>
      <c r="J1703" s="12"/>
      <c r="K1703" s="12"/>
      <c r="L1703" s="12"/>
      <c r="M1703" s="49"/>
      <c r="N1703" s="49"/>
      <c r="O1703" s="12"/>
      <c r="P1703" s="12"/>
      <c r="Q1703" s="12"/>
      <c r="R1703" s="12"/>
      <c r="S1703" s="12"/>
    </row>
    <row r="1704" spans="1:19" s="1" customFormat="1" x14ac:dyDescent="0.4">
      <c r="A1704" s="12"/>
      <c r="B1704" s="12"/>
      <c r="C1704" s="42"/>
      <c r="D1704" s="12"/>
      <c r="E1704" s="12"/>
      <c r="F1704" s="12"/>
      <c r="G1704" s="12"/>
      <c r="H1704" s="12"/>
      <c r="I1704" s="12"/>
      <c r="J1704" s="12"/>
      <c r="K1704" s="12"/>
      <c r="L1704" s="12"/>
      <c r="M1704" s="49"/>
      <c r="N1704" s="49"/>
      <c r="O1704" s="12"/>
      <c r="P1704" s="12"/>
      <c r="Q1704" s="12"/>
      <c r="R1704" s="12"/>
      <c r="S1704" s="12"/>
    </row>
    <row r="1705" spans="1:19" s="1" customFormat="1" x14ac:dyDescent="0.4">
      <c r="A1705" s="12"/>
      <c r="B1705" s="12"/>
      <c r="C1705" s="42"/>
      <c r="D1705" s="12"/>
      <c r="E1705" s="12"/>
      <c r="F1705" s="12"/>
      <c r="G1705" s="12"/>
      <c r="H1705" s="12"/>
      <c r="I1705" s="12"/>
      <c r="J1705" s="12"/>
      <c r="K1705" s="12"/>
      <c r="L1705" s="12"/>
      <c r="M1705" s="49"/>
      <c r="N1705" s="49"/>
      <c r="O1705" s="12"/>
      <c r="P1705" s="12"/>
      <c r="Q1705" s="12"/>
      <c r="R1705" s="12"/>
      <c r="S1705" s="12"/>
    </row>
    <row r="1706" spans="1:19" s="1" customFormat="1" x14ac:dyDescent="0.4">
      <c r="A1706" s="12"/>
      <c r="B1706" s="12"/>
      <c r="C1706" s="42"/>
      <c r="D1706" s="12"/>
      <c r="E1706" s="12"/>
      <c r="F1706" s="12"/>
      <c r="G1706" s="12"/>
      <c r="H1706" s="12"/>
      <c r="I1706" s="12"/>
      <c r="J1706" s="12"/>
      <c r="K1706" s="12"/>
      <c r="L1706" s="12"/>
      <c r="M1706" s="49"/>
      <c r="N1706" s="49"/>
      <c r="O1706" s="12"/>
      <c r="P1706" s="12"/>
      <c r="Q1706" s="12"/>
      <c r="R1706" s="12"/>
      <c r="S1706" s="12"/>
    </row>
    <row r="1707" spans="1:19" s="1" customFormat="1" x14ac:dyDescent="0.4">
      <c r="A1707" s="12"/>
      <c r="B1707" s="12"/>
      <c r="C1707" s="42"/>
      <c r="D1707" s="12"/>
      <c r="E1707" s="12"/>
      <c r="F1707" s="12"/>
      <c r="G1707" s="12"/>
      <c r="H1707" s="12"/>
      <c r="I1707" s="12"/>
      <c r="J1707" s="12"/>
      <c r="K1707" s="12"/>
      <c r="L1707" s="12"/>
      <c r="M1707" s="49"/>
      <c r="N1707" s="49"/>
      <c r="O1707" s="12"/>
      <c r="P1707" s="12"/>
      <c r="Q1707" s="12"/>
      <c r="R1707" s="12"/>
      <c r="S1707" s="12"/>
    </row>
    <row r="1708" spans="1:19" s="1" customFormat="1" x14ac:dyDescent="0.4">
      <c r="A1708" s="12"/>
      <c r="B1708" s="12"/>
      <c r="C1708" s="42"/>
      <c r="D1708" s="12"/>
      <c r="E1708" s="12"/>
      <c r="F1708" s="12"/>
      <c r="G1708" s="12"/>
      <c r="H1708" s="12"/>
      <c r="I1708" s="12"/>
      <c r="J1708" s="12"/>
      <c r="K1708" s="12"/>
      <c r="L1708" s="12"/>
      <c r="M1708" s="49"/>
      <c r="N1708" s="49"/>
      <c r="O1708" s="12"/>
      <c r="P1708" s="12"/>
      <c r="Q1708" s="12"/>
      <c r="R1708" s="12"/>
      <c r="S1708" s="12"/>
    </row>
    <row r="1709" spans="1:19" s="1" customFormat="1" x14ac:dyDescent="0.4">
      <c r="A1709" s="12"/>
      <c r="B1709" s="12"/>
      <c r="C1709" s="42"/>
      <c r="D1709" s="12"/>
      <c r="E1709" s="12"/>
      <c r="F1709" s="12"/>
      <c r="G1709" s="12"/>
      <c r="H1709" s="12"/>
      <c r="I1709" s="12"/>
      <c r="J1709" s="12"/>
      <c r="K1709" s="12"/>
      <c r="L1709" s="12"/>
      <c r="M1709" s="49"/>
      <c r="N1709" s="49"/>
      <c r="O1709" s="12"/>
      <c r="P1709" s="12"/>
      <c r="Q1709" s="12"/>
      <c r="R1709" s="12"/>
      <c r="S1709" s="12"/>
    </row>
    <row r="1710" spans="1:19" s="1" customFormat="1" x14ac:dyDescent="0.4">
      <c r="A1710" s="12"/>
      <c r="B1710" s="12"/>
      <c r="C1710" s="42"/>
      <c r="D1710" s="12"/>
      <c r="E1710" s="12"/>
      <c r="F1710" s="12"/>
      <c r="G1710" s="12"/>
      <c r="H1710" s="12"/>
      <c r="I1710" s="12"/>
      <c r="J1710" s="12"/>
      <c r="K1710" s="12"/>
      <c r="L1710" s="12"/>
      <c r="M1710" s="49"/>
      <c r="N1710" s="49"/>
      <c r="O1710" s="12"/>
      <c r="P1710" s="12"/>
      <c r="Q1710" s="12"/>
      <c r="R1710" s="12"/>
      <c r="S1710" s="12"/>
    </row>
    <row r="1711" spans="1:19" s="1" customFormat="1" x14ac:dyDescent="0.4">
      <c r="A1711" s="12"/>
      <c r="B1711" s="12"/>
      <c r="C1711" s="42"/>
      <c r="D1711" s="12"/>
      <c r="E1711" s="12"/>
      <c r="F1711" s="12"/>
      <c r="G1711" s="12"/>
      <c r="H1711" s="12"/>
      <c r="I1711" s="12"/>
      <c r="J1711" s="12"/>
      <c r="K1711" s="12"/>
      <c r="L1711" s="12"/>
      <c r="M1711" s="49"/>
      <c r="N1711" s="49"/>
      <c r="O1711" s="12"/>
      <c r="P1711" s="12"/>
      <c r="Q1711" s="12"/>
      <c r="R1711" s="12"/>
      <c r="S1711" s="12"/>
    </row>
    <row r="1712" spans="1:19" s="1" customFormat="1" x14ac:dyDescent="0.4">
      <c r="A1712" s="12"/>
      <c r="B1712" s="12"/>
      <c r="C1712" s="42"/>
      <c r="D1712" s="12"/>
      <c r="E1712" s="12"/>
      <c r="F1712" s="12"/>
      <c r="G1712" s="12"/>
      <c r="H1712" s="12"/>
      <c r="I1712" s="12"/>
      <c r="J1712" s="12"/>
      <c r="K1712" s="12"/>
      <c r="L1712" s="12"/>
      <c r="M1712" s="49"/>
      <c r="N1712" s="49"/>
      <c r="O1712" s="12"/>
      <c r="P1712" s="12"/>
      <c r="Q1712" s="12"/>
      <c r="R1712" s="12"/>
      <c r="S1712" s="12"/>
    </row>
    <row r="1713" spans="1:19" s="1" customFormat="1" x14ac:dyDescent="0.4">
      <c r="A1713" s="12"/>
      <c r="B1713" s="12"/>
      <c r="C1713" s="42"/>
      <c r="D1713" s="12"/>
      <c r="E1713" s="12"/>
      <c r="F1713" s="12"/>
      <c r="G1713" s="12"/>
      <c r="H1713" s="12"/>
      <c r="I1713" s="12"/>
      <c r="J1713" s="12"/>
      <c r="K1713" s="12"/>
      <c r="L1713" s="12"/>
      <c r="M1713" s="49"/>
      <c r="N1713" s="49"/>
      <c r="O1713" s="12"/>
      <c r="P1713" s="12"/>
      <c r="Q1713" s="12"/>
      <c r="R1713" s="12"/>
      <c r="S1713" s="12"/>
    </row>
    <row r="1714" spans="1:19" s="1" customFormat="1" x14ac:dyDescent="0.4">
      <c r="A1714" s="12"/>
      <c r="B1714" s="12"/>
      <c r="C1714" s="42"/>
      <c r="D1714" s="12"/>
      <c r="E1714" s="12"/>
      <c r="F1714" s="12"/>
      <c r="G1714" s="12"/>
      <c r="H1714" s="12"/>
      <c r="I1714" s="12"/>
      <c r="J1714" s="12"/>
      <c r="K1714" s="12"/>
      <c r="L1714" s="12"/>
      <c r="M1714" s="49"/>
      <c r="N1714" s="49"/>
      <c r="O1714" s="12"/>
      <c r="P1714" s="12"/>
      <c r="Q1714" s="12"/>
      <c r="R1714" s="12"/>
      <c r="S1714" s="12"/>
    </row>
    <row r="1715" spans="1:19" s="1" customFormat="1" x14ac:dyDescent="0.4">
      <c r="A1715" s="12"/>
      <c r="B1715" s="12"/>
      <c r="C1715" s="42"/>
      <c r="D1715" s="12"/>
      <c r="E1715" s="12"/>
      <c r="F1715" s="12"/>
      <c r="G1715" s="12"/>
      <c r="H1715" s="12"/>
      <c r="I1715" s="12"/>
      <c r="J1715" s="12"/>
      <c r="K1715" s="12"/>
      <c r="L1715" s="12"/>
      <c r="M1715" s="49"/>
      <c r="N1715" s="49"/>
      <c r="O1715" s="12"/>
      <c r="P1715" s="12"/>
      <c r="Q1715" s="12"/>
      <c r="R1715" s="12"/>
      <c r="S1715" s="12"/>
    </row>
    <row r="1716" spans="1:19" s="1" customFormat="1" x14ac:dyDescent="0.4">
      <c r="A1716" s="12"/>
      <c r="B1716" s="12"/>
      <c r="C1716" s="42"/>
      <c r="D1716" s="12"/>
      <c r="E1716" s="12"/>
      <c r="F1716" s="12"/>
      <c r="G1716" s="12"/>
      <c r="H1716" s="12"/>
      <c r="I1716" s="12"/>
      <c r="J1716" s="12"/>
      <c r="K1716" s="12"/>
      <c r="L1716" s="12"/>
      <c r="M1716" s="49"/>
      <c r="N1716" s="49"/>
      <c r="O1716" s="12"/>
      <c r="P1716" s="12"/>
      <c r="Q1716" s="12"/>
      <c r="R1716" s="12"/>
      <c r="S1716" s="12"/>
    </row>
    <row r="1717" spans="1:19" s="1" customFormat="1" x14ac:dyDescent="0.4">
      <c r="A1717" s="12"/>
      <c r="B1717" s="12"/>
      <c r="C1717" s="42"/>
      <c r="D1717" s="12"/>
      <c r="E1717" s="12"/>
      <c r="F1717" s="12"/>
      <c r="G1717" s="12"/>
      <c r="H1717" s="12"/>
      <c r="I1717" s="12"/>
      <c r="J1717" s="12"/>
      <c r="K1717" s="12"/>
      <c r="L1717" s="12"/>
      <c r="M1717" s="49"/>
      <c r="N1717" s="49"/>
      <c r="O1717" s="12"/>
      <c r="P1717" s="12"/>
      <c r="Q1717" s="12"/>
      <c r="R1717" s="12"/>
      <c r="S1717" s="12"/>
    </row>
    <row r="1718" spans="1:19" s="1" customFormat="1" x14ac:dyDescent="0.4">
      <c r="A1718" s="12"/>
      <c r="B1718" s="12"/>
      <c r="C1718" s="42"/>
      <c r="D1718" s="12"/>
      <c r="E1718" s="12"/>
      <c r="F1718" s="12"/>
      <c r="G1718" s="12"/>
      <c r="H1718" s="12"/>
      <c r="I1718" s="12"/>
      <c r="J1718" s="12"/>
      <c r="K1718" s="12"/>
      <c r="L1718" s="12"/>
      <c r="M1718" s="49"/>
      <c r="N1718" s="49"/>
      <c r="O1718" s="12"/>
      <c r="P1718" s="12"/>
      <c r="Q1718" s="12"/>
      <c r="R1718" s="12"/>
      <c r="S1718" s="12"/>
    </row>
    <row r="1719" spans="1:19" s="1" customFormat="1" x14ac:dyDescent="0.4">
      <c r="A1719" s="12"/>
      <c r="B1719" s="12"/>
      <c r="C1719" s="42"/>
      <c r="D1719" s="12"/>
      <c r="E1719" s="12"/>
      <c r="F1719" s="12"/>
      <c r="G1719" s="12"/>
      <c r="H1719" s="12"/>
      <c r="I1719" s="12"/>
      <c r="J1719" s="12"/>
      <c r="K1719" s="12"/>
      <c r="L1719" s="12"/>
      <c r="M1719" s="49"/>
      <c r="N1719" s="49"/>
      <c r="O1719" s="12"/>
      <c r="P1719" s="12"/>
      <c r="Q1719" s="12"/>
      <c r="R1719" s="12"/>
      <c r="S1719" s="12"/>
    </row>
    <row r="1720" spans="1:19" s="1" customFormat="1" x14ac:dyDescent="0.4">
      <c r="A1720" s="12"/>
      <c r="B1720" s="12"/>
      <c r="C1720" s="42"/>
      <c r="D1720" s="12"/>
      <c r="E1720" s="12"/>
      <c r="F1720" s="12"/>
      <c r="G1720" s="12"/>
      <c r="H1720" s="12"/>
      <c r="I1720" s="12"/>
      <c r="J1720" s="12"/>
      <c r="K1720" s="12"/>
      <c r="L1720" s="12"/>
      <c r="M1720" s="49"/>
      <c r="N1720" s="49"/>
      <c r="O1720" s="12"/>
      <c r="P1720" s="12"/>
      <c r="Q1720" s="12"/>
      <c r="R1720" s="12"/>
      <c r="S1720" s="12"/>
    </row>
    <row r="1721" spans="1:19" s="1" customFormat="1" x14ac:dyDescent="0.4">
      <c r="A1721" s="12"/>
      <c r="B1721" s="12"/>
      <c r="C1721" s="42"/>
      <c r="D1721" s="12"/>
      <c r="E1721" s="12"/>
      <c r="F1721" s="12"/>
      <c r="G1721" s="12"/>
      <c r="H1721" s="12"/>
      <c r="I1721" s="12"/>
      <c r="J1721" s="12"/>
      <c r="K1721" s="12"/>
      <c r="L1721" s="12"/>
      <c r="M1721" s="49"/>
      <c r="N1721" s="49"/>
      <c r="O1721" s="12"/>
      <c r="P1721" s="12"/>
      <c r="Q1721" s="12"/>
      <c r="R1721" s="12"/>
      <c r="S1721" s="12"/>
    </row>
    <row r="1722" spans="1:19" s="1" customFormat="1" x14ac:dyDescent="0.4">
      <c r="A1722" s="12"/>
      <c r="B1722" s="12"/>
      <c r="C1722" s="42"/>
      <c r="D1722" s="12"/>
      <c r="E1722" s="12"/>
      <c r="F1722" s="12"/>
      <c r="G1722" s="12"/>
      <c r="H1722" s="12"/>
      <c r="I1722" s="12"/>
      <c r="J1722" s="12"/>
      <c r="K1722" s="12"/>
      <c r="L1722" s="12"/>
      <c r="M1722" s="49"/>
      <c r="N1722" s="49"/>
      <c r="O1722" s="12"/>
      <c r="P1722" s="12"/>
      <c r="Q1722" s="12"/>
      <c r="R1722" s="12"/>
      <c r="S1722" s="12"/>
    </row>
    <row r="1723" spans="1:19" s="1" customFormat="1" x14ac:dyDescent="0.4">
      <c r="A1723" s="12"/>
      <c r="B1723" s="12"/>
      <c r="C1723" s="42"/>
      <c r="D1723" s="12"/>
      <c r="E1723" s="12"/>
      <c r="F1723" s="12"/>
      <c r="G1723" s="12"/>
      <c r="H1723" s="12"/>
      <c r="I1723" s="12"/>
      <c r="J1723" s="12"/>
      <c r="K1723" s="12"/>
      <c r="L1723" s="12"/>
      <c r="M1723" s="49"/>
      <c r="N1723" s="49"/>
      <c r="O1723" s="12"/>
      <c r="P1723" s="12"/>
      <c r="Q1723" s="12"/>
      <c r="R1723" s="12"/>
      <c r="S1723" s="12"/>
    </row>
    <row r="1724" spans="1:19" s="1" customFormat="1" x14ac:dyDescent="0.4">
      <c r="A1724" s="12"/>
      <c r="B1724" s="12"/>
      <c r="C1724" s="42"/>
      <c r="D1724" s="12"/>
      <c r="E1724" s="12"/>
      <c r="F1724" s="12"/>
      <c r="G1724" s="12"/>
      <c r="H1724" s="12"/>
      <c r="I1724" s="12"/>
      <c r="J1724" s="12"/>
      <c r="K1724" s="12"/>
      <c r="L1724" s="12"/>
      <c r="M1724" s="49"/>
      <c r="N1724" s="49"/>
      <c r="O1724" s="12"/>
      <c r="P1724" s="12"/>
      <c r="Q1724" s="12"/>
      <c r="R1724" s="12"/>
      <c r="S1724" s="12"/>
    </row>
    <row r="1725" spans="1:19" s="1" customFormat="1" x14ac:dyDescent="0.4">
      <c r="A1725" s="12"/>
      <c r="B1725" s="12"/>
      <c r="C1725" s="42"/>
      <c r="D1725" s="12"/>
      <c r="E1725" s="12"/>
      <c r="F1725" s="12"/>
      <c r="G1725" s="12"/>
      <c r="H1725" s="12"/>
      <c r="I1725" s="12"/>
      <c r="J1725" s="12"/>
      <c r="K1725" s="12"/>
      <c r="L1725" s="12"/>
      <c r="M1725" s="49"/>
      <c r="N1725" s="49"/>
      <c r="O1725" s="12"/>
      <c r="P1725" s="12"/>
      <c r="Q1725" s="12"/>
      <c r="R1725" s="12"/>
      <c r="S1725" s="12"/>
    </row>
    <row r="1726" spans="1:19" s="1" customFormat="1" x14ac:dyDescent="0.4">
      <c r="A1726" s="12"/>
      <c r="B1726" s="12"/>
      <c r="C1726" s="42"/>
      <c r="D1726" s="12"/>
      <c r="E1726" s="12"/>
      <c r="F1726" s="12"/>
      <c r="G1726" s="12"/>
      <c r="H1726" s="12"/>
      <c r="I1726" s="12"/>
      <c r="J1726" s="12"/>
      <c r="K1726" s="12"/>
      <c r="L1726" s="12"/>
      <c r="M1726" s="49"/>
      <c r="N1726" s="49"/>
      <c r="O1726" s="12"/>
      <c r="P1726" s="12"/>
      <c r="Q1726" s="12"/>
      <c r="R1726" s="12"/>
      <c r="S1726" s="12"/>
    </row>
    <row r="1727" spans="1:19" s="1" customFormat="1" x14ac:dyDescent="0.4">
      <c r="A1727" s="12"/>
      <c r="B1727" s="12"/>
      <c r="C1727" s="42"/>
      <c r="D1727" s="12"/>
      <c r="E1727" s="12"/>
      <c r="F1727" s="12"/>
      <c r="G1727" s="12"/>
      <c r="H1727" s="12"/>
      <c r="I1727" s="12"/>
      <c r="J1727" s="12"/>
      <c r="K1727" s="12"/>
      <c r="L1727" s="12"/>
      <c r="M1727" s="49"/>
      <c r="N1727" s="49"/>
      <c r="O1727" s="12"/>
      <c r="P1727" s="12"/>
      <c r="Q1727" s="12"/>
      <c r="R1727" s="12"/>
      <c r="S1727" s="12"/>
    </row>
    <row r="1728" spans="1:19" s="1" customFormat="1" x14ac:dyDescent="0.4">
      <c r="A1728" s="12"/>
      <c r="B1728" s="12"/>
      <c r="C1728" s="42"/>
      <c r="D1728" s="12"/>
      <c r="E1728" s="12"/>
      <c r="F1728" s="12"/>
      <c r="G1728" s="12"/>
      <c r="H1728" s="12"/>
      <c r="I1728" s="12"/>
      <c r="J1728" s="12"/>
      <c r="K1728" s="12"/>
      <c r="L1728" s="12"/>
      <c r="M1728" s="49"/>
      <c r="N1728" s="49"/>
      <c r="O1728" s="12"/>
      <c r="P1728" s="12"/>
      <c r="Q1728" s="12"/>
      <c r="R1728" s="12"/>
      <c r="S1728" s="12"/>
    </row>
    <row r="1729" spans="1:19" s="1" customFormat="1" x14ac:dyDescent="0.4">
      <c r="A1729" s="12"/>
      <c r="B1729" s="12"/>
      <c r="C1729" s="42"/>
      <c r="D1729" s="12"/>
      <c r="E1729" s="12"/>
      <c r="F1729" s="12"/>
      <c r="G1729" s="12"/>
      <c r="H1729" s="12"/>
      <c r="I1729" s="12"/>
      <c r="J1729" s="12"/>
      <c r="K1729" s="12"/>
      <c r="L1729" s="12"/>
      <c r="M1729" s="49"/>
      <c r="N1729" s="49"/>
      <c r="O1729" s="12"/>
      <c r="P1729" s="12"/>
      <c r="Q1729" s="12"/>
      <c r="R1729" s="12"/>
      <c r="S1729" s="12"/>
    </row>
    <row r="1730" spans="1:19" s="1" customFormat="1" x14ac:dyDescent="0.4">
      <c r="A1730" s="12"/>
      <c r="B1730" s="12"/>
      <c r="C1730" s="42"/>
      <c r="D1730" s="12"/>
      <c r="E1730" s="12"/>
      <c r="F1730" s="12"/>
      <c r="G1730" s="12"/>
      <c r="H1730" s="12"/>
      <c r="I1730" s="12"/>
      <c r="J1730" s="12"/>
      <c r="K1730" s="12"/>
      <c r="L1730" s="12"/>
      <c r="M1730" s="49"/>
      <c r="N1730" s="49"/>
      <c r="O1730" s="12"/>
      <c r="P1730" s="12"/>
      <c r="Q1730" s="12"/>
      <c r="R1730" s="12"/>
      <c r="S1730" s="12"/>
    </row>
    <row r="1731" spans="1:19" s="1" customFormat="1" x14ac:dyDescent="0.4">
      <c r="A1731" s="12"/>
      <c r="B1731" s="12"/>
      <c r="C1731" s="42"/>
      <c r="D1731" s="12"/>
      <c r="E1731" s="12"/>
      <c r="F1731" s="12"/>
      <c r="G1731" s="12"/>
      <c r="H1731" s="12"/>
      <c r="I1731" s="12"/>
      <c r="J1731" s="12"/>
      <c r="K1731" s="12"/>
      <c r="L1731" s="12"/>
      <c r="M1731" s="49"/>
      <c r="N1731" s="49"/>
      <c r="O1731" s="12"/>
      <c r="P1731" s="12"/>
      <c r="Q1731" s="12"/>
      <c r="R1731" s="12"/>
      <c r="S1731" s="12"/>
    </row>
    <row r="1732" spans="1:19" s="1" customFormat="1" x14ac:dyDescent="0.4">
      <c r="A1732" s="12"/>
      <c r="B1732" s="12"/>
      <c r="C1732" s="42"/>
      <c r="D1732" s="12"/>
      <c r="E1732" s="12"/>
      <c r="F1732" s="12"/>
      <c r="G1732" s="12"/>
      <c r="H1732" s="12"/>
      <c r="I1732" s="12"/>
      <c r="J1732" s="12"/>
      <c r="K1732" s="12"/>
      <c r="L1732" s="12"/>
      <c r="M1732" s="49"/>
      <c r="N1732" s="49"/>
      <c r="O1732" s="12"/>
      <c r="P1732" s="12"/>
      <c r="Q1732" s="12"/>
      <c r="R1732" s="12"/>
      <c r="S1732" s="12"/>
    </row>
    <row r="1733" spans="1:19" s="1" customFormat="1" x14ac:dyDescent="0.4">
      <c r="A1733" s="12"/>
      <c r="B1733" s="12"/>
      <c r="C1733" s="42"/>
      <c r="D1733" s="12"/>
      <c r="E1733" s="12"/>
      <c r="F1733" s="12"/>
      <c r="G1733" s="12"/>
      <c r="H1733" s="12"/>
      <c r="I1733" s="12"/>
      <c r="J1733" s="12"/>
      <c r="K1733" s="12"/>
      <c r="L1733" s="12"/>
      <c r="M1733" s="49"/>
      <c r="N1733" s="49"/>
      <c r="O1733" s="12"/>
      <c r="P1733" s="12"/>
      <c r="Q1733" s="12"/>
      <c r="R1733" s="12"/>
      <c r="S1733" s="12"/>
    </row>
    <row r="1734" spans="1:19" s="1" customFormat="1" x14ac:dyDescent="0.4">
      <c r="A1734" s="12"/>
      <c r="B1734" s="12"/>
      <c r="C1734" s="42"/>
      <c r="D1734" s="12"/>
      <c r="E1734" s="12"/>
      <c r="F1734" s="12"/>
      <c r="G1734" s="12"/>
      <c r="H1734" s="12"/>
      <c r="I1734" s="12"/>
      <c r="J1734" s="12"/>
      <c r="K1734" s="12"/>
      <c r="L1734" s="12"/>
      <c r="M1734" s="49"/>
      <c r="N1734" s="49"/>
      <c r="O1734" s="12"/>
      <c r="P1734" s="12"/>
      <c r="Q1734" s="12"/>
      <c r="R1734" s="12"/>
      <c r="S1734" s="12"/>
    </row>
    <row r="1735" spans="1:19" s="1" customFormat="1" x14ac:dyDescent="0.4">
      <c r="A1735" s="12"/>
      <c r="B1735" s="12"/>
      <c r="C1735" s="42"/>
      <c r="D1735" s="12"/>
      <c r="E1735" s="12"/>
      <c r="F1735" s="12"/>
      <c r="G1735" s="12"/>
      <c r="H1735" s="12"/>
      <c r="I1735" s="12"/>
      <c r="J1735" s="12"/>
      <c r="K1735" s="12"/>
      <c r="L1735" s="12"/>
      <c r="M1735" s="49"/>
      <c r="N1735" s="49"/>
      <c r="O1735" s="12"/>
      <c r="P1735" s="12"/>
      <c r="Q1735" s="12"/>
      <c r="R1735" s="12"/>
      <c r="S1735" s="12"/>
    </row>
    <row r="1736" spans="1:19" s="1" customFormat="1" x14ac:dyDescent="0.4">
      <c r="A1736" s="12"/>
      <c r="B1736" s="12"/>
      <c r="C1736" s="42"/>
      <c r="D1736" s="12"/>
      <c r="E1736" s="12"/>
      <c r="F1736" s="12"/>
      <c r="G1736" s="12"/>
      <c r="H1736" s="12"/>
      <c r="I1736" s="12"/>
      <c r="J1736" s="12"/>
      <c r="K1736" s="12"/>
      <c r="L1736" s="12"/>
      <c r="M1736" s="49"/>
      <c r="N1736" s="49"/>
      <c r="O1736" s="12"/>
      <c r="P1736" s="12"/>
      <c r="Q1736" s="12"/>
      <c r="R1736" s="12"/>
      <c r="S1736" s="12"/>
    </row>
    <row r="1737" spans="1:19" s="1" customFormat="1" x14ac:dyDescent="0.4">
      <c r="A1737" s="12"/>
      <c r="B1737" s="12"/>
      <c r="C1737" s="42"/>
      <c r="D1737" s="12"/>
      <c r="E1737" s="12"/>
      <c r="F1737" s="12"/>
      <c r="G1737" s="12"/>
      <c r="H1737" s="12"/>
      <c r="I1737" s="12"/>
      <c r="J1737" s="12"/>
      <c r="K1737" s="12"/>
      <c r="L1737" s="12"/>
      <c r="M1737" s="49"/>
      <c r="N1737" s="49"/>
      <c r="O1737" s="12"/>
      <c r="P1737" s="12"/>
      <c r="Q1737" s="12"/>
      <c r="R1737" s="12"/>
      <c r="S1737" s="12"/>
    </row>
    <row r="1738" spans="1:19" s="1" customFormat="1" x14ac:dyDescent="0.4">
      <c r="A1738" s="12"/>
      <c r="B1738" s="12"/>
      <c r="C1738" s="42"/>
      <c r="D1738" s="12"/>
      <c r="E1738" s="12"/>
      <c r="F1738" s="12"/>
      <c r="G1738" s="12"/>
      <c r="H1738" s="12"/>
      <c r="I1738" s="12"/>
      <c r="J1738" s="12"/>
      <c r="K1738" s="12"/>
      <c r="L1738" s="12"/>
      <c r="M1738" s="49"/>
      <c r="N1738" s="49"/>
      <c r="O1738" s="12"/>
      <c r="P1738" s="12"/>
      <c r="Q1738" s="12"/>
      <c r="R1738" s="12"/>
      <c r="S1738" s="12"/>
    </row>
    <row r="1739" spans="1:19" s="1" customFormat="1" x14ac:dyDescent="0.4">
      <c r="A1739" s="12"/>
      <c r="B1739" s="12"/>
      <c r="C1739" s="42"/>
      <c r="D1739" s="12"/>
      <c r="E1739" s="12"/>
      <c r="F1739" s="12"/>
      <c r="G1739" s="12"/>
      <c r="H1739" s="12"/>
      <c r="I1739" s="12"/>
      <c r="J1739" s="12"/>
      <c r="K1739" s="12"/>
      <c r="L1739" s="12"/>
      <c r="M1739" s="49"/>
      <c r="N1739" s="49"/>
      <c r="O1739" s="12"/>
      <c r="P1739" s="12"/>
      <c r="Q1739" s="12"/>
      <c r="R1739" s="12"/>
      <c r="S1739" s="12"/>
    </row>
    <row r="1740" spans="1:19" s="1" customFormat="1" x14ac:dyDescent="0.4">
      <c r="A1740" s="12"/>
      <c r="B1740" s="12"/>
      <c r="C1740" s="42"/>
      <c r="D1740" s="12"/>
      <c r="E1740" s="12"/>
      <c r="F1740" s="12"/>
      <c r="G1740" s="12"/>
      <c r="H1740" s="12"/>
      <c r="I1740" s="12"/>
      <c r="J1740" s="12"/>
      <c r="K1740" s="12"/>
      <c r="L1740" s="12"/>
      <c r="M1740" s="49"/>
      <c r="N1740" s="49"/>
      <c r="O1740" s="12"/>
      <c r="P1740" s="12"/>
      <c r="Q1740" s="12"/>
      <c r="R1740" s="12"/>
      <c r="S1740" s="12"/>
    </row>
    <row r="1741" spans="1:19" s="1" customFormat="1" x14ac:dyDescent="0.4">
      <c r="A1741" s="12"/>
      <c r="B1741" s="12"/>
      <c r="C1741" s="42"/>
      <c r="D1741" s="12"/>
      <c r="E1741" s="12"/>
      <c r="F1741" s="12"/>
      <c r="G1741" s="12"/>
      <c r="H1741" s="12"/>
      <c r="I1741" s="12"/>
      <c r="J1741" s="12"/>
      <c r="K1741" s="12"/>
      <c r="L1741" s="12"/>
      <c r="M1741" s="49"/>
      <c r="N1741" s="49"/>
      <c r="O1741" s="12"/>
      <c r="P1741" s="12"/>
      <c r="Q1741" s="12"/>
      <c r="R1741" s="12"/>
      <c r="S1741" s="12"/>
    </row>
    <row r="1742" spans="1:19" s="1" customFormat="1" x14ac:dyDescent="0.4">
      <c r="A1742" s="12"/>
      <c r="B1742" s="12"/>
      <c r="C1742" s="42"/>
      <c r="D1742" s="12"/>
      <c r="E1742" s="12"/>
      <c r="F1742" s="12"/>
      <c r="G1742" s="12"/>
      <c r="H1742" s="12"/>
      <c r="I1742" s="12"/>
      <c r="J1742" s="12"/>
      <c r="K1742" s="12"/>
      <c r="L1742" s="12"/>
      <c r="M1742" s="49"/>
      <c r="N1742" s="49"/>
      <c r="O1742" s="12"/>
      <c r="P1742" s="12"/>
      <c r="Q1742" s="12"/>
      <c r="R1742" s="12"/>
      <c r="S1742" s="12"/>
    </row>
    <row r="1743" spans="1:19" s="1" customFormat="1" x14ac:dyDescent="0.4">
      <c r="A1743" s="12"/>
      <c r="B1743" s="12"/>
      <c r="C1743" s="42"/>
      <c r="D1743" s="12"/>
      <c r="E1743" s="12"/>
      <c r="F1743" s="12"/>
      <c r="G1743" s="12"/>
      <c r="H1743" s="12"/>
      <c r="I1743" s="12"/>
      <c r="J1743" s="12"/>
      <c r="K1743" s="12"/>
      <c r="L1743" s="12"/>
      <c r="M1743" s="49"/>
      <c r="N1743" s="49"/>
      <c r="O1743" s="12"/>
      <c r="P1743" s="12"/>
      <c r="Q1743" s="12"/>
      <c r="R1743" s="12"/>
      <c r="S1743" s="12"/>
    </row>
    <row r="1744" spans="1:19" s="1" customFormat="1" x14ac:dyDescent="0.4">
      <c r="A1744" s="12"/>
      <c r="B1744" s="12"/>
      <c r="C1744" s="42"/>
      <c r="D1744" s="12"/>
      <c r="E1744" s="12"/>
      <c r="F1744" s="12"/>
      <c r="G1744" s="12"/>
      <c r="H1744" s="12"/>
      <c r="I1744" s="12"/>
      <c r="J1744" s="12"/>
      <c r="K1744" s="12"/>
      <c r="L1744" s="12"/>
      <c r="M1744" s="49"/>
      <c r="N1744" s="49"/>
      <c r="O1744" s="12"/>
      <c r="P1744" s="12"/>
      <c r="Q1744" s="12"/>
      <c r="R1744" s="12"/>
      <c r="S1744" s="12"/>
    </row>
    <row r="1745" spans="1:19" s="1" customFormat="1" x14ac:dyDescent="0.4">
      <c r="A1745" s="12"/>
      <c r="B1745" s="12"/>
      <c r="C1745" s="42"/>
      <c r="D1745" s="12"/>
      <c r="E1745" s="12"/>
      <c r="F1745" s="12"/>
      <c r="G1745" s="12"/>
      <c r="H1745" s="12"/>
      <c r="I1745" s="12"/>
      <c r="J1745" s="12"/>
      <c r="K1745" s="12"/>
      <c r="L1745" s="12"/>
      <c r="M1745" s="49"/>
      <c r="N1745" s="49"/>
      <c r="O1745" s="12"/>
      <c r="P1745" s="12"/>
      <c r="Q1745" s="12"/>
      <c r="R1745" s="12"/>
      <c r="S1745" s="12"/>
    </row>
    <row r="1746" spans="1:19" s="1" customFormat="1" x14ac:dyDescent="0.4">
      <c r="A1746" s="12"/>
      <c r="B1746" s="12"/>
      <c r="C1746" s="42"/>
      <c r="D1746" s="12"/>
      <c r="E1746" s="12"/>
      <c r="F1746" s="12"/>
      <c r="G1746" s="12"/>
      <c r="H1746" s="12"/>
      <c r="I1746" s="12"/>
      <c r="J1746" s="12"/>
      <c r="K1746" s="12"/>
      <c r="L1746" s="12"/>
      <c r="M1746" s="49"/>
      <c r="N1746" s="49"/>
      <c r="O1746" s="12"/>
      <c r="P1746" s="12"/>
      <c r="Q1746" s="12"/>
      <c r="R1746" s="12"/>
      <c r="S1746" s="12"/>
    </row>
    <row r="1747" spans="1:19" s="1" customFormat="1" x14ac:dyDescent="0.4">
      <c r="A1747" s="12"/>
      <c r="B1747" s="12"/>
      <c r="C1747" s="42"/>
      <c r="D1747" s="12"/>
      <c r="E1747" s="12"/>
      <c r="F1747" s="12"/>
      <c r="G1747" s="12"/>
      <c r="H1747" s="12"/>
      <c r="I1747" s="12"/>
      <c r="J1747" s="12"/>
      <c r="K1747" s="12"/>
      <c r="L1747" s="12"/>
      <c r="M1747" s="49"/>
      <c r="N1747" s="49"/>
      <c r="O1747" s="12"/>
      <c r="P1747" s="12"/>
      <c r="Q1747" s="12"/>
      <c r="R1747" s="12"/>
      <c r="S1747" s="12"/>
    </row>
    <row r="1748" spans="1:19" s="1" customFormat="1" x14ac:dyDescent="0.4">
      <c r="A1748" s="12"/>
      <c r="B1748" s="12"/>
      <c r="C1748" s="42"/>
      <c r="D1748" s="12"/>
      <c r="E1748" s="12"/>
      <c r="F1748" s="12"/>
      <c r="G1748" s="12"/>
      <c r="H1748" s="12"/>
      <c r="I1748" s="12"/>
      <c r="J1748" s="12"/>
      <c r="K1748" s="12"/>
      <c r="L1748" s="12"/>
      <c r="M1748" s="49"/>
      <c r="N1748" s="49"/>
      <c r="O1748" s="12"/>
      <c r="P1748" s="12"/>
      <c r="Q1748" s="12"/>
      <c r="R1748" s="12"/>
      <c r="S1748" s="12"/>
    </row>
    <row r="1749" spans="1:19" s="1" customFormat="1" x14ac:dyDescent="0.4">
      <c r="A1749" s="12"/>
      <c r="B1749" s="12"/>
      <c r="C1749" s="42"/>
      <c r="D1749" s="12"/>
      <c r="E1749" s="12"/>
      <c r="F1749" s="12"/>
      <c r="G1749" s="12"/>
      <c r="H1749" s="12"/>
      <c r="I1749" s="12"/>
      <c r="J1749" s="12"/>
      <c r="K1749" s="12"/>
      <c r="L1749" s="12"/>
      <c r="M1749" s="49"/>
      <c r="N1749" s="49"/>
      <c r="O1749" s="12"/>
      <c r="P1749" s="12"/>
      <c r="Q1749" s="12"/>
      <c r="R1749" s="12"/>
      <c r="S1749" s="12"/>
    </row>
    <row r="1750" spans="1:19" s="1" customFormat="1" x14ac:dyDescent="0.4">
      <c r="A1750" s="12"/>
      <c r="B1750" s="12"/>
      <c r="C1750" s="42"/>
      <c r="D1750" s="12"/>
      <c r="E1750" s="12"/>
      <c r="F1750" s="12"/>
      <c r="G1750" s="12"/>
      <c r="H1750" s="12"/>
      <c r="I1750" s="12"/>
      <c r="J1750" s="12"/>
      <c r="K1750" s="12"/>
      <c r="L1750" s="12"/>
      <c r="M1750" s="49"/>
      <c r="N1750" s="49"/>
      <c r="O1750" s="12"/>
      <c r="P1750" s="12"/>
      <c r="Q1750" s="12"/>
      <c r="R1750" s="12"/>
      <c r="S1750" s="12"/>
    </row>
    <row r="1751" spans="1:19" s="1" customFormat="1" x14ac:dyDescent="0.4">
      <c r="A1751" s="12"/>
      <c r="B1751" s="12"/>
      <c r="C1751" s="42"/>
      <c r="D1751" s="12"/>
      <c r="E1751" s="12"/>
      <c r="F1751" s="12"/>
      <c r="G1751" s="12"/>
      <c r="H1751" s="12"/>
      <c r="I1751" s="12"/>
      <c r="J1751" s="12"/>
      <c r="K1751" s="12"/>
      <c r="L1751" s="12"/>
      <c r="M1751" s="49"/>
      <c r="N1751" s="49"/>
      <c r="O1751" s="12"/>
      <c r="P1751" s="12"/>
      <c r="Q1751" s="12"/>
      <c r="R1751" s="12"/>
      <c r="S1751" s="12"/>
    </row>
    <row r="1752" spans="1:19" s="1" customFormat="1" x14ac:dyDescent="0.4">
      <c r="A1752" s="12"/>
      <c r="B1752" s="12"/>
      <c r="C1752" s="42"/>
      <c r="D1752" s="12"/>
      <c r="E1752" s="12"/>
      <c r="F1752" s="12"/>
      <c r="G1752" s="12"/>
      <c r="H1752" s="12"/>
      <c r="I1752" s="12"/>
      <c r="J1752" s="12"/>
      <c r="K1752" s="12"/>
      <c r="L1752" s="12"/>
      <c r="M1752" s="49"/>
      <c r="N1752" s="49"/>
      <c r="O1752" s="12"/>
      <c r="P1752" s="12"/>
      <c r="Q1752" s="12"/>
      <c r="R1752" s="12"/>
      <c r="S1752" s="12"/>
    </row>
    <row r="1753" spans="1:19" s="1" customFormat="1" x14ac:dyDescent="0.4">
      <c r="A1753" s="12"/>
      <c r="B1753" s="12"/>
      <c r="C1753" s="42"/>
      <c r="D1753" s="12"/>
      <c r="E1753" s="12"/>
      <c r="F1753" s="12"/>
      <c r="G1753" s="12"/>
      <c r="H1753" s="12"/>
      <c r="I1753" s="12"/>
      <c r="J1753" s="12"/>
      <c r="K1753" s="12"/>
      <c r="L1753" s="12"/>
      <c r="M1753" s="49"/>
      <c r="N1753" s="49"/>
      <c r="O1753" s="12"/>
      <c r="P1753" s="12"/>
      <c r="Q1753" s="12"/>
      <c r="R1753" s="12"/>
      <c r="S1753" s="12"/>
    </row>
    <row r="1754" spans="1:19" s="1" customFormat="1" x14ac:dyDescent="0.4">
      <c r="A1754" s="12"/>
      <c r="B1754" s="12"/>
      <c r="C1754" s="42"/>
      <c r="D1754" s="12"/>
      <c r="E1754" s="12"/>
      <c r="F1754" s="12"/>
      <c r="G1754" s="12"/>
      <c r="H1754" s="12"/>
      <c r="I1754" s="12"/>
      <c r="J1754" s="12"/>
      <c r="K1754" s="12"/>
      <c r="L1754" s="12"/>
      <c r="M1754" s="49"/>
      <c r="N1754" s="49"/>
      <c r="O1754" s="12"/>
      <c r="P1754" s="12"/>
      <c r="Q1754" s="12"/>
      <c r="R1754" s="12"/>
      <c r="S1754" s="12"/>
    </row>
    <row r="1755" spans="1:19" s="1" customFormat="1" x14ac:dyDescent="0.4">
      <c r="A1755" s="12"/>
      <c r="B1755" s="12"/>
      <c r="C1755" s="42"/>
      <c r="D1755" s="12"/>
      <c r="E1755" s="12"/>
      <c r="F1755" s="12"/>
      <c r="G1755" s="12"/>
      <c r="H1755" s="12"/>
      <c r="I1755" s="12"/>
      <c r="J1755" s="12"/>
      <c r="K1755" s="12"/>
      <c r="L1755" s="12"/>
      <c r="M1755" s="49"/>
      <c r="N1755" s="49"/>
      <c r="O1755" s="12"/>
      <c r="P1755" s="12"/>
      <c r="Q1755" s="12"/>
      <c r="R1755" s="12"/>
      <c r="S1755" s="12"/>
    </row>
    <row r="1756" spans="1:19" s="1" customFormat="1" x14ac:dyDescent="0.4">
      <c r="A1756" s="12"/>
      <c r="B1756" s="12"/>
      <c r="C1756" s="42"/>
      <c r="D1756" s="12"/>
      <c r="E1756" s="12"/>
      <c r="F1756" s="12"/>
      <c r="G1756" s="12"/>
      <c r="H1756" s="12"/>
      <c r="I1756" s="12"/>
      <c r="J1756" s="12"/>
      <c r="K1756" s="12"/>
      <c r="L1756" s="12"/>
      <c r="M1756" s="49"/>
      <c r="N1756" s="49"/>
      <c r="O1756" s="12"/>
      <c r="P1756" s="12"/>
      <c r="Q1756" s="12"/>
      <c r="R1756" s="12"/>
      <c r="S1756" s="12"/>
    </row>
    <row r="1757" spans="1:19" s="1" customFormat="1" x14ac:dyDescent="0.4">
      <c r="A1757" s="12"/>
      <c r="B1757" s="12"/>
      <c r="C1757" s="42"/>
      <c r="D1757" s="12"/>
      <c r="E1757" s="12"/>
      <c r="F1757" s="12"/>
      <c r="G1757" s="12"/>
      <c r="H1757" s="12"/>
      <c r="I1757" s="12"/>
      <c r="J1757" s="12"/>
      <c r="K1757" s="12"/>
      <c r="L1757" s="12"/>
      <c r="M1757" s="49"/>
      <c r="N1757" s="49"/>
      <c r="O1757" s="12"/>
      <c r="P1757" s="12"/>
      <c r="Q1757" s="12"/>
      <c r="R1757" s="12"/>
      <c r="S1757" s="12"/>
    </row>
    <row r="1758" spans="1:19" s="1" customFormat="1" x14ac:dyDescent="0.4">
      <c r="A1758" s="12"/>
      <c r="B1758" s="12"/>
      <c r="C1758" s="42"/>
      <c r="D1758" s="12"/>
      <c r="E1758" s="12"/>
      <c r="F1758" s="12"/>
      <c r="G1758" s="12"/>
      <c r="H1758" s="12"/>
      <c r="I1758" s="12"/>
      <c r="J1758" s="12"/>
      <c r="K1758" s="12"/>
      <c r="L1758" s="12"/>
      <c r="M1758" s="49"/>
      <c r="N1758" s="49"/>
      <c r="O1758" s="12"/>
      <c r="P1758" s="12"/>
      <c r="Q1758" s="12"/>
      <c r="R1758" s="12"/>
      <c r="S1758" s="12"/>
    </row>
    <row r="1759" spans="1:19" s="1" customFormat="1" x14ac:dyDescent="0.4">
      <c r="A1759" s="12"/>
      <c r="B1759" s="12"/>
      <c r="C1759" s="42"/>
      <c r="D1759" s="12"/>
      <c r="E1759" s="12"/>
      <c r="F1759" s="12"/>
      <c r="G1759" s="12"/>
      <c r="H1759" s="12"/>
      <c r="I1759" s="12"/>
      <c r="J1759" s="12"/>
      <c r="K1759" s="12"/>
      <c r="L1759" s="12"/>
      <c r="M1759" s="49"/>
      <c r="N1759" s="49"/>
      <c r="O1759" s="12"/>
      <c r="P1759" s="12"/>
      <c r="Q1759" s="12"/>
      <c r="R1759" s="12"/>
      <c r="S1759" s="12"/>
    </row>
    <row r="1760" spans="1:19" s="1" customFormat="1" x14ac:dyDescent="0.4">
      <c r="A1760" s="12"/>
      <c r="B1760" s="12"/>
      <c r="C1760" s="42"/>
      <c r="D1760" s="12"/>
      <c r="E1760" s="12"/>
      <c r="F1760" s="12"/>
      <c r="G1760" s="12"/>
      <c r="H1760" s="12"/>
      <c r="I1760" s="12"/>
      <c r="J1760" s="12"/>
      <c r="K1760" s="12"/>
      <c r="L1760" s="12"/>
      <c r="M1760" s="49"/>
      <c r="N1760" s="49"/>
      <c r="O1760" s="12"/>
      <c r="P1760" s="12"/>
      <c r="Q1760" s="12"/>
      <c r="R1760" s="12"/>
      <c r="S1760" s="12"/>
    </row>
    <row r="1761" spans="1:19" s="1" customFormat="1" x14ac:dyDescent="0.4">
      <c r="A1761" s="12"/>
      <c r="B1761" s="12"/>
      <c r="C1761" s="42"/>
      <c r="D1761" s="12"/>
      <c r="E1761" s="12"/>
      <c r="F1761" s="12"/>
      <c r="G1761" s="12"/>
      <c r="H1761" s="12"/>
      <c r="I1761" s="12"/>
      <c r="J1761" s="12"/>
      <c r="K1761" s="12"/>
      <c r="L1761" s="12"/>
      <c r="M1761" s="49"/>
      <c r="N1761" s="49"/>
      <c r="O1761" s="12"/>
      <c r="P1761" s="12"/>
      <c r="Q1761" s="12"/>
      <c r="R1761" s="12"/>
      <c r="S1761" s="12"/>
    </row>
    <row r="1762" spans="1:19" s="1" customFormat="1" x14ac:dyDescent="0.4">
      <c r="A1762" s="12"/>
      <c r="B1762" s="12"/>
      <c r="C1762" s="42"/>
      <c r="D1762" s="12"/>
      <c r="E1762" s="12"/>
      <c r="F1762" s="12"/>
      <c r="G1762" s="12"/>
      <c r="H1762" s="12"/>
      <c r="I1762" s="12"/>
      <c r="J1762" s="12"/>
      <c r="K1762" s="12"/>
      <c r="L1762" s="12"/>
      <c r="M1762" s="49"/>
      <c r="N1762" s="49"/>
      <c r="O1762" s="12"/>
      <c r="P1762" s="12"/>
      <c r="Q1762" s="12"/>
      <c r="R1762" s="12"/>
      <c r="S1762" s="12"/>
    </row>
    <row r="1763" spans="1:19" s="1" customFormat="1" x14ac:dyDescent="0.4">
      <c r="A1763" s="12"/>
      <c r="B1763" s="12"/>
      <c r="C1763" s="42"/>
      <c r="D1763" s="12"/>
      <c r="E1763" s="12"/>
      <c r="F1763" s="12"/>
      <c r="G1763" s="12"/>
      <c r="H1763" s="12"/>
      <c r="I1763" s="12"/>
      <c r="J1763" s="12"/>
      <c r="K1763" s="12"/>
      <c r="L1763" s="12"/>
      <c r="M1763" s="49"/>
      <c r="N1763" s="49"/>
      <c r="O1763" s="12"/>
      <c r="P1763" s="12"/>
      <c r="Q1763" s="12"/>
      <c r="R1763" s="12"/>
      <c r="S1763" s="12"/>
    </row>
    <row r="1764" spans="1:19" s="1" customFormat="1" x14ac:dyDescent="0.4">
      <c r="A1764" s="12"/>
      <c r="B1764" s="12"/>
      <c r="C1764" s="42"/>
      <c r="D1764" s="12"/>
      <c r="E1764" s="12"/>
      <c r="F1764" s="12"/>
      <c r="G1764" s="12"/>
      <c r="H1764" s="12"/>
      <c r="I1764" s="12"/>
      <c r="J1764" s="12"/>
      <c r="K1764" s="12"/>
      <c r="L1764" s="12"/>
      <c r="M1764" s="49"/>
      <c r="N1764" s="49"/>
      <c r="O1764" s="12"/>
      <c r="P1764" s="12"/>
      <c r="Q1764" s="12"/>
      <c r="R1764" s="12"/>
      <c r="S1764" s="12"/>
    </row>
    <row r="1765" spans="1:19" s="1" customFormat="1" x14ac:dyDescent="0.4">
      <c r="A1765" s="12"/>
      <c r="B1765" s="12"/>
      <c r="C1765" s="42"/>
      <c r="D1765" s="12"/>
      <c r="E1765" s="12"/>
      <c r="F1765" s="12"/>
      <c r="G1765" s="12"/>
      <c r="H1765" s="12"/>
      <c r="I1765" s="12"/>
      <c r="J1765" s="12"/>
      <c r="K1765" s="12"/>
      <c r="L1765" s="12"/>
      <c r="M1765" s="49"/>
      <c r="N1765" s="49"/>
      <c r="O1765" s="12"/>
      <c r="P1765" s="12"/>
      <c r="Q1765" s="12"/>
      <c r="R1765" s="12"/>
      <c r="S1765" s="12"/>
    </row>
    <row r="1766" spans="1:19" s="1" customFormat="1" x14ac:dyDescent="0.4">
      <c r="A1766" s="12"/>
      <c r="B1766" s="12"/>
      <c r="C1766" s="42"/>
      <c r="D1766" s="12"/>
      <c r="E1766" s="12"/>
      <c r="F1766" s="12"/>
      <c r="G1766" s="12"/>
      <c r="H1766" s="12"/>
      <c r="I1766" s="12"/>
      <c r="J1766" s="12"/>
      <c r="K1766" s="12"/>
      <c r="L1766" s="12"/>
      <c r="M1766" s="49"/>
      <c r="N1766" s="49"/>
      <c r="O1766" s="12"/>
      <c r="P1766" s="12"/>
      <c r="Q1766" s="12"/>
      <c r="R1766" s="12"/>
      <c r="S1766" s="12"/>
    </row>
    <row r="1767" spans="1:19" s="1" customFormat="1" x14ac:dyDescent="0.4">
      <c r="A1767" s="12"/>
      <c r="B1767" s="12"/>
      <c r="C1767" s="42"/>
      <c r="D1767" s="12"/>
      <c r="E1767" s="12"/>
      <c r="F1767" s="12"/>
      <c r="G1767" s="12"/>
      <c r="H1767" s="12"/>
      <c r="I1767" s="12"/>
      <c r="J1767" s="12"/>
      <c r="K1767" s="12"/>
      <c r="L1767" s="12"/>
      <c r="M1767" s="49"/>
      <c r="N1767" s="49"/>
      <c r="O1767" s="12"/>
      <c r="P1767" s="12"/>
      <c r="Q1767" s="12"/>
      <c r="R1767" s="12"/>
      <c r="S1767" s="12"/>
    </row>
    <row r="1768" spans="1:19" s="1" customFormat="1" x14ac:dyDescent="0.4">
      <c r="A1768" s="12"/>
      <c r="B1768" s="12"/>
      <c r="C1768" s="42"/>
      <c r="D1768" s="12"/>
      <c r="E1768" s="12"/>
      <c r="F1768" s="12"/>
      <c r="G1768" s="12"/>
      <c r="H1768" s="12"/>
      <c r="I1768" s="12"/>
      <c r="J1768" s="12"/>
      <c r="K1768" s="12"/>
      <c r="L1768" s="12"/>
      <c r="M1768" s="49"/>
      <c r="N1768" s="49"/>
      <c r="O1768" s="12"/>
      <c r="P1768" s="12"/>
      <c r="Q1768" s="12"/>
      <c r="R1768" s="12"/>
      <c r="S1768" s="12"/>
    </row>
    <row r="1769" spans="1:19" s="1" customFormat="1" x14ac:dyDescent="0.4">
      <c r="A1769" s="12"/>
      <c r="B1769" s="12"/>
      <c r="C1769" s="42"/>
      <c r="D1769" s="12"/>
      <c r="E1769" s="12"/>
      <c r="F1769" s="12"/>
      <c r="G1769" s="12"/>
      <c r="H1769" s="12"/>
      <c r="I1769" s="12"/>
      <c r="J1769" s="12"/>
      <c r="K1769" s="12"/>
      <c r="L1769" s="12"/>
      <c r="M1769" s="49"/>
      <c r="N1769" s="49"/>
      <c r="O1769" s="12"/>
      <c r="P1769" s="12"/>
      <c r="Q1769" s="12"/>
      <c r="R1769" s="12"/>
      <c r="S1769" s="12"/>
    </row>
    <row r="1770" spans="1:19" s="1" customFormat="1" x14ac:dyDescent="0.4">
      <c r="A1770" s="12"/>
      <c r="B1770" s="12"/>
      <c r="C1770" s="42"/>
      <c r="D1770" s="12"/>
      <c r="E1770" s="12"/>
      <c r="F1770" s="12"/>
      <c r="G1770" s="12"/>
      <c r="H1770" s="12"/>
      <c r="I1770" s="12"/>
      <c r="J1770" s="12"/>
      <c r="K1770" s="12"/>
      <c r="L1770" s="12"/>
      <c r="M1770" s="49"/>
      <c r="N1770" s="49"/>
      <c r="O1770" s="12"/>
      <c r="P1770" s="12"/>
      <c r="Q1770" s="12"/>
      <c r="R1770" s="12"/>
      <c r="S1770" s="12"/>
    </row>
    <row r="1771" spans="1:19" s="1" customFormat="1" x14ac:dyDescent="0.4">
      <c r="A1771" s="12"/>
      <c r="B1771" s="12"/>
      <c r="C1771" s="42"/>
      <c r="D1771" s="12"/>
      <c r="E1771" s="12"/>
      <c r="F1771" s="12"/>
      <c r="G1771" s="12"/>
      <c r="H1771" s="12"/>
      <c r="I1771" s="12"/>
      <c r="J1771" s="12"/>
      <c r="K1771" s="12"/>
      <c r="L1771" s="12"/>
      <c r="M1771" s="49"/>
      <c r="N1771" s="49"/>
      <c r="O1771" s="12"/>
      <c r="P1771" s="12"/>
      <c r="Q1771" s="12"/>
      <c r="R1771" s="12"/>
      <c r="S1771" s="12"/>
    </row>
    <row r="1772" spans="1:19" s="1" customFormat="1" x14ac:dyDescent="0.4">
      <c r="A1772" s="12"/>
      <c r="B1772" s="12"/>
      <c r="C1772" s="42"/>
      <c r="D1772" s="12"/>
      <c r="E1772" s="12"/>
      <c r="F1772" s="12"/>
      <c r="G1772" s="12"/>
      <c r="H1772" s="12"/>
      <c r="I1772" s="12"/>
      <c r="J1772" s="12"/>
      <c r="K1772" s="12"/>
      <c r="L1772" s="12"/>
      <c r="M1772" s="49"/>
      <c r="N1772" s="49"/>
      <c r="O1772" s="12"/>
      <c r="P1772" s="12"/>
      <c r="Q1772" s="12"/>
      <c r="R1772" s="12"/>
      <c r="S1772" s="12"/>
    </row>
    <row r="1773" spans="1:19" s="1" customFormat="1" x14ac:dyDescent="0.4">
      <c r="A1773" s="12"/>
      <c r="B1773" s="12"/>
      <c r="C1773" s="42"/>
      <c r="D1773" s="12"/>
      <c r="E1773" s="12"/>
      <c r="F1773" s="12"/>
      <c r="G1773" s="12"/>
      <c r="H1773" s="12"/>
      <c r="I1773" s="12"/>
      <c r="J1773" s="12"/>
      <c r="K1773" s="12"/>
      <c r="L1773" s="12"/>
      <c r="M1773" s="49"/>
      <c r="N1773" s="49"/>
      <c r="O1773" s="12"/>
      <c r="P1773" s="12"/>
      <c r="Q1773" s="12"/>
      <c r="R1773" s="12"/>
      <c r="S1773" s="12"/>
    </row>
    <row r="1774" spans="1:19" s="1" customFormat="1" x14ac:dyDescent="0.4">
      <c r="A1774" s="12"/>
      <c r="B1774" s="12"/>
      <c r="C1774" s="42"/>
      <c r="D1774" s="12"/>
      <c r="E1774" s="12"/>
      <c r="F1774" s="12"/>
      <c r="G1774" s="12"/>
      <c r="H1774" s="12"/>
      <c r="I1774" s="12"/>
      <c r="J1774" s="12"/>
      <c r="K1774" s="12"/>
      <c r="L1774" s="12"/>
      <c r="M1774" s="49"/>
      <c r="N1774" s="49"/>
      <c r="O1774" s="12"/>
      <c r="P1774" s="12"/>
      <c r="Q1774" s="12"/>
      <c r="R1774" s="12"/>
      <c r="S1774" s="12"/>
    </row>
    <row r="1775" spans="1:19" s="1" customFormat="1" x14ac:dyDescent="0.4">
      <c r="A1775" s="12"/>
      <c r="B1775" s="12"/>
      <c r="C1775" s="42"/>
      <c r="D1775" s="12"/>
      <c r="E1775" s="12"/>
      <c r="F1775" s="12"/>
      <c r="G1775" s="12"/>
      <c r="H1775" s="12"/>
      <c r="I1775" s="12"/>
      <c r="J1775" s="12"/>
      <c r="K1775" s="12"/>
      <c r="L1775" s="12"/>
      <c r="M1775" s="49"/>
      <c r="N1775" s="49"/>
      <c r="O1775" s="12"/>
      <c r="P1775" s="12"/>
      <c r="Q1775" s="12"/>
      <c r="R1775" s="12"/>
      <c r="S1775" s="12"/>
    </row>
    <row r="1776" spans="1:19" s="1" customFormat="1" x14ac:dyDescent="0.4">
      <c r="A1776" s="12"/>
      <c r="B1776" s="12"/>
      <c r="C1776" s="42"/>
      <c r="D1776" s="12"/>
      <c r="E1776" s="12"/>
      <c r="F1776" s="12"/>
      <c r="G1776" s="12"/>
      <c r="H1776" s="12"/>
      <c r="I1776" s="12"/>
      <c r="J1776" s="12"/>
      <c r="K1776" s="12"/>
      <c r="L1776" s="12"/>
      <c r="M1776" s="49"/>
      <c r="N1776" s="49"/>
      <c r="O1776" s="12"/>
      <c r="P1776" s="12"/>
      <c r="Q1776" s="12"/>
      <c r="R1776" s="12"/>
      <c r="S1776" s="12"/>
    </row>
    <row r="1777" spans="1:19" s="1" customFormat="1" x14ac:dyDescent="0.4">
      <c r="A1777" s="12"/>
      <c r="B1777" s="12"/>
      <c r="C1777" s="42"/>
      <c r="D1777" s="12"/>
      <c r="E1777" s="12"/>
      <c r="F1777" s="12"/>
      <c r="G1777" s="12"/>
      <c r="H1777" s="12"/>
      <c r="I1777" s="12"/>
      <c r="J1777" s="12"/>
      <c r="K1777" s="12"/>
      <c r="L1777" s="12"/>
      <c r="M1777" s="49"/>
      <c r="N1777" s="49"/>
      <c r="O1777" s="12"/>
      <c r="P1777" s="12"/>
      <c r="Q1777" s="12"/>
      <c r="R1777" s="12"/>
      <c r="S1777" s="12"/>
    </row>
    <row r="1778" spans="1:19" s="1" customFormat="1" x14ac:dyDescent="0.4">
      <c r="A1778" s="12"/>
      <c r="B1778" s="12"/>
      <c r="C1778" s="42"/>
      <c r="D1778" s="12"/>
      <c r="E1778" s="12"/>
      <c r="F1778" s="12"/>
      <c r="G1778" s="12"/>
      <c r="H1778" s="12"/>
      <c r="I1778" s="12"/>
      <c r="J1778" s="12"/>
      <c r="K1778" s="12"/>
      <c r="L1778" s="12"/>
      <c r="M1778" s="49"/>
      <c r="N1778" s="49"/>
      <c r="O1778" s="12"/>
      <c r="P1778" s="12"/>
      <c r="Q1778" s="12"/>
      <c r="R1778" s="12"/>
      <c r="S1778" s="12"/>
    </row>
    <row r="1779" spans="1:19" s="1" customFormat="1" x14ac:dyDescent="0.4">
      <c r="A1779" s="12"/>
      <c r="B1779" s="12"/>
      <c r="C1779" s="42"/>
      <c r="D1779" s="12"/>
      <c r="E1779" s="12"/>
      <c r="F1779" s="12"/>
      <c r="G1779" s="12"/>
      <c r="H1779" s="12"/>
      <c r="I1779" s="12"/>
      <c r="J1779" s="12"/>
      <c r="K1779" s="12"/>
      <c r="L1779" s="12"/>
      <c r="M1779" s="49"/>
      <c r="N1779" s="49"/>
      <c r="O1779" s="12"/>
      <c r="P1779" s="12"/>
      <c r="Q1779" s="12"/>
      <c r="R1779" s="12"/>
      <c r="S1779" s="12"/>
    </row>
    <row r="1780" spans="1:19" s="1" customFormat="1" x14ac:dyDescent="0.4">
      <c r="A1780" s="12"/>
      <c r="B1780" s="12"/>
      <c r="C1780" s="42"/>
      <c r="D1780" s="12"/>
      <c r="E1780" s="12"/>
      <c r="F1780" s="12"/>
      <c r="G1780" s="12"/>
      <c r="H1780" s="12"/>
      <c r="I1780" s="12"/>
      <c r="J1780" s="12"/>
      <c r="K1780" s="12"/>
      <c r="L1780" s="12"/>
      <c r="M1780" s="49"/>
      <c r="N1780" s="49"/>
      <c r="O1780" s="12"/>
      <c r="P1780" s="12"/>
      <c r="Q1780" s="12"/>
      <c r="R1780" s="12"/>
      <c r="S1780" s="12"/>
    </row>
    <row r="1781" spans="1:19" s="1" customFormat="1" x14ac:dyDescent="0.4">
      <c r="A1781" s="12"/>
      <c r="B1781" s="12"/>
      <c r="C1781" s="42"/>
      <c r="D1781" s="12"/>
      <c r="E1781" s="12"/>
      <c r="F1781" s="12"/>
      <c r="G1781" s="12"/>
      <c r="H1781" s="12"/>
      <c r="I1781" s="12"/>
      <c r="J1781" s="12"/>
      <c r="K1781" s="12"/>
      <c r="L1781" s="12"/>
      <c r="M1781" s="49"/>
      <c r="N1781" s="49"/>
      <c r="O1781" s="12"/>
      <c r="P1781" s="12"/>
      <c r="Q1781" s="12"/>
      <c r="R1781" s="12"/>
      <c r="S1781" s="12"/>
    </row>
    <row r="1782" spans="1:19" s="1" customFormat="1" x14ac:dyDescent="0.4">
      <c r="A1782" s="12"/>
      <c r="B1782" s="12"/>
      <c r="C1782" s="42"/>
      <c r="D1782" s="12"/>
      <c r="E1782" s="12"/>
      <c r="F1782" s="12"/>
      <c r="G1782" s="12"/>
      <c r="H1782" s="12"/>
      <c r="I1782" s="12"/>
      <c r="J1782" s="12"/>
      <c r="K1782" s="12"/>
      <c r="L1782" s="12"/>
      <c r="M1782" s="49"/>
      <c r="N1782" s="49"/>
      <c r="O1782" s="12"/>
      <c r="P1782" s="12"/>
      <c r="Q1782" s="12"/>
      <c r="R1782" s="12"/>
      <c r="S1782" s="12"/>
    </row>
    <row r="1783" spans="1:19" s="1" customFormat="1" x14ac:dyDescent="0.4">
      <c r="A1783" s="12"/>
      <c r="B1783" s="12"/>
      <c r="C1783" s="42"/>
      <c r="D1783" s="12"/>
      <c r="E1783" s="12"/>
      <c r="F1783" s="12"/>
      <c r="G1783" s="12"/>
      <c r="H1783" s="12"/>
      <c r="I1783" s="12"/>
      <c r="J1783" s="12"/>
      <c r="K1783" s="12"/>
      <c r="L1783" s="12"/>
      <c r="M1783" s="49"/>
      <c r="N1783" s="49"/>
      <c r="O1783" s="12"/>
      <c r="P1783" s="12"/>
      <c r="Q1783" s="12"/>
      <c r="R1783" s="12"/>
      <c r="S1783" s="12"/>
    </row>
    <row r="1784" spans="1:19" s="1" customFormat="1" x14ac:dyDescent="0.4">
      <c r="A1784" s="12"/>
      <c r="B1784" s="12"/>
      <c r="C1784" s="42"/>
      <c r="D1784" s="12"/>
      <c r="E1784" s="12"/>
      <c r="F1784" s="12"/>
      <c r="G1784" s="12"/>
      <c r="H1784" s="12"/>
      <c r="I1784" s="12"/>
      <c r="J1784" s="12"/>
      <c r="K1784" s="12"/>
      <c r="L1784" s="12"/>
      <c r="M1784" s="49"/>
      <c r="N1784" s="49"/>
      <c r="O1784" s="12"/>
      <c r="P1784" s="12"/>
      <c r="Q1784" s="12"/>
      <c r="R1784" s="12"/>
      <c r="S1784" s="12"/>
    </row>
    <row r="1785" spans="1:19" s="1" customFormat="1" x14ac:dyDescent="0.4">
      <c r="A1785" s="12"/>
      <c r="B1785" s="12"/>
      <c r="C1785" s="42"/>
      <c r="D1785" s="12"/>
      <c r="E1785" s="12"/>
      <c r="F1785" s="12"/>
      <c r="G1785" s="12"/>
      <c r="H1785" s="12"/>
      <c r="I1785" s="12"/>
      <c r="J1785" s="12"/>
      <c r="K1785" s="12"/>
      <c r="L1785" s="12"/>
      <c r="M1785" s="49"/>
      <c r="N1785" s="49"/>
      <c r="O1785" s="12"/>
      <c r="P1785" s="12"/>
      <c r="Q1785" s="12"/>
      <c r="R1785" s="12"/>
      <c r="S1785" s="12"/>
    </row>
    <row r="1786" spans="1:19" s="1" customFormat="1" x14ac:dyDescent="0.4">
      <c r="A1786" s="12"/>
      <c r="B1786" s="12"/>
      <c r="C1786" s="42"/>
      <c r="D1786" s="12"/>
      <c r="E1786" s="12"/>
      <c r="F1786" s="12"/>
      <c r="G1786" s="12"/>
      <c r="H1786" s="12"/>
      <c r="I1786" s="12"/>
      <c r="J1786" s="12"/>
      <c r="K1786" s="12"/>
      <c r="L1786" s="12"/>
      <c r="M1786" s="49"/>
      <c r="N1786" s="49"/>
      <c r="O1786" s="12"/>
      <c r="P1786" s="12"/>
      <c r="Q1786" s="12"/>
      <c r="R1786" s="12"/>
      <c r="S1786" s="12"/>
    </row>
    <row r="1787" spans="1:19" s="1" customFormat="1" x14ac:dyDescent="0.4">
      <c r="A1787" s="12"/>
      <c r="B1787" s="12"/>
      <c r="C1787" s="42"/>
      <c r="D1787" s="12"/>
      <c r="E1787" s="12"/>
      <c r="F1787" s="12"/>
      <c r="G1787" s="12"/>
      <c r="H1787" s="12"/>
      <c r="I1787" s="12"/>
      <c r="J1787" s="12"/>
      <c r="K1787" s="12"/>
      <c r="L1787" s="12"/>
      <c r="M1787" s="49"/>
      <c r="N1787" s="49"/>
      <c r="O1787" s="12"/>
      <c r="P1787" s="12"/>
      <c r="Q1787" s="12"/>
      <c r="R1787" s="12"/>
      <c r="S1787" s="12"/>
    </row>
    <row r="1788" spans="1:19" s="1" customFormat="1" x14ac:dyDescent="0.4">
      <c r="A1788" s="12"/>
      <c r="B1788" s="12"/>
      <c r="C1788" s="42"/>
      <c r="D1788" s="12"/>
      <c r="E1788" s="12"/>
      <c r="F1788" s="12"/>
      <c r="G1788" s="12"/>
      <c r="H1788" s="12"/>
      <c r="I1788" s="12"/>
      <c r="J1788" s="12"/>
      <c r="K1788" s="12"/>
      <c r="L1788" s="12"/>
      <c r="M1788" s="49"/>
      <c r="N1788" s="49"/>
      <c r="O1788" s="12"/>
      <c r="P1788" s="12"/>
      <c r="Q1788" s="12"/>
      <c r="R1788" s="12"/>
      <c r="S1788" s="12"/>
    </row>
    <row r="1789" spans="1:19" s="1" customFormat="1" x14ac:dyDescent="0.4">
      <c r="A1789" s="12"/>
      <c r="B1789" s="12"/>
      <c r="C1789" s="42"/>
      <c r="D1789" s="12"/>
      <c r="E1789" s="12"/>
      <c r="F1789" s="12"/>
      <c r="G1789" s="12"/>
      <c r="H1789" s="12"/>
      <c r="I1789" s="12"/>
      <c r="J1789" s="12"/>
      <c r="K1789" s="12"/>
      <c r="L1789" s="12"/>
      <c r="M1789" s="49"/>
      <c r="N1789" s="49"/>
      <c r="O1789" s="12"/>
      <c r="P1789" s="12"/>
      <c r="Q1789" s="12"/>
      <c r="R1789" s="12"/>
      <c r="S1789" s="12"/>
    </row>
    <row r="1790" spans="1:19" s="1" customFormat="1" x14ac:dyDescent="0.4">
      <c r="A1790" s="12"/>
      <c r="B1790" s="12"/>
      <c r="C1790" s="42"/>
      <c r="D1790" s="12"/>
      <c r="E1790" s="12"/>
      <c r="F1790" s="12"/>
      <c r="G1790" s="12"/>
      <c r="H1790" s="12"/>
      <c r="I1790" s="12"/>
      <c r="J1790" s="12"/>
      <c r="K1790" s="12"/>
      <c r="L1790" s="12"/>
      <c r="M1790" s="49"/>
      <c r="N1790" s="49"/>
      <c r="O1790" s="12"/>
      <c r="P1790" s="12"/>
      <c r="Q1790" s="12"/>
      <c r="R1790" s="12"/>
      <c r="S1790" s="12"/>
    </row>
    <row r="1791" spans="1:19" s="1" customFormat="1" x14ac:dyDescent="0.4">
      <c r="A1791" s="12"/>
      <c r="B1791" s="12"/>
      <c r="C1791" s="42"/>
      <c r="D1791" s="12"/>
      <c r="E1791" s="12"/>
      <c r="F1791" s="12"/>
      <c r="G1791" s="12"/>
      <c r="H1791" s="12"/>
      <c r="I1791" s="12"/>
      <c r="J1791" s="12"/>
      <c r="K1791" s="12"/>
      <c r="L1791" s="12"/>
      <c r="M1791" s="49"/>
      <c r="N1791" s="49"/>
      <c r="O1791" s="12"/>
      <c r="P1791" s="12"/>
      <c r="Q1791" s="12"/>
      <c r="R1791" s="12"/>
      <c r="S1791" s="12"/>
    </row>
    <row r="1792" spans="1:19" s="1" customFormat="1" x14ac:dyDescent="0.4">
      <c r="A1792" s="12"/>
      <c r="B1792" s="12"/>
      <c r="C1792" s="42"/>
      <c r="D1792" s="12"/>
      <c r="E1792" s="12"/>
      <c r="F1792" s="12"/>
      <c r="G1792" s="12"/>
      <c r="H1792" s="12"/>
      <c r="I1792" s="12"/>
      <c r="J1792" s="12"/>
      <c r="K1792" s="12"/>
      <c r="L1792" s="12"/>
      <c r="M1792" s="49"/>
      <c r="N1792" s="49"/>
      <c r="O1792" s="12"/>
      <c r="P1792" s="12"/>
      <c r="Q1792" s="12"/>
      <c r="R1792" s="12"/>
      <c r="S1792" s="12"/>
    </row>
    <row r="1793" spans="1:19" s="1" customFormat="1" x14ac:dyDescent="0.4">
      <c r="A1793" s="12"/>
      <c r="B1793" s="12"/>
      <c r="C1793" s="42"/>
      <c r="D1793" s="12"/>
      <c r="E1793" s="12"/>
      <c r="F1793" s="12"/>
      <c r="G1793" s="12"/>
      <c r="H1793" s="12"/>
      <c r="I1793" s="12"/>
      <c r="J1793" s="12"/>
      <c r="K1793" s="12"/>
      <c r="L1793" s="12"/>
      <c r="M1793" s="49"/>
      <c r="N1793" s="49"/>
      <c r="O1793" s="12"/>
      <c r="P1793" s="12"/>
      <c r="Q1793" s="12"/>
      <c r="R1793" s="12"/>
      <c r="S1793" s="12"/>
    </row>
    <row r="1794" spans="1:19" s="1" customFormat="1" x14ac:dyDescent="0.4">
      <c r="A1794" s="12"/>
      <c r="B1794" s="12"/>
      <c r="C1794" s="42"/>
      <c r="D1794" s="12"/>
      <c r="E1794" s="12"/>
      <c r="F1794" s="12"/>
      <c r="G1794" s="12"/>
      <c r="H1794" s="12"/>
      <c r="I1794" s="12"/>
      <c r="J1794" s="12"/>
      <c r="K1794" s="12"/>
      <c r="L1794" s="12"/>
      <c r="M1794" s="49"/>
      <c r="N1794" s="49"/>
      <c r="O1794" s="12"/>
      <c r="P1794" s="12"/>
      <c r="Q1794" s="12"/>
      <c r="R1794" s="12"/>
      <c r="S1794" s="12"/>
    </row>
    <row r="1795" spans="1:19" s="1" customFormat="1" x14ac:dyDescent="0.4">
      <c r="A1795" s="12"/>
      <c r="B1795" s="12"/>
      <c r="C1795" s="42"/>
      <c r="D1795" s="12"/>
      <c r="E1795" s="12"/>
      <c r="F1795" s="12"/>
      <c r="G1795" s="12"/>
      <c r="H1795" s="12"/>
      <c r="I1795" s="12"/>
      <c r="J1795" s="12"/>
      <c r="K1795" s="12"/>
      <c r="L1795" s="12"/>
      <c r="M1795" s="49"/>
      <c r="N1795" s="49"/>
      <c r="O1795" s="12"/>
      <c r="P1795" s="12"/>
      <c r="Q1795" s="12"/>
      <c r="R1795" s="12"/>
      <c r="S1795" s="12"/>
    </row>
    <row r="1796" spans="1:19" s="1" customFormat="1" x14ac:dyDescent="0.4">
      <c r="A1796" s="12"/>
      <c r="B1796" s="12"/>
      <c r="C1796" s="42"/>
      <c r="D1796" s="12"/>
      <c r="E1796" s="12"/>
      <c r="F1796" s="12"/>
      <c r="G1796" s="12"/>
      <c r="H1796" s="12"/>
      <c r="I1796" s="12"/>
      <c r="J1796" s="12"/>
      <c r="K1796" s="12"/>
      <c r="L1796" s="12"/>
      <c r="M1796" s="49"/>
      <c r="N1796" s="49"/>
      <c r="O1796" s="12"/>
      <c r="P1796" s="12"/>
      <c r="Q1796" s="12"/>
      <c r="R1796" s="12"/>
      <c r="S1796" s="12"/>
    </row>
    <row r="1797" spans="1:19" s="1" customFormat="1" x14ac:dyDescent="0.4">
      <c r="A1797" s="12"/>
      <c r="B1797" s="12"/>
      <c r="C1797" s="42"/>
      <c r="D1797" s="12"/>
      <c r="E1797" s="12"/>
      <c r="F1797" s="12"/>
      <c r="G1797" s="12"/>
      <c r="H1797" s="12"/>
      <c r="I1797" s="12"/>
      <c r="J1797" s="12"/>
      <c r="K1797" s="12"/>
      <c r="L1797" s="12"/>
      <c r="M1797" s="49"/>
      <c r="N1797" s="49"/>
      <c r="O1797" s="12"/>
      <c r="P1797" s="12"/>
      <c r="Q1797" s="12"/>
      <c r="R1797" s="12"/>
      <c r="S1797" s="12"/>
    </row>
    <row r="1798" spans="1:19" s="1" customFormat="1" x14ac:dyDescent="0.4">
      <c r="A1798" s="12"/>
      <c r="B1798" s="12"/>
      <c r="C1798" s="42"/>
      <c r="D1798" s="12"/>
      <c r="E1798" s="12"/>
      <c r="F1798" s="12"/>
      <c r="G1798" s="12"/>
      <c r="H1798" s="12"/>
      <c r="I1798" s="12"/>
      <c r="J1798" s="12"/>
      <c r="K1798" s="12"/>
      <c r="L1798" s="12"/>
      <c r="M1798" s="49"/>
      <c r="N1798" s="49"/>
      <c r="O1798" s="12"/>
      <c r="P1798" s="12"/>
      <c r="Q1798" s="12"/>
      <c r="R1798" s="12"/>
      <c r="S1798" s="12"/>
    </row>
    <row r="1799" spans="1:19" s="1" customFormat="1" x14ac:dyDescent="0.4">
      <c r="A1799" s="12"/>
      <c r="B1799" s="12"/>
      <c r="C1799" s="42"/>
      <c r="D1799" s="12"/>
      <c r="E1799" s="12"/>
      <c r="F1799" s="12"/>
      <c r="G1799" s="12"/>
      <c r="H1799" s="12"/>
      <c r="I1799" s="12"/>
      <c r="J1799" s="12"/>
      <c r="K1799" s="12"/>
      <c r="L1799" s="12"/>
      <c r="M1799" s="49"/>
      <c r="N1799" s="49"/>
      <c r="O1799" s="12"/>
      <c r="P1799" s="12"/>
      <c r="Q1799" s="12"/>
      <c r="R1799" s="12"/>
      <c r="S1799" s="12"/>
    </row>
    <row r="1800" spans="1:19" s="1" customFormat="1" x14ac:dyDescent="0.4">
      <c r="A1800" s="12"/>
      <c r="B1800" s="12"/>
      <c r="C1800" s="42"/>
      <c r="D1800" s="12"/>
      <c r="E1800" s="12"/>
      <c r="F1800" s="12"/>
      <c r="G1800" s="12"/>
      <c r="H1800" s="12"/>
      <c r="I1800" s="12"/>
      <c r="J1800" s="12"/>
      <c r="K1800" s="12"/>
      <c r="L1800" s="12"/>
      <c r="M1800" s="49"/>
      <c r="N1800" s="49"/>
      <c r="O1800" s="12"/>
      <c r="P1800" s="12"/>
      <c r="Q1800" s="12"/>
      <c r="R1800" s="12"/>
      <c r="S1800" s="12"/>
    </row>
    <row r="1801" spans="1:19" s="1" customFormat="1" x14ac:dyDescent="0.4">
      <c r="A1801" s="12"/>
      <c r="B1801" s="12"/>
      <c r="C1801" s="42"/>
      <c r="D1801" s="12"/>
      <c r="E1801" s="12"/>
      <c r="F1801" s="12"/>
      <c r="G1801" s="12"/>
      <c r="H1801" s="12"/>
      <c r="I1801" s="12"/>
      <c r="J1801" s="12"/>
      <c r="K1801" s="12"/>
      <c r="L1801" s="12"/>
      <c r="M1801" s="49"/>
      <c r="N1801" s="49"/>
      <c r="O1801" s="12"/>
      <c r="P1801" s="12"/>
      <c r="Q1801" s="12"/>
      <c r="R1801" s="12"/>
      <c r="S1801" s="12"/>
    </row>
    <row r="1802" spans="1:19" s="1" customFormat="1" x14ac:dyDescent="0.4">
      <c r="A1802" s="12"/>
      <c r="B1802" s="12"/>
      <c r="C1802" s="42"/>
      <c r="D1802" s="12"/>
      <c r="E1802" s="12"/>
      <c r="F1802" s="12"/>
      <c r="G1802" s="12"/>
      <c r="H1802" s="12"/>
      <c r="I1802" s="12"/>
      <c r="J1802" s="12"/>
      <c r="K1802" s="12"/>
      <c r="L1802" s="12"/>
      <c r="M1802" s="49"/>
      <c r="N1802" s="49"/>
      <c r="O1802" s="12"/>
      <c r="P1802" s="12"/>
      <c r="Q1802" s="12"/>
      <c r="R1802" s="12"/>
      <c r="S1802" s="12"/>
    </row>
    <row r="1803" spans="1:19" s="1" customFormat="1" x14ac:dyDescent="0.4">
      <c r="A1803" s="12"/>
      <c r="B1803" s="12"/>
      <c r="C1803" s="42"/>
      <c r="D1803" s="12"/>
      <c r="E1803" s="12"/>
      <c r="F1803" s="12"/>
      <c r="G1803" s="12"/>
      <c r="H1803" s="12"/>
      <c r="I1803" s="12"/>
      <c r="J1803" s="12"/>
      <c r="K1803" s="12"/>
      <c r="L1803" s="12"/>
      <c r="M1803" s="49"/>
      <c r="N1803" s="49"/>
      <c r="O1803" s="12"/>
      <c r="P1803" s="12"/>
      <c r="Q1803" s="12"/>
      <c r="R1803" s="12"/>
      <c r="S1803" s="12"/>
    </row>
    <row r="1804" spans="1:19" s="1" customFormat="1" x14ac:dyDescent="0.4">
      <c r="A1804" s="12"/>
      <c r="B1804" s="12"/>
      <c r="C1804" s="42"/>
      <c r="D1804" s="12"/>
      <c r="E1804" s="12"/>
      <c r="F1804" s="12"/>
      <c r="G1804" s="12"/>
      <c r="H1804" s="12"/>
      <c r="I1804" s="12"/>
      <c r="J1804" s="12"/>
      <c r="K1804" s="12"/>
      <c r="L1804" s="12"/>
      <c r="M1804" s="49"/>
      <c r="N1804" s="49"/>
      <c r="O1804" s="12"/>
      <c r="P1804" s="12"/>
      <c r="Q1804" s="12"/>
      <c r="R1804" s="12"/>
      <c r="S1804" s="12"/>
    </row>
    <row r="1805" spans="1:19" s="1" customFormat="1" x14ac:dyDescent="0.4">
      <c r="A1805" s="12"/>
      <c r="B1805" s="12"/>
      <c r="C1805" s="42"/>
      <c r="D1805" s="12"/>
      <c r="E1805" s="12"/>
      <c r="F1805" s="12"/>
      <c r="G1805" s="12"/>
      <c r="H1805" s="12"/>
      <c r="I1805" s="12"/>
      <c r="J1805" s="12"/>
      <c r="K1805" s="12"/>
      <c r="L1805" s="12"/>
      <c r="M1805" s="49"/>
      <c r="N1805" s="49"/>
      <c r="O1805" s="12"/>
      <c r="P1805" s="12"/>
      <c r="Q1805" s="12"/>
      <c r="R1805" s="12"/>
      <c r="S1805" s="12"/>
    </row>
    <row r="1806" spans="1:19" s="1" customFormat="1" x14ac:dyDescent="0.4">
      <c r="A1806" s="12"/>
      <c r="B1806" s="12"/>
      <c r="C1806" s="42"/>
      <c r="D1806" s="12"/>
      <c r="E1806" s="12"/>
      <c r="F1806" s="12"/>
      <c r="G1806" s="12"/>
      <c r="H1806" s="12"/>
      <c r="I1806" s="12"/>
      <c r="J1806" s="12"/>
      <c r="K1806" s="12"/>
      <c r="L1806" s="12"/>
      <c r="M1806" s="49"/>
      <c r="N1806" s="49"/>
      <c r="O1806" s="12"/>
      <c r="P1806" s="12"/>
      <c r="Q1806" s="12"/>
      <c r="R1806" s="12"/>
      <c r="S1806" s="12"/>
    </row>
    <row r="1807" spans="1:19" s="1" customFormat="1" x14ac:dyDescent="0.4">
      <c r="A1807" s="12"/>
      <c r="B1807" s="12"/>
      <c r="C1807" s="42"/>
      <c r="D1807" s="12"/>
      <c r="E1807" s="12"/>
      <c r="F1807" s="12"/>
      <c r="G1807" s="12"/>
      <c r="H1807" s="12"/>
      <c r="I1807" s="12"/>
      <c r="J1807" s="12"/>
      <c r="K1807" s="12"/>
      <c r="L1807" s="12"/>
      <c r="M1807" s="49"/>
      <c r="N1807" s="49"/>
      <c r="O1807" s="12"/>
      <c r="P1807" s="12"/>
      <c r="Q1807" s="12"/>
      <c r="R1807" s="12"/>
      <c r="S1807" s="12"/>
    </row>
    <row r="1808" spans="1:19" s="1" customFormat="1" x14ac:dyDescent="0.4">
      <c r="A1808" s="12"/>
      <c r="B1808" s="12"/>
      <c r="C1808" s="42"/>
      <c r="D1808" s="12"/>
      <c r="E1808" s="12"/>
      <c r="F1808" s="12"/>
      <c r="G1808" s="12"/>
      <c r="H1808" s="12"/>
      <c r="I1808" s="12"/>
      <c r="J1808" s="12"/>
      <c r="K1808" s="12"/>
      <c r="L1808" s="12"/>
      <c r="M1808" s="49"/>
      <c r="N1808" s="49"/>
      <c r="O1808" s="12"/>
      <c r="P1808" s="12"/>
      <c r="Q1808" s="12"/>
      <c r="R1808" s="12"/>
      <c r="S1808" s="12"/>
    </row>
    <row r="1809" spans="1:19" s="1" customFormat="1" x14ac:dyDescent="0.4">
      <c r="A1809" s="12"/>
      <c r="B1809" s="12"/>
      <c r="C1809" s="42"/>
      <c r="D1809" s="12"/>
      <c r="E1809" s="12"/>
      <c r="F1809" s="12"/>
      <c r="G1809" s="12"/>
      <c r="H1809" s="12"/>
      <c r="I1809" s="12"/>
      <c r="J1809" s="12"/>
      <c r="K1809" s="12"/>
      <c r="L1809" s="12"/>
      <c r="M1809" s="49"/>
      <c r="N1809" s="49"/>
      <c r="O1809" s="12"/>
      <c r="P1809" s="12"/>
      <c r="Q1809" s="12"/>
      <c r="R1809" s="12"/>
      <c r="S1809" s="12"/>
    </row>
    <row r="1810" spans="1:19" s="1" customFormat="1" x14ac:dyDescent="0.4">
      <c r="A1810" s="12"/>
      <c r="B1810" s="12"/>
      <c r="C1810" s="42"/>
      <c r="D1810" s="12"/>
      <c r="E1810" s="12"/>
      <c r="F1810" s="12"/>
      <c r="G1810" s="12"/>
      <c r="H1810" s="12"/>
      <c r="I1810" s="12"/>
      <c r="J1810" s="12"/>
      <c r="K1810" s="12"/>
      <c r="L1810" s="12"/>
      <c r="M1810" s="49"/>
      <c r="N1810" s="49"/>
      <c r="O1810" s="12"/>
      <c r="P1810" s="12"/>
      <c r="Q1810" s="12"/>
      <c r="R1810" s="12"/>
      <c r="S1810" s="12"/>
    </row>
    <row r="1811" spans="1:19" s="1" customFormat="1" x14ac:dyDescent="0.4">
      <c r="A1811" s="12"/>
      <c r="B1811" s="12"/>
      <c r="C1811" s="42"/>
      <c r="D1811" s="12"/>
      <c r="E1811" s="12"/>
      <c r="F1811" s="12"/>
      <c r="G1811" s="12"/>
      <c r="H1811" s="12"/>
      <c r="I1811" s="12"/>
      <c r="J1811" s="12"/>
      <c r="K1811" s="12"/>
      <c r="L1811" s="12"/>
      <c r="M1811" s="49"/>
      <c r="N1811" s="49"/>
      <c r="O1811" s="12"/>
      <c r="P1811" s="12"/>
      <c r="Q1811" s="12"/>
      <c r="R1811" s="12"/>
      <c r="S1811" s="12"/>
    </row>
    <row r="1812" spans="1:19" s="1" customFormat="1" x14ac:dyDescent="0.4">
      <c r="A1812" s="12"/>
      <c r="B1812" s="12"/>
      <c r="C1812" s="42"/>
      <c r="D1812" s="12"/>
      <c r="E1812" s="12"/>
      <c r="F1812" s="12"/>
      <c r="G1812" s="12"/>
      <c r="H1812" s="12"/>
      <c r="I1812" s="12"/>
      <c r="J1812" s="12"/>
      <c r="K1812" s="12"/>
      <c r="L1812" s="12"/>
      <c r="M1812" s="49"/>
      <c r="N1812" s="49"/>
      <c r="O1812" s="12"/>
      <c r="P1812" s="12"/>
      <c r="Q1812" s="12"/>
      <c r="R1812" s="12"/>
      <c r="S1812" s="12"/>
    </row>
    <row r="1813" spans="1:19" s="1" customFormat="1" x14ac:dyDescent="0.4">
      <c r="A1813" s="12"/>
      <c r="B1813" s="12"/>
      <c r="C1813" s="42"/>
      <c r="D1813" s="12"/>
      <c r="E1813" s="12"/>
      <c r="F1813" s="12"/>
      <c r="G1813" s="12"/>
      <c r="H1813" s="12"/>
      <c r="I1813" s="12"/>
      <c r="J1813" s="12"/>
      <c r="K1813" s="12"/>
      <c r="L1813" s="12"/>
      <c r="M1813" s="49"/>
      <c r="N1813" s="49"/>
      <c r="O1813" s="12"/>
      <c r="P1813" s="12"/>
      <c r="Q1813" s="12"/>
      <c r="R1813" s="12"/>
      <c r="S1813" s="12"/>
    </row>
    <row r="1814" spans="1:19" s="1" customFormat="1" x14ac:dyDescent="0.4">
      <c r="A1814" s="12"/>
      <c r="B1814" s="12"/>
      <c r="C1814" s="42"/>
      <c r="D1814" s="12"/>
      <c r="E1814" s="12"/>
      <c r="F1814" s="12"/>
      <c r="G1814" s="12"/>
      <c r="H1814" s="12"/>
      <c r="I1814" s="12"/>
      <c r="J1814" s="12"/>
      <c r="K1814" s="12"/>
      <c r="L1814" s="12"/>
      <c r="M1814" s="49"/>
      <c r="N1814" s="49"/>
      <c r="O1814" s="12"/>
      <c r="P1814" s="12"/>
      <c r="Q1814" s="12"/>
      <c r="R1814" s="12"/>
      <c r="S1814" s="12"/>
    </row>
    <row r="1815" spans="1:19" s="1" customFormat="1" x14ac:dyDescent="0.4">
      <c r="A1815" s="12"/>
      <c r="B1815" s="12"/>
      <c r="C1815" s="42"/>
      <c r="D1815" s="12"/>
      <c r="E1815" s="12"/>
      <c r="F1815" s="12"/>
      <c r="G1815" s="12"/>
      <c r="H1815" s="12"/>
      <c r="I1815" s="12"/>
      <c r="J1815" s="12"/>
      <c r="K1815" s="12"/>
      <c r="L1815" s="12"/>
      <c r="M1815" s="49"/>
      <c r="N1815" s="49"/>
      <c r="O1815" s="12"/>
      <c r="P1815" s="12"/>
      <c r="Q1815" s="12"/>
      <c r="R1815" s="12"/>
      <c r="S1815" s="12"/>
    </row>
    <row r="1816" spans="1:19" s="1" customFormat="1" x14ac:dyDescent="0.4">
      <c r="A1816" s="12"/>
      <c r="B1816" s="12"/>
      <c r="C1816" s="42"/>
      <c r="D1816" s="12"/>
      <c r="E1816" s="12"/>
      <c r="F1816" s="12"/>
      <c r="G1816" s="12"/>
      <c r="H1816" s="12"/>
      <c r="I1816" s="12"/>
      <c r="J1816" s="12"/>
      <c r="K1816" s="12"/>
      <c r="L1816" s="12"/>
      <c r="M1816" s="49"/>
      <c r="N1816" s="49"/>
      <c r="O1816" s="12"/>
      <c r="P1816" s="12"/>
      <c r="Q1816" s="12"/>
      <c r="R1816" s="12"/>
      <c r="S1816" s="12"/>
    </row>
    <row r="1817" spans="1:19" s="1" customFormat="1" x14ac:dyDescent="0.4">
      <c r="A1817" s="12"/>
      <c r="B1817" s="12"/>
      <c r="C1817" s="42"/>
      <c r="D1817" s="12"/>
      <c r="E1817" s="12"/>
      <c r="F1817" s="12"/>
      <c r="G1817" s="12"/>
      <c r="H1817" s="12"/>
      <c r="I1817" s="12"/>
      <c r="J1817" s="12"/>
      <c r="K1817" s="12"/>
      <c r="L1817" s="12"/>
      <c r="M1817" s="49"/>
      <c r="N1817" s="49"/>
      <c r="O1817" s="12"/>
      <c r="P1817" s="12"/>
      <c r="Q1817" s="12"/>
      <c r="R1817" s="12"/>
      <c r="S1817" s="12"/>
    </row>
    <row r="1818" spans="1:19" s="1" customFormat="1" x14ac:dyDescent="0.4">
      <c r="A1818" s="12"/>
      <c r="B1818" s="12"/>
      <c r="C1818" s="42"/>
      <c r="D1818" s="12"/>
      <c r="E1818" s="12"/>
      <c r="F1818" s="12"/>
      <c r="G1818" s="12"/>
      <c r="H1818" s="12"/>
      <c r="I1818" s="12"/>
      <c r="J1818" s="12"/>
      <c r="K1818" s="12"/>
      <c r="L1818" s="12"/>
      <c r="M1818" s="49"/>
      <c r="N1818" s="49"/>
      <c r="O1818" s="12"/>
      <c r="P1818" s="12"/>
      <c r="Q1818" s="12"/>
      <c r="R1818" s="12"/>
      <c r="S1818" s="12"/>
    </row>
    <row r="1819" spans="1:19" s="1" customFormat="1" x14ac:dyDescent="0.4">
      <c r="A1819" s="12"/>
      <c r="B1819" s="12"/>
      <c r="C1819" s="42"/>
      <c r="D1819" s="12"/>
      <c r="E1819" s="12"/>
      <c r="F1819" s="12"/>
      <c r="G1819" s="12"/>
      <c r="H1819" s="12"/>
      <c r="I1819" s="12"/>
      <c r="J1819" s="12"/>
      <c r="K1819" s="12"/>
      <c r="L1819" s="12"/>
      <c r="M1819" s="49"/>
      <c r="N1819" s="49"/>
      <c r="O1819" s="12"/>
      <c r="P1819" s="12"/>
      <c r="Q1819" s="12"/>
      <c r="R1819" s="12"/>
      <c r="S1819" s="12"/>
    </row>
    <row r="1820" spans="1:19" s="1" customFormat="1" x14ac:dyDescent="0.4">
      <c r="A1820" s="12"/>
      <c r="B1820" s="12"/>
      <c r="C1820" s="42"/>
      <c r="D1820" s="12"/>
      <c r="E1820" s="12"/>
      <c r="F1820" s="12"/>
      <c r="G1820" s="12"/>
      <c r="H1820" s="12"/>
      <c r="I1820" s="12"/>
      <c r="J1820" s="12"/>
      <c r="K1820" s="12"/>
      <c r="L1820" s="12"/>
      <c r="M1820" s="49"/>
      <c r="N1820" s="49"/>
      <c r="O1820" s="12"/>
      <c r="P1820" s="12"/>
      <c r="Q1820" s="12"/>
      <c r="R1820" s="12"/>
      <c r="S1820" s="12"/>
    </row>
    <row r="1821" spans="1:19" s="1" customFormat="1" x14ac:dyDescent="0.4">
      <c r="A1821" s="12"/>
      <c r="B1821" s="12"/>
      <c r="C1821" s="42"/>
      <c r="D1821" s="12"/>
      <c r="E1821" s="12"/>
      <c r="F1821" s="12"/>
      <c r="G1821" s="12"/>
      <c r="H1821" s="12"/>
      <c r="I1821" s="12"/>
      <c r="J1821" s="12"/>
      <c r="K1821" s="12"/>
      <c r="L1821" s="12"/>
      <c r="M1821" s="49"/>
      <c r="N1821" s="49"/>
      <c r="O1821" s="12"/>
      <c r="P1821" s="12"/>
      <c r="Q1821" s="12"/>
      <c r="R1821" s="12"/>
      <c r="S1821" s="12"/>
    </row>
    <row r="1822" spans="1:19" s="1" customFormat="1" x14ac:dyDescent="0.4">
      <c r="A1822" s="12"/>
      <c r="B1822" s="12"/>
      <c r="C1822" s="42"/>
      <c r="D1822" s="12"/>
      <c r="E1822" s="12"/>
      <c r="F1822" s="12"/>
      <c r="G1822" s="12"/>
      <c r="H1822" s="12"/>
      <c r="I1822" s="12"/>
      <c r="J1822" s="12"/>
      <c r="K1822" s="12"/>
      <c r="L1822" s="12"/>
      <c r="M1822" s="49"/>
      <c r="N1822" s="49"/>
      <c r="O1822" s="12"/>
      <c r="P1822" s="12"/>
      <c r="Q1822" s="12"/>
      <c r="R1822" s="12"/>
      <c r="S1822" s="12"/>
    </row>
    <row r="1823" spans="1:19" s="1" customFormat="1" x14ac:dyDescent="0.4">
      <c r="A1823" s="12"/>
      <c r="B1823" s="12"/>
      <c r="C1823" s="42"/>
      <c r="D1823" s="12"/>
      <c r="E1823" s="12"/>
      <c r="F1823" s="12"/>
      <c r="G1823" s="12"/>
      <c r="H1823" s="12"/>
      <c r="I1823" s="12"/>
      <c r="J1823" s="12"/>
      <c r="K1823" s="12"/>
      <c r="L1823" s="12"/>
      <c r="M1823" s="49"/>
      <c r="N1823" s="49"/>
      <c r="O1823" s="12"/>
      <c r="P1823" s="12"/>
      <c r="Q1823" s="12"/>
      <c r="R1823" s="12"/>
      <c r="S1823" s="12"/>
    </row>
    <row r="1824" spans="1:19" s="1" customFormat="1" x14ac:dyDescent="0.4">
      <c r="A1824" s="12"/>
      <c r="B1824" s="12"/>
      <c r="C1824" s="42"/>
      <c r="D1824" s="12"/>
      <c r="E1824" s="12"/>
      <c r="F1824" s="12"/>
      <c r="G1824" s="12"/>
      <c r="H1824" s="12"/>
      <c r="I1824" s="12"/>
      <c r="J1824" s="12"/>
      <c r="K1824" s="12"/>
      <c r="L1824" s="12"/>
      <c r="M1824" s="49"/>
      <c r="N1824" s="49"/>
      <c r="O1824" s="12"/>
      <c r="P1824" s="12"/>
      <c r="Q1824" s="12"/>
      <c r="R1824" s="12"/>
      <c r="S1824" s="12"/>
    </row>
    <row r="1825" spans="1:19" s="1" customFormat="1" x14ac:dyDescent="0.4">
      <c r="A1825" s="12"/>
      <c r="B1825" s="12"/>
      <c r="C1825" s="42"/>
      <c r="D1825" s="12"/>
      <c r="E1825" s="12"/>
      <c r="F1825" s="12"/>
      <c r="G1825" s="12"/>
      <c r="H1825" s="12"/>
      <c r="I1825" s="12"/>
      <c r="J1825" s="12"/>
      <c r="K1825" s="12"/>
      <c r="L1825" s="12"/>
      <c r="M1825" s="49"/>
      <c r="N1825" s="49"/>
      <c r="O1825" s="12"/>
      <c r="P1825" s="12"/>
      <c r="Q1825" s="12"/>
      <c r="R1825" s="12"/>
      <c r="S1825" s="12"/>
    </row>
    <row r="1826" spans="1:19" s="1" customFormat="1" x14ac:dyDescent="0.4">
      <c r="A1826" s="12"/>
      <c r="B1826" s="12"/>
      <c r="C1826" s="42"/>
      <c r="D1826" s="12"/>
      <c r="E1826" s="12"/>
      <c r="F1826" s="12"/>
      <c r="G1826" s="12"/>
      <c r="H1826" s="12"/>
      <c r="I1826" s="12"/>
      <c r="J1826" s="12"/>
      <c r="K1826" s="12"/>
      <c r="L1826" s="12"/>
      <c r="M1826" s="49"/>
      <c r="N1826" s="49"/>
      <c r="O1826" s="12"/>
      <c r="P1826" s="12"/>
      <c r="Q1826" s="12"/>
      <c r="R1826" s="12"/>
      <c r="S1826" s="12"/>
    </row>
    <row r="1827" spans="1:19" s="1" customFormat="1" x14ac:dyDescent="0.4">
      <c r="A1827" s="12"/>
      <c r="B1827" s="12"/>
      <c r="C1827" s="42"/>
      <c r="D1827" s="12"/>
      <c r="E1827" s="12"/>
      <c r="F1827" s="12"/>
      <c r="G1827" s="12"/>
      <c r="H1827" s="12"/>
      <c r="I1827" s="12"/>
      <c r="J1827" s="12"/>
      <c r="K1827" s="12"/>
      <c r="L1827" s="12"/>
      <c r="M1827" s="49"/>
      <c r="N1827" s="49"/>
      <c r="O1827" s="12"/>
      <c r="P1827" s="12"/>
      <c r="Q1827" s="12"/>
      <c r="R1827" s="12"/>
      <c r="S1827" s="12"/>
    </row>
    <row r="1828" spans="1:19" s="1" customFormat="1" x14ac:dyDescent="0.4">
      <c r="A1828" s="12"/>
      <c r="B1828" s="12"/>
      <c r="C1828" s="42"/>
      <c r="D1828" s="12"/>
      <c r="E1828" s="12"/>
      <c r="F1828" s="12"/>
      <c r="G1828" s="12"/>
      <c r="H1828" s="12"/>
      <c r="I1828" s="12"/>
      <c r="J1828" s="12"/>
      <c r="K1828" s="12"/>
      <c r="L1828" s="12"/>
      <c r="M1828" s="49"/>
      <c r="N1828" s="49"/>
      <c r="O1828" s="12"/>
      <c r="P1828" s="12"/>
      <c r="Q1828" s="12"/>
      <c r="R1828" s="12"/>
      <c r="S1828" s="12"/>
    </row>
    <row r="1829" spans="1:19" s="1" customFormat="1" x14ac:dyDescent="0.4">
      <c r="A1829" s="12"/>
      <c r="B1829" s="12"/>
      <c r="C1829" s="42"/>
      <c r="D1829" s="12"/>
      <c r="E1829" s="12"/>
      <c r="F1829" s="12"/>
      <c r="G1829" s="12"/>
      <c r="H1829" s="12"/>
      <c r="I1829" s="12"/>
      <c r="J1829" s="12"/>
      <c r="K1829" s="12"/>
      <c r="L1829" s="12"/>
      <c r="M1829" s="49"/>
      <c r="N1829" s="49"/>
      <c r="O1829" s="12"/>
      <c r="P1829" s="12"/>
      <c r="Q1829" s="12"/>
      <c r="R1829" s="12"/>
      <c r="S1829" s="12"/>
    </row>
    <row r="1830" spans="1:19" s="1" customFormat="1" x14ac:dyDescent="0.4">
      <c r="A1830" s="12"/>
      <c r="B1830" s="12"/>
      <c r="C1830" s="42"/>
      <c r="D1830" s="12"/>
      <c r="E1830" s="12"/>
      <c r="F1830" s="12"/>
      <c r="G1830" s="12"/>
      <c r="H1830" s="12"/>
      <c r="I1830" s="12"/>
      <c r="J1830" s="12"/>
      <c r="K1830" s="12"/>
      <c r="L1830" s="12"/>
      <c r="M1830" s="49"/>
      <c r="N1830" s="49"/>
      <c r="O1830" s="12"/>
      <c r="P1830" s="12"/>
      <c r="Q1830" s="12"/>
      <c r="R1830" s="12"/>
      <c r="S1830" s="12"/>
    </row>
    <row r="1831" spans="1:19" s="1" customFormat="1" x14ac:dyDescent="0.4">
      <c r="A1831" s="12"/>
      <c r="B1831" s="12"/>
      <c r="C1831" s="42"/>
      <c r="D1831" s="12"/>
      <c r="E1831" s="12"/>
      <c r="F1831" s="12"/>
      <c r="G1831" s="12"/>
      <c r="H1831" s="12"/>
      <c r="I1831" s="12"/>
      <c r="J1831" s="12"/>
      <c r="K1831" s="12"/>
      <c r="L1831" s="12"/>
      <c r="M1831" s="49"/>
      <c r="N1831" s="49"/>
      <c r="O1831" s="12"/>
      <c r="P1831" s="12"/>
      <c r="Q1831" s="12"/>
      <c r="R1831" s="12"/>
      <c r="S1831" s="12"/>
    </row>
    <row r="1832" spans="1:19" s="1" customFormat="1" x14ac:dyDescent="0.4">
      <c r="A1832" s="12"/>
      <c r="B1832" s="12"/>
      <c r="C1832" s="42"/>
      <c r="D1832" s="12"/>
      <c r="E1832" s="12"/>
      <c r="F1832" s="12"/>
      <c r="G1832" s="12"/>
      <c r="H1832" s="12"/>
      <c r="I1832" s="12"/>
      <c r="J1832" s="12"/>
      <c r="K1832" s="12"/>
      <c r="L1832" s="12"/>
      <c r="M1832" s="49"/>
      <c r="N1832" s="49"/>
      <c r="O1832" s="12"/>
      <c r="P1832" s="12"/>
      <c r="Q1832" s="12"/>
      <c r="R1832" s="12"/>
      <c r="S1832" s="12"/>
    </row>
    <row r="1833" spans="1:19" s="1" customFormat="1" x14ac:dyDescent="0.4">
      <c r="A1833" s="12"/>
      <c r="B1833" s="12"/>
      <c r="C1833" s="42"/>
      <c r="D1833" s="12"/>
      <c r="E1833" s="12"/>
      <c r="F1833" s="12"/>
      <c r="G1833" s="12"/>
      <c r="H1833" s="12"/>
      <c r="I1833" s="12"/>
      <c r="J1833" s="12"/>
      <c r="K1833" s="12"/>
      <c r="L1833" s="12"/>
      <c r="M1833" s="49"/>
      <c r="N1833" s="49"/>
      <c r="O1833" s="12"/>
      <c r="P1833" s="12"/>
      <c r="Q1833" s="12"/>
      <c r="R1833" s="12"/>
      <c r="S1833" s="12"/>
    </row>
    <row r="1834" spans="1:19" s="1" customFormat="1" x14ac:dyDescent="0.4">
      <c r="A1834" s="12"/>
      <c r="B1834" s="12"/>
      <c r="C1834" s="42"/>
      <c r="D1834" s="12"/>
      <c r="E1834" s="12"/>
      <c r="F1834" s="12"/>
      <c r="G1834" s="12"/>
      <c r="H1834" s="12"/>
      <c r="I1834" s="12"/>
      <c r="J1834" s="12"/>
      <c r="K1834" s="12"/>
      <c r="L1834" s="12"/>
      <c r="M1834" s="49"/>
      <c r="N1834" s="49"/>
      <c r="O1834" s="12"/>
      <c r="P1834" s="12"/>
      <c r="Q1834" s="12"/>
      <c r="R1834" s="12"/>
      <c r="S1834" s="12"/>
    </row>
    <row r="1835" spans="1:19" s="1" customFormat="1" x14ac:dyDescent="0.4">
      <c r="A1835" s="12"/>
      <c r="B1835" s="12"/>
      <c r="C1835" s="42"/>
      <c r="D1835" s="12"/>
      <c r="E1835" s="12"/>
      <c r="F1835" s="12"/>
      <c r="G1835" s="12"/>
      <c r="H1835" s="12"/>
      <c r="I1835" s="12"/>
      <c r="J1835" s="12"/>
      <c r="K1835" s="12"/>
      <c r="L1835" s="12"/>
      <c r="M1835" s="49"/>
      <c r="N1835" s="49"/>
      <c r="O1835" s="12"/>
      <c r="P1835" s="12"/>
      <c r="Q1835" s="12"/>
      <c r="R1835" s="12"/>
      <c r="S1835" s="12"/>
    </row>
    <row r="1836" spans="1:19" s="1" customFormat="1" x14ac:dyDescent="0.4">
      <c r="A1836" s="12"/>
      <c r="B1836" s="12"/>
      <c r="C1836" s="42"/>
      <c r="D1836" s="12"/>
      <c r="E1836" s="12"/>
      <c r="F1836" s="12"/>
      <c r="G1836" s="12"/>
      <c r="H1836" s="12"/>
      <c r="I1836" s="12"/>
      <c r="J1836" s="12"/>
      <c r="K1836" s="12"/>
      <c r="L1836" s="12"/>
      <c r="M1836" s="49"/>
      <c r="N1836" s="49"/>
      <c r="O1836" s="12"/>
      <c r="P1836" s="12"/>
      <c r="Q1836" s="12"/>
      <c r="R1836" s="12"/>
      <c r="S1836" s="12"/>
    </row>
    <row r="1837" spans="1:19" s="1" customFormat="1" x14ac:dyDescent="0.4">
      <c r="A1837" s="12"/>
      <c r="B1837" s="12"/>
      <c r="C1837" s="42"/>
      <c r="D1837" s="12"/>
      <c r="E1837" s="12"/>
      <c r="F1837" s="12"/>
      <c r="G1837" s="12"/>
      <c r="H1837" s="12"/>
      <c r="I1837" s="12"/>
      <c r="J1837" s="12"/>
      <c r="K1837" s="12"/>
      <c r="L1837" s="12"/>
      <c r="M1837" s="49"/>
      <c r="N1837" s="49"/>
      <c r="O1837" s="12"/>
      <c r="P1837" s="12"/>
      <c r="Q1837" s="12"/>
      <c r="R1837" s="12"/>
      <c r="S1837" s="12"/>
    </row>
    <row r="1838" spans="1:19" s="1" customFormat="1" x14ac:dyDescent="0.4">
      <c r="A1838" s="12"/>
      <c r="B1838" s="12"/>
      <c r="C1838" s="42"/>
      <c r="D1838" s="12"/>
      <c r="E1838" s="12"/>
      <c r="F1838" s="12"/>
      <c r="G1838" s="12"/>
      <c r="H1838" s="12"/>
      <c r="I1838" s="12"/>
      <c r="J1838" s="12"/>
      <c r="K1838" s="12"/>
      <c r="L1838" s="12"/>
      <c r="M1838" s="49"/>
      <c r="N1838" s="49"/>
      <c r="O1838" s="12"/>
      <c r="P1838" s="12"/>
      <c r="Q1838" s="12"/>
      <c r="R1838" s="12"/>
      <c r="S1838" s="12"/>
    </row>
    <row r="1839" spans="1:19" s="1" customFormat="1" x14ac:dyDescent="0.4">
      <c r="A1839" s="12"/>
      <c r="B1839" s="12"/>
      <c r="C1839" s="42"/>
      <c r="D1839" s="12"/>
      <c r="E1839" s="12"/>
      <c r="F1839" s="12"/>
      <c r="G1839" s="12"/>
      <c r="H1839" s="12"/>
      <c r="I1839" s="12"/>
      <c r="J1839" s="12"/>
      <c r="K1839" s="12"/>
      <c r="L1839" s="12"/>
      <c r="M1839" s="49"/>
      <c r="N1839" s="49"/>
      <c r="O1839" s="12"/>
      <c r="P1839" s="12"/>
      <c r="Q1839" s="12"/>
      <c r="R1839" s="12"/>
      <c r="S1839" s="12"/>
    </row>
    <row r="1840" spans="1:19" s="1" customFormat="1" x14ac:dyDescent="0.4">
      <c r="A1840" s="12"/>
      <c r="B1840" s="12"/>
      <c r="C1840" s="42"/>
      <c r="D1840" s="12"/>
      <c r="E1840" s="12"/>
      <c r="F1840" s="12"/>
      <c r="G1840" s="12"/>
      <c r="H1840" s="12"/>
      <c r="I1840" s="12"/>
      <c r="J1840" s="12"/>
      <c r="K1840" s="12"/>
      <c r="L1840" s="12"/>
      <c r="M1840" s="49"/>
      <c r="N1840" s="49"/>
      <c r="O1840" s="12"/>
      <c r="P1840" s="12"/>
      <c r="Q1840" s="12"/>
      <c r="R1840" s="12"/>
      <c r="S1840" s="12"/>
    </row>
    <row r="1841" spans="1:19" s="1" customFormat="1" x14ac:dyDescent="0.4">
      <c r="A1841" s="12"/>
      <c r="B1841" s="12"/>
      <c r="C1841" s="42"/>
      <c r="D1841" s="12"/>
      <c r="E1841" s="12"/>
      <c r="F1841" s="12"/>
      <c r="G1841" s="12"/>
      <c r="H1841" s="12"/>
      <c r="I1841" s="12"/>
      <c r="J1841" s="12"/>
      <c r="K1841" s="12"/>
      <c r="L1841" s="12"/>
      <c r="M1841" s="49"/>
      <c r="N1841" s="49"/>
      <c r="O1841" s="12"/>
      <c r="P1841" s="12"/>
      <c r="Q1841" s="12"/>
      <c r="R1841" s="12"/>
      <c r="S1841" s="12"/>
    </row>
    <row r="1842" spans="1:19" s="1" customFormat="1" x14ac:dyDescent="0.4">
      <c r="A1842" s="12"/>
      <c r="B1842" s="12"/>
      <c r="C1842" s="42"/>
      <c r="D1842" s="12"/>
      <c r="E1842" s="12"/>
      <c r="F1842" s="12"/>
      <c r="G1842" s="12"/>
      <c r="H1842" s="12"/>
      <c r="I1842" s="12"/>
      <c r="J1842" s="12"/>
      <c r="K1842" s="12"/>
      <c r="L1842" s="12"/>
      <c r="M1842" s="49"/>
      <c r="N1842" s="49"/>
      <c r="O1842" s="12"/>
      <c r="P1842" s="12"/>
      <c r="Q1842" s="12"/>
      <c r="R1842" s="12"/>
      <c r="S1842" s="12"/>
    </row>
    <row r="1843" spans="1:19" s="1" customFormat="1" x14ac:dyDescent="0.4">
      <c r="A1843" s="12"/>
      <c r="B1843" s="12"/>
      <c r="C1843" s="42"/>
      <c r="D1843" s="12"/>
      <c r="E1843" s="12"/>
      <c r="F1843" s="12"/>
      <c r="G1843" s="12"/>
      <c r="H1843" s="12"/>
      <c r="I1843" s="12"/>
      <c r="J1843" s="12"/>
      <c r="K1843" s="12"/>
      <c r="L1843" s="12"/>
      <c r="M1843" s="49"/>
      <c r="N1843" s="49"/>
      <c r="O1843" s="12"/>
      <c r="P1843" s="12"/>
      <c r="Q1843" s="12"/>
      <c r="R1843" s="12"/>
      <c r="S1843" s="12"/>
    </row>
    <row r="1844" spans="1:19" s="1" customFormat="1" x14ac:dyDescent="0.4">
      <c r="A1844" s="12"/>
      <c r="B1844" s="12"/>
      <c r="C1844" s="42"/>
      <c r="D1844" s="12"/>
      <c r="E1844" s="12"/>
      <c r="F1844" s="12"/>
      <c r="G1844" s="12"/>
      <c r="H1844" s="12"/>
      <c r="I1844" s="12"/>
      <c r="J1844" s="12"/>
      <c r="K1844" s="12"/>
      <c r="L1844" s="12"/>
      <c r="M1844" s="49"/>
      <c r="N1844" s="49"/>
      <c r="O1844" s="12"/>
      <c r="P1844" s="12"/>
      <c r="Q1844" s="12"/>
      <c r="R1844" s="12"/>
      <c r="S1844" s="12"/>
    </row>
    <row r="1845" spans="1:19" s="1" customFormat="1" x14ac:dyDescent="0.4">
      <c r="A1845" s="12"/>
      <c r="B1845" s="12"/>
      <c r="C1845" s="42"/>
      <c r="D1845" s="12"/>
      <c r="E1845" s="12"/>
      <c r="F1845" s="12"/>
      <c r="G1845" s="12"/>
      <c r="H1845" s="12"/>
      <c r="I1845" s="12"/>
      <c r="J1845" s="12"/>
      <c r="K1845" s="12"/>
      <c r="L1845" s="12"/>
      <c r="M1845" s="49"/>
      <c r="N1845" s="49"/>
      <c r="O1845" s="12"/>
      <c r="P1845" s="12"/>
      <c r="Q1845" s="12"/>
      <c r="R1845" s="12"/>
      <c r="S1845" s="12"/>
    </row>
    <row r="1846" spans="1:19" s="1" customFormat="1" x14ac:dyDescent="0.4">
      <c r="A1846" s="12"/>
      <c r="B1846" s="12"/>
      <c r="C1846" s="42"/>
      <c r="D1846" s="12"/>
      <c r="E1846" s="12"/>
      <c r="F1846" s="12"/>
      <c r="G1846" s="12"/>
      <c r="H1846" s="12"/>
      <c r="I1846" s="12"/>
      <c r="J1846" s="12"/>
      <c r="K1846" s="12"/>
      <c r="L1846" s="12"/>
      <c r="M1846" s="49"/>
      <c r="N1846" s="49"/>
      <c r="O1846" s="12"/>
      <c r="P1846" s="12"/>
      <c r="Q1846" s="12"/>
      <c r="R1846" s="12"/>
      <c r="S1846" s="12"/>
    </row>
    <row r="1847" spans="1:19" s="1" customFormat="1" x14ac:dyDescent="0.4">
      <c r="A1847" s="12"/>
      <c r="B1847" s="12"/>
      <c r="C1847" s="42"/>
      <c r="D1847" s="12"/>
      <c r="E1847" s="12"/>
      <c r="F1847" s="12"/>
      <c r="G1847" s="12"/>
      <c r="H1847" s="12"/>
      <c r="I1847" s="12"/>
      <c r="J1847" s="12"/>
      <c r="K1847" s="12"/>
      <c r="L1847" s="12"/>
      <c r="M1847" s="49"/>
      <c r="N1847" s="49"/>
      <c r="O1847" s="12"/>
      <c r="P1847" s="12"/>
      <c r="Q1847" s="12"/>
      <c r="R1847" s="12"/>
      <c r="S1847" s="12"/>
    </row>
    <row r="1848" spans="1:19" s="1" customFormat="1" x14ac:dyDescent="0.4">
      <c r="A1848" s="12"/>
      <c r="B1848" s="12"/>
      <c r="C1848" s="42"/>
      <c r="D1848" s="12"/>
      <c r="E1848" s="12"/>
      <c r="F1848" s="12"/>
      <c r="G1848" s="12"/>
      <c r="H1848" s="12"/>
      <c r="I1848" s="12"/>
      <c r="J1848" s="12"/>
      <c r="K1848" s="12"/>
      <c r="L1848" s="12"/>
      <c r="M1848" s="49"/>
      <c r="N1848" s="49"/>
      <c r="O1848" s="12"/>
      <c r="P1848" s="12"/>
      <c r="Q1848" s="12"/>
      <c r="R1848" s="12"/>
      <c r="S1848" s="12"/>
    </row>
    <row r="1849" spans="1:19" s="1" customFormat="1" x14ac:dyDescent="0.4">
      <c r="A1849" s="12"/>
      <c r="B1849" s="12"/>
      <c r="C1849" s="42"/>
      <c r="D1849" s="12"/>
      <c r="E1849" s="12"/>
      <c r="F1849" s="12"/>
      <c r="G1849" s="12"/>
      <c r="H1849" s="12"/>
      <c r="I1849" s="12"/>
      <c r="J1849" s="12"/>
      <c r="K1849" s="12"/>
      <c r="L1849" s="12"/>
      <c r="M1849" s="49"/>
      <c r="N1849" s="49"/>
      <c r="O1849" s="12"/>
      <c r="P1849" s="12"/>
      <c r="Q1849" s="12"/>
      <c r="R1849" s="12"/>
      <c r="S1849" s="12"/>
    </row>
    <row r="1850" spans="1:19" s="1" customFormat="1" x14ac:dyDescent="0.4">
      <c r="A1850" s="12"/>
      <c r="B1850" s="12"/>
      <c r="C1850" s="42"/>
      <c r="D1850" s="12"/>
      <c r="E1850" s="12"/>
      <c r="F1850" s="12"/>
      <c r="G1850" s="12"/>
      <c r="H1850" s="12"/>
      <c r="I1850" s="12"/>
      <c r="J1850" s="12"/>
      <c r="K1850" s="12"/>
      <c r="L1850" s="12"/>
      <c r="M1850" s="49"/>
      <c r="N1850" s="49"/>
      <c r="O1850" s="12"/>
      <c r="P1850" s="12"/>
      <c r="Q1850" s="12"/>
      <c r="R1850" s="12"/>
      <c r="S1850" s="12"/>
    </row>
    <row r="1851" spans="1:19" s="1" customFormat="1" x14ac:dyDescent="0.4">
      <c r="A1851" s="12"/>
      <c r="B1851" s="12"/>
      <c r="C1851" s="42"/>
      <c r="D1851" s="12"/>
      <c r="E1851" s="12"/>
      <c r="F1851" s="12"/>
      <c r="G1851" s="12"/>
      <c r="H1851" s="12"/>
      <c r="I1851" s="12"/>
      <c r="J1851" s="12"/>
      <c r="K1851" s="12"/>
      <c r="L1851" s="12"/>
      <c r="M1851" s="49"/>
      <c r="N1851" s="49"/>
      <c r="O1851" s="12"/>
      <c r="P1851" s="12"/>
      <c r="Q1851" s="12"/>
      <c r="R1851" s="12"/>
      <c r="S1851" s="12"/>
    </row>
    <row r="1852" spans="1:19" s="1" customFormat="1" x14ac:dyDescent="0.4">
      <c r="A1852" s="12"/>
      <c r="B1852" s="12"/>
      <c r="C1852" s="42"/>
      <c r="D1852" s="12"/>
      <c r="E1852" s="12"/>
      <c r="F1852" s="12"/>
      <c r="G1852" s="12"/>
      <c r="H1852" s="12"/>
      <c r="I1852" s="12"/>
      <c r="J1852" s="12"/>
      <c r="K1852" s="12"/>
      <c r="L1852" s="12"/>
      <c r="M1852" s="49"/>
      <c r="N1852" s="49"/>
      <c r="O1852" s="12"/>
      <c r="P1852" s="12"/>
      <c r="Q1852" s="12"/>
      <c r="R1852" s="12"/>
      <c r="S1852" s="12"/>
    </row>
    <row r="1853" spans="1:19" s="1" customFormat="1" x14ac:dyDescent="0.4">
      <c r="A1853" s="12"/>
      <c r="B1853" s="12"/>
      <c r="C1853" s="42"/>
      <c r="D1853" s="12"/>
      <c r="E1853" s="12"/>
      <c r="F1853" s="12"/>
      <c r="G1853" s="12"/>
      <c r="H1853" s="12"/>
      <c r="I1853" s="12"/>
      <c r="J1853" s="12"/>
      <c r="K1853" s="12"/>
      <c r="L1853" s="12"/>
      <c r="M1853" s="49"/>
      <c r="N1853" s="49"/>
      <c r="O1853" s="12"/>
      <c r="P1853" s="12"/>
      <c r="Q1853" s="12"/>
      <c r="R1853" s="12"/>
      <c r="S1853" s="12"/>
    </row>
    <row r="1854" spans="1:19" s="1" customFormat="1" x14ac:dyDescent="0.4">
      <c r="A1854" s="12"/>
      <c r="B1854" s="12"/>
      <c r="C1854" s="42"/>
      <c r="D1854" s="12"/>
      <c r="E1854" s="12"/>
      <c r="F1854" s="12"/>
      <c r="G1854" s="12"/>
      <c r="H1854" s="12"/>
      <c r="I1854" s="12"/>
      <c r="J1854" s="12"/>
      <c r="K1854" s="12"/>
      <c r="L1854" s="12"/>
      <c r="M1854" s="49"/>
      <c r="N1854" s="49"/>
      <c r="O1854" s="12"/>
      <c r="P1854" s="12"/>
      <c r="Q1854" s="12"/>
      <c r="R1854" s="12"/>
      <c r="S1854" s="12"/>
    </row>
    <row r="1855" spans="1:19" s="1" customFormat="1" x14ac:dyDescent="0.4">
      <c r="A1855" s="12"/>
      <c r="B1855" s="12"/>
      <c r="C1855" s="42"/>
      <c r="D1855" s="12"/>
      <c r="E1855" s="12"/>
      <c r="F1855" s="12"/>
      <c r="G1855" s="12"/>
      <c r="H1855" s="12"/>
      <c r="I1855" s="12"/>
      <c r="J1855" s="12"/>
      <c r="K1855" s="12"/>
      <c r="L1855" s="12"/>
      <c r="M1855" s="49"/>
      <c r="N1855" s="49"/>
      <c r="O1855" s="12"/>
      <c r="P1855" s="12"/>
      <c r="Q1855" s="12"/>
      <c r="R1855" s="12"/>
      <c r="S1855" s="12"/>
    </row>
    <row r="1856" spans="1:19" s="1" customFormat="1" x14ac:dyDescent="0.4">
      <c r="A1856" s="12"/>
      <c r="B1856" s="12"/>
      <c r="C1856" s="42"/>
      <c r="D1856" s="12"/>
      <c r="E1856" s="12"/>
      <c r="F1856" s="12"/>
      <c r="G1856" s="12"/>
      <c r="H1856" s="12"/>
      <c r="I1856" s="12"/>
      <c r="J1856" s="12"/>
      <c r="K1856" s="12"/>
      <c r="L1856" s="12"/>
      <c r="M1856" s="49"/>
      <c r="N1856" s="49"/>
      <c r="O1856" s="12"/>
      <c r="P1856" s="12"/>
      <c r="Q1856" s="12"/>
      <c r="R1856" s="12"/>
      <c r="S1856" s="12"/>
    </row>
    <row r="1857" spans="1:19" s="1" customFormat="1" x14ac:dyDescent="0.4">
      <c r="A1857" s="12"/>
      <c r="B1857" s="12"/>
      <c r="C1857" s="42"/>
      <c r="D1857" s="12"/>
      <c r="E1857" s="12"/>
      <c r="F1857" s="12"/>
      <c r="G1857" s="12"/>
      <c r="H1857" s="12"/>
      <c r="I1857" s="12"/>
      <c r="J1857" s="12"/>
      <c r="K1857" s="12"/>
      <c r="L1857" s="12"/>
      <c r="M1857" s="49"/>
      <c r="N1857" s="49"/>
      <c r="O1857" s="12"/>
      <c r="P1857" s="12"/>
      <c r="Q1857" s="12"/>
      <c r="R1857" s="12"/>
      <c r="S1857" s="12"/>
    </row>
    <row r="1858" spans="1:19" s="1" customFormat="1" x14ac:dyDescent="0.4">
      <c r="A1858" s="12"/>
      <c r="B1858" s="12"/>
      <c r="C1858" s="42"/>
      <c r="D1858" s="12"/>
      <c r="E1858" s="12"/>
      <c r="F1858" s="12"/>
      <c r="G1858" s="12"/>
      <c r="H1858" s="12"/>
      <c r="I1858" s="12"/>
      <c r="J1858" s="12"/>
      <c r="K1858" s="12"/>
      <c r="L1858" s="12"/>
      <c r="M1858" s="49"/>
      <c r="N1858" s="49"/>
      <c r="O1858" s="12"/>
      <c r="P1858" s="12"/>
      <c r="Q1858" s="12"/>
      <c r="R1858" s="12"/>
      <c r="S1858" s="12"/>
    </row>
    <row r="1859" spans="1:19" s="1" customFormat="1" x14ac:dyDescent="0.4">
      <c r="A1859" s="12"/>
      <c r="B1859" s="12"/>
      <c r="C1859" s="42"/>
      <c r="D1859" s="12"/>
      <c r="E1859" s="12"/>
      <c r="F1859" s="12"/>
      <c r="G1859" s="12"/>
      <c r="H1859" s="12"/>
      <c r="I1859" s="12"/>
      <c r="J1859" s="12"/>
      <c r="K1859" s="12"/>
      <c r="L1859" s="12"/>
      <c r="M1859" s="49"/>
      <c r="N1859" s="49"/>
      <c r="O1859" s="12"/>
      <c r="P1859" s="12"/>
      <c r="Q1859" s="12"/>
      <c r="R1859" s="12"/>
      <c r="S1859" s="12"/>
    </row>
    <row r="1860" spans="1:19" s="1" customFormat="1" x14ac:dyDescent="0.4">
      <c r="A1860" s="12"/>
      <c r="B1860" s="12"/>
      <c r="C1860" s="42"/>
      <c r="D1860" s="12"/>
      <c r="E1860" s="12"/>
      <c r="F1860" s="12"/>
      <c r="G1860" s="12"/>
      <c r="H1860" s="12"/>
      <c r="I1860" s="12"/>
      <c r="J1860" s="12"/>
      <c r="K1860" s="12"/>
      <c r="L1860" s="12"/>
      <c r="M1860" s="49"/>
      <c r="N1860" s="49"/>
      <c r="O1860" s="12"/>
      <c r="P1860" s="12"/>
      <c r="Q1860" s="12"/>
      <c r="R1860" s="12"/>
      <c r="S1860" s="12"/>
    </row>
    <row r="1861" spans="1:19" s="1" customFormat="1" x14ac:dyDescent="0.4">
      <c r="A1861" s="12"/>
      <c r="B1861" s="12"/>
      <c r="C1861" s="42"/>
      <c r="D1861" s="12"/>
      <c r="E1861" s="12"/>
      <c r="F1861" s="12"/>
      <c r="G1861" s="12"/>
      <c r="H1861" s="12"/>
      <c r="I1861" s="12"/>
      <c r="J1861" s="12"/>
      <c r="K1861" s="12"/>
      <c r="L1861" s="12"/>
      <c r="M1861" s="49"/>
      <c r="N1861" s="49"/>
      <c r="O1861" s="12"/>
      <c r="P1861" s="12"/>
      <c r="Q1861" s="12"/>
      <c r="R1861" s="12"/>
      <c r="S1861" s="12"/>
    </row>
    <row r="1862" spans="1:19" s="1" customFormat="1" x14ac:dyDescent="0.4">
      <c r="A1862" s="12"/>
      <c r="B1862" s="12"/>
      <c r="C1862" s="42"/>
      <c r="D1862" s="12"/>
      <c r="E1862" s="12"/>
      <c r="F1862" s="12"/>
      <c r="G1862" s="12"/>
      <c r="H1862" s="12"/>
      <c r="I1862" s="12"/>
      <c r="J1862" s="12"/>
      <c r="K1862" s="12"/>
      <c r="L1862" s="12"/>
      <c r="M1862" s="49"/>
      <c r="N1862" s="49"/>
      <c r="O1862" s="12"/>
      <c r="P1862" s="12"/>
      <c r="Q1862" s="12"/>
      <c r="R1862" s="12"/>
      <c r="S1862" s="12"/>
    </row>
    <row r="1863" spans="1:19" s="1" customFormat="1" x14ac:dyDescent="0.4">
      <c r="A1863" s="12"/>
      <c r="B1863" s="12"/>
      <c r="C1863" s="42"/>
      <c r="D1863" s="12"/>
      <c r="E1863" s="12"/>
      <c r="F1863" s="12"/>
      <c r="G1863" s="12"/>
      <c r="H1863" s="12"/>
      <c r="I1863" s="12"/>
      <c r="J1863" s="12"/>
      <c r="K1863" s="12"/>
      <c r="L1863" s="12"/>
      <c r="M1863" s="49"/>
      <c r="N1863" s="49"/>
      <c r="O1863" s="12"/>
      <c r="P1863" s="12"/>
      <c r="Q1863" s="12"/>
      <c r="R1863" s="12"/>
      <c r="S1863" s="12"/>
    </row>
    <row r="1864" spans="1:19" s="1" customFormat="1" x14ac:dyDescent="0.4">
      <c r="A1864" s="12"/>
      <c r="B1864" s="12"/>
      <c r="C1864" s="42"/>
      <c r="D1864" s="12"/>
      <c r="E1864" s="12"/>
      <c r="F1864" s="12"/>
      <c r="G1864" s="12"/>
      <c r="H1864" s="12"/>
      <c r="I1864" s="12"/>
      <c r="J1864" s="12"/>
      <c r="K1864" s="12"/>
      <c r="L1864" s="12"/>
      <c r="M1864" s="49"/>
      <c r="N1864" s="49"/>
      <c r="O1864" s="12"/>
      <c r="P1864" s="12"/>
      <c r="Q1864" s="12"/>
      <c r="R1864" s="12"/>
      <c r="S1864" s="12"/>
    </row>
    <row r="1865" spans="1:19" s="1" customFormat="1" x14ac:dyDescent="0.4">
      <c r="A1865" s="12"/>
      <c r="B1865" s="12"/>
      <c r="C1865" s="42"/>
      <c r="D1865" s="12"/>
      <c r="E1865" s="12"/>
      <c r="F1865" s="12"/>
      <c r="G1865" s="12"/>
      <c r="H1865" s="12"/>
      <c r="I1865" s="12"/>
      <c r="J1865" s="12"/>
      <c r="K1865" s="12"/>
      <c r="L1865" s="12"/>
      <c r="M1865" s="49"/>
      <c r="N1865" s="49"/>
      <c r="O1865" s="12"/>
      <c r="P1865" s="12"/>
      <c r="Q1865" s="12"/>
      <c r="R1865" s="12"/>
      <c r="S1865" s="12"/>
    </row>
    <row r="1866" spans="1:19" s="1" customFormat="1" x14ac:dyDescent="0.4">
      <c r="A1866" s="12"/>
      <c r="B1866" s="12"/>
      <c r="C1866" s="42"/>
      <c r="D1866" s="12"/>
      <c r="E1866" s="12"/>
      <c r="F1866" s="12"/>
      <c r="G1866" s="12"/>
      <c r="H1866" s="12"/>
      <c r="I1866" s="12"/>
      <c r="J1866" s="12"/>
      <c r="K1866" s="12"/>
      <c r="L1866" s="12"/>
      <c r="M1866" s="49"/>
      <c r="N1866" s="49"/>
      <c r="O1866" s="12"/>
      <c r="P1866" s="12"/>
      <c r="Q1866" s="12"/>
      <c r="R1866" s="12"/>
      <c r="S1866" s="12"/>
    </row>
    <row r="1867" spans="1:19" s="1" customFormat="1" x14ac:dyDescent="0.4">
      <c r="A1867" s="12"/>
      <c r="B1867" s="12"/>
      <c r="C1867" s="42"/>
      <c r="D1867" s="12"/>
      <c r="E1867" s="12"/>
      <c r="F1867" s="12"/>
      <c r="G1867" s="12"/>
      <c r="H1867" s="12"/>
      <c r="I1867" s="12"/>
      <c r="J1867" s="12"/>
      <c r="K1867" s="12"/>
      <c r="L1867" s="12"/>
      <c r="M1867" s="49"/>
      <c r="N1867" s="49"/>
      <c r="O1867" s="12"/>
      <c r="P1867" s="12"/>
      <c r="Q1867" s="12"/>
      <c r="R1867" s="12"/>
      <c r="S1867" s="12"/>
    </row>
    <row r="1868" spans="1:19" s="1" customFormat="1" x14ac:dyDescent="0.4">
      <c r="A1868" s="12"/>
      <c r="B1868" s="12"/>
      <c r="C1868" s="42"/>
      <c r="D1868" s="12"/>
      <c r="E1868" s="12"/>
      <c r="F1868" s="12"/>
      <c r="G1868" s="12"/>
      <c r="H1868" s="12"/>
      <c r="I1868" s="12"/>
      <c r="J1868" s="12"/>
      <c r="K1868" s="12"/>
      <c r="L1868" s="12"/>
      <c r="M1868" s="49"/>
      <c r="N1868" s="49"/>
      <c r="O1868" s="12"/>
      <c r="P1868" s="12"/>
      <c r="Q1868" s="12"/>
      <c r="R1868" s="12"/>
      <c r="S1868" s="12"/>
    </row>
    <row r="1869" spans="1:19" s="1" customFormat="1" x14ac:dyDescent="0.4">
      <c r="A1869" s="12"/>
      <c r="B1869" s="12"/>
      <c r="C1869" s="42"/>
      <c r="D1869" s="12"/>
      <c r="E1869" s="12"/>
      <c r="F1869" s="12"/>
      <c r="G1869" s="12"/>
      <c r="H1869" s="12"/>
      <c r="I1869" s="12"/>
      <c r="J1869" s="12"/>
      <c r="K1869" s="12"/>
      <c r="L1869" s="12"/>
      <c r="M1869" s="49"/>
      <c r="N1869" s="49"/>
      <c r="O1869" s="12"/>
      <c r="P1869" s="12"/>
      <c r="Q1869" s="12"/>
      <c r="R1869" s="12"/>
      <c r="S1869" s="12"/>
    </row>
    <row r="1870" spans="1:19" s="1" customFormat="1" x14ac:dyDescent="0.4">
      <c r="A1870" s="12"/>
      <c r="B1870" s="12"/>
      <c r="C1870" s="42"/>
      <c r="D1870" s="12"/>
      <c r="E1870" s="12"/>
      <c r="F1870" s="12"/>
      <c r="G1870" s="12"/>
      <c r="H1870" s="12"/>
      <c r="I1870" s="12"/>
      <c r="J1870" s="12"/>
      <c r="K1870" s="12"/>
      <c r="L1870" s="12"/>
      <c r="M1870" s="49"/>
      <c r="N1870" s="49"/>
      <c r="O1870" s="12"/>
      <c r="P1870" s="12"/>
      <c r="Q1870" s="12"/>
      <c r="R1870" s="12"/>
      <c r="S1870" s="12"/>
    </row>
    <row r="1871" spans="1:19" s="1" customFormat="1" x14ac:dyDescent="0.4">
      <c r="A1871" s="12"/>
      <c r="B1871" s="12"/>
      <c r="C1871" s="42"/>
      <c r="D1871" s="12"/>
      <c r="E1871" s="12"/>
      <c r="F1871" s="12"/>
      <c r="G1871" s="12"/>
      <c r="H1871" s="12"/>
      <c r="I1871" s="12"/>
      <c r="J1871" s="12"/>
      <c r="K1871" s="12"/>
      <c r="L1871" s="12"/>
      <c r="M1871" s="49"/>
      <c r="N1871" s="49"/>
      <c r="O1871" s="12"/>
      <c r="P1871" s="12"/>
      <c r="Q1871" s="12"/>
      <c r="R1871" s="12"/>
      <c r="S1871" s="12"/>
    </row>
    <row r="1872" spans="1:19" s="1" customFormat="1" x14ac:dyDescent="0.4">
      <c r="A1872" s="12"/>
      <c r="B1872" s="12"/>
      <c r="C1872" s="42"/>
      <c r="D1872" s="12"/>
      <c r="E1872" s="12"/>
      <c r="F1872" s="12"/>
      <c r="G1872" s="12"/>
      <c r="H1872" s="12"/>
      <c r="I1872" s="12"/>
      <c r="J1872" s="12"/>
      <c r="K1872" s="12"/>
      <c r="L1872" s="12"/>
      <c r="M1872" s="49"/>
      <c r="N1872" s="49"/>
      <c r="O1872" s="12"/>
      <c r="P1872" s="12"/>
      <c r="Q1872" s="12"/>
      <c r="R1872" s="12"/>
      <c r="S1872" s="12"/>
    </row>
    <row r="1873" spans="1:19" s="1" customFormat="1" x14ac:dyDescent="0.4">
      <c r="A1873" s="12"/>
      <c r="B1873" s="12"/>
      <c r="C1873" s="42"/>
      <c r="D1873" s="12"/>
      <c r="E1873" s="12"/>
      <c r="F1873" s="12"/>
      <c r="G1873" s="12"/>
      <c r="H1873" s="12"/>
      <c r="I1873" s="12"/>
      <c r="J1873" s="12"/>
      <c r="K1873" s="12"/>
      <c r="L1873" s="12"/>
      <c r="M1873" s="49"/>
      <c r="N1873" s="49"/>
      <c r="O1873" s="12"/>
      <c r="P1873" s="12"/>
      <c r="Q1873" s="12"/>
      <c r="R1873" s="12"/>
      <c r="S1873" s="12"/>
    </row>
    <row r="1874" spans="1:19" s="1" customFormat="1" x14ac:dyDescent="0.4">
      <c r="A1874" s="12"/>
      <c r="B1874" s="12"/>
      <c r="C1874" s="42"/>
      <c r="D1874" s="12"/>
      <c r="E1874" s="12"/>
      <c r="F1874" s="12"/>
      <c r="G1874" s="12"/>
      <c r="H1874" s="12"/>
      <c r="I1874" s="12"/>
      <c r="J1874" s="12"/>
      <c r="K1874" s="12"/>
      <c r="L1874" s="12"/>
      <c r="M1874" s="49"/>
      <c r="N1874" s="49"/>
      <c r="O1874" s="12"/>
      <c r="P1874" s="12"/>
      <c r="Q1874" s="12"/>
      <c r="R1874" s="12"/>
      <c r="S1874" s="12"/>
    </row>
    <row r="1875" spans="1:19" s="1" customFormat="1" x14ac:dyDescent="0.4">
      <c r="A1875" s="12"/>
      <c r="B1875" s="12"/>
      <c r="C1875" s="42"/>
      <c r="D1875" s="12"/>
      <c r="E1875" s="12"/>
      <c r="F1875" s="12"/>
      <c r="G1875" s="12"/>
      <c r="H1875" s="12"/>
      <c r="I1875" s="12"/>
      <c r="J1875" s="12"/>
      <c r="K1875" s="12"/>
      <c r="L1875" s="12"/>
      <c r="M1875" s="49"/>
      <c r="N1875" s="49"/>
      <c r="O1875" s="12"/>
      <c r="P1875" s="12"/>
      <c r="Q1875" s="12"/>
      <c r="R1875" s="12"/>
      <c r="S1875" s="12"/>
    </row>
    <row r="1876" spans="1:19" s="1" customFormat="1" x14ac:dyDescent="0.4">
      <c r="A1876" s="12"/>
      <c r="B1876" s="12"/>
      <c r="C1876" s="42"/>
      <c r="D1876" s="12"/>
      <c r="E1876" s="12"/>
      <c r="F1876" s="12"/>
      <c r="G1876" s="12"/>
      <c r="H1876" s="12"/>
      <c r="I1876" s="12"/>
      <c r="J1876" s="12"/>
      <c r="K1876" s="12"/>
      <c r="L1876" s="12"/>
      <c r="M1876" s="49"/>
      <c r="N1876" s="49"/>
      <c r="O1876" s="12"/>
      <c r="P1876" s="12"/>
      <c r="Q1876" s="12"/>
      <c r="R1876" s="12"/>
      <c r="S1876" s="12"/>
    </row>
    <row r="1877" spans="1:19" s="1" customFormat="1" x14ac:dyDescent="0.4">
      <c r="A1877" s="12"/>
      <c r="B1877" s="12"/>
      <c r="C1877" s="42"/>
      <c r="D1877" s="12"/>
      <c r="E1877" s="12"/>
      <c r="F1877" s="12"/>
      <c r="G1877" s="12"/>
      <c r="H1877" s="12"/>
      <c r="I1877" s="12"/>
      <c r="J1877" s="12"/>
      <c r="K1877" s="12"/>
      <c r="L1877" s="12"/>
      <c r="M1877" s="49"/>
      <c r="N1877" s="49"/>
      <c r="O1877" s="12"/>
      <c r="P1877" s="12"/>
      <c r="Q1877" s="12"/>
      <c r="R1877" s="12"/>
      <c r="S1877" s="12"/>
    </row>
    <row r="1878" spans="1:19" s="1" customFormat="1" x14ac:dyDescent="0.4">
      <c r="A1878" s="12"/>
      <c r="B1878" s="12"/>
      <c r="C1878" s="42"/>
      <c r="D1878" s="12"/>
      <c r="E1878" s="12"/>
      <c r="F1878" s="12"/>
      <c r="G1878" s="12"/>
      <c r="H1878" s="12"/>
      <c r="I1878" s="12"/>
      <c r="J1878" s="12"/>
      <c r="K1878" s="12"/>
      <c r="L1878" s="12"/>
      <c r="M1878" s="49"/>
      <c r="N1878" s="49"/>
      <c r="O1878" s="12"/>
      <c r="P1878" s="12"/>
      <c r="Q1878" s="12"/>
      <c r="R1878" s="12"/>
      <c r="S1878" s="12"/>
    </row>
    <row r="1879" spans="1:19" s="1" customFormat="1" x14ac:dyDescent="0.4">
      <c r="A1879" s="12"/>
      <c r="B1879" s="12"/>
      <c r="C1879" s="42"/>
      <c r="D1879" s="12"/>
      <c r="E1879" s="12"/>
      <c r="F1879" s="12"/>
      <c r="G1879" s="12"/>
      <c r="H1879" s="12"/>
      <c r="I1879" s="12"/>
      <c r="J1879" s="12"/>
      <c r="K1879" s="12"/>
      <c r="L1879" s="12"/>
      <c r="M1879" s="49"/>
      <c r="N1879" s="49"/>
      <c r="O1879" s="12"/>
      <c r="P1879" s="12"/>
      <c r="Q1879" s="12"/>
      <c r="R1879" s="12"/>
      <c r="S1879" s="12"/>
    </row>
    <row r="1880" spans="1:19" s="1" customFormat="1" x14ac:dyDescent="0.4">
      <c r="A1880" s="12"/>
      <c r="B1880" s="12"/>
      <c r="C1880" s="42"/>
      <c r="D1880" s="12"/>
      <c r="E1880" s="12"/>
      <c r="F1880" s="12"/>
      <c r="G1880" s="12"/>
      <c r="H1880" s="12"/>
      <c r="I1880" s="12"/>
      <c r="J1880" s="12"/>
      <c r="K1880" s="12"/>
      <c r="L1880" s="12"/>
      <c r="M1880" s="49"/>
      <c r="N1880" s="49"/>
      <c r="O1880" s="12"/>
      <c r="P1880" s="12"/>
      <c r="Q1880" s="12"/>
      <c r="R1880" s="12"/>
      <c r="S1880" s="12"/>
    </row>
    <row r="1881" spans="1:19" s="1" customFormat="1" x14ac:dyDescent="0.4">
      <c r="A1881" s="12"/>
      <c r="B1881" s="12"/>
      <c r="C1881" s="42"/>
      <c r="D1881" s="12"/>
      <c r="E1881" s="12"/>
      <c r="F1881" s="12"/>
      <c r="G1881" s="12"/>
      <c r="H1881" s="12"/>
      <c r="I1881" s="12"/>
      <c r="J1881" s="12"/>
      <c r="K1881" s="12"/>
      <c r="L1881" s="12"/>
      <c r="M1881" s="49"/>
      <c r="N1881" s="49"/>
      <c r="O1881" s="12"/>
      <c r="P1881" s="12"/>
      <c r="Q1881" s="12"/>
      <c r="R1881" s="12"/>
      <c r="S1881" s="12"/>
    </row>
    <row r="1882" spans="1:19" s="1" customFormat="1" x14ac:dyDescent="0.4">
      <c r="A1882" s="12"/>
      <c r="B1882" s="12"/>
      <c r="C1882" s="42"/>
      <c r="D1882" s="12"/>
      <c r="E1882" s="12"/>
      <c r="F1882" s="12"/>
      <c r="G1882" s="12"/>
      <c r="H1882" s="12"/>
      <c r="I1882" s="12"/>
      <c r="J1882" s="12"/>
      <c r="K1882" s="12"/>
      <c r="L1882" s="12"/>
      <c r="M1882" s="49"/>
      <c r="N1882" s="49"/>
      <c r="O1882" s="12"/>
      <c r="P1882" s="12"/>
      <c r="Q1882" s="12"/>
      <c r="R1882" s="12"/>
      <c r="S1882" s="12"/>
    </row>
    <row r="1883" spans="1:19" s="1" customFormat="1" x14ac:dyDescent="0.4">
      <c r="A1883" s="12"/>
      <c r="B1883" s="12"/>
      <c r="C1883" s="42"/>
      <c r="D1883" s="12"/>
      <c r="E1883" s="12"/>
      <c r="F1883" s="12"/>
      <c r="G1883" s="12"/>
      <c r="H1883" s="12"/>
      <c r="I1883" s="12"/>
      <c r="J1883" s="12"/>
      <c r="K1883" s="12"/>
      <c r="L1883" s="12"/>
      <c r="M1883" s="49"/>
      <c r="N1883" s="49"/>
      <c r="O1883" s="12"/>
      <c r="P1883" s="12"/>
      <c r="Q1883" s="12"/>
      <c r="R1883" s="12"/>
      <c r="S1883" s="12"/>
    </row>
    <row r="1884" spans="1:19" s="1" customFormat="1" x14ac:dyDescent="0.4">
      <c r="A1884" s="12"/>
      <c r="B1884" s="12"/>
      <c r="C1884" s="42"/>
      <c r="D1884" s="12"/>
      <c r="E1884" s="12"/>
      <c r="F1884" s="12"/>
      <c r="G1884" s="12"/>
      <c r="H1884" s="12"/>
      <c r="I1884" s="12"/>
      <c r="J1884" s="12"/>
      <c r="K1884" s="12"/>
      <c r="L1884" s="12"/>
      <c r="M1884" s="49"/>
      <c r="N1884" s="49"/>
      <c r="O1884" s="12"/>
      <c r="P1884" s="12"/>
      <c r="Q1884" s="12"/>
      <c r="R1884" s="12"/>
      <c r="S1884" s="12"/>
    </row>
    <row r="1885" spans="1:19" s="1" customFormat="1" x14ac:dyDescent="0.4">
      <c r="A1885" s="12"/>
      <c r="B1885" s="12"/>
      <c r="C1885" s="42"/>
      <c r="D1885" s="12"/>
      <c r="E1885" s="12"/>
      <c r="F1885" s="12"/>
      <c r="G1885" s="12"/>
      <c r="H1885" s="12"/>
      <c r="I1885" s="12"/>
      <c r="J1885" s="12"/>
      <c r="K1885" s="12"/>
      <c r="L1885" s="12"/>
      <c r="M1885" s="49"/>
      <c r="N1885" s="49"/>
      <c r="O1885" s="12"/>
      <c r="P1885" s="12"/>
      <c r="Q1885" s="12"/>
      <c r="R1885" s="12"/>
      <c r="S1885" s="12"/>
    </row>
    <row r="1886" spans="1:19" s="1" customFormat="1" x14ac:dyDescent="0.4">
      <c r="A1886" s="12"/>
      <c r="B1886" s="12"/>
      <c r="C1886" s="42"/>
      <c r="D1886" s="12"/>
      <c r="E1886" s="12"/>
      <c r="F1886" s="12"/>
      <c r="G1886" s="12"/>
      <c r="H1886" s="12"/>
      <c r="I1886" s="12"/>
      <c r="J1886" s="12"/>
      <c r="K1886" s="12"/>
      <c r="L1886" s="12"/>
      <c r="M1886" s="49"/>
      <c r="N1886" s="49"/>
      <c r="O1886" s="12"/>
      <c r="P1886" s="12"/>
      <c r="Q1886" s="12"/>
      <c r="R1886" s="12"/>
      <c r="S1886" s="12"/>
    </row>
    <row r="1887" spans="1:19" s="1" customFormat="1" x14ac:dyDescent="0.4">
      <c r="A1887" s="12"/>
      <c r="B1887" s="12"/>
      <c r="C1887" s="42"/>
      <c r="D1887" s="12"/>
      <c r="E1887" s="12"/>
      <c r="F1887" s="12"/>
      <c r="G1887" s="12"/>
      <c r="H1887" s="12"/>
      <c r="I1887" s="12"/>
      <c r="J1887" s="12"/>
      <c r="K1887" s="12"/>
      <c r="L1887" s="12"/>
      <c r="M1887" s="49"/>
      <c r="N1887" s="49"/>
      <c r="O1887" s="12"/>
      <c r="P1887" s="12"/>
      <c r="Q1887" s="12"/>
      <c r="R1887" s="12"/>
      <c r="S1887" s="12"/>
    </row>
    <row r="1888" spans="1:19" s="1" customFormat="1" x14ac:dyDescent="0.4">
      <c r="A1888" s="12"/>
      <c r="B1888" s="12"/>
      <c r="C1888" s="42"/>
      <c r="D1888" s="12"/>
      <c r="E1888" s="12"/>
      <c r="F1888" s="12"/>
      <c r="G1888" s="12"/>
      <c r="H1888" s="12"/>
      <c r="I1888" s="12"/>
      <c r="J1888" s="12"/>
      <c r="K1888" s="12"/>
      <c r="L1888" s="12"/>
      <c r="M1888" s="49"/>
      <c r="N1888" s="49"/>
      <c r="O1888" s="12"/>
      <c r="P1888" s="12"/>
      <c r="Q1888" s="12"/>
      <c r="R1888" s="12"/>
      <c r="S1888" s="12"/>
    </row>
    <row r="1889" spans="1:19" s="1" customFormat="1" x14ac:dyDescent="0.4">
      <c r="A1889" s="12"/>
      <c r="B1889" s="12"/>
      <c r="C1889" s="42"/>
      <c r="D1889" s="12"/>
      <c r="E1889" s="12"/>
      <c r="F1889" s="12"/>
      <c r="G1889" s="12"/>
      <c r="H1889" s="12"/>
      <c r="I1889" s="12"/>
      <c r="J1889" s="12"/>
      <c r="K1889" s="12"/>
      <c r="L1889" s="12"/>
      <c r="M1889" s="49"/>
      <c r="N1889" s="49"/>
      <c r="O1889" s="12"/>
      <c r="P1889" s="12"/>
      <c r="Q1889" s="12"/>
      <c r="R1889" s="12"/>
      <c r="S1889" s="12"/>
    </row>
    <row r="1890" spans="1:19" s="1" customFormat="1" x14ac:dyDescent="0.4">
      <c r="A1890" s="12"/>
      <c r="B1890" s="12"/>
      <c r="C1890" s="42"/>
      <c r="D1890" s="12"/>
      <c r="E1890" s="12"/>
      <c r="F1890" s="12"/>
      <c r="G1890" s="12"/>
      <c r="H1890" s="12"/>
      <c r="I1890" s="12"/>
      <c r="J1890" s="12"/>
      <c r="K1890" s="12"/>
      <c r="L1890" s="12"/>
      <c r="M1890" s="49"/>
      <c r="N1890" s="49"/>
      <c r="O1890" s="12"/>
      <c r="P1890" s="12"/>
      <c r="Q1890" s="12"/>
      <c r="R1890" s="12"/>
      <c r="S1890" s="12"/>
    </row>
    <row r="1891" spans="1:19" s="1" customFormat="1" x14ac:dyDescent="0.4">
      <c r="A1891" s="12"/>
      <c r="B1891" s="12"/>
      <c r="C1891" s="42"/>
      <c r="D1891" s="12"/>
      <c r="E1891" s="12"/>
      <c r="F1891" s="12"/>
      <c r="G1891" s="12"/>
      <c r="H1891" s="12"/>
      <c r="I1891" s="12"/>
      <c r="J1891" s="12"/>
      <c r="K1891" s="12"/>
      <c r="L1891" s="12"/>
      <c r="M1891" s="49"/>
      <c r="N1891" s="49"/>
      <c r="O1891" s="12"/>
      <c r="P1891" s="12"/>
      <c r="Q1891" s="12"/>
      <c r="R1891" s="12"/>
      <c r="S1891" s="12"/>
    </row>
    <row r="1892" spans="1:19" s="1" customFormat="1" x14ac:dyDescent="0.4">
      <c r="A1892" s="12"/>
      <c r="B1892" s="12"/>
      <c r="C1892" s="42"/>
      <c r="D1892" s="12"/>
      <c r="E1892" s="12"/>
      <c r="F1892" s="12"/>
      <c r="G1892" s="12"/>
      <c r="H1892" s="12"/>
      <c r="I1892" s="12"/>
      <c r="J1892" s="12"/>
      <c r="K1892" s="12"/>
      <c r="L1892" s="12"/>
      <c r="M1892" s="49"/>
      <c r="N1892" s="49"/>
      <c r="O1892" s="12"/>
      <c r="P1892" s="12"/>
      <c r="Q1892" s="12"/>
      <c r="R1892" s="12"/>
      <c r="S1892" s="12"/>
    </row>
    <row r="1893" spans="1:19" s="1" customFormat="1" x14ac:dyDescent="0.4">
      <c r="A1893" s="12"/>
      <c r="B1893" s="12"/>
      <c r="C1893" s="42"/>
      <c r="D1893" s="12"/>
      <c r="E1893" s="12"/>
      <c r="F1893" s="12"/>
      <c r="G1893" s="12"/>
      <c r="H1893" s="12"/>
      <c r="I1893" s="12"/>
      <c r="J1893" s="12"/>
      <c r="K1893" s="12"/>
      <c r="L1893" s="12"/>
      <c r="M1893" s="49"/>
      <c r="N1893" s="49"/>
      <c r="O1893" s="12"/>
      <c r="P1893" s="12"/>
      <c r="Q1893" s="12"/>
      <c r="R1893" s="12"/>
      <c r="S1893" s="12"/>
    </row>
    <row r="1894" spans="1:19" s="1" customFormat="1" x14ac:dyDescent="0.4">
      <c r="A1894" s="12"/>
      <c r="B1894" s="12"/>
      <c r="C1894" s="42"/>
      <c r="D1894" s="12"/>
      <c r="E1894" s="12"/>
      <c r="F1894" s="12"/>
      <c r="G1894" s="12"/>
      <c r="H1894" s="12"/>
      <c r="I1894" s="12"/>
      <c r="J1894" s="12"/>
      <c r="K1894" s="12"/>
      <c r="L1894" s="12"/>
      <c r="M1894" s="49"/>
      <c r="N1894" s="49"/>
      <c r="O1894" s="12"/>
      <c r="P1894" s="12"/>
      <c r="Q1894" s="12"/>
      <c r="R1894" s="12"/>
      <c r="S1894" s="12"/>
    </row>
    <row r="1895" spans="1:19" s="1" customFormat="1" x14ac:dyDescent="0.4">
      <c r="A1895" s="12"/>
      <c r="B1895" s="12"/>
      <c r="C1895" s="42"/>
      <c r="D1895" s="12"/>
      <c r="E1895" s="12"/>
      <c r="F1895" s="12"/>
      <c r="G1895" s="12"/>
      <c r="H1895" s="12"/>
      <c r="I1895" s="12"/>
      <c r="J1895" s="12"/>
      <c r="K1895" s="12"/>
      <c r="L1895" s="12"/>
      <c r="M1895" s="49"/>
      <c r="N1895" s="49"/>
      <c r="O1895" s="12"/>
      <c r="P1895" s="12"/>
      <c r="Q1895" s="12"/>
      <c r="R1895" s="12"/>
      <c r="S1895" s="12"/>
    </row>
    <row r="1896" spans="1:19" s="1" customFormat="1" x14ac:dyDescent="0.4">
      <c r="A1896" s="12"/>
      <c r="B1896" s="12"/>
      <c r="C1896" s="42"/>
      <c r="D1896" s="12"/>
      <c r="E1896" s="12"/>
      <c r="F1896" s="12"/>
      <c r="G1896" s="12"/>
      <c r="H1896" s="12"/>
      <c r="I1896" s="12"/>
      <c r="J1896" s="12"/>
      <c r="K1896" s="12"/>
      <c r="L1896" s="12"/>
      <c r="M1896" s="49"/>
      <c r="N1896" s="49"/>
      <c r="O1896" s="12"/>
      <c r="P1896" s="12"/>
      <c r="Q1896" s="12"/>
      <c r="R1896" s="12"/>
      <c r="S1896" s="12"/>
    </row>
    <row r="1897" spans="1:19" s="1" customFormat="1" x14ac:dyDescent="0.4">
      <c r="A1897" s="12"/>
      <c r="B1897" s="12"/>
      <c r="C1897" s="42"/>
      <c r="D1897" s="12"/>
      <c r="E1897" s="12"/>
      <c r="F1897" s="12"/>
      <c r="G1897" s="12"/>
      <c r="H1897" s="12"/>
      <c r="I1897" s="12"/>
      <c r="J1897" s="12"/>
      <c r="K1897" s="12"/>
      <c r="L1897" s="12"/>
      <c r="M1897" s="49"/>
      <c r="N1897" s="49"/>
      <c r="O1897" s="12"/>
      <c r="P1897" s="12"/>
      <c r="Q1897" s="12"/>
      <c r="R1897" s="12"/>
      <c r="S1897" s="12"/>
    </row>
    <row r="1898" spans="1:19" s="1" customFormat="1" x14ac:dyDescent="0.4">
      <c r="A1898" s="12"/>
      <c r="B1898" s="12"/>
      <c r="C1898" s="42"/>
      <c r="D1898" s="12"/>
      <c r="E1898" s="12"/>
      <c r="F1898" s="12"/>
      <c r="G1898" s="12"/>
      <c r="H1898" s="12"/>
      <c r="I1898" s="12"/>
      <c r="J1898" s="12"/>
      <c r="K1898" s="12"/>
      <c r="L1898" s="12"/>
      <c r="M1898" s="49"/>
      <c r="N1898" s="49"/>
      <c r="O1898" s="12"/>
      <c r="P1898" s="12"/>
      <c r="Q1898" s="12"/>
      <c r="R1898" s="12"/>
      <c r="S1898" s="12"/>
    </row>
    <row r="1899" spans="1:19" s="1" customFormat="1" x14ac:dyDescent="0.4">
      <c r="A1899" s="12"/>
      <c r="B1899" s="12"/>
      <c r="C1899" s="42"/>
      <c r="D1899" s="12"/>
      <c r="E1899" s="12"/>
      <c r="F1899" s="12"/>
      <c r="G1899" s="12"/>
      <c r="H1899" s="12"/>
      <c r="I1899" s="12"/>
      <c r="J1899" s="12"/>
      <c r="K1899" s="12"/>
      <c r="L1899" s="12"/>
      <c r="M1899" s="49"/>
      <c r="N1899" s="49"/>
      <c r="O1899" s="12"/>
      <c r="P1899" s="12"/>
      <c r="Q1899" s="12"/>
      <c r="R1899" s="12"/>
      <c r="S1899" s="12"/>
    </row>
    <row r="1900" spans="1:19" s="1" customFormat="1" x14ac:dyDescent="0.4">
      <c r="A1900" s="12"/>
      <c r="B1900" s="12"/>
      <c r="C1900" s="42"/>
      <c r="D1900" s="12"/>
      <c r="E1900" s="12"/>
      <c r="F1900" s="12"/>
      <c r="G1900" s="12"/>
      <c r="H1900" s="12"/>
      <c r="I1900" s="12"/>
      <c r="J1900" s="12"/>
      <c r="K1900" s="12"/>
      <c r="L1900" s="12"/>
      <c r="M1900" s="49"/>
      <c r="N1900" s="49"/>
      <c r="O1900" s="12"/>
      <c r="P1900" s="12"/>
      <c r="Q1900" s="12"/>
      <c r="R1900" s="12"/>
      <c r="S1900" s="12"/>
    </row>
    <row r="1901" spans="1:19" s="1" customFormat="1" x14ac:dyDescent="0.4">
      <c r="A1901" s="12"/>
      <c r="B1901" s="12"/>
      <c r="C1901" s="42"/>
      <c r="D1901" s="12"/>
      <c r="E1901" s="12"/>
      <c r="F1901" s="12"/>
      <c r="G1901" s="12"/>
      <c r="H1901" s="12"/>
      <c r="I1901" s="12"/>
      <c r="J1901" s="12"/>
      <c r="K1901" s="12"/>
      <c r="L1901" s="12"/>
      <c r="M1901" s="49"/>
      <c r="N1901" s="49"/>
      <c r="O1901" s="12"/>
      <c r="P1901" s="12"/>
      <c r="Q1901" s="12"/>
      <c r="R1901" s="12"/>
      <c r="S1901" s="12"/>
    </row>
    <row r="1902" spans="1:19" s="1" customFormat="1" x14ac:dyDescent="0.4">
      <c r="A1902" s="12"/>
      <c r="B1902" s="12"/>
      <c r="C1902" s="42"/>
      <c r="D1902" s="12"/>
      <c r="E1902" s="12"/>
      <c r="F1902" s="12"/>
      <c r="G1902" s="12"/>
      <c r="H1902" s="12"/>
      <c r="I1902" s="12"/>
      <c r="J1902" s="12"/>
      <c r="K1902" s="12"/>
      <c r="L1902" s="12"/>
      <c r="M1902" s="49"/>
      <c r="N1902" s="49"/>
      <c r="O1902" s="12"/>
      <c r="P1902" s="12"/>
      <c r="Q1902" s="12"/>
      <c r="R1902" s="12"/>
      <c r="S1902" s="12"/>
    </row>
    <row r="1903" spans="1:19" s="1" customFormat="1" x14ac:dyDescent="0.4">
      <c r="A1903" s="12"/>
      <c r="B1903" s="12"/>
      <c r="C1903" s="42"/>
      <c r="D1903" s="12"/>
      <c r="E1903" s="12"/>
      <c r="F1903" s="12"/>
      <c r="G1903" s="12"/>
      <c r="H1903" s="12"/>
      <c r="I1903" s="12"/>
      <c r="J1903" s="12"/>
      <c r="K1903" s="12"/>
      <c r="L1903" s="12"/>
      <c r="M1903" s="49"/>
      <c r="N1903" s="49"/>
      <c r="O1903" s="12"/>
      <c r="P1903" s="12"/>
      <c r="Q1903" s="12"/>
      <c r="R1903" s="12"/>
      <c r="S1903" s="12"/>
    </row>
    <row r="1904" spans="1:19" s="1" customFormat="1" x14ac:dyDescent="0.4">
      <c r="A1904" s="12"/>
      <c r="B1904" s="12"/>
      <c r="C1904" s="42"/>
      <c r="D1904" s="12"/>
      <c r="E1904" s="12"/>
      <c r="F1904" s="12"/>
      <c r="G1904" s="12"/>
      <c r="H1904" s="12"/>
      <c r="I1904" s="12"/>
      <c r="J1904" s="12"/>
      <c r="K1904" s="12"/>
      <c r="L1904" s="12"/>
      <c r="M1904" s="49"/>
      <c r="N1904" s="49"/>
      <c r="O1904" s="12"/>
      <c r="P1904" s="12"/>
      <c r="Q1904" s="12"/>
      <c r="R1904" s="12"/>
      <c r="S1904" s="12"/>
    </row>
    <row r="1905" spans="1:19" s="1" customFormat="1" x14ac:dyDescent="0.4">
      <c r="A1905" s="12"/>
      <c r="B1905" s="12"/>
      <c r="C1905" s="42"/>
      <c r="D1905" s="12"/>
      <c r="E1905" s="12"/>
      <c r="F1905" s="12"/>
      <c r="G1905" s="12"/>
      <c r="H1905" s="12"/>
      <c r="I1905" s="12"/>
      <c r="J1905" s="12"/>
      <c r="K1905" s="12"/>
      <c r="L1905" s="12"/>
      <c r="M1905" s="49"/>
      <c r="N1905" s="49"/>
      <c r="O1905" s="12"/>
      <c r="P1905" s="12"/>
      <c r="Q1905" s="12"/>
      <c r="R1905" s="12"/>
      <c r="S1905" s="12"/>
    </row>
    <row r="1906" spans="1:19" s="1" customFormat="1" x14ac:dyDescent="0.4">
      <c r="A1906" s="12"/>
      <c r="B1906" s="12"/>
      <c r="C1906" s="42"/>
      <c r="D1906" s="12"/>
      <c r="E1906" s="12"/>
      <c r="F1906" s="12"/>
      <c r="G1906" s="12"/>
      <c r="H1906" s="12"/>
      <c r="I1906" s="12"/>
      <c r="J1906" s="12"/>
      <c r="K1906" s="12"/>
      <c r="L1906" s="12"/>
      <c r="M1906" s="49"/>
      <c r="N1906" s="49"/>
      <c r="O1906" s="12"/>
      <c r="P1906" s="12"/>
      <c r="Q1906" s="12"/>
      <c r="R1906" s="12"/>
      <c r="S1906" s="12"/>
    </row>
    <row r="1907" spans="1:19" s="1" customFormat="1" x14ac:dyDescent="0.4">
      <c r="A1907" s="12"/>
      <c r="B1907" s="12"/>
      <c r="C1907" s="42"/>
      <c r="D1907" s="12"/>
      <c r="E1907" s="12"/>
      <c r="F1907" s="12"/>
      <c r="G1907" s="12"/>
      <c r="H1907" s="12"/>
      <c r="I1907" s="12"/>
      <c r="J1907" s="12"/>
      <c r="K1907" s="12"/>
      <c r="L1907" s="12"/>
      <c r="M1907" s="49"/>
      <c r="N1907" s="49"/>
      <c r="O1907" s="12"/>
      <c r="P1907" s="12"/>
      <c r="Q1907" s="12"/>
      <c r="R1907" s="12"/>
      <c r="S1907" s="12"/>
    </row>
    <row r="1908" spans="1:19" s="1" customFormat="1" x14ac:dyDescent="0.4">
      <c r="A1908" s="12"/>
      <c r="B1908" s="12"/>
      <c r="C1908" s="42"/>
      <c r="D1908" s="12"/>
      <c r="E1908" s="12"/>
      <c r="F1908" s="12"/>
      <c r="G1908" s="12"/>
      <c r="H1908" s="12"/>
      <c r="I1908" s="12"/>
      <c r="J1908" s="12"/>
      <c r="K1908" s="12"/>
      <c r="L1908" s="12"/>
      <c r="M1908" s="49"/>
      <c r="N1908" s="49"/>
      <c r="O1908" s="12"/>
      <c r="P1908" s="12"/>
      <c r="Q1908" s="12"/>
      <c r="R1908" s="12"/>
      <c r="S1908" s="12"/>
    </row>
    <row r="1909" spans="1:19" s="1" customFormat="1" x14ac:dyDescent="0.4">
      <c r="A1909" s="12"/>
      <c r="B1909" s="12"/>
      <c r="C1909" s="42"/>
      <c r="D1909" s="12"/>
      <c r="E1909" s="12"/>
      <c r="F1909" s="12"/>
      <c r="G1909" s="12"/>
      <c r="H1909" s="12"/>
      <c r="I1909" s="12"/>
      <c r="J1909" s="12"/>
      <c r="K1909" s="12"/>
      <c r="L1909" s="12"/>
      <c r="M1909" s="49"/>
      <c r="N1909" s="49"/>
      <c r="O1909" s="12"/>
      <c r="P1909" s="12"/>
      <c r="Q1909" s="12"/>
      <c r="R1909" s="12"/>
      <c r="S1909" s="12"/>
    </row>
    <row r="1910" spans="1:19" s="1" customFormat="1" x14ac:dyDescent="0.4">
      <c r="A1910" s="12"/>
      <c r="B1910" s="12"/>
      <c r="C1910" s="42"/>
      <c r="D1910" s="12"/>
      <c r="E1910" s="12"/>
      <c r="F1910" s="12"/>
      <c r="G1910" s="12"/>
      <c r="H1910" s="12"/>
      <c r="I1910" s="12"/>
      <c r="J1910" s="12"/>
      <c r="K1910" s="12"/>
      <c r="L1910" s="12"/>
      <c r="M1910" s="49"/>
      <c r="N1910" s="49"/>
      <c r="O1910" s="12"/>
      <c r="P1910" s="12"/>
      <c r="Q1910" s="12"/>
      <c r="R1910" s="12"/>
      <c r="S1910" s="12"/>
    </row>
    <row r="1911" spans="1:19" s="1" customFormat="1" x14ac:dyDescent="0.4">
      <c r="A1911" s="12"/>
      <c r="B1911" s="12"/>
      <c r="C1911" s="42"/>
      <c r="D1911" s="12"/>
      <c r="E1911" s="12"/>
      <c r="F1911" s="12"/>
      <c r="G1911" s="12"/>
      <c r="H1911" s="12"/>
      <c r="I1911" s="12"/>
      <c r="J1911" s="12"/>
      <c r="K1911" s="12"/>
      <c r="L1911" s="12"/>
      <c r="M1911" s="49"/>
      <c r="N1911" s="49"/>
      <c r="O1911" s="12"/>
      <c r="P1911" s="12"/>
      <c r="Q1911" s="12"/>
      <c r="R1911" s="12"/>
      <c r="S1911" s="12"/>
    </row>
    <row r="1912" spans="1:19" s="1" customFormat="1" x14ac:dyDescent="0.4">
      <c r="A1912" s="12"/>
      <c r="B1912" s="12"/>
      <c r="C1912" s="42"/>
      <c r="D1912" s="12"/>
      <c r="E1912" s="12"/>
      <c r="F1912" s="12"/>
      <c r="G1912" s="12"/>
      <c r="H1912" s="12"/>
      <c r="I1912" s="12"/>
      <c r="J1912" s="12"/>
      <c r="K1912" s="12"/>
      <c r="L1912" s="12"/>
      <c r="M1912" s="49"/>
      <c r="N1912" s="49"/>
      <c r="O1912" s="12"/>
      <c r="P1912" s="12"/>
      <c r="Q1912" s="12"/>
      <c r="R1912" s="12"/>
      <c r="S1912" s="12"/>
    </row>
    <row r="1913" spans="1:19" s="1" customFormat="1" x14ac:dyDescent="0.4">
      <c r="A1913" s="12"/>
      <c r="B1913" s="12"/>
      <c r="C1913" s="42"/>
      <c r="D1913" s="12"/>
      <c r="E1913" s="12"/>
      <c r="F1913" s="12"/>
      <c r="G1913" s="12"/>
      <c r="H1913" s="12"/>
      <c r="I1913" s="12"/>
      <c r="J1913" s="12"/>
      <c r="K1913" s="12"/>
      <c r="L1913" s="12"/>
      <c r="M1913" s="49"/>
      <c r="N1913" s="49"/>
      <c r="O1913" s="12"/>
      <c r="P1913" s="12"/>
      <c r="Q1913" s="12"/>
      <c r="R1913" s="12"/>
      <c r="S1913" s="12"/>
    </row>
    <row r="1914" spans="1:19" s="1" customFormat="1" x14ac:dyDescent="0.4">
      <c r="A1914" s="12"/>
      <c r="B1914" s="12"/>
      <c r="C1914" s="42"/>
      <c r="D1914" s="12"/>
      <c r="E1914" s="12"/>
      <c r="F1914" s="12"/>
      <c r="G1914" s="12"/>
      <c r="H1914" s="12"/>
      <c r="I1914" s="12"/>
      <c r="J1914" s="12"/>
      <c r="K1914" s="12"/>
      <c r="L1914" s="12"/>
      <c r="M1914" s="49"/>
      <c r="N1914" s="49"/>
      <c r="O1914" s="12"/>
      <c r="P1914" s="12"/>
      <c r="Q1914" s="12"/>
      <c r="R1914" s="12"/>
      <c r="S1914" s="12"/>
    </row>
    <row r="1915" spans="1:19" s="1" customFormat="1" x14ac:dyDescent="0.4">
      <c r="A1915" s="12"/>
      <c r="B1915" s="12"/>
      <c r="C1915" s="42"/>
      <c r="D1915" s="12"/>
      <c r="E1915" s="12"/>
      <c r="F1915" s="12"/>
      <c r="G1915" s="12"/>
      <c r="H1915" s="12"/>
      <c r="I1915" s="12"/>
      <c r="J1915" s="12"/>
      <c r="K1915" s="12"/>
      <c r="L1915" s="12"/>
      <c r="M1915" s="49"/>
      <c r="N1915" s="49"/>
      <c r="O1915" s="12"/>
      <c r="P1915" s="12"/>
      <c r="Q1915" s="12"/>
      <c r="R1915" s="12"/>
      <c r="S1915" s="12"/>
    </row>
    <row r="1916" spans="1:19" s="1" customFormat="1" x14ac:dyDescent="0.4">
      <c r="A1916" s="12"/>
      <c r="B1916" s="12"/>
      <c r="C1916" s="42"/>
      <c r="D1916" s="12"/>
      <c r="E1916" s="12"/>
      <c r="F1916" s="12"/>
      <c r="G1916" s="12"/>
      <c r="H1916" s="12"/>
      <c r="I1916" s="12"/>
      <c r="J1916" s="12"/>
      <c r="K1916" s="12"/>
      <c r="L1916" s="12"/>
      <c r="M1916" s="49"/>
      <c r="N1916" s="49"/>
      <c r="O1916" s="12"/>
      <c r="P1916" s="12"/>
      <c r="Q1916" s="12"/>
      <c r="R1916" s="12"/>
      <c r="S1916" s="12"/>
    </row>
    <row r="1917" spans="1:19" s="1" customFormat="1" x14ac:dyDescent="0.4">
      <c r="A1917" s="12"/>
      <c r="B1917" s="12"/>
      <c r="C1917" s="42"/>
      <c r="D1917" s="12"/>
      <c r="E1917" s="12"/>
      <c r="F1917" s="12"/>
      <c r="G1917" s="12"/>
      <c r="H1917" s="12"/>
      <c r="I1917" s="12"/>
      <c r="J1917" s="12"/>
      <c r="K1917" s="12"/>
      <c r="L1917" s="12"/>
      <c r="M1917" s="49"/>
      <c r="N1917" s="49"/>
      <c r="O1917" s="12"/>
      <c r="P1917" s="12"/>
      <c r="Q1917" s="12"/>
      <c r="R1917" s="12"/>
      <c r="S1917" s="12"/>
    </row>
    <row r="1918" spans="1:19" s="1" customFormat="1" x14ac:dyDescent="0.4">
      <c r="A1918" s="12"/>
      <c r="B1918" s="12"/>
      <c r="C1918" s="42"/>
      <c r="D1918" s="12"/>
      <c r="E1918" s="12"/>
      <c r="F1918" s="12"/>
      <c r="G1918" s="12"/>
      <c r="H1918" s="12"/>
      <c r="I1918" s="12"/>
      <c r="J1918" s="12"/>
      <c r="K1918" s="12"/>
      <c r="L1918" s="12"/>
      <c r="M1918" s="49"/>
      <c r="N1918" s="49"/>
      <c r="O1918" s="12"/>
      <c r="P1918" s="12"/>
      <c r="Q1918" s="12"/>
      <c r="R1918" s="12"/>
      <c r="S1918" s="12"/>
    </row>
    <row r="1919" spans="1:19" s="1" customFormat="1" x14ac:dyDescent="0.4">
      <c r="A1919" s="12"/>
      <c r="B1919" s="12"/>
      <c r="C1919" s="42"/>
      <c r="D1919" s="12"/>
      <c r="E1919" s="12"/>
      <c r="F1919" s="12"/>
      <c r="G1919" s="12"/>
      <c r="H1919" s="12"/>
      <c r="I1919" s="12"/>
      <c r="J1919" s="12"/>
      <c r="K1919" s="12"/>
      <c r="L1919" s="12"/>
      <c r="M1919" s="49"/>
      <c r="N1919" s="49"/>
      <c r="O1919" s="12"/>
      <c r="P1919" s="12"/>
      <c r="Q1919" s="12"/>
      <c r="R1919" s="12"/>
      <c r="S1919" s="12"/>
    </row>
    <row r="1920" spans="1:19" s="1" customFormat="1" x14ac:dyDescent="0.4">
      <c r="A1920" s="12"/>
      <c r="B1920" s="12"/>
      <c r="C1920" s="42"/>
      <c r="D1920" s="12"/>
      <c r="E1920" s="12"/>
      <c r="F1920" s="12"/>
      <c r="G1920" s="12"/>
      <c r="H1920" s="12"/>
      <c r="I1920" s="12"/>
      <c r="J1920" s="12"/>
      <c r="K1920" s="12"/>
      <c r="L1920" s="12"/>
      <c r="M1920" s="49"/>
      <c r="N1920" s="49"/>
      <c r="O1920" s="12"/>
      <c r="P1920" s="12"/>
      <c r="Q1920" s="12"/>
      <c r="R1920" s="12"/>
      <c r="S1920" s="12"/>
    </row>
    <row r="1921" spans="1:19" s="1" customFormat="1" x14ac:dyDescent="0.4">
      <c r="A1921" s="12"/>
      <c r="B1921" s="12"/>
      <c r="C1921" s="42"/>
      <c r="D1921" s="12"/>
      <c r="E1921" s="12"/>
      <c r="F1921" s="12"/>
      <c r="G1921" s="12"/>
      <c r="H1921" s="12"/>
      <c r="I1921" s="12"/>
      <c r="J1921" s="12"/>
      <c r="K1921" s="12"/>
      <c r="L1921" s="12"/>
      <c r="M1921" s="49"/>
      <c r="N1921" s="49"/>
      <c r="O1921" s="12"/>
      <c r="P1921" s="12"/>
      <c r="Q1921" s="12"/>
      <c r="R1921" s="12"/>
      <c r="S1921" s="12"/>
    </row>
    <row r="1922" spans="1:19" s="1" customFormat="1" x14ac:dyDescent="0.4">
      <c r="A1922" s="12"/>
      <c r="B1922" s="12"/>
      <c r="C1922" s="42"/>
      <c r="D1922" s="12"/>
      <c r="E1922" s="12"/>
      <c r="F1922" s="12"/>
      <c r="G1922" s="12"/>
      <c r="H1922" s="12"/>
      <c r="I1922" s="12"/>
      <c r="J1922" s="12"/>
      <c r="K1922" s="12"/>
      <c r="L1922" s="12"/>
      <c r="M1922" s="49"/>
      <c r="N1922" s="49"/>
      <c r="O1922" s="12"/>
      <c r="P1922" s="12"/>
      <c r="Q1922" s="12"/>
      <c r="R1922" s="12"/>
      <c r="S1922" s="12"/>
    </row>
    <row r="1923" spans="1:19" s="1" customFormat="1" x14ac:dyDescent="0.4">
      <c r="A1923" s="12"/>
      <c r="B1923" s="12"/>
      <c r="C1923" s="42"/>
      <c r="D1923" s="12"/>
      <c r="E1923" s="12"/>
      <c r="F1923" s="12"/>
      <c r="G1923" s="12"/>
      <c r="H1923" s="12"/>
      <c r="I1923" s="12"/>
      <c r="J1923" s="12"/>
      <c r="K1923" s="12"/>
      <c r="L1923" s="12"/>
      <c r="M1923" s="49"/>
      <c r="N1923" s="49"/>
      <c r="O1923" s="12"/>
      <c r="P1923" s="12"/>
      <c r="Q1923" s="12"/>
      <c r="R1923" s="12"/>
      <c r="S1923" s="12"/>
    </row>
    <row r="1924" spans="1:19" s="1" customFormat="1" x14ac:dyDescent="0.4">
      <c r="A1924" s="12"/>
      <c r="B1924" s="12"/>
      <c r="C1924" s="42"/>
      <c r="D1924" s="12"/>
      <c r="E1924" s="12"/>
      <c r="F1924" s="12"/>
      <c r="G1924" s="12"/>
      <c r="H1924" s="12"/>
      <c r="I1924" s="12"/>
      <c r="J1924" s="12"/>
      <c r="K1924" s="12"/>
      <c r="L1924" s="12"/>
      <c r="M1924" s="49"/>
      <c r="N1924" s="49"/>
      <c r="O1924" s="12"/>
      <c r="P1924" s="12"/>
      <c r="Q1924" s="12"/>
      <c r="R1924" s="12"/>
      <c r="S1924" s="12"/>
    </row>
    <row r="1925" spans="1:19" s="1" customFormat="1" x14ac:dyDescent="0.4">
      <c r="A1925" s="12"/>
      <c r="B1925" s="12"/>
      <c r="C1925" s="42"/>
      <c r="D1925" s="12"/>
      <c r="E1925" s="12"/>
      <c r="F1925" s="12"/>
      <c r="G1925" s="12"/>
      <c r="H1925" s="12"/>
      <c r="I1925" s="12"/>
      <c r="J1925" s="12"/>
      <c r="K1925" s="12"/>
      <c r="L1925" s="12"/>
      <c r="M1925" s="49"/>
      <c r="N1925" s="49"/>
      <c r="O1925" s="12"/>
      <c r="P1925" s="12"/>
      <c r="Q1925" s="12"/>
      <c r="R1925" s="12"/>
      <c r="S1925" s="12"/>
    </row>
    <row r="1926" spans="1:19" s="1" customFormat="1" x14ac:dyDescent="0.4">
      <c r="A1926" s="12"/>
      <c r="B1926" s="12"/>
      <c r="C1926" s="42"/>
      <c r="D1926" s="12"/>
      <c r="E1926" s="12"/>
      <c r="F1926" s="12"/>
      <c r="G1926" s="12"/>
      <c r="H1926" s="12"/>
      <c r="I1926" s="12"/>
      <c r="J1926" s="12"/>
      <c r="K1926" s="12"/>
      <c r="L1926" s="12"/>
      <c r="M1926" s="49"/>
      <c r="N1926" s="49"/>
      <c r="O1926" s="12"/>
      <c r="P1926" s="12"/>
      <c r="Q1926" s="12"/>
      <c r="R1926" s="12"/>
      <c r="S1926" s="12"/>
    </row>
    <row r="1927" spans="1:19" s="1" customFormat="1" x14ac:dyDescent="0.4">
      <c r="A1927" s="12"/>
      <c r="B1927" s="12"/>
      <c r="C1927" s="42"/>
      <c r="D1927" s="12"/>
      <c r="E1927" s="12"/>
      <c r="F1927" s="12"/>
      <c r="G1927" s="12"/>
      <c r="H1927" s="12"/>
      <c r="I1927" s="12"/>
      <c r="J1927" s="12"/>
      <c r="K1927" s="12"/>
      <c r="L1927" s="12"/>
      <c r="M1927" s="49"/>
      <c r="N1927" s="49"/>
      <c r="O1927" s="12"/>
      <c r="P1927" s="12"/>
      <c r="Q1927" s="12"/>
      <c r="R1927" s="12"/>
      <c r="S1927" s="12"/>
    </row>
    <row r="1928" spans="1:19" s="1" customFormat="1" x14ac:dyDescent="0.4">
      <c r="A1928" s="12"/>
      <c r="B1928" s="12"/>
      <c r="C1928" s="42"/>
      <c r="D1928" s="12"/>
      <c r="E1928" s="12"/>
      <c r="F1928" s="12"/>
      <c r="G1928" s="12"/>
      <c r="H1928" s="12"/>
      <c r="I1928" s="12"/>
      <c r="J1928" s="12"/>
      <c r="K1928" s="12"/>
      <c r="L1928" s="12"/>
      <c r="M1928" s="49"/>
      <c r="N1928" s="49"/>
      <c r="O1928" s="12"/>
      <c r="P1928" s="12"/>
      <c r="Q1928" s="12"/>
      <c r="R1928" s="12"/>
      <c r="S1928" s="12"/>
    </row>
    <row r="1929" spans="1:19" s="1" customFormat="1" x14ac:dyDescent="0.4">
      <c r="A1929" s="12"/>
      <c r="B1929" s="12"/>
      <c r="C1929" s="42"/>
      <c r="D1929" s="12"/>
      <c r="E1929" s="12"/>
      <c r="F1929" s="12"/>
      <c r="G1929" s="12"/>
      <c r="H1929" s="12"/>
      <c r="I1929" s="12"/>
      <c r="J1929" s="12"/>
      <c r="K1929" s="12"/>
      <c r="L1929" s="12"/>
      <c r="M1929" s="49"/>
      <c r="N1929" s="49"/>
      <c r="O1929" s="12"/>
      <c r="P1929" s="12"/>
      <c r="Q1929" s="12"/>
      <c r="R1929" s="12"/>
      <c r="S1929" s="12"/>
    </row>
    <row r="1930" spans="1:19" s="1" customFormat="1" x14ac:dyDescent="0.4">
      <c r="A1930" s="12"/>
      <c r="B1930" s="12"/>
      <c r="C1930" s="42"/>
      <c r="D1930" s="12"/>
      <c r="E1930" s="12"/>
      <c r="F1930" s="12"/>
      <c r="G1930" s="12"/>
      <c r="H1930" s="12"/>
      <c r="I1930" s="12"/>
      <c r="J1930" s="12"/>
      <c r="K1930" s="12"/>
      <c r="L1930" s="12"/>
      <c r="M1930" s="49"/>
      <c r="N1930" s="49"/>
      <c r="O1930" s="12"/>
      <c r="P1930" s="12"/>
      <c r="Q1930" s="12"/>
      <c r="R1930" s="12"/>
      <c r="S1930" s="12"/>
    </row>
    <row r="1931" spans="1:19" s="1" customFormat="1" x14ac:dyDescent="0.4">
      <c r="A1931" s="12"/>
      <c r="B1931" s="12"/>
      <c r="C1931" s="42"/>
      <c r="D1931" s="12"/>
      <c r="E1931" s="12"/>
      <c r="F1931" s="12"/>
      <c r="G1931" s="12"/>
      <c r="H1931" s="12"/>
      <c r="I1931" s="12"/>
      <c r="J1931" s="12"/>
      <c r="K1931" s="12"/>
      <c r="L1931" s="12"/>
      <c r="M1931" s="49"/>
      <c r="N1931" s="49"/>
      <c r="O1931" s="12"/>
      <c r="P1931" s="12"/>
      <c r="Q1931" s="12"/>
      <c r="R1931" s="12"/>
      <c r="S1931" s="12"/>
    </row>
    <row r="1932" spans="1:19" s="1" customFormat="1" x14ac:dyDescent="0.4">
      <c r="A1932" s="12"/>
      <c r="B1932" s="12"/>
      <c r="C1932" s="42"/>
      <c r="D1932" s="12"/>
      <c r="E1932" s="12"/>
      <c r="F1932" s="12"/>
      <c r="G1932" s="12"/>
      <c r="H1932" s="12"/>
      <c r="I1932" s="12"/>
      <c r="J1932" s="12"/>
      <c r="K1932" s="12"/>
      <c r="L1932" s="12"/>
      <c r="M1932" s="49"/>
      <c r="N1932" s="49"/>
      <c r="O1932" s="12"/>
      <c r="P1932" s="12"/>
      <c r="Q1932" s="12"/>
      <c r="R1932" s="12"/>
      <c r="S1932" s="12"/>
    </row>
    <row r="1933" spans="1:19" s="1" customFormat="1" x14ac:dyDescent="0.4">
      <c r="A1933" s="12"/>
      <c r="B1933" s="12"/>
      <c r="C1933" s="42"/>
      <c r="D1933" s="12"/>
      <c r="E1933" s="12"/>
      <c r="F1933" s="12"/>
      <c r="G1933" s="12"/>
      <c r="H1933" s="12"/>
      <c r="I1933" s="12"/>
      <c r="J1933" s="12"/>
      <c r="K1933" s="12"/>
      <c r="L1933" s="12"/>
      <c r="M1933" s="49"/>
      <c r="N1933" s="49"/>
      <c r="O1933" s="12"/>
      <c r="P1933" s="12"/>
      <c r="Q1933" s="12"/>
      <c r="R1933" s="12"/>
      <c r="S1933" s="12"/>
    </row>
    <row r="1934" spans="1:19" s="1" customFormat="1" x14ac:dyDescent="0.4">
      <c r="A1934" s="12"/>
      <c r="B1934" s="12"/>
      <c r="C1934" s="42"/>
      <c r="D1934" s="12"/>
      <c r="E1934" s="12"/>
      <c r="F1934" s="12"/>
      <c r="G1934" s="12"/>
      <c r="H1934" s="12"/>
      <c r="I1934" s="12"/>
      <c r="J1934" s="12"/>
      <c r="K1934" s="12"/>
      <c r="L1934" s="12"/>
      <c r="M1934" s="49"/>
      <c r="N1934" s="49"/>
      <c r="O1934" s="12"/>
      <c r="P1934" s="12"/>
      <c r="Q1934" s="12"/>
      <c r="R1934" s="12"/>
      <c r="S1934" s="12"/>
    </row>
    <row r="1935" spans="1:19" s="1" customFormat="1" x14ac:dyDescent="0.4">
      <c r="A1935" s="12"/>
      <c r="B1935" s="12"/>
      <c r="C1935" s="42"/>
      <c r="D1935" s="12"/>
      <c r="E1935" s="12"/>
      <c r="F1935" s="12"/>
      <c r="G1935" s="12"/>
      <c r="H1935" s="12"/>
      <c r="I1935" s="12"/>
      <c r="J1935" s="12"/>
      <c r="K1935" s="12"/>
      <c r="L1935" s="12"/>
      <c r="M1935" s="49"/>
      <c r="N1935" s="49"/>
      <c r="O1935" s="12"/>
      <c r="P1935" s="12"/>
      <c r="Q1935" s="12"/>
      <c r="R1935" s="12"/>
      <c r="S1935" s="12"/>
    </row>
    <row r="1936" spans="1:19" s="1" customFormat="1" x14ac:dyDescent="0.4">
      <c r="A1936" s="12"/>
      <c r="B1936" s="12"/>
      <c r="C1936" s="42"/>
      <c r="D1936" s="12"/>
      <c r="E1936" s="12"/>
      <c r="F1936" s="12"/>
      <c r="G1936" s="12"/>
      <c r="H1936" s="12"/>
      <c r="I1936" s="12"/>
      <c r="J1936" s="12"/>
      <c r="K1936" s="12"/>
      <c r="L1936" s="12"/>
      <c r="M1936" s="49"/>
      <c r="N1936" s="49"/>
      <c r="O1936" s="12"/>
      <c r="P1936" s="12"/>
      <c r="Q1936" s="12"/>
      <c r="R1936" s="12"/>
      <c r="S1936" s="12"/>
    </row>
    <row r="1937" spans="1:19" s="1" customFormat="1" x14ac:dyDescent="0.4">
      <c r="A1937" s="12"/>
      <c r="B1937" s="12"/>
      <c r="C1937" s="42"/>
      <c r="D1937" s="12"/>
      <c r="E1937" s="12"/>
      <c r="F1937" s="12"/>
      <c r="G1937" s="12"/>
      <c r="H1937" s="12"/>
      <c r="I1937" s="12"/>
      <c r="J1937" s="12"/>
      <c r="K1937" s="12"/>
      <c r="L1937" s="12"/>
      <c r="M1937" s="49"/>
      <c r="N1937" s="49"/>
      <c r="O1937" s="12"/>
      <c r="P1937" s="12"/>
      <c r="Q1937" s="12"/>
      <c r="R1937" s="12"/>
      <c r="S1937" s="12"/>
    </row>
    <row r="1938" spans="1:19" s="1" customFormat="1" x14ac:dyDescent="0.4">
      <c r="A1938" s="12"/>
      <c r="B1938" s="12"/>
      <c r="C1938" s="42"/>
      <c r="D1938" s="12"/>
      <c r="E1938" s="12"/>
      <c r="F1938" s="12"/>
      <c r="G1938" s="12"/>
      <c r="H1938" s="12"/>
      <c r="I1938" s="12"/>
      <c r="J1938" s="12"/>
      <c r="K1938" s="12"/>
      <c r="L1938" s="12"/>
      <c r="M1938" s="49"/>
      <c r="N1938" s="49"/>
      <c r="O1938" s="12"/>
      <c r="P1938" s="12"/>
      <c r="Q1938" s="12"/>
      <c r="R1938" s="12"/>
      <c r="S1938" s="12"/>
    </row>
    <row r="1939" spans="1:19" s="1" customFormat="1" x14ac:dyDescent="0.4">
      <c r="A1939" s="12"/>
      <c r="B1939" s="12"/>
      <c r="C1939" s="42"/>
      <c r="D1939" s="12"/>
      <c r="E1939" s="12"/>
      <c r="F1939" s="12"/>
      <c r="G1939" s="12"/>
      <c r="H1939" s="12"/>
      <c r="I1939" s="12"/>
      <c r="J1939" s="12"/>
      <c r="K1939" s="12"/>
      <c r="L1939" s="12"/>
      <c r="M1939" s="49"/>
      <c r="N1939" s="49"/>
      <c r="O1939" s="12"/>
      <c r="P1939" s="12"/>
      <c r="Q1939" s="12"/>
      <c r="R1939" s="12"/>
      <c r="S1939" s="12"/>
    </row>
    <row r="1940" spans="1:19" s="1" customFormat="1" x14ac:dyDescent="0.4">
      <c r="A1940" s="12"/>
      <c r="B1940" s="12"/>
      <c r="C1940" s="42"/>
      <c r="D1940" s="12"/>
      <c r="E1940" s="12"/>
      <c r="F1940" s="12"/>
      <c r="G1940" s="12"/>
      <c r="H1940" s="12"/>
      <c r="I1940" s="12"/>
      <c r="J1940" s="12"/>
      <c r="K1940" s="12"/>
      <c r="L1940" s="12"/>
      <c r="M1940" s="49"/>
      <c r="N1940" s="49"/>
      <c r="O1940" s="12"/>
      <c r="P1940" s="12"/>
      <c r="Q1940" s="12"/>
      <c r="R1940" s="12"/>
      <c r="S1940" s="12"/>
    </row>
    <row r="1941" spans="1:19" s="1" customFormat="1" x14ac:dyDescent="0.4">
      <c r="A1941" s="12"/>
      <c r="B1941" s="12"/>
      <c r="C1941" s="42"/>
      <c r="D1941" s="12"/>
      <c r="E1941" s="12"/>
      <c r="F1941" s="12"/>
      <c r="G1941" s="12"/>
      <c r="H1941" s="12"/>
      <c r="I1941" s="12"/>
      <c r="J1941" s="12"/>
      <c r="K1941" s="12"/>
      <c r="L1941" s="12"/>
      <c r="M1941" s="49"/>
      <c r="N1941" s="49"/>
      <c r="O1941" s="12"/>
      <c r="P1941" s="12"/>
      <c r="Q1941" s="12"/>
      <c r="R1941" s="12"/>
      <c r="S1941" s="12"/>
    </row>
    <row r="1942" spans="1:19" s="1" customFormat="1" x14ac:dyDescent="0.4">
      <c r="A1942" s="12"/>
      <c r="B1942" s="12"/>
      <c r="C1942" s="42"/>
      <c r="D1942" s="12"/>
      <c r="E1942" s="12"/>
      <c r="F1942" s="12"/>
      <c r="G1942" s="12"/>
      <c r="H1942" s="12"/>
      <c r="I1942" s="12"/>
      <c r="J1942" s="12"/>
      <c r="K1942" s="12"/>
      <c r="L1942" s="12"/>
      <c r="M1942" s="49"/>
      <c r="N1942" s="49"/>
      <c r="O1942" s="12"/>
      <c r="P1942" s="12"/>
      <c r="Q1942" s="12"/>
      <c r="R1942" s="12"/>
      <c r="S1942" s="12"/>
    </row>
    <row r="1943" spans="1:19" s="1" customFormat="1" x14ac:dyDescent="0.4">
      <c r="A1943" s="12"/>
      <c r="B1943" s="12"/>
      <c r="C1943" s="42"/>
      <c r="D1943" s="12"/>
      <c r="E1943" s="12"/>
      <c r="F1943" s="12"/>
      <c r="G1943" s="12"/>
      <c r="H1943" s="12"/>
      <c r="I1943" s="12"/>
      <c r="J1943" s="12"/>
      <c r="K1943" s="12"/>
      <c r="L1943" s="12"/>
      <c r="M1943" s="49"/>
      <c r="N1943" s="49"/>
      <c r="O1943" s="12"/>
      <c r="P1943" s="12"/>
      <c r="Q1943" s="12"/>
      <c r="R1943" s="12"/>
      <c r="S1943" s="12"/>
    </row>
    <row r="1944" spans="1:19" s="1" customFormat="1" x14ac:dyDescent="0.4">
      <c r="A1944" s="12"/>
      <c r="B1944" s="12"/>
      <c r="C1944" s="42"/>
      <c r="D1944" s="12"/>
      <c r="E1944" s="12"/>
      <c r="F1944" s="12"/>
      <c r="G1944" s="12"/>
      <c r="H1944" s="12"/>
      <c r="I1944" s="12"/>
      <c r="J1944" s="12"/>
      <c r="K1944" s="12"/>
      <c r="L1944" s="12"/>
      <c r="M1944" s="49"/>
      <c r="N1944" s="49"/>
      <c r="O1944" s="12"/>
      <c r="P1944" s="12"/>
      <c r="Q1944" s="12"/>
      <c r="R1944" s="12"/>
      <c r="S1944" s="12"/>
    </row>
    <row r="1945" spans="1:19" s="1" customFormat="1" x14ac:dyDescent="0.4">
      <c r="A1945" s="12"/>
      <c r="B1945" s="12"/>
      <c r="C1945" s="42"/>
      <c r="D1945" s="12"/>
      <c r="E1945" s="12"/>
      <c r="F1945" s="12"/>
      <c r="G1945" s="12"/>
      <c r="H1945" s="12"/>
      <c r="I1945" s="12"/>
      <c r="J1945" s="12"/>
      <c r="K1945" s="12"/>
      <c r="L1945" s="12"/>
      <c r="M1945" s="49"/>
      <c r="N1945" s="49"/>
      <c r="O1945" s="12"/>
      <c r="P1945" s="12"/>
      <c r="Q1945" s="12"/>
      <c r="R1945" s="12"/>
      <c r="S1945" s="12"/>
    </row>
    <row r="1946" spans="1:19" s="1" customFormat="1" x14ac:dyDescent="0.4">
      <c r="A1946" s="12"/>
      <c r="B1946" s="12"/>
      <c r="C1946" s="42"/>
      <c r="D1946" s="12"/>
      <c r="E1946" s="12"/>
      <c r="F1946" s="12"/>
      <c r="G1946" s="12"/>
      <c r="H1946" s="12"/>
      <c r="I1946" s="12"/>
      <c r="J1946" s="12"/>
      <c r="K1946" s="12"/>
      <c r="L1946" s="12"/>
      <c r="M1946" s="49"/>
      <c r="N1946" s="49"/>
      <c r="O1946" s="12"/>
      <c r="P1946" s="12"/>
      <c r="Q1946" s="12"/>
      <c r="R1946" s="12"/>
      <c r="S1946" s="12"/>
    </row>
    <row r="1947" spans="1:19" s="1" customFormat="1" x14ac:dyDescent="0.4">
      <c r="A1947" s="12"/>
      <c r="B1947" s="12"/>
      <c r="C1947" s="42"/>
      <c r="D1947" s="12"/>
      <c r="E1947" s="12"/>
      <c r="F1947" s="12"/>
      <c r="G1947" s="12"/>
      <c r="H1947" s="12"/>
      <c r="I1947" s="12"/>
      <c r="J1947" s="12"/>
      <c r="K1947" s="12"/>
      <c r="L1947" s="12"/>
      <c r="M1947" s="49"/>
      <c r="N1947" s="49"/>
      <c r="O1947" s="12"/>
      <c r="P1947" s="12"/>
      <c r="Q1947" s="12"/>
      <c r="R1947" s="12"/>
      <c r="S1947" s="12"/>
    </row>
    <row r="1948" spans="1:19" s="1" customFormat="1" x14ac:dyDescent="0.4">
      <c r="A1948" s="12"/>
      <c r="B1948" s="12"/>
      <c r="C1948" s="42"/>
      <c r="D1948" s="12"/>
      <c r="E1948" s="12"/>
      <c r="F1948" s="12"/>
      <c r="G1948" s="12"/>
      <c r="H1948" s="12"/>
      <c r="I1948" s="12"/>
      <c r="J1948" s="12"/>
      <c r="K1948" s="12"/>
      <c r="L1948" s="12"/>
      <c r="M1948" s="49"/>
      <c r="N1948" s="49"/>
      <c r="O1948" s="12"/>
      <c r="P1948" s="12"/>
      <c r="Q1948" s="12"/>
      <c r="R1948" s="12"/>
      <c r="S1948" s="12"/>
    </row>
    <row r="1949" spans="1:19" s="1" customFormat="1" x14ac:dyDescent="0.4">
      <c r="A1949" s="12"/>
      <c r="B1949" s="12"/>
      <c r="C1949" s="42"/>
      <c r="D1949" s="12"/>
      <c r="E1949" s="12"/>
      <c r="F1949" s="12"/>
      <c r="G1949" s="12"/>
      <c r="H1949" s="12"/>
      <c r="I1949" s="12"/>
      <c r="J1949" s="12"/>
      <c r="K1949" s="12"/>
      <c r="L1949" s="12"/>
      <c r="M1949" s="49"/>
      <c r="N1949" s="49"/>
      <c r="O1949" s="12"/>
      <c r="P1949" s="12"/>
      <c r="Q1949" s="12"/>
      <c r="R1949" s="12"/>
      <c r="S1949" s="12"/>
    </row>
    <row r="1950" spans="1:19" s="1" customFormat="1" x14ac:dyDescent="0.4">
      <c r="A1950" s="12"/>
      <c r="B1950" s="12"/>
      <c r="C1950" s="42"/>
      <c r="D1950" s="12"/>
      <c r="E1950" s="12"/>
      <c r="F1950" s="12"/>
      <c r="G1950" s="12"/>
      <c r="H1950" s="12"/>
      <c r="I1950" s="12"/>
      <c r="J1950" s="12"/>
      <c r="K1950" s="12"/>
      <c r="L1950" s="12"/>
      <c r="M1950" s="49"/>
      <c r="N1950" s="49"/>
      <c r="O1950" s="12"/>
      <c r="P1950" s="12"/>
      <c r="Q1950" s="12"/>
      <c r="R1950" s="12"/>
      <c r="S1950" s="12"/>
    </row>
    <row r="1951" spans="1:19" s="1" customFormat="1" x14ac:dyDescent="0.4">
      <c r="A1951" s="12"/>
      <c r="B1951" s="12"/>
      <c r="C1951" s="42"/>
      <c r="D1951" s="12"/>
      <c r="E1951" s="12"/>
      <c r="F1951" s="12"/>
      <c r="G1951" s="12"/>
      <c r="H1951" s="12"/>
      <c r="I1951" s="12"/>
      <c r="J1951" s="12"/>
      <c r="K1951" s="12"/>
      <c r="L1951" s="12"/>
      <c r="M1951" s="49"/>
      <c r="N1951" s="49"/>
      <c r="O1951" s="12"/>
      <c r="P1951" s="12"/>
      <c r="Q1951" s="12"/>
      <c r="R1951" s="12"/>
      <c r="S1951" s="12"/>
    </row>
    <row r="1952" spans="1:19" s="1" customFormat="1" x14ac:dyDescent="0.4">
      <c r="A1952" s="12"/>
      <c r="B1952" s="12"/>
      <c r="C1952" s="42"/>
      <c r="D1952" s="12"/>
      <c r="E1952" s="12"/>
      <c r="F1952" s="12"/>
      <c r="G1952" s="12"/>
      <c r="H1952" s="12"/>
      <c r="I1952" s="12"/>
      <c r="J1952" s="12"/>
      <c r="K1952" s="12"/>
      <c r="L1952" s="12"/>
      <c r="M1952" s="49"/>
      <c r="N1952" s="49"/>
      <c r="O1952" s="12"/>
      <c r="P1952" s="12"/>
      <c r="Q1952" s="12"/>
      <c r="R1952" s="12"/>
      <c r="S1952" s="12"/>
    </row>
    <row r="1953" spans="1:19" s="1" customFormat="1" x14ac:dyDescent="0.4">
      <c r="A1953" s="12"/>
      <c r="B1953" s="12"/>
      <c r="C1953" s="42"/>
      <c r="D1953" s="12"/>
      <c r="E1953" s="12"/>
      <c r="F1953" s="12"/>
      <c r="G1953" s="12"/>
      <c r="H1953" s="12"/>
      <c r="I1953" s="12"/>
      <c r="J1953" s="12"/>
      <c r="K1953" s="12"/>
      <c r="L1953" s="12"/>
      <c r="M1953" s="49"/>
      <c r="N1953" s="49"/>
      <c r="O1953" s="12"/>
      <c r="P1953" s="12"/>
      <c r="Q1953" s="12"/>
      <c r="R1953" s="12"/>
      <c r="S1953" s="12"/>
    </row>
    <row r="1954" spans="1:19" s="1" customFormat="1" x14ac:dyDescent="0.4">
      <c r="A1954" s="12"/>
      <c r="B1954" s="12"/>
      <c r="C1954" s="42"/>
      <c r="D1954" s="12"/>
      <c r="E1954" s="12"/>
      <c r="F1954" s="12"/>
      <c r="G1954" s="12"/>
      <c r="H1954" s="12"/>
      <c r="I1954" s="12"/>
      <c r="J1954" s="12"/>
      <c r="K1954" s="12"/>
      <c r="L1954" s="12"/>
      <c r="M1954" s="49"/>
      <c r="N1954" s="49"/>
      <c r="O1954" s="12"/>
      <c r="P1954" s="12"/>
      <c r="Q1954" s="12"/>
      <c r="R1954" s="12"/>
      <c r="S1954" s="12"/>
    </row>
    <row r="1955" spans="1:19" s="1" customFormat="1" x14ac:dyDescent="0.4">
      <c r="A1955" s="12"/>
      <c r="B1955" s="12"/>
      <c r="C1955" s="42"/>
      <c r="D1955" s="12"/>
      <c r="E1955" s="12"/>
      <c r="F1955" s="12"/>
      <c r="G1955" s="12"/>
      <c r="H1955" s="12"/>
      <c r="I1955" s="12"/>
      <c r="J1955" s="12"/>
      <c r="K1955" s="12"/>
      <c r="L1955" s="12"/>
      <c r="M1955" s="49"/>
      <c r="N1955" s="49"/>
      <c r="O1955" s="12"/>
      <c r="P1955" s="12"/>
      <c r="Q1955" s="12"/>
      <c r="R1955" s="12"/>
      <c r="S1955" s="12"/>
    </row>
    <row r="1956" spans="1:19" s="1" customFormat="1" x14ac:dyDescent="0.4">
      <c r="A1956" s="12"/>
      <c r="B1956" s="12"/>
      <c r="C1956" s="42"/>
      <c r="D1956" s="12"/>
      <c r="E1956" s="12"/>
      <c r="F1956" s="12"/>
      <c r="G1956" s="12"/>
      <c r="H1956" s="12"/>
      <c r="I1956" s="12"/>
      <c r="J1956" s="12"/>
      <c r="K1956" s="12"/>
      <c r="L1956" s="12"/>
      <c r="M1956" s="49"/>
      <c r="N1956" s="49"/>
      <c r="O1956" s="12"/>
      <c r="P1956" s="12"/>
      <c r="Q1956" s="12"/>
      <c r="R1956" s="12"/>
      <c r="S1956" s="12"/>
    </row>
    <row r="1957" spans="1:19" s="1" customFormat="1" x14ac:dyDescent="0.4">
      <c r="A1957" s="12"/>
      <c r="B1957" s="12"/>
      <c r="C1957" s="42"/>
      <c r="D1957" s="12"/>
      <c r="E1957" s="12"/>
      <c r="F1957" s="12"/>
      <c r="G1957" s="12"/>
      <c r="H1957" s="12"/>
      <c r="I1957" s="12"/>
      <c r="J1957" s="12"/>
      <c r="K1957" s="12"/>
      <c r="L1957" s="12"/>
      <c r="M1957" s="49"/>
      <c r="N1957" s="49"/>
      <c r="O1957" s="12"/>
      <c r="P1957" s="12"/>
      <c r="Q1957" s="12"/>
      <c r="R1957" s="12"/>
      <c r="S1957" s="12"/>
    </row>
    <row r="1958" spans="1:19" s="1" customFormat="1" x14ac:dyDescent="0.4">
      <c r="A1958" s="12"/>
      <c r="B1958" s="12"/>
      <c r="C1958" s="42"/>
      <c r="D1958" s="12"/>
      <c r="E1958" s="12"/>
      <c r="F1958" s="12"/>
      <c r="G1958" s="12"/>
      <c r="H1958" s="12"/>
      <c r="I1958" s="12"/>
      <c r="J1958" s="12"/>
      <c r="K1958" s="12"/>
      <c r="L1958" s="12"/>
      <c r="M1958" s="49"/>
      <c r="N1958" s="49"/>
      <c r="O1958" s="12"/>
      <c r="P1958" s="12"/>
      <c r="Q1958" s="12"/>
      <c r="R1958" s="12"/>
      <c r="S1958" s="12"/>
    </row>
    <row r="1959" spans="1:19" s="1" customFormat="1" x14ac:dyDescent="0.4">
      <c r="A1959" s="12"/>
      <c r="B1959" s="12"/>
      <c r="C1959" s="42"/>
      <c r="D1959" s="12"/>
      <c r="E1959" s="12"/>
      <c r="F1959" s="12"/>
      <c r="G1959" s="12"/>
      <c r="H1959" s="12"/>
      <c r="I1959" s="12"/>
      <c r="J1959" s="12"/>
      <c r="K1959" s="12"/>
      <c r="L1959" s="12"/>
      <c r="M1959" s="49"/>
      <c r="N1959" s="49"/>
      <c r="O1959" s="12"/>
      <c r="P1959" s="12"/>
      <c r="Q1959" s="12"/>
      <c r="R1959" s="12"/>
      <c r="S1959" s="12"/>
    </row>
    <row r="1960" spans="1:19" s="1" customFormat="1" x14ac:dyDescent="0.4">
      <c r="A1960" s="12"/>
      <c r="B1960" s="12"/>
      <c r="C1960" s="42"/>
      <c r="D1960" s="12"/>
      <c r="E1960" s="12"/>
      <c r="F1960" s="12"/>
      <c r="G1960" s="12"/>
      <c r="H1960" s="12"/>
      <c r="I1960" s="12"/>
      <c r="J1960" s="12"/>
      <c r="K1960" s="12"/>
      <c r="L1960" s="12"/>
      <c r="M1960" s="49"/>
      <c r="N1960" s="49"/>
      <c r="O1960" s="12"/>
      <c r="P1960" s="12"/>
      <c r="Q1960" s="12"/>
      <c r="R1960" s="12"/>
      <c r="S1960" s="12"/>
    </row>
    <row r="1961" spans="1:19" s="1" customFormat="1" x14ac:dyDescent="0.4">
      <c r="A1961" s="12"/>
      <c r="B1961" s="12"/>
      <c r="C1961" s="42"/>
      <c r="D1961" s="12"/>
      <c r="E1961" s="12"/>
      <c r="F1961" s="12"/>
      <c r="G1961" s="12"/>
      <c r="H1961" s="12"/>
      <c r="I1961" s="12"/>
      <c r="J1961" s="12"/>
      <c r="K1961" s="12"/>
      <c r="L1961" s="12"/>
      <c r="M1961" s="49"/>
      <c r="N1961" s="49"/>
      <c r="O1961" s="12"/>
      <c r="P1961" s="12"/>
      <c r="Q1961" s="12"/>
      <c r="R1961" s="12"/>
      <c r="S1961" s="12"/>
    </row>
    <row r="1962" spans="1:19" s="1" customFormat="1" x14ac:dyDescent="0.4">
      <c r="A1962" s="12"/>
      <c r="B1962" s="12"/>
      <c r="C1962" s="42"/>
      <c r="D1962" s="12"/>
      <c r="E1962" s="12"/>
      <c r="F1962" s="12"/>
      <c r="G1962" s="12"/>
      <c r="H1962" s="12"/>
      <c r="I1962" s="12"/>
      <c r="J1962" s="12"/>
      <c r="K1962" s="12"/>
      <c r="L1962" s="12"/>
      <c r="M1962" s="49"/>
      <c r="N1962" s="49"/>
      <c r="O1962" s="12"/>
      <c r="P1962" s="12"/>
      <c r="Q1962" s="12"/>
      <c r="R1962" s="12"/>
      <c r="S1962" s="12"/>
    </row>
    <row r="1963" spans="1:19" s="1" customFormat="1" x14ac:dyDescent="0.4">
      <c r="A1963" s="12"/>
      <c r="B1963" s="12"/>
      <c r="C1963" s="42"/>
      <c r="D1963" s="12"/>
      <c r="E1963" s="12"/>
      <c r="F1963" s="12"/>
      <c r="G1963" s="12"/>
      <c r="H1963" s="12"/>
      <c r="I1963" s="12"/>
      <c r="J1963" s="12"/>
      <c r="K1963" s="12"/>
      <c r="L1963" s="12"/>
      <c r="M1963" s="49"/>
      <c r="N1963" s="49"/>
      <c r="O1963" s="12"/>
      <c r="P1963" s="12"/>
      <c r="Q1963" s="12"/>
      <c r="R1963" s="12"/>
      <c r="S1963" s="12"/>
    </row>
    <row r="1964" spans="1:19" s="1" customFormat="1" x14ac:dyDescent="0.4">
      <c r="A1964" s="12"/>
      <c r="B1964" s="12"/>
      <c r="C1964" s="42"/>
      <c r="D1964" s="12"/>
      <c r="E1964" s="12"/>
      <c r="F1964" s="12"/>
      <c r="G1964" s="12"/>
      <c r="H1964" s="12"/>
      <c r="I1964" s="12"/>
      <c r="J1964" s="12"/>
      <c r="K1964" s="12"/>
      <c r="L1964" s="12"/>
      <c r="M1964" s="49"/>
      <c r="N1964" s="49"/>
      <c r="O1964" s="12"/>
      <c r="P1964" s="12"/>
      <c r="Q1964" s="12"/>
      <c r="R1964" s="12"/>
      <c r="S1964" s="12"/>
    </row>
    <row r="1965" spans="1:19" s="1" customFormat="1" x14ac:dyDescent="0.4">
      <c r="A1965" s="12"/>
      <c r="B1965" s="12"/>
      <c r="C1965" s="42"/>
      <c r="D1965" s="12"/>
      <c r="E1965" s="12"/>
      <c r="F1965" s="12"/>
      <c r="G1965" s="12"/>
      <c r="H1965" s="12"/>
      <c r="I1965" s="12"/>
      <c r="J1965" s="12"/>
      <c r="K1965" s="12"/>
      <c r="L1965" s="12"/>
      <c r="M1965" s="49"/>
      <c r="N1965" s="49"/>
      <c r="O1965" s="12"/>
      <c r="P1965" s="12"/>
      <c r="Q1965" s="12"/>
      <c r="R1965" s="12"/>
      <c r="S1965" s="12"/>
    </row>
    <row r="1966" spans="1:19" s="1" customFormat="1" x14ac:dyDescent="0.4">
      <c r="A1966" s="12"/>
      <c r="B1966" s="12"/>
      <c r="C1966" s="42"/>
      <c r="D1966" s="12"/>
      <c r="E1966" s="12"/>
      <c r="F1966" s="12"/>
      <c r="G1966" s="12"/>
      <c r="H1966" s="12"/>
      <c r="I1966" s="12"/>
      <c r="J1966" s="12"/>
      <c r="K1966" s="12"/>
      <c r="L1966" s="12"/>
      <c r="M1966" s="49"/>
      <c r="N1966" s="49"/>
      <c r="O1966" s="12"/>
      <c r="P1966" s="12"/>
      <c r="Q1966" s="12"/>
      <c r="R1966" s="12"/>
      <c r="S1966" s="12"/>
    </row>
    <row r="1967" spans="1:19" s="1" customFormat="1" x14ac:dyDescent="0.4">
      <c r="A1967" s="12"/>
      <c r="B1967" s="12"/>
      <c r="C1967" s="42"/>
      <c r="D1967" s="12"/>
      <c r="E1967" s="12"/>
      <c r="F1967" s="12"/>
      <c r="G1967" s="12"/>
      <c r="H1967" s="12"/>
      <c r="I1967" s="12"/>
      <c r="J1967" s="12"/>
      <c r="K1967" s="12"/>
      <c r="L1967" s="12"/>
      <c r="M1967" s="49"/>
      <c r="N1967" s="49"/>
      <c r="O1967" s="12"/>
      <c r="P1967" s="12"/>
      <c r="Q1967" s="12"/>
      <c r="R1967" s="12"/>
      <c r="S1967" s="12"/>
    </row>
    <row r="1968" spans="1:19" s="1" customFormat="1" x14ac:dyDescent="0.4">
      <c r="A1968" s="12"/>
      <c r="B1968" s="12"/>
      <c r="C1968" s="42"/>
      <c r="D1968" s="12"/>
      <c r="E1968" s="12"/>
      <c r="F1968" s="12"/>
      <c r="G1968" s="12"/>
      <c r="H1968" s="12"/>
      <c r="I1968" s="12"/>
      <c r="J1968" s="12"/>
      <c r="K1968" s="12"/>
      <c r="L1968" s="12"/>
      <c r="M1968" s="49"/>
      <c r="N1968" s="49"/>
      <c r="O1968" s="12"/>
      <c r="P1968" s="12"/>
      <c r="Q1968" s="12"/>
      <c r="R1968" s="12"/>
      <c r="S1968" s="12"/>
    </row>
    <row r="1969" spans="1:19" s="1" customFormat="1" x14ac:dyDescent="0.4">
      <c r="A1969" s="12"/>
      <c r="B1969" s="12"/>
      <c r="C1969" s="42"/>
      <c r="D1969" s="12"/>
      <c r="E1969" s="12"/>
      <c r="F1969" s="12"/>
      <c r="G1969" s="12"/>
      <c r="H1969" s="12"/>
      <c r="I1969" s="12"/>
      <c r="J1969" s="12"/>
      <c r="K1969" s="12"/>
      <c r="L1969" s="12"/>
      <c r="M1969" s="49"/>
      <c r="N1969" s="49"/>
      <c r="O1969" s="12"/>
      <c r="P1969" s="12"/>
      <c r="Q1969" s="12"/>
      <c r="R1969" s="12"/>
      <c r="S1969" s="12"/>
    </row>
    <row r="1970" spans="1:19" s="1" customFormat="1" x14ac:dyDescent="0.4">
      <c r="A1970" s="12"/>
      <c r="B1970" s="12"/>
      <c r="C1970" s="42"/>
      <c r="D1970" s="12"/>
      <c r="E1970" s="12"/>
      <c r="F1970" s="12"/>
      <c r="G1970" s="12"/>
      <c r="H1970" s="12"/>
      <c r="I1970" s="12"/>
      <c r="J1970" s="12"/>
      <c r="K1970" s="12"/>
      <c r="L1970" s="12"/>
      <c r="M1970" s="49"/>
      <c r="N1970" s="49"/>
      <c r="O1970" s="12"/>
      <c r="P1970" s="12"/>
      <c r="Q1970" s="12"/>
      <c r="R1970" s="12"/>
      <c r="S1970" s="12"/>
    </row>
    <row r="1971" spans="1:19" s="1" customFormat="1" x14ac:dyDescent="0.4">
      <c r="A1971" s="12"/>
      <c r="B1971" s="12"/>
      <c r="C1971" s="42"/>
      <c r="D1971" s="12"/>
      <c r="E1971" s="12"/>
      <c r="F1971" s="12"/>
      <c r="G1971" s="12"/>
      <c r="H1971" s="12"/>
      <c r="I1971" s="12"/>
      <c r="J1971" s="12"/>
      <c r="K1971" s="12"/>
      <c r="L1971" s="12"/>
      <c r="M1971" s="49"/>
      <c r="N1971" s="49"/>
      <c r="O1971" s="12"/>
      <c r="P1971" s="12"/>
      <c r="Q1971" s="12"/>
      <c r="R1971" s="12"/>
      <c r="S1971" s="12"/>
    </row>
    <row r="1972" spans="1:19" s="1" customFormat="1" x14ac:dyDescent="0.4">
      <c r="A1972" s="12"/>
      <c r="B1972" s="12"/>
      <c r="C1972" s="42"/>
      <c r="D1972" s="12"/>
      <c r="E1972" s="12"/>
      <c r="F1972" s="12"/>
      <c r="G1972" s="12"/>
      <c r="H1972" s="12"/>
      <c r="I1972" s="12"/>
      <c r="J1972" s="12"/>
      <c r="K1972" s="12"/>
      <c r="L1972" s="12"/>
      <c r="M1972" s="49"/>
      <c r="N1972" s="49"/>
      <c r="O1972" s="12"/>
      <c r="P1972" s="12"/>
      <c r="Q1972" s="12"/>
      <c r="R1972" s="12"/>
      <c r="S1972" s="12"/>
    </row>
    <row r="1973" spans="1:19" s="1" customFormat="1" x14ac:dyDescent="0.4">
      <c r="A1973" s="12"/>
      <c r="B1973" s="12"/>
      <c r="C1973" s="42"/>
      <c r="D1973" s="12"/>
      <c r="E1973" s="12"/>
      <c r="F1973" s="12"/>
      <c r="G1973" s="12"/>
      <c r="H1973" s="12"/>
      <c r="I1973" s="12"/>
      <c r="J1973" s="12"/>
      <c r="K1973" s="12"/>
      <c r="L1973" s="12"/>
      <c r="M1973" s="49"/>
      <c r="N1973" s="49"/>
      <c r="O1973" s="12"/>
      <c r="P1973" s="12"/>
      <c r="Q1973" s="12"/>
      <c r="R1973" s="12"/>
      <c r="S1973" s="12"/>
    </row>
    <row r="1974" spans="1:19" s="1" customFormat="1" x14ac:dyDescent="0.4">
      <c r="A1974" s="12"/>
      <c r="B1974" s="12"/>
      <c r="C1974" s="42"/>
      <c r="D1974" s="12"/>
      <c r="E1974" s="12"/>
      <c r="F1974" s="12"/>
      <c r="G1974" s="12"/>
      <c r="H1974" s="12"/>
      <c r="I1974" s="12"/>
      <c r="J1974" s="12"/>
      <c r="K1974" s="12"/>
      <c r="L1974" s="12"/>
      <c r="M1974" s="49"/>
      <c r="N1974" s="49"/>
      <c r="O1974" s="12"/>
      <c r="P1974" s="12"/>
      <c r="Q1974" s="12"/>
      <c r="R1974" s="12"/>
      <c r="S1974" s="12"/>
    </row>
    <row r="1975" spans="1:19" s="1" customFormat="1" x14ac:dyDescent="0.4">
      <c r="A1975" s="12"/>
      <c r="B1975" s="12"/>
      <c r="C1975" s="42"/>
      <c r="D1975" s="12"/>
      <c r="E1975" s="12"/>
      <c r="F1975" s="12"/>
      <c r="G1975" s="12"/>
      <c r="H1975" s="12"/>
      <c r="I1975" s="12"/>
      <c r="J1975" s="12"/>
      <c r="K1975" s="12"/>
      <c r="L1975" s="12"/>
      <c r="M1975" s="49"/>
      <c r="N1975" s="49"/>
      <c r="O1975" s="12"/>
      <c r="P1975" s="12"/>
      <c r="Q1975" s="12"/>
      <c r="R1975" s="12"/>
      <c r="S1975" s="12"/>
    </row>
    <row r="1976" spans="1:19" s="1" customFormat="1" x14ac:dyDescent="0.4">
      <c r="A1976" s="12"/>
      <c r="B1976" s="12"/>
      <c r="C1976" s="42"/>
      <c r="D1976" s="12"/>
      <c r="E1976" s="12"/>
      <c r="F1976" s="12"/>
      <c r="G1976" s="12"/>
      <c r="H1976" s="12"/>
      <c r="I1976" s="12"/>
      <c r="J1976" s="12"/>
      <c r="K1976" s="12"/>
      <c r="L1976" s="12"/>
      <c r="M1976" s="49"/>
      <c r="N1976" s="49"/>
      <c r="O1976" s="12"/>
      <c r="P1976" s="12"/>
      <c r="Q1976" s="12"/>
      <c r="R1976" s="12"/>
      <c r="S1976" s="12"/>
    </row>
    <row r="1977" spans="1:19" s="1" customFormat="1" x14ac:dyDescent="0.4">
      <c r="A1977" s="12"/>
      <c r="B1977" s="12"/>
      <c r="C1977" s="42"/>
      <c r="D1977" s="12"/>
      <c r="E1977" s="12"/>
      <c r="F1977" s="12"/>
      <c r="G1977" s="12"/>
      <c r="H1977" s="12"/>
      <c r="I1977" s="12"/>
      <c r="J1977" s="12"/>
      <c r="K1977" s="12"/>
      <c r="L1977" s="12"/>
      <c r="M1977" s="49"/>
      <c r="N1977" s="49"/>
      <c r="O1977" s="12"/>
      <c r="P1977" s="12"/>
      <c r="Q1977" s="12"/>
      <c r="R1977" s="12"/>
      <c r="S1977" s="12"/>
    </row>
    <row r="1978" spans="1:19" s="1" customFormat="1" x14ac:dyDescent="0.4">
      <c r="A1978" s="12"/>
      <c r="B1978" s="12"/>
      <c r="C1978" s="42"/>
      <c r="D1978" s="12"/>
      <c r="E1978" s="12"/>
      <c r="F1978" s="12"/>
      <c r="G1978" s="12"/>
      <c r="H1978" s="12"/>
      <c r="I1978" s="12"/>
      <c r="J1978" s="12"/>
      <c r="K1978" s="12"/>
      <c r="L1978" s="12"/>
      <c r="M1978" s="49"/>
      <c r="N1978" s="49"/>
      <c r="O1978" s="12"/>
      <c r="P1978" s="12"/>
      <c r="Q1978" s="12"/>
      <c r="R1978" s="12"/>
      <c r="S1978" s="12"/>
    </row>
    <row r="1979" spans="1:19" s="1" customFormat="1" x14ac:dyDescent="0.4">
      <c r="A1979" s="12"/>
      <c r="B1979" s="12"/>
      <c r="C1979" s="42"/>
      <c r="D1979" s="12"/>
      <c r="E1979" s="12"/>
      <c r="F1979" s="12"/>
      <c r="G1979" s="12"/>
      <c r="H1979" s="12"/>
      <c r="I1979" s="12"/>
      <c r="J1979" s="12"/>
      <c r="K1979" s="12"/>
      <c r="L1979" s="12"/>
      <c r="M1979" s="49"/>
      <c r="N1979" s="49"/>
      <c r="O1979" s="12"/>
      <c r="P1979" s="12"/>
      <c r="Q1979" s="12"/>
      <c r="R1979" s="12"/>
      <c r="S1979" s="12"/>
    </row>
    <row r="1980" spans="1:19" s="1" customFormat="1" x14ac:dyDescent="0.4">
      <c r="A1980" s="12"/>
      <c r="B1980" s="12"/>
      <c r="C1980" s="42"/>
      <c r="D1980" s="12"/>
      <c r="E1980" s="12"/>
      <c r="F1980" s="12"/>
      <c r="G1980" s="12"/>
      <c r="H1980" s="12"/>
      <c r="I1980" s="12"/>
      <c r="J1980" s="12"/>
      <c r="K1980" s="12"/>
      <c r="L1980" s="12"/>
      <c r="M1980" s="49"/>
      <c r="N1980" s="49"/>
      <c r="O1980" s="12"/>
      <c r="P1980" s="12"/>
      <c r="Q1980" s="12"/>
      <c r="R1980" s="12"/>
      <c r="S1980" s="12"/>
    </row>
    <row r="1981" spans="1:19" s="1" customFormat="1" x14ac:dyDescent="0.4">
      <c r="A1981" s="12"/>
      <c r="B1981" s="12"/>
      <c r="C1981" s="42"/>
      <c r="D1981" s="12"/>
      <c r="E1981" s="12"/>
      <c r="F1981" s="12"/>
      <c r="G1981" s="12"/>
      <c r="H1981" s="12"/>
      <c r="I1981" s="12"/>
      <c r="J1981" s="12"/>
      <c r="K1981" s="12"/>
      <c r="L1981" s="12"/>
      <c r="M1981" s="49"/>
      <c r="N1981" s="49"/>
      <c r="O1981" s="12"/>
      <c r="P1981" s="12"/>
      <c r="Q1981" s="12"/>
      <c r="R1981" s="12"/>
      <c r="S1981" s="12"/>
    </row>
    <row r="1982" spans="1:19" s="1" customFormat="1" x14ac:dyDescent="0.4">
      <c r="A1982" s="12"/>
      <c r="B1982" s="12"/>
      <c r="C1982" s="42"/>
      <c r="D1982" s="12"/>
      <c r="E1982" s="12"/>
      <c r="F1982" s="12"/>
      <c r="G1982" s="12"/>
      <c r="H1982" s="12"/>
      <c r="I1982" s="12"/>
      <c r="J1982" s="12"/>
      <c r="K1982" s="12"/>
      <c r="L1982" s="12"/>
      <c r="M1982" s="49"/>
      <c r="N1982" s="49"/>
      <c r="O1982" s="12"/>
      <c r="P1982" s="12"/>
      <c r="Q1982" s="12"/>
      <c r="R1982" s="12"/>
      <c r="S1982" s="12"/>
    </row>
    <row r="1983" spans="1:19" s="1" customFormat="1" x14ac:dyDescent="0.4">
      <c r="A1983" s="12"/>
      <c r="B1983" s="12"/>
      <c r="C1983" s="42"/>
      <c r="D1983" s="12"/>
      <c r="E1983" s="12"/>
      <c r="F1983" s="12"/>
      <c r="G1983" s="12"/>
      <c r="H1983" s="12"/>
      <c r="I1983" s="12"/>
      <c r="J1983" s="12"/>
      <c r="K1983" s="12"/>
      <c r="L1983" s="12"/>
      <c r="M1983" s="49"/>
      <c r="N1983" s="49"/>
      <c r="O1983" s="12"/>
      <c r="P1983" s="12"/>
      <c r="Q1983" s="12"/>
      <c r="R1983" s="12"/>
      <c r="S1983" s="12"/>
    </row>
    <row r="1984" spans="1:19" s="1" customFormat="1" x14ac:dyDescent="0.4">
      <c r="A1984" s="12"/>
      <c r="B1984" s="12"/>
      <c r="C1984" s="42"/>
      <c r="D1984" s="12"/>
      <c r="E1984" s="12"/>
      <c r="F1984" s="12"/>
      <c r="G1984" s="12"/>
      <c r="H1984" s="12"/>
      <c r="I1984" s="12"/>
      <c r="J1984" s="12"/>
      <c r="K1984" s="12"/>
      <c r="L1984" s="12"/>
      <c r="M1984" s="49"/>
      <c r="N1984" s="49"/>
      <c r="O1984" s="12"/>
      <c r="P1984" s="12"/>
      <c r="Q1984" s="12"/>
      <c r="R1984" s="12"/>
      <c r="S1984" s="12"/>
    </row>
    <row r="1985" spans="1:19" s="1" customFormat="1" x14ac:dyDescent="0.4">
      <c r="A1985" s="12"/>
      <c r="B1985" s="12"/>
      <c r="C1985" s="42"/>
      <c r="D1985" s="12"/>
      <c r="E1985" s="12"/>
      <c r="F1985" s="12"/>
      <c r="G1985" s="12"/>
      <c r="H1985" s="12"/>
      <c r="I1985" s="12"/>
      <c r="J1985" s="12"/>
      <c r="K1985" s="12"/>
      <c r="L1985" s="12"/>
      <c r="M1985" s="49"/>
      <c r="N1985" s="49"/>
      <c r="O1985" s="12"/>
      <c r="P1985" s="12"/>
      <c r="Q1985" s="12"/>
      <c r="R1985" s="12"/>
      <c r="S1985" s="12"/>
    </row>
    <row r="1986" spans="1:19" s="1" customFormat="1" x14ac:dyDescent="0.4">
      <c r="A1986" s="12"/>
      <c r="B1986" s="12"/>
      <c r="C1986" s="42"/>
      <c r="D1986" s="12"/>
      <c r="E1986" s="12"/>
      <c r="F1986" s="12"/>
      <c r="G1986" s="12"/>
      <c r="H1986" s="12"/>
      <c r="I1986" s="12"/>
      <c r="J1986" s="12"/>
      <c r="K1986" s="12"/>
      <c r="L1986" s="12"/>
      <c r="M1986" s="49"/>
      <c r="N1986" s="49"/>
      <c r="O1986" s="12"/>
      <c r="P1986" s="12"/>
      <c r="Q1986" s="12"/>
      <c r="R1986" s="12"/>
      <c r="S1986" s="12"/>
    </row>
    <row r="1987" spans="1:19" s="1" customFormat="1" x14ac:dyDescent="0.4">
      <c r="A1987" s="12"/>
      <c r="B1987" s="12"/>
      <c r="C1987" s="42"/>
      <c r="D1987" s="12"/>
      <c r="E1987" s="12"/>
      <c r="F1987" s="12"/>
      <c r="G1987" s="12"/>
      <c r="H1987" s="12"/>
      <c r="I1987" s="12"/>
      <c r="J1987" s="12"/>
      <c r="K1987" s="12"/>
      <c r="L1987" s="12"/>
      <c r="M1987" s="49"/>
      <c r="N1987" s="49"/>
      <c r="O1987" s="12"/>
      <c r="P1987" s="12"/>
      <c r="Q1987" s="12"/>
      <c r="R1987" s="12"/>
      <c r="S1987" s="12"/>
    </row>
    <row r="1988" spans="1:19" s="1" customFormat="1" x14ac:dyDescent="0.4">
      <c r="A1988" s="12"/>
      <c r="B1988" s="12"/>
      <c r="C1988" s="42"/>
      <c r="D1988" s="12"/>
      <c r="E1988" s="12"/>
      <c r="F1988" s="12"/>
      <c r="G1988" s="12"/>
      <c r="H1988" s="12"/>
      <c r="I1988" s="12"/>
      <c r="J1988" s="12"/>
      <c r="K1988" s="12"/>
      <c r="L1988" s="12"/>
      <c r="M1988" s="49"/>
      <c r="N1988" s="49"/>
      <c r="O1988" s="12"/>
      <c r="P1988" s="12"/>
      <c r="Q1988" s="12"/>
      <c r="R1988" s="12"/>
      <c r="S1988" s="12"/>
    </row>
    <row r="1989" spans="1:19" s="1" customFormat="1" x14ac:dyDescent="0.4">
      <c r="A1989" s="12"/>
      <c r="B1989" s="12"/>
      <c r="C1989" s="42"/>
      <c r="D1989" s="12"/>
      <c r="E1989" s="12"/>
      <c r="F1989" s="12"/>
      <c r="G1989" s="12"/>
      <c r="H1989" s="12"/>
      <c r="I1989" s="12"/>
      <c r="J1989" s="12"/>
      <c r="K1989" s="12"/>
      <c r="L1989" s="12"/>
      <c r="M1989" s="49"/>
      <c r="N1989" s="49"/>
      <c r="O1989" s="12"/>
      <c r="P1989" s="12"/>
      <c r="Q1989" s="12"/>
      <c r="R1989" s="12"/>
      <c r="S1989" s="12"/>
    </row>
    <row r="1990" spans="1:19" s="1" customFormat="1" x14ac:dyDescent="0.4">
      <c r="A1990" s="12"/>
      <c r="B1990" s="12"/>
      <c r="C1990" s="42"/>
      <c r="D1990" s="12"/>
      <c r="E1990" s="12"/>
      <c r="F1990" s="12"/>
      <c r="G1990" s="12"/>
      <c r="H1990" s="12"/>
      <c r="I1990" s="12"/>
      <c r="J1990" s="12"/>
      <c r="K1990" s="12"/>
      <c r="L1990" s="12"/>
      <c r="M1990" s="49"/>
      <c r="N1990" s="49"/>
      <c r="O1990" s="12"/>
      <c r="P1990" s="12"/>
      <c r="Q1990" s="12"/>
      <c r="R1990" s="12"/>
      <c r="S1990" s="12"/>
    </row>
    <row r="1991" spans="1:19" s="1" customFormat="1" x14ac:dyDescent="0.4">
      <c r="A1991" s="12"/>
      <c r="B1991" s="12"/>
      <c r="C1991" s="42"/>
      <c r="D1991" s="12"/>
      <c r="E1991" s="12"/>
      <c r="F1991" s="12"/>
      <c r="G1991" s="12"/>
      <c r="H1991" s="12"/>
      <c r="I1991" s="12"/>
      <c r="J1991" s="12"/>
      <c r="K1991" s="12"/>
      <c r="L1991" s="12"/>
      <c r="M1991" s="49"/>
      <c r="N1991" s="49"/>
      <c r="O1991" s="12"/>
      <c r="P1991" s="12"/>
      <c r="Q1991" s="12"/>
      <c r="R1991" s="12"/>
      <c r="S1991" s="12"/>
    </row>
    <row r="1992" spans="1:19" s="1" customFormat="1" x14ac:dyDescent="0.4">
      <c r="A1992" s="12"/>
      <c r="B1992" s="12"/>
      <c r="C1992" s="42"/>
      <c r="D1992" s="12"/>
      <c r="E1992" s="12"/>
      <c r="F1992" s="12"/>
      <c r="G1992" s="12"/>
      <c r="H1992" s="12"/>
      <c r="I1992" s="12"/>
      <c r="J1992" s="12"/>
      <c r="K1992" s="12"/>
      <c r="L1992" s="12"/>
      <c r="M1992" s="49"/>
      <c r="N1992" s="49"/>
      <c r="O1992" s="12"/>
      <c r="P1992" s="12"/>
      <c r="Q1992" s="12"/>
      <c r="R1992" s="12"/>
      <c r="S1992" s="12"/>
    </row>
    <row r="1993" spans="1:19" s="1" customFormat="1" x14ac:dyDescent="0.4">
      <c r="A1993" s="12"/>
      <c r="B1993" s="12"/>
      <c r="C1993" s="42"/>
      <c r="D1993" s="12"/>
      <c r="E1993" s="12"/>
      <c r="F1993" s="12"/>
      <c r="G1993" s="12"/>
      <c r="H1993" s="12"/>
      <c r="I1993" s="12"/>
      <c r="J1993" s="12"/>
      <c r="K1993" s="12"/>
      <c r="L1993" s="12"/>
      <c r="M1993" s="49"/>
      <c r="N1993" s="49"/>
      <c r="O1993" s="12"/>
      <c r="P1993" s="12"/>
      <c r="Q1993" s="12"/>
      <c r="R1993" s="12"/>
      <c r="S1993" s="12"/>
    </row>
    <row r="1994" spans="1:19" s="1" customFormat="1" x14ac:dyDescent="0.4">
      <c r="A1994" s="12"/>
      <c r="B1994" s="12"/>
      <c r="C1994" s="42"/>
      <c r="D1994" s="12"/>
      <c r="E1994" s="12"/>
      <c r="F1994" s="12"/>
      <c r="G1994" s="12"/>
      <c r="H1994" s="12"/>
      <c r="I1994" s="12"/>
      <c r="J1994" s="12"/>
      <c r="K1994" s="12"/>
      <c r="L1994" s="12"/>
      <c r="M1994" s="49"/>
      <c r="N1994" s="49"/>
      <c r="O1994" s="12"/>
      <c r="P1994" s="12"/>
      <c r="Q1994" s="12"/>
      <c r="R1994" s="12"/>
      <c r="S1994" s="12"/>
    </row>
    <row r="1995" spans="1:19" s="1" customFormat="1" x14ac:dyDescent="0.4">
      <c r="A1995" s="12"/>
      <c r="B1995" s="12"/>
      <c r="C1995" s="42"/>
      <c r="D1995" s="12"/>
      <c r="E1995" s="12"/>
      <c r="F1995" s="12"/>
      <c r="G1995" s="12"/>
      <c r="H1995" s="12"/>
      <c r="I1995" s="12"/>
      <c r="J1995" s="12"/>
      <c r="K1995" s="12"/>
      <c r="L1995" s="12"/>
      <c r="M1995" s="49"/>
      <c r="N1995" s="49"/>
      <c r="O1995" s="12"/>
      <c r="P1995" s="12"/>
      <c r="Q1995" s="12"/>
      <c r="R1995" s="12"/>
      <c r="S1995" s="12"/>
    </row>
    <row r="1996" spans="1:19" s="1" customFormat="1" x14ac:dyDescent="0.4">
      <c r="A1996" s="12"/>
      <c r="B1996" s="12"/>
      <c r="C1996" s="42"/>
      <c r="D1996" s="12"/>
      <c r="E1996" s="12"/>
      <c r="F1996" s="12"/>
      <c r="G1996" s="12"/>
      <c r="H1996" s="12"/>
      <c r="I1996" s="12"/>
      <c r="J1996" s="12"/>
      <c r="K1996" s="12"/>
      <c r="L1996" s="12"/>
      <c r="M1996" s="49"/>
      <c r="N1996" s="49"/>
      <c r="O1996" s="12"/>
      <c r="P1996" s="12"/>
      <c r="Q1996" s="12"/>
      <c r="R1996" s="12"/>
      <c r="S1996" s="12"/>
    </row>
    <row r="1997" spans="1:19" s="1" customFormat="1" x14ac:dyDescent="0.4">
      <c r="A1997" s="12"/>
      <c r="B1997" s="12"/>
      <c r="C1997" s="42"/>
      <c r="D1997" s="12"/>
      <c r="E1997" s="12"/>
      <c r="F1997" s="12"/>
      <c r="G1997" s="12"/>
      <c r="H1997" s="12"/>
      <c r="I1997" s="12"/>
      <c r="J1997" s="12"/>
      <c r="K1997" s="12"/>
      <c r="L1997" s="12"/>
      <c r="M1997" s="49"/>
      <c r="N1997" s="49"/>
      <c r="O1997" s="12"/>
      <c r="P1997" s="12"/>
      <c r="Q1997" s="12"/>
      <c r="R1997" s="12"/>
      <c r="S1997" s="12"/>
    </row>
    <row r="1998" spans="1:19" s="1" customFormat="1" x14ac:dyDescent="0.4">
      <c r="A1998" s="12"/>
      <c r="B1998" s="12"/>
      <c r="C1998" s="42"/>
      <c r="D1998" s="12"/>
      <c r="E1998" s="12"/>
      <c r="F1998" s="12"/>
      <c r="G1998" s="12"/>
      <c r="H1998" s="12"/>
      <c r="I1998" s="12"/>
      <c r="J1998" s="12"/>
      <c r="K1998" s="12"/>
      <c r="L1998" s="12"/>
      <c r="M1998" s="49"/>
      <c r="N1998" s="49"/>
      <c r="O1998" s="12"/>
      <c r="P1998" s="12"/>
      <c r="Q1998" s="12"/>
      <c r="R1998" s="12"/>
      <c r="S1998" s="12"/>
    </row>
    <row r="1999" spans="1:19" s="1" customFormat="1" x14ac:dyDescent="0.4">
      <c r="A1999" s="12"/>
      <c r="B1999" s="12"/>
      <c r="C1999" s="42"/>
      <c r="D1999" s="12"/>
      <c r="E1999" s="12"/>
      <c r="F1999" s="12"/>
      <c r="G1999" s="12"/>
      <c r="H1999" s="12"/>
      <c r="I1999" s="12"/>
      <c r="J1999" s="12"/>
      <c r="K1999" s="12"/>
      <c r="L1999" s="12"/>
      <c r="M1999" s="49"/>
      <c r="N1999" s="49"/>
      <c r="O1999" s="12"/>
      <c r="P1999" s="12"/>
      <c r="Q1999" s="12"/>
      <c r="R1999" s="12"/>
      <c r="S1999" s="12"/>
    </row>
    <row r="2000" spans="1:19" s="1" customFormat="1" x14ac:dyDescent="0.4">
      <c r="A2000" s="12"/>
      <c r="B2000" s="12"/>
      <c r="C2000" s="42"/>
      <c r="D2000" s="12"/>
      <c r="E2000" s="12"/>
      <c r="F2000" s="12"/>
      <c r="G2000" s="12"/>
      <c r="H2000" s="12"/>
      <c r="I2000" s="12"/>
      <c r="J2000" s="12"/>
      <c r="K2000" s="12"/>
      <c r="L2000" s="12"/>
      <c r="M2000" s="49"/>
      <c r="N2000" s="49"/>
      <c r="O2000" s="12"/>
      <c r="P2000" s="12"/>
      <c r="Q2000" s="12"/>
      <c r="R2000" s="12"/>
      <c r="S2000" s="12"/>
    </row>
    <row r="2001" spans="1:19" s="1" customFormat="1" x14ac:dyDescent="0.4">
      <c r="A2001" s="12"/>
      <c r="B2001" s="12"/>
      <c r="C2001" s="42"/>
      <c r="D2001" s="12"/>
      <c r="E2001" s="12"/>
      <c r="F2001" s="12"/>
      <c r="G2001" s="12"/>
      <c r="H2001" s="12"/>
      <c r="I2001" s="12"/>
      <c r="J2001" s="12"/>
      <c r="K2001" s="12"/>
      <c r="L2001" s="12"/>
      <c r="M2001" s="49"/>
      <c r="N2001" s="49"/>
      <c r="O2001" s="12"/>
      <c r="P2001" s="12"/>
      <c r="Q2001" s="12"/>
      <c r="R2001" s="12"/>
      <c r="S2001" s="12"/>
    </row>
    <row r="2002" spans="1:19" s="1" customFormat="1" x14ac:dyDescent="0.4">
      <c r="A2002" s="12"/>
      <c r="B2002" s="12"/>
      <c r="C2002" s="42"/>
      <c r="D2002" s="12"/>
      <c r="E2002" s="12"/>
      <c r="F2002" s="12"/>
      <c r="G2002" s="12"/>
      <c r="H2002" s="12"/>
      <c r="I2002" s="12"/>
      <c r="J2002" s="12"/>
      <c r="K2002" s="12"/>
      <c r="L2002" s="12"/>
      <c r="M2002" s="49"/>
      <c r="N2002" s="49"/>
      <c r="O2002" s="12"/>
      <c r="P2002" s="12"/>
      <c r="Q2002" s="12"/>
      <c r="R2002" s="12"/>
      <c r="S2002" s="12"/>
    </row>
    <row r="2003" spans="1:19" s="1" customFormat="1" x14ac:dyDescent="0.4">
      <c r="A2003" s="12"/>
      <c r="B2003" s="12"/>
      <c r="C2003" s="42"/>
      <c r="D2003" s="12"/>
      <c r="E2003" s="12"/>
      <c r="F2003" s="12"/>
      <c r="G2003" s="12"/>
      <c r="H2003" s="12"/>
      <c r="I2003" s="12"/>
      <c r="J2003" s="12"/>
      <c r="K2003" s="12"/>
      <c r="L2003" s="12"/>
      <c r="M2003" s="49"/>
      <c r="N2003" s="49"/>
      <c r="O2003" s="12"/>
      <c r="P2003" s="12"/>
      <c r="Q2003" s="12"/>
      <c r="R2003" s="12"/>
      <c r="S2003" s="12"/>
    </row>
    <row r="2004" spans="1:19" s="1" customFormat="1" x14ac:dyDescent="0.4">
      <c r="A2004" s="12"/>
      <c r="B2004" s="12"/>
      <c r="C2004" s="42"/>
      <c r="D2004" s="12"/>
      <c r="E2004" s="12"/>
      <c r="F2004" s="12"/>
      <c r="G2004" s="12"/>
      <c r="H2004" s="12"/>
      <c r="I2004" s="12"/>
      <c r="J2004" s="12"/>
      <c r="K2004" s="12"/>
      <c r="L2004" s="12"/>
      <c r="M2004" s="49"/>
      <c r="N2004" s="49"/>
      <c r="O2004" s="12"/>
      <c r="P2004" s="12"/>
      <c r="Q2004" s="12"/>
      <c r="R2004" s="12"/>
      <c r="S2004" s="12"/>
    </row>
    <row r="2005" spans="1:19" s="1" customFormat="1" x14ac:dyDescent="0.4">
      <c r="A2005" s="12"/>
      <c r="B2005" s="12"/>
      <c r="C2005" s="42"/>
      <c r="D2005" s="12"/>
      <c r="E2005" s="12"/>
      <c r="F2005" s="12"/>
      <c r="G2005" s="12"/>
      <c r="H2005" s="12"/>
      <c r="I2005" s="12"/>
      <c r="J2005" s="12"/>
      <c r="K2005" s="12"/>
      <c r="L2005" s="12"/>
      <c r="M2005" s="49"/>
      <c r="N2005" s="49"/>
      <c r="O2005" s="12"/>
      <c r="P2005" s="12"/>
      <c r="Q2005" s="12"/>
      <c r="R2005" s="12"/>
      <c r="S2005" s="12"/>
    </row>
    <row r="2006" spans="1:19" s="1" customFormat="1" x14ac:dyDescent="0.4">
      <c r="A2006" s="12"/>
      <c r="B2006" s="12"/>
      <c r="C2006" s="42"/>
      <c r="D2006" s="12"/>
      <c r="E2006" s="12"/>
      <c r="F2006" s="12"/>
      <c r="G2006" s="12"/>
      <c r="H2006" s="12"/>
      <c r="I2006" s="12"/>
      <c r="J2006" s="12"/>
      <c r="K2006" s="12"/>
      <c r="L2006" s="12"/>
      <c r="M2006" s="49"/>
      <c r="N2006" s="49"/>
      <c r="O2006" s="12"/>
      <c r="P2006" s="12"/>
      <c r="Q2006" s="12"/>
      <c r="R2006" s="12"/>
      <c r="S2006" s="12"/>
    </row>
    <row r="2007" spans="1:19" s="1" customFormat="1" x14ac:dyDescent="0.4">
      <c r="A2007" s="12"/>
      <c r="B2007" s="12"/>
      <c r="C2007" s="42"/>
      <c r="D2007" s="12"/>
      <c r="E2007" s="12"/>
      <c r="F2007" s="12"/>
      <c r="G2007" s="12"/>
      <c r="H2007" s="12"/>
      <c r="I2007" s="12"/>
      <c r="J2007" s="12"/>
      <c r="K2007" s="12"/>
      <c r="L2007" s="12"/>
      <c r="M2007" s="49"/>
      <c r="N2007" s="49"/>
      <c r="O2007" s="12"/>
      <c r="P2007" s="12"/>
      <c r="Q2007" s="12"/>
      <c r="R2007" s="12"/>
      <c r="S2007" s="12"/>
    </row>
    <row r="2008" spans="1:19" s="1" customFormat="1" x14ac:dyDescent="0.4">
      <c r="A2008" s="12"/>
      <c r="B2008" s="12"/>
      <c r="C2008" s="42"/>
      <c r="D2008" s="12"/>
      <c r="E2008" s="12"/>
      <c r="F2008" s="12"/>
      <c r="G2008" s="12"/>
      <c r="H2008" s="12"/>
      <c r="I2008" s="12"/>
      <c r="J2008" s="12"/>
      <c r="K2008" s="12"/>
      <c r="L2008" s="12"/>
      <c r="M2008" s="49"/>
      <c r="N2008" s="49"/>
      <c r="O2008" s="12"/>
      <c r="P2008" s="12"/>
      <c r="Q2008" s="12"/>
      <c r="R2008" s="12"/>
      <c r="S2008" s="12"/>
    </row>
    <row r="2009" spans="1:19" s="1" customFormat="1" x14ac:dyDescent="0.4">
      <c r="A2009" s="12"/>
      <c r="B2009" s="12"/>
      <c r="C2009" s="42"/>
      <c r="D2009" s="12"/>
      <c r="E2009" s="12"/>
      <c r="F2009" s="12"/>
      <c r="G2009" s="12"/>
      <c r="H2009" s="12"/>
      <c r="I2009" s="12"/>
      <c r="J2009" s="12"/>
      <c r="K2009" s="12"/>
      <c r="L2009" s="12"/>
      <c r="M2009" s="49"/>
      <c r="N2009" s="49"/>
      <c r="O2009" s="12"/>
      <c r="P2009" s="12"/>
      <c r="Q2009" s="12"/>
      <c r="R2009" s="12"/>
      <c r="S2009" s="12"/>
    </row>
    <row r="2010" spans="1:19" s="1" customFormat="1" x14ac:dyDescent="0.4">
      <c r="A2010" s="12"/>
      <c r="B2010" s="12"/>
      <c r="C2010" s="42"/>
      <c r="D2010" s="12"/>
      <c r="E2010" s="12"/>
      <c r="F2010" s="12"/>
      <c r="G2010" s="12"/>
      <c r="H2010" s="12"/>
      <c r="I2010" s="12"/>
      <c r="J2010" s="12"/>
      <c r="K2010" s="12"/>
      <c r="L2010" s="12"/>
      <c r="M2010" s="49"/>
      <c r="N2010" s="49"/>
      <c r="O2010" s="12"/>
      <c r="P2010" s="12"/>
      <c r="Q2010" s="12"/>
      <c r="R2010" s="12"/>
      <c r="S2010" s="12"/>
    </row>
    <row r="2011" spans="1:19" s="1" customFormat="1" x14ac:dyDescent="0.4">
      <c r="A2011" s="12"/>
      <c r="B2011" s="12"/>
      <c r="C2011" s="42"/>
      <c r="D2011" s="12"/>
      <c r="E2011" s="12"/>
      <c r="F2011" s="12"/>
      <c r="G2011" s="12"/>
      <c r="H2011" s="12"/>
      <c r="I2011" s="12"/>
      <c r="J2011" s="12"/>
      <c r="K2011" s="12"/>
      <c r="L2011" s="12"/>
      <c r="M2011" s="49"/>
      <c r="N2011" s="49"/>
      <c r="O2011" s="12"/>
      <c r="P2011" s="12"/>
      <c r="Q2011" s="12"/>
      <c r="R2011" s="12"/>
      <c r="S2011" s="12"/>
    </row>
    <row r="2012" spans="1:19" s="1" customFormat="1" x14ac:dyDescent="0.4">
      <c r="A2012" s="12"/>
      <c r="B2012" s="12"/>
      <c r="C2012" s="42"/>
      <c r="D2012" s="12"/>
      <c r="E2012" s="12"/>
      <c r="F2012" s="12"/>
      <c r="G2012" s="12"/>
      <c r="H2012" s="12"/>
      <c r="I2012" s="12"/>
      <c r="J2012" s="12"/>
      <c r="K2012" s="12"/>
      <c r="L2012" s="12"/>
      <c r="M2012" s="49"/>
      <c r="N2012" s="49"/>
      <c r="O2012" s="12"/>
      <c r="P2012" s="12"/>
      <c r="Q2012" s="12"/>
      <c r="R2012" s="12"/>
      <c r="S2012" s="12"/>
    </row>
    <row r="2013" spans="1:19" s="1" customFormat="1" x14ac:dyDescent="0.4">
      <c r="A2013" s="12"/>
      <c r="B2013" s="12"/>
      <c r="C2013" s="42"/>
      <c r="D2013" s="12"/>
      <c r="E2013" s="12"/>
      <c r="F2013" s="12"/>
      <c r="G2013" s="12"/>
      <c r="H2013" s="12"/>
      <c r="I2013" s="12"/>
      <c r="J2013" s="12"/>
      <c r="K2013" s="12"/>
      <c r="L2013" s="12"/>
      <c r="M2013" s="49"/>
      <c r="N2013" s="49"/>
      <c r="O2013" s="12"/>
      <c r="P2013" s="12"/>
      <c r="Q2013" s="12"/>
      <c r="R2013" s="12"/>
      <c r="S2013" s="12"/>
    </row>
    <row r="2014" spans="1:19" s="1" customFormat="1" x14ac:dyDescent="0.4">
      <c r="A2014" s="12"/>
      <c r="B2014" s="12"/>
      <c r="C2014" s="42"/>
      <c r="D2014" s="12"/>
      <c r="E2014" s="12"/>
      <c r="F2014" s="12"/>
      <c r="G2014" s="12"/>
      <c r="H2014" s="12"/>
      <c r="I2014" s="12"/>
      <c r="J2014" s="12"/>
      <c r="K2014" s="12"/>
      <c r="L2014" s="12"/>
      <c r="M2014" s="49"/>
      <c r="N2014" s="49"/>
      <c r="O2014" s="12"/>
      <c r="P2014" s="12"/>
      <c r="Q2014" s="12"/>
      <c r="R2014" s="12"/>
      <c r="S2014" s="12"/>
    </row>
    <row r="2015" spans="1:19" s="1" customFormat="1" x14ac:dyDescent="0.4">
      <c r="A2015" s="12"/>
      <c r="B2015" s="12"/>
      <c r="C2015" s="42"/>
      <c r="D2015" s="12"/>
      <c r="E2015" s="12"/>
      <c r="F2015" s="12"/>
      <c r="G2015" s="12"/>
      <c r="H2015" s="12"/>
      <c r="I2015" s="12"/>
      <c r="J2015" s="12"/>
      <c r="K2015" s="12"/>
      <c r="L2015" s="12"/>
      <c r="M2015" s="49"/>
      <c r="N2015" s="49"/>
      <c r="O2015" s="12"/>
      <c r="P2015" s="12"/>
      <c r="Q2015" s="12"/>
      <c r="R2015" s="12"/>
      <c r="S2015" s="12"/>
    </row>
    <row r="2016" spans="1:19" s="1" customFormat="1" x14ac:dyDescent="0.4">
      <c r="A2016" s="12"/>
      <c r="B2016" s="12"/>
      <c r="C2016" s="42"/>
      <c r="D2016" s="12"/>
      <c r="E2016" s="12"/>
      <c r="F2016" s="12"/>
      <c r="G2016" s="12"/>
      <c r="H2016" s="12"/>
      <c r="I2016" s="12"/>
      <c r="J2016" s="12"/>
      <c r="K2016" s="12"/>
      <c r="L2016" s="12"/>
      <c r="M2016" s="49"/>
      <c r="N2016" s="49"/>
      <c r="O2016" s="12"/>
      <c r="P2016" s="12"/>
      <c r="Q2016" s="12"/>
      <c r="R2016" s="12"/>
      <c r="S2016" s="12"/>
    </row>
    <row r="2017" spans="1:19" s="1" customFormat="1" x14ac:dyDescent="0.4">
      <c r="A2017" s="12"/>
      <c r="B2017" s="12"/>
      <c r="C2017" s="42"/>
      <c r="D2017" s="12"/>
      <c r="E2017" s="12"/>
      <c r="F2017" s="12"/>
      <c r="G2017" s="12"/>
      <c r="H2017" s="12"/>
      <c r="I2017" s="12"/>
      <c r="J2017" s="12"/>
      <c r="K2017" s="12"/>
      <c r="L2017" s="12"/>
      <c r="M2017" s="49"/>
      <c r="N2017" s="49"/>
      <c r="O2017" s="12"/>
      <c r="P2017" s="12"/>
      <c r="Q2017" s="12"/>
      <c r="R2017" s="12"/>
      <c r="S2017" s="12"/>
    </row>
    <row r="2018" spans="1:19" s="1" customFormat="1" x14ac:dyDescent="0.4">
      <c r="A2018" s="12"/>
      <c r="B2018" s="12"/>
      <c r="C2018" s="42"/>
      <c r="D2018" s="12"/>
      <c r="E2018" s="12"/>
      <c r="F2018" s="12"/>
      <c r="G2018" s="12"/>
      <c r="H2018" s="12"/>
      <c r="I2018" s="12"/>
      <c r="J2018" s="12"/>
      <c r="K2018" s="12"/>
      <c r="L2018" s="12"/>
      <c r="M2018" s="49"/>
      <c r="N2018" s="49"/>
      <c r="O2018" s="12"/>
      <c r="P2018" s="12"/>
      <c r="Q2018" s="12"/>
      <c r="R2018" s="12"/>
      <c r="S2018" s="12"/>
    </row>
    <row r="2019" spans="1:19" s="1" customFormat="1" x14ac:dyDescent="0.4">
      <c r="A2019" s="12"/>
      <c r="B2019" s="12"/>
      <c r="C2019" s="42"/>
      <c r="D2019" s="12"/>
      <c r="E2019" s="12"/>
      <c r="F2019" s="12"/>
      <c r="G2019" s="12"/>
      <c r="H2019" s="12"/>
      <c r="I2019" s="12"/>
      <c r="J2019" s="12"/>
      <c r="K2019" s="12"/>
      <c r="L2019" s="12"/>
      <c r="M2019" s="49"/>
      <c r="N2019" s="49"/>
      <c r="O2019" s="12"/>
      <c r="P2019" s="12"/>
      <c r="Q2019" s="12"/>
      <c r="R2019" s="12"/>
      <c r="S2019" s="12"/>
    </row>
    <row r="2020" spans="1:19" s="1" customFormat="1" x14ac:dyDescent="0.4">
      <c r="A2020" s="12"/>
      <c r="B2020" s="12"/>
      <c r="C2020" s="42"/>
      <c r="D2020" s="12"/>
      <c r="E2020" s="12"/>
      <c r="F2020" s="12"/>
      <c r="G2020" s="12"/>
      <c r="H2020" s="12"/>
      <c r="I2020" s="12"/>
      <c r="J2020" s="12"/>
      <c r="K2020" s="12"/>
      <c r="L2020" s="12"/>
      <c r="M2020" s="49"/>
      <c r="N2020" s="49"/>
      <c r="O2020" s="12"/>
      <c r="P2020" s="12"/>
      <c r="Q2020" s="12"/>
      <c r="R2020" s="12"/>
      <c r="S2020" s="12"/>
    </row>
    <row r="2021" spans="1:19" s="1" customFormat="1" x14ac:dyDescent="0.4">
      <c r="A2021" s="12"/>
      <c r="B2021" s="12"/>
      <c r="C2021" s="42"/>
      <c r="D2021" s="12"/>
      <c r="E2021" s="12"/>
      <c r="F2021" s="12"/>
      <c r="G2021" s="12"/>
      <c r="H2021" s="12"/>
      <c r="I2021" s="12"/>
      <c r="J2021" s="12"/>
      <c r="K2021" s="12"/>
      <c r="L2021" s="12"/>
      <c r="M2021" s="49"/>
      <c r="N2021" s="49"/>
      <c r="O2021" s="12"/>
      <c r="P2021" s="12"/>
      <c r="Q2021" s="12"/>
      <c r="R2021" s="12"/>
      <c r="S2021" s="12"/>
    </row>
    <row r="2022" spans="1:19" s="1" customFormat="1" x14ac:dyDescent="0.4">
      <c r="A2022" s="12"/>
      <c r="B2022" s="12"/>
      <c r="C2022" s="42"/>
      <c r="D2022" s="12"/>
      <c r="E2022" s="12"/>
      <c r="F2022" s="12"/>
      <c r="G2022" s="12"/>
      <c r="H2022" s="12"/>
      <c r="I2022" s="12"/>
      <c r="J2022" s="12"/>
      <c r="K2022" s="12"/>
      <c r="L2022" s="12"/>
      <c r="M2022" s="49"/>
      <c r="N2022" s="49"/>
      <c r="O2022" s="12"/>
      <c r="P2022" s="12"/>
      <c r="Q2022" s="12"/>
      <c r="R2022" s="12"/>
      <c r="S2022" s="12"/>
    </row>
    <row r="2023" spans="1:19" s="1" customFormat="1" x14ac:dyDescent="0.4">
      <c r="A2023" s="12"/>
      <c r="B2023" s="12"/>
      <c r="C2023" s="42"/>
      <c r="D2023" s="12"/>
      <c r="E2023" s="12"/>
      <c r="F2023" s="12"/>
      <c r="G2023" s="12"/>
      <c r="H2023" s="12"/>
      <c r="I2023" s="12"/>
      <c r="J2023" s="12"/>
      <c r="K2023" s="12"/>
      <c r="L2023" s="12"/>
      <c r="M2023" s="49"/>
      <c r="N2023" s="49"/>
      <c r="O2023" s="12"/>
      <c r="P2023" s="12"/>
      <c r="Q2023" s="12"/>
      <c r="R2023" s="12"/>
      <c r="S2023" s="12"/>
    </row>
    <row r="2024" spans="1:19" s="1" customFormat="1" x14ac:dyDescent="0.4">
      <c r="A2024" s="12"/>
      <c r="B2024" s="12"/>
      <c r="C2024" s="42"/>
      <c r="D2024" s="12"/>
      <c r="E2024" s="12"/>
      <c r="F2024" s="12"/>
      <c r="G2024" s="12"/>
      <c r="H2024" s="12"/>
      <c r="I2024" s="12"/>
      <c r="J2024" s="12"/>
      <c r="K2024" s="12"/>
      <c r="L2024" s="12"/>
      <c r="M2024" s="49"/>
      <c r="N2024" s="49"/>
      <c r="O2024" s="12"/>
      <c r="P2024" s="12"/>
      <c r="Q2024" s="12"/>
      <c r="R2024" s="12"/>
      <c r="S2024" s="12"/>
    </row>
    <row r="2025" spans="1:19" s="1" customFormat="1" x14ac:dyDescent="0.4">
      <c r="A2025" s="12"/>
      <c r="B2025" s="12"/>
      <c r="C2025" s="42"/>
      <c r="D2025" s="12"/>
      <c r="E2025" s="12"/>
      <c r="F2025" s="12"/>
      <c r="G2025" s="12"/>
      <c r="H2025" s="12"/>
      <c r="I2025" s="12"/>
      <c r="J2025" s="12"/>
      <c r="K2025" s="12"/>
      <c r="L2025" s="12"/>
      <c r="M2025" s="49"/>
      <c r="N2025" s="49"/>
      <c r="O2025" s="12"/>
      <c r="P2025" s="12"/>
      <c r="Q2025" s="12"/>
      <c r="R2025" s="12"/>
      <c r="S2025" s="12"/>
    </row>
    <row r="2026" spans="1:19" s="1" customFormat="1" x14ac:dyDescent="0.4">
      <c r="A2026" s="12"/>
      <c r="B2026" s="12"/>
      <c r="C2026" s="42"/>
      <c r="D2026" s="12"/>
      <c r="E2026" s="12"/>
      <c r="F2026" s="12"/>
      <c r="G2026" s="12"/>
      <c r="H2026" s="12"/>
      <c r="I2026" s="12"/>
      <c r="J2026" s="12"/>
      <c r="K2026" s="12"/>
      <c r="L2026" s="12"/>
      <c r="M2026" s="49"/>
      <c r="N2026" s="49"/>
      <c r="O2026" s="12"/>
      <c r="P2026" s="12"/>
      <c r="Q2026" s="12"/>
      <c r="R2026" s="12"/>
      <c r="S2026" s="12"/>
    </row>
    <row r="2027" spans="1:19" s="1" customFormat="1" x14ac:dyDescent="0.4">
      <c r="A2027" s="12"/>
      <c r="B2027" s="12"/>
      <c r="C2027" s="42"/>
      <c r="D2027" s="12"/>
      <c r="E2027" s="12"/>
      <c r="F2027" s="12"/>
      <c r="G2027" s="12"/>
      <c r="H2027" s="12"/>
      <c r="I2027" s="12"/>
      <c r="J2027" s="12"/>
      <c r="K2027" s="12"/>
      <c r="L2027" s="12"/>
      <c r="M2027" s="49"/>
      <c r="N2027" s="49"/>
      <c r="O2027" s="12"/>
      <c r="P2027" s="12"/>
      <c r="Q2027" s="12"/>
      <c r="R2027" s="12"/>
      <c r="S2027" s="12"/>
    </row>
    <row r="2028" spans="1:19" s="1" customFormat="1" x14ac:dyDescent="0.4">
      <c r="A2028" s="12"/>
      <c r="B2028" s="12"/>
      <c r="C2028" s="42"/>
      <c r="D2028" s="12"/>
      <c r="E2028" s="12"/>
      <c r="F2028" s="12"/>
      <c r="G2028" s="12"/>
      <c r="H2028" s="12"/>
      <c r="I2028" s="12"/>
      <c r="J2028" s="12"/>
      <c r="K2028" s="12"/>
      <c r="L2028" s="12"/>
      <c r="M2028" s="49"/>
      <c r="N2028" s="49"/>
      <c r="O2028" s="12"/>
      <c r="P2028" s="12"/>
      <c r="Q2028" s="12"/>
      <c r="R2028" s="12"/>
      <c r="S2028" s="12"/>
    </row>
    <row r="2029" spans="1:19" s="1" customFormat="1" x14ac:dyDescent="0.4">
      <c r="A2029" s="12"/>
      <c r="B2029" s="12"/>
      <c r="C2029" s="42"/>
      <c r="D2029" s="12"/>
      <c r="E2029" s="12"/>
      <c r="F2029" s="12"/>
      <c r="G2029" s="12"/>
      <c r="H2029" s="12"/>
      <c r="I2029" s="12"/>
      <c r="J2029" s="12"/>
      <c r="K2029" s="12"/>
      <c r="L2029" s="12"/>
      <c r="M2029" s="49"/>
      <c r="N2029" s="49"/>
      <c r="O2029" s="12"/>
      <c r="P2029" s="12"/>
      <c r="Q2029" s="12"/>
      <c r="R2029" s="12"/>
      <c r="S2029" s="12"/>
    </row>
    <row r="2030" spans="1:19" s="1" customFormat="1" x14ac:dyDescent="0.4">
      <c r="A2030" s="12"/>
      <c r="B2030" s="12"/>
      <c r="C2030" s="42"/>
      <c r="D2030" s="12"/>
      <c r="E2030" s="12"/>
      <c r="F2030" s="12"/>
      <c r="G2030" s="12"/>
      <c r="H2030" s="12"/>
      <c r="I2030" s="12"/>
      <c r="J2030" s="12"/>
      <c r="K2030" s="12"/>
      <c r="L2030" s="12"/>
      <c r="M2030" s="49"/>
      <c r="N2030" s="49"/>
      <c r="O2030" s="12"/>
      <c r="P2030" s="12"/>
      <c r="Q2030" s="12"/>
      <c r="R2030" s="12"/>
      <c r="S2030" s="12"/>
    </row>
    <row r="2031" spans="1:19" s="1" customFormat="1" x14ac:dyDescent="0.4">
      <c r="A2031" s="12"/>
      <c r="B2031" s="12"/>
      <c r="C2031" s="42"/>
      <c r="D2031" s="12"/>
      <c r="E2031" s="12"/>
      <c r="F2031" s="12"/>
      <c r="G2031" s="12"/>
      <c r="H2031" s="12"/>
      <c r="I2031" s="12"/>
      <c r="J2031" s="12"/>
      <c r="K2031" s="12"/>
      <c r="L2031" s="12"/>
      <c r="M2031" s="49"/>
      <c r="N2031" s="49"/>
      <c r="O2031" s="12"/>
      <c r="P2031" s="12"/>
      <c r="Q2031" s="12"/>
      <c r="R2031" s="12"/>
      <c r="S2031" s="12"/>
    </row>
    <row r="2032" spans="1:19" s="1" customFormat="1" x14ac:dyDescent="0.4">
      <c r="A2032" s="12"/>
      <c r="B2032" s="12"/>
      <c r="C2032" s="42"/>
      <c r="D2032" s="12"/>
      <c r="E2032" s="12"/>
      <c r="F2032" s="12"/>
      <c r="G2032" s="12"/>
      <c r="H2032" s="12"/>
      <c r="I2032" s="12"/>
      <c r="J2032" s="12"/>
      <c r="K2032" s="12"/>
      <c r="L2032" s="12"/>
      <c r="M2032" s="49"/>
      <c r="N2032" s="49"/>
      <c r="O2032" s="12"/>
      <c r="P2032" s="12"/>
      <c r="Q2032" s="12"/>
      <c r="R2032" s="12"/>
      <c r="S2032" s="12"/>
    </row>
    <row r="2033" spans="1:19" s="1" customFormat="1" x14ac:dyDescent="0.4">
      <c r="A2033" s="12"/>
      <c r="B2033" s="12"/>
      <c r="C2033" s="42"/>
      <c r="D2033" s="12"/>
      <c r="E2033" s="12"/>
      <c r="F2033" s="12"/>
      <c r="G2033" s="12"/>
      <c r="H2033" s="12"/>
      <c r="I2033" s="12"/>
      <c r="J2033" s="12"/>
      <c r="K2033" s="12"/>
      <c r="L2033" s="12"/>
      <c r="M2033" s="49"/>
      <c r="N2033" s="49"/>
      <c r="O2033" s="12"/>
      <c r="P2033" s="12"/>
      <c r="Q2033" s="12"/>
      <c r="R2033" s="12"/>
      <c r="S2033" s="12"/>
    </row>
    <row r="2034" spans="1:19" s="1" customFormat="1" x14ac:dyDescent="0.4">
      <c r="A2034" s="12"/>
      <c r="B2034" s="12"/>
      <c r="C2034" s="42"/>
      <c r="D2034" s="12"/>
      <c r="E2034" s="12"/>
      <c r="F2034" s="12"/>
      <c r="G2034" s="12"/>
      <c r="H2034" s="12"/>
      <c r="I2034" s="12"/>
      <c r="J2034" s="12"/>
      <c r="K2034" s="12"/>
      <c r="L2034" s="12"/>
      <c r="M2034" s="49"/>
      <c r="N2034" s="49"/>
      <c r="O2034" s="12"/>
      <c r="P2034" s="12"/>
      <c r="Q2034" s="12"/>
      <c r="R2034" s="12"/>
      <c r="S2034" s="12"/>
    </row>
    <row r="2035" spans="1:19" s="1" customFormat="1" x14ac:dyDescent="0.4">
      <c r="A2035" s="12"/>
      <c r="B2035" s="12"/>
      <c r="C2035" s="42"/>
      <c r="D2035" s="12"/>
      <c r="E2035" s="12"/>
      <c r="F2035" s="12"/>
      <c r="G2035" s="12"/>
      <c r="H2035" s="12"/>
      <c r="I2035" s="12"/>
      <c r="J2035" s="12"/>
      <c r="K2035" s="12"/>
      <c r="L2035" s="12"/>
      <c r="M2035" s="49"/>
      <c r="N2035" s="49"/>
      <c r="O2035" s="12"/>
      <c r="P2035" s="12"/>
      <c r="Q2035" s="12"/>
      <c r="R2035" s="12"/>
      <c r="S2035" s="12"/>
    </row>
    <row r="2036" spans="1:19" s="1" customFormat="1" x14ac:dyDescent="0.4">
      <c r="A2036" s="12"/>
      <c r="B2036" s="12"/>
      <c r="C2036" s="42"/>
      <c r="D2036" s="12"/>
      <c r="E2036" s="12"/>
      <c r="F2036" s="12"/>
      <c r="G2036" s="12"/>
      <c r="H2036" s="12"/>
      <c r="I2036" s="12"/>
      <c r="J2036" s="12"/>
      <c r="K2036" s="12"/>
      <c r="L2036" s="12"/>
      <c r="M2036" s="49"/>
      <c r="N2036" s="49"/>
      <c r="O2036" s="12"/>
      <c r="P2036" s="12"/>
      <c r="Q2036" s="12"/>
      <c r="R2036" s="12"/>
      <c r="S2036" s="12"/>
    </row>
    <row r="2037" spans="1:19" s="1" customFormat="1" x14ac:dyDescent="0.4">
      <c r="A2037" s="12"/>
      <c r="B2037" s="12"/>
      <c r="C2037" s="42"/>
      <c r="D2037" s="12"/>
      <c r="E2037" s="12"/>
      <c r="F2037" s="12"/>
      <c r="G2037" s="12"/>
      <c r="H2037" s="12"/>
      <c r="I2037" s="12"/>
      <c r="J2037" s="12"/>
      <c r="K2037" s="12"/>
      <c r="L2037" s="12"/>
      <c r="M2037" s="49"/>
      <c r="N2037" s="49"/>
      <c r="O2037" s="12"/>
      <c r="P2037" s="12"/>
      <c r="Q2037" s="12"/>
      <c r="R2037" s="12"/>
      <c r="S2037" s="12"/>
    </row>
    <row r="2038" spans="1:19" s="1" customFormat="1" x14ac:dyDescent="0.4">
      <c r="A2038" s="12"/>
      <c r="B2038" s="12"/>
      <c r="C2038" s="42"/>
      <c r="D2038" s="12"/>
      <c r="E2038" s="12"/>
      <c r="F2038" s="12"/>
      <c r="G2038" s="12"/>
      <c r="H2038" s="12"/>
      <c r="I2038" s="12"/>
      <c r="J2038" s="12"/>
      <c r="K2038" s="12"/>
      <c r="L2038" s="12"/>
      <c r="M2038" s="49"/>
      <c r="N2038" s="49"/>
      <c r="O2038" s="12"/>
      <c r="P2038" s="12"/>
      <c r="Q2038" s="12"/>
      <c r="R2038" s="12"/>
      <c r="S2038" s="12"/>
    </row>
    <row r="2039" spans="1:19" s="1" customFormat="1" x14ac:dyDescent="0.4">
      <c r="A2039" s="12"/>
      <c r="B2039" s="12"/>
      <c r="C2039" s="42"/>
      <c r="D2039" s="12"/>
      <c r="E2039" s="12"/>
      <c r="F2039" s="12"/>
      <c r="G2039" s="12"/>
      <c r="H2039" s="12"/>
      <c r="I2039" s="12"/>
      <c r="J2039" s="12"/>
      <c r="K2039" s="12"/>
      <c r="L2039" s="12"/>
      <c r="M2039" s="49"/>
      <c r="N2039" s="49"/>
      <c r="O2039" s="12"/>
      <c r="P2039" s="12"/>
      <c r="Q2039" s="12"/>
      <c r="R2039" s="12"/>
      <c r="S2039" s="12"/>
    </row>
    <row r="2040" spans="1:19" s="1" customFormat="1" x14ac:dyDescent="0.4">
      <c r="A2040" s="12"/>
      <c r="B2040" s="12"/>
      <c r="C2040" s="42"/>
      <c r="D2040" s="12"/>
      <c r="E2040" s="12"/>
      <c r="F2040" s="12"/>
      <c r="G2040" s="12"/>
      <c r="H2040" s="12"/>
      <c r="I2040" s="12"/>
      <c r="J2040" s="12"/>
      <c r="K2040" s="12"/>
      <c r="L2040" s="12"/>
      <c r="M2040" s="49"/>
      <c r="N2040" s="49"/>
      <c r="O2040" s="12"/>
      <c r="P2040" s="12"/>
      <c r="Q2040" s="12"/>
      <c r="R2040" s="12"/>
      <c r="S2040" s="12"/>
    </row>
    <row r="2041" spans="1:19" s="1" customFormat="1" x14ac:dyDescent="0.4">
      <c r="A2041" s="12"/>
      <c r="B2041" s="12"/>
      <c r="C2041" s="42"/>
      <c r="D2041" s="12"/>
      <c r="E2041" s="12"/>
      <c r="F2041" s="12"/>
      <c r="G2041" s="12"/>
      <c r="H2041" s="12"/>
      <c r="I2041" s="12"/>
      <c r="J2041" s="12"/>
      <c r="K2041" s="12"/>
      <c r="L2041" s="12"/>
      <c r="M2041" s="49"/>
      <c r="N2041" s="49"/>
      <c r="O2041" s="12"/>
      <c r="P2041" s="12"/>
      <c r="Q2041" s="12"/>
      <c r="R2041" s="12"/>
      <c r="S2041" s="12"/>
    </row>
    <row r="2042" spans="1:19" s="1" customFormat="1" x14ac:dyDescent="0.4">
      <c r="A2042" s="12"/>
      <c r="B2042" s="12"/>
      <c r="C2042" s="42"/>
      <c r="D2042" s="12"/>
      <c r="E2042" s="12"/>
      <c r="F2042" s="12"/>
      <c r="G2042" s="12"/>
      <c r="H2042" s="12"/>
      <c r="I2042" s="12"/>
      <c r="J2042" s="12"/>
      <c r="K2042" s="12"/>
      <c r="L2042" s="12"/>
      <c r="M2042" s="49"/>
      <c r="N2042" s="49"/>
      <c r="O2042" s="12"/>
      <c r="P2042" s="12"/>
      <c r="Q2042" s="12"/>
      <c r="R2042" s="12"/>
      <c r="S2042" s="12"/>
    </row>
    <row r="2043" spans="1:19" s="1" customFormat="1" x14ac:dyDescent="0.4">
      <c r="A2043" s="12"/>
      <c r="B2043" s="12"/>
      <c r="C2043" s="42"/>
      <c r="D2043" s="12"/>
      <c r="E2043" s="12"/>
      <c r="F2043" s="12"/>
      <c r="G2043" s="12"/>
      <c r="H2043" s="12"/>
      <c r="I2043" s="12"/>
      <c r="J2043" s="12"/>
      <c r="K2043" s="12"/>
      <c r="L2043" s="12"/>
      <c r="M2043" s="49"/>
      <c r="N2043" s="49"/>
      <c r="O2043" s="12"/>
      <c r="P2043" s="12"/>
      <c r="Q2043" s="12"/>
      <c r="R2043" s="12"/>
      <c r="S2043" s="12"/>
    </row>
    <row r="2044" spans="1:19" s="1" customFormat="1" x14ac:dyDescent="0.4">
      <c r="A2044" s="12"/>
      <c r="B2044" s="12"/>
      <c r="C2044" s="42"/>
      <c r="D2044" s="12"/>
      <c r="E2044" s="12"/>
      <c r="F2044" s="12"/>
      <c r="G2044" s="12"/>
      <c r="H2044" s="12"/>
      <c r="I2044" s="12"/>
      <c r="J2044" s="12"/>
      <c r="K2044" s="12"/>
      <c r="L2044" s="12"/>
      <c r="M2044" s="49"/>
      <c r="N2044" s="49"/>
      <c r="O2044" s="12"/>
      <c r="P2044" s="12"/>
      <c r="Q2044" s="12"/>
      <c r="R2044" s="12"/>
      <c r="S2044" s="12"/>
    </row>
    <row r="2045" spans="1:19" s="1" customFormat="1" x14ac:dyDescent="0.4">
      <c r="A2045" s="12"/>
      <c r="B2045" s="12"/>
      <c r="C2045" s="42"/>
      <c r="D2045" s="12"/>
      <c r="E2045" s="12"/>
      <c r="F2045" s="12"/>
      <c r="G2045" s="12"/>
      <c r="H2045" s="12"/>
      <c r="I2045" s="12"/>
      <c r="J2045" s="12"/>
      <c r="K2045" s="12"/>
      <c r="L2045" s="12"/>
      <c r="M2045" s="49"/>
      <c r="N2045" s="49"/>
      <c r="O2045" s="12"/>
      <c r="P2045" s="12"/>
      <c r="Q2045" s="12"/>
      <c r="R2045" s="12"/>
      <c r="S2045" s="12"/>
    </row>
    <row r="2046" spans="1:19" s="1" customFormat="1" x14ac:dyDescent="0.4">
      <c r="A2046" s="12"/>
      <c r="B2046" s="12"/>
      <c r="C2046" s="42"/>
      <c r="D2046" s="12"/>
      <c r="E2046" s="12"/>
      <c r="F2046" s="12"/>
      <c r="G2046" s="12"/>
      <c r="H2046" s="12"/>
      <c r="I2046" s="12"/>
      <c r="J2046" s="12"/>
      <c r="K2046" s="12"/>
      <c r="L2046" s="12"/>
      <c r="M2046" s="49"/>
      <c r="N2046" s="49"/>
      <c r="O2046" s="12"/>
      <c r="P2046" s="12"/>
      <c r="Q2046" s="12"/>
      <c r="R2046" s="12"/>
      <c r="S2046" s="12"/>
    </row>
    <row r="2047" spans="1:19" s="1" customFormat="1" x14ac:dyDescent="0.4">
      <c r="A2047" s="12"/>
      <c r="B2047" s="12"/>
      <c r="C2047" s="42"/>
      <c r="D2047" s="12"/>
      <c r="E2047" s="12"/>
      <c r="F2047" s="12"/>
      <c r="G2047" s="12"/>
      <c r="H2047" s="12"/>
      <c r="I2047" s="12"/>
      <c r="J2047" s="12"/>
      <c r="K2047" s="12"/>
      <c r="L2047" s="12"/>
      <c r="M2047" s="49"/>
      <c r="N2047" s="49"/>
      <c r="O2047" s="12"/>
      <c r="P2047" s="12"/>
      <c r="Q2047" s="12"/>
      <c r="R2047" s="12"/>
      <c r="S2047" s="12"/>
    </row>
    <row r="2048" spans="1:19" s="1" customFormat="1" x14ac:dyDescent="0.4">
      <c r="A2048" s="12"/>
      <c r="B2048" s="12"/>
      <c r="C2048" s="42"/>
      <c r="D2048" s="12"/>
      <c r="E2048" s="12"/>
      <c r="F2048" s="12"/>
      <c r="G2048" s="12"/>
      <c r="H2048" s="12"/>
      <c r="I2048" s="12"/>
      <c r="J2048" s="12"/>
      <c r="K2048" s="12"/>
      <c r="L2048" s="12"/>
      <c r="M2048" s="49"/>
      <c r="N2048" s="49"/>
      <c r="O2048" s="12"/>
      <c r="P2048" s="12"/>
      <c r="Q2048" s="12"/>
      <c r="R2048" s="12"/>
      <c r="S2048" s="12"/>
    </row>
    <row r="2049" spans="1:19" s="1" customFormat="1" x14ac:dyDescent="0.4">
      <c r="A2049" s="12"/>
      <c r="B2049" s="12"/>
      <c r="C2049" s="42"/>
      <c r="D2049" s="12"/>
      <c r="E2049" s="12"/>
      <c r="F2049" s="12"/>
      <c r="G2049" s="12"/>
      <c r="H2049" s="12"/>
      <c r="I2049" s="12"/>
      <c r="J2049" s="12"/>
      <c r="K2049" s="12"/>
      <c r="L2049" s="12"/>
      <c r="M2049" s="49"/>
      <c r="N2049" s="49"/>
      <c r="O2049" s="12"/>
      <c r="P2049" s="12"/>
      <c r="Q2049" s="12"/>
      <c r="R2049" s="12"/>
      <c r="S2049" s="12"/>
    </row>
    <row r="2050" spans="1:19" s="1" customFormat="1" x14ac:dyDescent="0.4">
      <c r="A2050" s="12"/>
      <c r="B2050" s="12"/>
      <c r="C2050" s="42"/>
      <c r="D2050" s="12"/>
      <c r="E2050" s="12"/>
      <c r="F2050" s="12"/>
      <c r="G2050" s="12"/>
      <c r="H2050" s="12"/>
      <c r="I2050" s="12"/>
      <c r="J2050" s="12"/>
      <c r="K2050" s="12"/>
      <c r="L2050" s="12"/>
      <c r="M2050" s="49"/>
      <c r="N2050" s="49"/>
      <c r="O2050" s="12"/>
      <c r="P2050" s="12"/>
      <c r="Q2050" s="12"/>
      <c r="R2050" s="12"/>
      <c r="S2050" s="12"/>
    </row>
    <row r="2051" spans="1:19" s="1" customFormat="1" x14ac:dyDescent="0.4">
      <c r="A2051" s="12"/>
      <c r="B2051" s="12"/>
      <c r="C2051" s="42"/>
      <c r="D2051" s="12"/>
      <c r="E2051" s="12"/>
      <c r="F2051" s="12"/>
      <c r="G2051" s="12"/>
      <c r="H2051" s="12"/>
      <c r="I2051" s="12"/>
      <c r="J2051" s="12"/>
      <c r="K2051" s="12"/>
      <c r="L2051" s="12"/>
      <c r="M2051" s="49"/>
      <c r="N2051" s="49"/>
      <c r="O2051" s="12"/>
      <c r="P2051" s="12"/>
      <c r="Q2051" s="12"/>
      <c r="R2051" s="12"/>
      <c r="S2051" s="12"/>
    </row>
    <row r="2052" spans="1:19" s="1" customFormat="1" x14ac:dyDescent="0.4">
      <c r="A2052" s="12"/>
      <c r="B2052" s="12"/>
      <c r="C2052" s="42"/>
      <c r="D2052" s="12"/>
      <c r="E2052" s="12"/>
      <c r="F2052" s="12"/>
      <c r="G2052" s="12"/>
      <c r="H2052" s="12"/>
      <c r="I2052" s="12"/>
      <c r="J2052" s="12"/>
      <c r="K2052" s="12"/>
      <c r="L2052" s="12"/>
      <c r="M2052" s="49"/>
      <c r="N2052" s="49"/>
      <c r="O2052" s="12"/>
      <c r="P2052" s="12"/>
      <c r="Q2052" s="12"/>
      <c r="R2052" s="12"/>
      <c r="S2052" s="12"/>
    </row>
    <row r="2053" spans="1:19" s="1" customFormat="1" x14ac:dyDescent="0.4">
      <c r="A2053" s="12"/>
      <c r="B2053" s="12"/>
      <c r="C2053" s="42"/>
      <c r="D2053" s="12"/>
      <c r="E2053" s="12"/>
      <c r="F2053" s="12"/>
      <c r="G2053" s="12"/>
      <c r="H2053" s="12"/>
      <c r="I2053" s="12"/>
      <c r="J2053" s="12"/>
      <c r="K2053" s="12"/>
      <c r="L2053" s="12"/>
      <c r="M2053" s="49"/>
      <c r="N2053" s="49"/>
      <c r="O2053" s="12"/>
      <c r="P2053" s="12"/>
      <c r="Q2053" s="12"/>
      <c r="R2053" s="12"/>
      <c r="S2053" s="12"/>
    </row>
    <row r="2054" spans="1:19" s="1" customFormat="1" x14ac:dyDescent="0.4">
      <c r="A2054" s="12"/>
      <c r="B2054" s="12"/>
      <c r="C2054" s="42"/>
      <c r="D2054" s="12"/>
      <c r="E2054" s="12"/>
      <c r="F2054" s="12"/>
      <c r="G2054" s="12"/>
      <c r="H2054" s="12"/>
      <c r="I2054" s="12"/>
      <c r="J2054" s="12"/>
      <c r="K2054" s="12"/>
      <c r="L2054" s="12"/>
      <c r="M2054" s="49"/>
      <c r="N2054" s="49"/>
      <c r="O2054" s="12"/>
      <c r="P2054" s="12"/>
      <c r="Q2054" s="12"/>
      <c r="R2054" s="12"/>
      <c r="S2054" s="12"/>
    </row>
    <row r="2055" spans="1:19" s="1" customFormat="1" x14ac:dyDescent="0.4">
      <c r="A2055" s="12"/>
      <c r="B2055" s="12"/>
      <c r="C2055" s="42"/>
      <c r="D2055" s="12"/>
      <c r="E2055" s="12"/>
      <c r="F2055" s="12"/>
      <c r="G2055" s="12"/>
      <c r="H2055" s="12"/>
      <c r="I2055" s="12"/>
      <c r="J2055" s="12"/>
      <c r="K2055" s="12"/>
      <c r="L2055" s="12"/>
      <c r="M2055" s="49"/>
      <c r="N2055" s="49"/>
      <c r="O2055" s="12"/>
      <c r="P2055" s="12"/>
      <c r="Q2055" s="12"/>
      <c r="R2055" s="12"/>
      <c r="S2055" s="12"/>
    </row>
    <row r="2056" spans="1:19" s="1" customFormat="1" x14ac:dyDescent="0.4">
      <c r="A2056" s="12"/>
      <c r="B2056" s="12"/>
      <c r="C2056" s="42"/>
      <c r="D2056" s="12"/>
      <c r="E2056" s="12"/>
      <c r="F2056" s="12"/>
      <c r="G2056" s="12"/>
      <c r="H2056" s="12"/>
      <c r="I2056" s="12"/>
      <c r="J2056" s="12"/>
      <c r="K2056" s="12"/>
      <c r="L2056" s="12"/>
      <c r="M2056" s="49"/>
      <c r="N2056" s="49"/>
      <c r="O2056" s="12"/>
      <c r="P2056" s="12"/>
      <c r="Q2056" s="12"/>
      <c r="R2056" s="12"/>
      <c r="S2056" s="12"/>
    </row>
    <row r="2057" spans="1:19" s="1" customFormat="1" x14ac:dyDescent="0.4">
      <c r="A2057" s="12"/>
      <c r="B2057" s="12"/>
      <c r="C2057" s="42"/>
      <c r="D2057" s="12"/>
      <c r="E2057" s="12"/>
      <c r="F2057" s="12"/>
      <c r="G2057" s="12"/>
      <c r="H2057" s="12"/>
      <c r="I2057" s="12"/>
      <c r="J2057" s="12"/>
      <c r="K2057" s="12"/>
      <c r="L2057" s="12"/>
      <c r="M2057" s="49"/>
      <c r="N2057" s="49"/>
      <c r="O2057" s="12"/>
      <c r="P2057" s="12"/>
      <c r="Q2057" s="12"/>
      <c r="R2057" s="12"/>
      <c r="S2057" s="12"/>
    </row>
    <row r="2058" spans="1:19" s="1" customFormat="1" x14ac:dyDescent="0.4">
      <c r="A2058" s="12"/>
      <c r="B2058" s="12"/>
      <c r="C2058" s="42"/>
      <c r="D2058" s="12"/>
      <c r="E2058" s="12"/>
      <c r="F2058" s="12"/>
      <c r="G2058" s="12"/>
      <c r="H2058" s="12"/>
      <c r="I2058" s="12"/>
      <c r="J2058" s="12"/>
      <c r="K2058" s="12"/>
      <c r="L2058" s="12"/>
      <c r="M2058" s="49"/>
      <c r="N2058" s="49"/>
      <c r="O2058" s="12"/>
      <c r="P2058" s="12"/>
      <c r="Q2058" s="12"/>
      <c r="R2058" s="12"/>
      <c r="S2058" s="12"/>
    </row>
    <row r="2059" spans="1:19" s="1" customFormat="1" x14ac:dyDescent="0.4">
      <c r="A2059" s="12"/>
      <c r="B2059" s="12"/>
      <c r="C2059" s="42"/>
      <c r="D2059" s="12"/>
      <c r="E2059" s="12"/>
      <c r="F2059" s="12"/>
      <c r="G2059" s="12"/>
      <c r="H2059" s="12"/>
      <c r="I2059" s="12"/>
      <c r="J2059" s="12"/>
      <c r="K2059" s="12"/>
      <c r="L2059" s="12"/>
      <c r="M2059" s="49"/>
      <c r="N2059" s="49"/>
      <c r="O2059" s="12"/>
      <c r="P2059" s="12"/>
      <c r="Q2059" s="12"/>
      <c r="R2059" s="12"/>
      <c r="S2059" s="12"/>
    </row>
    <row r="2060" spans="1:19" s="1" customFormat="1" x14ac:dyDescent="0.4">
      <c r="A2060" s="12"/>
      <c r="B2060" s="12"/>
      <c r="C2060" s="42"/>
      <c r="D2060" s="12"/>
      <c r="E2060" s="12"/>
      <c r="F2060" s="12"/>
      <c r="G2060" s="12"/>
      <c r="H2060" s="12"/>
      <c r="I2060" s="12"/>
      <c r="J2060" s="12"/>
      <c r="K2060" s="12"/>
      <c r="L2060" s="12"/>
      <c r="M2060" s="49"/>
      <c r="N2060" s="49"/>
      <c r="O2060" s="12"/>
      <c r="P2060" s="12"/>
      <c r="Q2060" s="12"/>
      <c r="R2060" s="12"/>
      <c r="S2060" s="12"/>
    </row>
    <row r="2061" spans="1:19" s="1" customFormat="1" x14ac:dyDescent="0.4">
      <c r="A2061" s="12"/>
      <c r="B2061" s="12"/>
      <c r="C2061" s="42"/>
      <c r="D2061" s="12"/>
      <c r="E2061" s="12"/>
      <c r="F2061" s="12"/>
      <c r="G2061" s="12"/>
      <c r="H2061" s="12"/>
      <c r="I2061" s="12"/>
      <c r="J2061" s="12"/>
      <c r="K2061" s="12"/>
      <c r="L2061" s="12"/>
      <c r="M2061" s="49"/>
      <c r="N2061" s="49"/>
      <c r="O2061" s="12"/>
      <c r="P2061" s="12"/>
      <c r="Q2061" s="12"/>
      <c r="R2061" s="12"/>
      <c r="S2061" s="12"/>
    </row>
    <row r="2062" spans="1:19" s="1" customFormat="1" x14ac:dyDescent="0.4">
      <c r="A2062" s="12"/>
      <c r="B2062" s="12"/>
      <c r="C2062" s="42"/>
      <c r="D2062" s="12"/>
      <c r="E2062" s="12"/>
      <c r="F2062" s="12"/>
      <c r="G2062" s="12"/>
      <c r="H2062" s="12"/>
      <c r="I2062" s="12"/>
      <c r="J2062" s="12"/>
      <c r="K2062" s="12"/>
      <c r="L2062" s="12"/>
      <c r="M2062" s="49"/>
      <c r="N2062" s="49"/>
      <c r="O2062" s="12"/>
      <c r="P2062" s="12"/>
      <c r="Q2062" s="12"/>
      <c r="R2062" s="12"/>
      <c r="S2062" s="12"/>
    </row>
    <row r="2063" spans="1:19" s="1" customFormat="1" x14ac:dyDescent="0.4">
      <c r="A2063" s="12"/>
      <c r="B2063" s="12"/>
      <c r="C2063" s="42"/>
      <c r="D2063" s="12"/>
      <c r="E2063" s="12"/>
      <c r="F2063" s="12"/>
      <c r="G2063" s="12"/>
      <c r="H2063" s="12"/>
      <c r="I2063" s="12"/>
      <c r="J2063" s="12"/>
      <c r="K2063" s="12"/>
      <c r="L2063" s="12"/>
      <c r="M2063" s="49"/>
      <c r="N2063" s="49"/>
      <c r="O2063" s="12"/>
      <c r="P2063" s="12"/>
      <c r="Q2063" s="12"/>
      <c r="R2063" s="12"/>
      <c r="S2063" s="12"/>
    </row>
    <row r="2064" spans="1:19" s="1" customFormat="1" x14ac:dyDescent="0.4">
      <c r="A2064" s="12"/>
      <c r="B2064" s="12"/>
      <c r="C2064" s="42"/>
      <c r="D2064" s="12"/>
      <c r="E2064" s="12"/>
      <c r="F2064" s="12"/>
      <c r="G2064" s="12"/>
      <c r="H2064" s="12"/>
      <c r="I2064" s="12"/>
      <c r="J2064" s="12"/>
      <c r="K2064" s="12"/>
      <c r="L2064" s="12"/>
      <c r="M2064" s="49"/>
      <c r="N2064" s="49"/>
      <c r="O2064" s="12"/>
      <c r="P2064" s="12"/>
      <c r="Q2064" s="12"/>
      <c r="R2064" s="12"/>
      <c r="S2064" s="12"/>
    </row>
    <row r="2065" spans="1:19" s="1" customFormat="1" x14ac:dyDescent="0.4">
      <c r="A2065" s="12"/>
      <c r="B2065" s="12"/>
      <c r="C2065" s="42"/>
      <c r="D2065" s="12"/>
      <c r="E2065" s="12"/>
      <c r="F2065" s="12"/>
      <c r="G2065" s="12"/>
      <c r="H2065" s="12"/>
      <c r="I2065" s="12"/>
      <c r="J2065" s="12"/>
      <c r="K2065" s="12"/>
      <c r="L2065" s="12"/>
      <c r="M2065" s="49"/>
      <c r="N2065" s="49"/>
      <c r="O2065" s="12"/>
      <c r="P2065" s="12"/>
      <c r="Q2065" s="12"/>
      <c r="R2065" s="12"/>
      <c r="S2065" s="12"/>
    </row>
    <row r="2066" spans="1:19" s="1" customFormat="1" x14ac:dyDescent="0.4">
      <c r="A2066" s="12"/>
      <c r="B2066" s="12"/>
      <c r="C2066" s="42"/>
      <c r="D2066" s="12"/>
      <c r="E2066" s="12"/>
      <c r="F2066" s="12"/>
      <c r="G2066" s="12"/>
      <c r="H2066" s="12"/>
      <c r="I2066" s="12"/>
      <c r="J2066" s="12"/>
      <c r="K2066" s="12"/>
      <c r="L2066" s="12"/>
      <c r="M2066" s="49"/>
      <c r="N2066" s="49"/>
      <c r="O2066" s="12"/>
      <c r="P2066" s="12"/>
      <c r="Q2066" s="12"/>
      <c r="R2066" s="12"/>
      <c r="S2066" s="12"/>
    </row>
    <row r="2067" spans="1:19" s="1" customFormat="1" x14ac:dyDescent="0.4">
      <c r="A2067" s="12"/>
      <c r="B2067" s="12"/>
      <c r="C2067" s="42"/>
      <c r="D2067" s="12"/>
      <c r="E2067" s="12"/>
      <c r="F2067" s="12"/>
      <c r="G2067" s="12"/>
      <c r="H2067" s="12"/>
      <c r="I2067" s="12"/>
      <c r="J2067" s="12"/>
      <c r="K2067" s="12"/>
      <c r="L2067" s="12"/>
      <c r="M2067" s="49"/>
      <c r="N2067" s="49"/>
      <c r="O2067" s="12"/>
      <c r="P2067" s="12"/>
      <c r="Q2067" s="12"/>
      <c r="R2067" s="12"/>
      <c r="S2067" s="12"/>
    </row>
    <row r="2068" spans="1:19" s="1" customFormat="1" x14ac:dyDescent="0.4">
      <c r="A2068" s="12"/>
      <c r="B2068" s="12"/>
      <c r="C2068" s="42"/>
      <c r="D2068" s="12"/>
      <c r="E2068" s="12"/>
      <c r="F2068" s="12"/>
      <c r="G2068" s="12"/>
      <c r="H2068" s="12"/>
      <c r="I2068" s="12"/>
      <c r="J2068" s="12"/>
      <c r="K2068" s="12"/>
      <c r="L2068" s="12"/>
      <c r="M2068" s="49"/>
      <c r="N2068" s="49"/>
      <c r="O2068" s="12"/>
      <c r="P2068" s="12"/>
      <c r="Q2068" s="12"/>
      <c r="R2068" s="12"/>
      <c r="S2068" s="12"/>
    </row>
    <row r="2069" spans="1:19" s="1" customFormat="1" x14ac:dyDescent="0.4">
      <c r="A2069" s="12"/>
      <c r="B2069" s="12"/>
      <c r="C2069" s="42"/>
      <c r="D2069" s="12"/>
      <c r="E2069" s="12"/>
      <c r="F2069" s="12"/>
      <c r="G2069" s="12"/>
      <c r="H2069" s="12"/>
      <c r="I2069" s="12"/>
      <c r="J2069" s="12"/>
      <c r="K2069" s="12"/>
      <c r="L2069" s="12"/>
      <c r="M2069" s="49"/>
      <c r="N2069" s="49"/>
      <c r="O2069" s="12"/>
      <c r="P2069" s="12"/>
      <c r="Q2069" s="12"/>
      <c r="R2069" s="12"/>
      <c r="S2069" s="12"/>
    </row>
    <row r="2070" spans="1:19" s="1" customFormat="1" x14ac:dyDescent="0.4">
      <c r="A2070" s="12"/>
      <c r="B2070" s="12"/>
      <c r="C2070" s="42"/>
      <c r="D2070" s="12"/>
      <c r="E2070" s="12"/>
      <c r="F2070" s="12"/>
      <c r="G2070" s="12"/>
      <c r="H2070" s="12"/>
      <c r="I2070" s="12"/>
      <c r="J2070" s="12"/>
      <c r="K2070" s="12"/>
      <c r="L2070" s="12"/>
      <c r="M2070" s="49"/>
      <c r="N2070" s="49"/>
      <c r="O2070" s="12"/>
      <c r="P2070" s="12"/>
      <c r="Q2070" s="12"/>
      <c r="R2070" s="12"/>
      <c r="S2070" s="12"/>
    </row>
    <row r="2071" spans="1:19" s="1" customFormat="1" x14ac:dyDescent="0.4">
      <c r="A2071" s="12"/>
      <c r="B2071" s="12"/>
      <c r="C2071" s="42"/>
      <c r="D2071" s="12"/>
      <c r="E2071" s="12"/>
      <c r="F2071" s="12"/>
      <c r="G2071" s="12"/>
      <c r="H2071" s="12"/>
      <c r="I2071" s="12"/>
      <c r="J2071" s="12"/>
      <c r="K2071" s="12"/>
      <c r="L2071" s="12"/>
      <c r="M2071" s="49"/>
      <c r="N2071" s="49"/>
      <c r="O2071" s="12"/>
      <c r="P2071" s="12"/>
      <c r="Q2071" s="12"/>
      <c r="R2071" s="12"/>
      <c r="S2071" s="12"/>
    </row>
    <row r="2072" spans="1:19" s="1" customFormat="1" x14ac:dyDescent="0.4">
      <c r="A2072" s="12"/>
      <c r="B2072" s="12"/>
      <c r="C2072" s="42"/>
      <c r="D2072" s="12"/>
      <c r="E2072" s="12"/>
      <c r="F2072" s="12"/>
      <c r="G2072" s="12"/>
      <c r="H2072" s="12"/>
      <c r="I2072" s="12"/>
      <c r="J2072" s="12"/>
      <c r="K2072" s="12"/>
      <c r="L2072" s="12"/>
      <c r="M2072" s="49"/>
      <c r="N2072" s="49"/>
      <c r="O2072" s="12"/>
      <c r="P2072" s="12"/>
      <c r="Q2072" s="12"/>
      <c r="R2072" s="12"/>
      <c r="S2072" s="12"/>
    </row>
    <row r="2073" spans="1:19" s="1" customFormat="1" x14ac:dyDescent="0.4">
      <c r="A2073" s="12"/>
      <c r="B2073" s="12"/>
      <c r="C2073" s="42"/>
      <c r="D2073" s="12"/>
      <c r="E2073" s="12"/>
      <c r="F2073" s="12"/>
      <c r="G2073" s="12"/>
      <c r="H2073" s="12"/>
      <c r="I2073" s="12"/>
      <c r="J2073" s="12"/>
      <c r="K2073" s="12"/>
      <c r="L2073" s="12"/>
      <c r="M2073" s="49"/>
      <c r="N2073" s="49"/>
      <c r="O2073" s="12"/>
      <c r="P2073" s="12"/>
      <c r="Q2073" s="12"/>
      <c r="R2073" s="12"/>
      <c r="S2073" s="12"/>
    </row>
    <row r="2074" spans="1:19" s="1" customFormat="1" x14ac:dyDescent="0.4">
      <c r="A2074" s="12"/>
      <c r="B2074" s="12"/>
      <c r="C2074" s="42"/>
      <c r="D2074" s="12"/>
      <c r="E2074" s="12"/>
      <c r="F2074" s="12"/>
      <c r="G2074" s="12"/>
      <c r="H2074" s="12"/>
      <c r="I2074" s="12"/>
      <c r="J2074" s="12"/>
      <c r="K2074" s="12"/>
      <c r="L2074" s="12"/>
      <c r="M2074" s="49"/>
      <c r="N2074" s="49"/>
      <c r="O2074" s="12"/>
      <c r="P2074" s="12"/>
      <c r="Q2074" s="12"/>
      <c r="R2074" s="12"/>
      <c r="S2074" s="12"/>
    </row>
    <row r="2075" spans="1:19" s="1" customFormat="1" x14ac:dyDescent="0.4">
      <c r="A2075" s="12"/>
      <c r="B2075" s="12"/>
      <c r="C2075" s="42"/>
      <c r="D2075" s="12"/>
      <c r="E2075" s="12"/>
      <c r="F2075" s="12"/>
      <c r="G2075" s="12"/>
      <c r="H2075" s="12"/>
      <c r="I2075" s="12"/>
      <c r="J2075" s="12"/>
      <c r="K2075" s="12"/>
      <c r="L2075" s="12"/>
      <c r="M2075" s="49"/>
      <c r="N2075" s="49"/>
      <c r="O2075" s="12"/>
      <c r="P2075" s="12"/>
      <c r="Q2075" s="12"/>
      <c r="R2075" s="12"/>
      <c r="S2075" s="12"/>
    </row>
    <row r="2076" spans="1:19" s="1" customFormat="1" x14ac:dyDescent="0.4">
      <c r="A2076" s="12"/>
      <c r="B2076" s="12"/>
      <c r="C2076" s="42"/>
      <c r="D2076" s="12"/>
      <c r="E2076" s="12"/>
      <c r="F2076" s="12"/>
      <c r="G2076" s="12"/>
      <c r="H2076" s="12"/>
      <c r="I2076" s="12"/>
      <c r="J2076" s="12"/>
      <c r="K2076" s="12"/>
      <c r="L2076" s="12"/>
      <c r="M2076" s="49"/>
      <c r="N2076" s="49"/>
      <c r="O2076" s="12"/>
      <c r="P2076" s="12"/>
      <c r="Q2076" s="12"/>
      <c r="R2076" s="12"/>
      <c r="S2076" s="12"/>
    </row>
    <row r="2077" spans="1:19" s="1" customFormat="1" x14ac:dyDescent="0.4">
      <c r="A2077" s="12"/>
      <c r="B2077" s="12"/>
      <c r="C2077" s="42"/>
      <c r="D2077" s="12"/>
      <c r="E2077" s="12"/>
      <c r="F2077" s="12"/>
      <c r="G2077" s="12"/>
      <c r="H2077" s="12"/>
      <c r="I2077" s="12"/>
      <c r="J2077" s="12"/>
      <c r="K2077" s="12"/>
      <c r="L2077" s="12"/>
      <c r="M2077" s="49"/>
      <c r="N2077" s="49"/>
      <c r="O2077" s="12"/>
      <c r="P2077" s="12"/>
      <c r="Q2077" s="12"/>
      <c r="R2077" s="12"/>
      <c r="S2077" s="12"/>
    </row>
    <row r="2078" spans="1:19" s="1" customFormat="1" x14ac:dyDescent="0.4">
      <c r="A2078" s="12"/>
      <c r="B2078" s="12"/>
      <c r="C2078" s="42"/>
      <c r="D2078" s="12"/>
      <c r="E2078" s="12"/>
      <c r="F2078" s="12"/>
      <c r="G2078" s="12"/>
      <c r="H2078" s="12"/>
      <c r="I2078" s="12"/>
      <c r="J2078" s="12"/>
      <c r="K2078" s="12"/>
      <c r="L2078" s="12"/>
      <c r="M2078" s="49"/>
      <c r="N2078" s="49"/>
      <c r="O2078" s="12"/>
      <c r="P2078" s="12"/>
      <c r="Q2078" s="12"/>
      <c r="R2078" s="12"/>
      <c r="S2078" s="12"/>
    </row>
    <row r="2079" spans="1:19" s="1" customFormat="1" x14ac:dyDescent="0.4">
      <c r="A2079" s="12"/>
      <c r="B2079" s="12"/>
      <c r="C2079" s="42"/>
      <c r="D2079" s="12"/>
      <c r="E2079" s="12"/>
      <c r="F2079" s="12"/>
      <c r="G2079" s="12"/>
      <c r="H2079" s="12"/>
      <c r="I2079" s="12"/>
      <c r="J2079" s="12"/>
      <c r="K2079" s="12"/>
      <c r="L2079" s="12"/>
      <c r="M2079" s="49"/>
      <c r="N2079" s="49"/>
      <c r="O2079" s="12"/>
      <c r="P2079" s="12"/>
      <c r="Q2079" s="12"/>
      <c r="R2079" s="12"/>
      <c r="S2079" s="12"/>
    </row>
    <row r="2080" spans="1:19" s="1" customFormat="1" x14ac:dyDescent="0.4">
      <c r="A2080" s="12"/>
      <c r="B2080" s="12"/>
      <c r="C2080" s="42"/>
      <c r="D2080" s="12"/>
      <c r="E2080" s="12"/>
      <c r="F2080" s="12"/>
      <c r="G2080" s="12"/>
      <c r="H2080" s="12"/>
      <c r="I2080" s="12"/>
      <c r="J2080" s="12"/>
      <c r="K2080" s="12"/>
      <c r="L2080" s="12"/>
      <c r="M2080" s="49"/>
      <c r="N2080" s="49"/>
      <c r="O2080" s="12"/>
      <c r="P2080" s="12"/>
      <c r="Q2080" s="12"/>
      <c r="R2080" s="12"/>
      <c r="S2080" s="12"/>
    </row>
    <row r="2081" spans="1:19" s="1" customFormat="1" x14ac:dyDescent="0.4">
      <c r="A2081" s="12"/>
      <c r="B2081" s="12"/>
      <c r="C2081" s="42"/>
      <c r="D2081" s="12"/>
      <c r="E2081" s="12"/>
      <c r="F2081" s="12"/>
      <c r="G2081" s="12"/>
      <c r="H2081" s="12"/>
      <c r="I2081" s="12"/>
      <c r="J2081" s="12"/>
      <c r="K2081" s="12"/>
      <c r="L2081" s="12"/>
      <c r="M2081" s="49"/>
      <c r="N2081" s="49"/>
      <c r="O2081" s="12"/>
      <c r="P2081" s="12"/>
      <c r="Q2081" s="12"/>
      <c r="R2081" s="12"/>
      <c r="S2081" s="12"/>
    </row>
    <row r="2082" spans="1:19" s="1" customFormat="1" x14ac:dyDescent="0.4">
      <c r="A2082" s="12"/>
      <c r="B2082" s="12"/>
      <c r="C2082" s="42"/>
      <c r="D2082" s="12"/>
      <c r="E2082" s="12"/>
      <c r="F2082" s="12"/>
      <c r="G2082" s="12"/>
      <c r="H2082" s="12"/>
      <c r="I2082" s="12"/>
      <c r="J2082" s="12"/>
      <c r="K2082" s="12"/>
      <c r="L2082" s="12"/>
      <c r="M2082" s="49"/>
      <c r="N2082" s="49"/>
      <c r="O2082" s="12"/>
      <c r="P2082" s="12"/>
      <c r="Q2082" s="12"/>
      <c r="R2082" s="12"/>
      <c r="S2082" s="12"/>
    </row>
    <row r="2083" spans="1:19" s="1" customFormat="1" x14ac:dyDescent="0.4">
      <c r="A2083" s="12"/>
      <c r="B2083" s="12"/>
      <c r="C2083" s="42"/>
      <c r="D2083" s="12"/>
      <c r="E2083" s="12"/>
      <c r="F2083" s="12"/>
      <c r="G2083" s="12"/>
      <c r="H2083" s="12"/>
      <c r="I2083" s="12"/>
      <c r="J2083" s="12"/>
      <c r="K2083" s="12"/>
      <c r="L2083" s="12"/>
      <c r="M2083" s="49"/>
      <c r="N2083" s="49"/>
      <c r="O2083" s="12"/>
      <c r="P2083" s="12"/>
      <c r="Q2083" s="12"/>
      <c r="R2083" s="12"/>
      <c r="S2083" s="12"/>
    </row>
    <row r="2084" spans="1:19" s="1" customFormat="1" x14ac:dyDescent="0.4">
      <c r="A2084" s="12"/>
      <c r="B2084" s="12"/>
      <c r="C2084" s="42"/>
      <c r="D2084" s="12"/>
      <c r="E2084" s="12"/>
      <c r="F2084" s="12"/>
      <c r="G2084" s="12"/>
      <c r="H2084" s="12"/>
      <c r="I2084" s="12"/>
      <c r="J2084" s="12"/>
      <c r="K2084" s="12"/>
      <c r="L2084" s="12"/>
      <c r="M2084" s="49"/>
      <c r="N2084" s="49"/>
      <c r="O2084" s="12"/>
      <c r="P2084" s="12"/>
      <c r="Q2084" s="12"/>
      <c r="R2084" s="12"/>
      <c r="S2084" s="12"/>
    </row>
    <row r="2085" spans="1:19" s="1" customFormat="1" x14ac:dyDescent="0.4">
      <c r="A2085" s="12"/>
      <c r="B2085" s="12"/>
      <c r="C2085" s="42"/>
      <c r="D2085" s="12"/>
      <c r="E2085" s="12"/>
      <c r="F2085" s="12"/>
      <c r="G2085" s="12"/>
      <c r="H2085" s="12"/>
      <c r="I2085" s="12"/>
      <c r="J2085" s="12"/>
      <c r="K2085" s="12"/>
      <c r="L2085" s="12"/>
      <c r="M2085" s="49"/>
      <c r="N2085" s="49"/>
      <c r="O2085" s="12"/>
      <c r="P2085" s="12"/>
      <c r="Q2085" s="12"/>
      <c r="R2085" s="12"/>
      <c r="S2085" s="12"/>
    </row>
    <row r="2086" spans="1:19" s="1" customFormat="1" x14ac:dyDescent="0.4">
      <c r="A2086" s="12"/>
      <c r="B2086" s="12"/>
      <c r="C2086" s="42"/>
      <c r="D2086" s="12"/>
      <c r="E2086" s="12"/>
      <c r="F2086" s="12"/>
      <c r="G2086" s="12"/>
      <c r="H2086" s="12"/>
      <c r="I2086" s="12"/>
      <c r="J2086" s="12"/>
      <c r="K2086" s="12"/>
      <c r="L2086" s="12"/>
      <c r="M2086" s="49"/>
      <c r="N2086" s="49"/>
      <c r="O2086" s="12"/>
      <c r="P2086" s="12"/>
      <c r="Q2086" s="12"/>
      <c r="R2086" s="12"/>
      <c r="S2086" s="12"/>
    </row>
    <row r="2087" spans="1:19" s="1" customFormat="1" x14ac:dyDescent="0.4">
      <c r="A2087" s="12"/>
      <c r="B2087" s="12"/>
      <c r="C2087" s="42"/>
      <c r="D2087" s="12"/>
      <c r="E2087" s="12"/>
      <c r="F2087" s="12"/>
      <c r="G2087" s="12"/>
      <c r="H2087" s="12"/>
      <c r="I2087" s="12"/>
      <c r="J2087" s="12"/>
      <c r="K2087" s="12"/>
      <c r="L2087" s="12"/>
      <c r="M2087" s="49"/>
      <c r="N2087" s="49"/>
      <c r="O2087" s="12"/>
      <c r="P2087" s="12"/>
      <c r="Q2087" s="12"/>
      <c r="R2087" s="12"/>
      <c r="S2087" s="12"/>
    </row>
    <row r="2088" spans="1:19" s="1" customFormat="1" x14ac:dyDescent="0.4">
      <c r="A2088" s="12"/>
      <c r="B2088" s="12"/>
      <c r="C2088" s="42"/>
      <c r="D2088" s="12"/>
      <c r="E2088" s="12"/>
      <c r="F2088" s="12"/>
      <c r="G2088" s="12"/>
      <c r="H2088" s="12"/>
      <c r="I2088" s="12"/>
      <c r="J2088" s="12"/>
      <c r="K2088" s="12"/>
      <c r="L2088" s="12"/>
      <c r="M2088" s="49"/>
      <c r="N2088" s="49"/>
      <c r="O2088" s="12"/>
      <c r="P2088" s="12"/>
      <c r="Q2088" s="12"/>
      <c r="R2088" s="12"/>
      <c r="S2088" s="12"/>
    </row>
    <row r="2089" spans="1:19" s="1" customFormat="1" x14ac:dyDescent="0.4">
      <c r="A2089" s="12"/>
      <c r="B2089" s="12"/>
      <c r="C2089" s="42"/>
      <c r="D2089" s="12"/>
      <c r="E2089" s="12"/>
      <c r="F2089" s="12"/>
      <c r="G2089" s="12"/>
      <c r="H2089" s="12"/>
      <c r="I2089" s="12"/>
      <c r="J2089" s="12"/>
      <c r="K2089" s="12"/>
      <c r="L2089" s="12"/>
      <c r="M2089" s="49"/>
      <c r="N2089" s="49"/>
      <c r="O2089" s="12"/>
      <c r="P2089" s="12"/>
      <c r="Q2089" s="12"/>
      <c r="R2089" s="12"/>
      <c r="S2089" s="12"/>
    </row>
    <row r="2090" spans="1:19" s="1" customFormat="1" x14ac:dyDescent="0.4">
      <c r="A2090" s="12"/>
      <c r="B2090" s="12"/>
      <c r="C2090" s="42"/>
      <c r="D2090" s="12"/>
      <c r="E2090" s="12"/>
      <c r="F2090" s="12"/>
      <c r="G2090" s="12"/>
      <c r="H2090" s="12"/>
      <c r="I2090" s="12"/>
      <c r="J2090" s="12"/>
      <c r="K2090" s="12"/>
      <c r="L2090" s="12"/>
      <c r="M2090" s="49"/>
      <c r="N2090" s="49"/>
      <c r="O2090" s="12"/>
      <c r="P2090" s="12"/>
      <c r="Q2090" s="12"/>
      <c r="R2090" s="12"/>
      <c r="S2090" s="12"/>
    </row>
    <row r="2091" spans="1:19" s="1" customFormat="1" x14ac:dyDescent="0.4">
      <c r="A2091" s="12"/>
      <c r="B2091" s="12"/>
      <c r="C2091" s="42"/>
      <c r="D2091" s="12"/>
      <c r="E2091" s="12"/>
      <c r="F2091" s="12"/>
      <c r="G2091" s="12"/>
      <c r="H2091" s="12"/>
      <c r="I2091" s="12"/>
      <c r="J2091" s="12"/>
      <c r="K2091" s="12"/>
      <c r="L2091" s="12"/>
      <c r="M2091" s="49"/>
      <c r="N2091" s="49"/>
      <c r="O2091" s="12"/>
      <c r="P2091" s="12"/>
      <c r="Q2091" s="12"/>
      <c r="R2091" s="12"/>
      <c r="S2091" s="12"/>
    </row>
    <row r="2092" spans="1:19" s="1" customFormat="1" x14ac:dyDescent="0.4">
      <c r="A2092" s="12"/>
      <c r="B2092" s="12"/>
      <c r="C2092" s="42"/>
      <c r="D2092" s="12"/>
      <c r="E2092" s="12"/>
      <c r="F2092" s="12"/>
      <c r="G2092" s="12"/>
      <c r="H2092" s="12"/>
      <c r="I2092" s="12"/>
      <c r="J2092" s="12"/>
      <c r="K2092" s="12"/>
      <c r="L2092" s="12"/>
      <c r="M2092" s="49"/>
      <c r="N2092" s="49"/>
      <c r="O2092" s="12"/>
      <c r="P2092" s="12"/>
      <c r="Q2092" s="12"/>
      <c r="R2092" s="12"/>
      <c r="S2092" s="12"/>
    </row>
    <row r="2093" spans="1:19" s="1" customFormat="1" x14ac:dyDescent="0.4">
      <c r="A2093" s="12"/>
      <c r="B2093" s="12"/>
      <c r="C2093" s="42"/>
      <c r="D2093" s="12"/>
      <c r="E2093" s="12"/>
      <c r="F2093" s="12"/>
      <c r="G2093" s="12"/>
      <c r="H2093" s="12"/>
      <c r="I2093" s="12"/>
      <c r="J2093" s="12"/>
      <c r="K2093" s="12"/>
      <c r="L2093" s="12"/>
      <c r="M2093" s="49"/>
      <c r="N2093" s="49"/>
      <c r="O2093" s="12"/>
      <c r="P2093" s="12"/>
      <c r="Q2093" s="12"/>
      <c r="R2093" s="12"/>
      <c r="S2093" s="12"/>
    </row>
    <row r="2094" spans="1:19" s="1" customFormat="1" x14ac:dyDescent="0.4">
      <c r="A2094" s="12"/>
      <c r="B2094" s="12"/>
      <c r="C2094" s="42"/>
      <c r="D2094" s="12"/>
      <c r="E2094" s="12"/>
      <c r="F2094" s="12"/>
      <c r="G2094" s="12"/>
      <c r="H2094" s="12"/>
      <c r="I2094" s="12"/>
      <c r="J2094" s="12"/>
      <c r="K2094" s="12"/>
      <c r="L2094" s="12"/>
      <c r="M2094" s="49"/>
      <c r="N2094" s="49"/>
      <c r="O2094" s="12"/>
      <c r="P2094" s="12"/>
      <c r="Q2094" s="12"/>
      <c r="R2094" s="12"/>
      <c r="S2094" s="12"/>
    </row>
    <row r="2095" spans="1:19" s="1" customFormat="1" x14ac:dyDescent="0.4">
      <c r="A2095" s="12"/>
      <c r="B2095" s="12"/>
      <c r="C2095" s="42"/>
      <c r="D2095" s="12"/>
      <c r="E2095" s="12"/>
      <c r="F2095" s="12"/>
      <c r="G2095" s="12"/>
      <c r="H2095" s="12"/>
      <c r="I2095" s="12"/>
      <c r="J2095" s="12"/>
      <c r="K2095" s="12"/>
      <c r="L2095" s="12"/>
      <c r="M2095" s="49"/>
      <c r="N2095" s="49"/>
      <c r="O2095" s="12"/>
      <c r="P2095" s="12"/>
      <c r="Q2095" s="12"/>
      <c r="R2095" s="12"/>
      <c r="S2095" s="12"/>
    </row>
    <row r="2096" spans="1:19" s="1" customFormat="1" x14ac:dyDescent="0.4">
      <c r="A2096" s="12"/>
      <c r="B2096" s="12"/>
      <c r="C2096" s="42"/>
      <c r="D2096" s="12"/>
      <c r="E2096" s="12"/>
      <c r="F2096" s="12"/>
      <c r="G2096" s="12"/>
      <c r="H2096" s="12"/>
      <c r="I2096" s="12"/>
      <c r="J2096" s="12"/>
      <c r="K2096" s="12"/>
      <c r="L2096" s="12"/>
      <c r="M2096" s="49"/>
      <c r="N2096" s="49"/>
      <c r="O2096" s="12"/>
      <c r="P2096" s="12"/>
      <c r="Q2096" s="12"/>
      <c r="R2096" s="12"/>
      <c r="S2096" s="12"/>
    </row>
    <row r="2097" spans="1:19" s="1" customFormat="1" x14ac:dyDescent="0.4">
      <c r="A2097" s="12"/>
      <c r="B2097" s="12"/>
      <c r="C2097" s="42"/>
      <c r="D2097" s="12"/>
      <c r="E2097" s="12"/>
      <c r="F2097" s="12"/>
      <c r="G2097" s="12"/>
      <c r="H2097" s="12"/>
      <c r="I2097" s="12"/>
      <c r="J2097" s="12"/>
      <c r="K2097" s="12"/>
      <c r="L2097" s="12"/>
      <c r="M2097" s="49"/>
      <c r="N2097" s="49"/>
      <c r="O2097" s="12"/>
      <c r="P2097" s="12"/>
      <c r="Q2097" s="12"/>
      <c r="R2097" s="12"/>
      <c r="S2097" s="12"/>
    </row>
    <row r="2098" spans="1:19" s="1" customFormat="1" x14ac:dyDescent="0.4">
      <c r="A2098" s="12"/>
      <c r="B2098" s="12"/>
      <c r="C2098" s="42"/>
      <c r="D2098" s="12"/>
      <c r="E2098" s="12"/>
      <c r="F2098" s="12"/>
      <c r="G2098" s="12"/>
      <c r="H2098" s="12"/>
      <c r="I2098" s="12"/>
      <c r="J2098" s="12"/>
      <c r="K2098" s="12"/>
      <c r="L2098" s="12"/>
      <c r="M2098" s="49"/>
      <c r="N2098" s="49"/>
      <c r="O2098" s="12"/>
      <c r="P2098" s="12"/>
      <c r="Q2098" s="12"/>
      <c r="R2098" s="12"/>
      <c r="S2098" s="12"/>
    </row>
    <row r="2099" spans="1:19" s="1" customFormat="1" x14ac:dyDescent="0.4">
      <c r="A2099" s="12"/>
      <c r="B2099" s="12"/>
      <c r="C2099" s="42"/>
      <c r="D2099" s="12"/>
      <c r="E2099" s="12"/>
      <c r="F2099" s="12"/>
      <c r="G2099" s="12"/>
      <c r="H2099" s="12"/>
      <c r="I2099" s="12"/>
      <c r="J2099" s="12"/>
      <c r="K2099" s="12"/>
      <c r="L2099" s="12"/>
      <c r="M2099" s="49"/>
      <c r="N2099" s="49"/>
      <c r="O2099" s="12"/>
      <c r="P2099" s="12"/>
      <c r="Q2099" s="12"/>
      <c r="R2099" s="12"/>
      <c r="S2099" s="12"/>
    </row>
    <row r="2100" spans="1:19" s="1" customFormat="1" x14ac:dyDescent="0.4">
      <c r="A2100" s="12"/>
      <c r="B2100" s="12"/>
      <c r="C2100" s="42"/>
      <c r="D2100" s="12"/>
      <c r="E2100" s="12"/>
      <c r="F2100" s="12"/>
      <c r="G2100" s="12"/>
      <c r="H2100" s="12"/>
      <c r="I2100" s="12"/>
      <c r="J2100" s="12"/>
      <c r="K2100" s="12"/>
      <c r="L2100" s="12"/>
      <c r="M2100" s="49"/>
      <c r="N2100" s="49"/>
      <c r="O2100" s="12"/>
      <c r="P2100" s="12"/>
      <c r="Q2100" s="12"/>
      <c r="R2100" s="12"/>
      <c r="S2100" s="12"/>
    </row>
    <row r="2101" spans="1:19" s="1" customFormat="1" x14ac:dyDescent="0.4">
      <c r="A2101" s="12"/>
      <c r="B2101" s="12"/>
      <c r="C2101" s="42"/>
      <c r="D2101" s="12"/>
      <c r="E2101" s="12"/>
      <c r="F2101" s="12"/>
      <c r="G2101" s="12"/>
      <c r="H2101" s="12"/>
      <c r="I2101" s="12"/>
      <c r="J2101" s="12"/>
      <c r="K2101" s="12"/>
      <c r="L2101" s="12"/>
      <c r="M2101" s="49"/>
      <c r="N2101" s="49"/>
      <c r="O2101" s="12"/>
      <c r="P2101" s="12"/>
      <c r="Q2101" s="12"/>
      <c r="R2101" s="12"/>
      <c r="S2101" s="12"/>
    </row>
    <row r="2102" spans="1:19" s="1" customFormat="1" x14ac:dyDescent="0.4">
      <c r="A2102" s="12"/>
      <c r="B2102" s="12"/>
      <c r="C2102" s="42"/>
      <c r="D2102" s="12"/>
      <c r="E2102" s="12"/>
      <c r="F2102" s="12"/>
      <c r="G2102" s="12"/>
      <c r="H2102" s="12"/>
      <c r="I2102" s="12"/>
      <c r="J2102" s="12"/>
      <c r="K2102" s="12"/>
      <c r="L2102" s="12"/>
      <c r="M2102" s="49"/>
      <c r="N2102" s="49"/>
      <c r="O2102" s="12"/>
      <c r="P2102" s="12"/>
      <c r="Q2102" s="12"/>
      <c r="R2102" s="12"/>
      <c r="S2102" s="12"/>
    </row>
    <row r="2103" spans="1:19" s="1" customFormat="1" x14ac:dyDescent="0.4">
      <c r="A2103" s="12"/>
      <c r="B2103" s="12"/>
      <c r="C2103" s="42"/>
      <c r="D2103" s="12"/>
      <c r="E2103" s="12"/>
      <c r="F2103" s="12"/>
      <c r="G2103" s="12"/>
      <c r="H2103" s="12"/>
      <c r="I2103" s="12"/>
      <c r="J2103" s="12"/>
      <c r="K2103" s="12"/>
      <c r="L2103" s="12"/>
      <c r="M2103" s="49"/>
      <c r="N2103" s="49"/>
      <c r="O2103" s="12"/>
      <c r="P2103" s="12"/>
      <c r="Q2103" s="12"/>
      <c r="R2103" s="12"/>
      <c r="S2103" s="12"/>
    </row>
    <row r="2104" spans="1:19" s="1" customFormat="1" x14ac:dyDescent="0.4">
      <c r="A2104" s="12"/>
      <c r="B2104" s="12"/>
      <c r="C2104" s="42"/>
      <c r="D2104" s="12"/>
      <c r="E2104" s="12"/>
      <c r="F2104" s="12"/>
      <c r="G2104" s="12"/>
      <c r="H2104" s="12"/>
      <c r="I2104" s="12"/>
      <c r="J2104" s="12"/>
      <c r="K2104" s="12"/>
      <c r="L2104" s="12"/>
      <c r="M2104" s="49"/>
      <c r="N2104" s="49"/>
      <c r="O2104" s="12"/>
      <c r="P2104" s="12"/>
      <c r="Q2104" s="12"/>
      <c r="R2104" s="12"/>
      <c r="S2104" s="12"/>
    </row>
    <row r="2105" spans="1:19" s="1" customFormat="1" x14ac:dyDescent="0.4">
      <c r="A2105" s="12"/>
      <c r="B2105" s="12"/>
      <c r="C2105" s="42"/>
      <c r="D2105" s="12"/>
      <c r="E2105" s="12"/>
      <c r="F2105" s="12"/>
      <c r="G2105" s="12"/>
      <c r="H2105" s="12"/>
      <c r="I2105" s="12"/>
      <c r="J2105" s="12"/>
      <c r="K2105" s="12"/>
      <c r="L2105" s="12"/>
      <c r="M2105" s="49"/>
      <c r="N2105" s="49"/>
      <c r="O2105" s="12"/>
      <c r="P2105" s="12"/>
      <c r="Q2105" s="12"/>
      <c r="R2105" s="12"/>
      <c r="S2105" s="12"/>
    </row>
    <row r="2106" spans="1:19" s="1" customFormat="1" x14ac:dyDescent="0.4">
      <c r="A2106" s="12"/>
      <c r="B2106" s="12"/>
      <c r="C2106" s="42"/>
      <c r="D2106" s="12"/>
      <c r="E2106" s="12"/>
      <c r="F2106" s="12"/>
      <c r="G2106" s="12"/>
      <c r="H2106" s="12"/>
      <c r="I2106" s="12"/>
      <c r="J2106" s="12"/>
      <c r="K2106" s="12"/>
      <c r="L2106" s="12"/>
      <c r="M2106" s="49"/>
      <c r="N2106" s="49"/>
      <c r="O2106" s="12"/>
      <c r="P2106" s="12"/>
      <c r="Q2106" s="12"/>
      <c r="R2106" s="12"/>
      <c r="S2106" s="12"/>
    </row>
    <row r="2107" spans="1:19" s="1" customFormat="1" x14ac:dyDescent="0.4">
      <c r="A2107" s="12"/>
      <c r="B2107" s="12"/>
      <c r="C2107" s="42"/>
      <c r="D2107" s="12"/>
      <c r="E2107" s="12"/>
      <c r="F2107" s="12"/>
      <c r="G2107" s="12"/>
      <c r="H2107" s="12"/>
      <c r="I2107" s="12"/>
      <c r="J2107" s="12"/>
      <c r="K2107" s="12"/>
      <c r="L2107" s="12"/>
      <c r="M2107" s="49"/>
      <c r="N2107" s="49"/>
      <c r="O2107" s="12"/>
      <c r="P2107" s="12"/>
      <c r="Q2107" s="12"/>
      <c r="R2107" s="12"/>
      <c r="S2107" s="12"/>
    </row>
    <row r="2108" spans="1:19" s="1" customFormat="1" x14ac:dyDescent="0.4">
      <c r="A2108" s="12"/>
      <c r="B2108" s="12"/>
      <c r="C2108" s="42"/>
      <c r="D2108" s="12"/>
      <c r="E2108" s="12"/>
      <c r="F2108" s="12"/>
      <c r="G2108" s="12"/>
      <c r="H2108" s="12"/>
      <c r="I2108" s="12"/>
      <c r="J2108" s="12"/>
      <c r="K2108" s="12"/>
      <c r="L2108" s="12"/>
      <c r="M2108" s="49"/>
      <c r="N2108" s="49"/>
      <c r="O2108" s="12"/>
      <c r="P2108" s="12"/>
      <c r="Q2108" s="12"/>
      <c r="R2108" s="12"/>
      <c r="S2108" s="12"/>
    </row>
    <row r="2109" spans="1:19" s="1" customFormat="1" x14ac:dyDescent="0.4">
      <c r="A2109" s="12"/>
      <c r="B2109" s="12"/>
      <c r="C2109" s="42"/>
      <c r="D2109" s="12"/>
      <c r="E2109" s="12"/>
      <c r="F2109" s="12"/>
      <c r="G2109" s="12"/>
      <c r="H2109" s="12"/>
      <c r="I2109" s="12"/>
      <c r="J2109" s="12"/>
      <c r="K2109" s="12"/>
      <c r="L2109" s="12"/>
      <c r="M2109" s="49"/>
      <c r="N2109" s="49"/>
      <c r="O2109" s="12"/>
      <c r="P2109" s="12"/>
      <c r="Q2109" s="12"/>
      <c r="R2109" s="12"/>
      <c r="S2109" s="12"/>
    </row>
    <row r="2110" spans="1:19" s="1" customFormat="1" x14ac:dyDescent="0.4">
      <c r="A2110" s="12"/>
      <c r="B2110" s="12"/>
      <c r="C2110" s="42"/>
      <c r="D2110" s="12"/>
      <c r="E2110" s="12"/>
      <c r="F2110" s="12"/>
      <c r="G2110" s="12"/>
      <c r="H2110" s="12"/>
      <c r="I2110" s="12"/>
      <c r="J2110" s="12"/>
      <c r="K2110" s="12"/>
      <c r="L2110" s="12"/>
      <c r="M2110" s="49"/>
      <c r="N2110" s="49"/>
      <c r="O2110" s="12"/>
      <c r="P2110" s="12"/>
      <c r="Q2110" s="12"/>
      <c r="R2110" s="12"/>
      <c r="S2110" s="12"/>
    </row>
    <row r="2111" spans="1:19" s="1" customFormat="1" x14ac:dyDescent="0.4">
      <c r="A2111" s="12"/>
      <c r="B2111" s="12"/>
      <c r="C2111" s="42"/>
      <c r="D2111" s="12"/>
      <c r="E2111" s="12"/>
      <c r="F2111" s="12"/>
      <c r="G2111" s="12"/>
      <c r="H2111" s="12"/>
      <c r="I2111" s="12"/>
      <c r="J2111" s="12"/>
      <c r="K2111" s="12"/>
      <c r="L2111" s="12"/>
      <c r="M2111" s="49"/>
      <c r="N2111" s="49"/>
      <c r="O2111" s="12"/>
      <c r="P2111" s="12"/>
      <c r="Q2111" s="12"/>
      <c r="R2111" s="12"/>
      <c r="S2111" s="12"/>
    </row>
    <row r="2112" spans="1:19" s="1" customFormat="1" x14ac:dyDescent="0.4">
      <c r="A2112" s="12"/>
      <c r="B2112" s="12"/>
      <c r="C2112" s="42"/>
      <c r="D2112" s="12"/>
      <c r="E2112" s="12"/>
      <c r="F2112" s="12"/>
      <c r="G2112" s="12"/>
      <c r="H2112" s="12"/>
      <c r="I2112" s="12"/>
      <c r="J2112" s="12"/>
      <c r="K2112" s="12"/>
      <c r="L2112" s="12"/>
      <c r="M2112" s="49"/>
      <c r="N2112" s="49"/>
      <c r="O2112" s="12"/>
      <c r="P2112" s="12"/>
      <c r="Q2112" s="12"/>
      <c r="R2112" s="12"/>
      <c r="S2112" s="12"/>
    </row>
    <row r="2113" spans="1:19" s="1" customFormat="1" x14ac:dyDescent="0.4">
      <c r="A2113" s="12"/>
      <c r="B2113" s="12"/>
      <c r="C2113" s="42"/>
      <c r="D2113" s="12"/>
      <c r="E2113" s="12"/>
      <c r="F2113" s="12"/>
      <c r="G2113" s="12"/>
      <c r="H2113" s="12"/>
      <c r="I2113" s="12"/>
      <c r="J2113" s="12"/>
      <c r="K2113" s="12"/>
      <c r="L2113" s="12"/>
      <c r="M2113" s="49"/>
      <c r="N2113" s="49"/>
      <c r="O2113" s="12"/>
      <c r="P2113" s="12"/>
      <c r="Q2113" s="12"/>
      <c r="R2113" s="12"/>
      <c r="S2113" s="12"/>
    </row>
    <row r="2114" spans="1:19" s="1" customFormat="1" x14ac:dyDescent="0.4">
      <c r="A2114" s="12"/>
      <c r="B2114" s="12"/>
      <c r="C2114" s="42"/>
      <c r="D2114" s="12"/>
      <c r="E2114" s="12"/>
      <c r="F2114" s="12"/>
      <c r="G2114" s="12"/>
      <c r="H2114" s="12"/>
      <c r="I2114" s="12"/>
      <c r="J2114" s="12"/>
      <c r="K2114" s="12"/>
      <c r="L2114" s="12"/>
      <c r="M2114" s="49"/>
      <c r="N2114" s="49"/>
      <c r="O2114" s="12"/>
      <c r="P2114" s="12"/>
      <c r="Q2114" s="12"/>
      <c r="R2114" s="12"/>
      <c r="S2114" s="12"/>
    </row>
    <row r="2115" spans="1:19" s="1" customFormat="1" x14ac:dyDescent="0.4">
      <c r="A2115" s="12"/>
      <c r="B2115" s="12"/>
      <c r="C2115" s="42"/>
      <c r="D2115" s="12"/>
      <c r="E2115" s="12"/>
      <c r="F2115" s="12"/>
      <c r="G2115" s="12"/>
      <c r="H2115" s="12"/>
      <c r="I2115" s="12"/>
      <c r="J2115" s="12"/>
      <c r="K2115" s="12"/>
      <c r="L2115" s="12"/>
      <c r="M2115" s="49"/>
      <c r="N2115" s="49"/>
      <c r="O2115" s="12"/>
      <c r="P2115" s="12"/>
      <c r="Q2115" s="12"/>
      <c r="R2115" s="12"/>
      <c r="S2115" s="12"/>
    </row>
    <row r="2116" spans="1:19" s="1" customFormat="1" x14ac:dyDescent="0.4">
      <c r="A2116" s="12"/>
      <c r="B2116" s="12"/>
      <c r="C2116" s="42"/>
      <c r="D2116" s="12"/>
      <c r="E2116" s="12"/>
      <c r="F2116" s="12"/>
      <c r="G2116" s="12"/>
      <c r="H2116" s="12"/>
      <c r="I2116" s="12"/>
      <c r="J2116" s="12"/>
      <c r="K2116" s="12"/>
      <c r="L2116" s="12"/>
      <c r="M2116" s="49"/>
      <c r="N2116" s="49"/>
      <c r="O2116" s="12"/>
      <c r="P2116" s="12"/>
      <c r="Q2116" s="12"/>
      <c r="R2116" s="12"/>
      <c r="S2116" s="12"/>
    </row>
    <row r="2117" spans="1:19" s="1" customFormat="1" x14ac:dyDescent="0.4">
      <c r="A2117" s="12"/>
      <c r="B2117" s="12"/>
      <c r="C2117" s="42"/>
      <c r="D2117" s="12"/>
      <c r="E2117" s="12"/>
      <c r="F2117" s="12"/>
      <c r="G2117" s="12"/>
      <c r="H2117" s="12"/>
      <c r="I2117" s="12"/>
      <c r="J2117" s="12"/>
      <c r="K2117" s="12"/>
      <c r="L2117" s="12"/>
      <c r="M2117" s="49"/>
      <c r="N2117" s="49"/>
      <c r="O2117" s="12"/>
      <c r="P2117" s="12"/>
      <c r="Q2117" s="12"/>
      <c r="R2117" s="12"/>
      <c r="S2117" s="12"/>
    </row>
    <row r="2118" spans="1:19" s="1" customFormat="1" x14ac:dyDescent="0.4">
      <c r="A2118" s="12"/>
      <c r="B2118" s="12"/>
      <c r="C2118" s="42"/>
      <c r="D2118" s="12"/>
      <c r="E2118" s="12"/>
      <c r="F2118" s="12"/>
      <c r="G2118" s="12"/>
      <c r="H2118" s="12"/>
      <c r="I2118" s="12"/>
      <c r="J2118" s="12"/>
      <c r="K2118" s="12"/>
      <c r="L2118" s="12"/>
      <c r="M2118" s="49"/>
      <c r="N2118" s="49"/>
      <c r="O2118" s="12"/>
      <c r="P2118" s="12"/>
      <c r="Q2118" s="12"/>
      <c r="R2118" s="12"/>
      <c r="S2118" s="12"/>
    </row>
    <row r="2119" spans="1:19" s="1" customFormat="1" x14ac:dyDescent="0.4">
      <c r="A2119" s="12"/>
      <c r="B2119" s="12"/>
      <c r="C2119" s="42"/>
      <c r="D2119" s="12"/>
      <c r="E2119" s="12"/>
      <c r="F2119" s="12"/>
      <c r="G2119" s="12"/>
      <c r="H2119" s="12"/>
      <c r="I2119" s="12"/>
      <c r="J2119" s="12"/>
      <c r="K2119" s="12"/>
      <c r="L2119" s="12"/>
      <c r="M2119" s="49"/>
      <c r="N2119" s="49"/>
      <c r="O2119" s="12"/>
      <c r="P2119" s="12"/>
      <c r="Q2119" s="12"/>
      <c r="R2119" s="12"/>
      <c r="S2119" s="12"/>
    </row>
    <row r="2120" spans="1:19" s="1" customFormat="1" x14ac:dyDescent="0.4">
      <c r="A2120" s="12"/>
      <c r="B2120" s="12"/>
      <c r="C2120" s="42"/>
      <c r="D2120" s="12"/>
      <c r="E2120" s="12"/>
      <c r="F2120" s="12"/>
      <c r="G2120" s="12"/>
      <c r="H2120" s="12"/>
      <c r="I2120" s="12"/>
      <c r="J2120" s="12"/>
      <c r="K2120" s="12"/>
      <c r="L2120" s="12"/>
      <c r="M2120" s="49"/>
      <c r="N2120" s="49"/>
      <c r="O2120" s="12"/>
      <c r="P2120" s="12"/>
      <c r="Q2120" s="12"/>
      <c r="R2120" s="12"/>
      <c r="S2120" s="12"/>
    </row>
    <row r="2121" spans="1:19" s="1" customFormat="1" x14ac:dyDescent="0.4">
      <c r="A2121" s="12"/>
      <c r="B2121" s="12"/>
      <c r="C2121" s="42"/>
      <c r="D2121" s="12"/>
      <c r="E2121" s="12"/>
      <c r="F2121" s="12"/>
      <c r="G2121" s="12"/>
      <c r="H2121" s="12"/>
      <c r="I2121" s="12"/>
      <c r="J2121" s="12"/>
      <c r="K2121" s="12"/>
      <c r="L2121" s="12"/>
      <c r="M2121" s="49"/>
      <c r="N2121" s="49"/>
      <c r="O2121" s="12"/>
      <c r="P2121" s="12"/>
      <c r="Q2121" s="12"/>
      <c r="R2121" s="12"/>
      <c r="S2121" s="12"/>
    </row>
    <row r="2122" spans="1:19" s="1" customFormat="1" x14ac:dyDescent="0.4">
      <c r="A2122" s="12"/>
      <c r="B2122" s="12"/>
      <c r="C2122" s="42"/>
      <c r="D2122" s="12"/>
      <c r="E2122" s="12"/>
      <c r="F2122" s="12"/>
      <c r="G2122" s="12"/>
      <c r="H2122" s="12"/>
      <c r="I2122" s="12"/>
      <c r="J2122" s="12"/>
      <c r="K2122" s="12"/>
      <c r="L2122" s="12"/>
      <c r="M2122" s="49"/>
      <c r="N2122" s="49"/>
      <c r="O2122" s="12"/>
      <c r="P2122" s="12"/>
      <c r="Q2122" s="12"/>
      <c r="R2122" s="12"/>
      <c r="S2122" s="12"/>
    </row>
    <row r="2123" spans="1:19" s="1" customFormat="1" x14ac:dyDescent="0.4">
      <c r="A2123" s="12"/>
      <c r="B2123" s="12"/>
      <c r="C2123" s="42"/>
      <c r="D2123" s="12"/>
      <c r="E2123" s="12"/>
      <c r="F2123" s="12"/>
      <c r="G2123" s="12"/>
      <c r="H2123" s="12"/>
      <c r="I2123" s="12"/>
      <c r="J2123" s="12"/>
      <c r="K2123" s="12"/>
      <c r="L2123" s="12"/>
      <c r="M2123" s="49"/>
      <c r="N2123" s="49"/>
      <c r="O2123" s="12"/>
      <c r="P2123" s="12"/>
      <c r="Q2123" s="12"/>
      <c r="R2123" s="12"/>
      <c r="S2123" s="12"/>
    </row>
    <row r="2124" spans="1:19" s="1" customFormat="1" x14ac:dyDescent="0.4">
      <c r="A2124" s="12"/>
      <c r="B2124" s="12"/>
      <c r="C2124" s="42"/>
      <c r="D2124" s="12"/>
      <c r="E2124" s="12"/>
      <c r="F2124" s="12"/>
      <c r="G2124" s="12"/>
      <c r="H2124" s="12"/>
      <c r="I2124" s="12"/>
      <c r="J2124" s="12"/>
      <c r="K2124" s="12"/>
      <c r="L2124" s="12"/>
      <c r="M2124" s="49"/>
      <c r="N2124" s="49"/>
      <c r="O2124" s="12"/>
      <c r="P2124" s="12"/>
      <c r="Q2124" s="12"/>
      <c r="R2124" s="12"/>
      <c r="S2124" s="12"/>
    </row>
    <row r="2125" spans="1:19" s="1" customFormat="1" x14ac:dyDescent="0.4">
      <c r="A2125" s="12"/>
      <c r="B2125" s="12"/>
      <c r="C2125" s="42"/>
      <c r="D2125" s="12"/>
      <c r="E2125" s="12"/>
      <c r="F2125" s="12"/>
      <c r="G2125" s="12"/>
      <c r="H2125" s="12"/>
      <c r="I2125" s="12"/>
      <c r="J2125" s="12"/>
      <c r="K2125" s="12"/>
      <c r="L2125" s="12"/>
      <c r="M2125" s="49"/>
      <c r="N2125" s="49"/>
      <c r="O2125" s="12"/>
      <c r="P2125" s="12"/>
      <c r="Q2125" s="12"/>
      <c r="R2125" s="12"/>
      <c r="S2125" s="12"/>
    </row>
    <row r="2126" spans="1:19" s="1" customFormat="1" x14ac:dyDescent="0.4">
      <c r="A2126" s="12"/>
      <c r="B2126" s="12"/>
      <c r="C2126" s="42"/>
      <c r="D2126" s="12"/>
      <c r="E2126" s="12"/>
      <c r="F2126" s="12"/>
      <c r="G2126" s="12"/>
      <c r="H2126" s="12"/>
      <c r="I2126" s="12"/>
      <c r="J2126" s="12"/>
      <c r="K2126" s="12"/>
      <c r="L2126" s="12"/>
      <c r="M2126" s="49"/>
      <c r="N2126" s="49"/>
      <c r="O2126" s="12"/>
      <c r="P2126" s="12"/>
      <c r="Q2126" s="12"/>
      <c r="R2126" s="12"/>
      <c r="S2126" s="12"/>
    </row>
    <row r="2127" spans="1:19" s="1" customFormat="1" x14ac:dyDescent="0.4">
      <c r="A2127" s="12"/>
      <c r="B2127" s="12"/>
      <c r="C2127" s="42"/>
      <c r="D2127" s="12"/>
      <c r="E2127" s="12"/>
      <c r="F2127" s="12"/>
      <c r="G2127" s="12"/>
      <c r="H2127" s="12"/>
      <c r="I2127" s="12"/>
      <c r="J2127" s="12"/>
      <c r="K2127" s="12"/>
      <c r="L2127" s="12"/>
      <c r="M2127" s="49"/>
      <c r="N2127" s="49"/>
      <c r="O2127" s="12"/>
      <c r="P2127" s="12"/>
      <c r="Q2127" s="12"/>
      <c r="R2127" s="12"/>
      <c r="S2127" s="12"/>
    </row>
    <row r="2128" spans="1:19" s="1" customFormat="1" x14ac:dyDescent="0.4">
      <c r="A2128" s="12"/>
      <c r="B2128" s="12"/>
      <c r="C2128" s="42"/>
      <c r="D2128" s="12"/>
      <c r="E2128" s="12"/>
      <c r="F2128" s="12"/>
      <c r="G2128" s="12"/>
      <c r="H2128" s="12"/>
      <c r="I2128" s="12"/>
      <c r="J2128" s="12"/>
      <c r="K2128" s="12"/>
      <c r="L2128" s="12"/>
      <c r="M2128" s="49"/>
      <c r="N2128" s="49"/>
      <c r="O2128" s="12"/>
      <c r="P2128" s="12"/>
      <c r="Q2128" s="12"/>
      <c r="R2128" s="12"/>
      <c r="S2128" s="12"/>
    </row>
    <row r="2129" spans="1:19" s="1" customFormat="1" x14ac:dyDescent="0.4">
      <c r="A2129" s="12"/>
      <c r="B2129" s="12"/>
      <c r="C2129" s="42"/>
      <c r="D2129" s="12"/>
      <c r="E2129" s="12"/>
      <c r="F2129" s="12"/>
      <c r="G2129" s="12"/>
      <c r="H2129" s="12"/>
      <c r="I2129" s="12"/>
      <c r="J2129" s="12"/>
      <c r="K2129" s="12"/>
      <c r="L2129" s="12"/>
      <c r="M2129" s="49"/>
      <c r="N2129" s="49"/>
      <c r="O2129" s="12"/>
      <c r="P2129" s="12"/>
      <c r="Q2129" s="12"/>
      <c r="R2129" s="12"/>
      <c r="S2129" s="12"/>
    </row>
    <row r="2130" spans="1:19" s="1" customFormat="1" x14ac:dyDescent="0.4">
      <c r="A2130" s="12"/>
      <c r="B2130" s="12"/>
      <c r="C2130" s="42"/>
      <c r="D2130" s="12"/>
      <c r="E2130" s="12"/>
      <c r="F2130" s="12"/>
      <c r="G2130" s="12"/>
      <c r="H2130" s="12"/>
      <c r="I2130" s="12"/>
      <c r="J2130" s="12"/>
      <c r="K2130" s="12"/>
      <c r="L2130" s="12"/>
      <c r="M2130" s="49"/>
      <c r="N2130" s="49"/>
      <c r="O2130" s="12"/>
      <c r="P2130" s="12"/>
      <c r="Q2130" s="12"/>
      <c r="R2130" s="12"/>
      <c r="S2130" s="12"/>
    </row>
    <row r="2131" spans="1:19" s="1" customFormat="1" x14ac:dyDescent="0.4">
      <c r="A2131" s="12"/>
      <c r="B2131" s="12"/>
      <c r="C2131" s="42"/>
      <c r="D2131" s="12"/>
      <c r="E2131" s="12"/>
      <c r="F2131" s="12"/>
      <c r="G2131" s="12"/>
      <c r="H2131" s="12"/>
      <c r="I2131" s="12"/>
      <c r="J2131" s="12"/>
      <c r="K2131" s="12"/>
      <c r="L2131" s="12"/>
      <c r="M2131" s="49"/>
      <c r="N2131" s="49"/>
      <c r="O2131" s="12"/>
      <c r="P2131" s="12"/>
      <c r="Q2131" s="12"/>
      <c r="R2131" s="12"/>
      <c r="S2131" s="12"/>
    </row>
    <row r="2132" spans="1:19" s="1" customFormat="1" x14ac:dyDescent="0.4">
      <c r="A2132" s="12"/>
      <c r="B2132" s="12"/>
      <c r="C2132" s="42"/>
      <c r="D2132" s="12"/>
      <c r="E2132" s="12"/>
      <c r="F2132" s="12"/>
      <c r="G2132" s="12"/>
      <c r="H2132" s="12"/>
      <c r="I2132" s="12"/>
      <c r="J2132" s="12"/>
      <c r="K2132" s="12"/>
      <c r="L2132" s="12"/>
      <c r="M2132" s="49"/>
      <c r="N2132" s="49"/>
      <c r="O2132" s="12"/>
      <c r="P2132" s="12"/>
      <c r="Q2132" s="12"/>
      <c r="R2132" s="12"/>
      <c r="S2132" s="12"/>
    </row>
    <row r="2133" spans="1:19" s="1" customFormat="1" x14ac:dyDescent="0.4">
      <c r="A2133" s="12"/>
      <c r="B2133" s="12"/>
      <c r="C2133" s="42"/>
      <c r="D2133" s="12"/>
      <c r="E2133" s="12"/>
      <c r="F2133" s="12"/>
      <c r="G2133" s="12"/>
      <c r="H2133" s="12"/>
      <c r="I2133" s="12"/>
      <c r="J2133" s="12"/>
      <c r="K2133" s="12"/>
      <c r="L2133" s="12"/>
      <c r="M2133" s="49"/>
      <c r="N2133" s="49"/>
      <c r="O2133" s="12"/>
      <c r="P2133" s="12"/>
      <c r="Q2133" s="12"/>
      <c r="R2133" s="12"/>
      <c r="S2133" s="12"/>
    </row>
    <row r="2134" spans="1:19" s="1" customFormat="1" x14ac:dyDescent="0.4">
      <c r="A2134" s="12"/>
      <c r="B2134" s="12"/>
      <c r="C2134" s="42"/>
      <c r="D2134" s="12"/>
      <c r="E2134" s="12"/>
      <c r="F2134" s="12"/>
      <c r="G2134" s="12"/>
      <c r="H2134" s="12"/>
      <c r="I2134" s="12"/>
      <c r="J2134" s="12"/>
      <c r="K2134" s="12"/>
      <c r="L2134" s="12"/>
      <c r="M2134" s="49"/>
      <c r="N2134" s="49"/>
      <c r="O2134" s="12"/>
      <c r="P2134" s="12"/>
      <c r="Q2134" s="12"/>
      <c r="R2134" s="12"/>
      <c r="S2134" s="12"/>
    </row>
    <row r="2135" spans="1:19" s="1" customFormat="1" x14ac:dyDescent="0.4">
      <c r="A2135" s="12"/>
      <c r="B2135" s="12"/>
      <c r="C2135" s="42"/>
      <c r="D2135" s="12"/>
      <c r="E2135" s="12"/>
      <c r="F2135" s="12"/>
      <c r="G2135" s="12"/>
      <c r="H2135" s="12"/>
      <c r="I2135" s="12"/>
      <c r="J2135" s="12"/>
      <c r="K2135" s="12"/>
      <c r="L2135" s="12"/>
      <c r="M2135" s="49"/>
      <c r="N2135" s="49"/>
      <c r="O2135" s="12"/>
      <c r="P2135" s="12"/>
      <c r="Q2135" s="12"/>
      <c r="R2135" s="12"/>
      <c r="S2135" s="12"/>
    </row>
    <row r="2136" spans="1:19" s="1" customFormat="1" x14ac:dyDescent="0.4">
      <c r="A2136" s="12"/>
      <c r="B2136" s="12"/>
      <c r="C2136" s="42"/>
      <c r="D2136" s="12"/>
      <c r="E2136" s="12"/>
      <c r="F2136" s="12"/>
      <c r="G2136" s="12"/>
      <c r="H2136" s="12"/>
      <c r="I2136" s="12"/>
      <c r="J2136" s="12"/>
      <c r="K2136" s="12"/>
      <c r="L2136" s="12"/>
      <c r="M2136" s="49"/>
      <c r="N2136" s="49"/>
      <c r="O2136" s="12"/>
      <c r="P2136" s="12"/>
      <c r="Q2136" s="12"/>
      <c r="R2136" s="12"/>
      <c r="S2136" s="12"/>
    </row>
    <row r="2137" spans="1:19" s="1" customFormat="1" x14ac:dyDescent="0.4">
      <c r="A2137" s="12"/>
      <c r="B2137" s="12"/>
      <c r="C2137" s="42"/>
      <c r="D2137" s="12"/>
      <c r="E2137" s="12"/>
      <c r="F2137" s="12"/>
      <c r="G2137" s="12"/>
      <c r="H2137" s="12"/>
      <c r="I2137" s="12"/>
      <c r="J2137" s="12"/>
      <c r="K2137" s="12"/>
      <c r="L2137" s="12"/>
      <c r="M2137" s="49"/>
      <c r="N2137" s="49"/>
      <c r="O2137" s="12"/>
      <c r="P2137" s="12"/>
      <c r="Q2137" s="12"/>
      <c r="R2137" s="12"/>
      <c r="S2137" s="12"/>
    </row>
    <row r="2138" spans="1:19" s="1" customFormat="1" x14ac:dyDescent="0.4">
      <c r="A2138" s="12"/>
      <c r="B2138" s="12"/>
      <c r="C2138" s="42"/>
      <c r="D2138" s="12"/>
      <c r="E2138" s="12"/>
      <c r="F2138" s="12"/>
      <c r="G2138" s="12"/>
      <c r="H2138" s="12"/>
      <c r="I2138" s="12"/>
      <c r="J2138" s="12"/>
      <c r="K2138" s="12"/>
      <c r="L2138" s="12"/>
      <c r="M2138" s="49"/>
      <c r="N2138" s="49"/>
      <c r="O2138" s="12"/>
      <c r="P2138" s="12"/>
      <c r="Q2138" s="12"/>
      <c r="R2138" s="12"/>
      <c r="S2138" s="12"/>
    </row>
    <row r="2139" spans="1:19" s="1" customFormat="1" x14ac:dyDescent="0.4">
      <c r="A2139" s="12"/>
      <c r="B2139" s="12"/>
      <c r="C2139" s="42"/>
      <c r="D2139" s="12"/>
      <c r="E2139" s="12"/>
      <c r="F2139" s="12"/>
      <c r="G2139" s="12"/>
      <c r="H2139" s="12"/>
      <c r="I2139" s="12"/>
      <c r="J2139" s="12"/>
      <c r="K2139" s="12"/>
      <c r="L2139" s="12"/>
      <c r="M2139" s="49"/>
      <c r="N2139" s="49"/>
      <c r="O2139" s="12"/>
      <c r="P2139" s="12"/>
      <c r="Q2139" s="12"/>
      <c r="R2139" s="12"/>
      <c r="S2139" s="12"/>
    </row>
    <row r="2140" spans="1:19" s="1" customFormat="1" x14ac:dyDescent="0.4">
      <c r="A2140" s="12"/>
      <c r="B2140" s="12"/>
      <c r="C2140" s="42"/>
      <c r="D2140" s="12"/>
      <c r="E2140" s="12"/>
      <c r="F2140" s="12"/>
      <c r="G2140" s="12"/>
      <c r="H2140" s="12"/>
      <c r="I2140" s="12"/>
      <c r="J2140" s="12"/>
      <c r="K2140" s="12"/>
      <c r="L2140" s="12"/>
      <c r="M2140" s="49"/>
      <c r="N2140" s="49"/>
      <c r="O2140" s="12"/>
      <c r="P2140" s="12"/>
      <c r="Q2140" s="12"/>
      <c r="R2140" s="12"/>
      <c r="S2140" s="12"/>
    </row>
    <row r="2141" spans="1:19" s="1" customFormat="1" x14ac:dyDescent="0.4">
      <c r="A2141" s="12"/>
      <c r="B2141" s="12"/>
      <c r="C2141" s="42"/>
      <c r="D2141" s="12"/>
      <c r="E2141" s="12"/>
      <c r="F2141" s="12"/>
      <c r="G2141" s="12"/>
      <c r="H2141" s="12"/>
      <c r="I2141" s="12"/>
      <c r="J2141" s="12"/>
      <c r="K2141" s="12"/>
      <c r="L2141" s="12"/>
      <c r="M2141" s="49"/>
      <c r="N2141" s="49"/>
      <c r="O2141" s="12"/>
      <c r="P2141" s="12"/>
      <c r="Q2141" s="12"/>
      <c r="R2141" s="12"/>
      <c r="S2141" s="12"/>
    </row>
    <row r="2142" spans="1:19" s="1" customFormat="1" x14ac:dyDescent="0.4">
      <c r="A2142" s="12"/>
      <c r="B2142" s="12"/>
      <c r="C2142" s="42"/>
      <c r="D2142" s="12"/>
      <c r="E2142" s="12"/>
      <c r="F2142" s="12"/>
      <c r="G2142" s="12"/>
      <c r="H2142" s="12"/>
      <c r="I2142" s="12"/>
      <c r="J2142" s="12"/>
      <c r="K2142" s="12"/>
      <c r="L2142" s="12"/>
      <c r="M2142" s="49"/>
      <c r="N2142" s="49"/>
      <c r="O2142" s="12"/>
      <c r="P2142" s="12"/>
      <c r="Q2142" s="12"/>
      <c r="R2142" s="12"/>
      <c r="S2142" s="12"/>
    </row>
    <row r="2143" spans="1:19" s="1" customFormat="1" x14ac:dyDescent="0.4">
      <c r="A2143" s="12"/>
      <c r="B2143" s="12"/>
      <c r="C2143" s="42"/>
      <c r="D2143" s="12"/>
      <c r="E2143" s="12"/>
      <c r="F2143" s="12"/>
      <c r="G2143" s="12"/>
      <c r="H2143" s="12"/>
      <c r="I2143" s="12"/>
      <c r="J2143" s="12"/>
      <c r="K2143" s="12"/>
      <c r="L2143" s="12"/>
      <c r="M2143" s="49"/>
      <c r="N2143" s="49"/>
      <c r="O2143" s="12"/>
      <c r="P2143" s="12"/>
      <c r="Q2143" s="12"/>
      <c r="R2143" s="12"/>
      <c r="S2143" s="12"/>
    </row>
    <row r="2144" spans="1:19" s="1" customFormat="1" x14ac:dyDescent="0.4">
      <c r="A2144" s="12"/>
      <c r="B2144" s="12"/>
      <c r="C2144" s="42"/>
      <c r="D2144" s="12"/>
      <c r="E2144" s="12"/>
      <c r="F2144" s="12"/>
      <c r="G2144" s="12"/>
      <c r="H2144" s="12"/>
      <c r="I2144" s="12"/>
      <c r="J2144" s="12"/>
      <c r="K2144" s="12"/>
      <c r="L2144" s="12"/>
      <c r="M2144" s="49"/>
      <c r="N2144" s="49"/>
      <c r="O2144" s="12"/>
      <c r="P2144" s="12"/>
      <c r="Q2144" s="12"/>
      <c r="R2144" s="12"/>
      <c r="S2144" s="12"/>
    </row>
    <row r="2145" spans="1:19" s="1" customFormat="1" x14ac:dyDescent="0.4">
      <c r="A2145" s="12"/>
      <c r="B2145" s="12"/>
      <c r="C2145" s="42"/>
      <c r="D2145" s="12"/>
      <c r="E2145" s="12"/>
      <c r="F2145" s="12"/>
      <c r="G2145" s="12"/>
      <c r="H2145" s="12"/>
      <c r="I2145" s="12"/>
      <c r="J2145" s="12"/>
      <c r="K2145" s="12"/>
      <c r="L2145" s="12"/>
      <c r="M2145" s="49"/>
      <c r="N2145" s="49"/>
      <c r="O2145" s="12"/>
      <c r="P2145" s="12"/>
      <c r="Q2145" s="12"/>
      <c r="R2145" s="12"/>
      <c r="S2145" s="12"/>
    </row>
    <row r="2146" spans="1:19" s="1" customFormat="1" x14ac:dyDescent="0.4">
      <c r="A2146" s="12"/>
      <c r="B2146" s="12"/>
      <c r="C2146" s="42"/>
      <c r="D2146" s="12"/>
      <c r="E2146" s="12"/>
      <c r="F2146" s="12"/>
      <c r="G2146" s="12"/>
      <c r="H2146" s="12"/>
      <c r="I2146" s="12"/>
      <c r="J2146" s="12"/>
      <c r="K2146" s="12"/>
      <c r="L2146" s="12"/>
      <c r="M2146" s="49"/>
      <c r="N2146" s="49"/>
      <c r="O2146" s="12"/>
      <c r="P2146" s="12"/>
      <c r="Q2146" s="12"/>
      <c r="R2146" s="12"/>
      <c r="S2146" s="12"/>
    </row>
    <row r="2147" spans="1:19" s="1" customFormat="1" x14ac:dyDescent="0.4">
      <c r="A2147" s="12"/>
      <c r="B2147" s="12"/>
      <c r="C2147" s="42"/>
      <c r="D2147" s="12"/>
      <c r="E2147" s="12"/>
      <c r="F2147" s="12"/>
      <c r="G2147" s="12"/>
      <c r="H2147" s="12"/>
      <c r="I2147" s="12"/>
      <c r="J2147" s="12"/>
      <c r="K2147" s="12"/>
      <c r="L2147" s="12"/>
      <c r="M2147" s="49"/>
      <c r="N2147" s="49"/>
      <c r="O2147" s="12"/>
      <c r="P2147" s="12"/>
      <c r="Q2147" s="12"/>
      <c r="R2147" s="12"/>
      <c r="S2147" s="12"/>
    </row>
    <row r="2148" spans="1:19" s="1" customFormat="1" x14ac:dyDescent="0.4">
      <c r="A2148" s="12"/>
      <c r="B2148" s="12"/>
      <c r="C2148" s="42"/>
      <c r="D2148" s="12"/>
      <c r="E2148" s="12"/>
      <c r="F2148" s="12"/>
      <c r="G2148" s="12"/>
      <c r="H2148" s="12"/>
      <c r="I2148" s="12"/>
      <c r="J2148" s="12"/>
      <c r="K2148" s="12"/>
      <c r="L2148" s="12"/>
      <c r="M2148" s="49"/>
      <c r="N2148" s="49"/>
      <c r="O2148" s="12"/>
      <c r="P2148" s="12"/>
      <c r="Q2148" s="12"/>
      <c r="R2148" s="12"/>
      <c r="S2148" s="12"/>
    </row>
    <row r="2149" spans="1:19" s="1" customFormat="1" x14ac:dyDescent="0.4">
      <c r="A2149" s="12"/>
      <c r="B2149" s="12"/>
      <c r="C2149" s="42"/>
      <c r="D2149" s="12"/>
      <c r="E2149" s="12"/>
      <c r="F2149" s="12"/>
      <c r="G2149" s="12"/>
      <c r="H2149" s="12"/>
      <c r="I2149" s="12"/>
      <c r="J2149" s="12"/>
      <c r="K2149" s="12"/>
      <c r="L2149" s="12"/>
      <c r="M2149" s="49"/>
      <c r="N2149" s="49"/>
      <c r="O2149" s="12"/>
      <c r="P2149" s="12"/>
      <c r="Q2149" s="12"/>
      <c r="R2149" s="12"/>
      <c r="S2149" s="12"/>
    </row>
    <row r="2150" spans="1:19" s="1" customFormat="1" x14ac:dyDescent="0.4">
      <c r="A2150" s="12"/>
      <c r="B2150" s="12"/>
      <c r="C2150" s="42"/>
      <c r="D2150" s="12"/>
      <c r="E2150" s="12"/>
      <c r="F2150" s="12"/>
      <c r="G2150" s="12"/>
      <c r="H2150" s="12"/>
      <c r="I2150" s="12"/>
      <c r="J2150" s="12"/>
      <c r="K2150" s="12"/>
      <c r="L2150" s="12"/>
      <c r="M2150" s="49"/>
      <c r="N2150" s="49"/>
      <c r="O2150" s="12"/>
      <c r="P2150" s="12"/>
      <c r="Q2150" s="12"/>
      <c r="R2150" s="12"/>
      <c r="S2150" s="12"/>
    </row>
    <row r="2151" spans="1:19" s="1" customFormat="1" x14ac:dyDescent="0.4">
      <c r="A2151" s="12"/>
      <c r="B2151" s="12"/>
      <c r="C2151" s="42"/>
      <c r="D2151" s="12"/>
      <c r="E2151" s="12"/>
      <c r="F2151" s="12"/>
      <c r="G2151" s="12"/>
      <c r="H2151" s="12"/>
      <c r="I2151" s="12"/>
      <c r="J2151" s="12"/>
      <c r="K2151" s="12"/>
      <c r="L2151" s="12"/>
      <c r="M2151" s="49"/>
      <c r="N2151" s="49"/>
      <c r="O2151" s="12"/>
      <c r="P2151" s="12"/>
      <c r="Q2151" s="12"/>
      <c r="R2151" s="12"/>
      <c r="S2151" s="12"/>
    </row>
    <row r="2152" spans="1:19" s="1" customFormat="1" x14ac:dyDescent="0.4">
      <c r="A2152" s="12"/>
      <c r="B2152" s="12"/>
      <c r="C2152" s="42"/>
      <c r="D2152" s="12"/>
      <c r="E2152" s="12"/>
      <c r="F2152" s="12"/>
      <c r="G2152" s="12"/>
      <c r="H2152" s="12"/>
      <c r="I2152" s="12"/>
      <c r="J2152" s="12"/>
      <c r="K2152" s="12"/>
      <c r="L2152" s="12"/>
      <c r="M2152" s="49"/>
      <c r="N2152" s="49"/>
      <c r="O2152" s="12"/>
      <c r="P2152" s="12"/>
      <c r="Q2152" s="12"/>
      <c r="R2152" s="12"/>
      <c r="S2152" s="12"/>
    </row>
    <row r="2153" spans="1:19" s="1" customFormat="1" x14ac:dyDescent="0.4">
      <c r="A2153" s="12"/>
      <c r="B2153" s="12"/>
      <c r="C2153" s="42"/>
      <c r="D2153" s="12"/>
      <c r="E2153" s="12"/>
      <c r="F2153" s="12"/>
      <c r="G2153" s="12"/>
      <c r="H2153" s="12"/>
      <c r="I2153" s="12"/>
      <c r="J2153" s="12"/>
      <c r="K2153" s="12"/>
      <c r="L2153" s="12"/>
      <c r="M2153" s="49"/>
      <c r="N2153" s="49"/>
      <c r="O2153" s="12"/>
      <c r="P2153" s="12"/>
      <c r="Q2153" s="12"/>
      <c r="R2153" s="12"/>
      <c r="S2153" s="12"/>
    </row>
    <row r="2154" spans="1:19" s="1" customFormat="1" x14ac:dyDescent="0.4">
      <c r="A2154" s="12"/>
      <c r="B2154" s="12"/>
      <c r="C2154" s="42"/>
      <c r="D2154" s="12"/>
      <c r="E2154" s="12"/>
      <c r="F2154" s="12"/>
      <c r="G2154" s="12"/>
      <c r="H2154" s="12"/>
      <c r="I2154" s="12"/>
      <c r="J2154" s="12"/>
      <c r="K2154" s="12"/>
      <c r="L2154" s="12"/>
      <c r="M2154" s="49"/>
      <c r="N2154" s="49"/>
      <c r="O2154" s="12"/>
      <c r="P2154" s="12"/>
      <c r="Q2154" s="12"/>
      <c r="R2154" s="12"/>
      <c r="S2154" s="12"/>
    </row>
    <row r="2155" spans="1:19" s="1" customFormat="1" x14ac:dyDescent="0.4">
      <c r="A2155" s="12"/>
      <c r="B2155" s="12"/>
      <c r="C2155" s="42"/>
      <c r="D2155" s="12"/>
      <c r="E2155" s="12"/>
      <c r="F2155" s="12"/>
      <c r="G2155" s="12"/>
      <c r="H2155" s="12"/>
      <c r="I2155" s="12"/>
      <c r="J2155" s="12"/>
      <c r="K2155" s="12"/>
      <c r="L2155" s="12"/>
      <c r="M2155" s="49"/>
      <c r="N2155" s="49"/>
      <c r="O2155" s="12"/>
      <c r="P2155" s="12"/>
      <c r="Q2155" s="12"/>
      <c r="R2155" s="12"/>
      <c r="S2155" s="12"/>
    </row>
    <row r="2156" spans="1:19" s="1" customFormat="1" x14ac:dyDescent="0.4">
      <c r="A2156" s="12"/>
      <c r="B2156" s="12"/>
      <c r="C2156" s="42"/>
      <c r="D2156" s="12"/>
      <c r="E2156" s="12"/>
      <c r="F2156" s="12"/>
      <c r="G2156" s="12"/>
      <c r="H2156" s="12"/>
      <c r="I2156" s="12"/>
      <c r="J2156" s="12"/>
      <c r="K2156" s="12"/>
      <c r="L2156" s="12"/>
      <c r="M2156" s="49"/>
      <c r="N2156" s="49"/>
      <c r="O2156" s="12"/>
      <c r="P2156" s="12"/>
      <c r="Q2156" s="12"/>
      <c r="R2156" s="12"/>
      <c r="S2156" s="12"/>
    </row>
    <row r="2157" spans="1:19" s="1" customFormat="1" x14ac:dyDescent="0.4">
      <c r="A2157" s="12"/>
      <c r="B2157" s="12"/>
      <c r="C2157" s="42"/>
      <c r="D2157" s="12"/>
      <c r="E2157" s="12"/>
      <c r="F2157" s="12"/>
      <c r="G2157" s="12"/>
      <c r="H2157" s="12"/>
      <c r="I2157" s="12"/>
      <c r="J2157" s="12"/>
      <c r="K2157" s="12"/>
      <c r="L2157" s="12"/>
      <c r="M2157" s="49"/>
      <c r="N2157" s="49"/>
      <c r="O2157" s="12"/>
      <c r="P2157" s="12"/>
      <c r="Q2157" s="12"/>
      <c r="R2157" s="12"/>
      <c r="S2157" s="12"/>
    </row>
    <row r="2158" spans="1:19" s="1" customFormat="1" x14ac:dyDescent="0.4">
      <c r="A2158" s="12"/>
      <c r="B2158" s="12"/>
      <c r="C2158" s="42"/>
      <c r="D2158" s="12"/>
      <c r="E2158" s="12"/>
      <c r="F2158" s="12"/>
      <c r="G2158" s="12"/>
      <c r="H2158" s="12"/>
      <c r="I2158" s="12"/>
      <c r="J2158" s="12"/>
      <c r="K2158" s="12"/>
      <c r="L2158" s="12"/>
      <c r="M2158" s="49"/>
      <c r="N2158" s="49"/>
      <c r="O2158" s="12"/>
      <c r="P2158" s="12"/>
      <c r="Q2158" s="12"/>
      <c r="R2158" s="12"/>
      <c r="S2158" s="12"/>
    </row>
    <row r="2159" spans="1:19" s="1" customFormat="1" x14ac:dyDescent="0.4">
      <c r="A2159" s="12"/>
      <c r="B2159" s="12"/>
      <c r="C2159" s="42"/>
      <c r="D2159" s="12"/>
      <c r="E2159" s="12"/>
      <c r="F2159" s="12"/>
      <c r="G2159" s="12"/>
      <c r="H2159" s="12"/>
      <c r="I2159" s="12"/>
      <c r="J2159" s="12"/>
      <c r="K2159" s="12"/>
      <c r="L2159" s="12"/>
      <c r="M2159" s="49"/>
      <c r="N2159" s="49"/>
      <c r="O2159" s="12"/>
      <c r="P2159" s="12"/>
      <c r="Q2159" s="12"/>
      <c r="R2159" s="12"/>
      <c r="S2159" s="12"/>
    </row>
    <row r="2160" spans="1:19" s="1" customFormat="1" x14ac:dyDescent="0.4">
      <c r="A2160" s="12"/>
      <c r="B2160" s="12"/>
      <c r="C2160" s="42"/>
      <c r="D2160" s="12"/>
      <c r="E2160" s="12"/>
      <c r="F2160" s="12"/>
      <c r="G2160" s="12"/>
      <c r="H2160" s="12"/>
      <c r="I2160" s="12"/>
      <c r="J2160" s="12"/>
      <c r="K2160" s="12"/>
      <c r="L2160" s="12"/>
      <c r="M2160" s="49"/>
      <c r="N2160" s="49"/>
      <c r="O2160" s="12"/>
      <c r="P2160" s="12"/>
      <c r="Q2160" s="12"/>
      <c r="R2160" s="12"/>
      <c r="S2160" s="12"/>
    </row>
    <row r="2161" spans="1:19" s="1" customFormat="1" x14ac:dyDescent="0.4">
      <c r="A2161" s="12"/>
      <c r="B2161" s="12"/>
      <c r="C2161" s="42"/>
      <c r="D2161" s="12"/>
      <c r="E2161" s="12"/>
      <c r="F2161" s="12"/>
      <c r="G2161" s="12"/>
      <c r="H2161" s="12"/>
      <c r="I2161" s="12"/>
      <c r="J2161" s="12"/>
      <c r="K2161" s="12"/>
      <c r="L2161" s="12"/>
      <c r="M2161" s="49"/>
      <c r="N2161" s="49"/>
      <c r="O2161" s="12"/>
      <c r="P2161" s="12"/>
      <c r="Q2161" s="12"/>
      <c r="R2161" s="12"/>
      <c r="S2161" s="12"/>
    </row>
    <row r="2162" spans="1:19" s="1" customFormat="1" x14ac:dyDescent="0.4">
      <c r="A2162" s="12"/>
      <c r="B2162" s="12"/>
      <c r="C2162" s="42"/>
      <c r="D2162" s="12"/>
      <c r="E2162" s="12"/>
      <c r="F2162" s="12"/>
      <c r="G2162" s="12"/>
      <c r="H2162" s="12"/>
      <c r="I2162" s="12"/>
      <c r="J2162" s="12"/>
      <c r="K2162" s="12"/>
      <c r="L2162" s="12"/>
      <c r="M2162" s="49"/>
      <c r="N2162" s="49"/>
      <c r="O2162" s="12"/>
      <c r="P2162" s="12"/>
      <c r="Q2162" s="12"/>
      <c r="R2162" s="12"/>
      <c r="S2162" s="12"/>
    </row>
    <row r="2163" spans="1:19" s="1" customFormat="1" x14ac:dyDescent="0.4">
      <c r="A2163" s="12"/>
      <c r="B2163" s="12"/>
      <c r="C2163" s="42"/>
      <c r="D2163" s="12"/>
      <c r="E2163" s="12"/>
      <c r="F2163" s="12"/>
      <c r="G2163" s="12"/>
      <c r="H2163" s="12"/>
      <c r="I2163" s="12"/>
      <c r="J2163" s="12"/>
      <c r="K2163" s="12"/>
      <c r="L2163" s="12"/>
      <c r="M2163" s="49"/>
      <c r="N2163" s="49"/>
      <c r="O2163" s="12"/>
      <c r="P2163" s="12"/>
      <c r="Q2163" s="12"/>
      <c r="R2163" s="12"/>
      <c r="S2163" s="12"/>
    </row>
    <row r="2164" spans="1:19" s="1" customFormat="1" x14ac:dyDescent="0.4">
      <c r="A2164" s="12"/>
      <c r="B2164" s="12"/>
      <c r="C2164" s="42"/>
      <c r="D2164" s="12"/>
      <c r="E2164" s="12"/>
      <c r="F2164" s="12"/>
      <c r="G2164" s="12"/>
      <c r="H2164" s="12"/>
      <c r="I2164" s="12"/>
      <c r="J2164" s="12"/>
      <c r="K2164" s="12"/>
      <c r="L2164" s="12"/>
      <c r="M2164" s="49"/>
      <c r="N2164" s="49"/>
      <c r="O2164" s="12"/>
      <c r="P2164" s="12"/>
      <c r="Q2164" s="12"/>
      <c r="R2164" s="12"/>
      <c r="S2164" s="12"/>
    </row>
    <row r="2165" spans="1:19" s="1" customFormat="1" x14ac:dyDescent="0.4">
      <c r="A2165" s="12"/>
      <c r="B2165" s="12"/>
      <c r="C2165" s="42"/>
      <c r="D2165" s="12"/>
      <c r="E2165" s="12"/>
      <c r="F2165" s="12"/>
      <c r="G2165" s="12"/>
      <c r="H2165" s="12"/>
      <c r="I2165" s="12"/>
      <c r="J2165" s="12"/>
      <c r="K2165" s="12"/>
      <c r="L2165" s="12"/>
      <c r="M2165" s="49"/>
      <c r="N2165" s="49"/>
      <c r="O2165" s="12"/>
      <c r="P2165" s="12"/>
      <c r="Q2165" s="12"/>
      <c r="R2165" s="12"/>
      <c r="S2165" s="12"/>
    </row>
    <row r="2166" spans="1:19" s="1" customFormat="1" x14ac:dyDescent="0.4">
      <c r="A2166" s="12"/>
      <c r="B2166" s="12"/>
      <c r="C2166" s="42"/>
      <c r="D2166" s="12"/>
      <c r="E2166" s="12"/>
      <c r="F2166" s="12"/>
      <c r="G2166" s="12"/>
      <c r="H2166" s="12"/>
      <c r="I2166" s="12"/>
      <c r="J2166" s="12"/>
      <c r="K2166" s="12"/>
      <c r="L2166" s="12"/>
      <c r="M2166" s="49"/>
      <c r="N2166" s="49"/>
      <c r="O2166" s="12"/>
      <c r="P2166" s="12"/>
      <c r="Q2166" s="12"/>
      <c r="R2166" s="12"/>
      <c r="S2166" s="12"/>
    </row>
    <row r="2167" spans="1:19" s="1" customFormat="1" x14ac:dyDescent="0.4">
      <c r="A2167" s="12"/>
      <c r="B2167" s="12"/>
      <c r="C2167" s="42"/>
      <c r="D2167" s="12"/>
      <c r="E2167" s="12"/>
      <c r="F2167" s="12"/>
      <c r="G2167" s="12"/>
      <c r="H2167" s="12"/>
      <c r="I2167" s="12"/>
      <c r="J2167" s="12"/>
      <c r="K2167" s="12"/>
      <c r="L2167" s="12"/>
      <c r="M2167" s="49"/>
      <c r="N2167" s="49"/>
      <c r="O2167" s="12"/>
      <c r="P2167" s="12"/>
      <c r="Q2167" s="12"/>
      <c r="R2167" s="12"/>
      <c r="S2167" s="12"/>
    </row>
    <row r="2168" spans="1:19" s="1" customFormat="1" x14ac:dyDescent="0.4">
      <c r="A2168" s="12"/>
      <c r="B2168" s="12"/>
      <c r="C2168" s="42"/>
      <c r="D2168" s="12"/>
      <c r="E2168" s="12"/>
      <c r="F2168" s="12"/>
      <c r="G2168" s="12"/>
      <c r="H2168" s="12"/>
      <c r="I2168" s="12"/>
      <c r="J2168" s="12"/>
      <c r="K2168" s="12"/>
      <c r="L2168" s="12"/>
      <c r="M2168" s="49"/>
      <c r="N2168" s="49"/>
      <c r="O2168" s="12"/>
      <c r="P2168" s="12"/>
      <c r="Q2168" s="12"/>
      <c r="R2168" s="12"/>
      <c r="S2168" s="12"/>
    </row>
    <row r="2169" spans="1:19" s="1" customFormat="1" x14ac:dyDescent="0.4">
      <c r="A2169" s="12"/>
      <c r="B2169" s="12"/>
      <c r="C2169" s="42"/>
      <c r="D2169" s="12"/>
      <c r="E2169" s="12"/>
      <c r="F2169" s="12"/>
      <c r="G2169" s="12"/>
      <c r="H2169" s="12"/>
      <c r="I2169" s="12"/>
      <c r="J2169" s="12"/>
      <c r="K2169" s="12"/>
      <c r="L2169" s="12"/>
      <c r="M2169" s="49"/>
      <c r="N2169" s="49"/>
      <c r="O2169" s="12"/>
      <c r="P2169" s="12"/>
      <c r="Q2169" s="12"/>
      <c r="R2169" s="12"/>
      <c r="S2169" s="12"/>
    </row>
    <row r="2170" spans="1:19" s="1" customFormat="1" x14ac:dyDescent="0.4">
      <c r="A2170" s="12"/>
      <c r="B2170" s="12"/>
      <c r="C2170" s="42"/>
      <c r="D2170" s="12"/>
      <c r="E2170" s="12"/>
      <c r="F2170" s="12"/>
      <c r="G2170" s="12"/>
      <c r="H2170" s="12"/>
      <c r="I2170" s="12"/>
      <c r="J2170" s="12"/>
      <c r="K2170" s="12"/>
      <c r="L2170" s="12"/>
      <c r="M2170" s="49"/>
      <c r="N2170" s="49"/>
      <c r="O2170" s="12"/>
      <c r="P2170" s="12"/>
      <c r="Q2170" s="12"/>
      <c r="R2170" s="12"/>
      <c r="S2170" s="12"/>
    </row>
    <row r="2171" spans="1:19" s="1" customFormat="1" x14ac:dyDescent="0.4">
      <c r="A2171" s="12"/>
      <c r="B2171" s="12"/>
      <c r="C2171" s="42"/>
      <c r="D2171" s="12"/>
      <c r="E2171" s="12"/>
      <c r="F2171" s="12"/>
      <c r="G2171" s="12"/>
      <c r="H2171" s="12"/>
      <c r="I2171" s="12"/>
      <c r="J2171" s="12"/>
      <c r="K2171" s="12"/>
      <c r="L2171" s="12"/>
      <c r="M2171" s="49"/>
      <c r="N2171" s="49"/>
      <c r="O2171" s="12"/>
      <c r="P2171" s="12"/>
      <c r="Q2171" s="12"/>
      <c r="R2171" s="12"/>
      <c r="S2171" s="12"/>
    </row>
    <row r="2172" spans="1:19" s="1" customFormat="1" x14ac:dyDescent="0.4">
      <c r="A2172" s="12"/>
      <c r="B2172" s="12"/>
      <c r="C2172" s="42"/>
      <c r="D2172" s="12"/>
      <c r="E2172" s="12"/>
      <c r="F2172" s="12"/>
      <c r="G2172" s="12"/>
      <c r="H2172" s="12"/>
      <c r="I2172" s="12"/>
      <c r="J2172" s="12"/>
      <c r="K2172" s="12"/>
      <c r="L2172" s="12"/>
      <c r="M2172" s="49"/>
      <c r="N2172" s="49"/>
      <c r="O2172" s="12"/>
      <c r="P2172" s="12"/>
      <c r="Q2172" s="12"/>
      <c r="R2172" s="12"/>
      <c r="S2172" s="12"/>
    </row>
    <row r="2173" spans="1:19" s="1" customFormat="1" x14ac:dyDescent="0.4">
      <c r="A2173" s="12"/>
      <c r="B2173" s="12"/>
      <c r="C2173" s="42"/>
      <c r="D2173" s="12"/>
      <c r="E2173" s="12"/>
      <c r="F2173" s="12"/>
      <c r="G2173" s="12"/>
      <c r="H2173" s="12"/>
      <c r="I2173" s="12"/>
      <c r="J2173" s="12"/>
      <c r="K2173" s="12"/>
      <c r="L2173" s="12"/>
      <c r="M2173" s="49"/>
      <c r="N2173" s="49"/>
      <c r="O2173" s="12"/>
      <c r="P2173" s="12"/>
      <c r="Q2173" s="12"/>
      <c r="R2173" s="12"/>
      <c r="S2173" s="12"/>
    </row>
    <row r="2174" spans="1:19" s="1" customFormat="1" x14ac:dyDescent="0.4">
      <c r="A2174" s="12"/>
      <c r="B2174" s="12"/>
      <c r="C2174" s="42"/>
      <c r="D2174" s="12"/>
      <c r="E2174" s="12"/>
      <c r="F2174" s="12"/>
      <c r="G2174" s="12"/>
      <c r="H2174" s="12"/>
      <c r="I2174" s="12"/>
      <c r="J2174" s="12"/>
      <c r="K2174" s="12"/>
      <c r="L2174" s="12"/>
      <c r="M2174" s="49"/>
      <c r="N2174" s="49"/>
      <c r="O2174" s="12"/>
      <c r="P2174" s="12"/>
      <c r="Q2174" s="12"/>
      <c r="R2174" s="12"/>
      <c r="S2174" s="12"/>
    </row>
    <row r="2175" spans="1:19" s="1" customFormat="1" x14ac:dyDescent="0.4">
      <c r="A2175" s="12"/>
      <c r="B2175" s="12"/>
      <c r="C2175" s="42"/>
      <c r="D2175" s="12"/>
      <c r="E2175" s="12"/>
      <c r="F2175" s="12"/>
      <c r="G2175" s="12"/>
      <c r="H2175" s="12"/>
      <c r="I2175" s="12"/>
      <c r="J2175" s="12"/>
      <c r="K2175" s="12"/>
      <c r="L2175" s="12"/>
      <c r="M2175" s="49"/>
      <c r="N2175" s="49"/>
      <c r="O2175" s="12"/>
      <c r="P2175" s="12"/>
      <c r="Q2175" s="12"/>
      <c r="R2175" s="12"/>
      <c r="S2175" s="12"/>
    </row>
    <row r="2176" spans="1:19" s="1" customFormat="1" x14ac:dyDescent="0.4">
      <c r="A2176" s="12"/>
      <c r="B2176" s="12"/>
      <c r="C2176" s="42"/>
      <c r="D2176" s="12"/>
      <c r="E2176" s="12"/>
      <c r="F2176" s="12"/>
      <c r="G2176" s="12"/>
      <c r="H2176" s="12"/>
      <c r="I2176" s="12"/>
      <c r="J2176" s="12"/>
      <c r="K2176" s="12"/>
      <c r="L2176" s="12"/>
      <c r="M2176" s="49"/>
      <c r="N2176" s="49"/>
      <c r="O2176" s="12"/>
      <c r="P2176" s="12"/>
      <c r="Q2176" s="12"/>
      <c r="R2176" s="12"/>
      <c r="S2176" s="12"/>
    </row>
    <row r="2177" spans="1:19" s="1" customFormat="1" x14ac:dyDescent="0.4">
      <c r="A2177" s="12"/>
      <c r="B2177" s="12"/>
      <c r="C2177" s="42"/>
      <c r="D2177" s="12"/>
      <c r="E2177" s="12"/>
      <c r="F2177" s="12"/>
      <c r="G2177" s="12"/>
      <c r="H2177" s="12"/>
      <c r="I2177" s="12"/>
      <c r="J2177" s="12"/>
      <c r="K2177" s="12"/>
      <c r="L2177" s="12"/>
      <c r="M2177" s="49"/>
      <c r="N2177" s="49"/>
      <c r="O2177" s="12"/>
      <c r="P2177" s="12"/>
      <c r="Q2177" s="12"/>
      <c r="R2177" s="12"/>
      <c r="S2177" s="12"/>
    </row>
    <row r="2178" spans="1:19" s="1" customFormat="1" x14ac:dyDescent="0.4">
      <c r="A2178" s="12"/>
      <c r="B2178" s="12"/>
      <c r="C2178" s="42"/>
      <c r="D2178" s="12"/>
      <c r="E2178" s="12"/>
      <c r="F2178" s="12"/>
      <c r="G2178" s="12"/>
      <c r="H2178" s="12"/>
      <c r="I2178" s="12"/>
      <c r="J2178" s="12"/>
      <c r="K2178" s="12"/>
      <c r="L2178" s="12"/>
      <c r="M2178" s="49"/>
      <c r="N2178" s="49"/>
      <c r="O2178" s="12"/>
      <c r="P2178" s="12"/>
      <c r="Q2178" s="12"/>
      <c r="R2178" s="12"/>
      <c r="S2178" s="12"/>
    </row>
    <row r="2179" spans="1:19" s="1" customFormat="1" x14ac:dyDescent="0.4">
      <c r="A2179" s="12"/>
      <c r="B2179" s="12"/>
      <c r="C2179" s="42"/>
      <c r="D2179" s="12"/>
      <c r="E2179" s="12"/>
      <c r="F2179" s="12"/>
      <c r="G2179" s="12"/>
      <c r="H2179" s="12"/>
      <c r="I2179" s="12"/>
      <c r="J2179" s="12"/>
      <c r="K2179" s="12"/>
      <c r="L2179" s="12"/>
      <c r="M2179" s="49"/>
      <c r="N2179" s="49"/>
      <c r="O2179" s="12"/>
      <c r="P2179" s="12"/>
      <c r="Q2179" s="12"/>
      <c r="R2179" s="12"/>
      <c r="S2179" s="12"/>
    </row>
    <row r="2180" spans="1:19" s="1" customFormat="1" x14ac:dyDescent="0.4">
      <c r="A2180" s="12"/>
      <c r="B2180" s="12"/>
      <c r="C2180" s="42"/>
      <c r="D2180" s="12"/>
      <c r="E2180" s="12"/>
      <c r="F2180" s="12"/>
      <c r="G2180" s="12"/>
      <c r="H2180" s="12"/>
      <c r="I2180" s="12"/>
      <c r="J2180" s="12"/>
      <c r="K2180" s="12"/>
      <c r="L2180" s="12"/>
      <c r="M2180" s="49"/>
      <c r="N2180" s="49"/>
      <c r="O2180" s="12"/>
      <c r="P2180" s="12"/>
      <c r="Q2180" s="12"/>
      <c r="R2180" s="12"/>
      <c r="S2180" s="12"/>
    </row>
    <row r="2181" spans="1:19" s="1" customFormat="1" x14ac:dyDescent="0.4">
      <c r="A2181" s="12"/>
      <c r="B2181" s="12"/>
      <c r="C2181" s="42"/>
      <c r="D2181" s="12"/>
      <c r="E2181" s="12"/>
      <c r="F2181" s="12"/>
      <c r="G2181" s="12"/>
      <c r="H2181" s="12"/>
      <c r="I2181" s="12"/>
      <c r="J2181" s="12"/>
      <c r="K2181" s="12"/>
      <c r="L2181" s="12"/>
      <c r="M2181" s="49"/>
      <c r="N2181" s="49"/>
      <c r="O2181" s="12"/>
      <c r="P2181" s="12"/>
      <c r="Q2181" s="12"/>
      <c r="R2181" s="12"/>
      <c r="S2181" s="12"/>
    </row>
    <row r="2182" spans="1:19" s="1" customFormat="1" x14ac:dyDescent="0.4">
      <c r="A2182" s="12"/>
      <c r="B2182" s="12"/>
      <c r="C2182" s="42"/>
      <c r="D2182" s="12"/>
      <c r="E2182" s="12"/>
      <c r="F2182" s="12"/>
      <c r="G2182" s="12"/>
      <c r="H2182" s="12"/>
      <c r="I2182" s="12"/>
      <c r="J2182" s="12"/>
      <c r="K2182" s="12"/>
      <c r="L2182" s="12"/>
      <c r="M2182" s="49"/>
      <c r="N2182" s="49"/>
      <c r="O2182" s="12"/>
      <c r="P2182" s="12"/>
      <c r="Q2182" s="12"/>
      <c r="R2182" s="12"/>
      <c r="S2182" s="12"/>
    </row>
    <row r="2183" spans="1:19" s="1" customFormat="1" x14ac:dyDescent="0.4">
      <c r="A2183" s="12"/>
      <c r="B2183" s="12"/>
      <c r="C2183" s="42"/>
      <c r="D2183" s="12"/>
      <c r="E2183" s="12"/>
      <c r="F2183" s="12"/>
      <c r="G2183" s="12"/>
      <c r="H2183" s="12"/>
      <c r="I2183" s="12"/>
      <c r="J2183" s="12"/>
      <c r="K2183" s="12"/>
      <c r="L2183" s="12"/>
      <c r="M2183" s="49"/>
      <c r="N2183" s="49"/>
      <c r="O2183" s="12"/>
      <c r="P2183" s="12"/>
      <c r="Q2183" s="12"/>
      <c r="R2183" s="12"/>
      <c r="S2183" s="12"/>
    </row>
    <row r="2184" spans="1:19" s="1" customFormat="1" x14ac:dyDescent="0.4">
      <c r="A2184" s="12"/>
      <c r="B2184" s="12"/>
      <c r="C2184" s="42"/>
      <c r="D2184" s="12"/>
      <c r="E2184" s="12"/>
      <c r="F2184" s="12"/>
      <c r="G2184" s="12"/>
      <c r="H2184" s="12"/>
      <c r="I2184" s="12"/>
      <c r="J2184" s="12"/>
      <c r="K2184" s="12"/>
      <c r="L2184" s="12"/>
      <c r="M2184" s="49"/>
      <c r="N2184" s="49"/>
      <c r="O2184" s="12"/>
      <c r="P2184" s="12"/>
      <c r="Q2184" s="12"/>
      <c r="R2184" s="12"/>
      <c r="S2184" s="12"/>
    </row>
    <row r="2185" spans="1:19" s="1" customFormat="1" x14ac:dyDescent="0.4">
      <c r="A2185" s="12"/>
      <c r="B2185" s="12"/>
      <c r="C2185" s="42"/>
      <c r="D2185" s="12"/>
      <c r="E2185" s="12"/>
      <c r="F2185" s="12"/>
      <c r="G2185" s="12"/>
      <c r="H2185" s="12"/>
      <c r="I2185" s="12"/>
      <c r="J2185" s="12"/>
      <c r="K2185" s="12"/>
      <c r="L2185" s="12"/>
      <c r="M2185" s="49"/>
      <c r="N2185" s="49"/>
      <c r="O2185" s="12"/>
      <c r="P2185" s="12"/>
      <c r="Q2185" s="12"/>
      <c r="R2185" s="12"/>
      <c r="S2185" s="12"/>
    </row>
    <row r="2186" spans="1:19" s="1" customFormat="1" x14ac:dyDescent="0.4">
      <c r="A2186" s="12"/>
      <c r="B2186" s="12"/>
      <c r="C2186" s="42"/>
      <c r="D2186" s="12"/>
      <c r="E2186" s="12"/>
      <c r="F2186" s="12"/>
      <c r="G2186" s="12"/>
      <c r="H2186" s="12"/>
      <c r="I2186" s="12"/>
      <c r="J2186" s="12"/>
      <c r="K2186" s="12"/>
      <c r="L2186" s="12"/>
      <c r="M2186" s="49"/>
      <c r="N2186" s="49"/>
      <c r="O2186" s="12"/>
      <c r="P2186" s="12"/>
      <c r="Q2186" s="12"/>
      <c r="R2186" s="12"/>
      <c r="S2186" s="12"/>
    </row>
    <row r="2187" spans="1:19" s="1" customFormat="1" x14ac:dyDescent="0.4">
      <c r="A2187" s="12"/>
      <c r="B2187" s="12"/>
      <c r="C2187" s="42"/>
      <c r="D2187" s="12"/>
      <c r="E2187" s="12"/>
      <c r="F2187" s="12"/>
      <c r="G2187" s="12"/>
      <c r="H2187" s="12"/>
      <c r="I2187" s="12"/>
      <c r="J2187" s="12"/>
      <c r="K2187" s="12"/>
      <c r="L2187" s="12"/>
      <c r="M2187" s="49"/>
      <c r="N2187" s="49"/>
      <c r="O2187" s="12"/>
      <c r="P2187" s="12"/>
      <c r="Q2187" s="12"/>
      <c r="R2187" s="12"/>
      <c r="S2187" s="12"/>
    </row>
    <row r="2188" spans="1:19" s="1" customFormat="1" x14ac:dyDescent="0.4">
      <c r="A2188" s="12"/>
      <c r="B2188" s="12"/>
      <c r="C2188" s="42"/>
      <c r="D2188" s="12"/>
      <c r="E2188" s="12"/>
      <c r="F2188" s="12"/>
      <c r="G2188" s="12"/>
      <c r="H2188" s="12"/>
      <c r="I2188" s="12"/>
      <c r="J2188" s="12"/>
      <c r="K2188" s="12"/>
      <c r="L2188" s="12"/>
      <c r="M2188" s="49"/>
      <c r="N2188" s="49"/>
      <c r="O2188" s="12"/>
      <c r="P2188" s="12"/>
      <c r="Q2188" s="12"/>
      <c r="R2188" s="12"/>
      <c r="S2188" s="12"/>
    </row>
    <row r="2189" spans="1:19" s="1" customFormat="1" x14ac:dyDescent="0.4">
      <c r="A2189" s="12"/>
      <c r="B2189" s="12"/>
      <c r="C2189" s="42"/>
      <c r="D2189" s="12"/>
      <c r="E2189" s="12"/>
      <c r="F2189" s="12"/>
      <c r="G2189" s="12"/>
      <c r="H2189" s="12"/>
      <c r="I2189" s="12"/>
      <c r="J2189" s="12"/>
      <c r="K2189" s="12"/>
      <c r="L2189" s="12"/>
      <c r="M2189" s="49"/>
      <c r="N2189" s="49"/>
      <c r="O2189" s="12"/>
      <c r="P2189" s="12"/>
      <c r="Q2189" s="12"/>
      <c r="R2189" s="12"/>
      <c r="S2189" s="12"/>
    </row>
    <row r="2190" spans="1:19" s="1" customFormat="1" x14ac:dyDescent="0.4">
      <c r="A2190" s="12"/>
      <c r="B2190" s="12"/>
      <c r="C2190" s="42"/>
      <c r="D2190" s="12"/>
      <c r="E2190" s="12"/>
      <c r="F2190" s="12"/>
      <c r="G2190" s="12"/>
      <c r="H2190" s="12"/>
      <c r="I2190" s="12"/>
      <c r="J2190" s="12"/>
      <c r="K2190" s="12"/>
      <c r="L2190" s="12"/>
      <c r="M2190" s="49"/>
      <c r="N2190" s="49"/>
      <c r="O2190" s="12"/>
      <c r="P2190" s="12"/>
      <c r="Q2190" s="12"/>
      <c r="R2190" s="12"/>
      <c r="S2190" s="12"/>
    </row>
    <row r="2191" spans="1:19" s="1" customFormat="1" x14ac:dyDescent="0.4">
      <c r="A2191" s="12"/>
      <c r="B2191" s="12"/>
      <c r="C2191" s="42"/>
      <c r="D2191" s="12"/>
      <c r="E2191" s="12"/>
      <c r="F2191" s="12"/>
      <c r="G2191" s="12"/>
      <c r="H2191" s="12"/>
      <c r="I2191" s="12"/>
      <c r="J2191" s="12"/>
      <c r="K2191" s="12"/>
      <c r="L2191" s="12"/>
      <c r="M2191" s="49"/>
      <c r="N2191" s="49"/>
      <c r="O2191" s="12"/>
      <c r="P2191" s="12"/>
      <c r="Q2191" s="12"/>
      <c r="R2191" s="12"/>
      <c r="S2191" s="12"/>
    </row>
    <row r="2192" spans="1:19" s="1" customFormat="1" x14ac:dyDescent="0.4">
      <c r="A2192" s="12"/>
      <c r="B2192" s="12"/>
      <c r="C2192" s="42"/>
      <c r="D2192" s="12"/>
      <c r="E2192" s="12"/>
      <c r="F2192" s="12"/>
      <c r="G2192" s="12"/>
      <c r="H2192" s="12"/>
      <c r="I2192" s="12"/>
      <c r="J2192" s="12"/>
      <c r="K2192" s="12"/>
      <c r="L2192" s="12"/>
      <c r="M2192" s="49"/>
      <c r="N2192" s="49"/>
      <c r="O2192" s="12"/>
      <c r="P2192" s="12"/>
      <c r="Q2192" s="12"/>
      <c r="R2192" s="12"/>
      <c r="S2192" s="12"/>
    </row>
    <row r="2193" spans="1:19" s="1" customFormat="1" x14ac:dyDescent="0.4">
      <c r="A2193" s="12"/>
      <c r="B2193" s="12"/>
      <c r="C2193" s="42"/>
      <c r="D2193" s="12"/>
      <c r="E2193" s="12"/>
      <c r="F2193" s="12"/>
      <c r="G2193" s="12"/>
      <c r="H2193" s="12"/>
      <c r="I2193" s="12"/>
      <c r="J2193" s="12"/>
      <c r="K2193" s="12"/>
      <c r="L2193" s="12"/>
      <c r="M2193" s="49"/>
      <c r="N2193" s="49"/>
      <c r="O2193" s="12"/>
      <c r="P2193" s="12"/>
      <c r="Q2193" s="12"/>
      <c r="R2193" s="12"/>
      <c r="S2193" s="12"/>
    </row>
    <row r="2194" spans="1:19" s="1" customFormat="1" x14ac:dyDescent="0.4">
      <c r="A2194" s="12"/>
      <c r="B2194" s="12"/>
      <c r="C2194" s="42"/>
      <c r="D2194" s="12"/>
      <c r="E2194" s="12"/>
      <c r="F2194" s="12"/>
      <c r="G2194" s="12"/>
      <c r="H2194" s="12"/>
      <c r="I2194" s="12"/>
      <c r="J2194" s="12"/>
      <c r="K2194" s="12"/>
      <c r="L2194" s="12"/>
      <c r="M2194" s="49"/>
      <c r="N2194" s="49"/>
      <c r="O2194" s="12"/>
      <c r="P2194" s="12"/>
      <c r="Q2194" s="12"/>
      <c r="R2194" s="12"/>
      <c r="S2194" s="12"/>
    </row>
    <row r="2195" spans="1:19" s="1" customFormat="1" x14ac:dyDescent="0.4">
      <c r="A2195" s="12"/>
      <c r="B2195" s="12"/>
      <c r="C2195" s="42"/>
      <c r="D2195" s="12"/>
      <c r="E2195" s="12"/>
      <c r="F2195" s="12"/>
      <c r="G2195" s="12"/>
      <c r="H2195" s="12"/>
      <c r="I2195" s="12"/>
      <c r="J2195" s="12"/>
      <c r="K2195" s="12"/>
      <c r="L2195" s="12"/>
      <c r="M2195" s="49"/>
      <c r="N2195" s="49"/>
      <c r="O2195" s="12"/>
      <c r="P2195" s="12"/>
      <c r="Q2195" s="12"/>
      <c r="R2195" s="12"/>
      <c r="S2195" s="12"/>
    </row>
    <row r="2196" spans="1:19" s="1" customFormat="1" x14ac:dyDescent="0.4">
      <c r="A2196" s="12"/>
      <c r="B2196" s="12"/>
      <c r="C2196" s="42"/>
      <c r="D2196" s="12"/>
      <c r="E2196" s="12"/>
      <c r="F2196" s="12"/>
      <c r="G2196" s="12"/>
      <c r="H2196" s="12"/>
      <c r="I2196" s="12"/>
      <c r="J2196" s="12"/>
      <c r="K2196" s="12"/>
      <c r="L2196" s="12"/>
      <c r="M2196" s="49"/>
      <c r="N2196" s="49"/>
      <c r="O2196" s="12"/>
      <c r="P2196" s="12"/>
      <c r="Q2196" s="12"/>
      <c r="R2196" s="12"/>
      <c r="S2196" s="12"/>
    </row>
    <row r="2197" spans="1:19" s="1" customFormat="1" x14ac:dyDescent="0.4">
      <c r="A2197" s="12"/>
      <c r="B2197" s="12"/>
      <c r="C2197" s="42"/>
      <c r="D2197" s="12"/>
      <c r="E2197" s="12"/>
      <c r="F2197" s="12"/>
      <c r="G2197" s="12"/>
      <c r="H2197" s="12"/>
      <c r="I2197" s="12"/>
      <c r="J2197" s="12"/>
      <c r="K2197" s="12"/>
      <c r="L2197" s="12"/>
      <c r="M2197" s="49"/>
      <c r="N2197" s="49"/>
      <c r="O2197" s="12"/>
      <c r="P2197" s="12"/>
      <c r="Q2197" s="12"/>
      <c r="R2197" s="12"/>
      <c r="S2197" s="12"/>
    </row>
    <row r="2198" spans="1:19" s="1" customFormat="1" x14ac:dyDescent="0.4">
      <c r="A2198" s="12"/>
      <c r="B2198" s="12"/>
      <c r="C2198" s="42"/>
      <c r="D2198" s="12"/>
      <c r="E2198" s="12"/>
      <c r="F2198" s="12"/>
      <c r="G2198" s="12"/>
      <c r="H2198" s="12"/>
      <c r="I2198" s="12"/>
      <c r="J2198" s="12"/>
      <c r="K2198" s="12"/>
      <c r="L2198" s="12"/>
      <c r="M2198" s="49"/>
      <c r="N2198" s="49"/>
      <c r="O2198" s="12"/>
      <c r="P2198" s="12"/>
      <c r="Q2198" s="12"/>
      <c r="R2198" s="12"/>
      <c r="S2198" s="12"/>
    </row>
    <row r="2199" spans="1:19" s="1" customFormat="1" x14ac:dyDescent="0.4">
      <c r="A2199" s="12"/>
      <c r="B2199" s="12"/>
      <c r="C2199" s="42"/>
      <c r="D2199" s="12"/>
      <c r="E2199" s="12"/>
      <c r="F2199" s="12"/>
      <c r="G2199" s="12"/>
      <c r="H2199" s="12"/>
      <c r="I2199" s="12"/>
      <c r="J2199" s="12"/>
      <c r="K2199" s="12"/>
      <c r="L2199" s="12"/>
      <c r="M2199" s="49"/>
      <c r="N2199" s="49"/>
      <c r="O2199" s="12"/>
      <c r="P2199" s="12"/>
      <c r="Q2199" s="12"/>
      <c r="R2199" s="12"/>
      <c r="S2199" s="12"/>
    </row>
    <row r="2200" spans="1:19" s="1" customFormat="1" x14ac:dyDescent="0.4">
      <c r="A2200" s="12"/>
      <c r="B2200" s="12"/>
      <c r="C2200" s="42"/>
      <c r="D2200" s="12"/>
      <c r="E2200" s="12"/>
      <c r="F2200" s="12"/>
      <c r="G2200" s="12"/>
      <c r="H2200" s="12"/>
      <c r="I2200" s="12"/>
      <c r="J2200" s="12"/>
      <c r="K2200" s="12"/>
      <c r="L2200" s="12"/>
      <c r="M2200" s="49"/>
      <c r="N2200" s="49"/>
      <c r="O2200" s="12"/>
      <c r="P2200" s="12"/>
      <c r="Q2200" s="12"/>
      <c r="R2200" s="12"/>
      <c r="S2200" s="12"/>
    </row>
    <row r="2201" spans="1:19" s="1" customFormat="1" x14ac:dyDescent="0.4">
      <c r="A2201" s="12"/>
      <c r="B2201" s="12"/>
      <c r="C2201" s="42"/>
      <c r="D2201" s="12"/>
      <c r="E2201" s="12"/>
      <c r="F2201" s="12"/>
      <c r="G2201" s="12"/>
      <c r="H2201" s="12"/>
      <c r="I2201" s="12"/>
      <c r="J2201" s="12"/>
      <c r="K2201" s="12"/>
      <c r="L2201" s="12"/>
      <c r="M2201" s="49"/>
      <c r="N2201" s="49"/>
      <c r="O2201" s="12"/>
      <c r="P2201" s="12"/>
      <c r="Q2201" s="12"/>
      <c r="R2201" s="12"/>
      <c r="S2201" s="12"/>
    </row>
    <row r="2202" spans="1:19" s="1" customFormat="1" x14ac:dyDescent="0.4">
      <c r="A2202" s="12"/>
      <c r="B2202" s="12"/>
      <c r="C2202" s="42"/>
      <c r="D2202" s="12"/>
      <c r="E2202" s="12"/>
      <c r="F2202" s="12"/>
      <c r="G2202" s="12"/>
      <c r="H2202" s="12"/>
      <c r="I2202" s="12"/>
      <c r="J2202" s="12"/>
      <c r="K2202" s="12"/>
      <c r="L2202" s="12"/>
      <c r="M2202" s="49"/>
      <c r="N2202" s="49"/>
      <c r="O2202" s="12"/>
      <c r="P2202" s="12"/>
      <c r="Q2202" s="12"/>
      <c r="R2202" s="12"/>
      <c r="S2202" s="12"/>
    </row>
    <row r="2203" spans="1:19" s="1" customFormat="1" x14ac:dyDescent="0.4">
      <c r="A2203" s="12"/>
      <c r="B2203" s="12"/>
      <c r="C2203" s="42"/>
      <c r="D2203" s="12"/>
      <c r="E2203" s="12"/>
      <c r="F2203" s="12"/>
      <c r="G2203" s="12"/>
      <c r="H2203" s="12"/>
      <c r="I2203" s="12"/>
      <c r="J2203" s="12"/>
      <c r="K2203" s="12"/>
      <c r="L2203" s="12"/>
      <c r="M2203" s="49"/>
      <c r="N2203" s="49"/>
      <c r="O2203" s="12"/>
      <c r="P2203" s="12"/>
      <c r="Q2203" s="12"/>
      <c r="R2203" s="12"/>
      <c r="S2203" s="12"/>
    </row>
    <row r="2204" spans="1:19" s="1" customFormat="1" x14ac:dyDescent="0.4">
      <c r="A2204" s="12"/>
      <c r="B2204" s="12"/>
      <c r="C2204" s="42"/>
      <c r="D2204" s="12"/>
      <c r="E2204" s="12"/>
      <c r="F2204" s="12"/>
      <c r="G2204" s="12"/>
      <c r="H2204" s="12"/>
      <c r="I2204" s="12"/>
      <c r="J2204" s="12"/>
      <c r="K2204" s="12"/>
      <c r="L2204" s="12"/>
      <c r="M2204" s="49"/>
      <c r="N2204" s="49"/>
      <c r="O2204" s="12"/>
      <c r="P2204" s="12"/>
      <c r="Q2204" s="12"/>
      <c r="R2204" s="12"/>
      <c r="S2204" s="12"/>
    </row>
    <row r="2205" spans="1:19" s="1" customFormat="1" x14ac:dyDescent="0.4">
      <c r="A2205" s="12"/>
      <c r="B2205" s="12"/>
      <c r="C2205" s="42"/>
      <c r="D2205" s="12"/>
      <c r="E2205" s="12"/>
      <c r="F2205" s="12"/>
      <c r="G2205" s="12"/>
      <c r="H2205" s="12"/>
      <c r="I2205" s="12"/>
      <c r="J2205" s="12"/>
      <c r="K2205" s="12"/>
      <c r="L2205" s="12"/>
      <c r="M2205" s="49"/>
      <c r="N2205" s="49"/>
      <c r="O2205" s="12"/>
      <c r="P2205" s="12"/>
      <c r="Q2205" s="12"/>
      <c r="R2205" s="12"/>
      <c r="S2205" s="12"/>
    </row>
    <row r="2206" spans="1:19" s="1" customFormat="1" x14ac:dyDescent="0.4">
      <c r="A2206" s="12"/>
      <c r="B2206" s="12"/>
      <c r="C2206" s="42"/>
      <c r="D2206" s="12"/>
      <c r="E2206" s="12"/>
      <c r="F2206" s="12"/>
      <c r="G2206" s="12"/>
      <c r="H2206" s="12"/>
      <c r="I2206" s="12"/>
      <c r="J2206" s="12"/>
      <c r="K2206" s="12"/>
      <c r="L2206" s="12"/>
      <c r="M2206" s="49"/>
      <c r="N2206" s="49"/>
      <c r="O2206" s="12"/>
      <c r="P2206" s="12"/>
      <c r="Q2206" s="12"/>
      <c r="R2206" s="12"/>
      <c r="S2206" s="12"/>
    </row>
    <row r="2207" spans="1:19" s="1" customFormat="1" x14ac:dyDescent="0.4">
      <c r="A2207" s="12"/>
      <c r="B2207" s="12"/>
      <c r="C2207" s="42"/>
      <c r="D2207" s="12"/>
      <c r="E2207" s="12"/>
      <c r="F2207" s="12"/>
      <c r="G2207" s="12"/>
      <c r="H2207" s="12"/>
      <c r="I2207" s="12"/>
      <c r="J2207" s="12"/>
      <c r="K2207" s="12"/>
      <c r="L2207" s="12"/>
      <c r="M2207" s="49"/>
      <c r="N2207" s="49"/>
      <c r="O2207" s="12"/>
      <c r="P2207" s="12"/>
      <c r="Q2207" s="12"/>
      <c r="R2207" s="12"/>
      <c r="S2207" s="12"/>
    </row>
    <row r="2208" spans="1:19" s="1" customFormat="1" x14ac:dyDescent="0.4">
      <c r="A2208" s="12"/>
      <c r="B2208" s="12"/>
      <c r="C2208" s="42"/>
      <c r="D2208" s="12"/>
      <c r="E2208" s="12"/>
      <c r="F2208" s="12"/>
      <c r="G2208" s="12"/>
      <c r="H2208" s="12"/>
      <c r="I2208" s="12"/>
      <c r="J2208" s="12"/>
      <c r="K2208" s="12"/>
      <c r="L2208" s="12"/>
      <c r="M2208" s="49"/>
      <c r="N2208" s="49"/>
      <c r="O2208" s="12"/>
      <c r="P2208" s="12"/>
      <c r="Q2208" s="12"/>
      <c r="R2208" s="12"/>
      <c r="S2208" s="12"/>
    </row>
    <row r="2209" spans="1:19" s="1" customFormat="1" x14ac:dyDescent="0.4">
      <c r="A2209" s="12"/>
      <c r="B2209" s="12"/>
      <c r="C2209" s="42"/>
      <c r="D2209" s="12"/>
      <c r="E2209" s="12"/>
      <c r="F2209" s="12"/>
      <c r="G2209" s="12"/>
      <c r="H2209" s="12"/>
      <c r="I2209" s="12"/>
      <c r="J2209" s="12"/>
      <c r="K2209" s="12"/>
      <c r="L2209" s="12"/>
      <c r="M2209" s="49"/>
      <c r="N2209" s="49"/>
      <c r="O2209" s="12"/>
      <c r="P2209" s="12"/>
      <c r="Q2209" s="12"/>
      <c r="R2209" s="12"/>
      <c r="S2209" s="12"/>
    </row>
    <row r="2210" spans="1:19" s="1" customFormat="1" x14ac:dyDescent="0.4">
      <c r="A2210" s="12"/>
      <c r="B2210" s="12"/>
      <c r="C2210" s="42"/>
      <c r="D2210" s="12"/>
      <c r="E2210" s="12"/>
      <c r="F2210" s="12"/>
      <c r="G2210" s="12"/>
      <c r="H2210" s="12"/>
      <c r="I2210" s="12"/>
      <c r="J2210" s="12"/>
      <c r="K2210" s="12"/>
      <c r="L2210" s="12"/>
      <c r="M2210" s="49"/>
      <c r="N2210" s="49"/>
      <c r="O2210" s="12"/>
      <c r="P2210" s="12"/>
      <c r="Q2210" s="12"/>
      <c r="R2210" s="12"/>
      <c r="S2210" s="12"/>
    </row>
    <row r="2211" spans="1:19" s="1" customFormat="1" x14ac:dyDescent="0.4">
      <c r="A2211" s="12"/>
      <c r="B2211" s="12"/>
      <c r="C2211" s="42"/>
      <c r="D2211" s="12"/>
      <c r="E2211" s="12"/>
      <c r="F2211" s="12"/>
      <c r="G2211" s="12"/>
      <c r="H2211" s="12"/>
      <c r="I2211" s="12"/>
      <c r="J2211" s="12"/>
      <c r="K2211" s="12"/>
      <c r="L2211" s="12"/>
      <c r="M2211" s="49"/>
      <c r="N2211" s="49"/>
      <c r="O2211" s="12"/>
      <c r="P2211" s="12"/>
      <c r="Q2211" s="12"/>
      <c r="R2211" s="12"/>
      <c r="S2211" s="12"/>
    </row>
    <row r="2212" spans="1:19" s="1" customFormat="1" x14ac:dyDescent="0.4">
      <c r="A2212" s="12"/>
      <c r="B2212" s="12"/>
      <c r="C2212" s="42"/>
      <c r="D2212" s="12"/>
      <c r="E2212" s="12"/>
      <c r="F2212" s="12"/>
      <c r="G2212" s="12"/>
      <c r="H2212" s="12"/>
      <c r="I2212" s="12"/>
      <c r="J2212" s="12"/>
      <c r="K2212" s="12"/>
      <c r="L2212" s="12"/>
      <c r="M2212" s="49"/>
      <c r="N2212" s="49"/>
      <c r="O2212" s="12"/>
      <c r="P2212" s="12"/>
      <c r="Q2212" s="12"/>
      <c r="R2212" s="12"/>
      <c r="S2212" s="12"/>
    </row>
    <row r="2213" spans="1:19" s="1" customFormat="1" x14ac:dyDescent="0.4">
      <c r="A2213" s="12"/>
      <c r="B2213" s="12"/>
      <c r="C2213" s="42"/>
      <c r="D2213" s="12"/>
      <c r="E2213" s="12"/>
      <c r="F2213" s="12"/>
      <c r="G2213" s="12"/>
      <c r="H2213" s="12"/>
      <c r="I2213" s="12"/>
      <c r="J2213" s="12"/>
      <c r="K2213" s="12"/>
      <c r="L2213" s="12"/>
      <c r="M2213" s="49"/>
      <c r="N2213" s="49"/>
      <c r="O2213" s="12"/>
      <c r="P2213" s="12"/>
      <c r="Q2213" s="12"/>
      <c r="R2213" s="12"/>
      <c r="S2213" s="12"/>
    </row>
    <row r="2214" spans="1:19" s="1" customFormat="1" x14ac:dyDescent="0.4">
      <c r="A2214" s="12"/>
      <c r="B2214" s="12"/>
      <c r="C2214" s="42"/>
      <c r="D2214" s="12"/>
      <c r="E2214" s="12"/>
      <c r="F2214" s="12"/>
      <c r="G2214" s="12"/>
      <c r="H2214" s="12"/>
      <c r="I2214" s="12"/>
      <c r="J2214" s="12"/>
      <c r="K2214" s="12"/>
      <c r="L2214" s="12"/>
      <c r="M2214" s="49"/>
      <c r="N2214" s="49"/>
      <c r="O2214" s="12"/>
      <c r="P2214" s="12"/>
      <c r="Q2214" s="12"/>
      <c r="R2214" s="12"/>
      <c r="S2214" s="12"/>
    </row>
    <row r="2215" spans="1:19" s="1" customFormat="1" x14ac:dyDescent="0.4">
      <c r="A2215" s="12"/>
      <c r="B2215" s="12"/>
      <c r="C2215" s="42"/>
      <c r="D2215" s="12"/>
      <c r="E2215" s="12"/>
      <c r="F2215" s="12"/>
      <c r="G2215" s="12"/>
      <c r="H2215" s="12"/>
      <c r="I2215" s="12"/>
      <c r="J2215" s="12"/>
      <c r="K2215" s="12"/>
      <c r="L2215" s="12"/>
      <c r="M2215" s="49"/>
      <c r="N2215" s="49"/>
      <c r="O2215" s="12"/>
      <c r="P2215" s="12"/>
      <c r="Q2215" s="12"/>
      <c r="R2215" s="12"/>
      <c r="S2215" s="12"/>
    </row>
    <row r="2216" spans="1:19" s="1" customFormat="1" x14ac:dyDescent="0.4">
      <c r="A2216" s="12"/>
      <c r="B2216" s="12"/>
      <c r="C2216" s="42"/>
      <c r="D2216" s="12"/>
      <c r="E2216" s="12"/>
      <c r="F2216" s="12"/>
      <c r="G2216" s="12"/>
      <c r="H2216" s="12"/>
      <c r="I2216" s="12"/>
      <c r="J2216" s="12"/>
      <c r="K2216" s="12"/>
      <c r="L2216" s="12"/>
      <c r="M2216" s="49"/>
      <c r="N2216" s="49"/>
      <c r="O2216" s="12"/>
      <c r="P2216" s="12"/>
      <c r="Q2216" s="12"/>
      <c r="R2216" s="12"/>
      <c r="S2216" s="12"/>
    </row>
    <row r="2217" spans="1:19" s="1" customFormat="1" x14ac:dyDescent="0.4">
      <c r="A2217" s="12"/>
      <c r="B2217" s="12"/>
      <c r="C2217" s="42"/>
      <c r="D2217" s="12"/>
      <c r="E2217" s="12"/>
      <c r="F2217" s="12"/>
      <c r="G2217" s="12"/>
      <c r="H2217" s="12"/>
      <c r="I2217" s="12"/>
      <c r="J2217" s="12"/>
      <c r="K2217" s="12"/>
      <c r="L2217" s="12"/>
      <c r="M2217" s="49"/>
      <c r="N2217" s="49"/>
      <c r="O2217" s="12"/>
      <c r="P2217" s="12"/>
      <c r="Q2217" s="12"/>
      <c r="R2217" s="12"/>
      <c r="S2217" s="12"/>
    </row>
    <row r="2218" spans="1:19" s="1" customFormat="1" x14ac:dyDescent="0.4">
      <c r="A2218" s="12"/>
      <c r="B2218" s="12"/>
      <c r="C2218" s="42"/>
      <c r="D2218" s="12"/>
      <c r="E2218" s="12"/>
      <c r="F2218" s="12"/>
      <c r="G2218" s="12"/>
      <c r="H2218" s="12"/>
      <c r="I2218" s="12"/>
      <c r="J2218" s="12"/>
      <c r="K2218" s="12"/>
      <c r="L2218" s="12"/>
      <c r="M2218" s="49"/>
      <c r="N2218" s="49"/>
      <c r="O2218" s="12"/>
      <c r="P2218" s="12"/>
      <c r="Q2218" s="12"/>
      <c r="R2218" s="12"/>
      <c r="S2218" s="12"/>
    </row>
    <row r="2219" spans="1:19" s="1" customFormat="1" x14ac:dyDescent="0.4">
      <c r="A2219" s="12"/>
      <c r="B2219" s="12"/>
      <c r="C2219" s="42"/>
      <c r="D2219" s="12"/>
      <c r="E2219" s="12"/>
      <c r="F2219" s="12"/>
      <c r="G2219" s="12"/>
      <c r="H2219" s="12"/>
      <c r="I2219" s="12"/>
      <c r="J2219" s="12"/>
      <c r="K2219" s="12"/>
      <c r="L2219" s="12"/>
      <c r="M2219" s="49"/>
      <c r="N2219" s="49"/>
      <c r="O2219" s="12"/>
      <c r="P2219" s="12"/>
      <c r="Q2219" s="12"/>
      <c r="R2219" s="12"/>
      <c r="S2219" s="12"/>
    </row>
    <row r="2220" spans="1:19" s="1" customFormat="1" x14ac:dyDescent="0.4">
      <c r="A2220" s="12"/>
      <c r="B2220" s="12"/>
      <c r="C2220" s="42"/>
      <c r="D2220" s="12"/>
      <c r="E2220" s="12"/>
      <c r="F2220" s="12"/>
      <c r="G2220" s="12"/>
      <c r="H2220" s="12"/>
      <c r="I2220" s="12"/>
      <c r="J2220" s="12"/>
      <c r="K2220" s="12"/>
      <c r="L2220" s="12"/>
      <c r="M2220" s="49"/>
      <c r="N2220" s="49"/>
      <c r="O2220" s="12"/>
      <c r="P2220" s="12"/>
      <c r="Q2220" s="12"/>
      <c r="R2220" s="12"/>
      <c r="S2220" s="12"/>
    </row>
    <row r="2221" spans="1:19" s="1" customFormat="1" x14ac:dyDescent="0.4">
      <c r="A2221" s="12"/>
      <c r="B2221" s="12"/>
      <c r="C2221" s="42"/>
      <c r="D2221" s="12"/>
      <c r="E2221" s="12"/>
      <c r="F2221" s="12"/>
      <c r="G2221" s="12"/>
      <c r="H2221" s="12"/>
      <c r="I2221" s="12"/>
      <c r="J2221" s="12"/>
      <c r="K2221" s="12"/>
      <c r="L2221" s="12"/>
      <c r="M2221" s="49"/>
      <c r="N2221" s="49"/>
      <c r="O2221" s="12"/>
      <c r="P2221" s="12"/>
      <c r="Q2221" s="12"/>
      <c r="R2221" s="12"/>
      <c r="S2221" s="12"/>
    </row>
    <row r="2222" spans="1:19" s="1" customFormat="1" x14ac:dyDescent="0.4">
      <c r="A2222" s="12"/>
      <c r="B2222" s="12"/>
      <c r="C2222" s="42"/>
      <c r="D2222" s="12"/>
      <c r="E2222" s="12"/>
      <c r="F2222" s="12"/>
      <c r="G2222" s="12"/>
      <c r="H2222" s="12"/>
      <c r="I2222" s="12"/>
      <c r="J2222" s="12"/>
      <c r="K2222" s="12"/>
      <c r="L2222" s="12"/>
      <c r="M2222" s="49"/>
      <c r="N2222" s="49"/>
      <c r="O2222" s="12"/>
      <c r="P2222" s="12"/>
      <c r="Q2222" s="12"/>
      <c r="R2222" s="12"/>
      <c r="S2222" s="12"/>
    </row>
    <row r="2223" spans="1:19" s="1" customFormat="1" x14ac:dyDescent="0.4">
      <c r="A2223" s="12"/>
      <c r="B2223" s="12"/>
      <c r="C2223" s="42"/>
      <c r="D2223" s="12"/>
      <c r="E2223" s="12"/>
      <c r="F2223" s="12"/>
      <c r="G2223" s="12"/>
      <c r="H2223" s="12"/>
      <c r="I2223" s="12"/>
      <c r="J2223" s="12"/>
      <c r="K2223" s="12"/>
      <c r="L2223" s="12"/>
      <c r="M2223" s="49"/>
      <c r="N2223" s="49"/>
      <c r="O2223" s="12"/>
      <c r="P2223" s="12"/>
      <c r="Q2223" s="12"/>
      <c r="R2223" s="12"/>
      <c r="S2223" s="12"/>
    </row>
    <row r="2224" spans="1:19" s="1" customFormat="1" x14ac:dyDescent="0.4">
      <c r="A2224" s="12"/>
      <c r="B2224" s="12"/>
      <c r="C2224" s="42"/>
      <c r="D2224" s="12"/>
      <c r="E2224" s="12"/>
      <c r="F2224" s="12"/>
      <c r="G2224" s="12"/>
      <c r="H2224" s="12"/>
      <c r="I2224" s="12"/>
      <c r="J2224" s="12"/>
      <c r="K2224" s="12"/>
      <c r="L2224" s="12"/>
      <c r="M2224" s="49"/>
      <c r="N2224" s="49"/>
      <c r="O2224" s="12"/>
      <c r="P2224" s="12"/>
      <c r="Q2224" s="12"/>
      <c r="R2224" s="12"/>
      <c r="S2224" s="12"/>
    </row>
    <row r="2225" spans="1:19" s="1" customFormat="1" x14ac:dyDescent="0.4">
      <c r="A2225" s="12"/>
      <c r="B2225" s="12"/>
      <c r="C2225" s="42"/>
      <c r="D2225" s="12"/>
      <c r="E2225" s="12"/>
      <c r="F2225" s="12"/>
      <c r="G2225" s="12"/>
      <c r="H2225" s="12"/>
      <c r="I2225" s="12"/>
      <c r="J2225" s="12"/>
      <c r="K2225" s="12"/>
      <c r="L2225" s="12"/>
      <c r="M2225" s="49"/>
      <c r="N2225" s="49"/>
      <c r="O2225" s="12"/>
      <c r="P2225" s="12"/>
      <c r="Q2225" s="12"/>
      <c r="R2225" s="12"/>
      <c r="S2225" s="12"/>
    </row>
    <row r="2226" spans="1:19" s="1" customFormat="1" x14ac:dyDescent="0.4">
      <c r="A2226" s="12"/>
      <c r="B2226" s="12"/>
      <c r="C2226" s="42"/>
      <c r="D2226" s="12"/>
      <c r="E2226" s="12"/>
      <c r="F2226" s="12"/>
      <c r="G2226" s="12"/>
      <c r="H2226" s="12"/>
      <c r="I2226" s="12"/>
      <c r="J2226" s="12"/>
      <c r="K2226" s="12"/>
      <c r="L2226" s="12"/>
      <c r="M2226" s="49"/>
      <c r="N2226" s="49"/>
      <c r="O2226" s="12"/>
      <c r="P2226" s="12"/>
      <c r="Q2226" s="12"/>
      <c r="R2226" s="12"/>
      <c r="S2226" s="12"/>
    </row>
    <row r="2227" spans="1:19" s="1" customFormat="1" x14ac:dyDescent="0.4">
      <c r="A2227" s="12"/>
      <c r="B2227" s="12"/>
      <c r="C2227" s="42"/>
      <c r="D2227" s="12"/>
      <c r="E2227" s="12"/>
      <c r="F2227" s="12"/>
      <c r="G2227" s="12"/>
      <c r="H2227" s="12"/>
      <c r="I2227" s="12"/>
      <c r="J2227" s="12"/>
      <c r="K2227" s="12"/>
      <c r="L2227" s="12"/>
      <c r="M2227" s="49"/>
      <c r="N2227" s="49"/>
      <c r="O2227" s="12"/>
      <c r="P2227" s="12"/>
      <c r="Q2227" s="12"/>
      <c r="R2227" s="12"/>
      <c r="S2227" s="12"/>
    </row>
    <row r="2228" spans="1:19" s="1" customFormat="1" x14ac:dyDescent="0.4">
      <c r="A2228" s="12"/>
      <c r="B2228" s="12"/>
      <c r="C2228" s="42"/>
      <c r="D2228" s="12"/>
      <c r="E2228" s="12"/>
      <c r="F2228" s="12"/>
      <c r="G2228" s="12"/>
      <c r="H2228" s="12"/>
      <c r="I2228" s="12"/>
      <c r="J2228" s="12"/>
      <c r="K2228" s="12"/>
      <c r="L2228" s="12"/>
      <c r="M2228" s="49"/>
      <c r="N2228" s="49"/>
      <c r="O2228" s="12"/>
      <c r="P2228" s="12"/>
      <c r="Q2228" s="12"/>
      <c r="R2228" s="12"/>
      <c r="S2228" s="12"/>
    </row>
    <row r="2229" spans="1:19" s="1" customFormat="1" x14ac:dyDescent="0.4">
      <c r="A2229" s="12"/>
      <c r="B2229" s="12"/>
      <c r="C2229" s="42"/>
      <c r="D2229" s="12"/>
      <c r="E2229" s="12"/>
      <c r="F2229" s="12"/>
      <c r="G2229" s="12"/>
      <c r="H2229" s="12"/>
      <c r="I2229" s="12"/>
      <c r="J2229" s="12"/>
      <c r="K2229" s="12"/>
      <c r="L2229" s="12"/>
      <c r="M2229" s="49"/>
      <c r="N2229" s="49"/>
      <c r="O2229" s="12"/>
      <c r="P2229" s="12"/>
      <c r="Q2229" s="12"/>
      <c r="R2229" s="12"/>
      <c r="S2229" s="12"/>
    </row>
    <row r="2230" spans="1:19" s="1" customFormat="1" x14ac:dyDescent="0.4">
      <c r="A2230" s="12"/>
      <c r="B2230" s="12"/>
      <c r="C2230" s="42"/>
      <c r="D2230" s="12"/>
      <c r="E2230" s="12"/>
      <c r="F2230" s="12"/>
      <c r="G2230" s="12"/>
      <c r="H2230" s="12"/>
      <c r="I2230" s="12"/>
      <c r="J2230" s="12"/>
      <c r="K2230" s="12"/>
      <c r="L2230" s="12"/>
      <c r="M2230" s="49"/>
      <c r="N2230" s="49"/>
      <c r="O2230" s="12"/>
      <c r="P2230" s="12"/>
      <c r="Q2230" s="12"/>
      <c r="R2230" s="12"/>
      <c r="S2230" s="12"/>
    </row>
    <row r="2231" spans="1:19" s="1" customFormat="1" x14ac:dyDescent="0.4">
      <c r="A2231" s="12"/>
      <c r="B2231" s="12"/>
      <c r="C2231" s="42"/>
      <c r="D2231" s="12"/>
      <c r="E2231" s="12"/>
      <c r="F2231" s="12"/>
      <c r="G2231" s="12"/>
      <c r="H2231" s="12"/>
      <c r="I2231" s="12"/>
      <c r="J2231" s="12"/>
      <c r="K2231" s="12"/>
      <c r="L2231" s="12"/>
      <c r="M2231" s="49"/>
      <c r="N2231" s="49"/>
      <c r="O2231" s="12"/>
      <c r="P2231" s="12"/>
      <c r="Q2231" s="12"/>
      <c r="R2231" s="12"/>
      <c r="S2231" s="12"/>
    </row>
    <row r="2232" spans="1:19" s="1" customFormat="1" x14ac:dyDescent="0.4">
      <c r="A2232" s="12"/>
      <c r="B2232" s="12"/>
      <c r="C2232" s="42"/>
      <c r="D2232" s="12"/>
      <c r="E2232" s="12"/>
      <c r="F2232" s="12"/>
      <c r="G2232" s="12"/>
      <c r="H2232" s="12"/>
      <c r="I2232" s="12"/>
      <c r="J2232" s="12"/>
      <c r="K2232" s="12"/>
      <c r="L2232" s="12"/>
      <c r="M2232" s="49"/>
      <c r="N2232" s="49"/>
      <c r="O2232" s="12"/>
      <c r="P2232" s="12"/>
      <c r="Q2232" s="12"/>
      <c r="R2232" s="12"/>
      <c r="S2232" s="12"/>
    </row>
    <row r="2233" spans="1:19" s="1" customFormat="1" x14ac:dyDescent="0.4">
      <c r="A2233" s="12"/>
      <c r="B2233" s="12"/>
      <c r="C2233" s="42"/>
      <c r="D2233" s="12"/>
      <c r="E2233" s="12"/>
      <c r="F2233" s="12"/>
      <c r="G2233" s="12"/>
      <c r="H2233" s="12"/>
      <c r="I2233" s="12"/>
      <c r="J2233" s="12"/>
      <c r="K2233" s="12"/>
      <c r="L2233" s="12"/>
      <c r="M2233" s="49"/>
      <c r="N2233" s="49"/>
      <c r="O2233" s="12"/>
      <c r="P2233" s="12"/>
      <c r="Q2233" s="12"/>
      <c r="R2233" s="12"/>
      <c r="S2233" s="12"/>
    </row>
    <row r="2234" spans="1:19" s="1" customFormat="1" x14ac:dyDescent="0.4">
      <c r="A2234" s="12"/>
      <c r="B2234" s="12"/>
      <c r="C2234" s="42"/>
      <c r="D2234" s="12"/>
      <c r="E2234" s="12"/>
      <c r="F2234" s="12"/>
      <c r="G2234" s="12"/>
      <c r="H2234" s="12"/>
      <c r="I2234" s="12"/>
      <c r="J2234" s="12"/>
      <c r="K2234" s="12"/>
      <c r="L2234" s="12"/>
      <c r="M2234" s="49"/>
      <c r="N2234" s="49"/>
      <c r="O2234" s="12"/>
      <c r="P2234" s="12"/>
      <c r="Q2234" s="12"/>
      <c r="R2234" s="12"/>
      <c r="S2234" s="12"/>
    </row>
    <row r="2235" spans="1:19" s="1" customFormat="1" x14ac:dyDescent="0.4">
      <c r="A2235" s="12"/>
      <c r="B2235" s="12"/>
      <c r="C2235" s="42"/>
      <c r="D2235" s="12"/>
      <c r="E2235" s="12"/>
      <c r="F2235" s="12"/>
      <c r="G2235" s="12"/>
      <c r="H2235" s="12"/>
      <c r="I2235" s="12"/>
      <c r="J2235" s="12"/>
      <c r="K2235" s="12"/>
      <c r="L2235" s="12"/>
      <c r="M2235" s="49"/>
      <c r="N2235" s="49"/>
      <c r="O2235" s="12"/>
      <c r="P2235" s="12"/>
      <c r="Q2235" s="12"/>
      <c r="R2235" s="12"/>
      <c r="S2235" s="12"/>
    </row>
    <row r="2236" spans="1:19" s="1" customFormat="1" x14ac:dyDescent="0.4">
      <c r="A2236" s="12"/>
      <c r="B2236" s="12"/>
      <c r="C2236" s="42"/>
      <c r="D2236" s="12"/>
      <c r="E2236" s="12"/>
      <c r="F2236" s="12"/>
      <c r="G2236" s="12"/>
      <c r="H2236" s="12"/>
      <c r="I2236" s="12"/>
      <c r="J2236" s="12"/>
      <c r="K2236" s="12"/>
      <c r="L2236" s="12"/>
      <c r="M2236" s="49"/>
      <c r="N2236" s="49"/>
      <c r="O2236" s="12"/>
      <c r="P2236" s="12"/>
      <c r="Q2236" s="12"/>
      <c r="R2236" s="12"/>
      <c r="S2236" s="12"/>
    </row>
    <row r="2237" spans="1:19" s="1" customFormat="1" x14ac:dyDescent="0.4">
      <c r="A2237" s="12"/>
      <c r="B2237" s="12"/>
      <c r="C2237" s="42"/>
      <c r="D2237" s="12"/>
      <c r="E2237" s="12"/>
      <c r="F2237" s="12"/>
      <c r="G2237" s="12"/>
      <c r="H2237" s="12"/>
      <c r="I2237" s="12"/>
      <c r="J2237" s="12"/>
      <c r="K2237" s="12"/>
      <c r="L2237" s="12"/>
      <c r="M2237" s="49"/>
      <c r="N2237" s="49"/>
      <c r="O2237" s="12"/>
      <c r="P2237" s="12"/>
      <c r="Q2237" s="12"/>
      <c r="R2237" s="12"/>
      <c r="S2237" s="12"/>
    </row>
    <row r="2238" spans="1:19" s="1" customFormat="1" x14ac:dyDescent="0.4">
      <c r="A2238" s="12"/>
      <c r="B2238" s="12"/>
      <c r="C2238" s="42"/>
      <c r="D2238" s="12"/>
      <c r="E2238" s="12"/>
      <c r="F2238" s="12"/>
      <c r="G2238" s="12"/>
      <c r="H2238" s="12"/>
      <c r="I2238" s="12"/>
      <c r="J2238" s="12"/>
      <c r="K2238" s="12"/>
      <c r="L2238" s="12"/>
      <c r="M2238" s="49"/>
      <c r="N2238" s="49"/>
      <c r="O2238" s="12"/>
      <c r="P2238" s="12"/>
      <c r="Q2238" s="12"/>
      <c r="R2238" s="12"/>
      <c r="S2238" s="12"/>
    </row>
    <row r="2239" spans="1:19" s="1" customFormat="1" x14ac:dyDescent="0.4">
      <c r="A2239" s="12"/>
      <c r="B2239" s="12"/>
      <c r="C2239" s="42"/>
      <c r="D2239" s="12"/>
      <c r="E2239" s="12"/>
      <c r="F2239" s="12"/>
      <c r="G2239" s="12"/>
      <c r="H2239" s="12"/>
      <c r="I2239" s="12"/>
      <c r="J2239" s="12"/>
      <c r="K2239" s="12"/>
      <c r="L2239" s="12"/>
      <c r="M2239" s="49"/>
      <c r="N2239" s="49"/>
      <c r="O2239" s="12"/>
      <c r="P2239" s="12"/>
      <c r="Q2239" s="12"/>
      <c r="R2239" s="12"/>
      <c r="S2239" s="12"/>
    </row>
    <row r="2240" spans="1:19" s="1" customFormat="1" x14ac:dyDescent="0.4">
      <c r="A2240" s="12"/>
      <c r="B2240" s="12"/>
      <c r="C2240" s="42"/>
      <c r="D2240" s="12"/>
      <c r="E2240" s="12"/>
      <c r="F2240" s="12"/>
      <c r="G2240" s="12"/>
      <c r="H2240" s="12"/>
      <c r="I2240" s="12"/>
      <c r="J2240" s="12"/>
      <c r="K2240" s="12"/>
      <c r="L2240" s="12"/>
      <c r="M2240" s="49"/>
      <c r="N2240" s="49"/>
      <c r="O2240" s="12"/>
      <c r="P2240" s="12"/>
      <c r="Q2240" s="12"/>
      <c r="R2240" s="12"/>
      <c r="S2240" s="12"/>
    </row>
    <row r="2241" spans="1:19" s="1" customFormat="1" x14ac:dyDescent="0.4">
      <c r="A2241" s="12"/>
      <c r="B2241" s="12"/>
      <c r="C2241" s="42"/>
      <c r="D2241" s="12"/>
      <c r="E2241" s="12"/>
      <c r="F2241" s="12"/>
      <c r="G2241" s="12"/>
      <c r="H2241" s="12"/>
      <c r="I2241" s="12"/>
      <c r="J2241" s="12"/>
      <c r="K2241" s="12"/>
      <c r="L2241" s="12"/>
      <c r="M2241" s="49"/>
      <c r="N2241" s="49"/>
      <c r="O2241" s="12"/>
      <c r="P2241" s="12"/>
      <c r="Q2241" s="12"/>
      <c r="R2241" s="12"/>
      <c r="S2241" s="12"/>
    </row>
    <row r="2242" spans="1:19" s="1" customFormat="1" x14ac:dyDescent="0.4">
      <c r="A2242" s="12"/>
      <c r="B2242" s="12"/>
      <c r="C2242" s="42"/>
      <c r="D2242" s="12"/>
      <c r="E2242" s="12"/>
      <c r="F2242" s="12"/>
      <c r="G2242" s="12"/>
      <c r="H2242" s="12"/>
      <c r="I2242" s="12"/>
      <c r="J2242" s="12"/>
      <c r="K2242" s="12"/>
      <c r="L2242" s="12"/>
      <c r="M2242" s="49"/>
      <c r="N2242" s="49"/>
      <c r="O2242" s="12"/>
      <c r="P2242" s="12"/>
      <c r="Q2242" s="12"/>
      <c r="R2242" s="12"/>
      <c r="S2242" s="12"/>
    </row>
    <row r="2243" spans="1:19" s="1" customFormat="1" x14ac:dyDescent="0.4">
      <c r="A2243" s="12"/>
      <c r="B2243" s="12"/>
      <c r="C2243" s="42"/>
      <c r="D2243" s="12"/>
      <c r="E2243" s="12"/>
      <c r="F2243" s="12"/>
      <c r="G2243" s="12"/>
      <c r="H2243" s="12"/>
      <c r="I2243" s="12"/>
      <c r="J2243" s="12"/>
      <c r="K2243" s="12"/>
      <c r="L2243" s="12"/>
      <c r="M2243" s="49"/>
      <c r="N2243" s="49"/>
      <c r="O2243" s="12"/>
      <c r="P2243" s="12"/>
      <c r="Q2243" s="12"/>
      <c r="R2243" s="12"/>
      <c r="S2243" s="12"/>
    </row>
    <row r="2244" spans="1:19" s="1" customFormat="1" x14ac:dyDescent="0.4">
      <c r="A2244" s="12"/>
      <c r="B2244" s="12"/>
      <c r="C2244" s="42"/>
      <c r="D2244" s="12"/>
      <c r="E2244" s="12"/>
      <c r="F2244" s="12"/>
      <c r="G2244" s="12"/>
      <c r="H2244" s="12"/>
      <c r="I2244" s="12"/>
      <c r="J2244" s="12"/>
      <c r="K2244" s="12"/>
      <c r="L2244" s="12"/>
      <c r="M2244" s="49"/>
      <c r="N2244" s="49"/>
      <c r="O2244" s="12"/>
      <c r="P2244" s="12"/>
      <c r="Q2244" s="12"/>
      <c r="R2244" s="12"/>
      <c r="S2244" s="12"/>
    </row>
    <row r="2245" spans="1:19" s="1" customFormat="1" x14ac:dyDescent="0.4">
      <c r="A2245" s="12"/>
      <c r="B2245" s="12"/>
      <c r="C2245" s="42"/>
      <c r="D2245" s="12"/>
      <c r="E2245" s="12"/>
      <c r="F2245" s="12"/>
      <c r="G2245" s="12"/>
      <c r="H2245" s="12"/>
      <c r="I2245" s="12"/>
      <c r="J2245" s="12"/>
      <c r="K2245" s="12"/>
      <c r="L2245" s="12"/>
      <c r="M2245" s="49"/>
      <c r="N2245" s="49"/>
      <c r="O2245" s="12"/>
      <c r="P2245" s="12"/>
      <c r="Q2245" s="12"/>
      <c r="R2245" s="12"/>
      <c r="S2245" s="12"/>
    </row>
    <row r="2246" spans="1:19" s="1" customFormat="1" x14ac:dyDescent="0.4">
      <c r="A2246" s="12"/>
      <c r="B2246" s="12"/>
      <c r="C2246" s="42"/>
      <c r="D2246" s="12"/>
      <c r="E2246" s="12"/>
      <c r="F2246" s="12"/>
      <c r="G2246" s="12"/>
      <c r="H2246" s="12"/>
      <c r="I2246" s="12"/>
      <c r="J2246" s="12"/>
      <c r="K2246" s="12"/>
      <c r="L2246" s="12"/>
      <c r="M2246" s="49"/>
      <c r="N2246" s="49"/>
      <c r="O2246" s="12"/>
      <c r="P2246" s="12"/>
      <c r="Q2246" s="12"/>
      <c r="R2246" s="12"/>
      <c r="S2246" s="12"/>
    </row>
    <row r="2247" spans="1:19" s="1" customFormat="1" x14ac:dyDescent="0.4">
      <c r="A2247" s="12"/>
      <c r="B2247" s="12"/>
      <c r="C2247" s="42"/>
      <c r="D2247" s="12"/>
      <c r="E2247" s="12"/>
      <c r="F2247" s="12"/>
      <c r="G2247" s="12"/>
      <c r="H2247" s="12"/>
      <c r="I2247" s="12"/>
      <c r="J2247" s="12"/>
      <c r="K2247" s="12"/>
      <c r="L2247" s="12"/>
      <c r="M2247" s="49"/>
      <c r="N2247" s="49"/>
      <c r="O2247" s="12"/>
      <c r="P2247" s="12"/>
      <c r="Q2247" s="12"/>
      <c r="R2247" s="12"/>
      <c r="S2247" s="12"/>
    </row>
    <row r="2248" spans="1:19" s="1" customFormat="1" x14ac:dyDescent="0.4">
      <c r="A2248" s="12"/>
      <c r="B2248" s="12"/>
      <c r="C2248" s="42"/>
      <c r="D2248" s="12"/>
      <c r="E2248" s="12"/>
      <c r="F2248" s="12"/>
      <c r="G2248" s="12"/>
      <c r="H2248" s="12"/>
      <c r="I2248" s="12"/>
      <c r="J2248" s="12"/>
      <c r="K2248" s="12"/>
      <c r="L2248" s="12"/>
      <c r="M2248" s="49"/>
      <c r="N2248" s="49"/>
      <c r="O2248" s="12"/>
      <c r="P2248" s="12"/>
      <c r="Q2248" s="12"/>
      <c r="R2248" s="12"/>
      <c r="S2248" s="12"/>
    </row>
    <row r="2249" spans="1:19" s="1" customFormat="1" x14ac:dyDescent="0.4">
      <c r="A2249" s="12"/>
      <c r="B2249" s="12"/>
      <c r="C2249" s="42"/>
      <c r="D2249" s="12"/>
      <c r="E2249" s="12"/>
      <c r="F2249" s="12"/>
      <c r="G2249" s="12"/>
      <c r="H2249" s="12"/>
      <c r="I2249" s="12"/>
      <c r="J2249" s="12"/>
      <c r="K2249" s="12"/>
      <c r="L2249" s="12"/>
      <c r="M2249" s="49"/>
      <c r="N2249" s="49"/>
      <c r="O2249" s="12"/>
      <c r="P2249" s="12"/>
      <c r="Q2249" s="12"/>
      <c r="R2249" s="12"/>
      <c r="S2249" s="12"/>
    </row>
    <row r="2250" spans="1:19" s="1" customFormat="1" x14ac:dyDescent="0.4">
      <c r="A2250" s="12"/>
      <c r="B2250" s="12"/>
      <c r="C2250" s="42"/>
      <c r="D2250" s="12"/>
      <c r="E2250" s="12"/>
      <c r="F2250" s="12"/>
      <c r="G2250" s="12"/>
      <c r="H2250" s="12"/>
      <c r="I2250" s="12"/>
      <c r="J2250" s="12"/>
      <c r="K2250" s="12"/>
      <c r="L2250" s="12"/>
      <c r="M2250" s="49"/>
      <c r="N2250" s="49"/>
      <c r="O2250" s="12"/>
      <c r="P2250" s="12"/>
      <c r="Q2250" s="12"/>
      <c r="R2250" s="12"/>
      <c r="S2250" s="12"/>
    </row>
    <row r="2251" spans="1:19" s="1" customFormat="1" x14ac:dyDescent="0.4">
      <c r="A2251" s="12"/>
      <c r="B2251" s="12"/>
      <c r="C2251" s="42"/>
      <c r="D2251" s="12"/>
      <c r="E2251" s="12"/>
      <c r="F2251" s="12"/>
      <c r="G2251" s="12"/>
      <c r="H2251" s="12"/>
      <c r="I2251" s="12"/>
      <c r="J2251" s="12"/>
      <c r="K2251" s="12"/>
      <c r="L2251" s="12"/>
      <c r="M2251" s="49"/>
      <c r="N2251" s="49"/>
      <c r="O2251" s="12"/>
      <c r="P2251" s="12"/>
      <c r="Q2251" s="12"/>
      <c r="R2251" s="12"/>
      <c r="S2251" s="12"/>
    </row>
    <row r="2252" spans="1:19" s="1" customFormat="1" x14ac:dyDescent="0.4">
      <c r="A2252" s="12"/>
      <c r="B2252" s="12"/>
      <c r="C2252" s="42"/>
      <c r="D2252" s="12"/>
      <c r="E2252" s="12"/>
      <c r="F2252" s="12"/>
      <c r="G2252" s="12"/>
      <c r="H2252" s="12"/>
      <c r="I2252" s="12"/>
      <c r="J2252" s="12"/>
      <c r="K2252" s="12"/>
      <c r="L2252" s="12"/>
      <c r="M2252" s="49"/>
      <c r="N2252" s="49"/>
      <c r="O2252" s="12"/>
      <c r="P2252" s="12"/>
      <c r="Q2252" s="12"/>
      <c r="R2252" s="12"/>
      <c r="S2252" s="12"/>
    </row>
    <row r="2253" spans="1:19" s="1" customFormat="1" x14ac:dyDescent="0.4">
      <c r="A2253" s="12"/>
      <c r="B2253" s="12"/>
      <c r="C2253" s="42"/>
      <c r="D2253" s="12"/>
      <c r="E2253" s="12"/>
      <c r="F2253" s="12"/>
      <c r="G2253" s="12"/>
      <c r="H2253" s="12"/>
      <c r="I2253" s="12"/>
      <c r="J2253" s="12"/>
      <c r="K2253" s="12"/>
      <c r="L2253" s="12"/>
      <c r="M2253" s="49"/>
      <c r="N2253" s="49"/>
      <c r="O2253" s="12"/>
      <c r="P2253" s="12"/>
      <c r="Q2253" s="12"/>
      <c r="R2253" s="12"/>
      <c r="S2253" s="12"/>
    </row>
    <row r="2254" spans="1:19" s="1" customFormat="1" x14ac:dyDescent="0.4">
      <c r="A2254" s="12"/>
      <c r="B2254" s="12"/>
      <c r="C2254" s="42"/>
      <c r="D2254" s="12"/>
      <c r="E2254" s="12"/>
      <c r="F2254" s="12"/>
      <c r="G2254" s="12"/>
      <c r="H2254" s="12"/>
      <c r="I2254" s="12"/>
      <c r="J2254" s="12"/>
      <c r="K2254" s="12"/>
      <c r="L2254" s="12"/>
      <c r="M2254" s="49"/>
      <c r="N2254" s="49"/>
      <c r="O2254" s="12"/>
      <c r="P2254" s="12"/>
      <c r="Q2254" s="12"/>
      <c r="R2254" s="12"/>
      <c r="S2254" s="12"/>
    </row>
    <row r="2255" spans="1:19" s="1" customFormat="1" x14ac:dyDescent="0.4">
      <c r="A2255" s="12"/>
      <c r="B2255" s="12"/>
      <c r="C2255" s="42"/>
      <c r="D2255" s="12"/>
      <c r="E2255" s="12"/>
      <c r="F2255" s="12"/>
      <c r="G2255" s="12"/>
      <c r="H2255" s="12"/>
      <c r="I2255" s="12"/>
      <c r="J2255" s="12"/>
      <c r="K2255" s="12"/>
      <c r="L2255" s="12"/>
      <c r="M2255" s="49"/>
      <c r="N2255" s="49"/>
      <c r="O2255" s="12"/>
      <c r="P2255" s="12"/>
      <c r="Q2255" s="12"/>
      <c r="R2255" s="12"/>
      <c r="S2255" s="12"/>
    </row>
    <row r="2256" spans="1:19" s="1" customFormat="1" x14ac:dyDescent="0.4">
      <c r="A2256" s="12"/>
      <c r="B2256" s="12"/>
      <c r="C2256" s="42"/>
      <c r="D2256" s="12"/>
      <c r="E2256" s="12"/>
      <c r="F2256" s="12"/>
      <c r="G2256" s="12"/>
      <c r="H2256" s="12"/>
      <c r="I2256" s="12"/>
      <c r="J2256" s="12"/>
      <c r="K2256" s="12"/>
      <c r="L2256" s="12"/>
      <c r="M2256" s="49"/>
      <c r="N2256" s="49"/>
      <c r="O2256" s="12"/>
      <c r="P2256" s="12"/>
      <c r="Q2256" s="12"/>
      <c r="R2256" s="12"/>
      <c r="S2256" s="12"/>
    </row>
    <row r="2257" spans="1:19" s="1" customFormat="1" x14ac:dyDescent="0.4">
      <c r="A2257" s="12"/>
      <c r="B2257" s="12"/>
      <c r="C2257" s="42"/>
      <c r="D2257" s="12"/>
      <c r="E2257" s="12"/>
      <c r="F2257" s="12"/>
      <c r="G2257" s="12"/>
      <c r="H2257" s="12"/>
      <c r="I2257" s="12"/>
      <c r="J2257" s="12"/>
      <c r="K2257" s="12"/>
      <c r="L2257" s="12"/>
      <c r="M2257" s="49"/>
      <c r="N2257" s="49"/>
      <c r="O2257" s="12"/>
      <c r="P2257" s="12"/>
      <c r="Q2257" s="12"/>
      <c r="R2257" s="12"/>
      <c r="S2257" s="12"/>
    </row>
    <row r="2258" spans="1:19" s="1" customFormat="1" x14ac:dyDescent="0.4">
      <c r="A2258" s="12"/>
      <c r="B2258" s="12"/>
      <c r="C2258" s="42"/>
      <c r="D2258" s="12"/>
      <c r="E2258" s="12"/>
      <c r="F2258" s="12"/>
      <c r="G2258" s="12"/>
      <c r="H2258" s="12"/>
      <c r="I2258" s="12"/>
      <c r="J2258" s="12"/>
      <c r="K2258" s="12"/>
      <c r="L2258" s="12"/>
      <c r="M2258" s="49"/>
      <c r="N2258" s="49"/>
      <c r="O2258" s="12"/>
      <c r="P2258" s="12"/>
      <c r="Q2258" s="12"/>
      <c r="R2258" s="12"/>
      <c r="S2258" s="12"/>
    </row>
    <row r="2259" spans="1:19" s="1" customFormat="1" x14ac:dyDescent="0.4">
      <c r="A2259" s="12"/>
      <c r="B2259" s="12"/>
      <c r="C2259" s="42"/>
      <c r="D2259" s="12"/>
      <c r="E2259" s="12"/>
      <c r="F2259" s="12"/>
      <c r="G2259" s="12"/>
      <c r="H2259" s="12"/>
      <c r="I2259" s="12"/>
      <c r="J2259" s="12"/>
      <c r="K2259" s="12"/>
      <c r="L2259" s="12"/>
      <c r="M2259" s="49"/>
      <c r="N2259" s="49"/>
      <c r="O2259" s="12"/>
      <c r="P2259" s="12"/>
      <c r="Q2259" s="12"/>
      <c r="R2259" s="12"/>
      <c r="S2259" s="12"/>
    </row>
    <row r="2260" spans="1:19" s="1" customFormat="1" x14ac:dyDescent="0.4">
      <c r="A2260" s="12"/>
      <c r="B2260" s="12"/>
      <c r="C2260" s="42"/>
      <c r="D2260" s="12"/>
      <c r="E2260" s="12"/>
      <c r="F2260" s="12"/>
      <c r="G2260" s="12"/>
      <c r="H2260" s="12"/>
      <c r="I2260" s="12"/>
      <c r="J2260" s="12"/>
      <c r="K2260" s="12"/>
      <c r="L2260" s="12"/>
      <c r="M2260" s="49"/>
      <c r="N2260" s="49"/>
      <c r="O2260" s="12"/>
      <c r="P2260" s="12"/>
      <c r="Q2260" s="12"/>
      <c r="R2260" s="12"/>
      <c r="S2260" s="12"/>
    </row>
    <row r="2261" spans="1:19" s="1" customFormat="1" x14ac:dyDescent="0.4">
      <c r="A2261" s="12"/>
      <c r="B2261" s="12"/>
      <c r="C2261" s="42"/>
      <c r="D2261" s="12"/>
      <c r="E2261" s="12"/>
      <c r="F2261" s="12"/>
      <c r="G2261" s="12"/>
      <c r="H2261" s="12"/>
      <c r="I2261" s="12"/>
      <c r="J2261" s="12"/>
      <c r="K2261" s="12"/>
      <c r="L2261" s="12"/>
      <c r="M2261" s="49"/>
      <c r="N2261" s="49"/>
      <c r="O2261" s="12"/>
      <c r="P2261" s="12"/>
      <c r="Q2261" s="12"/>
      <c r="R2261" s="12"/>
      <c r="S2261" s="12"/>
    </row>
    <row r="2262" spans="1:19" s="1" customFormat="1" x14ac:dyDescent="0.4">
      <c r="A2262" s="12"/>
      <c r="B2262" s="12"/>
      <c r="C2262" s="42"/>
      <c r="D2262" s="12"/>
      <c r="E2262" s="12"/>
      <c r="F2262" s="12"/>
      <c r="G2262" s="12"/>
      <c r="H2262" s="12"/>
      <c r="I2262" s="12"/>
      <c r="J2262" s="12"/>
      <c r="K2262" s="12"/>
      <c r="L2262" s="12"/>
      <c r="M2262" s="49"/>
      <c r="N2262" s="49"/>
      <c r="O2262" s="12"/>
      <c r="P2262" s="12"/>
      <c r="Q2262" s="12"/>
      <c r="R2262" s="12"/>
      <c r="S2262" s="12"/>
    </row>
    <row r="2263" spans="1:19" s="1" customFormat="1" x14ac:dyDescent="0.4">
      <c r="A2263" s="12"/>
      <c r="B2263" s="12"/>
      <c r="C2263" s="42"/>
      <c r="D2263" s="12"/>
      <c r="E2263" s="12"/>
      <c r="F2263" s="12"/>
      <c r="G2263" s="12"/>
      <c r="H2263" s="12"/>
      <c r="I2263" s="12"/>
      <c r="J2263" s="12"/>
      <c r="K2263" s="12"/>
      <c r="L2263" s="12"/>
      <c r="M2263" s="49"/>
      <c r="N2263" s="49"/>
      <c r="O2263" s="12"/>
      <c r="P2263" s="12"/>
      <c r="Q2263" s="12"/>
      <c r="R2263" s="12"/>
      <c r="S2263" s="12"/>
    </row>
    <row r="2264" spans="1:19" s="1" customFormat="1" x14ac:dyDescent="0.4">
      <c r="A2264" s="12"/>
      <c r="B2264" s="12"/>
      <c r="C2264" s="42"/>
      <c r="D2264" s="12"/>
      <c r="E2264" s="12"/>
      <c r="F2264" s="12"/>
      <c r="G2264" s="12"/>
      <c r="H2264" s="12"/>
      <c r="I2264" s="12"/>
      <c r="J2264" s="12"/>
      <c r="K2264" s="12"/>
      <c r="L2264" s="12"/>
      <c r="M2264" s="49"/>
      <c r="N2264" s="49"/>
      <c r="O2264" s="12"/>
      <c r="P2264" s="12"/>
      <c r="Q2264" s="12"/>
      <c r="R2264" s="12"/>
      <c r="S2264" s="12"/>
    </row>
    <row r="2265" spans="1:19" s="1" customFormat="1" x14ac:dyDescent="0.4">
      <c r="A2265" s="12"/>
      <c r="B2265" s="12"/>
      <c r="C2265" s="42"/>
      <c r="D2265" s="12"/>
      <c r="E2265" s="12"/>
      <c r="F2265" s="12"/>
      <c r="G2265" s="12"/>
      <c r="H2265" s="12"/>
      <c r="I2265" s="12"/>
      <c r="J2265" s="12"/>
      <c r="K2265" s="12"/>
      <c r="L2265" s="12"/>
      <c r="M2265" s="49"/>
      <c r="N2265" s="49"/>
      <c r="O2265" s="12"/>
      <c r="P2265" s="12"/>
      <c r="Q2265" s="12"/>
      <c r="R2265" s="12"/>
      <c r="S2265" s="12"/>
    </row>
    <row r="2266" spans="1:19" s="1" customFormat="1" x14ac:dyDescent="0.4">
      <c r="A2266" s="12"/>
      <c r="B2266" s="12"/>
      <c r="C2266" s="42"/>
      <c r="D2266" s="12"/>
      <c r="E2266" s="12"/>
      <c r="F2266" s="12"/>
      <c r="G2266" s="12"/>
      <c r="H2266" s="12"/>
      <c r="I2266" s="12"/>
      <c r="J2266" s="12"/>
      <c r="K2266" s="12"/>
      <c r="L2266" s="12"/>
      <c r="M2266" s="49"/>
      <c r="N2266" s="49"/>
      <c r="O2266" s="12"/>
      <c r="P2266" s="12"/>
      <c r="Q2266" s="12"/>
      <c r="R2266" s="12"/>
      <c r="S2266" s="12"/>
    </row>
    <row r="2267" spans="1:19" s="1" customFormat="1" x14ac:dyDescent="0.4">
      <c r="A2267" s="12"/>
      <c r="B2267" s="12"/>
      <c r="C2267" s="42"/>
      <c r="D2267" s="12"/>
      <c r="E2267" s="12"/>
      <c r="F2267" s="12"/>
      <c r="G2267" s="12"/>
      <c r="H2267" s="12"/>
      <c r="I2267" s="12"/>
      <c r="J2267" s="12"/>
      <c r="K2267" s="12"/>
      <c r="L2267" s="12"/>
      <c r="M2267" s="49"/>
      <c r="N2267" s="49"/>
      <c r="O2267" s="12"/>
      <c r="P2267" s="12"/>
      <c r="Q2267" s="12"/>
      <c r="R2267" s="12"/>
      <c r="S2267" s="12"/>
    </row>
    <row r="2268" spans="1:19" s="1" customFormat="1" x14ac:dyDescent="0.4">
      <c r="A2268" s="12"/>
      <c r="B2268" s="12"/>
      <c r="C2268" s="42"/>
      <c r="D2268" s="12"/>
      <c r="E2268" s="12"/>
      <c r="F2268" s="12"/>
      <c r="G2268" s="12"/>
      <c r="H2268" s="12"/>
      <c r="I2268" s="12"/>
      <c r="J2268" s="12"/>
      <c r="K2268" s="12"/>
      <c r="L2268" s="12"/>
      <c r="M2268" s="49"/>
      <c r="N2268" s="49"/>
      <c r="O2268" s="12"/>
      <c r="P2268" s="12"/>
      <c r="Q2268" s="12"/>
      <c r="R2268" s="12"/>
      <c r="S2268" s="12"/>
    </row>
    <row r="2269" spans="1:19" s="1" customFormat="1" x14ac:dyDescent="0.4">
      <c r="A2269" s="12"/>
      <c r="B2269" s="12"/>
      <c r="C2269" s="42"/>
      <c r="D2269" s="12"/>
      <c r="E2269" s="12"/>
      <c r="F2269" s="12"/>
      <c r="G2269" s="12"/>
      <c r="H2269" s="12"/>
      <c r="I2269" s="12"/>
      <c r="J2269" s="12"/>
      <c r="K2269" s="12"/>
      <c r="L2269" s="12"/>
      <c r="M2269" s="49"/>
      <c r="N2269" s="49"/>
      <c r="O2269" s="12"/>
      <c r="P2269" s="12"/>
      <c r="Q2269" s="12"/>
      <c r="R2269" s="12"/>
      <c r="S2269" s="12"/>
    </row>
    <row r="2270" spans="1:19" s="1" customFormat="1" x14ac:dyDescent="0.4">
      <c r="A2270" s="12"/>
      <c r="B2270" s="12"/>
      <c r="C2270" s="42"/>
      <c r="D2270" s="12"/>
      <c r="E2270" s="12"/>
      <c r="F2270" s="12"/>
      <c r="G2270" s="12"/>
      <c r="H2270" s="12"/>
      <c r="I2270" s="12"/>
      <c r="J2270" s="12"/>
      <c r="K2270" s="12"/>
      <c r="L2270" s="12"/>
      <c r="M2270" s="49"/>
      <c r="N2270" s="49"/>
      <c r="O2270" s="12"/>
      <c r="P2270" s="12"/>
      <c r="Q2270" s="12"/>
      <c r="R2270" s="12"/>
      <c r="S2270" s="12"/>
    </row>
    <row r="2271" spans="1:19" s="1" customFormat="1" x14ac:dyDescent="0.4">
      <c r="A2271" s="12"/>
      <c r="B2271" s="12"/>
      <c r="C2271" s="42"/>
      <c r="D2271" s="12"/>
      <c r="E2271" s="12"/>
      <c r="F2271" s="12"/>
      <c r="G2271" s="12"/>
      <c r="H2271" s="12"/>
      <c r="I2271" s="12"/>
      <c r="J2271" s="12"/>
      <c r="K2271" s="12"/>
      <c r="L2271" s="12"/>
      <c r="M2271" s="49"/>
      <c r="N2271" s="49"/>
      <c r="O2271" s="12"/>
      <c r="P2271" s="12"/>
      <c r="Q2271" s="12"/>
      <c r="R2271" s="12"/>
      <c r="S2271" s="12"/>
    </row>
    <row r="2272" spans="1:19" s="1" customFormat="1" x14ac:dyDescent="0.4">
      <c r="A2272" s="12"/>
      <c r="B2272" s="12"/>
      <c r="C2272" s="42"/>
      <c r="D2272" s="12"/>
      <c r="E2272" s="12"/>
      <c r="F2272" s="12"/>
      <c r="G2272" s="12"/>
      <c r="H2272" s="12"/>
      <c r="I2272" s="12"/>
      <c r="J2272" s="12"/>
      <c r="K2272" s="12"/>
      <c r="L2272" s="12"/>
      <c r="M2272" s="49"/>
      <c r="N2272" s="49"/>
      <c r="O2272" s="12"/>
      <c r="P2272" s="12"/>
      <c r="Q2272" s="12"/>
      <c r="R2272" s="12"/>
      <c r="S2272" s="12"/>
    </row>
    <row r="2273" spans="1:19" s="1" customFormat="1" x14ac:dyDescent="0.4">
      <c r="A2273" s="12"/>
      <c r="B2273" s="12"/>
      <c r="C2273" s="42"/>
      <c r="D2273" s="12"/>
      <c r="E2273" s="12"/>
      <c r="F2273" s="12"/>
      <c r="G2273" s="12"/>
      <c r="H2273" s="12"/>
      <c r="I2273" s="12"/>
      <c r="J2273" s="12"/>
      <c r="K2273" s="12"/>
      <c r="L2273" s="12"/>
      <c r="M2273" s="49"/>
      <c r="N2273" s="49"/>
      <c r="O2273" s="12"/>
      <c r="P2273" s="12"/>
      <c r="Q2273" s="12"/>
      <c r="R2273" s="12"/>
      <c r="S2273" s="12"/>
    </row>
    <row r="2274" spans="1:19" s="1" customFormat="1" x14ac:dyDescent="0.4">
      <c r="A2274" s="12"/>
      <c r="B2274" s="12"/>
      <c r="C2274" s="42"/>
      <c r="D2274" s="12"/>
      <c r="E2274" s="12"/>
      <c r="F2274" s="12"/>
      <c r="G2274" s="12"/>
      <c r="H2274" s="12"/>
      <c r="I2274" s="12"/>
      <c r="J2274" s="12"/>
      <c r="K2274" s="12"/>
      <c r="L2274" s="12"/>
      <c r="M2274" s="49"/>
      <c r="N2274" s="49"/>
      <c r="O2274" s="12"/>
      <c r="P2274" s="12"/>
      <c r="Q2274" s="12"/>
      <c r="R2274" s="12"/>
      <c r="S2274" s="12"/>
    </row>
    <row r="2275" spans="1:19" s="1" customFormat="1" x14ac:dyDescent="0.4">
      <c r="A2275" s="12"/>
      <c r="B2275" s="12"/>
      <c r="C2275" s="42"/>
      <c r="D2275" s="12"/>
      <c r="E2275" s="12"/>
      <c r="F2275" s="12"/>
      <c r="G2275" s="12"/>
      <c r="H2275" s="12"/>
      <c r="I2275" s="12"/>
      <c r="J2275" s="12"/>
      <c r="K2275" s="12"/>
      <c r="L2275" s="12"/>
      <c r="M2275" s="49"/>
      <c r="N2275" s="49"/>
      <c r="O2275" s="12"/>
      <c r="P2275" s="12"/>
      <c r="Q2275" s="12"/>
      <c r="R2275" s="12"/>
      <c r="S2275" s="12"/>
    </row>
    <row r="2276" spans="1:19" s="1" customFormat="1" x14ac:dyDescent="0.4">
      <c r="A2276" s="12"/>
      <c r="B2276" s="12"/>
      <c r="C2276" s="42"/>
      <c r="D2276" s="12"/>
      <c r="E2276" s="12"/>
      <c r="F2276" s="12"/>
      <c r="G2276" s="12"/>
      <c r="H2276" s="12"/>
      <c r="I2276" s="12"/>
      <c r="J2276" s="12"/>
      <c r="K2276" s="12"/>
      <c r="L2276" s="12"/>
      <c r="M2276" s="49"/>
      <c r="N2276" s="49"/>
      <c r="O2276" s="12"/>
      <c r="P2276" s="12"/>
      <c r="Q2276" s="12"/>
      <c r="R2276" s="12"/>
      <c r="S2276" s="12"/>
    </row>
    <row r="2277" spans="1:19" s="1" customFormat="1" x14ac:dyDescent="0.4">
      <c r="A2277" s="12"/>
      <c r="B2277" s="12"/>
      <c r="C2277" s="42"/>
      <c r="D2277" s="12"/>
      <c r="E2277" s="12"/>
      <c r="F2277" s="12"/>
      <c r="G2277" s="12"/>
      <c r="H2277" s="12"/>
      <c r="I2277" s="12"/>
      <c r="J2277" s="12"/>
      <c r="K2277" s="12"/>
      <c r="L2277" s="12"/>
      <c r="M2277" s="49"/>
      <c r="N2277" s="49"/>
      <c r="O2277" s="12"/>
      <c r="P2277" s="12"/>
      <c r="Q2277" s="12"/>
      <c r="R2277" s="12"/>
      <c r="S2277" s="12"/>
    </row>
    <row r="2278" spans="1:19" s="1" customFormat="1" x14ac:dyDescent="0.4">
      <c r="A2278" s="12"/>
      <c r="B2278" s="12"/>
      <c r="C2278" s="42"/>
      <c r="D2278" s="12"/>
      <c r="E2278" s="12"/>
      <c r="F2278" s="12"/>
      <c r="G2278" s="12"/>
      <c r="H2278" s="12"/>
      <c r="I2278" s="12"/>
      <c r="J2278" s="12"/>
      <c r="K2278" s="12"/>
      <c r="L2278" s="12"/>
      <c r="M2278" s="49"/>
      <c r="N2278" s="49"/>
      <c r="O2278" s="12"/>
      <c r="P2278" s="12"/>
      <c r="Q2278" s="12"/>
      <c r="R2278" s="12"/>
      <c r="S2278" s="12"/>
    </row>
    <row r="2279" spans="1:19" s="1" customFormat="1" x14ac:dyDescent="0.4">
      <c r="A2279" s="12"/>
      <c r="B2279" s="12"/>
      <c r="C2279" s="42"/>
      <c r="D2279" s="12"/>
      <c r="E2279" s="12"/>
      <c r="F2279" s="12"/>
      <c r="G2279" s="12"/>
      <c r="H2279" s="12"/>
      <c r="I2279" s="12"/>
      <c r="J2279" s="12"/>
      <c r="K2279" s="12"/>
      <c r="L2279" s="12"/>
      <c r="M2279" s="49"/>
      <c r="N2279" s="49"/>
      <c r="O2279" s="12"/>
      <c r="P2279" s="12"/>
      <c r="Q2279" s="12"/>
      <c r="R2279" s="12"/>
      <c r="S2279" s="12"/>
    </row>
    <row r="2280" spans="1:19" s="1" customFormat="1" x14ac:dyDescent="0.4">
      <c r="A2280" s="12"/>
      <c r="B2280" s="12"/>
      <c r="C2280" s="42"/>
      <c r="D2280" s="12"/>
      <c r="E2280" s="12"/>
      <c r="F2280" s="12"/>
      <c r="G2280" s="12"/>
      <c r="H2280" s="12"/>
      <c r="I2280" s="12"/>
      <c r="J2280" s="12"/>
      <c r="K2280" s="12"/>
      <c r="L2280" s="12"/>
      <c r="M2280" s="49"/>
      <c r="N2280" s="49"/>
      <c r="O2280" s="12"/>
      <c r="P2280" s="12"/>
      <c r="Q2280" s="12"/>
      <c r="R2280" s="12"/>
      <c r="S2280" s="12"/>
    </row>
    <row r="2281" spans="1:19" s="1" customFormat="1" x14ac:dyDescent="0.4">
      <c r="A2281" s="12"/>
      <c r="B2281" s="12"/>
      <c r="C2281" s="42"/>
      <c r="D2281" s="12"/>
      <c r="E2281" s="12"/>
      <c r="F2281" s="12"/>
      <c r="G2281" s="12"/>
      <c r="H2281" s="12"/>
      <c r="I2281" s="12"/>
      <c r="J2281" s="12"/>
      <c r="K2281" s="12"/>
      <c r="L2281" s="12"/>
      <c r="M2281" s="49"/>
      <c r="N2281" s="49"/>
      <c r="O2281" s="12"/>
      <c r="P2281" s="12"/>
      <c r="Q2281" s="12"/>
      <c r="R2281" s="12"/>
      <c r="S2281" s="12"/>
    </row>
    <row r="2282" spans="1:19" s="1" customFormat="1" x14ac:dyDescent="0.4">
      <c r="A2282" s="12"/>
      <c r="B2282" s="12"/>
      <c r="C2282" s="42"/>
      <c r="D2282" s="12"/>
      <c r="E2282" s="12"/>
      <c r="F2282" s="12"/>
      <c r="G2282" s="12"/>
      <c r="H2282" s="12"/>
      <c r="I2282" s="12"/>
      <c r="J2282" s="12"/>
      <c r="K2282" s="12"/>
      <c r="L2282" s="12"/>
      <c r="M2282" s="49"/>
      <c r="N2282" s="49"/>
      <c r="O2282" s="12"/>
      <c r="P2282" s="12"/>
      <c r="Q2282" s="12"/>
      <c r="R2282" s="12"/>
      <c r="S2282" s="12"/>
    </row>
    <row r="2283" spans="1:19" s="1" customFormat="1" x14ac:dyDescent="0.4">
      <c r="A2283" s="12"/>
      <c r="B2283" s="12"/>
      <c r="C2283" s="42"/>
      <c r="D2283" s="12"/>
      <c r="E2283" s="12"/>
      <c r="F2283" s="12"/>
      <c r="G2283" s="12"/>
      <c r="H2283" s="12"/>
      <c r="I2283" s="12"/>
      <c r="J2283" s="12"/>
      <c r="K2283" s="12"/>
      <c r="L2283" s="12"/>
      <c r="M2283" s="49"/>
      <c r="N2283" s="49"/>
      <c r="O2283" s="12"/>
      <c r="P2283" s="12"/>
      <c r="Q2283" s="12"/>
      <c r="R2283" s="12"/>
      <c r="S2283" s="12"/>
    </row>
    <row r="2284" spans="1:19" s="1" customFormat="1" x14ac:dyDescent="0.4">
      <c r="A2284" s="12"/>
      <c r="B2284" s="12"/>
      <c r="C2284" s="42"/>
      <c r="D2284" s="12"/>
      <c r="E2284" s="12"/>
      <c r="F2284" s="12"/>
      <c r="G2284" s="12"/>
      <c r="H2284" s="12"/>
      <c r="I2284" s="12"/>
      <c r="J2284" s="12"/>
      <c r="K2284" s="12"/>
      <c r="L2284" s="12"/>
      <c r="M2284" s="49"/>
      <c r="N2284" s="49"/>
      <c r="O2284" s="12"/>
      <c r="P2284" s="12"/>
      <c r="Q2284" s="12"/>
      <c r="R2284" s="12"/>
      <c r="S2284" s="12"/>
    </row>
    <row r="2285" spans="1:19" s="1" customFormat="1" x14ac:dyDescent="0.4">
      <c r="A2285" s="12"/>
      <c r="B2285" s="12"/>
      <c r="C2285" s="42"/>
      <c r="D2285" s="12"/>
      <c r="E2285" s="12"/>
      <c r="F2285" s="12"/>
      <c r="G2285" s="12"/>
      <c r="H2285" s="12"/>
      <c r="I2285" s="12"/>
      <c r="J2285" s="12"/>
      <c r="K2285" s="12"/>
      <c r="L2285" s="12"/>
      <c r="M2285" s="49"/>
      <c r="N2285" s="49"/>
      <c r="O2285" s="12"/>
      <c r="P2285" s="12"/>
      <c r="Q2285" s="12"/>
      <c r="R2285" s="12"/>
      <c r="S2285" s="12"/>
    </row>
    <row r="2286" spans="1:19" s="1" customFormat="1" x14ac:dyDescent="0.4">
      <c r="A2286" s="12"/>
      <c r="B2286" s="12"/>
      <c r="C2286" s="42"/>
      <c r="D2286" s="12"/>
      <c r="E2286" s="12"/>
      <c r="F2286" s="12"/>
      <c r="G2286" s="12"/>
      <c r="H2286" s="12"/>
      <c r="I2286" s="12"/>
      <c r="J2286" s="12"/>
      <c r="K2286" s="12"/>
      <c r="L2286" s="12"/>
      <c r="M2286" s="49"/>
      <c r="N2286" s="49"/>
      <c r="O2286" s="12"/>
      <c r="P2286" s="12"/>
      <c r="Q2286" s="12"/>
      <c r="R2286" s="12"/>
      <c r="S2286" s="12"/>
    </row>
    <row r="2287" spans="1:19" s="1" customFormat="1" x14ac:dyDescent="0.4">
      <c r="A2287" s="12"/>
      <c r="B2287" s="12"/>
      <c r="C2287" s="42"/>
      <c r="D2287" s="12"/>
      <c r="E2287" s="12"/>
      <c r="F2287" s="12"/>
      <c r="G2287" s="12"/>
      <c r="H2287" s="12"/>
      <c r="I2287" s="12"/>
      <c r="J2287" s="12"/>
      <c r="K2287" s="12"/>
      <c r="L2287" s="12"/>
      <c r="M2287" s="49"/>
      <c r="N2287" s="49"/>
      <c r="O2287" s="12"/>
      <c r="P2287" s="12"/>
      <c r="Q2287" s="12"/>
      <c r="R2287" s="12"/>
      <c r="S2287" s="12"/>
    </row>
    <row r="2288" spans="1:19" s="1" customFormat="1" x14ac:dyDescent="0.4">
      <c r="A2288" s="12"/>
      <c r="B2288" s="12"/>
      <c r="C2288" s="42"/>
      <c r="D2288" s="12"/>
      <c r="E2288" s="12"/>
      <c r="F2288" s="12"/>
      <c r="G2288" s="12"/>
      <c r="H2288" s="12"/>
      <c r="I2288" s="12"/>
      <c r="J2288" s="12"/>
      <c r="K2288" s="12"/>
      <c r="L2288" s="12"/>
      <c r="M2288" s="49"/>
      <c r="N2288" s="49"/>
      <c r="O2288" s="12"/>
      <c r="P2288" s="12"/>
      <c r="Q2288" s="12"/>
      <c r="R2288" s="12"/>
      <c r="S2288" s="12"/>
    </row>
    <row r="2289" spans="1:19" s="1" customFormat="1" x14ac:dyDescent="0.4">
      <c r="A2289" s="12"/>
      <c r="B2289" s="12"/>
      <c r="C2289" s="42"/>
      <c r="D2289" s="12"/>
      <c r="E2289" s="12"/>
      <c r="F2289" s="12"/>
      <c r="G2289" s="12"/>
      <c r="H2289" s="12"/>
      <c r="I2289" s="12"/>
      <c r="J2289" s="12"/>
      <c r="K2289" s="12"/>
      <c r="L2289" s="12"/>
      <c r="M2289" s="49"/>
      <c r="N2289" s="49"/>
      <c r="O2289" s="12"/>
      <c r="P2289" s="12"/>
      <c r="Q2289" s="12"/>
      <c r="R2289" s="12"/>
      <c r="S2289" s="12"/>
    </row>
    <row r="2290" spans="1:19" s="1" customFormat="1" x14ac:dyDescent="0.4">
      <c r="A2290" s="12"/>
      <c r="B2290" s="12"/>
      <c r="C2290" s="42"/>
      <c r="D2290" s="12"/>
      <c r="E2290" s="12"/>
      <c r="F2290" s="12"/>
      <c r="G2290" s="12"/>
      <c r="H2290" s="12"/>
      <c r="I2290" s="12"/>
      <c r="J2290" s="12"/>
      <c r="K2290" s="12"/>
      <c r="L2290" s="12"/>
      <c r="M2290" s="49"/>
      <c r="N2290" s="49"/>
      <c r="O2290" s="12"/>
      <c r="P2290" s="12"/>
      <c r="Q2290" s="12"/>
      <c r="R2290" s="12"/>
      <c r="S2290" s="12"/>
    </row>
    <row r="2291" spans="1:19" s="1" customFormat="1" x14ac:dyDescent="0.4">
      <c r="A2291" s="12"/>
      <c r="B2291" s="12"/>
      <c r="C2291" s="42"/>
      <c r="D2291" s="12"/>
      <c r="E2291" s="12"/>
      <c r="F2291" s="12"/>
      <c r="G2291" s="12"/>
      <c r="H2291" s="12"/>
      <c r="I2291" s="12"/>
      <c r="J2291" s="12"/>
      <c r="K2291" s="12"/>
      <c r="L2291" s="12"/>
      <c r="M2291" s="49"/>
      <c r="N2291" s="49"/>
      <c r="O2291" s="12"/>
      <c r="P2291" s="12"/>
      <c r="Q2291" s="12"/>
      <c r="R2291" s="12"/>
      <c r="S2291" s="12"/>
    </row>
    <row r="2292" spans="1:19" s="1" customFormat="1" x14ac:dyDescent="0.4">
      <c r="A2292" s="12"/>
      <c r="B2292" s="12"/>
      <c r="C2292" s="42"/>
      <c r="D2292" s="12"/>
      <c r="E2292" s="12"/>
      <c r="F2292" s="12"/>
      <c r="G2292" s="12"/>
      <c r="H2292" s="12"/>
      <c r="I2292" s="12"/>
      <c r="J2292" s="12"/>
      <c r="K2292" s="12"/>
      <c r="L2292" s="12"/>
      <c r="M2292" s="49"/>
      <c r="N2292" s="49"/>
      <c r="O2292" s="12"/>
      <c r="P2292" s="12"/>
      <c r="Q2292" s="12"/>
      <c r="R2292" s="12"/>
      <c r="S2292" s="12"/>
    </row>
    <row r="2293" spans="1:19" s="1" customFormat="1" x14ac:dyDescent="0.4">
      <c r="A2293" s="12"/>
      <c r="B2293" s="12"/>
      <c r="C2293" s="42"/>
      <c r="D2293" s="12"/>
      <c r="E2293" s="12"/>
      <c r="F2293" s="12"/>
      <c r="G2293" s="12"/>
      <c r="H2293" s="12"/>
      <c r="I2293" s="12"/>
      <c r="J2293" s="12"/>
      <c r="K2293" s="12"/>
      <c r="L2293" s="12"/>
      <c r="M2293" s="49"/>
      <c r="N2293" s="49"/>
      <c r="O2293" s="12"/>
      <c r="P2293" s="12"/>
      <c r="Q2293" s="12"/>
      <c r="R2293" s="12"/>
      <c r="S2293" s="12"/>
    </row>
    <row r="2294" spans="1:19" s="1" customFormat="1" x14ac:dyDescent="0.4">
      <c r="A2294" s="12"/>
      <c r="B2294" s="12"/>
      <c r="C2294" s="42"/>
      <c r="D2294" s="12"/>
      <c r="E2294" s="12"/>
      <c r="F2294" s="12"/>
      <c r="G2294" s="12"/>
      <c r="H2294" s="12"/>
      <c r="I2294" s="12"/>
      <c r="J2294" s="12"/>
      <c r="K2294" s="12"/>
      <c r="L2294" s="12"/>
      <c r="M2294" s="49"/>
      <c r="N2294" s="49"/>
      <c r="O2294" s="12"/>
      <c r="P2294" s="12"/>
      <c r="Q2294" s="12"/>
      <c r="R2294" s="12"/>
      <c r="S2294" s="12"/>
    </row>
    <row r="2295" spans="1:19" s="1" customFormat="1" x14ac:dyDescent="0.4">
      <c r="A2295" s="12"/>
      <c r="B2295" s="12"/>
      <c r="C2295" s="42"/>
      <c r="D2295" s="12"/>
      <c r="E2295" s="12"/>
      <c r="F2295" s="12"/>
      <c r="G2295" s="12"/>
      <c r="H2295" s="12"/>
      <c r="I2295" s="12"/>
      <c r="J2295" s="12"/>
      <c r="K2295" s="12"/>
      <c r="L2295" s="12"/>
      <c r="M2295" s="49"/>
      <c r="N2295" s="49"/>
      <c r="O2295" s="12"/>
      <c r="P2295" s="12"/>
      <c r="Q2295" s="12"/>
      <c r="R2295" s="12"/>
      <c r="S2295" s="12"/>
    </row>
    <row r="2296" spans="1:19" s="1" customFormat="1" x14ac:dyDescent="0.4">
      <c r="A2296" s="12"/>
      <c r="B2296" s="12"/>
      <c r="C2296" s="42"/>
      <c r="D2296" s="12"/>
      <c r="E2296" s="12"/>
      <c r="F2296" s="12"/>
      <c r="G2296" s="12"/>
      <c r="H2296" s="12"/>
      <c r="I2296" s="12"/>
      <c r="J2296" s="12"/>
      <c r="K2296" s="12"/>
      <c r="L2296" s="12"/>
      <c r="M2296" s="49"/>
      <c r="N2296" s="49"/>
      <c r="O2296" s="12"/>
      <c r="P2296" s="12"/>
      <c r="Q2296" s="12"/>
      <c r="R2296" s="12"/>
      <c r="S2296" s="12"/>
    </row>
    <row r="2297" spans="1:19" s="1" customFormat="1" x14ac:dyDescent="0.4">
      <c r="A2297" s="12"/>
      <c r="B2297" s="12"/>
      <c r="C2297" s="42"/>
      <c r="D2297" s="12"/>
      <c r="E2297" s="12"/>
      <c r="F2297" s="12"/>
      <c r="G2297" s="12"/>
      <c r="H2297" s="12"/>
      <c r="I2297" s="12"/>
      <c r="J2297" s="12"/>
      <c r="K2297" s="12"/>
      <c r="L2297" s="12"/>
      <c r="M2297" s="49"/>
      <c r="N2297" s="49"/>
      <c r="O2297" s="12"/>
      <c r="P2297" s="12"/>
      <c r="Q2297" s="12"/>
      <c r="R2297" s="12"/>
      <c r="S2297" s="12"/>
    </row>
    <row r="2298" spans="1:19" s="1" customFormat="1" x14ac:dyDescent="0.4">
      <c r="A2298" s="12"/>
      <c r="B2298" s="12"/>
      <c r="C2298" s="42"/>
      <c r="D2298" s="12"/>
      <c r="E2298" s="12"/>
      <c r="F2298" s="12"/>
      <c r="G2298" s="12"/>
      <c r="H2298" s="12"/>
      <c r="I2298" s="12"/>
      <c r="J2298" s="12"/>
      <c r="K2298" s="12"/>
      <c r="L2298" s="12"/>
      <c r="M2298" s="49"/>
      <c r="N2298" s="49"/>
      <c r="O2298" s="12"/>
      <c r="P2298" s="12"/>
      <c r="Q2298" s="12"/>
      <c r="R2298" s="12"/>
      <c r="S2298" s="12"/>
    </row>
    <row r="2299" spans="1:19" s="1" customFormat="1" x14ac:dyDescent="0.4">
      <c r="A2299" s="12"/>
      <c r="B2299" s="12"/>
      <c r="C2299" s="42"/>
      <c r="D2299" s="12"/>
      <c r="E2299" s="12"/>
      <c r="F2299" s="12"/>
      <c r="G2299" s="12"/>
      <c r="H2299" s="12"/>
      <c r="I2299" s="12"/>
      <c r="J2299" s="12"/>
      <c r="K2299" s="12"/>
      <c r="L2299" s="12"/>
      <c r="M2299" s="49"/>
      <c r="N2299" s="49"/>
      <c r="O2299" s="12"/>
      <c r="P2299" s="12"/>
      <c r="Q2299" s="12"/>
      <c r="R2299" s="12"/>
      <c r="S2299" s="12"/>
    </row>
    <row r="2300" spans="1:19" s="1" customFormat="1" x14ac:dyDescent="0.4">
      <c r="A2300" s="12"/>
      <c r="B2300" s="12"/>
      <c r="C2300" s="42"/>
      <c r="D2300" s="12"/>
      <c r="E2300" s="12"/>
      <c r="F2300" s="12"/>
      <c r="G2300" s="12"/>
      <c r="H2300" s="12"/>
      <c r="I2300" s="12"/>
      <c r="J2300" s="12"/>
      <c r="K2300" s="12"/>
      <c r="L2300" s="12"/>
      <c r="M2300" s="49"/>
      <c r="N2300" s="49"/>
      <c r="O2300" s="12"/>
      <c r="P2300" s="12"/>
      <c r="Q2300" s="12"/>
      <c r="R2300" s="12"/>
      <c r="S2300" s="12"/>
    </row>
    <row r="2301" spans="1:19" s="1" customFormat="1" x14ac:dyDescent="0.4">
      <c r="A2301" s="12"/>
      <c r="B2301" s="12"/>
      <c r="C2301" s="42"/>
      <c r="D2301" s="12"/>
      <c r="E2301" s="12"/>
      <c r="F2301" s="12"/>
      <c r="G2301" s="12"/>
      <c r="H2301" s="12"/>
      <c r="I2301" s="12"/>
      <c r="J2301" s="12"/>
      <c r="K2301" s="12"/>
      <c r="L2301" s="12"/>
      <c r="M2301" s="49"/>
      <c r="N2301" s="49"/>
      <c r="O2301" s="12"/>
      <c r="P2301" s="12"/>
      <c r="Q2301" s="12"/>
      <c r="R2301" s="12"/>
      <c r="S2301" s="12"/>
    </row>
    <row r="2302" spans="1:19" s="1" customFormat="1" x14ac:dyDescent="0.4">
      <c r="A2302" s="12"/>
      <c r="B2302" s="12"/>
      <c r="C2302" s="42"/>
      <c r="D2302" s="12"/>
      <c r="E2302" s="12"/>
      <c r="F2302" s="12"/>
      <c r="G2302" s="12"/>
      <c r="H2302" s="12"/>
      <c r="I2302" s="12"/>
      <c r="J2302" s="12"/>
      <c r="K2302" s="12"/>
      <c r="L2302" s="12"/>
      <c r="M2302" s="49"/>
      <c r="N2302" s="49"/>
      <c r="O2302" s="12"/>
      <c r="P2302" s="12"/>
      <c r="Q2302" s="12"/>
      <c r="R2302" s="12"/>
      <c r="S2302" s="12"/>
    </row>
    <row r="2303" spans="1:19" s="1" customFormat="1" x14ac:dyDescent="0.4">
      <c r="A2303" s="12"/>
      <c r="B2303" s="12"/>
      <c r="C2303" s="42"/>
      <c r="D2303" s="12"/>
      <c r="E2303" s="12"/>
      <c r="F2303" s="12"/>
      <c r="G2303" s="12"/>
      <c r="H2303" s="12"/>
      <c r="I2303" s="12"/>
      <c r="J2303" s="12"/>
      <c r="K2303" s="12"/>
      <c r="L2303" s="12"/>
      <c r="M2303" s="49"/>
      <c r="N2303" s="49"/>
      <c r="O2303" s="12"/>
      <c r="P2303" s="12"/>
      <c r="Q2303" s="12"/>
      <c r="R2303" s="12"/>
      <c r="S2303" s="12"/>
    </row>
    <row r="2304" spans="1:19" s="1" customFormat="1" x14ac:dyDescent="0.4">
      <c r="A2304" s="12"/>
      <c r="B2304" s="12"/>
      <c r="C2304" s="42"/>
      <c r="D2304" s="12"/>
      <c r="E2304" s="12"/>
      <c r="F2304" s="12"/>
      <c r="G2304" s="12"/>
      <c r="H2304" s="12"/>
      <c r="I2304" s="12"/>
      <c r="J2304" s="12"/>
      <c r="K2304" s="12"/>
      <c r="L2304" s="12"/>
      <c r="M2304" s="49"/>
      <c r="N2304" s="49"/>
      <c r="O2304" s="12"/>
      <c r="P2304" s="12"/>
      <c r="Q2304" s="12"/>
      <c r="R2304" s="12"/>
      <c r="S2304" s="12"/>
    </row>
    <row r="2305" spans="1:19" s="1" customFormat="1" x14ac:dyDescent="0.4">
      <c r="A2305" s="12"/>
      <c r="B2305" s="12"/>
      <c r="C2305" s="42"/>
      <c r="D2305" s="12"/>
      <c r="E2305" s="12"/>
      <c r="F2305" s="12"/>
      <c r="G2305" s="12"/>
      <c r="H2305" s="12"/>
      <c r="I2305" s="12"/>
      <c r="J2305" s="12"/>
      <c r="K2305" s="12"/>
      <c r="L2305" s="12"/>
      <c r="M2305" s="49"/>
      <c r="N2305" s="49"/>
      <c r="O2305" s="12"/>
      <c r="P2305" s="12"/>
      <c r="Q2305" s="12"/>
      <c r="R2305" s="12"/>
      <c r="S2305" s="12"/>
    </row>
    <row r="2306" spans="1:19" s="1" customFormat="1" x14ac:dyDescent="0.4">
      <c r="A2306" s="12"/>
      <c r="B2306" s="12"/>
      <c r="C2306" s="42"/>
      <c r="D2306" s="12"/>
      <c r="E2306" s="12"/>
      <c r="F2306" s="12"/>
      <c r="G2306" s="12"/>
      <c r="H2306" s="12"/>
      <c r="I2306" s="12"/>
      <c r="J2306" s="12"/>
      <c r="K2306" s="12"/>
      <c r="L2306" s="12"/>
      <c r="M2306" s="49"/>
      <c r="N2306" s="49"/>
      <c r="O2306" s="12"/>
      <c r="P2306" s="12"/>
      <c r="Q2306" s="12"/>
      <c r="R2306" s="12"/>
      <c r="S2306" s="12"/>
    </row>
    <row r="2307" spans="1:19" s="1" customFormat="1" x14ac:dyDescent="0.4">
      <c r="A2307" s="12"/>
      <c r="B2307" s="12"/>
      <c r="C2307" s="42"/>
      <c r="D2307" s="12"/>
      <c r="E2307" s="12"/>
      <c r="F2307" s="12"/>
      <c r="G2307" s="12"/>
      <c r="H2307" s="12"/>
      <c r="I2307" s="12"/>
      <c r="J2307" s="12"/>
      <c r="K2307" s="12"/>
      <c r="L2307" s="12"/>
      <c r="M2307" s="49"/>
      <c r="N2307" s="49"/>
      <c r="O2307" s="12"/>
      <c r="P2307" s="12"/>
      <c r="Q2307" s="12"/>
      <c r="R2307" s="12"/>
      <c r="S2307" s="12"/>
    </row>
    <row r="2308" spans="1:19" s="1" customFormat="1" x14ac:dyDescent="0.4">
      <c r="A2308" s="12"/>
      <c r="B2308" s="12"/>
      <c r="C2308" s="42"/>
      <c r="D2308" s="12"/>
      <c r="E2308" s="12"/>
      <c r="F2308" s="12"/>
      <c r="G2308" s="12"/>
      <c r="H2308" s="12"/>
      <c r="I2308" s="12"/>
      <c r="J2308" s="12"/>
      <c r="K2308" s="12"/>
      <c r="L2308" s="12"/>
      <c r="M2308" s="49"/>
      <c r="N2308" s="49"/>
      <c r="O2308" s="12"/>
      <c r="P2308" s="12"/>
      <c r="Q2308" s="12"/>
      <c r="R2308" s="12"/>
      <c r="S2308" s="12"/>
    </row>
    <row r="2309" spans="1:19" s="1" customFormat="1" x14ac:dyDescent="0.4">
      <c r="A2309" s="12"/>
      <c r="B2309" s="12"/>
      <c r="C2309" s="42"/>
      <c r="D2309" s="12"/>
      <c r="E2309" s="12"/>
      <c r="F2309" s="12"/>
      <c r="G2309" s="12"/>
      <c r="H2309" s="12"/>
      <c r="I2309" s="12"/>
      <c r="J2309" s="12"/>
      <c r="K2309" s="12"/>
      <c r="L2309" s="12"/>
      <c r="M2309" s="49"/>
      <c r="N2309" s="49"/>
      <c r="O2309" s="12"/>
      <c r="P2309" s="12"/>
      <c r="Q2309" s="12"/>
      <c r="R2309" s="12"/>
      <c r="S2309" s="12"/>
    </row>
    <row r="2310" spans="1:19" s="1" customFormat="1" x14ac:dyDescent="0.4">
      <c r="A2310" s="12"/>
      <c r="B2310" s="12"/>
      <c r="C2310" s="42"/>
      <c r="D2310" s="12"/>
      <c r="E2310" s="12"/>
      <c r="F2310" s="12"/>
      <c r="G2310" s="12"/>
      <c r="H2310" s="12"/>
      <c r="I2310" s="12"/>
      <c r="J2310" s="12"/>
      <c r="K2310" s="12"/>
      <c r="L2310" s="12"/>
      <c r="M2310" s="49"/>
      <c r="N2310" s="49"/>
      <c r="O2310" s="12"/>
      <c r="P2310" s="12"/>
      <c r="Q2310" s="12"/>
      <c r="R2310" s="12"/>
      <c r="S2310" s="12"/>
    </row>
    <row r="2311" spans="1:19" s="1" customFormat="1" x14ac:dyDescent="0.4">
      <c r="A2311" s="12"/>
      <c r="B2311" s="12"/>
      <c r="C2311" s="42"/>
      <c r="D2311" s="12"/>
      <c r="E2311" s="12"/>
      <c r="F2311" s="12"/>
      <c r="G2311" s="12"/>
      <c r="H2311" s="12"/>
      <c r="I2311" s="12"/>
      <c r="J2311" s="12"/>
      <c r="K2311" s="12"/>
      <c r="L2311" s="12"/>
      <c r="M2311" s="49"/>
      <c r="N2311" s="49"/>
      <c r="O2311" s="12"/>
      <c r="P2311" s="12"/>
      <c r="Q2311" s="12"/>
      <c r="R2311" s="12"/>
      <c r="S2311" s="12"/>
    </row>
    <row r="2312" spans="1:19" s="1" customFormat="1" x14ac:dyDescent="0.4">
      <c r="A2312" s="12"/>
      <c r="B2312" s="12"/>
      <c r="C2312" s="42"/>
      <c r="D2312" s="12"/>
      <c r="E2312" s="12"/>
      <c r="F2312" s="12"/>
      <c r="G2312" s="12"/>
      <c r="H2312" s="12"/>
      <c r="I2312" s="12"/>
      <c r="J2312" s="12"/>
      <c r="K2312" s="12"/>
      <c r="L2312" s="12"/>
      <c r="M2312" s="49"/>
      <c r="N2312" s="49"/>
      <c r="O2312" s="12"/>
      <c r="P2312" s="12"/>
      <c r="Q2312" s="12"/>
      <c r="R2312" s="12"/>
      <c r="S2312" s="12"/>
    </row>
    <row r="2313" spans="1:19" s="1" customFormat="1" x14ac:dyDescent="0.4">
      <c r="A2313" s="12"/>
      <c r="B2313" s="12"/>
      <c r="C2313" s="42"/>
      <c r="D2313" s="12"/>
      <c r="E2313" s="12"/>
      <c r="F2313" s="12"/>
      <c r="G2313" s="12"/>
      <c r="H2313" s="12"/>
      <c r="I2313" s="12"/>
      <c r="J2313" s="12"/>
      <c r="K2313" s="12"/>
      <c r="L2313" s="12"/>
      <c r="M2313" s="49"/>
      <c r="N2313" s="49"/>
      <c r="O2313" s="12"/>
      <c r="P2313" s="12"/>
      <c r="Q2313" s="12"/>
      <c r="R2313" s="12"/>
      <c r="S2313" s="12"/>
    </row>
    <row r="2314" spans="1:19" s="1" customFormat="1" x14ac:dyDescent="0.4">
      <c r="A2314" s="12"/>
      <c r="B2314" s="12"/>
      <c r="C2314" s="42"/>
      <c r="D2314" s="12"/>
      <c r="E2314" s="12"/>
      <c r="F2314" s="12"/>
      <c r="G2314" s="12"/>
      <c r="H2314" s="12"/>
      <c r="I2314" s="12"/>
      <c r="J2314" s="12"/>
      <c r="K2314" s="12"/>
      <c r="L2314" s="12"/>
      <c r="M2314" s="49"/>
      <c r="N2314" s="49"/>
      <c r="O2314" s="12"/>
      <c r="P2314" s="12"/>
      <c r="Q2314" s="12"/>
      <c r="R2314" s="12"/>
      <c r="S2314" s="12"/>
    </row>
    <row r="2315" spans="1:19" s="1" customFormat="1" x14ac:dyDescent="0.4">
      <c r="A2315" s="12"/>
      <c r="B2315" s="12"/>
      <c r="C2315" s="42"/>
      <c r="D2315" s="12"/>
      <c r="E2315" s="12"/>
      <c r="F2315" s="12"/>
      <c r="G2315" s="12"/>
      <c r="H2315" s="12"/>
      <c r="I2315" s="12"/>
      <c r="J2315" s="12"/>
      <c r="K2315" s="12"/>
      <c r="L2315" s="12"/>
      <c r="M2315" s="49"/>
      <c r="N2315" s="49"/>
      <c r="O2315" s="12"/>
      <c r="P2315" s="12"/>
      <c r="Q2315" s="12"/>
      <c r="R2315" s="12"/>
      <c r="S2315" s="12"/>
    </row>
    <row r="2316" spans="1:19" s="1" customFormat="1" x14ac:dyDescent="0.4">
      <c r="A2316" s="12"/>
      <c r="B2316" s="12"/>
      <c r="C2316" s="42"/>
      <c r="D2316" s="12"/>
      <c r="E2316" s="12"/>
      <c r="F2316" s="12"/>
      <c r="G2316" s="12"/>
      <c r="H2316" s="12"/>
      <c r="I2316" s="12"/>
      <c r="J2316" s="12"/>
      <c r="K2316" s="12"/>
      <c r="L2316" s="12"/>
      <c r="M2316" s="49"/>
      <c r="N2316" s="49"/>
      <c r="O2316" s="12"/>
      <c r="P2316" s="12"/>
      <c r="Q2316" s="12"/>
      <c r="R2316" s="12"/>
      <c r="S2316" s="12"/>
    </row>
    <row r="2317" spans="1:19" s="1" customFormat="1" x14ac:dyDescent="0.4">
      <c r="A2317" s="12"/>
      <c r="B2317" s="12"/>
      <c r="C2317" s="42"/>
      <c r="D2317" s="12"/>
      <c r="E2317" s="12"/>
      <c r="F2317" s="12"/>
      <c r="G2317" s="12"/>
      <c r="H2317" s="12"/>
      <c r="I2317" s="12"/>
      <c r="J2317" s="12"/>
      <c r="K2317" s="12"/>
      <c r="L2317" s="12"/>
      <c r="M2317" s="49"/>
      <c r="N2317" s="49"/>
      <c r="O2317" s="12"/>
      <c r="P2317" s="12"/>
      <c r="Q2317" s="12"/>
      <c r="R2317" s="12"/>
      <c r="S2317" s="12"/>
    </row>
    <row r="2318" spans="1:19" s="1" customFormat="1" x14ac:dyDescent="0.4">
      <c r="A2318" s="12"/>
      <c r="B2318" s="12"/>
      <c r="C2318" s="42"/>
      <c r="D2318" s="12"/>
      <c r="E2318" s="12"/>
      <c r="F2318" s="12"/>
      <c r="G2318" s="12"/>
      <c r="H2318" s="12"/>
      <c r="I2318" s="12"/>
      <c r="J2318" s="12"/>
      <c r="K2318" s="12"/>
      <c r="L2318" s="12"/>
      <c r="M2318" s="49"/>
      <c r="N2318" s="49"/>
      <c r="O2318" s="12"/>
      <c r="P2318" s="12"/>
      <c r="Q2318" s="12"/>
      <c r="R2318" s="12"/>
      <c r="S2318" s="12"/>
    </row>
    <row r="2319" spans="1:19" s="1" customFormat="1" x14ac:dyDescent="0.4">
      <c r="A2319" s="12"/>
      <c r="B2319" s="12"/>
      <c r="C2319" s="42"/>
      <c r="D2319" s="12"/>
      <c r="E2319" s="12"/>
      <c r="F2319" s="12"/>
      <c r="G2319" s="12"/>
      <c r="H2319" s="12"/>
      <c r="I2319" s="12"/>
      <c r="J2319" s="12"/>
      <c r="K2319" s="12"/>
      <c r="L2319" s="12"/>
      <c r="M2319" s="49"/>
      <c r="N2319" s="49"/>
      <c r="O2319" s="12"/>
      <c r="P2319" s="12"/>
      <c r="Q2319" s="12"/>
      <c r="R2319" s="12"/>
      <c r="S2319" s="12"/>
    </row>
    <row r="2320" spans="1:19" s="1" customFormat="1" x14ac:dyDescent="0.4">
      <c r="A2320" s="12"/>
      <c r="B2320" s="12"/>
      <c r="C2320" s="42"/>
      <c r="D2320" s="12"/>
      <c r="E2320" s="12"/>
      <c r="F2320" s="12"/>
      <c r="G2320" s="12"/>
      <c r="H2320" s="12"/>
      <c r="I2320" s="12"/>
      <c r="J2320" s="12"/>
      <c r="K2320" s="12"/>
      <c r="L2320" s="12"/>
      <c r="M2320" s="49"/>
      <c r="N2320" s="49"/>
      <c r="O2320" s="12"/>
      <c r="P2320" s="12"/>
      <c r="Q2320" s="12"/>
      <c r="R2320" s="12"/>
      <c r="S2320" s="12"/>
    </row>
    <row r="2321" spans="1:19" s="1" customFormat="1" x14ac:dyDescent="0.4">
      <c r="A2321" s="12"/>
      <c r="B2321" s="12"/>
      <c r="C2321" s="42"/>
      <c r="D2321" s="12"/>
      <c r="E2321" s="12"/>
      <c r="F2321" s="12"/>
      <c r="G2321" s="12"/>
      <c r="H2321" s="12"/>
      <c r="I2321" s="12"/>
      <c r="J2321" s="12"/>
      <c r="K2321" s="12"/>
      <c r="L2321" s="12"/>
      <c r="M2321" s="49"/>
      <c r="N2321" s="49"/>
      <c r="O2321" s="12"/>
      <c r="P2321" s="12"/>
      <c r="Q2321" s="12"/>
      <c r="R2321" s="12"/>
      <c r="S2321" s="12"/>
    </row>
    <row r="2322" spans="1:19" s="1" customFormat="1" x14ac:dyDescent="0.4">
      <c r="A2322" s="12"/>
      <c r="B2322" s="12"/>
      <c r="C2322" s="42"/>
      <c r="D2322" s="12"/>
      <c r="E2322" s="12"/>
      <c r="F2322" s="12"/>
      <c r="G2322" s="12"/>
      <c r="H2322" s="12"/>
      <c r="I2322" s="12"/>
      <c r="J2322" s="12"/>
      <c r="K2322" s="12"/>
      <c r="L2322" s="12"/>
      <c r="M2322" s="49"/>
      <c r="N2322" s="49"/>
      <c r="O2322" s="12"/>
      <c r="P2322" s="12"/>
      <c r="Q2322" s="12"/>
      <c r="R2322" s="12"/>
      <c r="S2322" s="12"/>
    </row>
    <row r="2323" spans="1:19" s="1" customFormat="1" x14ac:dyDescent="0.4">
      <c r="A2323" s="12"/>
      <c r="B2323" s="12"/>
      <c r="C2323" s="42"/>
      <c r="D2323" s="12"/>
      <c r="E2323" s="12"/>
      <c r="F2323" s="12"/>
      <c r="G2323" s="12"/>
      <c r="H2323" s="12"/>
      <c r="I2323" s="12"/>
      <c r="J2323" s="12"/>
      <c r="K2323" s="12"/>
      <c r="L2323" s="12"/>
      <c r="M2323" s="49"/>
      <c r="N2323" s="49"/>
      <c r="O2323" s="12"/>
      <c r="P2323" s="12"/>
      <c r="Q2323" s="12"/>
      <c r="R2323" s="12"/>
      <c r="S2323" s="12"/>
    </row>
    <row r="2324" spans="1:19" s="1" customFormat="1" x14ac:dyDescent="0.4">
      <c r="A2324" s="12"/>
      <c r="B2324" s="12"/>
      <c r="C2324" s="42"/>
      <c r="D2324" s="12"/>
      <c r="E2324" s="12"/>
      <c r="F2324" s="12"/>
      <c r="G2324" s="12"/>
      <c r="H2324" s="12"/>
      <c r="I2324" s="12"/>
      <c r="J2324" s="12"/>
      <c r="K2324" s="12"/>
      <c r="L2324" s="12"/>
      <c r="M2324" s="49"/>
      <c r="N2324" s="49"/>
      <c r="O2324" s="12"/>
      <c r="P2324" s="12"/>
      <c r="Q2324" s="12"/>
      <c r="R2324" s="12"/>
      <c r="S2324" s="12"/>
    </row>
    <row r="2325" spans="1:19" s="1" customFormat="1" x14ac:dyDescent="0.4">
      <c r="A2325" s="12"/>
      <c r="B2325" s="12"/>
      <c r="C2325" s="42"/>
      <c r="D2325" s="12"/>
      <c r="E2325" s="12"/>
      <c r="F2325" s="12"/>
      <c r="G2325" s="12"/>
      <c r="H2325" s="12"/>
      <c r="I2325" s="12"/>
      <c r="J2325" s="12"/>
      <c r="K2325" s="12"/>
      <c r="L2325" s="12"/>
      <c r="M2325" s="49"/>
      <c r="N2325" s="49"/>
      <c r="O2325" s="12"/>
      <c r="P2325" s="12"/>
      <c r="Q2325" s="12"/>
      <c r="R2325" s="12"/>
      <c r="S2325" s="12"/>
    </row>
    <row r="2326" spans="1:19" s="1" customFormat="1" x14ac:dyDescent="0.4">
      <c r="A2326" s="12"/>
      <c r="B2326" s="12"/>
      <c r="C2326" s="42"/>
      <c r="D2326" s="12"/>
      <c r="E2326" s="12"/>
      <c r="F2326" s="12"/>
      <c r="G2326" s="12"/>
      <c r="H2326" s="12"/>
      <c r="I2326" s="12"/>
      <c r="J2326" s="12"/>
      <c r="K2326" s="12"/>
      <c r="L2326" s="12"/>
      <c r="M2326" s="49"/>
      <c r="N2326" s="49"/>
      <c r="O2326" s="12"/>
      <c r="P2326" s="12"/>
      <c r="Q2326" s="12"/>
      <c r="R2326" s="12"/>
      <c r="S2326" s="12"/>
    </row>
    <row r="2327" spans="1:19" s="1" customFormat="1" x14ac:dyDescent="0.4">
      <c r="A2327" s="12"/>
      <c r="B2327" s="12"/>
      <c r="C2327" s="42"/>
      <c r="D2327" s="12"/>
      <c r="E2327" s="12"/>
      <c r="F2327" s="12"/>
      <c r="G2327" s="12"/>
      <c r="H2327" s="12"/>
      <c r="I2327" s="12"/>
      <c r="J2327" s="12"/>
      <c r="K2327" s="12"/>
      <c r="L2327" s="12"/>
      <c r="M2327" s="49"/>
      <c r="N2327" s="49"/>
      <c r="O2327" s="12"/>
      <c r="P2327" s="12"/>
      <c r="Q2327" s="12"/>
      <c r="R2327" s="12"/>
      <c r="S2327" s="12"/>
    </row>
    <row r="2328" spans="1:19" s="1" customFormat="1" x14ac:dyDescent="0.4">
      <c r="A2328" s="12"/>
      <c r="B2328" s="12"/>
      <c r="C2328" s="42"/>
      <c r="D2328" s="12"/>
      <c r="E2328" s="12"/>
      <c r="F2328" s="12"/>
      <c r="G2328" s="12"/>
      <c r="H2328" s="12"/>
      <c r="I2328" s="12"/>
      <c r="J2328" s="12"/>
      <c r="K2328" s="12"/>
      <c r="L2328" s="12"/>
      <c r="M2328" s="49"/>
      <c r="N2328" s="49"/>
      <c r="O2328" s="12"/>
      <c r="P2328" s="12"/>
      <c r="Q2328" s="12"/>
      <c r="R2328" s="12"/>
      <c r="S2328" s="12"/>
    </row>
    <row r="2329" spans="1:19" s="1" customFormat="1" x14ac:dyDescent="0.4">
      <c r="A2329" s="12"/>
      <c r="B2329" s="12"/>
      <c r="C2329" s="42"/>
      <c r="D2329" s="12"/>
      <c r="E2329" s="12"/>
      <c r="F2329" s="12"/>
      <c r="G2329" s="12"/>
      <c r="H2329" s="12"/>
      <c r="I2329" s="12"/>
      <c r="J2329" s="12"/>
      <c r="K2329" s="12"/>
      <c r="L2329" s="12"/>
      <c r="M2329" s="49"/>
      <c r="N2329" s="49"/>
      <c r="O2329" s="12"/>
      <c r="P2329" s="12"/>
      <c r="Q2329" s="12"/>
      <c r="R2329" s="12"/>
      <c r="S2329" s="12"/>
    </row>
    <row r="2330" spans="1:19" s="1" customFormat="1" x14ac:dyDescent="0.4">
      <c r="A2330" s="12"/>
      <c r="B2330" s="12"/>
      <c r="C2330" s="42"/>
      <c r="D2330" s="12"/>
      <c r="E2330" s="12"/>
      <c r="F2330" s="12"/>
      <c r="G2330" s="12"/>
      <c r="H2330" s="12"/>
      <c r="I2330" s="12"/>
      <c r="J2330" s="12"/>
      <c r="K2330" s="12"/>
      <c r="L2330" s="12"/>
      <c r="M2330" s="49"/>
      <c r="N2330" s="49"/>
      <c r="O2330" s="12"/>
      <c r="P2330" s="12"/>
      <c r="Q2330" s="12"/>
      <c r="R2330" s="12"/>
      <c r="S2330" s="12"/>
    </row>
    <row r="2331" spans="1:19" s="1" customFormat="1" x14ac:dyDescent="0.4">
      <c r="A2331" s="12"/>
      <c r="B2331" s="12"/>
      <c r="C2331" s="42"/>
      <c r="D2331" s="12"/>
      <c r="E2331" s="12"/>
      <c r="F2331" s="12"/>
      <c r="G2331" s="12"/>
      <c r="H2331" s="12"/>
      <c r="I2331" s="12"/>
      <c r="J2331" s="12"/>
      <c r="K2331" s="12"/>
      <c r="L2331" s="12"/>
      <c r="M2331" s="49"/>
      <c r="N2331" s="49"/>
      <c r="O2331" s="12"/>
      <c r="P2331" s="12"/>
      <c r="Q2331" s="12"/>
      <c r="R2331" s="12"/>
      <c r="S2331" s="12"/>
    </row>
    <row r="2332" spans="1:19" s="1" customFormat="1" x14ac:dyDescent="0.4">
      <c r="A2332" s="12"/>
      <c r="B2332" s="12"/>
      <c r="C2332" s="42"/>
      <c r="D2332" s="12"/>
      <c r="E2332" s="12"/>
      <c r="F2332" s="12"/>
      <c r="G2332" s="12"/>
      <c r="H2332" s="12"/>
      <c r="I2332" s="12"/>
      <c r="J2332" s="12"/>
      <c r="K2332" s="12"/>
      <c r="L2332" s="12"/>
      <c r="M2332" s="49"/>
      <c r="N2332" s="49"/>
      <c r="O2332" s="12"/>
      <c r="P2332" s="12"/>
      <c r="Q2332" s="12"/>
      <c r="R2332" s="12"/>
      <c r="S2332" s="12"/>
    </row>
    <row r="2333" spans="1:19" s="1" customFormat="1" x14ac:dyDescent="0.4">
      <c r="A2333" s="12"/>
      <c r="B2333" s="12"/>
      <c r="C2333" s="42"/>
      <c r="D2333" s="12"/>
      <c r="E2333" s="12"/>
      <c r="F2333" s="12"/>
      <c r="G2333" s="12"/>
      <c r="H2333" s="12"/>
      <c r="I2333" s="12"/>
      <c r="J2333" s="12"/>
      <c r="K2333" s="12"/>
      <c r="L2333" s="12"/>
      <c r="M2333" s="49"/>
      <c r="N2333" s="49"/>
      <c r="O2333" s="12"/>
      <c r="P2333" s="12"/>
      <c r="Q2333" s="12"/>
      <c r="R2333" s="12"/>
      <c r="S2333" s="12"/>
    </row>
    <row r="2334" spans="1:19" s="1" customFormat="1" x14ac:dyDescent="0.4">
      <c r="A2334" s="12"/>
      <c r="B2334" s="12"/>
      <c r="C2334" s="42"/>
      <c r="D2334" s="12"/>
      <c r="E2334" s="12"/>
      <c r="F2334" s="12"/>
      <c r="G2334" s="12"/>
      <c r="H2334" s="12"/>
      <c r="I2334" s="12"/>
      <c r="J2334" s="12"/>
      <c r="K2334" s="12"/>
      <c r="L2334" s="12"/>
      <c r="M2334" s="49"/>
      <c r="N2334" s="49"/>
      <c r="O2334" s="12"/>
      <c r="P2334" s="12"/>
      <c r="Q2334" s="12"/>
      <c r="R2334" s="12"/>
      <c r="S2334" s="12"/>
    </row>
    <row r="2335" spans="1:19" s="1" customFormat="1" x14ac:dyDescent="0.4">
      <c r="A2335" s="12"/>
      <c r="B2335" s="12"/>
      <c r="C2335" s="42"/>
      <c r="D2335" s="12"/>
      <c r="E2335" s="12"/>
      <c r="F2335" s="12"/>
      <c r="G2335" s="12"/>
      <c r="H2335" s="12"/>
      <c r="I2335" s="12"/>
      <c r="J2335" s="12"/>
      <c r="K2335" s="12"/>
      <c r="L2335" s="12"/>
      <c r="M2335" s="49"/>
      <c r="N2335" s="49"/>
      <c r="O2335" s="12"/>
      <c r="P2335" s="12"/>
      <c r="Q2335" s="12"/>
      <c r="R2335" s="12"/>
      <c r="S2335" s="12"/>
    </row>
    <row r="2336" spans="1:19" s="1" customFormat="1" x14ac:dyDescent="0.4">
      <c r="A2336" s="12"/>
      <c r="B2336" s="12"/>
      <c r="C2336" s="42"/>
      <c r="D2336" s="12"/>
      <c r="E2336" s="12"/>
      <c r="F2336" s="12"/>
      <c r="G2336" s="12"/>
      <c r="H2336" s="12"/>
      <c r="I2336" s="12"/>
      <c r="J2336" s="12"/>
      <c r="K2336" s="12"/>
      <c r="L2336" s="12"/>
      <c r="M2336" s="49"/>
      <c r="N2336" s="49"/>
      <c r="O2336" s="12"/>
      <c r="P2336" s="12"/>
      <c r="Q2336" s="12"/>
      <c r="R2336" s="12"/>
      <c r="S2336" s="12"/>
    </row>
    <row r="2337" spans="1:19" s="1" customFormat="1" x14ac:dyDescent="0.4">
      <c r="A2337" s="12"/>
      <c r="B2337" s="12"/>
      <c r="C2337" s="42"/>
      <c r="D2337" s="12"/>
      <c r="E2337" s="12"/>
      <c r="F2337" s="12"/>
      <c r="G2337" s="12"/>
      <c r="H2337" s="12"/>
      <c r="I2337" s="12"/>
      <c r="J2337" s="12"/>
      <c r="K2337" s="12"/>
      <c r="L2337" s="12"/>
      <c r="M2337" s="49"/>
      <c r="N2337" s="49"/>
      <c r="O2337" s="12"/>
      <c r="P2337" s="12"/>
      <c r="Q2337" s="12"/>
      <c r="R2337" s="12"/>
      <c r="S2337" s="12"/>
    </row>
    <row r="2338" spans="1:19" s="1" customFormat="1" x14ac:dyDescent="0.4">
      <c r="A2338" s="12"/>
      <c r="B2338" s="12"/>
      <c r="C2338" s="42"/>
      <c r="D2338" s="12"/>
      <c r="E2338" s="12"/>
      <c r="F2338" s="12"/>
      <c r="G2338" s="12"/>
      <c r="H2338" s="12"/>
      <c r="I2338" s="12"/>
      <c r="J2338" s="12"/>
      <c r="K2338" s="12"/>
      <c r="L2338" s="12"/>
      <c r="M2338" s="49"/>
      <c r="N2338" s="49"/>
      <c r="O2338" s="12"/>
      <c r="P2338" s="12"/>
      <c r="Q2338" s="12"/>
      <c r="R2338" s="12"/>
      <c r="S2338" s="12"/>
    </row>
    <row r="2339" spans="1:19" s="1" customFormat="1" x14ac:dyDescent="0.4">
      <c r="A2339" s="12"/>
      <c r="B2339" s="12"/>
      <c r="C2339" s="42"/>
      <c r="D2339" s="12"/>
      <c r="E2339" s="12"/>
      <c r="F2339" s="12"/>
      <c r="G2339" s="12"/>
      <c r="H2339" s="12"/>
      <c r="I2339" s="12"/>
      <c r="J2339" s="12"/>
      <c r="K2339" s="12"/>
      <c r="L2339" s="12"/>
      <c r="M2339" s="49"/>
      <c r="N2339" s="49"/>
      <c r="O2339" s="12"/>
      <c r="P2339" s="12"/>
      <c r="Q2339" s="12"/>
      <c r="R2339" s="12"/>
      <c r="S2339" s="12"/>
    </row>
    <row r="2340" spans="1:19" s="1" customFormat="1" x14ac:dyDescent="0.4">
      <c r="A2340" s="12"/>
      <c r="B2340" s="12"/>
      <c r="C2340" s="42"/>
      <c r="D2340" s="12"/>
      <c r="E2340" s="12"/>
      <c r="F2340" s="12"/>
      <c r="G2340" s="12"/>
      <c r="H2340" s="12"/>
      <c r="I2340" s="12"/>
      <c r="J2340" s="12"/>
      <c r="K2340" s="12"/>
      <c r="L2340" s="12"/>
      <c r="M2340" s="49"/>
      <c r="N2340" s="49"/>
      <c r="O2340" s="12"/>
      <c r="P2340" s="12"/>
      <c r="Q2340" s="12"/>
      <c r="R2340" s="12"/>
      <c r="S2340" s="12"/>
    </row>
    <row r="2341" spans="1:19" s="1" customFormat="1" x14ac:dyDescent="0.4">
      <c r="A2341" s="12"/>
      <c r="B2341" s="12"/>
      <c r="C2341" s="42"/>
      <c r="D2341" s="12"/>
      <c r="E2341" s="12"/>
      <c r="F2341" s="12"/>
      <c r="G2341" s="12"/>
      <c r="H2341" s="12"/>
      <c r="I2341" s="12"/>
      <c r="J2341" s="12"/>
      <c r="K2341" s="12"/>
      <c r="L2341" s="12"/>
      <c r="M2341" s="49"/>
      <c r="N2341" s="49"/>
      <c r="O2341" s="12"/>
      <c r="P2341" s="12"/>
      <c r="Q2341" s="12"/>
      <c r="R2341" s="12"/>
      <c r="S2341" s="12"/>
    </row>
    <row r="2342" spans="1:19" s="1" customFormat="1" x14ac:dyDescent="0.4">
      <c r="A2342" s="12"/>
      <c r="B2342" s="12"/>
      <c r="C2342" s="42"/>
      <c r="D2342" s="12"/>
      <c r="E2342" s="12"/>
      <c r="F2342" s="12"/>
      <c r="G2342" s="12"/>
      <c r="H2342" s="12"/>
      <c r="I2342" s="12"/>
      <c r="J2342" s="12"/>
      <c r="K2342" s="12"/>
      <c r="L2342" s="12"/>
      <c r="M2342" s="49"/>
      <c r="N2342" s="49"/>
      <c r="O2342" s="12"/>
      <c r="P2342" s="12"/>
      <c r="Q2342" s="12"/>
      <c r="R2342" s="12"/>
      <c r="S2342" s="12"/>
    </row>
    <row r="2343" spans="1:19" s="1" customFormat="1" x14ac:dyDescent="0.4">
      <c r="A2343" s="12"/>
      <c r="B2343" s="12"/>
      <c r="C2343" s="42"/>
      <c r="D2343" s="12"/>
      <c r="E2343" s="12"/>
      <c r="F2343" s="12"/>
      <c r="G2343" s="12"/>
      <c r="H2343" s="12"/>
      <c r="I2343" s="12"/>
      <c r="J2343" s="12"/>
      <c r="K2343" s="12"/>
      <c r="L2343" s="12"/>
      <c r="M2343" s="49"/>
      <c r="N2343" s="49"/>
      <c r="O2343" s="12"/>
      <c r="P2343" s="12"/>
      <c r="Q2343" s="12"/>
      <c r="R2343" s="12"/>
      <c r="S2343" s="12"/>
    </row>
    <row r="2344" spans="1:19" s="1" customFormat="1" x14ac:dyDescent="0.4">
      <c r="A2344" s="12"/>
      <c r="B2344" s="12"/>
      <c r="C2344" s="42"/>
      <c r="D2344" s="12"/>
      <c r="E2344" s="12"/>
      <c r="F2344" s="12"/>
      <c r="G2344" s="12"/>
      <c r="H2344" s="12"/>
      <c r="I2344" s="12"/>
      <c r="J2344" s="12"/>
      <c r="K2344" s="12"/>
      <c r="L2344" s="12"/>
      <c r="M2344" s="49"/>
      <c r="N2344" s="49"/>
      <c r="O2344" s="12"/>
      <c r="P2344" s="12"/>
      <c r="Q2344" s="12"/>
      <c r="R2344" s="12"/>
      <c r="S2344" s="12"/>
    </row>
    <row r="2345" spans="1:19" s="1" customFormat="1" x14ac:dyDescent="0.4">
      <c r="A2345" s="12"/>
      <c r="B2345" s="12"/>
      <c r="C2345" s="42"/>
      <c r="D2345" s="12"/>
      <c r="E2345" s="12"/>
      <c r="F2345" s="12"/>
      <c r="G2345" s="12"/>
      <c r="H2345" s="12"/>
      <c r="I2345" s="12"/>
      <c r="J2345" s="12"/>
      <c r="K2345" s="12"/>
      <c r="L2345" s="12"/>
      <c r="M2345" s="49"/>
      <c r="N2345" s="49"/>
      <c r="O2345" s="12"/>
      <c r="P2345" s="12"/>
      <c r="Q2345" s="12"/>
      <c r="R2345" s="12"/>
      <c r="S2345" s="12"/>
    </row>
    <row r="2346" spans="1:19" s="1" customFormat="1" x14ac:dyDescent="0.4">
      <c r="A2346" s="12"/>
      <c r="B2346" s="12"/>
      <c r="C2346" s="42"/>
      <c r="D2346" s="12"/>
      <c r="E2346" s="12"/>
      <c r="F2346" s="12"/>
      <c r="G2346" s="12"/>
      <c r="H2346" s="12"/>
      <c r="I2346" s="12"/>
      <c r="J2346" s="12"/>
      <c r="K2346" s="12"/>
      <c r="L2346" s="12"/>
      <c r="M2346" s="49"/>
      <c r="N2346" s="49"/>
      <c r="O2346" s="12"/>
      <c r="P2346" s="12"/>
      <c r="Q2346" s="12"/>
      <c r="R2346" s="12"/>
      <c r="S2346" s="12"/>
    </row>
    <row r="2347" spans="1:19" s="1" customFormat="1" x14ac:dyDescent="0.4">
      <c r="A2347" s="12"/>
      <c r="B2347" s="12"/>
      <c r="C2347" s="42"/>
      <c r="D2347" s="12"/>
      <c r="E2347" s="12"/>
      <c r="F2347" s="12"/>
      <c r="G2347" s="12"/>
      <c r="H2347" s="12"/>
      <c r="I2347" s="12"/>
      <c r="J2347" s="12"/>
      <c r="K2347" s="12"/>
      <c r="L2347" s="12"/>
      <c r="M2347" s="49"/>
      <c r="N2347" s="49"/>
      <c r="O2347" s="12"/>
      <c r="P2347" s="12"/>
      <c r="Q2347" s="12"/>
      <c r="R2347" s="12"/>
      <c r="S2347" s="12"/>
    </row>
    <row r="2348" spans="1:19" s="1" customFormat="1" x14ac:dyDescent="0.4">
      <c r="A2348" s="12"/>
      <c r="B2348" s="12"/>
      <c r="C2348" s="42"/>
      <c r="D2348" s="12"/>
      <c r="E2348" s="12"/>
      <c r="F2348" s="12"/>
      <c r="G2348" s="12"/>
      <c r="H2348" s="12"/>
      <c r="I2348" s="12"/>
      <c r="J2348" s="12"/>
      <c r="K2348" s="12"/>
      <c r="L2348" s="12"/>
      <c r="M2348" s="49"/>
      <c r="N2348" s="49"/>
      <c r="O2348" s="12"/>
      <c r="P2348" s="12"/>
      <c r="Q2348" s="12"/>
      <c r="R2348" s="12"/>
      <c r="S2348" s="12"/>
    </row>
    <row r="2349" spans="1:19" s="1" customFormat="1" x14ac:dyDescent="0.4">
      <c r="A2349" s="12"/>
      <c r="B2349" s="12"/>
      <c r="C2349" s="42"/>
      <c r="D2349" s="12"/>
      <c r="E2349" s="12"/>
      <c r="F2349" s="12"/>
      <c r="G2349" s="12"/>
      <c r="H2349" s="12"/>
      <c r="I2349" s="12"/>
      <c r="J2349" s="12"/>
      <c r="K2349" s="12"/>
      <c r="L2349" s="12"/>
      <c r="M2349" s="49"/>
      <c r="N2349" s="49"/>
      <c r="O2349" s="12"/>
      <c r="P2349" s="12"/>
      <c r="Q2349" s="12"/>
      <c r="R2349" s="12"/>
      <c r="S2349" s="12"/>
    </row>
    <row r="2350" spans="1:19" s="1" customFormat="1" x14ac:dyDescent="0.4">
      <c r="A2350" s="12"/>
      <c r="B2350" s="12"/>
      <c r="C2350" s="42"/>
      <c r="D2350" s="12"/>
      <c r="E2350" s="12"/>
      <c r="F2350" s="12"/>
      <c r="G2350" s="12"/>
      <c r="H2350" s="12"/>
      <c r="I2350" s="12"/>
      <c r="J2350" s="12"/>
      <c r="K2350" s="12"/>
      <c r="L2350" s="12"/>
      <c r="M2350" s="49"/>
      <c r="N2350" s="49"/>
      <c r="O2350" s="12"/>
      <c r="P2350" s="12"/>
      <c r="Q2350" s="12"/>
      <c r="R2350" s="12"/>
      <c r="S2350" s="12"/>
    </row>
    <row r="2351" spans="1:19" s="1" customFormat="1" x14ac:dyDescent="0.4">
      <c r="A2351" s="12"/>
      <c r="B2351" s="12"/>
      <c r="C2351" s="42"/>
      <c r="D2351" s="12"/>
      <c r="E2351" s="12"/>
      <c r="F2351" s="12"/>
      <c r="G2351" s="12"/>
      <c r="H2351" s="12"/>
      <c r="I2351" s="12"/>
      <c r="J2351" s="12"/>
      <c r="K2351" s="12"/>
      <c r="L2351" s="12"/>
      <c r="M2351" s="49"/>
      <c r="N2351" s="49"/>
      <c r="O2351" s="12"/>
      <c r="P2351" s="12"/>
      <c r="Q2351" s="12"/>
      <c r="R2351" s="12"/>
      <c r="S2351" s="12"/>
    </row>
    <row r="2352" spans="1:19" s="1" customFormat="1" x14ac:dyDescent="0.4">
      <c r="A2352" s="12"/>
      <c r="B2352" s="12"/>
      <c r="C2352" s="42"/>
      <c r="D2352" s="12"/>
      <c r="E2352" s="12"/>
      <c r="F2352" s="12"/>
      <c r="G2352" s="12"/>
      <c r="H2352" s="12"/>
      <c r="I2352" s="12"/>
      <c r="J2352" s="12"/>
      <c r="K2352" s="12"/>
      <c r="L2352" s="12"/>
      <c r="M2352" s="49"/>
      <c r="N2352" s="49"/>
      <c r="O2352" s="12"/>
      <c r="P2352" s="12"/>
      <c r="Q2352" s="12"/>
      <c r="R2352" s="12"/>
      <c r="S2352" s="12"/>
    </row>
    <row r="2353" spans="1:19" s="1" customFormat="1" x14ac:dyDescent="0.4">
      <c r="A2353" s="12"/>
      <c r="B2353" s="12"/>
      <c r="C2353" s="42"/>
      <c r="D2353" s="12"/>
      <c r="E2353" s="12"/>
      <c r="F2353" s="12"/>
      <c r="G2353" s="12"/>
      <c r="H2353" s="12"/>
      <c r="I2353" s="12"/>
      <c r="J2353" s="12"/>
      <c r="K2353" s="12"/>
      <c r="L2353" s="12"/>
      <c r="M2353" s="49"/>
      <c r="N2353" s="49"/>
      <c r="O2353" s="12"/>
      <c r="P2353" s="12"/>
      <c r="Q2353" s="12"/>
      <c r="R2353" s="12"/>
      <c r="S2353" s="12"/>
    </row>
    <row r="2354" spans="1:19" s="1" customFormat="1" x14ac:dyDescent="0.4">
      <c r="A2354" s="12"/>
      <c r="B2354" s="12"/>
      <c r="C2354" s="42"/>
      <c r="D2354" s="12"/>
      <c r="E2354" s="12"/>
      <c r="F2354" s="12"/>
      <c r="G2354" s="12"/>
      <c r="H2354" s="12"/>
      <c r="I2354" s="12"/>
      <c r="J2354" s="12"/>
      <c r="K2354" s="12"/>
      <c r="L2354" s="12"/>
      <c r="M2354" s="49"/>
      <c r="N2354" s="49"/>
      <c r="O2354" s="12"/>
      <c r="P2354" s="12"/>
      <c r="Q2354" s="12"/>
      <c r="R2354" s="12"/>
      <c r="S2354" s="12"/>
    </row>
    <row r="2355" spans="1:19" s="1" customFormat="1" x14ac:dyDescent="0.4">
      <c r="A2355" s="12"/>
      <c r="B2355" s="12"/>
      <c r="C2355" s="42"/>
      <c r="D2355" s="12"/>
      <c r="E2355" s="12"/>
      <c r="F2355" s="12"/>
      <c r="G2355" s="12"/>
      <c r="H2355" s="12"/>
      <c r="I2355" s="12"/>
      <c r="J2355" s="12"/>
      <c r="K2355" s="12"/>
      <c r="L2355" s="12"/>
      <c r="M2355" s="49"/>
      <c r="N2355" s="49"/>
      <c r="O2355" s="12"/>
      <c r="P2355" s="12"/>
      <c r="Q2355" s="12"/>
      <c r="R2355" s="12"/>
      <c r="S2355" s="12"/>
    </row>
    <row r="2356" spans="1:19" s="1" customFormat="1" x14ac:dyDescent="0.4">
      <c r="A2356" s="12"/>
      <c r="B2356" s="12"/>
      <c r="C2356" s="42"/>
      <c r="D2356" s="12"/>
      <c r="E2356" s="12"/>
      <c r="F2356" s="12"/>
      <c r="G2356" s="12"/>
      <c r="H2356" s="12"/>
      <c r="I2356" s="12"/>
      <c r="J2356" s="12"/>
      <c r="K2356" s="12"/>
      <c r="L2356" s="12"/>
      <c r="M2356" s="49"/>
      <c r="N2356" s="49"/>
      <c r="O2356" s="12"/>
      <c r="P2356" s="12"/>
      <c r="Q2356" s="12"/>
      <c r="R2356" s="12"/>
      <c r="S2356" s="12"/>
    </row>
    <row r="2357" spans="1:19" s="1" customFormat="1" x14ac:dyDescent="0.4">
      <c r="A2357" s="12"/>
      <c r="B2357" s="12"/>
      <c r="C2357" s="42"/>
      <c r="D2357" s="12"/>
      <c r="E2357" s="12"/>
      <c r="F2357" s="12"/>
      <c r="G2357" s="12"/>
      <c r="H2357" s="12"/>
      <c r="I2357" s="12"/>
      <c r="J2357" s="12"/>
      <c r="K2357" s="12"/>
      <c r="L2357" s="12"/>
      <c r="M2357" s="49"/>
      <c r="N2357" s="49"/>
      <c r="O2357" s="12"/>
      <c r="P2357" s="12"/>
      <c r="Q2357" s="12"/>
      <c r="R2357" s="12"/>
      <c r="S2357" s="12"/>
    </row>
    <row r="2358" spans="1:19" s="1" customFormat="1" x14ac:dyDescent="0.4">
      <c r="A2358" s="12"/>
      <c r="B2358" s="12"/>
      <c r="C2358" s="42"/>
      <c r="D2358" s="12"/>
      <c r="E2358" s="12"/>
      <c r="F2358" s="12"/>
      <c r="G2358" s="12"/>
      <c r="H2358" s="12"/>
      <c r="I2358" s="12"/>
      <c r="J2358" s="12"/>
      <c r="K2358" s="12"/>
      <c r="L2358" s="12"/>
      <c r="M2358" s="49"/>
      <c r="N2358" s="49"/>
      <c r="O2358" s="12"/>
      <c r="P2358" s="12"/>
      <c r="Q2358" s="12"/>
      <c r="R2358" s="12"/>
      <c r="S2358" s="12"/>
    </row>
    <row r="2359" spans="1:19" s="1" customFormat="1" x14ac:dyDescent="0.4">
      <c r="A2359" s="12"/>
      <c r="B2359" s="12"/>
      <c r="C2359" s="42"/>
      <c r="D2359" s="12"/>
      <c r="E2359" s="12"/>
      <c r="F2359" s="12"/>
      <c r="G2359" s="12"/>
      <c r="H2359" s="12"/>
      <c r="I2359" s="12"/>
      <c r="J2359" s="12"/>
      <c r="K2359" s="12"/>
      <c r="L2359" s="12"/>
      <c r="M2359" s="49"/>
      <c r="N2359" s="49"/>
      <c r="O2359" s="12"/>
      <c r="P2359" s="12"/>
      <c r="Q2359" s="12"/>
      <c r="R2359" s="12"/>
      <c r="S2359" s="12"/>
    </row>
    <row r="2360" spans="1:19" s="1" customFormat="1" x14ac:dyDescent="0.4">
      <c r="A2360" s="12"/>
      <c r="B2360" s="12"/>
      <c r="C2360" s="42"/>
      <c r="D2360" s="12"/>
      <c r="E2360" s="12"/>
      <c r="F2360" s="12"/>
      <c r="G2360" s="12"/>
      <c r="H2360" s="12"/>
      <c r="I2360" s="12"/>
      <c r="J2360" s="12"/>
      <c r="K2360" s="12"/>
      <c r="L2360" s="12"/>
      <c r="M2360" s="49"/>
      <c r="N2360" s="49"/>
      <c r="O2360" s="12"/>
      <c r="P2360" s="12"/>
      <c r="Q2360" s="12"/>
      <c r="R2360" s="12"/>
      <c r="S2360" s="12"/>
    </row>
    <row r="2361" spans="1:19" s="1" customFormat="1" x14ac:dyDescent="0.4">
      <c r="A2361" s="12"/>
      <c r="B2361" s="12"/>
      <c r="C2361" s="42"/>
      <c r="D2361" s="12"/>
      <c r="E2361" s="12"/>
      <c r="F2361" s="12"/>
      <c r="G2361" s="12"/>
      <c r="H2361" s="12"/>
      <c r="I2361" s="12"/>
      <c r="J2361" s="12"/>
      <c r="K2361" s="12"/>
      <c r="L2361" s="12"/>
      <c r="M2361" s="49"/>
      <c r="N2361" s="49"/>
      <c r="O2361" s="12"/>
      <c r="P2361" s="12"/>
      <c r="Q2361" s="12"/>
      <c r="R2361" s="12"/>
      <c r="S2361" s="12"/>
    </row>
    <row r="2362" spans="1:19" s="1" customFormat="1" x14ac:dyDescent="0.4">
      <c r="A2362" s="12"/>
      <c r="B2362" s="12"/>
      <c r="C2362" s="42"/>
      <c r="D2362" s="12"/>
      <c r="E2362" s="12"/>
      <c r="F2362" s="12"/>
      <c r="G2362" s="12"/>
      <c r="H2362" s="12"/>
      <c r="I2362" s="12"/>
      <c r="J2362" s="12"/>
      <c r="K2362" s="12"/>
      <c r="L2362" s="12"/>
      <c r="M2362" s="49"/>
      <c r="N2362" s="49"/>
      <c r="O2362" s="12"/>
      <c r="P2362" s="12"/>
      <c r="Q2362" s="12"/>
      <c r="R2362" s="12"/>
      <c r="S2362" s="12"/>
    </row>
    <row r="2363" spans="1:19" s="1" customFormat="1" x14ac:dyDescent="0.4">
      <c r="A2363" s="12"/>
      <c r="B2363" s="12"/>
      <c r="C2363" s="42"/>
      <c r="D2363" s="12"/>
      <c r="E2363" s="12"/>
      <c r="F2363" s="12"/>
      <c r="G2363" s="12"/>
      <c r="H2363" s="12"/>
      <c r="I2363" s="12"/>
      <c r="J2363" s="12"/>
      <c r="K2363" s="12"/>
      <c r="L2363" s="12"/>
      <c r="M2363" s="49"/>
      <c r="N2363" s="49"/>
      <c r="O2363" s="12"/>
      <c r="P2363" s="12"/>
      <c r="Q2363" s="12"/>
      <c r="R2363" s="12"/>
      <c r="S2363" s="12"/>
    </row>
    <row r="2364" spans="1:19" s="1" customFormat="1" x14ac:dyDescent="0.4">
      <c r="A2364" s="12"/>
      <c r="B2364" s="12"/>
      <c r="C2364" s="42"/>
      <c r="D2364" s="12"/>
      <c r="E2364" s="12"/>
      <c r="F2364" s="12"/>
      <c r="G2364" s="12"/>
      <c r="H2364" s="12"/>
      <c r="I2364" s="12"/>
      <c r="J2364" s="12"/>
      <c r="K2364" s="12"/>
      <c r="L2364" s="12"/>
      <c r="M2364" s="49"/>
      <c r="N2364" s="49"/>
      <c r="O2364" s="12"/>
      <c r="P2364" s="12"/>
      <c r="Q2364" s="12"/>
      <c r="R2364" s="12"/>
      <c r="S2364" s="12"/>
    </row>
    <row r="2365" spans="1:19" s="1" customFormat="1" x14ac:dyDescent="0.4">
      <c r="A2365" s="12"/>
      <c r="B2365" s="12"/>
      <c r="C2365" s="42"/>
      <c r="D2365" s="12"/>
      <c r="E2365" s="12"/>
      <c r="F2365" s="12"/>
      <c r="G2365" s="12"/>
      <c r="H2365" s="12"/>
      <c r="I2365" s="12"/>
      <c r="J2365" s="12"/>
      <c r="K2365" s="12"/>
      <c r="L2365" s="12"/>
      <c r="M2365" s="49"/>
      <c r="N2365" s="49"/>
      <c r="O2365" s="12"/>
      <c r="P2365" s="12"/>
      <c r="Q2365" s="12"/>
      <c r="R2365" s="12"/>
      <c r="S2365" s="12"/>
    </row>
    <row r="2366" spans="1:19" s="1" customFormat="1" x14ac:dyDescent="0.4">
      <c r="A2366" s="12"/>
      <c r="B2366" s="12"/>
      <c r="C2366" s="42"/>
      <c r="D2366" s="12"/>
      <c r="E2366" s="12"/>
      <c r="F2366" s="12"/>
      <c r="G2366" s="12"/>
      <c r="H2366" s="12"/>
      <c r="I2366" s="12"/>
      <c r="J2366" s="12"/>
      <c r="K2366" s="12"/>
      <c r="L2366" s="12"/>
      <c r="M2366" s="49"/>
      <c r="N2366" s="49"/>
      <c r="O2366" s="12"/>
      <c r="P2366" s="12"/>
      <c r="Q2366" s="12"/>
      <c r="R2366" s="12"/>
      <c r="S2366" s="12"/>
    </row>
    <row r="2367" spans="1:19" s="1" customFormat="1" x14ac:dyDescent="0.4">
      <c r="A2367" s="12"/>
      <c r="B2367" s="12"/>
      <c r="C2367" s="42"/>
      <c r="D2367" s="12"/>
      <c r="E2367" s="12"/>
      <c r="F2367" s="12"/>
      <c r="G2367" s="12"/>
      <c r="H2367" s="12"/>
      <c r="I2367" s="12"/>
      <c r="J2367" s="12"/>
      <c r="K2367" s="12"/>
      <c r="L2367" s="12"/>
      <c r="M2367" s="49"/>
      <c r="N2367" s="49"/>
      <c r="O2367" s="12"/>
      <c r="P2367" s="12"/>
      <c r="Q2367" s="12"/>
      <c r="R2367" s="12"/>
      <c r="S2367" s="12"/>
    </row>
    <row r="2368" spans="1:19" s="1" customFormat="1" x14ac:dyDescent="0.4">
      <c r="A2368" s="12"/>
      <c r="B2368" s="12"/>
      <c r="C2368" s="42"/>
      <c r="D2368" s="12"/>
      <c r="E2368" s="12"/>
      <c r="F2368" s="12"/>
      <c r="G2368" s="12"/>
      <c r="H2368" s="12"/>
      <c r="I2368" s="12"/>
      <c r="J2368" s="12"/>
      <c r="K2368" s="12"/>
      <c r="L2368" s="12"/>
      <c r="M2368" s="49"/>
      <c r="N2368" s="49"/>
      <c r="O2368" s="12"/>
      <c r="P2368" s="12"/>
      <c r="Q2368" s="12"/>
      <c r="R2368" s="12"/>
      <c r="S2368" s="12"/>
    </row>
    <row r="2369" spans="1:19" s="1" customFormat="1" x14ac:dyDescent="0.4">
      <c r="A2369" s="12"/>
      <c r="B2369" s="12"/>
      <c r="C2369" s="42"/>
      <c r="D2369" s="12"/>
      <c r="E2369" s="12"/>
      <c r="F2369" s="12"/>
      <c r="G2369" s="12"/>
      <c r="H2369" s="12"/>
      <c r="I2369" s="12"/>
      <c r="J2369" s="12"/>
      <c r="K2369" s="12"/>
      <c r="L2369" s="12"/>
      <c r="M2369" s="49"/>
      <c r="N2369" s="49"/>
      <c r="O2369" s="12"/>
      <c r="P2369" s="12"/>
      <c r="Q2369" s="12"/>
      <c r="R2369" s="12"/>
      <c r="S2369" s="12"/>
    </row>
    <row r="2370" spans="1:19" s="1" customFormat="1" x14ac:dyDescent="0.4">
      <c r="A2370" s="12"/>
      <c r="B2370" s="12"/>
      <c r="C2370" s="42"/>
      <c r="D2370" s="12"/>
      <c r="E2370" s="12"/>
      <c r="F2370" s="12"/>
      <c r="G2370" s="12"/>
      <c r="H2370" s="12"/>
      <c r="I2370" s="12"/>
      <c r="J2370" s="12"/>
      <c r="K2370" s="12"/>
      <c r="L2370" s="12"/>
      <c r="M2370" s="49"/>
      <c r="N2370" s="49"/>
      <c r="O2370" s="12"/>
      <c r="P2370" s="12"/>
      <c r="Q2370" s="12"/>
      <c r="R2370" s="12"/>
      <c r="S2370" s="12"/>
    </row>
    <row r="2371" spans="1:19" s="1" customFormat="1" x14ac:dyDescent="0.4">
      <c r="A2371" s="12"/>
      <c r="B2371" s="12"/>
      <c r="C2371" s="42"/>
      <c r="D2371" s="12"/>
      <c r="E2371" s="12"/>
      <c r="F2371" s="12"/>
      <c r="G2371" s="12"/>
      <c r="H2371" s="12"/>
      <c r="I2371" s="12"/>
      <c r="J2371" s="12"/>
      <c r="K2371" s="12"/>
      <c r="L2371" s="12"/>
      <c r="M2371" s="49"/>
      <c r="N2371" s="49"/>
      <c r="O2371" s="12"/>
      <c r="P2371" s="12"/>
      <c r="Q2371" s="12"/>
      <c r="R2371" s="12"/>
      <c r="S2371" s="12"/>
    </row>
    <row r="2372" spans="1:19" s="1" customFormat="1" x14ac:dyDescent="0.4">
      <c r="A2372" s="12"/>
      <c r="B2372" s="12"/>
      <c r="C2372" s="42"/>
      <c r="D2372" s="12"/>
      <c r="E2372" s="12"/>
      <c r="F2372" s="12"/>
      <c r="G2372" s="12"/>
      <c r="H2372" s="12"/>
      <c r="I2372" s="12"/>
      <c r="J2372" s="12"/>
      <c r="K2372" s="12"/>
      <c r="L2372" s="12"/>
      <c r="M2372" s="49"/>
      <c r="N2372" s="49"/>
      <c r="O2372" s="12"/>
      <c r="P2372" s="12"/>
      <c r="Q2372" s="12"/>
      <c r="R2372" s="12"/>
      <c r="S2372" s="12"/>
    </row>
    <row r="2373" spans="1:19" s="1" customFormat="1" x14ac:dyDescent="0.4">
      <c r="A2373" s="12"/>
      <c r="B2373" s="12"/>
      <c r="C2373" s="42"/>
      <c r="D2373" s="12"/>
      <c r="E2373" s="12"/>
      <c r="F2373" s="12"/>
      <c r="G2373" s="12"/>
      <c r="H2373" s="12"/>
      <c r="I2373" s="12"/>
      <c r="J2373" s="12"/>
      <c r="K2373" s="12"/>
      <c r="L2373" s="12"/>
      <c r="M2373" s="49"/>
      <c r="N2373" s="49"/>
      <c r="O2373" s="12"/>
      <c r="P2373" s="12"/>
      <c r="Q2373" s="12"/>
      <c r="R2373" s="12"/>
      <c r="S2373" s="12"/>
    </row>
    <row r="2374" spans="1:19" s="1" customFormat="1" x14ac:dyDescent="0.4">
      <c r="A2374" s="12"/>
      <c r="B2374" s="12"/>
      <c r="C2374" s="42"/>
      <c r="D2374" s="12"/>
      <c r="E2374" s="12"/>
      <c r="F2374" s="12"/>
      <c r="G2374" s="12"/>
      <c r="H2374" s="12"/>
      <c r="I2374" s="12"/>
      <c r="J2374" s="12"/>
      <c r="K2374" s="12"/>
      <c r="L2374" s="12"/>
      <c r="M2374" s="49"/>
      <c r="N2374" s="49"/>
      <c r="O2374" s="12"/>
      <c r="P2374" s="12"/>
      <c r="Q2374" s="12"/>
      <c r="R2374" s="12"/>
      <c r="S2374" s="12"/>
    </row>
    <row r="2375" spans="1:19" s="1" customFormat="1" x14ac:dyDescent="0.4">
      <c r="A2375" s="12"/>
      <c r="B2375" s="12"/>
      <c r="C2375" s="42"/>
      <c r="D2375" s="12"/>
      <c r="E2375" s="12"/>
      <c r="F2375" s="12"/>
      <c r="G2375" s="12"/>
      <c r="H2375" s="12"/>
      <c r="I2375" s="12"/>
      <c r="J2375" s="12"/>
      <c r="K2375" s="12"/>
      <c r="L2375" s="12"/>
      <c r="M2375" s="49"/>
      <c r="N2375" s="49"/>
      <c r="O2375" s="12"/>
      <c r="P2375" s="12"/>
      <c r="Q2375" s="12"/>
      <c r="R2375" s="12"/>
      <c r="S2375" s="12"/>
    </row>
    <row r="2376" spans="1:19" s="1" customFormat="1" x14ac:dyDescent="0.4">
      <c r="A2376" s="12"/>
      <c r="B2376" s="12"/>
      <c r="C2376" s="42"/>
      <c r="D2376" s="12"/>
      <c r="E2376" s="12"/>
      <c r="F2376" s="12"/>
      <c r="G2376" s="12"/>
      <c r="H2376" s="12"/>
      <c r="I2376" s="12"/>
      <c r="J2376" s="12"/>
      <c r="K2376" s="12"/>
      <c r="L2376" s="12"/>
      <c r="M2376" s="49"/>
      <c r="N2376" s="49"/>
      <c r="O2376" s="12"/>
      <c r="P2376" s="12"/>
      <c r="Q2376" s="12"/>
      <c r="R2376" s="12"/>
      <c r="S2376" s="12"/>
    </row>
    <row r="2377" spans="1:19" s="1" customFormat="1" x14ac:dyDescent="0.4">
      <c r="A2377" s="12"/>
      <c r="B2377" s="12"/>
      <c r="C2377" s="42"/>
      <c r="D2377" s="12"/>
      <c r="E2377" s="12"/>
      <c r="F2377" s="12"/>
      <c r="G2377" s="12"/>
      <c r="H2377" s="12"/>
      <c r="I2377" s="12"/>
      <c r="J2377" s="12"/>
      <c r="K2377" s="12"/>
      <c r="L2377" s="12"/>
      <c r="M2377" s="49"/>
      <c r="N2377" s="49"/>
      <c r="O2377" s="12"/>
      <c r="P2377" s="12"/>
      <c r="Q2377" s="12"/>
      <c r="R2377" s="12"/>
      <c r="S2377" s="12"/>
    </row>
    <row r="2378" spans="1:19" s="1" customFormat="1" x14ac:dyDescent="0.4">
      <c r="A2378" s="12"/>
      <c r="B2378" s="12"/>
      <c r="C2378" s="42"/>
      <c r="D2378" s="12"/>
      <c r="E2378" s="12"/>
      <c r="F2378" s="12"/>
      <c r="G2378" s="12"/>
      <c r="H2378" s="12"/>
      <c r="I2378" s="12"/>
      <c r="J2378" s="12"/>
      <c r="K2378" s="12"/>
      <c r="L2378" s="12"/>
      <c r="M2378" s="49"/>
      <c r="N2378" s="49"/>
      <c r="O2378" s="12"/>
      <c r="P2378" s="12"/>
      <c r="Q2378" s="12"/>
      <c r="R2378" s="12"/>
      <c r="S2378" s="12"/>
    </row>
    <row r="2379" spans="1:19" s="1" customFormat="1" x14ac:dyDescent="0.4">
      <c r="A2379" s="12"/>
      <c r="B2379" s="12"/>
      <c r="C2379" s="42"/>
      <c r="D2379" s="12"/>
      <c r="E2379" s="12"/>
      <c r="F2379" s="12"/>
      <c r="G2379" s="12"/>
      <c r="H2379" s="12"/>
      <c r="I2379" s="12"/>
      <c r="J2379" s="12"/>
      <c r="K2379" s="12"/>
      <c r="L2379" s="12"/>
      <c r="M2379" s="49"/>
      <c r="N2379" s="49"/>
      <c r="O2379" s="12"/>
      <c r="P2379" s="12"/>
      <c r="Q2379" s="12"/>
      <c r="R2379" s="12"/>
      <c r="S2379" s="12"/>
    </row>
    <row r="2380" spans="1:19" s="1" customFormat="1" x14ac:dyDescent="0.4">
      <c r="A2380" s="12"/>
      <c r="B2380" s="12"/>
      <c r="C2380" s="42"/>
      <c r="D2380" s="12"/>
      <c r="E2380" s="12"/>
      <c r="F2380" s="12"/>
      <c r="G2380" s="12"/>
      <c r="H2380" s="12"/>
      <c r="I2380" s="12"/>
      <c r="J2380" s="12"/>
      <c r="K2380" s="12"/>
      <c r="L2380" s="12"/>
      <c r="M2380" s="49"/>
      <c r="N2380" s="49"/>
      <c r="O2380" s="12"/>
      <c r="P2380" s="12"/>
      <c r="Q2380" s="12"/>
      <c r="R2380" s="12"/>
      <c r="S2380" s="12"/>
    </row>
    <row r="2381" spans="1:19" s="1" customFormat="1" x14ac:dyDescent="0.4">
      <c r="A2381" s="12"/>
      <c r="B2381" s="12"/>
      <c r="C2381" s="42"/>
      <c r="D2381" s="12"/>
      <c r="E2381" s="12"/>
      <c r="F2381" s="12"/>
      <c r="G2381" s="12"/>
      <c r="H2381" s="12"/>
      <c r="I2381" s="12"/>
      <c r="J2381" s="12"/>
      <c r="K2381" s="12"/>
      <c r="L2381" s="12"/>
      <c r="M2381" s="49"/>
      <c r="N2381" s="49"/>
      <c r="O2381" s="12"/>
      <c r="P2381" s="12"/>
      <c r="Q2381" s="12"/>
      <c r="R2381" s="12"/>
      <c r="S2381" s="12"/>
    </row>
    <row r="2382" spans="1:19" s="1" customFormat="1" x14ac:dyDescent="0.4">
      <c r="A2382" s="12"/>
      <c r="B2382" s="12"/>
      <c r="C2382" s="42"/>
      <c r="D2382" s="12"/>
      <c r="E2382" s="12"/>
      <c r="F2382" s="12"/>
      <c r="G2382" s="12"/>
      <c r="H2382" s="12"/>
      <c r="I2382" s="12"/>
      <c r="J2382" s="12"/>
      <c r="K2382" s="12"/>
      <c r="L2382" s="12"/>
      <c r="M2382" s="49"/>
      <c r="N2382" s="49"/>
      <c r="O2382" s="12"/>
      <c r="P2382" s="12"/>
      <c r="Q2382" s="12"/>
      <c r="R2382" s="12"/>
      <c r="S2382" s="12"/>
    </row>
    <row r="2383" spans="1:19" s="1" customFormat="1" x14ac:dyDescent="0.4">
      <c r="A2383" s="12"/>
      <c r="B2383" s="12"/>
      <c r="C2383" s="42"/>
      <c r="D2383" s="12"/>
      <c r="E2383" s="12"/>
      <c r="F2383" s="12"/>
      <c r="G2383" s="12"/>
      <c r="H2383" s="12"/>
      <c r="I2383" s="12"/>
      <c r="J2383" s="12"/>
      <c r="K2383" s="12"/>
      <c r="L2383" s="12"/>
      <c r="M2383" s="49"/>
      <c r="N2383" s="49"/>
      <c r="O2383" s="12"/>
      <c r="P2383" s="12"/>
      <c r="Q2383" s="12"/>
      <c r="R2383" s="12"/>
      <c r="S2383" s="12"/>
    </row>
    <row r="2384" spans="1:19" s="1" customFormat="1" x14ac:dyDescent="0.4">
      <c r="A2384" s="12"/>
      <c r="B2384" s="12"/>
      <c r="C2384" s="42"/>
      <c r="D2384" s="12"/>
      <c r="E2384" s="12"/>
      <c r="F2384" s="12"/>
      <c r="G2384" s="12"/>
      <c r="H2384" s="12"/>
      <c r="I2384" s="12"/>
      <c r="J2384" s="12"/>
      <c r="K2384" s="12"/>
      <c r="L2384" s="12"/>
      <c r="M2384" s="49"/>
      <c r="N2384" s="49"/>
      <c r="O2384" s="12"/>
      <c r="P2384" s="12"/>
      <c r="Q2384" s="12"/>
      <c r="R2384" s="12"/>
      <c r="S2384" s="12"/>
    </row>
    <row r="2385" spans="1:19" s="1" customFormat="1" x14ac:dyDescent="0.4">
      <c r="A2385" s="12"/>
      <c r="B2385" s="12"/>
      <c r="C2385" s="42"/>
      <c r="D2385" s="12"/>
      <c r="E2385" s="12"/>
      <c r="F2385" s="12"/>
      <c r="G2385" s="12"/>
      <c r="H2385" s="12"/>
      <c r="I2385" s="12"/>
      <c r="J2385" s="12"/>
      <c r="K2385" s="12"/>
      <c r="L2385" s="12"/>
      <c r="M2385" s="49"/>
      <c r="N2385" s="49"/>
      <c r="O2385" s="12"/>
      <c r="P2385" s="12"/>
      <c r="Q2385" s="12"/>
      <c r="R2385" s="12"/>
      <c r="S2385" s="12"/>
    </row>
    <row r="2386" spans="1:19" s="1" customFormat="1" x14ac:dyDescent="0.4">
      <c r="A2386" s="12"/>
      <c r="B2386" s="12"/>
      <c r="C2386" s="42"/>
      <c r="D2386" s="12"/>
      <c r="E2386" s="12"/>
      <c r="F2386" s="12"/>
      <c r="G2386" s="12"/>
      <c r="H2386" s="12"/>
      <c r="I2386" s="12"/>
      <c r="J2386" s="12"/>
      <c r="K2386" s="12"/>
      <c r="L2386" s="12"/>
      <c r="M2386" s="49"/>
      <c r="N2386" s="49"/>
      <c r="O2386" s="12"/>
      <c r="P2386" s="12"/>
      <c r="Q2386" s="12"/>
      <c r="R2386" s="12"/>
      <c r="S2386" s="12"/>
    </row>
    <row r="2387" spans="1:19" s="1" customFormat="1" x14ac:dyDescent="0.4">
      <c r="A2387" s="12"/>
      <c r="B2387" s="12"/>
      <c r="C2387" s="42"/>
      <c r="D2387" s="12"/>
      <c r="E2387" s="12"/>
      <c r="F2387" s="12"/>
      <c r="G2387" s="12"/>
      <c r="H2387" s="12"/>
      <c r="I2387" s="12"/>
      <c r="J2387" s="12"/>
      <c r="K2387" s="12"/>
      <c r="L2387" s="12"/>
      <c r="M2387" s="49"/>
      <c r="N2387" s="49"/>
      <c r="O2387" s="12"/>
      <c r="P2387" s="12"/>
      <c r="Q2387" s="12"/>
      <c r="R2387" s="12"/>
      <c r="S2387" s="12"/>
    </row>
    <row r="2388" spans="1:19" s="1" customFormat="1" x14ac:dyDescent="0.4">
      <c r="A2388" s="12"/>
      <c r="B2388" s="12"/>
      <c r="C2388" s="42"/>
      <c r="D2388" s="12"/>
      <c r="E2388" s="12"/>
      <c r="F2388" s="12"/>
      <c r="G2388" s="12"/>
      <c r="H2388" s="12"/>
      <c r="I2388" s="12"/>
      <c r="J2388" s="12"/>
      <c r="K2388" s="12"/>
      <c r="L2388" s="12"/>
      <c r="M2388" s="49"/>
      <c r="N2388" s="49"/>
      <c r="O2388" s="12"/>
      <c r="P2388" s="12"/>
      <c r="Q2388" s="12"/>
      <c r="R2388" s="12"/>
      <c r="S2388" s="12"/>
    </row>
    <row r="2389" spans="1:19" s="1" customFormat="1" x14ac:dyDescent="0.4">
      <c r="A2389" s="12"/>
      <c r="B2389" s="12"/>
      <c r="C2389" s="42"/>
      <c r="D2389" s="12"/>
      <c r="E2389" s="12"/>
      <c r="F2389" s="12"/>
      <c r="G2389" s="12"/>
      <c r="H2389" s="12"/>
      <c r="I2389" s="12"/>
      <c r="J2389" s="12"/>
      <c r="K2389" s="12"/>
      <c r="L2389" s="12"/>
      <c r="M2389" s="49"/>
      <c r="N2389" s="49"/>
      <c r="O2389" s="12"/>
      <c r="P2389" s="12"/>
      <c r="Q2389" s="12"/>
      <c r="R2389" s="12"/>
      <c r="S2389" s="12"/>
    </row>
    <row r="2390" spans="1:19" s="1" customFormat="1" x14ac:dyDescent="0.4">
      <c r="A2390" s="12"/>
      <c r="B2390" s="12"/>
      <c r="C2390" s="42"/>
      <c r="D2390" s="12"/>
      <c r="E2390" s="12"/>
      <c r="F2390" s="12"/>
      <c r="G2390" s="12"/>
      <c r="H2390" s="12"/>
      <c r="I2390" s="12"/>
      <c r="J2390" s="12"/>
      <c r="K2390" s="12"/>
      <c r="L2390" s="12"/>
      <c r="M2390" s="49"/>
      <c r="N2390" s="49"/>
      <c r="O2390" s="12"/>
      <c r="P2390" s="12"/>
      <c r="Q2390" s="12"/>
      <c r="R2390" s="12"/>
      <c r="S2390" s="12"/>
    </row>
    <row r="2391" spans="1:19" s="1" customFormat="1" x14ac:dyDescent="0.4">
      <c r="A2391" s="12"/>
      <c r="B2391" s="12"/>
      <c r="C2391" s="42"/>
      <c r="D2391" s="12"/>
      <c r="E2391" s="12"/>
      <c r="F2391" s="12"/>
      <c r="G2391" s="12"/>
      <c r="H2391" s="12"/>
      <c r="I2391" s="12"/>
      <c r="J2391" s="12"/>
      <c r="K2391" s="12"/>
      <c r="L2391" s="12"/>
      <c r="M2391" s="49"/>
      <c r="N2391" s="49"/>
      <c r="O2391" s="12"/>
      <c r="P2391" s="12"/>
      <c r="Q2391" s="12"/>
      <c r="R2391" s="12"/>
      <c r="S2391" s="12"/>
    </row>
    <row r="2392" spans="1:19" s="1" customFormat="1" x14ac:dyDescent="0.4">
      <c r="A2392" s="12"/>
      <c r="B2392" s="12"/>
      <c r="C2392" s="42"/>
      <c r="D2392" s="12"/>
      <c r="E2392" s="12"/>
      <c r="F2392" s="12"/>
      <c r="G2392" s="12"/>
      <c r="H2392" s="12"/>
      <c r="I2392" s="12"/>
      <c r="J2392" s="12"/>
      <c r="K2392" s="12"/>
      <c r="L2392" s="12"/>
      <c r="M2392" s="49"/>
      <c r="N2392" s="49"/>
      <c r="O2392" s="12"/>
      <c r="P2392" s="12"/>
      <c r="Q2392" s="12"/>
      <c r="R2392" s="12"/>
      <c r="S2392" s="12"/>
    </row>
    <row r="2393" spans="1:19" s="1" customFormat="1" x14ac:dyDescent="0.4">
      <c r="A2393" s="12"/>
      <c r="B2393" s="12"/>
      <c r="C2393" s="42"/>
      <c r="D2393" s="12"/>
      <c r="E2393" s="12"/>
      <c r="F2393" s="12"/>
      <c r="G2393" s="12"/>
      <c r="H2393" s="12"/>
      <c r="I2393" s="12"/>
      <c r="J2393" s="12"/>
      <c r="K2393" s="12"/>
      <c r="L2393" s="12"/>
      <c r="M2393" s="49"/>
      <c r="N2393" s="49"/>
      <c r="O2393" s="12"/>
      <c r="P2393" s="12"/>
      <c r="Q2393" s="12"/>
      <c r="R2393" s="12"/>
      <c r="S2393" s="12"/>
    </row>
    <row r="2394" spans="1:19" s="1" customFormat="1" x14ac:dyDescent="0.4">
      <c r="A2394" s="12"/>
      <c r="B2394" s="12"/>
      <c r="C2394" s="42"/>
      <c r="D2394" s="12"/>
      <c r="E2394" s="12"/>
      <c r="F2394" s="12"/>
      <c r="G2394" s="12"/>
      <c r="H2394" s="12"/>
      <c r="I2394" s="12"/>
      <c r="J2394" s="12"/>
      <c r="K2394" s="12"/>
      <c r="L2394" s="12"/>
      <c r="M2394" s="49"/>
      <c r="N2394" s="49"/>
      <c r="O2394" s="12"/>
      <c r="P2394" s="12"/>
      <c r="Q2394" s="12"/>
      <c r="R2394" s="12"/>
      <c r="S2394" s="12"/>
    </row>
    <row r="2395" spans="1:19" s="1" customFormat="1" x14ac:dyDescent="0.4">
      <c r="A2395" s="12"/>
      <c r="B2395" s="12"/>
      <c r="C2395" s="42"/>
      <c r="D2395" s="12"/>
      <c r="E2395" s="12"/>
      <c r="F2395" s="12"/>
      <c r="G2395" s="12"/>
      <c r="H2395" s="12"/>
      <c r="I2395" s="12"/>
      <c r="J2395" s="12"/>
      <c r="K2395" s="12"/>
      <c r="L2395" s="12"/>
      <c r="M2395" s="49"/>
      <c r="N2395" s="49"/>
      <c r="O2395" s="12"/>
      <c r="P2395" s="12"/>
      <c r="Q2395" s="12"/>
      <c r="R2395" s="12"/>
      <c r="S2395" s="12"/>
    </row>
    <row r="2396" spans="1:19" s="1" customFormat="1" x14ac:dyDescent="0.4">
      <c r="A2396" s="12"/>
      <c r="B2396" s="12"/>
      <c r="C2396" s="42"/>
      <c r="D2396" s="12"/>
      <c r="E2396" s="12"/>
      <c r="F2396" s="12"/>
      <c r="G2396" s="12"/>
      <c r="H2396" s="12"/>
      <c r="I2396" s="12"/>
      <c r="J2396" s="12"/>
      <c r="K2396" s="12"/>
      <c r="L2396" s="12"/>
      <c r="M2396" s="49"/>
      <c r="N2396" s="49"/>
      <c r="O2396" s="12"/>
      <c r="P2396" s="12"/>
      <c r="Q2396" s="12"/>
      <c r="R2396" s="12"/>
      <c r="S2396" s="12"/>
    </row>
    <row r="2397" spans="1:19" s="1" customFormat="1" x14ac:dyDescent="0.4">
      <c r="A2397" s="12"/>
      <c r="B2397" s="12"/>
      <c r="C2397" s="42"/>
      <c r="D2397" s="12"/>
      <c r="E2397" s="12"/>
      <c r="F2397" s="12"/>
      <c r="G2397" s="12"/>
      <c r="H2397" s="12"/>
      <c r="I2397" s="12"/>
      <c r="J2397" s="12"/>
      <c r="K2397" s="12"/>
      <c r="L2397" s="12"/>
      <c r="M2397" s="49"/>
      <c r="N2397" s="49"/>
      <c r="O2397" s="12"/>
      <c r="P2397" s="12"/>
      <c r="Q2397" s="12"/>
      <c r="R2397" s="12"/>
      <c r="S2397" s="12"/>
    </row>
    <row r="2398" spans="1:19" s="1" customFormat="1" x14ac:dyDescent="0.4">
      <c r="A2398" s="12"/>
      <c r="B2398" s="12"/>
      <c r="C2398" s="42"/>
      <c r="D2398" s="12"/>
      <c r="E2398" s="12"/>
      <c r="F2398" s="12"/>
      <c r="G2398" s="12"/>
      <c r="H2398" s="12"/>
      <c r="I2398" s="12"/>
      <c r="J2398" s="12"/>
      <c r="K2398" s="12"/>
      <c r="L2398" s="12"/>
      <c r="M2398" s="49"/>
      <c r="N2398" s="49"/>
      <c r="O2398" s="12"/>
      <c r="P2398" s="12"/>
      <c r="Q2398" s="12"/>
      <c r="R2398" s="12"/>
      <c r="S2398" s="12"/>
    </row>
    <row r="2399" spans="1:19" s="1" customFormat="1" x14ac:dyDescent="0.4">
      <c r="A2399" s="12"/>
      <c r="B2399" s="12"/>
      <c r="C2399" s="42"/>
      <c r="D2399" s="12"/>
      <c r="E2399" s="12"/>
      <c r="F2399" s="12"/>
      <c r="G2399" s="12"/>
      <c r="H2399" s="12"/>
      <c r="I2399" s="12"/>
      <c r="J2399" s="12"/>
      <c r="K2399" s="12"/>
      <c r="L2399" s="12"/>
      <c r="M2399" s="49"/>
      <c r="N2399" s="49"/>
      <c r="O2399" s="12"/>
      <c r="P2399" s="12"/>
      <c r="Q2399" s="12"/>
      <c r="R2399" s="12"/>
      <c r="S2399" s="12"/>
    </row>
    <row r="2400" spans="1:19" s="1" customFormat="1" x14ac:dyDescent="0.4">
      <c r="A2400" s="12"/>
      <c r="B2400" s="12"/>
      <c r="C2400" s="42"/>
      <c r="D2400" s="12"/>
      <c r="E2400" s="12"/>
      <c r="F2400" s="12"/>
      <c r="G2400" s="12"/>
      <c r="H2400" s="12"/>
      <c r="I2400" s="12"/>
      <c r="J2400" s="12"/>
      <c r="K2400" s="12"/>
      <c r="L2400" s="12"/>
      <c r="M2400" s="49"/>
      <c r="N2400" s="49"/>
      <c r="O2400" s="12"/>
      <c r="P2400" s="12"/>
      <c r="Q2400" s="12"/>
      <c r="R2400" s="12"/>
      <c r="S2400" s="12"/>
    </row>
    <row r="2401" spans="1:19" s="1" customFormat="1" x14ac:dyDescent="0.4">
      <c r="A2401" s="12"/>
      <c r="B2401" s="12"/>
      <c r="C2401" s="42"/>
      <c r="D2401" s="12"/>
      <c r="E2401" s="12"/>
      <c r="F2401" s="12"/>
      <c r="G2401" s="12"/>
      <c r="H2401" s="12"/>
      <c r="I2401" s="12"/>
      <c r="J2401" s="12"/>
      <c r="K2401" s="12"/>
      <c r="L2401" s="12"/>
      <c r="M2401" s="49"/>
      <c r="N2401" s="49"/>
      <c r="O2401" s="12"/>
      <c r="P2401" s="12"/>
      <c r="Q2401" s="12"/>
      <c r="R2401" s="12"/>
      <c r="S2401" s="12"/>
    </row>
    <row r="2402" spans="1:19" s="1" customFormat="1" x14ac:dyDescent="0.4">
      <c r="A2402" s="12"/>
      <c r="B2402" s="12"/>
      <c r="C2402" s="42"/>
      <c r="D2402" s="12"/>
      <c r="E2402" s="12"/>
      <c r="F2402" s="12"/>
      <c r="G2402" s="12"/>
      <c r="H2402" s="12"/>
      <c r="I2402" s="12"/>
      <c r="J2402" s="12"/>
      <c r="K2402" s="12"/>
      <c r="L2402" s="12"/>
      <c r="M2402" s="49"/>
      <c r="N2402" s="49"/>
      <c r="O2402" s="12"/>
      <c r="P2402" s="12"/>
      <c r="Q2402" s="12"/>
      <c r="R2402" s="12"/>
      <c r="S2402" s="12"/>
    </row>
    <row r="2403" spans="1:19" s="1" customFormat="1" x14ac:dyDescent="0.4">
      <c r="A2403" s="12"/>
      <c r="B2403" s="12"/>
      <c r="C2403" s="42"/>
      <c r="D2403" s="12"/>
      <c r="E2403" s="12"/>
      <c r="F2403" s="12"/>
      <c r="G2403" s="12"/>
      <c r="H2403" s="12"/>
      <c r="I2403" s="12"/>
      <c r="J2403" s="12"/>
      <c r="K2403" s="12"/>
      <c r="L2403" s="12"/>
      <c r="M2403" s="49"/>
      <c r="N2403" s="49"/>
      <c r="O2403" s="12"/>
      <c r="P2403" s="12"/>
      <c r="Q2403" s="12"/>
      <c r="R2403" s="12"/>
      <c r="S2403" s="12"/>
    </row>
    <row r="2404" spans="1:19" s="1" customFormat="1" x14ac:dyDescent="0.4">
      <c r="A2404" s="12"/>
      <c r="B2404" s="12"/>
      <c r="C2404" s="42"/>
      <c r="D2404" s="12"/>
      <c r="E2404" s="12"/>
      <c r="F2404" s="12"/>
      <c r="G2404" s="12"/>
      <c r="H2404" s="12"/>
      <c r="I2404" s="12"/>
      <c r="J2404" s="12"/>
      <c r="K2404" s="12"/>
      <c r="L2404" s="12"/>
      <c r="M2404" s="49"/>
      <c r="N2404" s="49"/>
      <c r="O2404" s="12"/>
      <c r="P2404" s="12"/>
      <c r="Q2404" s="12"/>
      <c r="R2404" s="12"/>
      <c r="S2404" s="12"/>
    </row>
    <row r="2405" spans="1:19" s="1" customFormat="1" x14ac:dyDescent="0.4">
      <c r="A2405" s="12"/>
      <c r="B2405" s="12"/>
      <c r="C2405" s="42"/>
      <c r="D2405" s="12"/>
      <c r="E2405" s="12"/>
      <c r="F2405" s="12"/>
      <c r="G2405" s="12"/>
      <c r="H2405" s="12"/>
      <c r="I2405" s="12"/>
      <c r="J2405" s="12"/>
      <c r="K2405" s="12"/>
      <c r="L2405" s="12"/>
      <c r="M2405" s="49"/>
      <c r="N2405" s="49"/>
      <c r="O2405" s="12"/>
      <c r="P2405" s="12"/>
      <c r="Q2405" s="12"/>
      <c r="R2405" s="12"/>
      <c r="S2405" s="12"/>
    </row>
    <row r="2406" spans="1:19" s="1" customFormat="1" x14ac:dyDescent="0.4">
      <c r="A2406" s="12"/>
      <c r="B2406" s="12"/>
      <c r="C2406" s="42"/>
      <c r="D2406" s="12"/>
      <c r="E2406" s="12"/>
      <c r="F2406" s="12"/>
      <c r="G2406" s="12"/>
      <c r="H2406" s="12"/>
      <c r="I2406" s="12"/>
      <c r="J2406" s="12"/>
      <c r="K2406" s="12"/>
      <c r="L2406" s="12"/>
      <c r="M2406" s="49"/>
      <c r="N2406" s="49"/>
      <c r="O2406" s="12"/>
      <c r="P2406" s="12"/>
      <c r="Q2406" s="12"/>
      <c r="R2406" s="12"/>
      <c r="S2406" s="12"/>
    </row>
    <row r="2407" spans="1:19" s="1" customFormat="1" x14ac:dyDescent="0.4">
      <c r="A2407" s="12"/>
      <c r="B2407" s="12"/>
      <c r="C2407" s="42"/>
      <c r="D2407" s="12"/>
      <c r="E2407" s="12"/>
      <c r="F2407" s="12"/>
      <c r="G2407" s="12"/>
      <c r="H2407" s="12"/>
      <c r="I2407" s="12"/>
      <c r="J2407" s="12"/>
      <c r="K2407" s="12"/>
      <c r="L2407" s="12"/>
      <c r="M2407" s="49"/>
      <c r="N2407" s="49"/>
      <c r="O2407" s="12"/>
      <c r="P2407" s="12"/>
      <c r="Q2407" s="12"/>
      <c r="R2407" s="12"/>
      <c r="S2407" s="12"/>
    </row>
    <row r="2408" spans="1:19" s="1" customFormat="1" x14ac:dyDescent="0.4">
      <c r="A2408" s="12"/>
      <c r="B2408" s="12"/>
      <c r="C2408" s="42"/>
      <c r="D2408" s="12"/>
      <c r="E2408" s="12"/>
      <c r="F2408" s="12"/>
      <c r="G2408" s="12"/>
      <c r="H2408" s="12"/>
      <c r="I2408" s="12"/>
      <c r="J2408" s="12"/>
      <c r="K2408" s="12"/>
      <c r="L2408" s="12"/>
      <c r="M2408" s="49"/>
      <c r="N2408" s="49"/>
      <c r="O2408" s="12"/>
      <c r="P2408" s="12"/>
      <c r="Q2408" s="12"/>
      <c r="R2408" s="12"/>
      <c r="S2408" s="12"/>
    </row>
    <row r="2409" spans="1:19" s="1" customFormat="1" x14ac:dyDescent="0.4">
      <c r="A2409" s="12"/>
      <c r="B2409" s="12"/>
      <c r="C2409" s="42"/>
      <c r="D2409" s="12"/>
      <c r="E2409" s="12"/>
      <c r="F2409" s="12"/>
      <c r="G2409" s="12"/>
      <c r="H2409" s="12"/>
      <c r="I2409" s="12"/>
      <c r="J2409" s="12"/>
      <c r="K2409" s="12"/>
      <c r="L2409" s="12"/>
      <c r="M2409" s="49"/>
      <c r="N2409" s="49"/>
      <c r="O2409" s="12"/>
      <c r="P2409" s="12"/>
      <c r="Q2409" s="12"/>
      <c r="R2409" s="12"/>
      <c r="S2409" s="12"/>
    </row>
    <row r="2410" spans="1:19" s="1" customFormat="1" x14ac:dyDescent="0.4">
      <c r="A2410" s="12"/>
      <c r="B2410" s="12"/>
      <c r="C2410" s="42"/>
      <c r="D2410" s="12"/>
      <c r="E2410" s="12"/>
      <c r="F2410" s="12"/>
      <c r="G2410" s="12"/>
      <c r="H2410" s="12"/>
      <c r="I2410" s="12"/>
      <c r="J2410" s="12"/>
      <c r="K2410" s="12"/>
      <c r="L2410" s="12"/>
      <c r="M2410" s="49"/>
      <c r="N2410" s="49"/>
      <c r="O2410" s="12"/>
      <c r="P2410" s="12"/>
      <c r="Q2410" s="12"/>
      <c r="R2410" s="12"/>
      <c r="S2410" s="12"/>
    </row>
    <row r="2411" spans="1:19" s="1" customFormat="1" x14ac:dyDescent="0.4">
      <c r="A2411" s="12"/>
      <c r="B2411" s="12"/>
      <c r="C2411" s="42"/>
      <c r="D2411" s="12"/>
      <c r="E2411" s="12"/>
      <c r="F2411" s="12"/>
      <c r="G2411" s="12"/>
      <c r="H2411" s="12"/>
      <c r="I2411" s="12"/>
      <c r="J2411" s="12"/>
      <c r="K2411" s="12"/>
      <c r="L2411" s="12"/>
      <c r="M2411" s="49"/>
      <c r="N2411" s="49"/>
      <c r="O2411" s="12"/>
      <c r="P2411" s="12"/>
      <c r="Q2411" s="12"/>
      <c r="R2411" s="12"/>
      <c r="S2411" s="12"/>
    </row>
    <row r="2412" spans="1:19" s="1" customFormat="1" x14ac:dyDescent="0.4">
      <c r="A2412" s="12"/>
      <c r="B2412" s="12"/>
      <c r="C2412" s="42"/>
      <c r="D2412" s="12"/>
      <c r="E2412" s="12"/>
      <c r="F2412" s="12"/>
      <c r="G2412" s="12"/>
      <c r="H2412" s="12"/>
      <c r="I2412" s="12"/>
      <c r="J2412" s="12"/>
      <c r="K2412" s="12"/>
      <c r="L2412" s="12"/>
      <c r="M2412" s="49"/>
      <c r="N2412" s="49"/>
      <c r="O2412" s="12"/>
      <c r="P2412" s="12"/>
      <c r="Q2412" s="12"/>
      <c r="R2412" s="12"/>
      <c r="S2412" s="12"/>
    </row>
    <row r="2413" spans="1:19" s="1" customFormat="1" x14ac:dyDescent="0.4">
      <c r="A2413" s="12"/>
      <c r="B2413" s="12"/>
      <c r="C2413" s="42"/>
      <c r="D2413" s="12"/>
      <c r="E2413" s="12"/>
      <c r="F2413" s="12"/>
      <c r="G2413" s="12"/>
      <c r="H2413" s="12"/>
      <c r="I2413" s="12"/>
      <c r="J2413" s="12"/>
      <c r="K2413" s="12"/>
      <c r="L2413" s="12"/>
      <c r="M2413" s="49"/>
      <c r="N2413" s="49"/>
      <c r="O2413" s="12"/>
      <c r="P2413" s="12"/>
      <c r="Q2413" s="12"/>
      <c r="R2413" s="12"/>
      <c r="S2413" s="12"/>
    </row>
    <row r="2414" spans="1:19" s="1" customFormat="1" x14ac:dyDescent="0.4">
      <c r="A2414" s="12"/>
      <c r="B2414" s="12"/>
      <c r="C2414" s="42"/>
      <c r="D2414" s="12"/>
      <c r="E2414" s="12"/>
      <c r="F2414" s="12"/>
      <c r="G2414" s="12"/>
      <c r="H2414" s="12"/>
      <c r="I2414" s="12"/>
      <c r="J2414" s="12"/>
      <c r="K2414" s="12"/>
      <c r="L2414" s="12"/>
      <c r="M2414" s="49"/>
      <c r="N2414" s="49"/>
      <c r="O2414" s="12"/>
      <c r="P2414" s="12"/>
      <c r="Q2414" s="12"/>
      <c r="R2414" s="12"/>
      <c r="S2414" s="12"/>
    </row>
    <row r="2415" spans="1:19" s="1" customFormat="1" x14ac:dyDescent="0.4">
      <c r="A2415" s="12"/>
      <c r="B2415" s="12"/>
      <c r="C2415" s="42"/>
      <c r="D2415" s="12"/>
      <c r="E2415" s="12"/>
      <c r="F2415" s="12"/>
      <c r="G2415" s="12"/>
      <c r="H2415" s="12"/>
      <c r="I2415" s="12"/>
      <c r="J2415" s="12"/>
      <c r="K2415" s="12"/>
      <c r="L2415" s="12"/>
      <c r="M2415" s="49"/>
      <c r="N2415" s="49"/>
      <c r="O2415" s="12"/>
      <c r="P2415" s="12"/>
      <c r="Q2415" s="12"/>
      <c r="R2415" s="12"/>
      <c r="S2415" s="12"/>
    </row>
    <row r="2416" spans="1:19" s="1" customFormat="1" x14ac:dyDescent="0.4">
      <c r="A2416" s="12"/>
      <c r="B2416" s="12"/>
      <c r="C2416" s="42"/>
      <c r="D2416" s="12"/>
      <c r="E2416" s="12"/>
      <c r="F2416" s="12"/>
      <c r="G2416" s="12"/>
      <c r="H2416" s="12"/>
      <c r="I2416" s="12"/>
      <c r="J2416" s="12"/>
      <c r="K2416" s="12"/>
      <c r="L2416" s="12"/>
      <c r="M2416" s="49"/>
      <c r="N2416" s="49"/>
      <c r="O2416" s="12"/>
      <c r="P2416" s="12"/>
      <c r="Q2416" s="12"/>
      <c r="R2416" s="12"/>
      <c r="S2416" s="12"/>
    </row>
    <row r="2417" spans="1:19" s="1" customFormat="1" x14ac:dyDescent="0.4">
      <c r="A2417" s="12"/>
      <c r="B2417" s="12"/>
      <c r="C2417" s="42"/>
      <c r="D2417" s="12"/>
      <c r="E2417" s="12"/>
      <c r="F2417" s="12"/>
      <c r="G2417" s="12"/>
      <c r="H2417" s="12"/>
      <c r="I2417" s="12"/>
      <c r="J2417" s="12"/>
      <c r="K2417" s="12"/>
      <c r="L2417" s="12"/>
      <c r="M2417" s="49"/>
      <c r="N2417" s="49"/>
      <c r="O2417" s="12"/>
      <c r="P2417" s="12"/>
      <c r="Q2417" s="12"/>
      <c r="R2417" s="12"/>
      <c r="S2417" s="12"/>
    </row>
    <row r="2418" spans="1:19" s="1" customFormat="1" x14ac:dyDescent="0.4">
      <c r="A2418" s="12"/>
      <c r="B2418" s="12"/>
      <c r="C2418" s="42"/>
      <c r="D2418" s="12"/>
      <c r="E2418" s="12"/>
      <c r="F2418" s="12"/>
      <c r="G2418" s="12"/>
      <c r="H2418" s="12"/>
      <c r="I2418" s="12"/>
      <c r="J2418" s="12"/>
      <c r="K2418" s="12"/>
      <c r="L2418" s="12"/>
      <c r="M2418" s="49"/>
      <c r="N2418" s="49"/>
      <c r="O2418" s="12"/>
      <c r="P2418" s="12"/>
      <c r="Q2418" s="12"/>
      <c r="R2418" s="12"/>
      <c r="S2418" s="12"/>
    </row>
    <row r="2419" spans="1:19" s="1" customFormat="1" x14ac:dyDescent="0.4">
      <c r="A2419" s="12"/>
      <c r="B2419" s="12"/>
      <c r="C2419" s="42"/>
      <c r="D2419" s="12"/>
      <c r="E2419" s="12"/>
      <c r="F2419" s="12"/>
      <c r="G2419" s="12"/>
      <c r="H2419" s="12"/>
      <c r="I2419" s="12"/>
      <c r="J2419" s="12"/>
      <c r="K2419" s="12"/>
      <c r="L2419" s="12"/>
      <c r="M2419" s="49"/>
      <c r="N2419" s="49"/>
      <c r="O2419" s="12"/>
      <c r="P2419" s="12"/>
      <c r="Q2419" s="12"/>
      <c r="R2419" s="12"/>
      <c r="S2419" s="12"/>
    </row>
    <row r="2420" spans="1:19" s="1" customFormat="1" x14ac:dyDescent="0.4">
      <c r="A2420" s="12"/>
      <c r="B2420" s="12"/>
      <c r="C2420" s="42"/>
      <c r="D2420" s="12"/>
      <c r="E2420" s="12"/>
      <c r="F2420" s="12"/>
      <c r="G2420" s="12"/>
      <c r="H2420" s="12"/>
      <c r="I2420" s="12"/>
      <c r="J2420" s="12"/>
      <c r="K2420" s="12"/>
      <c r="L2420" s="12"/>
      <c r="M2420" s="49"/>
      <c r="N2420" s="49"/>
      <c r="O2420" s="12"/>
      <c r="P2420" s="12"/>
      <c r="Q2420" s="12"/>
      <c r="R2420" s="12"/>
      <c r="S2420" s="12"/>
    </row>
    <row r="2421" spans="1:19" s="1" customFormat="1" x14ac:dyDescent="0.4">
      <c r="A2421" s="12"/>
      <c r="B2421" s="12"/>
      <c r="C2421" s="42"/>
      <c r="D2421" s="12"/>
      <c r="E2421" s="12"/>
      <c r="F2421" s="12"/>
      <c r="G2421" s="12"/>
      <c r="H2421" s="12"/>
      <c r="I2421" s="12"/>
      <c r="J2421" s="12"/>
      <c r="K2421" s="12"/>
      <c r="L2421" s="12"/>
      <c r="M2421" s="49"/>
      <c r="N2421" s="49"/>
      <c r="O2421" s="12"/>
      <c r="P2421" s="12"/>
      <c r="Q2421" s="12"/>
      <c r="R2421" s="12"/>
      <c r="S2421" s="12"/>
    </row>
    <row r="2422" spans="1:19" s="1" customFormat="1" x14ac:dyDescent="0.4">
      <c r="A2422" s="12"/>
      <c r="B2422" s="12"/>
      <c r="C2422" s="42"/>
      <c r="D2422" s="12"/>
      <c r="E2422" s="12"/>
      <c r="F2422" s="12"/>
      <c r="G2422" s="12"/>
      <c r="H2422" s="12"/>
      <c r="I2422" s="12"/>
      <c r="J2422" s="12"/>
      <c r="K2422" s="12"/>
      <c r="L2422" s="12"/>
      <c r="M2422" s="49"/>
      <c r="N2422" s="49"/>
      <c r="O2422" s="12"/>
      <c r="P2422" s="12"/>
      <c r="Q2422" s="12"/>
      <c r="R2422" s="12"/>
      <c r="S2422" s="12"/>
    </row>
    <row r="2423" spans="1:19" s="1" customFormat="1" x14ac:dyDescent="0.4">
      <c r="A2423" s="12"/>
      <c r="B2423" s="12"/>
      <c r="C2423" s="42"/>
      <c r="D2423" s="12"/>
      <c r="E2423" s="12"/>
      <c r="F2423" s="12"/>
      <c r="G2423" s="12"/>
      <c r="H2423" s="12"/>
      <c r="I2423" s="12"/>
      <c r="J2423" s="12"/>
      <c r="K2423" s="12"/>
      <c r="L2423" s="12"/>
      <c r="M2423" s="49"/>
      <c r="N2423" s="49"/>
      <c r="O2423" s="12"/>
      <c r="P2423" s="12"/>
      <c r="Q2423" s="12"/>
      <c r="R2423" s="12"/>
      <c r="S2423" s="12"/>
    </row>
    <row r="2424" spans="1:19" s="1" customFormat="1" x14ac:dyDescent="0.4">
      <c r="A2424" s="12"/>
      <c r="B2424" s="12"/>
      <c r="C2424" s="42"/>
      <c r="D2424" s="12"/>
      <c r="E2424" s="12"/>
      <c r="F2424" s="12"/>
      <c r="G2424" s="12"/>
      <c r="H2424" s="12"/>
      <c r="I2424" s="12"/>
      <c r="J2424" s="12"/>
      <c r="K2424" s="12"/>
      <c r="L2424" s="12"/>
      <c r="M2424" s="49"/>
      <c r="N2424" s="49"/>
      <c r="O2424" s="12"/>
      <c r="P2424" s="12"/>
      <c r="Q2424" s="12"/>
      <c r="R2424" s="12"/>
      <c r="S2424" s="12"/>
    </row>
    <row r="2425" spans="1:19" s="1" customFormat="1" x14ac:dyDescent="0.4">
      <c r="A2425" s="12"/>
      <c r="B2425" s="12"/>
      <c r="C2425" s="42"/>
      <c r="D2425" s="12"/>
      <c r="E2425" s="12"/>
      <c r="F2425" s="12"/>
      <c r="G2425" s="12"/>
      <c r="H2425" s="12"/>
      <c r="I2425" s="12"/>
      <c r="J2425" s="12"/>
      <c r="K2425" s="12"/>
      <c r="L2425" s="12"/>
      <c r="M2425" s="49"/>
      <c r="N2425" s="49"/>
      <c r="O2425" s="12"/>
      <c r="P2425" s="12"/>
      <c r="Q2425" s="12"/>
      <c r="R2425" s="12"/>
      <c r="S2425" s="12"/>
    </row>
    <row r="2426" spans="1:19" s="1" customFormat="1" x14ac:dyDescent="0.4">
      <c r="A2426" s="12"/>
      <c r="B2426" s="12"/>
      <c r="C2426" s="42"/>
      <c r="D2426" s="12"/>
      <c r="E2426" s="12"/>
      <c r="F2426" s="12"/>
      <c r="G2426" s="12"/>
      <c r="H2426" s="12"/>
      <c r="I2426" s="12"/>
      <c r="J2426" s="12"/>
      <c r="K2426" s="12"/>
      <c r="L2426" s="12"/>
      <c r="M2426" s="49"/>
      <c r="N2426" s="49"/>
      <c r="O2426" s="12"/>
      <c r="P2426" s="12"/>
      <c r="Q2426" s="12"/>
      <c r="R2426" s="12"/>
      <c r="S2426" s="12"/>
    </row>
    <row r="2427" spans="1:19" s="1" customFormat="1" x14ac:dyDescent="0.4">
      <c r="A2427" s="12"/>
      <c r="B2427" s="12"/>
      <c r="C2427" s="42"/>
      <c r="D2427" s="12"/>
      <c r="E2427" s="12"/>
      <c r="F2427" s="12"/>
      <c r="G2427" s="12"/>
      <c r="H2427" s="12"/>
      <c r="I2427" s="12"/>
      <c r="J2427" s="12"/>
      <c r="K2427" s="12"/>
      <c r="L2427" s="12"/>
      <c r="M2427" s="49"/>
      <c r="N2427" s="49"/>
      <c r="O2427" s="12"/>
      <c r="P2427" s="12"/>
      <c r="Q2427" s="12"/>
      <c r="R2427" s="12"/>
      <c r="S2427" s="12"/>
    </row>
    <row r="2428" spans="1:19" s="1" customFormat="1" x14ac:dyDescent="0.4">
      <c r="A2428" s="12"/>
      <c r="B2428" s="12"/>
      <c r="C2428" s="42"/>
      <c r="D2428" s="12"/>
      <c r="E2428" s="12"/>
      <c r="F2428" s="12"/>
      <c r="G2428" s="12"/>
      <c r="H2428" s="12"/>
      <c r="I2428" s="12"/>
      <c r="J2428" s="12"/>
      <c r="K2428" s="12"/>
      <c r="L2428" s="12"/>
      <c r="M2428" s="49"/>
      <c r="N2428" s="49"/>
      <c r="O2428" s="12"/>
      <c r="P2428" s="12"/>
      <c r="Q2428" s="12"/>
      <c r="R2428" s="12"/>
      <c r="S2428" s="12"/>
    </row>
    <row r="2429" spans="1:19" s="1" customFormat="1" x14ac:dyDescent="0.4">
      <c r="A2429" s="12"/>
      <c r="B2429" s="12"/>
      <c r="C2429" s="42"/>
      <c r="D2429" s="12"/>
      <c r="E2429" s="12"/>
      <c r="F2429" s="12"/>
      <c r="G2429" s="12"/>
      <c r="H2429" s="12"/>
      <c r="I2429" s="12"/>
      <c r="J2429" s="12"/>
      <c r="K2429" s="12"/>
      <c r="L2429" s="12"/>
      <c r="M2429" s="49"/>
      <c r="N2429" s="49"/>
      <c r="O2429" s="12"/>
      <c r="P2429" s="12"/>
      <c r="Q2429" s="12"/>
      <c r="R2429" s="12"/>
      <c r="S2429" s="12"/>
    </row>
    <row r="2430" spans="1:19" s="1" customFormat="1" x14ac:dyDescent="0.4">
      <c r="A2430" s="12"/>
      <c r="B2430" s="12"/>
      <c r="C2430" s="42"/>
      <c r="D2430" s="12"/>
      <c r="E2430" s="12"/>
      <c r="F2430" s="12"/>
      <c r="G2430" s="12"/>
      <c r="H2430" s="12"/>
      <c r="I2430" s="12"/>
      <c r="J2430" s="12"/>
      <c r="K2430" s="12"/>
      <c r="L2430" s="12"/>
      <c r="M2430" s="49"/>
      <c r="N2430" s="49"/>
      <c r="O2430" s="12"/>
      <c r="P2430" s="12"/>
      <c r="Q2430" s="12"/>
      <c r="R2430" s="12"/>
      <c r="S2430" s="12"/>
    </row>
    <row r="2431" spans="1:19" s="1" customFormat="1" x14ac:dyDescent="0.4">
      <c r="A2431" s="12"/>
      <c r="B2431" s="12"/>
      <c r="C2431" s="42"/>
      <c r="D2431" s="12"/>
      <c r="E2431" s="12"/>
      <c r="F2431" s="12"/>
      <c r="G2431" s="12"/>
      <c r="H2431" s="12"/>
      <c r="I2431" s="12"/>
      <c r="J2431" s="12"/>
      <c r="K2431" s="12"/>
      <c r="L2431" s="12"/>
      <c r="M2431" s="49"/>
      <c r="N2431" s="49"/>
      <c r="O2431" s="12"/>
      <c r="P2431" s="12"/>
      <c r="Q2431" s="12"/>
      <c r="R2431" s="12"/>
      <c r="S2431" s="12"/>
    </row>
    <row r="2432" spans="1:19" s="1" customFormat="1" x14ac:dyDescent="0.4">
      <c r="A2432" s="12"/>
      <c r="B2432" s="12"/>
      <c r="C2432" s="42"/>
      <c r="D2432" s="12"/>
      <c r="E2432" s="12"/>
      <c r="F2432" s="12"/>
      <c r="G2432" s="12"/>
      <c r="H2432" s="12"/>
      <c r="I2432" s="12"/>
      <c r="J2432" s="12"/>
      <c r="K2432" s="12"/>
      <c r="L2432" s="12"/>
      <c r="M2432" s="49"/>
      <c r="N2432" s="49"/>
      <c r="O2432" s="12"/>
      <c r="P2432" s="12"/>
      <c r="Q2432" s="12"/>
      <c r="R2432" s="12"/>
      <c r="S2432" s="12"/>
    </row>
    <row r="2433" spans="1:19" s="1" customFormat="1" x14ac:dyDescent="0.4">
      <c r="A2433" s="12"/>
      <c r="B2433" s="12"/>
      <c r="C2433" s="42"/>
      <c r="D2433" s="12"/>
      <c r="E2433" s="12"/>
      <c r="F2433" s="12"/>
      <c r="G2433" s="12"/>
      <c r="H2433" s="12"/>
      <c r="I2433" s="12"/>
      <c r="J2433" s="12"/>
      <c r="K2433" s="12"/>
      <c r="L2433" s="12"/>
      <c r="M2433" s="49"/>
      <c r="N2433" s="49"/>
      <c r="O2433" s="12"/>
      <c r="P2433" s="12"/>
      <c r="Q2433" s="12"/>
      <c r="R2433" s="12"/>
      <c r="S2433" s="12"/>
    </row>
    <row r="2434" spans="1:19" s="1" customFormat="1" x14ac:dyDescent="0.4">
      <c r="A2434" s="12"/>
      <c r="B2434" s="12"/>
      <c r="C2434" s="42"/>
      <c r="D2434" s="12"/>
      <c r="E2434" s="12"/>
      <c r="F2434" s="12"/>
      <c r="G2434" s="12"/>
      <c r="H2434" s="12"/>
      <c r="I2434" s="12"/>
      <c r="J2434" s="12"/>
      <c r="K2434" s="12"/>
      <c r="L2434" s="12"/>
      <c r="M2434" s="49"/>
      <c r="N2434" s="49"/>
      <c r="O2434" s="12"/>
      <c r="P2434" s="12"/>
      <c r="Q2434" s="12"/>
      <c r="R2434" s="12"/>
      <c r="S2434" s="12"/>
    </row>
    <row r="2435" spans="1:19" s="1" customFormat="1" x14ac:dyDescent="0.4">
      <c r="A2435" s="12"/>
      <c r="B2435" s="12"/>
      <c r="C2435" s="42"/>
      <c r="D2435" s="12"/>
      <c r="E2435" s="12"/>
      <c r="F2435" s="12"/>
      <c r="G2435" s="12"/>
      <c r="H2435" s="12"/>
      <c r="I2435" s="12"/>
      <c r="J2435" s="12"/>
      <c r="K2435" s="12"/>
      <c r="L2435" s="12"/>
      <c r="M2435" s="49"/>
      <c r="N2435" s="49"/>
      <c r="O2435" s="12"/>
      <c r="P2435" s="12"/>
      <c r="Q2435" s="12"/>
      <c r="R2435" s="12"/>
      <c r="S2435" s="12"/>
    </row>
    <row r="2436" spans="1:19" s="1" customFormat="1" x14ac:dyDescent="0.4">
      <c r="A2436" s="12"/>
      <c r="B2436" s="12"/>
      <c r="C2436" s="42"/>
      <c r="D2436" s="12"/>
      <c r="E2436" s="12"/>
      <c r="F2436" s="12"/>
      <c r="G2436" s="12"/>
      <c r="H2436" s="12"/>
      <c r="I2436" s="12"/>
      <c r="J2436" s="12"/>
      <c r="K2436" s="12"/>
      <c r="L2436" s="12"/>
      <c r="M2436" s="49"/>
      <c r="N2436" s="49"/>
      <c r="O2436" s="12"/>
      <c r="P2436" s="12"/>
      <c r="Q2436" s="12"/>
      <c r="R2436" s="12"/>
      <c r="S2436" s="12"/>
    </row>
    <row r="2437" spans="1:19" s="1" customFormat="1" x14ac:dyDescent="0.4">
      <c r="A2437" s="12"/>
      <c r="B2437" s="12"/>
      <c r="C2437" s="42"/>
      <c r="D2437" s="12"/>
      <c r="E2437" s="12"/>
      <c r="F2437" s="12"/>
      <c r="G2437" s="12"/>
      <c r="H2437" s="12"/>
      <c r="I2437" s="12"/>
      <c r="J2437" s="12"/>
      <c r="K2437" s="12"/>
      <c r="L2437" s="12"/>
      <c r="M2437" s="49"/>
      <c r="N2437" s="49"/>
      <c r="O2437" s="12"/>
      <c r="P2437" s="12"/>
      <c r="Q2437" s="12"/>
      <c r="R2437" s="12"/>
      <c r="S2437" s="12"/>
    </row>
    <row r="2438" spans="1:19" s="1" customFormat="1" x14ac:dyDescent="0.4">
      <c r="A2438" s="12"/>
      <c r="B2438" s="12"/>
      <c r="C2438" s="42"/>
      <c r="D2438" s="12"/>
      <c r="E2438" s="12"/>
      <c r="F2438" s="12"/>
      <c r="G2438" s="12"/>
      <c r="H2438" s="12"/>
      <c r="I2438" s="12"/>
      <c r="J2438" s="12"/>
      <c r="K2438" s="12"/>
      <c r="L2438" s="12"/>
      <c r="M2438" s="49"/>
      <c r="N2438" s="49"/>
      <c r="O2438" s="12"/>
      <c r="P2438" s="12"/>
      <c r="Q2438" s="12"/>
      <c r="R2438" s="12"/>
      <c r="S2438" s="12"/>
    </row>
    <row r="2439" spans="1:19" s="1" customFormat="1" x14ac:dyDescent="0.4">
      <c r="A2439" s="12"/>
      <c r="B2439" s="12"/>
      <c r="C2439" s="42"/>
      <c r="D2439" s="12"/>
      <c r="E2439" s="12"/>
      <c r="F2439" s="12"/>
      <c r="G2439" s="12"/>
      <c r="H2439" s="12"/>
      <c r="I2439" s="12"/>
      <c r="J2439" s="12"/>
      <c r="K2439" s="12"/>
      <c r="L2439" s="12"/>
      <c r="M2439" s="49"/>
      <c r="N2439" s="49"/>
      <c r="O2439" s="12"/>
      <c r="P2439" s="12"/>
      <c r="Q2439" s="12"/>
      <c r="R2439" s="12"/>
      <c r="S2439" s="12"/>
    </row>
    <row r="2440" spans="1:19" s="1" customFormat="1" x14ac:dyDescent="0.4">
      <c r="A2440" s="12"/>
      <c r="B2440" s="12"/>
      <c r="C2440" s="42"/>
      <c r="D2440" s="12"/>
      <c r="E2440" s="12"/>
      <c r="F2440" s="12"/>
      <c r="G2440" s="12"/>
      <c r="H2440" s="12"/>
      <c r="I2440" s="12"/>
      <c r="J2440" s="12"/>
      <c r="K2440" s="12"/>
      <c r="L2440" s="12"/>
      <c r="M2440" s="49"/>
      <c r="N2440" s="49"/>
      <c r="O2440" s="12"/>
      <c r="P2440" s="12"/>
      <c r="Q2440" s="12"/>
      <c r="R2440" s="12"/>
      <c r="S2440" s="12"/>
    </row>
    <row r="2441" spans="1:19" s="1" customFormat="1" x14ac:dyDescent="0.4">
      <c r="A2441" s="12"/>
      <c r="B2441" s="12"/>
      <c r="C2441" s="42"/>
      <c r="D2441" s="12"/>
      <c r="E2441" s="12"/>
      <c r="F2441" s="12"/>
      <c r="G2441" s="12"/>
      <c r="H2441" s="12"/>
      <c r="I2441" s="12"/>
      <c r="J2441" s="12"/>
      <c r="K2441" s="12"/>
      <c r="L2441" s="12"/>
      <c r="M2441" s="49"/>
      <c r="N2441" s="49"/>
      <c r="O2441" s="12"/>
      <c r="P2441" s="12"/>
      <c r="Q2441" s="12"/>
      <c r="R2441" s="12"/>
      <c r="S2441" s="12"/>
    </row>
    <row r="2442" spans="1:19" s="1" customFormat="1" x14ac:dyDescent="0.4">
      <c r="A2442" s="12"/>
      <c r="B2442" s="12"/>
      <c r="C2442" s="42"/>
      <c r="D2442" s="12"/>
      <c r="E2442" s="12"/>
      <c r="F2442" s="12"/>
      <c r="G2442" s="12"/>
      <c r="H2442" s="12"/>
      <c r="I2442" s="12"/>
      <c r="J2442" s="12"/>
      <c r="K2442" s="12"/>
      <c r="L2442" s="12"/>
      <c r="M2442" s="49"/>
      <c r="N2442" s="49"/>
      <c r="O2442" s="12"/>
      <c r="P2442" s="12"/>
      <c r="Q2442" s="12"/>
      <c r="R2442" s="12"/>
      <c r="S2442" s="12"/>
    </row>
    <row r="2443" spans="1:19" s="1" customFormat="1" x14ac:dyDescent="0.4">
      <c r="A2443" s="12"/>
      <c r="B2443" s="12"/>
      <c r="C2443" s="42"/>
      <c r="D2443" s="12"/>
      <c r="E2443" s="12"/>
      <c r="F2443" s="12"/>
      <c r="G2443" s="12"/>
      <c r="H2443" s="12"/>
      <c r="I2443" s="12"/>
      <c r="J2443" s="12"/>
      <c r="K2443" s="12"/>
      <c r="L2443" s="12"/>
      <c r="M2443" s="49"/>
      <c r="N2443" s="49"/>
      <c r="O2443" s="12"/>
      <c r="P2443" s="12"/>
      <c r="Q2443" s="12"/>
      <c r="R2443" s="12"/>
      <c r="S2443" s="12"/>
    </row>
    <row r="2444" spans="1:19" s="1" customFormat="1" x14ac:dyDescent="0.4">
      <c r="A2444" s="12"/>
      <c r="B2444" s="12"/>
      <c r="C2444" s="42"/>
      <c r="D2444" s="12"/>
      <c r="E2444" s="12"/>
      <c r="F2444" s="12"/>
      <c r="G2444" s="12"/>
      <c r="H2444" s="12"/>
      <c r="I2444" s="12"/>
      <c r="J2444" s="12"/>
      <c r="K2444" s="12"/>
      <c r="L2444" s="12"/>
      <c r="M2444" s="49"/>
      <c r="N2444" s="49"/>
      <c r="O2444" s="12"/>
      <c r="P2444" s="12"/>
      <c r="Q2444" s="12"/>
      <c r="R2444" s="12"/>
      <c r="S2444" s="12"/>
    </row>
    <row r="2445" spans="1:19" s="1" customFormat="1" x14ac:dyDescent="0.4">
      <c r="A2445" s="12"/>
      <c r="B2445" s="12"/>
      <c r="C2445" s="42"/>
      <c r="D2445" s="12"/>
      <c r="E2445" s="12"/>
      <c r="F2445" s="12"/>
      <c r="G2445" s="12"/>
      <c r="H2445" s="12"/>
      <c r="I2445" s="12"/>
      <c r="J2445" s="12"/>
      <c r="K2445" s="12"/>
      <c r="L2445" s="12"/>
      <c r="M2445" s="49"/>
      <c r="N2445" s="49"/>
      <c r="O2445" s="12"/>
      <c r="P2445" s="12"/>
      <c r="Q2445" s="12"/>
      <c r="R2445" s="12"/>
      <c r="S2445" s="12"/>
    </row>
    <row r="2446" spans="1:19" s="1" customFormat="1" x14ac:dyDescent="0.4">
      <c r="A2446" s="12"/>
      <c r="B2446" s="12"/>
      <c r="C2446" s="42"/>
      <c r="D2446" s="12"/>
      <c r="E2446" s="12"/>
      <c r="F2446" s="12"/>
      <c r="G2446" s="12"/>
      <c r="H2446" s="12"/>
      <c r="I2446" s="12"/>
      <c r="J2446" s="12"/>
      <c r="K2446" s="12"/>
      <c r="L2446" s="12"/>
      <c r="M2446" s="49"/>
      <c r="N2446" s="49"/>
      <c r="O2446" s="12"/>
      <c r="P2446" s="12"/>
      <c r="Q2446" s="12"/>
      <c r="R2446" s="12"/>
      <c r="S2446" s="12"/>
    </row>
    <row r="2447" spans="1:19" s="1" customFormat="1" x14ac:dyDescent="0.4">
      <c r="A2447" s="12"/>
      <c r="B2447" s="12"/>
      <c r="C2447" s="42"/>
      <c r="D2447" s="12"/>
      <c r="E2447" s="12"/>
      <c r="F2447" s="12"/>
      <c r="G2447" s="12"/>
      <c r="H2447" s="12"/>
      <c r="I2447" s="12"/>
      <c r="J2447" s="12"/>
      <c r="K2447" s="12"/>
      <c r="L2447" s="12"/>
      <c r="M2447" s="49"/>
      <c r="N2447" s="49"/>
      <c r="O2447" s="12"/>
      <c r="P2447" s="12"/>
      <c r="Q2447" s="12"/>
      <c r="R2447" s="12"/>
      <c r="S2447" s="12"/>
    </row>
    <row r="2448" spans="1:19" s="1" customFormat="1" x14ac:dyDescent="0.4">
      <c r="A2448" s="12"/>
      <c r="B2448" s="12"/>
      <c r="C2448" s="42"/>
      <c r="D2448" s="12"/>
      <c r="E2448" s="12"/>
      <c r="F2448" s="12"/>
      <c r="G2448" s="12"/>
      <c r="H2448" s="12"/>
      <c r="I2448" s="12"/>
      <c r="J2448" s="12"/>
      <c r="K2448" s="12"/>
      <c r="L2448" s="12"/>
      <c r="M2448" s="49"/>
      <c r="N2448" s="49"/>
      <c r="O2448" s="12"/>
      <c r="P2448" s="12"/>
      <c r="Q2448" s="12"/>
      <c r="R2448" s="12"/>
      <c r="S2448" s="12"/>
    </row>
    <row r="2449" spans="1:19" s="1" customFormat="1" x14ac:dyDescent="0.4">
      <c r="A2449" s="12"/>
      <c r="B2449" s="12"/>
      <c r="C2449" s="42"/>
      <c r="D2449" s="12"/>
      <c r="E2449" s="12"/>
      <c r="F2449" s="12"/>
      <c r="G2449" s="12"/>
      <c r="H2449" s="12"/>
      <c r="I2449" s="12"/>
      <c r="J2449" s="12"/>
      <c r="K2449" s="12"/>
      <c r="L2449" s="12"/>
      <c r="M2449" s="49"/>
      <c r="N2449" s="49"/>
      <c r="O2449" s="12"/>
      <c r="P2449" s="12"/>
      <c r="Q2449" s="12"/>
      <c r="R2449" s="12"/>
      <c r="S2449" s="12"/>
    </row>
    <row r="2450" spans="1:19" s="1" customFormat="1" x14ac:dyDescent="0.4">
      <c r="A2450" s="12"/>
      <c r="B2450" s="12"/>
      <c r="C2450" s="42"/>
      <c r="D2450" s="12"/>
      <c r="E2450" s="12"/>
      <c r="F2450" s="12"/>
      <c r="G2450" s="12"/>
      <c r="H2450" s="12"/>
      <c r="I2450" s="12"/>
      <c r="J2450" s="12"/>
      <c r="K2450" s="12"/>
      <c r="L2450" s="12"/>
      <c r="M2450" s="49"/>
      <c r="N2450" s="49"/>
      <c r="O2450" s="12"/>
      <c r="P2450" s="12"/>
      <c r="Q2450" s="12"/>
      <c r="R2450" s="12"/>
      <c r="S2450" s="12"/>
    </row>
    <row r="2451" spans="1:19" s="1" customFormat="1" x14ac:dyDescent="0.4">
      <c r="A2451" s="12"/>
      <c r="B2451" s="12"/>
      <c r="C2451" s="42"/>
      <c r="D2451" s="12"/>
      <c r="E2451" s="12"/>
      <c r="F2451" s="12"/>
      <c r="G2451" s="12"/>
      <c r="H2451" s="12"/>
      <c r="I2451" s="12"/>
      <c r="J2451" s="12"/>
      <c r="K2451" s="12"/>
      <c r="L2451" s="12"/>
      <c r="M2451" s="49"/>
      <c r="N2451" s="49"/>
      <c r="O2451" s="12"/>
      <c r="P2451" s="12"/>
      <c r="Q2451" s="12"/>
      <c r="R2451" s="12"/>
      <c r="S2451" s="12"/>
    </row>
    <row r="2452" spans="1:19" s="1" customFormat="1" x14ac:dyDescent="0.4">
      <c r="A2452" s="12"/>
      <c r="B2452" s="12"/>
      <c r="C2452" s="42"/>
      <c r="D2452" s="12"/>
      <c r="E2452" s="12"/>
      <c r="F2452" s="12"/>
      <c r="G2452" s="12"/>
      <c r="H2452" s="12"/>
      <c r="I2452" s="12"/>
      <c r="J2452" s="12"/>
      <c r="K2452" s="12"/>
      <c r="L2452" s="12"/>
      <c r="M2452" s="49"/>
      <c r="N2452" s="49"/>
      <c r="O2452" s="12"/>
      <c r="P2452" s="12"/>
      <c r="Q2452" s="12"/>
      <c r="R2452" s="12"/>
      <c r="S2452" s="12"/>
    </row>
    <row r="2453" spans="1:19" s="1" customFormat="1" x14ac:dyDescent="0.4">
      <c r="A2453" s="12"/>
      <c r="B2453" s="12"/>
      <c r="C2453" s="42"/>
      <c r="D2453" s="12"/>
      <c r="E2453" s="12"/>
      <c r="F2453" s="12"/>
      <c r="G2453" s="12"/>
      <c r="H2453" s="12"/>
      <c r="I2453" s="12"/>
      <c r="J2453" s="12"/>
      <c r="K2453" s="12"/>
      <c r="L2453" s="12"/>
      <c r="M2453" s="49"/>
      <c r="N2453" s="49"/>
      <c r="O2453" s="12"/>
      <c r="P2453" s="12"/>
      <c r="Q2453" s="12"/>
      <c r="R2453" s="12"/>
      <c r="S2453" s="12"/>
    </row>
    <row r="2454" spans="1:19" s="1" customFormat="1" x14ac:dyDescent="0.4">
      <c r="A2454" s="12"/>
      <c r="B2454" s="12"/>
      <c r="C2454" s="42"/>
      <c r="D2454" s="12"/>
      <c r="E2454" s="12"/>
      <c r="F2454" s="12"/>
      <c r="G2454" s="12"/>
      <c r="H2454" s="12"/>
      <c r="I2454" s="12"/>
      <c r="J2454" s="12"/>
      <c r="K2454" s="12"/>
      <c r="L2454" s="12"/>
      <c r="M2454" s="49"/>
      <c r="N2454" s="49"/>
      <c r="O2454" s="12"/>
      <c r="P2454" s="12"/>
      <c r="Q2454" s="12"/>
      <c r="R2454" s="12"/>
      <c r="S2454" s="12"/>
    </row>
    <row r="2455" spans="1:19" s="1" customFormat="1" x14ac:dyDescent="0.4">
      <c r="A2455" s="12"/>
      <c r="B2455" s="12"/>
      <c r="C2455" s="42"/>
      <c r="D2455" s="12"/>
      <c r="E2455" s="12"/>
      <c r="F2455" s="12"/>
      <c r="G2455" s="12"/>
      <c r="H2455" s="12"/>
      <c r="I2455" s="12"/>
      <c r="J2455" s="12"/>
      <c r="K2455" s="12"/>
      <c r="L2455" s="12"/>
      <c r="M2455" s="49"/>
      <c r="N2455" s="49"/>
      <c r="O2455" s="12"/>
      <c r="P2455" s="12"/>
      <c r="Q2455" s="12"/>
      <c r="R2455" s="12"/>
      <c r="S2455" s="12"/>
    </row>
    <row r="2456" spans="1:19" s="1" customFormat="1" x14ac:dyDescent="0.4">
      <c r="A2456" s="12"/>
      <c r="B2456" s="12"/>
      <c r="C2456" s="42"/>
      <c r="D2456" s="12"/>
      <c r="E2456" s="12"/>
      <c r="F2456" s="12"/>
      <c r="G2456" s="12"/>
      <c r="H2456" s="12"/>
      <c r="I2456" s="12"/>
      <c r="J2456" s="12"/>
      <c r="K2456" s="12"/>
      <c r="L2456" s="12"/>
      <c r="M2456" s="49"/>
      <c r="N2456" s="49"/>
      <c r="O2456" s="12"/>
      <c r="P2456" s="12"/>
      <c r="Q2456" s="12"/>
      <c r="R2456" s="12"/>
      <c r="S2456" s="12"/>
    </row>
    <row r="2457" spans="1:19" s="1" customFormat="1" x14ac:dyDescent="0.4">
      <c r="A2457" s="12"/>
      <c r="B2457" s="12"/>
      <c r="C2457" s="42"/>
      <c r="D2457" s="12"/>
      <c r="E2457" s="12"/>
      <c r="F2457" s="12"/>
      <c r="G2457" s="12"/>
      <c r="H2457" s="12"/>
      <c r="I2457" s="12"/>
      <c r="J2457" s="12"/>
      <c r="K2457" s="12"/>
      <c r="L2457" s="12"/>
      <c r="M2457" s="49"/>
      <c r="N2457" s="49"/>
      <c r="O2457" s="12"/>
      <c r="P2457" s="12"/>
      <c r="Q2457" s="12"/>
      <c r="R2457" s="12"/>
      <c r="S2457" s="12"/>
    </row>
    <row r="2458" spans="1:19" s="1" customFormat="1" x14ac:dyDescent="0.4">
      <c r="A2458" s="12"/>
      <c r="B2458" s="12"/>
      <c r="C2458" s="42"/>
      <c r="D2458" s="12"/>
      <c r="E2458" s="12"/>
      <c r="F2458" s="12"/>
      <c r="G2458" s="12"/>
      <c r="H2458" s="12"/>
      <c r="I2458" s="12"/>
      <c r="J2458" s="12"/>
      <c r="K2458" s="12"/>
      <c r="L2458" s="12"/>
      <c r="M2458" s="49"/>
      <c r="N2458" s="49"/>
      <c r="O2458" s="12"/>
      <c r="P2458" s="12"/>
      <c r="Q2458" s="12"/>
      <c r="R2458" s="12"/>
      <c r="S2458" s="12"/>
    </row>
    <row r="2459" spans="1:19" s="1" customFormat="1" x14ac:dyDescent="0.4">
      <c r="A2459" s="12"/>
      <c r="B2459" s="12"/>
      <c r="C2459" s="42"/>
      <c r="D2459" s="12"/>
      <c r="E2459" s="12"/>
      <c r="F2459" s="12"/>
      <c r="G2459" s="12"/>
      <c r="H2459" s="12"/>
      <c r="I2459" s="12"/>
      <c r="J2459" s="12"/>
      <c r="K2459" s="12"/>
      <c r="L2459" s="12"/>
      <c r="M2459" s="49"/>
      <c r="N2459" s="49"/>
      <c r="O2459" s="12"/>
      <c r="P2459" s="12"/>
      <c r="Q2459" s="12"/>
      <c r="R2459" s="12"/>
      <c r="S2459" s="12"/>
    </row>
    <row r="2460" spans="1:19" s="1" customFormat="1" x14ac:dyDescent="0.4">
      <c r="A2460" s="12"/>
      <c r="B2460" s="12"/>
      <c r="C2460" s="42"/>
      <c r="D2460" s="12"/>
      <c r="E2460" s="12"/>
      <c r="F2460" s="12"/>
      <c r="G2460" s="12"/>
      <c r="H2460" s="12"/>
      <c r="I2460" s="12"/>
      <c r="J2460" s="12"/>
      <c r="K2460" s="12"/>
      <c r="L2460" s="12"/>
      <c r="M2460" s="49"/>
      <c r="N2460" s="49"/>
      <c r="O2460" s="12"/>
      <c r="P2460" s="12"/>
      <c r="Q2460" s="12"/>
      <c r="R2460" s="12"/>
      <c r="S2460" s="12"/>
    </row>
    <row r="2461" spans="1:19" s="1" customFormat="1" x14ac:dyDescent="0.4">
      <c r="A2461" s="12"/>
      <c r="B2461" s="12"/>
      <c r="C2461" s="42"/>
      <c r="D2461" s="12"/>
      <c r="E2461" s="12"/>
      <c r="F2461" s="12"/>
      <c r="G2461" s="12"/>
      <c r="H2461" s="12"/>
      <c r="I2461" s="12"/>
      <c r="J2461" s="12"/>
      <c r="K2461" s="12"/>
      <c r="L2461" s="12"/>
      <c r="M2461" s="49"/>
      <c r="N2461" s="49"/>
      <c r="O2461" s="12"/>
      <c r="P2461" s="12"/>
      <c r="Q2461" s="12"/>
      <c r="R2461" s="12"/>
      <c r="S2461" s="12"/>
    </row>
    <row r="2462" spans="1:19" s="1" customFormat="1" x14ac:dyDescent="0.4">
      <c r="A2462" s="12"/>
      <c r="B2462" s="12"/>
      <c r="C2462" s="42"/>
      <c r="D2462" s="12"/>
      <c r="E2462" s="12"/>
      <c r="F2462" s="12"/>
      <c r="G2462" s="12"/>
      <c r="H2462" s="12"/>
      <c r="I2462" s="12"/>
      <c r="J2462" s="12"/>
      <c r="K2462" s="12"/>
      <c r="L2462" s="12"/>
      <c r="M2462" s="49"/>
      <c r="N2462" s="49"/>
      <c r="O2462" s="12"/>
      <c r="P2462" s="12"/>
      <c r="Q2462" s="12"/>
      <c r="R2462" s="12"/>
      <c r="S2462" s="12"/>
    </row>
    <row r="2463" spans="1:19" s="1" customFormat="1" x14ac:dyDescent="0.4">
      <c r="A2463" s="12"/>
      <c r="B2463" s="12"/>
      <c r="C2463" s="42"/>
      <c r="D2463" s="12"/>
      <c r="E2463" s="12"/>
      <c r="F2463" s="12"/>
      <c r="G2463" s="12"/>
      <c r="H2463" s="12"/>
      <c r="I2463" s="12"/>
      <c r="J2463" s="12"/>
      <c r="K2463" s="12"/>
      <c r="L2463" s="12"/>
      <c r="M2463" s="49"/>
      <c r="N2463" s="49"/>
      <c r="O2463" s="12"/>
      <c r="P2463" s="12"/>
      <c r="Q2463" s="12"/>
      <c r="R2463" s="12"/>
      <c r="S2463" s="12"/>
    </row>
    <row r="2464" spans="1:19" s="1" customFormat="1" x14ac:dyDescent="0.4">
      <c r="A2464" s="12"/>
      <c r="B2464" s="12"/>
      <c r="C2464" s="42"/>
      <c r="D2464" s="12"/>
      <c r="E2464" s="12"/>
      <c r="F2464" s="12"/>
      <c r="G2464" s="12"/>
      <c r="H2464" s="12"/>
      <c r="I2464" s="12"/>
      <c r="J2464" s="12"/>
      <c r="K2464" s="12"/>
      <c r="L2464" s="12"/>
      <c r="M2464" s="49"/>
      <c r="N2464" s="49"/>
      <c r="O2464" s="12"/>
      <c r="P2464" s="12"/>
      <c r="Q2464" s="12"/>
      <c r="R2464" s="12"/>
      <c r="S2464" s="12"/>
    </row>
    <row r="2465" spans="1:19" s="1" customFormat="1" x14ac:dyDescent="0.4">
      <c r="A2465" s="12"/>
      <c r="B2465" s="12"/>
      <c r="C2465" s="42"/>
      <c r="D2465" s="12"/>
      <c r="E2465" s="12"/>
      <c r="F2465" s="12"/>
      <c r="G2465" s="12"/>
      <c r="H2465" s="12"/>
      <c r="I2465" s="12"/>
      <c r="J2465" s="12"/>
      <c r="K2465" s="12"/>
      <c r="L2465" s="12"/>
      <c r="M2465" s="49"/>
      <c r="N2465" s="49"/>
      <c r="O2465" s="12"/>
      <c r="P2465" s="12"/>
      <c r="Q2465" s="12"/>
      <c r="R2465" s="12"/>
      <c r="S2465" s="12"/>
    </row>
    <row r="2466" spans="1:19" s="1" customFormat="1" x14ac:dyDescent="0.4">
      <c r="A2466" s="12"/>
      <c r="B2466" s="12"/>
      <c r="C2466" s="42"/>
      <c r="D2466" s="12"/>
      <c r="E2466" s="12"/>
      <c r="F2466" s="12"/>
      <c r="G2466" s="12"/>
      <c r="H2466" s="12"/>
      <c r="I2466" s="12"/>
      <c r="J2466" s="12"/>
      <c r="K2466" s="12"/>
      <c r="L2466" s="12"/>
      <c r="M2466" s="49"/>
      <c r="N2466" s="49"/>
      <c r="O2466" s="12"/>
      <c r="P2466" s="12"/>
      <c r="Q2466" s="12"/>
      <c r="R2466" s="12"/>
      <c r="S2466" s="12"/>
    </row>
    <row r="2467" spans="1:19" s="1" customFormat="1" x14ac:dyDescent="0.4">
      <c r="A2467" s="12"/>
      <c r="B2467" s="12"/>
      <c r="C2467" s="42"/>
      <c r="D2467" s="12"/>
      <c r="E2467" s="12"/>
      <c r="F2467" s="12"/>
      <c r="G2467" s="12"/>
      <c r="H2467" s="12"/>
      <c r="I2467" s="12"/>
      <c r="J2467" s="12"/>
      <c r="K2467" s="12"/>
      <c r="L2467" s="12"/>
      <c r="M2467" s="49"/>
      <c r="N2467" s="49"/>
      <c r="O2467" s="12"/>
      <c r="P2467" s="12"/>
      <c r="Q2467" s="12"/>
      <c r="R2467" s="12"/>
      <c r="S2467" s="12"/>
    </row>
    <row r="2468" spans="1:19" s="1" customFormat="1" x14ac:dyDescent="0.4">
      <c r="A2468" s="12"/>
      <c r="B2468" s="12"/>
      <c r="C2468" s="42"/>
      <c r="D2468" s="12"/>
      <c r="E2468" s="12"/>
      <c r="F2468" s="12"/>
      <c r="G2468" s="12"/>
      <c r="H2468" s="12"/>
      <c r="I2468" s="12"/>
      <c r="J2468" s="12"/>
      <c r="K2468" s="12"/>
      <c r="L2468" s="12"/>
      <c r="M2468" s="49"/>
      <c r="N2468" s="49"/>
      <c r="O2468" s="12"/>
      <c r="P2468" s="12"/>
      <c r="Q2468" s="12"/>
      <c r="R2468" s="12"/>
      <c r="S2468" s="12"/>
    </row>
    <row r="2469" spans="1:19" s="1" customFormat="1" x14ac:dyDescent="0.4">
      <c r="A2469" s="12"/>
      <c r="B2469" s="12"/>
      <c r="C2469" s="42"/>
      <c r="D2469" s="12"/>
      <c r="E2469" s="12"/>
      <c r="F2469" s="12"/>
      <c r="G2469" s="12"/>
      <c r="H2469" s="12"/>
      <c r="I2469" s="12"/>
      <c r="J2469" s="12"/>
      <c r="K2469" s="12"/>
      <c r="L2469" s="12"/>
      <c r="M2469" s="49"/>
      <c r="N2469" s="49"/>
      <c r="O2469" s="12"/>
      <c r="P2469" s="12"/>
      <c r="Q2469" s="12"/>
      <c r="R2469" s="12"/>
      <c r="S2469" s="12"/>
    </row>
    <row r="2470" spans="1:19" s="1" customFormat="1" x14ac:dyDescent="0.4">
      <c r="A2470" s="12"/>
      <c r="B2470" s="12"/>
      <c r="C2470" s="42"/>
      <c r="D2470" s="12"/>
      <c r="E2470" s="12"/>
      <c r="F2470" s="12"/>
      <c r="G2470" s="12"/>
      <c r="H2470" s="12"/>
      <c r="I2470" s="12"/>
      <c r="J2470" s="12"/>
      <c r="K2470" s="12"/>
      <c r="L2470" s="12"/>
      <c r="M2470" s="49"/>
      <c r="N2470" s="49"/>
      <c r="O2470" s="12"/>
      <c r="P2470" s="12"/>
      <c r="Q2470" s="12"/>
      <c r="R2470" s="12"/>
      <c r="S2470" s="12"/>
    </row>
    <row r="2471" spans="1:19" s="1" customFormat="1" x14ac:dyDescent="0.4">
      <c r="A2471" s="12"/>
      <c r="B2471" s="12"/>
      <c r="C2471" s="42"/>
      <c r="D2471" s="12"/>
      <c r="E2471" s="12"/>
      <c r="F2471" s="12"/>
      <c r="G2471" s="12"/>
      <c r="H2471" s="12"/>
      <c r="I2471" s="12"/>
      <c r="J2471" s="12"/>
      <c r="K2471" s="12"/>
      <c r="L2471" s="12"/>
      <c r="M2471" s="49"/>
      <c r="N2471" s="49"/>
      <c r="O2471" s="12"/>
      <c r="P2471" s="12"/>
      <c r="Q2471" s="12"/>
      <c r="R2471" s="12"/>
      <c r="S2471" s="12"/>
    </row>
    <row r="2472" spans="1:19" s="1" customFormat="1" x14ac:dyDescent="0.4">
      <c r="A2472" s="12"/>
      <c r="B2472" s="12"/>
      <c r="C2472" s="42"/>
      <c r="D2472" s="12"/>
      <c r="E2472" s="12"/>
      <c r="F2472" s="12"/>
      <c r="G2472" s="12"/>
      <c r="H2472" s="12"/>
      <c r="I2472" s="12"/>
      <c r="J2472" s="12"/>
      <c r="K2472" s="12"/>
      <c r="L2472" s="12"/>
      <c r="M2472" s="49"/>
      <c r="N2472" s="49"/>
      <c r="O2472" s="12"/>
      <c r="P2472" s="12"/>
      <c r="Q2472" s="12"/>
      <c r="R2472" s="12"/>
      <c r="S2472" s="12"/>
    </row>
    <row r="2473" spans="1:19" s="1" customFormat="1" x14ac:dyDescent="0.4">
      <c r="A2473" s="12"/>
      <c r="B2473" s="12"/>
      <c r="C2473" s="42"/>
      <c r="D2473" s="12"/>
      <c r="E2473" s="12"/>
      <c r="F2473" s="12"/>
      <c r="G2473" s="12"/>
      <c r="H2473" s="12"/>
      <c r="I2473" s="12"/>
      <c r="J2473" s="12"/>
      <c r="K2473" s="12"/>
      <c r="L2473" s="12"/>
      <c r="M2473" s="49"/>
      <c r="N2473" s="49"/>
      <c r="O2473" s="12"/>
      <c r="P2473" s="12"/>
      <c r="Q2473" s="12"/>
      <c r="R2473" s="12"/>
      <c r="S2473" s="12"/>
    </row>
    <row r="2474" spans="1:19" s="1" customFormat="1" x14ac:dyDescent="0.4">
      <c r="A2474" s="12"/>
      <c r="B2474" s="12"/>
      <c r="C2474" s="42"/>
      <c r="D2474" s="12"/>
      <c r="E2474" s="12"/>
      <c r="F2474" s="12"/>
      <c r="G2474" s="12"/>
      <c r="H2474" s="12"/>
      <c r="I2474" s="12"/>
      <c r="J2474" s="12"/>
      <c r="K2474" s="12"/>
      <c r="L2474" s="12"/>
      <c r="M2474" s="49"/>
      <c r="N2474" s="49"/>
      <c r="O2474" s="12"/>
      <c r="P2474" s="12"/>
      <c r="Q2474" s="12"/>
      <c r="R2474" s="12"/>
      <c r="S2474" s="12"/>
    </row>
    <row r="2475" spans="1:19" s="1" customFormat="1" x14ac:dyDescent="0.4">
      <c r="A2475" s="12"/>
      <c r="B2475" s="12"/>
      <c r="C2475" s="42"/>
      <c r="D2475" s="12"/>
      <c r="E2475" s="12"/>
      <c r="F2475" s="12"/>
      <c r="G2475" s="12"/>
      <c r="H2475" s="12"/>
      <c r="I2475" s="12"/>
      <c r="J2475" s="12"/>
      <c r="K2475" s="12"/>
      <c r="L2475" s="12"/>
      <c r="M2475" s="49"/>
      <c r="N2475" s="49"/>
      <c r="O2475" s="12"/>
      <c r="P2475" s="12"/>
      <c r="Q2475" s="12"/>
      <c r="R2475" s="12"/>
      <c r="S2475" s="12"/>
    </row>
    <row r="2476" spans="1:19" s="1" customFormat="1" x14ac:dyDescent="0.4">
      <c r="A2476" s="12"/>
      <c r="B2476" s="12"/>
      <c r="C2476" s="42"/>
      <c r="D2476" s="12"/>
      <c r="E2476" s="12"/>
      <c r="F2476" s="12"/>
      <c r="G2476" s="12"/>
      <c r="H2476" s="12"/>
      <c r="I2476" s="12"/>
      <c r="J2476" s="12"/>
      <c r="K2476" s="12"/>
      <c r="L2476" s="12"/>
      <c r="M2476" s="49"/>
      <c r="N2476" s="49"/>
      <c r="O2476" s="12"/>
      <c r="P2476" s="12"/>
      <c r="Q2476" s="12"/>
      <c r="R2476" s="12"/>
      <c r="S2476" s="12"/>
    </row>
    <row r="2477" spans="1:19" s="1" customFormat="1" x14ac:dyDescent="0.4">
      <c r="A2477" s="12"/>
      <c r="B2477" s="12"/>
      <c r="C2477" s="42"/>
      <c r="D2477" s="12"/>
      <c r="E2477" s="12"/>
      <c r="F2477" s="12"/>
      <c r="G2477" s="12"/>
      <c r="H2477" s="12"/>
      <c r="I2477" s="12"/>
      <c r="J2477" s="12"/>
      <c r="K2477" s="12"/>
      <c r="L2477" s="12"/>
      <c r="M2477" s="49"/>
      <c r="N2477" s="49"/>
      <c r="O2477" s="12"/>
      <c r="P2477" s="12"/>
      <c r="Q2477" s="12"/>
      <c r="R2477" s="12"/>
      <c r="S2477" s="12"/>
    </row>
    <row r="2478" spans="1:19" s="1" customFormat="1" x14ac:dyDescent="0.4">
      <c r="A2478" s="12"/>
      <c r="B2478" s="12"/>
      <c r="C2478" s="42"/>
      <c r="D2478" s="12"/>
      <c r="E2478" s="12"/>
      <c r="F2478" s="12"/>
      <c r="G2478" s="12"/>
      <c r="H2478" s="12"/>
      <c r="I2478" s="12"/>
      <c r="J2478" s="12"/>
      <c r="K2478" s="12"/>
      <c r="L2478" s="12"/>
      <c r="M2478" s="49"/>
      <c r="N2478" s="49"/>
      <c r="O2478" s="12"/>
      <c r="P2478" s="12"/>
      <c r="Q2478" s="12"/>
      <c r="R2478" s="12"/>
      <c r="S2478" s="12"/>
    </row>
    <row r="2479" spans="1:19" s="1" customFormat="1" x14ac:dyDescent="0.4">
      <c r="A2479" s="12"/>
      <c r="B2479" s="12"/>
      <c r="C2479" s="42"/>
      <c r="D2479" s="12"/>
      <c r="E2479" s="12"/>
      <c r="F2479" s="12"/>
      <c r="G2479" s="12"/>
      <c r="H2479" s="12"/>
      <c r="I2479" s="12"/>
      <c r="J2479" s="12"/>
      <c r="K2479" s="12"/>
      <c r="L2479" s="12"/>
      <c r="M2479" s="49"/>
      <c r="N2479" s="49"/>
      <c r="O2479" s="12"/>
      <c r="P2479" s="12"/>
      <c r="Q2479" s="12"/>
      <c r="R2479" s="12"/>
      <c r="S2479" s="12"/>
    </row>
    <row r="2480" spans="1:19" s="1" customFormat="1" x14ac:dyDescent="0.4">
      <c r="A2480" s="12"/>
      <c r="B2480" s="12"/>
      <c r="C2480" s="42"/>
      <c r="D2480" s="12"/>
      <c r="E2480" s="12"/>
      <c r="F2480" s="12"/>
      <c r="G2480" s="12"/>
      <c r="H2480" s="12"/>
      <c r="I2480" s="12"/>
      <c r="J2480" s="12"/>
      <c r="K2480" s="12"/>
      <c r="L2480" s="12"/>
      <c r="M2480" s="49"/>
      <c r="N2480" s="49"/>
      <c r="O2480" s="12"/>
      <c r="P2480" s="12"/>
      <c r="Q2480" s="12"/>
      <c r="R2480" s="12"/>
      <c r="S2480" s="12"/>
    </row>
    <row r="2481" spans="1:19" s="1" customFormat="1" x14ac:dyDescent="0.4">
      <c r="A2481" s="12"/>
      <c r="B2481" s="12"/>
      <c r="C2481" s="42"/>
      <c r="D2481" s="12"/>
      <c r="E2481" s="12"/>
      <c r="F2481" s="12"/>
      <c r="G2481" s="12"/>
      <c r="H2481" s="12"/>
      <c r="I2481" s="12"/>
      <c r="J2481" s="12"/>
      <c r="K2481" s="12"/>
      <c r="L2481" s="12"/>
      <c r="M2481" s="49"/>
      <c r="N2481" s="49"/>
      <c r="O2481" s="12"/>
      <c r="P2481" s="12"/>
      <c r="Q2481" s="12"/>
      <c r="R2481" s="12"/>
      <c r="S2481" s="12"/>
    </row>
    <row r="2482" spans="1:19" s="1" customFormat="1" x14ac:dyDescent="0.4">
      <c r="A2482" s="12"/>
      <c r="B2482" s="12"/>
      <c r="C2482" s="42"/>
      <c r="D2482" s="12"/>
      <c r="E2482" s="12"/>
      <c r="F2482" s="12"/>
      <c r="G2482" s="12"/>
      <c r="H2482" s="12"/>
      <c r="I2482" s="12"/>
      <c r="J2482" s="12"/>
      <c r="K2482" s="12"/>
      <c r="L2482" s="12"/>
      <c r="M2482" s="49"/>
      <c r="N2482" s="49"/>
      <c r="O2482" s="12"/>
      <c r="P2482" s="12"/>
      <c r="Q2482" s="12"/>
      <c r="R2482" s="12"/>
      <c r="S2482" s="12"/>
    </row>
    <row r="2483" spans="1:19" s="1" customFormat="1" x14ac:dyDescent="0.4">
      <c r="A2483" s="12"/>
      <c r="B2483" s="12"/>
      <c r="C2483" s="42"/>
      <c r="D2483" s="12"/>
      <c r="E2483" s="12"/>
      <c r="F2483" s="12"/>
      <c r="G2483" s="12"/>
      <c r="H2483" s="12"/>
      <c r="I2483" s="12"/>
      <c r="J2483" s="12"/>
      <c r="K2483" s="12"/>
      <c r="L2483" s="12"/>
      <c r="M2483" s="49"/>
      <c r="N2483" s="49"/>
      <c r="O2483" s="12"/>
      <c r="P2483" s="12"/>
      <c r="Q2483" s="12"/>
      <c r="R2483" s="12"/>
      <c r="S2483" s="12"/>
    </row>
    <row r="2484" spans="1:19" s="1" customFormat="1" x14ac:dyDescent="0.4">
      <c r="A2484" s="12"/>
      <c r="B2484" s="12"/>
      <c r="C2484" s="42"/>
      <c r="D2484" s="12"/>
      <c r="E2484" s="12"/>
      <c r="F2484" s="12"/>
      <c r="G2484" s="12"/>
      <c r="H2484" s="12"/>
      <c r="I2484" s="12"/>
      <c r="J2484" s="12"/>
      <c r="K2484" s="12"/>
      <c r="L2484" s="12"/>
      <c r="M2484" s="49"/>
      <c r="N2484" s="49"/>
      <c r="O2484" s="12"/>
      <c r="P2484" s="12"/>
      <c r="Q2484" s="12"/>
      <c r="R2484" s="12"/>
      <c r="S2484" s="12"/>
    </row>
    <row r="2485" spans="1:19" s="1" customFormat="1" x14ac:dyDescent="0.4">
      <c r="A2485" s="12"/>
      <c r="B2485" s="12"/>
      <c r="C2485" s="42"/>
      <c r="D2485" s="12"/>
      <c r="E2485" s="12"/>
      <c r="F2485" s="12"/>
      <c r="G2485" s="12"/>
      <c r="H2485" s="12"/>
      <c r="I2485" s="12"/>
      <c r="J2485" s="12"/>
      <c r="K2485" s="12"/>
      <c r="L2485" s="12"/>
      <c r="M2485" s="49"/>
      <c r="N2485" s="49"/>
      <c r="O2485" s="12"/>
      <c r="P2485" s="12"/>
      <c r="Q2485" s="12"/>
      <c r="R2485" s="12"/>
      <c r="S2485" s="12"/>
    </row>
    <row r="2486" spans="1:19" s="1" customFormat="1" x14ac:dyDescent="0.4">
      <c r="A2486" s="12"/>
      <c r="B2486" s="12"/>
      <c r="C2486" s="42"/>
      <c r="D2486" s="12"/>
      <c r="E2486" s="12"/>
      <c r="F2486" s="12"/>
      <c r="G2486" s="12"/>
      <c r="H2486" s="12"/>
      <c r="I2486" s="12"/>
      <c r="J2486" s="12"/>
      <c r="K2486" s="12"/>
      <c r="L2486" s="12"/>
      <c r="M2486" s="49"/>
      <c r="N2486" s="49"/>
      <c r="O2486" s="12"/>
      <c r="P2486" s="12"/>
      <c r="Q2486" s="12"/>
      <c r="R2486" s="12"/>
      <c r="S2486" s="12"/>
    </row>
    <row r="2487" spans="1:19" s="1" customFormat="1" x14ac:dyDescent="0.4">
      <c r="A2487" s="12"/>
      <c r="B2487" s="12"/>
      <c r="C2487" s="42"/>
      <c r="D2487" s="12"/>
      <c r="E2487" s="12"/>
      <c r="F2487" s="12"/>
      <c r="G2487" s="12"/>
      <c r="H2487" s="12"/>
      <c r="I2487" s="12"/>
      <c r="J2487" s="12"/>
      <c r="K2487" s="12"/>
      <c r="L2487" s="12"/>
      <c r="M2487" s="49"/>
      <c r="N2487" s="49"/>
      <c r="O2487" s="12"/>
      <c r="P2487" s="12"/>
      <c r="Q2487" s="12"/>
      <c r="R2487" s="12"/>
      <c r="S2487" s="12"/>
    </row>
    <row r="2488" spans="1:19" s="1" customFormat="1" x14ac:dyDescent="0.4">
      <c r="A2488" s="12"/>
      <c r="B2488" s="12"/>
      <c r="C2488" s="42"/>
      <c r="D2488" s="12"/>
      <c r="E2488" s="12"/>
      <c r="F2488" s="12"/>
      <c r="G2488" s="12"/>
      <c r="H2488" s="12"/>
      <c r="I2488" s="12"/>
      <c r="J2488" s="12"/>
      <c r="K2488" s="12"/>
      <c r="L2488" s="12"/>
      <c r="M2488" s="49"/>
      <c r="N2488" s="49"/>
      <c r="O2488" s="12"/>
      <c r="P2488" s="12"/>
      <c r="Q2488" s="12"/>
      <c r="R2488" s="12"/>
      <c r="S2488" s="12"/>
    </row>
    <row r="2489" spans="1:19" s="1" customFormat="1" x14ac:dyDescent="0.4">
      <c r="A2489" s="12"/>
      <c r="B2489" s="12"/>
      <c r="C2489" s="42"/>
      <c r="D2489" s="12"/>
      <c r="E2489" s="12"/>
      <c r="F2489" s="12"/>
      <c r="G2489" s="12"/>
      <c r="H2489" s="12"/>
      <c r="I2489" s="12"/>
      <c r="J2489" s="12"/>
      <c r="K2489" s="12"/>
      <c r="L2489" s="12"/>
      <c r="M2489" s="49"/>
      <c r="N2489" s="49"/>
      <c r="O2489" s="12"/>
      <c r="P2489" s="12"/>
      <c r="Q2489" s="12"/>
      <c r="R2489" s="12"/>
      <c r="S2489" s="12"/>
    </row>
    <row r="2490" spans="1:19" s="1" customFormat="1" x14ac:dyDescent="0.4">
      <c r="A2490" s="12"/>
      <c r="B2490" s="12"/>
      <c r="C2490" s="42"/>
      <c r="D2490" s="12"/>
      <c r="E2490" s="12"/>
      <c r="F2490" s="12"/>
      <c r="G2490" s="12"/>
      <c r="H2490" s="12"/>
      <c r="I2490" s="12"/>
      <c r="J2490" s="12"/>
      <c r="K2490" s="12"/>
      <c r="L2490" s="12"/>
      <c r="M2490" s="49"/>
      <c r="N2490" s="49"/>
      <c r="O2490" s="12"/>
      <c r="P2490" s="12"/>
      <c r="Q2490" s="12"/>
      <c r="R2490" s="12"/>
      <c r="S2490" s="12"/>
    </row>
    <row r="2491" spans="1:19" s="1" customFormat="1" x14ac:dyDescent="0.4">
      <c r="A2491" s="12"/>
      <c r="B2491" s="12"/>
      <c r="C2491" s="42"/>
      <c r="D2491" s="12"/>
      <c r="E2491" s="12"/>
      <c r="F2491" s="12"/>
      <c r="G2491" s="12"/>
      <c r="H2491" s="12"/>
      <c r="I2491" s="12"/>
      <c r="J2491" s="12"/>
      <c r="K2491" s="12"/>
      <c r="L2491" s="12"/>
      <c r="M2491" s="49"/>
      <c r="N2491" s="49"/>
      <c r="O2491" s="12"/>
      <c r="P2491" s="12"/>
      <c r="Q2491" s="12"/>
      <c r="R2491" s="12"/>
      <c r="S2491" s="12"/>
    </row>
    <row r="2492" spans="1:19" s="1" customFormat="1" x14ac:dyDescent="0.4">
      <c r="A2492" s="12"/>
      <c r="B2492" s="12"/>
      <c r="C2492" s="42"/>
      <c r="D2492" s="12"/>
      <c r="E2492" s="12"/>
      <c r="F2492" s="12"/>
      <c r="G2492" s="12"/>
      <c r="H2492" s="12"/>
      <c r="I2492" s="12"/>
      <c r="J2492" s="12"/>
      <c r="K2492" s="12"/>
      <c r="L2492" s="12"/>
      <c r="M2492" s="49"/>
      <c r="N2492" s="49"/>
      <c r="O2492" s="12"/>
      <c r="P2492" s="12"/>
      <c r="Q2492" s="12"/>
      <c r="R2492" s="12"/>
      <c r="S2492" s="12"/>
    </row>
    <row r="2493" spans="1:19" s="1" customFormat="1" x14ac:dyDescent="0.4">
      <c r="A2493" s="12"/>
      <c r="B2493" s="12"/>
      <c r="C2493" s="42"/>
      <c r="D2493" s="12"/>
      <c r="E2493" s="12"/>
      <c r="F2493" s="12"/>
      <c r="G2493" s="12"/>
      <c r="H2493" s="12"/>
      <c r="I2493" s="12"/>
      <c r="J2493" s="12"/>
      <c r="K2493" s="12"/>
      <c r="L2493" s="12"/>
      <c r="M2493" s="49"/>
      <c r="N2493" s="49"/>
      <c r="O2493" s="12"/>
      <c r="P2493" s="12"/>
      <c r="Q2493" s="12"/>
      <c r="R2493" s="12"/>
      <c r="S2493" s="12"/>
    </row>
    <row r="2494" spans="1:19" s="1" customFormat="1" x14ac:dyDescent="0.4">
      <c r="A2494" s="12"/>
      <c r="B2494" s="12"/>
      <c r="C2494" s="42"/>
      <c r="D2494" s="12"/>
      <c r="E2494" s="12"/>
      <c r="F2494" s="12"/>
      <c r="G2494" s="12"/>
      <c r="H2494" s="12"/>
      <c r="I2494" s="12"/>
      <c r="J2494" s="12"/>
      <c r="K2494" s="12"/>
      <c r="L2494" s="12"/>
      <c r="M2494" s="49"/>
      <c r="N2494" s="49"/>
      <c r="O2494" s="12"/>
      <c r="P2494" s="12"/>
      <c r="Q2494" s="12"/>
      <c r="R2494" s="12"/>
      <c r="S2494" s="12"/>
    </row>
    <row r="2495" spans="1:19" s="1" customFormat="1" x14ac:dyDescent="0.4">
      <c r="A2495" s="12"/>
      <c r="B2495" s="12"/>
      <c r="C2495" s="42"/>
      <c r="D2495" s="12"/>
      <c r="E2495" s="12"/>
      <c r="F2495" s="12"/>
      <c r="G2495" s="12"/>
      <c r="H2495" s="12"/>
      <c r="I2495" s="12"/>
      <c r="J2495" s="12"/>
      <c r="K2495" s="12"/>
      <c r="L2495" s="12"/>
      <c r="M2495" s="49"/>
      <c r="N2495" s="49"/>
      <c r="O2495" s="12"/>
      <c r="P2495" s="12"/>
      <c r="Q2495" s="12"/>
      <c r="R2495" s="12"/>
      <c r="S2495" s="12"/>
    </row>
    <row r="2496" spans="1:19" s="1" customFormat="1" x14ac:dyDescent="0.4">
      <c r="A2496" s="12"/>
      <c r="B2496" s="12"/>
      <c r="C2496" s="42"/>
      <c r="D2496" s="12"/>
      <c r="E2496" s="12"/>
      <c r="F2496" s="12"/>
      <c r="G2496" s="12"/>
      <c r="H2496" s="12"/>
      <c r="I2496" s="12"/>
      <c r="J2496" s="12"/>
      <c r="K2496" s="12"/>
      <c r="L2496" s="12"/>
      <c r="M2496" s="49"/>
      <c r="N2496" s="49"/>
      <c r="O2496" s="12"/>
      <c r="P2496" s="12"/>
      <c r="Q2496" s="12"/>
      <c r="R2496" s="12"/>
      <c r="S2496" s="12"/>
    </row>
    <row r="2497" spans="1:19" s="1" customFormat="1" x14ac:dyDescent="0.4">
      <c r="A2497" s="12"/>
      <c r="B2497" s="12"/>
      <c r="C2497" s="42"/>
      <c r="D2497" s="12"/>
      <c r="E2497" s="12"/>
      <c r="F2497" s="12"/>
      <c r="G2497" s="12"/>
      <c r="H2497" s="12"/>
      <c r="I2497" s="12"/>
      <c r="J2497" s="12"/>
      <c r="K2497" s="12"/>
      <c r="L2497" s="12"/>
      <c r="M2497" s="49"/>
      <c r="N2497" s="49"/>
      <c r="O2497" s="12"/>
      <c r="P2497" s="12"/>
      <c r="Q2497" s="12"/>
      <c r="R2497" s="12"/>
      <c r="S2497" s="12"/>
    </row>
    <row r="2498" spans="1:19" s="1" customFormat="1" x14ac:dyDescent="0.4">
      <c r="A2498" s="12"/>
      <c r="B2498" s="12"/>
      <c r="C2498" s="42"/>
      <c r="D2498" s="12"/>
      <c r="E2498" s="12"/>
      <c r="F2498" s="12"/>
      <c r="G2498" s="12"/>
      <c r="H2498" s="12"/>
      <c r="I2498" s="12"/>
      <c r="J2498" s="12"/>
      <c r="K2498" s="12"/>
      <c r="L2498" s="12"/>
      <c r="M2498" s="49"/>
      <c r="N2498" s="49"/>
      <c r="O2498" s="12"/>
      <c r="P2498" s="12"/>
      <c r="Q2498" s="12"/>
      <c r="R2498" s="12"/>
      <c r="S2498" s="12"/>
    </row>
    <row r="2499" spans="1:19" s="1" customFormat="1" x14ac:dyDescent="0.4">
      <c r="A2499" s="12"/>
      <c r="B2499" s="12"/>
      <c r="C2499" s="42"/>
      <c r="D2499" s="12"/>
      <c r="E2499" s="12"/>
      <c r="F2499" s="12"/>
      <c r="G2499" s="12"/>
      <c r="H2499" s="12"/>
      <c r="I2499" s="12"/>
      <c r="J2499" s="12"/>
      <c r="K2499" s="12"/>
      <c r="L2499" s="12"/>
      <c r="M2499" s="49"/>
      <c r="N2499" s="49"/>
      <c r="O2499" s="12"/>
      <c r="P2499" s="12"/>
      <c r="Q2499" s="12"/>
      <c r="R2499" s="12"/>
      <c r="S2499" s="12"/>
    </row>
    <row r="2500" spans="1:19" s="1" customFormat="1" x14ac:dyDescent="0.4">
      <c r="A2500" s="12"/>
      <c r="B2500" s="12"/>
      <c r="C2500" s="42"/>
      <c r="D2500" s="12"/>
      <c r="E2500" s="12"/>
      <c r="F2500" s="12"/>
      <c r="G2500" s="12"/>
      <c r="H2500" s="12"/>
      <c r="I2500" s="12"/>
      <c r="J2500" s="12"/>
      <c r="K2500" s="12"/>
      <c r="L2500" s="12"/>
      <c r="M2500" s="49"/>
      <c r="N2500" s="49"/>
      <c r="O2500" s="12"/>
      <c r="P2500" s="12"/>
      <c r="Q2500" s="12"/>
      <c r="R2500" s="12"/>
      <c r="S2500" s="12"/>
    </row>
    <row r="2501" spans="1:19" s="1" customFormat="1" x14ac:dyDescent="0.4">
      <c r="A2501" s="12"/>
      <c r="B2501" s="12"/>
      <c r="C2501" s="42"/>
      <c r="D2501" s="12"/>
      <c r="E2501" s="12"/>
      <c r="F2501" s="12"/>
      <c r="G2501" s="12"/>
      <c r="H2501" s="12"/>
      <c r="I2501" s="12"/>
      <c r="J2501" s="12"/>
      <c r="K2501" s="12"/>
      <c r="L2501" s="12"/>
      <c r="M2501" s="49"/>
      <c r="N2501" s="49"/>
      <c r="O2501" s="12"/>
      <c r="P2501" s="12"/>
      <c r="Q2501" s="12"/>
      <c r="R2501" s="12"/>
      <c r="S2501" s="12"/>
    </row>
    <row r="2502" spans="1:19" s="1" customFormat="1" x14ac:dyDescent="0.4">
      <c r="A2502" s="12"/>
      <c r="B2502" s="12"/>
      <c r="C2502" s="42"/>
      <c r="D2502" s="12"/>
      <c r="E2502" s="12"/>
      <c r="F2502" s="12"/>
      <c r="G2502" s="12"/>
      <c r="H2502" s="12"/>
      <c r="I2502" s="12"/>
      <c r="J2502" s="12"/>
      <c r="K2502" s="12"/>
      <c r="L2502" s="12"/>
      <c r="M2502" s="49"/>
      <c r="N2502" s="49"/>
      <c r="O2502" s="12"/>
      <c r="P2502" s="12"/>
      <c r="Q2502" s="12"/>
      <c r="R2502" s="12"/>
      <c r="S2502" s="12"/>
    </row>
    <row r="2503" spans="1:19" s="1" customFormat="1" x14ac:dyDescent="0.4">
      <c r="A2503" s="12"/>
      <c r="B2503" s="12"/>
      <c r="C2503" s="42"/>
      <c r="D2503" s="12"/>
      <c r="E2503" s="12"/>
      <c r="F2503" s="12"/>
      <c r="G2503" s="12"/>
      <c r="H2503" s="12"/>
      <c r="I2503" s="12"/>
      <c r="J2503" s="12"/>
      <c r="K2503" s="12"/>
      <c r="L2503" s="12"/>
      <c r="M2503" s="49"/>
      <c r="N2503" s="49"/>
      <c r="O2503" s="12"/>
      <c r="P2503" s="12"/>
      <c r="Q2503" s="12"/>
      <c r="R2503" s="12"/>
      <c r="S2503" s="12"/>
    </row>
    <row r="2504" spans="1:19" s="1" customFormat="1" x14ac:dyDescent="0.4">
      <c r="A2504" s="12"/>
      <c r="B2504" s="12"/>
      <c r="C2504" s="42"/>
      <c r="D2504" s="12"/>
      <c r="E2504" s="12"/>
      <c r="F2504" s="12"/>
      <c r="G2504" s="12"/>
      <c r="H2504" s="12"/>
      <c r="I2504" s="12"/>
      <c r="J2504" s="12"/>
      <c r="K2504" s="12"/>
      <c r="L2504" s="12"/>
      <c r="M2504" s="49"/>
      <c r="N2504" s="49"/>
      <c r="O2504" s="12"/>
      <c r="P2504" s="12"/>
      <c r="Q2504" s="12"/>
      <c r="R2504" s="12"/>
      <c r="S2504" s="12"/>
    </row>
    <row r="2505" spans="1:19" s="1" customFormat="1" x14ac:dyDescent="0.4">
      <c r="A2505" s="12"/>
      <c r="B2505" s="12"/>
      <c r="C2505" s="42"/>
      <c r="D2505" s="12"/>
      <c r="E2505" s="12"/>
      <c r="F2505" s="12"/>
      <c r="G2505" s="12"/>
      <c r="H2505" s="12"/>
      <c r="I2505" s="12"/>
      <c r="J2505" s="12"/>
      <c r="K2505" s="12"/>
      <c r="L2505" s="12"/>
      <c r="M2505" s="49"/>
      <c r="N2505" s="49"/>
      <c r="O2505" s="12"/>
      <c r="P2505" s="12"/>
      <c r="Q2505" s="12"/>
      <c r="R2505" s="12"/>
      <c r="S2505" s="12"/>
    </row>
    <row r="2506" spans="1:19" s="1" customFormat="1" x14ac:dyDescent="0.4">
      <c r="A2506" s="12"/>
      <c r="B2506" s="12"/>
      <c r="C2506" s="42"/>
      <c r="D2506" s="12"/>
      <c r="E2506" s="12"/>
      <c r="F2506" s="12"/>
      <c r="G2506" s="12"/>
      <c r="H2506" s="12"/>
      <c r="I2506" s="12"/>
      <c r="J2506" s="12"/>
      <c r="K2506" s="12"/>
      <c r="L2506" s="12"/>
      <c r="M2506" s="49"/>
      <c r="N2506" s="49"/>
      <c r="O2506" s="12"/>
      <c r="P2506" s="12"/>
      <c r="Q2506" s="12"/>
      <c r="R2506" s="12"/>
      <c r="S2506" s="12"/>
    </row>
    <row r="2507" spans="1:19" s="1" customFormat="1" x14ac:dyDescent="0.4">
      <c r="A2507" s="12"/>
      <c r="B2507" s="12"/>
      <c r="C2507" s="42"/>
      <c r="D2507" s="12"/>
      <c r="E2507" s="12"/>
      <c r="F2507" s="12"/>
      <c r="G2507" s="12"/>
      <c r="H2507" s="12"/>
      <c r="I2507" s="12"/>
      <c r="J2507" s="12"/>
      <c r="K2507" s="12"/>
      <c r="L2507" s="12"/>
      <c r="M2507" s="49"/>
      <c r="N2507" s="49"/>
      <c r="O2507" s="12"/>
      <c r="P2507" s="12"/>
      <c r="Q2507" s="12"/>
      <c r="R2507" s="12"/>
      <c r="S2507" s="12"/>
    </row>
    <row r="2508" spans="1:19" s="1" customFormat="1" x14ac:dyDescent="0.4">
      <c r="A2508" s="12"/>
      <c r="B2508" s="12"/>
      <c r="C2508" s="42"/>
      <c r="D2508" s="12"/>
      <c r="E2508" s="12"/>
      <c r="F2508" s="12"/>
      <c r="G2508" s="12"/>
      <c r="H2508" s="12"/>
      <c r="I2508" s="12"/>
      <c r="J2508" s="12"/>
      <c r="K2508" s="12"/>
      <c r="L2508" s="12"/>
      <c r="M2508" s="49"/>
      <c r="N2508" s="49"/>
      <c r="O2508" s="12"/>
      <c r="P2508" s="12"/>
      <c r="Q2508" s="12"/>
      <c r="R2508" s="12"/>
      <c r="S2508" s="12"/>
    </row>
    <row r="2509" spans="1:19" s="1" customFormat="1" x14ac:dyDescent="0.4">
      <c r="A2509" s="12"/>
      <c r="B2509" s="12"/>
      <c r="C2509" s="42"/>
      <c r="D2509" s="12"/>
      <c r="E2509" s="12"/>
      <c r="F2509" s="12"/>
      <c r="G2509" s="12"/>
      <c r="H2509" s="12"/>
      <c r="I2509" s="12"/>
      <c r="J2509" s="12"/>
      <c r="K2509" s="12"/>
      <c r="L2509" s="12"/>
      <c r="M2509" s="49"/>
      <c r="N2509" s="49"/>
      <c r="O2509" s="12"/>
      <c r="P2509" s="12"/>
      <c r="Q2509" s="12"/>
      <c r="R2509" s="12"/>
      <c r="S2509" s="12"/>
    </row>
    <row r="2510" spans="1:19" s="1" customFormat="1" x14ac:dyDescent="0.4">
      <c r="A2510" s="12"/>
      <c r="B2510" s="12"/>
      <c r="C2510" s="42"/>
      <c r="D2510" s="12"/>
      <c r="E2510" s="12"/>
      <c r="F2510" s="12"/>
      <c r="G2510" s="12"/>
      <c r="H2510" s="12"/>
      <c r="I2510" s="12"/>
      <c r="J2510" s="12"/>
      <c r="K2510" s="12"/>
      <c r="L2510" s="12"/>
      <c r="M2510" s="49"/>
      <c r="N2510" s="49"/>
      <c r="O2510" s="12"/>
      <c r="P2510" s="12"/>
      <c r="Q2510" s="12"/>
      <c r="R2510" s="12"/>
      <c r="S2510" s="12"/>
    </row>
    <row r="2511" spans="1:19" s="1" customFormat="1" x14ac:dyDescent="0.4">
      <c r="A2511" s="12"/>
      <c r="B2511" s="12"/>
      <c r="C2511" s="42"/>
      <c r="D2511" s="12"/>
      <c r="E2511" s="12"/>
      <c r="F2511" s="12"/>
      <c r="G2511" s="12"/>
      <c r="H2511" s="12"/>
      <c r="I2511" s="12"/>
      <c r="J2511" s="12"/>
      <c r="K2511" s="12"/>
      <c r="L2511" s="12"/>
      <c r="M2511" s="49"/>
      <c r="N2511" s="49"/>
      <c r="O2511" s="12"/>
      <c r="P2511" s="12"/>
      <c r="Q2511" s="12"/>
      <c r="R2511" s="12"/>
      <c r="S2511" s="12"/>
    </row>
    <row r="2512" spans="1:19" s="1" customFormat="1" x14ac:dyDescent="0.4">
      <c r="A2512" s="12"/>
      <c r="B2512" s="12"/>
      <c r="C2512" s="42"/>
      <c r="D2512" s="12"/>
      <c r="E2512" s="12"/>
      <c r="F2512" s="12"/>
      <c r="G2512" s="12"/>
      <c r="H2512" s="12"/>
      <c r="I2512" s="12"/>
      <c r="J2512" s="12"/>
      <c r="K2512" s="12"/>
      <c r="L2512" s="12"/>
      <c r="M2512" s="49"/>
      <c r="N2512" s="49"/>
      <c r="O2512" s="12"/>
      <c r="P2512" s="12"/>
      <c r="Q2512" s="12"/>
      <c r="R2512" s="12"/>
      <c r="S2512" s="12"/>
    </row>
    <row r="2513" spans="1:19" s="1" customFormat="1" x14ac:dyDescent="0.4">
      <c r="A2513" s="12"/>
      <c r="B2513" s="12"/>
      <c r="C2513" s="42"/>
      <c r="D2513" s="12"/>
      <c r="E2513" s="12"/>
      <c r="F2513" s="12"/>
      <c r="G2513" s="12"/>
      <c r="H2513" s="12"/>
      <c r="I2513" s="12"/>
      <c r="J2513" s="12"/>
      <c r="K2513" s="12"/>
      <c r="L2513" s="12"/>
      <c r="M2513" s="49"/>
      <c r="N2513" s="49"/>
      <c r="O2513" s="12"/>
      <c r="P2513" s="12"/>
      <c r="Q2513" s="12"/>
      <c r="R2513" s="12"/>
      <c r="S2513" s="12"/>
    </row>
    <row r="2514" spans="1:19" s="1" customFormat="1" x14ac:dyDescent="0.4">
      <c r="A2514" s="12"/>
      <c r="B2514" s="12"/>
      <c r="C2514" s="42"/>
      <c r="D2514" s="12"/>
      <c r="E2514" s="12"/>
      <c r="F2514" s="12"/>
      <c r="G2514" s="12"/>
      <c r="H2514" s="12"/>
      <c r="I2514" s="12"/>
      <c r="J2514" s="12"/>
      <c r="K2514" s="12"/>
      <c r="L2514" s="12"/>
      <c r="M2514" s="49"/>
      <c r="N2514" s="49"/>
      <c r="O2514" s="12"/>
      <c r="P2514" s="12"/>
      <c r="Q2514" s="12"/>
      <c r="R2514" s="12"/>
      <c r="S2514" s="12"/>
    </row>
    <row r="2515" spans="1:19" s="1" customFormat="1" x14ac:dyDescent="0.4">
      <c r="A2515" s="12"/>
      <c r="B2515" s="12"/>
      <c r="C2515" s="42"/>
      <c r="D2515" s="12"/>
      <c r="E2515" s="12"/>
      <c r="F2515" s="12"/>
      <c r="G2515" s="12"/>
      <c r="H2515" s="12"/>
      <c r="I2515" s="12"/>
      <c r="J2515" s="12"/>
      <c r="K2515" s="12"/>
      <c r="L2515" s="12"/>
      <c r="M2515" s="49"/>
      <c r="N2515" s="49"/>
      <c r="O2515" s="12"/>
      <c r="P2515" s="12"/>
      <c r="Q2515" s="12"/>
      <c r="R2515" s="12"/>
      <c r="S2515" s="12"/>
    </row>
    <row r="2516" spans="1:19" s="1" customFormat="1" x14ac:dyDescent="0.4">
      <c r="A2516" s="12"/>
      <c r="B2516" s="12"/>
      <c r="C2516" s="42"/>
      <c r="D2516" s="12"/>
      <c r="E2516" s="12"/>
      <c r="F2516" s="12"/>
      <c r="G2516" s="12"/>
      <c r="H2516" s="12"/>
      <c r="I2516" s="12"/>
      <c r="J2516" s="12"/>
      <c r="K2516" s="12"/>
      <c r="L2516" s="12"/>
      <c r="M2516" s="49"/>
      <c r="N2516" s="49"/>
      <c r="O2516" s="12"/>
      <c r="P2516" s="12"/>
      <c r="Q2516" s="12"/>
      <c r="R2516" s="12"/>
      <c r="S2516" s="12"/>
    </row>
    <row r="2517" spans="1:19" s="1" customFormat="1" x14ac:dyDescent="0.4">
      <c r="A2517" s="12"/>
      <c r="B2517" s="12"/>
      <c r="C2517" s="42"/>
      <c r="D2517" s="12"/>
      <c r="E2517" s="12"/>
      <c r="F2517" s="12"/>
      <c r="G2517" s="12"/>
      <c r="H2517" s="12"/>
      <c r="I2517" s="12"/>
      <c r="J2517" s="12"/>
      <c r="K2517" s="12"/>
      <c r="L2517" s="12"/>
      <c r="M2517" s="49"/>
      <c r="N2517" s="49"/>
      <c r="O2517" s="12"/>
      <c r="P2517" s="12"/>
      <c r="Q2517" s="12"/>
      <c r="R2517" s="12"/>
      <c r="S2517" s="12"/>
    </row>
    <row r="2518" spans="1:19" s="1" customFormat="1" x14ac:dyDescent="0.4">
      <c r="A2518" s="12"/>
      <c r="B2518" s="12"/>
      <c r="C2518" s="42"/>
      <c r="D2518" s="12"/>
      <c r="E2518" s="12"/>
      <c r="F2518" s="12"/>
      <c r="G2518" s="12"/>
      <c r="H2518" s="12"/>
      <c r="I2518" s="12"/>
      <c r="J2518" s="12"/>
      <c r="K2518" s="12"/>
      <c r="L2518" s="12"/>
      <c r="M2518" s="49"/>
      <c r="N2518" s="49"/>
      <c r="O2518" s="12"/>
      <c r="P2518" s="12"/>
      <c r="Q2518" s="12"/>
      <c r="R2518" s="12"/>
      <c r="S2518" s="12"/>
    </row>
    <row r="2519" spans="1:19" s="1" customFormat="1" x14ac:dyDescent="0.4">
      <c r="A2519" s="12"/>
      <c r="B2519" s="12"/>
      <c r="C2519" s="42"/>
      <c r="D2519" s="12"/>
      <c r="E2519" s="12"/>
      <c r="F2519" s="12"/>
      <c r="G2519" s="12"/>
      <c r="H2519" s="12"/>
      <c r="I2519" s="12"/>
      <c r="J2519" s="12"/>
      <c r="K2519" s="12"/>
      <c r="L2519" s="12"/>
      <c r="M2519" s="49"/>
      <c r="N2519" s="49"/>
      <c r="O2519" s="12"/>
      <c r="P2519" s="12"/>
      <c r="Q2519" s="12"/>
      <c r="R2519" s="12"/>
      <c r="S2519" s="12"/>
    </row>
    <row r="2520" spans="1:19" s="1" customFormat="1" x14ac:dyDescent="0.4">
      <c r="A2520" s="12"/>
      <c r="B2520" s="12"/>
      <c r="C2520" s="42"/>
      <c r="D2520" s="12"/>
      <c r="E2520" s="12"/>
      <c r="F2520" s="12"/>
      <c r="G2520" s="12"/>
      <c r="H2520" s="12"/>
      <c r="I2520" s="12"/>
      <c r="J2520" s="12"/>
      <c r="K2520" s="12"/>
      <c r="L2520" s="12"/>
      <c r="M2520" s="49"/>
      <c r="N2520" s="49"/>
      <c r="O2520" s="12"/>
      <c r="P2520" s="12"/>
      <c r="Q2520" s="12"/>
      <c r="R2520" s="12"/>
      <c r="S2520" s="12"/>
    </row>
    <row r="2521" spans="1:19" s="1" customFormat="1" x14ac:dyDescent="0.4">
      <c r="A2521" s="12"/>
      <c r="B2521" s="12"/>
      <c r="C2521" s="42"/>
      <c r="D2521" s="12"/>
      <c r="E2521" s="12"/>
      <c r="F2521" s="12"/>
      <c r="G2521" s="12"/>
      <c r="H2521" s="12"/>
      <c r="I2521" s="12"/>
      <c r="J2521" s="12"/>
      <c r="K2521" s="12"/>
      <c r="L2521" s="12"/>
      <c r="M2521" s="49"/>
      <c r="N2521" s="49"/>
      <c r="O2521" s="12"/>
      <c r="P2521" s="12"/>
      <c r="Q2521" s="12"/>
      <c r="R2521" s="12"/>
      <c r="S2521" s="12"/>
    </row>
    <row r="2522" spans="1:19" s="1" customFormat="1" x14ac:dyDescent="0.4">
      <c r="A2522" s="12"/>
      <c r="B2522" s="12"/>
      <c r="C2522" s="42"/>
      <c r="D2522" s="12"/>
      <c r="E2522" s="12"/>
      <c r="F2522" s="12"/>
      <c r="G2522" s="12"/>
      <c r="H2522" s="12"/>
      <c r="I2522" s="12"/>
      <c r="J2522" s="12"/>
      <c r="K2522" s="12"/>
      <c r="L2522" s="12"/>
      <c r="M2522" s="49"/>
      <c r="N2522" s="49"/>
      <c r="O2522" s="12"/>
      <c r="P2522" s="12"/>
      <c r="Q2522" s="12"/>
      <c r="R2522" s="12"/>
      <c r="S2522" s="12"/>
    </row>
    <row r="2523" spans="1:19" s="1" customFormat="1" x14ac:dyDescent="0.4">
      <c r="A2523" s="12"/>
      <c r="B2523" s="12"/>
      <c r="C2523" s="42"/>
      <c r="D2523" s="12"/>
      <c r="E2523" s="12"/>
      <c r="F2523" s="12"/>
      <c r="G2523" s="12"/>
      <c r="H2523" s="12"/>
      <c r="I2523" s="12"/>
      <c r="J2523" s="12"/>
      <c r="K2523" s="12"/>
      <c r="L2523" s="12"/>
      <c r="M2523" s="49"/>
      <c r="N2523" s="49"/>
      <c r="O2523" s="12"/>
      <c r="P2523" s="12"/>
      <c r="Q2523" s="12"/>
      <c r="R2523" s="12"/>
      <c r="S2523" s="12"/>
    </row>
    <row r="2524" spans="1:19" s="1" customFormat="1" x14ac:dyDescent="0.4">
      <c r="A2524" s="12"/>
      <c r="B2524" s="12"/>
      <c r="C2524" s="42"/>
      <c r="D2524" s="12"/>
      <c r="E2524" s="12"/>
      <c r="F2524" s="12"/>
      <c r="G2524" s="12"/>
      <c r="H2524" s="12"/>
      <c r="I2524" s="12"/>
      <c r="J2524" s="12"/>
      <c r="K2524" s="12"/>
      <c r="L2524" s="12"/>
      <c r="M2524" s="49"/>
      <c r="N2524" s="49"/>
      <c r="O2524" s="12"/>
      <c r="P2524" s="12"/>
      <c r="Q2524" s="12"/>
      <c r="R2524" s="12"/>
      <c r="S2524" s="12"/>
    </row>
    <row r="2525" spans="1:19" s="1" customFormat="1" x14ac:dyDescent="0.4">
      <c r="A2525" s="12"/>
      <c r="B2525" s="12"/>
      <c r="C2525" s="42"/>
      <c r="D2525" s="12"/>
      <c r="E2525" s="12"/>
      <c r="F2525" s="12"/>
      <c r="G2525" s="12"/>
      <c r="H2525" s="12"/>
      <c r="I2525" s="12"/>
      <c r="J2525" s="12"/>
      <c r="K2525" s="12"/>
      <c r="L2525" s="12"/>
      <c r="M2525" s="49"/>
      <c r="N2525" s="49"/>
      <c r="O2525" s="12"/>
      <c r="P2525" s="12"/>
      <c r="Q2525" s="12"/>
      <c r="R2525" s="12"/>
      <c r="S2525" s="12"/>
    </row>
    <row r="2526" spans="1:19" s="1" customFormat="1" x14ac:dyDescent="0.4">
      <c r="A2526" s="12"/>
      <c r="B2526" s="12"/>
      <c r="C2526" s="42"/>
      <c r="D2526" s="12"/>
      <c r="E2526" s="12"/>
      <c r="F2526" s="12"/>
      <c r="G2526" s="12"/>
      <c r="H2526" s="12"/>
      <c r="I2526" s="12"/>
      <c r="J2526" s="12"/>
      <c r="K2526" s="12"/>
      <c r="L2526" s="12"/>
      <c r="M2526" s="49"/>
      <c r="N2526" s="49"/>
      <c r="O2526" s="12"/>
      <c r="P2526" s="12"/>
      <c r="Q2526" s="12"/>
      <c r="R2526" s="12"/>
      <c r="S2526" s="12"/>
    </row>
    <row r="2527" spans="1:19" s="1" customFormat="1" x14ac:dyDescent="0.4">
      <c r="A2527" s="12"/>
      <c r="B2527" s="12"/>
      <c r="C2527" s="42"/>
      <c r="D2527" s="12"/>
      <c r="E2527" s="12"/>
      <c r="F2527" s="12"/>
      <c r="G2527" s="12"/>
      <c r="H2527" s="12"/>
      <c r="I2527" s="12"/>
      <c r="J2527" s="12"/>
      <c r="K2527" s="12"/>
      <c r="L2527" s="12"/>
      <c r="M2527" s="49"/>
      <c r="N2527" s="49"/>
      <c r="O2527" s="12"/>
      <c r="P2527" s="12"/>
      <c r="Q2527" s="12"/>
      <c r="R2527" s="12"/>
      <c r="S2527" s="12"/>
    </row>
    <row r="2528" spans="1:19" s="1" customFormat="1" x14ac:dyDescent="0.4">
      <c r="A2528" s="12"/>
      <c r="B2528" s="12"/>
      <c r="C2528" s="42"/>
      <c r="D2528" s="12"/>
      <c r="E2528" s="12"/>
      <c r="F2528" s="12"/>
      <c r="G2528" s="12"/>
      <c r="H2528" s="12"/>
      <c r="I2528" s="12"/>
      <c r="J2528" s="12"/>
      <c r="K2528" s="12"/>
      <c r="L2528" s="12"/>
      <c r="M2528" s="49"/>
      <c r="N2528" s="49"/>
      <c r="O2528" s="12"/>
      <c r="P2528" s="12"/>
      <c r="Q2528" s="12"/>
      <c r="R2528" s="12"/>
      <c r="S2528" s="12"/>
    </row>
    <row r="2529" spans="1:19" s="1" customFormat="1" x14ac:dyDescent="0.4">
      <c r="A2529" s="12"/>
      <c r="B2529" s="12"/>
      <c r="C2529" s="42"/>
      <c r="D2529" s="12"/>
      <c r="E2529" s="12"/>
      <c r="F2529" s="12"/>
      <c r="G2529" s="12"/>
      <c r="H2529" s="12"/>
      <c r="I2529" s="12"/>
      <c r="J2529" s="12"/>
      <c r="K2529" s="12"/>
      <c r="L2529" s="12"/>
      <c r="M2529" s="49"/>
      <c r="N2529" s="49"/>
      <c r="O2529" s="12"/>
      <c r="P2529" s="12"/>
      <c r="Q2529" s="12"/>
      <c r="R2529" s="12"/>
      <c r="S2529" s="12"/>
    </row>
    <row r="2530" spans="1:19" s="1" customFormat="1" x14ac:dyDescent="0.4">
      <c r="A2530" s="12"/>
      <c r="B2530" s="12"/>
      <c r="C2530" s="42"/>
      <c r="D2530" s="12"/>
      <c r="E2530" s="12"/>
      <c r="F2530" s="12"/>
      <c r="G2530" s="12"/>
      <c r="H2530" s="12"/>
      <c r="I2530" s="12"/>
      <c r="J2530" s="12"/>
      <c r="K2530" s="12"/>
      <c r="L2530" s="12"/>
      <c r="M2530" s="49"/>
      <c r="N2530" s="49"/>
      <c r="O2530" s="12"/>
      <c r="P2530" s="12"/>
      <c r="Q2530" s="12"/>
      <c r="R2530" s="12"/>
      <c r="S2530" s="12"/>
    </row>
    <row r="2531" spans="1:19" s="1" customFormat="1" x14ac:dyDescent="0.4">
      <c r="A2531" s="12"/>
      <c r="B2531" s="12"/>
      <c r="C2531" s="42"/>
      <c r="D2531" s="12"/>
      <c r="E2531" s="12"/>
      <c r="F2531" s="12"/>
      <c r="G2531" s="12"/>
      <c r="H2531" s="12"/>
      <c r="I2531" s="12"/>
      <c r="J2531" s="12"/>
      <c r="K2531" s="12"/>
      <c r="L2531" s="12"/>
      <c r="M2531" s="49"/>
      <c r="N2531" s="49"/>
      <c r="O2531" s="12"/>
      <c r="P2531" s="12"/>
      <c r="Q2531" s="12"/>
      <c r="R2531" s="12"/>
      <c r="S2531" s="12"/>
    </row>
    <row r="2532" spans="1:19" s="1" customFormat="1" x14ac:dyDescent="0.4">
      <c r="A2532" s="12"/>
      <c r="B2532" s="12"/>
      <c r="C2532" s="42"/>
      <c r="D2532" s="12"/>
      <c r="E2532" s="12"/>
      <c r="F2532" s="12"/>
      <c r="G2532" s="12"/>
      <c r="H2532" s="12"/>
      <c r="I2532" s="12"/>
      <c r="J2532" s="12"/>
      <c r="K2532" s="12"/>
      <c r="L2532" s="12"/>
      <c r="M2532" s="49"/>
      <c r="N2532" s="49"/>
      <c r="O2532" s="12"/>
      <c r="P2532" s="12"/>
      <c r="Q2532" s="12"/>
      <c r="R2532" s="12"/>
      <c r="S2532" s="12"/>
    </row>
    <row r="2533" spans="1:19" s="1" customFormat="1" x14ac:dyDescent="0.4">
      <c r="A2533" s="12"/>
      <c r="B2533" s="12"/>
      <c r="C2533" s="42"/>
      <c r="D2533" s="12"/>
      <c r="E2533" s="12"/>
      <c r="F2533" s="12"/>
      <c r="G2533" s="12"/>
      <c r="H2533" s="12"/>
      <c r="I2533" s="12"/>
      <c r="J2533" s="12"/>
      <c r="K2533" s="12"/>
      <c r="L2533" s="12"/>
      <c r="M2533" s="49"/>
      <c r="N2533" s="49"/>
      <c r="O2533" s="12"/>
      <c r="P2533" s="12"/>
      <c r="Q2533" s="12"/>
      <c r="R2533" s="12"/>
      <c r="S2533" s="12"/>
    </row>
    <row r="2534" spans="1:19" s="1" customFormat="1" x14ac:dyDescent="0.4">
      <c r="A2534" s="12"/>
      <c r="B2534" s="12"/>
      <c r="C2534" s="42"/>
      <c r="D2534" s="12"/>
      <c r="E2534" s="12"/>
      <c r="F2534" s="12"/>
      <c r="G2534" s="12"/>
      <c r="H2534" s="12"/>
      <c r="I2534" s="12"/>
      <c r="J2534" s="12"/>
      <c r="K2534" s="12"/>
      <c r="L2534" s="12"/>
      <c r="M2534" s="49"/>
      <c r="N2534" s="49"/>
      <c r="O2534" s="12"/>
      <c r="P2534" s="12"/>
      <c r="Q2534" s="12"/>
      <c r="R2534" s="12"/>
      <c r="S2534" s="12"/>
    </row>
    <row r="2535" spans="1:19" s="1" customFormat="1" x14ac:dyDescent="0.4">
      <c r="A2535" s="12"/>
      <c r="B2535" s="12"/>
      <c r="C2535" s="42"/>
      <c r="D2535" s="12"/>
      <c r="E2535" s="12"/>
      <c r="F2535" s="12"/>
      <c r="G2535" s="12"/>
      <c r="H2535" s="12"/>
      <c r="I2535" s="12"/>
      <c r="J2535" s="12"/>
      <c r="K2535" s="12"/>
      <c r="L2535" s="12"/>
      <c r="M2535" s="49"/>
      <c r="N2535" s="49"/>
      <c r="O2535" s="12"/>
      <c r="P2535" s="12"/>
      <c r="Q2535" s="12"/>
      <c r="R2535" s="12"/>
      <c r="S2535" s="12"/>
    </row>
    <row r="2536" spans="1:19" s="1" customFormat="1" x14ac:dyDescent="0.4">
      <c r="A2536" s="12"/>
      <c r="B2536" s="12"/>
      <c r="C2536" s="42"/>
      <c r="D2536" s="12"/>
      <c r="E2536" s="12"/>
      <c r="F2536" s="12"/>
      <c r="G2536" s="12"/>
      <c r="H2536" s="12"/>
      <c r="I2536" s="12"/>
      <c r="J2536" s="12"/>
      <c r="K2536" s="12"/>
      <c r="L2536" s="12"/>
      <c r="M2536" s="49"/>
      <c r="N2536" s="49"/>
      <c r="O2536" s="12"/>
      <c r="P2536" s="12"/>
      <c r="Q2536" s="12"/>
      <c r="R2536" s="12"/>
      <c r="S2536" s="12"/>
    </row>
    <row r="2537" spans="1:19" s="1" customFormat="1" x14ac:dyDescent="0.4">
      <c r="A2537" s="12"/>
      <c r="B2537" s="12"/>
      <c r="C2537" s="42"/>
      <c r="D2537" s="12"/>
      <c r="E2537" s="12"/>
      <c r="F2537" s="12"/>
      <c r="G2537" s="12"/>
      <c r="H2537" s="12"/>
      <c r="I2537" s="12"/>
      <c r="J2537" s="12"/>
      <c r="K2537" s="12"/>
      <c r="L2537" s="12"/>
      <c r="M2537" s="49"/>
      <c r="N2537" s="49"/>
      <c r="O2537" s="12"/>
      <c r="P2537" s="12"/>
      <c r="Q2537" s="12"/>
      <c r="R2537" s="12"/>
      <c r="S2537" s="12"/>
    </row>
    <row r="2538" spans="1:19" s="1" customFormat="1" x14ac:dyDescent="0.4">
      <c r="A2538" s="12"/>
      <c r="B2538" s="12"/>
      <c r="C2538" s="42"/>
      <c r="D2538" s="12"/>
      <c r="E2538" s="12"/>
      <c r="F2538" s="12"/>
      <c r="G2538" s="12"/>
      <c r="H2538" s="12"/>
      <c r="I2538" s="12"/>
      <c r="J2538" s="12"/>
      <c r="K2538" s="12"/>
      <c r="L2538" s="12"/>
      <c r="M2538" s="49"/>
      <c r="N2538" s="49"/>
      <c r="O2538" s="12"/>
      <c r="P2538" s="12"/>
      <c r="Q2538" s="12"/>
      <c r="R2538" s="12"/>
      <c r="S2538" s="12"/>
    </row>
    <row r="2539" spans="1:19" s="1" customFormat="1" x14ac:dyDescent="0.4">
      <c r="A2539" s="12"/>
      <c r="B2539" s="12"/>
      <c r="C2539" s="42"/>
      <c r="D2539" s="12"/>
      <c r="E2539" s="12"/>
      <c r="F2539" s="12"/>
      <c r="G2539" s="12"/>
      <c r="H2539" s="12"/>
      <c r="I2539" s="12"/>
      <c r="J2539" s="12"/>
      <c r="K2539" s="12"/>
      <c r="L2539" s="12"/>
      <c r="M2539" s="49"/>
      <c r="N2539" s="49"/>
      <c r="O2539" s="12"/>
      <c r="P2539" s="12"/>
      <c r="Q2539" s="12"/>
      <c r="R2539" s="12"/>
      <c r="S2539" s="12"/>
    </row>
    <row r="2540" spans="1:19" s="1" customFormat="1" x14ac:dyDescent="0.4">
      <c r="A2540" s="12"/>
      <c r="B2540" s="12"/>
      <c r="C2540" s="42"/>
      <c r="D2540" s="12"/>
      <c r="E2540" s="12"/>
      <c r="F2540" s="12"/>
      <c r="G2540" s="12"/>
      <c r="H2540" s="12"/>
      <c r="I2540" s="12"/>
      <c r="J2540" s="12"/>
      <c r="K2540" s="12"/>
      <c r="L2540" s="12"/>
      <c r="M2540" s="49"/>
      <c r="N2540" s="49"/>
      <c r="O2540" s="12"/>
      <c r="P2540" s="12"/>
      <c r="Q2540" s="12"/>
      <c r="R2540" s="12"/>
      <c r="S2540" s="12"/>
    </row>
    <row r="2541" spans="1:19" s="1" customFormat="1" x14ac:dyDescent="0.4">
      <c r="A2541" s="12"/>
      <c r="B2541" s="12"/>
      <c r="C2541" s="42"/>
      <c r="D2541" s="12"/>
      <c r="E2541" s="12"/>
      <c r="F2541" s="12"/>
      <c r="G2541" s="12"/>
      <c r="H2541" s="12"/>
      <c r="I2541" s="12"/>
      <c r="J2541" s="12"/>
      <c r="K2541" s="12"/>
      <c r="L2541" s="12"/>
      <c r="M2541" s="49"/>
      <c r="N2541" s="49"/>
      <c r="O2541" s="12"/>
      <c r="P2541" s="12"/>
      <c r="Q2541" s="12"/>
      <c r="R2541" s="12"/>
      <c r="S2541" s="12"/>
    </row>
    <row r="2542" spans="1:19" s="1" customFormat="1" x14ac:dyDescent="0.4">
      <c r="A2542" s="12"/>
      <c r="B2542" s="12"/>
      <c r="C2542" s="42"/>
      <c r="D2542" s="12"/>
      <c r="E2542" s="12"/>
      <c r="F2542" s="12"/>
      <c r="G2542" s="12"/>
      <c r="H2542" s="12"/>
      <c r="I2542" s="12"/>
      <c r="J2542" s="12"/>
      <c r="K2542" s="12"/>
      <c r="L2542" s="12"/>
      <c r="M2542" s="49"/>
      <c r="N2542" s="49"/>
      <c r="O2542" s="12"/>
      <c r="P2542" s="12"/>
      <c r="Q2542" s="12"/>
      <c r="R2542" s="12"/>
      <c r="S2542" s="12"/>
    </row>
    <row r="2543" spans="1:19" s="1" customFormat="1" x14ac:dyDescent="0.4">
      <c r="A2543" s="12"/>
      <c r="B2543" s="12"/>
      <c r="C2543" s="42"/>
      <c r="D2543" s="12"/>
      <c r="E2543" s="12"/>
      <c r="F2543" s="12"/>
      <c r="G2543" s="12"/>
      <c r="H2543" s="12"/>
      <c r="I2543" s="12"/>
      <c r="J2543" s="12"/>
      <c r="K2543" s="12"/>
      <c r="L2543" s="12"/>
      <c r="M2543" s="49"/>
      <c r="N2543" s="49"/>
      <c r="O2543" s="12"/>
      <c r="P2543" s="12"/>
      <c r="Q2543" s="12"/>
      <c r="R2543" s="12"/>
      <c r="S2543" s="12"/>
    </row>
    <row r="2544" spans="1:19" s="1" customFormat="1" x14ac:dyDescent="0.4">
      <c r="A2544" s="12"/>
      <c r="B2544" s="12"/>
      <c r="C2544" s="42"/>
      <c r="D2544" s="12"/>
      <c r="E2544" s="12"/>
      <c r="F2544" s="12"/>
      <c r="G2544" s="12"/>
      <c r="H2544" s="12"/>
      <c r="I2544" s="12"/>
      <c r="J2544" s="12"/>
      <c r="K2544" s="12"/>
      <c r="L2544" s="12"/>
      <c r="M2544" s="49"/>
      <c r="N2544" s="49"/>
      <c r="O2544" s="12"/>
      <c r="P2544" s="12"/>
      <c r="Q2544" s="12"/>
      <c r="R2544" s="12"/>
      <c r="S2544" s="12"/>
    </row>
    <row r="2545" spans="1:19" s="1" customFormat="1" x14ac:dyDescent="0.4">
      <c r="A2545" s="12"/>
      <c r="B2545" s="12"/>
      <c r="C2545" s="42"/>
      <c r="D2545" s="12"/>
      <c r="E2545" s="12"/>
      <c r="F2545" s="12"/>
      <c r="G2545" s="12"/>
      <c r="H2545" s="12"/>
      <c r="I2545" s="12"/>
      <c r="J2545" s="12"/>
      <c r="K2545" s="12"/>
      <c r="L2545" s="12"/>
      <c r="M2545" s="49"/>
      <c r="N2545" s="49"/>
      <c r="O2545" s="12"/>
      <c r="P2545" s="12"/>
      <c r="Q2545" s="12"/>
      <c r="R2545" s="12"/>
      <c r="S2545" s="12"/>
    </row>
    <row r="2546" spans="1:19" s="1" customFormat="1" x14ac:dyDescent="0.4">
      <c r="A2546" s="12"/>
      <c r="B2546" s="12"/>
      <c r="C2546" s="42"/>
      <c r="D2546" s="12"/>
      <c r="E2546" s="12"/>
      <c r="F2546" s="12"/>
      <c r="G2546" s="12"/>
      <c r="H2546" s="12"/>
      <c r="I2546" s="12"/>
      <c r="J2546" s="12"/>
      <c r="K2546" s="12"/>
      <c r="L2546" s="12"/>
      <c r="M2546" s="49"/>
      <c r="N2546" s="49"/>
      <c r="O2546" s="12"/>
      <c r="P2546" s="12"/>
      <c r="Q2546" s="12"/>
      <c r="R2546" s="12"/>
      <c r="S2546" s="12"/>
    </row>
    <row r="2547" spans="1:19" s="1" customFormat="1" x14ac:dyDescent="0.4">
      <c r="A2547" s="12"/>
      <c r="B2547" s="12"/>
      <c r="C2547" s="42"/>
      <c r="D2547" s="12"/>
      <c r="E2547" s="12"/>
      <c r="F2547" s="12"/>
      <c r="G2547" s="12"/>
      <c r="H2547" s="12"/>
      <c r="I2547" s="12"/>
      <c r="J2547" s="12"/>
      <c r="K2547" s="12"/>
      <c r="L2547" s="12"/>
      <c r="M2547" s="49"/>
      <c r="N2547" s="49"/>
      <c r="O2547" s="12"/>
      <c r="P2547" s="12"/>
      <c r="Q2547" s="12"/>
      <c r="R2547" s="12"/>
      <c r="S2547" s="12"/>
    </row>
    <row r="2548" spans="1:19" s="1" customFormat="1" x14ac:dyDescent="0.4">
      <c r="A2548" s="12"/>
      <c r="B2548" s="12"/>
      <c r="C2548" s="42"/>
      <c r="D2548" s="12"/>
      <c r="E2548" s="12"/>
      <c r="F2548" s="12"/>
      <c r="G2548" s="12"/>
      <c r="H2548" s="12"/>
      <c r="I2548" s="12"/>
      <c r="J2548" s="12"/>
      <c r="K2548" s="12"/>
      <c r="L2548" s="12"/>
      <c r="M2548" s="49"/>
      <c r="N2548" s="49"/>
      <c r="O2548" s="12"/>
      <c r="P2548" s="12"/>
      <c r="Q2548" s="12"/>
      <c r="R2548" s="12"/>
      <c r="S2548" s="12"/>
    </row>
    <row r="2549" spans="1:19" s="1" customFormat="1" x14ac:dyDescent="0.4">
      <c r="A2549" s="12"/>
      <c r="B2549" s="12"/>
      <c r="C2549" s="42"/>
      <c r="D2549" s="12"/>
      <c r="E2549" s="12"/>
      <c r="F2549" s="12"/>
      <c r="G2549" s="12"/>
      <c r="H2549" s="12"/>
      <c r="I2549" s="12"/>
      <c r="J2549" s="12"/>
      <c r="K2549" s="12"/>
      <c r="L2549" s="12"/>
      <c r="M2549" s="49"/>
      <c r="N2549" s="49"/>
      <c r="O2549" s="12"/>
      <c r="P2549" s="12"/>
      <c r="Q2549" s="12"/>
      <c r="R2549" s="12"/>
      <c r="S2549" s="12"/>
    </row>
    <row r="2550" spans="1:19" s="1" customFormat="1" x14ac:dyDescent="0.4">
      <c r="A2550" s="12"/>
      <c r="B2550" s="12"/>
      <c r="C2550" s="42"/>
      <c r="D2550" s="12"/>
      <c r="E2550" s="12"/>
      <c r="F2550" s="12"/>
      <c r="G2550" s="12"/>
      <c r="H2550" s="12"/>
      <c r="I2550" s="12"/>
      <c r="J2550" s="12"/>
      <c r="K2550" s="12"/>
      <c r="L2550" s="12"/>
      <c r="M2550" s="49"/>
      <c r="N2550" s="49"/>
      <c r="O2550" s="12"/>
      <c r="P2550" s="12"/>
      <c r="Q2550" s="12"/>
      <c r="R2550" s="12"/>
      <c r="S2550" s="12"/>
    </row>
    <row r="2551" spans="1:19" s="1" customFormat="1" x14ac:dyDescent="0.4">
      <c r="A2551" s="12"/>
      <c r="B2551" s="12"/>
      <c r="C2551" s="42"/>
      <c r="D2551" s="12"/>
      <c r="E2551" s="12"/>
      <c r="F2551" s="12"/>
      <c r="G2551" s="12"/>
      <c r="H2551" s="12"/>
      <c r="I2551" s="12"/>
      <c r="J2551" s="12"/>
      <c r="K2551" s="12"/>
      <c r="L2551" s="12"/>
      <c r="M2551" s="49"/>
      <c r="N2551" s="49"/>
      <c r="O2551" s="12"/>
      <c r="P2551" s="12"/>
      <c r="Q2551" s="12"/>
      <c r="R2551" s="12"/>
      <c r="S2551" s="12"/>
    </row>
    <row r="2552" spans="1:19" s="1" customFormat="1" x14ac:dyDescent="0.4">
      <c r="A2552" s="12"/>
      <c r="B2552" s="12"/>
      <c r="C2552" s="42"/>
      <c r="D2552" s="12"/>
      <c r="E2552" s="12"/>
      <c r="F2552" s="12"/>
      <c r="G2552" s="12"/>
      <c r="H2552" s="12"/>
      <c r="I2552" s="12"/>
      <c r="J2552" s="12"/>
      <c r="K2552" s="12"/>
      <c r="L2552" s="12"/>
      <c r="M2552" s="49"/>
      <c r="N2552" s="49"/>
      <c r="O2552" s="12"/>
      <c r="P2552" s="12"/>
      <c r="Q2552" s="12"/>
      <c r="R2552" s="12"/>
      <c r="S2552" s="12"/>
    </row>
    <row r="2553" spans="1:19" s="1" customFormat="1" x14ac:dyDescent="0.4">
      <c r="A2553" s="12"/>
      <c r="B2553" s="12"/>
      <c r="C2553" s="42"/>
      <c r="D2553" s="12"/>
      <c r="E2553" s="12"/>
      <c r="F2553" s="12"/>
      <c r="G2553" s="12"/>
      <c r="H2553" s="12"/>
      <c r="I2553" s="12"/>
      <c r="J2553" s="12"/>
      <c r="K2553" s="12"/>
      <c r="L2553" s="12"/>
      <c r="M2553" s="49"/>
      <c r="N2553" s="49"/>
      <c r="O2553" s="12"/>
      <c r="P2553" s="12"/>
      <c r="Q2553" s="12"/>
      <c r="R2553" s="12"/>
      <c r="S2553" s="12"/>
    </row>
    <row r="2554" spans="1:19" s="1" customFormat="1" x14ac:dyDescent="0.4">
      <c r="A2554" s="12"/>
      <c r="B2554" s="12"/>
      <c r="C2554" s="42"/>
      <c r="D2554" s="12"/>
      <c r="E2554" s="12"/>
      <c r="F2554" s="12"/>
      <c r="G2554" s="12"/>
      <c r="H2554" s="12"/>
      <c r="I2554" s="12"/>
      <c r="J2554" s="12"/>
      <c r="K2554" s="12"/>
      <c r="L2554" s="12"/>
      <c r="M2554" s="49"/>
      <c r="N2554" s="49"/>
      <c r="O2554" s="12"/>
      <c r="P2554" s="12"/>
      <c r="Q2554" s="12"/>
      <c r="R2554" s="12"/>
      <c r="S2554" s="12"/>
    </row>
    <row r="2555" spans="1:19" s="1" customFormat="1" x14ac:dyDescent="0.4">
      <c r="A2555" s="12"/>
      <c r="B2555" s="12"/>
      <c r="C2555" s="42"/>
      <c r="D2555" s="12"/>
      <c r="E2555" s="12"/>
      <c r="F2555" s="12"/>
      <c r="G2555" s="12"/>
      <c r="H2555" s="12"/>
      <c r="I2555" s="12"/>
      <c r="J2555" s="12"/>
      <c r="K2555" s="12"/>
      <c r="L2555" s="12"/>
      <c r="M2555" s="49"/>
      <c r="N2555" s="49"/>
      <c r="O2555" s="12"/>
      <c r="P2555" s="12"/>
      <c r="Q2555" s="12"/>
      <c r="R2555" s="12"/>
      <c r="S2555" s="12"/>
    </row>
    <row r="2556" spans="1:19" s="1" customFormat="1" x14ac:dyDescent="0.4">
      <c r="A2556" s="12"/>
      <c r="B2556" s="12"/>
      <c r="C2556" s="42"/>
      <c r="D2556" s="12"/>
      <c r="E2556" s="12"/>
      <c r="F2556" s="12"/>
      <c r="G2556" s="12"/>
      <c r="H2556" s="12"/>
      <c r="I2556" s="12"/>
      <c r="J2556" s="12"/>
      <c r="K2556" s="12"/>
      <c r="L2556" s="12"/>
      <c r="M2556" s="49"/>
      <c r="N2556" s="49"/>
      <c r="O2556" s="12"/>
      <c r="P2556" s="12"/>
      <c r="Q2556" s="12"/>
      <c r="R2556" s="12"/>
      <c r="S2556" s="12"/>
    </row>
    <row r="2557" spans="1:19" s="1" customFormat="1" x14ac:dyDescent="0.4">
      <c r="A2557" s="12"/>
      <c r="B2557" s="12"/>
      <c r="C2557" s="42"/>
      <c r="D2557" s="12"/>
      <c r="E2557" s="12"/>
      <c r="F2557" s="12"/>
      <c r="G2557" s="12"/>
      <c r="H2557" s="12"/>
      <c r="I2557" s="12"/>
      <c r="J2557" s="12"/>
      <c r="K2557" s="12"/>
      <c r="L2557" s="12"/>
      <c r="M2557" s="49"/>
      <c r="N2557" s="49"/>
      <c r="O2557" s="12"/>
      <c r="P2557" s="12"/>
      <c r="Q2557" s="12"/>
      <c r="R2557" s="12"/>
      <c r="S2557" s="12"/>
    </row>
    <row r="2558" spans="1:19" s="1" customFormat="1" x14ac:dyDescent="0.4">
      <c r="A2558" s="12"/>
      <c r="B2558" s="12"/>
      <c r="C2558" s="42"/>
      <c r="D2558" s="12"/>
      <c r="E2558" s="12"/>
      <c r="F2558" s="12"/>
      <c r="G2558" s="12"/>
      <c r="H2558" s="12"/>
      <c r="I2558" s="12"/>
      <c r="J2558" s="12"/>
      <c r="K2558" s="12"/>
      <c r="L2558" s="12"/>
      <c r="M2558" s="49"/>
      <c r="N2558" s="49"/>
      <c r="O2558" s="12"/>
      <c r="P2558" s="12"/>
      <c r="Q2558" s="12"/>
      <c r="R2558" s="12"/>
      <c r="S2558" s="12"/>
    </row>
    <row r="2559" spans="1:19" s="1" customFormat="1" x14ac:dyDescent="0.4">
      <c r="A2559" s="12"/>
      <c r="B2559" s="12"/>
      <c r="C2559" s="42"/>
      <c r="D2559" s="12"/>
      <c r="E2559" s="12"/>
      <c r="F2559" s="12"/>
      <c r="G2559" s="12"/>
      <c r="H2559" s="12"/>
      <c r="I2559" s="12"/>
      <c r="J2559" s="12"/>
      <c r="K2559" s="12"/>
      <c r="L2559" s="12"/>
      <c r="M2559" s="49"/>
      <c r="N2559" s="49"/>
      <c r="O2559" s="12"/>
      <c r="P2559" s="12"/>
      <c r="Q2559" s="12"/>
      <c r="R2559" s="12"/>
      <c r="S2559" s="12"/>
    </row>
    <row r="2560" spans="1:19" s="1" customFormat="1" x14ac:dyDescent="0.4">
      <c r="A2560" s="12"/>
      <c r="B2560" s="12"/>
      <c r="C2560" s="42"/>
      <c r="D2560" s="12"/>
      <c r="E2560" s="12"/>
      <c r="F2560" s="12"/>
      <c r="G2560" s="12"/>
      <c r="H2560" s="12"/>
      <c r="I2560" s="12"/>
      <c r="J2560" s="12"/>
      <c r="K2560" s="12"/>
      <c r="L2560" s="12"/>
      <c r="M2560" s="49"/>
      <c r="N2560" s="49"/>
      <c r="O2560" s="12"/>
      <c r="P2560" s="12"/>
      <c r="Q2560" s="12"/>
      <c r="R2560" s="12"/>
      <c r="S2560" s="12"/>
    </row>
    <row r="2561" spans="1:19" s="1" customFormat="1" x14ac:dyDescent="0.4">
      <c r="A2561" s="12"/>
      <c r="B2561" s="12"/>
      <c r="C2561" s="42"/>
      <c r="D2561" s="12"/>
      <c r="E2561" s="12"/>
      <c r="F2561" s="12"/>
      <c r="G2561" s="12"/>
      <c r="H2561" s="12"/>
      <c r="I2561" s="12"/>
      <c r="J2561" s="12"/>
      <c r="K2561" s="12"/>
      <c r="L2561" s="12"/>
      <c r="M2561" s="49"/>
      <c r="N2561" s="49"/>
      <c r="O2561" s="12"/>
      <c r="P2561" s="12"/>
      <c r="Q2561" s="12"/>
      <c r="R2561" s="12"/>
      <c r="S2561" s="12"/>
    </row>
    <row r="2562" spans="1:19" s="1" customFormat="1" x14ac:dyDescent="0.4">
      <c r="A2562" s="12"/>
      <c r="B2562" s="12"/>
      <c r="C2562" s="42"/>
      <c r="D2562" s="12"/>
      <c r="E2562" s="12"/>
      <c r="F2562" s="12"/>
      <c r="G2562" s="12"/>
      <c r="H2562" s="12"/>
      <c r="I2562" s="12"/>
      <c r="J2562" s="12"/>
      <c r="K2562" s="12"/>
      <c r="L2562" s="12"/>
      <c r="M2562" s="49"/>
      <c r="N2562" s="49"/>
      <c r="O2562" s="12"/>
      <c r="P2562" s="12"/>
      <c r="Q2562" s="12"/>
      <c r="R2562" s="12"/>
      <c r="S2562" s="12"/>
    </row>
    <row r="2563" spans="1:19" s="1" customFormat="1" x14ac:dyDescent="0.4">
      <c r="A2563" s="12"/>
      <c r="B2563" s="12"/>
      <c r="C2563" s="42"/>
      <c r="D2563" s="12"/>
      <c r="E2563" s="12"/>
      <c r="F2563" s="12"/>
      <c r="G2563" s="12"/>
      <c r="H2563" s="12"/>
      <c r="I2563" s="12"/>
      <c r="J2563" s="12"/>
      <c r="K2563" s="12"/>
      <c r="L2563" s="12"/>
      <c r="M2563" s="49"/>
      <c r="N2563" s="49"/>
      <c r="O2563" s="12"/>
      <c r="P2563" s="12"/>
      <c r="Q2563" s="12"/>
      <c r="R2563" s="12"/>
      <c r="S2563" s="12"/>
    </row>
    <row r="2564" spans="1:19" s="1" customFormat="1" x14ac:dyDescent="0.4">
      <c r="A2564" s="12"/>
      <c r="B2564" s="12"/>
      <c r="C2564" s="42"/>
      <c r="D2564" s="12"/>
      <c r="E2564" s="12"/>
      <c r="F2564" s="12"/>
      <c r="G2564" s="12"/>
      <c r="H2564" s="12"/>
      <c r="I2564" s="12"/>
      <c r="J2564" s="12"/>
      <c r="K2564" s="12"/>
      <c r="L2564" s="12"/>
      <c r="M2564" s="49"/>
      <c r="N2564" s="49"/>
      <c r="O2564" s="12"/>
      <c r="P2564" s="12"/>
      <c r="Q2564" s="12"/>
      <c r="R2564" s="12"/>
      <c r="S2564" s="12"/>
    </row>
    <row r="2565" spans="1:19" s="1" customFormat="1" x14ac:dyDescent="0.4">
      <c r="A2565" s="12"/>
      <c r="B2565" s="12"/>
      <c r="C2565" s="42"/>
      <c r="D2565" s="12"/>
      <c r="E2565" s="12"/>
      <c r="F2565" s="12"/>
      <c r="G2565" s="12"/>
      <c r="H2565" s="12"/>
      <c r="I2565" s="12"/>
      <c r="J2565" s="12"/>
      <c r="K2565" s="12"/>
      <c r="L2565" s="12"/>
      <c r="M2565" s="49"/>
      <c r="N2565" s="49"/>
      <c r="O2565" s="12"/>
      <c r="P2565" s="12"/>
      <c r="Q2565" s="12"/>
      <c r="R2565" s="12"/>
      <c r="S2565" s="12"/>
    </row>
    <row r="2566" spans="1:19" s="1" customFormat="1" x14ac:dyDescent="0.4">
      <c r="A2566" s="12"/>
      <c r="B2566" s="12"/>
      <c r="C2566" s="42"/>
      <c r="D2566" s="12"/>
      <c r="E2566" s="12"/>
      <c r="F2566" s="12"/>
      <c r="G2566" s="12"/>
      <c r="H2566" s="12"/>
      <c r="I2566" s="12"/>
      <c r="J2566" s="12"/>
      <c r="K2566" s="12"/>
      <c r="L2566" s="12"/>
      <c r="M2566" s="49"/>
      <c r="N2566" s="49"/>
      <c r="O2566" s="12"/>
      <c r="P2566" s="12"/>
      <c r="Q2566" s="12"/>
      <c r="R2566" s="12"/>
      <c r="S2566" s="12"/>
    </row>
    <row r="2567" spans="1:19" s="1" customFormat="1" x14ac:dyDescent="0.4">
      <c r="A2567" s="12"/>
      <c r="B2567" s="12"/>
      <c r="C2567" s="42"/>
      <c r="D2567" s="12"/>
      <c r="E2567" s="12"/>
      <c r="F2567" s="12"/>
      <c r="G2567" s="12"/>
      <c r="H2567" s="12"/>
      <c r="I2567" s="12"/>
      <c r="J2567" s="12"/>
      <c r="K2567" s="12"/>
      <c r="L2567" s="12"/>
      <c r="M2567" s="49"/>
      <c r="N2567" s="49"/>
      <c r="O2567" s="12"/>
      <c r="P2567" s="12"/>
      <c r="Q2567" s="12"/>
      <c r="R2567" s="12"/>
      <c r="S2567" s="12"/>
    </row>
    <row r="2568" spans="1:19" s="1" customFormat="1" x14ac:dyDescent="0.4">
      <c r="A2568" s="12"/>
      <c r="B2568" s="12"/>
      <c r="C2568" s="42"/>
      <c r="D2568" s="12"/>
      <c r="E2568" s="12"/>
      <c r="F2568" s="12"/>
      <c r="G2568" s="12"/>
      <c r="H2568" s="12"/>
      <c r="I2568" s="12"/>
      <c r="J2568" s="12"/>
      <c r="K2568" s="12"/>
      <c r="L2568" s="12"/>
      <c r="M2568" s="49"/>
      <c r="N2568" s="49"/>
      <c r="O2568" s="12"/>
      <c r="P2568" s="12"/>
      <c r="Q2568" s="12"/>
      <c r="R2568" s="12"/>
      <c r="S2568" s="12"/>
    </row>
    <row r="2569" spans="1:19" s="1" customFormat="1" x14ac:dyDescent="0.4">
      <c r="A2569" s="12"/>
      <c r="B2569" s="12"/>
      <c r="C2569" s="42"/>
      <c r="D2569" s="12"/>
      <c r="E2569" s="12"/>
      <c r="F2569" s="12"/>
      <c r="G2569" s="12"/>
      <c r="H2569" s="12"/>
      <c r="I2569" s="12"/>
      <c r="J2569" s="12"/>
      <c r="K2569" s="12"/>
      <c r="L2569" s="12"/>
      <c r="M2569" s="49"/>
      <c r="N2569" s="49"/>
      <c r="O2569" s="12"/>
      <c r="P2569" s="12"/>
      <c r="Q2569" s="12"/>
      <c r="R2569" s="12"/>
      <c r="S2569" s="12"/>
    </row>
    <row r="2570" spans="1:19" s="1" customFormat="1" x14ac:dyDescent="0.4">
      <c r="A2570" s="12"/>
      <c r="B2570" s="12"/>
      <c r="C2570" s="42"/>
      <c r="D2570" s="12"/>
      <c r="E2570" s="12"/>
      <c r="F2570" s="12"/>
      <c r="G2570" s="12"/>
      <c r="H2570" s="12"/>
      <c r="I2570" s="12"/>
      <c r="J2570" s="12"/>
      <c r="K2570" s="12"/>
      <c r="L2570" s="12"/>
      <c r="M2570" s="49"/>
      <c r="N2570" s="49"/>
      <c r="O2570" s="12"/>
      <c r="P2570" s="12"/>
      <c r="Q2570" s="12"/>
      <c r="R2570" s="12"/>
      <c r="S2570" s="12"/>
    </row>
    <row r="2571" spans="1:19" s="1" customFormat="1" x14ac:dyDescent="0.4">
      <c r="A2571" s="12"/>
      <c r="B2571" s="12"/>
      <c r="C2571" s="42"/>
      <c r="D2571" s="12"/>
      <c r="E2571" s="12"/>
      <c r="F2571" s="12"/>
      <c r="G2571" s="12"/>
      <c r="H2571" s="12"/>
      <c r="I2571" s="12"/>
      <c r="J2571" s="12"/>
      <c r="K2571" s="12"/>
      <c r="L2571" s="12"/>
      <c r="M2571" s="49"/>
      <c r="N2571" s="49"/>
      <c r="O2571" s="12"/>
      <c r="P2571" s="12"/>
      <c r="Q2571" s="12"/>
      <c r="R2571" s="12"/>
      <c r="S2571" s="12"/>
    </row>
    <row r="2572" spans="1:19" s="1" customFormat="1" x14ac:dyDescent="0.4">
      <c r="A2572" s="12"/>
      <c r="B2572" s="12"/>
      <c r="C2572" s="42"/>
      <c r="D2572" s="12"/>
      <c r="E2572" s="12"/>
      <c r="F2572" s="12"/>
      <c r="G2572" s="12"/>
      <c r="H2572" s="12"/>
      <c r="I2572" s="12"/>
      <c r="J2572" s="12"/>
      <c r="K2572" s="12"/>
      <c r="L2572" s="12"/>
      <c r="M2572" s="49"/>
      <c r="N2572" s="49"/>
      <c r="O2572" s="12"/>
      <c r="P2572" s="12"/>
      <c r="Q2572" s="12"/>
      <c r="R2572" s="12"/>
      <c r="S2572" s="12"/>
    </row>
    <row r="2573" spans="1:19" s="1" customFormat="1" x14ac:dyDescent="0.4">
      <c r="A2573" s="12"/>
      <c r="B2573" s="12"/>
      <c r="C2573" s="42"/>
      <c r="D2573" s="12"/>
      <c r="E2573" s="12"/>
      <c r="F2573" s="12"/>
      <c r="G2573" s="12"/>
      <c r="H2573" s="12"/>
      <c r="I2573" s="12"/>
      <c r="J2573" s="12"/>
      <c r="K2573" s="12"/>
      <c r="L2573" s="12"/>
      <c r="M2573" s="49"/>
      <c r="N2573" s="49"/>
      <c r="O2573" s="12"/>
      <c r="P2573" s="12"/>
      <c r="Q2573" s="12"/>
      <c r="R2573" s="12"/>
      <c r="S2573" s="12"/>
    </row>
    <row r="2574" spans="1:19" s="1" customFormat="1" x14ac:dyDescent="0.4">
      <c r="A2574" s="12"/>
      <c r="B2574" s="12"/>
      <c r="C2574" s="42"/>
      <c r="D2574" s="12"/>
      <c r="E2574" s="12"/>
      <c r="F2574" s="12"/>
      <c r="G2574" s="12"/>
      <c r="H2574" s="12"/>
      <c r="I2574" s="12"/>
      <c r="J2574" s="12"/>
      <c r="K2574" s="12"/>
      <c r="L2574" s="12"/>
      <c r="M2574" s="49"/>
      <c r="N2574" s="49"/>
      <c r="O2574" s="12"/>
      <c r="P2574" s="12"/>
      <c r="Q2574" s="12"/>
      <c r="R2574" s="12"/>
      <c r="S2574" s="12"/>
    </row>
    <row r="2575" spans="1:19" s="1" customFormat="1" x14ac:dyDescent="0.4">
      <c r="A2575" s="12"/>
      <c r="B2575" s="12"/>
      <c r="C2575" s="42"/>
      <c r="D2575" s="12"/>
      <c r="E2575" s="12"/>
      <c r="F2575" s="12"/>
      <c r="G2575" s="12"/>
      <c r="H2575" s="12"/>
      <c r="I2575" s="12"/>
      <c r="J2575" s="12"/>
      <c r="K2575" s="12"/>
      <c r="L2575" s="12"/>
      <c r="M2575" s="49"/>
      <c r="N2575" s="49"/>
      <c r="O2575" s="12"/>
      <c r="P2575" s="12"/>
      <c r="Q2575" s="12"/>
      <c r="R2575" s="12"/>
      <c r="S2575" s="12"/>
    </row>
    <row r="2576" spans="1:19" s="1" customFormat="1" x14ac:dyDescent="0.4">
      <c r="A2576" s="12"/>
      <c r="B2576" s="12"/>
      <c r="C2576" s="42"/>
      <c r="D2576" s="12"/>
      <c r="E2576" s="12"/>
      <c r="F2576" s="12"/>
      <c r="G2576" s="12"/>
      <c r="H2576" s="12"/>
      <c r="I2576" s="12"/>
      <c r="J2576" s="12"/>
      <c r="K2576" s="12"/>
      <c r="L2576" s="12"/>
      <c r="M2576" s="49"/>
      <c r="N2576" s="49"/>
      <c r="O2576" s="12"/>
      <c r="P2576" s="12"/>
      <c r="Q2576" s="12"/>
      <c r="R2576" s="12"/>
      <c r="S2576" s="12"/>
    </row>
    <row r="2577" spans="1:19" s="1" customFormat="1" x14ac:dyDescent="0.4">
      <c r="A2577" s="12"/>
      <c r="B2577" s="12"/>
      <c r="C2577" s="42"/>
      <c r="D2577" s="12"/>
      <c r="E2577" s="12"/>
      <c r="F2577" s="12"/>
      <c r="G2577" s="12"/>
      <c r="H2577" s="12"/>
      <c r="I2577" s="12"/>
      <c r="J2577" s="12"/>
      <c r="K2577" s="12"/>
      <c r="L2577" s="12"/>
      <c r="M2577" s="49"/>
      <c r="N2577" s="49"/>
      <c r="O2577" s="12"/>
      <c r="P2577" s="12"/>
      <c r="Q2577" s="12"/>
      <c r="R2577" s="12"/>
      <c r="S2577" s="12"/>
    </row>
    <row r="2578" spans="1:19" s="1" customFormat="1" x14ac:dyDescent="0.4">
      <c r="A2578" s="12"/>
      <c r="B2578" s="12"/>
      <c r="C2578" s="42"/>
      <c r="D2578" s="12"/>
      <c r="E2578" s="12"/>
      <c r="F2578" s="12"/>
      <c r="G2578" s="12"/>
      <c r="H2578" s="12"/>
      <c r="I2578" s="12"/>
      <c r="J2578" s="12"/>
      <c r="K2578" s="12"/>
      <c r="L2578" s="12"/>
      <c r="M2578" s="49"/>
      <c r="N2578" s="49"/>
      <c r="O2578" s="12"/>
      <c r="P2578" s="12"/>
      <c r="Q2578" s="12"/>
      <c r="R2578" s="12"/>
      <c r="S2578" s="12"/>
    </row>
    <row r="2579" spans="1:19" s="1" customFormat="1" x14ac:dyDescent="0.4">
      <c r="A2579" s="12"/>
      <c r="B2579" s="12"/>
      <c r="C2579" s="42"/>
      <c r="D2579" s="12"/>
      <c r="E2579" s="12"/>
      <c r="F2579" s="12"/>
      <c r="G2579" s="12"/>
      <c r="H2579" s="12"/>
      <c r="I2579" s="12"/>
      <c r="J2579" s="12"/>
      <c r="K2579" s="12"/>
      <c r="L2579" s="12"/>
      <c r="M2579" s="49"/>
      <c r="N2579" s="49"/>
      <c r="O2579" s="12"/>
      <c r="P2579" s="12"/>
      <c r="Q2579" s="12"/>
      <c r="R2579" s="12"/>
      <c r="S2579" s="12"/>
    </row>
    <row r="2580" spans="1:19" s="1" customFormat="1" x14ac:dyDescent="0.4">
      <c r="A2580" s="12"/>
      <c r="B2580" s="12"/>
      <c r="C2580" s="42"/>
      <c r="D2580" s="12"/>
      <c r="E2580" s="12"/>
      <c r="F2580" s="12"/>
      <c r="G2580" s="12"/>
      <c r="H2580" s="12"/>
      <c r="I2580" s="12"/>
      <c r="J2580" s="12"/>
      <c r="K2580" s="12"/>
      <c r="L2580" s="12"/>
      <c r="M2580" s="49"/>
      <c r="N2580" s="49"/>
      <c r="O2580" s="12"/>
      <c r="P2580" s="12"/>
      <c r="Q2580" s="12"/>
      <c r="R2580" s="12"/>
      <c r="S2580" s="12"/>
    </row>
    <row r="2581" spans="1:19" s="1" customFormat="1" x14ac:dyDescent="0.4">
      <c r="A2581" s="12"/>
      <c r="B2581" s="12"/>
      <c r="C2581" s="42"/>
      <c r="D2581" s="12"/>
      <c r="E2581" s="12"/>
      <c r="F2581" s="12"/>
      <c r="G2581" s="12"/>
      <c r="H2581" s="12"/>
      <c r="I2581" s="12"/>
      <c r="J2581" s="12"/>
      <c r="K2581" s="12"/>
      <c r="L2581" s="12"/>
      <c r="M2581" s="49"/>
      <c r="N2581" s="49"/>
      <c r="O2581" s="12"/>
      <c r="P2581" s="12"/>
      <c r="Q2581" s="12"/>
      <c r="R2581" s="12"/>
      <c r="S2581" s="12"/>
    </row>
    <row r="2582" spans="1:19" s="1" customFormat="1" x14ac:dyDescent="0.4">
      <c r="A2582" s="12"/>
      <c r="B2582" s="12"/>
      <c r="C2582" s="42"/>
      <c r="D2582" s="12"/>
      <c r="E2582" s="12"/>
      <c r="F2582" s="12"/>
      <c r="G2582" s="12"/>
      <c r="H2582" s="12"/>
      <c r="I2582" s="12"/>
      <c r="J2582" s="12"/>
      <c r="K2582" s="12"/>
      <c r="L2582" s="12"/>
      <c r="M2582" s="49"/>
      <c r="N2582" s="49"/>
      <c r="O2582" s="12"/>
      <c r="P2582" s="12"/>
      <c r="Q2582" s="12"/>
      <c r="R2582" s="12"/>
      <c r="S2582" s="12"/>
    </row>
    <row r="2583" spans="1:19" s="1" customFormat="1" x14ac:dyDescent="0.4">
      <c r="A2583" s="12"/>
      <c r="B2583" s="12"/>
      <c r="C2583" s="42"/>
      <c r="D2583" s="12"/>
      <c r="E2583" s="12"/>
      <c r="F2583" s="12"/>
      <c r="G2583" s="12"/>
      <c r="H2583" s="12"/>
      <c r="I2583" s="12"/>
      <c r="J2583" s="12"/>
      <c r="K2583" s="12"/>
      <c r="L2583" s="12"/>
      <c r="M2583" s="49"/>
      <c r="N2583" s="49"/>
      <c r="O2583" s="12"/>
      <c r="P2583" s="12"/>
      <c r="Q2583" s="12"/>
      <c r="R2583" s="12"/>
      <c r="S2583" s="12"/>
    </row>
    <row r="2584" spans="1:19" s="1" customFormat="1" x14ac:dyDescent="0.4">
      <c r="A2584" s="12"/>
      <c r="B2584" s="12"/>
      <c r="C2584" s="42"/>
      <c r="D2584" s="12"/>
      <c r="E2584" s="12"/>
      <c r="F2584" s="12"/>
      <c r="G2584" s="12"/>
      <c r="H2584" s="12"/>
      <c r="I2584" s="12"/>
      <c r="J2584" s="12"/>
      <c r="K2584" s="12"/>
      <c r="L2584" s="12"/>
      <c r="M2584" s="49"/>
      <c r="N2584" s="49"/>
      <c r="O2584" s="12"/>
      <c r="P2584" s="12"/>
      <c r="Q2584" s="12"/>
      <c r="R2584" s="12"/>
      <c r="S2584" s="12"/>
    </row>
    <row r="2585" spans="1:19" s="1" customFormat="1" x14ac:dyDescent="0.4">
      <c r="A2585" s="12"/>
      <c r="B2585" s="12"/>
      <c r="C2585" s="42"/>
      <c r="D2585" s="12"/>
      <c r="E2585" s="12"/>
      <c r="F2585" s="12"/>
      <c r="G2585" s="12"/>
      <c r="H2585" s="12"/>
      <c r="I2585" s="12"/>
      <c r="J2585" s="12"/>
      <c r="K2585" s="12"/>
      <c r="L2585" s="12"/>
      <c r="M2585" s="49"/>
      <c r="N2585" s="49"/>
      <c r="O2585" s="12"/>
      <c r="P2585" s="12"/>
      <c r="Q2585" s="12"/>
      <c r="R2585" s="12"/>
      <c r="S2585" s="12"/>
    </row>
    <row r="2586" spans="1:19" s="1" customFormat="1" x14ac:dyDescent="0.4">
      <c r="A2586" s="12"/>
      <c r="B2586" s="12"/>
      <c r="C2586" s="42"/>
      <c r="D2586" s="12"/>
      <c r="E2586" s="12"/>
      <c r="F2586" s="12"/>
      <c r="G2586" s="12"/>
      <c r="H2586" s="12"/>
      <c r="I2586" s="12"/>
      <c r="J2586" s="12"/>
      <c r="K2586" s="12"/>
      <c r="L2586" s="12"/>
      <c r="M2586" s="49"/>
      <c r="N2586" s="49"/>
      <c r="O2586" s="12"/>
      <c r="P2586" s="12"/>
      <c r="Q2586" s="12"/>
      <c r="R2586" s="12"/>
      <c r="S2586" s="12"/>
    </row>
    <row r="2587" spans="1:19" s="1" customFormat="1" x14ac:dyDescent="0.4">
      <c r="A2587" s="12"/>
      <c r="B2587" s="12"/>
      <c r="C2587" s="42"/>
      <c r="D2587" s="12"/>
      <c r="E2587" s="12"/>
      <c r="F2587" s="12"/>
      <c r="G2587" s="12"/>
      <c r="H2587" s="12"/>
      <c r="I2587" s="12"/>
      <c r="J2587" s="12"/>
      <c r="K2587" s="12"/>
      <c r="L2587" s="12"/>
      <c r="M2587" s="49"/>
      <c r="N2587" s="49"/>
      <c r="O2587" s="12"/>
      <c r="P2587" s="12"/>
      <c r="Q2587" s="12"/>
      <c r="R2587" s="12"/>
      <c r="S2587" s="12"/>
    </row>
    <row r="2588" spans="1:19" s="1" customFormat="1" x14ac:dyDescent="0.4">
      <c r="A2588" s="12"/>
      <c r="B2588" s="12"/>
      <c r="C2588" s="42"/>
      <c r="D2588" s="12"/>
      <c r="E2588" s="12"/>
      <c r="F2588" s="12"/>
      <c r="G2588" s="12"/>
      <c r="H2588" s="12"/>
      <c r="I2588" s="12"/>
      <c r="J2588" s="12"/>
      <c r="K2588" s="12"/>
      <c r="L2588" s="12"/>
      <c r="M2588" s="49"/>
      <c r="N2588" s="49"/>
      <c r="O2588" s="12"/>
      <c r="P2588" s="12"/>
      <c r="Q2588" s="12"/>
      <c r="R2588" s="12"/>
      <c r="S2588" s="12"/>
    </row>
    <row r="2589" spans="1:19" s="1" customFormat="1" x14ac:dyDescent="0.4">
      <c r="A2589" s="12"/>
      <c r="B2589" s="12"/>
      <c r="C2589" s="42"/>
      <c r="D2589" s="12"/>
      <c r="E2589" s="12"/>
      <c r="F2589" s="12"/>
      <c r="G2589" s="12"/>
      <c r="H2589" s="12"/>
      <c r="I2589" s="12"/>
      <c r="J2589" s="12"/>
      <c r="K2589" s="12"/>
      <c r="L2589" s="12"/>
      <c r="M2589" s="49"/>
      <c r="N2589" s="49"/>
      <c r="O2589" s="12"/>
      <c r="P2589" s="12"/>
      <c r="Q2589" s="12"/>
      <c r="R2589" s="12"/>
      <c r="S2589" s="12"/>
    </row>
    <row r="2590" spans="1:19" s="1" customFormat="1" x14ac:dyDescent="0.4">
      <c r="A2590" s="12"/>
      <c r="B2590" s="12"/>
      <c r="C2590" s="42"/>
      <c r="D2590" s="12"/>
      <c r="E2590" s="12"/>
      <c r="F2590" s="12"/>
      <c r="G2590" s="12"/>
      <c r="H2590" s="12"/>
      <c r="I2590" s="12"/>
      <c r="J2590" s="12"/>
      <c r="K2590" s="12"/>
      <c r="L2590" s="12"/>
      <c r="M2590" s="49"/>
      <c r="N2590" s="49"/>
      <c r="O2590" s="12"/>
      <c r="P2590" s="12"/>
      <c r="Q2590" s="12"/>
      <c r="R2590" s="12"/>
      <c r="S2590" s="12"/>
    </row>
    <row r="2591" spans="1:19" s="1" customFormat="1" x14ac:dyDescent="0.4">
      <c r="A2591" s="12"/>
      <c r="B2591" s="12"/>
      <c r="C2591" s="42"/>
      <c r="D2591" s="12"/>
      <c r="E2591" s="12"/>
      <c r="F2591" s="12"/>
      <c r="G2591" s="12"/>
      <c r="H2591" s="12"/>
      <c r="I2591" s="12"/>
      <c r="J2591" s="12"/>
      <c r="K2591" s="12"/>
      <c r="L2591" s="12"/>
      <c r="M2591" s="49"/>
      <c r="N2591" s="49"/>
      <c r="O2591" s="12"/>
      <c r="P2591" s="12"/>
      <c r="Q2591" s="12"/>
      <c r="R2591" s="12"/>
      <c r="S2591" s="12"/>
    </row>
    <row r="2592" spans="1:19" s="1" customFormat="1" x14ac:dyDescent="0.4">
      <c r="A2592" s="12"/>
      <c r="B2592" s="12"/>
      <c r="C2592" s="42"/>
      <c r="D2592" s="12"/>
      <c r="E2592" s="12"/>
      <c r="F2592" s="12"/>
      <c r="G2592" s="12"/>
      <c r="H2592" s="12"/>
      <c r="I2592" s="12"/>
      <c r="J2592" s="12"/>
      <c r="K2592" s="12"/>
      <c r="L2592" s="12"/>
      <c r="M2592" s="49"/>
      <c r="N2592" s="49"/>
      <c r="O2592" s="12"/>
      <c r="P2592" s="12"/>
      <c r="Q2592" s="12"/>
      <c r="R2592" s="12"/>
      <c r="S2592" s="12"/>
    </row>
    <row r="2593" spans="1:19" s="1" customFormat="1" x14ac:dyDescent="0.4">
      <c r="A2593" s="12"/>
      <c r="B2593" s="12"/>
      <c r="C2593" s="42"/>
      <c r="D2593" s="12"/>
      <c r="E2593" s="12"/>
      <c r="F2593" s="12"/>
      <c r="G2593" s="12"/>
      <c r="H2593" s="12"/>
      <c r="I2593" s="12"/>
      <c r="J2593" s="12"/>
      <c r="K2593" s="12"/>
      <c r="L2593" s="12"/>
      <c r="M2593" s="49"/>
      <c r="N2593" s="49"/>
      <c r="O2593" s="12"/>
      <c r="P2593" s="12"/>
      <c r="Q2593" s="12"/>
      <c r="R2593" s="12"/>
      <c r="S2593" s="12"/>
    </row>
    <row r="2594" spans="1:19" s="1" customFormat="1" x14ac:dyDescent="0.4">
      <c r="A2594" s="12"/>
      <c r="B2594" s="12"/>
      <c r="C2594" s="42"/>
      <c r="D2594" s="12"/>
      <c r="E2594" s="12"/>
      <c r="F2594" s="12"/>
      <c r="G2594" s="12"/>
      <c r="H2594" s="12"/>
      <c r="I2594" s="12"/>
      <c r="J2594" s="12"/>
      <c r="K2594" s="12"/>
      <c r="L2594" s="12"/>
      <c r="M2594" s="49"/>
      <c r="N2594" s="49"/>
      <c r="O2594" s="12"/>
      <c r="P2594" s="12"/>
      <c r="Q2594" s="12"/>
      <c r="R2594" s="12"/>
      <c r="S2594" s="12"/>
    </row>
    <row r="2595" spans="1:19" s="1" customFormat="1" x14ac:dyDescent="0.4">
      <c r="A2595" s="12"/>
      <c r="B2595" s="12"/>
      <c r="C2595" s="42"/>
      <c r="D2595" s="12"/>
      <c r="E2595" s="12"/>
      <c r="F2595" s="12"/>
      <c r="G2595" s="12"/>
      <c r="H2595" s="12"/>
      <c r="I2595" s="12"/>
      <c r="J2595" s="12"/>
      <c r="K2595" s="12"/>
      <c r="L2595" s="12"/>
      <c r="M2595" s="49"/>
      <c r="N2595" s="49"/>
      <c r="O2595" s="12"/>
      <c r="P2595" s="12"/>
      <c r="Q2595" s="12"/>
      <c r="R2595" s="12"/>
      <c r="S2595" s="12"/>
    </row>
    <row r="2596" spans="1:19" s="1" customFormat="1" x14ac:dyDescent="0.4">
      <c r="A2596" s="12"/>
      <c r="B2596" s="12"/>
      <c r="C2596" s="42"/>
      <c r="D2596" s="12"/>
      <c r="E2596" s="12"/>
      <c r="F2596" s="12"/>
      <c r="G2596" s="12"/>
      <c r="H2596" s="12"/>
      <c r="I2596" s="12"/>
      <c r="J2596" s="12"/>
      <c r="K2596" s="12"/>
      <c r="L2596" s="12"/>
      <c r="M2596" s="49"/>
      <c r="N2596" s="49"/>
      <c r="O2596" s="12"/>
      <c r="P2596" s="12"/>
      <c r="Q2596" s="12"/>
      <c r="R2596" s="12"/>
      <c r="S2596" s="12"/>
    </row>
    <row r="2597" spans="1:19" s="1" customFormat="1" x14ac:dyDescent="0.4">
      <c r="A2597" s="12"/>
      <c r="B2597" s="12"/>
      <c r="C2597" s="42"/>
      <c r="D2597" s="12"/>
      <c r="E2597" s="12"/>
      <c r="F2597" s="12"/>
      <c r="G2597" s="12"/>
      <c r="H2597" s="12"/>
      <c r="I2597" s="12"/>
      <c r="J2597" s="12"/>
      <c r="K2597" s="12"/>
      <c r="L2597" s="12"/>
      <c r="M2597" s="49"/>
      <c r="N2597" s="49"/>
      <c r="O2597" s="12"/>
      <c r="P2597" s="12"/>
      <c r="Q2597" s="12"/>
      <c r="R2597" s="12"/>
      <c r="S2597" s="12"/>
    </row>
    <row r="2598" spans="1:19" s="1" customFormat="1" x14ac:dyDescent="0.4">
      <c r="A2598" s="12"/>
      <c r="B2598" s="12"/>
      <c r="C2598" s="42"/>
      <c r="D2598" s="12"/>
      <c r="E2598" s="12"/>
      <c r="F2598" s="12"/>
      <c r="G2598" s="12"/>
      <c r="H2598" s="12"/>
      <c r="I2598" s="12"/>
      <c r="J2598" s="12"/>
      <c r="K2598" s="12"/>
      <c r="L2598" s="12"/>
      <c r="M2598" s="49"/>
      <c r="N2598" s="49"/>
      <c r="O2598" s="12"/>
      <c r="P2598" s="12"/>
      <c r="Q2598" s="12"/>
      <c r="R2598" s="12"/>
      <c r="S2598" s="12"/>
    </row>
    <row r="2599" spans="1:19" s="1" customFormat="1" x14ac:dyDescent="0.4">
      <c r="A2599" s="12"/>
      <c r="B2599" s="12"/>
      <c r="C2599" s="42"/>
      <c r="D2599" s="12"/>
      <c r="E2599" s="12"/>
      <c r="F2599" s="12"/>
      <c r="G2599" s="12"/>
      <c r="H2599" s="12"/>
      <c r="I2599" s="12"/>
      <c r="J2599" s="12"/>
      <c r="K2599" s="12"/>
      <c r="L2599" s="12"/>
      <c r="M2599" s="49"/>
      <c r="N2599" s="49"/>
      <c r="O2599" s="12"/>
      <c r="P2599" s="12"/>
      <c r="Q2599" s="12"/>
      <c r="R2599" s="12"/>
      <c r="S2599" s="12"/>
    </row>
    <row r="2600" spans="1:19" s="1" customFormat="1" x14ac:dyDescent="0.4">
      <c r="A2600" s="12"/>
      <c r="B2600" s="12"/>
      <c r="C2600" s="42"/>
      <c r="D2600" s="12"/>
      <c r="E2600" s="12"/>
      <c r="F2600" s="12"/>
      <c r="G2600" s="12"/>
      <c r="H2600" s="12"/>
      <c r="I2600" s="12"/>
      <c r="J2600" s="12"/>
      <c r="K2600" s="12"/>
      <c r="L2600" s="12"/>
      <c r="M2600" s="49"/>
      <c r="N2600" s="49"/>
      <c r="O2600" s="12"/>
      <c r="P2600" s="12"/>
      <c r="Q2600" s="12"/>
      <c r="R2600" s="12"/>
      <c r="S2600" s="12"/>
    </row>
    <row r="2601" spans="1:19" s="1" customFormat="1" x14ac:dyDescent="0.4">
      <c r="A2601" s="12"/>
      <c r="B2601" s="12"/>
      <c r="C2601" s="42"/>
      <c r="D2601" s="12"/>
      <c r="E2601" s="12"/>
      <c r="F2601" s="12"/>
      <c r="G2601" s="12"/>
      <c r="H2601" s="12"/>
      <c r="I2601" s="12"/>
      <c r="J2601" s="12"/>
      <c r="K2601" s="12"/>
      <c r="L2601" s="12"/>
      <c r="M2601" s="49"/>
      <c r="N2601" s="49"/>
      <c r="O2601" s="12"/>
      <c r="P2601" s="12"/>
      <c r="Q2601" s="12"/>
      <c r="R2601" s="12"/>
      <c r="S2601" s="12"/>
    </row>
    <row r="2602" spans="1:19" s="1" customFormat="1" x14ac:dyDescent="0.4">
      <c r="A2602" s="12"/>
      <c r="B2602" s="12"/>
      <c r="C2602" s="42"/>
      <c r="D2602" s="12"/>
      <c r="E2602" s="12"/>
      <c r="F2602" s="12"/>
      <c r="G2602" s="12"/>
      <c r="H2602" s="12"/>
      <c r="I2602" s="12"/>
      <c r="J2602" s="12"/>
      <c r="K2602" s="12"/>
      <c r="L2602" s="12"/>
      <c r="M2602" s="49"/>
      <c r="N2602" s="49"/>
      <c r="O2602" s="12"/>
      <c r="P2602" s="12"/>
      <c r="Q2602" s="12"/>
      <c r="R2602" s="12"/>
      <c r="S2602" s="12"/>
    </row>
    <row r="2603" spans="1:19" s="1" customFormat="1" x14ac:dyDescent="0.4">
      <c r="A2603" s="12"/>
      <c r="B2603" s="12"/>
      <c r="C2603" s="42"/>
      <c r="D2603" s="12"/>
      <c r="E2603" s="12"/>
      <c r="F2603" s="12"/>
      <c r="G2603" s="12"/>
      <c r="H2603" s="12"/>
      <c r="I2603" s="12"/>
      <c r="J2603" s="12"/>
      <c r="K2603" s="12"/>
      <c r="L2603" s="12"/>
      <c r="M2603" s="49"/>
      <c r="N2603" s="49"/>
      <c r="O2603" s="12"/>
      <c r="P2603" s="12"/>
      <c r="Q2603" s="12"/>
      <c r="R2603" s="12"/>
      <c r="S2603" s="12"/>
    </row>
    <row r="2604" spans="1:19" s="1" customFormat="1" x14ac:dyDescent="0.4">
      <c r="A2604" s="12"/>
      <c r="B2604" s="12"/>
      <c r="C2604" s="42"/>
      <c r="D2604" s="12"/>
      <c r="E2604" s="12"/>
      <c r="F2604" s="12"/>
      <c r="G2604" s="12"/>
      <c r="H2604" s="12"/>
      <c r="I2604" s="12"/>
      <c r="J2604" s="12"/>
      <c r="K2604" s="12"/>
      <c r="L2604" s="12"/>
      <c r="M2604" s="49"/>
      <c r="N2604" s="49"/>
      <c r="O2604" s="12"/>
      <c r="P2604" s="12"/>
      <c r="Q2604" s="12"/>
      <c r="R2604" s="12"/>
      <c r="S2604" s="12"/>
    </row>
    <row r="2605" spans="1:19" s="1" customFormat="1" x14ac:dyDescent="0.4">
      <c r="A2605" s="12"/>
      <c r="B2605" s="12"/>
      <c r="C2605" s="42"/>
      <c r="D2605" s="12"/>
      <c r="E2605" s="12"/>
      <c r="F2605" s="12"/>
      <c r="G2605" s="12"/>
      <c r="H2605" s="12"/>
      <c r="I2605" s="12"/>
      <c r="J2605" s="12"/>
      <c r="K2605" s="12"/>
      <c r="L2605" s="12"/>
      <c r="M2605" s="49"/>
      <c r="N2605" s="49"/>
      <c r="O2605" s="12"/>
      <c r="P2605" s="12"/>
      <c r="Q2605" s="12"/>
      <c r="R2605" s="12"/>
      <c r="S2605" s="12"/>
    </row>
    <row r="2606" spans="1:19" s="1" customFormat="1" x14ac:dyDescent="0.4">
      <c r="A2606" s="12"/>
      <c r="B2606" s="12"/>
      <c r="C2606" s="42"/>
      <c r="D2606" s="12"/>
      <c r="E2606" s="12"/>
      <c r="F2606" s="12"/>
      <c r="G2606" s="12"/>
      <c r="H2606" s="12"/>
      <c r="I2606" s="12"/>
      <c r="J2606" s="12"/>
      <c r="K2606" s="12"/>
      <c r="L2606" s="12"/>
      <c r="M2606" s="49"/>
      <c r="N2606" s="49"/>
      <c r="O2606" s="12"/>
      <c r="P2606" s="12"/>
      <c r="Q2606" s="12"/>
      <c r="R2606" s="12"/>
      <c r="S2606" s="12"/>
    </row>
    <row r="2607" spans="1:19" s="1" customFormat="1" x14ac:dyDescent="0.4">
      <c r="A2607" s="12"/>
      <c r="B2607" s="12"/>
      <c r="C2607" s="42"/>
      <c r="D2607" s="12"/>
      <c r="E2607" s="12"/>
      <c r="F2607" s="12"/>
      <c r="G2607" s="12"/>
      <c r="H2607" s="12"/>
      <c r="I2607" s="12"/>
      <c r="J2607" s="12"/>
      <c r="K2607" s="12"/>
      <c r="L2607" s="12"/>
      <c r="M2607" s="49"/>
      <c r="N2607" s="49"/>
      <c r="O2607" s="12"/>
      <c r="P2607" s="12"/>
      <c r="Q2607" s="12"/>
      <c r="R2607" s="12"/>
      <c r="S2607" s="12"/>
    </row>
    <row r="2608" spans="1:19" s="1" customFormat="1" x14ac:dyDescent="0.4">
      <c r="A2608" s="12"/>
      <c r="B2608" s="12"/>
      <c r="C2608" s="42"/>
      <c r="D2608" s="12"/>
      <c r="E2608" s="12"/>
      <c r="F2608" s="12"/>
      <c r="G2608" s="12"/>
      <c r="H2608" s="12"/>
      <c r="I2608" s="12"/>
      <c r="J2608" s="12"/>
      <c r="K2608" s="12"/>
      <c r="L2608" s="12"/>
      <c r="M2608" s="49"/>
      <c r="N2608" s="49"/>
      <c r="O2608" s="12"/>
      <c r="P2608" s="12"/>
      <c r="Q2608" s="12"/>
      <c r="R2608" s="12"/>
      <c r="S2608" s="12"/>
    </row>
    <row r="2609" spans="1:19" s="1" customFormat="1" x14ac:dyDescent="0.4">
      <c r="A2609" s="12"/>
      <c r="B2609" s="12"/>
      <c r="C2609" s="42"/>
      <c r="D2609" s="12"/>
      <c r="E2609" s="12"/>
      <c r="F2609" s="12"/>
      <c r="G2609" s="12"/>
      <c r="H2609" s="12"/>
      <c r="I2609" s="12"/>
      <c r="J2609" s="12"/>
      <c r="K2609" s="12"/>
      <c r="L2609" s="12"/>
      <c r="M2609" s="49"/>
      <c r="N2609" s="49"/>
      <c r="O2609" s="12"/>
      <c r="P2609" s="12"/>
      <c r="Q2609" s="12"/>
      <c r="R2609" s="12"/>
      <c r="S2609" s="12"/>
    </row>
    <row r="2610" spans="1:19" s="1" customFormat="1" x14ac:dyDescent="0.4">
      <c r="A2610" s="12"/>
      <c r="B2610" s="12"/>
      <c r="C2610" s="42"/>
      <c r="D2610" s="12"/>
      <c r="E2610" s="12"/>
      <c r="F2610" s="12"/>
      <c r="G2610" s="12"/>
      <c r="H2610" s="12"/>
      <c r="I2610" s="12"/>
      <c r="J2610" s="12"/>
      <c r="K2610" s="12"/>
      <c r="L2610" s="12"/>
      <c r="M2610" s="49"/>
      <c r="N2610" s="49"/>
      <c r="O2610" s="12"/>
      <c r="P2610" s="12"/>
      <c r="Q2610" s="12"/>
      <c r="R2610" s="12"/>
      <c r="S2610" s="12"/>
    </row>
    <row r="2611" spans="1:19" s="1" customFormat="1" x14ac:dyDescent="0.4">
      <c r="A2611" s="12"/>
      <c r="B2611" s="12"/>
      <c r="C2611" s="42"/>
      <c r="D2611" s="12"/>
      <c r="E2611" s="12"/>
      <c r="F2611" s="12"/>
      <c r="G2611" s="12"/>
      <c r="H2611" s="12"/>
      <c r="I2611" s="12"/>
      <c r="J2611" s="12"/>
      <c r="K2611" s="12"/>
      <c r="L2611" s="12"/>
      <c r="M2611" s="49"/>
      <c r="N2611" s="49"/>
      <c r="O2611" s="12"/>
      <c r="P2611" s="12"/>
      <c r="Q2611" s="12"/>
      <c r="R2611" s="12"/>
      <c r="S2611" s="12"/>
    </row>
    <row r="2612" spans="1:19" s="1" customFormat="1" x14ac:dyDescent="0.4">
      <c r="A2612" s="12"/>
      <c r="B2612" s="12"/>
      <c r="C2612" s="42"/>
      <c r="D2612" s="12"/>
      <c r="E2612" s="12"/>
      <c r="F2612" s="12"/>
      <c r="G2612" s="12"/>
      <c r="H2612" s="12"/>
      <c r="I2612" s="12"/>
      <c r="J2612" s="12"/>
      <c r="K2612" s="12"/>
      <c r="L2612" s="12"/>
      <c r="M2612" s="49"/>
      <c r="N2612" s="49"/>
      <c r="O2612" s="12"/>
      <c r="P2612" s="12"/>
      <c r="Q2612" s="12"/>
      <c r="R2612" s="12"/>
      <c r="S2612" s="12"/>
    </row>
    <row r="2613" spans="1:19" s="1" customFormat="1" x14ac:dyDescent="0.4">
      <c r="A2613" s="12"/>
      <c r="B2613" s="12"/>
      <c r="C2613" s="42"/>
      <c r="D2613" s="12"/>
      <c r="E2613" s="12"/>
      <c r="F2613" s="12"/>
      <c r="G2613" s="12"/>
      <c r="H2613" s="12"/>
      <c r="I2613" s="12"/>
      <c r="J2613" s="12"/>
      <c r="K2613" s="12"/>
      <c r="L2613" s="12"/>
      <c r="M2613" s="49"/>
      <c r="N2613" s="49"/>
      <c r="O2613" s="12"/>
      <c r="P2613" s="12"/>
      <c r="Q2613" s="12"/>
      <c r="R2613" s="12"/>
      <c r="S2613" s="12"/>
    </row>
    <row r="2614" spans="1:19" s="1" customFormat="1" x14ac:dyDescent="0.4">
      <c r="A2614" s="12"/>
      <c r="B2614" s="12"/>
      <c r="C2614" s="42"/>
      <c r="D2614" s="12"/>
      <c r="E2614" s="12"/>
      <c r="F2614" s="12"/>
      <c r="G2614" s="12"/>
      <c r="H2614" s="12"/>
      <c r="I2614" s="12"/>
      <c r="J2614" s="12"/>
      <c r="K2614" s="12"/>
      <c r="L2614" s="12"/>
      <c r="M2614" s="49"/>
      <c r="N2614" s="49"/>
      <c r="O2614" s="12"/>
      <c r="P2614" s="12"/>
      <c r="Q2614" s="12"/>
      <c r="R2614" s="12"/>
      <c r="S2614" s="12"/>
    </row>
    <row r="2615" spans="1:19" s="1" customFormat="1" x14ac:dyDescent="0.4">
      <c r="A2615" s="12"/>
      <c r="B2615" s="12"/>
      <c r="C2615" s="42"/>
      <c r="D2615" s="12"/>
      <c r="E2615" s="12"/>
      <c r="F2615" s="12"/>
      <c r="G2615" s="12"/>
      <c r="H2615" s="12"/>
      <c r="I2615" s="12"/>
      <c r="J2615" s="12"/>
      <c r="K2615" s="12"/>
      <c r="L2615" s="12"/>
      <c r="M2615" s="49"/>
      <c r="N2615" s="49"/>
      <c r="O2615" s="12"/>
      <c r="P2615" s="12"/>
      <c r="Q2615" s="12"/>
      <c r="R2615" s="12"/>
      <c r="S2615" s="12"/>
    </row>
    <row r="2616" spans="1:19" s="1" customFormat="1" x14ac:dyDescent="0.4">
      <c r="A2616" s="12"/>
      <c r="B2616" s="12"/>
      <c r="C2616" s="42"/>
      <c r="D2616" s="12"/>
      <c r="E2616" s="12"/>
      <c r="F2616" s="12"/>
      <c r="G2616" s="12"/>
      <c r="H2616" s="12"/>
      <c r="I2616" s="12"/>
      <c r="J2616" s="12"/>
      <c r="K2616" s="12"/>
      <c r="L2616" s="12"/>
      <c r="M2616" s="49"/>
      <c r="N2616" s="49"/>
      <c r="O2616" s="12"/>
      <c r="P2616" s="12"/>
      <c r="Q2616" s="12"/>
      <c r="R2616" s="12"/>
      <c r="S2616" s="12"/>
    </row>
    <row r="2617" spans="1:19" s="1" customFormat="1" x14ac:dyDescent="0.4">
      <c r="A2617" s="12"/>
      <c r="B2617" s="12"/>
      <c r="C2617" s="42"/>
      <c r="D2617" s="12"/>
      <c r="E2617" s="12"/>
      <c r="F2617" s="12"/>
      <c r="G2617" s="12"/>
      <c r="H2617" s="12"/>
      <c r="I2617" s="12"/>
      <c r="J2617" s="12"/>
      <c r="K2617" s="12"/>
      <c r="L2617" s="12"/>
      <c r="M2617" s="49"/>
      <c r="N2617" s="49"/>
      <c r="O2617" s="12"/>
      <c r="P2617" s="12"/>
      <c r="Q2617" s="12"/>
      <c r="R2617" s="12"/>
      <c r="S2617" s="12"/>
    </row>
    <row r="2618" spans="1:19" s="1" customFormat="1" x14ac:dyDescent="0.4">
      <c r="A2618" s="12"/>
      <c r="B2618" s="12"/>
      <c r="C2618" s="42"/>
      <c r="D2618" s="12"/>
      <c r="E2618" s="12"/>
      <c r="F2618" s="12"/>
      <c r="G2618" s="12"/>
      <c r="H2618" s="12"/>
      <c r="I2618" s="12"/>
      <c r="J2618" s="12"/>
      <c r="K2618" s="12"/>
      <c r="L2618" s="12"/>
      <c r="M2618" s="49"/>
      <c r="N2618" s="49"/>
      <c r="O2618" s="12"/>
      <c r="P2618" s="12"/>
      <c r="Q2618" s="12"/>
      <c r="R2618" s="12"/>
      <c r="S2618" s="12"/>
    </row>
    <row r="2619" spans="1:19" s="1" customFormat="1" x14ac:dyDescent="0.4">
      <c r="A2619" s="12"/>
      <c r="B2619" s="12"/>
      <c r="C2619" s="42"/>
      <c r="D2619" s="12"/>
      <c r="E2619" s="12"/>
      <c r="F2619" s="12"/>
      <c r="G2619" s="12"/>
      <c r="H2619" s="12"/>
      <c r="I2619" s="12"/>
      <c r="J2619" s="12"/>
      <c r="K2619" s="12"/>
      <c r="L2619" s="12"/>
      <c r="M2619" s="49"/>
      <c r="N2619" s="49"/>
      <c r="O2619" s="12"/>
      <c r="P2619" s="12"/>
      <c r="Q2619" s="12"/>
      <c r="R2619" s="12"/>
      <c r="S2619" s="12"/>
    </row>
    <row r="2620" spans="1:19" s="1" customFormat="1" x14ac:dyDescent="0.4">
      <c r="A2620" s="12"/>
      <c r="B2620" s="12"/>
      <c r="C2620" s="42"/>
      <c r="D2620" s="12"/>
      <c r="E2620" s="12"/>
      <c r="F2620" s="12"/>
      <c r="G2620" s="12"/>
      <c r="H2620" s="12"/>
      <c r="I2620" s="12"/>
      <c r="J2620" s="12"/>
      <c r="K2620" s="12"/>
      <c r="L2620" s="12"/>
      <c r="M2620" s="49"/>
      <c r="N2620" s="49"/>
      <c r="O2620" s="12"/>
      <c r="P2620" s="12"/>
      <c r="Q2620" s="12"/>
      <c r="R2620" s="12"/>
      <c r="S2620" s="12"/>
    </row>
    <row r="2621" spans="1:19" s="1" customFormat="1" x14ac:dyDescent="0.4">
      <c r="A2621" s="12"/>
      <c r="B2621" s="12"/>
      <c r="C2621" s="42"/>
      <c r="D2621" s="12"/>
      <c r="E2621" s="12"/>
      <c r="F2621" s="12"/>
      <c r="G2621" s="12"/>
      <c r="H2621" s="12"/>
      <c r="I2621" s="12"/>
      <c r="J2621" s="12"/>
      <c r="K2621" s="12"/>
      <c r="L2621" s="12"/>
      <c r="M2621" s="49"/>
      <c r="N2621" s="49"/>
      <c r="O2621" s="12"/>
      <c r="P2621" s="12"/>
      <c r="Q2621" s="12"/>
      <c r="R2621" s="12"/>
      <c r="S2621" s="12"/>
    </row>
    <row r="2622" spans="1:19" s="1" customFormat="1" x14ac:dyDescent="0.4">
      <c r="A2622" s="12"/>
      <c r="B2622" s="12"/>
      <c r="C2622" s="42"/>
      <c r="D2622" s="12"/>
      <c r="E2622" s="12"/>
      <c r="F2622" s="12"/>
      <c r="G2622" s="12"/>
      <c r="H2622" s="12"/>
      <c r="I2622" s="12"/>
      <c r="J2622" s="12"/>
      <c r="K2622" s="12"/>
      <c r="L2622" s="12"/>
      <c r="M2622" s="49"/>
      <c r="N2622" s="49"/>
      <c r="O2622" s="12"/>
      <c r="P2622" s="12"/>
      <c r="Q2622" s="12"/>
      <c r="R2622" s="12"/>
      <c r="S2622" s="12"/>
    </row>
    <row r="2623" spans="1:19" s="1" customFormat="1" x14ac:dyDescent="0.4">
      <c r="A2623" s="12"/>
      <c r="B2623" s="12"/>
      <c r="C2623" s="42"/>
      <c r="D2623" s="12"/>
      <c r="E2623" s="12"/>
      <c r="F2623" s="12"/>
      <c r="G2623" s="12"/>
      <c r="H2623" s="12"/>
      <c r="I2623" s="12"/>
      <c r="J2623" s="12"/>
      <c r="K2623" s="12"/>
      <c r="L2623" s="12"/>
      <c r="M2623" s="49"/>
      <c r="N2623" s="49"/>
      <c r="O2623" s="12"/>
      <c r="P2623" s="12"/>
      <c r="Q2623" s="12"/>
      <c r="R2623" s="12"/>
      <c r="S2623" s="12"/>
    </row>
    <row r="2624" spans="1:19" s="1" customFormat="1" x14ac:dyDescent="0.4">
      <c r="A2624" s="12"/>
      <c r="B2624" s="12"/>
      <c r="C2624" s="42"/>
      <c r="D2624" s="12"/>
      <c r="E2624" s="12"/>
      <c r="F2624" s="12"/>
      <c r="G2624" s="12"/>
      <c r="H2624" s="12"/>
      <c r="I2624" s="12"/>
      <c r="J2624" s="12"/>
      <c r="K2624" s="12"/>
      <c r="L2624" s="12"/>
      <c r="M2624" s="49"/>
      <c r="N2624" s="49"/>
      <c r="O2624" s="12"/>
      <c r="P2624" s="12"/>
      <c r="Q2624" s="12"/>
      <c r="R2624" s="12"/>
      <c r="S2624" s="12"/>
    </row>
    <row r="2625" spans="1:19" s="1" customFormat="1" x14ac:dyDescent="0.4">
      <c r="A2625" s="12"/>
      <c r="B2625" s="12"/>
      <c r="C2625" s="42"/>
      <c r="D2625" s="12"/>
      <c r="E2625" s="12"/>
      <c r="F2625" s="12"/>
      <c r="G2625" s="12"/>
      <c r="H2625" s="12"/>
      <c r="I2625" s="12"/>
      <c r="J2625" s="12"/>
      <c r="K2625" s="12"/>
      <c r="L2625" s="12"/>
      <c r="M2625" s="49"/>
      <c r="N2625" s="49"/>
      <c r="O2625" s="12"/>
      <c r="P2625" s="12"/>
      <c r="Q2625" s="12"/>
      <c r="R2625" s="12"/>
      <c r="S2625" s="12"/>
    </row>
    <row r="2626" spans="1:19" s="1" customFormat="1" x14ac:dyDescent="0.4">
      <c r="A2626" s="12"/>
      <c r="B2626" s="12"/>
      <c r="C2626" s="42"/>
      <c r="D2626" s="12"/>
      <c r="E2626" s="12"/>
      <c r="F2626" s="12"/>
      <c r="G2626" s="12"/>
      <c r="H2626" s="12"/>
      <c r="I2626" s="12"/>
      <c r="J2626" s="12"/>
      <c r="K2626" s="12"/>
      <c r="L2626" s="12"/>
      <c r="M2626" s="49"/>
      <c r="N2626" s="49"/>
      <c r="O2626" s="12"/>
      <c r="P2626" s="12"/>
      <c r="Q2626" s="12"/>
      <c r="R2626" s="12"/>
      <c r="S2626" s="12"/>
    </row>
    <row r="2627" spans="1:19" s="1" customFormat="1" x14ac:dyDescent="0.4">
      <c r="A2627" s="12"/>
      <c r="B2627" s="12"/>
      <c r="C2627" s="42"/>
      <c r="D2627" s="12"/>
      <c r="E2627" s="12"/>
      <c r="F2627" s="12"/>
      <c r="G2627" s="12"/>
      <c r="H2627" s="12"/>
      <c r="I2627" s="12"/>
      <c r="J2627" s="12"/>
      <c r="K2627" s="12"/>
      <c r="L2627" s="12"/>
      <c r="M2627" s="49"/>
      <c r="N2627" s="49"/>
      <c r="O2627" s="12"/>
      <c r="P2627" s="12"/>
      <c r="Q2627" s="12"/>
      <c r="R2627" s="12"/>
      <c r="S2627" s="12"/>
    </row>
    <row r="2628" spans="1:19" s="1" customFormat="1" x14ac:dyDescent="0.4">
      <c r="A2628" s="12"/>
      <c r="B2628" s="12"/>
      <c r="C2628" s="42"/>
      <c r="D2628" s="12"/>
      <c r="E2628" s="12"/>
      <c r="F2628" s="12"/>
      <c r="G2628" s="12"/>
      <c r="H2628" s="12"/>
      <c r="I2628" s="12"/>
      <c r="J2628" s="12"/>
      <c r="K2628" s="12"/>
      <c r="L2628" s="12"/>
      <c r="M2628" s="49"/>
      <c r="N2628" s="49"/>
      <c r="O2628" s="12"/>
      <c r="P2628" s="12"/>
      <c r="Q2628" s="12"/>
      <c r="R2628" s="12"/>
      <c r="S2628" s="12"/>
    </row>
    <row r="2629" spans="1:19" s="1" customFormat="1" x14ac:dyDescent="0.4">
      <c r="A2629" s="12"/>
      <c r="B2629" s="12"/>
      <c r="C2629" s="42"/>
      <c r="D2629" s="12"/>
      <c r="E2629" s="12"/>
      <c r="F2629" s="12"/>
      <c r="G2629" s="12"/>
      <c r="H2629" s="12"/>
      <c r="I2629" s="12"/>
      <c r="J2629" s="12"/>
      <c r="K2629" s="12"/>
      <c r="L2629" s="12"/>
      <c r="M2629" s="49"/>
      <c r="N2629" s="49"/>
      <c r="O2629" s="12"/>
      <c r="P2629" s="12"/>
      <c r="Q2629" s="12"/>
      <c r="R2629" s="12"/>
      <c r="S2629" s="12"/>
    </row>
    <row r="2630" spans="1:19" s="1" customFormat="1" x14ac:dyDescent="0.4">
      <c r="A2630" s="12"/>
      <c r="B2630" s="12"/>
      <c r="C2630" s="42"/>
      <c r="D2630" s="12"/>
      <c r="E2630" s="12"/>
      <c r="F2630" s="12"/>
      <c r="G2630" s="12"/>
      <c r="H2630" s="12"/>
      <c r="I2630" s="12"/>
      <c r="J2630" s="12"/>
      <c r="K2630" s="12"/>
      <c r="L2630" s="12"/>
      <c r="M2630" s="49"/>
      <c r="N2630" s="49"/>
      <c r="O2630" s="12"/>
      <c r="P2630" s="12"/>
      <c r="Q2630" s="12"/>
      <c r="R2630" s="12"/>
      <c r="S2630" s="12"/>
    </row>
    <row r="2631" spans="1:19" s="1" customFormat="1" x14ac:dyDescent="0.4">
      <c r="A2631" s="12"/>
      <c r="B2631" s="12"/>
      <c r="C2631" s="42"/>
      <c r="D2631" s="12"/>
      <c r="E2631" s="12"/>
      <c r="F2631" s="12"/>
      <c r="G2631" s="12"/>
      <c r="H2631" s="12"/>
      <c r="I2631" s="12"/>
      <c r="J2631" s="12"/>
      <c r="K2631" s="12"/>
      <c r="L2631" s="12"/>
      <c r="M2631" s="49"/>
      <c r="N2631" s="49"/>
      <c r="O2631" s="12"/>
      <c r="P2631" s="12"/>
      <c r="Q2631" s="12"/>
      <c r="R2631" s="12"/>
      <c r="S2631" s="12"/>
    </row>
    <row r="2632" spans="1:19" s="1" customFormat="1" x14ac:dyDescent="0.4">
      <c r="A2632" s="12"/>
      <c r="B2632" s="12"/>
      <c r="C2632" s="42"/>
      <c r="D2632" s="12"/>
      <c r="E2632" s="12"/>
      <c r="F2632" s="12"/>
      <c r="G2632" s="12"/>
      <c r="H2632" s="12"/>
      <c r="I2632" s="12"/>
      <c r="J2632" s="12"/>
      <c r="K2632" s="12"/>
      <c r="L2632" s="12"/>
      <c r="M2632" s="49"/>
      <c r="N2632" s="49"/>
      <c r="O2632" s="12"/>
      <c r="P2632" s="12"/>
      <c r="Q2632" s="12"/>
      <c r="R2632" s="12"/>
      <c r="S2632" s="12"/>
    </row>
    <row r="2633" spans="1:19" s="1" customFormat="1" x14ac:dyDescent="0.4">
      <c r="A2633" s="12"/>
      <c r="B2633" s="12"/>
      <c r="C2633" s="42"/>
      <c r="D2633" s="12"/>
      <c r="E2633" s="12"/>
      <c r="F2633" s="12"/>
      <c r="G2633" s="12"/>
      <c r="H2633" s="12"/>
      <c r="I2633" s="12"/>
      <c r="J2633" s="12"/>
      <c r="K2633" s="12"/>
      <c r="L2633" s="12"/>
      <c r="M2633" s="49"/>
      <c r="N2633" s="49"/>
      <c r="O2633" s="12"/>
      <c r="P2633" s="12"/>
      <c r="Q2633" s="12"/>
      <c r="R2633" s="12"/>
      <c r="S2633" s="12"/>
    </row>
    <row r="2634" spans="1:19" s="1" customFormat="1" x14ac:dyDescent="0.4">
      <c r="A2634" s="12"/>
      <c r="B2634" s="12"/>
      <c r="C2634" s="42"/>
      <c r="D2634" s="12"/>
      <c r="E2634" s="12"/>
      <c r="F2634" s="12"/>
      <c r="G2634" s="12"/>
      <c r="H2634" s="12"/>
      <c r="I2634" s="12"/>
      <c r="J2634" s="12"/>
      <c r="K2634" s="12"/>
      <c r="L2634" s="12"/>
      <c r="M2634" s="49"/>
      <c r="N2634" s="49"/>
      <c r="O2634" s="12"/>
      <c r="P2634" s="12"/>
      <c r="Q2634" s="12"/>
      <c r="R2634" s="12"/>
      <c r="S2634" s="12"/>
    </row>
    <row r="2635" spans="1:19" s="1" customFormat="1" x14ac:dyDescent="0.4">
      <c r="A2635" s="12"/>
      <c r="B2635" s="12"/>
      <c r="C2635" s="42"/>
      <c r="D2635" s="12"/>
      <c r="E2635" s="12"/>
      <c r="F2635" s="12"/>
      <c r="G2635" s="12"/>
      <c r="H2635" s="12"/>
      <c r="I2635" s="12"/>
      <c r="J2635" s="12"/>
      <c r="K2635" s="12"/>
      <c r="L2635" s="12"/>
      <c r="M2635" s="49"/>
      <c r="N2635" s="49"/>
      <c r="O2635" s="12"/>
      <c r="P2635" s="12"/>
      <c r="Q2635" s="12"/>
      <c r="R2635" s="12"/>
      <c r="S2635" s="12"/>
    </row>
    <row r="2636" spans="1:19" s="1" customFormat="1" x14ac:dyDescent="0.4">
      <c r="A2636" s="12"/>
      <c r="B2636" s="12"/>
      <c r="C2636" s="42"/>
      <c r="D2636" s="12"/>
      <c r="E2636" s="12"/>
      <c r="F2636" s="12"/>
      <c r="G2636" s="12"/>
      <c r="H2636" s="12"/>
      <c r="I2636" s="12"/>
      <c r="J2636" s="12"/>
      <c r="K2636" s="12"/>
      <c r="L2636" s="12"/>
      <c r="M2636" s="49"/>
      <c r="N2636" s="49"/>
      <c r="O2636" s="12"/>
      <c r="P2636" s="12"/>
      <c r="Q2636" s="12"/>
      <c r="R2636" s="12"/>
      <c r="S2636" s="12"/>
    </row>
    <row r="2637" spans="1:19" s="1" customFormat="1" x14ac:dyDescent="0.4">
      <c r="A2637" s="12"/>
      <c r="B2637" s="12"/>
      <c r="C2637" s="42"/>
      <c r="D2637" s="12"/>
      <c r="E2637" s="12"/>
      <c r="F2637" s="12"/>
      <c r="G2637" s="12"/>
      <c r="H2637" s="12"/>
      <c r="I2637" s="12"/>
      <c r="J2637" s="12"/>
      <c r="K2637" s="12"/>
      <c r="L2637" s="12"/>
      <c r="M2637" s="49"/>
      <c r="N2637" s="49"/>
      <c r="O2637" s="12"/>
      <c r="P2637" s="12"/>
      <c r="Q2637" s="12"/>
      <c r="R2637" s="12"/>
      <c r="S2637" s="12"/>
    </row>
    <row r="2638" spans="1:19" s="1" customFormat="1" x14ac:dyDescent="0.4">
      <c r="A2638" s="12"/>
      <c r="B2638" s="12"/>
      <c r="C2638" s="42"/>
      <c r="D2638" s="12"/>
      <c r="E2638" s="12"/>
      <c r="F2638" s="12"/>
      <c r="G2638" s="12"/>
      <c r="H2638" s="12"/>
      <c r="I2638" s="12"/>
      <c r="J2638" s="12"/>
      <c r="K2638" s="12"/>
      <c r="L2638" s="12"/>
      <c r="M2638" s="49"/>
      <c r="N2638" s="49"/>
      <c r="O2638" s="12"/>
      <c r="P2638" s="12"/>
      <c r="Q2638" s="12"/>
      <c r="R2638" s="12"/>
      <c r="S2638" s="12"/>
    </row>
    <row r="2639" spans="1:19" s="1" customFormat="1" x14ac:dyDescent="0.4">
      <c r="A2639" s="12"/>
      <c r="B2639" s="12"/>
      <c r="C2639" s="42"/>
      <c r="D2639" s="12"/>
      <c r="E2639" s="12"/>
      <c r="F2639" s="12"/>
      <c r="G2639" s="12"/>
      <c r="H2639" s="12"/>
      <c r="I2639" s="12"/>
      <c r="J2639" s="12"/>
      <c r="K2639" s="12"/>
      <c r="L2639" s="12"/>
      <c r="M2639" s="49"/>
      <c r="N2639" s="49"/>
      <c r="O2639" s="12"/>
      <c r="P2639" s="12"/>
      <c r="Q2639" s="12"/>
      <c r="R2639" s="12"/>
      <c r="S2639" s="12"/>
    </row>
    <row r="2640" spans="1:19" s="1" customFormat="1" x14ac:dyDescent="0.4">
      <c r="A2640" s="12"/>
      <c r="B2640" s="12"/>
      <c r="C2640" s="42"/>
      <c r="D2640" s="12"/>
      <c r="E2640" s="12"/>
      <c r="F2640" s="12"/>
      <c r="G2640" s="12"/>
      <c r="H2640" s="12"/>
      <c r="I2640" s="12"/>
      <c r="J2640" s="12"/>
      <c r="K2640" s="12"/>
      <c r="L2640" s="12"/>
      <c r="M2640" s="49"/>
      <c r="N2640" s="49"/>
      <c r="O2640" s="12"/>
      <c r="P2640" s="12"/>
      <c r="Q2640" s="12"/>
      <c r="R2640" s="12"/>
      <c r="S2640" s="12"/>
    </row>
    <row r="2641" spans="1:19" s="1" customFormat="1" x14ac:dyDescent="0.4">
      <c r="A2641" s="12"/>
      <c r="B2641" s="12"/>
      <c r="C2641" s="42"/>
      <c r="D2641" s="12"/>
      <c r="E2641" s="12"/>
      <c r="F2641" s="12"/>
      <c r="G2641" s="12"/>
      <c r="H2641" s="12"/>
      <c r="I2641" s="12"/>
      <c r="J2641" s="12"/>
      <c r="K2641" s="12"/>
      <c r="L2641" s="12"/>
      <c r="M2641" s="49"/>
      <c r="N2641" s="49"/>
      <c r="O2641" s="12"/>
      <c r="P2641" s="12"/>
      <c r="Q2641" s="12"/>
      <c r="R2641" s="12"/>
      <c r="S2641" s="12"/>
    </row>
    <row r="2642" spans="1:19" s="1" customFormat="1" x14ac:dyDescent="0.4">
      <c r="A2642" s="12"/>
      <c r="B2642" s="12"/>
      <c r="C2642" s="42"/>
      <c r="D2642" s="12"/>
      <c r="E2642" s="12"/>
      <c r="F2642" s="12"/>
      <c r="G2642" s="12"/>
      <c r="H2642" s="12"/>
      <c r="I2642" s="12"/>
      <c r="J2642" s="12"/>
      <c r="K2642" s="12"/>
      <c r="L2642" s="12"/>
      <c r="M2642" s="49"/>
      <c r="N2642" s="49"/>
      <c r="O2642" s="12"/>
      <c r="P2642" s="12"/>
      <c r="Q2642" s="12"/>
      <c r="R2642" s="12"/>
      <c r="S2642" s="12"/>
    </row>
    <row r="2643" spans="1:19" s="1" customFormat="1" x14ac:dyDescent="0.4">
      <c r="A2643" s="12"/>
      <c r="B2643" s="12"/>
      <c r="C2643" s="42"/>
      <c r="D2643" s="12"/>
      <c r="E2643" s="12"/>
      <c r="F2643" s="12"/>
      <c r="G2643" s="12"/>
      <c r="H2643" s="12"/>
      <c r="I2643" s="12"/>
      <c r="J2643" s="12"/>
      <c r="K2643" s="12"/>
      <c r="L2643" s="12"/>
      <c r="M2643" s="49"/>
      <c r="N2643" s="49"/>
      <c r="O2643" s="12"/>
      <c r="P2643" s="12"/>
      <c r="Q2643" s="12"/>
      <c r="R2643" s="12"/>
      <c r="S2643" s="12"/>
    </row>
    <row r="2644" spans="1:19" s="1" customFormat="1" x14ac:dyDescent="0.4">
      <c r="A2644" s="12"/>
      <c r="B2644" s="12"/>
      <c r="C2644" s="42"/>
      <c r="D2644" s="12"/>
      <c r="E2644" s="12"/>
      <c r="F2644" s="12"/>
      <c r="G2644" s="12"/>
      <c r="H2644" s="12"/>
      <c r="I2644" s="12"/>
      <c r="J2644" s="12"/>
      <c r="K2644" s="12"/>
      <c r="L2644" s="12"/>
      <c r="M2644" s="49"/>
      <c r="N2644" s="49"/>
      <c r="O2644" s="12"/>
      <c r="P2644" s="12"/>
      <c r="Q2644" s="12"/>
      <c r="R2644" s="12"/>
      <c r="S2644" s="12"/>
    </row>
    <row r="2645" spans="1:19" s="1" customFormat="1" x14ac:dyDescent="0.4">
      <c r="A2645" s="12"/>
      <c r="B2645" s="12"/>
      <c r="C2645" s="42"/>
      <c r="D2645" s="12"/>
      <c r="E2645" s="12"/>
      <c r="F2645" s="12"/>
      <c r="G2645" s="12"/>
      <c r="H2645" s="12"/>
      <c r="I2645" s="12"/>
      <c r="J2645" s="12"/>
      <c r="K2645" s="12"/>
      <c r="L2645" s="12"/>
      <c r="M2645" s="49"/>
      <c r="N2645" s="49"/>
      <c r="O2645" s="12"/>
      <c r="P2645" s="12"/>
      <c r="Q2645" s="12"/>
      <c r="R2645" s="12"/>
      <c r="S2645" s="12"/>
    </row>
    <row r="2646" spans="1:19" s="1" customFormat="1" x14ac:dyDescent="0.4">
      <c r="A2646" s="12"/>
      <c r="B2646" s="12"/>
      <c r="C2646" s="42"/>
      <c r="D2646" s="12"/>
      <c r="E2646" s="12"/>
      <c r="F2646" s="12"/>
      <c r="G2646" s="12"/>
      <c r="H2646" s="12"/>
      <c r="I2646" s="12"/>
      <c r="J2646" s="12"/>
      <c r="K2646" s="12"/>
      <c r="L2646" s="12"/>
      <c r="M2646" s="49"/>
      <c r="N2646" s="49"/>
      <c r="O2646" s="12"/>
      <c r="P2646" s="12"/>
      <c r="Q2646" s="12"/>
      <c r="R2646" s="12"/>
      <c r="S2646" s="12"/>
    </row>
    <row r="2647" spans="1:19" s="1" customFormat="1" x14ac:dyDescent="0.4">
      <c r="A2647" s="12"/>
      <c r="B2647" s="12"/>
      <c r="C2647" s="42"/>
      <c r="D2647" s="12"/>
      <c r="E2647" s="12"/>
      <c r="F2647" s="12"/>
      <c r="G2647" s="12"/>
      <c r="H2647" s="12"/>
      <c r="I2647" s="12"/>
      <c r="J2647" s="12"/>
      <c r="K2647" s="12"/>
      <c r="L2647" s="12"/>
      <c r="M2647" s="49"/>
      <c r="N2647" s="49"/>
      <c r="O2647" s="12"/>
      <c r="P2647" s="12"/>
      <c r="Q2647" s="12"/>
      <c r="R2647" s="12"/>
      <c r="S2647" s="12"/>
    </row>
    <row r="2648" spans="1:19" s="1" customFormat="1" x14ac:dyDescent="0.4">
      <c r="A2648" s="12"/>
      <c r="B2648" s="12"/>
      <c r="C2648" s="42"/>
      <c r="D2648" s="12"/>
      <c r="E2648" s="12"/>
      <c r="F2648" s="12"/>
      <c r="G2648" s="12"/>
      <c r="H2648" s="12"/>
      <c r="I2648" s="12"/>
      <c r="J2648" s="12"/>
      <c r="K2648" s="12"/>
      <c r="L2648" s="12"/>
      <c r="M2648" s="49"/>
      <c r="N2648" s="49"/>
      <c r="O2648" s="12"/>
      <c r="P2648" s="12"/>
      <c r="Q2648" s="12"/>
      <c r="R2648" s="12"/>
      <c r="S2648" s="12"/>
    </row>
    <row r="2649" spans="1:19" s="1" customFormat="1" x14ac:dyDescent="0.4">
      <c r="A2649" s="12"/>
      <c r="B2649" s="12"/>
      <c r="C2649" s="42"/>
      <c r="D2649" s="12"/>
      <c r="E2649" s="12"/>
      <c r="F2649" s="12"/>
      <c r="G2649" s="12"/>
      <c r="H2649" s="12"/>
      <c r="I2649" s="12"/>
      <c r="J2649" s="12"/>
      <c r="K2649" s="12"/>
      <c r="L2649" s="12"/>
      <c r="M2649" s="49"/>
      <c r="N2649" s="49"/>
      <c r="O2649" s="12"/>
      <c r="P2649" s="12"/>
      <c r="Q2649" s="12"/>
      <c r="R2649" s="12"/>
      <c r="S2649" s="12"/>
    </row>
    <row r="2650" spans="1:19" s="1" customFormat="1" x14ac:dyDescent="0.4">
      <c r="A2650" s="12"/>
      <c r="B2650" s="12"/>
      <c r="C2650" s="42"/>
      <c r="D2650" s="12"/>
      <c r="E2650" s="12"/>
      <c r="F2650" s="12"/>
      <c r="G2650" s="12"/>
      <c r="H2650" s="12"/>
      <c r="I2650" s="12"/>
      <c r="J2650" s="12"/>
      <c r="K2650" s="12"/>
      <c r="L2650" s="12"/>
      <c r="M2650" s="49"/>
      <c r="N2650" s="49"/>
      <c r="O2650" s="12"/>
      <c r="P2650" s="12"/>
      <c r="Q2650" s="12"/>
      <c r="R2650" s="12"/>
      <c r="S2650" s="12"/>
    </row>
    <row r="2651" spans="1:19" s="1" customFormat="1" x14ac:dyDescent="0.4">
      <c r="A2651" s="12"/>
      <c r="B2651" s="12"/>
      <c r="C2651" s="42"/>
      <c r="D2651" s="12"/>
      <c r="E2651" s="12"/>
      <c r="F2651" s="12"/>
      <c r="G2651" s="12"/>
      <c r="H2651" s="12"/>
      <c r="I2651" s="12"/>
      <c r="J2651" s="12"/>
      <c r="K2651" s="12"/>
      <c r="L2651" s="12"/>
      <c r="M2651" s="49"/>
      <c r="N2651" s="49"/>
      <c r="O2651" s="12"/>
      <c r="P2651" s="12"/>
      <c r="Q2651" s="12"/>
      <c r="R2651" s="12"/>
      <c r="S2651" s="12"/>
    </row>
    <row r="2652" spans="1:19" s="1" customFormat="1" x14ac:dyDescent="0.4">
      <c r="A2652" s="12"/>
      <c r="B2652" s="12"/>
      <c r="C2652" s="42"/>
      <c r="D2652" s="12"/>
      <c r="E2652" s="12"/>
      <c r="F2652" s="12"/>
      <c r="G2652" s="12"/>
      <c r="H2652" s="12"/>
      <c r="I2652" s="12"/>
      <c r="J2652" s="12"/>
      <c r="K2652" s="12"/>
      <c r="L2652" s="12"/>
      <c r="M2652" s="49"/>
      <c r="N2652" s="49"/>
      <c r="O2652" s="12"/>
      <c r="P2652" s="12"/>
      <c r="Q2652" s="12"/>
      <c r="R2652" s="12"/>
      <c r="S2652" s="12"/>
    </row>
    <row r="2653" spans="1:19" s="1" customFormat="1" x14ac:dyDescent="0.4">
      <c r="A2653" s="12"/>
      <c r="B2653" s="12"/>
      <c r="C2653" s="42"/>
      <c r="D2653" s="12"/>
      <c r="E2653" s="12"/>
      <c r="F2653" s="12"/>
      <c r="G2653" s="12"/>
      <c r="H2653" s="12"/>
      <c r="I2653" s="12"/>
      <c r="J2653" s="12"/>
      <c r="K2653" s="12"/>
      <c r="L2653" s="12"/>
      <c r="M2653" s="49"/>
      <c r="N2653" s="49"/>
      <c r="O2653" s="12"/>
      <c r="P2653" s="12"/>
      <c r="Q2653" s="12"/>
      <c r="R2653" s="12"/>
      <c r="S2653" s="12"/>
    </row>
    <row r="2654" spans="1:19" s="1" customFormat="1" x14ac:dyDescent="0.4">
      <c r="A2654" s="12"/>
      <c r="B2654" s="12"/>
      <c r="C2654" s="42"/>
      <c r="D2654" s="12"/>
      <c r="E2654" s="12"/>
      <c r="F2654" s="12"/>
      <c r="G2654" s="12"/>
      <c r="H2654" s="12"/>
      <c r="I2654" s="12"/>
      <c r="J2654" s="12"/>
      <c r="K2654" s="12"/>
      <c r="L2654" s="12"/>
      <c r="M2654" s="49"/>
      <c r="N2654" s="49"/>
      <c r="O2654" s="12"/>
      <c r="P2654" s="12"/>
      <c r="Q2654" s="12"/>
      <c r="R2654" s="12"/>
      <c r="S2654" s="12"/>
    </row>
    <row r="2655" spans="1:19" s="1" customFormat="1" x14ac:dyDescent="0.4">
      <c r="A2655" s="12"/>
      <c r="B2655" s="12"/>
      <c r="C2655" s="42"/>
      <c r="D2655" s="12"/>
      <c r="E2655" s="12"/>
      <c r="F2655" s="12"/>
      <c r="G2655" s="12"/>
      <c r="H2655" s="12"/>
      <c r="I2655" s="12"/>
      <c r="J2655" s="12"/>
      <c r="K2655" s="12"/>
      <c r="L2655" s="12"/>
      <c r="M2655" s="49"/>
      <c r="N2655" s="49"/>
      <c r="O2655" s="12"/>
      <c r="P2655" s="12"/>
      <c r="Q2655" s="12"/>
      <c r="R2655" s="12"/>
      <c r="S2655" s="12"/>
    </row>
    <row r="2656" spans="1:19" s="1" customFormat="1" x14ac:dyDescent="0.4">
      <c r="A2656" s="12"/>
      <c r="B2656" s="12"/>
      <c r="C2656" s="42"/>
      <c r="D2656" s="12"/>
      <c r="E2656" s="12"/>
      <c r="F2656" s="12"/>
      <c r="G2656" s="12"/>
      <c r="H2656" s="12"/>
      <c r="I2656" s="12"/>
      <c r="J2656" s="12"/>
      <c r="K2656" s="12"/>
      <c r="L2656" s="12"/>
      <c r="M2656" s="49"/>
      <c r="N2656" s="49"/>
      <c r="O2656" s="12"/>
      <c r="P2656" s="12"/>
      <c r="Q2656" s="12"/>
      <c r="R2656" s="12"/>
      <c r="S2656" s="12"/>
    </row>
    <row r="2657" spans="1:19" s="1" customFormat="1" x14ac:dyDescent="0.4">
      <c r="A2657" s="12"/>
      <c r="B2657" s="12"/>
      <c r="C2657" s="42"/>
      <c r="D2657" s="12"/>
      <c r="E2657" s="12"/>
      <c r="F2657" s="12"/>
      <c r="G2657" s="12"/>
      <c r="H2657" s="12"/>
      <c r="I2657" s="12"/>
      <c r="J2657" s="12"/>
      <c r="K2657" s="12"/>
      <c r="L2657" s="12"/>
      <c r="M2657" s="49"/>
      <c r="N2657" s="49"/>
      <c r="O2657" s="12"/>
      <c r="P2657" s="12"/>
      <c r="Q2657" s="12"/>
      <c r="R2657" s="12"/>
      <c r="S2657" s="12"/>
    </row>
    <row r="2658" spans="1:19" s="1" customFormat="1" x14ac:dyDescent="0.4">
      <c r="A2658" s="12"/>
      <c r="B2658" s="12"/>
      <c r="C2658" s="42"/>
      <c r="D2658" s="12"/>
      <c r="E2658" s="12"/>
      <c r="F2658" s="12"/>
      <c r="G2658" s="12"/>
      <c r="H2658" s="12"/>
      <c r="I2658" s="12"/>
      <c r="J2658" s="12"/>
      <c r="K2658" s="12"/>
      <c r="L2658" s="12"/>
      <c r="M2658" s="49"/>
      <c r="N2658" s="49"/>
      <c r="O2658" s="12"/>
      <c r="P2658" s="12"/>
      <c r="Q2658" s="12"/>
      <c r="R2658" s="12"/>
      <c r="S2658" s="12"/>
    </row>
    <row r="2659" spans="1:19" s="1" customFormat="1" x14ac:dyDescent="0.4">
      <c r="A2659" s="12"/>
      <c r="B2659" s="12"/>
      <c r="C2659" s="42"/>
      <c r="D2659" s="12"/>
      <c r="E2659" s="12"/>
      <c r="F2659" s="12"/>
      <c r="G2659" s="12"/>
      <c r="H2659" s="12"/>
      <c r="I2659" s="12"/>
      <c r="J2659" s="12"/>
      <c r="K2659" s="12"/>
      <c r="L2659" s="12"/>
      <c r="M2659" s="49"/>
      <c r="N2659" s="49"/>
      <c r="O2659" s="12"/>
      <c r="P2659" s="12"/>
      <c r="Q2659" s="12"/>
      <c r="R2659" s="12"/>
      <c r="S2659" s="12"/>
    </row>
    <row r="2660" spans="1:19" s="1" customFormat="1" x14ac:dyDescent="0.4">
      <c r="A2660" s="12"/>
      <c r="B2660" s="12"/>
      <c r="C2660" s="42"/>
      <c r="D2660" s="12"/>
      <c r="E2660" s="12"/>
      <c r="F2660" s="12"/>
      <c r="G2660" s="12"/>
      <c r="H2660" s="12"/>
      <c r="I2660" s="12"/>
      <c r="J2660" s="12"/>
      <c r="K2660" s="12"/>
      <c r="L2660" s="12"/>
      <c r="M2660" s="49"/>
      <c r="N2660" s="49"/>
      <c r="O2660" s="12"/>
      <c r="P2660" s="12"/>
      <c r="Q2660" s="12"/>
      <c r="R2660" s="12"/>
      <c r="S2660" s="12"/>
    </row>
    <row r="2661" spans="1:19" s="1" customFormat="1" x14ac:dyDescent="0.4">
      <c r="A2661" s="12"/>
      <c r="B2661" s="12"/>
      <c r="C2661" s="42"/>
      <c r="D2661" s="12"/>
      <c r="E2661" s="12"/>
      <c r="F2661" s="12"/>
      <c r="G2661" s="12"/>
      <c r="H2661" s="12"/>
      <c r="I2661" s="12"/>
      <c r="J2661" s="12"/>
      <c r="K2661" s="12"/>
      <c r="L2661" s="12"/>
      <c r="M2661" s="49"/>
      <c r="N2661" s="49"/>
      <c r="O2661" s="12"/>
      <c r="P2661" s="12"/>
      <c r="Q2661" s="12"/>
      <c r="R2661" s="12"/>
      <c r="S2661" s="12"/>
    </row>
    <row r="2662" spans="1:19" s="1" customFormat="1" x14ac:dyDescent="0.4">
      <c r="A2662" s="12"/>
      <c r="B2662" s="12"/>
      <c r="C2662" s="42"/>
      <c r="D2662" s="12"/>
      <c r="E2662" s="12"/>
      <c r="F2662" s="12"/>
      <c r="G2662" s="12"/>
      <c r="H2662" s="12"/>
      <c r="I2662" s="12"/>
      <c r="J2662" s="12"/>
      <c r="K2662" s="12"/>
      <c r="L2662" s="12"/>
      <c r="M2662" s="49"/>
      <c r="N2662" s="49"/>
      <c r="O2662" s="12"/>
      <c r="P2662" s="12"/>
      <c r="Q2662" s="12"/>
      <c r="R2662" s="12"/>
      <c r="S2662" s="12"/>
    </row>
    <row r="2663" spans="1:19" s="1" customFormat="1" x14ac:dyDescent="0.4">
      <c r="A2663" s="12"/>
      <c r="B2663" s="12"/>
      <c r="C2663" s="42"/>
      <c r="D2663" s="12"/>
      <c r="E2663" s="12"/>
      <c r="F2663" s="12"/>
      <c r="G2663" s="12"/>
      <c r="H2663" s="12"/>
      <c r="I2663" s="12"/>
      <c r="J2663" s="12"/>
      <c r="K2663" s="12"/>
      <c r="L2663" s="12"/>
      <c r="M2663" s="49"/>
      <c r="N2663" s="49"/>
      <c r="O2663" s="12"/>
      <c r="P2663" s="12"/>
      <c r="Q2663" s="12"/>
      <c r="R2663" s="12"/>
      <c r="S2663" s="12"/>
    </row>
    <row r="2664" spans="1:19" s="1" customFormat="1" x14ac:dyDescent="0.4">
      <c r="A2664" s="12"/>
      <c r="B2664" s="12"/>
      <c r="C2664" s="42"/>
      <c r="D2664" s="12"/>
      <c r="E2664" s="12"/>
      <c r="F2664" s="12"/>
      <c r="G2664" s="12"/>
      <c r="H2664" s="12"/>
      <c r="I2664" s="12"/>
      <c r="J2664" s="12"/>
      <c r="K2664" s="12"/>
      <c r="L2664" s="12"/>
      <c r="M2664" s="49"/>
      <c r="N2664" s="49"/>
      <c r="O2664" s="12"/>
      <c r="P2664" s="12"/>
      <c r="Q2664" s="12"/>
      <c r="R2664" s="12"/>
      <c r="S2664" s="12"/>
    </row>
    <row r="2665" spans="1:19" s="1" customFormat="1" x14ac:dyDescent="0.4">
      <c r="A2665" s="12"/>
      <c r="B2665" s="12"/>
      <c r="C2665" s="42"/>
      <c r="D2665" s="12"/>
      <c r="E2665" s="12"/>
      <c r="F2665" s="12"/>
      <c r="G2665" s="12"/>
      <c r="H2665" s="12"/>
      <c r="I2665" s="12"/>
      <c r="J2665" s="12"/>
      <c r="K2665" s="12"/>
      <c r="L2665" s="12"/>
      <c r="M2665" s="49"/>
      <c r="N2665" s="49"/>
      <c r="O2665" s="12"/>
      <c r="P2665" s="12"/>
      <c r="Q2665" s="12"/>
      <c r="R2665" s="12"/>
      <c r="S2665" s="12"/>
    </row>
    <row r="2666" spans="1:19" s="1" customFormat="1" x14ac:dyDescent="0.4">
      <c r="A2666" s="12"/>
      <c r="B2666" s="12"/>
      <c r="C2666" s="42"/>
      <c r="D2666" s="12"/>
      <c r="E2666" s="12"/>
      <c r="F2666" s="12"/>
      <c r="G2666" s="12"/>
      <c r="H2666" s="12"/>
      <c r="I2666" s="12"/>
      <c r="J2666" s="12"/>
      <c r="K2666" s="12"/>
      <c r="L2666" s="12"/>
      <c r="M2666" s="49"/>
      <c r="N2666" s="49"/>
      <c r="O2666" s="12"/>
      <c r="P2666" s="12"/>
      <c r="Q2666" s="12"/>
      <c r="R2666" s="12"/>
      <c r="S2666" s="12"/>
    </row>
    <row r="2667" spans="1:19" s="1" customFormat="1" x14ac:dyDescent="0.4">
      <c r="A2667" s="12"/>
      <c r="B2667" s="12"/>
      <c r="C2667" s="42"/>
      <c r="D2667" s="12"/>
      <c r="E2667" s="12"/>
      <c r="F2667" s="12"/>
      <c r="G2667" s="12"/>
      <c r="H2667" s="12"/>
      <c r="I2667" s="12"/>
      <c r="J2667" s="12"/>
      <c r="K2667" s="12"/>
      <c r="L2667" s="12"/>
      <c r="M2667" s="49"/>
      <c r="N2667" s="49"/>
      <c r="O2667" s="12"/>
      <c r="P2667" s="12"/>
      <c r="Q2667" s="12"/>
      <c r="R2667" s="12"/>
      <c r="S2667" s="12"/>
    </row>
    <row r="2668" spans="1:19" s="1" customFormat="1" x14ac:dyDescent="0.4">
      <c r="A2668" s="12"/>
      <c r="B2668" s="12"/>
      <c r="C2668" s="42"/>
      <c r="D2668" s="12"/>
      <c r="E2668" s="12"/>
      <c r="F2668" s="12"/>
      <c r="G2668" s="12"/>
      <c r="H2668" s="12"/>
      <c r="I2668" s="12"/>
      <c r="J2668" s="12"/>
      <c r="K2668" s="12"/>
      <c r="L2668" s="12"/>
      <c r="M2668" s="49"/>
      <c r="N2668" s="49"/>
      <c r="O2668" s="12"/>
      <c r="P2668" s="12"/>
      <c r="Q2668" s="12"/>
      <c r="R2668" s="12"/>
      <c r="S2668" s="12"/>
    </row>
    <row r="2669" spans="1:19" s="1" customFormat="1" x14ac:dyDescent="0.4">
      <c r="A2669" s="12"/>
      <c r="B2669" s="12"/>
      <c r="C2669" s="42"/>
      <c r="D2669" s="12"/>
      <c r="E2669" s="12"/>
      <c r="F2669" s="12"/>
      <c r="G2669" s="12"/>
      <c r="H2669" s="12"/>
      <c r="I2669" s="12"/>
      <c r="J2669" s="12"/>
      <c r="K2669" s="12"/>
      <c r="L2669" s="12"/>
      <c r="M2669" s="49"/>
      <c r="N2669" s="49"/>
      <c r="O2669" s="12"/>
      <c r="P2669" s="12"/>
      <c r="Q2669" s="12"/>
      <c r="R2669" s="12"/>
      <c r="S2669" s="12"/>
    </row>
    <row r="2670" spans="1:19" s="1" customFormat="1" x14ac:dyDescent="0.4">
      <c r="A2670" s="12"/>
      <c r="B2670" s="12"/>
      <c r="C2670" s="42"/>
      <c r="D2670" s="12"/>
      <c r="E2670" s="12"/>
      <c r="F2670" s="12"/>
      <c r="G2670" s="12"/>
      <c r="H2670" s="12"/>
      <c r="I2670" s="12"/>
      <c r="J2670" s="12"/>
      <c r="K2670" s="12"/>
      <c r="L2670" s="12"/>
      <c r="M2670" s="49"/>
      <c r="N2670" s="49"/>
      <c r="O2670" s="12"/>
      <c r="P2670" s="12"/>
      <c r="Q2670" s="12"/>
      <c r="R2670" s="12"/>
      <c r="S2670" s="12"/>
    </row>
    <row r="2671" spans="1:19" s="1" customFormat="1" x14ac:dyDescent="0.4">
      <c r="A2671" s="12"/>
      <c r="B2671" s="12"/>
      <c r="C2671" s="42"/>
      <c r="D2671" s="12"/>
      <c r="E2671" s="12"/>
      <c r="F2671" s="12"/>
      <c r="G2671" s="12"/>
      <c r="H2671" s="12"/>
      <c r="I2671" s="12"/>
      <c r="J2671" s="12"/>
      <c r="K2671" s="12"/>
      <c r="L2671" s="12"/>
      <c r="M2671" s="49"/>
      <c r="N2671" s="49"/>
      <c r="O2671" s="12"/>
      <c r="P2671" s="12"/>
      <c r="Q2671" s="12"/>
      <c r="R2671" s="12"/>
      <c r="S2671" s="12"/>
    </row>
    <row r="2672" spans="1:19" s="1" customFormat="1" x14ac:dyDescent="0.4">
      <c r="A2672" s="12"/>
      <c r="B2672" s="12"/>
      <c r="C2672" s="42"/>
      <c r="D2672" s="12"/>
      <c r="E2672" s="12"/>
      <c r="F2672" s="12"/>
      <c r="G2672" s="12"/>
      <c r="H2672" s="12"/>
      <c r="I2672" s="12"/>
      <c r="J2672" s="12"/>
      <c r="K2672" s="12"/>
      <c r="L2672" s="12"/>
      <c r="M2672" s="49"/>
      <c r="N2672" s="49"/>
      <c r="O2672" s="12"/>
      <c r="P2672" s="12"/>
      <c r="Q2672" s="12"/>
      <c r="R2672" s="12"/>
      <c r="S2672" s="12"/>
    </row>
    <row r="2673" spans="1:19" s="1" customFormat="1" x14ac:dyDescent="0.4">
      <c r="A2673" s="12"/>
      <c r="B2673" s="12"/>
      <c r="C2673" s="42"/>
      <c r="D2673" s="12"/>
      <c r="E2673" s="12"/>
      <c r="F2673" s="12"/>
      <c r="G2673" s="12"/>
      <c r="H2673" s="12"/>
      <c r="I2673" s="12"/>
      <c r="J2673" s="12"/>
      <c r="K2673" s="12"/>
      <c r="L2673" s="12"/>
      <c r="M2673" s="49"/>
      <c r="N2673" s="49"/>
      <c r="O2673" s="12"/>
      <c r="P2673" s="12"/>
      <c r="Q2673" s="12"/>
      <c r="R2673" s="12"/>
      <c r="S2673" s="12"/>
    </row>
    <row r="2674" spans="1:19" s="1" customFormat="1" x14ac:dyDescent="0.4">
      <c r="A2674" s="12"/>
      <c r="B2674" s="12"/>
      <c r="C2674" s="42"/>
      <c r="D2674" s="12"/>
      <c r="E2674" s="12"/>
      <c r="F2674" s="12"/>
      <c r="G2674" s="12"/>
      <c r="H2674" s="12"/>
      <c r="I2674" s="12"/>
      <c r="J2674" s="12"/>
      <c r="K2674" s="12"/>
      <c r="L2674" s="12"/>
      <c r="M2674" s="49"/>
      <c r="N2674" s="49"/>
      <c r="O2674" s="12"/>
      <c r="P2674" s="12"/>
      <c r="Q2674" s="12"/>
      <c r="R2674" s="12"/>
      <c r="S2674" s="12"/>
    </row>
    <row r="2675" spans="1:19" s="1" customFormat="1" x14ac:dyDescent="0.4">
      <c r="A2675" s="12"/>
      <c r="B2675" s="12"/>
      <c r="C2675" s="42"/>
      <c r="D2675" s="12"/>
      <c r="E2675" s="12"/>
      <c r="F2675" s="12"/>
      <c r="G2675" s="12"/>
      <c r="H2675" s="12"/>
      <c r="I2675" s="12"/>
      <c r="J2675" s="12"/>
      <c r="K2675" s="12"/>
      <c r="L2675" s="12"/>
      <c r="M2675" s="49"/>
      <c r="N2675" s="49"/>
      <c r="O2675" s="12"/>
      <c r="P2675" s="12"/>
      <c r="Q2675" s="12"/>
      <c r="R2675" s="12"/>
      <c r="S2675" s="12"/>
    </row>
    <row r="2676" spans="1:19" s="1" customFormat="1" x14ac:dyDescent="0.4">
      <c r="A2676" s="12"/>
      <c r="B2676" s="12"/>
      <c r="C2676" s="42"/>
      <c r="D2676" s="12"/>
      <c r="E2676" s="12"/>
      <c r="F2676" s="12"/>
      <c r="G2676" s="12"/>
      <c r="H2676" s="12"/>
      <c r="I2676" s="12"/>
      <c r="J2676" s="12"/>
      <c r="K2676" s="12"/>
      <c r="L2676" s="12"/>
      <c r="M2676" s="49"/>
      <c r="N2676" s="49"/>
      <c r="O2676" s="12"/>
      <c r="P2676" s="12"/>
      <c r="Q2676" s="12"/>
      <c r="R2676" s="12"/>
      <c r="S2676" s="12"/>
    </row>
    <row r="2677" spans="1:19" s="1" customFormat="1" x14ac:dyDescent="0.4">
      <c r="A2677" s="12"/>
      <c r="B2677" s="12"/>
      <c r="C2677" s="42"/>
      <c r="D2677" s="12"/>
      <c r="E2677" s="12"/>
      <c r="F2677" s="12"/>
      <c r="G2677" s="12"/>
      <c r="H2677" s="12"/>
      <c r="I2677" s="12"/>
      <c r="J2677" s="12"/>
      <c r="K2677" s="12"/>
      <c r="L2677" s="12"/>
      <c r="M2677" s="49"/>
      <c r="N2677" s="49"/>
      <c r="O2677" s="12"/>
      <c r="P2677" s="12"/>
      <c r="Q2677" s="12"/>
      <c r="R2677" s="12"/>
      <c r="S2677" s="12"/>
    </row>
    <row r="2678" spans="1:19" s="1" customFormat="1" x14ac:dyDescent="0.4">
      <c r="A2678" s="12"/>
      <c r="B2678" s="12"/>
      <c r="C2678" s="42"/>
      <c r="D2678" s="12"/>
      <c r="E2678" s="12"/>
      <c r="F2678" s="12"/>
      <c r="G2678" s="12"/>
      <c r="H2678" s="12"/>
      <c r="I2678" s="12"/>
      <c r="J2678" s="12"/>
      <c r="K2678" s="12"/>
      <c r="L2678" s="12"/>
      <c r="M2678" s="49"/>
      <c r="N2678" s="49"/>
      <c r="O2678" s="12"/>
      <c r="P2678" s="12"/>
      <c r="Q2678" s="12"/>
      <c r="R2678" s="12"/>
      <c r="S2678" s="12"/>
    </row>
    <row r="2679" spans="1:19" s="1" customFormat="1" x14ac:dyDescent="0.4">
      <c r="A2679" s="12"/>
      <c r="B2679" s="12"/>
      <c r="C2679" s="42"/>
      <c r="D2679" s="12"/>
      <c r="E2679" s="12"/>
      <c r="F2679" s="12"/>
      <c r="G2679" s="12"/>
      <c r="H2679" s="12"/>
      <c r="I2679" s="12"/>
      <c r="J2679" s="12"/>
      <c r="K2679" s="12"/>
      <c r="L2679" s="12"/>
      <c r="M2679" s="49"/>
      <c r="N2679" s="49"/>
      <c r="O2679" s="12"/>
      <c r="P2679" s="12"/>
      <c r="Q2679" s="12"/>
      <c r="R2679" s="12"/>
      <c r="S2679" s="12"/>
    </row>
    <row r="2680" spans="1:19" s="1" customFormat="1" x14ac:dyDescent="0.4">
      <c r="A2680" s="12"/>
      <c r="B2680" s="12"/>
      <c r="C2680" s="42"/>
      <c r="D2680" s="12"/>
      <c r="E2680" s="12"/>
      <c r="F2680" s="12"/>
      <c r="G2680" s="12"/>
      <c r="H2680" s="12"/>
      <c r="I2680" s="12"/>
      <c r="J2680" s="12"/>
      <c r="K2680" s="12"/>
      <c r="L2680" s="12"/>
      <c r="M2680" s="49"/>
      <c r="N2680" s="49"/>
      <c r="O2680" s="12"/>
      <c r="P2680" s="12"/>
      <c r="Q2680" s="12"/>
      <c r="R2680" s="12"/>
      <c r="S2680" s="12"/>
    </row>
    <row r="2681" spans="1:19" s="1" customFormat="1" x14ac:dyDescent="0.4">
      <c r="A2681" s="12"/>
      <c r="B2681" s="12"/>
      <c r="C2681" s="42"/>
      <c r="D2681" s="12"/>
      <c r="E2681" s="12"/>
      <c r="F2681" s="12"/>
      <c r="G2681" s="12"/>
      <c r="H2681" s="12"/>
      <c r="I2681" s="12"/>
      <c r="J2681" s="12"/>
      <c r="K2681" s="12"/>
      <c r="L2681" s="12"/>
      <c r="M2681" s="49"/>
      <c r="N2681" s="49"/>
      <c r="O2681" s="12"/>
      <c r="P2681" s="12"/>
      <c r="Q2681" s="12"/>
      <c r="R2681" s="12"/>
      <c r="S2681" s="12"/>
    </row>
    <row r="2682" spans="1:19" s="1" customFormat="1" x14ac:dyDescent="0.4">
      <c r="A2682" s="12"/>
      <c r="B2682" s="12"/>
      <c r="C2682" s="42"/>
      <c r="D2682" s="12"/>
      <c r="E2682" s="12"/>
      <c r="F2682" s="12"/>
      <c r="G2682" s="12"/>
      <c r="H2682" s="12"/>
      <c r="I2682" s="12"/>
      <c r="J2682" s="12"/>
      <c r="K2682" s="12"/>
      <c r="L2682" s="12"/>
      <c r="M2682" s="49"/>
      <c r="N2682" s="49"/>
      <c r="O2682" s="12"/>
      <c r="P2682" s="12"/>
      <c r="Q2682" s="12"/>
      <c r="R2682" s="12"/>
      <c r="S2682" s="12"/>
    </row>
    <row r="2683" spans="1:19" s="1" customFormat="1" x14ac:dyDescent="0.4">
      <c r="A2683" s="12"/>
      <c r="B2683" s="12"/>
      <c r="C2683" s="42"/>
      <c r="D2683" s="12"/>
      <c r="E2683" s="12"/>
      <c r="F2683" s="12"/>
      <c r="G2683" s="12"/>
      <c r="H2683" s="12"/>
      <c r="I2683" s="12"/>
      <c r="J2683" s="12"/>
      <c r="K2683" s="12"/>
      <c r="L2683" s="12"/>
      <c r="M2683" s="49"/>
      <c r="N2683" s="49"/>
      <c r="O2683" s="12"/>
      <c r="P2683" s="12"/>
      <c r="Q2683" s="12"/>
      <c r="R2683" s="12"/>
      <c r="S2683" s="12"/>
    </row>
    <row r="2684" spans="1:19" s="1" customFormat="1" x14ac:dyDescent="0.4">
      <c r="A2684" s="12"/>
      <c r="B2684" s="12"/>
      <c r="C2684" s="42"/>
      <c r="D2684" s="12"/>
      <c r="E2684" s="12"/>
      <c r="F2684" s="12"/>
      <c r="G2684" s="12"/>
      <c r="H2684" s="12"/>
      <c r="I2684" s="12"/>
      <c r="J2684" s="12"/>
      <c r="K2684" s="12"/>
      <c r="L2684" s="12"/>
      <c r="M2684" s="49"/>
      <c r="N2684" s="49"/>
      <c r="O2684" s="12"/>
      <c r="P2684" s="12"/>
      <c r="Q2684" s="12"/>
      <c r="R2684" s="12"/>
      <c r="S2684" s="12"/>
    </row>
    <row r="2685" spans="1:19" s="1" customFormat="1" x14ac:dyDescent="0.4">
      <c r="A2685" s="12"/>
      <c r="B2685" s="12"/>
      <c r="C2685" s="42"/>
      <c r="D2685" s="12"/>
      <c r="E2685" s="12"/>
      <c r="F2685" s="12"/>
      <c r="G2685" s="12"/>
      <c r="H2685" s="12"/>
      <c r="I2685" s="12"/>
      <c r="J2685" s="12"/>
      <c r="K2685" s="12"/>
      <c r="L2685" s="12"/>
      <c r="M2685" s="49"/>
      <c r="N2685" s="49"/>
      <c r="O2685" s="12"/>
      <c r="P2685" s="12"/>
      <c r="Q2685" s="12"/>
      <c r="R2685" s="12"/>
      <c r="S2685" s="12"/>
    </row>
    <row r="2686" spans="1:19" s="1" customFormat="1" x14ac:dyDescent="0.4">
      <c r="A2686" s="12"/>
      <c r="B2686" s="12"/>
      <c r="C2686" s="42"/>
      <c r="D2686" s="12"/>
      <c r="E2686" s="12"/>
      <c r="F2686" s="12"/>
      <c r="G2686" s="12"/>
      <c r="H2686" s="12"/>
      <c r="I2686" s="12"/>
      <c r="J2686" s="12"/>
      <c r="K2686" s="12"/>
      <c r="L2686" s="12"/>
      <c r="M2686" s="49"/>
      <c r="N2686" s="49"/>
      <c r="O2686" s="12"/>
      <c r="P2686" s="12"/>
      <c r="Q2686" s="12"/>
      <c r="R2686" s="12"/>
      <c r="S2686" s="12"/>
    </row>
    <row r="2687" spans="1:19" s="1" customFormat="1" x14ac:dyDescent="0.4">
      <c r="A2687" s="12"/>
      <c r="B2687" s="12"/>
      <c r="C2687" s="42"/>
      <c r="D2687" s="12"/>
      <c r="E2687" s="12"/>
      <c r="F2687" s="12"/>
      <c r="G2687" s="12"/>
      <c r="H2687" s="12"/>
      <c r="I2687" s="12"/>
      <c r="J2687" s="12"/>
      <c r="K2687" s="12"/>
      <c r="L2687" s="12"/>
      <c r="M2687" s="49"/>
      <c r="N2687" s="49"/>
      <c r="O2687" s="12"/>
      <c r="P2687" s="12"/>
      <c r="Q2687" s="12"/>
      <c r="R2687" s="12"/>
      <c r="S2687" s="12"/>
    </row>
    <row r="2688" spans="1:19" s="1" customFormat="1" x14ac:dyDescent="0.4">
      <c r="A2688" s="12"/>
      <c r="B2688" s="12"/>
      <c r="C2688" s="42"/>
      <c r="D2688" s="12"/>
      <c r="E2688" s="12"/>
      <c r="F2688" s="12"/>
      <c r="G2688" s="12"/>
      <c r="H2688" s="12"/>
      <c r="I2688" s="12"/>
      <c r="J2688" s="12"/>
      <c r="K2688" s="12"/>
      <c r="L2688" s="12"/>
      <c r="M2688" s="49"/>
      <c r="N2688" s="49"/>
      <c r="O2688" s="12"/>
      <c r="P2688" s="12"/>
      <c r="Q2688" s="12"/>
      <c r="R2688" s="12"/>
      <c r="S2688" s="12"/>
    </row>
    <row r="2689" spans="1:19" s="1" customFormat="1" x14ac:dyDescent="0.4">
      <c r="A2689" s="12"/>
      <c r="B2689" s="12"/>
      <c r="C2689" s="42"/>
      <c r="D2689" s="12"/>
      <c r="E2689" s="12"/>
      <c r="F2689" s="12"/>
      <c r="G2689" s="12"/>
      <c r="H2689" s="12"/>
      <c r="I2689" s="12"/>
      <c r="J2689" s="12"/>
      <c r="K2689" s="12"/>
      <c r="L2689" s="12"/>
      <c r="M2689" s="49"/>
      <c r="N2689" s="49"/>
      <c r="O2689" s="12"/>
      <c r="P2689" s="12"/>
      <c r="Q2689" s="12"/>
      <c r="R2689" s="12"/>
      <c r="S2689" s="12"/>
    </row>
    <row r="2690" spans="1:19" s="1" customFormat="1" x14ac:dyDescent="0.4">
      <c r="A2690" s="12"/>
      <c r="B2690" s="12"/>
      <c r="C2690" s="42"/>
      <c r="D2690" s="12"/>
      <c r="E2690" s="12"/>
      <c r="F2690" s="12"/>
      <c r="G2690" s="12"/>
      <c r="H2690" s="12"/>
      <c r="I2690" s="12"/>
      <c r="J2690" s="12"/>
      <c r="K2690" s="12"/>
      <c r="L2690" s="12"/>
      <c r="M2690" s="49"/>
      <c r="N2690" s="49"/>
      <c r="O2690" s="12"/>
      <c r="P2690" s="12"/>
      <c r="Q2690" s="12"/>
      <c r="R2690" s="12"/>
      <c r="S2690" s="12"/>
    </row>
    <row r="2691" spans="1:19" s="1" customFormat="1" x14ac:dyDescent="0.4">
      <c r="A2691" s="12"/>
      <c r="B2691" s="12"/>
      <c r="C2691" s="42"/>
      <c r="D2691" s="12"/>
      <c r="E2691" s="12"/>
      <c r="F2691" s="12"/>
      <c r="G2691" s="12"/>
      <c r="H2691" s="12"/>
      <c r="I2691" s="12"/>
      <c r="J2691" s="12"/>
      <c r="K2691" s="12"/>
      <c r="L2691" s="12"/>
      <c r="M2691" s="49"/>
      <c r="N2691" s="49"/>
      <c r="O2691" s="12"/>
      <c r="P2691" s="12"/>
      <c r="Q2691" s="12"/>
      <c r="R2691" s="12"/>
      <c r="S2691" s="12"/>
    </row>
    <row r="2692" spans="1:19" s="1" customFormat="1" x14ac:dyDescent="0.4">
      <c r="A2692" s="12"/>
      <c r="B2692" s="12"/>
      <c r="C2692" s="42"/>
      <c r="D2692" s="12"/>
      <c r="E2692" s="12"/>
      <c r="F2692" s="12"/>
      <c r="G2692" s="12"/>
      <c r="H2692" s="12"/>
      <c r="I2692" s="12"/>
      <c r="J2692" s="12"/>
      <c r="K2692" s="12"/>
      <c r="L2692" s="12"/>
      <c r="M2692" s="49"/>
      <c r="N2692" s="49"/>
      <c r="O2692" s="12"/>
      <c r="P2692" s="12"/>
      <c r="Q2692" s="12"/>
      <c r="R2692" s="12"/>
      <c r="S2692" s="12"/>
    </row>
    <row r="2693" spans="1:19" s="1" customFormat="1" x14ac:dyDescent="0.4">
      <c r="A2693" s="12"/>
      <c r="B2693" s="12"/>
      <c r="C2693" s="42"/>
      <c r="D2693" s="12"/>
      <c r="E2693" s="12"/>
      <c r="F2693" s="12"/>
      <c r="G2693" s="12"/>
      <c r="H2693" s="12"/>
      <c r="I2693" s="12"/>
      <c r="J2693" s="12"/>
      <c r="K2693" s="12"/>
      <c r="L2693" s="12"/>
      <c r="M2693" s="49"/>
      <c r="N2693" s="49"/>
      <c r="O2693" s="12"/>
      <c r="P2693" s="12"/>
      <c r="Q2693" s="12"/>
      <c r="R2693" s="12"/>
      <c r="S2693" s="12"/>
    </row>
    <row r="2694" spans="1:19" s="1" customFormat="1" x14ac:dyDescent="0.4">
      <c r="A2694" s="12"/>
      <c r="B2694" s="12"/>
      <c r="C2694" s="42"/>
      <c r="D2694" s="12"/>
      <c r="E2694" s="12"/>
      <c r="F2694" s="12"/>
      <c r="G2694" s="12"/>
      <c r="H2694" s="12"/>
      <c r="I2694" s="12"/>
      <c r="J2694" s="12"/>
      <c r="K2694" s="12"/>
      <c r="L2694" s="12"/>
      <c r="M2694" s="49"/>
      <c r="N2694" s="49"/>
      <c r="O2694" s="12"/>
      <c r="P2694" s="12"/>
      <c r="Q2694" s="12"/>
      <c r="R2694" s="12"/>
      <c r="S2694" s="12"/>
    </row>
    <row r="2695" spans="1:19" s="1" customFormat="1" x14ac:dyDescent="0.4">
      <c r="A2695" s="12"/>
      <c r="B2695" s="12"/>
      <c r="C2695" s="42"/>
      <c r="D2695" s="12"/>
      <c r="E2695" s="12"/>
      <c r="F2695" s="12"/>
      <c r="G2695" s="12"/>
      <c r="H2695" s="12"/>
      <c r="I2695" s="12"/>
      <c r="J2695" s="12"/>
      <c r="K2695" s="12"/>
      <c r="L2695" s="12"/>
      <c r="M2695" s="49"/>
      <c r="N2695" s="49"/>
      <c r="O2695" s="12"/>
      <c r="P2695" s="12"/>
      <c r="Q2695" s="12"/>
      <c r="R2695" s="12"/>
      <c r="S2695" s="12"/>
    </row>
    <row r="2696" spans="1:19" s="1" customFormat="1" x14ac:dyDescent="0.4">
      <c r="A2696" s="12"/>
      <c r="B2696" s="12"/>
      <c r="C2696" s="42"/>
      <c r="D2696" s="12"/>
      <c r="E2696" s="12"/>
      <c r="F2696" s="12"/>
      <c r="G2696" s="12"/>
      <c r="H2696" s="12"/>
      <c r="I2696" s="12"/>
      <c r="J2696" s="12"/>
      <c r="K2696" s="12"/>
      <c r="L2696" s="12"/>
      <c r="M2696" s="49"/>
      <c r="N2696" s="49"/>
      <c r="O2696" s="12"/>
      <c r="P2696" s="12"/>
      <c r="Q2696" s="12"/>
      <c r="R2696" s="12"/>
      <c r="S2696" s="12"/>
    </row>
    <row r="2697" spans="1:19" s="1" customFormat="1" x14ac:dyDescent="0.4">
      <c r="A2697" s="12"/>
      <c r="B2697" s="12"/>
      <c r="C2697" s="42"/>
      <c r="D2697" s="12"/>
      <c r="E2697" s="12"/>
      <c r="F2697" s="12"/>
      <c r="G2697" s="12"/>
      <c r="H2697" s="12"/>
      <c r="I2697" s="12"/>
      <c r="J2697" s="12"/>
      <c r="K2697" s="12"/>
      <c r="L2697" s="12"/>
      <c r="M2697" s="49"/>
      <c r="N2697" s="49"/>
      <c r="O2697" s="12"/>
      <c r="P2697" s="12"/>
      <c r="Q2697" s="12"/>
      <c r="R2697" s="12"/>
      <c r="S2697" s="12"/>
    </row>
    <row r="2698" spans="1:19" s="1" customFormat="1" x14ac:dyDescent="0.4">
      <c r="A2698" s="12"/>
      <c r="B2698" s="12"/>
      <c r="C2698" s="42"/>
      <c r="D2698" s="12"/>
      <c r="E2698" s="12"/>
      <c r="F2698" s="12"/>
      <c r="G2698" s="12"/>
      <c r="H2698" s="12"/>
      <c r="I2698" s="12"/>
      <c r="J2698" s="12"/>
      <c r="K2698" s="12"/>
      <c r="L2698" s="12"/>
      <c r="M2698" s="49"/>
      <c r="N2698" s="49"/>
      <c r="O2698" s="12"/>
      <c r="P2698" s="12"/>
      <c r="Q2698" s="12"/>
      <c r="R2698" s="12"/>
      <c r="S2698" s="12"/>
    </row>
    <row r="2699" spans="1:19" s="1" customFormat="1" x14ac:dyDescent="0.4">
      <c r="A2699" s="12"/>
      <c r="B2699" s="12"/>
      <c r="C2699" s="42"/>
      <c r="D2699" s="12"/>
      <c r="E2699" s="12"/>
      <c r="F2699" s="12"/>
      <c r="G2699" s="12"/>
      <c r="H2699" s="12"/>
      <c r="I2699" s="12"/>
      <c r="J2699" s="12"/>
      <c r="K2699" s="12"/>
      <c r="L2699" s="12"/>
      <c r="M2699" s="49"/>
      <c r="N2699" s="49"/>
      <c r="O2699" s="12"/>
      <c r="P2699" s="12"/>
      <c r="Q2699" s="12"/>
      <c r="R2699" s="12"/>
      <c r="S2699" s="12"/>
    </row>
    <row r="2700" spans="1:19" s="1" customFormat="1" x14ac:dyDescent="0.4">
      <c r="A2700" s="12"/>
      <c r="B2700" s="12"/>
      <c r="C2700" s="42"/>
      <c r="D2700" s="12"/>
      <c r="E2700" s="12"/>
      <c r="F2700" s="12"/>
      <c r="G2700" s="12"/>
      <c r="H2700" s="12"/>
      <c r="I2700" s="12"/>
      <c r="J2700" s="12"/>
      <c r="K2700" s="12"/>
      <c r="L2700" s="12"/>
      <c r="M2700" s="49"/>
      <c r="N2700" s="49"/>
      <c r="O2700" s="12"/>
      <c r="P2700" s="12"/>
      <c r="Q2700" s="12"/>
      <c r="R2700" s="12"/>
      <c r="S2700" s="12"/>
    </row>
    <row r="2701" spans="1:19" s="1" customFormat="1" x14ac:dyDescent="0.4">
      <c r="A2701" s="12"/>
      <c r="B2701" s="12"/>
      <c r="C2701" s="42"/>
      <c r="D2701" s="12"/>
      <c r="E2701" s="12"/>
      <c r="F2701" s="12"/>
      <c r="G2701" s="12"/>
      <c r="H2701" s="12"/>
      <c r="I2701" s="12"/>
      <c r="J2701" s="12"/>
      <c r="K2701" s="12"/>
      <c r="L2701" s="12"/>
      <c r="M2701" s="49"/>
      <c r="N2701" s="49"/>
      <c r="O2701" s="12"/>
      <c r="P2701" s="12"/>
      <c r="Q2701" s="12"/>
      <c r="R2701" s="12"/>
      <c r="S2701" s="12"/>
    </row>
    <row r="2702" spans="1:19" s="1" customFormat="1" x14ac:dyDescent="0.4">
      <c r="A2702" s="12"/>
      <c r="B2702" s="12"/>
      <c r="C2702" s="42"/>
      <c r="D2702" s="12"/>
      <c r="E2702" s="12"/>
      <c r="F2702" s="12"/>
      <c r="G2702" s="12"/>
      <c r="H2702" s="12"/>
      <c r="I2702" s="12"/>
      <c r="J2702" s="12"/>
      <c r="K2702" s="12"/>
      <c r="L2702" s="12"/>
      <c r="M2702" s="49"/>
      <c r="N2702" s="49"/>
      <c r="O2702" s="12"/>
      <c r="P2702" s="12"/>
      <c r="Q2702" s="12"/>
      <c r="R2702" s="12"/>
      <c r="S2702" s="12"/>
    </row>
    <row r="2703" spans="1:19" s="1" customFormat="1" x14ac:dyDescent="0.4">
      <c r="A2703" s="12"/>
      <c r="B2703" s="12"/>
      <c r="C2703" s="42"/>
      <c r="D2703" s="12"/>
      <c r="E2703" s="12"/>
      <c r="F2703" s="12"/>
      <c r="G2703" s="12"/>
      <c r="H2703" s="12"/>
      <c r="I2703" s="12"/>
      <c r="J2703" s="12"/>
      <c r="K2703" s="12"/>
      <c r="L2703" s="12"/>
      <c r="M2703" s="49"/>
      <c r="N2703" s="49"/>
      <c r="O2703" s="12"/>
      <c r="P2703" s="12"/>
      <c r="Q2703" s="12"/>
      <c r="R2703" s="12"/>
      <c r="S2703" s="12"/>
    </row>
    <row r="2704" spans="1:19" s="1" customFormat="1" x14ac:dyDescent="0.4">
      <c r="A2704" s="12"/>
      <c r="B2704" s="12"/>
      <c r="C2704" s="42"/>
      <c r="D2704" s="12"/>
      <c r="E2704" s="12"/>
      <c r="F2704" s="12"/>
      <c r="G2704" s="12"/>
      <c r="H2704" s="12"/>
      <c r="I2704" s="12"/>
      <c r="J2704" s="12"/>
      <c r="K2704" s="12"/>
      <c r="L2704" s="12"/>
      <c r="M2704" s="49"/>
      <c r="N2704" s="49"/>
      <c r="O2704" s="12"/>
      <c r="P2704" s="12"/>
      <c r="Q2704" s="12"/>
      <c r="R2704" s="12"/>
      <c r="S2704" s="12"/>
    </row>
    <row r="2705" spans="1:19" s="1" customFormat="1" x14ac:dyDescent="0.4">
      <c r="A2705" s="12"/>
      <c r="B2705" s="12"/>
      <c r="C2705" s="42"/>
      <c r="D2705" s="12"/>
      <c r="E2705" s="12"/>
      <c r="F2705" s="12"/>
      <c r="G2705" s="12"/>
      <c r="H2705" s="12"/>
      <c r="I2705" s="12"/>
      <c r="J2705" s="12"/>
      <c r="K2705" s="12"/>
      <c r="L2705" s="12"/>
      <c r="M2705" s="49"/>
      <c r="N2705" s="49"/>
      <c r="O2705" s="12"/>
      <c r="P2705" s="12"/>
      <c r="Q2705" s="12"/>
      <c r="R2705" s="12"/>
      <c r="S2705" s="12"/>
    </row>
    <row r="2706" spans="1:19" s="1" customFormat="1" x14ac:dyDescent="0.4">
      <c r="A2706" s="12"/>
      <c r="B2706" s="12"/>
      <c r="C2706" s="42"/>
      <c r="D2706" s="12"/>
      <c r="E2706" s="12"/>
      <c r="F2706" s="12"/>
      <c r="G2706" s="12"/>
      <c r="H2706" s="12"/>
      <c r="I2706" s="12"/>
      <c r="J2706" s="12"/>
      <c r="K2706" s="12"/>
      <c r="L2706" s="12"/>
      <c r="M2706" s="49"/>
      <c r="N2706" s="49"/>
      <c r="O2706" s="12"/>
      <c r="P2706" s="12"/>
      <c r="Q2706" s="12"/>
      <c r="R2706" s="12"/>
      <c r="S2706" s="12"/>
    </row>
    <row r="2707" spans="1:19" s="1" customFormat="1" x14ac:dyDescent="0.4">
      <c r="A2707" s="12"/>
      <c r="B2707" s="12"/>
      <c r="C2707" s="42"/>
      <c r="D2707" s="12"/>
      <c r="E2707" s="12"/>
      <c r="F2707" s="12"/>
      <c r="G2707" s="12"/>
      <c r="H2707" s="12"/>
      <c r="I2707" s="12"/>
      <c r="J2707" s="12"/>
      <c r="K2707" s="12"/>
      <c r="L2707" s="12"/>
      <c r="M2707" s="49"/>
      <c r="N2707" s="49"/>
      <c r="O2707" s="12"/>
      <c r="P2707" s="12"/>
      <c r="Q2707" s="12"/>
      <c r="R2707" s="12"/>
      <c r="S2707" s="12"/>
    </row>
    <row r="2708" spans="1:19" s="1" customFormat="1" x14ac:dyDescent="0.4">
      <c r="A2708" s="12"/>
      <c r="B2708" s="12"/>
      <c r="C2708" s="42"/>
      <c r="D2708" s="12"/>
      <c r="E2708" s="12"/>
      <c r="F2708" s="12"/>
      <c r="G2708" s="12"/>
      <c r="H2708" s="12"/>
      <c r="I2708" s="12"/>
      <c r="J2708" s="12"/>
      <c r="K2708" s="12"/>
      <c r="L2708" s="12"/>
      <c r="M2708" s="49"/>
      <c r="N2708" s="49"/>
      <c r="O2708" s="12"/>
      <c r="P2708" s="12"/>
      <c r="Q2708" s="12"/>
      <c r="R2708" s="12"/>
      <c r="S2708" s="12"/>
    </row>
    <row r="2709" spans="1:19" s="1" customFormat="1" x14ac:dyDescent="0.4">
      <c r="A2709" s="12"/>
      <c r="B2709" s="12"/>
      <c r="C2709" s="42"/>
      <c r="D2709" s="12"/>
      <c r="E2709" s="12"/>
      <c r="F2709" s="12"/>
      <c r="G2709" s="12"/>
      <c r="H2709" s="12"/>
      <c r="I2709" s="12"/>
      <c r="J2709" s="12"/>
      <c r="K2709" s="12"/>
      <c r="L2709" s="12"/>
      <c r="M2709" s="49"/>
      <c r="N2709" s="49"/>
      <c r="O2709" s="12"/>
      <c r="P2709" s="12"/>
      <c r="Q2709" s="12"/>
      <c r="R2709" s="12"/>
      <c r="S2709" s="12"/>
    </row>
    <row r="2710" spans="1:19" s="1" customFormat="1" x14ac:dyDescent="0.4">
      <c r="A2710" s="12"/>
      <c r="B2710" s="12"/>
      <c r="C2710" s="42"/>
      <c r="D2710" s="12"/>
      <c r="E2710" s="12"/>
      <c r="F2710" s="12"/>
      <c r="G2710" s="12"/>
      <c r="H2710" s="12"/>
      <c r="I2710" s="12"/>
      <c r="J2710" s="12"/>
      <c r="K2710" s="12"/>
      <c r="L2710" s="12"/>
      <c r="M2710" s="49"/>
      <c r="N2710" s="49"/>
      <c r="O2710" s="12"/>
      <c r="P2710" s="12"/>
      <c r="Q2710" s="12"/>
      <c r="R2710" s="12"/>
      <c r="S2710" s="12"/>
    </row>
    <row r="2711" spans="1:19" s="1" customFormat="1" x14ac:dyDescent="0.4">
      <c r="A2711" s="12"/>
      <c r="B2711" s="12"/>
      <c r="C2711" s="42"/>
      <c r="D2711" s="12"/>
      <c r="E2711" s="12"/>
      <c r="F2711" s="12"/>
      <c r="G2711" s="12"/>
      <c r="H2711" s="12"/>
      <c r="I2711" s="12"/>
      <c r="J2711" s="12"/>
      <c r="K2711" s="12"/>
      <c r="L2711" s="12"/>
      <c r="M2711" s="49"/>
      <c r="N2711" s="49"/>
      <c r="O2711" s="12"/>
      <c r="P2711" s="12"/>
      <c r="Q2711" s="12"/>
      <c r="R2711" s="12"/>
      <c r="S2711" s="12"/>
    </row>
    <row r="2712" spans="1:19" s="1" customFormat="1" x14ac:dyDescent="0.4">
      <c r="A2712" s="12"/>
      <c r="B2712" s="12"/>
      <c r="C2712" s="42"/>
      <c r="D2712" s="12"/>
      <c r="E2712" s="12"/>
      <c r="F2712" s="12"/>
      <c r="G2712" s="12"/>
      <c r="H2712" s="12"/>
      <c r="I2712" s="12"/>
      <c r="J2712" s="12"/>
      <c r="K2712" s="12"/>
      <c r="L2712" s="12"/>
      <c r="M2712" s="49"/>
      <c r="N2712" s="49"/>
      <c r="O2712" s="12"/>
      <c r="P2712" s="12"/>
      <c r="Q2712" s="12"/>
      <c r="R2712" s="12"/>
      <c r="S2712" s="12"/>
    </row>
    <row r="2713" spans="1:19" s="1" customFormat="1" x14ac:dyDescent="0.4">
      <c r="A2713" s="12"/>
      <c r="B2713" s="12"/>
      <c r="C2713" s="42"/>
      <c r="D2713" s="12"/>
      <c r="E2713" s="12"/>
      <c r="F2713" s="12"/>
      <c r="G2713" s="12"/>
      <c r="H2713" s="12"/>
      <c r="I2713" s="12"/>
      <c r="J2713" s="12"/>
      <c r="K2713" s="12"/>
      <c r="L2713" s="12"/>
      <c r="M2713" s="49"/>
      <c r="N2713" s="49"/>
      <c r="O2713" s="12"/>
      <c r="P2713" s="12"/>
      <c r="Q2713" s="12"/>
      <c r="R2713" s="12"/>
      <c r="S2713" s="12"/>
    </row>
    <row r="2714" spans="1:19" s="1" customFormat="1" x14ac:dyDescent="0.4">
      <c r="A2714" s="12"/>
      <c r="B2714" s="12"/>
      <c r="C2714" s="42"/>
      <c r="D2714" s="12"/>
      <c r="E2714" s="12"/>
      <c r="F2714" s="12"/>
      <c r="G2714" s="12"/>
      <c r="H2714" s="12"/>
      <c r="I2714" s="12"/>
      <c r="J2714" s="12"/>
      <c r="K2714" s="12"/>
      <c r="L2714" s="12"/>
      <c r="M2714" s="49"/>
      <c r="N2714" s="49"/>
      <c r="O2714" s="12"/>
      <c r="P2714" s="12"/>
      <c r="Q2714" s="12"/>
      <c r="R2714" s="12"/>
      <c r="S2714" s="12"/>
    </row>
    <row r="2715" spans="1:19" s="1" customFormat="1" x14ac:dyDescent="0.4">
      <c r="A2715" s="12"/>
      <c r="B2715" s="12"/>
      <c r="C2715" s="42"/>
      <c r="D2715" s="12"/>
      <c r="E2715" s="12"/>
      <c r="F2715" s="12"/>
      <c r="G2715" s="12"/>
      <c r="H2715" s="12"/>
      <c r="I2715" s="12"/>
      <c r="J2715" s="12"/>
      <c r="K2715" s="12"/>
      <c r="L2715" s="12"/>
      <c r="M2715" s="49"/>
      <c r="N2715" s="49"/>
      <c r="O2715" s="12"/>
      <c r="P2715" s="12"/>
      <c r="Q2715" s="12"/>
      <c r="R2715" s="12"/>
      <c r="S2715" s="12"/>
    </row>
    <row r="2716" spans="1:19" s="1" customFormat="1" x14ac:dyDescent="0.4">
      <c r="A2716" s="12"/>
      <c r="B2716" s="12"/>
      <c r="C2716" s="42"/>
      <c r="D2716" s="12"/>
      <c r="E2716" s="12"/>
      <c r="F2716" s="12"/>
      <c r="G2716" s="12"/>
      <c r="H2716" s="12"/>
      <c r="I2716" s="12"/>
      <c r="J2716" s="12"/>
      <c r="K2716" s="12"/>
      <c r="L2716" s="12"/>
      <c r="M2716" s="49"/>
      <c r="N2716" s="49"/>
      <c r="O2716" s="12"/>
      <c r="P2716" s="12"/>
      <c r="Q2716" s="12"/>
      <c r="R2716" s="12"/>
      <c r="S2716" s="12"/>
    </row>
    <row r="2717" spans="1:19" s="1" customFormat="1" x14ac:dyDescent="0.4">
      <c r="A2717" s="12"/>
      <c r="B2717" s="12"/>
      <c r="C2717" s="42"/>
      <c r="D2717" s="12"/>
      <c r="E2717" s="12"/>
      <c r="F2717" s="12"/>
      <c r="G2717" s="12"/>
      <c r="H2717" s="12"/>
      <c r="I2717" s="12"/>
      <c r="J2717" s="12"/>
      <c r="K2717" s="12"/>
      <c r="L2717" s="12"/>
      <c r="M2717" s="49"/>
      <c r="N2717" s="49"/>
      <c r="O2717" s="12"/>
      <c r="P2717" s="12"/>
      <c r="Q2717" s="12"/>
      <c r="R2717" s="12"/>
      <c r="S2717" s="12"/>
    </row>
    <row r="2718" spans="1:19" s="1" customFormat="1" x14ac:dyDescent="0.4">
      <c r="A2718" s="12"/>
      <c r="B2718" s="12"/>
      <c r="C2718" s="42"/>
      <c r="D2718" s="12"/>
      <c r="E2718" s="12"/>
      <c r="F2718" s="12"/>
      <c r="G2718" s="12"/>
      <c r="H2718" s="12"/>
      <c r="I2718" s="12"/>
      <c r="J2718" s="12"/>
      <c r="K2718" s="12"/>
      <c r="L2718" s="12"/>
      <c r="M2718" s="49"/>
      <c r="N2718" s="49"/>
      <c r="O2718" s="12"/>
      <c r="P2718" s="12"/>
      <c r="Q2718" s="12"/>
      <c r="R2718" s="12"/>
      <c r="S2718" s="12"/>
    </row>
    <row r="2719" spans="1:19" s="1" customFormat="1" x14ac:dyDescent="0.4">
      <c r="A2719" s="12"/>
      <c r="B2719" s="12"/>
      <c r="C2719" s="42"/>
      <c r="D2719" s="12"/>
      <c r="E2719" s="12"/>
      <c r="F2719" s="12"/>
      <c r="G2719" s="12"/>
      <c r="H2719" s="12"/>
      <c r="I2719" s="12"/>
      <c r="J2719" s="12"/>
      <c r="K2719" s="12"/>
      <c r="L2719" s="12"/>
      <c r="M2719" s="49"/>
      <c r="N2719" s="49"/>
      <c r="O2719" s="12"/>
      <c r="P2719" s="12"/>
      <c r="Q2719" s="12"/>
      <c r="R2719" s="12"/>
      <c r="S2719" s="12"/>
    </row>
    <row r="2720" spans="1:19" s="1" customFormat="1" x14ac:dyDescent="0.4">
      <c r="A2720" s="12"/>
      <c r="B2720" s="12"/>
      <c r="C2720" s="42"/>
      <c r="D2720" s="12"/>
      <c r="E2720" s="12"/>
      <c r="F2720" s="12"/>
      <c r="G2720" s="12"/>
      <c r="H2720" s="12"/>
      <c r="I2720" s="12"/>
      <c r="J2720" s="12"/>
      <c r="K2720" s="12"/>
      <c r="L2720" s="12"/>
      <c r="M2720" s="49"/>
      <c r="N2720" s="49"/>
      <c r="O2720" s="12"/>
      <c r="P2720" s="12"/>
      <c r="Q2720" s="12"/>
      <c r="R2720" s="12"/>
      <c r="S2720" s="12"/>
    </row>
    <row r="2721" spans="1:19" s="1" customFormat="1" x14ac:dyDescent="0.4">
      <c r="A2721" s="12"/>
      <c r="B2721" s="12"/>
      <c r="C2721" s="42"/>
      <c r="D2721" s="12"/>
      <c r="E2721" s="12"/>
      <c r="F2721" s="12"/>
      <c r="G2721" s="12"/>
      <c r="H2721" s="12"/>
      <c r="I2721" s="12"/>
      <c r="J2721" s="12"/>
      <c r="K2721" s="12"/>
      <c r="L2721" s="12"/>
      <c r="M2721" s="49"/>
      <c r="N2721" s="49"/>
      <c r="O2721" s="12"/>
      <c r="P2721" s="12"/>
      <c r="Q2721" s="12"/>
      <c r="R2721" s="12"/>
      <c r="S2721" s="12"/>
    </row>
    <row r="2722" spans="1:19" s="1" customFormat="1" x14ac:dyDescent="0.4">
      <c r="A2722" s="12"/>
      <c r="B2722" s="12"/>
      <c r="C2722" s="42"/>
      <c r="D2722" s="12"/>
      <c r="E2722" s="12"/>
      <c r="F2722" s="12"/>
      <c r="G2722" s="12"/>
      <c r="H2722" s="12"/>
      <c r="I2722" s="12"/>
      <c r="J2722" s="12"/>
      <c r="K2722" s="12"/>
      <c r="L2722" s="12"/>
      <c r="M2722" s="49"/>
      <c r="N2722" s="49"/>
      <c r="O2722" s="12"/>
      <c r="P2722" s="12"/>
      <c r="Q2722" s="12"/>
      <c r="R2722" s="12"/>
      <c r="S2722" s="12"/>
    </row>
    <row r="2723" spans="1:19" s="1" customFormat="1" x14ac:dyDescent="0.4">
      <c r="A2723" s="12"/>
      <c r="B2723" s="12"/>
      <c r="C2723" s="42"/>
      <c r="D2723" s="12"/>
      <c r="E2723" s="12"/>
      <c r="F2723" s="12"/>
      <c r="G2723" s="12"/>
      <c r="H2723" s="12"/>
      <c r="I2723" s="12"/>
      <c r="J2723" s="12"/>
      <c r="K2723" s="12"/>
      <c r="L2723" s="12"/>
      <c r="M2723" s="49"/>
      <c r="N2723" s="49"/>
      <c r="O2723" s="12"/>
      <c r="P2723" s="12"/>
      <c r="Q2723" s="12"/>
      <c r="R2723" s="12"/>
      <c r="S2723" s="12"/>
    </row>
    <row r="2724" spans="1:19" s="1" customFormat="1" x14ac:dyDescent="0.4">
      <c r="A2724" s="12"/>
      <c r="B2724" s="12"/>
      <c r="C2724" s="42"/>
      <c r="D2724" s="12"/>
      <c r="E2724" s="12"/>
      <c r="F2724" s="12"/>
      <c r="G2724" s="12"/>
      <c r="H2724" s="12"/>
      <c r="I2724" s="12"/>
      <c r="J2724" s="12"/>
      <c r="K2724" s="12"/>
      <c r="L2724" s="12"/>
      <c r="M2724" s="49"/>
      <c r="N2724" s="49"/>
      <c r="O2724" s="12"/>
      <c r="P2724" s="12"/>
      <c r="Q2724" s="12"/>
      <c r="R2724" s="12"/>
      <c r="S2724" s="12"/>
    </row>
    <row r="2725" spans="1:19" s="1" customFormat="1" x14ac:dyDescent="0.4">
      <c r="A2725" s="12"/>
      <c r="B2725" s="12"/>
      <c r="C2725" s="42"/>
      <c r="D2725" s="12"/>
      <c r="E2725" s="12"/>
      <c r="F2725" s="12"/>
      <c r="G2725" s="12"/>
      <c r="H2725" s="12"/>
      <c r="I2725" s="12"/>
      <c r="J2725" s="12"/>
      <c r="K2725" s="12"/>
      <c r="L2725" s="12"/>
      <c r="M2725" s="49"/>
      <c r="N2725" s="49"/>
      <c r="O2725" s="12"/>
      <c r="P2725" s="12"/>
      <c r="Q2725" s="12"/>
      <c r="R2725" s="12"/>
      <c r="S2725" s="12"/>
    </row>
    <row r="2726" spans="1:19" s="1" customFormat="1" x14ac:dyDescent="0.4">
      <c r="A2726" s="12"/>
      <c r="B2726" s="12"/>
      <c r="C2726" s="42"/>
      <c r="D2726" s="12"/>
      <c r="E2726" s="12"/>
      <c r="F2726" s="12"/>
      <c r="G2726" s="12"/>
      <c r="H2726" s="12"/>
      <c r="I2726" s="12"/>
      <c r="J2726" s="12"/>
      <c r="K2726" s="12"/>
      <c r="L2726" s="12"/>
      <c r="M2726" s="49"/>
      <c r="N2726" s="49"/>
      <c r="O2726" s="12"/>
      <c r="P2726" s="12"/>
      <c r="Q2726" s="12"/>
      <c r="R2726" s="12"/>
      <c r="S2726" s="12"/>
    </row>
    <row r="2727" spans="1:19" s="1" customFormat="1" x14ac:dyDescent="0.4">
      <c r="A2727" s="12"/>
      <c r="B2727" s="12"/>
      <c r="C2727" s="42"/>
      <c r="D2727" s="12"/>
      <c r="E2727" s="12"/>
      <c r="F2727" s="12"/>
      <c r="G2727" s="12"/>
      <c r="H2727" s="12"/>
      <c r="I2727" s="12"/>
      <c r="J2727" s="12"/>
      <c r="K2727" s="12"/>
      <c r="L2727" s="12"/>
      <c r="M2727" s="49"/>
      <c r="N2727" s="49"/>
      <c r="O2727" s="12"/>
      <c r="P2727" s="12"/>
      <c r="Q2727" s="12"/>
      <c r="R2727" s="12"/>
      <c r="S2727" s="12"/>
    </row>
    <row r="2728" spans="1:19" s="1" customFormat="1" x14ac:dyDescent="0.4">
      <c r="A2728" s="12"/>
      <c r="B2728" s="12"/>
      <c r="C2728" s="42"/>
      <c r="D2728" s="12"/>
      <c r="E2728" s="12"/>
      <c r="F2728" s="12"/>
      <c r="G2728" s="12"/>
      <c r="H2728" s="12"/>
      <c r="I2728" s="12"/>
      <c r="J2728" s="12"/>
      <c r="K2728" s="12"/>
      <c r="L2728" s="12"/>
      <c r="M2728" s="49"/>
      <c r="N2728" s="49"/>
      <c r="O2728" s="12"/>
      <c r="P2728" s="12"/>
      <c r="Q2728" s="12"/>
      <c r="R2728" s="12"/>
      <c r="S2728" s="12"/>
    </row>
    <row r="2729" spans="1:19" s="1" customFormat="1" x14ac:dyDescent="0.4">
      <c r="A2729" s="12"/>
      <c r="B2729" s="12"/>
      <c r="C2729" s="42"/>
      <c r="D2729" s="12"/>
      <c r="E2729" s="12"/>
      <c r="F2729" s="12"/>
      <c r="G2729" s="12"/>
      <c r="H2729" s="12"/>
      <c r="I2729" s="12"/>
      <c r="J2729" s="12"/>
      <c r="K2729" s="12"/>
      <c r="L2729" s="12"/>
      <c r="M2729" s="49"/>
      <c r="N2729" s="49"/>
      <c r="O2729" s="12"/>
      <c r="P2729" s="12"/>
      <c r="Q2729" s="12"/>
      <c r="R2729" s="12"/>
      <c r="S2729" s="12"/>
    </row>
    <row r="2730" spans="1:19" s="1" customFormat="1" x14ac:dyDescent="0.4">
      <c r="A2730" s="12"/>
      <c r="B2730" s="12"/>
      <c r="C2730" s="42"/>
      <c r="D2730" s="12"/>
      <c r="E2730" s="12"/>
      <c r="F2730" s="12"/>
      <c r="G2730" s="12"/>
      <c r="H2730" s="12"/>
      <c r="I2730" s="12"/>
      <c r="J2730" s="12"/>
      <c r="K2730" s="12"/>
      <c r="L2730" s="12"/>
      <c r="M2730" s="49"/>
      <c r="N2730" s="49"/>
      <c r="O2730" s="12"/>
      <c r="P2730" s="12"/>
      <c r="Q2730" s="12"/>
      <c r="R2730" s="12"/>
      <c r="S2730" s="12"/>
    </row>
    <row r="2731" spans="1:19" s="1" customFormat="1" x14ac:dyDescent="0.4">
      <c r="A2731" s="12"/>
      <c r="B2731" s="12"/>
      <c r="C2731" s="42"/>
      <c r="D2731" s="12"/>
      <c r="E2731" s="12"/>
      <c r="F2731" s="12"/>
      <c r="G2731" s="12"/>
      <c r="H2731" s="12"/>
      <c r="I2731" s="12"/>
      <c r="J2731" s="12"/>
      <c r="K2731" s="12"/>
      <c r="L2731" s="12"/>
      <c r="M2731" s="49"/>
      <c r="N2731" s="49"/>
      <c r="O2731" s="12"/>
      <c r="P2731" s="12"/>
      <c r="Q2731" s="12"/>
      <c r="R2731" s="12"/>
      <c r="S2731" s="12"/>
    </row>
    <row r="2732" spans="1:19" s="1" customFormat="1" x14ac:dyDescent="0.4">
      <c r="A2732" s="12"/>
      <c r="B2732" s="12"/>
      <c r="C2732" s="42"/>
      <c r="D2732" s="12"/>
      <c r="E2732" s="12"/>
      <c r="F2732" s="12"/>
      <c r="G2732" s="12"/>
      <c r="H2732" s="12"/>
      <c r="I2732" s="12"/>
      <c r="J2732" s="12"/>
      <c r="K2732" s="12"/>
      <c r="L2732" s="12"/>
      <c r="M2732" s="49"/>
      <c r="N2732" s="49"/>
      <c r="O2732" s="12"/>
      <c r="P2732" s="12"/>
      <c r="Q2732" s="12"/>
      <c r="R2732" s="12"/>
      <c r="S2732" s="12"/>
    </row>
    <row r="2733" spans="1:19" s="1" customFormat="1" x14ac:dyDescent="0.4">
      <c r="A2733" s="12"/>
      <c r="B2733" s="12"/>
      <c r="C2733" s="42"/>
      <c r="D2733" s="12"/>
      <c r="E2733" s="12"/>
      <c r="F2733" s="12"/>
      <c r="G2733" s="12"/>
      <c r="H2733" s="12"/>
      <c r="I2733" s="12"/>
      <c r="J2733" s="12"/>
      <c r="K2733" s="12"/>
      <c r="L2733" s="12"/>
      <c r="M2733" s="49"/>
      <c r="N2733" s="49"/>
      <c r="O2733" s="12"/>
      <c r="P2733" s="12"/>
      <c r="Q2733" s="12"/>
      <c r="R2733" s="12"/>
      <c r="S2733" s="12"/>
    </row>
    <row r="2734" spans="1:19" s="1" customFormat="1" x14ac:dyDescent="0.4">
      <c r="A2734" s="12"/>
      <c r="B2734" s="12"/>
      <c r="C2734" s="42"/>
      <c r="D2734" s="12"/>
      <c r="E2734" s="12"/>
      <c r="F2734" s="12"/>
      <c r="G2734" s="12"/>
      <c r="H2734" s="12"/>
      <c r="I2734" s="12"/>
      <c r="J2734" s="12"/>
      <c r="K2734" s="12"/>
      <c r="L2734" s="12"/>
      <c r="M2734" s="49"/>
      <c r="N2734" s="49"/>
      <c r="O2734" s="12"/>
      <c r="P2734" s="12"/>
      <c r="Q2734" s="12"/>
      <c r="R2734" s="12"/>
      <c r="S2734" s="12"/>
    </row>
    <row r="2735" spans="1:19" s="1" customFormat="1" x14ac:dyDescent="0.4">
      <c r="A2735" s="12"/>
      <c r="B2735" s="12"/>
      <c r="C2735" s="42"/>
      <c r="D2735" s="12"/>
      <c r="E2735" s="12"/>
      <c r="F2735" s="12"/>
      <c r="G2735" s="12"/>
      <c r="H2735" s="12"/>
      <c r="I2735" s="12"/>
      <c r="J2735" s="12"/>
      <c r="K2735" s="12"/>
      <c r="L2735" s="12"/>
      <c r="M2735" s="49"/>
      <c r="N2735" s="49"/>
      <c r="O2735" s="12"/>
      <c r="P2735" s="12"/>
      <c r="Q2735" s="12"/>
      <c r="R2735" s="12"/>
      <c r="S2735" s="12"/>
    </row>
    <row r="2736" spans="1:19" s="1" customFormat="1" x14ac:dyDescent="0.4">
      <c r="A2736" s="12"/>
      <c r="B2736" s="12"/>
      <c r="C2736" s="42"/>
      <c r="D2736" s="12"/>
      <c r="E2736" s="12"/>
      <c r="F2736" s="12"/>
      <c r="G2736" s="12"/>
      <c r="H2736" s="12"/>
      <c r="I2736" s="12"/>
      <c r="J2736" s="12"/>
      <c r="K2736" s="12"/>
      <c r="L2736" s="12"/>
      <c r="M2736" s="49"/>
      <c r="N2736" s="49"/>
      <c r="O2736" s="12"/>
      <c r="P2736" s="12"/>
      <c r="Q2736" s="12"/>
      <c r="R2736" s="12"/>
      <c r="S2736" s="12"/>
    </row>
    <row r="2737" spans="1:19" s="1" customFormat="1" x14ac:dyDescent="0.4">
      <c r="A2737" s="12"/>
      <c r="B2737" s="12"/>
      <c r="C2737" s="42"/>
      <c r="D2737" s="12"/>
      <c r="E2737" s="12"/>
      <c r="F2737" s="12"/>
      <c r="G2737" s="12"/>
      <c r="H2737" s="12"/>
      <c r="I2737" s="12"/>
      <c r="J2737" s="12"/>
      <c r="K2737" s="12"/>
      <c r="L2737" s="12"/>
      <c r="M2737" s="49"/>
      <c r="N2737" s="49"/>
      <c r="O2737" s="12"/>
      <c r="P2737" s="12"/>
      <c r="Q2737" s="12"/>
      <c r="R2737" s="12"/>
      <c r="S2737" s="12"/>
    </row>
    <row r="2738" spans="1:19" s="1" customFormat="1" x14ac:dyDescent="0.4">
      <c r="A2738" s="12"/>
      <c r="B2738" s="12"/>
      <c r="C2738" s="42"/>
      <c r="D2738" s="12"/>
      <c r="E2738" s="12"/>
      <c r="F2738" s="12"/>
      <c r="G2738" s="12"/>
      <c r="H2738" s="12"/>
      <c r="I2738" s="12"/>
      <c r="J2738" s="12"/>
      <c r="K2738" s="12"/>
      <c r="L2738" s="12"/>
      <c r="M2738" s="49"/>
      <c r="N2738" s="49"/>
      <c r="O2738" s="12"/>
      <c r="P2738" s="12"/>
      <c r="Q2738" s="12"/>
      <c r="R2738" s="12"/>
      <c r="S2738" s="12"/>
    </row>
    <row r="2739" spans="1:19" s="1" customFormat="1" x14ac:dyDescent="0.4">
      <c r="A2739" s="12"/>
      <c r="B2739" s="12"/>
      <c r="C2739" s="42"/>
      <c r="D2739" s="12"/>
      <c r="E2739" s="12"/>
      <c r="F2739" s="12"/>
      <c r="G2739" s="12"/>
      <c r="H2739" s="12"/>
      <c r="I2739" s="12"/>
      <c r="J2739" s="12"/>
      <c r="K2739" s="12"/>
      <c r="L2739" s="12"/>
      <c r="M2739" s="49"/>
      <c r="N2739" s="49"/>
      <c r="O2739" s="12"/>
      <c r="P2739" s="12"/>
      <c r="Q2739" s="12"/>
      <c r="R2739" s="12"/>
      <c r="S2739" s="12"/>
    </row>
    <row r="2740" spans="1:19" s="1" customFormat="1" x14ac:dyDescent="0.4">
      <c r="A2740" s="12"/>
      <c r="B2740" s="12"/>
      <c r="C2740" s="42"/>
      <c r="D2740" s="12"/>
      <c r="E2740" s="12"/>
      <c r="F2740" s="12"/>
      <c r="G2740" s="12"/>
      <c r="H2740" s="12"/>
      <c r="I2740" s="12"/>
      <c r="J2740" s="12"/>
      <c r="K2740" s="12"/>
      <c r="L2740" s="12"/>
      <c r="M2740" s="49"/>
      <c r="N2740" s="49"/>
      <c r="O2740" s="12"/>
      <c r="P2740" s="12"/>
      <c r="Q2740" s="12"/>
      <c r="R2740" s="12"/>
      <c r="S2740" s="12"/>
    </row>
    <row r="2741" spans="1:19" s="1" customFormat="1" x14ac:dyDescent="0.4">
      <c r="A2741" s="12"/>
      <c r="B2741" s="12"/>
      <c r="C2741" s="42"/>
      <c r="D2741" s="12"/>
      <c r="E2741" s="12"/>
      <c r="F2741" s="12"/>
      <c r="G2741" s="12"/>
      <c r="H2741" s="12"/>
      <c r="I2741" s="12"/>
      <c r="J2741" s="12"/>
      <c r="K2741" s="12"/>
      <c r="L2741" s="12"/>
      <c r="M2741" s="49"/>
      <c r="N2741" s="49"/>
      <c r="O2741" s="12"/>
      <c r="P2741" s="12"/>
      <c r="Q2741" s="12"/>
      <c r="R2741" s="12"/>
      <c r="S2741" s="12"/>
    </row>
    <row r="2742" spans="1:19" s="1" customFormat="1" x14ac:dyDescent="0.4">
      <c r="A2742" s="12"/>
      <c r="B2742" s="12"/>
      <c r="C2742" s="42"/>
      <c r="D2742" s="12"/>
      <c r="E2742" s="12"/>
      <c r="F2742" s="12"/>
      <c r="G2742" s="12"/>
      <c r="H2742" s="12"/>
      <c r="I2742" s="12"/>
      <c r="J2742" s="12"/>
      <c r="K2742" s="12"/>
      <c r="L2742" s="12"/>
      <c r="M2742" s="49"/>
      <c r="N2742" s="49"/>
      <c r="O2742" s="12"/>
      <c r="P2742" s="12"/>
      <c r="Q2742" s="12"/>
      <c r="R2742" s="12"/>
      <c r="S2742" s="12"/>
    </row>
    <row r="2743" spans="1:19" s="1" customFormat="1" x14ac:dyDescent="0.4">
      <c r="A2743" s="12"/>
      <c r="B2743" s="12"/>
      <c r="C2743" s="42"/>
      <c r="D2743" s="12"/>
      <c r="E2743" s="12"/>
      <c r="F2743" s="12"/>
      <c r="G2743" s="12"/>
      <c r="H2743" s="12"/>
      <c r="I2743" s="12"/>
      <c r="J2743" s="12"/>
      <c r="K2743" s="12"/>
      <c r="L2743" s="12"/>
      <c r="M2743" s="49"/>
      <c r="N2743" s="49"/>
      <c r="O2743" s="12"/>
      <c r="P2743" s="12"/>
      <c r="Q2743" s="12"/>
      <c r="R2743" s="12"/>
      <c r="S2743" s="12"/>
    </row>
    <row r="2744" spans="1:19" s="1" customFormat="1" x14ac:dyDescent="0.4">
      <c r="A2744" s="12"/>
      <c r="B2744" s="12"/>
      <c r="C2744" s="42"/>
      <c r="D2744" s="12"/>
      <c r="E2744" s="12"/>
      <c r="F2744" s="12"/>
      <c r="G2744" s="12"/>
      <c r="H2744" s="12"/>
      <c r="I2744" s="12"/>
      <c r="J2744" s="12"/>
      <c r="K2744" s="12"/>
      <c r="L2744" s="12"/>
      <c r="M2744" s="49"/>
      <c r="N2744" s="49"/>
      <c r="O2744" s="12"/>
      <c r="P2744" s="12"/>
      <c r="Q2744" s="12"/>
      <c r="R2744" s="12"/>
      <c r="S2744" s="12"/>
    </row>
    <row r="2745" spans="1:19" s="1" customFormat="1" x14ac:dyDescent="0.4">
      <c r="A2745" s="12"/>
      <c r="B2745" s="12"/>
      <c r="C2745" s="42"/>
      <c r="D2745" s="12"/>
      <c r="E2745" s="12"/>
      <c r="F2745" s="12"/>
      <c r="G2745" s="12"/>
      <c r="H2745" s="12"/>
      <c r="I2745" s="12"/>
      <c r="J2745" s="12"/>
      <c r="K2745" s="12"/>
      <c r="L2745" s="12"/>
      <c r="M2745" s="49"/>
      <c r="N2745" s="49"/>
      <c r="O2745" s="12"/>
      <c r="P2745" s="12"/>
      <c r="Q2745" s="12"/>
      <c r="R2745" s="12"/>
      <c r="S2745" s="12"/>
    </row>
    <row r="2746" spans="1:19" s="1" customFormat="1" x14ac:dyDescent="0.4">
      <c r="A2746" s="12"/>
      <c r="B2746" s="12"/>
      <c r="C2746" s="42"/>
      <c r="D2746" s="12"/>
      <c r="E2746" s="12"/>
      <c r="F2746" s="12"/>
      <c r="G2746" s="12"/>
      <c r="H2746" s="12"/>
      <c r="I2746" s="12"/>
      <c r="J2746" s="12"/>
      <c r="K2746" s="12"/>
      <c r="L2746" s="12"/>
      <c r="M2746" s="49"/>
      <c r="N2746" s="49"/>
      <c r="O2746" s="12"/>
      <c r="P2746" s="12"/>
      <c r="Q2746" s="12"/>
      <c r="R2746" s="12"/>
      <c r="S2746" s="12"/>
    </row>
    <row r="2747" spans="1:19" s="1" customFormat="1" x14ac:dyDescent="0.4">
      <c r="A2747" s="12"/>
      <c r="B2747" s="12"/>
      <c r="C2747" s="42"/>
      <c r="D2747" s="12"/>
      <c r="E2747" s="12"/>
      <c r="F2747" s="12"/>
      <c r="G2747" s="12"/>
      <c r="H2747" s="12"/>
      <c r="I2747" s="12"/>
      <c r="J2747" s="12"/>
      <c r="K2747" s="12"/>
      <c r="L2747" s="12"/>
      <c r="M2747" s="49"/>
      <c r="N2747" s="49"/>
      <c r="O2747" s="12"/>
      <c r="P2747" s="12"/>
      <c r="Q2747" s="12"/>
      <c r="R2747" s="12"/>
      <c r="S2747" s="12"/>
    </row>
    <row r="2748" spans="1:19" s="1" customFormat="1" x14ac:dyDescent="0.4">
      <c r="A2748" s="12"/>
      <c r="B2748" s="12"/>
      <c r="C2748" s="42"/>
      <c r="D2748" s="12"/>
      <c r="E2748" s="12"/>
      <c r="F2748" s="12"/>
      <c r="G2748" s="12"/>
      <c r="H2748" s="12"/>
      <c r="I2748" s="12"/>
      <c r="J2748" s="12"/>
      <c r="K2748" s="12"/>
      <c r="L2748" s="12"/>
      <c r="M2748" s="49"/>
      <c r="N2748" s="49"/>
      <c r="O2748" s="12"/>
      <c r="P2748" s="12"/>
      <c r="Q2748" s="12"/>
      <c r="R2748" s="12"/>
      <c r="S2748" s="12"/>
    </row>
    <row r="2749" spans="1:19" s="1" customFormat="1" x14ac:dyDescent="0.4">
      <c r="A2749" s="12"/>
      <c r="B2749" s="12"/>
      <c r="C2749" s="42"/>
      <c r="D2749" s="12"/>
      <c r="E2749" s="12"/>
      <c r="F2749" s="12"/>
      <c r="G2749" s="12"/>
      <c r="H2749" s="12"/>
      <c r="I2749" s="12"/>
      <c r="J2749" s="12"/>
      <c r="K2749" s="12"/>
      <c r="L2749" s="12"/>
      <c r="M2749" s="49"/>
      <c r="N2749" s="49"/>
      <c r="O2749" s="12"/>
      <c r="P2749" s="12"/>
      <c r="Q2749" s="12"/>
      <c r="R2749" s="12"/>
      <c r="S2749" s="12"/>
    </row>
    <row r="2750" spans="1:19" s="1" customFormat="1" x14ac:dyDescent="0.4">
      <c r="A2750" s="12"/>
      <c r="B2750" s="12"/>
      <c r="C2750" s="42"/>
      <c r="D2750" s="12"/>
      <c r="E2750" s="12"/>
      <c r="F2750" s="12"/>
      <c r="G2750" s="12"/>
      <c r="H2750" s="12"/>
      <c r="I2750" s="12"/>
      <c r="J2750" s="12"/>
      <c r="K2750" s="12"/>
      <c r="L2750" s="12"/>
      <c r="M2750" s="49"/>
      <c r="N2750" s="49"/>
      <c r="O2750" s="12"/>
      <c r="P2750" s="12"/>
      <c r="Q2750" s="12"/>
      <c r="R2750" s="12"/>
      <c r="S2750" s="12"/>
    </row>
    <row r="2751" spans="1:19" s="1" customFormat="1" x14ac:dyDescent="0.4">
      <c r="A2751" s="12"/>
      <c r="B2751" s="12"/>
      <c r="C2751" s="42"/>
      <c r="D2751" s="12"/>
      <c r="E2751" s="12"/>
      <c r="F2751" s="12"/>
      <c r="G2751" s="12"/>
      <c r="H2751" s="12"/>
      <c r="I2751" s="12"/>
      <c r="J2751" s="12"/>
      <c r="K2751" s="12"/>
      <c r="L2751" s="12"/>
      <c r="M2751" s="49"/>
      <c r="N2751" s="49"/>
      <c r="O2751" s="12"/>
      <c r="P2751" s="12"/>
      <c r="Q2751" s="12"/>
      <c r="R2751" s="12"/>
      <c r="S2751" s="12"/>
    </row>
    <row r="2752" spans="1:19" s="1" customFormat="1" x14ac:dyDescent="0.4">
      <c r="A2752" s="12"/>
      <c r="B2752" s="12"/>
      <c r="C2752" s="42"/>
      <c r="D2752" s="12"/>
      <c r="E2752" s="12"/>
      <c r="F2752" s="12"/>
      <c r="G2752" s="12"/>
      <c r="H2752" s="12"/>
      <c r="I2752" s="12"/>
      <c r="J2752" s="12"/>
      <c r="K2752" s="12"/>
      <c r="L2752" s="12"/>
      <c r="M2752" s="49"/>
      <c r="N2752" s="49"/>
      <c r="O2752" s="12"/>
      <c r="P2752" s="12"/>
      <c r="Q2752" s="12"/>
      <c r="R2752" s="12"/>
      <c r="S2752" s="12"/>
    </row>
    <row r="2753" spans="1:19" s="1" customFormat="1" x14ac:dyDescent="0.4">
      <c r="A2753" s="12"/>
      <c r="B2753" s="12"/>
      <c r="C2753" s="42"/>
      <c r="D2753" s="12"/>
      <c r="E2753" s="12"/>
      <c r="F2753" s="12"/>
      <c r="G2753" s="12"/>
      <c r="H2753" s="12"/>
      <c r="I2753" s="12"/>
      <c r="J2753" s="12"/>
      <c r="K2753" s="12"/>
      <c r="L2753" s="12"/>
      <c r="M2753" s="49"/>
      <c r="N2753" s="49"/>
      <c r="O2753" s="12"/>
      <c r="P2753" s="12"/>
      <c r="Q2753" s="12"/>
      <c r="R2753" s="12"/>
      <c r="S2753" s="12"/>
    </row>
    <row r="2754" spans="1:19" s="1" customFormat="1" x14ac:dyDescent="0.4">
      <c r="A2754" s="12"/>
      <c r="B2754" s="12"/>
      <c r="C2754" s="42"/>
      <c r="D2754" s="12"/>
      <c r="E2754" s="12"/>
      <c r="F2754" s="12"/>
      <c r="G2754" s="12"/>
      <c r="H2754" s="12"/>
      <c r="I2754" s="12"/>
      <c r="J2754" s="12"/>
      <c r="K2754" s="12"/>
      <c r="L2754" s="12"/>
      <c r="M2754" s="49"/>
      <c r="N2754" s="49"/>
      <c r="O2754" s="12"/>
      <c r="P2754" s="12"/>
      <c r="Q2754" s="12"/>
      <c r="R2754" s="12"/>
      <c r="S2754" s="12"/>
    </row>
    <row r="2755" spans="1:19" s="1" customFormat="1" x14ac:dyDescent="0.4">
      <c r="A2755" s="12"/>
      <c r="B2755" s="12"/>
      <c r="C2755" s="42"/>
      <c r="D2755" s="12"/>
      <c r="E2755" s="12"/>
      <c r="F2755" s="12"/>
      <c r="G2755" s="12"/>
      <c r="H2755" s="12"/>
      <c r="I2755" s="12"/>
      <c r="J2755" s="12"/>
      <c r="K2755" s="12"/>
      <c r="L2755" s="12"/>
      <c r="M2755" s="49"/>
      <c r="N2755" s="49"/>
      <c r="O2755" s="12"/>
      <c r="P2755" s="12"/>
      <c r="Q2755" s="12"/>
      <c r="R2755" s="12"/>
      <c r="S2755" s="12"/>
    </row>
    <row r="2756" spans="1:19" s="1" customFormat="1" x14ac:dyDescent="0.4">
      <c r="A2756" s="12"/>
      <c r="B2756" s="12"/>
      <c r="C2756" s="42"/>
      <c r="D2756" s="12"/>
      <c r="E2756" s="12"/>
      <c r="F2756" s="12"/>
      <c r="G2756" s="12"/>
      <c r="H2756" s="12"/>
      <c r="I2756" s="12"/>
      <c r="J2756" s="12"/>
      <c r="K2756" s="12"/>
      <c r="L2756" s="12"/>
      <c r="M2756" s="49"/>
      <c r="N2756" s="49"/>
      <c r="O2756" s="12"/>
      <c r="P2756" s="12"/>
      <c r="Q2756" s="12"/>
      <c r="R2756" s="12"/>
      <c r="S2756" s="12"/>
    </row>
    <row r="2757" spans="1:19" s="1" customFormat="1" x14ac:dyDescent="0.4">
      <c r="A2757" s="12"/>
      <c r="B2757" s="12"/>
      <c r="C2757" s="42"/>
      <c r="D2757" s="12"/>
      <c r="E2757" s="12"/>
      <c r="F2757" s="12"/>
      <c r="G2757" s="12"/>
      <c r="H2757" s="12"/>
      <c r="I2757" s="12"/>
      <c r="J2757" s="12"/>
      <c r="K2757" s="12"/>
      <c r="L2757" s="12"/>
      <c r="M2757" s="49"/>
      <c r="N2757" s="49"/>
      <c r="O2757" s="12"/>
      <c r="P2757" s="12"/>
      <c r="Q2757" s="12"/>
      <c r="R2757" s="12"/>
      <c r="S2757" s="12"/>
    </row>
    <row r="2758" spans="1:19" s="1" customFormat="1" x14ac:dyDescent="0.4">
      <c r="A2758" s="12"/>
      <c r="B2758" s="12"/>
      <c r="C2758" s="42"/>
      <c r="D2758" s="12"/>
      <c r="E2758" s="12"/>
      <c r="F2758" s="12"/>
      <c r="G2758" s="12"/>
      <c r="H2758" s="12"/>
      <c r="I2758" s="12"/>
      <c r="J2758" s="12"/>
      <c r="K2758" s="12"/>
      <c r="L2758" s="12"/>
      <c r="M2758" s="49"/>
      <c r="N2758" s="49"/>
      <c r="O2758" s="12"/>
      <c r="P2758" s="12"/>
      <c r="Q2758" s="12"/>
      <c r="R2758" s="12"/>
      <c r="S2758" s="12"/>
    </row>
    <row r="2759" spans="1:19" s="1" customFormat="1" x14ac:dyDescent="0.4">
      <c r="A2759" s="12"/>
      <c r="B2759" s="12"/>
      <c r="C2759" s="42"/>
      <c r="D2759" s="12"/>
      <c r="E2759" s="12"/>
      <c r="F2759" s="12"/>
      <c r="G2759" s="12"/>
      <c r="H2759" s="12"/>
      <c r="I2759" s="12"/>
      <c r="J2759" s="12"/>
      <c r="K2759" s="12"/>
      <c r="L2759" s="12"/>
      <c r="M2759" s="49"/>
      <c r="N2759" s="49"/>
      <c r="O2759" s="12"/>
      <c r="P2759" s="12"/>
      <c r="Q2759" s="12"/>
      <c r="R2759" s="12"/>
      <c r="S2759" s="12"/>
    </row>
    <row r="2760" spans="1:19" s="1" customFormat="1" x14ac:dyDescent="0.4">
      <c r="A2760" s="12"/>
      <c r="B2760" s="12"/>
      <c r="C2760" s="42"/>
      <c r="D2760" s="12"/>
      <c r="E2760" s="12"/>
      <c r="F2760" s="12"/>
      <c r="G2760" s="12"/>
      <c r="H2760" s="12"/>
      <c r="I2760" s="12"/>
      <c r="J2760" s="12"/>
      <c r="K2760" s="12"/>
      <c r="L2760" s="12"/>
      <c r="M2760" s="49"/>
      <c r="N2760" s="49"/>
      <c r="O2760" s="12"/>
      <c r="P2760" s="12"/>
      <c r="Q2760" s="12"/>
      <c r="R2760" s="12"/>
      <c r="S2760" s="12"/>
    </row>
    <row r="2761" spans="1:19" s="1" customFormat="1" x14ac:dyDescent="0.4">
      <c r="A2761" s="12"/>
      <c r="B2761" s="12"/>
      <c r="C2761" s="42"/>
      <c r="D2761" s="12"/>
      <c r="E2761" s="12"/>
      <c r="F2761" s="12"/>
      <c r="G2761" s="12"/>
      <c r="H2761" s="12"/>
      <c r="I2761" s="12"/>
      <c r="J2761" s="12"/>
      <c r="K2761" s="12"/>
      <c r="L2761" s="12"/>
      <c r="M2761" s="49"/>
      <c r="N2761" s="49"/>
      <c r="O2761" s="12"/>
      <c r="P2761" s="12"/>
      <c r="Q2761" s="12"/>
      <c r="R2761" s="12"/>
      <c r="S2761" s="12"/>
    </row>
    <row r="2762" spans="1:19" s="1" customFormat="1" x14ac:dyDescent="0.4">
      <c r="A2762" s="12"/>
      <c r="B2762" s="12"/>
      <c r="C2762" s="42"/>
      <c r="D2762" s="12"/>
      <c r="E2762" s="12"/>
      <c r="F2762" s="12"/>
      <c r="G2762" s="12"/>
      <c r="H2762" s="12"/>
      <c r="I2762" s="12"/>
      <c r="J2762" s="12"/>
      <c r="K2762" s="12"/>
      <c r="L2762" s="12"/>
      <c r="M2762" s="49"/>
      <c r="N2762" s="49"/>
      <c r="O2762" s="12"/>
      <c r="P2762" s="12"/>
      <c r="Q2762" s="12"/>
      <c r="R2762" s="12"/>
      <c r="S2762" s="12"/>
    </row>
    <row r="2763" spans="1:19" s="1" customFormat="1" x14ac:dyDescent="0.4">
      <c r="A2763" s="12"/>
      <c r="B2763" s="12"/>
      <c r="C2763" s="42"/>
      <c r="D2763" s="12"/>
      <c r="E2763" s="12"/>
      <c r="F2763" s="12"/>
      <c r="G2763" s="12"/>
      <c r="H2763" s="12"/>
      <c r="I2763" s="12"/>
      <c r="J2763" s="12"/>
      <c r="K2763" s="12"/>
      <c r="L2763" s="12"/>
      <c r="M2763" s="49"/>
      <c r="N2763" s="49"/>
      <c r="O2763" s="12"/>
      <c r="P2763" s="12"/>
      <c r="Q2763" s="12"/>
      <c r="R2763" s="12"/>
      <c r="S2763" s="12"/>
    </row>
    <row r="2764" spans="1:19" s="1" customFormat="1" x14ac:dyDescent="0.4">
      <c r="A2764" s="12"/>
      <c r="B2764" s="12"/>
      <c r="C2764" s="42"/>
      <c r="D2764" s="12"/>
      <c r="E2764" s="12"/>
      <c r="F2764" s="12"/>
      <c r="G2764" s="12"/>
      <c r="H2764" s="12"/>
      <c r="I2764" s="12"/>
      <c r="J2764" s="12"/>
      <c r="K2764" s="12"/>
      <c r="L2764" s="12"/>
      <c r="M2764" s="49"/>
      <c r="N2764" s="49"/>
      <c r="O2764" s="12"/>
      <c r="P2764" s="12"/>
      <c r="Q2764" s="12"/>
      <c r="R2764" s="12"/>
      <c r="S2764" s="12"/>
    </row>
    <row r="2765" spans="1:19" s="1" customFormat="1" x14ac:dyDescent="0.4">
      <c r="A2765" s="12"/>
      <c r="B2765" s="12"/>
      <c r="C2765" s="42"/>
      <c r="D2765" s="12"/>
      <c r="E2765" s="12"/>
      <c r="F2765" s="12"/>
      <c r="G2765" s="12"/>
      <c r="H2765" s="12"/>
      <c r="I2765" s="12"/>
      <c r="J2765" s="12"/>
      <c r="K2765" s="12"/>
      <c r="L2765" s="12"/>
      <c r="M2765" s="49"/>
      <c r="N2765" s="49"/>
      <c r="O2765" s="12"/>
      <c r="P2765" s="12"/>
      <c r="Q2765" s="12"/>
      <c r="R2765" s="12"/>
      <c r="S2765" s="12"/>
    </row>
    <row r="2766" spans="1:19" s="1" customFormat="1" x14ac:dyDescent="0.4">
      <c r="A2766" s="12"/>
      <c r="B2766" s="12"/>
      <c r="C2766" s="42"/>
      <c r="D2766" s="12"/>
      <c r="E2766" s="12"/>
      <c r="F2766" s="12"/>
      <c r="G2766" s="12"/>
      <c r="H2766" s="12"/>
      <c r="I2766" s="12"/>
      <c r="J2766" s="12"/>
      <c r="K2766" s="12"/>
      <c r="L2766" s="12"/>
      <c r="M2766" s="49"/>
      <c r="N2766" s="49"/>
      <c r="O2766" s="12"/>
      <c r="P2766" s="12"/>
      <c r="Q2766" s="12"/>
      <c r="R2766" s="12"/>
      <c r="S2766" s="12"/>
    </row>
    <row r="2767" spans="1:19" s="1" customFormat="1" x14ac:dyDescent="0.4">
      <c r="A2767" s="12"/>
      <c r="B2767" s="12"/>
      <c r="C2767" s="42"/>
      <c r="D2767" s="12"/>
      <c r="E2767" s="12"/>
      <c r="F2767" s="12"/>
      <c r="G2767" s="12"/>
      <c r="H2767" s="12"/>
      <c r="I2767" s="12"/>
      <c r="J2767" s="12"/>
      <c r="K2767" s="12"/>
      <c r="L2767" s="12"/>
      <c r="M2767" s="49"/>
      <c r="N2767" s="49"/>
      <c r="O2767" s="12"/>
      <c r="P2767" s="12"/>
      <c r="Q2767" s="12"/>
      <c r="R2767" s="12"/>
      <c r="S2767" s="12"/>
    </row>
    <row r="2768" spans="1:19" s="1" customFormat="1" x14ac:dyDescent="0.4">
      <c r="A2768" s="12"/>
      <c r="B2768" s="12"/>
      <c r="C2768" s="42"/>
      <c r="D2768" s="12"/>
      <c r="E2768" s="12"/>
      <c r="F2768" s="12"/>
      <c r="G2768" s="12"/>
      <c r="H2768" s="12"/>
      <c r="I2768" s="12"/>
      <c r="J2768" s="12"/>
      <c r="K2768" s="12"/>
      <c r="L2768" s="12"/>
      <c r="M2768" s="49"/>
      <c r="N2768" s="49"/>
      <c r="O2768" s="12"/>
      <c r="P2768" s="12"/>
      <c r="Q2768" s="12"/>
      <c r="R2768" s="12"/>
      <c r="S2768" s="12"/>
    </row>
    <row r="2769" spans="1:19" s="1" customFormat="1" x14ac:dyDescent="0.4">
      <c r="A2769" s="12"/>
      <c r="B2769" s="12"/>
      <c r="C2769" s="42"/>
      <c r="D2769" s="12"/>
      <c r="E2769" s="12"/>
      <c r="F2769" s="12"/>
      <c r="G2769" s="12"/>
      <c r="H2769" s="12"/>
      <c r="I2769" s="12"/>
      <c r="J2769" s="12"/>
      <c r="K2769" s="12"/>
      <c r="L2769" s="12"/>
      <c r="M2769" s="49"/>
      <c r="N2769" s="49"/>
      <c r="O2769" s="12"/>
      <c r="P2769" s="12"/>
      <c r="Q2769" s="12"/>
      <c r="R2769" s="12"/>
      <c r="S2769" s="12"/>
    </row>
    <row r="2770" spans="1:19" s="1" customFormat="1" x14ac:dyDescent="0.4">
      <c r="A2770" s="12"/>
      <c r="B2770" s="12"/>
      <c r="C2770" s="42"/>
      <c r="D2770" s="12"/>
      <c r="E2770" s="12"/>
      <c r="F2770" s="12"/>
      <c r="G2770" s="12"/>
      <c r="H2770" s="12"/>
      <c r="I2770" s="12"/>
      <c r="J2770" s="12"/>
      <c r="K2770" s="12"/>
      <c r="L2770" s="12"/>
      <c r="M2770" s="49"/>
      <c r="N2770" s="49"/>
      <c r="O2770" s="12"/>
      <c r="P2770" s="12"/>
      <c r="Q2770" s="12"/>
      <c r="R2770" s="12"/>
      <c r="S2770" s="12"/>
    </row>
    <row r="2771" spans="1:19" s="1" customFormat="1" x14ac:dyDescent="0.4">
      <c r="A2771" s="12"/>
      <c r="B2771" s="12"/>
      <c r="C2771" s="42"/>
      <c r="D2771" s="12"/>
      <c r="E2771" s="12"/>
      <c r="F2771" s="12"/>
      <c r="G2771" s="12"/>
      <c r="H2771" s="12"/>
      <c r="I2771" s="12"/>
      <c r="J2771" s="12"/>
      <c r="K2771" s="12"/>
      <c r="L2771" s="12"/>
      <c r="M2771" s="49"/>
      <c r="N2771" s="49"/>
      <c r="O2771" s="12"/>
      <c r="P2771" s="12"/>
      <c r="Q2771" s="12"/>
      <c r="R2771" s="12"/>
      <c r="S2771" s="12"/>
    </row>
    <row r="2772" spans="1:19" s="1" customFormat="1" x14ac:dyDescent="0.4">
      <c r="A2772" s="12"/>
      <c r="B2772" s="12"/>
      <c r="C2772" s="42"/>
      <c r="D2772" s="12"/>
      <c r="E2772" s="12"/>
      <c r="F2772" s="12"/>
      <c r="G2772" s="12"/>
      <c r="H2772" s="12"/>
      <c r="I2772" s="12"/>
      <c r="J2772" s="12"/>
      <c r="K2772" s="12"/>
      <c r="L2772" s="12"/>
      <c r="M2772" s="49"/>
      <c r="N2772" s="49"/>
      <c r="O2772" s="12"/>
      <c r="P2772" s="12"/>
      <c r="Q2772" s="12"/>
      <c r="R2772" s="12"/>
      <c r="S2772" s="12"/>
    </row>
    <row r="2773" spans="1:19" s="1" customFormat="1" x14ac:dyDescent="0.4">
      <c r="A2773" s="12"/>
      <c r="B2773" s="12"/>
      <c r="C2773" s="42"/>
      <c r="D2773" s="12"/>
      <c r="E2773" s="12"/>
      <c r="F2773" s="12"/>
      <c r="G2773" s="12"/>
      <c r="H2773" s="12"/>
      <c r="I2773" s="12"/>
      <c r="J2773" s="12"/>
      <c r="K2773" s="12"/>
      <c r="L2773" s="12"/>
      <c r="M2773" s="49"/>
      <c r="N2773" s="49"/>
      <c r="O2773" s="12"/>
      <c r="P2773" s="12"/>
      <c r="Q2773" s="12"/>
      <c r="R2773" s="12"/>
      <c r="S2773" s="12"/>
    </row>
    <row r="2774" spans="1:19" s="1" customFormat="1" x14ac:dyDescent="0.4">
      <c r="A2774" s="12"/>
      <c r="B2774" s="12"/>
      <c r="C2774" s="42"/>
      <c r="D2774" s="12"/>
      <c r="E2774" s="12"/>
      <c r="F2774" s="12"/>
      <c r="G2774" s="12"/>
      <c r="H2774" s="12"/>
      <c r="I2774" s="12"/>
      <c r="J2774" s="12"/>
      <c r="K2774" s="12"/>
      <c r="L2774" s="12"/>
      <c r="M2774" s="49"/>
      <c r="N2774" s="49"/>
      <c r="O2774" s="12"/>
      <c r="P2774" s="12"/>
      <c r="Q2774" s="12"/>
      <c r="R2774" s="12"/>
      <c r="S2774" s="12"/>
    </row>
    <row r="2775" spans="1:19" s="1" customFormat="1" x14ac:dyDescent="0.4">
      <c r="A2775" s="12"/>
      <c r="B2775" s="12"/>
      <c r="C2775" s="42"/>
      <c r="D2775" s="12"/>
      <c r="E2775" s="12"/>
      <c r="F2775" s="12"/>
      <c r="G2775" s="12"/>
      <c r="H2775" s="12"/>
      <c r="I2775" s="12"/>
      <c r="J2775" s="12"/>
      <c r="K2775" s="12"/>
      <c r="L2775" s="12"/>
      <c r="M2775" s="49"/>
      <c r="N2775" s="49"/>
      <c r="O2775" s="12"/>
      <c r="P2775" s="12"/>
      <c r="Q2775" s="12"/>
      <c r="R2775" s="12"/>
      <c r="S2775" s="12"/>
    </row>
    <row r="2776" spans="1:19" s="1" customFormat="1" x14ac:dyDescent="0.4">
      <c r="A2776" s="12"/>
      <c r="B2776" s="12"/>
      <c r="C2776" s="42"/>
      <c r="D2776" s="12"/>
      <c r="E2776" s="12"/>
      <c r="F2776" s="12"/>
      <c r="G2776" s="12"/>
      <c r="H2776" s="12"/>
      <c r="I2776" s="12"/>
      <c r="J2776" s="12"/>
      <c r="K2776" s="12"/>
      <c r="L2776" s="12"/>
      <c r="M2776" s="49"/>
      <c r="N2776" s="49"/>
      <c r="O2776" s="12"/>
      <c r="P2776" s="12"/>
      <c r="Q2776" s="12"/>
      <c r="R2776" s="12"/>
      <c r="S2776" s="12"/>
    </row>
    <row r="2777" spans="1:19" s="1" customFormat="1" x14ac:dyDescent="0.4">
      <c r="A2777" s="12"/>
      <c r="B2777" s="12"/>
      <c r="C2777" s="42"/>
      <c r="D2777" s="12"/>
      <c r="E2777" s="12"/>
      <c r="F2777" s="12"/>
      <c r="G2777" s="12"/>
      <c r="H2777" s="12"/>
      <c r="I2777" s="12"/>
      <c r="J2777" s="12"/>
      <c r="K2777" s="12"/>
      <c r="L2777" s="12"/>
      <c r="M2777" s="49"/>
      <c r="N2777" s="49"/>
      <c r="O2777" s="12"/>
      <c r="P2777" s="12"/>
      <c r="Q2777" s="12"/>
      <c r="R2777" s="12"/>
      <c r="S2777" s="12"/>
    </row>
    <row r="2778" spans="1:19" s="1" customFormat="1" x14ac:dyDescent="0.4">
      <c r="A2778" s="12"/>
      <c r="B2778" s="12"/>
      <c r="C2778" s="42"/>
      <c r="D2778" s="12"/>
      <c r="E2778" s="12"/>
      <c r="F2778" s="12"/>
      <c r="G2778" s="12"/>
      <c r="H2778" s="12"/>
      <c r="I2778" s="12"/>
      <c r="J2778" s="12"/>
      <c r="K2778" s="12"/>
      <c r="L2778" s="12"/>
      <c r="M2778" s="49"/>
      <c r="N2778" s="49"/>
      <c r="O2778" s="12"/>
      <c r="P2778" s="12"/>
      <c r="Q2778" s="12"/>
      <c r="R2778" s="12"/>
      <c r="S2778" s="12"/>
    </row>
    <row r="2779" spans="1:19" s="1" customFormat="1" x14ac:dyDescent="0.4">
      <c r="A2779" s="12"/>
      <c r="B2779" s="12"/>
      <c r="C2779" s="42"/>
      <c r="D2779" s="12"/>
      <c r="E2779" s="12"/>
      <c r="F2779" s="12"/>
      <c r="G2779" s="12"/>
      <c r="H2779" s="12"/>
      <c r="I2779" s="12"/>
      <c r="J2779" s="12"/>
      <c r="K2779" s="12"/>
      <c r="L2779" s="12"/>
      <c r="M2779" s="49"/>
      <c r="N2779" s="49"/>
      <c r="O2779" s="12"/>
      <c r="P2779" s="12"/>
      <c r="Q2779" s="12"/>
      <c r="R2779" s="12"/>
      <c r="S2779" s="12"/>
    </row>
    <row r="2780" spans="1:19" s="1" customFormat="1" x14ac:dyDescent="0.4">
      <c r="A2780" s="12"/>
      <c r="B2780" s="12"/>
      <c r="C2780" s="42"/>
      <c r="D2780" s="12"/>
      <c r="E2780" s="12"/>
      <c r="F2780" s="12"/>
      <c r="G2780" s="12"/>
      <c r="H2780" s="12"/>
      <c r="I2780" s="12"/>
      <c r="J2780" s="12"/>
      <c r="K2780" s="12"/>
      <c r="L2780" s="12"/>
      <c r="M2780" s="49"/>
      <c r="N2780" s="49"/>
      <c r="O2780" s="12"/>
      <c r="P2780" s="12"/>
      <c r="Q2780" s="12"/>
      <c r="R2780" s="12"/>
      <c r="S2780" s="12"/>
    </row>
    <row r="2781" spans="1:19" s="1" customFormat="1" x14ac:dyDescent="0.4">
      <c r="A2781" s="12"/>
      <c r="B2781" s="12"/>
      <c r="C2781" s="42"/>
      <c r="D2781" s="12"/>
      <c r="E2781" s="12"/>
      <c r="F2781" s="12"/>
      <c r="G2781" s="12"/>
      <c r="H2781" s="12"/>
      <c r="I2781" s="12"/>
      <c r="J2781" s="12"/>
      <c r="K2781" s="12"/>
      <c r="L2781" s="12"/>
      <c r="M2781" s="49"/>
      <c r="N2781" s="49"/>
      <c r="O2781" s="12"/>
      <c r="P2781" s="12"/>
      <c r="Q2781" s="12"/>
      <c r="R2781" s="12"/>
      <c r="S2781" s="12"/>
    </row>
    <row r="2782" spans="1:19" s="1" customFormat="1" x14ac:dyDescent="0.4">
      <c r="A2782" s="12"/>
      <c r="B2782" s="12"/>
      <c r="C2782" s="42"/>
      <c r="D2782" s="12"/>
      <c r="E2782" s="12"/>
      <c r="F2782" s="12"/>
      <c r="G2782" s="12"/>
      <c r="H2782" s="12"/>
      <c r="I2782" s="12"/>
      <c r="J2782" s="12"/>
      <c r="K2782" s="12"/>
      <c r="L2782" s="12"/>
      <c r="M2782" s="49"/>
      <c r="N2782" s="49"/>
      <c r="O2782" s="12"/>
      <c r="P2782" s="12"/>
      <c r="Q2782" s="12"/>
      <c r="R2782" s="12"/>
      <c r="S2782" s="12"/>
    </row>
    <row r="2783" spans="1:19" s="1" customFormat="1" x14ac:dyDescent="0.4">
      <c r="A2783" s="12"/>
      <c r="B2783" s="12"/>
      <c r="C2783" s="42"/>
      <c r="D2783" s="12"/>
      <c r="E2783" s="12"/>
      <c r="F2783" s="12"/>
      <c r="G2783" s="12"/>
      <c r="H2783" s="12"/>
      <c r="I2783" s="12"/>
      <c r="J2783" s="12"/>
      <c r="K2783" s="12"/>
      <c r="L2783" s="12"/>
      <c r="M2783" s="49"/>
      <c r="N2783" s="49"/>
      <c r="O2783" s="12"/>
      <c r="P2783" s="12"/>
      <c r="Q2783" s="12"/>
      <c r="R2783" s="12"/>
      <c r="S2783" s="12"/>
    </row>
    <row r="2784" spans="1:19" s="1" customFormat="1" x14ac:dyDescent="0.4">
      <c r="A2784" s="12"/>
      <c r="B2784" s="12"/>
      <c r="C2784" s="42"/>
      <c r="D2784" s="12"/>
      <c r="E2784" s="12"/>
      <c r="F2784" s="12"/>
      <c r="G2784" s="12"/>
      <c r="H2784" s="12"/>
      <c r="I2784" s="12"/>
      <c r="J2784" s="12"/>
      <c r="K2784" s="12"/>
      <c r="L2784" s="12"/>
      <c r="M2784" s="49"/>
      <c r="N2784" s="49"/>
      <c r="O2784" s="12"/>
      <c r="P2784" s="12"/>
      <c r="Q2784" s="12"/>
      <c r="R2784" s="12"/>
      <c r="S2784" s="12"/>
    </row>
    <row r="2785" spans="1:19" s="1" customFormat="1" x14ac:dyDescent="0.4">
      <c r="A2785" s="12"/>
      <c r="B2785" s="12"/>
      <c r="C2785" s="42"/>
      <c r="D2785" s="12"/>
      <c r="E2785" s="12"/>
      <c r="F2785" s="12"/>
      <c r="G2785" s="12"/>
      <c r="H2785" s="12"/>
      <c r="I2785" s="12"/>
      <c r="J2785" s="12"/>
      <c r="K2785" s="12"/>
      <c r="L2785" s="12"/>
      <c r="M2785" s="49"/>
      <c r="N2785" s="49"/>
      <c r="O2785" s="12"/>
      <c r="P2785" s="12"/>
      <c r="Q2785" s="12"/>
      <c r="R2785" s="12"/>
      <c r="S2785" s="12"/>
    </row>
    <row r="2786" spans="1:19" s="1" customFormat="1" x14ac:dyDescent="0.4">
      <c r="A2786" s="12"/>
      <c r="B2786" s="12"/>
      <c r="C2786" s="42"/>
      <c r="D2786" s="12"/>
      <c r="E2786" s="12"/>
      <c r="F2786" s="12"/>
      <c r="G2786" s="12"/>
      <c r="H2786" s="12"/>
      <c r="I2786" s="12"/>
      <c r="J2786" s="12"/>
      <c r="K2786" s="12"/>
      <c r="L2786" s="12"/>
      <c r="M2786" s="49"/>
      <c r="N2786" s="49"/>
      <c r="O2786" s="12"/>
      <c r="P2786" s="12"/>
      <c r="Q2786" s="12"/>
      <c r="R2786" s="12"/>
      <c r="S2786" s="12"/>
    </row>
    <row r="2787" spans="1:19" s="1" customFormat="1" x14ac:dyDescent="0.4">
      <c r="A2787" s="12"/>
      <c r="B2787" s="12"/>
      <c r="C2787" s="42"/>
      <c r="D2787" s="12"/>
      <c r="E2787" s="12"/>
      <c r="F2787" s="12"/>
      <c r="G2787" s="12"/>
      <c r="H2787" s="12"/>
      <c r="I2787" s="12"/>
      <c r="J2787" s="12"/>
      <c r="K2787" s="12"/>
      <c r="L2787" s="12"/>
      <c r="M2787" s="49"/>
      <c r="N2787" s="49"/>
      <c r="O2787" s="12"/>
      <c r="P2787" s="12"/>
      <c r="Q2787" s="12"/>
      <c r="R2787" s="12"/>
      <c r="S2787" s="12"/>
    </row>
    <row r="2788" spans="1:19" s="1" customFormat="1" x14ac:dyDescent="0.4">
      <c r="A2788" s="12"/>
      <c r="B2788" s="12"/>
      <c r="C2788" s="42"/>
      <c r="D2788" s="12"/>
      <c r="E2788" s="12"/>
      <c r="F2788" s="12"/>
      <c r="G2788" s="12"/>
      <c r="H2788" s="12"/>
      <c r="I2788" s="12"/>
      <c r="J2788" s="12"/>
      <c r="K2788" s="12"/>
      <c r="L2788" s="12"/>
      <c r="M2788" s="49"/>
      <c r="N2788" s="49"/>
      <c r="O2788" s="12"/>
      <c r="P2788" s="12"/>
      <c r="Q2788" s="12"/>
      <c r="R2788" s="12"/>
      <c r="S2788" s="12"/>
    </row>
    <row r="2789" spans="1:19" s="1" customFormat="1" x14ac:dyDescent="0.4">
      <c r="A2789" s="12"/>
      <c r="B2789" s="12"/>
      <c r="C2789" s="42"/>
      <c r="D2789" s="12"/>
      <c r="E2789" s="12"/>
      <c r="F2789" s="12"/>
      <c r="G2789" s="12"/>
      <c r="H2789" s="12"/>
      <c r="I2789" s="12"/>
      <c r="J2789" s="12"/>
      <c r="K2789" s="12"/>
      <c r="L2789" s="12"/>
      <c r="M2789" s="49"/>
      <c r="N2789" s="49"/>
      <c r="O2789" s="12"/>
      <c r="P2789" s="12"/>
      <c r="Q2789" s="12"/>
      <c r="R2789" s="12"/>
      <c r="S2789" s="12"/>
    </row>
    <row r="2790" spans="1:19" s="1" customFormat="1" x14ac:dyDescent="0.4">
      <c r="A2790" s="12"/>
      <c r="B2790" s="12"/>
      <c r="C2790" s="42"/>
      <c r="D2790" s="12"/>
      <c r="E2790" s="12"/>
      <c r="F2790" s="12"/>
      <c r="G2790" s="12"/>
      <c r="H2790" s="12"/>
      <c r="I2790" s="12"/>
      <c r="J2790" s="12"/>
      <c r="K2790" s="12"/>
      <c r="L2790" s="12"/>
      <c r="M2790" s="49"/>
      <c r="N2790" s="49"/>
      <c r="O2790" s="12"/>
      <c r="P2790" s="12"/>
      <c r="Q2790" s="12"/>
      <c r="R2790" s="12"/>
      <c r="S2790" s="12"/>
    </row>
    <row r="2791" spans="1:19" s="1" customFormat="1" x14ac:dyDescent="0.4">
      <c r="A2791" s="12"/>
      <c r="B2791" s="12"/>
      <c r="C2791" s="42"/>
      <c r="D2791" s="12"/>
      <c r="E2791" s="12"/>
      <c r="F2791" s="12"/>
      <c r="G2791" s="12"/>
      <c r="H2791" s="12"/>
      <c r="I2791" s="12"/>
      <c r="J2791" s="12"/>
      <c r="K2791" s="12"/>
      <c r="L2791" s="12"/>
      <c r="M2791" s="49"/>
      <c r="N2791" s="49"/>
      <c r="O2791" s="12"/>
      <c r="P2791" s="12"/>
      <c r="Q2791" s="12"/>
      <c r="R2791" s="12"/>
      <c r="S2791" s="12"/>
    </row>
    <row r="2792" spans="1:19" s="1" customFormat="1" x14ac:dyDescent="0.4">
      <c r="A2792" s="12"/>
      <c r="B2792" s="12"/>
      <c r="C2792" s="42"/>
      <c r="D2792" s="12"/>
      <c r="E2792" s="12"/>
      <c r="F2792" s="12"/>
      <c r="G2792" s="12"/>
      <c r="H2792" s="12"/>
      <c r="I2792" s="12"/>
      <c r="J2792" s="12"/>
      <c r="K2792" s="12"/>
      <c r="L2792" s="12"/>
      <c r="M2792" s="49"/>
      <c r="N2792" s="49"/>
      <c r="O2792" s="12"/>
      <c r="P2792" s="12"/>
      <c r="Q2792" s="12"/>
      <c r="R2792" s="12"/>
      <c r="S2792" s="12"/>
    </row>
    <row r="2793" spans="1:19" s="1" customFormat="1" x14ac:dyDescent="0.4">
      <c r="A2793" s="12"/>
      <c r="B2793" s="12"/>
      <c r="C2793" s="42"/>
      <c r="D2793" s="12"/>
      <c r="E2793" s="12"/>
      <c r="F2793" s="12"/>
      <c r="G2793" s="12"/>
      <c r="H2793" s="12"/>
      <c r="I2793" s="12"/>
      <c r="J2793" s="12"/>
      <c r="K2793" s="12"/>
      <c r="L2793" s="12"/>
      <c r="M2793" s="49"/>
      <c r="N2793" s="49"/>
      <c r="O2793" s="12"/>
      <c r="P2793" s="12"/>
      <c r="Q2793" s="12"/>
      <c r="R2793" s="12"/>
      <c r="S2793" s="12"/>
    </row>
    <row r="2794" spans="1:19" s="1" customFormat="1" x14ac:dyDescent="0.4">
      <c r="A2794" s="12"/>
      <c r="B2794" s="12"/>
      <c r="C2794" s="42"/>
      <c r="D2794" s="12"/>
      <c r="E2794" s="12"/>
      <c r="F2794" s="12"/>
      <c r="G2794" s="12"/>
      <c r="H2794" s="12"/>
      <c r="I2794" s="12"/>
      <c r="J2794" s="12"/>
      <c r="K2794" s="12"/>
      <c r="L2794" s="12"/>
      <c r="M2794" s="49"/>
      <c r="N2794" s="49"/>
      <c r="O2794" s="12"/>
      <c r="P2794" s="12"/>
      <c r="Q2794" s="12"/>
      <c r="R2794" s="12"/>
      <c r="S2794" s="12"/>
    </row>
    <row r="2795" spans="1:19" s="1" customFormat="1" x14ac:dyDescent="0.4">
      <c r="A2795" s="12"/>
      <c r="B2795" s="12"/>
      <c r="C2795" s="42"/>
      <c r="D2795" s="12"/>
      <c r="E2795" s="12"/>
      <c r="F2795" s="12"/>
      <c r="G2795" s="12"/>
      <c r="H2795" s="12"/>
      <c r="I2795" s="12"/>
      <c r="J2795" s="12"/>
      <c r="K2795" s="12"/>
      <c r="L2795" s="12"/>
      <c r="M2795" s="49"/>
      <c r="N2795" s="49"/>
      <c r="O2795" s="12"/>
      <c r="P2795" s="12"/>
      <c r="Q2795" s="12"/>
      <c r="R2795" s="12"/>
      <c r="S2795" s="12"/>
    </row>
    <row r="2796" spans="1:19" s="1" customFormat="1" x14ac:dyDescent="0.4">
      <c r="A2796" s="12"/>
      <c r="B2796" s="12"/>
      <c r="C2796" s="42"/>
      <c r="D2796" s="12"/>
      <c r="E2796" s="12"/>
      <c r="F2796" s="12"/>
      <c r="G2796" s="12"/>
      <c r="H2796" s="12"/>
      <c r="I2796" s="12"/>
      <c r="J2796" s="12"/>
      <c r="K2796" s="12"/>
      <c r="L2796" s="12"/>
      <c r="M2796" s="49"/>
      <c r="N2796" s="49"/>
      <c r="O2796" s="12"/>
      <c r="P2796" s="12"/>
      <c r="Q2796" s="12"/>
      <c r="R2796" s="12"/>
      <c r="S2796" s="12"/>
    </row>
    <row r="2797" spans="1:19" s="1" customFormat="1" x14ac:dyDescent="0.4">
      <c r="A2797" s="12"/>
      <c r="B2797" s="12"/>
      <c r="C2797" s="42"/>
      <c r="D2797" s="12"/>
      <c r="E2797" s="12"/>
      <c r="F2797" s="12"/>
      <c r="G2797" s="12"/>
      <c r="H2797" s="12"/>
      <c r="I2797" s="12"/>
      <c r="J2797" s="12"/>
      <c r="K2797" s="12"/>
      <c r="L2797" s="12"/>
      <c r="M2797" s="49"/>
      <c r="N2797" s="49"/>
      <c r="O2797" s="12"/>
      <c r="P2797" s="12"/>
      <c r="Q2797" s="12"/>
      <c r="R2797" s="12"/>
      <c r="S2797" s="12"/>
    </row>
    <row r="2798" spans="1:19" s="1" customFormat="1" x14ac:dyDescent="0.4">
      <c r="A2798" s="12"/>
      <c r="B2798" s="12"/>
      <c r="C2798" s="42"/>
      <c r="D2798" s="12"/>
      <c r="E2798" s="12"/>
      <c r="F2798" s="12"/>
      <c r="G2798" s="12"/>
      <c r="H2798" s="12"/>
      <c r="I2798" s="12"/>
      <c r="J2798" s="12"/>
      <c r="K2798" s="12"/>
      <c r="L2798" s="12"/>
      <c r="M2798" s="49"/>
      <c r="N2798" s="49"/>
      <c r="O2798" s="12"/>
      <c r="P2798" s="12"/>
      <c r="Q2798" s="12"/>
      <c r="R2798" s="12"/>
      <c r="S2798" s="12"/>
    </row>
    <row r="2799" spans="1:19" s="1" customFormat="1" x14ac:dyDescent="0.4">
      <c r="A2799" s="12"/>
      <c r="B2799" s="12"/>
      <c r="C2799" s="42"/>
      <c r="D2799" s="12"/>
      <c r="E2799" s="12"/>
      <c r="F2799" s="12"/>
      <c r="G2799" s="12"/>
      <c r="H2799" s="12"/>
      <c r="I2799" s="12"/>
      <c r="J2799" s="12"/>
      <c r="K2799" s="12"/>
      <c r="L2799" s="12"/>
      <c r="M2799" s="49"/>
      <c r="N2799" s="49"/>
      <c r="O2799" s="12"/>
      <c r="P2799" s="12"/>
      <c r="Q2799" s="12"/>
      <c r="R2799" s="12"/>
      <c r="S2799" s="12"/>
    </row>
    <row r="2800" spans="1:19" s="1" customFormat="1" x14ac:dyDescent="0.4">
      <c r="A2800" s="12"/>
      <c r="B2800" s="12"/>
      <c r="C2800" s="42"/>
      <c r="D2800" s="12"/>
      <c r="E2800" s="12"/>
      <c r="F2800" s="12"/>
      <c r="G2800" s="12"/>
      <c r="H2800" s="12"/>
      <c r="I2800" s="12"/>
      <c r="J2800" s="12"/>
      <c r="K2800" s="12"/>
      <c r="L2800" s="12"/>
      <c r="M2800" s="49"/>
      <c r="N2800" s="49"/>
      <c r="O2800" s="12"/>
      <c r="P2800" s="12"/>
      <c r="Q2800" s="12"/>
      <c r="R2800" s="12"/>
      <c r="S2800" s="12"/>
    </row>
    <row r="2801" spans="1:19" s="1" customFormat="1" x14ac:dyDescent="0.4">
      <c r="A2801" s="12"/>
      <c r="B2801" s="12"/>
      <c r="C2801" s="42"/>
      <c r="D2801" s="12"/>
      <c r="E2801" s="12"/>
      <c r="F2801" s="12"/>
      <c r="G2801" s="12"/>
      <c r="H2801" s="12"/>
      <c r="I2801" s="12"/>
      <c r="J2801" s="12"/>
      <c r="K2801" s="12"/>
      <c r="L2801" s="12"/>
      <c r="M2801" s="49"/>
      <c r="N2801" s="49"/>
      <c r="O2801" s="12"/>
      <c r="P2801" s="12"/>
      <c r="Q2801" s="12"/>
      <c r="R2801" s="12"/>
      <c r="S2801" s="12"/>
    </row>
    <row r="2802" spans="1:19" s="1" customFormat="1" x14ac:dyDescent="0.4">
      <c r="A2802" s="12"/>
      <c r="B2802" s="12"/>
      <c r="C2802" s="42"/>
      <c r="D2802" s="12"/>
      <c r="E2802" s="12"/>
      <c r="F2802" s="12"/>
      <c r="G2802" s="12"/>
      <c r="H2802" s="12"/>
      <c r="I2802" s="12"/>
      <c r="J2802" s="12"/>
      <c r="K2802" s="12"/>
      <c r="L2802" s="12"/>
      <c r="M2802" s="49"/>
      <c r="N2802" s="49"/>
      <c r="O2802" s="12"/>
      <c r="P2802" s="12"/>
      <c r="Q2802" s="12"/>
      <c r="R2802" s="12"/>
      <c r="S2802" s="12"/>
    </row>
    <row r="2803" spans="1:19" s="1" customFormat="1" x14ac:dyDescent="0.4">
      <c r="A2803" s="12"/>
      <c r="B2803" s="12"/>
      <c r="C2803" s="42"/>
      <c r="D2803" s="12"/>
      <c r="E2803" s="12"/>
      <c r="F2803" s="12"/>
      <c r="G2803" s="12"/>
      <c r="H2803" s="12"/>
      <c r="I2803" s="12"/>
      <c r="J2803" s="12"/>
      <c r="K2803" s="12"/>
      <c r="L2803" s="12"/>
      <c r="M2803" s="49"/>
      <c r="N2803" s="49"/>
      <c r="O2803" s="12"/>
      <c r="P2803" s="12"/>
      <c r="Q2803" s="12"/>
      <c r="R2803" s="12"/>
      <c r="S2803" s="12"/>
    </row>
    <row r="2804" spans="1:19" s="1" customFormat="1" x14ac:dyDescent="0.4">
      <c r="A2804" s="12"/>
      <c r="B2804" s="12"/>
      <c r="C2804" s="42"/>
      <c r="D2804" s="12"/>
      <c r="E2804" s="12"/>
      <c r="F2804" s="12"/>
      <c r="G2804" s="12"/>
      <c r="H2804" s="12"/>
      <c r="I2804" s="12"/>
      <c r="J2804" s="12"/>
      <c r="K2804" s="12"/>
      <c r="L2804" s="12"/>
      <c r="M2804" s="49"/>
      <c r="N2804" s="49"/>
      <c r="O2804" s="12"/>
      <c r="P2804" s="12"/>
      <c r="Q2804" s="12"/>
      <c r="R2804" s="12"/>
      <c r="S2804" s="12"/>
    </row>
    <row r="2805" spans="1:19" s="1" customFormat="1" x14ac:dyDescent="0.4">
      <c r="A2805" s="12"/>
      <c r="B2805" s="12"/>
      <c r="C2805" s="42"/>
      <c r="D2805" s="12"/>
      <c r="E2805" s="12"/>
      <c r="F2805" s="12"/>
      <c r="G2805" s="12"/>
      <c r="H2805" s="12"/>
      <c r="I2805" s="12"/>
      <c r="J2805" s="12"/>
      <c r="K2805" s="12"/>
      <c r="L2805" s="12"/>
      <c r="M2805" s="49"/>
      <c r="N2805" s="49"/>
      <c r="O2805" s="12"/>
      <c r="P2805" s="12"/>
      <c r="Q2805" s="12"/>
      <c r="R2805" s="12"/>
      <c r="S2805" s="12"/>
    </row>
    <row r="2806" spans="1:19" s="1" customFormat="1" x14ac:dyDescent="0.4">
      <c r="A2806" s="12"/>
      <c r="B2806" s="12"/>
      <c r="C2806" s="42"/>
      <c r="D2806" s="12"/>
      <c r="E2806" s="12"/>
      <c r="F2806" s="12"/>
      <c r="G2806" s="12"/>
      <c r="H2806" s="12"/>
      <c r="I2806" s="12"/>
      <c r="J2806" s="12"/>
      <c r="K2806" s="12"/>
      <c r="L2806" s="12"/>
      <c r="M2806" s="49"/>
      <c r="N2806" s="49"/>
      <c r="O2806" s="12"/>
      <c r="P2806" s="12"/>
      <c r="Q2806" s="12"/>
      <c r="R2806" s="12"/>
      <c r="S2806" s="12"/>
    </row>
    <row r="2807" spans="1:19" s="1" customFormat="1" x14ac:dyDescent="0.4">
      <c r="A2807" s="12"/>
      <c r="B2807" s="12"/>
      <c r="C2807" s="42"/>
      <c r="D2807" s="12"/>
      <c r="E2807" s="12"/>
      <c r="F2807" s="12"/>
      <c r="G2807" s="12"/>
      <c r="H2807" s="12"/>
      <c r="I2807" s="12"/>
      <c r="J2807" s="12"/>
      <c r="K2807" s="12"/>
      <c r="L2807" s="12"/>
      <c r="M2807" s="49"/>
      <c r="N2807" s="49"/>
      <c r="O2807" s="12"/>
      <c r="P2807" s="12"/>
      <c r="Q2807" s="12"/>
      <c r="R2807" s="12"/>
      <c r="S2807" s="12"/>
    </row>
    <row r="2808" spans="1:19" s="1" customFormat="1" x14ac:dyDescent="0.4">
      <c r="A2808" s="12"/>
      <c r="B2808" s="12"/>
      <c r="C2808" s="42"/>
      <c r="D2808" s="12"/>
      <c r="E2808" s="12"/>
      <c r="F2808" s="12"/>
      <c r="G2808" s="12"/>
      <c r="H2808" s="12"/>
      <c r="I2808" s="12"/>
      <c r="J2808" s="12"/>
      <c r="K2808" s="12"/>
      <c r="L2808" s="12"/>
      <c r="M2808" s="49"/>
      <c r="N2808" s="49"/>
      <c r="O2808" s="12"/>
      <c r="P2808" s="12"/>
      <c r="Q2808" s="12"/>
      <c r="R2808" s="12"/>
      <c r="S2808" s="12"/>
    </row>
    <row r="2809" spans="1:19" s="1" customFormat="1" x14ac:dyDescent="0.4">
      <c r="A2809" s="12"/>
      <c r="B2809" s="12"/>
      <c r="C2809" s="42"/>
      <c r="D2809" s="12"/>
      <c r="E2809" s="12"/>
      <c r="F2809" s="12"/>
      <c r="G2809" s="12"/>
      <c r="H2809" s="12"/>
      <c r="I2809" s="12"/>
      <c r="J2809" s="12"/>
      <c r="K2809" s="12"/>
      <c r="L2809" s="12"/>
      <c r="M2809" s="49"/>
      <c r="N2809" s="49"/>
      <c r="O2809" s="12"/>
      <c r="P2809" s="12"/>
      <c r="Q2809" s="12"/>
      <c r="R2809" s="12"/>
      <c r="S2809" s="12"/>
    </row>
    <row r="2810" spans="1:19" s="1" customFormat="1" x14ac:dyDescent="0.4">
      <c r="A2810" s="12"/>
      <c r="B2810" s="12"/>
      <c r="C2810" s="42"/>
      <c r="D2810" s="12"/>
      <c r="E2810" s="12"/>
      <c r="F2810" s="12"/>
      <c r="G2810" s="12"/>
      <c r="H2810" s="12"/>
      <c r="I2810" s="12"/>
      <c r="J2810" s="12"/>
      <c r="K2810" s="12"/>
      <c r="L2810" s="12"/>
      <c r="M2810" s="49"/>
      <c r="N2810" s="49"/>
      <c r="O2810" s="12"/>
      <c r="P2810" s="12"/>
      <c r="Q2810" s="12"/>
      <c r="R2810" s="12"/>
      <c r="S2810" s="12"/>
    </row>
    <row r="2811" spans="1:19" s="1" customFormat="1" x14ac:dyDescent="0.4">
      <c r="A2811" s="12"/>
      <c r="B2811" s="12"/>
      <c r="C2811" s="42"/>
      <c r="D2811" s="12"/>
      <c r="E2811" s="12"/>
      <c r="F2811" s="12"/>
      <c r="G2811" s="12"/>
      <c r="H2811" s="12"/>
      <c r="I2811" s="12"/>
      <c r="J2811" s="12"/>
      <c r="K2811" s="12"/>
      <c r="L2811" s="12"/>
      <c r="M2811" s="49"/>
      <c r="N2811" s="49"/>
      <c r="O2811" s="12"/>
      <c r="P2811" s="12"/>
      <c r="Q2811" s="12"/>
      <c r="R2811" s="12"/>
      <c r="S2811" s="12"/>
    </row>
    <row r="2812" spans="1:19" s="1" customFormat="1" x14ac:dyDescent="0.4">
      <c r="A2812" s="12"/>
      <c r="B2812" s="12"/>
      <c r="C2812" s="42"/>
      <c r="D2812" s="12"/>
      <c r="E2812" s="12"/>
      <c r="F2812" s="12"/>
      <c r="G2812" s="12"/>
      <c r="H2812" s="12"/>
      <c r="I2812" s="12"/>
      <c r="J2812" s="12"/>
      <c r="K2812" s="12"/>
      <c r="L2812" s="12"/>
      <c r="M2812" s="49"/>
      <c r="N2812" s="49"/>
      <c r="O2812" s="12"/>
      <c r="P2812" s="12"/>
      <c r="Q2812" s="12"/>
      <c r="R2812" s="12"/>
      <c r="S2812" s="12"/>
    </row>
    <row r="2813" spans="1:19" s="1" customFormat="1" x14ac:dyDescent="0.4">
      <c r="A2813" s="12"/>
      <c r="B2813" s="12"/>
      <c r="C2813" s="42"/>
      <c r="D2813" s="12"/>
      <c r="E2813" s="12"/>
      <c r="F2813" s="12"/>
      <c r="G2813" s="12"/>
      <c r="H2813" s="12"/>
      <c r="I2813" s="12"/>
      <c r="J2813" s="12"/>
      <c r="K2813" s="12"/>
      <c r="L2813" s="12"/>
      <c r="M2813" s="49"/>
      <c r="N2813" s="49"/>
      <c r="O2813" s="12"/>
      <c r="P2813" s="12"/>
      <c r="Q2813" s="12"/>
      <c r="R2813" s="12"/>
      <c r="S2813" s="12"/>
    </row>
    <row r="2814" spans="1:19" s="1" customFormat="1" x14ac:dyDescent="0.4">
      <c r="A2814" s="12"/>
      <c r="B2814" s="12"/>
      <c r="C2814" s="42"/>
      <c r="D2814" s="12"/>
      <c r="E2814" s="12"/>
      <c r="F2814" s="12"/>
      <c r="G2814" s="12"/>
      <c r="H2814" s="12"/>
      <c r="I2814" s="12"/>
      <c r="J2814" s="12"/>
      <c r="K2814" s="12"/>
      <c r="L2814" s="12"/>
      <c r="M2814" s="49"/>
      <c r="N2814" s="49"/>
      <c r="O2814" s="12"/>
      <c r="P2814" s="12"/>
      <c r="Q2814" s="12"/>
      <c r="R2814" s="12"/>
      <c r="S2814" s="12"/>
    </row>
    <row r="2815" spans="1:19" s="1" customFormat="1" x14ac:dyDescent="0.4">
      <c r="A2815" s="12"/>
      <c r="B2815" s="12"/>
      <c r="C2815" s="42"/>
      <c r="D2815" s="12"/>
      <c r="E2815" s="12"/>
      <c r="F2815" s="12"/>
      <c r="G2815" s="12"/>
      <c r="H2815" s="12"/>
      <c r="I2815" s="12"/>
      <c r="J2815" s="12"/>
      <c r="K2815" s="12"/>
      <c r="L2815" s="12"/>
      <c r="M2815" s="49"/>
      <c r="N2815" s="49"/>
      <c r="O2815" s="12"/>
      <c r="P2815" s="12"/>
      <c r="Q2815" s="12"/>
      <c r="R2815" s="12"/>
      <c r="S2815" s="12"/>
    </row>
    <row r="2816" spans="1:19" s="1" customFormat="1" x14ac:dyDescent="0.4">
      <c r="A2816" s="12"/>
      <c r="B2816" s="12"/>
      <c r="C2816" s="42"/>
      <c r="D2816" s="12"/>
      <c r="E2816" s="12"/>
      <c r="F2816" s="12"/>
      <c r="G2816" s="12"/>
      <c r="H2816" s="12"/>
      <c r="I2816" s="12"/>
      <c r="J2816" s="12"/>
      <c r="K2816" s="12"/>
      <c r="L2816" s="12"/>
      <c r="M2816" s="49"/>
      <c r="N2816" s="49"/>
      <c r="O2816" s="12"/>
      <c r="P2816" s="12"/>
      <c r="Q2816" s="12"/>
      <c r="R2816" s="12"/>
      <c r="S2816" s="12"/>
    </row>
    <row r="2817" spans="1:19" s="1" customFormat="1" x14ac:dyDescent="0.4">
      <c r="A2817" s="12"/>
      <c r="B2817" s="12"/>
      <c r="C2817" s="42"/>
      <c r="D2817" s="12"/>
      <c r="E2817" s="12"/>
      <c r="F2817" s="12"/>
      <c r="G2817" s="12"/>
      <c r="H2817" s="12"/>
      <c r="I2817" s="12"/>
      <c r="J2817" s="12"/>
      <c r="K2817" s="12"/>
      <c r="L2817" s="12"/>
      <c r="M2817" s="49"/>
      <c r="N2817" s="49"/>
      <c r="O2817" s="12"/>
      <c r="P2817" s="12"/>
      <c r="Q2817" s="12"/>
      <c r="R2817" s="12"/>
      <c r="S2817" s="12"/>
    </row>
    <row r="2818" spans="1:19" s="1" customFormat="1" x14ac:dyDescent="0.4">
      <c r="A2818" s="12"/>
      <c r="B2818" s="12"/>
      <c r="C2818" s="42"/>
      <c r="D2818" s="12"/>
      <c r="E2818" s="12"/>
      <c r="F2818" s="12"/>
      <c r="G2818" s="12"/>
      <c r="H2818" s="12"/>
      <c r="I2818" s="12"/>
      <c r="J2818" s="12"/>
      <c r="K2818" s="12"/>
      <c r="L2818" s="12"/>
      <c r="M2818" s="49"/>
      <c r="N2818" s="49"/>
      <c r="O2818" s="12"/>
      <c r="P2818" s="12"/>
      <c r="Q2818" s="12"/>
      <c r="R2818" s="12"/>
      <c r="S2818" s="12"/>
    </row>
    <row r="2819" spans="1:19" s="1" customFormat="1" x14ac:dyDescent="0.4">
      <c r="A2819" s="12"/>
      <c r="B2819" s="12"/>
      <c r="C2819" s="42"/>
      <c r="D2819" s="12"/>
      <c r="E2819" s="12"/>
      <c r="F2819" s="12"/>
      <c r="G2819" s="12"/>
      <c r="H2819" s="12"/>
      <c r="I2819" s="12"/>
      <c r="J2819" s="12"/>
      <c r="K2819" s="12"/>
      <c r="L2819" s="12"/>
      <c r="M2819" s="49"/>
      <c r="N2819" s="49"/>
      <c r="O2819" s="12"/>
      <c r="P2819" s="12"/>
      <c r="Q2819" s="12"/>
      <c r="R2819" s="12"/>
      <c r="S2819" s="12"/>
    </row>
    <row r="2820" spans="1:19" s="1" customFormat="1" x14ac:dyDescent="0.4">
      <c r="A2820" s="12"/>
      <c r="B2820" s="12"/>
      <c r="C2820" s="42"/>
      <c r="D2820" s="12"/>
      <c r="E2820" s="12"/>
      <c r="F2820" s="12"/>
      <c r="G2820" s="12"/>
      <c r="H2820" s="12"/>
      <c r="I2820" s="12"/>
      <c r="J2820" s="12"/>
      <c r="K2820" s="12"/>
      <c r="L2820" s="12"/>
      <c r="M2820" s="49"/>
      <c r="N2820" s="49"/>
      <c r="O2820" s="12"/>
      <c r="P2820" s="12"/>
      <c r="Q2820" s="12"/>
      <c r="R2820" s="12"/>
      <c r="S2820" s="12"/>
    </row>
    <row r="2821" spans="1:19" s="1" customFormat="1" x14ac:dyDescent="0.4">
      <c r="A2821" s="12"/>
      <c r="B2821" s="12"/>
      <c r="C2821" s="42"/>
      <c r="D2821" s="12"/>
      <c r="E2821" s="12"/>
      <c r="F2821" s="12"/>
      <c r="G2821" s="12"/>
      <c r="H2821" s="12"/>
      <c r="I2821" s="12"/>
      <c r="J2821" s="12"/>
      <c r="K2821" s="12"/>
      <c r="L2821" s="12"/>
      <c r="M2821" s="49"/>
      <c r="N2821" s="49"/>
      <c r="O2821" s="12"/>
      <c r="P2821" s="12"/>
      <c r="Q2821" s="12"/>
      <c r="R2821" s="12"/>
      <c r="S2821" s="12"/>
    </row>
    <row r="2822" spans="1:19" s="1" customFormat="1" x14ac:dyDescent="0.4">
      <c r="A2822" s="12"/>
      <c r="B2822" s="12"/>
      <c r="C2822" s="42"/>
      <c r="D2822" s="12"/>
      <c r="E2822" s="12"/>
      <c r="F2822" s="12"/>
      <c r="G2822" s="12"/>
      <c r="H2822" s="12"/>
      <c r="I2822" s="12"/>
      <c r="J2822" s="12"/>
      <c r="K2822" s="12"/>
      <c r="L2822" s="12"/>
      <c r="M2822" s="49"/>
      <c r="N2822" s="49"/>
      <c r="O2822" s="12"/>
      <c r="P2822" s="12"/>
      <c r="Q2822" s="12"/>
      <c r="R2822" s="12"/>
      <c r="S2822" s="12"/>
    </row>
    <row r="2823" spans="1:19" s="1" customFormat="1" x14ac:dyDescent="0.4">
      <c r="A2823" s="12"/>
      <c r="B2823" s="12"/>
      <c r="C2823" s="42"/>
      <c r="D2823" s="12"/>
      <c r="E2823" s="12"/>
      <c r="F2823" s="12"/>
      <c r="G2823" s="12"/>
      <c r="H2823" s="12"/>
      <c r="I2823" s="12"/>
      <c r="J2823" s="12"/>
      <c r="K2823" s="12"/>
      <c r="L2823" s="12"/>
      <c r="M2823" s="49"/>
      <c r="N2823" s="49"/>
      <c r="O2823" s="12"/>
      <c r="P2823" s="12"/>
      <c r="Q2823" s="12"/>
      <c r="R2823" s="12"/>
      <c r="S2823" s="12"/>
    </row>
    <row r="2824" spans="1:19" s="1" customFormat="1" x14ac:dyDescent="0.4">
      <c r="A2824" s="12"/>
      <c r="B2824" s="12"/>
      <c r="C2824" s="42"/>
      <c r="D2824" s="12"/>
      <c r="E2824" s="12"/>
      <c r="F2824" s="12"/>
      <c r="G2824" s="12"/>
      <c r="H2824" s="12"/>
      <c r="I2824" s="12"/>
      <c r="J2824" s="12"/>
      <c r="K2824" s="12"/>
      <c r="L2824" s="12"/>
      <c r="M2824" s="49"/>
      <c r="N2824" s="49"/>
      <c r="O2824" s="12"/>
      <c r="P2824" s="12"/>
      <c r="Q2824" s="12"/>
      <c r="R2824" s="12"/>
      <c r="S2824" s="12"/>
    </row>
    <row r="2825" spans="1:19" s="1" customFormat="1" x14ac:dyDescent="0.4">
      <c r="A2825" s="12"/>
      <c r="B2825" s="12"/>
      <c r="C2825" s="42"/>
      <c r="D2825" s="12"/>
      <c r="E2825" s="12"/>
      <c r="F2825" s="12"/>
      <c r="G2825" s="12"/>
      <c r="H2825" s="12"/>
      <c r="I2825" s="12"/>
      <c r="J2825" s="12"/>
      <c r="K2825" s="12"/>
      <c r="L2825" s="12"/>
      <c r="M2825" s="49"/>
      <c r="N2825" s="49"/>
      <c r="O2825" s="12"/>
      <c r="P2825" s="12"/>
      <c r="Q2825" s="12"/>
      <c r="R2825" s="12"/>
      <c r="S2825" s="12"/>
    </row>
    <row r="2826" spans="1:19" s="1" customFormat="1" x14ac:dyDescent="0.4">
      <c r="A2826" s="12"/>
      <c r="B2826" s="12"/>
      <c r="C2826" s="42"/>
      <c r="D2826" s="12"/>
      <c r="E2826" s="12"/>
      <c r="F2826" s="12"/>
      <c r="G2826" s="12"/>
      <c r="H2826" s="12"/>
      <c r="I2826" s="12"/>
      <c r="J2826" s="12"/>
      <c r="K2826" s="12"/>
      <c r="L2826" s="12"/>
      <c r="M2826" s="49"/>
      <c r="N2826" s="49"/>
      <c r="O2826" s="12"/>
      <c r="P2826" s="12"/>
      <c r="Q2826" s="12"/>
      <c r="R2826" s="12"/>
      <c r="S2826" s="12"/>
    </row>
    <row r="2827" spans="1:19" s="1" customFormat="1" x14ac:dyDescent="0.4">
      <c r="A2827" s="12"/>
      <c r="B2827" s="12"/>
      <c r="C2827" s="42"/>
      <c r="D2827" s="12"/>
      <c r="E2827" s="12"/>
      <c r="F2827" s="12"/>
      <c r="G2827" s="12"/>
      <c r="H2827" s="12"/>
      <c r="I2827" s="12"/>
      <c r="J2827" s="12"/>
      <c r="K2827" s="12"/>
      <c r="L2827" s="12"/>
      <c r="M2827" s="49"/>
      <c r="N2827" s="49"/>
      <c r="O2827" s="12"/>
      <c r="P2827" s="12"/>
      <c r="Q2827" s="12"/>
      <c r="R2827" s="12"/>
      <c r="S2827" s="12"/>
    </row>
    <row r="2828" spans="1:19" s="1" customFormat="1" x14ac:dyDescent="0.4">
      <c r="A2828" s="12"/>
      <c r="B2828" s="12"/>
      <c r="C2828" s="42"/>
      <c r="D2828" s="12"/>
      <c r="E2828" s="12"/>
      <c r="F2828" s="12"/>
      <c r="G2828" s="12"/>
      <c r="H2828" s="12"/>
      <c r="I2828" s="12"/>
      <c r="J2828" s="12"/>
      <c r="K2828" s="12"/>
      <c r="L2828" s="12"/>
      <c r="M2828" s="49"/>
      <c r="N2828" s="49"/>
      <c r="O2828" s="12"/>
      <c r="P2828" s="12"/>
      <c r="Q2828" s="12"/>
      <c r="R2828" s="12"/>
      <c r="S2828" s="12"/>
    </row>
    <row r="2829" spans="1:19" s="1" customFormat="1" x14ac:dyDescent="0.4">
      <c r="A2829" s="12"/>
      <c r="B2829" s="12"/>
      <c r="C2829" s="42"/>
      <c r="D2829" s="12"/>
      <c r="E2829" s="12"/>
      <c r="F2829" s="12"/>
      <c r="G2829" s="12"/>
      <c r="H2829" s="12"/>
      <c r="I2829" s="12"/>
      <c r="J2829" s="12"/>
      <c r="K2829" s="12"/>
      <c r="L2829" s="12"/>
      <c r="M2829" s="49"/>
      <c r="N2829" s="49"/>
      <c r="O2829" s="12"/>
      <c r="P2829" s="12"/>
      <c r="Q2829" s="12"/>
      <c r="R2829" s="12"/>
      <c r="S2829" s="12"/>
    </row>
    <row r="2830" spans="1:19" s="1" customFormat="1" x14ac:dyDescent="0.4">
      <c r="A2830" s="12"/>
      <c r="B2830" s="12"/>
      <c r="C2830" s="42"/>
      <c r="D2830" s="12"/>
      <c r="E2830" s="12"/>
      <c r="F2830" s="12"/>
      <c r="G2830" s="12"/>
      <c r="H2830" s="12"/>
      <c r="I2830" s="12"/>
      <c r="J2830" s="12"/>
      <c r="K2830" s="12"/>
      <c r="L2830" s="12"/>
      <c r="M2830" s="49"/>
      <c r="N2830" s="49"/>
      <c r="O2830" s="12"/>
      <c r="P2830" s="12"/>
      <c r="Q2830" s="12"/>
      <c r="R2830" s="12"/>
      <c r="S2830" s="12"/>
    </row>
    <row r="2831" spans="1:19" s="1" customFormat="1" x14ac:dyDescent="0.4">
      <c r="A2831" s="12"/>
      <c r="B2831" s="12"/>
      <c r="C2831" s="42"/>
      <c r="D2831" s="12"/>
      <c r="E2831" s="12"/>
      <c r="F2831" s="12"/>
      <c r="G2831" s="12"/>
      <c r="H2831" s="12"/>
      <c r="I2831" s="12"/>
      <c r="J2831" s="12"/>
      <c r="K2831" s="12"/>
      <c r="L2831" s="12"/>
      <c r="M2831" s="49"/>
      <c r="N2831" s="49"/>
      <c r="O2831" s="12"/>
      <c r="P2831" s="12"/>
      <c r="Q2831" s="12"/>
      <c r="R2831" s="12"/>
      <c r="S2831" s="12"/>
    </row>
    <row r="2832" spans="1:19" s="1" customFormat="1" x14ac:dyDescent="0.4">
      <c r="A2832" s="12"/>
      <c r="B2832" s="12"/>
      <c r="C2832" s="42"/>
      <c r="D2832" s="12"/>
      <c r="E2832" s="12"/>
      <c r="F2832" s="12"/>
      <c r="G2832" s="12"/>
      <c r="H2832" s="12"/>
      <c r="I2832" s="12"/>
      <c r="J2832" s="12"/>
      <c r="K2832" s="12"/>
      <c r="L2832" s="12"/>
      <c r="M2832" s="49"/>
      <c r="N2832" s="49"/>
      <c r="O2832" s="12"/>
      <c r="P2832" s="12"/>
      <c r="Q2832" s="12"/>
      <c r="R2832" s="12"/>
      <c r="S2832" s="12"/>
    </row>
    <row r="2833" spans="1:19" s="1" customFormat="1" x14ac:dyDescent="0.4">
      <c r="A2833" s="12"/>
      <c r="B2833" s="12"/>
      <c r="C2833" s="42"/>
      <c r="D2833" s="12"/>
      <c r="E2833" s="12"/>
      <c r="F2833" s="12"/>
      <c r="G2833" s="12"/>
      <c r="H2833" s="12"/>
      <c r="I2833" s="12"/>
      <c r="J2833" s="12"/>
      <c r="K2833" s="12"/>
      <c r="L2833" s="12"/>
      <c r="M2833" s="49"/>
      <c r="N2833" s="49"/>
      <c r="O2833" s="12"/>
      <c r="P2833" s="12"/>
      <c r="Q2833" s="12"/>
      <c r="R2833" s="12"/>
      <c r="S2833" s="12"/>
    </row>
    <row r="2834" spans="1:19" s="1" customFormat="1" x14ac:dyDescent="0.4">
      <c r="A2834" s="12"/>
      <c r="B2834" s="12"/>
      <c r="C2834" s="42"/>
      <c r="D2834" s="12"/>
      <c r="E2834" s="12"/>
      <c r="F2834" s="12"/>
      <c r="G2834" s="12"/>
      <c r="H2834" s="12"/>
      <c r="I2834" s="12"/>
      <c r="J2834" s="12"/>
      <c r="K2834" s="12"/>
      <c r="L2834" s="12"/>
      <c r="M2834" s="49"/>
      <c r="N2834" s="49"/>
      <c r="O2834" s="12"/>
      <c r="P2834" s="12"/>
      <c r="Q2834" s="12"/>
      <c r="R2834" s="12"/>
      <c r="S2834" s="12"/>
    </row>
    <row r="2835" spans="1:19" s="1" customFormat="1" x14ac:dyDescent="0.4">
      <c r="A2835" s="12"/>
      <c r="B2835" s="12"/>
      <c r="C2835" s="42"/>
      <c r="D2835" s="12"/>
      <c r="E2835" s="12"/>
      <c r="F2835" s="12"/>
      <c r="G2835" s="12"/>
      <c r="H2835" s="12"/>
      <c r="I2835" s="12"/>
      <c r="J2835" s="12"/>
      <c r="K2835" s="12"/>
      <c r="L2835" s="12"/>
      <c r="M2835" s="49"/>
      <c r="N2835" s="49"/>
      <c r="O2835" s="12"/>
      <c r="P2835" s="12"/>
      <c r="Q2835" s="12"/>
      <c r="R2835" s="12"/>
      <c r="S2835" s="12"/>
    </row>
    <row r="2836" spans="1:19" s="1" customFormat="1" x14ac:dyDescent="0.4">
      <c r="A2836" s="12"/>
      <c r="B2836" s="12"/>
      <c r="C2836" s="42"/>
      <c r="D2836" s="12"/>
      <c r="E2836" s="12"/>
      <c r="F2836" s="12"/>
      <c r="G2836" s="12"/>
      <c r="H2836" s="12"/>
      <c r="I2836" s="12"/>
      <c r="J2836" s="12"/>
      <c r="K2836" s="12"/>
      <c r="L2836" s="12"/>
      <c r="M2836" s="49"/>
      <c r="N2836" s="49"/>
      <c r="O2836" s="12"/>
      <c r="P2836" s="12"/>
      <c r="Q2836" s="12"/>
      <c r="R2836" s="12"/>
      <c r="S2836" s="12"/>
    </row>
    <row r="2837" spans="1:19" s="1" customFormat="1" x14ac:dyDescent="0.4">
      <c r="A2837" s="12"/>
      <c r="B2837" s="12"/>
      <c r="C2837" s="42"/>
      <c r="D2837" s="12"/>
      <c r="E2837" s="12"/>
      <c r="F2837" s="12"/>
      <c r="G2837" s="12"/>
      <c r="H2837" s="12"/>
      <c r="I2837" s="12"/>
      <c r="J2837" s="12"/>
      <c r="K2837" s="12"/>
      <c r="L2837" s="12"/>
      <c r="M2837" s="49"/>
      <c r="N2837" s="49"/>
      <c r="O2837" s="12"/>
      <c r="P2837" s="12"/>
      <c r="Q2837" s="12"/>
      <c r="R2837" s="12"/>
      <c r="S2837" s="12"/>
    </row>
    <row r="2838" spans="1:19" s="1" customFormat="1" x14ac:dyDescent="0.4">
      <c r="A2838" s="12"/>
      <c r="B2838" s="12"/>
      <c r="C2838" s="42"/>
      <c r="D2838" s="12"/>
      <c r="E2838" s="12"/>
      <c r="F2838" s="12"/>
      <c r="G2838" s="12"/>
      <c r="H2838" s="12"/>
      <c r="I2838" s="12"/>
      <c r="J2838" s="12"/>
      <c r="K2838" s="12"/>
      <c r="L2838" s="12"/>
      <c r="M2838" s="49"/>
      <c r="N2838" s="49"/>
      <c r="O2838" s="12"/>
      <c r="P2838" s="12"/>
      <c r="Q2838" s="12"/>
      <c r="R2838" s="12"/>
      <c r="S2838" s="12"/>
    </row>
    <row r="2839" spans="1:19" s="1" customFormat="1" x14ac:dyDescent="0.4">
      <c r="A2839" s="12"/>
      <c r="B2839" s="12"/>
      <c r="C2839" s="42"/>
      <c r="D2839" s="12"/>
      <c r="E2839" s="12"/>
      <c r="F2839" s="12"/>
      <c r="G2839" s="12"/>
      <c r="H2839" s="12"/>
      <c r="I2839" s="12"/>
      <c r="J2839" s="12"/>
      <c r="K2839" s="12"/>
      <c r="L2839" s="12"/>
      <c r="M2839" s="49"/>
      <c r="N2839" s="49"/>
      <c r="O2839" s="12"/>
      <c r="P2839" s="12"/>
      <c r="Q2839" s="12"/>
      <c r="R2839" s="12"/>
      <c r="S2839" s="12"/>
    </row>
    <row r="2840" spans="1:19" s="1" customFormat="1" x14ac:dyDescent="0.4">
      <c r="A2840" s="12"/>
      <c r="B2840" s="12"/>
      <c r="C2840" s="42"/>
      <c r="D2840" s="12"/>
      <c r="E2840" s="12"/>
      <c r="F2840" s="12"/>
      <c r="G2840" s="12"/>
      <c r="H2840" s="12"/>
      <c r="I2840" s="12"/>
      <c r="J2840" s="12"/>
      <c r="K2840" s="12"/>
      <c r="L2840" s="12"/>
      <c r="M2840" s="49"/>
      <c r="N2840" s="49"/>
      <c r="O2840" s="12"/>
      <c r="P2840" s="12"/>
      <c r="Q2840" s="12"/>
      <c r="R2840" s="12"/>
      <c r="S2840" s="12"/>
    </row>
    <row r="2841" spans="1:19" s="1" customFormat="1" x14ac:dyDescent="0.4">
      <c r="A2841" s="12"/>
      <c r="B2841" s="12"/>
      <c r="C2841" s="42"/>
      <c r="D2841" s="12"/>
      <c r="E2841" s="12"/>
      <c r="F2841" s="12"/>
      <c r="G2841" s="12"/>
      <c r="H2841" s="12"/>
      <c r="I2841" s="12"/>
      <c r="J2841" s="12"/>
      <c r="K2841" s="12"/>
      <c r="L2841" s="12"/>
      <c r="M2841" s="49"/>
      <c r="N2841" s="49"/>
      <c r="O2841" s="12"/>
      <c r="P2841" s="12"/>
      <c r="Q2841" s="12"/>
      <c r="R2841" s="12"/>
      <c r="S2841" s="12"/>
    </row>
    <row r="2842" spans="1:19" s="1" customFormat="1" x14ac:dyDescent="0.4">
      <c r="A2842" s="12"/>
      <c r="B2842" s="12"/>
      <c r="C2842" s="42"/>
      <c r="D2842" s="12"/>
      <c r="E2842" s="12"/>
      <c r="F2842" s="12"/>
      <c r="G2842" s="12"/>
      <c r="H2842" s="12"/>
      <c r="I2842" s="12"/>
      <c r="J2842" s="12"/>
      <c r="K2842" s="12"/>
      <c r="L2842" s="12"/>
      <c r="M2842" s="49"/>
      <c r="N2842" s="49"/>
      <c r="O2842" s="12"/>
      <c r="P2842" s="12"/>
      <c r="Q2842" s="12"/>
      <c r="R2842" s="12"/>
      <c r="S2842" s="12"/>
    </row>
    <row r="2843" spans="1:19" s="1" customFormat="1" x14ac:dyDescent="0.4">
      <c r="A2843" s="12"/>
      <c r="B2843" s="12"/>
      <c r="C2843" s="42"/>
      <c r="D2843" s="12"/>
      <c r="E2843" s="12"/>
      <c r="F2843" s="12"/>
      <c r="G2843" s="12"/>
      <c r="H2843" s="12"/>
      <c r="I2843" s="12"/>
      <c r="J2843" s="12"/>
      <c r="K2843" s="12"/>
      <c r="L2843" s="12"/>
      <c r="M2843" s="49"/>
      <c r="N2843" s="49"/>
      <c r="O2843" s="12"/>
      <c r="P2843" s="12"/>
      <c r="Q2843" s="12"/>
      <c r="R2843" s="12"/>
      <c r="S2843" s="12"/>
    </row>
    <row r="2844" spans="1:19" s="1" customFormat="1" x14ac:dyDescent="0.4">
      <c r="A2844" s="12"/>
      <c r="B2844" s="12"/>
      <c r="C2844" s="42"/>
      <c r="D2844" s="12"/>
      <c r="E2844" s="12"/>
      <c r="F2844" s="12"/>
      <c r="G2844" s="12"/>
      <c r="H2844" s="12"/>
      <c r="I2844" s="12"/>
      <c r="J2844" s="12"/>
      <c r="K2844" s="12"/>
      <c r="L2844" s="12"/>
      <c r="M2844" s="49"/>
      <c r="N2844" s="49"/>
      <c r="O2844" s="12"/>
      <c r="P2844" s="12"/>
      <c r="Q2844" s="12"/>
      <c r="R2844" s="12"/>
      <c r="S2844" s="12"/>
    </row>
    <row r="2845" spans="1:19" s="1" customFormat="1" x14ac:dyDescent="0.4">
      <c r="A2845" s="12"/>
      <c r="B2845" s="12"/>
      <c r="C2845" s="42"/>
      <c r="D2845" s="12"/>
      <c r="E2845" s="12"/>
      <c r="F2845" s="12"/>
      <c r="G2845" s="12"/>
      <c r="H2845" s="12"/>
      <c r="I2845" s="12"/>
      <c r="J2845" s="12"/>
      <c r="K2845" s="12"/>
      <c r="L2845" s="12"/>
      <c r="M2845" s="49"/>
      <c r="N2845" s="49"/>
      <c r="O2845" s="12"/>
      <c r="P2845" s="12"/>
      <c r="Q2845" s="12"/>
      <c r="R2845" s="12"/>
      <c r="S2845" s="12"/>
    </row>
    <row r="2846" spans="1:19" s="1" customFormat="1" x14ac:dyDescent="0.4">
      <c r="A2846" s="12"/>
      <c r="B2846" s="12"/>
      <c r="C2846" s="42"/>
      <c r="D2846" s="12"/>
      <c r="E2846" s="12"/>
      <c r="F2846" s="12"/>
      <c r="G2846" s="12"/>
      <c r="H2846" s="12"/>
      <c r="I2846" s="12"/>
      <c r="J2846" s="12"/>
      <c r="K2846" s="12"/>
      <c r="L2846" s="12"/>
      <c r="M2846" s="49"/>
      <c r="N2846" s="49"/>
      <c r="O2846" s="12"/>
      <c r="P2846" s="12"/>
      <c r="Q2846" s="12"/>
      <c r="R2846" s="12"/>
      <c r="S2846" s="12"/>
    </row>
    <row r="2847" spans="1:19" s="1" customFormat="1" x14ac:dyDescent="0.4">
      <c r="A2847" s="12"/>
      <c r="B2847" s="12"/>
      <c r="C2847" s="42"/>
      <c r="D2847" s="12"/>
      <c r="E2847" s="12"/>
      <c r="F2847" s="12"/>
      <c r="G2847" s="12"/>
      <c r="H2847" s="12"/>
      <c r="I2847" s="12"/>
      <c r="J2847" s="12"/>
      <c r="K2847" s="12"/>
      <c r="L2847" s="12"/>
      <c r="M2847" s="49"/>
      <c r="N2847" s="49"/>
      <c r="O2847" s="12"/>
      <c r="P2847" s="12"/>
      <c r="Q2847" s="12"/>
      <c r="R2847" s="12"/>
      <c r="S2847" s="12"/>
    </row>
    <row r="2848" spans="1:19" s="1" customFormat="1" x14ac:dyDescent="0.4">
      <c r="A2848" s="12"/>
      <c r="B2848" s="12"/>
      <c r="C2848" s="42"/>
      <c r="D2848" s="12"/>
      <c r="E2848" s="12"/>
      <c r="F2848" s="12"/>
      <c r="G2848" s="12"/>
      <c r="H2848" s="12"/>
      <c r="I2848" s="12"/>
      <c r="J2848" s="12"/>
      <c r="K2848" s="12"/>
      <c r="L2848" s="12"/>
      <c r="M2848" s="49"/>
      <c r="N2848" s="49"/>
      <c r="O2848" s="12"/>
      <c r="P2848" s="12"/>
      <c r="Q2848" s="12"/>
      <c r="R2848" s="12"/>
      <c r="S2848" s="12"/>
    </row>
    <row r="2849" spans="1:19" s="1" customFormat="1" x14ac:dyDescent="0.4">
      <c r="A2849" s="12"/>
      <c r="B2849" s="12"/>
      <c r="C2849" s="42"/>
      <c r="D2849" s="12"/>
      <c r="E2849" s="12"/>
      <c r="F2849" s="12"/>
      <c r="G2849" s="12"/>
      <c r="H2849" s="12"/>
      <c r="I2849" s="12"/>
      <c r="J2849" s="12"/>
      <c r="K2849" s="12"/>
      <c r="L2849" s="12"/>
      <c r="M2849" s="49"/>
      <c r="N2849" s="49"/>
      <c r="O2849" s="12"/>
      <c r="P2849" s="12"/>
      <c r="Q2849" s="12"/>
      <c r="R2849" s="12"/>
      <c r="S2849" s="12"/>
    </row>
    <row r="2850" spans="1:19" s="1" customFormat="1" x14ac:dyDescent="0.4">
      <c r="A2850" s="12"/>
      <c r="B2850" s="12"/>
      <c r="C2850" s="42"/>
      <c r="D2850" s="12"/>
      <c r="E2850" s="12"/>
      <c r="F2850" s="12"/>
      <c r="G2850" s="12"/>
      <c r="H2850" s="12"/>
      <c r="I2850" s="12"/>
      <c r="J2850" s="12"/>
      <c r="K2850" s="12"/>
      <c r="L2850" s="12"/>
      <c r="M2850" s="49"/>
      <c r="N2850" s="49"/>
      <c r="O2850" s="12"/>
      <c r="P2850" s="12"/>
      <c r="Q2850" s="12"/>
      <c r="R2850" s="12"/>
      <c r="S2850" s="12"/>
    </row>
    <row r="2851" spans="1:19" s="1" customFormat="1" x14ac:dyDescent="0.4">
      <c r="A2851" s="12"/>
      <c r="B2851" s="12"/>
      <c r="C2851" s="42"/>
      <c r="D2851" s="12"/>
      <c r="E2851" s="12"/>
      <c r="F2851" s="12"/>
      <c r="G2851" s="12"/>
      <c r="H2851" s="12"/>
      <c r="I2851" s="12"/>
      <c r="J2851" s="12"/>
      <c r="K2851" s="12"/>
      <c r="L2851" s="12"/>
      <c r="M2851" s="49"/>
      <c r="N2851" s="49"/>
      <c r="O2851" s="12"/>
      <c r="P2851" s="12"/>
      <c r="Q2851" s="12"/>
      <c r="R2851" s="12"/>
      <c r="S2851" s="12"/>
    </row>
    <row r="2852" spans="1:19" s="1" customFormat="1" x14ac:dyDescent="0.4">
      <c r="A2852" s="12"/>
      <c r="B2852" s="12"/>
      <c r="C2852" s="42"/>
      <c r="D2852" s="12"/>
      <c r="E2852" s="12"/>
      <c r="F2852" s="12"/>
      <c r="G2852" s="12"/>
      <c r="H2852" s="12"/>
      <c r="I2852" s="12"/>
      <c r="J2852" s="12"/>
      <c r="K2852" s="12"/>
      <c r="L2852" s="12"/>
      <c r="M2852" s="49"/>
      <c r="N2852" s="49"/>
      <c r="O2852" s="12"/>
      <c r="P2852" s="12"/>
      <c r="Q2852" s="12"/>
      <c r="R2852" s="12"/>
      <c r="S2852" s="12"/>
    </row>
    <row r="2853" spans="1:19" s="1" customFormat="1" x14ac:dyDescent="0.4">
      <c r="A2853" s="12"/>
      <c r="B2853" s="12"/>
      <c r="C2853" s="42"/>
      <c r="D2853" s="12"/>
      <c r="E2853" s="12"/>
      <c r="F2853" s="12"/>
      <c r="G2853" s="12"/>
      <c r="H2853" s="12"/>
      <c r="I2853" s="12"/>
      <c r="J2853" s="12"/>
      <c r="K2853" s="12"/>
      <c r="L2853" s="12"/>
      <c r="M2853" s="49"/>
      <c r="N2853" s="49"/>
      <c r="O2853" s="12"/>
      <c r="P2853" s="12"/>
      <c r="Q2853" s="12"/>
      <c r="R2853" s="12"/>
      <c r="S2853" s="12"/>
    </row>
    <row r="2854" spans="1:19" s="1" customFormat="1" x14ac:dyDescent="0.4">
      <c r="A2854" s="12"/>
      <c r="B2854" s="12"/>
      <c r="C2854" s="42"/>
      <c r="D2854" s="12"/>
      <c r="E2854" s="12"/>
      <c r="F2854" s="12"/>
      <c r="G2854" s="12"/>
      <c r="H2854" s="12"/>
      <c r="I2854" s="12"/>
      <c r="J2854" s="12"/>
      <c r="K2854" s="12"/>
      <c r="L2854" s="12"/>
      <c r="M2854" s="49"/>
      <c r="N2854" s="49"/>
      <c r="O2854" s="12"/>
      <c r="P2854" s="12"/>
      <c r="Q2854" s="12"/>
      <c r="R2854" s="12"/>
      <c r="S2854" s="12"/>
    </row>
    <row r="2855" spans="1:19" s="1" customFormat="1" x14ac:dyDescent="0.4">
      <c r="A2855" s="12"/>
      <c r="B2855" s="12"/>
      <c r="C2855" s="42"/>
      <c r="D2855" s="12"/>
      <c r="E2855" s="12"/>
      <c r="F2855" s="12"/>
      <c r="G2855" s="12"/>
      <c r="H2855" s="12"/>
      <c r="I2855" s="12"/>
      <c r="J2855" s="12"/>
      <c r="K2855" s="12"/>
      <c r="L2855" s="12"/>
      <c r="M2855" s="49"/>
      <c r="N2855" s="49"/>
      <c r="O2855" s="12"/>
      <c r="P2855" s="12"/>
      <c r="Q2855" s="12"/>
      <c r="R2855" s="12"/>
      <c r="S2855" s="12"/>
    </row>
    <row r="2856" spans="1:19" s="1" customFormat="1" x14ac:dyDescent="0.4">
      <c r="A2856" s="12"/>
      <c r="B2856" s="12"/>
      <c r="C2856" s="42"/>
      <c r="D2856" s="12"/>
      <c r="E2856" s="12"/>
      <c r="F2856" s="12"/>
      <c r="G2856" s="12"/>
      <c r="H2856" s="12"/>
      <c r="I2856" s="12"/>
      <c r="J2856" s="12"/>
      <c r="K2856" s="12"/>
      <c r="L2856" s="12"/>
      <c r="M2856" s="49"/>
      <c r="N2856" s="49"/>
      <c r="O2856" s="12"/>
      <c r="P2856" s="12"/>
      <c r="Q2856" s="12"/>
      <c r="R2856" s="12"/>
      <c r="S2856" s="12"/>
    </row>
    <row r="2857" spans="1:19" s="1" customFormat="1" x14ac:dyDescent="0.4">
      <c r="A2857" s="12"/>
      <c r="B2857" s="12"/>
      <c r="C2857" s="42"/>
      <c r="D2857" s="12"/>
      <c r="E2857" s="12"/>
      <c r="F2857" s="12"/>
      <c r="G2857" s="12"/>
      <c r="H2857" s="12"/>
      <c r="I2857" s="12"/>
      <c r="J2857" s="12"/>
      <c r="K2857" s="12"/>
      <c r="L2857" s="12"/>
      <c r="M2857" s="49"/>
      <c r="N2857" s="49"/>
      <c r="O2857" s="12"/>
      <c r="P2857" s="12"/>
      <c r="Q2857" s="12"/>
      <c r="R2857" s="12"/>
      <c r="S2857" s="12"/>
    </row>
    <row r="2858" spans="1:19" s="1" customFormat="1" x14ac:dyDescent="0.4">
      <c r="A2858" s="12"/>
      <c r="B2858" s="12"/>
      <c r="C2858" s="42"/>
      <c r="D2858" s="12"/>
      <c r="E2858" s="12"/>
      <c r="F2858" s="12"/>
      <c r="G2858" s="12"/>
      <c r="H2858" s="12"/>
      <c r="I2858" s="12"/>
      <c r="J2858" s="12"/>
      <c r="K2858" s="12"/>
      <c r="L2858" s="12"/>
      <c r="M2858" s="49"/>
      <c r="N2858" s="49"/>
      <c r="O2858" s="12"/>
      <c r="P2858" s="12"/>
      <c r="Q2858" s="12"/>
      <c r="R2858" s="12"/>
      <c r="S2858" s="12"/>
    </row>
    <row r="2859" spans="1:19" s="1" customFormat="1" x14ac:dyDescent="0.4">
      <c r="A2859" s="12"/>
      <c r="B2859" s="12"/>
      <c r="C2859" s="42"/>
      <c r="D2859" s="12"/>
      <c r="E2859" s="12"/>
      <c r="F2859" s="12"/>
      <c r="G2859" s="12"/>
      <c r="H2859" s="12"/>
      <c r="I2859" s="12"/>
      <c r="J2859" s="12"/>
      <c r="K2859" s="12"/>
      <c r="L2859" s="12"/>
      <c r="M2859" s="49"/>
      <c r="N2859" s="49"/>
      <c r="O2859" s="12"/>
      <c r="P2859" s="12"/>
      <c r="Q2859" s="12"/>
      <c r="R2859" s="12"/>
      <c r="S2859" s="12"/>
    </row>
    <row r="2860" spans="1:19" s="1" customFormat="1" x14ac:dyDescent="0.4">
      <c r="A2860" s="12"/>
      <c r="B2860" s="12"/>
      <c r="C2860" s="42"/>
      <c r="D2860" s="12"/>
      <c r="E2860" s="12"/>
      <c r="F2860" s="12"/>
      <c r="G2860" s="12"/>
      <c r="H2860" s="12"/>
      <c r="I2860" s="12"/>
      <c r="J2860" s="12"/>
      <c r="K2860" s="12"/>
      <c r="L2860" s="12"/>
      <c r="M2860" s="49"/>
      <c r="N2860" s="49"/>
      <c r="O2860" s="12"/>
      <c r="P2860" s="12"/>
      <c r="Q2860" s="12"/>
      <c r="R2860" s="12"/>
      <c r="S2860" s="12"/>
    </row>
    <row r="2861" spans="1:19" s="1" customFormat="1" x14ac:dyDescent="0.4">
      <c r="A2861" s="12"/>
      <c r="B2861" s="12"/>
      <c r="C2861" s="42"/>
      <c r="D2861" s="12"/>
      <c r="E2861" s="12"/>
      <c r="F2861" s="12"/>
      <c r="G2861" s="12"/>
      <c r="H2861" s="12"/>
      <c r="I2861" s="12"/>
      <c r="J2861" s="12"/>
      <c r="K2861" s="12"/>
      <c r="L2861" s="12"/>
      <c r="M2861" s="49"/>
      <c r="N2861" s="49"/>
      <c r="O2861" s="12"/>
      <c r="P2861" s="12"/>
      <c r="Q2861" s="12"/>
      <c r="R2861" s="12"/>
      <c r="S2861" s="12"/>
    </row>
    <row r="2862" spans="1:19" s="1" customFormat="1" x14ac:dyDescent="0.4">
      <c r="A2862" s="12"/>
      <c r="B2862" s="12"/>
      <c r="C2862" s="42"/>
      <c r="D2862" s="12"/>
      <c r="E2862" s="12"/>
      <c r="F2862" s="12"/>
      <c r="G2862" s="12"/>
      <c r="H2862" s="12"/>
      <c r="I2862" s="12"/>
      <c r="J2862" s="12"/>
      <c r="K2862" s="12"/>
      <c r="L2862" s="12"/>
      <c r="M2862" s="49"/>
      <c r="N2862" s="49"/>
      <c r="O2862" s="12"/>
      <c r="P2862" s="12"/>
      <c r="Q2862" s="12"/>
      <c r="R2862" s="12"/>
      <c r="S2862" s="12"/>
    </row>
    <row r="2863" spans="1:19" s="1" customFormat="1" x14ac:dyDescent="0.4">
      <c r="A2863" s="12"/>
      <c r="B2863" s="12"/>
      <c r="C2863" s="42"/>
      <c r="D2863" s="12"/>
      <c r="E2863" s="12"/>
      <c r="F2863" s="12"/>
      <c r="G2863" s="12"/>
      <c r="H2863" s="12"/>
      <c r="I2863" s="12"/>
      <c r="J2863" s="12"/>
      <c r="K2863" s="12"/>
      <c r="L2863" s="12"/>
      <c r="M2863" s="49"/>
      <c r="N2863" s="49"/>
      <c r="O2863" s="12"/>
      <c r="P2863" s="12"/>
      <c r="Q2863" s="12"/>
      <c r="R2863" s="12"/>
      <c r="S2863" s="12"/>
    </row>
    <row r="2864" spans="1:19" s="1" customFormat="1" x14ac:dyDescent="0.4">
      <c r="A2864" s="12"/>
      <c r="B2864" s="12"/>
      <c r="C2864" s="42"/>
      <c r="D2864" s="12"/>
      <c r="E2864" s="12"/>
      <c r="F2864" s="12"/>
      <c r="G2864" s="12"/>
      <c r="H2864" s="12"/>
      <c r="I2864" s="12"/>
      <c r="J2864" s="12"/>
      <c r="K2864" s="12"/>
      <c r="L2864" s="12"/>
      <c r="M2864" s="49"/>
      <c r="N2864" s="49"/>
      <c r="O2864" s="12"/>
      <c r="P2864" s="12"/>
      <c r="Q2864" s="12"/>
      <c r="R2864" s="12"/>
      <c r="S2864" s="12"/>
    </row>
    <row r="2865" spans="1:19" s="1" customFormat="1" x14ac:dyDescent="0.4">
      <c r="A2865" s="12"/>
      <c r="B2865" s="12"/>
      <c r="C2865" s="42"/>
      <c r="D2865" s="12"/>
      <c r="E2865" s="12"/>
      <c r="F2865" s="12"/>
      <c r="G2865" s="12"/>
      <c r="H2865" s="12"/>
      <c r="I2865" s="12"/>
      <c r="J2865" s="12"/>
      <c r="K2865" s="12"/>
      <c r="L2865" s="12"/>
      <c r="M2865" s="49"/>
      <c r="N2865" s="49"/>
      <c r="O2865" s="12"/>
      <c r="P2865" s="12"/>
      <c r="Q2865" s="12"/>
      <c r="R2865" s="12"/>
      <c r="S2865" s="12"/>
    </row>
    <row r="2866" spans="1:19" s="1" customFormat="1" x14ac:dyDescent="0.4">
      <c r="A2866" s="12"/>
      <c r="B2866" s="12"/>
      <c r="C2866" s="42"/>
      <c r="D2866" s="12"/>
      <c r="E2866" s="12"/>
      <c r="F2866" s="12"/>
      <c r="G2866" s="12"/>
      <c r="H2866" s="12"/>
      <c r="I2866" s="12"/>
      <c r="J2866" s="12"/>
      <c r="K2866" s="12"/>
      <c r="L2866" s="12"/>
      <c r="M2866" s="49"/>
      <c r="N2866" s="49"/>
      <c r="O2866" s="12"/>
      <c r="P2866" s="12"/>
      <c r="Q2866" s="12"/>
      <c r="R2866" s="12"/>
      <c r="S2866" s="12"/>
    </row>
    <row r="2867" spans="1:19" s="1" customFormat="1" x14ac:dyDescent="0.4">
      <c r="A2867" s="12"/>
      <c r="B2867" s="12"/>
      <c r="C2867" s="42"/>
      <c r="D2867" s="12"/>
      <c r="E2867" s="12"/>
      <c r="F2867" s="12"/>
      <c r="G2867" s="12"/>
      <c r="H2867" s="12"/>
      <c r="I2867" s="12"/>
      <c r="J2867" s="12"/>
      <c r="K2867" s="12"/>
      <c r="L2867" s="12"/>
      <c r="M2867" s="49"/>
      <c r="N2867" s="49"/>
      <c r="O2867" s="12"/>
      <c r="P2867" s="12"/>
      <c r="Q2867" s="12"/>
      <c r="R2867" s="12"/>
      <c r="S2867" s="12"/>
    </row>
    <row r="2868" spans="1:19" s="1" customFormat="1" x14ac:dyDescent="0.4">
      <c r="A2868" s="12"/>
      <c r="B2868" s="12"/>
      <c r="C2868" s="42"/>
      <c r="D2868" s="12"/>
      <c r="E2868" s="12"/>
      <c r="F2868" s="12"/>
      <c r="G2868" s="12"/>
      <c r="H2868" s="12"/>
      <c r="I2868" s="12"/>
      <c r="J2868" s="12"/>
      <c r="K2868" s="12"/>
      <c r="L2868" s="12"/>
      <c r="M2868" s="49"/>
      <c r="N2868" s="49"/>
      <c r="O2868" s="12"/>
      <c r="P2868" s="12"/>
      <c r="Q2868" s="12"/>
      <c r="R2868" s="12"/>
      <c r="S2868" s="12"/>
    </row>
    <row r="2869" spans="1:19" s="1" customFormat="1" x14ac:dyDescent="0.4">
      <c r="A2869" s="12"/>
      <c r="B2869" s="12"/>
      <c r="C2869" s="42"/>
      <c r="D2869" s="12"/>
      <c r="E2869" s="12"/>
      <c r="F2869" s="12"/>
      <c r="G2869" s="12"/>
      <c r="H2869" s="12"/>
      <c r="I2869" s="12"/>
      <c r="J2869" s="12"/>
      <c r="K2869" s="12"/>
      <c r="L2869" s="12"/>
      <c r="M2869" s="49"/>
      <c r="N2869" s="49"/>
      <c r="O2869" s="12"/>
      <c r="P2869" s="12"/>
      <c r="Q2869" s="12"/>
      <c r="R2869" s="12"/>
      <c r="S2869" s="12"/>
    </row>
    <row r="2870" spans="1:19" s="1" customFormat="1" x14ac:dyDescent="0.4">
      <c r="A2870" s="12"/>
      <c r="B2870" s="12"/>
      <c r="C2870" s="42"/>
      <c r="D2870" s="12"/>
      <c r="E2870" s="12"/>
      <c r="F2870" s="12"/>
      <c r="G2870" s="12"/>
      <c r="H2870" s="12"/>
      <c r="I2870" s="12"/>
      <c r="J2870" s="12"/>
      <c r="K2870" s="12"/>
      <c r="L2870" s="12"/>
      <c r="M2870" s="49"/>
      <c r="N2870" s="49"/>
      <c r="O2870" s="12"/>
      <c r="P2870" s="12"/>
      <c r="Q2870" s="12"/>
      <c r="R2870" s="12"/>
      <c r="S2870" s="12"/>
    </row>
    <row r="2871" spans="1:19" s="1" customFormat="1" x14ac:dyDescent="0.4">
      <c r="A2871" s="12"/>
      <c r="B2871" s="12"/>
      <c r="C2871" s="42"/>
      <c r="D2871" s="12"/>
      <c r="E2871" s="12"/>
      <c r="F2871" s="12"/>
      <c r="G2871" s="12"/>
      <c r="H2871" s="12"/>
      <c r="I2871" s="12"/>
      <c r="J2871" s="12"/>
      <c r="K2871" s="12"/>
      <c r="L2871" s="12"/>
      <c r="M2871" s="49"/>
      <c r="N2871" s="49"/>
      <c r="O2871" s="12"/>
      <c r="P2871" s="12"/>
      <c r="Q2871" s="12"/>
      <c r="R2871" s="12"/>
      <c r="S2871" s="12"/>
    </row>
    <row r="2872" spans="1:19" s="1" customFormat="1" x14ac:dyDescent="0.4">
      <c r="A2872" s="12"/>
      <c r="B2872" s="12"/>
      <c r="C2872" s="42"/>
      <c r="D2872" s="12"/>
      <c r="E2872" s="12"/>
      <c r="F2872" s="12"/>
      <c r="G2872" s="12"/>
      <c r="H2872" s="12"/>
      <c r="I2872" s="12"/>
      <c r="J2872" s="12"/>
      <c r="K2872" s="12"/>
      <c r="L2872" s="12"/>
      <c r="M2872" s="49"/>
      <c r="N2872" s="49"/>
      <c r="O2872" s="12"/>
      <c r="P2872" s="12"/>
      <c r="Q2872" s="12"/>
      <c r="R2872" s="12"/>
      <c r="S2872" s="12"/>
    </row>
    <row r="2873" spans="1:19" s="1" customFormat="1" x14ac:dyDescent="0.4">
      <c r="A2873" s="12"/>
      <c r="B2873" s="12"/>
      <c r="C2873" s="42"/>
      <c r="D2873" s="12"/>
      <c r="E2873" s="12"/>
      <c r="F2873" s="12"/>
      <c r="G2873" s="12"/>
      <c r="H2873" s="12"/>
      <c r="I2873" s="12"/>
      <c r="J2873" s="12"/>
      <c r="K2873" s="12"/>
      <c r="L2873" s="12"/>
      <c r="M2873" s="49"/>
      <c r="N2873" s="49"/>
      <c r="O2873" s="12"/>
      <c r="P2873" s="12"/>
      <c r="Q2873" s="12"/>
      <c r="R2873" s="12"/>
      <c r="S2873" s="12"/>
    </row>
    <row r="2874" spans="1:19" s="1" customFormat="1" x14ac:dyDescent="0.4">
      <c r="A2874" s="12"/>
      <c r="B2874" s="12"/>
      <c r="C2874" s="42"/>
      <c r="D2874" s="12"/>
      <c r="E2874" s="12"/>
      <c r="F2874" s="12"/>
      <c r="G2874" s="12"/>
      <c r="H2874" s="12"/>
      <c r="I2874" s="12"/>
      <c r="J2874" s="12"/>
      <c r="K2874" s="12"/>
      <c r="L2874" s="12"/>
      <c r="M2874" s="49"/>
      <c r="N2874" s="49"/>
      <c r="O2874" s="12"/>
      <c r="P2874" s="12"/>
      <c r="Q2874" s="12"/>
      <c r="R2874" s="12"/>
      <c r="S2874" s="12"/>
    </row>
    <row r="2875" spans="1:19" s="1" customFormat="1" x14ac:dyDescent="0.4">
      <c r="A2875" s="12"/>
      <c r="B2875" s="12"/>
      <c r="C2875" s="42"/>
      <c r="D2875" s="12"/>
      <c r="E2875" s="12"/>
      <c r="F2875" s="12"/>
      <c r="G2875" s="12"/>
      <c r="H2875" s="12"/>
      <c r="I2875" s="12"/>
      <c r="J2875" s="12"/>
      <c r="K2875" s="12"/>
      <c r="L2875" s="12"/>
      <c r="M2875" s="49"/>
      <c r="N2875" s="49"/>
      <c r="O2875" s="12"/>
      <c r="P2875" s="12"/>
      <c r="Q2875" s="12"/>
      <c r="R2875" s="12"/>
      <c r="S2875" s="12"/>
    </row>
    <row r="2876" spans="1:19" s="1" customFormat="1" x14ac:dyDescent="0.4">
      <c r="A2876" s="12"/>
      <c r="B2876" s="12"/>
      <c r="C2876" s="42"/>
      <c r="D2876" s="12"/>
      <c r="E2876" s="12"/>
      <c r="F2876" s="12"/>
      <c r="G2876" s="12"/>
      <c r="H2876" s="12"/>
      <c r="I2876" s="12"/>
      <c r="J2876" s="12"/>
      <c r="K2876" s="12"/>
      <c r="L2876" s="12"/>
      <c r="M2876" s="49"/>
      <c r="N2876" s="49"/>
      <c r="O2876" s="12"/>
      <c r="P2876" s="12"/>
      <c r="Q2876" s="12"/>
      <c r="R2876" s="12"/>
      <c r="S2876" s="12"/>
    </row>
    <row r="2877" spans="1:19" s="1" customFormat="1" x14ac:dyDescent="0.4">
      <c r="A2877" s="12"/>
      <c r="B2877" s="12"/>
      <c r="C2877" s="42"/>
      <c r="D2877" s="12"/>
      <c r="E2877" s="12"/>
      <c r="F2877" s="12"/>
      <c r="G2877" s="12"/>
      <c r="H2877" s="12"/>
      <c r="I2877" s="12"/>
      <c r="J2877" s="12"/>
      <c r="K2877" s="12"/>
      <c r="L2877" s="12"/>
      <c r="M2877" s="49"/>
      <c r="N2877" s="49"/>
      <c r="O2877" s="12"/>
      <c r="P2877" s="12"/>
      <c r="Q2877" s="12"/>
      <c r="R2877" s="12"/>
      <c r="S2877" s="12"/>
    </row>
    <row r="2878" spans="1:19" s="1" customFormat="1" x14ac:dyDescent="0.4">
      <c r="A2878" s="12"/>
      <c r="B2878" s="12"/>
      <c r="C2878" s="42"/>
      <c r="D2878" s="12"/>
      <c r="E2878" s="12"/>
      <c r="F2878" s="12"/>
      <c r="G2878" s="12"/>
      <c r="H2878" s="12"/>
      <c r="I2878" s="12"/>
      <c r="J2878" s="12"/>
      <c r="K2878" s="12"/>
      <c r="L2878" s="12"/>
      <c r="M2878" s="49"/>
      <c r="N2878" s="49"/>
      <c r="O2878" s="12"/>
      <c r="P2878" s="12"/>
      <c r="Q2878" s="12"/>
      <c r="R2878" s="12"/>
      <c r="S2878" s="12"/>
    </row>
    <row r="2879" spans="1:19" s="1" customFormat="1" x14ac:dyDescent="0.4">
      <c r="A2879" s="12"/>
      <c r="B2879" s="12"/>
      <c r="C2879" s="42"/>
      <c r="D2879" s="12"/>
      <c r="E2879" s="12"/>
      <c r="F2879" s="12"/>
      <c r="G2879" s="12"/>
      <c r="H2879" s="12"/>
      <c r="I2879" s="12"/>
      <c r="J2879" s="12"/>
      <c r="K2879" s="12"/>
      <c r="L2879" s="12"/>
      <c r="M2879" s="49"/>
      <c r="N2879" s="49"/>
      <c r="O2879" s="12"/>
      <c r="P2879" s="12"/>
      <c r="Q2879" s="12"/>
      <c r="R2879" s="12"/>
      <c r="S2879" s="12"/>
    </row>
    <row r="2880" spans="1:19" s="1" customFormat="1" x14ac:dyDescent="0.4">
      <c r="A2880" s="12"/>
      <c r="B2880" s="12"/>
      <c r="C2880" s="42"/>
      <c r="D2880" s="12"/>
      <c r="E2880" s="12"/>
      <c r="F2880" s="12"/>
      <c r="G2880" s="12"/>
      <c r="H2880" s="12"/>
      <c r="I2880" s="12"/>
      <c r="J2880" s="12"/>
      <c r="K2880" s="12"/>
      <c r="L2880" s="12"/>
      <c r="M2880" s="49"/>
      <c r="N2880" s="49"/>
      <c r="O2880" s="12"/>
      <c r="P2880" s="12"/>
      <c r="Q2880" s="12"/>
      <c r="R2880" s="12"/>
      <c r="S2880" s="12"/>
    </row>
    <row r="2881" spans="1:19" s="1" customFormat="1" x14ac:dyDescent="0.4">
      <c r="A2881" s="12"/>
      <c r="B2881" s="12"/>
      <c r="C2881" s="42"/>
      <c r="D2881" s="12"/>
      <c r="E2881" s="12"/>
      <c r="F2881" s="12"/>
      <c r="G2881" s="12"/>
      <c r="H2881" s="12"/>
      <c r="I2881" s="12"/>
      <c r="J2881" s="12"/>
      <c r="K2881" s="12"/>
      <c r="L2881" s="12"/>
      <c r="M2881" s="49"/>
      <c r="N2881" s="49"/>
      <c r="O2881" s="12"/>
      <c r="P2881" s="12"/>
      <c r="Q2881" s="12"/>
      <c r="R2881" s="12"/>
      <c r="S2881" s="12"/>
    </row>
    <row r="2882" spans="1:19" s="1" customFormat="1" x14ac:dyDescent="0.4">
      <c r="A2882" s="12"/>
      <c r="B2882" s="12"/>
      <c r="C2882" s="42"/>
      <c r="D2882" s="12"/>
      <c r="E2882" s="12"/>
      <c r="F2882" s="12"/>
      <c r="G2882" s="12"/>
      <c r="H2882" s="12"/>
      <c r="I2882" s="12"/>
      <c r="J2882" s="12"/>
      <c r="K2882" s="12"/>
      <c r="L2882" s="12"/>
      <c r="M2882" s="49"/>
      <c r="N2882" s="49"/>
      <c r="O2882" s="12"/>
      <c r="P2882" s="12"/>
      <c r="Q2882" s="12"/>
      <c r="R2882" s="12"/>
      <c r="S2882" s="12"/>
    </row>
    <row r="2883" spans="1:19" s="1" customFormat="1" x14ac:dyDescent="0.4">
      <c r="A2883" s="12"/>
      <c r="B2883" s="12"/>
      <c r="C2883" s="42"/>
      <c r="D2883" s="12"/>
      <c r="E2883" s="12"/>
      <c r="F2883" s="12"/>
      <c r="G2883" s="12"/>
      <c r="H2883" s="12"/>
      <c r="I2883" s="12"/>
      <c r="J2883" s="12"/>
      <c r="K2883" s="12"/>
      <c r="L2883" s="12"/>
      <c r="M2883" s="49"/>
      <c r="N2883" s="49"/>
      <c r="O2883" s="12"/>
      <c r="P2883" s="12"/>
      <c r="Q2883" s="12"/>
      <c r="R2883" s="12"/>
      <c r="S2883" s="12"/>
    </row>
    <row r="2884" spans="1:19" s="1" customFormat="1" x14ac:dyDescent="0.4">
      <c r="A2884" s="12"/>
      <c r="B2884" s="12"/>
      <c r="C2884" s="42"/>
      <c r="D2884" s="12"/>
      <c r="E2884" s="12"/>
      <c r="F2884" s="12"/>
      <c r="G2884" s="12"/>
      <c r="H2884" s="12"/>
      <c r="I2884" s="12"/>
      <c r="J2884" s="12"/>
      <c r="K2884" s="12"/>
      <c r="L2884" s="12"/>
      <c r="M2884" s="49"/>
      <c r="N2884" s="49"/>
      <c r="O2884" s="12"/>
      <c r="P2884" s="12"/>
      <c r="Q2884" s="12"/>
      <c r="R2884" s="12"/>
      <c r="S2884" s="12"/>
    </row>
    <row r="2885" spans="1:19" s="1" customFormat="1" x14ac:dyDescent="0.4">
      <c r="A2885" s="12"/>
      <c r="B2885" s="12"/>
      <c r="C2885" s="42"/>
      <c r="D2885" s="12"/>
      <c r="E2885" s="12"/>
      <c r="F2885" s="12"/>
      <c r="G2885" s="12"/>
      <c r="H2885" s="12"/>
      <c r="I2885" s="12"/>
      <c r="J2885" s="12"/>
      <c r="K2885" s="12"/>
      <c r="L2885" s="12"/>
      <c r="M2885" s="49"/>
      <c r="N2885" s="49"/>
      <c r="O2885" s="12"/>
      <c r="P2885" s="12"/>
      <c r="Q2885" s="12"/>
      <c r="R2885" s="12"/>
      <c r="S2885" s="12"/>
    </row>
    <row r="2886" spans="1:19" s="1" customFormat="1" x14ac:dyDescent="0.4">
      <c r="A2886" s="12"/>
      <c r="B2886" s="12"/>
      <c r="C2886" s="42"/>
      <c r="D2886" s="12"/>
      <c r="E2886" s="12"/>
      <c r="F2886" s="12"/>
      <c r="G2886" s="12"/>
      <c r="H2886" s="12"/>
      <c r="I2886" s="12"/>
      <c r="J2886" s="12"/>
      <c r="K2886" s="12"/>
      <c r="L2886" s="12"/>
      <c r="M2886" s="49"/>
      <c r="N2886" s="49"/>
      <c r="O2886" s="12"/>
      <c r="P2886" s="12"/>
      <c r="Q2886" s="12"/>
      <c r="R2886" s="12"/>
      <c r="S2886" s="12"/>
    </row>
    <row r="2887" spans="1:19" s="1" customFormat="1" x14ac:dyDescent="0.4">
      <c r="A2887" s="12"/>
      <c r="B2887" s="12"/>
      <c r="C2887" s="42"/>
      <c r="D2887" s="12"/>
      <c r="E2887" s="12"/>
      <c r="F2887" s="12"/>
      <c r="G2887" s="12"/>
      <c r="H2887" s="12"/>
      <c r="I2887" s="12"/>
      <c r="J2887" s="12"/>
      <c r="K2887" s="12"/>
      <c r="L2887" s="12"/>
      <c r="M2887" s="49"/>
      <c r="N2887" s="49"/>
      <c r="O2887" s="12"/>
      <c r="P2887" s="12"/>
      <c r="Q2887" s="12"/>
      <c r="R2887" s="12"/>
      <c r="S2887" s="12"/>
    </row>
    <row r="2888" spans="1:19" s="1" customFormat="1" x14ac:dyDescent="0.4">
      <c r="A2888" s="12"/>
      <c r="B2888" s="12"/>
      <c r="C2888" s="42"/>
      <c r="D2888" s="12"/>
      <c r="E2888" s="12"/>
      <c r="F2888" s="12"/>
      <c r="G2888" s="12"/>
      <c r="H2888" s="12"/>
      <c r="I2888" s="12"/>
      <c r="J2888" s="12"/>
      <c r="K2888" s="12"/>
      <c r="L2888" s="12"/>
      <c r="M2888" s="49"/>
      <c r="N2888" s="49"/>
      <c r="O2888" s="12"/>
      <c r="P2888" s="12"/>
      <c r="Q2888" s="12"/>
      <c r="R2888" s="12"/>
      <c r="S2888" s="12"/>
    </row>
    <row r="2889" spans="1:19" s="1" customFormat="1" x14ac:dyDescent="0.4">
      <c r="A2889" s="12"/>
      <c r="B2889" s="12"/>
      <c r="C2889" s="42"/>
      <c r="D2889" s="12"/>
      <c r="E2889" s="12"/>
      <c r="F2889" s="12"/>
      <c r="G2889" s="12"/>
      <c r="H2889" s="12"/>
      <c r="I2889" s="12"/>
      <c r="J2889" s="12"/>
      <c r="K2889" s="12"/>
      <c r="L2889" s="12"/>
      <c r="M2889" s="49"/>
      <c r="N2889" s="49"/>
      <c r="O2889" s="12"/>
      <c r="P2889" s="12"/>
      <c r="Q2889" s="12"/>
      <c r="R2889" s="12"/>
      <c r="S2889" s="12"/>
    </row>
    <row r="2890" spans="1:19" s="1" customFormat="1" x14ac:dyDescent="0.4">
      <c r="A2890" s="12"/>
      <c r="B2890" s="12"/>
      <c r="C2890" s="42"/>
      <c r="D2890" s="12"/>
      <c r="E2890" s="12"/>
      <c r="F2890" s="12"/>
      <c r="G2890" s="12"/>
      <c r="H2890" s="12"/>
      <c r="I2890" s="12"/>
      <c r="J2890" s="12"/>
      <c r="K2890" s="12"/>
      <c r="L2890" s="12"/>
      <c r="M2890" s="49"/>
      <c r="N2890" s="49"/>
      <c r="O2890" s="12"/>
      <c r="P2890" s="12"/>
      <c r="Q2890" s="12"/>
      <c r="R2890" s="12"/>
      <c r="S2890" s="12"/>
    </row>
    <row r="2891" spans="1:19" s="1" customFormat="1" x14ac:dyDescent="0.4">
      <c r="A2891" s="12"/>
      <c r="B2891" s="12"/>
      <c r="C2891" s="42"/>
      <c r="D2891" s="12"/>
      <c r="E2891" s="12"/>
      <c r="F2891" s="12"/>
      <c r="G2891" s="12"/>
      <c r="H2891" s="12"/>
      <c r="I2891" s="12"/>
      <c r="J2891" s="12"/>
      <c r="K2891" s="12"/>
      <c r="L2891" s="12"/>
      <c r="M2891" s="49"/>
      <c r="N2891" s="49"/>
      <c r="O2891" s="12"/>
      <c r="P2891" s="12"/>
      <c r="Q2891" s="12"/>
      <c r="R2891" s="12"/>
      <c r="S2891" s="12"/>
    </row>
    <row r="2892" spans="1:19" s="1" customFormat="1" x14ac:dyDescent="0.4">
      <c r="A2892" s="12"/>
      <c r="B2892" s="12"/>
      <c r="C2892" s="42"/>
      <c r="D2892" s="12"/>
      <c r="E2892" s="12"/>
      <c r="F2892" s="12"/>
      <c r="G2892" s="12"/>
      <c r="H2892" s="12"/>
      <c r="I2892" s="12"/>
      <c r="J2892" s="12"/>
      <c r="K2892" s="12"/>
      <c r="L2892" s="12"/>
      <c r="M2892" s="49"/>
      <c r="N2892" s="49"/>
      <c r="O2892" s="12"/>
      <c r="P2892" s="12"/>
      <c r="Q2892" s="12"/>
      <c r="R2892" s="12"/>
      <c r="S2892" s="12"/>
    </row>
    <row r="2893" spans="1:19" s="1" customFormat="1" x14ac:dyDescent="0.4">
      <c r="A2893" s="12"/>
      <c r="B2893" s="12"/>
      <c r="C2893" s="42"/>
      <c r="D2893" s="12"/>
      <c r="E2893" s="12"/>
      <c r="F2893" s="12"/>
      <c r="G2893" s="12"/>
      <c r="H2893" s="12"/>
      <c r="I2893" s="12"/>
      <c r="J2893" s="12"/>
      <c r="K2893" s="12"/>
      <c r="L2893" s="12"/>
      <c r="M2893" s="49"/>
      <c r="N2893" s="49"/>
      <c r="O2893" s="12"/>
      <c r="P2893" s="12"/>
      <c r="Q2893" s="12"/>
      <c r="R2893" s="12"/>
      <c r="S2893" s="12"/>
    </row>
    <row r="2894" spans="1:19" s="1" customFormat="1" x14ac:dyDescent="0.4">
      <c r="A2894" s="12"/>
      <c r="B2894" s="12"/>
      <c r="C2894" s="42"/>
      <c r="D2894" s="12"/>
      <c r="E2894" s="12"/>
      <c r="F2894" s="12"/>
      <c r="G2894" s="12"/>
      <c r="H2894" s="12"/>
      <c r="I2894" s="12"/>
      <c r="J2894" s="12"/>
      <c r="K2894" s="12"/>
      <c r="L2894" s="12"/>
      <c r="M2894" s="49"/>
      <c r="N2894" s="49"/>
      <c r="O2894" s="12"/>
      <c r="P2894" s="12"/>
      <c r="Q2894" s="12"/>
      <c r="R2894" s="12"/>
      <c r="S2894" s="12"/>
    </row>
    <row r="2895" spans="1:19" s="1" customFormat="1" x14ac:dyDescent="0.4">
      <c r="A2895" s="12"/>
      <c r="B2895" s="12"/>
      <c r="C2895" s="42"/>
      <c r="D2895" s="12"/>
      <c r="E2895" s="12"/>
      <c r="F2895" s="12"/>
      <c r="G2895" s="12"/>
      <c r="H2895" s="12"/>
      <c r="I2895" s="12"/>
      <c r="J2895" s="12"/>
      <c r="K2895" s="12"/>
      <c r="L2895" s="12"/>
      <c r="M2895" s="49"/>
      <c r="N2895" s="49"/>
      <c r="O2895" s="12"/>
      <c r="P2895" s="12"/>
      <c r="Q2895" s="12"/>
      <c r="R2895" s="12"/>
      <c r="S2895" s="12"/>
    </row>
    <row r="2896" spans="1:19" s="1" customFormat="1" x14ac:dyDescent="0.4">
      <c r="A2896" s="12"/>
      <c r="B2896" s="12"/>
      <c r="C2896" s="42"/>
      <c r="D2896" s="12"/>
      <c r="E2896" s="12"/>
      <c r="F2896" s="12"/>
      <c r="G2896" s="12"/>
      <c r="H2896" s="12"/>
      <c r="I2896" s="12"/>
      <c r="J2896" s="12"/>
      <c r="K2896" s="12"/>
      <c r="L2896" s="12"/>
      <c r="M2896" s="49"/>
      <c r="N2896" s="49"/>
      <c r="O2896" s="12"/>
      <c r="P2896" s="12"/>
      <c r="Q2896" s="12"/>
      <c r="R2896" s="12"/>
      <c r="S2896" s="12"/>
    </row>
    <row r="2897" spans="1:19" s="1" customFormat="1" x14ac:dyDescent="0.4">
      <c r="A2897" s="12"/>
      <c r="B2897" s="12"/>
      <c r="C2897" s="42"/>
      <c r="D2897" s="12"/>
      <c r="E2897" s="12"/>
      <c r="F2897" s="12"/>
      <c r="G2897" s="12"/>
      <c r="H2897" s="12"/>
      <c r="I2897" s="12"/>
      <c r="J2897" s="12"/>
      <c r="K2897" s="12"/>
      <c r="L2897" s="12"/>
      <c r="M2897" s="49"/>
      <c r="N2897" s="49"/>
      <c r="O2897" s="12"/>
      <c r="P2897" s="12"/>
      <c r="Q2897" s="12"/>
      <c r="R2897" s="12"/>
      <c r="S2897" s="12"/>
    </row>
    <row r="2898" spans="1:19" s="1" customFormat="1" x14ac:dyDescent="0.4">
      <c r="A2898" s="12"/>
      <c r="B2898" s="12"/>
      <c r="C2898" s="42"/>
      <c r="D2898" s="12"/>
      <c r="E2898" s="12"/>
      <c r="F2898" s="12"/>
      <c r="G2898" s="12"/>
      <c r="H2898" s="12"/>
      <c r="I2898" s="12"/>
      <c r="J2898" s="12"/>
      <c r="K2898" s="12"/>
      <c r="L2898" s="12"/>
      <c r="M2898" s="49"/>
      <c r="N2898" s="49"/>
      <c r="O2898" s="12"/>
      <c r="P2898" s="12"/>
      <c r="Q2898" s="12"/>
      <c r="R2898" s="12"/>
      <c r="S2898" s="12"/>
    </row>
    <row r="2899" spans="1:19" s="1" customFormat="1" x14ac:dyDescent="0.4">
      <c r="A2899" s="12"/>
      <c r="B2899" s="12"/>
      <c r="C2899" s="42"/>
      <c r="D2899" s="12"/>
      <c r="E2899" s="12"/>
      <c r="F2899" s="12"/>
      <c r="G2899" s="12"/>
      <c r="H2899" s="12"/>
      <c r="I2899" s="12"/>
      <c r="J2899" s="12"/>
      <c r="K2899" s="12"/>
      <c r="L2899" s="12"/>
      <c r="M2899" s="49"/>
      <c r="N2899" s="49"/>
      <c r="O2899" s="12"/>
      <c r="P2899" s="12"/>
      <c r="Q2899" s="12"/>
      <c r="R2899" s="12"/>
      <c r="S2899" s="12"/>
    </row>
    <row r="2900" spans="1:19" s="1" customFormat="1" x14ac:dyDescent="0.4">
      <c r="A2900" s="12"/>
      <c r="B2900" s="12"/>
      <c r="C2900" s="42"/>
      <c r="D2900" s="12"/>
      <c r="E2900" s="12"/>
      <c r="F2900" s="12"/>
      <c r="G2900" s="12"/>
      <c r="H2900" s="12"/>
      <c r="I2900" s="12"/>
      <c r="J2900" s="12"/>
      <c r="K2900" s="12"/>
      <c r="L2900" s="12"/>
      <c r="M2900" s="49"/>
      <c r="N2900" s="49"/>
      <c r="O2900" s="12"/>
      <c r="P2900" s="12"/>
      <c r="Q2900" s="12"/>
      <c r="R2900" s="12"/>
      <c r="S2900" s="12"/>
    </row>
    <row r="2901" spans="1:19" s="1" customFormat="1" x14ac:dyDescent="0.4">
      <c r="A2901" s="12"/>
      <c r="B2901" s="12"/>
      <c r="C2901" s="42"/>
      <c r="D2901" s="12"/>
      <c r="E2901" s="12"/>
      <c r="F2901" s="12"/>
      <c r="G2901" s="12"/>
      <c r="H2901" s="12"/>
      <c r="I2901" s="12"/>
      <c r="J2901" s="12"/>
      <c r="K2901" s="12"/>
      <c r="L2901" s="12"/>
      <c r="M2901" s="49"/>
      <c r="N2901" s="49"/>
      <c r="O2901" s="12"/>
      <c r="P2901" s="12"/>
      <c r="Q2901" s="12"/>
      <c r="R2901" s="12"/>
      <c r="S2901" s="12"/>
    </row>
    <row r="2902" spans="1:19" s="1" customFormat="1" x14ac:dyDescent="0.4">
      <c r="A2902" s="12"/>
      <c r="B2902" s="12"/>
      <c r="C2902" s="42"/>
      <c r="D2902" s="12"/>
      <c r="E2902" s="12"/>
      <c r="F2902" s="12"/>
      <c r="G2902" s="12"/>
      <c r="H2902" s="12"/>
      <c r="I2902" s="12"/>
      <c r="J2902" s="12"/>
      <c r="K2902" s="12"/>
      <c r="L2902" s="12"/>
      <c r="M2902" s="49"/>
      <c r="N2902" s="49"/>
      <c r="O2902" s="12"/>
      <c r="P2902" s="12"/>
      <c r="Q2902" s="12"/>
      <c r="R2902" s="12"/>
      <c r="S2902" s="12"/>
    </row>
    <row r="2903" spans="1:19" s="1" customFormat="1" x14ac:dyDescent="0.4">
      <c r="A2903" s="12"/>
      <c r="B2903" s="12"/>
      <c r="C2903" s="42"/>
      <c r="D2903" s="12"/>
      <c r="E2903" s="12"/>
      <c r="F2903" s="12"/>
      <c r="G2903" s="12"/>
      <c r="H2903" s="12"/>
      <c r="I2903" s="12"/>
      <c r="J2903" s="12"/>
      <c r="K2903" s="12"/>
      <c r="L2903" s="12"/>
      <c r="M2903" s="49"/>
      <c r="N2903" s="49"/>
      <c r="O2903" s="12"/>
      <c r="P2903" s="12"/>
      <c r="Q2903" s="12"/>
      <c r="R2903" s="12"/>
      <c r="S2903" s="12"/>
    </row>
    <row r="2904" spans="1:19" s="1" customFormat="1" x14ac:dyDescent="0.4">
      <c r="A2904" s="12"/>
      <c r="B2904" s="12"/>
      <c r="C2904" s="42"/>
      <c r="D2904" s="12"/>
      <c r="E2904" s="12"/>
      <c r="F2904" s="12"/>
      <c r="G2904" s="12"/>
      <c r="H2904" s="12"/>
      <c r="I2904" s="12"/>
      <c r="J2904" s="12"/>
      <c r="K2904" s="12"/>
      <c r="L2904" s="12"/>
      <c r="M2904" s="49"/>
      <c r="N2904" s="49"/>
      <c r="O2904" s="12"/>
      <c r="P2904" s="12"/>
      <c r="Q2904" s="12"/>
      <c r="R2904" s="12"/>
      <c r="S2904" s="12"/>
    </row>
    <row r="2905" spans="1:19" s="1" customFormat="1" x14ac:dyDescent="0.4">
      <c r="A2905" s="12"/>
      <c r="B2905" s="12"/>
      <c r="C2905" s="42"/>
      <c r="D2905" s="12"/>
      <c r="E2905" s="12"/>
      <c r="F2905" s="12"/>
      <c r="G2905" s="12"/>
      <c r="H2905" s="12"/>
      <c r="I2905" s="12"/>
      <c r="J2905" s="12"/>
      <c r="K2905" s="12"/>
      <c r="L2905" s="12"/>
      <c r="M2905" s="49"/>
      <c r="N2905" s="49"/>
      <c r="O2905" s="12"/>
      <c r="P2905" s="12"/>
      <c r="Q2905" s="12"/>
      <c r="R2905" s="12"/>
      <c r="S2905" s="12"/>
    </row>
    <row r="2906" spans="1:19" s="1" customFormat="1" x14ac:dyDescent="0.4">
      <c r="A2906" s="12"/>
      <c r="B2906" s="12"/>
      <c r="C2906" s="42"/>
      <c r="D2906" s="12"/>
      <c r="E2906" s="12"/>
      <c r="F2906" s="12"/>
      <c r="G2906" s="12"/>
      <c r="H2906" s="12"/>
      <c r="I2906" s="12"/>
      <c r="J2906" s="12"/>
      <c r="K2906" s="12"/>
      <c r="L2906" s="12"/>
      <c r="M2906" s="49"/>
      <c r="N2906" s="49"/>
      <c r="O2906" s="12"/>
      <c r="P2906" s="12"/>
      <c r="Q2906" s="12"/>
      <c r="R2906" s="12"/>
      <c r="S2906" s="12"/>
    </row>
    <row r="2907" spans="1:19" s="1" customFormat="1" x14ac:dyDescent="0.4">
      <c r="A2907" s="12"/>
      <c r="B2907" s="12"/>
      <c r="C2907" s="42"/>
      <c r="D2907" s="12"/>
      <c r="E2907" s="12"/>
      <c r="F2907" s="12"/>
      <c r="G2907" s="12"/>
      <c r="H2907" s="12"/>
      <c r="I2907" s="12"/>
      <c r="J2907" s="12"/>
      <c r="K2907" s="12"/>
      <c r="L2907" s="12"/>
      <c r="M2907" s="49"/>
      <c r="N2907" s="49"/>
      <c r="O2907" s="12"/>
      <c r="P2907" s="12"/>
      <c r="Q2907" s="12"/>
      <c r="R2907" s="12"/>
      <c r="S2907" s="12"/>
    </row>
    <row r="2908" spans="1:19" s="1" customFormat="1" x14ac:dyDescent="0.4">
      <c r="A2908" s="12"/>
      <c r="B2908" s="12"/>
      <c r="C2908" s="42"/>
      <c r="D2908" s="12"/>
      <c r="E2908" s="12"/>
      <c r="F2908" s="12"/>
      <c r="G2908" s="12"/>
      <c r="H2908" s="12"/>
      <c r="I2908" s="12"/>
      <c r="J2908" s="12"/>
      <c r="K2908" s="12"/>
      <c r="L2908" s="12"/>
      <c r="M2908" s="49"/>
      <c r="N2908" s="49"/>
      <c r="O2908" s="12"/>
      <c r="P2908" s="12"/>
      <c r="Q2908" s="12"/>
      <c r="R2908" s="12"/>
      <c r="S2908" s="12"/>
    </row>
    <row r="2909" spans="1:19" s="1" customFormat="1" x14ac:dyDescent="0.4">
      <c r="A2909" s="12"/>
      <c r="B2909" s="12"/>
      <c r="C2909" s="42"/>
      <c r="D2909" s="12"/>
      <c r="E2909" s="12"/>
      <c r="F2909" s="12"/>
      <c r="G2909" s="12"/>
      <c r="H2909" s="12"/>
      <c r="I2909" s="12"/>
      <c r="J2909" s="12"/>
      <c r="K2909" s="12"/>
      <c r="L2909" s="12"/>
      <c r="M2909" s="49"/>
      <c r="N2909" s="49"/>
      <c r="O2909" s="12"/>
      <c r="P2909" s="12"/>
      <c r="Q2909" s="12"/>
      <c r="R2909" s="12"/>
      <c r="S2909" s="12"/>
    </row>
    <row r="2910" spans="1:19" s="1" customFormat="1" x14ac:dyDescent="0.4">
      <c r="A2910" s="12"/>
      <c r="B2910" s="12"/>
      <c r="C2910" s="42"/>
      <c r="D2910" s="12"/>
      <c r="E2910" s="12"/>
      <c r="F2910" s="12"/>
      <c r="G2910" s="12"/>
      <c r="H2910" s="12"/>
      <c r="I2910" s="12"/>
      <c r="J2910" s="12"/>
      <c r="K2910" s="12"/>
      <c r="L2910" s="12"/>
      <c r="M2910" s="49"/>
      <c r="N2910" s="49"/>
      <c r="O2910" s="12"/>
      <c r="P2910" s="12"/>
      <c r="Q2910" s="12"/>
      <c r="R2910" s="12"/>
      <c r="S2910" s="12"/>
    </row>
    <row r="2911" spans="1:19" s="1" customFormat="1" x14ac:dyDescent="0.4">
      <c r="A2911" s="12"/>
      <c r="B2911" s="12"/>
      <c r="C2911" s="42"/>
      <c r="D2911" s="12"/>
      <c r="E2911" s="12"/>
      <c r="F2911" s="12"/>
      <c r="G2911" s="12"/>
      <c r="H2911" s="12"/>
      <c r="I2911" s="12"/>
      <c r="J2911" s="12"/>
      <c r="K2911" s="12"/>
      <c r="L2911" s="12"/>
      <c r="M2911" s="49"/>
      <c r="N2911" s="49"/>
      <c r="O2911" s="12"/>
      <c r="P2911" s="12"/>
      <c r="Q2911" s="12"/>
      <c r="R2911" s="12"/>
      <c r="S2911" s="12"/>
    </row>
    <row r="2912" spans="1:19" s="1" customFormat="1" x14ac:dyDescent="0.4">
      <c r="A2912" s="12"/>
      <c r="B2912" s="12"/>
      <c r="C2912" s="42"/>
      <c r="D2912" s="12"/>
      <c r="E2912" s="12"/>
      <c r="F2912" s="12"/>
      <c r="G2912" s="12"/>
      <c r="H2912" s="12"/>
      <c r="I2912" s="12"/>
      <c r="J2912" s="12"/>
      <c r="K2912" s="12"/>
      <c r="L2912" s="12"/>
      <c r="M2912" s="49"/>
      <c r="N2912" s="49"/>
      <c r="O2912" s="12"/>
      <c r="P2912" s="12"/>
      <c r="Q2912" s="12"/>
      <c r="R2912" s="12"/>
      <c r="S2912" s="12"/>
    </row>
    <row r="2913" spans="1:19" s="1" customFormat="1" x14ac:dyDescent="0.4">
      <c r="A2913" s="12"/>
      <c r="B2913" s="12"/>
      <c r="C2913" s="42"/>
      <c r="D2913" s="12"/>
      <c r="E2913" s="12"/>
      <c r="F2913" s="12"/>
      <c r="G2913" s="12"/>
      <c r="H2913" s="12"/>
      <c r="I2913" s="12"/>
      <c r="J2913" s="12"/>
      <c r="K2913" s="12"/>
      <c r="L2913" s="12"/>
      <c r="M2913" s="49"/>
      <c r="N2913" s="49"/>
      <c r="O2913" s="12"/>
      <c r="P2913" s="12"/>
      <c r="Q2913" s="12"/>
      <c r="R2913" s="12"/>
      <c r="S2913" s="12"/>
    </row>
    <row r="2914" spans="1:19" s="1" customFormat="1" x14ac:dyDescent="0.4">
      <c r="A2914" s="12"/>
      <c r="B2914" s="12"/>
      <c r="C2914" s="42"/>
      <c r="D2914" s="12"/>
      <c r="E2914" s="12"/>
      <c r="F2914" s="12"/>
      <c r="G2914" s="12"/>
      <c r="H2914" s="12"/>
      <c r="I2914" s="12"/>
      <c r="J2914" s="12"/>
      <c r="K2914" s="12"/>
      <c r="L2914" s="12"/>
      <c r="M2914" s="49"/>
      <c r="N2914" s="49"/>
      <c r="O2914" s="12"/>
      <c r="P2914" s="12"/>
      <c r="Q2914" s="12"/>
      <c r="R2914" s="12"/>
      <c r="S2914" s="12"/>
    </row>
    <row r="2915" spans="1:19" s="1" customFormat="1" x14ac:dyDescent="0.4">
      <c r="A2915" s="12"/>
      <c r="B2915" s="12"/>
      <c r="C2915" s="42"/>
      <c r="D2915" s="12"/>
      <c r="E2915" s="12"/>
      <c r="F2915" s="12"/>
      <c r="G2915" s="12"/>
      <c r="H2915" s="12"/>
      <c r="I2915" s="12"/>
      <c r="J2915" s="12"/>
      <c r="K2915" s="12"/>
      <c r="L2915" s="12"/>
      <c r="M2915" s="49"/>
      <c r="N2915" s="49"/>
      <c r="O2915" s="12"/>
      <c r="P2915" s="12"/>
      <c r="Q2915" s="12"/>
      <c r="R2915" s="12"/>
      <c r="S2915" s="12"/>
    </row>
    <row r="2916" spans="1:19" s="1" customFormat="1" x14ac:dyDescent="0.4">
      <c r="A2916" s="12"/>
      <c r="B2916" s="12"/>
      <c r="C2916" s="42"/>
      <c r="D2916" s="12"/>
      <c r="E2916" s="12"/>
      <c r="F2916" s="12"/>
      <c r="G2916" s="12"/>
      <c r="H2916" s="12"/>
      <c r="I2916" s="12"/>
      <c r="J2916" s="12"/>
      <c r="K2916" s="12"/>
      <c r="L2916" s="12"/>
      <c r="M2916" s="49"/>
      <c r="N2916" s="49"/>
      <c r="O2916" s="12"/>
      <c r="P2916" s="12"/>
      <c r="Q2916" s="12"/>
      <c r="R2916" s="12"/>
      <c r="S2916" s="12"/>
    </row>
    <row r="2917" spans="1:19" s="1" customFormat="1" x14ac:dyDescent="0.4">
      <c r="A2917" s="12"/>
      <c r="B2917" s="12"/>
      <c r="C2917" s="42"/>
      <c r="D2917" s="12"/>
      <c r="E2917" s="12"/>
      <c r="F2917" s="12"/>
      <c r="G2917" s="12"/>
      <c r="H2917" s="12"/>
      <c r="I2917" s="12"/>
      <c r="J2917" s="12"/>
      <c r="K2917" s="12"/>
      <c r="L2917" s="12"/>
      <c r="M2917" s="49"/>
      <c r="N2917" s="49"/>
      <c r="O2917" s="12"/>
      <c r="P2917" s="12"/>
      <c r="Q2917" s="12"/>
      <c r="R2917" s="12"/>
      <c r="S2917" s="12"/>
    </row>
    <row r="2918" spans="1:19" s="1" customFormat="1" x14ac:dyDescent="0.4">
      <c r="A2918" s="12"/>
      <c r="B2918" s="12"/>
      <c r="C2918" s="42"/>
      <c r="D2918" s="12"/>
      <c r="E2918" s="12"/>
      <c r="F2918" s="12"/>
      <c r="G2918" s="12"/>
      <c r="H2918" s="12"/>
      <c r="I2918" s="12"/>
      <c r="J2918" s="12"/>
      <c r="K2918" s="12"/>
      <c r="L2918" s="12"/>
      <c r="M2918" s="49"/>
      <c r="N2918" s="49"/>
      <c r="O2918" s="12"/>
      <c r="P2918" s="12"/>
      <c r="Q2918" s="12"/>
      <c r="R2918" s="12"/>
      <c r="S2918" s="12"/>
    </row>
    <row r="2919" spans="1:19" s="1" customFormat="1" x14ac:dyDescent="0.4">
      <c r="A2919" s="12"/>
      <c r="B2919" s="12"/>
      <c r="C2919" s="42"/>
      <c r="D2919" s="12"/>
      <c r="E2919" s="12"/>
      <c r="F2919" s="12"/>
      <c r="G2919" s="12"/>
      <c r="H2919" s="12"/>
      <c r="I2919" s="12"/>
      <c r="J2919" s="12"/>
      <c r="K2919" s="12"/>
      <c r="L2919" s="12"/>
      <c r="M2919" s="49"/>
      <c r="N2919" s="49"/>
      <c r="O2919" s="12"/>
      <c r="P2919" s="12"/>
      <c r="Q2919" s="12"/>
      <c r="R2919" s="12"/>
      <c r="S2919" s="12"/>
    </row>
    <row r="2920" spans="1:19" s="1" customFormat="1" x14ac:dyDescent="0.4">
      <c r="A2920" s="12"/>
      <c r="B2920" s="12"/>
      <c r="C2920" s="42"/>
      <c r="D2920" s="12"/>
      <c r="E2920" s="12"/>
      <c r="F2920" s="12"/>
      <c r="G2920" s="12"/>
      <c r="H2920" s="12"/>
      <c r="I2920" s="12"/>
      <c r="J2920" s="12"/>
      <c r="K2920" s="12"/>
      <c r="L2920" s="12"/>
      <c r="M2920" s="49"/>
      <c r="N2920" s="49"/>
      <c r="O2920" s="12"/>
      <c r="P2920" s="12"/>
      <c r="Q2920" s="12"/>
      <c r="R2920" s="12"/>
      <c r="S2920" s="12"/>
    </row>
    <row r="2921" spans="1:19" s="1" customFormat="1" x14ac:dyDescent="0.4">
      <c r="A2921" s="12"/>
      <c r="B2921" s="12"/>
      <c r="C2921" s="42"/>
      <c r="D2921" s="12"/>
      <c r="E2921" s="12"/>
      <c r="F2921" s="12"/>
      <c r="G2921" s="12"/>
      <c r="H2921" s="12"/>
      <c r="I2921" s="12"/>
      <c r="J2921" s="12"/>
      <c r="K2921" s="12"/>
      <c r="L2921" s="12"/>
      <c r="M2921" s="49"/>
      <c r="N2921" s="49"/>
      <c r="O2921" s="12"/>
      <c r="P2921" s="12"/>
      <c r="Q2921" s="12"/>
      <c r="R2921" s="12"/>
      <c r="S2921" s="12"/>
    </row>
    <row r="2922" spans="1:19" s="1" customFormat="1" x14ac:dyDescent="0.4">
      <c r="A2922" s="12"/>
      <c r="B2922" s="12"/>
      <c r="C2922" s="42"/>
      <c r="D2922" s="12"/>
      <c r="E2922" s="12"/>
      <c r="F2922" s="12"/>
      <c r="G2922" s="12"/>
      <c r="H2922" s="12"/>
      <c r="I2922" s="12"/>
      <c r="J2922" s="12"/>
      <c r="K2922" s="12"/>
      <c r="L2922" s="12"/>
      <c r="M2922" s="49"/>
      <c r="N2922" s="49"/>
      <c r="O2922" s="12"/>
      <c r="P2922" s="12"/>
      <c r="Q2922" s="12"/>
      <c r="R2922" s="12"/>
      <c r="S2922" s="12"/>
    </row>
    <row r="2923" spans="1:19" s="1" customFormat="1" x14ac:dyDescent="0.4">
      <c r="A2923" s="12"/>
      <c r="B2923" s="12"/>
      <c r="C2923" s="42"/>
      <c r="D2923" s="12"/>
      <c r="E2923" s="12"/>
      <c r="F2923" s="12"/>
      <c r="G2923" s="12"/>
      <c r="H2923" s="12"/>
      <c r="I2923" s="12"/>
      <c r="J2923" s="12"/>
      <c r="K2923" s="12"/>
      <c r="L2923" s="12"/>
      <c r="M2923" s="49"/>
      <c r="N2923" s="49"/>
      <c r="O2923" s="12"/>
      <c r="P2923" s="12"/>
      <c r="Q2923" s="12"/>
      <c r="R2923" s="12"/>
      <c r="S2923" s="12"/>
    </row>
    <row r="2924" spans="1:19" s="1" customFormat="1" x14ac:dyDescent="0.4">
      <c r="A2924" s="12"/>
      <c r="B2924" s="12"/>
      <c r="C2924" s="42"/>
      <c r="D2924" s="12"/>
      <c r="E2924" s="12"/>
      <c r="F2924" s="12"/>
      <c r="G2924" s="12"/>
      <c r="H2924" s="12"/>
      <c r="I2924" s="12"/>
      <c r="J2924" s="12"/>
      <c r="K2924" s="12"/>
      <c r="L2924" s="12"/>
      <c r="M2924" s="49"/>
      <c r="N2924" s="49"/>
      <c r="O2924" s="12"/>
      <c r="P2924" s="12"/>
      <c r="Q2924" s="12"/>
      <c r="R2924" s="12"/>
      <c r="S2924" s="12"/>
    </row>
    <row r="2925" spans="1:19" s="1" customFormat="1" x14ac:dyDescent="0.4">
      <c r="A2925" s="12"/>
      <c r="B2925" s="12"/>
      <c r="C2925" s="42"/>
      <c r="D2925" s="12"/>
      <c r="E2925" s="12"/>
      <c r="F2925" s="12"/>
      <c r="G2925" s="12"/>
      <c r="H2925" s="12"/>
      <c r="I2925" s="12"/>
      <c r="J2925" s="12"/>
      <c r="K2925" s="12"/>
      <c r="L2925" s="12"/>
      <c r="M2925" s="49"/>
      <c r="N2925" s="49"/>
      <c r="O2925" s="12"/>
      <c r="P2925" s="12"/>
      <c r="Q2925" s="12"/>
      <c r="R2925" s="12"/>
      <c r="S2925" s="12"/>
    </row>
    <row r="2926" spans="1:19" s="1" customFormat="1" x14ac:dyDescent="0.4">
      <c r="A2926" s="12"/>
      <c r="B2926" s="12"/>
      <c r="C2926" s="42"/>
      <c r="D2926" s="12"/>
      <c r="E2926" s="12"/>
      <c r="F2926" s="12"/>
      <c r="G2926" s="12"/>
      <c r="H2926" s="12"/>
      <c r="I2926" s="12"/>
      <c r="J2926" s="12"/>
      <c r="K2926" s="12"/>
      <c r="L2926" s="12"/>
      <c r="M2926" s="49"/>
      <c r="N2926" s="49"/>
      <c r="O2926" s="12"/>
      <c r="P2926" s="12"/>
      <c r="Q2926" s="12"/>
      <c r="R2926" s="12"/>
      <c r="S2926" s="12"/>
    </row>
    <row r="2927" spans="1:19" s="1" customFormat="1" x14ac:dyDescent="0.4">
      <c r="A2927" s="12"/>
      <c r="B2927" s="12"/>
      <c r="C2927" s="42"/>
      <c r="D2927" s="12"/>
      <c r="E2927" s="12"/>
      <c r="F2927" s="12"/>
      <c r="G2927" s="12"/>
      <c r="H2927" s="12"/>
      <c r="I2927" s="12"/>
      <c r="J2927" s="12"/>
      <c r="K2927" s="12"/>
      <c r="L2927" s="12"/>
      <c r="M2927" s="49"/>
      <c r="N2927" s="49"/>
      <c r="O2927" s="12"/>
      <c r="P2927" s="12"/>
      <c r="Q2927" s="12"/>
      <c r="R2927" s="12"/>
      <c r="S2927" s="12"/>
    </row>
    <row r="2928" spans="1:19" s="1" customFormat="1" x14ac:dyDescent="0.4">
      <c r="A2928" s="12"/>
      <c r="B2928" s="12"/>
      <c r="C2928" s="42"/>
      <c r="D2928" s="12"/>
      <c r="E2928" s="12"/>
      <c r="F2928" s="12"/>
      <c r="G2928" s="12"/>
      <c r="H2928" s="12"/>
      <c r="I2928" s="12"/>
      <c r="J2928" s="12"/>
      <c r="K2928" s="12"/>
      <c r="L2928" s="12"/>
      <c r="M2928" s="49"/>
      <c r="N2928" s="49"/>
      <c r="O2928" s="12"/>
      <c r="P2928" s="12"/>
      <c r="Q2928" s="12"/>
      <c r="R2928" s="12"/>
      <c r="S2928" s="12"/>
    </row>
    <row r="2929" spans="1:19" s="1" customFormat="1" x14ac:dyDescent="0.4">
      <c r="A2929" s="12"/>
      <c r="B2929" s="12"/>
      <c r="C2929" s="42"/>
      <c r="D2929" s="12"/>
      <c r="E2929" s="12"/>
      <c r="F2929" s="12"/>
      <c r="G2929" s="12"/>
      <c r="H2929" s="12"/>
      <c r="I2929" s="12"/>
      <c r="J2929" s="12"/>
      <c r="K2929" s="12"/>
      <c r="L2929" s="12"/>
      <c r="M2929" s="49"/>
      <c r="N2929" s="49"/>
      <c r="O2929" s="12"/>
      <c r="P2929" s="12"/>
      <c r="Q2929" s="12"/>
      <c r="R2929" s="12"/>
      <c r="S2929" s="12"/>
    </row>
    <row r="2930" spans="1:19" s="1" customFormat="1" x14ac:dyDescent="0.4">
      <c r="A2930" s="12"/>
      <c r="B2930" s="12"/>
      <c r="C2930" s="42"/>
      <c r="D2930" s="12"/>
      <c r="E2930" s="12"/>
      <c r="F2930" s="12"/>
      <c r="G2930" s="12"/>
      <c r="H2930" s="12"/>
      <c r="I2930" s="12"/>
      <c r="J2930" s="12"/>
      <c r="K2930" s="12"/>
      <c r="L2930" s="12"/>
      <c r="M2930" s="49"/>
      <c r="N2930" s="49"/>
      <c r="O2930" s="12"/>
      <c r="P2930" s="12"/>
      <c r="Q2930" s="12"/>
      <c r="R2930" s="12"/>
      <c r="S2930" s="12"/>
    </row>
    <row r="2931" spans="1:19" s="1" customFormat="1" x14ac:dyDescent="0.4">
      <c r="A2931" s="12"/>
      <c r="B2931" s="12"/>
      <c r="C2931" s="42"/>
      <c r="D2931" s="12"/>
      <c r="E2931" s="12"/>
      <c r="F2931" s="12"/>
      <c r="G2931" s="12"/>
      <c r="H2931" s="12"/>
      <c r="I2931" s="12"/>
      <c r="J2931" s="12"/>
      <c r="K2931" s="12"/>
      <c r="L2931" s="12"/>
      <c r="M2931" s="49"/>
      <c r="N2931" s="49"/>
      <c r="O2931" s="12"/>
      <c r="P2931" s="12"/>
      <c r="Q2931" s="12"/>
      <c r="R2931" s="12"/>
      <c r="S2931" s="12"/>
    </row>
    <row r="2932" spans="1:19" s="1" customFormat="1" x14ac:dyDescent="0.4">
      <c r="A2932" s="12"/>
      <c r="B2932" s="12"/>
      <c r="C2932" s="42"/>
      <c r="D2932" s="12"/>
      <c r="E2932" s="12"/>
      <c r="F2932" s="12"/>
      <c r="G2932" s="12"/>
      <c r="H2932" s="12"/>
      <c r="I2932" s="12"/>
      <c r="J2932" s="12"/>
      <c r="K2932" s="12"/>
      <c r="L2932" s="12"/>
      <c r="M2932" s="49"/>
      <c r="N2932" s="49"/>
      <c r="O2932" s="12"/>
      <c r="P2932" s="12"/>
      <c r="Q2932" s="12"/>
      <c r="R2932" s="12"/>
      <c r="S2932" s="12"/>
    </row>
    <row r="2933" spans="1:19" s="1" customFormat="1" x14ac:dyDescent="0.4">
      <c r="A2933" s="12"/>
      <c r="B2933" s="12"/>
      <c r="C2933" s="42"/>
      <c r="D2933" s="12"/>
      <c r="E2933" s="12"/>
      <c r="F2933" s="12"/>
      <c r="G2933" s="12"/>
      <c r="H2933" s="12"/>
      <c r="I2933" s="12"/>
      <c r="J2933" s="12"/>
      <c r="K2933" s="12"/>
      <c r="L2933" s="12"/>
      <c r="M2933" s="49"/>
      <c r="N2933" s="49"/>
      <c r="O2933" s="12"/>
      <c r="P2933" s="12"/>
      <c r="Q2933" s="12"/>
      <c r="R2933" s="12"/>
      <c r="S2933" s="12"/>
    </row>
    <row r="2934" spans="1:19" s="1" customFormat="1" x14ac:dyDescent="0.4">
      <c r="A2934" s="12"/>
      <c r="B2934" s="12"/>
      <c r="C2934" s="42"/>
      <c r="D2934" s="12"/>
      <c r="E2934" s="12"/>
      <c r="F2934" s="12"/>
      <c r="G2934" s="12"/>
      <c r="H2934" s="12"/>
      <c r="I2934" s="12"/>
      <c r="J2934" s="12"/>
      <c r="K2934" s="12"/>
      <c r="L2934" s="12"/>
      <c r="M2934" s="49"/>
      <c r="N2934" s="49"/>
      <c r="O2934" s="12"/>
      <c r="P2934" s="12"/>
      <c r="Q2934" s="12"/>
      <c r="R2934" s="12"/>
      <c r="S2934" s="12"/>
    </row>
    <row r="2935" spans="1:19" s="1" customFormat="1" x14ac:dyDescent="0.4">
      <c r="A2935" s="12"/>
      <c r="B2935" s="12"/>
      <c r="C2935" s="42"/>
      <c r="D2935" s="12"/>
      <c r="E2935" s="12"/>
      <c r="F2935" s="12"/>
      <c r="G2935" s="12"/>
      <c r="H2935" s="12"/>
      <c r="I2935" s="12"/>
      <c r="J2935" s="12"/>
      <c r="K2935" s="12"/>
      <c r="L2935" s="12"/>
      <c r="M2935" s="49"/>
      <c r="N2935" s="49"/>
      <c r="O2935" s="12"/>
      <c r="P2935" s="12"/>
      <c r="Q2935" s="12"/>
      <c r="R2935" s="12"/>
      <c r="S2935" s="12"/>
    </row>
    <row r="2936" spans="1:19" s="1" customFormat="1" x14ac:dyDescent="0.4">
      <c r="A2936" s="12"/>
      <c r="B2936" s="12"/>
      <c r="C2936" s="42"/>
      <c r="D2936" s="12"/>
      <c r="E2936" s="12"/>
      <c r="F2936" s="12"/>
      <c r="G2936" s="12"/>
      <c r="H2936" s="12"/>
      <c r="I2936" s="12"/>
      <c r="J2936" s="12"/>
      <c r="K2936" s="12"/>
      <c r="L2936" s="12"/>
      <c r="M2936" s="49"/>
      <c r="N2936" s="49"/>
      <c r="O2936" s="12"/>
      <c r="P2936" s="12"/>
      <c r="Q2936" s="12"/>
      <c r="R2936" s="12"/>
      <c r="S2936" s="12"/>
    </row>
    <row r="2937" spans="1:19" s="1" customFormat="1" x14ac:dyDescent="0.4">
      <c r="A2937" s="12"/>
      <c r="B2937" s="12"/>
      <c r="C2937" s="42"/>
      <c r="D2937" s="12"/>
      <c r="E2937" s="12"/>
      <c r="F2937" s="12"/>
      <c r="G2937" s="12"/>
      <c r="H2937" s="12"/>
      <c r="I2937" s="12"/>
      <c r="J2937" s="12"/>
      <c r="K2937" s="12"/>
      <c r="L2937" s="12"/>
      <c r="M2937" s="49"/>
      <c r="N2937" s="49"/>
      <c r="O2937" s="12"/>
      <c r="P2937" s="12"/>
      <c r="Q2937" s="12"/>
      <c r="R2937" s="12"/>
      <c r="S2937" s="12"/>
    </row>
    <row r="2938" spans="1:19" s="1" customFormat="1" x14ac:dyDescent="0.4">
      <c r="A2938" s="12"/>
      <c r="B2938" s="12"/>
      <c r="C2938" s="42"/>
      <c r="D2938" s="12"/>
      <c r="E2938" s="12"/>
      <c r="F2938" s="12"/>
      <c r="G2938" s="12"/>
      <c r="H2938" s="12"/>
      <c r="I2938" s="12"/>
      <c r="J2938" s="12"/>
      <c r="K2938" s="12"/>
      <c r="L2938" s="12"/>
      <c r="M2938" s="49"/>
      <c r="N2938" s="49"/>
      <c r="O2938" s="12"/>
      <c r="P2938" s="12"/>
      <c r="Q2938" s="12"/>
      <c r="R2938" s="12"/>
      <c r="S2938" s="12"/>
    </row>
    <row r="2939" spans="1:19" s="1" customFormat="1" x14ac:dyDescent="0.4">
      <c r="A2939" s="12"/>
      <c r="B2939" s="12"/>
      <c r="C2939" s="42"/>
      <c r="D2939" s="12"/>
      <c r="E2939" s="12"/>
      <c r="F2939" s="12"/>
      <c r="G2939" s="12"/>
      <c r="H2939" s="12"/>
      <c r="I2939" s="12"/>
      <c r="J2939" s="12"/>
      <c r="K2939" s="12"/>
      <c r="L2939" s="12"/>
      <c r="M2939" s="49"/>
      <c r="N2939" s="49"/>
      <c r="O2939" s="12"/>
      <c r="P2939" s="12"/>
      <c r="Q2939" s="12"/>
      <c r="R2939" s="12"/>
      <c r="S2939" s="12"/>
    </row>
    <row r="2940" spans="1:19" s="1" customFormat="1" x14ac:dyDescent="0.4">
      <c r="A2940" s="12"/>
      <c r="B2940" s="12"/>
      <c r="C2940" s="42"/>
      <c r="D2940" s="12"/>
      <c r="E2940" s="12"/>
      <c r="F2940" s="12"/>
      <c r="G2940" s="12"/>
      <c r="H2940" s="12"/>
      <c r="I2940" s="12"/>
      <c r="J2940" s="12"/>
      <c r="K2940" s="12"/>
      <c r="L2940" s="12"/>
      <c r="M2940" s="49"/>
      <c r="N2940" s="49"/>
      <c r="O2940" s="12"/>
      <c r="P2940" s="12"/>
      <c r="Q2940" s="12"/>
      <c r="R2940" s="12"/>
      <c r="S2940" s="12"/>
    </row>
    <row r="2941" spans="1:19" s="1" customFormat="1" x14ac:dyDescent="0.4">
      <c r="A2941" s="12"/>
      <c r="B2941" s="12"/>
      <c r="C2941" s="42"/>
      <c r="D2941" s="12"/>
      <c r="E2941" s="12"/>
      <c r="F2941" s="12"/>
      <c r="G2941" s="12"/>
      <c r="H2941" s="12"/>
      <c r="I2941" s="12"/>
      <c r="J2941" s="12"/>
      <c r="K2941" s="12"/>
      <c r="L2941" s="12"/>
      <c r="M2941" s="49"/>
      <c r="N2941" s="49"/>
      <c r="O2941" s="12"/>
      <c r="P2941" s="12"/>
      <c r="Q2941" s="12"/>
      <c r="R2941" s="12"/>
      <c r="S2941" s="12"/>
    </row>
    <row r="2942" spans="1:19" s="1" customFormat="1" x14ac:dyDescent="0.4">
      <c r="A2942" s="12"/>
      <c r="B2942" s="12"/>
      <c r="C2942" s="42"/>
      <c r="D2942" s="12"/>
      <c r="E2942" s="12"/>
      <c r="F2942" s="12"/>
      <c r="G2942" s="12"/>
      <c r="H2942" s="12"/>
      <c r="I2942" s="12"/>
      <c r="J2942" s="12"/>
      <c r="K2942" s="12"/>
      <c r="L2942" s="12"/>
      <c r="M2942" s="49"/>
      <c r="N2942" s="49"/>
      <c r="O2942" s="12"/>
      <c r="P2942" s="12"/>
      <c r="Q2942" s="12"/>
      <c r="R2942" s="12"/>
      <c r="S2942" s="12"/>
    </row>
    <row r="2943" spans="1:19" s="1" customFormat="1" x14ac:dyDescent="0.4">
      <c r="A2943" s="12"/>
      <c r="B2943" s="12"/>
      <c r="C2943" s="42"/>
      <c r="D2943" s="12"/>
      <c r="E2943" s="12"/>
      <c r="F2943" s="12"/>
      <c r="G2943" s="12"/>
      <c r="H2943" s="12"/>
      <c r="I2943" s="12"/>
      <c r="J2943" s="12"/>
      <c r="K2943" s="12"/>
      <c r="L2943" s="12"/>
      <c r="M2943" s="49"/>
      <c r="N2943" s="49"/>
      <c r="O2943" s="12"/>
      <c r="P2943" s="12"/>
      <c r="Q2943" s="12"/>
      <c r="R2943" s="12"/>
      <c r="S2943" s="12"/>
    </row>
    <row r="2944" spans="1:19" s="1" customFormat="1" x14ac:dyDescent="0.4">
      <c r="A2944" s="12"/>
      <c r="B2944" s="12"/>
      <c r="C2944" s="42"/>
      <c r="D2944" s="12"/>
      <c r="E2944" s="12"/>
      <c r="F2944" s="12"/>
      <c r="G2944" s="12"/>
      <c r="H2944" s="12"/>
      <c r="I2944" s="12"/>
      <c r="J2944" s="12"/>
      <c r="K2944" s="12"/>
      <c r="L2944" s="12"/>
      <c r="M2944" s="49"/>
      <c r="N2944" s="49"/>
      <c r="O2944" s="12"/>
      <c r="P2944" s="12"/>
      <c r="Q2944" s="12"/>
      <c r="R2944" s="12"/>
      <c r="S2944" s="12"/>
    </row>
    <row r="2945" spans="1:19" s="1" customFormat="1" x14ac:dyDescent="0.4">
      <c r="A2945" s="12"/>
      <c r="B2945" s="12"/>
      <c r="C2945" s="42"/>
      <c r="D2945" s="12"/>
      <c r="E2945" s="12"/>
      <c r="F2945" s="12"/>
      <c r="G2945" s="12"/>
      <c r="H2945" s="12"/>
      <c r="I2945" s="12"/>
      <c r="J2945" s="12"/>
      <c r="K2945" s="12"/>
      <c r="L2945" s="12"/>
      <c r="M2945" s="49"/>
      <c r="N2945" s="49"/>
      <c r="O2945" s="12"/>
      <c r="P2945" s="12"/>
      <c r="Q2945" s="12"/>
      <c r="R2945" s="12"/>
      <c r="S2945" s="12"/>
    </row>
    <row r="2946" spans="1:19" s="1" customFormat="1" x14ac:dyDescent="0.4">
      <c r="A2946" s="12"/>
      <c r="B2946" s="12"/>
      <c r="C2946" s="42"/>
      <c r="D2946" s="12"/>
      <c r="E2946" s="12"/>
      <c r="F2946" s="12"/>
      <c r="G2946" s="12"/>
      <c r="H2946" s="12"/>
      <c r="I2946" s="12"/>
      <c r="J2946" s="12"/>
      <c r="K2946" s="12"/>
      <c r="L2946" s="12"/>
      <c r="M2946" s="49"/>
      <c r="N2946" s="49"/>
      <c r="O2946" s="12"/>
      <c r="P2946" s="12"/>
      <c r="Q2946" s="12"/>
      <c r="R2946" s="12"/>
      <c r="S2946" s="12"/>
    </row>
    <row r="2947" spans="1:19" s="1" customFormat="1" x14ac:dyDescent="0.4">
      <c r="A2947" s="12"/>
      <c r="B2947" s="12"/>
      <c r="C2947" s="42"/>
      <c r="D2947" s="12"/>
      <c r="E2947" s="12"/>
      <c r="F2947" s="12"/>
      <c r="G2947" s="12"/>
      <c r="H2947" s="12"/>
      <c r="I2947" s="12"/>
      <c r="J2947" s="12"/>
      <c r="K2947" s="12"/>
      <c r="L2947" s="12"/>
      <c r="M2947" s="49"/>
      <c r="N2947" s="49"/>
      <c r="O2947" s="12"/>
      <c r="P2947" s="12"/>
      <c r="Q2947" s="12"/>
      <c r="R2947" s="12"/>
      <c r="S2947" s="12"/>
    </row>
    <row r="2948" spans="1:19" s="1" customFormat="1" x14ac:dyDescent="0.4">
      <c r="A2948" s="12"/>
      <c r="B2948" s="12"/>
      <c r="C2948" s="42"/>
      <c r="D2948" s="12"/>
      <c r="E2948" s="12"/>
      <c r="F2948" s="12"/>
      <c r="G2948" s="12"/>
      <c r="H2948" s="12"/>
      <c r="I2948" s="12"/>
      <c r="J2948" s="12"/>
      <c r="K2948" s="12"/>
      <c r="L2948" s="12"/>
      <c r="M2948" s="49"/>
      <c r="N2948" s="49"/>
      <c r="O2948" s="12"/>
      <c r="P2948" s="12"/>
      <c r="Q2948" s="12"/>
      <c r="R2948" s="12"/>
      <c r="S2948" s="12"/>
    </row>
    <row r="2949" spans="1:19" s="1" customFormat="1" x14ac:dyDescent="0.4">
      <c r="A2949" s="12"/>
      <c r="B2949" s="12"/>
      <c r="C2949" s="42"/>
      <c r="D2949" s="12"/>
      <c r="E2949" s="12"/>
      <c r="F2949" s="12"/>
      <c r="G2949" s="12"/>
      <c r="H2949" s="12"/>
      <c r="I2949" s="12"/>
      <c r="J2949" s="12"/>
      <c r="K2949" s="12"/>
      <c r="L2949" s="12"/>
      <c r="M2949" s="49"/>
      <c r="N2949" s="49"/>
      <c r="O2949" s="12"/>
      <c r="P2949" s="12"/>
      <c r="Q2949" s="12"/>
      <c r="R2949" s="12"/>
      <c r="S2949" s="12"/>
    </row>
    <row r="2950" spans="1:19" s="1" customFormat="1" x14ac:dyDescent="0.4">
      <c r="A2950" s="12"/>
      <c r="B2950" s="12"/>
      <c r="C2950" s="42"/>
      <c r="D2950" s="12"/>
      <c r="E2950" s="12"/>
      <c r="F2950" s="12"/>
      <c r="G2950" s="12"/>
      <c r="H2950" s="12"/>
      <c r="I2950" s="12"/>
      <c r="J2950" s="12"/>
      <c r="K2950" s="12"/>
      <c r="L2950" s="12"/>
      <c r="M2950" s="49"/>
      <c r="N2950" s="49"/>
      <c r="O2950" s="12"/>
      <c r="P2950" s="12"/>
      <c r="Q2950" s="12"/>
      <c r="R2950" s="12"/>
      <c r="S2950" s="12"/>
    </row>
    <row r="2951" spans="1:19" s="1" customFormat="1" x14ac:dyDescent="0.4">
      <c r="A2951" s="12"/>
      <c r="B2951" s="12"/>
      <c r="C2951" s="42"/>
      <c r="D2951" s="12"/>
      <c r="E2951" s="12"/>
      <c r="F2951" s="12"/>
      <c r="G2951" s="12"/>
      <c r="H2951" s="12"/>
      <c r="I2951" s="12"/>
      <c r="J2951" s="12"/>
      <c r="K2951" s="12"/>
      <c r="L2951" s="12"/>
      <c r="M2951" s="49"/>
      <c r="N2951" s="49"/>
      <c r="O2951" s="12"/>
      <c r="P2951" s="12"/>
      <c r="Q2951" s="12"/>
      <c r="R2951" s="12"/>
      <c r="S2951" s="12"/>
    </row>
    <row r="2952" spans="1:19" s="1" customFormat="1" x14ac:dyDescent="0.4">
      <c r="A2952" s="12"/>
      <c r="B2952" s="12"/>
      <c r="C2952" s="42"/>
      <c r="D2952" s="12"/>
      <c r="E2952" s="12"/>
      <c r="F2952" s="12"/>
      <c r="G2952" s="12"/>
      <c r="H2952" s="12"/>
      <c r="I2952" s="12"/>
      <c r="J2952" s="12"/>
      <c r="K2952" s="12"/>
      <c r="L2952" s="12"/>
      <c r="M2952" s="49"/>
      <c r="N2952" s="49"/>
      <c r="O2952" s="12"/>
      <c r="P2952" s="12"/>
      <c r="Q2952" s="12"/>
      <c r="R2952" s="12"/>
      <c r="S2952" s="12"/>
    </row>
    <row r="2953" spans="1:19" s="1" customFormat="1" x14ac:dyDescent="0.4">
      <c r="A2953" s="12"/>
      <c r="B2953" s="12"/>
      <c r="C2953" s="42"/>
      <c r="D2953" s="12"/>
      <c r="E2953" s="12"/>
      <c r="F2953" s="12"/>
      <c r="G2953" s="12"/>
      <c r="H2953" s="12"/>
      <c r="I2953" s="12"/>
      <c r="J2953" s="12"/>
      <c r="K2953" s="12"/>
      <c r="L2953" s="12"/>
      <c r="M2953" s="49"/>
      <c r="N2953" s="49"/>
      <c r="O2953" s="12"/>
      <c r="P2953" s="12"/>
      <c r="Q2953" s="12"/>
      <c r="R2953" s="12"/>
      <c r="S2953" s="12"/>
    </row>
    <row r="2954" spans="1:19" s="1" customFormat="1" x14ac:dyDescent="0.4">
      <c r="A2954" s="12"/>
      <c r="B2954" s="12"/>
      <c r="C2954" s="42"/>
      <c r="D2954" s="12"/>
      <c r="E2954" s="12"/>
      <c r="F2954" s="12"/>
      <c r="G2954" s="12"/>
      <c r="H2954" s="12"/>
      <c r="I2954" s="12"/>
      <c r="J2954" s="12"/>
      <c r="K2954" s="12"/>
      <c r="L2954" s="12"/>
      <c r="M2954" s="49"/>
      <c r="N2954" s="49"/>
      <c r="O2954" s="12"/>
      <c r="P2954" s="12"/>
      <c r="Q2954" s="12"/>
      <c r="R2954" s="12"/>
      <c r="S2954" s="12"/>
    </row>
    <row r="2955" spans="1:19" s="1" customFormat="1" x14ac:dyDescent="0.4">
      <c r="A2955" s="12"/>
      <c r="B2955" s="12"/>
      <c r="C2955" s="42"/>
      <c r="D2955" s="12"/>
      <c r="E2955" s="12"/>
      <c r="F2955" s="12"/>
      <c r="G2955" s="12"/>
      <c r="H2955" s="12"/>
      <c r="I2955" s="12"/>
      <c r="J2955" s="12"/>
      <c r="K2955" s="12"/>
      <c r="L2955" s="12"/>
      <c r="M2955" s="49"/>
      <c r="N2955" s="49"/>
      <c r="O2955" s="12"/>
      <c r="P2955" s="12"/>
      <c r="Q2955" s="12"/>
      <c r="R2955" s="12"/>
      <c r="S2955" s="12"/>
    </row>
    <row r="2956" spans="1:19" s="1" customFormat="1" x14ac:dyDescent="0.4">
      <c r="A2956" s="12"/>
      <c r="B2956" s="12"/>
      <c r="C2956" s="42"/>
      <c r="D2956" s="12"/>
      <c r="E2956" s="12"/>
      <c r="F2956" s="12"/>
      <c r="G2956" s="12"/>
      <c r="H2956" s="12"/>
      <c r="I2956" s="12"/>
      <c r="J2956" s="12"/>
      <c r="K2956" s="12"/>
      <c r="L2956" s="12"/>
      <c r="M2956" s="49"/>
      <c r="N2956" s="49"/>
      <c r="O2956" s="12"/>
      <c r="P2956" s="12"/>
      <c r="Q2956" s="12"/>
      <c r="R2956" s="12"/>
      <c r="S2956" s="12"/>
    </row>
    <row r="2957" spans="1:19" s="1" customFormat="1" x14ac:dyDescent="0.4">
      <c r="A2957" s="12"/>
      <c r="B2957" s="12"/>
      <c r="C2957" s="42"/>
      <c r="D2957" s="12"/>
      <c r="E2957" s="12"/>
      <c r="F2957" s="12"/>
      <c r="G2957" s="12"/>
      <c r="H2957" s="12"/>
      <c r="I2957" s="12"/>
      <c r="J2957" s="12"/>
      <c r="K2957" s="12"/>
      <c r="L2957" s="12"/>
      <c r="M2957" s="49"/>
      <c r="N2957" s="49"/>
      <c r="O2957" s="12"/>
      <c r="P2957" s="12"/>
      <c r="Q2957" s="12"/>
      <c r="R2957" s="12"/>
      <c r="S2957" s="12"/>
    </row>
    <row r="2958" spans="1:19" s="1" customFormat="1" x14ac:dyDescent="0.4">
      <c r="A2958" s="12"/>
      <c r="B2958" s="12"/>
      <c r="C2958" s="42"/>
      <c r="D2958" s="12"/>
      <c r="E2958" s="12"/>
      <c r="F2958" s="12"/>
      <c r="G2958" s="12"/>
      <c r="H2958" s="12"/>
      <c r="I2958" s="12"/>
      <c r="J2958" s="12"/>
      <c r="K2958" s="12"/>
      <c r="L2958" s="12"/>
      <c r="M2958" s="49"/>
      <c r="N2958" s="49"/>
      <c r="O2958" s="12"/>
      <c r="P2958" s="12"/>
      <c r="Q2958" s="12"/>
      <c r="R2958" s="12"/>
      <c r="S2958" s="12"/>
    </row>
    <row r="2959" spans="1:19" s="1" customFormat="1" x14ac:dyDescent="0.4">
      <c r="A2959" s="12"/>
      <c r="B2959" s="12"/>
      <c r="C2959" s="42"/>
      <c r="D2959" s="12"/>
      <c r="E2959" s="12"/>
      <c r="F2959" s="12"/>
      <c r="G2959" s="12"/>
      <c r="H2959" s="12"/>
      <c r="I2959" s="12"/>
      <c r="J2959" s="12"/>
      <c r="K2959" s="12"/>
      <c r="L2959" s="12"/>
      <c r="M2959" s="49"/>
      <c r="N2959" s="49"/>
      <c r="O2959" s="12"/>
      <c r="P2959" s="12"/>
      <c r="Q2959" s="12"/>
      <c r="R2959" s="12"/>
      <c r="S2959" s="12"/>
    </row>
    <row r="2960" spans="1:19" s="1" customFormat="1" x14ac:dyDescent="0.4">
      <c r="A2960" s="12"/>
      <c r="B2960" s="12"/>
      <c r="C2960" s="42"/>
      <c r="D2960" s="12"/>
      <c r="E2960" s="12"/>
      <c r="F2960" s="12"/>
      <c r="G2960" s="12"/>
      <c r="H2960" s="12"/>
      <c r="I2960" s="12"/>
      <c r="J2960" s="12"/>
      <c r="K2960" s="12"/>
      <c r="L2960" s="12"/>
      <c r="M2960" s="49"/>
      <c r="N2960" s="49"/>
      <c r="O2960" s="12"/>
      <c r="P2960" s="12"/>
      <c r="Q2960" s="12"/>
      <c r="R2960" s="12"/>
      <c r="S2960" s="12"/>
    </row>
    <row r="2961" spans="1:19" s="1" customFormat="1" x14ac:dyDescent="0.4">
      <c r="A2961" s="12"/>
      <c r="B2961" s="12"/>
      <c r="C2961" s="42"/>
      <c r="D2961" s="12"/>
      <c r="E2961" s="12"/>
      <c r="F2961" s="12"/>
      <c r="G2961" s="12"/>
      <c r="H2961" s="12"/>
      <c r="I2961" s="12"/>
      <c r="J2961" s="12"/>
      <c r="K2961" s="12"/>
      <c r="L2961" s="12"/>
      <c r="M2961" s="49"/>
      <c r="N2961" s="49"/>
      <c r="O2961" s="12"/>
      <c r="P2961" s="12"/>
      <c r="Q2961" s="12"/>
      <c r="R2961" s="12"/>
      <c r="S2961" s="12"/>
    </row>
    <row r="2962" spans="1:19" s="1" customFormat="1" x14ac:dyDescent="0.4">
      <c r="A2962" s="12"/>
      <c r="B2962" s="12"/>
      <c r="C2962" s="42"/>
      <c r="D2962" s="12"/>
      <c r="E2962" s="12"/>
      <c r="F2962" s="12"/>
      <c r="G2962" s="12"/>
      <c r="H2962" s="12"/>
      <c r="I2962" s="12"/>
      <c r="J2962" s="12"/>
      <c r="K2962" s="12"/>
      <c r="L2962" s="12"/>
      <c r="M2962" s="49"/>
      <c r="N2962" s="49"/>
      <c r="O2962" s="12"/>
      <c r="P2962" s="12"/>
      <c r="Q2962" s="12"/>
      <c r="R2962" s="12"/>
      <c r="S2962" s="12"/>
    </row>
    <row r="2963" spans="1:19" s="1" customFormat="1" x14ac:dyDescent="0.4">
      <c r="A2963" s="12"/>
      <c r="B2963" s="12"/>
      <c r="C2963" s="42"/>
      <c r="D2963" s="12"/>
      <c r="E2963" s="12"/>
      <c r="F2963" s="12"/>
      <c r="G2963" s="12"/>
      <c r="H2963" s="12"/>
      <c r="I2963" s="12"/>
      <c r="J2963" s="12"/>
      <c r="K2963" s="12"/>
      <c r="L2963" s="12"/>
      <c r="M2963" s="49"/>
      <c r="N2963" s="49"/>
      <c r="O2963" s="12"/>
      <c r="P2963" s="12"/>
      <c r="Q2963" s="12"/>
      <c r="R2963" s="12"/>
      <c r="S2963" s="12"/>
    </row>
    <row r="2964" spans="1:19" s="1" customFormat="1" x14ac:dyDescent="0.4">
      <c r="A2964" s="12"/>
      <c r="B2964" s="12"/>
      <c r="C2964" s="42"/>
      <c r="D2964" s="12"/>
      <c r="E2964" s="12"/>
      <c r="F2964" s="12"/>
      <c r="G2964" s="12"/>
      <c r="H2964" s="12"/>
      <c r="I2964" s="12"/>
      <c r="J2964" s="12"/>
      <c r="K2964" s="12"/>
      <c r="L2964" s="12"/>
      <c r="M2964" s="49"/>
      <c r="N2964" s="49"/>
      <c r="O2964" s="12"/>
      <c r="P2964" s="12"/>
      <c r="Q2964" s="12"/>
      <c r="R2964" s="12"/>
      <c r="S2964" s="12"/>
    </row>
    <row r="2965" spans="1:19" s="1" customFormat="1" x14ac:dyDescent="0.4">
      <c r="A2965" s="12"/>
      <c r="B2965" s="12"/>
      <c r="C2965" s="42"/>
      <c r="D2965" s="12"/>
      <c r="E2965" s="12"/>
      <c r="F2965" s="12"/>
      <c r="G2965" s="12"/>
      <c r="H2965" s="12"/>
      <c r="I2965" s="12"/>
      <c r="J2965" s="12"/>
      <c r="K2965" s="12"/>
      <c r="L2965" s="12"/>
      <c r="M2965" s="49"/>
      <c r="N2965" s="49"/>
      <c r="O2965" s="12"/>
      <c r="P2965" s="12"/>
      <c r="Q2965" s="12"/>
      <c r="R2965" s="12"/>
      <c r="S2965" s="12"/>
    </row>
    <row r="2966" spans="1:19" s="1" customFormat="1" x14ac:dyDescent="0.4">
      <c r="A2966" s="12"/>
      <c r="B2966" s="12"/>
      <c r="C2966" s="42"/>
      <c r="D2966" s="12"/>
      <c r="E2966" s="12"/>
      <c r="F2966" s="12"/>
      <c r="G2966" s="12"/>
      <c r="H2966" s="12"/>
      <c r="I2966" s="12"/>
      <c r="J2966" s="12"/>
      <c r="K2966" s="12"/>
      <c r="L2966" s="12"/>
      <c r="M2966" s="49"/>
      <c r="N2966" s="49"/>
      <c r="O2966" s="12"/>
      <c r="P2966" s="12"/>
      <c r="Q2966" s="12"/>
      <c r="R2966" s="12"/>
      <c r="S2966" s="12"/>
    </row>
    <row r="2967" spans="1:19" s="1" customFormat="1" x14ac:dyDescent="0.4">
      <c r="A2967" s="12"/>
      <c r="B2967" s="12"/>
      <c r="C2967" s="42"/>
      <c r="D2967" s="12"/>
      <c r="E2967" s="12"/>
      <c r="F2967" s="12"/>
      <c r="G2967" s="12"/>
      <c r="H2967" s="12"/>
      <c r="I2967" s="12"/>
      <c r="J2967" s="12"/>
      <c r="K2967" s="12"/>
      <c r="L2967" s="12"/>
      <c r="M2967" s="49"/>
      <c r="N2967" s="49"/>
      <c r="O2967" s="12"/>
      <c r="P2967" s="12"/>
      <c r="Q2967" s="12"/>
      <c r="R2967" s="12"/>
      <c r="S2967" s="12"/>
    </row>
    <row r="2968" spans="1:19" s="1" customFormat="1" x14ac:dyDescent="0.4">
      <c r="A2968" s="12"/>
      <c r="B2968" s="12"/>
      <c r="C2968" s="42"/>
      <c r="D2968" s="12"/>
      <c r="E2968" s="12"/>
      <c r="F2968" s="12"/>
      <c r="G2968" s="12"/>
      <c r="H2968" s="12"/>
      <c r="I2968" s="12"/>
      <c r="J2968" s="12"/>
      <c r="K2968" s="12"/>
      <c r="L2968" s="12"/>
      <c r="M2968" s="49"/>
      <c r="N2968" s="49"/>
      <c r="O2968" s="12"/>
      <c r="P2968" s="12"/>
      <c r="Q2968" s="12"/>
      <c r="R2968" s="12"/>
      <c r="S2968" s="12"/>
    </row>
    <row r="2969" spans="1:19" s="1" customFormat="1" x14ac:dyDescent="0.4">
      <c r="A2969" s="12"/>
      <c r="B2969" s="12"/>
      <c r="C2969" s="42"/>
      <c r="D2969" s="12"/>
      <c r="E2969" s="12"/>
      <c r="F2969" s="12"/>
      <c r="G2969" s="12"/>
      <c r="H2969" s="12"/>
      <c r="I2969" s="12"/>
      <c r="J2969" s="12"/>
      <c r="K2969" s="12"/>
      <c r="L2969" s="12"/>
      <c r="M2969" s="49"/>
      <c r="N2969" s="49"/>
      <c r="O2969" s="12"/>
      <c r="P2969" s="12"/>
      <c r="Q2969" s="12"/>
      <c r="R2969" s="12"/>
      <c r="S2969" s="12"/>
    </row>
    <row r="2970" spans="1:19" s="1" customFormat="1" x14ac:dyDescent="0.4">
      <c r="A2970" s="12"/>
      <c r="B2970" s="12"/>
      <c r="C2970" s="42"/>
      <c r="D2970" s="12"/>
      <c r="E2970" s="12"/>
      <c r="F2970" s="12"/>
      <c r="G2970" s="12"/>
      <c r="H2970" s="12"/>
      <c r="I2970" s="12"/>
      <c r="J2970" s="12"/>
      <c r="K2970" s="12"/>
      <c r="L2970" s="12"/>
      <c r="M2970" s="49"/>
      <c r="N2970" s="49"/>
      <c r="O2970" s="12"/>
      <c r="P2970" s="12"/>
      <c r="Q2970" s="12"/>
      <c r="R2970" s="12"/>
      <c r="S2970" s="12"/>
    </row>
    <row r="2971" spans="1:19" s="1" customFormat="1" x14ac:dyDescent="0.4">
      <c r="A2971" s="12"/>
      <c r="B2971" s="12"/>
      <c r="C2971" s="42"/>
      <c r="D2971" s="12"/>
      <c r="E2971" s="12"/>
      <c r="F2971" s="12"/>
      <c r="G2971" s="12"/>
      <c r="H2971" s="12"/>
      <c r="I2971" s="12"/>
      <c r="J2971" s="12"/>
      <c r="K2971" s="12"/>
      <c r="L2971" s="12"/>
      <c r="M2971" s="49"/>
      <c r="N2971" s="49"/>
      <c r="O2971" s="12"/>
      <c r="P2971" s="12"/>
      <c r="Q2971" s="12"/>
      <c r="R2971" s="12"/>
      <c r="S2971" s="12"/>
    </row>
    <row r="2972" spans="1:19" s="1" customFormat="1" x14ac:dyDescent="0.4">
      <c r="A2972" s="12"/>
      <c r="B2972" s="12"/>
      <c r="C2972" s="42"/>
      <c r="D2972" s="12"/>
      <c r="E2972" s="12"/>
      <c r="F2972" s="12"/>
      <c r="G2972" s="12"/>
      <c r="H2972" s="12"/>
      <c r="I2972" s="12"/>
      <c r="J2972" s="12"/>
      <c r="K2972" s="12"/>
      <c r="L2972" s="12"/>
      <c r="M2972" s="49"/>
      <c r="N2972" s="49"/>
      <c r="O2972" s="12"/>
      <c r="P2972" s="12"/>
      <c r="Q2972" s="12"/>
      <c r="R2972" s="12"/>
      <c r="S2972" s="12"/>
    </row>
    <row r="2973" spans="1:19" s="1" customFormat="1" x14ac:dyDescent="0.4">
      <c r="A2973" s="12"/>
      <c r="B2973" s="12"/>
      <c r="C2973" s="42"/>
      <c r="D2973" s="12"/>
      <c r="E2973" s="12"/>
      <c r="F2973" s="12"/>
      <c r="G2973" s="12"/>
      <c r="H2973" s="12"/>
      <c r="I2973" s="12"/>
      <c r="J2973" s="12"/>
      <c r="K2973" s="12"/>
      <c r="L2973" s="12"/>
      <c r="M2973" s="49"/>
      <c r="N2973" s="49"/>
      <c r="O2973" s="12"/>
      <c r="P2973" s="12"/>
      <c r="Q2973" s="12"/>
      <c r="R2973" s="12"/>
      <c r="S2973" s="12"/>
    </row>
    <row r="2974" spans="1:19" s="1" customFormat="1" x14ac:dyDescent="0.4">
      <c r="A2974" s="12"/>
      <c r="B2974" s="12"/>
      <c r="C2974" s="42"/>
      <c r="D2974" s="12"/>
      <c r="E2974" s="12"/>
      <c r="F2974" s="12"/>
      <c r="G2974" s="12"/>
      <c r="H2974" s="12"/>
      <c r="I2974" s="12"/>
      <c r="J2974" s="12"/>
      <c r="K2974" s="12"/>
      <c r="L2974" s="12"/>
      <c r="M2974" s="49"/>
      <c r="N2974" s="49"/>
      <c r="O2974" s="12"/>
      <c r="P2974" s="12"/>
      <c r="Q2974" s="12"/>
      <c r="R2974" s="12"/>
      <c r="S2974" s="12"/>
    </row>
    <row r="2975" spans="1:19" s="1" customFormat="1" x14ac:dyDescent="0.4">
      <c r="A2975" s="12"/>
      <c r="B2975" s="12"/>
      <c r="C2975" s="42"/>
      <c r="D2975" s="12"/>
      <c r="E2975" s="12"/>
      <c r="F2975" s="12"/>
      <c r="G2975" s="12"/>
      <c r="H2975" s="12"/>
      <c r="I2975" s="12"/>
      <c r="J2975" s="12"/>
      <c r="K2975" s="12"/>
      <c r="L2975" s="12"/>
      <c r="M2975" s="49"/>
      <c r="N2975" s="49"/>
      <c r="O2975" s="12"/>
      <c r="P2975" s="12"/>
      <c r="Q2975" s="12"/>
      <c r="R2975" s="12"/>
      <c r="S2975" s="12"/>
    </row>
    <row r="2976" spans="1:19" s="1" customFormat="1" x14ac:dyDescent="0.4">
      <c r="A2976" s="12"/>
      <c r="B2976" s="12"/>
      <c r="C2976" s="42"/>
      <c r="D2976" s="12"/>
      <c r="E2976" s="12"/>
      <c r="F2976" s="12"/>
      <c r="G2976" s="12"/>
      <c r="H2976" s="12"/>
      <c r="I2976" s="12"/>
      <c r="J2976" s="12"/>
      <c r="K2976" s="12"/>
      <c r="L2976" s="12"/>
      <c r="M2976" s="49"/>
      <c r="N2976" s="49"/>
      <c r="O2976" s="12"/>
      <c r="P2976" s="12"/>
      <c r="Q2976" s="12"/>
      <c r="R2976" s="12"/>
      <c r="S2976" s="12"/>
    </row>
    <row r="2977" spans="1:19" s="1" customFormat="1" x14ac:dyDescent="0.4">
      <c r="A2977" s="12"/>
      <c r="B2977" s="12"/>
      <c r="C2977" s="42"/>
      <c r="D2977" s="12"/>
      <c r="E2977" s="12"/>
      <c r="F2977" s="12"/>
      <c r="G2977" s="12"/>
      <c r="H2977" s="12"/>
      <c r="I2977" s="12"/>
      <c r="J2977" s="12"/>
      <c r="K2977" s="12"/>
      <c r="L2977" s="12"/>
      <c r="M2977" s="49"/>
      <c r="N2977" s="49"/>
      <c r="O2977" s="12"/>
      <c r="P2977" s="12"/>
      <c r="Q2977" s="12"/>
      <c r="R2977" s="12"/>
      <c r="S2977" s="12"/>
    </row>
    <row r="2978" spans="1:19" s="1" customFormat="1" x14ac:dyDescent="0.4">
      <c r="A2978" s="12"/>
      <c r="B2978" s="12"/>
      <c r="C2978" s="42"/>
      <c r="D2978" s="12"/>
      <c r="E2978" s="12"/>
      <c r="F2978" s="12"/>
      <c r="G2978" s="12"/>
      <c r="H2978" s="12"/>
      <c r="I2978" s="12"/>
      <c r="J2978" s="12"/>
      <c r="K2978" s="12"/>
      <c r="L2978" s="12"/>
      <c r="M2978" s="49"/>
      <c r="N2978" s="49"/>
      <c r="O2978" s="12"/>
      <c r="P2978" s="12"/>
      <c r="Q2978" s="12"/>
      <c r="R2978" s="12"/>
      <c r="S2978" s="12"/>
    </row>
    <row r="2979" spans="1:19" s="1" customFormat="1" x14ac:dyDescent="0.4">
      <c r="A2979" s="12"/>
      <c r="B2979" s="12"/>
      <c r="C2979" s="42"/>
      <c r="D2979" s="12"/>
      <c r="E2979" s="12"/>
      <c r="F2979" s="12"/>
      <c r="G2979" s="12"/>
      <c r="H2979" s="12"/>
      <c r="I2979" s="12"/>
      <c r="J2979" s="12"/>
      <c r="K2979" s="12"/>
      <c r="L2979" s="12"/>
      <c r="M2979" s="49"/>
      <c r="N2979" s="49"/>
      <c r="O2979" s="12"/>
      <c r="P2979" s="12"/>
      <c r="Q2979" s="12"/>
      <c r="R2979" s="12"/>
      <c r="S2979" s="12"/>
    </row>
    <row r="2980" spans="1:19" s="1" customFormat="1" x14ac:dyDescent="0.4">
      <c r="A2980" s="12"/>
      <c r="B2980" s="12"/>
      <c r="C2980" s="42"/>
      <c r="D2980" s="12"/>
      <c r="E2980" s="12"/>
      <c r="F2980" s="12"/>
      <c r="G2980" s="12"/>
      <c r="H2980" s="12"/>
      <c r="I2980" s="12"/>
      <c r="J2980" s="12"/>
      <c r="K2980" s="12"/>
      <c r="L2980" s="12"/>
      <c r="M2980" s="49"/>
      <c r="N2980" s="49"/>
      <c r="O2980" s="12"/>
      <c r="P2980" s="12"/>
      <c r="Q2980" s="12"/>
      <c r="R2980" s="12"/>
      <c r="S2980" s="12"/>
    </row>
    <row r="2981" spans="1:19" s="1" customFormat="1" x14ac:dyDescent="0.4">
      <c r="A2981" s="12"/>
      <c r="B2981" s="12"/>
      <c r="C2981" s="42"/>
      <c r="D2981" s="12"/>
      <c r="E2981" s="12"/>
      <c r="F2981" s="12"/>
      <c r="G2981" s="12"/>
      <c r="H2981" s="12"/>
      <c r="I2981" s="12"/>
      <c r="J2981" s="12"/>
      <c r="K2981" s="12"/>
      <c r="L2981" s="12"/>
      <c r="M2981" s="49"/>
      <c r="N2981" s="49"/>
      <c r="O2981" s="12"/>
      <c r="P2981" s="12"/>
      <c r="Q2981" s="12"/>
      <c r="R2981" s="12"/>
      <c r="S2981" s="12"/>
    </row>
    <row r="2982" spans="1:19" s="1" customFormat="1" x14ac:dyDescent="0.4">
      <c r="A2982" s="12"/>
      <c r="B2982" s="12"/>
      <c r="C2982" s="42"/>
      <c r="D2982" s="12"/>
      <c r="E2982" s="12"/>
      <c r="F2982" s="12"/>
      <c r="G2982" s="12"/>
      <c r="H2982" s="12"/>
      <c r="I2982" s="12"/>
      <c r="J2982" s="12"/>
      <c r="K2982" s="12"/>
      <c r="L2982" s="12"/>
      <c r="M2982" s="49"/>
      <c r="N2982" s="49"/>
      <c r="O2982" s="12"/>
      <c r="P2982" s="12"/>
      <c r="Q2982" s="12"/>
      <c r="R2982" s="12"/>
      <c r="S2982" s="12"/>
    </row>
    <row r="2983" spans="1:19" s="1" customFormat="1" x14ac:dyDescent="0.4">
      <c r="A2983" s="12"/>
      <c r="B2983" s="12"/>
      <c r="C2983" s="42"/>
      <c r="D2983" s="12"/>
      <c r="E2983" s="12"/>
      <c r="F2983" s="12"/>
      <c r="G2983" s="12"/>
      <c r="H2983" s="12"/>
      <c r="I2983" s="12"/>
      <c r="J2983" s="12"/>
      <c r="K2983" s="12"/>
      <c r="L2983" s="12"/>
      <c r="M2983" s="49"/>
      <c r="N2983" s="49"/>
      <c r="O2983" s="12"/>
      <c r="P2983" s="12"/>
      <c r="Q2983" s="12"/>
      <c r="R2983" s="12"/>
      <c r="S2983" s="12"/>
    </row>
    <row r="2984" spans="1:19" s="1" customFormat="1" x14ac:dyDescent="0.4">
      <c r="A2984" s="12"/>
      <c r="B2984" s="12"/>
      <c r="C2984" s="42"/>
      <c r="D2984" s="12"/>
      <c r="E2984" s="12"/>
      <c r="F2984" s="12"/>
      <c r="G2984" s="12"/>
      <c r="H2984" s="12"/>
      <c r="I2984" s="12"/>
      <c r="J2984" s="12"/>
      <c r="K2984" s="12"/>
      <c r="L2984" s="12"/>
      <c r="M2984" s="49"/>
      <c r="N2984" s="49"/>
      <c r="O2984" s="12"/>
      <c r="P2984" s="12"/>
      <c r="Q2984" s="12"/>
      <c r="R2984" s="12"/>
      <c r="S2984" s="12"/>
    </row>
    <row r="2985" spans="1:19" s="1" customFormat="1" x14ac:dyDescent="0.4">
      <c r="A2985" s="12"/>
      <c r="B2985" s="12"/>
      <c r="C2985" s="42"/>
      <c r="D2985" s="12"/>
      <c r="E2985" s="12"/>
      <c r="F2985" s="12"/>
      <c r="G2985" s="12"/>
      <c r="H2985" s="12"/>
      <c r="I2985" s="12"/>
      <c r="J2985" s="12"/>
      <c r="K2985" s="12"/>
      <c r="L2985" s="12"/>
      <c r="M2985" s="49"/>
      <c r="N2985" s="49"/>
      <c r="O2985" s="12"/>
      <c r="P2985" s="12"/>
      <c r="Q2985" s="12"/>
      <c r="R2985" s="12"/>
      <c r="S2985" s="12"/>
    </row>
    <row r="2986" spans="1:19" s="1" customFormat="1" x14ac:dyDescent="0.4">
      <c r="A2986" s="12"/>
      <c r="B2986" s="12"/>
      <c r="C2986" s="42"/>
      <c r="D2986" s="12"/>
      <c r="E2986" s="12"/>
      <c r="F2986" s="12"/>
      <c r="G2986" s="12"/>
      <c r="H2986" s="12"/>
      <c r="I2986" s="12"/>
      <c r="J2986" s="12"/>
      <c r="K2986" s="12"/>
      <c r="L2986" s="12"/>
      <c r="M2986" s="49"/>
      <c r="N2986" s="49"/>
      <c r="O2986" s="12"/>
      <c r="P2986" s="12"/>
      <c r="Q2986" s="12"/>
      <c r="R2986" s="12"/>
      <c r="S2986" s="12"/>
    </row>
    <row r="2987" spans="1:19" s="1" customFormat="1" x14ac:dyDescent="0.4">
      <c r="A2987" s="12"/>
      <c r="B2987" s="12"/>
      <c r="C2987" s="42"/>
      <c r="D2987" s="12"/>
      <c r="E2987" s="12"/>
      <c r="F2987" s="12"/>
      <c r="G2987" s="12"/>
      <c r="H2987" s="12"/>
      <c r="I2987" s="12"/>
      <c r="J2987" s="12"/>
      <c r="K2987" s="12"/>
      <c r="L2987" s="12"/>
      <c r="M2987" s="49"/>
      <c r="N2987" s="49"/>
      <c r="O2987" s="12"/>
      <c r="P2987" s="12"/>
      <c r="Q2987" s="12"/>
      <c r="R2987" s="12"/>
      <c r="S2987" s="12"/>
    </row>
    <row r="2988" spans="1:19" s="1" customFormat="1" x14ac:dyDescent="0.4">
      <c r="A2988" s="12"/>
      <c r="B2988" s="12"/>
      <c r="C2988" s="42"/>
      <c r="D2988" s="12"/>
      <c r="E2988" s="12"/>
      <c r="F2988" s="12"/>
      <c r="G2988" s="12"/>
      <c r="H2988" s="12"/>
      <c r="I2988" s="12"/>
      <c r="J2988" s="12"/>
      <c r="K2988" s="12"/>
      <c r="L2988" s="12"/>
      <c r="M2988" s="49"/>
      <c r="N2988" s="49"/>
      <c r="O2988" s="12"/>
      <c r="P2988" s="12"/>
      <c r="Q2988" s="12"/>
      <c r="R2988" s="12"/>
      <c r="S2988" s="12"/>
    </row>
    <row r="2989" spans="1:19" s="1" customFormat="1" x14ac:dyDescent="0.4">
      <c r="A2989" s="12"/>
      <c r="B2989" s="12"/>
      <c r="C2989" s="42"/>
      <c r="D2989" s="12"/>
      <c r="E2989" s="12"/>
      <c r="F2989" s="12"/>
      <c r="G2989" s="12"/>
      <c r="H2989" s="12"/>
      <c r="I2989" s="12"/>
      <c r="J2989" s="12"/>
      <c r="K2989" s="12"/>
      <c r="L2989" s="12"/>
      <c r="M2989" s="49"/>
      <c r="N2989" s="49"/>
      <c r="O2989" s="12"/>
      <c r="P2989" s="12"/>
      <c r="Q2989" s="12"/>
      <c r="R2989" s="12"/>
      <c r="S2989" s="12"/>
    </row>
    <row r="2990" spans="1:19" s="1" customFormat="1" x14ac:dyDescent="0.4">
      <c r="A2990" s="12"/>
      <c r="B2990" s="12"/>
      <c r="C2990" s="42"/>
      <c r="D2990" s="12"/>
      <c r="E2990" s="12"/>
      <c r="F2990" s="12"/>
      <c r="G2990" s="12"/>
      <c r="H2990" s="12"/>
      <c r="I2990" s="12"/>
      <c r="J2990" s="12"/>
      <c r="K2990" s="12"/>
      <c r="L2990" s="12"/>
      <c r="M2990" s="49"/>
      <c r="N2990" s="49"/>
      <c r="O2990" s="12"/>
      <c r="P2990" s="12"/>
      <c r="Q2990" s="12"/>
      <c r="R2990" s="12"/>
      <c r="S2990" s="12"/>
    </row>
    <row r="2991" spans="1:19" s="1" customFormat="1" x14ac:dyDescent="0.4">
      <c r="A2991" s="12"/>
      <c r="B2991" s="12"/>
      <c r="C2991" s="42"/>
      <c r="D2991" s="12"/>
      <c r="E2991" s="12"/>
      <c r="F2991" s="12"/>
      <c r="G2991" s="12"/>
      <c r="H2991" s="12"/>
      <c r="I2991" s="12"/>
      <c r="J2991" s="12"/>
      <c r="K2991" s="12"/>
      <c r="L2991" s="12"/>
      <c r="M2991" s="49"/>
      <c r="N2991" s="49"/>
      <c r="O2991" s="12"/>
      <c r="P2991" s="12"/>
      <c r="Q2991" s="12"/>
      <c r="R2991" s="12"/>
      <c r="S2991" s="12"/>
    </row>
    <row r="2992" spans="1:19" s="1" customFormat="1" x14ac:dyDescent="0.4">
      <c r="A2992" s="12"/>
      <c r="B2992" s="12"/>
      <c r="C2992" s="42"/>
      <c r="D2992" s="12"/>
      <c r="E2992" s="12"/>
      <c r="F2992" s="12"/>
      <c r="G2992" s="12"/>
      <c r="H2992" s="12"/>
      <c r="I2992" s="12"/>
      <c r="J2992" s="12"/>
      <c r="K2992" s="12"/>
      <c r="L2992" s="12"/>
      <c r="M2992" s="49"/>
      <c r="N2992" s="49"/>
      <c r="O2992" s="12"/>
      <c r="P2992" s="12"/>
      <c r="Q2992" s="12"/>
      <c r="R2992" s="12"/>
      <c r="S2992" s="12"/>
    </row>
    <row r="2993" spans="1:19" s="1" customFormat="1" x14ac:dyDescent="0.4">
      <c r="A2993" s="12"/>
      <c r="B2993" s="12"/>
      <c r="C2993" s="42"/>
      <c r="D2993" s="12"/>
      <c r="E2993" s="12"/>
      <c r="F2993" s="12"/>
      <c r="G2993" s="12"/>
      <c r="H2993" s="12"/>
      <c r="I2993" s="12"/>
      <c r="J2993" s="12"/>
      <c r="K2993" s="12"/>
      <c r="L2993" s="12"/>
      <c r="M2993" s="49"/>
      <c r="N2993" s="49"/>
      <c r="O2993" s="12"/>
      <c r="P2993" s="12"/>
      <c r="Q2993" s="12"/>
      <c r="R2993" s="12"/>
      <c r="S2993" s="12"/>
    </row>
    <row r="2994" spans="1:19" s="1" customFormat="1" x14ac:dyDescent="0.4">
      <c r="A2994" s="12"/>
      <c r="B2994" s="12"/>
      <c r="C2994" s="42"/>
      <c r="D2994" s="12"/>
      <c r="E2994" s="12"/>
      <c r="F2994" s="12"/>
      <c r="G2994" s="12"/>
      <c r="H2994" s="12"/>
      <c r="I2994" s="12"/>
      <c r="J2994" s="12"/>
      <c r="K2994" s="12"/>
      <c r="L2994" s="12"/>
      <c r="M2994" s="49"/>
      <c r="N2994" s="49"/>
      <c r="O2994" s="12"/>
      <c r="P2994" s="12"/>
      <c r="Q2994" s="12"/>
      <c r="R2994" s="12"/>
      <c r="S2994" s="12"/>
    </row>
    <row r="2995" spans="1:19" s="1" customFormat="1" x14ac:dyDescent="0.4">
      <c r="A2995" s="12"/>
      <c r="B2995" s="12"/>
      <c r="C2995" s="42"/>
      <c r="D2995" s="12"/>
      <c r="E2995" s="12"/>
      <c r="F2995" s="12"/>
      <c r="G2995" s="12"/>
      <c r="H2995" s="12"/>
      <c r="I2995" s="12"/>
      <c r="J2995" s="12"/>
      <c r="K2995" s="12"/>
      <c r="L2995" s="12"/>
      <c r="M2995" s="49"/>
      <c r="N2995" s="49"/>
      <c r="O2995" s="12"/>
      <c r="P2995" s="12"/>
      <c r="Q2995" s="12"/>
      <c r="R2995" s="12"/>
      <c r="S2995" s="12"/>
    </row>
    <row r="2996" spans="1:19" s="1" customFormat="1" x14ac:dyDescent="0.4">
      <c r="A2996" s="12"/>
      <c r="B2996" s="12"/>
      <c r="C2996" s="42"/>
      <c r="D2996" s="12"/>
      <c r="E2996" s="12"/>
      <c r="F2996" s="12"/>
      <c r="G2996" s="12"/>
      <c r="H2996" s="12"/>
      <c r="I2996" s="12"/>
      <c r="J2996" s="12"/>
      <c r="K2996" s="12"/>
      <c r="L2996" s="12"/>
      <c r="M2996" s="49"/>
      <c r="N2996" s="49"/>
      <c r="O2996" s="12"/>
      <c r="P2996" s="12"/>
      <c r="Q2996" s="12"/>
      <c r="R2996" s="12"/>
      <c r="S2996" s="12"/>
    </row>
    <row r="2997" spans="1:19" s="1" customFormat="1" x14ac:dyDescent="0.4">
      <c r="A2997" s="12"/>
      <c r="B2997" s="12"/>
      <c r="C2997" s="42"/>
      <c r="D2997" s="12"/>
      <c r="E2997" s="12"/>
      <c r="F2997" s="12"/>
      <c r="G2997" s="12"/>
      <c r="H2997" s="12"/>
      <c r="I2997" s="12"/>
      <c r="J2997" s="12"/>
      <c r="K2997" s="12"/>
      <c r="L2997" s="12"/>
      <c r="M2997" s="49"/>
      <c r="N2997" s="49"/>
      <c r="O2997" s="12"/>
      <c r="P2997" s="12"/>
      <c r="Q2997" s="12"/>
      <c r="R2997" s="12"/>
      <c r="S2997" s="12"/>
    </row>
    <row r="2998" spans="1:19" s="1" customFormat="1" x14ac:dyDescent="0.4">
      <c r="A2998" s="12"/>
      <c r="B2998" s="12"/>
      <c r="C2998" s="42"/>
      <c r="D2998" s="12"/>
      <c r="E2998" s="12"/>
      <c r="F2998" s="12"/>
      <c r="G2998" s="12"/>
      <c r="H2998" s="12"/>
      <c r="I2998" s="12"/>
      <c r="J2998" s="12"/>
      <c r="K2998" s="12"/>
      <c r="L2998" s="12"/>
      <c r="M2998" s="49"/>
      <c r="N2998" s="49"/>
      <c r="O2998" s="12"/>
      <c r="P2998" s="12"/>
      <c r="Q2998" s="12"/>
      <c r="R2998" s="12"/>
      <c r="S2998" s="12"/>
    </row>
    <row r="2999" spans="1:19" s="1" customFormat="1" x14ac:dyDescent="0.4">
      <c r="A2999" s="12"/>
      <c r="B2999" s="12"/>
      <c r="C2999" s="42"/>
      <c r="D2999" s="12"/>
      <c r="E2999" s="12"/>
      <c r="F2999" s="12"/>
      <c r="G2999" s="12"/>
      <c r="H2999" s="12"/>
      <c r="I2999" s="12"/>
      <c r="J2999" s="12"/>
      <c r="K2999" s="12"/>
      <c r="L2999" s="12"/>
      <c r="M2999" s="49"/>
      <c r="N2999" s="49"/>
      <c r="O2999" s="12"/>
      <c r="P2999" s="12"/>
      <c r="Q2999" s="12"/>
      <c r="R2999" s="12"/>
      <c r="S2999" s="12"/>
    </row>
    <row r="3000" spans="1:19" s="1" customFormat="1" x14ac:dyDescent="0.4">
      <c r="A3000" s="12"/>
      <c r="B3000" s="12"/>
      <c r="C3000" s="42"/>
      <c r="D3000" s="12"/>
      <c r="E3000" s="12"/>
      <c r="F3000" s="12"/>
      <c r="G3000" s="12"/>
      <c r="H3000" s="12"/>
      <c r="I3000" s="12"/>
      <c r="J3000" s="12"/>
      <c r="K3000" s="12"/>
      <c r="L3000" s="12"/>
      <c r="M3000" s="49"/>
      <c r="N3000" s="49"/>
      <c r="O3000" s="12"/>
      <c r="P3000" s="12"/>
      <c r="Q3000" s="12"/>
      <c r="R3000" s="12"/>
      <c r="S3000" s="12"/>
    </row>
    <row r="3001" spans="1:19" s="1" customFormat="1" x14ac:dyDescent="0.4">
      <c r="A3001" s="12"/>
      <c r="B3001" s="12"/>
      <c r="C3001" s="42"/>
      <c r="D3001" s="12"/>
      <c r="E3001" s="12"/>
      <c r="F3001" s="12"/>
      <c r="G3001" s="12"/>
      <c r="H3001" s="12"/>
      <c r="I3001" s="12"/>
      <c r="J3001" s="12"/>
      <c r="K3001" s="12"/>
      <c r="L3001" s="12"/>
      <c r="M3001" s="49"/>
      <c r="N3001" s="49"/>
      <c r="O3001" s="12"/>
      <c r="P3001" s="12"/>
      <c r="Q3001" s="12"/>
      <c r="R3001" s="12"/>
      <c r="S3001" s="12"/>
    </row>
    <row r="3002" spans="1:19" s="1" customFormat="1" x14ac:dyDescent="0.4">
      <c r="A3002" s="12"/>
      <c r="B3002" s="12"/>
      <c r="C3002" s="42"/>
      <c r="D3002" s="12"/>
      <c r="E3002" s="12"/>
      <c r="F3002" s="12"/>
      <c r="G3002" s="12"/>
      <c r="H3002" s="12"/>
      <c r="I3002" s="12"/>
      <c r="J3002" s="12"/>
      <c r="K3002" s="12"/>
      <c r="L3002" s="12"/>
      <c r="M3002" s="49"/>
      <c r="N3002" s="49"/>
      <c r="O3002" s="12"/>
      <c r="P3002" s="12"/>
      <c r="Q3002" s="12"/>
      <c r="R3002" s="12"/>
      <c r="S3002" s="12"/>
    </row>
    <row r="3003" spans="1:19" s="1" customFormat="1" x14ac:dyDescent="0.4">
      <c r="A3003" s="12"/>
      <c r="B3003" s="12"/>
      <c r="C3003" s="42"/>
      <c r="D3003" s="12"/>
      <c r="E3003" s="12"/>
      <c r="F3003" s="12"/>
      <c r="G3003" s="12"/>
      <c r="H3003" s="12"/>
      <c r="I3003" s="12"/>
      <c r="J3003" s="12"/>
      <c r="K3003" s="12"/>
      <c r="L3003" s="12"/>
      <c r="M3003" s="49"/>
      <c r="N3003" s="49"/>
      <c r="O3003" s="12"/>
      <c r="P3003" s="12"/>
      <c r="Q3003" s="12"/>
      <c r="R3003" s="12"/>
      <c r="S3003" s="12"/>
    </row>
    <row r="3004" spans="1:19" s="1" customFormat="1" x14ac:dyDescent="0.4">
      <c r="A3004" s="12"/>
      <c r="B3004" s="12"/>
      <c r="C3004" s="42"/>
      <c r="D3004" s="12"/>
      <c r="E3004" s="12"/>
      <c r="F3004" s="12"/>
      <c r="G3004" s="12"/>
      <c r="H3004" s="12"/>
      <c r="I3004" s="12"/>
      <c r="J3004" s="12"/>
      <c r="K3004" s="12"/>
      <c r="L3004" s="12"/>
      <c r="M3004" s="49"/>
      <c r="N3004" s="49"/>
      <c r="O3004" s="12"/>
      <c r="P3004" s="12"/>
      <c r="Q3004" s="12"/>
      <c r="R3004" s="12"/>
      <c r="S3004" s="12"/>
    </row>
    <row r="3005" spans="1:19" s="1" customFormat="1" x14ac:dyDescent="0.4">
      <c r="A3005" s="12"/>
      <c r="B3005" s="12"/>
      <c r="C3005" s="42"/>
      <c r="D3005" s="12"/>
      <c r="E3005" s="12"/>
      <c r="F3005" s="12"/>
      <c r="G3005" s="12"/>
      <c r="H3005" s="12"/>
      <c r="I3005" s="12"/>
      <c r="J3005" s="12"/>
      <c r="K3005" s="12"/>
      <c r="L3005" s="12"/>
      <c r="M3005" s="49"/>
      <c r="N3005" s="49"/>
      <c r="O3005" s="12"/>
      <c r="P3005" s="12"/>
      <c r="Q3005" s="12"/>
      <c r="R3005" s="12"/>
      <c r="S3005" s="12"/>
    </row>
    <row r="3006" spans="1:19" s="1" customFormat="1" x14ac:dyDescent="0.4">
      <c r="A3006" s="12"/>
      <c r="B3006" s="12"/>
      <c r="C3006" s="42"/>
      <c r="D3006" s="12"/>
      <c r="E3006" s="12"/>
      <c r="F3006" s="12"/>
      <c r="G3006" s="12"/>
      <c r="H3006" s="12"/>
      <c r="I3006" s="12"/>
      <c r="J3006" s="12"/>
      <c r="K3006" s="12"/>
      <c r="L3006" s="12"/>
      <c r="M3006" s="49"/>
      <c r="N3006" s="49"/>
      <c r="O3006" s="12"/>
      <c r="P3006" s="12"/>
      <c r="Q3006" s="12"/>
      <c r="R3006" s="12"/>
      <c r="S3006" s="12"/>
    </row>
    <row r="3007" spans="1:19" s="1" customFormat="1" x14ac:dyDescent="0.4">
      <c r="A3007" s="12"/>
      <c r="B3007" s="12"/>
      <c r="C3007" s="42"/>
      <c r="D3007" s="12"/>
      <c r="E3007" s="12"/>
      <c r="F3007" s="12"/>
      <c r="G3007" s="12"/>
      <c r="H3007" s="12"/>
      <c r="I3007" s="12"/>
      <c r="J3007" s="12"/>
      <c r="K3007" s="12"/>
      <c r="L3007" s="12"/>
      <c r="M3007" s="49"/>
      <c r="N3007" s="49"/>
      <c r="O3007" s="12"/>
      <c r="P3007" s="12"/>
      <c r="Q3007" s="12"/>
      <c r="R3007" s="12"/>
      <c r="S3007" s="12"/>
    </row>
    <row r="3008" spans="1:19" s="1" customFormat="1" x14ac:dyDescent="0.4">
      <c r="A3008" s="12"/>
      <c r="B3008" s="12"/>
      <c r="C3008" s="42"/>
      <c r="D3008" s="12"/>
      <c r="E3008" s="12"/>
      <c r="F3008" s="12"/>
      <c r="G3008" s="12"/>
      <c r="H3008" s="12"/>
      <c r="I3008" s="12"/>
      <c r="J3008" s="12"/>
      <c r="K3008" s="12"/>
      <c r="L3008" s="12"/>
      <c r="M3008" s="49"/>
      <c r="N3008" s="49"/>
      <c r="O3008" s="12"/>
      <c r="P3008" s="12"/>
      <c r="Q3008" s="12"/>
      <c r="R3008" s="12"/>
      <c r="S3008" s="12"/>
    </row>
    <row r="3009" spans="1:19" s="1" customFormat="1" x14ac:dyDescent="0.4">
      <c r="A3009" s="12"/>
      <c r="B3009" s="12"/>
      <c r="C3009" s="42"/>
      <c r="D3009" s="12"/>
      <c r="E3009" s="12"/>
      <c r="F3009" s="12"/>
      <c r="G3009" s="12"/>
      <c r="H3009" s="12"/>
      <c r="I3009" s="12"/>
      <c r="J3009" s="12"/>
      <c r="K3009" s="12"/>
      <c r="L3009" s="12"/>
      <c r="M3009" s="49"/>
      <c r="N3009" s="49"/>
      <c r="O3009" s="12"/>
      <c r="P3009" s="12"/>
      <c r="Q3009" s="12"/>
      <c r="R3009" s="12"/>
      <c r="S3009" s="12"/>
    </row>
    <row r="3010" spans="1:19" s="1" customFormat="1" x14ac:dyDescent="0.4">
      <c r="A3010" s="12"/>
      <c r="B3010" s="12"/>
      <c r="C3010" s="42"/>
      <c r="D3010" s="12"/>
      <c r="E3010" s="12"/>
      <c r="F3010" s="12"/>
      <c r="G3010" s="12"/>
      <c r="H3010" s="12"/>
      <c r="I3010" s="12"/>
      <c r="J3010" s="12"/>
      <c r="K3010" s="12"/>
      <c r="L3010" s="12"/>
      <c r="M3010" s="49"/>
      <c r="N3010" s="49"/>
      <c r="O3010" s="12"/>
      <c r="P3010" s="12"/>
      <c r="Q3010" s="12"/>
      <c r="R3010" s="12"/>
      <c r="S3010" s="12"/>
    </row>
    <row r="3011" spans="1:19" s="1" customFormat="1" x14ac:dyDescent="0.4">
      <c r="A3011" s="12"/>
      <c r="B3011" s="12"/>
      <c r="C3011" s="42"/>
      <c r="D3011" s="12"/>
      <c r="E3011" s="12"/>
      <c r="F3011" s="12"/>
      <c r="G3011" s="12"/>
      <c r="H3011" s="12"/>
      <c r="I3011" s="12"/>
      <c r="J3011" s="12"/>
      <c r="K3011" s="12"/>
      <c r="L3011" s="12"/>
      <c r="M3011" s="49"/>
      <c r="N3011" s="49"/>
      <c r="O3011" s="12"/>
      <c r="P3011" s="12"/>
      <c r="Q3011" s="12"/>
      <c r="R3011" s="12"/>
      <c r="S3011" s="12"/>
    </row>
    <row r="3012" spans="1:19" s="1" customFormat="1" x14ac:dyDescent="0.4">
      <c r="A3012" s="12"/>
      <c r="B3012" s="12"/>
      <c r="C3012" s="42"/>
      <c r="D3012" s="12"/>
      <c r="E3012" s="12"/>
      <c r="F3012" s="12"/>
      <c r="G3012" s="12"/>
      <c r="H3012" s="12"/>
      <c r="I3012" s="12"/>
      <c r="J3012" s="12"/>
      <c r="K3012" s="12"/>
      <c r="L3012" s="12"/>
      <c r="M3012" s="49"/>
      <c r="N3012" s="49"/>
      <c r="O3012" s="12"/>
      <c r="P3012" s="12"/>
      <c r="Q3012" s="12"/>
      <c r="R3012" s="12"/>
      <c r="S3012" s="12"/>
    </row>
    <row r="3013" spans="1:19" s="1" customFormat="1" x14ac:dyDescent="0.4">
      <c r="A3013" s="12"/>
      <c r="B3013" s="12"/>
      <c r="C3013" s="42"/>
      <c r="D3013" s="12"/>
      <c r="E3013" s="12"/>
      <c r="F3013" s="12"/>
      <c r="G3013" s="12"/>
      <c r="H3013" s="12"/>
      <c r="I3013" s="12"/>
      <c r="J3013" s="12"/>
      <c r="K3013" s="12"/>
      <c r="L3013" s="12"/>
      <c r="M3013" s="49"/>
      <c r="N3013" s="49"/>
      <c r="O3013" s="12"/>
      <c r="P3013" s="12"/>
      <c r="Q3013" s="12"/>
      <c r="R3013" s="12"/>
      <c r="S3013" s="12"/>
    </row>
    <row r="3014" spans="1:19" s="1" customFormat="1" x14ac:dyDescent="0.4">
      <c r="A3014" s="12"/>
      <c r="B3014" s="12"/>
      <c r="C3014" s="42"/>
      <c r="D3014" s="12"/>
      <c r="E3014" s="12"/>
      <c r="F3014" s="12"/>
      <c r="G3014" s="12"/>
      <c r="H3014" s="12"/>
      <c r="I3014" s="12"/>
      <c r="J3014" s="12"/>
      <c r="K3014" s="12"/>
      <c r="L3014" s="12"/>
      <c r="M3014" s="49"/>
      <c r="N3014" s="49"/>
      <c r="O3014" s="12"/>
      <c r="P3014" s="12"/>
      <c r="Q3014" s="12"/>
      <c r="R3014" s="12"/>
      <c r="S3014" s="12"/>
    </row>
    <row r="3015" spans="1:19" s="1" customFormat="1" x14ac:dyDescent="0.4">
      <c r="A3015" s="12"/>
      <c r="B3015" s="12"/>
      <c r="C3015" s="42"/>
      <c r="D3015" s="12"/>
      <c r="E3015" s="12"/>
      <c r="F3015" s="12"/>
      <c r="G3015" s="12"/>
      <c r="H3015" s="12"/>
      <c r="I3015" s="12"/>
      <c r="J3015" s="12"/>
      <c r="K3015" s="12"/>
      <c r="L3015" s="12"/>
      <c r="M3015" s="49"/>
      <c r="N3015" s="49"/>
      <c r="O3015" s="12"/>
      <c r="P3015" s="12"/>
      <c r="Q3015" s="12"/>
      <c r="R3015" s="12"/>
      <c r="S3015" s="12"/>
    </row>
    <row r="3016" spans="1:19" s="1" customFormat="1" x14ac:dyDescent="0.4">
      <c r="A3016" s="12"/>
      <c r="B3016" s="12"/>
      <c r="C3016" s="42"/>
      <c r="D3016" s="12"/>
      <c r="E3016" s="12"/>
      <c r="F3016" s="12"/>
      <c r="G3016" s="12"/>
      <c r="H3016" s="12"/>
      <c r="I3016" s="12"/>
      <c r="J3016" s="12"/>
      <c r="K3016" s="12"/>
      <c r="L3016" s="12"/>
      <c r="M3016" s="49"/>
      <c r="N3016" s="49"/>
      <c r="O3016" s="12"/>
      <c r="P3016" s="12"/>
      <c r="Q3016" s="12"/>
      <c r="R3016" s="12"/>
      <c r="S3016" s="12"/>
    </row>
    <row r="3017" spans="1:19" s="1" customFormat="1" x14ac:dyDescent="0.4">
      <c r="A3017" s="12"/>
      <c r="B3017" s="12"/>
      <c r="C3017" s="42"/>
      <c r="D3017" s="12"/>
      <c r="E3017" s="12"/>
      <c r="F3017" s="12"/>
      <c r="G3017" s="12"/>
      <c r="H3017" s="12"/>
      <c r="I3017" s="12"/>
      <c r="J3017" s="12"/>
      <c r="K3017" s="12"/>
      <c r="L3017" s="12"/>
      <c r="M3017" s="49"/>
      <c r="N3017" s="49"/>
      <c r="O3017" s="12"/>
      <c r="P3017" s="12"/>
      <c r="Q3017" s="12"/>
      <c r="R3017" s="12"/>
      <c r="S3017" s="12"/>
    </row>
    <row r="3018" spans="1:19" s="1" customFormat="1" x14ac:dyDescent="0.4">
      <c r="A3018" s="12"/>
      <c r="B3018" s="12"/>
      <c r="C3018" s="42"/>
      <c r="D3018" s="12"/>
      <c r="E3018" s="12"/>
      <c r="F3018" s="12"/>
      <c r="G3018" s="12"/>
      <c r="H3018" s="12"/>
      <c r="I3018" s="12"/>
      <c r="J3018" s="12"/>
      <c r="K3018" s="12"/>
      <c r="L3018" s="12"/>
      <c r="M3018" s="49"/>
      <c r="N3018" s="49"/>
      <c r="O3018" s="12"/>
      <c r="P3018" s="12"/>
      <c r="Q3018" s="12"/>
      <c r="R3018" s="12"/>
      <c r="S3018" s="12"/>
    </row>
    <row r="3019" spans="1:19" s="1" customFormat="1" x14ac:dyDescent="0.4">
      <c r="A3019" s="12"/>
      <c r="B3019" s="12"/>
      <c r="C3019" s="42"/>
      <c r="D3019" s="12"/>
      <c r="E3019" s="12"/>
      <c r="F3019" s="12"/>
      <c r="G3019" s="12"/>
      <c r="H3019" s="12"/>
      <c r="I3019" s="12"/>
      <c r="J3019" s="12"/>
      <c r="K3019" s="12"/>
      <c r="L3019" s="12"/>
      <c r="M3019" s="49"/>
      <c r="N3019" s="49"/>
      <c r="O3019" s="12"/>
      <c r="P3019" s="12"/>
      <c r="Q3019" s="12"/>
      <c r="R3019" s="12"/>
      <c r="S3019" s="12"/>
    </row>
    <row r="3020" spans="1:19" s="1" customFormat="1" x14ac:dyDescent="0.4">
      <c r="A3020" s="12"/>
      <c r="B3020" s="12"/>
      <c r="C3020" s="42"/>
      <c r="D3020" s="12"/>
      <c r="E3020" s="12"/>
      <c r="F3020" s="12"/>
      <c r="G3020" s="12"/>
      <c r="H3020" s="12"/>
      <c r="I3020" s="12"/>
      <c r="J3020" s="12"/>
      <c r="K3020" s="12"/>
      <c r="L3020" s="12"/>
      <c r="M3020" s="49"/>
      <c r="N3020" s="49"/>
      <c r="O3020" s="12"/>
      <c r="P3020" s="12"/>
      <c r="Q3020" s="12"/>
      <c r="R3020" s="12"/>
      <c r="S3020" s="12"/>
    </row>
    <row r="3021" spans="1:19" s="1" customFormat="1" x14ac:dyDescent="0.4">
      <c r="A3021" s="12"/>
      <c r="B3021" s="12"/>
      <c r="C3021" s="42"/>
      <c r="D3021" s="12"/>
      <c r="E3021" s="12"/>
      <c r="F3021" s="12"/>
      <c r="G3021" s="12"/>
      <c r="H3021" s="12"/>
      <c r="I3021" s="12"/>
      <c r="J3021" s="12"/>
      <c r="K3021" s="12"/>
      <c r="L3021" s="12"/>
      <c r="M3021" s="49"/>
      <c r="N3021" s="49"/>
      <c r="O3021" s="12"/>
      <c r="P3021" s="12"/>
      <c r="Q3021" s="12"/>
      <c r="R3021" s="12"/>
      <c r="S3021" s="12"/>
    </row>
    <row r="3022" spans="1:19" s="1" customFormat="1" x14ac:dyDescent="0.4">
      <c r="A3022" s="12"/>
      <c r="B3022" s="12"/>
      <c r="C3022" s="42"/>
      <c r="D3022" s="12"/>
      <c r="E3022" s="12"/>
      <c r="F3022" s="12"/>
      <c r="G3022" s="12"/>
      <c r="H3022" s="12"/>
      <c r="I3022" s="12"/>
      <c r="J3022" s="12"/>
      <c r="K3022" s="12"/>
      <c r="L3022" s="12"/>
      <c r="M3022" s="49"/>
      <c r="N3022" s="49"/>
      <c r="O3022" s="12"/>
      <c r="P3022" s="12"/>
      <c r="Q3022" s="12"/>
      <c r="R3022" s="12"/>
      <c r="S3022" s="12"/>
    </row>
    <row r="3023" spans="1:19" s="1" customFormat="1" x14ac:dyDescent="0.4">
      <c r="A3023" s="12"/>
      <c r="B3023" s="12"/>
      <c r="C3023" s="42"/>
      <c r="D3023" s="12"/>
      <c r="E3023" s="12"/>
      <c r="F3023" s="12"/>
      <c r="G3023" s="12"/>
      <c r="H3023" s="12"/>
      <c r="I3023" s="12"/>
      <c r="J3023" s="12"/>
      <c r="K3023" s="12"/>
      <c r="L3023" s="12"/>
      <c r="M3023" s="49"/>
      <c r="N3023" s="49"/>
      <c r="O3023" s="12"/>
      <c r="P3023" s="12"/>
      <c r="Q3023" s="12"/>
      <c r="R3023" s="12"/>
      <c r="S3023" s="12"/>
    </row>
    <row r="3024" spans="1:19" s="1" customFormat="1" x14ac:dyDescent="0.4">
      <c r="A3024" s="12"/>
      <c r="B3024" s="12"/>
      <c r="C3024" s="42"/>
      <c r="D3024" s="12"/>
      <c r="E3024" s="12"/>
      <c r="F3024" s="12"/>
      <c r="G3024" s="12"/>
      <c r="H3024" s="12"/>
      <c r="I3024" s="12"/>
      <c r="J3024" s="12"/>
      <c r="K3024" s="12"/>
      <c r="L3024" s="12"/>
      <c r="M3024" s="49"/>
      <c r="N3024" s="49"/>
      <c r="O3024" s="12"/>
      <c r="P3024" s="12"/>
      <c r="Q3024" s="12"/>
      <c r="R3024" s="12"/>
      <c r="S3024" s="12"/>
    </row>
    <row r="3025" spans="1:19" s="1" customFormat="1" x14ac:dyDescent="0.4">
      <c r="A3025" s="12"/>
      <c r="B3025" s="12"/>
      <c r="C3025" s="42"/>
      <c r="D3025" s="12"/>
      <c r="E3025" s="12"/>
      <c r="F3025" s="12"/>
      <c r="G3025" s="12"/>
      <c r="H3025" s="12"/>
      <c r="I3025" s="12"/>
      <c r="J3025" s="12"/>
      <c r="K3025" s="12"/>
      <c r="L3025" s="12"/>
      <c r="M3025" s="49"/>
      <c r="N3025" s="49"/>
      <c r="O3025" s="12"/>
      <c r="P3025" s="12"/>
      <c r="Q3025" s="12"/>
      <c r="R3025" s="12"/>
      <c r="S3025" s="12"/>
    </row>
    <row r="3026" spans="1:19" s="1" customFormat="1" x14ac:dyDescent="0.4">
      <c r="A3026" s="12"/>
      <c r="B3026" s="12"/>
      <c r="C3026" s="42"/>
      <c r="D3026" s="12"/>
      <c r="E3026" s="12"/>
      <c r="F3026" s="12"/>
      <c r="G3026" s="12"/>
      <c r="H3026" s="12"/>
      <c r="I3026" s="12"/>
      <c r="J3026" s="12"/>
      <c r="K3026" s="12"/>
      <c r="L3026" s="12"/>
      <c r="M3026" s="49"/>
      <c r="N3026" s="49"/>
      <c r="O3026" s="12"/>
      <c r="P3026" s="12"/>
      <c r="Q3026" s="12"/>
      <c r="R3026" s="12"/>
      <c r="S3026" s="12"/>
    </row>
    <row r="3027" spans="1:19" s="1" customFormat="1" x14ac:dyDescent="0.4">
      <c r="A3027" s="12"/>
      <c r="B3027" s="12"/>
      <c r="C3027" s="42"/>
      <c r="D3027" s="12"/>
      <c r="E3027" s="12"/>
      <c r="F3027" s="12"/>
      <c r="G3027" s="12"/>
      <c r="H3027" s="12"/>
      <c r="I3027" s="12"/>
      <c r="J3027" s="12"/>
      <c r="K3027" s="12"/>
      <c r="L3027" s="12"/>
      <c r="M3027" s="49"/>
      <c r="N3027" s="49"/>
      <c r="O3027" s="12"/>
      <c r="P3027" s="12"/>
      <c r="Q3027" s="12"/>
      <c r="R3027" s="12"/>
      <c r="S3027" s="12"/>
    </row>
    <row r="3028" spans="1:19" s="1" customFormat="1" x14ac:dyDescent="0.4">
      <c r="A3028" s="12"/>
      <c r="B3028" s="12"/>
      <c r="C3028" s="42"/>
      <c r="D3028" s="12"/>
      <c r="E3028" s="12"/>
      <c r="F3028" s="12"/>
      <c r="G3028" s="12"/>
      <c r="H3028" s="12"/>
      <c r="I3028" s="12"/>
      <c r="J3028" s="12"/>
      <c r="K3028" s="12"/>
      <c r="L3028" s="12"/>
      <c r="M3028" s="49"/>
      <c r="N3028" s="49"/>
      <c r="O3028" s="12"/>
      <c r="P3028" s="12"/>
      <c r="Q3028" s="12"/>
      <c r="R3028" s="12"/>
      <c r="S3028" s="12"/>
    </row>
    <row r="3029" spans="1:19" s="1" customFormat="1" x14ac:dyDescent="0.4">
      <c r="A3029" s="12"/>
      <c r="B3029" s="12"/>
      <c r="C3029" s="42"/>
      <c r="D3029" s="12"/>
      <c r="E3029" s="12"/>
      <c r="F3029" s="12"/>
      <c r="G3029" s="12"/>
      <c r="H3029" s="12"/>
      <c r="I3029" s="12"/>
      <c r="J3029" s="12"/>
      <c r="K3029" s="12"/>
      <c r="L3029" s="12"/>
      <c r="M3029" s="49"/>
      <c r="N3029" s="49"/>
      <c r="O3029" s="12"/>
      <c r="P3029" s="12"/>
      <c r="Q3029" s="12"/>
      <c r="R3029" s="12"/>
      <c r="S3029" s="12"/>
    </row>
    <row r="3030" spans="1:19" s="1" customFormat="1" x14ac:dyDescent="0.4">
      <c r="A3030" s="12"/>
      <c r="B3030" s="12"/>
      <c r="C3030" s="42"/>
      <c r="D3030" s="12"/>
      <c r="E3030" s="12"/>
      <c r="F3030" s="12"/>
      <c r="G3030" s="12"/>
      <c r="H3030" s="12"/>
      <c r="I3030" s="12"/>
      <c r="J3030" s="12"/>
      <c r="K3030" s="12"/>
      <c r="L3030" s="12"/>
      <c r="M3030" s="49"/>
      <c r="N3030" s="49"/>
      <c r="O3030" s="12"/>
      <c r="P3030" s="12"/>
      <c r="Q3030" s="12"/>
      <c r="R3030" s="12"/>
      <c r="S3030" s="12"/>
    </row>
    <row r="3031" spans="1:19" s="1" customFormat="1" x14ac:dyDescent="0.4">
      <c r="A3031" s="12"/>
      <c r="B3031" s="12"/>
      <c r="C3031" s="42"/>
      <c r="D3031" s="12"/>
      <c r="E3031" s="12"/>
      <c r="F3031" s="12"/>
      <c r="G3031" s="12"/>
      <c r="H3031" s="12"/>
      <c r="I3031" s="12"/>
      <c r="J3031" s="12"/>
      <c r="K3031" s="12"/>
      <c r="L3031" s="12"/>
      <c r="M3031" s="49"/>
      <c r="N3031" s="49"/>
      <c r="O3031" s="12"/>
      <c r="P3031" s="12"/>
      <c r="Q3031" s="12"/>
      <c r="R3031" s="12"/>
      <c r="S3031" s="12"/>
    </row>
    <row r="3032" spans="1:19" s="1" customFormat="1" x14ac:dyDescent="0.4">
      <c r="A3032" s="12"/>
      <c r="B3032" s="12"/>
      <c r="C3032" s="42"/>
      <c r="D3032" s="12"/>
      <c r="E3032" s="12"/>
      <c r="F3032" s="12"/>
      <c r="G3032" s="12"/>
      <c r="H3032" s="12"/>
      <c r="I3032" s="12"/>
      <c r="J3032" s="12"/>
      <c r="K3032" s="12"/>
      <c r="L3032" s="12"/>
      <c r="M3032" s="49"/>
      <c r="N3032" s="49"/>
      <c r="O3032" s="12"/>
      <c r="P3032" s="12"/>
      <c r="Q3032" s="12"/>
      <c r="R3032" s="12"/>
      <c r="S3032" s="12"/>
    </row>
    <row r="3033" spans="1:19" s="1" customFormat="1" x14ac:dyDescent="0.4">
      <c r="A3033" s="12"/>
      <c r="B3033" s="12"/>
      <c r="C3033" s="42"/>
      <c r="D3033" s="12"/>
      <c r="E3033" s="12"/>
      <c r="F3033" s="12"/>
      <c r="G3033" s="12"/>
      <c r="H3033" s="12"/>
      <c r="I3033" s="12"/>
      <c r="J3033" s="12"/>
      <c r="K3033" s="12"/>
      <c r="L3033" s="12"/>
      <c r="M3033" s="49"/>
      <c r="N3033" s="49"/>
      <c r="O3033" s="12"/>
      <c r="P3033" s="12"/>
      <c r="Q3033" s="12"/>
      <c r="R3033" s="12"/>
      <c r="S3033" s="12"/>
    </row>
    <row r="3034" spans="1:19" s="1" customFormat="1" x14ac:dyDescent="0.4">
      <c r="A3034" s="12"/>
      <c r="B3034" s="12"/>
      <c r="C3034" s="42"/>
      <c r="D3034" s="12"/>
      <c r="E3034" s="12"/>
      <c r="F3034" s="12"/>
      <c r="G3034" s="12"/>
      <c r="H3034" s="12"/>
      <c r="I3034" s="12"/>
      <c r="J3034" s="12"/>
      <c r="K3034" s="12"/>
      <c r="L3034" s="12"/>
      <c r="M3034" s="49"/>
      <c r="N3034" s="49"/>
      <c r="O3034" s="12"/>
      <c r="P3034" s="12"/>
      <c r="Q3034" s="12"/>
      <c r="R3034" s="12"/>
      <c r="S3034" s="12"/>
    </row>
    <row r="3035" spans="1:19" s="1" customFormat="1" x14ac:dyDescent="0.4">
      <c r="A3035" s="12"/>
      <c r="B3035" s="12"/>
      <c r="C3035" s="42"/>
      <c r="D3035" s="12"/>
      <c r="E3035" s="12"/>
      <c r="F3035" s="12"/>
      <c r="G3035" s="12"/>
      <c r="H3035" s="12"/>
      <c r="I3035" s="12"/>
      <c r="J3035" s="12"/>
      <c r="K3035" s="12"/>
      <c r="L3035" s="12"/>
      <c r="M3035" s="49"/>
      <c r="N3035" s="49"/>
      <c r="O3035" s="12"/>
      <c r="P3035" s="12"/>
      <c r="Q3035" s="12"/>
      <c r="R3035" s="12"/>
      <c r="S3035" s="12"/>
    </row>
    <row r="3036" spans="1:19" s="1" customFormat="1" x14ac:dyDescent="0.4">
      <c r="A3036" s="12"/>
      <c r="B3036" s="12"/>
      <c r="C3036" s="42"/>
      <c r="D3036" s="12"/>
      <c r="E3036" s="12"/>
      <c r="F3036" s="12"/>
      <c r="G3036" s="12"/>
      <c r="H3036" s="12"/>
      <c r="I3036" s="12"/>
      <c r="J3036" s="12"/>
      <c r="K3036" s="12"/>
      <c r="L3036" s="12"/>
      <c r="M3036" s="49"/>
      <c r="N3036" s="49"/>
      <c r="O3036" s="12"/>
      <c r="P3036" s="12"/>
      <c r="Q3036" s="12"/>
      <c r="R3036" s="12"/>
      <c r="S3036" s="12"/>
    </row>
    <row r="3037" spans="1:19" s="1" customFormat="1" x14ac:dyDescent="0.4">
      <c r="A3037" s="12"/>
      <c r="B3037" s="12"/>
      <c r="C3037" s="42"/>
      <c r="D3037" s="12"/>
      <c r="E3037" s="12"/>
      <c r="F3037" s="12"/>
      <c r="G3037" s="12"/>
      <c r="H3037" s="12"/>
      <c r="I3037" s="12"/>
      <c r="J3037" s="12"/>
      <c r="K3037" s="12"/>
      <c r="L3037" s="12"/>
      <c r="M3037" s="49"/>
      <c r="N3037" s="49"/>
      <c r="O3037" s="12"/>
      <c r="P3037" s="12"/>
      <c r="Q3037" s="12"/>
      <c r="R3037" s="12"/>
      <c r="S3037" s="12"/>
    </row>
    <row r="3038" spans="1:19" s="1" customFormat="1" x14ac:dyDescent="0.4">
      <c r="A3038" s="12"/>
      <c r="B3038" s="12"/>
      <c r="C3038" s="42"/>
      <c r="D3038" s="12"/>
      <c r="E3038" s="12"/>
      <c r="F3038" s="12"/>
      <c r="G3038" s="12"/>
      <c r="H3038" s="12"/>
      <c r="I3038" s="12"/>
      <c r="J3038" s="12"/>
      <c r="K3038" s="12"/>
      <c r="L3038" s="12"/>
      <c r="M3038" s="49"/>
      <c r="N3038" s="49"/>
      <c r="O3038" s="12"/>
      <c r="P3038" s="12"/>
      <c r="Q3038" s="12"/>
      <c r="R3038" s="12"/>
      <c r="S3038" s="12"/>
    </row>
    <row r="3039" spans="1:19" s="1" customFormat="1" x14ac:dyDescent="0.4">
      <c r="A3039" s="12"/>
      <c r="B3039" s="12"/>
      <c r="C3039" s="42"/>
      <c r="D3039" s="12"/>
      <c r="E3039" s="12"/>
      <c r="F3039" s="12"/>
      <c r="G3039" s="12"/>
      <c r="H3039" s="12"/>
      <c r="I3039" s="12"/>
      <c r="J3039" s="12"/>
      <c r="K3039" s="12"/>
      <c r="L3039" s="12"/>
      <c r="M3039" s="49"/>
      <c r="N3039" s="49"/>
      <c r="O3039" s="12"/>
      <c r="P3039" s="12"/>
      <c r="Q3039" s="12"/>
      <c r="R3039" s="12"/>
      <c r="S3039" s="12"/>
    </row>
    <row r="3040" spans="1:19" s="1" customFormat="1" x14ac:dyDescent="0.4">
      <c r="A3040" s="12"/>
      <c r="B3040" s="12"/>
      <c r="C3040" s="42"/>
      <c r="D3040" s="12"/>
      <c r="E3040" s="12"/>
      <c r="F3040" s="12"/>
      <c r="G3040" s="12"/>
      <c r="H3040" s="12"/>
      <c r="I3040" s="12"/>
      <c r="J3040" s="12"/>
      <c r="K3040" s="12"/>
      <c r="L3040" s="12"/>
      <c r="M3040" s="49"/>
      <c r="N3040" s="49"/>
      <c r="O3040" s="12"/>
      <c r="P3040" s="12"/>
      <c r="Q3040" s="12"/>
      <c r="R3040" s="12"/>
      <c r="S3040" s="12"/>
    </row>
    <row r="3041" spans="1:19" s="1" customFormat="1" x14ac:dyDescent="0.4">
      <c r="A3041" s="12"/>
      <c r="B3041" s="12"/>
      <c r="C3041" s="42"/>
      <c r="D3041" s="12"/>
      <c r="E3041" s="12"/>
      <c r="F3041" s="12"/>
      <c r="G3041" s="12"/>
      <c r="H3041" s="12"/>
      <c r="I3041" s="12"/>
      <c r="J3041" s="12"/>
      <c r="K3041" s="12"/>
      <c r="L3041" s="12"/>
      <c r="M3041" s="49"/>
      <c r="N3041" s="49"/>
      <c r="O3041" s="12"/>
      <c r="P3041" s="12"/>
      <c r="Q3041" s="12"/>
      <c r="R3041" s="12"/>
      <c r="S3041" s="12"/>
    </row>
    <row r="3042" spans="1:19" s="1" customFormat="1" x14ac:dyDescent="0.4">
      <c r="A3042" s="12"/>
      <c r="B3042" s="12"/>
      <c r="C3042" s="42"/>
      <c r="D3042" s="12"/>
      <c r="E3042" s="12"/>
      <c r="F3042" s="12"/>
      <c r="G3042" s="12"/>
      <c r="H3042" s="12"/>
      <c r="I3042" s="12"/>
      <c r="J3042" s="12"/>
      <c r="K3042" s="12"/>
      <c r="L3042" s="12"/>
      <c r="M3042" s="49"/>
      <c r="N3042" s="49"/>
      <c r="O3042" s="12"/>
      <c r="P3042" s="12"/>
      <c r="Q3042" s="12"/>
      <c r="R3042" s="12"/>
      <c r="S3042" s="12"/>
    </row>
    <row r="3043" spans="1:19" s="1" customFormat="1" x14ac:dyDescent="0.4">
      <c r="A3043" s="12"/>
      <c r="B3043" s="12"/>
      <c r="C3043" s="42"/>
      <c r="D3043" s="12"/>
      <c r="E3043" s="12"/>
      <c r="F3043" s="12"/>
      <c r="G3043" s="12"/>
      <c r="H3043" s="12"/>
      <c r="I3043" s="12"/>
      <c r="J3043" s="12"/>
      <c r="K3043" s="12"/>
      <c r="L3043" s="12"/>
      <c r="M3043" s="49"/>
      <c r="N3043" s="49"/>
      <c r="O3043" s="12"/>
      <c r="P3043" s="12"/>
      <c r="Q3043" s="12"/>
      <c r="R3043" s="12"/>
      <c r="S3043" s="12"/>
    </row>
    <row r="3044" spans="1:19" s="1" customFormat="1" x14ac:dyDescent="0.4">
      <c r="A3044" s="12"/>
      <c r="B3044" s="12"/>
      <c r="C3044" s="42"/>
      <c r="D3044" s="12"/>
      <c r="E3044" s="12"/>
      <c r="F3044" s="12"/>
      <c r="G3044" s="12"/>
      <c r="H3044" s="12"/>
      <c r="I3044" s="12"/>
      <c r="J3044" s="12"/>
      <c r="K3044" s="12"/>
      <c r="L3044" s="12"/>
      <c r="M3044" s="49"/>
      <c r="N3044" s="49"/>
      <c r="O3044" s="12"/>
      <c r="P3044" s="12"/>
      <c r="Q3044" s="12"/>
      <c r="R3044" s="12"/>
      <c r="S3044" s="12"/>
    </row>
    <row r="3045" spans="1:19" s="1" customFormat="1" x14ac:dyDescent="0.4">
      <c r="A3045" s="12"/>
      <c r="B3045" s="12"/>
      <c r="C3045" s="42"/>
      <c r="D3045" s="12"/>
      <c r="E3045" s="12"/>
      <c r="F3045" s="12"/>
      <c r="G3045" s="12"/>
      <c r="H3045" s="12"/>
      <c r="I3045" s="12"/>
      <c r="J3045" s="12"/>
      <c r="K3045" s="12"/>
      <c r="L3045" s="12"/>
      <c r="M3045" s="49"/>
      <c r="N3045" s="49"/>
      <c r="O3045" s="12"/>
      <c r="P3045" s="12"/>
      <c r="Q3045" s="12"/>
      <c r="R3045" s="12"/>
      <c r="S3045" s="12"/>
    </row>
    <row r="3046" spans="1:19" s="1" customFormat="1" x14ac:dyDescent="0.4">
      <c r="A3046" s="12"/>
      <c r="B3046" s="12"/>
      <c r="C3046" s="42"/>
      <c r="D3046" s="12"/>
      <c r="E3046" s="12"/>
      <c r="F3046" s="12"/>
      <c r="G3046" s="12"/>
      <c r="H3046" s="12"/>
      <c r="I3046" s="12"/>
      <c r="J3046" s="12"/>
      <c r="K3046" s="12"/>
      <c r="L3046" s="12"/>
      <c r="M3046" s="49"/>
      <c r="N3046" s="49"/>
      <c r="O3046" s="12"/>
      <c r="P3046" s="12"/>
      <c r="Q3046" s="12"/>
      <c r="R3046" s="12"/>
      <c r="S3046" s="12"/>
    </row>
    <row r="3047" spans="1:19" s="1" customFormat="1" x14ac:dyDescent="0.4">
      <c r="A3047" s="12"/>
      <c r="B3047" s="12"/>
      <c r="C3047" s="42"/>
      <c r="D3047" s="12"/>
      <c r="E3047" s="12"/>
      <c r="F3047" s="12"/>
      <c r="G3047" s="12"/>
      <c r="H3047" s="12"/>
      <c r="I3047" s="12"/>
      <c r="J3047" s="12"/>
      <c r="K3047" s="12"/>
      <c r="L3047" s="12"/>
      <c r="M3047" s="49"/>
      <c r="N3047" s="49"/>
      <c r="O3047" s="12"/>
      <c r="P3047" s="12"/>
      <c r="Q3047" s="12"/>
      <c r="R3047" s="12"/>
      <c r="S3047" s="12"/>
    </row>
    <row r="3048" spans="1:19" s="1" customFormat="1" x14ac:dyDescent="0.4">
      <c r="A3048" s="12"/>
      <c r="B3048" s="12"/>
      <c r="C3048" s="42"/>
      <c r="D3048" s="12"/>
      <c r="E3048" s="12"/>
      <c r="F3048" s="12"/>
      <c r="G3048" s="12"/>
      <c r="H3048" s="12"/>
      <c r="I3048" s="12"/>
      <c r="J3048" s="12"/>
      <c r="K3048" s="12"/>
      <c r="L3048" s="12"/>
      <c r="M3048" s="49"/>
      <c r="N3048" s="49"/>
      <c r="O3048" s="12"/>
      <c r="P3048" s="12"/>
      <c r="Q3048" s="12"/>
      <c r="R3048" s="12"/>
      <c r="S3048" s="12"/>
    </row>
    <row r="3049" spans="1:19" s="1" customFormat="1" x14ac:dyDescent="0.4">
      <c r="A3049" s="12"/>
      <c r="B3049" s="12"/>
      <c r="C3049" s="42"/>
      <c r="D3049" s="12"/>
      <c r="E3049" s="12"/>
      <c r="F3049" s="12"/>
      <c r="G3049" s="12"/>
      <c r="H3049" s="12"/>
      <c r="I3049" s="12"/>
      <c r="J3049" s="12"/>
      <c r="K3049" s="12"/>
      <c r="L3049" s="12"/>
      <c r="M3049" s="49"/>
      <c r="N3049" s="49"/>
      <c r="O3049" s="12"/>
      <c r="P3049" s="12"/>
      <c r="Q3049" s="12"/>
      <c r="R3049" s="12"/>
      <c r="S3049" s="12"/>
    </row>
    <row r="3050" spans="1:19" s="1" customFormat="1" x14ac:dyDescent="0.4">
      <c r="A3050" s="12"/>
      <c r="B3050" s="12"/>
      <c r="C3050" s="42"/>
      <c r="D3050" s="12"/>
      <c r="E3050" s="12"/>
      <c r="F3050" s="12"/>
      <c r="G3050" s="12"/>
      <c r="H3050" s="12"/>
      <c r="I3050" s="12"/>
      <c r="J3050" s="12"/>
      <c r="K3050" s="12"/>
      <c r="L3050" s="12"/>
      <c r="M3050" s="49"/>
      <c r="N3050" s="49"/>
      <c r="O3050" s="12"/>
      <c r="P3050" s="12"/>
      <c r="Q3050" s="12"/>
      <c r="R3050" s="12"/>
      <c r="S3050" s="12"/>
    </row>
    <row r="3051" spans="1:19" s="1" customFormat="1" x14ac:dyDescent="0.4">
      <c r="A3051" s="12"/>
      <c r="B3051" s="12"/>
      <c r="C3051" s="42"/>
      <c r="D3051" s="12"/>
      <c r="E3051" s="12"/>
      <c r="F3051" s="12"/>
      <c r="G3051" s="12"/>
      <c r="H3051" s="12"/>
      <c r="I3051" s="12"/>
      <c r="J3051" s="12"/>
      <c r="K3051" s="12"/>
      <c r="L3051" s="12"/>
      <c r="M3051" s="49"/>
      <c r="N3051" s="49"/>
      <c r="O3051" s="12"/>
      <c r="P3051" s="12"/>
      <c r="Q3051" s="12"/>
      <c r="R3051" s="12"/>
      <c r="S3051" s="12"/>
    </row>
    <row r="3052" spans="1:19" s="1" customFormat="1" x14ac:dyDescent="0.4">
      <c r="A3052" s="12"/>
      <c r="B3052" s="12"/>
      <c r="C3052" s="42"/>
      <c r="D3052" s="12"/>
      <c r="E3052" s="12"/>
      <c r="F3052" s="12"/>
      <c r="G3052" s="12"/>
      <c r="H3052" s="12"/>
      <c r="I3052" s="12"/>
      <c r="J3052" s="12"/>
      <c r="K3052" s="12"/>
      <c r="L3052" s="12"/>
      <c r="M3052" s="49"/>
      <c r="N3052" s="49"/>
      <c r="O3052" s="12"/>
      <c r="P3052" s="12"/>
      <c r="Q3052" s="12"/>
      <c r="R3052" s="12"/>
      <c r="S3052" s="12"/>
    </row>
    <row r="3053" spans="1:19" s="1" customFormat="1" x14ac:dyDescent="0.4">
      <c r="A3053" s="12"/>
      <c r="B3053" s="12"/>
      <c r="C3053" s="42"/>
      <c r="D3053" s="12"/>
      <c r="E3053" s="12"/>
      <c r="F3053" s="12"/>
      <c r="G3053" s="12"/>
      <c r="H3053" s="12"/>
      <c r="I3053" s="12"/>
      <c r="J3053" s="12"/>
      <c r="K3053" s="12"/>
      <c r="L3053" s="12"/>
      <c r="M3053" s="49"/>
      <c r="N3053" s="49"/>
      <c r="O3053" s="12"/>
      <c r="P3053" s="12"/>
      <c r="Q3053" s="12"/>
      <c r="R3053" s="12"/>
      <c r="S3053" s="12"/>
    </row>
    <row r="3054" spans="1:19" s="1" customFormat="1" x14ac:dyDescent="0.4">
      <c r="A3054" s="12"/>
      <c r="B3054" s="12"/>
      <c r="C3054" s="42"/>
      <c r="D3054" s="12"/>
      <c r="E3054" s="12"/>
      <c r="F3054" s="12"/>
      <c r="G3054" s="12"/>
      <c r="H3054" s="12"/>
      <c r="I3054" s="12"/>
      <c r="J3054" s="12"/>
      <c r="K3054" s="12"/>
      <c r="L3054" s="12"/>
      <c r="M3054" s="49"/>
      <c r="N3054" s="49"/>
      <c r="O3054" s="12"/>
      <c r="P3054" s="12"/>
      <c r="Q3054" s="12"/>
      <c r="R3054" s="12"/>
      <c r="S3054" s="12"/>
    </row>
    <row r="3055" spans="1:19" s="1" customFormat="1" x14ac:dyDescent="0.4">
      <c r="A3055" s="12"/>
      <c r="B3055" s="12"/>
      <c r="C3055" s="42"/>
      <c r="D3055" s="12"/>
      <c r="E3055" s="12"/>
      <c r="F3055" s="12"/>
      <c r="G3055" s="12"/>
      <c r="H3055" s="12"/>
      <c r="I3055" s="12"/>
      <c r="J3055" s="12"/>
      <c r="K3055" s="12"/>
      <c r="L3055" s="12"/>
      <c r="M3055" s="49"/>
      <c r="N3055" s="49"/>
      <c r="O3055" s="12"/>
      <c r="P3055" s="12"/>
      <c r="Q3055" s="12"/>
      <c r="R3055" s="12"/>
      <c r="S3055" s="12"/>
    </row>
    <row r="3056" spans="1:19" s="1" customFormat="1" x14ac:dyDescent="0.4">
      <c r="A3056" s="12"/>
      <c r="B3056" s="12"/>
      <c r="C3056" s="42"/>
      <c r="D3056" s="12"/>
      <c r="E3056" s="12"/>
      <c r="F3056" s="12"/>
      <c r="G3056" s="12"/>
      <c r="H3056" s="12"/>
      <c r="I3056" s="12"/>
      <c r="J3056" s="12"/>
      <c r="K3056" s="12"/>
      <c r="L3056" s="12"/>
      <c r="M3056" s="49"/>
      <c r="N3056" s="49"/>
      <c r="O3056" s="12"/>
      <c r="P3056" s="12"/>
      <c r="Q3056" s="12"/>
      <c r="R3056" s="12"/>
      <c r="S3056" s="12"/>
    </row>
    <row r="3057" spans="1:19" s="1" customFormat="1" x14ac:dyDescent="0.4">
      <c r="A3057" s="12"/>
      <c r="B3057" s="12"/>
      <c r="C3057" s="42"/>
      <c r="D3057" s="12"/>
      <c r="E3057" s="12"/>
      <c r="F3057" s="12"/>
      <c r="G3057" s="12"/>
      <c r="H3057" s="12"/>
      <c r="I3057" s="12"/>
      <c r="J3057" s="12"/>
      <c r="K3057" s="12"/>
      <c r="L3057" s="12"/>
      <c r="M3057" s="49"/>
      <c r="N3057" s="49"/>
      <c r="O3057" s="12"/>
      <c r="P3057" s="12"/>
      <c r="Q3057" s="12"/>
      <c r="R3057" s="12"/>
      <c r="S3057" s="12"/>
    </row>
    <row r="3058" spans="1:19" s="1" customFormat="1" x14ac:dyDescent="0.4">
      <c r="A3058" s="12"/>
      <c r="B3058" s="12"/>
      <c r="C3058" s="42"/>
      <c r="D3058" s="12"/>
      <c r="E3058" s="12"/>
      <c r="F3058" s="12"/>
      <c r="G3058" s="12"/>
      <c r="H3058" s="12"/>
      <c r="I3058" s="12"/>
      <c r="J3058" s="12"/>
      <c r="K3058" s="12"/>
      <c r="L3058" s="12"/>
      <c r="M3058" s="49"/>
      <c r="N3058" s="49"/>
      <c r="O3058" s="12"/>
      <c r="P3058" s="12"/>
      <c r="Q3058" s="12"/>
      <c r="R3058" s="12"/>
      <c r="S3058" s="12"/>
    </row>
    <row r="3059" spans="1:19" s="1" customFormat="1" x14ac:dyDescent="0.4">
      <c r="A3059" s="12"/>
      <c r="B3059" s="12"/>
      <c r="C3059" s="42"/>
      <c r="D3059" s="12"/>
      <c r="E3059" s="12"/>
      <c r="F3059" s="12"/>
      <c r="G3059" s="12"/>
      <c r="H3059" s="12"/>
      <c r="I3059" s="12"/>
      <c r="J3059" s="12"/>
      <c r="K3059" s="12"/>
      <c r="L3059" s="12"/>
      <c r="M3059" s="49"/>
      <c r="N3059" s="49"/>
      <c r="O3059" s="12"/>
      <c r="P3059" s="12"/>
      <c r="Q3059" s="12"/>
      <c r="R3059" s="12"/>
      <c r="S3059" s="12"/>
    </row>
    <row r="3060" spans="1:19" s="1" customFormat="1" x14ac:dyDescent="0.4">
      <c r="A3060" s="12"/>
      <c r="B3060" s="12"/>
      <c r="C3060" s="42"/>
      <c r="D3060" s="12"/>
      <c r="E3060" s="12"/>
      <c r="F3060" s="12"/>
      <c r="G3060" s="12"/>
      <c r="H3060" s="12"/>
      <c r="I3060" s="12"/>
      <c r="J3060" s="12"/>
      <c r="K3060" s="12"/>
      <c r="L3060" s="12"/>
      <c r="M3060" s="49"/>
      <c r="N3060" s="49"/>
      <c r="O3060" s="12"/>
      <c r="P3060" s="12"/>
      <c r="Q3060" s="12"/>
      <c r="R3060" s="12"/>
      <c r="S3060" s="12"/>
    </row>
    <row r="3061" spans="1:19" s="1" customFormat="1" x14ac:dyDescent="0.4">
      <c r="A3061" s="12"/>
      <c r="B3061" s="12"/>
      <c r="C3061" s="42"/>
      <c r="D3061" s="12"/>
      <c r="E3061" s="12"/>
      <c r="F3061" s="12"/>
      <c r="G3061" s="12"/>
      <c r="H3061" s="12"/>
      <c r="I3061" s="12"/>
      <c r="J3061" s="12"/>
      <c r="K3061" s="12"/>
      <c r="L3061" s="12"/>
      <c r="M3061" s="49"/>
      <c r="N3061" s="49"/>
      <c r="O3061" s="12"/>
      <c r="P3061" s="12"/>
      <c r="Q3061" s="12"/>
      <c r="R3061" s="12"/>
      <c r="S3061" s="12"/>
    </row>
    <row r="3062" spans="1:19" s="1" customFormat="1" x14ac:dyDescent="0.4">
      <c r="A3062" s="12"/>
      <c r="B3062" s="12"/>
      <c r="C3062" s="42"/>
      <c r="D3062" s="12"/>
      <c r="E3062" s="12"/>
      <c r="F3062" s="12"/>
      <c r="G3062" s="12"/>
      <c r="H3062" s="12"/>
      <c r="I3062" s="12"/>
      <c r="J3062" s="12"/>
      <c r="K3062" s="12"/>
      <c r="L3062" s="12"/>
      <c r="M3062" s="49"/>
      <c r="N3062" s="49"/>
      <c r="O3062" s="12"/>
      <c r="P3062" s="12"/>
      <c r="Q3062" s="12"/>
      <c r="R3062" s="12"/>
      <c r="S3062" s="12"/>
    </row>
    <row r="3063" spans="1:19" s="1" customFormat="1" x14ac:dyDescent="0.4">
      <c r="A3063" s="12"/>
      <c r="B3063" s="12"/>
      <c r="C3063" s="42"/>
      <c r="D3063" s="12"/>
      <c r="E3063" s="12"/>
      <c r="F3063" s="12"/>
      <c r="G3063" s="12"/>
      <c r="H3063" s="12"/>
      <c r="I3063" s="12"/>
      <c r="J3063" s="12"/>
      <c r="K3063" s="12"/>
      <c r="L3063" s="12"/>
      <c r="M3063" s="49"/>
      <c r="N3063" s="49"/>
      <c r="O3063" s="12"/>
      <c r="P3063" s="12"/>
      <c r="Q3063" s="12"/>
      <c r="R3063" s="12"/>
      <c r="S3063" s="12"/>
    </row>
    <row r="3064" spans="1:19" s="1" customFormat="1" x14ac:dyDescent="0.4">
      <c r="A3064" s="12"/>
      <c r="B3064" s="12"/>
      <c r="C3064" s="42"/>
      <c r="D3064" s="12"/>
      <c r="E3064" s="12"/>
      <c r="F3064" s="12"/>
      <c r="G3064" s="12"/>
      <c r="H3064" s="12"/>
      <c r="I3064" s="12"/>
      <c r="J3064" s="12"/>
      <c r="K3064" s="12"/>
      <c r="L3064" s="12"/>
      <c r="M3064" s="49"/>
      <c r="N3064" s="49"/>
      <c r="O3064" s="12"/>
      <c r="P3064" s="12"/>
      <c r="Q3064" s="12"/>
      <c r="R3064" s="12"/>
      <c r="S3064" s="12"/>
    </row>
    <row r="3065" spans="1:19" s="1" customFormat="1" x14ac:dyDescent="0.4">
      <c r="A3065" s="12"/>
      <c r="B3065" s="12"/>
      <c r="C3065" s="42"/>
      <c r="D3065" s="12"/>
      <c r="E3065" s="12"/>
      <c r="F3065" s="12"/>
      <c r="G3065" s="12"/>
      <c r="H3065" s="12"/>
      <c r="I3065" s="12"/>
      <c r="J3065" s="12"/>
      <c r="K3065" s="12"/>
      <c r="L3065" s="12"/>
      <c r="M3065" s="49"/>
      <c r="N3065" s="49"/>
      <c r="O3065" s="12"/>
      <c r="P3065" s="12"/>
      <c r="Q3065" s="12"/>
      <c r="R3065" s="12"/>
      <c r="S3065" s="12"/>
    </row>
    <row r="3066" spans="1:19" s="1" customFormat="1" x14ac:dyDescent="0.4">
      <c r="A3066" s="12"/>
      <c r="B3066" s="12"/>
      <c r="C3066" s="42"/>
      <c r="D3066" s="12"/>
      <c r="E3066" s="12"/>
      <c r="F3066" s="12"/>
      <c r="G3066" s="12"/>
      <c r="H3066" s="12"/>
      <c r="I3066" s="12"/>
      <c r="J3066" s="12"/>
      <c r="K3066" s="12"/>
      <c r="L3066" s="12"/>
      <c r="M3066" s="49"/>
      <c r="N3066" s="49"/>
      <c r="O3066" s="12"/>
      <c r="P3066" s="12"/>
      <c r="Q3066" s="12"/>
      <c r="R3066" s="12"/>
      <c r="S3066" s="12"/>
    </row>
    <row r="3067" spans="1:19" s="1" customFormat="1" x14ac:dyDescent="0.4">
      <c r="A3067" s="12"/>
      <c r="B3067" s="12"/>
      <c r="C3067" s="42"/>
      <c r="D3067" s="12"/>
      <c r="E3067" s="12"/>
      <c r="F3067" s="12"/>
      <c r="G3067" s="12"/>
      <c r="H3067" s="12"/>
      <c r="I3067" s="12"/>
      <c r="J3067" s="12"/>
      <c r="K3067" s="12"/>
      <c r="L3067" s="12"/>
      <c r="M3067" s="49"/>
      <c r="N3067" s="49"/>
      <c r="O3067" s="12"/>
      <c r="P3067" s="12"/>
      <c r="Q3067" s="12"/>
      <c r="R3067" s="12"/>
      <c r="S3067" s="12"/>
    </row>
    <row r="3068" spans="1:19" s="1" customFormat="1" x14ac:dyDescent="0.4">
      <c r="A3068" s="12"/>
      <c r="B3068" s="12"/>
      <c r="C3068" s="42"/>
      <c r="D3068" s="12"/>
      <c r="E3068" s="12"/>
      <c r="F3068" s="12"/>
      <c r="G3068" s="12"/>
      <c r="H3068" s="12"/>
      <c r="I3068" s="12"/>
      <c r="J3068" s="12"/>
      <c r="K3068" s="12"/>
      <c r="L3068" s="12"/>
      <c r="M3068" s="49"/>
      <c r="N3068" s="49"/>
      <c r="O3068" s="12"/>
      <c r="P3068" s="12"/>
      <c r="Q3068" s="12"/>
      <c r="R3068" s="12"/>
      <c r="S3068" s="12"/>
    </row>
    <row r="3069" spans="1:19" s="1" customFormat="1" x14ac:dyDescent="0.4">
      <c r="A3069" s="12"/>
      <c r="B3069" s="12"/>
      <c r="C3069" s="42"/>
      <c r="D3069" s="12"/>
      <c r="E3069" s="12"/>
      <c r="F3069" s="12"/>
      <c r="G3069" s="12"/>
      <c r="H3069" s="12"/>
      <c r="I3069" s="12"/>
      <c r="J3069" s="12"/>
      <c r="K3069" s="12"/>
      <c r="L3069" s="12"/>
      <c r="M3069" s="49"/>
      <c r="N3069" s="49"/>
      <c r="O3069" s="12"/>
      <c r="P3069" s="12"/>
      <c r="Q3069" s="12"/>
      <c r="R3069" s="12"/>
      <c r="S3069" s="12"/>
    </row>
    <row r="3070" spans="1:19" s="1" customFormat="1" x14ac:dyDescent="0.4">
      <c r="A3070" s="12"/>
      <c r="B3070" s="12"/>
      <c r="C3070" s="42"/>
      <c r="D3070" s="12"/>
      <c r="E3070" s="12"/>
      <c r="F3070" s="12"/>
      <c r="G3070" s="12"/>
      <c r="H3070" s="12"/>
      <c r="I3070" s="12"/>
      <c r="J3070" s="12"/>
      <c r="K3070" s="12"/>
      <c r="L3070" s="12"/>
      <c r="M3070" s="49"/>
      <c r="N3070" s="49"/>
      <c r="O3070" s="12"/>
      <c r="P3070" s="12"/>
      <c r="Q3070" s="12"/>
      <c r="R3070" s="12"/>
      <c r="S3070" s="12"/>
    </row>
    <row r="3071" spans="1:19" s="1" customFormat="1" x14ac:dyDescent="0.4">
      <c r="A3071" s="12"/>
      <c r="B3071" s="12"/>
      <c r="C3071" s="42"/>
      <c r="D3071" s="12"/>
      <c r="E3071" s="12"/>
      <c r="F3071" s="12"/>
      <c r="G3071" s="12"/>
      <c r="H3071" s="12"/>
      <c r="I3071" s="12"/>
      <c r="J3071" s="12"/>
      <c r="K3071" s="12"/>
      <c r="L3071" s="12"/>
      <c r="M3071" s="49"/>
      <c r="N3071" s="49"/>
      <c r="O3071" s="12"/>
      <c r="P3071" s="12"/>
      <c r="Q3071" s="12"/>
      <c r="R3071" s="12"/>
      <c r="S3071" s="12"/>
    </row>
    <row r="3072" spans="1:19" s="1" customFormat="1" x14ac:dyDescent="0.4">
      <c r="A3072" s="12"/>
      <c r="B3072" s="12"/>
      <c r="C3072" s="42"/>
      <c r="D3072" s="12"/>
      <c r="E3072" s="12"/>
      <c r="F3072" s="12"/>
      <c r="G3072" s="12"/>
      <c r="H3072" s="12"/>
      <c r="I3072" s="12"/>
      <c r="J3072" s="12"/>
      <c r="K3072" s="12"/>
      <c r="L3072" s="12"/>
      <c r="M3072" s="49"/>
      <c r="N3072" s="49"/>
      <c r="O3072" s="12"/>
      <c r="P3072" s="12"/>
      <c r="Q3072" s="12"/>
      <c r="R3072" s="12"/>
      <c r="S3072" s="12"/>
    </row>
    <row r="3073" spans="1:19" s="1" customFormat="1" x14ac:dyDescent="0.4">
      <c r="A3073" s="12"/>
      <c r="B3073" s="12"/>
      <c r="C3073" s="42"/>
      <c r="D3073" s="12"/>
      <c r="E3073" s="12"/>
      <c r="F3073" s="12"/>
      <c r="G3073" s="12"/>
      <c r="H3073" s="12"/>
      <c r="I3073" s="12"/>
      <c r="J3073" s="12"/>
      <c r="K3073" s="12"/>
      <c r="L3073" s="12"/>
      <c r="M3073" s="49"/>
      <c r="N3073" s="49"/>
      <c r="O3073" s="12"/>
      <c r="P3073" s="12"/>
      <c r="Q3073" s="12"/>
      <c r="R3073" s="12"/>
      <c r="S3073" s="12"/>
    </row>
    <row r="3074" spans="1:19" s="1" customFormat="1" x14ac:dyDescent="0.4">
      <c r="A3074" s="12"/>
      <c r="B3074" s="12"/>
      <c r="C3074" s="42"/>
      <c r="D3074" s="12"/>
      <c r="E3074" s="12"/>
      <c r="F3074" s="12"/>
      <c r="G3074" s="12"/>
      <c r="H3074" s="12"/>
      <c r="I3074" s="12"/>
      <c r="J3074" s="12"/>
      <c r="K3074" s="12"/>
      <c r="L3074" s="12"/>
      <c r="M3074" s="49"/>
      <c r="N3074" s="49"/>
      <c r="O3074" s="12"/>
      <c r="P3074" s="12"/>
      <c r="Q3074" s="12"/>
      <c r="R3074" s="12"/>
      <c r="S3074" s="12"/>
    </row>
    <row r="3075" spans="1:19" s="1" customFormat="1" x14ac:dyDescent="0.4">
      <c r="A3075" s="12"/>
      <c r="B3075" s="12"/>
      <c r="C3075" s="42"/>
      <c r="D3075" s="12"/>
      <c r="E3075" s="12"/>
      <c r="F3075" s="12"/>
      <c r="G3075" s="12"/>
      <c r="H3075" s="12"/>
      <c r="I3075" s="12"/>
      <c r="J3075" s="12"/>
      <c r="K3075" s="12"/>
      <c r="L3075" s="12"/>
      <c r="M3075" s="49"/>
      <c r="N3075" s="49"/>
      <c r="O3075" s="12"/>
      <c r="P3075" s="12"/>
      <c r="Q3075" s="12"/>
      <c r="R3075" s="12"/>
      <c r="S3075" s="12"/>
    </row>
    <row r="3076" spans="1:19" s="1" customFormat="1" x14ac:dyDescent="0.4">
      <c r="A3076" s="12"/>
      <c r="B3076" s="12"/>
      <c r="C3076" s="42"/>
      <c r="D3076" s="12"/>
      <c r="E3076" s="12"/>
      <c r="F3076" s="12"/>
      <c r="G3076" s="12"/>
      <c r="H3076" s="12"/>
      <c r="I3076" s="12"/>
      <c r="J3076" s="12"/>
      <c r="K3076" s="12"/>
      <c r="L3076" s="12"/>
      <c r="M3076" s="49"/>
      <c r="N3076" s="49"/>
      <c r="O3076" s="12"/>
      <c r="P3076" s="12"/>
      <c r="Q3076" s="12"/>
      <c r="R3076" s="12"/>
      <c r="S3076" s="12"/>
    </row>
    <row r="3077" spans="1:19" s="1" customFormat="1" x14ac:dyDescent="0.4">
      <c r="A3077" s="12"/>
      <c r="B3077" s="12"/>
      <c r="C3077" s="42"/>
      <c r="D3077" s="12"/>
      <c r="E3077" s="12"/>
      <c r="F3077" s="12"/>
      <c r="G3077" s="12"/>
      <c r="H3077" s="12"/>
      <c r="I3077" s="12"/>
      <c r="J3077" s="12"/>
      <c r="K3077" s="12"/>
      <c r="L3077" s="12"/>
      <c r="M3077" s="49"/>
      <c r="N3077" s="49"/>
      <c r="O3077" s="12"/>
      <c r="P3077" s="12"/>
      <c r="Q3077" s="12"/>
      <c r="R3077" s="12"/>
      <c r="S3077" s="12"/>
    </row>
    <row r="3078" spans="1:19" s="1" customFormat="1" x14ac:dyDescent="0.4">
      <c r="A3078" s="12"/>
      <c r="B3078" s="12"/>
      <c r="C3078" s="42"/>
      <c r="D3078" s="12"/>
      <c r="E3078" s="12"/>
      <c r="F3078" s="12"/>
      <c r="G3078" s="12"/>
      <c r="H3078" s="12"/>
      <c r="I3078" s="12"/>
      <c r="J3078" s="12"/>
      <c r="K3078" s="12"/>
      <c r="L3078" s="12"/>
      <c r="M3078" s="49"/>
      <c r="N3078" s="49"/>
      <c r="O3078" s="12"/>
      <c r="P3078" s="12"/>
      <c r="Q3078" s="12"/>
      <c r="R3078" s="12"/>
      <c r="S3078" s="12"/>
    </row>
    <row r="3079" spans="1:19" s="1" customFormat="1" x14ac:dyDescent="0.4">
      <c r="A3079" s="12"/>
      <c r="B3079" s="12"/>
      <c r="C3079" s="42"/>
      <c r="D3079" s="12"/>
      <c r="E3079" s="12"/>
      <c r="F3079" s="12"/>
      <c r="G3079" s="12"/>
      <c r="H3079" s="12"/>
      <c r="I3079" s="12"/>
      <c r="J3079" s="12"/>
      <c r="K3079" s="12"/>
      <c r="L3079" s="12"/>
      <c r="M3079" s="49"/>
      <c r="N3079" s="49"/>
      <c r="O3079" s="12"/>
      <c r="P3079" s="12"/>
      <c r="Q3079" s="12"/>
      <c r="R3079" s="12"/>
      <c r="S3079" s="12"/>
    </row>
    <row r="3080" spans="1:19" s="1" customFormat="1" x14ac:dyDescent="0.4">
      <c r="A3080" s="12"/>
      <c r="B3080" s="12"/>
      <c r="C3080" s="42"/>
      <c r="D3080" s="12"/>
      <c r="E3080" s="12"/>
      <c r="F3080" s="12"/>
      <c r="G3080" s="12"/>
      <c r="H3080" s="12"/>
      <c r="I3080" s="12"/>
      <c r="J3080" s="12"/>
      <c r="K3080" s="12"/>
      <c r="L3080" s="12"/>
      <c r="M3080" s="49"/>
      <c r="N3080" s="49"/>
      <c r="O3080" s="12"/>
      <c r="P3080" s="12"/>
      <c r="Q3080" s="12"/>
      <c r="R3080" s="12"/>
      <c r="S3080" s="12"/>
    </row>
    <row r="3081" spans="1:19" s="1" customFormat="1" x14ac:dyDescent="0.4">
      <c r="A3081" s="12"/>
      <c r="B3081" s="12"/>
      <c r="C3081" s="42"/>
      <c r="D3081" s="12"/>
      <c r="E3081" s="12"/>
      <c r="F3081" s="12"/>
      <c r="G3081" s="12"/>
      <c r="H3081" s="12"/>
      <c r="I3081" s="12"/>
      <c r="J3081" s="12"/>
      <c r="K3081" s="12"/>
      <c r="L3081" s="12"/>
      <c r="M3081" s="49"/>
      <c r="N3081" s="49"/>
      <c r="O3081" s="12"/>
      <c r="P3081" s="12"/>
      <c r="Q3081" s="12"/>
      <c r="R3081" s="12"/>
      <c r="S3081" s="12"/>
    </row>
    <row r="3082" spans="1:19" s="1" customFormat="1" x14ac:dyDescent="0.4">
      <c r="A3082" s="12"/>
      <c r="B3082" s="12"/>
      <c r="C3082" s="42"/>
      <c r="D3082" s="12"/>
      <c r="E3082" s="12"/>
      <c r="F3082" s="12"/>
      <c r="G3082" s="12"/>
      <c r="H3082" s="12"/>
      <c r="I3082" s="12"/>
      <c r="J3082" s="12"/>
      <c r="K3082" s="12"/>
      <c r="L3082" s="12"/>
      <c r="M3082" s="49"/>
      <c r="N3082" s="49"/>
      <c r="O3082" s="12"/>
      <c r="P3082" s="12"/>
      <c r="Q3082" s="12"/>
      <c r="R3082" s="12"/>
      <c r="S3082" s="12"/>
    </row>
    <row r="3083" spans="1:19" s="1" customFormat="1" x14ac:dyDescent="0.4">
      <c r="A3083" s="12"/>
      <c r="B3083" s="12"/>
      <c r="C3083" s="42"/>
      <c r="D3083" s="12"/>
      <c r="E3083" s="12"/>
      <c r="F3083" s="12"/>
      <c r="G3083" s="12"/>
      <c r="H3083" s="12"/>
      <c r="I3083" s="12"/>
      <c r="J3083" s="12"/>
      <c r="K3083" s="12"/>
      <c r="L3083" s="12"/>
      <c r="M3083" s="49"/>
      <c r="N3083" s="49"/>
      <c r="O3083" s="12"/>
      <c r="P3083" s="12"/>
      <c r="Q3083" s="12"/>
      <c r="R3083" s="12"/>
      <c r="S3083" s="12"/>
    </row>
    <row r="3084" spans="1:19" s="1" customFormat="1" x14ac:dyDescent="0.4">
      <c r="A3084" s="12"/>
      <c r="B3084" s="12"/>
      <c r="C3084" s="42"/>
      <c r="D3084" s="12"/>
      <c r="E3084" s="12"/>
      <c r="F3084" s="12"/>
      <c r="G3084" s="12"/>
      <c r="H3084" s="12"/>
      <c r="I3084" s="12"/>
      <c r="J3084" s="12"/>
      <c r="K3084" s="12"/>
      <c r="L3084" s="12"/>
      <c r="M3084" s="49"/>
      <c r="N3084" s="49"/>
      <c r="O3084" s="12"/>
      <c r="P3084" s="12"/>
      <c r="Q3084" s="12"/>
      <c r="R3084" s="12"/>
      <c r="S3084" s="12"/>
    </row>
    <row r="3085" spans="1:19" s="1" customFormat="1" x14ac:dyDescent="0.4">
      <c r="A3085" s="12"/>
      <c r="B3085" s="12"/>
      <c r="C3085" s="42"/>
      <c r="D3085" s="12"/>
      <c r="E3085" s="12"/>
      <c r="F3085" s="12"/>
      <c r="G3085" s="12"/>
      <c r="H3085" s="12"/>
      <c r="I3085" s="12"/>
      <c r="J3085" s="12"/>
      <c r="K3085" s="12"/>
      <c r="L3085" s="12"/>
      <c r="M3085" s="49"/>
      <c r="N3085" s="49"/>
      <c r="O3085" s="12"/>
      <c r="P3085" s="12"/>
      <c r="Q3085" s="12"/>
      <c r="R3085" s="12"/>
      <c r="S3085" s="12"/>
    </row>
    <row r="3086" spans="1:19" s="1" customFormat="1" x14ac:dyDescent="0.4">
      <c r="A3086" s="12"/>
      <c r="B3086" s="12"/>
      <c r="C3086" s="42"/>
      <c r="D3086" s="12"/>
      <c r="E3086" s="12"/>
      <c r="F3086" s="12"/>
      <c r="G3086" s="12"/>
      <c r="H3086" s="12"/>
      <c r="I3086" s="12"/>
      <c r="J3086" s="12"/>
      <c r="K3086" s="12"/>
      <c r="L3086" s="12"/>
      <c r="M3086" s="49"/>
      <c r="N3086" s="49"/>
      <c r="O3086" s="12"/>
      <c r="P3086" s="12"/>
      <c r="Q3086" s="12"/>
      <c r="R3086" s="12"/>
      <c r="S3086" s="12"/>
    </row>
    <row r="3087" spans="1:19" s="1" customFormat="1" x14ac:dyDescent="0.4">
      <c r="A3087" s="12"/>
      <c r="B3087" s="12"/>
      <c r="C3087" s="42"/>
      <c r="D3087" s="12"/>
      <c r="E3087" s="12"/>
      <c r="F3087" s="12"/>
      <c r="G3087" s="12"/>
      <c r="H3087" s="12"/>
      <c r="I3087" s="12"/>
      <c r="J3087" s="12"/>
      <c r="K3087" s="12"/>
      <c r="L3087" s="12"/>
      <c r="M3087" s="49"/>
      <c r="N3087" s="49"/>
      <c r="O3087" s="12"/>
      <c r="P3087" s="12"/>
      <c r="Q3087" s="12"/>
      <c r="R3087" s="12"/>
      <c r="S3087" s="12"/>
    </row>
    <row r="3088" spans="1:19" s="1" customFormat="1" x14ac:dyDescent="0.4">
      <c r="A3088" s="12"/>
      <c r="B3088" s="12"/>
      <c r="C3088" s="42"/>
      <c r="D3088" s="12"/>
      <c r="E3088" s="12"/>
      <c r="F3088" s="12"/>
      <c r="G3088" s="12"/>
      <c r="H3088" s="12"/>
      <c r="I3088" s="12"/>
      <c r="J3088" s="12"/>
      <c r="K3088" s="12"/>
      <c r="L3088" s="12"/>
      <c r="M3088" s="49"/>
      <c r="N3088" s="49"/>
      <c r="O3088" s="12"/>
      <c r="P3088" s="12"/>
      <c r="Q3088" s="12"/>
      <c r="R3088" s="12"/>
      <c r="S3088" s="12"/>
    </row>
    <row r="3089" spans="1:19" s="1" customFormat="1" x14ac:dyDescent="0.4">
      <c r="A3089" s="12"/>
      <c r="B3089" s="12"/>
      <c r="C3089" s="42"/>
      <c r="D3089" s="12"/>
      <c r="E3089" s="12"/>
      <c r="F3089" s="12"/>
      <c r="G3089" s="12"/>
      <c r="H3089" s="12"/>
      <c r="I3089" s="12"/>
      <c r="J3089" s="12"/>
      <c r="K3089" s="12"/>
      <c r="L3089" s="12"/>
      <c r="M3089" s="49"/>
      <c r="N3089" s="49"/>
      <c r="O3089" s="12"/>
      <c r="P3089" s="12"/>
      <c r="Q3089" s="12"/>
      <c r="R3089" s="12"/>
      <c r="S3089" s="12"/>
    </row>
    <row r="3090" spans="1:19" s="1" customFormat="1" x14ac:dyDescent="0.4">
      <c r="A3090" s="12"/>
      <c r="B3090" s="12"/>
      <c r="C3090" s="42"/>
      <c r="D3090" s="12"/>
      <c r="E3090" s="12"/>
      <c r="F3090" s="12"/>
      <c r="G3090" s="12"/>
      <c r="H3090" s="12"/>
      <c r="I3090" s="12"/>
      <c r="J3090" s="12"/>
      <c r="K3090" s="12"/>
      <c r="L3090" s="12"/>
      <c r="M3090" s="49"/>
      <c r="N3090" s="49"/>
      <c r="O3090" s="12"/>
      <c r="P3090" s="12"/>
      <c r="Q3090" s="12"/>
      <c r="R3090" s="12"/>
      <c r="S3090" s="12"/>
    </row>
    <row r="3091" spans="1:19" s="1" customFormat="1" x14ac:dyDescent="0.4">
      <c r="A3091" s="12"/>
      <c r="B3091" s="12"/>
      <c r="C3091" s="42"/>
      <c r="D3091" s="12"/>
      <c r="E3091" s="12"/>
      <c r="F3091" s="12"/>
      <c r="G3091" s="12"/>
      <c r="H3091" s="12"/>
      <c r="I3091" s="12"/>
      <c r="J3091" s="12"/>
      <c r="K3091" s="12"/>
      <c r="L3091" s="12"/>
      <c r="M3091" s="49"/>
      <c r="N3091" s="49"/>
      <c r="O3091" s="12"/>
      <c r="P3091" s="12"/>
      <c r="Q3091" s="12"/>
      <c r="R3091" s="12"/>
      <c r="S3091" s="12"/>
    </row>
    <row r="3092" spans="1:19" s="1" customFormat="1" x14ac:dyDescent="0.4">
      <c r="A3092" s="12"/>
      <c r="B3092" s="12"/>
      <c r="C3092" s="42"/>
      <c r="D3092" s="12"/>
      <c r="E3092" s="12"/>
      <c r="F3092" s="12"/>
      <c r="G3092" s="12"/>
      <c r="H3092" s="12"/>
      <c r="I3092" s="12"/>
      <c r="J3092" s="12"/>
      <c r="K3092" s="12"/>
      <c r="L3092" s="12"/>
      <c r="M3092" s="49"/>
      <c r="N3092" s="49"/>
      <c r="O3092" s="12"/>
      <c r="P3092" s="12"/>
      <c r="Q3092" s="12"/>
      <c r="R3092" s="12"/>
      <c r="S3092" s="12"/>
    </row>
    <row r="3093" spans="1:19" s="1" customFormat="1" x14ac:dyDescent="0.4">
      <c r="A3093" s="12"/>
      <c r="B3093" s="12"/>
      <c r="C3093" s="42"/>
      <c r="D3093" s="12"/>
      <c r="E3093" s="12"/>
      <c r="F3093" s="12"/>
      <c r="G3093" s="12"/>
      <c r="H3093" s="12"/>
      <c r="I3093" s="12"/>
      <c r="J3093" s="12"/>
      <c r="K3093" s="12"/>
      <c r="L3093" s="12"/>
      <c r="M3093" s="49"/>
      <c r="N3093" s="49"/>
      <c r="O3093" s="12"/>
      <c r="P3093" s="12"/>
      <c r="Q3093" s="12"/>
      <c r="R3093" s="12"/>
      <c r="S3093" s="12"/>
    </row>
    <row r="3094" spans="1:19" s="1" customFormat="1" x14ac:dyDescent="0.4">
      <c r="A3094" s="12"/>
      <c r="B3094" s="12"/>
      <c r="C3094" s="42"/>
      <c r="D3094" s="12"/>
      <c r="E3094" s="12"/>
      <c r="F3094" s="12"/>
      <c r="G3094" s="12"/>
      <c r="H3094" s="12"/>
      <c r="I3094" s="12"/>
      <c r="J3094" s="12"/>
      <c r="K3094" s="12"/>
      <c r="L3094" s="12"/>
      <c r="M3094" s="49"/>
      <c r="N3094" s="49"/>
      <c r="O3094" s="12"/>
      <c r="P3094" s="12"/>
      <c r="Q3094" s="12"/>
      <c r="R3094" s="12"/>
      <c r="S3094" s="12"/>
    </row>
    <row r="3095" spans="1:19" s="1" customFormat="1" x14ac:dyDescent="0.4">
      <c r="A3095" s="12"/>
      <c r="B3095" s="12"/>
      <c r="C3095" s="42"/>
      <c r="D3095" s="12"/>
      <c r="E3095" s="12"/>
      <c r="F3095" s="12"/>
      <c r="G3095" s="12"/>
      <c r="H3095" s="12"/>
      <c r="I3095" s="12"/>
      <c r="J3095" s="12"/>
      <c r="K3095" s="12"/>
      <c r="L3095" s="12"/>
      <c r="M3095" s="49"/>
      <c r="N3095" s="49"/>
      <c r="O3095" s="12"/>
      <c r="P3095" s="12"/>
      <c r="Q3095" s="12"/>
      <c r="R3095" s="12"/>
      <c r="S3095" s="12"/>
    </row>
    <row r="3096" spans="1:19" s="1" customFormat="1" x14ac:dyDescent="0.4">
      <c r="A3096" s="12"/>
      <c r="B3096" s="12"/>
      <c r="C3096" s="42"/>
      <c r="D3096" s="12"/>
      <c r="E3096" s="12"/>
      <c r="F3096" s="12"/>
      <c r="G3096" s="12"/>
      <c r="H3096" s="12"/>
      <c r="I3096" s="12"/>
      <c r="J3096" s="12"/>
      <c r="K3096" s="12"/>
      <c r="L3096" s="12"/>
      <c r="M3096" s="49"/>
      <c r="N3096" s="49"/>
      <c r="O3096" s="12"/>
      <c r="P3096" s="12"/>
      <c r="Q3096" s="12"/>
      <c r="R3096" s="12"/>
      <c r="S3096" s="12"/>
    </row>
    <row r="3097" spans="1:19" s="1" customFormat="1" x14ac:dyDescent="0.4">
      <c r="A3097" s="12"/>
      <c r="B3097" s="12"/>
      <c r="C3097" s="42"/>
      <c r="D3097" s="12"/>
      <c r="E3097" s="12"/>
      <c r="F3097" s="12"/>
      <c r="G3097" s="12"/>
      <c r="H3097" s="12"/>
      <c r="I3097" s="12"/>
      <c r="J3097" s="12"/>
      <c r="K3097" s="12"/>
      <c r="L3097" s="12"/>
      <c r="M3097" s="49"/>
      <c r="N3097" s="49"/>
      <c r="O3097" s="12"/>
      <c r="P3097" s="12"/>
      <c r="Q3097" s="12"/>
      <c r="R3097" s="12"/>
      <c r="S3097" s="12"/>
    </row>
    <row r="3098" spans="1:19" s="1" customFormat="1" x14ac:dyDescent="0.4">
      <c r="A3098" s="12"/>
      <c r="B3098" s="12"/>
      <c r="C3098" s="42"/>
      <c r="D3098" s="12"/>
      <c r="E3098" s="12"/>
      <c r="F3098" s="12"/>
      <c r="G3098" s="12"/>
      <c r="H3098" s="12"/>
      <c r="I3098" s="12"/>
      <c r="J3098" s="12"/>
      <c r="K3098" s="12"/>
      <c r="L3098" s="12"/>
      <c r="M3098" s="49"/>
      <c r="N3098" s="49"/>
      <c r="O3098" s="12"/>
      <c r="P3098" s="12"/>
      <c r="Q3098" s="12"/>
      <c r="R3098" s="12"/>
      <c r="S3098" s="12"/>
    </row>
    <row r="3099" spans="1:19" s="1" customFormat="1" x14ac:dyDescent="0.4">
      <c r="A3099" s="12"/>
      <c r="B3099" s="12"/>
      <c r="C3099" s="42"/>
      <c r="D3099" s="12"/>
      <c r="E3099" s="12"/>
      <c r="F3099" s="12"/>
      <c r="G3099" s="12"/>
      <c r="H3099" s="12"/>
      <c r="I3099" s="12"/>
      <c r="J3099" s="12"/>
      <c r="K3099" s="12"/>
      <c r="L3099" s="12"/>
      <c r="M3099" s="49"/>
      <c r="N3099" s="49"/>
      <c r="O3099" s="12"/>
      <c r="P3099" s="12"/>
      <c r="Q3099" s="12"/>
      <c r="R3099" s="12"/>
      <c r="S3099" s="12"/>
    </row>
    <row r="3100" spans="1:19" s="1" customFormat="1" x14ac:dyDescent="0.4">
      <c r="A3100" s="12"/>
      <c r="B3100" s="12"/>
      <c r="C3100" s="42"/>
      <c r="D3100" s="12"/>
      <c r="E3100" s="12"/>
      <c r="F3100" s="12"/>
      <c r="G3100" s="12"/>
      <c r="H3100" s="12"/>
      <c r="I3100" s="12"/>
      <c r="J3100" s="12"/>
      <c r="K3100" s="12"/>
      <c r="L3100" s="12"/>
      <c r="M3100" s="49"/>
      <c r="N3100" s="49"/>
      <c r="O3100" s="12"/>
      <c r="P3100" s="12"/>
      <c r="Q3100" s="12"/>
      <c r="R3100" s="12"/>
      <c r="S3100" s="12"/>
    </row>
    <row r="3101" spans="1:19" s="1" customFormat="1" x14ac:dyDescent="0.4">
      <c r="A3101" s="12"/>
      <c r="B3101" s="12"/>
      <c r="C3101" s="42"/>
      <c r="D3101" s="12"/>
      <c r="E3101" s="12"/>
      <c r="F3101" s="12"/>
      <c r="G3101" s="12"/>
      <c r="H3101" s="12"/>
      <c r="I3101" s="12"/>
      <c r="J3101" s="12"/>
      <c r="K3101" s="12"/>
      <c r="L3101" s="12"/>
      <c r="M3101" s="49"/>
      <c r="N3101" s="49"/>
      <c r="O3101" s="12"/>
      <c r="P3101" s="12"/>
      <c r="Q3101" s="12"/>
      <c r="R3101" s="12"/>
      <c r="S3101" s="12"/>
    </row>
    <row r="3102" spans="1:19" s="1" customFormat="1" x14ac:dyDescent="0.4">
      <c r="A3102" s="12"/>
      <c r="B3102" s="12"/>
      <c r="C3102" s="42"/>
      <c r="D3102" s="12"/>
      <c r="E3102" s="12"/>
      <c r="F3102" s="12"/>
      <c r="G3102" s="12"/>
      <c r="H3102" s="12"/>
      <c r="I3102" s="12"/>
      <c r="J3102" s="12"/>
      <c r="K3102" s="12"/>
      <c r="L3102" s="12"/>
      <c r="M3102" s="49"/>
      <c r="N3102" s="49"/>
      <c r="O3102" s="12"/>
      <c r="P3102" s="12"/>
      <c r="Q3102" s="12"/>
      <c r="R3102" s="12"/>
      <c r="S3102" s="12"/>
    </row>
    <row r="3103" spans="1:19" s="1" customFormat="1" x14ac:dyDescent="0.4">
      <c r="A3103" s="12"/>
      <c r="B3103" s="12"/>
      <c r="C3103" s="42"/>
      <c r="D3103" s="12"/>
      <c r="E3103" s="12"/>
      <c r="F3103" s="12"/>
      <c r="G3103" s="12"/>
      <c r="H3103" s="12"/>
      <c r="I3103" s="12"/>
      <c r="J3103" s="12"/>
      <c r="K3103" s="12"/>
      <c r="L3103" s="12"/>
      <c r="M3103" s="49"/>
      <c r="N3103" s="49"/>
      <c r="O3103" s="12"/>
      <c r="P3103" s="12"/>
      <c r="Q3103" s="12"/>
      <c r="R3103" s="12"/>
      <c r="S3103" s="12"/>
    </row>
    <row r="3104" spans="1:19" s="1" customFormat="1" x14ac:dyDescent="0.4">
      <c r="A3104" s="12"/>
      <c r="B3104" s="12"/>
      <c r="C3104" s="42"/>
      <c r="D3104" s="12"/>
      <c r="E3104" s="12"/>
      <c r="F3104" s="12"/>
      <c r="G3104" s="12"/>
      <c r="H3104" s="12"/>
      <c r="I3104" s="12"/>
      <c r="J3104" s="12"/>
      <c r="K3104" s="12"/>
      <c r="L3104" s="12"/>
      <c r="M3104" s="49"/>
      <c r="N3104" s="49"/>
      <c r="O3104" s="12"/>
      <c r="P3104" s="12"/>
      <c r="Q3104" s="12"/>
      <c r="R3104" s="12"/>
      <c r="S3104" s="12"/>
    </row>
    <row r="3105" spans="1:19" s="1" customFormat="1" x14ac:dyDescent="0.4">
      <c r="A3105" s="12"/>
      <c r="B3105" s="12"/>
      <c r="C3105" s="42"/>
      <c r="D3105" s="12"/>
      <c r="E3105" s="12"/>
      <c r="F3105" s="12"/>
      <c r="G3105" s="12"/>
      <c r="H3105" s="12"/>
      <c r="I3105" s="12"/>
      <c r="J3105" s="12"/>
      <c r="K3105" s="12"/>
      <c r="L3105" s="12"/>
      <c r="M3105" s="49"/>
      <c r="N3105" s="49"/>
      <c r="O3105" s="12"/>
      <c r="P3105" s="12"/>
      <c r="Q3105" s="12"/>
      <c r="R3105" s="12"/>
      <c r="S3105" s="12"/>
    </row>
    <row r="3106" spans="1:19" s="1" customFormat="1" x14ac:dyDescent="0.4">
      <c r="A3106" s="12"/>
      <c r="B3106" s="12"/>
      <c r="C3106" s="42"/>
      <c r="D3106" s="12"/>
      <c r="E3106" s="12"/>
      <c r="F3106" s="12"/>
      <c r="G3106" s="12"/>
      <c r="H3106" s="12"/>
      <c r="I3106" s="12"/>
      <c r="J3106" s="12"/>
      <c r="K3106" s="12"/>
      <c r="L3106" s="12"/>
      <c r="M3106" s="49"/>
      <c r="N3106" s="49"/>
      <c r="O3106" s="12"/>
      <c r="P3106" s="12"/>
      <c r="Q3106" s="12"/>
      <c r="R3106" s="12"/>
      <c r="S3106" s="12"/>
    </row>
    <row r="3107" spans="1:19" s="1" customFormat="1" x14ac:dyDescent="0.4">
      <c r="A3107" s="12"/>
      <c r="B3107" s="12"/>
      <c r="C3107" s="42"/>
      <c r="D3107" s="12"/>
      <c r="E3107" s="12"/>
      <c r="F3107" s="12"/>
      <c r="G3107" s="12"/>
      <c r="H3107" s="12"/>
      <c r="I3107" s="12"/>
      <c r="J3107" s="12"/>
      <c r="K3107" s="12"/>
      <c r="L3107" s="12"/>
      <c r="M3107" s="49"/>
      <c r="N3107" s="49"/>
      <c r="O3107" s="12"/>
      <c r="P3107" s="12"/>
      <c r="Q3107" s="12"/>
      <c r="R3107" s="12"/>
      <c r="S3107" s="12"/>
    </row>
    <row r="3108" spans="1:19" s="1" customFormat="1" x14ac:dyDescent="0.4">
      <c r="A3108" s="12"/>
      <c r="B3108" s="12"/>
      <c r="C3108" s="42"/>
      <c r="D3108" s="12"/>
      <c r="E3108" s="12"/>
      <c r="F3108" s="12"/>
      <c r="G3108" s="12"/>
      <c r="H3108" s="12"/>
      <c r="I3108" s="12"/>
      <c r="J3108" s="12"/>
      <c r="K3108" s="12"/>
      <c r="L3108" s="12"/>
      <c r="M3108" s="49"/>
      <c r="N3108" s="49"/>
      <c r="O3108" s="12"/>
      <c r="P3108" s="12"/>
      <c r="Q3108" s="12"/>
      <c r="R3108" s="12"/>
      <c r="S3108" s="12"/>
    </row>
    <row r="3109" spans="1:19" s="1" customFormat="1" x14ac:dyDescent="0.4">
      <c r="A3109" s="12"/>
      <c r="B3109" s="12"/>
      <c r="C3109" s="42"/>
      <c r="D3109" s="12"/>
      <c r="E3109" s="12"/>
      <c r="F3109" s="12"/>
      <c r="G3109" s="12"/>
      <c r="H3109" s="12"/>
      <c r="I3109" s="12"/>
      <c r="J3109" s="12"/>
      <c r="K3109" s="12"/>
      <c r="L3109" s="12"/>
      <c r="M3109" s="49"/>
      <c r="N3109" s="49"/>
      <c r="O3109" s="12"/>
      <c r="P3109" s="12"/>
      <c r="Q3109" s="12"/>
      <c r="R3109" s="12"/>
      <c r="S3109" s="12"/>
    </row>
    <row r="3110" spans="1:19" s="1" customFormat="1" x14ac:dyDescent="0.4">
      <c r="A3110" s="12"/>
      <c r="B3110" s="12"/>
      <c r="C3110" s="42"/>
      <c r="D3110" s="12"/>
      <c r="E3110" s="12"/>
      <c r="F3110" s="12"/>
      <c r="G3110" s="12"/>
      <c r="H3110" s="12"/>
      <c r="I3110" s="12"/>
      <c r="J3110" s="12"/>
      <c r="K3110" s="12"/>
      <c r="L3110" s="12"/>
      <c r="M3110" s="49"/>
      <c r="N3110" s="49"/>
      <c r="O3110" s="12"/>
      <c r="P3110" s="12"/>
      <c r="Q3110" s="12"/>
      <c r="R3110" s="12"/>
      <c r="S3110" s="12"/>
    </row>
    <row r="3111" spans="1:19" s="1" customFormat="1" x14ac:dyDescent="0.4">
      <c r="A3111" s="12"/>
      <c r="B3111" s="12"/>
      <c r="C3111" s="42"/>
      <c r="D3111" s="12"/>
      <c r="E3111" s="12"/>
      <c r="F3111" s="12"/>
      <c r="G3111" s="12"/>
      <c r="H3111" s="12"/>
      <c r="I3111" s="12"/>
      <c r="J3111" s="12"/>
      <c r="K3111" s="12"/>
      <c r="L3111" s="12"/>
      <c r="M3111" s="49"/>
      <c r="N3111" s="49"/>
      <c r="O3111" s="12"/>
      <c r="P3111" s="12"/>
      <c r="Q3111" s="12"/>
      <c r="R3111" s="12"/>
      <c r="S3111" s="12"/>
    </row>
    <row r="3112" spans="1:19" s="1" customFormat="1" x14ac:dyDescent="0.4">
      <c r="A3112" s="12"/>
      <c r="B3112" s="12"/>
      <c r="C3112" s="42"/>
      <c r="D3112" s="12"/>
      <c r="E3112" s="12"/>
      <c r="F3112" s="12"/>
      <c r="G3112" s="12"/>
      <c r="H3112" s="12"/>
      <c r="I3112" s="12"/>
      <c r="J3112" s="12"/>
      <c r="K3112" s="12"/>
      <c r="L3112" s="12"/>
      <c r="M3112" s="49"/>
      <c r="N3112" s="49"/>
      <c r="O3112" s="12"/>
      <c r="P3112" s="12"/>
      <c r="Q3112" s="12"/>
      <c r="R3112" s="12"/>
      <c r="S3112" s="12"/>
    </row>
    <row r="3113" spans="1:19" s="1" customFormat="1" x14ac:dyDescent="0.4">
      <c r="A3113" s="12"/>
      <c r="B3113" s="12"/>
      <c r="C3113" s="42"/>
      <c r="D3113" s="12"/>
      <c r="E3113" s="12"/>
      <c r="F3113" s="12"/>
      <c r="G3113" s="12"/>
      <c r="H3113" s="12"/>
      <c r="I3113" s="12"/>
      <c r="J3113" s="12"/>
      <c r="K3113" s="12"/>
      <c r="L3113" s="12"/>
      <c r="M3113" s="49"/>
      <c r="N3113" s="49"/>
      <c r="O3113" s="12"/>
      <c r="P3113" s="12"/>
      <c r="Q3113" s="12"/>
      <c r="R3113" s="12"/>
      <c r="S3113" s="12"/>
    </row>
    <row r="3114" spans="1:19" s="1" customFormat="1" x14ac:dyDescent="0.4">
      <c r="A3114" s="12"/>
      <c r="B3114" s="12"/>
      <c r="C3114" s="42"/>
      <c r="D3114" s="12"/>
      <c r="E3114" s="12"/>
      <c r="F3114" s="12"/>
      <c r="G3114" s="12"/>
      <c r="H3114" s="12"/>
      <c r="I3114" s="12"/>
      <c r="J3114" s="12"/>
      <c r="K3114" s="12"/>
      <c r="L3114" s="12"/>
      <c r="M3114" s="49"/>
      <c r="N3114" s="49"/>
      <c r="O3114" s="12"/>
      <c r="P3114" s="12"/>
      <c r="Q3114" s="12"/>
      <c r="R3114" s="12"/>
      <c r="S3114" s="12"/>
    </row>
    <row r="3115" spans="1:19" s="1" customFormat="1" x14ac:dyDescent="0.4">
      <c r="A3115" s="12"/>
      <c r="B3115" s="12"/>
      <c r="C3115" s="42"/>
      <c r="D3115" s="12"/>
      <c r="E3115" s="12"/>
      <c r="F3115" s="12"/>
      <c r="G3115" s="12"/>
      <c r="H3115" s="12"/>
      <c r="I3115" s="12"/>
      <c r="J3115" s="12"/>
      <c r="K3115" s="12"/>
      <c r="L3115" s="12"/>
      <c r="M3115" s="49"/>
      <c r="N3115" s="49"/>
      <c r="O3115" s="12"/>
      <c r="P3115" s="12"/>
      <c r="Q3115" s="12"/>
      <c r="R3115" s="12"/>
      <c r="S3115" s="12"/>
    </row>
    <row r="3116" spans="1:19" s="1" customFormat="1" x14ac:dyDescent="0.4">
      <c r="A3116" s="12"/>
      <c r="B3116" s="12"/>
      <c r="C3116" s="42"/>
      <c r="D3116" s="12"/>
      <c r="E3116" s="12"/>
      <c r="F3116" s="12"/>
      <c r="G3116" s="12"/>
      <c r="H3116" s="12"/>
      <c r="I3116" s="12"/>
      <c r="J3116" s="12"/>
      <c r="K3116" s="12"/>
      <c r="L3116" s="12"/>
      <c r="M3116" s="49"/>
      <c r="N3116" s="49"/>
      <c r="O3116" s="12"/>
      <c r="P3116" s="12"/>
      <c r="Q3116" s="12"/>
      <c r="R3116" s="12"/>
      <c r="S3116" s="12"/>
    </row>
    <row r="3117" spans="1:19" s="1" customFormat="1" x14ac:dyDescent="0.4">
      <c r="A3117" s="12"/>
      <c r="B3117" s="12"/>
      <c r="C3117" s="42"/>
      <c r="D3117" s="12"/>
      <c r="E3117" s="12"/>
      <c r="F3117" s="12"/>
      <c r="G3117" s="12"/>
      <c r="H3117" s="12"/>
      <c r="I3117" s="12"/>
      <c r="J3117" s="12"/>
      <c r="K3117" s="12"/>
      <c r="L3117" s="12"/>
      <c r="M3117" s="49"/>
      <c r="N3117" s="49"/>
      <c r="O3117" s="12"/>
      <c r="P3117" s="12"/>
      <c r="Q3117" s="12"/>
      <c r="R3117" s="12"/>
      <c r="S3117" s="12"/>
    </row>
    <row r="3118" spans="1:19" s="1" customFormat="1" x14ac:dyDescent="0.4">
      <c r="A3118" s="12"/>
      <c r="B3118" s="12"/>
      <c r="C3118" s="42"/>
      <c r="D3118" s="12"/>
      <c r="E3118" s="12"/>
      <c r="F3118" s="12"/>
      <c r="G3118" s="12"/>
      <c r="H3118" s="12"/>
      <c r="I3118" s="12"/>
      <c r="J3118" s="12"/>
      <c r="K3118" s="12"/>
      <c r="L3118" s="12"/>
      <c r="M3118" s="49"/>
      <c r="N3118" s="49"/>
      <c r="O3118" s="12"/>
      <c r="P3118" s="12"/>
      <c r="Q3118" s="12"/>
      <c r="R3118" s="12"/>
      <c r="S3118" s="12"/>
    </row>
    <row r="3119" spans="1:19" s="1" customFormat="1" x14ac:dyDescent="0.4">
      <c r="A3119" s="12"/>
      <c r="B3119" s="12"/>
      <c r="C3119" s="42"/>
      <c r="D3119" s="12"/>
      <c r="E3119" s="12"/>
      <c r="F3119" s="12"/>
      <c r="G3119" s="12"/>
      <c r="H3119" s="12"/>
      <c r="I3119" s="12"/>
      <c r="J3119" s="12"/>
      <c r="K3119" s="12"/>
      <c r="L3119" s="12"/>
      <c r="M3119" s="49"/>
      <c r="N3119" s="49"/>
      <c r="O3119" s="12"/>
      <c r="P3119" s="12"/>
      <c r="Q3119" s="12"/>
      <c r="R3119" s="12"/>
      <c r="S3119" s="12"/>
    </row>
    <row r="3120" spans="1:19" s="1" customFormat="1" x14ac:dyDescent="0.4">
      <c r="A3120" s="12"/>
      <c r="B3120" s="12"/>
      <c r="C3120" s="42"/>
      <c r="D3120" s="12"/>
      <c r="E3120" s="12"/>
      <c r="F3120" s="12"/>
      <c r="G3120" s="12"/>
      <c r="H3120" s="12"/>
      <c r="I3120" s="12"/>
      <c r="J3120" s="12"/>
      <c r="K3120" s="12"/>
      <c r="L3120" s="12"/>
      <c r="M3120" s="49"/>
      <c r="N3120" s="49"/>
      <c r="O3120" s="12"/>
      <c r="P3120" s="12"/>
      <c r="Q3120" s="12"/>
      <c r="R3120" s="12"/>
      <c r="S3120" s="12"/>
    </row>
    <row r="3121" spans="1:19" s="1" customFormat="1" x14ac:dyDescent="0.4">
      <c r="A3121" s="12"/>
      <c r="B3121" s="12"/>
      <c r="C3121" s="42"/>
      <c r="D3121" s="12"/>
      <c r="E3121" s="12"/>
      <c r="F3121" s="12"/>
      <c r="G3121" s="12"/>
      <c r="H3121" s="12"/>
      <c r="I3121" s="12"/>
      <c r="J3121" s="12"/>
      <c r="K3121" s="12"/>
      <c r="L3121" s="12"/>
      <c r="M3121" s="49"/>
      <c r="N3121" s="49"/>
      <c r="O3121" s="12"/>
      <c r="P3121" s="12"/>
      <c r="Q3121" s="12"/>
      <c r="R3121" s="12"/>
      <c r="S3121" s="12"/>
    </row>
    <row r="3122" spans="1:19" s="1" customFormat="1" x14ac:dyDescent="0.4">
      <c r="A3122" s="12"/>
      <c r="B3122" s="12"/>
      <c r="C3122" s="42"/>
      <c r="D3122" s="12"/>
      <c r="E3122" s="12"/>
      <c r="F3122" s="12"/>
      <c r="G3122" s="12"/>
      <c r="H3122" s="12"/>
      <c r="I3122" s="12"/>
      <c r="J3122" s="12"/>
      <c r="K3122" s="12"/>
      <c r="L3122" s="12"/>
      <c r="M3122" s="49"/>
      <c r="N3122" s="49"/>
      <c r="O3122" s="12"/>
      <c r="P3122" s="12"/>
      <c r="Q3122" s="12"/>
      <c r="R3122" s="12"/>
      <c r="S3122" s="12"/>
    </row>
    <row r="3123" spans="1:19" s="1" customFormat="1" x14ac:dyDescent="0.4">
      <c r="A3123" s="12"/>
      <c r="B3123" s="12"/>
      <c r="C3123" s="42"/>
      <c r="D3123" s="12"/>
      <c r="E3123" s="12"/>
      <c r="F3123" s="12"/>
      <c r="G3123" s="12"/>
      <c r="H3123" s="12"/>
      <c r="I3123" s="12"/>
      <c r="J3123" s="12"/>
      <c r="K3123" s="12"/>
      <c r="L3123" s="12"/>
      <c r="M3123" s="49"/>
      <c r="N3123" s="49"/>
      <c r="O3123" s="12"/>
      <c r="P3123" s="12"/>
      <c r="Q3123" s="12"/>
      <c r="R3123" s="12"/>
      <c r="S3123" s="12"/>
    </row>
    <row r="3124" spans="1:19" s="1" customFormat="1" x14ac:dyDescent="0.4">
      <c r="A3124" s="12"/>
      <c r="B3124" s="12"/>
      <c r="C3124" s="42"/>
      <c r="D3124" s="12"/>
      <c r="E3124" s="12"/>
      <c r="F3124" s="12"/>
      <c r="G3124" s="12"/>
      <c r="H3124" s="12"/>
      <c r="I3124" s="12"/>
      <c r="J3124" s="12"/>
      <c r="K3124" s="12"/>
      <c r="L3124" s="12"/>
      <c r="M3124" s="49"/>
      <c r="N3124" s="49"/>
      <c r="O3124" s="12"/>
      <c r="P3124" s="12"/>
      <c r="Q3124" s="12"/>
      <c r="R3124" s="12"/>
      <c r="S3124" s="12"/>
    </row>
    <row r="3125" spans="1:19" s="1" customFormat="1" x14ac:dyDescent="0.4">
      <c r="A3125" s="12"/>
      <c r="B3125" s="12"/>
      <c r="C3125" s="42"/>
      <c r="D3125" s="12"/>
      <c r="E3125" s="12"/>
      <c r="F3125" s="12"/>
      <c r="G3125" s="12"/>
      <c r="H3125" s="12"/>
      <c r="I3125" s="12"/>
      <c r="J3125" s="12"/>
      <c r="K3125" s="12"/>
      <c r="L3125" s="12"/>
      <c r="M3125" s="49"/>
      <c r="N3125" s="49"/>
      <c r="O3125" s="12"/>
      <c r="P3125" s="12"/>
      <c r="Q3125" s="12"/>
      <c r="R3125" s="12"/>
      <c r="S3125" s="12"/>
    </row>
    <row r="3126" spans="1:19" s="1" customFormat="1" x14ac:dyDescent="0.4">
      <c r="A3126" s="12"/>
      <c r="B3126" s="12"/>
      <c r="C3126" s="42"/>
      <c r="D3126" s="12"/>
      <c r="E3126" s="12"/>
      <c r="F3126" s="12"/>
      <c r="G3126" s="12"/>
      <c r="H3126" s="12"/>
      <c r="I3126" s="12"/>
      <c r="J3126" s="12"/>
      <c r="K3126" s="12"/>
      <c r="L3126" s="12"/>
      <c r="M3126" s="49"/>
      <c r="N3126" s="49"/>
      <c r="O3126" s="12"/>
      <c r="P3126" s="12"/>
      <c r="Q3126" s="12"/>
      <c r="R3126" s="12"/>
      <c r="S3126" s="12"/>
    </row>
    <row r="3127" spans="1:19" s="1" customFormat="1" x14ac:dyDescent="0.4">
      <c r="A3127" s="12"/>
      <c r="B3127" s="12"/>
      <c r="C3127" s="42"/>
      <c r="D3127" s="12"/>
      <c r="E3127" s="12"/>
      <c r="F3127" s="12"/>
      <c r="G3127" s="12"/>
      <c r="H3127" s="12"/>
      <c r="I3127" s="12"/>
      <c r="J3127" s="12"/>
      <c r="K3127" s="12"/>
      <c r="L3127" s="12"/>
      <c r="M3127" s="49"/>
      <c r="N3127" s="49"/>
      <c r="O3127" s="12"/>
      <c r="P3127" s="12"/>
      <c r="Q3127" s="12"/>
      <c r="R3127" s="12"/>
      <c r="S3127" s="12"/>
    </row>
    <row r="3128" spans="1:19" s="1" customFormat="1" x14ac:dyDescent="0.4">
      <c r="A3128" s="12"/>
      <c r="B3128" s="12"/>
      <c r="C3128" s="42"/>
      <c r="D3128" s="12"/>
      <c r="E3128" s="12"/>
      <c r="F3128" s="12"/>
      <c r="G3128" s="12"/>
      <c r="H3128" s="12"/>
      <c r="I3128" s="12"/>
      <c r="J3128" s="12"/>
      <c r="K3128" s="12"/>
      <c r="L3128" s="12"/>
      <c r="M3128" s="49"/>
      <c r="N3128" s="49"/>
      <c r="O3128" s="12"/>
      <c r="P3128" s="12"/>
      <c r="Q3128" s="12"/>
      <c r="R3128" s="12"/>
      <c r="S3128" s="12"/>
    </row>
    <row r="3129" spans="1:19" s="1" customFormat="1" x14ac:dyDescent="0.4">
      <c r="A3129" s="12"/>
      <c r="B3129" s="12"/>
      <c r="C3129" s="42"/>
      <c r="D3129" s="12"/>
      <c r="E3129" s="12"/>
      <c r="F3129" s="12"/>
      <c r="G3129" s="12"/>
      <c r="H3129" s="12"/>
      <c r="I3129" s="12"/>
      <c r="J3129" s="12"/>
      <c r="K3129" s="12"/>
      <c r="L3129" s="12"/>
      <c r="M3129" s="49"/>
      <c r="N3129" s="49"/>
      <c r="O3129" s="12"/>
      <c r="P3129" s="12"/>
      <c r="Q3129" s="12"/>
      <c r="R3129" s="12"/>
      <c r="S3129" s="12"/>
    </row>
    <row r="3130" spans="1:19" s="1" customFormat="1" x14ac:dyDescent="0.4">
      <c r="A3130" s="12"/>
      <c r="B3130" s="12"/>
      <c r="C3130" s="42"/>
      <c r="D3130" s="12"/>
      <c r="E3130" s="12"/>
      <c r="F3130" s="12"/>
      <c r="G3130" s="12"/>
      <c r="H3130" s="12"/>
      <c r="I3130" s="12"/>
      <c r="J3130" s="12"/>
      <c r="K3130" s="12"/>
      <c r="L3130" s="12"/>
      <c r="M3130" s="49"/>
      <c r="N3130" s="49"/>
      <c r="O3130" s="12"/>
      <c r="P3130" s="12"/>
      <c r="Q3130" s="12"/>
      <c r="R3130" s="12"/>
      <c r="S3130" s="12"/>
    </row>
    <row r="3131" spans="1:19" s="1" customFormat="1" x14ac:dyDescent="0.4">
      <c r="A3131" s="12"/>
      <c r="B3131" s="12"/>
      <c r="C3131" s="42"/>
      <c r="D3131" s="12"/>
      <c r="E3131" s="12"/>
      <c r="F3131" s="12"/>
      <c r="G3131" s="12"/>
      <c r="H3131" s="12"/>
      <c r="I3131" s="12"/>
      <c r="J3131" s="12"/>
      <c r="K3131" s="12"/>
      <c r="L3131" s="12"/>
      <c r="M3131" s="49"/>
      <c r="N3131" s="49"/>
      <c r="O3131" s="12"/>
      <c r="P3131" s="12"/>
      <c r="Q3131" s="12"/>
      <c r="R3131" s="12"/>
      <c r="S3131" s="12"/>
    </row>
    <row r="3132" spans="1:19" s="1" customFormat="1" x14ac:dyDescent="0.4">
      <c r="A3132" s="12"/>
      <c r="B3132" s="12"/>
      <c r="C3132" s="42"/>
      <c r="D3132" s="12"/>
      <c r="E3132" s="12"/>
      <c r="F3132" s="12"/>
      <c r="G3132" s="12"/>
      <c r="H3132" s="12"/>
      <c r="I3132" s="12"/>
      <c r="J3132" s="12"/>
      <c r="K3132" s="12"/>
      <c r="L3132" s="12"/>
      <c r="M3132" s="49"/>
      <c r="N3132" s="49"/>
      <c r="O3132" s="12"/>
      <c r="P3132" s="12"/>
      <c r="Q3132" s="12"/>
      <c r="R3132" s="12"/>
      <c r="S3132" s="12"/>
    </row>
    <row r="3133" spans="1:19" s="1" customFormat="1" x14ac:dyDescent="0.4">
      <c r="A3133" s="12"/>
      <c r="B3133" s="12"/>
      <c r="C3133" s="42"/>
      <c r="D3133" s="12"/>
      <c r="E3133" s="12"/>
      <c r="F3133" s="12"/>
      <c r="G3133" s="12"/>
      <c r="H3133" s="12"/>
      <c r="I3133" s="12"/>
      <c r="J3133" s="12"/>
      <c r="K3133" s="12"/>
      <c r="L3133" s="12"/>
      <c r="M3133" s="49"/>
      <c r="N3133" s="49"/>
      <c r="O3133" s="12"/>
      <c r="P3133" s="12"/>
      <c r="Q3133" s="12"/>
      <c r="R3133" s="12"/>
      <c r="S3133" s="12"/>
    </row>
    <row r="3134" spans="1:19" s="1" customFormat="1" x14ac:dyDescent="0.4">
      <c r="A3134" s="12"/>
      <c r="B3134" s="12"/>
      <c r="C3134" s="42"/>
      <c r="D3134" s="12"/>
      <c r="E3134" s="12"/>
      <c r="F3134" s="12"/>
      <c r="G3134" s="12"/>
      <c r="H3134" s="12"/>
      <c r="I3134" s="12"/>
      <c r="J3134" s="12"/>
      <c r="K3134" s="12"/>
      <c r="L3134" s="12"/>
      <c r="M3134" s="49"/>
      <c r="N3134" s="49"/>
      <c r="O3134" s="12"/>
      <c r="P3134" s="12"/>
      <c r="Q3134" s="12"/>
      <c r="R3134" s="12"/>
      <c r="S3134" s="12"/>
    </row>
    <row r="3135" spans="1:19" s="1" customFormat="1" x14ac:dyDescent="0.4">
      <c r="A3135" s="12"/>
      <c r="B3135" s="12"/>
      <c r="C3135" s="42"/>
      <c r="D3135" s="12"/>
      <c r="E3135" s="12"/>
      <c r="F3135" s="12"/>
      <c r="G3135" s="12"/>
      <c r="H3135" s="12"/>
      <c r="I3135" s="12"/>
      <c r="J3135" s="12"/>
      <c r="K3135" s="12"/>
      <c r="L3135" s="12"/>
      <c r="M3135" s="49"/>
      <c r="N3135" s="49"/>
      <c r="O3135" s="12"/>
      <c r="P3135" s="12"/>
      <c r="Q3135" s="12"/>
      <c r="R3135" s="12"/>
      <c r="S3135" s="12"/>
    </row>
    <row r="3136" spans="1:19" s="1" customFormat="1" x14ac:dyDescent="0.4">
      <c r="A3136" s="12"/>
      <c r="B3136" s="12"/>
      <c r="C3136" s="42"/>
      <c r="D3136" s="12"/>
      <c r="E3136" s="12"/>
      <c r="F3136" s="12"/>
      <c r="G3136" s="12"/>
      <c r="H3136" s="12"/>
      <c r="I3136" s="12"/>
      <c r="J3136" s="12"/>
      <c r="K3136" s="12"/>
      <c r="L3136" s="12"/>
      <c r="M3136" s="49"/>
      <c r="N3136" s="49"/>
      <c r="O3136" s="12"/>
      <c r="P3136" s="12"/>
      <c r="Q3136" s="12"/>
      <c r="R3136" s="12"/>
      <c r="S3136" s="12"/>
    </row>
    <row r="3137" spans="1:19" s="1" customFormat="1" x14ac:dyDescent="0.4">
      <c r="A3137" s="12"/>
      <c r="B3137" s="12"/>
      <c r="C3137" s="42"/>
      <c r="D3137" s="12"/>
      <c r="E3137" s="12"/>
      <c r="F3137" s="12"/>
      <c r="G3137" s="12"/>
      <c r="H3137" s="12"/>
      <c r="I3137" s="12"/>
      <c r="J3137" s="12"/>
      <c r="K3137" s="12"/>
      <c r="L3137" s="12"/>
      <c r="M3137" s="49"/>
      <c r="N3137" s="49"/>
      <c r="O3137" s="12"/>
      <c r="P3137" s="12"/>
      <c r="Q3137" s="12"/>
      <c r="R3137" s="12"/>
      <c r="S3137" s="12"/>
    </row>
    <row r="3138" spans="1:19" s="1" customFormat="1" x14ac:dyDescent="0.4">
      <c r="A3138" s="12"/>
      <c r="B3138" s="12"/>
      <c r="C3138" s="42"/>
      <c r="D3138" s="12"/>
      <c r="E3138" s="12"/>
      <c r="F3138" s="12"/>
      <c r="G3138" s="12"/>
      <c r="H3138" s="12"/>
      <c r="I3138" s="12"/>
      <c r="J3138" s="12"/>
      <c r="K3138" s="12"/>
      <c r="L3138" s="12"/>
      <c r="M3138" s="49"/>
      <c r="N3138" s="49"/>
      <c r="O3138" s="12"/>
      <c r="P3138" s="12"/>
      <c r="Q3138" s="12"/>
      <c r="R3138" s="12"/>
      <c r="S3138" s="12"/>
    </row>
    <row r="3139" spans="1:19" s="1" customFormat="1" x14ac:dyDescent="0.4">
      <c r="A3139" s="12"/>
      <c r="B3139" s="12"/>
      <c r="C3139" s="42"/>
      <c r="D3139" s="12"/>
      <c r="E3139" s="12"/>
      <c r="F3139" s="12"/>
      <c r="G3139" s="12"/>
      <c r="H3139" s="12"/>
      <c r="I3139" s="12"/>
      <c r="J3139" s="12"/>
      <c r="K3139" s="12"/>
      <c r="L3139" s="12"/>
      <c r="M3139" s="49"/>
      <c r="N3139" s="49"/>
      <c r="O3139" s="12"/>
      <c r="P3139" s="12"/>
      <c r="Q3139" s="12"/>
      <c r="R3139" s="12"/>
      <c r="S3139" s="12"/>
    </row>
    <row r="3140" spans="1:19" s="1" customFormat="1" x14ac:dyDescent="0.4">
      <c r="A3140" s="12"/>
      <c r="B3140" s="12"/>
      <c r="C3140" s="42"/>
      <c r="D3140" s="12"/>
      <c r="E3140" s="12"/>
      <c r="F3140" s="12"/>
      <c r="G3140" s="12"/>
      <c r="H3140" s="12"/>
      <c r="I3140" s="12"/>
      <c r="J3140" s="12"/>
      <c r="K3140" s="12"/>
      <c r="L3140" s="12"/>
      <c r="M3140" s="49"/>
      <c r="N3140" s="49"/>
      <c r="O3140" s="12"/>
      <c r="P3140" s="12"/>
      <c r="Q3140" s="12"/>
      <c r="R3140" s="12"/>
      <c r="S3140" s="12"/>
    </row>
    <row r="3141" spans="1:19" s="1" customFormat="1" x14ac:dyDescent="0.4">
      <c r="A3141" s="12"/>
      <c r="B3141" s="12"/>
      <c r="C3141" s="42"/>
      <c r="D3141" s="12"/>
      <c r="E3141" s="12"/>
      <c r="F3141" s="12"/>
      <c r="G3141" s="12"/>
      <c r="H3141" s="12"/>
      <c r="I3141" s="12"/>
      <c r="J3141" s="12"/>
      <c r="K3141" s="12"/>
      <c r="L3141" s="12"/>
      <c r="M3141" s="49"/>
      <c r="N3141" s="49"/>
      <c r="O3141" s="12"/>
      <c r="P3141" s="12"/>
      <c r="Q3141" s="12"/>
      <c r="R3141" s="12"/>
      <c r="S3141" s="12"/>
    </row>
    <row r="3142" spans="1:19" s="1" customFormat="1" x14ac:dyDescent="0.4">
      <c r="A3142" s="12"/>
      <c r="B3142" s="12"/>
      <c r="C3142" s="42"/>
      <c r="D3142" s="12"/>
      <c r="E3142" s="12"/>
      <c r="F3142" s="12"/>
      <c r="G3142" s="12"/>
      <c r="H3142" s="12"/>
      <c r="I3142" s="12"/>
      <c r="J3142" s="12"/>
      <c r="K3142" s="12"/>
      <c r="L3142" s="12"/>
      <c r="M3142" s="49"/>
      <c r="N3142" s="49"/>
      <c r="O3142" s="12"/>
      <c r="P3142" s="12"/>
      <c r="Q3142" s="12"/>
      <c r="R3142" s="12"/>
      <c r="S3142" s="12"/>
    </row>
    <row r="3143" spans="1:19" s="1" customFormat="1" x14ac:dyDescent="0.4">
      <c r="A3143" s="12"/>
      <c r="B3143" s="12"/>
      <c r="C3143" s="42"/>
      <c r="D3143" s="12"/>
      <c r="E3143" s="12"/>
      <c r="F3143" s="12"/>
      <c r="G3143" s="12"/>
      <c r="H3143" s="12"/>
      <c r="I3143" s="12"/>
      <c r="J3143" s="12"/>
      <c r="K3143" s="12"/>
      <c r="L3143" s="12"/>
      <c r="M3143" s="49"/>
      <c r="N3143" s="49"/>
      <c r="O3143" s="12"/>
      <c r="P3143" s="12"/>
      <c r="Q3143" s="12"/>
      <c r="R3143" s="12"/>
      <c r="S3143" s="12"/>
    </row>
    <row r="3144" spans="1:19" s="1" customFormat="1" x14ac:dyDescent="0.4">
      <c r="A3144" s="12"/>
      <c r="B3144" s="12"/>
      <c r="C3144" s="42"/>
      <c r="D3144" s="12"/>
      <c r="E3144" s="12"/>
      <c r="F3144" s="12"/>
      <c r="G3144" s="12"/>
      <c r="H3144" s="12"/>
      <c r="I3144" s="12"/>
      <c r="J3144" s="12"/>
      <c r="K3144" s="12"/>
      <c r="L3144" s="12"/>
      <c r="M3144" s="49"/>
      <c r="N3144" s="49"/>
      <c r="O3144" s="12"/>
      <c r="P3144" s="12"/>
      <c r="Q3144" s="12"/>
      <c r="R3144" s="12"/>
      <c r="S3144" s="12"/>
    </row>
    <row r="3145" spans="1:19" s="1" customFormat="1" x14ac:dyDescent="0.4">
      <c r="A3145" s="12"/>
      <c r="B3145" s="12"/>
      <c r="C3145" s="42"/>
      <c r="D3145" s="12"/>
      <c r="E3145" s="12"/>
      <c r="F3145" s="12"/>
      <c r="G3145" s="12"/>
      <c r="H3145" s="12"/>
      <c r="I3145" s="12"/>
      <c r="J3145" s="12"/>
      <c r="K3145" s="12"/>
      <c r="L3145" s="12"/>
      <c r="M3145" s="49"/>
      <c r="N3145" s="49"/>
      <c r="O3145" s="12"/>
      <c r="P3145" s="12"/>
      <c r="Q3145" s="12"/>
      <c r="R3145" s="12"/>
      <c r="S3145" s="12"/>
    </row>
    <row r="3146" spans="1:19" s="1" customFormat="1" x14ac:dyDescent="0.4">
      <c r="A3146" s="12"/>
      <c r="B3146" s="12"/>
      <c r="C3146" s="42"/>
      <c r="D3146" s="12"/>
      <c r="E3146" s="12"/>
      <c r="F3146" s="12"/>
      <c r="G3146" s="12"/>
      <c r="H3146" s="12"/>
      <c r="I3146" s="12"/>
      <c r="J3146" s="12"/>
      <c r="K3146" s="12"/>
      <c r="L3146" s="12"/>
      <c r="M3146" s="49"/>
      <c r="N3146" s="49"/>
      <c r="O3146" s="12"/>
      <c r="P3146" s="12"/>
      <c r="Q3146" s="12"/>
      <c r="R3146" s="12"/>
      <c r="S3146" s="12"/>
    </row>
    <row r="3147" spans="1:19" s="1" customFormat="1" x14ac:dyDescent="0.4">
      <c r="A3147" s="12"/>
      <c r="B3147" s="12"/>
      <c r="C3147" s="42"/>
      <c r="D3147" s="12"/>
      <c r="E3147" s="12"/>
      <c r="F3147" s="12"/>
      <c r="G3147" s="12"/>
      <c r="H3147" s="12"/>
      <c r="I3147" s="12"/>
      <c r="J3147" s="12"/>
      <c r="K3147" s="12"/>
      <c r="L3147" s="12"/>
      <c r="M3147" s="49"/>
      <c r="N3147" s="49"/>
      <c r="O3147" s="12"/>
      <c r="P3147" s="12"/>
      <c r="Q3147" s="12"/>
      <c r="R3147" s="12"/>
      <c r="S3147" s="12"/>
    </row>
    <row r="3148" spans="1:19" s="1" customFormat="1" x14ac:dyDescent="0.4">
      <c r="A3148" s="12"/>
      <c r="B3148" s="12"/>
      <c r="C3148" s="42"/>
      <c r="D3148" s="12"/>
      <c r="E3148" s="12"/>
      <c r="F3148" s="12"/>
      <c r="G3148" s="12"/>
      <c r="H3148" s="12"/>
      <c r="I3148" s="12"/>
      <c r="J3148" s="12"/>
      <c r="K3148" s="12"/>
      <c r="L3148" s="12"/>
      <c r="M3148" s="49"/>
      <c r="N3148" s="49"/>
      <c r="O3148" s="12"/>
      <c r="P3148" s="12"/>
      <c r="Q3148" s="12"/>
      <c r="R3148" s="12"/>
      <c r="S3148" s="12"/>
    </row>
    <row r="3149" spans="1:19" s="1" customFormat="1" x14ac:dyDescent="0.4">
      <c r="A3149" s="12"/>
      <c r="B3149" s="12"/>
      <c r="C3149" s="42"/>
      <c r="D3149" s="12"/>
      <c r="E3149" s="12"/>
      <c r="F3149" s="12"/>
      <c r="G3149" s="12"/>
      <c r="H3149" s="12"/>
      <c r="I3149" s="12"/>
      <c r="J3149" s="12"/>
      <c r="K3149" s="12"/>
      <c r="L3149" s="12"/>
      <c r="M3149" s="49"/>
      <c r="N3149" s="49"/>
      <c r="O3149" s="12"/>
      <c r="P3149" s="12"/>
      <c r="Q3149" s="12"/>
      <c r="R3149" s="12"/>
      <c r="S3149" s="12"/>
    </row>
    <row r="3150" spans="1:19" s="1" customFormat="1" x14ac:dyDescent="0.4">
      <c r="A3150" s="12"/>
      <c r="B3150" s="12"/>
      <c r="C3150" s="42"/>
      <c r="D3150" s="12"/>
      <c r="E3150" s="12"/>
      <c r="F3150" s="12"/>
      <c r="G3150" s="12"/>
      <c r="H3150" s="12"/>
      <c r="I3150" s="12"/>
      <c r="J3150" s="12"/>
      <c r="K3150" s="12"/>
      <c r="L3150" s="12"/>
      <c r="M3150" s="49"/>
      <c r="N3150" s="49"/>
      <c r="O3150" s="12"/>
      <c r="P3150" s="12"/>
      <c r="Q3150" s="12"/>
      <c r="R3150" s="12"/>
      <c r="S3150" s="12"/>
    </row>
    <row r="3151" spans="1:19" s="1" customFormat="1" x14ac:dyDescent="0.4">
      <c r="A3151" s="12"/>
      <c r="B3151" s="12"/>
      <c r="C3151" s="42"/>
      <c r="D3151" s="12"/>
      <c r="E3151" s="12"/>
      <c r="F3151" s="12"/>
      <c r="G3151" s="12"/>
      <c r="H3151" s="12"/>
      <c r="I3151" s="12"/>
      <c r="J3151" s="12"/>
      <c r="K3151" s="12"/>
      <c r="L3151" s="12"/>
      <c r="M3151" s="49"/>
      <c r="N3151" s="49"/>
      <c r="O3151" s="12"/>
      <c r="P3151" s="12"/>
      <c r="Q3151" s="12"/>
      <c r="R3151" s="12"/>
      <c r="S3151" s="12"/>
    </row>
    <row r="3152" spans="1:19" s="1" customFormat="1" x14ac:dyDescent="0.4">
      <c r="A3152" s="12"/>
      <c r="B3152" s="12"/>
      <c r="C3152" s="42"/>
      <c r="D3152" s="12"/>
      <c r="E3152" s="12"/>
      <c r="F3152" s="12"/>
      <c r="G3152" s="12"/>
      <c r="H3152" s="12"/>
      <c r="I3152" s="12"/>
      <c r="J3152" s="12"/>
      <c r="K3152" s="12"/>
      <c r="L3152" s="12"/>
      <c r="M3152" s="49"/>
      <c r="N3152" s="49"/>
      <c r="O3152" s="12"/>
      <c r="P3152" s="12"/>
      <c r="Q3152" s="12"/>
      <c r="R3152" s="12"/>
      <c r="S3152" s="12"/>
    </row>
    <row r="3153" spans="1:19" s="1" customFormat="1" x14ac:dyDescent="0.4">
      <c r="A3153" s="12"/>
      <c r="B3153" s="12"/>
      <c r="C3153" s="42"/>
      <c r="D3153" s="12"/>
      <c r="E3153" s="12"/>
      <c r="F3153" s="12"/>
      <c r="G3153" s="12"/>
      <c r="H3153" s="12"/>
      <c r="I3153" s="12"/>
      <c r="J3153" s="12"/>
      <c r="K3153" s="12"/>
      <c r="L3153" s="12"/>
      <c r="M3153" s="49"/>
      <c r="N3153" s="49"/>
      <c r="O3153" s="12"/>
      <c r="P3153" s="12"/>
      <c r="Q3153" s="12"/>
      <c r="R3153" s="12"/>
      <c r="S3153" s="12"/>
    </row>
    <row r="3154" spans="1:19" s="1" customFormat="1" x14ac:dyDescent="0.4">
      <c r="A3154" s="12"/>
      <c r="B3154" s="12"/>
      <c r="C3154" s="42"/>
      <c r="D3154" s="12"/>
      <c r="E3154" s="12"/>
      <c r="F3154" s="12"/>
      <c r="G3154" s="12"/>
      <c r="H3154" s="12"/>
      <c r="I3154" s="12"/>
      <c r="J3154" s="12"/>
      <c r="K3154" s="12"/>
      <c r="L3154" s="12"/>
      <c r="M3154" s="49"/>
      <c r="N3154" s="49"/>
      <c r="O3154" s="12"/>
      <c r="P3154" s="12"/>
      <c r="Q3154" s="12"/>
      <c r="R3154" s="12"/>
      <c r="S3154" s="12"/>
    </row>
    <row r="3155" spans="1:19" s="1" customFormat="1" x14ac:dyDescent="0.4">
      <c r="A3155" s="12"/>
      <c r="B3155" s="12"/>
      <c r="C3155" s="42"/>
      <c r="D3155" s="12"/>
      <c r="E3155" s="12"/>
      <c r="F3155" s="12"/>
      <c r="G3155" s="12"/>
      <c r="H3155" s="12"/>
      <c r="I3155" s="12"/>
      <c r="J3155" s="12"/>
      <c r="K3155" s="12"/>
      <c r="L3155" s="12"/>
      <c r="M3155" s="49"/>
      <c r="N3155" s="49"/>
      <c r="O3155" s="12"/>
      <c r="P3155" s="12"/>
      <c r="Q3155" s="12"/>
      <c r="R3155" s="12"/>
      <c r="S3155" s="12"/>
    </row>
    <row r="3156" spans="1:19" s="1" customFormat="1" x14ac:dyDescent="0.4">
      <c r="A3156" s="12"/>
      <c r="B3156" s="12"/>
      <c r="C3156" s="42"/>
      <c r="D3156" s="12"/>
      <c r="E3156" s="12"/>
      <c r="F3156" s="12"/>
      <c r="G3156" s="12"/>
      <c r="H3156" s="12"/>
      <c r="I3156" s="12"/>
      <c r="J3156" s="12"/>
      <c r="K3156" s="12"/>
      <c r="L3156" s="12"/>
      <c r="M3156" s="49"/>
      <c r="N3156" s="49"/>
      <c r="O3156" s="12"/>
      <c r="P3156" s="12"/>
      <c r="Q3156" s="12"/>
      <c r="R3156" s="12"/>
      <c r="S3156" s="12"/>
    </row>
    <row r="3157" spans="1:19" s="1" customFormat="1" x14ac:dyDescent="0.4">
      <c r="A3157" s="12"/>
      <c r="B3157" s="12"/>
      <c r="C3157" s="42"/>
      <c r="D3157" s="12"/>
      <c r="E3157" s="12"/>
      <c r="F3157" s="12"/>
      <c r="G3157" s="12"/>
      <c r="H3157" s="12"/>
      <c r="I3157" s="12"/>
      <c r="J3157" s="12"/>
      <c r="K3157" s="12"/>
      <c r="L3157" s="12"/>
      <c r="M3157" s="49"/>
      <c r="N3157" s="49"/>
      <c r="O3157" s="12"/>
      <c r="P3157" s="12"/>
      <c r="Q3157" s="12"/>
      <c r="R3157" s="12"/>
      <c r="S3157" s="12"/>
    </row>
    <row r="3158" spans="1:19" s="1" customFormat="1" x14ac:dyDescent="0.4">
      <c r="A3158" s="12"/>
      <c r="B3158" s="12"/>
      <c r="C3158" s="42"/>
      <c r="D3158" s="12"/>
      <c r="E3158" s="12"/>
      <c r="F3158" s="12"/>
      <c r="G3158" s="12"/>
      <c r="H3158" s="12"/>
      <c r="I3158" s="12"/>
      <c r="J3158" s="12"/>
      <c r="K3158" s="12"/>
      <c r="L3158" s="12"/>
      <c r="M3158" s="49"/>
      <c r="N3158" s="49"/>
      <c r="O3158" s="12"/>
      <c r="P3158" s="12"/>
      <c r="Q3158" s="12"/>
      <c r="R3158" s="12"/>
      <c r="S3158" s="12"/>
    </row>
    <row r="3159" spans="1:19" s="1" customFormat="1" x14ac:dyDescent="0.4">
      <c r="A3159" s="12"/>
      <c r="B3159" s="12"/>
      <c r="C3159" s="42"/>
      <c r="D3159" s="12"/>
      <c r="E3159" s="12"/>
      <c r="F3159" s="12"/>
      <c r="G3159" s="12"/>
      <c r="H3159" s="12"/>
      <c r="I3159" s="12"/>
      <c r="J3159" s="12"/>
      <c r="K3159" s="12"/>
      <c r="L3159" s="12"/>
      <c r="M3159" s="49"/>
      <c r="N3159" s="49"/>
      <c r="O3159" s="12"/>
      <c r="P3159" s="12"/>
      <c r="Q3159" s="12"/>
      <c r="R3159" s="12"/>
      <c r="S3159" s="12"/>
    </row>
    <row r="3160" spans="1:19" s="1" customFormat="1" x14ac:dyDescent="0.4">
      <c r="A3160" s="12"/>
      <c r="B3160" s="12"/>
      <c r="C3160" s="42"/>
      <c r="D3160" s="12"/>
      <c r="E3160" s="12"/>
      <c r="F3160" s="12"/>
      <c r="G3160" s="12"/>
      <c r="H3160" s="12"/>
      <c r="I3160" s="12"/>
      <c r="J3160" s="12"/>
      <c r="K3160" s="12"/>
      <c r="L3160" s="12"/>
      <c r="M3160" s="49"/>
      <c r="N3160" s="49"/>
      <c r="O3160" s="12"/>
      <c r="P3160" s="12"/>
      <c r="Q3160" s="12"/>
      <c r="R3160" s="12"/>
      <c r="S3160" s="12"/>
    </row>
    <row r="3161" spans="1:19" s="1" customFormat="1" x14ac:dyDescent="0.4">
      <c r="A3161" s="12"/>
      <c r="B3161" s="12"/>
      <c r="C3161" s="42"/>
      <c r="D3161" s="12"/>
      <c r="E3161" s="12"/>
      <c r="F3161" s="12"/>
      <c r="G3161" s="12"/>
      <c r="H3161" s="12"/>
      <c r="I3161" s="12"/>
      <c r="J3161" s="12"/>
      <c r="K3161" s="12"/>
      <c r="L3161" s="12"/>
      <c r="M3161" s="49"/>
      <c r="N3161" s="49"/>
      <c r="O3161" s="12"/>
      <c r="P3161" s="12"/>
      <c r="Q3161" s="12"/>
      <c r="R3161" s="12"/>
      <c r="S3161" s="12"/>
    </row>
    <row r="3162" spans="1:19" s="1" customFormat="1" x14ac:dyDescent="0.4">
      <c r="A3162" s="12"/>
      <c r="B3162" s="12"/>
      <c r="C3162" s="42"/>
      <c r="D3162" s="12"/>
      <c r="E3162" s="12"/>
      <c r="F3162" s="12"/>
      <c r="G3162" s="12"/>
      <c r="H3162" s="12"/>
      <c r="I3162" s="12"/>
      <c r="J3162" s="12"/>
      <c r="K3162" s="12"/>
      <c r="L3162" s="12"/>
      <c r="M3162" s="49"/>
      <c r="N3162" s="49"/>
      <c r="O3162" s="12"/>
      <c r="P3162" s="12"/>
      <c r="Q3162" s="12"/>
      <c r="R3162" s="12"/>
      <c r="S3162" s="12"/>
    </row>
    <row r="3163" spans="1:19" s="1" customFormat="1" x14ac:dyDescent="0.4">
      <c r="A3163" s="12"/>
      <c r="B3163" s="12"/>
      <c r="C3163" s="42"/>
      <c r="D3163" s="12"/>
      <c r="E3163" s="12"/>
      <c r="F3163" s="12"/>
      <c r="G3163" s="12"/>
      <c r="H3163" s="12"/>
      <c r="I3163" s="12"/>
      <c r="J3163" s="12"/>
      <c r="K3163" s="12"/>
      <c r="L3163" s="12"/>
      <c r="M3163" s="49"/>
      <c r="N3163" s="49"/>
      <c r="O3163" s="12"/>
      <c r="P3163" s="12"/>
      <c r="Q3163" s="12"/>
      <c r="R3163" s="12"/>
      <c r="S3163" s="12"/>
    </row>
    <row r="3164" spans="1:19" s="1" customFormat="1" x14ac:dyDescent="0.4">
      <c r="A3164" s="12"/>
      <c r="B3164" s="12"/>
      <c r="C3164" s="42"/>
      <c r="D3164" s="12"/>
      <c r="E3164" s="12"/>
      <c r="F3164" s="12"/>
      <c r="G3164" s="12"/>
      <c r="H3164" s="12"/>
      <c r="I3164" s="12"/>
      <c r="J3164" s="12"/>
      <c r="K3164" s="12"/>
      <c r="L3164" s="12"/>
      <c r="M3164" s="49"/>
      <c r="N3164" s="49"/>
      <c r="O3164" s="12"/>
      <c r="P3164" s="12"/>
      <c r="Q3164" s="12"/>
      <c r="R3164" s="12"/>
      <c r="S3164" s="12"/>
    </row>
    <row r="3165" spans="1:19" s="1" customFormat="1" x14ac:dyDescent="0.4">
      <c r="A3165" s="12"/>
      <c r="B3165" s="12"/>
      <c r="C3165" s="42"/>
      <c r="D3165" s="12"/>
      <c r="E3165" s="12"/>
      <c r="F3165" s="12"/>
      <c r="G3165" s="12"/>
      <c r="H3165" s="12"/>
      <c r="I3165" s="12"/>
      <c r="J3165" s="12"/>
      <c r="K3165" s="12"/>
      <c r="L3165" s="12"/>
      <c r="M3165" s="49"/>
      <c r="N3165" s="49"/>
      <c r="O3165" s="12"/>
      <c r="P3165" s="12"/>
      <c r="Q3165" s="12"/>
      <c r="R3165" s="12"/>
      <c r="S3165" s="12"/>
    </row>
    <row r="3166" spans="1:19" s="1" customFormat="1" x14ac:dyDescent="0.4">
      <c r="A3166" s="12"/>
      <c r="B3166" s="12"/>
      <c r="C3166" s="42"/>
      <c r="D3166" s="12"/>
      <c r="E3166" s="12"/>
      <c r="F3166" s="12"/>
      <c r="G3166" s="12"/>
      <c r="H3166" s="12"/>
      <c r="I3166" s="12"/>
      <c r="J3166" s="12"/>
      <c r="K3166" s="12"/>
      <c r="L3166" s="12"/>
      <c r="M3166" s="49"/>
      <c r="N3166" s="49"/>
      <c r="O3166" s="12"/>
      <c r="P3166" s="12"/>
      <c r="Q3166" s="12"/>
      <c r="R3166" s="12"/>
      <c r="S3166" s="12"/>
    </row>
    <row r="3167" spans="1:19" s="1" customFormat="1" x14ac:dyDescent="0.4">
      <c r="A3167" s="12"/>
      <c r="B3167" s="12"/>
      <c r="C3167" s="42"/>
      <c r="D3167" s="12"/>
      <c r="E3167" s="12"/>
      <c r="F3167" s="12"/>
      <c r="G3167" s="12"/>
      <c r="H3167" s="12"/>
      <c r="I3167" s="12"/>
      <c r="J3167" s="12"/>
      <c r="K3167" s="12"/>
      <c r="L3167" s="12"/>
      <c r="M3167" s="49"/>
      <c r="N3167" s="49"/>
      <c r="O3167" s="12"/>
      <c r="P3167" s="12"/>
      <c r="Q3167" s="12"/>
      <c r="R3167" s="12"/>
      <c r="S3167" s="12"/>
    </row>
    <row r="3168" spans="1:19" s="1" customFormat="1" x14ac:dyDescent="0.4">
      <c r="A3168" s="12"/>
      <c r="B3168" s="12"/>
      <c r="C3168" s="42"/>
      <c r="D3168" s="12"/>
      <c r="E3168" s="12"/>
      <c r="F3168" s="12"/>
      <c r="G3168" s="12"/>
      <c r="H3168" s="12"/>
      <c r="I3168" s="12"/>
      <c r="J3168" s="12"/>
      <c r="K3168" s="12"/>
      <c r="L3168" s="12"/>
      <c r="M3168" s="49"/>
      <c r="N3168" s="49"/>
      <c r="O3168" s="12"/>
      <c r="P3168" s="12"/>
      <c r="Q3168" s="12"/>
      <c r="R3168" s="12"/>
      <c r="S3168" s="12"/>
    </row>
    <row r="3169" spans="1:19" s="1" customFormat="1" x14ac:dyDescent="0.4">
      <c r="A3169" s="12"/>
      <c r="B3169" s="12"/>
      <c r="C3169" s="42"/>
      <c r="D3169" s="12"/>
      <c r="E3169" s="12"/>
      <c r="F3169" s="12"/>
      <c r="G3169" s="12"/>
      <c r="H3169" s="12"/>
      <c r="I3169" s="12"/>
      <c r="J3169" s="12"/>
      <c r="K3169" s="12"/>
      <c r="L3169" s="12"/>
      <c r="M3169" s="49"/>
      <c r="N3169" s="49"/>
      <c r="O3169" s="12"/>
      <c r="P3169" s="12"/>
      <c r="Q3169" s="12"/>
      <c r="R3169" s="12"/>
      <c r="S3169" s="12"/>
    </row>
    <row r="3170" spans="1:19" s="1" customFormat="1" x14ac:dyDescent="0.4">
      <c r="A3170" s="12"/>
      <c r="B3170" s="12"/>
      <c r="C3170" s="42"/>
      <c r="D3170" s="12"/>
      <c r="E3170" s="12"/>
      <c r="F3170" s="12"/>
      <c r="G3170" s="12"/>
      <c r="H3170" s="12"/>
      <c r="I3170" s="12"/>
      <c r="J3170" s="12"/>
      <c r="K3170" s="12"/>
      <c r="L3170" s="12"/>
      <c r="M3170" s="49"/>
      <c r="N3170" s="49"/>
      <c r="O3170" s="12"/>
      <c r="P3170" s="12"/>
      <c r="Q3170" s="12"/>
      <c r="R3170" s="12"/>
      <c r="S3170" s="12"/>
    </row>
    <row r="3171" spans="1:19" s="1" customFormat="1" x14ac:dyDescent="0.4">
      <c r="A3171" s="12"/>
      <c r="B3171" s="12"/>
      <c r="C3171" s="42"/>
      <c r="D3171" s="12"/>
      <c r="E3171" s="12"/>
      <c r="F3171" s="12"/>
      <c r="G3171" s="12"/>
      <c r="H3171" s="12"/>
      <c r="I3171" s="12"/>
      <c r="J3171" s="12"/>
      <c r="K3171" s="12"/>
      <c r="L3171" s="12"/>
      <c r="M3171" s="49"/>
      <c r="N3171" s="49"/>
      <c r="O3171" s="12"/>
      <c r="P3171" s="12"/>
      <c r="Q3171" s="12"/>
      <c r="R3171" s="12"/>
      <c r="S3171" s="12"/>
    </row>
    <row r="3172" spans="1:19" s="1" customFormat="1" x14ac:dyDescent="0.4">
      <c r="A3172" s="12"/>
      <c r="B3172" s="12"/>
      <c r="C3172" s="42"/>
      <c r="D3172" s="12"/>
      <c r="E3172" s="12"/>
      <c r="F3172" s="12"/>
      <c r="G3172" s="12"/>
      <c r="H3172" s="12"/>
      <c r="I3172" s="12"/>
      <c r="J3172" s="12"/>
      <c r="K3172" s="12"/>
      <c r="L3172" s="12"/>
      <c r="M3172" s="49"/>
      <c r="N3172" s="49"/>
      <c r="O3172" s="12"/>
      <c r="P3172" s="12"/>
      <c r="Q3172" s="12"/>
      <c r="R3172" s="12"/>
      <c r="S3172" s="12"/>
    </row>
    <row r="3173" spans="1:19" s="1" customFormat="1" x14ac:dyDescent="0.4">
      <c r="A3173" s="12"/>
      <c r="B3173" s="12"/>
      <c r="C3173" s="42"/>
      <c r="D3173" s="12"/>
      <c r="E3173" s="12"/>
      <c r="F3173" s="12"/>
      <c r="G3173" s="12"/>
      <c r="H3173" s="12"/>
      <c r="I3173" s="12"/>
      <c r="J3173" s="12"/>
      <c r="K3173" s="12"/>
      <c r="L3173" s="12"/>
      <c r="M3173" s="49"/>
      <c r="N3173" s="49"/>
      <c r="O3173" s="12"/>
      <c r="P3173" s="12"/>
      <c r="Q3173" s="12"/>
      <c r="R3173" s="12"/>
      <c r="S3173" s="12"/>
    </row>
    <row r="3174" spans="1:19" s="1" customFormat="1" x14ac:dyDescent="0.4">
      <c r="A3174" s="12"/>
      <c r="B3174" s="12"/>
      <c r="C3174" s="42"/>
      <c r="D3174" s="12"/>
      <c r="E3174" s="12"/>
      <c r="F3174" s="12"/>
      <c r="G3174" s="12"/>
      <c r="H3174" s="12"/>
      <c r="I3174" s="12"/>
      <c r="J3174" s="12"/>
      <c r="K3174" s="12"/>
      <c r="L3174" s="12"/>
      <c r="M3174" s="49"/>
      <c r="N3174" s="49"/>
      <c r="O3174" s="12"/>
      <c r="P3174" s="12"/>
      <c r="Q3174" s="12"/>
      <c r="R3174" s="12"/>
      <c r="S3174" s="12"/>
    </row>
    <row r="3175" spans="1:19" s="1" customFormat="1" x14ac:dyDescent="0.4">
      <c r="A3175" s="12"/>
      <c r="B3175" s="12"/>
      <c r="C3175" s="42"/>
      <c r="D3175" s="12"/>
      <c r="E3175" s="12"/>
      <c r="F3175" s="12"/>
      <c r="G3175" s="12"/>
      <c r="H3175" s="12"/>
      <c r="I3175" s="12"/>
      <c r="J3175" s="12"/>
      <c r="K3175" s="12"/>
      <c r="L3175" s="12"/>
      <c r="M3175" s="49"/>
      <c r="N3175" s="49"/>
      <c r="O3175" s="12"/>
      <c r="P3175" s="12"/>
      <c r="Q3175" s="12"/>
      <c r="R3175" s="12"/>
      <c r="S3175" s="12"/>
    </row>
    <row r="3176" spans="1:19" s="1" customFormat="1" x14ac:dyDescent="0.4">
      <c r="A3176" s="12"/>
      <c r="B3176" s="12"/>
      <c r="C3176" s="42"/>
      <c r="D3176" s="12"/>
      <c r="E3176" s="12"/>
      <c r="F3176" s="12"/>
      <c r="G3176" s="12"/>
      <c r="H3176" s="12"/>
      <c r="I3176" s="12"/>
      <c r="J3176" s="12"/>
      <c r="K3176" s="12"/>
      <c r="L3176" s="12"/>
      <c r="M3176" s="49"/>
      <c r="N3176" s="49"/>
      <c r="O3176" s="12"/>
      <c r="P3176" s="12"/>
      <c r="Q3176" s="12"/>
      <c r="R3176" s="12"/>
      <c r="S3176" s="12"/>
    </row>
    <row r="3177" spans="1:19" s="1" customFormat="1" x14ac:dyDescent="0.4">
      <c r="A3177" s="12"/>
      <c r="B3177" s="12"/>
      <c r="C3177" s="42"/>
      <c r="D3177" s="12"/>
      <c r="E3177" s="12"/>
      <c r="F3177" s="12"/>
      <c r="G3177" s="12"/>
      <c r="H3177" s="12"/>
      <c r="I3177" s="12"/>
      <c r="J3177" s="12"/>
      <c r="K3177" s="12"/>
      <c r="L3177" s="12"/>
      <c r="M3177" s="49"/>
      <c r="N3177" s="49"/>
      <c r="O3177" s="12"/>
      <c r="P3177" s="12"/>
      <c r="Q3177" s="12"/>
      <c r="R3177" s="12"/>
      <c r="S3177" s="12"/>
    </row>
    <row r="3178" spans="1:19" s="1" customFormat="1" x14ac:dyDescent="0.4">
      <c r="A3178" s="12"/>
      <c r="B3178" s="12"/>
      <c r="C3178" s="42"/>
      <c r="D3178" s="12"/>
      <c r="E3178" s="12"/>
      <c r="F3178" s="12"/>
      <c r="G3178" s="12"/>
      <c r="H3178" s="12"/>
      <c r="I3178" s="12"/>
      <c r="J3178" s="12"/>
      <c r="K3178" s="12"/>
      <c r="L3178" s="12"/>
      <c r="M3178" s="49"/>
      <c r="N3178" s="49"/>
      <c r="O3178" s="12"/>
      <c r="P3178" s="12"/>
      <c r="Q3178" s="12"/>
      <c r="R3178" s="12"/>
      <c r="S3178" s="12"/>
    </row>
    <row r="3179" spans="1:19" s="1" customFormat="1" x14ac:dyDescent="0.4">
      <c r="A3179" s="12"/>
      <c r="B3179" s="12"/>
      <c r="C3179" s="42"/>
      <c r="D3179" s="12"/>
      <c r="E3179" s="12"/>
      <c r="F3179" s="12"/>
      <c r="G3179" s="12"/>
      <c r="H3179" s="12"/>
      <c r="I3179" s="12"/>
      <c r="J3179" s="12"/>
      <c r="K3179" s="12"/>
      <c r="L3179" s="12"/>
      <c r="M3179" s="49"/>
      <c r="N3179" s="49"/>
      <c r="O3179" s="12"/>
      <c r="P3179" s="12"/>
      <c r="Q3179" s="12"/>
      <c r="R3179" s="12"/>
      <c r="S3179" s="12"/>
    </row>
    <row r="3180" spans="1:19" s="1" customFormat="1" x14ac:dyDescent="0.4">
      <c r="A3180" s="12"/>
      <c r="B3180" s="12"/>
      <c r="C3180" s="42"/>
      <c r="D3180" s="12"/>
      <c r="E3180" s="12"/>
      <c r="F3180" s="12"/>
      <c r="G3180" s="12"/>
      <c r="H3180" s="12"/>
      <c r="I3180" s="12"/>
      <c r="J3180" s="12"/>
      <c r="K3180" s="12"/>
      <c r="L3180" s="12"/>
      <c r="M3180" s="49"/>
      <c r="N3180" s="49"/>
      <c r="O3180" s="12"/>
      <c r="P3180" s="12"/>
      <c r="Q3180" s="12"/>
      <c r="R3180" s="12"/>
      <c r="S3180" s="12"/>
    </row>
    <row r="3181" spans="1:19" s="1" customFormat="1" x14ac:dyDescent="0.4">
      <c r="A3181" s="12"/>
      <c r="B3181" s="12"/>
      <c r="C3181" s="42"/>
      <c r="D3181" s="12"/>
      <c r="E3181" s="12"/>
      <c r="F3181" s="12"/>
      <c r="G3181" s="12"/>
      <c r="H3181" s="12"/>
      <c r="I3181" s="12"/>
      <c r="J3181" s="12"/>
      <c r="K3181" s="12"/>
      <c r="L3181" s="12"/>
      <c r="M3181" s="49"/>
      <c r="N3181" s="49"/>
      <c r="O3181" s="12"/>
      <c r="P3181" s="12"/>
      <c r="Q3181" s="12"/>
      <c r="R3181" s="12"/>
      <c r="S3181" s="12"/>
    </row>
    <row r="3182" spans="1:19" s="1" customFormat="1" x14ac:dyDescent="0.4">
      <c r="A3182" s="12"/>
      <c r="B3182" s="12"/>
      <c r="C3182" s="42"/>
      <c r="D3182" s="12"/>
      <c r="E3182" s="12"/>
      <c r="F3182" s="12"/>
      <c r="G3182" s="12"/>
      <c r="H3182" s="12"/>
      <c r="I3182" s="12"/>
      <c r="J3182" s="12"/>
      <c r="K3182" s="12"/>
      <c r="L3182" s="12"/>
      <c r="M3182" s="49"/>
      <c r="N3182" s="49"/>
      <c r="O3182" s="12"/>
      <c r="P3182" s="12"/>
      <c r="Q3182" s="12"/>
      <c r="R3182" s="12"/>
      <c r="S3182" s="12"/>
    </row>
    <row r="3183" spans="1:19" s="1" customFormat="1" x14ac:dyDescent="0.4">
      <c r="A3183" s="12"/>
      <c r="B3183" s="12"/>
      <c r="C3183" s="42"/>
      <c r="D3183" s="12"/>
      <c r="E3183" s="12"/>
      <c r="F3183" s="12"/>
      <c r="G3183" s="12"/>
      <c r="H3183" s="12"/>
      <c r="I3183" s="12"/>
      <c r="J3183" s="12"/>
      <c r="K3183" s="12"/>
      <c r="L3183" s="12"/>
      <c r="M3183" s="49"/>
      <c r="N3183" s="49"/>
      <c r="O3183" s="12"/>
      <c r="P3183" s="12"/>
      <c r="Q3183" s="12"/>
      <c r="R3183" s="12"/>
      <c r="S3183" s="12"/>
    </row>
    <row r="3184" spans="1:19" s="1" customFormat="1" x14ac:dyDescent="0.4">
      <c r="A3184" s="12"/>
      <c r="B3184" s="12"/>
      <c r="C3184" s="42"/>
      <c r="D3184" s="12"/>
      <c r="E3184" s="12"/>
      <c r="F3184" s="12"/>
      <c r="G3184" s="12"/>
      <c r="H3184" s="12"/>
      <c r="I3184" s="12"/>
      <c r="J3184" s="12"/>
      <c r="K3184" s="12"/>
      <c r="L3184" s="12"/>
      <c r="M3184" s="49"/>
      <c r="N3184" s="49"/>
      <c r="O3184" s="12"/>
      <c r="P3184" s="12"/>
      <c r="Q3184" s="12"/>
      <c r="R3184" s="12"/>
      <c r="S3184" s="12"/>
    </row>
    <row r="3185" spans="1:19" s="1" customFormat="1" x14ac:dyDescent="0.4">
      <c r="A3185" s="12"/>
      <c r="B3185" s="12"/>
      <c r="C3185" s="42"/>
      <c r="D3185" s="12"/>
      <c r="E3185" s="12"/>
      <c r="F3185" s="12"/>
      <c r="G3185" s="12"/>
      <c r="H3185" s="12"/>
      <c r="I3185" s="12"/>
      <c r="J3185" s="12"/>
      <c r="K3185" s="12"/>
      <c r="L3185" s="12"/>
      <c r="M3185" s="49"/>
      <c r="N3185" s="49"/>
      <c r="O3185" s="12"/>
      <c r="P3185" s="12"/>
      <c r="Q3185" s="12"/>
      <c r="R3185" s="12"/>
      <c r="S3185" s="12"/>
    </row>
    <row r="3186" spans="1:19" s="1" customFormat="1" x14ac:dyDescent="0.4">
      <c r="A3186" s="12"/>
      <c r="B3186" s="12"/>
      <c r="C3186" s="42"/>
      <c r="D3186" s="12"/>
      <c r="E3186" s="12"/>
      <c r="F3186" s="12"/>
      <c r="G3186" s="12"/>
      <c r="H3186" s="12"/>
      <c r="I3186" s="12"/>
      <c r="J3186" s="12"/>
      <c r="K3186" s="12"/>
      <c r="L3186" s="12"/>
      <c r="M3186" s="49"/>
      <c r="N3186" s="49"/>
      <c r="O3186" s="12"/>
      <c r="P3186" s="12"/>
      <c r="Q3186" s="12"/>
      <c r="R3186" s="12"/>
      <c r="S3186" s="12"/>
    </row>
    <row r="3187" spans="1:19" s="1" customFormat="1" x14ac:dyDescent="0.4">
      <c r="A3187" s="12"/>
      <c r="B3187" s="12"/>
      <c r="C3187" s="42"/>
      <c r="D3187" s="12"/>
      <c r="E3187" s="12"/>
      <c r="F3187" s="12"/>
      <c r="G3187" s="12"/>
      <c r="H3187" s="12"/>
      <c r="I3187" s="12"/>
      <c r="J3187" s="12"/>
      <c r="K3187" s="12"/>
      <c r="L3187" s="12"/>
      <c r="M3187" s="49"/>
      <c r="N3187" s="49"/>
      <c r="O3187" s="12"/>
      <c r="P3187" s="12"/>
      <c r="Q3187" s="12"/>
      <c r="R3187" s="12"/>
      <c r="S3187" s="12"/>
    </row>
    <row r="3188" spans="1:19" s="1" customFormat="1" x14ac:dyDescent="0.4">
      <c r="A3188" s="12"/>
      <c r="B3188" s="12"/>
      <c r="C3188" s="42"/>
      <c r="D3188" s="12"/>
      <c r="E3188" s="12"/>
      <c r="F3188" s="12"/>
      <c r="G3188" s="12"/>
      <c r="H3188" s="12"/>
      <c r="I3188" s="12"/>
      <c r="J3188" s="12"/>
      <c r="K3188" s="12"/>
      <c r="L3188" s="12"/>
      <c r="M3188" s="49"/>
      <c r="N3188" s="49"/>
      <c r="O3188" s="12"/>
      <c r="P3188" s="12"/>
      <c r="Q3188" s="12"/>
      <c r="R3188" s="12"/>
      <c r="S3188" s="12"/>
    </row>
    <row r="3189" spans="1:19" s="1" customFormat="1" x14ac:dyDescent="0.4">
      <c r="A3189" s="12"/>
      <c r="B3189" s="12"/>
      <c r="C3189" s="42"/>
      <c r="D3189" s="12"/>
      <c r="E3189" s="12"/>
      <c r="F3189" s="12"/>
      <c r="G3189" s="12"/>
      <c r="H3189" s="12"/>
      <c r="I3189" s="12"/>
      <c r="J3189" s="12"/>
      <c r="K3189" s="12"/>
      <c r="L3189" s="12"/>
      <c r="M3189" s="49"/>
      <c r="N3189" s="49"/>
      <c r="O3189" s="12"/>
      <c r="P3189" s="12"/>
      <c r="Q3189" s="12"/>
      <c r="R3189" s="12"/>
      <c r="S3189" s="12"/>
    </row>
    <row r="3190" spans="1:19" s="1" customFormat="1" x14ac:dyDescent="0.4">
      <c r="A3190" s="12"/>
      <c r="B3190" s="12"/>
      <c r="C3190" s="42"/>
      <c r="D3190" s="12"/>
      <c r="E3190" s="12"/>
      <c r="F3190" s="12"/>
      <c r="G3190" s="12"/>
      <c r="H3190" s="12"/>
      <c r="I3190" s="12"/>
      <c r="J3190" s="12"/>
      <c r="K3190" s="12"/>
      <c r="L3190" s="12"/>
      <c r="M3190" s="49"/>
      <c r="N3190" s="49"/>
      <c r="O3190" s="12"/>
      <c r="P3190" s="12"/>
      <c r="Q3190" s="12"/>
      <c r="R3190" s="12"/>
      <c r="S3190" s="12"/>
    </row>
    <row r="3191" spans="1:19" s="1" customFormat="1" x14ac:dyDescent="0.4">
      <c r="A3191" s="12"/>
      <c r="B3191" s="12"/>
      <c r="C3191" s="42"/>
      <c r="D3191" s="12"/>
      <c r="E3191" s="12"/>
      <c r="F3191" s="12"/>
      <c r="G3191" s="12"/>
      <c r="H3191" s="12"/>
      <c r="I3191" s="12"/>
      <c r="J3191" s="12"/>
      <c r="K3191" s="12"/>
      <c r="L3191" s="12"/>
      <c r="M3191" s="49"/>
      <c r="N3191" s="49"/>
      <c r="O3191" s="12"/>
      <c r="P3191" s="12"/>
      <c r="Q3191" s="12"/>
      <c r="R3191" s="12"/>
      <c r="S3191" s="12"/>
    </row>
    <row r="3192" spans="1:19" s="1" customFormat="1" x14ac:dyDescent="0.4">
      <c r="A3192" s="12"/>
      <c r="B3192" s="12"/>
      <c r="C3192" s="42"/>
      <c r="D3192" s="12"/>
      <c r="E3192" s="12"/>
      <c r="F3192" s="12"/>
      <c r="G3192" s="12"/>
      <c r="H3192" s="12"/>
      <c r="I3192" s="12"/>
      <c r="J3192" s="12"/>
      <c r="K3192" s="12"/>
      <c r="L3192" s="12"/>
      <c r="M3192" s="49"/>
      <c r="N3192" s="49"/>
      <c r="O3192" s="12"/>
      <c r="P3192" s="12"/>
      <c r="Q3192" s="12"/>
      <c r="R3192" s="12"/>
      <c r="S3192" s="12"/>
    </row>
    <row r="3193" spans="1:19" s="1" customFormat="1" x14ac:dyDescent="0.4">
      <c r="A3193" s="12"/>
      <c r="B3193" s="12"/>
      <c r="C3193" s="42"/>
      <c r="D3193" s="12"/>
      <c r="E3193" s="12"/>
      <c r="F3193" s="12"/>
      <c r="G3193" s="12"/>
      <c r="H3193" s="12"/>
      <c r="I3193" s="12"/>
      <c r="J3193" s="12"/>
      <c r="K3193" s="12"/>
      <c r="L3193" s="12"/>
      <c r="M3193" s="49"/>
      <c r="N3193" s="49"/>
      <c r="O3193" s="12"/>
      <c r="P3193" s="12"/>
      <c r="Q3193" s="12"/>
      <c r="R3193" s="12"/>
      <c r="S3193" s="12"/>
    </row>
    <row r="3194" spans="1:19" s="1" customFormat="1" x14ac:dyDescent="0.4">
      <c r="A3194" s="12"/>
      <c r="B3194" s="12"/>
      <c r="C3194" s="42"/>
      <c r="D3194" s="12"/>
      <c r="E3194" s="12"/>
      <c r="F3194" s="12"/>
      <c r="G3194" s="12"/>
      <c r="H3194" s="12"/>
      <c r="I3194" s="12"/>
      <c r="J3194" s="12"/>
      <c r="K3194" s="12"/>
      <c r="L3194" s="12"/>
      <c r="M3194" s="49"/>
      <c r="N3194" s="49"/>
      <c r="O3194" s="12"/>
      <c r="P3194" s="12"/>
      <c r="Q3194" s="12"/>
      <c r="R3194" s="12"/>
      <c r="S3194" s="12"/>
    </row>
    <row r="3195" spans="1:19" s="1" customFormat="1" x14ac:dyDescent="0.4">
      <c r="A3195" s="12"/>
      <c r="B3195" s="12"/>
      <c r="C3195" s="42"/>
      <c r="D3195" s="12"/>
      <c r="E3195" s="12"/>
      <c r="F3195" s="12"/>
      <c r="G3195" s="12"/>
      <c r="H3195" s="12"/>
      <c r="I3195" s="12"/>
      <c r="J3195" s="12"/>
      <c r="K3195" s="12"/>
      <c r="L3195" s="12"/>
      <c r="M3195" s="49"/>
      <c r="N3195" s="49"/>
      <c r="O3195" s="12"/>
      <c r="P3195" s="12"/>
      <c r="Q3195" s="12"/>
      <c r="R3195" s="12"/>
      <c r="S3195" s="12"/>
    </row>
    <row r="3196" spans="1:19" s="1" customFormat="1" x14ac:dyDescent="0.4">
      <c r="A3196" s="12"/>
      <c r="B3196" s="12"/>
      <c r="C3196" s="42"/>
      <c r="D3196" s="12"/>
      <c r="E3196" s="12"/>
      <c r="F3196" s="12"/>
      <c r="G3196" s="12"/>
      <c r="H3196" s="12"/>
      <c r="I3196" s="12"/>
      <c r="J3196" s="12"/>
      <c r="K3196" s="12"/>
      <c r="L3196" s="12"/>
      <c r="M3196" s="49"/>
      <c r="N3196" s="49"/>
      <c r="O3196" s="12"/>
      <c r="P3196" s="12"/>
      <c r="Q3196" s="12"/>
      <c r="R3196" s="12"/>
      <c r="S3196" s="12"/>
    </row>
    <row r="3197" spans="1:19" s="1" customFormat="1" x14ac:dyDescent="0.4">
      <c r="A3197" s="12"/>
      <c r="B3197" s="12"/>
      <c r="C3197" s="42"/>
      <c r="D3197" s="12"/>
      <c r="E3197" s="12"/>
      <c r="F3197" s="12"/>
      <c r="G3197" s="12"/>
      <c r="H3197" s="12"/>
      <c r="I3197" s="12"/>
      <c r="J3197" s="12"/>
      <c r="K3197" s="12"/>
      <c r="L3197" s="12"/>
      <c r="M3197" s="49"/>
      <c r="N3197" s="49"/>
      <c r="O3197" s="12"/>
      <c r="P3197" s="12"/>
      <c r="Q3197" s="12"/>
      <c r="R3197" s="12"/>
      <c r="S3197" s="12"/>
    </row>
    <row r="3198" spans="1:19" s="1" customFormat="1" x14ac:dyDescent="0.4">
      <c r="A3198" s="12"/>
      <c r="B3198" s="12"/>
      <c r="C3198" s="42"/>
      <c r="D3198" s="12"/>
      <c r="E3198" s="12"/>
      <c r="F3198" s="12"/>
      <c r="G3198" s="12"/>
      <c r="H3198" s="12"/>
      <c r="I3198" s="12"/>
      <c r="J3198" s="12"/>
      <c r="K3198" s="12"/>
      <c r="L3198" s="12"/>
      <c r="M3198" s="49"/>
      <c r="N3198" s="49"/>
      <c r="O3198" s="12"/>
      <c r="P3198" s="12"/>
      <c r="Q3198" s="12"/>
      <c r="R3198" s="12"/>
      <c r="S3198" s="12"/>
    </row>
    <row r="3199" spans="1:19" s="1" customFormat="1" x14ac:dyDescent="0.4">
      <c r="A3199" s="12"/>
      <c r="B3199" s="12"/>
      <c r="C3199" s="42"/>
      <c r="D3199" s="12"/>
      <c r="E3199" s="12"/>
      <c r="F3199" s="12"/>
      <c r="G3199" s="12"/>
      <c r="H3199" s="12"/>
      <c r="I3199" s="12"/>
      <c r="J3199" s="12"/>
      <c r="K3199" s="12"/>
      <c r="L3199" s="12"/>
      <c r="M3199" s="49"/>
      <c r="N3199" s="49"/>
      <c r="O3199" s="12"/>
      <c r="P3199" s="12"/>
      <c r="Q3199" s="12"/>
      <c r="R3199" s="12"/>
      <c r="S3199" s="12"/>
    </row>
    <row r="3200" spans="1:19" s="1" customFormat="1" x14ac:dyDescent="0.4">
      <c r="A3200" s="12"/>
      <c r="B3200" s="12"/>
      <c r="C3200" s="42"/>
      <c r="D3200" s="12"/>
      <c r="E3200" s="12"/>
      <c r="F3200" s="12"/>
      <c r="G3200" s="12"/>
      <c r="H3200" s="12"/>
      <c r="I3200" s="12"/>
      <c r="J3200" s="12"/>
      <c r="K3200" s="12"/>
      <c r="L3200" s="12"/>
      <c r="M3200" s="49"/>
      <c r="N3200" s="49"/>
      <c r="O3200" s="12"/>
      <c r="P3200" s="12"/>
      <c r="Q3200" s="12"/>
      <c r="R3200" s="12"/>
      <c r="S3200" s="12"/>
    </row>
    <row r="3201" spans="1:19" s="1" customFormat="1" x14ac:dyDescent="0.4">
      <c r="A3201" s="12"/>
      <c r="B3201" s="12"/>
      <c r="C3201" s="42"/>
      <c r="D3201" s="12"/>
      <c r="E3201" s="12"/>
      <c r="F3201" s="12"/>
      <c r="G3201" s="12"/>
      <c r="H3201" s="12"/>
      <c r="I3201" s="12"/>
      <c r="J3201" s="12"/>
      <c r="K3201" s="12"/>
      <c r="L3201" s="12"/>
      <c r="M3201" s="49"/>
      <c r="N3201" s="49"/>
      <c r="O3201" s="12"/>
      <c r="P3201" s="12"/>
      <c r="Q3201" s="12"/>
      <c r="R3201" s="12"/>
      <c r="S3201" s="12"/>
    </row>
    <row r="3202" spans="1:19" s="1" customFormat="1" x14ac:dyDescent="0.4">
      <c r="A3202" s="12"/>
      <c r="B3202" s="12"/>
      <c r="C3202" s="42"/>
      <c r="D3202" s="12"/>
      <c r="E3202" s="12"/>
      <c r="F3202" s="12"/>
      <c r="G3202" s="12"/>
      <c r="H3202" s="12"/>
      <c r="I3202" s="12"/>
      <c r="J3202" s="12"/>
      <c r="K3202" s="12"/>
      <c r="L3202" s="12"/>
      <c r="M3202" s="49"/>
      <c r="N3202" s="49"/>
      <c r="O3202" s="12"/>
      <c r="P3202" s="12"/>
      <c r="Q3202" s="12"/>
      <c r="R3202" s="12"/>
      <c r="S3202" s="12"/>
    </row>
    <row r="3203" spans="1:19" s="1" customFormat="1" x14ac:dyDescent="0.4">
      <c r="A3203" s="12"/>
      <c r="B3203" s="12"/>
      <c r="C3203" s="42"/>
      <c r="D3203" s="12"/>
      <c r="E3203" s="12"/>
      <c r="F3203" s="12"/>
      <c r="G3203" s="12"/>
      <c r="H3203" s="12"/>
      <c r="I3203" s="12"/>
      <c r="J3203" s="12"/>
      <c r="K3203" s="12"/>
      <c r="L3203" s="12"/>
      <c r="M3203" s="49"/>
      <c r="N3203" s="49"/>
      <c r="O3203" s="12"/>
      <c r="P3203" s="12"/>
      <c r="Q3203" s="12"/>
      <c r="R3203" s="12"/>
      <c r="S3203" s="12"/>
    </row>
    <row r="3204" spans="1:19" s="1" customFormat="1" x14ac:dyDescent="0.4">
      <c r="A3204" s="12"/>
      <c r="B3204" s="12"/>
      <c r="C3204" s="42"/>
      <c r="D3204" s="12"/>
      <c r="E3204" s="12"/>
      <c r="F3204" s="12"/>
      <c r="G3204" s="12"/>
      <c r="H3204" s="12"/>
      <c r="I3204" s="12"/>
      <c r="J3204" s="12"/>
      <c r="K3204" s="12"/>
      <c r="L3204" s="12"/>
      <c r="M3204" s="49"/>
      <c r="N3204" s="49"/>
      <c r="O3204" s="12"/>
      <c r="P3204" s="12"/>
      <c r="Q3204" s="12"/>
      <c r="R3204" s="12"/>
      <c r="S3204" s="12"/>
    </row>
    <row r="3205" spans="1:19" s="1" customFormat="1" x14ac:dyDescent="0.4">
      <c r="A3205" s="12"/>
      <c r="B3205" s="12"/>
      <c r="C3205" s="42"/>
      <c r="D3205" s="12"/>
      <c r="E3205" s="12"/>
      <c r="F3205" s="12"/>
      <c r="G3205" s="12"/>
      <c r="H3205" s="12"/>
      <c r="I3205" s="12"/>
      <c r="J3205" s="12"/>
      <c r="K3205" s="12"/>
      <c r="L3205" s="12"/>
      <c r="M3205" s="49"/>
      <c r="N3205" s="49"/>
      <c r="O3205" s="12"/>
      <c r="P3205" s="12"/>
      <c r="Q3205" s="12"/>
      <c r="R3205" s="12"/>
      <c r="S3205" s="12"/>
    </row>
    <row r="3206" spans="1:19" s="1" customFormat="1" x14ac:dyDescent="0.4">
      <c r="A3206" s="12"/>
      <c r="B3206" s="12"/>
      <c r="C3206" s="42"/>
      <c r="D3206" s="12"/>
      <c r="E3206" s="12"/>
      <c r="F3206" s="12"/>
      <c r="G3206" s="12"/>
      <c r="H3206" s="12"/>
      <c r="I3206" s="12"/>
      <c r="J3206" s="12"/>
      <c r="K3206" s="12"/>
      <c r="L3206" s="12"/>
      <c r="M3206" s="49"/>
      <c r="N3206" s="49"/>
      <c r="O3206" s="12"/>
      <c r="P3206" s="12"/>
      <c r="Q3206" s="12"/>
      <c r="R3206" s="12"/>
      <c r="S3206" s="12"/>
    </row>
    <row r="3207" spans="1:19" s="1" customFormat="1" x14ac:dyDescent="0.4">
      <c r="A3207" s="12"/>
      <c r="B3207" s="12"/>
      <c r="C3207" s="42"/>
      <c r="D3207" s="12"/>
      <c r="E3207" s="12"/>
      <c r="F3207" s="12"/>
      <c r="G3207" s="12"/>
      <c r="H3207" s="12"/>
      <c r="I3207" s="12"/>
      <c r="J3207" s="12"/>
      <c r="K3207" s="12"/>
      <c r="L3207" s="12"/>
      <c r="M3207" s="49"/>
      <c r="N3207" s="49"/>
      <c r="O3207" s="12"/>
      <c r="P3207" s="12"/>
      <c r="Q3207" s="12"/>
      <c r="R3207" s="12"/>
      <c r="S3207" s="12"/>
    </row>
    <row r="3208" spans="1:19" s="1" customFormat="1" x14ac:dyDescent="0.4">
      <c r="A3208" s="12"/>
      <c r="B3208" s="12"/>
      <c r="C3208" s="42"/>
      <c r="D3208" s="12"/>
      <c r="E3208" s="12"/>
      <c r="F3208" s="12"/>
      <c r="G3208" s="12"/>
      <c r="H3208" s="12"/>
      <c r="I3208" s="12"/>
      <c r="J3208" s="12"/>
      <c r="K3208" s="12"/>
      <c r="L3208" s="12"/>
      <c r="M3208" s="49"/>
      <c r="N3208" s="49"/>
      <c r="O3208" s="12"/>
      <c r="P3208" s="12"/>
      <c r="Q3208" s="12"/>
      <c r="R3208" s="12"/>
      <c r="S3208" s="12"/>
    </row>
    <row r="3209" spans="1:19" s="1" customFormat="1" x14ac:dyDescent="0.4">
      <c r="A3209" s="12"/>
      <c r="B3209" s="12"/>
      <c r="C3209" s="42"/>
      <c r="D3209" s="12"/>
      <c r="E3209" s="12"/>
      <c r="F3209" s="12"/>
      <c r="G3209" s="12"/>
      <c r="H3209" s="12"/>
      <c r="I3209" s="12"/>
      <c r="J3209" s="12"/>
      <c r="K3209" s="12"/>
      <c r="L3209" s="12"/>
      <c r="M3209" s="49"/>
      <c r="N3209" s="49"/>
      <c r="O3209" s="12"/>
      <c r="P3209" s="12"/>
      <c r="Q3209" s="12"/>
      <c r="R3209" s="12"/>
      <c r="S3209" s="12"/>
    </row>
    <row r="3210" spans="1:19" s="1" customFormat="1" x14ac:dyDescent="0.4">
      <c r="A3210" s="12"/>
      <c r="B3210" s="12"/>
      <c r="C3210" s="42"/>
      <c r="D3210" s="12"/>
      <c r="E3210" s="12"/>
      <c r="F3210" s="12"/>
      <c r="G3210" s="12"/>
      <c r="H3210" s="12"/>
      <c r="I3210" s="12"/>
      <c r="J3210" s="12"/>
      <c r="K3210" s="12"/>
      <c r="L3210" s="12"/>
      <c r="M3210" s="49"/>
      <c r="N3210" s="49"/>
      <c r="O3210" s="12"/>
      <c r="P3210" s="12"/>
      <c r="Q3210" s="12"/>
      <c r="R3210" s="12"/>
      <c r="S3210" s="12"/>
    </row>
    <row r="3211" spans="1:19" s="1" customFormat="1" x14ac:dyDescent="0.4">
      <c r="A3211" s="12"/>
      <c r="B3211" s="12"/>
      <c r="C3211" s="42"/>
      <c r="D3211" s="12"/>
      <c r="E3211" s="12"/>
      <c r="F3211" s="12"/>
      <c r="G3211" s="12"/>
      <c r="H3211" s="12"/>
      <c r="I3211" s="12"/>
      <c r="J3211" s="12"/>
      <c r="K3211" s="12"/>
      <c r="L3211" s="12"/>
      <c r="M3211" s="49"/>
      <c r="N3211" s="49"/>
      <c r="O3211" s="12"/>
      <c r="P3211" s="12"/>
      <c r="Q3211" s="12"/>
      <c r="R3211" s="12"/>
      <c r="S3211" s="12"/>
    </row>
    <row r="3212" spans="1:19" s="1" customFormat="1" x14ac:dyDescent="0.4">
      <c r="A3212" s="12"/>
      <c r="B3212" s="12"/>
      <c r="C3212" s="42"/>
      <c r="D3212" s="12"/>
      <c r="E3212" s="12"/>
      <c r="F3212" s="12"/>
      <c r="G3212" s="12"/>
      <c r="H3212" s="12"/>
      <c r="I3212" s="12"/>
      <c r="J3212" s="12"/>
      <c r="K3212" s="12"/>
      <c r="L3212" s="12"/>
      <c r="M3212" s="49"/>
      <c r="N3212" s="49"/>
      <c r="O3212" s="12"/>
      <c r="P3212" s="12"/>
      <c r="Q3212" s="12"/>
      <c r="R3212" s="12"/>
      <c r="S3212" s="12"/>
    </row>
    <row r="3213" spans="1:19" s="1" customFormat="1" x14ac:dyDescent="0.4">
      <c r="A3213" s="12"/>
      <c r="B3213" s="12"/>
      <c r="C3213" s="42"/>
      <c r="D3213" s="12"/>
      <c r="E3213" s="12"/>
      <c r="F3213" s="12"/>
      <c r="G3213" s="12"/>
      <c r="H3213" s="12"/>
      <c r="I3213" s="12"/>
      <c r="J3213" s="12"/>
      <c r="K3213" s="12"/>
      <c r="L3213" s="12"/>
      <c r="M3213" s="49"/>
      <c r="N3213" s="49"/>
      <c r="O3213" s="12"/>
      <c r="P3213" s="12"/>
      <c r="Q3213" s="12"/>
      <c r="R3213" s="12"/>
      <c r="S3213" s="12"/>
    </row>
    <row r="3214" spans="1:19" s="1" customFormat="1" x14ac:dyDescent="0.4">
      <c r="A3214" s="12"/>
      <c r="B3214" s="12"/>
      <c r="C3214" s="42"/>
      <c r="D3214" s="12"/>
      <c r="E3214" s="12"/>
      <c r="F3214" s="12"/>
      <c r="G3214" s="12"/>
      <c r="H3214" s="12"/>
      <c r="I3214" s="12"/>
      <c r="J3214" s="12"/>
      <c r="K3214" s="12"/>
      <c r="L3214" s="12"/>
      <c r="M3214" s="49"/>
      <c r="N3214" s="49"/>
      <c r="O3214" s="12"/>
      <c r="P3214" s="12"/>
      <c r="Q3214" s="12"/>
      <c r="R3214" s="12"/>
      <c r="S3214" s="12"/>
    </row>
    <row r="3215" spans="1:19" s="1" customFormat="1" x14ac:dyDescent="0.4">
      <c r="A3215" s="12"/>
      <c r="B3215" s="12"/>
      <c r="C3215" s="42"/>
      <c r="D3215" s="12"/>
      <c r="E3215" s="12"/>
      <c r="F3215" s="12"/>
      <c r="G3215" s="12"/>
      <c r="H3215" s="12"/>
      <c r="I3215" s="12"/>
      <c r="J3215" s="12"/>
      <c r="K3215" s="12"/>
      <c r="L3215" s="12"/>
      <c r="M3215" s="49"/>
      <c r="N3215" s="49"/>
      <c r="O3215" s="12"/>
      <c r="P3215" s="12"/>
      <c r="Q3215" s="12"/>
      <c r="R3215" s="12"/>
      <c r="S3215" s="12"/>
    </row>
    <row r="3216" spans="1:19" s="1" customFormat="1" x14ac:dyDescent="0.4">
      <c r="A3216" s="12"/>
      <c r="B3216" s="12"/>
      <c r="C3216" s="42"/>
      <c r="D3216" s="12"/>
      <c r="E3216" s="12"/>
      <c r="F3216" s="12"/>
      <c r="G3216" s="12"/>
      <c r="H3216" s="12"/>
      <c r="I3216" s="12"/>
      <c r="J3216" s="12"/>
      <c r="K3216" s="12"/>
      <c r="L3216" s="12"/>
      <c r="M3216" s="49"/>
      <c r="N3216" s="49"/>
      <c r="O3216" s="12"/>
      <c r="P3216" s="12"/>
      <c r="Q3216" s="12"/>
      <c r="R3216" s="12"/>
      <c r="S3216" s="12"/>
    </row>
    <row r="3217" spans="1:19" s="1" customFormat="1" x14ac:dyDescent="0.4">
      <c r="A3217" s="12"/>
      <c r="B3217" s="12"/>
      <c r="C3217" s="42"/>
      <c r="D3217" s="12"/>
      <c r="E3217" s="12"/>
      <c r="F3217" s="12"/>
      <c r="G3217" s="12"/>
      <c r="H3217" s="12"/>
      <c r="I3217" s="12"/>
      <c r="J3217" s="12"/>
      <c r="K3217" s="12"/>
      <c r="L3217" s="12"/>
      <c r="M3217" s="49"/>
      <c r="N3217" s="49"/>
      <c r="O3217" s="12"/>
      <c r="P3217" s="12"/>
      <c r="Q3217" s="12"/>
      <c r="R3217" s="12"/>
      <c r="S3217" s="12"/>
    </row>
    <row r="3218" spans="1:19" s="1" customFormat="1" x14ac:dyDescent="0.4">
      <c r="A3218" s="12"/>
      <c r="B3218" s="12"/>
      <c r="C3218" s="42"/>
      <c r="D3218" s="12"/>
      <c r="E3218" s="12"/>
      <c r="F3218" s="12"/>
      <c r="G3218" s="12"/>
      <c r="H3218" s="12"/>
      <c r="I3218" s="12"/>
      <c r="J3218" s="12"/>
      <c r="K3218" s="12"/>
      <c r="L3218" s="12"/>
      <c r="M3218" s="49"/>
      <c r="N3218" s="49"/>
      <c r="O3218" s="12"/>
      <c r="P3218" s="12"/>
      <c r="Q3218" s="12"/>
      <c r="R3218" s="12"/>
      <c r="S3218" s="12"/>
    </row>
    <row r="3219" spans="1:19" s="1" customFormat="1" x14ac:dyDescent="0.4">
      <c r="A3219" s="12"/>
      <c r="B3219" s="12"/>
      <c r="C3219" s="42"/>
      <c r="D3219" s="12"/>
      <c r="E3219" s="12"/>
      <c r="F3219" s="12"/>
      <c r="G3219" s="12"/>
      <c r="H3219" s="12"/>
      <c r="I3219" s="12"/>
      <c r="J3219" s="12"/>
      <c r="K3219" s="12"/>
      <c r="L3219" s="12"/>
      <c r="M3219" s="49"/>
      <c r="N3219" s="49"/>
      <c r="O3219" s="12"/>
      <c r="P3219" s="12"/>
      <c r="Q3219" s="12"/>
      <c r="R3219" s="12"/>
      <c r="S3219" s="12"/>
    </row>
    <row r="3220" spans="1:19" s="1" customFormat="1" x14ac:dyDescent="0.4">
      <c r="A3220" s="12"/>
      <c r="B3220" s="12"/>
      <c r="C3220" s="42"/>
      <c r="D3220" s="12"/>
      <c r="E3220" s="12"/>
      <c r="F3220" s="12"/>
      <c r="G3220" s="12"/>
      <c r="H3220" s="12"/>
      <c r="I3220" s="12"/>
      <c r="J3220" s="12"/>
      <c r="K3220" s="12"/>
      <c r="L3220" s="12"/>
      <c r="M3220" s="49"/>
      <c r="N3220" s="49"/>
      <c r="O3220" s="12"/>
      <c r="P3220" s="12"/>
      <c r="Q3220" s="12"/>
      <c r="R3220" s="12"/>
      <c r="S3220" s="12"/>
    </row>
    <row r="3221" spans="1:19" s="1" customFormat="1" x14ac:dyDescent="0.4">
      <c r="A3221" s="12"/>
      <c r="B3221" s="12"/>
      <c r="C3221" s="42"/>
      <c r="D3221" s="12"/>
      <c r="E3221" s="12"/>
      <c r="F3221" s="12"/>
      <c r="G3221" s="12"/>
      <c r="H3221" s="12"/>
      <c r="I3221" s="12"/>
      <c r="J3221" s="12"/>
      <c r="K3221" s="12"/>
      <c r="L3221" s="12"/>
      <c r="M3221" s="49"/>
      <c r="N3221" s="49"/>
      <c r="O3221" s="12"/>
      <c r="P3221" s="12"/>
      <c r="Q3221" s="12"/>
      <c r="R3221" s="12"/>
      <c r="S3221" s="12"/>
    </row>
    <row r="3222" spans="1:19" s="1" customFormat="1" x14ac:dyDescent="0.4">
      <c r="A3222" s="12"/>
      <c r="B3222" s="12"/>
      <c r="C3222" s="42"/>
      <c r="D3222" s="12"/>
      <c r="E3222" s="12"/>
      <c r="F3222" s="12"/>
      <c r="G3222" s="12"/>
      <c r="H3222" s="12"/>
      <c r="I3222" s="12"/>
      <c r="J3222" s="12"/>
      <c r="K3222" s="12"/>
      <c r="L3222" s="12"/>
      <c r="M3222" s="49"/>
      <c r="N3222" s="49"/>
      <c r="O3222" s="12"/>
      <c r="P3222" s="12"/>
      <c r="Q3222" s="12"/>
      <c r="R3222" s="12"/>
      <c r="S3222" s="12"/>
    </row>
    <row r="3223" spans="1:19" s="1" customFormat="1" x14ac:dyDescent="0.4">
      <c r="A3223" s="12"/>
      <c r="B3223" s="12"/>
      <c r="C3223" s="42"/>
      <c r="D3223" s="12"/>
      <c r="E3223" s="12"/>
      <c r="F3223" s="12"/>
      <c r="G3223" s="12"/>
      <c r="H3223" s="12"/>
      <c r="I3223" s="12"/>
      <c r="J3223" s="12"/>
      <c r="K3223" s="12"/>
      <c r="L3223" s="12"/>
      <c r="M3223" s="49"/>
      <c r="N3223" s="49"/>
      <c r="O3223" s="12"/>
      <c r="P3223" s="12"/>
      <c r="Q3223" s="12"/>
      <c r="R3223" s="12"/>
      <c r="S3223" s="12"/>
    </row>
    <row r="3224" spans="1:19" s="1" customFormat="1" x14ac:dyDescent="0.4">
      <c r="A3224" s="12"/>
      <c r="B3224" s="12"/>
      <c r="C3224" s="42"/>
      <c r="D3224" s="12"/>
      <c r="E3224" s="12"/>
      <c r="F3224" s="12"/>
      <c r="G3224" s="12"/>
      <c r="H3224" s="12"/>
      <c r="I3224" s="12"/>
      <c r="J3224" s="12"/>
      <c r="K3224" s="12"/>
      <c r="L3224" s="12"/>
      <c r="M3224" s="49"/>
      <c r="N3224" s="49"/>
      <c r="O3224" s="12"/>
      <c r="P3224" s="12"/>
      <c r="Q3224" s="12"/>
      <c r="R3224" s="12"/>
      <c r="S3224" s="12"/>
    </row>
    <row r="3225" spans="1:19" s="1" customFormat="1" x14ac:dyDescent="0.4">
      <c r="A3225" s="12"/>
      <c r="B3225" s="12"/>
      <c r="C3225" s="42"/>
      <c r="D3225" s="12"/>
      <c r="E3225" s="12"/>
      <c r="F3225" s="12"/>
      <c r="G3225" s="12"/>
      <c r="H3225" s="12"/>
      <c r="I3225" s="12"/>
      <c r="J3225" s="12"/>
      <c r="K3225" s="12"/>
      <c r="L3225" s="12"/>
      <c r="M3225" s="49"/>
      <c r="N3225" s="49"/>
      <c r="O3225" s="12"/>
      <c r="P3225" s="12"/>
      <c r="Q3225" s="12"/>
      <c r="R3225" s="12"/>
      <c r="S3225" s="12"/>
    </row>
    <row r="3226" spans="1:19" s="1" customFormat="1" x14ac:dyDescent="0.4">
      <c r="A3226" s="12"/>
      <c r="B3226" s="12"/>
      <c r="C3226" s="42"/>
      <c r="D3226" s="12"/>
      <c r="E3226" s="12"/>
      <c r="F3226" s="12"/>
      <c r="G3226" s="12"/>
      <c r="H3226" s="12"/>
      <c r="I3226" s="12"/>
      <c r="J3226" s="12"/>
      <c r="K3226" s="12"/>
      <c r="L3226" s="12"/>
      <c r="M3226" s="49"/>
      <c r="N3226" s="49"/>
      <c r="O3226" s="12"/>
      <c r="P3226" s="12"/>
      <c r="Q3226" s="12"/>
      <c r="R3226" s="12"/>
      <c r="S3226" s="12"/>
    </row>
    <row r="3227" spans="1:19" s="1" customFormat="1" x14ac:dyDescent="0.4">
      <c r="A3227" s="12"/>
      <c r="B3227" s="12"/>
      <c r="C3227" s="42"/>
      <c r="D3227" s="12"/>
      <c r="E3227" s="12"/>
      <c r="F3227" s="12"/>
      <c r="G3227" s="12"/>
      <c r="H3227" s="12"/>
      <c r="I3227" s="12"/>
      <c r="J3227" s="12"/>
      <c r="K3227" s="12"/>
      <c r="L3227" s="12"/>
      <c r="M3227" s="49"/>
      <c r="N3227" s="49"/>
      <c r="O3227" s="12"/>
      <c r="P3227" s="12"/>
      <c r="Q3227" s="12"/>
      <c r="R3227" s="12"/>
      <c r="S3227" s="12"/>
    </row>
    <row r="3228" spans="1:19" s="1" customFormat="1" x14ac:dyDescent="0.4">
      <c r="A3228" s="12"/>
      <c r="B3228" s="12"/>
      <c r="C3228" s="42"/>
      <c r="D3228" s="12"/>
      <c r="E3228" s="12"/>
      <c r="F3228" s="12"/>
      <c r="G3228" s="12"/>
      <c r="H3228" s="12"/>
      <c r="I3228" s="12"/>
      <c r="J3228" s="12"/>
      <c r="K3228" s="12"/>
      <c r="L3228" s="12"/>
      <c r="M3228" s="49"/>
      <c r="N3228" s="49"/>
      <c r="O3228" s="12"/>
      <c r="P3228" s="12"/>
      <c r="Q3228" s="12"/>
      <c r="R3228" s="12"/>
      <c r="S3228" s="12"/>
    </row>
    <row r="3229" spans="1:19" s="1" customFormat="1" x14ac:dyDescent="0.4">
      <c r="A3229" s="12"/>
      <c r="B3229" s="12"/>
      <c r="C3229" s="42"/>
      <c r="D3229" s="12"/>
      <c r="E3229" s="12"/>
      <c r="F3229" s="12"/>
      <c r="G3229" s="12"/>
      <c r="H3229" s="12"/>
      <c r="I3229" s="12"/>
      <c r="J3229" s="12"/>
      <c r="K3229" s="12"/>
      <c r="L3229" s="12"/>
      <c r="M3229" s="49"/>
      <c r="N3229" s="49"/>
      <c r="O3229" s="12"/>
      <c r="P3229" s="12"/>
      <c r="Q3229" s="12"/>
      <c r="R3229" s="12"/>
      <c r="S3229" s="12"/>
    </row>
    <row r="3230" spans="1:19" s="1" customFormat="1" x14ac:dyDescent="0.4">
      <c r="A3230" s="12"/>
      <c r="B3230" s="12"/>
      <c r="C3230" s="42"/>
      <c r="D3230" s="12"/>
      <c r="E3230" s="12"/>
      <c r="F3230" s="12"/>
      <c r="G3230" s="12"/>
      <c r="H3230" s="12"/>
      <c r="I3230" s="12"/>
      <c r="J3230" s="12"/>
      <c r="K3230" s="12"/>
      <c r="L3230" s="12"/>
      <c r="M3230" s="49"/>
      <c r="N3230" s="49"/>
      <c r="O3230" s="12"/>
      <c r="P3230" s="12"/>
      <c r="Q3230" s="12"/>
      <c r="R3230" s="12"/>
      <c r="S3230" s="12"/>
    </row>
    <row r="3231" spans="1:19" s="1" customFormat="1" x14ac:dyDescent="0.4">
      <c r="A3231" s="12"/>
      <c r="B3231" s="12"/>
      <c r="C3231" s="42"/>
      <c r="D3231" s="12"/>
      <c r="E3231" s="12"/>
      <c r="F3231" s="12"/>
      <c r="G3231" s="12"/>
      <c r="H3231" s="12"/>
      <c r="I3231" s="12"/>
      <c r="J3231" s="12"/>
      <c r="K3231" s="12"/>
      <c r="L3231" s="12"/>
      <c r="M3231" s="49"/>
      <c r="N3231" s="49"/>
      <c r="O3231" s="12"/>
      <c r="P3231" s="12"/>
      <c r="Q3231" s="12"/>
      <c r="R3231" s="12"/>
      <c r="S3231" s="12"/>
    </row>
    <row r="3232" spans="1:19" s="1" customFormat="1" x14ac:dyDescent="0.4">
      <c r="A3232" s="12"/>
      <c r="B3232" s="12"/>
      <c r="C3232" s="42"/>
      <c r="D3232" s="12"/>
      <c r="E3232" s="12"/>
      <c r="F3232" s="12"/>
      <c r="G3232" s="12"/>
      <c r="H3232" s="12"/>
      <c r="I3232" s="12"/>
      <c r="J3232" s="12"/>
      <c r="K3232" s="12"/>
      <c r="L3232" s="12"/>
      <c r="M3232" s="49"/>
      <c r="N3232" s="49"/>
      <c r="O3232" s="12"/>
      <c r="P3232" s="12"/>
      <c r="Q3232" s="12"/>
      <c r="R3232" s="12"/>
      <c r="S3232" s="12"/>
    </row>
    <row r="3233" spans="1:19" s="1" customFormat="1" x14ac:dyDescent="0.4">
      <c r="A3233" s="12"/>
      <c r="B3233" s="12"/>
      <c r="C3233" s="42"/>
      <c r="D3233" s="12"/>
      <c r="E3233" s="12"/>
      <c r="F3233" s="12"/>
      <c r="G3233" s="12"/>
      <c r="H3233" s="12"/>
      <c r="I3233" s="12"/>
      <c r="J3233" s="12"/>
      <c r="K3233" s="12"/>
      <c r="L3233" s="12"/>
      <c r="M3233" s="49"/>
      <c r="N3233" s="49"/>
      <c r="O3233" s="12"/>
      <c r="P3233" s="12"/>
      <c r="Q3233" s="12"/>
      <c r="R3233" s="12"/>
      <c r="S3233" s="12"/>
    </row>
    <row r="3234" spans="1:19" s="1" customFormat="1" x14ac:dyDescent="0.4">
      <c r="A3234" s="12"/>
      <c r="B3234" s="12"/>
      <c r="C3234" s="42"/>
      <c r="D3234" s="12"/>
      <c r="E3234" s="12"/>
      <c r="F3234" s="12"/>
      <c r="G3234" s="12"/>
      <c r="H3234" s="12"/>
      <c r="I3234" s="12"/>
      <c r="J3234" s="12"/>
      <c r="K3234" s="12"/>
      <c r="L3234" s="12"/>
      <c r="M3234" s="49"/>
      <c r="N3234" s="49"/>
      <c r="O3234" s="12"/>
      <c r="P3234" s="12"/>
      <c r="Q3234" s="12"/>
      <c r="R3234" s="12"/>
      <c r="S3234" s="12"/>
    </row>
    <row r="3235" spans="1:19" s="1" customFormat="1" x14ac:dyDescent="0.4">
      <c r="A3235" s="12"/>
      <c r="B3235" s="12"/>
      <c r="C3235" s="42"/>
      <c r="D3235" s="12"/>
      <c r="E3235" s="12"/>
      <c r="F3235" s="12"/>
      <c r="G3235" s="12"/>
      <c r="H3235" s="12"/>
      <c r="I3235" s="12"/>
      <c r="J3235" s="12"/>
      <c r="K3235" s="12"/>
      <c r="L3235" s="12"/>
      <c r="M3235" s="49"/>
      <c r="N3235" s="49"/>
      <c r="O3235" s="12"/>
      <c r="P3235" s="12"/>
      <c r="Q3235" s="12"/>
      <c r="R3235" s="12"/>
      <c r="S3235" s="12"/>
    </row>
    <row r="3236" spans="1:19" s="1" customFormat="1" x14ac:dyDescent="0.4">
      <c r="A3236" s="12"/>
      <c r="B3236" s="12"/>
      <c r="C3236" s="42"/>
      <c r="D3236" s="12"/>
      <c r="E3236" s="12"/>
      <c r="F3236" s="12"/>
      <c r="G3236" s="12"/>
      <c r="H3236" s="12"/>
      <c r="I3236" s="12"/>
      <c r="J3236" s="12"/>
      <c r="K3236" s="12"/>
      <c r="L3236" s="12"/>
      <c r="M3236" s="49"/>
      <c r="N3236" s="49"/>
      <c r="O3236" s="12"/>
      <c r="P3236" s="12"/>
      <c r="Q3236" s="12"/>
      <c r="R3236" s="12"/>
      <c r="S3236" s="12"/>
    </row>
    <row r="3237" spans="1:19" s="1" customFormat="1" x14ac:dyDescent="0.4">
      <c r="A3237" s="12"/>
      <c r="B3237" s="12"/>
      <c r="C3237" s="42"/>
      <c r="D3237" s="12"/>
      <c r="E3237" s="12"/>
      <c r="F3237" s="12"/>
      <c r="G3237" s="12"/>
      <c r="H3237" s="12"/>
      <c r="I3237" s="12"/>
      <c r="J3237" s="12"/>
      <c r="K3237" s="12"/>
      <c r="L3237" s="12"/>
      <c r="M3237" s="49"/>
      <c r="N3237" s="49"/>
      <c r="O3237" s="12"/>
      <c r="P3237" s="12"/>
      <c r="Q3237" s="12"/>
      <c r="R3237" s="12"/>
      <c r="S3237" s="12"/>
    </row>
    <row r="3238" spans="1:19" s="1" customFormat="1" x14ac:dyDescent="0.4">
      <c r="A3238" s="12"/>
      <c r="B3238" s="12"/>
      <c r="C3238" s="42"/>
      <c r="D3238" s="12"/>
      <c r="E3238" s="12"/>
      <c r="F3238" s="12"/>
      <c r="G3238" s="12"/>
      <c r="H3238" s="12"/>
      <c r="I3238" s="12"/>
      <c r="J3238" s="12"/>
      <c r="K3238" s="12"/>
      <c r="L3238" s="12"/>
      <c r="M3238" s="49"/>
      <c r="N3238" s="49"/>
      <c r="O3238" s="12"/>
      <c r="P3238" s="12"/>
      <c r="Q3238" s="12"/>
      <c r="R3238" s="12"/>
      <c r="S3238" s="12"/>
    </row>
    <row r="3239" spans="1:19" s="1" customFormat="1" x14ac:dyDescent="0.4">
      <c r="A3239" s="12"/>
      <c r="B3239" s="12"/>
      <c r="C3239" s="42"/>
      <c r="D3239" s="12"/>
      <c r="E3239" s="12"/>
      <c r="F3239" s="12"/>
      <c r="G3239" s="12"/>
      <c r="H3239" s="12"/>
      <c r="I3239" s="12"/>
      <c r="J3239" s="12"/>
      <c r="K3239" s="12"/>
      <c r="L3239" s="12"/>
      <c r="M3239" s="49"/>
      <c r="N3239" s="49"/>
      <c r="O3239" s="12"/>
      <c r="P3239" s="12"/>
      <c r="Q3239" s="12"/>
      <c r="R3239" s="12"/>
      <c r="S3239" s="12"/>
    </row>
    <row r="3240" spans="1:19" s="1" customFormat="1" x14ac:dyDescent="0.4">
      <c r="A3240" s="12"/>
      <c r="B3240" s="12"/>
      <c r="C3240" s="42"/>
      <c r="D3240" s="12"/>
      <c r="E3240" s="12"/>
      <c r="F3240" s="12"/>
      <c r="G3240" s="12"/>
      <c r="H3240" s="12"/>
      <c r="I3240" s="12"/>
      <c r="J3240" s="12"/>
      <c r="K3240" s="12"/>
      <c r="L3240" s="12"/>
      <c r="M3240" s="49"/>
      <c r="N3240" s="49"/>
      <c r="O3240" s="12"/>
      <c r="P3240" s="12"/>
      <c r="Q3240" s="12"/>
      <c r="R3240" s="12"/>
      <c r="S3240" s="12"/>
    </row>
    <row r="3241" spans="1:19" s="1" customFormat="1" x14ac:dyDescent="0.4">
      <c r="A3241" s="12"/>
      <c r="B3241" s="12"/>
      <c r="C3241" s="42"/>
      <c r="D3241" s="12"/>
      <c r="E3241" s="12"/>
      <c r="F3241" s="12"/>
      <c r="G3241" s="12"/>
      <c r="H3241" s="12"/>
      <c r="I3241" s="12"/>
      <c r="J3241" s="12"/>
      <c r="K3241" s="12"/>
      <c r="L3241" s="12"/>
      <c r="M3241" s="49"/>
      <c r="N3241" s="49"/>
      <c r="O3241" s="12"/>
      <c r="P3241" s="12"/>
      <c r="Q3241" s="12"/>
      <c r="R3241" s="12"/>
      <c r="S3241" s="12"/>
    </row>
    <row r="3242" spans="1:19" s="1" customFormat="1" x14ac:dyDescent="0.4">
      <c r="A3242" s="12"/>
      <c r="B3242" s="12"/>
      <c r="C3242" s="42"/>
      <c r="D3242" s="12"/>
      <c r="E3242" s="12"/>
      <c r="F3242" s="12"/>
      <c r="G3242" s="12"/>
      <c r="H3242" s="12"/>
      <c r="I3242" s="12"/>
      <c r="J3242" s="12"/>
      <c r="K3242" s="12"/>
      <c r="L3242" s="12"/>
      <c r="M3242" s="49"/>
      <c r="N3242" s="49"/>
      <c r="O3242" s="12"/>
      <c r="P3242" s="12"/>
      <c r="Q3242" s="12"/>
      <c r="R3242" s="12"/>
      <c r="S3242" s="12"/>
    </row>
    <row r="3243" spans="1:19" s="1" customFormat="1" x14ac:dyDescent="0.4">
      <c r="A3243" s="12"/>
      <c r="B3243" s="12"/>
      <c r="C3243" s="42"/>
      <c r="D3243" s="12"/>
      <c r="E3243" s="12"/>
      <c r="F3243" s="12"/>
      <c r="G3243" s="12"/>
      <c r="H3243" s="12"/>
      <c r="I3243" s="12"/>
      <c r="J3243" s="12"/>
      <c r="K3243" s="12"/>
      <c r="L3243" s="12"/>
      <c r="M3243" s="49"/>
      <c r="N3243" s="49"/>
      <c r="O3243" s="12"/>
      <c r="P3243" s="12"/>
      <c r="Q3243" s="12"/>
      <c r="R3243" s="12"/>
      <c r="S3243" s="12"/>
    </row>
    <row r="3244" spans="1:19" s="1" customFormat="1" x14ac:dyDescent="0.4">
      <c r="A3244" s="12"/>
      <c r="B3244" s="12"/>
      <c r="C3244" s="42"/>
      <c r="D3244" s="12"/>
      <c r="E3244" s="12"/>
      <c r="F3244" s="12"/>
      <c r="G3244" s="12"/>
      <c r="H3244" s="12"/>
      <c r="I3244" s="12"/>
      <c r="J3244" s="12"/>
      <c r="K3244" s="12"/>
      <c r="L3244" s="12"/>
      <c r="M3244" s="49"/>
      <c r="N3244" s="49"/>
      <c r="O3244" s="12"/>
      <c r="P3244" s="12"/>
      <c r="Q3244" s="12"/>
      <c r="R3244" s="12"/>
      <c r="S3244" s="12"/>
    </row>
    <row r="3245" spans="1:19" s="1" customFormat="1" x14ac:dyDescent="0.4">
      <c r="A3245" s="12"/>
      <c r="B3245" s="12"/>
      <c r="C3245" s="42"/>
      <c r="D3245" s="12"/>
      <c r="E3245" s="12"/>
      <c r="F3245" s="12"/>
      <c r="G3245" s="12"/>
      <c r="H3245" s="12"/>
      <c r="I3245" s="12"/>
      <c r="J3245" s="12"/>
      <c r="K3245" s="12"/>
      <c r="L3245" s="12"/>
      <c r="M3245" s="49"/>
      <c r="N3245" s="49"/>
      <c r="O3245" s="12"/>
      <c r="P3245" s="12"/>
      <c r="Q3245" s="12"/>
      <c r="R3245" s="12"/>
      <c r="S3245" s="12"/>
    </row>
    <row r="3246" spans="1:19" s="1" customFormat="1" x14ac:dyDescent="0.4">
      <c r="A3246" s="12"/>
      <c r="B3246" s="12"/>
      <c r="C3246" s="42"/>
      <c r="D3246" s="12"/>
      <c r="E3246" s="12"/>
      <c r="F3246" s="12"/>
      <c r="G3246" s="12"/>
      <c r="H3246" s="12"/>
      <c r="I3246" s="12"/>
      <c r="J3246" s="12"/>
      <c r="K3246" s="12"/>
      <c r="L3246" s="12"/>
      <c r="M3246" s="49"/>
      <c r="N3246" s="49"/>
      <c r="O3246" s="12"/>
      <c r="P3246" s="12"/>
      <c r="Q3246" s="12"/>
      <c r="R3246" s="12"/>
      <c r="S3246" s="12"/>
    </row>
    <row r="3247" spans="1:19" s="1" customFormat="1" x14ac:dyDescent="0.4">
      <c r="A3247" s="12"/>
      <c r="B3247" s="12"/>
      <c r="C3247" s="42"/>
      <c r="D3247" s="12"/>
      <c r="E3247" s="12"/>
      <c r="F3247" s="12"/>
      <c r="G3247" s="12"/>
      <c r="H3247" s="12"/>
      <c r="I3247" s="12"/>
      <c r="J3247" s="12"/>
      <c r="K3247" s="12"/>
      <c r="L3247" s="12"/>
      <c r="M3247" s="49"/>
      <c r="N3247" s="49"/>
      <c r="O3247" s="12"/>
      <c r="P3247" s="12"/>
      <c r="Q3247" s="12"/>
      <c r="R3247" s="12"/>
      <c r="S3247" s="12"/>
    </row>
    <row r="3248" spans="1:19" s="1" customFormat="1" x14ac:dyDescent="0.4">
      <c r="A3248" s="12"/>
      <c r="B3248" s="12"/>
      <c r="C3248" s="42"/>
      <c r="D3248" s="12"/>
      <c r="E3248" s="12"/>
      <c r="F3248" s="12"/>
      <c r="G3248" s="12"/>
      <c r="H3248" s="12"/>
      <c r="I3248" s="12"/>
      <c r="J3248" s="12"/>
      <c r="K3248" s="12"/>
      <c r="L3248" s="12"/>
      <c r="M3248" s="49"/>
      <c r="N3248" s="49"/>
      <c r="O3248" s="12"/>
      <c r="P3248" s="12"/>
      <c r="Q3248" s="12"/>
      <c r="R3248" s="12"/>
      <c r="S3248" s="12"/>
    </row>
    <row r="3249" spans="1:19" s="1" customFormat="1" x14ac:dyDescent="0.4">
      <c r="A3249" s="12"/>
      <c r="B3249" s="12"/>
      <c r="C3249" s="42"/>
      <c r="D3249" s="12"/>
      <c r="E3249" s="12"/>
      <c r="F3249" s="12"/>
      <c r="G3249" s="12"/>
      <c r="H3249" s="12"/>
      <c r="I3249" s="12"/>
      <c r="J3249" s="12"/>
      <c r="K3249" s="12"/>
      <c r="L3249" s="12"/>
      <c r="M3249" s="49"/>
      <c r="N3249" s="49"/>
      <c r="O3249" s="12"/>
      <c r="P3249" s="12"/>
      <c r="Q3249" s="12"/>
      <c r="R3249" s="12"/>
      <c r="S3249" s="12"/>
    </row>
    <row r="3250" spans="1:19" s="1" customFormat="1" x14ac:dyDescent="0.4">
      <c r="A3250" s="12"/>
      <c r="B3250" s="12"/>
      <c r="C3250" s="42"/>
      <c r="D3250" s="12"/>
      <c r="E3250" s="12"/>
      <c r="F3250" s="12"/>
      <c r="G3250" s="12"/>
      <c r="H3250" s="12"/>
      <c r="I3250" s="12"/>
      <c r="J3250" s="12"/>
      <c r="K3250" s="12"/>
      <c r="L3250" s="12"/>
      <c r="M3250" s="49"/>
      <c r="N3250" s="49"/>
      <c r="O3250" s="12"/>
      <c r="P3250" s="12"/>
      <c r="Q3250" s="12"/>
      <c r="R3250" s="12"/>
      <c r="S3250" s="12"/>
    </row>
    <row r="3251" spans="1:19" s="1" customFormat="1" x14ac:dyDescent="0.4">
      <c r="A3251" s="12"/>
      <c r="B3251" s="12"/>
      <c r="C3251" s="42"/>
      <c r="D3251" s="12"/>
      <c r="E3251" s="12"/>
      <c r="F3251" s="12"/>
      <c r="G3251" s="12"/>
      <c r="H3251" s="12"/>
      <c r="I3251" s="12"/>
      <c r="J3251" s="12"/>
      <c r="K3251" s="12"/>
      <c r="L3251" s="12"/>
      <c r="M3251" s="49"/>
      <c r="N3251" s="49"/>
      <c r="O3251" s="12"/>
      <c r="P3251" s="12"/>
      <c r="Q3251" s="12"/>
      <c r="R3251" s="12"/>
      <c r="S3251" s="12"/>
    </row>
    <row r="3252" spans="1:19" s="1" customFormat="1" x14ac:dyDescent="0.4">
      <c r="A3252" s="12"/>
      <c r="B3252" s="12"/>
      <c r="C3252" s="42"/>
      <c r="D3252" s="12"/>
      <c r="E3252" s="12"/>
      <c r="F3252" s="12"/>
      <c r="G3252" s="12"/>
      <c r="H3252" s="12"/>
      <c r="I3252" s="12"/>
      <c r="J3252" s="12"/>
      <c r="K3252" s="12"/>
      <c r="L3252" s="12"/>
      <c r="M3252" s="49"/>
      <c r="N3252" s="49"/>
      <c r="O3252" s="12"/>
      <c r="P3252" s="12"/>
      <c r="Q3252" s="12"/>
      <c r="R3252" s="12"/>
      <c r="S3252" s="12"/>
    </row>
    <row r="3253" spans="1:19" s="1" customFormat="1" x14ac:dyDescent="0.4">
      <c r="A3253" s="12"/>
      <c r="B3253" s="12"/>
      <c r="C3253" s="42"/>
      <c r="D3253" s="12"/>
      <c r="E3253" s="12"/>
      <c r="F3253" s="12"/>
      <c r="G3253" s="12"/>
      <c r="H3253" s="12"/>
      <c r="I3253" s="12"/>
      <c r="J3253" s="12"/>
      <c r="K3253" s="12"/>
      <c r="L3253" s="12"/>
      <c r="M3253" s="49"/>
      <c r="N3253" s="49"/>
      <c r="O3253" s="12"/>
      <c r="P3253" s="12"/>
      <c r="Q3253" s="12"/>
      <c r="R3253" s="12"/>
      <c r="S3253" s="12"/>
    </row>
    <row r="3254" spans="1:19" s="1" customFormat="1" x14ac:dyDescent="0.4">
      <c r="A3254" s="12"/>
      <c r="B3254" s="12"/>
      <c r="C3254" s="42"/>
      <c r="D3254" s="12"/>
      <c r="E3254" s="12"/>
      <c r="F3254" s="12"/>
      <c r="G3254" s="12"/>
      <c r="H3254" s="12"/>
      <c r="I3254" s="12"/>
      <c r="J3254" s="12"/>
      <c r="K3254" s="12"/>
      <c r="L3254" s="12"/>
      <c r="M3254" s="49"/>
      <c r="N3254" s="49"/>
      <c r="O3254" s="12"/>
      <c r="P3254" s="12"/>
      <c r="Q3254" s="12"/>
      <c r="R3254" s="12"/>
      <c r="S3254" s="12"/>
    </row>
    <row r="3255" spans="1:19" s="1" customFormat="1" x14ac:dyDescent="0.4">
      <c r="A3255" s="12"/>
      <c r="B3255" s="12"/>
      <c r="C3255" s="42"/>
      <c r="D3255" s="12"/>
      <c r="E3255" s="12"/>
      <c r="F3255" s="12"/>
      <c r="G3255" s="12"/>
      <c r="H3255" s="12"/>
      <c r="I3255" s="12"/>
      <c r="J3255" s="12"/>
      <c r="K3255" s="12"/>
      <c r="L3255" s="12"/>
      <c r="M3255" s="49"/>
      <c r="N3255" s="49"/>
      <c r="O3255" s="12"/>
      <c r="P3255" s="12"/>
      <c r="Q3255" s="12"/>
      <c r="R3255" s="12"/>
      <c r="S3255" s="12"/>
    </row>
    <row r="3256" spans="1:19" s="1" customFormat="1" x14ac:dyDescent="0.4">
      <c r="A3256" s="12"/>
      <c r="B3256" s="12"/>
      <c r="C3256" s="42"/>
      <c r="D3256" s="12"/>
      <c r="E3256" s="12"/>
      <c r="F3256" s="12"/>
      <c r="G3256" s="12"/>
      <c r="H3256" s="12"/>
      <c r="I3256" s="12"/>
      <c r="J3256" s="12"/>
      <c r="K3256" s="12"/>
      <c r="L3256" s="12"/>
      <c r="M3256" s="49"/>
      <c r="N3256" s="49"/>
      <c r="O3256" s="12"/>
      <c r="P3256" s="12"/>
      <c r="Q3256" s="12"/>
      <c r="R3256" s="12"/>
      <c r="S3256" s="12"/>
    </row>
    <row r="3257" spans="1:19" s="1" customFormat="1" x14ac:dyDescent="0.4">
      <c r="A3257" s="12"/>
      <c r="B3257" s="12"/>
      <c r="C3257" s="42"/>
      <c r="D3257" s="12"/>
      <c r="E3257" s="12"/>
      <c r="F3257" s="12"/>
      <c r="G3257" s="12"/>
      <c r="H3257" s="12"/>
      <c r="I3257" s="12"/>
      <c r="J3257" s="12"/>
      <c r="K3257" s="12"/>
      <c r="L3257" s="12"/>
      <c r="M3257" s="49"/>
      <c r="N3257" s="49"/>
      <c r="O3257" s="12"/>
      <c r="P3257" s="12"/>
      <c r="Q3257" s="12"/>
      <c r="R3257" s="12"/>
      <c r="S3257" s="12"/>
    </row>
    <row r="3258" spans="1:19" s="1" customFormat="1" x14ac:dyDescent="0.4">
      <c r="A3258" s="12"/>
      <c r="B3258" s="12"/>
      <c r="C3258" s="42"/>
      <c r="D3258" s="12"/>
      <c r="E3258" s="12"/>
      <c r="F3258" s="12"/>
      <c r="G3258" s="12"/>
      <c r="H3258" s="12"/>
      <c r="I3258" s="12"/>
      <c r="J3258" s="12"/>
      <c r="K3258" s="12"/>
      <c r="L3258" s="12"/>
      <c r="M3258" s="49"/>
      <c r="N3258" s="49"/>
      <c r="O3258" s="12"/>
      <c r="P3258" s="12"/>
      <c r="Q3258" s="12"/>
      <c r="R3258" s="12"/>
      <c r="S3258" s="12"/>
    </row>
    <row r="3259" spans="1:19" s="1" customFormat="1" x14ac:dyDescent="0.4">
      <c r="A3259" s="12"/>
      <c r="B3259" s="12"/>
      <c r="C3259" s="42"/>
      <c r="D3259" s="12"/>
      <c r="E3259" s="12"/>
      <c r="F3259" s="12"/>
      <c r="G3259" s="12"/>
      <c r="H3259" s="12"/>
      <c r="I3259" s="12"/>
      <c r="J3259" s="12"/>
      <c r="K3259" s="12"/>
      <c r="L3259" s="12"/>
      <c r="M3259" s="49"/>
      <c r="N3259" s="49"/>
      <c r="O3259" s="12"/>
      <c r="P3259" s="12"/>
      <c r="Q3259" s="12"/>
      <c r="R3259" s="12"/>
      <c r="S3259" s="12"/>
    </row>
    <row r="3260" spans="1:19" s="1" customFormat="1" x14ac:dyDescent="0.4">
      <c r="A3260" s="12"/>
      <c r="B3260" s="12"/>
      <c r="C3260" s="42"/>
      <c r="D3260" s="12"/>
      <c r="E3260" s="12"/>
      <c r="F3260" s="12"/>
      <c r="G3260" s="12"/>
      <c r="H3260" s="12"/>
      <c r="I3260" s="12"/>
      <c r="J3260" s="12"/>
      <c r="K3260" s="12"/>
      <c r="L3260" s="12"/>
      <c r="M3260" s="49"/>
      <c r="N3260" s="49"/>
      <c r="O3260" s="12"/>
      <c r="P3260" s="12"/>
      <c r="Q3260" s="12"/>
      <c r="R3260" s="12"/>
      <c r="S3260" s="12"/>
    </row>
    <row r="3261" spans="1:19" s="1" customFormat="1" x14ac:dyDescent="0.4">
      <c r="A3261" s="12"/>
      <c r="B3261" s="12"/>
      <c r="C3261" s="42"/>
      <c r="D3261" s="12"/>
      <c r="E3261" s="12"/>
      <c r="F3261" s="12"/>
      <c r="G3261" s="12"/>
      <c r="H3261" s="12"/>
      <c r="I3261" s="12"/>
      <c r="J3261" s="12"/>
      <c r="K3261" s="12"/>
      <c r="L3261" s="12"/>
      <c r="M3261" s="49"/>
      <c r="N3261" s="49"/>
      <c r="O3261" s="12"/>
      <c r="P3261" s="12"/>
      <c r="Q3261" s="12"/>
      <c r="R3261" s="12"/>
      <c r="S3261" s="12"/>
    </row>
    <row r="3262" spans="1:19" s="1" customFormat="1" x14ac:dyDescent="0.4">
      <c r="A3262" s="12"/>
      <c r="B3262" s="12"/>
      <c r="C3262" s="42"/>
      <c r="D3262" s="12"/>
      <c r="E3262" s="12"/>
      <c r="F3262" s="12"/>
      <c r="G3262" s="12"/>
      <c r="H3262" s="12"/>
      <c r="I3262" s="12"/>
      <c r="J3262" s="12"/>
      <c r="K3262" s="12"/>
      <c r="L3262" s="12"/>
      <c r="M3262" s="49"/>
      <c r="N3262" s="49"/>
      <c r="O3262" s="12"/>
      <c r="P3262" s="12"/>
      <c r="Q3262" s="12"/>
      <c r="R3262" s="12"/>
      <c r="S3262" s="12"/>
    </row>
    <row r="3263" spans="1:19" s="1" customFormat="1" x14ac:dyDescent="0.4">
      <c r="A3263" s="12"/>
      <c r="B3263" s="12"/>
      <c r="C3263" s="42"/>
      <c r="D3263" s="12"/>
      <c r="E3263" s="12"/>
      <c r="F3263" s="12"/>
      <c r="G3263" s="12"/>
      <c r="H3263" s="12"/>
      <c r="I3263" s="12"/>
      <c r="J3263" s="12"/>
      <c r="K3263" s="12"/>
      <c r="L3263" s="12"/>
      <c r="M3263" s="49"/>
      <c r="N3263" s="49"/>
      <c r="O3263" s="12"/>
      <c r="P3263" s="12"/>
      <c r="Q3263" s="12"/>
      <c r="R3263" s="12"/>
      <c r="S3263" s="12"/>
    </row>
    <row r="3264" spans="1:19" s="1" customFormat="1" x14ac:dyDescent="0.4">
      <c r="A3264" s="12"/>
      <c r="B3264" s="12"/>
      <c r="C3264" s="42"/>
      <c r="D3264" s="12"/>
      <c r="E3264" s="12"/>
      <c r="F3264" s="12"/>
      <c r="G3264" s="12"/>
      <c r="H3264" s="12"/>
      <c r="I3264" s="12"/>
      <c r="J3264" s="12"/>
      <c r="K3264" s="12"/>
      <c r="L3264" s="12"/>
      <c r="M3264" s="49"/>
      <c r="N3264" s="49"/>
      <c r="O3264" s="12"/>
      <c r="P3264" s="12"/>
      <c r="Q3264" s="12"/>
      <c r="R3264" s="12"/>
      <c r="S3264" s="12"/>
    </row>
    <row r="3265" spans="1:19" s="1" customFormat="1" x14ac:dyDescent="0.4">
      <c r="A3265" s="12"/>
      <c r="B3265" s="12"/>
      <c r="C3265" s="42"/>
      <c r="D3265" s="12"/>
      <c r="E3265" s="12"/>
      <c r="F3265" s="12"/>
      <c r="G3265" s="12"/>
      <c r="H3265" s="12"/>
      <c r="I3265" s="12"/>
      <c r="J3265" s="12"/>
      <c r="K3265" s="12"/>
      <c r="L3265" s="12"/>
      <c r="M3265" s="49"/>
      <c r="N3265" s="49"/>
      <c r="O3265" s="12"/>
      <c r="P3265" s="12"/>
      <c r="Q3265" s="12"/>
      <c r="R3265" s="12"/>
      <c r="S3265" s="12"/>
    </row>
    <row r="3266" spans="1:19" s="1" customFormat="1" x14ac:dyDescent="0.4">
      <c r="A3266" s="12"/>
      <c r="B3266" s="12"/>
      <c r="C3266" s="42"/>
      <c r="D3266" s="12"/>
      <c r="E3266" s="12"/>
      <c r="F3266" s="12"/>
      <c r="G3266" s="12"/>
      <c r="H3266" s="12"/>
      <c r="I3266" s="12"/>
      <c r="J3266" s="12"/>
      <c r="K3266" s="12"/>
      <c r="L3266" s="12"/>
      <c r="M3266" s="49"/>
      <c r="N3266" s="49"/>
      <c r="O3266" s="12"/>
      <c r="P3266" s="12"/>
      <c r="Q3266" s="12"/>
      <c r="R3266" s="12"/>
      <c r="S3266" s="12"/>
    </row>
    <row r="3267" spans="1:19" s="1" customFormat="1" x14ac:dyDescent="0.4">
      <c r="A3267" s="12"/>
      <c r="B3267" s="12"/>
      <c r="C3267" s="42"/>
      <c r="D3267" s="12"/>
      <c r="E3267" s="12"/>
      <c r="F3267" s="12"/>
      <c r="G3267" s="12"/>
      <c r="H3267" s="12"/>
      <c r="I3267" s="12"/>
      <c r="J3267" s="12"/>
      <c r="K3267" s="12"/>
      <c r="L3267" s="12"/>
      <c r="M3267" s="49"/>
      <c r="N3267" s="49"/>
      <c r="O3267" s="12"/>
      <c r="P3267" s="12"/>
      <c r="Q3267" s="12"/>
      <c r="R3267" s="12"/>
      <c r="S3267" s="12"/>
    </row>
    <row r="3268" spans="1:19" s="1" customFormat="1" x14ac:dyDescent="0.4">
      <c r="A3268" s="12"/>
      <c r="B3268" s="12"/>
      <c r="C3268" s="42"/>
      <c r="D3268" s="12"/>
      <c r="E3268" s="12"/>
      <c r="F3268" s="12"/>
      <c r="G3268" s="12"/>
      <c r="H3268" s="12"/>
      <c r="I3268" s="12"/>
      <c r="J3268" s="12"/>
      <c r="K3268" s="12"/>
      <c r="L3268" s="12"/>
      <c r="M3268" s="49"/>
      <c r="N3268" s="49"/>
      <c r="O3268" s="12"/>
      <c r="P3268" s="12"/>
      <c r="Q3268" s="12"/>
      <c r="R3268" s="12"/>
      <c r="S3268" s="12"/>
    </row>
    <row r="3269" spans="1:19" s="1" customFormat="1" x14ac:dyDescent="0.4">
      <c r="A3269" s="12"/>
      <c r="B3269" s="12"/>
      <c r="C3269" s="42"/>
      <c r="D3269" s="12"/>
      <c r="E3269" s="12"/>
      <c r="F3269" s="12"/>
      <c r="G3269" s="12"/>
      <c r="H3269" s="12"/>
      <c r="I3269" s="12"/>
      <c r="J3269" s="12"/>
      <c r="K3269" s="12"/>
      <c r="L3269" s="12"/>
      <c r="M3269" s="49"/>
      <c r="N3269" s="49"/>
      <c r="O3269" s="12"/>
      <c r="P3269" s="12"/>
      <c r="Q3269" s="12"/>
      <c r="R3269" s="12"/>
      <c r="S3269" s="12"/>
    </row>
    <row r="3270" spans="1:19" s="1" customFormat="1" x14ac:dyDescent="0.4">
      <c r="A3270" s="12"/>
      <c r="B3270" s="12"/>
      <c r="C3270" s="42"/>
      <c r="D3270" s="12"/>
      <c r="E3270" s="12"/>
      <c r="F3270" s="12"/>
      <c r="G3270" s="12"/>
      <c r="H3270" s="12"/>
      <c r="I3270" s="12"/>
      <c r="J3270" s="12"/>
      <c r="K3270" s="12"/>
      <c r="L3270" s="12"/>
      <c r="M3270" s="49"/>
      <c r="N3270" s="49"/>
      <c r="O3270" s="12"/>
      <c r="P3270" s="12"/>
      <c r="Q3270" s="12"/>
      <c r="R3270" s="12"/>
      <c r="S3270" s="12"/>
    </row>
    <row r="3271" spans="1:19" s="1" customFormat="1" x14ac:dyDescent="0.4">
      <c r="A3271" s="12"/>
      <c r="B3271" s="12"/>
      <c r="C3271" s="42"/>
      <c r="D3271" s="12"/>
      <c r="E3271" s="12"/>
      <c r="F3271" s="12"/>
      <c r="G3271" s="12"/>
      <c r="H3271" s="12"/>
      <c r="I3271" s="12"/>
      <c r="J3271" s="12"/>
      <c r="K3271" s="12"/>
      <c r="L3271" s="12"/>
      <c r="M3271" s="49"/>
      <c r="N3271" s="49"/>
      <c r="O3271" s="12"/>
      <c r="P3271" s="12"/>
      <c r="Q3271" s="12"/>
      <c r="R3271" s="12"/>
      <c r="S3271" s="12"/>
    </row>
    <row r="3272" spans="1:19" s="1" customFormat="1" x14ac:dyDescent="0.4">
      <c r="A3272" s="12"/>
      <c r="B3272" s="12"/>
      <c r="C3272" s="42"/>
      <c r="D3272" s="12"/>
      <c r="E3272" s="12"/>
      <c r="F3272" s="12"/>
      <c r="G3272" s="12"/>
      <c r="H3272" s="12"/>
      <c r="I3272" s="12"/>
      <c r="J3272" s="12"/>
      <c r="K3272" s="12"/>
      <c r="L3272" s="12"/>
      <c r="M3272" s="49"/>
      <c r="N3272" s="49"/>
      <c r="O3272" s="12"/>
      <c r="P3272" s="12"/>
      <c r="Q3272" s="12"/>
      <c r="R3272" s="12"/>
      <c r="S3272" s="12"/>
    </row>
    <row r="3273" spans="1:19" s="1" customFormat="1" x14ac:dyDescent="0.4">
      <c r="A3273" s="12"/>
      <c r="B3273" s="12"/>
      <c r="C3273" s="42"/>
      <c r="D3273" s="12"/>
      <c r="E3273" s="12"/>
      <c r="F3273" s="12"/>
      <c r="G3273" s="12"/>
      <c r="H3273" s="12"/>
      <c r="I3273" s="12"/>
      <c r="J3273" s="12"/>
      <c r="K3273" s="12"/>
      <c r="L3273" s="12"/>
      <c r="M3273" s="49"/>
      <c r="N3273" s="49"/>
      <c r="O3273" s="12"/>
      <c r="P3273" s="12"/>
      <c r="Q3273" s="12"/>
      <c r="R3273" s="12"/>
      <c r="S3273" s="12"/>
    </row>
    <row r="3274" spans="1:19" s="1" customFormat="1" x14ac:dyDescent="0.4">
      <c r="A3274" s="12"/>
      <c r="B3274" s="12"/>
      <c r="C3274" s="42"/>
      <c r="D3274" s="12"/>
      <c r="E3274" s="12"/>
      <c r="F3274" s="12"/>
      <c r="G3274" s="12"/>
      <c r="H3274" s="12"/>
      <c r="I3274" s="12"/>
      <c r="J3274" s="12"/>
      <c r="K3274" s="12"/>
      <c r="L3274" s="12"/>
      <c r="M3274" s="49"/>
      <c r="N3274" s="49"/>
      <c r="O3274" s="12"/>
      <c r="P3274" s="12"/>
      <c r="Q3274" s="12"/>
      <c r="R3274" s="12"/>
      <c r="S3274" s="12"/>
    </row>
    <row r="3275" spans="1:19" s="1" customFormat="1" x14ac:dyDescent="0.4">
      <c r="A3275" s="12"/>
      <c r="B3275" s="12"/>
      <c r="C3275" s="42"/>
      <c r="D3275" s="12"/>
      <c r="E3275" s="12"/>
      <c r="F3275" s="12"/>
      <c r="G3275" s="12"/>
      <c r="H3275" s="12"/>
      <c r="I3275" s="12"/>
      <c r="J3275" s="12"/>
      <c r="K3275" s="12"/>
      <c r="L3275" s="12"/>
      <c r="M3275" s="49"/>
      <c r="N3275" s="49"/>
      <c r="O3275" s="12"/>
      <c r="P3275" s="12"/>
      <c r="Q3275" s="12"/>
      <c r="R3275" s="12"/>
      <c r="S3275" s="12"/>
    </row>
    <row r="3276" spans="1:19" s="1" customFormat="1" x14ac:dyDescent="0.4">
      <c r="A3276" s="12"/>
      <c r="B3276" s="12"/>
      <c r="C3276" s="42"/>
      <c r="D3276" s="12"/>
      <c r="E3276" s="12"/>
      <c r="F3276" s="12"/>
      <c r="G3276" s="12"/>
      <c r="H3276" s="12"/>
      <c r="I3276" s="12"/>
      <c r="J3276" s="12"/>
      <c r="K3276" s="12"/>
      <c r="L3276" s="12"/>
      <c r="M3276" s="49"/>
      <c r="N3276" s="49"/>
      <c r="O3276" s="12"/>
      <c r="P3276" s="12"/>
      <c r="Q3276" s="12"/>
      <c r="R3276" s="12"/>
      <c r="S3276" s="12"/>
    </row>
    <row r="3277" spans="1:19" s="1" customFormat="1" x14ac:dyDescent="0.4">
      <c r="A3277" s="12"/>
      <c r="B3277" s="12"/>
      <c r="C3277" s="42"/>
      <c r="D3277" s="12"/>
      <c r="E3277" s="12"/>
      <c r="F3277" s="12"/>
      <c r="G3277" s="12"/>
      <c r="H3277" s="12"/>
      <c r="I3277" s="12"/>
      <c r="J3277" s="12"/>
      <c r="K3277" s="12"/>
      <c r="L3277" s="12"/>
      <c r="M3277" s="49"/>
      <c r="N3277" s="49"/>
      <c r="O3277" s="12"/>
      <c r="P3277" s="12"/>
      <c r="Q3277" s="12"/>
      <c r="R3277" s="12"/>
      <c r="S3277" s="12"/>
    </row>
    <row r="3278" spans="1:19" s="1" customFormat="1" x14ac:dyDescent="0.4">
      <c r="A3278" s="12"/>
      <c r="B3278" s="12"/>
      <c r="C3278" s="42"/>
      <c r="D3278" s="12"/>
      <c r="E3278" s="12"/>
      <c r="F3278" s="12"/>
      <c r="G3278" s="12"/>
      <c r="H3278" s="12"/>
      <c r="I3278" s="12"/>
      <c r="J3278" s="12"/>
      <c r="K3278" s="12"/>
      <c r="L3278" s="12"/>
      <c r="M3278" s="49"/>
      <c r="N3278" s="49"/>
      <c r="O3278" s="12"/>
      <c r="P3278" s="12"/>
      <c r="Q3278" s="12"/>
      <c r="R3278" s="12"/>
      <c r="S3278" s="12"/>
    </row>
    <row r="3279" spans="1:19" s="1" customFormat="1" x14ac:dyDescent="0.4">
      <c r="A3279" s="12"/>
      <c r="B3279" s="12"/>
      <c r="C3279" s="42"/>
      <c r="D3279" s="12"/>
      <c r="E3279" s="12"/>
      <c r="F3279" s="12"/>
      <c r="G3279" s="12"/>
      <c r="H3279" s="12"/>
      <c r="I3279" s="12"/>
      <c r="J3279" s="12"/>
      <c r="K3279" s="12"/>
      <c r="L3279" s="12"/>
      <c r="M3279" s="49"/>
      <c r="N3279" s="49"/>
      <c r="O3279" s="12"/>
      <c r="P3279" s="12"/>
      <c r="Q3279" s="12"/>
      <c r="R3279" s="12"/>
      <c r="S3279" s="12"/>
    </row>
    <row r="3280" spans="1:19" s="1" customFormat="1" x14ac:dyDescent="0.4">
      <c r="A3280" s="12"/>
      <c r="B3280" s="12"/>
      <c r="C3280" s="42"/>
      <c r="D3280" s="12"/>
      <c r="E3280" s="12"/>
      <c r="F3280" s="12"/>
      <c r="G3280" s="12"/>
      <c r="H3280" s="12"/>
      <c r="I3280" s="12"/>
      <c r="J3280" s="12"/>
      <c r="K3280" s="12"/>
      <c r="L3280" s="12"/>
      <c r="M3280" s="49"/>
      <c r="N3280" s="49"/>
      <c r="O3280" s="12"/>
      <c r="P3280" s="12"/>
      <c r="Q3280" s="12"/>
      <c r="R3280" s="12"/>
      <c r="S3280" s="12"/>
    </row>
    <row r="3281" spans="1:19" s="1" customFormat="1" x14ac:dyDescent="0.4">
      <c r="A3281" s="12"/>
      <c r="B3281" s="12"/>
      <c r="C3281" s="42"/>
      <c r="D3281" s="12"/>
      <c r="E3281" s="12"/>
      <c r="F3281" s="12"/>
      <c r="G3281" s="12"/>
      <c r="H3281" s="12"/>
      <c r="I3281" s="12"/>
      <c r="J3281" s="12"/>
      <c r="K3281" s="12"/>
      <c r="L3281" s="12"/>
      <c r="M3281" s="49"/>
      <c r="N3281" s="49"/>
      <c r="O3281" s="12"/>
      <c r="P3281" s="12"/>
      <c r="Q3281" s="12"/>
      <c r="R3281" s="12"/>
      <c r="S3281" s="12"/>
    </row>
    <row r="3282" spans="1:19" s="1" customFormat="1" x14ac:dyDescent="0.4">
      <c r="A3282" s="12"/>
      <c r="B3282" s="12"/>
      <c r="C3282" s="42"/>
      <c r="D3282" s="12"/>
      <c r="E3282" s="12"/>
      <c r="F3282" s="12"/>
      <c r="G3282" s="12"/>
      <c r="H3282" s="12"/>
      <c r="I3282" s="12"/>
      <c r="J3282" s="12"/>
      <c r="K3282" s="12"/>
      <c r="L3282" s="12"/>
      <c r="M3282" s="49"/>
      <c r="N3282" s="49"/>
      <c r="O3282" s="12"/>
      <c r="P3282" s="12"/>
      <c r="Q3282" s="12"/>
      <c r="R3282" s="12"/>
      <c r="S3282" s="12"/>
    </row>
    <row r="3283" spans="1:19" s="1" customFormat="1" x14ac:dyDescent="0.4">
      <c r="A3283" s="12"/>
      <c r="B3283" s="12"/>
      <c r="C3283" s="42"/>
      <c r="D3283" s="12"/>
      <c r="E3283" s="12"/>
      <c r="F3283" s="12"/>
      <c r="G3283" s="12"/>
      <c r="H3283" s="12"/>
      <c r="I3283" s="12"/>
      <c r="J3283" s="12"/>
      <c r="K3283" s="12"/>
      <c r="L3283" s="12"/>
      <c r="M3283" s="49"/>
      <c r="N3283" s="49"/>
      <c r="O3283" s="12"/>
      <c r="P3283" s="12"/>
      <c r="Q3283" s="12"/>
      <c r="R3283" s="12"/>
      <c r="S3283" s="12"/>
    </row>
    <row r="3284" spans="1:19" s="1" customFormat="1" x14ac:dyDescent="0.4">
      <c r="A3284" s="12"/>
      <c r="B3284" s="12"/>
      <c r="C3284" s="42"/>
      <c r="D3284" s="12"/>
      <c r="E3284" s="12"/>
      <c r="F3284" s="12"/>
      <c r="G3284" s="12"/>
      <c r="H3284" s="12"/>
      <c r="I3284" s="12"/>
      <c r="J3284" s="12"/>
      <c r="K3284" s="12"/>
      <c r="L3284" s="12"/>
      <c r="M3284" s="49"/>
      <c r="N3284" s="49"/>
      <c r="O3284" s="12"/>
      <c r="P3284" s="12"/>
      <c r="Q3284" s="12"/>
      <c r="R3284" s="12"/>
      <c r="S3284" s="12"/>
    </row>
    <row r="3285" spans="1:19" s="1" customFormat="1" x14ac:dyDescent="0.4">
      <c r="A3285" s="12"/>
      <c r="B3285" s="12"/>
      <c r="C3285" s="42"/>
      <c r="D3285" s="12"/>
      <c r="E3285" s="12"/>
      <c r="F3285" s="12"/>
      <c r="G3285" s="12"/>
      <c r="H3285" s="12"/>
      <c r="I3285" s="12"/>
      <c r="J3285" s="12"/>
      <c r="K3285" s="12"/>
      <c r="L3285" s="12"/>
      <c r="M3285" s="49"/>
      <c r="N3285" s="49"/>
      <c r="O3285" s="12"/>
      <c r="P3285" s="12"/>
      <c r="Q3285" s="12"/>
      <c r="R3285" s="12"/>
      <c r="S3285" s="12"/>
    </row>
    <row r="3286" spans="1:19" s="1" customFormat="1" x14ac:dyDescent="0.4">
      <c r="A3286" s="12"/>
      <c r="B3286" s="12"/>
      <c r="C3286" s="42"/>
      <c r="D3286" s="12"/>
      <c r="E3286" s="12"/>
      <c r="F3286" s="12"/>
      <c r="G3286" s="12"/>
      <c r="H3286" s="12"/>
      <c r="I3286" s="12"/>
      <c r="J3286" s="12"/>
      <c r="K3286" s="12"/>
      <c r="L3286" s="12"/>
      <c r="M3286" s="49"/>
      <c r="N3286" s="49"/>
      <c r="O3286" s="12"/>
      <c r="P3286" s="12"/>
      <c r="Q3286" s="12"/>
      <c r="R3286" s="12"/>
      <c r="S3286" s="12"/>
    </row>
    <row r="3287" spans="1:19" s="1" customFormat="1" x14ac:dyDescent="0.4">
      <c r="A3287" s="12"/>
      <c r="B3287" s="12"/>
      <c r="C3287" s="42"/>
      <c r="D3287" s="12"/>
      <c r="E3287" s="12"/>
      <c r="F3287" s="12"/>
      <c r="G3287" s="12"/>
      <c r="H3287" s="12"/>
      <c r="I3287" s="12"/>
      <c r="J3287" s="12"/>
      <c r="K3287" s="12"/>
      <c r="L3287" s="12"/>
      <c r="M3287" s="49"/>
      <c r="N3287" s="49"/>
      <c r="O3287" s="12"/>
      <c r="P3287" s="12"/>
      <c r="Q3287" s="12"/>
      <c r="R3287" s="12"/>
      <c r="S3287" s="12"/>
    </row>
    <row r="3288" spans="1:19" s="1" customFormat="1" x14ac:dyDescent="0.4">
      <c r="A3288" s="12"/>
      <c r="B3288" s="12"/>
      <c r="C3288" s="42"/>
      <c r="D3288" s="12"/>
      <c r="E3288" s="12"/>
      <c r="F3288" s="12"/>
      <c r="G3288" s="12"/>
      <c r="H3288" s="12"/>
      <c r="I3288" s="12"/>
      <c r="J3288" s="12"/>
      <c r="K3288" s="12"/>
      <c r="L3288" s="12"/>
      <c r="M3288" s="49"/>
      <c r="N3288" s="49"/>
      <c r="O3288" s="12"/>
      <c r="P3288" s="12"/>
      <c r="Q3288" s="12"/>
      <c r="R3288" s="12"/>
      <c r="S3288" s="12"/>
    </row>
    <row r="3289" spans="1:19" s="1" customFormat="1" x14ac:dyDescent="0.4">
      <c r="A3289" s="12"/>
      <c r="B3289" s="12"/>
      <c r="C3289" s="42"/>
      <c r="D3289" s="12"/>
      <c r="E3289" s="12"/>
      <c r="F3289" s="12"/>
      <c r="G3289" s="12"/>
      <c r="H3289" s="12"/>
      <c r="I3289" s="12"/>
      <c r="J3289" s="12"/>
      <c r="K3289" s="12"/>
      <c r="L3289" s="12"/>
      <c r="M3289" s="49"/>
      <c r="N3289" s="49"/>
      <c r="O3289" s="12"/>
      <c r="P3289" s="12"/>
      <c r="Q3289" s="12"/>
      <c r="R3289" s="12"/>
      <c r="S3289" s="12"/>
    </row>
    <row r="3290" spans="1:19" s="1" customFormat="1" x14ac:dyDescent="0.4">
      <c r="A3290" s="12"/>
      <c r="B3290" s="12"/>
      <c r="C3290" s="42"/>
      <c r="D3290" s="12"/>
      <c r="E3290" s="12"/>
      <c r="F3290" s="12"/>
      <c r="G3290" s="12"/>
      <c r="H3290" s="12"/>
      <c r="I3290" s="12"/>
      <c r="J3290" s="12"/>
      <c r="K3290" s="12"/>
      <c r="L3290" s="12"/>
      <c r="M3290" s="49"/>
      <c r="N3290" s="49"/>
      <c r="O3290" s="12"/>
      <c r="P3290" s="12"/>
      <c r="Q3290" s="12"/>
      <c r="R3290" s="12"/>
      <c r="S3290" s="12"/>
    </row>
    <row r="3291" spans="1:19" s="1" customFormat="1" x14ac:dyDescent="0.4">
      <c r="A3291" s="12"/>
      <c r="B3291" s="12"/>
      <c r="C3291" s="42"/>
      <c r="D3291" s="12"/>
      <c r="E3291" s="12"/>
      <c r="F3291" s="12"/>
      <c r="G3291" s="12"/>
      <c r="H3291" s="12"/>
      <c r="I3291" s="12"/>
      <c r="J3291" s="12"/>
      <c r="K3291" s="12"/>
      <c r="L3291" s="12"/>
      <c r="M3291" s="49"/>
      <c r="N3291" s="49"/>
      <c r="O3291" s="12"/>
      <c r="P3291" s="12"/>
      <c r="Q3291" s="12"/>
      <c r="R3291" s="12"/>
      <c r="S3291" s="12"/>
    </row>
    <row r="3292" spans="1:19" s="1" customFormat="1" x14ac:dyDescent="0.4">
      <c r="A3292" s="12"/>
      <c r="B3292" s="12"/>
      <c r="C3292" s="42"/>
      <c r="D3292" s="12"/>
      <c r="E3292" s="12"/>
      <c r="F3292" s="12"/>
      <c r="G3292" s="12"/>
      <c r="H3292" s="12"/>
      <c r="I3292" s="12"/>
      <c r="J3292" s="12"/>
      <c r="K3292" s="12"/>
      <c r="L3292" s="12"/>
      <c r="M3292" s="49"/>
      <c r="N3292" s="49"/>
      <c r="O3292" s="12"/>
      <c r="P3292" s="12"/>
      <c r="Q3292" s="12"/>
      <c r="R3292" s="12"/>
      <c r="S3292" s="12"/>
    </row>
    <row r="3293" spans="1:19" s="1" customFormat="1" x14ac:dyDescent="0.4">
      <c r="A3293" s="12"/>
      <c r="B3293" s="12"/>
      <c r="C3293" s="42"/>
      <c r="D3293" s="12"/>
      <c r="E3293" s="12"/>
      <c r="F3293" s="12"/>
      <c r="G3293" s="12"/>
      <c r="H3293" s="12"/>
      <c r="I3293" s="12"/>
      <c r="J3293" s="12"/>
      <c r="K3293" s="12"/>
      <c r="L3293" s="12"/>
      <c r="M3293" s="49"/>
      <c r="N3293" s="49"/>
      <c r="O3293" s="12"/>
      <c r="P3293" s="12"/>
      <c r="Q3293" s="12"/>
      <c r="R3293" s="12"/>
      <c r="S3293" s="12"/>
    </row>
    <row r="3294" spans="1:19" s="1" customFormat="1" x14ac:dyDescent="0.4">
      <c r="A3294" s="12"/>
      <c r="B3294" s="12"/>
      <c r="C3294" s="42"/>
      <c r="D3294" s="12"/>
      <c r="E3294" s="12"/>
      <c r="F3294" s="12"/>
      <c r="G3294" s="12"/>
      <c r="H3294" s="12"/>
      <c r="I3294" s="12"/>
      <c r="J3294" s="12"/>
      <c r="K3294" s="12"/>
      <c r="L3294" s="12"/>
      <c r="M3294" s="49"/>
      <c r="N3294" s="49"/>
      <c r="O3294" s="12"/>
      <c r="P3294" s="12"/>
      <c r="Q3294" s="12"/>
      <c r="R3294" s="12"/>
      <c r="S3294" s="12"/>
    </row>
    <row r="3295" spans="1:19" s="1" customFormat="1" x14ac:dyDescent="0.4">
      <c r="A3295" s="12"/>
      <c r="B3295" s="12"/>
      <c r="C3295" s="42"/>
      <c r="D3295" s="12"/>
      <c r="E3295" s="12"/>
      <c r="F3295" s="12"/>
      <c r="G3295" s="12"/>
      <c r="H3295" s="12"/>
      <c r="I3295" s="12"/>
      <c r="J3295" s="12"/>
      <c r="K3295" s="12"/>
      <c r="L3295" s="12"/>
      <c r="M3295" s="49"/>
      <c r="N3295" s="49"/>
      <c r="O3295" s="12"/>
      <c r="P3295" s="12"/>
      <c r="Q3295" s="12"/>
      <c r="R3295" s="12"/>
      <c r="S3295" s="12"/>
    </row>
    <row r="3296" spans="1:19" s="1" customFormat="1" x14ac:dyDescent="0.4">
      <c r="A3296" s="12"/>
      <c r="B3296" s="12"/>
      <c r="C3296" s="42"/>
      <c r="D3296" s="12"/>
      <c r="E3296" s="12"/>
      <c r="F3296" s="12"/>
      <c r="G3296" s="12"/>
      <c r="H3296" s="12"/>
      <c r="I3296" s="12"/>
      <c r="J3296" s="12"/>
      <c r="K3296" s="12"/>
      <c r="L3296" s="12"/>
      <c r="M3296" s="49"/>
      <c r="N3296" s="49"/>
      <c r="O3296" s="12"/>
      <c r="P3296" s="12"/>
      <c r="Q3296" s="12"/>
      <c r="R3296" s="12"/>
      <c r="S3296" s="12"/>
    </row>
    <row r="3297" spans="1:19" s="1" customFormat="1" x14ac:dyDescent="0.4">
      <c r="A3297" s="12"/>
      <c r="B3297" s="12"/>
      <c r="C3297" s="42"/>
      <c r="D3297" s="12"/>
      <c r="E3297" s="12"/>
      <c r="F3297" s="12"/>
      <c r="G3297" s="12"/>
      <c r="H3297" s="12"/>
      <c r="I3297" s="12"/>
      <c r="J3297" s="12"/>
      <c r="K3297" s="12"/>
      <c r="L3297" s="12"/>
      <c r="M3297" s="49"/>
      <c r="N3297" s="49"/>
      <c r="O3297" s="12"/>
      <c r="P3297" s="12"/>
      <c r="Q3297" s="12"/>
      <c r="R3297" s="12"/>
      <c r="S3297" s="12"/>
    </row>
    <row r="3298" spans="1:19" s="1" customFormat="1" x14ac:dyDescent="0.4">
      <c r="A3298" s="12"/>
      <c r="B3298" s="12"/>
      <c r="C3298" s="42"/>
      <c r="D3298" s="12"/>
      <c r="E3298" s="12"/>
      <c r="F3298" s="12"/>
      <c r="G3298" s="12"/>
      <c r="H3298" s="12"/>
      <c r="I3298" s="12"/>
      <c r="J3298" s="12"/>
      <c r="K3298" s="12"/>
      <c r="L3298" s="12"/>
      <c r="M3298" s="49"/>
      <c r="N3298" s="49"/>
      <c r="O3298" s="12"/>
      <c r="P3298" s="12"/>
      <c r="Q3298" s="12"/>
      <c r="R3298" s="12"/>
      <c r="S3298" s="12"/>
    </row>
    <row r="3299" spans="1:19" s="1" customFormat="1" x14ac:dyDescent="0.4">
      <c r="A3299" s="12"/>
      <c r="B3299" s="12"/>
      <c r="C3299" s="42"/>
      <c r="D3299" s="12"/>
      <c r="E3299" s="12"/>
      <c r="F3299" s="12"/>
      <c r="G3299" s="12"/>
      <c r="H3299" s="12"/>
      <c r="I3299" s="12"/>
      <c r="J3299" s="12"/>
      <c r="K3299" s="12"/>
      <c r="L3299" s="12"/>
      <c r="M3299" s="49"/>
      <c r="N3299" s="49"/>
      <c r="O3299" s="12"/>
      <c r="P3299" s="12"/>
      <c r="Q3299" s="12"/>
      <c r="R3299" s="12"/>
      <c r="S3299" s="12"/>
    </row>
    <row r="3300" spans="1:19" s="1" customFormat="1" x14ac:dyDescent="0.4">
      <c r="A3300" s="12"/>
      <c r="B3300" s="12"/>
      <c r="C3300" s="42"/>
      <c r="D3300" s="12"/>
      <c r="E3300" s="12"/>
      <c r="F3300" s="12"/>
      <c r="G3300" s="12"/>
      <c r="H3300" s="12"/>
      <c r="I3300" s="12"/>
      <c r="J3300" s="12"/>
      <c r="K3300" s="12"/>
      <c r="L3300" s="12"/>
      <c r="M3300" s="49"/>
      <c r="N3300" s="49"/>
      <c r="O3300" s="12"/>
      <c r="P3300" s="12"/>
      <c r="Q3300" s="12"/>
      <c r="R3300" s="12"/>
      <c r="S3300" s="12"/>
    </row>
    <row r="3301" spans="1:19" s="1" customFormat="1" x14ac:dyDescent="0.4">
      <c r="A3301" s="12"/>
      <c r="B3301" s="12"/>
      <c r="C3301" s="42"/>
      <c r="D3301" s="12"/>
      <c r="E3301" s="12"/>
      <c r="F3301" s="12"/>
      <c r="G3301" s="12"/>
      <c r="H3301" s="12"/>
      <c r="I3301" s="12"/>
      <c r="J3301" s="12"/>
      <c r="K3301" s="12"/>
      <c r="L3301" s="12"/>
      <c r="M3301" s="49"/>
      <c r="N3301" s="49"/>
      <c r="O3301" s="12"/>
      <c r="P3301" s="12"/>
      <c r="Q3301" s="12"/>
      <c r="R3301" s="12"/>
      <c r="S3301" s="12"/>
    </row>
    <row r="3302" spans="1:19" s="1" customFormat="1" x14ac:dyDescent="0.4">
      <c r="A3302" s="12"/>
      <c r="B3302" s="12"/>
      <c r="C3302" s="42"/>
      <c r="D3302" s="12"/>
      <c r="E3302" s="12"/>
      <c r="F3302" s="12"/>
      <c r="G3302" s="12"/>
      <c r="H3302" s="12"/>
      <c r="I3302" s="12"/>
      <c r="J3302" s="12"/>
      <c r="K3302" s="12"/>
      <c r="L3302" s="12"/>
      <c r="M3302" s="49"/>
      <c r="N3302" s="49"/>
      <c r="O3302" s="12"/>
      <c r="P3302" s="12"/>
      <c r="Q3302" s="12"/>
      <c r="R3302" s="12"/>
      <c r="S3302" s="12"/>
    </row>
    <row r="3303" spans="1:19" s="1" customFormat="1" x14ac:dyDescent="0.4">
      <c r="A3303" s="12"/>
      <c r="B3303" s="12"/>
      <c r="C3303" s="42"/>
      <c r="D3303" s="12"/>
      <c r="E3303" s="12"/>
      <c r="F3303" s="12"/>
      <c r="G3303" s="12"/>
      <c r="H3303" s="12"/>
      <c r="I3303" s="12"/>
      <c r="J3303" s="12"/>
      <c r="K3303" s="12"/>
      <c r="L3303" s="12"/>
      <c r="M3303" s="49"/>
      <c r="N3303" s="49"/>
      <c r="O3303" s="12"/>
      <c r="P3303" s="12"/>
      <c r="Q3303" s="12"/>
      <c r="R3303" s="12"/>
      <c r="S3303" s="12"/>
    </row>
    <row r="3304" spans="1:19" s="1" customFormat="1" x14ac:dyDescent="0.4">
      <c r="A3304" s="12"/>
      <c r="B3304" s="12"/>
      <c r="C3304" s="42"/>
      <c r="D3304" s="12"/>
      <c r="E3304" s="12"/>
      <c r="F3304" s="12"/>
      <c r="G3304" s="12"/>
      <c r="H3304" s="12"/>
      <c r="I3304" s="12"/>
      <c r="J3304" s="12"/>
      <c r="K3304" s="12"/>
      <c r="L3304" s="12"/>
      <c r="M3304" s="49"/>
      <c r="N3304" s="49"/>
      <c r="O3304" s="12"/>
      <c r="P3304" s="12"/>
      <c r="Q3304" s="12"/>
      <c r="R3304" s="12"/>
      <c r="S3304" s="12"/>
    </row>
    <row r="3305" spans="1:19" s="1" customFormat="1" x14ac:dyDescent="0.4">
      <c r="A3305" s="12"/>
      <c r="B3305" s="12"/>
      <c r="C3305" s="42"/>
      <c r="D3305" s="12"/>
      <c r="E3305" s="12"/>
      <c r="F3305" s="12"/>
      <c r="G3305" s="12"/>
      <c r="H3305" s="12"/>
      <c r="I3305" s="12"/>
      <c r="J3305" s="12"/>
      <c r="K3305" s="12"/>
      <c r="L3305" s="12"/>
      <c r="M3305" s="49"/>
      <c r="N3305" s="49"/>
      <c r="O3305" s="12"/>
      <c r="P3305" s="12"/>
      <c r="Q3305" s="12"/>
      <c r="R3305" s="12"/>
      <c r="S3305" s="12"/>
    </row>
    <row r="3306" spans="1:19" s="1" customFormat="1" x14ac:dyDescent="0.4">
      <c r="A3306" s="12"/>
      <c r="B3306" s="12"/>
      <c r="C3306" s="42"/>
      <c r="D3306" s="12"/>
      <c r="E3306" s="12"/>
      <c r="F3306" s="12"/>
      <c r="G3306" s="12"/>
      <c r="H3306" s="12"/>
      <c r="I3306" s="12"/>
      <c r="J3306" s="12"/>
      <c r="K3306" s="12"/>
      <c r="L3306" s="12"/>
      <c r="M3306" s="49"/>
      <c r="N3306" s="49"/>
      <c r="O3306" s="12"/>
      <c r="P3306" s="12"/>
      <c r="Q3306" s="12"/>
      <c r="R3306" s="12"/>
      <c r="S3306" s="12"/>
    </row>
    <row r="3307" spans="1:19" s="1" customFormat="1" x14ac:dyDescent="0.4">
      <c r="A3307" s="12"/>
      <c r="B3307" s="12"/>
      <c r="C3307" s="42"/>
      <c r="D3307" s="12"/>
      <c r="E3307" s="12"/>
      <c r="F3307" s="12"/>
      <c r="G3307" s="12"/>
      <c r="H3307" s="12"/>
      <c r="I3307" s="12"/>
      <c r="J3307" s="12"/>
      <c r="K3307" s="12"/>
      <c r="L3307" s="12"/>
      <c r="M3307" s="49"/>
      <c r="N3307" s="49"/>
      <c r="O3307" s="12"/>
      <c r="P3307" s="12"/>
      <c r="Q3307" s="12"/>
      <c r="R3307" s="12"/>
      <c r="S3307" s="12"/>
    </row>
    <row r="3308" spans="1:19" s="1" customFormat="1" x14ac:dyDescent="0.4">
      <c r="A3308" s="12"/>
      <c r="B3308" s="12"/>
      <c r="C3308" s="42"/>
      <c r="D3308" s="12"/>
      <c r="E3308" s="12"/>
      <c r="F3308" s="12"/>
      <c r="G3308" s="12"/>
      <c r="H3308" s="12"/>
      <c r="I3308" s="12"/>
      <c r="J3308" s="12"/>
      <c r="K3308" s="12"/>
      <c r="L3308" s="12"/>
      <c r="M3308" s="49"/>
      <c r="N3308" s="49"/>
      <c r="O3308" s="12"/>
      <c r="P3308" s="12"/>
      <c r="Q3308" s="12"/>
      <c r="R3308" s="12"/>
      <c r="S3308" s="12"/>
    </row>
    <row r="3309" spans="1:19" s="1" customFormat="1" x14ac:dyDescent="0.4">
      <c r="A3309" s="12"/>
      <c r="B3309" s="12"/>
      <c r="C3309" s="42"/>
      <c r="D3309" s="12"/>
      <c r="E3309" s="12"/>
      <c r="F3309" s="12"/>
      <c r="G3309" s="12"/>
      <c r="H3309" s="12"/>
      <c r="I3309" s="12"/>
      <c r="J3309" s="12"/>
      <c r="K3309" s="12"/>
      <c r="L3309" s="12"/>
      <c r="M3309" s="49"/>
      <c r="N3309" s="49"/>
      <c r="O3309" s="12"/>
      <c r="P3309" s="12"/>
      <c r="Q3309" s="12"/>
      <c r="R3309" s="12"/>
      <c r="S3309" s="12"/>
    </row>
    <row r="3310" spans="1:19" s="1" customFormat="1" x14ac:dyDescent="0.4">
      <c r="A3310" s="12"/>
      <c r="B3310" s="12"/>
      <c r="C3310" s="42"/>
      <c r="D3310" s="12"/>
      <c r="E3310" s="12"/>
      <c r="F3310" s="12"/>
      <c r="G3310" s="12"/>
      <c r="H3310" s="12"/>
      <c r="I3310" s="12"/>
      <c r="J3310" s="12"/>
      <c r="K3310" s="12"/>
      <c r="L3310" s="12"/>
      <c r="M3310" s="49"/>
      <c r="N3310" s="49"/>
      <c r="O3310" s="12"/>
      <c r="P3310" s="12"/>
      <c r="Q3310" s="12"/>
      <c r="R3310" s="12"/>
      <c r="S3310" s="12"/>
    </row>
    <row r="3311" spans="1:19" s="1" customFormat="1" x14ac:dyDescent="0.4">
      <c r="A3311" s="12"/>
      <c r="B3311" s="12"/>
      <c r="C3311" s="42"/>
      <c r="D3311" s="12"/>
      <c r="E3311" s="12"/>
      <c r="F3311" s="12"/>
      <c r="G3311" s="12"/>
      <c r="H3311" s="12"/>
      <c r="I3311" s="12"/>
      <c r="J3311" s="12"/>
      <c r="K3311" s="12"/>
      <c r="L3311" s="12"/>
      <c r="M3311" s="49"/>
      <c r="N3311" s="49"/>
      <c r="O3311" s="12"/>
      <c r="P3311" s="12"/>
      <c r="Q3311" s="12"/>
      <c r="R3311" s="12"/>
      <c r="S3311" s="12"/>
    </row>
    <row r="3312" spans="1:19" s="1" customFormat="1" x14ac:dyDescent="0.4">
      <c r="A3312" s="12"/>
      <c r="B3312" s="12"/>
      <c r="C3312" s="42"/>
      <c r="D3312" s="12"/>
      <c r="E3312" s="12"/>
      <c r="F3312" s="12"/>
      <c r="G3312" s="12"/>
      <c r="H3312" s="12"/>
      <c r="I3312" s="12"/>
      <c r="J3312" s="12"/>
      <c r="K3312" s="12"/>
      <c r="L3312" s="12"/>
      <c r="M3312" s="49"/>
      <c r="N3312" s="49"/>
      <c r="O3312" s="12"/>
      <c r="P3312" s="12"/>
      <c r="Q3312" s="12"/>
      <c r="R3312" s="12"/>
      <c r="S3312" s="12"/>
    </row>
    <row r="3313" spans="1:19" s="1" customFormat="1" x14ac:dyDescent="0.4">
      <c r="A3313" s="12"/>
      <c r="B3313" s="12"/>
      <c r="C3313" s="42"/>
      <c r="D3313" s="12"/>
      <c r="E3313" s="12"/>
      <c r="F3313" s="12"/>
      <c r="G3313" s="12"/>
      <c r="H3313" s="12"/>
      <c r="I3313" s="12"/>
      <c r="J3313" s="12"/>
      <c r="K3313" s="12"/>
      <c r="L3313" s="12"/>
      <c r="M3313" s="49"/>
      <c r="N3313" s="49"/>
      <c r="O3313" s="12"/>
      <c r="P3313" s="12"/>
      <c r="Q3313" s="12"/>
      <c r="R3313" s="12"/>
      <c r="S3313" s="12"/>
    </row>
    <row r="3314" spans="1:19" s="1" customFormat="1" x14ac:dyDescent="0.4">
      <c r="A3314" s="12"/>
      <c r="B3314" s="12"/>
      <c r="C3314" s="42"/>
      <c r="D3314" s="12"/>
      <c r="E3314" s="12"/>
      <c r="F3314" s="12"/>
      <c r="G3314" s="12"/>
      <c r="H3314" s="12"/>
      <c r="I3314" s="12"/>
      <c r="J3314" s="12"/>
      <c r="K3314" s="12"/>
      <c r="L3314" s="12"/>
      <c r="M3314" s="49"/>
      <c r="N3314" s="49"/>
      <c r="O3314" s="12"/>
      <c r="P3314" s="12"/>
      <c r="Q3314" s="12"/>
      <c r="R3314" s="12"/>
      <c r="S3314" s="12"/>
    </row>
    <row r="3315" spans="1:19" s="1" customFormat="1" x14ac:dyDescent="0.4">
      <c r="A3315" s="12"/>
      <c r="B3315" s="12"/>
      <c r="C3315" s="42"/>
      <c r="D3315" s="12"/>
      <c r="E3315" s="12"/>
      <c r="F3315" s="12"/>
      <c r="G3315" s="12"/>
      <c r="H3315" s="12"/>
      <c r="I3315" s="12"/>
      <c r="J3315" s="12"/>
      <c r="K3315" s="12"/>
      <c r="L3315" s="12"/>
      <c r="M3315" s="49"/>
      <c r="N3315" s="49"/>
      <c r="O3315" s="12"/>
      <c r="P3315" s="12"/>
      <c r="Q3315" s="12"/>
      <c r="R3315" s="12"/>
      <c r="S3315" s="12"/>
    </row>
    <row r="3316" spans="1:19" s="1" customFormat="1" x14ac:dyDescent="0.4">
      <c r="A3316" s="12"/>
      <c r="B3316" s="12"/>
      <c r="C3316" s="42"/>
      <c r="D3316" s="12"/>
      <c r="E3316" s="12"/>
      <c r="F3316" s="12"/>
      <c r="G3316" s="12"/>
      <c r="H3316" s="12"/>
      <c r="I3316" s="12"/>
      <c r="J3316" s="12"/>
      <c r="K3316" s="12"/>
      <c r="L3316" s="12"/>
      <c r="M3316" s="49"/>
      <c r="N3316" s="49"/>
      <c r="O3316" s="12"/>
      <c r="P3316" s="12"/>
      <c r="Q3316" s="12"/>
      <c r="R3316" s="12"/>
      <c r="S3316" s="12"/>
    </row>
    <row r="3317" spans="1:19" s="1" customFormat="1" x14ac:dyDescent="0.4">
      <c r="A3317" s="12"/>
      <c r="B3317" s="12"/>
      <c r="C3317" s="42"/>
      <c r="D3317" s="12"/>
      <c r="E3317" s="12"/>
      <c r="F3317" s="12"/>
      <c r="G3317" s="12"/>
      <c r="H3317" s="12"/>
      <c r="I3317" s="12"/>
      <c r="J3317" s="12"/>
      <c r="K3317" s="12"/>
      <c r="L3317" s="12"/>
      <c r="M3317" s="49"/>
      <c r="N3317" s="49"/>
      <c r="O3317" s="12"/>
      <c r="P3317" s="12"/>
      <c r="Q3317" s="12"/>
      <c r="R3317" s="12"/>
      <c r="S3317" s="12"/>
    </row>
    <row r="3318" spans="1:19" s="1" customFormat="1" x14ac:dyDescent="0.4">
      <c r="A3318" s="12"/>
      <c r="B3318" s="12"/>
      <c r="C3318" s="42"/>
      <c r="D3318" s="12"/>
      <c r="E3318" s="12"/>
      <c r="F3318" s="12"/>
      <c r="G3318" s="12"/>
      <c r="H3318" s="12"/>
      <c r="I3318" s="12"/>
      <c r="J3318" s="12"/>
      <c r="K3318" s="12"/>
      <c r="L3318" s="12"/>
      <c r="M3318" s="49"/>
      <c r="N3318" s="49"/>
      <c r="O3318" s="12"/>
      <c r="P3318" s="12"/>
      <c r="Q3318" s="12"/>
      <c r="R3318" s="12"/>
      <c r="S3318" s="12"/>
    </row>
    <row r="3319" spans="1:19" s="1" customFormat="1" x14ac:dyDescent="0.4">
      <c r="A3319" s="12"/>
      <c r="B3319" s="12"/>
      <c r="C3319" s="42"/>
      <c r="D3319" s="12"/>
      <c r="E3319" s="12"/>
      <c r="F3319" s="12"/>
      <c r="G3319" s="12"/>
      <c r="H3319" s="12"/>
      <c r="I3319" s="12"/>
      <c r="J3319" s="12"/>
      <c r="K3319" s="12"/>
      <c r="L3319" s="12"/>
      <c r="M3319" s="49"/>
      <c r="N3319" s="49"/>
      <c r="O3319" s="12"/>
      <c r="P3319" s="12"/>
      <c r="Q3319" s="12"/>
      <c r="R3319" s="12"/>
      <c r="S3319" s="12"/>
    </row>
    <row r="3320" spans="1:19" s="1" customFormat="1" x14ac:dyDescent="0.4">
      <c r="A3320" s="12"/>
      <c r="B3320" s="12"/>
      <c r="C3320" s="42"/>
      <c r="D3320" s="12"/>
      <c r="E3320" s="12"/>
      <c r="F3320" s="12"/>
      <c r="G3320" s="12"/>
      <c r="H3320" s="12"/>
      <c r="I3320" s="12"/>
      <c r="J3320" s="12"/>
      <c r="K3320" s="12"/>
      <c r="L3320" s="12"/>
      <c r="M3320" s="49"/>
      <c r="N3320" s="49"/>
      <c r="O3320" s="12"/>
      <c r="P3320" s="12"/>
      <c r="Q3320" s="12"/>
      <c r="R3320" s="12"/>
      <c r="S3320" s="12"/>
    </row>
    <row r="3321" spans="1:19" s="1" customFormat="1" x14ac:dyDescent="0.4">
      <c r="A3321" s="12"/>
      <c r="B3321" s="12"/>
      <c r="C3321" s="42"/>
      <c r="D3321" s="12"/>
      <c r="E3321" s="12"/>
      <c r="F3321" s="12"/>
      <c r="G3321" s="12"/>
      <c r="H3321" s="12"/>
      <c r="I3321" s="12"/>
      <c r="J3321" s="12"/>
      <c r="K3321" s="12"/>
      <c r="L3321" s="12"/>
      <c r="M3321" s="49"/>
      <c r="N3321" s="49"/>
      <c r="O3321" s="12"/>
      <c r="P3321" s="12"/>
      <c r="Q3321" s="12"/>
      <c r="R3321" s="12"/>
      <c r="S3321" s="12"/>
    </row>
    <row r="3322" spans="1:19" s="1" customFormat="1" x14ac:dyDescent="0.4">
      <c r="A3322" s="12"/>
      <c r="B3322" s="12"/>
      <c r="C3322" s="42"/>
      <c r="D3322" s="12"/>
      <c r="E3322" s="12"/>
      <c r="F3322" s="12"/>
      <c r="G3322" s="12"/>
      <c r="H3322" s="12"/>
      <c r="I3322" s="12"/>
      <c r="J3322" s="12"/>
      <c r="K3322" s="12"/>
      <c r="L3322" s="12"/>
      <c r="M3322" s="49"/>
      <c r="N3322" s="49"/>
      <c r="O3322" s="12"/>
      <c r="P3322" s="12"/>
      <c r="Q3322" s="12"/>
      <c r="R3322" s="12"/>
      <c r="S3322" s="12"/>
    </row>
    <row r="3323" spans="1:19" s="1" customFormat="1" x14ac:dyDescent="0.4">
      <c r="A3323" s="12"/>
      <c r="B3323" s="12"/>
      <c r="C3323" s="42"/>
      <c r="D3323" s="12"/>
      <c r="E3323" s="12"/>
      <c r="F3323" s="12"/>
      <c r="G3323" s="12"/>
      <c r="H3323" s="12"/>
      <c r="I3323" s="12"/>
      <c r="J3323" s="12"/>
      <c r="K3323" s="12"/>
      <c r="L3323" s="12"/>
      <c r="M3323" s="49"/>
      <c r="N3323" s="49"/>
      <c r="O3323" s="12"/>
      <c r="P3323" s="12"/>
      <c r="Q3323" s="12"/>
      <c r="R3323" s="12"/>
      <c r="S3323" s="12"/>
    </row>
    <row r="3324" spans="1:19" s="1" customFormat="1" x14ac:dyDescent="0.4">
      <c r="A3324" s="12"/>
      <c r="B3324" s="12"/>
      <c r="C3324" s="42"/>
      <c r="D3324" s="12"/>
      <c r="E3324" s="12"/>
      <c r="F3324" s="12"/>
      <c r="G3324" s="12"/>
      <c r="H3324" s="12"/>
      <c r="I3324" s="12"/>
      <c r="J3324" s="12"/>
      <c r="K3324" s="12"/>
      <c r="L3324" s="12"/>
      <c r="M3324" s="49"/>
      <c r="N3324" s="49"/>
      <c r="O3324" s="12"/>
      <c r="P3324" s="12"/>
      <c r="Q3324" s="12"/>
      <c r="R3324" s="12"/>
      <c r="S3324" s="12"/>
    </row>
    <row r="3325" spans="1:19" s="1" customFormat="1" x14ac:dyDescent="0.4">
      <c r="A3325" s="12"/>
      <c r="B3325" s="12"/>
      <c r="C3325" s="42"/>
      <c r="D3325" s="12"/>
      <c r="E3325" s="12"/>
      <c r="F3325" s="12"/>
      <c r="G3325" s="12"/>
      <c r="H3325" s="12"/>
      <c r="I3325" s="12"/>
      <c r="J3325" s="12"/>
      <c r="K3325" s="12"/>
      <c r="L3325" s="12"/>
      <c r="M3325" s="49"/>
      <c r="N3325" s="49"/>
      <c r="O3325" s="12"/>
      <c r="P3325" s="12"/>
      <c r="Q3325" s="12"/>
      <c r="R3325" s="12"/>
      <c r="S3325" s="12"/>
    </row>
    <row r="3326" spans="1:19" s="1" customFormat="1" x14ac:dyDescent="0.4">
      <c r="A3326" s="12"/>
      <c r="B3326" s="12"/>
      <c r="C3326" s="42"/>
      <c r="D3326" s="12"/>
      <c r="E3326" s="12"/>
      <c r="F3326" s="12"/>
      <c r="G3326" s="12"/>
      <c r="H3326" s="12"/>
      <c r="I3326" s="12"/>
      <c r="J3326" s="12"/>
      <c r="K3326" s="12"/>
      <c r="L3326" s="12"/>
      <c r="M3326" s="49"/>
      <c r="N3326" s="49"/>
      <c r="O3326" s="12"/>
      <c r="P3326" s="12"/>
      <c r="Q3326" s="12"/>
      <c r="R3326" s="12"/>
      <c r="S3326" s="12"/>
    </row>
    <row r="3327" spans="1:19" s="1" customFormat="1" x14ac:dyDescent="0.4">
      <c r="A3327" s="12"/>
      <c r="B3327" s="12"/>
      <c r="C3327" s="42"/>
      <c r="D3327" s="12"/>
      <c r="E3327" s="12"/>
      <c r="F3327" s="12"/>
      <c r="G3327" s="12"/>
      <c r="H3327" s="12"/>
      <c r="I3327" s="12"/>
      <c r="J3327" s="12"/>
      <c r="K3327" s="12"/>
      <c r="L3327" s="12"/>
      <c r="M3327" s="49"/>
      <c r="N3327" s="49"/>
      <c r="O3327" s="12"/>
      <c r="P3327" s="12"/>
      <c r="Q3327" s="12"/>
      <c r="R3327" s="12"/>
      <c r="S3327" s="12"/>
    </row>
    <row r="3328" spans="1:19" s="1" customFormat="1" x14ac:dyDescent="0.4">
      <c r="A3328" s="12"/>
      <c r="B3328" s="12"/>
      <c r="C3328" s="42"/>
      <c r="D3328" s="12"/>
      <c r="E3328" s="12"/>
      <c r="F3328" s="12"/>
      <c r="G3328" s="12"/>
      <c r="H3328" s="12"/>
      <c r="I3328" s="12"/>
      <c r="J3328" s="12"/>
      <c r="K3328" s="12"/>
      <c r="L3328" s="12"/>
      <c r="M3328" s="49"/>
      <c r="N3328" s="49"/>
      <c r="O3328" s="12"/>
      <c r="P3328" s="12"/>
      <c r="Q3328" s="12"/>
      <c r="R3328" s="12"/>
      <c r="S3328" s="12"/>
    </row>
    <row r="3329" spans="1:19" s="1" customFormat="1" x14ac:dyDescent="0.4">
      <c r="A3329" s="12"/>
      <c r="B3329" s="12"/>
      <c r="C3329" s="42"/>
      <c r="D3329" s="12"/>
      <c r="E3329" s="12"/>
      <c r="F3329" s="12"/>
      <c r="G3329" s="12"/>
      <c r="H3329" s="12"/>
      <c r="I3329" s="12"/>
      <c r="J3329" s="12"/>
      <c r="K3329" s="12"/>
      <c r="L3329" s="12"/>
      <c r="M3329" s="49"/>
      <c r="N3329" s="49"/>
      <c r="O3329" s="12"/>
      <c r="P3329" s="12"/>
      <c r="Q3329" s="12"/>
      <c r="R3329" s="12"/>
      <c r="S3329" s="12"/>
    </row>
    <row r="3330" spans="1:19" s="1" customFormat="1" x14ac:dyDescent="0.4">
      <c r="A3330" s="12"/>
      <c r="B3330" s="12"/>
      <c r="C3330" s="42"/>
      <c r="D3330" s="12"/>
      <c r="E3330" s="12"/>
      <c r="F3330" s="12"/>
      <c r="G3330" s="12"/>
      <c r="H3330" s="12"/>
      <c r="I3330" s="12"/>
      <c r="J3330" s="12"/>
      <c r="K3330" s="12"/>
      <c r="L3330" s="12"/>
      <c r="M3330" s="49"/>
      <c r="N3330" s="49"/>
      <c r="O3330" s="12"/>
      <c r="P3330" s="12"/>
      <c r="Q3330" s="12"/>
      <c r="R3330" s="12"/>
      <c r="S3330" s="12"/>
    </row>
    <row r="3331" spans="1:19" s="1" customFormat="1" x14ac:dyDescent="0.4">
      <c r="A3331" s="12"/>
      <c r="B3331" s="12"/>
      <c r="C3331" s="42"/>
      <c r="D3331" s="12"/>
      <c r="E3331" s="12"/>
      <c r="F3331" s="12"/>
      <c r="G3331" s="12"/>
      <c r="H3331" s="12"/>
      <c r="I3331" s="12"/>
      <c r="J3331" s="12"/>
      <c r="K3331" s="12"/>
      <c r="L3331" s="12"/>
      <c r="M3331" s="49"/>
      <c r="N3331" s="49"/>
      <c r="O3331" s="12"/>
      <c r="P3331" s="12"/>
      <c r="Q3331" s="12"/>
      <c r="R3331" s="12"/>
      <c r="S3331" s="12"/>
    </row>
    <row r="3332" spans="1:19" s="1" customFormat="1" x14ac:dyDescent="0.4">
      <c r="A3332" s="12"/>
      <c r="B3332" s="12"/>
      <c r="C3332" s="42"/>
      <c r="D3332" s="12"/>
      <c r="E3332" s="12"/>
      <c r="F3332" s="12"/>
      <c r="G3332" s="12"/>
      <c r="H3332" s="12"/>
      <c r="I3332" s="12"/>
      <c r="J3332" s="12"/>
      <c r="K3332" s="12"/>
      <c r="L3332" s="12"/>
      <c r="M3332" s="49"/>
      <c r="N3332" s="49"/>
      <c r="O3332" s="12"/>
      <c r="P3332" s="12"/>
      <c r="Q3332" s="12"/>
      <c r="R3332" s="12"/>
      <c r="S3332" s="12"/>
    </row>
    <row r="3333" spans="1:19" s="1" customFormat="1" x14ac:dyDescent="0.4">
      <c r="A3333" s="12"/>
      <c r="B3333" s="12"/>
      <c r="C3333" s="42"/>
      <c r="D3333" s="12"/>
      <c r="E3333" s="12"/>
      <c r="F3333" s="12"/>
      <c r="G3333" s="12"/>
      <c r="H3333" s="12"/>
      <c r="I3333" s="12"/>
      <c r="J3333" s="12"/>
      <c r="K3333" s="12"/>
      <c r="L3333" s="12"/>
      <c r="M3333" s="49"/>
      <c r="N3333" s="49"/>
      <c r="O3333" s="12"/>
      <c r="P3333" s="12"/>
      <c r="Q3333" s="12"/>
      <c r="R3333" s="12"/>
      <c r="S3333" s="12"/>
    </row>
    <row r="3334" spans="1:19" s="1" customFormat="1" x14ac:dyDescent="0.4">
      <c r="A3334" s="12"/>
      <c r="B3334" s="12"/>
      <c r="C3334" s="42"/>
      <c r="D3334" s="12"/>
      <c r="E3334" s="12"/>
      <c r="F3334" s="12"/>
      <c r="G3334" s="12"/>
      <c r="H3334" s="12"/>
      <c r="I3334" s="12"/>
      <c r="J3334" s="12"/>
      <c r="K3334" s="12"/>
      <c r="L3334" s="12"/>
      <c r="M3334" s="49"/>
      <c r="N3334" s="49"/>
      <c r="O3334" s="12"/>
      <c r="P3334" s="12"/>
      <c r="Q3334" s="12"/>
      <c r="R3334" s="12"/>
      <c r="S3334" s="12"/>
    </row>
    <row r="3335" spans="1:19" s="1" customFormat="1" x14ac:dyDescent="0.4">
      <c r="A3335" s="12"/>
      <c r="B3335" s="12"/>
      <c r="C3335" s="42"/>
      <c r="D3335" s="12"/>
      <c r="E3335" s="12"/>
      <c r="F3335" s="12"/>
      <c r="G3335" s="12"/>
      <c r="H3335" s="12"/>
      <c r="I3335" s="12"/>
      <c r="J3335" s="12"/>
      <c r="K3335" s="12"/>
      <c r="L3335" s="12"/>
      <c r="M3335" s="49"/>
      <c r="N3335" s="49"/>
      <c r="O3335" s="12"/>
      <c r="P3335" s="12"/>
      <c r="Q3335" s="12"/>
      <c r="R3335" s="12"/>
      <c r="S3335" s="12"/>
    </row>
    <row r="3336" spans="1:19" s="1" customFormat="1" x14ac:dyDescent="0.4">
      <c r="A3336" s="12"/>
      <c r="B3336" s="12"/>
      <c r="C3336" s="42"/>
      <c r="D3336" s="12"/>
      <c r="E3336" s="12"/>
      <c r="F3336" s="12"/>
      <c r="G3336" s="12"/>
      <c r="H3336" s="12"/>
      <c r="I3336" s="12"/>
      <c r="J3336" s="12"/>
      <c r="K3336" s="12"/>
      <c r="L3336" s="12"/>
      <c r="M3336" s="49"/>
      <c r="N3336" s="49"/>
      <c r="O3336" s="12"/>
      <c r="P3336" s="12"/>
      <c r="Q3336" s="12"/>
      <c r="R3336" s="12"/>
      <c r="S3336" s="12"/>
    </row>
    <row r="3337" spans="1:19" s="1" customFormat="1" x14ac:dyDescent="0.4">
      <c r="A3337" s="12"/>
      <c r="B3337" s="12"/>
      <c r="C3337" s="42"/>
      <c r="D3337" s="12"/>
      <c r="E3337" s="12"/>
      <c r="F3337" s="12"/>
      <c r="G3337" s="12"/>
      <c r="H3337" s="12"/>
      <c r="I3337" s="12"/>
      <c r="J3337" s="12"/>
      <c r="K3337" s="12"/>
      <c r="L3337" s="12"/>
      <c r="M3337" s="49"/>
      <c r="N3337" s="49"/>
      <c r="O3337" s="12"/>
      <c r="P3337" s="12"/>
      <c r="Q3337" s="12"/>
      <c r="R3337" s="12"/>
      <c r="S3337" s="12"/>
    </row>
    <row r="3338" spans="1:19" s="1" customFormat="1" x14ac:dyDescent="0.4">
      <c r="A3338" s="12"/>
      <c r="B3338" s="12"/>
      <c r="C3338" s="42"/>
      <c r="D3338" s="12"/>
      <c r="E3338" s="12"/>
      <c r="F3338" s="12"/>
      <c r="G3338" s="12"/>
      <c r="H3338" s="12"/>
      <c r="I3338" s="12"/>
      <c r="J3338" s="12"/>
      <c r="K3338" s="12"/>
      <c r="L3338" s="12"/>
      <c r="M3338" s="49"/>
      <c r="N3338" s="49"/>
      <c r="O3338" s="12"/>
      <c r="P3338" s="12"/>
      <c r="Q3338" s="12"/>
      <c r="R3338" s="12"/>
      <c r="S3338" s="12"/>
    </row>
    <row r="3339" spans="1:19" s="1" customFormat="1" x14ac:dyDescent="0.4">
      <c r="A3339" s="12"/>
      <c r="B3339" s="12"/>
      <c r="C3339" s="42"/>
      <c r="D3339" s="12"/>
      <c r="E3339" s="12"/>
      <c r="F3339" s="12"/>
      <c r="G3339" s="12"/>
      <c r="H3339" s="12"/>
      <c r="I3339" s="12"/>
      <c r="J3339" s="12"/>
      <c r="K3339" s="12"/>
      <c r="L3339" s="12"/>
      <c r="M3339" s="49"/>
      <c r="N3339" s="49"/>
      <c r="O3339" s="12"/>
      <c r="P3339" s="12"/>
      <c r="Q3339" s="12"/>
      <c r="R3339" s="12"/>
      <c r="S3339" s="12"/>
    </row>
    <row r="3340" spans="1:19" s="1" customFormat="1" x14ac:dyDescent="0.4">
      <c r="A3340" s="12"/>
      <c r="B3340" s="12"/>
      <c r="C3340" s="42"/>
      <c r="D3340" s="12"/>
      <c r="E3340" s="12"/>
      <c r="F3340" s="12"/>
      <c r="G3340" s="12"/>
      <c r="H3340" s="12"/>
      <c r="I3340" s="12"/>
      <c r="J3340" s="12"/>
      <c r="K3340" s="12"/>
      <c r="L3340" s="12"/>
      <c r="M3340" s="49"/>
      <c r="N3340" s="49"/>
      <c r="O3340" s="12"/>
      <c r="P3340" s="12"/>
      <c r="Q3340" s="12"/>
      <c r="R3340" s="12"/>
      <c r="S3340" s="12"/>
    </row>
    <row r="3341" spans="1:19" s="1" customFormat="1" x14ac:dyDescent="0.4">
      <c r="A3341" s="12"/>
      <c r="B3341" s="12"/>
      <c r="C3341" s="42"/>
      <c r="D3341" s="12"/>
      <c r="E3341" s="12"/>
      <c r="F3341" s="12"/>
      <c r="G3341" s="12"/>
      <c r="H3341" s="12"/>
      <c r="I3341" s="12"/>
      <c r="J3341" s="12"/>
      <c r="K3341" s="12"/>
      <c r="L3341" s="12"/>
      <c r="M3341" s="49"/>
      <c r="N3341" s="49"/>
      <c r="O3341" s="12"/>
      <c r="P3341" s="12"/>
      <c r="Q3341" s="12"/>
      <c r="R3341" s="12"/>
      <c r="S3341" s="12"/>
    </row>
    <row r="3342" spans="1:19" s="1" customFormat="1" x14ac:dyDescent="0.4">
      <c r="A3342" s="12"/>
      <c r="B3342" s="12"/>
      <c r="C3342" s="42"/>
      <c r="D3342" s="12"/>
      <c r="E3342" s="12"/>
      <c r="F3342" s="12"/>
      <c r="G3342" s="12"/>
      <c r="H3342" s="12"/>
      <c r="I3342" s="12"/>
      <c r="J3342" s="12"/>
      <c r="K3342" s="12"/>
      <c r="L3342" s="12"/>
      <c r="M3342" s="49"/>
      <c r="N3342" s="49"/>
      <c r="O3342" s="12"/>
      <c r="P3342" s="12"/>
      <c r="Q3342" s="12"/>
      <c r="R3342" s="12"/>
      <c r="S3342" s="12"/>
    </row>
    <row r="3343" spans="1:19" s="1" customFormat="1" x14ac:dyDescent="0.4">
      <c r="A3343" s="12"/>
      <c r="B3343" s="12"/>
      <c r="C3343" s="42"/>
      <c r="D3343" s="12"/>
      <c r="E3343" s="12"/>
      <c r="F3343" s="12"/>
      <c r="G3343" s="12"/>
      <c r="H3343" s="12"/>
      <c r="I3343" s="12"/>
      <c r="J3343" s="12"/>
      <c r="K3343" s="12"/>
      <c r="L3343" s="12"/>
      <c r="M3343" s="49"/>
      <c r="N3343" s="49"/>
      <c r="O3343" s="12"/>
      <c r="P3343" s="12"/>
      <c r="Q3343" s="12"/>
      <c r="R3343" s="12"/>
      <c r="S3343" s="12"/>
    </row>
    <row r="3344" spans="1:19" s="1" customFormat="1" x14ac:dyDescent="0.4">
      <c r="A3344" s="12"/>
      <c r="B3344" s="12"/>
      <c r="C3344" s="42"/>
      <c r="D3344" s="12"/>
      <c r="E3344" s="12"/>
      <c r="F3344" s="12"/>
      <c r="G3344" s="12"/>
      <c r="H3344" s="12"/>
      <c r="I3344" s="12"/>
      <c r="J3344" s="12"/>
      <c r="K3344" s="12"/>
      <c r="L3344" s="12"/>
      <c r="M3344" s="49"/>
      <c r="N3344" s="49"/>
      <c r="O3344" s="12"/>
      <c r="P3344" s="12"/>
      <c r="Q3344" s="12"/>
      <c r="R3344" s="12"/>
      <c r="S3344" s="12"/>
    </row>
    <row r="3345" spans="1:19" s="1" customFormat="1" x14ac:dyDescent="0.4">
      <c r="A3345" s="12"/>
      <c r="B3345" s="12"/>
      <c r="C3345" s="42"/>
      <c r="D3345" s="12"/>
      <c r="E3345" s="12"/>
      <c r="F3345" s="12"/>
      <c r="G3345" s="12"/>
      <c r="H3345" s="12"/>
      <c r="I3345" s="12"/>
      <c r="J3345" s="12"/>
      <c r="K3345" s="12"/>
      <c r="L3345" s="12"/>
      <c r="M3345" s="49"/>
      <c r="N3345" s="49"/>
      <c r="O3345" s="12"/>
      <c r="P3345" s="12"/>
      <c r="Q3345" s="12"/>
      <c r="R3345" s="12"/>
      <c r="S3345" s="12"/>
    </row>
    <row r="3346" spans="1:19" s="1" customFormat="1" x14ac:dyDescent="0.4">
      <c r="A3346" s="12"/>
      <c r="B3346" s="12"/>
      <c r="C3346" s="42"/>
      <c r="D3346" s="12"/>
      <c r="E3346" s="12"/>
      <c r="F3346" s="12"/>
      <c r="G3346" s="12"/>
      <c r="H3346" s="12"/>
      <c r="I3346" s="12"/>
      <c r="J3346" s="12"/>
      <c r="K3346" s="12"/>
      <c r="L3346" s="12"/>
      <c r="M3346" s="49"/>
      <c r="N3346" s="49"/>
      <c r="O3346" s="12"/>
      <c r="P3346" s="12"/>
      <c r="Q3346" s="12"/>
      <c r="R3346" s="12"/>
      <c r="S3346" s="12"/>
    </row>
    <row r="3347" spans="1:19" s="1" customFormat="1" x14ac:dyDescent="0.4">
      <c r="A3347" s="12"/>
      <c r="B3347" s="12"/>
      <c r="C3347" s="42"/>
      <c r="D3347" s="12"/>
      <c r="E3347" s="12"/>
      <c r="F3347" s="12"/>
      <c r="G3347" s="12"/>
      <c r="H3347" s="12"/>
      <c r="I3347" s="12"/>
      <c r="J3347" s="12"/>
      <c r="K3347" s="12"/>
      <c r="L3347" s="12"/>
      <c r="M3347" s="49"/>
      <c r="N3347" s="49"/>
      <c r="O3347" s="12"/>
      <c r="P3347" s="12"/>
      <c r="Q3347" s="12"/>
      <c r="R3347" s="12"/>
      <c r="S3347" s="12"/>
    </row>
    <row r="3348" spans="1:19" s="1" customFormat="1" x14ac:dyDescent="0.4">
      <c r="A3348" s="12"/>
      <c r="B3348" s="12"/>
      <c r="C3348" s="42"/>
      <c r="D3348" s="12"/>
      <c r="E3348" s="12"/>
      <c r="F3348" s="12"/>
      <c r="G3348" s="12"/>
      <c r="H3348" s="12"/>
      <c r="I3348" s="12"/>
      <c r="J3348" s="12"/>
      <c r="K3348" s="12"/>
      <c r="L3348" s="12"/>
      <c r="M3348" s="49"/>
      <c r="N3348" s="49"/>
      <c r="O3348" s="12"/>
      <c r="P3348" s="12"/>
      <c r="Q3348" s="12"/>
      <c r="R3348" s="12"/>
      <c r="S3348" s="12"/>
    </row>
    <row r="3349" spans="1:19" s="1" customFormat="1" x14ac:dyDescent="0.4">
      <c r="A3349" s="12"/>
      <c r="B3349" s="12"/>
      <c r="C3349" s="42"/>
      <c r="D3349" s="12"/>
      <c r="E3349" s="12"/>
      <c r="F3349" s="12"/>
      <c r="G3349" s="12"/>
      <c r="H3349" s="12"/>
      <c r="I3349" s="12"/>
      <c r="J3349" s="12"/>
      <c r="K3349" s="12"/>
      <c r="L3349" s="12"/>
      <c r="M3349" s="49"/>
      <c r="N3349" s="49"/>
      <c r="O3349" s="12"/>
      <c r="P3349" s="12"/>
      <c r="Q3349" s="12"/>
      <c r="R3349" s="12"/>
      <c r="S3349" s="12"/>
    </row>
    <row r="3350" spans="1:19" s="1" customFormat="1" x14ac:dyDescent="0.4">
      <c r="A3350" s="12"/>
      <c r="B3350" s="12"/>
      <c r="C3350" s="42"/>
      <c r="D3350" s="12"/>
      <c r="E3350" s="12"/>
      <c r="F3350" s="12"/>
      <c r="G3350" s="12"/>
      <c r="H3350" s="12"/>
      <c r="I3350" s="12"/>
      <c r="J3350" s="12"/>
      <c r="K3350" s="12"/>
      <c r="L3350" s="12"/>
      <c r="M3350" s="49"/>
      <c r="N3350" s="49"/>
      <c r="O3350" s="12"/>
      <c r="P3350" s="12"/>
      <c r="Q3350" s="12"/>
      <c r="R3350" s="12"/>
      <c r="S3350" s="12"/>
    </row>
    <row r="3351" spans="1:19" s="1" customFormat="1" x14ac:dyDescent="0.4">
      <c r="A3351" s="12"/>
      <c r="B3351" s="12"/>
      <c r="C3351" s="42"/>
      <c r="D3351" s="12"/>
      <c r="E3351" s="12"/>
      <c r="F3351" s="12"/>
      <c r="G3351" s="12"/>
      <c r="H3351" s="12"/>
      <c r="I3351" s="12"/>
      <c r="J3351" s="12"/>
      <c r="K3351" s="12"/>
      <c r="L3351" s="12"/>
      <c r="M3351" s="49"/>
      <c r="N3351" s="49"/>
      <c r="O3351" s="12"/>
      <c r="P3351" s="12"/>
      <c r="Q3351" s="12"/>
      <c r="R3351" s="12"/>
      <c r="S3351" s="12"/>
    </row>
    <row r="3352" spans="1:19" s="1" customFormat="1" x14ac:dyDescent="0.4">
      <c r="A3352" s="12"/>
      <c r="B3352" s="12"/>
      <c r="C3352" s="42"/>
      <c r="D3352" s="12"/>
      <c r="E3352" s="12"/>
      <c r="F3352" s="12"/>
      <c r="G3352" s="12"/>
      <c r="H3352" s="12"/>
      <c r="I3352" s="12"/>
      <c r="J3352" s="12"/>
      <c r="K3352" s="12"/>
      <c r="L3352" s="12"/>
      <c r="M3352" s="49"/>
      <c r="N3352" s="49"/>
      <c r="O3352" s="12"/>
      <c r="P3352" s="12"/>
      <c r="Q3352" s="12"/>
      <c r="R3352" s="12"/>
      <c r="S3352" s="12"/>
    </row>
    <row r="3353" spans="1:19" s="1" customFormat="1" x14ac:dyDescent="0.4">
      <c r="A3353" s="12"/>
      <c r="B3353" s="12"/>
      <c r="C3353" s="42"/>
      <c r="D3353" s="12"/>
      <c r="E3353" s="12"/>
      <c r="F3353" s="12"/>
      <c r="G3353" s="12"/>
      <c r="H3353" s="12"/>
      <c r="I3353" s="12"/>
      <c r="J3353" s="12"/>
      <c r="K3353" s="12"/>
      <c r="L3353" s="12"/>
      <c r="M3353" s="49"/>
      <c r="N3353" s="49"/>
      <c r="O3353" s="12"/>
      <c r="P3353" s="12"/>
      <c r="Q3353" s="12"/>
      <c r="R3353" s="12"/>
      <c r="S3353" s="12"/>
    </row>
    <row r="3354" spans="1:19" s="1" customFormat="1" x14ac:dyDescent="0.4">
      <c r="A3354" s="12"/>
      <c r="B3354" s="12"/>
      <c r="C3354" s="42"/>
      <c r="D3354" s="12"/>
      <c r="E3354" s="12"/>
      <c r="F3354" s="12"/>
      <c r="G3354" s="12"/>
      <c r="H3354" s="12"/>
      <c r="I3354" s="12"/>
      <c r="J3354" s="12"/>
      <c r="K3354" s="12"/>
      <c r="L3354" s="12"/>
      <c r="M3354" s="49"/>
      <c r="N3354" s="49"/>
      <c r="O3354" s="12"/>
      <c r="P3354" s="12"/>
      <c r="Q3354" s="12"/>
      <c r="R3354" s="12"/>
      <c r="S3354" s="12"/>
    </row>
    <row r="3355" spans="1:19" s="1" customFormat="1" x14ac:dyDescent="0.4">
      <c r="A3355" s="12"/>
      <c r="B3355" s="12"/>
      <c r="C3355" s="42"/>
      <c r="D3355" s="12"/>
      <c r="E3355" s="12"/>
      <c r="F3355" s="12"/>
      <c r="G3355" s="12"/>
      <c r="H3355" s="12"/>
      <c r="I3355" s="12"/>
      <c r="J3355" s="12"/>
      <c r="K3355" s="12"/>
      <c r="L3355" s="12"/>
      <c r="M3355" s="49"/>
      <c r="N3355" s="49"/>
      <c r="O3355" s="12"/>
      <c r="P3355" s="12"/>
      <c r="Q3355" s="12"/>
      <c r="R3355" s="12"/>
      <c r="S3355" s="12"/>
    </row>
    <row r="3356" spans="1:19" s="1" customFormat="1" x14ac:dyDescent="0.4">
      <c r="A3356" s="12"/>
      <c r="B3356" s="12"/>
      <c r="C3356" s="42"/>
      <c r="D3356" s="12"/>
      <c r="E3356" s="12"/>
      <c r="F3356" s="12"/>
      <c r="G3356" s="12"/>
      <c r="H3356" s="12"/>
      <c r="I3356" s="12"/>
      <c r="J3356" s="12"/>
      <c r="K3356" s="12"/>
      <c r="L3356" s="12"/>
      <c r="M3356" s="49"/>
      <c r="N3356" s="49"/>
      <c r="O3356" s="12"/>
      <c r="P3356" s="12"/>
      <c r="Q3356" s="12"/>
      <c r="R3356" s="12"/>
      <c r="S3356" s="12"/>
    </row>
    <row r="3357" spans="1:19" s="1" customFormat="1" x14ac:dyDescent="0.4">
      <c r="A3357" s="12"/>
      <c r="B3357" s="12"/>
      <c r="C3357" s="42"/>
      <c r="D3357" s="12"/>
      <c r="E3357" s="12"/>
      <c r="F3357" s="12"/>
      <c r="G3357" s="12"/>
      <c r="H3357" s="12"/>
      <c r="I3357" s="12"/>
      <c r="J3357" s="12"/>
      <c r="K3357" s="12"/>
      <c r="L3357" s="12"/>
      <c r="M3357" s="49"/>
      <c r="N3357" s="49"/>
      <c r="O3357" s="12"/>
      <c r="P3357" s="12"/>
      <c r="Q3357" s="12"/>
      <c r="R3357" s="12"/>
      <c r="S3357" s="12"/>
    </row>
    <row r="3358" spans="1:19" s="1" customFormat="1" x14ac:dyDescent="0.4">
      <c r="A3358" s="12"/>
      <c r="B3358" s="12"/>
      <c r="C3358" s="42"/>
      <c r="D3358" s="12"/>
      <c r="E3358" s="12"/>
      <c r="F3358" s="12"/>
      <c r="G3358" s="12"/>
      <c r="H3358" s="12"/>
      <c r="I3358" s="12"/>
      <c r="J3358" s="12"/>
      <c r="K3358" s="12"/>
      <c r="L3358" s="12"/>
      <c r="M3358" s="49"/>
      <c r="N3358" s="49"/>
      <c r="O3358" s="12"/>
      <c r="P3358" s="12"/>
      <c r="Q3358" s="12"/>
      <c r="R3358" s="12"/>
      <c r="S3358" s="12"/>
    </row>
    <row r="3359" spans="1:19" s="1" customFormat="1" x14ac:dyDescent="0.4">
      <c r="A3359" s="12"/>
      <c r="B3359" s="12"/>
      <c r="C3359" s="42"/>
      <c r="D3359" s="12"/>
      <c r="E3359" s="12"/>
      <c r="F3359" s="12"/>
      <c r="G3359" s="12"/>
      <c r="H3359" s="12"/>
      <c r="I3359" s="12"/>
      <c r="J3359" s="12"/>
      <c r="K3359" s="12"/>
      <c r="L3359" s="12"/>
      <c r="M3359" s="49"/>
      <c r="N3359" s="49"/>
      <c r="O3359" s="12"/>
      <c r="P3359" s="12"/>
      <c r="Q3359" s="12"/>
      <c r="R3359" s="12"/>
      <c r="S3359" s="12"/>
    </row>
    <row r="3360" spans="1:19" s="1" customFormat="1" x14ac:dyDescent="0.4">
      <c r="A3360" s="12"/>
      <c r="B3360" s="12"/>
      <c r="C3360" s="42"/>
      <c r="D3360" s="12"/>
      <c r="E3360" s="12"/>
      <c r="F3360" s="12"/>
      <c r="G3360" s="12"/>
      <c r="H3360" s="12"/>
      <c r="I3360" s="12"/>
      <c r="J3360" s="12"/>
      <c r="K3360" s="12"/>
      <c r="L3360" s="12"/>
      <c r="M3360" s="49"/>
      <c r="N3360" s="49"/>
      <c r="O3360" s="12"/>
      <c r="P3360" s="12"/>
      <c r="Q3360" s="12"/>
      <c r="R3360" s="12"/>
      <c r="S3360" s="12"/>
    </row>
    <row r="3361" spans="1:19" s="1" customFormat="1" x14ac:dyDescent="0.4">
      <c r="A3361" s="12"/>
      <c r="B3361" s="12"/>
      <c r="C3361" s="42"/>
      <c r="D3361" s="12"/>
      <c r="E3361" s="12"/>
      <c r="F3361" s="12"/>
      <c r="G3361" s="12"/>
      <c r="H3361" s="12"/>
      <c r="I3361" s="12"/>
      <c r="J3361" s="12"/>
      <c r="K3361" s="12"/>
      <c r="L3361" s="12"/>
      <c r="M3361" s="49"/>
      <c r="N3361" s="49"/>
      <c r="O3361" s="12"/>
      <c r="P3361" s="12"/>
      <c r="Q3361" s="12"/>
      <c r="R3361" s="12"/>
      <c r="S3361" s="12"/>
    </row>
    <row r="3362" spans="1:19" s="1" customFormat="1" x14ac:dyDescent="0.4">
      <c r="A3362" s="12"/>
      <c r="B3362" s="12"/>
      <c r="C3362" s="42"/>
      <c r="D3362" s="12"/>
      <c r="E3362" s="12"/>
      <c r="F3362" s="12"/>
      <c r="G3362" s="12"/>
      <c r="H3362" s="12"/>
      <c r="I3362" s="12"/>
      <c r="J3362" s="12"/>
      <c r="K3362" s="12"/>
      <c r="L3362" s="12"/>
      <c r="M3362" s="49"/>
      <c r="N3362" s="49"/>
      <c r="O3362" s="12"/>
      <c r="P3362" s="12"/>
      <c r="Q3362" s="12"/>
      <c r="R3362" s="12"/>
      <c r="S3362" s="12"/>
    </row>
    <row r="3363" spans="1:19" s="1" customFormat="1" x14ac:dyDescent="0.4">
      <c r="A3363" s="12"/>
      <c r="B3363" s="12"/>
      <c r="C3363" s="42"/>
      <c r="D3363" s="12"/>
      <c r="E3363" s="12"/>
      <c r="F3363" s="12"/>
      <c r="G3363" s="12"/>
      <c r="H3363" s="12"/>
      <c r="I3363" s="12"/>
      <c r="J3363" s="12"/>
      <c r="K3363" s="12"/>
      <c r="L3363" s="12"/>
      <c r="M3363" s="49"/>
      <c r="N3363" s="49"/>
      <c r="O3363" s="12"/>
      <c r="P3363" s="12"/>
      <c r="Q3363" s="12"/>
      <c r="R3363" s="12"/>
      <c r="S3363" s="12"/>
    </row>
    <row r="3364" spans="1:19" s="1" customFormat="1" x14ac:dyDescent="0.4">
      <c r="A3364" s="12"/>
      <c r="B3364" s="12"/>
      <c r="C3364" s="42"/>
      <c r="D3364" s="12"/>
      <c r="E3364" s="12"/>
      <c r="F3364" s="12"/>
      <c r="G3364" s="12"/>
      <c r="H3364" s="12"/>
      <c r="I3364" s="12"/>
      <c r="J3364" s="12"/>
      <c r="K3364" s="12"/>
      <c r="L3364" s="12"/>
      <c r="M3364" s="49"/>
      <c r="N3364" s="49"/>
      <c r="O3364" s="12"/>
      <c r="P3364" s="12"/>
      <c r="Q3364" s="12"/>
      <c r="R3364" s="12"/>
      <c r="S3364" s="12"/>
    </row>
    <row r="3365" spans="1:19" s="1" customFormat="1" x14ac:dyDescent="0.4">
      <c r="A3365" s="12"/>
      <c r="B3365" s="12"/>
      <c r="C3365" s="42"/>
      <c r="D3365" s="12"/>
      <c r="E3365" s="12"/>
      <c r="F3365" s="12"/>
      <c r="G3365" s="12"/>
      <c r="H3365" s="12"/>
      <c r="I3365" s="12"/>
      <c r="J3365" s="12"/>
      <c r="K3365" s="12"/>
      <c r="L3365" s="12"/>
      <c r="M3365" s="49"/>
      <c r="N3365" s="49"/>
      <c r="O3365" s="12"/>
      <c r="P3365" s="12"/>
      <c r="Q3365" s="12"/>
      <c r="R3365" s="12"/>
      <c r="S3365" s="12"/>
    </row>
    <row r="3366" spans="1:19" s="1" customFormat="1" x14ac:dyDescent="0.4">
      <c r="A3366" s="12"/>
      <c r="B3366" s="12"/>
      <c r="C3366" s="42"/>
      <c r="D3366" s="12"/>
      <c r="E3366" s="12"/>
      <c r="F3366" s="12"/>
      <c r="G3366" s="12"/>
      <c r="H3366" s="12"/>
      <c r="I3366" s="12"/>
      <c r="J3366" s="12"/>
      <c r="K3366" s="12"/>
      <c r="L3366" s="12"/>
      <c r="M3366" s="49"/>
      <c r="N3366" s="49"/>
      <c r="O3366" s="12"/>
      <c r="P3366" s="12"/>
      <c r="Q3366" s="12"/>
      <c r="R3366" s="12"/>
      <c r="S3366" s="12"/>
    </row>
    <row r="3367" spans="1:19" s="1" customFormat="1" x14ac:dyDescent="0.4">
      <c r="A3367" s="12"/>
      <c r="B3367" s="12"/>
      <c r="C3367" s="42"/>
      <c r="D3367" s="12"/>
      <c r="E3367" s="12"/>
      <c r="F3367" s="12"/>
      <c r="G3367" s="12"/>
      <c r="H3367" s="12"/>
      <c r="I3367" s="12"/>
      <c r="J3367" s="12"/>
      <c r="K3367" s="12"/>
      <c r="L3367" s="12"/>
      <c r="M3367" s="49"/>
      <c r="N3367" s="49"/>
      <c r="O3367" s="12"/>
      <c r="P3367" s="12"/>
      <c r="Q3367" s="12"/>
      <c r="R3367" s="12"/>
      <c r="S3367" s="12"/>
    </row>
    <row r="3368" spans="1:19" s="1" customFormat="1" x14ac:dyDescent="0.4">
      <c r="A3368" s="12"/>
      <c r="B3368" s="12"/>
      <c r="C3368" s="42"/>
      <c r="D3368" s="12"/>
      <c r="E3368" s="12"/>
      <c r="F3368" s="12"/>
      <c r="G3368" s="12"/>
      <c r="H3368" s="12"/>
      <c r="I3368" s="12"/>
      <c r="J3368" s="12"/>
      <c r="K3368" s="12"/>
      <c r="L3368" s="12"/>
      <c r="M3368" s="49"/>
      <c r="N3368" s="49"/>
      <c r="O3368" s="12"/>
      <c r="P3368" s="12"/>
      <c r="Q3368" s="12"/>
      <c r="R3368" s="12"/>
      <c r="S3368" s="12"/>
    </row>
    <row r="3369" spans="1:19" s="1" customFormat="1" x14ac:dyDescent="0.4">
      <c r="A3369" s="12"/>
      <c r="B3369" s="12"/>
      <c r="C3369" s="42"/>
      <c r="D3369" s="12"/>
      <c r="E3369" s="12"/>
      <c r="F3369" s="12"/>
      <c r="G3369" s="12"/>
      <c r="H3369" s="12"/>
      <c r="I3369" s="12"/>
      <c r="J3369" s="12"/>
      <c r="K3369" s="12"/>
      <c r="L3369" s="12"/>
      <c r="M3369" s="49"/>
      <c r="N3369" s="49"/>
      <c r="O3369" s="12"/>
      <c r="P3369" s="12"/>
      <c r="Q3369" s="12"/>
      <c r="R3369" s="12"/>
      <c r="S3369" s="12"/>
    </row>
    <row r="3370" spans="1:19" s="1" customFormat="1" x14ac:dyDescent="0.4">
      <c r="A3370" s="12"/>
      <c r="B3370" s="12"/>
      <c r="C3370" s="42"/>
      <c r="D3370" s="12"/>
      <c r="E3370" s="12"/>
      <c r="F3370" s="12"/>
      <c r="G3370" s="12"/>
      <c r="H3370" s="12"/>
      <c r="I3370" s="12"/>
      <c r="J3370" s="12"/>
      <c r="K3370" s="12"/>
      <c r="L3370" s="12"/>
      <c r="M3370" s="49"/>
      <c r="N3370" s="49"/>
      <c r="O3370" s="12"/>
      <c r="P3370" s="12"/>
      <c r="Q3370" s="12"/>
      <c r="R3370" s="12"/>
      <c r="S3370" s="12"/>
    </row>
    <row r="3371" spans="1:19" s="1" customFormat="1" x14ac:dyDescent="0.4">
      <c r="A3371" s="12"/>
      <c r="B3371" s="12"/>
      <c r="C3371" s="42"/>
      <c r="D3371" s="12"/>
      <c r="E3371" s="12"/>
      <c r="F3371" s="12"/>
      <c r="G3371" s="12"/>
      <c r="H3371" s="12"/>
      <c r="I3371" s="12"/>
      <c r="J3371" s="12"/>
      <c r="K3371" s="12"/>
      <c r="L3371" s="12"/>
      <c r="M3371" s="49"/>
      <c r="N3371" s="49"/>
      <c r="O3371" s="12"/>
      <c r="P3371" s="12"/>
      <c r="Q3371" s="12"/>
      <c r="R3371" s="12"/>
      <c r="S3371" s="12"/>
    </row>
    <row r="3372" spans="1:19" s="1" customFormat="1" x14ac:dyDescent="0.4">
      <c r="A3372" s="12"/>
      <c r="B3372" s="12"/>
      <c r="C3372" s="42"/>
      <c r="D3372" s="12"/>
      <c r="E3372" s="12"/>
      <c r="F3372" s="12"/>
      <c r="G3372" s="12"/>
      <c r="H3372" s="12"/>
      <c r="I3372" s="12"/>
      <c r="J3372" s="12"/>
      <c r="K3372" s="12"/>
      <c r="L3372" s="12"/>
      <c r="M3372" s="49"/>
      <c r="N3372" s="49"/>
      <c r="O3372" s="12"/>
      <c r="P3372" s="12"/>
      <c r="Q3372" s="12"/>
      <c r="R3372" s="12"/>
      <c r="S3372" s="12"/>
    </row>
    <row r="3373" spans="1:19" s="1" customFormat="1" x14ac:dyDescent="0.4">
      <c r="A3373" s="12"/>
      <c r="B3373" s="12"/>
      <c r="C3373" s="42"/>
      <c r="D3373" s="12"/>
      <c r="E3373" s="12"/>
      <c r="F3373" s="12"/>
      <c r="G3373" s="12"/>
      <c r="H3373" s="12"/>
      <c r="I3373" s="12"/>
      <c r="J3373" s="12"/>
      <c r="K3373" s="12"/>
      <c r="L3373" s="12"/>
      <c r="M3373" s="49"/>
      <c r="N3373" s="49"/>
      <c r="O3373" s="12"/>
      <c r="P3373" s="12"/>
      <c r="Q3373" s="12"/>
      <c r="R3373" s="12"/>
      <c r="S3373" s="12"/>
    </row>
    <row r="3374" spans="1:19" s="1" customFormat="1" x14ac:dyDescent="0.4">
      <c r="A3374" s="12"/>
      <c r="B3374" s="12"/>
      <c r="C3374" s="42"/>
      <c r="D3374" s="12"/>
      <c r="E3374" s="12"/>
      <c r="F3374" s="12"/>
      <c r="G3374" s="12"/>
      <c r="H3374" s="12"/>
      <c r="I3374" s="12"/>
      <c r="J3374" s="12"/>
      <c r="K3374" s="12"/>
      <c r="L3374" s="12"/>
      <c r="M3374" s="49"/>
      <c r="N3374" s="49"/>
      <c r="O3374" s="12"/>
      <c r="P3374" s="12"/>
      <c r="Q3374" s="12"/>
      <c r="R3374" s="12"/>
      <c r="S3374" s="12"/>
    </row>
    <row r="3375" spans="1:19" s="1" customFormat="1" x14ac:dyDescent="0.4">
      <c r="A3375" s="12"/>
      <c r="B3375" s="12"/>
      <c r="C3375" s="42"/>
      <c r="D3375" s="12"/>
      <c r="E3375" s="12"/>
      <c r="F3375" s="12"/>
      <c r="G3375" s="12"/>
      <c r="H3375" s="12"/>
      <c r="I3375" s="12"/>
      <c r="J3375" s="12"/>
      <c r="K3375" s="12"/>
      <c r="L3375" s="12"/>
      <c r="M3375" s="49"/>
      <c r="N3375" s="49"/>
      <c r="O3375" s="12"/>
      <c r="P3375" s="12"/>
      <c r="Q3375" s="12"/>
      <c r="R3375" s="12"/>
      <c r="S3375" s="12"/>
    </row>
    <row r="3376" spans="1:19" s="1" customFormat="1" x14ac:dyDescent="0.4">
      <c r="A3376" s="12"/>
      <c r="B3376" s="12"/>
      <c r="C3376" s="42"/>
      <c r="D3376" s="12"/>
      <c r="E3376" s="12"/>
      <c r="F3376" s="12"/>
      <c r="G3376" s="12"/>
      <c r="H3376" s="12"/>
      <c r="I3376" s="12"/>
      <c r="J3376" s="12"/>
      <c r="K3376" s="12"/>
      <c r="L3376" s="12"/>
      <c r="M3376" s="49"/>
      <c r="N3376" s="49"/>
      <c r="O3376" s="12"/>
      <c r="P3376" s="12"/>
      <c r="Q3376" s="12"/>
      <c r="R3376" s="12"/>
      <c r="S3376" s="12"/>
    </row>
    <row r="3377" spans="1:19" s="1" customFormat="1" x14ac:dyDescent="0.4">
      <c r="A3377" s="12"/>
      <c r="B3377" s="12"/>
      <c r="C3377" s="42"/>
      <c r="D3377" s="12"/>
      <c r="E3377" s="12"/>
      <c r="F3377" s="12"/>
      <c r="G3377" s="12"/>
      <c r="H3377" s="12"/>
      <c r="I3377" s="12"/>
      <c r="J3377" s="12"/>
      <c r="K3377" s="12"/>
      <c r="L3377" s="12"/>
      <c r="M3377" s="49"/>
      <c r="N3377" s="49"/>
      <c r="O3377" s="12"/>
      <c r="P3377" s="12"/>
      <c r="Q3377" s="12"/>
      <c r="R3377" s="12"/>
      <c r="S3377" s="12"/>
    </row>
    <row r="3378" spans="1:19" s="1" customFormat="1" x14ac:dyDescent="0.4">
      <c r="A3378" s="12"/>
      <c r="B3378" s="12"/>
      <c r="C3378" s="42"/>
      <c r="D3378" s="12"/>
      <c r="E3378" s="12"/>
      <c r="F3378" s="12"/>
      <c r="G3378" s="12"/>
      <c r="H3378" s="12"/>
      <c r="I3378" s="12"/>
      <c r="J3378" s="12"/>
      <c r="K3378" s="12"/>
      <c r="L3378" s="12"/>
      <c r="M3378" s="49"/>
      <c r="N3378" s="49"/>
      <c r="O3378" s="12"/>
      <c r="P3378" s="12"/>
      <c r="Q3378" s="12"/>
      <c r="R3378" s="12"/>
      <c r="S3378" s="12"/>
    </row>
    <row r="3379" spans="1:19" s="1" customFormat="1" x14ac:dyDescent="0.4">
      <c r="A3379" s="12"/>
      <c r="B3379" s="12"/>
      <c r="C3379" s="42"/>
      <c r="D3379" s="12"/>
      <c r="E3379" s="12"/>
      <c r="F3379" s="12"/>
      <c r="G3379" s="12"/>
      <c r="H3379" s="12"/>
      <c r="I3379" s="12"/>
      <c r="J3379" s="12"/>
      <c r="K3379" s="12"/>
      <c r="L3379" s="12"/>
      <c r="M3379" s="49"/>
      <c r="N3379" s="49"/>
      <c r="O3379" s="12"/>
      <c r="P3379" s="12"/>
      <c r="Q3379" s="12"/>
      <c r="R3379" s="12"/>
      <c r="S3379" s="12"/>
    </row>
    <row r="3380" spans="1:19" s="1" customFormat="1" x14ac:dyDescent="0.4">
      <c r="A3380" s="12"/>
      <c r="B3380" s="12"/>
      <c r="C3380" s="42"/>
      <c r="D3380" s="12"/>
      <c r="E3380" s="12"/>
      <c r="F3380" s="12"/>
      <c r="G3380" s="12"/>
      <c r="H3380" s="12"/>
      <c r="I3380" s="12"/>
      <c r="J3380" s="12"/>
      <c r="K3380" s="12"/>
      <c r="L3380" s="12"/>
      <c r="M3380" s="49"/>
      <c r="N3380" s="49"/>
      <c r="O3380" s="12"/>
      <c r="P3380" s="12"/>
      <c r="Q3380" s="12"/>
      <c r="R3380" s="12"/>
      <c r="S3380" s="12"/>
    </row>
    <row r="3381" spans="1:19" s="1" customFormat="1" x14ac:dyDescent="0.4">
      <c r="A3381" s="12"/>
      <c r="B3381" s="12"/>
      <c r="C3381" s="42"/>
      <c r="D3381" s="12"/>
      <c r="E3381" s="12"/>
      <c r="F3381" s="12"/>
      <c r="G3381" s="12"/>
      <c r="H3381" s="12"/>
      <c r="I3381" s="12"/>
      <c r="J3381" s="12"/>
      <c r="K3381" s="12"/>
      <c r="L3381" s="12"/>
      <c r="M3381" s="49"/>
      <c r="N3381" s="49"/>
      <c r="O3381" s="12"/>
      <c r="P3381" s="12"/>
      <c r="Q3381" s="12"/>
      <c r="R3381" s="12"/>
      <c r="S3381" s="12"/>
    </row>
    <row r="3382" spans="1:19" s="1" customFormat="1" x14ac:dyDescent="0.4">
      <c r="A3382" s="12"/>
      <c r="B3382" s="12"/>
      <c r="C3382" s="42"/>
      <c r="D3382" s="12"/>
      <c r="E3382" s="12"/>
      <c r="F3382" s="12"/>
      <c r="G3382" s="12"/>
      <c r="H3382" s="12"/>
      <c r="I3382" s="12"/>
      <c r="J3382" s="12"/>
      <c r="K3382" s="12"/>
      <c r="L3382" s="12"/>
      <c r="M3382" s="49"/>
      <c r="N3382" s="49"/>
      <c r="O3382" s="12"/>
      <c r="P3382" s="12"/>
      <c r="Q3382" s="12"/>
      <c r="R3382" s="12"/>
      <c r="S3382" s="12"/>
    </row>
    <row r="3383" spans="1:19" s="1" customFormat="1" x14ac:dyDescent="0.4">
      <c r="A3383" s="12"/>
      <c r="B3383" s="12"/>
      <c r="C3383" s="42"/>
      <c r="D3383" s="12"/>
      <c r="E3383" s="12"/>
      <c r="F3383" s="12"/>
      <c r="G3383" s="12"/>
      <c r="H3383" s="12"/>
      <c r="I3383" s="12"/>
      <c r="J3383" s="12"/>
      <c r="K3383" s="12"/>
      <c r="L3383" s="12"/>
      <c r="M3383" s="49"/>
      <c r="N3383" s="49"/>
      <c r="O3383" s="12"/>
      <c r="P3383" s="12"/>
      <c r="Q3383" s="12"/>
      <c r="R3383" s="12"/>
      <c r="S3383" s="12"/>
    </row>
    <row r="3384" spans="1:19" s="1" customFormat="1" x14ac:dyDescent="0.4">
      <c r="A3384" s="12"/>
      <c r="B3384" s="12"/>
      <c r="C3384" s="42"/>
      <c r="D3384" s="12"/>
      <c r="E3384" s="12"/>
      <c r="F3384" s="12"/>
      <c r="G3384" s="12"/>
      <c r="H3384" s="12"/>
      <c r="I3384" s="12"/>
      <c r="J3384" s="12"/>
      <c r="K3384" s="12"/>
      <c r="L3384" s="12"/>
      <c r="M3384" s="49"/>
      <c r="N3384" s="49"/>
      <c r="O3384" s="12"/>
      <c r="P3384" s="12"/>
      <c r="Q3384" s="12"/>
      <c r="R3384" s="12"/>
      <c r="S3384" s="12"/>
    </row>
    <row r="3385" spans="1:19" s="1" customFormat="1" x14ac:dyDescent="0.4">
      <c r="A3385" s="12"/>
      <c r="B3385" s="12"/>
      <c r="C3385" s="42"/>
      <c r="D3385" s="12"/>
      <c r="E3385" s="12"/>
      <c r="F3385" s="12"/>
      <c r="G3385" s="12"/>
      <c r="H3385" s="12"/>
      <c r="I3385" s="12"/>
      <c r="J3385" s="12"/>
      <c r="K3385" s="12"/>
      <c r="L3385" s="12"/>
      <c r="M3385" s="49"/>
      <c r="N3385" s="49"/>
      <c r="O3385" s="12"/>
      <c r="P3385" s="12"/>
      <c r="Q3385" s="12"/>
      <c r="R3385" s="12"/>
      <c r="S3385" s="12"/>
    </row>
    <row r="3386" spans="1:19" s="1" customFormat="1" x14ac:dyDescent="0.4">
      <c r="A3386" s="12"/>
      <c r="B3386" s="12"/>
      <c r="C3386" s="42"/>
      <c r="D3386" s="12"/>
      <c r="E3386" s="12"/>
      <c r="F3386" s="12"/>
      <c r="G3386" s="12"/>
      <c r="H3386" s="12"/>
      <c r="I3386" s="12"/>
      <c r="J3386" s="12"/>
      <c r="K3386" s="12"/>
      <c r="L3386" s="12"/>
      <c r="M3386" s="49"/>
      <c r="N3386" s="49"/>
      <c r="O3386" s="12"/>
      <c r="P3386" s="12"/>
      <c r="Q3386" s="12"/>
      <c r="R3386" s="12"/>
      <c r="S3386" s="12"/>
    </row>
    <row r="3387" spans="1:19" s="1" customFormat="1" x14ac:dyDescent="0.4">
      <c r="A3387" s="12"/>
      <c r="B3387" s="12"/>
      <c r="C3387" s="42"/>
      <c r="D3387" s="12"/>
      <c r="E3387" s="12"/>
      <c r="F3387" s="12"/>
      <c r="G3387" s="12"/>
      <c r="H3387" s="12"/>
      <c r="I3387" s="12"/>
      <c r="J3387" s="12"/>
      <c r="K3387" s="12"/>
      <c r="L3387" s="12"/>
      <c r="M3387" s="49"/>
      <c r="N3387" s="49"/>
      <c r="O3387" s="12"/>
      <c r="P3387" s="12"/>
      <c r="Q3387" s="12"/>
      <c r="R3387" s="12"/>
      <c r="S3387" s="12"/>
    </row>
    <row r="3388" spans="1:19" s="1" customFormat="1" x14ac:dyDescent="0.4">
      <c r="A3388" s="12"/>
      <c r="B3388" s="12"/>
      <c r="C3388" s="42"/>
      <c r="D3388" s="12"/>
      <c r="E3388" s="12"/>
      <c r="F3388" s="12"/>
      <c r="G3388" s="12"/>
      <c r="H3388" s="12"/>
      <c r="I3388" s="12"/>
      <c r="J3388" s="12"/>
      <c r="K3388" s="12"/>
      <c r="L3388" s="12"/>
      <c r="M3388" s="49"/>
      <c r="N3388" s="49"/>
      <c r="O3388" s="12"/>
      <c r="P3388" s="12"/>
      <c r="Q3388" s="12"/>
      <c r="R3388" s="12"/>
      <c r="S3388" s="12"/>
    </row>
    <row r="3389" spans="1:19" s="1" customFormat="1" x14ac:dyDescent="0.4">
      <c r="A3389" s="12"/>
      <c r="B3389" s="12"/>
      <c r="C3389" s="42"/>
      <c r="D3389" s="12"/>
      <c r="E3389" s="12"/>
      <c r="F3389" s="12"/>
      <c r="G3389" s="12"/>
      <c r="H3389" s="12"/>
      <c r="I3389" s="12"/>
      <c r="J3389" s="12"/>
      <c r="K3389" s="12"/>
      <c r="L3389" s="12"/>
      <c r="M3389" s="49"/>
      <c r="N3389" s="49"/>
      <c r="O3389" s="12"/>
      <c r="P3389" s="12"/>
      <c r="Q3389" s="12"/>
      <c r="R3389" s="12"/>
      <c r="S3389" s="12"/>
    </row>
    <row r="3390" spans="1:19" s="1" customFormat="1" x14ac:dyDescent="0.4">
      <c r="A3390" s="12"/>
      <c r="B3390" s="12"/>
      <c r="C3390" s="42"/>
      <c r="D3390" s="12"/>
      <c r="E3390" s="12"/>
      <c r="F3390" s="12"/>
      <c r="G3390" s="12"/>
      <c r="H3390" s="12"/>
      <c r="I3390" s="12"/>
      <c r="J3390" s="12"/>
      <c r="K3390" s="12"/>
      <c r="L3390" s="12"/>
      <c r="M3390" s="49"/>
      <c r="N3390" s="49"/>
      <c r="O3390" s="12"/>
      <c r="P3390" s="12"/>
      <c r="Q3390" s="12"/>
      <c r="R3390" s="12"/>
      <c r="S3390" s="12"/>
    </row>
    <row r="3391" spans="1:19" s="1" customFormat="1" x14ac:dyDescent="0.4">
      <c r="A3391" s="12"/>
      <c r="B3391" s="12"/>
      <c r="C3391" s="42"/>
      <c r="D3391" s="12"/>
      <c r="E3391" s="12"/>
      <c r="F3391" s="12"/>
      <c r="G3391" s="12"/>
      <c r="H3391" s="12"/>
      <c r="I3391" s="12"/>
      <c r="J3391" s="12"/>
      <c r="K3391" s="12"/>
      <c r="L3391" s="12"/>
      <c r="M3391" s="49"/>
      <c r="N3391" s="49"/>
      <c r="O3391" s="12"/>
      <c r="P3391" s="12"/>
      <c r="Q3391" s="12"/>
      <c r="R3391" s="12"/>
      <c r="S3391" s="12"/>
    </row>
    <row r="3392" spans="1:19" s="1" customFormat="1" x14ac:dyDescent="0.4">
      <c r="A3392" s="12"/>
      <c r="B3392" s="12"/>
      <c r="C3392" s="42"/>
      <c r="D3392" s="12"/>
      <c r="E3392" s="12"/>
      <c r="F3392" s="12"/>
      <c r="G3392" s="12"/>
      <c r="H3392" s="12"/>
      <c r="I3392" s="12"/>
      <c r="J3392" s="12"/>
      <c r="K3392" s="12"/>
      <c r="L3392" s="12"/>
      <c r="M3392" s="49"/>
      <c r="N3392" s="49"/>
      <c r="O3392" s="12"/>
      <c r="P3392" s="12"/>
      <c r="Q3392" s="12"/>
      <c r="R3392" s="12"/>
      <c r="S3392" s="12"/>
    </row>
    <row r="3393" spans="1:19" s="1" customFormat="1" x14ac:dyDescent="0.4">
      <c r="A3393" s="12"/>
      <c r="B3393" s="12"/>
      <c r="C3393" s="42"/>
      <c r="D3393" s="12"/>
      <c r="E3393" s="12"/>
      <c r="F3393" s="12"/>
      <c r="G3393" s="12"/>
      <c r="H3393" s="12"/>
      <c r="I3393" s="12"/>
      <c r="J3393" s="12"/>
      <c r="K3393" s="12"/>
      <c r="L3393" s="12"/>
      <c r="M3393" s="49"/>
      <c r="N3393" s="49"/>
      <c r="O3393" s="12"/>
      <c r="P3393" s="12"/>
      <c r="Q3393" s="12"/>
      <c r="R3393" s="12"/>
      <c r="S3393" s="12"/>
    </row>
    <row r="3394" spans="1:19" s="1" customFormat="1" x14ac:dyDescent="0.4">
      <c r="A3394" s="12"/>
      <c r="B3394" s="12"/>
      <c r="C3394" s="42"/>
      <c r="D3394" s="12"/>
      <c r="E3394" s="12"/>
      <c r="F3394" s="12"/>
      <c r="G3394" s="12"/>
      <c r="H3394" s="12"/>
      <c r="I3394" s="12"/>
      <c r="J3394" s="12"/>
      <c r="K3394" s="12"/>
      <c r="L3394" s="12"/>
      <c r="M3394" s="49"/>
      <c r="N3394" s="49"/>
      <c r="O3394" s="12"/>
      <c r="P3394" s="12"/>
      <c r="Q3394" s="12"/>
      <c r="R3394" s="12"/>
      <c r="S3394" s="12"/>
    </row>
    <row r="3395" spans="1:19" s="1" customFormat="1" x14ac:dyDescent="0.4">
      <c r="A3395" s="12"/>
      <c r="B3395" s="12"/>
      <c r="C3395" s="42"/>
      <c r="D3395" s="12"/>
      <c r="E3395" s="12"/>
      <c r="F3395" s="12"/>
      <c r="G3395" s="12"/>
      <c r="H3395" s="12"/>
      <c r="I3395" s="12"/>
      <c r="J3395" s="12"/>
      <c r="K3395" s="12"/>
      <c r="L3395" s="12"/>
      <c r="M3395" s="49"/>
      <c r="N3395" s="49"/>
      <c r="O3395" s="12"/>
      <c r="P3395" s="12"/>
      <c r="Q3395" s="12"/>
      <c r="R3395" s="12"/>
      <c r="S3395" s="12"/>
    </row>
    <row r="3396" spans="1:19" s="1" customFormat="1" x14ac:dyDescent="0.4">
      <c r="A3396" s="12"/>
      <c r="B3396" s="12"/>
      <c r="C3396" s="42"/>
      <c r="D3396" s="12"/>
      <c r="E3396" s="12"/>
      <c r="F3396" s="12"/>
      <c r="G3396" s="12"/>
      <c r="H3396" s="12"/>
      <c r="I3396" s="12"/>
      <c r="J3396" s="12"/>
      <c r="K3396" s="12"/>
      <c r="L3396" s="12"/>
      <c r="M3396" s="49"/>
      <c r="N3396" s="49"/>
      <c r="O3396" s="12"/>
      <c r="P3396" s="12"/>
      <c r="Q3396" s="12"/>
      <c r="R3396" s="12"/>
      <c r="S3396" s="12"/>
    </row>
    <row r="3397" spans="1:19" s="1" customFormat="1" x14ac:dyDescent="0.4">
      <c r="A3397" s="12"/>
      <c r="B3397" s="12"/>
      <c r="C3397" s="42"/>
      <c r="D3397" s="12"/>
      <c r="E3397" s="12"/>
      <c r="F3397" s="12"/>
      <c r="G3397" s="12"/>
      <c r="H3397" s="12"/>
      <c r="I3397" s="12"/>
      <c r="J3397" s="12"/>
      <c r="K3397" s="12"/>
      <c r="L3397" s="12"/>
      <c r="M3397" s="49"/>
      <c r="N3397" s="49"/>
      <c r="O3397" s="12"/>
      <c r="P3397" s="12"/>
      <c r="Q3397" s="12"/>
      <c r="R3397" s="12"/>
      <c r="S3397" s="12"/>
    </row>
    <row r="3398" spans="1:19" s="1" customFormat="1" x14ac:dyDescent="0.4">
      <c r="A3398" s="12"/>
      <c r="B3398" s="12"/>
      <c r="C3398" s="42"/>
      <c r="D3398" s="12"/>
      <c r="E3398" s="12"/>
      <c r="F3398" s="12"/>
      <c r="G3398" s="12"/>
      <c r="H3398" s="12"/>
      <c r="I3398" s="12"/>
      <c r="J3398" s="12"/>
      <c r="K3398" s="12"/>
      <c r="L3398" s="12"/>
      <c r="M3398" s="49"/>
      <c r="N3398" s="49"/>
      <c r="O3398" s="12"/>
      <c r="P3398" s="12"/>
      <c r="Q3398" s="12"/>
      <c r="R3398" s="12"/>
      <c r="S3398" s="12"/>
    </row>
    <row r="3399" spans="1:19" s="1" customFormat="1" x14ac:dyDescent="0.4">
      <c r="A3399" s="12"/>
      <c r="B3399" s="12"/>
      <c r="C3399" s="42"/>
      <c r="D3399" s="12"/>
      <c r="E3399" s="12"/>
      <c r="F3399" s="12"/>
      <c r="G3399" s="12"/>
      <c r="H3399" s="12"/>
      <c r="I3399" s="12"/>
      <c r="J3399" s="12"/>
      <c r="K3399" s="12"/>
      <c r="L3399" s="12"/>
      <c r="M3399" s="49"/>
      <c r="N3399" s="49"/>
      <c r="O3399" s="12"/>
      <c r="P3399" s="12"/>
      <c r="Q3399" s="12"/>
      <c r="R3399" s="12"/>
      <c r="S3399" s="12"/>
    </row>
    <row r="3400" spans="1:19" s="1" customFormat="1" x14ac:dyDescent="0.4">
      <c r="A3400" s="12"/>
      <c r="B3400" s="12"/>
      <c r="C3400" s="42"/>
      <c r="D3400" s="12"/>
      <c r="E3400" s="12"/>
      <c r="F3400" s="12"/>
      <c r="G3400" s="12"/>
      <c r="H3400" s="12"/>
      <c r="I3400" s="12"/>
      <c r="J3400" s="12"/>
      <c r="K3400" s="12"/>
      <c r="L3400" s="12"/>
      <c r="M3400" s="49"/>
      <c r="N3400" s="49"/>
      <c r="O3400" s="12"/>
      <c r="P3400" s="12"/>
      <c r="Q3400" s="12"/>
      <c r="R3400" s="12"/>
      <c r="S3400" s="12"/>
    </row>
    <row r="3401" spans="1:19" s="1" customFormat="1" x14ac:dyDescent="0.4">
      <c r="A3401" s="12"/>
      <c r="B3401" s="12"/>
      <c r="C3401" s="42"/>
      <c r="D3401" s="12"/>
      <c r="E3401" s="12"/>
      <c r="F3401" s="12"/>
      <c r="G3401" s="12"/>
      <c r="H3401" s="12"/>
      <c r="I3401" s="12"/>
      <c r="J3401" s="12"/>
      <c r="K3401" s="12"/>
      <c r="L3401" s="12"/>
      <c r="M3401" s="49"/>
      <c r="N3401" s="49"/>
      <c r="O3401" s="12"/>
      <c r="P3401" s="12"/>
      <c r="Q3401" s="12"/>
      <c r="R3401" s="12"/>
      <c r="S3401" s="12"/>
    </row>
    <row r="3402" spans="1:19" s="1" customFormat="1" x14ac:dyDescent="0.4">
      <c r="A3402" s="12"/>
      <c r="B3402" s="12"/>
      <c r="C3402" s="42"/>
      <c r="D3402" s="12"/>
      <c r="E3402" s="12"/>
      <c r="F3402" s="12"/>
      <c r="G3402" s="12"/>
      <c r="H3402" s="12"/>
      <c r="I3402" s="12"/>
      <c r="J3402" s="12"/>
      <c r="K3402" s="12"/>
      <c r="L3402" s="12"/>
      <c r="M3402" s="49"/>
      <c r="N3402" s="49"/>
      <c r="O3402" s="12"/>
      <c r="P3402" s="12"/>
      <c r="Q3402" s="12"/>
      <c r="R3402" s="12"/>
      <c r="S3402" s="12"/>
    </row>
    <row r="3403" spans="1:19" s="1" customFormat="1" x14ac:dyDescent="0.4">
      <c r="A3403" s="12"/>
      <c r="B3403" s="12"/>
      <c r="C3403" s="42"/>
      <c r="D3403" s="12"/>
      <c r="E3403" s="12"/>
      <c r="F3403" s="12"/>
      <c r="G3403" s="12"/>
      <c r="H3403" s="12"/>
      <c r="I3403" s="12"/>
      <c r="J3403" s="12"/>
      <c r="K3403" s="12"/>
      <c r="L3403" s="12"/>
      <c r="M3403" s="49"/>
      <c r="N3403" s="49"/>
      <c r="O3403" s="12"/>
      <c r="P3403" s="12"/>
      <c r="Q3403" s="12"/>
      <c r="R3403" s="12"/>
      <c r="S3403" s="12"/>
    </row>
    <row r="3404" spans="1:19" s="1" customFormat="1" x14ac:dyDescent="0.4">
      <c r="A3404" s="12"/>
      <c r="B3404" s="12"/>
      <c r="C3404" s="42"/>
      <c r="D3404" s="12"/>
      <c r="E3404" s="12"/>
      <c r="F3404" s="12"/>
      <c r="G3404" s="12"/>
      <c r="H3404" s="12"/>
      <c r="I3404" s="12"/>
      <c r="J3404" s="12"/>
      <c r="K3404" s="12"/>
      <c r="L3404" s="12"/>
      <c r="M3404" s="49"/>
      <c r="N3404" s="49"/>
      <c r="O3404" s="12"/>
      <c r="P3404" s="12"/>
      <c r="Q3404" s="12"/>
      <c r="R3404" s="12"/>
      <c r="S3404" s="12"/>
    </row>
    <row r="3405" spans="1:19" s="1" customFormat="1" x14ac:dyDescent="0.4">
      <c r="A3405" s="12"/>
      <c r="B3405" s="12"/>
      <c r="C3405" s="42"/>
      <c r="D3405" s="12"/>
      <c r="E3405" s="12"/>
      <c r="F3405" s="12"/>
      <c r="G3405" s="12"/>
      <c r="H3405" s="12"/>
      <c r="I3405" s="12"/>
      <c r="J3405" s="12"/>
      <c r="K3405" s="12"/>
      <c r="L3405" s="12"/>
      <c r="M3405" s="49"/>
      <c r="N3405" s="49"/>
      <c r="O3405" s="12"/>
      <c r="P3405" s="12"/>
      <c r="Q3405" s="12"/>
      <c r="R3405" s="12"/>
      <c r="S3405" s="12"/>
    </row>
    <row r="3406" spans="1:19" s="1" customFormat="1" x14ac:dyDescent="0.4">
      <c r="A3406" s="12"/>
      <c r="B3406" s="12"/>
      <c r="C3406" s="42"/>
      <c r="D3406" s="12"/>
      <c r="E3406" s="12"/>
      <c r="F3406" s="12"/>
      <c r="G3406" s="12"/>
      <c r="H3406" s="12"/>
      <c r="I3406" s="12"/>
      <c r="J3406" s="12"/>
      <c r="K3406" s="12"/>
      <c r="L3406" s="12"/>
      <c r="M3406" s="49"/>
      <c r="N3406" s="49"/>
      <c r="O3406" s="12"/>
      <c r="P3406" s="12"/>
      <c r="Q3406" s="12"/>
      <c r="R3406" s="12"/>
      <c r="S3406" s="12"/>
    </row>
    <row r="3407" spans="1:19" s="1" customFormat="1" x14ac:dyDescent="0.4">
      <c r="A3407" s="12"/>
      <c r="B3407" s="12"/>
      <c r="C3407" s="42"/>
      <c r="D3407" s="12"/>
      <c r="E3407" s="12"/>
      <c r="F3407" s="12"/>
      <c r="G3407" s="12"/>
      <c r="H3407" s="12"/>
      <c r="I3407" s="12"/>
      <c r="J3407" s="12"/>
      <c r="K3407" s="12"/>
      <c r="L3407" s="12"/>
      <c r="M3407" s="49"/>
      <c r="N3407" s="49"/>
      <c r="O3407" s="12"/>
      <c r="P3407" s="12"/>
      <c r="Q3407" s="12"/>
      <c r="R3407" s="12"/>
      <c r="S3407" s="12"/>
    </row>
    <row r="3408" spans="1:19" s="1" customFormat="1" x14ac:dyDescent="0.4">
      <c r="A3408" s="12"/>
      <c r="B3408" s="12"/>
      <c r="C3408" s="42"/>
      <c r="D3408" s="12"/>
      <c r="E3408" s="12"/>
      <c r="F3408" s="12"/>
      <c r="G3408" s="12"/>
      <c r="H3408" s="12"/>
      <c r="I3408" s="12"/>
      <c r="J3408" s="12"/>
      <c r="K3408" s="12"/>
      <c r="L3408" s="12"/>
      <c r="M3408" s="49"/>
      <c r="N3408" s="49"/>
      <c r="O3408" s="12"/>
      <c r="P3408" s="12"/>
      <c r="Q3408" s="12"/>
      <c r="R3408" s="12"/>
      <c r="S3408" s="12"/>
    </row>
    <row r="3409" spans="1:19" s="1" customFormat="1" x14ac:dyDescent="0.4">
      <c r="A3409" s="12"/>
      <c r="B3409" s="12"/>
      <c r="C3409" s="42"/>
      <c r="D3409" s="12"/>
      <c r="E3409" s="12"/>
      <c r="F3409" s="12"/>
      <c r="G3409" s="12"/>
      <c r="H3409" s="12"/>
      <c r="I3409" s="12"/>
      <c r="J3409" s="12"/>
      <c r="K3409" s="12"/>
      <c r="L3409" s="12"/>
      <c r="M3409" s="49"/>
      <c r="N3409" s="49"/>
      <c r="O3409" s="12"/>
      <c r="P3409" s="12"/>
      <c r="Q3409" s="12"/>
      <c r="R3409" s="12"/>
      <c r="S3409" s="12"/>
    </row>
    <row r="3410" spans="1:19" s="1" customFormat="1" x14ac:dyDescent="0.4">
      <c r="A3410" s="12"/>
      <c r="B3410" s="12"/>
      <c r="C3410" s="42"/>
      <c r="D3410" s="12"/>
      <c r="E3410" s="12"/>
      <c r="F3410" s="12"/>
      <c r="G3410" s="12"/>
      <c r="H3410" s="12"/>
      <c r="I3410" s="12"/>
      <c r="J3410" s="12"/>
      <c r="K3410" s="12"/>
      <c r="L3410" s="12"/>
      <c r="M3410" s="49"/>
      <c r="N3410" s="49"/>
      <c r="O3410" s="12"/>
      <c r="P3410" s="12"/>
      <c r="Q3410" s="12"/>
      <c r="R3410" s="12"/>
      <c r="S3410" s="12"/>
    </row>
    <row r="3411" spans="1:19" s="1" customFormat="1" x14ac:dyDescent="0.4">
      <c r="A3411" s="12"/>
      <c r="B3411" s="12"/>
      <c r="C3411" s="42"/>
      <c r="D3411" s="12"/>
      <c r="E3411" s="12"/>
      <c r="F3411" s="12"/>
      <c r="G3411" s="12"/>
      <c r="H3411" s="12"/>
      <c r="I3411" s="12"/>
      <c r="J3411" s="12"/>
      <c r="K3411" s="12"/>
      <c r="L3411" s="12"/>
      <c r="M3411" s="49"/>
      <c r="N3411" s="49"/>
      <c r="O3411" s="12"/>
      <c r="P3411" s="12"/>
      <c r="Q3411" s="12"/>
      <c r="R3411" s="12"/>
      <c r="S3411" s="12"/>
    </row>
    <row r="3412" spans="1:19" s="1" customFormat="1" x14ac:dyDescent="0.4">
      <c r="A3412" s="12"/>
      <c r="B3412" s="12"/>
      <c r="C3412" s="42"/>
      <c r="D3412" s="12"/>
      <c r="E3412" s="12"/>
      <c r="F3412" s="12"/>
      <c r="G3412" s="12"/>
      <c r="H3412" s="12"/>
      <c r="I3412" s="12"/>
      <c r="J3412" s="12"/>
      <c r="K3412" s="12"/>
      <c r="L3412" s="12"/>
      <c r="M3412" s="49"/>
      <c r="N3412" s="49"/>
      <c r="O3412" s="12"/>
      <c r="P3412" s="12"/>
      <c r="Q3412" s="12"/>
      <c r="R3412" s="12"/>
      <c r="S3412" s="12"/>
    </row>
    <row r="3413" spans="1:19" s="1" customFormat="1" x14ac:dyDescent="0.4">
      <c r="A3413" s="12"/>
      <c r="B3413" s="12"/>
      <c r="C3413" s="42"/>
      <c r="D3413" s="12"/>
      <c r="E3413" s="12"/>
      <c r="F3413" s="12"/>
      <c r="G3413" s="12"/>
      <c r="H3413" s="12"/>
      <c r="I3413" s="12"/>
      <c r="J3413" s="12"/>
      <c r="K3413" s="12"/>
      <c r="L3413" s="12"/>
      <c r="M3413" s="49"/>
      <c r="N3413" s="49"/>
      <c r="O3413" s="12"/>
      <c r="P3413" s="12"/>
      <c r="Q3413" s="12"/>
      <c r="R3413" s="12"/>
      <c r="S3413" s="12"/>
    </row>
    <row r="3414" spans="1:19" s="1" customFormat="1" x14ac:dyDescent="0.4">
      <c r="A3414" s="12"/>
      <c r="B3414" s="12"/>
      <c r="C3414" s="42"/>
      <c r="D3414" s="12"/>
      <c r="E3414" s="12"/>
      <c r="F3414" s="12"/>
      <c r="G3414" s="12"/>
      <c r="H3414" s="12"/>
      <c r="I3414" s="12"/>
      <c r="J3414" s="12"/>
      <c r="K3414" s="12"/>
      <c r="L3414" s="12"/>
      <c r="M3414" s="49"/>
      <c r="N3414" s="49"/>
      <c r="O3414" s="12"/>
      <c r="P3414" s="12"/>
      <c r="Q3414" s="12"/>
      <c r="R3414" s="12"/>
      <c r="S3414" s="12"/>
    </row>
    <row r="3415" spans="1:19" s="1" customFormat="1" x14ac:dyDescent="0.4">
      <c r="A3415" s="12"/>
      <c r="B3415" s="12"/>
      <c r="C3415" s="42"/>
      <c r="D3415" s="12"/>
      <c r="E3415" s="12"/>
      <c r="F3415" s="12"/>
      <c r="G3415" s="12"/>
      <c r="H3415" s="12"/>
      <c r="I3415" s="12"/>
      <c r="J3415" s="12"/>
      <c r="K3415" s="12"/>
      <c r="L3415" s="12"/>
      <c r="M3415" s="49"/>
      <c r="N3415" s="49"/>
      <c r="O3415" s="12"/>
      <c r="P3415" s="12"/>
      <c r="Q3415" s="12"/>
      <c r="R3415" s="12"/>
      <c r="S3415" s="12"/>
    </row>
    <row r="3416" spans="1:19" s="1" customFormat="1" x14ac:dyDescent="0.4">
      <c r="A3416" s="12"/>
      <c r="B3416" s="12"/>
      <c r="C3416" s="42"/>
      <c r="D3416" s="12"/>
      <c r="E3416" s="12"/>
      <c r="F3416" s="12"/>
      <c r="G3416" s="12"/>
      <c r="H3416" s="12"/>
      <c r="I3416" s="12"/>
      <c r="J3416" s="12"/>
      <c r="K3416" s="12"/>
      <c r="L3416" s="12"/>
      <c r="M3416" s="49"/>
      <c r="N3416" s="49"/>
      <c r="O3416" s="12"/>
      <c r="P3416" s="12"/>
      <c r="Q3416" s="12"/>
      <c r="R3416" s="12"/>
      <c r="S3416" s="12"/>
    </row>
    <row r="3417" spans="1:19" s="1" customFormat="1" x14ac:dyDescent="0.4">
      <c r="A3417" s="12"/>
      <c r="B3417" s="12"/>
      <c r="C3417" s="42"/>
      <c r="D3417" s="12"/>
      <c r="E3417" s="12"/>
      <c r="F3417" s="12"/>
      <c r="G3417" s="12"/>
      <c r="H3417" s="12"/>
      <c r="I3417" s="12"/>
      <c r="J3417" s="12"/>
      <c r="K3417" s="12"/>
      <c r="L3417" s="12"/>
      <c r="M3417" s="49"/>
      <c r="N3417" s="49"/>
      <c r="O3417" s="12"/>
      <c r="P3417" s="12"/>
      <c r="Q3417" s="12"/>
      <c r="R3417" s="12"/>
      <c r="S3417" s="12"/>
    </row>
    <row r="3418" spans="1:19" s="1" customFormat="1" x14ac:dyDescent="0.4">
      <c r="A3418" s="12"/>
      <c r="B3418" s="12"/>
      <c r="C3418" s="42"/>
      <c r="D3418" s="12"/>
      <c r="E3418" s="12"/>
      <c r="F3418" s="12"/>
      <c r="G3418" s="12"/>
      <c r="H3418" s="12"/>
      <c r="I3418" s="12"/>
      <c r="J3418" s="12"/>
      <c r="K3418" s="12"/>
      <c r="L3418" s="12"/>
      <c r="M3418" s="49"/>
      <c r="N3418" s="49"/>
      <c r="O3418" s="12"/>
      <c r="P3418" s="12"/>
      <c r="Q3418" s="12"/>
      <c r="R3418" s="12"/>
      <c r="S3418" s="12"/>
    </row>
    <row r="3419" spans="1:19" s="1" customFormat="1" x14ac:dyDescent="0.4">
      <c r="A3419" s="12"/>
      <c r="B3419" s="12"/>
      <c r="C3419" s="42"/>
      <c r="D3419" s="12"/>
      <c r="E3419" s="12"/>
      <c r="F3419" s="12"/>
      <c r="G3419" s="12"/>
      <c r="H3419" s="12"/>
      <c r="I3419" s="12"/>
      <c r="J3419" s="12"/>
      <c r="K3419" s="12"/>
      <c r="L3419" s="12"/>
      <c r="M3419" s="49"/>
      <c r="N3419" s="49"/>
      <c r="O3419" s="12"/>
      <c r="P3419" s="12"/>
      <c r="Q3419" s="12"/>
      <c r="R3419" s="12"/>
      <c r="S3419" s="12"/>
    </row>
    <row r="3420" spans="1:19" s="1" customFormat="1" x14ac:dyDescent="0.4">
      <c r="A3420" s="12"/>
      <c r="B3420" s="12"/>
      <c r="C3420" s="42"/>
      <c r="D3420" s="12"/>
      <c r="E3420" s="12"/>
      <c r="F3420" s="12"/>
      <c r="G3420" s="12"/>
      <c r="H3420" s="12"/>
      <c r="I3420" s="12"/>
      <c r="J3420" s="12"/>
      <c r="K3420" s="12"/>
      <c r="L3420" s="12"/>
      <c r="M3420" s="49"/>
      <c r="N3420" s="49"/>
      <c r="O3420" s="12"/>
      <c r="P3420" s="12"/>
      <c r="Q3420" s="12"/>
      <c r="R3420" s="12"/>
      <c r="S3420" s="12"/>
    </row>
    <row r="3421" spans="1:19" s="1" customFormat="1" x14ac:dyDescent="0.4">
      <c r="A3421" s="12"/>
      <c r="B3421" s="12"/>
      <c r="C3421" s="42"/>
      <c r="D3421" s="12"/>
      <c r="E3421" s="12"/>
      <c r="F3421" s="12"/>
      <c r="G3421" s="12"/>
      <c r="H3421" s="12"/>
      <c r="I3421" s="12"/>
      <c r="J3421" s="12"/>
      <c r="K3421" s="12"/>
      <c r="L3421" s="12"/>
      <c r="M3421" s="49"/>
      <c r="N3421" s="49"/>
      <c r="O3421" s="12"/>
      <c r="P3421" s="12"/>
      <c r="Q3421" s="12"/>
      <c r="R3421" s="12"/>
      <c r="S3421" s="12"/>
    </row>
    <row r="3422" spans="1:19" s="1" customFormat="1" x14ac:dyDescent="0.4">
      <c r="A3422" s="12"/>
      <c r="B3422" s="12"/>
      <c r="C3422" s="42"/>
      <c r="D3422" s="12"/>
      <c r="E3422" s="12"/>
      <c r="F3422" s="12"/>
      <c r="G3422" s="12"/>
      <c r="H3422" s="12"/>
      <c r="I3422" s="12"/>
      <c r="J3422" s="12"/>
      <c r="K3422" s="12"/>
      <c r="L3422" s="12"/>
      <c r="M3422" s="49"/>
      <c r="N3422" s="49"/>
      <c r="O3422" s="12"/>
      <c r="P3422" s="12"/>
      <c r="Q3422" s="12"/>
      <c r="R3422" s="12"/>
      <c r="S3422" s="12"/>
    </row>
    <row r="3423" spans="1:19" s="1" customFormat="1" x14ac:dyDescent="0.4">
      <c r="A3423" s="12"/>
      <c r="B3423" s="12"/>
      <c r="C3423" s="42"/>
      <c r="D3423" s="12"/>
      <c r="E3423" s="12"/>
      <c r="F3423" s="12"/>
      <c r="G3423" s="12"/>
      <c r="H3423" s="12"/>
      <c r="I3423" s="12"/>
      <c r="J3423" s="12"/>
      <c r="K3423" s="12"/>
      <c r="L3423" s="12"/>
      <c r="M3423" s="49"/>
      <c r="N3423" s="49"/>
      <c r="O3423" s="12"/>
      <c r="P3423" s="12"/>
      <c r="Q3423" s="12"/>
      <c r="R3423" s="12"/>
      <c r="S3423" s="12"/>
    </row>
    <row r="3424" spans="1:19" s="1" customFormat="1" x14ac:dyDescent="0.4">
      <c r="A3424" s="12"/>
      <c r="B3424" s="12"/>
      <c r="C3424" s="42"/>
      <c r="D3424" s="12"/>
      <c r="E3424" s="12"/>
      <c r="F3424" s="12"/>
      <c r="G3424" s="12"/>
      <c r="H3424" s="12"/>
      <c r="I3424" s="12"/>
      <c r="J3424" s="12"/>
      <c r="K3424" s="12"/>
      <c r="L3424" s="12"/>
      <c r="M3424" s="49"/>
      <c r="N3424" s="49"/>
      <c r="O3424" s="12"/>
      <c r="P3424" s="12"/>
      <c r="Q3424" s="12"/>
      <c r="R3424" s="12"/>
      <c r="S3424" s="12"/>
    </row>
    <row r="3425" spans="1:19" s="1" customFormat="1" x14ac:dyDescent="0.4">
      <c r="A3425" s="12"/>
      <c r="B3425" s="12"/>
      <c r="C3425" s="42"/>
      <c r="D3425" s="12"/>
      <c r="E3425" s="12"/>
      <c r="F3425" s="12"/>
      <c r="G3425" s="12"/>
      <c r="H3425" s="12"/>
      <c r="I3425" s="12"/>
      <c r="J3425" s="12"/>
      <c r="K3425" s="12"/>
      <c r="L3425" s="12"/>
      <c r="M3425" s="49"/>
      <c r="N3425" s="49"/>
      <c r="O3425" s="12"/>
      <c r="P3425" s="12"/>
      <c r="Q3425" s="12"/>
      <c r="R3425" s="12"/>
      <c r="S3425" s="12"/>
    </row>
    <row r="3426" spans="1:19" s="1" customFormat="1" x14ac:dyDescent="0.4">
      <c r="A3426" s="12"/>
      <c r="B3426" s="12"/>
      <c r="C3426" s="42"/>
      <c r="D3426" s="12"/>
      <c r="E3426" s="12"/>
      <c r="F3426" s="12"/>
      <c r="G3426" s="12"/>
      <c r="H3426" s="12"/>
      <c r="I3426" s="12"/>
      <c r="J3426" s="12"/>
      <c r="K3426" s="12"/>
      <c r="L3426" s="12"/>
      <c r="M3426" s="49"/>
      <c r="N3426" s="49"/>
      <c r="O3426" s="12"/>
      <c r="P3426" s="12"/>
      <c r="Q3426" s="12"/>
      <c r="R3426" s="12"/>
      <c r="S3426" s="12"/>
    </row>
    <row r="3427" spans="1:19" s="1" customFormat="1" x14ac:dyDescent="0.4">
      <c r="A3427" s="12"/>
      <c r="B3427" s="12"/>
      <c r="C3427" s="42"/>
      <c r="D3427" s="12"/>
      <c r="E3427" s="12"/>
      <c r="F3427" s="12"/>
      <c r="G3427" s="12"/>
      <c r="H3427" s="12"/>
      <c r="I3427" s="12"/>
      <c r="J3427" s="12"/>
      <c r="K3427" s="12"/>
      <c r="L3427" s="12"/>
      <c r="M3427" s="49"/>
      <c r="N3427" s="49"/>
      <c r="O3427" s="12"/>
      <c r="P3427" s="12"/>
      <c r="Q3427" s="12"/>
      <c r="R3427" s="12"/>
      <c r="S3427" s="12"/>
    </row>
    <row r="3428" spans="1:19" s="1" customFormat="1" x14ac:dyDescent="0.4">
      <c r="A3428" s="12"/>
      <c r="B3428" s="12"/>
      <c r="C3428" s="42"/>
      <c r="D3428" s="12"/>
      <c r="E3428" s="12"/>
      <c r="F3428" s="12"/>
      <c r="G3428" s="12"/>
      <c r="H3428" s="12"/>
      <c r="I3428" s="12"/>
      <c r="J3428" s="12"/>
      <c r="K3428" s="12"/>
      <c r="L3428" s="12"/>
      <c r="M3428" s="49"/>
      <c r="N3428" s="49"/>
      <c r="O3428" s="12"/>
      <c r="P3428" s="12"/>
      <c r="Q3428" s="12"/>
      <c r="R3428" s="12"/>
      <c r="S3428" s="12"/>
    </row>
    <row r="3429" spans="1:19" s="1" customFormat="1" x14ac:dyDescent="0.4">
      <c r="A3429" s="12"/>
      <c r="B3429" s="12"/>
      <c r="C3429" s="42"/>
      <c r="D3429" s="12"/>
      <c r="E3429" s="12"/>
      <c r="F3429" s="12"/>
      <c r="G3429" s="12"/>
      <c r="H3429" s="12"/>
      <c r="I3429" s="12"/>
      <c r="J3429" s="12"/>
      <c r="K3429" s="12"/>
      <c r="L3429" s="12"/>
      <c r="M3429" s="49"/>
      <c r="N3429" s="49"/>
      <c r="O3429" s="12"/>
      <c r="P3429" s="12"/>
      <c r="Q3429" s="12"/>
      <c r="R3429" s="12"/>
      <c r="S3429" s="12"/>
    </row>
    <row r="3430" spans="1:19" s="1" customFormat="1" x14ac:dyDescent="0.4">
      <c r="A3430" s="12"/>
      <c r="B3430" s="12"/>
      <c r="C3430" s="42"/>
      <c r="D3430" s="12"/>
      <c r="E3430" s="12"/>
      <c r="F3430" s="12"/>
      <c r="G3430" s="12"/>
      <c r="H3430" s="12"/>
      <c r="I3430" s="12"/>
      <c r="J3430" s="12"/>
      <c r="K3430" s="12"/>
      <c r="L3430" s="12"/>
      <c r="M3430" s="49"/>
      <c r="N3430" s="49"/>
      <c r="O3430" s="12"/>
      <c r="P3430" s="12"/>
      <c r="Q3430" s="12"/>
      <c r="R3430" s="12"/>
      <c r="S3430" s="12"/>
    </row>
    <row r="3431" spans="1:19" s="1" customFormat="1" x14ac:dyDescent="0.4">
      <c r="A3431" s="12"/>
      <c r="B3431" s="12"/>
      <c r="C3431" s="42"/>
      <c r="D3431" s="12"/>
      <c r="E3431" s="12"/>
      <c r="F3431" s="12"/>
      <c r="G3431" s="12"/>
      <c r="H3431" s="12"/>
      <c r="I3431" s="12"/>
      <c r="J3431" s="12"/>
      <c r="K3431" s="12"/>
      <c r="L3431" s="12"/>
      <c r="M3431" s="49"/>
      <c r="N3431" s="49"/>
      <c r="O3431" s="12"/>
      <c r="P3431" s="12"/>
      <c r="Q3431" s="12"/>
      <c r="R3431" s="12"/>
      <c r="S3431" s="12"/>
    </row>
    <row r="3432" spans="1:19" s="1" customFormat="1" x14ac:dyDescent="0.4">
      <c r="A3432" s="12"/>
      <c r="B3432" s="12"/>
      <c r="C3432" s="42"/>
      <c r="D3432" s="12"/>
      <c r="E3432" s="12"/>
      <c r="F3432" s="12"/>
      <c r="G3432" s="12"/>
      <c r="H3432" s="12"/>
      <c r="I3432" s="12"/>
      <c r="J3432" s="12"/>
      <c r="K3432" s="12"/>
      <c r="L3432" s="12"/>
      <c r="M3432" s="49"/>
      <c r="N3432" s="49"/>
      <c r="O3432" s="12"/>
      <c r="P3432" s="12"/>
      <c r="Q3432" s="12"/>
      <c r="R3432" s="12"/>
      <c r="S3432" s="12"/>
    </row>
    <row r="3433" spans="1:19" s="1" customFormat="1" x14ac:dyDescent="0.4">
      <c r="A3433" s="12"/>
      <c r="B3433" s="12"/>
      <c r="C3433" s="42"/>
      <c r="D3433" s="12"/>
      <c r="E3433" s="12"/>
      <c r="F3433" s="12"/>
      <c r="G3433" s="12"/>
      <c r="H3433" s="12"/>
      <c r="I3433" s="12"/>
      <c r="J3433" s="12"/>
      <c r="K3433" s="12"/>
      <c r="L3433" s="12"/>
      <c r="M3433" s="49"/>
      <c r="N3433" s="49"/>
      <c r="O3433" s="12"/>
      <c r="P3433" s="12"/>
      <c r="Q3433" s="12"/>
      <c r="R3433" s="12"/>
      <c r="S3433" s="12"/>
    </row>
    <row r="3434" spans="1:19" s="1" customFormat="1" x14ac:dyDescent="0.4">
      <c r="A3434" s="12"/>
      <c r="B3434" s="12"/>
      <c r="C3434" s="42"/>
      <c r="D3434" s="12"/>
      <c r="E3434" s="12"/>
      <c r="F3434" s="12"/>
      <c r="G3434" s="12"/>
      <c r="H3434" s="12"/>
      <c r="I3434" s="12"/>
      <c r="J3434" s="12"/>
      <c r="K3434" s="12"/>
      <c r="L3434" s="12"/>
      <c r="M3434" s="49"/>
      <c r="N3434" s="49"/>
      <c r="O3434" s="12"/>
      <c r="P3434" s="12"/>
      <c r="Q3434" s="12"/>
      <c r="R3434" s="12"/>
      <c r="S3434" s="12"/>
    </row>
    <row r="3435" spans="1:19" s="1" customFormat="1" x14ac:dyDescent="0.4">
      <c r="A3435" s="12"/>
      <c r="B3435" s="12"/>
      <c r="C3435" s="42"/>
      <c r="D3435" s="12"/>
      <c r="E3435" s="12"/>
      <c r="F3435" s="12"/>
      <c r="G3435" s="12"/>
      <c r="H3435" s="12"/>
      <c r="I3435" s="12"/>
      <c r="J3435" s="12"/>
      <c r="K3435" s="12"/>
      <c r="L3435" s="12"/>
      <c r="M3435" s="49"/>
      <c r="N3435" s="49"/>
      <c r="O3435" s="12"/>
      <c r="P3435" s="12"/>
      <c r="Q3435" s="12"/>
      <c r="R3435" s="12"/>
      <c r="S3435" s="12"/>
    </row>
    <row r="3436" spans="1:19" s="1" customFormat="1" x14ac:dyDescent="0.4">
      <c r="A3436" s="12"/>
      <c r="B3436" s="12"/>
      <c r="C3436" s="42"/>
      <c r="D3436" s="12"/>
      <c r="E3436" s="12"/>
      <c r="F3436" s="12"/>
      <c r="G3436" s="12"/>
      <c r="H3436" s="12"/>
      <c r="I3436" s="12"/>
      <c r="J3436" s="12"/>
      <c r="K3436" s="12"/>
      <c r="L3436" s="12"/>
      <c r="M3436" s="49"/>
      <c r="N3436" s="49"/>
      <c r="O3436" s="12"/>
      <c r="P3436" s="12"/>
      <c r="Q3436" s="12"/>
      <c r="R3436" s="12"/>
      <c r="S3436" s="12"/>
    </row>
    <row r="3437" spans="1:19" s="1" customFormat="1" x14ac:dyDescent="0.4">
      <c r="A3437" s="12"/>
      <c r="B3437" s="12"/>
      <c r="C3437" s="42"/>
      <c r="D3437" s="12"/>
      <c r="E3437" s="12"/>
      <c r="F3437" s="12"/>
      <c r="G3437" s="12"/>
      <c r="H3437" s="12"/>
      <c r="I3437" s="12"/>
      <c r="J3437" s="12"/>
      <c r="K3437" s="12"/>
      <c r="L3437" s="12"/>
      <c r="M3437" s="49"/>
      <c r="N3437" s="49"/>
      <c r="O3437" s="12"/>
      <c r="P3437" s="12"/>
      <c r="Q3437" s="12"/>
      <c r="R3437" s="12"/>
      <c r="S3437" s="12"/>
    </row>
    <row r="3438" spans="1:19" s="1" customFormat="1" x14ac:dyDescent="0.4">
      <c r="A3438" s="12"/>
      <c r="B3438" s="12"/>
      <c r="C3438" s="42"/>
      <c r="D3438" s="12"/>
      <c r="E3438" s="12"/>
      <c r="F3438" s="12"/>
      <c r="G3438" s="12"/>
      <c r="H3438" s="12"/>
      <c r="I3438" s="12"/>
      <c r="J3438" s="12"/>
      <c r="K3438" s="12"/>
      <c r="L3438" s="12"/>
      <c r="M3438" s="49"/>
      <c r="N3438" s="49"/>
      <c r="O3438" s="12"/>
      <c r="P3438" s="12"/>
      <c r="Q3438" s="12"/>
      <c r="R3438" s="12"/>
      <c r="S3438" s="12"/>
    </row>
    <row r="3439" spans="1:19" s="1" customFormat="1" x14ac:dyDescent="0.4">
      <c r="A3439" s="12"/>
      <c r="B3439" s="12"/>
      <c r="C3439" s="42"/>
      <c r="D3439" s="12"/>
      <c r="E3439" s="12"/>
      <c r="F3439" s="12"/>
      <c r="G3439" s="12"/>
      <c r="H3439" s="12"/>
      <c r="I3439" s="12"/>
      <c r="J3439" s="12"/>
      <c r="K3439" s="12"/>
      <c r="L3439" s="12"/>
      <c r="M3439" s="49"/>
      <c r="N3439" s="49"/>
      <c r="O3439" s="12"/>
      <c r="P3439" s="12"/>
      <c r="Q3439" s="12"/>
      <c r="R3439" s="12"/>
      <c r="S3439" s="12"/>
    </row>
    <row r="3440" spans="1:19" s="1" customFormat="1" x14ac:dyDescent="0.4">
      <c r="A3440" s="12"/>
      <c r="B3440" s="12"/>
      <c r="C3440" s="42"/>
      <c r="D3440" s="12"/>
      <c r="E3440" s="12"/>
      <c r="F3440" s="12"/>
      <c r="G3440" s="12"/>
      <c r="H3440" s="12"/>
      <c r="I3440" s="12"/>
      <c r="J3440" s="12"/>
      <c r="K3440" s="12"/>
      <c r="L3440" s="12"/>
      <c r="M3440" s="49"/>
      <c r="N3440" s="49"/>
      <c r="O3440" s="12"/>
      <c r="P3440" s="12"/>
      <c r="Q3440" s="12"/>
      <c r="R3440" s="12"/>
      <c r="S3440" s="12"/>
    </row>
    <row r="3441" spans="1:19" s="1" customFormat="1" x14ac:dyDescent="0.4">
      <c r="A3441" s="12"/>
      <c r="B3441" s="12"/>
      <c r="C3441" s="42"/>
      <c r="D3441" s="12"/>
      <c r="E3441" s="12"/>
      <c r="F3441" s="12"/>
      <c r="G3441" s="12"/>
      <c r="H3441" s="12"/>
      <c r="I3441" s="12"/>
      <c r="J3441" s="12"/>
      <c r="K3441" s="12"/>
      <c r="L3441" s="12"/>
      <c r="M3441" s="49"/>
      <c r="N3441" s="49"/>
      <c r="O3441" s="12"/>
      <c r="P3441" s="12"/>
      <c r="Q3441" s="12"/>
      <c r="R3441" s="12"/>
      <c r="S3441" s="12"/>
    </row>
    <row r="3442" spans="1:19" s="1" customFormat="1" x14ac:dyDescent="0.4">
      <c r="A3442" s="12"/>
      <c r="B3442" s="12"/>
      <c r="C3442" s="42"/>
      <c r="D3442" s="12"/>
      <c r="E3442" s="12"/>
      <c r="F3442" s="12"/>
      <c r="G3442" s="12"/>
      <c r="H3442" s="12"/>
      <c r="I3442" s="12"/>
      <c r="J3442" s="12"/>
      <c r="K3442" s="12"/>
      <c r="L3442" s="12"/>
      <c r="M3442" s="49"/>
      <c r="N3442" s="49"/>
      <c r="O3442" s="12"/>
      <c r="P3442" s="12"/>
      <c r="Q3442" s="12"/>
      <c r="R3442" s="12"/>
      <c r="S3442" s="12"/>
    </row>
    <row r="3443" spans="1:19" s="1" customFormat="1" x14ac:dyDescent="0.4">
      <c r="A3443" s="12"/>
      <c r="B3443" s="12"/>
      <c r="C3443" s="42"/>
      <c r="D3443" s="12"/>
      <c r="E3443" s="12"/>
      <c r="F3443" s="12"/>
      <c r="G3443" s="12"/>
      <c r="H3443" s="12"/>
      <c r="I3443" s="12"/>
      <c r="J3443" s="12"/>
      <c r="K3443" s="12"/>
      <c r="L3443" s="12"/>
      <c r="M3443" s="49"/>
      <c r="N3443" s="49"/>
      <c r="O3443" s="12"/>
      <c r="P3443" s="12"/>
      <c r="Q3443" s="12"/>
      <c r="R3443" s="12"/>
      <c r="S3443" s="12"/>
    </row>
    <row r="3444" spans="1:19" s="1" customFormat="1" x14ac:dyDescent="0.4">
      <c r="A3444" s="12"/>
      <c r="B3444" s="12"/>
      <c r="C3444" s="42"/>
      <c r="D3444" s="12"/>
      <c r="E3444" s="12"/>
      <c r="F3444" s="12"/>
      <c r="G3444" s="12"/>
      <c r="H3444" s="12"/>
      <c r="I3444" s="12"/>
      <c r="J3444" s="12"/>
      <c r="K3444" s="12"/>
      <c r="L3444" s="12"/>
      <c r="M3444" s="49"/>
      <c r="N3444" s="49"/>
      <c r="O3444" s="12"/>
      <c r="P3444" s="12"/>
      <c r="Q3444" s="12"/>
      <c r="R3444" s="12"/>
      <c r="S3444" s="12"/>
    </row>
    <row r="3445" spans="1:19" s="1" customFormat="1" x14ac:dyDescent="0.4">
      <c r="A3445" s="12"/>
      <c r="B3445" s="12"/>
      <c r="C3445" s="42"/>
      <c r="D3445" s="12"/>
      <c r="E3445" s="12"/>
      <c r="F3445" s="12"/>
      <c r="G3445" s="12"/>
      <c r="H3445" s="12"/>
      <c r="I3445" s="12"/>
      <c r="J3445" s="12"/>
      <c r="K3445" s="12"/>
      <c r="L3445" s="12"/>
      <c r="M3445" s="49"/>
      <c r="N3445" s="49"/>
      <c r="O3445" s="12"/>
      <c r="P3445" s="12"/>
      <c r="Q3445" s="12"/>
      <c r="R3445" s="12"/>
      <c r="S3445" s="12"/>
    </row>
    <row r="3446" spans="1:19" s="1" customFormat="1" x14ac:dyDescent="0.4">
      <c r="A3446" s="12"/>
      <c r="B3446" s="12"/>
      <c r="C3446" s="42"/>
      <c r="D3446" s="12"/>
      <c r="E3446" s="12"/>
      <c r="F3446" s="12"/>
      <c r="G3446" s="12"/>
      <c r="H3446" s="12"/>
      <c r="I3446" s="12"/>
      <c r="J3446" s="12"/>
      <c r="K3446" s="12"/>
      <c r="L3446" s="12"/>
      <c r="M3446" s="49"/>
      <c r="N3446" s="49"/>
      <c r="O3446" s="12"/>
      <c r="P3446" s="12"/>
      <c r="Q3446" s="12"/>
      <c r="R3446" s="12"/>
      <c r="S3446" s="12"/>
    </row>
    <row r="3447" spans="1:19" s="1" customFormat="1" x14ac:dyDescent="0.4">
      <c r="A3447" s="12"/>
      <c r="B3447" s="12"/>
      <c r="C3447" s="42"/>
      <c r="D3447" s="12"/>
      <c r="E3447" s="12"/>
      <c r="F3447" s="12"/>
      <c r="G3447" s="12"/>
      <c r="H3447" s="12"/>
      <c r="I3447" s="12"/>
      <c r="J3447" s="12"/>
      <c r="K3447" s="12"/>
      <c r="L3447" s="12"/>
      <c r="M3447" s="49"/>
      <c r="N3447" s="49"/>
      <c r="O3447" s="12"/>
      <c r="P3447" s="12"/>
      <c r="Q3447" s="12"/>
      <c r="R3447" s="12"/>
      <c r="S3447" s="12"/>
    </row>
    <row r="3448" spans="1:19" s="1" customFormat="1" x14ac:dyDescent="0.4">
      <c r="A3448" s="12"/>
      <c r="B3448" s="12"/>
      <c r="C3448" s="42"/>
      <c r="D3448" s="12"/>
      <c r="E3448" s="12"/>
      <c r="F3448" s="12"/>
      <c r="G3448" s="12"/>
      <c r="H3448" s="12"/>
      <c r="I3448" s="12"/>
      <c r="J3448" s="12"/>
      <c r="K3448" s="12"/>
      <c r="L3448" s="12"/>
      <c r="M3448" s="49"/>
      <c r="N3448" s="49"/>
      <c r="O3448" s="12"/>
      <c r="P3448" s="12"/>
      <c r="Q3448" s="12"/>
      <c r="R3448" s="12"/>
      <c r="S3448" s="12"/>
    </row>
    <row r="3449" spans="1:19" s="1" customFormat="1" x14ac:dyDescent="0.4">
      <c r="A3449" s="12"/>
      <c r="B3449" s="12"/>
      <c r="C3449" s="42"/>
      <c r="D3449" s="12"/>
      <c r="E3449" s="12"/>
      <c r="F3449" s="12"/>
      <c r="G3449" s="12"/>
      <c r="H3449" s="12"/>
      <c r="I3449" s="12"/>
      <c r="J3449" s="12"/>
      <c r="K3449" s="12"/>
      <c r="L3449" s="12"/>
      <c r="M3449" s="49"/>
      <c r="N3449" s="49"/>
      <c r="O3449" s="12"/>
      <c r="P3449" s="12"/>
      <c r="Q3449" s="12"/>
      <c r="R3449" s="12"/>
      <c r="S3449" s="12"/>
    </row>
    <row r="3450" spans="1:19" s="1" customFormat="1" x14ac:dyDescent="0.4">
      <c r="A3450" s="12"/>
      <c r="B3450" s="12"/>
      <c r="C3450" s="42"/>
      <c r="D3450" s="12"/>
      <c r="E3450" s="12"/>
      <c r="F3450" s="12"/>
      <c r="G3450" s="12"/>
      <c r="H3450" s="12"/>
      <c r="I3450" s="12"/>
      <c r="J3450" s="12"/>
      <c r="K3450" s="12"/>
      <c r="L3450" s="12"/>
      <c r="M3450" s="49"/>
      <c r="N3450" s="49"/>
      <c r="O3450" s="12"/>
      <c r="P3450" s="12"/>
      <c r="Q3450" s="12"/>
      <c r="R3450" s="12"/>
      <c r="S3450" s="12"/>
    </row>
    <row r="3451" spans="1:19" s="1" customFormat="1" x14ac:dyDescent="0.4">
      <c r="A3451" s="12"/>
      <c r="B3451" s="12"/>
      <c r="C3451" s="42"/>
      <c r="D3451" s="12"/>
      <c r="E3451" s="12"/>
      <c r="F3451" s="12"/>
      <c r="G3451" s="12"/>
      <c r="H3451" s="12"/>
      <c r="I3451" s="12"/>
      <c r="J3451" s="12"/>
      <c r="K3451" s="12"/>
      <c r="L3451" s="12"/>
      <c r="M3451" s="49"/>
      <c r="N3451" s="49"/>
      <c r="O3451" s="12"/>
      <c r="P3451" s="12"/>
      <c r="Q3451" s="12"/>
      <c r="R3451" s="12"/>
      <c r="S3451" s="12"/>
    </row>
    <row r="3452" spans="1:19" s="1" customFormat="1" x14ac:dyDescent="0.4">
      <c r="A3452" s="12"/>
      <c r="B3452" s="12"/>
      <c r="C3452" s="42"/>
      <c r="D3452" s="12"/>
      <c r="E3452" s="12"/>
      <c r="F3452" s="12"/>
      <c r="G3452" s="12"/>
      <c r="H3452" s="12"/>
      <c r="I3452" s="12"/>
      <c r="J3452" s="12"/>
      <c r="K3452" s="12"/>
      <c r="L3452" s="12"/>
      <c r="M3452" s="49"/>
      <c r="N3452" s="49"/>
      <c r="O3452" s="12"/>
      <c r="P3452" s="12"/>
      <c r="Q3452" s="12"/>
      <c r="R3452" s="12"/>
      <c r="S3452" s="12"/>
    </row>
    <row r="3453" spans="1:19" s="1" customFormat="1" x14ac:dyDescent="0.4">
      <c r="A3453" s="12"/>
      <c r="B3453" s="12"/>
      <c r="C3453" s="42"/>
      <c r="D3453" s="12"/>
      <c r="E3453" s="12"/>
      <c r="F3453" s="12"/>
      <c r="G3453" s="12"/>
      <c r="H3453" s="12"/>
      <c r="I3453" s="12"/>
      <c r="J3453" s="12"/>
      <c r="K3453" s="12"/>
      <c r="L3453" s="12"/>
      <c r="M3453" s="49"/>
      <c r="N3453" s="49"/>
      <c r="O3453" s="12"/>
      <c r="P3453" s="12"/>
      <c r="Q3453" s="12"/>
      <c r="R3453" s="12"/>
      <c r="S3453" s="12"/>
    </row>
    <row r="3454" spans="1:19" s="1" customFormat="1" x14ac:dyDescent="0.4">
      <c r="A3454" s="12"/>
      <c r="B3454" s="12"/>
      <c r="C3454" s="42"/>
      <c r="D3454" s="12"/>
      <c r="E3454" s="12"/>
      <c r="F3454" s="12"/>
      <c r="G3454" s="12"/>
      <c r="H3454" s="12"/>
      <c r="I3454" s="12"/>
      <c r="J3454" s="12"/>
      <c r="K3454" s="12"/>
      <c r="L3454" s="12"/>
      <c r="M3454" s="49"/>
      <c r="N3454" s="49"/>
      <c r="O3454" s="12"/>
      <c r="P3454" s="12"/>
      <c r="Q3454" s="12"/>
      <c r="R3454" s="12"/>
      <c r="S3454" s="12"/>
    </row>
    <row r="3455" spans="1:19" s="1" customFormat="1" x14ac:dyDescent="0.4">
      <c r="A3455" s="12"/>
      <c r="B3455" s="12"/>
      <c r="C3455" s="42"/>
      <c r="D3455" s="12"/>
      <c r="E3455" s="12"/>
      <c r="F3455" s="12"/>
      <c r="G3455" s="12"/>
      <c r="H3455" s="12"/>
      <c r="I3455" s="12"/>
      <c r="J3455" s="12"/>
      <c r="K3455" s="12"/>
      <c r="L3455" s="12"/>
      <c r="M3455" s="49"/>
      <c r="N3455" s="49"/>
      <c r="O3455" s="12"/>
      <c r="P3455" s="12"/>
      <c r="Q3455" s="12"/>
      <c r="R3455" s="12"/>
      <c r="S3455" s="12"/>
    </row>
    <row r="3456" spans="1:19" s="1" customFormat="1" x14ac:dyDescent="0.4">
      <c r="A3456" s="12"/>
      <c r="B3456" s="12"/>
      <c r="C3456" s="42"/>
      <c r="D3456" s="12"/>
      <c r="E3456" s="12"/>
      <c r="F3456" s="12"/>
      <c r="G3456" s="12"/>
      <c r="H3456" s="12"/>
      <c r="I3456" s="12"/>
      <c r="J3456" s="12"/>
      <c r="K3456" s="12"/>
      <c r="L3456" s="12"/>
      <c r="M3456" s="49"/>
      <c r="N3456" s="49"/>
      <c r="O3456" s="12"/>
      <c r="P3456" s="12"/>
      <c r="Q3456" s="12"/>
      <c r="R3456" s="12"/>
      <c r="S3456" s="12"/>
    </row>
    <row r="3457" spans="1:19" s="1" customFormat="1" x14ac:dyDescent="0.4">
      <c r="A3457" s="12"/>
      <c r="B3457" s="12"/>
      <c r="C3457" s="42"/>
      <c r="D3457" s="12"/>
      <c r="E3457" s="12"/>
      <c r="F3457" s="12"/>
      <c r="G3457" s="12"/>
      <c r="H3457" s="12"/>
      <c r="I3457" s="12"/>
      <c r="J3457" s="12"/>
      <c r="K3457" s="12"/>
      <c r="L3457" s="12"/>
      <c r="M3457" s="49"/>
      <c r="N3457" s="49"/>
      <c r="O3457" s="12"/>
      <c r="P3457" s="12"/>
      <c r="Q3457" s="12"/>
      <c r="R3457" s="12"/>
      <c r="S3457" s="12"/>
    </row>
    <row r="3458" spans="1:19" s="1" customFormat="1" x14ac:dyDescent="0.4">
      <c r="A3458" s="12"/>
      <c r="B3458" s="12"/>
      <c r="C3458" s="42"/>
      <c r="D3458" s="12"/>
      <c r="E3458" s="12"/>
      <c r="F3458" s="12"/>
      <c r="G3458" s="12"/>
      <c r="H3458" s="12"/>
      <c r="I3458" s="12"/>
      <c r="J3458" s="12"/>
      <c r="K3458" s="12"/>
      <c r="L3458" s="12"/>
      <c r="M3458" s="49"/>
      <c r="N3458" s="49"/>
      <c r="O3458" s="12"/>
      <c r="P3458" s="12"/>
      <c r="Q3458" s="12"/>
      <c r="R3458" s="12"/>
      <c r="S3458" s="12"/>
    </row>
    <row r="3459" spans="1:19" s="1" customFormat="1" x14ac:dyDescent="0.4">
      <c r="A3459" s="12"/>
      <c r="B3459" s="12"/>
      <c r="C3459" s="42"/>
      <c r="D3459" s="12"/>
      <c r="E3459" s="12"/>
      <c r="F3459" s="12"/>
      <c r="G3459" s="12"/>
      <c r="H3459" s="12"/>
      <c r="I3459" s="12"/>
      <c r="J3459" s="12"/>
      <c r="K3459" s="12"/>
      <c r="L3459" s="12"/>
      <c r="M3459" s="49"/>
      <c r="N3459" s="49"/>
      <c r="O3459" s="12"/>
      <c r="P3459" s="12"/>
      <c r="Q3459" s="12"/>
      <c r="R3459" s="12"/>
      <c r="S3459" s="12"/>
    </row>
    <row r="3460" spans="1:19" s="1" customFormat="1" x14ac:dyDescent="0.4">
      <c r="A3460" s="12"/>
      <c r="B3460" s="12"/>
      <c r="C3460" s="42"/>
      <c r="D3460" s="12"/>
      <c r="E3460" s="12"/>
      <c r="F3460" s="12"/>
      <c r="G3460" s="12"/>
      <c r="H3460" s="12"/>
      <c r="I3460" s="12"/>
      <c r="J3460" s="12"/>
      <c r="K3460" s="12"/>
      <c r="L3460" s="12"/>
      <c r="M3460" s="49"/>
      <c r="N3460" s="49"/>
      <c r="O3460" s="12"/>
      <c r="P3460" s="12"/>
      <c r="Q3460" s="12"/>
      <c r="R3460" s="12"/>
      <c r="S3460" s="12"/>
    </row>
    <row r="3461" spans="1:19" s="1" customFormat="1" x14ac:dyDescent="0.4">
      <c r="A3461" s="12"/>
      <c r="B3461" s="12"/>
      <c r="C3461" s="42"/>
      <c r="D3461" s="12"/>
      <c r="E3461" s="12"/>
      <c r="F3461" s="12"/>
      <c r="G3461" s="12"/>
      <c r="H3461" s="12"/>
      <c r="I3461" s="12"/>
      <c r="J3461" s="12"/>
      <c r="K3461" s="12"/>
      <c r="L3461" s="12"/>
      <c r="M3461" s="49"/>
      <c r="N3461" s="49"/>
      <c r="O3461" s="12"/>
      <c r="P3461" s="12"/>
      <c r="Q3461" s="12"/>
      <c r="R3461" s="12"/>
      <c r="S3461" s="12"/>
    </row>
    <row r="3462" spans="1:19" s="1" customFormat="1" x14ac:dyDescent="0.4">
      <c r="A3462" s="12"/>
      <c r="B3462" s="12"/>
      <c r="C3462" s="42"/>
      <c r="D3462" s="12"/>
      <c r="E3462" s="12"/>
      <c r="F3462" s="12"/>
      <c r="G3462" s="12"/>
      <c r="H3462" s="12"/>
      <c r="I3462" s="12"/>
      <c r="J3462" s="12"/>
      <c r="K3462" s="12"/>
      <c r="L3462" s="12"/>
      <c r="M3462" s="49"/>
      <c r="N3462" s="49"/>
      <c r="O3462" s="12"/>
      <c r="P3462" s="12"/>
      <c r="Q3462" s="12"/>
      <c r="R3462" s="12"/>
      <c r="S3462" s="12"/>
    </row>
    <row r="3463" spans="1:19" s="1" customFormat="1" x14ac:dyDescent="0.4">
      <c r="A3463" s="12"/>
      <c r="B3463" s="12"/>
      <c r="C3463" s="42"/>
      <c r="D3463" s="12"/>
      <c r="E3463" s="12"/>
      <c r="F3463" s="12"/>
      <c r="G3463" s="12"/>
      <c r="H3463" s="12"/>
      <c r="I3463" s="12"/>
      <c r="J3463" s="12"/>
      <c r="K3463" s="12"/>
      <c r="L3463" s="12"/>
      <c r="M3463" s="49"/>
      <c r="N3463" s="49"/>
      <c r="O3463" s="12"/>
      <c r="P3463" s="12"/>
      <c r="Q3463" s="12"/>
      <c r="R3463" s="12"/>
      <c r="S3463" s="12"/>
    </row>
    <row r="3464" spans="1:19" s="1" customFormat="1" x14ac:dyDescent="0.4">
      <c r="A3464" s="12"/>
      <c r="B3464" s="12"/>
      <c r="C3464" s="42"/>
      <c r="D3464" s="12"/>
      <c r="E3464" s="12"/>
      <c r="F3464" s="12"/>
      <c r="G3464" s="12"/>
      <c r="H3464" s="12"/>
      <c r="I3464" s="12"/>
      <c r="J3464" s="12"/>
      <c r="K3464" s="12"/>
      <c r="L3464" s="12"/>
      <c r="M3464" s="49"/>
      <c r="N3464" s="49"/>
      <c r="O3464" s="12"/>
      <c r="P3464" s="12"/>
      <c r="Q3464" s="12"/>
      <c r="R3464" s="12"/>
      <c r="S3464" s="12"/>
    </row>
    <row r="3465" spans="1:19" s="1" customFormat="1" x14ac:dyDescent="0.4">
      <c r="A3465" s="12"/>
      <c r="B3465" s="12"/>
      <c r="C3465" s="42"/>
      <c r="D3465" s="12"/>
      <c r="E3465" s="12"/>
      <c r="F3465" s="12"/>
      <c r="G3465" s="12"/>
      <c r="H3465" s="12"/>
      <c r="I3465" s="12"/>
      <c r="J3465" s="12"/>
      <c r="K3465" s="12"/>
      <c r="L3465" s="12"/>
      <c r="M3465" s="49"/>
      <c r="N3465" s="49"/>
      <c r="O3465" s="12"/>
      <c r="P3465" s="12"/>
      <c r="Q3465" s="12"/>
      <c r="R3465" s="12"/>
      <c r="S3465" s="12"/>
    </row>
    <row r="3466" spans="1:19" s="1" customFormat="1" x14ac:dyDescent="0.4">
      <c r="A3466" s="12"/>
      <c r="B3466" s="12"/>
      <c r="C3466" s="42"/>
      <c r="D3466" s="12"/>
      <c r="E3466" s="12"/>
      <c r="F3466" s="12"/>
      <c r="G3466" s="12"/>
      <c r="H3466" s="12"/>
      <c r="I3466" s="12"/>
      <c r="J3466" s="12"/>
      <c r="K3466" s="12"/>
      <c r="L3466" s="12"/>
      <c r="M3466" s="49"/>
      <c r="N3466" s="49"/>
      <c r="O3466" s="12"/>
      <c r="P3466" s="12"/>
      <c r="Q3466" s="12"/>
      <c r="R3466" s="12"/>
      <c r="S3466" s="12"/>
    </row>
    <row r="3467" spans="1:19" s="1" customFormat="1" x14ac:dyDescent="0.4">
      <c r="A3467" s="12"/>
      <c r="B3467" s="12"/>
      <c r="C3467" s="42"/>
      <c r="D3467" s="12"/>
      <c r="E3467" s="12"/>
      <c r="F3467" s="12"/>
      <c r="G3467" s="12"/>
      <c r="H3467" s="12"/>
      <c r="I3467" s="12"/>
      <c r="J3467" s="12"/>
      <c r="K3467" s="12"/>
      <c r="L3467" s="12"/>
      <c r="M3467" s="49"/>
      <c r="N3467" s="49"/>
      <c r="O3467" s="12"/>
      <c r="P3467" s="12"/>
      <c r="Q3467" s="12"/>
      <c r="R3467" s="12"/>
      <c r="S3467" s="12"/>
    </row>
    <row r="3468" spans="1:19" s="1" customFormat="1" x14ac:dyDescent="0.4">
      <c r="A3468" s="12"/>
      <c r="B3468" s="12"/>
      <c r="C3468" s="42"/>
      <c r="D3468" s="12"/>
      <c r="E3468" s="12"/>
      <c r="F3468" s="12"/>
      <c r="G3468" s="12"/>
      <c r="H3468" s="12"/>
      <c r="I3468" s="12"/>
      <c r="J3468" s="12"/>
      <c r="K3468" s="12"/>
      <c r="L3468" s="12"/>
      <c r="M3468" s="49"/>
      <c r="N3468" s="49"/>
      <c r="O3468" s="12"/>
      <c r="P3468" s="12"/>
      <c r="Q3468" s="12"/>
      <c r="R3468" s="12"/>
      <c r="S3468" s="12"/>
    </row>
    <row r="3469" spans="1:19" s="1" customFormat="1" x14ac:dyDescent="0.4">
      <c r="A3469" s="12"/>
      <c r="B3469" s="12"/>
      <c r="C3469" s="42"/>
      <c r="D3469" s="12"/>
      <c r="E3469" s="12"/>
      <c r="F3469" s="12"/>
      <c r="G3469" s="12"/>
      <c r="H3469" s="12"/>
      <c r="I3469" s="12"/>
      <c r="J3469" s="12"/>
      <c r="K3469" s="12"/>
      <c r="L3469" s="12"/>
      <c r="M3469" s="49"/>
      <c r="N3469" s="49"/>
      <c r="O3469" s="12"/>
      <c r="P3469" s="12"/>
      <c r="Q3469" s="12"/>
      <c r="R3469" s="12"/>
      <c r="S3469" s="12"/>
    </row>
    <row r="3470" spans="1:19" s="1" customFormat="1" x14ac:dyDescent="0.4">
      <c r="A3470" s="12"/>
      <c r="B3470" s="12"/>
      <c r="C3470" s="42"/>
      <c r="D3470" s="12"/>
      <c r="E3470" s="12"/>
      <c r="F3470" s="12"/>
      <c r="G3470" s="12"/>
      <c r="H3470" s="12"/>
      <c r="I3470" s="12"/>
      <c r="J3470" s="12"/>
      <c r="K3470" s="12"/>
      <c r="L3470" s="12"/>
      <c r="M3470" s="49"/>
      <c r="N3470" s="49"/>
      <c r="O3470" s="12"/>
      <c r="P3470" s="12"/>
      <c r="Q3470" s="12"/>
      <c r="R3470" s="12"/>
      <c r="S3470" s="12"/>
    </row>
    <row r="3471" spans="1:19" s="1" customFormat="1" x14ac:dyDescent="0.4">
      <c r="A3471" s="12"/>
      <c r="B3471" s="12"/>
      <c r="C3471" s="42"/>
      <c r="D3471" s="12"/>
      <c r="E3471" s="12"/>
      <c r="F3471" s="12"/>
      <c r="G3471" s="12"/>
      <c r="H3471" s="12"/>
      <c r="I3471" s="12"/>
      <c r="J3471" s="12"/>
      <c r="K3471" s="12"/>
      <c r="L3471" s="12"/>
      <c r="M3471" s="49"/>
      <c r="N3471" s="49"/>
      <c r="O3471" s="12"/>
      <c r="P3471" s="12"/>
      <c r="Q3471" s="12"/>
      <c r="R3471" s="12"/>
      <c r="S3471" s="12"/>
    </row>
    <row r="3472" spans="1:19" s="1" customFormat="1" x14ac:dyDescent="0.4">
      <c r="A3472" s="12"/>
      <c r="B3472" s="12"/>
      <c r="C3472" s="42"/>
      <c r="D3472" s="12"/>
      <c r="E3472" s="12"/>
      <c r="F3472" s="12"/>
      <c r="G3472" s="12"/>
      <c r="H3472" s="12"/>
      <c r="I3472" s="12"/>
      <c r="J3472" s="12"/>
      <c r="K3472" s="12"/>
      <c r="L3472" s="12"/>
      <c r="M3472" s="49"/>
      <c r="N3472" s="49"/>
      <c r="O3472" s="12"/>
      <c r="P3472" s="12"/>
      <c r="Q3472" s="12"/>
      <c r="R3472" s="12"/>
      <c r="S3472" s="12"/>
    </row>
    <row r="3473" spans="1:19" s="1" customFormat="1" x14ac:dyDescent="0.4">
      <c r="A3473" s="12"/>
      <c r="B3473" s="12"/>
      <c r="C3473" s="42"/>
      <c r="D3473" s="12"/>
      <c r="E3473" s="12"/>
      <c r="F3473" s="12"/>
      <c r="G3473" s="12"/>
      <c r="H3473" s="12"/>
      <c r="I3473" s="12"/>
      <c r="J3473" s="12"/>
      <c r="K3473" s="12"/>
      <c r="L3473" s="12"/>
      <c r="M3473" s="49"/>
      <c r="N3473" s="49"/>
      <c r="O3473" s="12"/>
      <c r="P3473" s="12"/>
      <c r="Q3473" s="12"/>
      <c r="R3473" s="12"/>
      <c r="S3473" s="12"/>
    </row>
    <row r="3474" spans="1:19" s="1" customFormat="1" x14ac:dyDescent="0.4">
      <c r="A3474" s="12"/>
      <c r="B3474" s="12"/>
      <c r="C3474" s="42"/>
      <c r="D3474" s="12"/>
      <c r="E3474" s="12"/>
      <c r="F3474" s="12"/>
      <c r="G3474" s="12"/>
      <c r="H3474" s="12"/>
      <c r="I3474" s="12"/>
      <c r="J3474" s="12"/>
      <c r="K3474" s="12"/>
      <c r="L3474" s="12"/>
      <c r="M3474" s="49"/>
      <c r="N3474" s="49"/>
      <c r="O3474" s="12"/>
      <c r="P3474" s="12"/>
      <c r="Q3474" s="12"/>
      <c r="R3474" s="12"/>
      <c r="S3474" s="12"/>
    </row>
    <row r="3475" spans="1:19" s="1" customFormat="1" x14ac:dyDescent="0.4">
      <c r="A3475" s="12"/>
      <c r="B3475" s="12"/>
      <c r="C3475" s="42"/>
      <c r="D3475" s="12"/>
      <c r="E3475" s="12"/>
      <c r="F3475" s="12"/>
      <c r="G3475" s="12"/>
      <c r="H3475" s="12"/>
      <c r="I3475" s="12"/>
      <c r="J3475" s="12"/>
      <c r="K3475" s="12"/>
      <c r="L3475" s="12"/>
      <c r="M3475" s="49"/>
      <c r="N3475" s="49"/>
      <c r="O3475" s="12"/>
      <c r="P3475" s="12"/>
      <c r="Q3475" s="12"/>
      <c r="R3475" s="12"/>
      <c r="S3475" s="12"/>
    </row>
    <row r="3476" spans="1:19" s="1" customFormat="1" x14ac:dyDescent="0.4">
      <c r="A3476" s="12"/>
      <c r="B3476" s="12"/>
      <c r="C3476" s="42"/>
      <c r="D3476" s="12"/>
      <c r="E3476" s="12"/>
      <c r="F3476" s="12"/>
      <c r="G3476" s="12"/>
      <c r="H3476" s="12"/>
      <c r="I3476" s="12"/>
      <c r="J3476" s="12"/>
      <c r="K3476" s="12"/>
      <c r="L3476" s="12"/>
      <c r="M3476" s="49"/>
      <c r="N3476" s="49"/>
      <c r="O3476" s="12"/>
      <c r="P3476" s="12"/>
      <c r="Q3476" s="12"/>
      <c r="R3476" s="12"/>
      <c r="S3476" s="12"/>
    </row>
    <row r="3477" spans="1:19" s="1" customFormat="1" x14ac:dyDescent="0.4">
      <c r="A3477" s="12"/>
      <c r="B3477" s="12"/>
      <c r="C3477" s="42"/>
      <c r="D3477" s="12"/>
      <c r="E3477" s="12"/>
      <c r="F3477" s="12"/>
      <c r="G3477" s="12"/>
      <c r="H3477" s="12"/>
      <c r="I3477" s="12"/>
      <c r="J3477" s="12"/>
      <c r="K3477" s="12"/>
      <c r="L3477" s="12"/>
      <c r="M3477" s="49"/>
      <c r="N3477" s="49"/>
      <c r="O3477" s="12"/>
      <c r="P3477" s="12"/>
      <c r="Q3477" s="12"/>
      <c r="R3477" s="12"/>
      <c r="S3477" s="12"/>
    </row>
    <row r="3478" spans="1:19" s="1" customFormat="1" x14ac:dyDescent="0.4">
      <c r="A3478" s="12"/>
      <c r="B3478" s="12"/>
      <c r="C3478" s="42"/>
      <c r="D3478" s="12"/>
      <c r="E3478" s="12"/>
      <c r="F3478" s="12"/>
      <c r="G3478" s="12"/>
      <c r="H3478" s="12"/>
      <c r="I3478" s="12"/>
      <c r="J3478" s="12"/>
      <c r="K3478" s="12"/>
      <c r="L3478" s="12"/>
      <c r="M3478" s="49"/>
      <c r="N3478" s="49"/>
      <c r="O3478" s="12"/>
      <c r="P3478" s="12"/>
      <c r="Q3478" s="12"/>
      <c r="R3478" s="12"/>
      <c r="S3478" s="12"/>
    </row>
    <row r="3479" spans="1:19" s="1" customFormat="1" x14ac:dyDescent="0.4">
      <c r="A3479" s="12"/>
      <c r="B3479" s="12"/>
      <c r="C3479" s="42"/>
      <c r="D3479" s="12"/>
      <c r="E3479" s="12"/>
      <c r="F3479" s="12"/>
      <c r="G3479" s="12"/>
      <c r="H3479" s="12"/>
      <c r="I3479" s="12"/>
      <c r="J3479" s="12"/>
      <c r="K3479" s="12"/>
      <c r="L3479" s="12"/>
      <c r="M3479" s="49"/>
      <c r="N3479" s="49"/>
      <c r="O3479" s="12"/>
      <c r="P3479" s="12"/>
      <c r="Q3479" s="12"/>
      <c r="R3479" s="12"/>
      <c r="S3479" s="12"/>
    </row>
    <row r="3480" spans="1:19" s="1" customFormat="1" x14ac:dyDescent="0.4">
      <c r="A3480" s="12"/>
      <c r="B3480" s="12"/>
      <c r="C3480" s="42"/>
      <c r="D3480" s="12"/>
      <c r="E3480" s="12"/>
      <c r="F3480" s="12"/>
      <c r="G3480" s="12"/>
      <c r="H3480" s="12"/>
      <c r="I3480" s="12"/>
      <c r="J3480" s="12"/>
      <c r="K3480" s="12"/>
      <c r="L3480" s="12"/>
      <c r="M3480" s="49"/>
      <c r="N3480" s="49"/>
      <c r="O3480" s="12"/>
      <c r="P3480" s="12"/>
      <c r="Q3480" s="12"/>
      <c r="R3480" s="12"/>
      <c r="S3480" s="12"/>
    </row>
    <row r="3481" spans="1:19" s="1" customFormat="1" x14ac:dyDescent="0.4">
      <c r="A3481" s="12"/>
      <c r="B3481" s="12"/>
      <c r="C3481" s="42"/>
      <c r="D3481" s="12"/>
      <c r="E3481" s="12"/>
      <c r="F3481" s="12"/>
      <c r="G3481" s="12"/>
      <c r="H3481" s="12"/>
      <c r="I3481" s="12"/>
      <c r="J3481" s="12"/>
      <c r="K3481" s="12"/>
      <c r="L3481" s="12"/>
      <c r="M3481" s="49"/>
      <c r="N3481" s="49"/>
      <c r="O3481" s="12"/>
      <c r="P3481" s="12"/>
      <c r="Q3481" s="12"/>
      <c r="R3481" s="12"/>
      <c r="S3481" s="12"/>
    </row>
    <row r="3482" spans="1:19" s="1" customFormat="1" x14ac:dyDescent="0.4">
      <c r="A3482" s="12"/>
      <c r="B3482" s="12"/>
      <c r="C3482" s="42"/>
      <c r="D3482" s="12"/>
      <c r="E3482" s="12"/>
      <c r="F3482" s="12"/>
      <c r="G3482" s="12"/>
      <c r="H3482" s="12"/>
      <c r="I3482" s="12"/>
      <c r="J3482" s="12"/>
      <c r="K3482" s="12"/>
      <c r="L3482" s="12"/>
      <c r="M3482" s="49"/>
      <c r="N3482" s="49"/>
      <c r="O3482" s="12"/>
      <c r="P3482" s="12"/>
      <c r="Q3482" s="12"/>
      <c r="R3482" s="12"/>
      <c r="S3482" s="12"/>
    </row>
    <row r="3483" spans="1:19" s="1" customFormat="1" x14ac:dyDescent="0.4">
      <c r="A3483" s="12"/>
      <c r="B3483" s="12"/>
      <c r="C3483" s="42"/>
      <c r="D3483" s="12"/>
      <c r="E3483" s="12"/>
      <c r="F3483" s="12"/>
      <c r="G3483" s="12"/>
      <c r="H3483" s="12"/>
      <c r="I3483" s="12"/>
      <c r="J3483" s="12"/>
      <c r="K3483" s="12"/>
      <c r="L3483" s="12"/>
      <c r="M3483" s="49"/>
      <c r="N3483" s="49"/>
      <c r="O3483" s="12"/>
      <c r="P3483" s="12"/>
      <c r="Q3483" s="12"/>
      <c r="R3483" s="12"/>
      <c r="S3483" s="12"/>
    </row>
    <row r="3484" spans="1:19" s="1" customFormat="1" x14ac:dyDescent="0.4">
      <c r="A3484" s="12"/>
      <c r="B3484" s="12"/>
      <c r="C3484" s="42"/>
      <c r="D3484" s="12"/>
      <c r="E3484" s="12"/>
      <c r="F3484" s="12"/>
      <c r="G3484" s="12"/>
      <c r="H3484" s="12"/>
      <c r="I3484" s="12"/>
      <c r="J3484" s="12"/>
      <c r="K3484" s="12"/>
      <c r="L3484" s="12"/>
      <c r="M3484" s="49"/>
      <c r="N3484" s="49"/>
      <c r="O3484" s="12"/>
      <c r="P3484" s="12"/>
      <c r="Q3484" s="12"/>
      <c r="R3484" s="12"/>
      <c r="S3484" s="12"/>
    </row>
    <row r="3485" spans="1:19" s="1" customFormat="1" x14ac:dyDescent="0.4">
      <c r="A3485" s="12"/>
      <c r="B3485" s="12"/>
      <c r="C3485" s="42"/>
      <c r="D3485" s="12"/>
      <c r="E3485" s="12"/>
      <c r="F3485" s="12"/>
      <c r="G3485" s="12"/>
      <c r="H3485" s="12"/>
      <c r="I3485" s="12"/>
      <c r="J3485" s="12"/>
      <c r="K3485" s="12"/>
      <c r="L3485" s="12"/>
      <c r="M3485" s="49"/>
      <c r="N3485" s="49"/>
      <c r="O3485" s="12"/>
      <c r="P3485" s="12"/>
      <c r="Q3485" s="12"/>
      <c r="R3485" s="12"/>
      <c r="S3485" s="12"/>
    </row>
    <row r="3486" spans="1:19" s="1" customFormat="1" x14ac:dyDescent="0.4">
      <c r="A3486" s="12"/>
      <c r="B3486" s="12"/>
      <c r="C3486" s="42"/>
      <c r="D3486" s="12"/>
      <c r="E3486" s="12"/>
      <c r="F3486" s="12"/>
      <c r="G3486" s="12"/>
      <c r="H3486" s="12"/>
      <c r="I3486" s="12"/>
      <c r="J3486" s="12"/>
      <c r="K3486" s="12"/>
      <c r="L3486" s="12"/>
      <c r="M3486" s="49"/>
      <c r="N3486" s="49"/>
      <c r="O3486" s="12"/>
      <c r="P3486" s="12"/>
      <c r="Q3486" s="12"/>
      <c r="R3486" s="12"/>
      <c r="S3486" s="12"/>
    </row>
    <row r="3487" spans="1:19" s="1" customFormat="1" x14ac:dyDescent="0.4">
      <c r="A3487" s="12"/>
      <c r="B3487" s="12"/>
      <c r="C3487" s="42"/>
      <c r="D3487" s="12"/>
      <c r="E3487" s="12"/>
      <c r="F3487" s="12"/>
      <c r="G3487" s="12"/>
      <c r="H3487" s="12"/>
      <c r="I3487" s="12"/>
      <c r="J3487" s="12"/>
      <c r="K3487" s="12"/>
      <c r="L3487" s="12"/>
      <c r="M3487" s="49"/>
      <c r="N3487" s="49"/>
      <c r="O3487" s="12"/>
      <c r="P3487" s="12"/>
      <c r="Q3487" s="12"/>
      <c r="R3487" s="12"/>
      <c r="S3487" s="12"/>
    </row>
    <row r="3488" spans="1:19" s="1" customFormat="1" x14ac:dyDescent="0.4">
      <c r="A3488" s="12"/>
      <c r="B3488" s="12"/>
      <c r="C3488" s="42"/>
      <c r="D3488" s="12"/>
      <c r="E3488" s="12"/>
      <c r="F3488" s="12"/>
      <c r="G3488" s="12"/>
      <c r="H3488" s="12"/>
      <c r="I3488" s="12"/>
      <c r="J3488" s="12"/>
      <c r="K3488" s="12"/>
      <c r="L3488" s="12"/>
      <c r="M3488" s="49"/>
      <c r="N3488" s="49"/>
      <c r="O3488" s="12"/>
      <c r="P3488" s="12"/>
      <c r="Q3488" s="12"/>
      <c r="R3488" s="12"/>
      <c r="S3488" s="12"/>
    </row>
    <row r="3489" spans="1:19" s="1" customFormat="1" x14ac:dyDescent="0.4">
      <c r="A3489" s="12"/>
      <c r="B3489" s="12"/>
      <c r="C3489" s="42"/>
      <c r="D3489" s="12"/>
      <c r="E3489" s="12"/>
      <c r="F3489" s="12"/>
      <c r="G3489" s="12"/>
      <c r="H3489" s="12"/>
      <c r="I3489" s="12"/>
      <c r="J3489" s="12"/>
      <c r="K3489" s="12"/>
      <c r="L3489" s="12"/>
      <c r="M3489" s="49"/>
      <c r="N3489" s="49"/>
      <c r="O3489" s="12"/>
      <c r="P3489" s="12"/>
      <c r="Q3489" s="12"/>
      <c r="R3489" s="12"/>
      <c r="S3489" s="12"/>
    </row>
    <row r="3490" spans="1:19" s="1" customFormat="1" x14ac:dyDescent="0.4">
      <c r="A3490" s="12"/>
      <c r="B3490" s="12"/>
      <c r="C3490" s="42"/>
      <c r="D3490" s="12"/>
      <c r="E3490" s="12"/>
      <c r="F3490" s="12"/>
      <c r="G3490" s="12"/>
      <c r="H3490" s="12"/>
      <c r="I3490" s="12"/>
      <c r="J3490" s="12"/>
      <c r="K3490" s="12"/>
      <c r="L3490" s="12"/>
      <c r="M3490" s="49"/>
      <c r="N3490" s="49"/>
      <c r="O3490" s="12"/>
      <c r="P3490" s="12"/>
      <c r="Q3490" s="12"/>
      <c r="R3490" s="12"/>
      <c r="S3490" s="12"/>
    </row>
    <row r="3491" spans="1:19" s="1" customFormat="1" x14ac:dyDescent="0.4">
      <c r="A3491" s="12"/>
      <c r="B3491" s="12"/>
      <c r="C3491" s="42"/>
      <c r="D3491" s="12"/>
      <c r="E3491" s="12"/>
      <c r="F3491" s="12"/>
      <c r="G3491" s="12"/>
      <c r="H3491" s="12"/>
      <c r="I3491" s="12"/>
      <c r="J3491" s="12"/>
      <c r="K3491" s="12"/>
      <c r="L3491" s="12"/>
      <c r="M3491" s="49"/>
      <c r="N3491" s="49"/>
      <c r="O3491" s="12"/>
      <c r="P3491" s="12"/>
      <c r="Q3491" s="12"/>
      <c r="R3491" s="12"/>
      <c r="S3491" s="12"/>
    </row>
    <row r="3492" spans="1:19" s="1" customFormat="1" x14ac:dyDescent="0.4">
      <c r="A3492" s="12"/>
      <c r="B3492" s="12"/>
      <c r="C3492" s="42"/>
      <c r="D3492" s="12"/>
      <c r="E3492" s="12"/>
      <c r="F3492" s="12"/>
      <c r="G3492" s="12"/>
      <c r="H3492" s="12"/>
      <c r="I3492" s="12"/>
      <c r="J3492" s="12"/>
      <c r="K3492" s="12"/>
      <c r="L3492" s="12"/>
      <c r="M3492" s="49"/>
      <c r="N3492" s="49"/>
      <c r="O3492" s="12"/>
      <c r="P3492" s="12"/>
      <c r="Q3492" s="12"/>
      <c r="R3492" s="12"/>
      <c r="S3492" s="12"/>
    </row>
    <row r="3493" spans="1:19" s="1" customFormat="1" x14ac:dyDescent="0.4">
      <c r="A3493" s="12"/>
      <c r="B3493" s="12"/>
      <c r="C3493" s="42"/>
      <c r="D3493" s="12"/>
      <c r="E3493" s="12"/>
      <c r="F3493" s="12"/>
      <c r="G3493" s="12"/>
      <c r="H3493" s="12"/>
      <c r="I3493" s="12"/>
      <c r="J3493" s="12"/>
      <c r="K3493" s="12"/>
      <c r="L3493" s="12"/>
      <c r="M3493" s="49"/>
      <c r="N3493" s="49"/>
      <c r="O3493" s="12"/>
      <c r="P3493" s="12"/>
      <c r="Q3493" s="12"/>
      <c r="R3493" s="12"/>
      <c r="S3493" s="12"/>
    </row>
    <row r="3494" spans="1:19" s="1" customFormat="1" x14ac:dyDescent="0.4">
      <c r="A3494" s="12"/>
      <c r="B3494" s="12"/>
      <c r="C3494" s="42"/>
      <c r="D3494" s="12"/>
      <c r="E3494" s="12"/>
      <c r="F3494" s="12"/>
      <c r="G3494" s="12"/>
      <c r="H3494" s="12"/>
      <c r="I3494" s="12"/>
      <c r="J3494" s="12"/>
      <c r="K3494" s="12"/>
      <c r="L3494" s="12"/>
      <c r="M3494" s="49"/>
      <c r="N3494" s="49"/>
      <c r="O3494" s="12"/>
      <c r="P3494" s="12"/>
      <c r="Q3494" s="12"/>
      <c r="R3494" s="12"/>
      <c r="S3494" s="12"/>
    </row>
    <row r="3495" spans="1:19" s="1" customFormat="1" x14ac:dyDescent="0.4">
      <c r="A3495" s="12"/>
      <c r="B3495" s="12"/>
      <c r="C3495" s="42"/>
      <c r="D3495" s="12"/>
      <c r="E3495" s="12"/>
      <c r="F3495" s="12"/>
      <c r="G3495" s="12"/>
      <c r="H3495" s="12"/>
      <c r="I3495" s="12"/>
      <c r="J3495" s="12"/>
      <c r="K3495" s="12"/>
      <c r="L3495" s="12"/>
      <c r="M3495" s="49"/>
      <c r="N3495" s="49"/>
      <c r="O3495" s="12"/>
      <c r="P3495" s="12"/>
      <c r="Q3495" s="12"/>
      <c r="R3495" s="12"/>
      <c r="S3495" s="12"/>
    </row>
    <row r="3496" spans="1:19" s="1" customFormat="1" x14ac:dyDescent="0.4">
      <c r="A3496" s="12"/>
      <c r="B3496" s="12"/>
      <c r="C3496" s="42"/>
      <c r="D3496" s="12"/>
      <c r="E3496" s="12"/>
      <c r="F3496" s="12"/>
      <c r="G3496" s="12"/>
      <c r="H3496" s="12"/>
      <c r="I3496" s="12"/>
      <c r="J3496" s="12"/>
      <c r="K3496" s="12"/>
      <c r="L3496" s="12"/>
      <c r="M3496" s="49"/>
      <c r="N3496" s="49"/>
      <c r="O3496" s="12"/>
      <c r="P3496" s="12"/>
      <c r="Q3496" s="12"/>
      <c r="R3496" s="12"/>
      <c r="S3496" s="12"/>
    </row>
    <row r="3497" spans="1:19" s="1" customFormat="1" x14ac:dyDescent="0.4">
      <c r="A3497" s="12"/>
      <c r="B3497" s="12"/>
      <c r="C3497" s="42"/>
      <c r="D3497" s="12"/>
      <c r="E3497" s="12"/>
      <c r="F3497" s="12"/>
      <c r="G3497" s="12"/>
      <c r="H3497" s="12"/>
      <c r="I3497" s="12"/>
      <c r="J3497" s="12"/>
      <c r="K3497" s="12"/>
      <c r="L3497" s="12"/>
      <c r="M3497" s="49"/>
      <c r="N3497" s="49"/>
      <c r="O3497" s="12"/>
      <c r="P3497" s="12"/>
      <c r="Q3497" s="12"/>
      <c r="R3497" s="12"/>
      <c r="S3497" s="12"/>
    </row>
    <row r="3498" spans="1:19" s="1" customFormat="1" x14ac:dyDescent="0.4">
      <c r="A3498" s="12"/>
      <c r="B3498" s="12"/>
      <c r="C3498" s="42"/>
      <c r="D3498" s="12"/>
      <c r="E3498" s="12"/>
      <c r="F3498" s="12"/>
      <c r="G3498" s="12"/>
      <c r="H3498" s="12"/>
      <c r="I3498" s="12"/>
      <c r="J3498" s="12"/>
      <c r="K3498" s="12"/>
      <c r="L3498" s="12"/>
      <c r="M3498" s="49"/>
      <c r="N3498" s="49"/>
      <c r="O3498" s="12"/>
      <c r="P3498" s="12"/>
      <c r="Q3498" s="12"/>
      <c r="R3498" s="12"/>
      <c r="S3498" s="12"/>
    </row>
    <row r="3499" spans="1:19" s="1" customFormat="1" x14ac:dyDescent="0.4">
      <c r="A3499" s="12"/>
      <c r="B3499" s="12"/>
      <c r="C3499" s="42"/>
      <c r="D3499" s="12"/>
      <c r="E3499" s="12"/>
      <c r="F3499" s="12"/>
      <c r="G3499" s="12"/>
      <c r="H3499" s="12"/>
      <c r="I3499" s="12"/>
      <c r="J3499" s="12"/>
      <c r="K3499" s="12"/>
      <c r="L3499" s="12"/>
      <c r="M3499" s="49"/>
      <c r="N3499" s="49"/>
      <c r="O3499" s="12"/>
      <c r="P3499" s="12"/>
      <c r="Q3499" s="12"/>
      <c r="R3499" s="12"/>
      <c r="S3499" s="12"/>
    </row>
    <row r="3500" spans="1:19" s="1" customFormat="1" x14ac:dyDescent="0.4">
      <c r="A3500" s="12"/>
      <c r="B3500" s="12"/>
      <c r="C3500" s="42"/>
      <c r="D3500" s="12"/>
      <c r="E3500" s="12"/>
      <c r="F3500" s="12"/>
      <c r="G3500" s="12"/>
      <c r="H3500" s="12"/>
      <c r="I3500" s="12"/>
      <c r="J3500" s="12"/>
      <c r="K3500" s="12"/>
      <c r="L3500" s="12"/>
      <c r="M3500" s="49"/>
      <c r="N3500" s="49"/>
      <c r="O3500" s="12"/>
      <c r="P3500" s="12"/>
      <c r="Q3500" s="12"/>
      <c r="R3500" s="12"/>
      <c r="S3500" s="12"/>
    </row>
    <row r="3501" spans="1:19" s="1" customFormat="1" x14ac:dyDescent="0.4">
      <c r="A3501" s="12"/>
      <c r="B3501" s="12"/>
      <c r="C3501" s="42"/>
      <c r="D3501" s="12"/>
      <c r="E3501" s="12"/>
      <c r="F3501" s="12"/>
      <c r="G3501" s="12"/>
      <c r="H3501" s="12"/>
      <c r="I3501" s="12"/>
      <c r="J3501" s="12"/>
      <c r="K3501" s="12"/>
      <c r="L3501" s="12"/>
      <c r="M3501" s="49"/>
      <c r="N3501" s="49"/>
      <c r="O3501" s="12"/>
      <c r="P3501" s="12"/>
      <c r="Q3501" s="12"/>
      <c r="R3501" s="12"/>
      <c r="S3501" s="12"/>
    </row>
    <row r="3502" spans="1:19" s="1" customFormat="1" x14ac:dyDescent="0.4">
      <c r="A3502" s="12"/>
      <c r="B3502" s="12"/>
      <c r="C3502" s="42"/>
      <c r="D3502" s="12"/>
      <c r="E3502" s="12"/>
      <c r="F3502" s="12"/>
      <c r="G3502" s="12"/>
      <c r="H3502" s="12"/>
      <c r="I3502" s="12"/>
      <c r="J3502" s="12"/>
      <c r="K3502" s="12"/>
      <c r="L3502" s="12"/>
      <c r="M3502" s="49"/>
      <c r="N3502" s="49"/>
      <c r="O3502" s="12"/>
      <c r="P3502" s="12"/>
      <c r="Q3502" s="12"/>
      <c r="R3502" s="12"/>
      <c r="S3502" s="12"/>
    </row>
    <row r="3503" spans="1:19" s="1" customFormat="1" x14ac:dyDescent="0.4">
      <c r="A3503" s="12"/>
      <c r="B3503" s="12"/>
      <c r="C3503" s="42"/>
      <c r="D3503" s="12"/>
      <c r="E3503" s="12"/>
      <c r="F3503" s="12"/>
      <c r="G3503" s="12"/>
      <c r="H3503" s="12"/>
      <c r="I3503" s="12"/>
      <c r="J3503" s="12"/>
      <c r="K3503" s="12"/>
      <c r="L3503" s="12"/>
      <c r="M3503" s="49"/>
      <c r="N3503" s="49"/>
      <c r="O3503" s="12"/>
      <c r="P3503" s="12"/>
      <c r="Q3503" s="12"/>
      <c r="R3503" s="12"/>
      <c r="S3503" s="12"/>
    </row>
    <row r="3504" spans="1:19" s="1" customFormat="1" x14ac:dyDescent="0.4">
      <c r="A3504" s="12"/>
      <c r="B3504" s="12"/>
      <c r="C3504" s="42"/>
      <c r="D3504" s="12"/>
      <c r="E3504" s="12"/>
      <c r="F3504" s="12"/>
      <c r="G3504" s="12"/>
      <c r="H3504" s="12"/>
      <c r="I3504" s="12"/>
      <c r="J3504" s="12"/>
      <c r="K3504" s="12"/>
      <c r="L3504" s="12"/>
      <c r="M3504" s="49"/>
      <c r="N3504" s="49"/>
      <c r="O3504" s="12"/>
      <c r="P3504" s="12"/>
      <c r="Q3504" s="12"/>
      <c r="R3504" s="12"/>
      <c r="S3504" s="12"/>
    </row>
    <row r="3505" spans="1:19" s="1" customFormat="1" x14ac:dyDescent="0.4">
      <c r="A3505" s="12"/>
      <c r="B3505" s="12"/>
      <c r="C3505" s="42"/>
      <c r="D3505" s="12"/>
      <c r="E3505" s="12"/>
      <c r="F3505" s="12"/>
      <c r="G3505" s="12"/>
      <c r="H3505" s="12"/>
      <c r="I3505" s="12"/>
      <c r="J3505" s="12"/>
      <c r="K3505" s="12"/>
      <c r="L3505" s="12"/>
      <c r="M3505" s="49"/>
      <c r="N3505" s="49"/>
      <c r="O3505" s="12"/>
      <c r="P3505" s="12"/>
      <c r="Q3505" s="12"/>
      <c r="R3505" s="12"/>
      <c r="S3505" s="12"/>
    </row>
    <row r="3506" spans="1:19" s="1" customFormat="1" x14ac:dyDescent="0.4">
      <c r="A3506" s="12"/>
      <c r="B3506" s="12"/>
      <c r="C3506" s="42"/>
      <c r="D3506" s="12"/>
      <c r="E3506" s="12"/>
      <c r="F3506" s="12"/>
      <c r="G3506" s="12"/>
      <c r="H3506" s="12"/>
      <c r="I3506" s="12"/>
      <c r="J3506" s="12"/>
      <c r="K3506" s="12"/>
      <c r="L3506" s="12"/>
      <c r="M3506" s="49"/>
      <c r="N3506" s="49"/>
      <c r="O3506" s="12"/>
      <c r="P3506" s="12"/>
      <c r="Q3506" s="12"/>
      <c r="R3506" s="12"/>
      <c r="S3506" s="12"/>
    </row>
    <row r="3507" spans="1:19" s="1" customFormat="1" x14ac:dyDescent="0.4">
      <c r="A3507" s="12"/>
      <c r="B3507" s="12"/>
      <c r="C3507" s="42"/>
      <c r="D3507" s="12"/>
      <c r="E3507" s="12"/>
      <c r="F3507" s="12"/>
      <c r="G3507" s="12"/>
      <c r="H3507" s="12"/>
      <c r="I3507" s="12"/>
      <c r="J3507" s="12"/>
      <c r="K3507" s="12"/>
      <c r="L3507" s="12"/>
      <c r="M3507" s="49"/>
      <c r="N3507" s="49"/>
      <c r="O3507" s="12"/>
      <c r="P3507" s="12"/>
      <c r="Q3507" s="12"/>
      <c r="R3507" s="12"/>
      <c r="S3507" s="12"/>
    </row>
    <row r="3508" spans="1:19" s="1" customFormat="1" x14ac:dyDescent="0.4">
      <c r="A3508" s="12"/>
      <c r="B3508" s="12"/>
      <c r="C3508" s="42"/>
      <c r="D3508" s="12"/>
      <c r="E3508" s="12"/>
      <c r="F3508" s="12"/>
      <c r="G3508" s="12"/>
      <c r="H3508" s="12"/>
      <c r="I3508" s="12"/>
      <c r="J3508" s="12"/>
      <c r="K3508" s="12"/>
      <c r="L3508" s="12"/>
      <c r="M3508" s="49"/>
      <c r="N3508" s="49"/>
      <c r="O3508" s="12"/>
      <c r="P3508" s="12"/>
      <c r="Q3508" s="12"/>
      <c r="R3508" s="12"/>
      <c r="S3508" s="12"/>
    </row>
    <row r="3509" spans="1:19" s="1" customFormat="1" x14ac:dyDescent="0.4">
      <c r="A3509" s="12"/>
      <c r="B3509" s="12"/>
      <c r="C3509" s="42"/>
      <c r="D3509" s="12"/>
      <c r="E3509" s="12"/>
      <c r="F3509" s="12"/>
      <c r="G3509" s="12"/>
      <c r="H3509" s="12"/>
      <c r="I3509" s="12"/>
      <c r="J3509" s="12"/>
      <c r="K3509" s="12"/>
      <c r="L3509" s="12"/>
      <c r="M3509" s="49"/>
      <c r="N3509" s="49"/>
      <c r="O3509" s="12"/>
      <c r="P3509" s="12"/>
      <c r="Q3509" s="12"/>
      <c r="R3509" s="12"/>
      <c r="S3509" s="12"/>
    </row>
    <row r="3510" spans="1:19" s="1" customFormat="1" x14ac:dyDescent="0.4">
      <c r="A3510" s="12"/>
      <c r="B3510" s="12"/>
      <c r="C3510" s="42"/>
      <c r="D3510" s="12"/>
      <c r="E3510" s="12"/>
      <c r="F3510" s="12"/>
      <c r="G3510" s="12"/>
      <c r="H3510" s="12"/>
      <c r="I3510" s="12"/>
      <c r="J3510" s="12"/>
      <c r="K3510" s="12"/>
      <c r="L3510" s="12"/>
      <c r="M3510" s="49"/>
      <c r="N3510" s="49"/>
      <c r="O3510" s="12"/>
      <c r="P3510" s="12"/>
      <c r="Q3510" s="12"/>
      <c r="R3510" s="12"/>
      <c r="S3510" s="12"/>
    </row>
    <row r="3511" spans="1:19" s="1" customFormat="1" x14ac:dyDescent="0.4">
      <c r="A3511" s="12"/>
      <c r="B3511" s="12"/>
      <c r="C3511" s="42"/>
      <c r="D3511" s="12"/>
      <c r="E3511" s="12"/>
      <c r="F3511" s="12"/>
      <c r="G3511" s="12"/>
      <c r="H3511" s="12"/>
      <c r="I3511" s="12"/>
      <c r="J3511" s="12"/>
      <c r="K3511" s="12"/>
      <c r="L3511" s="12"/>
      <c r="M3511" s="49"/>
      <c r="N3511" s="49"/>
      <c r="O3511" s="12"/>
      <c r="P3511" s="12"/>
      <c r="Q3511" s="12"/>
      <c r="R3511" s="12"/>
      <c r="S3511" s="12"/>
    </row>
    <row r="3512" spans="1:19" s="1" customFormat="1" x14ac:dyDescent="0.4">
      <c r="A3512" s="12"/>
      <c r="B3512" s="12"/>
      <c r="C3512" s="42"/>
      <c r="D3512" s="12"/>
      <c r="E3512" s="12"/>
      <c r="F3512" s="12"/>
      <c r="G3512" s="12"/>
      <c r="H3512" s="12"/>
      <c r="I3512" s="12"/>
      <c r="J3512" s="12"/>
      <c r="K3512" s="12"/>
      <c r="L3512" s="12"/>
      <c r="M3512" s="49"/>
      <c r="N3512" s="49"/>
      <c r="O3512" s="12"/>
      <c r="P3512" s="12"/>
      <c r="Q3512" s="12"/>
      <c r="R3512" s="12"/>
      <c r="S3512" s="12"/>
    </row>
    <row r="3513" spans="1:19" s="1" customFormat="1" x14ac:dyDescent="0.4">
      <c r="A3513" s="12"/>
      <c r="B3513" s="12"/>
      <c r="C3513" s="42"/>
      <c r="D3513" s="12"/>
      <c r="E3513" s="12"/>
      <c r="F3513" s="12"/>
      <c r="G3513" s="12"/>
      <c r="H3513" s="12"/>
      <c r="I3513" s="12"/>
      <c r="J3513" s="12"/>
      <c r="K3513" s="12"/>
      <c r="L3513" s="12"/>
      <c r="M3513" s="49"/>
      <c r="N3513" s="49"/>
      <c r="O3513" s="12"/>
      <c r="P3513" s="12"/>
      <c r="Q3513" s="12"/>
      <c r="R3513" s="12"/>
      <c r="S3513" s="12"/>
    </row>
    <row r="3514" spans="1:19" s="1" customFormat="1" x14ac:dyDescent="0.4">
      <c r="A3514" s="12"/>
      <c r="B3514" s="12"/>
      <c r="C3514" s="42"/>
      <c r="D3514" s="12"/>
      <c r="E3514" s="12"/>
      <c r="F3514" s="12"/>
      <c r="G3514" s="12"/>
      <c r="H3514" s="12"/>
      <c r="I3514" s="12"/>
      <c r="J3514" s="12"/>
      <c r="K3514" s="12"/>
      <c r="L3514" s="12"/>
      <c r="M3514" s="49"/>
      <c r="N3514" s="49"/>
      <c r="O3514" s="12"/>
      <c r="P3514" s="12"/>
      <c r="Q3514" s="12"/>
      <c r="R3514" s="12"/>
      <c r="S3514" s="12"/>
    </row>
    <row r="3515" spans="1:19" s="1" customFormat="1" x14ac:dyDescent="0.4">
      <c r="A3515" s="12"/>
      <c r="B3515" s="12"/>
      <c r="C3515" s="42"/>
      <c r="D3515" s="12"/>
      <c r="E3515" s="12"/>
      <c r="F3515" s="12"/>
      <c r="G3515" s="12"/>
      <c r="H3515" s="12"/>
      <c r="I3515" s="12"/>
      <c r="J3515" s="12"/>
      <c r="K3515" s="12"/>
      <c r="L3515" s="12"/>
      <c r="M3515" s="49"/>
      <c r="N3515" s="49"/>
      <c r="O3515" s="12"/>
      <c r="P3515" s="12"/>
      <c r="Q3515" s="12"/>
      <c r="R3515" s="12"/>
      <c r="S3515" s="12"/>
    </row>
    <row r="3516" spans="1:19" s="1" customFormat="1" x14ac:dyDescent="0.4">
      <c r="A3516" s="12"/>
      <c r="B3516" s="12"/>
      <c r="C3516" s="42"/>
      <c r="D3516" s="12"/>
      <c r="E3516" s="12"/>
      <c r="F3516" s="12"/>
      <c r="G3516" s="12"/>
      <c r="H3516" s="12"/>
      <c r="I3516" s="12"/>
      <c r="J3516" s="12"/>
      <c r="K3516" s="12"/>
      <c r="L3516" s="12"/>
      <c r="M3516" s="49"/>
      <c r="N3516" s="49"/>
      <c r="O3516" s="12"/>
      <c r="P3516" s="12"/>
      <c r="Q3516" s="12"/>
      <c r="R3516" s="12"/>
      <c r="S3516" s="12"/>
    </row>
    <row r="3517" spans="1:19" s="1" customFormat="1" x14ac:dyDescent="0.4">
      <c r="A3517" s="12"/>
      <c r="B3517" s="12"/>
      <c r="C3517" s="42"/>
      <c r="D3517" s="12"/>
      <c r="E3517" s="12"/>
      <c r="F3517" s="12"/>
      <c r="G3517" s="12"/>
      <c r="H3517" s="12"/>
      <c r="I3517" s="12"/>
      <c r="J3517" s="12"/>
      <c r="K3517" s="12"/>
      <c r="L3517" s="12"/>
      <c r="M3517" s="49"/>
      <c r="N3517" s="49"/>
      <c r="O3517" s="12"/>
      <c r="P3517" s="12"/>
      <c r="Q3517" s="12"/>
      <c r="R3517" s="12"/>
      <c r="S3517" s="12"/>
    </row>
    <row r="3518" spans="1:19" s="1" customFormat="1" x14ac:dyDescent="0.4">
      <c r="A3518" s="12"/>
      <c r="B3518" s="12"/>
      <c r="C3518" s="42"/>
      <c r="D3518" s="12"/>
      <c r="E3518" s="12"/>
      <c r="F3518" s="12"/>
      <c r="G3518" s="12"/>
      <c r="H3518" s="12"/>
      <c r="I3518" s="12"/>
      <c r="J3518" s="12"/>
      <c r="K3518" s="12"/>
      <c r="L3518" s="12"/>
      <c r="M3518" s="49"/>
      <c r="N3518" s="49"/>
      <c r="O3518" s="12"/>
      <c r="P3518" s="12"/>
      <c r="Q3518" s="12"/>
      <c r="R3518" s="12"/>
      <c r="S3518" s="12"/>
    </row>
    <row r="3519" spans="1:19" s="1" customFormat="1" x14ac:dyDescent="0.4">
      <c r="A3519" s="12"/>
      <c r="B3519" s="12"/>
      <c r="C3519" s="42"/>
      <c r="D3519" s="12"/>
      <c r="E3519" s="12"/>
      <c r="F3519" s="12"/>
      <c r="G3519" s="12"/>
      <c r="H3519" s="12"/>
      <c r="I3519" s="12"/>
      <c r="J3519" s="12"/>
      <c r="K3519" s="12"/>
      <c r="L3519" s="12"/>
      <c r="M3519" s="49"/>
      <c r="N3519" s="49"/>
      <c r="O3519" s="12"/>
      <c r="P3519" s="12"/>
      <c r="Q3519" s="12"/>
      <c r="R3519" s="12"/>
      <c r="S3519" s="12"/>
    </row>
    <row r="3520" spans="1:19" s="1" customFormat="1" x14ac:dyDescent="0.4">
      <c r="A3520" s="12"/>
      <c r="B3520" s="12"/>
      <c r="C3520" s="42"/>
      <c r="D3520" s="12"/>
      <c r="E3520" s="12"/>
      <c r="F3520" s="12"/>
      <c r="G3520" s="12"/>
      <c r="H3520" s="12"/>
      <c r="I3520" s="12"/>
      <c r="J3520" s="12"/>
      <c r="K3520" s="12"/>
      <c r="L3520" s="12"/>
      <c r="M3520" s="49"/>
      <c r="N3520" s="49"/>
      <c r="O3520" s="12"/>
      <c r="P3520" s="12"/>
      <c r="Q3520" s="12"/>
      <c r="R3520" s="12"/>
      <c r="S3520" s="12"/>
    </row>
    <row r="3521" spans="1:19" s="1" customFormat="1" x14ac:dyDescent="0.4">
      <c r="A3521" s="12"/>
      <c r="B3521" s="12"/>
      <c r="C3521" s="42"/>
      <c r="D3521" s="12"/>
      <c r="E3521" s="12"/>
      <c r="F3521" s="12"/>
      <c r="G3521" s="12"/>
      <c r="H3521" s="12"/>
      <c r="I3521" s="12"/>
      <c r="J3521" s="12"/>
      <c r="K3521" s="12"/>
      <c r="L3521" s="12"/>
      <c r="M3521" s="49"/>
      <c r="N3521" s="49"/>
      <c r="O3521" s="12"/>
      <c r="P3521" s="12"/>
      <c r="Q3521" s="12"/>
      <c r="R3521" s="12"/>
      <c r="S3521" s="12"/>
    </row>
    <row r="3522" spans="1:19" s="1" customFormat="1" x14ac:dyDescent="0.4">
      <c r="A3522" s="12"/>
      <c r="B3522" s="12"/>
      <c r="C3522" s="42"/>
      <c r="D3522" s="12"/>
      <c r="E3522" s="12"/>
      <c r="F3522" s="12"/>
      <c r="G3522" s="12"/>
      <c r="H3522" s="12"/>
      <c r="I3522" s="12"/>
      <c r="J3522" s="12"/>
      <c r="K3522" s="12"/>
      <c r="L3522" s="12"/>
      <c r="M3522" s="49"/>
      <c r="N3522" s="49"/>
      <c r="O3522" s="12"/>
      <c r="P3522" s="12"/>
      <c r="Q3522" s="12"/>
      <c r="R3522" s="12"/>
      <c r="S3522" s="12"/>
    </row>
    <row r="3523" spans="1:19" s="1" customFormat="1" x14ac:dyDescent="0.4">
      <c r="A3523" s="12"/>
      <c r="B3523" s="12"/>
      <c r="C3523" s="42"/>
      <c r="D3523" s="12"/>
      <c r="E3523" s="12"/>
      <c r="F3523" s="12"/>
      <c r="G3523" s="12"/>
      <c r="H3523" s="12"/>
      <c r="I3523" s="12"/>
      <c r="J3523" s="12"/>
      <c r="K3523" s="12"/>
      <c r="L3523" s="12"/>
      <c r="M3523" s="49"/>
      <c r="N3523" s="49"/>
      <c r="O3523" s="12"/>
      <c r="P3523" s="12"/>
      <c r="Q3523" s="12"/>
      <c r="R3523" s="12"/>
      <c r="S3523" s="12"/>
    </row>
    <row r="3524" spans="1:19" s="1" customFormat="1" x14ac:dyDescent="0.4">
      <c r="A3524" s="12"/>
      <c r="B3524" s="12"/>
      <c r="C3524" s="42"/>
      <c r="D3524" s="12"/>
      <c r="E3524" s="12"/>
      <c r="F3524" s="12"/>
      <c r="G3524" s="12"/>
      <c r="H3524" s="12"/>
      <c r="I3524" s="12"/>
      <c r="J3524" s="12"/>
      <c r="K3524" s="12"/>
      <c r="L3524" s="12"/>
      <c r="M3524" s="49"/>
      <c r="N3524" s="49"/>
      <c r="O3524" s="12"/>
      <c r="P3524" s="12"/>
      <c r="Q3524" s="12"/>
      <c r="R3524" s="12"/>
      <c r="S3524" s="12"/>
    </row>
    <row r="3525" spans="1:19" s="1" customFormat="1" x14ac:dyDescent="0.4">
      <c r="A3525" s="12"/>
      <c r="B3525" s="12"/>
      <c r="C3525" s="42"/>
      <c r="D3525" s="12"/>
      <c r="E3525" s="12"/>
      <c r="F3525" s="12"/>
      <c r="G3525" s="12"/>
      <c r="H3525" s="12"/>
      <c r="I3525" s="12"/>
      <c r="J3525" s="12"/>
      <c r="K3525" s="12"/>
      <c r="L3525" s="12"/>
      <c r="M3525" s="49"/>
      <c r="N3525" s="49"/>
      <c r="O3525" s="12"/>
      <c r="P3525" s="12"/>
      <c r="Q3525" s="12"/>
      <c r="R3525" s="12"/>
      <c r="S3525" s="12"/>
    </row>
    <row r="3526" spans="1:19" s="1" customFormat="1" x14ac:dyDescent="0.4">
      <c r="A3526" s="12"/>
      <c r="B3526" s="12"/>
      <c r="C3526" s="42"/>
      <c r="D3526" s="12"/>
      <c r="E3526" s="12"/>
      <c r="F3526" s="12"/>
      <c r="G3526" s="12"/>
      <c r="H3526" s="12"/>
      <c r="I3526" s="12"/>
      <c r="J3526" s="12"/>
      <c r="K3526" s="12"/>
      <c r="L3526" s="12"/>
      <c r="M3526" s="49"/>
      <c r="N3526" s="49"/>
      <c r="O3526" s="12"/>
      <c r="P3526" s="12"/>
      <c r="Q3526" s="12"/>
      <c r="R3526" s="12"/>
      <c r="S3526" s="12"/>
    </row>
    <row r="3527" spans="1:19" s="1" customFormat="1" x14ac:dyDescent="0.4">
      <c r="A3527" s="12"/>
      <c r="B3527" s="12"/>
      <c r="C3527" s="42"/>
      <c r="D3527" s="12"/>
      <c r="E3527" s="12"/>
      <c r="F3527" s="12"/>
      <c r="G3527" s="12"/>
      <c r="H3527" s="12"/>
      <c r="I3527" s="12"/>
      <c r="J3527" s="12"/>
      <c r="K3527" s="12"/>
      <c r="L3527" s="12"/>
      <c r="M3527" s="49"/>
      <c r="N3527" s="49"/>
      <c r="O3527" s="12"/>
      <c r="P3527" s="12"/>
      <c r="Q3527" s="12"/>
      <c r="R3527" s="12"/>
      <c r="S3527" s="12"/>
    </row>
    <row r="3528" spans="1:19" s="1" customFormat="1" x14ac:dyDescent="0.4">
      <c r="A3528" s="12"/>
      <c r="B3528" s="12"/>
      <c r="C3528" s="42"/>
      <c r="D3528" s="12"/>
      <c r="E3528" s="12"/>
      <c r="F3528" s="12"/>
      <c r="G3528" s="12"/>
      <c r="H3528" s="12"/>
      <c r="I3528" s="12"/>
      <c r="J3528" s="12"/>
      <c r="K3528" s="12"/>
      <c r="L3528" s="12"/>
      <c r="M3528" s="49"/>
      <c r="N3528" s="49"/>
      <c r="O3528" s="12"/>
      <c r="P3528" s="12"/>
      <c r="Q3528" s="12"/>
      <c r="R3528" s="12"/>
      <c r="S3528" s="12"/>
    </row>
    <row r="3529" spans="1:19" s="1" customFormat="1" x14ac:dyDescent="0.4">
      <c r="A3529" s="12"/>
      <c r="B3529" s="12"/>
      <c r="C3529" s="42"/>
      <c r="D3529" s="12"/>
      <c r="E3529" s="12"/>
      <c r="F3529" s="12"/>
      <c r="G3529" s="12"/>
      <c r="H3529" s="12"/>
      <c r="I3529" s="12"/>
      <c r="J3529" s="12"/>
      <c r="K3529" s="12"/>
      <c r="L3529" s="12"/>
      <c r="M3529" s="49"/>
      <c r="N3529" s="49"/>
      <c r="O3529" s="12"/>
      <c r="P3529" s="12"/>
      <c r="Q3529" s="12"/>
      <c r="R3529" s="12"/>
      <c r="S3529" s="12"/>
    </row>
    <row r="3530" spans="1:19" s="1" customFormat="1" x14ac:dyDescent="0.4">
      <c r="A3530" s="12"/>
      <c r="B3530" s="12"/>
      <c r="C3530" s="42"/>
      <c r="D3530" s="12"/>
      <c r="E3530" s="12"/>
      <c r="F3530" s="12"/>
      <c r="G3530" s="12"/>
      <c r="H3530" s="12"/>
      <c r="I3530" s="12"/>
      <c r="J3530" s="12"/>
      <c r="K3530" s="12"/>
      <c r="L3530" s="12"/>
      <c r="M3530" s="49"/>
      <c r="N3530" s="49"/>
      <c r="O3530" s="12"/>
      <c r="P3530" s="12"/>
      <c r="Q3530" s="12"/>
      <c r="R3530" s="12"/>
      <c r="S3530" s="12"/>
    </row>
    <row r="3531" spans="1:19" s="1" customFormat="1" x14ac:dyDescent="0.4">
      <c r="A3531" s="12"/>
      <c r="B3531" s="12"/>
      <c r="C3531" s="42"/>
      <c r="D3531" s="12"/>
      <c r="E3531" s="12"/>
      <c r="F3531" s="12"/>
      <c r="G3531" s="12"/>
      <c r="H3531" s="12"/>
      <c r="I3531" s="12"/>
      <c r="J3531" s="12"/>
      <c r="K3531" s="12"/>
      <c r="L3531" s="12"/>
      <c r="M3531" s="49"/>
      <c r="N3531" s="49"/>
      <c r="O3531" s="12"/>
      <c r="P3531" s="12"/>
      <c r="Q3531" s="12"/>
      <c r="R3531" s="12"/>
      <c r="S3531" s="12"/>
    </row>
    <row r="3532" spans="1:19" s="1" customFormat="1" x14ac:dyDescent="0.4">
      <c r="A3532" s="12"/>
      <c r="B3532" s="12"/>
      <c r="C3532" s="42"/>
      <c r="D3532" s="12"/>
      <c r="E3532" s="12"/>
      <c r="F3532" s="12"/>
      <c r="G3532" s="12"/>
      <c r="H3532" s="12"/>
      <c r="I3532" s="12"/>
      <c r="J3532" s="12"/>
      <c r="K3532" s="12"/>
      <c r="L3532" s="12"/>
      <c r="M3532" s="49"/>
      <c r="N3532" s="49"/>
      <c r="O3532" s="12"/>
      <c r="P3532" s="12"/>
      <c r="Q3532" s="12"/>
      <c r="R3532" s="12"/>
      <c r="S3532" s="12"/>
    </row>
    <row r="3533" spans="1:19" s="1" customFormat="1" x14ac:dyDescent="0.4">
      <c r="A3533" s="12"/>
      <c r="B3533" s="12"/>
      <c r="C3533" s="42"/>
      <c r="D3533" s="12"/>
      <c r="E3533" s="12"/>
      <c r="F3533" s="12"/>
      <c r="G3533" s="12"/>
      <c r="H3533" s="12"/>
      <c r="I3533" s="12"/>
      <c r="J3533" s="12"/>
      <c r="K3533" s="12"/>
      <c r="L3533" s="12"/>
      <c r="M3533" s="49"/>
      <c r="N3533" s="49"/>
      <c r="O3533" s="12"/>
      <c r="P3533" s="12"/>
      <c r="Q3533" s="12"/>
      <c r="R3533" s="12"/>
      <c r="S3533" s="12"/>
    </row>
    <row r="3534" spans="1:19" s="1" customFormat="1" x14ac:dyDescent="0.4">
      <c r="A3534" s="12"/>
      <c r="B3534" s="12"/>
      <c r="C3534" s="42"/>
      <c r="D3534" s="12"/>
      <c r="E3534" s="12"/>
      <c r="F3534" s="12"/>
      <c r="G3534" s="12"/>
      <c r="H3534" s="12"/>
      <c r="I3534" s="12"/>
      <c r="J3534" s="12"/>
      <c r="K3534" s="12"/>
      <c r="L3534" s="12"/>
      <c r="M3534" s="49"/>
      <c r="N3534" s="49"/>
      <c r="O3534" s="12"/>
      <c r="P3534" s="12"/>
      <c r="Q3534" s="12"/>
      <c r="R3534" s="12"/>
      <c r="S3534" s="12"/>
    </row>
    <row r="3535" spans="1:19" s="1" customFormat="1" x14ac:dyDescent="0.4">
      <c r="A3535" s="12"/>
      <c r="B3535" s="12"/>
      <c r="C3535" s="42"/>
      <c r="D3535" s="12"/>
      <c r="E3535" s="12"/>
      <c r="F3535" s="12"/>
      <c r="G3535" s="12"/>
      <c r="H3535" s="12"/>
      <c r="I3535" s="12"/>
      <c r="J3535" s="12"/>
      <c r="K3535" s="12"/>
      <c r="L3535" s="12"/>
      <c r="M3535" s="49"/>
      <c r="N3535" s="49"/>
      <c r="O3535" s="12"/>
      <c r="P3535" s="12"/>
      <c r="Q3535" s="12"/>
      <c r="R3535" s="12"/>
      <c r="S3535" s="12"/>
    </row>
    <row r="3536" spans="1:19" s="1" customFormat="1" x14ac:dyDescent="0.4">
      <c r="A3536" s="12"/>
      <c r="B3536" s="12"/>
      <c r="C3536" s="42"/>
      <c r="D3536" s="12"/>
      <c r="E3536" s="12"/>
      <c r="F3536" s="12"/>
      <c r="G3536" s="12"/>
      <c r="H3536" s="12"/>
      <c r="I3536" s="12"/>
      <c r="J3536" s="12"/>
      <c r="K3536" s="12"/>
      <c r="L3536" s="12"/>
      <c r="M3536" s="49"/>
      <c r="N3536" s="49"/>
      <c r="O3536" s="12"/>
      <c r="P3536" s="12"/>
      <c r="Q3536" s="12"/>
      <c r="R3536" s="12"/>
      <c r="S3536" s="12"/>
    </row>
    <row r="3537" spans="1:19" s="1" customFormat="1" x14ac:dyDescent="0.4">
      <c r="A3537" s="12"/>
      <c r="B3537" s="12"/>
      <c r="C3537" s="42"/>
      <c r="D3537" s="12"/>
      <c r="E3537" s="12"/>
      <c r="F3537" s="12"/>
      <c r="G3537" s="12"/>
      <c r="H3537" s="12"/>
      <c r="I3537" s="12"/>
      <c r="J3537" s="12"/>
      <c r="K3537" s="12"/>
      <c r="L3537" s="12"/>
      <c r="M3537" s="49"/>
      <c r="N3537" s="49"/>
      <c r="O3537" s="12"/>
      <c r="P3537" s="12"/>
      <c r="Q3537" s="12"/>
      <c r="R3537" s="12"/>
      <c r="S3537" s="12"/>
    </row>
    <row r="3538" spans="1:19" s="1" customFormat="1" x14ac:dyDescent="0.4">
      <c r="A3538" s="12"/>
      <c r="B3538" s="12"/>
      <c r="C3538" s="42"/>
      <c r="D3538" s="12"/>
      <c r="E3538" s="12"/>
      <c r="F3538" s="12"/>
      <c r="G3538" s="12"/>
      <c r="H3538" s="12"/>
      <c r="I3538" s="12"/>
      <c r="J3538" s="12"/>
      <c r="K3538" s="12"/>
      <c r="L3538" s="12"/>
      <c r="M3538" s="49"/>
      <c r="N3538" s="49"/>
      <c r="O3538" s="12"/>
      <c r="P3538" s="12"/>
      <c r="Q3538" s="12"/>
      <c r="R3538" s="12"/>
      <c r="S3538" s="12"/>
    </row>
    <row r="3539" spans="1:19" s="1" customFormat="1" x14ac:dyDescent="0.4">
      <c r="A3539" s="12"/>
      <c r="B3539" s="12"/>
      <c r="C3539" s="42"/>
      <c r="D3539" s="12"/>
      <c r="E3539" s="12"/>
      <c r="F3539" s="12"/>
      <c r="G3539" s="12"/>
      <c r="H3539" s="12"/>
      <c r="I3539" s="12"/>
      <c r="J3539" s="12"/>
      <c r="K3539" s="12"/>
      <c r="L3539" s="12"/>
      <c r="M3539" s="49"/>
      <c r="N3539" s="49"/>
      <c r="O3539" s="12"/>
      <c r="P3539" s="12"/>
      <c r="Q3539" s="12"/>
      <c r="R3539" s="12"/>
      <c r="S3539" s="12"/>
    </row>
    <row r="3540" spans="1:19" s="1" customFormat="1" x14ac:dyDescent="0.4">
      <c r="A3540" s="12"/>
      <c r="B3540" s="12"/>
      <c r="C3540" s="42"/>
      <c r="D3540" s="12"/>
      <c r="E3540" s="12"/>
      <c r="F3540" s="12"/>
      <c r="G3540" s="12"/>
      <c r="H3540" s="12"/>
      <c r="I3540" s="12"/>
      <c r="J3540" s="12"/>
      <c r="K3540" s="12"/>
      <c r="L3540" s="12"/>
      <c r="M3540" s="49"/>
      <c r="N3540" s="49"/>
      <c r="O3540" s="12"/>
      <c r="P3540" s="12"/>
      <c r="Q3540" s="12"/>
      <c r="R3540" s="12"/>
      <c r="S3540" s="12"/>
    </row>
    <row r="3541" spans="1:19" s="1" customFormat="1" x14ac:dyDescent="0.4">
      <c r="A3541" s="12"/>
      <c r="B3541" s="12"/>
      <c r="C3541" s="42"/>
      <c r="D3541" s="12"/>
      <c r="E3541" s="12"/>
      <c r="F3541" s="12"/>
      <c r="G3541" s="12"/>
      <c r="H3541" s="12"/>
      <c r="I3541" s="12"/>
      <c r="J3541" s="12"/>
      <c r="K3541" s="12"/>
      <c r="L3541" s="12"/>
      <c r="M3541" s="49"/>
      <c r="N3541" s="49"/>
      <c r="O3541" s="12"/>
      <c r="P3541" s="12"/>
      <c r="Q3541" s="12"/>
      <c r="R3541" s="12"/>
      <c r="S3541" s="12"/>
    </row>
    <row r="3542" spans="1:19" s="1" customFormat="1" x14ac:dyDescent="0.4">
      <c r="A3542" s="12"/>
      <c r="B3542" s="12"/>
      <c r="C3542" s="42"/>
      <c r="D3542" s="12"/>
      <c r="E3542" s="12"/>
      <c r="F3542" s="12"/>
      <c r="G3542" s="12"/>
      <c r="H3542" s="12"/>
      <c r="I3542" s="12"/>
      <c r="J3542" s="12"/>
      <c r="K3542" s="12"/>
      <c r="L3542" s="12"/>
      <c r="M3542" s="49"/>
      <c r="N3542" s="49"/>
      <c r="O3542" s="12"/>
      <c r="P3542" s="12"/>
      <c r="Q3542" s="12"/>
      <c r="R3542" s="12"/>
      <c r="S3542" s="12"/>
    </row>
    <row r="3543" spans="1:19" s="1" customFormat="1" x14ac:dyDescent="0.4">
      <c r="A3543" s="12"/>
      <c r="B3543" s="12"/>
      <c r="C3543" s="42"/>
      <c r="D3543" s="12"/>
      <c r="E3543" s="12"/>
      <c r="F3543" s="12"/>
      <c r="G3543" s="12"/>
      <c r="H3543" s="12"/>
      <c r="I3543" s="12"/>
      <c r="J3543" s="12"/>
      <c r="K3543" s="12"/>
      <c r="L3543" s="12"/>
      <c r="M3543" s="49"/>
      <c r="N3543" s="49"/>
      <c r="O3543" s="12"/>
      <c r="P3543" s="12"/>
      <c r="Q3543" s="12"/>
      <c r="R3543" s="12"/>
      <c r="S3543" s="12"/>
    </row>
    <row r="3544" spans="1:19" s="1" customFormat="1" x14ac:dyDescent="0.4">
      <c r="A3544" s="12"/>
      <c r="B3544" s="12"/>
      <c r="C3544" s="42"/>
      <c r="D3544" s="12"/>
      <c r="E3544" s="12"/>
      <c r="F3544" s="12"/>
      <c r="G3544" s="12"/>
      <c r="H3544" s="12"/>
      <c r="I3544" s="12"/>
      <c r="J3544" s="12"/>
      <c r="K3544" s="12"/>
      <c r="L3544" s="12"/>
      <c r="M3544" s="49"/>
      <c r="N3544" s="49"/>
      <c r="O3544" s="12"/>
      <c r="P3544" s="12"/>
      <c r="Q3544" s="12"/>
      <c r="R3544" s="12"/>
      <c r="S3544" s="12"/>
    </row>
    <row r="3545" spans="1:19" s="1" customFormat="1" x14ac:dyDescent="0.4">
      <c r="A3545" s="12"/>
      <c r="B3545" s="12"/>
      <c r="C3545" s="42"/>
      <c r="D3545" s="12"/>
      <c r="E3545" s="12"/>
      <c r="F3545" s="12"/>
      <c r="G3545" s="12"/>
      <c r="H3545" s="12"/>
      <c r="I3545" s="12"/>
      <c r="J3545" s="12"/>
      <c r="K3545" s="12"/>
      <c r="L3545" s="12"/>
      <c r="M3545" s="49"/>
      <c r="N3545" s="49"/>
      <c r="O3545" s="12"/>
      <c r="P3545" s="12"/>
      <c r="Q3545" s="12"/>
      <c r="R3545" s="12"/>
      <c r="S3545" s="12"/>
    </row>
    <row r="3546" spans="1:19" s="1" customFormat="1" x14ac:dyDescent="0.4">
      <c r="A3546" s="12"/>
      <c r="B3546" s="12"/>
      <c r="C3546" s="42"/>
      <c r="D3546" s="12"/>
      <c r="E3546" s="12"/>
      <c r="F3546" s="12"/>
      <c r="G3546" s="12"/>
      <c r="H3546" s="12"/>
      <c r="I3546" s="12"/>
      <c r="J3546" s="12"/>
      <c r="K3546" s="12"/>
      <c r="L3546" s="12"/>
      <c r="M3546" s="49"/>
      <c r="N3546" s="49"/>
      <c r="O3546" s="12"/>
      <c r="P3546" s="12"/>
      <c r="Q3546" s="12"/>
      <c r="R3546" s="12"/>
      <c r="S3546" s="12"/>
    </row>
    <row r="3547" spans="1:19" s="1" customFormat="1" x14ac:dyDescent="0.4">
      <c r="A3547" s="12"/>
      <c r="B3547" s="12"/>
      <c r="C3547" s="42"/>
      <c r="D3547" s="12"/>
      <c r="E3547" s="12"/>
      <c r="F3547" s="12"/>
      <c r="G3547" s="12"/>
      <c r="H3547" s="12"/>
      <c r="I3547" s="12"/>
      <c r="J3547" s="12"/>
      <c r="K3547" s="12"/>
      <c r="L3547" s="12"/>
      <c r="M3547" s="49"/>
      <c r="N3547" s="49"/>
      <c r="O3547" s="12"/>
      <c r="P3547" s="12"/>
      <c r="Q3547" s="12"/>
      <c r="R3547" s="12"/>
      <c r="S3547" s="12"/>
    </row>
    <row r="3548" spans="1:19" s="1" customFormat="1" x14ac:dyDescent="0.4">
      <c r="A3548" s="12"/>
      <c r="B3548" s="12"/>
      <c r="C3548" s="42"/>
      <c r="D3548" s="12"/>
      <c r="E3548" s="12"/>
      <c r="F3548" s="12"/>
      <c r="G3548" s="12"/>
      <c r="H3548" s="12"/>
      <c r="I3548" s="12"/>
      <c r="J3548" s="12"/>
      <c r="K3548" s="12"/>
      <c r="L3548" s="12"/>
      <c r="M3548" s="49"/>
      <c r="N3548" s="49"/>
      <c r="O3548" s="12"/>
      <c r="P3548" s="12"/>
      <c r="Q3548" s="12"/>
      <c r="R3548" s="12"/>
      <c r="S3548" s="12"/>
    </row>
    <row r="3549" spans="1:19" s="1" customFormat="1" x14ac:dyDescent="0.4">
      <c r="A3549" s="12"/>
      <c r="B3549" s="12"/>
      <c r="C3549" s="42"/>
      <c r="D3549" s="12"/>
      <c r="E3549" s="12"/>
      <c r="F3549" s="12"/>
      <c r="G3549" s="12"/>
      <c r="H3549" s="12"/>
      <c r="I3549" s="12"/>
      <c r="J3549" s="12"/>
      <c r="K3549" s="12"/>
      <c r="L3549" s="12"/>
      <c r="M3549" s="49"/>
      <c r="N3549" s="49"/>
      <c r="O3549" s="12"/>
      <c r="P3549" s="12"/>
      <c r="Q3549" s="12"/>
      <c r="R3549" s="12"/>
      <c r="S3549" s="12"/>
    </row>
    <row r="3550" spans="1:19" s="1" customFormat="1" x14ac:dyDescent="0.4">
      <c r="A3550" s="12"/>
      <c r="B3550" s="12"/>
      <c r="C3550" s="42"/>
      <c r="D3550" s="12"/>
      <c r="E3550" s="12"/>
      <c r="F3550" s="12"/>
      <c r="G3550" s="12"/>
      <c r="H3550" s="12"/>
      <c r="I3550" s="12"/>
      <c r="J3550" s="12"/>
      <c r="K3550" s="12"/>
      <c r="L3550" s="12"/>
      <c r="M3550" s="49"/>
      <c r="N3550" s="49"/>
      <c r="O3550" s="12"/>
      <c r="P3550" s="12"/>
      <c r="Q3550" s="12"/>
      <c r="R3550" s="12"/>
      <c r="S3550" s="12"/>
    </row>
    <row r="3551" spans="1:19" s="1" customFormat="1" x14ac:dyDescent="0.4">
      <c r="A3551" s="12"/>
      <c r="B3551" s="12"/>
      <c r="C3551" s="42"/>
      <c r="D3551" s="12"/>
      <c r="E3551" s="12"/>
      <c r="F3551" s="12"/>
      <c r="G3551" s="12"/>
      <c r="H3551" s="12"/>
      <c r="I3551" s="12"/>
      <c r="J3551" s="12"/>
      <c r="K3551" s="12"/>
      <c r="L3551" s="12"/>
      <c r="M3551" s="49"/>
      <c r="N3551" s="49"/>
      <c r="O3551" s="12"/>
      <c r="P3551" s="12"/>
      <c r="Q3551" s="12"/>
      <c r="R3551" s="12"/>
      <c r="S3551" s="12"/>
    </row>
    <row r="3552" spans="1:19" s="1" customFormat="1" x14ac:dyDescent="0.4">
      <c r="A3552" s="12"/>
      <c r="B3552" s="12"/>
      <c r="C3552" s="42"/>
      <c r="D3552" s="12"/>
      <c r="E3552" s="12"/>
      <c r="F3552" s="12"/>
      <c r="G3552" s="12"/>
      <c r="H3552" s="12"/>
      <c r="I3552" s="12"/>
      <c r="J3552" s="12"/>
      <c r="K3552" s="12"/>
      <c r="L3552" s="12"/>
      <c r="M3552" s="49"/>
      <c r="N3552" s="49"/>
      <c r="O3552" s="12"/>
      <c r="P3552" s="12"/>
      <c r="Q3552" s="12"/>
      <c r="R3552" s="12"/>
      <c r="S3552" s="12"/>
    </row>
    <row r="3553" spans="1:19" s="1" customFormat="1" x14ac:dyDescent="0.4">
      <c r="A3553" s="12"/>
      <c r="B3553" s="12"/>
      <c r="C3553" s="42"/>
      <c r="D3553" s="12"/>
      <c r="E3553" s="12"/>
      <c r="F3553" s="12"/>
      <c r="G3553" s="12"/>
      <c r="H3553" s="12"/>
      <c r="I3553" s="12"/>
      <c r="J3553" s="12"/>
      <c r="K3553" s="12"/>
      <c r="L3553" s="12"/>
      <c r="M3553" s="49"/>
      <c r="N3553" s="49"/>
      <c r="O3553" s="12"/>
      <c r="P3553" s="12"/>
      <c r="Q3553" s="12"/>
      <c r="R3553" s="12"/>
      <c r="S3553" s="12"/>
    </row>
    <row r="3554" spans="1:19" s="1" customFormat="1" x14ac:dyDescent="0.4">
      <c r="A3554" s="12"/>
      <c r="B3554" s="12"/>
      <c r="C3554" s="42"/>
      <c r="D3554" s="12"/>
      <c r="E3554" s="12"/>
      <c r="F3554" s="12"/>
      <c r="G3554" s="12"/>
      <c r="H3554" s="12"/>
      <c r="I3554" s="12"/>
      <c r="J3554" s="12"/>
      <c r="K3554" s="12"/>
      <c r="L3554" s="12"/>
      <c r="M3554" s="49"/>
      <c r="N3554" s="49"/>
      <c r="O3554" s="12"/>
      <c r="P3554" s="12"/>
      <c r="Q3554" s="12"/>
      <c r="R3554" s="12"/>
      <c r="S3554" s="12"/>
    </row>
    <row r="3555" spans="1:19" s="1" customFormat="1" x14ac:dyDescent="0.4">
      <c r="A3555" s="12"/>
      <c r="B3555" s="12"/>
      <c r="C3555" s="42"/>
      <c r="D3555" s="12"/>
      <c r="E3555" s="12"/>
      <c r="F3555" s="12"/>
      <c r="G3555" s="12"/>
      <c r="H3555" s="12"/>
      <c r="I3555" s="12"/>
      <c r="J3555" s="12"/>
      <c r="K3555" s="12"/>
      <c r="L3555" s="12"/>
      <c r="M3555" s="49"/>
      <c r="N3555" s="49"/>
      <c r="O3555" s="12"/>
      <c r="P3555" s="12"/>
      <c r="Q3555" s="12"/>
      <c r="R3555" s="12"/>
      <c r="S3555" s="12"/>
    </row>
    <row r="3556" spans="1:19" s="1" customFormat="1" x14ac:dyDescent="0.4">
      <c r="A3556" s="12"/>
      <c r="B3556" s="12"/>
      <c r="C3556" s="42"/>
      <c r="D3556" s="12"/>
      <c r="E3556" s="12"/>
      <c r="F3556" s="12"/>
      <c r="G3556" s="12"/>
      <c r="H3556" s="12"/>
      <c r="I3556" s="12"/>
      <c r="J3556" s="12"/>
      <c r="K3556" s="12"/>
      <c r="L3556" s="12"/>
      <c r="M3556" s="49"/>
      <c r="N3556" s="49"/>
      <c r="O3556" s="12"/>
      <c r="P3556" s="12"/>
      <c r="Q3556" s="12"/>
      <c r="R3556" s="12"/>
      <c r="S3556" s="12"/>
    </row>
    <row r="3557" spans="1:19" s="1" customFormat="1" x14ac:dyDescent="0.4">
      <c r="A3557" s="12"/>
      <c r="B3557" s="12"/>
      <c r="C3557" s="42"/>
      <c r="D3557" s="12"/>
      <c r="E3557" s="12"/>
      <c r="F3557" s="12"/>
      <c r="G3557" s="12"/>
      <c r="H3557" s="12"/>
      <c r="I3557" s="12"/>
      <c r="J3557" s="12"/>
      <c r="K3557" s="12"/>
      <c r="L3557" s="12"/>
      <c r="M3557" s="49"/>
      <c r="N3557" s="49"/>
      <c r="O3557" s="12"/>
      <c r="P3557" s="12"/>
      <c r="Q3557" s="12"/>
      <c r="R3557" s="12"/>
      <c r="S3557" s="12"/>
    </row>
    <row r="3558" spans="1:19" s="1" customFormat="1" x14ac:dyDescent="0.4">
      <c r="A3558" s="12"/>
      <c r="B3558" s="12"/>
      <c r="C3558" s="42"/>
      <c r="D3558" s="12"/>
      <c r="E3558" s="12"/>
      <c r="F3558" s="12"/>
      <c r="G3558" s="12"/>
      <c r="H3558" s="12"/>
      <c r="I3558" s="12"/>
      <c r="J3558" s="12"/>
      <c r="K3558" s="12"/>
      <c r="L3558" s="12"/>
      <c r="M3558" s="49"/>
      <c r="N3558" s="49"/>
      <c r="O3558" s="12"/>
      <c r="P3558" s="12"/>
      <c r="Q3558" s="12"/>
      <c r="R3558" s="12"/>
      <c r="S3558" s="12"/>
    </row>
    <row r="3559" spans="1:19" s="1" customFormat="1" x14ac:dyDescent="0.4">
      <c r="A3559" s="12"/>
      <c r="B3559" s="12"/>
      <c r="C3559" s="42"/>
      <c r="D3559" s="12"/>
      <c r="E3559" s="12"/>
      <c r="F3559" s="12"/>
      <c r="G3559" s="12"/>
      <c r="H3559" s="12"/>
      <c r="I3559" s="12"/>
      <c r="J3559" s="12"/>
      <c r="K3559" s="12"/>
      <c r="L3559" s="12"/>
      <c r="M3559" s="49"/>
      <c r="N3559" s="49"/>
      <c r="O3559" s="12"/>
      <c r="P3559" s="12"/>
      <c r="Q3559" s="12"/>
      <c r="R3559" s="12"/>
      <c r="S3559" s="12"/>
    </row>
    <row r="3560" spans="1:19" s="1" customFormat="1" x14ac:dyDescent="0.4">
      <c r="A3560" s="12"/>
      <c r="B3560" s="12"/>
      <c r="C3560" s="42"/>
      <c r="D3560" s="12"/>
      <c r="E3560" s="12"/>
      <c r="F3560" s="12"/>
      <c r="G3560" s="12"/>
      <c r="H3560" s="12"/>
      <c r="I3560" s="12"/>
      <c r="J3560" s="12"/>
      <c r="K3560" s="12"/>
      <c r="L3560" s="12"/>
      <c r="M3560" s="49"/>
      <c r="N3560" s="49"/>
      <c r="O3560" s="12"/>
      <c r="P3560" s="12"/>
      <c r="Q3560" s="12"/>
      <c r="R3560" s="12"/>
      <c r="S3560" s="12"/>
    </row>
    <row r="3561" spans="1:19" s="1" customFormat="1" x14ac:dyDescent="0.4">
      <c r="A3561" s="12"/>
      <c r="B3561" s="12"/>
      <c r="C3561" s="42"/>
      <c r="D3561" s="12"/>
      <c r="E3561" s="12"/>
      <c r="F3561" s="12"/>
      <c r="G3561" s="12"/>
      <c r="H3561" s="12"/>
      <c r="I3561" s="12"/>
      <c r="J3561" s="12"/>
      <c r="K3561" s="12"/>
      <c r="L3561" s="12"/>
      <c r="M3561" s="49"/>
      <c r="N3561" s="49"/>
      <c r="O3561" s="12"/>
      <c r="P3561" s="12"/>
      <c r="Q3561" s="12"/>
      <c r="R3561" s="12"/>
      <c r="S3561" s="12"/>
    </row>
    <row r="3562" spans="1:19" s="1" customFormat="1" x14ac:dyDescent="0.4">
      <c r="A3562" s="12"/>
      <c r="B3562" s="12"/>
      <c r="C3562" s="42"/>
      <c r="D3562" s="12"/>
      <c r="E3562" s="12"/>
      <c r="F3562" s="12"/>
      <c r="G3562" s="12"/>
      <c r="H3562" s="12"/>
      <c r="I3562" s="12"/>
      <c r="J3562" s="12"/>
      <c r="K3562" s="12"/>
      <c r="L3562" s="12"/>
      <c r="M3562" s="49"/>
      <c r="N3562" s="49"/>
      <c r="O3562" s="12"/>
      <c r="P3562" s="12"/>
      <c r="Q3562" s="12"/>
      <c r="R3562" s="12"/>
      <c r="S3562" s="12"/>
    </row>
    <row r="3563" spans="1:19" s="1" customFormat="1" x14ac:dyDescent="0.4">
      <c r="A3563" s="12"/>
      <c r="B3563" s="12"/>
      <c r="C3563" s="42"/>
      <c r="D3563" s="12"/>
      <c r="E3563" s="12"/>
      <c r="F3563" s="12"/>
      <c r="G3563" s="12"/>
      <c r="H3563" s="12"/>
      <c r="I3563" s="12"/>
      <c r="J3563" s="12"/>
      <c r="K3563" s="12"/>
      <c r="L3563" s="12"/>
      <c r="M3563" s="49"/>
      <c r="N3563" s="49"/>
      <c r="O3563" s="12"/>
      <c r="P3563" s="12"/>
      <c r="Q3563" s="12"/>
      <c r="R3563" s="12"/>
      <c r="S3563" s="12"/>
    </row>
    <row r="3564" spans="1:19" s="1" customFormat="1" x14ac:dyDescent="0.4">
      <c r="A3564" s="12"/>
      <c r="B3564" s="12"/>
      <c r="C3564" s="42"/>
      <c r="D3564" s="12"/>
      <c r="E3564" s="12"/>
      <c r="F3564" s="12"/>
      <c r="G3564" s="12"/>
      <c r="H3564" s="12"/>
      <c r="I3564" s="12"/>
      <c r="J3564" s="12"/>
      <c r="K3564" s="12"/>
      <c r="L3564" s="12"/>
      <c r="M3564" s="49"/>
      <c r="N3564" s="49"/>
      <c r="O3564" s="12"/>
      <c r="P3564" s="12"/>
      <c r="Q3564" s="12"/>
      <c r="R3564" s="12"/>
      <c r="S3564" s="12"/>
    </row>
    <row r="3565" spans="1:19" s="1" customFormat="1" x14ac:dyDescent="0.4">
      <c r="A3565" s="12"/>
      <c r="B3565" s="12"/>
      <c r="C3565" s="42"/>
      <c r="D3565" s="12"/>
      <c r="E3565" s="12"/>
      <c r="F3565" s="12"/>
      <c r="G3565" s="12"/>
      <c r="H3565" s="12"/>
      <c r="I3565" s="12"/>
      <c r="J3565" s="12"/>
      <c r="K3565" s="12"/>
      <c r="L3565" s="12"/>
      <c r="M3565" s="49"/>
      <c r="N3565" s="49"/>
      <c r="O3565" s="12"/>
      <c r="P3565" s="12"/>
      <c r="Q3565" s="12"/>
      <c r="R3565" s="12"/>
      <c r="S3565" s="12"/>
    </row>
    <row r="3566" spans="1:19" s="1" customFormat="1" x14ac:dyDescent="0.4">
      <c r="A3566" s="12"/>
      <c r="B3566" s="12"/>
      <c r="C3566" s="42"/>
      <c r="D3566" s="12"/>
      <c r="E3566" s="12"/>
      <c r="F3566" s="12"/>
      <c r="G3566" s="12"/>
      <c r="H3566" s="12"/>
      <c r="I3566" s="12"/>
      <c r="J3566" s="12"/>
      <c r="K3566" s="12"/>
      <c r="L3566" s="12"/>
      <c r="M3566" s="49"/>
      <c r="N3566" s="49"/>
      <c r="O3566" s="12"/>
      <c r="P3566" s="12"/>
      <c r="Q3566" s="12"/>
      <c r="R3566" s="12"/>
      <c r="S3566" s="12"/>
    </row>
    <row r="3567" spans="1:19" s="1" customFormat="1" x14ac:dyDescent="0.4">
      <c r="A3567" s="12"/>
      <c r="B3567" s="12"/>
      <c r="C3567" s="42"/>
      <c r="D3567" s="12"/>
      <c r="E3567" s="12"/>
      <c r="F3567" s="12"/>
      <c r="G3567" s="12"/>
      <c r="H3567" s="12"/>
      <c r="I3567" s="12"/>
      <c r="J3567" s="12"/>
      <c r="K3567" s="12"/>
      <c r="L3567" s="12"/>
      <c r="M3567" s="49"/>
      <c r="N3567" s="49"/>
      <c r="O3567" s="12"/>
      <c r="P3567" s="12"/>
      <c r="Q3567" s="12"/>
      <c r="R3567" s="12"/>
      <c r="S3567" s="12"/>
    </row>
    <row r="3568" spans="1:19" s="1" customFormat="1" x14ac:dyDescent="0.4">
      <c r="A3568" s="12"/>
      <c r="B3568" s="12"/>
      <c r="C3568" s="42"/>
      <c r="D3568" s="12"/>
      <c r="E3568" s="12"/>
      <c r="F3568" s="12"/>
      <c r="G3568" s="12"/>
      <c r="H3568" s="12"/>
      <c r="I3568" s="12"/>
      <c r="J3568" s="12"/>
      <c r="K3568" s="12"/>
      <c r="L3568" s="12"/>
      <c r="M3568" s="49"/>
      <c r="N3568" s="49"/>
      <c r="O3568" s="12"/>
      <c r="P3568" s="12"/>
      <c r="Q3568" s="12"/>
      <c r="R3568" s="12"/>
      <c r="S3568" s="12"/>
    </row>
    <row r="3569" spans="1:19" s="1" customFormat="1" x14ac:dyDescent="0.4">
      <c r="A3569" s="12"/>
      <c r="B3569" s="12"/>
      <c r="C3569" s="42"/>
      <c r="D3569" s="12"/>
      <c r="E3569" s="12"/>
      <c r="F3569" s="12"/>
      <c r="G3569" s="12"/>
      <c r="H3569" s="12"/>
      <c r="I3569" s="12"/>
      <c r="J3569" s="12"/>
      <c r="K3569" s="12"/>
      <c r="L3569" s="12"/>
      <c r="M3569" s="49"/>
      <c r="N3569" s="49"/>
      <c r="O3569" s="12"/>
      <c r="P3569" s="12"/>
      <c r="Q3569" s="12"/>
      <c r="R3569" s="12"/>
      <c r="S3569" s="12"/>
    </row>
    <row r="3570" spans="1:19" s="1" customFormat="1" x14ac:dyDescent="0.4">
      <c r="A3570" s="12"/>
      <c r="B3570" s="12"/>
      <c r="C3570" s="42"/>
      <c r="D3570" s="12"/>
      <c r="E3570" s="12"/>
      <c r="F3570" s="12"/>
      <c r="G3570" s="12"/>
      <c r="H3570" s="12"/>
      <c r="I3570" s="12"/>
      <c r="J3570" s="12"/>
      <c r="K3570" s="12"/>
      <c r="L3570" s="12"/>
      <c r="M3570" s="49"/>
      <c r="N3570" s="49"/>
      <c r="O3570" s="12"/>
      <c r="P3570" s="12"/>
      <c r="Q3570" s="12"/>
      <c r="R3570" s="12"/>
      <c r="S3570" s="12"/>
    </row>
    <row r="3571" spans="1:19" s="1" customFormat="1" x14ac:dyDescent="0.4">
      <c r="A3571" s="12"/>
      <c r="B3571" s="12"/>
      <c r="C3571" s="42"/>
      <c r="D3571" s="12"/>
      <c r="E3571" s="12"/>
      <c r="F3571" s="12"/>
      <c r="G3571" s="12"/>
      <c r="H3571" s="12"/>
      <c r="I3571" s="12"/>
      <c r="J3571" s="12"/>
      <c r="K3571" s="12"/>
      <c r="L3571" s="12"/>
      <c r="M3571" s="49"/>
      <c r="N3571" s="49"/>
      <c r="O3571" s="12"/>
      <c r="P3571" s="12"/>
      <c r="Q3571" s="12"/>
      <c r="R3571" s="12"/>
      <c r="S3571" s="12"/>
    </row>
    <row r="3572" spans="1:19" s="1" customFormat="1" x14ac:dyDescent="0.4">
      <c r="A3572" s="12"/>
      <c r="B3572" s="12"/>
      <c r="C3572" s="42"/>
      <c r="D3572" s="12"/>
      <c r="E3572" s="12"/>
      <c r="F3572" s="12"/>
      <c r="G3572" s="12"/>
      <c r="H3572" s="12"/>
      <c r="I3572" s="12"/>
      <c r="J3572" s="12"/>
      <c r="K3572" s="12"/>
      <c r="L3572" s="12"/>
      <c r="M3572" s="49"/>
      <c r="N3572" s="49"/>
      <c r="O3572" s="12"/>
      <c r="P3572" s="12"/>
      <c r="Q3572" s="12"/>
      <c r="R3572" s="12"/>
      <c r="S3572" s="12"/>
    </row>
    <row r="3573" spans="1:19" s="1" customFormat="1" x14ac:dyDescent="0.4">
      <c r="A3573" s="12"/>
      <c r="B3573" s="12"/>
      <c r="C3573" s="42"/>
      <c r="D3573" s="12"/>
      <c r="E3573" s="12"/>
      <c r="F3573" s="12"/>
      <c r="G3573" s="12"/>
      <c r="H3573" s="12"/>
      <c r="I3573" s="12"/>
      <c r="J3573" s="12"/>
      <c r="K3573" s="12"/>
      <c r="L3573" s="12"/>
      <c r="M3573" s="49"/>
      <c r="N3573" s="49"/>
      <c r="O3573" s="12"/>
      <c r="P3573" s="12"/>
      <c r="Q3573" s="12"/>
      <c r="R3573" s="12"/>
      <c r="S3573" s="12"/>
    </row>
    <row r="3574" spans="1:19" s="1" customFormat="1" x14ac:dyDescent="0.4">
      <c r="A3574" s="12"/>
      <c r="B3574" s="12"/>
      <c r="C3574" s="42"/>
      <c r="D3574" s="12"/>
      <c r="E3574" s="12"/>
      <c r="F3574" s="12"/>
      <c r="G3574" s="12"/>
      <c r="H3574" s="12"/>
      <c r="I3574" s="12"/>
      <c r="J3574" s="12"/>
      <c r="K3574" s="12"/>
      <c r="L3574" s="12"/>
      <c r="M3574" s="49"/>
      <c r="N3574" s="49"/>
      <c r="O3574" s="12"/>
      <c r="P3574" s="12"/>
      <c r="Q3574" s="12"/>
      <c r="R3574" s="12"/>
      <c r="S3574" s="12"/>
    </row>
    <row r="3575" spans="1:19" s="1" customFormat="1" x14ac:dyDescent="0.4">
      <c r="A3575" s="12"/>
      <c r="B3575" s="12"/>
      <c r="C3575" s="42"/>
      <c r="D3575" s="12"/>
      <c r="E3575" s="12"/>
      <c r="F3575" s="12"/>
      <c r="G3575" s="12"/>
      <c r="H3575" s="12"/>
      <c r="I3575" s="12"/>
      <c r="J3575" s="12"/>
      <c r="K3575" s="12"/>
      <c r="L3575" s="12"/>
      <c r="M3575" s="49"/>
      <c r="N3575" s="49"/>
      <c r="O3575" s="12"/>
      <c r="P3575" s="12"/>
      <c r="Q3575" s="12"/>
      <c r="R3575" s="12"/>
      <c r="S3575" s="12"/>
    </row>
    <row r="3576" spans="1:19" s="1" customFormat="1" x14ac:dyDescent="0.4">
      <c r="A3576" s="12"/>
      <c r="B3576" s="12"/>
      <c r="C3576" s="42"/>
      <c r="D3576" s="12"/>
      <c r="E3576" s="12"/>
      <c r="F3576" s="12"/>
      <c r="G3576" s="12"/>
      <c r="H3576" s="12"/>
      <c r="I3576" s="12"/>
      <c r="J3576" s="12"/>
      <c r="K3576" s="12"/>
      <c r="L3576" s="12"/>
      <c r="M3576" s="49"/>
      <c r="N3576" s="49"/>
      <c r="O3576" s="12"/>
      <c r="P3576" s="12"/>
      <c r="Q3576" s="12"/>
      <c r="R3576" s="12"/>
      <c r="S3576" s="12"/>
    </row>
    <row r="3577" spans="1:19" s="1" customFormat="1" x14ac:dyDescent="0.4">
      <c r="A3577" s="12"/>
      <c r="B3577" s="12"/>
      <c r="C3577" s="42"/>
      <c r="D3577" s="12"/>
      <c r="E3577" s="12"/>
      <c r="F3577" s="12"/>
      <c r="G3577" s="12"/>
      <c r="H3577" s="12"/>
      <c r="I3577" s="12"/>
      <c r="J3577" s="12"/>
      <c r="K3577" s="12"/>
      <c r="L3577" s="12"/>
      <c r="M3577" s="49"/>
      <c r="N3577" s="49"/>
      <c r="O3577" s="12"/>
      <c r="P3577" s="12"/>
      <c r="Q3577" s="12"/>
      <c r="R3577" s="12"/>
      <c r="S3577" s="12"/>
    </row>
    <row r="3578" spans="1:19" s="1" customFormat="1" x14ac:dyDescent="0.4">
      <c r="A3578" s="12"/>
      <c r="B3578" s="12"/>
      <c r="C3578" s="42"/>
      <c r="D3578" s="12"/>
      <c r="E3578" s="12"/>
      <c r="F3578" s="12"/>
      <c r="G3578" s="12"/>
      <c r="H3578" s="12"/>
      <c r="I3578" s="12"/>
      <c r="J3578" s="12"/>
      <c r="K3578" s="12"/>
      <c r="L3578" s="12"/>
      <c r="M3578" s="49"/>
      <c r="N3578" s="49"/>
      <c r="O3578" s="12"/>
      <c r="P3578" s="12"/>
      <c r="Q3578" s="12"/>
      <c r="R3578" s="12"/>
      <c r="S3578" s="12"/>
    </row>
    <row r="3579" spans="1:19" s="1" customFormat="1" x14ac:dyDescent="0.4">
      <c r="A3579" s="12"/>
      <c r="B3579" s="12"/>
      <c r="C3579" s="42"/>
      <c r="D3579" s="12"/>
      <c r="E3579" s="12"/>
      <c r="F3579" s="12"/>
      <c r="G3579" s="12"/>
      <c r="H3579" s="12"/>
      <c r="I3579" s="12"/>
      <c r="J3579" s="12"/>
      <c r="K3579" s="12"/>
      <c r="L3579" s="12"/>
      <c r="M3579" s="49"/>
      <c r="N3579" s="49"/>
      <c r="O3579" s="12"/>
      <c r="P3579" s="12"/>
      <c r="Q3579" s="12"/>
      <c r="R3579" s="12"/>
      <c r="S3579" s="12"/>
    </row>
    <row r="3580" spans="1:19" s="1" customFormat="1" x14ac:dyDescent="0.4">
      <c r="A3580" s="12"/>
      <c r="B3580" s="12"/>
      <c r="C3580" s="42"/>
      <c r="D3580" s="12"/>
      <c r="E3580" s="12"/>
      <c r="F3580" s="12"/>
      <c r="G3580" s="12"/>
      <c r="H3580" s="12"/>
      <c r="I3580" s="12"/>
      <c r="J3580" s="12"/>
      <c r="K3580" s="12"/>
      <c r="L3580" s="12"/>
      <c r="M3580" s="49"/>
      <c r="N3580" s="49"/>
      <c r="O3580" s="12"/>
      <c r="P3580" s="12"/>
      <c r="Q3580" s="12"/>
      <c r="R3580" s="12"/>
      <c r="S3580" s="12"/>
    </row>
    <row r="3581" spans="1:19" s="1" customFormat="1" x14ac:dyDescent="0.4">
      <c r="A3581" s="12"/>
      <c r="B3581" s="12"/>
      <c r="C3581" s="42"/>
      <c r="D3581" s="12"/>
      <c r="E3581" s="12"/>
      <c r="F3581" s="12"/>
      <c r="G3581" s="12"/>
      <c r="H3581" s="12"/>
      <c r="I3581" s="12"/>
      <c r="J3581" s="12"/>
      <c r="K3581" s="12"/>
      <c r="L3581" s="12"/>
      <c r="M3581" s="49"/>
      <c r="N3581" s="49"/>
      <c r="O3581" s="12"/>
      <c r="P3581" s="12"/>
      <c r="Q3581" s="12"/>
      <c r="R3581" s="12"/>
      <c r="S3581" s="12"/>
    </row>
    <row r="3582" spans="1:19" s="1" customFormat="1" x14ac:dyDescent="0.4">
      <c r="A3582" s="12"/>
      <c r="B3582" s="12"/>
      <c r="C3582" s="42"/>
      <c r="D3582" s="12"/>
      <c r="E3582" s="12"/>
      <c r="F3582" s="12"/>
      <c r="G3582" s="12"/>
      <c r="H3582" s="12"/>
      <c r="I3582" s="12"/>
      <c r="J3582" s="12"/>
      <c r="K3582" s="12"/>
      <c r="L3582" s="12"/>
      <c r="M3582" s="49"/>
      <c r="N3582" s="49"/>
      <c r="O3582" s="12"/>
      <c r="P3582" s="12"/>
      <c r="Q3582" s="12"/>
      <c r="R3582" s="12"/>
      <c r="S3582" s="12"/>
    </row>
    <row r="3583" spans="1:19" s="1" customFormat="1" x14ac:dyDescent="0.4">
      <c r="A3583" s="12"/>
      <c r="B3583" s="12"/>
      <c r="C3583" s="42"/>
      <c r="D3583" s="12"/>
      <c r="E3583" s="12"/>
      <c r="F3583" s="12"/>
      <c r="G3583" s="12"/>
      <c r="H3583" s="12"/>
      <c r="I3583" s="12"/>
      <c r="J3583" s="12"/>
      <c r="K3583" s="12"/>
      <c r="L3583" s="12"/>
      <c r="M3583" s="49"/>
      <c r="N3583" s="49"/>
      <c r="O3583" s="12"/>
      <c r="P3583" s="12"/>
      <c r="Q3583" s="12"/>
      <c r="R3583" s="12"/>
      <c r="S3583" s="12"/>
    </row>
    <row r="3584" spans="1:19" s="1" customFormat="1" x14ac:dyDescent="0.4">
      <c r="A3584" s="12"/>
      <c r="B3584" s="12"/>
      <c r="C3584" s="42"/>
      <c r="D3584" s="12"/>
      <c r="E3584" s="12"/>
      <c r="F3584" s="12"/>
      <c r="G3584" s="12"/>
      <c r="H3584" s="12"/>
      <c r="I3584" s="12"/>
      <c r="J3584" s="12"/>
      <c r="K3584" s="12"/>
      <c r="L3584" s="12"/>
      <c r="M3584" s="49"/>
      <c r="N3584" s="49"/>
      <c r="O3584" s="12"/>
      <c r="P3584" s="12"/>
      <c r="Q3584" s="12"/>
      <c r="R3584" s="12"/>
      <c r="S3584" s="12"/>
    </row>
    <row r="3585" spans="1:19" s="1" customFormat="1" x14ac:dyDescent="0.4">
      <c r="A3585" s="12"/>
      <c r="B3585" s="12"/>
      <c r="C3585" s="42"/>
      <c r="D3585" s="12"/>
      <c r="E3585" s="12"/>
      <c r="F3585" s="12"/>
      <c r="G3585" s="12"/>
      <c r="H3585" s="12"/>
      <c r="I3585" s="12"/>
      <c r="J3585" s="12"/>
      <c r="K3585" s="12"/>
      <c r="L3585" s="12"/>
      <c r="M3585" s="49"/>
      <c r="N3585" s="49"/>
      <c r="O3585" s="12"/>
      <c r="P3585" s="12"/>
      <c r="Q3585" s="12"/>
      <c r="R3585" s="12"/>
      <c r="S3585" s="12"/>
    </row>
    <row r="3586" spans="1:19" s="1" customFormat="1" x14ac:dyDescent="0.4">
      <c r="A3586" s="12"/>
      <c r="B3586" s="12"/>
      <c r="C3586" s="42"/>
      <c r="D3586" s="12"/>
      <c r="E3586" s="12"/>
      <c r="F3586" s="12"/>
      <c r="G3586" s="12"/>
      <c r="H3586" s="12"/>
      <c r="I3586" s="12"/>
      <c r="J3586" s="12"/>
      <c r="K3586" s="12"/>
      <c r="L3586" s="12"/>
      <c r="M3586" s="49"/>
      <c r="N3586" s="49"/>
      <c r="O3586" s="12"/>
      <c r="P3586" s="12"/>
      <c r="Q3586" s="12"/>
      <c r="R3586" s="12"/>
      <c r="S3586" s="12"/>
    </row>
    <row r="3587" spans="1:19" s="1" customFormat="1" x14ac:dyDescent="0.4">
      <c r="A3587" s="12"/>
      <c r="B3587" s="12"/>
      <c r="C3587" s="42"/>
      <c r="D3587" s="12"/>
      <c r="E3587" s="12"/>
      <c r="F3587" s="12"/>
      <c r="G3587" s="12"/>
      <c r="H3587" s="12"/>
      <c r="I3587" s="12"/>
      <c r="J3587" s="12"/>
      <c r="K3587" s="12"/>
      <c r="L3587" s="12"/>
      <c r="M3587" s="49"/>
      <c r="N3587" s="49"/>
      <c r="O3587" s="12"/>
      <c r="P3587" s="12"/>
      <c r="Q3587" s="12"/>
      <c r="R3587" s="12"/>
      <c r="S3587" s="12"/>
    </row>
    <row r="3588" spans="1:19" s="1" customFormat="1" x14ac:dyDescent="0.4">
      <c r="A3588" s="12"/>
      <c r="B3588" s="12"/>
      <c r="C3588" s="42"/>
      <c r="D3588" s="12"/>
      <c r="E3588" s="12"/>
      <c r="F3588" s="12"/>
      <c r="G3588" s="12"/>
      <c r="H3588" s="12"/>
      <c r="I3588" s="12"/>
      <c r="J3588" s="12"/>
      <c r="K3588" s="12"/>
      <c r="L3588" s="12"/>
      <c r="M3588" s="49"/>
      <c r="N3588" s="49"/>
      <c r="O3588" s="12"/>
      <c r="P3588" s="12"/>
      <c r="Q3588" s="12"/>
      <c r="R3588" s="12"/>
      <c r="S3588" s="12"/>
    </row>
    <row r="3589" spans="1:19" s="1" customFormat="1" x14ac:dyDescent="0.4">
      <c r="A3589" s="12"/>
      <c r="B3589" s="12"/>
      <c r="C3589" s="42"/>
      <c r="D3589" s="12"/>
      <c r="E3589" s="12"/>
      <c r="F3589" s="12"/>
      <c r="G3589" s="12"/>
      <c r="H3589" s="12"/>
      <c r="I3589" s="12"/>
      <c r="J3589" s="12"/>
      <c r="K3589" s="12"/>
      <c r="L3589" s="12"/>
      <c r="M3589" s="49"/>
      <c r="N3589" s="49"/>
      <c r="O3589" s="12"/>
      <c r="P3589" s="12"/>
      <c r="Q3589" s="12"/>
      <c r="R3589" s="12"/>
      <c r="S3589" s="12"/>
    </row>
    <row r="3590" spans="1:19" s="1" customFormat="1" x14ac:dyDescent="0.4">
      <c r="A3590" s="12"/>
      <c r="B3590" s="12"/>
      <c r="C3590" s="42"/>
      <c r="D3590" s="12"/>
      <c r="E3590" s="12"/>
      <c r="F3590" s="12"/>
      <c r="G3590" s="12"/>
      <c r="H3590" s="12"/>
      <c r="I3590" s="12"/>
      <c r="J3590" s="12"/>
      <c r="K3590" s="12"/>
      <c r="L3590" s="12"/>
      <c r="M3590" s="49"/>
      <c r="N3590" s="49"/>
      <c r="O3590" s="12"/>
      <c r="P3590" s="12"/>
      <c r="Q3590" s="12"/>
      <c r="R3590" s="12"/>
      <c r="S3590" s="12"/>
    </row>
    <row r="3591" spans="1:19" s="1" customFormat="1" x14ac:dyDescent="0.4">
      <c r="A3591" s="12"/>
      <c r="B3591" s="12"/>
      <c r="C3591" s="42"/>
      <c r="D3591" s="12"/>
      <c r="E3591" s="12"/>
      <c r="F3591" s="12"/>
      <c r="G3591" s="12"/>
      <c r="H3591" s="12"/>
      <c r="I3591" s="12"/>
      <c r="J3591" s="12"/>
      <c r="K3591" s="12"/>
      <c r="L3591" s="12"/>
      <c r="M3591" s="49"/>
      <c r="N3591" s="49"/>
      <c r="O3591" s="12"/>
      <c r="P3591" s="12"/>
      <c r="Q3591" s="12"/>
      <c r="R3591" s="12"/>
      <c r="S3591" s="12"/>
    </row>
    <row r="3592" spans="1:19" s="1" customFormat="1" x14ac:dyDescent="0.4">
      <c r="A3592" s="12"/>
      <c r="B3592" s="12"/>
      <c r="C3592" s="42"/>
      <c r="D3592" s="12"/>
      <c r="E3592" s="12"/>
      <c r="F3592" s="12"/>
      <c r="G3592" s="12"/>
      <c r="H3592" s="12"/>
      <c r="I3592" s="12"/>
      <c r="J3592" s="12"/>
      <c r="K3592" s="12"/>
      <c r="L3592" s="12"/>
      <c r="M3592" s="49"/>
      <c r="N3592" s="49"/>
      <c r="O3592" s="12"/>
      <c r="P3592" s="12"/>
      <c r="Q3592" s="12"/>
      <c r="R3592" s="12"/>
      <c r="S3592" s="12"/>
    </row>
    <row r="3593" spans="1:19" s="1" customFormat="1" x14ac:dyDescent="0.4">
      <c r="A3593" s="12"/>
      <c r="B3593" s="12"/>
      <c r="C3593" s="42"/>
      <c r="D3593" s="12"/>
      <c r="E3593" s="12"/>
      <c r="F3593" s="12"/>
      <c r="G3593" s="12"/>
      <c r="H3593" s="12"/>
      <c r="I3593" s="12"/>
      <c r="J3593" s="12"/>
      <c r="K3593" s="12"/>
      <c r="L3593" s="12"/>
      <c r="M3593" s="49"/>
      <c r="N3593" s="49"/>
      <c r="O3593" s="12"/>
      <c r="P3593" s="12"/>
      <c r="Q3593" s="12"/>
      <c r="R3593" s="12"/>
      <c r="S3593" s="12"/>
    </row>
    <row r="3594" spans="1:19" s="1" customFormat="1" x14ac:dyDescent="0.4">
      <c r="A3594" s="12"/>
      <c r="B3594" s="12"/>
      <c r="C3594" s="42"/>
      <c r="D3594" s="12"/>
      <c r="E3594" s="12"/>
      <c r="F3594" s="12"/>
      <c r="G3594" s="12"/>
      <c r="H3594" s="12"/>
      <c r="I3594" s="12"/>
      <c r="J3594" s="12"/>
      <c r="K3594" s="12"/>
      <c r="L3594" s="12"/>
      <c r="M3594" s="49"/>
      <c r="N3594" s="49"/>
      <c r="O3594" s="12"/>
      <c r="P3594" s="12"/>
      <c r="Q3594" s="12"/>
      <c r="R3594" s="12"/>
      <c r="S3594" s="12"/>
    </row>
    <row r="3595" spans="1:19" s="1" customFormat="1" x14ac:dyDescent="0.4">
      <c r="A3595" s="12"/>
      <c r="B3595" s="12"/>
      <c r="C3595" s="42"/>
      <c r="D3595" s="12"/>
      <c r="E3595" s="12"/>
      <c r="F3595" s="12"/>
      <c r="G3595" s="12"/>
      <c r="H3595" s="12"/>
      <c r="I3595" s="12"/>
      <c r="J3595" s="12"/>
      <c r="K3595" s="12"/>
      <c r="L3595" s="12"/>
      <c r="M3595" s="49"/>
      <c r="N3595" s="49"/>
      <c r="O3595" s="12"/>
      <c r="P3595" s="12"/>
      <c r="Q3595" s="12"/>
      <c r="R3595" s="12"/>
      <c r="S3595" s="12"/>
    </row>
    <row r="3596" spans="1:19" s="1" customFormat="1" x14ac:dyDescent="0.4">
      <c r="A3596" s="12"/>
      <c r="B3596" s="12"/>
      <c r="C3596" s="42"/>
      <c r="D3596" s="12"/>
      <c r="E3596" s="12"/>
      <c r="F3596" s="12"/>
      <c r="G3596" s="12"/>
      <c r="H3596" s="12"/>
      <c r="I3596" s="12"/>
      <c r="J3596" s="12"/>
      <c r="K3596" s="12"/>
      <c r="L3596" s="12"/>
      <c r="M3596" s="49"/>
      <c r="N3596" s="49"/>
      <c r="O3596" s="12"/>
      <c r="P3596" s="12"/>
      <c r="Q3596" s="12"/>
      <c r="R3596" s="12"/>
      <c r="S3596" s="12"/>
    </row>
    <row r="3597" spans="1:19" s="1" customFormat="1" x14ac:dyDescent="0.4">
      <c r="A3597" s="12"/>
      <c r="B3597" s="12"/>
      <c r="C3597" s="42"/>
      <c r="D3597" s="12"/>
      <c r="E3597" s="12"/>
      <c r="F3597" s="12"/>
      <c r="G3597" s="12"/>
      <c r="H3597" s="12"/>
      <c r="I3597" s="12"/>
      <c r="J3597" s="12"/>
      <c r="K3597" s="12"/>
      <c r="L3597" s="12"/>
      <c r="M3597" s="49"/>
      <c r="N3597" s="49"/>
      <c r="O3597" s="12"/>
      <c r="P3597" s="12"/>
      <c r="Q3597" s="12"/>
      <c r="R3597" s="12"/>
      <c r="S3597" s="12"/>
    </row>
    <row r="3598" spans="1:19" s="1" customFormat="1" x14ac:dyDescent="0.4">
      <c r="A3598" s="12"/>
      <c r="B3598" s="12"/>
      <c r="C3598" s="42"/>
      <c r="D3598" s="12"/>
      <c r="E3598" s="12"/>
      <c r="F3598" s="12"/>
      <c r="G3598" s="12"/>
      <c r="H3598" s="12"/>
      <c r="I3598" s="12"/>
      <c r="J3598" s="12"/>
      <c r="K3598" s="12"/>
      <c r="L3598" s="12"/>
      <c r="M3598" s="49"/>
      <c r="N3598" s="49"/>
      <c r="O3598" s="12"/>
      <c r="P3598" s="12"/>
      <c r="Q3598" s="12"/>
      <c r="R3598" s="12"/>
      <c r="S3598" s="12"/>
    </row>
    <row r="3599" spans="1:19" s="1" customFormat="1" x14ac:dyDescent="0.4">
      <c r="A3599" s="12"/>
      <c r="B3599" s="12"/>
      <c r="C3599" s="42"/>
      <c r="D3599" s="12"/>
      <c r="E3599" s="12"/>
      <c r="F3599" s="12"/>
      <c r="G3599" s="12"/>
      <c r="H3599" s="12"/>
      <c r="I3599" s="12"/>
      <c r="J3599" s="12"/>
      <c r="K3599" s="12"/>
      <c r="L3599" s="12"/>
      <c r="M3599" s="49"/>
      <c r="N3599" s="49"/>
      <c r="O3599" s="12"/>
      <c r="P3599" s="12"/>
      <c r="Q3599" s="12"/>
      <c r="R3599" s="12"/>
      <c r="S3599" s="12"/>
    </row>
    <row r="3600" spans="1:19" s="1" customFormat="1" x14ac:dyDescent="0.4">
      <c r="A3600" s="12"/>
      <c r="B3600" s="12"/>
      <c r="C3600" s="42"/>
      <c r="D3600" s="12"/>
      <c r="E3600" s="12"/>
      <c r="F3600" s="12"/>
      <c r="G3600" s="12"/>
      <c r="H3600" s="12"/>
      <c r="I3600" s="12"/>
      <c r="J3600" s="12"/>
      <c r="K3600" s="12"/>
      <c r="L3600" s="12"/>
      <c r="M3600" s="49"/>
      <c r="N3600" s="49"/>
      <c r="O3600" s="12"/>
      <c r="P3600" s="12"/>
      <c r="Q3600" s="12"/>
      <c r="R3600" s="12"/>
      <c r="S3600" s="12"/>
    </row>
    <row r="3601" spans="1:19" s="1" customFormat="1" x14ac:dyDescent="0.4">
      <c r="A3601" s="12"/>
      <c r="B3601" s="12"/>
      <c r="C3601" s="42"/>
      <c r="D3601" s="12"/>
      <c r="E3601" s="12"/>
      <c r="F3601" s="12"/>
      <c r="G3601" s="12"/>
      <c r="H3601" s="12"/>
      <c r="I3601" s="12"/>
      <c r="J3601" s="12"/>
      <c r="K3601" s="12"/>
      <c r="L3601" s="12"/>
      <c r="M3601" s="49"/>
      <c r="N3601" s="49"/>
      <c r="O3601" s="12"/>
      <c r="P3601" s="12"/>
      <c r="Q3601" s="12"/>
      <c r="R3601" s="12"/>
      <c r="S3601" s="12"/>
    </row>
    <row r="3602" spans="1:19" s="1" customFormat="1" x14ac:dyDescent="0.4">
      <c r="A3602" s="12"/>
      <c r="B3602" s="12"/>
      <c r="C3602" s="42"/>
      <c r="D3602" s="12"/>
      <c r="E3602" s="12"/>
      <c r="F3602" s="12"/>
      <c r="G3602" s="12"/>
      <c r="H3602" s="12"/>
      <c r="I3602" s="12"/>
      <c r="J3602" s="12"/>
      <c r="K3602" s="12"/>
      <c r="L3602" s="12"/>
      <c r="M3602" s="49"/>
      <c r="N3602" s="49"/>
      <c r="O3602" s="12"/>
      <c r="P3602" s="12"/>
      <c r="Q3602" s="12"/>
      <c r="R3602" s="12"/>
      <c r="S3602" s="12"/>
    </row>
    <row r="3603" spans="1:19" s="1" customFormat="1" x14ac:dyDescent="0.4">
      <c r="A3603" s="12"/>
      <c r="B3603" s="12"/>
      <c r="C3603" s="42"/>
      <c r="D3603" s="12"/>
      <c r="E3603" s="12"/>
      <c r="F3603" s="12"/>
      <c r="G3603" s="12"/>
      <c r="H3603" s="12"/>
      <c r="I3603" s="12"/>
      <c r="J3603" s="12"/>
      <c r="K3603" s="12"/>
      <c r="L3603" s="12"/>
      <c r="M3603" s="49"/>
      <c r="N3603" s="49"/>
      <c r="O3603" s="12"/>
      <c r="P3603" s="12"/>
      <c r="Q3603" s="12"/>
      <c r="R3603" s="12"/>
      <c r="S3603" s="12"/>
    </row>
    <row r="3604" spans="1:19" s="1" customFormat="1" x14ac:dyDescent="0.4">
      <c r="A3604" s="12"/>
      <c r="B3604" s="12"/>
      <c r="C3604" s="42"/>
      <c r="D3604" s="12"/>
      <c r="E3604" s="12"/>
      <c r="F3604" s="12"/>
      <c r="G3604" s="12"/>
      <c r="H3604" s="12"/>
      <c r="I3604" s="12"/>
      <c r="J3604" s="12"/>
      <c r="K3604" s="12"/>
      <c r="L3604" s="12"/>
      <c r="M3604" s="49"/>
      <c r="N3604" s="49"/>
      <c r="O3604" s="12"/>
      <c r="P3604" s="12"/>
      <c r="Q3604" s="12"/>
      <c r="R3604" s="12"/>
      <c r="S3604" s="12"/>
    </row>
    <row r="3605" spans="1:19" s="1" customFormat="1" x14ac:dyDescent="0.4">
      <c r="A3605" s="12"/>
      <c r="B3605" s="12"/>
      <c r="C3605" s="42"/>
      <c r="D3605" s="12"/>
      <c r="E3605" s="12"/>
      <c r="F3605" s="12"/>
      <c r="G3605" s="12"/>
      <c r="H3605" s="12"/>
      <c r="I3605" s="12"/>
      <c r="J3605" s="12"/>
      <c r="K3605" s="12"/>
      <c r="L3605" s="12"/>
      <c r="M3605" s="49"/>
      <c r="N3605" s="49"/>
      <c r="O3605" s="12"/>
      <c r="P3605" s="12"/>
      <c r="Q3605" s="12"/>
      <c r="R3605" s="12"/>
      <c r="S3605" s="12"/>
    </row>
    <row r="3606" spans="1:19" s="1" customFormat="1" x14ac:dyDescent="0.4">
      <c r="A3606" s="12"/>
      <c r="B3606" s="12"/>
      <c r="C3606" s="42"/>
      <c r="D3606" s="12"/>
      <c r="E3606" s="12"/>
      <c r="F3606" s="12"/>
      <c r="G3606" s="12"/>
      <c r="H3606" s="12"/>
      <c r="I3606" s="12"/>
      <c r="J3606" s="12"/>
      <c r="K3606" s="12"/>
      <c r="L3606" s="12"/>
      <c r="M3606" s="49"/>
      <c r="N3606" s="49"/>
      <c r="O3606" s="12"/>
      <c r="P3606" s="12"/>
      <c r="Q3606" s="12"/>
      <c r="R3606" s="12"/>
      <c r="S3606" s="12"/>
    </row>
    <row r="3607" spans="1:19" s="1" customFormat="1" x14ac:dyDescent="0.4">
      <c r="A3607" s="12"/>
      <c r="B3607" s="12"/>
      <c r="C3607" s="42"/>
      <c r="D3607" s="12"/>
      <c r="E3607" s="12"/>
      <c r="F3607" s="12"/>
      <c r="G3607" s="12"/>
      <c r="H3607" s="12"/>
      <c r="I3607" s="12"/>
      <c r="J3607" s="12"/>
      <c r="K3607" s="12"/>
      <c r="L3607" s="12"/>
      <c r="M3607" s="49"/>
      <c r="N3607" s="49"/>
      <c r="O3607" s="12"/>
      <c r="P3607" s="12"/>
      <c r="Q3607" s="12"/>
      <c r="R3607" s="12"/>
      <c r="S3607" s="12"/>
    </row>
    <row r="3608" spans="1:19" s="1" customFormat="1" x14ac:dyDescent="0.4">
      <c r="A3608" s="12"/>
      <c r="B3608" s="12"/>
      <c r="C3608" s="42"/>
      <c r="D3608" s="12"/>
      <c r="E3608" s="12"/>
      <c r="F3608" s="12"/>
      <c r="G3608" s="12"/>
      <c r="H3608" s="12"/>
      <c r="I3608" s="12"/>
      <c r="J3608" s="12"/>
      <c r="K3608" s="12"/>
      <c r="L3608" s="12"/>
      <c r="M3608" s="49"/>
      <c r="N3608" s="49"/>
      <c r="O3608" s="12"/>
      <c r="P3608" s="12"/>
      <c r="Q3608" s="12"/>
      <c r="R3608" s="12"/>
      <c r="S3608" s="12"/>
    </row>
    <row r="3609" spans="1:19" s="1" customFormat="1" x14ac:dyDescent="0.4">
      <c r="A3609" s="12"/>
      <c r="B3609" s="12"/>
      <c r="C3609" s="42"/>
      <c r="D3609" s="12"/>
      <c r="E3609" s="12"/>
      <c r="F3609" s="12"/>
      <c r="G3609" s="12"/>
      <c r="H3609" s="12"/>
      <c r="I3609" s="12"/>
      <c r="J3609" s="12"/>
      <c r="K3609" s="12"/>
      <c r="L3609" s="12"/>
      <c r="M3609" s="49"/>
      <c r="N3609" s="49"/>
      <c r="O3609" s="12"/>
      <c r="P3609" s="12"/>
      <c r="Q3609" s="12"/>
      <c r="R3609" s="12"/>
      <c r="S3609" s="12"/>
    </row>
    <row r="3610" spans="1:19" s="1" customFormat="1" x14ac:dyDescent="0.4">
      <c r="A3610" s="12"/>
      <c r="B3610" s="12"/>
      <c r="C3610" s="42"/>
      <c r="D3610" s="12"/>
      <c r="E3610" s="12"/>
      <c r="F3610" s="12"/>
      <c r="G3610" s="12"/>
      <c r="H3610" s="12"/>
      <c r="I3610" s="12"/>
      <c r="J3610" s="12"/>
      <c r="K3610" s="12"/>
      <c r="L3610" s="12"/>
      <c r="M3610" s="49"/>
      <c r="N3610" s="49"/>
      <c r="O3610" s="12"/>
      <c r="P3610" s="12"/>
      <c r="Q3610" s="12"/>
      <c r="R3610" s="12"/>
      <c r="S3610" s="12"/>
    </row>
    <row r="3611" spans="1:19" s="1" customFormat="1" x14ac:dyDescent="0.4">
      <c r="A3611" s="12"/>
      <c r="B3611" s="12"/>
      <c r="C3611" s="42"/>
      <c r="D3611" s="12"/>
      <c r="E3611" s="12"/>
      <c r="F3611" s="12"/>
      <c r="G3611" s="12"/>
      <c r="H3611" s="12"/>
      <c r="I3611" s="12"/>
      <c r="J3611" s="12"/>
      <c r="K3611" s="12"/>
      <c r="L3611" s="12"/>
      <c r="M3611" s="49"/>
      <c r="N3611" s="49"/>
      <c r="O3611" s="12"/>
      <c r="P3611" s="12"/>
      <c r="Q3611" s="12"/>
      <c r="R3611" s="12"/>
      <c r="S3611" s="12"/>
    </row>
    <row r="3612" spans="1:19" s="1" customFormat="1" x14ac:dyDescent="0.4">
      <c r="A3612" s="12"/>
      <c r="B3612" s="12"/>
      <c r="C3612" s="42"/>
      <c r="D3612" s="12"/>
      <c r="E3612" s="12"/>
      <c r="F3612" s="12"/>
      <c r="G3612" s="12"/>
      <c r="H3612" s="12"/>
      <c r="I3612" s="12"/>
      <c r="J3612" s="12"/>
      <c r="K3612" s="12"/>
      <c r="L3612" s="12"/>
      <c r="M3612" s="49"/>
      <c r="N3612" s="49"/>
      <c r="O3612" s="12"/>
      <c r="P3612" s="12"/>
      <c r="Q3612" s="12"/>
      <c r="R3612" s="12"/>
      <c r="S3612" s="12"/>
    </row>
    <row r="3613" spans="1:19" s="1" customFormat="1" x14ac:dyDescent="0.4">
      <c r="A3613" s="12"/>
      <c r="B3613" s="12"/>
      <c r="C3613" s="42"/>
      <c r="D3613" s="12"/>
      <c r="E3613" s="12"/>
      <c r="F3613" s="12"/>
      <c r="G3613" s="12"/>
      <c r="H3613" s="12"/>
      <c r="I3613" s="12"/>
      <c r="J3613" s="12"/>
      <c r="K3613" s="12"/>
      <c r="L3613" s="12"/>
      <c r="M3613" s="49"/>
      <c r="N3613" s="49"/>
      <c r="O3613" s="12"/>
      <c r="P3613" s="12"/>
      <c r="Q3613" s="12"/>
      <c r="R3613" s="12"/>
      <c r="S3613" s="12"/>
    </row>
    <row r="3614" spans="1:19" s="1" customFormat="1" x14ac:dyDescent="0.4">
      <c r="A3614" s="12"/>
      <c r="B3614" s="12"/>
      <c r="C3614" s="42"/>
      <c r="D3614" s="12"/>
      <c r="E3614" s="12"/>
      <c r="F3614" s="12"/>
      <c r="G3614" s="12"/>
      <c r="H3614" s="12"/>
      <c r="I3614" s="12"/>
      <c r="J3614" s="12"/>
      <c r="K3614" s="12"/>
      <c r="L3614" s="12"/>
      <c r="M3614" s="49"/>
      <c r="N3614" s="49"/>
      <c r="O3614" s="12"/>
      <c r="P3614" s="12"/>
      <c r="Q3614" s="12"/>
      <c r="R3614" s="12"/>
      <c r="S3614" s="12"/>
    </row>
    <row r="3615" spans="1:19" s="1" customFormat="1" x14ac:dyDescent="0.4">
      <c r="A3615" s="12"/>
      <c r="B3615" s="12"/>
      <c r="C3615" s="42"/>
      <c r="D3615" s="12"/>
      <c r="E3615" s="12"/>
      <c r="F3615" s="12"/>
      <c r="G3615" s="12"/>
      <c r="H3615" s="12"/>
      <c r="I3615" s="12"/>
      <c r="J3615" s="12"/>
      <c r="K3615" s="12"/>
      <c r="L3615" s="12"/>
      <c r="M3615" s="49"/>
      <c r="N3615" s="49"/>
      <c r="O3615" s="12"/>
      <c r="P3615" s="12"/>
      <c r="Q3615" s="12"/>
      <c r="R3615" s="12"/>
      <c r="S3615" s="12"/>
    </row>
    <row r="3616" spans="1:19" s="1" customFormat="1" x14ac:dyDescent="0.4">
      <c r="A3616" s="12"/>
      <c r="B3616" s="12"/>
      <c r="C3616" s="42"/>
      <c r="D3616" s="12"/>
      <c r="E3616" s="12"/>
      <c r="F3616" s="12"/>
      <c r="G3616" s="12"/>
      <c r="H3616" s="12"/>
      <c r="I3616" s="12"/>
      <c r="J3616" s="12"/>
      <c r="K3616" s="12"/>
      <c r="L3616" s="12"/>
      <c r="M3616" s="49"/>
      <c r="N3616" s="49"/>
      <c r="O3616" s="12"/>
      <c r="P3616" s="12"/>
      <c r="Q3616" s="12"/>
      <c r="R3616" s="12"/>
      <c r="S3616" s="12"/>
    </row>
    <row r="3617" spans="1:19" s="1" customFormat="1" x14ac:dyDescent="0.4">
      <c r="A3617" s="12"/>
      <c r="B3617" s="12"/>
      <c r="C3617" s="42"/>
      <c r="D3617" s="12"/>
      <c r="E3617" s="12"/>
      <c r="F3617" s="12"/>
      <c r="G3617" s="12"/>
      <c r="H3617" s="12"/>
      <c r="I3617" s="12"/>
      <c r="J3617" s="12"/>
      <c r="K3617" s="12"/>
      <c r="L3617" s="12"/>
      <c r="M3617" s="49"/>
      <c r="N3617" s="49"/>
      <c r="O3617" s="12"/>
      <c r="P3617" s="12"/>
      <c r="Q3617" s="12"/>
      <c r="R3617" s="12"/>
      <c r="S3617" s="12"/>
    </row>
    <row r="3618" spans="1:19" s="1" customFormat="1" x14ac:dyDescent="0.4">
      <c r="A3618" s="12"/>
      <c r="B3618" s="12"/>
      <c r="C3618" s="42"/>
      <c r="D3618" s="12"/>
      <c r="E3618" s="12"/>
      <c r="F3618" s="12"/>
      <c r="G3618" s="12"/>
      <c r="H3618" s="12"/>
      <c r="I3618" s="12"/>
      <c r="J3618" s="12"/>
      <c r="K3618" s="12"/>
      <c r="L3618" s="12"/>
      <c r="M3618" s="49"/>
      <c r="N3618" s="49"/>
      <c r="O3618" s="12"/>
      <c r="P3618" s="12"/>
      <c r="Q3618" s="12"/>
      <c r="R3618" s="12"/>
      <c r="S3618" s="12"/>
    </row>
    <row r="3619" spans="1:19" s="1" customFormat="1" x14ac:dyDescent="0.4">
      <c r="A3619" s="12"/>
      <c r="B3619" s="12"/>
      <c r="C3619" s="42"/>
      <c r="D3619" s="12"/>
      <c r="E3619" s="12"/>
      <c r="F3619" s="12"/>
      <c r="G3619" s="12"/>
      <c r="H3619" s="12"/>
      <c r="I3619" s="12"/>
      <c r="J3619" s="12"/>
      <c r="K3619" s="12"/>
      <c r="L3619" s="12"/>
      <c r="M3619" s="49"/>
      <c r="N3619" s="49"/>
      <c r="O3619" s="12"/>
      <c r="P3619" s="12"/>
      <c r="Q3619" s="12"/>
      <c r="R3619" s="12"/>
      <c r="S3619" s="12"/>
    </row>
    <row r="3620" spans="1:19" s="1" customFormat="1" x14ac:dyDescent="0.4">
      <c r="A3620" s="12"/>
      <c r="B3620" s="12"/>
      <c r="C3620" s="42"/>
      <c r="D3620" s="12"/>
      <c r="E3620" s="12"/>
      <c r="F3620" s="12"/>
      <c r="G3620" s="12"/>
      <c r="H3620" s="12"/>
      <c r="I3620" s="12"/>
      <c r="J3620" s="12"/>
      <c r="K3620" s="12"/>
      <c r="L3620" s="12"/>
      <c r="M3620" s="49"/>
      <c r="N3620" s="49"/>
      <c r="O3620" s="12"/>
      <c r="P3620" s="12"/>
      <c r="Q3620" s="12"/>
      <c r="R3620" s="12"/>
      <c r="S3620" s="12"/>
    </row>
    <row r="3621" spans="1:19" s="1" customFormat="1" x14ac:dyDescent="0.4">
      <c r="A3621" s="12"/>
      <c r="B3621" s="12"/>
      <c r="C3621" s="42"/>
      <c r="D3621" s="12"/>
      <c r="E3621" s="12"/>
      <c r="F3621" s="12"/>
      <c r="G3621" s="12"/>
      <c r="H3621" s="12"/>
      <c r="I3621" s="12"/>
      <c r="J3621" s="12"/>
      <c r="K3621" s="12"/>
      <c r="L3621" s="12"/>
      <c r="M3621" s="49"/>
      <c r="N3621" s="49"/>
      <c r="O3621" s="12"/>
      <c r="P3621" s="12"/>
      <c r="Q3621" s="12"/>
      <c r="R3621" s="12"/>
      <c r="S3621" s="12"/>
    </row>
    <row r="3622" spans="1:19" s="1" customFormat="1" x14ac:dyDescent="0.4">
      <c r="A3622" s="12"/>
      <c r="B3622" s="12"/>
      <c r="C3622" s="42"/>
      <c r="D3622" s="12"/>
      <c r="E3622" s="12"/>
      <c r="F3622" s="12"/>
      <c r="G3622" s="12"/>
      <c r="H3622" s="12"/>
      <c r="I3622" s="12"/>
      <c r="J3622" s="12"/>
      <c r="K3622" s="12"/>
      <c r="L3622" s="12"/>
      <c r="M3622" s="49"/>
      <c r="N3622" s="49"/>
      <c r="O3622" s="12"/>
      <c r="P3622" s="12"/>
      <c r="Q3622" s="12"/>
      <c r="R3622" s="12"/>
      <c r="S3622" s="12"/>
    </row>
    <row r="3623" spans="1:19" s="1" customFormat="1" x14ac:dyDescent="0.4">
      <c r="A3623" s="12"/>
      <c r="B3623" s="12"/>
      <c r="C3623" s="42"/>
      <c r="D3623" s="12"/>
      <c r="E3623" s="12"/>
      <c r="F3623" s="12"/>
      <c r="G3623" s="12"/>
      <c r="H3623" s="12"/>
      <c r="I3623" s="12"/>
      <c r="J3623" s="12"/>
      <c r="K3623" s="12"/>
      <c r="L3623" s="12"/>
      <c r="M3623" s="49"/>
      <c r="N3623" s="49"/>
      <c r="O3623" s="12"/>
      <c r="P3623" s="12"/>
      <c r="Q3623" s="12"/>
      <c r="R3623" s="12"/>
      <c r="S3623" s="12"/>
    </row>
    <row r="3624" spans="1:19" s="1" customFormat="1" x14ac:dyDescent="0.4">
      <c r="A3624" s="12"/>
      <c r="B3624" s="12"/>
      <c r="C3624" s="42"/>
      <c r="D3624" s="12"/>
      <c r="E3624" s="12"/>
      <c r="F3624" s="12"/>
      <c r="G3624" s="12"/>
      <c r="H3624" s="12"/>
      <c r="I3624" s="12"/>
      <c r="J3624" s="12"/>
      <c r="K3624" s="12"/>
      <c r="L3624" s="12"/>
      <c r="M3624" s="49"/>
      <c r="N3624" s="49"/>
      <c r="O3624" s="12"/>
      <c r="P3624" s="12"/>
      <c r="Q3624" s="12"/>
      <c r="R3624" s="12"/>
      <c r="S3624" s="12"/>
    </row>
    <row r="3625" spans="1:19" s="1" customFormat="1" x14ac:dyDescent="0.4">
      <c r="A3625" s="12"/>
      <c r="B3625" s="12"/>
      <c r="C3625" s="42"/>
      <c r="D3625" s="12"/>
      <c r="E3625" s="12"/>
      <c r="F3625" s="12"/>
      <c r="G3625" s="12"/>
      <c r="H3625" s="12"/>
      <c r="I3625" s="12"/>
      <c r="J3625" s="12"/>
      <c r="K3625" s="12"/>
      <c r="L3625" s="12"/>
      <c r="M3625" s="49"/>
      <c r="N3625" s="49"/>
      <c r="O3625" s="12"/>
      <c r="P3625" s="12"/>
      <c r="Q3625" s="12"/>
      <c r="R3625" s="12"/>
      <c r="S3625" s="12"/>
    </row>
    <row r="3626" spans="1:19" s="1" customFormat="1" x14ac:dyDescent="0.4">
      <c r="A3626" s="12"/>
      <c r="B3626" s="12"/>
      <c r="C3626" s="42"/>
      <c r="D3626" s="12"/>
      <c r="E3626" s="12"/>
      <c r="F3626" s="12"/>
      <c r="G3626" s="12"/>
      <c r="H3626" s="12"/>
      <c r="I3626" s="12"/>
      <c r="J3626" s="12"/>
      <c r="K3626" s="12"/>
      <c r="L3626" s="12"/>
      <c r="M3626" s="49"/>
      <c r="N3626" s="49"/>
      <c r="O3626" s="12"/>
      <c r="P3626" s="12"/>
      <c r="Q3626" s="12"/>
      <c r="R3626" s="12"/>
      <c r="S3626" s="12"/>
    </row>
    <row r="3627" spans="1:19" s="1" customFormat="1" x14ac:dyDescent="0.4">
      <c r="A3627" s="12"/>
      <c r="B3627" s="12"/>
      <c r="C3627" s="42"/>
      <c r="D3627" s="12"/>
      <c r="E3627" s="12"/>
      <c r="F3627" s="12"/>
      <c r="G3627" s="12"/>
      <c r="H3627" s="12"/>
      <c r="I3627" s="12"/>
      <c r="J3627" s="12"/>
      <c r="K3627" s="12"/>
      <c r="L3627" s="12"/>
      <c r="M3627" s="49"/>
      <c r="N3627" s="49"/>
      <c r="O3627" s="12"/>
      <c r="P3627" s="12"/>
      <c r="Q3627" s="12"/>
      <c r="R3627" s="12"/>
      <c r="S3627" s="12"/>
    </row>
    <row r="3628" spans="1:19" s="1" customFormat="1" x14ac:dyDescent="0.4">
      <c r="A3628" s="12"/>
      <c r="B3628" s="12"/>
      <c r="C3628" s="42"/>
      <c r="D3628" s="12"/>
      <c r="E3628" s="12"/>
      <c r="F3628" s="12"/>
      <c r="G3628" s="12"/>
      <c r="H3628" s="12"/>
      <c r="I3628" s="12"/>
      <c r="J3628" s="12"/>
      <c r="K3628" s="12"/>
      <c r="L3628" s="12"/>
      <c r="M3628" s="49"/>
      <c r="N3628" s="49"/>
      <c r="O3628" s="12"/>
      <c r="P3628" s="12"/>
      <c r="Q3628" s="12"/>
      <c r="R3628" s="12"/>
      <c r="S3628" s="12"/>
    </row>
    <row r="3629" spans="1:19" s="1" customFormat="1" x14ac:dyDescent="0.4">
      <c r="A3629" s="12"/>
      <c r="B3629" s="12"/>
      <c r="C3629" s="42"/>
      <c r="D3629" s="12"/>
      <c r="E3629" s="12"/>
      <c r="F3629" s="12"/>
      <c r="G3629" s="12"/>
      <c r="H3629" s="12"/>
      <c r="I3629" s="12"/>
      <c r="J3629" s="12"/>
      <c r="K3629" s="12"/>
      <c r="L3629" s="12"/>
      <c r="M3629" s="49"/>
      <c r="N3629" s="49"/>
      <c r="O3629" s="12"/>
      <c r="P3629" s="12"/>
      <c r="Q3629" s="12"/>
      <c r="R3629" s="12"/>
      <c r="S3629" s="12"/>
    </row>
    <row r="3630" spans="1:19" s="1" customFormat="1" x14ac:dyDescent="0.4">
      <c r="A3630" s="12"/>
      <c r="B3630" s="12"/>
      <c r="C3630" s="42"/>
      <c r="D3630" s="12"/>
      <c r="E3630" s="12"/>
      <c r="F3630" s="12"/>
      <c r="G3630" s="12"/>
      <c r="H3630" s="12"/>
      <c r="I3630" s="12"/>
      <c r="J3630" s="12"/>
      <c r="K3630" s="12"/>
      <c r="L3630" s="12"/>
      <c r="M3630" s="49"/>
      <c r="N3630" s="49"/>
      <c r="O3630" s="12"/>
      <c r="P3630" s="12"/>
      <c r="Q3630" s="12"/>
      <c r="R3630" s="12"/>
      <c r="S3630" s="12"/>
    </row>
    <row r="3631" spans="1:19" s="1" customFormat="1" x14ac:dyDescent="0.4">
      <c r="A3631" s="12"/>
      <c r="B3631" s="12"/>
      <c r="C3631" s="42"/>
      <c r="D3631" s="12"/>
      <c r="E3631" s="12"/>
      <c r="F3631" s="12"/>
      <c r="G3631" s="12"/>
      <c r="H3631" s="12"/>
      <c r="I3631" s="12"/>
      <c r="J3631" s="12"/>
      <c r="K3631" s="12"/>
      <c r="L3631" s="12"/>
      <c r="M3631" s="49"/>
      <c r="N3631" s="49"/>
      <c r="O3631" s="12"/>
      <c r="P3631" s="12"/>
      <c r="Q3631" s="12"/>
      <c r="R3631" s="12"/>
      <c r="S3631" s="12"/>
    </row>
    <row r="3632" spans="1:19" s="1" customFormat="1" x14ac:dyDescent="0.4">
      <c r="A3632" s="12"/>
      <c r="B3632" s="12"/>
      <c r="C3632" s="42"/>
      <c r="D3632" s="12"/>
      <c r="E3632" s="12"/>
      <c r="F3632" s="12"/>
      <c r="G3632" s="12"/>
      <c r="H3632" s="12"/>
      <c r="I3632" s="12"/>
      <c r="J3632" s="12"/>
      <c r="K3632" s="12"/>
      <c r="L3632" s="12"/>
      <c r="M3632" s="49"/>
      <c r="N3632" s="49"/>
      <c r="O3632" s="12"/>
      <c r="P3632" s="12"/>
      <c r="Q3632" s="12"/>
      <c r="R3632" s="12"/>
      <c r="S3632" s="12"/>
    </row>
    <row r="3633" spans="1:19" s="1" customFormat="1" x14ac:dyDescent="0.4">
      <c r="A3633" s="12"/>
      <c r="B3633" s="12"/>
      <c r="C3633" s="42"/>
      <c r="D3633" s="12"/>
      <c r="E3633" s="12"/>
      <c r="F3633" s="12"/>
      <c r="G3633" s="12"/>
      <c r="H3633" s="12"/>
      <c r="I3633" s="12"/>
      <c r="J3633" s="12"/>
      <c r="K3633" s="12"/>
      <c r="L3633" s="12"/>
      <c r="M3633" s="49"/>
      <c r="N3633" s="49"/>
      <c r="O3633" s="12"/>
      <c r="P3633" s="12"/>
      <c r="Q3633" s="12"/>
      <c r="R3633" s="12"/>
      <c r="S3633" s="12"/>
    </row>
    <row r="3634" spans="1:19" s="1" customFormat="1" x14ac:dyDescent="0.4">
      <c r="A3634" s="12"/>
      <c r="B3634" s="12"/>
      <c r="C3634" s="42"/>
      <c r="D3634" s="12"/>
      <c r="E3634" s="12"/>
      <c r="F3634" s="12"/>
      <c r="G3634" s="12"/>
      <c r="H3634" s="12"/>
      <c r="I3634" s="12"/>
      <c r="J3634" s="12"/>
      <c r="K3634" s="12"/>
      <c r="L3634" s="12"/>
      <c r="M3634" s="49"/>
      <c r="N3634" s="49"/>
      <c r="O3634" s="12"/>
      <c r="P3634" s="12"/>
      <c r="Q3634" s="12"/>
      <c r="R3634" s="12"/>
      <c r="S3634" s="12"/>
    </row>
    <row r="3635" spans="1:19" s="1" customFormat="1" x14ac:dyDescent="0.4">
      <c r="A3635" s="12"/>
      <c r="B3635" s="12"/>
      <c r="C3635" s="42"/>
      <c r="D3635" s="12"/>
      <c r="E3635" s="12"/>
      <c r="F3635" s="12"/>
      <c r="G3635" s="12"/>
      <c r="H3635" s="12"/>
      <c r="I3635" s="12"/>
      <c r="J3635" s="12"/>
      <c r="K3635" s="12"/>
      <c r="L3635" s="12"/>
      <c r="M3635" s="49"/>
      <c r="N3635" s="49"/>
      <c r="O3635" s="12"/>
      <c r="P3635" s="12"/>
      <c r="Q3635" s="12"/>
      <c r="R3635" s="12"/>
      <c r="S3635" s="12"/>
    </row>
    <row r="3636" spans="1:19" s="1" customFormat="1" x14ac:dyDescent="0.4">
      <c r="A3636" s="12"/>
      <c r="B3636" s="12"/>
      <c r="C3636" s="42"/>
      <c r="D3636" s="12"/>
      <c r="E3636" s="12"/>
      <c r="F3636" s="12"/>
      <c r="G3636" s="12"/>
      <c r="H3636" s="12"/>
      <c r="I3636" s="12"/>
      <c r="J3636" s="12"/>
      <c r="K3636" s="12"/>
      <c r="L3636" s="12"/>
      <c r="M3636" s="49"/>
      <c r="N3636" s="49"/>
      <c r="O3636" s="12"/>
      <c r="P3636" s="12"/>
      <c r="Q3636" s="12"/>
      <c r="R3636" s="12"/>
      <c r="S3636" s="12"/>
    </row>
    <row r="3637" spans="1:19" s="1" customFormat="1" x14ac:dyDescent="0.4">
      <c r="A3637" s="12"/>
      <c r="B3637" s="12"/>
      <c r="C3637" s="42"/>
      <c r="D3637" s="12"/>
      <c r="E3637" s="12"/>
      <c r="F3637" s="12"/>
      <c r="G3637" s="12"/>
      <c r="H3637" s="12"/>
      <c r="I3637" s="12"/>
      <c r="J3637" s="12"/>
      <c r="K3637" s="12"/>
      <c r="L3637" s="12"/>
      <c r="M3637" s="49"/>
      <c r="N3637" s="49"/>
      <c r="O3637" s="12"/>
      <c r="P3637" s="12"/>
      <c r="Q3637" s="12"/>
      <c r="R3637" s="12"/>
      <c r="S3637" s="12"/>
    </row>
    <row r="3638" spans="1:19" s="1" customFormat="1" x14ac:dyDescent="0.4">
      <c r="A3638" s="12"/>
      <c r="B3638" s="12"/>
      <c r="C3638" s="42"/>
      <c r="D3638" s="12"/>
      <c r="E3638" s="12"/>
      <c r="F3638" s="12"/>
      <c r="G3638" s="12"/>
      <c r="H3638" s="12"/>
      <c r="I3638" s="12"/>
      <c r="J3638" s="12"/>
      <c r="K3638" s="12"/>
      <c r="L3638" s="12"/>
      <c r="M3638" s="49"/>
      <c r="N3638" s="49"/>
      <c r="O3638" s="12"/>
      <c r="P3638" s="12"/>
      <c r="Q3638" s="12"/>
      <c r="R3638" s="12"/>
      <c r="S3638" s="12"/>
    </row>
    <row r="3639" spans="1:19" s="1" customFormat="1" x14ac:dyDescent="0.4">
      <c r="A3639" s="12"/>
      <c r="B3639" s="12"/>
      <c r="C3639" s="42"/>
      <c r="D3639" s="12"/>
      <c r="E3639" s="12"/>
      <c r="F3639" s="12"/>
      <c r="G3639" s="12"/>
      <c r="H3639" s="12"/>
      <c r="I3639" s="12"/>
      <c r="J3639" s="12"/>
      <c r="K3639" s="12"/>
      <c r="L3639" s="12"/>
      <c r="M3639" s="49"/>
      <c r="N3639" s="49"/>
      <c r="O3639" s="12"/>
      <c r="P3639" s="12"/>
      <c r="Q3639" s="12"/>
      <c r="R3639" s="12"/>
      <c r="S3639" s="12"/>
    </row>
    <row r="3640" spans="1:19" s="1" customFormat="1" x14ac:dyDescent="0.4">
      <c r="A3640" s="12"/>
      <c r="B3640" s="12"/>
      <c r="C3640" s="42"/>
      <c r="D3640" s="12"/>
      <c r="E3640" s="12"/>
      <c r="F3640" s="12"/>
      <c r="G3640" s="12"/>
      <c r="H3640" s="12"/>
      <c r="I3640" s="12"/>
      <c r="J3640" s="12"/>
      <c r="K3640" s="12"/>
      <c r="L3640" s="12"/>
      <c r="M3640" s="49"/>
      <c r="N3640" s="49"/>
      <c r="O3640" s="12"/>
      <c r="P3640" s="12"/>
      <c r="Q3640" s="12"/>
      <c r="R3640" s="12"/>
      <c r="S3640" s="12"/>
    </row>
    <row r="3641" spans="1:19" s="1" customFormat="1" x14ac:dyDescent="0.4">
      <c r="A3641" s="12"/>
      <c r="B3641" s="12"/>
      <c r="C3641" s="42"/>
      <c r="D3641" s="12"/>
      <c r="E3641" s="12"/>
      <c r="F3641" s="12"/>
      <c r="G3641" s="12"/>
      <c r="H3641" s="12"/>
      <c r="I3641" s="12"/>
      <c r="J3641" s="12"/>
      <c r="K3641" s="12"/>
      <c r="L3641" s="12"/>
      <c r="M3641" s="49"/>
      <c r="N3641" s="49"/>
      <c r="O3641" s="12"/>
      <c r="P3641" s="12"/>
      <c r="Q3641" s="12"/>
      <c r="R3641" s="12"/>
      <c r="S3641" s="12"/>
    </row>
    <row r="3642" spans="1:19" s="1" customFormat="1" x14ac:dyDescent="0.4">
      <c r="A3642" s="12"/>
      <c r="B3642" s="12"/>
      <c r="C3642" s="42"/>
      <c r="D3642" s="12"/>
      <c r="E3642" s="12"/>
      <c r="F3642" s="12"/>
      <c r="G3642" s="12"/>
      <c r="H3642" s="12"/>
      <c r="I3642" s="12"/>
      <c r="J3642" s="12"/>
      <c r="K3642" s="12"/>
      <c r="L3642" s="12"/>
      <c r="M3642" s="49"/>
      <c r="N3642" s="49"/>
      <c r="O3642" s="12"/>
      <c r="P3642" s="12"/>
      <c r="Q3642" s="12"/>
      <c r="R3642" s="12"/>
      <c r="S3642" s="12"/>
    </row>
    <row r="3643" spans="1:19" s="1" customFormat="1" x14ac:dyDescent="0.4">
      <c r="A3643" s="12"/>
      <c r="B3643" s="12"/>
      <c r="C3643" s="42"/>
      <c r="D3643" s="12"/>
      <c r="E3643" s="12"/>
      <c r="F3643" s="12"/>
      <c r="G3643" s="12"/>
      <c r="H3643" s="12"/>
      <c r="I3643" s="12"/>
      <c r="J3643" s="12"/>
      <c r="K3643" s="12"/>
      <c r="L3643" s="12"/>
      <c r="M3643" s="49"/>
      <c r="N3643" s="49"/>
      <c r="O3643" s="12"/>
      <c r="P3643" s="12"/>
      <c r="Q3643" s="12"/>
      <c r="R3643" s="12"/>
      <c r="S3643" s="12"/>
    </row>
    <row r="3644" spans="1:19" s="1" customFormat="1" x14ac:dyDescent="0.4">
      <c r="A3644" s="12"/>
      <c r="B3644" s="12"/>
      <c r="C3644" s="42"/>
      <c r="D3644" s="12"/>
      <c r="E3644" s="12"/>
      <c r="F3644" s="12"/>
      <c r="G3644" s="12"/>
      <c r="H3644" s="12"/>
      <c r="I3644" s="12"/>
      <c r="J3644" s="12"/>
      <c r="K3644" s="12"/>
      <c r="L3644" s="12"/>
      <c r="M3644" s="49"/>
      <c r="N3644" s="49"/>
      <c r="O3644" s="12"/>
      <c r="P3644" s="12"/>
      <c r="Q3644" s="12"/>
      <c r="R3644" s="12"/>
      <c r="S3644" s="12"/>
    </row>
    <row r="3645" spans="1:19" s="1" customFormat="1" x14ac:dyDescent="0.4">
      <c r="A3645" s="12"/>
      <c r="B3645" s="12"/>
      <c r="C3645" s="42"/>
      <c r="D3645" s="12"/>
      <c r="E3645" s="12"/>
      <c r="F3645" s="12"/>
      <c r="G3645" s="12"/>
      <c r="H3645" s="12"/>
      <c r="I3645" s="12"/>
      <c r="J3645" s="12"/>
      <c r="K3645" s="12"/>
      <c r="L3645" s="12"/>
      <c r="M3645" s="49"/>
      <c r="N3645" s="49"/>
      <c r="O3645" s="12"/>
      <c r="P3645" s="12"/>
      <c r="Q3645" s="12"/>
      <c r="R3645" s="12"/>
      <c r="S3645" s="12"/>
    </row>
    <row r="3646" spans="1:19" s="1" customFormat="1" x14ac:dyDescent="0.4">
      <c r="A3646" s="12"/>
      <c r="B3646" s="12"/>
      <c r="C3646" s="42"/>
      <c r="D3646" s="12"/>
      <c r="E3646" s="12"/>
      <c r="F3646" s="12"/>
      <c r="G3646" s="12"/>
      <c r="H3646" s="12"/>
      <c r="I3646" s="12"/>
      <c r="J3646" s="12"/>
      <c r="K3646" s="12"/>
      <c r="L3646" s="12"/>
      <c r="M3646" s="49"/>
      <c r="N3646" s="49"/>
      <c r="O3646" s="12"/>
      <c r="P3646" s="12"/>
      <c r="Q3646" s="12"/>
      <c r="R3646" s="12"/>
      <c r="S3646" s="12"/>
    </row>
    <row r="3647" spans="1:19" s="1" customFormat="1" x14ac:dyDescent="0.4">
      <c r="A3647" s="12"/>
      <c r="B3647" s="12"/>
      <c r="C3647" s="42"/>
      <c r="D3647" s="12"/>
      <c r="E3647" s="12"/>
      <c r="F3647" s="12"/>
      <c r="G3647" s="12"/>
      <c r="H3647" s="12"/>
      <c r="I3647" s="12"/>
      <c r="J3647" s="12"/>
      <c r="K3647" s="12"/>
      <c r="L3647" s="12"/>
      <c r="M3647" s="49"/>
      <c r="N3647" s="49"/>
      <c r="O3647" s="12"/>
      <c r="P3647" s="12"/>
      <c r="Q3647" s="12"/>
      <c r="R3647" s="12"/>
      <c r="S3647" s="12"/>
    </row>
    <row r="3648" spans="1:19" s="1" customFormat="1" x14ac:dyDescent="0.4">
      <c r="A3648" s="12"/>
      <c r="B3648" s="12"/>
      <c r="C3648" s="42"/>
      <c r="D3648" s="12"/>
      <c r="E3648" s="12"/>
      <c r="F3648" s="12"/>
      <c r="G3648" s="12"/>
      <c r="H3648" s="12"/>
      <c r="I3648" s="12"/>
      <c r="J3648" s="12"/>
      <c r="K3648" s="12"/>
      <c r="L3648" s="12"/>
      <c r="M3648" s="49"/>
      <c r="N3648" s="49"/>
      <c r="O3648" s="12"/>
      <c r="P3648" s="12"/>
      <c r="Q3648" s="12"/>
      <c r="R3648" s="12"/>
      <c r="S3648" s="12"/>
    </row>
    <row r="3649" spans="1:19" s="1" customFormat="1" x14ac:dyDescent="0.4">
      <c r="A3649" s="12"/>
      <c r="B3649" s="12"/>
      <c r="C3649" s="42"/>
      <c r="D3649" s="12"/>
      <c r="E3649" s="12"/>
      <c r="F3649" s="12"/>
      <c r="G3649" s="12"/>
      <c r="H3649" s="12"/>
      <c r="I3649" s="12"/>
      <c r="J3649" s="12"/>
      <c r="K3649" s="12"/>
      <c r="L3649" s="12"/>
      <c r="M3649" s="49"/>
      <c r="N3649" s="49"/>
      <c r="O3649" s="12"/>
      <c r="P3649" s="12"/>
      <c r="Q3649" s="12"/>
      <c r="R3649" s="12"/>
      <c r="S3649" s="12"/>
    </row>
    <row r="3650" spans="1:19" s="1" customFormat="1" x14ac:dyDescent="0.4">
      <c r="A3650" s="12"/>
      <c r="B3650" s="12"/>
      <c r="C3650" s="42"/>
      <c r="D3650" s="12"/>
      <c r="E3650" s="12"/>
      <c r="F3650" s="12"/>
      <c r="G3650" s="12"/>
      <c r="H3650" s="12"/>
      <c r="I3650" s="12"/>
      <c r="J3650" s="12"/>
      <c r="K3650" s="12"/>
      <c r="L3650" s="12"/>
      <c r="M3650" s="49"/>
      <c r="N3650" s="49"/>
      <c r="O3650" s="12"/>
      <c r="P3650" s="12"/>
      <c r="Q3650" s="12"/>
      <c r="R3650" s="12"/>
      <c r="S3650" s="12"/>
    </row>
    <row r="3651" spans="1:19" s="1" customFormat="1" x14ac:dyDescent="0.4">
      <c r="A3651" s="12"/>
      <c r="B3651" s="12"/>
      <c r="C3651" s="42"/>
      <c r="D3651" s="12"/>
      <c r="E3651" s="12"/>
      <c r="F3651" s="12"/>
      <c r="G3651" s="12"/>
      <c r="H3651" s="12"/>
      <c r="I3651" s="12"/>
      <c r="J3651" s="12"/>
      <c r="K3651" s="12"/>
      <c r="L3651" s="12"/>
      <c r="M3651" s="49"/>
      <c r="N3651" s="49"/>
      <c r="O3651" s="12"/>
      <c r="P3651" s="12"/>
      <c r="Q3651" s="12"/>
      <c r="R3651" s="12"/>
      <c r="S3651" s="12"/>
    </row>
    <row r="3652" spans="1:19" s="1" customFormat="1" x14ac:dyDescent="0.4">
      <c r="A3652" s="12"/>
      <c r="B3652" s="12"/>
      <c r="C3652" s="42"/>
      <c r="D3652" s="12"/>
      <c r="E3652" s="12"/>
      <c r="F3652" s="12"/>
      <c r="G3652" s="12"/>
      <c r="H3652" s="12"/>
      <c r="I3652" s="12"/>
      <c r="J3652" s="12"/>
      <c r="K3652" s="12"/>
      <c r="L3652" s="12"/>
      <c r="M3652" s="49"/>
      <c r="N3652" s="49"/>
      <c r="O3652" s="12"/>
      <c r="P3652" s="12"/>
      <c r="Q3652" s="12"/>
      <c r="R3652" s="12"/>
      <c r="S3652" s="12"/>
    </row>
    <row r="3653" spans="1:19" s="1" customFormat="1" x14ac:dyDescent="0.4">
      <c r="A3653" s="12"/>
      <c r="B3653" s="12"/>
      <c r="C3653" s="42"/>
      <c r="D3653" s="12"/>
      <c r="E3653" s="12"/>
      <c r="F3653" s="12"/>
      <c r="G3653" s="12"/>
      <c r="H3653" s="12"/>
      <c r="I3653" s="12"/>
      <c r="J3653" s="12"/>
      <c r="K3653" s="12"/>
      <c r="L3653" s="12"/>
      <c r="M3653" s="49"/>
      <c r="N3653" s="49"/>
      <c r="O3653" s="12"/>
      <c r="P3653" s="12"/>
      <c r="Q3653" s="12"/>
      <c r="R3653" s="12"/>
      <c r="S3653" s="12"/>
    </row>
    <row r="3654" spans="1:19" s="1" customFormat="1" x14ac:dyDescent="0.4">
      <c r="A3654" s="12"/>
      <c r="B3654" s="12"/>
      <c r="C3654" s="42"/>
      <c r="D3654" s="12"/>
      <c r="E3654" s="12"/>
      <c r="F3654" s="12"/>
      <c r="G3654" s="12"/>
      <c r="H3654" s="12"/>
      <c r="I3654" s="12"/>
      <c r="J3654" s="12"/>
      <c r="K3654" s="12"/>
      <c r="L3654" s="12"/>
      <c r="M3654" s="49"/>
      <c r="N3654" s="49"/>
      <c r="O3654" s="12"/>
      <c r="P3654" s="12"/>
      <c r="Q3654" s="12"/>
      <c r="R3654" s="12"/>
      <c r="S3654" s="12"/>
    </row>
    <row r="3655" spans="1:19" s="1" customFormat="1" x14ac:dyDescent="0.4">
      <c r="A3655" s="12"/>
      <c r="B3655" s="12"/>
      <c r="C3655" s="42"/>
      <c r="D3655" s="12"/>
      <c r="E3655" s="12"/>
      <c r="F3655" s="12"/>
      <c r="G3655" s="12"/>
      <c r="H3655" s="12"/>
      <c r="I3655" s="12"/>
      <c r="J3655" s="12"/>
      <c r="K3655" s="12"/>
      <c r="L3655" s="12"/>
      <c r="M3655" s="49"/>
      <c r="N3655" s="49"/>
      <c r="O3655" s="12"/>
      <c r="P3655" s="12"/>
      <c r="Q3655" s="12"/>
      <c r="R3655" s="12"/>
      <c r="S3655" s="12"/>
    </row>
    <row r="3656" spans="1:19" s="1" customFormat="1" x14ac:dyDescent="0.4">
      <c r="A3656" s="12"/>
      <c r="B3656" s="12"/>
      <c r="C3656" s="42"/>
      <c r="D3656" s="12"/>
      <c r="E3656" s="12"/>
      <c r="F3656" s="12"/>
      <c r="G3656" s="12"/>
      <c r="H3656" s="12"/>
      <c r="I3656" s="12"/>
      <c r="J3656" s="12"/>
      <c r="K3656" s="12"/>
      <c r="L3656" s="12"/>
      <c r="M3656" s="49"/>
      <c r="N3656" s="49"/>
      <c r="O3656" s="12"/>
      <c r="P3656" s="12"/>
      <c r="Q3656" s="12"/>
      <c r="R3656" s="12"/>
      <c r="S3656" s="12"/>
    </row>
    <row r="3657" spans="1:19" s="1" customFormat="1" x14ac:dyDescent="0.4">
      <c r="A3657" s="12"/>
      <c r="B3657" s="12"/>
      <c r="C3657" s="42"/>
      <c r="D3657" s="12"/>
      <c r="E3657" s="12"/>
      <c r="F3657" s="12"/>
      <c r="G3657" s="12"/>
      <c r="H3657" s="12"/>
      <c r="I3657" s="12"/>
      <c r="J3657" s="12"/>
      <c r="K3657" s="12"/>
      <c r="L3657" s="12"/>
      <c r="M3657" s="49"/>
      <c r="N3657" s="49"/>
      <c r="O3657" s="12"/>
      <c r="P3657" s="12"/>
      <c r="Q3657" s="12"/>
      <c r="R3657" s="12"/>
      <c r="S3657" s="12"/>
    </row>
    <row r="3658" spans="1:19" s="1" customFormat="1" x14ac:dyDescent="0.4">
      <c r="A3658" s="12"/>
      <c r="B3658" s="12"/>
      <c r="C3658" s="42"/>
      <c r="D3658" s="12"/>
      <c r="E3658" s="12"/>
      <c r="F3658" s="12"/>
      <c r="G3658" s="12"/>
      <c r="H3658" s="12"/>
      <c r="I3658" s="12"/>
      <c r="J3658" s="12"/>
      <c r="K3658" s="12"/>
      <c r="L3658" s="12"/>
      <c r="M3658" s="49"/>
      <c r="N3658" s="49"/>
      <c r="O3658" s="12"/>
      <c r="P3658" s="12"/>
      <c r="Q3658" s="12"/>
      <c r="R3658" s="12"/>
      <c r="S3658" s="12"/>
    </row>
    <row r="3659" spans="1:19" s="1" customFormat="1" x14ac:dyDescent="0.4">
      <c r="A3659" s="12"/>
      <c r="B3659" s="12"/>
      <c r="C3659" s="42"/>
      <c r="D3659" s="12"/>
      <c r="E3659" s="12"/>
      <c r="F3659" s="12"/>
      <c r="G3659" s="12"/>
      <c r="H3659" s="12"/>
      <c r="I3659" s="12"/>
      <c r="J3659" s="12"/>
      <c r="K3659" s="12"/>
      <c r="L3659" s="12"/>
      <c r="M3659" s="49"/>
      <c r="N3659" s="49"/>
      <c r="O3659" s="12"/>
      <c r="P3659" s="12"/>
      <c r="Q3659" s="12"/>
      <c r="R3659" s="12"/>
      <c r="S3659" s="12"/>
    </row>
    <row r="3660" spans="1:19" s="1" customFormat="1" x14ac:dyDescent="0.4">
      <c r="A3660" s="12"/>
      <c r="B3660" s="12"/>
      <c r="C3660" s="42"/>
      <c r="D3660" s="12"/>
      <c r="E3660" s="12"/>
      <c r="F3660" s="12"/>
      <c r="G3660" s="12"/>
      <c r="H3660" s="12"/>
      <c r="I3660" s="12"/>
      <c r="J3660" s="12"/>
      <c r="K3660" s="12"/>
      <c r="L3660" s="12"/>
      <c r="M3660" s="49"/>
      <c r="N3660" s="49"/>
      <c r="O3660" s="12"/>
      <c r="P3660" s="12"/>
      <c r="Q3660" s="12"/>
      <c r="R3660" s="12"/>
      <c r="S3660" s="12"/>
    </row>
    <row r="3661" spans="1:19" s="1" customFormat="1" x14ac:dyDescent="0.4">
      <c r="A3661" s="12"/>
      <c r="B3661" s="12"/>
      <c r="C3661" s="42"/>
      <c r="D3661" s="12"/>
      <c r="E3661" s="12"/>
      <c r="F3661" s="12"/>
      <c r="G3661" s="12"/>
      <c r="H3661" s="12"/>
      <c r="I3661" s="12"/>
      <c r="J3661" s="12"/>
      <c r="K3661" s="12"/>
      <c r="L3661" s="12"/>
      <c r="M3661" s="49"/>
      <c r="N3661" s="49"/>
      <c r="O3661" s="12"/>
      <c r="P3661" s="12"/>
      <c r="Q3661" s="12"/>
      <c r="R3661" s="12"/>
      <c r="S3661" s="12"/>
    </row>
    <row r="3662" spans="1:19" s="1" customFormat="1" x14ac:dyDescent="0.4">
      <c r="A3662" s="12"/>
      <c r="B3662" s="12"/>
      <c r="C3662" s="42"/>
      <c r="D3662" s="12"/>
      <c r="E3662" s="12"/>
      <c r="F3662" s="12"/>
      <c r="G3662" s="12"/>
      <c r="H3662" s="12"/>
      <c r="I3662" s="12"/>
      <c r="J3662" s="12"/>
      <c r="K3662" s="12"/>
      <c r="L3662" s="12"/>
      <c r="M3662" s="49"/>
      <c r="N3662" s="49"/>
      <c r="O3662" s="12"/>
      <c r="P3662" s="12"/>
      <c r="Q3662" s="12"/>
      <c r="R3662" s="12"/>
      <c r="S3662" s="12"/>
    </row>
    <row r="3663" spans="1:19" s="1" customFormat="1" x14ac:dyDescent="0.4">
      <c r="A3663" s="12"/>
      <c r="B3663" s="12"/>
      <c r="C3663" s="42"/>
      <c r="D3663" s="12"/>
      <c r="E3663" s="12"/>
      <c r="F3663" s="12"/>
      <c r="G3663" s="12"/>
      <c r="H3663" s="12"/>
      <c r="I3663" s="12"/>
      <c r="J3663" s="12"/>
      <c r="K3663" s="12"/>
      <c r="L3663" s="12"/>
      <c r="M3663" s="49"/>
      <c r="N3663" s="49"/>
      <c r="O3663" s="12"/>
      <c r="P3663" s="12"/>
      <c r="Q3663" s="12"/>
      <c r="R3663" s="12"/>
      <c r="S3663" s="12"/>
    </row>
    <row r="3664" spans="1:19" s="1" customFormat="1" x14ac:dyDescent="0.4">
      <c r="A3664" s="12"/>
      <c r="B3664" s="12"/>
      <c r="C3664" s="42"/>
      <c r="D3664" s="12"/>
      <c r="E3664" s="12"/>
      <c r="F3664" s="12"/>
      <c r="G3664" s="12"/>
      <c r="H3664" s="12"/>
      <c r="I3664" s="12"/>
      <c r="J3664" s="12"/>
      <c r="K3664" s="12"/>
      <c r="L3664" s="12"/>
      <c r="M3664" s="49"/>
      <c r="N3664" s="49"/>
      <c r="O3664" s="12"/>
      <c r="P3664" s="12"/>
      <c r="Q3664" s="12"/>
      <c r="R3664" s="12"/>
      <c r="S3664" s="12"/>
    </row>
    <row r="3665" spans="1:19" s="1" customFormat="1" x14ac:dyDescent="0.4">
      <c r="A3665" s="12"/>
      <c r="B3665" s="12"/>
      <c r="C3665" s="42"/>
      <c r="D3665" s="12"/>
      <c r="E3665" s="12"/>
      <c r="F3665" s="12"/>
      <c r="G3665" s="12"/>
      <c r="H3665" s="12"/>
      <c r="I3665" s="12"/>
      <c r="J3665" s="12"/>
      <c r="K3665" s="12"/>
      <c r="L3665" s="12"/>
      <c r="M3665" s="49"/>
      <c r="N3665" s="49"/>
      <c r="O3665" s="12"/>
      <c r="P3665" s="12"/>
      <c r="Q3665" s="12"/>
      <c r="R3665" s="12"/>
      <c r="S3665" s="12"/>
    </row>
    <row r="3666" spans="1:19" s="1" customFormat="1" x14ac:dyDescent="0.4">
      <c r="A3666" s="12"/>
      <c r="B3666" s="12"/>
      <c r="C3666" s="42"/>
      <c r="D3666" s="12"/>
      <c r="E3666" s="12"/>
      <c r="F3666" s="12"/>
      <c r="G3666" s="12"/>
      <c r="H3666" s="12"/>
      <c r="I3666" s="12"/>
      <c r="J3666" s="12"/>
      <c r="K3666" s="12"/>
      <c r="L3666" s="12"/>
      <c r="M3666" s="49"/>
      <c r="N3666" s="49"/>
      <c r="O3666" s="12"/>
      <c r="P3666" s="12"/>
      <c r="Q3666" s="12"/>
      <c r="R3666" s="12"/>
      <c r="S3666" s="12"/>
    </row>
    <row r="3667" spans="1:19" s="1" customFormat="1" x14ac:dyDescent="0.4">
      <c r="A3667" s="12"/>
      <c r="B3667" s="12"/>
      <c r="C3667" s="42"/>
      <c r="D3667" s="12"/>
      <c r="E3667" s="12"/>
      <c r="F3667" s="12"/>
      <c r="G3667" s="12"/>
      <c r="H3667" s="12"/>
      <c r="I3667" s="12"/>
      <c r="J3667" s="12"/>
      <c r="K3667" s="12"/>
      <c r="L3667" s="12"/>
      <c r="M3667" s="49"/>
      <c r="N3667" s="49"/>
      <c r="O3667" s="12"/>
      <c r="P3667" s="12"/>
      <c r="Q3667" s="12"/>
      <c r="R3667" s="12"/>
      <c r="S3667" s="12"/>
    </row>
    <row r="3668" spans="1:19" s="1" customFormat="1" x14ac:dyDescent="0.4">
      <c r="A3668" s="12"/>
      <c r="B3668" s="12"/>
      <c r="C3668" s="42"/>
      <c r="D3668" s="12"/>
      <c r="E3668" s="12"/>
      <c r="F3668" s="12"/>
      <c r="G3668" s="12"/>
      <c r="H3668" s="12"/>
      <c r="I3668" s="12"/>
      <c r="J3668" s="12"/>
      <c r="K3668" s="12"/>
      <c r="L3668" s="12"/>
      <c r="M3668" s="49"/>
      <c r="N3668" s="49"/>
      <c r="O3668" s="12"/>
      <c r="P3668" s="12"/>
      <c r="Q3668" s="12"/>
      <c r="R3668" s="12"/>
      <c r="S3668" s="12"/>
    </row>
    <row r="3669" spans="1:19" s="1" customFormat="1" x14ac:dyDescent="0.4">
      <c r="A3669" s="12"/>
      <c r="B3669" s="12"/>
      <c r="C3669" s="42"/>
      <c r="D3669" s="12"/>
      <c r="E3669" s="12"/>
      <c r="F3669" s="12"/>
      <c r="G3669" s="12"/>
      <c r="H3669" s="12"/>
      <c r="I3669" s="12"/>
      <c r="J3669" s="12"/>
      <c r="K3669" s="12"/>
      <c r="L3669" s="12"/>
      <c r="M3669" s="49"/>
      <c r="N3669" s="49"/>
      <c r="O3669" s="12"/>
      <c r="P3669" s="12"/>
      <c r="Q3669" s="12"/>
      <c r="R3669" s="12"/>
      <c r="S3669" s="12"/>
    </row>
    <row r="3670" spans="1:19" s="1" customFormat="1" x14ac:dyDescent="0.4">
      <c r="A3670" s="12"/>
      <c r="B3670" s="12"/>
      <c r="C3670" s="42"/>
      <c r="D3670" s="12"/>
      <c r="E3670" s="12"/>
      <c r="F3670" s="12"/>
      <c r="G3670" s="12"/>
      <c r="H3670" s="12"/>
      <c r="I3670" s="12"/>
      <c r="J3670" s="12"/>
      <c r="K3670" s="12"/>
      <c r="L3670" s="12"/>
      <c r="M3670" s="49"/>
      <c r="N3670" s="49"/>
      <c r="O3670" s="12"/>
      <c r="P3670" s="12"/>
      <c r="Q3670" s="12"/>
      <c r="R3670" s="12"/>
      <c r="S3670" s="12"/>
    </row>
    <row r="3671" spans="1:19" s="1" customFormat="1" x14ac:dyDescent="0.4">
      <c r="A3671" s="12"/>
      <c r="B3671" s="12"/>
      <c r="C3671" s="42"/>
      <c r="D3671" s="12"/>
      <c r="E3671" s="12"/>
      <c r="F3671" s="12"/>
      <c r="G3671" s="12"/>
      <c r="H3671" s="12"/>
      <c r="I3671" s="12"/>
      <c r="J3671" s="12"/>
      <c r="K3671" s="12"/>
      <c r="L3671" s="12"/>
      <c r="M3671" s="49"/>
      <c r="N3671" s="49"/>
      <c r="O3671" s="12"/>
      <c r="P3671" s="12"/>
      <c r="Q3671" s="12"/>
      <c r="R3671" s="12"/>
      <c r="S3671" s="12"/>
    </row>
    <row r="3672" spans="1:19" s="1" customFormat="1" x14ac:dyDescent="0.4">
      <c r="A3672" s="12"/>
      <c r="B3672" s="12"/>
      <c r="C3672" s="42"/>
      <c r="D3672" s="12"/>
      <c r="E3672" s="12"/>
      <c r="F3672" s="12"/>
      <c r="G3672" s="12"/>
      <c r="H3672" s="12"/>
      <c r="I3672" s="12"/>
      <c r="J3672" s="12"/>
      <c r="K3672" s="12"/>
      <c r="L3672" s="12"/>
      <c r="M3672" s="49"/>
      <c r="N3672" s="49"/>
      <c r="O3672" s="12"/>
      <c r="P3672" s="12"/>
      <c r="Q3672" s="12"/>
      <c r="R3672" s="12"/>
      <c r="S3672" s="12"/>
    </row>
    <row r="3673" spans="1:19" s="1" customFormat="1" x14ac:dyDescent="0.4">
      <c r="A3673" s="12"/>
      <c r="B3673" s="12"/>
      <c r="C3673" s="42"/>
      <c r="D3673" s="12"/>
      <c r="E3673" s="12"/>
      <c r="F3673" s="12"/>
      <c r="G3673" s="12"/>
      <c r="H3673" s="12"/>
      <c r="I3673" s="12"/>
      <c r="J3673" s="12"/>
      <c r="K3673" s="12"/>
      <c r="L3673" s="12"/>
      <c r="M3673" s="49"/>
      <c r="N3673" s="49"/>
      <c r="O3673" s="12"/>
      <c r="P3673" s="12"/>
      <c r="Q3673" s="12"/>
      <c r="R3673" s="12"/>
      <c r="S3673" s="12"/>
    </row>
    <row r="3674" spans="1:19" s="1" customFormat="1" x14ac:dyDescent="0.4">
      <c r="A3674" s="12"/>
      <c r="B3674" s="12"/>
      <c r="C3674" s="42"/>
      <c r="D3674" s="12"/>
      <c r="E3674" s="12"/>
      <c r="F3674" s="12"/>
      <c r="G3674" s="12"/>
      <c r="H3674" s="12"/>
      <c r="I3674" s="12"/>
      <c r="J3674" s="12"/>
      <c r="K3674" s="12"/>
      <c r="L3674" s="12"/>
      <c r="M3674" s="49"/>
      <c r="N3674" s="49"/>
      <c r="O3674" s="12"/>
      <c r="P3674" s="12"/>
      <c r="Q3674" s="12"/>
      <c r="R3674" s="12"/>
      <c r="S3674" s="12"/>
    </row>
    <row r="3675" spans="1:19" s="1" customFormat="1" x14ac:dyDescent="0.4">
      <c r="A3675" s="12"/>
      <c r="B3675" s="12"/>
      <c r="C3675" s="42"/>
      <c r="D3675" s="12"/>
      <c r="E3675" s="12"/>
      <c r="F3675" s="12"/>
      <c r="G3675" s="12"/>
      <c r="H3675" s="12"/>
      <c r="I3675" s="12"/>
      <c r="J3675" s="12"/>
      <c r="K3675" s="12"/>
      <c r="L3675" s="12"/>
      <c r="M3675" s="49"/>
      <c r="N3675" s="49"/>
      <c r="O3675" s="12"/>
      <c r="P3675" s="12"/>
      <c r="Q3675" s="12"/>
      <c r="R3675" s="12"/>
      <c r="S3675" s="12"/>
    </row>
    <row r="3676" spans="1:19" s="1" customFormat="1" x14ac:dyDescent="0.4">
      <c r="A3676" s="12"/>
      <c r="B3676" s="12"/>
      <c r="C3676" s="42"/>
      <c r="D3676" s="12"/>
      <c r="E3676" s="12"/>
      <c r="F3676" s="12"/>
      <c r="G3676" s="12"/>
      <c r="H3676" s="12"/>
      <c r="I3676" s="12"/>
      <c r="J3676" s="12"/>
      <c r="K3676" s="12"/>
      <c r="L3676" s="12"/>
      <c r="M3676" s="49"/>
      <c r="N3676" s="49"/>
      <c r="O3676" s="12"/>
      <c r="P3676" s="12"/>
      <c r="Q3676" s="12"/>
      <c r="R3676" s="12"/>
      <c r="S3676" s="12"/>
    </row>
    <row r="3677" spans="1:19" s="1" customFormat="1" x14ac:dyDescent="0.4">
      <c r="A3677" s="12"/>
      <c r="B3677" s="12"/>
      <c r="C3677" s="42"/>
      <c r="D3677" s="12"/>
      <c r="E3677" s="12"/>
      <c r="F3677" s="12"/>
      <c r="G3677" s="12"/>
      <c r="H3677" s="12"/>
      <c r="I3677" s="12"/>
      <c r="J3677" s="12"/>
      <c r="K3677" s="12"/>
      <c r="L3677" s="12"/>
      <c r="M3677" s="49"/>
      <c r="N3677" s="49"/>
      <c r="O3677" s="12"/>
      <c r="P3677" s="12"/>
      <c r="Q3677" s="12"/>
      <c r="R3677" s="12"/>
      <c r="S3677" s="12"/>
    </row>
    <row r="3678" spans="1:19" s="1" customFormat="1" x14ac:dyDescent="0.4">
      <c r="A3678" s="12"/>
      <c r="B3678" s="12"/>
      <c r="C3678" s="42"/>
      <c r="D3678" s="12"/>
      <c r="E3678" s="12"/>
      <c r="F3678" s="12"/>
      <c r="G3678" s="12"/>
      <c r="H3678" s="12"/>
      <c r="I3678" s="12"/>
      <c r="J3678" s="12"/>
      <c r="K3678" s="12"/>
      <c r="L3678" s="12"/>
      <c r="M3678" s="49"/>
      <c r="N3678" s="49"/>
      <c r="O3678" s="12"/>
      <c r="P3678" s="12"/>
      <c r="Q3678" s="12"/>
      <c r="R3678" s="12"/>
      <c r="S3678" s="12"/>
    </row>
  </sheetData>
  <mergeCells count="10">
    <mergeCell ref="M35:Q35"/>
    <mergeCell ref="M36:Q37"/>
    <mergeCell ref="M16:Q17"/>
    <mergeCell ref="M15:Q15"/>
    <mergeCell ref="C21:H21"/>
    <mergeCell ref="C22:H22"/>
    <mergeCell ref="C26:D26"/>
    <mergeCell ref="C27:D27"/>
    <mergeCell ref="M26:Q26"/>
    <mergeCell ref="M27:Q28"/>
  </mergeCells>
  <phoneticPr fontId="46" type="noConversion"/>
  <dataValidations count="1">
    <dataValidation type="list" allowBlank="1" showInputMessage="1" showErrorMessage="1" sqref="E13">
      <formula1>"D,W,M,Q,S,Y"</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Z3678"/>
  <sheetViews>
    <sheetView zoomScale="85" zoomScaleNormal="85" workbookViewId="0"/>
  </sheetViews>
  <sheetFormatPr defaultRowHeight="17.399999999999999" outlineLevelCol="2" x14ac:dyDescent="0.4"/>
  <cols>
    <col min="1" max="1" width="4.59765625" style="12" customWidth="1"/>
    <col min="2" max="2" width="4.3984375" style="12" customWidth="1"/>
    <col min="3" max="3" width="10.69921875" style="12" bestFit="1" customWidth="1"/>
    <col min="4" max="4" width="35.59765625" style="12" customWidth="1"/>
    <col min="5" max="5" width="21.59765625" style="12" customWidth="1"/>
    <col min="6" max="6" width="2.0976562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3.69921875" style="12" customWidth="1" outlineLevel="2"/>
    <col min="16" max="16" width="23.69921875" style="12" customWidth="1" outlineLevel="1"/>
    <col min="17" max="17" width="29" style="12" customWidth="1" outlineLevel="1"/>
    <col min="18" max="18" width="5.59765625" style="12" customWidth="1" outlineLevel="1"/>
    <col min="19" max="19" width="9.09765625" style="12" customWidth="1" outlineLevel="1"/>
    <col min="20" max="20" width="9.09765625" style="12"/>
    <col min="21" max="52" width="9.09765625" style="1"/>
  </cols>
  <sheetData>
    <row r="1" spans="1:21" s="1" customFormat="1" ht="5.0999999999999996" customHeight="1" x14ac:dyDescent="0.4">
      <c r="A1" s="12"/>
      <c r="B1" s="12"/>
      <c r="C1" s="12"/>
      <c r="D1" s="12"/>
      <c r="E1" s="12"/>
      <c r="F1" s="12"/>
      <c r="G1" s="12"/>
      <c r="H1" s="12"/>
      <c r="I1" s="12"/>
      <c r="J1" s="12"/>
      <c r="K1" s="12"/>
      <c r="L1" s="12"/>
      <c r="M1" s="12"/>
      <c r="N1" s="12"/>
      <c r="O1" s="12"/>
      <c r="P1" s="12"/>
      <c r="Q1" s="12"/>
      <c r="R1" s="12"/>
      <c r="S1" s="12"/>
      <c r="T1" s="12"/>
    </row>
    <row r="2" spans="1:21" s="1" customFormat="1" ht="15" customHeight="1" x14ac:dyDescent="0.4">
      <c r="A2" s="12"/>
      <c r="B2" s="12"/>
      <c r="C2" s="12"/>
      <c r="D2" s="12"/>
      <c r="E2" s="12"/>
      <c r="F2" s="12"/>
      <c r="G2" s="12"/>
      <c r="H2" s="12"/>
      <c r="I2" s="12"/>
      <c r="J2" s="12"/>
      <c r="K2" s="12"/>
      <c r="L2" s="12"/>
      <c r="M2" s="12"/>
      <c r="N2" s="12"/>
      <c r="O2" s="12"/>
      <c r="P2" s="12"/>
      <c r="Q2" s="12"/>
      <c r="R2" s="12"/>
      <c r="S2" s="12"/>
      <c r="T2" s="12"/>
    </row>
    <row r="3" spans="1:21" s="1" customFormat="1" ht="15" customHeight="1" x14ac:dyDescent="0.4">
      <c r="A3" s="12"/>
      <c r="B3" s="12"/>
      <c r="C3" s="12"/>
      <c r="D3" s="12"/>
      <c r="E3" s="12"/>
      <c r="F3" s="12"/>
      <c r="G3" s="12"/>
      <c r="H3" s="12"/>
      <c r="I3" s="12"/>
      <c r="J3" s="12"/>
      <c r="K3" s="12"/>
      <c r="L3" s="12"/>
      <c r="M3" s="12"/>
      <c r="N3" s="12"/>
      <c r="O3" s="12"/>
      <c r="P3" s="12"/>
      <c r="Q3" s="12"/>
      <c r="R3" s="12"/>
      <c r="S3" s="12"/>
      <c r="T3" s="12"/>
    </row>
    <row r="4" spans="1:21" s="1" customFormat="1" ht="15" customHeight="1" x14ac:dyDescent="0.4">
      <c r="A4" s="12"/>
      <c r="B4" s="12"/>
      <c r="C4" s="12"/>
      <c r="D4" s="12"/>
      <c r="E4" s="12"/>
      <c r="F4" s="12"/>
      <c r="G4" s="12"/>
      <c r="H4" s="12"/>
      <c r="I4" s="12"/>
      <c r="J4" s="12"/>
      <c r="K4" s="12"/>
      <c r="L4" s="12"/>
      <c r="M4" s="12"/>
      <c r="N4" s="12"/>
      <c r="O4" s="12"/>
      <c r="P4" s="12"/>
      <c r="Q4" s="12"/>
      <c r="R4" s="12"/>
      <c r="S4" s="12"/>
      <c r="T4" s="12"/>
    </row>
    <row r="5" spans="1:21" s="1" customFormat="1" ht="15" customHeight="1" x14ac:dyDescent="0.4">
      <c r="A5" s="12"/>
      <c r="B5" s="12"/>
      <c r="C5" s="12"/>
      <c r="D5" s="12"/>
      <c r="E5" s="12"/>
      <c r="F5" s="12"/>
      <c r="G5" s="12"/>
      <c r="H5" s="12"/>
      <c r="I5" s="12"/>
      <c r="J5" s="12"/>
      <c r="K5" s="12"/>
      <c r="L5" s="12"/>
      <c r="M5" s="12"/>
      <c r="N5" s="12"/>
      <c r="O5" s="12"/>
      <c r="P5" s="12"/>
      <c r="Q5" s="12"/>
      <c r="R5" s="12"/>
      <c r="S5" s="12"/>
      <c r="T5" s="12"/>
    </row>
    <row r="6" spans="1:21" s="1" customFormat="1" ht="30" customHeight="1" thickBot="1" x14ac:dyDescent="0.45">
      <c r="A6" s="12"/>
      <c r="B6" s="13" t="s">
        <v>28</v>
      </c>
      <c r="C6" s="12"/>
      <c r="D6" s="12"/>
      <c r="E6" s="12"/>
      <c r="F6" s="12"/>
      <c r="G6" s="12"/>
      <c r="H6" s="12"/>
      <c r="I6" s="12"/>
      <c r="J6" s="12"/>
      <c r="K6" s="12"/>
      <c r="L6" s="13" t="s">
        <v>43</v>
      </c>
      <c r="M6" s="12"/>
      <c r="N6" s="12"/>
      <c r="O6" s="12"/>
      <c r="P6" s="12"/>
      <c r="Q6" s="12"/>
      <c r="R6" s="12"/>
      <c r="S6" s="12"/>
      <c r="T6" s="12"/>
    </row>
    <row r="7" spans="1:21" s="1" customFormat="1" x14ac:dyDescent="0.4">
      <c r="A7" s="12"/>
      <c r="B7" s="14"/>
      <c r="C7" s="15"/>
      <c r="D7" s="16"/>
      <c r="E7" s="15"/>
      <c r="F7" s="15"/>
      <c r="G7" s="15"/>
      <c r="H7" s="15"/>
      <c r="I7" s="15"/>
      <c r="J7" s="17"/>
      <c r="K7" s="18"/>
      <c r="L7" s="14"/>
      <c r="M7" s="15"/>
      <c r="N7" s="15"/>
      <c r="O7" s="15"/>
      <c r="P7" s="15"/>
      <c r="Q7" s="15"/>
      <c r="R7" s="17"/>
      <c r="S7" s="12"/>
      <c r="T7" s="12"/>
    </row>
    <row r="8" spans="1:21" s="1" customFormat="1" ht="19.2" x14ac:dyDescent="0.4">
      <c r="A8" s="12"/>
      <c r="B8" s="19"/>
      <c r="C8" s="20" t="s">
        <v>0</v>
      </c>
      <c r="D8" s="21" t="s">
        <v>370</v>
      </c>
      <c r="E8" s="18"/>
      <c r="F8" s="18"/>
      <c r="G8" s="18"/>
      <c r="H8" s="18"/>
      <c r="I8" s="18"/>
      <c r="J8" s="22"/>
      <c r="K8" s="18"/>
      <c r="L8" s="19"/>
      <c r="M8" s="23" t="s">
        <v>71</v>
      </c>
      <c r="N8" s="24"/>
      <c r="O8" s="25"/>
      <c r="P8" s="25"/>
      <c r="Q8" s="25"/>
      <c r="R8" s="22"/>
      <c r="S8" s="12"/>
      <c r="T8" s="12"/>
    </row>
    <row r="9" spans="1:21" s="1" customFormat="1" ht="19.2" x14ac:dyDescent="0.4">
      <c r="A9" s="12"/>
      <c r="B9" s="19"/>
      <c r="C9" s="18"/>
      <c r="D9" s="18"/>
      <c r="E9" s="18"/>
      <c r="F9" s="18"/>
      <c r="G9" s="18"/>
      <c r="H9" s="18"/>
      <c r="I9" s="18"/>
      <c r="J9" s="22"/>
      <c r="K9" s="18"/>
      <c r="L9" s="19"/>
      <c r="M9" s="26"/>
      <c r="N9" s="26"/>
      <c r="O9" s="26" t="s">
        <v>18</v>
      </c>
      <c r="P9" s="26"/>
      <c r="Q9" s="26"/>
      <c r="R9" s="22"/>
      <c r="S9" s="12"/>
      <c r="T9" s="12"/>
    </row>
    <row r="10" spans="1:21" s="1" customFormat="1" ht="19.2" x14ac:dyDescent="0.4">
      <c r="A10" s="12"/>
      <c r="B10" s="19"/>
      <c r="C10" s="18"/>
      <c r="D10" s="18"/>
      <c r="E10" s="18"/>
      <c r="F10" s="18"/>
      <c r="G10" s="18"/>
      <c r="H10" s="18"/>
      <c r="I10" s="18"/>
      <c r="J10" s="22"/>
      <c r="K10" s="18"/>
      <c r="L10" s="19"/>
      <c r="M10" s="20" t="s">
        <v>362</v>
      </c>
      <c r="N10" s="27" t="str">
        <f>IF(SharpeRatio_Interval="","",SharpeRatio_Interval)</f>
        <v>1Y</v>
      </c>
      <c r="O10" s="28" t="str">
        <f>IF($N$10="","Calc_Interval=1y","Calc_Interval="&amp;$N$10)</f>
        <v>Calc_Interval=1Y</v>
      </c>
      <c r="P10" s="26"/>
      <c r="Q10" s="26"/>
      <c r="R10" s="57"/>
      <c r="S10" s="12"/>
      <c r="T10" s="12"/>
    </row>
    <row r="11" spans="1:21" s="1" customFormat="1" ht="19.2" x14ac:dyDescent="0.4">
      <c r="A11" s="12"/>
      <c r="B11" s="19"/>
      <c r="C11" s="29"/>
      <c r="D11" s="30" t="s">
        <v>10</v>
      </c>
      <c r="E11" s="30" t="s">
        <v>11</v>
      </c>
      <c r="F11" s="30" t="s">
        <v>18</v>
      </c>
      <c r="G11" s="30" t="s">
        <v>13</v>
      </c>
      <c r="H11" s="30" t="s">
        <v>40</v>
      </c>
      <c r="I11" s="18"/>
      <c r="J11" s="22"/>
      <c r="K11" s="18"/>
      <c r="L11" s="19"/>
      <c r="M11" s="20" t="s">
        <v>361</v>
      </c>
      <c r="N11" s="28" t="str">
        <f>IF(SharpeRatio_Currency="","",SharpeRatio_Currency)</f>
        <v/>
      </c>
      <c r="O11" s="28" t="str">
        <f>IF($N11="","",",Currency="&amp;$N11)</f>
        <v/>
      </c>
      <c r="P11" s="26"/>
      <c r="Q11" s="26"/>
      <c r="R11" s="22"/>
      <c r="S11" s="12"/>
      <c r="T11" s="12"/>
    </row>
    <row r="12" spans="1:21" s="1" customFormat="1" ht="34.799999999999997" x14ac:dyDescent="0.4">
      <c r="A12" s="12"/>
      <c r="B12" s="19"/>
      <c r="C12" s="30" t="s">
        <v>6</v>
      </c>
      <c r="D12" s="20" t="s">
        <v>74</v>
      </c>
      <c r="E12" s="55" t="s">
        <v>670</v>
      </c>
      <c r="F12" s="28" t="str">
        <f>IF(SharpeRatio_Interval="","Calc_Interval=1y","Calc_Interval="&amp;SharpeRatio_Interval)</f>
        <v>Calc_Interval=1Y</v>
      </c>
      <c r="G12" s="28" t="s">
        <v>3</v>
      </c>
      <c r="H12" s="76" t="s">
        <v>368</v>
      </c>
      <c r="I12" s="18"/>
      <c r="J12" s="22"/>
      <c r="K12" s="18"/>
      <c r="L12" s="19"/>
      <c r="M12" s="31"/>
      <c r="N12" s="31"/>
      <c r="O12" s="31"/>
      <c r="P12" s="31"/>
      <c r="Q12" s="31"/>
      <c r="R12" s="22"/>
      <c r="S12" s="12"/>
      <c r="T12" s="12"/>
    </row>
    <row r="13" spans="1:21" s="1" customFormat="1" ht="19.2" x14ac:dyDescent="0.4">
      <c r="A13" s="12"/>
      <c r="B13" s="19"/>
      <c r="C13" s="30" t="s">
        <v>7</v>
      </c>
      <c r="D13" s="20" t="s">
        <v>19</v>
      </c>
      <c r="E13" s="55"/>
      <c r="F13" s="28" t="str">
        <f>IF(SharpeRatio_Per="","",",Per="&amp;SharpeRatio_Per)</f>
        <v/>
      </c>
      <c r="G13" s="28" t="s">
        <v>14</v>
      </c>
      <c r="H13" s="28" t="s">
        <v>37</v>
      </c>
      <c r="I13" s="18"/>
      <c r="J13" s="22"/>
      <c r="K13" s="18"/>
      <c r="L13" s="19"/>
      <c r="M13" s="376" t="s">
        <v>17</v>
      </c>
      <c r="N13" s="377"/>
      <c r="O13" s="377"/>
      <c r="P13" s="377"/>
      <c r="Q13" s="378"/>
      <c r="R13" s="22"/>
      <c r="S13" s="12"/>
      <c r="T13" s="12"/>
    </row>
    <row r="14" spans="1:21" s="1" customFormat="1" ht="15.75" customHeight="1" x14ac:dyDescent="0.4">
      <c r="A14" s="12"/>
      <c r="B14" s="19"/>
      <c r="C14" s="30" t="s">
        <v>8</v>
      </c>
      <c r="D14" s="20" t="s">
        <v>16</v>
      </c>
      <c r="E14" s="55"/>
      <c r="F14" s="28" t="str">
        <f>IF(SharpeRatio_Currency="","",",Currency="&amp;SharpeRatio_Currency)</f>
        <v/>
      </c>
      <c r="G14" s="28" t="s">
        <v>367</v>
      </c>
      <c r="H14" s="28" t="s">
        <v>38</v>
      </c>
      <c r="I14" s="18"/>
      <c r="J14" s="22"/>
      <c r="K14" s="18"/>
      <c r="L14" s="19"/>
      <c r="M14" s="389" t="str">
        <f>"get(Ann_Total_Return("&amp;$O$10&amp;$O$11&amp;")) for('"&amp;SharpeRatio_Ticker&amp;"')"</f>
        <v>get(Ann_Total_Return(Calc_Interval=1Y)) for('SPY US Equity')</v>
      </c>
      <c r="N14" s="389"/>
      <c r="O14" s="389"/>
      <c r="P14" s="389"/>
      <c r="Q14" s="389"/>
      <c r="R14" s="22"/>
      <c r="S14" s="12"/>
      <c r="T14" s="12"/>
    </row>
    <row r="15" spans="1:21" s="1" customFormat="1" ht="19.2" x14ac:dyDescent="0.4">
      <c r="A15" s="18"/>
      <c r="B15" s="19"/>
      <c r="C15" s="30" t="s">
        <v>9</v>
      </c>
      <c r="D15" s="20" t="s">
        <v>15</v>
      </c>
      <c r="E15" s="55"/>
      <c r="F15" s="28" t="str">
        <f>IF(SharpeRatio_TRBase="","",",TR_Base="&amp;SharpeRatio_TRBase)</f>
        <v/>
      </c>
      <c r="G15" s="28" t="s">
        <v>75</v>
      </c>
      <c r="H15" s="28" t="s">
        <v>715</v>
      </c>
      <c r="I15" s="18"/>
      <c r="J15" s="22"/>
      <c r="K15" s="18"/>
      <c r="L15" s="19"/>
      <c r="M15" s="389"/>
      <c r="N15" s="389"/>
      <c r="O15" s="389"/>
      <c r="P15" s="389"/>
      <c r="Q15" s="389"/>
      <c r="R15" s="22"/>
      <c r="S15" s="18"/>
      <c r="T15" s="18"/>
      <c r="U15" s="2"/>
    </row>
    <row r="16" spans="1:21" s="1" customFormat="1" ht="19.2" x14ac:dyDescent="0.4">
      <c r="A16" s="18"/>
      <c r="B16" s="19"/>
      <c r="C16" s="30" t="s">
        <v>30</v>
      </c>
      <c r="D16" s="20" t="s">
        <v>73</v>
      </c>
      <c r="E16" s="55"/>
      <c r="F16" s="28" t="str">
        <f>IF(SharpeRatio_AnnualFactor="","",",Ann_Factor="&amp;SharpeRatio_AnnualFactor)</f>
        <v/>
      </c>
      <c r="G16" s="28" t="s">
        <v>39</v>
      </c>
      <c r="H16" s="28">
        <v>260</v>
      </c>
      <c r="I16" s="18"/>
      <c r="J16" s="22"/>
      <c r="K16" s="18"/>
      <c r="L16" s="19"/>
      <c r="M16" s="31"/>
      <c r="N16" s="31"/>
      <c r="O16" s="31"/>
      <c r="P16" s="31"/>
      <c r="Q16" s="31"/>
      <c r="R16" s="22"/>
      <c r="S16" s="18"/>
      <c r="T16" s="18"/>
      <c r="U16" s="2"/>
    </row>
    <row r="17" spans="1:21" s="1" customFormat="1" ht="19.2" x14ac:dyDescent="0.4">
      <c r="A17" s="18"/>
      <c r="B17" s="19"/>
      <c r="C17" s="30" t="s">
        <v>31</v>
      </c>
      <c r="D17" s="20" t="s">
        <v>357</v>
      </c>
      <c r="E17" s="55"/>
      <c r="F17" s="28" t="str">
        <f>IF(SharpeRatio_RiskFreeTicker="","",",RISK_FREE_TICKER=['"&amp;SharpeRatio_RiskFreeTicker&amp;"']")</f>
        <v/>
      </c>
      <c r="G17" s="28" t="e">
        <f>INDEX(N54:N278,MATCH(_xll.BQL(SharpeRatio_Ticker,"CRNCY"),M54:M278,0))</f>
        <v>#N/A</v>
      </c>
      <c r="H17" s="28" t="s">
        <v>369</v>
      </c>
      <c r="I17" s="18"/>
      <c r="J17" s="22"/>
      <c r="K17" s="18"/>
      <c r="L17" s="19"/>
      <c r="M17" s="20" t="s">
        <v>359</v>
      </c>
      <c r="N17" s="53" t="str">
        <f>_xll.BQL.QUERY($M$14)</f>
        <v>#N/A Requesting Data...</v>
      </c>
      <c r="O17" s="31"/>
      <c r="P17" s="31"/>
      <c r="Q17" s="31"/>
      <c r="R17" s="22"/>
      <c r="S17" s="18"/>
      <c r="T17" s="18"/>
      <c r="U17" s="2"/>
    </row>
    <row r="18" spans="1:21" s="1" customFormat="1" ht="18" thickBot="1" x14ac:dyDescent="0.45">
      <c r="A18" s="18"/>
      <c r="B18" s="33"/>
      <c r="C18" s="34"/>
      <c r="D18" s="34"/>
      <c r="E18" s="34"/>
      <c r="F18" s="34"/>
      <c r="G18" s="34"/>
      <c r="H18" s="34"/>
      <c r="I18" s="34"/>
      <c r="J18" s="35"/>
      <c r="K18" s="18"/>
      <c r="L18" s="19"/>
      <c r="M18" s="31"/>
      <c r="N18" s="31"/>
      <c r="O18" s="31"/>
      <c r="P18" s="31"/>
      <c r="Q18" s="31"/>
      <c r="R18" s="22"/>
      <c r="S18" s="18"/>
      <c r="T18" s="18"/>
      <c r="U18" s="2"/>
    </row>
    <row r="19" spans="1:21" s="1" customFormat="1" x14ac:dyDescent="0.4">
      <c r="A19" s="18"/>
      <c r="B19" s="18"/>
      <c r="C19" s="18"/>
      <c r="D19" s="18"/>
      <c r="E19" s="18"/>
      <c r="F19" s="18"/>
      <c r="G19" s="18"/>
      <c r="H19" s="18"/>
      <c r="I19" s="18"/>
      <c r="J19" s="18"/>
      <c r="K19" s="18"/>
      <c r="L19" s="19"/>
      <c r="M19" s="18"/>
      <c r="N19" s="18"/>
      <c r="O19" s="18"/>
      <c r="P19" s="18"/>
      <c r="Q19" s="18"/>
      <c r="R19" s="22"/>
      <c r="S19" s="18"/>
      <c r="T19" s="18"/>
      <c r="U19" s="2"/>
    </row>
    <row r="20" spans="1:21" s="1" customFormat="1" ht="19.2" x14ac:dyDescent="0.4">
      <c r="A20" s="18"/>
      <c r="B20" s="18"/>
      <c r="C20" s="18"/>
      <c r="D20" s="18"/>
      <c r="E20" s="18"/>
      <c r="F20" s="18"/>
      <c r="G20" s="18"/>
      <c r="H20" s="18"/>
      <c r="I20" s="18"/>
      <c r="J20" s="18"/>
      <c r="K20" s="18"/>
      <c r="L20" s="19"/>
      <c r="M20" s="23" t="s">
        <v>48</v>
      </c>
      <c r="N20" s="25"/>
      <c r="O20" s="25"/>
      <c r="P20" s="25"/>
      <c r="Q20" s="25"/>
      <c r="R20" s="22"/>
      <c r="S20" s="18"/>
      <c r="T20" s="18"/>
      <c r="U20" s="2"/>
    </row>
    <row r="21" spans="1:21" s="1" customFormat="1" ht="19.2" x14ac:dyDescent="0.4">
      <c r="A21" s="12"/>
      <c r="B21" s="12"/>
      <c r="C21" s="392" t="s">
        <v>430</v>
      </c>
      <c r="D21" s="392"/>
      <c r="E21" s="392"/>
      <c r="F21" s="392"/>
      <c r="G21" s="392"/>
      <c r="H21" s="392"/>
      <c r="I21" s="12"/>
      <c r="J21" s="12"/>
      <c r="K21" s="12"/>
      <c r="L21" s="19"/>
      <c r="M21" s="26"/>
      <c r="N21" s="26"/>
      <c r="O21" s="26" t="s">
        <v>18</v>
      </c>
      <c r="P21" s="26"/>
      <c r="Q21" s="31"/>
      <c r="R21" s="22"/>
      <c r="S21" s="12"/>
      <c r="T21" s="12"/>
    </row>
    <row r="22" spans="1:21" s="1" customFormat="1" ht="21" customHeight="1" x14ac:dyDescent="0.4">
      <c r="A22" s="12"/>
      <c r="B22" s="12"/>
      <c r="C22" s="389" t="str">
        <f>"SHARPE_RATIO("&amp;$F$12&amp;$F$13&amp;$F$14&amp;$F$15&amp;$F$16&amp;$F$17&amp;")"</f>
        <v>SHARPE_RATIO(Calc_Interval=1Y)</v>
      </c>
      <c r="D22" s="389"/>
      <c r="E22" s="389"/>
      <c r="F22" s="389"/>
      <c r="G22" s="389"/>
      <c r="H22" s="389"/>
      <c r="I22" s="12"/>
      <c r="J22" s="12"/>
      <c r="K22" s="12"/>
      <c r="L22" s="19"/>
      <c r="M22" s="20" t="s">
        <v>362</v>
      </c>
      <c r="N22" s="40" t="str">
        <f>IF(SharpeRatio_Interval="","",SharpeRatio_Interval)</f>
        <v>1Y</v>
      </c>
      <c r="O22" s="28" t="str">
        <f>IF($N22="","Calc_Interval=1y","Calc_Interval="&amp;$N22)</f>
        <v>Calc_Interval=1Y</v>
      </c>
      <c r="P22" s="31"/>
      <c r="Q22" s="31"/>
      <c r="R22" s="22"/>
      <c r="S22" s="12"/>
      <c r="T22" s="12"/>
    </row>
    <row r="23" spans="1:21" s="1" customFormat="1" x14ac:dyDescent="0.4">
      <c r="A23" s="12"/>
      <c r="B23" s="12"/>
      <c r="C23" s="7"/>
      <c r="D23" s="7"/>
      <c r="E23" s="7"/>
      <c r="F23" s="7"/>
      <c r="G23" s="7"/>
      <c r="H23" s="7"/>
      <c r="I23" s="12"/>
      <c r="J23" s="12"/>
      <c r="K23" s="12"/>
      <c r="L23" s="19"/>
      <c r="M23" s="20" t="s">
        <v>363</v>
      </c>
      <c r="N23" s="66" t="str">
        <f>IF(SharpeRatio_Per="","",SharpeRatio_Per)</f>
        <v/>
      </c>
      <c r="O23" s="28" t="str">
        <f>IF($N23="","",",Per="&amp;$N23)</f>
        <v/>
      </c>
      <c r="P23" s="31"/>
      <c r="Q23" s="31"/>
      <c r="R23" s="22"/>
      <c r="S23" s="12"/>
      <c r="T23" s="12"/>
    </row>
    <row r="24" spans="1:21" s="1" customFormat="1" x14ac:dyDescent="0.4">
      <c r="A24" s="12"/>
      <c r="B24" s="12"/>
      <c r="C24" s="12"/>
      <c r="D24" s="12"/>
      <c r="E24" s="12"/>
      <c r="F24" s="12"/>
      <c r="G24" s="12"/>
      <c r="H24" s="12"/>
      <c r="I24" s="12"/>
      <c r="J24" s="12"/>
      <c r="K24" s="12"/>
      <c r="L24" s="19"/>
      <c r="M24" s="20" t="s">
        <v>361</v>
      </c>
      <c r="N24" s="66" t="str">
        <f>IF(SharpeRatio_Currency="","",SharpeRatio_Currency)</f>
        <v/>
      </c>
      <c r="O24" s="28" t="str">
        <f>IF($N24="","",",Currency="&amp;$N24)</f>
        <v/>
      </c>
      <c r="P24" s="31"/>
      <c r="Q24" s="31"/>
      <c r="R24" s="22"/>
      <c r="S24" s="12"/>
      <c r="T24" s="12"/>
    </row>
    <row r="25" spans="1:21" s="1" customFormat="1" x14ac:dyDescent="0.4">
      <c r="A25" s="12"/>
      <c r="B25" s="12"/>
      <c r="C25" s="12"/>
      <c r="D25" s="12"/>
      <c r="E25" s="12"/>
      <c r="F25" s="12"/>
      <c r="G25" s="12"/>
      <c r="H25" s="12"/>
      <c r="I25" s="12"/>
      <c r="J25" s="12"/>
      <c r="K25" s="12"/>
      <c r="L25" s="19"/>
      <c r="M25" s="20" t="s">
        <v>364</v>
      </c>
      <c r="N25" s="66"/>
      <c r="O25" s="28" t="str">
        <f>IF($N25="","",",TR_Base="&amp;$N25)</f>
        <v/>
      </c>
      <c r="P25" s="31"/>
      <c r="Q25" s="31"/>
      <c r="R25" s="22"/>
      <c r="S25" s="12"/>
      <c r="T25" s="12"/>
    </row>
    <row r="26" spans="1:21" s="1" customFormat="1" ht="15" customHeight="1" x14ac:dyDescent="0.4">
      <c r="A26" s="12"/>
      <c r="B26" s="12"/>
      <c r="C26" s="369" t="s">
        <v>25</v>
      </c>
      <c r="D26" s="370"/>
      <c r="E26" s="12"/>
      <c r="F26" s="12"/>
      <c r="G26" s="12"/>
      <c r="H26" s="12"/>
      <c r="I26" s="12"/>
      <c r="J26" s="12"/>
      <c r="K26" s="12"/>
      <c r="L26" s="19"/>
      <c r="M26" s="20" t="s">
        <v>365</v>
      </c>
      <c r="N26" s="66" t="str">
        <f>IF(SharpeRatio_AnnualFactor="","",SharpeRatio_AnnualFactor)</f>
        <v/>
      </c>
      <c r="O26" s="28" t="str">
        <f>IF($N26="","",",ANN_FACTOR="&amp;$N26)</f>
        <v/>
      </c>
      <c r="P26" s="31"/>
      <c r="Q26" s="31"/>
      <c r="R26" s="22"/>
      <c r="S26" s="12"/>
      <c r="T26" s="12"/>
    </row>
    <row r="27" spans="1:21" s="1" customFormat="1" x14ac:dyDescent="0.4">
      <c r="A27" s="12"/>
      <c r="B27" s="12"/>
      <c r="C27" s="394" t="str">
        <f>_xll.BQL(SharpeRatio_Ticker,C22)</f>
        <v>#N/A Requesting Data...</v>
      </c>
      <c r="D27" s="394"/>
      <c r="E27" s="12"/>
      <c r="F27" s="12"/>
      <c r="G27" s="12"/>
      <c r="H27" s="12"/>
      <c r="I27" s="12"/>
      <c r="J27" s="12"/>
      <c r="K27" s="12"/>
      <c r="L27" s="19"/>
      <c r="M27" s="31"/>
      <c r="N27" s="31"/>
      <c r="O27" s="31"/>
      <c r="P27" s="31"/>
      <c r="Q27" s="31"/>
      <c r="R27" s="22"/>
      <c r="S27" s="12"/>
      <c r="T27" s="12"/>
    </row>
    <row r="28" spans="1:21" s="1" customFormat="1" x14ac:dyDescent="0.4">
      <c r="A28" s="12"/>
      <c r="B28" s="12"/>
      <c r="C28" s="12"/>
      <c r="D28" s="12"/>
      <c r="E28" s="12"/>
      <c r="F28" s="12"/>
      <c r="G28" s="12"/>
      <c r="H28" s="12"/>
      <c r="I28" s="12"/>
      <c r="J28" s="12"/>
      <c r="K28" s="12"/>
      <c r="L28" s="19"/>
      <c r="M28" s="376" t="s">
        <v>17</v>
      </c>
      <c r="N28" s="377"/>
      <c r="O28" s="377"/>
      <c r="P28" s="377"/>
      <c r="Q28" s="378"/>
      <c r="R28" s="22"/>
      <c r="S28" s="12"/>
      <c r="T28" s="12"/>
    </row>
    <row r="29" spans="1:21" s="1" customFormat="1" x14ac:dyDescent="0.4">
      <c r="A29" s="12"/>
      <c r="B29" s="12"/>
      <c r="C29" s="42"/>
      <c r="D29" s="12"/>
      <c r="E29" s="42"/>
      <c r="F29" s="12"/>
      <c r="G29" s="12"/>
      <c r="H29" s="12"/>
      <c r="I29" s="12"/>
      <c r="J29" s="12"/>
      <c r="K29" s="12"/>
      <c r="L29" s="19"/>
      <c r="M29" s="379" t="str">
        <f>"get(Volatility("&amp;$O$22&amp;$O$23&amp;$O$24&amp;$O$25&amp;$O$26&amp;")) for('"&amp;SharpeRatio_Ticker&amp;"')"</f>
        <v>get(Volatility(Calc_Interval=1Y)) for('SPY US Equity')</v>
      </c>
      <c r="N29" s="380"/>
      <c r="O29" s="380"/>
      <c r="P29" s="380"/>
      <c r="Q29" s="381"/>
      <c r="R29" s="22"/>
      <c r="S29" s="12"/>
      <c r="T29" s="12"/>
    </row>
    <row r="30" spans="1:21" s="1" customFormat="1" x14ac:dyDescent="0.4">
      <c r="A30" s="12"/>
      <c r="B30" s="12"/>
      <c r="C30" s="42"/>
      <c r="D30" s="12"/>
      <c r="E30" s="42"/>
      <c r="F30" s="12"/>
      <c r="G30" s="12"/>
      <c r="H30" s="12"/>
      <c r="I30" s="12"/>
      <c r="J30" s="12"/>
      <c r="K30" s="12"/>
      <c r="L30" s="19"/>
      <c r="M30" s="382"/>
      <c r="N30" s="383"/>
      <c r="O30" s="383"/>
      <c r="P30" s="383"/>
      <c r="Q30" s="384"/>
      <c r="R30" s="22"/>
      <c r="S30" s="12"/>
      <c r="T30" s="12"/>
    </row>
    <row r="31" spans="1:21" s="1" customFormat="1" x14ac:dyDescent="0.4">
      <c r="A31" s="12"/>
      <c r="B31" s="12"/>
      <c r="C31" s="42"/>
      <c r="D31" s="12"/>
      <c r="E31" s="42"/>
      <c r="F31" s="12"/>
      <c r="G31" s="12"/>
      <c r="H31" s="12"/>
      <c r="I31" s="12"/>
      <c r="J31" s="12"/>
      <c r="K31" s="12"/>
      <c r="L31" s="43"/>
      <c r="M31" s="41"/>
      <c r="N31" s="31"/>
      <c r="O31" s="31"/>
      <c r="P31" s="31"/>
      <c r="Q31" s="31"/>
      <c r="R31" s="22"/>
      <c r="S31" s="12"/>
      <c r="T31" s="12"/>
    </row>
    <row r="32" spans="1:21" s="1" customFormat="1" x14ac:dyDescent="0.4">
      <c r="A32" s="12"/>
      <c r="B32" s="12"/>
      <c r="C32" s="42"/>
      <c r="D32" s="12"/>
      <c r="E32" s="42"/>
      <c r="F32" s="12"/>
      <c r="G32" s="12"/>
      <c r="H32" s="12"/>
      <c r="I32" s="12"/>
      <c r="J32" s="12"/>
      <c r="K32" s="12"/>
      <c r="L32" s="43"/>
      <c r="M32" s="20" t="s">
        <v>77</v>
      </c>
      <c r="N32" s="53" t="str">
        <f>_xll.BQL.QUERY($M$29)</f>
        <v>#N/A Requesting Data...</v>
      </c>
      <c r="O32" s="31"/>
      <c r="P32" s="31"/>
      <c r="Q32" s="31"/>
      <c r="R32" s="22"/>
      <c r="S32" s="12"/>
      <c r="T32" s="12"/>
    </row>
    <row r="33" spans="1:20" s="1" customFormat="1" x14ac:dyDescent="0.4">
      <c r="A33" s="12"/>
      <c r="B33" s="12"/>
      <c r="C33" s="42"/>
      <c r="D33" s="12"/>
      <c r="E33" s="42"/>
      <c r="F33" s="12"/>
      <c r="G33" s="12"/>
      <c r="H33" s="12"/>
      <c r="I33" s="12"/>
      <c r="J33" s="12"/>
      <c r="K33" s="12"/>
      <c r="L33" s="43"/>
      <c r="M33" s="31"/>
      <c r="N33" s="31"/>
      <c r="O33" s="31"/>
      <c r="P33" s="31"/>
      <c r="Q33" s="31"/>
      <c r="R33" s="22"/>
      <c r="S33" s="12"/>
      <c r="T33" s="12"/>
    </row>
    <row r="34" spans="1:20" s="1" customFormat="1" x14ac:dyDescent="0.4">
      <c r="A34" s="12"/>
      <c r="B34" s="12"/>
      <c r="C34" s="42"/>
      <c r="D34" s="12"/>
      <c r="E34" s="42"/>
      <c r="F34" s="12"/>
      <c r="G34" s="12"/>
      <c r="H34" s="12"/>
      <c r="I34" s="12"/>
      <c r="J34" s="12"/>
      <c r="K34" s="12"/>
      <c r="L34" s="43"/>
      <c r="M34" s="44"/>
      <c r="N34" s="18"/>
      <c r="O34" s="18"/>
      <c r="P34" s="18"/>
      <c r="Q34" s="18"/>
      <c r="R34" s="22"/>
      <c r="S34" s="12"/>
      <c r="T34" s="12"/>
    </row>
    <row r="35" spans="1:20" s="1" customFormat="1" ht="15" customHeight="1" x14ac:dyDescent="0.4">
      <c r="A35" s="12"/>
      <c r="B35" s="12"/>
      <c r="C35" s="42"/>
      <c r="D35" s="12"/>
      <c r="E35" s="42"/>
      <c r="F35" s="12"/>
      <c r="G35" s="12"/>
      <c r="H35" s="12"/>
      <c r="I35" s="12"/>
      <c r="J35" s="12"/>
      <c r="K35" s="12"/>
      <c r="L35" s="43"/>
      <c r="M35" s="44"/>
      <c r="N35" s="18"/>
      <c r="O35" s="18"/>
      <c r="P35" s="18"/>
      <c r="Q35" s="18"/>
      <c r="R35" s="22"/>
      <c r="S35" s="12"/>
      <c r="T35" s="12"/>
    </row>
    <row r="36" spans="1:20" s="1" customFormat="1" ht="19.2" x14ac:dyDescent="0.4">
      <c r="A36" s="12"/>
      <c r="B36" s="12"/>
      <c r="C36" s="42"/>
      <c r="D36" s="12"/>
      <c r="E36" s="42"/>
      <c r="F36" s="12"/>
      <c r="G36" s="12"/>
      <c r="H36" s="12"/>
      <c r="I36" s="12"/>
      <c r="J36" s="12"/>
      <c r="K36" s="12"/>
      <c r="L36" s="43"/>
      <c r="M36" s="23" t="s">
        <v>69</v>
      </c>
      <c r="N36" s="25"/>
      <c r="O36" s="25"/>
      <c r="P36" s="25"/>
      <c r="Q36" s="25"/>
      <c r="R36" s="22"/>
      <c r="S36" s="12"/>
      <c r="T36" s="12"/>
    </row>
    <row r="37" spans="1:20" s="1" customFormat="1" x14ac:dyDescent="0.4">
      <c r="A37" s="12"/>
      <c r="B37" s="12"/>
      <c r="C37" s="42"/>
      <c r="D37" s="12"/>
      <c r="E37" s="42"/>
      <c r="F37" s="12"/>
      <c r="G37" s="12"/>
      <c r="H37" s="12"/>
      <c r="I37" s="12"/>
      <c r="J37" s="12"/>
      <c r="K37" s="12"/>
      <c r="L37" s="43"/>
      <c r="M37" s="31"/>
      <c r="N37" s="31"/>
      <c r="O37" s="31"/>
      <c r="P37" s="31"/>
      <c r="Q37" s="31"/>
      <c r="R37" s="22"/>
      <c r="S37" s="12"/>
      <c r="T37" s="12"/>
    </row>
    <row r="38" spans="1:20" s="1" customFormat="1" ht="15" customHeight="1" x14ac:dyDescent="0.4">
      <c r="A38" s="12"/>
      <c r="B38" s="12"/>
      <c r="C38" s="42"/>
      <c r="D38" s="12"/>
      <c r="E38" s="42"/>
      <c r="F38" s="12"/>
      <c r="G38" s="12"/>
      <c r="H38" s="12"/>
      <c r="I38" s="12"/>
      <c r="J38" s="12"/>
      <c r="K38" s="12"/>
      <c r="L38" s="43"/>
      <c r="M38" s="20" t="s">
        <v>366</v>
      </c>
      <c r="N38" s="67" t="e">
        <f>_xll.BQL.QUERY("get(avg(px_last(dates=range(-364d,0d)))/100) for ('"&amp;O38&amp;"')")</f>
        <v>#N/A</v>
      </c>
      <c r="O38" s="31" t="e">
        <f>IF(TRIM(SharpeRatio_RiskFreeTicker)="",G17,SharpeRatio_RiskFreeTicker)</f>
        <v>#N/A</v>
      </c>
      <c r="P38" s="31"/>
      <c r="Q38" s="31"/>
      <c r="R38" s="22"/>
      <c r="S38" s="12"/>
      <c r="T38" s="12"/>
    </row>
    <row r="39" spans="1:20" s="1" customFormat="1" x14ac:dyDescent="0.4">
      <c r="A39" s="12"/>
      <c r="B39" s="12"/>
      <c r="C39" s="42"/>
      <c r="D39" s="12"/>
      <c r="E39" s="42"/>
      <c r="F39" s="12"/>
      <c r="G39" s="12"/>
      <c r="H39" s="12"/>
      <c r="I39" s="12"/>
      <c r="J39" s="12"/>
      <c r="K39" s="12"/>
      <c r="L39" s="43"/>
      <c r="M39" s="31"/>
      <c r="N39" s="31"/>
      <c r="O39" s="31"/>
      <c r="P39" s="31"/>
      <c r="Q39" s="31"/>
      <c r="R39" s="22"/>
      <c r="S39" s="12"/>
      <c r="T39" s="12"/>
    </row>
    <row r="40" spans="1:20" s="1" customFormat="1" x14ac:dyDescent="0.4">
      <c r="A40" s="12"/>
      <c r="B40" s="12"/>
      <c r="C40" s="42"/>
      <c r="D40" s="12"/>
      <c r="E40" s="42"/>
      <c r="F40" s="12"/>
      <c r="G40" s="12"/>
      <c r="H40" s="12"/>
      <c r="I40" s="12"/>
      <c r="J40" s="12"/>
      <c r="K40" s="12"/>
      <c r="L40" s="43"/>
      <c r="M40" s="44"/>
      <c r="N40" s="18"/>
      <c r="O40" s="18"/>
      <c r="P40" s="18"/>
      <c r="Q40" s="18"/>
      <c r="R40" s="22"/>
      <c r="S40" s="12"/>
      <c r="T40" s="12"/>
    </row>
    <row r="41" spans="1:20" s="1" customFormat="1" ht="19.2" x14ac:dyDescent="0.4">
      <c r="A41" s="12"/>
      <c r="B41" s="12"/>
      <c r="C41" s="42"/>
      <c r="D41" s="12"/>
      <c r="E41" s="42"/>
      <c r="F41" s="12"/>
      <c r="G41" s="12"/>
      <c r="H41" s="12"/>
      <c r="I41" s="12"/>
      <c r="J41" s="12"/>
      <c r="K41" s="12"/>
      <c r="L41" s="43"/>
      <c r="M41" s="23" t="s">
        <v>70</v>
      </c>
      <c r="N41" s="25"/>
      <c r="O41" s="25"/>
      <c r="P41" s="25"/>
      <c r="Q41" s="25"/>
      <c r="R41" s="22"/>
      <c r="S41" s="12"/>
      <c r="T41" s="12"/>
    </row>
    <row r="42" spans="1:20" s="1" customFormat="1" x14ac:dyDescent="0.4">
      <c r="A42" s="12"/>
      <c r="B42" s="12"/>
      <c r="C42" s="42"/>
      <c r="D42" s="12"/>
      <c r="E42" s="42"/>
      <c r="F42" s="12"/>
      <c r="G42" s="12"/>
      <c r="H42" s="12"/>
      <c r="I42" s="12"/>
      <c r="J42" s="12"/>
      <c r="K42" s="12"/>
      <c r="L42" s="43"/>
      <c r="M42" s="31"/>
      <c r="N42" s="31"/>
      <c r="O42" s="31"/>
      <c r="P42" s="31"/>
      <c r="Q42" s="31"/>
      <c r="R42" s="65"/>
      <c r="S42" s="12"/>
      <c r="T42" s="12"/>
    </row>
    <row r="43" spans="1:20" s="1" customFormat="1" x14ac:dyDescent="0.4">
      <c r="A43" s="12"/>
      <c r="B43" s="12"/>
      <c r="C43" s="42"/>
      <c r="D43" s="12"/>
      <c r="E43" s="42"/>
      <c r="F43" s="12"/>
      <c r="G43" s="12"/>
      <c r="H43" s="12"/>
      <c r="I43" s="12"/>
      <c r="J43" s="12"/>
      <c r="K43" s="12"/>
      <c r="L43" s="43"/>
      <c r="M43" s="376" t="s">
        <v>47</v>
      </c>
      <c r="N43" s="377"/>
      <c r="O43" s="377"/>
      <c r="P43" s="377"/>
      <c r="Q43" s="378"/>
      <c r="R43" s="65"/>
      <c r="S43" s="12"/>
      <c r="T43" s="12"/>
    </row>
    <row r="44" spans="1:20" s="1" customFormat="1" x14ac:dyDescent="0.4">
      <c r="A44" s="12"/>
      <c r="B44" s="12"/>
      <c r="C44" s="42"/>
      <c r="D44" s="12"/>
      <c r="E44" s="42"/>
      <c r="F44" s="12"/>
      <c r="G44" s="12"/>
      <c r="H44" s="12"/>
      <c r="I44" s="12"/>
      <c r="J44" s="12"/>
      <c r="K44" s="12"/>
      <c r="L44" s="43"/>
      <c r="M44" s="379" t="s">
        <v>49</v>
      </c>
      <c r="N44" s="380"/>
      <c r="O44" s="380"/>
      <c r="P44" s="380"/>
      <c r="Q44" s="381"/>
      <c r="R44" s="65"/>
      <c r="S44" s="12"/>
      <c r="T44" s="12"/>
    </row>
    <row r="45" spans="1:20" s="1" customFormat="1" x14ac:dyDescent="0.4">
      <c r="A45" s="12"/>
      <c r="B45" s="12"/>
      <c r="C45" s="42"/>
      <c r="D45" s="12"/>
      <c r="E45" s="42"/>
      <c r="F45" s="12"/>
      <c r="G45" s="12"/>
      <c r="H45" s="12"/>
      <c r="I45" s="12"/>
      <c r="J45" s="12"/>
      <c r="K45" s="12"/>
      <c r="L45" s="43"/>
      <c r="M45" s="382"/>
      <c r="N45" s="383"/>
      <c r="O45" s="383"/>
      <c r="P45" s="383"/>
      <c r="Q45" s="384"/>
      <c r="R45" s="22"/>
      <c r="S45" s="12"/>
      <c r="T45" s="12"/>
    </row>
    <row r="46" spans="1:20" s="1" customFormat="1" x14ac:dyDescent="0.4">
      <c r="A46" s="12"/>
      <c r="B46" s="12"/>
      <c r="C46" s="42"/>
      <c r="D46" s="12"/>
      <c r="E46" s="42"/>
      <c r="F46" s="12"/>
      <c r="G46" s="12"/>
      <c r="H46" s="12"/>
      <c r="I46" s="12"/>
      <c r="J46" s="12"/>
      <c r="K46" s="12"/>
      <c r="L46" s="43"/>
      <c r="M46" s="31"/>
      <c r="N46" s="31"/>
      <c r="O46" s="31"/>
      <c r="P46" s="31"/>
      <c r="Q46" s="31"/>
      <c r="R46" s="22"/>
      <c r="S46" s="12"/>
      <c r="T46" s="12"/>
    </row>
    <row r="47" spans="1:20" s="1" customFormat="1" x14ac:dyDescent="0.4">
      <c r="A47" s="12"/>
      <c r="B47" s="12"/>
      <c r="C47" s="42"/>
      <c r="D47" s="12"/>
      <c r="E47" s="42"/>
      <c r="F47" s="12"/>
      <c r="G47" s="12"/>
      <c r="H47" s="12"/>
      <c r="I47" s="12"/>
      <c r="J47" s="12"/>
      <c r="K47" s="12"/>
      <c r="L47" s="43"/>
      <c r="M47" s="20" t="s">
        <v>356</v>
      </c>
      <c r="N47" s="346" t="e">
        <f>(SharpeRatio_AnnualizedTotalReturn -SharpeRatio_RiskFreeRate)/SharpeRatio_Volatility</f>
        <v>#VALUE!</v>
      </c>
      <c r="O47" s="31"/>
      <c r="P47" s="31"/>
      <c r="Q47" s="31"/>
      <c r="R47" s="22"/>
      <c r="S47" s="12"/>
      <c r="T47" s="12"/>
    </row>
    <row r="48" spans="1:20" s="1" customFormat="1" x14ac:dyDescent="0.4">
      <c r="A48" s="12"/>
      <c r="B48" s="12"/>
      <c r="C48" s="42"/>
      <c r="D48" s="12"/>
      <c r="E48" s="42"/>
      <c r="F48" s="12"/>
      <c r="G48" s="12"/>
      <c r="H48" s="12"/>
      <c r="I48" s="12"/>
      <c r="J48" s="12"/>
      <c r="K48" s="12"/>
      <c r="L48" s="43"/>
      <c r="M48" s="45"/>
      <c r="N48" s="68"/>
      <c r="O48" s="45"/>
      <c r="P48" s="45"/>
      <c r="Q48" s="45"/>
      <c r="R48" s="22"/>
      <c r="S48" s="12"/>
      <c r="T48" s="12"/>
    </row>
    <row r="49" spans="1:20" s="1" customFormat="1" x14ac:dyDescent="0.4">
      <c r="A49" s="12"/>
      <c r="B49" s="12"/>
      <c r="C49" s="42"/>
      <c r="D49" s="12"/>
      <c r="E49" s="42"/>
      <c r="F49" s="12"/>
      <c r="G49" s="12"/>
      <c r="H49" s="12"/>
      <c r="I49" s="12"/>
      <c r="J49" s="12"/>
      <c r="K49" s="12"/>
      <c r="L49" s="43"/>
      <c r="M49" s="12"/>
      <c r="N49" s="12"/>
      <c r="O49" s="12"/>
      <c r="P49" s="12"/>
      <c r="Q49" s="12"/>
      <c r="R49" s="22"/>
      <c r="S49" s="12"/>
      <c r="T49" s="12"/>
    </row>
    <row r="50" spans="1:20" s="1" customFormat="1" ht="18" thickBot="1" x14ac:dyDescent="0.45">
      <c r="A50" s="12"/>
      <c r="B50" s="12"/>
      <c r="C50" s="42"/>
      <c r="D50" s="12"/>
      <c r="E50" s="42"/>
      <c r="F50" s="12"/>
      <c r="G50" s="12"/>
      <c r="H50" s="12"/>
      <c r="I50" s="12"/>
      <c r="J50" s="12"/>
      <c r="K50" s="12"/>
      <c r="L50" s="47"/>
      <c r="M50" s="48"/>
      <c r="N50" s="34"/>
      <c r="O50" s="34"/>
      <c r="P50" s="34"/>
      <c r="Q50" s="34"/>
      <c r="R50" s="35"/>
      <c r="S50" s="12"/>
      <c r="T50" s="12"/>
    </row>
    <row r="51" spans="1:20" s="1" customFormat="1" ht="18" thickBot="1" x14ac:dyDescent="0.45">
      <c r="A51" s="12"/>
      <c r="B51" s="12"/>
      <c r="C51" s="42"/>
      <c r="D51" s="12"/>
      <c r="E51" s="42"/>
      <c r="F51" s="12"/>
      <c r="G51" s="12"/>
      <c r="H51" s="12"/>
      <c r="I51" s="12"/>
      <c r="J51" s="12"/>
      <c r="K51" s="12"/>
      <c r="L51" s="42"/>
      <c r="M51" s="42"/>
      <c r="N51" s="12"/>
      <c r="O51" s="12"/>
      <c r="P51" s="12"/>
      <c r="Q51" s="12"/>
      <c r="R51" s="12"/>
      <c r="S51" s="12"/>
      <c r="T51" s="12"/>
    </row>
    <row r="52" spans="1:20" s="1" customFormat="1" x14ac:dyDescent="0.4">
      <c r="A52" s="12"/>
      <c r="B52" s="12"/>
      <c r="C52" s="42"/>
      <c r="D52" s="12"/>
      <c r="E52" s="42"/>
      <c r="F52" s="12"/>
      <c r="G52" s="12"/>
      <c r="H52" s="12"/>
      <c r="I52" s="12"/>
      <c r="J52" s="12"/>
      <c r="K52" s="12"/>
      <c r="L52" s="69"/>
      <c r="M52" s="70"/>
      <c r="N52" s="15"/>
      <c r="O52" s="15"/>
      <c r="P52" s="15"/>
      <c r="Q52" s="15"/>
      <c r="R52" s="17"/>
      <c r="S52" s="12"/>
      <c r="T52" s="12"/>
    </row>
    <row r="53" spans="1:20" s="1" customFormat="1" ht="19.2" x14ac:dyDescent="0.4">
      <c r="A53" s="12"/>
      <c r="B53" s="12"/>
      <c r="C53" s="42"/>
      <c r="D53" s="12"/>
      <c r="E53" s="42"/>
      <c r="F53" s="12"/>
      <c r="G53" s="12"/>
      <c r="H53" s="12"/>
      <c r="I53" s="12"/>
      <c r="J53" s="12"/>
      <c r="K53" s="12"/>
      <c r="L53" s="43"/>
      <c r="M53" s="30" t="s">
        <v>16</v>
      </c>
      <c r="N53" s="30" t="s">
        <v>80</v>
      </c>
      <c r="O53" s="18"/>
      <c r="P53" s="18"/>
      <c r="Q53" s="18"/>
      <c r="R53" s="22"/>
      <c r="S53" s="12"/>
      <c r="T53" s="12"/>
    </row>
    <row r="54" spans="1:20" s="1" customFormat="1" x14ac:dyDescent="0.4">
      <c r="A54" s="12"/>
      <c r="B54" s="12"/>
      <c r="C54" s="42"/>
      <c r="D54" s="12"/>
      <c r="E54" s="42"/>
      <c r="F54" s="12"/>
      <c r="G54" s="12"/>
      <c r="H54" s="12"/>
      <c r="I54" s="12"/>
      <c r="J54" s="12"/>
      <c r="K54" s="12"/>
      <c r="L54" s="43"/>
      <c r="M54" s="20" t="s">
        <v>81</v>
      </c>
      <c r="N54" s="28" t="s">
        <v>306</v>
      </c>
      <c r="O54" s="18"/>
      <c r="P54" s="18"/>
      <c r="Q54" s="18"/>
      <c r="R54" s="22"/>
      <c r="S54" s="12"/>
      <c r="T54" s="12"/>
    </row>
    <row r="55" spans="1:20" s="1" customFormat="1" x14ac:dyDescent="0.4">
      <c r="A55" s="12"/>
      <c r="B55" s="12"/>
      <c r="C55" s="42"/>
      <c r="D55" s="12"/>
      <c r="E55" s="42"/>
      <c r="F55" s="12"/>
      <c r="G55" s="12"/>
      <c r="H55" s="12"/>
      <c r="I55" s="12"/>
      <c r="J55" s="12"/>
      <c r="K55" s="12"/>
      <c r="L55" s="43"/>
      <c r="M55" s="20" t="s">
        <v>82</v>
      </c>
      <c r="N55" s="28" t="s">
        <v>307</v>
      </c>
      <c r="O55" s="18"/>
      <c r="P55" s="18"/>
      <c r="Q55" s="18"/>
      <c r="R55" s="22"/>
      <c r="S55" s="12"/>
      <c r="T55" s="12"/>
    </row>
    <row r="56" spans="1:20" s="1" customFormat="1" x14ac:dyDescent="0.4">
      <c r="A56" s="12"/>
      <c r="B56" s="12"/>
      <c r="C56" s="42"/>
      <c r="D56" s="12"/>
      <c r="E56" s="42"/>
      <c r="F56" s="12"/>
      <c r="G56" s="12"/>
      <c r="H56" s="12"/>
      <c r="I56" s="12"/>
      <c r="J56" s="12"/>
      <c r="K56" s="12"/>
      <c r="L56" s="43"/>
      <c r="M56" s="20" t="s">
        <v>83</v>
      </c>
      <c r="N56" s="28" t="s">
        <v>308</v>
      </c>
      <c r="O56" s="18"/>
      <c r="P56" s="18"/>
      <c r="Q56" s="18"/>
      <c r="R56" s="22"/>
      <c r="S56" s="12"/>
      <c r="T56" s="12"/>
    </row>
    <row r="57" spans="1:20" s="1" customFormat="1" x14ac:dyDescent="0.4">
      <c r="A57" s="12"/>
      <c r="B57" s="12"/>
      <c r="C57" s="42"/>
      <c r="D57" s="12"/>
      <c r="E57" s="42"/>
      <c r="F57" s="12"/>
      <c r="G57" s="12"/>
      <c r="H57" s="12"/>
      <c r="I57" s="12"/>
      <c r="J57" s="12"/>
      <c r="K57" s="12"/>
      <c r="L57" s="43"/>
      <c r="M57" s="20" t="s">
        <v>84</v>
      </c>
      <c r="N57" s="28" t="s">
        <v>309</v>
      </c>
      <c r="O57" s="18"/>
      <c r="P57" s="18"/>
      <c r="Q57" s="18"/>
      <c r="R57" s="22"/>
      <c r="S57" s="12"/>
      <c r="T57" s="12"/>
    </row>
    <row r="58" spans="1:20" s="1" customFormat="1" x14ac:dyDescent="0.4">
      <c r="A58" s="12"/>
      <c r="B58" s="12"/>
      <c r="C58" s="42"/>
      <c r="D58" s="12"/>
      <c r="E58" s="42"/>
      <c r="F58" s="12"/>
      <c r="G58" s="12"/>
      <c r="H58" s="12"/>
      <c r="I58" s="12"/>
      <c r="J58" s="12"/>
      <c r="K58" s="12"/>
      <c r="L58" s="43"/>
      <c r="M58" s="20" t="s">
        <v>85</v>
      </c>
      <c r="N58" s="28" t="s">
        <v>310</v>
      </c>
      <c r="O58" s="18"/>
      <c r="P58" s="18"/>
      <c r="Q58" s="18"/>
      <c r="R58" s="22"/>
      <c r="S58" s="12"/>
      <c r="T58" s="12"/>
    </row>
    <row r="59" spans="1:20" s="1" customFormat="1" x14ac:dyDescent="0.4">
      <c r="A59" s="12"/>
      <c r="B59" s="12"/>
      <c r="C59" s="42"/>
      <c r="D59" s="12"/>
      <c r="E59" s="42"/>
      <c r="F59" s="12"/>
      <c r="G59" s="12"/>
      <c r="H59" s="12"/>
      <c r="I59" s="12"/>
      <c r="J59" s="12"/>
      <c r="K59" s="12"/>
      <c r="L59" s="43"/>
      <c r="M59" s="20" t="s">
        <v>86</v>
      </c>
      <c r="N59" s="28" t="s">
        <v>311</v>
      </c>
      <c r="O59" s="18"/>
      <c r="P59" s="18"/>
      <c r="Q59" s="18"/>
      <c r="R59" s="22"/>
      <c r="S59" s="12"/>
      <c r="T59" s="12"/>
    </row>
    <row r="60" spans="1:20" s="1" customFormat="1" x14ac:dyDescent="0.4">
      <c r="A60" s="12"/>
      <c r="B60" s="12"/>
      <c r="C60" s="42"/>
      <c r="D60" s="12"/>
      <c r="E60" s="42"/>
      <c r="F60" s="12"/>
      <c r="G60" s="12"/>
      <c r="H60" s="12"/>
      <c r="I60" s="12"/>
      <c r="J60" s="12"/>
      <c r="K60" s="12"/>
      <c r="L60" s="43"/>
      <c r="M60" s="20" t="s">
        <v>87</v>
      </c>
      <c r="N60" s="28" t="s">
        <v>312</v>
      </c>
      <c r="O60" s="18"/>
      <c r="P60" s="18"/>
      <c r="Q60" s="18"/>
      <c r="R60" s="22"/>
      <c r="S60" s="12"/>
      <c r="T60" s="12"/>
    </row>
    <row r="61" spans="1:20" s="1" customFormat="1" x14ac:dyDescent="0.4">
      <c r="A61" s="12"/>
      <c r="B61" s="12"/>
      <c r="C61" s="42"/>
      <c r="D61" s="12"/>
      <c r="E61" s="42"/>
      <c r="F61" s="12"/>
      <c r="G61" s="12"/>
      <c r="H61" s="12"/>
      <c r="I61" s="12"/>
      <c r="J61" s="12"/>
      <c r="K61" s="12"/>
      <c r="L61" s="43"/>
      <c r="M61" s="20" t="s">
        <v>88</v>
      </c>
      <c r="N61" s="28" t="s">
        <v>313</v>
      </c>
      <c r="O61" s="18"/>
      <c r="P61" s="18"/>
      <c r="Q61" s="18"/>
      <c r="R61" s="22"/>
      <c r="S61" s="12"/>
      <c r="T61" s="12"/>
    </row>
    <row r="62" spans="1:20" s="1" customFormat="1" x14ac:dyDescent="0.4">
      <c r="A62" s="12"/>
      <c r="B62" s="12"/>
      <c r="C62" s="42"/>
      <c r="D62" s="12"/>
      <c r="E62" s="42"/>
      <c r="F62" s="12"/>
      <c r="G62" s="12"/>
      <c r="H62" s="12"/>
      <c r="I62" s="12"/>
      <c r="J62" s="12"/>
      <c r="K62" s="12"/>
      <c r="L62" s="43"/>
      <c r="M62" s="20" t="s">
        <v>89</v>
      </c>
      <c r="N62" s="28" t="s">
        <v>314</v>
      </c>
      <c r="O62" s="18"/>
      <c r="P62" s="18"/>
      <c r="Q62" s="18"/>
      <c r="R62" s="22"/>
      <c r="S62" s="12"/>
      <c r="T62" s="12"/>
    </row>
    <row r="63" spans="1:20" s="1" customFormat="1" x14ac:dyDescent="0.4">
      <c r="A63" s="12"/>
      <c r="B63" s="12"/>
      <c r="C63" s="42"/>
      <c r="D63" s="12"/>
      <c r="E63" s="42"/>
      <c r="F63" s="12"/>
      <c r="G63" s="12"/>
      <c r="H63" s="12"/>
      <c r="I63" s="12"/>
      <c r="J63" s="12"/>
      <c r="K63" s="12"/>
      <c r="L63" s="43"/>
      <c r="M63" s="20" t="s">
        <v>90</v>
      </c>
      <c r="N63" s="28" t="s">
        <v>315</v>
      </c>
      <c r="O63" s="18"/>
      <c r="P63" s="18"/>
      <c r="Q63" s="18"/>
      <c r="R63" s="22"/>
      <c r="S63" s="12"/>
      <c r="T63" s="12"/>
    </row>
    <row r="64" spans="1:20" s="1" customFormat="1" x14ac:dyDescent="0.4">
      <c r="A64" s="12"/>
      <c r="B64" s="12"/>
      <c r="C64" s="42"/>
      <c r="D64" s="12"/>
      <c r="E64" s="42"/>
      <c r="F64" s="12"/>
      <c r="G64" s="12"/>
      <c r="H64" s="12"/>
      <c r="I64" s="12"/>
      <c r="J64" s="12"/>
      <c r="K64" s="12"/>
      <c r="L64" s="43"/>
      <c r="M64" s="20" t="s">
        <v>91</v>
      </c>
      <c r="N64" s="28" t="s">
        <v>316</v>
      </c>
      <c r="O64" s="18"/>
      <c r="P64" s="18"/>
      <c r="Q64" s="18"/>
      <c r="R64" s="22"/>
      <c r="S64" s="12"/>
      <c r="T64" s="12"/>
    </row>
    <row r="65" spans="1:20" s="1" customFormat="1" x14ac:dyDescent="0.4">
      <c r="A65" s="12"/>
      <c r="B65" s="12"/>
      <c r="C65" s="42"/>
      <c r="D65" s="12"/>
      <c r="E65" s="42"/>
      <c r="F65" s="12"/>
      <c r="G65" s="12"/>
      <c r="H65" s="12"/>
      <c r="I65" s="12"/>
      <c r="J65" s="12"/>
      <c r="K65" s="12"/>
      <c r="L65" s="43"/>
      <c r="M65" s="20" t="s">
        <v>92</v>
      </c>
      <c r="N65" s="28" t="s">
        <v>317</v>
      </c>
      <c r="O65" s="18"/>
      <c r="P65" s="18"/>
      <c r="Q65" s="18"/>
      <c r="R65" s="22"/>
      <c r="S65" s="12"/>
      <c r="T65" s="12"/>
    </row>
    <row r="66" spans="1:20" s="1" customFormat="1" x14ac:dyDescent="0.4">
      <c r="A66" s="12"/>
      <c r="B66" s="12"/>
      <c r="C66" s="42"/>
      <c r="D66" s="12"/>
      <c r="E66" s="42"/>
      <c r="F66" s="12"/>
      <c r="G66" s="12"/>
      <c r="H66" s="12"/>
      <c r="I66" s="12"/>
      <c r="J66" s="12"/>
      <c r="K66" s="12"/>
      <c r="L66" s="43"/>
      <c r="M66" s="20" t="s">
        <v>93</v>
      </c>
      <c r="N66" s="28" t="s">
        <v>318</v>
      </c>
      <c r="O66" s="18"/>
      <c r="P66" s="18"/>
      <c r="Q66" s="18"/>
      <c r="R66" s="22"/>
      <c r="S66" s="12"/>
      <c r="T66" s="12"/>
    </row>
    <row r="67" spans="1:20" s="1" customFormat="1" x14ac:dyDescent="0.4">
      <c r="A67" s="12"/>
      <c r="B67" s="12"/>
      <c r="C67" s="42"/>
      <c r="D67" s="12"/>
      <c r="E67" s="42"/>
      <c r="F67" s="12"/>
      <c r="G67" s="12"/>
      <c r="H67" s="12"/>
      <c r="I67" s="12"/>
      <c r="J67" s="12"/>
      <c r="K67" s="12"/>
      <c r="L67" s="43"/>
      <c r="M67" s="20" t="s">
        <v>94</v>
      </c>
      <c r="N67" s="28" t="s">
        <v>319</v>
      </c>
      <c r="O67" s="18"/>
      <c r="P67" s="18"/>
      <c r="Q67" s="18"/>
      <c r="R67" s="22"/>
      <c r="S67" s="12"/>
      <c r="T67" s="12"/>
    </row>
    <row r="68" spans="1:20" s="1" customFormat="1" x14ac:dyDescent="0.4">
      <c r="A68" s="12"/>
      <c r="B68" s="12"/>
      <c r="C68" s="42"/>
      <c r="D68" s="12"/>
      <c r="E68" s="42"/>
      <c r="F68" s="12"/>
      <c r="G68" s="12"/>
      <c r="H68" s="12"/>
      <c r="I68" s="12"/>
      <c r="J68" s="12"/>
      <c r="K68" s="12"/>
      <c r="L68" s="43"/>
      <c r="M68" s="20" t="s">
        <v>95</v>
      </c>
      <c r="N68" s="28" t="s">
        <v>320</v>
      </c>
      <c r="O68" s="18"/>
      <c r="P68" s="18"/>
      <c r="Q68" s="18"/>
      <c r="R68" s="22"/>
      <c r="S68" s="12"/>
      <c r="T68" s="12"/>
    </row>
    <row r="69" spans="1:20" s="1" customFormat="1" x14ac:dyDescent="0.4">
      <c r="A69" s="12"/>
      <c r="B69" s="12"/>
      <c r="C69" s="42"/>
      <c r="D69" s="12"/>
      <c r="E69" s="42"/>
      <c r="F69" s="12"/>
      <c r="G69" s="12"/>
      <c r="H69" s="12"/>
      <c r="I69" s="12"/>
      <c r="J69" s="12"/>
      <c r="K69" s="12"/>
      <c r="L69" s="43"/>
      <c r="M69" s="20" t="s">
        <v>96</v>
      </c>
      <c r="N69" s="28" t="s">
        <v>321</v>
      </c>
      <c r="O69" s="18"/>
      <c r="P69" s="18"/>
      <c r="Q69" s="18"/>
      <c r="R69" s="22"/>
      <c r="S69" s="12"/>
      <c r="T69" s="12"/>
    </row>
    <row r="70" spans="1:20" s="1" customFormat="1" x14ac:dyDescent="0.4">
      <c r="A70" s="12"/>
      <c r="B70" s="12"/>
      <c r="C70" s="42"/>
      <c r="D70" s="12"/>
      <c r="E70" s="42"/>
      <c r="F70" s="12"/>
      <c r="G70" s="12"/>
      <c r="H70" s="12"/>
      <c r="I70" s="12"/>
      <c r="J70" s="12"/>
      <c r="K70" s="12"/>
      <c r="L70" s="43"/>
      <c r="M70" s="20" t="s">
        <v>97</v>
      </c>
      <c r="N70" s="28" t="s">
        <v>322</v>
      </c>
      <c r="O70" s="18"/>
      <c r="P70" s="18"/>
      <c r="Q70" s="18"/>
      <c r="R70" s="22"/>
      <c r="S70" s="12"/>
      <c r="T70" s="12"/>
    </row>
    <row r="71" spans="1:20" s="1" customFormat="1" x14ac:dyDescent="0.4">
      <c r="A71" s="12"/>
      <c r="B71" s="12"/>
      <c r="C71" s="42"/>
      <c r="D71" s="12"/>
      <c r="E71" s="42"/>
      <c r="F71" s="12"/>
      <c r="G71" s="12"/>
      <c r="H71" s="12"/>
      <c r="I71" s="12"/>
      <c r="J71" s="12"/>
      <c r="K71" s="12"/>
      <c r="L71" s="43"/>
      <c r="M71" s="20" t="s">
        <v>98</v>
      </c>
      <c r="N71" s="28" t="s">
        <v>323</v>
      </c>
      <c r="O71" s="18"/>
      <c r="P71" s="18"/>
      <c r="Q71" s="18"/>
      <c r="R71" s="22"/>
      <c r="S71" s="12"/>
      <c r="T71" s="12"/>
    </row>
    <row r="72" spans="1:20" s="1" customFormat="1" x14ac:dyDescent="0.4">
      <c r="A72" s="12"/>
      <c r="B72" s="12"/>
      <c r="C72" s="42"/>
      <c r="D72" s="12"/>
      <c r="E72" s="42"/>
      <c r="F72" s="12"/>
      <c r="G72" s="12"/>
      <c r="H72" s="12"/>
      <c r="I72" s="12"/>
      <c r="J72" s="12"/>
      <c r="K72" s="12"/>
      <c r="L72" s="43"/>
      <c r="M72" s="20" t="s">
        <v>99</v>
      </c>
      <c r="N72" s="28" t="s">
        <v>324</v>
      </c>
      <c r="O72" s="18"/>
      <c r="P72" s="18"/>
      <c r="Q72" s="18"/>
      <c r="R72" s="22"/>
      <c r="S72" s="12"/>
      <c r="T72" s="12"/>
    </row>
    <row r="73" spans="1:20" s="1" customFormat="1" x14ac:dyDescent="0.4">
      <c r="A73" s="12"/>
      <c r="B73" s="12"/>
      <c r="C73" s="42"/>
      <c r="D73" s="12"/>
      <c r="E73" s="42"/>
      <c r="F73" s="12"/>
      <c r="G73" s="12"/>
      <c r="H73" s="12"/>
      <c r="I73" s="12"/>
      <c r="J73" s="12"/>
      <c r="K73" s="12"/>
      <c r="L73" s="43"/>
      <c r="M73" s="20" t="s">
        <v>100</v>
      </c>
      <c r="N73" s="28" t="s">
        <v>325</v>
      </c>
      <c r="O73" s="18"/>
      <c r="P73" s="18"/>
      <c r="Q73" s="18"/>
      <c r="R73" s="22"/>
      <c r="S73" s="12"/>
      <c r="T73" s="12"/>
    </row>
    <row r="74" spans="1:20" s="1" customFormat="1" x14ac:dyDescent="0.4">
      <c r="A74" s="12"/>
      <c r="B74" s="12"/>
      <c r="C74" s="42"/>
      <c r="D74" s="12"/>
      <c r="E74" s="42"/>
      <c r="F74" s="12"/>
      <c r="G74" s="12"/>
      <c r="H74" s="12"/>
      <c r="I74" s="12"/>
      <c r="J74" s="12"/>
      <c r="K74" s="12"/>
      <c r="L74" s="43"/>
      <c r="M74" s="20" t="s">
        <v>101</v>
      </c>
      <c r="N74" s="28" t="s">
        <v>326</v>
      </c>
      <c r="O74" s="18"/>
      <c r="P74" s="18"/>
      <c r="Q74" s="18"/>
      <c r="R74" s="22"/>
      <c r="S74" s="12"/>
      <c r="T74" s="12"/>
    </row>
    <row r="75" spans="1:20" s="1" customFormat="1" x14ac:dyDescent="0.4">
      <c r="A75" s="12"/>
      <c r="B75" s="12"/>
      <c r="C75" s="42"/>
      <c r="D75" s="12"/>
      <c r="E75" s="42"/>
      <c r="F75" s="12"/>
      <c r="G75" s="12"/>
      <c r="H75" s="12"/>
      <c r="I75" s="12"/>
      <c r="J75" s="12"/>
      <c r="K75" s="12"/>
      <c r="L75" s="43"/>
      <c r="M75" s="20" t="s">
        <v>102</v>
      </c>
      <c r="N75" s="28" t="s">
        <v>327</v>
      </c>
      <c r="O75" s="18"/>
      <c r="P75" s="18"/>
      <c r="Q75" s="18"/>
      <c r="R75" s="22"/>
      <c r="S75" s="12"/>
      <c r="T75" s="12"/>
    </row>
    <row r="76" spans="1:20" s="1" customFormat="1" x14ac:dyDescent="0.4">
      <c r="A76" s="12"/>
      <c r="B76" s="12"/>
      <c r="C76" s="42"/>
      <c r="D76" s="12"/>
      <c r="E76" s="42"/>
      <c r="F76" s="12"/>
      <c r="G76" s="12"/>
      <c r="H76" s="12"/>
      <c r="I76" s="12"/>
      <c r="J76" s="12"/>
      <c r="K76" s="12"/>
      <c r="L76" s="43"/>
      <c r="M76" s="20" t="s">
        <v>103</v>
      </c>
      <c r="N76" s="28" t="s">
        <v>328</v>
      </c>
      <c r="O76" s="18"/>
      <c r="P76" s="18"/>
      <c r="Q76" s="18"/>
      <c r="R76" s="22"/>
      <c r="S76" s="12"/>
      <c r="T76" s="12"/>
    </row>
    <row r="77" spans="1:20" s="1" customFormat="1" x14ac:dyDescent="0.4">
      <c r="A77" s="12"/>
      <c r="B77" s="12"/>
      <c r="C77" s="42"/>
      <c r="D77" s="12"/>
      <c r="E77" s="42"/>
      <c r="F77" s="12"/>
      <c r="G77" s="12"/>
      <c r="H77" s="12"/>
      <c r="I77" s="12"/>
      <c r="J77" s="12"/>
      <c r="K77" s="12"/>
      <c r="L77" s="43"/>
      <c r="M77" s="20" t="s">
        <v>104</v>
      </c>
      <c r="N77" s="28" t="s">
        <v>329</v>
      </c>
      <c r="O77" s="18"/>
      <c r="P77" s="18"/>
      <c r="Q77" s="18"/>
      <c r="R77" s="22"/>
      <c r="S77" s="12"/>
      <c r="T77" s="12"/>
    </row>
    <row r="78" spans="1:20" s="1" customFormat="1" x14ac:dyDescent="0.4">
      <c r="A78" s="12"/>
      <c r="B78" s="12"/>
      <c r="C78" s="42"/>
      <c r="D78" s="12"/>
      <c r="E78" s="42"/>
      <c r="F78" s="12"/>
      <c r="G78" s="12"/>
      <c r="H78" s="12"/>
      <c r="I78" s="12"/>
      <c r="J78" s="12"/>
      <c r="K78" s="12"/>
      <c r="L78" s="43"/>
      <c r="M78" s="20" t="s">
        <v>105</v>
      </c>
      <c r="N78" s="28" t="s">
        <v>330</v>
      </c>
      <c r="O78" s="18"/>
      <c r="P78" s="18"/>
      <c r="Q78" s="18"/>
      <c r="R78" s="22"/>
      <c r="S78" s="12"/>
      <c r="T78" s="12"/>
    </row>
    <row r="79" spans="1:20" s="1" customFormat="1" x14ac:dyDescent="0.4">
      <c r="A79" s="12"/>
      <c r="B79" s="12"/>
      <c r="C79" s="42"/>
      <c r="D79" s="12"/>
      <c r="E79" s="42"/>
      <c r="F79" s="12"/>
      <c r="G79" s="12"/>
      <c r="H79" s="12"/>
      <c r="I79" s="12"/>
      <c r="J79" s="12"/>
      <c r="K79" s="12"/>
      <c r="L79" s="43"/>
      <c r="M79" s="20" t="s">
        <v>106</v>
      </c>
      <c r="N79" s="28" t="s">
        <v>331</v>
      </c>
      <c r="O79" s="18"/>
      <c r="P79" s="18"/>
      <c r="Q79" s="18"/>
      <c r="R79" s="22"/>
      <c r="S79" s="12"/>
      <c r="T79" s="12"/>
    </row>
    <row r="80" spans="1:20" s="1" customFormat="1" x14ac:dyDescent="0.4">
      <c r="A80" s="12"/>
      <c r="B80" s="12"/>
      <c r="C80" s="42"/>
      <c r="D80" s="12"/>
      <c r="E80" s="42"/>
      <c r="F80" s="12"/>
      <c r="G80" s="12"/>
      <c r="H80" s="12"/>
      <c r="I80" s="12"/>
      <c r="J80" s="12"/>
      <c r="K80" s="12"/>
      <c r="L80" s="43"/>
      <c r="M80" s="20" t="s">
        <v>107</v>
      </c>
      <c r="N80" s="28" t="s">
        <v>332</v>
      </c>
      <c r="O80" s="18"/>
      <c r="P80" s="18"/>
      <c r="Q80" s="18"/>
      <c r="R80" s="22"/>
      <c r="S80" s="12"/>
      <c r="T80" s="12"/>
    </row>
    <row r="81" spans="1:20" s="1" customFormat="1" x14ac:dyDescent="0.4">
      <c r="A81" s="12"/>
      <c r="B81" s="12"/>
      <c r="C81" s="42"/>
      <c r="D81" s="12"/>
      <c r="E81" s="42"/>
      <c r="F81" s="12"/>
      <c r="G81" s="12"/>
      <c r="H81" s="12"/>
      <c r="I81" s="12"/>
      <c r="J81" s="12"/>
      <c r="K81" s="12"/>
      <c r="L81" s="43"/>
      <c r="M81" s="20" t="s">
        <v>108</v>
      </c>
      <c r="N81" s="28" t="s">
        <v>333</v>
      </c>
      <c r="O81" s="18"/>
      <c r="P81" s="18"/>
      <c r="Q81" s="18"/>
      <c r="R81" s="22"/>
      <c r="S81" s="12"/>
      <c r="T81" s="12"/>
    </row>
    <row r="82" spans="1:20" s="1" customFormat="1" x14ac:dyDescent="0.4">
      <c r="A82" s="12"/>
      <c r="B82" s="12"/>
      <c r="C82" s="42"/>
      <c r="D82" s="12"/>
      <c r="E82" s="42"/>
      <c r="F82" s="12"/>
      <c r="G82" s="12"/>
      <c r="H82" s="12"/>
      <c r="I82" s="12"/>
      <c r="J82" s="12"/>
      <c r="K82" s="12"/>
      <c r="L82" s="43"/>
      <c r="M82" s="20" t="s">
        <v>109</v>
      </c>
      <c r="N82" s="28" t="s">
        <v>334</v>
      </c>
      <c r="O82" s="18"/>
      <c r="P82" s="18"/>
      <c r="Q82" s="18"/>
      <c r="R82" s="22"/>
      <c r="S82" s="12"/>
      <c r="T82" s="12"/>
    </row>
    <row r="83" spans="1:20" s="1" customFormat="1" x14ac:dyDescent="0.4">
      <c r="A83" s="12"/>
      <c r="B83" s="12"/>
      <c r="C83" s="42"/>
      <c r="D83" s="12"/>
      <c r="E83" s="42"/>
      <c r="F83" s="12"/>
      <c r="G83" s="12"/>
      <c r="H83" s="12"/>
      <c r="I83" s="12"/>
      <c r="J83" s="12"/>
      <c r="K83" s="12"/>
      <c r="L83" s="43"/>
      <c r="M83" s="20" t="s">
        <v>110</v>
      </c>
      <c r="N83" s="28" t="s">
        <v>335</v>
      </c>
      <c r="O83" s="18"/>
      <c r="P83" s="18"/>
      <c r="Q83" s="18"/>
      <c r="R83" s="22"/>
      <c r="S83" s="12"/>
      <c r="T83" s="12"/>
    </row>
    <row r="84" spans="1:20" s="1" customFormat="1" x14ac:dyDescent="0.4">
      <c r="A84" s="12"/>
      <c r="B84" s="12"/>
      <c r="C84" s="42"/>
      <c r="D84" s="12"/>
      <c r="E84" s="42"/>
      <c r="F84" s="12"/>
      <c r="G84" s="12"/>
      <c r="H84" s="12"/>
      <c r="I84" s="12"/>
      <c r="J84" s="12"/>
      <c r="K84" s="12"/>
      <c r="L84" s="43"/>
      <c r="M84" s="20" t="s">
        <v>111</v>
      </c>
      <c r="N84" s="28" t="s">
        <v>336</v>
      </c>
      <c r="O84" s="18"/>
      <c r="P84" s="18"/>
      <c r="Q84" s="18"/>
      <c r="R84" s="22"/>
      <c r="S84" s="12"/>
      <c r="T84" s="12"/>
    </row>
    <row r="85" spans="1:20" s="1" customFormat="1" x14ac:dyDescent="0.4">
      <c r="A85" s="12"/>
      <c r="B85" s="12"/>
      <c r="C85" s="42"/>
      <c r="D85" s="12"/>
      <c r="E85" s="42"/>
      <c r="F85" s="12"/>
      <c r="G85" s="12"/>
      <c r="H85" s="12"/>
      <c r="I85" s="12"/>
      <c r="J85" s="12"/>
      <c r="K85" s="12"/>
      <c r="L85" s="43"/>
      <c r="M85" s="20" t="s">
        <v>112</v>
      </c>
      <c r="N85" s="28" t="s">
        <v>337</v>
      </c>
      <c r="O85" s="18"/>
      <c r="P85" s="18"/>
      <c r="Q85" s="18"/>
      <c r="R85" s="22"/>
      <c r="S85" s="12"/>
      <c r="T85" s="12"/>
    </row>
    <row r="86" spans="1:20" s="1" customFormat="1" x14ac:dyDescent="0.4">
      <c r="A86" s="12"/>
      <c r="B86" s="12"/>
      <c r="C86" s="42"/>
      <c r="D86" s="12"/>
      <c r="E86" s="42"/>
      <c r="F86" s="12"/>
      <c r="G86" s="12"/>
      <c r="H86" s="12"/>
      <c r="I86" s="12"/>
      <c r="J86" s="12"/>
      <c r="K86" s="12"/>
      <c r="L86" s="43"/>
      <c r="M86" s="20" t="s">
        <v>113</v>
      </c>
      <c r="N86" s="28" t="s">
        <v>338</v>
      </c>
      <c r="O86" s="18"/>
      <c r="P86" s="18"/>
      <c r="Q86" s="18"/>
      <c r="R86" s="22"/>
      <c r="S86" s="12"/>
      <c r="T86" s="12"/>
    </row>
    <row r="87" spans="1:20" s="1" customFormat="1" x14ac:dyDescent="0.4">
      <c r="A87" s="12"/>
      <c r="B87" s="12"/>
      <c r="C87" s="42"/>
      <c r="D87" s="12"/>
      <c r="E87" s="42"/>
      <c r="F87" s="12"/>
      <c r="G87" s="12"/>
      <c r="H87" s="12"/>
      <c r="I87" s="12"/>
      <c r="J87" s="12"/>
      <c r="K87" s="12"/>
      <c r="L87" s="43"/>
      <c r="M87" s="20" t="s">
        <v>114</v>
      </c>
      <c r="N87" s="28" t="s">
        <v>339</v>
      </c>
      <c r="O87" s="18"/>
      <c r="P87" s="18"/>
      <c r="Q87" s="18"/>
      <c r="R87" s="22"/>
      <c r="S87" s="12"/>
      <c r="T87" s="12"/>
    </row>
    <row r="88" spans="1:20" s="1" customFormat="1" x14ac:dyDescent="0.4">
      <c r="A88" s="12"/>
      <c r="B88" s="12"/>
      <c r="C88" s="42"/>
      <c r="D88" s="12"/>
      <c r="E88" s="42"/>
      <c r="F88" s="12"/>
      <c r="G88" s="12"/>
      <c r="H88" s="12"/>
      <c r="I88" s="12"/>
      <c r="J88" s="12"/>
      <c r="K88" s="12"/>
      <c r="L88" s="43"/>
      <c r="M88" s="20" t="s">
        <v>115</v>
      </c>
      <c r="N88" s="28" t="s">
        <v>340</v>
      </c>
      <c r="O88" s="18"/>
      <c r="P88" s="18"/>
      <c r="Q88" s="18"/>
      <c r="R88" s="22"/>
      <c r="S88" s="12"/>
      <c r="T88" s="12"/>
    </row>
    <row r="89" spans="1:20" s="1" customFormat="1" x14ac:dyDescent="0.4">
      <c r="A89" s="12"/>
      <c r="B89" s="12"/>
      <c r="C89" s="42"/>
      <c r="D89" s="12"/>
      <c r="E89" s="42"/>
      <c r="F89" s="12"/>
      <c r="G89" s="12"/>
      <c r="H89" s="12"/>
      <c r="I89" s="12"/>
      <c r="J89" s="12"/>
      <c r="K89" s="12"/>
      <c r="L89" s="43"/>
      <c r="M89" s="20" t="s">
        <v>116</v>
      </c>
      <c r="N89" s="28" t="s">
        <v>341</v>
      </c>
      <c r="O89" s="18"/>
      <c r="P89" s="18"/>
      <c r="Q89" s="18"/>
      <c r="R89" s="22"/>
      <c r="S89" s="12"/>
      <c r="T89" s="12"/>
    </row>
    <row r="90" spans="1:20" s="1" customFormat="1" x14ac:dyDescent="0.4">
      <c r="A90" s="12"/>
      <c r="B90" s="12"/>
      <c r="C90" s="42"/>
      <c r="D90" s="12"/>
      <c r="E90" s="42"/>
      <c r="F90" s="12"/>
      <c r="G90" s="12"/>
      <c r="H90" s="12"/>
      <c r="I90" s="12"/>
      <c r="J90" s="12"/>
      <c r="K90" s="12"/>
      <c r="L90" s="43"/>
      <c r="M90" s="20" t="s">
        <v>117</v>
      </c>
      <c r="N90" s="28" t="s">
        <v>306</v>
      </c>
      <c r="O90" s="18"/>
      <c r="P90" s="18"/>
      <c r="Q90" s="18"/>
      <c r="R90" s="22"/>
      <c r="S90" s="12"/>
      <c r="T90" s="12"/>
    </row>
    <row r="91" spans="1:20" s="1" customFormat="1" x14ac:dyDescent="0.4">
      <c r="A91" s="12"/>
      <c r="B91" s="12"/>
      <c r="C91" s="42"/>
      <c r="D91" s="12"/>
      <c r="E91" s="42"/>
      <c r="F91" s="12"/>
      <c r="G91" s="12"/>
      <c r="H91" s="12"/>
      <c r="I91" s="12"/>
      <c r="J91" s="12"/>
      <c r="K91" s="12"/>
      <c r="L91" s="43"/>
      <c r="M91" s="20" t="s">
        <v>118</v>
      </c>
      <c r="N91" s="28" t="s">
        <v>342</v>
      </c>
      <c r="O91" s="18"/>
      <c r="P91" s="18"/>
      <c r="Q91" s="18"/>
      <c r="R91" s="22"/>
      <c r="S91" s="12"/>
      <c r="T91" s="12"/>
    </row>
    <row r="92" spans="1:20" s="1" customFormat="1" x14ac:dyDescent="0.4">
      <c r="A92" s="12"/>
      <c r="B92" s="12"/>
      <c r="C92" s="42"/>
      <c r="D92" s="12"/>
      <c r="E92" s="42"/>
      <c r="F92" s="12"/>
      <c r="G92" s="12"/>
      <c r="H92" s="12"/>
      <c r="I92" s="12"/>
      <c r="J92" s="12"/>
      <c r="K92" s="12"/>
      <c r="L92" s="43"/>
      <c r="M92" s="20" t="s">
        <v>119</v>
      </c>
      <c r="N92" s="28" t="s">
        <v>343</v>
      </c>
      <c r="O92" s="18"/>
      <c r="P92" s="18"/>
      <c r="Q92" s="18"/>
      <c r="R92" s="22"/>
      <c r="S92" s="12"/>
      <c r="T92" s="12"/>
    </row>
    <row r="93" spans="1:20" s="1" customFormat="1" x14ac:dyDescent="0.4">
      <c r="A93" s="12"/>
      <c r="B93" s="12"/>
      <c r="C93" s="42"/>
      <c r="D93" s="12"/>
      <c r="E93" s="42"/>
      <c r="F93" s="12"/>
      <c r="G93" s="12"/>
      <c r="H93" s="12"/>
      <c r="I93" s="12"/>
      <c r="J93" s="12"/>
      <c r="K93" s="12"/>
      <c r="L93" s="43"/>
      <c r="M93" s="20" t="s">
        <v>120</v>
      </c>
      <c r="N93" s="28" t="s">
        <v>307</v>
      </c>
      <c r="O93" s="18"/>
      <c r="P93" s="18"/>
      <c r="Q93" s="18"/>
      <c r="R93" s="22"/>
      <c r="S93" s="12"/>
      <c r="T93" s="12"/>
    </row>
    <row r="94" spans="1:20" s="1" customFormat="1" x14ac:dyDescent="0.4">
      <c r="A94" s="12"/>
      <c r="B94" s="12"/>
      <c r="C94" s="42"/>
      <c r="D94" s="12"/>
      <c r="E94" s="42"/>
      <c r="F94" s="12"/>
      <c r="G94" s="12"/>
      <c r="H94" s="12"/>
      <c r="I94" s="12"/>
      <c r="J94" s="12"/>
      <c r="K94" s="12"/>
      <c r="L94" s="43"/>
      <c r="M94" s="20" t="s">
        <v>121</v>
      </c>
      <c r="N94" s="28" t="s">
        <v>307</v>
      </c>
      <c r="O94" s="18"/>
      <c r="P94" s="18"/>
      <c r="Q94" s="18"/>
      <c r="R94" s="22"/>
      <c r="S94" s="12"/>
      <c r="T94" s="12"/>
    </row>
    <row r="95" spans="1:20" s="1" customFormat="1" x14ac:dyDescent="0.4">
      <c r="A95" s="12"/>
      <c r="B95" s="12"/>
      <c r="C95" s="42"/>
      <c r="D95" s="12"/>
      <c r="E95" s="42"/>
      <c r="F95" s="12"/>
      <c r="G95" s="12"/>
      <c r="H95" s="12"/>
      <c r="I95" s="12"/>
      <c r="J95" s="12"/>
      <c r="K95" s="12"/>
      <c r="L95" s="43"/>
      <c r="M95" s="20" t="s">
        <v>122</v>
      </c>
      <c r="N95" s="28" t="s">
        <v>307</v>
      </c>
      <c r="O95" s="18"/>
      <c r="P95" s="18"/>
      <c r="Q95" s="18"/>
      <c r="R95" s="22"/>
      <c r="S95" s="12"/>
      <c r="T95" s="12"/>
    </row>
    <row r="96" spans="1:20" s="1" customFormat="1" x14ac:dyDescent="0.4">
      <c r="A96" s="12"/>
      <c r="B96" s="12"/>
      <c r="C96" s="42"/>
      <c r="D96" s="12"/>
      <c r="E96" s="42"/>
      <c r="F96" s="12"/>
      <c r="G96" s="12"/>
      <c r="H96" s="12"/>
      <c r="I96" s="12"/>
      <c r="J96" s="12"/>
      <c r="K96" s="12"/>
      <c r="L96" s="43"/>
      <c r="M96" s="20" t="s">
        <v>123</v>
      </c>
      <c r="N96" s="28" t="s">
        <v>307</v>
      </c>
      <c r="O96" s="18"/>
      <c r="P96" s="18"/>
      <c r="Q96" s="18"/>
      <c r="R96" s="22"/>
      <c r="S96" s="12"/>
      <c r="T96" s="12"/>
    </row>
    <row r="97" spans="1:20" s="1" customFormat="1" x14ac:dyDescent="0.4">
      <c r="A97" s="12"/>
      <c r="B97" s="12"/>
      <c r="C97" s="42"/>
      <c r="D97" s="12"/>
      <c r="E97" s="42"/>
      <c r="F97" s="12"/>
      <c r="G97" s="12"/>
      <c r="H97" s="12"/>
      <c r="I97" s="12"/>
      <c r="J97" s="12"/>
      <c r="K97" s="12"/>
      <c r="L97" s="43"/>
      <c r="M97" s="20" t="s">
        <v>124</v>
      </c>
      <c r="N97" s="28" t="s">
        <v>344</v>
      </c>
      <c r="O97" s="18"/>
      <c r="P97" s="18"/>
      <c r="Q97" s="18"/>
      <c r="R97" s="22"/>
      <c r="S97" s="12"/>
      <c r="T97" s="12"/>
    </row>
    <row r="98" spans="1:20" s="1" customFormat="1" x14ac:dyDescent="0.4">
      <c r="A98" s="12"/>
      <c r="B98" s="12"/>
      <c r="C98" s="42"/>
      <c r="D98" s="12"/>
      <c r="E98" s="42"/>
      <c r="F98" s="12"/>
      <c r="G98" s="12"/>
      <c r="H98" s="12"/>
      <c r="I98" s="12"/>
      <c r="J98" s="12"/>
      <c r="K98" s="12"/>
      <c r="L98" s="43"/>
      <c r="M98" s="20" t="s">
        <v>125</v>
      </c>
      <c r="N98" s="28" t="s">
        <v>307</v>
      </c>
      <c r="O98" s="18"/>
      <c r="P98" s="18"/>
      <c r="Q98" s="18"/>
      <c r="R98" s="22"/>
      <c r="S98" s="12"/>
      <c r="T98" s="12"/>
    </row>
    <row r="99" spans="1:20" s="1" customFormat="1" x14ac:dyDescent="0.4">
      <c r="A99" s="12"/>
      <c r="B99" s="12"/>
      <c r="C99" s="42"/>
      <c r="D99" s="12"/>
      <c r="E99" s="42"/>
      <c r="F99" s="12"/>
      <c r="G99" s="12"/>
      <c r="H99" s="12"/>
      <c r="I99" s="12"/>
      <c r="J99" s="12"/>
      <c r="K99" s="12"/>
      <c r="L99" s="43"/>
      <c r="M99" s="20" t="s">
        <v>126</v>
      </c>
      <c r="N99" s="28" t="s">
        <v>307</v>
      </c>
      <c r="O99" s="18"/>
      <c r="P99" s="18"/>
      <c r="Q99" s="18"/>
      <c r="R99" s="22"/>
      <c r="S99" s="12"/>
      <c r="T99" s="12"/>
    </row>
    <row r="100" spans="1:20" s="1" customFormat="1" x14ac:dyDescent="0.4">
      <c r="A100" s="12"/>
      <c r="B100" s="12"/>
      <c r="C100" s="42"/>
      <c r="D100" s="12"/>
      <c r="E100" s="42"/>
      <c r="F100" s="12"/>
      <c r="G100" s="12"/>
      <c r="H100" s="12"/>
      <c r="I100" s="12"/>
      <c r="J100" s="12"/>
      <c r="K100" s="12"/>
      <c r="L100" s="43"/>
      <c r="M100" s="20" t="s">
        <v>127</v>
      </c>
      <c r="N100" s="28" t="s">
        <v>345</v>
      </c>
      <c r="O100" s="18"/>
      <c r="P100" s="18"/>
      <c r="Q100" s="18"/>
      <c r="R100" s="22"/>
      <c r="S100" s="12"/>
      <c r="T100" s="12"/>
    </row>
    <row r="101" spans="1:20" s="1" customFormat="1" x14ac:dyDescent="0.4">
      <c r="A101" s="12"/>
      <c r="B101" s="12"/>
      <c r="C101" s="42"/>
      <c r="D101" s="12"/>
      <c r="E101" s="42"/>
      <c r="F101" s="12"/>
      <c r="G101" s="12"/>
      <c r="H101" s="12"/>
      <c r="I101" s="12"/>
      <c r="J101" s="12"/>
      <c r="K101" s="12"/>
      <c r="L101" s="43"/>
      <c r="M101" s="20" t="s">
        <v>128</v>
      </c>
      <c r="N101" s="28" t="s">
        <v>307</v>
      </c>
      <c r="O101" s="18"/>
      <c r="P101" s="18"/>
      <c r="Q101" s="18"/>
      <c r="R101" s="22"/>
      <c r="S101" s="12"/>
      <c r="T101" s="12"/>
    </row>
    <row r="102" spans="1:20" s="1" customFormat="1" x14ac:dyDescent="0.4">
      <c r="A102" s="12"/>
      <c r="B102" s="12"/>
      <c r="C102" s="42"/>
      <c r="D102" s="12"/>
      <c r="E102" s="42"/>
      <c r="F102" s="12"/>
      <c r="G102" s="12"/>
      <c r="H102" s="12"/>
      <c r="I102" s="12"/>
      <c r="J102" s="12"/>
      <c r="K102" s="12"/>
      <c r="L102" s="43"/>
      <c r="M102" s="20" t="s">
        <v>129</v>
      </c>
      <c r="N102" s="28" t="s">
        <v>307</v>
      </c>
      <c r="O102" s="18"/>
      <c r="P102" s="18"/>
      <c r="Q102" s="18"/>
      <c r="R102" s="22"/>
      <c r="S102" s="12"/>
      <c r="T102" s="12"/>
    </row>
    <row r="103" spans="1:20" s="1" customFormat="1" x14ac:dyDescent="0.4">
      <c r="A103" s="12"/>
      <c r="B103" s="12"/>
      <c r="C103" s="42"/>
      <c r="D103" s="12"/>
      <c r="E103" s="42"/>
      <c r="F103" s="12"/>
      <c r="G103" s="12"/>
      <c r="H103" s="12"/>
      <c r="I103" s="12"/>
      <c r="J103" s="12"/>
      <c r="K103" s="12"/>
      <c r="L103" s="43"/>
      <c r="M103" s="20" t="s">
        <v>130</v>
      </c>
      <c r="N103" s="28" t="s">
        <v>346</v>
      </c>
      <c r="O103" s="18"/>
      <c r="P103" s="18"/>
      <c r="Q103" s="18"/>
      <c r="R103" s="22"/>
      <c r="S103" s="12"/>
      <c r="T103" s="12"/>
    </row>
    <row r="104" spans="1:20" s="1" customFormat="1" x14ac:dyDescent="0.4">
      <c r="A104" s="12"/>
      <c r="B104" s="12"/>
      <c r="C104" s="42"/>
      <c r="D104" s="12"/>
      <c r="E104" s="42"/>
      <c r="F104" s="12"/>
      <c r="G104" s="12"/>
      <c r="H104" s="12"/>
      <c r="I104" s="12"/>
      <c r="J104" s="12"/>
      <c r="K104" s="12"/>
      <c r="L104" s="43"/>
      <c r="M104" s="20" t="s">
        <v>131</v>
      </c>
      <c r="N104" s="28" t="s">
        <v>307</v>
      </c>
      <c r="O104" s="18"/>
      <c r="P104" s="18"/>
      <c r="Q104" s="18"/>
      <c r="R104" s="22"/>
      <c r="S104" s="12"/>
      <c r="T104" s="12"/>
    </row>
    <row r="105" spans="1:20" s="1" customFormat="1" x14ac:dyDescent="0.4">
      <c r="A105" s="12"/>
      <c r="B105" s="12"/>
      <c r="C105" s="42"/>
      <c r="D105" s="12"/>
      <c r="E105" s="42"/>
      <c r="F105" s="12"/>
      <c r="G105" s="12"/>
      <c r="H105" s="12"/>
      <c r="I105" s="12"/>
      <c r="J105" s="12"/>
      <c r="K105" s="12"/>
      <c r="L105" s="43"/>
      <c r="M105" s="20" t="s">
        <v>132</v>
      </c>
      <c r="N105" s="28" t="s">
        <v>307</v>
      </c>
      <c r="O105" s="18"/>
      <c r="P105" s="18"/>
      <c r="Q105" s="18"/>
      <c r="R105" s="22"/>
      <c r="S105" s="12"/>
      <c r="T105" s="12"/>
    </row>
    <row r="106" spans="1:20" s="1" customFormat="1" x14ac:dyDescent="0.4">
      <c r="A106" s="12"/>
      <c r="B106" s="12"/>
      <c r="C106" s="42"/>
      <c r="D106" s="12"/>
      <c r="E106" s="42"/>
      <c r="F106" s="12"/>
      <c r="G106" s="12"/>
      <c r="H106" s="12"/>
      <c r="I106" s="12"/>
      <c r="J106" s="12"/>
      <c r="K106" s="12"/>
      <c r="L106" s="43"/>
      <c r="M106" s="20" t="s">
        <v>133</v>
      </c>
      <c r="N106" s="28" t="s">
        <v>307</v>
      </c>
      <c r="O106" s="18"/>
      <c r="P106" s="18"/>
      <c r="Q106" s="18"/>
      <c r="R106" s="22"/>
      <c r="S106" s="12"/>
      <c r="T106" s="12"/>
    </row>
    <row r="107" spans="1:20" s="1" customFormat="1" x14ac:dyDescent="0.4">
      <c r="A107" s="12"/>
      <c r="B107" s="12"/>
      <c r="C107" s="42"/>
      <c r="D107" s="12"/>
      <c r="E107" s="42"/>
      <c r="F107" s="12"/>
      <c r="G107" s="12"/>
      <c r="H107" s="12"/>
      <c r="I107" s="12"/>
      <c r="J107" s="12"/>
      <c r="K107" s="12"/>
      <c r="L107" s="43"/>
      <c r="M107" s="20" t="s">
        <v>134</v>
      </c>
      <c r="N107" s="28" t="s">
        <v>307</v>
      </c>
      <c r="O107" s="18"/>
      <c r="P107" s="18"/>
      <c r="Q107" s="18"/>
      <c r="R107" s="22"/>
      <c r="S107" s="12"/>
      <c r="T107" s="12"/>
    </row>
    <row r="108" spans="1:20" s="1" customFormat="1" x14ac:dyDescent="0.4">
      <c r="A108" s="12"/>
      <c r="B108" s="12"/>
      <c r="C108" s="42"/>
      <c r="D108" s="12"/>
      <c r="E108" s="42"/>
      <c r="F108" s="12"/>
      <c r="G108" s="12"/>
      <c r="H108" s="12"/>
      <c r="I108" s="12"/>
      <c r="J108" s="12"/>
      <c r="K108" s="12"/>
      <c r="L108" s="43"/>
      <c r="M108" s="20" t="s">
        <v>135</v>
      </c>
      <c r="N108" s="28" t="s">
        <v>307</v>
      </c>
      <c r="O108" s="18"/>
      <c r="P108" s="18"/>
      <c r="Q108" s="18"/>
      <c r="R108" s="22"/>
      <c r="S108" s="12"/>
      <c r="T108" s="12"/>
    </row>
    <row r="109" spans="1:20" s="1" customFormat="1" x14ac:dyDescent="0.4">
      <c r="A109" s="12"/>
      <c r="B109" s="12"/>
      <c r="C109" s="42"/>
      <c r="D109" s="12"/>
      <c r="E109" s="42"/>
      <c r="F109" s="12"/>
      <c r="G109" s="12"/>
      <c r="H109" s="12"/>
      <c r="I109" s="12"/>
      <c r="J109" s="12"/>
      <c r="K109" s="12"/>
      <c r="L109" s="43"/>
      <c r="M109" s="20" t="s">
        <v>136</v>
      </c>
      <c r="N109" s="28" t="s">
        <v>306</v>
      </c>
      <c r="O109" s="18"/>
      <c r="P109" s="18"/>
      <c r="Q109" s="18"/>
      <c r="R109" s="22"/>
      <c r="S109" s="12"/>
      <c r="T109" s="12"/>
    </row>
    <row r="110" spans="1:20" s="1" customFormat="1" x14ac:dyDescent="0.4">
      <c r="A110" s="12"/>
      <c r="B110" s="12"/>
      <c r="C110" s="42"/>
      <c r="D110" s="12"/>
      <c r="E110" s="42"/>
      <c r="F110" s="12"/>
      <c r="G110" s="12"/>
      <c r="H110" s="12"/>
      <c r="I110" s="12"/>
      <c r="J110" s="12"/>
      <c r="K110" s="12"/>
      <c r="L110" s="43"/>
      <c r="M110" s="20" t="s">
        <v>137</v>
      </c>
      <c r="N110" s="28" t="s">
        <v>306</v>
      </c>
      <c r="O110" s="18"/>
      <c r="P110" s="18"/>
      <c r="Q110" s="18"/>
      <c r="R110" s="22"/>
      <c r="S110" s="12"/>
      <c r="T110" s="12"/>
    </row>
    <row r="111" spans="1:20" s="1" customFormat="1" x14ac:dyDescent="0.4">
      <c r="A111" s="12"/>
      <c r="B111" s="12"/>
      <c r="C111" s="42"/>
      <c r="D111" s="12"/>
      <c r="E111" s="42"/>
      <c r="F111" s="12"/>
      <c r="G111" s="12"/>
      <c r="H111" s="12"/>
      <c r="I111" s="12"/>
      <c r="J111" s="12"/>
      <c r="K111" s="12"/>
      <c r="L111" s="43"/>
      <c r="M111" s="20" t="s">
        <v>138</v>
      </c>
      <c r="N111" s="28" t="s">
        <v>306</v>
      </c>
      <c r="O111" s="18"/>
      <c r="P111" s="18"/>
      <c r="Q111" s="18"/>
      <c r="R111" s="22"/>
      <c r="S111" s="12"/>
      <c r="T111" s="12"/>
    </row>
    <row r="112" spans="1:20" s="1" customFormat="1" x14ac:dyDescent="0.4">
      <c r="A112" s="12"/>
      <c r="B112" s="12"/>
      <c r="C112" s="42"/>
      <c r="D112" s="12"/>
      <c r="E112" s="42"/>
      <c r="F112" s="12"/>
      <c r="G112" s="12"/>
      <c r="H112" s="12"/>
      <c r="I112" s="12"/>
      <c r="J112" s="12"/>
      <c r="K112" s="12"/>
      <c r="L112" s="43"/>
      <c r="M112" s="20" t="s">
        <v>139</v>
      </c>
      <c r="N112" s="28" t="s">
        <v>306</v>
      </c>
      <c r="O112" s="18"/>
      <c r="P112" s="18"/>
      <c r="Q112" s="18"/>
      <c r="R112" s="22"/>
      <c r="S112" s="12"/>
      <c r="T112" s="12"/>
    </row>
    <row r="113" spans="1:20" s="1" customFormat="1" x14ac:dyDescent="0.4">
      <c r="A113" s="12"/>
      <c r="B113" s="12"/>
      <c r="C113" s="42"/>
      <c r="D113" s="12"/>
      <c r="E113" s="42"/>
      <c r="F113" s="12"/>
      <c r="G113" s="12"/>
      <c r="H113" s="12"/>
      <c r="I113" s="12"/>
      <c r="J113" s="12"/>
      <c r="K113" s="12"/>
      <c r="L113" s="43"/>
      <c r="M113" s="20" t="s">
        <v>140</v>
      </c>
      <c r="N113" s="28" t="s">
        <v>306</v>
      </c>
      <c r="O113" s="18"/>
      <c r="P113" s="18"/>
      <c r="Q113" s="18"/>
      <c r="R113" s="22"/>
      <c r="S113" s="12"/>
      <c r="T113" s="12"/>
    </row>
    <row r="114" spans="1:20" s="1" customFormat="1" x14ac:dyDescent="0.4">
      <c r="A114" s="12"/>
      <c r="B114" s="12"/>
      <c r="C114" s="42"/>
      <c r="D114" s="12"/>
      <c r="E114" s="42"/>
      <c r="F114" s="12"/>
      <c r="G114" s="12"/>
      <c r="H114" s="12"/>
      <c r="I114" s="12"/>
      <c r="J114" s="12"/>
      <c r="K114" s="12"/>
      <c r="L114" s="43"/>
      <c r="M114" s="20" t="s">
        <v>141</v>
      </c>
      <c r="N114" s="28" t="s">
        <v>306</v>
      </c>
      <c r="O114" s="18"/>
      <c r="P114" s="18"/>
      <c r="Q114" s="18"/>
      <c r="R114" s="22"/>
      <c r="S114" s="12"/>
      <c r="T114" s="12"/>
    </row>
    <row r="115" spans="1:20" s="1" customFormat="1" x14ac:dyDescent="0.4">
      <c r="A115" s="12"/>
      <c r="B115" s="12"/>
      <c r="C115" s="42"/>
      <c r="D115" s="12"/>
      <c r="E115" s="42"/>
      <c r="F115" s="12"/>
      <c r="G115" s="12"/>
      <c r="H115" s="12"/>
      <c r="I115" s="12"/>
      <c r="J115" s="12"/>
      <c r="K115" s="12"/>
      <c r="L115" s="43"/>
      <c r="M115" s="20" t="s">
        <v>142</v>
      </c>
      <c r="N115" s="28" t="s">
        <v>342</v>
      </c>
      <c r="O115" s="18"/>
      <c r="P115" s="18"/>
      <c r="Q115" s="18"/>
      <c r="R115" s="22"/>
      <c r="S115" s="12"/>
      <c r="T115" s="12"/>
    </row>
    <row r="116" spans="1:20" s="1" customFormat="1" x14ac:dyDescent="0.4">
      <c r="A116" s="12"/>
      <c r="B116" s="12"/>
      <c r="C116" s="42"/>
      <c r="D116" s="12"/>
      <c r="E116" s="42"/>
      <c r="F116" s="12"/>
      <c r="G116" s="12"/>
      <c r="H116" s="12"/>
      <c r="I116" s="12"/>
      <c r="J116" s="12"/>
      <c r="K116" s="12"/>
      <c r="L116" s="43"/>
      <c r="M116" s="20" t="s">
        <v>143</v>
      </c>
      <c r="N116" s="28" t="s">
        <v>306</v>
      </c>
      <c r="O116" s="18"/>
      <c r="P116" s="18"/>
      <c r="Q116" s="18"/>
      <c r="R116" s="22"/>
      <c r="S116" s="12"/>
      <c r="T116" s="12"/>
    </row>
    <row r="117" spans="1:20" s="1" customFormat="1" x14ac:dyDescent="0.4">
      <c r="A117" s="12"/>
      <c r="B117" s="12"/>
      <c r="C117" s="42"/>
      <c r="D117" s="12"/>
      <c r="E117" s="42"/>
      <c r="F117" s="12"/>
      <c r="G117" s="12"/>
      <c r="H117" s="12"/>
      <c r="I117" s="12"/>
      <c r="J117" s="12"/>
      <c r="K117" s="12"/>
      <c r="L117" s="43"/>
      <c r="M117" s="20" t="s">
        <v>144</v>
      </c>
      <c r="N117" s="28" t="s">
        <v>306</v>
      </c>
      <c r="O117" s="18"/>
      <c r="P117" s="18"/>
      <c r="Q117" s="18"/>
      <c r="R117" s="22"/>
      <c r="S117" s="12"/>
      <c r="T117" s="12"/>
    </row>
    <row r="118" spans="1:20" s="1" customFormat="1" x14ac:dyDescent="0.4">
      <c r="A118" s="12"/>
      <c r="B118" s="12"/>
      <c r="C118" s="42"/>
      <c r="D118" s="12"/>
      <c r="E118" s="42"/>
      <c r="F118" s="12"/>
      <c r="G118" s="12"/>
      <c r="H118" s="12"/>
      <c r="I118" s="12"/>
      <c r="J118" s="12"/>
      <c r="K118" s="12"/>
      <c r="L118" s="43"/>
      <c r="M118" s="20" t="s">
        <v>145</v>
      </c>
      <c r="N118" s="28" t="s">
        <v>306</v>
      </c>
      <c r="O118" s="18"/>
      <c r="P118" s="18"/>
      <c r="Q118" s="18"/>
      <c r="R118" s="22"/>
      <c r="S118" s="12"/>
      <c r="T118" s="12"/>
    </row>
    <row r="119" spans="1:20" s="1" customFormat="1" x14ac:dyDescent="0.4">
      <c r="A119" s="12"/>
      <c r="B119" s="12"/>
      <c r="C119" s="42"/>
      <c r="D119" s="12"/>
      <c r="E119" s="42"/>
      <c r="F119" s="12"/>
      <c r="G119" s="12"/>
      <c r="H119" s="12"/>
      <c r="I119" s="12"/>
      <c r="J119" s="12"/>
      <c r="K119" s="12"/>
      <c r="L119" s="43"/>
      <c r="M119" s="20" t="s">
        <v>146</v>
      </c>
      <c r="N119" s="28" t="s">
        <v>306</v>
      </c>
      <c r="O119" s="18"/>
      <c r="P119" s="18"/>
      <c r="Q119" s="18"/>
      <c r="R119" s="22"/>
      <c r="S119" s="12"/>
      <c r="T119" s="12"/>
    </row>
    <row r="120" spans="1:20" s="1" customFormat="1" x14ac:dyDescent="0.4">
      <c r="A120" s="12"/>
      <c r="B120" s="12"/>
      <c r="C120" s="42"/>
      <c r="D120" s="12"/>
      <c r="E120" s="42"/>
      <c r="F120" s="12"/>
      <c r="G120" s="12"/>
      <c r="H120" s="12"/>
      <c r="I120" s="12"/>
      <c r="J120" s="12"/>
      <c r="K120" s="12"/>
      <c r="L120" s="43"/>
      <c r="M120" s="20" t="s">
        <v>147</v>
      </c>
      <c r="N120" s="28" t="s">
        <v>306</v>
      </c>
      <c r="O120" s="18"/>
      <c r="P120" s="18"/>
      <c r="Q120" s="18"/>
      <c r="R120" s="22"/>
      <c r="S120" s="12"/>
      <c r="T120" s="12"/>
    </row>
    <row r="121" spans="1:20" s="1" customFormat="1" x14ac:dyDescent="0.4">
      <c r="A121" s="12"/>
      <c r="B121" s="12"/>
      <c r="C121" s="42"/>
      <c r="D121" s="12"/>
      <c r="E121" s="42"/>
      <c r="F121" s="12"/>
      <c r="G121" s="12"/>
      <c r="H121" s="12"/>
      <c r="I121" s="12"/>
      <c r="J121" s="12"/>
      <c r="K121" s="12"/>
      <c r="L121" s="43"/>
      <c r="M121" s="20" t="s">
        <v>148</v>
      </c>
      <c r="N121" s="28" t="s">
        <v>306</v>
      </c>
      <c r="O121" s="18"/>
      <c r="P121" s="18"/>
      <c r="Q121" s="18"/>
      <c r="R121" s="22"/>
      <c r="S121" s="12"/>
      <c r="T121" s="12"/>
    </row>
    <row r="122" spans="1:20" s="1" customFormat="1" x14ac:dyDescent="0.4">
      <c r="A122" s="12"/>
      <c r="B122" s="12"/>
      <c r="C122" s="42"/>
      <c r="D122" s="12"/>
      <c r="E122" s="42"/>
      <c r="F122" s="12"/>
      <c r="G122" s="12"/>
      <c r="H122" s="12"/>
      <c r="I122" s="12"/>
      <c r="J122" s="12"/>
      <c r="K122" s="12"/>
      <c r="L122" s="43"/>
      <c r="M122" s="20" t="s">
        <v>149</v>
      </c>
      <c r="N122" s="28" t="s">
        <v>343</v>
      </c>
      <c r="O122" s="18"/>
      <c r="P122" s="18"/>
      <c r="Q122" s="18"/>
      <c r="R122" s="22"/>
      <c r="S122" s="12"/>
      <c r="T122" s="12"/>
    </row>
    <row r="123" spans="1:20" s="1" customFormat="1" x14ac:dyDescent="0.4">
      <c r="A123" s="12"/>
      <c r="B123" s="12"/>
      <c r="C123" s="42"/>
      <c r="D123" s="12"/>
      <c r="E123" s="42"/>
      <c r="F123" s="12"/>
      <c r="G123" s="12"/>
      <c r="H123" s="12"/>
      <c r="I123" s="12"/>
      <c r="J123" s="12"/>
      <c r="K123" s="12"/>
      <c r="L123" s="43"/>
      <c r="M123" s="20" t="s">
        <v>150</v>
      </c>
      <c r="N123" s="28" t="s">
        <v>306</v>
      </c>
      <c r="O123" s="18"/>
      <c r="P123" s="18"/>
      <c r="Q123" s="18"/>
      <c r="R123" s="22"/>
      <c r="S123" s="12"/>
      <c r="T123" s="12"/>
    </row>
    <row r="124" spans="1:20" s="1" customFormat="1" x14ac:dyDescent="0.4">
      <c r="A124" s="12"/>
      <c r="B124" s="12"/>
      <c r="C124" s="42"/>
      <c r="D124" s="12"/>
      <c r="E124" s="42"/>
      <c r="F124" s="12"/>
      <c r="G124" s="12"/>
      <c r="H124" s="12"/>
      <c r="I124" s="12"/>
      <c r="J124" s="12"/>
      <c r="K124" s="12"/>
      <c r="L124" s="43"/>
      <c r="M124" s="20" t="s">
        <v>151</v>
      </c>
      <c r="N124" s="28" t="s">
        <v>306</v>
      </c>
      <c r="O124" s="18"/>
      <c r="P124" s="18"/>
      <c r="Q124" s="18"/>
      <c r="R124" s="22"/>
      <c r="S124" s="12"/>
      <c r="T124" s="12"/>
    </row>
    <row r="125" spans="1:20" s="1" customFormat="1" x14ac:dyDescent="0.4">
      <c r="A125" s="12"/>
      <c r="B125" s="12"/>
      <c r="C125" s="42"/>
      <c r="D125" s="12"/>
      <c r="E125" s="42"/>
      <c r="F125" s="12"/>
      <c r="G125" s="12"/>
      <c r="H125" s="12"/>
      <c r="I125" s="12"/>
      <c r="J125" s="12"/>
      <c r="K125" s="12"/>
      <c r="L125" s="43"/>
      <c r="M125" s="20" t="s">
        <v>152</v>
      </c>
      <c r="N125" s="28" t="s">
        <v>306</v>
      </c>
      <c r="O125" s="18"/>
      <c r="P125" s="18"/>
      <c r="Q125" s="18"/>
      <c r="R125" s="22"/>
      <c r="S125" s="12"/>
      <c r="T125" s="12"/>
    </row>
    <row r="126" spans="1:20" s="1" customFormat="1" x14ac:dyDescent="0.4">
      <c r="A126" s="12"/>
      <c r="B126" s="12"/>
      <c r="C126" s="42"/>
      <c r="D126" s="12"/>
      <c r="E126" s="42"/>
      <c r="F126" s="12"/>
      <c r="G126" s="12"/>
      <c r="H126" s="12"/>
      <c r="I126" s="12"/>
      <c r="J126" s="12"/>
      <c r="K126" s="12"/>
      <c r="L126" s="43"/>
      <c r="M126" s="20" t="s">
        <v>153</v>
      </c>
      <c r="N126" s="28" t="s">
        <v>306</v>
      </c>
      <c r="O126" s="18"/>
      <c r="P126" s="18"/>
      <c r="Q126" s="18"/>
      <c r="R126" s="22"/>
      <c r="S126" s="12"/>
      <c r="T126" s="12"/>
    </row>
    <row r="127" spans="1:20" s="1" customFormat="1" x14ac:dyDescent="0.4">
      <c r="A127" s="12"/>
      <c r="B127" s="12"/>
      <c r="C127" s="42"/>
      <c r="D127" s="12"/>
      <c r="E127" s="42"/>
      <c r="F127" s="12"/>
      <c r="G127" s="12"/>
      <c r="H127" s="12"/>
      <c r="I127" s="12"/>
      <c r="J127" s="12"/>
      <c r="K127" s="12"/>
      <c r="L127" s="43"/>
      <c r="M127" s="20" t="s">
        <v>154</v>
      </c>
      <c r="N127" s="28" t="s">
        <v>306</v>
      </c>
      <c r="O127" s="18"/>
      <c r="P127" s="18"/>
      <c r="Q127" s="18"/>
      <c r="R127" s="22"/>
      <c r="S127" s="12"/>
      <c r="T127" s="12"/>
    </row>
    <row r="128" spans="1:20" s="1" customFormat="1" x14ac:dyDescent="0.4">
      <c r="A128" s="12"/>
      <c r="B128" s="12"/>
      <c r="C128" s="42"/>
      <c r="D128" s="12"/>
      <c r="E128" s="42"/>
      <c r="F128" s="12"/>
      <c r="G128" s="12"/>
      <c r="H128" s="12"/>
      <c r="I128" s="12"/>
      <c r="J128" s="12"/>
      <c r="K128" s="12"/>
      <c r="L128" s="43"/>
      <c r="M128" s="20" t="s">
        <v>155</v>
      </c>
      <c r="N128" s="28" t="s">
        <v>306</v>
      </c>
      <c r="O128" s="18"/>
      <c r="P128" s="18"/>
      <c r="Q128" s="18"/>
      <c r="R128" s="22"/>
      <c r="S128" s="12"/>
      <c r="T128" s="12"/>
    </row>
    <row r="129" spans="1:20" s="1" customFormat="1" x14ac:dyDescent="0.4">
      <c r="A129" s="12"/>
      <c r="B129" s="12"/>
      <c r="C129" s="42"/>
      <c r="D129" s="12"/>
      <c r="E129" s="42"/>
      <c r="F129" s="12"/>
      <c r="G129" s="12"/>
      <c r="H129" s="12"/>
      <c r="I129" s="12"/>
      <c r="J129" s="12"/>
      <c r="K129" s="12"/>
      <c r="L129" s="43"/>
      <c r="M129" s="20" t="s">
        <v>156</v>
      </c>
      <c r="N129" s="28" t="s">
        <v>306</v>
      </c>
      <c r="O129" s="18"/>
      <c r="P129" s="18"/>
      <c r="Q129" s="18"/>
      <c r="R129" s="22"/>
      <c r="S129" s="12"/>
      <c r="T129" s="12"/>
    </row>
    <row r="130" spans="1:20" s="1" customFormat="1" x14ac:dyDescent="0.4">
      <c r="A130" s="12"/>
      <c r="B130" s="12"/>
      <c r="C130" s="42"/>
      <c r="D130" s="12"/>
      <c r="E130" s="42"/>
      <c r="F130" s="12"/>
      <c r="G130" s="12"/>
      <c r="H130" s="12"/>
      <c r="I130" s="12"/>
      <c r="J130" s="12"/>
      <c r="K130" s="12"/>
      <c r="L130" s="43"/>
      <c r="M130" s="20" t="s">
        <v>157</v>
      </c>
      <c r="N130" s="28" t="s">
        <v>306</v>
      </c>
      <c r="O130" s="18"/>
      <c r="P130" s="18"/>
      <c r="Q130" s="18"/>
      <c r="R130" s="22"/>
      <c r="S130" s="12"/>
      <c r="T130" s="12"/>
    </row>
    <row r="131" spans="1:20" s="1" customFormat="1" x14ac:dyDescent="0.4">
      <c r="A131" s="12"/>
      <c r="B131" s="12"/>
      <c r="C131" s="42"/>
      <c r="D131" s="12"/>
      <c r="E131" s="42"/>
      <c r="F131" s="12"/>
      <c r="G131" s="12"/>
      <c r="H131" s="12"/>
      <c r="I131" s="12"/>
      <c r="J131" s="12"/>
      <c r="K131" s="12"/>
      <c r="L131" s="43"/>
      <c r="M131" s="20" t="s">
        <v>158</v>
      </c>
      <c r="N131" s="28" t="s">
        <v>347</v>
      </c>
      <c r="O131" s="18"/>
      <c r="P131" s="18"/>
      <c r="Q131" s="18"/>
      <c r="R131" s="22"/>
      <c r="S131" s="12"/>
      <c r="T131" s="12"/>
    </row>
    <row r="132" spans="1:20" s="1" customFormat="1" x14ac:dyDescent="0.4">
      <c r="A132" s="12"/>
      <c r="B132" s="12"/>
      <c r="C132" s="42"/>
      <c r="D132" s="12"/>
      <c r="E132" s="42"/>
      <c r="F132" s="12"/>
      <c r="G132" s="12"/>
      <c r="H132" s="12"/>
      <c r="I132" s="12"/>
      <c r="J132" s="12"/>
      <c r="K132" s="12"/>
      <c r="L132" s="43"/>
      <c r="M132" s="20" t="s">
        <v>159</v>
      </c>
      <c r="N132" s="28" t="s">
        <v>306</v>
      </c>
      <c r="O132" s="18"/>
      <c r="P132" s="18"/>
      <c r="Q132" s="18"/>
      <c r="R132" s="22"/>
      <c r="S132" s="12"/>
      <c r="T132" s="12"/>
    </row>
    <row r="133" spans="1:20" s="1" customFormat="1" x14ac:dyDescent="0.4">
      <c r="A133" s="12"/>
      <c r="B133" s="12"/>
      <c r="C133" s="42"/>
      <c r="D133" s="12"/>
      <c r="E133" s="42"/>
      <c r="F133" s="12"/>
      <c r="G133" s="12"/>
      <c r="H133" s="12"/>
      <c r="I133" s="12"/>
      <c r="J133" s="12"/>
      <c r="K133" s="12"/>
      <c r="L133" s="43"/>
      <c r="M133" s="20" t="s">
        <v>160</v>
      </c>
      <c r="N133" s="28" t="s">
        <v>306</v>
      </c>
      <c r="O133" s="18"/>
      <c r="P133" s="18"/>
      <c r="Q133" s="18"/>
      <c r="R133" s="22"/>
      <c r="S133" s="12"/>
      <c r="T133" s="12"/>
    </row>
    <row r="134" spans="1:20" s="1" customFormat="1" x14ac:dyDescent="0.4">
      <c r="A134" s="12"/>
      <c r="B134" s="12"/>
      <c r="C134" s="42"/>
      <c r="D134" s="12"/>
      <c r="E134" s="42"/>
      <c r="F134" s="12"/>
      <c r="G134" s="12"/>
      <c r="H134" s="12"/>
      <c r="I134" s="12"/>
      <c r="J134" s="12"/>
      <c r="K134" s="12"/>
      <c r="L134" s="43"/>
      <c r="M134" s="20" t="s">
        <v>161</v>
      </c>
      <c r="N134" s="28" t="s">
        <v>348</v>
      </c>
      <c r="O134" s="18"/>
      <c r="P134" s="18"/>
      <c r="Q134" s="18"/>
      <c r="R134" s="22"/>
      <c r="S134" s="12"/>
      <c r="T134" s="12"/>
    </row>
    <row r="135" spans="1:20" s="1" customFormat="1" x14ac:dyDescent="0.4">
      <c r="A135" s="12"/>
      <c r="B135" s="12"/>
      <c r="C135" s="42"/>
      <c r="D135" s="12"/>
      <c r="E135" s="42"/>
      <c r="F135" s="12"/>
      <c r="G135" s="12"/>
      <c r="H135" s="12"/>
      <c r="I135" s="12"/>
      <c r="J135" s="12"/>
      <c r="K135" s="12"/>
      <c r="L135" s="43"/>
      <c r="M135" s="20" t="s">
        <v>162</v>
      </c>
      <c r="N135" s="28" t="s">
        <v>306</v>
      </c>
      <c r="O135" s="18"/>
      <c r="P135" s="18"/>
      <c r="Q135" s="18"/>
      <c r="R135" s="22"/>
      <c r="S135" s="12"/>
      <c r="T135" s="12"/>
    </row>
    <row r="136" spans="1:20" s="1" customFormat="1" x14ac:dyDescent="0.4">
      <c r="A136" s="12"/>
      <c r="B136" s="12"/>
      <c r="C136" s="42"/>
      <c r="D136" s="12"/>
      <c r="E136" s="42"/>
      <c r="F136" s="12"/>
      <c r="G136" s="12"/>
      <c r="H136" s="12"/>
      <c r="I136" s="12"/>
      <c r="J136" s="12"/>
      <c r="K136" s="12"/>
      <c r="L136" s="43"/>
      <c r="M136" s="20" t="s">
        <v>163</v>
      </c>
      <c r="N136" s="28" t="s">
        <v>306</v>
      </c>
      <c r="O136" s="18"/>
      <c r="P136" s="18"/>
      <c r="Q136" s="18"/>
      <c r="R136" s="22"/>
      <c r="S136" s="12"/>
      <c r="T136" s="12"/>
    </row>
    <row r="137" spans="1:20" s="1" customFormat="1" x14ac:dyDescent="0.4">
      <c r="A137" s="12"/>
      <c r="B137" s="12"/>
      <c r="C137" s="42"/>
      <c r="D137" s="12"/>
      <c r="E137" s="42"/>
      <c r="F137" s="12"/>
      <c r="G137" s="12"/>
      <c r="H137" s="12"/>
      <c r="I137" s="12"/>
      <c r="J137" s="12"/>
      <c r="K137" s="12"/>
      <c r="L137" s="43"/>
      <c r="M137" s="20" t="s">
        <v>164</v>
      </c>
      <c r="N137" s="28" t="s">
        <v>306</v>
      </c>
      <c r="O137" s="18"/>
      <c r="P137" s="18"/>
      <c r="Q137" s="18"/>
      <c r="R137" s="22"/>
      <c r="S137" s="12"/>
      <c r="T137" s="12"/>
    </row>
    <row r="138" spans="1:20" s="1" customFormat="1" x14ac:dyDescent="0.4">
      <c r="A138" s="12"/>
      <c r="B138" s="12"/>
      <c r="C138" s="42"/>
      <c r="D138" s="12"/>
      <c r="E138" s="42"/>
      <c r="F138" s="12"/>
      <c r="G138" s="12"/>
      <c r="H138" s="12"/>
      <c r="I138" s="12"/>
      <c r="J138" s="12"/>
      <c r="K138" s="12"/>
      <c r="L138" s="43"/>
      <c r="M138" s="20" t="s">
        <v>165</v>
      </c>
      <c r="N138" s="28" t="s">
        <v>306</v>
      </c>
      <c r="O138" s="18"/>
      <c r="P138" s="18"/>
      <c r="Q138" s="18"/>
      <c r="R138" s="22"/>
      <c r="S138" s="12"/>
      <c r="T138" s="12"/>
    </row>
    <row r="139" spans="1:20" s="1" customFormat="1" x14ac:dyDescent="0.4">
      <c r="A139" s="12"/>
      <c r="B139" s="12"/>
      <c r="C139" s="42"/>
      <c r="D139" s="12"/>
      <c r="E139" s="42"/>
      <c r="F139" s="12"/>
      <c r="G139" s="12"/>
      <c r="H139" s="12"/>
      <c r="I139" s="12"/>
      <c r="J139" s="12"/>
      <c r="K139" s="12"/>
      <c r="L139" s="43"/>
      <c r="M139" s="20" t="s">
        <v>166</v>
      </c>
      <c r="N139" s="28" t="s">
        <v>306</v>
      </c>
      <c r="O139" s="18"/>
      <c r="P139" s="18"/>
      <c r="Q139" s="18"/>
      <c r="R139" s="22"/>
      <c r="S139" s="12"/>
      <c r="T139" s="12"/>
    </row>
    <row r="140" spans="1:20" s="1" customFormat="1" x14ac:dyDescent="0.4">
      <c r="A140" s="12"/>
      <c r="B140" s="12"/>
      <c r="C140" s="42"/>
      <c r="D140" s="12"/>
      <c r="E140" s="42"/>
      <c r="F140" s="12"/>
      <c r="G140" s="12"/>
      <c r="H140" s="12"/>
      <c r="I140" s="12"/>
      <c r="J140" s="12"/>
      <c r="K140" s="12"/>
      <c r="L140" s="43"/>
      <c r="M140" s="20" t="s">
        <v>167</v>
      </c>
      <c r="N140" s="28" t="s">
        <v>306</v>
      </c>
      <c r="O140" s="18"/>
      <c r="P140" s="18"/>
      <c r="Q140" s="18"/>
      <c r="R140" s="22"/>
      <c r="S140" s="12"/>
      <c r="T140" s="12"/>
    </row>
    <row r="141" spans="1:20" s="1" customFormat="1" x14ac:dyDescent="0.4">
      <c r="A141" s="12"/>
      <c r="B141" s="12"/>
      <c r="C141" s="42"/>
      <c r="D141" s="12"/>
      <c r="E141" s="42"/>
      <c r="F141" s="12"/>
      <c r="G141" s="12"/>
      <c r="H141" s="12"/>
      <c r="I141" s="12"/>
      <c r="J141" s="12"/>
      <c r="K141" s="12"/>
      <c r="L141" s="43"/>
      <c r="M141" s="20" t="s">
        <v>168</v>
      </c>
      <c r="N141" s="28" t="s">
        <v>307</v>
      </c>
      <c r="O141" s="18"/>
      <c r="P141" s="18"/>
      <c r="Q141" s="18"/>
      <c r="R141" s="22"/>
      <c r="S141" s="12"/>
      <c r="T141" s="12"/>
    </row>
    <row r="142" spans="1:20" s="1" customFormat="1" x14ac:dyDescent="0.4">
      <c r="A142" s="12"/>
      <c r="B142" s="12"/>
      <c r="C142" s="42"/>
      <c r="D142" s="12"/>
      <c r="E142" s="42"/>
      <c r="F142" s="12"/>
      <c r="G142" s="12"/>
      <c r="H142" s="12"/>
      <c r="I142" s="12"/>
      <c r="J142" s="12"/>
      <c r="K142" s="12"/>
      <c r="L142" s="43"/>
      <c r="M142" s="20" t="s">
        <v>169</v>
      </c>
      <c r="N142" s="28" t="s">
        <v>306</v>
      </c>
      <c r="O142" s="18"/>
      <c r="P142" s="18"/>
      <c r="Q142" s="18"/>
      <c r="R142" s="22"/>
      <c r="S142" s="12"/>
      <c r="T142" s="12"/>
    </row>
    <row r="143" spans="1:20" s="1" customFormat="1" x14ac:dyDescent="0.4">
      <c r="A143" s="12"/>
      <c r="B143" s="12"/>
      <c r="C143" s="42"/>
      <c r="D143" s="12"/>
      <c r="E143" s="42"/>
      <c r="F143" s="12"/>
      <c r="G143" s="12"/>
      <c r="H143" s="12"/>
      <c r="I143" s="12"/>
      <c r="J143" s="12"/>
      <c r="K143" s="12"/>
      <c r="L143" s="43"/>
      <c r="M143" s="20" t="s">
        <v>170</v>
      </c>
      <c r="N143" s="28" t="s">
        <v>307</v>
      </c>
      <c r="O143" s="18"/>
      <c r="P143" s="18"/>
      <c r="Q143" s="18"/>
      <c r="R143" s="22"/>
      <c r="S143" s="12"/>
      <c r="T143" s="12"/>
    </row>
    <row r="144" spans="1:20" s="1" customFormat="1" x14ac:dyDescent="0.4">
      <c r="A144" s="12"/>
      <c r="B144" s="12"/>
      <c r="C144" s="42"/>
      <c r="D144" s="12"/>
      <c r="E144" s="42"/>
      <c r="F144" s="12"/>
      <c r="G144" s="12"/>
      <c r="H144" s="12"/>
      <c r="I144" s="12"/>
      <c r="J144" s="12"/>
      <c r="K144" s="12"/>
      <c r="L144" s="43"/>
      <c r="M144" s="20" t="s">
        <v>171</v>
      </c>
      <c r="N144" s="28" t="s">
        <v>306</v>
      </c>
      <c r="O144" s="18"/>
      <c r="P144" s="18"/>
      <c r="Q144" s="18"/>
      <c r="R144" s="22"/>
      <c r="S144" s="12"/>
      <c r="T144" s="12"/>
    </row>
    <row r="145" spans="1:20" s="1" customFormat="1" x14ac:dyDescent="0.4">
      <c r="A145" s="12"/>
      <c r="B145" s="12"/>
      <c r="C145" s="42"/>
      <c r="D145" s="12"/>
      <c r="E145" s="42"/>
      <c r="F145" s="12"/>
      <c r="G145" s="12"/>
      <c r="H145" s="12"/>
      <c r="I145" s="12"/>
      <c r="J145" s="12"/>
      <c r="K145" s="12"/>
      <c r="L145" s="43"/>
      <c r="M145" s="20" t="s">
        <v>172</v>
      </c>
      <c r="N145" s="28" t="s">
        <v>306</v>
      </c>
      <c r="O145" s="18"/>
      <c r="P145" s="18"/>
      <c r="Q145" s="18"/>
      <c r="R145" s="22"/>
      <c r="S145" s="12"/>
      <c r="T145" s="12"/>
    </row>
    <row r="146" spans="1:20" s="1" customFormat="1" x14ac:dyDescent="0.4">
      <c r="A146" s="12"/>
      <c r="B146" s="12"/>
      <c r="C146" s="42"/>
      <c r="D146" s="12"/>
      <c r="E146" s="42"/>
      <c r="F146" s="12"/>
      <c r="G146" s="12"/>
      <c r="H146" s="12"/>
      <c r="I146" s="12"/>
      <c r="J146" s="12"/>
      <c r="K146" s="12"/>
      <c r="L146" s="43"/>
      <c r="M146" s="20" t="s">
        <v>173</v>
      </c>
      <c r="N146" s="28" t="s">
        <v>346</v>
      </c>
      <c r="O146" s="18"/>
      <c r="P146" s="18"/>
      <c r="Q146" s="18"/>
      <c r="R146" s="22"/>
      <c r="S146" s="12"/>
      <c r="T146" s="12"/>
    </row>
    <row r="147" spans="1:20" s="1" customFormat="1" x14ac:dyDescent="0.4">
      <c r="A147" s="12"/>
      <c r="B147" s="12"/>
      <c r="C147" s="42"/>
      <c r="D147" s="12"/>
      <c r="E147" s="42"/>
      <c r="F147" s="12"/>
      <c r="G147" s="12"/>
      <c r="H147" s="12"/>
      <c r="I147" s="12"/>
      <c r="J147" s="12"/>
      <c r="K147" s="12"/>
      <c r="L147" s="43"/>
      <c r="M147" s="20" t="s">
        <v>174</v>
      </c>
      <c r="N147" s="28" t="s">
        <v>306</v>
      </c>
      <c r="O147" s="18"/>
      <c r="P147" s="18"/>
      <c r="Q147" s="18"/>
      <c r="R147" s="22"/>
      <c r="S147" s="12"/>
      <c r="T147" s="12"/>
    </row>
    <row r="148" spans="1:20" s="1" customFormat="1" x14ac:dyDescent="0.4">
      <c r="A148" s="12"/>
      <c r="B148" s="12"/>
      <c r="C148" s="42"/>
      <c r="D148" s="12"/>
      <c r="E148" s="42"/>
      <c r="F148" s="12"/>
      <c r="G148" s="12"/>
      <c r="H148" s="12"/>
      <c r="I148" s="12"/>
      <c r="J148" s="12"/>
      <c r="K148" s="12"/>
      <c r="L148" s="43"/>
      <c r="M148" s="20" t="s">
        <v>175</v>
      </c>
      <c r="N148" s="28" t="s">
        <v>306</v>
      </c>
      <c r="O148" s="18"/>
      <c r="P148" s="18"/>
      <c r="Q148" s="18"/>
      <c r="R148" s="22"/>
      <c r="S148" s="12"/>
      <c r="T148" s="12"/>
    </row>
    <row r="149" spans="1:20" s="1" customFormat="1" x14ac:dyDescent="0.4">
      <c r="A149" s="12"/>
      <c r="B149" s="12"/>
      <c r="C149" s="42"/>
      <c r="D149" s="12"/>
      <c r="E149" s="42"/>
      <c r="F149" s="12"/>
      <c r="G149" s="12"/>
      <c r="H149" s="12"/>
      <c r="I149" s="12"/>
      <c r="J149" s="12"/>
      <c r="K149" s="12"/>
      <c r="L149" s="43"/>
      <c r="M149" s="20" t="s">
        <v>176</v>
      </c>
      <c r="N149" s="28" t="s">
        <v>306</v>
      </c>
      <c r="O149" s="18"/>
      <c r="P149" s="18"/>
      <c r="Q149" s="18"/>
      <c r="R149" s="22"/>
      <c r="S149" s="12"/>
      <c r="T149" s="12"/>
    </row>
    <row r="150" spans="1:20" s="1" customFormat="1" x14ac:dyDescent="0.4">
      <c r="A150" s="12"/>
      <c r="B150" s="12"/>
      <c r="C150" s="42"/>
      <c r="D150" s="12"/>
      <c r="E150" s="42"/>
      <c r="F150" s="12"/>
      <c r="G150" s="12"/>
      <c r="H150" s="12"/>
      <c r="I150" s="12"/>
      <c r="J150" s="12"/>
      <c r="K150" s="12"/>
      <c r="L150" s="43"/>
      <c r="M150" s="20" t="s">
        <v>177</v>
      </c>
      <c r="N150" s="28" t="s">
        <v>349</v>
      </c>
      <c r="O150" s="18"/>
      <c r="P150" s="18"/>
      <c r="Q150" s="18"/>
      <c r="R150" s="22"/>
      <c r="S150" s="12"/>
      <c r="T150" s="12"/>
    </row>
    <row r="151" spans="1:20" s="1" customFormat="1" x14ac:dyDescent="0.4">
      <c r="A151" s="12"/>
      <c r="B151" s="12"/>
      <c r="C151" s="42"/>
      <c r="D151" s="12"/>
      <c r="E151" s="42"/>
      <c r="F151" s="12"/>
      <c r="G151" s="12"/>
      <c r="H151" s="12"/>
      <c r="I151" s="12"/>
      <c r="J151" s="12"/>
      <c r="K151" s="12"/>
      <c r="L151" s="43"/>
      <c r="M151" s="20" t="s">
        <v>178</v>
      </c>
      <c r="N151" s="28" t="s">
        <v>306</v>
      </c>
      <c r="O151" s="18"/>
      <c r="P151" s="18"/>
      <c r="Q151" s="18"/>
      <c r="R151" s="22"/>
      <c r="S151" s="12"/>
      <c r="T151" s="12"/>
    </row>
    <row r="152" spans="1:20" s="1" customFormat="1" x14ac:dyDescent="0.4">
      <c r="A152" s="12"/>
      <c r="B152" s="12"/>
      <c r="C152" s="42"/>
      <c r="D152" s="12"/>
      <c r="E152" s="42"/>
      <c r="F152" s="12"/>
      <c r="G152" s="12"/>
      <c r="H152" s="12"/>
      <c r="I152" s="12"/>
      <c r="J152" s="12"/>
      <c r="K152" s="12"/>
      <c r="L152" s="43"/>
      <c r="M152" s="20" t="s">
        <v>179</v>
      </c>
      <c r="N152" s="28" t="s">
        <v>306</v>
      </c>
      <c r="O152" s="18"/>
      <c r="P152" s="18"/>
      <c r="Q152" s="18"/>
      <c r="R152" s="22"/>
      <c r="S152" s="12"/>
      <c r="T152" s="12"/>
    </row>
    <row r="153" spans="1:20" s="1" customFormat="1" x14ac:dyDescent="0.4">
      <c r="A153" s="12"/>
      <c r="B153" s="12"/>
      <c r="C153" s="42"/>
      <c r="D153" s="12"/>
      <c r="E153" s="42"/>
      <c r="F153" s="12"/>
      <c r="G153" s="12"/>
      <c r="H153" s="12"/>
      <c r="I153" s="12"/>
      <c r="J153" s="12"/>
      <c r="K153" s="12"/>
      <c r="L153" s="43"/>
      <c r="M153" s="20" t="s">
        <v>180</v>
      </c>
      <c r="N153" s="28" t="s">
        <v>306</v>
      </c>
      <c r="O153" s="18"/>
      <c r="P153" s="18"/>
      <c r="Q153" s="18"/>
      <c r="R153" s="22"/>
      <c r="S153" s="12"/>
      <c r="T153" s="12"/>
    </row>
    <row r="154" spans="1:20" s="1" customFormat="1" x14ac:dyDescent="0.4">
      <c r="A154" s="12"/>
      <c r="B154" s="12"/>
      <c r="C154" s="42"/>
      <c r="D154" s="12"/>
      <c r="E154" s="42"/>
      <c r="F154" s="12"/>
      <c r="G154" s="12"/>
      <c r="H154" s="12"/>
      <c r="I154" s="12"/>
      <c r="J154" s="12"/>
      <c r="K154" s="12"/>
      <c r="L154" s="43"/>
      <c r="M154" s="20" t="s">
        <v>181</v>
      </c>
      <c r="N154" s="28" t="s">
        <v>307</v>
      </c>
      <c r="O154" s="18"/>
      <c r="P154" s="18"/>
      <c r="Q154" s="18"/>
      <c r="R154" s="22"/>
      <c r="S154" s="12"/>
      <c r="T154" s="12"/>
    </row>
    <row r="155" spans="1:20" s="1" customFormat="1" x14ac:dyDescent="0.4">
      <c r="A155" s="12"/>
      <c r="B155" s="12"/>
      <c r="C155" s="42"/>
      <c r="D155" s="12"/>
      <c r="E155" s="42"/>
      <c r="F155" s="12"/>
      <c r="G155" s="12"/>
      <c r="H155" s="12"/>
      <c r="I155" s="12"/>
      <c r="J155" s="12"/>
      <c r="K155" s="12"/>
      <c r="L155" s="43"/>
      <c r="M155" s="20" t="s">
        <v>182</v>
      </c>
      <c r="N155" s="28" t="s">
        <v>306</v>
      </c>
      <c r="O155" s="18"/>
      <c r="P155" s="18"/>
      <c r="Q155" s="18"/>
      <c r="R155" s="22"/>
      <c r="S155" s="12"/>
      <c r="T155" s="12"/>
    </row>
    <row r="156" spans="1:20" s="1" customFormat="1" x14ac:dyDescent="0.4">
      <c r="A156" s="12"/>
      <c r="B156" s="12"/>
      <c r="C156" s="42"/>
      <c r="D156" s="12"/>
      <c r="E156" s="42"/>
      <c r="F156" s="12"/>
      <c r="G156" s="12"/>
      <c r="H156" s="12"/>
      <c r="I156" s="12"/>
      <c r="J156" s="12"/>
      <c r="K156" s="12"/>
      <c r="L156" s="43"/>
      <c r="M156" s="20" t="s">
        <v>183</v>
      </c>
      <c r="N156" s="28" t="s">
        <v>306</v>
      </c>
      <c r="O156" s="18"/>
      <c r="P156" s="18"/>
      <c r="Q156" s="18"/>
      <c r="R156" s="22"/>
      <c r="S156" s="12"/>
      <c r="T156" s="12"/>
    </row>
    <row r="157" spans="1:20" s="1" customFormat="1" x14ac:dyDescent="0.4">
      <c r="A157" s="12"/>
      <c r="B157" s="12"/>
      <c r="C157" s="42"/>
      <c r="D157" s="12"/>
      <c r="E157" s="42"/>
      <c r="F157" s="12"/>
      <c r="G157" s="12"/>
      <c r="H157" s="12"/>
      <c r="I157" s="12"/>
      <c r="J157" s="12"/>
      <c r="K157" s="12"/>
      <c r="L157" s="43"/>
      <c r="M157" s="20" t="s">
        <v>184</v>
      </c>
      <c r="N157" s="28" t="s">
        <v>309</v>
      </c>
      <c r="O157" s="18"/>
      <c r="P157" s="18"/>
      <c r="Q157" s="18"/>
      <c r="R157" s="22"/>
      <c r="S157" s="12"/>
      <c r="T157" s="12"/>
    </row>
    <row r="158" spans="1:20" s="1" customFormat="1" x14ac:dyDescent="0.4">
      <c r="A158" s="12"/>
      <c r="B158" s="12"/>
      <c r="C158" s="42"/>
      <c r="D158" s="12"/>
      <c r="E158" s="42"/>
      <c r="F158" s="12"/>
      <c r="G158" s="12"/>
      <c r="H158" s="12"/>
      <c r="I158" s="12"/>
      <c r="J158" s="12"/>
      <c r="K158" s="12"/>
      <c r="L158" s="43"/>
      <c r="M158" s="20" t="s">
        <v>185</v>
      </c>
      <c r="N158" s="28" t="s">
        <v>306</v>
      </c>
      <c r="O158" s="18"/>
      <c r="P158" s="18"/>
      <c r="Q158" s="18"/>
      <c r="R158" s="22"/>
      <c r="S158" s="12"/>
      <c r="T158" s="12"/>
    </row>
    <row r="159" spans="1:20" s="1" customFormat="1" x14ac:dyDescent="0.4">
      <c r="A159" s="12"/>
      <c r="B159" s="12"/>
      <c r="C159" s="42"/>
      <c r="D159" s="12"/>
      <c r="E159" s="42"/>
      <c r="F159" s="12"/>
      <c r="G159" s="12"/>
      <c r="H159" s="12"/>
      <c r="I159" s="12"/>
      <c r="J159" s="12"/>
      <c r="K159" s="12"/>
      <c r="L159" s="43"/>
      <c r="M159" s="20" t="s">
        <v>186</v>
      </c>
      <c r="N159" s="28" t="s">
        <v>307</v>
      </c>
      <c r="O159" s="18"/>
      <c r="P159" s="18"/>
      <c r="Q159" s="18"/>
      <c r="R159" s="22"/>
      <c r="S159" s="12"/>
      <c r="T159" s="12"/>
    </row>
    <row r="160" spans="1:20" s="1" customFormat="1" x14ac:dyDescent="0.4">
      <c r="A160" s="12"/>
      <c r="B160" s="12"/>
      <c r="C160" s="42"/>
      <c r="D160" s="12"/>
      <c r="E160" s="42"/>
      <c r="F160" s="12"/>
      <c r="G160" s="12"/>
      <c r="H160" s="12"/>
      <c r="I160" s="12"/>
      <c r="J160" s="12"/>
      <c r="K160" s="12"/>
      <c r="L160" s="43"/>
      <c r="M160" s="20" t="s">
        <v>187</v>
      </c>
      <c r="N160" s="28" t="s">
        <v>344</v>
      </c>
      <c r="O160" s="18"/>
      <c r="P160" s="18"/>
      <c r="Q160" s="18"/>
      <c r="R160" s="22"/>
      <c r="S160" s="12"/>
      <c r="T160" s="12"/>
    </row>
    <row r="161" spans="1:20" s="1" customFormat="1" x14ac:dyDescent="0.4">
      <c r="A161" s="12"/>
      <c r="B161" s="12"/>
      <c r="C161" s="42"/>
      <c r="D161" s="12"/>
      <c r="E161" s="42"/>
      <c r="F161" s="12"/>
      <c r="G161" s="12"/>
      <c r="H161" s="12"/>
      <c r="I161" s="12"/>
      <c r="J161" s="12"/>
      <c r="K161" s="12"/>
      <c r="L161" s="43"/>
      <c r="M161" s="20" t="s">
        <v>188</v>
      </c>
      <c r="N161" s="28" t="s">
        <v>306</v>
      </c>
      <c r="O161" s="18"/>
      <c r="P161" s="18"/>
      <c r="Q161" s="18"/>
      <c r="R161" s="22"/>
      <c r="S161" s="12"/>
      <c r="T161" s="12"/>
    </row>
    <row r="162" spans="1:20" s="1" customFormat="1" x14ac:dyDescent="0.4">
      <c r="A162" s="12"/>
      <c r="B162" s="12"/>
      <c r="C162" s="42"/>
      <c r="D162" s="12"/>
      <c r="E162" s="42"/>
      <c r="F162" s="12"/>
      <c r="G162" s="12"/>
      <c r="H162" s="12"/>
      <c r="I162" s="12"/>
      <c r="J162" s="12"/>
      <c r="K162" s="12"/>
      <c r="L162" s="43"/>
      <c r="M162" s="20" t="s">
        <v>189</v>
      </c>
      <c r="N162" s="28" t="s">
        <v>306</v>
      </c>
      <c r="O162" s="18"/>
      <c r="P162" s="18"/>
      <c r="Q162" s="18"/>
      <c r="R162" s="22"/>
      <c r="S162" s="12"/>
      <c r="T162" s="12"/>
    </row>
    <row r="163" spans="1:20" s="1" customFormat="1" x14ac:dyDescent="0.4">
      <c r="A163" s="12"/>
      <c r="B163" s="12"/>
      <c r="C163" s="42"/>
      <c r="D163" s="12"/>
      <c r="E163" s="42"/>
      <c r="F163" s="12"/>
      <c r="G163" s="12"/>
      <c r="H163" s="12"/>
      <c r="I163" s="12"/>
      <c r="J163" s="12"/>
      <c r="K163" s="12"/>
      <c r="L163" s="43"/>
      <c r="M163" s="20" t="s">
        <v>190</v>
      </c>
      <c r="N163" s="28" t="s">
        <v>307</v>
      </c>
      <c r="O163" s="18"/>
      <c r="P163" s="18"/>
      <c r="Q163" s="18"/>
      <c r="R163" s="22"/>
      <c r="S163" s="12"/>
      <c r="T163" s="12"/>
    </row>
    <row r="164" spans="1:20" s="1" customFormat="1" x14ac:dyDescent="0.4">
      <c r="A164" s="12"/>
      <c r="B164" s="12"/>
      <c r="C164" s="42"/>
      <c r="D164" s="12"/>
      <c r="E164" s="42"/>
      <c r="F164" s="12"/>
      <c r="G164" s="12"/>
      <c r="H164" s="12"/>
      <c r="I164" s="12"/>
      <c r="J164" s="12"/>
      <c r="K164" s="12"/>
      <c r="L164" s="43"/>
      <c r="M164" s="20" t="s">
        <v>191</v>
      </c>
      <c r="N164" s="28" t="s">
        <v>306</v>
      </c>
      <c r="O164" s="18"/>
      <c r="P164" s="18"/>
      <c r="Q164" s="18"/>
      <c r="R164" s="22"/>
      <c r="S164" s="12"/>
      <c r="T164" s="12"/>
    </row>
    <row r="165" spans="1:20" s="1" customFormat="1" x14ac:dyDescent="0.4">
      <c r="A165" s="12"/>
      <c r="B165" s="12"/>
      <c r="C165" s="42"/>
      <c r="D165" s="12"/>
      <c r="E165" s="42"/>
      <c r="F165" s="12"/>
      <c r="G165" s="12"/>
      <c r="H165" s="12"/>
      <c r="I165" s="12"/>
      <c r="J165" s="12"/>
      <c r="K165" s="12"/>
      <c r="L165" s="43"/>
      <c r="M165" s="20" t="s">
        <v>192</v>
      </c>
      <c r="N165" s="28" t="s">
        <v>306</v>
      </c>
      <c r="O165" s="18"/>
      <c r="P165" s="18"/>
      <c r="Q165" s="18"/>
      <c r="R165" s="22"/>
      <c r="S165" s="12"/>
      <c r="T165" s="12"/>
    </row>
    <row r="166" spans="1:20" s="1" customFormat="1" x14ac:dyDescent="0.4">
      <c r="A166" s="12"/>
      <c r="B166" s="12"/>
      <c r="C166" s="42"/>
      <c r="D166" s="12"/>
      <c r="E166" s="42"/>
      <c r="F166" s="12"/>
      <c r="G166" s="12"/>
      <c r="H166" s="12"/>
      <c r="I166" s="12"/>
      <c r="J166" s="12"/>
      <c r="K166" s="12"/>
      <c r="L166" s="43"/>
      <c r="M166" s="20" t="s">
        <v>193</v>
      </c>
      <c r="N166" s="28" t="s">
        <v>309</v>
      </c>
      <c r="O166" s="18"/>
      <c r="P166" s="18"/>
      <c r="Q166" s="18"/>
      <c r="R166" s="22"/>
      <c r="S166" s="12"/>
      <c r="T166" s="12"/>
    </row>
    <row r="167" spans="1:20" s="1" customFormat="1" x14ac:dyDescent="0.4">
      <c r="A167" s="12"/>
      <c r="B167" s="12"/>
      <c r="C167" s="42"/>
      <c r="D167" s="12"/>
      <c r="E167" s="42"/>
      <c r="F167" s="12"/>
      <c r="G167" s="12"/>
      <c r="H167" s="12"/>
      <c r="I167" s="12"/>
      <c r="J167" s="12"/>
      <c r="K167" s="12"/>
      <c r="L167" s="43"/>
      <c r="M167" s="20" t="s">
        <v>194</v>
      </c>
      <c r="N167" s="28" t="s">
        <v>307</v>
      </c>
      <c r="O167" s="18"/>
      <c r="P167" s="18"/>
      <c r="Q167" s="18"/>
      <c r="R167" s="22"/>
      <c r="S167" s="12"/>
      <c r="T167" s="12"/>
    </row>
    <row r="168" spans="1:20" s="1" customFormat="1" x14ac:dyDescent="0.4">
      <c r="A168" s="12"/>
      <c r="B168" s="12"/>
      <c r="C168" s="42"/>
      <c r="D168" s="12"/>
      <c r="E168" s="42"/>
      <c r="F168" s="12"/>
      <c r="G168" s="12"/>
      <c r="H168" s="12"/>
      <c r="I168" s="12"/>
      <c r="J168" s="12"/>
      <c r="K168" s="12"/>
      <c r="L168" s="43"/>
      <c r="M168" s="20" t="s">
        <v>195</v>
      </c>
      <c r="N168" s="28" t="s">
        <v>306</v>
      </c>
      <c r="O168" s="18"/>
      <c r="P168" s="18"/>
      <c r="Q168" s="18"/>
      <c r="R168" s="22"/>
      <c r="S168" s="12"/>
      <c r="T168" s="12"/>
    </row>
    <row r="169" spans="1:20" s="1" customFormat="1" x14ac:dyDescent="0.4">
      <c r="A169" s="12"/>
      <c r="B169" s="12"/>
      <c r="C169" s="42"/>
      <c r="D169" s="12"/>
      <c r="E169" s="42"/>
      <c r="F169" s="12"/>
      <c r="G169" s="12"/>
      <c r="H169" s="12"/>
      <c r="I169" s="12"/>
      <c r="J169" s="12"/>
      <c r="K169" s="12"/>
      <c r="L169" s="43"/>
      <c r="M169" s="20" t="s">
        <v>196</v>
      </c>
      <c r="N169" s="28" t="s">
        <v>306</v>
      </c>
      <c r="O169" s="18"/>
      <c r="P169" s="18"/>
      <c r="Q169" s="18"/>
      <c r="R169" s="22"/>
      <c r="S169" s="12"/>
      <c r="T169" s="12"/>
    </row>
    <row r="170" spans="1:20" s="1" customFormat="1" x14ac:dyDescent="0.4">
      <c r="A170" s="12"/>
      <c r="B170" s="12"/>
      <c r="C170" s="42"/>
      <c r="D170" s="12"/>
      <c r="E170" s="42"/>
      <c r="F170" s="12"/>
      <c r="G170" s="12"/>
      <c r="H170" s="12"/>
      <c r="I170" s="12"/>
      <c r="J170" s="12"/>
      <c r="K170" s="12"/>
      <c r="L170" s="43"/>
      <c r="M170" s="20" t="s">
        <v>197</v>
      </c>
      <c r="N170" s="28" t="s">
        <v>306</v>
      </c>
      <c r="O170" s="18"/>
      <c r="P170" s="18"/>
      <c r="Q170" s="18"/>
      <c r="R170" s="22"/>
      <c r="S170" s="12"/>
      <c r="T170" s="12"/>
    </row>
    <row r="171" spans="1:20" s="1" customFormat="1" x14ac:dyDescent="0.4">
      <c r="A171" s="12"/>
      <c r="B171" s="12"/>
      <c r="C171" s="42"/>
      <c r="D171" s="12"/>
      <c r="E171" s="42"/>
      <c r="F171" s="12"/>
      <c r="G171" s="12"/>
      <c r="H171" s="12"/>
      <c r="I171" s="12"/>
      <c r="J171" s="12"/>
      <c r="K171" s="12"/>
      <c r="L171" s="43"/>
      <c r="M171" s="20" t="s">
        <v>198</v>
      </c>
      <c r="N171" s="28" t="s">
        <v>306</v>
      </c>
      <c r="O171" s="18"/>
      <c r="P171" s="18"/>
      <c r="Q171" s="18"/>
      <c r="R171" s="22"/>
      <c r="S171" s="12"/>
      <c r="T171" s="12"/>
    </row>
    <row r="172" spans="1:20" s="1" customFormat="1" x14ac:dyDescent="0.4">
      <c r="A172" s="12"/>
      <c r="B172" s="12"/>
      <c r="C172" s="42"/>
      <c r="D172" s="12"/>
      <c r="E172" s="42"/>
      <c r="F172" s="12"/>
      <c r="G172" s="12"/>
      <c r="H172" s="12"/>
      <c r="I172" s="12"/>
      <c r="J172" s="12"/>
      <c r="K172" s="12"/>
      <c r="L172" s="43"/>
      <c r="M172" s="20" t="s">
        <v>199</v>
      </c>
      <c r="N172" s="28" t="s">
        <v>306</v>
      </c>
      <c r="O172" s="18"/>
      <c r="P172" s="18"/>
      <c r="Q172" s="18"/>
      <c r="R172" s="22"/>
      <c r="S172" s="12"/>
      <c r="T172" s="12"/>
    </row>
    <row r="173" spans="1:20" s="1" customFormat="1" x14ac:dyDescent="0.4">
      <c r="A173" s="12"/>
      <c r="B173" s="12"/>
      <c r="C173" s="42"/>
      <c r="D173" s="12"/>
      <c r="E173" s="42"/>
      <c r="F173" s="12"/>
      <c r="G173" s="12"/>
      <c r="H173" s="12"/>
      <c r="I173" s="12"/>
      <c r="J173" s="12"/>
      <c r="K173" s="12"/>
      <c r="L173" s="43"/>
      <c r="M173" s="20" t="s">
        <v>200</v>
      </c>
      <c r="N173" s="28" t="s">
        <v>306</v>
      </c>
      <c r="O173" s="18"/>
      <c r="P173" s="18"/>
      <c r="Q173" s="18"/>
      <c r="R173" s="22"/>
      <c r="S173" s="12"/>
      <c r="T173" s="12"/>
    </row>
    <row r="174" spans="1:20" s="1" customFormat="1" x14ac:dyDescent="0.4">
      <c r="A174" s="12"/>
      <c r="B174" s="12"/>
      <c r="C174" s="42"/>
      <c r="D174" s="12"/>
      <c r="E174" s="42"/>
      <c r="F174" s="12"/>
      <c r="G174" s="12"/>
      <c r="H174" s="12"/>
      <c r="I174" s="12"/>
      <c r="J174" s="12"/>
      <c r="K174" s="12"/>
      <c r="L174" s="43"/>
      <c r="M174" s="20" t="s">
        <v>201</v>
      </c>
      <c r="N174" s="28" t="s">
        <v>306</v>
      </c>
      <c r="O174" s="18"/>
      <c r="P174" s="18"/>
      <c r="Q174" s="18"/>
      <c r="R174" s="22"/>
      <c r="S174" s="12"/>
      <c r="T174" s="12"/>
    </row>
    <row r="175" spans="1:20" s="1" customFormat="1" x14ac:dyDescent="0.4">
      <c r="A175" s="12"/>
      <c r="B175" s="12"/>
      <c r="C175" s="42"/>
      <c r="D175" s="12"/>
      <c r="E175" s="42"/>
      <c r="F175" s="12"/>
      <c r="G175" s="12"/>
      <c r="H175" s="12"/>
      <c r="I175" s="12"/>
      <c r="J175" s="12"/>
      <c r="K175" s="12"/>
      <c r="L175" s="43"/>
      <c r="M175" s="20" t="s">
        <v>202</v>
      </c>
      <c r="N175" s="28" t="s">
        <v>306</v>
      </c>
      <c r="O175" s="18"/>
      <c r="P175" s="18"/>
      <c r="Q175" s="18"/>
      <c r="R175" s="22"/>
      <c r="S175" s="12"/>
      <c r="T175" s="12"/>
    </row>
    <row r="176" spans="1:20" s="1" customFormat="1" x14ac:dyDescent="0.4">
      <c r="A176" s="12"/>
      <c r="B176" s="12"/>
      <c r="C176" s="42"/>
      <c r="D176" s="12"/>
      <c r="E176" s="42"/>
      <c r="F176" s="12"/>
      <c r="G176" s="12"/>
      <c r="H176" s="12"/>
      <c r="I176" s="12"/>
      <c r="J176" s="12"/>
      <c r="K176" s="12"/>
      <c r="L176" s="43"/>
      <c r="M176" s="20" t="s">
        <v>203</v>
      </c>
      <c r="N176" s="28" t="s">
        <v>306</v>
      </c>
      <c r="O176" s="18"/>
      <c r="P176" s="18"/>
      <c r="Q176" s="18"/>
      <c r="R176" s="22"/>
      <c r="S176" s="12"/>
      <c r="T176" s="12"/>
    </row>
    <row r="177" spans="1:20" s="1" customFormat="1" x14ac:dyDescent="0.4">
      <c r="A177" s="12"/>
      <c r="B177" s="12"/>
      <c r="C177" s="42"/>
      <c r="D177" s="12"/>
      <c r="E177" s="42"/>
      <c r="F177" s="12"/>
      <c r="G177" s="12"/>
      <c r="H177" s="12"/>
      <c r="I177" s="12"/>
      <c r="J177" s="12"/>
      <c r="K177" s="12"/>
      <c r="L177" s="43"/>
      <c r="M177" s="20" t="s">
        <v>204</v>
      </c>
      <c r="N177" s="28" t="s">
        <v>307</v>
      </c>
      <c r="O177" s="18"/>
      <c r="P177" s="18"/>
      <c r="Q177" s="18"/>
      <c r="R177" s="22"/>
      <c r="S177" s="12"/>
      <c r="T177" s="12"/>
    </row>
    <row r="178" spans="1:20" s="1" customFormat="1" x14ac:dyDescent="0.4">
      <c r="A178" s="12"/>
      <c r="B178" s="12"/>
      <c r="C178" s="42"/>
      <c r="D178" s="12"/>
      <c r="E178" s="42"/>
      <c r="F178" s="12"/>
      <c r="G178" s="12"/>
      <c r="H178" s="12"/>
      <c r="I178" s="12"/>
      <c r="J178" s="12"/>
      <c r="K178" s="12"/>
      <c r="L178" s="43"/>
      <c r="M178" s="20" t="s">
        <v>205</v>
      </c>
      <c r="N178" s="28" t="s">
        <v>345</v>
      </c>
      <c r="O178" s="18"/>
      <c r="P178" s="18"/>
      <c r="Q178" s="18"/>
      <c r="R178" s="22"/>
      <c r="S178" s="12"/>
      <c r="T178" s="12"/>
    </row>
    <row r="179" spans="1:20" s="1" customFormat="1" x14ac:dyDescent="0.4">
      <c r="A179" s="12"/>
      <c r="B179" s="12"/>
      <c r="C179" s="42"/>
      <c r="D179" s="12"/>
      <c r="E179" s="42"/>
      <c r="F179" s="12"/>
      <c r="G179" s="12"/>
      <c r="H179" s="12"/>
      <c r="I179" s="12"/>
      <c r="J179" s="12"/>
      <c r="K179" s="12"/>
      <c r="L179" s="43"/>
      <c r="M179" s="20" t="s">
        <v>206</v>
      </c>
      <c r="N179" s="28" t="s">
        <v>306</v>
      </c>
      <c r="O179" s="18"/>
      <c r="P179" s="18"/>
      <c r="Q179" s="18"/>
      <c r="R179" s="22"/>
      <c r="S179" s="12"/>
      <c r="T179" s="12"/>
    </row>
    <row r="180" spans="1:20" s="1" customFormat="1" x14ac:dyDescent="0.4">
      <c r="A180" s="12"/>
      <c r="B180" s="12"/>
      <c r="C180" s="42"/>
      <c r="D180" s="12"/>
      <c r="E180" s="42"/>
      <c r="F180" s="12"/>
      <c r="G180" s="12"/>
      <c r="H180" s="12"/>
      <c r="I180" s="12"/>
      <c r="J180" s="12"/>
      <c r="K180" s="12"/>
      <c r="L180" s="43"/>
      <c r="M180" s="20" t="s">
        <v>207</v>
      </c>
      <c r="N180" s="28" t="s">
        <v>306</v>
      </c>
      <c r="O180" s="18"/>
      <c r="P180" s="18"/>
      <c r="Q180" s="18"/>
      <c r="R180" s="22"/>
      <c r="S180" s="12"/>
      <c r="T180" s="12"/>
    </row>
    <row r="181" spans="1:20" s="1" customFormat="1" x14ac:dyDescent="0.4">
      <c r="A181" s="12"/>
      <c r="B181" s="12"/>
      <c r="C181" s="42"/>
      <c r="D181" s="12"/>
      <c r="E181" s="42"/>
      <c r="F181" s="12"/>
      <c r="G181" s="12"/>
      <c r="H181" s="12"/>
      <c r="I181" s="12"/>
      <c r="J181" s="12"/>
      <c r="K181" s="12"/>
      <c r="L181" s="43"/>
      <c r="M181" s="20" t="s">
        <v>208</v>
      </c>
      <c r="N181" s="28" t="s">
        <v>350</v>
      </c>
      <c r="O181" s="18"/>
      <c r="P181" s="18"/>
      <c r="Q181" s="18"/>
      <c r="R181" s="22"/>
      <c r="S181" s="12"/>
      <c r="T181" s="12"/>
    </row>
    <row r="182" spans="1:20" s="1" customFormat="1" x14ac:dyDescent="0.4">
      <c r="A182" s="12"/>
      <c r="B182" s="12"/>
      <c r="C182" s="42"/>
      <c r="D182" s="12"/>
      <c r="E182" s="42"/>
      <c r="F182" s="12"/>
      <c r="G182" s="12"/>
      <c r="H182" s="12"/>
      <c r="I182" s="12"/>
      <c r="J182" s="12"/>
      <c r="K182" s="12"/>
      <c r="L182" s="43"/>
      <c r="M182" s="20" t="s">
        <v>209</v>
      </c>
      <c r="N182" s="28" t="s">
        <v>306</v>
      </c>
      <c r="O182" s="18"/>
      <c r="P182" s="18"/>
      <c r="Q182" s="18"/>
      <c r="R182" s="22"/>
      <c r="S182" s="12"/>
      <c r="T182" s="12"/>
    </row>
    <row r="183" spans="1:20" s="1" customFormat="1" x14ac:dyDescent="0.4">
      <c r="A183" s="12"/>
      <c r="B183" s="12"/>
      <c r="C183" s="42"/>
      <c r="D183" s="12"/>
      <c r="E183" s="42"/>
      <c r="F183" s="12"/>
      <c r="G183" s="12"/>
      <c r="H183" s="12"/>
      <c r="I183" s="12"/>
      <c r="J183" s="12"/>
      <c r="K183" s="12"/>
      <c r="L183" s="43"/>
      <c r="M183" s="20" t="s">
        <v>210</v>
      </c>
      <c r="N183" s="28" t="s">
        <v>351</v>
      </c>
      <c r="O183" s="18"/>
      <c r="P183" s="18"/>
      <c r="Q183" s="18"/>
      <c r="R183" s="22"/>
      <c r="S183" s="12"/>
      <c r="T183" s="12"/>
    </row>
    <row r="184" spans="1:20" s="1" customFormat="1" x14ac:dyDescent="0.4">
      <c r="A184" s="12"/>
      <c r="B184" s="12"/>
      <c r="C184" s="42"/>
      <c r="D184" s="12"/>
      <c r="E184" s="42"/>
      <c r="F184" s="12"/>
      <c r="G184" s="12"/>
      <c r="H184" s="12"/>
      <c r="I184" s="12"/>
      <c r="J184" s="12"/>
      <c r="K184" s="12"/>
      <c r="L184" s="43"/>
      <c r="M184" s="20" t="s">
        <v>211</v>
      </c>
      <c r="N184" s="28" t="s">
        <v>306</v>
      </c>
      <c r="O184" s="18"/>
      <c r="P184" s="18"/>
      <c r="Q184" s="18"/>
      <c r="R184" s="22"/>
      <c r="S184" s="12"/>
      <c r="T184" s="12"/>
    </row>
    <row r="185" spans="1:20" s="1" customFormat="1" x14ac:dyDescent="0.4">
      <c r="A185" s="12"/>
      <c r="B185" s="12"/>
      <c r="C185" s="42"/>
      <c r="D185" s="12"/>
      <c r="E185" s="42"/>
      <c r="F185" s="12"/>
      <c r="G185" s="12"/>
      <c r="H185" s="12"/>
      <c r="I185" s="12"/>
      <c r="J185" s="12"/>
      <c r="K185" s="12"/>
      <c r="L185" s="43"/>
      <c r="M185" s="20" t="s">
        <v>212</v>
      </c>
      <c r="N185" s="28" t="s">
        <v>306</v>
      </c>
      <c r="O185" s="18"/>
      <c r="P185" s="18"/>
      <c r="Q185" s="18"/>
      <c r="R185" s="22"/>
      <c r="S185" s="12"/>
      <c r="T185" s="12"/>
    </row>
    <row r="186" spans="1:20" s="1" customFormat="1" x14ac:dyDescent="0.4">
      <c r="A186" s="12"/>
      <c r="B186" s="12"/>
      <c r="C186" s="42"/>
      <c r="D186" s="12"/>
      <c r="E186" s="42"/>
      <c r="F186" s="12"/>
      <c r="G186" s="12"/>
      <c r="H186" s="12"/>
      <c r="I186" s="12"/>
      <c r="J186" s="12"/>
      <c r="K186" s="12"/>
      <c r="L186" s="43"/>
      <c r="M186" s="20" t="s">
        <v>213</v>
      </c>
      <c r="N186" s="28" t="s">
        <v>307</v>
      </c>
      <c r="O186" s="18"/>
      <c r="P186" s="18"/>
      <c r="Q186" s="18"/>
      <c r="R186" s="22"/>
      <c r="S186" s="12"/>
      <c r="T186" s="12"/>
    </row>
    <row r="187" spans="1:20" s="1" customFormat="1" x14ac:dyDescent="0.4">
      <c r="A187" s="12"/>
      <c r="B187" s="12"/>
      <c r="C187" s="42"/>
      <c r="D187" s="12"/>
      <c r="E187" s="42"/>
      <c r="F187" s="12"/>
      <c r="G187" s="12"/>
      <c r="H187" s="12"/>
      <c r="I187" s="12"/>
      <c r="J187" s="12"/>
      <c r="K187" s="12"/>
      <c r="L187" s="43"/>
      <c r="M187" s="20" t="s">
        <v>214</v>
      </c>
      <c r="N187" s="28" t="s">
        <v>306</v>
      </c>
      <c r="O187" s="18"/>
      <c r="P187" s="18"/>
      <c r="Q187" s="18"/>
      <c r="R187" s="22"/>
      <c r="S187" s="12"/>
      <c r="T187" s="12"/>
    </row>
    <row r="188" spans="1:20" s="1" customFormat="1" x14ac:dyDescent="0.4">
      <c r="A188" s="12"/>
      <c r="B188" s="12"/>
      <c r="C188" s="42"/>
      <c r="D188" s="12"/>
      <c r="E188" s="42"/>
      <c r="F188" s="12"/>
      <c r="G188" s="12"/>
      <c r="H188" s="12"/>
      <c r="I188" s="12"/>
      <c r="J188" s="12"/>
      <c r="K188" s="12"/>
      <c r="L188" s="43"/>
      <c r="M188" s="20" t="s">
        <v>215</v>
      </c>
      <c r="N188" s="28" t="s">
        <v>306</v>
      </c>
      <c r="O188" s="18"/>
      <c r="P188" s="18"/>
      <c r="Q188" s="18"/>
      <c r="R188" s="22"/>
      <c r="S188" s="12"/>
      <c r="T188" s="12"/>
    </row>
    <row r="189" spans="1:20" s="1" customFormat="1" x14ac:dyDescent="0.4">
      <c r="A189" s="12"/>
      <c r="B189" s="12"/>
      <c r="C189" s="42"/>
      <c r="D189" s="12"/>
      <c r="E189" s="42"/>
      <c r="F189" s="12"/>
      <c r="G189" s="12"/>
      <c r="H189" s="12"/>
      <c r="I189" s="12"/>
      <c r="J189" s="12"/>
      <c r="K189" s="12"/>
      <c r="L189" s="43"/>
      <c r="M189" s="20" t="s">
        <v>216</v>
      </c>
      <c r="N189" s="28" t="s">
        <v>306</v>
      </c>
      <c r="O189" s="18"/>
      <c r="P189" s="18"/>
      <c r="Q189" s="18"/>
      <c r="R189" s="22"/>
      <c r="S189" s="12"/>
      <c r="T189" s="12"/>
    </row>
    <row r="190" spans="1:20" s="1" customFormat="1" x14ac:dyDescent="0.4">
      <c r="A190" s="12"/>
      <c r="B190" s="12"/>
      <c r="C190" s="42"/>
      <c r="D190" s="12"/>
      <c r="E190" s="42"/>
      <c r="F190" s="12"/>
      <c r="G190" s="12"/>
      <c r="H190" s="12"/>
      <c r="I190" s="12"/>
      <c r="J190" s="12"/>
      <c r="K190" s="12"/>
      <c r="L190" s="43"/>
      <c r="M190" s="20" t="s">
        <v>217</v>
      </c>
      <c r="N190" s="28" t="s">
        <v>307</v>
      </c>
      <c r="O190" s="18"/>
      <c r="P190" s="18"/>
      <c r="Q190" s="18"/>
      <c r="R190" s="22"/>
      <c r="S190" s="12"/>
      <c r="T190" s="12"/>
    </row>
    <row r="191" spans="1:20" s="1" customFormat="1" x14ac:dyDescent="0.4">
      <c r="A191" s="12"/>
      <c r="B191" s="12"/>
      <c r="C191" s="42"/>
      <c r="D191" s="12"/>
      <c r="E191" s="42"/>
      <c r="F191" s="12"/>
      <c r="G191" s="12"/>
      <c r="H191" s="12"/>
      <c r="I191" s="12"/>
      <c r="J191" s="12"/>
      <c r="K191" s="12"/>
      <c r="L191" s="43"/>
      <c r="M191" s="20" t="s">
        <v>218</v>
      </c>
      <c r="N191" s="28" t="s">
        <v>307</v>
      </c>
      <c r="O191" s="18"/>
      <c r="P191" s="18"/>
      <c r="Q191" s="18"/>
      <c r="R191" s="22"/>
      <c r="S191" s="12"/>
      <c r="T191" s="12"/>
    </row>
    <row r="192" spans="1:20" s="1" customFormat="1" x14ac:dyDescent="0.4">
      <c r="A192" s="12"/>
      <c r="B192" s="12"/>
      <c r="C192" s="42"/>
      <c r="D192" s="12"/>
      <c r="E192" s="42"/>
      <c r="F192" s="12"/>
      <c r="G192" s="12"/>
      <c r="H192" s="12"/>
      <c r="I192" s="12"/>
      <c r="J192" s="12"/>
      <c r="K192" s="12"/>
      <c r="L192" s="43"/>
      <c r="M192" s="20" t="s">
        <v>219</v>
      </c>
      <c r="N192" s="28" t="s">
        <v>306</v>
      </c>
      <c r="O192" s="18"/>
      <c r="P192" s="18"/>
      <c r="Q192" s="18"/>
      <c r="R192" s="22"/>
      <c r="S192" s="12"/>
      <c r="T192" s="12"/>
    </row>
    <row r="193" spans="1:20" s="1" customFormat="1" x14ac:dyDescent="0.4">
      <c r="A193" s="12"/>
      <c r="B193" s="12"/>
      <c r="C193" s="42"/>
      <c r="D193" s="12"/>
      <c r="E193" s="42"/>
      <c r="F193" s="12"/>
      <c r="G193" s="12"/>
      <c r="H193" s="12"/>
      <c r="I193" s="12"/>
      <c r="J193" s="12"/>
      <c r="K193" s="12"/>
      <c r="L193" s="43"/>
      <c r="M193" s="20" t="s">
        <v>220</v>
      </c>
      <c r="N193" s="28" t="s">
        <v>306</v>
      </c>
      <c r="O193" s="18"/>
      <c r="P193" s="18"/>
      <c r="Q193" s="18"/>
      <c r="R193" s="22"/>
      <c r="S193" s="12"/>
      <c r="T193" s="12"/>
    </row>
    <row r="194" spans="1:20" s="1" customFormat="1" x14ac:dyDescent="0.4">
      <c r="A194" s="12"/>
      <c r="B194" s="12"/>
      <c r="C194" s="42"/>
      <c r="D194" s="12"/>
      <c r="E194" s="42"/>
      <c r="F194" s="12"/>
      <c r="G194" s="12"/>
      <c r="H194" s="12"/>
      <c r="I194" s="12"/>
      <c r="J194" s="12"/>
      <c r="K194" s="12"/>
      <c r="L194" s="43"/>
      <c r="M194" s="20" t="s">
        <v>221</v>
      </c>
      <c r="N194" s="28" t="s">
        <v>306</v>
      </c>
      <c r="O194" s="18"/>
      <c r="P194" s="18"/>
      <c r="Q194" s="18"/>
      <c r="R194" s="22"/>
      <c r="S194" s="12"/>
      <c r="T194" s="12"/>
    </row>
    <row r="195" spans="1:20" s="1" customFormat="1" x14ac:dyDescent="0.4">
      <c r="A195" s="12"/>
      <c r="B195" s="12"/>
      <c r="C195" s="42"/>
      <c r="D195" s="12"/>
      <c r="E195" s="42"/>
      <c r="F195" s="12"/>
      <c r="G195" s="12"/>
      <c r="H195" s="12"/>
      <c r="I195" s="12"/>
      <c r="J195" s="12"/>
      <c r="K195" s="12"/>
      <c r="L195" s="43"/>
      <c r="M195" s="20" t="s">
        <v>222</v>
      </c>
      <c r="N195" s="28" t="s">
        <v>306</v>
      </c>
      <c r="O195" s="18"/>
      <c r="P195" s="18"/>
      <c r="Q195" s="18"/>
      <c r="R195" s="22"/>
      <c r="S195" s="12"/>
      <c r="T195" s="12"/>
    </row>
    <row r="196" spans="1:20" s="1" customFormat="1" x14ac:dyDescent="0.4">
      <c r="A196" s="12"/>
      <c r="B196" s="12"/>
      <c r="C196" s="42"/>
      <c r="D196" s="12"/>
      <c r="E196" s="42"/>
      <c r="F196" s="12"/>
      <c r="G196" s="12"/>
      <c r="H196" s="12"/>
      <c r="I196" s="12"/>
      <c r="J196" s="12"/>
      <c r="K196" s="12"/>
      <c r="L196" s="43"/>
      <c r="M196" s="20" t="s">
        <v>223</v>
      </c>
      <c r="N196" s="28" t="s">
        <v>306</v>
      </c>
      <c r="O196" s="18"/>
      <c r="P196" s="18"/>
      <c r="Q196" s="18"/>
      <c r="R196" s="22"/>
      <c r="S196" s="12"/>
      <c r="T196" s="12"/>
    </row>
    <row r="197" spans="1:20" s="1" customFormat="1" x14ac:dyDescent="0.4">
      <c r="A197" s="12"/>
      <c r="B197" s="12"/>
      <c r="C197" s="42"/>
      <c r="D197" s="12"/>
      <c r="E197" s="42"/>
      <c r="F197" s="12"/>
      <c r="G197" s="12"/>
      <c r="H197" s="12"/>
      <c r="I197" s="12"/>
      <c r="J197" s="12"/>
      <c r="K197" s="12"/>
      <c r="L197" s="43"/>
      <c r="M197" s="20" t="s">
        <v>224</v>
      </c>
      <c r="N197" s="28" t="s">
        <v>306</v>
      </c>
      <c r="O197" s="18"/>
      <c r="P197" s="18"/>
      <c r="Q197" s="18"/>
      <c r="R197" s="22"/>
      <c r="S197" s="12"/>
      <c r="T197" s="12"/>
    </row>
    <row r="198" spans="1:20" s="1" customFormat="1" x14ac:dyDescent="0.4">
      <c r="A198" s="12"/>
      <c r="B198" s="12"/>
      <c r="C198" s="42"/>
      <c r="D198" s="12"/>
      <c r="E198" s="42"/>
      <c r="F198" s="12"/>
      <c r="G198" s="12"/>
      <c r="H198" s="12"/>
      <c r="I198" s="12"/>
      <c r="J198" s="12"/>
      <c r="K198" s="12"/>
      <c r="L198" s="43"/>
      <c r="M198" s="20" t="s">
        <v>225</v>
      </c>
      <c r="N198" s="28" t="s">
        <v>307</v>
      </c>
      <c r="O198" s="18"/>
      <c r="P198" s="18"/>
      <c r="Q198" s="18"/>
      <c r="R198" s="22"/>
      <c r="S198" s="12"/>
      <c r="T198" s="12"/>
    </row>
    <row r="199" spans="1:20" s="1" customFormat="1" x14ac:dyDescent="0.4">
      <c r="A199" s="12"/>
      <c r="B199" s="12"/>
      <c r="C199" s="42"/>
      <c r="D199" s="12"/>
      <c r="E199" s="42"/>
      <c r="F199" s="12"/>
      <c r="G199" s="12"/>
      <c r="H199" s="12"/>
      <c r="I199" s="12"/>
      <c r="J199" s="12"/>
      <c r="K199" s="12"/>
      <c r="L199" s="43"/>
      <c r="M199" s="20" t="s">
        <v>226</v>
      </c>
      <c r="N199" s="28" t="s">
        <v>306</v>
      </c>
      <c r="O199" s="18"/>
      <c r="P199" s="18"/>
      <c r="Q199" s="18"/>
      <c r="R199" s="22"/>
      <c r="S199" s="12"/>
      <c r="T199" s="12"/>
    </row>
    <row r="200" spans="1:20" s="1" customFormat="1" x14ac:dyDescent="0.4">
      <c r="A200" s="12"/>
      <c r="B200" s="12"/>
      <c r="C200" s="42"/>
      <c r="D200" s="12"/>
      <c r="E200" s="42"/>
      <c r="F200" s="12"/>
      <c r="G200" s="12"/>
      <c r="H200" s="12"/>
      <c r="I200" s="12"/>
      <c r="J200" s="12"/>
      <c r="K200" s="12"/>
      <c r="L200" s="43"/>
      <c r="M200" s="20" t="s">
        <v>227</v>
      </c>
      <c r="N200" s="28" t="s">
        <v>306</v>
      </c>
      <c r="O200" s="18"/>
      <c r="P200" s="18"/>
      <c r="Q200" s="18"/>
      <c r="R200" s="22"/>
      <c r="S200" s="12"/>
      <c r="T200" s="12"/>
    </row>
    <row r="201" spans="1:20" s="1" customFormat="1" x14ac:dyDescent="0.4">
      <c r="A201" s="12"/>
      <c r="B201" s="12"/>
      <c r="C201" s="42"/>
      <c r="D201" s="12"/>
      <c r="E201" s="42"/>
      <c r="F201" s="12"/>
      <c r="G201" s="12"/>
      <c r="H201" s="12"/>
      <c r="I201" s="12"/>
      <c r="J201" s="12"/>
      <c r="K201" s="12"/>
      <c r="L201" s="43"/>
      <c r="M201" s="20" t="s">
        <v>228</v>
      </c>
      <c r="N201" s="28" t="s">
        <v>306</v>
      </c>
      <c r="O201" s="18"/>
      <c r="P201" s="18"/>
      <c r="Q201" s="18"/>
      <c r="R201" s="22"/>
      <c r="S201" s="12"/>
      <c r="T201" s="12"/>
    </row>
    <row r="202" spans="1:20" s="1" customFormat="1" x14ac:dyDescent="0.4">
      <c r="A202" s="12"/>
      <c r="B202" s="12"/>
      <c r="C202" s="42"/>
      <c r="D202" s="12"/>
      <c r="E202" s="42"/>
      <c r="F202" s="12"/>
      <c r="G202" s="12"/>
      <c r="H202" s="12"/>
      <c r="I202" s="12"/>
      <c r="J202" s="12"/>
      <c r="K202" s="12"/>
      <c r="L202" s="43"/>
      <c r="M202" s="20" t="s">
        <v>229</v>
      </c>
      <c r="N202" s="28" t="s">
        <v>306</v>
      </c>
      <c r="O202" s="18"/>
      <c r="P202" s="18"/>
      <c r="Q202" s="18"/>
      <c r="R202" s="22"/>
      <c r="S202" s="12"/>
      <c r="T202" s="12"/>
    </row>
    <row r="203" spans="1:20" s="1" customFormat="1" x14ac:dyDescent="0.4">
      <c r="A203" s="12"/>
      <c r="B203" s="12"/>
      <c r="C203" s="42"/>
      <c r="D203" s="12"/>
      <c r="E203" s="42"/>
      <c r="F203" s="12"/>
      <c r="G203" s="12"/>
      <c r="H203" s="12"/>
      <c r="I203" s="12"/>
      <c r="J203" s="12"/>
      <c r="K203" s="12"/>
      <c r="L203" s="43"/>
      <c r="M203" s="20" t="s">
        <v>230</v>
      </c>
      <c r="N203" s="28" t="s">
        <v>306</v>
      </c>
      <c r="O203" s="18"/>
      <c r="P203" s="18"/>
      <c r="Q203" s="18"/>
      <c r="R203" s="22"/>
      <c r="S203" s="12"/>
      <c r="T203" s="12"/>
    </row>
    <row r="204" spans="1:20" s="1" customFormat="1" x14ac:dyDescent="0.4">
      <c r="A204" s="12"/>
      <c r="B204" s="12"/>
      <c r="C204" s="42"/>
      <c r="D204" s="12"/>
      <c r="E204" s="42"/>
      <c r="F204" s="12"/>
      <c r="G204" s="12"/>
      <c r="H204" s="12"/>
      <c r="I204" s="12"/>
      <c r="J204" s="12"/>
      <c r="K204" s="12"/>
      <c r="L204" s="43"/>
      <c r="M204" s="20" t="s">
        <v>231</v>
      </c>
      <c r="N204" s="28" t="s">
        <v>306</v>
      </c>
      <c r="O204" s="18"/>
      <c r="P204" s="18"/>
      <c r="Q204" s="18"/>
      <c r="R204" s="22"/>
      <c r="S204" s="12"/>
      <c r="T204" s="12"/>
    </row>
    <row r="205" spans="1:20" s="1" customFormat="1" x14ac:dyDescent="0.4">
      <c r="A205" s="12"/>
      <c r="B205" s="12"/>
      <c r="C205" s="42"/>
      <c r="D205" s="12"/>
      <c r="E205" s="42"/>
      <c r="F205" s="12"/>
      <c r="G205" s="12"/>
      <c r="H205" s="12"/>
      <c r="I205" s="12"/>
      <c r="J205" s="12"/>
      <c r="K205" s="12"/>
      <c r="L205" s="43"/>
      <c r="M205" s="20" t="s">
        <v>232</v>
      </c>
      <c r="N205" s="28" t="s">
        <v>306</v>
      </c>
      <c r="O205" s="18"/>
      <c r="P205" s="18"/>
      <c r="Q205" s="18"/>
      <c r="R205" s="22"/>
      <c r="S205" s="12"/>
      <c r="T205" s="12"/>
    </row>
    <row r="206" spans="1:20" s="1" customFormat="1" x14ac:dyDescent="0.4">
      <c r="A206" s="12"/>
      <c r="B206" s="12"/>
      <c r="C206" s="42"/>
      <c r="D206" s="12"/>
      <c r="E206" s="42"/>
      <c r="F206" s="12"/>
      <c r="G206" s="12"/>
      <c r="H206" s="12"/>
      <c r="I206" s="12"/>
      <c r="J206" s="12"/>
      <c r="K206" s="12"/>
      <c r="L206" s="43"/>
      <c r="M206" s="20" t="s">
        <v>233</v>
      </c>
      <c r="N206" s="28" t="s">
        <v>306</v>
      </c>
      <c r="O206" s="18"/>
      <c r="P206" s="18"/>
      <c r="Q206" s="18"/>
      <c r="R206" s="22"/>
      <c r="S206" s="12"/>
      <c r="T206" s="12"/>
    </row>
    <row r="207" spans="1:20" s="1" customFormat="1" x14ac:dyDescent="0.4">
      <c r="A207" s="12"/>
      <c r="B207" s="12"/>
      <c r="C207" s="42"/>
      <c r="D207" s="12"/>
      <c r="E207" s="42"/>
      <c r="F207" s="12"/>
      <c r="G207" s="12"/>
      <c r="H207" s="12"/>
      <c r="I207" s="12"/>
      <c r="J207" s="12"/>
      <c r="K207" s="12"/>
      <c r="L207" s="43"/>
      <c r="M207" s="20" t="s">
        <v>234</v>
      </c>
      <c r="N207" s="28" t="s">
        <v>306</v>
      </c>
      <c r="O207" s="18"/>
      <c r="P207" s="18"/>
      <c r="Q207" s="18"/>
      <c r="R207" s="22"/>
      <c r="S207" s="12"/>
      <c r="T207" s="12"/>
    </row>
    <row r="208" spans="1:20" s="1" customFormat="1" x14ac:dyDescent="0.4">
      <c r="A208" s="12"/>
      <c r="B208" s="12"/>
      <c r="C208" s="42"/>
      <c r="D208" s="12"/>
      <c r="E208" s="42"/>
      <c r="F208" s="12"/>
      <c r="G208" s="12"/>
      <c r="H208" s="12"/>
      <c r="I208" s="12"/>
      <c r="J208" s="12"/>
      <c r="K208" s="12"/>
      <c r="L208" s="43"/>
      <c r="M208" s="20" t="s">
        <v>235</v>
      </c>
      <c r="N208" s="28" t="s">
        <v>306</v>
      </c>
      <c r="O208" s="18"/>
      <c r="P208" s="18"/>
      <c r="Q208" s="18"/>
      <c r="R208" s="22"/>
      <c r="S208" s="12"/>
      <c r="T208" s="12"/>
    </row>
    <row r="209" spans="1:20" s="1" customFormat="1" x14ac:dyDescent="0.4">
      <c r="A209" s="12"/>
      <c r="B209" s="12"/>
      <c r="C209" s="42"/>
      <c r="D209" s="12"/>
      <c r="E209" s="42"/>
      <c r="F209" s="12"/>
      <c r="G209" s="12"/>
      <c r="H209" s="12"/>
      <c r="I209" s="12"/>
      <c r="J209" s="12"/>
      <c r="K209" s="12"/>
      <c r="L209" s="43"/>
      <c r="M209" s="20" t="s">
        <v>236</v>
      </c>
      <c r="N209" s="28" t="s">
        <v>352</v>
      </c>
      <c r="O209" s="18"/>
      <c r="P209" s="18"/>
      <c r="Q209" s="18"/>
      <c r="R209" s="22"/>
      <c r="S209" s="12"/>
      <c r="T209" s="12"/>
    </row>
    <row r="210" spans="1:20" s="1" customFormat="1" x14ac:dyDescent="0.4">
      <c r="A210" s="12"/>
      <c r="B210" s="12"/>
      <c r="C210" s="42"/>
      <c r="D210" s="12"/>
      <c r="E210" s="42"/>
      <c r="F210" s="12"/>
      <c r="G210" s="12"/>
      <c r="H210" s="12"/>
      <c r="I210" s="12"/>
      <c r="J210" s="12"/>
      <c r="K210" s="12"/>
      <c r="L210" s="43"/>
      <c r="M210" s="20" t="s">
        <v>237</v>
      </c>
      <c r="N210" s="28" t="s">
        <v>306</v>
      </c>
      <c r="O210" s="18"/>
      <c r="P210" s="18"/>
      <c r="Q210" s="18"/>
      <c r="R210" s="22"/>
      <c r="S210" s="12"/>
      <c r="T210" s="12"/>
    </row>
    <row r="211" spans="1:20" s="1" customFormat="1" x14ac:dyDescent="0.4">
      <c r="A211" s="12"/>
      <c r="B211" s="12"/>
      <c r="C211" s="42"/>
      <c r="D211" s="12"/>
      <c r="E211" s="42"/>
      <c r="F211" s="12"/>
      <c r="G211" s="12"/>
      <c r="H211" s="12"/>
      <c r="I211" s="12"/>
      <c r="J211" s="12"/>
      <c r="K211" s="12"/>
      <c r="L211" s="43"/>
      <c r="M211" s="20" t="s">
        <v>238</v>
      </c>
      <c r="N211" s="28" t="s">
        <v>306</v>
      </c>
      <c r="O211" s="18"/>
      <c r="P211" s="18"/>
      <c r="Q211" s="18"/>
      <c r="R211" s="22"/>
      <c r="S211" s="12"/>
      <c r="T211" s="12"/>
    </row>
    <row r="212" spans="1:20" s="1" customFormat="1" x14ac:dyDescent="0.4">
      <c r="A212" s="12"/>
      <c r="B212" s="12"/>
      <c r="C212" s="42"/>
      <c r="D212" s="12"/>
      <c r="E212" s="42"/>
      <c r="F212" s="12"/>
      <c r="G212" s="12"/>
      <c r="H212" s="12"/>
      <c r="I212" s="12"/>
      <c r="J212" s="12"/>
      <c r="K212" s="12"/>
      <c r="L212" s="43"/>
      <c r="M212" s="20" t="s">
        <v>239</v>
      </c>
      <c r="N212" s="28" t="s">
        <v>306</v>
      </c>
      <c r="O212" s="18"/>
      <c r="P212" s="18"/>
      <c r="Q212" s="18"/>
      <c r="R212" s="22"/>
      <c r="S212" s="12"/>
      <c r="T212" s="12"/>
    </row>
    <row r="213" spans="1:20" s="1" customFormat="1" x14ac:dyDescent="0.4">
      <c r="A213" s="12"/>
      <c r="B213" s="12"/>
      <c r="C213" s="42"/>
      <c r="D213" s="12"/>
      <c r="E213" s="42"/>
      <c r="F213" s="12"/>
      <c r="G213" s="12"/>
      <c r="H213" s="12"/>
      <c r="I213" s="12"/>
      <c r="J213" s="12"/>
      <c r="K213" s="12"/>
      <c r="L213" s="43"/>
      <c r="M213" s="20" t="s">
        <v>240</v>
      </c>
      <c r="N213" s="28" t="s">
        <v>306</v>
      </c>
      <c r="O213" s="18"/>
      <c r="P213" s="18"/>
      <c r="Q213" s="18"/>
      <c r="R213" s="22"/>
      <c r="S213" s="12"/>
      <c r="T213" s="12"/>
    </row>
    <row r="214" spans="1:20" s="1" customFormat="1" x14ac:dyDescent="0.4">
      <c r="A214" s="12"/>
      <c r="B214" s="12"/>
      <c r="C214" s="42"/>
      <c r="D214" s="12"/>
      <c r="E214" s="42"/>
      <c r="F214" s="12"/>
      <c r="G214" s="12"/>
      <c r="H214" s="12"/>
      <c r="I214" s="12"/>
      <c r="J214" s="12"/>
      <c r="K214" s="12"/>
      <c r="L214" s="43"/>
      <c r="M214" s="20" t="s">
        <v>241</v>
      </c>
      <c r="N214" s="28" t="s">
        <v>306</v>
      </c>
      <c r="O214" s="18"/>
      <c r="P214" s="18"/>
      <c r="Q214" s="18"/>
      <c r="R214" s="22"/>
      <c r="S214" s="12"/>
      <c r="T214" s="12"/>
    </row>
    <row r="215" spans="1:20" s="1" customFormat="1" x14ac:dyDescent="0.4">
      <c r="A215" s="12"/>
      <c r="B215" s="12"/>
      <c r="C215" s="42"/>
      <c r="D215" s="12"/>
      <c r="E215" s="42"/>
      <c r="F215" s="12"/>
      <c r="G215" s="12"/>
      <c r="H215" s="12"/>
      <c r="I215" s="12"/>
      <c r="J215" s="12"/>
      <c r="K215" s="12"/>
      <c r="L215" s="43"/>
      <c r="M215" s="20" t="s">
        <v>242</v>
      </c>
      <c r="N215" s="28" t="s">
        <v>306</v>
      </c>
      <c r="O215" s="18"/>
      <c r="P215" s="18"/>
      <c r="Q215" s="18"/>
      <c r="R215" s="22"/>
      <c r="S215" s="12"/>
      <c r="T215" s="12"/>
    </row>
    <row r="216" spans="1:20" s="1" customFormat="1" x14ac:dyDescent="0.4">
      <c r="A216" s="12"/>
      <c r="B216" s="12"/>
      <c r="C216" s="42"/>
      <c r="D216" s="12"/>
      <c r="E216" s="42"/>
      <c r="F216" s="12"/>
      <c r="G216" s="12"/>
      <c r="H216" s="12"/>
      <c r="I216" s="12"/>
      <c r="J216" s="12"/>
      <c r="K216" s="12"/>
      <c r="L216" s="43"/>
      <c r="M216" s="20" t="s">
        <v>243</v>
      </c>
      <c r="N216" s="28" t="s">
        <v>353</v>
      </c>
      <c r="O216" s="18"/>
      <c r="P216" s="18"/>
      <c r="Q216" s="18"/>
      <c r="R216" s="22"/>
      <c r="S216" s="12"/>
      <c r="T216" s="12"/>
    </row>
    <row r="217" spans="1:20" s="1" customFormat="1" x14ac:dyDescent="0.4">
      <c r="A217" s="12"/>
      <c r="B217" s="12"/>
      <c r="C217" s="42"/>
      <c r="D217" s="12"/>
      <c r="E217" s="42"/>
      <c r="F217" s="12"/>
      <c r="G217" s="12"/>
      <c r="H217" s="12"/>
      <c r="I217" s="12"/>
      <c r="J217" s="12"/>
      <c r="K217" s="12"/>
      <c r="L217" s="43"/>
      <c r="M217" s="20" t="s">
        <v>244</v>
      </c>
      <c r="N217" s="28" t="s">
        <v>306</v>
      </c>
      <c r="O217" s="18"/>
      <c r="P217" s="18"/>
      <c r="Q217" s="18"/>
      <c r="R217" s="22"/>
      <c r="S217" s="12"/>
      <c r="T217" s="12"/>
    </row>
    <row r="218" spans="1:20" s="1" customFormat="1" x14ac:dyDescent="0.4">
      <c r="A218" s="12"/>
      <c r="B218" s="12"/>
      <c r="C218" s="42"/>
      <c r="D218" s="12"/>
      <c r="E218" s="42"/>
      <c r="F218" s="12"/>
      <c r="G218" s="12"/>
      <c r="H218" s="12"/>
      <c r="I218" s="12"/>
      <c r="J218" s="12"/>
      <c r="K218" s="12"/>
      <c r="L218" s="43"/>
      <c r="M218" s="20" t="s">
        <v>245</v>
      </c>
      <c r="N218" s="28" t="s">
        <v>306</v>
      </c>
      <c r="O218" s="18"/>
      <c r="P218" s="18"/>
      <c r="Q218" s="18"/>
      <c r="R218" s="22"/>
      <c r="S218" s="12"/>
      <c r="T218" s="12"/>
    </row>
    <row r="219" spans="1:20" s="1" customFormat="1" x14ac:dyDescent="0.4">
      <c r="A219" s="12"/>
      <c r="B219" s="12"/>
      <c r="C219" s="42"/>
      <c r="D219" s="12"/>
      <c r="E219" s="42"/>
      <c r="F219" s="12"/>
      <c r="G219" s="12"/>
      <c r="H219" s="12"/>
      <c r="I219" s="12"/>
      <c r="J219" s="12"/>
      <c r="K219" s="12"/>
      <c r="L219" s="43"/>
      <c r="M219" s="20" t="s">
        <v>246</v>
      </c>
      <c r="N219" s="28" t="s">
        <v>306</v>
      </c>
      <c r="O219" s="18"/>
      <c r="P219" s="18"/>
      <c r="Q219" s="18"/>
      <c r="R219" s="22"/>
      <c r="S219" s="12"/>
      <c r="T219" s="12"/>
    </row>
    <row r="220" spans="1:20" s="1" customFormat="1" x14ac:dyDescent="0.4">
      <c r="A220" s="12"/>
      <c r="B220" s="12"/>
      <c r="C220" s="42"/>
      <c r="D220" s="12"/>
      <c r="E220" s="42"/>
      <c r="F220" s="12"/>
      <c r="G220" s="12"/>
      <c r="H220" s="12"/>
      <c r="I220" s="12"/>
      <c r="J220" s="12"/>
      <c r="K220" s="12"/>
      <c r="L220" s="43"/>
      <c r="M220" s="20" t="s">
        <v>247</v>
      </c>
      <c r="N220" s="28" t="s">
        <v>307</v>
      </c>
      <c r="O220" s="18"/>
      <c r="P220" s="18"/>
      <c r="Q220" s="18"/>
      <c r="R220" s="22"/>
      <c r="S220" s="12"/>
      <c r="T220" s="12"/>
    </row>
    <row r="221" spans="1:20" s="1" customFormat="1" x14ac:dyDescent="0.4">
      <c r="A221" s="12"/>
      <c r="B221" s="12"/>
      <c r="C221" s="42"/>
      <c r="D221" s="12"/>
      <c r="E221" s="42"/>
      <c r="F221" s="12"/>
      <c r="G221" s="12"/>
      <c r="H221" s="12"/>
      <c r="I221" s="12"/>
      <c r="J221" s="12"/>
      <c r="K221" s="12"/>
      <c r="L221" s="43"/>
      <c r="M221" s="20" t="s">
        <v>248</v>
      </c>
      <c r="N221" s="28" t="s">
        <v>306</v>
      </c>
      <c r="O221" s="18"/>
      <c r="P221" s="18"/>
      <c r="Q221" s="18"/>
      <c r="R221" s="22"/>
      <c r="S221" s="12"/>
      <c r="T221" s="12"/>
    </row>
    <row r="222" spans="1:20" s="1" customFormat="1" x14ac:dyDescent="0.4">
      <c r="A222" s="12"/>
      <c r="B222" s="12"/>
      <c r="C222" s="42"/>
      <c r="D222" s="12"/>
      <c r="E222" s="42"/>
      <c r="F222" s="12"/>
      <c r="G222" s="12"/>
      <c r="H222" s="12"/>
      <c r="I222" s="12"/>
      <c r="J222" s="12"/>
      <c r="K222" s="12"/>
      <c r="L222" s="43"/>
      <c r="M222" s="20" t="s">
        <v>249</v>
      </c>
      <c r="N222" s="28" t="s">
        <v>306</v>
      </c>
      <c r="O222" s="18"/>
      <c r="P222" s="18"/>
      <c r="Q222" s="18"/>
      <c r="R222" s="22"/>
      <c r="S222" s="12"/>
      <c r="T222" s="12"/>
    </row>
    <row r="223" spans="1:20" s="1" customFormat="1" x14ac:dyDescent="0.4">
      <c r="A223" s="12"/>
      <c r="B223" s="12"/>
      <c r="C223" s="42"/>
      <c r="D223" s="12"/>
      <c r="E223" s="42"/>
      <c r="F223" s="12"/>
      <c r="G223" s="12"/>
      <c r="H223" s="12"/>
      <c r="I223" s="12"/>
      <c r="J223" s="12"/>
      <c r="K223" s="12"/>
      <c r="L223" s="43"/>
      <c r="M223" s="20" t="s">
        <v>250</v>
      </c>
      <c r="N223" s="28" t="s">
        <v>306</v>
      </c>
      <c r="O223" s="18"/>
      <c r="P223" s="18"/>
      <c r="Q223" s="18"/>
      <c r="R223" s="22"/>
      <c r="S223" s="12"/>
      <c r="T223" s="12"/>
    </row>
    <row r="224" spans="1:20" s="1" customFormat="1" x14ac:dyDescent="0.4">
      <c r="A224" s="12"/>
      <c r="B224" s="12"/>
      <c r="C224" s="42"/>
      <c r="D224" s="12"/>
      <c r="E224" s="42"/>
      <c r="F224" s="12"/>
      <c r="G224" s="12"/>
      <c r="H224" s="12"/>
      <c r="I224" s="12"/>
      <c r="J224" s="12"/>
      <c r="K224" s="12"/>
      <c r="L224" s="43"/>
      <c r="M224" s="20" t="s">
        <v>251</v>
      </c>
      <c r="N224" s="28" t="s">
        <v>306</v>
      </c>
      <c r="O224" s="18"/>
      <c r="P224" s="18"/>
      <c r="Q224" s="18"/>
      <c r="R224" s="22"/>
      <c r="S224" s="12"/>
      <c r="T224" s="12"/>
    </row>
    <row r="225" spans="1:20" s="1" customFormat="1" x14ac:dyDescent="0.4">
      <c r="A225" s="12"/>
      <c r="B225" s="12"/>
      <c r="C225" s="42"/>
      <c r="D225" s="12"/>
      <c r="E225" s="42"/>
      <c r="F225" s="12"/>
      <c r="G225" s="12"/>
      <c r="H225" s="12"/>
      <c r="I225" s="12"/>
      <c r="J225" s="12"/>
      <c r="K225" s="12"/>
      <c r="L225" s="43"/>
      <c r="M225" s="20" t="s">
        <v>252</v>
      </c>
      <c r="N225" s="28" t="s">
        <v>354</v>
      </c>
      <c r="O225" s="18"/>
      <c r="P225" s="18"/>
      <c r="Q225" s="18"/>
      <c r="R225" s="22"/>
      <c r="S225" s="12"/>
      <c r="T225" s="12"/>
    </row>
    <row r="226" spans="1:20" s="1" customFormat="1" x14ac:dyDescent="0.4">
      <c r="A226" s="12"/>
      <c r="B226" s="12"/>
      <c r="C226" s="42"/>
      <c r="D226" s="12"/>
      <c r="E226" s="42"/>
      <c r="F226" s="12"/>
      <c r="G226" s="12"/>
      <c r="H226" s="12"/>
      <c r="I226" s="12"/>
      <c r="J226" s="12"/>
      <c r="K226" s="12"/>
      <c r="L226" s="43"/>
      <c r="M226" s="20" t="s">
        <v>253</v>
      </c>
      <c r="N226" s="28" t="s">
        <v>306</v>
      </c>
      <c r="O226" s="18"/>
      <c r="P226" s="18"/>
      <c r="Q226" s="18"/>
      <c r="R226" s="22"/>
      <c r="S226" s="12"/>
      <c r="T226" s="12"/>
    </row>
    <row r="227" spans="1:20" s="1" customFormat="1" x14ac:dyDescent="0.4">
      <c r="A227" s="12"/>
      <c r="B227" s="12"/>
      <c r="C227" s="42"/>
      <c r="D227" s="12"/>
      <c r="E227" s="42"/>
      <c r="F227" s="12"/>
      <c r="G227" s="12"/>
      <c r="H227" s="12"/>
      <c r="I227" s="12"/>
      <c r="J227" s="12"/>
      <c r="K227" s="12"/>
      <c r="L227" s="43"/>
      <c r="M227" s="20" t="s">
        <v>254</v>
      </c>
      <c r="N227" s="28" t="s">
        <v>306</v>
      </c>
      <c r="O227" s="18"/>
      <c r="P227" s="18"/>
      <c r="Q227" s="18"/>
      <c r="R227" s="22"/>
      <c r="S227" s="12"/>
      <c r="T227" s="12"/>
    </row>
    <row r="228" spans="1:20" s="1" customFormat="1" x14ac:dyDescent="0.4">
      <c r="A228" s="12"/>
      <c r="B228" s="12"/>
      <c r="C228" s="42"/>
      <c r="D228" s="12"/>
      <c r="E228" s="42"/>
      <c r="F228" s="12"/>
      <c r="G228" s="12"/>
      <c r="H228" s="12"/>
      <c r="I228" s="12"/>
      <c r="J228" s="12"/>
      <c r="K228" s="12"/>
      <c r="L228" s="43"/>
      <c r="M228" s="20" t="s">
        <v>255</v>
      </c>
      <c r="N228" s="28" t="s">
        <v>306</v>
      </c>
      <c r="O228" s="18"/>
      <c r="P228" s="18"/>
      <c r="Q228" s="18"/>
      <c r="R228" s="22"/>
      <c r="S228" s="12"/>
      <c r="T228" s="12"/>
    </row>
    <row r="229" spans="1:20" s="1" customFormat="1" x14ac:dyDescent="0.4">
      <c r="A229" s="12"/>
      <c r="B229" s="12"/>
      <c r="C229" s="42"/>
      <c r="D229" s="12"/>
      <c r="E229" s="42"/>
      <c r="F229" s="12"/>
      <c r="G229" s="12"/>
      <c r="H229" s="12"/>
      <c r="I229" s="12"/>
      <c r="J229" s="12"/>
      <c r="K229" s="12"/>
      <c r="L229" s="43"/>
      <c r="M229" s="20" t="s">
        <v>256</v>
      </c>
      <c r="N229" s="28" t="s">
        <v>307</v>
      </c>
      <c r="O229" s="18"/>
      <c r="P229" s="18"/>
      <c r="Q229" s="18"/>
      <c r="R229" s="22"/>
      <c r="S229" s="12"/>
      <c r="T229" s="12"/>
    </row>
    <row r="230" spans="1:20" s="1" customFormat="1" x14ac:dyDescent="0.4">
      <c r="A230" s="12"/>
      <c r="B230" s="12"/>
      <c r="C230" s="42"/>
      <c r="D230" s="12"/>
      <c r="E230" s="42"/>
      <c r="F230" s="12"/>
      <c r="G230" s="12"/>
      <c r="H230" s="12"/>
      <c r="I230" s="12"/>
      <c r="J230" s="12"/>
      <c r="K230" s="12"/>
      <c r="L230" s="43"/>
      <c r="M230" s="20" t="s">
        <v>257</v>
      </c>
      <c r="N230" s="28" t="s">
        <v>306</v>
      </c>
      <c r="O230" s="18"/>
      <c r="P230" s="18"/>
      <c r="Q230" s="18"/>
      <c r="R230" s="22"/>
      <c r="S230" s="12"/>
      <c r="T230" s="12"/>
    </row>
    <row r="231" spans="1:20" s="1" customFormat="1" x14ac:dyDescent="0.4">
      <c r="A231" s="12"/>
      <c r="B231" s="12"/>
      <c r="C231" s="42"/>
      <c r="D231" s="12"/>
      <c r="E231" s="42"/>
      <c r="F231" s="12"/>
      <c r="G231" s="12"/>
      <c r="H231" s="12"/>
      <c r="I231" s="12"/>
      <c r="J231" s="12"/>
      <c r="K231" s="12"/>
      <c r="L231" s="43"/>
      <c r="M231" s="20" t="s">
        <v>258</v>
      </c>
      <c r="N231" s="28" t="s">
        <v>306</v>
      </c>
      <c r="O231" s="18"/>
      <c r="P231" s="18"/>
      <c r="Q231" s="18"/>
      <c r="R231" s="22"/>
      <c r="S231" s="12"/>
      <c r="T231" s="12"/>
    </row>
    <row r="232" spans="1:20" s="1" customFormat="1" x14ac:dyDescent="0.4">
      <c r="A232" s="12"/>
      <c r="B232" s="12"/>
      <c r="C232" s="42"/>
      <c r="D232" s="12"/>
      <c r="E232" s="42"/>
      <c r="F232" s="12"/>
      <c r="G232" s="12"/>
      <c r="H232" s="12"/>
      <c r="I232" s="12"/>
      <c r="J232" s="12"/>
      <c r="K232" s="12"/>
      <c r="L232" s="43"/>
      <c r="M232" s="20" t="s">
        <v>259</v>
      </c>
      <c r="N232" s="28" t="s">
        <v>307</v>
      </c>
      <c r="O232" s="18"/>
      <c r="P232" s="18"/>
      <c r="Q232" s="18"/>
      <c r="R232" s="22"/>
      <c r="S232" s="12"/>
      <c r="T232" s="12"/>
    </row>
    <row r="233" spans="1:20" s="1" customFormat="1" x14ac:dyDescent="0.4">
      <c r="A233" s="12"/>
      <c r="B233" s="12"/>
      <c r="C233" s="42"/>
      <c r="D233" s="12"/>
      <c r="E233" s="42"/>
      <c r="F233" s="12"/>
      <c r="G233" s="12"/>
      <c r="H233" s="12"/>
      <c r="I233" s="12"/>
      <c r="J233" s="12"/>
      <c r="K233" s="12"/>
      <c r="L233" s="43"/>
      <c r="M233" s="20" t="s">
        <v>260</v>
      </c>
      <c r="N233" s="28" t="s">
        <v>306</v>
      </c>
      <c r="O233" s="18"/>
      <c r="P233" s="18"/>
      <c r="Q233" s="18"/>
      <c r="R233" s="22"/>
      <c r="S233" s="12"/>
      <c r="T233" s="12"/>
    </row>
    <row r="234" spans="1:20" s="1" customFormat="1" x14ac:dyDescent="0.4">
      <c r="A234" s="12"/>
      <c r="B234" s="12"/>
      <c r="C234" s="42"/>
      <c r="D234" s="12"/>
      <c r="E234" s="42"/>
      <c r="F234" s="12"/>
      <c r="G234" s="12"/>
      <c r="H234" s="12"/>
      <c r="I234" s="12"/>
      <c r="J234" s="12"/>
      <c r="K234" s="12"/>
      <c r="L234" s="43"/>
      <c r="M234" s="20" t="s">
        <v>261</v>
      </c>
      <c r="N234" s="28" t="s">
        <v>306</v>
      </c>
      <c r="O234" s="18"/>
      <c r="P234" s="18"/>
      <c r="Q234" s="18"/>
      <c r="R234" s="22"/>
      <c r="S234" s="12"/>
      <c r="T234" s="12"/>
    </row>
    <row r="235" spans="1:20" s="1" customFormat="1" x14ac:dyDescent="0.4">
      <c r="A235" s="12"/>
      <c r="B235" s="12"/>
      <c r="C235" s="42"/>
      <c r="D235" s="12"/>
      <c r="E235" s="42"/>
      <c r="F235" s="12"/>
      <c r="G235" s="12"/>
      <c r="H235" s="12"/>
      <c r="I235" s="12"/>
      <c r="J235" s="12"/>
      <c r="K235" s="12"/>
      <c r="L235" s="43"/>
      <c r="M235" s="20" t="s">
        <v>262</v>
      </c>
      <c r="N235" s="28" t="s">
        <v>306</v>
      </c>
      <c r="O235" s="18"/>
      <c r="P235" s="18"/>
      <c r="Q235" s="18"/>
      <c r="R235" s="22"/>
      <c r="S235" s="12"/>
      <c r="T235" s="12"/>
    </row>
    <row r="236" spans="1:20" s="1" customFormat="1" x14ac:dyDescent="0.4">
      <c r="A236" s="12"/>
      <c r="B236" s="12"/>
      <c r="C236" s="42"/>
      <c r="D236" s="12"/>
      <c r="E236" s="42"/>
      <c r="F236" s="12"/>
      <c r="G236" s="12"/>
      <c r="H236" s="12"/>
      <c r="I236" s="12"/>
      <c r="J236" s="12"/>
      <c r="K236" s="12"/>
      <c r="L236" s="43"/>
      <c r="M236" s="20" t="s">
        <v>263</v>
      </c>
      <c r="N236" s="28" t="s">
        <v>306</v>
      </c>
      <c r="O236" s="18"/>
      <c r="P236" s="18"/>
      <c r="Q236" s="18"/>
      <c r="R236" s="22"/>
      <c r="S236" s="12"/>
      <c r="T236" s="12"/>
    </row>
    <row r="237" spans="1:20" s="1" customFormat="1" x14ac:dyDescent="0.4">
      <c r="A237" s="12"/>
      <c r="B237" s="12"/>
      <c r="C237" s="42"/>
      <c r="D237" s="12"/>
      <c r="E237" s="42"/>
      <c r="F237" s="12"/>
      <c r="G237" s="12"/>
      <c r="H237" s="12"/>
      <c r="I237" s="12"/>
      <c r="J237" s="12"/>
      <c r="K237" s="12"/>
      <c r="L237" s="43"/>
      <c r="M237" s="20" t="s">
        <v>264</v>
      </c>
      <c r="N237" s="28" t="s">
        <v>306</v>
      </c>
      <c r="O237" s="18"/>
      <c r="P237" s="18"/>
      <c r="Q237" s="18"/>
      <c r="R237" s="22"/>
      <c r="S237" s="12"/>
      <c r="T237" s="12"/>
    </row>
    <row r="238" spans="1:20" s="1" customFormat="1" x14ac:dyDescent="0.4">
      <c r="A238" s="12"/>
      <c r="B238" s="12"/>
      <c r="C238" s="42"/>
      <c r="D238" s="12"/>
      <c r="E238" s="42"/>
      <c r="F238" s="12"/>
      <c r="G238" s="12"/>
      <c r="H238" s="12"/>
      <c r="I238" s="12"/>
      <c r="J238" s="12"/>
      <c r="K238" s="12"/>
      <c r="L238" s="43"/>
      <c r="M238" s="20" t="s">
        <v>265</v>
      </c>
      <c r="N238" s="28" t="s">
        <v>325</v>
      </c>
      <c r="O238" s="18"/>
      <c r="P238" s="18"/>
      <c r="Q238" s="18"/>
      <c r="R238" s="22"/>
      <c r="S238" s="12"/>
      <c r="T238" s="12"/>
    </row>
    <row r="239" spans="1:20" s="1" customFormat="1" x14ac:dyDescent="0.4">
      <c r="A239" s="12"/>
      <c r="B239" s="12"/>
      <c r="C239" s="42"/>
      <c r="D239" s="12"/>
      <c r="E239" s="42"/>
      <c r="F239" s="12"/>
      <c r="G239" s="12"/>
      <c r="H239" s="12"/>
      <c r="I239" s="12"/>
      <c r="J239" s="12"/>
      <c r="K239" s="12"/>
      <c r="L239" s="43"/>
      <c r="M239" s="20" t="s">
        <v>266</v>
      </c>
      <c r="N239" s="28" t="s">
        <v>306</v>
      </c>
      <c r="O239" s="18"/>
      <c r="P239" s="18"/>
      <c r="Q239" s="18"/>
      <c r="R239" s="22"/>
      <c r="S239" s="12"/>
      <c r="T239" s="12"/>
    </row>
    <row r="240" spans="1:20" s="1" customFormat="1" x14ac:dyDescent="0.4">
      <c r="A240" s="12"/>
      <c r="B240" s="12"/>
      <c r="C240" s="42"/>
      <c r="D240" s="12"/>
      <c r="E240" s="42"/>
      <c r="F240" s="12"/>
      <c r="G240" s="12"/>
      <c r="H240" s="12"/>
      <c r="I240" s="12"/>
      <c r="J240" s="12"/>
      <c r="K240" s="12"/>
      <c r="L240" s="43"/>
      <c r="M240" s="20" t="s">
        <v>267</v>
      </c>
      <c r="N240" s="28" t="s">
        <v>306</v>
      </c>
      <c r="O240" s="18"/>
      <c r="P240" s="18"/>
      <c r="Q240" s="18"/>
      <c r="R240" s="22"/>
      <c r="S240" s="12"/>
      <c r="T240" s="12"/>
    </row>
    <row r="241" spans="1:20" s="1" customFormat="1" x14ac:dyDescent="0.4">
      <c r="A241" s="12"/>
      <c r="B241" s="12"/>
      <c r="C241" s="42"/>
      <c r="D241" s="12"/>
      <c r="E241" s="42"/>
      <c r="F241" s="12"/>
      <c r="G241" s="12"/>
      <c r="H241" s="12"/>
      <c r="I241" s="12"/>
      <c r="J241" s="12"/>
      <c r="K241" s="12"/>
      <c r="L241" s="43"/>
      <c r="M241" s="20" t="s">
        <v>268</v>
      </c>
      <c r="N241" s="28" t="s">
        <v>306</v>
      </c>
      <c r="O241" s="18"/>
      <c r="P241" s="18"/>
      <c r="Q241" s="18"/>
      <c r="R241" s="22"/>
      <c r="S241" s="12"/>
      <c r="T241" s="12"/>
    </row>
    <row r="242" spans="1:20" s="1" customFormat="1" x14ac:dyDescent="0.4">
      <c r="A242" s="12"/>
      <c r="B242" s="12"/>
      <c r="C242" s="42"/>
      <c r="D242" s="12"/>
      <c r="E242" s="42"/>
      <c r="F242" s="12"/>
      <c r="G242" s="12"/>
      <c r="H242" s="12"/>
      <c r="I242" s="12"/>
      <c r="J242" s="12"/>
      <c r="K242" s="12"/>
      <c r="L242" s="43"/>
      <c r="M242" s="20" t="s">
        <v>269</v>
      </c>
      <c r="N242" s="28" t="s">
        <v>306</v>
      </c>
      <c r="O242" s="18"/>
      <c r="P242" s="18"/>
      <c r="Q242" s="18"/>
      <c r="R242" s="22"/>
      <c r="S242" s="12"/>
      <c r="T242" s="12"/>
    </row>
    <row r="243" spans="1:20" s="1" customFormat="1" x14ac:dyDescent="0.4">
      <c r="A243" s="12"/>
      <c r="B243" s="12"/>
      <c r="C243" s="42"/>
      <c r="D243" s="12"/>
      <c r="E243" s="42"/>
      <c r="F243" s="12"/>
      <c r="G243" s="12"/>
      <c r="H243" s="12"/>
      <c r="I243" s="12"/>
      <c r="J243" s="12"/>
      <c r="K243" s="12"/>
      <c r="L243" s="43"/>
      <c r="M243" s="20" t="s">
        <v>270</v>
      </c>
      <c r="N243" s="28" t="s">
        <v>306</v>
      </c>
      <c r="O243" s="18"/>
      <c r="P243" s="18"/>
      <c r="Q243" s="18"/>
      <c r="R243" s="22"/>
      <c r="S243" s="12"/>
      <c r="T243" s="12"/>
    </row>
    <row r="244" spans="1:20" s="1" customFormat="1" x14ac:dyDescent="0.4">
      <c r="A244" s="12"/>
      <c r="B244" s="12"/>
      <c r="C244" s="42"/>
      <c r="D244" s="12"/>
      <c r="E244" s="42"/>
      <c r="F244" s="12"/>
      <c r="G244" s="12"/>
      <c r="H244" s="12"/>
      <c r="I244" s="12"/>
      <c r="J244" s="12"/>
      <c r="K244" s="12"/>
      <c r="L244" s="43"/>
      <c r="M244" s="20" t="s">
        <v>271</v>
      </c>
      <c r="N244" s="28" t="s">
        <v>306</v>
      </c>
      <c r="O244" s="18"/>
      <c r="P244" s="18"/>
      <c r="Q244" s="18"/>
      <c r="R244" s="22"/>
      <c r="S244" s="12"/>
      <c r="T244" s="12"/>
    </row>
    <row r="245" spans="1:20" s="1" customFormat="1" x14ac:dyDescent="0.4">
      <c r="A245" s="12"/>
      <c r="B245" s="12"/>
      <c r="C245" s="42"/>
      <c r="D245" s="12"/>
      <c r="E245" s="42"/>
      <c r="F245" s="12"/>
      <c r="G245" s="12"/>
      <c r="H245" s="12"/>
      <c r="I245" s="12"/>
      <c r="J245" s="12"/>
      <c r="K245" s="12"/>
      <c r="L245" s="43"/>
      <c r="M245" s="20" t="s">
        <v>272</v>
      </c>
      <c r="N245" s="28" t="s">
        <v>306</v>
      </c>
      <c r="O245" s="18"/>
      <c r="P245" s="18"/>
      <c r="Q245" s="18"/>
      <c r="R245" s="22"/>
      <c r="S245" s="12"/>
      <c r="T245" s="12"/>
    </row>
    <row r="246" spans="1:20" s="1" customFormat="1" x14ac:dyDescent="0.4">
      <c r="A246" s="12"/>
      <c r="B246" s="12"/>
      <c r="C246" s="42"/>
      <c r="D246" s="12"/>
      <c r="E246" s="42"/>
      <c r="F246" s="12"/>
      <c r="G246" s="12"/>
      <c r="H246" s="12"/>
      <c r="I246" s="12"/>
      <c r="J246" s="12"/>
      <c r="K246" s="12"/>
      <c r="L246" s="43"/>
      <c r="M246" s="20" t="s">
        <v>273</v>
      </c>
      <c r="N246" s="28" t="s">
        <v>355</v>
      </c>
      <c r="O246" s="18"/>
      <c r="P246" s="18"/>
      <c r="Q246" s="18"/>
      <c r="R246" s="22"/>
      <c r="S246" s="12"/>
      <c r="T246" s="12"/>
    </row>
    <row r="247" spans="1:20" s="1" customFormat="1" x14ac:dyDescent="0.4">
      <c r="A247" s="12"/>
      <c r="B247" s="12"/>
      <c r="C247" s="42"/>
      <c r="D247" s="12"/>
      <c r="E247" s="42"/>
      <c r="F247" s="12"/>
      <c r="G247" s="12"/>
      <c r="H247" s="12"/>
      <c r="I247" s="12"/>
      <c r="J247" s="12"/>
      <c r="K247" s="12"/>
      <c r="L247" s="43"/>
      <c r="M247" s="20" t="s">
        <v>274</v>
      </c>
      <c r="N247" s="28" t="s">
        <v>306</v>
      </c>
      <c r="O247" s="18"/>
      <c r="P247" s="18"/>
      <c r="Q247" s="18"/>
      <c r="R247" s="22"/>
      <c r="S247" s="12"/>
      <c r="T247" s="12"/>
    </row>
    <row r="248" spans="1:20" s="1" customFormat="1" x14ac:dyDescent="0.4">
      <c r="A248" s="12"/>
      <c r="B248" s="12"/>
      <c r="C248" s="42"/>
      <c r="D248" s="12"/>
      <c r="E248" s="42"/>
      <c r="F248" s="12"/>
      <c r="G248" s="12"/>
      <c r="H248" s="12"/>
      <c r="I248" s="12"/>
      <c r="J248" s="12"/>
      <c r="K248" s="12"/>
      <c r="L248" s="43"/>
      <c r="M248" s="20" t="s">
        <v>275</v>
      </c>
      <c r="N248" s="28" t="s">
        <v>306</v>
      </c>
      <c r="O248" s="18"/>
      <c r="P248" s="18"/>
      <c r="Q248" s="18"/>
      <c r="R248" s="22"/>
      <c r="S248" s="12"/>
      <c r="T248" s="12"/>
    </row>
    <row r="249" spans="1:20" s="1" customFormat="1" x14ac:dyDescent="0.4">
      <c r="A249" s="12"/>
      <c r="B249" s="12"/>
      <c r="C249" s="42"/>
      <c r="D249" s="12"/>
      <c r="E249" s="42"/>
      <c r="F249" s="12"/>
      <c r="G249" s="12"/>
      <c r="H249" s="12"/>
      <c r="I249" s="12"/>
      <c r="J249" s="12"/>
      <c r="K249" s="12"/>
      <c r="L249" s="43"/>
      <c r="M249" s="20" t="s">
        <v>276</v>
      </c>
      <c r="N249" s="28" t="s">
        <v>306</v>
      </c>
      <c r="O249" s="18"/>
      <c r="P249" s="18"/>
      <c r="Q249" s="18"/>
      <c r="R249" s="22"/>
      <c r="S249" s="12"/>
      <c r="T249" s="12"/>
    </row>
    <row r="250" spans="1:20" s="1" customFormat="1" x14ac:dyDescent="0.4">
      <c r="A250" s="12"/>
      <c r="B250" s="12"/>
      <c r="C250" s="42"/>
      <c r="D250" s="12"/>
      <c r="E250" s="42"/>
      <c r="F250" s="12"/>
      <c r="G250" s="12"/>
      <c r="H250" s="12"/>
      <c r="I250" s="12"/>
      <c r="J250" s="12"/>
      <c r="K250" s="12"/>
      <c r="L250" s="43"/>
      <c r="M250" s="20" t="s">
        <v>277</v>
      </c>
      <c r="N250" s="28" t="s">
        <v>306</v>
      </c>
      <c r="O250" s="18"/>
      <c r="P250" s="18"/>
      <c r="Q250" s="18"/>
      <c r="R250" s="22"/>
      <c r="S250" s="12"/>
      <c r="T250" s="12"/>
    </row>
    <row r="251" spans="1:20" s="1" customFormat="1" x14ac:dyDescent="0.4">
      <c r="A251" s="12"/>
      <c r="B251" s="12"/>
      <c r="C251" s="42"/>
      <c r="D251" s="12"/>
      <c r="E251" s="42"/>
      <c r="F251" s="12"/>
      <c r="G251" s="12"/>
      <c r="H251" s="12"/>
      <c r="I251" s="12"/>
      <c r="J251" s="12"/>
      <c r="K251" s="12"/>
      <c r="L251" s="43"/>
      <c r="M251" s="20" t="s">
        <v>278</v>
      </c>
      <c r="N251" s="28" t="s">
        <v>341</v>
      </c>
      <c r="O251" s="18"/>
      <c r="P251" s="18"/>
      <c r="Q251" s="18"/>
      <c r="R251" s="22"/>
      <c r="S251" s="12"/>
      <c r="T251" s="12"/>
    </row>
    <row r="252" spans="1:20" s="1" customFormat="1" x14ac:dyDescent="0.4">
      <c r="A252" s="12"/>
      <c r="B252" s="12"/>
      <c r="C252" s="42"/>
      <c r="D252" s="12"/>
      <c r="E252" s="42"/>
      <c r="F252" s="12"/>
      <c r="G252" s="12"/>
      <c r="H252" s="12"/>
      <c r="I252" s="12"/>
      <c r="J252" s="12"/>
      <c r="K252" s="12"/>
      <c r="L252" s="43"/>
      <c r="M252" s="20" t="s">
        <v>279</v>
      </c>
      <c r="N252" s="28" t="s">
        <v>306</v>
      </c>
      <c r="O252" s="18"/>
      <c r="P252" s="18"/>
      <c r="Q252" s="18"/>
      <c r="R252" s="22"/>
      <c r="S252" s="12"/>
      <c r="T252" s="12"/>
    </row>
    <row r="253" spans="1:20" s="1" customFormat="1" x14ac:dyDescent="0.4">
      <c r="A253" s="12"/>
      <c r="B253" s="12"/>
      <c r="C253" s="42"/>
      <c r="D253" s="12"/>
      <c r="E253" s="42"/>
      <c r="F253" s="12"/>
      <c r="G253" s="12"/>
      <c r="H253" s="12"/>
      <c r="I253" s="12"/>
      <c r="J253" s="12"/>
      <c r="K253" s="12"/>
      <c r="L253" s="43"/>
      <c r="M253" s="20" t="s">
        <v>280</v>
      </c>
      <c r="N253" s="28" t="s">
        <v>306</v>
      </c>
      <c r="O253" s="18"/>
      <c r="P253" s="18"/>
      <c r="Q253" s="18"/>
      <c r="R253" s="22"/>
      <c r="S253" s="12"/>
      <c r="T253" s="12"/>
    </row>
    <row r="254" spans="1:20" s="1" customFormat="1" x14ac:dyDescent="0.4">
      <c r="A254" s="12"/>
      <c r="B254" s="12"/>
      <c r="C254" s="42"/>
      <c r="D254" s="12"/>
      <c r="E254" s="42"/>
      <c r="F254" s="12"/>
      <c r="G254" s="12"/>
      <c r="H254" s="12"/>
      <c r="I254" s="12"/>
      <c r="J254" s="12"/>
      <c r="K254" s="12"/>
      <c r="L254" s="43"/>
      <c r="M254" s="20" t="s">
        <v>281</v>
      </c>
      <c r="N254" s="28" t="s">
        <v>306</v>
      </c>
      <c r="O254" s="18"/>
      <c r="P254" s="18"/>
      <c r="Q254" s="18"/>
      <c r="R254" s="22"/>
      <c r="S254" s="12"/>
      <c r="T254" s="12"/>
    </row>
    <row r="255" spans="1:20" s="1" customFormat="1" x14ac:dyDescent="0.4">
      <c r="A255" s="12"/>
      <c r="B255" s="12"/>
      <c r="C255" s="42"/>
      <c r="D255" s="12"/>
      <c r="E255" s="42"/>
      <c r="F255" s="12"/>
      <c r="G255" s="12"/>
      <c r="H255" s="12"/>
      <c r="I255" s="12"/>
      <c r="J255" s="12"/>
      <c r="K255" s="12"/>
      <c r="L255" s="43"/>
      <c r="M255" s="20" t="s">
        <v>282</v>
      </c>
      <c r="N255" s="28" t="s">
        <v>306</v>
      </c>
      <c r="O255" s="18"/>
      <c r="P255" s="18"/>
      <c r="Q255" s="18"/>
      <c r="R255" s="22"/>
      <c r="S255" s="12"/>
      <c r="T255" s="12"/>
    </row>
    <row r="256" spans="1:20" s="1" customFormat="1" x14ac:dyDescent="0.4">
      <c r="A256" s="12"/>
      <c r="B256" s="12"/>
      <c r="C256" s="42"/>
      <c r="D256" s="12"/>
      <c r="E256" s="42"/>
      <c r="F256" s="12"/>
      <c r="G256" s="12"/>
      <c r="H256" s="12"/>
      <c r="I256" s="12"/>
      <c r="J256" s="12"/>
      <c r="K256" s="12"/>
      <c r="L256" s="43"/>
      <c r="M256" s="20" t="s">
        <v>283</v>
      </c>
      <c r="N256" s="28" t="s">
        <v>306</v>
      </c>
      <c r="O256" s="18"/>
      <c r="P256" s="18"/>
      <c r="Q256" s="18"/>
      <c r="R256" s="22"/>
      <c r="S256" s="12"/>
      <c r="T256" s="12"/>
    </row>
    <row r="257" spans="1:20" s="1" customFormat="1" x14ac:dyDescent="0.4">
      <c r="A257" s="12"/>
      <c r="B257" s="12"/>
      <c r="C257" s="42"/>
      <c r="D257" s="12"/>
      <c r="E257" s="42"/>
      <c r="F257" s="12"/>
      <c r="G257" s="12"/>
      <c r="H257" s="12"/>
      <c r="I257" s="12"/>
      <c r="J257" s="12"/>
      <c r="K257" s="12"/>
      <c r="L257" s="43"/>
      <c r="M257" s="20" t="s">
        <v>284</v>
      </c>
      <c r="N257" s="28" t="s">
        <v>306</v>
      </c>
      <c r="O257" s="18"/>
      <c r="P257" s="18"/>
      <c r="Q257" s="18"/>
      <c r="R257" s="22"/>
      <c r="S257" s="12"/>
      <c r="T257" s="12"/>
    </row>
    <row r="258" spans="1:20" s="1" customFormat="1" x14ac:dyDescent="0.4">
      <c r="A258" s="12"/>
      <c r="B258" s="12"/>
      <c r="C258" s="42"/>
      <c r="D258" s="12"/>
      <c r="E258" s="42"/>
      <c r="F258" s="12"/>
      <c r="G258" s="12"/>
      <c r="H258" s="12"/>
      <c r="I258" s="12"/>
      <c r="J258" s="12"/>
      <c r="K258" s="12"/>
      <c r="L258" s="43"/>
      <c r="M258" s="20" t="s">
        <v>285</v>
      </c>
      <c r="N258" s="28" t="s">
        <v>306</v>
      </c>
      <c r="O258" s="18"/>
      <c r="P258" s="18"/>
      <c r="Q258" s="18"/>
      <c r="R258" s="22"/>
      <c r="S258" s="12"/>
      <c r="T258" s="12"/>
    </row>
    <row r="259" spans="1:20" s="1" customFormat="1" x14ac:dyDescent="0.4">
      <c r="A259" s="12"/>
      <c r="B259" s="12"/>
      <c r="C259" s="42"/>
      <c r="D259" s="12"/>
      <c r="E259" s="42"/>
      <c r="F259" s="12"/>
      <c r="G259" s="12"/>
      <c r="H259" s="12"/>
      <c r="I259" s="12"/>
      <c r="J259" s="12"/>
      <c r="K259" s="12"/>
      <c r="L259" s="43"/>
      <c r="M259" s="20" t="s">
        <v>286</v>
      </c>
      <c r="N259" s="28" t="s">
        <v>306</v>
      </c>
      <c r="O259" s="18"/>
      <c r="P259" s="18"/>
      <c r="Q259" s="18"/>
      <c r="R259" s="22"/>
      <c r="S259" s="12"/>
      <c r="T259" s="12"/>
    </row>
    <row r="260" spans="1:20" s="1" customFormat="1" x14ac:dyDescent="0.4">
      <c r="A260" s="12"/>
      <c r="B260" s="12"/>
      <c r="C260" s="42"/>
      <c r="D260" s="12"/>
      <c r="E260" s="42"/>
      <c r="F260" s="12"/>
      <c r="G260" s="12"/>
      <c r="H260" s="12"/>
      <c r="I260" s="12"/>
      <c r="J260" s="12"/>
      <c r="K260" s="12"/>
      <c r="L260" s="43"/>
      <c r="M260" s="20" t="s">
        <v>287</v>
      </c>
      <c r="N260" s="28" t="s">
        <v>320</v>
      </c>
      <c r="O260" s="18"/>
      <c r="P260" s="18"/>
      <c r="Q260" s="18"/>
      <c r="R260" s="22"/>
      <c r="S260" s="12"/>
      <c r="T260" s="12"/>
    </row>
    <row r="261" spans="1:20" s="1" customFormat="1" x14ac:dyDescent="0.4">
      <c r="A261" s="12"/>
      <c r="B261" s="12"/>
      <c r="C261" s="42"/>
      <c r="D261" s="12"/>
      <c r="E261" s="42"/>
      <c r="F261" s="12"/>
      <c r="G261" s="12"/>
      <c r="H261" s="12"/>
      <c r="I261" s="12"/>
      <c r="J261" s="12"/>
      <c r="K261" s="12"/>
      <c r="L261" s="43"/>
      <c r="M261" s="20" t="s">
        <v>288</v>
      </c>
      <c r="N261" s="28" t="s">
        <v>334</v>
      </c>
      <c r="O261" s="18"/>
      <c r="P261" s="18"/>
      <c r="Q261" s="18"/>
      <c r="R261" s="22"/>
      <c r="S261" s="12"/>
      <c r="T261" s="12"/>
    </row>
    <row r="262" spans="1:20" s="1" customFormat="1" x14ac:dyDescent="0.4">
      <c r="A262" s="12"/>
      <c r="B262" s="12"/>
      <c r="C262" s="42"/>
      <c r="D262" s="12"/>
      <c r="E262" s="42"/>
      <c r="F262" s="12"/>
      <c r="G262" s="12"/>
      <c r="H262" s="12"/>
      <c r="I262" s="12"/>
      <c r="J262" s="12"/>
      <c r="K262" s="12"/>
      <c r="L262" s="43"/>
      <c r="M262" s="20" t="s">
        <v>289</v>
      </c>
      <c r="N262" s="28" t="s">
        <v>336</v>
      </c>
      <c r="O262" s="18"/>
      <c r="P262" s="18"/>
      <c r="Q262" s="18"/>
      <c r="R262" s="22"/>
      <c r="S262" s="12"/>
      <c r="T262" s="12"/>
    </row>
    <row r="263" spans="1:20" s="1" customFormat="1" x14ac:dyDescent="0.4">
      <c r="A263" s="12"/>
      <c r="B263" s="12"/>
      <c r="C263" s="42"/>
      <c r="D263" s="12"/>
      <c r="E263" s="42"/>
      <c r="F263" s="12"/>
      <c r="G263" s="12"/>
      <c r="H263" s="12"/>
      <c r="I263" s="12"/>
      <c r="J263" s="12"/>
      <c r="K263" s="12"/>
      <c r="L263" s="43"/>
      <c r="M263" s="20" t="s">
        <v>290</v>
      </c>
      <c r="N263" s="28" t="s">
        <v>306</v>
      </c>
      <c r="O263" s="18"/>
      <c r="P263" s="18"/>
      <c r="Q263" s="18"/>
      <c r="R263" s="22"/>
      <c r="S263" s="12"/>
      <c r="T263" s="12"/>
    </row>
    <row r="264" spans="1:20" s="1" customFormat="1" x14ac:dyDescent="0.4">
      <c r="A264" s="12"/>
      <c r="B264" s="12"/>
      <c r="C264" s="42"/>
      <c r="D264" s="12"/>
      <c r="E264" s="42"/>
      <c r="F264" s="12"/>
      <c r="G264" s="12"/>
      <c r="H264" s="12"/>
      <c r="I264" s="12"/>
      <c r="J264" s="12"/>
      <c r="K264" s="12"/>
      <c r="L264" s="43"/>
      <c r="M264" s="20" t="s">
        <v>291</v>
      </c>
      <c r="N264" s="28" t="s">
        <v>348</v>
      </c>
      <c r="O264" s="18"/>
      <c r="P264" s="18"/>
      <c r="Q264" s="18"/>
      <c r="R264" s="22"/>
      <c r="S264" s="12"/>
      <c r="T264" s="12"/>
    </row>
    <row r="265" spans="1:20" s="1" customFormat="1" x14ac:dyDescent="0.4">
      <c r="A265" s="12"/>
      <c r="B265" s="12"/>
      <c r="C265" s="42"/>
      <c r="D265" s="12"/>
      <c r="E265" s="42"/>
      <c r="F265" s="12"/>
      <c r="G265" s="12"/>
      <c r="H265" s="12"/>
      <c r="I265" s="12"/>
      <c r="J265" s="12"/>
      <c r="K265" s="12"/>
      <c r="L265" s="43"/>
      <c r="M265" s="20" t="s">
        <v>292</v>
      </c>
      <c r="N265" s="28" t="s">
        <v>307</v>
      </c>
      <c r="O265" s="18"/>
      <c r="P265" s="18"/>
      <c r="Q265" s="18"/>
      <c r="R265" s="22"/>
      <c r="S265" s="12"/>
      <c r="T265" s="12"/>
    </row>
    <row r="266" spans="1:20" s="1" customFormat="1" x14ac:dyDescent="0.4">
      <c r="A266" s="12"/>
      <c r="B266" s="12"/>
      <c r="C266" s="42"/>
      <c r="D266" s="12"/>
      <c r="E266" s="42"/>
      <c r="F266" s="12"/>
      <c r="G266" s="12"/>
      <c r="H266" s="12"/>
      <c r="I266" s="12"/>
      <c r="J266" s="12"/>
      <c r="K266" s="12"/>
      <c r="L266" s="43"/>
      <c r="M266" s="20" t="s">
        <v>293</v>
      </c>
      <c r="N266" s="28" t="s">
        <v>306</v>
      </c>
      <c r="O266" s="18"/>
      <c r="P266" s="18"/>
      <c r="Q266" s="18"/>
      <c r="R266" s="22"/>
      <c r="S266" s="12"/>
      <c r="T266" s="12"/>
    </row>
    <row r="267" spans="1:20" s="1" customFormat="1" x14ac:dyDescent="0.4">
      <c r="A267" s="12"/>
      <c r="B267" s="12"/>
      <c r="C267" s="42"/>
      <c r="D267" s="12"/>
      <c r="E267" s="42"/>
      <c r="F267" s="12"/>
      <c r="G267" s="12"/>
      <c r="H267" s="12"/>
      <c r="I267" s="12"/>
      <c r="J267" s="12"/>
      <c r="K267" s="12"/>
      <c r="L267" s="43"/>
      <c r="M267" s="20" t="s">
        <v>294</v>
      </c>
      <c r="N267" s="28" t="s">
        <v>306</v>
      </c>
      <c r="O267" s="18"/>
      <c r="P267" s="18"/>
      <c r="Q267" s="18"/>
      <c r="R267" s="22"/>
      <c r="S267" s="12"/>
      <c r="T267" s="12"/>
    </row>
    <row r="268" spans="1:20" s="1" customFormat="1" x14ac:dyDescent="0.4">
      <c r="A268" s="12"/>
      <c r="B268" s="12"/>
      <c r="C268" s="42"/>
      <c r="D268" s="12"/>
      <c r="E268" s="42"/>
      <c r="F268" s="12"/>
      <c r="G268" s="12"/>
      <c r="H268" s="12"/>
      <c r="I268" s="12"/>
      <c r="J268" s="12"/>
      <c r="K268" s="12"/>
      <c r="L268" s="43"/>
      <c r="M268" s="20" t="s">
        <v>295</v>
      </c>
      <c r="N268" s="28" t="s">
        <v>306</v>
      </c>
      <c r="O268" s="18"/>
      <c r="P268" s="18"/>
      <c r="Q268" s="18"/>
      <c r="R268" s="22"/>
      <c r="S268" s="12"/>
      <c r="T268" s="12"/>
    </row>
    <row r="269" spans="1:20" s="1" customFormat="1" x14ac:dyDescent="0.4">
      <c r="A269" s="12"/>
      <c r="B269" s="12"/>
      <c r="C269" s="42"/>
      <c r="D269" s="12"/>
      <c r="E269" s="42"/>
      <c r="F269" s="12"/>
      <c r="G269" s="12"/>
      <c r="H269" s="12"/>
      <c r="I269" s="12"/>
      <c r="J269" s="12"/>
      <c r="K269" s="12"/>
      <c r="L269" s="43"/>
      <c r="M269" s="20" t="s">
        <v>296</v>
      </c>
      <c r="N269" s="28" t="s">
        <v>306</v>
      </c>
      <c r="O269" s="18"/>
      <c r="P269" s="18"/>
      <c r="Q269" s="18"/>
      <c r="R269" s="22"/>
      <c r="S269" s="12"/>
      <c r="T269" s="12"/>
    </row>
    <row r="270" spans="1:20" s="1" customFormat="1" x14ac:dyDescent="0.4">
      <c r="A270" s="12"/>
      <c r="B270" s="12"/>
      <c r="C270" s="42"/>
      <c r="D270" s="12"/>
      <c r="E270" s="42"/>
      <c r="F270" s="12"/>
      <c r="G270" s="12"/>
      <c r="H270" s="12"/>
      <c r="I270" s="12"/>
      <c r="J270" s="12"/>
      <c r="K270" s="12"/>
      <c r="L270" s="43"/>
      <c r="M270" s="20" t="s">
        <v>297</v>
      </c>
      <c r="N270" s="28" t="s">
        <v>306</v>
      </c>
      <c r="O270" s="18"/>
      <c r="P270" s="18"/>
      <c r="Q270" s="18"/>
      <c r="R270" s="22"/>
      <c r="S270" s="12"/>
      <c r="T270" s="12"/>
    </row>
    <row r="271" spans="1:20" s="1" customFormat="1" x14ac:dyDescent="0.4">
      <c r="A271" s="12"/>
      <c r="B271" s="12"/>
      <c r="C271" s="42"/>
      <c r="D271" s="12"/>
      <c r="E271" s="42"/>
      <c r="F271" s="12"/>
      <c r="G271" s="12"/>
      <c r="H271" s="12"/>
      <c r="I271" s="12"/>
      <c r="J271" s="12"/>
      <c r="K271" s="12"/>
      <c r="L271" s="43"/>
      <c r="M271" s="20" t="s">
        <v>298</v>
      </c>
      <c r="N271" s="28" t="s">
        <v>306</v>
      </c>
      <c r="O271" s="18"/>
      <c r="P271" s="18"/>
      <c r="Q271" s="18"/>
      <c r="R271" s="22"/>
      <c r="S271" s="12"/>
      <c r="T271" s="12"/>
    </row>
    <row r="272" spans="1:20" s="1" customFormat="1" x14ac:dyDescent="0.4">
      <c r="A272" s="12"/>
      <c r="B272" s="12"/>
      <c r="C272" s="42"/>
      <c r="D272" s="12"/>
      <c r="E272" s="42"/>
      <c r="F272" s="12"/>
      <c r="G272" s="12"/>
      <c r="H272" s="12"/>
      <c r="I272" s="12"/>
      <c r="J272" s="12"/>
      <c r="K272" s="12"/>
      <c r="L272" s="43"/>
      <c r="M272" s="20" t="s">
        <v>299</v>
      </c>
      <c r="N272" s="28" t="s">
        <v>306</v>
      </c>
      <c r="O272" s="18"/>
      <c r="P272" s="18"/>
      <c r="Q272" s="18"/>
      <c r="R272" s="22"/>
      <c r="S272" s="12"/>
      <c r="T272" s="12"/>
    </row>
    <row r="273" spans="1:20" s="1" customFormat="1" x14ac:dyDescent="0.4">
      <c r="A273" s="12"/>
      <c r="B273" s="12"/>
      <c r="C273" s="42"/>
      <c r="D273" s="12"/>
      <c r="E273" s="42"/>
      <c r="F273" s="12"/>
      <c r="G273" s="12"/>
      <c r="H273" s="12"/>
      <c r="I273" s="12"/>
      <c r="J273" s="12"/>
      <c r="K273" s="12"/>
      <c r="L273" s="43"/>
      <c r="M273" s="20" t="s">
        <v>300</v>
      </c>
      <c r="N273" s="28" t="s">
        <v>306</v>
      </c>
      <c r="O273" s="18"/>
      <c r="P273" s="18"/>
      <c r="Q273" s="18"/>
      <c r="R273" s="22"/>
      <c r="S273" s="12"/>
      <c r="T273" s="12"/>
    </row>
    <row r="274" spans="1:20" s="1" customFormat="1" x14ac:dyDescent="0.4">
      <c r="A274" s="12"/>
      <c r="B274" s="12"/>
      <c r="C274" s="42"/>
      <c r="D274" s="12"/>
      <c r="E274" s="42"/>
      <c r="F274" s="12"/>
      <c r="G274" s="12"/>
      <c r="H274" s="12"/>
      <c r="I274" s="12"/>
      <c r="J274" s="12"/>
      <c r="K274" s="12"/>
      <c r="L274" s="43"/>
      <c r="M274" s="20" t="s">
        <v>301</v>
      </c>
      <c r="N274" s="28" t="s">
        <v>307</v>
      </c>
      <c r="O274" s="18"/>
      <c r="P274" s="18"/>
      <c r="Q274" s="18"/>
      <c r="R274" s="22"/>
      <c r="S274" s="12"/>
      <c r="T274" s="12"/>
    </row>
    <row r="275" spans="1:20" s="1" customFormat="1" x14ac:dyDescent="0.4">
      <c r="A275" s="12"/>
      <c r="B275" s="12"/>
      <c r="C275" s="42"/>
      <c r="D275" s="12"/>
      <c r="E275" s="12"/>
      <c r="F275" s="12"/>
      <c r="G275" s="12"/>
      <c r="H275" s="12"/>
      <c r="I275" s="12"/>
      <c r="J275" s="12"/>
      <c r="K275" s="12"/>
      <c r="L275" s="43"/>
      <c r="M275" s="20" t="s">
        <v>302</v>
      </c>
      <c r="N275" s="28" t="s">
        <v>309</v>
      </c>
      <c r="O275" s="18"/>
      <c r="P275" s="18"/>
      <c r="Q275" s="18"/>
      <c r="R275" s="22"/>
      <c r="S275" s="12"/>
      <c r="T275" s="12"/>
    </row>
    <row r="276" spans="1:20" s="1" customFormat="1" x14ac:dyDescent="0.4">
      <c r="A276" s="12"/>
      <c r="B276" s="12"/>
      <c r="C276" s="42"/>
      <c r="D276" s="12"/>
      <c r="E276" s="12"/>
      <c r="F276" s="12"/>
      <c r="G276" s="12"/>
      <c r="H276" s="12"/>
      <c r="I276" s="12"/>
      <c r="J276" s="12"/>
      <c r="K276" s="12"/>
      <c r="L276" s="43"/>
      <c r="M276" s="20" t="s">
        <v>303</v>
      </c>
      <c r="N276" s="28" t="s">
        <v>310</v>
      </c>
      <c r="O276" s="18"/>
      <c r="P276" s="18"/>
      <c r="Q276" s="18"/>
      <c r="R276" s="22"/>
      <c r="S276" s="12"/>
      <c r="T276" s="12"/>
    </row>
    <row r="277" spans="1:20" s="1" customFormat="1" x14ac:dyDescent="0.4">
      <c r="A277" s="12"/>
      <c r="B277" s="12"/>
      <c r="C277" s="42"/>
      <c r="D277" s="12"/>
      <c r="E277" s="12"/>
      <c r="F277" s="12"/>
      <c r="G277" s="12"/>
      <c r="H277" s="12"/>
      <c r="I277" s="12"/>
      <c r="J277" s="12"/>
      <c r="K277" s="12"/>
      <c r="L277" s="43"/>
      <c r="M277" s="20" t="s">
        <v>304</v>
      </c>
      <c r="N277" s="28" t="s">
        <v>333</v>
      </c>
      <c r="O277" s="18"/>
      <c r="P277" s="18"/>
      <c r="Q277" s="18"/>
      <c r="R277" s="22"/>
      <c r="S277" s="12"/>
      <c r="T277" s="12"/>
    </row>
    <row r="278" spans="1:20" s="1" customFormat="1" x14ac:dyDescent="0.4">
      <c r="A278" s="12"/>
      <c r="B278" s="12"/>
      <c r="C278" s="42"/>
      <c r="D278" s="12"/>
      <c r="E278" s="12"/>
      <c r="F278" s="12"/>
      <c r="G278" s="12"/>
      <c r="H278" s="12"/>
      <c r="I278" s="12"/>
      <c r="J278" s="12"/>
      <c r="K278" s="12"/>
      <c r="L278" s="43"/>
      <c r="M278" s="20" t="s">
        <v>305</v>
      </c>
      <c r="N278" s="28" t="s">
        <v>322</v>
      </c>
      <c r="O278" s="18"/>
      <c r="P278" s="18"/>
      <c r="Q278" s="18"/>
      <c r="R278" s="22"/>
      <c r="S278" s="12"/>
      <c r="T278" s="12"/>
    </row>
    <row r="279" spans="1:20" s="1" customFormat="1" ht="18" thickBot="1" x14ac:dyDescent="0.45">
      <c r="A279" s="12"/>
      <c r="B279" s="12"/>
      <c r="C279" s="42"/>
      <c r="D279" s="12"/>
      <c r="E279" s="12"/>
      <c r="F279" s="12"/>
      <c r="G279" s="12"/>
      <c r="H279" s="12"/>
      <c r="I279" s="12"/>
      <c r="J279" s="12"/>
      <c r="K279" s="12"/>
      <c r="L279" s="47"/>
      <c r="M279" s="71"/>
      <c r="N279" s="71"/>
      <c r="O279" s="34"/>
      <c r="P279" s="34"/>
      <c r="Q279" s="34"/>
      <c r="R279" s="35"/>
      <c r="S279" s="12"/>
      <c r="T279" s="12"/>
    </row>
    <row r="280" spans="1:20" s="1" customFormat="1" x14ac:dyDescent="0.4">
      <c r="A280" s="12"/>
      <c r="B280" s="12"/>
      <c r="C280" s="42"/>
      <c r="D280" s="12"/>
      <c r="E280" s="12"/>
      <c r="F280" s="12"/>
      <c r="G280" s="12"/>
      <c r="H280" s="12"/>
      <c r="I280" s="12"/>
      <c r="J280" s="12"/>
      <c r="K280" s="12"/>
      <c r="L280" s="42"/>
      <c r="M280" s="49"/>
      <c r="N280" s="49"/>
      <c r="O280" s="12"/>
      <c r="P280" s="12"/>
      <c r="Q280" s="12"/>
      <c r="R280" s="12"/>
      <c r="S280" s="12"/>
      <c r="T280" s="12"/>
    </row>
    <row r="281" spans="1:20" s="1" customFormat="1" x14ac:dyDescent="0.4">
      <c r="A281" s="12"/>
      <c r="B281" s="12"/>
      <c r="C281" s="42"/>
      <c r="D281" s="12"/>
      <c r="E281" s="12"/>
      <c r="F281" s="12"/>
      <c r="G281" s="12"/>
      <c r="H281" s="12"/>
      <c r="I281" s="12"/>
      <c r="J281" s="12"/>
      <c r="K281" s="12"/>
      <c r="L281" s="42"/>
      <c r="M281" s="49"/>
      <c r="N281" s="49"/>
      <c r="O281" s="12"/>
      <c r="P281" s="12"/>
      <c r="Q281" s="12"/>
      <c r="R281" s="12"/>
      <c r="S281" s="12"/>
      <c r="T281" s="12"/>
    </row>
    <row r="282" spans="1:20" s="1" customFormat="1" x14ac:dyDescent="0.4">
      <c r="A282" s="12"/>
      <c r="B282" s="12"/>
      <c r="C282" s="42"/>
      <c r="D282" s="12"/>
      <c r="E282" s="12"/>
      <c r="F282" s="12"/>
      <c r="G282" s="12"/>
      <c r="H282" s="12"/>
      <c r="I282" s="12"/>
      <c r="J282" s="12"/>
      <c r="K282" s="12"/>
      <c r="L282" s="42"/>
      <c r="M282" s="49"/>
      <c r="N282" s="49"/>
      <c r="O282" s="12"/>
      <c r="P282" s="12"/>
      <c r="Q282" s="12"/>
      <c r="R282" s="12"/>
      <c r="S282" s="12"/>
      <c r="T282" s="12"/>
    </row>
    <row r="283" spans="1:20" s="1" customFormat="1" x14ac:dyDescent="0.4">
      <c r="A283" s="12"/>
      <c r="B283" s="12"/>
      <c r="C283" s="42"/>
      <c r="D283" s="12"/>
      <c r="E283" s="12"/>
      <c r="F283" s="12"/>
      <c r="G283" s="12"/>
      <c r="H283" s="12"/>
      <c r="I283" s="12"/>
      <c r="J283" s="12"/>
      <c r="K283" s="12"/>
      <c r="L283" s="42"/>
      <c r="M283" s="49"/>
      <c r="N283" s="49"/>
      <c r="O283" s="12"/>
      <c r="P283" s="12"/>
      <c r="Q283" s="12"/>
      <c r="R283" s="12"/>
      <c r="S283" s="12"/>
      <c r="T283" s="12"/>
    </row>
    <row r="284" spans="1:20" s="1" customFormat="1" x14ac:dyDescent="0.4">
      <c r="A284" s="12"/>
      <c r="B284" s="12"/>
      <c r="C284" s="42"/>
      <c r="D284" s="12"/>
      <c r="E284" s="12"/>
      <c r="F284" s="12"/>
      <c r="G284" s="12"/>
      <c r="H284" s="12"/>
      <c r="I284" s="12"/>
      <c r="J284" s="12"/>
      <c r="K284" s="12"/>
      <c r="L284" s="42"/>
      <c r="M284" s="49"/>
      <c r="N284" s="49"/>
      <c r="O284" s="12"/>
      <c r="P284" s="12"/>
      <c r="Q284" s="12"/>
      <c r="R284" s="12"/>
      <c r="S284" s="12"/>
      <c r="T284" s="12"/>
    </row>
    <row r="285" spans="1:20" s="1" customFormat="1" x14ac:dyDescent="0.4">
      <c r="A285" s="12"/>
      <c r="B285" s="12"/>
      <c r="C285" s="42"/>
      <c r="D285" s="12"/>
      <c r="E285" s="12"/>
      <c r="F285" s="12"/>
      <c r="G285" s="12"/>
      <c r="H285" s="12"/>
      <c r="I285" s="12"/>
      <c r="J285" s="12"/>
      <c r="K285" s="12"/>
      <c r="L285" s="42"/>
      <c r="M285" s="49"/>
      <c r="N285" s="49"/>
      <c r="O285" s="12"/>
      <c r="P285" s="12"/>
      <c r="Q285" s="12"/>
      <c r="R285" s="12"/>
      <c r="S285" s="12"/>
      <c r="T285" s="12"/>
    </row>
    <row r="286" spans="1:20" s="1" customFormat="1" x14ac:dyDescent="0.4">
      <c r="A286" s="12"/>
      <c r="B286" s="12"/>
      <c r="C286" s="42"/>
      <c r="D286" s="12"/>
      <c r="E286" s="12"/>
      <c r="F286" s="12"/>
      <c r="G286" s="12"/>
      <c r="H286" s="12"/>
      <c r="I286" s="12"/>
      <c r="J286" s="12"/>
      <c r="K286" s="12"/>
      <c r="L286" s="42"/>
      <c r="M286" s="49"/>
      <c r="N286" s="49"/>
      <c r="O286" s="12"/>
      <c r="P286" s="12"/>
      <c r="Q286" s="12"/>
      <c r="R286" s="12"/>
      <c r="S286" s="12"/>
      <c r="T286" s="12"/>
    </row>
    <row r="287" spans="1:20" s="1" customFormat="1" x14ac:dyDescent="0.4">
      <c r="A287" s="12"/>
      <c r="B287" s="12"/>
      <c r="C287" s="42"/>
      <c r="D287" s="12"/>
      <c r="E287" s="12"/>
      <c r="F287" s="12"/>
      <c r="G287" s="12"/>
      <c r="H287" s="12"/>
      <c r="I287" s="12"/>
      <c r="J287" s="12"/>
      <c r="K287" s="12"/>
      <c r="L287" s="42"/>
      <c r="M287" s="49"/>
      <c r="N287" s="49"/>
      <c r="O287" s="12"/>
      <c r="P287" s="12"/>
      <c r="Q287" s="12"/>
      <c r="R287" s="12"/>
      <c r="S287" s="12"/>
      <c r="T287" s="12"/>
    </row>
    <row r="288" spans="1:20" x14ac:dyDescent="0.4">
      <c r="C288" s="42"/>
      <c r="L288" s="42"/>
    </row>
    <row r="289" spans="3:12" x14ac:dyDescent="0.4">
      <c r="C289" s="42"/>
      <c r="L289" s="42"/>
    </row>
    <row r="290" spans="3:12" x14ac:dyDescent="0.4">
      <c r="C290" s="42"/>
      <c r="L290" s="42"/>
    </row>
    <row r="291" spans="3:12" x14ac:dyDescent="0.4">
      <c r="C291" s="42"/>
      <c r="L291" s="42"/>
    </row>
    <row r="292" spans="3:12" x14ac:dyDescent="0.4">
      <c r="C292" s="42"/>
      <c r="L292" s="42"/>
    </row>
    <row r="293" spans="3:12" x14ac:dyDescent="0.4">
      <c r="C293" s="42"/>
      <c r="L293" s="42"/>
    </row>
    <row r="294" spans="3:12" x14ac:dyDescent="0.4">
      <c r="C294" s="42"/>
      <c r="L294" s="42"/>
    </row>
    <row r="295" spans="3:12" x14ac:dyDescent="0.4">
      <c r="C295" s="42"/>
      <c r="L295" s="42"/>
    </row>
    <row r="296" spans="3:12" x14ac:dyDescent="0.4">
      <c r="C296" s="42"/>
      <c r="L296" s="42"/>
    </row>
    <row r="297" spans="3:12" x14ac:dyDescent="0.4">
      <c r="C297" s="42"/>
      <c r="L297" s="42"/>
    </row>
    <row r="298" spans="3:12" x14ac:dyDescent="0.4">
      <c r="C298" s="42"/>
      <c r="L298" s="42"/>
    </row>
    <row r="299" spans="3:12" x14ac:dyDescent="0.4">
      <c r="C299" s="42"/>
      <c r="L299" s="42"/>
    </row>
    <row r="300" spans="3:12" x14ac:dyDescent="0.4">
      <c r="C300" s="42"/>
      <c r="L300" s="42"/>
    </row>
    <row r="301" spans="3:12" x14ac:dyDescent="0.4">
      <c r="C301" s="42"/>
      <c r="L301" s="42"/>
    </row>
    <row r="302" spans="3:12" x14ac:dyDescent="0.4">
      <c r="C302" s="42"/>
      <c r="L302" s="42"/>
    </row>
    <row r="303" spans="3:12" x14ac:dyDescent="0.4">
      <c r="C303" s="42"/>
      <c r="L303" s="42"/>
    </row>
    <row r="304" spans="3:12" x14ac:dyDescent="0.4">
      <c r="C304" s="42"/>
      <c r="L304" s="42"/>
    </row>
    <row r="305" spans="3:12" x14ac:dyDescent="0.4">
      <c r="C305" s="42"/>
      <c r="L305" s="42"/>
    </row>
    <row r="306" spans="3:12" x14ac:dyDescent="0.4">
      <c r="C306" s="42"/>
      <c r="L306" s="42"/>
    </row>
    <row r="307" spans="3:12" x14ac:dyDescent="0.4">
      <c r="C307" s="42"/>
      <c r="L307" s="42"/>
    </row>
    <row r="308" spans="3:12" x14ac:dyDescent="0.4">
      <c r="C308" s="42"/>
      <c r="L308" s="42"/>
    </row>
    <row r="309" spans="3:12" x14ac:dyDescent="0.4">
      <c r="C309" s="42"/>
      <c r="L309" s="42"/>
    </row>
    <row r="310" spans="3:12" x14ac:dyDescent="0.4">
      <c r="C310" s="42"/>
      <c r="L310" s="42"/>
    </row>
    <row r="311" spans="3:12" x14ac:dyDescent="0.4">
      <c r="C311" s="42"/>
      <c r="L311" s="42"/>
    </row>
    <row r="312" spans="3:12" x14ac:dyDescent="0.4">
      <c r="C312" s="42"/>
      <c r="L312" s="42"/>
    </row>
    <row r="313" spans="3:12" x14ac:dyDescent="0.4">
      <c r="C313" s="42"/>
      <c r="L313" s="42"/>
    </row>
    <row r="314" spans="3:12" x14ac:dyDescent="0.4">
      <c r="C314" s="42"/>
      <c r="L314" s="42"/>
    </row>
    <row r="315" spans="3:12" x14ac:dyDescent="0.4">
      <c r="C315" s="42"/>
      <c r="L315" s="42"/>
    </row>
    <row r="316" spans="3:12" x14ac:dyDescent="0.4">
      <c r="C316" s="42"/>
      <c r="L316" s="42"/>
    </row>
    <row r="317" spans="3:12" x14ac:dyDescent="0.4">
      <c r="C317" s="42"/>
      <c r="L317" s="42"/>
    </row>
    <row r="318" spans="3:12" x14ac:dyDescent="0.4">
      <c r="C318" s="42"/>
      <c r="L318" s="42"/>
    </row>
    <row r="319" spans="3:12" x14ac:dyDescent="0.4">
      <c r="C319" s="42"/>
      <c r="L319" s="42"/>
    </row>
    <row r="320" spans="3:12" x14ac:dyDescent="0.4">
      <c r="C320" s="42"/>
      <c r="L320" s="42"/>
    </row>
    <row r="321" spans="3:12" x14ac:dyDescent="0.4">
      <c r="C321" s="42"/>
      <c r="L321" s="42"/>
    </row>
    <row r="322" spans="3:12" x14ac:dyDescent="0.4">
      <c r="C322" s="42"/>
      <c r="L322" s="42"/>
    </row>
    <row r="323" spans="3:12" x14ac:dyDescent="0.4">
      <c r="C323" s="42"/>
      <c r="L323" s="42"/>
    </row>
    <row r="324" spans="3:12" x14ac:dyDescent="0.4">
      <c r="C324" s="42"/>
      <c r="L324" s="42"/>
    </row>
    <row r="325" spans="3:12" x14ac:dyDescent="0.4">
      <c r="C325" s="42"/>
      <c r="L325" s="42"/>
    </row>
    <row r="326" spans="3:12" x14ac:dyDescent="0.4">
      <c r="C326" s="42"/>
      <c r="L326" s="42"/>
    </row>
    <row r="327" spans="3:12" x14ac:dyDescent="0.4">
      <c r="C327" s="42"/>
      <c r="L327" s="42"/>
    </row>
    <row r="328" spans="3:12" x14ac:dyDescent="0.4">
      <c r="C328" s="42"/>
      <c r="L328" s="42"/>
    </row>
    <row r="329" spans="3:12" x14ac:dyDescent="0.4">
      <c r="C329" s="42"/>
      <c r="L329" s="42"/>
    </row>
    <row r="330" spans="3:12" x14ac:dyDescent="0.4">
      <c r="C330" s="42"/>
      <c r="L330" s="42"/>
    </row>
    <row r="331" spans="3:12" x14ac:dyDescent="0.4">
      <c r="C331" s="42"/>
      <c r="L331" s="42"/>
    </row>
    <row r="332" spans="3:12" x14ac:dyDescent="0.4">
      <c r="C332" s="42"/>
      <c r="L332" s="42"/>
    </row>
    <row r="333" spans="3:12" x14ac:dyDescent="0.4">
      <c r="C333" s="42"/>
      <c r="L333" s="42"/>
    </row>
    <row r="334" spans="3:12" x14ac:dyDescent="0.4">
      <c r="C334" s="42"/>
      <c r="L334" s="42"/>
    </row>
    <row r="335" spans="3:12" x14ac:dyDescent="0.4">
      <c r="C335" s="42"/>
      <c r="L335" s="42"/>
    </row>
    <row r="336" spans="3:12" x14ac:dyDescent="0.4">
      <c r="C336" s="42"/>
      <c r="L336" s="42"/>
    </row>
    <row r="337" spans="3:12" x14ac:dyDescent="0.4">
      <c r="C337" s="42"/>
      <c r="L337" s="42"/>
    </row>
    <row r="338" spans="3:12" x14ac:dyDescent="0.4">
      <c r="C338" s="42"/>
      <c r="L338" s="42"/>
    </row>
    <row r="339" spans="3:12" x14ac:dyDescent="0.4">
      <c r="C339" s="42"/>
      <c r="L339" s="42"/>
    </row>
    <row r="340" spans="3:12" x14ac:dyDescent="0.4">
      <c r="C340" s="42"/>
      <c r="L340" s="42"/>
    </row>
    <row r="341" spans="3:12" x14ac:dyDescent="0.4">
      <c r="C341" s="42"/>
      <c r="L341" s="42"/>
    </row>
    <row r="342" spans="3:12" x14ac:dyDescent="0.4">
      <c r="C342" s="42"/>
      <c r="L342" s="42"/>
    </row>
    <row r="343" spans="3:12" x14ac:dyDescent="0.4">
      <c r="C343" s="42"/>
      <c r="L343" s="42"/>
    </row>
    <row r="344" spans="3:12" x14ac:dyDescent="0.4">
      <c r="C344" s="42"/>
      <c r="L344" s="42"/>
    </row>
    <row r="345" spans="3:12" x14ac:dyDescent="0.4">
      <c r="C345" s="42"/>
      <c r="L345" s="42"/>
    </row>
    <row r="346" spans="3:12" x14ac:dyDescent="0.4">
      <c r="C346" s="42"/>
      <c r="L346" s="42"/>
    </row>
    <row r="347" spans="3:12" x14ac:dyDescent="0.4">
      <c r="C347" s="42"/>
      <c r="L347" s="42"/>
    </row>
    <row r="348" spans="3:12" x14ac:dyDescent="0.4">
      <c r="C348" s="42"/>
      <c r="L348" s="42"/>
    </row>
    <row r="349" spans="3:12" x14ac:dyDescent="0.4">
      <c r="C349" s="42"/>
      <c r="L349" s="42"/>
    </row>
    <row r="350" spans="3:12" x14ac:dyDescent="0.4">
      <c r="C350" s="42"/>
      <c r="L350" s="42"/>
    </row>
    <row r="351" spans="3:12" x14ac:dyDescent="0.4">
      <c r="C351" s="42"/>
      <c r="L351" s="42"/>
    </row>
    <row r="352" spans="3:12" x14ac:dyDescent="0.4">
      <c r="C352" s="42"/>
      <c r="L352" s="42"/>
    </row>
    <row r="353" spans="3:12" x14ac:dyDescent="0.4">
      <c r="C353" s="42"/>
      <c r="L353" s="42"/>
    </row>
    <row r="354" spans="3:12" x14ac:dyDescent="0.4">
      <c r="C354" s="42"/>
      <c r="L354" s="42"/>
    </row>
    <row r="355" spans="3:12" x14ac:dyDescent="0.4">
      <c r="C355" s="42"/>
      <c r="L355" s="42"/>
    </row>
    <row r="356" spans="3:12" x14ac:dyDescent="0.4">
      <c r="C356" s="42"/>
      <c r="L356" s="42"/>
    </row>
    <row r="357" spans="3:12" x14ac:dyDescent="0.4">
      <c r="C357" s="42"/>
      <c r="L357" s="42"/>
    </row>
    <row r="358" spans="3:12" x14ac:dyDescent="0.4">
      <c r="C358" s="42"/>
      <c r="L358" s="42"/>
    </row>
    <row r="359" spans="3:12" x14ac:dyDescent="0.4">
      <c r="C359" s="42"/>
      <c r="L359" s="42"/>
    </row>
    <row r="360" spans="3:12" x14ac:dyDescent="0.4">
      <c r="C360" s="42"/>
      <c r="L360" s="42"/>
    </row>
    <row r="361" spans="3:12" x14ac:dyDescent="0.4">
      <c r="C361" s="42"/>
      <c r="L361" s="42"/>
    </row>
    <row r="362" spans="3:12" x14ac:dyDescent="0.4">
      <c r="C362" s="42"/>
      <c r="L362" s="42"/>
    </row>
    <row r="363" spans="3:12" x14ac:dyDescent="0.4">
      <c r="C363" s="42"/>
      <c r="L363" s="42"/>
    </row>
    <row r="364" spans="3:12" x14ac:dyDescent="0.4">
      <c r="C364" s="42"/>
      <c r="L364" s="42"/>
    </row>
    <row r="365" spans="3:12" x14ac:dyDescent="0.4">
      <c r="C365" s="42"/>
      <c r="L365" s="42"/>
    </row>
    <row r="366" spans="3:12" x14ac:dyDescent="0.4">
      <c r="C366" s="42"/>
      <c r="L366" s="42"/>
    </row>
    <row r="367" spans="3:12" x14ac:dyDescent="0.4">
      <c r="C367" s="42"/>
      <c r="L367" s="42"/>
    </row>
    <row r="368" spans="3:12" x14ac:dyDescent="0.4">
      <c r="C368" s="42"/>
      <c r="L368" s="42"/>
    </row>
    <row r="369" spans="3:12" x14ac:dyDescent="0.4">
      <c r="C369" s="42"/>
      <c r="L369" s="42"/>
    </row>
    <row r="370" spans="3:12" x14ac:dyDescent="0.4">
      <c r="C370" s="42"/>
      <c r="L370" s="42"/>
    </row>
    <row r="371" spans="3:12" x14ac:dyDescent="0.4">
      <c r="C371" s="42"/>
      <c r="L371" s="42"/>
    </row>
    <row r="372" spans="3:12" x14ac:dyDescent="0.4">
      <c r="C372" s="42"/>
      <c r="L372" s="42"/>
    </row>
    <row r="373" spans="3:12" x14ac:dyDescent="0.4">
      <c r="C373" s="42"/>
      <c r="L373" s="42"/>
    </row>
    <row r="374" spans="3:12" x14ac:dyDescent="0.4">
      <c r="C374" s="42"/>
      <c r="L374" s="42"/>
    </row>
    <row r="375" spans="3:12" x14ac:dyDescent="0.4">
      <c r="C375" s="42"/>
      <c r="L375" s="42"/>
    </row>
    <row r="376" spans="3:12" x14ac:dyDescent="0.4">
      <c r="C376" s="42"/>
      <c r="L376" s="42"/>
    </row>
    <row r="377" spans="3:12" x14ac:dyDescent="0.4">
      <c r="C377" s="42"/>
      <c r="L377" s="42"/>
    </row>
    <row r="378" spans="3:12" x14ac:dyDescent="0.4">
      <c r="C378" s="42"/>
      <c r="L378" s="42"/>
    </row>
    <row r="379" spans="3:12" x14ac:dyDescent="0.4">
      <c r="C379" s="42"/>
      <c r="L379" s="42"/>
    </row>
    <row r="380" spans="3:12" x14ac:dyDescent="0.4">
      <c r="C380" s="42"/>
      <c r="L380" s="42"/>
    </row>
    <row r="381" spans="3:12" x14ac:dyDescent="0.4">
      <c r="C381" s="42"/>
      <c r="L381" s="42"/>
    </row>
    <row r="382" spans="3:12" x14ac:dyDescent="0.4">
      <c r="C382" s="42"/>
      <c r="L382" s="42"/>
    </row>
    <row r="383" spans="3:12" x14ac:dyDescent="0.4">
      <c r="C383" s="42"/>
      <c r="L383" s="42"/>
    </row>
    <row r="384" spans="3:12" x14ac:dyDescent="0.4">
      <c r="C384" s="42"/>
      <c r="L384" s="42"/>
    </row>
    <row r="385" spans="3:12" x14ac:dyDescent="0.4">
      <c r="C385" s="42"/>
      <c r="L385" s="42"/>
    </row>
    <row r="386" spans="3:12" x14ac:dyDescent="0.4">
      <c r="C386" s="42"/>
      <c r="L386" s="42"/>
    </row>
    <row r="387" spans="3:12" x14ac:dyDescent="0.4">
      <c r="C387" s="42"/>
      <c r="L387" s="42"/>
    </row>
    <row r="388" spans="3:12" x14ac:dyDescent="0.4">
      <c r="C388" s="42"/>
      <c r="L388" s="42"/>
    </row>
    <row r="389" spans="3:12" x14ac:dyDescent="0.4">
      <c r="C389" s="42"/>
      <c r="L389" s="42"/>
    </row>
    <row r="390" spans="3:12" x14ac:dyDescent="0.4">
      <c r="C390" s="42"/>
      <c r="L390" s="42"/>
    </row>
    <row r="391" spans="3:12" x14ac:dyDescent="0.4">
      <c r="C391" s="42"/>
      <c r="L391" s="42"/>
    </row>
    <row r="392" spans="3:12" x14ac:dyDescent="0.4">
      <c r="C392" s="42"/>
      <c r="L392" s="42"/>
    </row>
    <row r="393" spans="3:12" x14ac:dyDescent="0.4">
      <c r="C393" s="42"/>
      <c r="L393" s="42"/>
    </row>
    <row r="394" spans="3:12" x14ac:dyDescent="0.4">
      <c r="C394" s="42"/>
      <c r="L394" s="42"/>
    </row>
    <row r="395" spans="3:12" x14ac:dyDescent="0.4">
      <c r="C395" s="42"/>
      <c r="L395" s="42"/>
    </row>
    <row r="396" spans="3:12" x14ac:dyDescent="0.4">
      <c r="C396" s="42"/>
      <c r="L396" s="42"/>
    </row>
    <row r="397" spans="3:12" x14ac:dyDescent="0.4">
      <c r="C397" s="42"/>
      <c r="L397" s="42"/>
    </row>
    <row r="398" spans="3:12" x14ac:dyDescent="0.4">
      <c r="C398" s="42"/>
      <c r="L398" s="42"/>
    </row>
    <row r="399" spans="3:12" x14ac:dyDescent="0.4">
      <c r="C399" s="42"/>
      <c r="L399" s="42"/>
    </row>
    <row r="400" spans="3:12" x14ac:dyDescent="0.4">
      <c r="C400" s="42"/>
      <c r="L400" s="42"/>
    </row>
    <row r="401" spans="3:12" x14ac:dyDescent="0.4">
      <c r="C401" s="42"/>
      <c r="L401" s="42"/>
    </row>
    <row r="402" spans="3:12" x14ac:dyDescent="0.4">
      <c r="C402" s="42"/>
      <c r="L402" s="42"/>
    </row>
    <row r="403" spans="3:12" x14ac:dyDescent="0.4">
      <c r="C403" s="42"/>
      <c r="L403" s="42"/>
    </row>
    <row r="404" spans="3:12" x14ac:dyDescent="0.4">
      <c r="C404" s="42"/>
      <c r="L404" s="42"/>
    </row>
    <row r="405" spans="3:12" x14ac:dyDescent="0.4">
      <c r="C405" s="42"/>
      <c r="L405" s="42"/>
    </row>
    <row r="406" spans="3:12" x14ac:dyDescent="0.4">
      <c r="C406" s="42"/>
      <c r="L406" s="42"/>
    </row>
    <row r="407" spans="3:12" x14ac:dyDescent="0.4">
      <c r="C407" s="42"/>
      <c r="L407" s="42"/>
    </row>
    <row r="408" spans="3:12" x14ac:dyDescent="0.4">
      <c r="C408" s="42"/>
      <c r="L408" s="42"/>
    </row>
    <row r="409" spans="3:12" x14ac:dyDescent="0.4">
      <c r="C409" s="42"/>
      <c r="L409" s="42"/>
    </row>
    <row r="410" spans="3:12" x14ac:dyDescent="0.4">
      <c r="C410" s="42"/>
      <c r="L410" s="42"/>
    </row>
    <row r="411" spans="3:12" x14ac:dyDescent="0.4">
      <c r="C411" s="42"/>
      <c r="L411" s="42"/>
    </row>
    <row r="412" spans="3:12" x14ac:dyDescent="0.4">
      <c r="C412" s="42"/>
      <c r="L412" s="42"/>
    </row>
    <row r="413" spans="3:12" x14ac:dyDescent="0.4">
      <c r="C413" s="42"/>
      <c r="L413" s="42"/>
    </row>
    <row r="414" spans="3:12" x14ac:dyDescent="0.4">
      <c r="C414" s="42"/>
      <c r="L414" s="42"/>
    </row>
    <row r="415" spans="3:12" x14ac:dyDescent="0.4">
      <c r="C415" s="42"/>
      <c r="L415" s="42"/>
    </row>
    <row r="416" spans="3:12" x14ac:dyDescent="0.4">
      <c r="C416" s="42"/>
      <c r="L416" s="42"/>
    </row>
    <row r="417" spans="3:12" x14ac:dyDescent="0.4">
      <c r="C417" s="42"/>
      <c r="L417" s="42"/>
    </row>
    <row r="418" spans="3:12" x14ac:dyDescent="0.4">
      <c r="C418" s="42"/>
      <c r="L418" s="42"/>
    </row>
    <row r="419" spans="3:12" x14ac:dyDescent="0.4">
      <c r="C419" s="42"/>
      <c r="L419" s="42"/>
    </row>
    <row r="420" spans="3:12" x14ac:dyDescent="0.4">
      <c r="C420" s="42"/>
      <c r="L420" s="42"/>
    </row>
    <row r="421" spans="3:12" x14ac:dyDescent="0.4">
      <c r="C421" s="42"/>
      <c r="L421" s="42"/>
    </row>
    <row r="422" spans="3:12" x14ac:dyDescent="0.4">
      <c r="C422" s="42"/>
      <c r="L422" s="42"/>
    </row>
    <row r="423" spans="3:12" x14ac:dyDescent="0.4">
      <c r="C423" s="42"/>
      <c r="L423" s="42"/>
    </row>
    <row r="424" spans="3:12" x14ac:dyDescent="0.4">
      <c r="C424" s="42"/>
      <c r="L424" s="42"/>
    </row>
    <row r="425" spans="3:12" x14ac:dyDescent="0.4">
      <c r="C425" s="42"/>
      <c r="L425" s="42"/>
    </row>
    <row r="426" spans="3:12" x14ac:dyDescent="0.4">
      <c r="C426" s="42"/>
      <c r="L426" s="42"/>
    </row>
    <row r="427" spans="3:12" x14ac:dyDescent="0.4">
      <c r="C427" s="42"/>
      <c r="L427" s="42"/>
    </row>
    <row r="428" spans="3:12" x14ac:dyDescent="0.4">
      <c r="C428" s="42"/>
      <c r="L428" s="42"/>
    </row>
    <row r="429" spans="3:12" x14ac:dyDescent="0.4">
      <c r="C429" s="42"/>
      <c r="L429" s="42"/>
    </row>
    <row r="430" spans="3:12" x14ac:dyDescent="0.4">
      <c r="C430" s="42"/>
      <c r="L430" s="42"/>
    </row>
    <row r="431" spans="3:12" x14ac:dyDescent="0.4">
      <c r="C431" s="42"/>
      <c r="L431" s="42"/>
    </row>
    <row r="432" spans="3:12" x14ac:dyDescent="0.4">
      <c r="C432" s="42"/>
      <c r="L432" s="42"/>
    </row>
    <row r="433" spans="3:12" x14ac:dyDescent="0.4">
      <c r="C433" s="42"/>
      <c r="L433" s="42"/>
    </row>
    <row r="434" spans="3:12" x14ac:dyDescent="0.4">
      <c r="C434" s="42"/>
      <c r="L434" s="42"/>
    </row>
    <row r="435" spans="3:12" x14ac:dyDescent="0.4">
      <c r="C435" s="42"/>
      <c r="L435" s="42"/>
    </row>
    <row r="436" spans="3:12" x14ac:dyDescent="0.4">
      <c r="C436" s="42"/>
      <c r="L436" s="42"/>
    </row>
    <row r="437" spans="3:12" x14ac:dyDescent="0.4">
      <c r="C437" s="42"/>
      <c r="L437" s="42"/>
    </row>
    <row r="438" spans="3:12" x14ac:dyDescent="0.4">
      <c r="C438" s="42"/>
      <c r="L438" s="42"/>
    </row>
    <row r="439" spans="3:12" x14ac:dyDescent="0.4">
      <c r="C439" s="42"/>
      <c r="L439" s="42"/>
    </row>
    <row r="440" spans="3:12" x14ac:dyDescent="0.4">
      <c r="C440" s="42"/>
      <c r="L440" s="42"/>
    </row>
    <row r="441" spans="3:12" x14ac:dyDescent="0.4">
      <c r="C441" s="42"/>
      <c r="L441" s="42"/>
    </row>
    <row r="442" spans="3:12" x14ac:dyDescent="0.4">
      <c r="C442" s="42"/>
      <c r="L442" s="42"/>
    </row>
    <row r="443" spans="3:12" x14ac:dyDescent="0.4">
      <c r="C443" s="42"/>
      <c r="L443" s="42"/>
    </row>
    <row r="444" spans="3:12" x14ac:dyDescent="0.4">
      <c r="C444" s="42"/>
      <c r="L444" s="42"/>
    </row>
    <row r="445" spans="3:12" x14ac:dyDescent="0.4">
      <c r="C445" s="42"/>
      <c r="L445" s="42"/>
    </row>
    <row r="446" spans="3:12" x14ac:dyDescent="0.4">
      <c r="C446" s="42"/>
      <c r="L446" s="42"/>
    </row>
    <row r="447" spans="3:12" x14ac:dyDescent="0.4">
      <c r="C447" s="42"/>
      <c r="L447" s="42"/>
    </row>
    <row r="448" spans="3:12" x14ac:dyDescent="0.4">
      <c r="C448" s="42"/>
      <c r="L448" s="42"/>
    </row>
    <row r="449" spans="3:12" x14ac:dyDescent="0.4">
      <c r="C449" s="42"/>
      <c r="L449" s="42"/>
    </row>
    <row r="450" spans="3:12" x14ac:dyDescent="0.4">
      <c r="C450" s="42"/>
      <c r="L450" s="42"/>
    </row>
    <row r="451" spans="3:12" x14ac:dyDescent="0.4">
      <c r="C451" s="42"/>
      <c r="L451" s="42"/>
    </row>
    <row r="452" spans="3:12" x14ac:dyDescent="0.4">
      <c r="C452" s="42"/>
      <c r="L452" s="42"/>
    </row>
    <row r="453" spans="3:12" x14ac:dyDescent="0.4">
      <c r="C453" s="42"/>
      <c r="L453" s="42"/>
    </row>
    <row r="454" spans="3:12" x14ac:dyDescent="0.4">
      <c r="C454" s="42"/>
      <c r="L454" s="42"/>
    </row>
    <row r="455" spans="3:12" x14ac:dyDescent="0.4">
      <c r="C455" s="42"/>
      <c r="L455" s="42"/>
    </row>
    <row r="456" spans="3:12" x14ac:dyDescent="0.4">
      <c r="C456" s="42"/>
      <c r="L456" s="42"/>
    </row>
    <row r="457" spans="3:12" x14ac:dyDescent="0.4">
      <c r="C457" s="42"/>
      <c r="L457" s="42"/>
    </row>
    <row r="458" spans="3:12" x14ac:dyDescent="0.4">
      <c r="C458" s="42"/>
      <c r="L458" s="42"/>
    </row>
    <row r="459" spans="3:12" x14ac:dyDescent="0.4">
      <c r="C459" s="42"/>
      <c r="L459" s="42"/>
    </row>
    <row r="460" spans="3:12" x14ac:dyDescent="0.4">
      <c r="C460" s="42"/>
      <c r="L460" s="42"/>
    </row>
    <row r="461" spans="3:12" x14ac:dyDescent="0.4">
      <c r="C461" s="42"/>
      <c r="L461" s="42"/>
    </row>
    <row r="462" spans="3:12" x14ac:dyDescent="0.4">
      <c r="C462" s="42"/>
      <c r="L462" s="42"/>
    </row>
    <row r="463" spans="3:12" x14ac:dyDescent="0.4">
      <c r="C463" s="42"/>
      <c r="L463" s="42"/>
    </row>
    <row r="464" spans="3:12" x14ac:dyDescent="0.4">
      <c r="C464" s="42"/>
      <c r="L464" s="42"/>
    </row>
    <row r="465" spans="3:12" x14ac:dyDescent="0.4">
      <c r="C465" s="42"/>
      <c r="L465" s="42"/>
    </row>
    <row r="466" spans="3:12" x14ac:dyDescent="0.4">
      <c r="C466" s="42"/>
      <c r="L466" s="42"/>
    </row>
    <row r="467" spans="3:12" x14ac:dyDescent="0.4">
      <c r="C467" s="42"/>
      <c r="L467" s="42"/>
    </row>
    <row r="468" spans="3:12" x14ac:dyDescent="0.4">
      <c r="C468" s="42"/>
      <c r="L468" s="42"/>
    </row>
    <row r="469" spans="3:12" x14ac:dyDescent="0.4">
      <c r="C469" s="42"/>
      <c r="L469" s="42"/>
    </row>
    <row r="470" spans="3:12" x14ac:dyDescent="0.4">
      <c r="C470" s="42"/>
      <c r="L470" s="42"/>
    </row>
    <row r="471" spans="3:12" x14ac:dyDescent="0.4">
      <c r="C471" s="42"/>
      <c r="L471" s="42"/>
    </row>
    <row r="472" spans="3:12" x14ac:dyDescent="0.4">
      <c r="C472" s="42"/>
      <c r="L472" s="42"/>
    </row>
    <row r="473" spans="3:12" x14ac:dyDescent="0.4">
      <c r="C473" s="42"/>
      <c r="L473" s="42"/>
    </row>
    <row r="474" spans="3:12" x14ac:dyDescent="0.4">
      <c r="C474" s="42"/>
      <c r="L474" s="42"/>
    </row>
    <row r="475" spans="3:12" x14ac:dyDescent="0.4">
      <c r="C475" s="42"/>
      <c r="L475" s="42"/>
    </row>
    <row r="476" spans="3:12" x14ac:dyDescent="0.4">
      <c r="C476" s="42"/>
      <c r="L476" s="42"/>
    </row>
    <row r="477" spans="3:12" x14ac:dyDescent="0.4">
      <c r="C477" s="42"/>
      <c r="L477" s="42"/>
    </row>
    <row r="478" spans="3:12" x14ac:dyDescent="0.4">
      <c r="C478" s="42"/>
      <c r="L478" s="42"/>
    </row>
    <row r="479" spans="3:12" x14ac:dyDescent="0.4">
      <c r="C479" s="42"/>
      <c r="L479" s="42"/>
    </row>
    <row r="480" spans="3:12" x14ac:dyDescent="0.4">
      <c r="C480" s="42"/>
      <c r="L480" s="42"/>
    </row>
    <row r="481" spans="3:12" x14ac:dyDescent="0.4">
      <c r="C481" s="42"/>
      <c r="L481" s="42"/>
    </row>
    <row r="482" spans="3:12" x14ac:dyDescent="0.4">
      <c r="C482" s="42"/>
      <c r="L482" s="42"/>
    </row>
    <row r="483" spans="3:12" x14ac:dyDescent="0.4">
      <c r="C483" s="42"/>
      <c r="L483" s="42"/>
    </row>
    <row r="484" spans="3:12" x14ac:dyDescent="0.4">
      <c r="C484" s="42"/>
      <c r="L484" s="42"/>
    </row>
    <row r="485" spans="3:12" x14ac:dyDescent="0.4">
      <c r="C485" s="42"/>
      <c r="L485" s="42"/>
    </row>
    <row r="486" spans="3:12" x14ac:dyDescent="0.4">
      <c r="C486" s="42"/>
      <c r="L486" s="42"/>
    </row>
    <row r="487" spans="3:12" x14ac:dyDescent="0.4">
      <c r="C487" s="42"/>
      <c r="L487" s="42"/>
    </row>
    <row r="488" spans="3:12" x14ac:dyDescent="0.4">
      <c r="C488" s="42"/>
      <c r="L488" s="42"/>
    </row>
    <row r="489" spans="3:12" x14ac:dyDescent="0.4">
      <c r="C489" s="42"/>
      <c r="L489" s="42"/>
    </row>
    <row r="490" spans="3:12" x14ac:dyDescent="0.4">
      <c r="C490" s="42"/>
      <c r="L490" s="42"/>
    </row>
    <row r="491" spans="3:12" x14ac:dyDescent="0.4">
      <c r="C491" s="42"/>
      <c r="L491" s="42"/>
    </row>
    <row r="492" spans="3:12" x14ac:dyDescent="0.4">
      <c r="C492" s="42"/>
      <c r="L492" s="42"/>
    </row>
    <row r="493" spans="3:12" x14ac:dyDescent="0.4">
      <c r="C493" s="42"/>
      <c r="L493" s="42"/>
    </row>
    <row r="494" spans="3:12" x14ac:dyDescent="0.4">
      <c r="C494" s="42"/>
      <c r="L494" s="42"/>
    </row>
    <row r="495" spans="3:12" x14ac:dyDescent="0.4">
      <c r="C495" s="42"/>
      <c r="L495" s="42"/>
    </row>
    <row r="496" spans="3:12" x14ac:dyDescent="0.4">
      <c r="C496" s="42"/>
      <c r="L496" s="42"/>
    </row>
    <row r="497" spans="1:20" x14ac:dyDescent="0.4">
      <c r="C497" s="42"/>
      <c r="L497" s="42"/>
    </row>
    <row r="498" spans="1:20" x14ac:dyDescent="0.4">
      <c r="C498" s="42"/>
      <c r="L498" s="42"/>
    </row>
    <row r="499" spans="1:20" x14ac:dyDescent="0.4">
      <c r="C499" s="42"/>
      <c r="L499" s="42"/>
    </row>
    <row r="500" spans="1:20" x14ac:dyDescent="0.4">
      <c r="C500" s="42"/>
      <c r="L500" s="42"/>
    </row>
    <row r="501" spans="1:20" x14ac:dyDescent="0.4">
      <c r="C501" s="42"/>
      <c r="L501" s="42"/>
    </row>
    <row r="502" spans="1:20" x14ac:dyDescent="0.4">
      <c r="C502" s="42"/>
      <c r="L502" s="42"/>
    </row>
    <row r="503" spans="1:20" x14ac:dyDescent="0.4">
      <c r="C503" s="42"/>
      <c r="L503" s="42"/>
    </row>
    <row r="504" spans="1:20" x14ac:dyDescent="0.4">
      <c r="C504" s="42"/>
      <c r="L504" s="42"/>
    </row>
    <row r="505" spans="1:20" x14ac:dyDescent="0.4">
      <c r="C505" s="42"/>
      <c r="L505" s="42"/>
    </row>
    <row r="506" spans="1:20" x14ac:dyDescent="0.4">
      <c r="C506" s="42"/>
      <c r="L506" s="42"/>
    </row>
    <row r="507" spans="1:20" x14ac:dyDescent="0.4">
      <c r="C507" s="42"/>
      <c r="L507" s="42"/>
    </row>
    <row r="508" spans="1:20" x14ac:dyDescent="0.4">
      <c r="C508" s="42"/>
      <c r="L508" s="42"/>
    </row>
    <row r="509" spans="1:20" x14ac:dyDescent="0.4">
      <c r="C509" s="42"/>
      <c r="L509" s="42"/>
    </row>
    <row r="510" spans="1:20" x14ac:dyDescent="0.4">
      <c r="C510" s="42"/>
      <c r="L510" s="42"/>
    </row>
    <row r="511" spans="1:20" x14ac:dyDescent="0.4">
      <c r="C511" s="42"/>
      <c r="L511" s="42"/>
    </row>
    <row r="512" spans="1:20" s="1" customFormat="1" x14ac:dyDescent="0.4">
      <c r="A512" s="12"/>
      <c r="B512" s="12"/>
      <c r="C512" s="42"/>
      <c r="D512" s="12"/>
      <c r="E512" s="12"/>
      <c r="F512" s="12"/>
      <c r="G512" s="12"/>
      <c r="H512" s="12"/>
      <c r="I512" s="12"/>
      <c r="J512" s="12"/>
      <c r="K512" s="12"/>
      <c r="L512" s="42"/>
      <c r="M512" s="49"/>
      <c r="N512" s="49"/>
      <c r="O512" s="12"/>
      <c r="P512" s="12"/>
      <c r="Q512" s="12"/>
      <c r="R512" s="12"/>
      <c r="S512" s="12"/>
      <c r="T512" s="12"/>
    </row>
    <row r="513" spans="1:20" s="1" customFormat="1" x14ac:dyDescent="0.4">
      <c r="A513" s="12"/>
      <c r="B513" s="12"/>
      <c r="C513" s="42"/>
      <c r="D513" s="12"/>
      <c r="E513" s="12"/>
      <c r="F513" s="12"/>
      <c r="G513" s="12"/>
      <c r="H513" s="12"/>
      <c r="I513" s="12"/>
      <c r="J513" s="12"/>
      <c r="K513" s="12"/>
      <c r="L513" s="42"/>
      <c r="M513" s="49"/>
      <c r="N513" s="49"/>
      <c r="O513" s="12"/>
      <c r="P513" s="12"/>
      <c r="Q513" s="12"/>
      <c r="R513" s="12"/>
      <c r="S513" s="12"/>
      <c r="T513" s="12"/>
    </row>
    <row r="514" spans="1:20" s="1" customFormat="1" x14ac:dyDescent="0.4">
      <c r="A514" s="12"/>
      <c r="B514" s="12"/>
      <c r="C514" s="42"/>
      <c r="D514" s="12"/>
      <c r="E514" s="12"/>
      <c r="F514" s="12"/>
      <c r="G514" s="12"/>
      <c r="H514" s="12"/>
      <c r="I514" s="12"/>
      <c r="J514" s="12"/>
      <c r="K514" s="12"/>
      <c r="L514" s="42"/>
      <c r="M514" s="49"/>
      <c r="N514" s="49"/>
      <c r="O514" s="12"/>
      <c r="P514" s="12"/>
      <c r="Q514" s="12"/>
      <c r="R514" s="12"/>
      <c r="S514" s="12"/>
      <c r="T514" s="12"/>
    </row>
    <row r="515" spans="1:20" s="1" customFormat="1" x14ac:dyDescent="0.4">
      <c r="A515" s="12"/>
      <c r="B515" s="12"/>
      <c r="C515" s="42"/>
      <c r="D515" s="12"/>
      <c r="E515" s="12"/>
      <c r="F515" s="12"/>
      <c r="G515" s="12"/>
      <c r="H515" s="12"/>
      <c r="I515" s="12"/>
      <c r="J515" s="12"/>
      <c r="K515" s="12"/>
      <c r="L515" s="42"/>
      <c r="M515" s="49"/>
      <c r="N515" s="49"/>
      <c r="O515" s="12"/>
      <c r="P515" s="12"/>
      <c r="Q515" s="12"/>
      <c r="R515" s="12"/>
      <c r="S515" s="12"/>
      <c r="T515" s="12"/>
    </row>
    <row r="516" spans="1:20" s="1" customFormat="1" x14ac:dyDescent="0.4">
      <c r="A516" s="12"/>
      <c r="B516" s="12"/>
      <c r="C516" s="42"/>
      <c r="D516" s="12"/>
      <c r="E516" s="12"/>
      <c r="F516" s="12"/>
      <c r="G516" s="12"/>
      <c r="H516" s="12"/>
      <c r="I516" s="12"/>
      <c r="J516" s="12"/>
      <c r="K516" s="12"/>
      <c r="L516" s="12"/>
      <c r="M516" s="49"/>
      <c r="N516" s="49"/>
      <c r="O516" s="12"/>
      <c r="P516" s="12"/>
      <c r="Q516" s="12"/>
      <c r="R516" s="12"/>
      <c r="S516" s="12"/>
      <c r="T516" s="12"/>
    </row>
    <row r="517" spans="1:20" s="1" customFormat="1" x14ac:dyDescent="0.4">
      <c r="A517" s="12"/>
      <c r="B517" s="12"/>
      <c r="C517" s="42"/>
      <c r="D517" s="12"/>
      <c r="E517" s="12"/>
      <c r="F517" s="12"/>
      <c r="G517" s="12"/>
      <c r="H517" s="12"/>
      <c r="I517" s="12"/>
      <c r="J517" s="12"/>
      <c r="K517" s="12"/>
      <c r="L517" s="12"/>
      <c r="M517" s="49"/>
      <c r="N517" s="49"/>
      <c r="O517" s="12"/>
      <c r="P517" s="12"/>
      <c r="Q517" s="12"/>
      <c r="R517" s="12"/>
      <c r="S517" s="12"/>
      <c r="T517" s="12"/>
    </row>
    <row r="518" spans="1:20" s="1" customFormat="1" x14ac:dyDescent="0.4">
      <c r="A518" s="12"/>
      <c r="B518" s="12"/>
      <c r="C518" s="42"/>
      <c r="D518" s="12"/>
      <c r="E518" s="12"/>
      <c r="F518" s="12"/>
      <c r="G518" s="12"/>
      <c r="H518" s="12"/>
      <c r="I518" s="12"/>
      <c r="J518" s="12"/>
      <c r="K518" s="12"/>
      <c r="L518" s="12"/>
      <c r="M518" s="49"/>
      <c r="N518" s="49"/>
      <c r="O518" s="12"/>
      <c r="P518" s="12"/>
      <c r="Q518" s="12"/>
      <c r="R518" s="12"/>
      <c r="S518" s="12"/>
      <c r="T518" s="12"/>
    </row>
    <row r="519" spans="1:20" s="1" customFormat="1" x14ac:dyDescent="0.4">
      <c r="A519" s="12"/>
      <c r="B519" s="12"/>
      <c r="C519" s="42"/>
      <c r="D519" s="12"/>
      <c r="E519" s="12"/>
      <c r="F519" s="12"/>
      <c r="G519" s="12"/>
      <c r="H519" s="12"/>
      <c r="I519" s="12"/>
      <c r="J519" s="12"/>
      <c r="K519" s="12"/>
      <c r="L519" s="12"/>
      <c r="M519" s="49"/>
      <c r="N519" s="49"/>
      <c r="O519" s="12"/>
      <c r="P519" s="12"/>
      <c r="Q519" s="12"/>
      <c r="R519" s="12"/>
      <c r="S519" s="12"/>
      <c r="T519" s="12"/>
    </row>
    <row r="520" spans="1:20" s="1" customFormat="1" x14ac:dyDescent="0.4">
      <c r="A520" s="12"/>
      <c r="B520" s="12"/>
      <c r="C520" s="42"/>
      <c r="D520" s="12"/>
      <c r="E520" s="12"/>
      <c r="F520" s="12"/>
      <c r="G520" s="12"/>
      <c r="H520" s="12"/>
      <c r="I520" s="12"/>
      <c r="J520" s="12"/>
      <c r="K520" s="12"/>
      <c r="L520" s="12"/>
      <c r="M520" s="49"/>
      <c r="N520" s="49"/>
      <c r="O520" s="12"/>
      <c r="P520" s="12"/>
      <c r="Q520" s="12"/>
      <c r="R520" s="12"/>
      <c r="S520" s="12"/>
      <c r="T520" s="12"/>
    </row>
    <row r="521" spans="1:20" s="1" customFormat="1" x14ac:dyDescent="0.4">
      <c r="A521" s="12"/>
      <c r="B521" s="12"/>
      <c r="C521" s="42"/>
      <c r="D521" s="12"/>
      <c r="E521" s="12"/>
      <c r="F521" s="12"/>
      <c r="G521" s="12"/>
      <c r="H521" s="12"/>
      <c r="I521" s="12"/>
      <c r="J521" s="12"/>
      <c r="K521" s="12"/>
      <c r="L521" s="12"/>
      <c r="M521" s="49"/>
      <c r="N521" s="49"/>
      <c r="O521" s="12"/>
      <c r="P521" s="12"/>
      <c r="Q521" s="12"/>
      <c r="R521" s="12"/>
      <c r="S521" s="12"/>
      <c r="T521" s="12"/>
    </row>
    <row r="522" spans="1:20" s="1" customFormat="1" x14ac:dyDescent="0.4">
      <c r="A522" s="12"/>
      <c r="B522" s="12"/>
      <c r="C522" s="42"/>
      <c r="D522" s="12"/>
      <c r="E522" s="12"/>
      <c r="F522" s="12"/>
      <c r="G522" s="12"/>
      <c r="H522" s="12"/>
      <c r="I522" s="12"/>
      <c r="J522" s="12"/>
      <c r="K522" s="12"/>
      <c r="L522" s="12"/>
      <c r="M522" s="49"/>
      <c r="N522" s="49"/>
      <c r="O522" s="12"/>
      <c r="P522" s="12"/>
      <c r="Q522" s="12"/>
      <c r="R522" s="12"/>
      <c r="S522" s="12"/>
      <c r="T522" s="12"/>
    </row>
    <row r="523" spans="1:20" s="1" customFormat="1" x14ac:dyDescent="0.4">
      <c r="A523" s="12"/>
      <c r="B523" s="12"/>
      <c r="C523" s="42"/>
      <c r="D523" s="12"/>
      <c r="E523" s="12"/>
      <c r="F523" s="12"/>
      <c r="G523" s="12"/>
      <c r="H523" s="12"/>
      <c r="I523" s="12"/>
      <c r="J523" s="12"/>
      <c r="K523" s="12"/>
      <c r="L523" s="12"/>
      <c r="M523" s="49"/>
      <c r="N523" s="49"/>
      <c r="O523" s="12"/>
      <c r="P523" s="12"/>
      <c r="Q523" s="12"/>
      <c r="R523" s="12"/>
      <c r="S523" s="12"/>
      <c r="T523" s="12"/>
    </row>
    <row r="524" spans="1:20" s="1" customFormat="1" x14ac:dyDescent="0.4">
      <c r="A524" s="12"/>
      <c r="B524" s="12"/>
      <c r="C524" s="42"/>
      <c r="D524" s="12"/>
      <c r="E524" s="12"/>
      <c r="F524" s="12"/>
      <c r="G524" s="12"/>
      <c r="H524" s="12"/>
      <c r="I524" s="12"/>
      <c r="J524" s="12"/>
      <c r="K524" s="12"/>
      <c r="L524" s="12"/>
      <c r="M524" s="49"/>
      <c r="N524" s="49"/>
      <c r="O524" s="12"/>
      <c r="P524" s="12"/>
      <c r="Q524" s="12"/>
      <c r="R524" s="12"/>
      <c r="S524" s="12"/>
      <c r="T524" s="12"/>
    </row>
    <row r="525" spans="1:20" s="1" customFormat="1" x14ac:dyDescent="0.4">
      <c r="A525" s="12"/>
      <c r="B525" s="12"/>
      <c r="C525" s="42"/>
      <c r="D525" s="12"/>
      <c r="E525" s="12"/>
      <c r="F525" s="12"/>
      <c r="G525" s="12"/>
      <c r="H525" s="12"/>
      <c r="I525" s="12"/>
      <c r="J525" s="12"/>
      <c r="K525" s="12"/>
      <c r="L525" s="12"/>
      <c r="M525" s="49"/>
      <c r="N525" s="49"/>
      <c r="O525" s="12"/>
      <c r="P525" s="12"/>
      <c r="Q525" s="12"/>
      <c r="R525" s="12"/>
      <c r="S525" s="12"/>
      <c r="T525" s="12"/>
    </row>
    <row r="526" spans="1:20" s="1" customFormat="1" x14ac:dyDescent="0.4">
      <c r="A526" s="12"/>
      <c r="B526" s="12"/>
      <c r="C526" s="42"/>
      <c r="D526" s="12"/>
      <c r="E526" s="12"/>
      <c r="F526" s="12"/>
      <c r="G526" s="12"/>
      <c r="H526" s="12"/>
      <c r="I526" s="12"/>
      <c r="J526" s="12"/>
      <c r="K526" s="12"/>
      <c r="L526" s="12"/>
      <c r="M526" s="49"/>
      <c r="N526" s="49"/>
      <c r="O526" s="12"/>
      <c r="P526" s="12"/>
      <c r="Q526" s="12"/>
      <c r="R526" s="12"/>
      <c r="S526" s="12"/>
      <c r="T526" s="12"/>
    </row>
    <row r="527" spans="1:20" s="1" customFormat="1" x14ac:dyDescent="0.4">
      <c r="A527" s="12"/>
      <c r="B527" s="12"/>
      <c r="C527" s="42"/>
      <c r="D527" s="12"/>
      <c r="E527" s="12"/>
      <c r="F527" s="12"/>
      <c r="G527" s="12"/>
      <c r="H527" s="12"/>
      <c r="I527" s="12"/>
      <c r="J527" s="12"/>
      <c r="K527" s="12"/>
      <c r="L527" s="12"/>
      <c r="M527" s="49"/>
      <c r="N527" s="49"/>
      <c r="O527" s="12"/>
      <c r="P527" s="12"/>
      <c r="Q527" s="12"/>
      <c r="R527" s="12"/>
      <c r="S527" s="12"/>
      <c r="T527" s="12"/>
    </row>
    <row r="528" spans="1:20" s="1" customFormat="1" x14ac:dyDescent="0.4">
      <c r="A528" s="12"/>
      <c r="B528" s="12"/>
      <c r="C528" s="42"/>
      <c r="D528" s="12"/>
      <c r="E528" s="12"/>
      <c r="F528" s="12"/>
      <c r="G528" s="12"/>
      <c r="H528" s="12"/>
      <c r="I528" s="12"/>
      <c r="J528" s="12"/>
      <c r="K528" s="12"/>
      <c r="L528" s="12"/>
      <c r="M528" s="49"/>
      <c r="N528" s="49"/>
      <c r="O528" s="12"/>
      <c r="P528" s="12"/>
      <c r="Q528" s="12"/>
      <c r="R528" s="12"/>
      <c r="S528" s="12"/>
      <c r="T528" s="12"/>
    </row>
    <row r="529" spans="1:20" s="1" customFormat="1" x14ac:dyDescent="0.4">
      <c r="A529" s="12"/>
      <c r="B529" s="12"/>
      <c r="C529" s="42"/>
      <c r="D529" s="12"/>
      <c r="E529" s="12"/>
      <c r="F529" s="12"/>
      <c r="G529" s="12"/>
      <c r="H529" s="12"/>
      <c r="I529" s="12"/>
      <c r="J529" s="12"/>
      <c r="K529" s="12"/>
      <c r="L529" s="12"/>
      <c r="M529" s="49"/>
      <c r="N529" s="49"/>
      <c r="O529" s="12"/>
      <c r="P529" s="12"/>
      <c r="Q529" s="12"/>
      <c r="R529" s="12"/>
      <c r="S529" s="12"/>
      <c r="T529" s="12"/>
    </row>
    <row r="530" spans="1:20" s="1" customFormat="1" x14ac:dyDescent="0.4">
      <c r="A530" s="12"/>
      <c r="B530" s="12"/>
      <c r="C530" s="42"/>
      <c r="D530" s="12"/>
      <c r="E530" s="12"/>
      <c r="F530" s="12"/>
      <c r="G530" s="12"/>
      <c r="H530" s="12"/>
      <c r="I530" s="12"/>
      <c r="J530" s="12"/>
      <c r="K530" s="12"/>
      <c r="L530" s="12"/>
      <c r="M530" s="49"/>
      <c r="N530" s="49"/>
      <c r="O530" s="12"/>
      <c r="P530" s="12"/>
      <c r="Q530" s="12"/>
      <c r="R530" s="12"/>
      <c r="S530" s="12"/>
      <c r="T530" s="12"/>
    </row>
    <row r="531" spans="1:20" s="1" customFormat="1" x14ac:dyDescent="0.4">
      <c r="A531" s="12"/>
      <c r="B531" s="12"/>
      <c r="C531" s="42"/>
      <c r="D531" s="12"/>
      <c r="E531" s="12"/>
      <c r="F531" s="12"/>
      <c r="G531" s="12"/>
      <c r="H531" s="12"/>
      <c r="I531" s="12"/>
      <c r="J531" s="12"/>
      <c r="K531" s="12"/>
      <c r="L531" s="12"/>
      <c r="M531" s="49"/>
      <c r="N531" s="49"/>
      <c r="O531" s="12"/>
      <c r="P531" s="12"/>
      <c r="Q531" s="12"/>
      <c r="R531" s="12"/>
      <c r="S531" s="12"/>
      <c r="T531" s="12"/>
    </row>
    <row r="532" spans="1:20" s="1" customFormat="1" x14ac:dyDescent="0.4">
      <c r="A532" s="12"/>
      <c r="B532" s="12"/>
      <c r="C532" s="42"/>
      <c r="D532" s="12"/>
      <c r="E532" s="12"/>
      <c r="F532" s="12"/>
      <c r="G532" s="12"/>
      <c r="H532" s="12"/>
      <c r="I532" s="12"/>
      <c r="J532" s="12"/>
      <c r="K532" s="12"/>
      <c r="L532" s="12"/>
      <c r="M532" s="49"/>
      <c r="N532" s="49"/>
      <c r="O532" s="12"/>
      <c r="P532" s="12"/>
      <c r="Q532" s="12"/>
      <c r="R532" s="12"/>
      <c r="S532" s="12"/>
      <c r="T532" s="12"/>
    </row>
    <row r="533" spans="1:20" s="1" customFormat="1" x14ac:dyDescent="0.4">
      <c r="A533" s="12"/>
      <c r="B533" s="12"/>
      <c r="C533" s="42"/>
      <c r="D533" s="12"/>
      <c r="E533" s="12"/>
      <c r="F533" s="12"/>
      <c r="G533" s="12"/>
      <c r="H533" s="12"/>
      <c r="I533" s="12"/>
      <c r="J533" s="12"/>
      <c r="K533" s="12"/>
      <c r="L533" s="12"/>
      <c r="M533" s="49"/>
      <c r="N533" s="49"/>
      <c r="O533" s="12"/>
      <c r="P533" s="12"/>
      <c r="Q533" s="12"/>
      <c r="R533" s="12"/>
      <c r="S533" s="12"/>
      <c r="T533" s="12"/>
    </row>
    <row r="534" spans="1:20" s="1" customFormat="1" x14ac:dyDescent="0.4">
      <c r="A534" s="12"/>
      <c r="B534" s="12"/>
      <c r="C534" s="42"/>
      <c r="D534" s="12"/>
      <c r="E534" s="12"/>
      <c r="F534" s="12"/>
      <c r="G534" s="12"/>
      <c r="H534" s="12"/>
      <c r="I534" s="12"/>
      <c r="J534" s="12"/>
      <c r="K534" s="12"/>
      <c r="L534" s="12"/>
      <c r="M534" s="49"/>
      <c r="N534" s="49"/>
      <c r="O534" s="12"/>
      <c r="P534" s="12"/>
      <c r="Q534" s="12"/>
      <c r="R534" s="12"/>
      <c r="S534" s="12"/>
      <c r="T534" s="12"/>
    </row>
    <row r="535" spans="1:20" s="1" customFormat="1" x14ac:dyDescent="0.4">
      <c r="A535" s="12"/>
      <c r="B535" s="12"/>
      <c r="C535" s="42"/>
      <c r="D535" s="12"/>
      <c r="E535" s="12"/>
      <c r="F535" s="12"/>
      <c r="G535" s="12"/>
      <c r="H535" s="12"/>
      <c r="I535" s="12"/>
      <c r="J535" s="12"/>
      <c r="K535" s="12"/>
      <c r="L535" s="12"/>
      <c r="M535" s="49"/>
      <c r="N535" s="49"/>
      <c r="O535" s="12"/>
      <c r="P535" s="12"/>
      <c r="Q535" s="12"/>
      <c r="R535" s="12"/>
      <c r="S535" s="12"/>
      <c r="T535" s="12"/>
    </row>
    <row r="536" spans="1:20" s="1" customFormat="1" x14ac:dyDescent="0.4">
      <c r="A536" s="12"/>
      <c r="B536" s="12"/>
      <c r="C536" s="42"/>
      <c r="D536" s="12"/>
      <c r="E536" s="12"/>
      <c r="F536" s="12"/>
      <c r="G536" s="12"/>
      <c r="H536" s="12"/>
      <c r="I536" s="12"/>
      <c r="J536" s="12"/>
      <c r="K536" s="12"/>
      <c r="L536" s="12"/>
      <c r="M536" s="49"/>
      <c r="N536" s="49"/>
      <c r="O536" s="12"/>
      <c r="P536" s="12"/>
      <c r="Q536" s="12"/>
      <c r="R536" s="12"/>
      <c r="S536" s="12"/>
      <c r="T536" s="12"/>
    </row>
    <row r="537" spans="1:20" s="1" customFormat="1" x14ac:dyDescent="0.4">
      <c r="A537" s="12"/>
      <c r="B537" s="12"/>
      <c r="C537" s="42"/>
      <c r="D537" s="12"/>
      <c r="E537" s="12"/>
      <c r="F537" s="12"/>
      <c r="G537" s="12"/>
      <c r="H537" s="12"/>
      <c r="I537" s="12"/>
      <c r="J537" s="12"/>
      <c r="K537" s="12"/>
      <c r="L537" s="12"/>
      <c r="M537" s="49"/>
      <c r="N537" s="49"/>
      <c r="O537" s="12"/>
      <c r="P537" s="12"/>
      <c r="Q537" s="12"/>
      <c r="R537" s="12"/>
      <c r="S537" s="12"/>
      <c r="T537" s="12"/>
    </row>
    <row r="538" spans="1:20" s="1" customFormat="1" x14ac:dyDescent="0.4">
      <c r="A538" s="12"/>
      <c r="B538" s="12"/>
      <c r="C538" s="42"/>
      <c r="D538" s="12"/>
      <c r="E538" s="12"/>
      <c r="F538" s="12"/>
      <c r="G538" s="12"/>
      <c r="H538" s="12"/>
      <c r="I538" s="12"/>
      <c r="J538" s="12"/>
      <c r="K538" s="12"/>
      <c r="L538" s="12"/>
      <c r="M538" s="49"/>
      <c r="N538" s="49"/>
      <c r="O538" s="12"/>
      <c r="P538" s="12"/>
      <c r="Q538" s="12"/>
      <c r="R538" s="12"/>
      <c r="S538" s="12"/>
      <c r="T538" s="12"/>
    </row>
    <row r="539" spans="1:20" s="1" customFormat="1" x14ac:dyDescent="0.4">
      <c r="A539" s="12"/>
      <c r="B539" s="12"/>
      <c r="C539" s="42"/>
      <c r="D539" s="12"/>
      <c r="E539" s="12"/>
      <c r="F539" s="12"/>
      <c r="G539" s="12"/>
      <c r="H539" s="12"/>
      <c r="I539" s="12"/>
      <c r="J539" s="12"/>
      <c r="K539" s="12"/>
      <c r="L539" s="12"/>
      <c r="M539" s="49"/>
      <c r="N539" s="49"/>
      <c r="O539" s="12"/>
      <c r="P539" s="12"/>
      <c r="Q539" s="12"/>
      <c r="R539" s="12"/>
      <c r="S539" s="12"/>
      <c r="T539" s="12"/>
    </row>
    <row r="540" spans="1:20" s="1" customFormat="1" x14ac:dyDescent="0.4">
      <c r="A540" s="12"/>
      <c r="B540" s="12"/>
      <c r="C540" s="42"/>
      <c r="D540" s="12"/>
      <c r="E540" s="12"/>
      <c r="F540" s="12"/>
      <c r="G540" s="12"/>
      <c r="H540" s="12"/>
      <c r="I540" s="12"/>
      <c r="J540" s="12"/>
      <c r="K540" s="12"/>
      <c r="L540" s="12"/>
      <c r="M540" s="49"/>
      <c r="N540" s="49"/>
      <c r="O540" s="12"/>
      <c r="P540" s="12"/>
      <c r="Q540" s="12"/>
      <c r="R540" s="12"/>
      <c r="S540" s="12"/>
      <c r="T540" s="12"/>
    </row>
    <row r="541" spans="1:20" s="1" customFormat="1" x14ac:dyDescent="0.4">
      <c r="A541" s="12"/>
      <c r="B541" s="12"/>
      <c r="C541" s="42"/>
      <c r="D541" s="12"/>
      <c r="E541" s="12"/>
      <c r="F541" s="12"/>
      <c r="G541" s="12"/>
      <c r="H541" s="12"/>
      <c r="I541" s="12"/>
      <c r="J541" s="12"/>
      <c r="K541" s="12"/>
      <c r="L541" s="12"/>
      <c r="M541" s="49"/>
      <c r="N541" s="49"/>
      <c r="O541" s="12"/>
      <c r="P541" s="12"/>
      <c r="Q541" s="12"/>
      <c r="R541" s="12"/>
      <c r="S541" s="12"/>
      <c r="T541" s="12"/>
    </row>
    <row r="542" spans="1:20" s="1" customFormat="1" x14ac:dyDescent="0.4">
      <c r="A542" s="12"/>
      <c r="B542" s="12"/>
      <c r="C542" s="42"/>
      <c r="D542" s="12"/>
      <c r="E542" s="12"/>
      <c r="F542" s="12"/>
      <c r="G542" s="12"/>
      <c r="H542" s="12"/>
      <c r="I542" s="12"/>
      <c r="J542" s="12"/>
      <c r="K542" s="12"/>
      <c r="L542" s="12"/>
      <c r="M542" s="49"/>
      <c r="N542" s="49"/>
      <c r="O542" s="12"/>
      <c r="P542" s="12"/>
      <c r="Q542" s="12"/>
      <c r="R542" s="12"/>
      <c r="S542" s="12"/>
      <c r="T542" s="12"/>
    </row>
    <row r="543" spans="1:20" s="1" customFormat="1" x14ac:dyDescent="0.4">
      <c r="A543" s="12"/>
      <c r="B543" s="12"/>
      <c r="C543" s="42"/>
      <c r="D543" s="12"/>
      <c r="E543" s="12"/>
      <c r="F543" s="12"/>
      <c r="G543" s="12"/>
      <c r="H543" s="12"/>
      <c r="I543" s="12"/>
      <c r="J543" s="12"/>
      <c r="K543" s="12"/>
      <c r="L543" s="12"/>
      <c r="M543" s="49"/>
      <c r="N543" s="49"/>
      <c r="O543" s="12"/>
      <c r="P543" s="12"/>
      <c r="Q543" s="12"/>
      <c r="R543" s="12"/>
      <c r="S543" s="12"/>
      <c r="T543" s="12"/>
    </row>
    <row r="544" spans="1:20" s="1" customFormat="1" x14ac:dyDescent="0.4">
      <c r="A544" s="12"/>
      <c r="B544" s="12"/>
      <c r="C544" s="42"/>
      <c r="D544" s="12"/>
      <c r="E544" s="12"/>
      <c r="F544" s="12"/>
      <c r="G544" s="12"/>
      <c r="H544" s="12"/>
      <c r="I544" s="12"/>
      <c r="J544" s="12"/>
      <c r="K544" s="12"/>
      <c r="L544" s="12"/>
      <c r="M544" s="49"/>
      <c r="N544" s="49"/>
      <c r="O544" s="12"/>
      <c r="P544" s="12"/>
      <c r="Q544" s="12"/>
      <c r="R544" s="12"/>
      <c r="S544" s="12"/>
      <c r="T544" s="12"/>
    </row>
    <row r="545" spans="1:20" s="1" customFormat="1" x14ac:dyDescent="0.4">
      <c r="A545" s="12"/>
      <c r="B545" s="12"/>
      <c r="C545" s="42"/>
      <c r="D545" s="12"/>
      <c r="E545" s="12"/>
      <c r="F545" s="12"/>
      <c r="G545" s="12"/>
      <c r="H545" s="12"/>
      <c r="I545" s="12"/>
      <c r="J545" s="12"/>
      <c r="K545" s="12"/>
      <c r="L545" s="12"/>
      <c r="M545" s="49"/>
      <c r="N545" s="49"/>
      <c r="O545" s="12"/>
      <c r="P545" s="12"/>
      <c r="Q545" s="12"/>
      <c r="R545" s="12"/>
      <c r="S545" s="12"/>
      <c r="T545" s="12"/>
    </row>
    <row r="546" spans="1:20" s="1" customFormat="1" x14ac:dyDescent="0.4">
      <c r="A546" s="12"/>
      <c r="B546" s="12"/>
      <c r="C546" s="42"/>
      <c r="D546" s="12"/>
      <c r="E546" s="12"/>
      <c r="F546" s="12"/>
      <c r="G546" s="12"/>
      <c r="H546" s="12"/>
      <c r="I546" s="12"/>
      <c r="J546" s="12"/>
      <c r="K546" s="12"/>
      <c r="L546" s="12"/>
      <c r="M546" s="49"/>
      <c r="N546" s="49"/>
      <c r="O546" s="12"/>
      <c r="P546" s="12"/>
      <c r="Q546" s="12"/>
      <c r="R546" s="12"/>
      <c r="S546" s="12"/>
      <c r="T546" s="12"/>
    </row>
    <row r="547" spans="1:20" s="1" customFormat="1" x14ac:dyDescent="0.4">
      <c r="A547" s="12"/>
      <c r="B547" s="12"/>
      <c r="C547" s="42"/>
      <c r="D547" s="12"/>
      <c r="E547" s="12"/>
      <c r="F547" s="12"/>
      <c r="G547" s="12"/>
      <c r="H547" s="12"/>
      <c r="I547" s="12"/>
      <c r="J547" s="12"/>
      <c r="K547" s="12"/>
      <c r="L547" s="12"/>
      <c r="M547" s="49"/>
      <c r="N547" s="49"/>
      <c r="O547" s="12"/>
      <c r="P547" s="12"/>
      <c r="Q547" s="12"/>
      <c r="R547" s="12"/>
      <c r="S547" s="12"/>
      <c r="T547" s="12"/>
    </row>
    <row r="548" spans="1:20" s="1" customFormat="1" x14ac:dyDescent="0.4">
      <c r="A548" s="12"/>
      <c r="B548" s="12"/>
      <c r="C548" s="42"/>
      <c r="D548" s="12"/>
      <c r="E548" s="12"/>
      <c r="F548" s="12"/>
      <c r="G548" s="12"/>
      <c r="H548" s="12"/>
      <c r="I548" s="12"/>
      <c r="J548" s="12"/>
      <c r="K548" s="12"/>
      <c r="L548" s="12"/>
      <c r="M548" s="49"/>
      <c r="N548" s="49"/>
      <c r="O548" s="12"/>
      <c r="P548" s="12"/>
      <c r="Q548" s="12"/>
      <c r="R548" s="12"/>
      <c r="S548" s="12"/>
      <c r="T548" s="12"/>
    </row>
    <row r="549" spans="1:20" s="1" customFormat="1" x14ac:dyDescent="0.4">
      <c r="A549" s="12"/>
      <c r="B549" s="12"/>
      <c r="C549" s="42"/>
      <c r="D549" s="12"/>
      <c r="E549" s="12"/>
      <c r="F549" s="12"/>
      <c r="G549" s="12"/>
      <c r="H549" s="12"/>
      <c r="I549" s="12"/>
      <c r="J549" s="12"/>
      <c r="K549" s="12"/>
      <c r="L549" s="12"/>
      <c r="M549" s="49"/>
      <c r="N549" s="49"/>
      <c r="O549" s="12"/>
      <c r="P549" s="12"/>
      <c r="Q549" s="12"/>
      <c r="R549" s="12"/>
      <c r="S549" s="12"/>
      <c r="T549" s="12"/>
    </row>
    <row r="550" spans="1:20" s="1" customFormat="1" x14ac:dyDescent="0.4">
      <c r="A550" s="12"/>
      <c r="B550" s="12"/>
      <c r="C550" s="42"/>
      <c r="D550" s="12"/>
      <c r="E550" s="12"/>
      <c r="F550" s="12"/>
      <c r="G550" s="12"/>
      <c r="H550" s="12"/>
      <c r="I550" s="12"/>
      <c r="J550" s="12"/>
      <c r="K550" s="12"/>
      <c r="L550" s="12"/>
      <c r="M550" s="49"/>
      <c r="N550" s="49"/>
      <c r="O550" s="12"/>
      <c r="P550" s="12"/>
      <c r="Q550" s="12"/>
      <c r="R550" s="12"/>
      <c r="S550" s="12"/>
      <c r="T550" s="12"/>
    </row>
    <row r="551" spans="1:20" s="1" customFormat="1" x14ac:dyDescent="0.4">
      <c r="A551" s="12"/>
      <c r="B551" s="12"/>
      <c r="C551" s="42"/>
      <c r="D551" s="12"/>
      <c r="E551" s="12"/>
      <c r="F551" s="12"/>
      <c r="G551" s="12"/>
      <c r="H551" s="12"/>
      <c r="I551" s="12"/>
      <c r="J551" s="12"/>
      <c r="K551" s="12"/>
      <c r="L551" s="12"/>
      <c r="M551" s="49"/>
      <c r="N551" s="49"/>
      <c r="O551" s="12"/>
      <c r="P551" s="12"/>
      <c r="Q551" s="12"/>
      <c r="R551" s="12"/>
      <c r="S551" s="12"/>
      <c r="T551" s="12"/>
    </row>
    <row r="552" spans="1:20" s="1" customFormat="1" x14ac:dyDescent="0.4">
      <c r="A552" s="12"/>
      <c r="B552" s="12"/>
      <c r="C552" s="42"/>
      <c r="D552" s="12"/>
      <c r="E552" s="12"/>
      <c r="F552" s="12"/>
      <c r="G552" s="12"/>
      <c r="H552" s="12"/>
      <c r="I552" s="12"/>
      <c r="J552" s="12"/>
      <c r="K552" s="12"/>
      <c r="L552" s="12"/>
      <c r="M552" s="49"/>
      <c r="N552" s="49"/>
      <c r="O552" s="12"/>
      <c r="P552" s="12"/>
      <c r="Q552" s="12"/>
      <c r="R552" s="12"/>
      <c r="S552" s="12"/>
      <c r="T552" s="12"/>
    </row>
    <row r="553" spans="1:20" s="1" customFormat="1" x14ac:dyDescent="0.4">
      <c r="A553" s="12"/>
      <c r="B553" s="12"/>
      <c r="C553" s="42"/>
      <c r="D553" s="12"/>
      <c r="E553" s="12"/>
      <c r="F553" s="12"/>
      <c r="G553" s="12"/>
      <c r="H553" s="12"/>
      <c r="I553" s="12"/>
      <c r="J553" s="12"/>
      <c r="K553" s="12"/>
      <c r="L553" s="12"/>
      <c r="M553" s="49"/>
      <c r="N553" s="49"/>
      <c r="O553" s="12"/>
      <c r="P553" s="12"/>
      <c r="Q553" s="12"/>
      <c r="R553" s="12"/>
      <c r="S553" s="12"/>
      <c r="T553" s="12"/>
    </row>
    <row r="554" spans="1:20" s="1" customFormat="1" x14ac:dyDescent="0.4">
      <c r="A554" s="12"/>
      <c r="B554" s="12"/>
      <c r="C554" s="42"/>
      <c r="D554" s="12"/>
      <c r="E554" s="12"/>
      <c r="F554" s="12"/>
      <c r="G554" s="12"/>
      <c r="H554" s="12"/>
      <c r="I554" s="12"/>
      <c r="J554" s="12"/>
      <c r="K554" s="12"/>
      <c r="L554" s="12"/>
      <c r="M554" s="49"/>
      <c r="N554" s="49"/>
      <c r="O554" s="12"/>
      <c r="P554" s="12"/>
      <c r="Q554" s="12"/>
      <c r="R554" s="12"/>
      <c r="S554" s="12"/>
      <c r="T554" s="12"/>
    </row>
    <row r="555" spans="1:20" s="1" customFormat="1" x14ac:dyDescent="0.4">
      <c r="A555" s="12"/>
      <c r="B555" s="12"/>
      <c r="C555" s="42"/>
      <c r="D555" s="12"/>
      <c r="E555" s="12"/>
      <c r="F555" s="12"/>
      <c r="G555" s="12"/>
      <c r="H555" s="12"/>
      <c r="I555" s="12"/>
      <c r="J555" s="12"/>
      <c r="K555" s="12"/>
      <c r="L555" s="12"/>
      <c r="M555" s="49"/>
      <c r="N555" s="49"/>
      <c r="O555" s="12"/>
      <c r="P555" s="12"/>
      <c r="Q555" s="12"/>
      <c r="R555" s="12"/>
      <c r="S555" s="12"/>
      <c r="T555" s="12"/>
    </row>
    <row r="556" spans="1:20" s="1" customFormat="1" x14ac:dyDescent="0.4">
      <c r="A556" s="12"/>
      <c r="B556" s="12"/>
      <c r="C556" s="42"/>
      <c r="D556" s="12"/>
      <c r="E556" s="12"/>
      <c r="F556" s="12"/>
      <c r="G556" s="12"/>
      <c r="H556" s="12"/>
      <c r="I556" s="12"/>
      <c r="J556" s="12"/>
      <c r="K556" s="12"/>
      <c r="L556" s="12"/>
      <c r="M556" s="49"/>
      <c r="N556" s="49"/>
      <c r="O556" s="12"/>
      <c r="P556" s="12"/>
      <c r="Q556" s="12"/>
      <c r="R556" s="12"/>
      <c r="S556" s="12"/>
      <c r="T556" s="12"/>
    </row>
    <row r="557" spans="1:20" s="1" customFormat="1" x14ac:dyDescent="0.4">
      <c r="A557" s="12"/>
      <c r="B557" s="12"/>
      <c r="C557" s="42"/>
      <c r="D557" s="12"/>
      <c r="E557" s="12"/>
      <c r="F557" s="12"/>
      <c r="G557" s="12"/>
      <c r="H557" s="12"/>
      <c r="I557" s="12"/>
      <c r="J557" s="12"/>
      <c r="K557" s="12"/>
      <c r="L557" s="12"/>
      <c r="M557" s="49"/>
      <c r="N557" s="49"/>
      <c r="O557" s="12"/>
      <c r="P557" s="12"/>
      <c r="Q557" s="12"/>
      <c r="R557" s="12"/>
      <c r="S557" s="12"/>
      <c r="T557" s="12"/>
    </row>
    <row r="558" spans="1:20" s="1" customFormat="1" x14ac:dyDescent="0.4">
      <c r="A558" s="12"/>
      <c r="B558" s="12"/>
      <c r="C558" s="42"/>
      <c r="D558" s="12"/>
      <c r="E558" s="12"/>
      <c r="F558" s="12"/>
      <c r="G558" s="12"/>
      <c r="H558" s="12"/>
      <c r="I558" s="12"/>
      <c r="J558" s="12"/>
      <c r="K558" s="12"/>
      <c r="L558" s="12"/>
      <c r="M558" s="49"/>
      <c r="N558" s="49"/>
      <c r="O558" s="12"/>
      <c r="P558" s="12"/>
      <c r="Q558" s="12"/>
      <c r="R558" s="12"/>
      <c r="S558" s="12"/>
      <c r="T558" s="12"/>
    </row>
    <row r="559" spans="1:20" s="1" customFormat="1" x14ac:dyDescent="0.4">
      <c r="A559" s="12"/>
      <c r="B559" s="12"/>
      <c r="C559" s="42"/>
      <c r="D559" s="12"/>
      <c r="E559" s="12"/>
      <c r="F559" s="12"/>
      <c r="G559" s="12"/>
      <c r="H559" s="12"/>
      <c r="I559" s="12"/>
      <c r="J559" s="12"/>
      <c r="K559" s="12"/>
      <c r="L559" s="12"/>
      <c r="M559" s="49"/>
      <c r="N559" s="49"/>
      <c r="O559" s="12"/>
      <c r="P559" s="12"/>
      <c r="Q559" s="12"/>
      <c r="R559" s="12"/>
      <c r="S559" s="12"/>
      <c r="T559" s="12"/>
    </row>
    <row r="560" spans="1:20" s="1" customFormat="1" x14ac:dyDescent="0.4">
      <c r="A560" s="12"/>
      <c r="B560" s="12"/>
      <c r="C560" s="42"/>
      <c r="D560" s="12"/>
      <c r="E560" s="12"/>
      <c r="F560" s="12"/>
      <c r="G560" s="12"/>
      <c r="H560" s="12"/>
      <c r="I560" s="12"/>
      <c r="J560" s="12"/>
      <c r="K560" s="12"/>
      <c r="L560" s="12"/>
      <c r="M560" s="49"/>
      <c r="N560" s="49"/>
      <c r="O560" s="12"/>
      <c r="P560" s="12"/>
      <c r="Q560" s="12"/>
      <c r="R560" s="12"/>
      <c r="S560" s="12"/>
      <c r="T560" s="12"/>
    </row>
    <row r="561" spans="1:20" s="1" customFormat="1" x14ac:dyDescent="0.4">
      <c r="A561" s="12"/>
      <c r="B561" s="12"/>
      <c r="C561" s="42"/>
      <c r="D561" s="12"/>
      <c r="E561" s="12"/>
      <c r="F561" s="12"/>
      <c r="G561" s="12"/>
      <c r="H561" s="12"/>
      <c r="I561" s="12"/>
      <c r="J561" s="12"/>
      <c r="K561" s="12"/>
      <c r="L561" s="12"/>
      <c r="M561" s="49"/>
      <c r="N561" s="49"/>
      <c r="O561" s="12"/>
      <c r="P561" s="12"/>
      <c r="Q561" s="12"/>
      <c r="R561" s="12"/>
      <c r="S561" s="12"/>
      <c r="T561" s="12"/>
    </row>
    <row r="562" spans="1:20" s="1" customFormat="1" x14ac:dyDescent="0.4">
      <c r="A562" s="12"/>
      <c r="B562" s="12"/>
      <c r="C562" s="42"/>
      <c r="D562" s="12"/>
      <c r="E562" s="12"/>
      <c r="F562" s="12"/>
      <c r="G562" s="12"/>
      <c r="H562" s="12"/>
      <c r="I562" s="12"/>
      <c r="J562" s="12"/>
      <c r="K562" s="12"/>
      <c r="L562" s="12"/>
      <c r="M562" s="49"/>
      <c r="N562" s="49"/>
      <c r="O562" s="12"/>
      <c r="P562" s="12"/>
      <c r="Q562" s="12"/>
      <c r="R562" s="12"/>
      <c r="S562" s="12"/>
      <c r="T562" s="12"/>
    </row>
    <row r="563" spans="1:20" s="1" customFormat="1" x14ac:dyDescent="0.4">
      <c r="A563" s="12"/>
      <c r="B563" s="12"/>
      <c r="C563" s="42"/>
      <c r="D563" s="12"/>
      <c r="E563" s="12"/>
      <c r="F563" s="12"/>
      <c r="G563" s="12"/>
      <c r="H563" s="12"/>
      <c r="I563" s="12"/>
      <c r="J563" s="12"/>
      <c r="K563" s="12"/>
      <c r="L563" s="12"/>
      <c r="M563" s="49"/>
      <c r="N563" s="49"/>
      <c r="O563" s="12"/>
      <c r="P563" s="12"/>
      <c r="Q563" s="12"/>
      <c r="R563" s="12"/>
      <c r="S563" s="12"/>
      <c r="T563" s="12"/>
    </row>
    <row r="564" spans="1:20" s="1" customFormat="1" x14ac:dyDescent="0.4">
      <c r="A564" s="12"/>
      <c r="B564" s="12"/>
      <c r="C564" s="42"/>
      <c r="D564" s="12"/>
      <c r="E564" s="12"/>
      <c r="F564" s="12"/>
      <c r="G564" s="12"/>
      <c r="H564" s="12"/>
      <c r="I564" s="12"/>
      <c r="J564" s="12"/>
      <c r="K564" s="12"/>
      <c r="L564" s="12"/>
      <c r="M564" s="49"/>
      <c r="N564" s="49"/>
      <c r="O564" s="12"/>
      <c r="P564" s="12"/>
      <c r="Q564" s="12"/>
      <c r="R564" s="12"/>
      <c r="S564" s="12"/>
      <c r="T564" s="12"/>
    </row>
    <row r="565" spans="1:20" s="1" customFormat="1" x14ac:dyDescent="0.4">
      <c r="A565" s="12"/>
      <c r="B565" s="12"/>
      <c r="C565" s="42"/>
      <c r="D565" s="12"/>
      <c r="E565" s="12"/>
      <c r="F565" s="12"/>
      <c r="G565" s="12"/>
      <c r="H565" s="12"/>
      <c r="I565" s="12"/>
      <c r="J565" s="12"/>
      <c r="K565" s="12"/>
      <c r="L565" s="12"/>
      <c r="M565" s="49"/>
      <c r="N565" s="49"/>
      <c r="O565" s="12"/>
      <c r="P565" s="12"/>
      <c r="Q565" s="12"/>
      <c r="R565" s="12"/>
      <c r="S565" s="12"/>
      <c r="T565" s="12"/>
    </row>
    <row r="566" spans="1:20" s="1" customFormat="1" x14ac:dyDescent="0.4">
      <c r="A566" s="12"/>
      <c r="B566" s="12"/>
      <c r="C566" s="42"/>
      <c r="D566" s="12"/>
      <c r="E566" s="12"/>
      <c r="F566" s="12"/>
      <c r="G566" s="12"/>
      <c r="H566" s="12"/>
      <c r="I566" s="12"/>
      <c r="J566" s="12"/>
      <c r="K566" s="12"/>
      <c r="L566" s="12"/>
      <c r="M566" s="49"/>
      <c r="N566" s="49"/>
      <c r="O566" s="12"/>
      <c r="P566" s="12"/>
      <c r="Q566" s="12"/>
      <c r="R566" s="12"/>
      <c r="S566" s="12"/>
      <c r="T566" s="12"/>
    </row>
    <row r="567" spans="1:20" s="1" customFormat="1" x14ac:dyDescent="0.4">
      <c r="A567" s="12"/>
      <c r="B567" s="12"/>
      <c r="C567" s="42"/>
      <c r="D567" s="12"/>
      <c r="E567" s="12"/>
      <c r="F567" s="12"/>
      <c r="G567" s="12"/>
      <c r="H567" s="12"/>
      <c r="I567" s="12"/>
      <c r="J567" s="12"/>
      <c r="K567" s="12"/>
      <c r="L567" s="12"/>
      <c r="M567" s="49"/>
      <c r="N567" s="49"/>
      <c r="O567" s="12"/>
      <c r="P567" s="12"/>
      <c r="Q567" s="12"/>
      <c r="R567" s="12"/>
      <c r="S567" s="12"/>
      <c r="T567" s="12"/>
    </row>
    <row r="568" spans="1:20" s="1" customFormat="1" x14ac:dyDescent="0.4">
      <c r="A568" s="12"/>
      <c r="B568" s="12"/>
      <c r="C568" s="42"/>
      <c r="D568" s="12"/>
      <c r="E568" s="12"/>
      <c r="F568" s="12"/>
      <c r="G568" s="12"/>
      <c r="H568" s="12"/>
      <c r="I568" s="12"/>
      <c r="J568" s="12"/>
      <c r="K568" s="12"/>
      <c r="L568" s="12"/>
      <c r="M568" s="49"/>
      <c r="N568" s="49"/>
      <c r="O568" s="12"/>
      <c r="P568" s="12"/>
      <c r="Q568" s="12"/>
      <c r="R568" s="12"/>
      <c r="S568" s="12"/>
      <c r="T568" s="12"/>
    </row>
    <row r="569" spans="1:20" s="1" customFormat="1" x14ac:dyDescent="0.4">
      <c r="A569" s="12"/>
      <c r="B569" s="12"/>
      <c r="C569" s="42"/>
      <c r="D569" s="12"/>
      <c r="E569" s="12"/>
      <c r="F569" s="12"/>
      <c r="G569" s="12"/>
      <c r="H569" s="12"/>
      <c r="I569" s="12"/>
      <c r="J569" s="12"/>
      <c r="K569" s="12"/>
      <c r="L569" s="12"/>
      <c r="M569" s="49"/>
      <c r="N569" s="49"/>
      <c r="O569" s="12"/>
      <c r="P569" s="12"/>
      <c r="Q569" s="12"/>
      <c r="R569" s="12"/>
      <c r="S569" s="12"/>
      <c r="T569" s="12"/>
    </row>
    <row r="570" spans="1:20" s="1" customFormat="1" x14ac:dyDescent="0.4">
      <c r="A570" s="12"/>
      <c r="B570" s="12"/>
      <c r="C570" s="42"/>
      <c r="D570" s="12"/>
      <c r="E570" s="12"/>
      <c r="F570" s="12"/>
      <c r="G570" s="12"/>
      <c r="H570" s="12"/>
      <c r="I570" s="12"/>
      <c r="J570" s="12"/>
      <c r="K570" s="12"/>
      <c r="L570" s="12"/>
      <c r="M570" s="49"/>
      <c r="N570" s="49"/>
      <c r="O570" s="12"/>
      <c r="P570" s="12"/>
      <c r="Q570" s="12"/>
      <c r="R570" s="12"/>
      <c r="S570" s="12"/>
      <c r="T570" s="12"/>
    </row>
    <row r="571" spans="1:20" s="1" customFormat="1" x14ac:dyDescent="0.4">
      <c r="A571" s="12"/>
      <c r="B571" s="12"/>
      <c r="C571" s="42"/>
      <c r="D571" s="12"/>
      <c r="E571" s="12"/>
      <c r="F571" s="12"/>
      <c r="G571" s="12"/>
      <c r="H571" s="12"/>
      <c r="I571" s="12"/>
      <c r="J571" s="12"/>
      <c r="K571" s="12"/>
      <c r="L571" s="12"/>
      <c r="M571" s="49"/>
      <c r="N571" s="49"/>
      <c r="O571" s="12"/>
      <c r="P571" s="12"/>
      <c r="Q571" s="12"/>
      <c r="R571" s="12"/>
      <c r="S571" s="12"/>
      <c r="T571" s="12"/>
    </row>
    <row r="572" spans="1:20" s="1" customFormat="1" x14ac:dyDescent="0.4">
      <c r="A572" s="12"/>
      <c r="B572" s="12"/>
      <c r="C572" s="42"/>
      <c r="D572" s="12"/>
      <c r="E572" s="12"/>
      <c r="F572" s="12"/>
      <c r="G572" s="12"/>
      <c r="H572" s="12"/>
      <c r="I572" s="12"/>
      <c r="J572" s="12"/>
      <c r="K572" s="12"/>
      <c r="L572" s="12"/>
      <c r="M572" s="49"/>
      <c r="N572" s="49"/>
      <c r="O572" s="12"/>
      <c r="P572" s="12"/>
      <c r="Q572" s="12"/>
      <c r="R572" s="12"/>
      <c r="S572" s="12"/>
      <c r="T572" s="12"/>
    </row>
    <row r="573" spans="1:20" s="1" customFormat="1" x14ac:dyDescent="0.4">
      <c r="A573" s="12"/>
      <c r="B573" s="12"/>
      <c r="C573" s="42"/>
      <c r="D573" s="12"/>
      <c r="E573" s="12"/>
      <c r="F573" s="12"/>
      <c r="G573" s="12"/>
      <c r="H573" s="12"/>
      <c r="I573" s="12"/>
      <c r="J573" s="12"/>
      <c r="K573" s="12"/>
      <c r="L573" s="12"/>
      <c r="M573" s="49"/>
      <c r="N573" s="49"/>
      <c r="O573" s="12"/>
      <c r="P573" s="12"/>
      <c r="Q573" s="12"/>
      <c r="R573" s="12"/>
      <c r="S573" s="12"/>
      <c r="T573" s="12"/>
    </row>
    <row r="574" spans="1:20" s="1" customFormat="1" x14ac:dyDescent="0.4">
      <c r="A574" s="12"/>
      <c r="B574" s="12"/>
      <c r="C574" s="42"/>
      <c r="D574" s="12"/>
      <c r="E574" s="12"/>
      <c r="F574" s="12"/>
      <c r="G574" s="12"/>
      <c r="H574" s="12"/>
      <c r="I574" s="12"/>
      <c r="J574" s="12"/>
      <c r="K574" s="12"/>
      <c r="L574" s="12"/>
      <c r="M574" s="49"/>
      <c r="N574" s="49"/>
      <c r="O574" s="12"/>
      <c r="P574" s="12"/>
      <c r="Q574" s="12"/>
      <c r="R574" s="12"/>
      <c r="S574" s="12"/>
      <c r="T574" s="12"/>
    </row>
    <row r="575" spans="1:20" s="1" customFormat="1" x14ac:dyDescent="0.4">
      <c r="A575" s="12"/>
      <c r="B575" s="12"/>
      <c r="C575" s="42"/>
      <c r="D575" s="12"/>
      <c r="E575" s="12"/>
      <c r="F575" s="12"/>
      <c r="G575" s="12"/>
      <c r="H575" s="12"/>
      <c r="I575" s="12"/>
      <c r="J575" s="12"/>
      <c r="K575" s="12"/>
      <c r="L575" s="12"/>
      <c r="M575" s="49"/>
      <c r="N575" s="49"/>
      <c r="O575" s="12"/>
      <c r="P575" s="12"/>
      <c r="Q575" s="12"/>
      <c r="R575" s="12"/>
      <c r="S575" s="12"/>
      <c r="T575" s="12"/>
    </row>
    <row r="576" spans="1:20" s="1" customFormat="1" x14ac:dyDescent="0.4">
      <c r="A576" s="12"/>
      <c r="B576" s="12"/>
      <c r="C576" s="42"/>
      <c r="D576" s="12"/>
      <c r="E576" s="12"/>
      <c r="F576" s="12"/>
      <c r="G576" s="12"/>
      <c r="H576" s="12"/>
      <c r="I576" s="12"/>
      <c r="J576" s="12"/>
      <c r="K576" s="12"/>
      <c r="L576" s="12"/>
      <c r="M576" s="49"/>
      <c r="N576" s="49"/>
      <c r="O576" s="12"/>
      <c r="P576" s="12"/>
      <c r="Q576" s="12"/>
      <c r="R576" s="12"/>
      <c r="S576" s="12"/>
      <c r="T576" s="12"/>
    </row>
    <row r="577" spans="1:20" s="1" customFormat="1" x14ac:dyDescent="0.4">
      <c r="A577" s="12"/>
      <c r="B577" s="12"/>
      <c r="C577" s="42"/>
      <c r="D577" s="12"/>
      <c r="E577" s="12"/>
      <c r="F577" s="12"/>
      <c r="G577" s="12"/>
      <c r="H577" s="12"/>
      <c r="I577" s="12"/>
      <c r="J577" s="12"/>
      <c r="K577" s="12"/>
      <c r="L577" s="12"/>
      <c r="M577" s="49"/>
      <c r="N577" s="49"/>
      <c r="O577" s="12"/>
      <c r="P577" s="12"/>
      <c r="Q577" s="12"/>
      <c r="R577" s="12"/>
      <c r="S577" s="12"/>
      <c r="T577" s="12"/>
    </row>
    <row r="578" spans="1:20" s="1" customFormat="1" x14ac:dyDescent="0.4">
      <c r="A578" s="12"/>
      <c r="B578" s="12"/>
      <c r="C578" s="42"/>
      <c r="D578" s="12"/>
      <c r="E578" s="12"/>
      <c r="F578" s="12"/>
      <c r="G578" s="12"/>
      <c r="H578" s="12"/>
      <c r="I578" s="12"/>
      <c r="J578" s="12"/>
      <c r="K578" s="12"/>
      <c r="L578" s="12"/>
      <c r="M578" s="49"/>
      <c r="N578" s="49"/>
      <c r="O578" s="12"/>
      <c r="P578" s="12"/>
      <c r="Q578" s="12"/>
      <c r="R578" s="12"/>
      <c r="S578" s="12"/>
      <c r="T578" s="12"/>
    </row>
    <row r="579" spans="1:20" s="1" customFormat="1" x14ac:dyDescent="0.4">
      <c r="A579" s="12"/>
      <c r="B579" s="12"/>
      <c r="C579" s="42"/>
      <c r="D579" s="12"/>
      <c r="E579" s="12"/>
      <c r="F579" s="12"/>
      <c r="G579" s="12"/>
      <c r="H579" s="12"/>
      <c r="I579" s="12"/>
      <c r="J579" s="12"/>
      <c r="K579" s="12"/>
      <c r="L579" s="12"/>
      <c r="M579" s="49"/>
      <c r="N579" s="49"/>
      <c r="O579" s="12"/>
      <c r="P579" s="12"/>
      <c r="Q579" s="12"/>
      <c r="R579" s="12"/>
      <c r="S579" s="12"/>
      <c r="T579" s="12"/>
    </row>
    <row r="580" spans="1:20" s="1" customFormat="1" x14ac:dyDescent="0.4">
      <c r="A580" s="12"/>
      <c r="B580" s="12"/>
      <c r="C580" s="42"/>
      <c r="D580" s="12"/>
      <c r="E580" s="12"/>
      <c r="F580" s="12"/>
      <c r="G580" s="12"/>
      <c r="H580" s="12"/>
      <c r="I580" s="12"/>
      <c r="J580" s="12"/>
      <c r="K580" s="12"/>
      <c r="L580" s="12"/>
      <c r="M580" s="49"/>
      <c r="N580" s="49"/>
      <c r="O580" s="12"/>
      <c r="P580" s="12"/>
      <c r="Q580" s="12"/>
      <c r="R580" s="12"/>
      <c r="S580" s="12"/>
      <c r="T580" s="12"/>
    </row>
    <row r="581" spans="1:20" s="1" customFormat="1" x14ac:dyDescent="0.4">
      <c r="A581" s="12"/>
      <c r="B581" s="12"/>
      <c r="C581" s="42"/>
      <c r="D581" s="12"/>
      <c r="E581" s="12"/>
      <c r="F581" s="12"/>
      <c r="G581" s="12"/>
      <c r="H581" s="12"/>
      <c r="I581" s="12"/>
      <c r="J581" s="12"/>
      <c r="K581" s="12"/>
      <c r="L581" s="12"/>
      <c r="M581" s="49"/>
      <c r="N581" s="49"/>
      <c r="O581" s="12"/>
      <c r="P581" s="12"/>
      <c r="Q581" s="12"/>
      <c r="R581" s="12"/>
      <c r="S581" s="12"/>
      <c r="T581" s="12"/>
    </row>
    <row r="582" spans="1:20" s="1" customFormat="1" x14ac:dyDescent="0.4">
      <c r="A582" s="12"/>
      <c r="B582" s="12"/>
      <c r="C582" s="42"/>
      <c r="D582" s="12"/>
      <c r="E582" s="12"/>
      <c r="F582" s="12"/>
      <c r="G582" s="12"/>
      <c r="H582" s="12"/>
      <c r="I582" s="12"/>
      <c r="J582" s="12"/>
      <c r="K582" s="12"/>
      <c r="L582" s="12"/>
      <c r="M582" s="49"/>
      <c r="N582" s="49"/>
      <c r="O582" s="12"/>
      <c r="P582" s="12"/>
      <c r="Q582" s="12"/>
      <c r="R582" s="12"/>
      <c r="S582" s="12"/>
      <c r="T582" s="12"/>
    </row>
    <row r="583" spans="1:20" s="1" customFormat="1" x14ac:dyDescent="0.4">
      <c r="A583" s="12"/>
      <c r="B583" s="12"/>
      <c r="C583" s="42"/>
      <c r="D583" s="12"/>
      <c r="E583" s="12"/>
      <c r="F583" s="12"/>
      <c r="G583" s="12"/>
      <c r="H583" s="12"/>
      <c r="I583" s="12"/>
      <c r="J583" s="12"/>
      <c r="K583" s="12"/>
      <c r="L583" s="12"/>
      <c r="M583" s="49"/>
      <c r="N583" s="49"/>
      <c r="O583" s="12"/>
      <c r="P583" s="12"/>
      <c r="Q583" s="12"/>
      <c r="R583" s="12"/>
      <c r="S583" s="12"/>
      <c r="T583" s="12"/>
    </row>
    <row r="584" spans="1:20" s="1" customFormat="1" x14ac:dyDescent="0.4">
      <c r="A584" s="12"/>
      <c r="B584" s="12"/>
      <c r="C584" s="42"/>
      <c r="D584" s="12"/>
      <c r="E584" s="12"/>
      <c r="F584" s="12"/>
      <c r="G584" s="12"/>
      <c r="H584" s="12"/>
      <c r="I584" s="12"/>
      <c r="J584" s="12"/>
      <c r="K584" s="12"/>
      <c r="L584" s="12"/>
      <c r="M584" s="49"/>
      <c r="N584" s="49"/>
      <c r="O584" s="12"/>
      <c r="P584" s="12"/>
      <c r="Q584" s="12"/>
      <c r="R584" s="12"/>
      <c r="S584" s="12"/>
      <c r="T584" s="12"/>
    </row>
    <row r="585" spans="1:20" s="1" customFormat="1" x14ac:dyDescent="0.4">
      <c r="A585" s="12"/>
      <c r="B585" s="12"/>
      <c r="C585" s="42"/>
      <c r="D585" s="12"/>
      <c r="E585" s="12"/>
      <c r="F585" s="12"/>
      <c r="G585" s="12"/>
      <c r="H585" s="12"/>
      <c r="I585" s="12"/>
      <c r="J585" s="12"/>
      <c r="K585" s="12"/>
      <c r="L585" s="12"/>
      <c r="M585" s="49"/>
      <c r="N585" s="49"/>
      <c r="O585" s="12"/>
      <c r="P585" s="12"/>
      <c r="Q585" s="12"/>
      <c r="R585" s="12"/>
      <c r="S585" s="12"/>
      <c r="T585" s="12"/>
    </row>
    <row r="586" spans="1:20" s="1" customFormat="1" x14ac:dyDescent="0.4">
      <c r="A586" s="12"/>
      <c r="B586" s="12"/>
      <c r="C586" s="42"/>
      <c r="D586" s="12"/>
      <c r="E586" s="12"/>
      <c r="F586" s="12"/>
      <c r="G586" s="12"/>
      <c r="H586" s="12"/>
      <c r="I586" s="12"/>
      <c r="J586" s="12"/>
      <c r="K586" s="12"/>
      <c r="L586" s="12"/>
      <c r="M586" s="49"/>
      <c r="N586" s="49"/>
      <c r="O586" s="12"/>
      <c r="P586" s="12"/>
      <c r="Q586" s="12"/>
      <c r="R586" s="12"/>
      <c r="S586" s="12"/>
      <c r="T586" s="12"/>
    </row>
    <row r="587" spans="1:20" s="1" customFormat="1" x14ac:dyDescent="0.4">
      <c r="A587" s="12"/>
      <c r="B587" s="12"/>
      <c r="C587" s="42"/>
      <c r="D587" s="12"/>
      <c r="E587" s="12"/>
      <c r="F587" s="12"/>
      <c r="G587" s="12"/>
      <c r="H587" s="12"/>
      <c r="I587" s="12"/>
      <c r="J587" s="12"/>
      <c r="K587" s="12"/>
      <c r="L587" s="12"/>
      <c r="M587" s="49"/>
      <c r="N587" s="49"/>
      <c r="O587" s="12"/>
      <c r="P587" s="12"/>
      <c r="Q587" s="12"/>
      <c r="R587" s="12"/>
      <c r="S587" s="12"/>
      <c r="T587" s="12"/>
    </row>
    <row r="588" spans="1:20" s="1" customFormat="1" x14ac:dyDescent="0.4">
      <c r="A588" s="12"/>
      <c r="B588" s="12"/>
      <c r="C588" s="42"/>
      <c r="D588" s="12"/>
      <c r="E588" s="12"/>
      <c r="F588" s="12"/>
      <c r="G588" s="12"/>
      <c r="H588" s="12"/>
      <c r="I588" s="12"/>
      <c r="J588" s="12"/>
      <c r="K588" s="12"/>
      <c r="L588" s="12"/>
      <c r="M588" s="49"/>
      <c r="N588" s="49"/>
      <c r="O588" s="12"/>
      <c r="P588" s="12"/>
      <c r="Q588" s="12"/>
      <c r="R588" s="12"/>
      <c r="S588" s="12"/>
      <c r="T588" s="12"/>
    </row>
    <row r="589" spans="1:20" s="1" customFormat="1" x14ac:dyDescent="0.4">
      <c r="A589" s="12"/>
      <c r="B589" s="12"/>
      <c r="C589" s="42"/>
      <c r="D589" s="12"/>
      <c r="E589" s="12"/>
      <c r="F589" s="12"/>
      <c r="G589" s="12"/>
      <c r="H589" s="12"/>
      <c r="I589" s="12"/>
      <c r="J589" s="12"/>
      <c r="K589" s="12"/>
      <c r="L589" s="12"/>
      <c r="M589" s="49"/>
      <c r="N589" s="49"/>
      <c r="O589" s="12"/>
      <c r="P589" s="12"/>
      <c r="Q589" s="12"/>
      <c r="R589" s="12"/>
      <c r="S589" s="12"/>
      <c r="T589" s="12"/>
    </row>
    <row r="590" spans="1:20" s="1" customFormat="1" x14ac:dyDescent="0.4">
      <c r="A590" s="12"/>
      <c r="B590" s="12"/>
      <c r="C590" s="42"/>
      <c r="D590" s="12"/>
      <c r="E590" s="12"/>
      <c r="F590" s="12"/>
      <c r="G590" s="12"/>
      <c r="H590" s="12"/>
      <c r="I590" s="12"/>
      <c r="J590" s="12"/>
      <c r="K590" s="12"/>
      <c r="L590" s="12"/>
      <c r="M590" s="49"/>
      <c r="N590" s="49"/>
      <c r="O590" s="12"/>
      <c r="P590" s="12"/>
      <c r="Q590" s="12"/>
      <c r="R590" s="12"/>
      <c r="S590" s="12"/>
      <c r="T590" s="12"/>
    </row>
    <row r="591" spans="1:20" s="1" customFormat="1" x14ac:dyDescent="0.4">
      <c r="A591" s="12"/>
      <c r="B591" s="12"/>
      <c r="C591" s="42"/>
      <c r="D591" s="12"/>
      <c r="E591" s="12"/>
      <c r="F591" s="12"/>
      <c r="G591" s="12"/>
      <c r="H591" s="12"/>
      <c r="I591" s="12"/>
      <c r="J591" s="12"/>
      <c r="K591" s="12"/>
      <c r="L591" s="12"/>
      <c r="M591" s="49"/>
      <c r="N591" s="49"/>
      <c r="O591" s="12"/>
      <c r="P591" s="12"/>
      <c r="Q591" s="12"/>
      <c r="R591" s="12"/>
      <c r="S591" s="12"/>
      <c r="T591" s="12"/>
    </row>
    <row r="592" spans="1:20" s="1" customFormat="1" x14ac:dyDescent="0.4">
      <c r="A592" s="12"/>
      <c r="B592" s="12"/>
      <c r="C592" s="42"/>
      <c r="D592" s="12"/>
      <c r="E592" s="12"/>
      <c r="F592" s="12"/>
      <c r="G592" s="12"/>
      <c r="H592" s="12"/>
      <c r="I592" s="12"/>
      <c r="J592" s="12"/>
      <c r="K592" s="12"/>
      <c r="L592" s="12"/>
      <c r="M592" s="49"/>
      <c r="N592" s="49"/>
      <c r="O592" s="12"/>
      <c r="P592" s="12"/>
      <c r="Q592" s="12"/>
      <c r="R592" s="12"/>
      <c r="S592" s="12"/>
      <c r="T592" s="12"/>
    </row>
    <row r="593" spans="1:20" s="1" customFormat="1" x14ac:dyDescent="0.4">
      <c r="A593" s="12"/>
      <c r="B593" s="12"/>
      <c r="C593" s="42"/>
      <c r="D593" s="12"/>
      <c r="E593" s="12"/>
      <c r="F593" s="12"/>
      <c r="G593" s="12"/>
      <c r="H593" s="12"/>
      <c r="I593" s="12"/>
      <c r="J593" s="12"/>
      <c r="K593" s="12"/>
      <c r="L593" s="12"/>
      <c r="M593" s="49"/>
      <c r="N593" s="49"/>
      <c r="O593" s="12"/>
      <c r="P593" s="12"/>
      <c r="Q593" s="12"/>
      <c r="R593" s="12"/>
      <c r="S593" s="12"/>
      <c r="T593" s="12"/>
    </row>
    <row r="594" spans="1:20" s="1" customFormat="1" x14ac:dyDescent="0.4">
      <c r="A594" s="12"/>
      <c r="B594" s="12"/>
      <c r="C594" s="42"/>
      <c r="D594" s="12"/>
      <c r="E594" s="12"/>
      <c r="F594" s="12"/>
      <c r="G594" s="12"/>
      <c r="H594" s="12"/>
      <c r="I594" s="12"/>
      <c r="J594" s="12"/>
      <c r="K594" s="12"/>
      <c r="L594" s="12"/>
      <c r="M594" s="49"/>
      <c r="N594" s="49"/>
      <c r="O594" s="12"/>
      <c r="P594" s="12"/>
      <c r="Q594" s="12"/>
      <c r="R594" s="12"/>
      <c r="S594" s="12"/>
      <c r="T594" s="12"/>
    </row>
    <row r="595" spans="1:20" s="1" customFormat="1" x14ac:dyDescent="0.4">
      <c r="A595" s="12"/>
      <c r="B595" s="12"/>
      <c r="C595" s="42"/>
      <c r="D595" s="12"/>
      <c r="E595" s="12"/>
      <c r="F595" s="12"/>
      <c r="G595" s="12"/>
      <c r="H595" s="12"/>
      <c r="I595" s="12"/>
      <c r="J595" s="12"/>
      <c r="K595" s="12"/>
      <c r="L595" s="12"/>
      <c r="M595" s="49"/>
      <c r="N595" s="49"/>
      <c r="O595" s="12"/>
      <c r="P595" s="12"/>
      <c r="Q595" s="12"/>
      <c r="R595" s="12"/>
      <c r="S595" s="12"/>
      <c r="T595" s="12"/>
    </row>
    <row r="596" spans="1:20" s="1" customFormat="1" x14ac:dyDescent="0.4">
      <c r="A596" s="12"/>
      <c r="B596" s="12"/>
      <c r="C596" s="42"/>
      <c r="D596" s="12"/>
      <c r="E596" s="12"/>
      <c r="F596" s="12"/>
      <c r="G596" s="12"/>
      <c r="H596" s="12"/>
      <c r="I596" s="12"/>
      <c r="J596" s="12"/>
      <c r="K596" s="12"/>
      <c r="L596" s="12"/>
      <c r="M596" s="49"/>
      <c r="N596" s="49"/>
      <c r="O596" s="12"/>
      <c r="P596" s="12"/>
      <c r="Q596" s="12"/>
      <c r="R596" s="12"/>
      <c r="S596" s="12"/>
      <c r="T596" s="12"/>
    </row>
    <row r="597" spans="1:20" s="1" customFormat="1" x14ac:dyDescent="0.4">
      <c r="A597" s="12"/>
      <c r="B597" s="12"/>
      <c r="C597" s="42"/>
      <c r="D597" s="12"/>
      <c r="E597" s="12"/>
      <c r="F597" s="12"/>
      <c r="G597" s="12"/>
      <c r="H597" s="12"/>
      <c r="I597" s="12"/>
      <c r="J597" s="12"/>
      <c r="K597" s="12"/>
      <c r="L597" s="12"/>
      <c r="M597" s="49"/>
      <c r="N597" s="49"/>
      <c r="O597" s="12"/>
      <c r="P597" s="12"/>
      <c r="Q597" s="12"/>
      <c r="R597" s="12"/>
      <c r="S597" s="12"/>
      <c r="T597" s="12"/>
    </row>
    <row r="598" spans="1:20" s="1" customFormat="1" x14ac:dyDescent="0.4">
      <c r="A598" s="12"/>
      <c r="B598" s="12"/>
      <c r="C598" s="42"/>
      <c r="D598" s="12"/>
      <c r="E598" s="12"/>
      <c r="F598" s="12"/>
      <c r="G598" s="12"/>
      <c r="H598" s="12"/>
      <c r="I598" s="12"/>
      <c r="J598" s="12"/>
      <c r="K598" s="12"/>
      <c r="L598" s="12"/>
      <c r="M598" s="49"/>
      <c r="N598" s="49"/>
      <c r="O598" s="12"/>
      <c r="P598" s="12"/>
      <c r="Q598" s="12"/>
      <c r="R598" s="12"/>
      <c r="S598" s="12"/>
      <c r="T598" s="12"/>
    </row>
    <row r="599" spans="1:20" s="1" customFormat="1" x14ac:dyDescent="0.4">
      <c r="A599" s="12"/>
      <c r="B599" s="12"/>
      <c r="C599" s="42"/>
      <c r="D599" s="12"/>
      <c r="E599" s="12"/>
      <c r="F599" s="12"/>
      <c r="G599" s="12"/>
      <c r="H599" s="12"/>
      <c r="I599" s="12"/>
      <c r="J599" s="12"/>
      <c r="K599" s="12"/>
      <c r="L599" s="12"/>
      <c r="M599" s="49"/>
      <c r="N599" s="49"/>
      <c r="O599" s="12"/>
      <c r="P599" s="12"/>
      <c r="Q599" s="12"/>
      <c r="R599" s="12"/>
      <c r="S599" s="12"/>
      <c r="T599" s="12"/>
    </row>
    <row r="600" spans="1:20" s="1" customFormat="1" x14ac:dyDescent="0.4">
      <c r="A600" s="12"/>
      <c r="B600" s="12"/>
      <c r="C600" s="42"/>
      <c r="D600" s="12"/>
      <c r="E600" s="12"/>
      <c r="F600" s="12"/>
      <c r="G600" s="12"/>
      <c r="H600" s="12"/>
      <c r="I600" s="12"/>
      <c r="J600" s="12"/>
      <c r="K600" s="12"/>
      <c r="L600" s="12"/>
      <c r="M600" s="49"/>
      <c r="N600" s="49"/>
      <c r="O600" s="12"/>
      <c r="P600" s="12"/>
      <c r="Q600" s="12"/>
      <c r="R600" s="12"/>
      <c r="S600" s="12"/>
      <c r="T600" s="12"/>
    </row>
    <row r="601" spans="1:20" s="1" customFormat="1" x14ac:dyDescent="0.4">
      <c r="A601" s="12"/>
      <c r="B601" s="12"/>
      <c r="C601" s="42"/>
      <c r="D601" s="12"/>
      <c r="E601" s="12"/>
      <c r="F601" s="12"/>
      <c r="G601" s="12"/>
      <c r="H601" s="12"/>
      <c r="I601" s="12"/>
      <c r="J601" s="12"/>
      <c r="K601" s="12"/>
      <c r="L601" s="12"/>
      <c r="M601" s="49"/>
      <c r="N601" s="49"/>
      <c r="O601" s="12"/>
      <c r="P601" s="12"/>
      <c r="Q601" s="12"/>
      <c r="R601" s="12"/>
      <c r="S601" s="12"/>
      <c r="T601" s="12"/>
    </row>
    <row r="602" spans="1:20" s="1" customFormat="1" x14ac:dyDescent="0.4">
      <c r="A602" s="12"/>
      <c r="B602" s="12"/>
      <c r="C602" s="42"/>
      <c r="D602" s="12"/>
      <c r="E602" s="12"/>
      <c r="F602" s="12"/>
      <c r="G602" s="12"/>
      <c r="H602" s="12"/>
      <c r="I602" s="12"/>
      <c r="J602" s="12"/>
      <c r="K602" s="12"/>
      <c r="L602" s="12"/>
      <c r="M602" s="49"/>
      <c r="N602" s="49"/>
      <c r="O602" s="12"/>
      <c r="P602" s="12"/>
      <c r="Q602" s="12"/>
      <c r="R602" s="12"/>
      <c r="S602" s="12"/>
      <c r="T602" s="12"/>
    </row>
    <row r="603" spans="1:20" s="1" customFormat="1" x14ac:dyDescent="0.4">
      <c r="A603" s="12"/>
      <c r="B603" s="12"/>
      <c r="C603" s="42"/>
      <c r="D603" s="12"/>
      <c r="E603" s="12"/>
      <c r="F603" s="12"/>
      <c r="G603" s="12"/>
      <c r="H603" s="12"/>
      <c r="I603" s="12"/>
      <c r="J603" s="12"/>
      <c r="K603" s="12"/>
      <c r="L603" s="12"/>
      <c r="M603" s="49"/>
      <c r="N603" s="49"/>
      <c r="O603" s="12"/>
      <c r="P603" s="12"/>
      <c r="Q603" s="12"/>
      <c r="R603" s="12"/>
      <c r="S603" s="12"/>
      <c r="T603" s="12"/>
    </row>
    <row r="604" spans="1:20" s="1" customFormat="1" x14ac:dyDescent="0.4">
      <c r="A604" s="12"/>
      <c r="B604" s="12"/>
      <c r="C604" s="42"/>
      <c r="D604" s="12"/>
      <c r="E604" s="12"/>
      <c r="F604" s="12"/>
      <c r="G604" s="12"/>
      <c r="H604" s="12"/>
      <c r="I604" s="12"/>
      <c r="J604" s="12"/>
      <c r="K604" s="12"/>
      <c r="L604" s="12"/>
      <c r="M604" s="49"/>
      <c r="N604" s="49"/>
      <c r="O604" s="12"/>
      <c r="P604" s="12"/>
      <c r="Q604" s="12"/>
      <c r="R604" s="12"/>
      <c r="S604" s="12"/>
      <c r="T604" s="12"/>
    </row>
    <row r="605" spans="1:20" s="1" customFormat="1" x14ac:dyDescent="0.4">
      <c r="A605" s="12"/>
      <c r="B605" s="12"/>
      <c r="C605" s="42"/>
      <c r="D605" s="12"/>
      <c r="E605" s="12"/>
      <c r="F605" s="12"/>
      <c r="G605" s="12"/>
      <c r="H605" s="12"/>
      <c r="I605" s="12"/>
      <c r="J605" s="12"/>
      <c r="K605" s="12"/>
      <c r="L605" s="12"/>
      <c r="M605" s="49"/>
      <c r="N605" s="49"/>
      <c r="O605" s="12"/>
      <c r="P605" s="12"/>
      <c r="Q605" s="12"/>
      <c r="R605" s="12"/>
      <c r="S605" s="12"/>
      <c r="T605" s="12"/>
    </row>
    <row r="606" spans="1:20" s="1" customFormat="1" x14ac:dyDescent="0.4">
      <c r="A606" s="12"/>
      <c r="B606" s="12"/>
      <c r="C606" s="42"/>
      <c r="D606" s="12"/>
      <c r="E606" s="12"/>
      <c r="F606" s="12"/>
      <c r="G606" s="12"/>
      <c r="H606" s="12"/>
      <c r="I606" s="12"/>
      <c r="J606" s="12"/>
      <c r="K606" s="12"/>
      <c r="L606" s="12"/>
      <c r="M606" s="49"/>
      <c r="N606" s="49"/>
      <c r="O606" s="12"/>
      <c r="P606" s="12"/>
      <c r="Q606" s="12"/>
      <c r="R606" s="12"/>
      <c r="S606" s="12"/>
      <c r="T606" s="12"/>
    </row>
    <row r="607" spans="1:20" s="1" customFormat="1" x14ac:dyDescent="0.4">
      <c r="A607" s="12"/>
      <c r="B607" s="12"/>
      <c r="C607" s="42"/>
      <c r="D607" s="12"/>
      <c r="E607" s="12"/>
      <c r="F607" s="12"/>
      <c r="G607" s="12"/>
      <c r="H607" s="12"/>
      <c r="I607" s="12"/>
      <c r="J607" s="12"/>
      <c r="K607" s="12"/>
      <c r="L607" s="12"/>
      <c r="M607" s="49"/>
      <c r="N607" s="49"/>
      <c r="O607" s="12"/>
      <c r="P607" s="12"/>
      <c r="Q607" s="12"/>
      <c r="R607" s="12"/>
      <c r="S607" s="12"/>
      <c r="T607" s="12"/>
    </row>
    <row r="608" spans="1:20" s="1" customFormat="1" x14ac:dyDescent="0.4">
      <c r="A608" s="12"/>
      <c r="B608" s="12"/>
      <c r="C608" s="42"/>
      <c r="D608" s="12"/>
      <c r="E608" s="12"/>
      <c r="F608" s="12"/>
      <c r="G608" s="12"/>
      <c r="H608" s="12"/>
      <c r="I608" s="12"/>
      <c r="J608" s="12"/>
      <c r="K608" s="12"/>
      <c r="L608" s="12"/>
      <c r="M608" s="49"/>
      <c r="N608" s="49"/>
      <c r="O608" s="12"/>
      <c r="P608" s="12"/>
      <c r="Q608" s="12"/>
      <c r="R608" s="12"/>
      <c r="S608" s="12"/>
      <c r="T608" s="12"/>
    </row>
    <row r="609" spans="1:20" s="1" customFormat="1" x14ac:dyDescent="0.4">
      <c r="A609" s="12"/>
      <c r="B609" s="12"/>
      <c r="C609" s="42"/>
      <c r="D609" s="12"/>
      <c r="E609" s="12"/>
      <c r="F609" s="12"/>
      <c r="G609" s="12"/>
      <c r="H609" s="12"/>
      <c r="I609" s="12"/>
      <c r="J609" s="12"/>
      <c r="K609" s="12"/>
      <c r="L609" s="12"/>
      <c r="M609" s="49"/>
      <c r="N609" s="49"/>
      <c r="O609" s="12"/>
      <c r="P609" s="12"/>
      <c r="Q609" s="12"/>
      <c r="R609" s="12"/>
      <c r="S609" s="12"/>
      <c r="T609" s="12"/>
    </row>
    <row r="610" spans="1:20" s="1" customFormat="1" x14ac:dyDescent="0.4">
      <c r="A610" s="12"/>
      <c r="B610" s="12"/>
      <c r="C610" s="42"/>
      <c r="D610" s="12"/>
      <c r="E610" s="12"/>
      <c r="F610" s="12"/>
      <c r="G610" s="12"/>
      <c r="H610" s="12"/>
      <c r="I610" s="12"/>
      <c r="J610" s="12"/>
      <c r="K610" s="12"/>
      <c r="L610" s="12"/>
      <c r="M610" s="49"/>
      <c r="N610" s="49"/>
      <c r="O610" s="12"/>
      <c r="P610" s="12"/>
      <c r="Q610" s="12"/>
      <c r="R610" s="12"/>
      <c r="S610" s="12"/>
      <c r="T610" s="12"/>
    </row>
    <row r="611" spans="1:20" s="1" customFormat="1" x14ac:dyDescent="0.4">
      <c r="A611" s="12"/>
      <c r="B611" s="12"/>
      <c r="C611" s="42"/>
      <c r="D611" s="12"/>
      <c r="E611" s="12"/>
      <c r="F611" s="12"/>
      <c r="G611" s="12"/>
      <c r="H611" s="12"/>
      <c r="I611" s="12"/>
      <c r="J611" s="12"/>
      <c r="K611" s="12"/>
      <c r="L611" s="12"/>
      <c r="M611" s="49"/>
      <c r="N611" s="49"/>
      <c r="O611" s="12"/>
      <c r="P611" s="12"/>
      <c r="Q611" s="12"/>
      <c r="R611" s="12"/>
      <c r="S611" s="12"/>
      <c r="T611" s="12"/>
    </row>
    <row r="612" spans="1:20" s="1" customFormat="1" x14ac:dyDescent="0.4">
      <c r="A612" s="12"/>
      <c r="B612" s="12"/>
      <c r="C612" s="42"/>
      <c r="D612" s="12"/>
      <c r="E612" s="12"/>
      <c r="F612" s="12"/>
      <c r="G612" s="12"/>
      <c r="H612" s="12"/>
      <c r="I612" s="12"/>
      <c r="J612" s="12"/>
      <c r="K612" s="12"/>
      <c r="L612" s="12"/>
      <c r="M612" s="49"/>
      <c r="N612" s="49"/>
      <c r="O612" s="12"/>
      <c r="P612" s="12"/>
      <c r="Q612" s="12"/>
      <c r="R612" s="12"/>
      <c r="S612" s="12"/>
      <c r="T612" s="12"/>
    </row>
    <row r="613" spans="1:20" s="1" customFormat="1" x14ac:dyDescent="0.4">
      <c r="A613" s="12"/>
      <c r="B613" s="12"/>
      <c r="C613" s="42"/>
      <c r="D613" s="12"/>
      <c r="E613" s="12"/>
      <c r="F613" s="12"/>
      <c r="G613" s="12"/>
      <c r="H613" s="12"/>
      <c r="I613" s="12"/>
      <c r="J613" s="12"/>
      <c r="K613" s="12"/>
      <c r="L613" s="12"/>
      <c r="M613" s="49"/>
      <c r="N613" s="49"/>
      <c r="O613" s="12"/>
      <c r="P613" s="12"/>
      <c r="Q613" s="12"/>
      <c r="R613" s="12"/>
      <c r="S613" s="12"/>
      <c r="T613" s="12"/>
    </row>
    <row r="614" spans="1:20" s="1" customFormat="1" x14ac:dyDescent="0.4">
      <c r="A614" s="12"/>
      <c r="B614" s="12"/>
      <c r="C614" s="42"/>
      <c r="D614" s="12"/>
      <c r="E614" s="12"/>
      <c r="F614" s="12"/>
      <c r="G614" s="12"/>
      <c r="H614" s="12"/>
      <c r="I614" s="12"/>
      <c r="J614" s="12"/>
      <c r="K614" s="12"/>
      <c r="L614" s="12"/>
      <c r="M614" s="49"/>
      <c r="N614" s="49"/>
      <c r="O614" s="12"/>
      <c r="P614" s="12"/>
      <c r="Q614" s="12"/>
      <c r="R614" s="12"/>
      <c r="S614" s="12"/>
      <c r="T614" s="12"/>
    </row>
    <row r="615" spans="1:20" s="1" customFormat="1" x14ac:dyDescent="0.4">
      <c r="A615" s="12"/>
      <c r="B615" s="12"/>
      <c r="C615" s="42"/>
      <c r="D615" s="12"/>
      <c r="E615" s="12"/>
      <c r="F615" s="12"/>
      <c r="G615" s="12"/>
      <c r="H615" s="12"/>
      <c r="I615" s="12"/>
      <c r="J615" s="12"/>
      <c r="K615" s="12"/>
      <c r="L615" s="12"/>
      <c r="M615" s="49"/>
      <c r="N615" s="49"/>
      <c r="O615" s="12"/>
      <c r="P615" s="12"/>
      <c r="Q615" s="12"/>
      <c r="R615" s="12"/>
      <c r="S615" s="12"/>
      <c r="T615" s="12"/>
    </row>
    <row r="616" spans="1:20" s="1" customFormat="1" x14ac:dyDescent="0.4">
      <c r="A616" s="12"/>
      <c r="B616" s="12"/>
      <c r="C616" s="42"/>
      <c r="D616" s="12"/>
      <c r="E616" s="12"/>
      <c r="F616" s="12"/>
      <c r="G616" s="12"/>
      <c r="H616" s="12"/>
      <c r="I616" s="12"/>
      <c r="J616" s="12"/>
      <c r="K616" s="12"/>
      <c r="L616" s="12"/>
      <c r="M616" s="49"/>
      <c r="N616" s="49"/>
      <c r="O616" s="12"/>
      <c r="P616" s="12"/>
      <c r="Q616" s="12"/>
      <c r="R616" s="12"/>
      <c r="S616" s="12"/>
      <c r="T616" s="12"/>
    </row>
    <row r="617" spans="1:20" s="1" customFormat="1" x14ac:dyDescent="0.4">
      <c r="A617" s="12"/>
      <c r="B617" s="12"/>
      <c r="C617" s="42"/>
      <c r="D617" s="12"/>
      <c r="E617" s="12"/>
      <c r="F617" s="12"/>
      <c r="G617" s="12"/>
      <c r="H617" s="12"/>
      <c r="I617" s="12"/>
      <c r="J617" s="12"/>
      <c r="K617" s="12"/>
      <c r="L617" s="12"/>
      <c r="M617" s="49"/>
      <c r="N617" s="49"/>
      <c r="O617" s="12"/>
      <c r="P617" s="12"/>
      <c r="Q617" s="12"/>
      <c r="R617" s="12"/>
      <c r="S617" s="12"/>
      <c r="T617" s="12"/>
    </row>
    <row r="618" spans="1:20" s="1" customFormat="1" x14ac:dyDescent="0.4">
      <c r="A618" s="12"/>
      <c r="B618" s="12"/>
      <c r="C618" s="42"/>
      <c r="D618" s="12"/>
      <c r="E618" s="12"/>
      <c r="F618" s="12"/>
      <c r="G618" s="12"/>
      <c r="H618" s="12"/>
      <c r="I618" s="12"/>
      <c r="J618" s="12"/>
      <c r="K618" s="12"/>
      <c r="L618" s="12"/>
      <c r="M618" s="49"/>
      <c r="N618" s="49"/>
      <c r="O618" s="12"/>
      <c r="P618" s="12"/>
      <c r="Q618" s="12"/>
      <c r="R618" s="12"/>
      <c r="S618" s="12"/>
      <c r="T618" s="12"/>
    </row>
    <row r="619" spans="1:20" s="1" customFormat="1" x14ac:dyDescent="0.4">
      <c r="A619" s="12"/>
      <c r="B619" s="12"/>
      <c r="C619" s="42"/>
      <c r="D619" s="12"/>
      <c r="E619" s="12"/>
      <c r="F619" s="12"/>
      <c r="G619" s="12"/>
      <c r="H619" s="12"/>
      <c r="I619" s="12"/>
      <c r="J619" s="12"/>
      <c r="K619" s="12"/>
      <c r="L619" s="12"/>
      <c r="M619" s="49"/>
      <c r="N619" s="49"/>
      <c r="O619" s="12"/>
      <c r="P619" s="12"/>
      <c r="Q619" s="12"/>
      <c r="R619" s="12"/>
      <c r="S619" s="12"/>
      <c r="T619" s="12"/>
    </row>
    <row r="620" spans="1:20" s="1" customFormat="1" x14ac:dyDescent="0.4">
      <c r="A620" s="12"/>
      <c r="B620" s="12"/>
      <c r="C620" s="42"/>
      <c r="D620" s="12"/>
      <c r="E620" s="12"/>
      <c r="F620" s="12"/>
      <c r="G620" s="12"/>
      <c r="H620" s="12"/>
      <c r="I620" s="12"/>
      <c r="J620" s="12"/>
      <c r="K620" s="12"/>
      <c r="L620" s="12"/>
      <c r="M620" s="49"/>
      <c r="N620" s="49"/>
      <c r="O620" s="12"/>
      <c r="P620" s="12"/>
      <c r="Q620" s="12"/>
      <c r="R620" s="12"/>
      <c r="S620" s="12"/>
      <c r="T620" s="12"/>
    </row>
    <row r="621" spans="1:20" s="1" customFormat="1" x14ac:dyDescent="0.4">
      <c r="A621" s="12"/>
      <c r="B621" s="12"/>
      <c r="C621" s="42"/>
      <c r="D621" s="12"/>
      <c r="E621" s="12"/>
      <c r="F621" s="12"/>
      <c r="G621" s="12"/>
      <c r="H621" s="12"/>
      <c r="I621" s="12"/>
      <c r="J621" s="12"/>
      <c r="K621" s="12"/>
      <c r="L621" s="12"/>
      <c r="M621" s="49"/>
      <c r="N621" s="49"/>
      <c r="O621" s="12"/>
      <c r="P621" s="12"/>
      <c r="Q621" s="12"/>
      <c r="R621" s="12"/>
      <c r="S621" s="12"/>
      <c r="T621" s="12"/>
    </row>
    <row r="622" spans="1:20" s="1" customFormat="1" x14ac:dyDescent="0.4">
      <c r="A622" s="12"/>
      <c r="B622" s="12"/>
      <c r="C622" s="42"/>
      <c r="D622" s="12"/>
      <c r="E622" s="12"/>
      <c r="F622" s="12"/>
      <c r="G622" s="12"/>
      <c r="H622" s="12"/>
      <c r="I622" s="12"/>
      <c r="J622" s="12"/>
      <c r="K622" s="12"/>
      <c r="L622" s="12"/>
      <c r="M622" s="49"/>
      <c r="N622" s="49"/>
      <c r="O622" s="12"/>
      <c r="P622" s="12"/>
      <c r="Q622" s="12"/>
      <c r="R622" s="12"/>
      <c r="S622" s="12"/>
      <c r="T622" s="12"/>
    </row>
    <row r="623" spans="1:20" s="1" customFormat="1" x14ac:dyDescent="0.4">
      <c r="A623" s="12"/>
      <c r="B623" s="12"/>
      <c r="C623" s="42"/>
      <c r="D623" s="12"/>
      <c r="E623" s="12"/>
      <c r="F623" s="12"/>
      <c r="G623" s="12"/>
      <c r="H623" s="12"/>
      <c r="I623" s="12"/>
      <c r="J623" s="12"/>
      <c r="K623" s="12"/>
      <c r="L623" s="12"/>
      <c r="M623" s="49"/>
      <c r="N623" s="49"/>
      <c r="O623" s="12"/>
      <c r="P623" s="12"/>
      <c r="Q623" s="12"/>
      <c r="R623" s="12"/>
      <c r="S623" s="12"/>
      <c r="T623" s="12"/>
    </row>
    <row r="624" spans="1:20" s="1" customFormat="1" x14ac:dyDescent="0.4">
      <c r="A624" s="12"/>
      <c r="B624" s="12"/>
      <c r="C624" s="42"/>
      <c r="D624" s="12"/>
      <c r="E624" s="12"/>
      <c r="F624" s="12"/>
      <c r="G624" s="12"/>
      <c r="H624" s="12"/>
      <c r="I624" s="12"/>
      <c r="J624" s="12"/>
      <c r="K624" s="12"/>
      <c r="L624" s="12"/>
      <c r="M624" s="49"/>
      <c r="N624" s="49"/>
      <c r="O624" s="12"/>
      <c r="P624" s="12"/>
      <c r="Q624" s="12"/>
      <c r="R624" s="12"/>
      <c r="S624" s="12"/>
      <c r="T624" s="12"/>
    </row>
    <row r="625" spans="1:20" s="1" customFormat="1" x14ac:dyDescent="0.4">
      <c r="A625" s="12"/>
      <c r="B625" s="12"/>
      <c r="C625" s="42"/>
      <c r="D625" s="12"/>
      <c r="E625" s="12"/>
      <c r="F625" s="12"/>
      <c r="G625" s="12"/>
      <c r="H625" s="12"/>
      <c r="I625" s="12"/>
      <c r="J625" s="12"/>
      <c r="K625" s="12"/>
      <c r="L625" s="12"/>
      <c r="M625" s="49"/>
      <c r="N625" s="49"/>
      <c r="O625" s="12"/>
      <c r="P625" s="12"/>
      <c r="Q625" s="12"/>
      <c r="R625" s="12"/>
      <c r="S625" s="12"/>
      <c r="T625" s="12"/>
    </row>
    <row r="626" spans="1:20" s="1" customFormat="1" x14ac:dyDescent="0.4">
      <c r="A626" s="12"/>
      <c r="B626" s="12"/>
      <c r="C626" s="42"/>
      <c r="D626" s="12"/>
      <c r="E626" s="12"/>
      <c r="F626" s="12"/>
      <c r="G626" s="12"/>
      <c r="H626" s="12"/>
      <c r="I626" s="12"/>
      <c r="J626" s="12"/>
      <c r="K626" s="12"/>
      <c r="L626" s="12"/>
      <c r="M626" s="49"/>
      <c r="N626" s="49"/>
      <c r="O626" s="12"/>
      <c r="P626" s="12"/>
      <c r="Q626" s="12"/>
      <c r="R626" s="12"/>
      <c r="S626" s="12"/>
      <c r="T626" s="12"/>
    </row>
    <row r="627" spans="1:20" s="1" customFormat="1" x14ac:dyDescent="0.4">
      <c r="A627" s="12"/>
      <c r="B627" s="12"/>
      <c r="C627" s="42"/>
      <c r="D627" s="12"/>
      <c r="E627" s="12"/>
      <c r="F627" s="12"/>
      <c r="G627" s="12"/>
      <c r="H627" s="12"/>
      <c r="I627" s="12"/>
      <c r="J627" s="12"/>
      <c r="K627" s="12"/>
      <c r="L627" s="12"/>
      <c r="M627" s="49"/>
      <c r="N627" s="49"/>
      <c r="O627" s="12"/>
      <c r="P627" s="12"/>
      <c r="Q627" s="12"/>
      <c r="R627" s="12"/>
      <c r="S627" s="12"/>
      <c r="T627" s="12"/>
    </row>
    <row r="628" spans="1:20" s="1" customFormat="1" x14ac:dyDescent="0.4">
      <c r="A628" s="12"/>
      <c r="B628" s="12"/>
      <c r="C628" s="42"/>
      <c r="D628" s="12"/>
      <c r="E628" s="12"/>
      <c r="F628" s="12"/>
      <c r="G628" s="12"/>
      <c r="H628" s="12"/>
      <c r="I628" s="12"/>
      <c r="J628" s="12"/>
      <c r="K628" s="12"/>
      <c r="L628" s="12"/>
      <c r="M628" s="49"/>
      <c r="N628" s="49"/>
      <c r="O628" s="12"/>
      <c r="P628" s="12"/>
      <c r="Q628" s="12"/>
      <c r="R628" s="12"/>
      <c r="S628" s="12"/>
      <c r="T628" s="12"/>
    </row>
    <row r="629" spans="1:20" s="1" customFormat="1" x14ac:dyDescent="0.4">
      <c r="A629" s="12"/>
      <c r="B629" s="12"/>
      <c r="C629" s="42"/>
      <c r="D629" s="12"/>
      <c r="E629" s="12"/>
      <c r="F629" s="12"/>
      <c r="G629" s="12"/>
      <c r="H629" s="12"/>
      <c r="I629" s="12"/>
      <c r="J629" s="12"/>
      <c r="K629" s="12"/>
      <c r="L629" s="12"/>
      <c r="M629" s="49"/>
      <c r="N629" s="49"/>
      <c r="O629" s="12"/>
      <c r="P629" s="12"/>
      <c r="Q629" s="12"/>
      <c r="R629" s="12"/>
      <c r="S629" s="12"/>
      <c r="T629" s="12"/>
    </row>
    <row r="630" spans="1:20" s="1" customFormat="1" x14ac:dyDescent="0.4">
      <c r="A630" s="12"/>
      <c r="B630" s="12"/>
      <c r="C630" s="42"/>
      <c r="D630" s="12"/>
      <c r="E630" s="12"/>
      <c r="F630" s="12"/>
      <c r="G630" s="12"/>
      <c r="H630" s="12"/>
      <c r="I630" s="12"/>
      <c r="J630" s="12"/>
      <c r="K630" s="12"/>
      <c r="L630" s="12"/>
      <c r="M630" s="49"/>
      <c r="N630" s="49"/>
      <c r="O630" s="12"/>
      <c r="P630" s="12"/>
      <c r="Q630" s="12"/>
      <c r="R630" s="12"/>
      <c r="S630" s="12"/>
      <c r="T630" s="12"/>
    </row>
    <row r="631" spans="1:20" s="1" customFormat="1" x14ac:dyDescent="0.4">
      <c r="A631" s="12"/>
      <c r="B631" s="12"/>
      <c r="C631" s="42"/>
      <c r="D631" s="12"/>
      <c r="E631" s="12"/>
      <c r="F631" s="12"/>
      <c r="G631" s="12"/>
      <c r="H631" s="12"/>
      <c r="I631" s="12"/>
      <c r="J631" s="12"/>
      <c r="K631" s="12"/>
      <c r="L631" s="12"/>
      <c r="M631" s="49"/>
      <c r="N631" s="49"/>
      <c r="O631" s="12"/>
      <c r="P631" s="12"/>
      <c r="Q631" s="12"/>
      <c r="R631" s="12"/>
      <c r="S631" s="12"/>
      <c r="T631" s="12"/>
    </row>
    <row r="632" spans="1:20" s="1" customFormat="1" x14ac:dyDescent="0.4">
      <c r="A632" s="12"/>
      <c r="B632" s="12"/>
      <c r="C632" s="42"/>
      <c r="D632" s="12"/>
      <c r="E632" s="12"/>
      <c r="F632" s="12"/>
      <c r="G632" s="12"/>
      <c r="H632" s="12"/>
      <c r="I632" s="12"/>
      <c r="J632" s="12"/>
      <c r="K632" s="12"/>
      <c r="L632" s="12"/>
      <c r="M632" s="49"/>
      <c r="N632" s="49"/>
      <c r="O632" s="12"/>
      <c r="P632" s="12"/>
      <c r="Q632" s="12"/>
      <c r="R632" s="12"/>
      <c r="S632" s="12"/>
      <c r="T632" s="12"/>
    </row>
    <row r="633" spans="1:20" s="1" customFormat="1" x14ac:dyDescent="0.4">
      <c r="A633" s="12"/>
      <c r="B633" s="12"/>
      <c r="C633" s="42"/>
      <c r="D633" s="12"/>
      <c r="E633" s="12"/>
      <c r="F633" s="12"/>
      <c r="G633" s="12"/>
      <c r="H633" s="12"/>
      <c r="I633" s="12"/>
      <c r="J633" s="12"/>
      <c r="K633" s="12"/>
      <c r="L633" s="12"/>
      <c r="M633" s="49"/>
      <c r="N633" s="49"/>
      <c r="O633" s="12"/>
      <c r="P633" s="12"/>
      <c r="Q633" s="12"/>
      <c r="R633" s="12"/>
      <c r="S633" s="12"/>
      <c r="T633" s="12"/>
    </row>
    <row r="634" spans="1:20" s="1" customFormat="1" x14ac:dyDescent="0.4">
      <c r="A634" s="12"/>
      <c r="B634" s="12"/>
      <c r="C634" s="42"/>
      <c r="D634" s="12"/>
      <c r="E634" s="12"/>
      <c r="F634" s="12"/>
      <c r="G634" s="12"/>
      <c r="H634" s="12"/>
      <c r="I634" s="12"/>
      <c r="J634" s="12"/>
      <c r="K634" s="12"/>
      <c r="L634" s="12"/>
      <c r="M634" s="49"/>
      <c r="N634" s="49"/>
      <c r="O634" s="12"/>
      <c r="P634" s="12"/>
      <c r="Q634" s="12"/>
      <c r="R634" s="12"/>
      <c r="S634" s="12"/>
      <c r="T634" s="12"/>
    </row>
    <row r="635" spans="1:20" s="1" customFormat="1" x14ac:dyDescent="0.4">
      <c r="A635" s="12"/>
      <c r="B635" s="12"/>
      <c r="C635" s="42"/>
      <c r="D635" s="12"/>
      <c r="E635" s="12"/>
      <c r="F635" s="12"/>
      <c r="G635" s="12"/>
      <c r="H635" s="12"/>
      <c r="I635" s="12"/>
      <c r="J635" s="12"/>
      <c r="K635" s="12"/>
      <c r="L635" s="12"/>
      <c r="M635" s="49"/>
      <c r="N635" s="49"/>
      <c r="O635" s="12"/>
      <c r="P635" s="12"/>
      <c r="Q635" s="12"/>
      <c r="R635" s="12"/>
      <c r="S635" s="12"/>
      <c r="T635" s="12"/>
    </row>
    <row r="636" spans="1:20" s="1" customFormat="1" x14ac:dyDescent="0.4">
      <c r="A636" s="12"/>
      <c r="B636" s="12"/>
      <c r="C636" s="42"/>
      <c r="D636" s="12"/>
      <c r="E636" s="12"/>
      <c r="F636" s="12"/>
      <c r="G636" s="12"/>
      <c r="H636" s="12"/>
      <c r="I636" s="12"/>
      <c r="J636" s="12"/>
      <c r="K636" s="12"/>
      <c r="L636" s="12"/>
      <c r="M636" s="49"/>
      <c r="N636" s="49"/>
      <c r="O636" s="12"/>
      <c r="P636" s="12"/>
      <c r="Q636" s="12"/>
      <c r="R636" s="12"/>
      <c r="S636" s="12"/>
      <c r="T636" s="12"/>
    </row>
    <row r="637" spans="1:20" s="1" customFormat="1" x14ac:dyDescent="0.4">
      <c r="A637" s="12"/>
      <c r="B637" s="12"/>
      <c r="C637" s="42"/>
      <c r="D637" s="12"/>
      <c r="E637" s="12"/>
      <c r="F637" s="12"/>
      <c r="G637" s="12"/>
      <c r="H637" s="12"/>
      <c r="I637" s="12"/>
      <c r="J637" s="12"/>
      <c r="K637" s="12"/>
      <c r="L637" s="12"/>
      <c r="M637" s="49"/>
      <c r="N637" s="49"/>
      <c r="O637" s="12"/>
      <c r="P637" s="12"/>
      <c r="Q637" s="12"/>
      <c r="R637" s="12"/>
      <c r="S637" s="12"/>
      <c r="T637" s="12"/>
    </row>
    <row r="638" spans="1:20" s="1" customFormat="1" x14ac:dyDescent="0.4">
      <c r="A638" s="12"/>
      <c r="B638" s="12"/>
      <c r="C638" s="42"/>
      <c r="D638" s="12"/>
      <c r="E638" s="12"/>
      <c r="F638" s="12"/>
      <c r="G638" s="12"/>
      <c r="H638" s="12"/>
      <c r="I638" s="12"/>
      <c r="J638" s="12"/>
      <c r="K638" s="12"/>
      <c r="L638" s="12"/>
      <c r="M638" s="49"/>
      <c r="N638" s="49"/>
      <c r="O638" s="12"/>
      <c r="P638" s="12"/>
      <c r="Q638" s="12"/>
      <c r="R638" s="12"/>
      <c r="S638" s="12"/>
      <c r="T638" s="12"/>
    </row>
    <row r="639" spans="1:20" s="1" customFormat="1" x14ac:dyDescent="0.4">
      <c r="A639" s="12"/>
      <c r="B639" s="12"/>
      <c r="C639" s="42"/>
      <c r="D639" s="12"/>
      <c r="E639" s="12"/>
      <c r="F639" s="12"/>
      <c r="G639" s="12"/>
      <c r="H639" s="12"/>
      <c r="I639" s="12"/>
      <c r="J639" s="12"/>
      <c r="K639" s="12"/>
      <c r="L639" s="12"/>
      <c r="M639" s="49"/>
      <c r="N639" s="49"/>
      <c r="O639" s="12"/>
      <c r="P639" s="12"/>
      <c r="Q639" s="12"/>
      <c r="R639" s="12"/>
      <c r="S639" s="12"/>
      <c r="T639" s="12"/>
    </row>
    <row r="640" spans="1:20" s="1" customFormat="1" x14ac:dyDescent="0.4">
      <c r="A640" s="12"/>
      <c r="B640" s="12"/>
      <c r="C640" s="42"/>
      <c r="D640" s="12"/>
      <c r="E640" s="12"/>
      <c r="F640" s="12"/>
      <c r="G640" s="12"/>
      <c r="H640" s="12"/>
      <c r="I640" s="12"/>
      <c r="J640" s="12"/>
      <c r="K640" s="12"/>
      <c r="L640" s="12"/>
      <c r="M640" s="49"/>
      <c r="N640" s="49"/>
      <c r="O640" s="12"/>
      <c r="P640" s="12"/>
      <c r="Q640" s="12"/>
      <c r="R640" s="12"/>
      <c r="S640" s="12"/>
      <c r="T640" s="12"/>
    </row>
    <row r="641" spans="1:20" s="1" customFormat="1" x14ac:dyDescent="0.4">
      <c r="A641" s="12"/>
      <c r="B641" s="12"/>
      <c r="C641" s="42"/>
      <c r="D641" s="12"/>
      <c r="E641" s="12"/>
      <c r="F641" s="12"/>
      <c r="G641" s="12"/>
      <c r="H641" s="12"/>
      <c r="I641" s="12"/>
      <c r="J641" s="12"/>
      <c r="K641" s="12"/>
      <c r="L641" s="12"/>
      <c r="M641" s="49"/>
      <c r="N641" s="49"/>
      <c r="O641" s="12"/>
      <c r="P641" s="12"/>
      <c r="Q641" s="12"/>
      <c r="R641" s="12"/>
      <c r="S641" s="12"/>
      <c r="T641" s="12"/>
    </row>
    <row r="642" spans="1:20" s="1" customFormat="1" x14ac:dyDescent="0.4">
      <c r="A642" s="12"/>
      <c r="B642" s="12"/>
      <c r="C642" s="42"/>
      <c r="D642" s="12"/>
      <c r="E642" s="12"/>
      <c r="F642" s="12"/>
      <c r="G642" s="12"/>
      <c r="H642" s="12"/>
      <c r="I642" s="12"/>
      <c r="J642" s="12"/>
      <c r="K642" s="12"/>
      <c r="L642" s="12"/>
      <c r="M642" s="49"/>
      <c r="N642" s="49"/>
      <c r="O642" s="12"/>
      <c r="P642" s="12"/>
      <c r="Q642" s="12"/>
      <c r="R642" s="12"/>
      <c r="S642" s="12"/>
      <c r="T642" s="12"/>
    </row>
    <row r="643" spans="1:20" s="1" customFormat="1" x14ac:dyDescent="0.4">
      <c r="A643" s="12"/>
      <c r="B643" s="12"/>
      <c r="C643" s="42"/>
      <c r="D643" s="12"/>
      <c r="E643" s="12"/>
      <c r="F643" s="12"/>
      <c r="G643" s="12"/>
      <c r="H643" s="12"/>
      <c r="I643" s="12"/>
      <c r="J643" s="12"/>
      <c r="K643" s="12"/>
      <c r="L643" s="12"/>
      <c r="M643" s="49"/>
      <c r="N643" s="49"/>
      <c r="O643" s="12"/>
      <c r="P643" s="12"/>
      <c r="Q643" s="12"/>
      <c r="R643" s="12"/>
      <c r="S643" s="12"/>
      <c r="T643" s="12"/>
    </row>
    <row r="644" spans="1:20" s="1" customFormat="1" x14ac:dyDescent="0.4">
      <c r="A644" s="12"/>
      <c r="B644" s="12"/>
      <c r="C644" s="42"/>
      <c r="D644" s="12"/>
      <c r="E644" s="12"/>
      <c r="F644" s="12"/>
      <c r="G644" s="12"/>
      <c r="H644" s="12"/>
      <c r="I644" s="12"/>
      <c r="J644" s="12"/>
      <c r="K644" s="12"/>
      <c r="L644" s="12"/>
      <c r="M644" s="49"/>
      <c r="N644" s="49"/>
      <c r="O644" s="12"/>
      <c r="P644" s="12"/>
      <c r="Q644" s="12"/>
      <c r="R644" s="12"/>
      <c r="S644" s="12"/>
      <c r="T644" s="12"/>
    </row>
    <row r="645" spans="1:20" s="1" customFormat="1" x14ac:dyDescent="0.4">
      <c r="A645" s="12"/>
      <c r="B645" s="12"/>
      <c r="C645" s="42"/>
      <c r="D645" s="12"/>
      <c r="E645" s="12"/>
      <c r="F645" s="12"/>
      <c r="G645" s="12"/>
      <c r="H645" s="12"/>
      <c r="I645" s="12"/>
      <c r="J645" s="12"/>
      <c r="K645" s="12"/>
      <c r="L645" s="12"/>
      <c r="M645" s="49"/>
      <c r="N645" s="49"/>
      <c r="O645" s="12"/>
      <c r="P645" s="12"/>
      <c r="Q645" s="12"/>
      <c r="R645" s="12"/>
      <c r="S645" s="12"/>
      <c r="T645" s="12"/>
    </row>
    <row r="646" spans="1:20" s="1" customFormat="1" x14ac:dyDescent="0.4">
      <c r="A646" s="12"/>
      <c r="B646" s="12"/>
      <c r="C646" s="42"/>
      <c r="D646" s="12"/>
      <c r="E646" s="12"/>
      <c r="F646" s="12"/>
      <c r="G646" s="12"/>
      <c r="H646" s="12"/>
      <c r="I646" s="12"/>
      <c r="J646" s="12"/>
      <c r="K646" s="12"/>
      <c r="L646" s="12"/>
      <c r="M646" s="49"/>
      <c r="N646" s="49"/>
      <c r="O646" s="12"/>
      <c r="P646" s="12"/>
      <c r="Q646" s="12"/>
      <c r="R646" s="12"/>
      <c r="S646" s="12"/>
      <c r="T646" s="12"/>
    </row>
    <row r="647" spans="1:20" s="1" customFormat="1" x14ac:dyDescent="0.4">
      <c r="A647" s="12"/>
      <c r="B647" s="12"/>
      <c r="C647" s="42"/>
      <c r="D647" s="12"/>
      <c r="E647" s="12"/>
      <c r="F647" s="12"/>
      <c r="G647" s="12"/>
      <c r="H647" s="12"/>
      <c r="I647" s="12"/>
      <c r="J647" s="12"/>
      <c r="K647" s="12"/>
      <c r="L647" s="12"/>
      <c r="M647" s="49"/>
      <c r="N647" s="49"/>
      <c r="O647" s="12"/>
      <c r="P647" s="12"/>
      <c r="Q647" s="12"/>
      <c r="R647" s="12"/>
      <c r="S647" s="12"/>
      <c r="T647" s="12"/>
    </row>
    <row r="648" spans="1:20" s="1" customFormat="1" x14ac:dyDescent="0.4">
      <c r="A648" s="12"/>
      <c r="B648" s="12"/>
      <c r="C648" s="42"/>
      <c r="D648" s="12"/>
      <c r="E648" s="12"/>
      <c r="F648" s="12"/>
      <c r="G648" s="12"/>
      <c r="H648" s="12"/>
      <c r="I648" s="12"/>
      <c r="J648" s="12"/>
      <c r="K648" s="12"/>
      <c r="L648" s="12"/>
      <c r="M648" s="49"/>
      <c r="N648" s="49"/>
      <c r="O648" s="12"/>
      <c r="P648" s="12"/>
      <c r="Q648" s="12"/>
      <c r="R648" s="12"/>
      <c r="S648" s="12"/>
      <c r="T648" s="12"/>
    </row>
    <row r="649" spans="1:20" s="1" customFormat="1" x14ac:dyDescent="0.4">
      <c r="A649" s="12"/>
      <c r="B649" s="12"/>
      <c r="C649" s="42"/>
      <c r="D649" s="12"/>
      <c r="E649" s="12"/>
      <c r="F649" s="12"/>
      <c r="G649" s="12"/>
      <c r="H649" s="12"/>
      <c r="I649" s="12"/>
      <c r="J649" s="12"/>
      <c r="K649" s="12"/>
      <c r="L649" s="12"/>
      <c r="M649" s="49"/>
      <c r="N649" s="49"/>
      <c r="O649" s="12"/>
      <c r="P649" s="12"/>
      <c r="Q649" s="12"/>
      <c r="R649" s="12"/>
      <c r="S649" s="12"/>
      <c r="T649" s="12"/>
    </row>
    <row r="650" spans="1:20" s="1" customFormat="1" x14ac:dyDescent="0.4">
      <c r="A650" s="12"/>
      <c r="B650" s="12"/>
      <c r="C650" s="42"/>
      <c r="D650" s="12"/>
      <c r="E650" s="12"/>
      <c r="F650" s="12"/>
      <c r="G650" s="12"/>
      <c r="H650" s="12"/>
      <c r="I650" s="12"/>
      <c r="J650" s="12"/>
      <c r="K650" s="12"/>
      <c r="L650" s="12"/>
      <c r="M650" s="49"/>
      <c r="N650" s="49"/>
      <c r="O650" s="12"/>
      <c r="P650" s="12"/>
      <c r="Q650" s="12"/>
      <c r="R650" s="12"/>
      <c r="S650" s="12"/>
      <c r="T650" s="12"/>
    </row>
    <row r="651" spans="1:20" s="1" customFormat="1" x14ac:dyDescent="0.4">
      <c r="A651" s="12"/>
      <c r="B651" s="12"/>
      <c r="C651" s="42"/>
      <c r="D651" s="12"/>
      <c r="E651" s="12"/>
      <c r="F651" s="12"/>
      <c r="G651" s="12"/>
      <c r="H651" s="12"/>
      <c r="I651" s="12"/>
      <c r="J651" s="12"/>
      <c r="K651" s="12"/>
      <c r="L651" s="12"/>
      <c r="M651" s="49"/>
      <c r="N651" s="49"/>
      <c r="O651" s="12"/>
      <c r="P651" s="12"/>
      <c r="Q651" s="12"/>
      <c r="R651" s="12"/>
      <c r="S651" s="12"/>
      <c r="T651" s="12"/>
    </row>
    <row r="652" spans="1:20" s="1" customFormat="1" x14ac:dyDescent="0.4">
      <c r="A652" s="12"/>
      <c r="B652" s="12"/>
      <c r="C652" s="42"/>
      <c r="D652" s="12"/>
      <c r="E652" s="12"/>
      <c r="F652" s="12"/>
      <c r="G652" s="12"/>
      <c r="H652" s="12"/>
      <c r="I652" s="12"/>
      <c r="J652" s="12"/>
      <c r="K652" s="12"/>
      <c r="L652" s="12"/>
      <c r="M652" s="49"/>
      <c r="N652" s="49"/>
      <c r="O652" s="12"/>
      <c r="P652" s="12"/>
      <c r="Q652" s="12"/>
      <c r="R652" s="12"/>
      <c r="S652" s="12"/>
      <c r="T652" s="12"/>
    </row>
    <row r="653" spans="1:20" s="1" customFormat="1" x14ac:dyDescent="0.4">
      <c r="A653" s="12"/>
      <c r="B653" s="12"/>
      <c r="C653" s="42"/>
      <c r="D653" s="12"/>
      <c r="E653" s="12"/>
      <c r="F653" s="12"/>
      <c r="G653" s="12"/>
      <c r="H653" s="12"/>
      <c r="I653" s="12"/>
      <c r="J653" s="12"/>
      <c r="K653" s="12"/>
      <c r="L653" s="12"/>
      <c r="M653" s="49"/>
      <c r="N653" s="49"/>
      <c r="O653" s="12"/>
      <c r="P653" s="12"/>
      <c r="Q653" s="12"/>
      <c r="R653" s="12"/>
      <c r="S653" s="12"/>
      <c r="T653" s="12"/>
    </row>
    <row r="654" spans="1:20" s="1" customFormat="1" x14ac:dyDescent="0.4">
      <c r="A654" s="12"/>
      <c r="B654" s="12"/>
      <c r="C654" s="42"/>
      <c r="D654" s="12"/>
      <c r="E654" s="12"/>
      <c r="F654" s="12"/>
      <c r="G654" s="12"/>
      <c r="H654" s="12"/>
      <c r="I654" s="12"/>
      <c r="J654" s="12"/>
      <c r="K654" s="12"/>
      <c r="L654" s="12"/>
      <c r="M654" s="49"/>
      <c r="N654" s="49"/>
      <c r="O654" s="12"/>
      <c r="P654" s="12"/>
      <c r="Q654" s="12"/>
      <c r="R654" s="12"/>
      <c r="S654" s="12"/>
      <c r="T654" s="12"/>
    </row>
    <row r="655" spans="1:20" s="1" customFormat="1" x14ac:dyDescent="0.4">
      <c r="A655" s="12"/>
      <c r="B655" s="12"/>
      <c r="C655" s="42"/>
      <c r="D655" s="12"/>
      <c r="E655" s="12"/>
      <c r="F655" s="12"/>
      <c r="G655" s="12"/>
      <c r="H655" s="12"/>
      <c r="I655" s="12"/>
      <c r="J655" s="12"/>
      <c r="K655" s="12"/>
      <c r="L655" s="12"/>
      <c r="M655" s="49"/>
      <c r="N655" s="49"/>
      <c r="O655" s="12"/>
      <c r="P655" s="12"/>
      <c r="Q655" s="12"/>
      <c r="R655" s="12"/>
      <c r="S655" s="12"/>
      <c r="T655" s="12"/>
    </row>
    <row r="656" spans="1:20" s="1" customFormat="1" x14ac:dyDescent="0.4">
      <c r="A656" s="12"/>
      <c r="B656" s="12"/>
      <c r="C656" s="42"/>
      <c r="D656" s="12"/>
      <c r="E656" s="12"/>
      <c r="F656" s="12"/>
      <c r="G656" s="12"/>
      <c r="H656" s="12"/>
      <c r="I656" s="12"/>
      <c r="J656" s="12"/>
      <c r="K656" s="12"/>
      <c r="L656" s="12"/>
      <c r="M656" s="49"/>
      <c r="N656" s="49"/>
      <c r="O656" s="12"/>
      <c r="P656" s="12"/>
      <c r="Q656" s="12"/>
      <c r="R656" s="12"/>
      <c r="S656" s="12"/>
      <c r="T656" s="12"/>
    </row>
    <row r="657" spans="1:20" s="1" customFormat="1" x14ac:dyDescent="0.4">
      <c r="A657" s="12"/>
      <c r="B657" s="12"/>
      <c r="C657" s="42"/>
      <c r="D657" s="12"/>
      <c r="E657" s="12"/>
      <c r="F657" s="12"/>
      <c r="G657" s="12"/>
      <c r="H657" s="12"/>
      <c r="I657" s="12"/>
      <c r="J657" s="12"/>
      <c r="K657" s="12"/>
      <c r="L657" s="12"/>
      <c r="M657" s="49"/>
      <c r="N657" s="49"/>
      <c r="O657" s="12"/>
      <c r="P657" s="12"/>
      <c r="Q657" s="12"/>
      <c r="R657" s="12"/>
      <c r="S657" s="12"/>
      <c r="T657" s="12"/>
    </row>
    <row r="658" spans="1:20" s="1" customFormat="1" x14ac:dyDescent="0.4">
      <c r="A658" s="12"/>
      <c r="B658" s="12"/>
      <c r="C658" s="42"/>
      <c r="D658" s="12"/>
      <c r="E658" s="12"/>
      <c r="F658" s="12"/>
      <c r="G658" s="12"/>
      <c r="H658" s="12"/>
      <c r="I658" s="12"/>
      <c r="J658" s="12"/>
      <c r="K658" s="12"/>
      <c r="L658" s="12"/>
      <c r="M658" s="49"/>
      <c r="N658" s="49"/>
      <c r="O658" s="12"/>
      <c r="P658" s="12"/>
      <c r="Q658" s="12"/>
      <c r="R658" s="12"/>
      <c r="S658" s="12"/>
      <c r="T658" s="12"/>
    </row>
    <row r="659" spans="1:20" s="1" customFormat="1" x14ac:dyDescent="0.4">
      <c r="A659" s="12"/>
      <c r="B659" s="12"/>
      <c r="C659" s="42"/>
      <c r="D659" s="12"/>
      <c r="E659" s="12"/>
      <c r="F659" s="12"/>
      <c r="G659" s="12"/>
      <c r="H659" s="12"/>
      <c r="I659" s="12"/>
      <c r="J659" s="12"/>
      <c r="K659" s="12"/>
      <c r="L659" s="12"/>
      <c r="M659" s="49"/>
      <c r="N659" s="49"/>
      <c r="O659" s="12"/>
      <c r="P659" s="12"/>
      <c r="Q659" s="12"/>
      <c r="R659" s="12"/>
      <c r="S659" s="12"/>
      <c r="T659" s="12"/>
    </row>
    <row r="660" spans="1:20" s="1" customFormat="1" x14ac:dyDescent="0.4">
      <c r="A660" s="12"/>
      <c r="B660" s="12"/>
      <c r="C660" s="42"/>
      <c r="D660" s="12"/>
      <c r="E660" s="12"/>
      <c r="F660" s="12"/>
      <c r="G660" s="12"/>
      <c r="H660" s="12"/>
      <c r="I660" s="12"/>
      <c r="J660" s="12"/>
      <c r="K660" s="12"/>
      <c r="L660" s="12"/>
      <c r="M660" s="49"/>
      <c r="N660" s="49"/>
      <c r="O660" s="12"/>
      <c r="P660" s="12"/>
      <c r="Q660" s="12"/>
      <c r="R660" s="12"/>
      <c r="S660" s="12"/>
      <c r="T660" s="12"/>
    </row>
    <row r="661" spans="1:20" s="1" customFormat="1" x14ac:dyDescent="0.4">
      <c r="A661" s="12"/>
      <c r="B661" s="12"/>
      <c r="C661" s="42"/>
      <c r="D661" s="12"/>
      <c r="E661" s="12"/>
      <c r="F661" s="12"/>
      <c r="G661" s="12"/>
      <c r="H661" s="12"/>
      <c r="I661" s="12"/>
      <c r="J661" s="12"/>
      <c r="K661" s="12"/>
      <c r="L661" s="12"/>
      <c r="M661" s="49"/>
      <c r="N661" s="49"/>
      <c r="O661" s="12"/>
      <c r="P661" s="12"/>
      <c r="Q661" s="12"/>
      <c r="R661" s="12"/>
      <c r="S661" s="12"/>
      <c r="T661" s="12"/>
    </row>
    <row r="662" spans="1:20" s="1" customFormat="1" x14ac:dyDescent="0.4">
      <c r="A662" s="12"/>
      <c r="B662" s="12"/>
      <c r="C662" s="42"/>
      <c r="D662" s="12"/>
      <c r="E662" s="12"/>
      <c r="F662" s="12"/>
      <c r="G662" s="12"/>
      <c r="H662" s="12"/>
      <c r="I662" s="12"/>
      <c r="J662" s="12"/>
      <c r="K662" s="12"/>
      <c r="L662" s="12"/>
      <c r="M662" s="49"/>
      <c r="N662" s="49"/>
      <c r="O662" s="12"/>
      <c r="P662" s="12"/>
      <c r="Q662" s="12"/>
      <c r="R662" s="12"/>
      <c r="S662" s="12"/>
      <c r="T662" s="12"/>
    </row>
    <row r="663" spans="1:20" s="1" customFormat="1" x14ac:dyDescent="0.4">
      <c r="A663" s="12"/>
      <c r="B663" s="12"/>
      <c r="C663" s="42"/>
      <c r="D663" s="12"/>
      <c r="E663" s="12"/>
      <c r="F663" s="12"/>
      <c r="G663" s="12"/>
      <c r="H663" s="12"/>
      <c r="I663" s="12"/>
      <c r="J663" s="12"/>
      <c r="K663" s="12"/>
      <c r="L663" s="12"/>
      <c r="M663" s="49"/>
      <c r="N663" s="49"/>
      <c r="O663" s="12"/>
      <c r="P663" s="12"/>
      <c r="Q663" s="12"/>
      <c r="R663" s="12"/>
      <c r="S663" s="12"/>
      <c r="T663" s="12"/>
    </row>
    <row r="664" spans="1:20" s="1" customFormat="1" x14ac:dyDescent="0.4">
      <c r="A664" s="12"/>
      <c r="B664" s="12"/>
      <c r="C664" s="42"/>
      <c r="D664" s="12"/>
      <c r="E664" s="12"/>
      <c r="F664" s="12"/>
      <c r="G664" s="12"/>
      <c r="H664" s="12"/>
      <c r="I664" s="12"/>
      <c r="J664" s="12"/>
      <c r="K664" s="12"/>
      <c r="L664" s="12"/>
      <c r="M664" s="49"/>
      <c r="N664" s="49"/>
      <c r="O664" s="12"/>
      <c r="P664" s="12"/>
      <c r="Q664" s="12"/>
      <c r="R664" s="12"/>
      <c r="S664" s="12"/>
      <c r="T664" s="12"/>
    </row>
    <row r="665" spans="1:20" s="1" customFormat="1" x14ac:dyDescent="0.4">
      <c r="A665" s="12"/>
      <c r="B665" s="12"/>
      <c r="C665" s="42"/>
      <c r="D665" s="12"/>
      <c r="E665" s="12"/>
      <c r="F665" s="12"/>
      <c r="G665" s="12"/>
      <c r="H665" s="12"/>
      <c r="I665" s="12"/>
      <c r="J665" s="12"/>
      <c r="K665" s="12"/>
      <c r="L665" s="12"/>
      <c r="M665" s="49"/>
      <c r="N665" s="49"/>
      <c r="O665" s="12"/>
      <c r="P665" s="12"/>
      <c r="Q665" s="12"/>
      <c r="R665" s="12"/>
      <c r="S665" s="12"/>
      <c r="T665" s="12"/>
    </row>
    <row r="666" spans="1:20" s="1" customFormat="1" x14ac:dyDescent="0.4">
      <c r="A666" s="12"/>
      <c r="B666" s="12"/>
      <c r="C666" s="42"/>
      <c r="D666" s="12"/>
      <c r="E666" s="12"/>
      <c r="F666" s="12"/>
      <c r="G666" s="12"/>
      <c r="H666" s="12"/>
      <c r="I666" s="12"/>
      <c r="J666" s="12"/>
      <c r="K666" s="12"/>
      <c r="L666" s="12"/>
      <c r="M666" s="49"/>
      <c r="N666" s="49"/>
      <c r="O666" s="12"/>
      <c r="P666" s="12"/>
      <c r="Q666" s="12"/>
      <c r="R666" s="12"/>
      <c r="S666" s="12"/>
      <c r="T666" s="12"/>
    </row>
    <row r="667" spans="1:20" s="1" customFormat="1" x14ac:dyDescent="0.4">
      <c r="A667" s="12"/>
      <c r="B667" s="12"/>
      <c r="C667" s="42"/>
      <c r="D667" s="12"/>
      <c r="E667" s="12"/>
      <c r="F667" s="12"/>
      <c r="G667" s="12"/>
      <c r="H667" s="12"/>
      <c r="I667" s="12"/>
      <c r="J667" s="12"/>
      <c r="K667" s="12"/>
      <c r="L667" s="12"/>
      <c r="M667" s="49"/>
      <c r="N667" s="49"/>
      <c r="O667" s="12"/>
      <c r="P667" s="12"/>
      <c r="Q667" s="12"/>
      <c r="R667" s="12"/>
      <c r="S667" s="12"/>
      <c r="T667" s="12"/>
    </row>
    <row r="668" spans="1:20" s="1" customFormat="1" x14ac:dyDescent="0.4">
      <c r="A668" s="12"/>
      <c r="B668" s="12"/>
      <c r="C668" s="42"/>
      <c r="D668" s="12"/>
      <c r="E668" s="12"/>
      <c r="F668" s="12"/>
      <c r="G668" s="12"/>
      <c r="H668" s="12"/>
      <c r="I668" s="12"/>
      <c r="J668" s="12"/>
      <c r="K668" s="12"/>
      <c r="L668" s="12"/>
      <c r="M668" s="49"/>
      <c r="N668" s="49"/>
      <c r="O668" s="12"/>
      <c r="P668" s="12"/>
      <c r="Q668" s="12"/>
      <c r="R668" s="12"/>
      <c r="S668" s="12"/>
      <c r="T668" s="12"/>
    </row>
    <row r="669" spans="1:20" s="1" customFormat="1" x14ac:dyDescent="0.4">
      <c r="A669" s="12"/>
      <c r="B669" s="12"/>
      <c r="C669" s="42"/>
      <c r="D669" s="12"/>
      <c r="E669" s="12"/>
      <c r="F669" s="12"/>
      <c r="G669" s="12"/>
      <c r="H669" s="12"/>
      <c r="I669" s="12"/>
      <c r="J669" s="12"/>
      <c r="K669" s="12"/>
      <c r="L669" s="12"/>
      <c r="M669" s="49"/>
      <c r="N669" s="49"/>
      <c r="O669" s="12"/>
      <c r="P669" s="12"/>
      <c r="Q669" s="12"/>
      <c r="R669" s="12"/>
      <c r="S669" s="12"/>
      <c r="T669" s="12"/>
    </row>
    <row r="670" spans="1:20" s="1" customFormat="1" x14ac:dyDescent="0.4">
      <c r="A670" s="12"/>
      <c r="B670" s="12"/>
      <c r="C670" s="42"/>
      <c r="D670" s="12"/>
      <c r="E670" s="12"/>
      <c r="F670" s="12"/>
      <c r="G670" s="12"/>
      <c r="H670" s="12"/>
      <c r="I670" s="12"/>
      <c r="J670" s="12"/>
      <c r="K670" s="12"/>
      <c r="L670" s="12"/>
      <c r="M670" s="49"/>
      <c r="N670" s="49"/>
      <c r="O670" s="12"/>
      <c r="P670" s="12"/>
      <c r="Q670" s="12"/>
      <c r="R670" s="12"/>
      <c r="S670" s="12"/>
      <c r="T670" s="12"/>
    </row>
    <row r="671" spans="1:20" s="1" customFormat="1" x14ac:dyDescent="0.4">
      <c r="A671" s="12"/>
      <c r="B671" s="12"/>
      <c r="C671" s="42"/>
      <c r="D671" s="12"/>
      <c r="E671" s="12"/>
      <c r="F671" s="12"/>
      <c r="G671" s="12"/>
      <c r="H671" s="12"/>
      <c r="I671" s="12"/>
      <c r="J671" s="12"/>
      <c r="K671" s="12"/>
      <c r="L671" s="12"/>
      <c r="M671" s="49"/>
      <c r="N671" s="49"/>
      <c r="O671" s="12"/>
      <c r="P671" s="12"/>
      <c r="Q671" s="12"/>
      <c r="R671" s="12"/>
      <c r="S671" s="12"/>
      <c r="T671" s="12"/>
    </row>
    <row r="672" spans="1:20" s="1" customFormat="1" x14ac:dyDescent="0.4">
      <c r="A672" s="12"/>
      <c r="B672" s="12"/>
      <c r="C672" s="42"/>
      <c r="D672" s="12"/>
      <c r="E672" s="12"/>
      <c r="F672" s="12"/>
      <c r="G672" s="12"/>
      <c r="H672" s="12"/>
      <c r="I672" s="12"/>
      <c r="J672" s="12"/>
      <c r="K672" s="12"/>
      <c r="L672" s="12"/>
      <c r="M672" s="49"/>
      <c r="N672" s="49"/>
      <c r="O672" s="12"/>
      <c r="P672" s="12"/>
      <c r="Q672" s="12"/>
      <c r="R672" s="12"/>
      <c r="S672" s="12"/>
      <c r="T672" s="12"/>
    </row>
    <row r="673" spans="1:20" s="1" customFormat="1" x14ac:dyDescent="0.4">
      <c r="A673" s="12"/>
      <c r="B673" s="12"/>
      <c r="C673" s="42"/>
      <c r="D673" s="12"/>
      <c r="E673" s="12"/>
      <c r="F673" s="12"/>
      <c r="G673" s="12"/>
      <c r="H673" s="12"/>
      <c r="I673" s="12"/>
      <c r="J673" s="12"/>
      <c r="K673" s="12"/>
      <c r="L673" s="12"/>
      <c r="M673" s="49"/>
      <c r="N673" s="49"/>
      <c r="O673" s="12"/>
      <c r="P673" s="12"/>
      <c r="Q673" s="12"/>
      <c r="R673" s="12"/>
      <c r="S673" s="12"/>
      <c r="T673" s="12"/>
    </row>
    <row r="674" spans="1:20" s="1" customFormat="1" x14ac:dyDescent="0.4">
      <c r="A674" s="12"/>
      <c r="B674" s="12"/>
      <c r="C674" s="42"/>
      <c r="D674" s="12"/>
      <c r="E674" s="12"/>
      <c r="F674" s="12"/>
      <c r="G674" s="12"/>
      <c r="H674" s="12"/>
      <c r="I674" s="12"/>
      <c r="J674" s="12"/>
      <c r="K674" s="12"/>
      <c r="L674" s="12"/>
      <c r="M674" s="49"/>
      <c r="N674" s="49"/>
      <c r="O674" s="12"/>
      <c r="P674" s="12"/>
      <c r="Q674" s="12"/>
      <c r="R674" s="12"/>
      <c r="S674" s="12"/>
      <c r="T674" s="12"/>
    </row>
    <row r="675" spans="1:20" s="1" customFormat="1" x14ac:dyDescent="0.4">
      <c r="A675" s="12"/>
      <c r="B675" s="12"/>
      <c r="C675" s="42"/>
      <c r="D675" s="12"/>
      <c r="E675" s="12"/>
      <c r="F675" s="12"/>
      <c r="G675" s="12"/>
      <c r="H675" s="12"/>
      <c r="I675" s="12"/>
      <c r="J675" s="12"/>
      <c r="K675" s="12"/>
      <c r="L675" s="12"/>
      <c r="M675" s="49"/>
      <c r="N675" s="49"/>
      <c r="O675" s="12"/>
      <c r="P675" s="12"/>
      <c r="Q675" s="12"/>
      <c r="R675" s="12"/>
      <c r="S675" s="12"/>
      <c r="T675" s="12"/>
    </row>
    <row r="676" spans="1:20" s="1" customFormat="1" x14ac:dyDescent="0.4">
      <c r="A676" s="12"/>
      <c r="B676" s="12"/>
      <c r="C676" s="42"/>
      <c r="D676" s="12"/>
      <c r="E676" s="12"/>
      <c r="F676" s="12"/>
      <c r="G676" s="12"/>
      <c r="H676" s="12"/>
      <c r="I676" s="12"/>
      <c r="J676" s="12"/>
      <c r="K676" s="12"/>
      <c r="L676" s="12"/>
      <c r="M676" s="49"/>
      <c r="N676" s="49"/>
      <c r="O676" s="12"/>
      <c r="P676" s="12"/>
      <c r="Q676" s="12"/>
      <c r="R676" s="12"/>
      <c r="S676" s="12"/>
      <c r="T676" s="12"/>
    </row>
    <row r="677" spans="1:20" s="1" customFormat="1" x14ac:dyDescent="0.4">
      <c r="A677" s="12"/>
      <c r="B677" s="12"/>
      <c r="C677" s="42"/>
      <c r="D677" s="12"/>
      <c r="E677" s="12"/>
      <c r="F677" s="12"/>
      <c r="G677" s="12"/>
      <c r="H677" s="12"/>
      <c r="I677" s="12"/>
      <c r="J677" s="12"/>
      <c r="K677" s="12"/>
      <c r="L677" s="12"/>
      <c r="M677" s="49"/>
      <c r="N677" s="49"/>
      <c r="O677" s="12"/>
      <c r="P677" s="12"/>
      <c r="Q677" s="12"/>
      <c r="R677" s="12"/>
      <c r="S677" s="12"/>
      <c r="T677" s="12"/>
    </row>
    <row r="678" spans="1:20" s="1" customFormat="1" x14ac:dyDescent="0.4">
      <c r="A678" s="12"/>
      <c r="B678" s="12"/>
      <c r="C678" s="42"/>
      <c r="D678" s="12"/>
      <c r="E678" s="12"/>
      <c r="F678" s="12"/>
      <c r="G678" s="12"/>
      <c r="H678" s="12"/>
      <c r="I678" s="12"/>
      <c r="J678" s="12"/>
      <c r="K678" s="12"/>
      <c r="L678" s="12"/>
      <c r="M678" s="49"/>
      <c r="N678" s="49"/>
      <c r="O678" s="12"/>
      <c r="P678" s="12"/>
      <c r="Q678" s="12"/>
      <c r="R678" s="12"/>
      <c r="S678" s="12"/>
      <c r="T678" s="12"/>
    </row>
    <row r="679" spans="1:20" s="1" customFormat="1" x14ac:dyDescent="0.4">
      <c r="A679" s="12"/>
      <c r="B679" s="12"/>
      <c r="C679" s="42"/>
      <c r="D679" s="12"/>
      <c r="E679" s="12"/>
      <c r="F679" s="12"/>
      <c r="G679" s="12"/>
      <c r="H679" s="12"/>
      <c r="I679" s="12"/>
      <c r="J679" s="12"/>
      <c r="K679" s="12"/>
      <c r="L679" s="12"/>
      <c r="M679" s="49"/>
      <c r="N679" s="49"/>
      <c r="O679" s="12"/>
      <c r="P679" s="12"/>
      <c r="Q679" s="12"/>
      <c r="R679" s="12"/>
      <c r="S679" s="12"/>
      <c r="T679" s="12"/>
    </row>
    <row r="680" spans="1:20" s="1" customFormat="1" x14ac:dyDescent="0.4">
      <c r="A680" s="12"/>
      <c r="B680" s="12"/>
      <c r="C680" s="42"/>
      <c r="D680" s="12"/>
      <c r="E680" s="12"/>
      <c r="F680" s="12"/>
      <c r="G680" s="12"/>
      <c r="H680" s="12"/>
      <c r="I680" s="12"/>
      <c r="J680" s="12"/>
      <c r="K680" s="12"/>
      <c r="L680" s="12"/>
      <c r="M680" s="49"/>
      <c r="N680" s="49"/>
      <c r="O680" s="12"/>
      <c r="P680" s="12"/>
      <c r="Q680" s="12"/>
      <c r="R680" s="12"/>
      <c r="S680" s="12"/>
      <c r="T680" s="12"/>
    </row>
    <row r="681" spans="1:20" s="1" customFormat="1" x14ac:dyDescent="0.4">
      <c r="A681" s="12"/>
      <c r="B681" s="12"/>
      <c r="C681" s="42"/>
      <c r="D681" s="12"/>
      <c r="E681" s="12"/>
      <c r="F681" s="12"/>
      <c r="G681" s="12"/>
      <c r="H681" s="12"/>
      <c r="I681" s="12"/>
      <c r="J681" s="12"/>
      <c r="K681" s="12"/>
      <c r="L681" s="12"/>
      <c r="M681" s="49"/>
      <c r="N681" s="49"/>
      <c r="O681" s="12"/>
      <c r="P681" s="12"/>
      <c r="Q681" s="12"/>
      <c r="R681" s="12"/>
      <c r="S681" s="12"/>
      <c r="T681" s="12"/>
    </row>
    <row r="682" spans="1:20" s="1" customFormat="1" x14ac:dyDescent="0.4">
      <c r="A682" s="12"/>
      <c r="B682" s="12"/>
      <c r="C682" s="42"/>
      <c r="D682" s="12"/>
      <c r="E682" s="12"/>
      <c r="F682" s="12"/>
      <c r="G682" s="12"/>
      <c r="H682" s="12"/>
      <c r="I682" s="12"/>
      <c r="J682" s="12"/>
      <c r="K682" s="12"/>
      <c r="L682" s="12"/>
      <c r="M682" s="49"/>
      <c r="N682" s="49"/>
      <c r="O682" s="12"/>
      <c r="P682" s="12"/>
      <c r="Q682" s="12"/>
      <c r="R682" s="12"/>
      <c r="S682" s="12"/>
      <c r="T682" s="12"/>
    </row>
    <row r="683" spans="1:20" s="1" customFormat="1" x14ac:dyDescent="0.4">
      <c r="A683" s="12"/>
      <c r="B683" s="12"/>
      <c r="C683" s="42"/>
      <c r="D683" s="12"/>
      <c r="E683" s="12"/>
      <c r="F683" s="12"/>
      <c r="G683" s="12"/>
      <c r="H683" s="12"/>
      <c r="I683" s="12"/>
      <c r="J683" s="12"/>
      <c r="K683" s="12"/>
      <c r="L683" s="12"/>
      <c r="M683" s="49"/>
      <c r="N683" s="49"/>
      <c r="O683" s="12"/>
      <c r="P683" s="12"/>
      <c r="Q683" s="12"/>
      <c r="R683" s="12"/>
      <c r="S683" s="12"/>
      <c r="T683" s="12"/>
    </row>
    <row r="684" spans="1:20" s="1" customFormat="1" x14ac:dyDescent="0.4">
      <c r="A684" s="12"/>
      <c r="B684" s="12"/>
      <c r="C684" s="42"/>
      <c r="D684" s="12"/>
      <c r="E684" s="12"/>
      <c r="F684" s="12"/>
      <c r="G684" s="12"/>
      <c r="H684" s="12"/>
      <c r="I684" s="12"/>
      <c r="J684" s="12"/>
      <c r="K684" s="12"/>
      <c r="L684" s="12"/>
      <c r="M684" s="49"/>
      <c r="N684" s="49"/>
      <c r="O684" s="12"/>
      <c r="P684" s="12"/>
      <c r="Q684" s="12"/>
      <c r="R684" s="12"/>
      <c r="S684" s="12"/>
      <c r="T684" s="12"/>
    </row>
    <row r="685" spans="1:20" s="1" customFormat="1" x14ac:dyDescent="0.4">
      <c r="A685" s="12"/>
      <c r="B685" s="12"/>
      <c r="C685" s="42"/>
      <c r="D685" s="12"/>
      <c r="E685" s="12"/>
      <c r="F685" s="12"/>
      <c r="G685" s="12"/>
      <c r="H685" s="12"/>
      <c r="I685" s="12"/>
      <c r="J685" s="12"/>
      <c r="K685" s="12"/>
      <c r="L685" s="12"/>
      <c r="M685" s="49"/>
      <c r="N685" s="49"/>
      <c r="O685" s="12"/>
      <c r="P685" s="12"/>
      <c r="Q685" s="12"/>
      <c r="R685" s="12"/>
      <c r="S685" s="12"/>
      <c r="T685" s="12"/>
    </row>
    <row r="686" spans="1:20" s="1" customFormat="1" x14ac:dyDescent="0.4">
      <c r="A686" s="12"/>
      <c r="B686" s="12"/>
      <c r="C686" s="42"/>
      <c r="D686" s="12"/>
      <c r="E686" s="12"/>
      <c r="F686" s="12"/>
      <c r="G686" s="12"/>
      <c r="H686" s="12"/>
      <c r="I686" s="12"/>
      <c r="J686" s="12"/>
      <c r="K686" s="12"/>
      <c r="L686" s="12"/>
      <c r="M686" s="49"/>
      <c r="N686" s="49"/>
      <c r="O686" s="12"/>
      <c r="P686" s="12"/>
      <c r="Q686" s="12"/>
      <c r="R686" s="12"/>
      <c r="S686" s="12"/>
      <c r="T686" s="12"/>
    </row>
    <row r="687" spans="1:20" s="1" customFormat="1" x14ac:dyDescent="0.4">
      <c r="A687" s="12"/>
      <c r="B687" s="12"/>
      <c r="C687" s="42"/>
      <c r="D687" s="12"/>
      <c r="E687" s="12"/>
      <c r="F687" s="12"/>
      <c r="G687" s="12"/>
      <c r="H687" s="12"/>
      <c r="I687" s="12"/>
      <c r="J687" s="12"/>
      <c r="K687" s="12"/>
      <c r="L687" s="12"/>
      <c r="M687" s="49"/>
      <c r="N687" s="49"/>
      <c r="O687" s="12"/>
      <c r="P687" s="12"/>
      <c r="Q687" s="12"/>
      <c r="R687" s="12"/>
      <c r="S687" s="12"/>
      <c r="T687" s="12"/>
    </row>
    <row r="688" spans="1:20" s="1" customFormat="1" x14ac:dyDescent="0.4">
      <c r="A688" s="12"/>
      <c r="B688" s="12"/>
      <c r="C688" s="42"/>
      <c r="D688" s="12"/>
      <c r="E688" s="12"/>
      <c r="F688" s="12"/>
      <c r="G688" s="12"/>
      <c r="H688" s="12"/>
      <c r="I688" s="12"/>
      <c r="J688" s="12"/>
      <c r="K688" s="12"/>
      <c r="L688" s="12"/>
      <c r="M688" s="49"/>
      <c r="N688" s="49"/>
      <c r="O688" s="12"/>
      <c r="P688" s="12"/>
      <c r="Q688" s="12"/>
      <c r="R688" s="12"/>
      <c r="S688" s="12"/>
      <c r="T688" s="12"/>
    </row>
    <row r="689" spans="1:20" s="1" customFormat="1" x14ac:dyDescent="0.4">
      <c r="A689" s="12"/>
      <c r="B689" s="12"/>
      <c r="C689" s="42"/>
      <c r="D689" s="12"/>
      <c r="E689" s="12"/>
      <c r="F689" s="12"/>
      <c r="G689" s="12"/>
      <c r="H689" s="12"/>
      <c r="I689" s="12"/>
      <c r="J689" s="12"/>
      <c r="K689" s="12"/>
      <c r="L689" s="12"/>
      <c r="M689" s="49"/>
      <c r="N689" s="49"/>
      <c r="O689" s="12"/>
      <c r="P689" s="12"/>
      <c r="Q689" s="12"/>
      <c r="R689" s="12"/>
      <c r="S689" s="12"/>
      <c r="T689" s="12"/>
    </row>
    <row r="690" spans="1:20" s="1" customFormat="1" x14ac:dyDescent="0.4">
      <c r="A690" s="12"/>
      <c r="B690" s="12"/>
      <c r="C690" s="42"/>
      <c r="D690" s="12"/>
      <c r="E690" s="12"/>
      <c r="F690" s="12"/>
      <c r="G690" s="12"/>
      <c r="H690" s="12"/>
      <c r="I690" s="12"/>
      <c r="J690" s="12"/>
      <c r="K690" s="12"/>
      <c r="L690" s="12"/>
      <c r="M690" s="49"/>
      <c r="N690" s="49"/>
      <c r="O690" s="12"/>
      <c r="P690" s="12"/>
      <c r="Q690" s="12"/>
      <c r="R690" s="12"/>
      <c r="S690" s="12"/>
      <c r="T690" s="12"/>
    </row>
    <row r="691" spans="1:20" s="1" customFormat="1" x14ac:dyDescent="0.4">
      <c r="A691" s="12"/>
      <c r="B691" s="12"/>
      <c r="C691" s="42"/>
      <c r="D691" s="12"/>
      <c r="E691" s="12"/>
      <c r="F691" s="12"/>
      <c r="G691" s="12"/>
      <c r="H691" s="12"/>
      <c r="I691" s="12"/>
      <c r="J691" s="12"/>
      <c r="K691" s="12"/>
      <c r="L691" s="12"/>
      <c r="M691" s="49"/>
      <c r="N691" s="49"/>
      <c r="O691" s="12"/>
      <c r="P691" s="12"/>
      <c r="Q691" s="12"/>
      <c r="R691" s="12"/>
      <c r="S691" s="12"/>
      <c r="T691" s="12"/>
    </row>
    <row r="692" spans="1:20" s="1" customFormat="1" x14ac:dyDescent="0.4">
      <c r="A692" s="12"/>
      <c r="B692" s="12"/>
      <c r="C692" s="42"/>
      <c r="D692" s="12"/>
      <c r="E692" s="12"/>
      <c r="F692" s="12"/>
      <c r="G692" s="12"/>
      <c r="H692" s="12"/>
      <c r="I692" s="12"/>
      <c r="J692" s="12"/>
      <c r="K692" s="12"/>
      <c r="L692" s="12"/>
      <c r="M692" s="49"/>
      <c r="N692" s="49"/>
      <c r="O692" s="12"/>
      <c r="P692" s="12"/>
      <c r="Q692" s="12"/>
      <c r="R692" s="12"/>
      <c r="S692" s="12"/>
      <c r="T692" s="12"/>
    </row>
    <row r="693" spans="1:20" s="1" customFormat="1" x14ac:dyDescent="0.4">
      <c r="A693" s="12"/>
      <c r="B693" s="12"/>
      <c r="C693" s="42"/>
      <c r="D693" s="12"/>
      <c r="E693" s="12"/>
      <c r="F693" s="12"/>
      <c r="G693" s="12"/>
      <c r="H693" s="12"/>
      <c r="I693" s="12"/>
      <c r="J693" s="12"/>
      <c r="K693" s="12"/>
      <c r="L693" s="12"/>
      <c r="M693" s="49"/>
      <c r="N693" s="49"/>
      <c r="O693" s="12"/>
      <c r="P693" s="12"/>
      <c r="Q693" s="12"/>
      <c r="R693" s="12"/>
      <c r="S693" s="12"/>
      <c r="T693" s="12"/>
    </row>
    <row r="694" spans="1:20" s="1" customFormat="1" x14ac:dyDescent="0.4">
      <c r="A694" s="12"/>
      <c r="B694" s="12"/>
      <c r="C694" s="42"/>
      <c r="D694" s="12"/>
      <c r="E694" s="12"/>
      <c r="F694" s="12"/>
      <c r="G694" s="12"/>
      <c r="H694" s="12"/>
      <c r="I694" s="12"/>
      <c r="J694" s="12"/>
      <c r="K694" s="12"/>
      <c r="L694" s="12"/>
      <c r="M694" s="49"/>
      <c r="N694" s="49"/>
      <c r="O694" s="12"/>
      <c r="P694" s="12"/>
      <c r="Q694" s="12"/>
      <c r="R694" s="12"/>
      <c r="S694" s="12"/>
      <c r="T694" s="12"/>
    </row>
    <row r="695" spans="1:20" s="1" customFormat="1" x14ac:dyDescent="0.4">
      <c r="A695" s="12"/>
      <c r="B695" s="12"/>
      <c r="C695" s="42"/>
      <c r="D695" s="12"/>
      <c r="E695" s="12"/>
      <c r="F695" s="12"/>
      <c r="G695" s="12"/>
      <c r="H695" s="12"/>
      <c r="I695" s="12"/>
      <c r="J695" s="12"/>
      <c r="K695" s="12"/>
      <c r="L695" s="12"/>
      <c r="M695" s="49"/>
      <c r="N695" s="49"/>
      <c r="O695" s="12"/>
      <c r="P695" s="12"/>
      <c r="Q695" s="12"/>
      <c r="R695" s="12"/>
      <c r="S695" s="12"/>
      <c r="T695" s="12"/>
    </row>
    <row r="696" spans="1:20" s="1" customFormat="1" x14ac:dyDescent="0.4">
      <c r="A696" s="12"/>
      <c r="B696" s="12"/>
      <c r="C696" s="42"/>
      <c r="D696" s="12"/>
      <c r="E696" s="12"/>
      <c r="F696" s="12"/>
      <c r="G696" s="12"/>
      <c r="H696" s="12"/>
      <c r="I696" s="12"/>
      <c r="J696" s="12"/>
      <c r="K696" s="12"/>
      <c r="L696" s="12"/>
      <c r="M696" s="49"/>
      <c r="N696" s="49"/>
      <c r="O696" s="12"/>
      <c r="P696" s="12"/>
      <c r="Q696" s="12"/>
      <c r="R696" s="12"/>
      <c r="S696" s="12"/>
      <c r="T696" s="12"/>
    </row>
    <row r="697" spans="1:20" s="1" customFormat="1" x14ac:dyDescent="0.4">
      <c r="A697" s="12"/>
      <c r="B697" s="12"/>
      <c r="C697" s="42"/>
      <c r="D697" s="12"/>
      <c r="E697" s="12"/>
      <c r="F697" s="12"/>
      <c r="G697" s="12"/>
      <c r="H697" s="12"/>
      <c r="I697" s="12"/>
      <c r="J697" s="12"/>
      <c r="K697" s="12"/>
      <c r="L697" s="12"/>
      <c r="M697" s="49"/>
      <c r="N697" s="49"/>
      <c r="O697" s="12"/>
      <c r="P697" s="12"/>
      <c r="Q697" s="12"/>
      <c r="R697" s="12"/>
      <c r="S697" s="12"/>
      <c r="T697" s="12"/>
    </row>
    <row r="698" spans="1:20" s="1" customFormat="1" x14ac:dyDescent="0.4">
      <c r="A698" s="12"/>
      <c r="B698" s="12"/>
      <c r="C698" s="42"/>
      <c r="D698" s="12"/>
      <c r="E698" s="12"/>
      <c r="F698" s="12"/>
      <c r="G698" s="12"/>
      <c r="H698" s="12"/>
      <c r="I698" s="12"/>
      <c r="J698" s="12"/>
      <c r="K698" s="12"/>
      <c r="L698" s="12"/>
      <c r="M698" s="49"/>
      <c r="N698" s="49"/>
      <c r="O698" s="12"/>
      <c r="P698" s="12"/>
      <c r="Q698" s="12"/>
      <c r="R698" s="12"/>
      <c r="S698" s="12"/>
      <c r="T698" s="12"/>
    </row>
    <row r="699" spans="1:20" s="1" customFormat="1" x14ac:dyDescent="0.4">
      <c r="A699" s="12"/>
      <c r="B699" s="12"/>
      <c r="C699" s="42"/>
      <c r="D699" s="12"/>
      <c r="E699" s="12"/>
      <c r="F699" s="12"/>
      <c r="G699" s="12"/>
      <c r="H699" s="12"/>
      <c r="I699" s="12"/>
      <c r="J699" s="12"/>
      <c r="K699" s="12"/>
      <c r="L699" s="12"/>
      <c r="M699" s="49"/>
      <c r="N699" s="49"/>
      <c r="O699" s="12"/>
      <c r="P699" s="12"/>
      <c r="Q699" s="12"/>
      <c r="R699" s="12"/>
      <c r="S699" s="12"/>
      <c r="T699" s="12"/>
    </row>
    <row r="700" spans="1:20" s="1" customFormat="1" x14ac:dyDescent="0.4">
      <c r="A700" s="12"/>
      <c r="B700" s="12"/>
      <c r="C700" s="42"/>
      <c r="D700" s="12"/>
      <c r="E700" s="12"/>
      <c r="F700" s="12"/>
      <c r="G700" s="12"/>
      <c r="H700" s="12"/>
      <c r="I700" s="12"/>
      <c r="J700" s="12"/>
      <c r="K700" s="12"/>
      <c r="L700" s="12"/>
      <c r="M700" s="49"/>
      <c r="N700" s="49"/>
      <c r="O700" s="12"/>
      <c r="P700" s="12"/>
      <c r="Q700" s="12"/>
      <c r="R700" s="12"/>
      <c r="S700" s="12"/>
      <c r="T700" s="12"/>
    </row>
    <row r="701" spans="1:20" s="1" customFormat="1" x14ac:dyDescent="0.4">
      <c r="A701" s="12"/>
      <c r="B701" s="12"/>
      <c r="C701" s="42"/>
      <c r="D701" s="12"/>
      <c r="E701" s="12"/>
      <c r="F701" s="12"/>
      <c r="G701" s="12"/>
      <c r="H701" s="12"/>
      <c r="I701" s="12"/>
      <c r="J701" s="12"/>
      <c r="K701" s="12"/>
      <c r="L701" s="12"/>
      <c r="M701" s="49"/>
      <c r="N701" s="49"/>
      <c r="O701" s="12"/>
      <c r="P701" s="12"/>
      <c r="Q701" s="12"/>
      <c r="R701" s="12"/>
      <c r="S701" s="12"/>
      <c r="T701" s="12"/>
    </row>
    <row r="702" spans="1:20" s="1" customFormat="1" x14ac:dyDescent="0.4">
      <c r="A702" s="12"/>
      <c r="B702" s="12"/>
      <c r="C702" s="42"/>
      <c r="D702" s="12"/>
      <c r="E702" s="12"/>
      <c r="F702" s="12"/>
      <c r="G702" s="12"/>
      <c r="H702" s="12"/>
      <c r="I702" s="12"/>
      <c r="J702" s="12"/>
      <c r="K702" s="12"/>
      <c r="L702" s="12"/>
      <c r="M702" s="49"/>
      <c r="N702" s="49"/>
      <c r="O702" s="12"/>
      <c r="P702" s="12"/>
      <c r="Q702" s="12"/>
      <c r="R702" s="12"/>
      <c r="S702" s="12"/>
      <c r="T702" s="12"/>
    </row>
    <row r="703" spans="1:20" s="1" customFormat="1" x14ac:dyDescent="0.4">
      <c r="A703" s="12"/>
      <c r="B703" s="12"/>
      <c r="C703" s="42"/>
      <c r="D703" s="12"/>
      <c r="E703" s="12"/>
      <c r="F703" s="12"/>
      <c r="G703" s="12"/>
      <c r="H703" s="12"/>
      <c r="I703" s="12"/>
      <c r="J703" s="12"/>
      <c r="K703" s="12"/>
      <c r="L703" s="12"/>
      <c r="M703" s="49"/>
      <c r="N703" s="49"/>
      <c r="O703" s="12"/>
      <c r="P703" s="12"/>
      <c r="Q703" s="12"/>
      <c r="R703" s="12"/>
      <c r="S703" s="12"/>
      <c r="T703" s="12"/>
    </row>
    <row r="704" spans="1:20" s="1" customFormat="1" x14ac:dyDescent="0.4">
      <c r="A704" s="12"/>
      <c r="B704" s="12"/>
      <c r="C704" s="42"/>
      <c r="D704" s="12"/>
      <c r="E704" s="12"/>
      <c r="F704" s="12"/>
      <c r="G704" s="12"/>
      <c r="H704" s="12"/>
      <c r="I704" s="12"/>
      <c r="J704" s="12"/>
      <c r="K704" s="12"/>
      <c r="L704" s="12"/>
      <c r="M704" s="49"/>
      <c r="N704" s="49"/>
      <c r="O704" s="12"/>
      <c r="P704" s="12"/>
      <c r="Q704" s="12"/>
      <c r="R704" s="12"/>
      <c r="S704" s="12"/>
      <c r="T704" s="12"/>
    </row>
    <row r="705" spans="1:20" s="1" customFormat="1" x14ac:dyDescent="0.4">
      <c r="A705" s="12"/>
      <c r="B705" s="12"/>
      <c r="C705" s="42"/>
      <c r="D705" s="12"/>
      <c r="E705" s="12"/>
      <c r="F705" s="12"/>
      <c r="G705" s="12"/>
      <c r="H705" s="12"/>
      <c r="I705" s="12"/>
      <c r="J705" s="12"/>
      <c r="K705" s="12"/>
      <c r="L705" s="12"/>
      <c r="M705" s="49"/>
      <c r="N705" s="49"/>
      <c r="O705" s="12"/>
      <c r="P705" s="12"/>
      <c r="Q705" s="12"/>
      <c r="R705" s="12"/>
      <c r="S705" s="12"/>
      <c r="T705" s="12"/>
    </row>
    <row r="706" spans="1:20" s="1" customFormat="1" x14ac:dyDescent="0.4">
      <c r="A706" s="12"/>
      <c r="B706" s="12"/>
      <c r="C706" s="42"/>
      <c r="D706" s="12"/>
      <c r="E706" s="12"/>
      <c r="F706" s="12"/>
      <c r="G706" s="12"/>
      <c r="H706" s="12"/>
      <c r="I706" s="12"/>
      <c r="J706" s="12"/>
      <c r="K706" s="12"/>
      <c r="L706" s="12"/>
      <c r="M706" s="49"/>
      <c r="N706" s="49"/>
      <c r="O706" s="12"/>
      <c r="P706" s="12"/>
      <c r="Q706" s="12"/>
      <c r="R706" s="12"/>
      <c r="S706" s="12"/>
      <c r="T706" s="12"/>
    </row>
    <row r="707" spans="1:20" s="1" customFormat="1" x14ac:dyDescent="0.4">
      <c r="A707" s="12"/>
      <c r="B707" s="12"/>
      <c r="C707" s="42"/>
      <c r="D707" s="12"/>
      <c r="E707" s="12"/>
      <c r="F707" s="12"/>
      <c r="G707" s="12"/>
      <c r="H707" s="12"/>
      <c r="I707" s="12"/>
      <c r="J707" s="12"/>
      <c r="K707" s="12"/>
      <c r="L707" s="12"/>
      <c r="M707" s="49"/>
      <c r="N707" s="49"/>
      <c r="O707" s="12"/>
      <c r="P707" s="12"/>
      <c r="Q707" s="12"/>
      <c r="R707" s="12"/>
      <c r="S707" s="12"/>
      <c r="T707" s="12"/>
    </row>
    <row r="708" spans="1:20" s="1" customFormat="1" x14ac:dyDescent="0.4">
      <c r="A708" s="12"/>
      <c r="B708" s="12"/>
      <c r="C708" s="42"/>
      <c r="D708" s="12"/>
      <c r="E708" s="12"/>
      <c r="F708" s="12"/>
      <c r="G708" s="12"/>
      <c r="H708" s="12"/>
      <c r="I708" s="12"/>
      <c r="J708" s="12"/>
      <c r="K708" s="12"/>
      <c r="L708" s="12"/>
      <c r="M708" s="49"/>
      <c r="N708" s="49"/>
      <c r="O708" s="12"/>
      <c r="P708" s="12"/>
      <c r="Q708" s="12"/>
      <c r="R708" s="12"/>
      <c r="S708" s="12"/>
      <c r="T708" s="12"/>
    </row>
    <row r="709" spans="1:20" s="1" customFormat="1" x14ac:dyDescent="0.4">
      <c r="A709" s="12"/>
      <c r="B709" s="12"/>
      <c r="C709" s="42"/>
      <c r="D709" s="12"/>
      <c r="E709" s="12"/>
      <c r="F709" s="12"/>
      <c r="G709" s="12"/>
      <c r="H709" s="12"/>
      <c r="I709" s="12"/>
      <c r="J709" s="12"/>
      <c r="K709" s="12"/>
      <c r="L709" s="12"/>
      <c r="M709" s="49"/>
      <c r="N709" s="49"/>
      <c r="O709" s="12"/>
      <c r="P709" s="12"/>
      <c r="Q709" s="12"/>
      <c r="R709" s="12"/>
      <c r="S709" s="12"/>
      <c r="T709" s="12"/>
    </row>
    <row r="710" spans="1:20" s="1" customFormat="1" x14ac:dyDescent="0.4">
      <c r="A710" s="12"/>
      <c r="B710" s="12"/>
      <c r="C710" s="42"/>
      <c r="D710" s="12"/>
      <c r="E710" s="12"/>
      <c r="F710" s="12"/>
      <c r="G710" s="12"/>
      <c r="H710" s="12"/>
      <c r="I710" s="12"/>
      <c r="J710" s="12"/>
      <c r="K710" s="12"/>
      <c r="L710" s="12"/>
      <c r="M710" s="49"/>
      <c r="N710" s="49"/>
      <c r="O710" s="12"/>
      <c r="P710" s="12"/>
      <c r="Q710" s="12"/>
      <c r="R710" s="12"/>
      <c r="S710" s="12"/>
      <c r="T710" s="12"/>
    </row>
    <row r="711" spans="1:20" s="1" customFormat="1" x14ac:dyDescent="0.4">
      <c r="A711" s="12"/>
      <c r="B711" s="12"/>
      <c r="C711" s="42"/>
      <c r="D711" s="12"/>
      <c r="E711" s="12"/>
      <c r="F711" s="12"/>
      <c r="G711" s="12"/>
      <c r="H711" s="12"/>
      <c r="I711" s="12"/>
      <c r="J711" s="12"/>
      <c r="K711" s="12"/>
      <c r="L711" s="12"/>
      <c r="M711" s="49"/>
      <c r="N711" s="49"/>
      <c r="O711" s="12"/>
      <c r="P711" s="12"/>
      <c r="Q711" s="12"/>
      <c r="R711" s="12"/>
      <c r="S711" s="12"/>
      <c r="T711" s="12"/>
    </row>
    <row r="712" spans="1:20" s="1" customFormat="1" x14ac:dyDescent="0.4">
      <c r="A712" s="12"/>
      <c r="B712" s="12"/>
      <c r="C712" s="42"/>
      <c r="D712" s="12"/>
      <c r="E712" s="12"/>
      <c r="F712" s="12"/>
      <c r="G712" s="12"/>
      <c r="H712" s="12"/>
      <c r="I712" s="12"/>
      <c r="J712" s="12"/>
      <c r="K712" s="12"/>
      <c r="L712" s="12"/>
      <c r="M712" s="49"/>
      <c r="N712" s="49"/>
      <c r="O712" s="12"/>
      <c r="P712" s="12"/>
      <c r="Q712" s="12"/>
      <c r="R712" s="12"/>
      <c r="S712" s="12"/>
      <c r="T712" s="12"/>
    </row>
    <row r="713" spans="1:20" s="1" customFormat="1" x14ac:dyDescent="0.4">
      <c r="A713" s="12"/>
      <c r="B713" s="12"/>
      <c r="C713" s="42"/>
      <c r="D713" s="12"/>
      <c r="E713" s="12"/>
      <c r="F713" s="12"/>
      <c r="G713" s="12"/>
      <c r="H713" s="12"/>
      <c r="I713" s="12"/>
      <c r="J713" s="12"/>
      <c r="K713" s="12"/>
      <c r="L713" s="12"/>
      <c r="M713" s="49"/>
      <c r="N713" s="49"/>
      <c r="O713" s="12"/>
      <c r="P713" s="12"/>
      <c r="Q713" s="12"/>
      <c r="R713" s="12"/>
      <c r="S713" s="12"/>
      <c r="T713" s="12"/>
    </row>
    <row r="714" spans="1:20" s="1" customFormat="1" x14ac:dyDescent="0.4">
      <c r="A714" s="12"/>
      <c r="B714" s="12"/>
      <c r="C714" s="42"/>
      <c r="D714" s="12"/>
      <c r="E714" s="12"/>
      <c r="F714" s="12"/>
      <c r="G714" s="12"/>
      <c r="H714" s="12"/>
      <c r="I714" s="12"/>
      <c r="J714" s="12"/>
      <c r="K714" s="12"/>
      <c r="L714" s="12"/>
      <c r="M714" s="49"/>
      <c r="N714" s="49"/>
      <c r="O714" s="12"/>
      <c r="P714" s="12"/>
      <c r="Q714" s="12"/>
      <c r="R714" s="12"/>
      <c r="S714" s="12"/>
      <c r="T714" s="12"/>
    </row>
    <row r="715" spans="1:20" s="1" customFormat="1" x14ac:dyDescent="0.4">
      <c r="A715" s="12"/>
      <c r="B715" s="12"/>
      <c r="C715" s="42"/>
      <c r="D715" s="12"/>
      <c r="E715" s="12"/>
      <c r="F715" s="12"/>
      <c r="G715" s="12"/>
      <c r="H715" s="12"/>
      <c r="I715" s="12"/>
      <c r="J715" s="12"/>
      <c r="K715" s="12"/>
      <c r="L715" s="12"/>
      <c r="M715" s="49"/>
      <c r="N715" s="49"/>
      <c r="O715" s="12"/>
      <c r="P715" s="12"/>
      <c r="Q715" s="12"/>
      <c r="R715" s="12"/>
      <c r="S715" s="12"/>
      <c r="T715" s="12"/>
    </row>
    <row r="716" spans="1:20" s="1" customFormat="1" x14ac:dyDescent="0.4">
      <c r="A716" s="12"/>
      <c r="B716" s="12"/>
      <c r="C716" s="42"/>
      <c r="D716" s="12"/>
      <c r="E716" s="12"/>
      <c r="F716" s="12"/>
      <c r="G716" s="12"/>
      <c r="H716" s="12"/>
      <c r="I716" s="12"/>
      <c r="J716" s="12"/>
      <c r="K716" s="12"/>
      <c r="L716" s="12"/>
      <c r="M716" s="49"/>
      <c r="N716" s="49"/>
      <c r="O716" s="12"/>
      <c r="P716" s="12"/>
      <c r="Q716" s="12"/>
      <c r="R716" s="12"/>
      <c r="S716" s="12"/>
      <c r="T716" s="12"/>
    </row>
    <row r="717" spans="1:20" s="1" customFormat="1" x14ac:dyDescent="0.4">
      <c r="A717" s="12"/>
      <c r="B717" s="12"/>
      <c r="C717" s="42"/>
      <c r="D717" s="12"/>
      <c r="E717" s="12"/>
      <c r="F717" s="12"/>
      <c r="G717" s="12"/>
      <c r="H717" s="12"/>
      <c r="I717" s="12"/>
      <c r="J717" s="12"/>
      <c r="K717" s="12"/>
      <c r="L717" s="12"/>
      <c r="M717" s="49"/>
      <c r="N717" s="49"/>
      <c r="O717" s="12"/>
      <c r="P717" s="12"/>
      <c r="Q717" s="12"/>
      <c r="R717" s="12"/>
      <c r="S717" s="12"/>
      <c r="T717" s="12"/>
    </row>
    <row r="718" spans="1:20" s="1" customFormat="1" x14ac:dyDescent="0.4">
      <c r="A718" s="12"/>
      <c r="B718" s="12"/>
      <c r="C718" s="42"/>
      <c r="D718" s="12"/>
      <c r="E718" s="12"/>
      <c r="F718" s="12"/>
      <c r="G718" s="12"/>
      <c r="H718" s="12"/>
      <c r="I718" s="12"/>
      <c r="J718" s="12"/>
      <c r="K718" s="12"/>
      <c r="L718" s="12"/>
      <c r="M718" s="49"/>
      <c r="N718" s="49"/>
      <c r="O718" s="12"/>
      <c r="P718" s="12"/>
      <c r="Q718" s="12"/>
      <c r="R718" s="12"/>
      <c r="S718" s="12"/>
      <c r="T718" s="12"/>
    </row>
    <row r="719" spans="1:20" s="1" customFormat="1" x14ac:dyDescent="0.4">
      <c r="A719" s="12"/>
      <c r="B719" s="12"/>
      <c r="C719" s="42"/>
      <c r="D719" s="12"/>
      <c r="E719" s="12"/>
      <c r="F719" s="12"/>
      <c r="G719" s="12"/>
      <c r="H719" s="12"/>
      <c r="I719" s="12"/>
      <c r="J719" s="12"/>
      <c r="K719" s="12"/>
      <c r="L719" s="12"/>
      <c r="M719" s="49"/>
      <c r="N719" s="49"/>
      <c r="O719" s="12"/>
      <c r="P719" s="12"/>
      <c r="Q719" s="12"/>
      <c r="R719" s="12"/>
      <c r="S719" s="12"/>
      <c r="T719" s="12"/>
    </row>
    <row r="720" spans="1:20" s="1" customFormat="1" x14ac:dyDescent="0.4">
      <c r="A720" s="12"/>
      <c r="B720" s="12"/>
      <c r="C720" s="42"/>
      <c r="D720" s="12"/>
      <c r="E720" s="12"/>
      <c r="F720" s="12"/>
      <c r="G720" s="12"/>
      <c r="H720" s="12"/>
      <c r="I720" s="12"/>
      <c r="J720" s="12"/>
      <c r="K720" s="12"/>
      <c r="L720" s="12"/>
      <c r="M720" s="49"/>
      <c r="N720" s="49"/>
      <c r="O720" s="12"/>
      <c r="P720" s="12"/>
      <c r="Q720" s="12"/>
      <c r="R720" s="12"/>
      <c r="S720" s="12"/>
      <c r="T720" s="12"/>
    </row>
    <row r="721" spans="1:20" s="1" customFormat="1" x14ac:dyDescent="0.4">
      <c r="A721" s="12"/>
      <c r="B721" s="12"/>
      <c r="C721" s="42"/>
      <c r="D721" s="12"/>
      <c r="E721" s="12"/>
      <c r="F721" s="12"/>
      <c r="G721" s="12"/>
      <c r="H721" s="12"/>
      <c r="I721" s="12"/>
      <c r="J721" s="12"/>
      <c r="K721" s="12"/>
      <c r="L721" s="12"/>
      <c r="M721" s="49"/>
      <c r="N721" s="49"/>
      <c r="O721" s="12"/>
      <c r="P721" s="12"/>
      <c r="Q721" s="12"/>
      <c r="R721" s="12"/>
      <c r="S721" s="12"/>
      <c r="T721" s="12"/>
    </row>
    <row r="722" spans="1:20" s="1" customFormat="1" x14ac:dyDescent="0.4">
      <c r="A722" s="12"/>
      <c r="B722" s="12"/>
      <c r="C722" s="42"/>
      <c r="D722" s="12"/>
      <c r="E722" s="12"/>
      <c r="F722" s="12"/>
      <c r="G722" s="12"/>
      <c r="H722" s="12"/>
      <c r="I722" s="12"/>
      <c r="J722" s="12"/>
      <c r="K722" s="12"/>
      <c r="L722" s="12"/>
      <c r="M722" s="49"/>
      <c r="N722" s="49"/>
      <c r="O722" s="12"/>
      <c r="P722" s="12"/>
      <c r="Q722" s="12"/>
      <c r="R722" s="12"/>
      <c r="S722" s="12"/>
      <c r="T722" s="12"/>
    </row>
    <row r="723" spans="1:20" s="1" customFormat="1" x14ac:dyDescent="0.4">
      <c r="A723" s="12"/>
      <c r="B723" s="12"/>
      <c r="C723" s="42"/>
      <c r="D723" s="12"/>
      <c r="E723" s="12"/>
      <c r="F723" s="12"/>
      <c r="G723" s="12"/>
      <c r="H723" s="12"/>
      <c r="I723" s="12"/>
      <c r="J723" s="12"/>
      <c r="K723" s="12"/>
      <c r="L723" s="12"/>
      <c r="M723" s="49"/>
      <c r="N723" s="49"/>
      <c r="O723" s="12"/>
      <c r="P723" s="12"/>
      <c r="Q723" s="12"/>
      <c r="R723" s="12"/>
      <c r="S723" s="12"/>
      <c r="T723" s="12"/>
    </row>
    <row r="724" spans="1:20" s="1" customFormat="1" x14ac:dyDescent="0.4">
      <c r="A724" s="12"/>
      <c r="B724" s="12"/>
      <c r="C724" s="42"/>
      <c r="D724" s="12"/>
      <c r="E724" s="12"/>
      <c r="F724" s="12"/>
      <c r="G724" s="12"/>
      <c r="H724" s="12"/>
      <c r="I724" s="12"/>
      <c r="J724" s="12"/>
      <c r="K724" s="12"/>
      <c r="L724" s="12"/>
      <c r="M724" s="49"/>
      <c r="N724" s="49"/>
      <c r="O724" s="12"/>
      <c r="P724" s="12"/>
      <c r="Q724" s="12"/>
      <c r="R724" s="12"/>
      <c r="S724" s="12"/>
      <c r="T724" s="12"/>
    </row>
    <row r="725" spans="1:20" s="1" customFormat="1" x14ac:dyDescent="0.4">
      <c r="A725" s="12"/>
      <c r="B725" s="12"/>
      <c r="C725" s="42"/>
      <c r="D725" s="12"/>
      <c r="E725" s="12"/>
      <c r="F725" s="12"/>
      <c r="G725" s="12"/>
      <c r="H725" s="12"/>
      <c r="I725" s="12"/>
      <c r="J725" s="12"/>
      <c r="K725" s="12"/>
      <c r="L725" s="12"/>
      <c r="M725" s="49"/>
      <c r="N725" s="49"/>
      <c r="O725" s="12"/>
      <c r="P725" s="12"/>
      <c r="Q725" s="12"/>
      <c r="R725" s="12"/>
      <c r="S725" s="12"/>
      <c r="T725" s="12"/>
    </row>
    <row r="726" spans="1:20" s="1" customFormat="1" x14ac:dyDescent="0.4">
      <c r="A726" s="12"/>
      <c r="B726" s="12"/>
      <c r="C726" s="42"/>
      <c r="D726" s="12"/>
      <c r="E726" s="12"/>
      <c r="F726" s="12"/>
      <c r="G726" s="12"/>
      <c r="H726" s="12"/>
      <c r="I726" s="12"/>
      <c r="J726" s="12"/>
      <c r="K726" s="12"/>
      <c r="L726" s="12"/>
      <c r="M726" s="49"/>
      <c r="N726" s="49"/>
      <c r="O726" s="12"/>
      <c r="P726" s="12"/>
      <c r="Q726" s="12"/>
      <c r="R726" s="12"/>
      <c r="S726" s="12"/>
      <c r="T726" s="12"/>
    </row>
    <row r="727" spans="1:20" s="1" customFormat="1" x14ac:dyDescent="0.4">
      <c r="A727" s="12"/>
      <c r="B727" s="12"/>
      <c r="C727" s="42"/>
      <c r="D727" s="12"/>
      <c r="E727" s="12"/>
      <c r="F727" s="12"/>
      <c r="G727" s="12"/>
      <c r="H727" s="12"/>
      <c r="I727" s="12"/>
      <c r="J727" s="12"/>
      <c r="K727" s="12"/>
      <c r="L727" s="12"/>
      <c r="M727" s="49"/>
      <c r="N727" s="49"/>
      <c r="O727" s="12"/>
      <c r="P727" s="12"/>
      <c r="Q727" s="12"/>
      <c r="R727" s="12"/>
      <c r="S727" s="12"/>
      <c r="T727" s="12"/>
    </row>
    <row r="728" spans="1:20" s="1" customFormat="1" x14ac:dyDescent="0.4">
      <c r="A728" s="12"/>
      <c r="B728" s="12"/>
      <c r="C728" s="42"/>
      <c r="D728" s="12"/>
      <c r="E728" s="12"/>
      <c r="F728" s="12"/>
      <c r="G728" s="12"/>
      <c r="H728" s="12"/>
      <c r="I728" s="12"/>
      <c r="J728" s="12"/>
      <c r="K728" s="12"/>
      <c r="L728" s="12"/>
      <c r="M728" s="49"/>
      <c r="N728" s="49"/>
      <c r="O728" s="12"/>
      <c r="P728" s="12"/>
      <c r="Q728" s="12"/>
      <c r="R728" s="12"/>
      <c r="S728" s="12"/>
      <c r="T728" s="12"/>
    </row>
    <row r="729" spans="1:20" s="1" customFormat="1" x14ac:dyDescent="0.4">
      <c r="A729" s="12"/>
      <c r="B729" s="12"/>
      <c r="C729" s="42"/>
      <c r="D729" s="12"/>
      <c r="E729" s="12"/>
      <c r="F729" s="12"/>
      <c r="G729" s="12"/>
      <c r="H729" s="12"/>
      <c r="I729" s="12"/>
      <c r="J729" s="12"/>
      <c r="K729" s="12"/>
      <c r="L729" s="12"/>
      <c r="M729" s="49"/>
      <c r="N729" s="49"/>
      <c r="O729" s="12"/>
      <c r="P729" s="12"/>
      <c r="Q729" s="12"/>
      <c r="R729" s="12"/>
      <c r="S729" s="12"/>
      <c r="T729" s="12"/>
    </row>
    <row r="730" spans="1:20" s="1" customFormat="1" x14ac:dyDescent="0.4">
      <c r="A730" s="12"/>
      <c r="B730" s="12"/>
      <c r="C730" s="42"/>
      <c r="D730" s="12"/>
      <c r="E730" s="12"/>
      <c r="F730" s="12"/>
      <c r="G730" s="12"/>
      <c r="H730" s="12"/>
      <c r="I730" s="12"/>
      <c r="J730" s="12"/>
      <c r="K730" s="12"/>
      <c r="L730" s="12"/>
      <c r="M730" s="49"/>
      <c r="N730" s="49"/>
      <c r="O730" s="12"/>
      <c r="P730" s="12"/>
      <c r="Q730" s="12"/>
      <c r="R730" s="12"/>
      <c r="S730" s="12"/>
      <c r="T730" s="12"/>
    </row>
    <row r="731" spans="1:20" s="1" customFormat="1" x14ac:dyDescent="0.4">
      <c r="A731" s="12"/>
      <c r="B731" s="12"/>
      <c r="C731" s="42"/>
      <c r="D731" s="12"/>
      <c r="E731" s="12"/>
      <c r="F731" s="12"/>
      <c r="G731" s="12"/>
      <c r="H731" s="12"/>
      <c r="I731" s="12"/>
      <c r="J731" s="12"/>
      <c r="K731" s="12"/>
      <c r="L731" s="12"/>
      <c r="M731" s="49"/>
      <c r="N731" s="49"/>
      <c r="O731" s="12"/>
      <c r="P731" s="12"/>
      <c r="Q731" s="12"/>
      <c r="R731" s="12"/>
      <c r="S731" s="12"/>
      <c r="T731" s="12"/>
    </row>
    <row r="732" spans="1:20" s="1" customFormat="1" x14ac:dyDescent="0.4">
      <c r="A732" s="12"/>
      <c r="B732" s="12"/>
      <c r="C732" s="42"/>
      <c r="D732" s="12"/>
      <c r="E732" s="12"/>
      <c r="F732" s="12"/>
      <c r="G732" s="12"/>
      <c r="H732" s="12"/>
      <c r="I732" s="12"/>
      <c r="J732" s="12"/>
      <c r="K732" s="12"/>
      <c r="L732" s="12"/>
      <c r="M732" s="49"/>
      <c r="N732" s="49"/>
      <c r="O732" s="12"/>
      <c r="P732" s="12"/>
      <c r="Q732" s="12"/>
      <c r="R732" s="12"/>
      <c r="S732" s="12"/>
      <c r="T732" s="12"/>
    </row>
    <row r="733" spans="1:20" s="1" customFormat="1" x14ac:dyDescent="0.4">
      <c r="A733" s="12"/>
      <c r="B733" s="12"/>
      <c r="C733" s="42"/>
      <c r="D733" s="12"/>
      <c r="E733" s="12"/>
      <c r="F733" s="12"/>
      <c r="G733" s="12"/>
      <c r="H733" s="12"/>
      <c r="I733" s="12"/>
      <c r="J733" s="12"/>
      <c r="K733" s="12"/>
      <c r="L733" s="12"/>
      <c r="M733" s="49"/>
      <c r="N733" s="49"/>
      <c r="O733" s="12"/>
      <c r="P733" s="12"/>
      <c r="Q733" s="12"/>
      <c r="R733" s="12"/>
      <c r="S733" s="12"/>
      <c r="T733" s="12"/>
    </row>
    <row r="734" spans="1:20" s="1" customFormat="1" x14ac:dyDescent="0.4">
      <c r="A734" s="12"/>
      <c r="B734" s="12"/>
      <c r="C734" s="42"/>
      <c r="D734" s="12"/>
      <c r="E734" s="12"/>
      <c r="F734" s="12"/>
      <c r="G734" s="12"/>
      <c r="H734" s="12"/>
      <c r="I734" s="12"/>
      <c r="J734" s="12"/>
      <c r="K734" s="12"/>
      <c r="L734" s="12"/>
      <c r="M734" s="49"/>
      <c r="N734" s="49"/>
      <c r="O734" s="12"/>
      <c r="P734" s="12"/>
      <c r="Q734" s="12"/>
      <c r="R734" s="12"/>
      <c r="S734" s="12"/>
      <c r="T734" s="12"/>
    </row>
    <row r="735" spans="1:20" s="1" customFormat="1" x14ac:dyDescent="0.4">
      <c r="A735" s="12"/>
      <c r="B735" s="12"/>
      <c r="C735" s="42"/>
      <c r="D735" s="12"/>
      <c r="E735" s="12"/>
      <c r="F735" s="12"/>
      <c r="G735" s="12"/>
      <c r="H735" s="12"/>
      <c r="I735" s="12"/>
      <c r="J735" s="12"/>
      <c r="K735" s="12"/>
      <c r="L735" s="12"/>
      <c r="M735" s="49"/>
      <c r="N735" s="49"/>
      <c r="O735" s="12"/>
      <c r="P735" s="12"/>
      <c r="Q735" s="12"/>
      <c r="R735" s="12"/>
      <c r="S735" s="12"/>
      <c r="T735" s="12"/>
    </row>
    <row r="736" spans="1:20" s="1" customFormat="1" x14ac:dyDescent="0.4">
      <c r="A736" s="12"/>
      <c r="B736" s="12"/>
      <c r="C736" s="42"/>
      <c r="D736" s="12"/>
      <c r="E736" s="12"/>
      <c r="F736" s="12"/>
      <c r="G736" s="12"/>
      <c r="H736" s="12"/>
      <c r="I736" s="12"/>
      <c r="J736" s="12"/>
      <c r="K736" s="12"/>
      <c r="L736" s="12"/>
      <c r="M736" s="49"/>
      <c r="N736" s="49"/>
      <c r="O736" s="12"/>
      <c r="P736" s="12"/>
      <c r="Q736" s="12"/>
      <c r="R736" s="12"/>
      <c r="S736" s="12"/>
      <c r="T736" s="12"/>
    </row>
    <row r="737" spans="1:20" s="1" customFormat="1" x14ac:dyDescent="0.4">
      <c r="A737" s="12"/>
      <c r="B737" s="12"/>
      <c r="C737" s="42"/>
      <c r="D737" s="12"/>
      <c r="E737" s="12"/>
      <c r="F737" s="12"/>
      <c r="G737" s="12"/>
      <c r="H737" s="12"/>
      <c r="I737" s="12"/>
      <c r="J737" s="12"/>
      <c r="K737" s="12"/>
      <c r="L737" s="12"/>
      <c r="M737" s="49"/>
      <c r="N737" s="49"/>
      <c r="O737" s="12"/>
      <c r="P737" s="12"/>
      <c r="Q737" s="12"/>
      <c r="R737" s="12"/>
      <c r="S737" s="12"/>
      <c r="T737" s="12"/>
    </row>
    <row r="738" spans="1:20" s="1" customFormat="1" x14ac:dyDescent="0.4">
      <c r="A738" s="12"/>
      <c r="B738" s="12"/>
      <c r="C738" s="42"/>
      <c r="D738" s="12"/>
      <c r="E738" s="12"/>
      <c r="F738" s="12"/>
      <c r="G738" s="12"/>
      <c r="H738" s="12"/>
      <c r="I738" s="12"/>
      <c r="J738" s="12"/>
      <c r="K738" s="12"/>
      <c r="L738" s="12"/>
      <c r="M738" s="49"/>
      <c r="N738" s="49"/>
      <c r="O738" s="12"/>
      <c r="P738" s="12"/>
      <c r="Q738" s="12"/>
      <c r="R738" s="12"/>
      <c r="S738" s="12"/>
      <c r="T738" s="12"/>
    </row>
    <row r="739" spans="1:20" s="1" customFormat="1" x14ac:dyDescent="0.4">
      <c r="A739" s="12"/>
      <c r="B739" s="12"/>
      <c r="C739" s="42"/>
      <c r="D739" s="12"/>
      <c r="E739" s="12"/>
      <c r="F739" s="12"/>
      <c r="G739" s="12"/>
      <c r="H739" s="12"/>
      <c r="I739" s="12"/>
      <c r="J739" s="12"/>
      <c r="K739" s="12"/>
      <c r="L739" s="12"/>
      <c r="M739" s="49"/>
      <c r="N739" s="49"/>
      <c r="O739" s="12"/>
      <c r="P739" s="12"/>
      <c r="Q739" s="12"/>
      <c r="R739" s="12"/>
      <c r="S739" s="12"/>
      <c r="T739" s="12"/>
    </row>
    <row r="740" spans="1:20" s="1" customFormat="1" x14ac:dyDescent="0.4">
      <c r="A740" s="12"/>
      <c r="B740" s="12"/>
      <c r="C740" s="42"/>
      <c r="D740" s="12"/>
      <c r="E740" s="12"/>
      <c r="F740" s="12"/>
      <c r="G740" s="12"/>
      <c r="H740" s="12"/>
      <c r="I740" s="12"/>
      <c r="J740" s="12"/>
      <c r="K740" s="12"/>
      <c r="L740" s="12"/>
      <c r="M740" s="49"/>
      <c r="N740" s="49"/>
      <c r="O740" s="12"/>
      <c r="P740" s="12"/>
      <c r="Q740" s="12"/>
      <c r="R740" s="12"/>
      <c r="S740" s="12"/>
      <c r="T740" s="12"/>
    </row>
    <row r="741" spans="1:20" s="1" customFormat="1" x14ac:dyDescent="0.4">
      <c r="A741" s="12"/>
      <c r="B741" s="12"/>
      <c r="C741" s="42"/>
      <c r="D741" s="12"/>
      <c r="E741" s="12"/>
      <c r="F741" s="12"/>
      <c r="G741" s="12"/>
      <c r="H741" s="12"/>
      <c r="I741" s="12"/>
      <c r="J741" s="12"/>
      <c r="K741" s="12"/>
      <c r="L741" s="12"/>
      <c r="M741" s="49"/>
      <c r="N741" s="49"/>
      <c r="O741" s="12"/>
      <c r="P741" s="12"/>
      <c r="Q741" s="12"/>
      <c r="R741" s="12"/>
      <c r="S741" s="12"/>
      <c r="T741" s="12"/>
    </row>
    <row r="742" spans="1:20" s="1" customFormat="1" x14ac:dyDescent="0.4">
      <c r="A742" s="12"/>
      <c r="B742" s="12"/>
      <c r="C742" s="42"/>
      <c r="D742" s="12"/>
      <c r="E742" s="12"/>
      <c r="F742" s="12"/>
      <c r="G742" s="12"/>
      <c r="H742" s="12"/>
      <c r="I742" s="12"/>
      <c r="J742" s="12"/>
      <c r="K742" s="12"/>
      <c r="L742" s="12"/>
      <c r="M742" s="49"/>
      <c r="N742" s="49"/>
      <c r="O742" s="12"/>
      <c r="P742" s="12"/>
      <c r="Q742" s="12"/>
      <c r="R742" s="12"/>
      <c r="S742" s="12"/>
      <c r="T742" s="12"/>
    </row>
    <row r="743" spans="1:20" s="1" customFormat="1" x14ac:dyDescent="0.4">
      <c r="A743" s="12"/>
      <c r="B743" s="12"/>
      <c r="C743" s="42"/>
      <c r="D743" s="12"/>
      <c r="E743" s="12"/>
      <c r="F743" s="12"/>
      <c r="G743" s="12"/>
      <c r="H743" s="12"/>
      <c r="I743" s="12"/>
      <c r="J743" s="12"/>
      <c r="K743" s="12"/>
      <c r="L743" s="12"/>
      <c r="M743" s="49"/>
      <c r="N743" s="49"/>
      <c r="O743" s="12"/>
      <c r="P743" s="12"/>
      <c r="Q743" s="12"/>
      <c r="R743" s="12"/>
      <c r="S743" s="12"/>
      <c r="T743" s="12"/>
    </row>
    <row r="744" spans="1:20" s="1" customFormat="1" x14ac:dyDescent="0.4">
      <c r="A744" s="12"/>
      <c r="B744" s="12"/>
      <c r="C744" s="42"/>
      <c r="D744" s="12"/>
      <c r="E744" s="12"/>
      <c r="F744" s="12"/>
      <c r="G744" s="12"/>
      <c r="H744" s="12"/>
      <c r="I744" s="12"/>
      <c r="J744" s="12"/>
      <c r="K744" s="12"/>
      <c r="L744" s="12"/>
      <c r="M744" s="49"/>
      <c r="N744" s="49"/>
      <c r="O744" s="12"/>
      <c r="P744" s="12"/>
      <c r="Q744" s="12"/>
      <c r="R744" s="12"/>
      <c r="S744" s="12"/>
      <c r="T744" s="12"/>
    </row>
    <row r="745" spans="1:20" s="1" customFormat="1" x14ac:dyDescent="0.4">
      <c r="A745" s="12"/>
      <c r="B745" s="12"/>
      <c r="C745" s="42"/>
      <c r="D745" s="12"/>
      <c r="E745" s="12"/>
      <c r="F745" s="12"/>
      <c r="G745" s="12"/>
      <c r="H745" s="12"/>
      <c r="I745" s="12"/>
      <c r="J745" s="12"/>
      <c r="K745" s="12"/>
      <c r="L745" s="12"/>
      <c r="M745" s="49"/>
      <c r="N745" s="49"/>
      <c r="O745" s="12"/>
      <c r="P745" s="12"/>
      <c r="Q745" s="12"/>
      <c r="R745" s="12"/>
      <c r="S745" s="12"/>
      <c r="T745" s="12"/>
    </row>
    <row r="746" spans="1:20" s="1" customFormat="1" x14ac:dyDescent="0.4">
      <c r="A746" s="12"/>
      <c r="B746" s="12"/>
      <c r="C746" s="42"/>
      <c r="D746" s="12"/>
      <c r="E746" s="12"/>
      <c r="F746" s="12"/>
      <c r="G746" s="12"/>
      <c r="H746" s="12"/>
      <c r="I746" s="12"/>
      <c r="J746" s="12"/>
      <c r="K746" s="12"/>
      <c r="L746" s="12"/>
      <c r="M746" s="49"/>
      <c r="N746" s="49"/>
      <c r="O746" s="12"/>
      <c r="P746" s="12"/>
      <c r="Q746" s="12"/>
      <c r="R746" s="12"/>
      <c r="S746" s="12"/>
      <c r="T746" s="12"/>
    </row>
    <row r="747" spans="1:20" s="1" customFormat="1" x14ac:dyDescent="0.4">
      <c r="A747" s="12"/>
      <c r="B747" s="12"/>
      <c r="C747" s="42"/>
      <c r="D747" s="12"/>
      <c r="E747" s="12"/>
      <c r="F747" s="12"/>
      <c r="G747" s="12"/>
      <c r="H747" s="12"/>
      <c r="I747" s="12"/>
      <c r="J747" s="12"/>
      <c r="K747" s="12"/>
      <c r="L747" s="12"/>
      <c r="M747" s="49"/>
      <c r="N747" s="49"/>
      <c r="O747" s="12"/>
      <c r="P747" s="12"/>
      <c r="Q747" s="12"/>
      <c r="R747" s="12"/>
      <c r="S747" s="12"/>
      <c r="T747" s="12"/>
    </row>
    <row r="748" spans="1:20" s="1" customFormat="1" x14ac:dyDescent="0.4">
      <c r="A748" s="12"/>
      <c r="B748" s="12"/>
      <c r="C748" s="42"/>
      <c r="D748" s="12"/>
      <c r="E748" s="12"/>
      <c r="F748" s="12"/>
      <c r="G748" s="12"/>
      <c r="H748" s="12"/>
      <c r="I748" s="12"/>
      <c r="J748" s="12"/>
      <c r="K748" s="12"/>
      <c r="L748" s="12"/>
      <c r="M748" s="49"/>
      <c r="N748" s="49"/>
      <c r="O748" s="12"/>
      <c r="P748" s="12"/>
      <c r="Q748" s="12"/>
      <c r="R748" s="12"/>
      <c r="S748" s="12"/>
      <c r="T748" s="12"/>
    </row>
    <row r="749" spans="1:20" s="1" customFormat="1" x14ac:dyDescent="0.4">
      <c r="A749" s="12"/>
      <c r="B749" s="12"/>
      <c r="C749" s="42"/>
      <c r="D749" s="12"/>
      <c r="E749" s="12"/>
      <c r="F749" s="12"/>
      <c r="G749" s="12"/>
      <c r="H749" s="12"/>
      <c r="I749" s="12"/>
      <c r="J749" s="12"/>
      <c r="K749" s="12"/>
      <c r="L749" s="12"/>
      <c r="M749" s="49"/>
      <c r="N749" s="49"/>
      <c r="O749" s="12"/>
      <c r="P749" s="12"/>
      <c r="Q749" s="12"/>
      <c r="R749" s="12"/>
      <c r="S749" s="12"/>
      <c r="T749" s="12"/>
    </row>
    <row r="750" spans="1:20" s="1" customFormat="1" x14ac:dyDescent="0.4">
      <c r="A750" s="12"/>
      <c r="B750" s="12"/>
      <c r="C750" s="42"/>
      <c r="D750" s="12"/>
      <c r="E750" s="12"/>
      <c r="F750" s="12"/>
      <c r="G750" s="12"/>
      <c r="H750" s="12"/>
      <c r="I750" s="12"/>
      <c r="J750" s="12"/>
      <c r="K750" s="12"/>
      <c r="L750" s="12"/>
      <c r="M750" s="49"/>
      <c r="N750" s="49"/>
      <c r="O750" s="12"/>
      <c r="P750" s="12"/>
      <c r="Q750" s="12"/>
      <c r="R750" s="12"/>
      <c r="S750" s="12"/>
      <c r="T750" s="12"/>
    </row>
    <row r="751" spans="1:20" s="1" customFormat="1" x14ac:dyDescent="0.4">
      <c r="A751" s="12"/>
      <c r="B751" s="12"/>
      <c r="C751" s="42"/>
      <c r="D751" s="12"/>
      <c r="E751" s="12"/>
      <c r="F751" s="12"/>
      <c r="G751" s="12"/>
      <c r="H751" s="12"/>
      <c r="I751" s="12"/>
      <c r="J751" s="12"/>
      <c r="K751" s="12"/>
      <c r="L751" s="12"/>
      <c r="M751" s="49"/>
      <c r="N751" s="49"/>
      <c r="O751" s="12"/>
      <c r="P751" s="12"/>
      <c r="Q751" s="12"/>
      <c r="R751" s="12"/>
      <c r="S751" s="12"/>
      <c r="T751" s="12"/>
    </row>
    <row r="752" spans="1:20" s="1" customFormat="1" x14ac:dyDescent="0.4">
      <c r="A752" s="12"/>
      <c r="B752" s="12"/>
      <c r="C752" s="42"/>
      <c r="D752" s="12"/>
      <c r="E752" s="12"/>
      <c r="F752" s="12"/>
      <c r="G752" s="12"/>
      <c r="H752" s="12"/>
      <c r="I752" s="12"/>
      <c r="J752" s="12"/>
      <c r="K752" s="12"/>
      <c r="L752" s="12"/>
      <c r="M752" s="49"/>
      <c r="N752" s="49"/>
      <c r="O752" s="12"/>
      <c r="P752" s="12"/>
      <c r="Q752" s="12"/>
      <c r="R752" s="12"/>
      <c r="S752" s="12"/>
      <c r="T752" s="12"/>
    </row>
    <row r="753" spans="1:20" s="1" customFormat="1" x14ac:dyDescent="0.4">
      <c r="A753" s="12"/>
      <c r="B753" s="12"/>
      <c r="C753" s="42"/>
      <c r="D753" s="12"/>
      <c r="E753" s="12"/>
      <c r="F753" s="12"/>
      <c r="G753" s="12"/>
      <c r="H753" s="12"/>
      <c r="I753" s="12"/>
      <c r="J753" s="12"/>
      <c r="K753" s="12"/>
      <c r="L753" s="12"/>
      <c r="M753" s="49"/>
      <c r="N753" s="49"/>
      <c r="O753" s="12"/>
      <c r="P753" s="12"/>
      <c r="Q753" s="12"/>
      <c r="R753" s="12"/>
      <c r="S753" s="12"/>
      <c r="T753" s="12"/>
    </row>
    <row r="754" spans="1:20" s="1" customFormat="1" x14ac:dyDescent="0.4">
      <c r="A754" s="12"/>
      <c r="B754" s="12"/>
      <c r="C754" s="42"/>
      <c r="D754" s="12"/>
      <c r="E754" s="12"/>
      <c r="F754" s="12"/>
      <c r="G754" s="12"/>
      <c r="H754" s="12"/>
      <c r="I754" s="12"/>
      <c r="J754" s="12"/>
      <c r="K754" s="12"/>
      <c r="L754" s="12"/>
      <c r="M754" s="49"/>
      <c r="N754" s="49"/>
      <c r="O754" s="12"/>
      <c r="P754" s="12"/>
      <c r="Q754" s="12"/>
      <c r="R754" s="12"/>
      <c r="S754" s="12"/>
      <c r="T754" s="12"/>
    </row>
    <row r="755" spans="1:20" s="1" customFormat="1" x14ac:dyDescent="0.4">
      <c r="A755" s="12"/>
      <c r="B755" s="12"/>
      <c r="C755" s="42"/>
      <c r="D755" s="12"/>
      <c r="E755" s="12"/>
      <c r="F755" s="12"/>
      <c r="G755" s="12"/>
      <c r="H755" s="12"/>
      <c r="I755" s="12"/>
      <c r="J755" s="12"/>
      <c r="K755" s="12"/>
      <c r="L755" s="12"/>
      <c r="M755" s="49"/>
      <c r="N755" s="49"/>
      <c r="O755" s="12"/>
      <c r="P755" s="12"/>
      <c r="Q755" s="12"/>
      <c r="R755" s="12"/>
      <c r="S755" s="12"/>
      <c r="T755" s="12"/>
    </row>
    <row r="756" spans="1:20" s="1" customFormat="1" x14ac:dyDescent="0.4">
      <c r="A756" s="12"/>
      <c r="B756" s="12"/>
      <c r="C756" s="42"/>
      <c r="D756" s="12"/>
      <c r="E756" s="12"/>
      <c r="F756" s="12"/>
      <c r="G756" s="12"/>
      <c r="H756" s="12"/>
      <c r="I756" s="12"/>
      <c r="J756" s="12"/>
      <c r="K756" s="12"/>
      <c r="L756" s="12"/>
      <c r="M756" s="49"/>
      <c r="N756" s="49"/>
      <c r="O756" s="12"/>
      <c r="P756" s="12"/>
      <c r="Q756" s="12"/>
      <c r="R756" s="12"/>
      <c r="S756" s="12"/>
      <c r="T756" s="12"/>
    </row>
    <row r="757" spans="1:20" s="1" customFormat="1" x14ac:dyDescent="0.4">
      <c r="A757" s="12"/>
      <c r="B757" s="12"/>
      <c r="C757" s="42"/>
      <c r="D757" s="12"/>
      <c r="E757" s="12"/>
      <c r="F757" s="12"/>
      <c r="G757" s="12"/>
      <c r="H757" s="12"/>
      <c r="I757" s="12"/>
      <c r="J757" s="12"/>
      <c r="K757" s="12"/>
      <c r="L757" s="12"/>
      <c r="M757" s="49"/>
      <c r="N757" s="49"/>
      <c r="O757" s="12"/>
      <c r="P757" s="12"/>
      <c r="Q757" s="12"/>
      <c r="R757" s="12"/>
      <c r="S757" s="12"/>
      <c r="T757" s="12"/>
    </row>
    <row r="758" spans="1:20" s="1" customFormat="1" x14ac:dyDescent="0.4">
      <c r="A758" s="12"/>
      <c r="B758" s="12"/>
      <c r="C758" s="42"/>
      <c r="D758" s="12"/>
      <c r="E758" s="12"/>
      <c r="F758" s="12"/>
      <c r="G758" s="12"/>
      <c r="H758" s="12"/>
      <c r="I758" s="12"/>
      <c r="J758" s="12"/>
      <c r="K758" s="12"/>
      <c r="L758" s="12"/>
      <c r="M758" s="49"/>
      <c r="N758" s="49"/>
      <c r="O758" s="12"/>
      <c r="P758" s="12"/>
      <c r="Q758" s="12"/>
      <c r="R758" s="12"/>
      <c r="S758" s="12"/>
      <c r="T758" s="12"/>
    </row>
    <row r="759" spans="1:20" s="1" customFormat="1" x14ac:dyDescent="0.4">
      <c r="A759" s="12"/>
      <c r="B759" s="12"/>
      <c r="C759" s="42"/>
      <c r="D759" s="12"/>
      <c r="E759" s="12"/>
      <c r="F759" s="12"/>
      <c r="G759" s="12"/>
      <c r="H759" s="12"/>
      <c r="I759" s="12"/>
      <c r="J759" s="12"/>
      <c r="K759" s="12"/>
      <c r="L759" s="12"/>
      <c r="M759" s="49"/>
      <c r="N759" s="49"/>
      <c r="O759" s="12"/>
      <c r="P759" s="12"/>
      <c r="Q759" s="12"/>
      <c r="R759" s="12"/>
      <c r="S759" s="12"/>
      <c r="T759" s="12"/>
    </row>
    <row r="760" spans="1:20" s="1" customFormat="1" x14ac:dyDescent="0.4">
      <c r="A760" s="12"/>
      <c r="B760" s="12"/>
      <c r="C760" s="42"/>
      <c r="D760" s="12"/>
      <c r="E760" s="12"/>
      <c r="F760" s="12"/>
      <c r="G760" s="12"/>
      <c r="H760" s="12"/>
      <c r="I760" s="12"/>
      <c r="J760" s="12"/>
      <c r="K760" s="12"/>
      <c r="L760" s="12"/>
      <c r="M760" s="49"/>
      <c r="N760" s="49"/>
      <c r="O760" s="12"/>
      <c r="P760" s="12"/>
      <c r="Q760" s="12"/>
      <c r="R760" s="12"/>
      <c r="S760" s="12"/>
      <c r="T760" s="12"/>
    </row>
    <row r="761" spans="1:20" s="1" customFormat="1" x14ac:dyDescent="0.4">
      <c r="A761" s="12"/>
      <c r="B761" s="12"/>
      <c r="C761" s="42"/>
      <c r="D761" s="12"/>
      <c r="E761" s="12"/>
      <c r="F761" s="12"/>
      <c r="G761" s="12"/>
      <c r="H761" s="12"/>
      <c r="I761" s="12"/>
      <c r="J761" s="12"/>
      <c r="K761" s="12"/>
      <c r="L761" s="12"/>
      <c r="M761" s="49"/>
      <c r="N761" s="49"/>
      <c r="O761" s="12"/>
      <c r="P761" s="12"/>
      <c r="Q761" s="12"/>
      <c r="R761" s="12"/>
      <c r="S761" s="12"/>
      <c r="T761" s="12"/>
    </row>
    <row r="762" spans="1:20" s="1" customFormat="1" x14ac:dyDescent="0.4">
      <c r="A762" s="12"/>
      <c r="B762" s="12"/>
      <c r="C762" s="42"/>
      <c r="D762" s="12"/>
      <c r="E762" s="12"/>
      <c r="F762" s="12"/>
      <c r="G762" s="12"/>
      <c r="H762" s="12"/>
      <c r="I762" s="12"/>
      <c r="J762" s="12"/>
      <c r="K762" s="12"/>
      <c r="L762" s="12"/>
      <c r="M762" s="49"/>
      <c r="N762" s="49"/>
      <c r="O762" s="12"/>
      <c r="P762" s="12"/>
      <c r="Q762" s="12"/>
      <c r="R762" s="12"/>
      <c r="S762" s="12"/>
      <c r="T762" s="12"/>
    </row>
    <row r="763" spans="1:20" s="1" customFormat="1" x14ac:dyDescent="0.4">
      <c r="A763" s="12"/>
      <c r="B763" s="12"/>
      <c r="C763" s="42"/>
      <c r="D763" s="12"/>
      <c r="E763" s="12"/>
      <c r="F763" s="12"/>
      <c r="G763" s="12"/>
      <c r="H763" s="12"/>
      <c r="I763" s="12"/>
      <c r="J763" s="12"/>
      <c r="K763" s="12"/>
      <c r="L763" s="12"/>
      <c r="M763" s="49"/>
      <c r="N763" s="49"/>
      <c r="O763" s="12"/>
      <c r="P763" s="12"/>
      <c r="Q763" s="12"/>
      <c r="R763" s="12"/>
      <c r="S763" s="12"/>
      <c r="T763" s="12"/>
    </row>
    <row r="764" spans="1:20" s="1" customFormat="1" x14ac:dyDescent="0.4">
      <c r="A764" s="12"/>
      <c r="B764" s="12"/>
      <c r="C764" s="42"/>
      <c r="D764" s="12"/>
      <c r="E764" s="12"/>
      <c r="F764" s="12"/>
      <c r="G764" s="12"/>
      <c r="H764" s="12"/>
      <c r="I764" s="12"/>
      <c r="J764" s="12"/>
      <c r="K764" s="12"/>
      <c r="L764" s="12"/>
      <c r="M764" s="49"/>
      <c r="N764" s="49"/>
      <c r="O764" s="12"/>
      <c r="P764" s="12"/>
      <c r="Q764" s="12"/>
      <c r="R764" s="12"/>
      <c r="S764" s="12"/>
      <c r="T764" s="12"/>
    </row>
    <row r="765" spans="1:20" s="1" customFormat="1" x14ac:dyDescent="0.4">
      <c r="A765" s="12"/>
      <c r="B765" s="12"/>
      <c r="C765" s="42"/>
      <c r="D765" s="12"/>
      <c r="E765" s="12"/>
      <c r="F765" s="12"/>
      <c r="G765" s="12"/>
      <c r="H765" s="12"/>
      <c r="I765" s="12"/>
      <c r="J765" s="12"/>
      <c r="K765" s="12"/>
      <c r="L765" s="12"/>
      <c r="M765" s="49"/>
      <c r="N765" s="49"/>
      <c r="O765" s="12"/>
      <c r="P765" s="12"/>
      <c r="Q765" s="12"/>
      <c r="R765" s="12"/>
      <c r="S765" s="12"/>
      <c r="T765" s="12"/>
    </row>
    <row r="766" spans="1:20" s="1" customFormat="1" x14ac:dyDescent="0.4">
      <c r="A766" s="12"/>
      <c r="B766" s="12"/>
      <c r="C766" s="42"/>
      <c r="D766" s="12"/>
      <c r="E766" s="12"/>
      <c r="F766" s="12"/>
      <c r="G766" s="12"/>
      <c r="H766" s="12"/>
      <c r="I766" s="12"/>
      <c r="J766" s="12"/>
      <c r="K766" s="12"/>
      <c r="L766" s="12"/>
      <c r="M766" s="49"/>
      <c r="N766" s="49"/>
      <c r="O766" s="12"/>
      <c r="P766" s="12"/>
      <c r="Q766" s="12"/>
      <c r="R766" s="12"/>
      <c r="S766" s="12"/>
      <c r="T766" s="12"/>
    </row>
    <row r="767" spans="1:20" s="1" customFormat="1" x14ac:dyDescent="0.4">
      <c r="A767" s="12"/>
      <c r="B767" s="12"/>
      <c r="C767" s="42"/>
      <c r="D767" s="12"/>
      <c r="E767" s="12"/>
      <c r="F767" s="12"/>
      <c r="G767" s="12"/>
      <c r="H767" s="12"/>
      <c r="I767" s="12"/>
      <c r="J767" s="12"/>
      <c r="K767" s="12"/>
      <c r="L767" s="12"/>
      <c r="M767" s="49"/>
      <c r="N767" s="49"/>
      <c r="O767" s="12"/>
      <c r="P767" s="12"/>
      <c r="Q767" s="12"/>
      <c r="R767" s="12"/>
      <c r="S767" s="12"/>
      <c r="T767" s="12"/>
    </row>
    <row r="768" spans="1:20" s="1" customFormat="1" x14ac:dyDescent="0.4">
      <c r="A768" s="12"/>
      <c r="B768" s="12"/>
      <c r="C768" s="42"/>
      <c r="D768" s="12"/>
      <c r="E768" s="12"/>
      <c r="F768" s="12"/>
      <c r="G768" s="12"/>
      <c r="H768" s="12"/>
      <c r="I768" s="12"/>
      <c r="J768" s="12"/>
      <c r="K768" s="12"/>
      <c r="L768" s="12"/>
      <c r="M768" s="49"/>
      <c r="N768" s="49"/>
      <c r="O768" s="12"/>
      <c r="P768" s="12"/>
      <c r="Q768" s="12"/>
      <c r="R768" s="12"/>
      <c r="S768" s="12"/>
      <c r="T768" s="12"/>
    </row>
    <row r="769" spans="1:20" s="1" customFormat="1" x14ac:dyDescent="0.4">
      <c r="A769" s="12"/>
      <c r="B769" s="12"/>
      <c r="C769" s="42"/>
      <c r="D769" s="12"/>
      <c r="E769" s="12"/>
      <c r="F769" s="12"/>
      <c r="G769" s="12"/>
      <c r="H769" s="12"/>
      <c r="I769" s="12"/>
      <c r="J769" s="12"/>
      <c r="K769" s="12"/>
      <c r="L769" s="12"/>
      <c r="M769" s="49"/>
      <c r="N769" s="49"/>
      <c r="O769" s="12"/>
      <c r="P769" s="12"/>
      <c r="Q769" s="12"/>
      <c r="R769" s="12"/>
      <c r="S769" s="12"/>
      <c r="T769" s="12"/>
    </row>
    <row r="770" spans="1:20" s="1" customFormat="1" x14ac:dyDescent="0.4">
      <c r="A770" s="12"/>
      <c r="B770" s="12"/>
      <c r="C770" s="42"/>
      <c r="D770" s="12"/>
      <c r="E770" s="12"/>
      <c r="F770" s="12"/>
      <c r="G770" s="12"/>
      <c r="H770" s="12"/>
      <c r="I770" s="12"/>
      <c r="J770" s="12"/>
      <c r="K770" s="12"/>
      <c r="L770" s="12"/>
      <c r="M770" s="49"/>
      <c r="N770" s="49"/>
      <c r="O770" s="12"/>
      <c r="P770" s="12"/>
      <c r="Q770" s="12"/>
      <c r="R770" s="12"/>
      <c r="S770" s="12"/>
      <c r="T770" s="12"/>
    </row>
    <row r="771" spans="1:20" s="1" customFormat="1" x14ac:dyDescent="0.4">
      <c r="A771" s="12"/>
      <c r="B771" s="12"/>
      <c r="C771" s="42"/>
      <c r="D771" s="12"/>
      <c r="E771" s="12"/>
      <c r="F771" s="12"/>
      <c r="G771" s="12"/>
      <c r="H771" s="12"/>
      <c r="I771" s="12"/>
      <c r="J771" s="12"/>
      <c r="K771" s="12"/>
      <c r="L771" s="12"/>
      <c r="M771" s="49"/>
      <c r="N771" s="49"/>
      <c r="O771" s="12"/>
      <c r="P771" s="12"/>
      <c r="Q771" s="12"/>
      <c r="R771" s="12"/>
      <c r="S771" s="12"/>
      <c r="T771" s="12"/>
    </row>
    <row r="772" spans="1:20" s="1" customFormat="1" x14ac:dyDescent="0.4">
      <c r="A772" s="12"/>
      <c r="B772" s="12"/>
      <c r="C772" s="42"/>
      <c r="D772" s="12"/>
      <c r="E772" s="12"/>
      <c r="F772" s="12"/>
      <c r="G772" s="12"/>
      <c r="H772" s="12"/>
      <c r="I772" s="12"/>
      <c r="J772" s="12"/>
      <c r="K772" s="12"/>
      <c r="L772" s="12"/>
      <c r="M772" s="49"/>
      <c r="N772" s="49"/>
      <c r="O772" s="12"/>
      <c r="P772" s="12"/>
      <c r="Q772" s="12"/>
      <c r="R772" s="12"/>
      <c r="S772" s="12"/>
      <c r="T772" s="12"/>
    </row>
    <row r="773" spans="1:20" s="1" customFormat="1" x14ac:dyDescent="0.4">
      <c r="A773" s="12"/>
      <c r="B773" s="12"/>
      <c r="C773" s="42"/>
      <c r="D773" s="12"/>
      <c r="E773" s="12"/>
      <c r="F773" s="12"/>
      <c r="G773" s="12"/>
      <c r="H773" s="12"/>
      <c r="I773" s="12"/>
      <c r="J773" s="12"/>
      <c r="K773" s="12"/>
      <c r="L773" s="12"/>
      <c r="M773" s="49"/>
      <c r="N773" s="49"/>
      <c r="O773" s="12"/>
      <c r="P773" s="12"/>
      <c r="Q773" s="12"/>
      <c r="R773" s="12"/>
      <c r="S773" s="12"/>
      <c r="T773" s="12"/>
    </row>
    <row r="774" spans="1:20" s="1" customFormat="1" x14ac:dyDescent="0.4">
      <c r="A774" s="12"/>
      <c r="B774" s="12"/>
      <c r="C774" s="42"/>
      <c r="D774" s="12"/>
      <c r="E774" s="12"/>
      <c r="F774" s="12"/>
      <c r="G774" s="12"/>
      <c r="H774" s="12"/>
      <c r="I774" s="12"/>
      <c r="J774" s="12"/>
      <c r="K774" s="12"/>
      <c r="L774" s="12"/>
      <c r="M774" s="49"/>
      <c r="N774" s="49"/>
      <c r="O774" s="12"/>
      <c r="P774" s="12"/>
      <c r="Q774" s="12"/>
      <c r="R774" s="12"/>
      <c r="S774" s="12"/>
      <c r="T774" s="12"/>
    </row>
    <row r="775" spans="1:20" s="1" customFormat="1" x14ac:dyDescent="0.4">
      <c r="A775" s="12"/>
      <c r="B775" s="12"/>
      <c r="C775" s="42"/>
      <c r="D775" s="12"/>
      <c r="E775" s="12"/>
      <c r="F775" s="12"/>
      <c r="G775" s="12"/>
      <c r="H775" s="12"/>
      <c r="I775" s="12"/>
      <c r="J775" s="12"/>
      <c r="K775" s="12"/>
      <c r="L775" s="12"/>
      <c r="M775" s="49"/>
      <c r="N775" s="49"/>
      <c r="O775" s="12"/>
      <c r="P775" s="12"/>
      <c r="Q775" s="12"/>
      <c r="R775" s="12"/>
      <c r="S775" s="12"/>
      <c r="T775" s="12"/>
    </row>
    <row r="776" spans="1:20" s="1" customFormat="1" x14ac:dyDescent="0.4">
      <c r="A776" s="12"/>
      <c r="B776" s="12"/>
      <c r="C776" s="42"/>
      <c r="D776" s="12"/>
      <c r="E776" s="12"/>
      <c r="F776" s="12"/>
      <c r="G776" s="12"/>
      <c r="H776" s="12"/>
      <c r="I776" s="12"/>
      <c r="J776" s="12"/>
      <c r="K776" s="12"/>
      <c r="L776" s="12"/>
      <c r="M776" s="49"/>
      <c r="N776" s="49"/>
      <c r="O776" s="12"/>
      <c r="P776" s="12"/>
      <c r="Q776" s="12"/>
      <c r="R776" s="12"/>
      <c r="S776" s="12"/>
      <c r="T776" s="12"/>
    </row>
    <row r="777" spans="1:20" s="1" customFormat="1" x14ac:dyDescent="0.4">
      <c r="A777" s="12"/>
      <c r="B777" s="12"/>
      <c r="C777" s="42"/>
      <c r="D777" s="12"/>
      <c r="E777" s="12"/>
      <c r="F777" s="12"/>
      <c r="G777" s="12"/>
      <c r="H777" s="12"/>
      <c r="I777" s="12"/>
      <c r="J777" s="12"/>
      <c r="K777" s="12"/>
      <c r="L777" s="12"/>
      <c r="M777" s="49"/>
      <c r="N777" s="49"/>
      <c r="O777" s="12"/>
      <c r="P777" s="12"/>
      <c r="Q777" s="12"/>
      <c r="R777" s="12"/>
      <c r="S777" s="12"/>
      <c r="T777" s="12"/>
    </row>
    <row r="778" spans="1:20" s="1" customFormat="1" x14ac:dyDescent="0.4">
      <c r="A778" s="12"/>
      <c r="B778" s="12"/>
      <c r="C778" s="42"/>
      <c r="D778" s="12"/>
      <c r="E778" s="12"/>
      <c r="F778" s="12"/>
      <c r="G778" s="12"/>
      <c r="H778" s="12"/>
      <c r="I778" s="12"/>
      <c r="J778" s="12"/>
      <c r="K778" s="12"/>
      <c r="L778" s="12"/>
      <c r="M778" s="49"/>
      <c r="N778" s="49"/>
      <c r="O778" s="12"/>
      <c r="P778" s="12"/>
      <c r="Q778" s="12"/>
      <c r="R778" s="12"/>
      <c r="S778" s="12"/>
      <c r="T778" s="12"/>
    </row>
    <row r="779" spans="1:20" s="1" customFormat="1" x14ac:dyDescent="0.4">
      <c r="A779" s="12"/>
      <c r="B779" s="12"/>
      <c r="C779" s="42"/>
      <c r="D779" s="12"/>
      <c r="E779" s="12"/>
      <c r="F779" s="12"/>
      <c r="G779" s="12"/>
      <c r="H779" s="12"/>
      <c r="I779" s="12"/>
      <c r="J779" s="12"/>
      <c r="K779" s="12"/>
      <c r="L779" s="12"/>
      <c r="M779" s="49"/>
      <c r="N779" s="49"/>
      <c r="O779" s="12"/>
      <c r="P779" s="12"/>
      <c r="Q779" s="12"/>
      <c r="R779" s="12"/>
      <c r="S779" s="12"/>
      <c r="T779" s="12"/>
    </row>
    <row r="780" spans="1:20" s="1" customFormat="1" x14ac:dyDescent="0.4">
      <c r="A780" s="12"/>
      <c r="B780" s="12"/>
      <c r="C780" s="42"/>
      <c r="D780" s="12"/>
      <c r="E780" s="12"/>
      <c r="F780" s="12"/>
      <c r="G780" s="12"/>
      <c r="H780" s="12"/>
      <c r="I780" s="12"/>
      <c r="J780" s="12"/>
      <c r="K780" s="12"/>
      <c r="L780" s="12"/>
      <c r="M780" s="49"/>
      <c r="N780" s="49"/>
      <c r="O780" s="12"/>
      <c r="P780" s="12"/>
      <c r="Q780" s="12"/>
      <c r="R780" s="12"/>
      <c r="S780" s="12"/>
      <c r="T780" s="12"/>
    </row>
    <row r="781" spans="1:20" s="1" customFormat="1" x14ac:dyDescent="0.4">
      <c r="A781" s="12"/>
      <c r="B781" s="12"/>
      <c r="C781" s="42"/>
      <c r="D781" s="12"/>
      <c r="E781" s="12"/>
      <c r="F781" s="12"/>
      <c r="G781" s="12"/>
      <c r="H781" s="12"/>
      <c r="I781" s="12"/>
      <c r="J781" s="12"/>
      <c r="K781" s="12"/>
      <c r="L781" s="12"/>
      <c r="M781" s="49"/>
      <c r="N781" s="49"/>
      <c r="O781" s="12"/>
      <c r="P781" s="12"/>
      <c r="Q781" s="12"/>
      <c r="R781" s="12"/>
      <c r="S781" s="12"/>
      <c r="T781" s="12"/>
    </row>
    <row r="782" spans="1:20" s="1" customFormat="1" x14ac:dyDescent="0.4">
      <c r="A782" s="12"/>
      <c r="B782" s="12"/>
      <c r="C782" s="42"/>
      <c r="D782" s="12"/>
      <c r="E782" s="12"/>
      <c r="F782" s="12"/>
      <c r="G782" s="12"/>
      <c r="H782" s="12"/>
      <c r="I782" s="12"/>
      <c r="J782" s="12"/>
      <c r="K782" s="12"/>
      <c r="L782" s="12"/>
      <c r="M782" s="49"/>
      <c r="N782" s="49"/>
      <c r="O782" s="12"/>
      <c r="P782" s="12"/>
      <c r="Q782" s="12"/>
      <c r="R782" s="12"/>
      <c r="S782" s="12"/>
      <c r="T782" s="12"/>
    </row>
    <row r="783" spans="1:20" s="1" customFormat="1" x14ac:dyDescent="0.4">
      <c r="A783" s="12"/>
      <c r="B783" s="12"/>
      <c r="C783" s="42"/>
      <c r="D783" s="12"/>
      <c r="E783" s="12"/>
      <c r="F783" s="12"/>
      <c r="G783" s="12"/>
      <c r="H783" s="12"/>
      <c r="I783" s="12"/>
      <c r="J783" s="12"/>
      <c r="K783" s="12"/>
      <c r="L783" s="12"/>
      <c r="M783" s="49"/>
      <c r="N783" s="49"/>
      <c r="O783" s="12"/>
      <c r="P783" s="12"/>
      <c r="Q783" s="12"/>
      <c r="R783" s="12"/>
      <c r="S783" s="12"/>
      <c r="T783" s="12"/>
    </row>
    <row r="784" spans="1:20" s="1" customFormat="1" x14ac:dyDescent="0.4">
      <c r="A784" s="12"/>
      <c r="B784" s="12"/>
      <c r="C784" s="42"/>
      <c r="D784" s="12"/>
      <c r="E784" s="12"/>
      <c r="F784" s="12"/>
      <c r="G784" s="12"/>
      <c r="H784" s="12"/>
      <c r="I784" s="12"/>
      <c r="J784" s="12"/>
      <c r="K784" s="12"/>
      <c r="L784" s="12"/>
      <c r="M784" s="49"/>
      <c r="N784" s="49"/>
      <c r="O784" s="12"/>
      <c r="P784" s="12"/>
      <c r="Q784" s="12"/>
      <c r="R784" s="12"/>
      <c r="S784" s="12"/>
      <c r="T784" s="12"/>
    </row>
    <row r="785" spans="1:20" s="1" customFormat="1" x14ac:dyDescent="0.4">
      <c r="A785" s="12"/>
      <c r="B785" s="12"/>
      <c r="C785" s="42"/>
      <c r="D785" s="12"/>
      <c r="E785" s="12"/>
      <c r="F785" s="12"/>
      <c r="G785" s="12"/>
      <c r="H785" s="12"/>
      <c r="I785" s="12"/>
      <c r="J785" s="12"/>
      <c r="K785" s="12"/>
      <c r="L785" s="12"/>
      <c r="M785" s="49"/>
      <c r="N785" s="49"/>
      <c r="O785" s="12"/>
      <c r="P785" s="12"/>
      <c r="Q785" s="12"/>
      <c r="R785" s="12"/>
      <c r="S785" s="12"/>
      <c r="T785" s="12"/>
    </row>
    <row r="786" spans="1:20" s="1" customFormat="1" x14ac:dyDescent="0.4">
      <c r="A786" s="12"/>
      <c r="B786" s="12"/>
      <c r="C786" s="42"/>
      <c r="D786" s="12"/>
      <c r="E786" s="12"/>
      <c r="F786" s="12"/>
      <c r="G786" s="12"/>
      <c r="H786" s="12"/>
      <c r="I786" s="12"/>
      <c r="J786" s="12"/>
      <c r="K786" s="12"/>
      <c r="L786" s="12"/>
      <c r="M786" s="49"/>
      <c r="N786" s="49"/>
      <c r="O786" s="12"/>
      <c r="P786" s="12"/>
      <c r="Q786" s="12"/>
      <c r="R786" s="12"/>
      <c r="S786" s="12"/>
      <c r="T786" s="12"/>
    </row>
    <row r="787" spans="1:20" s="1" customFormat="1" x14ac:dyDescent="0.4">
      <c r="A787" s="12"/>
      <c r="B787" s="12"/>
      <c r="C787" s="42"/>
      <c r="D787" s="12"/>
      <c r="E787" s="12"/>
      <c r="F787" s="12"/>
      <c r="G787" s="12"/>
      <c r="H787" s="12"/>
      <c r="I787" s="12"/>
      <c r="J787" s="12"/>
      <c r="K787" s="12"/>
      <c r="L787" s="12"/>
      <c r="M787" s="49"/>
      <c r="N787" s="49"/>
      <c r="O787" s="12"/>
      <c r="P787" s="12"/>
      <c r="Q787" s="12"/>
      <c r="R787" s="12"/>
      <c r="S787" s="12"/>
      <c r="T787" s="12"/>
    </row>
    <row r="788" spans="1:20" s="1" customFormat="1" x14ac:dyDescent="0.4">
      <c r="A788" s="12"/>
      <c r="B788" s="12"/>
      <c r="C788" s="42"/>
      <c r="D788" s="12"/>
      <c r="E788" s="12"/>
      <c r="F788" s="12"/>
      <c r="G788" s="12"/>
      <c r="H788" s="12"/>
      <c r="I788" s="12"/>
      <c r="J788" s="12"/>
      <c r="K788" s="12"/>
      <c r="L788" s="12"/>
      <c r="M788" s="49"/>
      <c r="N788" s="49"/>
      <c r="O788" s="12"/>
      <c r="P788" s="12"/>
      <c r="Q788" s="12"/>
      <c r="R788" s="12"/>
      <c r="S788" s="12"/>
      <c r="T788" s="12"/>
    </row>
    <row r="789" spans="1:20" s="1" customFormat="1" x14ac:dyDescent="0.4">
      <c r="A789" s="12"/>
      <c r="B789" s="12"/>
      <c r="C789" s="42"/>
      <c r="D789" s="12"/>
      <c r="E789" s="12"/>
      <c r="F789" s="12"/>
      <c r="G789" s="12"/>
      <c r="H789" s="12"/>
      <c r="I789" s="12"/>
      <c r="J789" s="12"/>
      <c r="K789" s="12"/>
      <c r="L789" s="12"/>
      <c r="M789" s="49"/>
      <c r="N789" s="49"/>
      <c r="O789" s="12"/>
      <c r="P789" s="12"/>
      <c r="Q789" s="12"/>
      <c r="R789" s="12"/>
      <c r="S789" s="12"/>
      <c r="T789" s="12"/>
    </row>
    <row r="790" spans="1:20" s="1" customFormat="1" x14ac:dyDescent="0.4">
      <c r="A790" s="12"/>
      <c r="B790" s="12"/>
      <c r="C790" s="42"/>
      <c r="D790" s="12"/>
      <c r="E790" s="12"/>
      <c r="F790" s="12"/>
      <c r="G790" s="12"/>
      <c r="H790" s="12"/>
      <c r="I790" s="12"/>
      <c r="J790" s="12"/>
      <c r="K790" s="12"/>
      <c r="L790" s="12"/>
      <c r="M790" s="49"/>
      <c r="N790" s="49"/>
      <c r="O790" s="12"/>
      <c r="P790" s="12"/>
      <c r="Q790" s="12"/>
      <c r="R790" s="12"/>
      <c r="S790" s="12"/>
      <c r="T790" s="12"/>
    </row>
    <row r="791" spans="1:20" s="1" customFormat="1" x14ac:dyDescent="0.4">
      <c r="A791" s="12"/>
      <c r="B791" s="12"/>
      <c r="C791" s="42"/>
      <c r="D791" s="12"/>
      <c r="E791" s="12"/>
      <c r="F791" s="12"/>
      <c r="G791" s="12"/>
      <c r="H791" s="12"/>
      <c r="I791" s="12"/>
      <c r="J791" s="12"/>
      <c r="K791" s="12"/>
      <c r="L791" s="12"/>
      <c r="M791" s="49"/>
      <c r="N791" s="49"/>
      <c r="O791" s="12"/>
      <c r="P791" s="12"/>
      <c r="Q791" s="12"/>
      <c r="R791" s="12"/>
      <c r="S791" s="12"/>
      <c r="T791" s="12"/>
    </row>
    <row r="792" spans="1:20" s="1" customFormat="1" x14ac:dyDescent="0.4">
      <c r="A792" s="12"/>
      <c r="B792" s="12"/>
      <c r="C792" s="42"/>
      <c r="D792" s="12"/>
      <c r="E792" s="12"/>
      <c r="F792" s="12"/>
      <c r="G792" s="12"/>
      <c r="H792" s="12"/>
      <c r="I792" s="12"/>
      <c r="J792" s="12"/>
      <c r="K792" s="12"/>
      <c r="L792" s="12"/>
      <c r="M792" s="49"/>
      <c r="N792" s="49"/>
      <c r="O792" s="12"/>
      <c r="P792" s="12"/>
      <c r="Q792" s="12"/>
      <c r="R792" s="12"/>
      <c r="S792" s="12"/>
      <c r="T792" s="12"/>
    </row>
    <row r="793" spans="1:20" s="1" customFormat="1" x14ac:dyDescent="0.4">
      <c r="A793" s="12"/>
      <c r="B793" s="12"/>
      <c r="C793" s="42"/>
      <c r="D793" s="12"/>
      <c r="E793" s="12"/>
      <c r="F793" s="12"/>
      <c r="G793" s="12"/>
      <c r="H793" s="12"/>
      <c r="I793" s="12"/>
      <c r="J793" s="12"/>
      <c r="K793" s="12"/>
      <c r="L793" s="12"/>
      <c r="M793" s="49"/>
      <c r="N793" s="49"/>
      <c r="O793" s="12"/>
      <c r="P793" s="12"/>
      <c r="Q793" s="12"/>
      <c r="R793" s="12"/>
      <c r="S793" s="12"/>
      <c r="T793" s="12"/>
    </row>
    <row r="794" spans="1:20" s="1" customFormat="1" x14ac:dyDescent="0.4">
      <c r="A794" s="12"/>
      <c r="B794" s="12"/>
      <c r="C794" s="42"/>
      <c r="D794" s="12"/>
      <c r="E794" s="12"/>
      <c r="F794" s="12"/>
      <c r="G794" s="12"/>
      <c r="H794" s="12"/>
      <c r="I794" s="12"/>
      <c r="J794" s="12"/>
      <c r="K794" s="12"/>
      <c r="L794" s="12"/>
      <c r="M794" s="49"/>
      <c r="N794" s="49"/>
      <c r="O794" s="12"/>
      <c r="P794" s="12"/>
      <c r="Q794" s="12"/>
      <c r="R794" s="12"/>
      <c r="S794" s="12"/>
      <c r="T794" s="12"/>
    </row>
    <row r="795" spans="1:20" s="1" customFormat="1" x14ac:dyDescent="0.4">
      <c r="A795" s="12"/>
      <c r="B795" s="12"/>
      <c r="C795" s="42"/>
      <c r="D795" s="12"/>
      <c r="E795" s="12"/>
      <c r="F795" s="12"/>
      <c r="G795" s="12"/>
      <c r="H795" s="12"/>
      <c r="I795" s="12"/>
      <c r="J795" s="12"/>
      <c r="K795" s="12"/>
      <c r="L795" s="12"/>
      <c r="M795" s="49"/>
      <c r="N795" s="49"/>
      <c r="O795" s="12"/>
      <c r="P795" s="12"/>
      <c r="Q795" s="12"/>
      <c r="R795" s="12"/>
      <c r="S795" s="12"/>
      <c r="T795" s="12"/>
    </row>
    <row r="796" spans="1:20" s="1" customFormat="1" x14ac:dyDescent="0.4">
      <c r="A796" s="12"/>
      <c r="B796" s="12"/>
      <c r="C796" s="42"/>
      <c r="D796" s="12"/>
      <c r="E796" s="12"/>
      <c r="F796" s="12"/>
      <c r="G796" s="12"/>
      <c r="H796" s="12"/>
      <c r="I796" s="12"/>
      <c r="J796" s="12"/>
      <c r="K796" s="12"/>
      <c r="L796" s="12"/>
      <c r="M796" s="49"/>
      <c r="N796" s="49"/>
      <c r="O796" s="12"/>
      <c r="P796" s="12"/>
      <c r="Q796" s="12"/>
      <c r="R796" s="12"/>
      <c r="S796" s="12"/>
      <c r="T796" s="12"/>
    </row>
    <row r="797" spans="1:20" s="1" customFormat="1" x14ac:dyDescent="0.4">
      <c r="A797" s="12"/>
      <c r="B797" s="12"/>
      <c r="C797" s="42"/>
      <c r="D797" s="12"/>
      <c r="E797" s="12"/>
      <c r="F797" s="12"/>
      <c r="G797" s="12"/>
      <c r="H797" s="12"/>
      <c r="I797" s="12"/>
      <c r="J797" s="12"/>
      <c r="K797" s="12"/>
      <c r="L797" s="12"/>
      <c r="M797" s="49"/>
      <c r="N797" s="49"/>
      <c r="O797" s="12"/>
      <c r="P797" s="12"/>
      <c r="Q797" s="12"/>
      <c r="R797" s="12"/>
      <c r="S797" s="12"/>
      <c r="T797" s="12"/>
    </row>
    <row r="798" spans="1:20" s="1" customFormat="1" x14ac:dyDescent="0.4">
      <c r="A798" s="12"/>
      <c r="B798" s="12"/>
      <c r="C798" s="42"/>
      <c r="D798" s="12"/>
      <c r="E798" s="12"/>
      <c r="F798" s="12"/>
      <c r="G798" s="12"/>
      <c r="H798" s="12"/>
      <c r="I798" s="12"/>
      <c r="J798" s="12"/>
      <c r="K798" s="12"/>
      <c r="L798" s="12"/>
      <c r="M798" s="49"/>
      <c r="N798" s="49"/>
      <c r="O798" s="12"/>
      <c r="P798" s="12"/>
      <c r="Q798" s="12"/>
      <c r="R798" s="12"/>
      <c r="S798" s="12"/>
      <c r="T798" s="12"/>
    </row>
    <row r="799" spans="1:20" s="1" customFormat="1" x14ac:dyDescent="0.4">
      <c r="A799" s="12"/>
      <c r="B799" s="12"/>
      <c r="C799" s="42"/>
      <c r="D799" s="12"/>
      <c r="E799" s="12"/>
      <c r="F799" s="12"/>
      <c r="G799" s="12"/>
      <c r="H799" s="12"/>
      <c r="I799" s="12"/>
      <c r="J799" s="12"/>
      <c r="K799" s="12"/>
      <c r="L799" s="12"/>
      <c r="M799" s="49"/>
      <c r="N799" s="49"/>
      <c r="O799" s="12"/>
      <c r="P799" s="12"/>
      <c r="Q799" s="12"/>
      <c r="R799" s="12"/>
      <c r="S799" s="12"/>
      <c r="T799" s="12"/>
    </row>
    <row r="800" spans="1:20" s="1" customFormat="1" x14ac:dyDescent="0.4">
      <c r="A800" s="12"/>
      <c r="B800" s="12"/>
      <c r="C800" s="42"/>
      <c r="D800" s="12"/>
      <c r="E800" s="12"/>
      <c r="F800" s="12"/>
      <c r="G800" s="12"/>
      <c r="H800" s="12"/>
      <c r="I800" s="12"/>
      <c r="J800" s="12"/>
      <c r="K800" s="12"/>
      <c r="L800" s="12"/>
      <c r="M800" s="49"/>
      <c r="N800" s="49"/>
      <c r="O800" s="12"/>
      <c r="P800" s="12"/>
      <c r="Q800" s="12"/>
      <c r="R800" s="12"/>
      <c r="S800" s="12"/>
      <c r="T800" s="12"/>
    </row>
    <row r="801" spans="1:20" s="1" customFormat="1" x14ac:dyDescent="0.4">
      <c r="A801" s="12"/>
      <c r="B801" s="12"/>
      <c r="C801" s="42"/>
      <c r="D801" s="12"/>
      <c r="E801" s="12"/>
      <c r="F801" s="12"/>
      <c r="G801" s="12"/>
      <c r="H801" s="12"/>
      <c r="I801" s="12"/>
      <c r="J801" s="12"/>
      <c r="K801" s="12"/>
      <c r="L801" s="12"/>
      <c r="M801" s="49"/>
      <c r="N801" s="49"/>
      <c r="O801" s="12"/>
      <c r="P801" s="12"/>
      <c r="Q801" s="12"/>
      <c r="R801" s="12"/>
      <c r="S801" s="12"/>
      <c r="T801" s="12"/>
    </row>
    <row r="802" spans="1:20" s="1" customFormat="1" x14ac:dyDescent="0.4">
      <c r="A802" s="12"/>
      <c r="B802" s="12"/>
      <c r="C802" s="42"/>
      <c r="D802" s="12"/>
      <c r="E802" s="12"/>
      <c r="F802" s="12"/>
      <c r="G802" s="12"/>
      <c r="H802" s="12"/>
      <c r="I802" s="12"/>
      <c r="J802" s="12"/>
      <c r="K802" s="12"/>
      <c r="L802" s="12"/>
      <c r="M802" s="49"/>
      <c r="N802" s="49"/>
      <c r="O802" s="12"/>
      <c r="P802" s="12"/>
      <c r="Q802" s="12"/>
      <c r="R802" s="12"/>
      <c r="S802" s="12"/>
      <c r="T802" s="12"/>
    </row>
    <row r="803" spans="1:20" s="1" customFormat="1" x14ac:dyDescent="0.4">
      <c r="A803" s="12"/>
      <c r="B803" s="12"/>
      <c r="C803" s="42"/>
      <c r="D803" s="12"/>
      <c r="E803" s="12"/>
      <c r="F803" s="12"/>
      <c r="G803" s="12"/>
      <c r="H803" s="12"/>
      <c r="I803" s="12"/>
      <c r="J803" s="12"/>
      <c r="K803" s="12"/>
      <c r="L803" s="12"/>
      <c r="M803" s="49"/>
      <c r="N803" s="49"/>
      <c r="O803" s="12"/>
      <c r="P803" s="12"/>
      <c r="Q803" s="12"/>
      <c r="R803" s="12"/>
      <c r="S803" s="12"/>
      <c r="T803" s="12"/>
    </row>
    <row r="804" spans="1:20" s="1" customFormat="1" x14ac:dyDescent="0.4">
      <c r="A804" s="12"/>
      <c r="B804" s="12"/>
      <c r="C804" s="42"/>
      <c r="D804" s="12"/>
      <c r="E804" s="12"/>
      <c r="F804" s="12"/>
      <c r="G804" s="12"/>
      <c r="H804" s="12"/>
      <c r="I804" s="12"/>
      <c r="J804" s="12"/>
      <c r="K804" s="12"/>
      <c r="L804" s="12"/>
      <c r="M804" s="49"/>
      <c r="N804" s="49"/>
      <c r="O804" s="12"/>
      <c r="P804" s="12"/>
      <c r="Q804" s="12"/>
      <c r="R804" s="12"/>
      <c r="S804" s="12"/>
      <c r="T804" s="12"/>
    </row>
    <row r="805" spans="1:20" s="1" customFormat="1" x14ac:dyDescent="0.4">
      <c r="A805" s="12"/>
      <c r="B805" s="12"/>
      <c r="C805" s="42"/>
      <c r="D805" s="12"/>
      <c r="E805" s="12"/>
      <c r="F805" s="12"/>
      <c r="G805" s="12"/>
      <c r="H805" s="12"/>
      <c r="I805" s="12"/>
      <c r="J805" s="12"/>
      <c r="K805" s="12"/>
      <c r="L805" s="12"/>
      <c r="M805" s="49"/>
      <c r="N805" s="49"/>
      <c r="O805" s="12"/>
      <c r="P805" s="12"/>
      <c r="Q805" s="12"/>
      <c r="R805" s="12"/>
      <c r="S805" s="12"/>
      <c r="T805" s="12"/>
    </row>
    <row r="806" spans="1:20" s="1" customFormat="1" x14ac:dyDescent="0.4">
      <c r="A806" s="12"/>
      <c r="B806" s="12"/>
      <c r="C806" s="42"/>
      <c r="D806" s="12"/>
      <c r="E806" s="12"/>
      <c r="F806" s="12"/>
      <c r="G806" s="12"/>
      <c r="H806" s="12"/>
      <c r="I806" s="12"/>
      <c r="J806" s="12"/>
      <c r="K806" s="12"/>
      <c r="L806" s="12"/>
      <c r="M806" s="49"/>
      <c r="N806" s="49"/>
      <c r="O806" s="12"/>
      <c r="P806" s="12"/>
      <c r="Q806" s="12"/>
      <c r="R806" s="12"/>
      <c r="S806" s="12"/>
      <c r="T806" s="12"/>
    </row>
    <row r="807" spans="1:20" s="1" customFormat="1" x14ac:dyDescent="0.4">
      <c r="A807" s="12"/>
      <c r="B807" s="12"/>
      <c r="C807" s="42"/>
      <c r="D807" s="12"/>
      <c r="E807" s="12"/>
      <c r="F807" s="12"/>
      <c r="G807" s="12"/>
      <c r="H807" s="12"/>
      <c r="I807" s="12"/>
      <c r="J807" s="12"/>
      <c r="K807" s="12"/>
      <c r="L807" s="12"/>
      <c r="M807" s="49"/>
      <c r="N807" s="49"/>
      <c r="O807" s="12"/>
      <c r="P807" s="12"/>
      <c r="Q807" s="12"/>
      <c r="R807" s="12"/>
      <c r="S807" s="12"/>
      <c r="T807" s="12"/>
    </row>
    <row r="808" spans="1:20" s="1" customFormat="1" x14ac:dyDescent="0.4">
      <c r="A808" s="12"/>
      <c r="B808" s="12"/>
      <c r="C808" s="42"/>
      <c r="D808" s="12"/>
      <c r="E808" s="12"/>
      <c r="F808" s="12"/>
      <c r="G808" s="12"/>
      <c r="H808" s="12"/>
      <c r="I808" s="12"/>
      <c r="J808" s="12"/>
      <c r="K808" s="12"/>
      <c r="L808" s="12"/>
      <c r="M808" s="49"/>
      <c r="N808" s="49"/>
      <c r="O808" s="12"/>
      <c r="P808" s="12"/>
      <c r="Q808" s="12"/>
      <c r="R808" s="12"/>
      <c r="S808" s="12"/>
      <c r="T808" s="12"/>
    </row>
    <row r="809" spans="1:20" s="1" customFormat="1" x14ac:dyDescent="0.4">
      <c r="A809" s="12"/>
      <c r="B809" s="12"/>
      <c r="C809" s="42"/>
      <c r="D809" s="12"/>
      <c r="E809" s="12"/>
      <c r="F809" s="12"/>
      <c r="G809" s="12"/>
      <c r="H809" s="12"/>
      <c r="I809" s="12"/>
      <c r="J809" s="12"/>
      <c r="K809" s="12"/>
      <c r="L809" s="12"/>
      <c r="M809" s="49"/>
      <c r="N809" s="49"/>
      <c r="O809" s="12"/>
      <c r="P809" s="12"/>
      <c r="Q809" s="12"/>
      <c r="R809" s="12"/>
      <c r="S809" s="12"/>
      <c r="T809" s="12"/>
    </row>
    <row r="810" spans="1:20" s="1" customFormat="1" x14ac:dyDescent="0.4">
      <c r="A810" s="12"/>
      <c r="B810" s="12"/>
      <c r="C810" s="42"/>
      <c r="D810" s="12"/>
      <c r="E810" s="12"/>
      <c r="F810" s="12"/>
      <c r="G810" s="12"/>
      <c r="H810" s="12"/>
      <c r="I810" s="12"/>
      <c r="J810" s="12"/>
      <c r="K810" s="12"/>
      <c r="L810" s="12"/>
      <c r="M810" s="49"/>
      <c r="N810" s="49"/>
      <c r="O810" s="12"/>
      <c r="P810" s="12"/>
      <c r="Q810" s="12"/>
      <c r="R810" s="12"/>
      <c r="S810" s="12"/>
      <c r="T810" s="12"/>
    </row>
    <row r="811" spans="1:20" s="1" customFormat="1" x14ac:dyDescent="0.4">
      <c r="A811" s="12"/>
      <c r="B811" s="12"/>
      <c r="C811" s="42"/>
      <c r="D811" s="12"/>
      <c r="E811" s="12"/>
      <c r="F811" s="12"/>
      <c r="G811" s="12"/>
      <c r="H811" s="12"/>
      <c r="I811" s="12"/>
      <c r="J811" s="12"/>
      <c r="K811" s="12"/>
      <c r="L811" s="12"/>
      <c r="M811" s="49"/>
      <c r="N811" s="49"/>
      <c r="O811" s="12"/>
      <c r="P811" s="12"/>
      <c r="Q811" s="12"/>
      <c r="R811" s="12"/>
      <c r="S811" s="12"/>
      <c r="T811" s="12"/>
    </row>
    <row r="812" spans="1:20" s="1" customFormat="1" x14ac:dyDescent="0.4">
      <c r="A812" s="12"/>
      <c r="B812" s="12"/>
      <c r="C812" s="42"/>
      <c r="D812" s="12"/>
      <c r="E812" s="12"/>
      <c r="F812" s="12"/>
      <c r="G812" s="12"/>
      <c r="H812" s="12"/>
      <c r="I812" s="12"/>
      <c r="J812" s="12"/>
      <c r="K812" s="12"/>
      <c r="L812" s="12"/>
      <c r="M812" s="49"/>
      <c r="N812" s="49"/>
      <c r="O812" s="12"/>
      <c r="P812" s="12"/>
      <c r="Q812" s="12"/>
      <c r="R812" s="12"/>
      <c r="S812" s="12"/>
      <c r="T812" s="12"/>
    </row>
    <row r="813" spans="1:20" s="1" customFormat="1" x14ac:dyDescent="0.4">
      <c r="A813" s="12"/>
      <c r="B813" s="12"/>
      <c r="C813" s="42"/>
      <c r="D813" s="12"/>
      <c r="E813" s="12"/>
      <c r="F813" s="12"/>
      <c r="G813" s="12"/>
      <c r="H813" s="12"/>
      <c r="I813" s="12"/>
      <c r="J813" s="12"/>
      <c r="K813" s="12"/>
      <c r="L813" s="12"/>
      <c r="M813" s="49"/>
      <c r="N813" s="49"/>
      <c r="O813" s="12"/>
      <c r="P813" s="12"/>
      <c r="Q813" s="12"/>
      <c r="R813" s="12"/>
      <c r="S813" s="12"/>
      <c r="T813" s="12"/>
    </row>
    <row r="814" spans="1:20" s="1" customFormat="1" x14ac:dyDescent="0.4">
      <c r="A814" s="12"/>
      <c r="B814" s="12"/>
      <c r="C814" s="42"/>
      <c r="D814" s="12"/>
      <c r="E814" s="12"/>
      <c r="F814" s="12"/>
      <c r="G814" s="12"/>
      <c r="H814" s="12"/>
      <c r="I814" s="12"/>
      <c r="J814" s="12"/>
      <c r="K814" s="12"/>
      <c r="L814" s="12"/>
      <c r="M814" s="49"/>
      <c r="N814" s="49"/>
      <c r="O814" s="12"/>
      <c r="P814" s="12"/>
      <c r="Q814" s="12"/>
      <c r="R814" s="12"/>
      <c r="S814" s="12"/>
      <c r="T814" s="12"/>
    </row>
    <row r="815" spans="1:20" s="1" customFormat="1" x14ac:dyDescent="0.4">
      <c r="A815" s="12"/>
      <c r="B815" s="12"/>
      <c r="C815" s="42"/>
      <c r="D815" s="12"/>
      <c r="E815" s="12"/>
      <c r="F815" s="12"/>
      <c r="G815" s="12"/>
      <c r="H815" s="12"/>
      <c r="I815" s="12"/>
      <c r="J815" s="12"/>
      <c r="K815" s="12"/>
      <c r="L815" s="12"/>
      <c r="M815" s="49"/>
      <c r="N815" s="49"/>
      <c r="O815" s="12"/>
      <c r="P815" s="12"/>
      <c r="Q815" s="12"/>
      <c r="R815" s="12"/>
      <c r="S815" s="12"/>
      <c r="T815" s="12"/>
    </row>
    <row r="816" spans="1:20" s="1" customFormat="1" x14ac:dyDescent="0.4">
      <c r="A816" s="12"/>
      <c r="B816" s="12"/>
      <c r="C816" s="42"/>
      <c r="D816" s="12"/>
      <c r="E816" s="12"/>
      <c r="F816" s="12"/>
      <c r="G816" s="12"/>
      <c r="H816" s="12"/>
      <c r="I816" s="12"/>
      <c r="J816" s="12"/>
      <c r="K816" s="12"/>
      <c r="L816" s="12"/>
      <c r="M816" s="49"/>
      <c r="N816" s="49"/>
      <c r="O816" s="12"/>
      <c r="P816" s="12"/>
      <c r="Q816" s="12"/>
      <c r="R816" s="12"/>
      <c r="S816" s="12"/>
      <c r="T816" s="12"/>
    </row>
    <row r="817" spans="1:20" s="1" customFormat="1" x14ac:dyDescent="0.4">
      <c r="A817" s="12"/>
      <c r="B817" s="12"/>
      <c r="C817" s="42"/>
      <c r="D817" s="12"/>
      <c r="E817" s="12"/>
      <c r="F817" s="12"/>
      <c r="G817" s="12"/>
      <c r="H817" s="12"/>
      <c r="I817" s="12"/>
      <c r="J817" s="12"/>
      <c r="K817" s="12"/>
      <c r="L817" s="12"/>
      <c r="M817" s="49"/>
      <c r="N817" s="49"/>
      <c r="O817" s="12"/>
      <c r="P817" s="12"/>
      <c r="Q817" s="12"/>
      <c r="R817" s="12"/>
      <c r="S817" s="12"/>
      <c r="T817" s="12"/>
    </row>
    <row r="818" spans="1:20" s="1" customFormat="1" x14ac:dyDescent="0.4">
      <c r="A818" s="12"/>
      <c r="B818" s="12"/>
      <c r="C818" s="42"/>
      <c r="D818" s="12"/>
      <c r="E818" s="12"/>
      <c r="F818" s="12"/>
      <c r="G818" s="12"/>
      <c r="H818" s="12"/>
      <c r="I818" s="12"/>
      <c r="J818" s="12"/>
      <c r="K818" s="12"/>
      <c r="L818" s="12"/>
      <c r="M818" s="49"/>
      <c r="N818" s="49"/>
      <c r="O818" s="12"/>
      <c r="P818" s="12"/>
      <c r="Q818" s="12"/>
      <c r="R818" s="12"/>
      <c r="S818" s="12"/>
      <c r="T818" s="12"/>
    </row>
    <row r="819" spans="1:20" s="1" customFormat="1" x14ac:dyDescent="0.4">
      <c r="A819" s="12"/>
      <c r="B819" s="12"/>
      <c r="C819" s="42"/>
      <c r="D819" s="12"/>
      <c r="E819" s="12"/>
      <c r="F819" s="12"/>
      <c r="G819" s="12"/>
      <c r="H819" s="12"/>
      <c r="I819" s="12"/>
      <c r="J819" s="12"/>
      <c r="K819" s="12"/>
      <c r="L819" s="12"/>
      <c r="M819" s="49"/>
      <c r="N819" s="49"/>
      <c r="O819" s="12"/>
      <c r="P819" s="12"/>
      <c r="Q819" s="12"/>
      <c r="R819" s="12"/>
      <c r="S819" s="12"/>
      <c r="T819" s="12"/>
    </row>
    <row r="820" spans="1:20" s="1" customFormat="1" x14ac:dyDescent="0.4">
      <c r="A820" s="12"/>
      <c r="B820" s="12"/>
      <c r="C820" s="42"/>
      <c r="D820" s="12"/>
      <c r="E820" s="12"/>
      <c r="F820" s="12"/>
      <c r="G820" s="12"/>
      <c r="H820" s="12"/>
      <c r="I820" s="12"/>
      <c r="J820" s="12"/>
      <c r="K820" s="12"/>
      <c r="L820" s="12"/>
      <c r="M820" s="49"/>
      <c r="N820" s="49"/>
      <c r="O820" s="12"/>
      <c r="P820" s="12"/>
      <c r="Q820" s="12"/>
      <c r="R820" s="12"/>
      <c r="S820" s="12"/>
      <c r="T820" s="12"/>
    </row>
    <row r="821" spans="1:20" s="1" customFormat="1" x14ac:dyDescent="0.4">
      <c r="A821" s="12"/>
      <c r="B821" s="12"/>
      <c r="C821" s="42"/>
      <c r="D821" s="12"/>
      <c r="E821" s="12"/>
      <c r="F821" s="12"/>
      <c r="G821" s="12"/>
      <c r="H821" s="12"/>
      <c r="I821" s="12"/>
      <c r="J821" s="12"/>
      <c r="K821" s="12"/>
      <c r="L821" s="12"/>
      <c r="M821" s="49"/>
      <c r="N821" s="49"/>
      <c r="O821" s="12"/>
      <c r="P821" s="12"/>
      <c r="Q821" s="12"/>
      <c r="R821" s="12"/>
      <c r="S821" s="12"/>
      <c r="T821" s="12"/>
    </row>
    <row r="822" spans="1:20" s="1" customFormat="1" x14ac:dyDescent="0.4">
      <c r="A822" s="12"/>
      <c r="B822" s="12"/>
      <c r="C822" s="42"/>
      <c r="D822" s="12"/>
      <c r="E822" s="12"/>
      <c r="F822" s="12"/>
      <c r="G822" s="12"/>
      <c r="H822" s="12"/>
      <c r="I822" s="12"/>
      <c r="J822" s="12"/>
      <c r="K822" s="12"/>
      <c r="L822" s="12"/>
      <c r="M822" s="49"/>
      <c r="N822" s="49"/>
      <c r="O822" s="12"/>
      <c r="P822" s="12"/>
      <c r="Q822" s="12"/>
      <c r="R822" s="12"/>
      <c r="S822" s="12"/>
      <c r="T822" s="12"/>
    </row>
    <row r="823" spans="1:20" s="1" customFormat="1" x14ac:dyDescent="0.4">
      <c r="A823" s="12"/>
      <c r="B823" s="12"/>
      <c r="C823" s="42"/>
      <c r="D823" s="12"/>
      <c r="E823" s="12"/>
      <c r="F823" s="12"/>
      <c r="G823" s="12"/>
      <c r="H823" s="12"/>
      <c r="I823" s="12"/>
      <c r="J823" s="12"/>
      <c r="K823" s="12"/>
      <c r="L823" s="12"/>
      <c r="M823" s="49"/>
      <c r="N823" s="49"/>
      <c r="O823" s="12"/>
      <c r="P823" s="12"/>
      <c r="Q823" s="12"/>
      <c r="R823" s="12"/>
      <c r="S823" s="12"/>
      <c r="T823" s="12"/>
    </row>
    <row r="824" spans="1:20" s="1" customFormat="1" x14ac:dyDescent="0.4">
      <c r="A824" s="12"/>
      <c r="B824" s="12"/>
      <c r="C824" s="42"/>
      <c r="D824" s="12"/>
      <c r="E824" s="12"/>
      <c r="F824" s="12"/>
      <c r="G824" s="12"/>
      <c r="H824" s="12"/>
      <c r="I824" s="12"/>
      <c r="J824" s="12"/>
      <c r="K824" s="12"/>
      <c r="L824" s="12"/>
      <c r="M824" s="49"/>
      <c r="N824" s="49"/>
      <c r="O824" s="12"/>
      <c r="P824" s="12"/>
      <c r="Q824" s="12"/>
      <c r="R824" s="12"/>
      <c r="S824" s="12"/>
      <c r="T824" s="12"/>
    </row>
    <row r="825" spans="1:20" s="1" customFormat="1" x14ac:dyDescent="0.4">
      <c r="A825" s="12"/>
      <c r="B825" s="12"/>
      <c r="C825" s="42"/>
      <c r="D825" s="12"/>
      <c r="E825" s="12"/>
      <c r="F825" s="12"/>
      <c r="G825" s="12"/>
      <c r="H825" s="12"/>
      <c r="I825" s="12"/>
      <c r="J825" s="12"/>
      <c r="K825" s="12"/>
      <c r="L825" s="12"/>
      <c r="M825" s="49"/>
      <c r="N825" s="49"/>
      <c r="O825" s="12"/>
      <c r="P825" s="12"/>
      <c r="Q825" s="12"/>
      <c r="R825" s="12"/>
      <c r="S825" s="12"/>
      <c r="T825" s="12"/>
    </row>
    <row r="826" spans="1:20" s="1" customFormat="1" x14ac:dyDescent="0.4">
      <c r="A826" s="12"/>
      <c r="B826" s="12"/>
      <c r="C826" s="42"/>
      <c r="D826" s="12"/>
      <c r="E826" s="12"/>
      <c r="F826" s="12"/>
      <c r="G826" s="12"/>
      <c r="H826" s="12"/>
      <c r="I826" s="12"/>
      <c r="J826" s="12"/>
      <c r="K826" s="12"/>
      <c r="L826" s="12"/>
      <c r="M826" s="49"/>
      <c r="N826" s="49"/>
      <c r="O826" s="12"/>
      <c r="P826" s="12"/>
      <c r="Q826" s="12"/>
      <c r="R826" s="12"/>
      <c r="S826" s="12"/>
      <c r="T826" s="12"/>
    </row>
    <row r="827" spans="1:20" s="1" customFormat="1" x14ac:dyDescent="0.4">
      <c r="A827" s="12"/>
      <c r="B827" s="12"/>
      <c r="C827" s="42"/>
      <c r="D827" s="12"/>
      <c r="E827" s="12"/>
      <c r="F827" s="12"/>
      <c r="G827" s="12"/>
      <c r="H827" s="12"/>
      <c r="I827" s="12"/>
      <c r="J827" s="12"/>
      <c r="K827" s="12"/>
      <c r="L827" s="12"/>
      <c r="M827" s="49"/>
      <c r="N827" s="49"/>
      <c r="O827" s="12"/>
      <c r="P827" s="12"/>
      <c r="Q827" s="12"/>
      <c r="R827" s="12"/>
      <c r="S827" s="12"/>
      <c r="T827" s="12"/>
    </row>
    <row r="828" spans="1:20" s="1" customFormat="1" x14ac:dyDescent="0.4">
      <c r="A828" s="12"/>
      <c r="B828" s="12"/>
      <c r="C828" s="42"/>
      <c r="D828" s="12"/>
      <c r="E828" s="12"/>
      <c r="F828" s="12"/>
      <c r="G828" s="12"/>
      <c r="H828" s="12"/>
      <c r="I828" s="12"/>
      <c r="J828" s="12"/>
      <c r="K828" s="12"/>
      <c r="L828" s="12"/>
      <c r="M828" s="49"/>
      <c r="N828" s="49"/>
      <c r="O828" s="12"/>
      <c r="P828" s="12"/>
      <c r="Q828" s="12"/>
      <c r="R828" s="12"/>
      <c r="S828" s="12"/>
      <c r="T828" s="12"/>
    </row>
    <row r="829" spans="1:20" s="1" customFormat="1" x14ac:dyDescent="0.4">
      <c r="A829" s="12"/>
      <c r="B829" s="12"/>
      <c r="C829" s="42"/>
      <c r="D829" s="12"/>
      <c r="E829" s="12"/>
      <c r="F829" s="12"/>
      <c r="G829" s="12"/>
      <c r="H829" s="12"/>
      <c r="I829" s="12"/>
      <c r="J829" s="12"/>
      <c r="K829" s="12"/>
      <c r="L829" s="12"/>
      <c r="M829" s="49"/>
      <c r="N829" s="49"/>
      <c r="O829" s="12"/>
      <c r="P829" s="12"/>
      <c r="Q829" s="12"/>
      <c r="R829" s="12"/>
      <c r="S829" s="12"/>
      <c r="T829" s="12"/>
    </row>
    <row r="830" spans="1:20" s="1" customFormat="1" x14ac:dyDescent="0.4">
      <c r="A830" s="12"/>
      <c r="B830" s="12"/>
      <c r="C830" s="42"/>
      <c r="D830" s="12"/>
      <c r="E830" s="12"/>
      <c r="F830" s="12"/>
      <c r="G830" s="12"/>
      <c r="H830" s="12"/>
      <c r="I830" s="12"/>
      <c r="J830" s="12"/>
      <c r="K830" s="12"/>
      <c r="L830" s="12"/>
      <c r="M830" s="49"/>
      <c r="N830" s="49"/>
      <c r="O830" s="12"/>
      <c r="P830" s="12"/>
      <c r="Q830" s="12"/>
      <c r="R830" s="12"/>
      <c r="S830" s="12"/>
      <c r="T830" s="12"/>
    </row>
    <row r="831" spans="1:20" s="1" customFormat="1" x14ac:dyDescent="0.4">
      <c r="A831" s="12"/>
      <c r="B831" s="12"/>
      <c r="C831" s="42"/>
      <c r="D831" s="12"/>
      <c r="E831" s="12"/>
      <c r="F831" s="12"/>
      <c r="G831" s="12"/>
      <c r="H831" s="12"/>
      <c r="I831" s="12"/>
      <c r="J831" s="12"/>
      <c r="K831" s="12"/>
      <c r="L831" s="12"/>
      <c r="M831" s="49"/>
      <c r="N831" s="49"/>
      <c r="O831" s="12"/>
      <c r="P831" s="12"/>
      <c r="Q831" s="12"/>
      <c r="R831" s="12"/>
      <c r="S831" s="12"/>
      <c r="T831" s="12"/>
    </row>
    <row r="832" spans="1:20" s="1" customFormat="1" x14ac:dyDescent="0.4">
      <c r="A832" s="12"/>
      <c r="B832" s="12"/>
      <c r="C832" s="42"/>
      <c r="D832" s="12"/>
      <c r="E832" s="12"/>
      <c r="F832" s="12"/>
      <c r="G832" s="12"/>
      <c r="H832" s="12"/>
      <c r="I832" s="12"/>
      <c r="J832" s="12"/>
      <c r="K832" s="12"/>
      <c r="L832" s="12"/>
      <c r="M832" s="49"/>
      <c r="N832" s="49"/>
      <c r="O832" s="12"/>
      <c r="P832" s="12"/>
      <c r="Q832" s="12"/>
      <c r="R832" s="12"/>
      <c r="S832" s="12"/>
      <c r="T832" s="12"/>
    </row>
    <row r="833" spans="1:20" s="1" customFormat="1" x14ac:dyDescent="0.4">
      <c r="A833" s="12"/>
      <c r="B833" s="12"/>
      <c r="C833" s="42"/>
      <c r="D833" s="12"/>
      <c r="E833" s="12"/>
      <c r="F833" s="12"/>
      <c r="G833" s="12"/>
      <c r="H833" s="12"/>
      <c r="I833" s="12"/>
      <c r="J833" s="12"/>
      <c r="K833" s="12"/>
      <c r="L833" s="12"/>
      <c r="M833" s="49"/>
      <c r="N833" s="49"/>
      <c r="O833" s="12"/>
      <c r="P833" s="12"/>
      <c r="Q833" s="12"/>
      <c r="R833" s="12"/>
      <c r="S833" s="12"/>
      <c r="T833" s="12"/>
    </row>
    <row r="834" spans="1:20" s="1" customFormat="1" x14ac:dyDescent="0.4">
      <c r="A834" s="12"/>
      <c r="B834" s="12"/>
      <c r="C834" s="42"/>
      <c r="D834" s="12"/>
      <c r="E834" s="12"/>
      <c r="F834" s="12"/>
      <c r="G834" s="12"/>
      <c r="H834" s="12"/>
      <c r="I834" s="12"/>
      <c r="J834" s="12"/>
      <c r="K834" s="12"/>
      <c r="L834" s="12"/>
      <c r="M834" s="49"/>
      <c r="N834" s="49"/>
      <c r="O834" s="12"/>
      <c r="P834" s="12"/>
      <c r="Q834" s="12"/>
      <c r="R834" s="12"/>
      <c r="S834" s="12"/>
      <c r="T834" s="12"/>
    </row>
    <row r="835" spans="1:20" s="1" customFormat="1" x14ac:dyDescent="0.4">
      <c r="A835" s="12"/>
      <c r="B835" s="12"/>
      <c r="C835" s="42"/>
      <c r="D835" s="12"/>
      <c r="E835" s="12"/>
      <c r="F835" s="12"/>
      <c r="G835" s="12"/>
      <c r="H835" s="12"/>
      <c r="I835" s="12"/>
      <c r="J835" s="12"/>
      <c r="K835" s="12"/>
      <c r="L835" s="12"/>
      <c r="M835" s="49"/>
      <c r="N835" s="49"/>
      <c r="O835" s="12"/>
      <c r="P835" s="12"/>
      <c r="Q835" s="12"/>
      <c r="R835" s="12"/>
      <c r="S835" s="12"/>
      <c r="T835" s="12"/>
    </row>
    <row r="836" spans="1:20" s="1" customFormat="1" x14ac:dyDescent="0.4">
      <c r="A836" s="12"/>
      <c r="B836" s="12"/>
      <c r="C836" s="42"/>
      <c r="D836" s="12"/>
      <c r="E836" s="12"/>
      <c r="F836" s="12"/>
      <c r="G836" s="12"/>
      <c r="H836" s="12"/>
      <c r="I836" s="12"/>
      <c r="J836" s="12"/>
      <c r="K836" s="12"/>
      <c r="L836" s="12"/>
      <c r="M836" s="49"/>
      <c r="N836" s="49"/>
      <c r="O836" s="12"/>
      <c r="P836" s="12"/>
      <c r="Q836" s="12"/>
      <c r="R836" s="12"/>
      <c r="S836" s="12"/>
      <c r="T836" s="12"/>
    </row>
    <row r="837" spans="1:20" s="1" customFormat="1" x14ac:dyDescent="0.4">
      <c r="A837" s="12"/>
      <c r="B837" s="12"/>
      <c r="C837" s="42"/>
      <c r="D837" s="12"/>
      <c r="E837" s="12"/>
      <c r="F837" s="12"/>
      <c r="G837" s="12"/>
      <c r="H837" s="12"/>
      <c r="I837" s="12"/>
      <c r="J837" s="12"/>
      <c r="K837" s="12"/>
      <c r="L837" s="12"/>
      <c r="M837" s="49"/>
      <c r="N837" s="49"/>
      <c r="O837" s="12"/>
      <c r="P837" s="12"/>
      <c r="Q837" s="12"/>
      <c r="R837" s="12"/>
      <c r="S837" s="12"/>
      <c r="T837" s="12"/>
    </row>
    <row r="838" spans="1:20" s="1" customFormat="1" x14ac:dyDescent="0.4">
      <c r="A838" s="12"/>
      <c r="B838" s="12"/>
      <c r="C838" s="42"/>
      <c r="D838" s="12"/>
      <c r="E838" s="12"/>
      <c r="F838" s="12"/>
      <c r="G838" s="12"/>
      <c r="H838" s="12"/>
      <c r="I838" s="12"/>
      <c r="J838" s="12"/>
      <c r="K838" s="12"/>
      <c r="L838" s="12"/>
      <c r="M838" s="49"/>
      <c r="N838" s="49"/>
      <c r="O838" s="12"/>
      <c r="P838" s="12"/>
      <c r="Q838" s="12"/>
      <c r="R838" s="12"/>
      <c r="S838" s="12"/>
      <c r="T838" s="12"/>
    </row>
    <row r="839" spans="1:20" s="1" customFormat="1" x14ac:dyDescent="0.4">
      <c r="A839" s="12"/>
      <c r="B839" s="12"/>
      <c r="C839" s="42"/>
      <c r="D839" s="12"/>
      <c r="E839" s="12"/>
      <c r="F839" s="12"/>
      <c r="G839" s="12"/>
      <c r="H839" s="12"/>
      <c r="I839" s="12"/>
      <c r="J839" s="12"/>
      <c r="K839" s="12"/>
      <c r="L839" s="12"/>
      <c r="M839" s="49"/>
      <c r="N839" s="49"/>
      <c r="O839" s="12"/>
      <c r="P839" s="12"/>
      <c r="Q839" s="12"/>
      <c r="R839" s="12"/>
      <c r="S839" s="12"/>
      <c r="T839" s="12"/>
    </row>
    <row r="840" spans="1:20" s="1" customFormat="1" x14ac:dyDescent="0.4">
      <c r="A840" s="12"/>
      <c r="B840" s="12"/>
      <c r="C840" s="42"/>
      <c r="D840" s="12"/>
      <c r="E840" s="12"/>
      <c r="F840" s="12"/>
      <c r="G840" s="12"/>
      <c r="H840" s="12"/>
      <c r="I840" s="12"/>
      <c r="J840" s="12"/>
      <c r="K840" s="12"/>
      <c r="L840" s="12"/>
      <c r="M840" s="49"/>
      <c r="N840" s="49"/>
      <c r="O840" s="12"/>
      <c r="P840" s="12"/>
      <c r="Q840" s="12"/>
      <c r="R840" s="12"/>
      <c r="S840" s="12"/>
      <c r="T840" s="12"/>
    </row>
    <row r="841" spans="1:20" s="1" customFormat="1" x14ac:dyDescent="0.4">
      <c r="A841" s="12"/>
      <c r="B841" s="12"/>
      <c r="C841" s="42"/>
      <c r="D841" s="12"/>
      <c r="E841" s="12"/>
      <c r="F841" s="12"/>
      <c r="G841" s="12"/>
      <c r="H841" s="12"/>
      <c r="I841" s="12"/>
      <c r="J841" s="12"/>
      <c r="K841" s="12"/>
      <c r="L841" s="12"/>
      <c r="M841" s="49"/>
      <c r="N841" s="49"/>
      <c r="O841" s="12"/>
      <c r="P841" s="12"/>
      <c r="Q841" s="12"/>
      <c r="R841" s="12"/>
      <c r="S841" s="12"/>
      <c r="T841" s="12"/>
    </row>
    <row r="842" spans="1:20" s="1" customFormat="1" x14ac:dyDescent="0.4">
      <c r="A842" s="12"/>
      <c r="B842" s="12"/>
      <c r="C842" s="42"/>
      <c r="D842" s="12"/>
      <c r="E842" s="12"/>
      <c r="F842" s="12"/>
      <c r="G842" s="12"/>
      <c r="H842" s="12"/>
      <c r="I842" s="12"/>
      <c r="J842" s="12"/>
      <c r="K842" s="12"/>
      <c r="L842" s="12"/>
      <c r="M842" s="49"/>
      <c r="N842" s="49"/>
      <c r="O842" s="12"/>
      <c r="P842" s="12"/>
      <c r="Q842" s="12"/>
      <c r="R842" s="12"/>
      <c r="S842" s="12"/>
      <c r="T842" s="12"/>
    </row>
    <row r="843" spans="1:20" s="1" customFormat="1" x14ac:dyDescent="0.4">
      <c r="A843" s="12"/>
      <c r="B843" s="12"/>
      <c r="C843" s="42"/>
      <c r="D843" s="12"/>
      <c r="E843" s="12"/>
      <c r="F843" s="12"/>
      <c r="G843" s="12"/>
      <c r="H843" s="12"/>
      <c r="I843" s="12"/>
      <c r="J843" s="12"/>
      <c r="K843" s="12"/>
      <c r="L843" s="12"/>
      <c r="M843" s="49"/>
      <c r="N843" s="49"/>
      <c r="O843" s="12"/>
      <c r="P843" s="12"/>
      <c r="Q843" s="12"/>
      <c r="R843" s="12"/>
      <c r="S843" s="12"/>
      <c r="T843" s="12"/>
    </row>
    <row r="844" spans="1:20" s="1" customFormat="1" x14ac:dyDescent="0.4">
      <c r="A844" s="12"/>
      <c r="B844" s="12"/>
      <c r="C844" s="42"/>
      <c r="D844" s="12"/>
      <c r="E844" s="12"/>
      <c r="F844" s="12"/>
      <c r="G844" s="12"/>
      <c r="H844" s="12"/>
      <c r="I844" s="12"/>
      <c r="J844" s="12"/>
      <c r="K844" s="12"/>
      <c r="L844" s="12"/>
      <c r="M844" s="49"/>
      <c r="N844" s="49"/>
      <c r="O844" s="12"/>
      <c r="P844" s="12"/>
      <c r="Q844" s="12"/>
      <c r="R844" s="12"/>
      <c r="S844" s="12"/>
      <c r="T844" s="12"/>
    </row>
    <row r="845" spans="1:20" s="1" customFormat="1" x14ac:dyDescent="0.4">
      <c r="A845" s="12"/>
      <c r="B845" s="12"/>
      <c r="C845" s="42"/>
      <c r="D845" s="12"/>
      <c r="E845" s="12"/>
      <c r="F845" s="12"/>
      <c r="G845" s="12"/>
      <c r="H845" s="12"/>
      <c r="I845" s="12"/>
      <c r="J845" s="12"/>
      <c r="K845" s="12"/>
      <c r="L845" s="12"/>
      <c r="M845" s="49"/>
      <c r="N845" s="49"/>
      <c r="O845" s="12"/>
      <c r="P845" s="12"/>
      <c r="Q845" s="12"/>
      <c r="R845" s="12"/>
      <c r="S845" s="12"/>
      <c r="T845" s="12"/>
    </row>
    <row r="846" spans="1:20" s="1" customFormat="1" x14ac:dyDescent="0.4">
      <c r="A846" s="12"/>
      <c r="B846" s="12"/>
      <c r="C846" s="42"/>
      <c r="D846" s="12"/>
      <c r="E846" s="12"/>
      <c r="F846" s="12"/>
      <c r="G846" s="12"/>
      <c r="H846" s="12"/>
      <c r="I846" s="12"/>
      <c r="J846" s="12"/>
      <c r="K846" s="12"/>
      <c r="L846" s="12"/>
      <c r="M846" s="49"/>
      <c r="N846" s="49"/>
      <c r="O846" s="12"/>
      <c r="P846" s="12"/>
      <c r="Q846" s="12"/>
      <c r="R846" s="12"/>
      <c r="S846" s="12"/>
      <c r="T846" s="12"/>
    </row>
    <row r="847" spans="1:20" s="1" customFormat="1" x14ac:dyDescent="0.4">
      <c r="A847" s="12"/>
      <c r="B847" s="12"/>
      <c r="C847" s="42"/>
      <c r="D847" s="12"/>
      <c r="E847" s="12"/>
      <c r="F847" s="12"/>
      <c r="G847" s="12"/>
      <c r="H847" s="12"/>
      <c r="I847" s="12"/>
      <c r="J847" s="12"/>
      <c r="K847" s="12"/>
      <c r="L847" s="12"/>
      <c r="M847" s="49"/>
      <c r="N847" s="49"/>
      <c r="O847" s="12"/>
      <c r="P847" s="12"/>
      <c r="Q847" s="12"/>
      <c r="R847" s="12"/>
      <c r="S847" s="12"/>
      <c r="T847" s="12"/>
    </row>
    <row r="848" spans="1:20" s="1" customFormat="1" x14ac:dyDescent="0.4">
      <c r="A848" s="12"/>
      <c r="B848" s="12"/>
      <c r="C848" s="42"/>
      <c r="D848" s="12"/>
      <c r="E848" s="12"/>
      <c r="F848" s="12"/>
      <c r="G848" s="12"/>
      <c r="H848" s="12"/>
      <c r="I848" s="12"/>
      <c r="J848" s="12"/>
      <c r="K848" s="12"/>
      <c r="L848" s="12"/>
      <c r="M848" s="49"/>
      <c r="N848" s="49"/>
      <c r="O848" s="12"/>
      <c r="P848" s="12"/>
      <c r="Q848" s="12"/>
      <c r="R848" s="12"/>
      <c r="S848" s="12"/>
      <c r="T848" s="12"/>
    </row>
    <row r="849" spans="1:20" s="1" customFormat="1" x14ac:dyDescent="0.4">
      <c r="A849" s="12"/>
      <c r="B849" s="12"/>
      <c r="C849" s="42"/>
      <c r="D849" s="12"/>
      <c r="E849" s="12"/>
      <c r="F849" s="12"/>
      <c r="G849" s="12"/>
      <c r="H849" s="12"/>
      <c r="I849" s="12"/>
      <c r="J849" s="12"/>
      <c r="K849" s="12"/>
      <c r="L849" s="12"/>
      <c r="M849" s="49"/>
      <c r="N849" s="49"/>
      <c r="O849" s="12"/>
      <c r="P849" s="12"/>
      <c r="Q849" s="12"/>
      <c r="R849" s="12"/>
      <c r="S849" s="12"/>
      <c r="T849" s="12"/>
    </row>
    <row r="850" spans="1:20" s="1" customFormat="1" x14ac:dyDescent="0.4">
      <c r="A850" s="12"/>
      <c r="B850" s="12"/>
      <c r="C850" s="42"/>
      <c r="D850" s="12"/>
      <c r="E850" s="12"/>
      <c r="F850" s="12"/>
      <c r="G850" s="12"/>
      <c r="H850" s="12"/>
      <c r="I850" s="12"/>
      <c r="J850" s="12"/>
      <c r="K850" s="12"/>
      <c r="L850" s="12"/>
      <c r="M850" s="49"/>
      <c r="N850" s="49"/>
      <c r="O850" s="12"/>
      <c r="P850" s="12"/>
      <c r="Q850" s="12"/>
      <c r="R850" s="12"/>
      <c r="S850" s="12"/>
      <c r="T850" s="12"/>
    </row>
    <row r="851" spans="1:20" s="1" customFormat="1" x14ac:dyDescent="0.4">
      <c r="A851" s="12"/>
      <c r="B851" s="12"/>
      <c r="C851" s="42"/>
      <c r="D851" s="12"/>
      <c r="E851" s="12"/>
      <c r="F851" s="12"/>
      <c r="G851" s="12"/>
      <c r="H851" s="12"/>
      <c r="I851" s="12"/>
      <c r="J851" s="12"/>
      <c r="K851" s="12"/>
      <c r="L851" s="12"/>
      <c r="M851" s="49"/>
      <c r="N851" s="49"/>
      <c r="O851" s="12"/>
      <c r="P851" s="12"/>
      <c r="Q851" s="12"/>
      <c r="R851" s="12"/>
      <c r="S851" s="12"/>
      <c r="T851" s="12"/>
    </row>
    <row r="852" spans="1:20" s="1" customFormat="1" x14ac:dyDescent="0.4">
      <c r="A852" s="12"/>
      <c r="B852" s="12"/>
      <c r="C852" s="42"/>
      <c r="D852" s="12"/>
      <c r="E852" s="12"/>
      <c r="F852" s="12"/>
      <c r="G852" s="12"/>
      <c r="H852" s="12"/>
      <c r="I852" s="12"/>
      <c r="J852" s="12"/>
      <c r="K852" s="12"/>
      <c r="L852" s="12"/>
      <c r="M852" s="49"/>
      <c r="N852" s="49"/>
      <c r="O852" s="12"/>
      <c r="P852" s="12"/>
      <c r="Q852" s="12"/>
      <c r="R852" s="12"/>
      <c r="S852" s="12"/>
      <c r="T852" s="12"/>
    </row>
    <row r="853" spans="1:20" s="1" customFormat="1" x14ac:dyDescent="0.4">
      <c r="A853" s="12"/>
      <c r="B853" s="12"/>
      <c r="C853" s="42"/>
      <c r="D853" s="12"/>
      <c r="E853" s="12"/>
      <c r="F853" s="12"/>
      <c r="G853" s="12"/>
      <c r="H853" s="12"/>
      <c r="I853" s="12"/>
      <c r="J853" s="12"/>
      <c r="K853" s="12"/>
      <c r="L853" s="12"/>
      <c r="M853" s="49"/>
      <c r="N853" s="49"/>
      <c r="O853" s="12"/>
      <c r="P853" s="12"/>
      <c r="Q853" s="12"/>
      <c r="R853" s="12"/>
      <c r="S853" s="12"/>
      <c r="T853" s="12"/>
    </row>
    <row r="854" spans="1:20" s="1" customFormat="1" x14ac:dyDescent="0.4">
      <c r="A854" s="12"/>
      <c r="B854" s="12"/>
      <c r="C854" s="42"/>
      <c r="D854" s="12"/>
      <c r="E854" s="12"/>
      <c r="F854" s="12"/>
      <c r="G854" s="12"/>
      <c r="H854" s="12"/>
      <c r="I854" s="12"/>
      <c r="J854" s="12"/>
      <c r="K854" s="12"/>
      <c r="L854" s="12"/>
      <c r="M854" s="49"/>
      <c r="N854" s="49"/>
      <c r="O854" s="12"/>
      <c r="P854" s="12"/>
      <c r="Q854" s="12"/>
      <c r="R854" s="12"/>
      <c r="S854" s="12"/>
      <c r="T854" s="12"/>
    </row>
    <row r="855" spans="1:20" s="1" customFormat="1" x14ac:dyDescent="0.4">
      <c r="A855" s="12"/>
      <c r="B855" s="12"/>
      <c r="C855" s="42"/>
      <c r="D855" s="12"/>
      <c r="E855" s="12"/>
      <c r="F855" s="12"/>
      <c r="G855" s="12"/>
      <c r="H855" s="12"/>
      <c r="I855" s="12"/>
      <c r="J855" s="12"/>
      <c r="K855" s="12"/>
      <c r="L855" s="12"/>
      <c r="M855" s="49"/>
      <c r="N855" s="49"/>
      <c r="O855" s="12"/>
      <c r="P855" s="12"/>
      <c r="Q855" s="12"/>
      <c r="R855" s="12"/>
      <c r="S855" s="12"/>
      <c r="T855" s="12"/>
    </row>
    <row r="856" spans="1:20" s="1" customFormat="1" x14ac:dyDescent="0.4">
      <c r="A856" s="12"/>
      <c r="B856" s="12"/>
      <c r="C856" s="42"/>
      <c r="D856" s="12"/>
      <c r="E856" s="12"/>
      <c r="F856" s="12"/>
      <c r="G856" s="12"/>
      <c r="H856" s="12"/>
      <c r="I856" s="12"/>
      <c r="J856" s="12"/>
      <c r="K856" s="12"/>
      <c r="L856" s="12"/>
      <c r="M856" s="49"/>
      <c r="N856" s="49"/>
      <c r="O856" s="12"/>
      <c r="P856" s="12"/>
      <c r="Q856" s="12"/>
      <c r="R856" s="12"/>
      <c r="S856" s="12"/>
      <c r="T856" s="12"/>
    </row>
    <row r="857" spans="1:20" s="1" customFormat="1" x14ac:dyDescent="0.4">
      <c r="A857" s="12"/>
      <c r="B857" s="12"/>
      <c r="C857" s="42"/>
      <c r="D857" s="12"/>
      <c r="E857" s="12"/>
      <c r="F857" s="12"/>
      <c r="G857" s="12"/>
      <c r="H857" s="12"/>
      <c r="I857" s="12"/>
      <c r="J857" s="12"/>
      <c r="K857" s="12"/>
      <c r="L857" s="12"/>
      <c r="M857" s="49"/>
      <c r="N857" s="49"/>
      <c r="O857" s="12"/>
      <c r="P857" s="12"/>
      <c r="Q857" s="12"/>
      <c r="R857" s="12"/>
      <c r="S857" s="12"/>
      <c r="T857" s="12"/>
    </row>
    <row r="858" spans="1:20" s="1" customFormat="1" x14ac:dyDescent="0.4">
      <c r="A858" s="12"/>
      <c r="B858" s="12"/>
      <c r="C858" s="42"/>
      <c r="D858" s="12"/>
      <c r="E858" s="12"/>
      <c r="F858" s="12"/>
      <c r="G858" s="12"/>
      <c r="H858" s="12"/>
      <c r="I858" s="12"/>
      <c r="J858" s="12"/>
      <c r="K858" s="12"/>
      <c r="L858" s="12"/>
      <c r="M858" s="49"/>
      <c r="N858" s="49"/>
      <c r="O858" s="12"/>
      <c r="P858" s="12"/>
      <c r="Q858" s="12"/>
      <c r="R858" s="12"/>
      <c r="S858" s="12"/>
      <c r="T858" s="12"/>
    </row>
    <row r="859" spans="1:20" s="1" customFormat="1" x14ac:dyDescent="0.4">
      <c r="A859" s="12"/>
      <c r="B859" s="12"/>
      <c r="C859" s="42"/>
      <c r="D859" s="12"/>
      <c r="E859" s="12"/>
      <c r="F859" s="12"/>
      <c r="G859" s="12"/>
      <c r="H859" s="12"/>
      <c r="I859" s="12"/>
      <c r="J859" s="12"/>
      <c r="K859" s="12"/>
      <c r="L859" s="12"/>
      <c r="M859" s="49"/>
      <c r="N859" s="49"/>
      <c r="O859" s="12"/>
      <c r="P859" s="12"/>
      <c r="Q859" s="12"/>
      <c r="R859" s="12"/>
      <c r="S859" s="12"/>
      <c r="T859" s="12"/>
    </row>
    <row r="860" spans="1:20" s="1" customFormat="1" x14ac:dyDescent="0.4">
      <c r="A860" s="12"/>
      <c r="B860" s="12"/>
      <c r="C860" s="42"/>
      <c r="D860" s="12"/>
      <c r="E860" s="12"/>
      <c r="F860" s="12"/>
      <c r="G860" s="12"/>
      <c r="H860" s="12"/>
      <c r="I860" s="12"/>
      <c r="J860" s="12"/>
      <c r="K860" s="12"/>
      <c r="L860" s="12"/>
      <c r="M860" s="49"/>
      <c r="N860" s="49"/>
      <c r="O860" s="12"/>
      <c r="P860" s="12"/>
      <c r="Q860" s="12"/>
      <c r="R860" s="12"/>
      <c r="S860" s="12"/>
      <c r="T860" s="12"/>
    </row>
    <row r="861" spans="1:20" s="1" customFormat="1" x14ac:dyDescent="0.4">
      <c r="A861" s="12"/>
      <c r="B861" s="12"/>
      <c r="C861" s="42"/>
      <c r="D861" s="12"/>
      <c r="E861" s="12"/>
      <c r="F861" s="12"/>
      <c r="G861" s="12"/>
      <c r="H861" s="12"/>
      <c r="I861" s="12"/>
      <c r="J861" s="12"/>
      <c r="K861" s="12"/>
      <c r="L861" s="12"/>
      <c r="M861" s="49"/>
      <c r="N861" s="49"/>
      <c r="O861" s="12"/>
      <c r="P861" s="12"/>
      <c r="Q861" s="12"/>
      <c r="R861" s="12"/>
      <c r="S861" s="12"/>
      <c r="T861" s="12"/>
    </row>
    <row r="862" spans="1:20" s="1" customFormat="1" x14ac:dyDescent="0.4">
      <c r="A862" s="12"/>
      <c r="B862" s="12"/>
      <c r="C862" s="42"/>
      <c r="D862" s="12"/>
      <c r="E862" s="12"/>
      <c r="F862" s="12"/>
      <c r="G862" s="12"/>
      <c r="H862" s="12"/>
      <c r="I862" s="12"/>
      <c r="J862" s="12"/>
      <c r="K862" s="12"/>
      <c r="L862" s="12"/>
      <c r="M862" s="49"/>
      <c r="N862" s="49"/>
      <c r="O862" s="12"/>
      <c r="P862" s="12"/>
      <c r="Q862" s="12"/>
      <c r="R862" s="12"/>
      <c r="S862" s="12"/>
      <c r="T862" s="12"/>
    </row>
    <row r="863" spans="1:20" s="1" customFormat="1" x14ac:dyDescent="0.4">
      <c r="A863" s="12"/>
      <c r="B863" s="12"/>
      <c r="C863" s="42"/>
      <c r="D863" s="12"/>
      <c r="E863" s="12"/>
      <c r="F863" s="12"/>
      <c r="G863" s="12"/>
      <c r="H863" s="12"/>
      <c r="I863" s="12"/>
      <c r="J863" s="12"/>
      <c r="K863" s="12"/>
      <c r="L863" s="12"/>
      <c r="M863" s="49"/>
      <c r="N863" s="49"/>
      <c r="O863" s="12"/>
      <c r="P863" s="12"/>
      <c r="Q863" s="12"/>
      <c r="R863" s="12"/>
      <c r="S863" s="12"/>
      <c r="T863" s="12"/>
    </row>
    <row r="864" spans="1:20" s="1" customFormat="1" x14ac:dyDescent="0.4">
      <c r="A864" s="12"/>
      <c r="B864" s="12"/>
      <c r="C864" s="42"/>
      <c r="D864" s="12"/>
      <c r="E864" s="12"/>
      <c r="F864" s="12"/>
      <c r="G864" s="12"/>
      <c r="H864" s="12"/>
      <c r="I864" s="12"/>
      <c r="J864" s="12"/>
      <c r="K864" s="12"/>
      <c r="L864" s="12"/>
      <c r="M864" s="49"/>
      <c r="N864" s="49"/>
      <c r="O864" s="12"/>
      <c r="P864" s="12"/>
      <c r="Q864" s="12"/>
      <c r="R864" s="12"/>
      <c r="S864" s="12"/>
      <c r="T864" s="12"/>
    </row>
    <row r="865" spans="1:20" s="1" customFormat="1" x14ac:dyDescent="0.4">
      <c r="A865" s="12"/>
      <c r="B865" s="12"/>
      <c r="C865" s="42"/>
      <c r="D865" s="12"/>
      <c r="E865" s="12"/>
      <c r="F865" s="12"/>
      <c r="G865" s="12"/>
      <c r="H865" s="12"/>
      <c r="I865" s="12"/>
      <c r="J865" s="12"/>
      <c r="K865" s="12"/>
      <c r="L865" s="12"/>
      <c r="M865" s="49"/>
      <c r="N865" s="49"/>
      <c r="O865" s="12"/>
      <c r="P865" s="12"/>
      <c r="Q865" s="12"/>
      <c r="R865" s="12"/>
      <c r="S865" s="12"/>
      <c r="T865" s="12"/>
    </row>
    <row r="866" spans="1:20" s="1" customFormat="1" x14ac:dyDescent="0.4">
      <c r="A866" s="12"/>
      <c r="B866" s="12"/>
      <c r="C866" s="42"/>
      <c r="D866" s="12"/>
      <c r="E866" s="12"/>
      <c r="F866" s="12"/>
      <c r="G866" s="12"/>
      <c r="H866" s="12"/>
      <c r="I866" s="12"/>
      <c r="J866" s="12"/>
      <c r="K866" s="12"/>
      <c r="L866" s="12"/>
      <c r="M866" s="49"/>
      <c r="N866" s="49"/>
      <c r="O866" s="12"/>
      <c r="P866" s="12"/>
      <c r="Q866" s="12"/>
      <c r="R866" s="12"/>
      <c r="S866" s="12"/>
      <c r="T866" s="12"/>
    </row>
    <row r="867" spans="1:20" s="1" customFormat="1" x14ac:dyDescent="0.4">
      <c r="A867" s="12"/>
      <c r="B867" s="12"/>
      <c r="C867" s="42"/>
      <c r="D867" s="12"/>
      <c r="E867" s="12"/>
      <c r="F867" s="12"/>
      <c r="G867" s="12"/>
      <c r="H867" s="12"/>
      <c r="I867" s="12"/>
      <c r="J867" s="12"/>
      <c r="K867" s="12"/>
      <c r="L867" s="12"/>
      <c r="M867" s="49"/>
      <c r="N867" s="49"/>
      <c r="O867" s="12"/>
      <c r="P867" s="12"/>
      <c r="Q867" s="12"/>
      <c r="R867" s="12"/>
      <c r="S867" s="12"/>
      <c r="T867" s="12"/>
    </row>
    <row r="868" spans="1:20" s="1" customFormat="1" x14ac:dyDescent="0.4">
      <c r="A868" s="12"/>
      <c r="B868" s="12"/>
      <c r="C868" s="42"/>
      <c r="D868" s="12"/>
      <c r="E868" s="12"/>
      <c r="F868" s="12"/>
      <c r="G868" s="12"/>
      <c r="H868" s="12"/>
      <c r="I868" s="12"/>
      <c r="J868" s="12"/>
      <c r="K868" s="12"/>
      <c r="L868" s="12"/>
      <c r="M868" s="49"/>
      <c r="N868" s="49"/>
      <c r="O868" s="12"/>
      <c r="P868" s="12"/>
      <c r="Q868" s="12"/>
      <c r="R868" s="12"/>
      <c r="S868" s="12"/>
      <c r="T868" s="12"/>
    </row>
    <row r="869" spans="1:20" s="1" customFormat="1" x14ac:dyDescent="0.4">
      <c r="A869" s="12"/>
      <c r="B869" s="12"/>
      <c r="C869" s="42"/>
      <c r="D869" s="12"/>
      <c r="E869" s="12"/>
      <c r="F869" s="12"/>
      <c r="G869" s="12"/>
      <c r="H869" s="12"/>
      <c r="I869" s="12"/>
      <c r="J869" s="12"/>
      <c r="K869" s="12"/>
      <c r="L869" s="12"/>
      <c r="M869" s="49"/>
      <c r="N869" s="49"/>
      <c r="O869" s="12"/>
      <c r="P869" s="12"/>
      <c r="Q869" s="12"/>
      <c r="R869" s="12"/>
      <c r="S869" s="12"/>
      <c r="T869" s="12"/>
    </row>
    <row r="870" spans="1:20" s="1" customFormat="1" x14ac:dyDescent="0.4">
      <c r="A870" s="12"/>
      <c r="B870" s="12"/>
      <c r="C870" s="42"/>
      <c r="D870" s="12"/>
      <c r="E870" s="12"/>
      <c r="F870" s="12"/>
      <c r="G870" s="12"/>
      <c r="H870" s="12"/>
      <c r="I870" s="12"/>
      <c r="J870" s="12"/>
      <c r="K870" s="12"/>
      <c r="L870" s="12"/>
      <c r="M870" s="49"/>
      <c r="N870" s="49"/>
      <c r="O870" s="12"/>
      <c r="P870" s="12"/>
      <c r="Q870" s="12"/>
      <c r="R870" s="12"/>
      <c r="S870" s="12"/>
      <c r="T870" s="12"/>
    </row>
    <row r="871" spans="1:20" s="1" customFormat="1" x14ac:dyDescent="0.4">
      <c r="A871" s="12"/>
      <c r="B871" s="12"/>
      <c r="C871" s="42"/>
      <c r="D871" s="12"/>
      <c r="E871" s="12"/>
      <c r="F871" s="12"/>
      <c r="G871" s="12"/>
      <c r="H871" s="12"/>
      <c r="I871" s="12"/>
      <c r="J871" s="12"/>
      <c r="K871" s="12"/>
      <c r="L871" s="12"/>
      <c r="M871" s="49"/>
      <c r="N871" s="49"/>
      <c r="O871" s="12"/>
      <c r="P871" s="12"/>
      <c r="Q871" s="12"/>
      <c r="R871" s="12"/>
      <c r="S871" s="12"/>
      <c r="T871" s="12"/>
    </row>
    <row r="872" spans="1:20" s="1" customFormat="1" x14ac:dyDescent="0.4">
      <c r="A872" s="12"/>
      <c r="B872" s="12"/>
      <c r="C872" s="42"/>
      <c r="D872" s="12"/>
      <c r="E872" s="12"/>
      <c r="F872" s="12"/>
      <c r="G872" s="12"/>
      <c r="H872" s="12"/>
      <c r="I872" s="12"/>
      <c r="J872" s="12"/>
      <c r="K872" s="12"/>
      <c r="L872" s="12"/>
      <c r="M872" s="49"/>
      <c r="N872" s="49"/>
      <c r="O872" s="12"/>
      <c r="P872" s="12"/>
      <c r="Q872" s="12"/>
      <c r="R872" s="12"/>
      <c r="S872" s="12"/>
      <c r="T872" s="12"/>
    </row>
    <row r="873" spans="1:20" s="1" customFormat="1" x14ac:dyDescent="0.4">
      <c r="A873" s="12"/>
      <c r="B873" s="12"/>
      <c r="C873" s="42"/>
      <c r="D873" s="12"/>
      <c r="E873" s="12"/>
      <c r="F873" s="12"/>
      <c r="G873" s="12"/>
      <c r="H873" s="12"/>
      <c r="I873" s="12"/>
      <c r="J873" s="12"/>
      <c r="K873" s="12"/>
      <c r="L873" s="12"/>
      <c r="M873" s="49"/>
      <c r="N873" s="49"/>
      <c r="O873" s="12"/>
      <c r="P873" s="12"/>
      <c r="Q873" s="12"/>
      <c r="R873" s="12"/>
      <c r="S873" s="12"/>
      <c r="T873" s="12"/>
    </row>
    <row r="874" spans="1:20" s="1" customFormat="1" x14ac:dyDescent="0.4">
      <c r="A874" s="12"/>
      <c r="B874" s="12"/>
      <c r="C874" s="42"/>
      <c r="D874" s="12"/>
      <c r="E874" s="12"/>
      <c r="F874" s="12"/>
      <c r="G874" s="12"/>
      <c r="H874" s="12"/>
      <c r="I874" s="12"/>
      <c r="J874" s="12"/>
      <c r="K874" s="12"/>
      <c r="L874" s="12"/>
      <c r="M874" s="49"/>
      <c r="N874" s="49"/>
      <c r="O874" s="12"/>
      <c r="P874" s="12"/>
      <c r="Q874" s="12"/>
      <c r="R874" s="12"/>
      <c r="S874" s="12"/>
      <c r="T874" s="12"/>
    </row>
    <row r="875" spans="1:20" s="1" customFormat="1" x14ac:dyDescent="0.4">
      <c r="A875" s="12"/>
      <c r="B875" s="12"/>
      <c r="C875" s="42"/>
      <c r="D875" s="12"/>
      <c r="E875" s="12"/>
      <c r="F875" s="12"/>
      <c r="G875" s="12"/>
      <c r="H875" s="12"/>
      <c r="I875" s="12"/>
      <c r="J875" s="12"/>
      <c r="K875" s="12"/>
      <c r="L875" s="12"/>
      <c r="M875" s="49"/>
      <c r="N875" s="49"/>
      <c r="O875" s="12"/>
      <c r="P875" s="12"/>
      <c r="Q875" s="12"/>
      <c r="R875" s="12"/>
      <c r="S875" s="12"/>
      <c r="T875" s="12"/>
    </row>
    <row r="876" spans="1:20" s="1" customFormat="1" x14ac:dyDescent="0.4">
      <c r="A876" s="12"/>
      <c r="B876" s="12"/>
      <c r="C876" s="42"/>
      <c r="D876" s="12"/>
      <c r="E876" s="12"/>
      <c r="F876" s="12"/>
      <c r="G876" s="12"/>
      <c r="H876" s="12"/>
      <c r="I876" s="12"/>
      <c r="J876" s="12"/>
      <c r="K876" s="12"/>
      <c r="L876" s="12"/>
      <c r="M876" s="49"/>
      <c r="N876" s="49"/>
      <c r="O876" s="12"/>
      <c r="P876" s="12"/>
      <c r="Q876" s="12"/>
      <c r="R876" s="12"/>
      <c r="S876" s="12"/>
      <c r="T876" s="12"/>
    </row>
    <row r="877" spans="1:20" s="1" customFormat="1" x14ac:dyDescent="0.4">
      <c r="A877" s="12"/>
      <c r="B877" s="12"/>
      <c r="C877" s="42"/>
      <c r="D877" s="12"/>
      <c r="E877" s="12"/>
      <c r="F877" s="12"/>
      <c r="G877" s="12"/>
      <c r="H877" s="12"/>
      <c r="I877" s="12"/>
      <c r="J877" s="12"/>
      <c r="K877" s="12"/>
      <c r="L877" s="12"/>
      <c r="M877" s="49"/>
      <c r="N877" s="49"/>
      <c r="O877" s="12"/>
      <c r="P877" s="12"/>
      <c r="Q877" s="12"/>
      <c r="R877" s="12"/>
      <c r="S877" s="12"/>
      <c r="T877" s="12"/>
    </row>
    <row r="878" spans="1:20" s="1" customFormat="1" x14ac:dyDescent="0.4">
      <c r="A878" s="12"/>
      <c r="B878" s="12"/>
      <c r="C878" s="42"/>
      <c r="D878" s="12"/>
      <c r="E878" s="12"/>
      <c r="F878" s="12"/>
      <c r="G878" s="12"/>
      <c r="H878" s="12"/>
      <c r="I878" s="12"/>
      <c r="J878" s="12"/>
      <c r="K878" s="12"/>
      <c r="L878" s="12"/>
      <c r="M878" s="49"/>
      <c r="N878" s="49"/>
      <c r="O878" s="12"/>
      <c r="P878" s="12"/>
      <c r="Q878" s="12"/>
      <c r="R878" s="12"/>
      <c r="S878" s="12"/>
      <c r="T878" s="12"/>
    </row>
    <row r="879" spans="1:20" s="1" customFormat="1" x14ac:dyDescent="0.4">
      <c r="A879" s="12"/>
      <c r="B879" s="12"/>
      <c r="C879" s="42"/>
      <c r="D879" s="12"/>
      <c r="E879" s="12"/>
      <c r="F879" s="12"/>
      <c r="G879" s="12"/>
      <c r="H879" s="12"/>
      <c r="I879" s="12"/>
      <c r="J879" s="12"/>
      <c r="K879" s="12"/>
      <c r="L879" s="12"/>
      <c r="M879" s="49"/>
      <c r="N879" s="49"/>
      <c r="O879" s="12"/>
      <c r="P879" s="12"/>
      <c r="Q879" s="12"/>
      <c r="R879" s="12"/>
      <c r="S879" s="12"/>
      <c r="T879" s="12"/>
    </row>
    <row r="880" spans="1:20" s="1" customFormat="1" x14ac:dyDescent="0.4">
      <c r="A880" s="12"/>
      <c r="B880" s="12"/>
      <c r="C880" s="42"/>
      <c r="D880" s="12"/>
      <c r="E880" s="12"/>
      <c r="F880" s="12"/>
      <c r="G880" s="12"/>
      <c r="H880" s="12"/>
      <c r="I880" s="12"/>
      <c r="J880" s="12"/>
      <c r="K880" s="12"/>
      <c r="L880" s="12"/>
      <c r="M880" s="49"/>
      <c r="N880" s="49"/>
      <c r="O880" s="12"/>
      <c r="P880" s="12"/>
      <c r="Q880" s="12"/>
      <c r="R880" s="12"/>
      <c r="S880" s="12"/>
      <c r="T880" s="12"/>
    </row>
    <row r="881" spans="1:20" s="1" customFormat="1" x14ac:dyDescent="0.4">
      <c r="A881" s="12"/>
      <c r="B881" s="12"/>
      <c r="C881" s="42"/>
      <c r="D881" s="12"/>
      <c r="E881" s="12"/>
      <c r="F881" s="12"/>
      <c r="G881" s="12"/>
      <c r="H881" s="12"/>
      <c r="I881" s="12"/>
      <c r="J881" s="12"/>
      <c r="K881" s="12"/>
      <c r="L881" s="12"/>
      <c r="M881" s="49"/>
      <c r="N881" s="49"/>
      <c r="O881" s="12"/>
      <c r="P881" s="12"/>
      <c r="Q881" s="12"/>
      <c r="R881" s="12"/>
      <c r="S881" s="12"/>
      <c r="T881" s="12"/>
    </row>
    <row r="882" spans="1:20" s="1" customFormat="1" x14ac:dyDescent="0.4">
      <c r="A882" s="12"/>
      <c r="B882" s="12"/>
      <c r="C882" s="42"/>
      <c r="D882" s="12"/>
      <c r="E882" s="12"/>
      <c r="F882" s="12"/>
      <c r="G882" s="12"/>
      <c r="H882" s="12"/>
      <c r="I882" s="12"/>
      <c r="J882" s="12"/>
      <c r="K882" s="12"/>
      <c r="L882" s="12"/>
      <c r="M882" s="49"/>
      <c r="N882" s="49"/>
      <c r="O882" s="12"/>
      <c r="P882" s="12"/>
      <c r="Q882" s="12"/>
      <c r="R882" s="12"/>
      <c r="S882" s="12"/>
      <c r="T882" s="12"/>
    </row>
    <row r="883" spans="1:20" s="1" customFormat="1" x14ac:dyDescent="0.4">
      <c r="A883" s="12"/>
      <c r="B883" s="12"/>
      <c r="C883" s="42"/>
      <c r="D883" s="12"/>
      <c r="E883" s="12"/>
      <c r="F883" s="12"/>
      <c r="G883" s="12"/>
      <c r="H883" s="12"/>
      <c r="I883" s="12"/>
      <c r="J883" s="12"/>
      <c r="K883" s="12"/>
      <c r="L883" s="12"/>
      <c r="M883" s="49"/>
      <c r="N883" s="49"/>
      <c r="O883" s="12"/>
      <c r="P883" s="12"/>
      <c r="Q883" s="12"/>
      <c r="R883" s="12"/>
      <c r="S883" s="12"/>
      <c r="T883" s="12"/>
    </row>
    <row r="884" spans="1:20" s="1" customFormat="1" x14ac:dyDescent="0.4">
      <c r="A884" s="12"/>
      <c r="B884" s="12"/>
      <c r="C884" s="42"/>
      <c r="D884" s="12"/>
      <c r="E884" s="12"/>
      <c r="F884" s="12"/>
      <c r="G884" s="12"/>
      <c r="H884" s="12"/>
      <c r="I884" s="12"/>
      <c r="J884" s="12"/>
      <c r="K884" s="12"/>
      <c r="L884" s="12"/>
      <c r="M884" s="49"/>
      <c r="N884" s="49"/>
      <c r="O884" s="12"/>
      <c r="P884" s="12"/>
      <c r="Q884" s="12"/>
      <c r="R884" s="12"/>
      <c r="S884" s="12"/>
      <c r="T884" s="12"/>
    </row>
    <row r="885" spans="1:20" s="1" customFormat="1" x14ac:dyDescent="0.4">
      <c r="A885" s="12"/>
      <c r="B885" s="12"/>
      <c r="C885" s="42"/>
      <c r="D885" s="12"/>
      <c r="E885" s="12"/>
      <c r="F885" s="12"/>
      <c r="G885" s="12"/>
      <c r="H885" s="12"/>
      <c r="I885" s="12"/>
      <c r="J885" s="12"/>
      <c r="K885" s="12"/>
      <c r="L885" s="12"/>
      <c r="M885" s="49"/>
      <c r="N885" s="49"/>
      <c r="O885" s="12"/>
      <c r="P885" s="12"/>
      <c r="Q885" s="12"/>
      <c r="R885" s="12"/>
      <c r="S885" s="12"/>
      <c r="T885" s="12"/>
    </row>
    <row r="886" spans="1:20" s="1" customFormat="1" x14ac:dyDescent="0.4">
      <c r="A886" s="12"/>
      <c r="B886" s="12"/>
      <c r="C886" s="42"/>
      <c r="D886" s="12"/>
      <c r="E886" s="12"/>
      <c r="F886" s="12"/>
      <c r="G886" s="12"/>
      <c r="H886" s="12"/>
      <c r="I886" s="12"/>
      <c r="J886" s="12"/>
      <c r="K886" s="12"/>
      <c r="L886" s="12"/>
      <c r="M886" s="49"/>
      <c r="N886" s="49"/>
      <c r="O886" s="12"/>
      <c r="P886" s="12"/>
      <c r="Q886" s="12"/>
      <c r="R886" s="12"/>
      <c r="S886" s="12"/>
      <c r="T886" s="12"/>
    </row>
    <row r="887" spans="1:20" s="1" customFormat="1" x14ac:dyDescent="0.4">
      <c r="A887" s="12"/>
      <c r="B887" s="12"/>
      <c r="C887" s="42"/>
      <c r="D887" s="12"/>
      <c r="E887" s="12"/>
      <c r="F887" s="12"/>
      <c r="G887" s="12"/>
      <c r="H887" s="12"/>
      <c r="I887" s="12"/>
      <c r="J887" s="12"/>
      <c r="K887" s="12"/>
      <c r="L887" s="12"/>
      <c r="M887" s="49"/>
      <c r="N887" s="49"/>
      <c r="O887" s="12"/>
      <c r="P887" s="12"/>
      <c r="Q887" s="12"/>
      <c r="R887" s="12"/>
      <c r="S887" s="12"/>
      <c r="T887" s="12"/>
    </row>
    <row r="888" spans="1:20" s="1" customFormat="1" x14ac:dyDescent="0.4">
      <c r="A888" s="12"/>
      <c r="B888" s="12"/>
      <c r="C888" s="42"/>
      <c r="D888" s="12"/>
      <c r="E888" s="12"/>
      <c r="F888" s="12"/>
      <c r="G888" s="12"/>
      <c r="H888" s="12"/>
      <c r="I888" s="12"/>
      <c r="J888" s="12"/>
      <c r="K888" s="12"/>
      <c r="L888" s="12"/>
      <c r="M888" s="49"/>
      <c r="N888" s="49"/>
      <c r="O888" s="12"/>
      <c r="P888" s="12"/>
      <c r="Q888" s="12"/>
      <c r="R888" s="12"/>
      <c r="S888" s="12"/>
      <c r="T888" s="12"/>
    </row>
    <row r="889" spans="1:20" s="1" customFormat="1" x14ac:dyDescent="0.4">
      <c r="A889" s="12"/>
      <c r="B889" s="12"/>
      <c r="C889" s="42"/>
      <c r="D889" s="12"/>
      <c r="E889" s="12"/>
      <c r="F889" s="12"/>
      <c r="G889" s="12"/>
      <c r="H889" s="12"/>
      <c r="I889" s="12"/>
      <c r="J889" s="12"/>
      <c r="K889" s="12"/>
      <c r="L889" s="12"/>
      <c r="M889" s="49"/>
      <c r="N889" s="49"/>
      <c r="O889" s="12"/>
      <c r="P889" s="12"/>
      <c r="Q889" s="12"/>
      <c r="R889" s="12"/>
      <c r="S889" s="12"/>
      <c r="T889" s="12"/>
    </row>
    <row r="890" spans="1:20" s="1" customFormat="1" x14ac:dyDescent="0.4">
      <c r="A890" s="12"/>
      <c r="B890" s="12"/>
      <c r="C890" s="42"/>
      <c r="D890" s="12"/>
      <c r="E890" s="12"/>
      <c r="F890" s="12"/>
      <c r="G890" s="12"/>
      <c r="H890" s="12"/>
      <c r="I890" s="12"/>
      <c r="J890" s="12"/>
      <c r="K890" s="12"/>
      <c r="L890" s="12"/>
      <c r="M890" s="49"/>
      <c r="N890" s="49"/>
      <c r="O890" s="12"/>
      <c r="P890" s="12"/>
      <c r="Q890" s="12"/>
      <c r="R890" s="12"/>
      <c r="S890" s="12"/>
      <c r="T890" s="12"/>
    </row>
    <row r="891" spans="1:20" s="1" customFormat="1" x14ac:dyDescent="0.4">
      <c r="A891" s="12"/>
      <c r="B891" s="12"/>
      <c r="C891" s="42"/>
      <c r="D891" s="12"/>
      <c r="E891" s="12"/>
      <c r="F891" s="12"/>
      <c r="G891" s="12"/>
      <c r="H891" s="12"/>
      <c r="I891" s="12"/>
      <c r="J891" s="12"/>
      <c r="K891" s="12"/>
      <c r="L891" s="12"/>
      <c r="M891" s="49"/>
      <c r="N891" s="49"/>
      <c r="O891" s="12"/>
      <c r="P891" s="12"/>
      <c r="Q891" s="12"/>
      <c r="R891" s="12"/>
      <c r="S891" s="12"/>
      <c r="T891" s="12"/>
    </row>
    <row r="892" spans="1:20" s="1" customFormat="1" x14ac:dyDescent="0.4">
      <c r="A892" s="12"/>
      <c r="B892" s="12"/>
      <c r="C892" s="42"/>
      <c r="D892" s="12"/>
      <c r="E892" s="12"/>
      <c r="F892" s="12"/>
      <c r="G892" s="12"/>
      <c r="H892" s="12"/>
      <c r="I892" s="12"/>
      <c r="J892" s="12"/>
      <c r="K892" s="12"/>
      <c r="L892" s="12"/>
      <c r="M892" s="49"/>
      <c r="N892" s="49"/>
      <c r="O892" s="12"/>
      <c r="P892" s="12"/>
      <c r="Q892" s="12"/>
      <c r="R892" s="12"/>
      <c r="S892" s="12"/>
      <c r="T892" s="12"/>
    </row>
    <row r="893" spans="1:20" s="1" customFormat="1" x14ac:dyDescent="0.4">
      <c r="A893" s="12"/>
      <c r="B893" s="12"/>
      <c r="C893" s="42"/>
      <c r="D893" s="12"/>
      <c r="E893" s="12"/>
      <c r="F893" s="12"/>
      <c r="G893" s="12"/>
      <c r="H893" s="12"/>
      <c r="I893" s="12"/>
      <c r="J893" s="12"/>
      <c r="K893" s="12"/>
      <c r="L893" s="12"/>
      <c r="M893" s="49"/>
      <c r="N893" s="49"/>
      <c r="O893" s="12"/>
      <c r="P893" s="12"/>
      <c r="Q893" s="12"/>
      <c r="R893" s="12"/>
      <c r="S893" s="12"/>
      <c r="T893" s="12"/>
    </row>
    <row r="894" spans="1:20" s="1" customFormat="1" x14ac:dyDescent="0.4">
      <c r="A894" s="12"/>
      <c r="B894" s="12"/>
      <c r="C894" s="42"/>
      <c r="D894" s="12"/>
      <c r="E894" s="12"/>
      <c r="F894" s="12"/>
      <c r="G894" s="12"/>
      <c r="H894" s="12"/>
      <c r="I894" s="12"/>
      <c r="J894" s="12"/>
      <c r="K894" s="12"/>
      <c r="L894" s="12"/>
      <c r="M894" s="49"/>
      <c r="N894" s="49"/>
      <c r="O894" s="12"/>
      <c r="P894" s="12"/>
      <c r="Q894" s="12"/>
      <c r="R894" s="12"/>
      <c r="S894" s="12"/>
      <c r="T894" s="12"/>
    </row>
    <row r="895" spans="1:20" s="1" customFormat="1" x14ac:dyDescent="0.4">
      <c r="A895" s="12"/>
      <c r="B895" s="12"/>
      <c r="C895" s="42"/>
      <c r="D895" s="12"/>
      <c r="E895" s="12"/>
      <c r="F895" s="12"/>
      <c r="G895" s="12"/>
      <c r="H895" s="12"/>
      <c r="I895" s="12"/>
      <c r="J895" s="12"/>
      <c r="K895" s="12"/>
      <c r="L895" s="12"/>
      <c r="M895" s="49"/>
      <c r="N895" s="49"/>
      <c r="O895" s="12"/>
      <c r="P895" s="12"/>
      <c r="Q895" s="12"/>
      <c r="R895" s="12"/>
      <c r="S895" s="12"/>
      <c r="T895" s="12"/>
    </row>
    <row r="896" spans="1:20" s="1" customFormat="1" x14ac:dyDescent="0.4">
      <c r="A896" s="12"/>
      <c r="B896" s="12"/>
      <c r="C896" s="42"/>
      <c r="D896" s="12"/>
      <c r="E896" s="12"/>
      <c r="F896" s="12"/>
      <c r="G896" s="12"/>
      <c r="H896" s="12"/>
      <c r="I896" s="12"/>
      <c r="J896" s="12"/>
      <c r="K896" s="12"/>
      <c r="L896" s="12"/>
      <c r="M896" s="49"/>
      <c r="N896" s="49"/>
      <c r="O896" s="12"/>
      <c r="P896" s="12"/>
      <c r="Q896" s="12"/>
      <c r="R896" s="12"/>
      <c r="S896" s="12"/>
      <c r="T896" s="12"/>
    </row>
    <row r="897" spans="1:20" s="1" customFormat="1" x14ac:dyDescent="0.4">
      <c r="A897" s="12"/>
      <c r="B897" s="12"/>
      <c r="C897" s="42"/>
      <c r="D897" s="12"/>
      <c r="E897" s="12"/>
      <c r="F897" s="12"/>
      <c r="G897" s="12"/>
      <c r="H897" s="12"/>
      <c r="I897" s="12"/>
      <c r="J897" s="12"/>
      <c r="K897" s="12"/>
      <c r="L897" s="12"/>
      <c r="M897" s="49"/>
      <c r="N897" s="49"/>
      <c r="O897" s="12"/>
      <c r="P897" s="12"/>
      <c r="Q897" s="12"/>
      <c r="R897" s="12"/>
      <c r="S897" s="12"/>
      <c r="T897" s="12"/>
    </row>
    <row r="898" spans="1:20" s="1" customFormat="1" x14ac:dyDescent="0.4">
      <c r="A898" s="12"/>
      <c r="B898" s="12"/>
      <c r="C898" s="42"/>
      <c r="D898" s="12"/>
      <c r="E898" s="12"/>
      <c r="F898" s="12"/>
      <c r="G898" s="12"/>
      <c r="H898" s="12"/>
      <c r="I898" s="12"/>
      <c r="J898" s="12"/>
      <c r="K898" s="12"/>
      <c r="L898" s="12"/>
      <c r="M898" s="49"/>
      <c r="N898" s="49"/>
      <c r="O898" s="12"/>
      <c r="P898" s="12"/>
      <c r="Q898" s="12"/>
      <c r="R898" s="12"/>
      <c r="S898" s="12"/>
      <c r="T898" s="12"/>
    </row>
    <row r="899" spans="1:20" s="1" customFormat="1" x14ac:dyDescent="0.4">
      <c r="A899" s="12"/>
      <c r="B899" s="12"/>
      <c r="C899" s="42"/>
      <c r="D899" s="12"/>
      <c r="E899" s="12"/>
      <c r="F899" s="12"/>
      <c r="G899" s="12"/>
      <c r="H899" s="12"/>
      <c r="I899" s="12"/>
      <c r="J899" s="12"/>
      <c r="K899" s="12"/>
      <c r="L899" s="12"/>
      <c r="M899" s="49"/>
      <c r="N899" s="49"/>
      <c r="O899" s="12"/>
      <c r="P899" s="12"/>
      <c r="Q899" s="12"/>
      <c r="R899" s="12"/>
      <c r="S899" s="12"/>
      <c r="T899" s="12"/>
    </row>
    <row r="900" spans="1:20" s="1" customFormat="1" x14ac:dyDescent="0.4">
      <c r="A900" s="12"/>
      <c r="B900" s="12"/>
      <c r="C900" s="42"/>
      <c r="D900" s="12"/>
      <c r="E900" s="12"/>
      <c r="F900" s="12"/>
      <c r="G900" s="12"/>
      <c r="H900" s="12"/>
      <c r="I900" s="12"/>
      <c r="J900" s="12"/>
      <c r="K900" s="12"/>
      <c r="L900" s="12"/>
      <c r="M900" s="49"/>
      <c r="N900" s="49"/>
      <c r="O900" s="12"/>
      <c r="P900" s="12"/>
      <c r="Q900" s="12"/>
      <c r="R900" s="12"/>
      <c r="S900" s="12"/>
      <c r="T900" s="12"/>
    </row>
    <row r="901" spans="1:20" s="1" customFormat="1" x14ac:dyDescent="0.4">
      <c r="A901" s="12"/>
      <c r="B901" s="12"/>
      <c r="C901" s="42"/>
      <c r="D901" s="12"/>
      <c r="E901" s="12"/>
      <c r="F901" s="12"/>
      <c r="G901" s="12"/>
      <c r="H901" s="12"/>
      <c r="I901" s="12"/>
      <c r="J901" s="12"/>
      <c r="K901" s="12"/>
      <c r="L901" s="12"/>
      <c r="M901" s="49"/>
      <c r="N901" s="49"/>
      <c r="O901" s="12"/>
      <c r="P901" s="12"/>
      <c r="Q901" s="12"/>
      <c r="R901" s="12"/>
      <c r="S901" s="12"/>
      <c r="T901" s="12"/>
    </row>
    <row r="902" spans="1:20" s="1" customFormat="1" x14ac:dyDescent="0.4">
      <c r="A902" s="12"/>
      <c r="B902" s="12"/>
      <c r="C902" s="42"/>
      <c r="D902" s="12"/>
      <c r="E902" s="12"/>
      <c r="F902" s="12"/>
      <c r="G902" s="12"/>
      <c r="H902" s="12"/>
      <c r="I902" s="12"/>
      <c r="J902" s="12"/>
      <c r="K902" s="12"/>
      <c r="L902" s="12"/>
      <c r="M902" s="49"/>
      <c r="N902" s="49"/>
      <c r="O902" s="12"/>
      <c r="P902" s="12"/>
      <c r="Q902" s="12"/>
      <c r="R902" s="12"/>
      <c r="S902" s="12"/>
      <c r="T902" s="12"/>
    </row>
    <row r="903" spans="1:20" s="1" customFormat="1" x14ac:dyDescent="0.4">
      <c r="A903" s="12"/>
      <c r="B903" s="12"/>
      <c r="C903" s="42"/>
      <c r="D903" s="12"/>
      <c r="E903" s="12"/>
      <c r="F903" s="12"/>
      <c r="G903" s="12"/>
      <c r="H903" s="12"/>
      <c r="I903" s="12"/>
      <c r="J903" s="12"/>
      <c r="K903" s="12"/>
      <c r="L903" s="12"/>
      <c r="M903" s="49"/>
      <c r="N903" s="49"/>
      <c r="O903" s="12"/>
      <c r="P903" s="12"/>
      <c r="Q903" s="12"/>
      <c r="R903" s="12"/>
      <c r="S903" s="12"/>
      <c r="T903" s="12"/>
    </row>
    <row r="904" spans="1:20" s="1" customFormat="1" x14ac:dyDescent="0.4">
      <c r="A904" s="12"/>
      <c r="B904" s="12"/>
      <c r="C904" s="42"/>
      <c r="D904" s="12"/>
      <c r="E904" s="12"/>
      <c r="F904" s="12"/>
      <c r="G904" s="12"/>
      <c r="H904" s="12"/>
      <c r="I904" s="12"/>
      <c r="J904" s="12"/>
      <c r="K904" s="12"/>
      <c r="L904" s="12"/>
      <c r="M904" s="49"/>
      <c r="N904" s="49"/>
      <c r="O904" s="12"/>
      <c r="P904" s="12"/>
      <c r="Q904" s="12"/>
      <c r="R904" s="12"/>
      <c r="S904" s="12"/>
      <c r="T904" s="12"/>
    </row>
    <row r="905" spans="1:20" s="1" customFormat="1" x14ac:dyDescent="0.4">
      <c r="A905" s="12"/>
      <c r="B905" s="12"/>
      <c r="C905" s="42"/>
      <c r="D905" s="12"/>
      <c r="E905" s="12"/>
      <c r="F905" s="12"/>
      <c r="G905" s="12"/>
      <c r="H905" s="12"/>
      <c r="I905" s="12"/>
      <c r="J905" s="12"/>
      <c r="K905" s="12"/>
      <c r="L905" s="12"/>
      <c r="M905" s="49"/>
      <c r="N905" s="49"/>
      <c r="O905" s="12"/>
      <c r="P905" s="12"/>
      <c r="Q905" s="12"/>
      <c r="R905" s="12"/>
      <c r="S905" s="12"/>
      <c r="T905" s="12"/>
    </row>
    <row r="906" spans="1:20" s="1" customFormat="1" x14ac:dyDescent="0.4">
      <c r="A906" s="12"/>
      <c r="B906" s="12"/>
      <c r="C906" s="42"/>
      <c r="D906" s="12"/>
      <c r="E906" s="12"/>
      <c r="F906" s="12"/>
      <c r="G906" s="12"/>
      <c r="H906" s="12"/>
      <c r="I906" s="12"/>
      <c r="J906" s="12"/>
      <c r="K906" s="12"/>
      <c r="L906" s="12"/>
      <c r="M906" s="49"/>
      <c r="N906" s="49"/>
      <c r="O906" s="12"/>
      <c r="P906" s="12"/>
      <c r="Q906" s="12"/>
      <c r="R906" s="12"/>
      <c r="S906" s="12"/>
      <c r="T906" s="12"/>
    </row>
    <row r="907" spans="1:20" s="1" customFormat="1" x14ac:dyDescent="0.4">
      <c r="A907" s="12"/>
      <c r="B907" s="12"/>
      <c r="C907" s="42"/>
      <c r="D907" s="12"/>
      <c r="E907" s="12"/>
      <c r="F907" s="12"/>
      <c r="G907" s="12"/>
      <c r="H907" s="12"/>
      <c r="I907" s="12"/>
      <c r="J907" s="12"/>
      <c r="K907" s="12"/>
      <c r="L907" s="12"/>
      <c r="M907" s="49"/>
      <c r="N907" s="49"/>
      <c r="O907" s="12"/>
      <c r="P907" s="12"/>
      <c r="Q907" s="12"/>
      <c r="R907" s="12"/>
      <c r="S907" s="12"/>
      <c r="T907" s="12"/>
    </row>
    <row r="908" spans="1:20" s="1" customFormat="1" x14ac:dyDescent="0.4">
      <c r="A908" s="12"/>
      <c r="B908" s="12"/>
      <c r="C908" s="42"/>
      <c r="D908" s="12"/>
      <c r="E908" s="12"/>
      <c r="F908" s="12"/>
      <c r="G908" s="12"/>
      <c r="H908" s="12"/>
      <c r="I908" s="12"/>
      <c r="J908" s="12"/>
      <c r="K908" s="12"/>
      <c r="L908" s="12"/>
      <c r="M908" s="49"/>
      <c r="N908" s="49"/>
      <c r="O908" s="12"/>
      <c r="P908" s="12"/>
      <c r="Q908" s="12"/>
      <c r="R908" s="12"/>
      <c r="S908" s="12"/>
      <c r="T908" s="12"/>
    </row>
    <row r="909" spans="1:20" s="1" customFormat="1" x14ac:dyDescent="0.4">
      <c r="A909" s="12"/>
      <c r="B909" s="12"/>
      <c r="C909" s="42"/>
      <c r="D909" s="12"/>
      <c r="E909" s="12"/>
      <c r="F909" s="12"/>
      <c r="G909" s="12"/>
      <c r="H909" s="12"/>
      <c r="I909" s="12"/>
      <c r="J909" s="12"/>
      <c r="K909" s="12"/>
      <c r="L909" s="12"/>
      <c r="M909" s="49"/>
      <c r="N909" s="49"/>
      <c r="O909" s="12"/>
      <c r="P909" s="12"/>
      <c r="Q909" s="12"/>
      <c r="R909" s="12"/>
      <c r="S909" s="12"/>
      <c r="T909" s="12"/>
    </row>
    <row r="910" spans="1:20" s="1" customFormat="1" x14ac:dyDescent="0.4">
      <c r="A910" s="12"/>
      <c r="B910" s="12"/>
      <c r="C910" s="42"/>
      <c r="D910" s="12"/>
      <c r="E910" s="12"/>
      <c r="F910" s="12"/>
      <c r="G910" s="12"/>
      <c r="H910" s="12"/>
      <c r="I910" s="12"/>
      <c r="J910" s="12"/>
      <c r="K910" s="12"/>
      <c r="L910" s="12"/>
      <c r="M910" s="49"/>
      <c r="N910" s="49"/>
      <c r="O910" s="12"/>
      <c r="P910" s="12"/>
      <c r="Q910" s="12"/>
      <c r="R910" s="12"/>
      <c r="S910" s="12"/>
      <c r="T910" s="12"/>
    </row>
    <row r="911" spans="1:20" s="1" customFormat="1" x14ac:dyDescent="0.4">
      <c r="A911" s="12"/>
      <c r="B911" s="12"/>
      <c r="C911" s="42"/>
      <c r="D911" s="12"/>
      <c r="E911" s="12"/>
      <c r="F911" s="12"/>
      <c r="G911" s="12"/>
      <c r="H911" s="12"/>
      <c r="I911" s="12"/>
      <c r="J911" s="12"/>
      <c r="K911" s="12"/>
      <c r="L911" s="12"/>
      <c r="M911" s="49"/>
      <c r="N911" s="49"/>
      <c r="O911" s="12"/>
      <c r="P911" s="12"/>
      <c r="Q911" s="12"/>
      <c r="R911" s="12"/>
      <c r="S911" s="12"/>
      <c r="T911" s="12"/>
    </row>
    <row r="912" spans="1:20" s="1" customFormat="1" x14ac:dyDescent="0.4">
      <c r="A912" s="12"/>
      <c r="B912" s="12"/>
      <c r="C912" s="42"/>
      <c r="D912" s="12"/>
      <c r="E912" s="12"/>
      <c r="F912" s="12"/>
      <c r="G912" s="12"/>
      <c r="H912" s="12"/>
      <c r="I912" s="12"/>
      <c r="J912" s="12"/>
      <c r="K912" s="12"/>
      <c r="L912" s="12"/>
      <c r="M912" s="49"/>
      <c r="N912" s="49"/>
      <c r="O912" s="12"/>
      <c r="P912" s="12"/>
      <c r="Q912" s="12"/>
      <c r="R912" s="12"/>
      <c r="S912" s="12"/>
      <c r="T912" s="12"/>
    </row>
    <row r="913" spans="1:20" s="1" customFormat="1" x14ac:dyDescent="0.4">
      <c r="A913" s="12"/>
      <c r="B913" s="12"/>
      <c r="C913" s="42"/>
      <c r="D913" s="12"/>
      <c r="E913" s="12"/>
      <c r="F913" s="12"/>
      <c r="G913" s="12"/>
      <c r="H913" s="12"/>
      <c r="I913" s="12"/>
      <c r="J913" s="12"/>
      <c r="K913" s="12"/>
      <c r="L913" s="12"/>
      <c r="M913" s="49"/>
      <c r="N913" s="49"/>
      <c r="O913" s="12"/>
      <c r="P913" s="12"/>
      <c r="Q913" s="12"/>
      <c r="R913" s="12"/>
      <c r="S913" s="12"/>
      <c r="T913" s="12"/>
    </row>
    <row r="914" spans="1:20" s="1" customFormat="1" x14ac:dyDescent="0.4">
      <c r="A914" s="12"/>
      <c r="B914" s="12"/>
      <c r="C914" s="42"/>
      <c r="D914" s="12"/>
      <c r="E914" s="12"/>
      <c r="F914" s="12"/>
      <c r="G914" s="12"/>
      <c r="H914" s="12"/>
      <c r="I914" s="12"/>
      <c r="J914" s="12"/>
      <c r="K914" s="12"/>
      <c r="L914" s="12"/>
      <c r="M914" s="49"/>
      <c r="N914" s="49"/>
      <c r="O914" s="12"/>
      <c r="P914" s="12"/>
      <c r="Q914" s="12"/>
      <c r="R914" s="12"/>
      <c r="S914" s="12"/>
      <c r="T914" s="12"/>
    </row>
    <row r="915" spans="1:20" s="1" customFormat="1" x14ac:dyDescent="0.4">
      <c r="A915" s="12"/>
      <c r="B915" s="12"/>
      <c r="C915" s="42"/>
      <c r="D915" s="12"/>
      <c r="E915" s="12"/>
      <c r="F915" s="12"/>
      <c r="G915" s="12"/>
      <c r="H915" s="12"/>
      <c r="I915" s="12"/>
      <c r="J915" s="12"/>
      <c r="K915" s="12"/>
      <c r="L915" s="12"/>
      <c r="M915" s="49"/>
      <c r="N915" s="49"/>
      <c r="O915" s="12"/>
      <c r="P915" s="12"/>
      <c r="Q915" s="12"/>
      <c r="R915" s="12"/>
      <c r="S915" s="12"/>
      <c r="T915" s="12"/>
    </row>
    <row r="916" spans="1:20" s="1" customFormat="1" x14ac:dyDescent="0.4">
      <c r="A916" s="12"/>
      <c r="B916" s="12"/>
      <c r="C916" s="42"/>
      <c r="D916" s="12"/>
      <c r="E916" s="12"/>
      <c r="F916" s="12"/>
      <c r="G916" s="12"/>
      <c r="H916" s="12"/>
      <c r="I916" s="12"/>
      <c r="J916" s="12"/>
      <c r="K916" s="12"/>
      <c r="L916" s="12"/>
      <c r="M916" s="49"/>
      <c r="N916" s="49"/>
      <c r="O916" s="12"/>
      <c r="P916" s="12"/>
      <c r="Q916" s="12"/>
      <c r="R916" s="12"/>
      <c r="S916" s="12"/>
      <c r="T916" s="12"/>
    </row>
    <row r="917" spans="1:20" s="1" customFormat="1" x14ac:dyDescent="0.4">
      <c r="A917" s="12"/>
      <c r="B917" s="12"/>
      <c r="C917" s="42"/>
      <c r="D917" s="12"/>
      <c r="E917" s="12"/>
      <c r="F917" s="12"/>
      <c r="G917" s="12"/>
      <c r="H917" s="12"/>
      <c r="I917" s="12"/>
      <c r="J917" s="12"/>
      <c r="K917" s="12"/>
      <c r="L917" s="12"/>
      <c r="M917" s="49"/>
      <c r="N917" s="49"/>
      <c r="O917" s="12"/>
      <c r="P917" s="12"/>
      <c r="Q917" s="12"/>
      <c r="R917" s="12"/>
      <c r="S917" s="12"/>
      <c r="T917" s="12"/>
    </row>
    <row r="918" spans="1:20" s="1" customFormat="1" x14ac:dyDescent="0.4">
      <c r="A918" s="12"/>
      <c r="B918" s="12"/>
      <c r="C918" s="42"/>
      <c r="D918" s="12"/>
      <c r="E918" s="12"/>
      <c r="F918" s="12"/>
      <c r="G918" s="12"/>
      <c r="H918" s="12"/>
      <c r="I918" s="12"/>
      <c r="J918" s="12"/>
      <c r="K918" s="12"/>
      <c r="L918" s="12"/>
      <c r="M918" s="49"/>
      <c r="N918" s="49"/>
      <c r="O918" s="12"/>
      <c r="P918" s="12"/>
      <c r="Q918" s="12"/>
      <c r="R918" s="12"/>
      <c r="S918" s="12"/>
      <c r="T918" s="12"/>
    </row>
    <row r="919" spans="1:20" s="1" customFormat="1" x14ac:dyDescent="0.4">
      <c r="A919" s="12"/>
      <c r="B919" s="12"/>
      <c r="C919" s="42"/>
      <c r="D919" s="12"/>
      <c r="E919" s="12"/>
      <c r="F919" s="12"/>
      <c r="G919" s="12"/>
      <c r="H919" s="12"/>
      <c r="I919" s="12"/>
      <c r="J919" s="12"/>
      <c r="K919" s="12"/>
      <c r="L919" s="12"/>
      <c r="M919" s="49"/>
      <c r="N919" s="49"/>
      <c r="O919" s="12"/>
      <c r="P919" s="12"/>
      <c r="Q919" s="12"/>
      <c r="R919" s="12"/>
      <c r="S919" s="12"/>
      <c r="T919" s="12"/>
    </row>
    <row r="920" spans="1:20" s="1" customFormat="1" x14ac:dyDescent="0.4">
      <c r="A920" s="12"/>
      <c r="B920" s="12"/>
      <c r="C920" s="42"/>
      <c r="D920" s="12"/>
      <c r="E920" s="12"/>
      <c r="F920" s="12"/>
      <c r="G920" s="12"/>
      <c r="H920" s="12"/>
      <c r="I920" s="12"/>
      <c r="J920" s="12"/>
      <c r="K920" s="12"/>
      <c r="L920" s="12"/>
      <c r="M920" s="49"/>
      <c r="N920" s="49"/>
      <c r="O920" s="12"/>
      <c r="P920" s="12"/>
      <c r="Q920" s="12"/>
      <c r="R920" s="12"/>
      <c r="S920" s="12"/>
      <c r="T920" s="12"/>
    </row>
    <row r="921" spans="1:20" s="1" customFormat="1" x14ac:dyDescent="0.4">
      <c r="A921" s="12"/>
      <c r="B921" s="12"/>
      <c r="C921" s="42"/>
      <c r="D921" s="12"/>
      <c r="E921" s="12"/>
      <c r="F921" s="12"/>
      <c r="G921" s="12"/>
      <c r="H921" s="12"/>
      <c r="I921" s="12"/>
      <c r="J921" s="12"/>
      <c r="K921" s="12"/>
      <c r="L921" s="12"/>
      <c r="M921" s="49"/>
      <c r="N921" s="49"/>
      <c r="O921" s="12"/>
      <c r="P921" s="12"/>
      <c r="Q921" s="12"/>
      <c r="R921" s="12"/>
      <c r="S921" s="12"/>
      <c r="T921" s="12"/>
    </row>
    <row r="922" spans="1:20" s="1" customFormat="1" x14ac:dyDescent="0.4">
      <c r="A922" s="12"/>
      <c r="B922" s="12"/>
      <c r="C922" s="42"/>
      <c r="D922" s="12"/>
      <c r="E922" s="12"/>
      <c r="F922" s="12"/>
      <c r="G922" s="12"/>
      <c r="H922" s="12"/>
      <c r="I922" s="12"/>
      <c r="J922" s="12"/>
      <c r="K922" s="12"/>
      <c r="L922" s="12"/>
      <c r="M922" s="49"/>
      <c r="N922" s="49"/>
      <c r="O922" s="12"/>
      <c r="P922" s="12"/>
      <c r="Q922" s="12"/>
      <c r="R922" s="12"/>
      <c r="S922" s="12"/>
      <c r="T922" s="12"/>
    </row>
    <row r="923" spans="1:20" s="1" customFormat="1" x14ac:dyDescent="0.4">
      <c r="A923" s="12"/>
      <c r="B923" s="12"/>
      <c r="C923" s="42"/>
      <c r="D923" s="12"/>
      <c r="E923" s="12"/>
      <c r="F923" s="12"/>
      <c r="G923" s="12"/>
      <c r="H923" s="12"/>
      <c r="I923" s="12"/>
      <c r="J923" s="12"/>
      <c r="K923" s="12"/>
      <c r="L923" s="12"/>
      <c r="M923" s="49"/>
      <c r="N923" s="49"/>
      <c r="O923" s="12"/>
      <c r="P923" s="12"/>
      <c r="Q923" s="12"/>
      <c r="R923" s="12"/>
      <c r="S923" s="12"/>
      <c r="T923" s="12"/>
    </row>
    <row r="924" spans="1:20" s="1" customFormat="1" x14ac:dyDescent="0.4">
      <c r="A924" s="12"/>
      <c r="B924" s="12"/>
      <c r="C924" s="42"/>
      <c r="D924" s="12"/>
      <c r="E924" s="12"/>
      <c r="F924" s="12"/>
      <c r="G924" s="12"/>
      <c r="H924" s="12"/>
      <c r="I924" s="12"/>
      <c r="J924" s="12"/>
      <c r="K924" s="12"/>
      <c r="L924" s="12"/>
      <c r="M924" s="49"/>
      <c r="N924" s="49"/>
      <c r="O924" s="12"/>
      <c r="P924" s="12"/>
      <c r="Q924" s="12"/>
      <c r="R924" s="12"/>
      <c r="S924" s="12"/>
      <c r="T924" s="12"/>
    </row>
    <row r="925" spans="1:20" s="1" customFormat="1" x14ac:dyDescent="0.4">
      <c r="A925" s="12"/>
      <c r="B925" s="12"/>
      <c r="C925" s="42"/>
      <c r="D925" s="12"/>
      <c r="E925" s="12"/>
      <c r="F925" s="12"/>
      <c r="G925" s="12"/>
      <c r="H925" s="12"/>
      <c r="I925" s="12"/>
      <c r="J925" s="12"/>
      <c r="K925" s="12"/>
      <c r="L925" s="12"/>
      <c r="M925" s="49"/>
      <c r="N925" s="49"/>
      <c r="O925" s="12"/>
      <c r="P925" s="12"/>
      <c r="Q925" s="12"/>
      <c r="R925" s="12"/>
      <c r="S925" s="12"/>
      <c r="T925" s="12"/>
    </row>
    <row r="926" spans="1:20" s="1" customFormat="1" x14ac:dyDescent="0.4">
      <c r="A926" s="12"/>
      <c r="B926" s="12"/>
      <c r="C926" s="42"/>
      <c r="D926" s="12"/>
      <c r="E926" s="12"/>
      <c r="F926" s="12"/>
      <c r="G926" s="12"/>
      <c r="H926" s="12"/>
      <c r="I926" s="12"/>
      <c r="J926" s="12"/>
      <c r="K926" s="12"/>
      <c r="L926" s="12"/>
      <c r="M926" s="49"/>
      <c r="N926" s="49"/>
      <c r="O926" s="12"/>
      <c r="P926" s="12"/>
      <c r="Q926" s="12"/>
      <c r="R926" s="12"/>
      <c r="S926" s="12"/>
      <c r="T926" s="12"/>
    </row>
    <row r="927" spans="1:20" s="1" customFormat="1" x14ac:dyDescent="0.4">
      <c r="A927" s="12"/>
      <c r="B927" s="12"/>
      <c r="C927" s="42"/>
      <c r="D927" s="12"/>
      <c r="E927" s="12"/>
      <c r="F927" s="12"/>
      <c r="G927" s="12"/>
      <c r="H927" s="12"/>
      <c r="I927" s="12"/>
      <c r="J927" s="12"/>
      <c r="K927" s="12"/>
      <c r="L927" s="12"/>
      <c r="M927" s="49"/>
      <c r="N927" s="49"/>
      <c r="O927" s="12"/>
      <c r="P927" s="12"/>
      <c r="Q927" s="12"/>
      <c r="R927" s="12"/>
      <c r="S927" s="12"/>
      <c r="T927" s="12"/>
    </row>
    <row r="928" spans="1:20" s="1" customFormat="1" x14ac:dyDescent="0.4">
      <c r="A928" s="12"/>
      <c r="B928" s="12"/>
      <c r="C928" s="42"/>
      <c r="D928" s="12"/>
      <c r="E928" s="12"/>
      <c r="F928" s="12"/>
      <c r="G928" s="12"/>
      <c r="H928" s="12"/>
      <c r="I928" s="12"/>
      <c r="J928" s="12"/>
      <c r="K928" s="12"/>
      <c r="L928" s="12"/>
      <c r="M928" s="49"/>
      <c r="N928" s="49"/>
      <c r="O928" s="12"/>
      <c r="P928" s="12"/>
      <c r="Q928" s="12"/>
      <c r="R928" s="12"/>
      <c r="S928" s="12"/>
      <c r="T928" s="12"/>
    </row>
    <row r="929" spans="1:20" s="1" customFormat="1" x14ac:dyDescent="0.4">
      <c r="A929" s="12"/>
      <c r="B929" s="12"/>
      <c r="C929" s="42"/>
      <c r="D929" s="12"/>
      <c r="E929" s="12"/>
      <c r="F929" s="12"/>
      <c r="G929" s="12"/>
      <c r="H929" s="12"/>
      <c r="I929" s="12"/>
      <c r="J929" s="12"/>
      <c r="K929" s="12"/>
      <c r="L929" s="12"/>
      <c r="M929" s="49"/>
      <c r="N929" s="49"/>
      <c r="O929" s="12"/>
      <c r="P929" s="12"/>
      <c r="Q929" s="12"/>
      <c r="R929" s="12"/>
      <c r="S929" s="12"/>
      <c r="T929" s="12"/>
    </row>
    <row r="930" spans="1:20" s="1" customFormat="1" x14ac:dyDescent="0.4">
      <c r="A930" s="12"/>
      <c r="B930" s="12"/>
      <c r="C930" s="42"/>
      <c r="D930" s="12"/>
      <c r="E930" s="12"/>
      <c r="F930" s="12"/>
      <c r="G930" s="12"/>
      <c r="H930" s="12"/>
      <c r="I930" s="12"/>
      <c r="J930" s="12"/>
      <c r="K930" s="12"/>
      <c r="L930" s="12"/>
      <c r="M930" s="49"/>
      <c r="N930" s="49"/>
      <c r="O930" s="12"/>
      <c r="P930" s="12"/>
      <c r="Q930" s="12"/>
      <c r="R930" s="12"/>
      <c r="S930" s="12"/>
      <c r="T930" s="12"/>
    </row>
    <row r="931" spans="1:20" s="1" customFormat="1" x14ac:dyDescent="0.4">
      <c r="A931" s="12"/>
      <c r="B931" s="12"/>
      <c r="C931" s="42"/>
      <c r="D931" s="12"/>
      <c r="E931" s="12"/>
      <c r="F931" s="12"/>
      <c r="G931" s="12"/>
      <c r="H931" s="12"/>
      <c r="I931" s="12"/>
      <c r="J931" s="12"/>
      <c r="K931" s="12"/>
      <c r="L931" s="12"/>
      <c r="M931" s="49"/>
      <c r="N931" s="49"/>
      <c r="O931" s="12"/>
      <c r="P931" s="12"/>
      <c r="Q931" s="12"/>
      <c r="R931" s="12"/>
      <c r="S931" s="12"/>
      <c r="T931" s="12"/>
    </row>
    <row r="932" spans="1:20" s="1" customFormat="1" x14ac:dyDescent="0.4">
      <c r="A932" s="12"/>
      <c r="B932" s="12"/>
      <c r="C932" s="42"/>
      <c r="D932" s="12"/>
      <c r="E932" s="12"/>
      <c r="F932" s="12"/>
      <c r="G932" s="12"/>
      <c r="H932" s="12"/>
      <c r="I932" s="12"/>
      <c r="J932" s="12"/>
      <c r="K932" s="12"/>
      <c r="L932" s="12"/>
      <c r="M932" s="49"/>
      <c r="N932" s="49"/>
      <c r="O932" s="12"/>
      <c r="P932" s="12"/>
      <c r="Q932" s="12"/>
      <c r="R932" s="12"/>
      <c r="S932" s="12"/>
      <c r="T932" s="12"/>
    </row>
    <row r="933" spans="1:20" s="1" customFormat="1" x14ac:dyDescent="0.4">
      <c r="A933" s="12"/>
      <c r="B933" s="12"/>
      <c r="C933" s="42"/>
      <c r="D933" s="12"/>
      <c r="E933" s="12"/>
      <c r="F933" s="12"/>
      <c r="G933" s="12"/>
      <c r="H933" s="12"/>
      <c r="I933" s="12"/>
      <c r="J933" s="12"/>
      <c r="K933" s="12"/>
      <c r="L933" s="12"/>
      <c r="M933" s="49"/>
      <c r="N933" s="49"/>
      <c r="O933" s="12"/>
      <c r="P933" s="12"/>
      <c r="Q933" s="12"/>
      <c r="R933" s="12"/>
      <c r="S933" s="12"/>
      <c r="T933" s="12"/>
    </row>
    <row r="934" spans="1:20" s="1" customFormat="1" x14ac:dyDescent="0.4">
      <c r="A934" s="12"/>
      <c r="B934" s="12"/>
      <c r="C934" s="42"/>
      <c r="D934" s="12"/>
      <c r="E934" s="12"/>
      <c r="F934" s="12"/>
      <c r="G934" s="12"/>
      <c r="H934" s="12"/>
      <c r="I934" s="12"/>
      <c r="J934" s="12"/>
      <c r="K934" s="12"/>
      <c r="L934" s="12"/>
      <c r="M934" s="49"/>
      <c r="N934" s="49"/>
      <c r="O934" s="12"/>
      <c r="P934" s="12"/>
      <c r="Q934" s="12"/>
      <c r="R934" s="12"/>
      <c r="S934" s="12"/>
      <c r="T934" s="12"/>
    </row>
    <row r="935" spans="1:20" s="1" customFormat="1" x14ac:dyDescent="0.4">
      <c r="A935" s="12"/>
      <c r="B935" s="12"/>
      <c r="C935" s="42"/>
      <c r="D935" s="12"/>
      <c r="E935" s="12"/>
      <c r="F935" s="12"/>
      <c r="G935" s="12"/>
      <c r="H935" s="12"/>
      <c r="I935" s="12"/>
      <c r="J935" s="12"/>
      <c r="K935" s="12"/>
      <c r="L935" s="12"/>
      <c r="M935" s="49"/>
      <c r="N935" s="49"/>
      <c r="O935" s="12"/>
      <c r="P935" s="12"/>
      <c r="Q935" s="12"/>
      <c r="R935" s="12"/>
      <c r="S935" s="12"/>
      <c r="T935" s="12"/>
    </row>
    <row r="936" spans="1:20" s="1" customFormat="1" x14ac:dyDescent="0.4">
      <c r="A936" s="12"/>
      <c r="B936" s="12"/>
      <c r="C936" s="42"/>
      <c r="D936" s="12"/>
      <c r="E936" s="12"/>
      <c r="F936" s="12"/>
      <c r="G936" s="12"/>
      <c r="H936" s="12"/>
      <c r="I936" s="12"/>
      <c r="J936" s="12"/>
      <c r="K936" s="12"/>
      <c r="L936" s="12"/>
      <c r="M936" s="49"/>
      <c r="N936" s="49"/>
      <c r="O936" s="12"/>
      <c r="P936" s="12"/>
      <c r="Q936" s="12"/>
      <c r="R936" s="12"/>
      <c r="S936" s="12"/>
      <c r="T936" s="12"/>
    </row>
    <row r="937" spans="1:20" s="1" customFormat="1" x14ac:dyDescent="0.4">
      <c r="A937" s="12"/>
      <c r="B937" s="12"/>
      <c r="C937" s="42"/>
      <c r="D937" s="12"/>
      <c r="E937" s="12"/>
      <c r="F937" s="12"/>
      <c r="G937" s="12"/>
      <c r="H937" s="12"/>
      <c r="I937" s="12"/>
      <c r="J937" s="12"/>
      <c r="K937" s="12"/>
      <c r="L937" s="12"/>
      <c r="M937" s="49"/>
      <c r="N937" s="49"/>
      <c r="O937" s="12"/>
      <c r="P937" s="12"/>
      <c r="Q937" s="12"/>
      <c r="R937" s="12"/>
      <c r="S937" s="12"/>
      <c r="T937" s="12"/>
    </row>
    <row r="938" spans="1:20" s="1" customFormat="1" x14ac:dyDescent="0.4">
      <c r="A938" s="12"/>
      <c r="B938" s="12"/>
      <c r="C938" s="42"/>
      <c r="D938" s="12"/>
      <c r="E938" s="12"/>
      <c r="F938" s="12"/>
      <c r="G938" s="12"/>
      <c r="H938" s="12"/>
      <c r="I938" s="12"/>
      <c r="J938" s="12"/>
      <c r="K938" s="12"/>
      <c r="L938" s="12"/>
      <c r="M938" s="49"/>
      <c r="N938" s="49"/>
      <c r="O938" s="12"/>
      <c r="P938" s="12"/>
      <c r="Q938" s="12"/>
      <c r="R938" s="12"/>
      <c r="S938" s="12"/>
      <c r="T938" s="12"/>
    </row>
    <row r="939" spans="1:20" s="1" customFormat="1" x14ac:dyDescent="0.4">
      <c r="A939" s="12"/>
      <c r="B939" s="12"/>
      <c r="C939" s="42"/>
      <c r="D939" s="12"/>
      <c r="E939" s="12"/>
      <c r="F939" s="12"/>
      <c r="G939" s="12"/>
      <c r="H939" s="12"/>
      <c r="I939" s="12"/>
      <c r="J939" s="12"/>
      <c r="K939" s="12"/>
      <c r="L939" s="12"/>
      <c r="M939" s="49"/>
      <c r="N939" s="49"/>
      <c r="O939" s="12"/>
      <c r="P939" s="12"/>
      <c r="Q939" s="12"/>
      <c r="R939" s="12"/>
      <c r="S939" s="12"/>
      <c r="T939" s="12"/>
    </row>
    <row r="940" spans="1:20" s="1" customFormat="1" x14ac:dyDescent="0.4">
      <c r="A940" s="12"/>
      <c r="B940" s="12"/>
      <c r="C940" s="42"/>
      <c r="D940" s="12"/>
      <c r="E940" s="12"/>
      <c r="F940" s="12"/>
      <c r="G940" s="12"/>
      <c r="H940" s="12"/>
      <c r="I940" s="12"/>
      <c r="J940" s="12"/>
      <c r="K940" s="12"/>
      <c r="L940" s="12"/>
      <c r="M940" s="49"/>
      <c r="N940" s="49"/>
      <c r="O940" s="12"/>
      <c r="P940" s="12"/>
      <c r="Q940" s="12"/>
      <c r="R940" s="12"/>
      <c r="S940" s="12"/>
      <c r="T940" s="12"/>
    </row>
    <row r="941" spans="1:20" s="1" customFormat="1" x14ac:dyDescent="0.4">
      <c r="A941" s="12"/>
      <c r="B941" s="12"/>
      <c r="C941" s="42"/>
      <c r="D941" s="12"/>
      <c r="E941" s="12"/>
      <c r="F941" s="12"/>
      <c r="G941" s="12"/>
      <c r="H941" s="12"/>
      <c r="I941" s="12"/>
      <c r="J941" s="12"/>
      <c r="K941" s="12"/>
      <c r="L941" s="12"/>
      <c r="M941" s="49"/>
      <c r="N941" s="49"/>
      <c r="O941" s="12"/>
      <c r="P941" s="12"/>
      <c r="Q941" s="12"/>
      <c r="R941" s="12"/>
      <c r="S941" s="12"/>
      <c r="T941" s="12"/>
    </row>
    <row r="942" spans="1:20" s="1" customFormat="1" x14ac:dyDescent="0.4">
      <c r="A942" s="12"/>
      <c r="B942" s="12"/>
      <c r="C942" s="42"/>
      <c r="D942" s="12"/>
      <c r="E942" s="12"/>
      <c r="F942" s="12"/>
      <c r="G942" s="12"/>
      <c r="H942" s="12"/>
      <c r="I942" s="12"/>
      <c r="J942" s="12"/>
      <c r="K942" s="12"/>
      <c r="L942" s="12"/>
      <c r="M942" s="49"/>
      <c r="N942" s="49"/>
      <c r="O942" s="12"/>
      <c r="P942" s="12"/>
      <c r="Q942" s="12"/>
      <c r="R942" s="12"/>
      <c r="S942" s="12"/>
      <c r="T942" s="12"/>
    </row>
    <row r="943" spans="1:20" s="1" customFormat="1" x14ac:dyDescent="0.4">
      <c r="A943" s="12"/>
      <c r="B943" s="12"/>
      <c r="C943" s="42"/>
      <c r="D943" s="12"/>
      <c r="E943" s="12"/>
      <c r="F943" s="12"/>
      <c r="G943" s="12"/>
      <c r="H943" s="12"/>
      <c r="I943" s="12"/>
      <c r="J943" s="12"/>
      <c r="K943" s="12"/>
      <c r="L943" s="12"/>
      <c r="M943" s="49"/>
      <c r="N943" s="49"/>
      <c r="O943" s="12"/>
      <c r="P943" s="12"/>
      <c r="Q943" s="12"/>
      <c r="R943" s="12"/>
      <c r="S943" s="12"/>
      <c r="T943" s="12"/>
    </row>
    <row r="944" spans="1:20" s="1" customFormat="1" x14ac:dyDescent="0.4">
      <c r="A944" s="12"/>
      <c r="B944" s="12"/>
      <c r="C944" s="42"/>
      <c r="D944" s="12"/>
      <c r="E944" s="12"/>
      <c r="F944" s="12"/>
      <c r="G944" s="12"/>
      <c r="H944" s="12"/>
      <c r="I944" s="12"/>
      <c r="J944" s="12"/>
      <c r="K944" s="12"/>
      <c r="L944" s="12"/>
      <c r="M944" s="49"/>
      <c r="N944" s="49"/>
      <c r="O944" s="12"/>
      <c r="P944" s="12"/>
      <c r="Q944" s="12"/>
      <c r="R944" s="12"/>
      <c r="S944" s="12"/>
      <c r="T944" s="12"/>
    </row>
    <row r="945" spans="1:20" s="1" customFormat="1" x14ac:dyDescent="0.4">
      <c r="A945" s="12"/>
      <c r="B945" s="12"/>
      <c r="C945" s="42"/>
      <c r="D945" s="12"/>
      <c r="E945" s="12"/>
      <c r="F945" s="12"/>
      <c r="G945" s="12"/>
      <c r="H945" s="12"/>
      <c r="I945" s="12"/>
      <c r="J945" s="12"/>
      <c r="K945" s="12"/>
      <c r="L945" s="12"/>
      <c r="M945" s="49"/>
      <c r="N945" s="49"/>
      <c r="O945" s="12"/>
      <c r="P945" s="12"/>
      <c r="Q945" s="12"/>
      <c r="R945" s="12"/>
      <c r="S945" s="12"/>
      <c r="T945" s="12"/>
    </row>
    <row r="946" spans="1:20" s="1" customFormat="1" x14ac:dyDescent="0.4">
      <c r="A946" s="12"/>
      <c r="B946" s="12"/>
      <c r="C946" s="42"/>
      <c r="D946" s="12"/>
      <c r="E946" s="12"/>
      <c r="F946" s="12"/>
      <c r="G946" s="12"/>
      <c r="H946" s="12"/>
      <c r="I946" s="12"/>
      <c r="J946" s="12"/>
      <c r="K946" s="12"/>
      <c r="L946" s="12"/>
      <c r="M946" s="49"/>
      <c r="N946" s="49"/>
      <c r="O946" s="12"/>
      <c r="P946" s="12"/>
      <c r="Q946" s="12"/>
      <c r="R946" s="12"/>
      <c r="S946" s="12"/>
      <c r="T946" s="12"/>
    </row>
    <row r="947" spans="1:20" s="1" customFormat="1" x14ac:dyDescent="0.4">
      <c r="A947" s="12"/>
      <c r="B947" s="12"/>
      <c r="C947" s="42"/>
      <c r="D947" s="12"/>
      <c r="E947" s="12"/>
      <c r="F947" s="12"/>
      <c r="G947" s="12"/>
      <c r="H947" s="12"/>
      <c r="I947" s="12"/>
      <c r="J947" s="12"/>
      <c r="K947" s="12"/>
      <c r="L947" s="12"/>
      <c r="M947" s="49"/>
      <c r="N947" s="49"/>
      <c r="O947" s="12"/>
      <c r="P947" s="12"/>
      <c r="Q947" s="12"/>
      <c r="R947" s="12"/>
      <c r="S947" s="12"/>
      <c r="T947" s="12"/>
    </row>
    <row r="948" spans="1:20" s="1" customFormat="1" x14ac:dyDescent="0.4">
      <c r="A948" s="12"/>
      <c r="B948" s="12"/>
      <c r="C948" s="42"/>
      <c r="D948" s="12"/>
      <c r="E948" s="12"/>
      <c r="F948" s="12"/>
      <c r="G948" s="12"/>
      <c r="H948" s="12"/>
      <c r="I948" s="12"/>
      <c r="J948" s="12"/>
      <c r="K948" s="12"/>
      <c r="L948" s="12"/>
      <c r="M948" s="49"/>
      <c r="N948" s="49"/>
      <c r="O948" s="12"/>
      <c r="P948" s="12"/>
      <c r="Q948" s="12"/>
      <c r="R948" s="12"/>
      <c r="S948" s="12"/>
      <c r="T948" s="12"/>
    </row>
    <row r="949" spans="1:20" s="1" customFormat="1" x14ac:dyDescent="0.4">
      <c r="A949" s="12"/>
      <c r="B949" s="12"/>
      <c r="C949" s="42"/>
      <c r="D949" s="12"/>
      <c r="E949" s="12"/>
      <c r="F949" s="12"/>
      <c r="G949" s="12"/>
      <c r="H949" s="12"/>
      <c r="I949" s="12"/>
      <c r="J949" s="12"/>
      <c r="K949" s="12"/>
      <c r="L949" s="12"/>
      <c r="M949" s="49"/>
      <c r="N949" s="49"/>
      <c r="O949" s="12"/>
      <c r="P949" s="12"/>
      <c r="Q949" s="12"/>
      <c r="R949" s="12"/>
      <c r="S949" s="12"/>
      <c r="T949" s="12"/>
    </row>
    <row r="950" spans="1:20" s="1" customFormat="1" x14ac:dyDescent="0.4">
      <c r="A950" s="12"/>
      <c r="B950" s="12"/>
      <c r="C950" s="42"/>
      <c r="D950" s="12"/>
      <c r="E950" s="12"/>
      <c r="F950" s="12"/>
      <c r="G950" s="12"/>
      <c r="H950" s="12"/>
      <c r="I950" s="12"/>
      <c r="J950" s="12"/>
      <c r="K950" s="12"/>
      <c r="L950" s="12"/>
      <c r="M950" s="49"/>
      <c r="N950" s="49"/>
      <c r="O950" s="12"/>
      <c r="P950" s="12"/>
      <c r="Q950" s="12"/>
      <c r="R950" s="12"/>
      <c r="S950" s="12"/>
      <c r="T950" s="12"/>
    </row>
    <row r="951" spans="1:20" s="1" customFormat="1" x14ac:dyDescent="0.4">
      <c r="A951" s="12"/>
      <c r="B951" s="12"/>
      <c r="C951" s="42"/>
      <c r="D951" s="12"/>
      <c r="E951" s="12"/>
      <c r="F951" s="12"/>
      <c r="G951" s="12"/>
      <c r="H951" s="12"/>
      <c r="I951" s="12"/>
      <c r="J951" s="12"/>
      <c r="K951" s="12"/>
      <c r="L951" s="12"/>
      <c r="M951" s="49"/>
      <c r="N951" s="49"/>
      <c r="O951" s="12"/>
      <c r="P951" s="12"/>
      <c r="Q951" s="12"/>
      <c r="R951" s="12"/>
      <c r="S951" s="12"/>
      <c r="T951" s="12"/>
    </row>
    <row r="952" spans="1:20" s="1" customFormat="1" x14ac:dyDescent="0.4">
      <c r="A952" s="12"/>
      <c r="B952" s="12"/>
      <c r="C952" s="42"/>
      <c r="D952" s="12"/>
      <c r="E952" s="12"/>
      <c r="F952" s="12"/>
      <c r="G952" s="12"/>
      <c r="H952" s="12"/>
      <c r="I952" s="12"/>
      <c r="J952" s="12"/>
      <c r="K952" s="12"/>
      <c r="L952" s="12"/>
      <c r="M952" s="49"/>
      <c r="N952" s="49"/>
      <c r="O952" s="12"/>
      <c r="P952" s="12"/>
      <c r="Q952" s="12"/>
      <c r="R952" s="12"/>
      <c r="S952" s="12"/>
      <c r="T952" s="12"/>
    </row>
    <row r="953" spans="1:20" s="1" customFormat="1" x14ac:dyDescent="0.4">
      <c r="A953" s="12"/>
      <c r="B953" s="12"/>
      <c r="C953" s="42"/>
      <c r="D953" s="12"/>
      <c r="E953" s="12"/>
      <c r="F953" s="12"/>
      <c r="G953" s="12"/>
      <c r="H953" s="12"/>
      <c r="I953" s="12"/>
      <c r="J953" s="12"/>
      <c r="K953" s="12"/>
      <c r="L953" s="12"/>
      <c r="M953" s="49"/>
      <c r="N953" s="49"/>
      <c r="O953" s="12"/>
      <c r="P953" s="12"/>
      <c r="Q953" s="12"/>
      <c r="R953" s="12"/>
      <c r="S953" s="12"/>
      <c r="T953" s="12"/>
    </row>
    <row r="954" spans="1:20" s="1" customFormat="1" x14ac:dyDescent="0.4">
      <c r="A954" s="12"/>
      <c r="B954" s="12"/>
      <c r="C954" s="42"/>
      <c r="D954" s="12"/>
      <c r="E954" s="12"/>
      <c r="F954" s="12"/>
      <c r="G954" s="12"/>
      <c r="H954" s="12"/>
      <c r="I954" s="12"/>
      <c r="J954" s="12"/>
      <c r="K954" s="12"/>
      <c r="L954" s="12"/>
      <c r="M954" s="49"/>
      <c r="N954" s="49"/>
      <c r="O954" s="12"/>
      <c r="P954" s="12"/>
      <c r="Q954" s="12"/>
      <c r="R954" s="12"/>
      <c r="S954" s="12"/>
      <c r="T954" s="12"/>
    </row>
    <row r="955" spans="1:20" s="1" customFormat="1" x14ac:dyDescent="0.4">
      <c r="A955" s="12"/>
      <c r="B955" s="12"/>
      <c r="C955" s="42"/>
      <c r="D955" s="12"/>
      <c r="E955" s="12"/>
      <c r="F955" s="12"/>
      <c r="G955" s="12"/>
      <c r="H955" s="12"/>
      <c r="I955" s="12"/>
      <c r="J955" s="12"/>
      <c r="K955" s="12"/>
      <c r="L955" s="12"/>
      <c r="M955" s="49"/>
      <c r="N955" s="49"/>
      <c r="O955" s="12"/>
      <c r="P955" s="12"/>
      <c r="Q955" s="12"/>
      <c r="R955" s="12"/>
      <c r="S955" s="12"/>
      <c r="T955" s="12"/>
    </row>
    <row r="956" spans="1:20" s="1" customFormat="1" x14ac:dyDescent="0.4">
      <c r="A956" s="12"/>
      <c r="B956" s="12"/>
      <c r="C956" s="42"/>
      <c r="D956" s="12"/>
      <c r="E956" s="12"/>
      <c r="F956" s="12"/>
      <c r="G956" s="12"/>
      <c r="H956" s="12"/>
      <c r="I956" s="12"/>
      <c r="J956" s="12"/>
      <c r="K956" s="12"/>
      <c r="L956" s="12"/>
      <c r="M956" s="49"/>
      <c r="N956" s="49"/>
      <c r="O956" s="12"/>
      <c r="P956" s="12"/>
      <c r="Q956" s="12"/>
      <c r="R956" s="12"/>
      <c r="S956" s="12"/>
      <c r="T956" s="12"/>
    </row>
    <row r="957" spans="1:20" s="1" customFormat="1" x14ac:dyDescent="0.4">
      <c r="A957" s="12"/>
      <c r="B957" s="12"/>
      <c r="C957" s="42"/>
      <c r="D957" s="12"/>
      <c r="E957" s="12"/>
      <c r="F957" s="12"/>
      <c r="G957" s="12"/>
      <c r="H957" s="12"/>
      <c r="I957" s="12"/>
      <c r="J957" s="12"/>
      <c r="K957" s="12"/>
      <c r="L957" s="12"/>
      <c r="M957" s="49"/>
      <c r="N957" s="49"/>
      <c r="O957" s="12"/>
      <c r="P957" s="12"/>
      <c r="Q957" s="12"/>
      <c r="R957" s="12"/>
      <c r="S957" s="12"/>
      <c r="T957" s="12"/>
    </row>
    <row r="958" spans="1:20" s="1" customFormat="1" x14ac:dyDescent="0.4">
      <c r="A958" s="12"/>
      <c r="B958" s="12"/>
      <c r="C958" s="42"/>
      <c r="D958" s="12"/>
      <c r="E958" s="12"/>
      <c r="F958" s="12"/>
      <c r="G958" s="12"/>
      <c r="H958" s="12"/>
      <c r="I958" s="12"/>
      <c r="J958" s="12"/>
      <c r="K958" s="12"/>
      <c r="L958" s="12"/>
      <c r="M958" s="49"/>
      <c r="N958" s="49"/>
      <c r="O958" s="12"/>
      <c r="P958" s="12"/>
      <c r="Q958" s="12"/>
      <c r="R958" s="12"/>
      <c r="S958" s="12"/>
      <c r="T958" s="12"/>
    </row>
    <row r="959" spans="1:20" s="1" customFormat="1" x14ac:dyDescent="0.4">
      <c r="A959" s="12"/>
      <c r="B959" s="12"/>
      <c r="C959" s="42"/>
      <c r="D959" s="12"/>
      <c r="E959" s="12"/>
      <c r="F959" s="12"/>
      <c r="G959" s="12"/>
      <c r="H959" s="12"/>
      <c r="I959" s="12"/>
      <c r="J959" s="12"/>
      <c r="K959" s="12"/>
      <c r="L959" s="12"/>
      <c r="M959" s="49"/>
      <c r="N959" s="49"/>
      <c r="O959" s="12"/>
      <c r="P959" s="12"/>
      <c r="Q959" s="12"/>
      <c r="R959" s="12"/>
      <c r="S959" s="12"/>
      <c r="T959" s="12"/>
    </row>
    <row r="960" spans="1:20" s="1" customFormat="1" x14ac:dyDescent="0.4">
      <c r="A960" s="12"/>
      <c r="B960" s="12"/>
      <c r="C960" s="42"/>
      <c r="D960" s="12"/>
      <c r="E960" s="12"/>
      <c r="F960" s="12"/>
      <c r="G960" s="12"/>
      <c r="H960" s="12"/>
      <c r="I960" s="12"/>
      <c r="J960" s="12"/>
      <c r="K960" s="12"/>
      <c r="L960" s="12"/>
      <c r="M960" s="49"/>
      <c r="N960" s="49"/>
      <c r="O960" s="12"/>
      <c r="P960" s="12"/>
      <c r="Q960" s="12"/>
      <c r="R960" s="12"/>
      <c r="S960" s="12"/>
      <c r="T960" s="12"/>
    </row>
    <row r="961" spans="1:20" s="1" customFormat="1" x14ac:dyDescent="0.4">
      <c r="A961" s="12"/>
      <c r="B961" s="12"/>
      <c r="C961" s="42"/>
      <c r="D961" s="12"/>
      <c r="E961" s="12"/>
      <c r="F961" s="12"/>
      <c r="G961" s="12"/>
      <c r="H961" s="12"/>
      <c r="I961" s="12"/>
      <c r="J961" s="12"/>
      <c r="K961" s="12"/>
      <c r="L961" s="12"/>
      <c r="M961" s="49"/>
      <c r="N961" s="49"/>
      <c r="O961" s="12"/>
      <c r="P961" s="12"/>
      <c r="Q961" s="12"/>
      <c r="R961" s="12"/>
      <c r="S961" s="12"/>
      <c r="T961" s="12"/>
    </row>
    <row r="962" spans="1:20" s="1" customFormat="1" x14ac:dyDescent="0.4">
      <c r="A962" s="12"/>
      <c r="B962" s="12"/>
      <c r="C962" s="42"/>
      <c r="D962" s="12"/>
      <c r="E962" s="12"/>
      <c r="F962" s="12"/>
      <c r="G962" s="12"/>
      <c r="H962" s="12"/>
      <c r="I962" s="12"/>
      <c r="J962" s="12"/>
      <c r="K962" s="12"/>
      <c r="L962" s="12"/>
      <c r="M962" s="49"/>
      <c r="N962" s="49"/>
      <c r="O962" s="12"/>
      <c r="P962" s="12"/>
      <c r="Q962" s="12"/>
      <c r="R962" s="12"/>
      <c r="S962" s="12"/>
      <c r="T962" s="12"/>
    </row>
    <row r="963" spans="1:20" s="1" customFormat="1" x14ac:dyDescent="0.4">
      <c r="A963" s="12"/>
      <c r="B963" s="12"/>
      <c r="C963" s="42"/>
      <c r="D963" s="12"/>
      <c r="E963" s="12"/>
      <c r="F963" s="12"/>
      <c r="G963" s="12"/>
      <c r="H963" s="12"/>
      <c r="I963" s="12"/>
      <c r="J963" s="12"/>
      <c r="K963" s="12"/>
      <c r="L963" s="12"/>
      <c r="M963" s="49"/>
      <c r="N963" s="49"/>
      <c r="O963" s="12"/>
      <c r="P963" s="12"/>
      <c r="Q963" s="12"/>
      <c r="R963" s="12"/>
      <c r="S963" s="12"/>
      <c r="T963" s="12"/>
    </row>
    <row r="964" spans="1:20" s="1" customFormat="1" x14ac:dyDescent="0.4">
      <c r="A964" s="12"/>
      <c r="B964" s="12"/>
      <c r="C964" s="42"/>
      <c r="D964" s="12"/>
      <c r="E964" s="12"/>
      <c r="F964" s="12"/>
      <c r="G964" s="12"/>
      <c r="H964" s="12"/>
      <c r="I964" s="12"/>
      <c r="J964" s="12"/>
      <c r="K964" s="12"/>
      <c r="L964" s="12"/>
      <c r="M964" s="49"/>
      <c r="N964" s="49"/>
      <c r="O964" s="12"/>
      <c r="P964" s="12"/>
      <c r="Q964" s="12"/>
      <c r="R964" s="12"/>
      <c r="S964" s="12"/>
      <c r="T964" s="12"/>
    </row>
    <row r="965" spans="1:20" s="1" customFormat="1" x14ac:dyDescent="0.4">
      <c r="A965" s="12"/>
      <c r="B965" s="12"/>
      <c r="C965" s="42"/>
      <c r="D965" s="12"/>
      <c r="E965" s="12"/>
      <c r="F965" s="12"/>
      <c r="G965" s="12"/>
      <c r="H965" s="12"/>
      <c r="I965" s="12"/>
      <c r="J965" s="12"/>
      <c r="K965" s="12"/>
      <c r="L965" s="12"/>
      <c r="M965" s="49"/>
      <c r="N965" s="49"/>
      <c r="O965" s="12"/>
      <c r="P965" s="12"/>
      <c r="Q965" s="12"/>
      <c r="R965" s="12"/>
      <c r="S965" s="12"/>
      <c r="T965" s="12"/>
    </row>
    <row r="966" spans="1:20" s="1" customFormat="1" x14ac:dyDescent="0.4">
      <c r="A966" s="12"/>
      <c r="B966" s="12"/>
      <c r="C966" s="42"/>
      <c r="D966" s="12"/>
      <c r="E966" s="12"/>
      <c r="F966" s="12"/>
      <c r="G966" s="12"/>
      <c r="H966" s="12"/>
      <c r="I966" s="12"/>
      <c r="J966" s="12"/>
      <c r="K966" s="12"/>
      <c r="L966" s="12"/>
      <c r="M966" s="49"/>
      <c r="N966" s="49"/>
      <c r="O966" s="12"/>
      <c r="P966" s="12"/>
      <c r="Q966" s="12"/>
      <c r="R966" s="12"/>
      <c r="S966" s="12"/>
      <c r="T966" s="12"/>
    </row>
    <row r="967" spans="1:20" s="1" customFormat="1" x14ac:dyDescent="0.4">
      <c r="A967" s="12"/>
      <c r="B967" s="12"/>
      <c r="C967" s="42"/>
      <c r="D967" s="12"/>
      <c r="E967" s="12"/>
      <c r="F967" s="12"/>
      <c r="G967" s="12"/>
      <c r="H967" s="12"/>
      <c r="I967" s="12"/>
      <c r="J967" s="12"/>
      <c r="K967" s="12"/>
      <c r="L967" s="12"/>
      <c r="M967" s="49"/>
      <c r="N967" s="49"/>
      <c r="O967" s="12"/>
      <c r="P967" s="12"/>
      <c r="Q967" s="12"/>
      <c r="R967" s="12"/>
      <c r="S967" s="12"/>
      <c r="T967" s="12"/>
    </row>
    <row r="968" spans="1:20" s="1" customFormat="1" x14ac:dyDescent="0.4">
      <c r="A968" s="12"/>
      <c r="B968" s="12"/>
      <c r="C968" s="42"/>
      <c r="D968" s="12"/>
      <c r="E968" s="12"/>
      <c r="F968" s="12"/>
      <c r="G968" s="12"/>
      <c r="H968" s="12"/>
      <c r="I968" s="12"/>
      <c r="J968" s="12"/>
      <c r="K968" s="12"/>
      <c r="L968" s="12"/>
      <c r="M968" s="49"/>
      <c r="N968" s="49"/>
      <c r="O968" s="12"/>
      <c r="P968" s="12"/>
      <c r="Q968" s="12"/>
      <c r="R968" s="12"/>
      <c r="S968" s="12"/>
      <c r="T968" s="12"/>
    </row>
    <row r="969" spans="1:20" s="1" customFormat="1" x14ac:dyDescent="0.4">
      <c r="A969" s="12"/>
      <c r="B969" s="12"/>
      <c r="C969" s="42"/>
      <c r="D969" s="12"/>
      <c r="E969" s="12"/>
      <c r="F969" s="12"/>
      <c r="G969" s="12"/>
      <c r="H969" s="12"/>
      <c r="I969" s="12"/>
      <c r="J969" s="12"/>
      <c r="K969" s="12"/>
      <c r="L969" s="12"/>
      <c r="M969" s="49"/>
      <c r="N969" s="49"/>
      <c r="O969" s="12"/>
      <c r="P969" s="12"/>
      <c r="Q969" s="12"/>
      <c r="R969" s="12"/>
      <c r="S969" s="12"/>
      <c r="T969" s="12"/>
    </row>
    <row r="970" spans="1:20" s="1" customFormat="1" x14ac:dyDescent="0.4">
      <c r="A970" s="12"/>
      <c r="B970" s="12"/>
      <c r="C970" s="42"/>
      <c r="D970" s="12"/>
      <c r="E970" s="12"/>
      <c r="F970" s="12"/>
      <c r="G970" s="12"/>
      <c r="H970" s="12"/>
      <c r="I970" s="12"/>
      <c r="J970" s="12"/>
      <c r="K970" s="12"/>
      <c r="L970" s="12"/>
      <c r="M970" s="49"/>
      <c r="N970" s="49"/>
      <c r="O970" s="12"/>
      <c r="P970" s="12"/>
      <c r="Q970" s="12"/>
      <c r="R970" s="12"/>
      <c r="S970" s="12"/>
      <c r="T970" s="12"/>
    </row>
    <row r="971" spans="1:20" s="1" customFormat="1" x14ac:dyDescent="0.4">
      <c r="A971" s="12"/>
      <c r="B971" s="12"/>
      <c r="C971" s="42"/>
      <c r="D971" s="12"/>
      <c r="E971" s="12"/>
      <c r="F971" s="12"/>
      <c r="G971" s="12"/>
      <c r="H971" s="12"/>
      <c r="I971" s="12"/>
      <c r="J971" s="12"/>
      <c r="K971" s="12"/>
      <c r="L971" s="12"/>
      <c r="M971" s="49"/>
      <c r="N971" s="49"/>
      <c r="O971" s="12"/>
      <c r="P971" s="12"/>
      <c r="Q971" s="12"/>
      <c r="R971" s="12"/>
      <c r="S971" s="12"/>
      <c r="T971" s="12"/>
    </row>
    <row r="972" spans="1:20" s="1" customFormat="1" x14ac:dyDescent="0.4">
      <c r="A972" s="12"/>
      <c r="B972" s="12"/>
      <c r="C972" s="42"/>
      <c r="D972" s="12"/>
      <c r="E972" s="12"/>
      <c r="F972" s="12"/>
      <c r="G972" s="12"/>
      <c r="H972" s="12"/>
      <c r="I972" s="12"/>
      <c r="J972" s="12"/>
      <c r="K972" s="12"/>
      <c r="L972" s="12"/>
      <c r="M972" s="49"/>
      <c r="N972" s="49"/>
      <c r="O972" s="12"/>
      <c r="P972" s="12"/>
      <c r="Q972" s="12"/>
      <c r="R972" s="12"/>
      <c r="S972" s="12"/>
      <c r="T972" s="12"/>
    </row>
    <row r="973" spans="1:20" s="1" customFormat="1" x14ac:dyDescent="0.4">
      <c r="A973" s="12"/>
      <c r="B973" s="12"/>
      <c r="C973" s="42"/>
      <c r="D973" s="12"/>
      <c r="E973" s="12"/>
      <c r="F973" s="12"/>
      <c r="G973" s="12"/>
      <c r="H973" s="12"/>
      <c r="I973" s="12"/>
      <c r="J973" s="12"/>
      <c r="K973" s="12"/>
      <c r="L973" s="12"/>
      <c r="M973" s="49"/>
      <c r="N973" s="49"/>
      <c r="O973" s="12"/>
      <c r="P973" s="12"/>
      <c r="Q973" s="12"/>
      <c r="R973" s="12"/>
      <c r="S973" s="12"/>
      <c r="T973" s="12"/>
    </row>
    <row r="974" spans="1:20" s="1" customFormat="1" x14ac:dyDescent="0.4">
      <c r="A974" s="12"/>
      <c r="B974" s="12"/>
      <c r="C974" s="42"/>
      <c r="D974" s="12"/>
      <c r="E974" s="12"/>
      <c r="F974" s="12"/>
      <c r="G974" s="12"/>
      <c r="H974" s="12"/>
      <c r="I974" s="12"/>
      <c r="J974" s="12"/>
      <c r="K974" s="12"/>
      <c r="L974" s="12"/>
      <c r="M974" s="49"/>
      <c r="N974" s="49"/>
      <c r="O974" s="12"/>
      <c r="P974" s="12"/>
      <c r="Q974" s="12"/>
      <c r="R974" s="12"/>
      <c r="S974" s="12"/>
      <c r="T974" s="12"/>
    </row>
    <row r="975" spans="1:20" s="1" customFormat="1" x14ac:dyDescent="0.4">
      <c r="A975" s="12"/>
      <c r="B975" s="12"/>
      <c r="C975" s="42"/>
      <c r="D975" s="12"/>
      <c r="E975" s="12"/>
      <c r="F975" s="12"/>
      <c r="G975" s="12"/>
      <c r="H975" s="12"/>
      <c r="I975" s="12"/>
      <c r="J975" s="12"/>
      <c r="K975" s="12"/>
      <c r="L975" s="12"/>
      <c r="M975" s="49"/>
      <c r="N975" s="49"/>
      <c r="O975" s="12"/>
      <c r="P975" s="12"/>
      <c r="Q975" s="12"/>
      <c r="R975" s="12"/>
      <c r="S975" s="12"/>
      <c r="T975" s="12"/>
    </row>
    <row r="976" spans="1:20" s="1" customFormat="1" x14ac:dyDescent="0.4">
      <c r="A976" s="12"/>
      <c r="B976" s="12"/>
      <c r="C976" s="42"/>
      <c r="D976" s="12"/>
      <c r="E976" s="12"/>
      <c r="F976" s="12"/>
      <c r="G976" s="12"/>
      <c r="H976" s="12"/>
      <c r="I976" s="12"/>
      <c r="J976" s="12"/>
      <c r="K976" s="12"/>
      <c r="L976" s="12"/>
      <c r="M976" s="49"/>
      <c r="N976" s="49"/>
      <c r="O976" s="12"/>
      <c r="P976" s="12"/>
      <c r="Q976" s="12"/>
      <c r="R976" s="12"/>
      <c r="S976" s="12"/>
      <c r="T976" s="12"/>
    </row>
    <row r="977" spans="1:20" s="1" customFormat="1" x14ac:dyDescent="0.4">
      <c r="A977" s="12"/>
      <c r="B977" s="12"/>
      <c r="C977" s="42"/>
      <c r="D977" s="12"/>
      <c r="E977" s="12"/>
      <c r="F977" s="12"/>
      <c r="G977" s="12"/>
      <c r="H977" s="12"/>
      <c r="I977" s="12"/>
      <c r="J977" s="12"/>
      <c r="K977" s="12"/>
      <c r="L977" s="12"/>
      <c r="M977" s="49"/>
      <c r="N977" s="49"/>
      <c r="O977" s="12"/>
      <c r="P977" s="12"/>
      <c r="Q977" s="12"/>
      <c r="R977" s="12"/>
      <c r="S977" s="12"/>
      <c r="T977" s="12"/>
    </row>
    <row r="978" spans="1:20" s="1" customFormat="1" x14ac:dyDescent="0.4">
      <c r="A978" s="12"/>
      <c r="B978" s="12"/>
      <c r="C978" s="42"/>
      <c r="D978" s="12"/>
      <c r="E978" s="12"/>
      <c r="F978" s="12"/>
      <c r="G978" s="12"/>
      <c r="H978" s="12"/>
      <c r="I978" s="12"/>
      <c r="J978" s="12"/>
      <c r="K978" s="12"/>
      <c r="L978" s="12"/>
      <c r="M978" s="49"/>
      <c r="N978" s="49"/>
      <c r="O978" s="12"/>
      <c r="P978" s="12"/>
      <c r="Q978" s="12"/>
      <c r="R978" s="12"/>
      <c r="S978" s="12"/>
      <c r="T978" s="12"/>
    </row>
    <row r="979" spans="1:20" s="1" customFormat="1" x14ac:dyDescent="0.4">
      <c r="A979" s="12"/>
      <c r="B979" s="12"/>
      <c r="C979" s="42"/>
      <c r="D979" s="12"/>
      <c r="E979" s="12"/>
      <c r="F979" s="12"/>
      <c r="G979" s="12"/>
      <c r="H979" s="12"/>
      <c r="I979" s="12"/>
      <c r="J979" s="12"/>
      <c r="K979" s="12"/>
      <c r="L979" s="12"/>
      <c r="M979" s="49"/>
      <c r="N979" s="49"/>
      <c r="O979" s="12"/>
      <c r="P979" s="12"/>
      <c r="Q979" s="12"/>
      <c r="R979" s="12"/>
      <c r="S979" s="12"/>
      <c r="T979" s="12"/>
    </row>
    <row r="980" spans="1:20" s="1" customFormat="1" x14ac:dyDescent="0.4">
      <c r="A980" s="12"/>
      <c r="B980" s="12"/>
      <c r="C980" s="42"/>
      <c r="D980" s="12"/>
      <c r="E980" s="12"/>
      <c r="F980" s="12"/>
      <c r="G980" s="12"/>
      <c r="H980" s="12"/>
      <c r="I980" s="12"/>
      <c r="J980" s="12"/>
      <c r="K980" s="12"/>
      <c r="L980" s="12"/>
      <c r="M980" s="49"/>
      <c r="N980" s="49"/>
      <c r="O980" s="12"/>
      <c r="P980" s="12"/>
      <c r="Q980" s="12"/>
      <c r="R980" s="12"/>
      <c r="S980" s="12"/>
      <c r="T980" s="12"/>
    </row>
    <row r="981" spans="1:20" s="1" customFormat="1" x14ac:dyDescent="0.4">
      <c r="A981" s="12"/>
      <c r="B981" s="12"/>
      <c r="C981" s="42"/>
      <c r="D981" s="12"/>
      <c r="E981" s="12"/>
      <c r="F981" s="12"/>
      <c r="G981" s="12"/>
      <c r="H981" s="12"/>
      <c r="I981" s="12"/>
      <c r="J981" s="12"/>
      <c r="K981" s="12"/>
      <c r="L981" s="12"/>
      <c r="M981" s="49"/>
      <c r="N981" s="49"/>
      <c r="O981" s="12"/>
      <c r="P981" s="12"/>
      <c r="Q981" s="12"/>
      <c r="R981" s="12"/>
      <c r="S981" s="12"/>
      <c r="T981" s="12"/>
    </row>
    <row r="982" spans="1:20" s="1" customFormat="1" x14ac:dyDescent="0.4">
      <c r="A982" s="12"/>
      <c r="B982" s="12"/>
      <c r="C982" s="42"/>
      <c r="D982" s="12"/>
      <c r="E982" s="12"/>
      <c r="F982" s="12"/>
      <c r="G982" s="12"/>
      <c r="H982" s="12"/>
      <c r="I982" s="12"/>
      <c r="J982" s="12"/>
      <c r="K982" s="12"/>
      <c r="L982" s="12"/>
      <c r="M982" s="49"/>
      <c r="N982" s="49"/>
      <c r="O982" s="12"/>
      <c r="P982" s="12"/>
      <c r="Q982" s="12"/>
      <c r="R982" s="12"/>
      <c r="S982" s="12"/>
      <c r="T982" s="12"/>
    </row>
    <row r="983" spans="1:20" s="1" customFormat="1" x14ac:dyDescent="0.4">
      <c r="A983" s="12"/>
      <c r="B983" s="12"/>
      <c r="C983" s="42"/>
      <c r="D983" s="12"/>
      <c r="E983" s="12"/>
      <c r="F983" s="12"/>
      <c r="G983" s="12"/>
      <c r="H983" s="12"/>
      <c r="I983" s="12"/>
      <c r="J983" s="12"/>
      <c r="K983" s="12"/>
      <c r="L983" s="12"/>
      <c r="M983" s="49"/>
      <c r="N983" s="49"/>
      <c r="O983" s="12"/>
      <c r="P983" s="12"/>
      <c r="Q983" s="12"/>
      <c r="R983" s="12"/>
      <c r="S983" s="12"/>
      <c r="T983" s="12"/>
    </row>
    <row r="984" spans="1:20" s="1" customFormat="1" x14ac:dyDescent="0.4">
      <c r="A984" s="12"/>
      <c r="B984" s="12"/>
      <c r="C984" s="42"/>
      <c r="D984" s="12"/>
      <c r="E984" s="12"/>
      <c r="F984" s="12"/>
      <c r="G984" s="12"/>
      <c r="H984" s="12"/>
      <c r="I984" s="12"/>
      <c r="J984" s="12"/>
      <c r="K984" s="12"/>
      <c r="L984" s="12"/>
      <c r="M984" s="49"/>
      <c r="N984" s="49"/>
      <c r="O984" s="12"/>
      <c r="P984" s="12"/>
      <c r="Q984" s="12"/>
      <c r="R984" s="12"/>
      <c r="S984" s="12"/>
      <c r="T984" s="12"/>
    </row>
    <row r="985" spans="1:20" s="1" customFormat="1" x14ac:dyDescent="0.4">
      <c r="A985" s="12"/>
      <c r="B985" s="12"/>
      <c r="C985" s="42"/>
      <c r="D985" s="12"/>
      <c r="E985" s="12"/>
      <c r="F985" s="12"/>
      <c r="G985" s="12"/>
      <c r="H985" s="12"/>
      <c r="I985" s="12"/>
      <c r="J985" s="12"/>
      <c r="K985" s="12"/>
      <c r="L985" s="12"/>
      <c r="M985" s="49"/>
      <c r="N985" s="49"/>
      <c r="O985" s="12"/>
      <c r="P985" s="12"/>
      <c r="Q985" s="12"/>
      <c r="R985" s="12"/>
      <c r="S985" s="12"/>
      <c r="T985" s="12"/>
    </row>
    <row r="986" spans="1:20" s="1" customFormat="1" x14ac:dyDescent="0.4">
      <c r="A986" s="12"/>
      <c r="B986" s="12"/>
      <c r="C986" s="42"/>
      <c r="D986" s="12"/>
      <c r="E986" s="12"/>
      <c r="F986" s="12"/>
      <c r="G986" s="12"/>
      <c r="H986" s="12"/>
      <c r="I986" s="12"/>
      <c r="J986" s="12"/>
      <c r="K986" s="12"/>
      <c r="L986" s="12"/>
      <c r="M986" s="49"/>
      <c r="N986" s="49"/>
      <c r="O986" s="12"/>
      <c r="P986" s="12"/>
      <c r="Q986" s="12"/>
      <c r="R986" s="12"/>
      <c r="S986" s="12"/>
      <c r="T986" s="12"/>
    </row>
    <row r="987" spans="1:20" s="1" customFormat="1" x14ac:dyDescent="0.4">
      <c r="A987" s="12"/>
      <c r="B987" s="12"/>
      <c r="C987" s="42"/>
      <c r="D987" s="12"/>
      <c r="E987" s="12"/>
      <c r="F987" s="12"/>
      <c r="G987" s="12"/>
      <c r="H987" s="12"/>
      <c r="I987" s="12"/>
      <c r="J987" s="12"/>
      <c r="K987" s="12"/>
      <c r="L987" s="12"/>
      <c r="M987" s="49"/>
      <c r="N987" s="49"/>
      <c r="O987" s="12"/>
      <c r="P987" s="12"/>
      <c r="Q987" s="12"/>
      <c r="R987" s="12"/>
      <c r="S987" s="12"/>
      <c r="T987" s="12"/>
    </row>
    <row r="988" spans="1:20" s="1" customFormat="1" x14ac:dyDescent="0.4">
      <c r="A988" s="12"/>
      <c r="B988" s="12"/>
      <c r="C988" s="42"/>
      <c r="D988" s="12"/>
      <c r="E988" s="12"/>
      <c r="F988" s="12"/>
      <c r="G988" s="12"/>
      <c r="H988" s="12"/>
      <c r="I988" s="12"/>
      <c r="J988" s="12"/>
      <c r="K988" s="12"/>
      <c r="L988" s="12"/>
      <c r="M988" s="49"/>
      <c r="N988" s="49"/>
      <c r="O988" s="12"/>
      <c r="P988" s="12"/>
      <c r="Q988" s="12"/>
      <c r="R988" s="12"/>
      <c r="S988" s="12"/>
      <c r="T988" s="12"/>
    </row>
    <row r="989" spans="1:20" s="1" customFormat="1" x14ac:dyDescent="0.4">
      <c r="A989" s="12"/>
      <c r="B989" s="12"/>
      <c r="C989" s="42"/>
      <c r="D989" s="12"/>
      <c r="E989" s="12"/>
      <c r="F989" s="12"/>
      <c r="G989" s="12"/>
      <c r="H989" s="12"/>
      <c r="I989" s="12"/>
      <c r="J989" s="12"/>
      <c r="K989" s="12"/>
      <c r="L989" s="12"/>
      <c r="M989" s="49"/>
      <c r="N989" s="49"/>
      <c r="O989" s="12"/>
      <c r="P989" s="12"/>
      <c r="Q989" s="12"/>
      <c r="R989" s="12"/>
      <c r="S989" s="12"/>
      <c r="T989" s="12"/>
    </row>
    <row r="990" spans="1:20" s="1" customFormat="1" x14ac:dyDescent="0.4">
      <c r="A990" s="12"/>
      <c r="B990" s="12"/>
      <c r="C990" s="42"/>
      <c r="D990" s="12"/>
      <c r="E990" s="12"/>
      <c r="F990" s="12"/>
      <c r="G990" s="12"/>
      <c r="H990" s="12"/>
      <c r="I990" s="12"/>
      <c r="J990" s="12"/>
      <c r="K990" s="12"/>
      <c r="L990" s="12"/>
      <c r="M990" s="49"/>
      <c r="N990" s="49"/>
      <c r="O990" s="12"/>
      <c r="P990" s="12"/>
      <c r="Q990" s="12"/>
      <c r="R990" s="12"/>
      <c r="S990" s="12"/>
      <c r="T990" s="12"/>
    </row>
    <row r="991" spans="1:20" s="1" customFormat="1" x14ac:dyDescent="0.4">
      <c r="A991" s="12"/>
      <c r="B991" s="12"/>
      <c r="C991" s="42"/>
      <c r="D991" s="12"/>
      <c r="E991" s="12"/>
      <c r="F991" s="12"/>
      <c r="G991" s="12"/>
      <c r="H991" s="12"/>
      <c r="I991" s="12"/>
      <c r="J991" s="12"/>
      <c r="K991" s="12"/>
      <c r="L991" s="12"/>
      <c r="M991" s="49"/>
      <c r="N991" s="49"/>
      <c r="O991" s="12"/>
      <c r="P991" s="12"/>
      <c r="Q991" s="12"/>
      <c r="R991" s="12"/>
      <c r="S991" s="12"/>
      <c r="T991" s="12"/>
    </row>
    <row r="992" spans="1:20" s="1" customFormat="1" x14ac:dyDescent="0.4">
      <c r="A992" s="12"/>
      <c r="B992" s="12"/>
      <c r="C992" s="42"/>
      <c r="D992" s="12"/>
      <c r="E992" s="12"/>
      <c r="F992" s="12"/>
      <c r="G992" s="12"/>
      <c r="H992" s="12"/>
      <c r="I992" s="12"/>
      <c r="J992" s="12"/>
      <c r="K992" s="12"/>
      <c r="L992" s="12"/>
      <c r="M992" s="49"/>
      <c r="N992" s="49"/>
      <c r="O992" s="12"/>
      <c r="P992" s="12"/>
      <c r="Q992" s="12"/>
      <c r="R992" s="12"/>
      <c r="S992" s="12"/>
      <c r="T992" s="12"/>
    </row>
    <row r="993" spans="1:20" s="1" customFormat="1" x14ac:dyDescent="0.4">
      <c r="A993" s="12"/>
      <c r="B993" s="12"/>
      <c r="C993" s="42"/>
      <c r="D993" s="12"/>
      <c r="E993" s="12"/>
      <c r="F993" s="12"/>
      <c r="G993" s="12"/>
      <c r="H993" s="12"/>
      <c r="I993" s="12"/>
      <c r="J993" s="12"/>
      <c r="K993" s="12"/>
      <c r="L993" s="12"/>
      <c r="M993" s="49"/>
      <c r="N993" s="49"/>
      <c r="O993" s="12"/>
      <c r="P993" s="12"/>
      <c r="Q993" s="12"/>
      <c r="R993" s="12"/>
      <c r="S993" s="12"/>
      <c r="T993" s="12"/>
    </row>
    <row r="994" spans="1:20" s="1" customFormat="1" x14ac:dyDescent="0.4">
      <c r="A994" s="12"/>
      <c r="B994" s="12"/>
      <c r="C994" s="42"/>
      <c r="D994" s="12"/>
      <c r="E994" s="12"/>
      <c r="F994" s="12"/>
      <c r="G994" s="12"/>
      <c r="H994" s="12"/>
      <c r="I994" s="12"/>
      <c r="J994" s="12"/>
      <c r="K994" s="12"/>
      <c r="L994" s="12"/>
      <c r="M994" s="49"/>
      <c r="N994" s="49"/>
      <c r="O994" s="12"/>
      <c r="P994" s="12"/>
      <c r="Q994" s="12"/>
      <c r="R994" s="12"/>
      <c r="S994" s="12"/>
      <c r="T994" s="12"/>
    </row>
    <row r="995" spans="1:20" s="1" customFormat="1" x14ac:dyDescent="0.4">
      <c r="A995" s="12"/>
      <c r="B995" s="12"/>
      <c r="C995" s="42"/>
      <c r="D995" s="12"/>
      <c r="E995" s="12"/>
      <c r="F995" s="12"/>
      <c r="G995" s="12"/>
      <c r="H995" s="12"/>
      <c r="I995" s="12"/>
      <c r="J995" s="12"/>
      <c r="K995" s="12"/>
      <c r="L995" s="12"/>
      <c r="M995" s="49"/>
      <c r="N995" s="49"/>
      <c r="O995" s="12"/>
      <c r="P995" s="12"/>
      <c r="Q995" s="12"/>
      <c r="R995" s="12"/>
      <c r="S995" s="12"/>
      <c r="T995" s="12"/>
    </row>
    <row r="996" spans="1:20" s="1" customFormat="1" x14ac:dyDescent="0.4">
      <c r="A996" s="12"/>
      <c r="B996" s="12"/>
      <c r="C996" s="42"/>
      <c r="D996" s="12"/>
      <c r="E996" s="12"/>
      <c r="F996" s="12"/>
      <c r="G996" s="12"/>
      <c r="H996" s="12"/>
      <c r="I996" s="12"/>
      <c r="J996" s="12"/>
      <c r="K996" s="12"/>
      <c r="L996" s="12"/>
      <c r="M996" s="49"/>
      <c r="N996" s="49"/>
      <c r="O996" s="12"/>
      <c r="P996" s="12"/>
      <c r="Q996" s="12"/>
      <c r="R996" s="12"/>
      <c r="S996" s="12"/>
      <c r="T996" s="12"/>
    </row>
    <row r="997" spans="1:20" s="1" customFormat="1" x14ac:dyDescent="0.4">
      <c r="A997" s="12"/>
      <c r="B997" s="12"/>
      <c r="C997" s="42"/>
      <c r="D997" s="12"/>
      <c r="E997" s="12"/>
      <c r="F997" s="12"/>
      <c r="G997" s="12"/>
      <c r="H997" s="12"/>
      <c r="I997" s="12"/>
      <c r="J997" s="12"/>
      <c r="K997" s="12"/>
      <c r="L997" s="12"/>
      <c r="M997" s="49"/>
      <c r="N997" s="49"/>
      <c r="O997" s="12"/>
      <c r="P997" s="12"/>
      <c r="Q997" s="12"/>
      <c r="R997" s="12"/>
      <c r="S997" s="12"/>
      <c r="T997" s="12"/>
    </row>
    <row r="998" spans="1:20" s="1" customFormat="1" x14ac:dyDescent="0.4">
      <c r="A998" s="12"/>
      <c r="B998" s="12"/>
      <c r="C998" s="42"/>
      <c r="D998" s="12"/>
      <c r="E998" s="12"/>
      <c r="F998" s="12"/>
      <c r="G998" s="12"/>
      <c r="H998" s="12"/>
      <c r="I998" s="12"/>
      <c r="J998" s="12"/>
      <c r="K998" s="12"/>
      <c r="L998" s="12"/>
      <c r="M998" s="49"/>
      <c r="N998" s="49"/>
      <c r="O998" s="12"/>
      <c r="P998" s="12"/>
      <c r="Q998" s="12"/>
      <c r="R998" s="12"/>
      <c r="S998" s="12"/>
      <c r="T998" s="12"/>
    </row>
    <row r="999" spans="1:20" s="1" customFormat="1" x14ac:dyDescent="0.4">
      <c r="A999" s="12"/>
      <c r="B999" s="12"/>
      <c r="C999" s="42"/>
      <c r="D999" s="12"/>
      <c r="E999" s="12"/>
      <c r="F999" s="12"/>
      <c r="G999" s="12"/>
      <c r="H999" s="12"/>
      <c r="I999" s="12"/>
      <c r="J999" s="12"/>
      <c r="K999" s="12"/>
      <c r="L999" s="12"/>
      <c r="M999" s="49"/>
      <c r="N999" s="49"/>
      <c r="O999" s="12"/>
      <c r="P999" s="12"/>
      <c r="Q999" s="12"/>
      <c r="R999" s="12"/>
      <c r="S999" s="12"/>
      <c r="T999" s="12"/>
    </row>
    <row r="1000" spans="1:20" s="1" customFormat="1" x14ac:dyDescent="0.4">
      <c r="A1000" s="12"/>
      <c r="B1000" s="12"/>
      <c r="C1000" s="42"/>
      <c r="D1000" s="12"/>
      <c r="E1000" s="12"/>
      <c r="F1000" s="12"/>
      <c r="G1000" s="12"/>
      <c r="H1000" s="12"/>
      <c r="I1000" s="12"/>
      <c r="J1000" s="12"/>
      <c r="K1000" s="12"/>
      <c r="L1000" s="12"/>
      <c r="M1000" s="49"/>
      <c r="N1000" s="49"/>
      <c r="O1000" s="12"/>
      <c r="P1000" s="12"/>
      <c r="Q1000" s="12"/>
      <c r="R1000" s="12"/>
      <c r="S1000" s="12"/>
      <c r="T1000" s="12"/>
    </row>
    <row r="1001" spans="1:20" s="1" customFormat="1" x14ac:dyDescent="0.4">
      <c r="A1001" s="12"/>
      <c r="B1001" s="12"/>
      <c r="C1001" s="42"/>
      <c r="D1001" s="12"/>
      <c r="E1001" s="12"/>
      <c r="F1001" s="12"/>
      <c r="G1001" s="12"/>
      <c r="H1001" s="12"/>
      <c r="I1001" s="12"/>
      <c r="J1001" s="12"/>
      <c r="K1001" s="12"/>
      <c r="L1001" s="12"/>
      <c r="M1001" s="49"/>
      <c r="N1001" s="49"/>
      <c r="O1001" s="12"/>
      <c r="P1001" s="12"/>
      <c r="Q1001" s="12"/>
      <c r="R1001" s="12"/>
      <c r="S1001" s="12"/>
      <c r="T1001" s="12"/>
    </row>
    <row r="1002" spans="1:20" s="1" customFormat="1" x14ac:dyDescent="0.4">
      <c r="A1002" s="12"/>
      <c r="B1002" s="12"/>
      <c r="C1002" s="42"/>
      <c r="D1002" s="12"/>
      <c r="E1002" s="12"/>
      <c r="F1002" s="12"/>
      <c r="G1002" s="12"/>
      <c r="H1002" s="12"/>
      <c r="I1002" s="12"/>
      <c r="J1002" s="12"/>
      <c r="K1002" s="12"/>
      <c r="L1002" s="12"/>
      <c r="M1002" s="49"/>
      <c r="N1002" s="49"/>
      <c r="O1002" s="12"/>
      <c r="P1002" s="12"/>
      <c r="Q1002" s="12"/>
      <c r="R1002" s="12"/>
      <c r="S1002" s="12"/>
      <c r="T1002" s="12"/>
    </row>
    <row r="1003" spans="1:20" s="1" customFormat="1" x14ac:dyDescent="0.4">
      <c r="A1003" s="12"/>
      <c r="B1003" s="12"/>
      <c r="C1003" s="42"/>
      <c r="D1003" s="12"/>
      <c r="E1003" s="12"/>
      <c r="F1003" s="12"/>
      <c r="G1003" s="12"/>
      <c r="H1003" s="12"/>
      <c r="I1003" s="12"/>
      <c r="J1003" s="12"/>
      <c r="K1003" s="12"/>
      <c r="L1003" s="12"/>
      <c r="M1003" s="49"/>
      <c r="N1003" s="49"/>
      <c r="O1003" s="12"/>
      <c r="P1003" s="12"/>
      <c r="Q1003" s="12"/>
      <c r="R1003" s="12"/>
      <c r="S1003" s="12"/>
      <c r="T1003" s="12"/>
    </row>
    <row r="1004" spans="1:20" s="1" customFormat="1" x14ac:dyDescent="0.4">
      <c r="A1004" s="12"/>
      <c r="B1004" s="12"/>
      <c r="C1004" s="42"/>
      <c r="D1004" s="12"/>
      <c r="E1004" s="12"/>
      <c r="F1004" s="12"/>
      <c r="G1004" s="12"/>
      <c r="H1004" s="12"/>
      <c r="I1004" s="12"/>
      <c r="J1004" s="12"/>
      <c r="K1004" s="12"/>
      <c r="L1004" s="12"/>
      <c r="M1004" s="49"/>
      <c r="N1004" s="49"/>
      <c r="O1004" s="12"/>
      <c r="P1004" s="12"/>
      <c r="Q1004" s="12"/>
      <c r="R1004" s="12"/>
      <c r="S1004" s="12"/>
      <c r="T1004" s="12"/>
    </row>
    <row r="1005" spans="1:20" s="1" customFormat="1" x14ac:dyDescent="0.4">
      <c r="A1005" s="12"/>
      <c r="B1005" s="12"/>
      <c r="C1005" s="42"/>
      <c r="D1005" s="12"/>
      <c r="E1005" s="12"/>
      <c r="F1005" s="12"/>
      <c r="G1005" s="12"/>
      <c r="H1005" s="12"/>
      <c r="I1005" s="12"/>
      <c r="J1005" s="12"/>
      <c r="K1005" s="12"/>
      <c r="L1005" s="12"/>
      <c r="M1005" s="49"/>
      <c r="N1005" s="49"/>
      <c r="O1005" s="12"/>
      <c r="P1005" s="12"/>
      <c r="Q1005" s="12"/>
      <c r="R1005" s="12"/>
      <c r="S1005" s="12"/>
      <c r="T1005" s="12"/>
    </row>
    <row r="1006" spans="1:20" s="1" customFormat="1" x14ac:dyDescent="0.4">
      <c r="A1006" s="12"/>
      <c r="B1006" s="12"/>
      <c r="C1006" s="42"/>
      <c r="D1006" s="12"/>
      <c r="E1006" s="12"/>
      <c r="F1006" s="12"/>
      <c r="G1006" s="12"/>
      <c r="H1006" s="12"/>
      <c r="I1006" s="12"/>
      <c r="J1006" s="12"/>
      <c r="K1006" s="12"/>
      <c r="L1006" s="12"/>
      <c r="M1006" s="49"/>
      <c r="N1006" s="49"/>
      <c r="O1006" s="12"/>
      <c r="P1006" s="12"/>
      <c r="Q1006" s="12"/>
      <c r="R1006" s="12"/>
      <c r="S1006" s="12"/>
      <c r="T1006" s="12"/>
    </row>
    <row r="1007" spans="1:20" s="1" customFormat="1" x14ac:dyDescent="0.4">
      <c r="A1007" s="12"/>
      <c r="B1007" s="12"/>
      <c r="C1007" s="42"/>
      <c r="D1007" s="12"/>
      <c r="E1007" s="12"/>
      <c r="F1007" s="12"/>
      <c r="G1007" s="12"/>
      <c r="H1007" s="12"/>
      <c r="I1007" s="12"/>
      <c r="J1007" s="12"/>
      <c r="K1007" s="12"/>
      <c r="L1007" s="12"/>
      <c r="M1007" s="49"/>
      <c r="N1007" s="49"/>
      <c r="O1007" s="12"/>
      <c r="P1007" s="12"/>
      <c r="Q1007" s="12"/>
      <c r="R1007" s="12"/>
      <c r="S1007" s="12"/>
      <c r="T1007" s="12"/>
    </row>
    <row r="1008" spans="1:20" s="1" customFormat="1" x14ac:dyDescent="0.4">
      <c r="A1008" s="12"/>
      <c r="B1008" s="12"/>
      <c r="C1008" s="42"/>
      <c r="D1008" s="12"/>
      <c r="E1008" s="12"/>
      <c r="F1008" s="12"/>
      <c r="G1008" s="12"/>
      <c r="H1008" s="12"/>
      <c r="I1008" s="12"/>
      <c r="J1008" s="12"/>
      <c r="K1008" s="12"/>
      <c r="L1008" s="12"/>
      <c r="M1008" s="49"/>
      <c r="N1008" s="49"/>
      <c r="O1008" s="12"/>
      <c r="P1008" s="12"/>
      <c r="Q1008" s="12"/>
      <c r="R1008" s="12"/>
      <c r="S1008" s="12"/>
      <c r="T1008" s="12"/>
    </row>
    <row r="1009" spans="1:20" s="1" customFormat="1" x14ac:dyDescent="0.4">
      <c r="A1009" s="12"/>
      <c r="B1009" s="12"/>
      <c r="C1009" s="42"/>
      <c r="D1009" s="12"/>
      <c r="E1009" s="12"/>
      <c r="F1009" s="12"/>
      <c r="G1009" s="12"/>
      <c r="H1009" s="12"/>
      <c r="I1009" s="12"/>
      <c r="J1009" s="12"/>
      <c r="K1009" s="12"/>
      <c r="L1009" s="12"/>
      <c r="M1009" s="49"/>
      <c r="N1009" s="49"/>
      <c r="O1009" s="12"/>
      <c r="P1009" s="12"/>
      <c r="Q1009" s="12"/>
      <c r="R1009" s="12"/>
      <c r="S1009" s="12"/>
      <c r="T1009" s="12"/>
    </row>
    <row r="1010" spans="1:20" s="1" customFormat="1" x14ac:dyDescent="0.4">
      <c r="A1010" s="12"/>
      <c r="B1010" s="12"/>
      <c r="C1010" s="42"/>
      <c r="D1010" s="12"/>
      <c r="E1010" s="12"/>
      <c r="F1010" s="12"/>
      <c r="G1010" s="12"/>
      <c r="H1010" s="12"/>
      <c r="I1010" s="12"/>
      <c r="J1010" s="12"/>
      <c r="K1010" s="12"/>
      <c r="L1010" s="12"/>
      <c r="M1010" s="49"/>
      <c r="N1010" s="49"/>
      <c r="O1010" s="12"/>
      <c r="P1010" s="12"/>
      <c r="Q1010" s="12"/>
      <c r="R1010" s="12"/>
      <c r="S1010" s="12"/>
      <c r="T1010" s="12"/>
    </row>
    <row r="1011" spans="1:20" s="1" customFormat="1" x14ac:dyDescent="0.4">
      <c r="A1011" s="12"/>
      <c r="B1011" s="12"/>
      <c r="C1011" s="42"/>
      <c r="D1011" s="12"/>
      <c r="E1011" s="12"/>
      <c r="F1011" s="12"/>
      <c r="G1011" s="12"/>
      <c r="H1011" s="12"/>
      <c r="I1011" s="12"/>
      <c r="J1011" s="12"/>
      <c r="K1011" s="12"/>
      <c r="L1011" s="12"/>
      <c r="M1011" s="49"/>
      <c r="N1011" s="49"/>
      <c r="O1011" s="12"/>
      <c r="P1011" s="12"/>
      <c r="Q1011" s="12"/>
      <c r="R1011" s="12"/>
      <c r="S1011" s="12"/>
      <c r="T1011" s="12"/>
    </row>
    <row r="1012" spans="1:20" s="1" customFormat="1" x14ac:dyDescent="0.4">
      <c r="A1012" s="12"/>
      <c r="B1012" s="12"/>
      <c r="C1012" s="42"/>
      <c r="D1012" s="12"/>
      <c r="E1012" s="12"/>
      <c r="F1012" s="12"/>
      <c r="G1012" s="12"/>
      <c r="H1012" s="12"/>
      <c r="I1012" s="12"/>
      <c r="J1012" s="12"/>
      <c r="K1012" s="12"/>
      <c r="L1012" s="12"/>
      <c r="M1012" s="49"/>
      <c r="N1012" s="49"/>
      <c r="O1012" s="12"/>
      <c r="P1012" s="12"/>
      <c r="Q1012" s="12"/>
      <c r="R1012" s="12"/>
      <c r="S1012" s="12"/>
      <c r="T1012" s="12"/>
    </row>
    <row r="1013" spans="1:20" s="1" customFormat="1" x14ac:dyDescent="0.4">
      <c r="A1013" s="12"/>
      <c r="B1013" s="12"/>
      <c r="C1013" s="42"/>
      <c r="D1013" s="12"/>
      <c r="E1013" s="12"/>
      <c r="F1013" s="12"/>
      <c r="G1013" s="12"/>
      <c r="H1013" s="12"/>
      <c r="I1013" s="12"/>
      <c r="J1013" s="12"/>
      <c r="K1013" s="12"/>
      <c r="L1013" s="12"/>
      <c r="M1013" s="49"/>
      <c r="N1013" s="49"/>
      <c r="O1013" s="12"/>
      <c r="P1013" s="12"/>
      <c r="Q1013" s="12"/>
      <c r="R1013" s="12"/>
      <c r="S1013" s="12"/>
      <c r="T1013" s="12"/>
    </row>
    <row r="1014" spans="1:20" s="1" customFormat="1" x14ac:dyDescent="0.4">
      <c r="A1014" s="12"/>
      <c r="B1014" s="12"/>
      <c r="C1014" s="42"/>
      <c r="D1014" s="12"/>
      <c r="E1014" s="12"/>
      <c r="F1014" s="12"/>
      <c r="G1014" s="12"/>
      <c r="H1014" s="12"/>
      <c r="I1014" s="12"/>
      <c r="J1014" s="12"/>
      <c r="K1014" s="12"/>
      <c r="L1014" s="12"/>
      <c r="M1014" s="49"/>
      <c r="N1014" s="49"/>
      <c r="O1014" s="12"/>
      <c r="P1014" s="12"/>
      <c r="Q1014" s="12"/>
      <c r="R1014" s="12"/>
      <c r="S1014" s="12"/>
      <c r="T1014" s="12"/>
    </row>
    <row r="1015" spans="1:20" s="1" customFormat="1" x14ac:dyDescent="0.4">
      <c r="A1015" s="12"/>
      <c r="B1015" s="12"/>
      <c r="C1015" s="42"/>
      <c r="D1015" s="12"/>
      <c r="E1015" s="12"/>
      <c r="F1015" s="12"/>
      <c r="G1015" s="12"/>
      <c r="H1015" s="12"/>
      <c r="I1015" s="12"/>
      <c r="J1015" s="12"/>
      <c r="K1015" s="12"/>
      <c r="L1015" s="12"/>
      <c r="M1015" s="49"/>
      <c r="N1015" s="49"/>
      <c r="O1015" s="12"/>
      <c r="P1015" s="12"/>
      <c r="Q1015" s="12"/>
      <c r="R1015" s="12"/>
      <c r="S1015" s="12"/>
      <c r="T1015" s="12"/>
    </row>
    <row r="1016" spans="1:20" s="1" customFormat="1" x14ac:dyDescent="0.4">
      <c r="A1016" s="12"/>
      <c r="B1016" s="12"/>
      <c r="C1016" s="42"/>
      <c r="D1016" s="12"/>
      <c r="E1016" s="12"/>
      <c r="F1016" s="12"/>
      <c r="G1016" s="12"/>
      <c r="H1016" s="12"/>
      <c r="I1016" s="12"/>
      <c r="J1016" s="12"/>
      <c r="K1016" s="12"/>
      <c r="L1016" s="12"/>
      <c r="M1016" s="49"/>
      <c r="N1016" s="49"/>
      <c r="O1016" s="12"/>
      <c r="P1016" s="12"/>
      <c r="Q1016" s="12"/>
      <c r="R1016" s="12"/>
      <c r="S1016" s="12"/>
      <c r="T1016" s="12"/>
    </row>
    <row r="1017" spans="1:20" s="1" customFormat="1" x14ac:dyDescent="0.4">
      <c r="A1017" s="12"/>
      <c r="B1017" s="12"/>
      <c r="C1017" s="42"/>
      <c r="D1017" s="12"/>
      <c r="E1017" s="12"/>
      <c r="F1017" s="12"/>
      <c r="G1017" s="12"/>
      <c r="H1017" s="12"/>
      <c r="I1017" s="12"/>
      <c r="J1017" s="12"/>
      <c r="K1017" s="12"/>
      <c r="L1017" s="12"/>
      <c r="M1017" s="49"/>
      <c r="N1017" s="49"/>
      <c r="O1017" s="12"/>
      <c r="P1017" s="12"/>
      <c r="Q1017" s="12"/>
      <c r="R1017" s="12"/>
      <c r="S1017" s="12"/>
      <c r="T1017" s="12"/>
    </row>
    <row r="1018" spans="1:20" s="1" customFormat="1" x14ac:dyDescent="0.4">
      <c r="A1018" s="12"/>
      <c r="B1018" s="12"/>
      <c r="C1018" s="42"/>
      <c r="D1018" s="12"/>
      <c r="E1018" s="12"/>
      <c r="F1018" s="12"/>
      <c r="G1018" s="12"/>
      <c r="H1018" s="12"/>
      <c r="I1018" s="12"/>
      <c r="J1018" s="12"/>
      <c r="K1018" s="12"/>
      <c r="L1018" s="12"/>
      <c r="M1018" s="49"/>
      <c r="N1018" s="49"/>
      <c r="O1018" s="12"/>
      <c r="P1018" s="12"/>
      <c r="Q1018" s="12"/>
      <c r="R1018" s="12"/>
      <c r="S1018" s="12"/>
      <c r="T1018" s="12"/>
    </row>
    <row r="1019" spans="1:20" s="1" customFormat="1" x14ac:dyDescent="0.4">
      <c r="A1019" s="12"/>
      <c r="B1019" s="12"/>
      <c r="C1019" s="42"/>
      <c r="D1019" s="12"/>
      <c r="E1019" s="12"/>
      <c r="F1019" s="12"/>
      <c r="G1019" s="12"/>
      <c r="H1019" s="12"/>
      <c r="I1019" s="12"/>
      <c r="J1019" s="12"/>
      <c r="K1019" s="12"/>
      <c r="L1019" s="12"/>
      <c r="M1019" s="49"/>
      <c r="N1019" s="49"/>
      <c r="O1019" s="12"/>
      <c r="P1019" s="12"/>
      <c r="Q1019" s="12"/>
      <c r="R1019" s="12"/>
      <c r="S1019" s="12"/>
      <c r="T1019" s="12"/>
    </row>
    <row r="1020" spans="1:20" s="1" customFormat="1" x14ac:dyDescent="0.4">
      <c r="A1020" s="12"/>
      <c r="B1020" s="12"/>
      <c r="C1020" s="42"/>
      <c r="D1020" s="12"/>
      <c r="E1020" s="12"/>
      <c r="F1020" s="12"/>
      <c r="G1020" s="12"/>
      <c r="H1020" s="12"/>
      <c r="I1020" s="12"/>
      <c r="J1020" s="12"/>
      <c r="K1020" s="12"/>
      <c r="L1020" s="12"/>
      <c r="M1020" s="49"/>
      <c r="N1020" s="49"/>
      <c r="O1020" s="12"/>
      <c r="P1020" s="12"/>
      <c r="Q1020" s="12"/>
      <c r="R1020" s="12"/>
      <c r="S1020" s="12"/>
      <c r="T1020" s="12"/>
    </row>
    <row r="1021" spans="1:20" s="1" customFormat="1" x14ac:dyDescent="0.4">
      <c r="A1021" s="12"/>
      <c r="B1021" s="12"/>
      <c r="C1021" s="42"/>
      <c r="D1021" s="12"/>
      <c r="E1021" s="12"/>
      <c r="F1021" s="12"/>
      <c r="G1021" s="12"/>
      <c r="H1021" s="12"/>
      <c r="I1021" s="12"/>
      <c r="J1021" s="12"/>
      <c r="K1021" s="12"/>
      <c r="L1021" s="12"/>
      <c r="M1021" s="49"/>
      <c r="N1021" s="49"/>
      <c r="O1021" s="12"/>
      <c r="P1021" s="12"/>
      <c r="Q1021" s="12"/>
      <c r="R1021" s="12"/>
      <c r="S1021" s="12"/>
      <c r="T1021" s="12"/>
    </row>
    <row r="1022" spans="1:20" s="1" customFormat="1" x14ac:dyDescent="0.4">
      <c r="A1022" s="12"/>
      <c r="B1022" s="12"/>
      <c r="C1022" s="42"/>
      <c r="D1022" s="12"/>
      <c r="E1022" s="12"/>
      <c r="F1022" s="12"/>
      <c r="G1022" s="12"/>
      <c r="H1022" s="12"/>
      <c r="I1022" s="12"/>
      <c r="J1022" s="12"/>
      <c r="K1022" s="12"/>
      <c r="L1022" s="12"/>
      <c r="M1022" s="49"/>
      <c r="N1022" s="49"/>
      <c r="O1022" s="12"/>
      <c r="P1022" s="12"/>
      <c r="Q1022" s="12"/>
      <c r="R1022" s="12"/>
      <c r="S1022" s="12"/>
      <c r="T1022" s="12"/>
    </row>
    <row r="1023" spans="1:20" s="1" customFormat="1" x14ac:dyDescent="0.4">
      <c r="A1023" s="12"/>
      <c r="B1023" s="12"/>
      <c r="C1023" s="42"/>
      <c r="D1023" s="12"/>
      <c r="E1023" s="12"/>
      <c r="F1023" s="12"/>
      <c r="G1023" s="12"/>
      <c r="H1023" s="12"/>
      <c r="I1023" s="12"/>
      <c r="J1023" s="12"/>
      <c r="K1023" s="12"/>
      <c r="L1023" s="12"/>
      <c r="M1023" s="49"/>
      <c r="N1023" s="49"/>
      <c r="O1023" s="12"/>
      <c r="P1023" s="12"/>
      <c r="Q1023" s="12"/>
      <c r="R1023" s="12"/>
      <c r="S1023" s="12"/>
      <c r="T1023" s="12"/>
    </row>
    <row r="1024" spans="1:20" s="1" customFormat="1" x14ac:dyDescent="0.4">
      <c r="A1024" s="12"/>
      <c r="B1024" s="12"/>
      <c r="C1024" s="42"/>
      <c r="D1024" s="12"/>
      <c r="E1024" s="12"/>
      <c r="F1024" s="12"/>
      <c r="G1024" s="12"/>
      <c r="H1024" s="12"/>
      <c r="I1024" s="12"/>
      <c r="J1024" s="12"/>
      <c r="K1024" s="12"/>
      <c r="L1024" s="12"/>
      <c r="M1024" s="49"/>
      <c r="N1024" s="49"/>
      <c r="O1024" s="12"/>
      <c r="P1024" s="12"/>
      <c r="Q1024" s="12"/>
      <c r="R1024" s="12"/>
      <c r="S1024" s="12"/>
      <c r="T1024" s="12"/>
    </row>
    <row r="1025" spans="1:20" s="1" customFormat="1" x14ac:dyDescent="0.4">
      <c r="A1025" s="12"/>
      <c r="B1025" s="12"/>
      <c r="C1025" s="42"/>
      <c r="D1025" s="12"/>
      <c r="E1025" s="12"/>
      <c r="F1025" s="12"/>
      <c r="G1025" s="12"/>
      <c r="H1025" s="12"/>
      <c r="I1025" s="12"/>
      <c r="J1025" s="12"/>
      <c r="K1025" s="12"/>
      <c r="L1025" s="12"/>
      <c r="M1025" s="49"/>
      <c r="N1025" s="49"/>
      <c r="O1025" s="12"/>
      <c r="P1025" s="12"/>
      <c r="Q1025" s="12"/>
      <c r="R1025" s="12"/>
      <c r="S1025" s="12"/>
      <c r="T1025" s="12"/>
    </row>
    <row r="1026" spans="1:20" s="1" customFormat="1" x14ac:dyDescent="0.4">
      <c r="A1026" s="12"/>
      <c r="B1026" s="12"/>
      <c r="C1026" s="42"/>
      <c r="D1026" s="12"/>
      <c r="E1026" s="12"/>
      <c r="F1026" s="12"/>
      <c r="G1026" s="12"/>
      <c r="H1026" s="12"/>
      <c r="I1026" s="12"/>
      <c r="J1026" s="12"/>
      <c r="K1026" s="12"/>
      <c r="L1026" s="12"/>
      <c r="M1026" s="49"/>
      <c r="N1026" s="49"/>
      <c r="O1026" s="12"/>
      <c r="P1026" s="12"/>
      <c r="Q1026" s="12"/>
      <c r="R1026" s="12"/>
      <c r="S1026" s="12"/>
      <c r="T1026" s="12"/>
    </row>
    <row r="1027" spans="1:20" s="1" customFormat="1" x14ac:dyDescent="0.4">
      <c r="A1027" s="12"/>
      <c r="B1027" s="12"/>
      <c r="C1027" s="42"/>
      <c r="D1027" s="12"/>
      <c r="E1027" s="12"/>
      <c r="F1027" s="12"/>
      <c r="G1027" s="12"/>
      <c r="H1027" s="12"/>
      <c r="I1027" s="12"/>
      <c r="J1027" s="12"/>
      <c r="K1027" s="12"/>
      <c r="L1027" s="12"/>
      <c r="M1027" s="49"/>
      <c r="N1027" s="49"/>
      <c r="O1027" s="12"/>
      <c r="P1027" s="12"/>
      <c r="Q1027" s="12"/>
      <c r="R1027" s="12"/>
      <c r="S1027" s="12"/>
      <c r="T1027" s="12"/>
    </row>
    <row r="1028" spans="1:20" s="1" customFormat="1" x14ac:dyDescent="0.4">
      <c r="A1028" s="12"/>
      <c r="B1028" s="12"/>
      <c r="C1028" s="42"/>
      <c r="D1028" s="12"/>
      <c r="E1028" s="12"/>
      <c r="F1028" s="12"/>
      <c r="G1028" s="12"/>
      <c r="H1028" s="12"/>
      <c r="I1028" s="12"/>
      <c r="J1028" s="12"/>
      <c r="K1028" s="12"/>
      <c r="L1028" s="12"/>
      <c r="M1028" s="49"/>
      <c r="N1028" s="49"/>
      <c r="O1028" s="12"/>
      <c r="P1028" s="12"/>
      <c r="Q1028" s="12"/>
      <c r="R1028" s="12"/>
      <c r="S1028" s="12"/>
      <c r="T1028" s="12"/>
    </row>
    <row r="1029" spans="1:20" s="1" customFormat="1" x14ac:dyDescent="0.4">
      <c r="A1029" s="12"/>
      <c r="B1029" s="12"/>
      <c r="C1029" s="42"/>
      <c r="D1029" s="12"/>
      <c r="E1029" s="12"/>
      <c r="F1029" s="12"/>
      <c r="G1029" s="12"/>
      <c r="H1029" s="12"/>
      <c r="I1029" s="12"/>
      <c r="J1029" s="12"/>
      <c r="K1029" s="12"/>
      <c r="L1029" s="12"/>
      <c r="M1029" s="49"/>
      <c r="N1029" s="49"/>
      <c r="O1029" s="12"/>
      <c r="P1029" s="12"/>
      <c r="Q1029" s="12"/>
      <c r="R1029" s="12"/>
      <c r="S1029" s="12"/>
      <c r="T1029" s="12"/>
    </row>
    <row r="1030" spans="1:20" s="1" customFormat="1" x14ac:dyDescent="0.4">
      <c r="A1030" s="12"/>
      <c r="B1030" s="12"/>
      <c r="C1030" s="42"/>
      <c r="D1030" s="12"/>
      <c r="E1030" s="12"/>
      <c r="F1030" s="12"/>
      <c r="G1030" s="12"/>
      <c r="H1030" s="12"/>
      <c r="I1030" s="12"/>
      <c r="J1030" s="12"/>
      <c r="K1030" s="12"/>
      <c r="L1030" s="12"/>
      <c r="M1030" s="49"/>
      <c r="N1030" s="49"/>
      <c r="O1030" s="12"/>
      <c r="P1030" s="12"/>
      <c r="Q1030" s="12"/>
      <c r="R1030" s="12"/>
      <c r="S1030" s="12"/>
      <c r="T1030" s="12"/>
    </row>
    <row r="1031" spans="1:20" s="1" customFormat="1" x14ac:dyDescent="0.4">
      <c r="A1031" s="12"/>
      <c r="B1031" s="12"/>
      <c r="C1031" s="42"/>
      <c r="D1031" s="12"/>
      <c r="E1031" s="12"/>
      <c r="F1031" s="12"/>
      <c r="G1031" s="12"/>
      <c r="H1031" s="12"/>
      <c r="I1031" s="12"/>
      <c r="J1031" s="12"/>
      <c r="K1031" s="12"/>
      <c r="L1031" s="12"/>
      <c r="M1031" s="49"/>
      <c r="N1031" s="49"/>
      <c r="O1031" s="12"/>
      <c r="P1031" s="12"/>
      <c r="Q1031" s="12"/>
      <c r="R1031" s="12"/>
      <c r="S1031" s="12"/>
      <c r="T1031" s="12"/>
    </row>
    <row r="1032" spans="1:20" s="1" customFormat="1" x14ac:dyDescent="0.4">
      <c r="A1032" s="12"/>
      <c r="B1032" s="12"/>
      <c r="C1032" s="42"/>
      <c r="D1032" s="12"/>
      <c r="E1032" s="12"/>
      <c r="F1032" s="12"/>
      <c r="G1032" s="12"/>
      <c r="H1032" s="12"/>
      <c r="I1032" s="12"/>
      <c r="J1032" s="12"/>
      <c r="K1032" s="12"/>
      <c r="L1032" s="12"/>
      <c r="M1032" s="49"/>
      <c r="N1032" s="49"/>
      <c r="O1032" s="12"/>
      <c r="P1032" s="12"/>
      <c r="Q1032" s="12"/>
      <c r="R1032" s="12"/>
      <c r="S1032" s="12"/>
      <c r="T1032" s="12"/>
    </row>
    <row r="1033" spans="1:20" s="1" customFormat="1" x14ac:dyDescent="0.4">
      <c r="A1033" s="12"/>
      <c r="B1033" s="12"/>
      <c r="C1033" s="42"/>
      <c r="D1033" s="12"/>
      <c r="E1033" s="12"/>
      <c r="F1033" s="12"/>
      <c r="G1033" s="12"/>
      <c r="H1033" s="12"/>
      <c r="I1033" s="12"/>
      <c r="J1033" s="12"/>
      <c r="K1033" s="12"/>
      <c r="L1033" s="12"/>
      <c r="M1033" s="49"/>
      <c r="N1033" s="49"/>
      <c r="O1033" s="12"/>
      <c r="P1033" s="12"/>
      <c r="Q1033" s="12"/>
      <c r="R1033" s="12"/>
      <c r="S1033" s="12"/>
      <c r="T1033" s="12"/>
    </row>
    <row r="1034" spans="1:20" s="1" customFormat="1" x14ac:dyDescent="0.4">
      <c r="A1034" s="12"/>
      <c r="B1034" s="12"/>
      <c r="C1034" s="42"/>
      <c r="D1034" s="12"/>
      <c r="E1034" s="12"/>
      <c r="F1034" s="12"/>
      <c r="G1034" s="12"/>
      <c r="H1034" s="12"/>
      <c r="I1034" s="12"/>
      <c r="J1034" s="12"/>
      <c r="K1034" s="12"/>
      <c r="L1034" s="12"/>
      <c r="M1034" s="49"/>
      <c r="N1034" s="49"/>
      <c r="O1034" s="12"/>
      <c r="P1034" s="12"/>
      <c r="Q1034" s="12"/>
      <c r="R1034" s="12"/>
      <c r="S1034" s="12"/>
      <c r="T1034" s="12"/>
    </row>
    <row r="1035" spans="1:20" s="1" customFormat="1" x14ac:dyDescent="0.4">
      <c r="A1035" s="12"/>
      <c r="B1035" s="12"/>
      <c r="C1035" s="42"/>
      <c r="D1035" s="12"/>
      <c r="E1035" s="12"/>
      <c r="F1035" s="12"/>
      <c r="G1035" s="12"/>
      <c r="H1035" s="12"/>
      <c r="I1035" s="12"/>
      <c r="J1035" s="12"/>
      <c r="K1035" s="12"/>
      <c r="L1035" s="12"/>
      <c r="M1035" s="49"/>
      <c r="N1035" s="49"/>
      <c r="O1035" s="12"/>
      <c r="P1035" s="12"/>
      <c r="Q1035" s="12"/>
      <c r="R1035" s="12"/>
      <c r="S1035" s="12"/>
      <c r="T1035" s="12"/>
    </row>
    <row r="1036" spans="1:20" s="1" customFormat="1" x14ac:dyDescent="0.4">
      <c r="A1036" s="12"/>
      <c r="B1036" s="12"/>
      <c r="C1036" s="42"/>
      <c r="D1036" s="12"/>
      <c r="E1036" s="12"/>
      <c r="F1036" s="12"/>
      <c r="G1036" s="12"/>
      <c r="H1036" s="12"/>
      <c r="I1036" s="12"/>
      <c r="J1036" s="12"/>
      <c r="K1036" s="12"/>
      <c r="L1036" s="12"/>
      <c r="M1036" s="49"/>
      <c r="N1036" s="49"/>
      <c r="O1036" s="12"/>
      <c r="P1036" s="12"/>
      <c r="Q1036" s="12"/>
      <c r="R1036" s="12"/>
      <c r="S1036" s="12"/>
      <c r="T1036" s="12"/>
    </row>
    <row r="1037" spans="1:20" s="1" customFormat="1" x14ac:dyDescent="0.4">
      <c r="A1037" s="12"/>
      <c r="B1037" s="12"/>
      <c r="C1037" s="42"/>
      <c r="D1037" s="12"/>
      <c r="E1037" s="12"/>
      <c r="F1037" s="12"/>
      <c r="G1037" s="12"/>
      <c r="H1037" s="12"/>
      <c r="I1037" s="12"/>
      <c r="J1037" s="12"/>
      <c r="K1037" s="12"/>
      <c r="L1037" s="12"/>
      <c r="M1037" s="49"/>
      <c r="N1037" s="49"/>
      <c r="O1037" s="12"/>
      <c r="P1037" s="12"/>
      <c r="Q1037" s="12"/>
      <c r="R1037" s="12"/>
      <c r="S1037" s="12"/>
      <c r="T1037" s="12"/>
    </row>
    <row r="1038" spans="1:20" s="1" customFormat="1" x14ac:dyDescent="0.4">
      <c r="A1038" s="12"/>
      <c r="B1038" s="12"/>
      <c r="C1038" s="42"/>
      <c r="D1038" s="12"/>
      <c r="E1038" s="12"/>
      <c r="F1038" s="12"/>
      <c r="G1038" s="12"/>
      <c r="H1038" s="12"/>
      <c r="I1038" s="12"/>
      <c r="J1038" s="12"/>
      <c r="K1038" s="12"/>
      <c r="L1038" s="12"/>
      <c r="M1038" s="49"/>
      <c r="N1038" s="49"/>
      <c r="O1038" s="12"/>
      <c r="P1038" s="12"/>
      <c r="Q1038" s="12"/>
      <c r="R1038" s="12"/>
      <c r="S1038" s="12"/>
      <c r="T1038" s="12"/>
    </row>
    <row r="1039" spans="1:20" s="1" customFormat="1" x14ac:dyDescent="0.4">
      <c r="A1039" s="12"/>
      <c r="B1039" s="12"/>
      <c r="C1039" s="42"/>
      <c r="D1039" s="12"/>
      <c r="E1039" s="12"/>
      <c r="F1039" s="12"/>
      <c r="G1039" s="12"/>
      <c r="H1039" s="12"/>
      <c r="I1039" s="12"/>
      <c r="J1039" s="12"/>
      <c r="K1039" s="12"/>
      <c r="L1039" s="12"/>
      <c r="M1039" s="49"/>
      <c r="N1039" s="49"/>
      <c r="O1039" s="12"/>
      <c r="P1039" s="12"/>
      <c r="Q1039" s="12"/>
      <c r="R1039" s="12"/>
      <c r="S1039" s="12"/>
      <c r="T1039" s="12"/>
    </row>
    <row r="1040" spans="1:20" s="1" customFormat="1" x14ac:dyDescent="0.4">
      <c r="A1040" s="12"/>
      <c r="B1040" s="12"/>
      <c r="C1040" s="42"/>
      <c r="D1040" s="12"/>
      <c r="E1040" s="12"/>
      <c r="F1040" s="12"/>
      <c r="G1040" s="12"/>
      <c r="H1040" s="12"/>
      <c r="I1040" s="12"/>
      <c r="J1040" s="12"/>
      <c r="K1040" s="12"/>
      <c r="L1040" s="12"/>
      <c r="M1040" s="49"/>
      <c r="N1040" s="49"/>
      <c r="O1040" s="12"/>
      <c r="P1040" s="12"/>
      <c r="Q1040" s="12"/>
      <c r="R1040" s="12"/>
      <c r="S1040" s="12"/>
      <c r="T1040" s="12"/>
    </row>
    <row r="1041" spans="1:20" s="1" customFormat="1" x14ac:dyDescent="0.4">
      <c r="A1041" s="12"/>
      <c r="B1041" s="12"/>
      <c r="C1041" s="42"/>
      <c r="D1041" s="12"/>
      <c r="E1041" s="12"/>
      <c r="F1041" s="12"/>
      <c r="G1041" s="12"/>
      <c r="H1041" s="12"/>
      <c r="I1041" s="12"/>
      <c r="J1041" s="12"/>
      <c r="K1041" s="12"/>
      <c r="L1041" s="12"/>
      <c r="M1041" s="49"/>
      <c r="N1041" s="49"/>
      <c r="O1041" s="12"/>
      <c r="P1041" s="12"/>
      <c r="Q1041" s="12"/>
      <c r="R1041" s="12"/>
      <c r="S1041" s="12"/>
      <c r="T1041" s="12"/>
    </row>
    <row r="1042" spans="1:20" s="1" customFormat="1" x14ac:dyDescent="0.4">
      <c r="A1042" s="12"/>
      <c r="B1042" s="12"/>
      <c r="C1042" s="42"/>
      <c r="D1042" s="12"/>
      <c r="E1042" s="12"/>
      <c r="F1042" s="12"/>
      <c r="G1042" s="12"/>
      <c r="H1042" s="12"/>
      <c r="I1042" s="12"/>
      <c r="J1042" s="12"/>
      <c r="K1042" s="12"/>
      <c r="L1042" s="12"/>
      <c r="M1042" s="49"/>
      <c r="N1042" s="49"/>
      <c r="O1042" s="12"/>
      <c r="P1042" s="12"/>
      <c r="Q1042" s="12"/>
      <c r="R1042" s="12"/>
      <c r="S1042" s="12"/>
      <c r="T1042" s="12"/>
    </row>
    <row r="1043" spans="1:20" s="1" customFormat="1" x14ac:dyDescent="0.4">
      <c r="A1043" s="12"/>
      <c r="B1043" s="12"/>
      <c r="C1043" s="42"/>
      <c r="D1043" s="12"/>
      <c r="E1043" s="12"/>
      <c r="F1043" s="12"/>
      <c r="G1043" s="12"/>
      <c r="H1043" s="12"/>
      <c r="I1043" s="12"/>
      <c r="J1043" s="12"/>
      <c r="K1043" s="12"/>
      <c r="L1043" s="12"/>
      <c r="M1043" s="49"/>
      <c r="N1043" s="49"/>
      <c r="O1043" s="12"/>
      <c r="P1043" s="12"/>
      <c r="Q1043" s="12"/>
      <c r="R1043" s="12"/>
      <c r="S1043" s="12"/>
      <c r="T1043" s="12"/>
    </row>
    <row r="1044" spans="1:20" s="1" customFormat="1" x14ac:dyDescent="0.4">
      <c r="A1044" s="12"/>
      <c r="B1044" s="12"/>
      <c r="C1044" s="42"/>
      <c r="D1044" s="12"/>
      <c r="E1044" s="12"/>
      <c r="F1044" s="12"/>
      <c r="G1044" s="12"/>
      <c r="H1044" s="12"/>
      <c r="I1044" s="12"/>
      <c r="J1044" s="12"/>
      <c r="K1044" s="12"/>
      <c r="L1044" s="12"/>
      <c r="M1044" s="49"/>
      <c r="N1044" s="49"/>
      <c r="O1044" s="12"/>
      <c r="P1044" s="12"/>
      <c r="Q1044" s="12"/>
      <c r="R1044" s="12"/>
      <c r="S1044" s="12"/>
      <c r="T1044" s="12"/>
    </row>
    <row r="1045" spans="1:20" s="1" customFormat="1" x14ac:dyDescent="0.4">
      <c r="A1045" s="12"/>
      <c r="B1045" s="12"/>
      <c r="C1045" s="42"/>
      <c r="D1045" s="12"/>
      <c r="E1045" s="12"/>
      <c r="F1045" s="12"/>
      <c r="G1045" s="12"/>
      <c r="H1045" s="12"/>
      <c r="I1045" s="12"/>
      <c r="J1045" s="12"/>
      <c r="K1045" s="12"/>
      <c r="L1045" s="12"/>
      <c r="M1045" s="49"/>
      <c r="N1045" s="49"/>
      <c r="O1045" s="12"/>
      <c r="P1045" s="12"/>
      <c r="Q1045" s="12"/>
      <c r="R1045" s="12"/>
      <c r="S1045" s="12"/>
      <c r="T1045" s="12"/>
    </row>
    <row r="1046" spans="1:20" s="1" customFormat="1" x14ac:dyDescent="0.4">
      <c r="A1046" s="12"/>
      <c r="B1046" s="12"/>
      <c r="C1046" s="42"/>
      <c r="D1046" s="12"/>
      <c r="E1046" s="12"/>
      <c r="F1046" s="12"/>
      <c r="G1046" s="12"/>
      <c r="H1046" s="12"/>
      <c r="I1046" s="12"/>
      <c r="J1046" s="12"/>
      <c r="K1046" s="12"/>
      <c r="L1046" s="12"/>
      <c r="M1046" s="49"/>
      <c r="N1046" s="49"/>
      <c r="O1046" s="12"/>
      <c r="P1046" s="12"/>
      <c r="Q1046" s="12"/>
      <c r="R1046" s="12"/>
      <c r="S1046" s="12"/>
      <c r="T1046" s="12"/>
    </row>
    <row r="1047" spans="1:20" s="1" customFormat="1" x14ac:dyDescent="0.4">
      <c r="A1047" s="12"/>
      <c r="B1047" s="12"/>
      <c r="C1047" s="42"/>
      <c r="D1047" s="12"/>
      <c r="E1047" s="12"/>
      <c r="F1047" s="12"/>
      <c r="G1047" s="12"/>
      <c r="H1047" s="12"/>
      <c r="I1047" s="12"/>
      <c r="J1047" s="12"/>
      <c r="K1047" s="12"/>
      <c r="L1047" s="12"/>
      <c r="M1047" s="49"/>
      <c r="N1047" s="49"/>
      <c r="O1047" s="12"/>
      <c r="P1047" s="12"/>
      <c r="Q1047" s="12"/>
      <c r="R1047" s="12"/>
      <c r="S1047" s="12"/>
      <c r="T1047" s="12"/>
    </row>
    <row r="1048" spans="1:20" s="1" customFormat="1" x14ac:dyDescent="0.4">
      <c r="A1048" s="12"/>
      <c r="B1048" s="12"/>
      <c r="C1048" s="42"/>
      <c r="D1048" s="12"/>
      <c r="E1048" s="12"/>
      <c r="F1048" s="12"/>
      <c r="G1048" s="12"/>
      <c r="H1048" s="12"/>
      <c r="I1048" s="12"/>
      <c r="J1048" s="12"/>
      <c r="K1048" s="12"/>
      <c r="L1048" s="12"/>
      <c r="M1048" s="49"/>
      <c r="N1048" s="49"/>
      <c r="O1048" s="12"/>
      <c r="P1048" s="12"/>
      <c r="Q1048" s="12"/>
      <c r="R1048" s="12"/>
      <c r="S1048" s="12"/>
      <c r="T1048" s="12"/>
    </row>
    <row r="1049" spans="1:20" s="1" customFormat="1" x14ac:dyDescent="0.4">
      <c r="A1049" s="12"/>
      <c r="B1049" s="12"/>
      <c r="C1049" s="42"/>
      <c r="D1049" s="12"/>
      <c r="E1049" s="12"/>
      <c r="F1049" s="12"/>
      <c r="G1049" s="12"/>
      <c r="H1049" s="12"/>
      <c r="I1049" s="12"/>
      <c r="J1049" s="12"/>
      <c r="K1049" s="12"/>
      <c r="L1049" s="12"/>
      <c r="M1049" s="49"/>
      <c r="N1049" s="49"/>
      <c r="O1049" s="12"/>
      <c r="P1049" s="12"/>
      <c r="Q1049" s="12"/>
      <c r="R1049" s="12"/>
      <c r="S1049" s="12"/>
      <c r="T1049" s="12"/>
    </row>
    <row r="1050" spans="1:20" s="1" customFormat="1" x14ac:dyDescent="0.4">
      <c r="A1050" s="12"/>
      <c r="B1050" s="12"/>
      <c r="C1050" s="42"/>
      <c r="D1050" s="12"/>
      <c r="E1050" s="12"/>
      <c r="F1050" s="12"/>
      <c r="G1050" s="12"/>
      <c r="H1050" s="12"/>
      <c r="I1050" s="12"/>
      <c r="J1050" s="12"/>
      <c r="K1050" s="12"/>
      <c r="L1050" s="12"/>
      <c r="M1050" s="49"/>
      <c r="N1050" s="49"/>
      <c r="O1050" s="12"/>
      <c r="P1050" s="12"/>
      <c r="Q1050" s="12"/>
      <c r="R1050" s="12"/>
      <c r="S1050" s="12"/>
      <c r="T1050" s="12"/>
    </row>
    <row r="1051" spans="1:20" s="1" customFormat="1" x14ac:dyDescent="0.4">
      <c r="A1051" s="12"/>
      <c r="B1051" s="12"/>
      <c r="C1051" s="42"/>
      <c r="D1051" s="12"/>
      <c r="E1051" s="12"/>
      <c r="F1051" s="12"/>
      <c r="G1051" s="12"/>
      <c r="H1051" s="12"/>
      <c r="I1051" s="12"/>
      <c r="J1051" s="12"/>
      <c r="K1051" s="12"/>
      <c r="L1051" s="12"/>
      <c r="M1051" s="49"/>
      <c r="N1051" s="49"/>
      <c r="O1051" s="12"/>
      <c r="P1051" s="12"/>
      <c r="Q1051" s="12"/>
      <c r="R1051" s="12"/>
      <c r="S1051" s="12"/>
      <c r="T1051" s="12"/>
    </row>
    <row r="1052" spans="1:20" s="1" customFormat="1" x14ac:dyDescent="0.4">
      <c r="A1052" s="12"/>
      <c r="B1052" s="12"/>
      <c r="C1052" s="42"/>
      <c r="D1052" s="12"/>
      <c r="E1052" s="12"/>
      <c r="F1052" s="12"/>
      <c r="G1052" s="12"/>
      <c r="H1052" s="12"/>
      <c r="I1052" s="12"/>
      <c r="J1052" s="12"/>
      <c r="K1052" s="12"/>
      <c r="L1052" s="12"/>
      <c r="M1052" s="49"/>
      <c r="N1052" s="49"/>
      <c r="O1052" s="12"/>
      <c r="P1052" s="12"/>
      <c r="Q1052" s="12"/>
      <c r="R1052" s="12"/>
      <c r="S1052" s="12"/>
      <c r="T1052" s="12"/>
    </row>
    <row r="1053" spans="1:20" s="1" customFormat="1" x14ac:dyDescent="0.4">
      <c r="A1053" s="12"/>
      <c r="B1053" s="12"/>
      <c r="C1053" s="42"/>
      <c r="D1053" s="12"/>
      <c r="E1053" s="12"/>
      <c r="F1053" s="12"/>
      <c r="G1053" s="12"/>
      <c r="H1053" s="12"/>
      <c r="I1053" s="12"/>
      <c r="J1053" s="12"/>
      <c r="K1053" s="12"/>
      <c r="L1053" s="12"/>
      <c r="M1053" s="49"/>
      <c r="N1053" s="49"/>
      <c r="O1053" s="12"/>
      <c r="P1053" s="12"/>
      <c r="Q1053" s="12"/>
      <c r="R1053" s="12"/>
      <c r="S1053" s="12"/>
      <c r="T1053" s="12"/>
    </row>
    <row r="1054" spans="1:20" s="1" customFormat="1" x14ac:dyDescent="0.4">
      <c r="A1054" s="12"/>
      <c r="B1054" s="12"/>
      <c r="C1054" s="42"/>
      <c r="D1054" s="12"/>
      <c r="E1054" s="12"/>
      <c r="F1054" s="12"/>
      <c r="G1054" s="12"/>
      <c r="H1054" s="12"/>
      <c r="I1054" s="12"/>
      <c r="J1054" s="12"/>
      <c r="K1054" s="12"/>
      <c r="L1054" s="12"/>
      <c r="M1054" s="49"/>
      <c r="N1054" s="49"/>
      <c r="O1054" s="12"/>
      <c r="P1054" s="12"/>
      <c r="Q1054" s="12"/>
      <c r="R1054" s="12"/>
      <c r="S1054" s="12"/>
      <c r="T1054" s="12"/>
    </row>
    <row r="1055" spans="1:20" s="1" customFormat="1" x14ac:dyDescent="0.4">
      <c r="A1055" s="12"/>
      <c r="B1055" s="12"/>
      <c r="C1055" s="42"/>
      <c r="D1055" s="12"/>
      <c r="E1055" s="12"/>
      <c r="F1055" s="12"/>
      <c r="G1055" s="12"/>
      <c r="H1055" s="12"/>
      <c r="I1055" s="12"/>
      <c r="J1055" s="12"/>
      <c r="K1055" s="12"/>
      <c r="L1055" s="12"/>
      <c r="M1055" s="49"/>
      <c r="N1055" s="49"/>
      <c r="O1055" s="12"/>
      <c r="P1055" s="12"/>
      <c r="Q1055" s="12"/>
      <c r="R1055" s="12"/>
      <c r="S1055" s="12"/>
      <c r="T1055" s="12"/>
    </row>
    <row r="1056" spans="1:20" s="1" customFormat="1" x14ac:dyDescent="0.4">
      <c r="A1056" s="12"/>
      <c r="B1056" s="12"/>
      <c r="C1056" s="42"/>
      <c r="D1056" s="12"/>
      <c r="E1056" s="12"/>
      <c r="F1056" s="12"/>
      <c r="G1056" s="12"/>
      <c r="H1056" s="12"/>
      <c r="I1056" s="12"/>
      <c r="J1056" s="12"/>
      <c r="K1056" s="12"/>
      <c r="L1056" s="12"/>
      <c r="M1056" s="49"/>
      <c r="N1056" s="49"/>
      <c r="O1056" s="12"/>
      <c r="P1056" s="12"/>
      <c r="Q1056" s="12"/>
      <c r="R1056" s="12"/>
      <c r="S1056" s="12"/>
      <c r="T1056" s="12"/>
    </row>
    <row r="1057" spans="1:20" s="1" customFormat="1" x14ac:dyDescent="0.4">
      <c r="A1057" s="12"/>
      <c r="B1057" s="12"/>
      <c r="C1057" s="42"/>
      <c r="D1057" s="12"/>
      <c r="E1057" s="12"/>
      <c r="F1057" s="12"/>
      <c r="G1057" s="12"/>
      <c r="H1057" s="12"/>
      <c r="I1057" s="12"/>
      <c r="J1057" s="12"/>
      <c r="K1057" s="12"/>
      <c r="L1057" s="12"/>
      <c r="M1057" s="49"/>
      <c r="N1057" s="49"/>
      <c r="O1057" s="12"/>
      <c r="P1057" s="12"/>
      <c r="Q1057" s="12"/>
      <c r="R1057" s="12"/>
      <c r="S1057" s="12"/>
      <c r="T1057" s="12"/>
    </row>
    <row r="1058" spans="1:20" s="1" customFormat="1" x14ac:dyDescent="0.4">
      <c r="A1058" s="12"/>
      <c r="B1058" s="12"/>
      <c r="C1058" s="42"/>
      <c r="D1058" s="12"/>
      <c r="E1058" s="12"/>
      <c r="F1058" s="12"/>
      <c r="G1058" s="12"/>
      <c r="H1058" s="12"/>
      <c r="I1058" s="12"/>
      <c r="J1058" s="12"/>
      <c r="K1058" s="12"/>
      <c r="L1058" s="12"/>
      <c r="M1058" s="49"/>
      <c r="N1058" s="49"/>
      <c r="O1058" s="12"/>
      <c r="P1058" s="12"/>
      <c r="Q1058" s="12"/>
      <c r="R1058" s="12"/>
      <c r="S1058" s="12"/>
      <c r="T1058" s="12"/>
    </row>
    <row r="1059" spans="1:20" s="1" customFormat="1" x14ac:dyDescent="0.4">
      <c r="A1059" s="12"/>
      <c r="B1059" s="12"/>
      <c r="C1059" s="42"/>
      <c r="D1059" s="12"/>
      <c r="E1059" s="12"/>
      <c r="F1059" s="12"/>
      <c r="G1059" s="12"/>
      <c r="H1059" s="12"/>
      <c r="I1059" s="12"/>
      <c r="J1059" s="12"/>
      <c r="K1059" s="12"/>
      <c r="L1059" s="12"/>
      <c r="M1059" s="49"/>
      <c r="N1059" s="49"/>
      <c r="O1059" s="12"/>
      <c r="P1059" s="12"/>
      <c r="Q1059" s="12"/>
      <c r="R1059" s="12"/>
      <c r="S1059" s="12"/>
      <c r="T1059" s="12"/>
    </row>
    <row r="1060" spans="1:20" s="1" customFormat="1" x14ac:dyDescent="0.4">
      <c r="A1060" s="12"/>
      <c r="B1060" s="12"/>
      <c r="C1060" s="42"/>
      <c r="D1060" s="12"/>
      <c r="E1060" s="12"/>
      <c r="F1060" s="12"/>
      <c r="G1060" s="12"/>
      <c r="H1060" s="12"/>
      <c r="I1060" s="12"/>
      <c r="J1060" s="12"/>
      <c r="K1060" s="12"/>
      <c r="L1060" s="12"/>
      <c r="M1060" s="49"/>
      <c r="N1060" s="49"/>
      <c r="O1060" s="12"/>
      <c r="P1060" s="12"/>
      <c r="Q1060" s="12"/>
      <c r="R1060" s="12"/>
      <c r="S1060" s="12"/>
      <c r="T1060" s="12"/>
    </row>
    <row r="1061" spans="1:20" s="1" customFormat="1" x14ac:dyDescent="0.4">
      <c r="A1061" s="12"/>
      <c r="B1061" s="12"/>
      <c r="C1061" s="42"/>
      <c r="D1061" s="12"/>
      <c r="E1061" s="12"/>
      <c r="F1061" s="12"/>
      <c r="G1061" s="12"/>
      <c r="H1061" s="12"/>
      <c r="I1061" s="12"/>
      <c r="J1061" s="12"/>
      <c r="K1061" s="12"/>
      <c r="L1061" s="12"/>
      <c r="M1061" s="49"/>
      <c r="N1061" s="49"/>
      <c r="O1061" s="12"/>
      <c r="P1061" s="12"/>
      <c r="Q1061" s="12"/>
      <c r="R1061" s="12"/>
      <c r="S1061" s="12"/>
      <c r="T1061" s="12"/>
    </row>
    <row r="1062" spans="1:20" s="1" customFormat="1" x14ac:dyDescent="0.4">
      <c r="A1062" s="12"/>
      <c r="B1062" s="12"/>
      <c r="C1062" s="42"/>
      <c r="D1062" s="12"/>
      <c r="E1062" s="12"/>
      <c r="F1062" s="12"/>
      <c r="G1062" s="12"/>
      <c r="H1062" s="12"/>
      <c r="I1062" s="12"/>
      <c r="J1062" s="12"/>
      <c r="K1062" s="12"/>
      <c r="L1062" s="12"/>
      <c r="M1062" s="49"/>
      <c r="N1062" s="49"/>
      <c r="O1062" s="12"/>
      <c r="P1062" s="12"/>
      <c r="Q1062" s="12"/>
      <c r="R1062" s="12"/>
      <c r="S1062" s="12"/>
      <c r="T1062" s="12"/>
    </row>
    <row r="1063" spans="1:20" s="1" customFormat="1" x14ac:dyDescent="0.4">
      <c r="A1063" s="12"/>
      <c r="B1063" s="12"/>
      <c r="C1063" s="42"/>
      <c r="D1063" s="12"/>
      <c r="E1063" s="12"/>
      <c r="F1063" s="12"/>
      <c r="G1063" s="12"/>
      <c r="H1063" s="12"/>
      <c r="I1063" s="12"/>
      <c r="J1063" s="12"/>
      <c r="K1063" s="12"/>
      <c r="L1063" s="12"/>
      <c r="M1063" s="49"/>
      <c r="N1063" s="49"/>
      <c r="O1063" s="12"/>
      <c r="P1063" s="12"/>
      <c r="Q1063" s="12"/>
      <c r="R1063" s="12"/>
      <c r="S1063" s="12"/>
      <c r="T1063" s="12"/>
    </row>
    <row r="1064" spans="1:20" s="1" customFormat="1" x14ac:dyDescent="0.4">
      <c r="A1064" s="12"/>
      <c r="B1064" s="12"/>
      <c r="C1064" s="42"/>
      <c r="D1064" s="12"/>
      <c r="E1064" s="12"/>
      <c r="F1064" s="12"/>
      <c r="G1064" s="12"/>
      <c r="H1064" s="12"/>
      <c r="I1064" s="12"/>
      <c r="J1064" s="12"/>
      <c r="K1064" s="12"/>
      <c r="L1064" s="12"/>
      <c r="M1064" s="49"/>
      <c r="N1064" s="49"/>
      <c r="O1064" s="12"/>
      <c r="P1064" s="12"/>
      <c r="Q1064" s="12"/>
      <c r="R1064" s="12"/>
      <c r="S1064" s="12"/>
      <c r="T1064" s="12"/>
    </row>
    <row r="1065" spans="1:20" s="1" customFormat="1" x14ac:dyDescent="0.4">
      <c r="A1065" s="12"/>
      <c r="B1065" s="12"/>
      <c r="C1065" s="42"/>
      <c r="D1065" s="12"/>
      <c r="E1065" s="12"/>
      <c r="F1065" s="12"/>
      <c r="G1065" s="12"/>
      <c r="H1065" s="12"/>
      <c r="I1065" s="12"/>
      <c r="J1065" s="12"/>
      <c r="K1065" s="12"/>
      <c r="L1065" s="12"/>
      <c r="M1065" s="49"/>
      <c r="N1065" s="49"/>
      <c r="O1065" s="12"/>
      <c r="P1065" s="12"/>
      <c r="Q1065" s="12"/>
      <c r="R1065" s="12"/>
      <c r="S1065" s="12"/>
      <c r="T1065" s="12"/>
    </row>
    <row r="1066" spans="1:20" s="1" customFormat="1" x14ac:dyDescent="0.4">
      <c r="A1066" s="12"/>
      <c r="B1066" s="12"/>
      <c r="C1066" s="42"/>
      <c r="D1066" s="12"/>
      <c r="E1066" s="12"/>
      <c r="F1066" s="12"/>
      <c r="G1066" s="12"/>
      <c r="H1066" s="12"/>
      <c r="I1066" s="12"/>
      <c r="J1066" s="12"/>
      <c r="K1066" s="12"/>
      <c r="L1066" s="12"/>
      <c r="M1066" s="49"/>
      <c r="N1066" s="49"/>
      <c r="O1066" s="12"/>
      <c r="P1066" s="12"/>
      <c r="Q1066" s="12"/>
      <c r="R1066" s="12"/>
      <c r="S1066" s="12"/>
      <c r="T1066" s="12"/>
    </row>
    <row r="1067" spans="1:20" s="1" customFormat="1" x14ac:dyDescent="0.4">
      <c r="A1067" s="12"/>
      <c r="B1067" s="12"/>
      <c r="C1067" s="42"/>
      <c r="D1067" s="12"/>
      <c r="E1067" s="12"/>
      <c r="F1067" s="12"/>
      <c r="G1067" s="12"/>
      <c r="H1067" s="12"/>
      <c r="I1067" s="12"/>
      <c r="J1067" s="12"/>
      <c r="K1067" s="12"/>
      <c r="L1067" s="12"/>
      <c r="M1067" s="49"/>
      <c r="N1067" s="49"/>
      <c r="O1067" s="12"/>
      <c r="P1067" s="12"/>
      <c r="Q1067" s="12"/>
      <c r="R1067" s="12"/>
      <c r="S1067" s="12"/>
      <c r="T1067" s="12"/>
    </row>
    <row r="1068" spans="1:20" s="1" customFormat="1" x14ac:dyDescent="0.4">
      <c r="A1068" s="12"/>
      <c r="B1068" s="12"/>
      <c r="C1068" s="42"/>
      <c r="D1068" s="12"/>
      <c r="E1068" s="12"/>
      <c r="F1068" s="12"/>
      <c r="G1068" s="12"/>
      <c r="H1068" s="12"/>
      <c r="I1068" s="12"/>
      <c r="J1068" s="12"/>
      <c r="K1068" s="12"/>
      <c r="L1068" s="12"/>
      <c r="M1068" s="49"/>
      <c r="N1068" s="49"/>
      <c r="O1068" s="12"/>
      <c r="P1068" s="12"/>
      <c r="Q1068" s="12"/>
      <c r="R1068" s="12"/>
      <c r="S1068" s="12"/>
      <c r="T1068" s="12"/>
    </row>
    <row r="1069" spans="1:20" s="1" customFormat="1" x14ac:dyDescent="0.4">
      <c r="A1069" s="12"/>
      <c r="B1069" s="12"/>
      <c r="C1069" s="42"/>
      <c r="D1069" s="12"/>
      <c r="E1069" s="12"/>
      <c r="F1069" s="12"/>
      <c r="G1069" s="12"/>
      <c r="H1069" s="12"/>
      <c r="I1069" s="12"/>
      <c r="J1069" s="12"/>
      <c r="K1069" s="12"/>
      <c r="L1069" s="12"/>
      <c r="M1069" s="49"/>
      <c r="N1069" s="49"/>
      <c r="O1069" s="12"/>
      <c r="P1069" s="12"/>
      <c r="Q1069" s="12"/>
      <c r="R1069" s="12"/>
      <c r="S1069" s="12"/>
      <c r="T1069" s="12"/>
    </row>
    <row r="1070" spans="1:20" s="1" customFormat="1" x14ac:dyDescent="0.4">
      <c r="A1070" s="12"/>
      <c r="B1070" s="12"/>
      <c r="C1070" s="42"/>
      <c r="D1070" s="12"/>
      <c r="E1070" s="12"/>
      <c r="F1070" s="12"/>
      <c r="G1070" s="12"/>
      <c r="H1070" s="12"/>
      <c r="I1070" s="12"/>
      <c r="J1070" s="12"/>
      <c r="K1070" s="12"/>
      <c r="L1070" s="12"/>
      <c r="M1070" s="49"/>
      <c r="N1070" s="49"/>
      <c r="O1070" s="12"/>
      <c r="P1070" s="12"/>
      <c r="Q1070" s="12"/>
      <c r="R1070" s="12"/>
      <c r="S1070" s="12"/>
      <c r="T1070" s="12"/>
    </row>
    <row r="1071" spans="1:20" s="1" customFormat="1" x14ac:dyDescent="0.4">
      <c r="A1071" s="12"/>
      <c r="B1071" s="12"/>
      <c r="C1071" s="42"/>
      <c r="D1071" s="12"/>
      <c r="E1071" s="12"/>
      <c r="F1071" s="12"/>
      <c r="G1071" s="12"/>
      <c r="H1071" s="12"/>
      <c r="I1071" s="12"/>
      <c r="J1071" s="12"/>
      <c r="K1071" s="12"/>
      <c r="L1071" s="12"/>
      <c r="M1071" s="49"/>
      <c r="N1071" s="49"/>
      <c r="O1071" s="12"/>
      <c r="P1071" s="12"/>
      <c r="Q1071" s="12"/>
      <c r="R1071" s="12"/>
      <c r="S1071" s="12"/>
      <c r="T1071" s="12"/>
    </row>
    <row r="1072" spans="1:20" s="1" customFormat="1" x14ac:dyDescent="0.4">
      <c r="A1072" s="12"/>
      <c r="B1072" s="12"/>
      <c r="C1072" s="42"/>
      <c r="D1072" s="12"/>
      <c r="E1072" s="12"/>
      <c r="F1072" s="12"/>
      <c r="G1072" s="12"/>
      <c r="H1072" s="12"/>
      <c r="I1072" s="12"/>
      <c r="J1072" s="12"/>
      <c r="K1072" s="12"/>
      <c r="L1072" s="12"/>
      <c r="M1072" s="49"/>
      <c r="N1072" s="49"/>
      <c r="O1072" s="12"/>
      <c r="P1072" s="12"/>
      <c r="Q1072" s="12"/>
      <c r="R1072" s="12"/>
      <c r="S1072" s="12"/>
      <c r="T1072" s="12"/>
    </row>
    <row r="1073" spans="1:20" s="1" customFormat="1" x14ac:dyDescent="0.4">
      <c r="A1073" s="12"/>
      <c r="B1073" s="12"/>
      <c r="C1073" s="42"/>
      <c r="D1073" s="12"/>
      <c r="E1073" s="12"/>
      <c r="F1073" s="12"/>
      <c r="G1073" s="12"/>
      <c r="H1073" s="12"/>
      <c r="I1073" s="12"/>
      <c r="J1073" s="12"/>
      <c r="K1073" s="12"/>
      <c r="L1073" s="12"/>
      <c r="M1073" s="49"/>
      <c r="N1073" s="49"/>
      <c r="O1073" s="12"/>
      <c r="P1073" s="12"/>
      <c r="Q1073" s="12"/>
      <c r="R1073" s="12"/>
      <c r="S1073" s="12"/>
      <c r="T1073" s="12"/>
    </row>
    <row r="1074" spans="1:20" s="1" customFormat="1" x14ac:dyDescent="0.4">
      <c r="A1074" s="12"/>
      <c r="B1074" s="12"/>
      <c r="C1074" s="42"/>
      <c r="D1074" s="12"/>
      <c r="E1074" s="12"/>
      <c r="F1074" s="12"/>
      <c r="G1074" s="12"/>
      <c r="H1074" s="12"/>
      <c r="I1074" s="12"/>
      <c r="J1074" s="12"/>
      <c r="K1074" s="12"/>
      <c r="L1074" s="12"/>
      <c r="M1074" s="49"/>
      <c r="N1074" s="49"/>
      <c r="O1074" s="12"/>
      <c r="P1074" s="12"/>
      <c r="Q1074" s="12"/>
      <c r="R1074" s="12"/>
      <c r="S1074" s="12"/>
      <c r="T1074" s="12"/>
    </row>
    <row r="1075" spans="1:20" s="1" customFormat="1" x14ac:dyDescent="0.4">
      <c r="A1075" s="12"/>
      <c r="B1075" s="12"/>
      <c r="C1075" s="42"/>
      <c r="D1075" s="12"/>
      <c r="E1075" s="12"/>
      <c r="F1075" s="12"/>
      <c r="G1075" s="12"/>
      <c r="H1075" s="12"/>
      <c r="I1075" s="12"/>
      <c r="J1075" s="12"/>
      <c r="K1075" s="12"/>
      <c r="L1075" s="12"/>
      <c r="M1075" s="49"/>
      <c r="N1075" s="49"/>
      <c r="O1075" s="12"/>
      <c r="P1075" s="12"/>
      <c r="Q1075" s="12"/>
      <c r="R1075" s="12"/>
      <c r="S1075" s="12"/>
      <c r="T1075" s="12"/>
    </row>
    <row r="1076" spans="1:20" s="1" customFormat="1" x14ac:dyDescent="0.4">
      <c r="A1076" s="12"/>
      <c r="B1076" s="12"/>
      <c r="C1076" s="42"/>
      <c r="D1076" s="12"/>
      <c r="E1076" s="12"/>
      <c r="F1076" s="12"/>
      <c r="G1076" s="12"/>
      <c r="H1076" s="12"/>
      <c r="I1076" s="12"/>
      <c r="J1076" s="12"/>
      <c r="K1076" s="12"/>
      <c r="L1076" s="12"/>
      <c r="M1076" s="49"/>
      <c r="N1076" s="49"/>
      <c r="O1076" s="12"/>
      <c r="P1076" s="12"/>
      <c r="Q1076" s="12"/>
      <c r="R1076" s="12"/>
      <c r="S1076" s="12"/>
      <c r="T1076" s="12"/>
    </row>
    <row r="1077" spans="1:20" s="1" customFormat="1" x14ac:dyDescent="0.4">
      <c r="A1077" s="12"/>
      <c r="B1077" s="12"/>
      <c r="C1077" s="42"/>
      <c r="D1077" s="12"/>
      <c r="E1077" s="12"/>
      <c r="F1077" s="12"/>
      <c r="G1077" s="12"/>
      <c r="H1077" s="12"/>
      <c r="I1077" s="12"/>
      <c r="J1077" s="12"/>
      <c r="K1077" s="12"/>
      <c r="L1077" s="12"/>
      <c r="M1077" s="49"/>
      <c r="N1077" s="49"/>
      <c r="O1077" s="12"/>
      <c r="P1077" s="12"/>
      <c r="Q1077" s="12"/>
      <c r="R1077" s="12"/>
      <c r="S1077" s="12"/>
      <c r="T1077" s="12"/>
    </row>
    <row r="1078" spans="1:20" s="1" customFormat="1" x14ac:dyDescent="0.4">
      <c r="A1078" s="12"/>
      <c r="B1078" s="12"/>
      <c r="C1078" s="42"/>
      <c r="D1078" s="12"/>
      <c r="E1078" s="12"/>
      <c r="F1078" s="12"/>
      <c r="G1078" s="12"/>
      <c r="H1078" s="12"/>
      <c r="I1078" s="12"/>
      <c r="J1078" s="12"/>
      <c r="K1078" s="12"/>
      <c r="L1078" s="12"/>
      <c r="M1078" s="49"/>
      <c r="N1078" s="49"/>
      <c r="O1078" s="12"/>
      <c r="P1078" s="12"/>
      <c r="Q1078" s="12"/>
      <c r="R1078" s="12"/>
      <c r="S1078" s="12"/>
      <c r="T1078" s="12"/>
    </row>
    <row r="1079" spans="1:20" s="1" customFormat="1" x14ac:dyDescent="0.4">
      <c r="A1079" s="12"/>
      <c r="B1079" s="12"/>
      <c r="C1079" s="42"/>
      <c r="D1079" s="12"/>
      <c r="E1079" s="12"/>
      <c r="F1079" s="12"/>
      <c r="G1079" s="12"/>
      <c r="H1079" s="12"/>
      <c r="I1079" s="12"/>
      <c r="J1079" s="12"/>
      <c r="K1079" s="12"/>
      <c r="L1079" s="12"/>
      <c r="M1079" s="49"/>
      <c r="N1079" s="49"/>
      <c r="O1079" s="12"/>
      <c r="P1079" s="12"/>
      <c r="Q1079" s="12"/>
      <c r="R1079" s="12"/>
      <c r="S1079" s="12"/>
      <c r="T1079" s="12"/>
    </row>
    <row r="1080" spans="1:20" s="1" customFormat="1" x14ac:dyDescent="0.4">
      <c r="A1080" s="12"/>
      <c r="B1080" s="12"/>
      <c r="C1080" s="42"/>
      <c r="D1080" s="12"/>
      <c r="E1080" s="12"/>
      <c r="F1080" s="12"/>
      <c r="G1080" s="12"/>
      <c r="H1080" s="12"/>
      <c r="I1080" s="12"/>
      <c r="J1080" s="12"/>
      <c r="K1080" s="12"/>
      <c r="L1080" s="12"/>
      <c r="M1080" s="49"/>
      <c r="N1080" s="49"/>
      <c r="O1080" s="12"/>
      <c r="P1080" s="12"/>
      <c r="Q1080" s="12"/>
      <c r="R1080" s="12"/>
      <c r="S1080" s="12"/>
      <c r="T1080" s="12"/>
    </row>
    <row r="1081" spans="1:20" s="1" customFormat="1" x14ac:dyDescent="0.4">
      <c r="A1081" s="12"/>
      <c r="B1081" s="12"/>
      <c r="C1081" s="42"/>
      <c r="D1081" s="12"/>
      <c r="E1081" s="12"/>
      <c r="F1081" s="12"/>
      <c r="G1081" s="12"/>
      <c r="H1081" s="12"/>
      <c r="I1081" s="12"/>
      <c r="J1081" s="12"/>
      <c r="K1081" s="12"/>
      <c r="L1081" s="12"/>
      <c r="M1081" s="49"/>
      <c r="N1081" s="49"/>
      <c r="O1081" s="12"/>
      <c r="P1081" s="12"/>
      <c r="Q1081" s="12"/>
      <c r="R1081" s="12"/>
      <c r="S1081" s="12"/>
      <c r="T1081" s="12"/>
    </row>
    <row r="1082" spans="1:20" s="1" customFormat="1" x14ac:dyDescent="0.4">
      <c r="A1082" s="12"/>
      <c r="B1082" s="12"/>
      <c r="C1082" s="42"/>
      <c r="D1082" s="12"/>
      <c r="E1082" s="12"/>
      <c r="F1082" s="12"/>
      <c r="G1082" s="12"/>
      <c r="H1082" s="12"/>
      <c r="I1082" s="12"/>
      <c r="J1082" s="12"/>
      <c r="K1082" s="12"/>
      <c r="L1082" s="12"/>
      <c r="M1082" s="49"/>
      <c r="N1082" s="49"/>
      <c r="O1082" s="12"/>
      <c r="P1082" s="12"/>
      <c r="Q1082" s="12"/>
      <c r="R1082" s="12"/>
      <c r="S1082" s="12"/>
      <c r="T1082" s="12"/>
    </row>
    <row r="1083" spans="1:20" s="1" customFormat="1" x14ac:dyDescent="0.4">
      <c r="A1083" s="12"/>
      <c r="B1083" s="12"/>
      <c r="C1083" s="42"/>
      <c r="D1083" s="12"/>
      <c r="E1083" s="12"/>
      <c r="F1083" s="12"/>
      <c r="G1083" s="12"/>
      <c r="H1083" s="12"/>
      <c r="I1083" s="12"/>
      <c r="J1083" s="12"/>
      <c r="K1083" s="12"/>
      <c r="L1083" s="12"/>
      <c r="M1083" s="49"/>
      <c r="N1083" s="49"/>
      <c r="O1083" s="12"/>
      <c r="P1083" s="12"/>
      <c r="Q1083" s="12"/>
      <c r="R1083" s="12"/>
      <c r="S1083" s="12"/>
      <c r="T1083" s="12"/>
    </row>
    <row r="1084" spans="1:20" s="1" customFormat="1" x14ac:dyDescent="0.4">
      <c r="A1084" s="12"/>
      <c r="B1084" s="12"/>
      <c r="C1084" s="42"/>
      <c r="D1084" s="12"/>
      <c r="E1084" s="12"/>
      <c r="F1084" s="12"/>
      <c r="G1084" s="12"/>
      <c r="H1084" s="12"/>
      <c r="I1084" s="12"/>
      <c r="J1084" s="12"/>
      <c r="K1084" s="12"/>
      <c r="L1084" s="12"/>
      <c r="M1084" s="49"/>
      <c r="N1084" s="49"/>
      <c r="O1084" s="12"/>
      <c r="P1084" s="12"/>
      <c r="Q1084" s="12"/>
      <c r="R1084" s="12"/>
      <c r="S1084" s="12"/>
      <c r="T1084" s="12"/>
    </row>
    <row r="1085" spans="1:20" s="1" customFormat="1" x14ac:dyDescent="0.4">
      <c r="A1085" s="12"/>
      <c r="B1085" s="12"/>
      <c r="C1085" s="42"/>
      <c r="D1085" s="12"/>
      <c r="E1085" s="12"/>
      <c r="F1085" s="12"/>
      <c r="G1085" s="12"/>
      <c r="H1085" s="12"/>
      <c r="I1085" s="12"/>
      <c r="J1085" s="12"/>
      <c r="K1085" s="12"/>
      <c r="L1085" s="12"/>
      <c r="M1085" s="49"/>
      <c r="N1085" s="49"/>
      <c r="O1085" s="12"/>
      <c r="P1085" s="12"/>
      <c r="Q1085" s="12"/>
      <c r="R1085" s="12"/>
      <c r="S1085" s="12"/>
      <c r="T1085" s="12"/>
    </row>
    <row r="1086" spans="1:20" s="1" customFormat="1" x14ac:dyDescent="0.4">
      <c r="A1086" s="12"/>
      <c r="B1086" s="12"/>
      <c r="C1086" s="42"/>
      <c r="D1086" s="12"/>
      <c r="E1086" s="12"/>
      <c r="F1086" s="12"/>
      <c r="G1086" s="12"/>
      <c r="H1086" s="12"/>
      <c r="I1086" s="12"/>
      <c r="J1086" s="12"/>
      <c r="K1086" s="12"/>
      <c r="L1086" s="12"/>
      <c r="M1086" s="49"/>
      <c r="N1086" s="49"/>
      <c r="O1086" s="12"/>
      <c r="P1086" s="12"/>
      <c r="Q1086" s="12"/>
      <c r="R1086" s="12"/>
      <c r="S1086" s="12"/>
      <c r="T1086" s="12"/>
    </row>
    <row r="1087" spans="1:20" s="1" customFormat="1" x14ac:dyDescent="0.4">
      <c r="A1087" s="12"/>
      <c r="B1087" s="12"/>
      <c r="C1087" s="42"/>
      <c r="D1087" s="12"/>
      <c r="E1087" s="12"/>
      <c r="F1087" s="12"/>
      <c r="G1087" s="12"/>
      <c r="H1087" s="12"/>
      <c r="I1087" s="12"/>
      <c r="J1087" s="12"/>
      <c r="K1087" s="12"/>
      <c r="L1087" s="12"/>
      <c r="M1087" s="49"/>
      <c r="N1087" s="49"/>
      <c r="O1087" s="12"/>
      <c r="P1087" s="12"/>
      <c r="Q1087" s="12"/>
      <c r="R1087" s="12"/>
      <c r="S1087" s="12"/>
      <c r="T1087" s="12"/>
    </row>
    <row r="1088" spans="1:20" s="1" customFormat="1" x14ac:dyDescent="0.4">
      <c r="A1088" s="12"/>
      <c r="B1088" s="12"/>
      <c r="C1088" s="42"/>
      <c r="D1088" s="12"/>
      <c r="E1088" s="12"/>
      <c r="F1088" s="12"/>
      <c r="G1088" s="12"/>
      <c r="H1088" s="12"/>
      <c r="I1088" s="12"/>
      <c r="J1088" s="12"/>
      <c r="K1088" s="12"/>
      <c r="L1088" s="12"/>
      <c r="M1088" s="49"/>
      <c r="N1088" s="49"/>
      <c r="O1088" s="12"/>
      <c r="P1088" s="12"/>
      <c r="Q1088" s="12"/>
      <c r="R1088" s="12"/>
      <c r="S1088" s="12"/>
      <c r="T1088" s="12"/>
    </row>
    <row r="1089" spans="1:20" s="1" customFormat="1" x14ac:dyDescent="0.4">
      <c r="A1089" s="12"/>
      <c r="B1089" s="12"/>
      <c r="C1089" s="42"/>
      <c r="D1089" s="12"/>
      <c r="E1089" s="12"/>
      <c r="F1089" s="12"/>
      <c r="G1089" s="12"/>
      <c r="H1089" s="12"/>
      <c r="I1089" s="12"/>
      <c r="J1089" s="12"/>
      <c r="K1089" s="12"/>
      <c r="L1089" s="12"/>
      <c r="M1089" s="49"/>
      <c r="N1089" s="49"/>
      <c r="O1089" s="12"/>
      <c r="P1089" s="12"/>
      <c r="Q1089" s="12"/>
      <c r="R1089" s="12"/>
      <c r="S1089" s="12"/>
      <c r="T1089" s="12"/>
    </row>
    <row r="1090" spans="1:20" s="1" customFormat="1" x14ac:dyDescent="0.4">
      <c r="A1090" s="12"/>
      <c r="B1090" s="12"/>
      <c r="C1090" s="42"/>
      <c r="D1090" s="12"/>
      <c r="E1090" s="12"/>
      <c r="F1090" s="12"/>
      <c r="G1090" s="12"/>
      <c r="H1090" s="12"/>
      <c r="I1090" s="12"/>
      <c r="J1090" s="12"/>
      <c r="K1090" s="12"/>
      <c r="L1090" s="12"/>
      <c r="M1090" s="49"/>
      <c r="N1090" s="49"/>
      <c r="O1090" s="12"/>
      <c r="P1090" s="12"/>
      <c r="Q1090" s="12"/>
      <c r="R1090" s="12"/>
      <c r="S1090" s="12"/>
      <c r="T1090" s="12"/>
    </row>
    <row r="1091" spans="1:20" s="1" customFormat="1" x14ac:dyDescent="0.4">
      <c r="A1091" s="12"/>
      <c r="B1091" s="12"/>
      <c r="C1091" s="42"/>
      <c r="D1091" s="12"/>
      <c r="E1091" s="12"/>
      <c r="F1091" s="12"/>
      <c r="G1091" s="12"/>
      <c r="H1091" s="12"/>
      <c r="I1091" s="12"/>
      <c r="J1091" s="12"/>
      <c r="K1091" s="12"/>
      <c r="L1091" s="12"/>
      <c r="M1091" s="49"/>
      <c r="N1091" s="49"/>
      <c r="O1091" s="12"/>
      <c r="P1091" s="12"/>
      <c r="Q1091" s="12"/>
      <c r="R1091" s="12"/>
      <c r="S1091" s="12"/>
      <c r="T1091" s="12"/>
    </row>
    <row r="1092" spans="1:20" s="1" customFormat="1" x14ac:dyDescent="0.4">
      <c r="A1092" s="12"/>
      <c r="B1092" s="12"/>
      <c r="C1092" s="42"/>
      <c r="D1092" s="12"/>
      <c r="E1092" s="12"/>
      <c r="F1092" s="12"/>
      <c r="G1092" s="12"/>
      <c r="H1092" s="12"/>
      <c r="I1092" s="12"/>
      <c r="J1092" s="12"/>
      <c r="K1092" s="12"/>
      <c r="L1092" s="12"/>
      <c r="M1092" s="49"/>
      <c r="N1092" s="49"/>
      <c r="O1092" s="12"/>
      <c r="P1092" s="12"/>
      <c r="Q1092" s="12"/>
      <c r="R1092" s="12"/>
      <c r="S1092" s="12"/>
      <c r="T1092" s="12"/>
    </row>
    <row r="1093" spans="1:20" s="1" customFormat="1" x14ac:dyDescent="0.4">
      <c r="A1093" s="12"/>
      <c r="B1093" s="12"/>
      <c r="C1093" s="42"/>
      <c r="D1093" s="12"/>
      <c r="E1093" s="12"/>
      <c r="F1093" s="12"/>
      <c r="G1093" s="12"/>
      <c r="H1093" s="12"/>
      <c r="I1093" s="12"/>
      <c r="J1093" s="12"/>
      <c r="K1093" s="12"/>
      <c r="L1093" s="12"/>
      <c r="M1093" s="49"/>
      <c r="N1093" s="49"/>
      <c r="O1093" s="12"/>
      <c r="P1093" s="12"/>
      <c r="Q1093" s="12"/>
      <c r="R1093" s="12"/>
      <c r="S1093" s="12"/>
      <c r="T1093" s="12"/>
    </row>
    <row r="1094" spans="1:20" s="1" customFormat="1" x14ac:dyDescent="0.4">
      <c r="A1094" s="12"/>
      <c r="B1094" s="12"/>
      <c r="C1094" s="42"/>
      <c r="D1094" s="12"/>
      <c r="E1094" s="12"/>
      <c r="F1094" s="12"/>
      <c r="G1094" s="12"/>
      <c r="H1094" s="12"/>
      <c r="I1094" s="12"/>
      <c r="J1094" s="12"/>
      <c r="K1094" s="12"/>
      <c r="L1094" s="12"/>
      <c r="M1094" s="49"/>
      <c r="N1094" s="49"/>
      <c r="O1094" s="12"/>
      <c r="P1094" s="12"/>
      <c r="Q1094" s="12"/>
      <c r="R1094" s="12"/>
      <c r="S1094" s="12"/>
      <c r="T1094" s="12"/>
    </row>
    <row r="1095" spans="1:20" s="1" customFormat="1" x14ac:dyDescent="0.4">
      <c r="A1095" s="12"/>
      <c r="B1095" s="12"/>
      <c r="C1095" s="42"/>
      <c r="D1095" s="12"/>
      <c r="E1095" s="12"/>
      <c r="F1095" s="12"/>
      <c r="G1095" s="12"/>
      <c r="H1095" s="12"/>
      <c r="I1095" s="12"/>
      <c r="J1095" s="12"/>
      <c r="K1095" s="12"/>
      <c r="L1095" s="12"/>
      <c r="M1095" s="49"/>
      <c r="N1095" s="49"/>
      <c r="O1095" s="12"/>
      <c r="P1095" s="12"/>
      <c r="Q1095" s="12"/>
      <c r="R1095" s="12"/>
      <c r="S1095" s="12"/>
      <c r="T1095" s="12"/>
    </row>
    <row r="1096" spans="1:20" s="1" customFormat="1" x14ac:dyDescent="0.4">
      <c r="A1096" s="12"/>
      <c r="B1096" s="12"/>
      <c r="C1096" s="42"/>
      <c r="D1096" s="12"/>
      <c r="E1096" s="12"/>
      <c r="F1096" s="12"/>
      <c r="G1096" s="12"/>
      <c r="H1096" s="12"/>
      <c r="I1096" s="12"/>
      <c r="J1096" s="12"/>
      <c r="K1096" s="12"/>
      <c r="L1096" s="12"/>
      <c r="M1096" s="49"/>
      <c r="N1096" s="49"/>
      <c r="O1096" s="12"/>
      <c r="P1096" s="12"/>
      <c r="Q1096" s="12"/>
      <c r="R1096" s="12"/>
      <c r="S1096" s="12"/>
      <c r="T1096" s="12"/>
    </row>
    <row r="1097" spans="1:20" s="1" customFormat="1" x14ac:dyDescent="0.4">
      <c r="A1097" s="12"/>
      <c r="B1097" s="12"/>
      <c r="C1097" s="42"/>
      <c r="D1097" s="12"/>
      <c r="E1097" s="12"/>
      <c r="F1097" s="12"/>
      <c r="G1097" s="12"/>
      <c r="H1097" s="12"/>
      <c r="I1097" s="12"/>
      <c r="J1097" s="12"/>
      <c r="K1097" s="12"/>
      <c r="L1097" s="12"/>
      <c r="M1097" s="49"/>
      <c r="N1097" s="49"/>
      <c r="O1097" s="12"/>
      <c r="P1097" s="12"/>
      <c r="Q1097" s="12"/>
      <c r="R1097" s="12"/>
      <c r="S1097" s="12"/>
      <c r="T1097" s="12"/>
    </row>
    <row r="1098" spans="1:20" s="1" customFormat="1" x14ac:dyDescent="0.4">
      <c r="A1098" s="12"/>
      <c r="B1098" s="12"/>
      <c r="C1098" s="42"/>
      <c r="D1098" s="12"/>
      <c r="E1098" s="12"/>
      <c r="F1098" s="12"/>
      <c r="G1098" s="12"/>
      <c r="H1098" s="12"/>
      <c r="I1098" s="12"/>
      <c r="J1098" s="12"/>
      <c r="K1098" s="12"/>
      <c r="L1098" s="12"/>
      <c r="M1098" s="49"/>
      <c r="N1098" s="49"/>
      <c r="O1098" s="12"/>
      <c r="P1098" s="12"/>
      <c r="Q1098" s="12"/>
      <c r="R1098" s="12"/>
      <c r="S1098" s="12"/>
      <c r="T1098" s="12"/>
    </row>
    <row r="1099" spans="1:20" s="1" customFormat="1" x14ac:dyDescent="0.4">
      <c r="A1099" s="12"/>
      <c r="B1099" s="12"/>
      <c r="C1099" s="42"/>
      <c r="D1099" s="12"/>
      <c r="E1099" s="12"/>
      <c r="F1099" s="12"/>
      <c r="G1099" s="12"/>
      <c r="H1099" s="12"/>
      <c r="I1099" s="12"/>
      <c r="J1099" s="12"/>
      <c r="K1099" s="12"/>
      <c r="L1099" s="12"/>
      <c r="M1099" s="49"/>
      <c r="N1099" s="49"/>
      <c r="O1099" s="12"/>
      <c r="P1099" s="12"/>
      <c r="Q1099" s="12"/>
      <c r="R1099" s="12"/>
      <c r="S1099" s="12"/>
      <c r="T1099" s="12"/>
    </row>
    <row r="1100" spans="1:20" s="1" customFormat="1" x14ac:dyDescent="0.4">
      <c r="A1100" s="12"/>
      <c r="B1100" s="12"/>
      <c r="C1100" s="42"/>
      <c r="D1100" s="12"/>
      <c r="E1100" s="12"/>
      <c r="F1100" s="12"/>
      <c r="G1100" s="12"/>
      <c r="H1100" s="12"/>
      <c r="I1100" s="12"/>
      <c r="J1100" s="12"/>
      <c r="K1100" s="12"/>
      <c r="L1100" s="12"/>
      <c r="M1100" s="49"/>
      <c r="N1100" s="49"/>
      <c r="O1100" s="12"/>
      <c r="P1100" s="12"/>
      <c r="Q1100" s="12"/>
      <c r="R1100" s="12"/>
      <c r="S1100" s="12"/>
      <c r="T1100" s="12"/>
    </row>
    <row r="1101" spans="1:20" s="1" customFormat="1" x14ac:dyDescent="0.4">
      <c r="A1101" s="12"/>
      <c r="B1101" s="12"/>
      <c r="C1101" s="42"/>
      <c r="D1101" s="12"/>
      <c r="E1101" s="12"/>
      <c r="F1101" s="12"/>
      <c r="G1101" s="12"/>
      <c r="H1101" s="12"/>
      <c r="I1101" s="12"/>
      <c r="J1101" s="12"/>
      <c r="K1101" s="12"/>
      <c r="L1101" s="12"/>
      <c r="M1101" s="49"/>
      <c r="N1101" s="49"/>
      <c r="O1101" s="12"/>
      <c r="P1101" s="12"/>
      <c r="Q1101" s="12"/>
      <c r="R1101" s="12"/>
      <c r="S1101" s="12"/>
      <c r="T1101" s="12"/>
    </row>
    <row r="1102" spans="1:20" s="1" customFormat="1" x14ac:dyDescent="0.4">
      <c r="A1102" s="12"/>
      <c r="B1102" s="12"/>
      <c r="C1102" s="42"/>
      <c r="D1102" s="12"/>
      <c r="E1102" s="12"/>
      <c r="F1102" s="12"/>
      <c r="G1102" s="12"/>
      <c r="H1102" s="12"/>
      <c r="I1102" s="12"/>
      <c r="J1102" s="12"/>
      <c r="K1102" s="12"/>
      <c r="L1102" s="12"/>
      <c r="M1102" s="49"/>
      <c r="N1102" s="49"/>
      <c r="O1102" s="12"/>
      <c r="P1102" s="12"/>
      <c r="Q1102" s="12"/>
      <c r="R1102" s="12"/>
      <c r="S1102" s="12"/>
      <c r="T1102" s="12"/>
    </row>
    <row r="1103" spans="1:20" s="1" customFormat="1" x14ac:dyDescent="0.4">
      <c r="A1103" s="12"/>
      <c r="B1103" s="12"/>
      <c r="C1103" s="42"/>
      <c r="D1103" s="12"/>
      <c r="E1103" s="12"/>
      <c r="F1103" s="12"/>
      <c r="G1103" s="12"/>
      <c r="H1103" s="12"/>
      <c r="I1103" s="12"/>
      <c r="J1103" s="12"/>
      <c r="K1103" s="12"/>
      <c r="L1103" s="12"/>
      <c r="M1103" s="49"/>
      <c r="N1103" s="49"/>
      <c r="O1103" s="12"/>
      <c r="P1103" s="12"/>
      <c r="Q1103" s="12"/>
      <c r="R1103" s="12"/>
      <c r="S1103" s="12"/>
      <c r="T1103" s="12"/>
    </row>
    <row r="1104" spans="1:20" s="1" customFormat="1" x14ac:dyDescent="0.4">
      <c r="A1104" s="12"/>
      <c r="B1104" s="12"/>
      <c r="C1104" s="42"/>
      <c r="D1104" s="12"/>
      <c r="E1104" s="12"/>
      <c r="F1104" s="12"/>
      <c r="G1104" s="12"/>
      <c r="H1104" s="12"/>
      <c r="I1104" s="12"/>
      <c r="J1104" s="12"/>
      <c r="K1104" s="12"/>
      <c r="L1104" s="12"/>
      <c r="M1104" s="49"/>
      <c r="N1104" s="49"/>
      <c r="O1104" s="12"/>
      <c r="P1104" s="12"/>
      <c r="Q1104" s="12"/>
      <c r="R1104" s="12"/>
      <c r="S1104" s="12"/>
      <c r="T1104" s="12"/>
    </row>
    <row r="1105" spans="1:20" s="1" customFormat="1" x14ac:dyDescent="0.4">
      <c r="A1105" s="12"/>
      <c r="B1105" s="12"/>
      <c r="C1105" s="42"/>
      <c r="D1105" s="12"/>
      <c r="E1105" s="12"/>
      <c r="F1105" s="12"/>
      <c r="G1105" s="12"/>
      <c r="H1105" s="12"/>
      <c r="I1105" s="12"/>
      <c r="J1105" s="12"/>
      <c r="K1105" s="12"/>
      <c r="L1105" s="12"/>
      <c r="M1105" s="49"/>
      <c r="N1105" s="49"/>
      <c r="O1105" s="12"/>
      <c r="P1105" s="12"/>
      <c r="Q1105" s="12"/>
      <c r="R1105" s="12"/>
      <c r="S1105" s="12"/>
      <c r="T1105" s="12"/>
    </row>
    <row r="1106" spans="1:20" s="1" customFormat="1" x14ac:dyDescent="0.4">
      <c r="A1106" s="12"/>
      <c r="B1106" s="12"/>
      <c r="C1106" s="42"/>
      <c r="D1106" s="12"/>
      <c r="E1106" s="12"/>
      <c r="F1106" s="12"/>
      <c r="G1106" s="12"/>
      <c r="H1106" s="12"/>
      <c r="I1106" s="12"/>
      <c r="J1106" s="12"/>
      <c r="K1106" s="12"/>
      <c r="L1106" s="12"/>
      <c r="M1106" s="49"/>
      <c r="N1106" s="49"/>
      <c r="O1106" s="12"/>
      <c r="P1106" s="12"/>
      <c r="Q1106" s="12"/>
      <c r="R1106" s="12"/>
      <c r="S1106" s="12"/>
      <c r="T1106" s="12"/>
    </row>
    <row r="1107" spans="1:20" s="1" customFormat="1" x14ac:dyDescent="0.4">
      <c r="A1107" s="12"/>
      <c r="B1107" s="12"/>
      <c r="C1107" s="42"/>
      <c r="D1107" s="12"/>
      <c r="E1107" s="12"/>
      <c r="F1107" s="12"/>
      <c r="G1107" s="12"/>
      <c r="H1107" s="12"/>
      <c r="I1107" s="12"/>
      <c r="J1107" s="12"/>
      <c r="K1107" s="12"/>
      <c r="L1107" s="12"/>
      <c r="M1107" s="49"/>
      <c r="N1107" s="49"/>
      <c r="O1107" s="12"/>
      <c r="P1107" s="12"/>
      <c r="Q1107" s="12"/>
      <c r="R1107" s="12"/>
      <c r="S1107" s="12"/>
      <c r="T1107" s="12"/>
    </row>
    <row r="1108" spans="1:20" s="1" customFormat="1" x14ac:dyDescent="0.4">
      <c r="A1108" s="12"/>
      <c r="B1108" s="12"/>
      <c r="C1108" s="42"/>
      <c r="D1108" s="12"/>
      <c r="E1108" s="12"/>
      <c r="F1108" s="12"/>
      <c r="G1108" s="12"/>
      <c r="H1108" s="12"/>
      <c r="I1108" s="12"/>
      <c r="J1108" s="12"/>
      <c r="K1108" s="12"/>
      <c r="L1108" s="12"/>
      <c r="M1108" s="49"/>
      <c r="N1108" s="49"/>
      <c r="O1108" s="12"/>
      <c r="P1108" s="12"/>
      <c r="Q1108" s="12"/>
      <c r="R1108" s="12"/>
      <c r="S1108" s="12"/>
      <c r="T1108" s="12"/>
    </row>
    <row r="1109" spans="1:20" s="1" customFormat="1" x14ac:dyDescent="0.4">
      <c r="A1109" s="12"/>
      <c r="B1109" s="12"/>
      <c r="C1109" s="42"/>
      <c r="D1109" s="12"/>
      <c r="E1109" s="12"/>
      <c r="F1109" s="12"/>
      <c r="G1109" s="12"/>
      <c r="H1109" s="12"/>
      <c r="I1109" s="12"/>
      <c r="J1109" s="12"/>
      <c r="K1109" s="12"/>
      <c r="L1109" s="12"/>
      <c r="M1109" s="49"/>
      <c r="N1109" s="49"/>
      <c r="O1109" s="12"/>
      <c r="P1109" s="12"/>
      <c r="Q1109" s="12"/>
      <c r="R1109" s="12"/>
      <c r="S1109" s="12"/>
      <c r="T1109" s="12"/>
    </row>
    <row r="1110" spans="1:20" s="1" customFormat="1" x14ac:dyDescent="0.4">
      <c r="A1110" s="12"/>
      <c r="B1110" s="12"/>
      <c r="C1110" s="42"/>
      <c r="D1110" s="12"/>
      <c r="E1110" s="12"/>
      <c r="F1110" s="12"/>
      <c r="G1110" s="12"/>
      <c r="H1110" s="12"/>
      <c r="I1110" s="12"/>
      <c r="J1110" s="12"/>
      <c r="K1110" s="12"/>
      <c r="L1110" s="12"/>
      <c r="M1110" s="49"/>
      <c r="N1110" s="49"/>
      <c r="O1110" s="12"/>
      <c r="P1110" s="12"/>
      <c r="Q1110" s="12"/>
      <c r="R1110" s="12"/>
      <c r="S1110" s="12"/>
      <c r="T1110" s="12"/>
    </row>
    <row r="1111" spans="1:20" s="1" customFormat="1" x14ac:dyDescent="0.4">
      <c r="A1111" s="12"/>
      <c r="B1111" s="12"/>
      <c r="C1111" s="42"/>
      <c r="D1111" s="12"/>
      <c r="E1111" s="12"/>
      <c r="F1111" s="12"/>
      <c r="G1111" s="12"/>
      <c r="H1111" s="12"/>
      <c r="I1111" s="12"/>
      <c r="J1111" s="12"/>
      <c r="K1111" s="12"/>
      <c r="L1111" s="12"/>
      <c r="M1111" s="49"/>
      <c r="N1111" s="49"/>
      <c r="O1111" s="12"/>
      <c r="P1111" s="12"/>
      <c r="Q1111" s="12"/>
      <c r="R1111" s="12"/>
      <c r="S1111" s="12"/>
      <c r="T1111" s="12"/>
    </row>
    <row r="1112" spans="1:20" s="1" customFormat="1" x14ac:dyDescent="0.4">
      <c r="A1112" s="12"/>
      <c r="B1112" s="12"/>
      <c r="C1112" s="42"/>
      <c r="D1112" s="12"/>
      <c r="E1112" s="12"/>
      <c r="F1112" s="12"/>
      <c r="G1112" s="12"/>
      <c r="H1112" s="12"/>
      <c r="I1112" s="12"/>
      <c r="J1112" s="12"/>
      <c r="K1112" s="12"/>
      <c r="L1112" s="12"/>
      <c r="M1112" s="49"/>
      <c r="N1112" s="49"/>
      <c r="O1112" s="12"/>
      <c r="P1112" s="12"/>
      <c r="Q1112" s="12"/>
      <c r="R1112" s="12"/>
      <c r="S1112" s="12"/>
      <c r="T1112" s="12"/>
    </row>
    <row r="1113" spans="1:20" s="1" customFormat="1" x14ac:dyDescent="0.4">
      <c r="A1113" s="12"/>
      <c r="B1113" s="12"/>
      <c r="C1113" s="42"/>
      <c r="D1113" s="12"/>
      <c r="E1113" s="12"/>
      <c r="F1113" s="12"/>
      <c r="G1113" s="12"/>
      <c r="H1113" s="12"/>
      <c r="I1113" s="12"/>
      <c r="J1113" s="12"/>
      <c r="K1113" s="12"/>
      <c r="L1113" s="12"/>
      <c r="M1113" s="49"/>
      <c r="N1113" s="49"/>
      <c r="O1113" s="12"/>
      <c r="P1113" s="12"/>
      <c r="Q1113" s="12"/>
      <c r="R1113" s="12"/>
      <c r="S1113" s="12"/>
      <c r="T1113" s="12"/>
    </row>
    <row r="1114" spans="1:20" s="1" customFormat="1" x14ac:dyDescent="0.4">
      <c r="A1114" s="12"/>
      <c r="B1114" s="12"/>
      <c r="C1114" s="42"/>
      <c r="D1114" s="12"/>
      <c r="E1114" s="12"/>
      <c r="F1114" s="12"/>
      <c r="G1114" s="12"/>
      <c r="H1114" s="12"/>
      <c r="I1114" s="12"/>
      <c r="J1114" s="12"/>
      <c r="K1114" s="12"/>
      <c r="L1114" s="12"/>
      <c r="M1114" s="49"/>
      <c r="N1114" s="49"/>
      <c r="O1114" s="12"/>
      <c r="P1114" s="12"/>
      <c r="Q1114" s="12"/>
      <c r="R1114" s="12"/>
      <c r="S1114" s="12"/>
      <c r="T1114" s="12"/>
    </row>
    <row r="1115" spans="1:20" s="1" customFormat="1" x14ac:dyDescent="0.4">
      <c r="A1115" s="12"/>
      <c r="B1115" s="12"/>
      <c r="C1115" s="42"/>
      <c r="D1115" s="12"/>
      <c r="E1115" s="12"/>
      <c r="F1115" s="12"/>
      <c r="G1115" s="12"/>
      <c r="H1115" s="12"/>
      <c r="I1115" s="12"/>
      <c r="J1115" s="12"/>
      <c r="K1115" s="12"/>
      <c r="L1115" s="12"/>
      <c r="M1115" s="49"/>
      <c r="N1115" s="49"/>
      <c r="O1115" s="12"/>
      <c r="P1115" s="12"/>
      <c r="Q1115" s="12"/>
      <c r="R1115" s="12"/>
      <c r="S1115" s="12"/>
      <c r="T1115" s="12"/>
    </row>
    <row r="1116" spans="1:20" s="1" customFormat="1" x14ac:dyDescent="0.4">
      <c r="A1116" s="12"/>
      <c r="B1116" s="12"/>
      <c r="C1116" s="42"/>
      <c r="D1116" s="12"/>
      <c r="E1116" s="12"/>
      <c r="F1116" s="12"/>
      <c r="G1116" s="12"/>
      <c r="H1116" s="12"/>
      <c r="I1116" s="12"/>
      <c r="J1116" s="12"/>
      <c r="K1116" s="12"/>
      <c r="L1116" s="12"/>
      <c r="M1116" s="49"/>
      <c r="N1116" s="49"/>
      <c r="O1116" s="12"/>
      <c r="P1116" s="12"/>
      <c r="Q1116" s="12"/>
      <c r="R1116" s="12"/>
      <c r="S1116" s="12"/>
      <c r="T1116" s="12"/>
    </row>
    <row r="1117" spans="1:20" s="1" customFormat="1" x14ac:dyDescent="0.4">
      <c r="A1117" s="12"/>
      <c r="B1117" s="12"/>
      <c r="C1117" s="42"/>
      <c r="D1117" s="12"/>
      <c r="E1117" s="12"/>
      <c r="F1117" s="12"/>
      <c r="G1117" s="12"/>
      <c r="H1117" s="12"/>
      <c r="I1117" s="12"/>
      <c r="J1117" s="12"/>
      <c r="K1117" s="12"/>
      <c r="L1117" s="12"/>
      <c r="M1117" s="49"/>
      <c r="N1117" s="49"/>
      <c r="O1117" s="12"/>
      <c r="P1117" s="12"/>
      <c r="Q1117" s="12"/>
      <c r="R1117" s="12"/>
      <c r="S1117" s="12"/>
      <c r="T1117" s="12"/>
    </row>
    <row r="1118" spans="1:20" s="1" customFormat="1" x14ac:dyDescent="0.4">
      <c r="A1118" s="12"/>
      <c r="B1118" s="12"/>
      <c r="C1118" s="42"/>
      <c r="D1118" s="12"/>
      <c r="E1118" s="12"/>
      <c r="F1118" s="12"/>
      <c r="G1118" s="12"/>
      <c r="H1118" s="12"/>
      <c r="I1118" s="12"/>
      <c r="J1118" s="12"/>
      <c r="K1118" s="12"/>
      <c r="L1118" s="12"/>
      <c r="M1118" s="49"/>
      <c r="N1118" s="49"/>
      <c r="O1118" s="12"/>
      <c r="P1118" s="12"/>
      <c r="Q1118" s="12"/>
      <c r="R1118" s="12"/>
      <c r="S1118" s="12"/>
      <c r="T1118" s="12"/>
    </row>
    <row r="1119" spans="1:20" s="1" customFormat="1" x14ac:dyDescent="0.4">
      <c r="A1119" s="12"/>
      <c r="B1119" s="12"/>
      <c r="C1119" s="42"/>
      <c r="D1119" s="12"/>
      <c r="E1119" s="12"/>
      <c r="F1119" s="12"/>
      <c r="G1119" s="12"/>
      <c r="H1119" s="12"/>
      <c r="I1119" s="12"/>
      <c r="J1119" s="12"/>
      <c r="K1119" s="12"/>
      <c r="L1119" s="12"/>
      <c r="M1119" s="49"/>
      <c r="N1119" s="49"/>
      <c r="O1119" s="12"/>
      <c r="P1119" s="12"/>
      <c r="Q1119" s="12"/>
      <c r="R1119" s="12"/>
      <c r="S1119" s="12"/>
      <c r="T1119" s="12"/>
    </row>
    <row r="1120" spans="1:20" s="1" customFormat="1" x14ac:dyDescent="0.4">
      <c r="A1120" s="12"/>
      <c r="B1120" s="12"/>
      <c r="C1120" s="42"/>
      <c r="D1120" s="12"/>
      <c r="E1120" s="12"/>
      <c r="F1120" s="12"/>
      <c r="G1120" s="12"/>
      <c r="H1120" s="12"/>
      <c r="I1120" s="12"/>
      <c r="J1120" s="12"/>
      <c r="K1120" s="12"/>
      <c r="L1120" s="12"/>
      <c r="M1120" s="49"/>
      <c r="N1120" s="49"/>
      <c r="O1120" s="12"/>
      <c r="P1120" s="12"/>
      <c r="Q1120" s="12"/>
      <c r="R1120" s="12"/>
      <c r="S1120" s="12"/>
      <c r="T1120" s="12"/>
    </row>
    <row r="1121" spans="1:20" s="1" customFormat="1" x14ac:dyDescent="0.4">
      <c r="A1121" s="12"/>
      <c r="B1121" s="12"/>
      <c r="C1121" s="42"/>
      <c r="D1121" s="12"/>
      <c r="E1121" s="12"/>
      <c r="F1121" s="12"/>
      <c r="G1121" s="12"/>
      <c r="H1121" s="12"/>
      <c r="I1121" s="12"/>
      <c r="J1121" s="12"/>
      <c r="K1121" s="12"/>
      <c r="L1121" s="12"/>
      <c r="M1121" s="49"/>
      <c r="N1121" s="49"/>
      <c r="O1121" s="12"/>
      <c r="P1121" s="12"/>
      <c r="Q1121" s="12"/>
      <c r="R1121" s="12"/>
      <c r="S1121" s="12"/>
      <c r="T1121" s="12"/>
    </row>
    <row r="1122" spans="1:20" s="1" customFormat="1" x14ac:dyDescent="0.4">
      <c r="A1122" s="12"/>
      <c r="B1122" s="12"/>
      <c r="C1122" s="42"/>
      <c r="D1122" s="12"/>
      <c r="E1122" s="12"/>
      <c r="F1122" s="12"/>
      <c r="G1122" s="12"/>
      <c r="H1122" s="12"/>
      <c r="I1122" s="12"/>
      <c r="J1122" s="12"/>
      <c r="K1122" s="12"/>
      <c r="L1122" s="12"/>
      <c r="M1122" s="49"/>
      <c r="N1122" s="49"/>
      <c r="O1122" s="12"/>
      <c r="P1122" s="12"/>
      <c r="Q1122" s="12"/>
      <c r="R1122" s="12"/>
      <c r="S1122" s="12"/>
      <c r="T1122" s="12"/>
    </row>
    <row r="1123" spans="1:20" s="1" customFormat="1" x14ac:dyDescent="0.4">
      <c r="A1123" s="12"/>
      <c r="B1123" s="12"/>
      <c r="C1123" s="42"/>
      <c r="D1123" s="12"/>
      <c r="E1123" s="12"/>
      <c r="F1123" s="12"/>
      <c r="G1123" s="12"/>
      <c r="H1123" s="12"/>
      <c r="I1123" s="12"/>
      <c r="J1123" s="12"/>
      <c r="K1123" s="12"/>
      <c r="L1123" s="12"/>
      <c r="M1123" s="49"/>
      <c r="N1123" s="49"/>
      <c r="O1123" s="12"/>
      <c r="P1123" s="12"/>
      <c r="Q1123" s="12"/>
      <c r="R1123" s="12"/>
      <c r="S1123" s="12"/>
      <c r="T1123" s="12"/>
    </row>
    <row r="1124" spans="1:20" s="1" customFormat="1" x14ac:dyDescent="0.4">
      <c r="A1124" s="12"/>
      <c r="B1124" s="12"/>
      <c r="C1124" s="42"/>
      <c r="D1124" s="12"/>
      <c r="E1124" s="12"/>
      <c r="F1124" s="12"/>
      <c r="G1124" s="12"/>
      <c r="H1124" s="12"/>
      <c r="I1124" s="12"/>
      <c r="J1124" s="12"/>
      <c r="K1124" s="12"/>
      <c r="L1124" s="12"/>
      <c r="M1124" s="49"/>
      <c r="N1124" s="49"/>
      <c r="O1124" s="12"/>
      <c r="P1124" s="12"/>
      <c r="Q1124" s="12"/>
      <c r="R1124" s="12"/>
      <c r="S1124" s="12"/>
      <c r="T1124" s="12"/>
    </row>
    <row r="1125" spans="1:20" s="1" customFormat="1" x14ac:dyDescent="0.4">
      <c r="A1125" s="12"/>
      <c r="B1125" s="12"/>
      <c r="C1125" s="42"/>
      <c r="D1125" s="12"/>
      <c r="E1125" s="12"/>
      <c r="F1125" s="12"/>
      <c r="G1125" s="12"/>
      <c r="H1125" s="12"/>
      <c r="I1125" s="12"/>
      <c r="J1125" s="12"/>
      <c r="K1125" s="12"/>
      <c r="L1125" s="12"/>
      <c r="M1125" s="49"/>
      <c r="N1125" s="49"/>
      <c r="O1125" s="12"/>
      <c r="P1125" s="12"/>
      <c r="Q1125" s="12"/>
      <c r="R1125" s="12"/>
      <c r="S1125" s="12"/>
      <c r="T1125" s="12"/>
    </row>
    <row r="1126" spans="1:20" s="1" customFormat="1" x14ac:dyDescent="0.4">
      <c r="A1126" s="12"/>
      <c r="B1126" s="12"/>
      <c r="C1126" s="42"/>
      <c r="D1126" s="12"/>
      <c r="E1126" s="12"/>
      <c r="F1126" s="12"/>
      <c r="G1126" s="12"/>
      <c r="H1126" s="12"/>
      <c r="I1126" s="12"/>
      <c r="J1126" s="12"/>
      <c r="K1126" s="12"/>
      <c r="L1126" s="12"/>
      <c r="M1126" s="49"/>
      <c r="N1126" s="49"/>
      <c r="O1126" s="12"/>
      <c r="P1126" s="12"/>
      <c r="Q1126" s="12"/>
      <c r="R1126" s="12"/>
      <c r="S1126" s="12"/>
      <c r="T1126" s="12"/>
    </row>
    <row r="1127" spans="1:20" s="1" customFormat="1" x14ac:dyDescent="0.4">
      <c r="A1127" s="12"/>
      <c r="B1127" s="12"/>
      <c r="C1127" s="42"/>
      <c r="D1127" s="12"/>
      <c r="E1127" s="12"/>
      <c r="F1127" s="12"/>
      <c r="G1127" s="12"/>
      <c r="H1127" s="12"/>
      <c r="I1127" s="12"/>
      <c r="J1127" s="12"/>
      <c r="K1127" s="12"/>
      <c r="L1127" s="12"/>
      <c r="M1127" s="49"/>
      <c r="N1127" s="49"/>
      <c r="O1127" s="12"/>
      <c r="P1127" s="12"/>
      <c r="Q1127" s="12"/>
      <c r="R1127" s="12"/>
      <c r="S1127" s="12"/>
      <c r="T1127" s="12"/>
    </row>
    <row r="1128" spans="1:20" s="1" customFormat="1" x14ac:dyDescent="0.4">
      <c r="A1128" s="12"/>
      <c r="B1128" s="12"/>
      <c r="C1128" s="42"/>
      <c r="D1128" s="12"/>
      <c r="E1128" s="12"/>
      <c r="F1128" s="12"/>
      <c r="G1128" s="12"/>
      <c r="H1128" s="12"/>
      <c r="I1128" s="12"/>
      <c r="J1128" s="12"/>
      <c r="K1128" s="12"/>
      <c r="L1128" s="12"/>
      <c r="M1128" s="49"/>
      <c r="N1128" s="49"/>
      <c r="O1128" s="12"/>
      <c r="P1128" s="12"/>
      <c r="Q1128" s="12"/>
      <c r="R1128" s="12"/>
      <c r="S1128" s="12"/>
      <c r="T1128" s="12"/>
    </row>
    <row r="1129" spans="1:20" s="1" customFormat="1" x14ac:dyDescent="0.4">
      <c r="A1129" s="12"/>
      <c r="B1129" s="12"/>
      <c r="C1129" s="42"/>
      <c r="D1129" s="12"/>
      <c r="E1129" s="12"/>
      <c r="F1129" s="12"/>
      <c r="G1129" s="12"/>
      <c r="H1129" s="12"/>
      <c r="I1129" s="12"/>
      <c r="J1129" s="12"/>
      <c r="K1129" s="12"/>
      <c r="L1129" s="12"/>
      <c r="M1129" s="49"/>
      <c r="N1129" s="49"/>
      <c r="O1129" s="12"/>
      <c r="P1129" s="12"/>
      <c r="Q1129" s="12"/>
      <c r="R1129" s="12"/>
      <c r="S1129" s="12"/>
      <c r="T1129" s="12"/>
    </row>
    <row r="1130" spans="1:20" s="1" customFormat="1" x14ac:dyDescent="0.4">
      <c r="A1130" s="12"/>
      <c r="B1130" s="12"/>
      <c r="C1130" s="42"/>
      <c r="D1130" s="12"/>
      <c r="E1130" s="12"/>
      <c r="F1130" s="12"/>
      <c r="G1130" s="12"/>
      <c r="H1130" s="12"/>
      <c r="I1130" s="12"/>
      <c r="J1130" s="12"/>
      <c r="K1130" s="12"/>
      <c r="L1130" s="12"/>
      <c r="M1130" s="49"/>
      <c r="N1130" s="49"/>
      <c r="O1130" s="12"/>
      <c r="P1130" s="12"/>
      <c r="Q1130" s="12"/>
      <c r="R1130" s="12"/>
      <c r="S1130" s="12"/>
      <c r="T1130" s="12"/>
    </row>
    <row r="1131" spans="1:20" s="1" customFormat="1" x14ac:dyDescent="0.4">
      <c r="A1131" s="12"/>
      <c r="B1131" s="12"/>
      <c r="C1131" s="42"/>
      <c r="D1131" s="12"/>
      <c r="E1131" s="12"/>
      <c r="F1131" s="12"/>
      <c r="G1131" s="12"/>
      <c r="H1131" s="12"/>
      <c r="I1131" s="12"/>
      <c r="J1131" s="12"/>
      <c r="K1131" s="12"/>
      <c r="L1131" s="12"/>
      <c r="M1131" s="49"/>
      <c r="N1131" s="49"/>
      <c r="O1131" s="12"/>
      <c r="P1131" s="12"/>
      <c r="Q1131" s="12"/>
      <c r="R1131" s="12"/>
      <c r="S1131" s="12"/>
      <c r="T1131" s="12"/>
    </row>
    <row r="1132" spans="1:20" s="1" customFormat="1" x14ac:dyDescent="0.4">
      <c r="A1132" s="12"/>
      <c r="B1132" s="12"/>
      <c r="C1132" s="42"/>
      <c r="D1132" s="12"/>
      <c r="E1132" s="12"/>
      <c r="F1132" s="12"/>
      <c r="G1132" s="12"/>
      <c r="H1132" s="12"/>
      <c r="I1132" s="12"/>
      <c r="J1132" s="12"/>
      <c r="K1132" s="12"/>
      <c r="L1132" s="12"/>
      <c r="M1132" s="49"/>
      <c r="N1132" s="49"/>
      <c r="O1132" s="12"/>
      <c r="P1132" s="12"/>
      <c r="Q1132" s="12"/>
      <c r="R1132" s="12"/>
      <c r="S1132" s="12"/>
      <c r="T1132" s="12"/>
    </row>
    <row r="1133" spans="1:20" s="1" customFormat="1" x14ac:dyDescent="0.4">
      <c r="A1133" s="12"/>
      <c r="B1133" s="12"/>
      <c r="C1133" s="42"/>
      <c r="D1133" s="12"/>
      <c r="E1133" s="12"/>
      <c r="F1133" s="12"/>
      <c r="G1133" s="12"/>
      <c r="H1133" s="12"/>
      <c r="I1133" s="12"/>
      <c r="J1133" s="12"/>
      <c r="K1133" s="12"/>
      <c r="L1133" s="12"/>
      <c r="M1133" s="49"/>
      <c r="N1133" s="49"/>
      <c r="O1133" s="12"/>
      <c r="P1133" s="12"/>
      <c r="Q1133" s="12"/>
      <c r="R1133" s="12"/>
      <c r="S1133" s="12"/>
      <c r="T1133" s="12"/>
    </row>
    <row r="1134" spans="1:20" s="1" customFormat="1" x14ac:dyDescent="0.4">
      <c r="A1134" s="12"/>
      <c r="B1134" s="12"/>
      <c r="C1134" s="42"/>
      <c r="D1134" s="12"/>
      <c r="E1134" s="12"/>
      <c r="F1134" s="12"/>
      <c r="G1134" s="12"/>
      <c r="H1134" s="12"/>
      <c r="I1134" s="12"/>
      <c r="J1134" s="12"/>
      <c r="K1134" s="12"/>
      <c r="L1134" s="12"/>
      <c r="M1134" s="49"/>
      <c r="N1134" s="49"/>
      <c r="O1134" s="12"/>
      <c r="P1134" s="12"/>
      <c r="Q1134" s="12"/>
      <c r="R1134" s="12"/>
      <c r="S1134" s="12"/>
      <c r="T1134" s="12"/>
    </row>
    <row r="1135" spans="1:20" s="1" customFormat="1" x14ac:dyDescent="0.4">
      <c r="A1135" s="12"/>
      <c r="B1135" s="12"/>
      <c r="C1135" s="42"/>
      <c r="D1135" s="12"/>
      <c r="E1135" s="12"/>
      <c r="F1135" s="12"/>
      <c r="G1135" s="12"/>
      <c r="H1135" s="12"/>
      <c r="I1135" s="12"/>
      <c r="J1135" s="12"/>
      <c r="K1135" s="12"/>
      <c r="L1135" s="12"/>
      <c r="M1135" s="49"/>
      <c r="N1135" s="49"/>
      <c r="O1135" s="12"/>
      <c r="P1135" s="12"/>
      <c r="Q1135" s="12"/>
      <c r="R1135" s="12"/>
      <c r="S1135" s="12"/>
      <c r="T1135" s="12"/>
    </row>
    <row r="1136" spans="1:20" s="1" customFormat="1" x14ac:dyDescent="0.4">
      <c r="A1136" s="12"/>
      <c r="B1136" s="12"/>
      <c r="C1136" s="42"/>
      <c r="D1136" s="12"/>
      <c r="E1136" s="12"/>
      <c r="F1136" s="12"/>
      <c r="G1136" s="12"/>
      <c r="H1136" s="12"/>
      <c r="I1136" s="12"/>
      <c r="J1136" s="12"/>
      <c r="K1136" s="12"/>
      <c r="L1136" s="12"/>
      <c r="M1136" s="49"/>
      <c r="N1136" s="49"/>
      <c r="O1136" s="12"/>
      <c r="P1136" s="12"/>
      <c r="Q1136" s="12"/>
      <c r="R1136" s="12"/>
      <c r="S1136" s="12"/>
      <c r="T1136" s="12"/>
    </row>
    <row r="1137" spans="1:20" s="1" customFormat="1" x14ac:dyDescent="0.4">
      <c r="A1137" s="12"/>
      <c r="B1137" s="12"/>
      <c r="C1137" s="42"/>
      <c r="D1137" s="12"/>
      <c r="E1137" s="12"/>
      <c r="F1137" s="12"/>
      <c r="G1137" s="12"/>
      <c r="H1137" s="12"/>
      <c r="I1137" s="12"/>
      <c r="J1137" s="12"/>
      <c r="K1137" s="12"/>
      <c r="L1137" s="12"/>
      <c r="M1137" s="49"/>
      <c r="N1137" s="49"/>
      <c r="O1137" s="12"/>
      <c r="P1137" s="12"/>
      <c r="Q1137" s="12"/>
      <c r="R1137" s="12"/>
      <c r="S1137" s="12"/>
      <c r="T1137" s="12"/>
    </row>
    <row r="1138" spans="1:20" s="1" customFormat="1" x14ac:dyDescent="0.4">
      <c r="A1138" s="12"/>
      <c r="B1138" s="12"/>
      <c r="C1138" s="42"/>
      <c r="D1138" s="12"/>
      <c r="E1138" s="12"/>
      <c r="F1138" s="12"/>
      <c r="G1138" s="12"/>
      <c r="H1138" s="12"/>
      <c r="I1138" s="12"/>
      <c r="J1138" s="12"/>
      <c r="K1138" s="12"/>
      <c r="L1138" s="12"/>
      <c r="M1138" s="49"/>
      <c r="N1138" s="49"/>
      <c r="O1138" s="12"/>
      <c r="P1138" s="12"/>
      <c r="Q1138" s="12"/>
      <c r="R1138" s="12"/>
      <c r="S1138" s="12"/>
      <c r="T1138" s="12"/>
    </row>
    <row r="1139" spans="1:20" s="1" customFormat="1" x14ac:dyDescent="0.4">
      <c r="A1139" s="12"/>
      <c r="B1139" s="12"/>
      <c r="C1139" s="42"/>
      <c r="D1139" s="12"/>
      <c r="E1139" s="12"/>
      <c r="F1139" s="12"/>
      <c r="G1139" s="12"/>
      <c r="H1139" s="12"/>
      <c r="I1139" s="12"/>
      <c r="J1139" s="12"/>
      <c r="K1139" s="12"/>
      <c r="L1139" s="12"/>
      <c r="M1139" s="49"/>
      <c r="N1139" s="49"/>
      <c r="O1139" s="12"/>
      <c r="P1139" s="12"/>
      <c r="Q1139" s="12"/>
      <c r="R1139" s="12"/>
      <c r="S1139" s="12"/>
      <c r="T1139" s="12"/>
    </row>
    <row r="1140" spans="1:20" s="1" customFormat="1" x14ac:dyDescent="0.4">
      <c r="A1140" s="12"/>
      <c r="B1140" s="12"/>
      <c r="C1140" s="42"/>
      <c r="D1140" s="12"/>
      <c r="E1140" s="12"/>
      <c r="F1140" s="12"/>
      <c r="G1140" s="12"/>
      <c r="H1140" s="12"/>
      <c r="I1140" s="12"/>
      <c r="J1140" s="12"/>
      <c r="K1140" s="12"/>
      <c r="L1140" s="12"/>
      <c r="M1140" s="49"/>
      <c r="N1140" s="49"/>
      <c r="O1140" s="12"/>
      <c r="P1140" s="12"/>
      <c r="Q1140" s="12"/>
      <c r="R1140" s="12"/>
      <c r="S1140" s="12"/>
      <c r="T1140" s="12"/>
    </row>
    <row r="1141" spans="1:20" s="1" customFormat="1" x14ac:dyDescent="0.4">
      <c r="A1141" s="12"/>
      <c r="B1141" s="12"/>
      <c r="C1141" s="42"/>
      <c r="D1141" s="12"/>
      <c r="E1141" s="12"/>
      <c r="F1141" s="12"/>
      <c r="G1141" s="12"/>
      <c r="H1141" s="12"/>
      <c r="I1141" s="12"/>
      <c r="J1141" s="12"/>
      <c r="K1141" s="12"/>
      <c r="L1141" s="12"/>
      <c r="M1141" s="49"/>
      <c r="N1141" s="49"/>
      <c r="O1141" s="12"/>
      <c r="P1141" s="12"/>
      <c r="Q1141" s="12"/>
      <c r="R1141" s="12"/>
      <c r="S1141" s="12"/>
      <c r="T1141" s="12"/>
    </row>
    <row r="1142" spans="1:20" s="1" customFormat="1" x14ac:dyDescent="0.4">
      <c r="A1142" s="12"/>
      <c r="B1142" s="12"/>
      <c r="C1142" s="42"/>
      <c r="D1142" s="12"/>
      <c r="E1142" s="12"/>
      <c r="F1142" s="12"/>
      <c r="G1142" s="12"/>
      <c r="H1142" s="12"/>
      <c r="I1142" s="12"/>
      <c r="J1142" s="12"/>
      <c r="K1142" s="12"/>
      <c r="L1142" s="12"/>
      <c r="M1142" s="49"/>
      <c r="N1142" s="49"/>
      <c r="O1142" s="12"/>
      <c r="P1142" s="12"/>
      <c r="Q1142" s="12"/>
      <c r="R1142" s="12"/>
      <c r="S1142" s="12"/>
      <c r="T1142" s="12"/>
    </row>
    <row r="1143" spans="1:20" s="1" customFormat="1" x14ac:dyDescent="0.4">
      <c r="A1143" s="12"/>
      <c r="B1143" s="12"/>
      <c r="C1143" s="42"/>
      <c r="D1143" s="12"/>
      <c r="E1143" s="12"/>
      <c r="F1143" s="12"/>
      <c r="G1143" s="12"/>
      <c r="H1143" s="12"/>
      <c r="I1143" s="12"/>
      <c r="J1143" s="12"/>
      <c r="K1143" s="12"/>
      <c r="L1143" s="12"/>
      <c r="M1143" s="49"/>
      <c r="N1143" s="49"/>
      <c r="O1143" s="12"/>
      <c r="P1143" s="12"/>
      <c r="Q1143" s="12"/>
      <c r="R1143" s="12"/>
      <c r="S1143" s="12"/>
      <c r="T1143" s="12"/>
    </row>
    <row r="1144" spans="1:20" s="1" customFormat="1" x14ac:dyDescent="0.4">
      <c r="A1144" s="12"/>
      <c r="B1144" s="12"/>
      <c r="C1144" s="42"/>
      <c r="D1144" s="12"/>
      <c r="E1144" s="12"/>
      <c r="F1144" s="12"/>
      <c r="G1144" s="12"/>
      <c r="H1144" s="12"/>
      <c r="I1144" s="12"/>
      <c r="J1144" s="12"/>
      <c r="K1144" s="12"/>
      <c r="L1144" s="12"/>
      <c r="M1144" s="49"/>
      <c r="N1144" s="49"/>
      <c r="O1144" s="12"/>
      <c r="P1144" s="12"/>
      <c r="Q1144" s="12"/>
      <c r="R1144" s="12"/>
      <c r="S1144" s="12"/>
      <c r="T1144" s="12"/>
    </row>
    <row r="1145" spans="1:20" s="1" customFormat="1" x14ac:dyDescent="0.4">
      <c r="A1145" s="12"/>
      <c r="B1145" s="12"/>
      <c r="C1145" s="42"/>
      <c r="D1145" s="12"/>
      <c r="E1145" s="12"/>
      <c r="F1145" s="12"/>
      <c r="G1145" s="12"/>
      <c r="H1145" s="12"/>
      <c r="I1145" s="12"/>
      <c r="J1145" s="12"/>
      <c r="K1145" s="12"/>
      <c r="L1145" s="12"/>
      <c r="M1145" s="49"/>
      <c r="N1145" s="49"/>
      <c r="O1145" s="12"/>
      <c r="P1145" s="12"/>
      <c r="Q1145" s="12"/>
      <c r="R1145" s="12"/>
      <c r="S1145" s="12"/>
      <c r="T1145" s="12"/>
    </row>
    <row r="1146" spans="1:20" s="1" customFormat="1" x14ac:dyDescent="0.4">
      <c r="A1146" s="12"/>
      <c r="B1146" s="12"/>
      <c r="C1146" s="42"/>
      <c r="D1146" s="12"/>
      <c r="E1146" s="12"/>
      <c r="F1146" s="12"/>
      <c r="G1146" s="12"/>
      <c r="H1146" s="12"/>
      <c r="I1146" s="12"/>
      <c r="J1146" s="12"/>
      <c r="K1146" s="12"/>
      <c r="L1146" s="12"/>
      <c r="M1146" s="49"/>
      <c r="N1146" s="49"/>
      <c r="O1146" s="12"/>
      <c r="P1146" s="12"/>
      <c r="Q1146" s="12"/>
      <c r="R1146" s="12"/>
      <c r="S1146" s="12"/>
      <c r="T1146" s="12"/>
    </row>
    <row r="1147" spans="1:20" s="1" customFormat="1" x14ac:dyDescent="0.4">
      <c r="A1147" s="12"/>
      <c r="B1147" s="12"/>
      <c r="C1147" s="42"/>
      <c r="D1147" s="12"/>
      <c r="E1147" s="12"/>
      <c r="F1147" s="12"/>
      <c r="G1147" s="12"/>
      <c r="H1147" s="12"/>
      <c r="I1147" s="12"/>
      <c r="J1147" s="12"/>
      <c r="K1147" s="12"/>
      <c r="L1147" s="12"/>
      <c r="M1147" s="49"/>
      <c r="N1147" s="49"/>
      <c r="O1147" s="12"/>
      <c r="P1147" s="12"/>
      <c r="Q1147" s="12"/>
      <c r="R1147" s="12"/>
      <c r="S1147" s="12"/>
      <c r="T1147" s="12"/>
    </row>
    <row r="1148" spans="1:20" s="1" customFormat="1" x14ac:dyDescent="0.4">
      <c r="A1148" s="12"/>
      <c r="B1148" s="12"/>
      <c r="C1148" s="42"/>
      <c r="D1148" s="12"/>
      <c r="E1148" s="12"/>
      <c r="F1148" s="12"/>
      <c r="G1148" s="12"/>
      <c r="H1148" s="12"/>
      <c r="I1148" s="12"/>
      <c r="J1148" s="12"/>
      <c r="K1148" s="12"/>
      <c r="L1148" s="12"/>
      <c r="M1148" s="49"/>
      <c r="N1148" s="49"/>
      <c r="O1148" s="12"/>
      <c r="P1148" s="12"/>
      <c r="Q1148" s="12"/>
      <c r="R1148" s="12"/>
      <c r="S1148" s="12"/>
      <c r="T1148" s="12"/>
    </row>
    <row r="1149" spans="1:20" s="1" customFormat="1" x14ac:dyDescent="0.4">
      <c r="A1149" s="12"/>
      <c r="B1149" s="12"/>
      <c r="C1149" s="42"/>
      <c r="D1149" s="12"/>
      <c r="E1149" s="12"/>
      <c r="F1149" s="12"/>
      <c r="G1149" s="12"/>
      <c r="H1149" s="12"/>
      <c r="I1149" s="12"/>
      <c r="J1149" s="12"/>
      <c r="K1149" s="12"/>
      <c r="L1149" s="12"/>
      <c r="M1149" s="49"/>
      <c r="N1149" s="49"/>
      <c r="O1149" s="12"/>
      <c r="P1149" s="12"/>
      <c r="Q1149" s="12"/>
      <c r="R1149" s="12"/>
      <c r="S1149" s="12"/>
      <c r="T1149" s="12"/>
    </row>
    <row r="1150" spans="1:20" s="1" customFormat="1" x14ac:dyDescent="0.4">
      <c r="A1150" s="12"/>
      <c r="B1150" s="12"/>
      <c r="C1150" s="42"/>
      <c r="D1150" s="12"/>
      <c r="E1150" s="12"/>
      <c r="F1150" s="12"/>
      <c r="G1150" s="12"/>
      <c r="H1150" s="12"/>
      <c r="I1150" s="12"/>
      <c r="J1150" s="12"/>
      <c r="K1150" s="12"/>
      <c r="L1150" s="12"/>
      <c r="M1150" s="49"/>
      <c r="N1150" s="49"/>
      <c r="O1150" s="12"/>
      <c r="P1150" s="12"/>
      <c r="Q1150" s="12"/>
      <c r="R1150" s="12"/>
      <c r="S1150" s="12"/>
      <c r="T1150" s="12"/>
    </row>
    <row r="1151" spans="1:20" s="1" customFormat="1" x14ac:dyDescent="0.4">
      <c r="A1151" s="12"/>
      <c r="B1151" s="12"/>
      <c r="C1151" s="42"/>
      <c r="D1151" s="12"/>
      <c r="E1151" s="12"/>
      <c r="F1151" s="12"/>
      <c r="G1151" s="12"/>
      <c r="H1151" s="12"/>
      <c r="I1151" s="12"/>
      <c r="J1151" s="12"/>
      <c r="K1151" s="12"/>
      <c r="L1151" s="12"/>
      <c r="M1151" s="49"/>
      <c r="N1151" s="49"/>
      <c r="O1151" s="12"/>
      <c r="P1151" s="12"/>
      <c r="Q1151" s="12"/>
      <c r="R1151" s="12"/>
      <c r="S1151" s="12"/>
      <c r="T1151" s="12"/>
    </row>
    <row r="1152" spans="1:20" s="1" customFormat="1" x14ac:dyDescent="0.4">
      <c r="A1152" s="12"/>
      <c r="B1152" s="12"/>
      <c r="C1152" s="42"/>
      <c r="D1152" s="12"/>
      <c r="E1152" s="12"/>
      <c r="F1152" s="12"/>
      <c r="G1152" s="12"/>
      <c r="H1152" s="12"/>
      <c r="I1152" s="12"/>
      <c r="J1152" s="12"/>
      <c r="K1152" s="12"/>
      <c r="L1152" s="12"/>
      <c r="M1152" s="49"/>
      <c r="N1152" s="49"/>
      <c r="O1152" s="12"/>
      <c r="P1152" s="12"/>
      <c r="Q1152" s="12"/>
      <c r="R1152" s="12"/>
      <c r="S1152" s="12"/>
      <c r="T1152" s="12"/>
    </row>
    <row r="1153" spans="1:20" s="1" customFormat="1" x14ac:dyDescent="0.4">
      <c r="A1153" s="12"/>
      <c r="B1153" s="12"/>
      <c r="C1153" s="42"/>
      <c r="D1153" s="12"/>
      <c r="E1153" s="12"/>
      <c r="F1153" s="12"/>
      <c r="G1153" s="12"/>
      <c r="H1153" s="12"/>
      <c r="I1153" s="12"/>
      <c r="J1153" s="12"/>
      <c r="K1153" s="12"/>
      <c r="L1153" s="12"/>
      <c r="M1153" s="49"/>
      <c r="N1153" s="49"/>
      <c r="O1153" s="12"/>
      <c r="P1153" s="12"/>
      <c r="Q1153" s="12"/>
      <c r="R1153" s="12"/>
      <c r="S1153" s="12"/>
      <c r="T1153" s="12"/>
    </row>
    <row r="1154" spans="1:20" s="1" customFormat="1" x14ac:dyDescent="0.4">
      <c r="A1154" s="12"/>
      <c r="B1154" s="12"/>
      <c r="C1154" s="42"/>
      <c r="D1154" s="12"/>
      <c r="E1154" s="12"/>
      <c r="F1154" s="12"/>
      <c r="G1154" s="12"/>
      <c r="H1154" s="12"/>
      <c r="I1154" s="12"/>
      <c r="J1154" s="12"/>
      <c r="K1154" s="12"/>
      <c r="L1154" s="12"/>
      <c r="M1154" s="49"/>
      <c r="N1154" s="49"/>
      <c r="O1154" s="12"/>
      <c r="P1154" s="12"/>
      <c r="Q1154" s="12"/>
      <c r="R1154" s="12"/>
      <c r="S1154" s="12"/>
      <c r="T1154" s="12"/>
    </row>
    <row r="1155" spans="1:20" s="1" customFormat="1" x14ac:dyDescent="0.4">
      <c r="A1155" s="12"/>
      <c r="B1155" s="12"/>
      <c r="C1155" s="42"/>
      <c r="D1155" s="12"/>
      <c r="E1155" s="12"/>
      <c r="F1155" s="12"/>
      <c r="G1155" s="12"/>
      <c r="H1155" s="12"/>
      <c r="I1155" s="12"/>
      <c r="J1155" s="12"/>
      <c r="K1155" s="12"/>
      <c r="L1155" s="12"/>
      <c r="M1155" s="49"/>
      <c r="N1155" s="49"/>
      <c r="O1155" s="12"/>
      <c r="P1155" s="12"/>
      <c r="Q1155" s="12"/>
      <c r="R1155" s="12"/>
      <c r="S1155" s="12"/>
      <c r="T1155" s="12"/>
    </row>
    <row r="1156" spans="1:20" s="1" customFormat="1" x14ac:dyDescent="0.4">
      <c r="A1156" s="12"/>
      <c r="B1156" s="12"/>
      <c r="C1156" s="42"/>
      <c r="D1156" s="12"/>
      <c r="E1156" s="12"/>
      <c r="F1156" s="12"/>
      <c r="G1156" s="12"/>
      <c r="H1156" s="12"/>
      <c r="I1156" s="12"/>
      <c r="J1156" s="12"/>
      <c r="K1156" s="12"/>
      <c r="L1156" s="12"/>
      <c r="M1156" s="49"/>
      <c r="N1156" s="49"/>
      <c r="O1156" s="12"/>
      <c r="P1156" s="12"/>
      <c r="Q1156" s="12"/>
      <c r="R1156" s="12"/>
      <c r="S1156" s="12"/>
      <c r="T1156" s="12"/>
    </row>
    <row r="1157" spans="1:20" s="1" customFormat="1" x14ac:dyDescent="0.4">
      <c r="A1157" s="12"/>
      <c r="B1157" s="12"/>
      <c r="C1157" s="42"/>
      <c r="D1157" s="12"/>
      <c r="E1157" s="12"/>
      <c r="F1157" s="12"/>
      <c r="G1157" s="12"/>
      <c r="H1157" s="12"/>
      <c r="I1157" s="12"/>
      <c r="J1157" s="12"/>
      <c r="K1157" s="12"/>
      <c r="L1157" s="12"/>
      <c r="M1157" s="49"/>
      <c r="N1157" s="49"/>
      <c r="O1157" s="12"/>
      <c r="P1157" s="12"/>
      <c r="Q1157" s="12"/>
      <c r="R1157" s="12"/>
      <c r="S1157" s="12"/>
      <c r="T1157" s="12"/>
    </row>
    <row r="1158" spans="1:20" s="1" customFormat="1" x14ac:dyDescent="0.4">
      <c r="A1158" s="12"/>
      <c r="B1158" s="12"/>
      <c r="C1158" s="42"/>
      <c r="D1158" s="12"/>
      <c r="E1158" s="12"/>
      <c r="F1158" s="12"/>
      <c r="G1158" s="12"/>
      <c r="H1158" s="12"/>
      <c r="I1158" s="12"/>
      <c r="J1158" s="12"/>
      <c r="K1158" s="12"/>
      <c r="L1158" s="12"/>
      <c r="M1158" s="49"/>
      <c r="N1158" s="49"/>
      <c r="O1158" s="12"/>
      <c r="P1158" s="12"/>
      <c r="Q1158" s="12"/>
      <c r="R1158" s="12"/>
      <c r="S1158" s="12"/>
      <c r="T1158" s="12"/>
    </row>
    <row r="1159" spans="1:20" s="1" customFormat="1" x14ac:dyDescent="0.4">
      <c r="A1159" s="12"/>
      <c r="B1159" s="12"/>
      <c r="C1159" s="42"/>
      <c r="D1159" s="12"/>
      <c r="E1159" s="12"/>
      <c r="F1159" s="12"/>
      <c r="G1159" s="12"/>
      <c r="H1159" s="12"/>
      <c r="I1159" s="12"/>
      <c r="J1159" s="12"/>
      <c r="K1159" s="12"/>
      <c r="L1159" s="12"/>
      <c r="M1159" s="49"/>
      <c r="N1159" s="49"/>
      <c r="O1159" s="12"/>
      <c r="P1159" s="12"/>
      <c r="Q1159" s="12"/>
      <c r="R1159" s="12"/>
      <c r="S1159" s="12"/>
      <c r="T1159" s="12"/>
    </row>
    <row r="1160" spans="1:20" s="1" customFormat="1" x14ac:dyDescent="0.4">
      <c r="A1160" s="12"/>
      <c r="B1160" s="12"/>
      <c r="C1160" s="42"/>
      <c r="D1160" s="12"/>
      <c r="E1160" s="12"/>
      <c r="F1160" s="12"/>
      <c r="G1160" s="12"/>
      <c r="H1160" s="12"/>
      <c r="I1160" s="12"/>
      <c r="J1160" s="12"/>
      <c r="K1160" s="12"/>
      <c r="L1160" s="12"/>
      <c r="M1160" s="49"/>
      <c r="N1160" s="49"/>
      <c r="O1160" s="12"/>
      <c r="P1160" s="12"/>
      <c r="Q1160" s="12"/>
      <c r="R1160" s="12"/>
      <c r="S1160" s="12"/>
      <c r="T1160" s="12"/>
    </row>
    <row r="1161" spans="1:20" s="1" customFormat="1" x14ac:dyDescent="0.4">
      <c r="A1161" s="12"/>
      <c r="B1161" s="12"/>
      <c r="C1161" s="42"/>
      <c r="D1161" s="12"/>
      <c r="E1161" s="12"/>
      <c r="F1161" s="12"/>
      <c r="G1161" s="12"/>
      <c r="H1161" s="12"/>
      <c r="I1161" s="12"/>
      <c r="J1161" s="12"/>
      <c r="K1161" s="12"/>
      <c r="L1161" s="12"/>
      <c r="M1161" s="49"/>
      <c r="N1161" s="49"/>
      <c r="O1161" s="12"/>
      <c r="P1161" s="12"/>
      <c r="Q1161" s="12"/>
      <c r="R1161" s="12"/>
      <c r="S1161" s="12"/>
      <c r="T1161" s="12"/>
    </row>
    <row r="1162" spans="1:20" s="1" customFormat="1" x14ac:dyDescent="0.4">
      <c r="A1162" s="12"/>
      <c r="B1162" s="12"/>
      <c r="C1162" s="42"/>
      <c r="D1162" s="12"/>
      <c r="E1162" s="12"/>
      <c r="F1162" s="12"/>
      <c r="G1162" s="12"/>
      <c r="H1162" s="12"/>
      <c r="I1162" s="12"/>
      <c r="J1162" s="12"/>
      <c r="K1162" s="12"/>
      <c r="L1162" s="12"/>
      <c r="M1162" s="49"/>
      <c r="N1162" s="49"/>
      <c r="O1162" s="12"/>
      <c r="P1162" s="12"/>
      <c r="Q1162" s="12"/>
      <c r="R1162" s="12"/>
      <c r="S1162" s="12"/>
      <c r="T1162" s="12"/>
    </row>
    <row r="1163" spans="1:20" s="1" customFormat="1" x14ac:dyDescent="0.4">
      <c r="A1163" s="12"/>
      <c r="B1163" s="12"/>
      <c r="C1163" s="42"/>
      <c r="D1163" s="12"/>
      <c r="E1163" s="12"/>
      <c r="F1163" s="12"/>
      <c r="G1163" s="12"/>
      <c r="H1163" s="12"/>
      <c r="I1163" s="12"/>
      <c r="J1163" s="12"/>
      <c r="K1163" s="12"/>
      <c r="L1163" s="12"/>
      <c r="M1163" s="49"/>
      <c r="N1163" s="49"/>
      <c r="O1163" s="12"/>
      <c r="P1163" s="12"/>
      <c r="Q1163" s="12"/>
      <c r="R1163" s="12"/>
      <c r="S1163" s="12"/>
      <c r="T1163" s="12"/>
    </row>
    <row r="1164" spans="1:20" s="1" customFormat="1" x14ac:dyDescent="0.4">
      <c r="A1164" s="12"/>
      <c r="B1164" s="12"/>
      <c r="C1164" s="42"/>
      <c r="D1164" s="12"/>
      <c r="E1164" s="12"/>
      <c r="F1164" s="12"/>
      <c r="G1164" s="12"/>
      <c r="H1164" s="12"/>
      <c r="I1164" s="12"/>
      <c r="J1164" s="12"/>
      <c r="K1164" s="12"/>
      <c r="L1164" s="12"/>
      <c r="M1164" s="49"/>
      <c r="N1164" s="49"/>
      <c r="O1164" s="12"/>
      <c r="P1164" s="12"/>
      <c r="Q1164" s="12"/>
      <c r="R1164" s="12"/>
      <c r="S1164" s="12"/>
      <c r="T1164" s="12"/>
    </row>
    <row r="1165" spans="1:20" s="1" customFormat="1" x14ac:dyDescent="0.4">
      <c r="A1165" s="12"/>
      <c r="B1165" s="12"/>
      <c r="C1165" s="42"/>
      <c r="D1165" s="12"/>
      <c r="E1165" s="12"/>
      <c r="F1165" s="12"/>
      <c r="G1165" s="12"/>
      <c r="H1165" s="12"/>
      <c r="I1165" s="12"/>
      <c r="J1165" s="12"/>
      <c r="K1165" s="12"/>
      <c r="L1165" s="12"/>
      <c r="M1165" s="49"/>
      <c r="N1165" s="49"/>
      <c r="O1165" s="12"/>
      <c r="P1165" s="12"/>
      <c r="Q1165" s="12"/>
      <c r="R1165" s="12"/>
      <c r="S1165" s="12"/>
      <c r="T1165" s="12"/>
    </row>
    <row r="1166" spans="1:20" s="1" customFormat="1" x14ac:dyDescent="0.4">
      <c r="A1166" s="12"/>
      <c r="B1166" s="12"/>
      <c r="C1166" s="42"/>
      <c r="D1166" s="12"/>
      <c r="E1166" s="12"/>
      <c r="F1166" s="12"/>
      <c r="G1166" s="12"/>
      <c r="H1166" s="12"/>
      <c r="I1166" s="12"/>
      <c r="J1166" s="12"/>
      <c r="K1166" s="12"/>
      <c r="L1166" s="12"/>
      <c r="M1166" s="49"/>
      <c r="N1166" s="49"/>
      <c r="O1166" s="12"/>
      <c r="P1166" s="12"/>
      <c r="Q1166" s="12"/>
      <c r="R1166" s="12"/>
      <c r="S1166" s="12"/>
      <c r="T1166" s="12"/>
    </row>
    <row r="1167" spans="1:20" s="1" customFormat="1" x14ac:dyDescent="0.4">
      <c r="A1167" s="12"/>
      <c r="B1167" s="12"/>
      <c r="C1167" s="42"/>
      <c r="D1167" s="12"/>
      <c r="E1167" s="12"/>
      <c r="F1167" s="12"/>
      <c r="G1167" s="12"/>
      <c r="H1167" s="12"/>
      <c r="I1167" s="12"/>
      <c r="J1167" s="12"/>
      <c r="K1167" s="12"/>
      <c r="L1167" s="12"/>
      <c r="M1167" s="49"/>
      <c r="N1167" s="49"/>
      <c r="O1167" s="12"/>
      <c r="P1167" s="12"/>
      <c r="Q1167" s="12"/>
      <c r="R1167" s="12"/>
      <c r="S1167" s="12"/>
      <c r="T1167" s="12"/>
    </row>
    <row r="1168" spans="1:20" s="1" customFormat="1" x14ac:dyDescent="0.4">
      <c r="A1168" s="12"/>
      <c r="B1168" s="12"/>
      <c r="C1168" s="42"/>
      <c r="D1168" s="12"/>
      <c r="E1168" s="12"/>
      <c r="F1168" s="12"/>
      <c r="G1168" s="12"/>
      <c r="H1168" s="12"/>
      <c r="I1168" s="12"/>
      <c r="J1168" s="12"/>
      <c r="K1168" s="12"/>
      <c r="L1168" s="12"/>
      <c r="M1168" s="49"/>
      <c r="N1168" s="49"/>
      <c r="O1168" s="12"/>
      <c r="P1168" s="12"/>
      <c r="Q1168" s="12"/>
      <c r="R1168" s="12"/>
      <c r="S1168" s="12"/>
      <c r="T1168" s="12"/>
    </row>
    <row r="1169" spans="1:20" s="1" customFormat="1" x14ac:dyDescent="0.4">
      <c r="A1169" s="12"/>
      <c r="B1169" s="12"/>
      <c r="C1169" s="42"/>
      <c r="D1169" s="12"/>
      <c r="E1169" s="12"/>
      <c r="F1169" s="12"/>
      <c r="G1169" s="12"/>
      <c r="H1169" s="12"/>
      <c r="I1169" s="12"/>
      <c r="J1169" s="12"/>
      <c r="K1169" s="12"/>
      <c r="L1169" s="12"/>
      <c r="M1169" s="49"/>
      <c r="N1169" s="49"/>
      <c r="O1169" s="12"/>
      <c r="P1169" s="12"/>
      <c r="Q1169" s="12"/>
      <c r="R1169" s="12"/>
      <c r="S1169" s="12"/>
      <c r="T1169" s="12"/>
    </row>
    <row r="1170" spans="1:20" s="1" customFormat="1" x14ac:dyDescent="0.4">
      <c r="A1170" s="12"/>
      <c r="B1170" s="12"/>
      <c r="C1170" s="42"/>
      <c r="D1170" s="12"/>
      <c r="E1170" s="12"/>
      <c r="F1170" s="12"/>
      <c r="G1170" s="12"/>
      <c r="H1170" s="12"/>
      <c r="I1170" s="12"/>
      <c r="J1170" s="12"/>
      <c r="K1170" s="12"/>
      <c r="L1170" s="12"/>
      <c r="M1170" s="49"/>
      <c r="N1170" s="49"/>
      <c r="O1170" s="12"/>
      <c r="P1170" s="12"/>
      <c r="Q1170" s="12"/>
      <c r="R1170" s="12"/>
      <c r="S1170" s="12"/>
      <c r="T1170" s="12"/>
    </row>
    <row r="1171" spans="1:20" s="1" customFormat="1" x14ac:dyDescent="0.4">
      <c r="A1171" s="12"/>
      <c r="B1171" s="12"/>
      <c r="C1171" s="42"/>
      <c r="D1171" s="12"/>
      <c r="E1171" s="12"/>
      <c r="F1171" s="12"/>
      <c r="G1171" s="12"/>
      <c r="H1171" s="12"/>
      <c r="I1171" s="12"/>
      <c r="J1171" s="12"/>
      <c r="K1171" s="12"/>
      <c r="L1171" s="12"/>
      <c r="M1171" s="49"/>
      <c r="N1171" s="49"/>
      <c r="O1171" s="12"/>
      <c r="P1171" s="12"/>
      <c r="Q1171" s="12"/>
      <c r="R1171" s="12"/>
      <c r="S1171" s="12"/>
      <c r="T1171" s="12"/>
    </row>
    <row r="1172" spans="1:20" s="1" customFormat="1" x14ac:dyDescent="0.4">
      <c r="A1172" s="12"/>
      <c r="B1172" s="12"/>
      <c r="C1172" s="42"/>
      <c r="D1172" s="12"/>
      <c r="E1172" s="12"/>
      <c r="F1172" s="12"/>
      <c r="G1172" s="12"/>
      <c r="H1172" s="12"/>
      <c r="I1172" s="12"/>
      <c r="J1172" s="12"/>
      <c r="K1172" s="12"/>
      <c r="L1172" s="12"/>
      <c r="M1172" s="49"/>
      <c r="N1172" s="49"/>
      <c r="O1172" s="12"/>
      <c r="P1172" s="12"/>
      <c r="Q1172" s="12"/>
      <c r="R1172" s="12"/>
      <c r="S1172" s="12"/>
      <c r="T1172" s="12"/>
    </row>
    <row r="1173" spans="1:20" s="1" customFormat="1" x14ac:dyDescent="0.4">
      <c r="A1173" s="12"/>
      <c r="B1173" s="12"/>
      <c r="C1173" s="42"/>
      <c r="D1173" s="12"/>
      <c r="E1173" s="12"/>
      <c r="F1173" s="12"/>
      <c r="G1173" s="12"/>
      <c r="H1173" s="12"/>
      <c r="I1173" s="12"/>
      <c r="J1173" s="12"/>
      <c r="K1173" s="12"/>
      <c r="L1173" s="12"/>
      <c r="M1173" s="49"/>
      <c r="N1173" s="49"/>
      <c r="O1173" s="12"/>
      <c r="P1173" s="12"/>
      <c r="Q1173" s="12"/>
      <c r="R1173" s="12"/>
      <c r="S1173" s="12"/>
      <c r="T1173" s="12"/>
    </row>
    <row r="1174" spans="1:20" s="1" customFormat="1" x14ac:dyDescent="0.4">
      <c r="A1174" s="12"/>
      <c r="B1174" s="12"/>
      <c r="C1174" s="42"/>
      <c r="D1174" s="12"/>
      <c r="E1174" s="12"/>
      <c r="F1174" s="12"/>
      <c r="G1174" s="12"/>
      <c r="H1174" s="12"/>
      <c r="I1174" s="12"/>
      <c r="J1174" s="12"/>
      <c r="K1174" s="12"/>
      <c r="L1174" s="12"/>
      <c r="M1174" s="49"/>
      <c r="N1174" s="49"/>
      <c r="O1174" s="12"/>
      <c r="P1174" s="12"/>
      <c r="Q1174" s="12"/>
      <c r="R1174" s="12"/>
      <c r="S1174" s="12"/>
      <c r="T1174" s="12"/>
    </row>
    <row r="1175" spans="1:20" s="1" customFormat="1" x14ac:dyDescent="0.4">
      <c r="A1175" s="12"/>
      <c r="B1175" s="12"/>
      <c r="C1175" s="42"/>
      <c r="D1175" s="12"/>
      <c r="E1175" s="12"/>
      <c r="F1175" s="12"/>
      <c r="G1175" s="12"/>
      <c r="H1175" s="12"/>
      <c r="I1175" s="12"/>
      <c r="J1175" s="12"/>
      <c r="K1175" s="12"/>
      <c r="L1175" s="12"/>
      <c r="M1175" s="49"/>
      <c r="N1175" s="49"/>
      <c r="O1175" s="12"/>
      <c r="P1175" s="12"/>
      <c r="Q1175" s="12"/>
      <c r="R1175" s="12"/>
      <c r="S1175" s="12"/>
      <c r="T1175" s="12"/>
    </row>
    <row r="1176" spans="1:20" s="1" customFormat="1" x14ac:dyDescent="0.4">
      <c r="A1176" s="12"/>
      <c r="B1176" s="12"/>
      <c r="C1176" s="42"/>
      <c r="D1176" s="12"/>
      <c r="E1176" s="12"/>
      <c r="F1176" s="12"/>
      <c r="G1176" s="12"/>
      <c r="H1176" s="12"/>
      <c r="I1176" s="12"/>
      <c r="J1176" s="12"/>
      <c r="K1176" s="12"/>
      <c r="L1176" s="12"/>
      <c r="M1176" s="49"/>
      <c r="N1176" s="49"/>
      <c r="O1176" s="12"/>
      <c r="P1176" s="12"/>
      <c r="Q1176" s="12"/>
      <c r="R1176" s="12"/>
      <c r="S1176" s="12"/>
      <c r="T1176" s="12"/>
    </row>
    <row r="1177" spans="1:20" s="1" customFormat="1" x14ac:dyDescent="0.4">
      <c r="A1177" s="12"/>
      <c r="B1177" s="12"/>
      <c r="C1177" s="42"/>
      <c r="D1177" s="12"/>
      <c r="E1177" s="12"/>
      <c r="F1177" s="12"/>
      <c r="G1177" s="12"/>
      <c r="H1177" s="12"/>
      <c r="I1177" s="12"/>
      <c r="J1177" s="12"/>
      <c r="K1177" s="12"/>
      <c r="L1177" s="12"/>
      <c r="M1177" s="49"/>
      <c r="N1177" s="49"/>
      <c r="O1177" s="12"/>
      <c r="P1177" s="12"/>
      <c r="Q1177" s="12"/>
      <c r="R1177" s="12"/>
      <c r="S1177" s="12"/>
      <c r="T1177" s="12"/>
    </row>
    <row r="1178" spans="1:20" s="1" customFormat="1" x14ac:dyDescent="0.4">
      <c r="A1178" s="12"/>
      <c r="B1178" s="12"/>
      <c r="C1178" s="42"/>
      <c r="D1178" s="12"/>
      <c r="E1178" s="12"/>
      <c r="F1178" s="12"/>
      <c r="G1178" s="12"/>
      <c r="H1178" s="12"/>
      <c r="I1178" s="12"/>
      <c r="J1178" s="12"/>
      <c r="K1178" s="12"/>
      <c r="L1178" s="12"/>
      <c r="M1178" s="49"/>
      <c r="N1178" s="49"/>
      <c r="O1178" s="12"/>
      <c r="P1178" s="12"/>
      <c r="Q1178" s="12"/>
      <c r="R1178" s="12"/>
      <c r="S1178" s="12"/>
      <c r="T1178" s="12"/>
    </row>
    <row r="1179" spans="1:20" s="1" customFormat="1" x14ac:dyDescent="0.4">
      <c r="A1179" s="12"/>
      <c r="B1179" s="12"/>
      <c r="C1179" s="42"/>
      <c r="D1179" s="12"/>
      <c r="E1179" s="12"/>
      <c r="F1179" s="12"/>
      <c r="G1179" s="12"/>
      <c r="H1179" s="12"/>
      <c r="I1179" s="12"/>
      <c r="J1179" s="12"/>
      <c r="K1179" s="12"/>
      <c r="L1179" s="12"/>
      <c r="M1179" s="49"/>
      <c r="N1179" s="49"/>
      <c r="O1179" s="12"/>
      <c r="P1179" s="12"/>
      <c r="Q1179" s="12"/>
      <c r="R1179" s="12"/>
      <c r="S1179" s="12"/>
      <c r="T1179" s="12"/>
    </row>
    <row r="1180" spans="1:20" s="1" customFormat="1" x14ac:dyDescent="0.4">
      <c r="A1180" s="12"/>
      <c r="B1180" s="12"/>
      <c r="C1180" s="42"/>
      <c r="D1180" s="12"/>
      <c r="E1180" s="12"/>
      <c r="F1180" s="12"/>
      <c r="G1180" s="12"/>
      <c r="H1180" s="12"/>
      <c r="I1180" s="12"/>
      <c r="J1180" s="12"/>
      <c r="K1180" s="12"/>
      <c r="L1180" s="12"/>
      <c r="M1180" s="49"/>
      <c r="N1180" s="49"/>
      <c r="O1180" s="12"/>
      <c r="P1180" s="12"/>
      <c r="Q1180" s="12"/>
      <c r="R1180" s="12"/>
      <c r="S1180" s="12"/>
      <c r="T1180" s="12"/>
    </row>
    <row r="1181" spans="1:20" s="1" customFormat="1" x14ac:dyDescent="0.4">
      <c r="A1181" s="12"/>
      <c r="B1181" s="12"/>
      <c r="C1181" s="42"/>
      <c r="D1181" s="12"/>
      <c r="E1181" s="12"/>
      <c r="F1181" s="12"/>
      <c r="G1181" s="12"/>
      <c r="H1181" s="12"/>
      <c r="I1181" s="12"/>
      <c r="J1181" s="12"/>
      <c r="K1181" s="12"/>
      <c r="L1181" s="12"/>
      <c r="M1181" s="49"/>
      <c r="N1181" s="49"/>
      <c r="O1181" s="12"/>
      <c r="P1181" s="12"/>
      <c r="Q1181" s="12"/>
      <c r="R1181" s="12"/>
      <c r="S1181" s="12"/>
      <c r="T1181" s="12"/>
    </row>
    <row r="1182" spans="1:20" s="1" customFormat="1" x14ac:dyDescent="0.4">
      <c r="A1182" s="12"/>
      <c r="B1182" s="12"/>
      <c r="C1182" s="42"/>
      <c r="D1182" s="12"/>
      <c r="E1182" s="12"/>
      <c r="F1182" s="12"/>
      <c r="G1182" s="12"/>
      <c r="H1182" s="12"/>
      <c r="I1182" s="12"/>
      <c r="J1182" s="12"/>
      <c r="K1182" s="12"/>
      <c r="L1182" s="12"/>
      <c r="M1182" s="49"/>
      <c r="N1182" s="49"/>
      <c r="O1182" s="12"/>
      <c r="P1182" s="12"/>
      <c r="Q1182" s="12"/>
      <c r="R1182" s="12"/>
      <c r="S1182" s="12"/>
      <c r="T1182" s="12"/>
    </row>
    <row r="1183" spans="1:20" s="1" customFormat="1" x14ac:dyDescent="0.4">
      <c r="A1183" s="12"/>
      <c r="B1183" s="12"/>
      <c r="C1183" s="42"/>
      <c r="D1183" s="12"/>
      <c r="E1183" s="12"/>
      <c r="F1183" s="12"/>
      <c r="G1183" s="12"/>
      <c r="H1183" s="12"/>
      <c r="I1183" s="12"/>
      <c r="J1183" s="12"/>
      <c r="K1183" s="12"/>
      <c r="L1183" s="12"/>
      <c r="M1183" s="49"/>
      <c r="N1183" s="49"/>
      <c r="O1183" s="12"/>
      <c r="P1183" s="12"/>
      <c r="Q1183" s="12"/>
      <c r="R1183" s="12"/>
      <c r="S1183" s="12"/>
      <c r="T1183" s="12"/>
    </row>
    <row r="1184" spans="1:20" s="1" customFormat="1" x14ac:dyDescent="0.4">
      <c r="A1184" s="12"/>
      <c r="B1184" s="12"/>
      <c r="C1184" s="42"/>
      <c r="D1184" s="12"/>
      <c r="E1184" s="12"/>
      <c r="F1184" s="12"/>
      <c r="G1184" s="12"/>
      <c r="H1184" s="12"/>
      <c r="I1184" s="12"/>
      <c r="J1184" s="12"/>
      <c r="K1184" s="12"/>
      <c r="L1184" s="12"/>
      <c r="M1184" s="49"/>
      <c r="N1184" s="49"/>
      <c r="O1184" s="12"/>
      <c r="P1184" s="12"/>
      <c r="Q1184" s="12"/>
      <c r="R1184" s="12"/>
      <c r="S1184" s="12"/>
      <c r="T1184" s="12"/>
    </row>
    <row r="1185" spans="1:20" s="1" customFormat="1" x14ac:dyDescent="0.4">
      <c r="A1185" s="12"/>
      <c r="B1185" s="12"/>
      <c r="C1185" s="42"/>
      <c r="D1185" s="12"/>
      <c r="E1185" s="12"/>
      <c r="F1185" s="12"/>
      <c r="G1185" s="12"/>
      <c r="H1185" s="12"/>
      <c r="I1185" s="12"/>
      <c r="J1185" s="12"/>
      <c r="K1185" s="12"/>
      <c r="L1185" s="12"/>
      <c r="M1185" s="49"/>
      <c r="N1185" s="49"/>
      <c r="O1185" s="12"/>
      <c r="P1185" s="12"/>
      <c r="Q1185" s="12"/>
      <c r="R1185" s="12"/>
      <c r="S1185" s="12"/>
      <c r="T1185" s="12"/>
    </row>
    <row r="1186" spans="1:20" s="1" customFormat="1" x14ac:dyDescent="0.4">
      <c r="A1186" s="12"/>
      <c r="B1186" s="12"/>
      <c r="C1186" s="42"/>
      <c r="D1186" s="12"/>
      <c r="E1186" s="12"/>
      <c r="F1186" s="12"/>
      <c r="G1186" s="12"/>
      <c r="H1186" s="12"/>
      <c r="I1186" s="12"/>
      <c r="J1186" s="12"/>
      <c r="K1186" s="12"/>
      <c r="L1186" s="12"/>
      <c r="M1186" s="49"/>
      <c r="N1186" s="49"/>
      <c r="O1186" s="12"/>
      <c r="P1186" s="12"/>
      <c r="Q1186" s="12"/>
      <c r="R1186" s="12"/>
      <c r="S1186" s="12"/>
      <c r="T1186" s="12"/>
    </row>
    <row r="1187" spans="1:20" s="1" customFormat="1" x14ac:dyDescent="0.4">
      <c r="A1187" s="12"/>
      <c r="B1187" s="12"/>
      <c r="C1187" s="42"/>
      <c r="D1187" s="12"/>
      <c r="E1187" s="12"/>
      <c r="F1187" s="12"/>
      <c r="G1187" s="12"/>
      <c r="H1187" s="12"/>
      <c r="I1187" s="12"/>
      <c r="J1187" s="12"/>
      <c r="K1187" s="12"/>
      <c r="L1187" s="12"/>
      <c r="M1187" s="49"/>
      <c r="N1187" s="49"/>
      <c r="O1187" s="12"/>
      <c r="P1187" s="12"/>
      <c r="Q1187" s="12"/>
      <c r="R1187" s="12"/>
      <c r="S1187" s="12"/>
      <c r="T1187" s="12"/>
    </row>
    <row r="1188" spans="1:20" s="1" customFormat="1" x14ac:dyDescent="0.4">
      <c r="A1188" s="12"/>
      <c r="B1188" s="12"/>
      <c r="C1188" s="42"/>
      <c r="D1188" s="12"/>
      <c r="E1188" s="12"/>
      <c r="F1188" s="12"/>
      <c r="G1188" s="12"/>
      <c r="H1188" s="12"/>
      <c r="I1188" s="12"/>
      <c r="J1188" s="12"/>
      <c r="K1188" s="12"/>
      <c r="L1188" s="12"/>
      <c r="M1188" s="49"/>
      <c r="N1188" s="49"/>
      <c r="O1188" s="12"/>
      <c r="P1188" s="12"/>
      <c r="Q1188" s="12"/>
      <c r="R1188" s="12"/>
      <c r="S1188" s="12"/>
      <c r="T1188" s="12"/>
    </row>
    <row r="1189" spans="1:20" s="1" customFormat="1" x14ac:dyDescent="0.4">
      <c r="A1189" s="12"/>
      <c r="B1189" s="12"/>
      <c r="C1189" s="42"/>
      <c r="D1189" s="12"/>
      <c r="E1189" s="12"/>
      <c r="F1189" s="12"/>
      <c r="G1189" s="12"/>
      <c r="H1189" s="12"/>
      <c r="I1189" s="12"/>
      <c r="J1189" s="12"/>
      <c r="K1189" s="12"/>
      <c r="L1189" s="12"/>
      <c r="M1189" s="49"/>
      <c r="N1189" s="49"/>
      <c r="O1189" s="12"/>
      <c r="P1189" s="12"/>
      <c r="Q1189" s="12"/>
      <c r="R1189" s="12"/>
      <c r="S1189" s="12"/>
      <c r="T1189" s="12"/>
    </row>
    <row r="1190" spans="1:20" s="1" customFormat="1" x14ac:dyDescent="0.4">
      <c r="A1190" s="12"/>
      <c r="B1190" s="12"/>
      <c r="C1190" s="42"/>
      <c r="D1190" s="12"/>
      <c r="E1190" s="12"/>
      <c r="F1190" s="12"/>
      <c r="G1190" s="12"/>
      <c r="H1190" s="12"/>
      <c r="I1190" s="12"/>
      <c r="J1190" s="12"/>
      <c r="K1190" s="12"/>
      <c r="L1190" s="12"/>
      <c r="M1190" s="49"/>
      <c r="N1190" s="49"/>
      <c r="O1190" s="12"/>
      <c r="P1190" s="12"/>
      <c r="Q1190" s="12"/>
      <c r="R1190" s="12"/>
      <c r="S1190" s="12"/>
      <c r="T1190" s="12"/>
    </row>
    <row r="1191" spans="1:20" s="1" customFormat="1" x14ac:dyDescent="0.4">
      <c r="A1191" s="12"/>
      <c r="B1191" s="12"/>
      <c r="C1191" s="42"/>
      <c r="D1191" s="12"/>
      <c r="E1191" s="12"/>
      <c r="F1191" s="12"/>
      <c r="G1191" s="12"/>
      <c r="H1191" s="12"/>
      <c r="I1191" s="12"/>
      <c r="J1191" s="12"/>
      <c r="K1191" s="12"/>
      <c r="L1191" s="12"/>
      <c r="M1191" s="49"/>
      <c r="N1191" s="49"/>
      <c r="O1191" s="12"/>
      <c r="P1191" s="12"/>
      <c r="Q1191" s="12"/>
      <c r="R1191" s="12"/>
      <c r="S1191" s="12"/>
      <c r="T1191" s="12"/>
    </row>
    <row r="1192" spans="1:20" s="1" customFormat="1" x14ac:dyDescent="0.4">
      <c r="A1192" s="12"/>
      <c r="B1192" s="12"/>
      <c r="C1192" s="42"/>
      <c r="D1192" s="12"/>
      <c r="E1192" s="12"/>
      <c r="F1192" s="12"/>
      <c r="G1192" s="12"/>
      <c r="H1192" s="12"/>
      <c r="I1192" s="12"/>
      <c r="J1192" s="12"/>
      <c r="K1192" s="12"/>
      <c r="L1192" s="12"/>
      <c r="M1192" s="49"/>
      <c r="N1192" s="49"/>
      <c r="O1192" s="12"/>
      <c r="P1192" s="12"/>
      <c r="Q1192" s="12"/>
      <c r="R1192" s="12"/>
      <c r="S1192" s="12"/>
      <c r="T1192" s="12"/>
    </row>
    <row r="1193" spans="1:20" s="1" customFormat="1" x14ac:dyDescent="0.4">
      <c r="A1193" s="12"/>
      <c r="B1193" s="12"/>
      <c r="C1193" s="42"/>
      <c r="D1193" s="12"/>
      <c r="E1193" s="12"/>
      <c r="F1193" s="12"/>
      <c r="G1193" s="12"/>
      <c r="H1193" s="12"/>
      <c r="I1193" s="12"/>
      <c r="J1193" s="12"/>
      <c r="K1193" s="12"/>
      <c r="L1193" s="12"/>
      <c r="M1193" s="49"/>
      <c r="N1193" s="49"/>
      <c r="O1193" s="12"/>
      <c r="P1193" s="12"/>
      <c r="Q1193" s="12"/>
      <c r="R1193" s="12"/>
      <c r="S1193" s="12"/>
      <c r="T1193" s="12"/>
    </row>
    <row r="1194" spans="1:20" s="1" customFormat="1" x14ac:dyDescent="0.4">
      <c r="A1194" s="12"/>
      <c r="B1194" s="12"/>
      <c r="C1194" s="42"/>
      <c r="D1194" s="12"/>
      <c r="E1194" s="12"/>
      <c r="F1194" s="12"/>
      <c r="G1194" s="12"/>
      <c r="H1194" s="12"/>
      <c r="I1194" s="12"/>
      <c r="J1194" s="12"/>
      <c r="K1194" s="12"/>
      <c r="L1194" s="12"/>
      <c r="M1194" s="49"/>
      <c r="N1194" s="49"/>
      <c r="O1194" s="12"/>
      <c r="P1194" s="12"/>
      <c r="Q1194" s="12"/>
      <c r="R1194" s="12"/>
      <c r="S1194" s="12"/>
      <c r="T1194" s="12"/>
    </row>
    <row r="1195" spans="1:20" s="1" customFormat="1" x14ac:dyDescent="0.4">
      <c r="A1195" s="12"/>
      <c r="B1195" s="12"/>
      <c r="C1195" s="42"/>
      <c r="D1195" s="12"/>
      <c r="E1195" s="12"/>
      <c r="F1195" s="12"/>
      <c r="G1195" s="12"/>
      <c r="H1195" s="12"/>
      <c r="I1195" s="12"/>
      <c r="J1195" s="12"/>
      <c r="K1195" s="12"/>
      <c r="L1195" s="12"/>
      <c r="M1195" s="49"/>
      <c r="N1195" s="49"/>
      <c r="O1195" s="12"/>
      <c r="P1195" s="12"/>
      <c r="Q1195" s="12"/>
      <c r="R1195" s="12"/>
      <c r="S1195" s="12"/>
      <c r="T1195" s="12"/>
    </row>
    <row r="1196" spans="1:20" s="1" customFormat="1" x14ac:dyDescent="0.4">
      <c r="A1196" s="12"/>
      <c r="B1196" s="12"/>
      <c r="C1196" s="42"/>
      <c r="D1196" s="12"/>
      <c r="E1196" s="12"/>
      <c r="F1196" s="12"/>
      <c r="G1196" s="12"/>
      <c r="H1196" s="12"/>
      <c r="I1196" s="12"/>
      <c r="J1196" s="12"/>
      <c r="K1196" s="12"/>
      <c r="L1196" s="12"/>
      <c r="M1196" s="49"/>
      <c r="N1196" s="49"/>
      <c r="O1196" s="12"/>
      <c r="P1196" s="12"/>
      <c r="Q1196" s="12"/>
      <c r="R1196" s="12"/>
      <c r="S1196" s="12"/>
      <c r="T1196" s="12"/>
    </row>
    <row r="1197" spans="1:20" s="1" customFormat="1" x14ac:dyDescent="0.4">
      <c r="A1197" s="12"/>
      <c r="B1197" s="12"/>
      <c r="C1197" s="42"/>
      <c r="D1197" s="12"/>
      <c r="E1197" s="12"/>
      <c r="F1197" s="12"/>
      <c r="G1197" s="12"/>
      <c r="H1197" s="12"/>
      <c r="I1197" s="12"/>
      <c r="J1197" s="12"/>
      <c r="K1197" s="12"/>
      <c r="L1197" s="12"/>
      <c r="M1197" s="49"/>
      <c r="N1197" s="49"/>
      <c r="O1197" s="12"/>
      <c r="P1197" s="12"/>
      <c r="Q1197" s="12"/>
      <c r="R1197" s="12"/>
      <c r="S1197" s="12"/>
      <c r="T1197" s="12"/>
    </row>
    <row r="1198" spans="1:20" s="1" customFormat="1" x14ac:dyDescent="0.4">
      <c r="A1198" s="12"/>
      <c r="B1198" s="12"/>
      <c r="C1198" s="42"/>
      <c r="D1198" s="12"/>
      <c r="E1198" s="12"/>
      <c r="F1198" s="12"/>
      <c r="G1198" s="12"/>
      <c r="H1198" s="12"/>
      <c r="I1198" s="12"/>
      <c r="J1198" s="12"/>
      <c r="K1198" s="12"/>
      <c r="L1198" s="12"/>
      <c r="M1198" s="49"/>
      <c r="N1198" s="49"/>
      <c r="O1198" s="12"/>
      <c r="P1198" s="12"/>
      <c r="Q1198" s="12"/>
      <c r="R1198" s="12"/>
      <c r="S1198" s="12"/>
      <c r="T1198" s="12"/>
    </row>
    <row r="1199" spans="1:20" s="1" customFormat="1" x14ac:dyDescent="0.4">
      <c r="A1199" s="12"/>
      <c r="B1199" s="12"/>
      <c r="C1199" s="42"/>
      <c r="D1199" s="12"/>
      <c r="E1199" s="12"/>
      <c r="F1199" s="12"/>
      <c r="G1199" s="12"/>
      <c r="H1199" s="12"/>
      <c r="I1199" s="12"/>
      <c r="J1199" s="12"/>
      <c r="K1199" s="12"/>
      <c r="L1199" s="12"/>
      <c r="M1199" s="49"/>
      <c r="N1199" s="49"/>
      <c r="O1199" s="12"/>
      <c r="P1199" s="12"/>
      <c r="Q1199" s="12"/>
      <c r="R1199" s="12"/>
      <c r="S1199" s="12"/>
      <c r="T1199" s="12"/>
    </row>
    <row r="1200" spans="1:20" s="1" customFormat="1" x14ac:dyDescent="0.4">
      <c r="A1200" s="12"/>
      <c r="B1200" s="12"/>
      <c r="C1200" s="42"/>
      <c r="D1200" s="12"/>
      <c r="E1200" s="12"/>
      <c r="F1200" s="12"/>
      <c r="G1200" s="12"/>
      <c r="H1200" s="12"/>
      <c r="I1200" s="12"/>
      <c r="J1200" s="12"/>
      <c r="K1200" s="12"/>
      <c r="L1200" s="12"/>
      <c r="M1200" s="49"/>
      <c r="N1200" s="49"/>
      <c r="O1200" s="12"/>
      <c r="P1200" s="12"/>
      <c r="Q1200" s="12"/>
      <c r="R1200" s="12"/>
      <c r="S1200" s="12"/>
      <c r="T1200" s="12"/>
    </row>
    <row r="1201" spans="1:20" s="1" customFormat="1" x14ac:dyDescent="0.4">
      <c r="A1201" s="12"/>
      <c r="B1201" s="12"/>
      <c r="C1201" s="42"/>
      <c r="D1201" s="12"/>
      <c r="E1201" s="12"/>
      <c r="F1201" s="12"/>
      <c r="G1201" s="12"/>
      <c r="H1201" s="12"/>
      <c r="I1201" s="12"/>
      <c r="J1201" s="12"/>
      <c r="K1201" s="12"/>
      <c r="L1201" s="12"/>
      <c r="M1201" s="49"/>
      <c r="N1201" s="49"/>
      <c r="O1201" s="12"/>
      <c r="P1201" s="12"/>
      <c r="Q1201" s="12"/>
      <c r="R1201" s="12"/>
      <c r="S1201" s="12"/>
      <c r="T1201" s="12"/>
    </row>
    <row r="1202" spans="1:20" s="1" customFormat="1" x14ac:dyDescent="0.4">
      <c r="A1202" s="12"/>
      <c r="B1202" s="12"/>
      <c r="C1202" s="42"/>
      <c r="D1202" s="12"/>
      <c r="E1202" s="12"/>
      <c r="F1202" s="12"/>
      <c r="G1202" s="12"/>
      <c r="H1202" s="12"/>
      <c r="I1202" s="12"/>
      <c r="J1202" s="12"/>
      <c r="K1202" s="12"/>
      <c r="L1202" s="12"/>
      <c r="M1202" s="49"/>
      <c r="N1202" s="49"/>
      <c r="O1202" s="12"/>
      <c r="P1202" s="12"/>
      <c r="Q1202" s="12"/>
      <c r="R1202" s="12"/>
      <c r="S1202" s="12"/>
      <c r="T1202" s="12"/>
    </row>
    <row r="1203" spans="1:20" s="1" customFormat="1" x14ac:dyDescent="0.4">
      <c r="A1203" s="12"/>
      <c r="B1203" s="12"/>
      <c r="C1203" s="42"/>
      <c r="D1203" s="12"/>
      <c r="E1203" s="12"/>
      <c r="F1203" s="12"/>
      <c r="G1203" s="12"/>
      <c r="H1203" s="12"/>
      <c r="I1203" s="12"/>
      <c r="J1203" s="12"/>
      <c r="K1203" s="12"/>
      <c r="L1203" s="12"/>
      <c r="M1203" s="49"/>
      <c r="N1203" s="49"/>
      <c r="O1203" s="12"/>
      <c r="P1203" s="12"/>
      <c r="Q1203" s="12"/>
      <c r="R1203" s="12"/>
      <c r="S1203" s="12"/>
      <c r="T1203" s="12"/>
    </row>
    <row r="1204" spans="1:20" s="1" customFormat="1" x14ac:dyDescent="0.4">
      <c r="A1204" s="12"/>
      <c r="B1204" s="12"/>
      <c r="C1204" s="42"/>
      <c r="D1204" s="12"/>
      <c r="E1204" s="12"/>
      <c r="F1204" s="12"/>
      <c r="G1204" s="12"/>
      <c r="H1204" s="12"/>
      <c r="I1204" s="12"/>
      <c r="J1204" s="12"/>
      <c r="K1204" s="12"/>
      <c r="L1204" s="12"/>
      <c r="M1204" s="49"/>
      <c r="N1204" s="49"/>
      <c r="O1204" s="12"/>
      <c r="P1204" s="12"/>
      <c r="Q1204" s="12"/>
      <c r="R1204" s="12"/>
      <c r="S1204" s="12"/>
      <c r="T1204" s="12"/>
    </row>
    <row r="1205" spans="1:20" s="1" customFormat="1" x14ac:dyDescent="0.4">
      <c r="A1205" s="12"/>
      <c r="B1205" s="12"/>
      <c r="C1205" s="42"/>
      <c r="D1205" s="12"/>
      <c r="E1205" s="12"/>
      <c r="F1205" s="12"/>
      <c r="G1205" s="12"/>
      <c r="H1205" s="12"/>
      <c r="I1205" s="12"/>
      <c r="J1205" s="12"/>
      <c r="K1205" s="12"/>
      <c r="L1205" s="12"/>
      <c r="M1205" s="49"/>
      <c r="N1205" s="49"/>
      <c r="O1205" s="12"/>
      <c r="P1205" s="12"/>
      <c r="Q1205" s="12"/>
      <c r="R1205" s="12"/>
      <c r="S1205" s="12"/>
      <c r="T1205" s="12"/>
    </row>
    <row r="1206" spans="1:20" s="1" customFormat="1" x14ac:dyDescent="0.4">
      <c r="A1206" s="12"/>
      <c r="B1206" s="12"/>
      <c r="C1206" s="42"/>
      <c r="D1206" s="12"/>
      <c r="E1206" s="12"/>
      <c r="F1206" s="12"/>
      <c r="G1206" s="12"/>
      <c r="H1206" s="12"/>
      <c r="I1206" s="12"/>
      <c r="J1206" s="12"/>
      <c r="K1206" s="12"/>
      <c r="L1206" s="12"/>
      <c r="M1206" s="49"/>
      <c r="N1206" s="49"/>
      <c r="O1206" s="12"/>
      <c r="P1206" s="12"/>
      <c r="Q1206" s="12"/>
      <c r="R1206" s="12"/>
      <c r="S1206" s="12"/>
      <c r="T1206" s="12"/>
    </row>
    <row r="1207" spans="1:20" s="1" customFormat="1" x14ac:dyDescent="0.4">
      <c r="A1207" s="12"/>
      <c r="B1207" s="12"/>
      <c r="C1207" s="42"/>
      <c r="D1207" s="12"/>
      <c r="E1207" s="12"/>
      <c r="F1207" s="12"/>
      <c r="G1207" s="12"/>
      <c r="H1207" s="12"/>
      <c r="I1207" s="12"/>
      <c r="J1207" s="12"/>
      <c r="K1207" s="12"/>
      <c r="L1207" s="12"/>
      <c r="M1207" s="49"/>
      <c r="N1207" s="49"/>
      <c r="O1207" s="12"/>
      <c r="P1207" s="12"/>
      <c r="Q1207" s="12"/>
      <c r="R1207" s="12"/>
      <c r="S1207" s="12"/>
      <c r="T1207" s="12"/>
    </row>
    <row r="1208" spans="1:20" s="1" customFormat="1" x14ac:dyDescent="0.4">
      <c r="A1208" s="12"/>
      <c r="B1208" s="12"/>
      <c r="C1208" s="42"/>
      <c r="D1208" s="12"/>
      <c r="E1208" s="12"/>
      <c r="F1208" s="12"/>
      <c r="G1208" s="12"/>
      <c r="H1208" s="12"/>
      <c r="I1208" s="12"/>
      <c r="J1208" s="12"/>
      <c r="K1208" s="12"/>
      <c r="L1208" s="12"/>
      <c r="M1208" s="49"/>
      <c r="N1208" s="49"/>
      <c r="O1208" s="12"/>
      <c r="P1208" s="12"/>
      <c r="Q1208" s="12"/>
      <c r="R1208" s="12"/>
      <c r="S1208" s="12"/>
      <c r="T1208" s="12"/>
    </row>
    <row r="1209" spans="1:20" s="1" customFormat="1" x14ac:dyDescent="0.4">
      <c r="A1209" s="12"/>
      <c r="B1209" s="12"/>
      <c r="C1209" s="42"/>
      <c r="D1209" s="12"/>
      <c r="E1209" s="12"/>
      <c r="F1209" s="12"/>
      <c r="G1209" s="12"/>
      <c r="H1209" s="12"/>
      <c r="I1209" s="12"/>
      <c r="J1209" s="12"/>
      <c r="K1209" s="12"/>
      <c r="L1209" s="12"/>
      <c r="M1209" s="49"/>
      <c r="N1209" s="49"/>
      <c r="O1209" s="12"/>
      <c r="P1209" s="12"/>
      <c r="Q1209" s="12"/>
      <c r="R1209" s="12"/>
      <c r="S1209" s="12"/>
      <c r="T1209" s="12"/>
    </row>
    <row r="1210" spans="1:20" s="1" customFormat="1" x14ac:dyDescent="0.4">
      <c r="A1210" s="12"/>
      <c r="B1210" s="12"/>
      <c r="C1210" s="42"/>
      <c r="D1210" s="12"/>
      <c r="E1210" s="12"/>
      <c r="F1210" s="12"/>
      <c r="G1210" s="12"/>
      <c r="H1210" s="12"/>
      <c r="I1210" s="12"/>
      <c r="J1210" s="12"/>
      <c r="K1210" s="12"/>
      <c r="L1210" s="12"/>
      <c r="M1210" s="49"/>
      <c r="N1210" s="49"/>
      <c r="O1210" s="12"/>
      <c r="P1210" s="12"/>
      <c r="Q1210" s="12"/>
      <c r="R1210" s="12"/>
      <c r="S1210" s="12"/>
      <c r="T1210" s="12"/>
    </row>
    <row r="1211" spans="1:20" s="1" customFormat="1" x14ac:dyDescent="0.4">
      <c r="A1211" s="12"/>
      <c r="B1211" s="12"/>
      <c r="C1211" s="42"/>
      <c r="D1211" s="12"/>
      <c r="E1211" s="12"/>
      <c r="F1211" s="12"/>
      <c r="G1211" s="12"/>
      <c r="H1211" s="12"/>
      <c r="I1211" s="12"/>
      <c r="J1211" s="12"/>
      <c r="K1211" s="12"/>
      <c r="L1211" s="12"/>
      <c r="M1211" s="49"/>
      <c r="N1211" s="49"/>
      <c r="O1211" s="12"/>
      <c r="P1211" s="12"/>
      <c r="Q1211" s="12"/>
      <c r="R1211" s="12"/>
      <c r="S1211" s="12"/>
      <c r="T1211" s="12"/>
    </row>
    <row r="1212" spans="1:20" s="1" customFormat="1" x14ac:dyDescent="0.4">
      <c r="A1212" s="12"/>
      <c r="B1212" s="12"/>
      <c r="C1212" s="42"/>
      <c r="D1212" s="12"/>
      <c r="E1212" s="12"/>
      <c r="F1212" s="12"/>
      <c r="G1212" s="12"/>
      <c r="H1212" s="12"/>
      <c r="I1212" s="12"/>
      <c r="J1212" s="12"/>
      <c r="K1212" s="12"/>
      <c r="L1212" s="12"/>
      <c r="M1212" s="49"/>
      <c r="N1212" s="49"/>
      <c r="O1212" s="12"/>
      <c r="P1212" s="12"/>
      <c r="Q1212" s="12"/>
      <c r="R1212" s="12"/>
      <c r="S1212" s="12"/>
      <c r="T1212" s="12"/>
    </row>
    <row r="1213" spans="1:20" s="1" customFormat="1" x14ac:dyDescent="0.4">
      <c r="A1213" s="12"/>
      <c r="B1213" s="12"/>
      <c r="C1213" s="42"/>
      <c r="D1213" s="12"/>
      <c r="E1213" s="12"/>
      <c r="F1213" s="12"/>
      <c r="G1213" s="12"/>
      <c r="H1213" s="12"/>
      <c r="I1213" s="12"/>
      <c r="J1213" s="12"/>
      <c r="K1213" s="12"/>
      <c r="L1213" s="12"/>
      <c r="M1213" s="49"/>
      <c r="N1213" s="49"/>
      <c r="O1213" s="12"/>
      <c r="P1213" s="12"/>
      <c r="Q1213" s="12"/>
      <c r="R1213" s="12"/>
      <c r="S1213" s="12"/>
      <c r="T1213" s="12"/>
    </row>
    <row r="1214" spans="1:20" s="1" customFormat="1" x14ac:dyDescent="0.4">
      <c r="A1214" s="12"/>
      <c r="B1214" s="12"/>
      <c r="C1214" s="42"/>
      <c r="D1214" s="12"/>
      <c r="E1214" s="12"/>
      <c r="F1214" s="12"/>
      <c r="G1214" s="12"/>
      <c r="H1214" s="12"/>
      <c r="I1214" s="12"/>
      <c r="J1214" s="12"/>
      <c r="K1214" s="12"/>
      <c r="L1214" s="12"/>
      <c r="M1214" s="49"/>
      <c r="N1214" s="49"/>
      <c r="O1214" s="12"/>
      <c r="P1214" s="12"/>
      <c r="Q1214" s="12"/>
      <c r="R1214" s="12"/>
      <c r="S1214" s="12"/>
      <c r="T1214" s="12"/>
    </row>
    <row r="1215" spans="1:20" s="1" customFormat="1" x14ac:dyDescent="0.4">
      <c r="A1215" s="12"/>
      <c r="B1215" s="12"/>
      <c r="C1215" s="42"/>
      <c r="D1215" s="12"/>
      <c r="E1215" s="12"/>
      <c r="F1215" s="12"/>
      <c r="G1215" s="12"/>
      <c r="H1215" s="12"/>
      <c r="I1215" s="12"/>
      <c r="J1215" s="12"/>
      <c r="K1215" s="12"/>
      <c r="L1215" s="12"/>
      <c r="M1215" s="49"/>
      <c r="N1215" s="49"/>
      <c r="O1215" s="12"/>
      <c r="P1215" s="12"/>
      <c r="Q1215" s="12"/>
      <c r="R1215" s="12"/>
      <c r="S1215" s="12"/>
      <c r="T1215" s="12"/>
    </row>
    <row r="1216" spans="1:20" s="1" customFormat="1" x14ac:dyDescent="0.4">
      <c r="A1216" s="12"/>
      <c r="B1216" s="12"/>
      <c r="C1216" s="42"/>
      <c r="D1216" s="12"/>
      <c r="E1216" s="12"/>
      <c r="F1216" s="12"/>
      <c r="G1216" s="12"/>
      <c r="H1216" s="12"/>
      <c r="I1216" s="12"/>
      <c r="J1216" s="12"/>
      <c r="K1216" s="12"/>
      <c r="L1216" s="12"/>
      <c r="M1216" s="49"/>
      <c r="N1216" s="49"/>
      <c r="O1216" s="12"/>
      <c r="P1216" s="12"/>
      <c r="Q1216" s="12"/>
      <c r="R1216" s="12"/>
      <c r="S1216" s="12"/>
      <c r="T1216" s="12"/>
    </row>
    <row r="1217" spans="1:20" s="1" customFormat="1" x14ac:dyDescent="0.4">
      <c r="A1217" s="12"/>
      <c r="B1217" s="12"/>
      <c r="C1217" s="42"/>
      <c r="D1217" s="12"/>
      <c r="E1217" s="12"/>
      <c r="F1217" s="12"/>
      <c r="G1217" s="12"/>
      <c r="H1217" s="12"/>
      <c r="I1217" s="12"/>
      <c r="J1217" s="12"/>
      <c r="K1217" s="12"/>
      <c r="L1217" s="12"/>
      <c r="M1217" s="49"/>
      <c r="N1217" s="49"/>
      <c r="O1217" s="12"/>
      <c r="P1217" s="12"/>
      <c r="Q1217" s="12"/>
      <c r="R1217" s="12"/>
      <c r="S1217" s="12"/>
      <c r="T1217" s="12"/>
    </row>
    <row r="1218" spans="1:20" s="1" customFormat="1" x14ac:dyDescent="0.4">
      <c r="A1218" s="12"/>
      <c r="B1218" s="12"/>
      <c r="C1218" s="42"/>
      <c r="D1218" s="12"/>
      <c r="E1218" s="12"/>
      <c r="F1218" s="12"/>
      <c r="G1218" s="12"/>
      <c r="H1218" s="12"/>
      <c r="I1218" s="12"/>
      <c r="J1218" s="12"/>
      <c r="K1218" s="12"/>
      <c r="L1218" s="12"/>
      <c r="M1218" s="49"/>
      <c r="N1218" s="49"/>
      <c r="O1218" s="12"/>
      <c r="P1218" s="12"/>
      <c r="Q1218" s="12"/>
      <c r="R1218" s="12"/>
      <c r="S1218" s="12"/>
      <c r="T1218" s="12"/>
    </row>
    <row r="1219" spans="1:20" s="1" customFormat="1" x14ac:dyDescent="0.4">
      <c r="A1219" s="12"/>
      <c r="B1219" s="12"/>
      <c r="C1219" s="42"/>
      <c r="D1219" s="12"/>
      <c r="E1219" s="12"/>
      <c r="F1219" s="12"/>
      <c r="G1219" s="12"/>
      <c r="H1219" s="12"/>
      <c r="I1219" s="12"/>
      <c r="J1219" s="12"/>
      <c r="K1219" s="12"/>
      <c r="L1219" s="12"/>
      <c r="M1219" s="49"/>
      <c r="N1219" s="49"/>
      <c r="O1219" s="12"/>
      <c r="P1219" s="12"/>
      <c r="Q1219" s="12"/>
      <c r="R1219" s="12"/>
      <c r="S1219" s="12"/>
      <c r="T1219" s="12"/>
    </row>
    <row r="1220" spans="1:20" s="1" customFormat="1" x14ac:dyDescent="0.4">
      <c r="A1220" s="12"/>
      <c r="B1220" s="12"/>
      <c r="C1220" s="42"/>
      <c r="D1220" s="12"/>
      <c r="E1220" s="12"/>
      <c r="F1220" s="12"/>
      <c r="G1220" s="12"/>
      <c r="H1220" s="12"/>
      <c r="I1220" s="12"/>
      <c r="J1220" s="12"/>
      <c r="K1220" s="12"/>
      <c r="L1220" s="12"/>
      <c r="M1220" s="49"/>
      <c r="N1220" s="49"/>
      <c r="O1220" s="12"/>
      <c r="P1220" s="12"/>
      <c r="Q1220" s="12"/>
      <c r="R1220" s="12"/>
      <c r="S1220" s="12"/>
      <c r="T1220" s="12"/>
    </row>
    <row r="1221" spans="1:20" s="1" customFormat="1" x14ac:dyDescent="0.4">
      <c r="A1221" s="12"/>
      <c r="B1221" s="12"/>
      <c r="C1221" s="42"/>
      <c r="D1221" s="12"/>
      <c r="E1221" s="12"/>
      <c r="F1221" s="12"/>
      <c r="G1221" s="12"/>
      <c r="H1221" s="12"/>
      <c r="I1221" s="12"/>
      <c r="J1221" s="12"/>
      <c r="K1221" s="12"/>
      <c r="L1221" s="12"/>
      <c r="M1221" s="49"/>
      <c r="N1221" s="49"/>
      <c r="O1221" s="12"/>
      <c r="P1221" s="12"/>
      <c r="Q1221" s="12"/>
      <c r="R1221" s="12"/>
      <c r="S1221" s="12"/>
      <c r="T1221" s="12"/>
    </row>
    <row r="1222" spans="1:20" s="1" customFormat="1" x14ac:dyDescent="0.4">
      <c r="A1222" s="12"/>
      <c r="B1222" s="12"/>
      <c r="C1222" s="42"/>
      <c r="D1222" s="12"/>
      <c r="E1222" s="12"/>
      <c r="F1222" s="12"/>
      <c r="G1222" s="12"/>
      <c r="H1222" s="12"/>
      <c r="I1222" s="12"/>
      <c r="J1222" s="12"/>
      <c r="K1222" s="12"/>
      <c r="L1222" s="12"/>
      <c r="M1222" s="49"/>
      <c r="N1222" s="49"/>
      <c r="O1222" s="12"/>
      <c r="P1222" s="12"/>
      <c r="Q1222" s="12"/>
      <c r="R1222" s="12"/>
      <c r="S1222" s="12"/>
      <c r="T1222" s="12"/>
    </row>
    <row r="1223" spans="1:20" s="1" customFormat="1" x14ac:dyDescent="0.4">
      <c r="A1223" s="12"/>
      <c r="B1223" s="12"/>
      <c r="C1223" s="42"/>
      <c r="D1223" s="12"/>
      <c r="E1223" s="12"/>
      <c r="F1223" s="12"/>
      <c r="G1223" s="12"/>
      <c r="H1223" s="12"/>
      <c r="I1223" s="12"/>
      <c r="J1223" s="12"/>
      <c r="K1223" s="12"/>
      <c r="L1223" s="12"/>
      <c r="M1223" s="49"/>
      <c r="N1223" s="49"/>
      <c r="O1223" s="12"/>
      <c r="P1223" s="12"/>
      <c r="Q1223" s="12"/>
      <c r="R1223" s="12"/>
      <c r="S1223" s="12"/>
      <c r="T1223" s="12"/>
    </row>
    <row r="1224" spans="1:20" s="1" customFormat="1" x14ac:dyDescent="0.4">
      <c r="A1224" s="12"/>
      <c r="B1224" s="12"/>
      <c r="C1224" s="42"/>
      <c r="D1224" s="12"/>
      <c r="E1224" s="12"/>
      <c r="F1224" s="12"/>
      <c r="G1224" s="12"/>
      <c r="H1224" s="12"/>
      <c r="I1224" s="12"/>
      <c r="J1224" s="12"/>
      <c r="K1224" s="12"/>
      <c r="L1224" s="12"/>
      <c r="M1224" s="49"/>
      <c r="N1224" s="49"/>
      <c r="O1224" s="12"/>
      <c r="P1224" s="12"/>
      <c r="Q1224" s="12"/>
      <c r="R1224" s="12"/>
      <c r="S1224" s="12"/>
      <c r="T1224" s="12"/>
    </row>
    <row r="1225" spans="1:20" s="1" customFormat="1" x14ac:dyDescent="0.4">
      <c r="A1225" s="12"/>
      <c r="B1225" s="12"/>
      <c r="C1225" s="42"/>
      <c r="D1225" s="12"/>
      <c r="E1225" s="12"/>
      <c r="F1225" s="12"/>
      <c r="G1225" s="12"/>
      <c r="H1225" s="12"/>
      <c r="I1225" s="12"/>
      <c r="J1225" s="12"/>
      <c r="K1225" s="12"/>
      <c r="L1225" s="12"/>
      <c r="M1225" s="49"/>
      <c r="N1225" s="49"/>
      <c r="O1225" s="12"/>
      <c r="P1225" s="12"/>
      <c r="Q1225" s="12"/>
      <c r="R1225" s="12"/>
      <c r="S1225" s="12"/>
      <c r="T1225" s="12"/>
    </row>
    <row r="1226" spans="1:20" s="1" customFormat="1" x14ac:dyDescent="0.4">
      <c r="A1226" s="12"/>
      <c r="B1226" s="12"/>
      <c r="C1226" s="42"/>
      <c r="D1226" s="12"/>
      <c r="E1226" s="12"/>
      <c r="F1226" s="12"/>
      <c r="G1226" s="12"/>
      <c r="H1226" s="12"/>
      <c r="I1226" s="12"/>
      <c r="J1226" s="12"/>
      <c r="K1226" s="12"/>
      <c r="L1226" s="12"/>
      <c r="M1226" s="49"/>
      <c r="N1226" s="49"/>
      <c r="O1226" s="12"/>
      <c r="P1226" s="12"/>
      <c r="Q1226" s="12"/>
      <c r="R1226" s="12"/>
      <c r="S1226" s="12"/>
      <c r="T1226" s="12"/>
    </row>
    <row r="1227" spans="1:20" s="1" customFormat="1" x14ac:dyDescent="0.4">
      <c r="A1227" s="12"/>
      <c r="B1227" s="12"/>
      <c r="C1227" s="42"/>
      <c r="D1227" s="12"/>
      <c r="E1227" s="12"/>
      <c r="F1227" s="12"/>
      <c r="G1227" s="12"/>
      <c r="H1227" s="12"/>
      <c r="I1227" s="12"/>
      <c r="J1227" s="12"/>
      <c r="K1227" s="12"/>
      <c r="L1227" s="12"/>
      <c r="M1227" s="49"/>
      <c r="N1227" s="49"/>
      <c r="O1227" s="12"/>
      <c r="P1227" s="12"/>
      <c r="Q1227" s="12"/>
      <c r="R1227" s="12"/>
      <c r="S1227" s="12"/>
      <c r="T1227" s="12"/>
    </row>
    <row r="1228" spans="1:20" s="1" customFormat="1" x14ac:dyDescent="0.4">
      <c r="A1228" s="12"/>
      <c r="B1228" s="12"/>
      <c r="C1228" s="42"/>
      <c r="D1228" s="12"/>
      <c r="E1228" s="12"/>
      <c r="F1228" s="12"/>
      <c r="G1228" s="12"/>
      <c r="H1228" s="12"/>
      <c r="I1228" s="12"/>
      <c r="J1228" s="12"/>
      <c r="K1228" s="12"/>
      <c r="L1228" s="12"/>
      <c r="M1228" s="49"/>
      <c r="N1228" s="49"/>
      <c r="O1228" s="12"/>
      <c r="P1228" s="12"/>
      <c r="Q1228" s="12"/>
      <c r="R1228" s="12"/>
      <c r="S1228" s="12"/>
      <c r="T1228" s="12"/>
    </row>
    <row r="1229" spans="1:20" s="1" customFormat="1" x14ac:dyDescent="0.4">
      <c r="A1229" s="12"/>
      <c r="B1229" s="12"/>
      <c r="C1229" s="42"/>
      <c r="D1229" s="12"/>
      <c r="E1229" s="12"/>
      <c r="F1229" s="12"/>
      <c r="G1229" s="12"/>
      <c r="H1229" s="12"/>
      <c r="I1229" s="12"/>
      <c r="J1229" s="12"/>
      <c r="K1229" s="12"/>
      <c r="L1229" s="12"/>
      <c r="M1229" s="49"/>
      <c r="N1229" s="49"/>
      <c r="O1229" s="12"/>
      <c r="P1229" s="12"/>
      <c r="Q1229" s="12"/>
      <c r="R1229" s="12"/>
      <c r="S1229" s="12"/>
      <c r="T1229" s="12"/>
    </row>
    <row r="1230" spans="1:20" s="1" customFormat="1" x14ac:dyDescent="0.4">
      <c r="A1230" s="12"/>
      <c r="B1230" s="12"/>
      <c r="C1230" s="42"/>
      <c r="D1230" s="12"/>
      <c r="E1230" s="12"/>
      <c r="F1230" s="12"/>
      <c r="G1230" s="12"/>
      <c r="H1230" s="12"/>
      <c r="I1230" s="12"/>
      <c r="J1230" s="12"/>
      <c r="K1230" s="12"/>
      <c r="L1230" s="12"/>
      <c r="M1230" s="49"/>
      <c r="N1230" s="49"/>
      <c r="O1230" s="12"/>
      <c r="P1230" s="12"/>
      <c r="Q1230" s="12"/>
      <c r="R1230" s="12"/>
      <c r="S1230" s="12"/>
      <c r="T1230" s="12"/>
    </row>
    <row r="1231" spans="1:20" s="1" customFormat="1" x14ac:dyDescent="0.4">
      <c r="A1231" s="12"/>
      <c r="B1231" s="12"/>
      <c r="C1231" s="42"/>
      <c r="D1231" s="12"/>
      <c r="E1231" s="12"/>
      <c r="F1231" s="12"/>
      <c r="G1231" s="12"/>
      <c r="H1231" s="12"/>
      <c r="I1231" s="12"/>
      <c r="J1231" s="12"/>
      <c r="K1231" s="12"/>
      <c r="L1231" s="12"/>
      <c r="M1231" s="49"/>
      <c r="N1231" s="49"/>
      <c r="O1231" s="12"/>
      <c r="P1231" s="12"/>
      <c r="Q1231" s="12"/>
      <c r="R1231" s="12"/>
      <c r="S1231" s="12"/>
      <c r="T1231" s="12"/>
    </row>
    <row r="1232" spans="1:20" s="1" customFormat="1" x14ac:dyDescent="0.4">
      <c r="A1232" s="12"/>
      <c r="B1232" s="12"/>
      <c r="C1232" s="42"/>
      <c r="D1232" s="12"/>
      <c r="E1232" s="12"/>
      <c r="F1232" s="12"/>
      <c r="G1232" s="12"/>
      <c r="H1232" s="12"/>
      <c r="I1232" s="12"/>
      <c r="J1232" s="12"/>
      <c r="K1232" s="12"/>
      <c r="L1232" s="12"/>
      <c r="M1232" s="49"/>
      <c r="N1232" s="49"/>
      <c r="O1232" s="12"/>
      <c r="P1232" s="12"/>
      <c r="Q1232" s="12"/>
      <c r="R1232" s="12"/>
      <c r="S1232" s="12"/>
      <c r="T1232" s="12"/>
    </row>
    <row r="1233" spans="1:20" s="1" customFormat="1" x14ac:dyDescent="0.4">
      <c r="A1233" s="12"/>
      <c r="B1233" s="12"/>
      <c r="C1233" s="42"/>
      <c r="D1233" s="12"/>
      <c r="E1233" s="12"/>
      <c r="F1233" s="12"/>
      <c r="G1233" s="12"/>
      <c r="H1233" s="12"/>
      <c r="I1233" s="12"/>
      <c r="J1233" s="12"/>
      <c r="K1233" s="12"/>
      <c r="L1233" s="12"/>
      <c r="M1233" s="49"/>
      <c r="N1233" s="49"/>
      <c r="O1233" s="12"/>
      <c r="P1233" s="12"/>
      <c r="Q1233" s="12"/>
      <c r="R1233" s="12"/>
      <c r="S1233" s="12"/>
      <c r="T1233" s="12"/>
    </row>
    <row r="1234" spans="1:20" s="1" customFormat="1" x14ac:dyDescent="0.4">
      <c r="A1234" s="12"/>
      <c r="B1234" s="12"/>
      <c r="C1234" s="42"/>
      <c r="D1234" s="12"/>
      <c r="E1234" s="12"/>
      <c r="F1234" s="12"/>
      <c r="G1234" s="12"/>
      <c r="H1234" s="12"/>
      <c r="I1234" s="12"/>
      <c r="J1234" s="12"/>
      <c r="K1234" s="12"/>
      <c r="L1234" s="12"/>
      <c r="M1234" s="49"/>
      <c r="N1234" s="49"/>
      <c r="O1234" s="12"/>
      <c r="P1234" s="12"/>
      <c r="Q1234" s="12"/>
      <c r="R1234" s="12"/>
      <c r="S1234" s="12"/>
      <c r="T1234" s="12"/>
    </row>
    <row r="1235" spans="1:20" s="1" customFormat="1" x14ac:dyDescent="0.4">
      <c r="A1235" s="12"/>
      <c r="B1235" s="12"/>
      <c r="C1235" s="42"/>
      <c r="D1235" s="12"/>
      <c r="E1235" s="12"/>
      <c r="F1235" s="12"/>
      <c r="G1235" s="12"/>
      <c r="H1235" s="12"/>
      <c r="I1235" s="12"/>
      <c r="J1235" s="12"/>
      <c r="K1235" s="12"/>
      <c r="L1235" s="12"/>
      <c r="M1235" s="49"/>
      <c r="N1235" s="49"/>
      <c r="O1235" s="12"/>
      <c r="P1235" s="12"/>
      <c r="Q1235" s="12"/>
      <c r="R1235" s="12"/>
      <c r="S1235" s="12"/>
      <c r="T1235" s="12"/>
    </row>
    <row r="1236" spans="1:20" s="1" customFormat="1" x14ac:dyDescent="0.4">
      <c r="A1236" s="12"/>
      <c r="B1236" s="12"/>
      <c r="C1236" s="42"/>
      <c r="D1236" s="12"/>
      <c r="E1236" s="12"/>
      <c r="F1236" s="12"/>
      <c r="G1236" s="12"/>
      <c r="H1236" s="12"/>
      <c r="I1236" s="12"/>
      <c r="J1236" s="12"/>
      <c r="K1236" s="12"/>
      <c r="L1236" s="12"/>
      <c r="M1236" s="49"/>
      <c r="N1236" s="49"/>
      <c r="O1236" s="12"/>
      <c r="P1236" s="12"/>
      <c r="Q1236" s="12"/>
      <c r="R1236" s="12"/>
      <c r="S1236" s="12"/>
      <c r="T1236" s="12"/>
    </row>
    <row r="1237" spans="1:20" s="1" customFormat="1" x14ac:dyDescent="0.4">
      <c r="A1237" s="12"/>
      <c r="B1237" s="12"/>
      <c r="C1237" s="42"/>
      <c r="D1237" s="12"/>
      <c r="E1237" s="12"/>
      <c r="F1237" s="12"/>
      <c r="G1237" s="12"/>
      <c r="H1237" s="12"/>
      <c r="I1237" s="12"/>
      <c r="J1237" s="12"/>
      <c r="K1237" s="12"/>
      <c r="L1237" s="12"/>
      <c r="M1237" s="49"/>
      <c r="N1237" s="49"/>
      <c r="O1237" s="12"/>
      <c r="P1237" s="12"/>
      <c r="Q1237" s="12"/>
      <c r="R1237" s="12"/>
      <c r="S1237" s="12"/>
      <c r="T1237" s="12"/>
    </row>
    <row r="1238" spans="1:20" s="1" customFormat="1" x14ac:dyDescent="0.4">
      <c r="A1238" s="12"/>
      <c r="B1238" s="12"/>
      <c r="C1238" s="42"/>
      <c r="D1238" s="12"/>
      <c r="E1238" s="12"/>
      <c r="F1238" s="12"/>
      <c r="G1238" s="12"/>
      <c r="H1238" s="12"/>
      <c r="I1238" s="12"/>
      <c r="J1238" s="12"/>
      <c r="K1238" s="12"/>
      <c r="L1238" s="12"/>
      <c r="M1238" s="49"/>
      <c r="N1238" s="49"/>
      <c r="O1238" s="12"/>
      <c r="P1238" s="12"/>
      <c r="Q1238" s="12"/>
      <c r="R1238" s="12"/>
      <c r="S1238" s="12"/>
      <c r="T1238" s="12"/>
    </row>
    <row r="1239" spans="1:20" s="1" customFormat="1" x14ac:dyDescent="0.4">
      <c r="A1239" s="12"/>
      <c r="B1239" s="12"/>
      <c r="C1239" s="42"/>
      <c r="D1239" s="12"/>
      <c r="E1239" s="12"/>
      <c r="F1239" s="12"/>
      <c r="G1239" s="12"/>
      <c r="H1239" s="12"/>
      <c r="I1239" s="12"/>
      <c r="J1239" s="12"/>
      <c r="K1239" s="12"/>
      <c r="L1239" s="12"/>
      <c r="M1239" s="49"/>
      <c r="N1239" s="49"/>
      <c r="O1239" s="12"/>
      <c r="P1239" s="12"/>
      <c r="Q1239" s="12"/>
      <c r="R1239" s="12"/>
      <c r="S1239" s="12"/>
      <c r="T1239" s="12"/>
    </row>
    <row r="1240" spans="1:20" s="1" customFormat="1" x14ac:dyDescent="0.4">
      <c r="A1240" s="12"/>
      <c r="B1240" s="12"/>
      <c r="C1240" s="42"/>
      <c r="D1240" s="12"/>
      <c r="E1240" s="12"/>
      <c r="F1240" s="12"/>
      <c r="G1240" s="12"/>
      <c r="H1240" s="12"/>
      <c r="I1240" s="12"/>
      <c r="J1240" s="12"/>
      <c r="K1240" s="12"/>
      <c r="L1240" s="12"/>
      <c r="M1240" s="49"/>
      <c r="N1240" s="49"/>
      <c r="O1240" s="12"/>
      <c r="P1240" s="12"/>
      <c r="Q1240" s="12"/>
      <c r="R1240" s="12"/>
      <c r="S1240" s="12"/>
      <c r="T1240" s="12"/>
    </row>
    <row r="1241" spans="1:20" s="1" customFormat="1" x14ac:dyDescent="0.4">
      <c r="A1241" s="12"/>
      <c r="B1241" s="12"/>
      <c r="C1241" s="42"/>
      <c r="D1241" s="12"/>
      <c r="E1241" s="12"/>
      <c r="F1241" s="12"/>
      <c r="G1241" s="12"/>
      <c r="H1241" s="12"/>
      <c r="I1241" s="12"/>
      <c r="J1241" s="12"/>
      <c r="K1241" s="12"/>
      <c r="L1241" s="12"/>
      <c r="M1241" s="49"/>
      <c r="N1241" s="49"/>
      <c r="O1241" s="12"/>
      <c r="P1241" s="12"/>
      <c r="Q1241" s="12"/>
      <c r="R1241" s="12"/>
      <c r="S1241" s="12"/>
      <c r="T1241" s="12"/>
    </row>
    <row r="1242" spans="1:20" s="1" customFormat="1" x14ac:dyDescent="0.4">
      <c r="A1242" s="12"/>
      <c r="B1242" s="12"/>
      <c r="C1242" s="42"/>
      <c r="D1242" s="12"/>
      <c r="E1242" s="12"/>
      <c r="F1242" s="12"/>
      <c r="G1242" s="12"/>
      <c r="H1242" s="12"/>
      <c r="I1242" s="12"/>
      <c r="J1242" s="12"/>
      <c r="K1242" s="12"/>
      <c r="L1242" s="12"/>
      <c r="M1242" s="49"/>
      <c r="N1242" s="49"/>
      <c r="O1242" s="12"/>
      <c r="P1242" s="12"/>
      <c r="Q1242" s="12"/>
      <c r="R1242" s="12"/>
      <c r="S1242" s="12"/>
      <c r="T1242" s="12"/>
    </row>
    <row r="1243" spans="1:20" s="1" customFormat="1" x14ac:dyDescent="0.4">
      <c r="A1243" s="12"/>
      <c r="B1243" s="12"/>
      <c r="C1243" s="42"/>
      <c r="D1243" s="12"/>
      <c r="E1243" s="12"/>
      <c r="F1243" s="12"/>
      <c r="G1243" s="12"/>
      <c r="H1243" s="12"/>
      <c r="I1243" s="12"/>
      <c r="J1243" s="12"/>
      <c r="K1243" s="12"/>
      <c r="L1243" s="12"/>
      <c r="M1243" s="49"/>
      <c r="N1243" s="49"/>
      <c r="O1243" s="12"/>
      <c r="P1243" s="12"/>
      <c r="Q1243" s="12"/>
      <c r="R1243" s="12"/>
      <c r="S1243" s="12"/>
      <c r="T1243" s="12"/>
    </row>
    <row r="1244" spans="1:20" s="1" customFormat="1" x14ac:dyDescent="0.4">
      <c r="A1244" s="12"/>
      <c r="B1244" s="12"/>
      <c r="C1244" s="42"/>
      <c r="D1244" s="12"/>
      <c r="E1244" s="12"/>
      <c r="F1244" s="12"/>
      <c r="G1244" s="12"/>
      <c r="H1244" s="12"/>
      <c r="I1244" s="12"/>
      <c r="J1244" s="12"/>
      <c r="K1244" s="12"/>
      <c r="L1244" s="12"/>
      <c r="M1244" s="49"/>
      <c r="N1244" s="49"/>
      <c r="O1244" s="12"/>
      <c r="P1244" s="12"/>
      <c r="Q1244" s="12"/>
      <c r="R1244" s="12"/>
      <c r="S1244" s="12"/>
      <c r="T1244" s="12"/>
    </row>
    <row r="1245" spans="1:20" s="1" customFormat="1" x14ac:dyDescent="0.4">
      <c r="A1245" s="12"/>
      <c r="B1245" s="12"/>
      <c r="C1245" s="42"/>
      <c r="D1245" s="12"/>
      <c r="E1245" s="12"/>
      <c r="F1245" s="12"/>
      <c r="G1245" s="12"/>
      <c r="H1245" s="12"/>
      <c r="I1245" s="12"/>
      <c r="J1245" s="12"/>
      <c r="K1245" s="12"/>
      <c r="L1245" s="12"/>
      <c r="M1245" s="49"/>
      <c r="N1245" s="49"/>
      <c r="O1245" s="12"/>
      <c r="P1245" s="12"/>
      <c r="Q1245" s="12"/>
      <c r="R1245" s="12"/>
      <c r="S1245" s="12"/>
      <c r="T1245" s="12"/>
    </row>
    <row r="1246" spans="1:20" s="1" customFormat="1" x14ac:dyDescent="0.4">
      <c r="A1246" s="12"/>
      <c r="B1246" s="12"/>
      <c r="C1246" s="42"/>
      <c r="D1246" s="12"/>
      <c r="E1246" s="12"/>
      <c r="F1246" s="12"/>
      <c r="G1246" s="12"/>
      <c r="H1246" s="12"/>
      <c r="I1246" s="12"/>
      <c r="J1246" s="12"/>
      <c r="K1246" s="12"/>
      <c r="L1246" s="12"/>
      <c r="M1246" s="49"/>
      <c r="N1246" s="49"/>
      <c r="O1246" s="12"/>
      <c r="P1246" s="12"/>
      <c r="Q1246" s="12"/>
      <c r="R1246" s="12"/>
      <c r="S1246" s="12"/>
      <c r="T1246" s="12"/>
    </row>
    <row r="1247" spans="1:20" s="1" customFormat="1" x14ac:dyDescent="0.4">
      <c r="A1247" s="12"/>
      <c r="B1247" s="12"/>
      <c r="C1247" s="42"/>
      <c r="D1247" s="12"/>
      <c r="E1247" s="12"/>
      <c r="F1247" s="12"/>
      <c r="G1247" s="12"/>
      <c r="H1247" s="12"/>
      <c r="I1247" s="12"/>
      <c r="J1247" s="12"/>
      <c r="K1247" s="12"/>
      <c r="L1247" s="12"/>
      <c r="M1247" s="49"/>
      <c r="N1247" s="49"/>
      <c r="O1247" s="12"/>
      <c r="P1247" s="12"/>
      <c r="Q1247" s="12"/>
      <c r="R1247" s="12"/>
      <c r="S1247" s="12"/>
      <c r="T1247" s="12"/>
    </row>
    <row r="1248" spans="1:20" s="1" customFormat="1" x14ac:dyDescent="0.4">
      <c r="A1248" s="12"/>
      <c r="B1248" s="12"/>
      <c r="C1248" s="42"/>
      <c r="D1248" s="12"/>
      <c r="E1248" s="12"/>
      <c r="F1248" s="12"/>
      <c r="G1248" s="12"/>
      <c r="H1248" s="12"/>
      <c r="I1248" s="12"/>
      <c r="J1248" s="12"/>
      <c r="K1248" s="12"/>
      <c r="L1248" s="12"/>
      <c r="M1248" s="49"/>
      <c r="N1248" s="49"/>
      <c r="O1248" s="12"/>
      <c r="P1248" s="12"/>
      <c r="Q1248" s="12"/>
      <c r="R1248" s="12"/>
      <c r="S1248" s="12"/>
      <c r="T1248" s="12"/>
    </row>
    <row r="1249" spans="1:20" s="1" customFormat="1" x14ac:dyDescent="0.4">
      <c r="A1249" s="12"/>
      <c r="B1249" s="12"/>
      <c r="C1249" s="42"/>
      <c r="D1249" s="12"/>
      <c r="E1249" s="12"/>
      <c r="F1249" s="12"/>
      <c r="G1249" s="12"/>
      <c r="H1249" s="12"/>
      <c r="I1249" s="12"/>
      <c r="J1249" s="12"/>
      <c r="K1249" s="12"/>
      <c r="L1249" s="12"/>
      <c r="M1249" s="49"/>
      <c r="N1249" s="49"/>
      <c r="O1249" s="12"/>
      <c r="P1249" s="12"/>
      <c r="Q1249" s="12"/>
      <c r="R1249" s="12"/>
      <c r="S1249" s="12"/>
      <c r="T1249" s="12"/>
    </row>
    <row r="1250" spans="1:20" s="1" customFormat="1" x14ac:dyDescent="0.4">
      <c r="A1250" s="12"/>
      <c r="B1250" s="12"/>
      <c r="C1250" s="42"/>
      <c r="D1250" s="12"/>
      <c r="E1250" s="12"/>
      <c r="F1250" s="12"/>
      <c r="G1250" s="12"/>
      <c r="H1250" s="12"/>
      <c r="I1250" s="12"/>
      <c r="J1250" s="12"/>
      <c r="K1250" s="12"/>
      <c r="L1250" s="12"/>
      <c r="M1250" s="49"/>
      <c r="N1250" s="49"/>
      <c r="O1250" s="12"/>
      <c r="P1250" s="12"/>
      <c r="Q1250" s="12"/>
      <c r="R1250" s="12"/>
      <c r="S1250" s="12"/>
      <c r="T1250" s="12"/>
    </row>
    <row r="1251" spans="1:20" s="1" customFormat="1" x14ac:dyDescent="0.4">
      <c r="A1251" s="12"/>
      <c r="B1251" s="12"/>
      <c r="C1251" s="42"/>
      <c r="D1251" s="12"/>
      <c r="E1251" s="12"/>
      <c r="F1251" s="12"/>
      <c r="G1251" s="12"/>
      <c r="H1251" s="12"/>
      <c r="I1251" s="12"/>
      <c r="J1251" s="12"/>
      <c r="K1251" s="12"/>
      <c r="L1251" s="12"/>
      <c r="M1251" s="49"/>
      <c r="N1251" s="49"/>
      <c r="O1251" s="12"/>
      <c r="P1251" s="12"/>
      <c r="Q1251" s="12"/>
      <c r="R1251" s="12"/>
      <c r="S1251" s="12"/>
      <c r="T1251" s="12"/>
    </row>
    <row r="1252" spans="1:20" s="1" customFormat="1" x14ac:dyDescent="0.4">
      <c r="A1252" s="12"/>
      <c r="B1252" s="12"/>
      <c r="C1252" s="42"/>
      <c r="D1252" s="12"/>
      <c r="E1252" s="12"/>
      <c r="F1252" s="12"/>
      <c r="G1252" s="12"/>
      <c r="H1252" s="12"/>
      <c r="I1252" s="12"/>
      <c r="J1252" s="12"/>
      <c r="K1252" s="12"/>
      <c r="L1252" s="12"/>
      <c r="M1252" s="49"/>
      <c r="N1252" s="49"/>
      <c r="O1252" s="12"/>
      <c r="P1252" s="12"/>
      <c r="Q1252" s="12"/>
      <c r="R1252" s="12"/>
      <c r="S1252" s="12"/>
      <c r="T1252" s="12"/>
    </row>
    <row r="1253" spans="1:20" s="1" customFormat="1" x14ac:dyDescent="0.4">
      <c r="A1253" s="12"/>
      <c r="B1253" s="12"/>
      <c r="C1253" s="42"/>
      <c r="D1253" s="12"/>
      <c r="E1253" s="12"/>
      <c r="F1253" s="12"/>
      <c r="G1253" s="12"/>
      <c r="H1253" s="12"/>
      <c r="I1253" s="12"/>
      <c r="J1253" s="12"/>
      <c r="K1253" s="12"/>
      <c r="L1253" s="12"/>
      <c r="M1253" s="49"/>
      <c r="N1253" s="49"/>
      <c r="O1253" s="12"/>
      <c r="P1253" s="12"/>
      <c r="Q1253" s="12"/>
      <c r="R1253" s="12"/>
      <c r="S1253" s="12"/>
      <c r="T1253" s="12"/>
    </row>
    <row r="1254" spans="1:20" s="1" customFormat="1" x14ac:dyDescent="0.4">
      <c r="A1254" s="12"/>
      <c r="B1254" s="12"/>
      <c r="C1254" s="42"/>
      <c r="D1254" s="12"/>
      <c r="E1254" s="12"/>
      <c r="F1254" s="12"/>
      <c r="G1254" s="12"/>
      <c r="H1254" s="12"/>
      <c r="I1254" s="12"/>
      <c r="J1254" s="12"/>
      <c r="K1254" s="12"/>
      <c r="L1254" s="12"/>
      <c r="M1254" s="49"/>
      <c r="N1254" s="49"/>
      <c r="O1254" s="12"/>
      <c r="P1254" s="12"/>
      <c r="Q1254" s="12"/>
      <c r="R1254" s="12"/>
      <c r="S1254" s="12"/>
      <c r="T1254" s="12"/>
    </row>
    <row r="1255" spans="1:20" s="1" customFormat="1" x14ac:dyDescent="0.4">
      <c r="A1255" s="12"/>
      <c r="B1255" s="12"/>
      <c r="C1255" s="42"/>
      <c r="D1255" s="12"/>
      <c r="E1255" s="12"/>
      <c r="F1255" s="12"/>
      <c r="G1255" s="12"/>
      <c r="H1255" s="12"/>
      <c r="I1255" s="12"/>
      <c r="J1255" s="12"/>
      <c r="K1255" s="12"/>
      <c r="L1255" s="12"/>
      <c r="M1255" s="49"/>
      <c r="N1255" s="49"/>
      <c r="O1255" s="12"/>
      <c r="P1255" s="12"/>
      <c r="Q1255" s="12"/>
      <c r="R1255" s="12"/>
      <c r="S1255" s="12"/>
      <c r="T1255" s="12"/>
    </row>
    <row r="1256" spans="1:20" s="1" customFormat="1" x14ac:dyDescent="0.4">
      <c r="A1256" s="12"/>
      <c r="B1256" s="12"/>
      <c r="C1256" s="42"/>
      <c r="D1256" s="12"/>
      <c r="E1256" s="12"/>
      <c r="F1256" s="12"/>
      <c r="G1256" s="12"/>
      <c r="H1256" s="12"/>
      <c r="I1256" s="12"/>
      <c r="J1256" s="12"/>
      <c r="K1256" s="12"/>
      <c r="L1256" s="12"/>
      <c r="M1256" s="49"/>
      <c r="N1256" s="49"/>
      <c r="O1256" s="12"/>
      <c r="P1256" s="12"/>
      <c r="Q1256" s="12"/>
      <c r="R1256" s="12"/>
      <c r="S1256" s="12"/>
      <c r="T1256" s="12"/>
    </row>
    <row r="1257" spans="1:20" s="1" customFormat="1" x14ac:dyDescent="0.4">
      <c r="A1257" s="12"/>
      <c r="B1257" s="12"/>
      <c r="C1257" s="42"/>
      <c r="D1257" s="12"/>
      <c r="E1257" s="12"/>
      <c r="F1257" s="12"/>
      <c r="G1257" s="12"/>
      <c r="H1257" s="12"/>
      <c r="I1257" s="12"/>
      <c r="J1257" s="12"/>
      <c r="K1257" s="12"/>
      <c r="L1257" s="12"/>
      <c r="M1257" s="49"/>
      <c r="N1257" s="49"/>
      <c r="O1257" s="12"/>
      <c r="P1257" s="12"/>
      <c r="Q1257" s="12"/>
      <c r="R1257" s="12"/>
      <c r="S1257" s="12"/>
      <c r="T1257" s="12"/>
    </row>
    <row r="1258" spans="1:20" s="1" customFormat="1" x14ac:dyDescent="0.4">
      <c r="A1258" s="12"/>
      <c r="B1258" s="12"/>
      <c r="C1258" s="42"/>
      <c r="D1258" s="12"/>
      <c r="E1258" s="12"/>
      <c r="F1258" s="12"/>
      <c r="G1258" s="12"/>
      <c r="H1258" s="12"/>
      <c r="I1258" s="12"/>
      <c r="J1258" s="12"/>
      <c r="K1258" s="12"/>
      <c r="L1258" s="12"/>
      <c r="M1258" s="49"/>
      <c r="N1258" s="49"/>
      <c r="O1258" s="12"/>
      <c r="P1258" s="12"/>
      <c r="Q1258" s="12"/>
      <c r="R1258" s="12"/>
      <c r="S1258" s="12"/>
      <c r="T1258" s="12"/>
    </row>
    <row r="1259" spans="1:20" s="1" customFormat="1" x14ac:dyDescent="0.4">
      <c r="A1259" s="12"/>
      <c r="B1259" s="12"/>
      <c r="C1259" s="42"/>
      <c r="D1259" s="12"/>
      <c r="E1259" s="12"/>
      <c r="F1259" s="12"/>
      <c r="G1259" s="12"/>
      <c r="H1259" s="12"/>
      <c r="I1259" s="12"/>
      <c r="J1259" s="12"/>
      <c r="K1259" s="12"/>
      <c r="L1259" s="12"/>
      <c r="M1259" s="49"/>
      <c r="N1259" s="49"/>
      <c r="O1259" s="12"/>
      <c r="P1259" s="12"/>
      <c r="Q1259" s="12"/>
      <c r="R1259" s="12"/>
      <c r="S1259" s="12"/>
      <c r="T1259" s="12"/>
    </row>
    <row r="1260" spans="1:20" s="1" customFormat="1" x14ac:dyDescent="0.4">
      <c r="A1260" s="12"/>
      <c r="B1260" s="12"/>
      <c r="C1260" s="42"/>
      <c r="D1260" s="12"/>
      <c r="E1260" s="12"/>
      <c r="F1260" s="12"/>
      <c r="G1260" s="12"/>
      <c r="H1260" s="12"/>
      <c r="I1260" s="12"/>
      <c r="J1260" s="12"/>
      <c r="K1260" s="12"/>
      <c r="L1260" s="12"/>
      <c r="M1260" s="49"/>
      <c r="N1260" s="49"/>
      <c r="O1260" s="12"/>
      <c r="P1260" s="12"/>
      <c r="Q1260" s="12"/>
      <c r="R1260" s="12"/>
      <c r="S1260" s="12"/>
      <c r="T1260" s="12"/>
    </row>
    <row r="1261" spans="1:20" s="1" customFormat="1" x14ac:dyDescent="0.4">
      <c r="A1261" s="12"/>
      <c r="B1261" s="12"/>
      <c r="C1261" s="42"/>
      <c r="D1261" s="12"/>
      <c r="E1261" s="12"/>
      <c r="F1261" s="12"/>
      <c r="G1261" s="12"/>
      <c r="H1261" s="12"/>
      <c r="I1261" s="12"/>
      <c r="J1261" s="12"/>
      <c r="K1261" s="12"/>
      <c r="L1261" s="12"/>
      <c r="M1261" s="49"/>
      <c r="N1261" s="49"/>
      <c r="O1261" s="12"/>
      <c r="P1261" s="12"/>
      <c r="Q1261" s="12"/>
      <c r="R1261" s="12"/>
      <c r="S1261" s="12"/>
      <c r="T1261" s="12"/>
    </row>
    <row r="1262" spans="1:20" s="1" customFormat="1" x14ac:dyDescent="0.4">
      <c r="A1262" s="12"/>
      <c r="B1262" s="12"/>
      <c r="C1262" s="42"/>
      <c r="D1262" s="12"/>
      <c r="E1262" s="12"/>
      <c r="F1262" s="12"/>
      <c r="G1262" s="12"/>
      <c r="H1262" s="12"/>
      <c r="I1262" s="12"/>
      <c r="J1262" s="12"/>
      <c r="K1262" s="12"/>
      <c r="L1262" s="12"/>
      <c r="M1262" s="49"/>
      <c r="N1262" s="49"/>
      <c r="O1262" s="12"/>
      <c r="P1262" s="12"/>
      <c r="Q1262" s="12"/>
      <c r="R1262" s="12"/>
      <c r="S1262" s="12"/>
      <c r="T1262" s="12"/>
    </row>
    <row r="1263" spans="1:20" s="1" customFormat="1" x14ac:dyDescent="0.4">
      <c r="A1263" s="12"/>
      <c r="B1263" s="12"/>
      <c r="C1263" s="42"/>
      <c r="D1263" s="12"/>
      <c r="E1263" s="12"/>
      <c r="F1263" s="12"/>
      <c r="G1263" s="12"/>
      <c r="H1263" s="12"/>
      <c r="I1263" s="12"/>
      <c r="J1263" s="12"/>
      <c r="K1263" s="12"/>
      <c r="L1263" s="12"/>
      <c r="M1263" s="49"/>
      <c r="N1263" s="49"/>
      <c r="O1263" s="12"/>
      <c r="P1263" s="12"/>
      <c r="Q1263" s="12"/>
      <c r="R1263" s="12"/>
      <c r="S1263" s="12"/>
      <c r="T1263" s="12"/>
    </row>
    <row r="1264" spans="1:20" s="1" customFormat="1" x14ac:dyDescent="0.4">
      <c r="A1264" s="12"/>
      <c r="B1264" s="12"/>
      <c r="C1264" s="42"/>
      <c r="D1264" s="12"/>
      <c r="E1264" s="12"/>
      <c r="F1264" s="12"/>
      <c r="G1264" s="12"/>
      <c r="H1264" s="12"/>
      <c r="I1264" s="12"/>
      <c r="J1264" s="12"/>
      <c r="K1264" s="12"/>
      <c r="L1264" s="12"/>
      <c r="M1264" s="49"/>
      <c r="N1264" s="49"/>
      <c r="O1264" s="12"/>
      <c r="P1264" s="12"/>
      <c r="Q1264" s="12"/>
      <c r="R1264" s="12"/>
      <c r="S1264" s="12"/>
      <c r="T1264" s="12"/>
    </row>
    <row r="1265" spans="1:20" s="1" customFormat="1" x14ac:dyDescent="0.4">
      <c r="A1265" s="12"/>
      <c r="B1265" s="12"/>
      <c r="C1265" s="42"/>
      <c r="D1265" s="12"/>
      <c r="E1265" s="12"/>
      <c r="F1265" s="12"/>
      <c r="G1265" s="12"/>
      <c r="H1265" s="12"/>
      <c r="I1265" s="12"/>
      <c r="J1265" s="12"/>
      <c r="K1265" s="12"/>
      <c r="L1265" s="12"/>
      <c r="M1265" s="49"/>
      <c r="N1265" s="49"/>
      <c r="O1265" s="12"/>
      <c r="P1265" s="12"/>
      <c r="Q1265" s="12"/>
      <c r="R1265" s="12"/>
      <c r="S1265" s="12"/>
      <c r="T1265" s="12"/>
    </row>
    <row r="1266" spans="1:20" s="1" customFormat="1" x14ac:dyDescent="0.4">
      <c r="A1266" s="12"/>
      <c r="B1266" s="12"/>
      <c r="C1266" s="42"/>
      <c r="D1266" s="12"/>
      <c r="E1266" s="12"/>
      <c r="F1266" s="12"/>
      <c r="G1266" s="12"/>
      <c r="H1266" s="12"/>
      <c r="I1266" s="12"/>
      <c r="J1266" s="12"/>
      <c r="K1266" s="12"/>
      <c r="L1266" s="12"/>
      <c r="M1266" s="49"/>
      <c r="N1266" s="49"/>
      <c r="O1266" s="12"/>
      <c r="P1266" s="12"/>
      <c r="Q1266" s="12"/>
      <c r="R1266" s="12"/>
      <c r="S1266" s="12"/>
      <c r="T1266" s="12"/>
    </row>
    <row r="1267" spans="1:20" s="1" customFormat="1" x14ac:dyDescent="0.4">
      <c r="A1267" s="12"/>
      <c r="B1267" s="12"/>
      <c r="C1267" s="42"/>
      <c r="D1267" s="12"/>
      <c r="E1267" s="12"/>
      <c r="F1267" s="12"/>
      <c r="G1267" s="12"/>
      <c r="H1267" s="12"/>
      <c r="I1267" s="12"/>
      <c r="J1267" s="12"/>
      <c r="K1267" s="12"/>
      <c r="L1267" s="12"/>
      <c r="M1267" s="49"/>
      <c r="N1267" s="49"/>
      <c r="O1267" s="12"/>
      <c r="P1267" s="12"/>
      <c r="Q1267" s="12"/>
      <c r="R1267" s="12"/>
      <c r="S1267" s="12"/>
      <c r="T1267" s="12"/>
    </row>
    <row r="1268" spans="1:20" s="1" customFormat="1" x14ac:dyDescent="0.4">
      <c r="A1268" s="12"/>
      <c r="B1268" s="12"/>
      <c r="C1268" s="42"/>
      <c r="D1268" s="12"/>
      <c r="E1268" s="12"/>
      <c r="F1268" s="12"/>
      <c r="G1268" s="12"/>
      <c r="H1268" s="12"/>
      <c r="I1268" s="12"/>
      <c r="J1268" s="12"/>
      <c r="K1268" s="12"/>
      <c r="L1268" s="12"/>
      <c r="M1268" s="49"/>
      <c r="N1268" s="49"/>
      <c r="O1268" s="12"/>
      <c r="P1268" s="12"/>
      <c r="Q1268" s="12"/>
      <c r="R1268" s="12"/>
      <c r="S1268" s="12"/>
      <c r="T1268" s="12"/>
    </row>
    <row r="1269" spans="1:20" s="1" customFormat="1" x14ac:dyDescent="0.4">
      <c r="A1269" s="12"/>
      <c r="B1269" s="12"/>
      <c r="C1269" s="42"/>
      <c r="D1269" s="12"/>
      <c r="E1269" s="12"/>
      <c r="F1269" s="12"/>
      <c r="G1269" s="12"/>
      <c r="H1269" s="12"/>
      <c r="I1269" s="12"/>
      <c r="J1269" s="12"/>
      <c r="K1269" s="12"/>
      <c r="L1269" s="12"/>
      <c r="M1269" s="49"/>
      <c r="N1269" s="49"/>
      <c r="O1269" s="12"/>
      <c r="P1269" s="12"/>
      <c r="Q1269" s="12"/>
      <c r="R1269" s="12"/>
      <c r="S1269" s="12"/>
      <c r="T1269" s="12"/>
    </row>
    <row r="1270" spans="1:20" s="1" customFormat="1" x14ac:dyDescent="0.4">
      <c r="A1270" s="12"/>
      <c r="B1270" s="12"/>
      <c r="C1270" s="42"/>
      <c r="D1270" s="12"/>
      <c r="E1270" s="12"/>
      <c r="F1270" s="12"/>
      <c r="G1270" s="12"/>
      <c r="H1270" s="12"/>
      <c r="I1270" s="12"/>
      <c r="J1270" s="12"/>
      <c r="K1270" s="12"/>
      <c r="L1270" s="12"/>
      <c r="M1270" s="49"/>
      <c r="N1270" s="49"/>
      <c r="O1270" s="12"/>
      <c r="P1270" s="12"/>
      <c r="Q1270" s="12"/>
      <c r="R1270" s="12"/>
      <c r="S1270" s="12"/>
      <c r="T1270" s="12"/>
    </row>
    <row r="1271" spans="1:20" s="1" customFormat="1" x14ac:dyDescent="0.4">
      <c r="A1271" s="12"/>
      <c r="B1271" s="12"/>
      <c r="C1271" s="42"/>
      <c r="D1271" s="12"/>
      <c r="E1271" s="12"/>
      <c r="F1271" s="12"/>
      <c r="G1271" s="12"/>
      <c r="H1271" s="12"/>
      <c r="I1271" s="12"/>
      <c r="J1271" s="12"/>
      <c r="K1271" s="12"/>
      <c r="L1271" s="12"/>
      <c r="M1271" s="49"/>
      <c r="N1271" s="49"/>
      <c r="O1271" s="12"/>
      <c r="P1271" s="12"/>
      <c r="Q1271" s="12"/>
      <c r="R1271" s="12"/>
      <c r="S1271" s="12"/>
      <c r="T1271" s="12"/>
    </row>
    <row r="1272" spans="1:20" s="1" customFormat="1" x14ac:dyDescent="0.4">
      <c r="A1272" s="12"/>
      <c r="B1272" s="12"/>
      <c r="C1272" s="42"/>
      <c r="D1272" s="12"/>
      <c r="E1272" s="12"/>
      <c r="F1272" s="12"/>
      <c r="G1272" s="12"/>
      <c r="H1272" s="12"/>
      <c r="I1272" s="12"/>
      <c r="J1272" s="12"/>
      <c r="K1272" s="12"/>
      <c r="L1272" s="12"/>
      <c r="M1272" s="49"/>
      <c r="N1272" s="49"/>
      <c r="O1272" s="12"/>
      <c r="P1272" s="12"/>
      <c r="Q1272" s="12"/>
      <c r="R1272" s="12"/>
      <c r="S1272" s="12"/>
      <c r="T1272" s="12"/>
    </row>
    <row r="1273" spans="1:20" s="1" customFormat="1" x14ac:dyDescent="0.4">
      <c r="A1273" s="12"/>
      <c r="B1273" s="12"/>
      <c r="C1273" s="42"/>
      <c r="D1273" s="12"/>
      <c r="E1273" s="12"/>
      <c r="F1273" s="12"/>
      <c r="G1273" s="12"/>
      <c r="H1273" s="12"/>
      <c r="I1273" s="12"/>
      <c r="J1273" s="12"/>
      <c r="K1273" s="12"/>
      <c r="L1273" s="12"/>
      <c r="M1273" s="49"/>
      <c r="N1273" s="49"/>
      <c r="O1273" s="12"/>
      <c r="P1273" s="12"/>
      <c r="Q1273" s="12"/>
      <c r="R1273" s="12"/>
      <c r="S1273" s="12"/>
      <c r="T1273" s="12"/>
    </row>
    <row r="1274" spans="1:20" s="1" customFormat="1" x14ac:dyDescent="0.4">
      <c r="A1274" s="12"/>
      <c r="B1274" s="12"/>
      <c r="C1274" s="42"/>
      <c r="D1274" s="12"/>
      <c r="E1274" s="12"/>
      <c r="F1274" s="12"/>
      <c r="G1274" s="12"/>
      <c r="H1274" s="12"/>
      <c r="I1274" s="12"/>
      <c r="J1274" s="12"/>
      <c r="K1274" s="12"/>
      <c r="L1274" s="12"/>
      <c r="M1274" s="49"/>
      <c r="N1274" s="49"/>
      <c r="O1274" s="12"/>
      <c r="P1274" s="12"/>
      <c r="Q1274" s="12"/>
      <c r="R1274" s="12"/>
      <c r="S1274" s="12"/>
      <c r="T1274" s="12"/>
    </row>
    <row r="1275" spans="1:20" s="1" customFormat="1" x14ac:dyDescent="0.4">
      <c r="A1275" s="12"/>
      <c r="B1275" s="12"/>
      <c r="C1275" s="42"/>
      <c r="D1275" s="12"/>
      <c r="E1275" s="12"/>
      <c r="F1275" s="12"/>
      <c r="G1275" s="12"/>
      <c r="H1275" s="12"/>
      <c r="I1275" s="12"/>
      <c r="J1275" s="12"/>
      <c r="K1275" s="12"/>
      <c r="L1275" s="12"/>
      <c r="M1275" s="49"/>
      <c r="N1275" s="49"/>
      <c r="O1275" s="12"/>
      <c r="P1275" s="12"/>
      <c r="Q1275" s="12"/>
      <c r="R1275" s="12"/>
      <c r="S1275" s="12"/>
      <c r="T1275" s="12"/>
    </row>
    <row r="1276" spans="1:20" s="1" customFormat="1" x14ac:dyDescent="0.4">
      <c r="A1276" s="12"/>
      <c r="B1276" s="12"/>
      <c r="C1276" s="42"/>
      <c r="D1276" s="12"/>
      <c r="E1276" s="12"/>
      <c r="F1276" s="12"/>
      <c r="G1276" s="12"/>
      <c r="H1276" s="12"/>
      <c r="I1276" s="12"/>
      <c r="J1276" s="12"/>
      <c r="K1276" s="12"/>
      <c r="L1276" s="12"/>
      <c r="M1276" s="49"/>
      <c r="N1276" s="49"/>
      <c r="O1276" s="12"/>
      <c r="P1276" s="12"/>
      <c r="Q1276" s="12"/>
      <c r="R1276" s="12"/>
      <c r="S1276" s="12"/>
      <c r="T1276" s="12"/>
    </row>
    <row r="1277" spans="1:20" s="1" customFormat="1" x14ac:dyDescent="0.4">
      <c r="A1277" s="12"/>
      <c r="B1277" s="12"/>
      <c r="C1277" s="42"/>
      <c r="D1277" s="12"/>
      <c r="E1277" s="12"/>
      <c r="F1277" s="12"/>
      <c r="G1277" s="12"/>
      <c r="H1277" s="12"/>
      <c r="I1277" s="12"/>
      <c r="J1277" s="12"/>
      <c r="K1277" s="12"/>
      <c r="L1277" s="12"/>
      <c r="M1277" s="49"/>
      <c r="N1277" s="49"/>
      <c r="O1277" s="12"/>
      <c r="P1277" s="12"/>
      <c r="Q1277" s="12"/>
      <c r="R1277" s="12"/>
      <c r="S1277" s="12"/>
      <c r="T1277" s="12"/>
    </row>
    <row r="1278" spans="1:20" s="1" customFormat="1" x14ac:dyDescent="0.4">
      <c r="A1278" s="12"/>
      <c r="B1278" s="12"/>
      <c r="C1278" s="42"/>
      <c r="D1278" s="12"/>
      <c r="E1278" s="12"/>
      <c r="F1278" s="12"/>
      <c r="G1278" s="12"/>
      <c r="H1278" s="12"/>
      <c r="I1278" s="12"/>
      <c r="J1278" s="12"/>
      <c r="K1278" s="12"/>
      <c r="L1278" s="12"/>
      <c r="M1278" s="49"/>
      <c r="N1278" s="49"/>
      <c r="O1278" s="12"/>
      <c r="P1278" s="12"/>
      <c r="Q1278" s="12"/>
      <c r="R1278" s="12"/>
      <c r="S1278" s="12"/>
      <c r="T1278" s="12"/>
    </row>
    <row r="1279" spans="1:20" s="1" customFormat="1" x14ac:dyDescent="0.4">
      <c r="A1279" s="12"/>
      <c r="B1279" s="12"/>
      <c r="C1279" s="42"/>
      <c r="D1279" s="12"/>
      <c r="E1279" s="12"/>
      <c r="F1279" s="12"/>
      <c r="G1279" s="12"/>
      <c r="H1279" s="12"/>
      <c r="I1279" s="12"/>
      <c r="J1279" s="12"/>
      <c r="K1279" s="12"/>
      <c r="L1279" s="12"/>
      <c r="M1279" s="49"/>
      <c r="N1279" s="49"/>
      <c r="O1279" s="12"/>
      <c r="P1279" s="12"/>
      <c r="Q1279" s="12"/>
      <c r="R1279" s="12"/>
      <c r="S1279" s="12"/>
      <c r="T1279" s="12"/>
    </row>
    <row r="1280" spans="1:20" s="1" customFormat="1" x14ac:dyDescent="0.4">
      <c r="A1280" s="12"/>
      <c r="B1280" s="12"/>
      <c r="C1280" s="42"/>
      <c r="D1280" s="12"/>
      <c r="E1280" s="12"/>
      <c r="F1280" s="12"/>
      <c r="G1280" s="12"/>
      <c r="H1280" s="12"/>
      <c r="I1280" s="12"/>
      <c r="J1280" s="12"/>
      <c r="K1280" s="12"/>
      <c r="L1280" s="12"/>
      <c r="M1280" s="49"/>
      <c r="N1280" s="49"/>
      <c r="O1280" s="12"/>
      <c r="P1280" s="12"/>
      <c r="Q1280" s="12"/>
      <c r="R1280" s="12"/>
      <c r="S1280" s="12"/>
      <c r="T1280" s="12"/>
    </row>
    <row r="1281" spans="1:20" s="1" customFormat="1" x14ac:dyDescent="0.4">
      <c r="A1281" s="12"/>
      <c r="B1281" s="12"/>
      <c r="C1281" s="42"/>
      <c r="D1281" s="12"/>
      <c r="E1281" s="12"/>
      <c r="F1281" s="12"/>
      <c r="G1281" s="12"/>
      <c r="H1281" s="12"/>
      <c r="I1281" s="12"/>
      <c r="J1281" s="12"/>
      <c r="K1281" s="12"/>
      <c r="L1281" s="12"/>
      <c r="M1281" s="49"/>
      <c r="N1281" s="49"/>
      <c r="O1281" s="12"/>
      <c r="P1281" s="12"/>
      <c r="Q1281" s="12"/>
      <c r="R1281" s="12"/>
      <c r="S1281" s="12"/>
      <c r="T1281" s="12"/>
    </row>
    <row r="1282" spans="1:20" s="1" customFormat="1" x14ac:dyDescent="0.4">
      <c r="A1282" s="12"/>
      <c r="B1282" s="12"/>
      <c r="C1282" s="42"/>
      <c r="D1282" s="12"/>
      <c r="E1282" s="12"/>
      <c r="F1282" s="12"/>
      <c r="G1282" s="12"/>
      <c r="H1282" s="12"/>
      <c r="I1282" s="12"/>
      <c r="J1282" s="12"/>
      <c r="K1282" s="12"/>
      <c r="L1282" s="12"/>
      <c r="M1282" s="49"/>
      <c r="N1282" s="49"/>
      <c r="O1282" s="12"/>
      <c r="P1282" s="12"/>
      <c r="Q1282" s="12"/>
      <c r="R1282" s="12"/>
      <c r="S1282" s="12"/>
      <c r="T1282" s="12"/>
    </row>
    <row r="1283" spans="1:20" s="1" customFormat="1" x14ac:dyDescent="0.4">
      <c r="A1283" s="12"/>
      <c r="B1283" s="12"/>
      <c r="C1283" s="42"/>
      <c r="D1283" s="12"/>
      <c r="E1283" s="12"/>
      <c r="F1283" s="12"/>
      <c r="G1283" s="12"/>
      <c r="H1283" s="12"/>
      <c r="I1283" s="12"/>
      <c r="J1283" s="12"/>
      <c r="K1283" s="12"/>
      <c r="L1283" s="12"/>
      <c r="M1283" s="49"/>
      <c r="N1283" s="49"/>
      <c r="O1283" s="12"/>
      <c r="P1283" s="12"/>
      <c r="Q1283" s="12"/>
      <c r="R1283" s="12"/>
      <c r="S1283" s="12"/>
      <c r="T1283" s="12"/>
    </row>
    <row r="1284" spans="1:20" s="1" customFormat="1" x14ac:dyDescent="0.4">
      <c r="A1284" s="12"/>
      <c r="B1284" s="12"/>
      <c r="C1284" s="42"/>
      <c r="D1284" s="12"/>
      <c r="E1284" s="12"/>
      <c r="F1284" s="12"/>
      <c r="G1284" s="12"/>
      <c r="H1284" s="12"/>
      <c r="I1284" s="12"/>
      <c r="J1284" s="12"/>
      <c r="K1284" s="12"/>
      <c r="L1284" s="12"/>
      <c r="M1284" s="49"/>
      <c r="N1284" s="49"/>
      <c r="O1284" s="12"/>
      <c r="P1284" s="12"/>
      <c r="Q1284" s="12"/>
      <c r="R1284" s="12"/>
      <c r="S1284" s="12"/>
      <c r="T1284" s="12"/>
    </row>
    <row r="1285" spans="1:20" s="1" customFormat="1" x14ac:dyDescent="0.4">
      <c r="A1285" s="12"/>
      <c r="B1285" s="12"/>
      <c r="C1285" s="42"/>
      <c r="D1285" s="12"/>
      <c r="E1285" s="12"/>
      <c r="F1285" s="12"/>
      <c r="G1285" s="12"/>
      <c r="H1285" s="12"/>
      <c r="I1285" s="12"/>
      <c r="J1285" s="12"/>
      <c r="K1285" s="12"/>
      <c r="L1285" s="12"/>
      <c r="M1285" s="49"/>
      <c r="N1285" s="49"/>
      <c r="O1285" s="12"/>
      <c r="P1285" s="12"/>
      <c r="Q1285" s="12"/>
      <c r="R1285" s="12"/>
      <c r="S1285" s="12"/>
      <c r="T1285" s="12"/>
    </row>
    <row r="1286" spans="1:20" s="1" customFormat="1" x14ac:dyDescent="0.4">
      <c r="A1286" s="12"/>
      <c r="B1286" s="12"/>
      <c r="C1286" s="42"/>
      <c r="D1286" s="12"/>
      <c r="E1286" s="12"/>
      <c r="F1286" s="12"/>
      <c r="G1286" s="12"/>
      <c r="H1286" s="12"/>
      <c r="I1286" s="12"/>
      <c r="J1286" s="12"/>
      <c r="K1286" s="12"/>
      <c r="L1286" s="12"/>
      <c r="M1286" s="49"/>
      <c r="N1286" s="49"/>
      <c r="O1286" s="12"/>
      <c r="P1286" s="12"/>
      <c r="Q1286" s="12"/>
      <c r="R1286" s="12"/>
      <c r="S1286" s="12"/>
      <c r="T1286" s="12"/>
    </row>
    <row r="1287" spans="1:20" s="1" customFormat="1" x14ac:dyDescent="0.4">
      <c r="A1287" s="12"/>
      <c r="B1287" s="12"/>
      <c r="C1287" s="42"/>
      <c r="D1287" s="12"/>
      <c r="E1287" s="12"/>
      <c r="F1287" s="12"/>
      <c r="G1287" s="12"/>
      <c r="H1287" s="12"/>
      <c r="I1287" s="12"/>
      <c r="J1287" s="12"/>
      <c r="K1287" s="12"/>
      <c r="L1287" s="12"/>
      <c r="M1287" s="49"/>
      <c r="N1287" s="49"/>
      <c r="O1287" s="12"/>
      <c r="P1287" s="12"/>
      <c r="Q1287" s="12"/>
      <c r="R1287" s="12"/>
      <c r="S1287" s="12"/>
      <c r="T1287" s="12"/>
    </row>
    <row r="1288" spans="1:20" s="1" customFormat="1" x14ac:dyDescent="0.4">
      <c r="A1288" s="12"/>
      <c r="B1288" s="12"/>
      <c r="C1288" s="42"/>
      <c r="D1288" s="12"/>
      <c r="E1288" s="12"/>
      <c r="F1288" s="12"/>
      <c r="G1288" s="12"/>
      <c r="H1288" s="12"/>
      <c r="I1288" s="12"/>
      <c r="J1288" s="12"/>
      <c r="K1288" s="12"/>
      <c r="L1288" s="12"/>
      <c r="M1288" s="49"/>
      <c r="N1288" s="49"/>
      <c r="O1288" s="12"/>
      <c r="P1288" s="12"/>
      <c r="Q1288" s="12"/>
      <c r="R1288" s="12"/>
      <c r="S1288" s="12"/>
      <c r="T1288" s="12"/>
    </row>
    <row r="1289" spans="1:20" s="1" customFormat="1" x14ac:dyDescent="0.4">
      <c r="A1289" s="12"/>
      <c r="B1289" s="12"/>
      <c r="C1289" s="42"/>
      <c r="D1289" s="12"/>
      <c r="E1289" s="12"/>
      <c r="F1289" s="12"/>
      <c r="G1289" s="12"/>
      <c r="H1289" s="12"/>
      <c r="I1289" s="12"/>
      <c r="J1289" s="12"/>
      <c r="K1289" s="12"/>
      <c r="L1289" s="12"/>
      <c r="M1289" s="49"/>
      <c r="N1289" s="49"/>
      <c r="O1289" s="12"/>
      <c r="P1289" s="12"/>
      <c r="Q1289" s="12"/>
      <c r="R1289" s="12"/>
      <c r="S1289" s="12"/>
      <c r="T1289" s="12"/>
    </row>
    <row r="1290" spans="1:20" s="1" customFormat="1" x14ac:dyDescent="0.4">
      <c r="A1290" s="12"/>
      <c r="B1290" s="12"/>
      <c r="C1290" s="42"/>
      <c r="D1290" s="12"/>
      <c r="E1290" s="12"/>
      <c r="F1290" s="12"/>
      <c r="G1290" s="12"/>
      <c r="H1290" s="12"/>
      <c r="I1290" s="12"/>
      <c r="J1290" s="12"/>
      <c r="K1290" s="12"/>
      <c r="L1290" s="12"/>
      <c r="M1290" s="49"/>
      <c r="N1290" s="49"/>
      <c r="O1290" s="12"/>
      <c r="P1290" s="12"/>
      <c r="Q1290" s="12"/>
      <c r="R1290" s="12"/>
      <c r="S1290" s="12"/>
      <c r="T1290" s="12"/>
    </row>
    <row r="1291" spans="1:20" s="1" customFormat="1" x14ac:dyDescent="0.4">
      <c r="A1291" s="12"/>
      <c r="B1291" s="12"/>
      <c r="C1291" s="42"/>
      <c r="D1291" s="12"/>
      <c r="E1291" s="12"/>
      <c r="F1291" s="12"/>
      <c r="G1291" s="12"/>
      <c r="H1291" s="12"/>
      <c r="I1291" s="12"/>
      <c r="J1291" s="12"/>
      <c r="K1291" s="12"/>
      <c r="L1291" s="12"/>
      <c r="M1291" s="49"/>
      <c r="N1291" s="49"/>
      <c r="O1291" s="12"/>
      <c r="P1291" s="12"/>
      <c r="Q1291" s="12"/>
      <c r="R1291" s="12"/>
      <c r="S1291" s="12"/>
      <c r="T1291" s="12"/>
    </row>
    <row r="1292" spans="1:20" s="1" customFormat="1" x14ac:dyDescent="0.4">
      <c r="A1292" s="12"/>
      <c r="B1292" s="12"/>
      <c r="C1292" s="42"/>
      <c r="D1292" s="12"/>
      <c r="E1292" s="12"/>
      <c r="F1292" s="12"/>
      <c r="G1292" s="12"/>
      <c r="H1292" s="12"/>
      <c r="I1292" s="12"/>
      <c r="J1292" s="12"/>
      <c r="K1292" s="12"/>
      <c r="L1292" s="12"/>
      <c r="M1292" s="49"/>
      <c r="N1292" s="49"/>
      <c r="O1292" s="12"/>
      <c r="P1292" s="12"/>
      <c r="Q1292" s="12"/>
      <c r="R1292" s="12"/>
      <c r="S1292" s="12"/>
      <c r="T1292" s="12"/>
    </row>
    <row r="1293" spans="1:20" s="1" customFormat="1" x14ac:dyDescent="0.4">
      <c r="A1293" s="12"/>
      <c r="B1293" s="12"/>
      <c r="C1293" s="42"/>
      <c r="D1293" s="12"/>
      <c r="E1293" s="12"/>
      <c r="F1293" s="12"/>
      <c r="G1293" s="12"/>
      <c r="H1293" s="12"/>
      <c r="I1293" s="12"/>
      <c r="J1293" s="12"/>
      <c r="K1293" s="12"/>
      <c r="L1293" s="12"/>
      <c r="M1293" s="49"/>
      <c r="N1293" s="49"/>
      <c r="O1293" s="12"/>
      <c r="P1293" s="12"/>
      <c r="Q1293" s="12"/>
      <c r="R1293" s="12"/>
      <c r="S1293" s="12"/>
      <c r="T1293" s="12"/>
    </row>
    <row r="1294" spans="1:20" s="1" customFormat="1" x14ac:dyDescent="0.4">
      <c r="A1294" s="12"/>
      <c r="B1294" s="12"/>
      <c r="C1294" s="42"/>
      <c r="D1294" s="12"/>
      <c r="E1294" s="12"/>
      <c r="F1294" s="12"/>
      <c r="G1294" s="12"/>
      <c r="H1294" s="12"/>
      <c r="I1294" s="12"/>
      <c r="J1294" s="12"/>
      <c r="K1294" s="12"/>
      <c r="L1294" s="12"/>
      <c r="M1294" s="49"/>
      <c r="N1294" s="49"/>
      <c r="O1294" s="12"/>
      <c r="P1294" s="12"/>
      <c r="Q1294" s="12"/>
      <c r="R1294" s="12"/>
      <c r="S1294" s="12"/>
      <c r="T1294" s="12"/>
    </row>
    <row r="1295" spans="1:20" s="1" customFormat="1" x14ac:dyDescent="0.4">
      <c r="A1295" s="12"/>
      <c r="B1295" s="12"/>
      <c r="C1295" s="42"/>
      <c r="D1295" s="12"/>
      <c r="E1295" s="12"/>
      <c r="F1295" s="12"/>
      <c r="G1295" s="12"/>
      <c r="H1295" s="12"/>
      <c r="I1295" s="12"/>
      <c r="J1295" s="12"/>
      <c r="K1295" s="12"/>
      <c r="L1295" s="12"/>
      <c r="M1295" s="49"/>
      <c r="N1295" s="49"/>
      <c r="O1295" s="12"/>
      <c r="P1295" s="12"/>
      <c r="Q1295" s="12"/>
      <c r="R1295" s="12"/>
      <c r="S1295" s="12"/>
      <c r="T1295" s="12"/>
    </row>
    <row r="1296" spans="1:20" s="1" customFormat="1" x14ac:dyDescent="0.4">
      <c r="A1296" s="12"/>
      <c r="B1296" s="12"/>
      <c r="C1296" s="42"/>
      <c r="D1296" s="12"/>
      <c r="E1296" s="12"/>
      <c r="F1296" s="12"/>
      <c r="G1296" s="12"/>
      <c r="H1296" s="12"/>
      <c r="I1296" s="12"/>
      <c r="J1296" s="12"/>
      <c r="K1296" s="12"/>
      <c r="L1296" s="12"/>
      <c r="M1296" s="49"/>
      <c r="N1296" s="49"/>
      <c r="O1296" s="12"/>
      <c r="P1296" s="12"/>
      <c r="Q1296" s="12"/>
      <c r="R1296" s="12"/>
      <c r="S1296" s="12"/>
      <c r="T1296" s="12"/>
    </row>
    <row r="1297" spans="1:20" s="1" customFormat="1" x14ac:dyDescent="0.4">
      <c r="A1297" s="12"/>
      <c r="B1297" s="12"/>
      <c r="C1297" s="42"/>
      <c r="D1297" s="12"/>
      <c r="E1297" s="12"/>
      <c r="F1297" s="12"/>
      <c r="G1297" s="12"/>
      <c r="H1297" s="12"/>
      <c r="I1297" s="12"/>
      <c r="J1297" s="12"/>
      <c r="K1297" s="12"/>
      <c r="L1297" s="12"/>
      <c r="M1297" s="49"/>
      <c r="N1297" s="49"/>
      <c r="O1297" s="12"/>
      <c r="P1297" s="12"/>
      <c r="Q1297" s="12"/>
      <c r="R1297" s="12"/>
      <c r="S1297" s="12"/>
      <c r="T1297" s="12"/>
    </row>
    <row r="1298" spans="1:20" s="1" customFormat="1" x14ac:dyDescent="0.4">
      <c r="A1298" s="12"/>
      <c r="B1298" s="12"/>
      <c r="C1298" s="42"/>
      <c r="D1298" s="12"/>
      <c r="E1298" s="12"/>
      <c r="F1298" s="12"/>
      <c r="G1298" s="12"/>
      <c r="H1298" s="12"/>
      <c r="I1298" s="12"/>
      <c r="J1298" s="12"/>
      <c r="K1298" s="12"/>
      <c r="L1298" s="12"/>
      <c r="M1298" s="49"/>
      <c r="N1298" s="49"/>
      <c r="O1298" s="12"/>
      <c r="P1298" s="12"/>
      <c r="Q1298" s="12"/>
      <c r="R1298" s="12"/>
      <c r="S1298" s="12"/>
      <c r="T1298" s="12"/>
    </row>
    <row r="1299" spans="1:20" s="1" customFormat="1" x14ac:dyDescent="0.4">
      <c r="A1299" s="12"/>
      <c r="B1299" s="12"/>
      <c r="C1299" s="42"/>
      <c r="D1299" s="12"/>
      <c r="E1299" s="12"/>
      <c r="F1299" s="12"/>
      <c r="G1299" s="12"/>
      <c r="H1299" s="12"/>
      <c r="I1299" s="12"/>
      <c r="J1299" s="12"/>
      <c r="K1299" s="12"/>
      <c r="L1299" s="12"/>
      <c r="M1299" s="49"/>
      <c r="N1299" s="49"/>
      <c r="O1299" s="12"/>
      <c r="P1299" s="12"/>
      <c r="Q1299" s="12"/>
      <c r="R1299" s="12"/>
      <c r="S1299" s="12"/>
      <c r="T1299" s="12"/>
    </row>
    <row r="1300" spans="1:20" s="1" customFormat="1" x14ac:dyDescent="0.4">
      <c r="A1300" s="12"/>
      <c r="B1300" s="12"/>
      <c r="C1300" s="42"/>
      <c r="D1300" s="12"/>
      <c r="E1300" s="12"/>
      <c r="F1300" s="12"/>
      <c r="G1300" s="12"/>
      <c r="H1300" s="12"/>
      <c r="I1300" s="12"/>
      <c r="J1300" s="12"/>
      <c r="K1300" s="12"/>
      <c r="L1300" s="12"/>
      <c r="M1300" s="49"/>
      <c r="N1300" s="49"/>
      <c r="O1300" s="12"/>
      <c r="P1300" s="12"/>
      <c r="Q1300" s="12"/>
      <c r="R1300" s="12"/>
      <c r="S1300" s="12"/>
      <c r="T1300" s="12"/>
    </row>
    <row r="1301" spans="1:20" s="1" customFormat="1" x14ac:dyDescent="0.4">
      <c r="A1301" s="12"/>
      <c r="B1301" s="12"/>
      <c r="C1301" s="42"/>
      <c r="D1301" s="12"/>
      <c r="E1301" s="12"/>
      <c r="F1301" s="12"/>
      <c r="G1301" s="12"/>
      <c r="H1301" s="12"/>
      <c r="I1301" s="12"/>
      <c r="J1301" s="12"/>
      <c r="K1301" s="12"/>
      <c r="L1301" s="12"/>
      <c r="M1301" s="49"/>
      <c r="N1301" s="49"/>
      <c r="O1301" s="12"/>
      <c r="P1301" s="12"/>
      <c r="Q1301" s="12"/>
      <c r="R1301" s="12"/>
      <c r="S1301" s="12"/>
      <c r="T1301" s="12"/>
    </row>
    <row r="1302" spans="1:20" s="1" customFormat="1" x14ac:dyDescent="0.4">
      <c r="A1302" s="12"/>
      <c r="B1302" s="12"/>
      <c r="C1302" s="42"/>
      <c r="D1302" s="12"/>
      <c r="E1302" s="12"/>
      <c r="F1302" s="12"/>
      <c r="G1302" s="12"/>
      <c r="H1302" s="12"/>
      <c r="I1302" s="12"/>
      <c r="J1302" s="12"/>
      <c r="K1302" s="12"/>
      <c r="L1302" s="12"/>
      <c r="M1302" s="49"/>
      <c r="N1302" s="49"/>
      <c r="O1302" s="12"/>
      <c r="P1302" s="12"/>
      <c r="Q1302" s="12"/>
      <c r="R1302" s="12"/>
      <c r="S1302" s="12"/>
      <c r="T1302" s="12"/>
    </row>
    <row r="1303" spans="1:20" s="1" customFormat="1" x14ac:dyDescent="0.4">
      <c r="A1303" s="12"/>
      <c r="B1303" s="12"/>
      <c r="C1303" s="42"/>
      <c r="D1303" s="12"/>
      <c r="E1303" s="12"/>
      <c r="F1303" s="12"/>
      <c r="G1303" s="12"/>
      <c r="H1303" s="12"/>
      <c r="I1303" s="12"/>
      <c r="J1303" s="12"/>
      <c r="K1303" s="12"/>
      <c r="L1303" s="12"/>
      <c r="M1303" s="49"/>
      <c r="N1303" s="49"/>
      <c r="O1303" s="12"/>
      <c r="P1303" s="12"/>
      <c r="Q1303" s="12"/>
      <c r="R1303" s="12"/>
      <c r="S1303" s="12"/>
      <c r="T1303" s="12"/>
    </row>
    <row r="1304" spans="1:20" s="1" customFormat="1" x14ac:dyDescent="0.4">
      <c r="A1304" s="12"/>
      <c r="B1304" s="12"/>
      <c r="C1304" s="42"/>
      <c r="D1304" s="12"/>
      <c r="E1304" s="12"/>
      <c r="F1304" s="12"/>
      <c r="G1304" s="12"/>
      <c r="H1304" s="12"/>
      <c r="I1304" s="12"/>
      <c r="J1304" s="12"/>
      <c r="K1304" s="12"/>
      <c r="L1304" s="12"/>
      <c r="M1304" s="49"/>
      <c r="N1304" s="49"/>
      <c r="O1304" s="12"/>
      <c r="P1304" s="12"/>
      <c r="Q1304" s="12"/>
      <c r="R1304" s="12"/>
      <c r="S1304" s="12"/>
      <c r="T1304" s="12"/>
    </row>
    <row r="1305" spans="1:20" s="1" customFormat="1" x14ac:dyDescent="0.4">
      <c r="A1305" s="12"/>
      <c r="B1305" s="12"/>
      <c r="C1305" s="42"/>
      <c r="D1305" s="12"/>
      <c r="E1305" s="12"/>
      <c r="F1305" s="12"/>
      <c r="G1305" s="12"/>
      <c r="H1305" s="12"/>
      <c r="I1305" s="12"/>
      <c r="J1305" s="12"/>
      <c r="K1305" s="12"/>
      <c r="L1305" s="12"/>
      <c r="M1305" s="49"/>
      <c r="N1305" s="49"/>
      <c r="O1305" s="12"/>
      <c r="P1305" s="12"/>
      <c r="Q1305" s="12"/>
      <c r="R1305" s="12"/>
      <c r="S1305" s="12"/>
      <c r="T1305" s="12"/>
    </row>
    <row r="1306" spans="1:20" s="1" customFormat="1" x14ac:dyDescent="0.4">
      <c r="A1306" s="12"/>
      <c r="B1306" s="12"/>
      <c r="C1306" s="42"/>
      <c r="D1306" s="12"/>
      <c r="E1306" s="12"/>
      <c r="F1306" s="12"/>
      <c r="G1306" s="12"/>
      <c r="H1306" s="12"/>
      <c r="I1306" s="12"/>
      <c r="J1306" s="12"/>
      <c r="K1306" s="12"/>
      <c r="L1306" s="12"/>
      <c r="M1306" s="49"/>
      <c r="N1306" s="49"/>
      <c r="O1306" s="12"/>
      <c r="P1306" s="12"/>
      <c r="Q1306" s="12"/>
      <c r="R1306" s="12"/>
      <c r="S1306" s="12"/>
      <c r="T1306" s="12"/>
    </row>
    <row r="1307" spans="1:20" s="1" customFormat="1" x14ac:dyDescent="0.4">
      <c r="A1307" s="12"/>
      <c r="B1307" s="12"/>
      <c r="C1307" s="42"/>
      <c r="D1307" s="12"/>
      <c r="E1307" s="12"/>
      <c r="F1307" s="12"/>
      <c r="G1307" s="12"/>
      <c r="H1307" s="12"/>
      <c r="I1307" s="12"/>
      <c r="J1307" s="12"/>
      <c r="K1307" s="12"/>
      <c r="L1307" s="12"/>
      <c r="M1307" s="49"/>
      <c r="N1307" s="49"/>
      <c r="O1307" s="12"/>
      <c r="P1307" s="12"/>
      <c r="Q1307" s="12"/>
      <c r="R1307" s="12"/>
      <c r="S1307" s="12"/>
      <c r="T1307" s="12"/>
    </row>
    <row r="1308" spans="1:20" s="1" customFormat="1" x14ac:dyDescent="0.4">
      <c r="A1308" s="12"/>
      <c r="B1308" s="12"/>
      <c r="C1308" s="42"/>
      <c r="D1308" s="12"/>
      <c r="E1308" s="12"/>
      <c r="F1308" s="12"/>
      <c r="G1308" s="12"/>
      <c r="H1308" s="12"/>
      <c r="I1308" s="12"/>
      <c r="J1308" s="12"/>
      <c r="K1308" s="12"/>
      <c r="L1308" s="12"/>
      <c r="M1308" s="49"/>
      <c r="N1308" s="49"/>
      <c r="O1308" s="12"/>
      <c r="P1308" s="12"/>
      <c r="Q1308" s="12"/>
      <c r="R1308" s="12"/>
      <c r="S1308" s="12"/>
      <c r="T1308" s="12"/>
    </row>
    <row r="1309" spans="1:20" s="1" customFormat="1" x14ac:dyDescent="0.4">
      <c r="A1309" s="12"/>
      <c r="B1309" s="12"/>
      <c r="C1309" s="42"/>
      <c r="D1309" s="12"/>
      <c r="E1309" s="12"/>
      <c r="F1309" s="12"/>
      <c r="G1309" s="12"/>
      <c r="H1309" s="12"/>
      <c r="I1309" s="12"/>
      <c r="J1309" s="12"/>
      <c r="K1309" s="12"/>
      <c r="L1309" s="12"/>
      <c r="M1309" s="49"/>
      <c r="N1309" s="49"/>
      <c r="O1309" s="12"/>
      <c r="P1309" s="12"/>
      <c r="Q1309" s="12"/>
      <c r="R1309" s="12"/>
      <c r="S1309" s="12"/>
      <c r="T1309" s="12"/>
    </row>
    <row r="1310" spans="1:20" s="1" customFormat="1" x14ac:dyDescent="0.4">
      <c r="A1310" s="12"/>
      <c r="B1310" s="12"/>
      <c r="C1310" s="42"/>
      <c r="D1310" s="12"/>
      <c r="E1310" s="12"/>
      <c r="F1310" s="12"/>
      <c r="G1310" s="12"/>
      <c r="H1310" s="12"/>
      <c r="I1310" s="12"/>
      <c r="J1310" s="12"/>
      <c r="K1310" s="12"/>
      <c r="L1310" s="12"/>
      <c r="M1310" s="49"/>
      <c r="N1310" s="49"/>
      <c r="O1310" s="12"/>
      <c r="P1310" s="12"/>
      <c r="Q1310" s="12"/>
      <c r="R1310" s="12"/>
      <c r="S1310" s="12"/>
      <c r="T1310" s="12"/>
    </row>
    <row r="1311" spans="1:20" s="1" customFormat="1" x14ac:dyDescent="0.4">
      <c r="A1311" s="12"/>
      <c r="B1311" s="12"/>
      <c r="C1311" s="42"/>
      <c r="D1311" s="12"/>
      <c r="E1311" s="12"/>
      <c r="F1311" s="12"/>
      <c r="G1311" s="12"/>
      <c r="H1311" s="12"/>
      <c r="I1311" s="12"/>
      <c r="J1311" s="12"/>
      <c r="K1311" s="12"/>
      <c r="L1311" s="12"/>
      <c r="M1311" s="49"/>
      <c r="N1311" s="49"/>
      <c r="O1311" s="12"/>
      <c r="P1311" s="12"/>
      <c r="Q1311" s="12"/>
      <c r="R1311" s="12"/>
      <c r="S1311" s="12"/>
      <c r="T1311" s="12"/>
    </row>
    <row r="1312" spans="1:20" s="1" customFormat="1" x14ac:dyDescent="0.4">
      <c r="A1312" s="12"/>
      <c r="B1312" s="12"/>
      <c r="C1312" s="42"/>
      <c r="D1312" s="12"/>
      <c r="E1312" s="12"/>
      <c r="F1312" s="12"/>
      <c r="G1312" s="12"/>
      <c r="H1312" s="12"/>
      <c r="I1312" s="12"/>
      <c r="J1312" s="12"/>
      <c r="K1312" s="12"/>
      <c r="L1312" s="12"/>
      <c r="M1312" s="49"/>
      <c r="N1312" s="49"/>
      <c r="O1312" s="12"/>
      <c r="P1312" s="12"/>
      <c r="Q1312" s="12"/>
      <c r="R1312" s="12"/>
      <c r="S1312" s="12"/>
      <c r="T1312" s="12"/>
    </row>
    <row r="1313" spans="1:20" s="1" customFormat="1" x14ac:dyDescent="0.4">
      <c r="A1313" s="12"/>
      <c r="B1313" s="12"/>
      <c r="C1313" s="42"/>
      <c r="D1313" s="12"/>
      <c r="E1313" s="12"/>
      <c r="F1313" s="12"/>
      <c r="G1313" s="12"/>
      <c r="H1313" s="12"/>
      <c r="I1313" s="12"/>
      <c r="J1313" s="12"/>
      <c r="K1313" s="12"/>
      <c r="L1313" s="12"/>
      <c r="M1313" s="49"/>
      <c r="N1313" s="49"/>
      <c r="O1313" s="12"/>
      <c r="P1313" s="12"/>
      <c r="Q1313" s="12"/>
      <c r="R1313" s="12"/>
      <c r="S1313" s="12"/>
      <c r="T1313" s="12"/>
    </row>
    <row r="1314" spans="1:20" s="1" customFormat="1" x14ac:dyDescent="0.4">
      <c r="A1314" s="12"/>
      <c r="B1314" s="12"/>
      <c r="C1314" s="42"/>
      <c r="D1314" s="12"/>
      <c r="E1314" s="12"/>
      <c r="F1314" s="12"/>
      <c r="G1314" s="12"/>
      <c r="H1314" s="12"/>
      <c r="I1314" s="12"/>
      <c r="J1314" s="12"/>
      <c r="K1314" s="12"/>
      <c r="L1314" s="12"/>
      <c r="M1314" s="49"/>
      <c r="N1314" s="49"/>
      <c r="O1314" s="12"/>
      <c r="P1314" s="12"/>
      <c r="Q1314" s="12"/>
      <c r="R1314" s="12"/>
      <c r="S1314" s="12"/>
      <c r="T1314" s="12"/>
    </row>
    <row r="1315" spans="1:20" s="1" customFormat="1" x14ac:dyDescent="0.4">
      <c r="A1315" s="12"/>
      <c r="B1315" s="12"/>
      <c r="C1315" s="42"/>
      <c r="D1315" s="12"/>
      <c r="E1315" s="12"/>
      <c r="F1315" s="12"/>
      <c r="G1315" s="12"/>
      <c r="H1315" s="12"/>
      <c r="I1315" s="12"/>
      <c r="J1315" s="12"/>
      <c r="K1315" s="12"/>
      <c r="L1315" s="12"/>
      <c r="M1315" s="49"/>
      <c r="N1315" s="49"/>
      <c r="O1315" s="12"/>
      <c r="P1315" s="12"/>
      <c r="Q1315" s="12"/>
      <c r="R1315" s="12"/>
      <c r="S1315" s="12"/>
      <c r="T1315" s="12"/>
    </row>
    <row r="1316" spans="1:20" s="1" customFormat="1" x14ac:dyDescent="0.4">
      <c r="A1316" s="12"/>
      <c r="B1316" s="12"/>
      <c r="C1316" s="42"/>
      <c r="D1316" s="12"/>
      <c r="E1316" s="12"/>
      <c r="F1316" s="12"/>
      <c r="G1316" s="12"/>
      <c r="H1316" s="12"/>
      <c r="I1316" s="12"/>
      <c r="J1316" s="12"/>
      <c r="K1316" s="12"/>
      <c r="L1316" s="12"/>
      <c r="M1316" s="49"/>
      <c r="N1316" s="49"/>
      <c r="O1316" s="12"/>
      <c r="P1316" s="12"/>
      <c r="Q1316" s="12"/>
      <c r="R1316" s="12"/>
      <c r="S1316" s="12"/>
      <c r="T1316" s="12"/>
    </row>
    <row r="1317" spans="1:20" s="1" customFormat="1" x14ac:dyDescent="0.4">
      <c r="A1317" s="12"/>
      <c r="B1317" s="12"/>
      <c r="C1317" s="42"/>
      <c r="D1317" s="12"/>
      <c r="E1317" s="12"/>
      <c r="F1317" s="12"/>
      <c r="G1317" s="12"/>
      <c r="H1317" s="12"/>
      <c r="I1317" s="12"/>
      <c r="J1317" s="12"/>
      <c r="K1317" s="12"/>
      <c r="L1317" s="12"/>
      <c r="M1317" s="49"/>
      <c r="N1317" s="49"/>
      <c r="O1317" s="12"/>
      <c r="P1317" s="12"/>
      <c r="Q1317" s="12"/>
      <c r="R1317" s="12"/>
      <c r="S1317" s="12"/>
      <c r="T1317" s="12"/>
    </row>
    <row r="1318" spans="1:20" s="1" customFormat="1" x14ac:dyDescent="0.4">
      <c r="A1318" s="12"/>
      <c r="B1318" s="12"/>
      <c r="C1318" s="42"/>
      <c r="D1318" s="12"/>
      <c r="E1318" s="12"/>
      <c r="F1318" s="12"/>
      <c r="G1318" s="12"/>
      <c r="H1318" s="12"/>
      <c r="I1318" s="12"/>
      <c r="J1318" s="12"/>
      <c r="K1318" s="12"/>
      <c r="L1318" s="12"/>
      <c r="M1318" s="49"/>
      <c r="N1318" s="49"/>
      <c r="O1318" s="12"/>
      <c r="P1318" s="12"/>
      <c r="Q1318" s="12"/>
      <c r="R1318" s="12"/>
      <c r="S1318" s="12"/>
      <c r="T1318" s="12"/>
    </row>
    <row r="1319" spans="1:20" s="1" customFormat="1" x14ac:dyDescent="0.4">
      <c r="A1319" s="12"/>
      <c r="B1319" s="12"/>
      <c r="C1319" s="42"/>
      <c r="D1319" s="12"/>
      <c r="E1319" s="12"/>
      <c r="F1319" s="12"/>
      <c r="G1319" s="12"/>
      <c r="H1319" s="12"/>
      <c r="I1319" s="12"/>
      <c r="J1319" s="12"/>
      <c r="K1319" s="12"/>
      <c r="L1319" s="12"/>
      <c r="M1319" s="49"/>
      <c r="N1319" s="49"/>
      <c r="O1319" s="12"/>
      <c r="P1319" s="12"/>
      <c r="Q1319" s="12"/>
      <c r="R1319" s="12"/>
      <c r="S1319" s="12"/>
      <c r="T1319" s="12"/>
    </row>
    <row r="1320" spans="1:20" s="1" customFormat="1" x14ac:dyDescent="0.4">
      <c r="A1320" s="12"/>
      <c r="B1320" s="12"/>
      <c r="C1320" s="42"/>
      <c r="D1320" s="12"/>
      <c r="E1320" s="12"/>
      <c r="F1320" s="12"/>
      <c r="G1320" s="12"/>
      <c r="H1320" s="12"/>
      <c r="I1320" s="12"/>
      <c r="J1320" s="12"/>
      <c r="K1320" s="12"/>
      <c r="L1320" s="12"/>
      <c r="M1320" s="49"/>
      <c r="N1320" s="49"/>
      <c r="O1320" s="12"/>
      <c r="P1320" s="12"/>
      <c r="Q1320" s="12"/>
      <c r="R1320" s="12"/>
      <c r="S1320" s="12"/>
      <c r="T1320" s="12"/>
    </row>
    <row r="1321" spans="1:20" s="1" customFormat="1" x14ac:dyDescent="0.4">
      <c r="A1321" s="12"/>
      <c r="B1321" s="12"/>
      <c r="C1321" s="42"/>
      <c r="D1321" s="12"/>
      <c r="E1321" s="12"/>
      <c r="F1321" s="12"/>
      <c r="G1321" s="12"/>
      <c r="H1321" s="12"/>
      <c r="I1321" s="12"/>
      <c r="J1321" s="12"/>
      <c r="K1321" s="12"/>
      <c r="L1321" s="12"/>
      <c r="M1321" s="49"/>
      <c r="N1321" s="49"/>
      <c r="O1321" s="12"/>
      <c r="P1321" s="12"/>
      <c r="Q1321" s="12"/>
      <c r="R1321" s="12"/>
      <c r="S1321" s="12"/>
      <c r="T1321" s="12"/>
    </row>
    <row r="1322" spans="1:20" s="1" customFormat="1" x14ac:dyDescent="0.4">
      <c r="A1322" s="12"/>
      <c r="B1322" s="12"/>
      <c r="C1322" s="42"/>
      <c r="D1322" s="12"/>
      <c r="E1322" s="12"/>
      <c r="F1322" s="12"/>
      <c r="G1322" s="12"/>
      <c r="H1322" s="12"/>
      <c r="I1322" s="12"/>
      <c r="J1322" s="12"/>
      <c r="K1322" s="12"/>
      <c r="L1322" s="12"/>
      <c r="M1322" s="49"/>
      <c r="N1322" s="49"/>
      <c r="O1322" s="12"/>
      <c r="P1322" s="12"/>
      <c r="Q1322" s="12"/>
      <c r="R1322" s="12"/>
      <c r="S1322" s="12"/>
      <c r="T1322" s="12"/>
    </row>
    <row r="1323" spans="1:20" s="1" customFormat="1" x14ac:dyDescent="0.4">
      <c r="A1323" s="12"/>
      <c r="B1323" s="12"/>
      <c r="C1323" s="42"/>
      <c r="D1323" s="12"/>
      <c r="E1323" s="12"/>
      <c r="F1323" s="12"/>
      <c r="G1323" s="12"/>
      <c r="H1323" s="12"/>
      <c r="I1323" s="12"/>
      <c r="J1323" s="12"/>
      <c r="K1323" s="12"/>
      <c r="L1323" s="12"/>
      <c r="M1323" s="49"/>
      <c r="N1323" s="49"/>
      <c r="O1323" s="12"/>
      <c r="P1323" s="12"/>
      <c r="Q1323" s="12"/>
      <c r="R1323" s="12"/>
      <c r="S1323" s="12"/>
      <c r="T1323" s="12"/>
    </row>
    <row r="1324" spans="1:20" s="1" customFormat="1" x14ac:dyDescent="0.4">
      <c r="A1324" s="12"/>
      <c r="B1324" s="12"/>
      <c r="C1324" s="42"/>
      <c r="D1324" s="12"/>
      <c r="E1324" s="12"/>
      <c r="F1324" s="12"/>
      <c r="G1324" s="12"/>
      <c r="H1324" s="12"/>
      <c r="I1324" s="12"/>
      <c r="J1324" s="12"/>
      <c r="K1324" s="12"/>
      <c r="L1324" s="12"/>
      <c r="M1324" s="49"/>
      <c r="N1324" s="49"/>
      <c r="O1324" s="12"/>
      <c r="P1324" s="12"/>
      <c r="Q1324" s="12"/>
      <c r="R1324" s="12"/>
      <c r="S1324" s="12"/>
      <c r="T1324" s="12"/>
    </row>
    <row r="1325" spans="1:20" s="1" customFormat="1" x14ac:dyDescent="0.4">
      <c r="A1325" s="12"/>
      <c r="B1325" s="12"/>
      <c r="C1325" s="42"/>
      <c r="D1325" s="12"/>
      <c r="E1325" s="12"/>
      <c r="F1325" s="12"/>
      <c r="G1325" s="12"/>
      <c r="H1325" s="12"/>
      <c r="I1325" s="12"/>
      <c r="J1325" s="12"/>
      <c r="K1325" s="12"/>
      <c r="L1325" s="12"/>
      <c r="M1325" s="49"/>
      <c r="N1325" s="49"/>
      <c r="O1325" s="12"/>
      <c r="P1325" s="12"/>
      <c r="Q1325" s="12"/>
      <c r="R1325" s="12"/>
      <c r="S1325" s="12"/>
      <c r="T1325" s="12"/>
    </row>
    <row r="1326" spans="1:20" s="1" customFormat="1" x14ac:dyDescent="0.4">
      <c r="A1326" s="12"/>
      <c r="B1326" s="12"/>
      <c r="C1326" s="42"/>
      <c r="D1326" s="12"/>
      <c r="E1326" s="12"/>
      <c r="F1326" s="12"/>
      <c r="G1326" s="12"/>
      <c r="H1326" s="12"/>
      <c r="I1326" s="12"/>
      <c r="J1326" s="12"/>
      <c r="K1326" s="12"/>
      <c r="L1326" s="12"/>
      <c r="M1326" s="49"/>
      <c r="N1326" s="49"/>
      <c r="O1326" s="12"/>
      <c r="P1326" s="12"/>
      <c r="Q1326" s="12"/>
      <c r="R1326" s="12"/>
      <c r="S1326" s="12"/>
      <c r="T1326" s="12"/>
    </row>
    <row r="1327" spans="1:20" s="1" customFormat="1" x14ac:dyDescent="0.4">
      <c r="A1327" s="12"/>
      <c r="B1327" s="12"/>
      <c r="C1327" s="42"/>
      <c r="D1327" s="12"/>
      <c r="E1327" s="12"/>
      <c r="F1327" s="12"/>
      <c r="G1327" s="12"/>
      <c r="H1327" s="12"/>
      <c r="I1327" s="12"/>
      <c r="J1327" s="12"/>
      <c r="K1327" s="12"/>
      <c r="L1327" s="12"/>
      <c r="M1327" s="49"/>
      <c r="N1327" s="49"/>
      <c r="O1327" s="12"/>
      <c r="P1327" s="12"/>
      <c r="Q1327" s="12"/>
      <c r="R1327" s="12"/>
      <c r="S1327" s="12"/>
      <c r="T1327" s="12"/>
    </row>
    <row r="1328" spans="1:20" s="1" customFormat="1" x14ac:dyDescent="0.4">
      <c r="A1328" s="12"/>
      <c r="B1328" s="12"/>
      <c r="C1328" s="42"/>
      <c r="D1328" s="12"/>
      <c r="E1328" s="12"/>
      <c r="F1328" s="12"/>
      <c r="G1328" s="12"/>
      <c r="H1328" s="12"/>
      <c r="I1328" s="12"/>
      <c r="J1328" s="12"/>
      <c r="K1328" s="12"/>
      <c r="L1328" s="12"/>
      <c r="M1328" s="49"/>
      <c r="N1328" s="49"/>
      <c r="O1328" s="12"/>
      <c r="P1328" s="12"/>
      <c r="Q1328" s="12"/>
      <c r="R1328" s="12"/>
      <c r="S1328" s="12"/>
      <c r="T1328" s="12"/>
    </row>
    <row r="1329" spans="1:20" s="1" customFormat="1" x14ac:dyDescent="0.4">
      <c r="A1329" s="12"/>
      <c r="B1329" s="12"/>
      <c r="C1329" s="42"/>
      <c r="D1329" s="12"/>
      <c r="E1329" s="12"/>
      <c r="F1329" s="12"/>
      <c r="G1329" s="12"/>
      <c r="H1329" s="12"/>
      <c r="I1329" s="12"/>
      <c r="J1329" s="12"/>
      <c r="K1329" s="12"/>
      <c r="L1329" s="12"/>
      <c r="M1329" s="49"/>
      <c r="N1329" s="49"/>
      <c r="O1329" s="12"/>
      <c r="P1329" s="12"/>
      <c r="Q1329" s="12"/>
      <c r="R1329" s="12"/>
      <c r="S1329" s="12"/>
      <c r="T1329" s="12"/>
    </row>
    <row r="1330" spans="1:20" s="1" customFormat="1" x14ac:dyDescent="0.4">
      <c r="A1330" s="12"/>
      <c r="B1330" s="12"/>
      <c r="C1330" s="42"/>
      <c r="D1330" s="12"/>
      <c r="E1330" s="12"/>
      <c r="F1330" s="12"/>
      <c r="G1330" s="12"/>
      <c r="H1330" s="12"/>
      <c r="I1330" s="12"/>
      <c r="J1330" s="12"/>
      <c r="K1330" s="12"/>
      <c r="L1330" s="12"/>
      <c r="M1330" s="49"/>
      <c r="N1330" s="49"/>
      <c r="O1330" s="12"/>
      <c r="P1330" s="12"/>
      <c r="Q1330" s="12"/>
      <c r="R1330" s="12"/>
      <c r="S1330" s="12"/>
      <c r="T1330" s="12"/>
    </row>
    <row r="1331" spans="1:20" s="1" customFormat="1" x14ac:dyDescent="0.4">
      <c r="A1331" s="12"/>
      <c r="B1331" s="12"/>
      <c r="C1331" s="42"/>
      <c r="D1331" s="12"/>
      <c r="E1331" s="12"/>
      <c r="F1331" s="12"/>
      <c r="G1331" s="12"/>
      <c r="H1331" s="12"/>
      <c r="I1331" s="12"/>
      <c r="J1331" s="12"/>
      <c r="K1331" s="12"/>
      <c r="L1331" s="12"/>
      <c r="M1331" s="49"/>
      <c r="N1331" s="49"/>
      <c r="O1331" s="12"/>
      <c r="P1331" s="12"/>
      <c r="Q1331" s="12"/>
      <c r="R1331" s="12"/>
      <c r="S1331" s="12"/>
      <c r="T1331" s="12"/>
    </row>
    <row r="1332" spans="1:20" s="1" customFormat="1" x14ac:dyDescent="0.4">
      <c r="A1332" s="12"/>
      <c r="B1332" s="12"/>
      <c r="C1332" s="42"/>
      <c r="D1332" s="12"/>
      <c r="E1332" s="12"/>
      <c r="F1332" s="12"/>
      <c r="G1332" s="12"/>
      <c r="H1332" s="12"/>
      <c r="I1332" s="12"/>
      <c r="J1332" s="12"/>
      <c r="K1332" s="12"/>
      <c r="L1332" s="12"/>
      <c r="M1332" s="49"/>
      <c r="N1332" s="49"/>
      <c r="O1332" s="12"/>
      <c r="P1332" s="12"/>
      <c r="Q1332" s="12"/>
      <c r="R1332" s="12"/>
      <c r="S1332" s="12"/>
      <c r="T1332" s="12"/>
    </row>
    <row r="1333" spans="1:20" s="1" customFormat="1" x14ac:dyDescent="0.4">
      <c r="A1333" s="12"/>
      <c r="B1333" s="12"/>
      <c r="C1333" s="42"/>
      <c r="D1333" s="12"/>
      <c r="E1333" s="12"/>
      <c r="F1333" s="12"/>
      <c r="G1333" s="12"/>
      <c r="H1333" s="12"/>
      <c r="I1333" s="12"/>
      <c r="J1333" s="12"/>
      <c r="K1333" s="12"/>
      <c r="L1333" s="12"/>
      <c r="M1333" s="49"/>
      <c r="N1333" s="49"/>
      <c r="O1333" s="12"/>
      <c r="P1333" s="12"/>
      <c r="Q1333" s="12"/>
      <c r="R1333" s="12"/>
      <c r="S1333" s="12"/>
      <c r="T1333" s="12"/>
    </row>
    <row r="1334" spans="1:20" s="1" customFormat="1" x14ac:dyDescent="0.4">
      <c r="A1334" s="12"/>
      <c r="B1334" s="12"/>
      <c r="C1334" s="42"/>
      <c r="D1334" s="12"/>
      <c r="E1334" s="12"/>
      <c r="F1334" s="12"/>
      <c r="G1334" s="12"/>
      <c r="H1334" s="12"/>
      <c r="I1334" s="12"/>
      <c r="J1334" s="12"/>
      <c r="K1334" s="12"/>
      <c r="L1334" s="12"/>
      <c r="M1334" s="49"/>
      <c r="N1334" s="49"/>
      <c r="O1334" s="12"/>
      <c r="P1334" s="12"/>
      <c r="Q1334" s="12"/>
      <c r="R1334" s="12"/>
      <c r="S1334" s="12"/>
      <c r="T1334" s="12"/>
    </row>
    <row r="1335" spans="1:20" s="1" customFormat="1" x14ac:dyDescent="0.4">
      <c r="A1335" s="12"/>
      <c r="B1335" s="12"/>
      <c r="C1335" s="42"/>
      <c r="D1335" s="12"/>
      <c r="E1335" s="12"/>
      <c r="F1335" s="12"/>
      <c r="G1335" s="12"/>
      <c r="H1335" s="12"/>
      <c r="I1335" s="12"/>
      <c r="J1335" s="12"/>
      <c r="K1335" s="12"/>
      <c r="L1335" s="12"/>
      <c r="M1335" s="49"/>
      <c r="N1335" s="49"/>
      <c r="O1335" s="12"/>
      <c r="P1335" s="12"/>
      <c r="Q1335" s="12"/>
      <c r="R1335" s="12"/>
      <c r="S1335" s="12"/>
      <c r="T1335" s="12"/>
    </row>
    <row r="1336" spans="1:20" s="1" customFormat="1" x14ac:dyDescent="0.4">
      <c r="A1336" s="12"/>
      <c r="B1336" s="12"/>
      <c r="C1336" s="42"/>
      <c r="D1336" s="12"/>
      <c r="E1336" s="12"/>
      <c r="F1336" s="12"/>
      <c r="G1336" s="12"/>
      <c r="H1336" s="12"/>
      <c r="I1336" s="12"/>
      <c r="J1336" s="12"/>
      <c r="K1336" s="12"/>
      <c r="L1336" s="12"/>
      <c r="M1336" s="49"/>
      <c r="N1336" s="49"/>
      <c r="O1336" s="12"/>
      <c r="P1336" s="12"/>
      <c r="Q1336" s="12"/>
      <c r="R1336" s="12"/>
      <c r="S1336" s="12"/>
      <c r="T1336" s="12"/>
    </row>
    <row r="1337" spans="1:20" s="1" customFormat="1" x14ac:dyDescent="0.4">
      <c r="A1337" s="12"/>
      <c r="B1337" s="12"/>
      <c r="C1337" s="42"/>
      <c r="D1337" s="12"/>
      <c r="E1337" s="12"/>
      <c r="F1337" s="12"/>
      <c r="G1337" s="12"/>
      <c r="H1337" s="12"/>
      <c r="I1337" s="12"/>
      <c r="J1337" s="12"/>
      <c r="K1337" s="12"/>
      <c r="L1337" s="12"/>
      <c r="M1337" s="49"/>
      <c r="N1337" s="49"/>
      <c r="O1337" s="12"/>
      <c r="P1337" s="12"/>
      <c r="Q1337" s="12"/>
      <c r="R1337" s="12"/>
      <c r="S1337" s="12"/>
      <c r="T1337" s="12"/>
    </row>
    <row r="1338" spans="1:20" s="1" customFormat="1" x14ac:dyDescent="0.4">
      <c r="A1338" s="12"/>
      <c r="B1338" s="12"/>
      <c r="C1338" s="42"/>
      <c r="D1338" s="12"/>
      <c r="E1338" s="12"/>
      <c r="F1338" s="12"/>
      <c r="G1338" s="12"/>
      <c r="H1338" s="12"/>
      <c r="I1338" s="12"/>
      <c r="J1338" s="12"/>
      <c r="K1338" s="12"/>
      <c r="L1338" s="12"/>
      <c r="M1338" s="49"/>
      <c r="N1338" s="49"/>
      <c r="O1338" s="12"/>
      <c r="P1338" s="12"/>
      <c r="Q1338" s="12"/>
      <c r="R1338" s="12"/>
      <c r="S1338" s="12"/>
      <c r="T1338" s="12"/>
    </row>
    <row r="1339" spans="1:20" s="1" customFormat="1" x14ac:dyDescent="0.4">
      <c r="A1339" s="12"/>
      <c r="B1339" s="12"/>
      <c r="C1339" s="42"/>
      <c r="D1339" s="12"/>
      <c r="E1339" s="12"/>
      <c r="F1339" s="12"/>
      <c r="G1339" s="12"/>
      <c r="H1339" s="12"/>
      <c r="I1339" s="12"/>
      <c r="J1339" s="12"/>
      <c r="K1339" s="12"/>
      <c r="L1339" s="12"/>
      <c r="M1339" s="49"/>
      <c r="N1339" s="49"/>
      <c r="O1339" s="12"/>
      <c r="P1339" s="12"/>
      <c r="Q1339" s="12"/>
      <c r="R1339" s="12"/>
      <c r="S1339" s="12"/>
      <c r="T1339" s="12"/>
    </row>
    <row r="1340" spans="1:20" s="1" customFormat="1" x14ac:dyDescent="0.4">
      <c r="A1340" s="12"/>
      <c r="B1340" s="12"/>
      <c r="C1340" s="42"/>
      <c r="D1340" s="12"/>
      <c r="E1340" s="12"/>
      <c r="F1340" s="12"/>
      <c r="G1340" s="12"/>
      <c r="H1340" s="12"/>
      <c r="I1340" s="12"/>
      <c r="J1340" s="12"/>
      <c r="K1340" s="12"/>
      <c r="L1340" s="12"/>
      <c r="M1340" s="49"/>
      <c r="N1340" s="49"/>
      <c r="O1340" s="12"/>
      <c r="P1340" s="12"/>
      <c r="Q1340" s="12"/>
      <c r="R1340" s="12"/>
      <c r="S1340" s="12"/>
      <c r="T1340" s="12"/>
    </row>
    <row r="1341" spans="1:20" s="1" customFormat="1" x14ac:dyDescent="0.4">
      <c r="A1341" s="12"/>
      <c r="B1341" s="12"/>
      <c r="C1341" s="42"/>
      <c r="D1341" s="12"/>
      <c r="E1341" s="12"/>
      <c r="F1341" s="12"/>
      <c r="G1341" s="12"/>
      <c r="H1341" s="12"/>
      <c r="I1341" s="12"/>
      <c r="J1341" s="12"/>
      <c r="K1341" s="12"/>
      <c r="L1341" s="12"/>
      <c r="M1341" s="49"/>
      <c r="N1341" s="49"/>
      <c r="O1341" s="12"/>
      <c r="P1341" s="12"/>
      <c r="Q1341" s="12"/>
      <c r="R1341" s="12"/>
      <c r="S1341" s="12"/>
      <c r="T1341" s="12"/>
    </row>
    <row r="1342" spans="1:20" s="1" customFormat="1" x14ac:dyDescent="0.4">
      <c r="A1342" s="12"/>
      <c r="B1342" s="12"/>
      <c r="C1342" s="42"/>
      <c r="D1342" s="12"/>
      <c r="E1342" s="12"/>
      <c r="F1342" s="12"/>
      <c r="G1342" s="12"/>
      <c r="H1342" s="12"/>
      <c r="I1342" s="12"/>
      <c r="J1342" s="12"/>
      <c r="K1342" s="12"/>
      <c r="L1342" s="12"/>
      <c r="M1342" s="49"/>
      <c r="N1342" s="49"/>
      <c r="O1342" s="12"/>
      <c r="P1342" s="12"/>
      <c r="Q1342" s="12"/>
      <c r="R1342" s="12"/>
      <c r="S1342" s="12"/>
      <c r="T1342" s="12"/>
    </row>
    <row r="1343" spans="1:20" s="1" customFormat="1" x14ac:dyDescent="0.4">
      <c r="A1343" s="12"/>
      <c r="B1343" s="12"/>
      <c r="C1343" s="42"/>
      <c r="D1343" s="12"/>
      <c r="E1343" s="12"/>
      <c r="F1343" s="12"/>
      <c r="G1343" s="12"/>
      <c r="H1343" s="12"/>
      <c r="I1343" s="12"/>
      <c r="J1343" s="12"/>
      <c r="K1343" s="12"/>
      <c r="L1343" s="12"/>
      <c r="M1343" s="49"/>
      <c r="N1343" s="49"/>
      <c r="O1343" s="12"/>
      <c r="P1343" s="12"/>
      <c r="Q1343" s="12"/>
      <c r="R1343" s="12"/>
      <c r="S1343" s="12"/>
      <c r="T1343" s="12"/>
    </row>
    <row r="1344" spans="1:20" s="1" customFormat="1" x14ac:dyDescent="0.4">
      <c r="A1344" s="12"/>
      <c r="B1344" s="12"/>
      <c r="C1344" s="42"/>
      <c r="D1344" s="12"/>
      <c r="E1344" s="12"/>
      <c r="F1344" s="12"/>
      <c r="G1344" s="12"/>
      <c r="H1344" s="12"/>
      <c r="I1344" s="12"/>
      <c r="J1344" s="12"/>
      <c r="K1344" s="12"/>
      <c r="L1344" s="12"/>
      <c r="M1344" s="49"/>
      <c r="N1344" s="49"/>
      <c r="O1344" s="12"/>
      <c r="P1344" s="12"/>
      <c r="Q1344" s="12"/>
      <c r="R1344" s="12"/>
      <c r="S1344" s="12"/>
      <c r="T1344" s="12"/>
    </row>
    <row r="1345" spans="1:20" s="1" customFormat="1" x14ac:dyDescent="0.4">
      <c r="A1345" s="12"/>
      <c r="B1345" s="12"/>
      <c r="C1345" s="42"/>
      <c r="D1345" s="12"/>
      <c r="E1345" s="12"/>
      <c r="F1345" s="12"/>
      <c r="G1345" s="12"/>
      <c r="H1345" s="12"/>
      <c r="I1345" s="12"/>
      <c r="J1345" s="12"/>
      <c r="K1345" s="12"/>
      <c r="L1345" s="12"/>
      <c r="M1345" s="49"/>
      <c r="N1345" s="49"/>
      <c r="O1345" s="12"/>
      <c r="P1345" s="12"/>
      <c r="Q1345" s="12"/>
      <c r="R1345" s="12"/>
      <c r="S1345" s="12"/>
      <c r="T1345" s="12"/>
    </row>
    <row r="1346" spans="1:20" s="1" customFormat="1" x14ac:dyDescent="0.4">
      <c r="A1346" s="12"/>
      <c r="B1346" s="12"/>
      <c r="C1346" s="42"/>
      <c r="D1346" s="12"/>
      <c r="E1346" s="12"/>
      <c r="F1346" s="12"/>
      <c r="G1346" s="12"/>
      <c r="H1346" s="12"/>
      <c r="I1346" s="12"/>
      <c r="J1346" s="12"/>
      <c r="K1346" s="12"/>
      <c r="L1346" s="12"/>
      <c r="M1346" s="49"/>
      <c r="N1346" s="49"/>
      <c r="O1346" s="12"/>
      <c r="P1346" s="12"/>
      <c r="Q1346" s="12"/>
      <c r="R1346" s="12"/>
      <c r="S1346" s="12"/>
      <c r="T1346" s="12"/>
    </row>
    <row r="1347" spans="1:20" s="1" customFormat="1" x14ac:dyDescent="0.4">
      <c r="A1347" s="12"/>
      <c r="B1347" s="12"/>
      <c r="C1347" s="42"/>
      <c r="D1347" s="12"/>
      <c r="E1347" s="12"/>
      <c r="F1347" s="12"/>
      <c r="G1347" s="12"/>
      <c r="H1347" s="12"/>
      <c r="I1347" s="12"/>
      <c r="J1347" s="12"/>
      <c r="K1347" s="12"/>
      <c r="L1347" s="12"/>
      <c r="M1347" s="49"/>
      <c r="N1347" s="49"/>
      <c r="O1347" s="12"/>
      <c r="P1347" s="12"/>
      <c r="Q1347" s="12"/>
      <c r="R1347" s="12"/>
      <c r="S1347" s="12"/>
      <c r="T1347" s="12"/>
    </row>
    <row r="1348" spans="1:20" s="1" customFormat="1" x14ac:dyDescent="0.4">
      <c r="A1348" s="12"/>
      <c r="B1348" s="12"/>
      <c r="C1348" s="42"/>
      <c r="D1348" s="12"/>
      <c r="E1348" s="12"/>
      <c r="F1348" s="12"/>
      <c r="G1348" s="12"/>
      <c r="H1348" s="12"/>
      <c r="I1348" s="12"/>
      <c r="J1348" s="12"/>
      <c r="K1348" s="12"/>
      <c r="L1348" s="12"/>
      <c r="M1348" s="49"/>
      <c r="N1348" s="49"/>
      <c r="O1348" s="12"/>
      <c r="P1348" s="12"/>
      <c r="Q1348" s="12"/>
      <c r="R1348" s="12"/>
      <c r="S1348" s="12"/>
      <c r="T1348" s="12"/>
    </row>
    <row r="1349" spans="1:20" s="1" customFormat="1" x14ac:dyDescent="0.4">
      <c r="A1349" s="12"/>
      <c r="B1349" s="12"/>
      <c r="C1349" s="42"/>
      <c r="D1349" s="12"/>
      <c r="E1349" s="12"/>
      <c r="F1349" s="12"/>
      <c r="G1349" s="12"/>
      <c r="H1349" s="12"/>
      <c r="I1349" s="12"/>
      <c r="J1349" s="12"/>
      <c r="K1349" s="12"/>
      <c r="L1349" s="12"/>
      <c r="M1349" s="49"/>
      <c r="N1349" s="49"/>
      <c r="O1349" s="12"/>
      <c r="P1349" s="12"/>
      <c r="Q1349" s="12"/>
      <c r="R1349" s="12"/>
      <c r="S1349" s="12"/>
      <c r="T1349" s="12"/>
    </row>
    <row r="1350" spans="1:20" s="1" customFormat="1" x14ac:dyDescent="0.4">
      <c r="A1350" s="12"/>
      <c r="B1350" s="12"/>
      <c r="C1350" s="42"/>
      <c r="D1350" s="12"/>
      <c r="E1350" s="12"/>
      <c r="F1350" s="12"/>
      <c r="G1350" s="12"/>
      <c r="H1350" s="12"/>
      <c r="I1350" s="12"/>
      <c r="J1350" s="12"/>
      <c r="K1350" s="12"/>
      <c r="L1350" s="12"/>
      <c r="M1350" s="49"/>
      <c r="N1350" s="49"/>
      <c r="O1350" s="12"/>
      <c r="P1350" s="12"/>
      <c r="Q1350" s="12"/>
      <c r="R1350" s="12"/>
      <c r="S1350" s="12"/>
      <c r="T1350" s="12"/>
    </row>
    <row r="1351" spans="1:20" s="1" customFormat="1" x14ac:dyDescent="0.4">
      <c r="A1351" s="12"/>
      <c r="B1351" s="12"/>
      <c r="C1351" s="42"/>
      <c r="D1351" s="12"/>
      <c r="E1351" s="12"/>
      <c r="F1351" s="12"/>
      <c r="G1351" s="12"/>
      <c r="H1351" s="12"/>
      <c r="I1351" s="12"/>
      <c r="J1351" s="12"/>
      <c r="K1351" s="12"/>
      <c r="L1351" s="12"/>
      <c r="M1351" s="49"/>
      <c r="N1351" s="49"/>
      <c r="O1351" s="12"/>
      <c r="P1351" s="12"/>
      <c r="Q1351" s="12"/>
      <c r="R1351" s="12"/>
      <c r="S1351" s="12"/>
      <c r="T1351" s="12"/>
    </row>
    <row r="1352" spans="1:20" s="1" customFormat="1" x14ac:dyDescent="0.4">
      <c r="A1352" s="12"/>
      <c r="B1352" s="12"/>
      <c r="C1352" s="42"/>
      <c r="D1352" s="12"/>
      <c r="E1352" s="12"/>
      <c r="F1352" s="12"/>
      <c r="G1352" s="12"/>
      <c r="H1352" s="12"/>
      <c r="I1352" s="12"/>
      <c r="J1352" s="12"/>
      <c r="K1352" s="12"/>
      <c r="L1352" s="12"/>
      <c r="M1352" s="49"/>
      <c r="N1352" s="49"/>
      <c r="O1352" s="12"/>
      <c r="P1352" s="12"/>
      <c r="Q1352" s="12"/>
      <c r="R1352" s="12"/>
      <c r="S1352" s="12"/>
      <c r="T1352" s="12"/>
    </row>
    <row r="1353" spans="1:20" s="1" customFormat="1" x14ac:dyDescent="0.4">
      <c r="A1353" s="12"/>
      <c r="B1353" s="12"/>
      <c r="C1353" s="42"/>
      <c r="D1353" s="12"/>
      <c r="E1353" s="12"/>
      <c r="F1353" s="12"/>
      <c r="G1353" s="12"/>
      <c r="H1353" s="12"/>
      <c r="I1353" s="12"/>
      <c r="J1353" s="12"/>
      <c r="K1353" s="12"/>
      <c r="L1353" s="12"/>
      <c r="M1353" s="49"/>
      <c r="N1353" s="49"/>
      <c r="O1353" s="12"/>
      <c r="P1353" s="12"/>
      <c r="Q1353" s="12"/>
      <c r="R1353" s="12"/>
      <c r="S1353" s="12"/>
      <c r="T1353" s="12"/>
    </row>
    <row r="1354" spans="1:20" s="1" customFormat="1" x14ac:dyDescent="0.4">
      <c r="A1354" s="12"/>
      <c r="B1354" s="12"/>
      <c r="C1354" s="42"/>
      <c r="D1354" s="12"/>
      <c r="E1354" s="12"/>
      <c r="F1354" s="12"/>
      <c r="G1354" s="12"/>
      <c r="H1354" s="12"/>
      <c r="I1354" s="12"/>
      <c r="J1354" s="12"/>
      <c r="K1354" s="12"/>
      <c r="L1354" s="12"/>
      <c r="M1354" s="49"/>
      <c r="N1354" s="49"/>
      <c r="O1354" s="12"/>
      <c r="P1354" s="12"/>
      <c r="Q1354" s="12"/>
      <c r="R1354" s="12"/>
      <c r="S1354" s="12"/>
      <c r="T1354" s="12"/>
    </row>
    <row r="1355" spans="1:20" s="1" customFormat="1" x14ac:dyDescent="0.4">
      <c r="A1355" s="12"/>
      <c r="B1355" s="12"/>
      <c r="C1355" s="42"/>
      <c r="D1355" s="12"/>
      <c r="E1355" s="12"/>
      <c r="F1355" s="12"/>
      <c r="G1355" s="12"/>
      <c r="H1355" s="12"/>
      <c r="I1355" s="12"/>
      <c r="J1355" s="12"/>
      <c r="K1355" s="12"/>
      <c r="L1355" s="12"/>
      <c r="M1355" s="49"/>
      <c r="N1355" s="49"/>
      <c r="O1355" s="12"/>
      <c r="P1355" s="12"/>
      <c r="Q1355" s="12"/>
      <c r="R1355" s="12"/>
      <c r="S1355" s="12"/>
      <c r="T1355" s="12"/>
    </row>
    <row r="1356" spans="1:20" s="1" customFormat="1" x14ac:dyDescent="0.4">
      <c r="A1356" s="12"/>
      <c r="B1356" s="12"/>
      <c r="C1356" s="42"/>
      <c r="D1356" s="12"/>
      <c r="E1356" s="12"/>
      <c r="F1356" s="12"/>
      <c r="G1356" s="12"/>
      <c r="H1356" s="12"/>
      <c r="I1356" s="12"/>
      <c r="J1356" s="12"/>
      <c r="K1356" s="12"/>
      <c r="L1356" s="12"/>
      <c r="M1356" s="49"/>
      <c r="N1356" s="49"/>
      <c r="O1356" s="12"/>
      <c r="P1356" s="12"/>
      <c r="Q1356" s="12"/>
      <c r="R1356" s="12"/>
      <c r="S1356" s="12"/>
      <c r="T1356" s="12"/>
    </row>
    <row r="1357" spans="1:20" s="1" customFormat="1" x14ac:dyDescent="0.4">
      <c r="A1357" s="12"/>
      <c r="B1357" s="12"/>
      <c r="C1357" s="42"/>
      <c r="D1357" s="12"/>
      <c r="E1357" s="12"/>
      <c r="F1357" s="12"/>
      <c r="G1357" s="12"/>
      <c r="H1357" s="12"/>
      <c r="I1357" s="12"/>
      <c r="J1357" s="12"/>
      <c r="K1357" s="12"/>
      <c r="L1357" s="12"/>
      <c r="M1357" s="49"/>
      <c r="N1357" s="49"/>
      <c r="O1357" s="12"/>
      <c r="P1357" s="12"/>
      <c r="Q1357" s="12"/>
      <c r="R1357" s="12"/>
      <c r="S1357" s="12"/>
      <c r="T1357" s="12"/>
    </row>
    <row r="1358" spans="1:20" s="1" customFormat="1" x14ac:dyDescent="0.4">
      <c r="A1358" s="12"/>
      <c r="B1358" s="12"/>
      <c r="C1358" s="42"/>
      <c r="D1358" s="12"/>
      <c r="E1358" s="12"/>
      <c r="F1358" s="12"/>
      <c r="G1358" s="12"/>
      <c r="H1358" s="12"/>
      <c r="I1358" s="12"/>
      <c r="J1358" s="12"/>
      <c r="K1358" s="12"/>
      <c r="L1358" s="12"/>
      <c r="M1358" s="49"/>
      <c r="N1358" s="49"/>
      <c r="O1358" s="12"/>
      <c r="P1358" s="12"/>
      <c r="Q1358" s="12"/>
      <c r="R1358" s="12"/>
      <c r="S1358" s="12"/>
      <c r="T1358" s="12"/>
    </row>
    <row r="1359" spans="1:20" s="1" customFormat="1" x14ac:dyDescent="0.4">
      <c r="A1359" s="12"/>
      <c r="B1359" s="12"/>
      <c r="C1359" s="42"/>
      <c r="D1359" s="12"/>
      <c r="E1359" s="12"/>
      <c r="F1359" s="12"/>
      <c r="G1359" s="12"/>
      <c r="H1359" s="12"/>
      <c r="I1359" s="12"/>
      <c r="J1359" s="12"/>
      <c r="K1359" s="12"/>
      <c r="L1359" s="12"/>
      <c r="M1359" s="49"/>
      <c r="N1359" s="49"/>
      <c r="O1359" s="12"/>
      <c r="P1359" s="12"/>
      <c r="Q1359" s="12"/>
      <c r="R1359" s="12"/>
      <c r="S1359" s="12"/>
      <c r="T1359" s="12"/>
    </row>
    <row r="1360" spans="1:20" s="1" customFormat="1" x14ac:dyDescent="0.4">
      <c r="A1360" s="12"/>
      <c r="B1360" s="12"/>
      <c r="C1360" s="42"/>
      <c r="D1360" s="12"/>
      <c r="E1360" s="12"/>
      <c r="F1360" s="12"/>
      <c r="G1360" s="12"/>
      <c r="H1360" s="12"/>
      <c r="I1360" s="12"/>
      <c r="J1360" s="12"/>
      <c r="K1360" s="12"/>
      <c r="L1360" s="12"/>
      <c r="M1360" s="49"/>
      <c r="N1360" s="49"/>
      <c r="O1360" s="12"/>
      <c r="P1360" s="12"/>
      <c r="Q1360" s="12"/>
      <c r="R1360" s="12"/>
      <c r="S1360" s="12"/>
      <c r="T1360" s="12"/>
    </row>
    <row r="1361" spans="1:20" s="1" customFormat="1" x14ac:dyDescent="0.4">
      <c r="A1361" s="12"/>
      <c r="B1361" s="12"/>
      <c r="C1361" s="42"/>
      <c r="D1361" s="12"/>
      <c r="E1361" s="12"/>
      <c r="F1361" s="12"/>
      <c r="G1361" s="12"/>
      <c r="H1361" s="12"/>
      <c r="I1361" s="12"/>
      <c r="J1361" s="12"/>
      <c r="K1361" s="12"/>
      <c r="L1361" s="12"/>
      <c r="M1361" s="49"/>
      <c r="N1361" s="49"/>
      <c r="O1361" s="12"/>
      <c r="P1361" s="12"/>
      <c r="Q1361" s="12"/>
      <c r="R1361" s="12"/>
      <c r="S1361" s="12"/>
      <c r="T1361" s="12"/>
    </row>
    <row r="1362" spans="1:20" s="1" customFormat="1" x14ac:dyDescent="0.4">
      <c r="A1362" s="12"/>
      <c r="B1362" s="12"/>
      <c r="C1362" s="42"/>
      <c r="D1362" s="12"/>
      <c r="E1362" s="12"/>
      <c r="F1362" s="12"/>
      <c r="G1362" s="12"/>
      <c r="H1362" s="12"/>
      <c r="I1362" s="12"/>
      <c r="J1362" s="12"/>
      <c r="K1362" s="12"/>
      <c r="L1362" s="12"/>
      <c r="M1362" s="49"/>
      <c r="N1362" s="49"/>
      <c r="O1362" s="12"/>
      <c r="P1362" s="12"/>
      <c r="Q1362" s="12"/>
      <c r="R1362" s="12"/>
      <c r="S1362" s="12"/>
      <c r="T1362" s="12"/>
    </row>
    <row r="1363" spans="1:20" s="1" customFormat="1" x14ac:dyDescent="0.4">
      <c r="A1363" s="12"/>
      <c r="B1363" s="12"/>
      <c r="C1363" s="42"/>
      <c r="D1363" s="12"/>
      <c r="E1363" s="12"/>
      <c r="F1363" s="12"/>
      <c r="G1363" s="12"/>
      <c r="H1363" s="12"/>
      <c r="I1363" s="12"/>
      <c r="J1363" s="12"/>
      <c r="K1363" s="12"/>
      <c r="L1363" s="12"/>
      <c r="M1363" s="49"/>
      <c r="N1363" s="49"/>
      <c r="O1363" s="12"/>
      <c r="P1363" s="12"/>
      <c r="Q1363" s="12"/>
      <c r="R1363" s="12"/>
      <c r="S1363" s="12"/>
      <c r="T1363" s="12"/>
    </row>
    <row r="1364" spans="1:20" s="1" customFormat="1" x14ac:dyDescent="0.4">
      <c r="A1364" s="12"/>
      <c r="B1364" s="12"/>
      <c r="C1364" s="42"/>
      <c r="D1364" s="12"/>
      <c r="E1364" s="12"/>
      <c r="F1364" s="12"/>
      <c r="G1364" s="12"/>
      <c r="H1364" s="12"/>
      <c r="I1364" s="12"/>
      <c r="J1364" s="12"/>
      <c r="K1364" s="12"/>
      <c r="L1364" s="12"/>
      <c r="M1364" s="49"/>
      <c r="N1364" s="49"/>
      <c r="O1364" s="12"/>
      <c r="P1364" s="12"/>
      <c r="Q1364" s="12"/>
      <c r="R1364" s="12"/>
      <c r="S1364" s="12"/>
      <c r="T1364" s="12"/>
    </row>
    <row r="1365" spans="1:20" s="1" customFormat="1" x14ac:dyDescent="0.4">
      <c r="A1365" s="12"/>
      <c r="B1365" s="12"/>
      <c r="C1365" s="42"/>
      <c r="D1365" s="12"/>
      <c r="E1365" s="12"/>
      <c r="F1365" s="12"/>
      <c r="G1365" s="12"/>
      <c r="H1365" s="12"/>
      <c r="I1365" s="12"/>
      <c r="J1365" s="12"/>
      <c r="K1365" s="12"/>
      <c r="L1365" s="12"/>
      <c r="M1365" s="49"/>
      <c r="N1365" s="49"/>
      <c r="O1365" s="12"/>
      <c r="P1365" s="12"/>
      <c r="Q1365" s="12"/>
      <c r="R1365" s="12"/>
      <c r="S1365" s="12"/>
      <c r="T1365" s="12"/>
    </row>
    <row r="1366" spans="1:20" s="1" customFormat="1" x14ac:dyDescent="0.4">
      <c r="A1366" s="12"/>
      <c r="B1366" s="12"/>
      <c r="C1366" s="42"/>
      <c r="D1366" s="12"/>
      <c r="E1366" s="12"/>
      <c r="F1366" s="12"/>
      <c r="G1366" s="12"/>
      <c r="H1366" s="12"/>
      <c r="I1366" s="12"/>
      <c r="J1366" s="12"/>
      <c r="K1366" s="12"/>
      <c r="L1366" s="12"/>
      <c r="M1366" s="49"/>
      <c r="N1366" s="49"/>
      <c r="O1366" s="12"/>
      <c r="P1366" s="12"/>
      <c r="Q1366" s="12"/>
      <c r="R1366" s="12"/>
      <c r="S1366" s="12"/>
      <c r="T1366" s="12"/>
    </row>
    <row r="1367" spans="1:20" s="1" customFormat="1" x14ac:dyDescent="0.4">
      <c r="A1367" s="12"/>
      <c r="B1367" s="12"/>
      <c r="C1367" s="42"/>
      <c r="D1367" s="12"/>
      <c r="E1367" s="12"/>
      <c r="F1367" s="12"/>
      <c r="G1367" s="12"/>
      <c r="H1367" s="12"/>
      <c r="I1367" s="12"/>
      <c r="J1367" s="12"/>
      <c r="K1367" s="12"/>
      <c r="L1367" s="12"/>
      <c r="M1367" s="49"/>
      <c r="N1367" s="49"/>
      <c r="O1367" s="12"/>
      <c r="P1367" s="12"/>
      <c r="Q1367" s="12"/>
      <c r="R1367" s="12"/>
      <c r="S1367" s="12"/>
      <c r="T1367" s="12"/>
    </row>
    <row r="1368" spans="1:20" s="1" customFormat="1" x14ac:dyDescent="0.4">
      <c r="A1368" s="12"/>
      <c r="B1368" s="12"/>
      <c r="C1368" s="42"/>
      <c r="D1368" s="12"/>
      <c r="E1368" s="12"/>
      <c r="F1368" s="12"/>
      <c r="G1368" s="12"/>
      <c r="H1368" s="12"/>
      <c r="I1368" s="12"/>
      <c r="J1368" s="12"/>
      <c r="K1368" s="12"/>
      <c r="L1368" s="12"/>
      <c r="M1368" s="49"/>
      <c r="N1368" s="49"/>
      <c r="O1368" s="12"/>
      <c r="P1368" s="12"/>
      <c r="Q1368" s="12"/>
      <c r="R1368" s="12"/>
      <c r="S1368" s="12"/>
      <c r="T1368" s="12"/>
    </row>
    <row r="1369" spans="1:20" s="1" customFormat="1" x14ac:dyDescent="0.4">
      <c r="A1369" s="12"/>
      <c r="B1369" s="12"/>
      <c r="C1369" s="42"/>
      <c r="D1369" s="12"/>
      <c r="E1369" s="12"/>
      <c r="F1369" s="12"/>
      <c r="G1369" s="12"/>
      <c r="H1369" s="12"/>
      <c r="I1369" s="12"/>
      <c r="J1369" s="12"/>
      <c r="K1369" s="12"/>
      <c r="L1369" s="12"/>
      <c r="M1369" s="49"/>
      <c r="N1369" s="49"/>
      <c r="O1369" s="12"/>
      <c r="P1369" s="12"/>
      <c r="Q1369" s="12"/>
      <c r="R1369" s="12"/>
      <c r="S1369" s="12"/>
      <c r="T1369" s="12"/>
    </row>
    <row r="1370" spans="1:20" s="1" customFormat="1" x14ac:dyDescent="0.4">
      <c r="A1370" s="12"/>
      <c r="B1370" s="12"/>
      <c r="C1370" s="42"/>
      <c r="D1370" s="12"/>
      <c r="E1370" s="12"/>
      <c r="F1370" s="12"/>
      <c r="G1370" s="12"/>
      <c r="H1370" s="12"/>
      <c r="I1370" s="12"/>
      <c r="J1370" s="12"/>
      <c r="K1370" s="12"/>
      <c r="L1370" s="12"/>
      <c r="M1370" s="49"/>
      <c r="N1370" s="49"/>
      <c r="O1370" s="12"/>
      <c r="P1370" s="12"/>
      <c r="Q1370" s="12"/>
      <c r="R1370" s="12"/>
      <c r="S1370" s="12"/>
      <c r="T1370" s="12"/>
    </row>
    <row r="1371" spans="1:20" s="1" customFormat="1" x14ac:dyDescent="0.4">
      <c r="A1371" s="12"/>
      <c r="B1371" s="12"/>
      <c r="C1371" s="42"/>
      <c r="D1371" s="12"/>
      <c r="E1371" s="12"/>
      <c r="F1371" s="12"/>
      <c r="G1371" s="12"/>
      <c r="H1371" s="12"/>
      <c r="I1371" s="12"/>
      <c r="J1371" s="12"/>
      <c r="K1371" s="12"/>
      <c r="L1371" s="12"/>
      <c r="M1371" s="49"/>
      <c r="N1371" s="49"/>
      <c r="O1371" s="12"/>
      <c r="P1371" s="12"/>
      <c r="Q1371" s="12"/>
      <c r="R1371" s="12"/>
      <c r="S1371" s="12"/>
      <c r="T1371" s="12"/>
    </row>
    <row r="1372" spans="1:20" s="1" customFormat="1" x14ac:dyDescent="0.4">
      <c r="A1372" s="12"/>
      <c r="B1372" s="12"/>
      <c r="C1372" s="42"/>
      <c r="D1372" s="12"/>
      <c r="E1372" s="12"/>
      <c r="F1372" s="12"/>
      <c r="G1372" s="12"/>
      <c r="H1372" s="12"/>
      <c r="I1372" s="12"/>
      <c r="J1372" s="12"/>
      <c r="K1372" s="12"/>
      <c r="L1372" s="12"/>
      <c r="M1372" s="49"/>
      <c r="N1372" s="49"/>
      <c r="O1372" s="12"/>
      <c r="P1372" s="12"/>
      <c r="Q1372" s="12"/>
      <c r="R1372" s="12"/>
      <c r="S1372" s="12"/>
      <c r="T1372" s="12"/>
    </row>
    <row r="1373" spans="1:20" s="1" customFormat="1" x14ac:dyDescent="0.4">
      <c r="A1373" s="12"/>
      <c r="B1373" s="12"/>
      <c r="C1373" s="42"/>
      <c r="D1373" s="12"/>
      <c r="E1373" s="12"/>
      <c r="F1373" s="12"/>
      <c r="G1373" s="12"/>
      <c r="H1373" s="12"/>
      <c r="I1373" s="12"/>
      <c r="J1373" s="12"/>
      <c r="K1373" s="12"/>
      <c r="L1373" s="12"/>
      <c r="M1373" s="49"/>
      <c r="N1373" s="49"/>
      <c r="O1373" s="12"/>
      <c r="P1373" s="12"/>
      <c r="Q1373" s="12"/>
      <c r="R1373" s="12"/>
      <c r="S1373" s="12"/>
      <c r="T1373" s="12"/>
    </row>
    <row r="1374" spans="1:20" s="1" customFormat="1" x14ac:dyDescent="0.4">
      <c r="A1374" s="12"/>
      <c r="B1374" s="12"/>
      <c r="C1374" s="42"/>
      <c r="D1374" s="12"/>
      <c r="E1374" s="12"/>
      <c r="F1374" s="12"/>
      <c r="G1374" s="12"/>
      <c r="H1374" s="12"/>
      <c r="I1374" s="12"/>
      <c r="J1374" s="12"/>
      <c r="K1374" s="12"/>
      <c r="L1374" s="12"/>
      <c r="M1374" s="49"/>
      <c r="N1374" s="49"/>
      <c r="O1374" s="12"/>
      <c r="P1374" s="12"/>
      <c r="Q1374" s="12"/>
      <c r="R1374" s="12"/>
      <c r="S1374" s="12"/>
      <c r="T1374" s="12"/>
    </row>
    <row r="1375" spans="1:20" s="1" customFormat="1" x14ac:dyDescent="0.4">
      <c r="A1375" s="12"/>
      <c r="B1375" s="12"/>
      <c r="C1375" s="42"/>
      <c r="D1375" s="12"/>
      <c r="E1375" s="12"/>
      <c r="F1375" s="12"/>
      <c r="G1375" s="12"/>
      <c r="H1375" s="12"/>
      <c r="I1375" s="12"/>
      <c r="J1375" s="12"/>
      <c r="K1375" s="12"/>
      <c r="L1375" s="12"/>
      <c r="M1375" s="49"/>
      <c r="N1375" s="49"/>
      <c r="O1375" s="12"/>
      <c r="P1375" s="12"/>
      <c r="Q1375" s="12"/>
      <c r="R1375" s="12"/>
      <c r="S1375" s="12"/>
      <c r="T1375" s="12"/>
    </row>
    <row r="1376" spans="1:20" s="1" customFormat="1" x14ac:dyDescent="0.4">
      <c r="A1376" s="12"/>
      <c r="B1376" s="12"/>
      <c r="C1376" s="42"/>
      <c r="D1376" s="12"/>
      <c r="E1376" s="12"/>
      <c r="F1376" s="12"/>
      <c r="G1376" s="12"/>
      <c r="H1376" s="12"/>
      <c r="I1376" s="12"/>
      <c r="J1376" s="12"/>
      <c r="K1376" s="12"/>
      <c r="L1376" s="12"/>
      <c r="M1376" s="49"/>
      <c r="N1376" s="49"/>
      <c r="O1376" s="12"/>
      <c r="P1376" s="12"/>
      <c r="Q1376" s="12"/>
      <c r="R1376" s="12"/>
      <c r="S1376" s="12"/>
      <c r="T1376" s="12"/>
    </row>
    <row r="1377" spans="1:20" s="1" customFormat="1" x14ac:dyDescent="0.4">
      <c r="A1377" s="12"/>
      <c r="B1377" s="12"/>
      <c r="C1377" s="42"/>
      <c r="D1377" s="12"/>
      <c r="E1377" s="12"/>
      <c r="F1377" s="12"/>
      <c r="G1377" s="12"/>
      <c r="H1377" s="12"/>
      <c r="I1377" s="12"/>
      <c r="J1377" s="12"/>
      <c r="K1377" s="12"/>
      <c r="L1377" s="12"/>
      <c r="M1377" s="49"/>
      <c r="N1377" s="49"/>
      <c r="O1377" s="12"/>
      <c r="P1377" s="12"/>
      <c r="Q1377" s="12"/>
      <c r="R1377" s="12"/>
      <c r="S1377" s="12"/>
      <c r="T1377" s="12"/>
    </row>
    <row r="1378" spans="1:20" s="1" customFormat="1" x14ac:dyDescent="0.4">
      <c r="A1378" s="12"/>
      <c r="B1378" s="12"/>
      <c r="C1378" s="42"/>
      <c r="D1378" s="12"/>
      <c r="E1378" s="12"/>
      <c r="F1378" s="12"/>
      <c r="G1378" s="12"/>
      <c r="H1378" s="12"/>
      <c r="I1378" s="12"/>
      <c r="J1378" s="12"/>
      <c r="K1378" s="12"/>
      <c r="L1378" s="12"/>
      <c r="M1378" s="49"/>
      <c r="N1378" s="49"/>
      <c r="O1378" s="12"/>
      <c r="P1378" s="12"/>
      <c r="Q1378" s="12"/>
      <c r="R1378" s="12"/>
      <c r="S1378" s="12"/>
      <c r="T1378" s="12"/>
    </row>
    <row r="1379" spans="1:20" s="1" customFormat="1" x14ac:dyDescent="0.4">
      <c r="A1379" s="12"/>
      <c r="B1379" s="12"/>
      <c r="C1379" s="42"/>
      <c r="D1379" s="12"/>
      <c r="E1379" s="12"/>
      <c r="F1379" s="12"/>
      <c r="G1379" s="12"/>
      <c r="H1379" s="12"/>
      <c r="I1379" s="12"/>
      <c r="J1379" s="12"/>
      <c r="K1379" s="12"/>
      <c r="L1379" s="12"/>
      <c r="M1379" s="49"/>
      <c r="N1379" s="49"/>
      <c r="O1379" s="12"/>
      <c r="P1379" s="12"/>
      <c r="Q1379" s="12"/>
      <c r="R1379" s="12"/>
      <c r="S1379" s="12"/>
      <c r="T1379" s="12"/>
    </row>
    <row r="1380" spans="1:20" s="1" customFormat="1" x14ac:dyDescent="0.4">
      <c r="A1380" s="12"/>
      <c r="B1380" s="12"/>
      <c r="C1380" s="42"/>
      <c r="D1380" s="12"/>
      <c r="E1380" s="12"/>
      <c r="F1380" s="12"/>
      <c r="G1380" s="12"/>
      <c r="H1380" s="12"/>
      <c r="I1380" s="12"/>
      <c r="J1380" s="12"/>
      <c r="K1380" s="12"/>
      <c r="L1380" s="12"/>
      <c r="M1380" s="49"/>
      <c r="N1380" s="49"/>
      <c r="O1380" s="12"/>
      <c r="P1380" s="12"/>
      <c r="Q1380" s="12"/>
      <c r="R1380" s="12"/>
      <c r="S1380" s="12"/>
      <c r="T1380" s="12"/>
    </row>
    <row r="1381" spans="1:20" s="1" customFormat="1" x14ac:dyDescent="0.4">
      <c r="A1381" s="12"/>
      <c r="B1381" s="12"/>
      <c r="C1381" s="42"/>
      <c r="D1381" s="12"/>
      <c r="E1381" s="12"/>
      <c r="F1381" s="12"/>
      <c r="G1381" s="12"/>
      <c r="H1381" s="12"/>
      <c r="I1381" s="12"/>
      <c r="J1381" s="12"/>
      <c r="K1381" s="12"/>
      <c r="L1381" s="12"/>
      <c r="M1381" s="49"/>
      <c r="N1381" s="49"/>
      <c r="O1381" s="12"/>
      <c r="P1381" s="12"/>
      <c r="Q1381" s="12"/>
      <c r="R1381" s="12"/>
      <c r="S1381" s="12"/>
      <c r="T1381" s="12"/>
    </row>
    <row r="1382" spans="1:20" s="1" customFormat="1" x14ac:dyDescent="0.4">
      <c r="A1382" s="12"/>
      <c r="B1382" s="12"/>
      <c r="C1382" s="42"/>
      <c r="D1382" s="12"/>
      <c r="E1382" s="12"/>
      <c r="F1382" s="12"/>
      <c r="G1382" s="12"/>
      <c r="H1382" s="12"/>
      <c r="I1382" s="12"/>
      <c r="J1382" s="12"/>
      <c r="K1382" s="12"/>
      <c r="L1382" s="12"/>
      <c r="M1382" s="49"/>
      <c r="N1382" s="49"/>
      <c r="O1382" s="12"/>
      <c r="P1382" s="12"/>
      <c r="Q1382" s="12"/>
      <c r="R1382" s="12"/>
      <c r="S1382" s="12"/>
      <c r="T1382" s="12"/>
    </row>
    <row r="1383" spans="1:20" s="1" customFormat="1" x14ac:dyDescent="0.4">
      <c r="A1383" s="12"/>
      <c r="B1383" s="12"/>
      <c r="C1383" s="42"/>
      <c r="D1383" s="12"/>
      <c r="E1383" s="12"/>
      <c r="F1383" s="12"/>
      <c r="G1383" s="12"/>
      <c r="H1383" s="12"/>
      <c r="I1383" s="12"/>
      <c r="J1383" s="12"/>
      <c r="K1383" s="12"/>
      <c r="L1383" s="12"/>
      <c r="M1383" s="49"/>
      <c r="N1383" s="49"/>
      <c r="O1383" s="12"/>
      <c r="P1383" s="12"/>
      <c r="Q1383" s="12"/>
      <c r="R1383" s="12"/>
      <c r="S1383" s="12"/>
      <c r="T1383" s="12"/>
    </row>
    <row r="1384" spans="1:20" s="1" customFormat="1" x14ac:dyDescent="0.4">
      <c r="A1384" s="12"/>
      <c r="B1384" s="12"/>
      <c r="C1384" s="42"/>
      <c r="D1384" s="12"/>
      <c r="E1384" s="12"/>
      <c r="F1384" s="12"/>
      <c r="G1384" s="12"/>
      <c r="H1384" s="12"/>
      <c r="I1384" s="12"/>
      <c r="J1384" s="12"/>
      <c r="K1384" s="12"/>
      <c r="L1384" s="12"/>
      <c r="M1384" s="49"/>
      <c r="N1384" s="49"/>
      <c r="O1384" s="12"/>
      <c r="P1384" s="12"/>
      <c r="Q1384" s="12"/>
      <c r="R1384" s="12"/>
      <c r="S1384" s="12"/>
      <c r="T1384" s="12"/>
    </row>
    <row r="1385" spans="1:20" s="1" customFormat="1" x14ac:dyDescent="0.4">
      <c r="A1385" s="12"/>
      <c r="B1385" s="12"/>
      <c r="C1385" s="42"/>
      <c r="D1385" s="12"/>
      <c r="E1385" s="12"/>
      <c r="F1385" s="12"/>
      <c r="G1385" s="12"/>
      <c r="H1385" s="12"/>
      <c r="I1385" s="12"/>
      <c r="J1385" s="12"/>
      <c r="K1385" s="12"/>
      <c r="L1385" s="12"/>
      <c r="M1385" s="49"/>
      <c r="N1385" s="49"/>
      <c r="O1385" s="12"/>
      <c r="P1385" s="12"/>
      <c r="Q1385" s="12"/>
      <c r="R1385" s="12"/>
      <c r="S1385" s="12"/>
      <c r="T1385" s="12"/>
    </row>
    <row r="1386" spans="1:20" s="1" customFormat="1" x14ac:dyDescent="0.4">
      <c r="A1386" s="12"/>
      <c r="B1386" s="12"/>
      <c r="C1386" s="42"/>
      <c r="D1386" s="12"/>
      <c r="E1386" s="12"/>
      <c r="F1386" s="12"/>
      <c r="G1386" s="12"/>
      <c r="H1386" s="12"/>
      <c r="I1386" s="12"/>
      <c r="J1386" s="12"/>
      <c r="K1386" s="12"/>
      <c r="L1386" s="12"/>
      <c r="M1386" s="49"/>
      <c r="N1386" s="49"/>
      <c r="O1386" s="12"/>
      <c r="P1386" s="12"/>
      <c r="Q1386" s="12"/>
      <c r="R1386" s="12"/>
      <c r="S1386" s="12"/>
      <c r="T1386" s="12"/>
    </row>
    <row r="1387" spans="1:20" s="1" customFormat="1" x14ac:dyDescent="0.4">
      <c r="A1387" s="12"/>
      <c r="B1387" s="12"/>
      <c r="C1387" s="42"/>
      <c r="D1387" s="12"/>
      <c r="E1387" s="12"/>
      <c r="F1387" s="12"/>
      <c r="G1387" s="12"/>
      <c r="H1387" s="12"/>
      <c r="I1387" s="12"/>
      <c r="J1387" s="12"/>
      <c r="K1387" s="12"/>
      <c r="L1387" s="12"/>
      <c r="M1387" s="49"/>
      <c r="N1387" s="49"/>
      <c r="O1387" s="12"/>
      <c r="P1387" s="12"/>
      <c r="Q1387" s="12"/>
      <c r="R1387" s="12"/>
      <c r="S1387" s="12"/>
      <c r="T1387" s="12"/>
    </row>
    <row r="1388" spans="1:20" s="1" customFormat="1" x14ac:dyDescent="0.4">
      <c r="A1388" s="12"/>
      <c r="B1388" s="12"/>
      <c r="C1388" s="42"/>
      <c r="D1388" s="12"/>
      <c r="E1388" s="12"/>
      <c r="F1388" s="12"/>
      <c r="G1388" s="12"/>
      <c r="H1388" s="12"/>
      <c r="I1388" s="12"/>
      <c r="J1388" s="12"/>
      <c r="K1388" s="12"/>
      <c r="L1388" s="12"/>
      <c r="M1388" s="49"/>
      <c r="N1388" s="49"/>
      <c r="O1388" s="12"/>
      <c r="P1388" s="12"/>
      <c r="Q1388" s="12"/>
      <c r="R1388" s="12"/>
      <c r="S1388" s="12"/>
      <c r="T1388" s="12"/>
    </row>
    <row r="1389" spans="1:20" s="1" customFormat="1" x14ac:dyDescent="0.4">
      <c r="A1389" s="12"/>
      <c r="B1389" s="12"/>
      <c r="C1389" s="42"/>
      <c r="D1389" s="12"/>
      <c r="E1389" s="12"/>
      <c r="F1389" s="12"/>
      <c r="G1389" s="12"/>
      <c r="H1389" s="12"/>
      <c r="I1389" s="12"/>
      <c r="J1389" s="12"/>
      <c r="K1389" s="12"/>
      <c r="L1389" s="12"/>
      <c r="M1389" s="49"/>
      <c r="N1389" s="49"/>
      <c r="O1389" s="12"/>
      <c r="P1389" s="12"/>
      <c r="Q1389" s="12"/>
      <c r="R1389" s="12"/>
      <c r="S1389" s="12"/>
      <c r="T1389" s="12"/>
    </row>
    <row r="1390" spans="1:20" s="1" customFormat="1" x14ac:dyDescent="0.4">
      <c r="A1390" s="12"/>
      <c r="B1390" s="12"/>
      <c r="C1390" s="42"/>
      <c r="D1390" s="12"/>
      <c r="E1390" s="12"/>
      <c r="F1390" s="12"/>
      <c r="G1390" s="12"/>
      <c r="H1390" s="12"/>
      <c r="I1390" s="12"/>
      <c r="J1390" s="12"/>
      <c r="K1390" s="12"/>
      <c r="L1390" s="12"/>
      <c r="M1390" s="49"/>
      <c r="N1390" s="49"/>
      <c r="O1390" s="12"/>
      <c r="P1390" s="12"/>
      <c r="Q1390" s="12"/>
      <c r="R1390" s="12"/>
      <c r="S1390" s="12"/>
      <c r="T1390" s="12"/>
    </row>
    <row r="1391" spans="1:20" s="1" customFormat="1" x14ac:dyDescent="0.4">
      <c r="A1391" s="12"/>
      <c r="B1391" s="12"/>
      <c r="C1391" s="42"/>
      <c r="D1391" s="12"/>
      <c r="E1391" s="12"/>
      <c r="F1391" s="12"/>
      <c r="G1391" s="12"/>
      <c r="H1391" s="12"/>
      <c r="I1391" s="12"/>
      <c r="J1391" s="12"/>
      <c r="K1391" s="12"/>
      <c r="L1391" s="12"/>
      <c r="M1391" s="49"/>
      <c r="N1391" s="49"/>
      <c r="O1391" s="12"/>
      <c r="P1391" s="12"/>
      <c r="Q1391" s="12"/>
      <c r="R1391" s="12"/>
      <c r="S1391" s="12"/>
      <c r="T1391" s="12"/>
    </row>
    <row r="1392" spans="1:20" s="1" customFormat="1" x14ac:dyDescent="0.4">
      <c r="A1392" s="12"/>
      <c r="B1392" s="12"/>
      <c r="C1392" s="42"/>
      <c r="D1392" s="12"/>
      <c r="E1392" s="12"/>
      <c r="F1392" s="12"/>
      <c r="G1392" s="12"/>
      <c r="H1392" s="12"/>
      <c r="I1392" s="12"/>
      <c r="J1392" s="12"/>
      <c r="K1392" s="12"/>
      <c r="L1392" s="12"/>
      <c r="M1392" s="49"/>
      <c r="N1392" s="49"/>
      <c r="O1392" s="12"/>
      <c r="P1392" s="12"/>
      <c r="Q1392" s="12"/>
      <c r="R1392" s="12"/>
      <c r="S1392" s="12"/>
      <c r="T1392" s="12"/>
    </row>
    <row r="1393" spans="1:20" s="1" customFormat="1" x14ac:dyDescent="0.4">
      <c r="A1393" s="12"/>
      <c r="B1393" s="12"/>
      <c r="C1393" s="42"/>
      <c r="D1393" s="12"/>
      <c r="E1393" s="12"/>
      <c r="F1393" s="12"/>
      <c r="G1393" s="12"/>
      <c r="H1393" s="12"/>
      <c r="I1393" s="12"/>
      <c r="J1393" s="12"/>
      <c r="K1393" s="12"/>
      <c r="L1393" s="12"/>
      <c r="M1393" s="49"/>
      <c r="N1393" s="49"/>
      <c r="O1393" s="12"/>
      <c r="P1393" s="12"/>
      <c r="Q1393" s="12"/>
      <c r="R1393" s="12"/>
      <c r="S1393" s="12"/>
      <c r="T1393" s="12"/>
    </row>
    <row r="1394" spans="1:20" s="1" customFormat="1" x14ac:dyDescent="0.4">
      <c r="A1394" s="12"/>
      <c r="B1394" s="12"/>
      <c r="C1394" s="42"/>
      <c r="D1394" s="12"/>
      <c r="E1394" s="12"/>
      <c r="F1394" s="12"/>
      <c r="G1394" s="12"/>
      <c r="H1394" s="12"/>
      <c r="I1394" s="12"/>
      <c r="J1394" s="12"/>
      <c r="K1394" s="12"/>
      <c r="L1394" s="12"/>
      <c r="M1394" s="49"/>
      <c r="N1394" s="49"/>
      <c r="O1394" s="12"/>
      <c r="P1394" s="12"/>
      <c r="Q1394" s="12"/>
      <c r="R1394" s="12"/>
      <c r="S1394" s="12"/>
      <c r="T1394" s="12"/>
    </row>
    <row r="1395" spans="1:20" s="1" customFormat="1" x14ac:dyDescent="0.4">
      <c r="A1395" s="12"/>
      <c r="B1395" s="12"/>
      <c r="C1395" s="42"/>
      <c r="D1395" s="12"/>
      <c r="E1395" s="12"/>
      <c r="F1395" s="12"/>
      <c r="G1395" s="12"/>
      <c r="H1395" s="12"/>
      <c r="I1395" s="12"/>
      <c r="J1395" s="12"/>
      <c r="K1395" s="12"/>
      <c r="L1395" s="12"/>
      <c r="M1395" s="49"/>
      <c r="N1395" s="49"/>
      <c r="O1395" s="12"/>
      <c r="P1395" s="12"/>
      <c r="Q1395" s="12"/>
      <c r="R1395" s="12"/>
      <c r="S1395" s="12"/>
      <c r="T1395" s="12"/>
    </row>
    <row r="1396" spans="1:20" s="1" customFormat="1" x14ac:dyDescent="0.4">
      <c r="A1396" s="12"/>
      <c r="B1396" s="12"/>
      <c r="C1396" s="42"/>
      <c r="D1396" s="12"/>
      <c r="E1396" s="12"/>
      <c r="F1396" s="12"/>
      <c r="G1396" s="12"/>
      <c r="H1396" s="12"/>
      <c r="I1396" s="12"/>
      <c r="J1396" s="12"/>
      <c r="K1396" s="12"/>
      <c r="L1396" s="12"/>
      <c r="M1396" s="49"/>
      <c r="N1396" s="49"/>
      <c r="O1396" s="12"/>
      <c r="P1396" s="12"/>
      <c r="Q1396" s="12"/>
      <c r="R1396" s="12"/>
      <c r="S1396" s="12"/>
      <c r="T1396" s="12"/>
    </row>
    <row r="1397" spans="1:20" s="1" customFormat="1" x14ac:dyDescent="0.4">
      <c r="A1397" s="12"/>
      <c r="B1397" s="12"/>
      <c r="C1397" s="42"/>
      <c r="D1397" s="12"/>
      <c r="E1397" s="12"/>
      <c r="F1397" s="12"/>
      <c r="G1397" s="12"/>
      <c r="H1397" s="12"/>
      <c r="I1397" s="12"/>
      <c r="J1397" s="12"/>
      <c r="K1397" s="12"/>
      <c r="L1397" s="12"/>
      <c r="M1397" s="49"/>
      <c r="N1397" s="49"/>
      <c r="O1397" s="12"/>
      <c r="P1397" s="12"/>
      <c r="Q1397" s="12"/>
      <c r="R1397" s="12"/>
      <c r="S1397" s="12"/>
      <c r="T1397" s="12"/>
    </row>
    <row r="1398" spans="1:20" s="1" customFormat="1" x14ac:dyDescent="0.4">
      <c r="A1398" s="12"/>
      <c r="B1398" s="12"/>
      <c r="C1398" s="42"/>
      <c r="D1398" s="12"/>
      <c r="E1398" s="12"/>
      <c r="F1398" s="12"/>
      <c r="G1398" s="12"/>
      <c r="H1398" s="12"/>
      <c r="I1398" s="12"/>
      <c r="J1398" s="12"/>
      <c r="K1398" s="12"/>
      <c r="L1398" s="12"/>
      <c r="M1398" s="49"/>
      <c r="N1398" s="49"/>
      <c r="O1398" s="12"/>
      <c r="P1398" s="12"/>
      <c r="Q1398" s="12"/>
      <c r="R1398" s="12"/>
      <c r="S1398" s="12"/>
      <c r="T1398" s="12"/>
    </row>
    <row r="1399" spans="1:20" s="1" customFormat="1" x14ac:dyDescent="0.4">
      <c r="A1399" s="12"/>
      <c r="B1399" s="12"/>
      <c r="C1399" s="42"/>
      <c r="D1399" s="12"/>
      <c r="E1399" s="12"/>
      <c r="F1399" s="12"/>
      <c r="G1399" s="12"/>
      <c r="H1399" s="12"/>
      <c r="I1399" s="12"/>
      <c r="J1399" s="12"/>
      <c r="K1399" s="12"/>
      <c r="L1399" s="12"/>
      <c r="M1399" s="49"/>
      <c r="N1399" s="49"/>
      <c r="O1399" s="12"/>
      <c r="P1399" s="12"/>
      <c r="Q1399" s="12"/>
      <c r="R1399" s="12"/>
      <c r="S1399" s="12"/>
      <c r="T1399" s="12"/>
    </row>
    <row r="1400" spans="1:20" s="1" customFormat="1" x14ac:dyDescent="0.4">
      <c r="A1400" s="12"/>
      <c r="B1400" s="12"/>
      <c r="C1400" s="42"/>
      <c r="D1400" s="12"/>
      <c r="E1400" s="12"/>
      <c r="F1400" s="12"/>
      <c r="G1400" s="12"/>
      <c r="H1400" s="12"/>
      <c r="I1400" s="12"/>
      <c r="J1400" s="12"/>
      <c r="K1400" s="12"/>
      <c r="L1400" s="12"/>
      <c r="M1400" s="49"/>
      <c r="N1400" s="49"/>
      <c r="O1400" s="12"/>
      <c r="P1400" s="12"/>
      <c r="Q1400" s="12"/>
      <c r="R1400" s="12"/>
      <c r="S1400" s="12"/>
      <c r="T1400" s="12"/>
    </row>
    <row r="1401" spans="1:20" s="1" customFormat="1" x14ac:dyDescent="0.4">
      <c r="A1401" s="12"/>
      <c r="B1401" s="12"/>
      <c r="C1401" s="42"/>
      <c r="D1401" s="12"/>
      <c r="E1401" s="12"/>
      <c r="F1401" s="12"/>
      <c r="G1401" s="12"/>
      <c r="H1401" s="12"/>
      <c r="I1401" s="12"/>
      <c r="J1401" s="12"/>
      <c r="K1401" s="12"/>
      <c r="L1401" s="12"/>
      <c r="M1401" s="49"/>
      <c r="N1401" s="49"/>
      <c r="O1401" s="12"/>
      <c r="P1401" s="12"/>
      <c r="Q1401" s="12"/>
      <c r="R1401" s="12"/>
      <c r="S1401" s="12"/>
      <c r="T1401" s="12"/>
    </row>
    <row r="1402" spans="1:20" s="1" customFormat="1" x14ac:dyDescent="0.4">
      <c r="A1402" s="12"/>
      <c r="B1402" s="12"/>
      <c r="C1402" s="42"/>
      <c r="D1402" s="12"/>
      <c r="E1402" s="12"/>
      <c r="F1402" s="12"/>
      <c r="G1402" s="12"/>
      <c r="H1402" s="12"/>
      <c r="I1402" s="12"/>
      <c r="J1402" s="12"/>
      <c r="K1402" s="12"/>
      <c r="L1402" s="12"/>
      <c r="M1402" s="49"/>
      <c r="N1402" s="49"/>
      <c r="O1402" s="12"/>
      <c r="P1402" s="12"/>
      <c r="Q1402" s="12"/>
      <c r="R1402" s="12"/>
      <c r="S1402" s="12"/>
      <c r="T1402" s="12"/>
    </row>
    <row r="1403" spans="1:20" s="1" customFormat="1" x14ac:dyDescent="0.4">
      <c r="A1403" s="12"/>
      <c r="B1403" s="12"/>
      <c r="C1403" s="42"/>
      <c r="D1403" s="12"/>
      <c r="E1403" s="12"/>
      <c r="F1403" s="12"/>
      <c r="G1403" s="12"/>
      <c r="H1403" s="12"/>
      <c r="I1403" s="12"/>
      <c r="J1403" s="12"/>
      <c r="K1403" s="12"/>
      <c r="L1403" s="12"/>
      <c r="M1403" s="49"/>
      <c r="N1403" s="49"/>
      <c r="O1403" s="12"/>
      <c r="P1403" s="12"/>
      <c r="Q1403" s="12"/>
      <c r="R1403" s="12"/>
      <c r="S1403" s="12"/>
      <c r="T1403" s="12"/>
    </row>
    <row r="1404" spans="1:20" s="1" customFormat="1" x14ac:dyDescent="0.4">
      <c r="A1404" s="12"/>
      <c r="B1404" s="12"/>
      <c r="C1404" s="42"/>
      <c r="D1404" s="12"/>
      <c r="E1404" s="12"/>
      <c r="F1404" s="12"/>
      <c r="G1404" s="12"/>
      <c r="H1404" s="12"/>
      <c r="I1404" s="12"/>
      <c r="J1404" s="12"/>
      <c r="K1404" s="12"/>
      <c r="L1404" s="12"/>
      <c r="M1404" s="49"/>
      <c r="N1404" s="49"/>
      <c r="O1404" s="12"/>
      <c r="P1404" s="12"/>
      <c r="Q1404" s="12"/>
      <c r="R1404" s="12"/>
      <c r="S1404" s="12"/>
      <c r="T1404" s="12"/>
    </row>
    <row r="1405" spans="1:20" s="1" customFormat="1" x14ac:dyDescent="0.4">
      <c r="A1405" s="12"/>
      <c r="B1405" s="12"/>
      <c r="C1405" s="42"/>
      <c r="D1405" s="12"/>
      <c r="E1405" s="12"/>
      <c r="F1405" s="12"/>
      <c r="G1405" s="12"/>
      <c r="H1405" s="12"/>
      <c r="I1405" s="12"/>
      <c r="J1405" s="12"/>
      <c r="K1405" s="12"/>
      <c r="L1405" s="12"/>
      <c r="M1405" s="49"/>
      <c r="N1405" s="49"/>
      <c r="O1405" s="12"/>
      <c r="P1405" s="12"/>
      <c r="Q1405" s="12"/>
      <c r="R1405" s="12"/>
      <c r="S1405" s="12"/>
      <c r="T1405" s="12"/>
    </row>
    <row r="1406" spans="1:20" s="1" customFormat="1" x14ac:dyDescent="0.4">
      <c r="A1406" s="12"/>
      <c r="B1406" s="12"/>
      <c r="C1406" s="42"/>
      <c r="D1406" s="12"/>
      <c r="E1406" s="12"/>
      <c r="F1406" s="12"/>
      <c r="G1406" s="12"/>
      <c r="H1406" s="12"/>
      <c r="I1406" s="12"/>
      <c r="J1406" s="12"/>
      <c r="K1406" s="12"/>
      <c r="L1406" s="12"/>
      <c r="M1406" s="49"/>
      <c r="N1406" s="49"/>
      <c r="O1406" s="12"/>
      <c r="P1406" s="12"/>
      <c r="Q1406" s="12"/>
      <c r="R1406" s="12"/>
      <c r="S1406" s="12"/>
      <c r="T1406" s="12"/>
    </row>
    <row r="1407" spans="1:20" s="1" customFormat="1" x14ac:dyDescent="0.4">
      <c r="A1407" s="12"/>
      <c r="B1407" s="12"/>
      <c r="C1407" s="42"/>
      <c r="D1407" s="12"/>
      <c r="E1407" s="12"/>
      <c r="F1407" s="12"/>
      <c r="G1407" s="12"/>
      <c r="H1407" s="12"/>
      <c r="I1407" s="12"/>
      <c r="J1407" s="12"/>
      <c r="K1407" s="12"/>
      <c r="L1407" s="12"/>
      <c r="M1407" s="49"/>
      <c r="N1407" s="49"/>
      <c r="O1407" s="12"/>
      <c r="P1407" s="12"/>
      <c r="Q1407" s="12"/>
      <c r="R1407" s="12"/>
      <c r="S1407" s="12"/>
      <c r="T1407" s="12"/>
    </row>
    <row r="1408" spans="1:20" s="1" customFormat="1" x14ac:dyDescent="0.4">
      <c r="A1408" s="12"/>
      <c r="B1408" s="12"/>
      <c r="C1408" s="42"/>
      <c r="D1408" s="12"/>
      <c r="E1408" s="12"/>
      <c r="F1408" s="12"/>
      <c r="G1408" s="12"/>
      <c r="H1408" s="12"/>
      <c r="I1408" s="12"/>
      <c r="J1408" s="12"/>
      <c r="K1408" s="12"/>
      <c r="L1408" s="12"/>
      <c r="M1408" s="49"/>
      <c r="N1408" s="49"/>
      <c r="O1408" s="12"/>
      <c r="P1408" s="12"/>
      <c r="Q1408" s="12"/>
      <c r="R1408" s="12"/>
      <c r="S1408" s="12"/>
      <c r="T1408" s="12"/>
    </row>
    <row r="1409" spans="1:20" s="1" customFormat="1" x14ac:dyDescent="0.4">
      <c r="A1409" s="12"/>
      <c r="B1409" s="12"/>
      <c r="C1409" s="42"/>
      <c r="D1409" s="12"/>
      <c r="E1409" s="12"/>
      <c r="F1409" s="12"/>
      <c r="G1409" s="12"/>
      <c r="H1409" s="12"/>
      <c r="I1409" s="12"/>
      <c r="J1409" s="12"/>
      <c r="K1409" s="12"/>
      <c r="L1409" s="12"/>
      <c r="M1409" s="49"/>
      <c r="N1409" s="49"/>
      <c r="O1409" s="12"/>
      <c r="P1409" s="12"/>
      <c r="Q1409" s="12"/>
      <c r="R1409" s="12"/>
      <c r="S1409" s="12"/>
      <c r="T1409" s="12"/>
    </row>
    <row r="1410" spans="1:20" s="1" customFormat="1" x14ac:dyDescent="0.4">
      <c r="A1410" s="12"/>
      <c r="B1410" s="12"/>
      <c r="C1410" s="42"/>
      <c r="D1410" s="12"/>
      <c r="E1410" s="12"/>
      <c r="F1410" s="12"/>
      <c r="G1410" s="12"/>
      <c r="H1410" s="12"/>
      <c r="I1410" s="12"/>
      <c r="J1410" s="12"/>
      <c r="K1410" s="12"/>
      <c r="L1410" s="12"/>
      <c r="M1410" s="49"/>
      <c r="N1410" s="49"/>
      <c r="O1410" s="12"/>
      <c r="P1410" s="12"/>
      <c r="Q1410" s="12"/>
      <c r="R1410" s="12"/>
      <c r="S1410" s="12"/>
      <c r="T1410" s="12"/>
    </row>
    <row r="1411" spans="1:20" s="1" customFormat="1" x14ac:dyDescent="0.4">
      <c r="A1411" s="12"/>
      <c r="B1411" s="12"/>
      <c r="C1411" s="42"/>
      <c r="D1411" s="12"/>
      <c r="E1411" s="12"/>
      <c r="F1411" s="12"/>
      <c r="G1411" s="12"/>
      <c r="H1411" s="12"/>
      <c r="I1411" s="12"/>
      <c r="J1411" s="12"/>
      <c r="K1411" s="12"/>
      <c r="L1411" s="12"/>
      <c r="M1411" s="49"/>
      <c r="N1411" s="49"/>
      <c r="O1411" s="12"/>
      <c r="P1411" s="12"/>
      <c r="Q1411" s="12"/>
      <c r="R1411" s="12"/>
      <c r="S1411" s="12"/>
      <c r="T1411" s="12"/>
    </row>
    <row r="1412" spans="1:20" s="1" customFormat="1" x14ac:dyDescent="0.4">
      <c r="A1412" s="12"/>
      <c r="B1412" s="12"/>
      <c r="C1412" s="42"/>
      <c r="D1412" s="12"/>
      <c r="E1412" s="12"/>
      <c r="F1412" s="12"/>
      <c r="G1412" s="12"/>
      <c r="H1412" s="12"/>
      <c r="I1412" s="12"/>
      <c r="J1412" s="12"/>
      <c r="K1412" s="12"/>
      <c r="L1412" s="12"/>
      <c r="M1412" s="49"/>
      <c r="N1412" s="49"/>
      <c r="O1412" s="12"/>
      <c r="P1412" s="12"/>
      <c r="Q1412" s="12"/>
      <c r="R1412" s="12"/>
      <c r="S1412" s="12"/>
      <c r="T1412" s="12"/>
    </row>
    <row r="1413" spans="1:20" s="1" customFormat="1" x14ac:dyDescent="0.4">
      <c r="A1413" s="12"/>
      <c r="B1413" s="12"/>
      <c r="C1413" s="42"/>
      <c r="D1413" s="12"/>
      <c r="E1413" s="12"/>
      <c r="F1413" s="12"/>
      <c r="G1413" s="12"/>
      <c r="H1413" s="12"/>
      <c r="I1413" s="12"/>
      <c r="J1413" s="12"/>
      <c r="K1413" s="12"/>
      <c r="L1413" s="12"/>
      <c r="M1413" s="49"/>
      <c r="N1413" s="49"/>
      <c r="O1413" s="12"/>
      <c r="P1413" s="12"/>
      <c r="Q1413" s="12"/>
      <c r="R1413" s="12"/>
      <c r="S1413" s="12"/>
      <c r="T1413" s="12"/>
    </row>
    <row r="1414" spans="1:20" s="1" customFormat="1" x14ac:dyDescent="0.4">
      <c r="A1414" s="12"/>
      <c r="B1414" s="12"/>
      <c r="C1414" s="42"/>
      <c r="D1414" s="12"/>
      <c r="E1414" s="12"/>
      <c r="F1414" s="12"/>
      <c r="G1414" s="12"/>
      <c r="H1414" s="12"/>
      <c r="I1414" s="12"/>
      <c r="J1414" s="12"/>
      <c r="K1414" s="12"/>
      <c r="L1414" s="12"/>
      <c r="M1414" s="49"/>
      <c r="N1414" s="49"/>
      <c r="O1414" s="12"/>
      <c r="P1414" s="12"/>
      <c r="Q1414" s="12"/>
      <c r="R1414" s="12"/>
      <c r="S1414" s="12"/>
      <c r="T1414" s="12"/>
    </row>
    <row r="1415" spans="1:20" s="1" customFormat="1" x14ac:dyDescent="0.4">
      <c r="A1415" s="12"/>
      <c r="B1415" s="12"/>
      <c r="C1415" s="42"/>
      <c r="D1415" s="12"/>
      <c r="E1415" s="12"/>
      <c r="F1415" s="12"/>
      <c r="G1415" s="12"/>
      <c r="H1415" s="12"/>
      <c r="I1415" s="12"/>
      <c r="J1415" s="12"/>
      <c r="K1415" s="12"/>
      <c r="L1415" s="12"/>
      <c r="M1415" s="49"/>
      <c r="N1415" s="49"/>
      <c r="O1415" s="12"/>
      <c r="P1415" s="12"/>
      <c r="Q1415" s="12"/>
      <c r="R1415" s="12"/>
      <c r="S1415" s="12"/>
      <c r="T1415" s="12"/>
    </row>
    <row r="1416" spans="1:20" s="1" customFormat="1" x14ac:dyDescent="0.4">
      <c r="A1416" s="12"/>
      <c r="B1416" s="12"/>
      <c r="C1416" s="42"/>
      <c r="D1416" s="12"/>
      <c r="E1416" s="12"/>
      <c r="F1416" s="12"/>
      <c r="G1416" s="12"/>
      <c r="H1416" s="12"/>
      <c r="I1416" s="12"/>
      <c r="J1416" s="12"/>
      <c r="K1416" s="12"/>
      <c r="L1416" s="12"/>
      <c r="M1416" s="49"/>
      <c r="N1416" s="49"/>
      <c r="O1416" s="12"/>
      <c r="P1416" s="12"/>
      <c r="Q1416" s="12"/>
      <c r="R1416" s="12"/>
      <c r="S1416" s="12"/>
      <c r="T1416" s="12"/>
    </row>
    <row r="1417" spans="1:20" s="1" customFormat="1" x14ac:dyDescent="0.4">
      <c r="A1417" s="12"/>
      <c r="B1417" s="12"/>
      <c r="C1417" s="42"/>
      <c r="D1417" s="12"/>
      <c r="E1417" s="12"/>
      <c r="F1417" s="12"/>
      <c r="G1417" s="12"/>
      <c r="H1417" s="12"/>
      <c r="I1417" s="12"/>
      <c r="J1417" s="12"/>
      <c r="K1417" s="12"/>
      <c r="L1417" s="12"/>
      <c r="M1417" s="49"/>
      <c r="N1417" s="49"/>
      <c r="O1417" s="12"/>
      <c r="P1417" s="12"/>
      <c r="Q1417" s="12"/>
      <c r="R1417" s="12"/>
      <c r="S1417" s="12"/>
      <c r="T1417" s="12"/>
    </row>
    <row r="1418" spans="1:20" s="1" customFormat="1" x14ac:dyDescent="0.4">
      <c r="A1418" s="12"/>
      <c r="B1418" s="12"/>
      <c r="C1418" s="42"/>
      <c r="D1418" s="12"/>
      <c r="E1418" s="12"/>
      <c r="F1418" s="12"/>
      <c r="G1418" s="12"/>
      <c r="H1418" s="12"/>
      <c r="I1418" s="12"/>
      <c r="J1418" s="12"/>
      <c r="K1418" s="12"/>
      <c r="L1418" s="12"/>
      <c r="M1418" s="49"/>
      <c r="N1418" s="49"/>
      <c r="O1418" s="12"/>
      <c r="P1418" s="12"/>
      <c r="Q1418" s="12"/>
      <c r="R1418" s="12"/>
      <c r="S1418" s="12"/>
      <c r="T1418" s="12"/>
    </row>
    <row r="1419" spans="1:20" s="1" customFormat="1" x14ac:dyDescent="0.4">
      <c r="A1419" s="12"/>
      <c r="B1419" s="12"/>
      <c r="C1419" s="42"/>
      <c r="D1419" s="12"/>
      <c r="E1419" s="12"/>
      <c r="F1419" s="12"/>
      <c r="G1419" s="12"/>
      <c r="H1419" s="12"/>
      <c r="I1419" s="12"/>
      <c r="J1419" s="12"/>
      <c r="K1419" s="12"/>
      <c r="L1419" s="12"/>
      <c r="M1419" s="49"/>
      <c r="N1419" s="49"/>
      <c r="O1419" s="12"/>
      <c r="P1419" s="12"/>
      <c r="Q1419" s="12"/>
      <c r="R1419" s="12"/>
      <c r="S1419" s="12"/>
      <c r="T1419" s="12"/>
    </row>
    <row r="1420" spans="1:20" s="1" customFormat="1" x14ac:dyDescent="0.4">
      <c r="A1420" s="12"/>
      <c r="B1420" s="12"/>
      <c r="C1420" s="42"/>
      <c r="D1420" s="12"/>
      <c r="E1420" s="12"/>
      <c r="F1420" s="12"/>
      <c r="G1420" s="12"/>
      <c r="H1420" s="12"/>
      <c r="I1420" s="12"/>
      <c r="J1420" s="12"/>
      <c r="K1420" s="12"/>
      <c r="L1420" s="12"/>
      <c r="M1420" s="49"/>
      <c r="N1420" s="49"/>
      <c r="O1420" s="12"/>
      <c r="P1420" s="12"/>
      <c r="Q1420" s="12"/>
      <c r="R1420" s="12"/>
      <c r="S1420" s="12"/>
      <c r="T1420" s="12"/>
    </row>
    <row r="1421" spans="1:20" s="1" customFormat="1" x14ac:dyDescent="0.4">
      <c r="A1421" s="12"/>
      <c r="B1421" s="12"/>
      <c r="C1421" s="42"/>
      <c r="D1421" s="12"/>
      <c r="E1421" s="12"/>
      <c r="F1421" s="12"/>
      <c r="G1421" s="12"/>
      <c r="H1421" s="12"/>
      <c r="I1421" s="12"/>
      <c r="J1421" s="12"/>
      <c r="K1421" s="12"/>
      <c r="L1421" s="12"/>
      <c r="M1421" s="49"/>
      <c r="N1421" s="49"/>
      <c r="O1421" s="12"/>
      <c r="P1421" s="12"/>
      <c r="Q1421" s="12"/>
      <c r="R1421" s="12"/>
      <c r="S1421" s="12"/>
      <c r="T1421" s="12"/>
    </row>
    <row r="1422" spans="1:20" s="1" customFormat="1" x14ac:dyDescent="0.4">
      <c r="A1422" s="12"/>
      <c r="B1422" s="12"/>
      <c r="C1422" s="42"/>
      <c r="D1422" s="12"/>
      <c r="E1422" s="12"/>
      <c r="F1422" s="12"/>
      <c r="G1422" s="12"/>
      <c r="H1422" s="12"/>
      <c r="I1422" s="12"/>
      <c r="J1422" s="12"/>
      <c r="K1422" s="12"/>
      <c r="L1422" s="12"/>
      <c r="M1422" s="49"/>
      <c r="N1422" s="49"/>
      <c r="O1422" s="12"/>
      <c r="P1422" s="12"/>
      <c r="Q1422" s="12"/>
      <c r="R1422" s="12"/>
      <c r="S1422" s="12"/>
      <c r="T1422" s="12"/>
    </row>
    <row r="1423" spans="1:20" s="1" customFormat="1" x14ac:dyDescent="0.4">
      <c r="A1423" s="12"/>
      <c r="B1423" s="12"/>
      <c r="C1423" s="42"/>
      <c r="D1423" s="12"/>
      <c r="E1423" s="12"/>
      <c r="F1423" s="12"/>
      <c r="G1423" s="12"/>
      <c r="H1423" s="12"/>
      <c r="I1423" s="12"/>
      <c r="J1423" s="12"/>
      <c r="K1423" s="12"/>
      <c r="L1423" s="12"/>
      <c r="M1423" s="49"/>
      <c r="N1423" s="49"/>
      <c r="O1423" s="12"/>
      <c r="P1423" s="12"/>
      <c r="Q1423" s="12"/>
      <c r="R1423" s="12"/>
      <c r="S1423" s="12"/>
      <c r="T1423" s="12"/>
    </row>
    <row r="1424" spans="1:20" s="1" customFormat="1" x14ac:dyDescent="0.4">
      <c r="A1424" s="12"/>
      <c r="B1424" s="12"/>
      <c r="C1424" s="42"/>
      <c r="D1424" s="12"/>
      <c r="E1424" s="12"/>
      <c r="F1424" s="12"/>
      <c r="G1424" s="12"/>
      <c r="H1424" s="12"/>
      <c r="I1424" s="12"/>
      <c r="J1424" s="12"/>
      <c r="K1424" s="12"/>
      <c r="L1424" s="12"/>
      <c r="M1424" s="49"/>
      <c r="N1424" s="49"/>
      <c r="O1424" s="12"/>
      <c r="P1424" s="12"/>
      <c r="Q1424" s="12"/>
      <c r="R1424" s="12"/>
      <c r="S1424" s="12"/>
      <c r="T1424" s="12"/>
    </row>
    <row r="1425" spans="1:20" s="1" customFormat="1" x14ac:dyDescent="0.4">
      <c r="A1425" s="12"/>
      <c r="B1425" s="12"/>
      <c r="C1425" s="42"/>
      <c r="D1425" s="12"/>
      <c r="E1425" s="12"/>
      <c r="F1425" s="12"/>
      <c r="G1425" s="12"/>
      <c r="H1425" s="12"/>
      <c r="I1425" s="12"/>
      <c r="J1425" s="12"/>
      <c r="K1425" s="12"/>
      <c r="L1425" s="12"/>
      <c r="M1425" s="49"/>
      <c r="N1425" s="49"/>
      <c r="O1425" s="12"/>
      <c r="P1425" s="12"/>
      <c r="Q1425" s="12"/>
      <c r="R1425" s="12"/>
      <c r="S1425" s="12"/>
      <c r="T1425" s="12"/>
    </row>
    <row r="1426" spans="1:20" s="1" customFormat="1" x14ac:dyDescent="0.4">
      <c r="A1426" s="12"/>
      <c r="B1426" s="12"/>
      <c r="C1426" s="42"/>
      <c r="D1426" s="12"/>
      <c r="E1426" s="12"/>
      <c r="F1426" s="12"/>
      <c r="G1426" s="12"/>
      <c r="H1426" s="12"/>
      <c r="I1426" s="12"/>
      <c r="J1426" s="12"/>
      <c r="K1426" s="12"/>
      <c r="L1426" s="12"/>
      <c r="M1426" s="49"/>
      <c r="N1426" s="49"/>
      <c r="O1426" s="12"/>
      <c r="P1426" s="12"/>
      <c r="Q1426" s="12"/>
      <c r="R1426" s="12"/>
      <c r="S1426" s="12"/>
      <c r="T1426" s="12"/>
    </row>
    <row r="1427" spans="1:20" s="1" customFormat="1" x14ac:dyDescent="0.4">
      <c r="A1427" s="12"/>
      <c r="B1427" s="12"/>
      <c r="C1427" s="42"/>
      <c r="D1427" s="12"/>
      <c r="E1427" s="12"/>
      <c r="F1427" s="12"/>
      <c r="G1427" s="12"/>
      <c r="H1427" s="12"/>
      <c r="I1427" s="12"/>
      <c r="J1427" s="12"/>
      <c r="K1427" s="12"/>
      <c r="L1427" s="12"/>
      <c r="M1427" s="49"/>
      <c r="N1427" s="49"/>
      <c r="O1427" s="12"/>
      <c r="P1427" s="12"/>
      <c r="Q1427" s="12"/>
      <c r="R1427" s="12"/>
      <c r="S1427" s="12"/>
      <c r="T1427" s="12"/>
    </row>
    <row r="1428" spans="1:20" s="1" customFormat="1" x14ac:dyDescent="0.4">
      <c r="A1428" s="12"/>
      <c r="B1428" s="12"/>
      <c r="C1428" s="42"/>
      <c r="D1428" s="12"/>
      <c r="E1428" s="12"/>
      <c r="F1428" s="12"/>
      <c r="G1428" s="12"/>
      <c r="H1428" s="12"/>
      <c r="I1428" s="12"/>
      <c r="J1428" s="12"/>
      <c r="K1428" s="12"/>
      <c r="L1428" s="12"/>
      <c r="M1428" s="49"/>
      <c r="N1428" s="49"/>
      <c r="O1428" s="12"/>
      <c r="P1428" s="12"/>
      <c r="Q1428" s="12"/>
      <c r="R1428" s="12"/>
      <c r="S1428" s="12"/>
      <c r="T1428" s="12"/>
    </row>
    <row r="1429" spans="1:20" s="1" customFormat="1" x14ac:dyDescent="0.4">
      <c r="A1429" s="12"/>
      <c r="B1429" s="12"/>
      <c r="C1429" s="42"/>
      <c r="D1429" s="12"/>
      <c r="E1429" s="12"/>
      <c r="F1429" s="12"/>
      <c r="G1429" s="12"/>
      <c r="H1429" s="12"/>
      <c r="I1429" s="12"/>
      <c r="J1429" s="12"/>
      <c r="K1429" s="12"/>
      <c r="L1429" s="12"/>
      <c r="M1429" s="49"/>
      <c r="N1429" s="49"/>
      <c r="O1429" s="12"/>
      <c r="P1429" s="12"/>
      <c r="Q1429" s="12"/>
      <c r="R1429" s="12"/>
      <c r="S1429" s="12"/>
      <c r="T1429" s="12"/>
    </row>
    <row r="1430" spans="1:20" s="1" customFormat="1" x14ac:dyDescent="0.4">
      <c r="A1430" s="12"/>
      <c r="B1430" s="12"/>
      <c r="C1430" s="42"/>
      <c r="D1430" s="12"/>
      <c r="E1430" s="12"/>
      <c r="F1430" s="12"/>
      <c r="G1430" s="12"/>
      <c r="H1430" s="12"/>
      <c r="I1430" s="12"/>
      <c r="J1430" s="12"/>
      <c r="K1430" s="12"/>
      <c r="L1430" s="12"/>
      <c r="M1430" s="49"/>
      <c r="N1430" s="49"/>
      <c r="O1430" s="12"/>
      <c r="P1430" s="12"/>
      <c r="Q1430" s="12"/>
      <c r="R1430" s="12"/>
      <c r="S1430" s="12"/>
      <c r="T1430" s="12"/>
    </row>
    <row r="1431" spans="1:20" s="1" customFormat="1" x14ac:dyDescent="0.4">
      <c r="A1431" s="12"/>
      <c r="B1431" s="12"/>
      <c r="C1431" s="42"/>
      <c r="D1431" s="12"/>
      <c r="E1431" s="12"/>
      <c r="F1431" s="12"/>
      <c r="G1431" s="12"/>
      <c r="H1431" s="12"/>
      <c r="I1431" s="12"/>
      <c r="J1431" s="12"/>
      <c r="K1431" s="12"/>
      <c r="L1431" s="12"/>
      <c r="M1431" s="49"/>
      <c r="N1431" s="49"/>
      <c r="O1431" s="12"/>
      <c r="P1431" s="12"/>
      <c r="Q1431" s="12"/>
      <c r="R1431" s="12"/>
      <c r="S1431" s="12"/>
      <c r="T1431" s="12"/>
    </row>
    <row r="1432" spans="1:20" s="1" customFormat="1" x14ac:dyDescent="0.4">
      <c r="A1432" s="12"/>
      <c r="B1432" s="12"/>
      <c r="C1432" s="42"/>
      <c r="D1432" s="12"/>
      <c r="E1432" s="12"/>
      <c r="F1432" s="12"/>
      <c r="G1432" s="12"/>
      <c r="H1432" s="12"/>
      <c r="I1432" s="12"/>
      <c r="J1432" s="12"/>
      <c r="K1432" s="12"/>
      <c r="L1432" s="12"/>
      <c r="M1432" s="49"/>
      <c r="N1432" s="49"/>
      <c r="O1432" s="12"/>
      <c r="P1432" s="12"/>
      <c r="Q1432" s="12"/>
      <c r="R1432" s="12"/>
      <c r="S1432" s="12"/>
      <c r="T1432" s="12"/>
    </row>
    <row r="1433" spans="1:20" s="1" customFormat="1" x14ac:dyDescent="0.4">
      <c r="A1433" s="12"/>
      <c r="B1433" s="12"/>
      <c r="C1433" s="42"/>
      <c r="D1433" s="12"/>
      <c r="E1433" s="12"/>
      <c r="F1433" s="12"/>
      <c r="G1433" s="12"/>
      <c r="H1433" s="12"/>
      <c r="I1433" s="12"/>
      <c r="J1433" s="12"/>
      <c r="K1433" s="12"/>
      <c r="L1433" s="12"/>
      <c r="M1433" s="49"/>
      <c r="N1433" s="49"/>
      <c r="O1433" s="12"/>
      <c r="P1433" s="12"/>
      <c r="Q1433" s="12"/>
      <c r="R1433" s="12"/>
      <c r="S1433" s="12"/>
      <c r="T1433" s="12"/>
    </row>
    <row r="1434" spans="1:20" s="1" customFormat="1" x14ac:dyDescent="0.4">
      <c r="A1434" s="12"/>
      <c r="B1434" s="12"/>
      <c r="C1434" s="42"/>
      <c r="D1434" s="12"/>
      <c r="E1434" s="12"/>
      <c r="F1434" s="12"/>
      <c r="G1434" s="12"/>
      <c r="H1434" s="12"/>
      <c r="I1434" s="12"/>
      <c r="J1434" s="12"/>
      <c r="K1434" s="12"/>
      <c r="L1434" s="12"/>
      <c r="M1434" s="49"/>
      <c r="N1434" s="49"/>
      <c r="O1434" s="12"/>
      <c r="P1434" s="12"/>
      <c r="Q1434" s="12"/>
      <c r="R1434" s="12"/>
      <c r="S1434" s="12"/>
      <c r="T1434" s="12"/>
    </row>
    <row r="1435" spans="1:20" s="1" customFormat="1" x14ac:dyDescent="0.4">
      <c r="A1435" s="12"/>
      <c r="B1435" s="12"/>
      <c r="C1435" s="42"/>
      <c r="D1435" s="12"/>
      <c r="E1435" s="12"/>
      <c r="F1435" s="12"/>
      <c r="G1435" s="12"/>
      <c r="H1435" s="12"/>
      <c r="I1435" s="12"/>
      <c r="J1435" s="12"/>
      <c r="K1435" s="12"/>
      <c r="L1435" s="12"/>
      <c r="M1435" s="49"/>
      <c r="N1435" s="49"/>
      <c r="O1435" s="12"/>
      <c r="P1435" s="12"/>
      <c r="Q1435" s="12"/>
      <c r="R1435" s="12"/>
      <c r="S1435" s="12"/>
      <c r="T1435" s="12"/>
    </row>
    <row r="1436" spans="1:20" s="1" customFormat="1" x14ac:dyDescent="0.4">
      <c r="A1436" s="12"/>
      <c r="B1436" s="12"/>
      <c r="C1436" s="42"/>
      <c r="D1436" s="12"/>
      <c r="E1436" s="12"/>
      <c r="F1436" s="12"/>
      <c r="G1436" s="12"/>
      <c r="H1436" s="12"/>
      <c r="I1436" s="12"/>
      <c r="J1436" s="12"/>
      <c r="K1436" s="12"/>
      <c r="L1436" s="12"/>
      <c r="M1436" s="49"/>
      <c r="N1436" s="49"/>
      <c r="O1436" s="12"/>
      <c r="P1436" s="12"/>
      <c r="Q1436" s="12"/>
      <c r="R1436" s="12"/>
      <c r="S1436" s="12"/>
      <c r="T1436" s="12"/>
    </row>
    <row r="1437" spans="1:20" s="1" customFormat="1" x14ac:dyDescent="0.4">
      <c r="A1437" s="12"/>
      <c r="B1437" s="12"/>
      <c r="C1437" s="42"/>
      <c r="D1437" s="12"/>
      <c r="E1437" s="12"/>
      <c r="F1437" s="12"/>
      <c r="G1437" s="12"/>
      <c r="H1437" s="12"/>
      <c r="I1437" s="12"/>
      <c r="J1437" s="12"/>
      <c r="K1437" s="12"/>
      <c r="L1437" s="12"/>
      <c r="M1437" s="49"/>
      <c r="N1437" s="49"/>
      <c r="O1437" s="12"/>
      <c r="P1437" s="12"/>
      <c r="Q1437" s="12"/>
      <c r="R1437" s="12"/>
      <c r="S1437" s="12"/>
      <c r="T1437" s="12"/>
    </row>
    <row r="1438" spans="1:20" s="1" customFormat="1" x14ac:dyDescent="0.4">
      <c r="A1438" s="12"/>
      <c r="B1438" s="12"/>
      <c r="C1438" s="42"/>
      <c r="D1438" s="12"/>
      <c r="E1438" s="12"/>
      <c r="F1438" s="12"/>
      <c r="G1438" s="12"/>
      <c r="H1438" s="12"/>
      <c r="I1438" s="12"/>
      <c r="J1438" s="12"/>
      <c r="K1438" s="12"/>
      <c r="L1438" s="12"/>
      <c r="M1438" s="49"/>
      <c r="N1438" s="49"/>
      <c r="O1438" s="12"/>
      <c r="P1438" s="12"/>
      <c r="Q1438" s="12"/>
      <c r="R1438" s="12"/>
      <c r="S1438" s="12"/>
      <c r="T1438" s="12"/>
    </row>
    <row r="1439" spans="1:20" s="1" customFormat="1" x14ac:dyDescent="0.4">
      <c r="A1439" s="12"/>
      <c r="B1439" s="12"/>
      <c r="C1439" s="42"/>
      <c r="D1439" s="12"/>
      <c r="E1439" s="12"/>
      <c r="F1439" s="12"/>
      <c r="G1439" s="12"/>
      <c r="H1439" s="12"/>
      <c r="I1439" s="12"/>
      <c r="J1439" s="12"/>
      <c r="K1439" s="12"/>
      <c r="L1439" s="12"/>
      <c r="M1439" s="49"/>
      <c r="N1439" s="49"/>
      <c r="O1439" s="12"/>
      <c r="P1439" s="12"/>
      <c r="Q1439" s="12"/>
      <c r="R1439" s="12"/>
      <c r="S1439" s="12"/>
      <c r="T1439" s="12"/>
    </row>
    <row r="1440" spans="1:20" s="1" customFormat="1" x14ac:dyDescent="0.4">
      <c r="A1440" s="12"/>
      <c r="B1440" s="12"/>
      <c r="C1440" s="42"/>
      <c r="D1440" s="12"/>
      <c r="E1440" s="12"/>
      <c r="F1440" s="12"/>
      <c r="G1440" s="12"/>
      <c r="H1440" s="12"/>
      <c r="I1440" s="12"/>
      <c r="J1440" s="12"/>
      <c r="K1440" s="12"/>
      <c r="L1440" s="12"/>
      <c r="M1440" s="49"/>
      <c r="N1440" s="49"/>
      <c r="O1440" s="12"/>
      <c r="P1440" s="12"/>
      <c r="Q1440" s="12"/>
      <c r="R1440" s="12"/>
      <c r="S1440" s="12"/>
      <c r="T1440" s="12"/>
    </row>
    <row r="1441" spans="1:20" s="1" customFormat="1" x14ac:dyDescent="0.4">
      <c r="A1441" s="12"/>
      <c r="B1441" s="12"/>
      <c r="C1441" s="42"/>
      <c r="D1441" s="12"/>
      <c r="E1441" s="12"/>
      <c r="F1441" s="12"/>
      <c r="G1441" s="12"/>
      <c r="H1441" s="12"/>
      <c r="I1441" s="12"/>
      <c r="J1441" s="12"/>
      <c r="K1441" s="12"/>
      <c r="L1441" s="12"/>
      <c r="M1441" s="49"/>
      <c r="N1441" s="49"/>
      <c r="O1441" s="12"/>
      <c r="P1441" s="12"/>
      <c r="Q1441" s="12"/>
      <c r="R1441" s="12"/>
      <c r="S1441" s="12"/>
      <c r="T1441" s="12"/>
    </row>
    <row r="1442" spans="1:20" s="1" customFormat="1" x14ac:dyDescent="0.4">
      <c r="A1442" s="12"/>
      <c r="B1442" s="12"/>
      <c r="C1442" s="42"/>
      <c r="D1442" s="12"/>
      <c r="E1442" s="12"/>
      <c r="F1442" s="12"/>
      <c r="G1442" s="12"/>
      <c r="H1442" s="12"/>
      <c r="I1442" s="12"/>
      <c r="J1442" s="12"/>
      <c r="K1442" s="12"/>
      <c r="L1442" s="12"/>
      <c r="M1442" s="49"/>
      <c r="N1442" s="49"/>
      <c r="O1442" s="12"/>
      <c r="P1442" s="12"/>
      <c r="Q1442" s="12"/>
      <c r="R1442" s="12"/>
      <c r="S1442" s="12"/>
      <c r="T1442" s="12"/>
    </row>
    <row r="1443" spans="1:20" s="1" customFormat="1" x14ac:dyDescent="0.4">
      <c r="A1443" s="12"/>
      <c r="B1443" s="12"/>
      <c r="C1443" s="42"/>
      <c r="D1443" s="12"/>
      <c r="E1443" s="12"/>
      <c r="F1443" s="12"/>
      <c r="G1443" s="12"/>
      <c r="H1443" s="12"/>
      <c r="I1443" s="12"/>
      <c r="J1443" s="12"/>
      <c r="K1443" s="12"/>
      <c r="L1443" s="12"/>
      <c r="M1443" s="49"/>
      <c r="N1443" s="49"/>
      <c r="O1443" s="12"/>
      <c r="P1443" s="12"/>
      <c r="Q1443" s="12"/>
      <c r="R1443" s="12"/>
      <c r="S1443" s="12"/>
      <c r="T1443" s="12"/>
    </row>
    <row r="1444" spans="1:20" s="1" customFormat="1" x14ac:dyDescent="0.4">
      <c r="A1444" s="12"/>
      <c r="B1444" s="12"/>
      <c r="C1444" s="42"/>
      <c r="D1444" s="12"/>
      <c r="E1444" s="12"/>
      <c r="F1444" s="12"/>
      <c r="G1444" s="12"/>
      <c r="H1444" s="12"/>
      <c r="I1444" s="12"/>
      <c r="J1444" s="12"/>
      <c r="K1444" s="12"/>
      <c r="L1444" s="12"/>
      <c r="M1444" s="49"/>
      <c r="N1444" s="49"/>
      <c r="O1444" s="12"/>
      <c r="P1444" s="12"/>
      <c r="Q1444" s="12"/>
      <c r="R1444" s="12"/>
      <c r="S1444" s="12"/>
      <c r="T1444" s="12"/>
    </row>
    <row r="1445" spans="1:20" s="1" customFormat="1" x14ac:dyDescent="0.4">
      <c r="A1445" s="12"/>
      <c r="B1445" s="12"/>
      <c r="C1445" s="42"/>
      <c r="D1445" s="12"/>
      <c r="E1445" s="12"/>
      <c r="F1445" s="12"/>
      <c r="G1445" s="12"/>
      <c r="H1445" s="12"/>
      <c r="I1445" s="12"/>
      <c r="J1445" s="12"/>
      <c r="K1445" s="12"/>
      <c r="L1445" s="12"/>
      <c r="M1445" s="49"/>
      <c r="N1445" s="49"/>
      <c r="O1445" s="12"/>
      <c r="P1445" s="12"/>
      <c r="Q1445" s="12"/>
      <c r="R1445" s="12"/>
      <c r="S1445" s="12"/>
      <c r="T1445" s="12"/>
    </row>
    <row r="1446" spans="1:20" s="1" customFormat="1" x14ac:dyDescent="0.4">
      <c r="A1446" s="12"/>
      <c r="B1446" s="12"/>
      <c r="C1446" s="42"/>
      <c r="D1446" s="12"/>
      <c r="E1446" s="12"/>
      <c r="F1446" s="12"/>
      <c r="G1446" s="12"/>
      <c r="H1446" s="12"/>
      <c r="I1446" s="12"/>
      <c r="J1446" s="12"/>
      <c r="K1446" s="12"/>
      <c r="L1446" s="12"/>
      <c r="M1446" s="49"/>
      <c r="N1446" s="49"/>
      <c r="O1446" s="12"/>
      <c r="P1446" s="12"/>
      <c r="Q1446" s="12"/>
      <c r="R1446" s="12"/>
      <c r="S1446" s="12"/>
      <c r="T1446" s="12"/>
    </row>
    <row r="1447" spans="1:20" s="1" customFormat="1" x14ac:dyDescent="0.4">
      <c r="A1447" s="12"/>
      <c r="B1447" s="12"/>
      <c r="C1447" s="42"/>
      <c r="D1447" s="12"/>
      <c r="E1447" s="12"/>
      <c r="F1447" s="12"/>
      <c r="G1447" s="12"/>
      <c r="H1447" s="12"/>
      <c r="I1447" s="12"/>
      <c r="J1447" s="12"/>
      <c r="K1447" s="12"/>
      <c r="L1447" s="12"/>
      <c r="M1447" s="49"/>
      <c r="N1447" s="49"/>
      <c r="O1447" s="12"/>
      <c r="P1447" s="12"/>
      <c r="Q1447" s="12"/>
      <c r="R1447" s="12"/>
      <c r="S1447" s="12"/>
      <c r="T1447" s="12"/>
    </row>
    <row r="1448" spans="1:20" s="1" customFormat="1" x14ac:dyDescent="0.4">
      <c r="A1448" s="12"/>
      <c r="B1448" s="12"/>
      <c r="C1448" s="42"/>
      <c r="D1448" s="12"/>
      <c r="E1448" s="12"/>
      <c r="F1448" s="12"/>
      <c r="G1448" s="12"/>
      <c r="H1448" s="12"/>
      <c r="I1448" s="12"/>
      <c r="J1448" s="12"/>
      <c r="K1448" s="12"/>
      <c r="L1448" s="12"/>
      <c r="M1448" s="49"/>
      <c r="N1448" s="49"/>
      <c r="O1448" s="12"/>
      <c r="P1448" s="12"/>
      <c r="Q1448" s="12"/>
      <c r="R1448" s="12"/>
      <c r="S1448" s="12"/>
      <c r="T1448" s="12"/>
    </row>
    <row r="1449" spans="1:20" s="1" customFormat="1" x14ac:dyDescent="0.4">
      <c r="A1449" s="12"/>
      <c r="B1449" s="12"/>
      <c r="C1449" s="42"/>
      <c r="D1449" s="12"/>
      <c r="E1449" s="12"/>
      <c r="F1449" s="12"/>
      <c r="G1449" s="12"/>
      <c r="H1449" s="12"/>
      <c r="I1449" s="12"/>
      <c r="J1449" s="12"/>
      <c r="K1449" s="12"/>
      <c r="L1449" s="12"/>
      <c r="M1449" s="49"/>
      <c r="N1449" s="49"/>
      <c r="O1449" s="12"/>
      <c r="P1449" s="12"/>
      <c r="Q1449" s="12"/>
      <c r="R1449" s="12"/>
      <c r="S1449" s="12"/>
      <c r="T1449" s="12"/>
    </row>
    <row r="1450" spans="1:20" s="1" customFormat="1" x14ac:dyDescent="0.4">
      <c r="A1450" s="12"/>
      <c r="B1450" s="12"/>
      <c r="C1450" s="42"/>
      <c r="D1450" s="12"/>
      <c r="E1450" s="12"/>
      <c r="F1450" s="12"/>
      <c r="G1450" s="12"/>
      <c r="H1450" s="12"/>
      <c r="I1450" s="12"/>
      <c r="J1450" s="12"/>
      <c r="K1450" s="12"/>
      <c r="L1450" s="12"/>
      <c r="M1450" s="49"/>
      <c r="N1450" s="49"/>
      <c r="O1450" s="12"/>
      <c r="P1450" s="12"/>
      <c r="Q1450" s="12"/>
      <c r="R1450" s="12"/>
      <c r="S1450" s="12"/>
      <c r="T1450" s="12"/>
    </row>
    <row r="1451" spans="1:20" s="1" customFormat="1" x14ac:dyDescent="0.4">
      <c r="A1451" s="12"/>
      <c r="B1451" s="12"/>
      <c r="C1451" s="42"/>
      <c r="D1451" s="12"/>
      <c r="E1451" s="12"/>
      <c r="F1451" s="12"/>
      <c r="G1451" s="12"/>
      <c r="H1451" s="12"/>
      <c r="I1451" s="12"/>
      <c r="J1451" s="12"/>
      <c r="K1451" s="12"/>
      <c r="L1451" s="12"/>
      <c r="M1451" s="49"/>
      <c r="N1451" s="49"/>
      <c r="O1451" s="12"/>
      <c r="P1451" s="12"/>
      <c r="Q1451" s="12"/>
      <c r="R1451" s="12"/>
      <c r="S1451" s="12"/>
      <c r="T1451" s="12"/>
    </row>
    <row r="1452" spans="1:20" s="1" customFormat="1" x14ac:dyDescent="0.4">
      <c r="A1452" s="12"/>
      <c r="B1452" s="12"/>
      <c r="C1452" s="42"/>
      <c r="D1452" s="12"/>
      <c r="E1452" s="12"/>
      <c r="F1452" s="12"/>
      <c r="G1452" s="12"/>
      <c r="H1452" s="12"/>
      <c r="I1452" s="12"/>
      <c r="J1452" s="12"/>
      <c r="K1452" s="12"/>
      <c r="L1452" s="12"/>
      <c r="M1452" s="49"/>
      <c r="N1452" s="49"/>
      <c r="O1452" s="12"/>
      <c r="P1452" s="12"/>
      <c r="Q1452" s="12"/>
      <c r="R1452" s="12"/>
      <c r="S1452" s="12"/>
      <c r="T1452" s="12"/>
    </row>
    <row r="1453" spans="1:20" s="1" customFormat="1" x14ac:dyDescent="0.4">
      <c r="A1453" s="12"/>
      <c r="B1453" s="12"/>
      <c r="C1453" s="42"/>
      <c r="D1453" s="12"/>
      <c r="E1453" s="12"/>
      <c r="F1453" s="12"/>
      <c r="G1453" s="12"/>
      <c r="H1453" s="12"/>
      <c r="I1453" s="12"/>
      <c r="J1453" s="12"/>
      <c r="K1453" s="12"/>
      <c r="L1453" s="12"/>
      <c r="M1453" s="49"/>
      <c r="N1453" s="49"/>
      <c r="O1453" s="12"/>
      <c r="P1453" s="12"/>
      <c r="Q1453" s="12"/>
      <c r="R1453" s="12"/>
      <c r="S1453" s="12"/>
      <c r="T1453" s="12"/>
    </row>
    <row r="1454" spans="1:20" s="1" customFormat="1" x14ac:dyDescent="0.4">
      <c r="A1454" s="12"/>
      <c r="B1454" s="12"/>
      <c r="C1454" s="42"/>
      <c r="D1454" s="12"/>
      <c r="E1454" s="12"/>
      <c r="F1454" s="12"/>
      <c r="G1454" s="12"/>
      <c r="H1454" s="12"/>
      <c r="I1454" s="12"/>
      <c r="J1454" s="12"/>
      <c r="K1454" s="12"/>
      <c r="L1454" s="12"/>
      <c r="M1454" s="49"/>
      <c r="N1454" s="49"/>
      <c r="O1454" s="12"/>
      <c r="P1454" s="12"/>
      <c r="Q1454" s="12"/>
      <c r="R1454" s="12"/>
      <c r="S1454" s="12"/>
      <c r="T1454" s="12"/>
    </row>
    <row r="1455" spans="1:20" s="1" customFormat="1" x14ac:dyDescent="0.4">
      <c r="A1455" s="12"/>
      <c r="B1455" s="12"/>
      <c r="C1455" s="42"/>
      <c r="D1455" s="12"/>
      <c r="E1455" s="12"/>
      <c r="F1455" s="12"/>
      <c r="G1455" s="12"/>
      <c r="H1455" s="12"/>
      <c r="I1455" s="12"/>
      <c r="J1455" s="12"/>
      <c r="K1455" s="12"/>
      <c r="L1455" s="12"/>
      <c r="M1455" s="49"/>
      <c r="N1455" s="49"/>
      <c r="O1455" s="12"/>
      <c r="P1455" s="12"/>
      <c r="Q1455" s="12"/>
      <c r="R1455" s="12"/>
      <c r="S1455" s="12"/>
      <c r="T1455" s="12"/>
    </row>
    <row r="1456" spans="1:20" s="1" customFormat="1" x14ac:dyDescent="0.4">
      <c r="A1456" s="12"/>
      <c r="B1456" s="12"/>
      <c r="C1456" s="42"/>
      <c r="D1456" s="12"/>
      <c r="E1456" s="12"/>
      <c r="F1456" s="12"/>
      <c r="G1456" s="12"/>
      <c r="H1456" s="12"/>
      <c r="I1456" s="12"/>
      <c r="J1456" s="12"/>
      <c r="K1456" s="12"/>
      <c r="L1456" s="12"/>
      <c r="M1456" s="49"/>
      <c r="N1456" s="49"/>
      <c r="O1456" s="12"/>
      <c r="P1456" s="12"/>
      <c r="Q1456" s="12"/>
      <c r="R1456" s="12"/>
      <c r="S1456" s="12"/>
      <c r="T1456" s="12"/>
    </row>
    <row r="1457" spans="1:20" s="1" customFormat="1" x14ac:dyDescent="0.4">
      <c r="A1457" s="12"/>
      <c r="B1457" s="12"/>
      <c r="C1457" s="42"/>
      <c r="D1457" s="12"/>
      <c r="E1457" s="12"/>
      <c r="F1457" s="12"/>
      <c r="G1457" s="12"/>
      <c r="H1457" s="12"/>
      <c r="I1457" s="12"/>
      <c r="J1457" s="12"/>
      <c r="K1457" s="12"/>
      <c r="L1457" s="12"/>
      <c r="M1457" s="49"/>
      <c r="N1457" s="49"/>
      <c r="O1457" s="12"/>
      <c r="P1457" s="12"/>
      <c r="Q1457" s="12"/>
      <c r="R1457" s="12"/>
      <c r="S1457" s="12"/>
      <c r="T1457" s="12"/>
    </row>
    <row r="1458" spans="1:20" s="1" customFormat="1" x14ac:dyDescent="0.4">
      <c r="A1458" s="12"/>
      <c r="B1458" s="12"/>
      <c r="C1458" s="42"/>
      <c r="D1458" s="12"/>
      <c r="E1458" s="12"/>
      <c r="F1458" s="12"/>
      <c r="G1458" s="12"/>
      <c r="H1458" s="12"/>
      <c r="I1458" s="12"/>
      <c r="J1458" s="12"/>
      <c r="K1458" s="12"/>
      <c r="L1458" s="12"/>
      <c r="M1458" s="49"/>
      <c r="N1458" s="49"/>
      <c r="O1458" s="12"/>
      <c r="P1458" s="12"/>
      <c r="Q1458" s="12"/>
      <c r="R1458" s="12"/>
      <c r="S1458" s="12"/>
      <c r="T1458" s="12"/>
    </row>
    <row r="1459" spans="1:20" s="1" customFormat="1" x14ac:dyDescent="0.4">
      <c r="A1459" s="12"/>
      <c r="B1459" s="12"/>
      <c r="C1459" s="42"/>
      <c r="D1459" s="12"/>
      <c r="E1459" s="12"/>
      <c r="F1459" s="12"/>
      <c r="G1459" s="12"/>
      <c r="H1459" s="12"/>
      <c r="I1459" s="12"/>
      <c r="J1459" s="12"/>
      <c r="K1459" s="12"/>
      <c r="L1459" s="12"/>
      <c r="M1459" s="49"/>
      <c r="N1459" s="49"/>
      <c r="O1459" s="12"/>
      <c r="P1459" s="12"/>
      <c r="Q1459" s="12"/>
      <c r="R1459" s="12"/>
      <c r="S1459" s="12"/>
      <c r="T1459" s="12"/>
    </row>
    <row r="1460" spans="1:20" s="1" customFormat="1" x14ac:dyDescent="0.4">
      <c r="A1460" s="12"/>
      <c r="B1460" s="12"/>
      <c r="C1460" s="42"/>
      <c r="D1460" s="12"/>
      <c r="E1460" s="12"/>
      <c r="F1460" s="12"/>
      <c r="G1460" s="12"/>
      <c r="H1460" s="12"/>
      <c r="I1460" s="12"/>
      <c r="J1460" s="12"/>
      <c r="K1460" s="12"/>
      <c r="L1460" s="12"/>
      <c r="M1460" s="49"/>
      <c r="N1460" s="49"/>
      <c r="O1460" s="12"/>
      <c r="P1460" s="12"/>
      <c r="Q1460" s="12"/>
      <c r="R1460" s="12"/>
      <c r="S1460" s="12"/>
      <c r="T1460" s="12"/>
    </row>
    <row r="1461" spans="1:20" s="1" customFormat="1" x14ac:dyDescent="0.4">
      <c r="A1461" s="12"/>
      <c r="B1461" s="12"/>
      <c r="C1461" s="42"/>
      <c r="D1461" s="12"/>
      <c r="E1461" s="12"/>
      <c r="F1461" s="12"/>
      <c r="G1461" s="12"/>
      <c r="H1461" s="12"/>
      <c r="I1461" s="12"/>
      <c r="J1461" s="12"/>
      <c r="K1461" s="12"/>
      <c r="L1461" s="12"/>
      <c r="M1461" s="49"/>
      <c r="N1461" s="49"/>
      <c r="O1461" s="12"/>
      <c r="P1461" s="12"/>
      <c r="Q1461" s="12"/>
      <c r="R1461" s="12"/>
      <c r="S1461" s="12"/>
      <c r="T1461" s="12"/>
    </row>
    <row r="1462" spans="1:20" s="1" customFormat="1" x14ac:dyDescent="0.4">
      <c r="A1462" s="12"/>
      <c r="B1462" s="12"/>
      <c r="C1462" s="42"/>
      <c r="D1462" s="12"/>
      <c r="E1462" s="12"/>
      <c r="F1462" s="12"/>
      <c r="G1462" s="12"/>
      <c r="H1462" s="12"/>
      <c r="I1462" s="12"/>
      <c r="J1462" s="12"/>
      <c r="K1462" s="12"/>
      <c r="L1462" s="12"/>
      <c r="M1462" s="49"/>
      <c r="N1462" s="49"/>
      <c r="O1462" s="12"/>
      <c r="P1462" s="12"/>
      <c r="Q1462" s="12"/>
      <c r="R1462" s="12"/>
      <c r="S1462" s="12"/>
      <c r="T1462" s="12"/>
    </row>
    <row r="1463" spans="1:20" s="1" customFormat="1" x14ac:dyDescent="0.4">
      <c r="A1463" s="12"/>
      <c r="B1463" s="12"/>
      <c r="C1463" s="42"/>
      <c r="D1463" s="12"/>
      <c r="E1463" s="12"/>
      <c r="F1463" s="12"/>
      <c r="G1463" s="12"/>
      <c r="H1463" s="12"/>
      <c r="I1463" s="12"/>
      <c r="J1463" s="12"/>
      <c r="K1463" s="12"/>
      <c r="L1463" s="12"/>
      <c r="M1463" s="49"/>
      <c r="N1463" s="49"/>
      <c r="O1463" s="12"/>
      <c r="P1463" s="12"/>
      <c r="Q1463" s="12"/>
      <c r="R1463" s="12"/>
      <c r="S1463" s="12"/>
      <c r="T1463" s="12"/>
    </row>
    <row r="1464" spans="1:20" s="1" customFormat="1" x14ac:dyDescent="0.4">
      <c r="A1464" s="12"/>
      <c r="B1464" s="12"/>
      <c r="C1464" s="42"/>
      <c r="D1464" s="12"/>
      <c r="E1464" s="12"/>
      <c r="F1464" s="12"/>
      <c r="G1464" s="12"/>
      <c r="H1464" s="12"/>
      <c r="I1464" s="12"/>
      <c r="J1464" s="12"/>
      <c r="K1464" s="12"/>
      <c r="L1464" s="12"/>
      <c r="M1464" s="49"/>
      <c r="N1464" s="49"/>
      <c r="O1464" s="12"/>
      <c r="P1464" s="12"/>
      <c r="Q1464" s="12"/>
      <c r="R1464" s="12"/>
      <c r="S1464" s="12"/>
      <c r="T1464" s="12"/>
    </row>
    <row r="1465" spans="1:20" s="1" customFormat="1" x14ac:dyDescent="0.4">
      <c r="A1465" s="12"/>
      <c r="B1465" s="12"/>
      <c r="C1465" s="42"/>
      <c r="D1465" s="12"/>
      <c r="E1465" s="12"/>
      <c r="F1465" s="12"/>
      <c r="G1465" s="12"/>
      <c r="H1465" s="12"/>
      <c r="I1465" s="12"/>
      <c r="J1465" s="12"/>
      <c r="K1465" s="12"/>
      <c r="L1465" s="12"/>
      <c r="M1465" s="49"/>
      <c r="N1465" s="49"/>
      <c r="O1465" s="12"/>
      <c r="P1465" s="12"/>
      <c r="Q1465" s="12"/>
      <c r="R1465" s="12"/>
      <c r="S1465" s="12"/>
      <c r="T1465" s="12"/>
    </row>
    <row r="1466" spans="1:20" s="1" customFormat="1" x14ac:dyDescent="0.4">
      <c r="A1466" s="12"/>
      <c r="B1466" s="12"/>
      <c r="C1466" s="42"/>
      <c r="D1466" s="12"/>
      <c r="E1466" s="12"/>
      <c r="F1466" s="12"/>
      <c r="G1466" s="12"/>
      <c r="H1466" s="12"/>
      <c r="I1466" s="12"/>
      <c r="J1466" s="12"/>
      <c r="K1466" s="12"/>
      <c r="L1466" s="12"/>
      <c r="M1466" s="49"/>
      <c r="N1466" s="49"/>
      <c r="O1466" s="12"/>
      <c r="P1466" s="12"/>
      <c r="Q1466" s="12"/>
      <c r="R1466" s="12"/>
      <c r="S1466" s="12"/>
      <c r="T1466" s="12"/>
    </row>
    <row r="1467" spans="1:20" s="1" customFormat="1" x14ac:dyDescent="0.4">
      <c r="A1467" s="12"/>
      <c r="B1467" s="12"/>
      <c r="C1467" s="42"/>
      <c r="D1467" s="12"/>
      <c r="E1467" s="12"/>
      <c r="F1467" s="12"/>
      <c r="G1467" s="12"/>
      <c r="H1467" s="12"/>
      <c r="I1467" s="12"/>
      <c r="J1467" s="12"/>
      <c r="K1467" s="12"/>
      <c r="L1467" s="12"/>
      <c r="M1467" s="49"/>
      <c r="N1467" s="49"/>
      <c r="O1467" s="12"/>
      <c r="P1467" s="12"/>
      <c r="Q1467" s="12"/>
      <c r="R1467" s="12"/>
      <c r="S1467" s="12"/>
      <c r="T1467" s="12"/>
    </row>
    <row r="1468" spans="1:20" s="1" customFormat="1" x14ac:dyDescent="0.4">
      <c r="A1468" s="12"/>
      <c r="B1468" s="12"/>
      <c r="C1468" s="42"/>
      <c r="D1468" s="12"/>
      <c r="E1468" s="12"/>
      <c r="F1468" s="12"/>
      <c r="G1468" s="12"/>
      <c r="H1468" s="12"/>
      <c r="I1468" s="12"/>
      <c r="J1468" s="12"/>
      <c r="K1468" s="12"/>
      <c r="L1468" s="12"/>
      <c r="M1468" s="49"/>
      <c r="N1468" s="49"/>
      <c r="O1468" s="12"/>
      <c r="P1468" s="12"/>
      <c r="Q1468" s="12"/>
      <c r="R1468" s="12"/>
      <c r="S1468" s="12"/>
      <c r="T1468" s="12"/>
    </row>
    <row r="1469" spans="1:20" s="1" customFormat="1" x14ac:dyDescent="0.4">
      <c r="A1469" s="12"/>
      <c r="B1469" s="12"/>
      <c r="C1469" s="42"/>
      <c r="D1469" s="12"/>
      <c r="E1469" s="12"/>
      <c r="F1469" s="12"/>
      <c r="G1469" s="12"/>
      <c r="H1469" s="12"/>
      <c r="I1469" s="12"/>
      <c r="J1469" s="12"/>
      <c r="K1469" s="12"/>
      <c r="L1469" s="12"/>
      <c r="M1469" s="49"/>
      <c r="N1469" s="49"/>
      <c r="O1469" s="12"/>
      <c r="P1469" s="12"/>
      <c r="Q1469" s="12"/>
      <c r="R1469" s="12"/>
      <c r="S1469" s="12"/>
      <c r="T1469" s="12"/>
    </row>
    <row r="1470" spans="1:20" s="1" customFormat="1" x14ac:dyDescent="0.4">
      <c r="A1470" s="12"/>
      <c r="B1470" s="12"/>
      <c r="C1470" s="42"/>
      <c r="D1470" s="12"/>
      <c r="E1470" s="12"/>
      <c r="F1470" s="12"/>
      <c r="G1470" s="12"/>
      <c r="H1470" s="12"/>
      <c r="I1470" s="12"/>
      <c r="J1470" s="12"/>
      <c r="K1470" s="12"/>
      <c r="L1470" s="12"/>
      <c r="M1470" s="49"/>
      <c r="N1470" s="49"/>
      <c r="O1470" s="12"/>
      <c r="P1470" s="12"/>
      <c r="Q1470" s="12"/>
      <c r="R1470" s="12"/>
      <c r="S1470" s="12"/>
      <c r="T1470" s="12"/>
    </row>
    <row r="1471" spans="1:20" s="1" customFormat="1" x14ac:dyDescent="0.4">
      <c r="A1471" s="12"/>
      <c r="B1471" s="12"/>
      <c r="C1471" s="42"/>
      <c r="D1471" s="12"/>
      <c r="E1471" s="12"/>
      <c r="F1471" s="12"/>
      <c r="G1471" s="12"/>
      <c r="H1471" s="12"/>
      <c r="I1471" s="12"/>
      <c r="J1471" s="12"/>
      <c r="K1471" s="12"/>
      <c r="L1471" s="12"/>
      <c r="M1471" s="49"/>
      <c r="N1471" s="49"/>
      <c r="O1471" s="12"/>
      <c r="P1471" s="12"/>
      <c r="Q1471" s="12"/>
      <c r="R1471" s="12"/>
      <c r="S1471" s="12"/>
      <c r="T1471" s="12"/>
    </row>
    <row r="1472" spans="1:20" s="1" customFormat="1" x14ac:dyDescent="0.4">
      <c r="A1472" s="12"/>
      <c r="B1472" s="12"/>
      <c r="C1472" s="42"/>
      <c r="D1472" s="12"/>
      <c r="E1472" s="12"/>
      <c r="F1472" s="12"/>
      <c r="G1472" s="12"/>
      <c r="H1472" s="12"/>
      <c r="I1472" s="12"/>
      <c r="J1472" s="12"/>
      <c r="K1472" s="12"/>
      <c r="L1472" s="12"/>
      <c r="M1472" s="49"/>
      <c r="N1472" s="49"/>
      <c r="O1472" s="12"/>
      <c r="P1472" s="12"/>
      <c r="Q1472" s="12"/>
      <c r="R1472" s="12"/>
      <c r="S1472" s="12"/>
      <c r="T1472" s="12"/>
    </row>
    <row r="1473" spans="1:20" s="1" customFormat="1" x14ac:dyDescent="0.4">
      <c r="A1473" s="12"/>
      <c r="B1473" s="12"/>
      <c r="C1473" s="42"/>
      <c r="D1473" s="12"/>
      <c r="E1473" s="12"/>
      <c r="F1473" s="12"/>
      <c r="G1473" s="12"/>
      <c r="H1473" s="12"/>
      <c r="I1473" s="12"/>
      <c r="J1473" s="12"/>
      <c r="K1473" s="12"/>
      <c r="L1473" s="12"/>
      <c r="M1473" s="49"/>
      <c r="N1473" s="49"/>
      <c r="O1473" s="12"/>
      <c r="P1473" s="12"/>
      <c r="Q1473" s="12"/>
      <c r="R1473" s="12"/>
      <c r="S1473" s="12"/>
      <c r="T1473" s="12"/>
    </row>
    <row r="1474" spans="1:20" s="1" customFormat="1" x14ac:dyDescent="0.4">
      <c r="A1474" s="12"/>
      <c r="B1474" s="12"/>
      <c r="C1474" s="42"/>
      <c r="D1474" s="12"/>
      <c r="E1474" s="12"/>
      <c r="F1474" s="12"/>
      <c r="G1474" s="12"/>
      <c r="H1474" s="12"/>
      <c r="I1474" s="12"/>
      <c r="J1474" s="12"/>
      <c r="K1474" s="12"/>
      <c r="L1474" s="12"/>
      <c r="M1474" s="49"/>
      <c r="N1474" s="49"/>
      <c r="O1474" s="12"/>
      <c r="P1474" s="12"/>
      <c r="Q1474" s="12"/>
      <c r="R1474" s="12"/>
      <c r="S1474" s="12"/>
      <c r="T1474" s="12"/>
    </row>
    <row r="1475" spans="1:20" s="1" customFormat="1" x14ac:dyDescent="0.4">
      <c r="A1475" s="12"/>
      <c r="B1475" s="12"/>
      <c r="C1475" s="42"/>
      <c r="D1475" s="12"/>
      <c r="E1475" s="12"/>
      <c r="F1475" s="12"/>
      <c r="G1475" s="12"/>
      <c r="H1475" s="12"/>
      <c r="I1475" s="12"/>
      <c r="J1475" s="12"/>
      <c r="K1475" s="12"/>
      <c r="L1475" s="12"/>
      <c r="M1475" s="49"/>
      <c r="N1475" s="49"/>
      <c r="O1475" s="12"/>
      <c r="P1475" s="12"/>
      <c r="Q1475" s="12"/>
      <c r="R1475" s="12"/>
      <c r="S1475" s="12"/>
      <c r="T1475" s="12"/>
    </row>
    <row r="1476" spans="1:20" s="1" customFormat="1" x14ac:dyDescent="0.4">
      <c r="A1476" s="12"/>
      <c r="B1476" s="12"/>
      <c r="C1476" s="42"/>
      <c r="D1476" s="12"/>
      <c r="E1476" s="12"/>
      <c r="F1476" s="12"/>
      <c r="G1476" s="12"/>
      <c r="H1476" s="12"/>
      <c r="I1476" s="12"/>
      <c r="J1476" s="12"/>
      <c r="K1476" s="12"/>
      <c r="L1476" s="12"/>
      <c r="M1476" s="49"/>
      <c r="N1476" s="49"/>
      <c r="O1476" s="12"/>
      <c r="P1476" s="12"/>
      <c r="Q1476" s="12"/>
      <c r="R1476" s="12"/>
      <c r="S1476" s="12"/>
      <c r="T1476" s="12"/>
    </row>
    <row r="1477" spans="1:20" s="1" customFormat="1" x14ac:dyDescent="0.4">
      <c r="A1477" s="12"/>
      <c r="B1477" s="12"/>
      <c r="C1477" s="42"/>
      <c r="D1477" s="12"/>
      <c r="E1477" s="12"/>
      <c r="F1477" s="12"/>
      <c r="G1477" s="12"/>
      <c r="H1477" s="12"/>
      <c r="I1477" s="12"/>
      <c r="J1477" s="12"/>
      <c r="K1477" s="12"/>
      <c r="L1477" s="12"/>
      <c r="M1477" s="49"/>
      <c r="N1477" s="49"/>
      <c r="O1477" s="12"/>
      <c r="P1477" s="12"/>
      <c r="Q1477" s="12"/>
      <c r="R1477" s="12"/>
      <c r="S1477" s="12"/>
      <c r="T1477" s="12"/>
    </row>
    <row r="1478" spans="1:20" s="1" customFormat="1" x14ac:dyDescent="0.4">
      <c r="A1478" s="12"/>
      <c r="B1478" s="12"/>
      <c r="C1478" s="42"/>
      <c r="D1478" s="12"/>
      <c r="E1478" s="12"/>
      <c r="F1478" s="12"/>
      <c r="G1478" s="12"/>
      <c r="H1478" s="12"/>
      <c r="I1478" s="12"/>
      <c r="J1478" s="12"/>
      <c r="K1478" s="12"/>
      <c r="L1478" s="12"/>
      <c r="M1478" s="49"/>
      <c r="N1478" s="49"/>
      <c r="O1478" s="12"/>
      <c r="P1478" s="12"/>
      <c r="Q1478" s="12"/>
      <c r="R1478" s="12"/>
      <c r="S1478" s="12"/>
      <c r="T1478" s="12"/>
    </row>
    <row r="1479" spans="1:20" s="1" customFormat="1" x14ac:dyDescent="0.4">
      <c r="A1479" s="12"/>
      <c r="B1479" s="12"/>
      <c r="C1479" s="42"/>
      <c r="D1479" s="12"/>
      <c r="E1479" s="12"/>
      <c r="F1479" s="12"/>
      <c r="G1479" s="12"/>
      <c r="H1479" s="12"/>
      <c r="I1479" s="12"/>
      <c r="J1479" s="12"/>
      <c r="K1479" s="12"/>
      <c r="L1479" s="12"/>
      <c r="M1479" s="49"/>
      <c r="N1479" s="49"/>
      <c r="O1479" s="12"/>
      <c r="P1479" s="12"/>
      <c r="Q1479" s="12"/>
      <c r="R1479" s="12"/>
      <c r="S1479" s="12"/>
      <c r="T1479" s="12"/>
    </row>
    <row r="1480" spans="1:20" s="1" customFormat="1" x14ac:dyDescent="0.4">
      <c r="A1480" s="12"/>
      <c r="B1480" s="12"/>
      <c r="C1480" s="42"/>
      <c r="D1480" s="12"/>
      <c r="E1480" s="12"/>
      <c r="F1480" s="12"/>
      <c r="G1480" s="12"/>
      <c r="H1480" s="12"/>
      <c r="I1480" s="12"/>
      <c r="J1480" s="12"/>
      <c r="K1480" s="12"/>
      <c r="L1480" s="12"/>
      <c r="M1480" s="49"/>
      <c r="N1480" s="49"/>
      <c r="O1480" s="12"/>
      <c r="P1480" s="12"/>
      <c r="Q1480" s="12"/>
      <c r="R1480" s="12"/>
      <c r="S1480" s="12"/>
      <c r="T1480" s="12"/>
    </row>
    <row r="1481" spans="1:20" s="1" customFormat="1" x14ac:dyDescent="0.4">
      <c r="A1481" s="12"/>
      <c r="B1481" s="12"/>
      <c r="C1481" s="42"/>
      <c r="D1481" s="12"/>
      <c r="E1481" s="12"/>
      <c r="F1481" s="12"/>
      <c r="G1481" s="12"/>
      <c r="H1481" s="12"/>
      <c r="I1481" s="12"/>
      <c r="J1481" s="12"/>
      <c r="K1481" s="12"/>
      <c r="L1481" s="12"/>
      <c r="M1481" s="49"/>
      <c r="N1481" s="49"/>
      <c r="O1481" s="12"/>
      <c r="P1481" s="12"/>
      <c r="Q1481" s="12"/>
      <c r="R1481" s="12"/>
      <c r="S1481" s="12"/>
      <c r="T1481" s="12"/>
    </row>
    <row r="1482" spans="1:20" s="1" customFormat="1" x14ac:dyDescent="0.4">
      <c r="A1482" s="12"/>
      <c r="B1482" s="12"/>
      <c r="C1482" s="42"/>
      <c r="D1482" s="12"/>
      <c r="E1482" s="12"/>
      <c r="F1482" s="12"/>
      <c r="G1482" s="12"/>
      <c r="H1482" s="12"/>
      <c r="I1482" s="12"/>
      <c r="J1482" s="12"/>
      <c r="K1482" s="12"/>
      <c r="L1482" s="12"/>
      <c r="M1482" s="49"/>
      <c r="N1482" s="49"/>
      <c r="O1482" s="12"/>
      <c r="P1482" s="12"/>
      <c r="Q1482" s="12"/>
      <c r="R1482" s="12"/>
      <c r="S1482" s="12"/>
      <c r="T1482" s="12"/>
    </row>
    <row r="1483" spans="1:20" s="1" customFormat="1" x14ac:dyDescent="0.4">
      <c r="A1483" s="12"/>
      <c r="B1483" s="12"/>
      <c r="C1483" s="42"/>
      <c r="D1483" s="12"/>
      <c r="E1483" s="12"/>
      <c r="F1483" s="12"/>
      <c r="G1483" s="12"/>
      <c r="H1483" s="12"/>
      <c r="I1483" s="12"/>
      <c r="J1483" s="12"/>
      <c r="K1483" s="12"/>
      <c r="L1483" s="12"/>
      <c r="M1483" s="49"/>
      <c r="N1483" s="49"/>
      <c r="O1483" s="12"/>
      <c r="P1483" s="12"/>
      <c r="Q1483" s="12"/>
      <c r="R1483" s="12"/>
      <c r="S1483" s="12"/>
      <c r="T1483" s="12"/>
    </row>
    <row r="1484" spans="1:20" s="1" customFormat="1" x14ac:dyDescent="0.4">
      <c r="A1484" s="12"/>
      <c r="B1484" s="12"/>
      <c r="C1484" s="42"/>
      <c r="D1484" s="12"/>
      <c r="E1484" s="12"/>
      <c r="F1484" s="12"/>
      <c r="G1484" s="12"/>
      <c r="H1484" s="12"/>
      <c r="I1484" s="12"/>
      <c r="J1484" s="12"/>
      <c r="K1484" s="12"/>
      <c r="L1484" s="12"/>
      <c r="M1484" s="49"/>
      <c r="N1484" s="49"/>
      <c r="O1484" s="12"/>
      <c r="P1484" s="12"/>
      <c r="Q1484" s="12"/>
      <c r="R1484" s="12"/>
      <c r="S1484" s="12"/>
      <c r="T1484" s="12"/>
    </row>
    <row r="1485" spans="1:20" s="1" customFormat="1" x14ac:dyDescent="0.4">
      <c r="A1485" s="12"/>
      <c r="B1485" s="12"/>
      <c r="C1485" s="42"/>
      <c r="D1485" s="12"/>
      <c r="E1485" s="12"/>
      <c r="F1485" s="12"/>
      <c r="G1485" s="12"/>
      <c r="H1485" s="12"/>
      <c r="I1485" s="12"/>
      <c r="J1485" s="12"/>
      <c r="K1485" s="12"/>
      <c r="L1485" s="12"/>
      <c r="M1485" s="49"/>
      <c r="N1485" s="49"/>
      <c r="O1485" s="12"/>
      <c r="P1485" s="12"/>
      <c r="Q1485" s="12"/>
      <c r="R1485" s="12"/>
      <c r="S1485" s="12"/>
      <c r="T1485" s="12"/>
    </row>
    <row r="1486" spans="1:20" s="1" customFormat="1" x14ac:dyDescent="0.4">
      <c r="A1486" s="12"/>
      <c r="B1486" s="12"/>
      <c r="C1486" s="42"/>
      <c r="D1486" s="12"/>
      <c r="E1486" s="12"/>
      <c r="F1486" s="12"/>
      <c r="G1486" s="12"/>
      <c r="H1486" s="12"/>
      <c r="I1486" s="12"/>
      <c r="J1486" s="12"/>
      <c r="K1486" s="12"/>
      <c r="L1486" s="12"/>
      <c r="M1486" s="49"/>
      <c r="N1486" s="49"/>
      <c r="O1486" s="12"/>
      <c r="P1486" s="12"/>
      <c r="Q1486" s="12"/>
      <c r="R1486" s="12"/>
      <c r="S1486" s="12"/>
      <c r="T1486" s="12"/>
    </row>
    <row r="1487" spans="1:20" s="1" customFormat="1" x14ac:dyDescent="0.4">
      <c r="A1487" s="12"/>
      <c r="B1487" s="12"/>
      <c r="C1487" s="42"/>
      <c r="D1487" s="12"/>
      <c r="E1487" s="12"/>
      <c r="F1487" s="12"/>
      <c r="G1487" s="12"/>
      <c r="H1487" s="12"/>
      <c r="I1487" s="12"/>
      <c r="J1487" s="12"/>
      <c r="K1487" s="12"/>
      <c r="L1487" s="12"/>
      <c r="M1487" s="49"/>
      <c r="N1487" s="49"/>
      <c r="O1487" s="12"/>
      <c r="P1487" s="12"/>
      <c r="Q1487" s="12"/>
      <c r="R1487" s="12"/>
      <c r="S1487" s="12"/>
      <c r="T1487" s="12"/>
    </row>
    <row r="1488" spans="1:20" s="1" customFormat="1" x14ac:dyDescent="0.4">
      <c r="A1488" s="12"/>
      <c r="B1488" s="12"/>
      <c r="C1488" s="42"/>
      <c r="D1488" s="12"/>
      <c r="E1488" s="12"/>
      <c r="F1488" s="12"/>
      <c r="G1488" s="12"/>
      <c r="H1488" s="12"/>
      <c r="I1488" s="12"/>
      <c r="J1488" s="12"/>
      <c r="K1488" s="12"/>
      <c r="L1488" s="12"/>
      <c r="M1488" s="49"/>
      <c r="N1488" s="49"/>
      <c r="O1488" s="12"/>
      <c r="P1488" s="12"/>
      <c r="Q1488" s="12"/>
      <c r="R1488" s="12"/>
      <c r="S1488" s="12"/>
      <c r="T1488" s="12"/>
    </row>
    <row r="1489" spans="1:20" s="1" customFormat="1" x14ac:dyDescent="0.4">
      <c r="A1489" s="12"/>
      <c r="B1489" s="12"/>
      <c r="C1489" s="42"/>
      <c r="D1489" s="12"/>
      <c r="E1489" s="12"/>
      <c r="F1489" s="12"/>
      <c r="G1489" s="12"/>
      <c r="H1489" s="12"/>
      <c r="I1489" s="12"/>
      <c r="J1489" s="12"/>
      <c r="K1489" s="12"/>
      <c r="L1489" s="12"/>
      <c r="M1489" s="49"/>
      <c r="N1489" s="49"/>
      <c r="O1489" s="12"/>
      <c r="P1489" s="12"/>
      <c r="Q1489" s="12"/>
      <c r="R1489" s="12"/>
      <c r="S1489" s="12"/>
      <c r="T1489" s="12"/>
    </row>
    <row r="1490" spans="1:20" s="1" customFormat="1" x14ac:dyDescent="0.4">
      <c r="A1490" s="12"/>
      <c r="B1490" s="12"/>
      <c r="C1490" s="42"/>
      <c r="D1490" s="12"/>
      <c r="E1490" s="12"/>
      <c r="F1490" s="12"/>
      <c r="G1490" s="12"/>
      <c r="H1490" s="12"/>
      <c r="I1490" s="12"/>
      <c r="J1490" s="12"/>
      <c r="K1490" s="12"/>
      <c r="L1490" s="12"/>
      <c r="M1490" s="49"/>
      <c r="N1490" s="49"/>
      <c r="O1490" s="12"/>
      <c r="P1490" s="12"/>
      <c r="Q1490" s="12"/>
      <c r="R1490" s="12"/>
      <c r="S1490" s="12"/>
      <c r="T1490" s="12"/>
    </row>
    <row r="1491" spans="1:20" s="1" customFormat="1" x14ac:dyDescent="0.4">
      <c r="A1491" s="12"/>
      <c r="B1491" s="12"/>
      <c r="C1491" s="42"/>
      <c r="D1491" s="12"/>
      <c r="E1491" s="12"/>
      <c r="F1491" s="12"/>
      <c r="G1491" s="12"/>
      <c r="H1491" s="12"/>
      <c r="I1491" s="12"/>
      <c r="J1491" s="12"/>
      <c r="K1491" s="12"/>
      <c r="L1491" s="12"/>
      <c r="M1491" s="49"/>
      <c r="N1491" s="49"/>
      <c r="O1491" s="12"/>
      <c r="P1491" s="12"/>
      <c r="Q1491" s="12"/>
      <c r="R1491" s="12"/>
      <c r="S1491" s="12"/>
      <c r="T1491" s="12"/>
    </row>
    <row r="1492" spans="1:20" s="1" customFormat="1" x14ac:dyDescent="0.4">
      <c r="A1492" s="12"/>
      <c r="B1492" s="12"/>
      <c r="C1492" s="42"/>
      <c r="D1492" s="12"/>
      <c r="E1492" s="12"/>
      <c r="F1492" s="12"/>
      <c r="G1492" s="12"/>
      <c r="H1492" s="12"/>
      <c r="I1492" s="12"/>
      <c r="J1492" s="12"/>
      <c r="K1492" s="12"/>
      <c r="L1492" s="12"/>
      <c r="M1492" s="49"/>
      <c r="N1492" s="49"/>
      <c r="O1492" s="12"/>
      <c r="P1492" s="12"/>
      <c r="Q1492" s="12"/>
      <c r="R1492" s="12"/>
      <c r="S1492" s="12"/>
      <c r="T1492" s="12"/>
    </row>
    <row r="1493" spans="1:20" s="1" customFormat="1" x14ac:dyDescent="0.4">
      <c r="A1493" s="12"/>
      <c r="B1493" s="12"/>
      <c r="C1493" s="42"/>
      <c r="D1493" s="12"/>
      <c r="E1493" s="12"/>
      <c r="F1493" s="12"/>
      <c r="G1493" s="12"/>
      <c r="H1493" s="12"/>
      <c r="I1493" s="12"/>
      <c r="J1493" s="12"/>
      <c r="K1493" s="12"/>
      <c r="L1493" s="12"/>
      <c r="M1493" s="49"/>
      <c r="N1493" s="49"/>
      <c r="O1493" s="12"/>
      <c r="P1493" s="12"/>
      <c r="Q1493" s="12"/>
      <c r="R1493" s="12"/>
      <c r="S1493" s="12"/>
      <c r="T1493" s="12"/>
    </row>
    <row r="1494" spans="1:20" s="1" customFormat="1" x14ac:dyDescent="0.4">
      <c r="A1494" s="12"/>
      <c r="B1494" s="12"/>
      <c r="C1494" s="42"/>
      <c r="D1494" s="12"/>
      <c r="E1494" s="12"/>
      <c r="F1494" s="12"/>
      <c r="G1494" s="12"/>
      <c r="H1494" s="12"/>
      <c r="I1494" s="12"/>
      <c r="J1494" s="12"/>
      <c r="K1494" s="12"/>
      <c r="L1494" s="12"/>
      <c r="M1494" s="49"/>
      <c r="N1494" s="49"/>
      <c r="O1494" s="12"/>
      <c r="P1494" s="12"/>
      <c r="Q1494" s="12"/>
      <c r="R1494" s="12"/>
      <c r="S1494" s="12"/>
      <c r="T1494" s="12"/>
    </row>
    <row r="1495" spans="1:20" s="1" customFormat="1" x14ac:dyDescent="0.4">
      <c r="A1495" s="12"/>
      <c r="B1495" s="12"/>
      <c r="C1495" s="42"/>
      <c r="D1495" s="12"/>
      <c r="E1495" s="12"/>
      <c r="F1495" s="12"/>
      <c r="G1495" s="12"/>
      <c r="H1495" s="12"/>
      <c r="I1495" s="12"/>
      <c r="J1495" s="12"/>
      <c r="K1495" s="12"/>
      <c r="L1495" s="12"/>
      <c r="M1495" s="49"/>
      <c r="N1495" s="49"/>
      <c r="O1495" s="12"/>
      <c r="P1495" s="12"/>
      <c r="Q1495" s="12"/>
      <c r="R1495" s="12"/>
      <c r="S1495" s="12"/>
      <c r="T1495" s="12"/>
    </row>
    <row r="1496" spans="1:20" s="1" customFormat="1" x14ac:dyDescent="0.4">
      <c r="A1496" s="12"/>
      <c r="B1496" s="12"/>
      <c r="C1496" s="42"/>
      <c r="D1496" s="12"/>
      <c r="E1496" s="12"/>
      <c r="F1496" s="12"/>
      <c r="G1496" s="12"/>
      <c r="H1496" s="12"/>
      <c r="I1496" s="12"/>
      <c r="J1496" s="12"/>
      <c r="K1496" s="12"/>
      <c r="L1496" s="12"/>
      <c r="M1496" s="49"/>
      <c r="N1496" s="49"/>
      <c r="O1496" s="12"/>
      <c r="P1496" s="12"/>
      <c r="Q1496" s="12"/>
      <c r="R1496" s="12"/>
      <c r="S1496" s="12"/>
      <c r="T1496" s="12"/>
    </row>
    <row r="1497" spans="1:20" s="1" customFormat="1" x14ac:dyDescent="0.4">
      <c r="A1497" s="12"/>
      <c r="B1497" s="12"/>
      <c r="C1497" s="42"/>
      <c r="D1497" s="12"/>
      <c r="E1497" s="12"/>
      <c r="F1497" s="12"/>
      <c r="G1497" s="12"/>
      <c r="H1497" s="12"/>
      <c r="I1497" s="12"/>
      <c r="J1497" s="12"/>
      <c r="K1497" s="12"/>
      <c r="L1497" s="12"/>
      <c r="M1497" s="49"/>
      <c r="N1497" s="49"/>
      <c r="O1497" s="12"/>
      <c r="P1497" s="12"/>
      <c r="Q1497" s="12"/>
      <c r="R1497" s="12"/>
      <c r="S1497" s="12"/>
      <c r="T1497" s="12"/>
    </row>
    <row r="1498" spans="1:20" s="1" customFormat="1" x14ac:dyDescent="0.4">
      <c r="A1498" s="12"/>
      <c r="B1498" s="12"/>
      <c r="C1498" s="42"/>
      <c r="D1498" s="12"/>
      <c r="E1498" s="12"/>
      <c r="F1498" s="12"/>
      <c r="G1498" s="12"/>
      <c r="H1498" s="12"/>
      <c r="I1498" s="12"/>
      <c r="J1498" s="12"/>
      <c r="K1498" s="12"/>
      <c r="L1498" s="12"/>
      <c r="M1498" s="49"/>
      <c r="N1498" s="49"/>
      <c r="O1498" s="12"/>
      <c r="P1498" s="12"/>
      <c r="Q1498" s="12"/>
      <c r="R1498" s="12"/>
      <c r="S1498" s="12"/>
      <c r="T1498" s="12"/>
    </row>
    <row r="1499" spans="1:20" s="1" customFormat="1" x14ac:dyDescent="0.4">
      <c r="A1499" s="12"/>
      <c r="B1499" s="12"/>
      <c r="C1499" s="42"/>
      <c r="D1499" s="12"/>
      <c r="E1499" s="12"/>
      <c r="F1499" s="12"/>
      <c r="G1499" s="12"/>
      <c r="H1499" s="12"/>
      <c r="I1499" s="12"/>
      <c r="J1499" s="12"/>
      <c r="K1499" s="12"/>
      <c r="L1499" s="12"/>
      <c r="M1499" s="49"/>
      <c r="N1499" s="49"/>
      <c r="O1499" s="12"/>
      <c r="P1499" s="12"/>
      <c r="Q1499" s="12"/>
      <c r="R1499" s="12"/>
      <c r="S1499" s="12"/>
      <c r="T1499" s="12"/>
    </row>
    <row r="1500" spans="1:20" s="1" customFormat="1" x14ac:dyDescent="0.4">
      <c r="A1500" s="12"/>
      <c r="B1500" s="12"/>
      <c r="C1500" s="42"/>
      <c r="D1500" s="12"/>
      <c r="E1500" s="12"/>
      <c r="F1500" s="12"/>
      <c r="G1500" s="12"/>
      <c r="H1500" s="12"/>
      <c r="I1500" s="12"/>
      <c r="J1500" s="12"/>
      <c r="K1500" s="12"/>
      <c r="L1500" s="12"/>
      <c r="M1500" s="49"/>
      <c r="N1500" s="49"/>
      <c r="O1500" s="12"/>
      <c r="P1500" s="12"/>
      <c r="Q1500" s="12"/>
      <c r="R1500" s="12"/>
      <c r="S1500" s="12"/>
      <c r="T1500" s="12"/>
    </row>
    <row r="1501" spans="1:20" s="1" customFormat="1" x14ac:dyDescent="0.4">
      <c r="A1501" s="12"/>
      <c r="B1501" s="12"/>
      <c r="C1501" s="42"/>
      <c r="D1501" s="12"/>
      <c r="E1501" s="12"/>
      <c r="F1501" s="12"/>
      <c r="G1501" s="12"/>
      <c r="H1501" s="12"/>
      <c r="I1501" s="12"/>
      <c r="J1501" s="12"/>
      <c r="K1501" s="12"/>
      <c r="L1501" s="12"/>
      <c r="M1501" s="49"/>
      <c r="N1501" s="49"/>
      <c r="O1501" s="12"/>
      <c r="P1501" s="12"/>
      <c r="Q1501" s="12"/>
      <c r="R1501" s="12"/>
      <c r="S1501" s="12"/>
      <c r="T1501" s="12"/>
    </row>
    <row r="1502" spans="1:20" s="1" customFormat="1" x14ac:dyDescent="0.4">
      <c r="A1502" s="12"/>
      <c r="B1502" s="12"/>
      <c r="C1502" s="42"/>
      <c r="D1502" s="12"/>
      <c r="E1502" s="12"/>
      <c r="F1502" s="12"/>
      <c r="G1502" s="12"/>
      <c r="H1502" s="12"/>
      <c r="I1502" s="12"/>
      <c r="J1502" s="12"/>
      <c r="K1502" s="12"/>
      <c r="L1502" s="12"/>
      <c r="M1502" s="49"/>
      <c r="N1502" s="49"/>
      <c r="O1502" s="12"/>
      <c r="P1502" s="12"/>
      <c r="Q1502" s="12"/>
      <c r="R1502" s="12"/>
      <c r="S1502" s="12"/>
      <c r="T1502" s="12"/>
    </row>
    <row r="1503" spans="1:20" s="1" customFormat="1" x14ac:dyDescent="0.4">
      <c r="A1503" s="12"/>
      <c r="B1503" s="12"/>
      <c r="C1503" s="42"/>
      <c r="D1503" s="12"/>
      <c r="E1503" s="12"/>
      <c r="F1503" s="12"/>
      <c r="G1503" s="12"/>
      <c r="H1503" s="12"/>
      <c r="I1503" s="12"/>
      <c r="J1503" s="12"/>
      <c r="K1503" s="12"/>
      <c r="L1503" s="12"/>
      <c r="M1503" s="49"/>
      <c r="N1503" s="49"/>
      <c r="O1503" s="12"/>
      <c r="P1503" s="12"/>
      <c r="Q1503" s="12"/>
      <c r="R1503" s="12"/>
      <c r="S1503" s="12"/>
      <c r="T1503" s="12"/>
    </row>
    <row r="1504" spans="1:20" s="1" customFormat="1" x14ac:dyDescent="0.4">
      <c r="A1504" s="12"/>
      <c r="B1504" s="12"/>
      <c r="C1504" s="42"/>
      <c r="D1504" s="12"/>
      <c r="E1504" s="12"/>
      <c r="F1504" s="12"/>
      <c r="G1504" s="12"/>
      <c r="H1504" s="12"/>
      <c r="I1504" s="12"/>
      <c r="J1504" s="12"/>
      <c r="K1504" s="12"/>
      <c r="L1504" s="12"/>
      <c r="M1504" s="49"/>
      <c r="N1504" s="49"/>
      <c r="O1504" s="12"/>
      <c r="P1504" s="12"/>
      <c r="Q1504" s="12"/>
      <c r="R1504" s="12"/>
      <c r="S1504" s="12"/>
      <c r="T1504" s="12"/>
    </row>
    <row r="1505" spans="1:20" s="1" customFormat="1" x14ac:dyDescent="0.4">
      <c r="A1505" s="12"/>
      <c r="B1505" s="12"/>
      <c r="C1505" s="42"/>
      <c r="D1505" s="12"/>
      <c r="E1505" s="12"/>
      <c r="F1505" s="12"/>
      <c r="G1505" s="12"/>
      <c r="H1505" s="12"/>
      <c r="I1505" s="12"/>
      <c r="J1505" s="12"/>
      <c r="K1505" s="12"/>
      <c r="L1505" s="12"/>
      <c r="M1505" s="49"/>
      <c r="N1505" s="49"/>
      <c r="O1505" s="12"/>
      <c r="P1505" s="12"/>
      <c r="Q1505" s="12"/>
      <c r="R1505" s="12"/>
      <c r="S1505" s="12"/>
      <c r="T1505" s="12"/>
    </row>
    <row r="1506" spans="1:20" s="1" customFormat="1" x14ac:dyDescent="0.4">
      <c r="A1506" s="12"/>
      <c r="B1506" s="12"/>
      <c r="C1506" s="42"/>
      <c r="D1506" s="12"/>
      <c r="E1506" s="12"/>
      <c r="F1506" s="12"/>
      <c r="G1506" s="12"/>
      <c r="H1506" s="12"/>
      <c r="I1506" s="12"/>
      <c r="J1506" s="12"/>
      <c r="K1506" s="12"/>
      <c r="L1506" s="12"/>
      <c r="M1506" s="49"/>
      <c r="N1506" s="49"/>
      <c r="O1506" s="12"/>
      <c r="P1506" s="12"/>
      <c r="Q1506" s="12"/>
      <c r="R1506" s="12"/>
      <c r="S1506" s="12"/>
      <c r="T1506" s="12"/>
    </row>
    <row r="1507" spans="1:20" s="1" customFormat="1" x14ac:dyDescent="0.4">
      <c r="A1507" s="12"/>
      <c r="B1507" s="12"/>
      <c r="C1507" s="42"/>
      <c r="D1507" s="12"/>
      <c r="E1507" s="12"/>
      <c r="F1507" s="12"/>
      <c r="G1507" s="12"/>
      <c r="H1507" s="12"/>
      <c r="I1507" s="12"/>
      <c r="J1507" s="12"/>
      <c r="K1507" s="12"/>
      <c r="L1507" s="12"/>
      <c r="M1507" s="49"/>
      <c r="N1507" s="49"/>
      <c r="O1507" s="12"/>
      <c r="P1507" s="12"/>
      <c r="Q1507" s="12"/>
      <c r="R1507" s="12"/>
      <c r="S1507" s="12"/>
      <c r="T1507" s="12"/>
    </row>
    <row r="1508" spans="1:20" s="1" customFormat="1" x14ac:dyDescent="0.4">
      <c r="A1508" s="12"/>
      <c r="B1508" s="12"/>
      <c r="C1508" s="42"/>
      <c r="D1508" s="12"/>
      <c r="E1508" s="12"/>
      <c r="F1508" s="12"/>
      <c r="G1508" s="12"/>
      <c r="H1508" s="12"/>
      <c r="I1508" s="12"/>
      <c r="J1508" s="12"/>
      <c r="K1508" s="12"/>
      <c r="L1508" s="12"/>
      <c r="M1508" s="49"/>
      <c r="N1508" s="49"/>
      <c r="O1508" s="12"/>
      <c r="P1508" s="12"/>
      <c r="Q1508" s="12"/>
      <c r="R1508" s="12"/>
      <c r="S1508" s="12"/>
      <c r="T1508" s="12"/>
    </row>
    <row r="1509" spans="1:20" s="1" customFormat="1" x14ac:dyDescent="0.4">
      <c r="A1509" s="12"/>
      <c r="B1509" s="12"/>
      <c r="C1509" s="42"/>
      <c r="D1509" s="12"/>
      <c r="E1509" s="12"/>
      <c r="F1509" s="12"/>
      <c r="G1509" s="12"/>
      <c r="H1509" s="12"/>
      <c r="I1509" s="12"/>
      <c r="J1509" s="12"/>
      <c r="K1509" s="12"/>
      <c r="L1509" s="12"/>
      <c r="M1509" s="49"/>
      <c r="N1509" s="49"/>
      <c r="O1509" s="12"/>
      <c r="P1509" s="12"/>
      <c r="Q1509" s="12"/>
      <c r="R1509" s="12"/>
      <c r="S1509" s="12"/>
      <c r="T1509" s="12"/>
    </row>
    <row r="1510" spans="1:20" s="1" customFormat="1" x14ac:dyDescent="0.4">
      <c r="A1510" s="12"/>
      <c r="B1510" s="12"/>
      <c r="C1510" s="42"/>
      <c r="D1510" s="12"/>
      <c r="E1510" s="12"/>
      <c r="F1510" s="12"/>
      <c r="G1510" s="12"/>
      <c r="H1510" s="12"/>
      <c r="I1510" s="12"/>
      <c r="J1510" s="12"/>
      <c r="K1510" s="12"/>
      <c r="L1510" s="12"/>
      <c r="M1510" s="49"/>
      <c r="N1510" s="49"/>
      <c r="O1510" s="12"/>
      <c r="P1510" s="12"/>
      <c r="Q1510" s="12"/>
      <c r="R1510" s="12"/>
      <c r="S1510" s="12"/>
      <c r="T1510" s="12"/>
    </row>
    <row r="1511" spans="1:20" s="1" customFormat="1" x14ac:dyDescent="0.4">
      <c r="A1511" s="12"/>
      <c r="B1511" s="12"/>
      <c r="C1511" s="42"/>
      <c r="D1511" s="12"/>
      <c r="E1511" s="12"/>
      <c r="F1511" s="12"/>
      <c r="G1511" s="12"/>
      <c r="H1511" s="12"/>
      <c r="I1511" s="12"/>
      <c r="J1511" s="12"/>
      <c r="K1511" s="12"/>
      <c r="L1511" s="12"/>
      <c r="M1511" s="49"/>
      <c r="N1511" s="49"/>
      <c r="O1511" s="12"/>
      <c r="P1511" s="12"/>
      <c r="Q1511" s="12"/>
      <c r="R1511" s="12"/>
      <c r="S1511" s="12"/>
      <c r="T1511" s="12"/>
    </row>
    <row r="1512" spans="1:20" s="1" customFormat="1" x14ac:dyDescent="0.4">
      <c r="A1512" s="12"/>
      <c r="B1512" s="12"/>
      <c r="C1512" s="42"/>
      <c r="D1512" s="12"/>
      <c r="E1512" s="12"/>
      <c r="F1512" s="12"/>
      <c r="G1512" s="12"/>
      <c r="H1512" s="12"/>
      <c r="I1512" s="12"/>
      <c r="J1512" s="12"/>
      <c r="K1512" s="12"/>
      <c r="L1512" s="12"/>
      <c r="M1512" s="49"/>
      <c r="N1512" s="49"/>
      <c r="O1512" s="12"/>
      <c r="P1512" s="12"/>
      <c r="Q1512" s="12"/>
      <c r="R1512" s="12"/>
      <c r="S1512" s="12"/>
      <c r="T1512" s="12"/>
    </row>
    <row r="1513" spans="1:20" s="1" customFormat="1" x14ac:dyDescent="0.4">
      <c r="A1513" s="12"/>
      <c r="B1513" s="12"/>
      <c r="C1513" s="42"/>
      <c r="D1513" s="12"/>
      <c r="E1513" s="12"/>
      <c r="F1513" s="12"/>
      <c r="G1513" s="12"/>
      <c r="H1513" s="12"/>
      <c r="I1513" s="12"/>
      <c r="J1513" s="12"/>
      <c r="K1513" s="12"/>
      <c r="L1513" s="12"/>
      <c r="M1513" s="49"/>
      <c r="N1513" s="49"/>
      <c r="O1513" s="12"/>
      <c r="P1513" s="12"/>
      <c r="Q1513" s="12"/>
      <c r="R1513" s="12"/>
      <c r="S1513" s="12"/>
      <c r="T1513" s="12"/>
    </row>
    <row r="1514" spans="1:20" s="1" customFormat="1" x14ac:dyDescent="0.4">
      <c r="A1514" s="12"/>
      <c r="B1514" s="12"/>
      <c r="C1514" s="42"/>
      <c r="D1514" s="12"/>
      <c r="E1514" s="12"/>
      <c r="F1514" s="12"/>
      <c r="G1514" s="12"/>
      <c r="H1514" s="12"/>
      <c r="I1514" s="12"/>
      <c r="J1514" s="12"/>
      <c r="K1514" s="12"/>
      <c r="L1514" s="12"/>
      <c r="M1514" s="49"/>
      <c r="N1514" s="49"/>
      <c r="O1514" s="12"/>
      <c r="P1514" s="12"/>
      <c r="Q1514" s="12"/>
      <c r="R1514" s="12"/>
      <c r="S1514" s="12"/>
      <c r="T1514" s="12"/>
    </row>
    <row r="1515" spans="1:20" s="1" customFormat="1" x14ac:dyDescent="0.4">
      <c r="A1515" s="12"/>
      <c r="B1515" s="12"/>
      <c r="C1515" s="42"/>
      <c r="D1515" s="12"/>
      <c r="E1515" s="12"/>
      <c r="F1515" s="12"/>
      <c r="G1515" s="12"/>
      <c r="H1515" s="12"/>
      <c r="I1515" s="12"/>
      <c r="J1515" s="12"/>
      <c r="K1515" s="12"/>
      <c r="L1515" s="12"/>
      <c r="M1515" s="49"/>
      <c r="N1515" s="49"/>
      <c r="O1515" s="12"/>
      <c r="P1515" s="12"/>
      <c r="Q1515" s="12"/>
      <c r="R1515" s="12"/>
      <c r="S1515" s="12"/>
      <c r="T1515" s="12"/>
    </row>
    <row r="1516" spans="1:20" s="1" customFormat="1" x14ac:dyDescent="0.4">
      <c r="A1516" s="12"/>
      <c r="B1516" s="12"/>
      <c r="C1516" s="42"/>
      <c r="D1516" s="12"/>
      <c r="E1516" s="12"/>
      <c r="F1516" s="12"/>
      <c r="G1516" s="12"/>
      <c r="H1516" s="12"/>
      <c r="I1516" s="12"/>
      <c r="J1516" s="12"/>
      <c r="K1516" s="12"/>
      <c r="L1516" s="12"/>
      <c r="M1516" s="49"/>
      <c r="N1516" s="49"/>
      <c r="O1516" s="12"/>
      <c r="P1516" s="12"/>
      <c r="Q1516" s="12"/>
      <c r="R1516" s="12"/>
      <c r="S1516" s="12"/>
      <c r="T1516" s="12"/>
    </row>
    <row r="1517" spans="1:20" s="1" customFormat="1" x14ac:dyDescent="0.4">
      <c r="A1517" s="12"/>
      <c r="B1517" s="12"/>
      <c r="C1517" s="42"/>
      <c r="D1517" s="12"/>
      <c r="E1517" s="12"/>
      <c r="F1517" s="12"/>
      <c r="G1517" s="12"/>
      <c r="H1517" s="12"/>
      <c r="I1517" s="12"/>
      <c r="J1517" s="12"/>
      <c r="K1517" s="12"/>
      <c r="L1517" s="12"/>
      <c r="M1517" s="49"/>
      <c r="N1517" s="49"/>
      <c r="O1517" s="12"/>
      <c r="P1517" s="12"/>
      <c r="Q1517" s="12"/>
      <c r="R1517" s="12"/>
      <c r="S1517" s="12"/>
      <c r="T1517" s="12"/>
    </row>
    <row r="1518" spans="1:20" s="1" customFormat="1" x14ac:dyDescent="0.4">
      <c r="A1518" s="12"/>
      <c r="B1518" s="12"/>
      <c r="C1518" s="42"/>
      <c r="D1518" s="12"/>
      <c r="E1518" s="12"/>
      <c r="F1518" s="12"/>
      <c r="G1518" s="12"/>
      <c r="H1518" s="12"/>
      <c r="I1518" s="12"/>
      <c r="J1518" s="12"/>
      <c r="K1518" s="12"/>
      <c r="L1518" s="12"/>
      <c r="M1518" s="49"/>
      <c r="N1518" s="49"/>
      <c r="O1518" s="12"/>
      <c r="P1518" s="12"/>
      <c r="Q1518" s="12"/>
      <c r="R1518" s="12"/>
      <c r="S1518" s="12"/>
      <c r="T1518" s="12"/>
    </row>
    <row r="1519" spans="1:20" s="1" customFormat="1" x14ac:dyDescent="0.4">
      <c r="A1519" s="12"/>
      <c r="B1519" s="12"/>
      <c r="C1519" s="42"/>
      <c r="D1519" s="12"/>
      <c r="E1519" s="12"/>
      <c r="F1519" s="12"/>
      <c r="G1519" s="12"/>
      <c r="H1519" s="12"/>
      <c r="I1519" s="12"/>
      <c r="J1519" s="12"/>
      <c r="K1519" s="12"/>
      <c r="L1519" s="12"/>
      <c r="M1519" s="49"/>
      <c r="N1519" s="49"/>
      <c r="O1519" s="12"/>
      <c r="P1519" s="12"/>
      <c r="Q1519" s="12"/>
      <c r="R1519" s="12"/>
      <c r="S1519" s="12"/>
      <c r="T1519" s="12"/>
    </row>
    <row r="1520" spans="1:20" s="1" customFormat="1" x14ac:dyDescent="0.4">
      <c r="A1520" s="12"/>
      <c r="B1520" s="12"/>
      <c r="C1520" s="42"/>
      <c r="D1520" s="12"/>
      <c r="E1520" s="12"/>
      <c r="F1520" s="12"/>
      <c r="G1520" s="12"/>
      <c r="H1520" s="12"/>
      <c r="I1520" s="12"/>
      <c r="J1520" s="12"/>
      <c r="K1520" s="12"/>
      <c r="L1520" s="12"/>
      <c r="M1520" s="49"/>
      <c r="N1520" s="49"/>
      <c r="O1520" s="12"/>
      <c r="P1520" s="12"/>
      <c r="Q1520" s="12"/>
      <c r="R1520" s="12"/>
      <c r="S1520" s="12"/>
      <c r="T1520" s="12"/>
    </row>
    <row r="1521" spans="1:20" s="1" customFormat="1" x14ac:dyDescent="0.4">
      <c r="A1521" s="12"/>
      <c r="B1521" s="12"/>
      <c r="C1521" s="42"/>
      <c r="D1521" s="12"/>
      <c r="E1521" s="12"/>
      <c r="F1521" s="12"/>
      <c r="G1521" s="12"/>
      <c r="H1521" s="12"/>
      <c r="I1521" s="12"/>
      <c r="J1521" s="12"/>
      <c r="K1521" s="12"/>
      <c r="L1521" s="12"/>
      <c r="M1521" s="49"/>
      <c r="N1521" s="49"/>
      <c r="O1521" s="12"/>
      <c r="P1521" s="12"/>
      <c r="Q1521" s="12"/>
      <c r="R1521" s="12"/>
      <c r="S1521" s="12"/>
      <c r="T1521" s="12"/>
    </row>
    <row r="1522" spans="1:20" s="1" customFormat="1" x14ac:dyDescent="0.4">
      <c r="A1522" s="12"/>
      <c r="B1522" s="12"/>
      <c r="C1522" s="42"/>
      <c r="D1522" s="12"/>
      <c r="E1522" s="12"/>
      <c r="F1522" s="12"/>
      <c r="G1522" s="12"/>
      <c r="H1522" s="12"/>
      <c r="I1522" s="12"/>
      <c r="J1522" s="12"/>
      <c r="K1522" s="12"/>
      <c r="L1522" s="12"/>
      <c r="M1522" s="49"/>
      <c r="N1522" s="49"/>
      <c r="O1522" s="12"/>
      <c r="P1522" s="12"/>
      <c r="Q1522" s="12"/>
      <c r="R1522" s="12"/>
      <c r="S1522" s="12"/>
      <c r="T1522" s="12"/>
    </row>
    <row r="1523" spans="1:20" s="1" customFormat="1" x14ac:dyDescent="0.4">
      <c r="A1523" s="12"/>
      <c r="B1523" s="12"/>
      <c r="C1523" s="42"/>
      <c r="D1523" s="12"/>
      <c r="E1523" s="12"/>
      <c r="F1523" s="12"/>
      <c r="G1523" s="12"/>
      <c r="H1523" s="12"/>
      <c r="I1523" s="12"/>
      <c r="J1523" s="12"/>
      <c r="K1523" s="12"/>
      <c r="L1523" s="12"/>
      <c r="M1523" s="49"/>
      <c r="N1523" s="49"/>
      <c r="O1523" s="12"/>
      <c r="P1523" s="12"/>
      <c r="Q1523" s="12"/>
      <c r="R1523" s="12"/>
      <c r="S1523" s="12"/>
      <c r="T1523" s="12"/>
    </row>
    <row r="1524" spans="1:20" s="1" customFormat="1" x14ac:dyDescent="0.4">
      <c r="A1524" s="12"/>
      <c r="B1524" s="12"/>
      <c r="C1524" s="42"/>
      <c r="D1524" s="12"/>
      <c r="E1524" s="12"/>
      <c r="F1524" s="12"/>
      <c r="G1524" s="12"/>
      <c r="H1524" s="12"/>
      <c r="I1524" s="12"/>
      <c r="J1524" s="12"/>
      <c r="K1524" s="12"/>
      <c r="L1524" s="12"/>
      <c r="M1524" s="49"/>
      <c r="N1524" s="49"/>
      <c r="O1524" s="12"/>
      <c r="P1524" s="12"/>
      <c r="Q1524" s="12"/>
      <c r="R1524" s="12"/>
      <c r="S1524" s="12"/>
      <c r="T1524" s="12"/>
    </row>
    <row r="1525" spans="1:20" s="1" customFormat="1" x14ac:dyDescent="0.4">
      <c r="A1525" s="12"/>
      <c r="B1525" s="12"/>
      <c r="C1525" s="42"/>
      <c r="D1525" s="12"/>
      <c r="E1525" s="12"/>
      <c r="F1525" s="12"/>
      <c r="G1525" s="12"/>
      <c r="H1525" s="12"/>
      <c r="I1525" s="12"/>
      <c r="J1525" s="12"/>
      <c r="K1525" s="12"/>
      <c r="L1525" s="12"/>
      <c r="M1525" s="49"/>
      <c r="N1525" s="49"/>
      <c r="O1525" s="12"/>
      <c r="P1525" s="12"/>
      <c r="Q1525" s="12"/>
      <c r="R1525" s="12"/>
      <c r="S1525" s="12"/>
      <c r="T1525" s="12"/>
    </row>
    <row r="1526" spans="1:20" s="1" customFormat="1" x14ac:dyDescent="0.4">
      <c r="A1526" s="12"/>
      <c r="B1526" s="12"/>
      <c r="C1526" s="42"/>
      <c r="D1526" s="12"/>
      <c r="E1526" s="12"/>
      <c r="F1526" s="12"/>
      <c r="G1526" s="12"/>
      <c r="H1526" s="12"/>
      <c r="I1526" s="12"/>
      <c r="J1526" s="12"/>
      <c r="K1526" s="12"/>
      <c r="L1526" s="12"/>
      <c r="M1526" s="49"/>
      <c r="N1526" s="49"/>
      <c r="O1526" s="12"/>
      <c r="P1526" s="12"/>
      <c r="Q1526" s="12"/>
      <c r="R1526" s="12"/>
      <c r="S1526" s="12"/>
      <c r="T1526" s="12"/>
    </row>
    <row r="1527" spans="1:20" s="1" customFormat="1" x14ac:dyDescent="0.4">
      <c r="A1527" s="12"/>
      <c r="B1527" s="12"/>
      <c r="C1527" s="42"/>
      <c r="D1527" s="12"/>
      <c r="E1527" s="12"/>
      <c r="F1527" s="12"/>
      <c r="G1527" s="12"/>
      <c r="H1527" s="12"/>
      <c r="I1527" s="12"/>
      <c r="J1527" s="12"/>
      <c r="K1527" s="12"/>
      <c r="L1527" s="12"/>
      <c r="M1527" s="49"/>
      <c r="N1527" s="49"/>
      <c r="O1527" s="12"/>
      <c r="P1527" s="12"/>
      <c r="Q1527" s="12"/>
      <c r="R1527" s="12"/>
      <c r="S1527" s="12"/>
      <c r="T1527" s="12"/>
    </row>
    <row r="1528" spans="1:20" s="1" customFormat="1" x14ac:dyDescent="0.4">
      <c r="A1528" s="12"/>
      <c r="B1528" s="12"/>
      <c r="C1528" s="42"/>
      <c r="D1528" s="12"/>
      <c r="E1528" s="12"/>
      <c r="F1528" s="12"/>
      <c r="G1528" s="12"/>
      <c r="H1528" s="12"/>
      <c r="I1528" s="12"/>
      <c r="J1528" s="12"/>
      <c r="K1528" s="12"/>
      <c r="L1528" s="12"/>
      <c r="M1528" s="49"/>
      <c r="N1528" s="49"/>
      <c r="O1528" s="12"/>
      <c r="P1528" s="12"/>
      <c r="Q1528" s="12"/>
      <c r="R1528" s="12"/>
      <c r="S1528" s="12"/>
      <c r="T1528" s="12"/>
    </row>
    <row r="1529" spans="1:20" s="1" customFormat="1" x14ac:dyDescent="0.4">
      <c r="A1529" s="12"/>
      <c r="B1529" s="12"/>
      <c r="C1529" s="42"/>
      <c r="D1529" s="12"/>
      <c r="E1529" s="12"/>
      <c r="F1529" s="12"/>
      <c r="G1529" s="12"/>
      <c r="H1529" s="12"/>
      <c r="I1529" s="12"/>
      <c r="J1529" s="12"/>
      <c r="K1529" s="12"/>
      <c r="L1529" s="12"/>
      <c r="M1529" s="49"/>
      <c r="N1529" s="49"/>
      <c r="O1529" s="12"/>
      <c r="P1529" s="12"/>
      <c r="Q1529" s="12"/>
      <c r="R1529" s="12"/>
      <c r="S1529" s="12"/>
      <c r="T1529" s="12"/>
    </row>
    <row r="1530" spans="1:20" s="1" customFormat="1" x14ac:dyDescent="0.4">
      <c r="A1530" s="12"/>
      <c r="B1530" s="12"/>
      <c r="C1530" s="42"/>
      <c r="D1530" s="12"/>
      <c r="E1530" s="12"/>
      <c r="F1530" s="12"/>
      <c r="G1530" s="12"/>
      <c r="H1530" s="12"/>
      <c r="I1530" s="12"/>
      <c r="J1530" s="12"/>
      <c r="K1530" s="12"/>
      <c r="L1530" s="12"/>
      <c r="M1530" s="49"/>
      <c r="N1530" s="49"/>
      <c r="O1530" s="12"/>
      <c r="P1530" s="12"/>
      <c r="Q1530" s="12"/>
      <c r="R1530" s="12"/>
      <c r="S1530" s="12"/>
      <c r="T1530" s="12"/>
    </row>
    <row r="1531" spans="1:20" s="1" customFormat="1" x14ac:dyDescent="0.4">
      <c r="A1531" s="12"/>
      <c r="B1531" s="12"/>
      <c r="C1531" s="42"/>
      <c r="D1531" s="12"/>
      <c r="E1531" s="12"/>
      <c r="F1531" s="12"/>
      <c r="G1531" s="12"/>
      <c r="H1531" s="12"/>
      <c r="I1531" s="12"/>
      <c r="J1531" s="12"/>
      <c r="K1531" s="12"/>
      <c r="L1531" s="12"/>
      <c r="M1531" s="49"/>
      <c r="N1531" s="49"/>
      <c r="O1531" s="12"/>
      <c r="P1531" s="12"/>
      <c r="Q1531" s="12"/>
      <c r="R1531" s="12"/>
      <c r="S1531" s="12"/>
      <c r="T1531" s="12"/>
    </row>
    <row r="1532" spans="1:20" s="1" customFormat="1" x14ac:dyDescent="0.4">
      <c r="A1532" s="12"/>
      <c r="B1532" s="12"/>
      <c r="C1532" s="42"/>
      <c r="D1532" s="12"/>
      <c r="E1532" s="12"/>
      <c r="F1532" s="12"/>
      <c r="G1532" s="12"/>
      <c r="H1532" s="12"/>
      <c r="I1532" s="12"/>
      <c r="J1532" s="12"/>
      <c r="K1532" s="12"/>
      <c r="L1532" s="12"/>
      <c r="M1532" s="49"/>
      <c r="N1532" s="49"/>
      <c r="O1532" s="12"/>
      <c r="P1532" s="12"/>
      <c r="Q1532" s="12"/>
      <c r="R1532" s="12"/>
      <c r="S1532" s="12"/>
      <c r="T1532" s="12"/>
    </row>
    <row r="1533" spans="1:20" s="1" customFormat="1" x14ac:dyDescent="0.4">
      <c r="A1533" s="12"/>
      <c r="B1533" s="12"/>
      <c r="C1533" s="42"/>
      <c r="D1533" s="12"/>
      <c r="E1533" s="12"/>
      <c r="F1533" s="12"/>
      <c r="G1533" s="12"/>
      <c r="H1533" s="12"/>
      <c r="I1533" s="12"/>
      <c r="J1533" s="12"/>
      <c r="K1533" s="12"/>
      <c r="L1533" s="12"/>
      <c r="M1533" s="49"/>
      <c r="N1533" s="49"/>
      <c r="O1533" s="12"/>
      <c r="P1533" s="12"/>
      <c r="Q1533" s="12"/>
      <c r="R1533" s="12"/>
      <c r="S1533" s="12"/>
      <c r="T1533" s="12"/>
    </row>
    <row r="1534" spans="1:20" s="1" customFormat="1" x14ac:dyDescent="0.4">
      <c r="A1534" s="12"/>
      <c r="B1534" s="12"/>
      <c r="C1534" s="42"/>
      <c r="D1534" s="12"/>
      <c r="E1534" s="12"/>
      <c r="F1534" s="12"/>
      <c r="G1534" s="12"/>
      <c r="H1534" s="12"/>
      <c r="I1534" s="12"/>
      <c r="J1534" s="12"/>
      <c r="K1534" s="12"/>
      <c r="L1534" s="12"/>
      <c r="M1534" s="49"/>
      <c r="N1534" s="49"/>
      <c r="O1534" s="12"/>
      <c r="P1534" s="12"/>
      <c r="Q1534" s="12"/>
      <c r="R1534" s="12"/>
      <c r="S1534" s="12"/>
      <c r="T1534" s="12"/>
    </row>
    <row r="1535" spans="1:20" s="1" customFormat="1" x14ac:dyDescent="0.4">
      <c r="A1535" s="12"/>
      <c r="B1535" s="12"/>
      <c r="C1535" s="42"/>
      <c r="D1535" s="12"/>
      <c r="E1535" s="12"/>
      <c r="F1535" s="12"/>
      <c r="G1535" s="12"/>
      <c r="H1535" s="12"/>
      <c r="I1535" s="12"/>
      <c r="J1535" s="12"/>
      <c r="K1535" s="12"/>
      <c r="L1535" s="12"/>
      <c r="M1535" s="49"/>
      <c r="N1535" s="49"/>
      <c r="O1535" s="12"/>
      <c r="P1535" s="12"/>
      <c r="Q1535" s="12"/>
      <c r="R1535" s="12"/>
      <c r="S1535" s="12"/>
      <c r="T1535" s="12"/>
    </row>
    <row r="1536" spans="1:20" s="1" customFormat="1" x14ac:dyDescent="0.4">
      <c r="A1536" s="12"/>
      <c r="B1536" s="12"/>
      <c r="C1536" s="42"/>
      <c r="D1536" s="12"/>
      <c r="E1536" s="12"/>
      <c r="F1536" s="12"/>
      <c r="G1536" s="12"/>
      <c r="H1536" s="12"/>
      <c r="I1536" s="12"/>
      <c r="J1536" s="12"/>
      <c r="K1536" s="12"/>
      <c r="L1536" s="12"/>
      <c r="M1536" s="49"/>
      <c r="N1536" s="49"/>
      <c r="O1536" s="12"/>
      <c r="P1536" s="12"/>
      <c r="Q1536" s="12"/>
      <c r="R1536" s="12"/>
      <c r="S1536" s="12"/>
      <c r="T1536" s="12"/>
    </row>
    <row r="1537" spans="1:20" s="1" customFormat="1" x14ac:dyDescent="0.4">
      <c r="A1537" s="12"/>
      <c r="B1537" s="12"/>
      <c r="C1537" s="42"/>
      <c r="D1537" s="12"/>
      <c r="E1537" s="12"/>
      <c r="F1537" s="12"/>
      <c r="G1537" s="12"/>
      <c r="H1537" s="12"/>
      <c r="I1537" s="12"/>
      <c r="J1537" s="12"/>
      <c r="K1537" s="12"/>
      <c r="L1537" s="12"/>
      <c r="M1537" s="49"/>
      <c r="N1537" s="49"/>
      <c r="O1537" s="12"/>
      <c r="P1537" s="12"/>
      <c r="Q1537" s="12"/>
      <c r="R1537" s="12"/>
      <c r="S1537" s="12"/>
      <c r="T1537" s="12"/>
    </row>
    <row r="1538" spans="1:20" s="1" customFormat="1" x14ac:dyDescent="0.4">
      <c r="A1538" s="12"/>
      <c r="B1538" s="12"/>
      <c r="C1538" s="42"/>
      <c r="D1538" s="12"/>
      <c r="E1538" s="12"/>
      <c r="F1538" s="12"/>
      <c r="G1538" s="12"/>
      <c r="H1538" s="12"/>
      <c r="I1538" s="12"/>
      <c r="J1538" s="12"/>
      <c r="K1538" s="12"/>
      <c r="L1538" s="12"/>
      <c r="M1538" s="49"/>
      <c r="N1538" s="49"/>
      <c r="O1538" s="12"/>
      <c r="P1538" s="12"/>
      <c r="Q1538" s="12"/>
      <c r="R1538" s="12"/>
      <c r="S1538" s="12"/>
      <c r="T1538" s="12"/>
    </row>
    <row r="1539" spans="1:20" s="1" customFormat="1" x14ac:dyDescent="0.4">
      <c r="A1539" s="12"/>
      <c r="B1539" s="12"/>
      <c r="C1539" s="42"/>
      <c r="D1539" s="12"/>
      <c r="E1539" s="12"/>
      <c r="F1539" s="12"/>
      <c r="G1539" s="12"/>
      <c r="H1539" s="12"/>
      <c r="I1539" s="12"/>
      <c r="J1539" s="12"/>
      <c r="K1539" s="12"/>
      <c r="L1539" s="12"/>
      <c r="M1539" s="49"/>
      <c r="N1539" s="49"/>
      <c r="O1539" s="12"/>
      <c r="P1539" s="12"/>
      <c r="Q1539" s="12"/>
      <c r="R1539" s="12"/>
      <c r="S1539" s="12"/>
      <c r="T1539" s="12"/>
    </row>
    <row r="1540" spans="1:20" s="1" customFormat="1" x14ac:dyDescent="0.4">
      <c r="A1540" s="12"/>
      <c r="B1540" s="12"/>
      <c r="C1540" s="42"/>
      <c r="D1540" s="12"/>
      <c r="E1540" s="12"/>
      <c r="F1540" s="12"/>
      <c r="G1540" s="12"/>
      <c r="H1540" s="12"/>
      <c r="I1540" s="12"/>
      <c r="J1540" s="12"/>
      <c r="K1540" s="12"/>
      <c r="L1540" s="12"/>
      <c r="M1540" s="49"/>
      <c r="N1540" s="49"/>
      <c r="O1540" s="12"/>
      <c r="P1540" s="12"/>
      <c r="Q1540" s="12"/>
      <c r="R1540" s="12"/>
      <c r="S1540" s="12"/>
      <c r="T1540" s="12"/>
    </row>
    <row r="1541" spans="1:20" s="1" customFormat="1" x14ac:dyDescent="0.4">
      <c r="A1541" s="12"/>
      <c r="B1541" s="12"/>
      <c r="C1541" s="42"/>
      <c r="D1541" s="12"/>
      <c r="E1541" s="12"/>
      <c r="F1541" s="12"/>
      <c r="G1541" s="12"/>
      <c r="H1541" s="12"/>
      <c r="I1541" s="12"/>
      <c r="J1541" s="12"/>
      <c r="K1541" s="12"/>
      <c r="L1541" s="12"/>
      <c r="M1541" s="49"/>
      <c r="N1541" s="49"/>
      <c r="O1541" s="12"/>
      <c r="P1541" s="12"/>
      <c r="Q1541" s="12"/>
      <c r="R1541" s="12"/>
      <c r="S1541" s="12"/>
      <c r="T1541" s="12"/>
    </row>
    <row r="1542" spans="1:20" s="1" customFormat="1" x14ac:dyDescent="0.4">
      <c r="A1542" s="12"/>
      <c r="B1542" s="12"/>
      <c r="C1542" s="42"/>
      <c r="D1542" s="12"/>
      <c r="E1542" s="12"/>
      <c r="F1542" s="12"/>
      <c r="G1542" s="12"/>
      <c r="H1542" s="12"/>
      <c r="I1542" s="12"/>
      <c r="J1542" s="12"/>
      <c r="K1542" s="12"/>
      <c r="L1542" s="12"/>
      <c r="M1542" s="49"/>
      <c r="N1542" s="49"/>
      <c r="O1542" s="12"/>
      <c r="P1542" s="12"/>
      <c r="Q1542" s="12"/>
      <c r="R1542" s="12"/>
      <c r="S1542" s="12"/>
      <c r="T1542" s="12"/>
    </row>
    <row r="1543" spans="1:20" s="1" customFormat="1" x14ac:dyDescent="0.4">
      <c r="A1543" s="12"/>
      <c r="B1543" s="12"/>
      <c r="C1543" s="42"/>
      <c r="D1543" s="12"/>
      <c r="E1543" s="12"/>
      <c r="F1543" s="12"/>
      <c r="G1543" s="12"/>
      <c r="H1543" s="12"/>
      <c r="I1543" s="12"/>
      <c r="J1543" s="12"/>
      <c r="K1543" s="12"/>
      <c r="L1543" s="12"/>
      <c r="M1543" s="49"/>
      <c r="N1543" s="49"/>
      <c r="O1543" s="12"/>
      <c r="P1543" s="12"/>
      <c r="Q1543" s="12"/>
      <c r="R1543" s="12"/>
      <c r="S1543" s="12"/>
      <c r="T1543" s="12"/>
    </row>
    <row r="1544" spans="1:20" s="1" customFormat="1" x14ac:dyDescent="0.4">
      <c r="A1544" s="12"/>
      <c r="B1544" s="12"/>
      <c r="C1544" s="42"/>
      <c r="D1544" s="12"/>
      <c r="E1544" s="12"/>
      <c r="F1544" s="12"/>
      <c r="G1544" s="12"/>
      <c r="H1544" s="12"/>
      <c r="I1544" s="12"/>
      <c r="J1544" s="12"/>
      <c r="K1544" s="12"/>
      <c r="L1544" s="12"/>
      <c r="M1544" s="49"/>
      <c r="N1544" s="49"/>
      <c r="O1544" s="12"/>
      <c r="P1544" s="12"/>
      <c r="Q1544" s="12"/>
      <c r="R1544" s="12"/>
      <c r="S1544" s="12"/>
      <c r="T1544" s="12"/>
    </row>
    <row r="1545" spans="1:20" s="1" customFormat="1" x14ac:dyDescent="0.4">
      <c r="A1545" s="12"/>
      <c r="B1545" s="12"/>
      <c r="C1545" s="42"/>
      <c r="D1545" s="12"/>
      <c r="E1545" s="12"/>
      <c r="F1545" s="12"/>
      <c r="G1545" s="12"/>
      <c r="H1545" s="12"/>
      <c r="I1545" s="12"/>
      <c r="J1545" s="12"/>
      <c r="K1545" s="12"/>
      <c r="L1545" s="12"/>
      <c r="M1545" s="49"/>
      <c r="N1545" s="49"/>
      <c r="O1545" s="12"/>
      <c r="P1545" s="12"/>
      <c r="Q1545" s="12"/>
      <c r="R1545" s="12"/>
      <c r="S1545" s="12"/>
      <c r="T1545" s="12"/>
    </row>
    <row r="1546" spans="1:20" s="1" customFormat="1" x14ac:dyDescent="0.4">
      <c r="A1546" s="12"/>
      <c r="B1546" s="12"/>
      <c r="C1546" s="42"/>
      <c r="D1546" s="12"/>
      <c r="E1546" s="12"/>
      <c r="F1546" s="12"/>
      <c r="G1546" s="12"/>
      <c r="H1546" s="12"/>
      <c r="I1546" s="12"/>
      <c r="J1546" s="12"/>
      <c r="K1546" s="12"/>
      <c r="L1546" s="12"/>
      <c r="M1546" s="49"/>
      <c r="N1546" s="49"/>
      <c r="O1546" s="12"/>
      <c r="P1546" s="12"/>
      <c r="Q1546" s="12"/>
      <c r="R1546" s="12"/>
      <c r="S1546" s="12"/>
      <c r="T1546" s="12"/>
    </row>
    <row r="1547" spans="1:20" s="1" customFormat="1" x14ac:dyDescent="0.4">
      <c r="A1547" s="12"/>
      <c r="B1547" s="12"/>
      <c r="C1547" s="42"/>
      <c r="D1547" s="12"/>
      <c r="E1547" s="12"/>
      <c r="F1547" s="12"/>
      <c r="G1547" s="12"/>
      <c r="H1547" s="12"/>
      <c r="I1547" s="12"/>
      <c r="J1547" s="12"/>
      <c r="K1547" s="12"/>
      <c r="L1547" s="12"/>
      <c r="M1547" s="49"/>
      <c r="N1547" s="49"/>
      <c r="O1547" s="12"/>
      <c r="P1547" s="12"/>
      <c r="Q1547" s="12"/>
      <c r="R1547" s="12"/>
      <c r="S1547" s="12"/>
      <c r="T1547" s="12"/>
    </row>
    <row r="1548" spans="1:20" s="1" customFormat="1" x14ac:dyDescent="0.4">
      <c r="A1548" s="12"/>
      <c r="B1548" s="12"/>
      <c r="C1548" s="42"/>
      <c r="D1548" s="12"/>
      <c r="E1548" s="12"/>
      <c r="F1548" s="12"/>
      <c r="G1548" s="12"/>
      <c r="H1548" s="12"/>
      <c r="I1548" s="12"/>
      <c r="J1548" s="12"/>
      <c r="K1548" s="12"/>
      <c r="L1548" s="12"/>
      <c r="M1548" s="49"/>
      <c r="N1548" s="49"/>
      <c r="O1548" s="12"/>
      <c r="P1548" s="12"/>
      <c r="Q1548" s="12"/>
      <c r="R1548" s="12"/>
      <c r="S1548" s="12"/>
      <c r="T1548" s="12"/>
    </row>
    <row r="1549" spans="1:20" s="1" customFormat="1" x14ac:dyDescent="0.4">
      <c r="A1549" s="12"/>
      <c r="B1549" s="12"/>
      <c r="C1549" s="42"/>
      <c r="D1549" s="12"/>
      <c r="E1549" s="12"/>
      <c r="F1549" s="12"/>
      <c r="G1549" s="12"/>
      <c r="H1549" s="12"/>
      <c r="I1549" s="12"/>
      <c r="J1549" s="12"/>
      <c r="K1549" s="12"/>
      <c r="L1549" s="12"/>
      <c r="M1549" s="49"/>
      <c r="N1549" s="49"/>
      <c r="O1549" s="12"/>
      <c r="P1549" s="12"/>
      <c r="Q1549" s="12"/>
      <c r="R1549" s="12"/>
      <c r="S1549" s="12"/>
      <c r="T1549" s="12"/>
    </row>
    <row r="1550" spans="1:20" s="1" customFormat="1" x14ac:dyDescent="0.4">
      <c r="A1550" s="12"/>
      <c r="B1550" s="12"/>
      <c r="C1550" s="42"/>
      <c r="D1550" s="12"/>
      <c r="E1550" s="12"/>
      <c r="F1550" s="12"/>
      <c r="G1550" s="12"/>
      <c r="H1550" s="12"/>
      <c r="I1550" s="12"/>
      <c r="J1550" s="12"/>
      <c r="K1550" s="12"/>
      <c r="L1550" s="12"/>
      <c r="M1550" s="49"/>
      <c r="N1550" s="49"/>
      <c r="O1550" s="12"/>
      <c r="P1550" s="12"/>
      <c r="Q1550" s="12"/>
      <c r="R1550" s="12"/>
      <c r="S1550" s="12"/>
      <c r="T1550" s="12"/>
    </row>
    <row r="1551" spans="1:20" s="1" customFormat="1" x14ac:dyDescent="0.4">
      <c r="A1551" s="12"/>
      <c r="B1551" s="12"/>
      <c r="C1551" s="42"/>
      <c r="D1551" s="12"/>
      <c r="E1551" s="12"/>
      <c r="F1551" s="12"/>
      <c r="G1551" s="12"/>
      <c r="H1551" s="12"/>
      <c r="I1551" s="12"/>
      <c r="J1551" s="12"/>
      <c r="K1551" s="12"/>
      <c r="L1551" s="12"/>
      <c r="M1551" s="49"/>
      <c r="N1551" s="49"/>
      <c r="O1551" s="12"/>
      <c r="P1551" s="12"/>
      <c r="Q1551" s="12"/>
      <c r="R1551" s="12"/>
      <c r="S1551" s="12"/>
      <c r="T1551" s="12"/>
    </row>
    <row r="1552" spans="1:20" s="1" customFormat="1" x14ac:dyDescent="0.4">
      <c r="A1552" s="12"/>
      <c r="B1552" s="12"/>
      <c r="C1552" s="42"/>
      <c r="D1552" s="12"/>
      <c r="E1552" s="12"/>
      <c r="F1552" s="12"/>
      <c r="G1552" s="12"/>
      <c r="H1552" s="12"/>
      <c r="I1552" s="12"/>
      <c r="J1552" s="12"/>
      <c r="K1552" s="12"/>
      <c r="L1552" s="12"/>
      <c r="M1552" s="49"/>
      <c r="N1552" s="49"/>
      <c r="O1552" s="12"/>
      <c r="P1552" s="12"/>
      <c r="Q1552" s="12"/>
      <c r="R1552" s="12"/>
      <c r="S1552" s="12"/>
      <c r="T1552" s="12"/>
    </row>
    <row r="1553" spans="1:20" s="1" customFormat="1" x14ac:dyDescent="0.4">
      <c r="A1553" s="12"/>
      <c r="B1553" s="12"/>
      <c r="C1553" s="42"/>
      <c r="D1553" s="12"/>
      <c r="E1553" s="12"/>
      <c r="F1553" s="12"/>
      <c r="G1553" s="12"/>
      <c r="H1553" s="12"/>
      <c r="I1553" s="12"/>
      <c r="J1553" s="12"/>
      <c r="K1553" s="12"/>
      <c r="L1553" s="12"/>
      <c r="M1553" s="49"/>
      <c r="N1553" s="49"/>
      <c r="O1553" s="12"/>
      <c r="P1553" s="12"/>
      <c r="Q1553" s="12"/>
      <c r="R1553" s="12"/>
      <c r="S1553" s="12"/>
      <c r="T1553" s="12"/>
    </row>
    <row r="1554" spans="1:20" s="1" customFormat="1" x14ac:dyDescent="0.4">
      <c r="A1554" s="12"/>
      <c r="B1554" s="12"/>
      <c r="C1554" s="42"/>
      <c r="D1554" s="12"/>
      <c r="E1554" s="12"/>
      <c r="F1554" s="12"/>
      <c r="G1554" s="12"/>
      <c r="H1554" s="12"/>
      <c r="I1554" s="12"/>
      <c r="J1554" s="12"/>
      <c r="K1554" s="12"/>
      <c r="L1554" s="12"/>
      <c r="M1554" s="49"/>
      <c r="N1554" s="49"/>
      <c r="O1554" s="12"/>
      <c r="P1554" s="12"/>
      <c r="Q1554" s="12"/>
      <c r="R1554" s="12"/>
      <c r="S1554" s="12"/>
      <c r="T1554" s="12"/>
    </row>
    <row r="1555" spans="1:20" s="1" customFormat="1" x14ac:dyDescent="0.4">
      <c r="A1555" s="12"/>
      <c r="B1555" s="12"/>
      <c r="C1555" s="42"/>
      <c r="D1555" s="12"/>
      <c r="E1555" s="12"/>
      <c r="F1555" s="12"/>
      <c r="G1555" s="12"/>
      <c r="H1555" s="12"/>
      <c r="I1555" s="12"/>
      <c r="J1555" s="12"/>
      <c r="K1555" s="12"/>
      <c r="L1555" s="12"/>
      <c r="M1555" s="49"/>
      <c r="N1555" s="49"/>
      <c r="O1555" s="12"/>
      <c r="P1555" s="12"/>
      <c r="Q1555" s="12"/>
      <c r="R1555" s="12"/>
      <c r="S1555" s="12"/>
      <c r="T1555" s="12"/>
    </row>
    <row r="1556" spans="1:20" s="1" customFormat="1" x14ac:dyDescent="0.4">
      <c r="A1556" s="12"/>
      <c r="B1556" s="12"/>
      <c r="C1556" s="42"/>
      <c r="D1556" s="12"/>
      <c r="E1556" s="12"/>
      <c r="F1556" s="12"/>
      <c r="G1556" s="12"/>
      <c r="H1556" s="12"/>
      <c r="I1556" s="12"/>
      <c r="J1556" s="12"/>
      <c r="K1556" s="12"/>
      <c r="L1556" s="12"/>
      <c r="M1556" s="49"/>
      <c r="N1556" s="49"/>
      <c r="O1556" s="12"/>
      <c r="P1556" s="12"/>
      <c r="Q1556" s="12"/>
      <c r="R1556" s="12"/>
      <c r="S1556" s="12"/>
      <c r="T1556" s="12"/>
    </row>
    <row r="1557" spans="1:20" s="1" customFormat="1" x14ac:dyDescent="0.4">
      <c r="A1557" s="12"/>
      <c r="B1557" s="12"/>
      <c r="C1557" s="42"/>
      <c r="D1557" s="12"/>
      <c r="E1557" s="12"/>
      <c r="F1557" s="12"/>
      <c r="G1557" s="12"/>
      <c r="H1557" s="12"/>
      <c r="I1557" s="12"/>
      <c r="J1557" s="12"/>
      <c r="K1557" s="12"/>
      <c r="L1557" s="12"/>
      <c r="M1557" s="49"/>
      <c r="N1557" s="49"/>
      <c r="O1557" s="12"/>
      <c r="P1557" s="12"/>
      <c r="Q1557" s="12"/>
      <c r="R1557" s="12"/>
      <c r="S1557" s="12"/>
      <c r="T1557" s="12"/>
    </row>
    <row r="1558" spans="1:20" s="1" customFormat="1" x14ac:dyDescent="0.4">
      <c r="A1558" s="12"/>
      <c r="B1558" s="12"/>
      <c r="C1558" s="42"/>
      <c r="D1558" s="12"/>
      <c r="E1558" s="12"/>
      <c r="F1558" s="12"/>
      <c r="G1558" s="12"/>
      <c r="H1558" s="12"/>
      <c r="I1558" s="12"/>
      <c r="J1558" s="12"/>
      <c r="K1558" s="12"/>
      <c r="L1558" s="12"/>
      <c r="M1558" s="49"/>
      <c r="N1558" s="49"/>
      <c r="O1558" s="12"/>
      <c r="P1558" s="12"/>
      <c r="Q1558" s="12"/>
      <c r="R1558" s="12"/>
      <c r="S1558" s="12"/>
      <c r="T1558" s="12"/>
    </row>
    <row r="1559" spans="1:20" s="1" customFormat="1" x14ac:dyDescent="0.4">
      <c r="A1559" s="12"/>
      <c r="B1559" s="12"/>
      <c r="C1559" s="42"/>
      <c r="D1559" s="12"/>
      <c r="E1559" s="12"/>
      <c r="F1559" s="12"/>
      <c r="G1559" s="12"/>
      <c r="H1559" s="12"/>
      <c r="I1559" s="12"/>
      <c r="J1559" s="12"/>
      <c r="K1559" s="12"/>
      <c r="L1559" s="12"/>
      <c r="M1559" s="49"/>
      <c r="N1559" s="49"/>
      <c r="O1559" s="12"/>
      <c r="P1559" s="12"/>
      <c r="Q1559" s="12"/>
      <c r="R1559" s="12"/>
      <c r="S1559" s="12"/>
      <c r="T1559" s="12"/>
    </row>
    <row r="1560" spans="1:20" s="1" customFormat="1" x14ac:dyDescent="0.4">
      <c r="A1560" s="12"/>
      <c r="B1560" s="12"/>
      <c r="C1560" s="42"/>
      <c r="D1560" s="12"/>
      <c r="E1560" s="12"/>
      <c r="F1560" s="12"/>
      <c r="G1560" s="12"/>
      <c r="H1560" s="12"/>
      <c r="I1560" s="12"/>
      <c r="J1560" s="12"/>
      <c r="K1560" s="12"/>
      <c r="L1560" s="12"/>
      <c r="M1560" s="49"/>
      <c r="N1560" s="49"/>
      <c r="O1560" s="12"/>
      <c r="P1560" s="12"/>
      <c r="Q1560" s="12"/>
      <c r="R1560" s="12"/>
      <c r="S1560" s="12"/>
      <c r="T1560" s="12"/>
    </row>
    <row r="1561" spans="1:20" s="1" customFormat="1" x14ac:dyDescent="0.4">
      <c r="A1561" s="12"/>
      <c r="B1561" s="12"/>
      <c r="C1561" s="42"/>
      <c r="D1561" s="12"/>
      <c r="E1561" s="12"/>
      <c r="F1561" s="12"/>
      <c r="G1561" s="12"/>
      <c r="H1561" s="12"/>
      <c r="I1561" s="12"/>
      <c r="J1561" s="12"/>
      <c r="K1561" s="12"/>
      <c r="L1561" s="12"/>
      <c r="M1561" s="49"/>
      <c r="N1561" s="49"/>
      <c r="O1561" s="12"/>
      <c r="P1561" s="12"/>
      <c r="Q1561" s="12"/>
      <c r="R1561" s="12"/>
      <c r="S1561" s="12"/>
      <c r="T1561" s="12"/>
    </row>
    <row r="1562" spans="1:20" s="1" customFormat="1" x14ac:dyDescent="0.4">
      <c r="A1562" s="12"/>
      <c r="B1562" s="12"/>
      <c r="C1562" s="42"/>
      <c r="D1562" s="12"/>
      <c r="E1562" s="12"/>
      <c r="F1562" s="12"/>
      <c r="G1562" s="12"/>
      <c r="H1562" s="12"/>
      <c r="I1562" s="12"/>
      <c r="J1562" s="12"/>
      <c r="K1562" s="12"/>
      <c r="L1562" s="12"/>
      <c r="M1562" s="49"/>
      <c r="N1562" s="49"/>
      <c r="O1562" s="12"/>
      <c r="P1562" s="12"/>
      <c r="Q1562" s="12"/>
      <c r="R1562" s="12"/>
      <c r="S1562" s="12"/>
      <c r="T1562" s="12"/>
    </row>
    <row r="1563" spans="1:20" s="1" customFormat="1" x14ac:dyDescent="0.4">
      <c r="A1563" s="12"/>
      <c r="B1563" s="12"/>
      <c r="C1563" s="42"/>
      <c r="D1563" s="12"/>
      <c r="E1563" s="12"/>
      <c r="F1563" s="12"/>
      <c r="G1563" s="12"/>
      <c r="H1563" s="12"/>
      <c r="I1563" s="12"/>
      <c r="J1563" s="12"/>
      <c r="K1563" s="12"/>
      <c r="L1563" s="12"/>
      <c r="M1563" s="49"/>
      <c r="N1563" s="49"/>
      <c r="O1563" s="12"/>
      <c r="P1563" s="12"/>
      <c r="Q1563" s="12"/>
      <c r="R1563" s="12"/>
      <c r="S1563" s="12"/>
      <c r="T1563" s="12"/>
    </row>
    <row r="1564" spans="1:20" s="1" customFormat="1" x14ac:dyDescent="0.4">
      <c r="A1564" s="12"/>
      <c r="B1564" s="12"/>
      <c r="C1564" s="42"/>
      <c r="D1564" s="12"/>
      <c r="E1564" s="12"/>
      <c r="F1564" s="12"/>
      <c r="G1564" s="12"/>
      <c r="H1564" s="12"/>
      <c r="I1564" s="12"/>
      <c r="J1564" s="12"/>
      <c r="K1564" s="12"/>
      <c r="L1564" s="12"/>
      <c r="M1564" s="49"/>
      <c r="N1564" s="49"/>
      <c r="O1564" s="12"/>
      <c r="P1564" s="12"/>
      <c r="Q1564" s="12"/>
      <c r="R1564" s="12"/>
      <c r="S1564" s="12"/>
      <c r="T1564" s="12"/>
    </row>
    <row r="1565" spans="1:20" s="1" customFormat="1" x14ac:dyDescent="0.4">
      <c r="A1565" s="12"/>
      <c r="B1565" s="12"/>
      <c r="C1565" s="42"/>
      <c r="D1565" s="12"/>
      <c r="E1565" s="12"/>
      <c r="F1565" s="12"/>
      <c r="G1565" s="12"/>
      <c r="H1565" s="12"/>
      <c r="I1565" s="12"/>
      <c r="J1565" s="12"/>
      <c r="K1565" s="12"/>
      <c r="L1565" s="12"/>
      <c r="M1565" s="49"/>
      <c r="N1565" s="49"/>
      <c r="O1565" s="12"/>
      <c r="P1565" s="12"/>
      <c r="Q1565" s="12"/>
      <c r="R1565" s="12"/>
      <c r="S1565" s="12"/>
      <c r="T1565" s="12"/>
    </row>
    <row r="1566" spans="1:20" s="1" customFormat="1" x14ac:dyDescent="0.4">
      <c r="A1566" s="12"/>
      <c r="B1566" s="12"/>
      <c r="C1566" s="42"/>
      <c r="D1566" s="12"/>
      <c r="E1566" s="12"/>
      <c r="F1566" s="12"/>
      <c r="G1566" s="12"/>
      <c r="H1566" s="12"/>
      <c r="I1566" s="12"/>
      <c r="J1566" s="12"/>
      <c r="K1566" s="12"/>
      <c r="L1566" s="12"/>
      <c r="M1566" s="49"/>
      <c r="N1566" s="49"/>
      <c r="O1566" s="12"/>
      <c r="P1566" s="12"/>
      <c r="Q1566" s="12"/>
      <c r="R1566" s="12"/>
      <c r="S1566" s="12"/>
      <c r="T1566" s="12"/>
    </row>
    <row r="1567" spans="1:20" s="1" customFormat="1" x14ac:dyDescent="0.4">
      <c r="A1567" s="12"/>
      <c r="B1567" s="12"/>
      <c r="C1567" s="42"/>
      <c r="D1567" s="12"/>
      <c r="E1567" s="12"/>
      <c r="F1567" s="12"/>
      <c r="G1567" s="12"/>
      <c r="H1567" s="12"/>
      <c r="I1567" s="12"/>
      <c r="J1567" s="12"/>
      <c r="K1567" s="12"/>
      <c r="L1567" s="12"/>
      <c r="M1567" s="49"/>
      <c r="N1567" s="49"/>
      <c r="O1567" s="12"/>
      <c r="P1567" s="12"/>
      <c r="Q1567" s="12"/>
      <c r="R1567" s="12"/>
      <c r="S1567" s="12"/>
      <c r="T1567" s="12"/>
    </row>
    <row r="1568" spans="1:20" s="1" customFormat="1" x14ac:dyDescent="0.4">
      <c r="A1568" s="12"/>
      <c r="B1568" s="12"/>
      <c r="C1568" s="42"/>
      <c r="D1568" s="12"/>
      <c r="E1568" s="12"/>
      <c r="F1568" s="12"/>
      <c r="G1568" s="12"/>
      <c r="H1568" s="12"/>
      <c r="I1568" s="12"/>
      <c r="J1568" s="12"/>
      <c r="K1568" s="12"/>
      <c r="L1568" s="12"/>
      <c r="M1568" s="49"/>
      <c r="N1568" s="49"/>
      <c r="O1568" s="12"/>
      <c r="P1568" s="12"/>
      <c r="Q1568" s="12"/>
      <c r="R1568" s="12"/>
      <c r="S1568" s="12"/>
      <c r="T1568" s="12"/>
    </row>
    <row r="1569" spans="1:20" s="1" customFormat="1" x14ac:dyDescent="0.4">
      <c r="A1569" s="12"/>
      <c r="B1569" s="12"/>
      <c r="C1569" s="42"/>
      <c r="D1569" s="12"/>
      <c r="E1569" s="12"/>
      <c r="F1569" s="12"/>
      <c r="G1569" s="12"/>
      <c r="H1569" s="12"/>
      <c r="I1569" s="12"/>
      <c r="J1569" s="12"/>
      <c r="K1569" s="12"/>
      <c r="L1569" s="12"/>
      <c r="M1569" s="49"/>
      <c r="N1569" s="49"/>
      <c r="O1569" s="12"/>
      <c r="P1569" s="12"/>
      <c r="Q1569" s="12"/>
      <c r="R1569" s="12"/>
      <c r="S1569" s="12"/>
      <c r="T1569" s="12"/>
    </row>
    <row r="1570" spans="1:20" s="1" customFormat="1" x14ac:dyDescent="0.4">
      <c r="A1570" s="12"/>
      <c r="B1570" s="12"/>
      <c r="C1570" s="42"/>
      <c r="D1570" s="12"/>
      <c r="E1570" s="12"/>
      <c r="F1570" s="12"/>
      <c r="G1570" s="12"/>
      <c r="H1570" s="12"/>
      <c r="I1570" s="12"/>
      <c r="J1570" s="12"/>
      <c r="K1570" s="12"/>
      <c r="L1570" s="12"/>
      <c r="M1570" s="49"/>
      <c r="N1570" s="49"/>
      <c r="O1570" s="12"/>
      <c r="P1570" s="12"/>
      <c r="Q1570" s="12"/>
      <c r="R1570" s="12"/>
      <c r="S1570" s="12"/>
      <c r="T1570" s="12"/>
    </row>
    <row r="1571" spans="1:20" s="1" customFormat="1" x14ac:dyDescent="0.4">
      <c r="A1571" s="12"/>
      <c r="B1571" s="12"/>
      <c r="C1571" s="42"/>
      <c r="D1571" s="12"/>
      <c r="E1571" s="12"/>
      <c r="F1571" s="12"/>
      <c r="G1571" s="12"/>
      <c r="H1571" s="12"/>
      <c r="I1571" s="12"/>
      <c r="J1571" s="12"/>
      <c r="K1571" s="12"/>
      <c r="L1571" s="12"/>
      <c r="M1571" s="49"/>
      <c r="N1571" s="49"/>
      <c r="O1571" s="12"/>
      <c r="P1571" s="12"/>
      <c r="Q1571" s="12"/>
      <c r="R1571" s="12"/>
      <c r="S1571" s="12"/>
      <c r="T1571" s="12"/>
    </row>
    <row r="1572" spans="1:20" s="1" customFormat="1" x14ac:dyDescent="0.4">
      <c r="A1572" s="12"/>
      <c r="B1572" s="12"/>
      <c r="C1572" s="42"/>
      <c r="D1572" s="12"/>
      <c r="E1572" s="12"/>
      <c r="F1572" s="12"/>
      <c r="G1572" s="12"/>
      <c r="H1572" s="12"/>
      <c r="I1572" s="12"/>
      <c r="J1572" s="12"/>
      <c r="K1572" s="12"/>
      <c r="L1572" s="12"/>
      <c r="M1572" s="49"/>
      <c r="N1572" s="49"/>
      <c r="O1572" s="12"/>
      <c r="P1572" s="12"/>
      <c r="Q1572" s="12"/>
      <c r="R1572" s="12"/>
      <c r="S1572" s="12"/>
      <c r="T1572" s="12"/>
    </row>
    <row r="1573" spans="1:20" s="1" customFormat="1" x14ac:dyDescent="0.4">
      <c r="A1573" s="12"/>
      <c r="B1573" s="12"/>
      <c r="C1573" s="42"/>
      <c r="D1573" s="12"/>
      <c r="E1573" s="12"/>
      <c r="F1573" s="12"/>
      <c r="G1573" s="12"/>
      <c r="H1573" s="12"/>
      <c r="I1573" s="12"/>
      <c r="J1573" s="12"/>
      <c r="K1573" s="12"/>
      <c r="L1573" s="12"/>
      <c r="M1573" s="49"/>
      <c r="N1573" s="49"/>
      <c r="O1573" s="12"/>
      <c r="P1573" s="12"/>
      <c r="Q1573" s="12"/>
      <c r="R1573" s="12"/>
      <c r="S1573" s="12"/>
      <c r="T1573" s="12"/>
    </row>
    <row r="1574" spans="1:20" s="1" customFormat="1" x14ac:dyDescent="0.4">
      <c r="A1574" s="12"/>
      <c r="B1574" s="12"/>
      <c r="C1574" s="42"/>
      <c r="D1574" s="12"/>
      <c r="E1574" s="12"/>
      <c r="F1574" s="12"/>
      <c r="G1574" s="12"/>
      <c r="H1574" s="12"/>
      <c r="I1574" s="12"/>
      <c r="J1574" s="12"/>
      <c r="K1574" s="12"/>
      <c r="L1574" s="12"/>
      <c r="M1574" s="49"/>
      <c r="N1574" s="49"/>
      <c r="O1574" s="12"/>
      <c r="P1574" s="12"/>
      <c r="Q1574" s="12"/>
      <c r="R1574" s="12"/>
      <c r="S1574" s="12"/>
      <c r="T1574" s="12"/>
    </row>
    <row r="1575" spans="1:20" s="1" customFormat="1" x14ac:dyDescent="0.4">
      <c r="A1575" s="12"/>
      <c r="B1575" s="12"/>
      <c r="C1575" s="42"/>
      <c r="D1575" s="12"/>
      <c r="E1575" s="12"/>
      <c r="F1575" s="12"/>
      <c r="G1575" s="12"/>
      <c r="H1575" s="12"/>
      <c r="I1575" s="12"/>
      <c r="J1575" s="12"/>
      <c r="K1575" s="12"/>
      <c r="L1575" s="12"/>
      <c r="M1575" s="49"/>
      <c r="N1575" s="49"/>
      <c r="O1575" s="12"/>
      <c r="P1575" s="12"/>
      <c r="Q1575" s="12"/>
      <c r="R1575" s="12"/>
      <c r="S1575" s="12"/>
      <c r="T1575" s="12"/>
    </row>
    <row r="1576" spans="1:20" s="1" customFormat="1" x14ac:dyDescent="0.4">
      <c r="A1576" s="12"/>
      <c r="B1576" s="12"/>
      <c r="C1576" s="42"/>
      <c r="D1576" s="12"/>
      <c r="E1576" s="12"/>
      <c r="F1576" s="12"/>
      <c r="G1576" s="12"/>
      <c r="H1576" s="12"/>
      <c r="I1576" s="12"/>
      <c r="J1576" s="12"/>
      <c r="K1576" s="12"/>
      <c r="L1576" s="12"/>
      <c r="M1576" s="49"/>
      <c r="N1576" s="49"/>
      <c r="O1576" s="12"/>
      <c r="P1576" s="12"/>
      <c r="Q1576" s="12"/>
      <c r="R1576" s="12"/>
      <c r="S1576" s="12"/>
      <c r="T1576" s="12"/>
    </row>
    <row r="1577" spans="1:20" s="1" customFormat="1" x14ac:dyDescent="0.4">
      <c r="A1577" s="12"/>
      <c r="B1577" s="12"/>
      <c r="C1577" s="42"/>
      <c r="D1577" s="12"/>
      <c r="E1577" s="12"/>
      <c r="F1577" s="12"/>
      <c r="G1577" s="12"/>
      <c r="H1577" s="12"/>
      <c r="I1577" s="12"/>
      <c r="J1577" s="12"/>
      <c r="K1577" s="12"/>
      <c r="L1577" s="12"/>
      <c r="M1577" s="49"/>
      <c r="N1577" s="49"/>
      <c r="O1577" s="12"/>
      <c r="P1577" s="12"/>
      <c r="Q1577" s="12"/>
      <c r="R1577" s="12"/>
      <c r="S1577" s="12"/>
      <c r="T1577" s="12"/>
    </row>
    <row r="1578" spans="1:20" s="1" customFormat="1" x14ac:dyDescent="0.4">
      <c r="A1578" s="12"/>
      <c r="B1578" s="12"/>
      <c r="C1578" s="42"/>
      <c r="D1578" s="12"/>
      <c r="E1578" s="12"/>
      <c r="F1578" s="12"/>
      <c r="G1578" s="12"/>
      <c r="H1578" s="12"/>
      <c r="I1578" s="12"/>
      <c r="J1578" s="12"/>
      <c r="K1578" s="12"/>
      <c r="L1578" s="12"/>
      <c r="M1578" s="49"/>
      <c r="N1578" s="49"/>
      <c r="O1578" s="12"/>
      <c r="P1578" s="12"/>
      <c r="Q1578" s="12"/>
      <c r="R1578" s="12"/>
      <c r="S1578" s="12"/>
      <c r="T1578" s="12"/>
    </row>
    <row r="1579" spans="1:20" s="1" customFormat="1" x14ac:dyDescent="0.4">
      <c r="A1579" s="12"/>
      <c r="B1579" s="12"/>
      <c r="C1579" s="42"/>
      <c r="D1579" s="12"/>
      <c r="E1579" s="12"/>
      <c r="F1579" s="12"/>
      <c r="G1579" s="12"/>
      <c r="H1579" s="12"/>
      <c r="I1579" s="12"/>
      <c r="J1579" s="12"/>
      <c r="K1579" s="12"/>
      <c r="L1579" s="12"/>
      <c r="M1579" s="49"/>
      <c r="N1579" s="49"/>
      <c r="O1579" s="12"/>
      <c r="P1579" s="12"/>
      <c r="Q1579" s="12"/>
      <c r="R1579" s="12"/>
      <c r="S1579" s="12"/>
      <c r="T1579" s="12"/>
    </row>
    <row r="1580" spans="1:20" s="1" customFormat="1" x14ac:dyDescent="0.4">
      <c r="A1580" s="12"/>
      <c r="B1580" s="12"/>
      <c r="C1580" s="42"/>
      <c r="D1580" s="12"/>
      <c r="E1580" s="12"/>
      <c r="F1580" s="12"/>
      <c r="G1580" s="12"/>
      <c r="H1580" s="12"/>
      <c r="I1580" s="12"/>
      <c r="J1580" s="12"/>
      <c r="K1580" s="12"/>
      <c r="L1580" s="12"/>
      <c r="M1580" s="49"/>
      <c r="N1580" s="49"/>
      <c r="O1580" s="12"/>
      <c r="P1580" s="12"/>
      <c r="Q1580" s="12"/>
      <c r="R1580" s="12"/>
      <c r="S1580" s="12"/>
      <c r="T1580" s="12"/>
    </row>
    <row r="1581" spans="1:20" s="1" customFormat="1" x14ac:dyDescent="0.4">
      <c r="A1581" s="12"/>
      <c r="B1581" s="12"/>
      <c r="C1581" s="42"/>
      <c r="D1581" s="12"/>
      <c r="E1581" s="12"/>
      <c r="F1581" s="12"/>
      <c r="G1581" s="12"/>
      <c r="H1581" s="12"/>
      <c r="I1581" s="12"/>
      <c r="J1581" s="12"/>
      <c r="K1581" s="12"/>
      <c r="L1581" s="12"/>
      <c r="M1581" s="49"/>
      <c r="N1581" s="49"/>
      <c r="O1581" s="12"/>
      <c r="P1581" s="12"/>
      <c r="Q1581" s="12"/>
      <c r="R1581" s="12"/>
      <c r="S1581" s="12"/>
      <c r="T1581" s="12"/>
    </row>
    <row r="1582" spans="1:20" s="1" customFormat="1" x14ac:dyDescent="0.4">
      <c r="A1582" s="12"/>
      <c r="B1582" s="12"/>
      <c r="C1582" s="42"/>
      <c r="D1582" s="12"/>
      <c r="E1582" s="12"/>
      <c r="F1582" s="12"/>
      <c r="G1582" s="12"/>
      <c r="H1582" s="12"/>
      <c r="I1582" s="12"/>
      <c r="J1582" s="12"/>
      <c r="K1582" s="12"/>
      <c r="L1582" s="12"/>
      <c r="M1582" s="49"/>
      <c r="N1582" s="49"/>
      <c r="O1582" s="12"/>
      <c r="P1582" s="12"/>
      <c r="Q1582" s="12"/>
      <c r="R1582" s="12"/>
      <c r="S1582" s="12"/>
      <c r="T1582" s="12"/>
    </row>
    <row r="1583" spans="1:20" s="1" customFormat="1" x14ac:dyDescent="0.4">
      <c r="A1583" s="12"/>
      <c r="B1583" s="12"/>
      <c r="C1583" s="42"/>
      <c r="D1583" s="12"/>
      <c r="E1583" s="12"/>
      <c r="F1583" s="12"/>
      <c r="G1583" s="12"/>
      <c r="H1583" s="12"/>
      <c r="I1583" s="12"/>
      <c r="J1583" s="12"/>
      <c r="K1583" s="12"/>
      <c r="L1583" s="12"/>
      <c r="M1583" s="49"/>
      <c r="N1583" s="49"/>
      <c r="O1583" s="12"/>
      <c r="P1583" s="12"/>
      <c r="Q1583" s="12"/>
      <c r="R1583" s="12"/>
      <c r="S1583" s="12"/>
      <c r="T1583" s="12"/>
    </row>
    <row r="1584" spans="1:20" s="1" customFormat="1" x14ac:dyDescent="0.4">
      <c r="A1584" s="12"/>
      <c r="B1584" s="12"/>
      <c r="C1584" s="42"/>
      <c r="D1584" s="12"/>
      <c r="E1584" s="12"/>
      <c r="F1584" s="12"/>
      <c r="G1584" s="12"/>
      <c r="H1584" s="12"/>
      <c r="I1584" s="12"/>
      <c r="J1584" s="12"/>
      <c r="K1584" s="12"/>
      <c r="L1584" s="12"/>
      <c r="M1584" s="49"/>
      <c r="N1584" s="49"/>
      <c r="O1584" s="12"/>
      <c r="P1584" s="12"/>
      <c r="Q1584" s="12"/>
      <c r="R1584" s="12"/>
      <c r="S1584" s="12"/>
      <c r="T1584" s="12"/>
    </row>
    <row r="1585" spans="1:20" s="1" customFormat="1" x14ac:dyDescent="0.4">
      <c r="A1585" s="12"/>
      <c r="B1585" s="12"/>
      <c r="C1585" s="42"/>
      <c r="D1585" s="12"/>
      <c r="E1585" s="12"/>
      <c r="F1585" s="12"/>
      <c r="G1585" s="12"/>
      <c r="H1585" s="12"/>
      <c r="I1585" s="12"/>
      <c r="J1585" s="12"/>
      <c r="K1585" s="12"/>
      <c r="L1585" s="12"/>
      <c r="M1585" s="49"/>
      <c r="N1585" s="49"/>
      <c r="O1585" s="12"/>
      <c r="P1585" s="12"/>
      <c r="Q1585" s="12"/>
      <c r="R1585" s="12"/>
      <c r="S1585" s="12"/>
      <c r="T1585" s="12"/>
    </row>
    <row r="1586" spans="1:20" s="1" customFormat="1" x14ac:dyDescent="0.4">
      <c r="A1586" s="12"/>
      <c r="B1586" s="12"/>
      <c r="C1586" s="42"/>
      <c r="D1586" s="12"/>
      <c r="E1586" s="12"/>
      <c r="F1586" s="12"/>
      <c r="G1586" s="12"/>
      <c r="H1586" s="12"/>
      <c r="I1586" s="12"/>
      <c r="J1586" s="12"/>
      <c r="K1586" s="12"/>
      <c r="L1586" s="12"/>
      <c r="M1586" s="49"/>
      <c r="N1586" s="49"/>
      <c r="O1586" s="12"/>
      <c r="P1586" s="12"/>
      <c r="Q1586" s="12"/>
      <c r="R1586" s="12"/>
      <c r="S1586" s="12"/>
      <c r="T1586" s="12"/>
    </row>
    <row r="1587" spans="1:20" s="1" customFormat="1" x14ac:dyDescent="0.4">
      <c r="A1587" s="12"/>
      <c r="B1587" s="12"/>
      <c r="C1587" s="42"/>
      <c r="D1587" s="12"/>
      <c r="E1587" s="12"/>
      <c r="F1587" s="12"/>
      <c r="G1587" s="12"/>
      <c r="H1587" s="12"/>
      <c r="I1587" s="12"/>
      <c r="J1587" s="12"/>
      <c r="K1587" s="12"/>
      <c r="L1587" s="12"/>
      <c r="M1587" s="49"/>
      <c r="N1587" s="49"/>
      <c r="O1587" s="12"/>
      <c r="P1587" s="12"/>
      <c r="Q1587" s="12"/>
      <c r="R1587" s="12"/>
      <c r="S1587" s="12"/>
      <c r="T1587" s="12"/>
    </row>
    <row r="1588" spans="1:20" s="1" customFormat="1" x14ac:dyDescent="0.4">
      <c r="A1588" s="12"/>
      <c r="B1588" s="12"/>
      <c r="C1588" s="42"/>
      <c r="D1588" s="12"/>
      <c r="E1588" s="12"/>
      <c r="F1588" s="12"/>
      <c r="G1588" s="12"/>
      <c r="H1588" s="12"/>
      <c r="I1588" s="12"/>
      <c r="J1588" s="12"/>
      <c r="K1588" s="12"/>
      <c r="L1588" s="12"/>
      <c r="M1588" s="49"/>
      <c r="N1588" s="49"/>
      <c r="O1588" s="12"/>
      <c r="P1588" s="12"/>
      <c r="Q1588" s="12"/>
      <c r="R1588" s="12"/>
      <c r="S1588" s="12"/>
      <c r="T1588" s="12"/>
    </row>
    <row r="1589" spans="1:20" s="1" customFormat="1" x14ac:dyDescent="0.4">
      <c r="A1589" s="12"/>
      <c r="B1589" s="12"/>
      <c r="C1589" s="42"/>
      <c r="D1589" s="12"/>
      <c r="E1589" s="12"/>
      <c r="F1589" s="12"/>
      <c r="G1589" s="12"/>
      <c r="H1589" s="12"/>
      <c r="I1589" s="12"/>
      <c r="J1589" s="12"/>
      <c r="K1589" s="12"/>
      <c r="L1589" s="12"/>
      <c r="M1589" s="49"/>
      <c r="N1589" s="49"/>
      <c r="O1589" s="12"/>
      <c r="P1589" s="12"/>
      <c r="Q1589" s="12"/>
      <c r="R1589" s="12"/>
      <c r="S1589" s="12"/>
      <c r="T1589" s="12"/>
    </row>
    <row r="1590" spans="1:20" s="1" customFormat="1" x14ac:dyDescent="0.4">
      <c r="A1590" s="12"/>
      <c r="B1590" s="12"/>
      <c r="C1590" s="42"/>
      <c r="D1590" s="12"/>
      <c r="E1590" s="12"/>
      <c r="F1590" s="12"/>
      <c r="G1590" s="12"/>
      <c r="H1590" s="12"/>
      <c r="I1590" s="12"/>
      <c r="J1590" s="12"/>
      <c r="K1590" s="12"/>
      <c r="L1590" s="12"/>
      <c r="M1590" s="49"/>
      <c r="N1590" s="49"/>
      <c r="O1590" s="12"/>
      <c r="P1590" s="12"/>
      <c r="Q1590" s="12"/>
      <c r="R1590" s="12"/>
      <c r="S1590" s="12"/>
      <c r="T1590" s="12"/>
    </row>
    <row r="1591" spans="1:20" s="1" customFormat="1" x14ac:dyDescent="0.4">
      <c r="A1591" s="12"/>
      <c r="B1591" s="12"/>
      <c r="C1591" s="42"/>
      <c r="D1591" s="12"/>
      <c r="E1591" s="12"/>
      <c r="F1591" s="12"/>
      <c r="G1591" s="12"/>
      <c r="H1591" s="12"/>
      <c r="I1591" s="12"/>
      <c r="J1591" s="12"/>
      <c r="K1591" s="12"/>
      <c r="L1591" s="12"/>
      <c r="M1591" s="49"/>
      <c r="N1591" s="49"/>
      <c r="O1591" s="12"/>
      <c r="P1591" s="12"/>
      <c r="Q1591" s="12"/>
      <c r="R1591" s="12"/>
      <c r="S1591" s="12"/>
      <c r="T1591" s="12"/>
    </row>
    <row r="1592" spans="1:20" s="1" customFormat="1" x14ac:dyDescent="0.4">
      <c r="A1592" s="12"/>
      <c r="B1592" s="12"/>
      <c r="C1592" s="42"/>
      <c r="D1592" s="12"/>
      <c r="E1592" s="12"/>
      <c r="F1592" s="12"/>
      <c r="G1592" s="12"/>
      <c r="H1592" s="12"/>
      <c r="I1592" s="12"/>
      <c r="J1592" s="12"/>
      <c r="K1592" s="12"/>
      <c r="L1592" s="12"/>
      <c r="M1592" s="49"/>
      <c r="N1592" s="49"/>
      <c r="O1592" s="12"/>
      <c r="P1592" s="12"/>
      <c r="Q1592" s="12"/>
      <c r="R1592" s="12"/>
      <c r="S1592" s="12"/>
      <c r="T1592" s="12"/>
    </row>
    <row r="1593" spans="1:20" s="1" customFormat="1" x14ac:dyDescent="0.4">
      <c r="A1593" s="12"/>
      <c r="B1593" s="12"/>
      <c r="C1593" s="42"/>
      <c r="D1593" s="12"/>
      <c r="E1593" s="12"/>
      <c r="F1593" s="12"/>
      <c r="G1593" s="12"/>
      <c r="H1593" s="12"/>
      <c r="I1593" s="12"/>
      <c r="J1593" s="12"/>
      <c r="K1593" s="12"/>
      <c r="L1593" s="12"/>
      <c r="M1593" s="49"/>
      <c r="N1593" s="49"/>
      <c r="O1593" s="12"/>
      <c r="P1593" s="12"/>
      <c r="Q1593" s="12"/>
      <c r="R1593" s="12"/>
      <c r="S1593" s="12"/>
      <c r="T1593" s="12"/>
    </row>
    <row r="1594" spans="1:20" s="1" customFormat="1" x14ac:dyDescent="0.4">
      <c r="A1594" s="12"/>
      <c r="B1594" s="12"/>
      <c r="C1594" s="42"/>
      <c r="D1594" s="12"/>
      <c r="E1594" s="12"/>
      <c r="F1594" s="12"/>
      <c r="G1594" s="12"/>
      <c r="H1594" s="12"/>
      <c r="I1594" s="12"/>
      <c r="J1594" s="12"/>
      <c r="K1594" s="12"/>
      <c r="L1594" s="12"/>
      <c r="M1594" s="49"/>
      <c r="N1594" s="49"/>
      <c r="O1594" s="12"/>
      <c r="P1594" s="12"/>
      <c r="Q1594" s="12"/>
      <c r="R1594" s="12"/>
      <c r="S1594" s="12"/>
      <c r="T1594" s="12"/>
    </row>
    <row r="1595" spans="1:20" s="1" customFormat="1" x14ac:dyDescent="0.4">
      <c r="A1595" s="12"/>
      <c r="B1595" s="12"/>
      <c r="C1595" s="42"/>
      <c r="D1595" s="12"/>
      <c r="E1595" s="12"/>
      <c r="F1595" s="12"/>
      <c r="G1595" s="12"/>
      <c r="H1595" s="12"/>
      <c r="I1595" s="12"/>
      <c r="J1595" s="12"/>
      <c r="K1595" s="12"/>
      <c r="L1595" s="12"/>
      <c r="M1595" s="49"/>
      <c r="N1595" s="49"/>
      <c r="O1595" s="12"/>
      <c r="P1595" s="12"/>
      <c r="Q1595" s="12"/>
      <c r="R1595" s="12"/>
      <c r="S1595" s="12"/>
      <c r="T1595" s="12"/>
    </row>
    <row r="1596" spans="1:20" s="1" customFormat="1" x14ac:dyDescent="0.4">
      <c r="A1596" s="12"/>
      <c r="B1596" s="12"/>
      <c r="C1596" s="42"/>
      <c r="D1596" s="12"/>
      <c r="E1596" s="12"/>
      <c r="F1596" s="12"/>
      <c r="G1596" s="12"/>
      <c r="H1596" s="12"/>
      <c r="I1596" s="12"/>
      <c r="J1596" s="12"/>
      <c r="K1596" s="12"/>
      <c r="L1596" s="12"/>
      <c r="M1596" s="49"/>
      <c r="N1596" s="49"/>
      <c r="O1596" s="12"/>
      <c r="P1596" s="12"/>
      <c r="Q1596" s="12"/>
      <c r="R1596" s="12"/>
      <c r="S1596" s="12"/>
      <c r="T1596" s="12"/>
    </row>
    <row r="1597" spans="1:20" s="1" customFormat="1" x14ac:dyDescent="0.4">
      <c r="A1597" s="12"/>
      <c r="B1597" s="12"/>
      <c r="C1597" s="42"/>
      <c r="D1597" s="12"/>
      <c r="E1597" s="12"/>
      <c r="F1597" s="12"/>
      <c r="G1597" s="12"/>
      <c r="H1597" s="12"/>
      <c r="I1597" s="12"/>
      <c r="J1597" s="12"/>
      <c r="K1597" s="12"/>
      <c r="L1597" s="12"/>
      <c r="M1597" s="49"/>
      <c r="N1597" s="49"/>
      <c r="O1597" s="12"/>
      <c r="P1597" s="12"/>
      <c r="Q1597" s="12"/>
      <c r="R1597" s="12"/>
      <c r="S1597" s="12"/>
      <c r="T1597" s="12"/>
    </row>
    <row r="1598" spans="1:20" s="1" customFormat="1" x14ac:dyDescent="0.4">
      <c r="A1598" s="12"/>
      <c r="B1598" s="12"/>
      <c r="C1598" s="42"/>
      <c r="D1598" s="12"/>
      <c r="E1598" s="12"/>
      <c r="F1598" s="12"/>
      <c r="G1598" s="12"/>
      <c r="H1598" s="12"/>
      <c r="I1598" s="12"/>
      <c r="J1598" s="12"/>
      <c r="K1598" s="12"/>
      <c r="L1598" s="12"/>
      <c r="M1598" s="49"/>
      <c r="N1598" s="49"/>
      <c r="O1598" s="12"/>
      <c r="P1598" s="12"/>
      <c r="Q1598" s="12"/>
      <c r="R1598" s="12"/>
      <c r="S1598" s="12"/>
      <c r="T1598" s="12"/>
    </row>
    <row r="1599" spans="1:20" s="1" customFormat="1" x14ac:dyDescent="0.4">
      <c r="A1599" s="12"/>
      <c r="B1599" s="12"/>
      <c r="C1599" s="42"/>
      <c r="D1599" s="12"/>
      <c r="E1599" s="12"/>
      <c r="F1599" s="12"/>
      <c r="G1599" s="12"/>
      <c r="H1599" s="12"/>
      <c r="I1599" s="12"/>
      <c r="J1599" s="12"/>
      <c r="K1599" s="12"/>
      <c r="L1599" s="12"/>
      <c r="M1599" s="49"/>
      <c r="N1599" s="49"/>
      <c r="O1599" s="12"/>
      <c r="P1599" s="12"/>
      <c r="Q1599" s="12"/>
      <c r="R1599" s="12"/>
      <c r="S1599" s="12"/>
      <c r="T1599" s="12"/>
    </row>
    <row r="1600" spans="1:20" s="1" customFormat="1" x14ac:dyDescent="0.4">
      <c r="A1600" s="12"/>
      <c r="B1600" s="12"/>
      <c r="C1600" s="42"/>
      <c r="D1600" s="12"/>
      <c r="E1600" s="12"/>
      <c r="F1600" s="12"/>
      <c r="G1600" s="12"/>
      <c r="H1600" s="12"/>
      <c r="I1600" s="12"/>
      <c r="J1600" s="12"/>
      <c r="K1600" s="12"/>
      <c r="L1600" s="12"/>
      <c r="M1600" s="49"/>
      <c r="N1600" s="49"/>
      <c r="O1600" s="12"/>
      <c r="P1600" s="12"/>
      <c r="Q1600" s="12"/>
      <c r="R1600" s="12"/>
      <c r="S1600" s="12"/>
      <c r="T1600" s="12"/>
    </row>
    <row r="1601" spans="1:20" s="1" customFormat="1" x14ac:dyDescent="0.4">
      <c r="A1601" s="12"/>
      <c r="B1601" s="12"/>
      <c r="C1601" s="42"/>
      <c r="D1601" s="12"/>
      <c r="E1601" s="12"/>
      <c r="F1601" s="12"/>
      <c r="G1601" s="12"/>
      <c r="H1601" s="12"/>
      <c r="I1601" s="12"/>
      <c r="J1601" s="12"/>
      <c r="K1601" s="12"/>
      <c r="L1601" s="12"/>
      <c r="M1601" s="49"/>
      <c r="N1601" s="49"/>
      <c r="O1601" s="12"/>
      <c r="P1601" s="12"/>
      <c r="Q1601" s="12"/>
      <c r="R1601" s="12"/>
      <c r="S1601" s="12"/>
      <c r="T1601" s="12"/>
    </row>
    <row r="1602" spans="1:20" s="1" customFormat="1" x14ac:dyDescent="0.4">
      <c r="A1602" s="12"/>
      <c r="B1602" s="12"/>
      <c r="C1602" s="42"/>
      <c r="D1602" s="12"/>
      <c r="E1602" s="12"/>
      <c r="F1602" s="12"/>
      <c r="G1602" s="12"/>
      <c r="H1602" s="12"/>
      <c r="I1602" s="12"/>
      <c r="J1602" s="12"/>
      <c r="K1602" s="12"/>
      <c r="L1602" s="12"/>
      <c r="M1602" s="49"/>
      <c r="N1602" s="49"/>
      <c r="O1602" s="12"/>
      <c r="P1602" s="12"/>
      <c r="Q1602" s="12"/>
      <c r="R1602" s="12"/>
      <c r="S1602" s="12"/>
      <c r="T1602" s="12"/>
    </row>
    <row r="1603" spans="1:20" s="1" customFormat="1" x14ac:dyDescent="0.4">
      <c r="A1603" s="12"/>
      <c r="B1603" s="12"/>
      <c r="C1603" s="42"/>
      <c r="D1603" s="12"/>
      <c r="E1603" s="12"/>
      <c r="F1603" s="12"/>
      <c r="G1603" s="12"/>
      <c r="H1603" s="12"/>
      <c r="I1603" s="12"/>
      <c r="J1603" s="12"/>
      <c r="K1603" s="12"/>
      <c r="L1603" s="12"/>
      <c r="M1603" s="49"/>
      <c r="N1603" s="49"/>
      <c r="O1603" s="12"/>
      <c r="P1603" s="12"/>
      <c r="Q1603" s="12"/>
      <c r="R1603" s="12"/>
      <c r="S1603" s="12"/>
      <c r="T1603" s="12"/>
    </row>
    <row r="1604" spans="1:20" s="1" customFormat="1" x14ac:dyDescent="0.4">
      <c r="A1604" s="12"/>
      <c r="B1604" s="12"/>
      <c r="C1604" s="42"/>
      <c r="D1604" s="12"/>
      <c r="E1604" s="12"/>
      <c r="F1604" s="12"/>
      <c r="G1604" s="12"/>
      <c r="H1604" s="12"/>
      <c r="I1604" s="12"/>
      <c r="J1604" s="12"/>
      <c r="K1604" s="12"/>
      <c r="L1604" s="12"/>
      <c r="M1604" s="49"/>
      <c r="N1604" s="49"/>
      <c r="O1604" s="12"/>
      <c r="P1604" s="12"/>
      <c r="Q1604" s="12"/>
      <c r="R1604" s="12"/>
      <c r="S1604" s="12"/>
      <c r="T1604" s="12"/>
    </row>
    <row r="1605" spans="1:20" s="1" customFormat="1" x14ac:dyDescent="0.4">
      <c r="A1605" s="12"/>
      <c r="B1605" s="12"/>
      <c r="C1605" s="42"/>
      <c r="D1605" s="12"/>
      <c r="E1605" s="12"/>
      <c r="F1605" s="12"/>
      <c r="G1605" s="12"/>
      <c r="H1605" s="12"/>
      <c r="I1605" s="12"/>
      <c r="J1605" s="12"/>
      <c r="K1605" s="12"/>
      <c r="L1605" s="12"/>
      <c r="M1605" s="49"/>
      <c r="N1605" s="49"/>
      <c r="O1605" s="12"/>
      <c r="P1605" s="12"/>
      <c r="Q1605" s="12"/>
      <c r="R1605" s="12"/>
      <c r="S1605" s="12"/>
      <c r="T1605" s="12"/>
    </row>
    <row r="1606" spans="1:20" s="1" customFormat="1" x14ac:dyDescent="0.4">
      <c r="A1606" s="12"/>
      <c r="B1606" s="12"/>
      <c r="C1606" s="42"/>
      <c r="D1606" s="12"/>
      <c r="E1606" s="12"/>
      <c r="F1606" s="12"/>
      <c r="G1606" s="12"/>
      <c r="H1606" s="12"/>
      <c r="I1606" s="12"/>
      <c r="J1606" s="12"/>
      <c r="K1606" s="12"/>
      <c r="L1606" s="12"/>
      <c r="M1606" s="49"/>
      <c r="N1606" s="49"/>
      <c r="O1606" s="12"/>
      <c r="P1606" s="12"/>
      <c r="Q1606" s="12"/>
      <c r="R1606" s="12"/>
      <c r="S1606" s="12"/>
      <c r="T1606" s="12"/>
    </row>
    <row r="1607" spans="1:20" s="1" customFormat="1" x14ac:dyDescent="0.4">
      <c r="A1607" s="12"/>
      <c r="B1607" s="12"/>
      <c r="C1607" s="42"/>
      <c r="D1607" s="12"/>
      <c r="E1607" s="12"/>
      <c r="F1607" s="12"/>
      <c r="G1607" s="12"/>
      <c r="H1607" s="12"/>
      <c r="I1607" s="12"/>
      <c r="J1607" s="12"/>
      <c r="K1607" s="12"/>
      <c r="L1607" s="12"/>
      <c r="M1607" s="49"/>
      <c r="N1607" s="49"/>
      <c r="O1607" s="12"/>
      <c r="P1607" s="12"/>
      <c r="Q1607" s="12"/>
      <c r="R1607" s="12"/>
      <c r="S1607" s="12"/>
      <c r="T1607" s="12"/>
    </row>
    <row r="1608" spans="1:20" s="1" customFormat="1" x14ac:dyDescent="0.4">
      <c r="A1608" s="12"/>
      <c r="B1608" s="12"/>
      <c r="C1608" s="42"/>
      <c r="D1608" s="12"/>
      <c r="E1608" s="12"/>
      <c r="F1608" s="12"/>
      <c r="G1608" s="12"/>
      <c r="H1608" s="12"/>
      <c r="I1608" s="12"/>
      <c r="J1608" s="12"/>
      <c r="K1608" s="12"/>
      <c r="L1608" s="12"/>
      <c r="M1608" s="49"/>
      <c r="N1608" s="49"/>
      <c r="O1608" s="12"/>
      <c r="P1608" s="12"/>
      <c r="Q1608" s="12"/>
      <c r="R1608" s="12"/>
      <c r="S1608" s="12"/>
      <c r="T1608" s="12"/>
    </row>
    <row r="1609" spans="1:20" s="1" customFormat="1" x14ac:dyDescent="0.4">
      <c r="A1609" s="12"/>
      <c r="B1609" s="12"/>
      <c r="C1609" s="42"/>
      <c r="D1609" s="12"/>
      <c r="E1609" s="12"/>
      <c r="F1609" s="12"/>
      <c r="G1609" s="12"/>
      <c r="H1609" s="12"/>
      <c r="I1609" s="12"/>
      <c r="J1609" s="12"/>
      <c r="K1609" s="12"/>
      <c r="L1609" s="12"/>
      <c r="M1609" s="49"/>
      <c r="N1609" s="49"/>
      <c r="O1609" s="12"/>
      <c r="P1609" s="12"/>
      <c r="Q1609" s="12"/>
      <c r="R1609" s="12"/>
      <c r="S1609" s="12"/>
      <c r="T1609" s="12"/>
    </row>
    <row r="1610" spans="1:20" s="1" customFormat="1" x14ac:dyDescent="0.4">
      <c r="A1610" s="12"/>
      <c r="B1610" s="12"/>
      <c r="C1610" s="42"/>
      <c r="D1610" s="12"/>
      <c r="E1610" s="12"/>
      <c r="F1610" s="12"/>
      <c r="G1610" s="12"/>
      <c r="H1610" s="12"/>
      <c r="I1610" s="12"/>
      <c r="J1610" s="12"/>
      <c r="K1610" s="12"/>
      <c r="L1610" s="12"/>
      <c r="M1610" s="49"/>
      <c r="N1610" s="49"/>
      <c r="O1610" s="12"/>
      <c r="P1610" s="12"/>
      <c r="Q1610" s="12"/>
      <c r="R1610" s="12"/>
      <c r="S1610" s="12"/>
      <c r="T1610" s="12"/>
    </row>
    <row r="1611" spans="1:20" s="1" customFormat="1" x14ac:dyDescent="0.4">
      <c r="A1611" s="12"/>
      <c r="B1611" s="12"/>
      <c r="C1611" s="42"/>
      <c r="D1611" s="12"/>
      <c r="E1611" s="12"/>
      <c r="F1611" s="12"/>
      <c r="G1611" s="12"/>
      <c r="H1611" s="12"/>
      <c r="I1611" s="12"/>
      <c r="J1611" s="12"/>
      <c r="K1611" s="12"/>
      <c r="L1611" s="12"/>
      <c r="M1611" s="49"/>
      <c r="N1611" s="49"/>
      <c r="O1611" s="12"/>
      <c r="P1611" s="12"/>
      <c r="Q1611" s="12"/>
      <c r="R1611" s="12"/>
      <c r="S1611" s="12"/>
      <c r="T1611" s="12"/>
    </row>
    <row r="1612" spans="1:20" s="1" customFormat="1" x14ac:dyDescent="0.4">
      <c r="A1612" s="12"/>
      <c r="B1612" s="12"/>
      <c r="C1612" s="42"/>
      <c r="D1612" s="12"/>
      <c r="E1612" s="12"/>
      <c r="F1612" s="12"/>
      <c r="G1612" s="12"/>
      <c r="H1612" s="12"/>
      <c r="I1612" s="12"/>
      <c r="J1612" s="12"/>
      <c r="K1612" s="12"/>
      <c r="L1612" s="12"/>
      <c r="M1612" s="49"/>
      <c r="N1612" s="49"/>
      <c r="O1612" s="12"/>
      <c r="P1612" s="12"/>
      <c r="Q1612" s="12"/>
      <c r="R1612" s="12"/>
      <c r="S1612" s="12"/>
      <c r="T1612" s="12"/>
    </row>
    <row r="1613" spans="1:20" s="1" customFormat="1" x14ac:dyDescent="0.4">
      <c r="A1613" s="12"/>
      <c r="B1613" s="12"/>
      <c r="C1613" s="42"/>
      <c r="D1613" s="12"/>
      <c r="E1613" s="12"/>
      <c r="F1613" s="12"/>
      <c r="G1613" s="12"/>
      <c r="H1613" s="12"/>
      <c r="I1613" s="12"/>
      <c r="J1613" s="12"/>
      <c r="K1613" s="12"/>
      <c r="L1613" s="12"/>
      <c r="M1613" s="49"/>
      <c r="N1613" s="49"/>
      <c r="O1613" s="12"/>
      <c r="P1613" s="12"/>
      <c r="Q1613" s="12"/>
      <c r="R1613" s="12"/>
      <c r="S1613" s="12"/>
      <c r="T1613" s="12"/>
    </row>
    <row r="1614" spans="1:20" s="1" customFormat="1" x14ac:dyDescent="0.4">
      <c r="A1614" s="12"/>
      <c r="B1614" s="12"/>
      <c r="C1614" s="42"/>
      <c r="D1614" s="12"/>
      <c r="E1614" s="12"/>
      <c r="F1614" s="12"/>
      <c r="G1614" s="12"/>
      <c r="H1614" s="12"/>
      <c r="I1614" s="12"/>
      <c r="J1614" s="12"/>
      <c r="K1614" s="12"/>
      <c r="L1614" s="12"/>
      <c r="M1614" s="49"/>
      <c r="N1614" s="49"/>
      <c r="O1614" s="12"/>
      <c r="P1614" s="12"/>
      <c r="Q1614" s="12"/>
      <c r="R1614" s="12"/>
      <c r="S1614" s="12"/>
      <c r="T1614" s="12"/>
    </row>
    <row r="1615" spans="1:20" s="1" customFormat="1" x14ac:dyDescent="0.4">
      <c r="A1615" s="12"/>
      <c r="B1615" s="12"/>
      <c r="C1615" s="42"/>
      <c r="D1615" s="12"/>
      <c r="E1615" s="12"/>
      <c r="F1615" s="12"/>
      <c r="G1615" s="12"/>
      <c r="H1615" s="12"/>
      <c r="I1615" s="12"/>
      <c r="J1615" s="12"/>
      <c r="K1615" s="12"/>
      <c r="L1615" s="12"/>
      <c r="M1615" s="49"/>
      <c r="N1615" s="49"/>
      <c r="O1615" s="12"/>
      <c r="P1615" s="12"/>
      <c r="Q1615" s="12"/>
      <c r="R1615" s="12"/>
      <c r="S1615" s="12"/>
      <c r="T1615" s="12"/>
    </row>
    <row r="1616" spans="1:20" s="1" customFormat="1" x14ac:dyDescent="0.4">
      <c r="A1616" s="12"/>
      <c r="B1616" s="12"/>
      <c r="C1616" s="42"/>
      <c r="D1616" s="12"/>
      <c r="E1616" s="12"/>
      <c r="F1616" s="12"/>
      <c r="G1616" s="12"/>
      <c r="H1616" s="12"/>
      <c r="I1616" s="12"/>
      <c r="J1616" s="12"/>
      <c r="K1616" s="12"/>
      <c r="L1616" s="12"/>
      <c r="M1616" s="49"/>
      <c r="N1616" s="49"/>
      <c r="O1616" s="12"/>
      <c r="P1616" s="12"/>
      <c r="Q1616" s="12"/>
      <c r="R1616" s="12"/>
      <c r="S1616" s="12"/>
      <c r="T1616" s="12"/>
    </row>
    <row r="1617" spans="1:20" s="1" customFormat="1" x14ac:dyDescent="0.4">
      <c r="A1617" s="12"/>
      <c r="B1617" s="12"/>
      <c r="C1617" s="42"/>
      <c r="D1617" s="12"/>
      <c r="E1617" s="12"/>
      <c r="F1617" s="12"/>
      <c r="G1617" s="12"/>
      <c r="H1617" s="12"/>
      <c r="I1617" s="12"/>
      <c r="J1617" s="12"/>
      <c r="K1617" s="12"/>
      <c r="L1617" s="12"/>
      <c r="M1617" s="49"/>
      <c r="N1617" s="49"/>
      <c r="O1617" s="12"/>
      <c r="P1617" s="12"/>
      <c r="Q1617" s="12"/>
      <c r="R1617" s="12"/>
      <c r="S1617" s="12"/>
      <c r="T1617" s="12"/>
    </row>
    <row r="1618" spans="1:20" s="1" customFormat="1" x14ac:dyDescent="0.4">
      <c r="A1618" s="12"/>
      <c r="B1618" s="12"/>
      <c r="C1618" s="42"/>
      <c r="D1618" s="12"/>
      <c r="E1618" s="12"/>
      <c r="F1618" s="12"/>
      <c r="G1618" s="12"/>
      <c r="H1618" s="12"/>
      <c r="I1618" s="12"/>
      <c r="J1618" s="12"/>
      <c r="K1618" s="12"/>
      <c r="L1618" s="12"/>
      <c r="M1618" s="49"/>
      <c r="N1618" s="49"/>
      <c r="O1618" s="12"/>
      <c r="P1618" s="12"/>
      <c r="Q1618" s="12"/>
      <c r="R1618" s="12"/>
      <c r="S1618" s="12"/>
      <c r="T1618" s="12"/>
    </row>
    <row r="1619" spans="1:20" s="1" customFormat="1" x14ac:dyDescent="0.4">
      <c r="A1619" s="12"/>
      <c r="B1619" s="12"/>
      <c r="C1619" s="42"/>
      <c r="D1619" s="12"/>
      <c r="E1619" s="12"/>
      <c r="F1619" s="12"/>
      <c r="G1619" s="12"/>
      <c r="H1619" s="12"/>
      <c r="I1619" s="12"/>
      <c r="J1619" s="12"/>
      <c r="K1619" s="12"/>
      <c r="L1619" s="12"/>
      <c r="M1619" s="49"/>
      <c r="N1619" s="49"/>
      <c r="O1619" s="12"/>
      <c r="P1619" s="12"/>
      <c r="Q1619" s="12"/>
      <c r="R1619" s="12"/>
      <c r="S1619" s="12"/>
      <c r="T1619" s="12"/>
    </row>
    <row r="1620" spans="1:20" s="1" customFormat="1" x14ac:dyDescent="0.4">
      <c r="A1620" s="12"/>
      <c r="B1620" s="12"/>
      <c r="C1620" s="42"/>
      <c r="D1620" s="12"/>
      <c r="E1620" s="12"/>
      <c r="F1620" s="12"/>
      <c r="G1620" s="12"/>
      <c r="H1620" s="12"/>
      <c r="I1620" s="12"/>
      <c r="J1620" s="12"/>
      <c r="K1620" s="12"/>
      <c r="L1620" s="12"/>
      <c r="M1620" s="49"/>
      <c r="N1620" s="49"/>
      <c r="O1620" s="12"/>
      <c r="P1620" s="12"/>
      <c r="Q1620" s="12"/>
      <c r="R1620" s="12"/>
      <c r="S1620" s="12"/>
      <c r="T1620" s="12"/>
    </row>
    <row r="1621" spans="1:20" s="1" customFormat="1" x14ac:dyDescent="0.4">
      <c r="A1621" s="12"/>
      <c r="B1621" s="12"/>
      <c r="C1621" s="42"/>
      <c r="D1621" s="12"/>
      <c r="E1621" s="12"/>
      <c r="F1621" s="12"/>
      <c r="G1621" s="12"/>
      <c r="H1621" s="12"/>
      <c r="I1621" s="12"/>
      <c r="J1621" s="12"/>
      <c r="K1621" s="12"/>
      <c r="L1621" s="12"/>
      <c r="M1621" s="49"/>
      <c r="N1621" s="49"/>
      <c r="O1621" s="12"/>
      <c r="P1621" s="12"/>
      <c r="Q1621" s="12"/>
      <c r="R1621" s="12"/>
      <c r="S1621" s="12"/>
      <c r="T1621" s="12"/>
    </row>
    <row r="1622" spans="1:20" s="1" customFormat="1" x14ac:dyDescent="0.4">
      <c r="A1622" s="12"/>
      <c r="B1622" s="12"/>
      <c r="C1622" s="42"/>
      <c r="D1622" s="12"/>
      <c r="E1622" s="12"/>
      <c r="F1622" s="12"/>
      <c r="G1622" s="12"/>
      <c r="H1622" s="12"/>
      <c r="I1622" s="12"/>
      <c r="J1622" s="12"/>
      <c r="K1622" s="12"/>
      <c r="L1622" s="12"/>
      <c r="M1622" s="49"/>
      <c r="N1622" s="49"/>
      <c r="O1622" s="12"/>
      <c r="P1622" s="12"/>
      <c r="Q1622" s="12"/>
      <c r="R1622" s="12"/>
      <c r="S1622" s="12"/>
      <c r="T1622" s="12"/>
    </row>
    <row r="1623" spans="1:20" s="1" customFormat="1" x14ac:dyDescent="0.4">
      <c r="A1623" s="12"/>
      <c r="B1623" s="12"/>
      <c r="C1623" s="42"/>
      <c r="D1623" s="12"/>
      <c r="E1623" s="12"/>
      <c r="F1623" s="12"/>
      <c r="G1623" s="12"/>
      <c r="H1623" s="12"/>
      <c r="I1623" s="12"/>
      <c r="J1623" s="12"/>
      <c r="K1623" s="12"/>
      <c r="L1623" s="12"/>
      <c r="M1623" s="49"/>
      <c r="N1623" s="49"/>
      <c r="O1623" s="12"/>
      <c r="P1623" s="12"/>
      <c r="Q1623" s="12"/>
      <c r="R1623" s="12"/>
      <c r="S1623" s="12"/>
      <c r="T1623" s="12"/>
    </row>
    <row r="1624" spans="1:20" s="1" customFormat="1" x14ac:dyDescent="0.4">
      <c r="A1624" s="12"/>
      <c r="B1624" s="12"/>
      <c r="C1624" s="42"/>
      <c r="D1624" s="12"/>
      <c r="E1624" s="12"/>
      <c r="F1624" s="12"/>
      <c r="G1624" s="12"/>
      <c r="H1624" s="12"/>
      <c r="I1624" s="12"/>
      <c r="J1624" s="12"/>
      <c r="K1624" s="12"/>
      <c r="L1624" s="12"/>
      <c r="M1624" s="49"/>
      <c r="N1624" s="49"/>
      <c r="O1624" s="12"/>
      <c r="P1624" s="12"/>
      <c r="Q1624" s="12"/>
      <c r="R1624" s="12"/>
      <c r="S1624" s="12"/>
      <c r="T1624" s="12"/>
    </row>
    <row r="1625" spans="1:20" s="1" customFormat="1" x14ac:dyDescent="0.4">
      <c r="A1625" s="12"/>
      <c r="B1625" s="12"/>
      <c r="C1625" s="42"/>
      <c r="D1625" s="12"/>
      <c r="E1625" s="12"/>
      <c r="F1625" s="12"/>
      <c r="G1625" s="12"/>
      <c r="H1625" s="12"/>
      <c r="I1625" s="12"/>
      <c r="J1625" s="12"/>
      <c r="K1625" s="12"/>
      <c r="L1625" s="12"/>
      <c r="M1625" s="49"/>
      <c r="N1625" s="49"/>
      <c r="O1625" s="12"/>
      <c r="P1625" s="12"/>
      <c r="Q1625" s="12"/>
      <c r="R1625" s="12"/>
      <c r="S1625" s="12"/>
      <c r="T1625" s="12"/>
    </row>
    <row r="1626" spans="1:20" s="1" customFormat="1" x14ac:dyDescent="0.4">
      <c r="A1626" s="12"/>
      <c r="B1626" s="12"/>
      <c r="C1626" s="42"/>
      <c r="D1626" s="12"/>
      <c r="E1626" s="12"/>
      <c r="F1626" s="12"/>
      <c r="G1626" s="12"/>
      <c r="H1626" s="12"/>
      <c r="I1626" s="12"/>
      <c r="J1626" s="12"/>
      <c r="K1626" s="12"/>
      <c r="L1626" s="12"/>
      <c r="M1626" s="49"/>
      <c r="N1626" s="49"/>
      <c r="O1626" s="12"/>
      <c r="P1626" s="12"/>
      <c r="Q1626" s="12"/>
      <c r="R1626" s="12"/>
      <c r="S1626" s="12"/>
      <c r="T1626" s="12"/>
    </row>
    <row r="1627" spans="1:20" s="1" customFormat="1" x14ac:dyDescent="0.4">
      <c r="A1627" s="12"/>
      <c r="B1627" s="12"/>
      <c r="C1627" s="42"/>
      <c r="D1627" s="12"/>
      <c r="E1627" s="12"/>
      <c r="F1627" s="12"/>
      <c r="G1627" s="12"/>
      <c r="H1627" s="12"/>
      <c r="I1627" s="12"/>
      <c r="J1627" s="12"/>
      <c r="K1627" s="12"/>
      <c r="L1627" s="12"/>
      <c r="M1627" s="49"/>
      <c r="N1627" s="49"/>
      <c r="O1627" s="12"/>
      <c r="P1627" s="12"/>
      <c r="Q1627" s="12"/>
      <c r="R1627" s="12"/>
      <c r="S1627" s="12"/>
      <c r="T1627" s="12"/>
    </row>
    <row r="1628" spans="1:20" s="1" customFormat="1" x14ac:dyDescent="0.4">
      <c r="A1628" s="12"/>
      <c r="B1628" s="12"/>
      <c r="C1628" s="42"/>
      <c r="D1628" s="12"/>
      <c r="E1628" s="12"/>
      <c r="F1628" s="12"/>
      <c r="G1628" s="12"/>
      <c r="H1628" s="12"/>
      <c r="I1628" s="12"/>
      <c r="J1628" s="12"/>
      <c r="K1628" s="12"/>
      <c r="L1628" s="12"/>
      <c r="M1628" s="49"/>
      <c r="N1628" s="49"/>
      <c r="O1628" s="12"/>
      <c r="P1628" s="12"/>
      <c r="Q1628" s="12"/>
      <c r="R1628" s="12"/>
      <c r="S1628" s="12"/>
      <c r="T1628" s="12"/>
    </row>
    <row r="1629" spans="1:20" s="1" customFormat="1" x14ac:dyDescent="0.4">
      <c r="A1629" s="12"/>
      <c r="B1629" s="12"/>
      <c r="C1629" s="42"/>
      <c r="D1629" s="12"/>
      <c r="E1629" s="12"/>
      <c r="F1629" s="12"/>
      <c r="G1629" s="12"/>
      <c r="H1629" s="12"/>
      <c r="I1629" s="12"/>
      <c r="J1629" s="12"/>
      <c r="K1629" s="12"/>
      <c r="L1629" s="12"/>
      <c r="M1629" s="49"/>
      <c r="N1629" s="49"/>
      <c r="O1629" s="12"/>
      <c r="P1629" s="12"/>
      <c r="Q1629" s="12"/>
      <c r="R1629" s="12"/>
      <c r="S1629" s="12"/>
      <c r="T1629" s="12"/>
    </row>
    <row r="1630" spans="1:20" s="1" customFormat="1" x14ac:dyDescent="0.4">
      <c r="A1630" s="12"/>
      <c r="B1630" s="12"/>
      <c r="C1630" s="42"/>
      <c r="D1630" s="12"/>
      <c r="E1630" s="12"/>
      <c r="F1630" s="12"/>
      <c r="G1630" s="12"/>
      <c r="H1630" s="12"/>
      <c r="I1630" s="12"/>
      <c r="J1630" s="12"/>
      <c r="K1630" s="12"/>
      <c r="L1630" s="12"/>
      <c r="M1630" s="49"/>
      <c r="N1630" s="49"/>
      <c r="O1630" s="12"/>
      <c r="P1630" s="12"/>
      <c r="Q1630" s="12"/>
      <c r="R1630" s="12"/>
      <c r="S1630" s="12"/>
      <c r="T1630" s="12"/>
    </row>
    <row r="1631" spans="1:20" s="1" customFormat="1" x14ac:dyDescent="0.4">
      <c r="A1631" s="12"/>
      <c r="B1631" s="12"/>
      <c r="C1631" s="42"/>
      <c r="D1631" s="12"/>
      <c r="E1631" s="12"/>
      <c r="F1631" s="12"/>
      <c r="G1631" s="12"/>
      <c r="H1631" s="12"/>
      <c r="I1631" s="12"/>
      <c r="J1631" s="12"/>
      <c r="K1631" s="12"/>
      <c r="L1631" s="12"/>
      <c r="M1631" s="49"/>
      <c r="N1631" s="49"/>
      <c r="O1631" s="12"/>
      <c r="P1631" s="12"/>
      <c r="Q1631" s="12"/>
      <c r="R1631" s="12"/>
      <c r="S1631" s="12"/>
      <c r="T1631" s="12"/>
    </row>
    <row r="1632" spans="1:20" s="1" customFormat="1" x14ac:dyDescent="0.4">
      <c r="A1632" s="12"/>
      <c r="B1632" s="12"/>
      <c r="C1632" s="42"/>
      <c r="D1632" s="12"/>
      <c r="E1632" s="12"/>
      <c r="F1632" s="12"/>
      <c r="G1632" s="12"/>
      <c r="H1632" s="12"/>
      <c r="I1632" s="12"/>
      <c r="J1632" s="12"/>
      <c r="K1632" s="12"/>
      <c r="L1632" s="12"/>
      <c r="M1632" s="49"/>
      <c r="N1632" s="49"/>
      <c r="O1632" s="12"/>
      <c r="P1632" s="12"/>
      <c r="Q1632" s="12"/>
      <c r="R1632" s="12"/>
      <c r="S1632" s="12"/>
      <c r="T1632" s="12"/>
    </row>
    <row r="1633" spans="1:20" s="1" customFormat="1" x14ac:dyDescent="0.4">
      <c r="A1633" s="12"/>
      <c r="B1633" s="12"/>
      <c r="C1633" s="42"/>
      <c r="D1633" s="12"/>
      <c r="E1633" s="12"/>
      <c r="F1633" s="12"/>
      <c r="G1633" s="12"/>
      <c r="H1633" s="12"/>
      <c r="I1633" s="12"/>
      <c r="J1633" s="12"/>
      <c r="K1633" s="12"/>
      <c r="L1633" s="12"/>
      <c r="M1633" s="49"/>
      <c r="N1633" s="49"/>
      <c r="O1633" s="12"/>
      <c r="P1633" s="12"/>
      <c r="Q1633" s="12"/>
      <c r="R1633" s="12"/>
      <c r="S1633" s="12"/>
      <c r="T1633" s="12"/>
    </row>
    <row r="1634" spans="1:20" s="1" customFormat="1" x14ac:dyDescent="0.4">
      <c r="A1634" s="12"/>
      <c r="B1634" s="12"/>
      <c r="C1634" s="42"/>
      <c r="D1634" s="12"/>
      <c r="E1634" s="12"/>
      <c r="F1634" s="12"/>
      <c r="G1634" s="12"/>
      <c r="H1634" s="12"/>
      <c r="I1634" s="12"/>
      <c r="J1634" s="12"/>
      <c r="K1634" s="12"/>
      <c r="L1634" s="12"/>
      <c r="M1634" s="49"/>
      <c r="N1634" s="49"/>
      <c r="O1634" s="12"/>
      <c r="P1634" s="12"/>
      <c r="Q1634" s="12"/>
      <c r="R1634" s="12"/>
      <c r="S1634" s="12"/>
      <c r="T1634" s="12"/>
    </row>
    <row r="1635" spans="1:20" s="1" customFormat="1" x14ac:dyDescent="0.4">
      <c r="A1635" s="12"/>
      <c r="B1635" s="12"/>
      <c r="C1635" s="42"/>
      <c r="D1635" s="12"/>
      <c r="E1635" s="12"/>
      <c r="F1635" s="12"/>
      <c r="G1635" s="12"/>
      <c r="H1635" s="12"/>
      <c r="I1635" s="12"/>
      <c r="J1635" s="12"/>
      <c r="K1635" s="12"/>
      <c r="L1635" s="12"/>
      <c r="M1635" s="49"/>
      <c r="N1635" s="49"/>
      <c r="O1635" s="12"/>
      <c r="P1635" s="12"/>
      <c r="Q1635" s="12"/>
      <c r="R1635" s="12"/>
      <c r="S1635" s="12"/>
      <c r="T1635" s="12"/>
    </row>
    <row r="1636" spans="1:20" s="1" customFormat="1" x14ac:dyDescent="0.4">
      <c r="A1636" s="12"/>
      <c r="B1636" s="12"/>
      <c r="C1636" s="42"/>
      <c r="D1636" s="12"/>
      <c r="E1636" s="12"/>
      <c r="F1636" s="12"/>
      <c r="G1636" s="12"/>
      <c r="H1636" s="12"/>
      <c r="I1636" s="12"/>
      <c r="J1636" s="12"/>
      <c r="K1636" s="12"/>
      <c r="L1636" s="12"/>
      <c r="M1636" s="49"/>
      <c r="N1636" s="49"/>
      <c r="O1636" s="12"/>
      <c r="P1636" s="12"/>
      <c r="Q1636" s="12"/>
      <c r="R1636" s="12"/>
      <c r="S1636" s="12"/>
      <c r="T1636" s="12"/>
    </row>
    <row r="1637" spans="1:20" s="1" customFormat="1" x14ac:dyDescent="0.4">
      <c r="A1637" s="12"/>
      <c r="B1637" s="12"/>
      <c r="C1637" s="42"/>
      <c r="D1637" s="12"/>
      <c r="E1637" s="12"/>
      <c r="F1637" s="12"/>
      <c r="G1637" s="12"/>
      <c r="H1637" s="12"/>
      <c r="I1637" s="12"/>
      <c r="J1637" s="12"/>
      <c r="K1637" s="12"/>
      <c r="L1637" s="12"/>
      <c r="M1637" s="49"/>
      <c r="N1637" s="49"/>
      <c r="O1637" s="12"/>
      <c r="P1637" s="12"/>
      <c r="Q1637" s="12"/>
      <c r="R1637" s="12"/>
      <c r="S1637" s="12"/>
      <c r="T1637" s="12"/>
    </row>
    <row r="1638" spans="1:20" s="1" customFormat="1" x14ac:dyDescent="0.4">
      <c r="A1638" s="12"/>
      <c r="B1638" s="12"/>
      <c r="C1638" s="42"/>
      <c r="D1638" s="12"/>
      <c r="E1638" s="12"/>
      <c r="F1638" s="12"/>
      <c r="G1638" s="12"/>
      <c r="H1638" s="12"/>
      <c r="I1638" s="12"/>
      <c r="J1638" s="12"/>
      <c r="K1638" s="12"/>
      <c r="L1638" s="12"/>
      <c r="M1638" s="49"/>
      <c r="N1638" s="49"/>
      <c r="O1638" s="12"/>
      <c r="P1638" s="12"/>
      <c r="Q1638" s="12"/>
      <c r="R1638" s="12"/>
      <c r="S1638" s="12"/>
      <c r="T1638" s="12"/>
    </row>
    <row r="1639" spans="1:20" s="1" customFormat="1" x14ac:dyDescent="0.4">
      <c r="A1639" s="12"/>
      <c r="B1639" s="12"/>
      <c r="C1639" s="42"/>
      <c r="D1639" s="12"/>
      <c r="E1639" s="12"/>
      <c r="F1639" s="12"/>
      <c r="G1639" s="12"/>
      <c r="H1639" s="12"/>
      <c r="I1639" s="12"/>
      <c r="J1639" s="12"/>
      <c r="K1639" s="12"/>
      <c r="L1639" s="12"/>
      <c r="M1639" s="49"/>
      <c r="N1639" s="49"/>
      <c r="O1639" s="12"/>
      <c r="P1639" s="12"/>
      <c r="Q1639" s="12"/>
      <c r="R1639" s="12"/>
      <c r="S1639" s="12"/>
      <c r="T1639" s="12"/>
    </row>
    <row r="1640" spans="1:20" s="1" customFormat="1" x14ac:dyDescent="0.4">
      <c r="A1640" s="12"/>
      <c r="B1640" s="12"/>
      <c r="C1640" s="42"/>
      <c r="D1640" s="12"/>
      <c r="E1640" s="12"/>
      <c r="F1640" s="12"/>
      <c r="G1640" s="12"/>
      <c r="H1640" s="12"/>
      <c r="I1640" s="12"/>
      <c r="J1640" s="12"/>
      <c r="K1640" s="12"/>
      <c r="L1640" s="12"/>
      <c r="M1640" s="49"/>
      <c r="N1640" s="49"/>
      <c r="O1640" s="12"/>
      <c r="P1640" s="12"/>
      <c r="Q1640" s="12"/>
      <c r="R1640" s="12"/>
      <c r="S1640" s="12"/>
      <c r="T1640" s="12"/>
    </row>
    <row r="1641" spans="1:20" s="1" customFormat="1" x14ac:dyDescent="0.4">
      <c r="A1641" s="12"/>
      <c r="B1641" s="12"/>
      <c r="C1641" s="42"/>
      <c r="D1641" s="12"/>
      <c r="E1641" s="12"/>
      <c r="F1641" s="12"/>
      <c r="G1641" s="12"/>
      <c r="H1641" s="12"/>
      <c r="I1641" s="12"/>
      <c r="J1641" s="12"/>
      <c r="K1641" s="12"/>
      <c r="L1641" s="12"/>
      <c r="M1641" s="49"/>
      <c r="N1641" s="49"/>
      <c r="O1641" s="12"/>
      <c r="P1641" s="12"/>
      <c r="Q1641" s="12"/>
      <c r="R1641" s="12"/>
      <c r="S1641" s="12"/>
      <c r="T1641" s="12"/>
    </row>
    <row r="1642" spans="1:20" s="1" customFormat="1" x14ac:dyDescent="0.4">
      <c r="A1642" s="12"/>
      <c r="B1642" s="12"/>
      <c r="C1642" s="42"/>
      <c r="D1642" s="12"/>
      <c r="E1642" s="12"/>
      <c r="F1642" s="12"/>
      <c r="G1642" s="12"/>
      <c r="H1642" s="12"/>
      <c r="I1642" s="12"/>
      <c r="J1642" s="12"/>
      <c r="K1642" s="12"/>
      <c r="L1642" s="12"/>
      <c r="M1642" s="49"/>
      <c r="N1642" s="49"/>
      <c r="O1642" s="12"/>
      <c r="P1642" s="12"/>
      <c r="Q1642" s="12"/>
      <c r="R1642" s="12"/>
      <c r="S1642" s="12"/>
      <c r="T1642" s="12"/>
    </row>
    <row r="1643" spans="1:20" s="1" customFormat="1" x14ac:dyDescent="0.4">
      <c r="A1643" s="12"/>
      <c r="B1643" s="12"/>
      <c r="C1643" s="42"/>
      <c r="D1643" s="12"/>
      <c r="E1643" s="12"/>
      <c r="F1643" s="12"/>
      <c r="G1643" s="12"/>
      <c r="H1643" s="12"/>
      <c r="I1643" s="12"/>
      <c r="J1643" s="12"/>
      <c r="K1643" s="12"/>
      <c r="L1643" s="12"/>
      <c r="M1643" s="49"/>
      <c r="N1643" s="49"/>
      <c r="O1643" s="12"/>
      <c r="P1643" s="12"/>
      <c r="Q1643" s="12"/>
      <c r="R1643" s="12"/>
      <c r="S1643" s="12"/>
      <c r="T1643" s="12"/>
    </row>
    <row r="1644" spans="1:20" s="1" customFormat="1" x14ac:dyDescent="0.4">
      <c r="A1644" s="12"/>
      <c r="B1644" s="12"/>
      <c r="C1644" s="42"/>
      <c r="D1644" s="12"/>
      <c r="E1644" s="12"/>
      <c r="F1644" s="12"/>
      <c r="G1644" s="12"/>
      <c r="H1644" s="12"/>
      <c r="I1644" s="12"/>
      <c r="J1644" s="12"/>
      <c r="K1644" s="12"/>
      <c r="L1644" s="12"/>
      <c r="M1644" s="49"/>
      <c r="N1644" s="49"/>
      <c r="O1644" s="12"/>
      <c r="P1644" s="12"/>
      <c r="Q1644" s="12"/>
      <c r="R1644" s="12"/>
      <c r="S1644" s="12"/>
      <c r="T1644" s="12"/>
    </row>
    <row r="1645" spans="1:20" s="1" customFormat="1" x14ac:dyDescent="0.4">
      <c r="A1645" s="12"/>
      <c r="B1645" s="12"/>
      <c r="C1645" s="42"/>
      <c r="D1645" s="12"/>
      <c r="E1645" s="12"/>
      <c r="F1645" s="12"/>
      <c r="G1645" s="12"/>
      <c r="H1645" s="12"/>
      <c r="I1645" s="12"/>
      <c r="J1645" s="12"/>
      <c r="K1645" s="12"/>
      <c r="L1645" s="12"/>
      <c r="M1645" s="49"/>
      <c r="N1645" s="49"/>
      <c r="O1645" s="12"/>
      <c r="P1645" s="12"/>
      <c r="Q1645" s="12"/>
      <c r="R1645" s="12"/>
      <c r="S1645" s="12"/>
      <c r="T1645" s="12"/>
    </row>
    <row r="1646" spans="1:20" s="1" customFormat="1" x14ac:dyDescent="0.4">
      <c r="A1646" s="12"/>
      <c r="B1646" s="12"/>
      <c r="C1646" s="42"/>
      <c r="D1646" s="12"/>
      <c r="E1646" s="12"/>
      <c r="F1646" s="12"/>
      <c r="G1646" s="12"/>
      <c r="H1646" s="12"/>
      <c r="I1646" s="12"/>
      <c r="J1646" s="12"/>
      <c r="K1646" s="12"/>
      <c r="L1646" s="12"/>
      <c r="M1646" s="49"/>
      <c r="N1646" s="49"/>
      <c r="O1646" s="12"/>
      <c r="P1646" s="12"/>
      <c r="Q1646" s="12"/>
      <c r="R1646" s="12"/>
      <c r="S1646" s="12"/>
      <c r="T1646" s="12"/>
    </row>
    <row r="1647" spans="1:20" s="1" customFormat="1" x14ac:dyDescent="0.4">
      <c r="A1647" s="12"/>
      <c r="B1647" s="12"/>
      <c r="C1647" s="42"/>
      <c r="D1647" s="12"/>
      <c r="E1647" s="12"/>
      <c r="F1647" s="12"/>
      <c r="G1647" s="12"/>
      <c r="H1647" s="12"/>
      <c r="I1647" s="12"/>
      <c r="J1647" s="12"/>
      <c r="K1647" s="12"/>
      <c r="L1647" s="12"/>
      <c r="M1647" s="49"/>
      <c r="N1647" s="49"/>
      <c r="O1647" s="12"/>
      <c r="P1647" s="12"/>
      <c r="Q1647" s="12"/>
      <c r="R1647" s="12"/>
      <c r="S1647" s="12"/>
      <c r="T1647" s="12"/>
    </row>
    <row r="1648" spans="1:20" s="1" customFormat="1" x14ac:dyDescent="0.4">
      <c r="A1648" s="12"/>
      <c r="B1648" s="12"/>
      <c r="C1648" s="42"/>
      <c r="D1648" s="12"/>
      <c r="E1648" s="12"/>
      <c r="F1648" s="12"/>
      <c r="G1648" s="12"/>
      <c r="H1648" s="12"/>
      <c r="I1648" s="12"/>
      <c r="J1648" s="12"/>
      <c r="K1648" s="12"/>
      <c r="L1648" s="12"/>
      <c r="M1648" s="49"/>
      <c r="N1648" s="49"/>
      <c r="O1648" s="12"/>
      <c r="P1648" s="12"/>
      <c r="Q1648" s="12"/>
      <c r="R1648" s="12"/>
      <c r="S1648" s="12"/>
      <c r="T1648" s="12"/>
    </row>
    <row r="1649" spans="1:20" s="1" customFormat="1" x14ac:dyDescent="0.4">
      <c r="A1649" s="12"/>
      <c r="B1649" s="12"/>
      <c r="C1649" s="42"/>
      <c r="D1649" s="12"/>
      <c r="E1649" s="12"/>
      <c r="F1649" s="12"/>
      <c r="G1649" s="12"/>
      <c r="H1649" s="12"/>
      <c r="I1649" s="12"/>
      <c r="J1649" s="12"/>
      <c r="K1649" s="12"/>
      <c r="L1649" s="12"/>
      <c r="M1649" s="49"/>
      <c r="N1649" s="49"/>
      <c r="O1649" s="12"/>
      <c r="P1649" s="12"/>
      <c r="Q1649" s="12"/>
      <c r="R1649" s="12"/>
      <c r="S1649" s="12"/>
      <c r="T1649" s="12"/>
    </row>
    <row r="1650" spans="1:20" s="1" customFormat="1" x14ac:dyDescent="0.4">
      <c r="A1650" s="12"/>
      <c r="B1650" s="12"/>
      <c r="C1650" s="42"/>
      <c r="D1650" s="12"/>
      <c r="E1650" s="12"/>
      <c r="F1650" s="12"/>
      <c r="G1650" s="12"/>
      <c r="H1650" s="12"/>
      <c r="I1650" s="12"/>
      <c r="J1650" s="12"/>
      <c r="K1650" s="12"/>
      <c r="L1650" s="12"/>
      <c r="M1650" s="49"/>
      <c r="N1650" s="49"/>
      <c r="O1650" s="12"/>
      <c r="P1650" s="12"/>
      <c r="Q1650" s="12"/>
      <c r="R1650" s="12"/>
      <c r="S1650" s="12"/>
      <c r="T1650" s="12"/>
    </row>
    <row r="1651" spans="1:20" s="1" customFormat="1" x14ac:dyDescent="0.4">
      <c r="A1651" s="12"/>
      <c r="B1651" s="12"/>
      <c r="C1651" s="42"/>
      <c r="D1651" s="12"/>
      <c r="E1651" s="12"/>
      <c r="F1651" s="12"/>
      <c r="G1651" s="12"/>
      <c r="H1651" s="12"/>
      <c r="I1651" s="12"/>
      <c r="J1651" s="12"/>
      <c r="K1651" s="12"/>
      <c r="L1651" s="12"/>
      <c r="M1651" s="49"/>
      <c r="N1651" s="49"/>
      <c r="O1651" s="12"/>
      <c r="P1651" s="12"/>
      <c r="Q1651" s="12"/>
      <c r="R1651" s="12"/>
      <c r="S1651" s="12"/>
      <c r="T1651" s="12"/>
    </row>
    <row r="1652" spans="1:20" s="1" customFormat="1" x14ac:dyDescent="0.4">
      <c r="A1652" s="12"/>
      <c r="B1652" s="12"/>
      <c r="C1652" s="42"/>
      <c r="D1652" s="12"/>
      <c r="E1652" s="12"/>
      <c r="F1652" s="12"/>
      <c r="G1652" s="12"/>
      <c r="H1652" s="12"/>
      <c r="I1652" s="12"/>
      <c r="J1652" s="12"/>
      <c r="K1652" s="12"/>
      <c r="L1652" s="12"/>
      <c r="M1652" s="49"/>
      <c r="N1652" s="49"/>
      <c r="O1652" s="12"/>
      <c r="P1652" s="12"/>
      <c r="Q1652" s="12"/>
      <c r="R1652" s="12"/>
      <c r="S1652" s="12"/>
      <c r="T1652" s="12"/>
    </row>
    <row r="1653" spans="1:20" s="1" customFormat="1" x14ac:dyDescent="0.4">
      <c r="A1653" s="12"/>
      <c r="B1653" s="12"/>
      <c r="C1653" s="42"/>
      <c r="D1653" s="12"/>
      <c r="E1653" s="12"/>
      <c r="F1653" s="12"/>
      <c r="G1653" s="12"/>
      <c r="H1653" s="12"/>
      <c r="I1653" s="12"/>
      <c r="J1653" s="12"/>
      <c r="K1653" s="12"/>
      <c r="L1653" s="12"/>
      <c r="M1653" s="49"/>
      <c r="N1653" s="49"/>
      <c r="O1653" s="12"/>
      <c r="P1653" s="12"/>
      <c r="Q1653" s="12"/>
      <c r="R1653" s="12"/>
      <c r="S1653" s="12"/>
      <c r="T1653" s="12"/>
    </row>
    <row r="1654" spans="1:20" s="1" customFormat="1" x14ac:dyDescent="0.4">
      <c r="A1654" s="12"/>
      <c r="B1654" s="12"/>
      <c r="C1654" s="42"/>
      <c r="D1654" s="12"/>
      <c r="E1654" s="12"/>
      <c r="F1654" s="12"/>
      <c r="G1654" s="12"/>
      <c r="H1654" s="12"/>
      <c r="I1654" s="12"/>
      <c r="J1654" s="12"/>
      <c r="K1654" s="12"/>
      <c r="L1654" s="12"/>
      <c r="M1654" s="49"/>
      <c r="N1654" s="49"/>
      <c r="O1654" s="12"/>
      <c r="P1654" s="12"/>
      <c r="Q1654" s="12"/>
      <c r="R1654" s="12"/>
      <c r="S1654" s="12"/>
      <c r="T1654" s="12"/>
    </row>
    <row r="1655" spans="1:20" s="1" customFormat="1" x14ac:dyDescent="0.4">
      <c r="A1655" s="12"/>
      <c r="B1655" s="12"/>
      <c r="C1655" s="42"/>
      <c r="D1655" s="12"/>
      <c r="E1655" s="12"/>
      <c r="F1655" s="12"/>
      <c r="G1655" s="12"/>
      <c r="H1655" s="12"/>
      <c r="I1655" s="12"/>
      <c r="J1655" s="12"/>
      <c r="K1655" s="12"/>
      <c r="L1655" s="12"/>
      <c r="M1655" s="49"/>
      <c r="N1655" s="49"/>
      <c r="O1655" s="12"/>
      <c r="P1655" s="12"/>
      <c r="Q1655" s="12"/>
      <c r="R1655" s="12"/>
      <c r="S1655" s="12"/>
      <c r="T1655" s="12"/>
    </row>
    <row r="1656" spans="1:20" s="1" customFormat="1" x14ac:dyDescent="0.4">
      <c r="A1656" s="12"/>
      <c r="B1656" s="12"/>
      <c r="C1656" s="42"/>
      <c r="D1656" s="12"/>
      <c r="E1656" s="12"/>
      <c r="F1656" s="12"/>
      <c r="G1656" s="12"/>
      <c r="H1656" s="12"/>
      <c r="I1656" s="12"/>
      <c r="J1656" s="12"/>
      <c r="K1656" s="12"/>
      <c r="L1656" s="12"/>
      <c r="M1656" s="49"/>
      <c r="N1656" s="49"/>
      <c r="O1656" s="12"/>
      <c r="P1656" s="12"/>
      <c r="Q1656" s="12"/>
      <c r="R1656" s="12"/>
      <c r="S1656" s="12"/>
      <c r="T1656" s="12"/>
    </row>
    <row r="1657" spans="1:20" s="1" customFormat="1" x14ac:dyDescent="0.4">
      <c r="A1657" s="12"/>
      <c r="B1657" s="12"/>
      <c r="C1657" s="42"/>
      <c r="D1657" s="12"/>
      <c r="E1657" s="12"/>
      <c r="F1657" s="12"/>
      <c r="G1657" s="12"/>
      <c r="H1657" s="12"/>
      <c r="I1657" s="12"/>
      <c r="J1657" s="12"/>
      <c r="K1657" s="12"/>
      <c r="L1657" s="12"/>
      <c r="M1657" s="49"/>
      <c r="N1657" s="49"/>
      <c r="O1657" s="12"/>
      <c r="P1657" s="12"/>
      <c r="Q1657" s="12"/>
      <c r="R1657" s="12"/>
      <c r="S1657" s="12"/>
      <c r="T1657" s="12"/>
    </row>
    <row r="1658" spans="1:20" s="1" customFormat="1" x14ac:dyDescent="0.4">
      <c r="A1658" s="12"/>
      <c r="B1658" s="12"/>
      <c r="C1658" s="42"/>
      <c r="D1658" s="12"/>
      <c r="E1658" s="12"/>
      <c r="F1658" s="12"/>
      <c r="G1658" s="12"/>
      <c r="H1658" s="12"/>
      <c r="I1658" s="12"/>
      <c r="J1658" s="12"/>
      <c r="K1658" s="12"/>
      <c r="L1658" s="12"/>
      <c r="M1658" s="49"/>
      <c r="N1658" s="49"/>
      <c r="O1658" s="12"/>
      <c r="P1658" s="12"/>
      <c r="Q1658" s="12"/>
      <c r="R1658" s="12"/>
      <c r="S1658" s="12"/>
      <c r="T1658" s="12"/>
    </row>
    <row r="1659" spans="1:20" s="1" customFormat="1" x14ac:dyDescent="0.4">
      <c r="A1659" s="12"/>
      <c r="B1659" s="12"/>
      <c r="C1659" s="42"/>
      <c r="D1659" s="12"/>
      <c r="E1659" s="12"/>
      <c r="F1659" s="12"/>
      <c r="G1659" s="12"/>
      <c r="H1659" s="12"/>
      <c r="I1659" s="12"/>
      <c r="J1659" s="12"/>
      <c r="K1659" s="12"/>
      <c r="L1659" s="12"/>
      <c r="M1659" s="49"/>
      <c r="N1659" s="49"/>
      <c r="O1659" s="12"/>
      <c r="P1659" s="12"/>
      <c r="Q1659" s="12"/>
      <c r="R1659" s="12"/>
      <c r="S1659" s="12"/>
      <c r="T1659" s="12"/>
    </row>
    <row r="1660" spans="1:20" s="1" customFormat="1" x14ac:dyDescent="0.4">
      <c r="A1660" s="12"/>
      <c r="B1660" s="12"/>
      <c r="C1660" s="42"/>
      <c r="D1660" s="12"/>
      <c r="E1660" s="12"/>
      <c r="F1660" s="12"/>
      <c r="G1660" s="12"/>
      <c r="H1660" s="12"/>
      <c r="I1660" s="12"/>
      <c r="J1660" s="12"/>
      <c r="K1660" s="12"/>
      <c r="L1660" s="12"/>
      <c r="M1660" s="49"/>
      <c r="N1660" s="49"/>
      <c r="O1660" s="12"/>
      <c r="P1660" s="12"/>
      <c r="Q1660" s="12"/>
      <c r="R1660" s="12"/>
      <c r="S1660" s="12"/>
      <c r="T1660" s="12"/>
    </row>
    <row r="1661" spans="1:20" s="1" customFormat="1" x14ac:dyDescent="0.4">
      <c r="A1661" s="12"/>
      <c r="B1661" s="12"/>
      <c r="C1661" s="42"/>
      <c r="D1661" s="12"/>
      <c r="E1661" s="12"/>
      <c r="F1661" s="12"/>
      <c r="G1661" s="12"/>
      <c r="H1661" s="12"/>
      <c r="I1661" s="12"/>
      <c r="J1661" s="12"/>
      <c r="K1661" s="12"/>
      <c r="L1661" s="12"/>
      <c r="M1661" s="49"/>
      <c r="N1661" s="49"/>
      <c r="O1661" s="12"/>
      <c r="P1661" s="12"/>
      <c r="Q1661" s="12"/>
      <c r="R1661" s="12"/>
      <c r="S1661" s="12"/>
      <c r="T1661" s="12"/>
    </row>
    <row r="1662" spans="1:20" s="1" customFormat="1" x14ac:dyDescent="0.4">
      <c r="A1662" s="12"/>
      <c r="B1662" s="12"/>
      <c r="C1662" s="42"/>
      <c r="D1662" s="12"/>
      <c r="E1662" s="12"/>
      <c r="F1662" s="12"/>
      <c r="G1662" s="12"/>
      <c r="H1662" s="12"/>
      <c r="I1662" s="12"/>
      <c r="J1662" s="12"/>
      <c r="K1662" s="12"/>
      <c r="L1662" s="12"/>
      <c r="M1662" s="49"/>
      <c r="N1662" s="49"/>
      <c r="O1662" s="12"/>
      <c r="P1662" s="12"/>
      <c r="Q1662" s="12"/>
      <c r="R1662" s="12"/>
      <c r="S1662" s="12"/>
      <c r="T1662" s="12"/>
    </row>
    <row r="1663" spans="1:20" s="1" customFormat="1" x14ac:dyDescent="0.4">
      <c r="A1663" s="12"/>
      <c r="B1663" s="12"/>
      <c r="C1663" s="42"/>
      <c r="D1663" s="12"/>
      <c r="E1663" s="12"/>
      <c r="F1663" s="12"/>
      <c r="G1663" s="12"/>
      <c r="H1663" s="12"/>
      <c r="I1663" s="12"/>
      <c r="J1663" s="12"/>
      <c r="K1663" s="12"/>
      <c r="L1663" s="12"/>
      <c r="M1663" s="49"/>
      <c r="N1663" s="49"/>
      <c r="O1663" s="12"/>
      <c r="P1663" s="12"/>
      <c r="Q1663" s="12"/>
      <c r="R1663" s="12"/>
      <c r="S1663" s="12"/>
      <c r="T1663" s="12"/>
    </row>
    <row r="1664" spans="1:20" s="1" customFormat="1" x14ac:dyDescent="0.4">
      <c r="A1664" s="12"/>
      <c r="B1664" s="12"/>
      <c r="C1664" s="42"/>
      <c r="D1664" s="12"/>
      <c r="E1664" s="12"/>
      <c r="F1664" s="12"/>
      <c r="G1664" s="12"/>
      <c r="H1664" s="12"/>
      <c r="I1664" s="12"/>
      <c r="J1664" s="12"/>
      <c r="K1664" s="12"/>
      <c r="L1664" s="12"/>
      <c r="M1664" s="49"/>
      <c r="N1664" s="49"/>
      <c r="O1664" s="12"/>
      <c r="P1664" s="12"/>
      <c r="Q1664" s="12"/>
      <c r="R1664" s="12"/>
      <c r="S1664" s="12"/>
      <c r="T1664" s="12"/>
    </row>
    <row r="1665" spans="1:20" s="1" customFormat="1" x14ac:dyDescent="0.4">
      <c r="A1665" s="12"/>
      <c r="B1665" s="12"/>
      <c r="C1665" s="42"/>
      <c r="D1665" s="12"/>
      <c r="E1665" s="12"/>
      <c r="F1665" s="12"/>
      <c r="G1665" s="12"/>
      <c r="H1665" s="12"/>
      <c r="I1665" s="12"/>
      <c r="J1665" s="12"/>
      <c r="K1665" s="12"/>
      <c r="L1665" s="12"/>
      <c r="M1665" s="49"/>
      <c r="N1665" s="49"/>
      <c r="O1665" s="12"/>
      <c r="P1665" s="12"/>
      <c r="Q1665" s="12"/>
      <c r="R1665" s="12"/>
      <c r="S1665" s="12"/>
      <c r="T1665" s="12"/>
    </row>
    <row r="1666" spans="1:20" s="1" customFormat="1" x14ac:dyDescent="0.4">
      <c r="A1666" s="12"/>
      <c r="B1666" s="12"/>
      <c r="C1666" s="42"/>
      <c r="D1666" s="12"/>
      <c r="E1666" s="12"/>
      <c r="F1666" s="12"/>
      <c r="G1666" s="12"/>
      <c r="H1666" s="12"/>
      <c r="I1666" s="12"/>
      <c r="J1666" s="12"/>
      <c r="K1666" s="12"/>
      <c r="L1666" s="12"/>
      <c r="M1666" s="49"/>
      <c r="N1666" s="49"/>
      <c r="O1666" s="12"/>
      <c r="P1666" s="12"/>
      <c r="Q1666" s="12"/>
      <c r="R1666" s="12"/>
      <c r="S1666" s="12"/>
      <c r="T1666" s="12"/>
    </row>
    <row r="1667" spans="1:20" s="1" customFormat="1" x14ac:dyDescent="0.4">
      <c r="A1667" s="12"/>
      <c r="B1667" s="12"/>
      <c r="C1667" s="42"/>
      <c r="D1667" s="12"/>
      <c r="E1667" s="12"/>
      <c r="F1667" s="12"/>
      <c r="G1667" s="12"/>
      <c r="H1667" s="12"/>
      <c r="I1667" s="12"/>
      <c r="J1667" s="12"/>
      <c r="K1667" s="12"/>
      <c r="L1667" s="12"/>
      <c r="M1667" s="49"/>
      <c r="N1667" s="49"/>
      <c r="O1667" s="12"/>
      <c r="P1667" s="12"/>
      <c r="Q1667" s="12"/>
      <c r="R1667" s="12"/>
      <c r="S1667" s="12"/>
      <c r="T1667" s="12"/>
    </row>
    <row r="1668" spans="1:20" s="1" customFormat="1" x14ac:dyDescent="0.4">
      <c r="A1668" s="12"/>
      <c r="B1668" s="12"/>
      <c r="C1668" s="42"/>
      <c r="D1668" s="12"/>
      <c r="E1668" s="12"/>
      <c r="F1668" s="12"/>
      <c r="G1668" s="12"/>
      <c r="H1668" s="12"/>
      <c r="I1668" s="12"/>
      <c r="J1668" s="12"/>
      <c r="K1668" s="12"/>
      <c r="L1668" s="12"/>
      <c r="M1668" s="49"/>
      <c r="N1668" s="49"/>
      <c r="O1668" s="12"/>
      <c r="P1668" s="12"/>
      <c r="Q1668" s="12"/>
      <c r="R1668" s="12"/>
      <c r="S1668" s="12"/>
      <c r="T1668" s="12"/>
    </row>
    <row r="1669" spans="1:20" s="1" customFormat="1" x14ac:dyDescent="0.4">
      <c r="A1669" s="12"/>
      <c r="B1669" s="12"/>
      <c r="C1669" s="42"/>
      <c r="D1669" s="12"/>
      <c r="E1669" s="12"/>
      <c r="F1669" s="12"/>
      <c r="G1669" s="12"/>
      <c r="H1669" s="12"/>
      <c r="I1669" s="12"/>
      <c r="J1669" s="12"/>
      <c r="K1669" s="12"/>
      <c r="L1669" s="12"/>
      <c r="M1669" s="49"/>
      <c r="N1669" s="49"/>
      <c r="O1669" s="12"/>
      <c r="P1669" s="12"/>
      <c r="Q1669" s="12"/>
      <c r="R1669" s="12"/>
      <c r="S1669" s="12"/>
      <c r="T1669" s="12"/>
    </row>
    <row r="1670" spans="1:20" s="1" customFormat="1" x14ac:dyDescent="0.4">
      <c r="A1670" s="12"/>
      <c r="B1670" s="12"/>
      <c r="C1670" s="42"/>
      <c r="D1670" s="12"/>
      <c r="E1670" s="12"/>
      <c r="F1670" s="12"/>
      <c r="G1670" s="12"/>
      <c r="H1670" s="12"/>
      <c r="I1670" s="12"/>
      <c r="J1670" s="12"/>
      <c r="K1670" s="12"/>
      <c r="L1670" s="12"/>
      <c r="M1670" s="49"/>
      <c r="N1670" s="49"/>
      <c r="O1670" s="12"/>
      <c r="P1670" s="12"/>
      <c r="Q1670" s="12"/>
      <c r="R1670" s="12"/>
      <c r="S1670" s="12"/>
      <c r="T1670" s="12"/>
    </row>
    <row r="1671" spans="1:20" s="1" customFormat="1" x14ac:dyDescent="0.4">
      <c r="A1671" s="12"/>
      <c r="B1671" s="12"/>
      <c r="C1671" s="42"/>
      <c r="D1671" s="12"/>
      <c r="E1671" s="12"/>
      <c r="F1671" s="12"/>
      <c r="G1671" s="12"/>
      <c r="H1671" s="12"/>
      <c r="I1671" s="12"/>
      <c r="J1671" s="12"/>
      <c r="K1671" s="12"/>
      <c r="L1671" s="12"/>
      <c r="M1671" s="49"/>
      <c r="N1671" s="49"/>
      <c r="O1671" s="12"/>
      <c r="P1671" s="12"/>
      <c r="Q1671" s="12"/>
      <c r="R1671" s="12"/>
      <c r="S1671" s="12"/>
      <c r="T1671" s="12"/>
    </row>
    <row r="1672" spans="1:20" s="1" customFormat="1" x14ac:dyDescent="0.4">
      <c r="A1672" s="12"/>
      <c r="B1672" s="12"/>
      <c r="C1672" s="42"/>
      <c r="D1672" s="12"/>
      <c r="E1672" s="12"/>
      <c r="F1672" s="12"/>
      <c r="G1672" s="12"/>
      <c r="H1672" s="12"/>
      <c r="I1672" s="12"/>
      <c r="J1672" s="12"/>
      <c r="K1672" s="12"/>
      <c r="L1672" s="12"/>
      <c r="M1672" s="49"/>
      <c r="N1672" s="49"/>
      <c r="O1672" s="12"/>
      <c r="P1672" s="12"/>
      <c r="Q1672" s="12"/>
      <c r="R1672" s="12"/>
      <c r="S1672" s="12"/>
      <c r="T1672" s="12"/>
    </row>
    <row r="1673" spans="1:20" s="1" customFormat="1" x14ac:dyDescent="0.4">
      <c r="A1673" s="12"/>
      <c r="B1673" s="12"/>
      <c r="C1673" s="42"/>
      <c r="D1673" s="12"/>
      <c r="E1673" s="12"/>
      <c r="F1673" s="12"/>
      <c r="G1673" s="12"/>
      <c r="H1673" s="12"/>
      <c r="I1673" s="12"/>
      <c r="J1673" s="12"/>
      <c r="K1673" s="12"/>
      <c r="L1673" s="12"/>
      <c r="M1673" s="49"/>
      <c r="N1673" s="49"/>
      <c r="O1673" s="12"/>
      <c r="P1673" s="12"/>
      <c r="Q1673" s="12"/>
      <c r="R1673" s="12"/>
      <c r="S1673" s="12"/>
      <c r="T1673" s="12"/>
    </row>
    <row r="1674" spans="1:20" s="1" customFormat="1" x14ac:dyDescent="0.4">
      <c r="A1674" s="12"/>
      <c r="B1674" s="12"/>
      <c r="C1674" s="42"/>
      <c r="D1674" s="12"/>
      <c r="E1674" s="12"/>
      <c r="F1674" s="12"/>
      <c r="G1674" s="12"/>
      <c r="H1674" s="12"/>
      <c r="I1674" s="12"/>
      <c r="J1674" s="12"/>
      <c r="K1674" s="12"/>
      <c r="L1674" s="12"/>
      <c r="M1674" s="49"/>
      <c r="N1674" s="49"/>
      <c r="O1674" s="12"/>
      <c r="P1674" s="12"/>
      <c r="Q1674" s="12"/>
      <c r="R1674" s="12"/>
      <c r="S1674" s="12"/>
      <c r="T1674" s="12"/>
    </row>
    <row r="1675" spans="1:20" s="1" customFormat="1" x14ac:dyDescent="0.4">
      <c r="A1675" s="12"/>
      <c r="B1675" s="12"/>
      <c r="C1675" s="42"/>
      <c r="D1675" s="12"/>
      <c r="E1675" s="12"/>
      <c r="F1675" s="12"/>
      <c r="G1675" s="12"/>
      <c r="H1675" s="12"/>
      <c r="I1675" s="12"/>
      <c r="J1675" s="12"/>
      <c r="K1675" s="12"/>
      <c r="L1675" s="12"/>
      <c r="M1675" s="49"/>
      <c r="N1675" s="49"/>
      <c r="O1675" s="12"/>
      <c r="P1675" s="12"/>
      <c r="Q1675" s="12"/>
      <c r="R1675" s="12"/>
      <c r="S1675" s="12"/>
      <c r="T1675" s="12"/>
    </row>
    <row r="1676" spans="1:20" s="1" customFormat="1" x14ac:dyDescent="0.4">
      <c r="A1676" s="12"/>
      <c r="B1676" s="12"/>
      <c r="C1676" s="42"/>
      <c r="D1676" s="12"/>
      <c r="E1676" s="12"/>
      <c r="F1676" s="12"/>
      <c r="G1676" s="12"/>
      <c r="H1676" s="12"/>
      <c r="I1676" s="12"/>
      <c r="J1676" s="12"/>
      <c r="K1676" s="12"/>
      <c r="L1676" s="12"/>
      <c r="M1676" s="49"/>
      <c r="N1676" s="49"/>
      <c r="O1676" s="12"/>
      <c r="P1676" s="12"/>
      <c r="Q1676" s="12"/>
      <c r="R1676" s="12"/>
      <c r="S1676" s="12"/>
      <c r="T1676" s="12"/>
    </row>
    <row r="1677" spans="1:20" s="1" customFormat="1" x14ac:dyDescent="0.4">
      <c r="A1677" s="12"/>
      <c r="B1677" s="12"/>
      <c r="C1677" s="42"/>
      <c r="D1677" s="12"/>
      <c r="E1677" s="12"/>
      <c r="F1677" s="12"/>
      <c r="G1677" s="12"/>
      <c r="H1677" s="12"/>
      <c r="I1677" s="12"/>
      <c r="J1677" s="12"/>
      <c r="K1677" s="12"/>
      <c r="L1677" s="12"/>
      <c r="M1677" s="49"/>
      <c r="N1677" s="49"/>
      <c r="O1677" s="12"/>
      <c r="P1677" s="12"/>
      <c r="Q1677" s="12"/>
      <c r="R1677" s="12"/>
      <c r="S1677" s="12"/>
      <c r="T1677" s="12"/>
    </row>
    <row r="1678" spans="1:20" s="1" customFormat="1" x14ac:dyDescent="0.4">
      <c r="A1678" s="12"/>
      <c r="B1678" s="12"/>
      <c r="C1678" s="42"/>
      <c r="D1678" s="12"/>
      <c r="E1678" s="12"/>
      <c r="F1678" s="12"/>
      <c r="G1678" s="12"/>
      <c r="H1678" s="12"/>
      <c r="I1678" s="12"/>
      <c r="J1678" s="12"/>
      <c r="K1678" s="12"/>
      <c r="L1678" s="12"/>
      <c r="M1678" s="49"/>
      <c r="N1678" s="49"/>
      <c r="O1678" s="12"/>
      <c r="P1678" s="12"/>
      <c r="Q1678" s="12"/>
      <c r="R1678" s="12"/>
      <c r="S1678" s="12"/>
      <c r="T1678" s="12"/>
    </row>
    <row r="1679" spans="1:20" s="1" customFormat="1" x14ac:dyDescent="0.4">
      <c r="A1679" s="12"/>
      <c r="B1679" s="12"/>
      <c r="C1679" s="42"/>
      <c r="D1679" s="12"/>
      <c r="E1679" s="12"/>
      <c r="F1679" s="12"/>
      <c r="G1679" s="12"/>
      <c r="H1679" s="12"/>
      <c r="I1679" s="12"/>
      <c r="J1679" s="12"/>
      <c r="K1679" s="12"/>
      <c r="L1679" s="12"/>
      <c r="M1679" s="49"/>
      <c r="N1679" s="49"/>
      <c r="O1679" s="12"/>
      <c r="P1679" s="12"/>
      <c r="Q1679" s="12"/>
      <c r="R1679" s="12"/>
      <c r="S1679" s="12"/>
      <c r="T1679" s="12"/>
    </row>
    <row r="1680" spans="1:20" s="1" customFormat="1" x14ac:dyDescent="0.4">
      <c r="A1680" s="12"/>
      <c r="B1680" s="12"/>
      <c r="C1680" s="42"/>
      <c r="D1680" s="12"/>
      <c r="E1680" s="12"/>
      <c r="F1680" s="12"/>
      <c r="G1680" s="12"/>
      <c r="H1680" s="12"/>
      <c r="I1680" s="12"/>
      <c r="J1680" s="12"/>
      <c r="K1680" s="12"/>
      <c r="L1680" s="12"/>
      <c r="M1680" s="49"/>
      <c r="N1680" s="49"/>
      <c r="O1680" s="12"/>
      <c r="P1680" s="12"/>
      <c r="Q1680" s="12"/>
      <c r="R1680" s="12"/>
      <c r="S1680" s="12"/>
      <c r="T1680" s="12"/>
    </row>
    <row r="1681" spans="1:20" s="1" customFormat="1" x14ac:dyDescent="0.4">
      <c r="A1681" s="12"/>
      <c r="B1681" s="12"/>
      <c r="C1681" s="42"/>
      <c r="D1681" s="12"/>
      <c r="E1681" s="12"/>
      <c r="F1681" s="12"/>
      <c r="G1681" s="12"/>
      <c r="H1681" s="12"/>
      <c r="I1681" s="12"/>
      <c r="J1681" s="12"/>
      <c r="K1681" s="12"/>
      <c r="L1681" s="12"/>
      <c r="M1681" s="49"/>
      <c r="N1681" s="49"/>
      <c r="O1681" s="12"/>
      <c r="P1681" s="12"/>
      <c r="Q1681" s="12"/>
      <c r="R1681" s="12"/>
      <c r="S1681" s="12"/>
      <c r="T1681" s="12"/>
    </row>
    <row r="1682" spans="1:20" s="1" customFormat="1" x14ac:dyDescent="0.4">
      <c r="A1682" s="12"/>
      <c r="B1682" s="12"/>
      <c r="C1682" s="42"/>
      <c r="D1682" s="12"/>
      <c r="E1682" s="12"/>
      <c r="F1682" s="12"/>
      <c r="G1682" s="12"/>
      <c r="H1682" s="12"/>
      <c r="I1682" s="12"/>
      <c r="J1682" s="12"/>
      <c r="K1682" s="12"/>
      <c r="L1682" s="12"/>
      <c r="M1682" s="49"/>
      <c r="N1682" s="49"/>
      <c r="O1682" s="12"/>
      <c r="P1682" s="12"/>
      <c r="Q1682" s="12"/>
      <c r="R1682" s="12"/>
      <c r="S1682" s="12"/>
      <c r="T1682" s="12"/>
    </row>
    <row r="1683" spans="1:20" s="1" customFormat="1" x14ac:dyDescent="0.4">
      <c r="A1683" s="12"/>
      <c r="B1683" s="12"/>
      <c r="C1683" s="42"/>
      <c r="D1683" s="12"/>
      <c r="E1683" s="12"/>
      <c r="F1683" s="12"/>
      <c r="G1683" s="12"/>
      <c r="H1683" s="12"/>
      <c r="I1683" s="12"/>
      <c r="J1683" s="12"/>
      <c r="K1683" s="12"/>
      <c r="L1683" s="12"/>
      <c r="M1683" s="49"/>
      <c r="N1683" s="49"/>
      <c r="O1683" s="12"/>
      <c r="P1683" s="12"/>
      <c r="Q1683" s="12"/>
      <c r="R1683" s="12"/>
      <c r="S1683" s="12"/>
      <c r="T1683" s="12"/>
    </row>
    <row r="1684" spans="1:20" s="1" customFormat="1" x14ac:dyDescent="0.4">
      <c r="A1684" s="12"/>
      <c r="B1684" s="12"/>
      <c r="C1684" s="42"/>
      <c r="D1684" s="12"/>
      <c r="E1684" s="12"/>
      <c r="F1684" s="12"/>
      <c r="G1684" s="12"/>
      <c r="H1684" s="12"/>
      <c r="I1684" s="12"/>
      <c r="J1684" s="12"/>
      <c r="K1684" s="12"/>
      <c r="L1684" s="12"/>
      <c r="M1684" s="49"/>
      <c r="N1684" s="49"/>
      <c r="O1684" s="12"/>
      <c r="P1684" s="12"/>
      <c r="Q1684" s="12"/>
      <c r="R1684" s="12"/>
      <c r="S1684" s="12"/>
      <c r="T1684" s="12"/>
    </row>
    <row r="1685" spans="1:20" s="1" customFormat="1" x14ac:dyDescent="0.4">
      <c r="A1685" s="12"/>
      <c r="B1685" s="12"/>
      <c r="C1685" s="42"/>
      <c r="D1685" s="12"/>
      <c r="E1685" s="12"/>
      <c r="F1685" s="12"/>
      <c r="G1685" s="12"/>
      <c r="H1685" s="12"/>
      <c r="I1685" s="12"/>
      <c r="J1685" s="12"/>
      <c r="K1685" s="12"/>
      <c r="L1685" s="12"/>
      <c r="M1685" s="49"/>
      <c r="N1685" s="49"/>
      <c r="O1685" s="12"/>
      <c r="P1685" s="12"/>
      <c r="Q1685" s="12"/>
      <c r="R1685" s="12"/>
      <c r="S1685" s="12"/>
      <c r="T1685" s="12"/>
    </row>
    <row r="1686" spans="1:20" s="1" customFormat="1" x14ac:dyDescent="0.4">
      <c r="A1686" s="12"/>
      <c r="B1686" s="12"/>
      <c r="C1686" s="42"/>
      <c r="D1686" s="12"/>
      <c r="E1686" s="12"/>
      <c r="F1686" s="12"/>
      <c r="G1686" s="12"/>
      <c r="H1686" s="12"/>
      <c r="I1686" s="12"/>
      <c r="J1686" s="12"/>
      <c r="K1686" s="12"/>
      <c r="L1686" s="12"/>
      <c r="M1686" s="49"/>
      <c r="N1686" s="49"/>
      <c r="O1686" s="12"/>
      <c r="P1686" s="12"/>
      <c r="Q1686" s="12"/>
      <c r="R1686" s="12"/>
      <c r="S1686" s="12"/>
      <c r="T1686" s="12"/>
    </row>
    <row r="1687" spans="1:20" s="1" customFormat="1" x14ac:dyDescent="0.4">
      <c r="A1687" s="12"/>
      <c r="B1687" s="12"/>
      <c r="C1687" s="42"/>
      <c r="D1687" s="12"/>
      <c r="E1687" s="12"/>
      <c r="F1687" s="12"/>
      <c r="G1687" s="12"/>
      <c r="H1687" s="12"/>
      <c r="I1687" s="12"/>
      <c r="J1687" s="12"/>
      <c r="K1687" s="12"/>
      <c r="L1687" s="12"/>
      <c r="M1687" s="49"/>
      <c r="N1687" s="49"/>
      <c r="O1687" s="12"/>
      <c r="P1687" s="12"/>
      <c r="Q1687" s="12"/>
      <c r="R1687" s="12"/>
      <c r="S1687" s="12"/>
      <c r="T1687" s="12"/>
    </row>
    <row r="1688" spans="1:20" s="1" customFormat="1" x14ac:dyDescent="0.4">
      <c r="A1688" s="12"/>
      <c r="B1688" s="12"/>
      <c r="C1688" s="42"/>
      <c r="D1688" s="12"/>
      <c r="E1688" s="12"/>
      <c r="F1688" s="12"/>
      <c r="G1688" s="12"/>
      <c r="H1688" s="12"/>
      <c r="I1688" s="12"/>
      <c r="J1688" s="12"/>
      <c r="K1688" s="12"/>
      <c r="L1688" s="12"/>
      <c r="M1688" s="49"/>
      <c r="N1688" s="49"/>
      <c r="O1688" s="12"/>
      <c r="P1688" s="12"/>
      <c r="Q1688" s="12"/>
      <c r="R1688" s="12"/>
      <c r="S1688" s="12"/>
      <c r="T1688" s="12"/>
    </row>
    <row r="1689" spans="1:20" s="1" customFormat="1" x14ac:dyDescent="0.4">
      <c r="A1689" s="12"/>
      <c r="B1689" s="12"/>
      <c r="C1689" s="42"/>
      <c r="D1689" s="12"/>
      <c r="E1689" s="12"/>
      <c r="F1689" s="12"/>
      <c r="G1689" s="12"/>
      <c r="H1689" s="12"/>
      <c r="I1689" s="12"/>
      <c r="J1689" s="12"/>
      <c r="K1689" s="12"/>
      <c r="L1689" s="12"/>
      <c r="M1689" s="49"/>
      <c r="N1689" s="49"/>
      <c r="O1689" s="12"/>
      <c r="P1689" s="12"/>
      <c r="Q1689" s="12"/>
      <c r="R1689" s="12"/>
      <c r="S1689" s="12"/>
      <c r="T1689" s="12"/>
    </row>
    <row r="1690" spans="1:20" s="1" customFormat="1" x14ac:dyDescent="0.4">
      <c r="A1690" s="12"/>
      <c r="B1690" s="12"/>
      <c r="C1690" s="42"/>
      <c r="D1690" s="12"/>
      <c r="E1690" s="12"/>
      <c r="F1690" s="12"/>
      <c r="G1690" s="12"/>
      <c r="H1690" s="12"/>
      <c r="I1690" s="12"/>
      <c r="J1690" s="12"/>
      <c r="K1690" s="12"/>
      <c r="L1690" s="12"/>
      <c r="M1690" s="49"/>
      <c r="N1690" s="49"/>
      <c r="O1690" s="12"/>
      <c r="P1690" s="12"/>
      <c r="Q1690" s="12"/>
      <c r="R1690" s="12"/>
      <c r="S1690" s="12"/>
      <c r="T1690" s="12"/>
    </row>
    <row r="1691" spans="1:20" s="1" customFormat="1" x14ac:dyDescent="0.4">
      <c r="A1691" s="12"/>
      <c r="B1691" s="12"/>
      <c r="C1691" s="42"/>
      <c r="D1691" s="12"/>
      <c r="E1691" s="12"/>
      <c r="F1691" s="12"/>
      <c r="G1691" s="12"/>
      <c r="H1691" s="12"/>
      <c r="I1691" s="12"/>
      <c r="J1691" s="12"/>
      <c r="K1691" s="12"/>
      <c r="L1691" s="12"/>
      <c r="M1691" s="49"/>
      <c r="N1691" s="49"/>
      <c r="O1691" s="12"/>
      <c r="P1691" s="12"/>
      <c r="Q1691" s="12"/>
      <c r="R1691" s="12"/>
      <c r="S1691" s="12"/>
      <c r="T1691" s="12"/>
    </row>
    <row r="1692" spans="1:20" s="1" customFormat="1" x14ac:dyDescent="0.4">
      <c r="A1692" s="12"/>
      <c r="B1692" s="12"/>
      <c r="C1692" s="42"/>
      <c r="D1692" s="12"/>
      <c r="E1692" s="12"/>
      <c r="F1692" s="12"/>
      <c r="G1692" s="12"/>
      <c r="H1692" s="12"/>
      <c r="I1692" s="12"/>
      <c r="J1692" s="12"/>
      <c r="K1692" s="12"/>
      <c r="L1692" s="12"/>
      <c r="M1692" s="49"/>
      <c r="N1692" s="49"/>
      <c r="O1692" s="12"/>
      <c r="P1692" s="12"/>
      <c r="Q1692" s="12"/>
      <c r="R1692" s="12"/>
      <c r="S1692" s="12"/>
      <c r="T1692" s="12"/>
    </row>
    <row r="1693" spans="1:20" s="1" customFormat="1" x14ac:dyDescent="0.4">
      <c r="A1693" s="12"/>
      <c r="B1693" s="12"/>
      <c r="C1693" s="42"/>
      <c r="D1693" s="12"/>
      <c r="E1693" s="12"/>
      <c r="F1693" s="12"/>
      <c r="G1693" s="12"/>
      <c r="H1693" s="12"/>
      <c r="I1693" s="12"/>
      <c r="J1693" s="12"/>
      <c r="K1693" s="12"/>
      <c r="L1693" s="12"/>
      <c r="M1693" s="49"/>
      <c r="N1693" s="49"/>
      <c r="O1693" s="12"/>
      <c r="P1693" s="12"/>
      <c r="Q1693" s="12"/>
      <c r="R1693" s="12"/>
      <c r="S1693" s="12"/>
      <c r="T1693" s="12"/>
    </row>
    <row r="1694" spans="1:20" s="1" customFormat="1" x14ac:dyDescent="0.4">
      <c r="A1694" s="12"/>
      <c r="B1694" s="12"/>
      <c r="C1694" s="42"/>
      <c r="D1694" s="12"/>
      <c r="E1694" s="12"/>
      <c r="F1694" s="12"/>
      <c r="G1694" s="12"/>
      <c r="H1694" s="12"/>
      <c r="I1694" s="12"/>
      <c r="J1694" s="12"/>
      <c r="K1694" s="12"/>
      <c r="L1694" s="12"/>
      <c r="M1694" s="49"/>
      <c r="N1694" s="49"/>
      <c r="O1694" s="12"/>
      <c r="P1694" s="12"/>
      <c r="Q1694" s="12"/>
      <c r="R1694" s="12"/>
      <c r="S1694" s="12"/>
      <c r="T1694" s="12"/>
    </row>
    <row r="1695" spans="1:20" s="1" customFormat="1" x14ac:dyDescent="0.4">
      <c r="A1695" s="12"/>
      <c r="B1695" s="12"/>
      <c r="C1695" s="42"/>
      <c r="D1695" s="12"/>
      <c r="E1695" s="12"/>
      <c r="F1695" s="12"/>
      <c r="G1695" s="12"/>
      <c r="H1695" s="12"/>
      <c r="I1695" s="12"/>
      <c r="J1695" s="12"/>
      <c r="K1695" s="12"/>
      <c r="L1695" s="12"/>
      <c r="M1695" s="49"/>
      <c r="N1695" s="49"/>
      <c r="O1695" s="12"/>
      <c r="P1695" s="12"/>
      <c r="Q1695" s="12"/>
      <c r="R1695" s="12"/>
      <c r="S1695" s="12"/>
      <c r="T1695" s="12"/>
    </row>
    <row r="1696" spans="1:20" s="1" customFormat="1" x14ac:dyDescent="0.4">
      <c r="A1696" s="12"/>
      <c r="B1696" s="12"/>
      <c r="C1696" s="42"/>
      <c r="D1696" s="12"/>
      <c r="E1696" s="12"/>
      <c r="F1696" s="12"/>
      <c r="G1696" s="12"/>
      <c r="H1696" s="12"/>
      <c r="I1696" s="12"/>
      <c r="J1696" s="12"/>
      <c r="K1696" s="12"/>
      <c r="L1696" s="12"/>
      <c r="M1696" s="49"/>
      <c r="N1696" s="49"/>
      <c r="O1696" s="12"/>
      <c r="P1696" s="12"/>
      <c r="Q1696" s="12"/>
      <c r="R1696" s="12"/>
      <c r="S1696" s="12"/>
      <c r="T1696" s="12"/>
    </row>
    <row r="1697" spans="1:20" s="1" customFormat="1" x14ac:dyDescent="0.4">
      <c r="A1697" s="12"/>
      <c r="B1697" s="12"/>
      <c r="C1697" s="42"/>
      <c r="D1697" s="12"/>
      <c r="E1697" s="12"/>
      <c r="F1697" s="12"/>
      <c r="G1697" s="12"/>
      <c r="H1697" s="12"/>
      <c r="I1697" s="12"/>
      <c r="J1697" s="12"/>
      <c r="K1697" s="12"/>
      <c r="L1697" s="12"/>
      <c r="M1697" s="49"/>
      <c r="N1697" s="49"/>
      <c r="O1697" s="12"/>
      <c r="P1697" s="12"/>
      <c r="Q1697" s="12"/>
      <c r="R1697" s="12"/>
      <c r="S1697" s="12"/>
      <c r="T1697" s="12"/>
    </row>
    <row r="1698" spans="1:20" s="1" customFormat="1" x14ac:dyDescent="0.4">
      <c r="A1698" s="12"/>
      <c r="B1698" s="12"/>
      <c r="C1698" s="42"/>
      <c r="D1698" s="12"/>
      <c r="E1698" s="12"/>
      <c r="F1698" s="12"/>
      <c r="G1698" s="12"/>
      <c r="H1698" s="12"/>
      <c r="I1698" s="12"/>
      <c r="J1698" s="12"/>
      <c r="K1698" s="12"/>
      <c r="L1698" s="12"/>
      <c r="M1698" s="49"/>
      <c r="N1698" s="49"/>
      <c r="O1698" s="12"/>
      <c r="P1698" s="12"/>
      <c r="Q1698" s="12"/>
      <c r="R1698" s="12"/>
      <c r="S1698" s="12"/>
      <c r="T1698" s="12"/>
    </row>
    <row r="1699" spans="1:20" s="1" customFormat="1" x14ac:dyDescent="0.4">
      <c r="A1699" s="12"/>
      <c r="B1699" s="12"/>
      <c r="C1699" s="42"/>
      <c r="D1699" s="12"/>
      <c r="E1699" s="12"/>
      <c r="F1699" s="12"/>
      <c r="G1699" s="12"/>
      <c r="H1699" s="12"/>
      <c r="I1699" s="12"/>
      <c r="J1699" s="12"/>
      <c r="K1699" s="12"/>
      <c r="L1699" s="12"/>
      <c r="M1699" s="49"/>
      <c r="N1699" s="49"/>
      <c r="O1699" s="12"/>
      <c r="P1699" s="12"/>
      <c r="Q1699" s="12"/>
      <c r="R1699" s="12"/>
      <c r="S1699" s="12"/>
      <c r="T1699" s="12"/>
    </row>
    <row r="1700" spans="1:20" s="1" customFormat="1" x14ac:dyDescent="0.4">
      <c r="A1700" s="12"/>
      <c r="B1700" s="12"/>
      <c r="C1700" s="42"/>
      <c r="D1700" s="12"/>
      <c r="E1700" s="12"/>
      <c r="F1700" s="12"/>
      <c r="G1700" s="12"/>
      <c r="H1700" s="12"/>
      <c r="I1700" s="12"/>
      <c r="J1700" s="12"/>
      <c r="K1700" s="12"/>
      <c r="L1700" s="12"/>
      <c r="M1700" s="49"/>
      <c r="N1700" s="49"/>
      <c r="O1700" s="12"/>
      <c r="P1700" s="12"/>
      <c r="Q1700" s="12"/>
      <c r="R1700" s="12"/>
      <c r="S1700" s="12"/>
      <c r="T1700" s="12"/>
    </row>
    <row r="1701" spans="1:20" s="1" customFormat="1" x14ac:dyDescent="0.4">
      <c r="A1701" s="12"/>
      <c r="B1701" s="12"/>
      <c r="C1701" s="42"/>
      <c r="D1701" s="12"/>
      <c r="E1701" s="12"/>
      <c r="F1701" s="12"/>
      <c r="G1701" s="12"/>
      <c r="H1701" s="12"/>
      <c r="I1701" s="12"/>
      <c r="J1701" s="12"/>
      <c r="K1701" s="12"/>
      <c r="L1701" s="12"/>
      <c r="M1701" s="49"/>
      <c r="N1701" s="49"/>
      <c r="O1701" s="12"/>
      <c r="P1701" s="12"/>
      <c r="Q1701" s="12"/>
      <c r="R1701" s="12"/>
      <c r="S1701" s="12"/>
      <c r="T1701" s="12"/>
    </row>
    <row r="1702" spans="1:20" s="1" customFormat="1" x14ac:dyDescent="0.4">
      <c r="A1702" s="12"/>
      <c r="B1702" s="12"/>
      <c r="C1702" s="42"/>
      <c r="D1702" s="12"/>
      <c r="E1702" s="12"/>
      <c r="F1702" s="12"/>
      <c r="G1702" s="12"/>
      <c r="H1702" s="12"/>
      <c r="I1702" s="12"/>
      <c r="J1702" s="12"/>
      <c r="K1702" s="12"/>
      <c r="L1702" s="12"/>
      <c r="M1702" s="49"/>
      <c r="N1702" s="49"/>
      <c r="O1702" s="12"/>
      <c r="P1702" s="12"/>
      <c r="Q1702" s="12"/>
      <c r="R1702" s="12"/>
      <c r="S1702" s="12"/>
      <c r="T1702" s="12"/>
    </row>
    <row r="1703" spans="1:20" s="1" customFormat="1" x14ac:dyDescent="0.4">
      <c r="A1703" s="12"/>
      <c r="B1703" s="12"/>
      <c r="C1703" s="42"/>
      <c r="D1703" s="12"/>
      <c r="E1703" s="12"/>
      <c r="F1703" s="12"/>
      <c r="G1703" s="12"/>
      <c r="H1703" s="12"/>
      <c r="I1703" s="12"/>
      <c r="J1703" s="12"/>
      <c r="K1703" s="12"/>
      <c r="L1703" s="12"/>
      <c r="M1703" s="49"/>
      <c r="N1703" s="49"/>
      <c r="O1703" s="12"/>
      <c r="P1703" s="12"/>
      <c r="Q1703" s="12"/>
      <c r="R1703" s="12"/>
      <c r="S1703" s="12"/>
      <c r="T1703" s="12"/>
    </row>
    <row r="1704" spans="1:20" s="1" customFormat="1" x14ac:dyDescent="0.4">
      <c r="A1704" s="12"/>
      <c r="B1704" s="12"/>
      <c r="C1704" s="42"/>
      <c r="D1704" s="12"/>
      <c r="E1704" s="12"/>
      <c r="F1704" s="12"/>
      <c r="G1704" s="12"/>
      <c r="H1704" s="12"/>
      <c r="I1704" s="12"/>
      <c r="J1704" s="12"/>
      <c r="K1704" s="12"/>
      <c r="L1704" s="12"/>
      <c r="M1704" s="49"/>
      <c r="N1704" s="49"/>
      <c r="O1704" s="12"/>
      <c r="P1704" s="12"/>
      <c r="Q1704" s="12"/>
      <c r="R1704" s="12"/>
      <c r="S1704" s="12"/>
      <c r="T1704" s="12"/>
    </row>
    <row r="1705" spans="1:20" s="1" customFormat="1" x14ac:dyDescent="0.4">
      <c r="A1705" s="12"/>
      <c r="B1705" s="12"/>
      <c r="C1705" s="42"/>
      <c r="D1705" s="12"/>
      <c r="E1705" s="12"/>
      <c r="F1705" s="12"/>
      <c r="G1705" s="12"/>
      <c r="H1705" s="12"/>
      <c r="I1705" s="12"/>
      <c r="J1705" s="12"/>
      <c r="K1705" s="12"/>
      <c r="L1705" s="12"/>
      <c r="M1705" s="49"/>
      <c r="N1705" s="49"/>
      <c r="O1705" s="12"/>
      <c r="P1705" s="12"/>
      <c r="Q1705" s="12"/>
      <c r="R1705" s="12"/>
      <c r="S1705" s="12"/>
      <c r="T1705" s="12"/>
    </row>
    <row r="1706" spans="1:20" s="1" customFormat="1" x14ac:dyDescent="0.4">
      <c r="A1706" s="12"/>
      <c r="B1706" s="12"/>
      <c r="C1706" s="42"/>
      <c r="D1706" s="12"/>
      <c r="E1706" s="12"/>
      <c r="F1706" s="12"/>
      <c r="G1706" s="12"/>
      <c r="H1706" s="12"/>
      <c r="I1706" s="12"/>
      <c r="J1706" s="12"/>
      <c r="K1706" s="12"/>
      <c r="L1706" s="12"/>
      <c r="M1706" s="49"/>
      <c r="N1706" s="49"/>
      <c r="O1706" s="12"/>
      <c r="P1706" s="12"/>
      <c r="Q1706" s="12"/>
      <c r="R1706" s="12"/>
      <c r="S1706" s="12"/>
      <c r="T1706" s="12"/>
    </row>
    <row r="1707" spans="1:20" s="1" customFormat="1" x14ac:dyDescent="0.4">
      <c r="A1707" s="12"/>
      <c r="B1707" s="12"/>
      <c r="C1707" s="42"/>
      <c r="D1707" s="12"/>
      <c r="E1707" s="12"/>
      <c r="F1707" s="12"/>
      <c r="G1707" s="12"/>
      <c r="H1707" s="12"/>
      <c r="I1707" s="12"/>
      <c r="J1707" s="12"/>
      <c r="K1707" s="12"/>
      <c r="L1707" s="12"/>
      <c r="M1707" s="49"/>
      <c r="N1707" s="49"/>
      <c r="O1707" s="12"/>
      <c r="P1707" s="12"/>
      <c r="Q1707" s="12"/>
      <c r="R1707" s="12"/>
      <c r="S1707" s="12"/>
      <c r="T1707" s="12"/>
    </row>
    <row r="1708" spans="1:20" s="1" customFormat="1" x14ac:dyDescent="0.4">
      <c r="A1708" s="12"/>
      <c r="B1708" s="12"/>
      <c r="C1708" s="42"/>
      <c r="D1708" s="12"/>
      <c r="E1708" s="12"/>
      <c r="F1708" s="12"/>
      <c r="G1708" s="12"/>
      <c r="H1708" s="12"/>
      <c r="I1708" s="12"/>
      <c r="J1708" s="12"/>
      <c r="K1708" s="12"/>
      <c r="L1708" s="12"/>
      <c r="M1708" s="49"/>
      <c r="N1708" s="49"/>
      <c r="O1708" s="12"/>
      <c r="P1708" s="12"/>
      <c r="Q1708" s="12"/>
      <c r="R1708" s="12"/>
      <c r="S1708" s="12"/>
      <c r="T1708" s="12"/>
    </row>
    <row r="1709" spans="1:20" s="1" customFormat="1" x14ac:dyDescent="0.4">
      <c r="A1709" s="12"/>
      <c r="B1709" s="12"/>
      <c r="C1709" s="42"/>
      <c r="D1709" s="12"/>
      <c r="E1709" s="12"/>
      <c r="F1709" s="12"/>
      <c r="G1709" s="12"/>
      <c r="H1709" s="12"/>
      <c r="I1709" s="12"/>
      <c r="J1709" s="12"/>
      <c r="K1709" s="12"/>
      <c r="L1709" s="12"/>
      <c r="M1709" s="49"/>
      <c r="N1709" s="49"/>
      <c r="O1709" s="12"/>
      <c r="P1709" s="12"/>
      <c r="Q1709" s="12"/>
      <c r="R1709" s="12"/>
      <c r="S1709" s="12"/>
      <c r="T1709" s="12"/>
    </row>
    <row r="1710" spans="1:20" s="1" customFormat="1" x14ac:dyDescent="0.4">
      <c r="A1710" s="12"/>
      <c r="B1710" s="12"/>
      <c r="C1710" s="42"/>
      <c r="D1710" s="12"/>
      <c r="E1710" s="12"/>
      <c r="F1710" s="12"/>
      <c r="G1710" s="12"/>
      <c r="H1710" s="12"/>
      <c r="I1710" s="12"/>
      <c r="J1710" s="12"/>
      <c r="K1710" s="12"/>
      <c r="L1710" s="12"/>
      <c r="M1710" s="49"/>
      <c r="N1710" s="49"/>
      <c r="O1710" s="12"/>
      <c r="P1710" s="12"/>
      <c r="Q1710" s="12"/>
      <c r="R1710" s="12"/>
      <c r="S1710" s="12"/>
      <c r="T1710" s="12"/>
    </row>
    <row r="1711" spans="1:20" s="1" customFormat="1" x14ac:dyDescent="0.4">
      <c r="A1711" s="12"/>
      <c r="B1711" s="12"/>
      <c r="C1711" s="42"/>
      <c r="D1711" s="12"/>
      <c r="E1711" s="12"/>
      <c r="F1711" s="12"/>
      <c r="G1711" s="12"/>
      <c r="H1711" s="12"/>
      <c r="I1711" s="12"/>
      <c r="J1711" s="12"/>
      <c r="K1711" s="12"/>
      <c r="L1711" s="12"/>
      <c r="M1711" s="49"/>
      <c r="N1711" s="49"/>
      <c r="O1711" s="12"/>
      <c r="P1711" s="12"/>
      <c r="Q1711" s="12"/>
      <c r="R1711" s="12"/>
      <c r="S1711" s="12"/>
      <c r="T1711" s="12"/>
    </row>
    <row r="1712" spans="1:20" s="1" customFormat="1" x14ac:dyDescent="0.4">
      <c r="A1712" s="12"/>
      <c r="B1712" s="12"/>
      <c r="C1712" s="42"/>
      <c r="D1712" s="12"/>
      <c r="E1712" s="12"/>
      <c r="F1712" s="12"/>
      <c r="G1712" s="12"/>
      <c r="H1712" s="12"/>
      <c r="I1712" s="12"/>
      <c r="J1712" s="12"/>
      <c r="K1712" s="12"/>
      <c r="L1712" s="12"/>
      <c r="M1712" s="49"/>
      <c r="N1712" s="49"/>
      <c r="O1712" s="12"/>
      <c r="P1712" s="12"/>
      <c r="Q1712" s="12"/>
      <c r="R1712" s="12"/>
      <c r="S1712" s="12"/>
      <c r="T1712" s="12"/>
    </row>
    <row r="1713" spans="1:20" s="1" customFormat="1" x14ac:dyDescent="0.4">
      <c r="A1713" s="12"/>
      <c r="B1713" s="12"/>
      <c r="C1713" s="42"/>
      <c r="D1713" s="12"/>
      <c r="E1713" s="12"/>
      <c r="F1713" s="12"/>
      <c r="G1713" s="12"/>
      <c r="H1713" s="12"/>
      <c r="I1713" s="12"/>
      <c r="J1713" s="12"/>
      <c r="K1713" s="12"/>
      <c r="L1713" s="12"/>
      <c r="M1713" s="49"/>
      <c r="N1713" s="49"/>
      <c r="O1713" s="12"/>
      <c r="P1713" s="12"/>
      <c r="Q1713" s="12"/>
      <c r="R1713" s="12"/>
      <c r="S1713" s="12"/>
      <c r="T1713" s="12"/>
    </row>
    <row r="1714" spans="1:20" s="1" customFormat="1" x14ac:dyDescent="0.4">
      <c r="A1714" s="12"/>
      <c r="B1714" s="12"/>
      <c r="C1714" s="42"/>
      <c r="D1714" s="12"/>
      <c r="E1714" s="12"/>
      <c r="F1714" s="12"/>
      <c r="G1714" s="12"/>
      <c r="H1714" s="12"/>
      <c r="I1714" s="12"/>
      <c r="J1714" s="12"/>
      <c r="K1714" s="12"/>
      <c r="L1714" s="12"/>
      <c r="M1714" s="49"/>
      <c r="N1714" s="49"/>
      <c r="O1714" s="12"/>
      <c r="P1714" s="12"/>
      <c r="Q1714" s="12"/>
      <c r="R1714" s="12"/>
      <c r="S1714" s="12"/>
      <c r="T1714" s="12"/>
    </row>
    <row r="1715" spans="1:20" s="1" customFormat="1" x14ac:dyDescent="0.4">
      <c r="A1715" s="12"/>
      <c r="B1715" s="12"/>
      <c r="C1715" s="42"/>
      <c r="D1715" s="12"/>
      <c r="E1715" s="12"/>
      <c r="F1715" s="12"/>
      <c r="G1715" s="12"/>
      <c r="H1715" s="12"/>
      <c r="I1715" s="12"/>
      <c r="J1715" s="12"/>
      <c r="K1715" s="12"/>
      <c r="L1715" s="12"/>
      <c r="M1715" s="49"/>
      <c r="N1715" s="49"/>
      <c r="O1715" s="12"/>
      <c r="P1715" s="12"/>
      <c r="Q1715" s="12"/>
      <c r="R1715" s="12"/>
      <c r="S1715" s="12"/>
      <c r="T1715" s="12"/>
    </row>
    <row r="1716" spans="1:20" s="1" customFormat="1" x14ac:dyDescent="0.4">
      <c r="A1716" s="12"/>
      <c r="B1716" s="12"/>
      <c r="C1716" s="42"/>
      <c r="D1716" s="12"/>
      <c r="E1716" s="12"/>
      <c r="F1716" s="12"/>
      <c r="G1716" s="12"/>
      <c r="H1716" s="12"/>
      <c r="I1716" s="12"/>
      <c r="J1716" s="12"/>
      <c r="K1716" s="12"/>
      <c r="L1716" s="12"/>
      <c r="M1716" s="49"/>
      <c r="N1716" s="49"/>
      <c r="O1716" s="12"/>
      <c r="P1716" s="12"/>
      <c r="Q1716" s="12"/>
      <c r="R1716" s="12"/>
      <c r="S1716" s="12"/>
      <c r="T1716" s="12"/>
    </row>
    <row r="1717" spans="1:20" s="1" customFormat="1" x14ac:dyDescent="0.4">
      <c r="A1717" s="12"/>
      <c r="B1717" s="12"/>
      <c r="C1717" s="42"/>
      <c r="D1717" s="12"/>
      <c r="E1717" s="12"/>
      <c r="F1717" s="12"/>
      <c r="G1717" s="12"/>
      <c r="H1717" s="12"/>
      <c r="I1717" s="12"/>
      <c r="J1717" s="12"/>
      <c r="K1717" s="12"/>
      <c r="L1717" s="12"/>
      <c r="M1717" s="49"/>
      <c r="N1717" s="49"/>
      <c r="O1717" s="12"/>
      <c r="P1717" s="12"/>
      <c r="Q1717" s="12"/>
      <c r="R1717" s="12"/>
      <c r="S1717" s="12"/>
      <c r="T1717" s="12"/>
    </row>
    <row r="1718" spans="1:20" s="1" customFormat="1" x14ac:dyDescent="0.4">
      <c r="A1718" s="12"/>
      <c r="B1718" s="12"/>
      <c r="C1718" s="42"/>
      <c r="D1718" s="12"/>
      <c r="E1718" s="12"/>
      <c r="F1718" s="12"/>
      <c r="G1718" s="12"/>
      <c r="H1718" s="12"/>
      <c r="I1718" s="12"/>
      <c r="J1718" s="12"/>
      <c r="K1718" s="12"/>
      <c r="L1718" s="12"/>
      <c r="M1718" s="49"/>
      <c r="N1718" s="49"/>
      <c r="O1718" s="12"/>
      <c r="P1718" s="12"/>
      <c r="Q1718" s="12"/>
      <c r="R1718" s="12"/>
      <c r="S1718" s="12"/>
      <c r="T1718" s="12"/>
    </row>
    <row r="1719" spans="1:20" s="1" customFormat="1" x14ac:dyDescent="0.4">
      <c r="A1719" s="12"/>
      <c r="B1719" s="12"/>
      <c r="C1719" s="42"/>
      <c r="D1719" s="12"/>
      <c r="E1719" s="12"/>
      <c r="F1719" s="12"/>
      <c r="G1719" s="12"/>
      <c r="H1719" s="12"/>
      <c r="I1719" s="12"/>
      <c r="J1719" s="12"/>
      <c r="K1719" s="12"/>
      <c r="L1719" s="12"/>
      <c r="M1719" s="49"/>
      <c r="N1719" s="49"/>
      <c r="O1719" s="12"/>
      <c r="P1719" s="12"/>
      <c r="Q1719" s="12"/>
      <c r="R1719" s="12"/>
      <c r="S1719" s="12"/>
      <c r="T1719" s="12"/>
    </row>
    <row r="1720" spans="1:20" s="1" customFormat="1" x14ac:dyDescent="0.4">
      <c r="A1720" s="12"/>
      <c r="B1720" s="12"/>
      <c r="C1720" s="42"/>
      <c r="D1720" s="12"/>
      <c r="E1720" s="12"/>
      <c r="F1720" s="12"/>
      <c r="G1720" s="12"/>
      <c r="H1720" s="12"/>
      <c r="I1720" s="12"/>
      <c r="J1720" s="12"/>
      <c r="K1720" s="12"/>
      <c r="L1720" s="12"/>
      <c r="M1720" s="49"/>
      <c r="N1720" s="49"/>
      <c r="O1720" s="12"/>
      <c r="P1720" s="12"/>
      <c r="Q1720" s="12"/>
      <c r="R1720" s="12"/>
      <c r="S1720" s="12"/>
      <c r="T1720" s="12"/>
    </row>
    <row r="1721" spans="1:20" s="1" customFormat="1" x14ac:dyDescent="0.4">
      <c r="A1721" s="12"/>
      <c r="B1721" s="12"/>
      <c r="C1721" s="42"/>
      <c r="D1721" s="12"/>
      <c r="E1721" s="12"/>
      <c r="F1721" s="12"/>
      <c r="G1721" s="12"/>
      <c r="H1721" s="12"/>
      <c r="I1721" s="12"/>
      <c r="J1721" s="12"/>
      <c r="K1721" s="12"/>
      <c r="L1721" s="12"/>
      <c r="M1721" s="49"/>
      <c r="N1721" s="49"/>
      <c r="O1721" s="12"/>
      <c r="P1721" s="12"/>
      <c r="Q1721" s="12"/>
      <c r="R1721" s="12"/>
      <c r="S1721" s="12"/>
      <c r="T1721" s="12"/>
    </row>
    <row r="1722" spans="1:20" s="1" customFormat="1" x14ac:dyDescent="0.4">
      <c r="A1722" s="12"/>
      <c r="B1722" s="12"/>
      <c r="C1722" s="42"/>
      <c r="D1722" s="12"/>
      <c r="E1722" s="12"/>
      <c r="F1722" s="12"/>
      <c r="G1722" s="12"/>
      <c r="H1722" s="12"/>
      <c r="I1722" s="12"/>
      <c r="J1722" s="12"/>
      <c r="K1722" s="12"/>
      <c r="L1722" s="12"/>
      <c r="M1722" s="49"/>
      <c r="N1722" s="49"/>
      <c r="O1722" s="12"/>
      <c r="P1722" s="12"/>
      <c r="Q1722" s="12"/>
      <c r="R1722" s="12"/>
      <c r="S1722" s="12"/>
      <c r="T1722" s="12"/>
    </row>
    <row r="1723" spans="1:20" s="1" customFormat="1" x14ac:dyDescent="0.4">
      <c r="A1723" s="12"/>
      <c r="B1723" s="12"/>
      <c r="C1723" s="42"/>
      <c r="D1723" s="12"/>
      <c r="E1723" s="12"/>
      <c r="F1723" s="12"/>
      <c r="G1723" s="12"/>
      <c r="H1723" s="12"/>
      <c r="I1723" s="12"/>
      <c r="J1723" s="12"/>
      <c r="K1723" s="12"/>
      <c r="L1723" s="12"/>
      <c r="M1723" s="49"/>
      <c r="N1723" s="49"/>
      <c r="O1723" s="12"/>
      <c r="P1723" s="12"/>
      <c r="Q1723" s="12"/>
      <c r="R1723" s="12"/>
      <c r="S1723" s="12"/>
      <c r="T1723" s="12"/>
    </row>
    <row r="1724" spans="1:20" s="1" customFormat="1" x14ac:dyDescent="0.4">
      <c r="A1724" s="12"/>
      <c r="B1724" s="12"/>
      <c r="C1724" s="42"/>
      <c r="D1724" s="12"/>
      <c r="E1724" s="12"/>
      <c r="F1724" s="12"/>
      <c r="G1724" s="12"/>
      <c r="H1724" s="12"/>
      <c r="I1724" s="12"/>
      <c r="J1724" s="12"/>
      <c r="K1724" s="12"/>
      <c r="L1724" s="12"/>
      <c r="M1724" s="49"/>
      <c r="N1724" s="49"/>
      <c r="O1724" s="12"/>
      <c r="P1724" s="12"/>
      <c r="Q1724" s="12"/>
      <c r="R1724" s="12"/>
      <c r="S1724" s="12"/>
      <c r="T1724" s="12"/>
    </row>
    <row r="1725" spans="1:20" s="1" customFormat="1" x14ac:dyDescent="0.4">
      <c r="A1725" s="12"/>
      <c r="B1725" s="12"/>
      <c r="C1725" s="42"/>
      <c r="D1725" s="12"/>
      <c r="E1725" s="12"/>
      <c r="F1725" s="12"/>
      <c r="G1725" s="12"/>
      <c r="H1725" s="12"/>
      <c r="I1725" s="12"/>
      <c r="J1725" s="12"/>
      <c r="K1725" s="12"/>
      <c r="L1725" s="12"/>
      <c r="M1725" s="49"/>
      <c r="N1725" s="49"/>
      <c r="O1725" s="12"/>
      <c r="P1725" s="12"/>
      <c r="Q1725" s="12"/>
      <c r="R1725" s="12"/>
      <c r="S1725" s="12"/>
      <c r="T1725" s="12"/>
    </row>
    <row r="1726" spans="1:20" s="1" customFormat="1" x14ac:dyDescent="0.4">
      <c r="A1726" s="12"/>
      <c r="B1726" s="12"/>
      <c r="C1726" s="42"/>
      <c r="D1726" s="12"/>
      <c r="E1726" s="12"/>
      <c r="F1726" s="12"/>
      <c r="G1726" s="12"/>
      <c r="H1726" s="12"/>
      <c r="I1726" s="12"/>
      <c r="J1726" s="12"/>
      <c r="K1726" s="12"/>
      <c r="L1726" s="12"/>
      <c r="M1726" s="49"/>
      <c r="N1726" s="49"/>
      <c r="O1726" s="12"/>
      <c r="P1726" s="12"/>
      <c r="Q1726" s="12"/>
      <c r="R1726" s="12"/>
      <c r="S1726" s="12"/>
      <c r="T1726" s="12"/>
    </row>
    <row r="1727" spans="1:20" s="1" customFormat="1" x14ac:dyDescent="0.4">
      <c r="A1727" s="12"/>
      <c r="B1727" s="12"/>
      <c r="C1727" s="42"/>
      <c r="D1727" s="12"/>
      <c r="E1727" s="12"/>
      <c r="F1727" s="12"/>
      <c r="G1727" s="12"/>
      <c r="H1727" s="12"/>
      <c r="I1727" s="12"/>
      <c r="J1727" s="12"/>
      <c r="K1727" s="12"/>
      <c r="L1727" s="12"/>
      <c r="M1727" s="49"/>
      <c r="N1727" s="49"/>
      <c r="O1727" s="12"/>
      <c r="P1727" s="12"/>
      <c r="Q1727" s="12"/>
      <c r="R1727" s="12"/>
      <c r="S1727" s="12"/>
      <c r="T1727" s="12"/>
    </row>
    <row r="1728" spans="1:20" s="1" customFormat="1" x14ac:dyDescent="0.4">
      <c r="A1728" s="12"/>
      <c r="B1728" s="12"/>
      <c r="C1728" s="42"/>
      <c r="D1728" s="12"/>
      <c r="E1728" s="12"/>
      <c r="F1728" s="12"/>
      <c r="G1728" s="12"/>
      <c r="H1728" s="12"/>
      <c r="I1728" s="12"/>
      <c r="J1728" s="12"/>
      <c r="K1728" s="12"/>
      <c r="L1728" s="12"/>
      <c r="M1728" s="49"/>
      <c r="N1728" s="49"/>
      <c r="O1728" s="12"/>
      <c r="P1728" s="12"/>
      <c r="Q1728" s="12"/>
      <c r="R1728" s="12"/>
      <c r="S1728" s="12"/>
      <c r="T1728" s="12"/>
    </row>
    <row r="1729" spans="1:20" s="1" customFormat="1" x14ac:dyDescent="0.4">
      <c r="A1729" s="12"/>
      <c r="B1729" s="12"/>
      <c r="C1729" s="42"/>
      <c r="D1729" s="12"/>
      <c r="E1729" s="12"/>
      <c r="F1729" s="12"/>
      <c r="G1729" s="12"/>
      <c r="H1729" s="12"/>
      <c r="I1729" s="12"/>
      <c r="J1729" s="12"/>
      <c r="K1729" s="12"/>
      <c r="L1729" s="12"/>
      <c r="M1729" s="49"/>
      <c r="N1729" s="49"/>
      <c r="O1729" s="12"/>
      <c r="P1729" s="12"/>
      <c r="Q1729" s="12"/>
      <c r="R1729" s="12"/>
      <c r="S1729" s="12"/>
      <c r="T1729" s="12"/>
    </row>
    <row r="1730" spans="1:20" s="1" customFormat="1" x14ac:dyDescent="0.4">
      <c r="A1730" s="12"/>
      <c r="B1730" s="12"/>
      <c r="C1730" s="42"/>
      <c r="D1730" s="12"/>
      <c r="E1730" s="12"/>
      <c r="F1730" s="12"/>
      <c r="G1730" s="12"/>
      <c r="H1730" s="12"/>
      <c r="I1730" s="12"/>
      <c r="J1730" s="12"/>
      <c r="K1730" s="12"/>
      <c r="L1730" s="12"/>
      <c r="M1730" s="49"/>
      <c r="N1730" s="49"/>
      <c r="O1730" s="12"/>
      <c r="P1730" s="12"/>
      <c r="Q1730" s="12"/>
      <c r="R1730" s="12"/>
      <c r="S1730" s="12"/>
      <c r="T1730" s="12"/>
    </row>
    <row r="1731" spans="1:20" s="1" customFormat="1" x14ac:dyDescent="0.4">
      <c r="A1731" s="12"/>
      <c r="B1731" s="12"/>
      <c r="C1731" s="42"/>
      <c r="D1731" s="12"/>
      <c r="E1731" s="12"/>
      <c r="F1731" s="12"/>
      <c r="G1731" s="12"/>
      <c r="H1731" s="12"/>
      <c r="I1731" s="12"/>
      <c r="J1731" s="12"/>
      <c r="K1731" s="12"/>
      <c r="L1731" s="12"/>
      <c r="M1731" s="49"/>
      <c r="N1731" s="49"/>
      <c r="O1731" s="12"/>
      <c r="P1731" s="12"/>
      <c r="Q1731" s="12"/>
      <c r="R1731" s="12"/>
      <c r="S1731" s="12"/>
      <c r="T1731" s="12"/>
    </row>
    <row r="1732" spans="1:20" s="1" customFormat="1" x14ac:dyDescent="0.4">
      <c r="A1732" s="12"/>
      <c r="B1732" s="12"/>
      <c r="C1732" s="42"/>
      <c r="D1732" s="12"/>
      <c r="E1732" s="12"/>
      <c r="F1732" s="12"/>
      <c r="G1732" s="12"/>
      <c r="H1732" s="12"/>
      <c r="I1732" s="12"/>
      <c r="J1732" s="12"/>
      <c r="K1732" s="12"/>
      <c r="L1732" s="12"/>
      <c r="M1732" s="49"/>
      <c r="N1732" s="49"/>
      <c r="O1732" s="12"/>
      <c r="P1732" s="12"/>
      <c r="Q1732" s="12"/>
      <c r="R1732" s="12"/>
      <c r="S1732" s="12"/>
      <c r="T1732" s="12"/>
    </row>
    <row r="1733" spans="1:20" s="1" customFormat="1" x14ac:dyDescent="0.4">
      <c r="A1733" s="12"/>
      <c r="B1733" s="12"/>
      <c r="C1733" s="42"/>
      <c r="D1733" s="12"/>
      <c r="E1733" s="12"/>
      <c r="F1733" s="12"/>
      <c r="G1733" s="12"/>
      <c r="H1733" s="12"/>
      <c r="I1733" s="12"/>
      <c r="J1733" s="12"/>
      <c r="K1733" s="12"/>
      <c r="L1733" s="12"/>
      <c r="M1733" s="49"/>
      <c r="N1733" s="49"/>
      <c r="O1733" s="12"/>
      <c r="P1733" s="12"/>
      <c r="Q1733" s="12"/>
      <c r="R1733" s="12"/>
      <c r="S1733" s="12"/>
      <c r="T1733" s="12"/>
    </row>
    <row r="1734" spans="1:20" s="1" customFormat="1" x14ac:dyDescent="0.4">
      <c r="A1734" s="12"/>
      <c r="B1734" s="12"/>
      <c r="C1734" s="42"/>
      <c r="D1734" s="12"/>
      <c r="E1734" s="12"/>
      <c r="F1734" s="12"/>
      <c r="G1734" s="12"/>
      <c r="H1734" s="12"/>
      <c r="I1734" s="12"/>
      <c r="J1734" s="12"/>
      <c r="K1734" s="12"/>
      <c r="L1734" s="12"/>
      <c r="M1734" s="49"/>
      <c r="N1734" s="49"/>
      <c r="O1734" s="12"/>
      <c r="P1734" s="12"/>
      <c r="Q1734" s="12"/>
      <c r="R1734" s="12"/>
      <c r="S1734" s="12"/>
      <c r="T1734" s="12"/>
    </row>
    <row r="1735" spans="1:20" s="1" customFormat="1" x14ac:dyDescent="0.4">
      <c r="A1735" s="12"/>
      <c r="B1735" s="12"/>
      <c r="C1735" s="42"/>
      <c r="D1735" s="12"/>
      <c r="E1735" s="12"/>
      <c r="F1735" s="12"/>
      <c r="G1735" s="12"/>
      <c r="H1735" s="12"/>
      <c r="I1735" s="12"/>
      <c r="J1735" s="12"/>
      <c r="K1735" s="12"/>
      <c r="L1735" s="12"/>
      <c r="M1735" s="49"/>
      <c r="N1735" s="49"/>
      <c r="O1735" s="12"/>
      <c r="P1735" s="12"/>
      <c r="Q1735" s="12"/>
      <c r="R1735" s="12"/>
      <c r="S1735" s="12"/>
      <c r="T1735" s="12"/>
    </row>
    <row r="1736" spans="1:20" s="1" customFormat="1" x14ac:dyDescent="0.4">
      <c r="A1736" s="12"/>
      <c r="B1736" s="12"/>
      <c r="C1736" s="42"/>
      <c r="D1736" s="12"/>
      <c r="E1736" s="12"/>
      <c r="F1736" s="12"/>
      <c r="G1736" s="12"/>
      <c r="H1736" s="12"/>
      <c r="I1736" s="12"/>
      <c r="J1736" s="12"/>
      <c r="K1736" s="12"/>
      <c r="L1736" s="12"/>
      <c r="M1736" s="49"/>
      <c r="N1736" s="49"/>
      <c r="O1736" s="12"/>
      <c r="P1736" s="12"/>
      <c r="Q1736" s="12"/>
      <c r="R1736" s="12"/>
      <c r="S1736" s="12"/>
      <c r="T1736" s="12"/>
    </row>
    <row r="1737" spans="1:20" s="1" customFormat="1" x14ac:dyDescent="0.4">
      <c r="A1737" s="12"/>
      <c r="B1737" s="12"/>
      <c r="C1737" s="42"/>
      <c r="D1737" s="12"/>
      <c r="E1737" s="12"/>
      <c r="F1737" s="12"/>
      <c r="G1737" s="12"/>
      <c r="H1737" s="12"/>
      <c r="I1737" s="12"/>
      <c r="J1737" s="12"/>
      <c r="K1737" s="12"/>
      <c r="L1737" s="12"/>
      <c r="M1737" s="49"/>
      <c r="N1737" s="49"/>
      <c r="O1737" s="12"/>
      <c r="P1737" s="12"/>
      <c r="Q1737" s="12"/>
      <c r="R1737" s="12"/>
      <c r="S1737" s="12"/>
      <c r="T1737" s="12"/>
    </row>
    <row r="1738" spans="1:20" s="1" customFormat="1" x14ac:dyDescent="0.4">
      <c r="A1738" s="12"/>
      <c r="B1738" s="12"/>
      <c r="C1738" s="42"/>
      <c r="D1738" s="12"/>
      <c r="E1738" s="12"/>
      <c r="F1738" s="12"/>
      <c r="G1738" s="12"/>
      <c r="H1738" s="12"/>
      <c r="I1738" s="12"/>
      <c r="J1738" s="12"/>
      <c r="K1738" s="12"/>
      <c r="L1738" s="12"/>
      <c r="M1738" s="49"/>
      <c r="N1738" s="49"/>
      <c r="O1738" s="12"/>
      <c r="P1738" s="12"/>
      <c r="Q1738" s="12"/>
      <c r="R1738" s="12"/>
      <c r="S1738" s="12"/>
      <c r="T1738" s="12"/>
    </row>
    <row r="1739" spans="1:20" s="1" customFormat="1" x14ac:dyDescent="0.4">
      <c r="A1739" s="12"/>
      <c r="B1739" s="12"/>
      <c r="C1739" s="42"/>
      <c r="D1739" s="12"/>
      <c r="E1739" s="12"/>
      <c r="F1739" s="12"/>
      <c r="G1739" s="12"/>
      <c r="H1739" s="12"/>
      <c r="I1739" s="12"/>
      <c r="J1739" s="12"/>
      <c r="K1739" s="12"/>
      <c r="L1739" s="12"/>
      <c r="M1739" s="49"/>
      <c r="N1739" s="49"/>
      <c r="O1739" s="12"/>
      <c r="P1739" s="12"/>
      <c r="Q1739" s="12"/>
      <c r="R1739" s="12"/>
      <c r="S1739" s="12"/>
      <c r="T1739" s="12"/>
    </row>
    <row r="1740" spans="1:20" s="1" customFormat="1" x14ac:dyDescent="0.4">
      <c r="A1740" s="12"/>
      <c r="B1740" s="12"/>
      <c r="C1740" s="42"/>
      <c r="D1740" s="12"/>
      <c r="E1740" s="12"/>
      <c r="F1740" s="12"/>
      <c r="G1740" s="12"/>
      <c r="H1740" s="12"/>
      <c r="I1740" s="12"/>
      <c r="J1740" s="12"/>
      <c r="K1740" s="12"/>
      <c r="L1740" s="12"/>
      <c r="M1740" s="49"/>
      <c r="N1740" s="49"/>
      <c r="O1740" s="12"/>
      <c r="P1740" s="12"/>
      <c r="Q1740" s="12"/>
      <c r="R1740" s="12"/>
      <c r="S1740" s="12"/>
      <c r="T1740" s="12"/>
    </row>
    <row r="1741" spans="1:20" s="1" customFormat="1" x14ac:dyDescent="0.4">
      <c r="A1741" s="12"/>
      <c r="B1741" s="12"/>
      <c r="C1741" s="42"/>
      <c r="D1741" s="12"/>
      <c r="E1741" s="12"/>
      <c r="F1741" s="12"/>
      <c r="G1741" s="12"/>
      <c r="H1741" s="12"/>
      <c r="I1741" s="12"/>
      <c r="J1741" s="12"/>
      <c r="K1741" s="12"/>
      <c r="L1741" s="12"/>
      <c r="M1741" s="49"/>
      <c r="N1741" s="49"/>
      <c r="O1741" s="12"/>
      <c r="P1741" s="12"/>
      <c r="Q1741" s="12"/>
      <c r="R1741" s="12"/>
      <c r="S1741" s="12"/>
      <c r="T1741" s="12"/>
    </row>
    <row r="1742" spans="1:20" s="1" customFormat="1" x14ac:dyDescent="0.4">
      <c r="A1742" s="12"/>
      <c r="B1742" s="12"/>
      <c r="C1742" s="42"/>
      <c r="D1742" s="12"/>
      <c r="E1742" s="12"/>
      <c r="F1742" s="12"/>
      <c r="G1742" s="12"/>
      <c r="H1742" s="12"/>
      <c r="I1742" s="12"/>
      <c r="J1742" s="12"/>
      <c r="K1742" s="12"/>
      <c r="L1742" s="12"/>
      <c r="M1742" s="49"/>
      <c r="N1742" s="49"/>
      <c r="O1742" s="12"/>
      <c r="P1742" s="12"/>
      <c r="Q1742" s="12"/>
      <c r="R1742" s="12"/>
      <c r="S1742" s="12"/>
      <c r="T1742" s="12"/>
    </row>
    <row r="1743" spans="1:20" s="1" customFormat="1" x14ac:dyDescent="0.4">
      <c r="A1743" s="12"/>
      <c r="B1743" s="12"/>
      <c r="C1743" s="42"/>
      <c r="D1743" s="12"/>
      <c r="E1743" s="12"/>
      <c r="F1743" s="12"/>
      <c r="G1743" s="12"/>
      <c r="H1743" s="12"/>
      <c r="I1743" s="12"/>
      <c r="J1743" s="12"/>
      <c r="K1743" s="12"/>
      <c r="L1743" s="12"/>
      <c r="M1743" s="49"/>
      <c r="N1743" s="49"/>
      <c r="O1743" s="12"/>
      <c r="P1743" s="12"/>
      <c r="Q1743" s="12"/>
      <c r="R1743" s="12"/>
      <c r="S1743" s="12"/>
      <c r="T1743" s="12"/>
    </row>
    <row r="1744" spans="1:20" s="1" customFormat="1" x14ac:dyDescent="0.4">
      <c r="A1744" s="12"/>
      <c r="B1744" s="12"/>
      <c r="C1744" s="42"/>
      <c r="D1744" s="12"/>
      <c r="E1744" s="12"/>
      <c r="F1744" s="12"/>
      <c r="G1744" s="12"/>
      <c r="H1744" s="12"/>
      <c r="I1744" s="12"/>
      <c r="J1744" s="12"/>
      <c r="K1744" s="12"/>
      <c r="L1744" s="12"/>
      <c r="M1744" s="49"/>
      <c r="N1744" s="49"/>
      <c r="O1744" s="12"/>
      <c r="P1744" s="12"/>
      <c r="Q1744" s="12"/>
      <c r="R1744" s="12"/>
      <c r="S1744" s="12"/>
      <c r="T1744" s="12"/>
    </row>
    <row r="1745" spans="1:20" s="1" customFormat="1" x14ac:dyDescent="0.4">
      <c r="A1745" s="12"/>
      <c r="B1745" s="12"/>
      <c r="C1745" s="42"/>
      <c r="D1745" s="12"/>
      <c r="E1745" s="12"/>
      <c r="F1745" s="12"/>
      <c r="G1745" s="12"/>
      <c r="H1745" s="12"/>
      <c r="I1745" s="12"/>
      <c r="J1745" s="12"/>
      <c r="K1745" s="12"/>
      <c r="L1745" s="12"/>
      <c r="M1745" s="49"/>
      <c r="N1745" s="49"/>
      <c r="O1745" s="12"/>
      <c r="P1745" s="12"/>
      <c r="Q1745" s="12"/>
      <c r="R1745" s="12"/>
      <c r="S1745" s="12"/>
      <c r="T1745" s="12"/>
    </row>
    <row r="1746" spans="1:20" s="1" customFormat="1" x14ac:dyDescent="0.4">
      <c r="A1746" s="12"/>
      <c r="B1746" s="12"/>
      <c r="C1746" s="42"/>
      <c r="D1746" s="12"/>
      <c r="E1746" s="12"/>
      <c r="F1746" s="12"/>
      <c r="G1746" s="12"/>
      <c r="H1746" s="12"/>
      <c r="I1746" s="12"/>
      <c r="J1746" s="12"/>
      <c r="K1746" s="12"/>
      <c r="L1746" s="12"/>
      <c r="M1746" s="49"/>
      <c r="N1746" s="49"/>
      <c r="O1746" s="12"/>
      <c r="P1746" s="12"/>
      <c r="Q1746" s="12"/>
      <c r="R1746" s="12"/>
      <c r="S1746" s="12"/>
      <c r="T1746" s="12"/>
    </row>
    <row r="1747" spans="1:20" s="1" customFormat="1" x14ac:dyDescent="0.4">
      <c r="A1747" s="12"/>
      <c r="B1747" s="12"/>
      <c r="C1747" s="42"/>
      <c r="D1747" s="12"/>
      <c r="E1747" s="12"/>
      <c r="F1747" s="12"/>
      <c r="G1747" s="12"/>
      <c r="H1747" s="12"/>
      <c r="I1747" s="12"/>
      <c r="J1747" s="12"/>
      <c r="K1747" s="12"/>
      <c r="L1747" s="12"/>
      <c r="M1747" s="49"/>
      <c r="N1747" s="49"/>
      <c r="O1747" s="12"/>
      <c r="P1747" s="12"/>
      <c r="Q1747" s="12"/>
      <c r="R1747" s="12"/>
      <c r="S1747" s="12"/>
      <c r="T1747" s="12"/>
    </row>
    <row r="1748" spans="1:20" s="1" customFormat="1" x14ac:dyDescent="0.4">
      <c r="A1748" s="12"/>
      <c r="B1748" s="12"/>
      <c r="C1748" s="42"/>
      <c r="D1748" s="12"/>
      <c r="E1748" s="12"/>
      <c r="F1748" s="12"/>
      <c r="G1748" s="12"/>
      <c r="H1748" s="12"/>
      <c r="I1748" s="12"/>
      <c r="J1748" s="12"/>
      <c r="K1748" s="12"/>
      <c r="L1748" s="12"/>
      <c r="M1748" s="49"/>
      <c r="N1748" s="49"/>
      <c r="O1748" s="12"/>
      <c r="P1748" s="12"/>
      <c r="Q1748" s="12"/>
      <c r="R1748" s="12"/>
      <c r="S1748" s="12"/>
      <c r="T1748" s="12"/>
    </row>
    <row r="1749" spans="1:20" s="1" customFormat="1" x14ac:dyDescent="0.4">
      <c r="A1749" s="12"/>
      <c r="B1749" s="12"/>
      <c r="C1749" s="42"/>
      <c r="D1749" s="12"/>
      <c r="E1749" s="12"/>
      <c r="F1749" s="12"/>
      <c r="G1749" s="12"/>
      <c r="H1749" s="12"/>
      <c r="I1749" s="12"/>
      <c r="J1749" s="12"/>
      <c r="K1749" s="12"/>
      <c r="L1749" s="12"/>
      <c r="M1749" s="49"/>
      <c r="N1749" s="49"/>
      <c r="O1749" s="12"/>
      <c r="P1749" s="12"/>
      <c r="Q1749" s="12"/>
      <c r="R1749" s="12"/>
      <c r="S1749" s="12"/>
      <c r="T1749" s="12"/>
    </row>
    <row r="1750" spans="1:20" s="1" customFormat="1" x14ac:dyDescent="0.4">
      <c r="A1750" s="12"/>
      <c r="B1750" s="12"/>
      <c r="C1750" s="42"/>
      <c r="D1750" s="12"/>
      <c r="E1750" s="12"/>
      <c r="F1750" s="12"/>
      <c r="G1750" s="12"/>
      <c r="H1750" s="12"/>
      <c r="I1750" s="12"/>
      <c r="J1750" s="12"/>
      <c r="K1750" s="12"/>
      <c r="L1750" s="12"/>
      <c r="M1750" s="49"/>
      <c r="N1750" s="49"/>
      <c r="O1750" s="12"/>
      <c r="P1750" s="12"/>
      <c r="Q1750" s="12"/>
      <c r="R1750" s="12"/>
      <c r="S1750" s="12"/>
      <c r="T1750" s="12"/>
    </row>
    <row r="1751" spans="1:20" s="1" customFormat="1" x14ac:dyDescent="0.4">
      <c r="A1751" s="12"/>
      <c r="B1751" s="12"/>
      <c r="C1751" s="42"/>
      <c r="D1751" s="12"/>
      <c r="E1751" s="12"/>
      <c r="F1751" s="12"/>
      <c r="G1751" s="12"/>
      <c r="H1751" s="12"/>
      <c r="I1751" s="12"/>
      <c r="J1751" s="12"/>
      <c r="K1751" s="12"/>
      <c r="L1751" s="12"/>
      <c r="M1751" s="49"/>
      <c r="N1751" s="49"/>
      <c r="O1751" s="12"/>
      <c r="P1751" s="12"/>
      <c r="Q1751" s="12"/>
      <c r="R1751" s="12"/>
      <c r="S1751" s="12"/>
      <c r="T1751" s="12"/>
    </row>
    <row r="1752" spans="1:20" s="1" customFormat="1" x14ac:dyDescent="0.4">
      <c r="A1752" s="12"/>
      <c r="B1752" s="12"/>
      <c r="C1752" s="42"/>
      <c r="D1752" s="12"/>
      <c r="E1752" s="12"/>
      <c r="F1752" s="12"/>
      <c r="G1752" s="12"/>
      <c r="H1752" s="12"/>
      <c r="I1752" s="12"/>
      <c r="J1752" s="12"/>
      <c r="K1752" s="12"/>
      <c r="L1752" s="12"/>
      <c r="M1752" s="49"/>
      <c r="N1752" s="49"/>
      <c r="O1752" s="12"/>
      <c r="P1752" s="12"/>
      <c r="Q1752" s="12"/>
      <c r="R1752" s="12"/>
      <c r="S1752" s="12"/>
      <c r="T1752" s="12"/>
    </row>
    <row r="1753" spans="1:20" s="1" customFormat="1" x14ac:dyDescent="0.4">
      <c r="A1753" s="12"/>
      <c r="B1753" s="12"/>
      <c r="C1753" s="42"/>
      <c r="D1753" s="12"/>
      <c r="E1753" s="12"/>
      <c r="F1753" s="12"/>
      <c r="G1753" s="12"/>
      <c r="H1753" s="12"/>
      <c r="I1753" s="12"/>
      <c r="J1753" s="12"/>
      <c r="K1753" s="12"/>
      <c r="L1753" s="12"/>
      <c r="M1753" s="49"/>
      <c r="N1753" s="49"/>
      <c r="O1753" s="12"/>
      <c r="P1753" s="12"/>
      <c r="Q1753" s="12"/>
      <c r="R1753" s="12"/>
      <c r="S1753" s="12"/>
      <c r="T1753" s="12"/>
    </row>
    <row r="1754" spans="1:20" s="1" customFormat="1" x14ac:dyDescent="0.4">
      <c r="A1754" s="12"/>
      <c r="B1754" s="12"/>
      <c r="C1754" s="42"/>
      <c r="D1754" s="12"/>
      <c r="E1754" s="12"/>
      <c r="F1754" s="12"/>
      <c r="G1754" s="12"/>
      <c r="H1754" s="12"/>
      <c r="I1754" s="12"/>
      <c r="J1754" s="12"/>
      <c r="K1754" s="12"/>
      <c r="L1754" s="12"/>
      <c r="M1754" s="49"/>
      <c r="N1754" s="49"/>
      <c r="O1754" s="12"/>
      <c r="P1754" s="12"/>
      <c r="Q1754" s="12"/>
      <c r="R1754" s="12"/>
      <c r="S1754" s="12"/>
      <c r="T1754" s="12"/>
    </row>
    <row r="1755" spans="1:20" s="1" customFormat="1" x14ac:dyDescent="0.4">
      <c r="A1755" s="12"/>
      <c r="B1755" s="12"/>
      <c r="C1755" s="42"/>
      <c r="D1755" s="12"/>
      <c r="E1755" s="12"/>
      <c r="F1755" s="12"/>
      <c r="G1755" s="12"/>
      <c r="H1755" s="12"/>
      <c r="I1755" s="12"/>
      <c r="J1755" s="12"/>
      <c r="K1755" s="12"/>
      <c r="L1755" s="12"/>
      <c r="M1755" s="49"/>
      <c r="N1755" s="49"/>
      <c r="O1755" s="12"/>
      <c r="P1755" s="12"/>
      <c r="Q1755" s="12"/>
      <c r="R1755" s="12"/>
      <c r="S1755" s="12"/>
      <c r="T1755" s="12"/>
    </row>
    <row r="1756" spans="1:20" s="1" customFormat="1" x14ac:dyDescent="0.4">
      <c r="A1756" s="12"/>
      <c r="B1756" s="12"/>
      <c r="C1756" s="42"/>
      <c r="D1756" s="12"/>
      <c r="E1756" s="12"/>
      <c r="F1756" s="12"/>
      <c r="G1756" s="12"/>
      <c r="H1756" s="12"/>
      <c r="I1756" s="12"/>
      <c r="J1756" s="12"/>
      <c r="K1756" s="12"/>
      <c r="L1756" s="12"/>
      <c r="M1756" s="49"/>
      <c r="N1756" s="49"/>
      <c r="O1756" s="12"/>
      <c r="P1756" s="12"/>
      <c r="Q1756" s="12"/>
      <c r="R1756" s="12"/>
      <c r="S1756" s="12"/>
      <c r="T1756" s="12"/>
    </row>
    <row r="1757" spans="1:20" s="1" customFormat="1" x14ac:dyDescent="0.4">
      <c r="A1757" s="12"/>
      <c r="B1757" s="12"/>
      <c r="C1757" s="42"/>
      <c r="D1757" s="12"/>
      <c r="E1757" s="12"/>
      <c r="F1757" s="12"/>
      <c r="G1757" s="12"/>
      <c r="H1757" s="12"/>
      <c r="I1757" s="12"/>
      <c r="J1757" s="12"/>
      <c r="K1757" s="12"/>
      <c r="L1757" s="12"/>
      <c r="M1757" s="49"/>
      <c r="N1757" s="49"/>
      <c r="O1757" s="12"/>
      <c r="P1757" s="12"/>
      <c r="Q1757" s="12"/>
      <c r="R1757" s="12"/>
      <c r="S1757" s="12"/>
      <c r="T1757" s="12"/>
    </row>
    <row r="1758" spans="1:20" s="1" customFormat="1" x14ac:dyDescent="0.4">
      <c r="A1758" s="12"/>
      <c r="B1758" s="12"/>
      <c r="C1758" s="42"/>
      <c r="D1758" s="12"/>
      <c r="E1758" s="12"/>
      <c r="F1758" s="12"/>
      <c r="G1758" s="12"/>
      <c r="H1758" s="12"/>
      <c r="I1758" s="12"/>
      <c r="J1758" s="12"/>
      <c r="K1758" s="12"/>
      <c r="L1758" s="12"/>
      <c r="M1758" s="49"/>
      <c r="N1758" s="49"/>
      <c r="O1758" s="12"/>
      <c r="P1758" s="12"/>
      <c r="Q1758" s="12"/>
      <c r="R1758" s="12"/>
      <c r="S1758" s="12"/>
      <c r="T1758" s="12"/>
    </row>
    <row r="1759" spans="1:20" s="1" customFormat="1" x14ac:dyDescent="0.4">
      <c r="A1759" s="12"/>
      <c r="B1759" s="12"/>
      <c r="C1759" s="42"/>
      <c r="D1759" s="12"/>
      <c r="E1759" s="12"/>
      <c r="F1759" s="12"/>
      <c r="G1759" s="12"/>
      <c r="H1759" s="12"/>
      <c r="I1759" s="12"/>
      <c r="J1759" s="12"/>
      <c r="K1759" s="12"/>
      <c r="L1759" s="12"/>
      <c r="M1759" s="49"/>
      <c r="N1759" s="49"/>
      <c r="O1759" s="12"/>
      <c r="P1759" s="12"/>
      <c r="Q1759" s="12"/>
      <c r="R1759" s="12"/>
      <c r="S1759" s="12"/>
      <c r="T1759" s="12"/>
    </row>
    <row r="1760" spans="1:20" s="1" customFormat="1" x14ac:dyDescent="0.4">
      <c r="A1760" s="12"/>
      <c r="B1760" s="12"/>
      <c r="C1760" s="42"/>
      <c r="D1760" s="12"/>
      <c r="E1760" s="12"/>
      <c r="F1760" s="12"/>
      <c r="G1760" s="12"/>
      <c r="H1760" s="12"/>
      <c r="I1760" s="12"/>
      <c r="J1760" s="12"/>
      <c r="K1760" s="12"/>
      <c r="L1760" s="12"/>
      <c r="M1760" s="49"/>
      <c r="N1760" s="49"/>
      <c r="O1760" s="12"/>
      <c r="P1760" s="12"/>
      <c r="Q1760" s="12"/>
      <c r="R1760" s="12"/>
      <c r="S1760" s="12"/>
      <c r="T1760" s="12"/>
    </row>
    <row r="1761" spans="1:20" s="1" customFormat="1" x14ac:dyDescent="0.4">
      <c r="A1761" s="12"/>
      <c r="B1761" s="12"/>
      <c r="C1761" s="42"/>
      <c r="D1761" s="12"/>
      <c r="E1761" s="12"/>
      <c r="F1761" s="12"/>
      <c r="G1761" s="12"/>
      <c r="H1761" s="12"/>
      <c r="I1761" s="12"/>
      <c r="J1761" s="12"/>
      <c r="K1761" s="12"/>
      <c r="L1761" s="12"/>
      <c r="M1761" s="49"/>
      <c r="N1761" s="49"/>
      <c r="O1761" s="12"/>
      <c r="P1761" s="12"/>
      <c r="Q1761" s="12"/>
      <c r="R1761" s="12"/>
      <c r="S1761" s="12"/>
      <c r="T1761" s="12"/>
    </row>
    <row r="1762" spans="1:20" s="1" customFormat="1" x14ac:dyDescent="0.4">
      <c r="A1762" s="12"/>
      <c r="B1762" s="12"/>
      <c r="C1762" s="42"/>
      <c r="D1762" s="12"/>
      <c r="E1762" s="12"/>
      <c r="F1762" s="12"/>
      <c r="G1762" s="12"/>
      <c r="H1762" s="12"/>
      <c r="I1762" s="12"/>
      <c r="J1762" s="12"/>
      <c r="K1762" s="12"/>
      <c r="L1762" s="12"/>
      <c r="M1762" s="49"/>
      <c r="N1762" s="49"/>
      <c r="O1762" s="12"/>
      <c r="P1762" s="12"/>
      <c r="Q1762" s="12"/>
      <c r="R1762" s="12"/>
      <c r="S1762" s="12"/>
      <c r="T1762" s="12"/>
    </row>
    <row r="1763" spans="1:20" s="1" customFormat="1" x14ac:dyDescent="0.4">
      <c r="A1763" s="12"/>
      <c r="B1763" s="12"/>
      <c r="C1763" s="42"/>
      <c r="D1763" s="12"/>
      <c r="E1763" s="12"/>
      <c r="F1763" s="12"/>
      <c r="G1763" s="12"/>
      <c r="H1763" s="12"/>
      <c r="I1763" s="12"/>
      <c r="J1763" s="12"/>
      <c r="K1763" s="12"/>
      <c r="L1763" s="12"/>
      <c r="M1763" s="49"/>
      <c r="N1763" s="49"/>
      <c r="O1763" s="12"/>
      <c r="P1763" s="12"/>
      <c r="Q1763" s="12"/>
      <c r="R1763" s="12"/>
      <c r="S1763" s="12"/>
      <c r="T1763" s="12"/>
    </row>
    <row r="1764" spans="1:20" s="1" customFormat="1" x14ac:dyDescent="0.4">
      <c r="A1764" s="12"/>
      <c r="B1764" s="12"/>
      <c r="C1764" s="42"/>
      <c r="D1764" s="12"/>
      <c r="E1764" s="12"/>
      <c r="F1764" s="12"/>
      <c r="G1764" s="12"/>
      <c r="H1764" s="12"/>
      <c r="I1764" s="12"/>
      <c r="J1764" s="12"/>
      <c r="K1764" s="12"/>
      <c r="L1764" s="12"/>
      <c r="M1764" s="49"/>
      <c r="N1764" s="49"/>
      <c r="O1764" s="12"/>
      <c r="P1764" s="12"/>
      <c r="Q1764" s="12"/>
      <c r="R1764" s="12"/>
      <c r="S1764" s="12"/>
      <c r="T1764" s="12"/>
    </row>
    <row r="1765" spans="1:20" s="1" customFormat="1" x14ac:dyDescent="0.4">
      <c r="A1765" s="12"/>
      <c r="B1765" s="12"/>
      <c r="C1765" s="42"/>
      <c r="D1765" s="12"/>
      <c r="E1765" s="12"/>
      <c r="F1765" s="12"/>
      <c r="G1765" s="12"/>
      <c r="H1765" s="12"/>
      <c r="I1765" s="12"/>
      <c r="J1765" s="12"/>
      <c r="K1765" s="12"/>
      <c r="L1765" s="12"/>
      <c r="M1765" s="49"/>
      <c r="N1765" s="49"/>
      <c r="O1765" s="12"/>
      <c r="P1765" s="12"/>
      <c r="Q1765" s="12"/>
      <c r="R1765" s="12"/>
      <c r="S1765" s="12"/>
      <c r="T1765" s="12"/>
    </row>
    <row r="1766" spans="1:20" s="1" customFormat="1" x14ac:dyDescent="0.4">
      <c r="A1766" s="12"/>
      <c r="B1766" s="12"/>
      <c r="C1766" s="42"/>
      <c r="D1766" s="12"/>
      <c r="E1766" s="12"/>
      <c r="F1766" s="12"/>
      <c r="G1766" s="12"/>
      <c r="H1766" s="12"/>
      <c r="I1766" s="12"/>
      <c r="J1766" s="12"/>
      <c r="K1766" s="12"/>
      <c r="L1766" s="12"/>
      <c r="M1766" s="49"/>
      <c r="N1766" s="49"/>
      <c r="O1766" s="12"/>
      <c r="P1766" s="12"/>
      <c r="Q1766" s="12"/>
      <c r="R1766" s="12"/>
      <c r="S1766" s="12"/>
      <c r="T1766" s="12"/>
    </row>
    <row r="1767" spans="1:20" s="1" customFormat="1" x14ac:dyDescent="0.4">
      <c r="A1767" s="12"/>
      <c r="B1767" s="12"/>
      <c r="C1767" s="42"/>
      <c r="D1767" s="12"/>
      <c r="E1767" s="12"/>
      <c r="F1767" s="12"/>
      <c r="G1767" s="12"/>
      <c r="H1767" s="12"/>
      <c r="I1767" s="12"/>
      <c r="J1767" s="12"/>
      <c r="K1767" s="12"/>
      <c r="L1767" s="12"/>
      <c r="M1767" s="49"/>
      <c r="N1767" s="49"/>
      <c r="O1767" s="12"/>
      <c r="P1767" s="12"/>
      <c r="Q1767" s="12"/>
      <c r="R1767" s="12"/>
      <c r="S1767" s="12"/>
      <c r="T1767" s="12"/>
    </row>
    <row r="1768" spans="1:20" s="1" customFormat="1" x14ac:dyDescent="0.4">
      <c r="A1768" s="12"/>
      <c r="B1768" s="12"/>
      <c r="C1768" s="42"/>
      <c r="D1768" s="12"/>
      <c r="E1768" s="12"/>
      <c r="F1768" s="12"/>
      <c r="G1768" s="12"/>
      <c r="H1768" s="12"/>
      <c r="I1768" s="12"/>
      <c r="J1768" s="12"/>
      <c r="K1768" s="12"/>
      <c r="L1768" s="12"/>
      <c r="M1768" s="49"/>
      <c r="N1768" s="49"/>
      <c r="O1768" s="12"/>
      <c r="P1768" s="12"/>
      <c r="Q1768" s="12"/>
      <c r="R1768" s="12"/>
      <c r="S1768" s="12"/>
      <c r="T1768" s="12"/>
    </row>
    <row r="1769" spans="1:20" s="1" customFormat="1" x14ac:dyDescent="0.4">
      <c r="A1769" s="12"/>
      <c r="B1769" s="12"/>
      <c r="C1769" s="42"/>
      <c r="D1769" s="12"/>
      <c r="E1769" s="12"/>
      <c r="F1769" s="12"/>
      <c r="G1769" s="12"/>
      <c r="H1769" s="12"/>
      <c r="I1769" s="12"/>
      <c r="J1769" s="12"/>
      <c r="K1769" s="12"/>
      <c r="L1769" s="12"/>
      <c r="M1769" s="49"/>
      <c r="N1769" s="49"/>
      <c r="O1769" s="12"/>
      <c r="P1769" s="12"/>
      <c r="Q1769" s="12"/>
      <c r="R1769" s="12"/>
      <c r="S1769" s="12"/>
      <c r="T1769" s="12"/>
    </row>
    <row r="1770" spans="1:20" s="1" customFormat="1" x14ac:dyDescent="0.4">
      <c r="A1770" s="12"/>
      <c r="B1770" s="12"/>
      <c r="C1770" s="42"/>
      <c r="D1770" s="12"/>
      <c r="E1770" s="12"/>
      <c r="F1770" s="12"/>
      <c r="G1770" s="12"/>
      <c r="H1770" s="12"/>
      <c r="I1770" s="12"/>
      <c r="J1770" s="12"/>
      <c r="K1770" s="12"/>
      <c r="L1770" s="12"/>
      <c r="M1770" s="49"/>
      <c r="N1770" s="49"/>
      <c r="O1770" s="12"/>
      <c r="P1770" s="12"/>
      <c r="Q1770" s="12"/>
      <c r="R1770" s="12"/>
      <c r="S1770" s="12"/>
      <c r="T1770" s="12"/>
    </row>
    <row r="1771" spans="1:20" s="1" customFormat="1" x14ac:dyDescent="0.4">
      <c r="A1771" s="12"/>
      <c r="B1771" s="12"/>
      <c r="C1771" s="42"/>
      <c r="D1771" s="12"/>
      <c r="E1771" s="12"/>
      <c r="F1771" s="12"/>
      <c r="G1771" s="12"/>
      <c r="H1771" s="12"/>
      <c r="I1771" s="12"/>
      <c r="J1771" s="12"/>
      <c r="K1771" s="12"/>
      <c r="L1771" s="12"/>
      <c r="M1771" s="49"/>
      <c r="N1771" s="49"/>
      <c r="O1771" s="12"/>
      <c r="P1771" s="12"/>
      <c r="Q1771" s="12"/>
      <c r="R1771" s="12"/>
      <c r="S1771" s="12"/>
      <c r="T1771" s="12"/>
    </row>
    <row r="1772" spans="1:20" s="1" customFormat="1" x14ac:dyDescent="0.4">
      <c r="A1772" s="12"/>
      <c r="B1772" s="12"/>
      <c r="C1772" s="42"/>
      <c r="D1772" s="12"/>
      <c r="E1772" s="12"/>
      <c r="F1772" s="12"/>
      <c r="G1772" s="12"/>
      <c r="H1772" s="12"/>
      <c r="I1772" s="12"/>
      <c r="J1772" s="12"/>
      <c r="K1772" s="12"/>
      <c r="L1772" s="12"/>
      <c r="M1772" s="49"/>
      <c r="N1772" s="49"/>
      <c r="O1772" s="12"/>
      <c r="P1772" s="12"/>
      <c r="Q1772" s="12"/>
      <c r="R1772" s="12"/>
      <c r="S1772" s="12"/>
      <c r="T1772" s="12"/>
    </row>
    <row r="1773" spans="1:20" s="1" customFormat="1" x14ac:dyDescent="0.4">
      <c r="A1773" s="12"/>
      <c r="B1773" s="12"/>
      <c r="C1773" s="42"/>
      <c r="D1773" s="12"/>
      <c r="E1773" s="12"/>
      <c r="F1773" s="12"/>
      <c r="G1773" s="12"/>
      <c r="H1773" s="12"/>
      <c r="I1773" s="12"/>
      <c r="J1773" s="12"/>
      <c r="K1773" s="12"/>
      <c r="L1773" s="12"/>
      <c r="M1773" s="49"/>
      <c r="N1773" s="49"/>
      <c r="O1773" s="12"/>
      <c r="P1773" s="12"/>
      <c r="Q1773" s="12"/>
      <c r="R1773" s="12"/>
      <c r="S1773" s="12"/>
      <c r="T1773" s="12"/>
    </row>
    <row r="1774" spans="1:20" s="1" customFormat="1" x14ac:dyDescent="0.4">
      <c r="A1774" s="12"/>
      <c r="B1774" s="12"/>
      <c r="C1774" s="42"/>
      <c r="D1774" s="12"/>
      <c r="E1774" s="12"/>
      <c r="F1774" s="12"/>
      <c r="G1774" s="12"/>
      <c r="H1774" s="12"/>
      <c r="I1774" s="12"/>
      <c r="J1774" s="12"/>
      <c r="K1774" s="12"/>
      <c r="L1774" s="12"/>
      <c r="M1774" s="49"/>
      <c r="N1774" s="49"/>
      <c r="O1774" s="12"/>
      <c r="P1774" s="12"/>
      <c r="Q1774" s="12"/>
      <c r="R1774" s="12"/>
      <c r="S1774" s="12"/>
      <c r="T1774" s="12"/>
    </row>
    <row r="1775" spans="1:20" s="1" customFormat="1" x14ac:dyDescent="0.4">
      <c r="A1775" s="12"/>
      <c r="B1775" s="12"/>
      <c r="C1775" s="42"/>
      <c r="D1775" s="12"/>
      <c r="E1775" s="12"/>
      <c r="F1775" s="12"/>
      <c r="G1775" s="12"/>
      <c r="H1775" s="12"/>
      <c r="I1775" s="12"/>
      <c r="J1775" s="12"/>
      <c r="K1775" s="12"/>
      <c r="L1775" s="12"/>
      <c r="M1775" s="49"/>
      <c r="N1775" s="49"/>
      <c r="O1775" s="12"/>
      <c r="P1775" s="12"/>
      <c r="Q1775" s="12"/>
      <c r="R1775" s="12"/>
      <c r="S1775" s="12"/>
      <c r="T1775" s="12"/>
    </row>
    <row r="1776" spans="1:20" s="1" customFormat="1" x14ac:dyDescent="0.4">
      <c r="A1776" s="12"/>
      <c r="B1776" s="12"/>
      <c r="C1776" s="42"/>
      <c r="D1776" s="12"/>
      <c r="E1776" s="12"/>
      <c r="F1776" s="12"/>
      <c r="G1776" s="12"/>
      <c r="H1776" s="12"/>
      <c r="I1776" s="12"/>
      <c r="J1776" s="12"/>
      <c r="K1776" s="12"/>
      <c r="L1776" s="12"/>
      <c r="M1776" s="49"/>
      <c r="N1776" s="49"/>
      <c r="O1776" s="12"/>
      <c r="P1776" s="12"/>
      <c r="Q1776" s="12"/>
      <c r="R1776" s="12"/>
      <c r="S1776" s="12"/>
      <c r="T1776" s="12"/>
    </row>
    <row r="1777" spans="1:20" s="1" customFormat="1" x14ac:dyDescent="0.4">
      <c r="A1777" s="12"/>
      <c r="B1777" s="12"/>
      <c r="C1777" s="42"/>
      <c r="D1777" s="12"/>
      <c r="E1777" s="12"/>
      <c r="F1777" s="12"/>
      <c r="G1777" s="12"/>
      <c r="H1777" s="12"/>
      <c r="I1777" s="12"/>
      <c r="J1777" s="12"/>
      <c r="K1777" s="12"/>
      <c r="L1777" s="12"/>
      <c r="M1777" s="49"/>
      <c r="N1777" s="49"/>
      <c r="O1777" s="12"/>
      <c r="P1777" s="12"/>
      <c r="Q1777" s="12"/>
      <c r="R1777" s="12"/>
      <c r="S1777" s="12"/>
      <c r="T1777" s="12"/>
    </row>
    <row r="1778" spans="1:20" s="1" customFormat="1" x14ac:dyDescent="0.4">
      <c r="A1778" s="12"/>
      <c r="B1778" s="12"/>
      <c r="C1778" s="42"/>
      <c r="D1778" s="12"/>
      <c r="E1778" s="12"/>
      <c r="F1778" s="12"/>
      <c r="G1778" s="12"/>
      <c r="H1778" s="12"/>
      <c r="I1778" s="12"/>
      <c r="J1778" s="12"/>
      <c r="K1778" s="12"/>
      <c r="L1778" s="12"/>
      <c r="M1778" s="49"/>
      <c r="N1778" s="49"/>
      <c r="O1778" s="12"/>
      <c r="P1778" s="12"/>
      <c r="Q1778" s="12"/>
      <c r="R1778" s="12"/>
      <c r="S1778" s="12"/>
      <c r="T1778" s="12"/>
    </row>
    <row r="1779" spans="1:20" s="1" customFormat="1" x14ac:dyDescent="0.4">
      <c r="A1779" s="12"/>
      <c r="B1779" s="12"/>
      <c r="C1779" s="42"/>
      <c r="D1779" s="12"/>
      <c r="E1779" s="12"/>
      <c r="F1779" s="12"/>
      <c r="G1779" s="12"/>
      <c r="H1779" s="12"/>
      <c r="I1779" s="12"/>
      <c r="J1779" s="12"/>
      <c r="K1779" s="12"/>
      <c r="L1779" s="12"/>
      <c r="M1779" s="49"/>
      <c r="N1779" s="49"/>
      <c r="O1779" s="12"/>
      <c r="P1779" s="12"/>
      <c r="Q1779" s="12"/>
      <c r="R1779" s="12"/>
      <c r="S1779" s="12"/>
      <c r="T1779" s="12"/>
    </row>
    <row r="1780" spans="1:20" s="1" customFormat="1" x14ac:dyDescent="0.4">
      <c r="A1780" s="12"/>
      <c r="B1780" s="12"/>
      <c r="C1780" s="42"/>
      <c r="D1780" s="12"/>
      <c r="E1780" s="12"/>
      <c r="F1780" s="12"/>
      <c r="G1780" s="12"/>
      <c r="H1780" s="12"/>
      <c r="I1780" s="12"/>
      <c r="J1780" s="12"/>
      <c r="K1780" s="12"/>
      <c r="L1780" s="12"/>
      <c r="M1780" s="49"/>
      <c r="N1780" s="49"/>
      <c r="O1780" s="12"/>
      <c r="P1780" s="12"/>
      <c r="Q1780" s="12"/>
      <c r="R1780" s="12"/>
      <c r="S1780" s="12"/>
      <c r="T1780" s="12"/>
    </row>
    <row r="1781" spans="1:20" s="1" customFormat="1" x14ac:dyDescent="0.4">
      <c r="A1781" s="12"/>
      <c r="B1781" s="12"/>
      <c r="C1781" s="42"/>
      <c r="D1781" s="12"/>
      <c r="E1781" s="12"/>
      <c r="F1781" s="12"/>
      <c r="G1781" s="12"/>
      <c r="H1781" s="12"/>
      <c r="I1781" s="12"/>
      <c r="J1781" s="12"/>
      <c r="K1781" s="12"/>
      <c r="L1781" s="12"/>
      <c r="M1781" s="49"/>
      <c r="N1781" s="49"/>
      <c r="O1781" s="12"/>
      <c r="P1781" s="12"/>
      <c r="Q1781" s="12"/>
      <c r="R1781" s="12"/>
      <c r="S1781" s="12"/>
      <c r="T1781" s="12"/>
    </row>
    <row r="1782" spans="1:20" s="1" customFormat="1" x14ac:dyDescent="0.4">
      <c r="A1782" s="12"/>
      <c r="B1782" s="12"/>
      <c r="C1782" s="42"/>
      <c r="D1782" s="12"/>
      <c r="E1782" s="12"/>
      <c r="F1782" s="12"/>
      <c r="G1782" s="12"/>
      <c r="H1782" s="12"/>
      <c r="I1782" s="12"/>
      <c r="J1782" s="12"/>
      <c r="K1782" s="12"/>
      <c r="L1782" s="12"/>
      <c r="M1782" s="49"/>
      <c r="N1782" s="49"/>
      <c r="O1782" s="12"/>
      <c r="P1782" s="12"/>
      <c r="Q1782" s="12"/>
      <c r="R1782" s="12"/>
      <c r="S1782" s="12"/>
      <c r="T1782" s="12"/>
    </row>
    <row r="1783" spans="1:20" s="1" customFormat="1" x14ac:dyDescent="0.4">
      <c r="A1783" s="12"/>
      <c r="B1783" s="12"/>
      <c r="C1783" s="42"/>
      <c r="D1783" s="12"/>
      <c r="E1783" s="12"/>
      <c r="F1783" s="12"/>
      <c r="G1783" s="12"/>
      <c r="H1783" s="12"/>
      <c r="I1783" s="12"/>
      <c r="J1783" s="12"/>
      <c r="K1783" s="12"/>
      <c r="L1783" s="12"/>
      <c r="M1783" s="49"/>
      <c r="N1783" s="49"/>
      <c r="O1783" s="12"/>
      <c r="P1783" s="12"/>
      <c r="Q1783" s="12"/>
      <c r="R1783" s="12"/>
      <c r="S1783" s="12"/>
      <c r="T1783" s="12"/>
    </row>
    <row r="1784" spans="1:20" s="1" customFormat="1" x14ac:dyDescent="0.4">
      <c r="A1784" s="12"/>
      <c r="B1784" s="12"/>
      <c r="C1784" s="42"/>
      <c r="D1784" s="12"/>
      <c r="E1784" s="12"/>
      <c r="F1784" s="12"/>
      <c r="G1784" s="12"/>
      <c r="H1784" s="12"/>
      <c r="I1784" s="12"/>
      <c r="J1784" s="12"/>
      <c r="K1784" s="12"/>
      <c r="L1784" s="12"/>
      <c r="M1784" s="49"/>
      <c r="N1784" s="49"/>
      <c r="O1784" s="12"/>
      <c r="P1784" s="12"/>
      <c r="Q1784" s="12"/>
      <c r="R1784" s="12"/>
      <c r="S1784" s="12"/>
      <c r="T1784" s="12"/>
    </row>
    <row r="1785" spans="1:20" s="1" customFormat="1" x14ac:dyDescent="0.4">
      <c r="A1785" s="12"/>
      <c r="B1785" s="12"/>
      <c r="C1785" s="42"/>
      <c r="D1785" s="12"/>
      <c r="E1785" s="12"/>
      <c r="F1785" s="12"/>
      <c r="G1785" s="12"/>
      <c r="H1785" s="12"/>
      <c r="I1785" s="12"/>
      <c r="J1785" s="12"/>
      <c r="K1785" s="12"/>
      <c r="L1785" s="12"/>
      <c r="M1785" s="49"/>
      <c r="N1785" s="49"/>
      <c r="O1785" s="12"/>
      <c r="P1785" s="12"/>
      <c r="Q1785" s="12"/>
      <c r="R1785" s="12"/>
      <c r="S1785" s="12"/>
      <c r="T1785" s="12"/>
    </row>
    <row r="1786" spans="1:20" s="1" customFormat="1" x14ac:dyDescent="0.4">
      <c r="A1786" s="12"/>
      <c r="B1786" s="12"/>
      <c r="C1786" s="42"/>
      <c r="D1786" s="12"/>
      <c r="E1786" s="12"/>
      <c r="F1786" s="12"/>
      <c r="G1786" s="12"/>
      <c r="H1786" s="12"/>
      <c r="I1786" s="12"/>
      <c r="J1786" s="12"/>
      <c r="K1786" s="12"/>
      <c r="L1786" s="12"/>
      <c r="M1786" s="49"/>
      <c r="N1786" s="49"/>
      <c r="O1786" s="12"/>
      <c r="P1786" s="12"/>
      <c r="Q1786" s="12"/>
      <c r="R1786" s="12"/>
      <c r="S1786" s="12"/>
      <c r="T1786" s="12"/>
    </row>
    <row r="1787" spans="1:20" s="1" customFormat="1" x14ac:dyDescent="0.4">
      <c r="A1787" s="12"/>
      <c r="B1787" s="12"/>
      <c r="C1787" s="42"/>
      <c r="D1787" s="12"/>
      <c r="E1787" s="12"/>
      <c r="F1787" s="12"/>
      <c r="G1787" s="12"/>
      <c r="H1787" s="12"/>
      <c r="I1787" s="12"/>
      <c r="J1787" s="12"/>
      <c r="K1787" s="12"/>
      <c r="L1787" s="12"/>
      <c r="M1787" s="49"/>
      <c r="N1787" s="49"/>
      <c r="O1787" s="12"/>
      <c r="P1787" s="12"/>
      <c r="Q1787" s="12"/>
      <c r="R1787" s="12"/>
      <c r="S1787" s="12"/>
      <c r="T1787" s="12"/>
    </row>
    <row r="1788" spans="1:20" s="1" customFormat="1" x14ac:dyDescent="0.4">
      <c r="A1788" s="12"/>
      <c r="B1788" s="12"/>
      <c r="C1788" s="42"/>
      <c r="D1788" s="12"/>
      <c r="E1788" s="12"/>
      <c r="F1788" s="12"/>
      <c r="G1788" s="12"/>
      <c r="H1788" s="12"/>
      <c r="I1788" s="12"/>
      <c r="J1788" s="12"/>
      <c r="K1788" s="12"/>
      <c r="L1788" s="12"/>
      <c r="M1788" s="49"/>
      <c r="N1788" s="49"/>
      <c r="O1788" s="12"/>
      <c r="P1788" s="12"/>
      <c r="Q1788" s="12"/>
      <c r="R1788" s="12"/>
      <c r="S1788" s="12"/>
      <c r="T1788" s="12"/>
    </row>
    <row r="1789" spans="1:20" s="1" customFormat="1" x14ac:dyDescent="0.4">
      <c r="A1789" s="12"/>
      <c r="B1789" s="12"/>
      <c r="C1789" s="42"/>
      <c r="D1789" s="12"/>
      <c r="E1789" s="12"/>
      <c r="F1789" s="12"/>
      <c r="G1789" s="12"/>
      <c r="H1789" s="12"/>
      <c r="I1789" s="12"/>
      <c r="J1789" s="12"/>
      <c r="K1789" s="12"/>
      <c r="L1789" s="12"/>
      <c r="M1789" s="49"/>
      <c r="N1789" s="49"/>
      <c r="O1789" s="12"/>
      <c r="P1789" s="12"/>
      <c r="Q1789" s="12"/>
      <c r="R1789" s="12"/>
      <c r="S1789" s="12"/>
      <c r="T1789" s="12"/>
    </row>
    <row r="1790" spans="1:20" s="1" customFormat="1" x14ac:dyDescent="0.4">
      <c r="A1790" s="12"/>
      <c r="B1790" s="12"/>
      <c r="C1790" s="42"/>
      <c r="D1790" s="12"/>
      <c r="E1790" s="12"/>
      <c r="F1790" s="12"/>
      <c r="G1790" s="12"/>
      <c r="H1790" s="12"/>
      <c r="I1790" s="12"/>
      <c r="J1790" s="12"/>
      <c r="K1790" s="12"/>
      <c r="L1790" s="12"/>
      <c r="M1790" s="49"/>
      <c r="N1790" s="49"/>
      <c r="O1790" s="12"/>
      <c r="P1790" s="12"/>
      <c r="Q1790" s="12"/>
      <c r="R1790" s="12"/>
      <c r="S1790" s="12"/>
      <c r="T1790" s="12"/>
    </row>
    <row r="1791" spans="1:20" s="1" customFormat="1" x14ac:dyDescent="0.4">
      <c r="A1791" s="12"/>
      <c r="B1791" s="12"/>
      <c r="C1791" s="42"/>
      <c r="D1791" s="12"/>
      <c r="E1791" s="12"/>
      <c r="F1791" s="12"/>
      <c r="G1791" s="12"/>
      <c r="H1791" s="12"/>
      <c r="I1791" s="12"/>
      <c r="J1791" s="12"/>
      <c r="K1791" s="12"/>
      <c r="L1791" s="12"/>
      <c r="M1791" s="49"/>
      <c r="N1791" s="49"/>
      <c r="O1791" s="12"/>
      <c r="P1791" s="12"/>
      <c r="Q1791" s="12"/>
      <c r="R1791" s="12"/>
      <c r="S1791" s="12"/>
      <c r="T1791" s="12"/>
    </row>
    <row r="1792" spans="1:20" s="1" customFormat="1" x14ac:dyDescent="0.4">
      <c r="A1792" s="12"/>
      <c r="B1792" s="12"/>
      <c r="C1792" s="42"/>
      <c r="D1792" s="12"/>
      <c r="E1792" s="12"/>
      <c r="F1792" s="12"/>
      <c r="G1792" s="12"/>
      <c r="H1792" s="12"/>
      <c r="I1792" s="12"/>
      <c r="J1792" s="12"/>
      <c r="K1792" s="12"/>
      <c r="L1792" s="12"/>
      <c r="M1792" s="49"/>
      <c r="N1792" s="49"/>
      <c r="O1792" s="12"/>
      <c r="P1792" s="12"/>
      <c r="Q1792" s="12"/>
      <c r="R1792" s="12"/>
      <c r="S1792" s="12"/>
      <c r="T1792" s="12"/>
    </row>
    <row r="1793" spans="1:20" s="1" customFormat="1" x14ac:dyDescent="0.4">
      <c r="A1793" s="12"/>
      <c r="B1793" s="12"/>
      <c r="C1793" s="42"/>
      <c r="D1793" s="12"/>
      <c r="E1793" s="12"/>
      <c r="F1793" s="12"/>
      <c r="G1793" s="12"/>
      <c r="H1793" s="12"/>
      <c r="I1793" s="12"/>
      <c r="J1793" s="12"/>
      <c r="K1793" s="12"/>
      <c r="L1793" s="12"/>
      <c r="M1793" s="49"/>
      <c r="N1793" s="49"/>
      <c r="O1793" s="12"/>
      <c r="P1793" s="12"/>
      <c r="Q1793" s="12"/>
      <c r="R1793" s="12"/>
      <c r="S1793" s="12"/>
      <c r="T1793" s="12"/>
    </row>
    <row r="1794" spans="1:20" s="1" customFormat="1" x14ac:dyDescent="0.4">
      <c r="A1794" s="12"/>
      <c r="B1794" s="12"/>
      <c r="C1794" s="42"/>
      <c r="D1794" s="12"/>
      <c r="E1794" s="12"/>
      <c r="F1794" s="12"/>
      <c r="G1794" s="12"/>
      <c r="H1794" s="12"/>
      <c r="I1794" s="12"/>
      <c r="J1794" s="12"/>
      <c r="K1794" s="12"/>
      <c r="L1794" s="12"/>
      <c r="M1794" s="49"/>
      <c r="N1794" s="49"/>
      <c r="O1794" s="12"/>
      <c r="P1794" s="12"/>
      <c r="Q1794" s="12"/>
      <c r="R1794" s="12"/>
      <c r="S1794" s="12"/>
      <c r="T1794" s="12"/>
    </row>
    <row r="1795" spans="1:20" s="1" customFormat="1" x14ac:dyDescent="0.4">
      <c r="A1795" s="12"/>
      <c r="B1795" s="12"/>
      <c r="C1795" s="42"/>
      <c r="D1795" s="12"/>
      <c r="E1795" s="12"/>
      <c r="F1795" s="12"/>
      <c r="G1795" s="12"/>
      <c r="H1795" s="12"/>
      <c r="I1795" s="12"/>
      <c r="J1795" s="12"/>
      <c r="K1795" s="12"/>
      <c r="L1795" s="12"/>
      <c r="M1795" s="49"/>
      <c r="N1795" s="49"/>
      <c r="O1795" s="12"/>
      <c r="P1795" s="12"/>
      <c r="Q1795" s="12"/>
      <c r="R1795" s="12"/>
      <c r="S1795" s="12"/>
      <c r="T1795" s="12"/>
    </row>
    <row r="1796" spans="1:20" s="1" customFormat="1" x14ac:dyDescent="0.4">
      <c r="A1796" s="12"/>
      <c r="B1796" s="12"/>
      <c r="C1796" s="42"/>
      <c r="D1796" s="12"/>
      <c r="E1796" s="12"/>
      <c r="F1796" s="12"/>
      <c r="G1796" s="12"/>
      <c r="H1796" s="12"/>
      <c r="I1796" s="12"/>
      <c r="J1796" s="12"/>
      <c r="K1796" s="12"/>
      <c r="L1796" s="12"/>
      <c r="M1796" s="49"/>
      <c r="N1796" s="49"/>
      <c r="O1796" s="12"/>
      <c r="P1796" s="12"/>
      <c r="Q1796" s="12"/>
      <c r="R1796" s="12"/>
      <c r="S1796" s="12"/>
      <c r="T1796" s="12"/>
    </row>
    <row r="1797" spans="1:20" s="1" customFormat="1" x14ac:dyDescent="0.4">
      <c r="A1797" s="12"/>
      <c r="B1797" s="12"/>
      <c r="C1797" s="42"/>
      <c r="D1797" s="12"/>
      <c r="E1797" s="12"/>
      <c r="F1797" s="12"/>
      <c r="G1797" s="12"/>
      <c r="H1797" s="12"/>
      <c r="I1797" s="12"/>
      <c r="J1797" s="12"/>
      <c r="K1797" s="12"/>
      <c r="L1797" s="12"/>
      <c r="M1797" s="49"/>
      <c r="N1797" s="49"/>
      <c r="O1797" s="12"/>
      <c r="P1797" s="12"/>
      <c r="Q1797" s="12"/>
      <c r="R1797" s="12"/>
      <c r="S1797" s="12"/>
      <c r="T1797" s="12"/>
    </row>
    <row r="1798" spans="1:20" s="1" customFormat="1" x14ac:dyDescent="0.4">
      <c r="A1798" s="12"/>
      <c r="B1798" s="12"/>
      <c r="C1798" s="42"/>
      <c r="D1798" s="12"/>
      <c r="E1798" s="12"/>
      <c r="F1798" s="12"/>
      <c r="G1798" s="12"/>
      <c r="H1798" s="12"/>
      <c r="I1798" s="12"/>
      <c r="J1798" s="12"/>
      <c r="K1798" s="12"/>
      <c r="L1798" s="12"/>
      <c r="M1798" s="49"/>
      <c r="N1798" s="49"/>
      <c r="O1798" s="12"/>
      <c r="P1798" s="12"/>
      <c r="Q1798" s="12"/>
      <c r="R1798" s="12"/>
      <c r="S1798" s="12"/>
      <c r="T1798" s="12"/>
    </row>
    <row r="1799" spans="1:20" s="1" customFormat="1" x14ac:dyDescent="0.4">
      <c r="A1799" s="12"/>
      <c r="B1799" s="12"/>
      <c r="C1799" s="42"/>
      <c r="D1799" s="12"/>
      <c r="E1799" s="12"/>
      <c r="F1799" s="12"/>
      <c r="G1799" s="12"/>
      <c r="H1799" s="12"/>
      <c r="I1799" s="12"/>
      <c r="J1799" s="12"/>
      <c r="K1799" s="12"/>
      <c r="L1799" s="12"/>
      <c r="M1799" s="49"/>
      <c r="N1799" s="49"/>
      <c r="O1799" s="12"/>
      <c r="P1799" s="12"/>
      <c r="Q1799" s="12"/>
      <c r="R1799" s="12"/>
      <c r="S1799" s="12"/>
      <c r="T1799" s="12"/>
    </row>
    <row r="1800" spans="1:20" s="1" customFormat="1" x14ac:dyDescent="0.4">
      <c r="A1800" s="12"/>
      <c r="B1800" s="12"/>
      <c r="C1800" s="42"/>
      <c r="D1800" s="12"/>
      <c r="E1800" s="12"/>
      <c r="F1800" s="12"/>
      <c r="G1800" s="12"/>
      <c r="H1800" s="12"/>
      <c r="I1800" s="12"/>
      <c r="J1800" s="12"/>
      <c r="K1800" s="12"/>
      <c r="L1800" s="12"/>
      <c r="M1800" s="49"/>
      <c r="N1800" s="49"/>
      <c r="O1800" s="12"/>
      <c r="P1800" s="12"/>
      <c r="Q1800" s="12"/>
      <c r="R1800" s="12"/>
      <c r="S1800" s="12"/>
      <c r="T1800" s="12"/>
    </row>
    <row r="1801" spans="1:20" s="1" customFormat="1" x14ac:dyDescent="0.4">
      <c r="A1801" s="12"/>
      <c r="B1801" s="12"/>
      <c r="C1801" s="42"/>
      <c r="D1801" s="12"/>
      <c r="E1801" s="12"/>
      <c r="F1801" s="12"/>
      <c r="G1801" s="12"/>
      <c r="H1801" s="12"/>
      <c r="I1801" s="12"/>
      <c r="J1801" s="12"/>
      <c r="K1801" s="12"/>
      <c r="L1801" s="12"/>
      <c r="M1801" s="49"/>
      <c r="N1801" s="49"/>
      <c r="O1801" s="12"/>
      <c r="P1801" s="12"/>
      <c r="Q1801" s="12"/>
      <c r="R1801" s="12"/>
      <c r="S1801" s="12"/>
      <c r="T1801" s="12"/>
    </row>
    <row r="1802" spans="1:20" s="1" customFormat="1" x14ac:dyDescent="0.4">
      <c r="A1802" s="12"/>
      <c r="B1802" s="12"/>
      <c r="C1802" s="42"/>
      <c r="D1802" s="12"/>
      <c r="E1802" s="12"/>
      <c r="F1802" s="12"/>
      <c r="G1802" s="12"/>
      <c r="H1802" s="12"/>
      <c r="I1802" s="12"/>
      <c r="J1802" s="12"/>
      <c r="K1802" s="12"/>
      <c r="L1802" s="12"/>
      <c r="M1802" s="49"/>
      <c r="N1802" s="49"/>
      <c r="O1802" s="12"/>
      <c r="P1802" s="12"/>
      <c r="Q1802" s="12"/>
      <c r="R1802" s="12"/>
      <c r="S1802" s="12"/>
      <c r="T1802" s="12"/>
    </row>
    <row r="1803" spans="1:20" s="1" customFormat="1" x14ac:dyDescent="0.4">
      <c r="A1803" s="12"/>
      <c r="B1803" s="12"/>
      <c r="C1803" s="42"/>
      <c r="D1803" s="12"/>
      <c r="E1803" s="12"/>
      <c r="F1803" s="12"/>
      <c r="G1803" s="12"/>
      <c r="H1803" s="12"/>
      <c r="I1803" s="12"/>
      <c r="J1803" s="12"/>
      <c r="K1803" s="12"/>
      <c r="L1803" s="12"/>
      <c r="M1803" s="49"/>
      <c r="N1803" s="49"/>
      <c r="O1803" s="12"/>
      <c r="P1803" s="12"/>
      <c r="Q1803" s="12"/>
      <c r="R1803" s="12"/>
      <c r="S1803" s="12"/>
      <c r="T1803" s="12"/>
    </row>
    <row r="1804" spans="1:20" s="1" customFormat="1" x14ac:dyDescent="0.4">
      <c r="A1804" s="12"/>
      <c r="B1804" s="12"/>
      <c r="C1804" s="42"/>
      <c r="D1804" s="12"/>
      <c r="E1804" s="12"/>
      <c r="F1804" s="12"/>
      <c r="G1804" s="12"/>
      <c r="H1804" s="12"/>
      <c r="I1804" s="12"/>
      <c r="J1804" s="12"/>
      <c r="K1804" s="12"/>
      <c r="L1804" s="12"/>
      <c r="M1804" s="49"/>
      <c r="N1804" s="49"/>
      <c r="O1804" s="12"/>
      <c r="P1804" s="12"/>
      <c r="Q1804" s="12"/>
      <c r="R1804" s="12"/>
      <c r="S1804" s="12"/>
      <c r="T1804" s="12"/>
    </row>
    <row r="1805" spans="1:20" s="1" customFormat="1" x14ac:dyDescent="0.4">
      <c r="A1805" s="12"/>
      <c r="B1805" s="12"/>
      <c r="C1805" s="42"/>
      <c r="D1805" s="12"/>
      <c r="E1805" s="12"/>
      <c r="F1805" s="12"/>
      <c r="G1805" s="12"/>
      <c r="H1805" s="12"/>
      <c r="I1805" s="12"/>
      <c r="J1805" s="12"/>
      <c r="K1805" s="12"/>
      <c r="L1805" s="12"/>
      <c r="M1805" s="49"/>
      <c r="N1805" s="49"/>
      <c r="O1805" s="12"/>
      <c r="P1805" s="12"/>
      <c r="Q1805" s="12"/>
      <c r="R1805" s="12"/>
      <c r="S1805" s="12"/>
      <c r="T1805" s="12"/>
    </row>
    <row r="1806" spans="1:20" s="1" customFormat="1" x14ac:dyDescent="0.4">
      <c r="A1806" s="12"/>
      <c r="B1806" s="12"/>
      <c r="C1806" s="42"/>
      <c r="D1806" s="12"/>
      <c r="E1806" s="12"/>
      <c r="F1806" s="12"/>
      <c r="G1806" s="12"/>
      <c r="H1806" s="12"/>
      <c r="I1806" s="12"/>
      <c r="J1806" s="12"/>
      <c r="K1806" s="12"/>
      <c r="L1806" s="12"/>
      <c r="M1806" s="49"/>
      <c r="N1806" s="49"/>
      <c r="O1806" s="12"/>
      <c r="P1806" s="12"/>
      <c r="Q1806" s="12"/>
      <c r="R1806" s="12"/>
      <c r="S1806" s="12"/>
      <c r="T1806" s="12"/>
    </row>
    <row r="1807" spans="1:20" s="1" customFormat="1" x14ac:dyDescent="0.4">
      <c r="A1807" s="12"/>
      <c r="B1807" s="12"/>
      <c r="C1807" s="42"/>
      <c r="D1807" s="12"/>
      <c r="E1807" s="12"/>
      <c r="F1807" s="12"/>
      <c r="G1807" s="12"/>
      <c r="H1807" s="12"/>
      <c r="I1807" s="12"/>
      <c r="J1807" s="12"/>
      <c r="K1807" s="12"/>
      <c r="L1807" s="12"/>
      <c r="M1807" s="49"/>
      <c r="N1807" s="49"/>
      <c r="O1807" s="12"/>
      <c r="P1807" s="12"/>
      <c r="Q1807" s="12"/>
      <c r="R1807" s="12"/>
      <c r="S1807" s="12"/>
      <c r="T1807" s="12"/>
    </row>
    <row r="1808" spans="1:20" s="1" customFormat="1" x14ac:dyDescent="0.4">
      <c r="A1808" s="12"/>
      <c r="B1808" s="12"/>
      <c r="C1808" s="42"/>
      <c r="D1808" s="12"/>
      <c r="E1808" s="12"/>
      <c r="F1808" s="12"/>
      <c r="G1808" s="12"/>
      <c r="H1808" s="12"/>
      <c r="I1808" s="12"/>
      <c r="J1808" s="12"/>
      <c r="K1808" s="12"/>
      <c r="L1808" s="12"/>
      <c r="M1808" s="49"/>
      <c r="N1808" s="49"/>
      <c r="O1808" s="12"/>
      <c r="P1808" s="12"/>
      <c r="Q1808" s="12"/>
      <c r="R1808" s="12"/>
      <c r="S1808" s="12"/>
      <c r="T1808" s="12"/>
    </row>
    <row r="1809" spans="1:20" s="1" customFormat="1" x14ac:dyDescent="0.4">
      <c r="A1809" s="12"/>
      <c r="B1809" s="12"/>
      <c r="C1809" s="42"/>
      <c r="D1809" s="12"/>
      <c r="E1809" s="12"/>
      <c r="F1809" s="12"/>
      <c r="G1809" s="12"/>
      <c r="H1809" s="12"/>
      <c r="I1809" s="12"/>
      <c r="J1809" s="12"/>
      <c r="K1809" s="12"/>
      <c r="L1809" s="12"/>
      <c r="M1809" s="49"/>
      <c r="N1809" s="49"/>
      <c r="O1809" s="12"/>
      <c r="P1809" s="12"/>
      <c r="Q1809" s="12"/>
      <c r="R1809" s="12"/>
      <c r="S1809" s="12"/>
      <c r="T1809" s="12"/>
    </row>
    <row r="1810" spans="1:20" s="1" customFormat="1" x14ac:dyDescent="0.4">
      <c r="A1810" s="12"/>
      <c r="B1810" s="12"/>
      <c r="C1810" s="42"/>
      <c r="D1810" s="12"/>
      <c r="E1810" s="12"/>
      <c r="F1810" s="12"/>
      <c r="G1810" s="12"/>
      <c r="H1810" s="12"/>
      <c r="I1810" s="12"/>
      <c r="J1810" s="12"/>
      <c r="K1810" s="12"/>
      <c r="L1810" s="12"/>
      <c r="M1810" s="49"/>
      <c r="N1810" s="49"/>
      <c r="O1810" s="12"/>
      <c r="P1810" s="12"/>
      <c r="Q1810" s="12"/>
      <c r="R1810" s="12"/>
      <c r="S1810" s="12"/>
      <c r="T1810" s="12"/>
    </row>
    <row r="1811" spans="1:20" s="1" customFormat="1" x14ac:dyDescent="0.4">
      <c r="A1811" s="12"/>
      <c r="B1811" s="12"/>
      <c r="C1811" s="42"/>
      <c r="D1811" s="12"/>
      <c r="E1811" s="12"/>
      <c r="F1811" s="12"/>
      <c r="G1811" s="12"/>
      <c r="H1811" s="12"/>
      <c r="I1811" s="12"/>
      <c r="J1811" s="12"/>
      <c r="K1811" s="12"/>
      <c r="L1811" s="12"/>
      <c r="M1811" s="49"/>
      <c r="N1811" s="49"/>
      <c r="O1811" s="12"/>
      <c r="P1811" s="12"/>
      <c r="Q1811" s="12"/>
      <c r="R1811" s="12"/>
      <c r="S1811" s="12"/>
      <c r="T1811" s="12"/>
    </row>
    <row r="1812" spans="1:20" s="1" customFormat="1" x14ac:dyDescent="0.4">
      <c r="A1812" s="12"/>
      <c r="B1812" s="12"/>
      <c r="C1812" s="42"/>
      <c r="D1812" s="12"/>
      <c r="E1812" s="12"/>
      <c r="F1812" s="12"/>
      <c r="G1812" s="12"/>
      <c r="H1812" s="12"/>
      <c r="I1812" s="12"/>
      <c r="J1812" s="12"/>
      <c r="K1812" s="12"/>
      <c r="L1812" s="12"/>
      <c r="M1812" s="49"/>
      <c r="N1812" s="49"/>
      <c r="O1812" s="12"/>
      <c r="P1812" s="12"/>
      <c r="Q1812" s="12"/>
      <c r="R1812" s="12"/>
      <c r="S1812" s="12"/>
      <c r="T1812" s="12"/>
    </row>
    <row r="1813" spans="1:20" s="1" customFormat="1" x14ac:dyDescent="0.4">
      <c r="A1813" s="12"/>
      <c r="B1813" s="12"/>
      <c r="C1813" s="42"/>
      <c r="D1813" s="12"/>
      <c r="E1813" s="12"/>
      <c r="F1813" s="12"/>
      <c r="G1813" s="12"/>
      <c r="H1813" s="12"/>
      <c r="I1813" s="12"/>
      <c r="J1813" s="12"/>
      <c r="K1813" s="12"/>
      <c r="L1813" s="12"/>
      <c r="M1813" s="49"/>
      <c r="N1813" s="49"/>
      <c r="O1813" s="12"/>
      <c r="P1813" s="12"/>
      <c r="Q1813" s="12"/>
      <c r="R1813" s="12"/>
      <c r="S1813" s="12"/>
      <c r="T1813" s="12"/>
    </row>
    <row r="1814" spans="1:20" s="1" customFormat="1" x14ac:dyDescent="0.4">
      <c r="A1814" s="12"/>
      <c r="B1814" s="12"/>
      <c r="C1814" s="42"/>
      <c r="D1814" s="12"/>
      <c r="E1814" s="12"/>
      <c r="F1814" s="12"/>
      <c r="G1814" s="12"/>
      <c r="H1814" s="12"/>
      <c r="I1814" s="12"/>
      <c r="J1814" s="12"/>
      <c r="K1814" s="12"/>
      <c r="L1814" s="12"/>
      <c r="M1814" s="49"/>
      <c r="N1814" s="49"/>
      <c r="O1814" s="12"/>
      <c r="P1814" s="12"/>
      <c r="Q1814" s="12"/>
      <c r="R1814" s="12"/>
      <c r="S1814" s="12"/>
      <c r="T1814" s="12"/>
    </row>
    <row r="1815" spans="1:20" s="1" customFormat="1" x14ac:dyDescent="0.4">
      <c r="A1815" s="12"/>
      <c r="B1815" s="12"/>
      <c r="C1815" s="42"/>
      <c r="D1815" s="12"/>
      <c r="E1815" s="12"/>
      <c r="F1815" s="12"/>
      <c r="G1815" s="12"/>
      <c r="H1815" s="12"/>
      <c r="I1815" s="12"/>
      <c r="J1815" s="12"/>
      <c r="K1815" s="12"/>
      <c r="L1815" s="12"/>
      <c r="M1815" s="49"/>
      <c r="N1815" s="49"/>
      <c r="O1815" s="12"/>
      <c r="P1815" s="12"/>
      <c r="Q1815" s="12"/>
      <c r="R1815" s="12"/>
      <c r="S1815" s="12"/>
      <c r="T1815" s="12"/>
    </row>
    <row r="1816" spans="1:20" s="1" customFormat="1" x14ac:dyDescent="0.4">
      <c r="A1816" s="12"/>
      <c r="B1816" s="12"/>
      <c r="C1816" s="42"/>
      <c r="D1816" s="12"/>
      <c r="E1816" s="12"/>
      <c r="F1816" s="12"/>
      <c r="G1816" s="12"/>
      <c r="H1816" s="12"/>
      <c r="I1816" s="12"/>
      <c r="J1816" s="12"/>
      <c r="K1816" s="12"/>
      <c r="L1816" s="12"/>
      <c r="M1816" s="49"/>
      <c r="N1816" s="49"/>
      <c r="O1816" s="12"/>
      <c r="P1816" s="12"/>
      <c r="Q1816" s="12"/>
      <c r="R1816" s="12"/>
      <c r="S1816" s="12"/>
      <c r="T1816" s="12"/>
    </row>
    <row r="1817" spans="1:20" s="1" customFormat="1" x14ac:dyDescent="0.4">
      <c r="A1817" s="12"/>
      <c r="B1817" s="12"/>
      <c r="C1817" s="42"/>
      <c r="D1817" s="12"/>
      <c r="E1817" s="12"/>
      <c r="F1817" s="12"/>
      <c r="G1817" s="12"/>
      <c r="H1817" s="12"/>
      <c r="I1817" s="12"/>
      <c r="J1817" s="12"/>
      <c r="K1817" s="12"/>
      <c r="L1817" s="12"/>
      <c r="M1817" s="49"/>
      <c r="N1817" s="49"/>
      <c r="O1817" s="12"/>
      <c r="P1817" s="12"/>
      <c r="Q1817" s="12"/>
      <c r="R1817" s="12"/>
      <c r="S1817" s="12"/>
      <c r="T1817" s="12"/>
    </row>
    <row r="1818" spans="1:20" s="1" customFormat="1" x14ac:dyDescent="0.4">
      <c r="A1818" s="12"/>
      <c r="B1818" s="12"/>
      <c r="C1818" s="42"/>
      <c r="D1818" s="12"/>
      <c r="E1818" s="12"/>
      <c r="F1818" s="12"/>
      <c r="G1818" s="12"/>
      <c r="H1818" s="12"/>
      <c r="I1818" s="12"/>
      <c r="J1818" s="12"/>
      <c r="K1818" s="12"/>
      <c r="L1818" s="12"/>
      <c r="M1818" s="49"/>
      <c r="N1818" s="49"/>
      <c r="O1818" s="12"/>
      <c r="P1818" s="12"/>
      <c r="Q1818" s="12"/>
      <c r="R1818" s="12"/>
      <c r="S1818" s="12"/>
      <c r="T1818" s="12"/>
    </row>
    <row r="1819" spans="1:20" s="1" customFormat="1" x14ac:dyDescent="0.4">
      <c r="A1819" s="12"/>
      <c r="B1819" s="12"/>
      <c r="C1819" s="42"/>
      <c r="D1819" s="12"/>
      <c r="E1819" s="12"/>
      <c r="F1819" s="12"/>
      <c r="G1819" s="12"/>
      <c r="H1819" s="12"/>
      <c r="I1819" s="12"/>
      <c r="J1819" s="12"/>
      <c r="K1819" s="12"/>
      <c r="L1819" s="12"/>
      <c r="M1819" s="49"/>
      <c r="N1819" s="49"/>
      <c r="O1819" s="12"/>
      <c r="P1819" s="12"/>
      <c r="Q1819" s="12"/>
      <c r="R1819" s="12"/>
      <c r="S1819" s="12"/>
      <c r="T1819" s="12"/>
    </row>
    <row r="1820" spans="1:20" s="1" customFormat="1" x14ac:dyDescent="0.4">
      <c r="A1820" s="12"/>
      <c r="B1820" s="12"/>
      <c r="C1820" s="42"/>
      <c r="D1820" s="12"/>
      <c r="E1820" s="12"/>
      <c r="F1820" s="12"/>
      <c r="G1820" s="12"/>
      <c r="H1820" s="12"/>
      <c r="I1820" s="12"/>
      <c r="J1820" s="12"/>
      <c r="K1820" s="12"/>
      <c r="L1820" s="12"/>
      <c r="M1820" s="49"/>
      <c r="N1820" s="49"/>
      <c r="O1820" s="12"/>
      <c r="P1820" s="12"/>
      <c r="Q1820" s="12"/>
      <c r="R1820" s="12"/>
      <c r="S1820" s="12"/>
      <c r="T1820" s="12"/>
    </row>
    <row r="1821" spans="1:20" s="1" customFormat="1" x14ac:dyDescent="0.4">
      <c r="A1821" s="12"/>
      <c r="B1821" s="12"/>
      <c r="C1821" s="42"/>
      <c r="D1821" s="12"/>
      <c r="E1821" s="12"/>
      <c r="F1821" s="12"/>
      <c r="G1821" s="12"/>
      <c r="H1821" s="12"/>
      <c r="I1821" s="12"/>
      <c r="J1821" s="12"/>
      <c r="K1821" s="12"/>
      <c r="L1821" s="12"/>
      <c r="M1821" s="49"/>
      <c r="N1821" s="49"/>
      <c r="O1821" s="12"/>
      <c r="P1821" s="12"/>
      <c r="Q1821" s="12"/>
      <c r="R1821" s="12"/>
      <c r="S1821" s="12"/>
      <c r="T1821" s="12"/>
    </row>
    <row r="1822" spans="1:20" s="1" customFormat="1" x14ac:dyDescent="0.4">
      <c r="A1822" s="12"/>
      <c r="B1822" s="12"/>
      <c r="C1822" s="42"/>
      <c r="D1822" s="12"/>
      <c r="E1822" s="12"/>
      <c r="F1822" s="12"/>
      <c r="G1822" s="12"/>
      <c r="H1822" s="12"/>
      <c r="I1822" s="12"/>
      <c r="J1822" s="12"/>
      <c r="K1822" s="12"/>
      <c r="L1822" s="12"/>
      <c r="M1822" s="49"/>
      <c r="N1822" s="49"/>
      <c r="O1822" s="12"/>
      <c r="P1822" s="12"/>
      <c r="Q1822" s="12"/>
      <c r="R1822" s="12"/>
      <c r="S1822" s="12"/>
      <c r="T1822" s="12"/>
    </row>
    <row r="1823" spans="1:20" s="1" customFormat="1" x14ac:dyDescent="0.4">
      <c r="A1823" s="12"/>
      <c r="B1823" s="12"/>
      <c r="C1823" s="42"/>
      <c r="D1823" s="12"/>
      <c r="E1823" s="12"/>
      <c r="F1823" s="12"/>
      <c r="G1823" s="12"/>
      <c r="H1823" s="12"/>
      <c r="I1823" s="12"/>
      <c r="J1823" s="12"/>
      <c r="K1823" s="12"/>
      <c r="L1823" s="12"/>
      <c r="M1823" s="49"/>
      <c r="N1823" s="49"/>
      <c r="O1823" s="12"/>
      <c r="P1823" s="12"/>
      <c r="Q1823" s="12"/>
      <c r="R1823" s="12"/>
      <c r="S1823" s="12"/>
      <c r="T1823" s="12"/>
    </row>
    <row r="1824" spans="1:20" s="1" customFormat="1" x14ac:dyDescent="0.4">
      <c r="A1824" s="12"/>
      <c r="B1824" s="12"/>
      <c r="C1824" s="42"/>
      <c r="D1824" s="12"/>
      <c r="E1824" s="12"/>
      <c r="F1824" s="12"/>
      <c r="G1824" s="12"/>
      <c r="H1824" s="12"/>
      <c r="I1824" s="12"/>
      <c r="J1824" s="12"/>
      <c r="K1824" s="12"/>
      <c r="L1824" s="12"/>
      <c r="M1824" s="49"/>
      <c r="N1824" s="49"/>
      <c r="O1824" s="12"/>
      <c r="P1824" s="12"/>
      <c r="Q1824" s="12"/>
      <c r="R1824" s="12"/>
      <c r="S1824" s="12"/>
      <c r="T1824" s="12"/>
    </row>
    <row r="1825" spans="1:20" s="1" customFormat="1" x14ac:dyDescent="0.4">
      <c r="A1825" s="12"/>
      <c r="B1825" s="12"/>
      <c r="C1825" s="42"/>
      <c r="D1825" s="12"/>
      <c r="E1825" s="12"/>
      <c r="F1825" s="12"/>
      <c r="G1825" s="12"/>
      <c r="H1825" s="12"/>
      <c r="I1825" s="12"/>
      <c r="J1825" s="12"/>
      <c r="K1825" s="12"/>
      <c r="L1825" s="12"/>
      <c r="M1825" s="49"/>
      <c r="N1825" s="49"/>
      <c r="O1825" s="12"/>
      <c r="P1825" s="12"/>
      <c r="Q1825" s="12"/>
      <c r="R1825" s="12"/>
      <c r="S1825" s="12"/>
      <c r="T1825" s="12"/>
    </row>
    <row r="1826" spans="1:20" s="1" customFormat="1" x14ac:dyDescent="0.4">
      <c r="A1826" s="12"/>
      <c r="B1826" s="12"/>
      <c r="C1826" s="42"/>
      <c r="D1826" s="12"/>
      <c r="E1826" s="12"/>
      <c r="F1826" s="12"/>
      <c r="G1826" s="12"/>
      <c r="H1826" s="12"/>
      <c r="I1826" s="12"/>
      <c r="J1826" s="12"/>
      <c r="K1826" s="12"/>
      <c r="L1826" s="12"/>
      <c r="M1826" s="49"/>
      <c r="N1826" s="49"/>
      <c r="O1826" s="12"/>
      <c r="P1826" s="12"/>
      <c r="Q1826" s="12"/>
      <c r="R1826" s="12"/>
      <c r="S1826" s="12"/>
      <c r="T1826" s="12"/>
    </row>
    <row r="1827" spans="1:20" s="1" customFormat="1" x14ac:dyDescent="0.4">
      <c r="A1827" s="12"/>
      <c r="B1827" s="12"/>
      <c r="C1827" s="42"/>
      <c r="D1827" s="12"/>
      <c r="E1827" s="12"/>
      <c r="F1827" s="12"/>
      <c r="G1827" s="12"/>
      <c r="H1827" s="12"/>
      <c r="I1827" s="12"/>
      <c r="J1827" s="12"/>
      <c r="K1827" s="12"/>
      <c r="L1827" s="12"/>
      <c r="M1827" s="49"/>
      <c r="N1827" s="49"/>
      <c r="O1827" s="12"/>
      <c r="P1827" s="12"/>
      <c r="Q1827" s="12"/>
      <c r="R1827" s="12"/>
      <c r="S1827" s="12"/>
      <c r="T1827" s="12"/>
    </row>
    <row r="1828" spans="1:20" s="1" customFormat="1" x14ac:dyDescent="0.4">
      <c r="A1828" s="12"/>
      <c r="B1828" s="12"/>
      <c r="C1828" s="42"/>
      <c r="D1828" s="12"/>
      <c r="E1828" s="12"/>
      <c r="F1828" s="12"/>
      <c r="G1828" s="12"/>
      <c r="H1828" s="12"/>
      <c r="I1828" s="12"/>
      <c r="J1828" s="12"/>
      <c r="K1828" s="12"/>
      <c r="L1828" s="12"/>
      <c r="M1828" s="49"/>
      <c r="N1828" s="49"/>
      <c r="O1828" s="12"/>
      <c r="P1828" s="12"/>
      <c r="Q1828" s="12"/>
      <c r="R1828" s="12"/>
      <c r="S1828" s="12"/>
      <c r="T1828" s="12"/>
    </row>
    <row r="1829" spans="1:20" s="1" customFormat="1" x14ac:dyDescent="0.4">
      <c r="A1829" s="12"/>
      <c r="B1829" s="12"/>
      <c r="C1829" s="42"/>
      <c r="D1829" s="12"/>
      <c r="E1829" s="12"/>
      <c r="F1829" s="12"/>
      <c r="G1829" s="12"/>
      <c r="H1829" s="12"/>
      <c r="I1829" s="12"/>
      <c r="J1829" s="12"/>
      <c r="K1829" s="12"/>
      <c r="L1829" s="12"/>
      <c r="M1829" s="49"/>
      <c r="N1829" s="49"/>
      <c r="O1829" s="12"/>
      <c r="P1829" s="12"/>
      <c r="Q1829" s="12"/>
      <c r="R1829" s="12"/>
      <c r="S1829" s="12"/>
      <c r="T1829" s="12"/>
    </row>
    <row r="1830" spans="1:20" s="1" customFormat="1" x14ac:dyDescent="0.4">
      <c r="A1830" s="12"/>
      <c r="B1830" s="12"/>
      <c r="C1830" s="42"/>
      <c r="D1830" s="12"/>
      <c r="E1830" s="12"/>
      <c r="F1830" s="12"/>
      <c r="G1830" s="12"/>
      <c r="H1830" s="12"/>
      <c r="I1830" s="12"/>
      <c r="J1830" s="12"/>
      <c r="K1830" s="12"/>
      <c r="L1830" s="12"/>
      <c r="M1830" s="49"/>
      <c r="N1830" s="49"/>
      <c r="O1830" s="12"/>
      <c r="P1830" s="12"/>
      <c r="Q1830" s="12"/>
      <c r="R1830" s="12"/>
      <c r="S1830" s="12"/>
      <c r="T1830" s="12"/>
    </row>
    <row r="1831" spans="1:20" s="1" customFormat="1" x14ac:dyDescent="0.4">
      <c r="A1831" s="12"/>
      <c r="B1831" s="12"/>
      <c r="C1831" s="42"/>
      <c r="D1831" s="12"/>
      <c r="E1831" s="12"/>
      <c r="F1831" s="12"/>
      <c r="G1831" s="12"/>
      <c r="H1831" s="12"/>
      <c r="I1831" s="12"/>
      <c r="J1831" s="12"/>
      <c r="K1831" s="12"/>
      <c r="L1831" s="12"/>
      <c r="M1831" s="49"/>
      <c r="N1831" s="49"/>
      <c r="O1831" s="12"/>
      <c r="P1831" s="12"/>
      <c r="Q1831" s="12"/>
      <c r="R1831" s="12"/>
      <c r="S1831" s="12"/>
      <c r="T1831" s="12"/>
    </row>
    <row r="1832" spans="1:20" s="1" customFormat="1" x14ac:dyDescent="0.4">
      <c r="A1832" s="12"/>
      <c r="B1832" s="12"/>
      <c r="C1832" s="42"/>
      <c r="D1832" s="12"/>
      <c r="E1832" s="12"/>
      <c r="F1832" s="12"/>
      <c r="G1832" s="12"/>
      <c r="H1832" s="12"/>
      <c r="I1832" s="12"/>
      <c r="J1832" s="12"/>
      <c r="K1832" s="12"/>
      <c r="L1832" s="12"/>
      <c r="M1832" s="49"/>
      <c r="N1832" s="49"/>
      <c r="O1832" s="12"/>
      <c r="P1832" s="12"/>
      <c r="Q1832" s="12"/>
      <c r="R1832" s="12"/>
      <c r="S1832" s="12"/>
      <c r="T1832" s="12"/>
    </row>
    <row r="1833" spans="1:20" s="1" customFormat="1" x14ac:dyDescent="0.4">
      <c r="A1833" s="12"/>
      <c r="B1833" s="12"/>
      <c r="C1833" s="42"/>
      <c r="D1833" s="12"/>
      <c r="E1833" s="12"/>
      <c r="F1833" s="12"/>
      <c r="G1833" s="12"/>
      <c r="H1833" s="12"/>
      <c r="I1833" s="12"/>
      <c r="J1833" s="12"/>
      <c r="K1833" s="12"/>
      <c r="L1833" s="12"/>
      <c r="M1833" s="49"/>
      <c r="N1833" s="49"/>
      <c r="O1833" s="12"/>
      <c r="P1833" s="12"/>
      <c r="Q1833" s="12"/>
      <c r="R1833" s="12"/>
      <c r="S1833" s="12"/>
      <c r="T1833" s="12"/>
    </row>
    <row r="1834" spans="1:20" s="1" customFormat="1" x14ac:dyDescent="0.4">
      <c r="A1834" s="12"/>
      <c r="B1834" s="12"/>
      <c r="C1834" s="42"/>
      <c r="D1834" s="12"/>
      <c r="E1834" s="12"/>
      <c r="F1834" s="12"/>
      <c r="G1834" s="12"/>
      <c r="H1834" s="12"/>
      <c r="I1834" s="12"/>
      <c r="J1834" s="12"/>
      <c r="K1834" s="12"/>
      <c r="L1834" s="12"/>
      <c r="M1834" s="49"/>
      <c r="N1834" s="49"/>
      <c r="O1834" s="12"/>
      <c r="P1834" s="12"/>
      <c r="Q1834" s="12"/>
      <c r="R1834" s="12"/>
      <c r="S1834" s="12"/>
      <c r="T1834" s="12"/>
    </row>
    <row r="1835" spans="1:20" s="1" customFormat="1" x14ac:dyDescent="0.4">
      <c r="A1835" s="12"/>
      <c r="B1835" s="12"/>
      <c r="C1835" s="42"/>
      <c r="D1835" s="12"/>
      <c r="E1835" s="12"/>
      <c r="F1835" s="12"/>
      <c r="G1835" s="12"/>
      <c r="H1835" s="12"/>
      <c r="I1835" s="12"/>
      <c r="J1835" s="12"/>
      <c r="K1835" s="12"/>
      <c r="L1835" s="12"/>
      <c r="M1835" s="49"/>
      <c r="N1835" s="49"/>
      <c r="O1835" s="12"/>
      <c r="P1835" s="12"/>
      <c r="Q1835" s="12"/>
      <c r="R1835" s="12"/>
      <c r="S1835" s="12"/>
      <c r="T1835" s="12"/>
    </row>
    <row r="1836" spans="1:20" s="1" customFormat="1" x14ac:dyDescent="0.4">
      <c r="A1836" s="12"/>
      <c r="B1836" s="12"/>
      <c r="C1836" s="42"/>
      <c r="D1836" s="12"/>
      <c r="E1836" s="12"/>
      <c r="F1836" s="12"/>
      <c r="G1836" s="12"/>
      <c r="H1836" s="12"/>
      <c r="I1836" s="12"/>
      <c r="J1836" s="12"/>
      <c r="K1836" s="12"/>
      <c r="L1836" s="12"/>
      <c r="M1836" s="49"/>
      <c r="N1836" s="49"/>
      <c r="O1836" s="12"/>
      <c r="P1836" s="12"/>
      <c r="Q1836" s="12"/>
      <c r="R1836" s="12"/>
      <c r="S1836" s="12"/>
      <c r="T1836" s="12"/>
    </row>
    <row r="1837" spans="1:20" s="1" customFormat="1" x14ac:dyDescent="0.4">
      <c r="A1837" s="12"/>
      <c r="B1837" s="12"/>
      <c r="C1837" s="42"/>
      <c r="D1837" s="12"/>
      <c r="E1837" s="12"/>
      <c r="F1837" s="12"/>
      <c r="G1837" s="12"/>
      <c r="H1837" s="12"/>
      <c r="I1837" s="12"/>
      <c r="J1837" s="12"/>
      <c r="K1837" s="12"/>
      <c r="L1837" s="12"/>
      <c r="M1837" s="49"/>
      <c r="N1837" s="49"/>
      <c r="O1837" s="12"/>
      <c r="P1837" s="12"/>
      <c r="Q1837" s="12"/>
      <c r="R1837" s="12"/>
      <c r="S1837" s="12"/>
      <c r="T1837" s="12"/>
    </row>
    <row r="1838" spans="1:20" s="1" customFormat="1" x14ac:dyDescent="0.4">
      <c r="A1838" s="12"/>
      <c r="B1838" s="12"/>
      <c r="C1838" s="42"/>
      <c r="D1838" s="12"/>
      <c r="E1838" s="12"/>
      <c r="F1838" s="12"/>
      <c r="G1838" s="12"/>
      <c r="H1838" s="12"/>
      <c r="I1838" s="12"/>
      <c r="J1838" s="12"/>
      <c r="K1838" s="12"/>
      <c r="L1838" s="12"/>
      <c r="M1838" s="49"/>
      <c r="N1838" s="49"/>
      <c r="O1838" s="12"/>
      <c r="P1838" s="12"/>
      <c r="Q1838" s="12"/>
      <c r="R1838" s="12"/>
      <c r="S1838" s="12"/>
      <c r="T1838" s="12"/>
    </row>
    <row r="1839" spans="1:20" s="1" customFormat="1" x14ac:dyDescent="0.4">
      <c r="A1839" s="12"/>
      <c r="B1839" s="12"/>
      <c r="C1839" s="42"/>
      <c r="D1839" s="12"/>
      <c r="E1839" s="12"/>
      <c r="F1839" s="12"/>
      <c r="G1839" s="12"/>
      <c r="H1839" s="12"/>
      <c r="I1839" s="12"/>
      <c r="J1839" s="12"/>
      <c r="K1839" s="12"/>
      <c r="L1839" s="12"/>
      <c r="M1839" s="49"/>
      <c r="N1839" s="49"/>
      <c r="O1839" s="12"/>
      <c r="P1839" s="12"/>
      <c r="Q1839" s="12"/>
      <c r="R1839" s="12"/>
      <c r="S1839" s="12"/>
      <c r="T1839" s="12"/>
    </row>
    <row r="1840" spans="1:20" s="1" customFormat="1" x14ac:dyDescent="0.4">
      <c r="A1840" s="12"/>
      <c r="B1840" s="12"/>
      <c r="C1840" s="42"/>
      <c r="D1840" s="12"/>
      <c r="E1840" s="12"/>
      <c r="F1840" s="12"/>
      <c r="G1840" s="12"/>
      <c r="H1840" s="12"/>
      <c r="I1840" s="12"/>
      <c r="J1840" s="12"/>
      <c r="K1840" s="12"/>
      <c r="L1840" s="12"/>
      <c r="M1840" s="49"/>
      <c r="N1840" s="49"/>
      <c r="O1840" s="12"/>
      <c r="P1840" s="12"/>
      <c r="Q1840" s="12"/>
      <c r="R1840" s="12"/>
      <c r="S1840" s="12"/>
      <c r="T1840" s="12"/>
    </row>
    <row r="1841" spans="1:20" s="1" customFormat="1" x14ac:dyDescent="0.4">
      <c r="A1841" s="12"/>
      <c r="B1841" s="12"/>
      <c r="C1841" s="42"/>
      <c r="D1841" s="12"/>
      <c r="E1841" s="12"/>
      <c r="F1841" s="12"/>
      <c r="G1841" s="12"/>
      <c r="H1841" s="12"/>
      <c r="I1841" s="12"/>
      <c r="J1841" s="12"/>
      <c r="K1841" s="12"/>
      <c r="L1841" s="12"/>
      <c r="M1841" s="49"/>
      <c r="N1841" s="49"/>
      <c r="O1841" s="12"/>
      <c r="P1841" s="12"/>
      <c r="Q1841" s="12"/>
      <c r="R1841" s="12"/>
      <c r="S1841" s="12"/>
      <c r="T1841" s="12"/>
    </row>
    <row r="1842" spans="1:20" s="1" customFormat="1" x14ac:dyDescent="0.4">
      <c r="A1842" s="12"/>
      <c r="B1842" s="12"/>
      <c r="C1842" s="42"/>
      <c r="D1842" s="12"/>
      <c r="E1842" s="12"/>
      <c r="F1842" s="12"/>
      <c r="G1842" s="12"/>
      <c r="H1842" s="12"/>
      <c r="I1842" s="12"/>
      <c r="J1842" s="12"/>
      <c r="K1842" s="12"/>
      <c r="L1842" s="12"/>
      <c r="M1842" s="49"/>
      <c r="N1842" s="49"/>
      <c r="O1842" s="12"/>
      <c r="P1842" s="12"/>
      <c r="Q1842" s="12"/>
      <c r="R1842" s="12"/>
      <c r="S1842" s="12"/>
      <c r="T1842" s="12"/>
    </row>
    <row r="1843" spans="1:20" s="1" customFormat="1" x14ac:dyDescent="0.4">
      <c r="A1843" s="12"/>
      <c r="B1843" s="12"/>
      <c r="C1843" s="42"/>
      <c r="D1843" s="12"/>
      <c r="E1843" s="12"/>
      <c r="F1843" s="12"/>
      <c r="G1843" s="12"/>
      <c r="H1843" s="12"/>
      <c r="I1843" s="12"/>
      <c r="J1843" s="12"/>
      <c r="K1843" s="12"/>
      <c r="L1843" s="12"/>
      <c r="M1843" s="49"/>
      <c r="N1843" s="49"/>
      <c r="O1843" s="12"/>
      <c r="P1843" s="12"/>
      <c r="Q1843" s="12"/>
      <c r="R1843" s="12"/>
      <c r="S1843" s="12"/>
      <c r="T1843" s="12"/>
    </row>
    <row r="1844" spans="1:20" s="1" customFormat="1" x14ac:dyDescent="0.4">
      <c r="A1844" s="12"/>
      <c r="B1844" s="12"/>
      <c r="C1844" s="42"/>
      <c r="D1844" s="12"/>
      <c r="E1844" s="12"/>
      <c r="F1844" s="12"/>
      <c r="G1844" s="12"/>
      <c r="H1844" s="12"/>
      <c r="I1844" s="12"/>
      <c r="J1844" s="12"/>
      <c r="K1844" s="12"/>
      <c r="L1844" s="12"/>
      <c r="M1844" s="49"/>
      <c r="N1844" s="49"/>
      <c r="O1844" s="12"/>
      <c r="P1844" s="12"/>
      <c r="Q1844" s="12"/>
      <c r="R1844" s="12"/>
      <c r="S1844" s="12"/>
      <c r="T1844" s="12"/>
    </row>
    <row r="1845" spans="1:20" s="1" customFormat="1" x14ac:dyDescent="0.4">
      <c r="A1845" s="12"/>
      <c r="B1845" s="12"/>
      <c r="C1845" s="42"/>
      <c r="D1845" s="12"/>
      <c r="E1845" s="12"/>
      <c r="F1845" s="12"/>
      <c r="G1845" s="12"/>
      <c r="H1845" s="12"/>
      <c r="I1845" s="12"/>
      <c r="J1845" s="12"/>
      <c r="K1845" s="12"/>
      <c r="L1845" s="12"/>
      <c r="M1845" s="49"/>
      <c r="N1845" s="49"/>
      <c r="O1845" s="12"/>
      <c r="P1845" s="12"/>
      <c r="Q1845" s="12"/>
      <c r="R1845" s="12"/>
      <c r="S1845" s="12"/>
      <c r="T1845" s="12"/>
    </row>
    <row r="1846" spans="1:20" s="1" customFormat="1" x14ac:dyDescent="0.4">
      <c r="A1846" s="12"/>
      <c r="B1846" s="12"/>
      <c r="C1846" s="42"/>
      <c r="D1846" s="12"/>
      <c r="E1846" s="12"/>
      <c r="F1846" s="12"/>
      <c r="G1846" s="12"/>
      <c r="H1846" s="12"/>
      <c r="I1846" s="12"/>
      <c r="J1846" s="12"/>
      <c r="K1846" s="12"/>
      <c r="L1846" s="12"/>
      <c r="M1846" s="49"/>
      <c r="N1846" s="49"/>
      <c r="O1846" s="12"/>
      <c r="P1846" s="12"/>
      <c r="Q1846" s="12"/>
      <c r="R1846" s="12"/>
      <c r="S1846" s="12"/>
      <c r="T1846" s="12"/>
    </row>
    <row r="1847" spans="1:20" s="1" customFormat="1" x14ac:dyDescent="0.4">
      <c r="A1847" s="12"/>
      <c r="B1847" s="12"/>
      <c r="C1847" s="42"/>
      <c r="D1847" s="12"/>
      <c r="E1847" s="12"/>
      <c r="F1847" s="12"/>
      <c r="G1847" s="12"/>
      <c r="H1847" s="12"/>
      <c r="I1847" s="12"/>
      <c r="J1847" s="12"/>
      <c r="K1847" s="12"/>
      <c r="L1847" s="12"/>
      <c r="M1847" s="49"/>
      <c r="N1847" s="49"/>
      <c r="O1847" s="12"/>
      <c r="P1847" s="12"/>
      <c r="Q1847" s="12"/>
      <c r="R1847" s="12"/>
      <c r="S1847" s="12"/>
      <c r="T1847" s="12"/>
    </row>
    <row r="1848" spans="1:20" s="1" customFormat="1" x14ac:dyDescent="0.4">
      <c r="A1848" s="12"/>
      <c r="B1848" s="12"/>
      <c r="C1848" s="42"/>
      <c r="D1848" s="12"/>
      <c r="E1848" s="12"/>
      <c r="F1848" s="12"/>
      <c r="G1848" s="12"/>
      <c r="H1848" s="12"/>
      <c r="I1848" s="12"/>
      <c r="J1848" s="12"/>
      <c r="K1848" s="12"/>
      <c r="L1848" s="12"/>
      <c r="M1848" s="49"/>
      <c r="N1848" s="49"/>
      <c r="O1848" s="12"/>
      <c r="P1848" s="12"/>
      <c r="Q1848" s="12"/>
      <c r="R1848" s="12"/>
      <c r="S1848" s="12"/>
      <c r="T1848" s="12"/>
    </row>
    <row r="1849" spans="1:20" s="1" customFormat="1" x14ac:dyDescent="0.4">
      <c r="A1849" s="12"/>
      <c r="B1849" s="12"/>
      <c r="C1849" s="42"/>
      <c r="D1849" s="12"/>
      <c r="E1849" s="12"/>
      <c r="F1849" s="12"/>
      <c r="G1849" s="12"/>
      <c r="H1849" s="12"/>
      <c r="I1849" s="12"/>
      <c r="J1849" s="12"/>
      <c r="K1849" s="12"/>
      <c r="L1849" s="12"/>
      <c r="M1849" s="49"/>
      <c r="N1849" s="49"/>
      <c r="O1849" s="12"/>
      <c r="P1849" s="12"/>
      <c r="Q1849" s="12"/>
      <c r="R1849" s="12"/>
      <c r="S1849" s="12"/>
      <c r="T1849" s="12"/>
    </row>
    <row r="1850" spans="1:20" s="1" customFormat="1" x14ac:dyDescent="0.4">
      <c r="A1850" s="12"/>
      <c r="B1850" s="12"/>
      <c r="C1850" s="42"/>
      <c r="D1850" s="12"/>
      <c r="E1850" s="12"/>
      <c r="F1850" s="12"/>
      <c r="G1850" s="12"/>
      <c r="H1850" s="12"/>
      <c r="I1850" s="12"/>
      <c r="J1850" s="12"/>
      <c r="K1850" s="12"/>
      <c r="L1850" s="12"/>
      <c r="M1850" s="49"/>
      <c r="N1850" s="49"/>
      <c r="O1850" s="12"/>
      <c r="P1850" s="12"/>
      <c r="Q1850" s="12"/>
      <c r="R1850" s="12"/>
      <c r="S1850" s="12"/>
      <c r="T1850" s="12"/>
    </row>
    <row r="1851" spans="1:20" s="1" customFormat="1" x14ac:dyDescent="0.4">
      <c r="A1851" s="12"/>
      <c r="B1851" s="12"/>
      <c r="C1851" s="42"/>
      <c r="D1851" s="12"/>
      <c r="E1851" s="12"/>
      <c r="F1851" s="12"/>
      <c r="G1851" s="12"/>
      <c r="H1851" s="12"/>
      <c r="I1851" s="12"/>
      <c r="J1851" s="12"/>
      <c r="K1851" s="12"/>
      <c r="L1851" s="12"/>
      <c r="M1851" s="49"/>
      <c r="N1851" s="49"/>
      <c r="O1851" s="12"/>
      <c r="P1851" s="12"/>
      <c r="Q1851" s="12"/>
      <c r="R1851" s="12"/>
      <c r="S1851" s="12"/>
      <c r="T1851" s="12"/>
    </row>
    <row r="1852" spans="1:20" s="1" customFormat="1" x14ac:dyDescent="0.4">
      <c r="A1852" s="12"/>
      <c r="B1852" s="12"/>
      <c r="C1852" s="42"/>
      <c r="D1852" s="12"/>
      <c r="E1852" s="12"/>
      <c r="F1852" s="12"/>
      <c r="G1852" s="12"/>
      <c r="H1852" s="12"/>
      <c r="I1852" s="12"/>
      <c r="J1852" s="12"/>
      <c r="K1852" s="12"/>
      <c r="L1852" s="12"/>
      <c r="M1852" s="49"/>
      <c r="N1852" s="49"/>
      <c r="O1852" s="12"/>
      <c r="P1852" s="12"/>
      <c r="Q1852" s="12"/>
      <c r="R1852" s="12"/>
      <c r="S1852" s="12"/>
      <c r="T1852" s="12"/>
    </row>
    <row r="1853" spans="1:20" s="1" customFormat="1" x14ac:dyDescent="0.4">
      <c r="A1853" s="12"/>
      <c r="B1853" s="12"/>
      <c r="C1853" s="42"/>
      <c r="D1853" s="12"/>
      <c r="E1853" s="12"/>
      <c r="F1853" s="12"/>
      <c r="G1853" s="12"/>
      <c r="H1853" s="12"/>
      <c r="I1853" s="12"/>
      <c r="J1853" s="12"/>
      <c r="K1853" s="12"/>
      <c r="L1853" s="12"/>
      <c r="M1853" s="49"/>
      <c r="N1853" s="49"/>
      <c r="O1853" s="12"/>
      <c r="P1853" s="12"/>
      <c r="Q1853" s="12"/>
      <c r="R1853" s="12"/>
      <c r="S1853" s="12"/>
      <c r="T1853" s="12"/>
    </row>
    <row r="1854" spans="1:20" s="1" customFormat="1" x14ac:dyDescent="0.4">
      <c r="A1854" s="12"/>
      <c r="B1854" s="12"/>
      <c r="C1854" s="42"/>
      <c r="D1854" s="12"/>
      <c r="E1854" s="12"/>
      <c r="F1854" s="12"/>
      <c r="G1854" s="12"/>
      <c r="H1854" s="12"/>
      <c r="I1854" s="12"/>
      <c r="J1854" s="12"/>
      <c r="K1854" s="12"/>
      <c r="L1854" s="12"/>
      <c r="M1854" s="49"/>
      <c r="N1854" s="49"/>
      <c r="O1854" s="12"/>
      <c r="P1854" s="12"/>
      <c r="Q1854" s="12"/>
      <c r="R1854" s="12"/>
      <c r="S1854" s="12"/>
      <c r="T1854" s="12"/>
    </row>
    <row r="1855" spans="1:20" s="1" customFormat="1" x14ac:dyDescent="0.4">
      <c r="A1855" s="12"/>
      <c r="B1855" s="12"/>
      <c r="C1855" s="42"/>
      <c r="D1855" s="12"/>
      <c r="E1855" s="12"/>
      <c r="F1855" s="12"/>
      <c r="G1855" s="12"/>
      <c r="H1855" s="12"/>
      <c r="I1855" s="12"/>
      <c r="J1855" s="12"/>
      <c r="K1855" s="12"/>
      <c r="L1855" s="12"/>
      <c r="M1855" s="49"/>
      <c r="N1855" s="49"/>
      <c r="O1855" s="12"/>
      <c r="P1855" s="12"/>
      <c r="Q1855" s="12"/>
      <c r="R1855" s="12"/>
      <c r="S1855" s="12"/>
      <c r="T1855" s="12"/>
    </row>
    <row r="1856" spans="1:20" s="1" customFormat="1" x14ac:dyDescent="0.4">
      <c r="A1856" s="12"/>
      <c r="B1856" s="12"/>
      <c r="C1856" s="42"/>
      <c r="D1856" s="12"/>
      <c r="E1856" s="12"/>
      <c r="F1856" s="12"/>
      <c r="G1856" s="12"/>
      <c r="H1856" s="12"/>
      <c r="I1856" s="12"/>
      <c r="J1856" s="12"/>
      <c r="K1856" s="12"/>
      <c r="L1856" s="12"/>
      <c r="M1856" s="49"/>
      <c r="N1856" s="49"/>
      <c r="O1856" s="12"/>
      <c r="P1856" s="12"/>
      <c r="Q1856" s="12"/>
      <c r="R1856" s="12"/>
      <c r="S1856" s="12"/>
      <c r="T1856" s="12"/>
    </row>
    <row r="1857" spans="1:20" s="1" customFormat="1" x14ac:dyDescent="0.4">
      <c r="A1857" s="12"/>
      <c r="B1857" s="12"/>
      <c r="C1857" s="42"/>
      <c r="D1857" s="12"/>
      <c r="E1857" s="12"/>
      <c r="F1857" s="12"/>
      <c r="G1857" s="12"/>
      <c r="H1857" s="12"/>
      <c r="I1857" s="12"/>
      <c r="J1857" s="12"/>
      <c r="K1857" s="12"/>
      <c r="L1857" s="12"/>
      <c r="M1857" s="49"/>
      <c r="N1857" s="49"/>
      <c r="O1857" s="12"/>
      <c r="P1857" s="12"/>
      <c r="Q1857" s="12"/>
      <c r="R1857" s="12"/>
      <c r="S1857" s="12"/>
      <c r="T1857" s="12"/>
    </row>
    <row r="1858" spans="1:20" s="1" customFormat="1" x14ac:dyDescent="0.4">
      <c r="A1858" s="12"/>
      <c r="B1858" s="12"/>
      <c r="C1858" s="42"/>
      <c r="D1858" s="12"/>
      <c r="E1858" s="12"/>
      <c r="F1858" s="12"/>
      <c r="G1858" s="12"/>
      <c r="H1858" s="12"/>
      <c r="I1858" s="12"/>
      <c r="J1858" s="12"/>
      <c r="K1858" s="12"/>
      <c r="L1858" s="12"/>
      <c r="M1858" s="49"/>
      <c r="N1858" s="49"/>
      <c r="O1858" s="12"/>
      <c r="P1858" s="12"/>
      <c r="Q1858" s="12"/>
      <c r="R1858" s="12"/>
      <c r="S1858" s="12"/>
      <c r="T1858" s="12"/>
    </row>
    <row r="1859" spans="1:20" s="1" customFormat="1" x14ac:dyDescent="0.4">
      <c r="A1859" s="12"/>
      <c r="B1859" s="12"/>
      <c r="C1859" s="42"/>
      <c r="D1859" s="12"/>
      <c r="E1859" s="12"/>
      <c r="F1859" s="12"/>
      <c r="G1859" s="12"/>
      <c r="H1859" s="12"/>
      <c r="I1859" s="12"/>
      <c r="J1859" s="12"/>
      <c r="K1859" s="12"/>
      <c r="L1859" s="12"/>
      <c r="M1859" s="49"/>
      <c r="N1859" s="49"/>
      <c r="O1859" s="12"/>
      <c r="P1859" s="12"/>
      <c r="Q1859" s="12"/>
      <c r="R1859" s="12"/>
      <c r="S1859" s="12"/>
      <c r="T1859" s="12"/>
    </row>
    <row r="1860" spans="1:20" s="1" customFormat="1" x14ac:dyDescent="0.4">
      <c r="A1860" s="12"/>
      <c r="B1860" s="12"/>
      <c r="C1860" s="42"/>
      <c r="D1860" s="12"/>
      <c r="E1860" s="12"/>
      <c r="F1860" s="12"/>
      <c r="G1860" s="12"/>
      <c r="H1860" s="12"/>
      <c r="I1860" s="12"/>
      <c r="J1860" s="12"/>
      <c r="K1860" s="12"/>
      <c r="L1860" s="12"/>
      <c r="M1860" s="49"/>
      <c r="N1860" s="49"/>
      <c r="O1860" s="12"/>
      <c r="P1860" s="12"/>
      <c r="Q1860" s="12"/>
      <c r="R1860" s="12"/>
      <c r="S1860" s="12"/>
      <c r="T1860" s="12"/>
    </row>
    <row r="1861" spans="1:20" s="1" customFormat="1" x14ac:dyDescent="0.4">
      <c r="A1861" s="12"/>
      <c r="B1861" s="12"/>
      <c r="C1861" s="42"/>
      <c r="D1861" s="12"/>
      <c r="E1861" s="12"/>
      <c r="F1861" s="12"/>
      <c r="G1861" s="12"/>
      <c r="H1861" s="12"/>
      <c r="I1861" s="12"/>
      <c r="J1861" s="12"/>
      <c r="K1861" s="12"/>
      <c r="L1861" s="12"/>
      <c r="M1861" s="49"/>
      <c r="N1861" s="49"/>
      <c r="O1861" s="12"/>
      <c r="P1861" s="12"/>
      <c r="Q1861" s="12"/>
      <c r="R1861" s="12"/>
      <c r="S1861" s="12"/>
      <c r="T1861" s="12"/>
    </row>
    <row r="1862" spans="1:20" s="1" customFormat="1" x14ac:dyDescent="0.4">
      <c r="A1862" s="12"/>
      <c r="B1862" s="12"/>
      <c r="C1862" s="42"/>
      <c r="D1862" s="12"/>
      <c r="E1862" s="12"/>
      <c r="F1862" s="12"/>
      <c r="G1862" s="12"/>
      <c r="H1862" s="12"/>
      <c r="I1862" s="12"/>
      <c r="J1862" s="12"/>
      <c r="K1862" s="12"/>
      <c r="L1862" s="12"/>
      <c r="M1862" s="49"/>
      <c r="N1862" s="49"/>
      <c r="O1862" s="12"/>
      <c r="P1862" s="12"/>
      <c r="Q1862" s="12"/>
      <c r="R1862" s="12"/>
      <c r="S1862" s="12"/>
      <c r="T1862" s="12"/>
    </row>
    <row r="1863" spans="1:20" s="1" customFormat="1" x14ac:dyDescent="0.4">
      <c r="A1863" s="12"/>
      <c r="B1863" s="12"/>
      <c r="C1863" s="42"/>
      <c r="D1863" s="12"/>
      <c r="E1863" s="12"/>
      <c r="F1863" s="12"/>
      <c r="G1863" s="12"/>
      <c r="H1863" s="12"/>
      <c r="I1863" s="12"/>
      <c r="J1863" s="12"/>
      <c r="K1863" s="12"/>
      <c r="L1863" s="12"/>
      <c r="M1863" s="49"/>
      <c r="N1863" s="49"/>
      <c r="O1863" s="12"/>
      <c r="P1863" s="12"/>
      <c r="Q1863" s="12"/>
      <c r="R1863" s="12"/>
      <c r="S1863" s="12"/>
      <c r="T1863" s="12"/>
    </row>
    <row r="1864" spans="1:20" s="1" customFormat="1" x14ac:dyDescent="0.4">
      <c r="A1864" s="12"/>
      <c r="B1864" s="12"/>
      <c r="C1864" s="42"/>
      <c r="D1864" s="12"/>
      <c r="E1864" s="12"/>
      <c r="F1864" s="12"/>
      <c r="G1864" s="12"/>
      <c r="H1864" s="12"/>
      <c r="I1864" s="12"/>
      <c r="J1864" s="12"/>
      <c r="K1864" s="12"/>
      <c r="L1864" s="12"/>
      <c r="M1864" s="49"/>
      <c r="N1864" s="49"/>
      <c r="O1864" s="12"/>
      <c r="P1864" s="12"/>
      <c r="Q1864" s="12"/>
      <c r="R1864" s="12"/>
      <c r="S1864" s="12"/>
      <c r="T1864" s="12"/>
    </row>
    <row r="1865" spans="1:20" s="1" customFormat="1" x14ac:dyDescent="0.4">
      <c r="A1865" s="12"/>
      <c r="B1865" s="12"/>
      <c r="C1865" s="42"/>
      <c r="D1865" s="12"/>
      <c r="E1865" s="12"/>
      <c r="F1865" s="12"/>
      <c r="G1865" s="12"/>
      <c r="H1865" s="12"/>
      <c r="I1865" s="12"/>
      <c r="J1865" s="12"/>
      <c r="K1865" s="12"/>
      <c r="L1865" s="12"/>
      <c r="M1865" s="49"/>
      <c r="N1865" s="49"/>
      <c r="O1865" s="12"/>
      <c r="P1865" s="12"/>
      <c r="Q1865" s="12"/>
      <c r="R1865" s="12"/>
      <c r="S1865" s="12"/>
      <c r="T1865" s="12"/>
    </row>
    <row r="1866" spans="1:20" s="1" customFormat="1" x14ac:dyDescent="0.4">
      <c r="A1866" s="12"/>
      <c r="B1866" s="12"/>
      <c r="C1866" s="42"/>
      <c r="D1866" s="12"/>
      <c r="E1866" s="12"/>
      <c r="F1866" s="12"/>
      <c r="G1866" s="12"/>
      <c r="H1866" s="12"/>
      <c r="I1866" s="12"/>
      <c r="J1866" s="12"/>
      <c r="K1866" s="12"/>
      <c r="L1866" s="12"/>
      <c r="M1866" s="49"/>
      <c r="N1866" s="49"/>
      <c r="O1866" s="12"/>
      <c r="P1866" s="12"/>
      <c r="Q1866" s="12"/>
      <c r="R1866" s="12"/>
      <c r="S1866" s="12"/>
      <c r="T1866" s="12"/>
    </row>
    <row r="1867" spans="1:20" s="1" customFormat="1" x14ac:dyDescent="0.4">
      <c r="A1867" s="12"/>
      <c r="B1867" s="12"/>
      <c r="C1867" s="42"/>
      <c r="D1867" s="12"/>
      <c r="E1867" s="12"/>
      <c r="F1867" s="12"/>
      <c r="G1867" s="12"/>
      <c r="H1867" s="12"/>
      <c r="I1867" s="12"/>
      <c r="J1867" s="12"/>
      <c r="K1867" s="12"/>
      <c r="L1867" s="12"/>
      <c r="M1867" s="49"/>
      <c r="N1867" s="49"/>
      <c r="O1867" s="12"/>
      <c r="P1867" s="12"/>
      <c r="Q1867" s="12"/>
      <c r="R1867" s="12"/>
      <c r="S1867" s="12"/>
      <c r="T1867" s="12"/>
    </row>
    <row r="1868" spans="1:20" s="1" customFormat="1" x14ac:dyDescent="0.4">
      <c r="A1868" s="12"/>
      <c r="B1868" s="12"/>
      <c r="C1868" s="42"/>
      <c r="D1868" s="12"/>
      <c r="E1868" s="12"/>
      <c r="F1868" s="12"/>
      <c r="G1868" s="12"/>
      <c r="H1868" s="12"/>
      <c r="I1868" s="12"/>
      <c r="J1868" s="12"/>
      <c r="K1868" s="12"/>
      <c r="L1868" s="12"/>
      <c r="M1868" s="49"/>
      <c r="N1868" s="49"/>
      <c r="O1868" s="12"/>
      <c r="P1868" s="12"/>
      <c r="Q1868" s="12"/>
      <c r="R1868" s="12"/>
      <c r="S1868" s="12"/>
      <c r="T1868" s="12"/>
    </row>
    <row r="1869" spans="1:20" s="1" customFormat="1" x14ac:dyDescent="0.4">
      <c r="A1869" s="12"/>
      <c r="B1869" s="12"/>
      <c r="C1869" s="42"/>
      <c r="D1869" s="12"/>
      <c r="E1869" s="12"/>
      <c r="F1869" s="12"/>
      <c r="G1869" s="12"/>
      <c r="H1869" s="12"/>
      <c r="I1869" s="12"/>
      <c r="J1869" s="12"/>
      <c r="K1869" s="12"/>
      <c r="L1869" s="12"/>
      <c r="M1869" s="49"/>
      <c r="N1869" s="49"/>
      <c r="O1869" s="12"/>
      <c r="P1869" s="12"/>
      <c r="Q1869" s="12"/>
      <c r="R1869" s="12"/>
      <c r="S1869" s="12"/>
      <c r="T1869" s="12"/>
    </row>
    <row r="1870" spans="1:20" s="1" customFormat="1" x14ac:dyDescent="0.4">
      <c r="A1870" s="12"/>
      <c r="B1870" s="12"/>
      <c r="C1870" s="42"/>
      <c r="D1870" s="12"/>
      <c r="E1870" s="12"/>
      <c r="F1870" s="12"/>
      <c r="G1870" s="12"/>
      <c r="H1870" s="12"/>
      <c r="I1870" s="12"/>
      <c r="J1870" s="12"/>
      <c r="K1870" s="12"/>
      <c r="L1870" s="12"/>
      <c r="M1870" s="49"/>
      <c r="N1870" s="49"/>
      <c r="O1870" s="12"/>
      <c r="P1870" s="12"/>
      <c r="Q1870" s="12"/>
      <c r="R1870" s="12"/>
      <c r="S1870" s="12"/>
      <c r="T1870" s="12"/>
    </row>
    <row r="1871" spans="1:20" s="1" customFormat="1" x14ac:dyDescent="0.4">
      <c r="A1871" s="12"/>
      <c r="B1871" s="12"/>
      <c r="C1871" s="42"/>
      <c r="D1871" s="12"/>
      <c r="E1871" s="12"/>
      <c r="F1871" s="12"/>
      <c r="G1871" s="12"/>
      <c r="H1871" s="12"/>
      <c r="I1871" s="12"/>
      <c r="J1871" s="12"/>
      <c r="K1871" s="12"/>
      <c r="L1871" s="12"/>
      <c r="M1871" s="49"/>
      <c r="N1871" s="49"/>
      <c r="O1871" s="12"/>
      <c r="P1871" s="12"/>
      <c r="Q1871" s="12"/>
      <c r="R1871" s="12"/>
      <c r="S1871" s="12"/>
      <c r="T1871" s="12"/>
    </row>
    <row r="1872" spans="1:20" s="1" customFormat="1" x14ac:dyDescent="0.4">
      <c r="A1872" s="12"/>
      <c r="B1872" s="12"/>
      <c r="C1872" s="42"/>
      <c r="D1872" s="12"/>
      <c r="E1872" s="12"/>
      <c r="F1872" s="12"/>
      <c r="G1872" s="12"/>
      <c r="H1872" s="12"/>
      <c r="I1872" s="12"/>
      <c r="J1872" s="12"/>
      <c r="K1872" s="12"/>
      <c r="L1872" s="12"/>
      <c r="M1872" s="49"/>
      <c r="N1872" s="49"/>
      <c r="O1872" s="12"/>
      <c r="P1872" s="12"/>
      <c r="Q1872" s="12"/>
      <c r="R1872" s="12"/>
      <c r="S1872" s="12"/>
      <c r="T1872" s="12"/>
    </row>
    <row r="1873" spans="1:20" s="1" customFormat="1" x14ac:dyDescent="0.4">
      <c r="A1873" s="12"/>
      <c r="B1873" s="12"/>
      <c r="C1873" s="42"/>
      <c r="D1873" s="12"/>
      <c r="E1873" s="12"/>
      <c r="F1873" s="12"/>
      <c r="G1873" s="12"/>
      <c r="H1873" s="12"/>
      <c r="I1873" s="12"/>
      <c r="J1873" s="12"/>
      <c r="K1873" s="12"/>
      <c r="L1873" s="12"/>
      <c r="M1873" s="49"/>
      <c r="N1873" s="49"/>
      <c r="O1873" s="12"/>
      <c r="P1873" s="12"/>
      <c r="Q1873" s="12"/>
      <c r="R1873" s="12"/>
      <c r="S1873" s="12"/>
      <c r="T1873" s="12"/>
    </row>
    <row r="1874" spans="1:20" s="1" customFormat="1" x14ac:dyDescent="0.4">
      <c r="A1874" s="12"/>
      <c r="B1874" s="12"/>
      <c r="C1874" s="42"/>
      <c r="D1874" s="12"/>
      <c r="E1874" s="12"/>
      <c r="F1874" s="12"/>
      <c r="G1874" s="12"/>
      <c r="H1874" s="12"/>
      <c r="I1874" s="12"/>
      <c r="J1874" s="12"/>
      <c r="K1874" s="12"/>
      <c r="L1874" s="12"/>
      <c r="M1874" s="49"/>
      <c r="N1874" s="49"/>
      <c r="O1874" s="12"/>
      <c r="P1874" s="12"/>
      <c r="Q1874" s="12"/>
      <c r="R1874" s="12"/>
      <c r="S1874" s="12"/>
      <c r="T1874" s="12"/>
    </row>
    <row r="1875" spans="1:20" s="1" customFormat="1" x14ac:dyDescent="0.4">
      <c r="A1875" s="12"/>
      <c r="B1875" s="12"/>
      <c r="C1875" s="42"/>
      <c r="D1875" s="12"/>
      <c r="E1875" s="12"/>
      <c r="F1875" s="12"/>
      <c r="G1875" s="12"/>
      <c r="H1875" s="12"/>
      <c r="I1875" s="12"/>
      <c r="J1875" s="12"/>
      <c r="K1875" s="12"/>
      <c r="L1875" s="12"/>
      <c r="M1875" s="49"/>
      <c r="N1875" s="49"/>
      <c r="O1875" s="12"/>
      <c r="P1875" s="12"/>
      <c r="Q1875" s="12"/>
      <c r="R1875" s="12"/>
      <c r="S1875" s="12"/>
      <c r="T1875" s="12"/>
    </row>
    <row r="1876" spans="1:20" s="1" customFormat="1" x14ac:dyDescent="0.4">
      <c r="A1876" s="12"/>
      <c r="B1876" s="12"/>
      <c r="C1876" s="42"/>
      <c r="D1876" s="12"/>
      <c r="E1876" s="12"/>
      <c r="F1876" s="12"/>
      <c r="G1876" s="12"/>
      <c r="H1876" s="12"/>
      <c r="I1876" s="12"/>
      <c r="J1876" s="12"/>
      <c r="K1876" s="12"/>
      <c r="L1876" s="12"/>
      <c r="M1876" s="49"/>
      <c r="N1876" s="49"/>
      <c r="O1876" s="12"/>
      <c r="P1876" s="12"/>
      <c r="Q1876" s="12"/>
      <c r="R1876" s="12"/>
      <c r="S1876" s="12"/>
      <c r="T1876" s="12"/>
    </row>
    <row r="1877" spans="1:20" s="1" customFormat="1" x14ac:dyDescent="0.4">
      <c r="A1877" s="12"/>
      <c r="B1877" s="12"/>
      <c r="C1877" s="42"/>
      <c r="D1877" s="12"/>
      <c r="E1877" s="12"/>
      <c r="F1877" s="12"/>
      <c r="G1877" s="12"/>
      <c r="H1877" s="12"/>
      <c r="I1877" s="12"/>
      <c r="J1877" s="12"/>
      <c r="K1877" s="12"/>
      <c r="L1877" s="12"/>
      <c r="M1877" s="49"/>
      <c r="N1877" s="49"/>
      <c r="O1877" s="12"/>
      <c r="P1877" s="12"/>
      <c r="Q1877" s="12"/>
      <c r="R1877" s="12"/>
      <c r="S1877" s="12"/>
      <c r="T1877" s="12"/>
    </row>
    <row r="1878" spans="1:20" s="1" customFormat="1" x14ac:dyDescent="0.4">
      <c r="A1878" s="12"/>
      <c r="B1878" s="12"/>
      <c r="C1878" s="42"/>
      <c r="D1878" s="12"/>
      <c r="E1878" s="12"/>
      <c r="F1878" s="12"/>
      <c r="G1878" s="12"/>
      <c r="H1878" s="12"/>
      <c r="I1878" s="12"/>
      <c r="J1878" s="12"/>
      <c r="K1878" s="12"/>
      <c r="L1878" s="12"/>
      <c r="M1878" s="49"/>
      <c r="N1878" s="49"/>
      <c r="O1878" s="12"/>
      <c r="P1878" s="12"/>
      <c r="Q1878" s="12"/>
      <c r="R1878" s="12"/>
      <c r="S1878" s="12"/>
      <c r="T1878" s="12"/>
    </row>
    <row r="1879" spans="1:20" s="1" customFormat="1" x14ac:dyDescent="0.4">
      <c r="A1879" s="12"/>
      <c r="B1879" s="12"/>
      <c r="C1879" s="42"/>
      <c r="D1879" s="12"/>
      <c r="E1879" s="12"/>
      <c r="F1879" s="12"/>
      <c r="G1879" s="12"/>
      <c r="H1879" s="12"/>
      <c r="I1879" s="12"/>
      <c r="J1879" s="12"/>
      <c r="K1879" s="12"/>
      <c r="L1879" s="12"/>
      <c r="M1879" s="49"/>
      <c r="N1879" s="49"/>
      <c r="O1879" s="12"/>
      <c r="P1879" s="12"/>
      <c r="Q1879" s="12"/>
      <c r="R1879" s="12"/>
      <c r="S1879" s="12"/>
      <c r="T1879" s="12"/>
    </row>
    <row r="1880" spans="1:20" s="1" customFormat="1" x14ac:dyDescent="0.4">
      <c r="A1880" s="12"/>
      <c r="B1880" s="12"/>
      <c r="C1880" s="42"/>
      <c r="D1880" s="12"/>
      <c r="E1880" s="12"/>
      <c r="F1880" s="12"/>
      <c r="G1880" s="12"/>
      <c r="H1880" s="12"/>
      <c r="I1880" s="12"/>
      <c r="J1880" s="12"/>
      <c r="K1880" s="12"/>
      <c r="L1880" s="12"/>
      <c r="M1880" s="49"/>
      <c r="N1880" s="49"/>
      <c r="O1880" s="12"/>
      <c r="P1880" s="12"/>
      <c r="Q1880" s="12"/>
      <c r="R1880" s="12"/>
      <c r="S1880" s="12"/>
      <c r="T1880" s="12"/>
    </row>
    <row r="1881" spans="1:20" s="1" customFormat="1" x14ac:dyDescent="0.4">
      <c r="A1881" s="12"/>
      <c r="B1881" s="12"/>
      <c r="C1881" s="42"/>
      <c r="D1881" s="12"/>
      <c r="E1881" s="12"/>
      <c r="F1881" s="12"/>
      <c r="G1881" s="12"/>
      <c r="H1881" s="12"/>
      <c r="I1881" s="12"/>
      <c r="J1881" s="12"/>
      <c r="K1881" s="12"/>
      <c r="L1881" s="12"/>
      <c r="M1881" s="49"/>
      <c r="N1881" s="49"/>
      <c r="O1881" s="12"/>
      <c r="P1881" s="12"/>
      <c r="Q1881" s="12"/>
      <c r="R1881" s="12"/>
      <c r="S1881" s="12"/>
      <c r="T1881" s="12"/>
    </row>
    <row r="1882" spans="1:20" s="1" customFormat="1" x14ac:dyDescent="0.4">
      <c r="A1882" s="12"/>
      <c r="B1882" s="12"/>
      <c r="C1882" s="42"/>
      <c r="D1882" s="12"/>
      <c r="E1882" s="12"/>
      <c r="F1882" s="12"/>
      <c r="G1882" s="12"/>
      <c r="H1882" s="12"/>
      <c r="I1882" s="12"/>
      <c r="J1882" s="12"/>
      <c r="K1882" s="12"/>
      <c r="L1882" s="12"/>
      <c r="M1882" s="49"/>
      <c r="N1882" s="49"/>
      <c r="O1882" s="12"/>
      <c r="P1882" s="12"/>
      <c r="Q1882" s="12"/>
      <c r="R1882" s="12"/>
      <c r="S1882" s="12"/>
      <c r="T1882" s="12"/>
    </row>
    <row r="1883" spans="1:20" s="1" customFormat="1" x14ac:dyDescent="0.4">
      <c r="A1883" s="12"/>
      <c r="B1883" s="12"/>
      <c r="C1883" s="42"/>
      <c r="D1883" s="12"/>
      <c r="E1883" s="12"/>
      <c r="F1883" s="12"/>
      <c r="G1883" s="12"/>
      <c r="H1883" s="12"/>
      <c r="I1883" s="12"/>
      <c r="J1883" s="12"/>
      <c r="K1883" s="12"/>
      <c r="L1883" s="12"/>
      <c r="M1883" s="49"/>
      <c r="N1883" s="49"/>
      <c r="O1883" s="12"/>
      <c r="P1883" s="12"/>
      <c r="Q1883" s="12"/>
      <c r="R1883" s="12"/>
      <c r="S1883" s="12"/>
      <c r="T1883" s="12"/>
    </row>
    <row r="1884" spans="1:20" s="1" customFormat="1" x14ac:dyDescent="0.4">
      <c r="A1884" s="12"/>
      <c r="B1884" s="12"/>
      <c r="C1884" s="42"/>
      <c r="D1884" s="12"/>
      <c r="E1884" s="12"/>
      <c r="F1884" s="12"/>
      <c r="G1884" s="12"/>
      <c r="H1884" s="12"/>
      <c r="I1884" s="12"/>
      <c r="J1884" s="12"/>
      <c r="K1884" s="12"/>
      <c r="L1884" s="12"/>
      <c r="M1884" s="49"/>
      <c r="N1884" s="49"/>
      <c r="O1884" s="12"/>
      <c r="P1884" s="12"/>
      <c r="Q1884" s="12"/>
      <c r="R1884" s="12"/>
      <c r="S1884" s="12"/>
      <c r="T1884" s="12"/>
    </row>
    <row r="1885" spans="1:20" s="1" customFormat="1" x14ac:dyDescent="0.4">
      <c r="A1885" s="12"/>
      <c r="B1885" s="12"/>
      <c r="C1885" s="42"/>
      <c r="D1885" s="12"/>
      <c r="E1885" s="12"/>
      <c r="F1885" s="12"/>
      <c r="G1885" s="12"/>
      <c r="H1885" s="12"/>
      <c r="I1885" s="12"/>
      <c r="J1885" s="12"/>
      <c r="K1885" s="12"/>
      <c r="L1885" s="12"/>
      <c r="M1885" s="49"/>
      <c r="N1885" s="49"/>
      <c r="O1885" s="12"/>
      <c r="P1885" s="12"/>
      <c r="Q1885" s="12"/>
      <c r="R1885" s="12"/>
      <c r="S1885" s="12"/>
      <c r="T1885" s="12"/>
    </row>
    <row r="1886" spans="1:20" s="1" customFormat="1" x14ac:dyDescent="0.4">
      <c r="A1886" s="12"/>
      <c r="B1886" s="12"/>
      <c r="C1886" s="42"/>
      <c r="D1886" s="12"/>
      <c r="E1886" s="12"/>
      <c r="F1886" s="12"/>
      <c r="G1886" s="12"/>
      <c r="H1886" s="12"/>
      <c r="I1886" s="12"/>
      <c r="J1886" s="12"/>
      <c r="K1886" s="12"/>
      <c r="L1886" s="12"/>
      <c r="M1886" s="49"/>
      <c r="N1886" s="49"/>
      <c r="O1886" s="12"/>
      <c r="P1886" s="12"/>
      <c r="Q1886" s="12"/>
      <c r="R1886" s="12"/>
      <c r="S1886" s="12"/>
      <c r="T1886" s="12"/>
    </row>
    <row r="1887" spans="1:20" s="1" customFormat="1" x14ac:dyDescent="0.4">
      <c r="A1887" s="12"/>
      <c r="B1887" s="12"/>
      <c r="C1887" s="42"/>
      <c r="D1887" s="12"/>
      <c r="E1887" s="12"/>
      <c r="F1887" s="12"/>
      <c r="G1887" s="12"/>
      <c r="H1887" s="12"/>
      <c r="I1887" s="12"/>
      <c r="J1887" s="12"/>
      <c r="K1887" s="12"/>
      <c r="L1887" s="12"/>
      <c r="M1887" s="49"/>
      <c r="N1887" s="49"/>
      <c r="O1887" s="12"/>
      <c r="P1887" s="12"/>
      <c r="Q1887" s="12"/>
      <c r="R1887" s="12"/>
      <c r="S1887" s="12"/>
      <c r="T1887" s="12"/>
    </row>
    <row r="1888" spans="1:20" s="1" customFormat="1" x14ac:dyDescent="0.4">
      <c r="A1888" s="12"/>
      <c r="B1888" s="12"/>
      <c r="C1888" s="42"/>
      <c r="D1888" s="12"/>
      <c r="E1888" s="12"/>
      <c r="F1888" s="12"/>
      <c r="G1888" s="12"/>
      <c r="H1888" s="12"/>
      <c r="I1888" s="12"/>
      <c r="J1888" s="12"/>
      <c r="K1888" s="12"/>
      <c r="L1888" s="12"/>
      <c r="M1888" s="49"/>
      <c r="N1888" s="49"/>
      <c r="O1888" s="12"/>
      <c r="P1888" s="12"/>
      <c r="Q1888" s="12"/>
      <c r="R1888" s="12"/>
      <c r="S1888" s="12"/>
      <c r="T1888" s="12"/>
    </row>
    <row r="1889" spans="1:20" s="1" customFormat="1" x14ac:dyDescent="0.4">
      <c r="A1889" s="12"/>
      <c r="B1889" s="12"/>
      <c r="C1889" s="42"/>
      <c r="D1889" s="12"/>
      <c r="E1889" s="12"/>
      <c r="F1889" s="12"/>
      <c r="G1889" s="12"/>
      <c r="H1889" s="12"/>
      <c r="I1889" s="12"/>
      <c r="J1889" s="12"/>
      <c r="K1889" s="12"/>
      <c r="L1889" s="12"/>
      <c r="M1889" s="49"/>
      <c r="N1889" s="49"/>
      <c r="O1889" s="12"/>
      <c r="P1889" s="12"/>
      <c r="Q1889" s="12"/>
      <c r="R1889" s="12"/>
      <c r="S1889" s="12"/>
      <c r="T1889" s="12"/>
    </row>
    <row r="1890" spans="1:20" s="1" customFormat="1" x14ac:dyDescent="0.4">
      <c r="A1890" s="12"/>
      <c r="B1890" s="12"/>
      <c r="C1890" s="42"/>
      <c r="D1890" s="12"/>
      <c r="E1890" s="12"/>
      <c r="F1890" s="12"/>
      <c r="G1890" s="12"/>
      <c r="H1890" s="12"/>
      <c r="I1890" s="12"/>
      <c r="J1890" s="12"/>
      <c r="K1890" s="12"/>
      <c r="L1890" s="12"/>
      <c r="M1890" s="49"/>
      <c r="N1890" s="49"/>
      <c r="O1890" s="12"/>
      <c r="P1890" s="12"/>
      <c r="Q1890" s="12"/>
      <c r="R1890" s="12"/>
      <c r="S1890" s="12"/>
      <c r="T1890" s="12"/>
    </row>
    <row r="1891" spans="1:20" s="1" customFormat="1" x14ac:dyDescent="0.4">
      <c r="A1891" s="12"/>
      <c r="B1891" s="12"/>
      <c r="C1891" s="42"/>
      <c r="D1891" s="12"/>
      <c r="E1891" s="12"/>
      <c r="F1891" s="12"/>
      <c r="G1891" s="12"/>
      <c r="H1891" s="12"/>
      <c r="I1891" s="12"/>
      <c r="J1891" s="12"/>
      <c r="K1891" s="12"/>
      <c r="L1891" s="12"/>
      <c r="M1891" s="49"/>
      <c r="N1891" s="49"/>
      <c r="O1891" s="12"/>
      <c r="P1891" s="12"/>
      <c r="Q1891" s="12"/>
      <c r="R1891" s="12"/>
      <c r="S1891" s="12"/>
      <c r="T1891" s="12"/>
    </row>
    <row r="1892" spans="1:20" s="1" customFormat="1" x14ac:dyDescent="0.4">
      <c r="A1892" s="12"/>
      <c r="B1892" s="12"/>
      <c r="C1892" s="42"/>
      <c r="D1892" s="12"/>
      <c r="E1892" s="12"/>
      <c r="F1892" s="12"/>
      <c r="G1892" s="12"/>
      <c r="H1892" s="12"/>
      <c r="I1892" s="12"/>
      <c r="J1892" s="12"/>
      <c r="K1892" s="12"/>
      <c r="L1892" s="12"/>
      <c r="M1892" s="49"/>
      <c r="N1892" s="49"/>
      <c r="O1892" s="12"/>
      <c r="P1892" s="12"/>
      <c r="Q1892" s="12"/>
      <c r="R1892" s="12"/>
      <c r="S1892" s="12"/>
      <c r="T1892" s="12"/>
    </row>
    <row r="1893" spans="1:20" s="1" customFormat="1" x14ac:dyDescent="0.4">
      <c r="A1893" s="12"/>
      <c r="B1893" s="12"/>
      <c r="C1893" s="42"/>
      <c r="D1893" s="12"/>
      <c r="E1893" s="12"/>
      <c r="F1893" s="12"/>
      <c r="G1893" s="12"/>
      <c r="H1893" s="12"/>
      <c r="I1893" s="12"/>
      <c r="J1893" s="12"/>
      <c r="K1893" s="12"/>
      <c r="L1893" s="12"/>
      <c r="M1893" s="49"/>
      <c r="N1893" s="49"/>
      <c r="O1893" s="12"/>
      <c r="P1893" s="12"/>
      <c r="Q1893" s="12"/>
      <c r="R1893" s="12"/>
      <c r="S1893" s="12"/>
      <c r="T1893" s="12"/>
    </row>
    <row r="1894" spans="1:20" s="1" customFormat="1" x14ac:dyDescent="0.4">
      <c r="A1894" s="12"/>
      <c r="B1894" s="12"/>
      <c r="C1894" s="42"/>
      <c r="D1894" s="12"/>
      <c r="E1894" s="12"/>
      <c r="F1894" s="12"/>
      <c r="G1894" s="12"/>
      <c r="H1894" s="12"/>
      <c r="I1894" s="12"/>
      <c r="J1894" s="12"/>
      <c r="K1894" s="12"/>
      <c r="L1894" s="12"/>
      <c r="M1894" s="49"/>
      <c r="N1894" s="49"/>
      <c r="O1894" s="12"/>
      <c r="P1894" s="12"/>
      <c r="Q1894" s="12"/>
      <c r="R1894" s="12"/>
      <c r="S1894" s="12"/>
      <c r="T1894" s="12"/>
    </row>
    <row r="1895" spans="1:20" s="1" customFormat="1" x14ac:dyDescent="0.4">
      <c r="A1895" s="12"/>
      <c r="B1895" s="12"/>
      <c r="C1895" s="42"/>
      <c r="D1895" s="12"/>
      <c r="E1895" s="12"/>
      <c r="F1895" s="12"/>
      <c r="G1895" s="12"/>
      <c r="H1895" s="12"/>
      <c r="I1895" s="12"/>
      <c r="J1895" s="12"/>
      <c r="K1895" s="12"/>
      <c r="L1895" s="12"/>
      <c r="M1895" s="49"/>
      <c r="N1895" s="49"/>
      <c r="O1895" s="12"/>
      <c r="P1895" s="12"/>
      <c r="Q1895" s="12"/>
      <c r="R1895" s="12"/>
      <c r="S1895" s="12"/>
      <c r="T1895" s="12"/>
    </row>
    <row r="1896" spans="1:20" s="1" customFormat="1" x14ac:dyDescent="0.4">
      <c r="A1896" s="12"/>
      <c r="B1896" s="12"/>
      <c r="C1896" s="42"/>
      <c r="D1896" s="12"/>
      <c r="E1896" s="12"/>
      <c r="F1896" s="12"/>
      <c r="G1896" s="12"/>
      <c r="H1896" s="12"/>
      <c r="I1896" s="12"/>
      <c r="J1896" s="12"/>
      <c r="K1896" s="12"/>
      <c r="L1896" s="12"/>
      <c r="M1896" s="49"/>
      <c r="N1896" s="49"/>
      <c r="O1896" s="12"/>
      <c r="P1896" s="12"/>
      <c r="Q1896" s="12"/>
      <c r="R1896" s="12"/>
      <c r="S1896" s="12"/>
      <c r="T1896" s="12"/>
    </row>
    <row r="1897" spans="1:20" s="1" customFormat="1" x14ac:dyDescent="0.4">
      <c r="A1897" s="12"/>
      <c r="B1897" s="12"/>
      <c r="C1897" s="42"/>
      <c r="D1897" s="12"/>
      <c r="E1897" s="12"/>
      <c r="F1897" s="12"/>
      <c r="G1897" s="12"/>
      <c r="H1897" s="12"/>
      <c r="I1897" s="12"/>
      <c r="J1897" s="12"/>
      <c r="K1897" s="12"/>
      <c r="L1897" s="12"/>
      <c r="M1897" s="49"/>
      <c r="N1897" s="49"/>
      <c r="O1897" s="12"/>
      <c r="P1897" s="12"/>
      <c r="Q1897" s="12"/>
      <c r="R1897" s="12"/>
      <c r="S1897" s="12"/>
      <c r="T1897" s="12"/>
    </row>
    <row r="1898" spans="1:20" s="1" customFormat="1" x14ac:dyDescent="0.4">
      <c r="A1898" s="12"/>
      <c r="B1898" s="12"/>
      <c r="C1898" s="42"/>
      <c r="D1898" s="12"/>
      <c r="E1898" s="12"/>
      <c r="F1898" s="12"/>
      <c r="G1898" s="12"/>
      <c r="H1898" s="12"/>
      <c r="I1898" s="12"/>
      <c r="J1898" s="12"/>
      <c r="K1898" s="12"/>
      <c r="L1898" s="12"/>
      <c r="M1898" s="49"/>
      <c r="N1898" s="49"/>
      <c r="O1898" s="12"/>
      <c r="P1898" s="12"/>
      <c r="Q1898" s="12"/>
      <c r="R1898" s="12"/>
      <c r="S1898" s="12"/>
      <c r="T1898" s="12"/>
    </row>
    <row r="1899" spans="1:20" s="1" customFormat="1" x14ac:dyDescent="0.4">
      <c r="A1899" s="12"/>
      <c r="B1899" s="12"/>
      <c r="C1899" s="42"/>
      <c r="D1899" s="12"/>
      <c r="E1899" s="12"/>
      <c r="F1899" s="12"/>
      <c r="G1899" s="12"/>
      <c r="H1899" s="12"/>
      <c r="I1899" s="12"/>
      <c r="J1899" s="12"/>
      <c r="K1899" s="12"/>
      <c r="L1899" s="12"/>
      <c r="M1899" s="49"/>
      <c r="N1899" s="49"/>
      <c r="O1899" s="12"/>
      <c r="P1899" s="12"/>
      <c r="Q1899" s="12"/>
      <c r="R1899" s="12"/>
      <c r="S1899" s="12"/>
      <c r="T1899" s="12"/>
    </row>
    <row r="1900" spans="1:20" s="1" customFormat="1" x14ac:dyDescent="0.4">
      <c r="A1900" s="12"/>
      <c r="B1900" s="12"/>
      <c r="C1900" s="42"/>
      <c r="D1900" s="12"/>
      <c r="E1900" s="12"/>
      <c r="F1900" s="12"/>
      <c r="G1900" s="12"/>
      <c r="H1900" s="12"/>
      <c r="I1900" s="12"/>
      <c r="J1900" s="12"/>
      <c r="K1900" s="12"/>
      <c r="L1900" s="12"/>
      <c r="M1900" s="49"/>
      <c r="N1900" s="49"/>
      <c r="O1900" s="12"/>
      <c r="P1900" s="12"/>
      <c r="Q1900" s="12"/>
      <c r="R1900" s="12"/>
      <c r="S1900" s="12"/>
      <c r="T1900" s="12"/>
    </row>
    <row r="1901" spans="1:20" s="1" customFormat="1" x14ac:dyDescent="0.4">
      <c r="A1901" s="12"/>
      <c r="B1901" s="12"/>
      <c r="C1901" s="42"/>
      <c r="D1901" s="12"/>
      <c r="E1901" s="12"/>
      <c r="F1901" s="12"/>
      <c r="G1901" s="12"/>
      <c r="H1901" s="12"/>
      <c r="I1901" s="12"/>
      <c r="J1901" s="12"/>
      <c r="K1901" s="12"/>
      <c r="L1901" s="12"/>
      <c r="M1901" s="49"/>
      <c r="N1901" s="49"/>
      <c r="O1901" s="12"/>
      <c r="P1901" s="12"/>
      <c r="Q1901" s="12"/>
      <c r="R1901" s="12"/>
      <c r="S1901" s="12"/>
      <c r="T1901" s="12"/>
    </row>
    <row r="1902" spans="1:20" s="1" customFormat="1" x14ac:dyDescent="0.4">
      <c r="A1902" s="12"/>
      <c r="B1902" s="12"/>
      <c r="C1902" s="42"/>
      <c r="D1902" s="12"/>
      <c r="E1902" s="12"/>
      <c r="F1902" s="12"/>
      <c r="G1902" s="12"/>
      <c r="H1902" s="12"/>
      <c r="I1902" s="12"/>
      <c r="J1902" s="12"/>
      <c r="K1902" s="12"/>
      <c r="L1902" s="12"/>
      <c r="M1902" s="49"/>
      <c r="N1902" s="49"/>
      <c r="O1902" s="12"/>
      <c r="P1902" s="12"/>
      <c r="Q1902" s="12"/>
      <c r="R1902" s="12"/>
      <c r="S1902" s="12"/>
      <c r="T1902" s="12"/>
    </row>
    <row r="1903" spans="1:20" s="1" customFormat="1" x14ac:dyDescent="0.4">
      <c r="A1903" s="12"/>
      <c r="B1903" s="12"/>
      <c r="C1903" s="42"/>
      <c r="D1903" s="12"/>
      <c r="E1903" s="12"/>
      <c r="F1903" s="12"/>
      <c r="G1903" s="12"/>
      <c r="H1903" s="12"/>
      <c r="I1903" s="12"/>
      <c r="J1903" s="12"/>
      <c r="K1903" s="12"/>
      <c r="L1903" s="12"/>
      <c r="M1903" s="49"/>
      <c r="N1903" s="49"/>
      <c r="O1903" s="12"/>
      <c r="P1903" s="12"/>
      <c r="Q1903" s="12"/>
      <c r="R1903" s="12"/>
      <c r="S1903" s="12"/>
      <c r="T1903" s="12"/>
    </row>
    <row r="1904" spans="1:20" s="1" customFormat="1" x14ac:dyDescent="0.4">
      <c r="A1904" s="12"/>
      <c r="B1904" s="12"/>
      <c r="C1904" s="42"/>
      <c r="D1904" s="12"/>
      <c r="E1904" s="12"/>
      <c r="F1904" s="12"/>
      <c r="G1904" s="12"/>
      <c r="H1904" s="12"/>
      <c r="I1904" s="12"/>
      <c r="J1904" s="12"/>
      <c r="K1904" s="12"/>
      <c r="L1904" s="12"/>
      <c r="M1904" s="49"/>
      <c r="N1904" s="49"/>
      <c r="O1904" s="12"/>
      <c r="P1904" s="12"/>
      <c r="Q1904" s="12"/>
      <c r="R1904" s="12"/>
      <c r="S1904" s="12"/>
      <c r="T1904" s="12"/>
    </row>
    <row r="1905" spans="1:20" s="1" customFormat="1" x14ac:dyDescent="0.4">
      <c r="A1905" s="12"/>
      <c r="B1905" s="12"/>
      <c r="C1905" s="42"/>
      <c r="D1905" s="12"/>
      <c r="E1905" s="12"/>
      <c r="F1905" s="12"/>
      <c r="G1905" s="12"/>
      <c r="H1905" s="12"/>
      <c r="I1905" s="12"/>
      <c r="J1905" s="12"/>
      <c r="K1905" s="12"/>
      <c r="L1905" s="12"/>
      <c r="M1905" s="49"/>
      <c r="N1905" s="49"/>
      <c r="O1905" s="12"/>
      <c r="P1905" s="12"/>
      <c r="Q1905" s="12"/>
      <c r="R1905" s="12"/>
      <c r="S1905" s="12"/>
      <c r="T1905" s="12"/>
    </row>
    <row r="1906" spans="1:20" s="1" customFormat="1" x14ac:dyDescent="0.4">
      <c r="A1906" s="12"/>
      <c r="B1906" s="12"/>
      <c r="C1906" s="42"/>
      <c r="D1906" s="12"/>
      <c r="E1906" s="12"/>
      <c r="F1906" s="12"/>
      <c r="G1906" s="12"/>
      <c r="H1906" s="12"/>
      <c r="I1906" s="12"/>
      <c r="J1906" s="12"/>
      <c r="K1906" s="12"/>
      <c r="L1906" s="12"/>
      <c r="M1906" s="49"/>
      <c r="N1906" s="49"/>
      <c r="O1906" s="12"/>
      <c r="P1906" s="12"/>
      <c r="Q1906" s="12"/>
      <c r="R1906" s="12"/>
      <c r="S1906" s="12"/>
      <c r="T1906" s="12"/>
    </row>
    <row r="1907" spans="1:20" s="1" customFormat="1" x14ac:dyDescent="0.4">
      <c r="A1907" s="12"/>
      <c r="B1907" s="12"/>
      <c r="C1907" s="42"/>
      <c r="D1907" s="12"/>
      <c r="E1907" s="12"/>
      <c r="F1907" s="12"/>
      <c r="G1907" s="12"/>
      <c r="H1907" s="12"/>
      <c r="I1907" s="12"/>
      <c r="J1907" s="12"/>
      <c r="K1907" s="12"/>
      <c r="L1907" s="12"/>
      <c r="M1907" s="49"/>
      <c r="N1907" s="49"/>
      <c r="O1907" s="12"/>
      <c r="P1907" s="12"/>
      <c r="Q1907" s="12"/>
      <c r="R1907" s="12"/>
      <c r="S1907" s="12"/>
      <c r="T1907" s="12"/>
    </row>
    <row r="1908" spans="1:20" s="1" customFormat="1" x14ac:dyDescent="0.4">
      <c r="A1908" s="12"/>
      <c r="B1908" s="12"/>
      <c r="C1908" s="42"/>
      <c r="D1908" s="12"/>
      <c r="E1908" s="12"/>
      <c r="F1908" s="12"/>
      <c r="G1908" s="12"/>
      <c r="H1908" s="12"/>
      <c r="I1908" s="12"/>
      <c r="J1908" s="12"/>
      <c r="K1908" s="12"/>
      <c r="L1908" s="12"/>
      <c r="M1908" s="49"/>
      <c r="N1908" s="49"/>
      <c r="O1908" s="12"/>
      <c r="P1908" s="12"/>
      <c r="Q1908" s="12"/>
      <c r="R1908" s="12"/>
      <c r="S1908" s="12"/>
      <c r="T1908" s="12"/>
    </row>
    <row r="1909" spans="1:20" s="1" customFormat="1" x14ac:dyDescent="0.4">
      <c r="A1909" s="12"/>
      <c r="B1909" s="12"/>
      <c r="C1909" s="42"/>
      <c r="D1909" s="12"/>
      <c r="E1909" s="12"/>
      <c r="F1909" s="12"/>
      <c r="G1909" s="12"/>
      <c r="H1909" s="12"/>
      <c r="I1909" s="12"/>
      <c r="J1909" s="12"/>
      <c r="K1909" s="12"/>
      <c r="L1909" s="12"/>
      <c r="M1909" s="49"/>
      <c r="N1909" s="49"/>
      <c r="O1909" s="12"/>
      <c r="P1909" s="12"/>
      <c r="Q1909" s="12"/>
      <c r="R1909" s="12"/>
      <c r="S1909" s="12"/>
      <c r="T1909" s="12"/>
    </row>
    <row r="1910" spans="1:20" s="1" customFormat="1" x14ac:dyDescent="0.4">
      <c r="A1910" s="12"/>
      <c r="B1910" s="12"/>
      <c r="C1910" s="42"/>
      <c r="D1910" s="12"/>
      <c r="E1910" s="12"/>
      <c r="F1910" s="12"/>
      <c r="G1910" s="12"/>
      <c r="H1910" s="12"/>
      <c r="I1910" s="12"/>
      <c r="J1910" s="12"/>
      <c r="K1910" s="12"/>
      <c r="L1910" s="12"/>
      <c r="M1910" s="49"/>
      <c r="N1910" s="49"/>
      <c r="O1910" s="12"/>
      <c r="P1910" s="12"/>
      <c r="Q1910" s="12"/>
      <c r="R1910" s="12"/>
      <c r="S1910" s="12"/>
      <c r="T1910" s="12"/>
    </row>
    <row r="1911" spans="1:20" s="1" customFormat="1" x14ac:dyDescent="0.4">
      <c r="A1911" s="12"/>
      <c r="B1911" s="12"/>
      <c r="C1911" s="42"/>
      <c r="D1911" s="12"/>
      <c r="E1911" s="12"/>
      <c r="F1911" s="12"/>
      <c r="G1911" s="12"/>
      <c r="H1911" s="12"/>
      <c r="I1911" s="12"/>
      <c r="J1911" s="12"/>
      <c r="K1911" s="12"/>
      <c r="L1911" s="12"/>
      <c r="M1911" s="49"/>
      <c r="N1911" s="49"/>
      <c r="O1911" s="12"/>
      <c r="P1911" s="12"/>
      <c r="Q1911" s="12"/>
      <c r="R1911" s="12"/>
      <c r="S1911" s="12"/>
      <c r="T1911" s="12"/>
    </row>
    <row r="1912" spans="1:20" s="1" customFormat="1" x14ac:dyDescent="0.4">
      <c r="A1912" s="12"/>
      <c r="B1912" s="12"/>
      <c r="C1912" s="42"/>
      <c r="D1912" s="12"/>
      <c r="E1912" s="12"/>
      <c r="F1912" s="12"/>
      <c r="G1912" s="12"/>
      <c r="H1912" s="12"/>
      <c r="I1912" s="12"/>
      <c r="J1912" s="12"/>
      <c r="K1912" s="12"/>
      <c r="L1912" s="12"/>
      <c r="M1912" s="49"/>
      <c r="N1912" s="49"/>
      <c r="O1912" s="12"/>
      <c r="P1912" s="12"/>
      <c r="Q1912" s="12"/>
      <c r="R1912" s="12"/>
      <c r="S1912" s="12"/>
      <c r="T1912" s="12"/>
    </row>
    <row r="1913" spans="1:20" s="1" customFormat="1" x14ac:dyDescent="0.4">
      <c r="A1913" s="12"/>
      <c r="B1913" s="12"/>
      <c r="C1913" s="42"/>
      <c r="D1913" s="12"/>
      <c r="E1913" s="12"/>
      <c r="F1913" s="12"/>
      <c r="G1913" s="12"/>
      <c r="H1913" s="12"/>
      <c r="I1913" s="12"/>
      <c r="J1913" s="12"/>
      <c r="K1913" s="12"/>
      <c r="L1913" s="12"/>
      <c r="M1913" s="49"/>
      <c r="N1913" s="49"/>
      <c r="O1913" s="12"/>
      <c r="P1913" s="12"/>
      <c r="Q1913" s="12"/>
      <c r="R1913" s="12"/>
      <c r="S1913" s="12"/>
      <c r="T1913" s="12"/>
    </row>
    <row r="1914" spans="1:20" s="1" customFormat="1" x14ac:dyDescent="0.4">
      <c r="A1914" s="12"/>
      <c r="B1914" s="12"/>
      <c r="C1914" s="42"/>
      <c r="D1914" s="12"/>
      <c r="E1914" s="12"/>
      <c r="F1914" s="12"/>
      <c r="G1914" s="12"/>
      <c r="H1914" s="12"/>
      <c r="I1914" s="12"/>
      <c r="J1914" s="12"/>
      <c r="K1914" s="12"/>
      <c r="L1914" s="12"/>
      <c r="M1914" s="49"/>
      <c r="N1914" s="49"/>
      <c r="O1914" s="12"/>
      <c r="P1914" s="12"/>
      <c r="Q1914" s="12"/>
      <c r="R1914" s="12"/>
      <c r="S1914" s="12"/>
      <c r="T1914" s="12"/>
    </row>
    <row r="1915" spans="1:20" s="1" customFormat="1" x14ac:dyDescent="0.4">
      <c r="A1915" s="12"/>
      <c r="B1915" s="12"/>
      <c r="C1915" s="42"/>
      <c r="D1915" s="12"/>
      <c r="E1915" s="12"/>
      <c r="F1915" s="12"/>
      <c r="G1915" s="12"/>
      <c r="H1915" s="12"/>
      <c r="I1915" s="12"/>
      <c r="J1915" s="12"/>
      <c r="K1915" s="12"/>
      <c r="L1915" s="12"/>
      <c r="M1915" s="49"/>
      <c r="N1915" s="49"/>
      <c r="O1915" s="12"/>
      <c r="P1915" s="12"/>
      <c r="Q1915" s="12"/>
      <c r="R1915" s="12"/>
      <c r="S1915" s="12"/>
      <c r="T1915" s="12"/>
    </row>
    <row r="1916" spans="1:20" s="1" customFormat="1" x14ac:dyDescent="0.4">
      <c r="A1916" s="12"/>
      <c r="B1916" s="12"/>
      <c r="C1916" s="42"/>
      <c r="D1916" s="12"/>
      <c r="E1916" s="12"/>
      <c r="F1916" s="12"/>
      <c r="G1916" s="12"/>
      <c r="H1916" s="12"/>
      <c r="I1916" s="12"/>
      <c r="J1916" s="12"/>
      <c r="K1916" s="12"/>
      <c r="L1916" s="12"/>
      <c r="M1916" s="49"/>
      <c r="N1916" s="49"/>
      <c r="O1916" s="12"/>
      <c r="P1916" s="12"/>
      <c r="Q1916" s="12"/>
      <c r="R1916" s="12"/>
      <c r="S1916" s="12"/>
      <c r="T1916" s="12"/>
    </row>
    <row r="1917" spans="1:20" s="1" customFormat="1" x14ac:dyDescent="0.4">
      <c r="A1917" s="12"/>
      <c r="B1917" s="12"/>
      <c r="C1917" s="42"/>
      <c r="D1917" s="12"/>
      <c r="E1917" s="12"/>
      <c r="F1917" s="12"/>
      <c r="G1917" s="12"/>
      <c r="H1917" s="12"/>
      <c r="I1917" s="12"/>
      <c r="J1917" s="12"/>
      <c r="K1917" s="12"/>
      <c r="L1917" s="12"/>
      <c r="M1917" s="49"/>
      <c r="N1917" s="49"/>
      <c r="O1917" s="12"/>
      <c r="P1917" s="12"/>
      <c r="Q1917" s="12"/>
      <c r="R1917" s="12"/>
      <c r="S1917" s="12"/>
      <c r="T1917" s="12"/>
    </row>
    <row r="1918" spans="1:20" s="1" customFormat="1" x14ac:dyDescent="0.4">
      <c r="A1918" s="12"/>
      <c r="B1918" s="12"/>
      <c r="C1918" s="42"/>
      <c r="D1918" s="12"/>
      <c r="E1918" s="12"/>
      <c r="F1918" s="12"/>
      <c r="G1918" s="12"/>
      <c r="H1918" s="12"/>
      <c r="I1918" s="12"/>
      <c r="J1918" s="12"/>
      <c r="K1918" s="12"/>
      <c r="L1918" s="12"/>
      <c r="M1918" s="49"/>
      <c r="N1918" s="49"/>
      <c r="O1918" s="12"/>
      <c r="P1918" s="12"/>
      <c r="Q1918" s="12"/>
      <c r="R1918" s="12"/>
      <c r="S1918" s="12"/>
      <c r="T1918" s="12"/>
    </row>
    <row r="1919" spans="1:20" s="1" customFormat="1" x14ac:dyDescent="0.4">
      <c r="A1919" s="12"/>
      <c r="B1919" s="12"/>
      <c r="C1919" s="42"/>
      <c r="D1919" s="12"/>
      <c r="E1919" s="12"/>
      <c r="F1919" s="12"/>
      <c r="G1919" s="12"/>
      <c r="H1919" s="12"/>
      <c r="I1919" s="12"/>
      <c r="J1919" s="12"/>
      <c r="K1919" s="12"/>
      <c r="L1919" s="12"/>
      <c r="M1919" s="49"/>
      <c r="N1919" s="49"/>
      <c r="O1919" s="12"/>
      <c r="P1919" s="12"/>
      <c r="Q1919" s="12"/>
      <c r="R1919" s="12"/>
      <c r="S1919" s="12"/>
      <c r="T1919" s="12"/>
    </row>
    <row r="1920" spans="1:20" s="1" customFormat="1" x14ac:dyDescent="0.4">
      <c r="A1920" s="12"/>
      <c r="B1920" s="12"/>
      <c r="C1920" s="42"/>
      <c r="D1920" s="12"/>
      <c r="E1920" s="12"/>
      <c r="F1920" s="12"/>
      <c r="G1920" s="12"/>
      <c r="H1920" s="12"/>
      <c r="I1920" s="12"/>
      <c r="J1920" s="12"/>
      <c r="K1920" s="12"/>
      <c r="L1920" s="12"/>
      <c r="M1920" s="49"/>
      <c r="N1920" s="49"/>
      <c r="O1920" s="12"/>
      <c r="P1920" s="12"/>
      <c r="Q1920" s="12"/>
      <c r="R1920" s="12"/>
      <c r="S1920" s="12"/>
      <c r="T1920" s="12"/>
    </row>
    <row r="1921" spans="1:20" s="1" customFormat="1" x14ac:dyDescent="0.4">
      <c r="A1921" s="12"/>
      <c r="B1921" s="12"/>
      <c r="C1921" s="42"/>
      <c r="D1921" s="12"/>
      <c r="E1921" s="12"/>
      <c r="F1921" s="12"/>
      <c r="G1921" s="12"/>
      <c r="H1921" s="12"/>
      <c r="I1921" s="12"/>
      <c r="J1921" s="12"/>
      <c r="K1921" s="12"/>
      <c r="L1921" s="12"/>
      <c r="M1921" s="49"/>
      <c r="N1921" s="49"/>
      <c r="O1921" s="12"/>
      <c r="P1921" s="12"/>
      <c r="Q1921" s="12"/>
      <c r="R1921" s="12"/>
      <c r="S1921" s="12"/>
      <c r="T1921" s="12"/>
    </row>
    <row r="1922" spans="1:20" s="1" customFormat="1" x14ac:dyDescent="0.4">
      <c r="A1922" s="12"/>
      <c r="B1922" s="12"/>
      <c r="C1922" s="42"/>
      <c r="D1922" s="12"/>
      <c r="E1922" s="12"/>
      <c r="F1922" s="12"/>
      <c r="G1922" s="12"/>
      <c r="H1922" s="12"/>
      <c r="I1922" s="12"/>
      <c r="J1922" s="12"/>
      <c r="K1922" s="12"/>
      <c r="L1922" s="12"/>
      <c r="M1922" s="49"/>
      <c r="N1922" s="49"/>
      <c r="O1922" s="12"/>
      <c r="P1922" s="12"/>
      <c r="Q1922" s="12"/>
      <c r="R1922" s="12"/>
      <c r="S1922" s="12"/>
      <c r="T1922" s="12"/>
    </row>
    <row r="1923" spans="1:20" s="1" customFormat="1" x14ac:dyDescent="0.4">
      <c r="A1923" s="12"/>
      <c r="B1923" s="12"/>
      <c r="C1923" s="42"/>
      <c r="D1923" s="12"/>
      <c r="E1923" s="12"/>
      <c r="F1923" s="12"/>
      <c r="G1923" s="12"/>
      <c r="H1923" s="12"/>
      <c r="I1923" s="12"/>
      <c r="J1923" s="12"/>
      <c r="K1923" s="12"/>
      <c r="L1923" s="12"/>
      <c r="M1923" s="49"/>
      <c r="N1923" s="49"/>
      <c r="O1923" s="12"/>
      <c r="P1923" s="12"/>
      <c r="Q1923" s="12"/>
      <c r="R1923" s="12"/>
      <c r="S1923" s="12"/>
      <c r="T1923" s="12"/>
    </row>
    <row r="1924" spans="1:20" s="1" customFormat="1" x14ac:dyDescent="0.4">
      <c r="A1924" s="12"/>
      <c r="B1924" s="12"/>
      <c r="C1924" s="42"/>
      <c r="D1924" s="12"/>
      <c r="E1924" s="12"/>
      <c r="F1924" s="12"/>
      <c r="G1924" s="12"/>
      <c r="H1924" s="12"/>
      <c r="I1924" s="12"/>
      <c r="J1924" s="12"/>
      <c r="K1924" s="12"/>
      <c r="L1924" s="12"/>
      <c r="M1924" s="49"/>
      <c r="N1924" s="49"/>
      <c r="O1924" s="12"/>
      <c r="P1924" s="12"/>
      <c r="Q1924" s="12"/>
      <c r="R1924" s="12"/>
      <c r="S1924" s="12"/>
      <c r="T1924" s="12"/>
    </row>
    <row r="1925" spans="1:20" s="1" customFormat="1" x14ac:dyDescent="0.4">
      <c r="A1925" s="12"/>
      <c r="B1925" s="12"/>
      <c r="C1925" s="42"/>
      <c r="D1925" s="12"/>
      <c r="E1925" s="12"/>
      <c r="F1925" s="12"/>
      <c r="G1925" s="12"/>
      <c r="H1925" s="12"/>
      <c r="I1925" s="12"/>
      <c r="J1925" s="12"/>
      <c r="K1925" s="12"/>
      <c r="L1925" s="12"/>
      <c r="M1925" s="49"/>
      <c r="N1925" s="49"/>
      <c r="O1925" s="12"/>
      <c r="P1925" s="12"/>
      <c r="Q1925" s="12"/>
      <c r="R1925" s="12"/>
      <c r="S1925" s="12"/>
      <c r="T1925" s="12"/>
    </row>
    <row r="1926" spans="1:20" s="1" customFormat="1" x14ac:dyDescent="0.4">
      <c r="A1926" s="12"/>
      <c r="B1926" s="12"/>
      <c r="C1926" s="42"/>
      <c r="D1926" s="12"/>
      <c r="E1926" s="12"/>
      <c r="F1926" s="12"/>
      <c r="G1926" s="12"/>
      <c r="H1926" s="12"/>
      <c r="I1926" s="12"/>
      <c r="J1926" s="12"/>
      <c r="K1926" s="12"/>
      <c r="L1926" s="12"/>
      <c r="M1926" s="49"/>
      <c r="N1926" s="49"/>
      <c r="O1926" s="12"/>
      <c r="P1926" s="12"/>
      <c r="Q1926" s="12"/>
      <c r="R1926" s="12"/>
      <c r="S1926" s="12"/>
      <c r="T1926" s="12"/>
    </row>
    <row r="1927" spans="1:20" s="1" customFormat="1" x14ac:dyDescent="0.4">
      <c r="A1927" s="12"/>
      <c r="B1927" s="12"/>
      <c r="C1927" s="42"/>
      <c r="D1927" s="12"/>
      <c r="E1927" s="12"/>
      <c r="F1927" s="12"/>
      <c r="G1927" s="12"/>
      <c r="H1927" s="12"/>
      <c r="I1927" s="12"/>
      <c r="J1927" s="12"/>
      <c r="K1927" s="12"/>
      <c r="L1927" s="12"/>
      <c r="M1927" s="49"/>
      <c r="N1927" s="49"/>
      <c r="O1927" s="12"/>
      <c r="P1927" s="12"/>
      <c r="Q1927" s="12"/>
      <c r="R1927" s="12"/>
      <c r="S1927" s="12"/>
      <c r="T1927" s="12"/>
    </row>
    <row r="1928" spans="1:20" s="1" customFormat="1" x14ac:dyDescent="0.4">
      <c r="A1928" s="12"/>
      <c r="B1928" s="12"/>
      <c r="C1928" s="42"/>
      <c r="D1928" s="12"/>
      <c r="E1928" s="12"/>
      <c r="F1928" s="12"/>
      <c r="G1928" s="12"/>
      <c r="H1928" s="12"/>
      <c r="I1928" s="12"/>
      <c r="J1928" s="12"/>
      <c r="K1928" s="12"/>
      <c r="L1928" s="12"/>
      <c r="M1928" s="49"/>
      <c r="N1928" s="49"/>
      <c r="O1928" s="12"/>
      <c r="P1928" s="12"/>
      <c r="Q1928" s="12"/>
      <c r="R1928" s="12"/>
      <c r="S1928" s="12"/>
      <c r="T1928" s="12"/>
    </row>
    <row r="1929" spans="1:20" s="1" customFormat="1" x14ac:dyDescent="0.4">
      <c r="A1929" s="12"/>
      <c r="B1929" s="12"/>
      <c r="C1929" s="42"/>
      <c r="D1929" s="12"/>
      <c r="E1929" s="12"/>
      <c r="F1929" s="12"/>
      <c r="G1929" s="12"/>
      <c r="H1929" s="12"/>
      <c r="I1929" s="12"/>
      <c r="J1929" s="12"/>
      <c r="K1929" s="12"/>
      <c r="L1929" s="12"/>
      <c r="M1929" s="49"/>
      <c r="N1929" s="49"/>
      <c r="O1929" s="12"/>
      <c r="P1929" s="12"/>
      <c r="Q1929" s="12"/>
      <c r="R1929" s="12"/>
      <c r="S1929" s="12"/>
      <c r="T1929" s="12"/>
    </row>
    <row r="1930" spans="1:20" s="1" customFormat="1" x14ac:dyDescent="0.4">
      <c r="A1930" s="12"/>
      <c r="B1930" s="12"/>
      <c r="C1930" s="42"/>
      <c r="D1930" s="12"/>
      <c r="E1930" s="12"/>
      <c r="F1930" s="12"/>
      <c r="G1930" s="12"/>
      <c r="H1930" s="12"/>
      <c r="I1930" s="12"/>
      <c r="J1930" s="12"/>
      <c r="K1930" s="12"/>
      <c r="L1930" s="12"/>
      <c r="M1930" s="49"/>
      <c r="N1930" s="49"/>
      <c r="O1930" s="12"/>
      <c r="P1930" s="12"/>
      <c r="Q1930" s="12"/>
      <c r="R1930" s="12"/>
      <c r="S1930" s="12"/>
      <c r="T1930" s="12"/>
    </row>
    <row r="1931" spans="1:20" s="1" customFormat="1" x14ac:dyDescent="0.4">
      <c r="A1931" s="12"/>
      <c r="B1931" s="12"/>
      <c r="C1931" s="42"/>
      <c r="D1931" s="12"/>
      <c r="E1931" s="12"/>
      <c r="F1931" s="12"/>
      <c r="G1931" s="12"/>
      <c r="H1931" s="12"/>
      <c r="I1931" s="12"/>
      <c r="J1931" s="12"/>
      <c r="K1931" s="12"/>
      <c r="L1931" s="12"/>
      <c r="M1931" s="49"/>
      <c r="N1931" s="49"/>
      <c r="O1931" s="12"/>
      <c r="P1931" s="12"/>
      <c r="Q1931" s="12"/>
      <c r="R1931" s="12"/>
      <c r="S1931" s="12"/>
      <c r="T1931" s="12"/>
    </row>
    <row r="1932" spans="1:20" s="1" customFormat="1" x14ac:dyDescent="0.4">
      <c r="A1932" s="12"/>
      <c r="B1932" s="12"/>
      <c r="C1932" s="42"/>
      <c r="D1932" s="12"/>
      <c r="E1932" s="12"/>
      <c r="F1932" s="12"/>
      <c r="G1932" s="12"/>
      <c r="H1932" s="12"/>
      <c r="I1932" s="12"/>
      <c r="J1932" s="12"/>
      <c r="K1932" s="12"/>
      <c r="L1932" s="12"/>
      <c r="M1932" s="49"/>
      <c r="N1932" s="49"/>
      <c r="O1932" s="12"/>
      <c r="P1932" s="12"/>
      <c r="Q1932" s="12"/>
      <c r="R1932" s="12"/>
      <c r="S1932" s="12"/>
      <c r="T1932" s="12"/>
    </row>
    <row r="1933" spans="1:20" s="1" customFormat="1" x14ac:dyDescent="0.4">
      <c r="A1933" s="12"/>
      <c r="B1933" s="12"/>
      <c r="C1933" s="42"/>
      <c r="D1933" s="12"/>
      <c r="E1933" s="12"/>
      <c r="F1933" s="12"/>
      <c r="G1933" s="12"/>
      <c r="H1933" s="12"/>
      <c r="I1933" s="12"/>
      <c r="J1933" s="12"/>
      <c r="K1933" s="12"/>
      <c r="L1933" s="12"/>
      <c r="M1933" s="49"/>
      <c r="N1933" s="49"/>
      <c r="O1933" s="12"/>
      <c r="P1933" s="12"/>
      <c r="Q1933" s="12"/>
      <c r="R1933" s="12"/>
      <c r="S1933" s="12"/>
      <c r="T1933" s="12"/>
    </row>
    <row r="1934" spans="1:20" s="1" customFormat="1" x14ac:dyDescent="0.4">
      <c r="A1934" s="12"/>
      <c r="B1934" s="12"/>
      <c r="C1934" s="42"/>
      <c r="D1934" s="12"/>
      <c r="E1934" s="12"/>
      <c r="F1934" s="12"/>
      <c r="G1934" s="12"/>
      <c r="H1934" s="12"/>
      <c r="I1934" s="12"/>
      <c r="J1934" s="12"/>
      <c r="K1934" s="12"/>
      <c r="L1934" s="12"/>
      <c r="M1934" s="49"/>
      <c r="N1934" s="49"/>
      <c r="O1934" s="12"/>
      <c r="P1934" s="12"/>
      <c r="Q1934" s="12"/>
      <c r="R1934" s="12"/>
      <c r="S1934" s="12"/>
      <c r="T1934" s="12"/>
    </row>
    <row r="1935" spans="1:20" s="1" customFormat="1" x14ac:dyDescent="0.4">
      <c r="A1935" s="12"/>
      <c r="B1935" s="12"/>
      <c r="C1935" s="42"/>
      <c r="D1935" s="12"/>
      <c r="E1935" s="12"/>
      <c r="F1935" s="12"/>
      <c r="G1935" s="12"/>
      <c r="H1935" s="12"/>
      <c r="I1935" s="12"/>
      <c r="J1935" s="12"/>
      <c r="K1935" s="12"/>
      <c r="L1935" s="12"/>
      <c r="M1935" s="49"/>
      <c r="N1935" s="49"/>
      <c r="O1935" s="12"/>
      <c r="P1935" s="12"/>
      <c r="Q1935" s="12"/>
      <c r="R1935" s="12"/>
      <c r="S1935" s="12"/>
      <c r="T1935" s="12"/>
    </row>
    <row r="1936" spans="1:20" s="1" customFormat="1" x14ac:dyDescent="0.4">
      <c r="A1936" s="12"/>
      <c r="B1936" s="12"/>
      <c r="C1936" s="42"/>
      <c r="D1936" s="12"/>
      <c r="E1936" s="12"/>
      <c r="F1936" s="12"/>
      <c r="G1936" s="12"/>
      <c r="H1936" s="12"/>
      <c r="I1936" s="12"/>
      <c r="J1936" s="12"/>
      <c r="K1936" s="12"/>
      <c r="L1936" s="12"/>
      <c r="M1936" s="49"/>
      <c r="N1936" s="49"/>
      <c r="O1936" s="12"/>
      <c r="P1936" s="12"/>
      <c r="Q1936" s="12"/>
      <c r="R1936" s="12"/>
      <c r="S1936" s="12"/>
      <c r="T1936" s="12"/>
    </row>
    <row r="1937" spans="1:20" s="1" customFormat="1" x14ac:dyDescent="0.4">
      <c r="A1937" s="12"/>
      <c r="B1937" s="12"/>
      <c r="C1937" s="42"/>
      <c r="D1937" s="12"/>
      <c r="E1937" s="12"/>
      <c r="F1937" s="12"/>
      <c r="G1937" s="12"/>
      <c r="H1937" s="12"/>
      <c r="I1937" s="12"/>
      <c r="J1937" s="12"/>
      <c r="K1937" s="12"/>
      <c r="L1937" s="12"/>
      <c r="M1937" s="49"/>
      <c r="N1937" s="49"/>
      <c r="O1937" s="12"/>
      <c r="P1937" s="12"/>
      <c r="Q1937" s="12"/>
      <c r="R1937" s="12"/>
      <c r="S1937" s="12"/>
      <c r="T1937" s="12"/>
    </row>
    <row r="1938" spans="1:20" s="1" customFormat="1" x14ac:dyDescent="0.4">
      <c r="A1938" s="12"/>
      <c r="B1938" s="12"/>
      <c r="C1938" s="42"/>
      <c r="D1938" s="12"/>
      <c r="E1938" s="12"/>
      <c r="F1938" s="12"/>
      <c r="G1938" s="12"/>
      <c r="H1938" s="12"/>
      <c r="I1938" s="12"/>
      <c r="J1938" s="12"/>
      <c r="K1938" s="12"/>
      <c r="L1938" s="12"/>
      <c r="M1938" s="49"/>
      <c r="N1938" s="49"/>
      <c r="O1938" s="12"/>
      <c r="P1938" s="12"/>
      <c r="Q1938" s="12"/>
      <c r="R1938" s="12"/>
      <c r="S1938" s="12"/>
      <c r="T1938" s="12"/>
    </row>
    <row r="1939" spans="1:20" s="1" customFormat="1" x14ac:dyDescent="0.4">
      <c r="A1939" s="12"/>
      <c r="B1939" s="12"/>
      <c r="C1939" s="42"/>
      <c r="D1939" s="12"/>
      <c r="E1939" s="12"/>
      <c r="F1939" s="12"/>
      <c r="G1939" s="12"/>
      <c r="H1939" s="12"/>
      <c r="I1939" s="12"/>
      <c r="J1939" s="12"/>
      <c r="K1939" s="12"/>
      <c r="L1939" s="12"/>
      <c r="M1939" s="49"/>
      <c r="N1939" s="49"/>
      <c r="O1939" s="12"/>
      <c r="P1939" s="12"/>
      <c r="Q1939" s="12"/>
      <c r="R1939" s="12"/>
      <c r="S1939" s="12"/>
      <c r="T1939" s="12"/>
    </row>
    <row r="1940" spans="1:20" s="1" customFormat="1" x14ac:dyDescent="0.4">
      <c r="A1940" s="12"/>
      <c r="B1940" s="12"/>
      <c r="C1940" s="42"/>
      <c r="D1940" s="12"/>
      <c r="E1940" s="12"/>
      <c r="F1940" s="12"/>
      <c r="G1940" s="12"/>
      <c r="H1940" s="12"/>
      <c r="I1940" s="12"/>
      <c r="J1940" s="12"/>
      <c r="K1940" s="12"/>
      <c r="L1940" s="12"/>
      <c r="M1940" s="49"/>
      <c r="N1940" s="49"/>
      <c r="O1940" s="12"/>
      <c r="P1940" s="12"/>
      <c r="Q1940" s="12"/>
      <c r="R1940" s="12"/>
      <c r="S1940" s="12"/>
      <c r="T1940" s="12"/>
    </row>
    <row r="1941" spans="1:20" s="1" customFormat="1" x14ac:dyDescent="0.4">
      <c r="A1941" s="12"/>
      <c r="B1941" s="12"/>
      <c r="C1941" s="42"/>
      <c r="D1941" s="12"/>
      <c r="E1941" s="12"/>
      <c r="F1941" s="12"/>
      <c r="G1941" s="12"/>
      <c r="H1941" s="12"/>
      <c r="I1941" s="12"/>
      <c r="J1941" s="12"/>
      <c r="K1941" s="12"/>
      <c r="L1941" s="12"/>
      <c r="M1941" s="49"/>
      <c r="N1941" s="49"/>
      <c r="O1941" s="12"/>
      <c r="P1941" s="12"/>
      <c r="Q1941" s="12"/>
      <c r="R1941" s="12"/>
      <c r="S1941" s="12"/>
      <c r="T1941" s="12"/>
    </row>
    <row r="1942" spans="1:20" s="1" customFormat="1" x14ac:dyDescent="0.4">
      <c r="A1942" s="12"/>
      <c r="B1942" s="12"/>
      <c r="C1942" s="42"/>
      <c r="D1942" s="12"/>
      <c r="E1942" s="12"/>
      <c r="F1942" s="12"/>
      <c r="G1942" s="12"/>
      <c r="H1942" s="12"/>
      <c r="I1942" s="12"/>
      <c r="J1942" s="12"/>
      <c r="K1942" s="12"/>
      <c r="L1942" s="12"/>
      <c r="M1942" s="49"/>
      <c r="N1942" s="49"/>
      <c r="O1942" s="12"/>
      <c r="P1942" s="12"/>
      <c r="Q1942" s="12"/>
      <c r="R1942" s="12"/>
      <c r="S1942" s="12"/>
      <c r="T1942" s="12"/>
    </row>
    <row r="1943" spans="1:20" s="1" customFormat="1" x14ac:dyDescent="0.4">
      <c r="A1943" s="12"/>
      <c r="B1943" s="12"/>
      <c r="C1943" s="42"/>
      <c r="D1943" s="12"/>
      <c r="E1943" s="12"/>
      <c r="F1943" s="12"/>
      <c r="G1943" s="12"/>
      <c r="H1943" s="12"/>
      <c r="I1943" s="12"/>
      <c r="J1943" s="12"/>
      <c r="K1943" s="12"/>
      <c r="L1943" s="12"/>
      <c r="M1943" s="49"/>
      <c r="N1943" s="49"/>
      <c r="O1943" s="12"/>
      <c r="P1943" s="12"/>
      <c r="Q1943" s="12"/>
      <c r="R1943" s="12"/>
      <c r="S1943" s="12"/>
      <c r="T1943" s="12"/>
    </row>
    <row r="1944" spans="1:20" s="1" customFormat="1" x14ac:dyDescent="0.4">
      <c r="A1944" s="12"/>
      <c r="B1944" s="12"/>
      <c r="C1944" s="42"/>
      <c r="D1944" s="12"/>
      <c r="E1944" s="12"/>
      <c r="F1944" s="12"/>
      <c r="G1944" s="12"/>
      <c r="H1944" s="12"/>
      <c r="I1944" s="12"/>
      <c r="J1944" s="12"/>
      <c r="K1944" s="12"/>
      <c r="L1944" s="12"/>
      <c r="M1944" s="49"/>
      <c r="N1944" s="49"/>
      <c r="O1944" s="12"/>
      <c r="P1944" s="12"/>
      <c r="Q1944" s="12"/>
      <c r="R1944" s="12"/>
      <c r="S1944" s="12"/>
      <c r="T1944" s="12"/>
    </row>
    <row r="1945" spans="1:20" s="1" customFormat="1" x14ac:dyDescent="0.4">
      <c r="A1945" s="12"/>
      <c r="B1945" s="12"/>
      <c r="C1945" s="42"/>
      <c r="D1945" s="12"/>
      <c r="E1945" s="12"/>
      <c r="F1945" s="12"/>
      <c r="G1945" s="12"/>
      <c r="H1945" s="12"/>
      <c r="I1945" s="12"/>
      <c r="J1945" s="12"/>
      <c r="K1945" s="12"/>
      <c r="L1945" s="12"/>
      <c r="M1945" s="49"/>
      <c r="N1945" s="49"/>
      <c r="O1945" s="12"/>
      <c r="P1945" s="12"/>
      <c r="Q1945" s="12"/>
      <c r="R1945" s="12"/>
      <c r="S1945" s="12"/>
      <c r="T1945" s="12"/>
    </row>
    <row r="1946" spans="1:20" s="1" customFormat="1" x14ac:dyDescent="0.4">
      <c r="A1946" s="12"/>
      <c r="B1946" s="12"/>
      <c r="C1946" s="42"/>
      <c r="D1946" s="12"/>
      <c r="E1946" s="12"/>
      <c r="F1946" s="12"/>
      <c r="G1946" s="12"/>
      <c r="H1946" s="12"/>
      <c r="I1946" s="12"/>
      <c r="J1946" s="12"/>
      <c r="K1946" s="12"/>
      <c r="L1946" s="12"/>
      <c r="M1946" s="49"/>
      <c r="N1946" s="49"/>
      <c r="O1946" s="12"/>
      <c r="P1946" s="12"/>
      <c r="Q1946" s="12"/>
      <c r="R1946" s="12"/>
      <c r="S1946" s="12"/>
      <c r="T1946" s="12"/>
    </row>
    <row r="1947" spans="1:20" s="1" customFormat="1" x14ac:dyDescent="0.4">
      <c r="A1947" s="12"/>
      <c r="B1947" s="12"/>
      <c r="C1947" s="42"/>
      <c r="D1947" s="12"/>
      <c r="E1947" s="12"/>
      <c r="F1947" s="12"/>
      <c r="G1947" s="12"/>
      <c r="H1947" s="12"/>
      <c r="I1947" s="12"/>
      <c r="J1947" s="12"/>
      <c r="K1947" s="12"/>
      <c r="L1947" s="12"/>
      <c r="M1947" s="49"/>
      <c r="N1947" s="49"/>
      <c r="O1947" s="12"/>
      <c r="P1947" s="12"/>
      <c r="Q1947" s="12"/>
      <c r="R1947" s="12"/>
      <c r="S1947" s="12"/>
      <c r="T1947" s="12"/>
    </row>
    <row r="1948" spans="1:20" s="1" customFormat="1" x14ac:dyDescent="0.4">
      <c r="A1948" s="12"/>
      <c r="B1948" s="12"/>
      <c r="C1948" s="42"/>
      <c r="D1948" s="12"/>
      <c r="E1948" s="12"/>
      <c r="F1948" s="12"/>
      <c r="G1948" s="12"/>
      <c r="H1948" s="12"/>
      <c r="I1948" s="12"/>
      <c r="J1948" s="12"/>
      <c r="K1948" s="12"/>
      <c r="L1948" s="12"/>
      <c r="M1948" s="49"/>
      <c r="N1948" s="49"/>
      <c r="O1948" s="12"/>
      <c r="P1948" s="12"/>
      <c r="Q1948" s="12"/>
      <c r="R1948" s="12"/>
      <c r="S1948" s="12"/>
      <c r="T1948" s="12"/>
    </row>
    <row r="1949" spans="1:20" s="1" customFormat="1" x14ac:dyDescent="0.4">
      <c r="A1949" s="12"/>
      <c r="B1949" s="12"/>
      <c r="C1949" s="42"/>
      <c r="D1949" s="12"/>
      <c r="E1949" s="12"/>
      <c r="F1949" s="12"/>
      <c r="G1949" s="12"/>
      <c r="H1949" s="12"/>
      <c r="I1949" s="12"/>
      <c r="J1949" s="12"/>
      <c r="K1949" s="12"/>
      <c r="L1949" s="12"/>
      <c r="M1949" s="49"/>
      <c r="N1949" s="49"/>
      <c r="O1949" s="12"/>
      <c r="P1949" s="12"/>
      <c r="Q1949" s="12"/>
      <c r="R1949" s="12"/>
      <c r="S1949" s="12"/>
      <c r="T1949" s="12"/>
    </row>
    <row r="1950" spans="1:20" s="1" customFormat="1" x14ac:dyDescent="0.4">
      <c r="A1950" s="12"/>
      <c r="B1950" s="12"/>
      <c r="C1950" s="42"/>
      <c r="D1950" s="12"/>
      <c r="E1950" s="12"/>
      <c r="F1950" s="12"/>
      <c r="G1950" s="12"/>
      <c r="H1950" s="12"/>
      <c r="I1950" s="12"/>
      <c r="J1950" s="12"/>
      <c r="K1950" s="12"/>
      <c r="L1950" s="12"/>
      <c r="M1950" s="49"/>
      <c r="N1950" s="49"/>
      <c r="O1950" s="12"/>
      <c r="P1950" s="12"/>
      <c r="Q1950" s="12"/>
      <c r="R1950" s="12"/>
      <c r="S1950" s="12"/>
      <c r="T1950" s="12"/>
    </row>
    <row r="1951" spans="1:20" s="1" customFormat="1" x14ac:dyDescent="0.4">
      <c r="A1951" s="12"/>
      <c r="B1951" s="12"/>
      <c r="C1951" s="42"/>
      <c r="D1951" s="12"/>
      <c r="E1951" s="12"/>
      <c r="F1951" s="12"/>
      <c r="G1951" s="12"/>
      <c r="H1951" s="12"/>
      <c r="I1951" s="12"/>
      <c r="J1951" s="12"/>
      <c r="K1951" s="12"/>
      <c r="L1951" s="12"/>
      <c r="M1951" s="49"/>
      <c r="N1951" s="49"/>
      <c r="O1951" s="12"/>
      <c r="P1951" s="12"/>
      <c r="Q1951" s="12"/>
      <c r="R1951" s="12"/>
      <c r="S1951" s="12"/>
      <c r="T1951" s="12"/>
    </row>
    <row r="1952" spans="1:20" s="1" customFormat="1" x14ac:dyDescent="0.4">
      <c r="A1952" s="12"/>
      <c r="B1952" s="12"/>
      <c r="C1952" s="42"/>
      <c r="D1952" s="12"/>
      <c r="E1952" s="12"/>
      <c r="F1952" s="12"/>
      <c r="G1952" s="12"/>
      <c r="H1952" s="12"/>
      <c r="I1952" s="12"/>
      <c r="J1952" s="12"/>
      <c r="K1952" s="12"/>
      <c r="L1952" s="12"/>
      <c r="M1952" s="49"/>
      <c r="N1952" s="49"/>
      <c r="O1952" s="12"/>
      <c r="P1952" s="12"/>
      <c r="Q1952" s="12"/>
      <c r="R1952" s="12"/>
      <c r="S1952" s="12"/>
      <c r="T1952" s="12"/>
    </row>
    <row r="1953" spans="1:20" s="1" customFormat="1" x14ac:dyDescent="0.4">
      <c r="A1953" s="12"/>
      <c r="B1953" s="12"/>
      <c r="C1953" s="42"/>
      <c r="D1953" s="12"/>
      <c r="E1953" s="12"/>
      <c r="F1953" s="12"/>
      <c r="G1953" s="12"/>
      <c r="H1953" s="12"/>
      <c r="I1953" s="12"/>
      <c r="J1953" s="12"/>
      <c r="K1953" s="12"/>
      <c r="L1953" s="12"/>
      <c r="M1953" s="49"/>
      <c r="N1953" s="49"/>
      <c r="O1953" s="12"/>
      <c r="P1953" s="12"/>
      <c r="Q1953" s="12"/>
      <c r="R1953" s="12"/>
      <c r="S1953" s="12"/>
      <c r="T1953" s="12"/>
    </row>
    <row r="1954" spans="1:20" s="1" customFormat="1" x14ac:dyDescent="0.4">
      <c r="A1954" s="12"/>
      <c r="B1954" s="12"/>
      <c r="C1954" s="42"/>
      <c r="D1954" s="12"/>
      <c r="E1954" s="12"/>
      <c r="F1954" s="12"/>
      <c r="G1954" s="12"/>
      <c r="H1954" s="12"/>
      <c r="I1954" s="12"/>
      <c r="J1954" s="12"/>
      <c r="K1954" s="12"/>
      <c r="L1954" s="12"/>
      <c r="M1954" s="49"/>
      <c r="N1954" s="49"/>
      <c r="O1954" s="12"/>
      <c r="P1954" s="12"/>
      <c r="Q1954" s="12"/>
      <c r="R1954" s="12"/>
      <c r="S1954" s="12"/>
      <c r="T1954" s="12"/>
    </row>
    <row r="1955" spans="1:20" s="1" customFormat="1" x14ac:dyDescent="0.4">
      <c r="A1955" s="12"/>
      <c r="B1955" s="12"/>
      <c r="C1955" s="42"/>
      <c r="D1955" s="12"/>
      <c r="E1955" s="12"/>
      <c r="F1955" s="12"/>
      <c r="G1955" s="12"/>
      <c r="H1955" s="12"/>
      <c r="I1955" s="12"/>
      <c r="J1955" s="12"/>
      <c r="K1955" s="12"/>
      <c r="L1955" s="12"/>
      <c r="M1955" s="49"/>
      <c r="N1955" s="49"/>
      <c r="O1955" s="12"/>
      <c r="P1955" s="12"/>
      <c r="Q1955" s="12"/>
      <c r="R1955" s="12"/>
      <c r="S1955" s="12"/>
      <c r="T1955" s="12"/>
    </row>
    <row r="1956" spans="1:20" s="1" customFormat="1" x14ac:dyDescent="0.4">
      <c r="A1956" s="12"/>
      <c r="B1956" s="12"/>
      <c r="C1956" s="42"/>
      <c r="D1956" s="12"/>
      <c r="E1956" s="12"/>
      <c r="F1956" s="12"/>
      <c r="G1956" s="12"/>
      <c r="H1956" s="12"/>
      <c r="I1956" s="12"/>
      <c r="J1956" s="12"/>
      <c r="K1956" s="12"/>
      <c r="L1956" s="12"/>
      <c r="M1956" s="49"/>
      <c r="N1956" s="49"/>
      <c r="O1956" s="12"/>
      <c r="P1956" s="12"/>
      <c r="Q1956" s="12"/>
      <c r="R1956" s="12"/>
      <c r="S1956" s="12"/>
      <c r="T1956" s="12"/>
    </row>
    <row r="1957" spans="1:20" s="1" customFormat="1" x14ac:dyDescent="0.4">
      <c r="A1957" s="12"/>
      <c r="B1957" s="12"/>
      <c r="C1957" s="42"/>
      <c r="D1957" s="12"/>
      <c r="E1957" s="12"/>
      <c r="F1957" s="12"/>
      <c r="G1957" s="12"/>
      <c r="H1957" s="12"/>
      <c r="I1957" s="12"/>
      <c r="J1957" s="12"/>
      <c r="K1957" s="12"/>
      <c r="L1957" s="12"/>
      <c r="M1957" s="49"/>
      <c r="N1957" s="49"/>
      <c r="O1957" s="12"/>
      <c r="P1957" s="12"/>
      <c r="Q1957" s="12"/>
      <c r="R1957" s="12"/>
      <c r="S1957" s="12"/>
      <c r="T1957" s="12"/>
    </row>
    <row r="1958" spans="1:20" s="1" customFormat="1" x14ac:dyDescent="0.4">
      <c r="A1958" s="12"/>
      <c r="B1958" s="12"/>
      <c r="C1958" s="42"/>
      <c r="D1958" s="12"/>
      <c r="E1958" s="12"/>
      <c r="F1958" s="12"/>
      <c r="G1958" s="12"/>
      <c r="H1958" s="12"/>
      <c r="I1958" s="12"/>
      <c r="J1958" s="12"/>
      <c r="K1958" s="12"/>
      <c r="L1958" s="12"/>
      <c r="M1958" s="49"/>
      <c r="N1958" s="49"/>
      <c r="O1958" s="12"/>
      <c r="P1958" s="12"/>
      <c r="Q1958" s="12"/>
      <c r="R1958" s="12"/>
      <c r="S1958" s="12"/>
      <c r="T1958" s="12"/>
    </row>
    <row r="1959" spans="1:20" s="1" customFormat="1" x14ac:dyDescent="0.4">
      <c r="A1959" s="12"/>
      <c r="B1959" s="12"/>
      <c r="C1959" s="42"/>
      <c r="D1959" s="12"/>
      <c r="E1959" s="12"/>
      <c r="F1959" s="12"/>
      <c r="G1959" s="12"/>
      <c r="H1959" s="12"/>
      <c r="I1959" s="12"/>
      <c r="J1959" s="12"/>
      <c r="K1959" s="12"/>
      <c r="L1959" s="12"/>
      <c r="M1959" s="49"/>
      <c r="N1959" s="49"/>
      <c r="O1959" s="12"/>
      <c r="P1959" s="12"/>
      <c r="Q1959" s="12"/>
      <c r="R1959" s="12"/>
      <c r="S1959" s="12"/>
      <c r="T1959" s="12"/>
    </row>
    <row r="1960" spans="1:20" s="1" customFormat="1" x14ac:dyDescent="0.4">
      <c r="A1960" s="12"/>
      <c r="B1960" s="12"/>
      <c r="C1960" s="42"/>
      <c r="D1960" s="12"/>
      <c r="E1960" s="12"/>
      <c r="F1960" s="12"/>
      <c r="G1960" s="12"/>
      <c r="H1960" s="12"/>
      <c r="I1960" s="12"/>
      <c r="J1960" s="12"/>
      <c r="K1960" s="12"/>
      <c r="L1960" s="12"/>
      <c r="M1960" s="49"/>
      <c r="N1960" s="49"/>
      <c r="O1960" s="12"/>
      <c r="P1960" s="12"/>
      <c r="Q1960" s="12"/>
      <c r="R1960" s="12"/>
      <c r="S1960" s="12"/>
      <c r="T1960" s="12"/>
    </row>
    <row r="1961" spans="1:20" s="1" customFormat="1" x14ac:dyDescent="0.4">
      <c r="A1961" s="12"/>
      <c r="B1961" s="12"/>
      <c r="C1961" s="42"/>
      <c r="D1961" s="12"/>
      <c r="E1961" s="12"/>
      <c r="F1961" s="12"/>
      <c r="G1961" s="12"/>
      <c r="H1961" s="12"/>
      <c r="I1961" s="12"/>
      <c r="J1961" s="12"/>
      <c r="K1961" s="12"/>
      <c r="L1961" s="12"/>
      <c r="M1961" s="49"/>
      <c r="N1961" s="49"/>
      <c r="O1961" s="12"/>
      <c r="P1961" s="12"/>
      <c r="Q1961" s="12"/>
      <c r="R1961" s="12"/>
      <c r="S1961" s="12"/>
      <c r="T1961" s="12"/>
    </row>
    <row r="1962" spans="1:20" s="1" customFormat="1" x14ac:dyDescent="0.4">
      <c r="A1962" s="12"/>
      <c r="B1962" s="12"/>
      <c r="C1962" s="42"/>
      <c r="D1962" s="12"/>
      <c r="E1962" s="12"/>
      <c r="F1962" s="12"/>
      <c r="G1962" s="12"/>
      <c r="H1962" s="12"/>
      <c r="I1962" s="12"/>
      <c r="J1962" s="12"/>
      <c r="K1962" s="12"/>
      <c r="L1962" s="12"/>
      <c r="M1962" s="49"/>
      <c r="N1962" s="49"/>
      <c r="O1962" s="12"/>
      <c r="P1962" s="12"/>
      <c r="Q1962" s="12"/>
      <c r="R1962" s="12"/>
      <c r="S1962" s="12"/>
      <c r="T1962" s="12"/>
    </row>
    <row r="1963" spans="1:20" s="1" customFormat="1" x14ac:dyDescent="0.4">
      <c r="A1963" s="12"/>
      <c r="B1963" s="12"/>
      <c r="C1963" s="42"/>
      <c r="D1963" s="12"/>
      <c r="E1963" s="12"/>
      <c r="F1963" s="12"/>
      <c r="G1963" s="12"/>
      <c r="H1963" s="12"/>
      <c r="I1963" s="12"/>
      <c r="J1963" s="12"/>
      <c r="K1963" s="12"/>
      <c r="L1963" s="12"/>
      <c r="M1963" s="49"/>
      <c r="N1963" s="49"/>
      <c r="O1963" s="12"/>
      <c r="P1963" s="12"/>
      <c r="Q1963" s="12"/>
      <c r="R1963" s="12"/>
      <c r="S1963" s="12"/>
      <c r="T1963" s="12"/>
    </row>
    <row r="1964" spans="1:20" s="1" customFormat="1" x14ac:dyDescent="0.4">
      <c r="A1964" s="12"/>
      <c r="B1964" s="12"/>
      <c r="C1964" s="42"/>
      <c r="D1964" s="12"/>
      <c r="E1964" s="12"/>
      <c r="F1964" s="12"/>
      <c r="G1964" s="12"/>
      <c r="H1964" s="12"/>
      <c r="I1964" s="12"/>
      <c r="J1964" s="12"/>
      <c r="K1964" s="12"/>
      <c r="L1964" s="12"/>
      <c r="M1964" s="49"/>
      <c r="N1964" s="49"/>
      <c r="O1964" s="12"/>
      <c r="P1964" s="12"/>
      <c r="Q1964" s="12"/>
      <c r="R1964" s="12"/>
      <c r="S1964" s="12"/>
      <c r="T1964" s="12"/>
    </row>
    <row r="1965" spans="1:20" s="1" customFormat="1" x14ac:dyDescent="0.4">
      <c r="A1965" s="12"/>
      <c r="B1965" s="12"/>
      <c r="C1965" s="42"/>
      <c r="D1965" s="12"/>
      <c r="E1965" s="12"/>
      <c r="F1965" s="12"/>
      <c r="G1965" s="12"/>
      <c r="H1965" s="12"/>
      <c r="I1965" s="12"/>
      <c r="J1965" s="12"/>
      <c r="K1965" s="12"/>
      <c r="L1965" s="12"/>
      <c r="M1965" s="49"/>
      <c r="N1965" s="49"/>
      <c r="O1965" s="12"/>
      <c r="P1965" s="12"/>
      <c r="Q1965" s="12"/>
      <c r="R1965" s="12"/>
      <c r="S1965" s="12"/>
      <c r="T1965" s="12"/>
    </row>
    <row r="1966" spans="1:20" s="1" customFormat="1" x14ac:dyDescent="0.4">
      <c r="A1966" s="12"/>
      <c r="B1966" s="12"/>
      <c r="C1966" s="42"/>
      <c r="D1966" s="12"/>
      <c r="E1966" s="12"/>
      <c r="F1966" s="12"/>
      <c r="G1966" s="12"/>
      <c r="H1966" s="12"/>
      <c r="I1966" s="12"/>
      <c r="J1966" s="12"/>
      <c r="K1966" s="12"/>
      <c r="L1966" s="12"/>
      <c r="M1966" s="49"/>
      <c r="N1966" s="49"/>
      <c r="O1966" s="12"/>
      <c r="P1966" s="12"/>
      <c r="Q1966" s="12"/>
      <c r="R1966" s="12"/>
      <c r="S1966" s="12"/>
      <c r="T1966" s="12"/>
    </row>
    <row r="1967" spans="1:20" s="1" customFormat="1" x14ac:dyDescent="0.4">
      <c r="A1967" s="12"/>
      <c r="B1967" s="12"/>
      <c r="C1967" s="42"/>
      <c r="D1967" s="12"/>
      <c r="E1967" s="12"/>
      <c r="F1967" s="12"/>
      <c r="G1967" s="12"/>
      <c r="H1967" s="12"/>
      <c r="I1967" s="12"/>
      <c r="J1967" s="12"/>
      <c r="K1967" s="12"/>
      <c r="L1967" s="12"/>
      <c r="M1967" s="49"/>
      <c r="N1967" s="49"/>
      <c r="O1967" s="12"/>
      <c r="P1967" s="12"/>
      <c r="Q1967" s="12"/>
      <c r="R1967" s="12"/>
      <c r="S1967" s="12"/>
      <c r="T1967" s="12"/>
    </row>
    <row r="1968" spans="1:20" s="1" customFormat="1" x14ac:dyDescent="0.4">
      <c r="A1968" s="12"/>
      <c r="B1968" s="12"/>
      <c r="C1968" s="42"/>
      <c r="D1968" s="12"/>
      <c r="E1968" s="12"/>
      <c r="F1968" s="12"/>
      <c r="G1968" s="12"/>
      <c r="H1968" s="12"/>
      <c r="I1968" s="12"/>
      <c r="J1968" s="12"/>
      <c r="K1968" s="12"/>
      <c r="L1968" s="12"/>
      <c r="M1968" s="49"/>
      <c r="N1968" s="49"/>
      <c r="O1968" s="12"/>
      <c r="P1968" s="12"/>
      <c r="Q1968" s="12"/>
      <c r="R1968" s="12"/>
      <c r="S1968" s="12"/>
      <c r="T1968" s="12"/>
    </row>
    <row r="1969" spans="1:20" s="1" customFormat="1" x14ac:dyDescent="0.4">
      <c r="A1969" s="12"/>
      <c r="B1969" s="12"/>
      <c r="C1969" s="42"/>
      <c r="D1969" s="12"/>
      <c r="E1969" s="12"/>
      <c r="F1969" s="12"/>
      <c r="G1969" s="12"/>
      <c r="H1969" s="12"/>
      <c r="I1969" s="12"/>
      <c r="J1969" s="12"/>
      <c r="K1969" s="12"/>
      <c r="L1969" s="12"/>
      <c r="M1969" s="49"/>
      <c r="N1969" s="49"/>
      <c r="O1969" s="12"/>
      <c r="P1969" s="12"/>
      <c r="Q1969" s="12"/>
      <c r="R1969" s="12"/>
      <c r="S1969" s="12"/>
      <c r="T1969" s="12"/>
    </row>
    <row r="1970" spans="1:20" s="1" customFormat="1" x14ac:dyDescent="0.4">
      <c r="A1970" s="12"/>
      <c r="B1970" s="12"/>
      <c r="C1970" s="42"/>
      <c r="D1970" s="12"/>
      <c r="E1970" s="12"/>
      <c r="F1970" s="12"/>
      <c r="G1970" s="12"/>
      <c r="H1970" s="12"/>
      <c r="I1970" s="12"/>
      <c r="J1970" s="12"/>
      <c r="K1970" s="12"/>
      <c r="L1970" s="12"/>
      <c r="M1970" s="49"/>
      <c r="N1970" s="49"/>
      <c r="O1970" s="12"/>
      <c r="P1970" s="12"/>
      <c r="Q1970" s="12"/>
      <c r="R1970" s="12"/>
      <c r="S1970" s="12"/>
      <c r="T1970" s="12"/>
    </row>
    <row r="1971" spans="1:20" s="1" customFormat="1" x14ac:dyDescent="0.4">
      <c r="A1971" s="12"/>
      <c r="B1971" s="12"/>
      <c r="C1971" s="42"/>
      <c r="D1971" s="12"/>
      <c r="E1971" s="12"/>
      <c r="F1971" s="12"/>
      <c r="G1971" s="12"/>
      <c r="H1971" s="12"/>
      <c r="I1971" s="12"/>
      <c r="J1971" s="12"/>
      <c r="K1971" s="12"/>
      <c r="L1971" s="12"/>
      <c r="M1971" s="49"/>
      <c r="N1971" s="49"/>
      <c r="O1971" s="12"/>
      <c r="P1971" s="12"/>
      <c r="Q1971" s="12"/>
      <c r="R1971" s="12"/>
      <c r="S1971" s="12"/>
      <c r="T1971" s="12"/>
    </row>
    <row r="1972" spans="1:20" s="1" customFormat="1" x14ac:dyDescent="0.4">
      <c r="A1972" s="12"/>
      <c r="B1972" s="12"/>
      <c r="C1972" s="42"/>
      <c r="D1972" s="12"/>
      <c r="E1972" s="12"/>
      <c r="F1972" s="12"/>
      <c r="G1972" s="12"/>
      <c r="H1972" s="12"/>
      <c r="I1972" s="12"/>
      <c r="J1972" s="12"/>
      <c r="K1972" s="12"/>
      <c r="L1972" s="12"/>
      <c r="M1972" s="49"/>
      <c r="N1972" s="49"/>
      <c r="O1972" s="12"/>
      <c r="P1972" s="12"/>
      <c r="Q1972" s="12"/>
      <c r="R1972" s="12"/>
      <c r="S1972" s="12"/>
      <c r="T1972" s="12"/>
    </row>
    <row r="1973" spans="1:20" s="1" customFormat="1" x14ac:dyDescent="0.4">
      <c r="A1973" s="12"/>
      <c r="B1973" s="12"/>
      <c r="C1973" s="42"/>
      <c r="D1973" s="12"/>
      <c r="E1973" s="12"/>
      <c r="F1973" s="12"/>
      <c r="G1973" s="12"/>
      <c r="H1973" s="12"/>
      <c r="I1973" s="12"/>
      <c r="J1973" s="12"/>
      <c r="K1973" s="12"/>
      <c r="L1973" s="12"/>
      <c r="M1973" s="49"/>
      <c r="N1973" s="49"/>
      <c r="O1973" s="12"/>
      <c r="P1973" s="12"/>
      <c r="Q1973" s="12"/>
      <c r="R1973" s="12"/>
      <c r="S1973" s="12"/>
      <c r="T1973" s="12"/>
    </row>
    <row r="1974" spans="1:20" s="1" customFormat="1" x14ac:dyDescent="0.4">
      <c r="A1974" s="12"/>
      <c r="B1974" s="12"/>
      <c r="C1974" s="42"/>
      <c r="D1974" s="12"/>
      <c r="E1974" s="12"/>
      <c r="F1974" s="12"/>
      <c r="G1974" s="12"/>
      <c r="H1974" s="12"/>
      <c r="I1974" s="12"/>
      <c r="J1974" s="12"/>
      <c r="K1974" s="12"/>
      <c r="L1974" s="12"/>
      <c r="M1974" s="49"/>
      <c r="N1974" s="49"/>
      <c r="O1974" s="12"/>
      <c r="P1974" s="12"/>
      <c r="Q1974" s="12"/>
      <c r="R1974" s="12"/>
      <c r="S1974" s="12"/>
      <c r="T1974" s="12"/>
    </row>
    <row r="1975" spans="1:20" s="1" customFormat="1" x14ac:dyDescent="0.4">
      <c r="A1975" s="12"/>
      <c r="B1975" s="12"/>
      <c r="C1975" s="42"/>
      <c r="D1975" s="12"/>
      <c r="E1975" s="12"/>
      <c r="F1975" s="12"/>
      <c r="G1975" s="12"/>
      <c r="H1975" s="12"/>
      <c r="I1975" s="12"/>
      <c r="J1975" s="12"/>
      <c r="K1975" s="12"/>
      <c r="L1975" s="12"/>
      <c r="M1975" s="49"/>
      <c r="N1975" s="49"/>
      <c r="O1975" s="12"/>
      <c r="P1975" s="12"/>
      <c r="Q1975" s="12"/>
      <c r="R1975" s="12"/>
      <c r="S1975" s="12"/>
      <c r="T1975" s="12"/>
    </row>
    <row r="1976" spans="1:20" s="1" customFormat="1" x14ac:dyDescent="0.4">
      <c r="A1976" s="12"/>
      <c r="B1976" s="12"/>
      <c r="C1976" s="42"/>
      <c r="D1976" s="12"/>
      <c r="E1976" s="12"/>
      <c r="F1976" s="12"/>
      <c r="G1976" s="12"/>
      <c r="H1976" s="12"/>
      <c r="I1976" s="12"/>
      <c r="J1976" s="12"/>
      <c r="K1976" s="12"/>
      <c r="L1976" s="12"/>
      <c r="M1976" s="49"/>
      <c r="N1976" s="49"/>
      <c r="O1976" s="12"/>
      <c r="P1976" s="12"/>
      <c r="Q1976" s="12"/>
      <c r="R1976" s="12"/>
      <c r="S1976" s="12"/>
      <c r="T1976" s="12"/>
    </row>
    <row r="1977" spans="1:20" s="1" customFormat="1" x14ac:dyDescent="0.4">
      <c r="A1977" s="12"/>
      <c r="B1977" s="12"/>
      <c r="C1977" s="42"/>
      <c r="D1977" s="12"/>
      <c r="E1977" s="12"/>
      <c r="F1977" s="12"/>
      <c r="G1977" s="12"/>
      <c r="H1977" s="12"/>
      <c r="I1977" s="12"/>
      <c r="J1977" s="12"/>
      <c r="K1977" s="12"/>
      <c r="L1977" s="12"/>
      <c r="M1977" s="49"/>
      <c r="N1977" s="49"/>
      <c r="O1977" s="12"/>
      <c r="P1977" s="12"/>
      <c r="Q1977" s="12"/>
      <c r="R1977" s="12"/>
      <c r="S1977" s="12"/>
      <c r="T1977" s="12"/>
    </row>
    <row r="1978" spans="1:20" s="1" customFormat="1" x14ac:dyDescent="0.4">
      <c r="A1978" s="12"/>
      <c r="B1978" s="12"/>
      <c r="C1978" s="42"/>
      <c r="D1978" s="12"/>
      <c r="E1978" s="12"/>
      <c r="F1978" s="12"/>
      <c r="G1978" s="12"/>
      <c r="H1978" s="12"/>
      <c r="I1978" s="12"/>
      <c r="J1978" s="12"/>
      <c r="K1978" s="12"/>
      <c r="L1978" s="12"/>
      <c r="M1978" s="49"/>
      <c r="N1978" s="49"/>
      <c r="O1978" s="12"/>
      <c r="P1978" s="12"/>
      <c r="Q1978" s="12"/>
      <c r="R1978" s="12"/>
      <c r="S1978" s="12"/>
      <c r="T1978" s="12"/>
    </row>
    <row r="1979" spans="1:20" s="1" customFormat="1" x14ac:dyDescent="0.4">
      <c r="A1979" s="12"/>
      <c r="B1979" s="12"/>
      <c r="C1979" s="42"/>
      <c r="D1979" s="12"/>
      <c r="E1979" s="12"/>
      <c r="F1979" s="12"/>
      <c r="G1979" s="12"/>
      <c r="H1979" s="12"/>
      <c r="I1979" s="12"/>
      <c r="J1979" s="12"/>
      <c r="K1979" s="12"/>
      <c r="L1979" s="12"/>
      <c r="M1979" s="49"/>
      <c r="N1979" s="49"/>
      <c r="O1979" s="12"/>
      <c r="P1979" s="12"/>
      <c r="Q1979" s="12"/>
      <c r="R1979" s="12"/>
      <c r="S1979" s="12"/>
      <c r="T1979" s="12"/>
    </row>
    <row r="1980" spans="1:20" s="1" customFormat="1" x14ac:dyDescent="0.4">
      <c r="A1980" s="12"/>
      <c r="B1980" s="12"/>
      <c r="C1980" s="42"/>
      <c r="D1980" s="12"/>
      <c r="E1980" s="12"/>
      <c r="F1980" s="12"/>
      <c r="G1980" s="12"/>
      <c r="H1980" s="12"/>
      <c r="I1980" s="12"/>
      <c r="J1980" s="12"/>
      <c r="K1980" s="12"/>
      <c r="L1980" s="12"/>
      <c r="M1980" s="49"/>
      <c r="N1980" s="49"/>
      <c r="O1980" s="12"/>
      <c r="P1980" s="12"/>
      <c r="Q1980" s="12"/>
      <c r="R1980" s="12"/>
      <c r="S1980" s="12"/>
      <c r="T1980" s="12"/>
    </row>
    <row r="1981" spans="1:20" s="1" customFormat="1" x14ac:dyDescent="0.4">
      <c r="A1981" s="12"/>
      <c r="B1981" s="12"/>
      <c r="C1981" s="42"/>
      <c r="D1981" s="12"/>
      <c r="E1981" s="12"/>
      <c r="F1981" s="12"/>
      <c r="G1981" s="12"/>
      <c r="H1981" s="12"/>
      <c r="I1981" s="12"/>
      <c r="J1981" s="12"/>
      <c r="K1981" s="12"/>
      <c r="L1981" s="12"/>
      <c r="M1981" s="49"/>
      <c r="N1981" s="49"/>
      <c r="O1981" s="12"/>
      <c r="P1981" s="12"/>
      <c r="Q1981" s="12"/>
      <c r="R1981" s="12"/>
      <c r="S1981" s="12"/>
      <c r="T1981" s="12"/>
    </row>
    <row r="1982" spans="1:20" s="1" customFormat="1" x14ac:dyDescent="0.4">
      <c r="A1982" s="12"/>
      <c r="B1982" s="12"/>
      <c r="C1982" s="42"/>
      <c r="D1982" s="12"/>
      <c r="E1982" s="12"/>
      <c r="F1982" s="12"/>
      <c r="G1982" s="12"/>
      <c r="H1982" s="12"/>
      <c r="I1982" s="12"/>
      <c r="J1982" s="12"/>
      <c r="K1982" s="12"/>
      <c r="L1982" s="12"/>
      <c r="M1982" s="49"/>
      <c r="N1982" s="49"/>
      <c r="O1982" s="12"/>
      <c r="P1982" s="12"/>
      <c r="Q1982" s="12"/>
      <c r="R1982" s="12"/>
      <c r="S1982" s="12"/>
      <c r="T1982" s="12"/>
    </row>
    <row r="1983" spans="1:20" s="1" customFormat="1" x14ac:dyDescent="0.4">
      <c r="A1983" s="12"/>
      <c r="B1983" s="12"/>
      <c r="C1983" s="42"/>
      <c r="D1983" s="12"/>
      <c r="E1983" s="12"/>
      <c r="F1983" s="12"/>
      <c r="G1983" s="12"/>
      <c r="H1983" s="12"/>
      <c r="I1983" s="12"/>
      <c r="J1983" s="12"/>
      <c r="K1983" s="12"/>
      <c r="L1983" s="12"/>
      <c r="M1983" s="49"/>
      <c r="N1983" s="49"/>
      <c r="O1983" s="12"/>
      <c r="P1983" s="12"/>
      <c r="Q1983" s="12"/>
      <c r="R1983" s="12"/>
      <c r="S1983" s="12"/>
      <c r="T1983" s="12"/>
    </row>
    <row r="1984" spans="1:20" s="1" customFormat="1" x14ac:dyDescent="0.4">
      <c r="A1984" s="12"/>
      <c r="B1984" s="12"/>
      <c r="C1984" s="42"/>
      <c r="D1984" s="12"/>
      <c r="E1984" s="12"/>
      <c r="F1984" s="12"/>
      <c r="G1984" s="12"/>
      <c r="H1984" s="12"/>
      <c r="I1984" s="12"/>
      <c r="J1984" s="12"/>
      <c r="K1984" s="12"/>
      <c r="L1984" s="12"/>
      <c r="M1984" s="49"/>
      <c r="N1984" s="49"/>
      <c r="O1984" s="12"/>
      <c r="P1984" s="12"/>
      <c r="Q1984" s="12"/>
      <c r="R1984" s="12"/>
      <c r="S1984" s="12"/>
      <c r="T1984" s="12"/>
    </row>
    <row r="1985" spans="1:20" s="1" customFormat="1" x14ac:dyDescent="0.4">
      <c r="A1985" s="12"/>
      <c r="B1985" s="12"/>
      <c r="C1985" s="42"/>
      <c r="D1985" s="12"/>
      <c r="E1985" s="12"/>
      <c r="F1985" s="12"/>
      <c r="G1985" s="12"/>
      <c r="H1985" s="12"/>
      <c r="I1985" s="12"/>
      <c r="J1985" s="12"/>
      <c r="K1985" s="12"/>
      <c r="L1985" s="12"/>
      <c r="M1985" s="49"/>
      <c r="N1985" s="49"/>
      <c r="O1985" s="12"/>
      <c r="P1985" s="12"/>
      <c r="Q1985" s="12"/>
      <c r="R1985" s="12"/>
      <c r="S1985" s="12"/>
      <c r="T1985" s="12"/>
    </row>
    <row r="1986" spans="1:20" s="1" customFormat="1" x14ac:dyDescent="0.4">
      <c r="A1986" s="12"/>
      <c r="B1986" s="12"/>
      <c r="C1986" s="42"/>
      <c r="D1986" s="12"/>
      <c r="E1986" s="12"/>
      <c r="F1986" s="12"/>
      <c r="G1986" s="12"/>
      <c r="H1986" s="12"/>
      <c r="I1986" s="12"/>
      <c r="J1986" s="12"/>
      <c r="K1986" s="12"/>
      <c r="L1986" s="12"/>
      <c r="M1986" s="49"/>
      <c r="N1986" s="49"/>
      <c r="O1986" s="12"/>
      <c r="P1986" s="12"/>
      <c r="Q1986" s="12"/>
      <c r="R1986" s="12"/>
      <c r="S1986" s="12"/>
      <c r="T1986" s="12"/>
    </row>
    <row r="1987" spans="1:20" s="1" customFormat="1" x14ac:dyDescent="0.4">
      <c r="A1987" s="12"/>
      <c r="B1987" s="12"/>
      <c r="C1987" s="42"/>
      <c r="D1987" s="12"/>
      <c r="E1987" s="12"/>
      <c r="F1987" s="12"/>
      <c r="G1987" s="12"/>
      <c r="H1987" s="12"/>
      <c r="I1987" s="12"/>
      <c r="J1987" s="12"/>
      <c r="K1987" s="12"/>
      <c r="L1987" s="12"/>
      <c r="M1987" s="49"/>
      <c r="N1987" s="49"/>
      <c r="O1987" s="12"/>
      <c r="P1987" s="12"/>
      <c r="Q1987" s="12"/>
      <c r="R1987" s="12"/>
      <c r="S1987" s="12"/>
      <c r="T1987" s="12"/>
    </row>
    <row r="1988" spans="1:20" s="1" customFormat="1" x14ac:dyDescent="0.4">
      <c r="A1988" s="12"/>
      <c r="B1988" s="12"/>
      <c r="C1988" s="42"/>
      <c r="D1988" s="12"/>
      <c r="E1988" s="12"/>
      <c r="F1988" s="12"/>
      <c r="G1988" s="12"/>
      <c r="H1988" s="12"/>
      <c r="I1988" s="12"/>
      <c r="J1988" s="12"/>
      <c r="K1988" s="12"/>
      <c r="L1988" s="12"/>
      <c r="M1988" s="49"/>
      <c r="N1988" s="49"/>
      <c r="O1988" s="12"/>
      <c r="P1988" s="12"/>
      <c r="Q1988" s="12"/>
      <c r="R1988" s="12"/>
      <c r="S1988" s="12"/>
      <c r="T1988" s="12"/>
    </row>
    <row r="1989" spans="1:20" s="1" customFormat="1" x14ac:dyDescent="0.4">
      <c r="A1989" s="12"/>
      <c r="B1989" s="12"/>
      <c r="C1989" s="42"/>
      <c r="D1989" s="12"/>
      <c r="E1989" s="12"/>
      <c r="F1989" s="12"/>
      <c r="G1989" s="12"/>
      <c r="H1989" s="12"/>
      <c r="I1989" s="12"/>
      <c r="J1989" s="12"/>
      <c r="K1989" s="12"/>
      <c r="L1989" s="12"/>
      <c r="M1989" s="49"/>
      <c r="N1989" s="49"/>
      <c r="O1989" s="12"/>
      <c r="P1989" s="12"/>
      <c r="Q1989" s="12"/>
      <c r="R1989" s="12"/>
      <c r="S1989" s="12"/>
      <c r="T1989" s="12"/>
    </row>
    <row r="1990" spans="1:20" s="1" customFormat="1" x14ac:dyDescent="0.4">
      <c r="A1990" s="12"/>
      <c r="B1990" s="12"/>
      <c r="C1990" s="42"/>
      <c r="D1990" s="12"/>
      <c r="E1990" s="12"/>
      <c r="F1990" s="12"/>
      <c r="G1990" s="12"/>
      <c r="H1990" s="12"/>
      <c r="I1990" s="12"/>
      <c r="J1990" s="12"/>
      <c r="K1990" s="12"/>
      <c r="L1990" s="12"/>
      <c r="M1990" s="49"/>
      <c r="N1990" s="49"/>
      <c r="O1990" s="12"/>
      <c r="P1990" s="12"/>
      <c r="Q1990" s="12"/>
      <c r="R1990" s="12"/>
      <c r="S1990" s="12"/>
      <c r="T1990" s="12"/>
    </row>
    <row r="1991" spans="1:20" s="1" customFormat="1" x14ac:dyDescent="0.4">
      <c r="A1991" s="12"/>
      <c r="B1991" s="12"/>
      <c r="C1991" s="42"/>
      <c r="D1991" s="12"/>
      <c r="E1991" s="12"/>
      <c r="F1991" s="12"/>
      <c r="G1991" s="12"/>
      <c r="H1991" s="12"/>
      <c r="I1991" s="12"/>
      <c r="J1991" s="12"/>
      <c r="K1991" s="12"/>
      <c r="L1991" s="12"/>
      <c r="M1991" s="49"/>
      <c r="N1991" s="49"/>
      <c r="O1991" s="12"/>
      <c r="P1991" s="12"/>
      <c r="Q1991" s="12"/>
      <c r="R1991" s="12"/>
      <c r="S1991" s="12"/>
      <c r="T1991" s="12"/>
    </row>
    <row r="1992" spans="1:20" s="1" customFormat="1" x14ac:dyDescent="0.4">
      <c r="A1992" s="12"/>
      <c r="B1992" s="12"/>
      <c r="C1992" s="42"/>
      <c r="D1992" s="12"/>
      <c r="E1992" s="12"/>
      <c r="F1992" s="12"/>
      <c r="G1992" s="12"/>
      <c r="H1992" s="12"/>
      <c r="I1992" s="12"/>
      <c r="J1992" s="12"/>
      <c r="K1992" s="12"/>
      <c r="L1992" s="12"/>
      <c r="M1992" s="49"/>
      <c r="N1992" s="49"/>
      <c r="O1992" s="12"/>
      <c r="P1992" s="12"/>
      <c r="Q1992" s="12"/>
      <c r="R1992" s="12"/>
      <c r="S1992" s="12"/>
      <c r="T1992" s="12"/>
    </row>
    <row r="1993" spans="1:20" s="1" customFormat="1" x14ac:dyDescent="0.4">
      <c r="A1993" s="12"/>
      <c r="B1993" s="12"/>
      <c r="C1993" s="42"/>
      <c r="D1993" s="12"/>
      <c r="E1993" s="12"/>
      <c r="F1993" s="12"/>
      <c r="G1993" s="12"/>
      <c r="H1993" s="12"/>
      <c r="I1993" s="12"/>
      <c r="J1993" s="12"/>
      <c r="K1993" s="12"/>
      <c r="L1993" s="12"/>
      <c r="M1993" s="49"/>
      <c r="N1993" s="49"/>
      <c r="O1993" s="12"/>
      <c r="P1993" s="12"/>
      <c r="Q1993" s="12"/>
      <c r="R1993" s="12"/>
      <c r="S1993" s="12"/>
      <c r="T1993" s="12"/>
    </row>
    <row r="1994" spans="1:20" s="1" customFormat="1" x14ac:dyDescent="0.4">
      <c r="A1994" s="12"/>
      <c r="B1994" s="12"/>
      <c r="C1994" s="42"/>
      <c r="D1994" s="12"/>
      <c r="E1994" s="12"/>
      <c r="F1994" s="12"/>
      <c r="G1994" s="12"/>
      <c r="H1994" s="12"/>
      <c r="I1994" s="12"/>
      <c r="J1994" s="12"/>
      <c r="K1994" s="12"/>
      <c r="L1994" s="12"/>
      <c r="M1994" s="49"/>
      <c r="N1994" s="49"/>
      <c r="O1994" s="12"/>
      <c r="P1994" s="12"/>
      <c r="Q1994" s="12"/>
      <c r="R1994" s="12"/>
      <c r="S1994" s="12"/>
      <c r="T1994" s="12"/>
    </row>
    <row r="1995" spans="1:20" s="1" customFormat="1" x14ac:dyDescent="0.4">
      <c r="A1995" s="12"/>
      <c r="B1995" s="12"/>
      <c r="C1995" s="42"/>
      <c r="D1995" s="12"/>
      <c r="E1995" s="12"/>
      <c r="F1995" s="12"/>
      <c r="G1995" s="12"/>
      <c r="H1995" s="12"/>
      <c r="I1995" s="12"/>
      <c r="J1995" s="12"/>
      <c r="K1995" s="12"/>
      <c r="L1995" s="12"/>
      <c r="M1995" s="49"/>
      <c r="N1995" s="49"/>
      <c r="O1995" s="12"/>
      <c r="P1995" s="12"/>
      <c r="Q1995" s="12"/>
      <c r="R1995" s="12"/>
      <c r="S1995" s="12"/>
      <c r="T1995" s="12"/>
    </row>
    <row r="1996" spans="1:20" s="1" customFormat="1" x14ac:dyDescent="0.4">
      <c r="A1996" s="12"/>
      <c r="B1996" s="12"/>
      <c r="C1996" s="42"/>
      <c r="D1996" s="12"/>
      <c r="E1996" s="12"/>
      <c r="F1996" s="12"/>
      <c r="G1996" s="12"/>
      <c r="H1996" s="12"/>
      <c r="I1996" s="12"/>
      <c r="J1996" s="12"/>
      <c r="K1996" s="12"/>
      <c r="L1996" s="12"/>
      <c r="M1996" s="49"/>
      <c r="N1996" s="49"/>
      <c r="O1996" s="12"/>
      <c r="P1996" s="12"/>
      <c r="Q1996" s="12"/>
      <c r="R1996" s="12"/>
      <c r="S1996" s="12"/>
      <c r="T1996" s="12"/>
    </row>
    <row r="1997" spans="1:20" s="1" customFormat="1" x14ac:dyDescent="0.4">
      <c r="A1997" s="12"/>
      <c r="B1997" s="12"/>
      <c r="C1997" s="42"/>
      <c r="D1997" s="12"/>
      <c r="E1997" s="12"/>
      <c r="F1997" s="12"/>
      <c r="G1997" s="12"/>
      <c r="H1997" s="12"/>
      <c r="I1997" s="12"/>
      <c r="J1997" s="12"/>
      <c r="K1997" s="12"/>
      <c r="L1997" s="12"/>
      <c r="M1997" s="49"/>
      <c r="N1997" s="49"/>
      <c r="O1997" s="12"/>
      <c r="P1997" s="12"/>
      <c r="Q1997" s="12"/>
      <c r="R1997" s="12"/>
      <c r="S1997" s="12"/>
      <c r="T1997" s="12"/>
    </row>
    <row r="1998" spans="1:20" s="1" customFormat="1" x14ac:dyDescent="0.4">
      <c r="A1998" s="12"/>
      <c r="B1998" s="12"/>
      <c r="C1998" s="42"/>
      <c r="D1998" s="12"/>
      <c r="E1998" s="12"/>
      <c r="F1998" s="12"/>
      <c r="G1998" s="12"/>
      <c r="H1998" s="12"/>
      <c r="I1998" s="12"/>
      <c r="J1998" s="12"/>
      <c r="K1998" s="12"/>
      <c r="L1998" s="12"/>
      <c r="M1998" s="49"/>
      <c r="N1998" s="49"/>
      <c r="O1998" s="12"/>
      <c r="P1998" s="12"/>
      <c r="Q1998" s="12"/>
      <c r="R1998" s="12"/>
      <c r="S1998" s="12"/>
      <c r="T1998" s="12"/>
    </row>
    <row r="1999" spans="1:20" s="1" customFormat="1" x14ac:dyDescent="0.4">
      <c r="A1999" s="12"/>
      <c r="B1999" s="12"/>
      <c r="C1999" s="42"/>
      <c r="D1999" s="12"/>
      <c r="E1999" s="12"/>
      <c r="F1999" s="12"/>
      <c r="G1999" s="12"/>
      <c r="H1999" s="12"/>
      <c r="I1999" s="12"/>
      <c r="J1999" s="12"/>
      <c r="K1999" s="12"/>
      <c r="L1999" s="12"/>
      <c r="M1999" s="49"/>
      <c r="N1999" s="49"/>
      <c r="O1999" s="12"/>
      <c r="P1999" s="12"/>
      <c r="Q1999" s="12"/>
      <c r="R1999" s="12"/>
      <c r="S1999" s="12"/>
      <c r="T1999" s="12"/>
    </row>
    <row r="2000" spans="1:20" s="1" customFormat="1" x14ac:dyDescent="0.4">
      <c r="A2000" s="12"/>
      <c r="B2000" s="12"/>
      <c r="C2000" s="42"/>
      <c r="D2000" s="12"/>
      <c r="E2000" s="12"/>
      <c r="F2000" s="12"/>
      <c r="G2000" s="12"/>
      <c r="H2000" s="12"/>
      <c r="I2000" s="12"/>
      <c r="J2000" s="12"/>
      <c r="K2000" s="12"/>
      <c r="L2000" s="12"/>
      <c r="M2000" s="49"/>
      <c r="N2000" s="49"/>
      <c r="O2000" s="12"/>
      <c r="P2000" s="12"/>
      <c r="Q2000" s="12"/>
      <c r="R2000" s="12"/>
      <c r="S2000" s="12"/>
      <c r="T2000" s="12"/>
    </row>
    <row r="2001" spans="1:20" s="1" customFormat="1" x14ac:dyDescent="0.4">
      <c r="A2001" s="12"/>
      <c r="B2001" s="12"/>
      <c r="C2001" s="42"/>
      <c r="D2001" s="12"/>
      <c r="E2001" s="12"/>
      <c r="F2001" s="12"/>
      <c r="G2001" s="12"/>
      <c r="H2001" s="12"/>
      <c r="I2001" s="12"/>
      <c r="J2001" s="12"/>
      <c r="K2001" s="12"/>
      <c r="L2001" s="12"/>
      <c r="M2001" s="49"/>
      <c r="N2001" s="49"/>
      <c r="O2001" s="12"/>
      <c r="P2001" s="12"/>
      <c r="Q2001" s="12"/>
      <c r="R2001" s="12"/>
      <c r="S2001" s="12"/>
      <c r="T2001" s="12"/>
    </row>
    <row r="2002" spans="1:20" s="1" customFormat="1" x14ac:dyDescent="0.4">
      <c r="A2002" s="12"/>
      <c r="B2002" s="12"/>
      <c r="C2002" s="42"/>
      <c r="D2002" s="12"/>
      <c r="E2002" s="12"/>
      <c r="F2002" s="12"/>
      <c r="G2002" s="12"/>
      <c r="H2002" s="12"/>
      <c r="I2002" s="12"/>
      <c r="J2002" s="12"/>
      <c r="K2002" s="12"/>
      <c r="L2002" s="12"/>
      <c r="M2002" s="49"/>
      <c r="N2002" s="49"/>
      <c r="O2002" s="12"/>
      <c r="P2002" s="12"/>
      <c r="Q2002" s="12"/>
      <c r="R2002" s="12"/>
      <c r="S2002" s="12"/>
      <c r="T2002" s="12"/>
    </row>
    <row r="2003" spans="1:20" s="1" customFormat="1" x14ac:dyDescent="0.4">
      <c r="A2003" s="12"/>
      <c r="B2003" s="12"/>
      <c r="C2003" s="42"/>
      <c r="D2003" s="12"/>
      <c r="E2003" s="12"/>
      <c r="F2003" s="12"/>
      <c r="G2003" s="12"/>
      <c r="H2003" s="12"/>
      <c r="I2003" s="12"/>
      <c r="J2003" s="12"/>
      <c r="K2003" s="12"/>
      <c r="L2003" s="12"/>
      <c r="M2003" s="49"/>
      <c r="N2003" s="49"/>
      <c r="O2003" s="12"/>
      <c r="P2003" s="12"/>
      <c r="Q2003" s="12"/>
      <c r="R2003" s="12"/>
      <c r="S2003" s="12"/>
      <c r="T2003" s="12"/>
    </row>
    <row r="2004" spans="1:20" s="1" customFormat="1" x14ac:dyDescent="0.4">
      <c r="A2004" s="12"/>
      <c r="B2004" s="12"/>
      <c r="C2004" s="42"/>
      <c r="D2004" s="12"/>
      <c r="E2004" s="12"/>
      <c r="F2004" s="12"/>
      <c r="G2004" s="12"/>
      <c r="H2004" s="12"/>
      <c r="I2004" s="12"/>
      <c r="J2004" s="12"/>
      <c r="K2004" s="12"/>
      <c r="L2004" s="12"/>
      <c r="M2004" s="49"/>
      <c r="N2004" s="49"/>
      <c r="O2004" s="12"/>
      <c r="P2004" s="12"/>
      <c r="Q2004" s="12"/>
      <c r="R2004" s="12"/>
      <c r="S2004" s="12"/>
      <c r="T2004" s="12"/>
    </row>
    <row r="2005" spans="1:20" s="1" customFormat="1" x14ac:dyDescent="0.4">
      <c r="A2005" s="12"/>
      <c r="B2005" s="12"/>
      <c r="C2005" s="42"/>
      <c r="D2005" s="12"/>
      <c r="E2005" s="12"/>
      <c r="F2005" s="12"/>
      <c r="G2005" s="12"/>
      <c r="H2005" s="12"/>
      <c r="I2005" s="12"/>
      <c r="J2005" s="12"/>
      <c r="K2005" s="12"/>
      <c r="L2005" s="12"/>
      <c r="M2005" s="49"/>
      <c r="N2005" s="49"/>
      <c r="O2005" s="12"/>
      <c r="P2005" s="12"/>
      <c r="Q2005" s="12"/>
      <c r="R2005" s="12"/>
      <c r="S2005" s="12"/>
      <c r="T2005" s="12"/>
    </row>
    <row r="2006" spans="1:20" s="1" customFormat="1" x14ac:dyDescent="0.4">
      <c r="A2006" s="12"/>
      <c r="B2006" s="12"/>
      <c r="C2006" s="42"/>
      <c r="D2006" s="12"/>
      <c r="E2006" s="12"/>
      <c r="F2006" s="12"/>
      <c r="G2006" s="12"/>
      <c r="H2006" s="12"/>
      <c r="I2006" s="12"/>
      <c r="J2006" s="12"/>
      <c r="K2006" s="12"/>
      <c r="L2006" s="12"/>
      <c r="M2006" s="49"/>
      <c r="N2006" s="49"/>
      <c r="O2006" s="12"/>
      <c r="P2006" s="12"/>
      <c r="Q2006" s="12"/>
      <c r="R2006" s="12"/>
      <c r="S2006" s="12"/>
      <c r="T2006" s="12"/>
    </row>
    <row r="2007" spans="1:20" s="1" customFormat="1" x14ac:dyDescent="0.4">
      <c r="A2007" s="12"/>
      <c r="B2007" s="12"/>
      <c r="C2007" s="42"/>
      <c r="D2007" s="12"/>
      <c r="E2007" s="12"/>
      <c r="F2007" s="12"/>
      <c r="G2007" s="12"/>
      <c r="H2007" s="12"/>
      <c r="I2007" s="12"/>
      <c r="J2007" s="12"/>
      <c r="K2007" s="12"/>
      <c r="L2007" s="12"/>
      <c r="M2007" s="49"/>
      <c r="N2007" s="49"/>
      <c r="O2007" s="12"/>
      <c r="P2007" s="12"/>
      <c r="Q2007" s="12"/>
      <c r="R2007" s="12"/>
      <c r="S2007" s="12"/>
      <c r="T2007" s="12"/>
    </row>
    <row r="2008" spans="1:20" s="1" customFormat="1" x14ac:dyDescent="0.4">
      <c r="A2008" s="12"/>
      <c r="B2008" s="12"/>
      <c r="C2008" s="42"/>
      <c r="D2008" s="12"/>
      <c r="E2008" s="12"/>
      <c r="F2008" s="12"/>
      <c r="G2008" s="12"/>
      <c r="H2008" s="12"/>
      <c r="I2008" s="12"/>
      <c r="J2008" s="12"/>
      <c r="K2008" s="12"/>
      <c r="L2008" s="12"/>
      <c r="M2008" s="49"/>
      <c r="N2008" s="49"/>
      <c r="O2008" s="12"/>
      <c r="P2008" s="12"/>
      <c r="Q2008" s="12"/>
      <c r="R2008" s="12"/>
      <c r="S2008" s="12"/>
      <c r="T2008" s="12"/>
    </row>
    <row r="2009" spans="1:20" s="1" customFormat="1" x14ac:dyDescent="0.4">
      <c r="A2009" s="12"/>
      <c r="B2009" s="12"/>
      <c r="C2009" s="42"/>
      <c r="D2009" s="12"/>
      <c r="E2009" s="12"/>
      <c r="F2009" s="12"/>
      <c r="G2009" s="12"/>
      <c r="H2009" s="12"/>
      <c r="I2009" s="12"/>
      <c r="J2009" s="12"/>
      <c r="K2009" s="12"/>
      <c r="L2009" s="12"/>
      <c r="M2009" s="49"/>
      <c r="N2009" s="49"/>
      <c r="O2009" s="12"/>
      <c r="P2009" s="12"/>
      <c r="Q2009" s="12"/>
      <c r="R2009" s="12"/>
      <c r="S2009" s="12"/>
      <c r="T2009" s="12"/>
    </row>
    <row r="2010" spans="1:20" s="1" customFormat="1" x14ac:dyDescent="0.4">
      <c r="A2010" s="12"/>
      <c r="B2010" s="12"/>
      <c r="C2010" s="42"/>
      <c r="D2010" s="12"/>
      <c r="E2010" s="12"/>
      <c r="F2010" s="12"/>
      <c r="G2010" s="12"/>
      <c r="H2010" s="12"/>
      <c r="I2010" s="12"/>
      <c r="J2010" s="12"/>
      <c r="K2010" s="12"/>
      <c r="L2010" s="12"/>
      <c r="M2010" s="49"/>
      <c r="N2010" s="49"/>
      <c r="O2010" s="12"/>
      <c r="P2010" s="12"/>
      <c r="Q2010" s="12"/>
      <c r="R2010" s="12"/>
      <c r="S2010" s="12"/>
      <c r="T2010" s="12"/>
    </row>
    <row r="2011" spans="1:20" s="1" customFormat="1" x14ac:dyDescent="0.4">
      <c r="A2011" s="12"/>
      <c r="B2011" s="12"/>
      <c r="C2011" s="42"/>
      <c r="D2011" s="12"/>
      <c r="E2011" s="12"/>
      <c r="F2011" s="12"/>
      <c r="G2011" s="12"/>
      <c r="H2011" s="12"/>
      <c r="I2011" s="12"/>
      <c r="J2011" s="12"/>
      <c r="K2011" s="12"/>
      <c r="L2011" s="12"/>
      <c r="M2011" s="49"/>
      <c r="N2011" s="49"/>
      <c r="O2011" s="12"/>
      <c r="P2011" s="12"/>
      <c r="Q2011" s="12"/>
      <c r="R2011" s="12"/>
      <c r="S2011" s="12"/>
      <c r="T2011" s="12"/>
    </row>
    <row r="2012" spans="1:20" s="1" customFormat="1" x14ac:dyDescent="0.4">
      <c r="A2012" s="12"/>
      <c r="B2012" s="12"/>
      <c r="C2012" s="42"/>
      <c r="D2012" s="12"/>
      <c r="E2012" s="12"/>
      <c r="F2012" s="12"/>
      <c r="G2012" s="12"/>
      <c r="H2012" s="12"/>
      <c r="I2012" s="12"/>
      <c r="J2012" s="12"/>
      <c r="K2012" s="12"/>
      <c r="L2012" s="12"/>
      <c r="M2012" s="49"/>
      <c r="N2012" s="49"/>
      <c r="O2012" s="12"/>
      <c r="P2012" s="12"/>
      <c r="Q2012" s="12"/>
      <c r="R2012" s="12"/>
      <c r="S2012" s="12"/>
      <c r="T2012" s="12"/>
    </row>
    <row r="2013" spans="1:20" s="1" customFormat="1" x14ac:dyDescent="0.4">
      <c r="A2013" s="12"/>
      <c r="B2013" s="12"/>
      <c r="C2013" s="42"/>
      <c r="D2013" s="12"/>
      <c r="E2013" s="12"/>
      <c r="F2013" s="12"/>
      <c r="G2013" s="12"/>
      <c r="H2013" s="12"/>
      <c r="I2013" s="12"/>
      <c r="J2013" s="12"/>
      <c r="K2013" s="12"/>
      <c r="L2013" s="12"/>
      <c r="M2013" s="49"/>
      <c r="N2013" s="49"/>
      <c r="O2013" s="12"/>
      <c r="P2013" s="12"/>
      <c r="Q2013" s="12"/>
      <c r="R2013" s="12"/>
      <c r="S2013" s="12"/>
      <c r="T2013" s="12"/>
    </row>
    <row r="2014" spans="1:20" s="1" customFormat="1" x14ac:dyDescent="0.4">
      <c r="A2014" s="12"/>
      <c r="B2014" s="12"/>
      <c r="C2014" s="42"/>
      <c r="D2014" s="12"/>
      <c r="E2014" s="12"/>
      <c r="F2014" s="12"/>
      <c r="G2014" s="12"/>
      <c r="H2014" s="12"/>
      <c r="I2014" s="12"/>
      <c r="J2014" s="12"/>
      <c r="K2014" s="12"/>
      <c r="L2014" s="12"/>
      <c r="M2014" s="49"/>
      <c r="N2014" s="49"/>
      <c r="O2014" s="12"/>
      <c r="P2014" s="12"/>
      <c r="Q2014" s="12"/>
      <c r="R2014" s="12"/>
      <c r="S2014" s="12"/>
      <c r="T2014" s="12"/>
    </row>
    <row r="2015" spans="1:20" s="1" customFormat="1" x14ac:dyDescent="0.4">
      <c r="A2015" s="12"/>
      <c r="B2015" s="12"/>
      <c r="C2015" s="42"/>
      <c r="D2015" s="12"/>
      <c r="E2015" s="12"/>
      <c r="F2015" s="12"/>
      <c r="G2015" s="12"/>
      <c r="H2015" s="12"/>
      <c r="I2015" s="12"/>
      <c r="J2015" s="12"/>
      <c r="K2015" s="12"/>
      <c r="L2015" s="12"/>
      <c r="M2015" s="49"/>
      <c r="N2015" s="49"/>
      <c r="O2015" s="12"/>
      <c r="P2015" s="12"/>
      <c r="Q2015" s="12"/>
      <c r="R2015" s="12"/>
      <c r="S2015" s="12"/>
      <c r="T2015" s="12"/>
    </row>
    <row r="2016" spans="1:20" s="1" customFormat="1" x14ac:dyDescent="0.4">
      <c r="A2016" s="12"/>
      <c r="B2016" s="12"/>
      <c r="C2016" s="42"/>
      <c r="D2016" s="12"/>
      <c r="E2016" s="12"/>
      <c r="F2016" s="12"/>
      <c r="G2016" s="12"/>
      <c r="H2016" s="12"/>
      <c r="I2016" s="12"/>
      <c r="J2016" s="12"/>
      <c r="K2016" s="12"/>
      <c r="L2016" s="12"/>
      <c r="M2016" s="49"/>
      <c r="N2016" s="49"/>
      <c r="O2016" s="12"/>
      <c r="P2016" s="12"/>
      <c r="Q2016" s="12"/>
      <c r="R2016" s="12"/>
      <c r="S2016" s="12"/>
      <c r="T2016" s="12"/>
    </row>
    <row r="2017" spans="1:20" s="1" customFormat="1" x14ac:dyDescent="0.4">
      <c r="A2017" s="12"/>
      <c r="B2017" s="12"/>
      <c r="C2017" s="42"/>
      <c r="D2017" s="12"/>
      <c r="E2017" s="12"/>
      <c r="F2017" s="12"/>
      <c r="G2017" s="12"/>
      <c r="H2017" s="12"/>
      <c r="I2017" s="12"/>
      <c r="J2017" s="12"/>
      <c r="K2017" s="12"/>
      <c r="L2017" s="12"/>
      <c r="M2017" s="49"/>
      <c r="N2017" s="49"/>
      <c r="O2017" s="12"/>
      <c r="P2017" s="12"/>
      <c r="Q2017" s="12"/>
      <c r="R2017" s="12"/>
      <c r="S2017" s="12"/>
      <c r="T2017" s="12"/>
    </row>
    <row r="2018" spans="1:20" s="1" customFormat="1" x14ac:dyDescent="0.4">
      <c r="A2018" s="12"/>
      <c r="B2018" s="12"/>
      <c r="C2018" s="42"/>
      <c r="D2018" s="12"/>
      <c r="E2018" s="12"/>
      <c r="F2018" s="12"/>
      <c r="G2018" s="12"/>
      <c r="H2018" s="12"/>
      <c r="I2018" s="12"/>
      <c r="J2018" s="12"/>
      <c r="K2018" s="12"/>
      <c r="L2018" s="12"/>
      <c r="M2018" s="49"/>
      <c r="N2018" s="49"/>
      <c r="O2018" s="12"/>
      <c r="P2018" s="12"/>
      <c r="Q2018" s="12"/>
      <c r="R2018" s="12"/>
      <c r="S2018" s="12"/>
      <c r="T2018" s="12"/>
    </row>
    <row r="2019" spans="1:20" s="1" customFormat="1" x14ac:dyDescent="0.4">
      <c r="A2019" s="12"/>
      <c r="B2019" s="12"/>
      <c r="C2019" s="42"/>
      <c r="D2019" s="12"/>
      <c r="E2019" s="12"/>
      <c r="F2019" s="12"/>
      <c r="G2019" s="12"/>
      <c r="H2019" s="12"/>
      <c r="I2019" s="12"/>
      <c r="J2019" s="12"/>
      <c r="K2019" s="12"/>
      <c r="L2019" s="12"/>
      <c r="M2019" s="49"/>
      <c r="N2019" s="49"/>
      <c r="O2019" s="12"/>
      <c r="P2019" s="12"/>
      <c r="Q2019" s="12"/>
      <c r="R2019" s="12"/>
      <c r="S2019" s="12"/>
      <c r="T2019" s="12"/>
    </row>
    <row r="2020" spans="1:20" s="1" customFormat="1" x14ac:dyDescent="0.4">
      <c r="A2020" s="12"/>
      <c r="B2020" s="12"/>
      <c r="C2020" s="42"/>
      <c r="D2020" s="12"/>
      <c r="E2020" s="12"/>
      <c r="F2020" s="12"/>
      <c r="G2020" s="12"/>
      <c r="H2020" s="12"/>
      <c r="I2020" s="12"/>
      <c r="J2020" s="12"/>
      <c r="K2020" s="12"/>
      <c r="L2020" s="12"/>
      <c r="M2020" s="49"/>
      <c r="N2020" s="49"/>
      <c r="O2020" s="12"/>
      <c r="P2020" s="12"/>
      <c r="Q2020" s="12"/>
      <c r="R2020" s="12"/>
      <c r="S2020" s="12"/>
      <c r="T2020" s="12"/>
    </row>
    <row r="2021" spans="1:20" s="1" customFormat="1" x14ac:dyDescent="0.4">
      <c r="A2021" s="12"/>
      <c r="B2021" s="12"/>
      <c r="C2021" s="42"/>
      <c r="D2021" s="12"/>
      <c r="E2021" s="12"/>
      <c r="F2021" s="12"/>
      <c r="G2021" s="12"/>
      <c r="H2021" s="12"/>
      <c r="I2021" s="12"/>
      <c r="J2021" s="12"/>
      <c r="K2021" s="12"/>
      <c r="L2021" s="12"/>
      <c r="M2021" s="49"/>
      <c r="N2021" s="49"/>
      <c r="O2021" s="12"/>
      <c r="P2021" s="12"/>
      <c r="Q2021" s="12"/>
      <c r="R2021" s="12"/>
      <c r="S2021" s="12"/>
      <c r="T2021" s="12"/>
    </row>
    <row r="2022" spans="1:20" s="1" customFormat="1" x14ac:dyDescent="0.4">
      <c r="A2022" s="12"/>
      <c r="B2022" s="12"/>
      <c r="C2022" s="42"/>
      <c r="D2022" s="12"/>
      <c r="E2022" s="12"/>
      <c r="F2022" s="12"/>
      <c r="G2022" s="12"/>
      <c r="H2022" s="12"/>
      <c r="I2022" s="12"/>
      <c r="J2022" s="12"/>
      <c r="K2022" s="12"/>
      <c r="L2022" s="12"/>
      <c r="M2022" s="49"/>
      <c r="N2022" s="49"/>
      <c r="O2022" s="12"/>
      <c r="P2022" s="12"/>
      <c r="Q2022" s="12"/>
      <c r="R2022" s="12"/>
      <c r="S2022" s="12"/>
      <c r="T2022" s="12"/>
    </row>
    <row r="2023" spans="1:20" s="1" customFormat="1" x14ac:dyDescent="0.4">
      <c r="A2023" s="12"/>
      <c r="B2023" s="12"/>
      <c r="C2023" s="42"/>
      <c r="D2023" s="12"/>
      <c r="E2023" s="12"/>
      <c r="F2023" s="12"/>
      <c r="G2023" s="12"/>
      <c r="H2023" s="12"/>
      <c r="I2023" s="12"/>
      <c r="J2023" s="12"/>
      <c r="K2023" s="12"/>
      <c r="L2023" s="12"/>
      <c r="M2023" s="49"/>
      <c r="N2023" s="49"/>
      <c r="O2023" s="12"/>
      <c r="P2023" s="12"/>
      <c r="Q2023" s="12"/>
      <c r="R2023" s="12"/>
      <c r="S2023" s="12"/>
      <c r="T2023" s="12"/>
    </row>
    <row r="2024" spans="1:20" s="1" customFormat="1" x14ac:dyDescent="0.4">
      <c r="A2024" s="12"/>
      <c r="B2024" s="12"/>
      <c r="C2024" s="42"/>
      <c r="D2024" s="12"/>
      <c r="E2024" s="12"/>
      <c r="F2024" s="12"/>
      <c r="G2024" s="12"/>
      <c r="H2024" s="12"/>
      <c r="I2024" s="12"/>
      <c r="J2024" s="12"/>
      <c r="K2024" s="12"/>
      <c r="L2024" s="12"/>
      <c r="M2024" s="49"/>
      <c r="N2024" s="49"/>
      <c r="O2024" s="12"/>
      <c r="P2024" s="12"/>
      <c r="Q2024" s="12"/>
      <c r="R2024" s="12"/>
      <c r="S2024" s="12"/>
      <c r="T2024" s="12"/>
    </row>
    <row r="2025" spans="1:20" s="1" customFormat="1" x14ac:dyDescent="0.4">
      <c r="A2025" s="12"/>
      <c r="B2025" s="12"/>
      <c r="C2025" s="42"/>
      <c r="D2025" s="12"/>
      <c r="E2025" s="12"/>
      <c r="F2025" s="12"/>
      <c r="G2025" s="12"/>
      <c r="H2025" s="12"/>
      <c r="I2025" s="12"/>
      <c r="J2025" s="12"/>
      <c r="K2025" s="12"/>
      <c r="L2025" s="12"/>
      <c r="M2025" s="49"/>
      <c r="N2025" s="49"/>
      <c r="O2025" s="12"/>
      <c r="P2025" s="12"/>
      <c r="Q2025" s="12"/>
      <c r="R2025" s="12"/>
      <c r="S2025" s="12"/>
      <c r="T2025" s="12"/>
    </row>
    <row r="2026" spans="1:20" s="1" customFormat="1" x14ac:dyDescent="0.4">
      <c r="A2026" s="12"/>
      <c r="B2026" s="12"/>
      <c r="C2026" s="42"/>
      <c r="D2026" s="12"/>
      <c r="E2026" s="12"/>
      <c r="F2026" s="12"/>
      <c r="G2026" s="12"/>
      <c r="H2026" s="12"/>
      <c r="I2026" s="12"/>
      <c r="J2026" s="12"/>
      <c r="K2026" s="12"/>
      <c r="L2026" s="12"/>
      <c r="M2026" s="49"/>
      <c r="N2026" s="49"/>
      <c r="O2026" s="12"/>
      <c r="P2026" s="12"/>
      <c r="Q2026" s="12"/>
      <c r="R2026" s="12"/>
      <c r="S2026" s="12"/>
      <c r="T2026" s="12"/>
    </row>
    <row r="2027" spans="1:20" s="1" customFormat="1" x14ac:dyDescent="0.4">
      <c r="A2027" s="12"/>
      <c r="B2027" s="12"/>
      <c r="C2027" s="42"/>
      <c r="D2027" s="12"/>
      <c r="E2027" s="12"/>
      <c r="F2027" s="12"/>
      <c r="G2027" s="12"/>
      <c r="H2027" s="12"/>
      <c r="I2027" s="12"/>
      <c r="J2027" s="12"/>
      <c r="K2027" s="12"/>
      <c r="L2027" s="12"/>
      <c r="M2027" s="49"/>
      <c r="N2027" s="49"/>
      <c r="O2027" s="12"/>
      <c r="P2027" s="12"/>
      <c r="Q2027" s="12"/>
      <c r="R2027" s="12"/>
      <c r="S2027" s="12"/>
      <c r="T2027" s="12"/>
    </row>
    <row r="2028" spans="1:20" s="1" customFormat="1" x14ac:dyDescent="0.4">
      <c r="A2028" s="12"/>
      <c r="B2028" s="12"/>
      <c r="C2028" s="42"/>
      <c r="D2028" s="12"/>
      <c r="E2028" s="12"/>
      <c r="F2028" s="12"/>
      <c r="G2028" s="12"/>
      <c r="H2028" s="12"/>
      <c r="I2028" s="12"/>
      <c r="J2028" s="12"/>
      <c r="K2028" s="12"/>
      <c r="L2028" s="12"/>
      <c r="M2028" s="49"/>
      <c r="N2028" s="49"/>
      <c r="O2028" s="12"/>
      <c r="P2028" s="12"/>
      <c r="Q2028" s="12"/>
      <c r="R2028" s="12"/>
      <c r="S2028" s="12"/>
      <c r="T2028" s="12"/>
    </row>
    <row r="2029" spans="1:20" s="1" customFormat="1" x14ac:dyDescent="0.4">
      <c r="A2029" s="12"/>
      <c r="B2029" s="12"/>
      <c r="C2029" s="42"/>
      <c r="D2029" s="12"/>
      <c r="E2029" s="12"/>
      <c r="F2029" s="12"/>
      <c r="G2029" s="12"/>
      <c r="H2029" s="12"/>
      <c r="I2029" s="12"/>
      <c r="J2029" s="12"/>
      <c r="K2029" s="12"/>
      <c r="L2029" s="12"/>
      <c r="M2029" s="49"/>
      <c r="N2029" s="49"/>
      <c r="O2029" s="12"/>
      <c r="P2029" s="12"/>
      <c r="Q2029" s="12"/>
      <c r="R2029" s="12"/>
      <c r="S2029" s="12"/>
      <c r="T2029" s="12"/>
    </row>
    <row r="2030" spans="1:20" s="1" customFormat="1" x14ac:dyDescent="0.4">
      <c r="A2030" s="12"/>
      <c r="B2030" s="12"/>
      <c r="C2030" s="42"/>
      <c r="D2030" s="12"/>
      <c r="E2030" s="12"/>
      <c r="F2030" s="12"/>
      <c r="G2030" s="12"/>
      <c r="H2030" s="12"/>
      <c r="I2030" s="12"/>
      <c r="J2030" s="12"/>
      <c r="K2030" s="12"/>
      <c r="L2030" s="12"/>
      <c r="M2030" s="49"/>
      <c r="N2030" s="49"/>
      <c r="O2030" s="12"/>
      <c r="P2030" s="12"/>
      <c r="Q2030" s="12"/>
      <c r="R2030" s="12"/>
      <c r="S2030" s="12"/>
      <c r="T2030" s="12"/>
    </row>
    <row r="2031" spans="1:20" s="1" customFormat="1" x14ac:dyDescent="0.4">
      <c r="A2031" s="12"/>
      <c r="B2031" s="12"/>
      <c r="C2031" s="42"/>
      <c r="D2031" s="12"/>
      <c r="E2031" s="12"/>
      <c r="F2031" s="12"/>
      <c r="G2031" s="12"/>
      <c r="H2031" s="12"/>
      <c r="I2031" s="12"/>
      <c r="J2031" s="12"/>
      <c r="K2031" s="12"/>
      <c r="L2031" s="12"/>
      <c r="M2031" s="49"/>
      <c r="N2031" s="49"/>
      <c r="O2031" s="12"/>
      <c r="P2031" s="12"/>
      <c r="Q2031" s="12"/>
      <c r="R2031" s="12"/>
      <c r="S2031" s="12"/>
      <c r="T2031" s="12"/>
    </row>
    <row r="2032" spans="1:20" s="1" customFormat="1" x14ac:dyDescent="0.4">
      <c r="A2032" s="12"/>
      <c r="B2032" s="12"/>
      <c r="C2032" s="42"/>
      <c r="D2032" s="12"/>
      <c r="E2032" s="12"/>
      <c r="F2032" s="12"/>
      <c r="G2032" s="12"/>
      <c r="H2032" s="12"/>
      <c r="I2032" s="12"/>
      <c r="J2032" s="12"/>
      <c r="K2032" s="12"/>
      <c r="L2032" s="12"/>
      <c r="M2032" s="49"/>
      <c r="N2032" s="49"/>
      <c r="O2032" s="12"/>
      <c r="P2032" s="12"/>
      <c r="Q2032" s="12"/>
      <c r="R2032" s="12"/>
      <c r="S2032" s="12"/>
      <c r="T2032" s="12"/>
    </row>
    <row r="2033" spans="1:20" s="1" customFormat="1" x14ac:dyDescent="0.4">
      <c r="A2033" s="12"/>
      <c r="B2033" s="12"/>
      <c r="C2033" s="42"/>
      <c r="D2033" s="12"/>
      <c r="E2033" s="12"/>
      <c r="F2033" s="12"/>
      <c r="G2033" s="12"/>
      <c r="H2033" s="12"/>
      <c r="I2033" s="12"/>
      <c r="J2033" s="12"/>
      <c r="K2033" s="12"/>
      <c r="L2033" s="12"/>
      <c r="M2033" s="49"/>
      <c r="N2033" s="49"/>
      <c r="O2033" s="12"/>
      <c r="P2033" s="12"/>
      <c r="Q2033" s="12"/>
      <c r="R2033" s="12"/>
      <c r="S2033" s="12"/>
      <c r="T2033" s="12"/>
    </row>
    <row r="2034" spans="1:20" s="1" customFormat="1" x14ac:dyDescent="0.4">
      <c r="A2034" s="12"/>
      <c r="B2034" s="12"/>
      <c r="C2034" s="42"/>
      <c r="D2034" s="12"/>
      <c r="E2034" s="12"/>
      <c r="F2034" s="12"/>
      <c r="G2034" s="12"/>
      <c r="H2034" s="12"/>
      <c r="I2034" s="12"/>
      <c r="J2034" s="12"/>
      <c r="K2034" s="12"/>
      <c r="L2034" s="12"/>
      <c r="M2034" s="49"/>
      <c r="N2034" s="49"/>
      <c r="O2034" s="12"/>
      <c r="P2034" s="12"/>
      <c r="Q2034" s="12"/>
      <c r="R2034" s="12"/>
      <c r="S2034" s="12"/>
      <c r="T2034" s="12"/>
    </row>
    <row r="2035" spans="1:20" s="1" customFormat="1" x14ac:dyDescent="0.4">
      <c r="A2035" s="12"/>
      <c r="B2035" s="12"/>
      <c r="C2035" s="42"/>
      <c r="D2035" s="12"/>
      <c r="E2035" s="12"/>
      <c r="F2035" s="12"/>
      <c r="G2035" s="12"/>
      <c r="H2035" s="12"/>
      <c r="I2035" s="12"/>
      <c r="J2035" s="12"/>
      <c r="K2035" s="12"/>
      <c r="L2035" s="12"/>
      <c r="M2035" s="49"/>
      <c r="N2035" s="49"/>
      <c r="O2035" s="12"/>
      <c r="P2035" s="12"/>
      <c r="Q2035" s="12"/>
      <c r="R2035" s="12"/>
      <c r="S2035" s="12"/>
      <c r="T2035" s="12"/>
    </row>
    <row r="2036" spans="1:20" s="1" customFormat="1" x14ac:dyDescent="0.4">
      <c r="A2036" s="12"/>
      <c r="B2036" s="12"/>
      <c r="C2036" s="42"/>
      <c r="D2036" s="12"/>
      <c r="E2036" s="12"/>
      <c r="F2036" s="12"/>
      <c r="G2036" s="12"/>
      <c r="H2036" s="12"/>
      <c r="I2036" s="12"/>
      <c r="J2036" s="12"/>
      <c r="K2036" s="12"/>
      <c r="L2036" s="12"/>
      <c r="M2036" s="49"/>
      <c r="N2036" s="49"/>
      <c r="O2036" s="12"/>
      <c r="P2036" s="12"/>
      <c r="Q2036" s="12"/>
      <c r="R2036" s="12"/>
      <c r="S2036" s="12"/>
      <c r="T2036" s="12"/>
    </row>
    <row r="2037" spans="1:20" s="1" customFormat="1" x14ac:dyDescent="0.4">
      <c r="A2037" s="12"/>
      <c r="B2037" s="12"/>
      <c r="C2037" s="42"/>
      <c r="D2037" s="12"/>
      <c r="E2037" s="12"/>
      <c r="F2037" s="12"/>
      <c r="G2037" s="12"/>
      <c r="H2037" s="12"/>
      <c r="I2037" s="12"/>
      <c r="J2037" s="12"/>
      <c r="K2037" s="12"/>
      <c r="L2037" s="12"/>
      <c r="M2037" s="49"/>
      <c r="N2037" s="49"/>
      <c r="O2037" s="12"/>
      <c r="P2037" s="12"/>
      <c r="Q2037" s="12"/>
      <c r="R2037" s="12"/>
      <c r="S2037" s="12"/>
      <c r="T2037" s="12"/>
    </row>
    <row r="2038" spans="1:20" s="1" customFormat="1" x14ac:dyDescent="0.4">
      <c r="A2038" s="12"/>
      <c r="B2038" s="12"/>
      <c r="C2038" s="42"/>
      <c r="D2038" s="12"/>
      <c r="E2038" s="12"/>
      <c r="F2038" s="12"/>
      <c r="G2038" s="12"/>
      <c r="H2038" s="12"/>
      <c r="I2038" s="12"/>
      <c r="J2038" s="12"/>
      <c r="K2038" s="12"/>
      <c r="L2038" s="12"/>
      <c r="M2038" s="49"/>
      <c r="N2038" s="49"/>
      <c r="O2038" s="12"/>
      <c r="P2038" s="12"/>
      <c r="Q2038" s="12"/>
      <c r="R2038" s="12"/>
      <c r="S2038" s="12"/>
      <c r="T2038" s="12"/>
    </row>
    <row r="2039" spans="1:20" s="1" customFormat="1" x14ac:dyDescent="0.4">
      <c r="A2039" s="12"/>
      <c r="B2039" s="12"/>
      <c r="C2039" s="42"/>
      <c r="D2039" s="12"/>
      <c r="E2039" s="12"/>
      <c r="F2039" s="12"/>
      <c r="G2039" s="12"/>
      <c r="H2039" s="12"/>
      <c r="I2039" s="12"/>
      <c r="J2039" s="12"/>
      <c r="K2039" s="12"/>
      <c r="L2039" s="12"/>
      <c r="M2039" s="49"/>
      <c r="N2039" s="49"/>
      <c r="O2039" s="12"/>
      <c r="P2039" s="12"/>
      <c r="Q2039" s="12"/>
      <c r="R2039" s="12"/>
      <c r="S2039" s="12"/>
      <c r="T2039" s="12"/>
    </row>
    <row r="2040" spans="1:20" s="1" customFormat="1" x14ac:dyDescent="0.4">
      <c r="A2040" s="12"/>
      <c r="B2040" s="12"/>
      <c r="C2040" s="42"/>
      <c r="D2040" s="12"/>
      <c r="E2040" s="12"/>
      <c r="F2040" s="12"/>
      <c r="G2040" s="12"/>
      <c r="H2040" s="12"/>
      <c r="I2040" s="12"/>
      <c r="J2040" s="12"/>
      <c r="K2040" s="12"/>
      <c r="L2040" s="12"/>
      <c r="M2040" s="49"/>
      <c r="N2040" s="49"/>
      <c r="O2040" s="12"/>
      <c r="P2040" s="12"/>
      <c r="Q2040" s="12"/>
      <c r="R2040" s="12"/>
      <c r="S2040" s="12"/>
      <c r="T2040" s="12"/>
    </row>
    <row r="2041" spans="1:20" s="1" customFormat="1" x14ac:dyDescent="0.4">
      <c r="A2041" s="12"/>
      <c r="B2041" s="12"/>
      <c r="C2041" s="42"/>
      <c r="D2041" s="12"/>
      <c r="E2041" s="12"/>
      <c r="F2041" s="12"/>
      <c r="G2041" s="12"/>
      <c r="H2041" s="12"/>
      <c r="I2041" s="12"/>
      <c r="J2041" s="12"/>
      <c r="K2041" s="12"/>
      <c r="L2041" s="12"/>
      <c r="M2041" s="49"/>
      <c r="N2041" s="49"/>
      <c r="O2041" s="12"/>
      <c r="P2041" s="12"/>
      <c r="Q2041" s="12"/>
      <c r="R2041" s="12"/>
      <c r="S2041" s="12"/>
      <c r="T2041" s="12"/>
    </row>
    <row r="2042" spans="1:20" s="1" customFormat="1" x14ac:dyDescent="0.4">
      <c r="A2042" s="12"/>
      <c r="B2042" s="12"/>
      <c r="C2042" s="42"/>
      <c r="D2042" s="12"/>
      <c r="E2042" s="12"/>
      <c r="F2042" s="12"/>
      <c r="G2042" s="12"/>
      <c r="H2042" s="12"/>
      <c r="I2042" s="12"/>
      <c r="J2042" s="12"/>
      <c r="K2042" s="12"/>
      <c r="L2042" s="12"/>
      <c r="M2042" s="49"/>
      <c r="N2042" s="49"/>
      <c r="O2042" s="12"/>
      <c r="P2042" s="12"/>
      <c r="Q2042" s="12"/>
      <c r="R2042" s="12"/>
      <c r="S2042" s="12"/>
      <c r="T2042" s="12"/>
    </row>
    <row r="2043" spans="1:20" s="1" customFormat="1" x14ac:dyDescent="0.4">
      <c r="A2043" s="12"/>
      <c r="B2043" s="12"/>
      <c r="C2043" s="42"/>
      <c r="D2043" s="12"/>
      <c r="E2043" s="12"/>
      <c r="F2043" s="12"/>
      <c r="G2043" s="12"/>
      <c r="H2043" s="12"/>
      <c r="I2043" s="12"/>
      <c r="J2043" s="12"/>
      <c r="K2043" s="12"/>
      <c r="L2043" s="12"/>
      <c r="M2043" s="49"/>
      <c r="N2043" s="49"/>
      <c r="O2043" s="12"/>
      <c r="P2043" s="12"/>
      <c r="Q2043" s="12"/>
      <c r="R2043" s="12"/>
      <c r="S2043" s="12"/>
      <c r="T2043" s="12"/>
    </row>
    <row r="2044" spans="1:20" s="1" customFormat="1" x14ac:dyDescent="0.4">
      <c r="A2044" s="12"/>
      <c r="B2044" s="12"/>
      <c r="C2044" s="42"/>
      <c r="D2044" s="12"/>
      <c r="E2044" s="12"/>
      <c r="F2044" s="12"/>
      <c r="G2044" s="12"/>
      <c r="H2044" s="12"/>
      <c r="I2044" s="12"/>
      <c r="J2044" s="12"/>
      <c r="K2044" s="12"/>
      <c r="L2044" s="12"/>
      <c r="M2044" s="49"/>
      <c r="N2044" s="49"/>
      <c r="O2044" s="12"/>
      <c r="P2044" s="12"/>
      <c r="Q2044" s="12"/>
      <c r="R2044" s="12"/>
      <c r="S2044" s="12"/>
      <c r="T2044" s="12"/>
    </row>
    <row r="2045" spans="1:20" s="1" customFormat="1" x14ac:dyDescent="0.4">
      <c r="A2045" s="12"/>
      <c r="B2045" s="12"/>
      <c r="C2045" s="42"/>
      <c r="D2045" s="12"/>
      <c r="E2045" s="12"/>
      <c r="F2045" s="12"/>
      <c r="G2045" s="12"/>
      <c r="H2045" s="12"/>
      <c r="I2045" s="12"/>
      <c r="J2045" s="12"/>
      <c r="K2045" s="12"/>
      <c r="L2045" s="12"/>
      <c r="M2045" s="49"/>
      <c r="N2045" s="49"/>
      <c r="O2045" s="12"/>
      <c r="P2045" s="12"/>
      <c r="Q2045" s="12"/>
      <c r="R2045" s="12"/>
      <c r="S2045" s="12"/>
      <c r="T2045" s="12"/>
    </row>
    <row r="2046" spans="1:20" s="1" customFormat="1" x14ac:dyDescent="0.4">
      <c r="A2046" s="12"/>
      <c r="B2046" s="12"/>
      <c r="C2046" s="42"/>
      <c r="D2046" s="12"/>
      <c r="E2046" s="12"/>
      <c r="F2046" s="12"/>
      <c r="G2046" s="12"/>
      <c r="H2046" s="12"/>
      <c r="I2046" s="12"/>
      <c r="J2046" s="12"/>
      <c r="K2046" s="12"/>
      <c r="L2046" s="12"/>
      <c r="M2046" s="49"/>
      <c r="N2046" s="49"/>
      <c r="O2046" s="12"/>
      <c r="P2046" s="12"/>
      <c r="Q2046" s="12"/>
      <c r="R2046" s="12"/>
      <c r="S2046" s="12"/>
      <c r="T2046" s="12"/>
    </row>
    <row r="2047" spans="1:20" s="1" customFormat="1" x14ac:dyDescent="0.4">
      <c r="A2047" s="12"/>
      <c r="B2047" s="12"/>
      <c r="C2047" s="42"/>
      <c r="D2047" s="12"/>
      <c r="E2047" s="12"/>
      <c r="F2047" s="12"/>
      <c r="G2047" s="12"/>
      <c r="H2047" s="12"/>
      <c r="I2047" s="12"/>
      <c r="J2047" s="12"/>
      <c r="K2047" s="12"/>
      <c r="L2047" s="12"/>
      <c r="M2047" s="49"/>
      <c r="N2047" s="49"/>
      <c r="O2047" s="12"/>
      <c r="P2047" s="12"/>
      <c r="Q2047" s="12"/>
      <c r="R2047" s="12"/>
      <c r="S2047" s="12"/>
      <c r="T2047" s="12"/>
    </row>
    <row r="2048" spans="1:20" s="1" customFormat="1" x14ac:dyDescent="0.4">
      <c r="A2048" s="12"/>
      <c r="B2048" s="12"/>
      <c r="C2048" s="42"/>
      <c r="D2048" s="12"/>
      <c r="E2048" s="12"/>
      <c r="F2048" s="12"/>
      <c r="G2048" s="12"/>
      <c r="H2048" s="12"/>
      <c r="I2048" s="12"/>
      <c r="J2048" s="12"/>
      <c r="K2048" s="12"/>
      <c r="L2048" s="12"/>
      <c r="M2048" s="49"/>
      <c r="N2048" s="49"/>
      <c r="O2048" s="12"/>
      <c r="P2048" s="12"/>
      <c r="Q2048" s="12"/>
      <c r="R2048" s="12"/>
      <c r="S2048" s="12"/>
      <c r="T2048" s="12"/>
    </row>
    <row r="2049" spans="1:20" s="1" customFormat="1" x14ac:dyDescent="0.4">
      <c r="A2049" s="12"/>
      <c r="B2049" s="12"/>
      <c r="C2049" s="42"/>
      <c r="D2049" s="12"/>
      <c r="E2049" s="12"/>
      <c r="F2049" s="12"/>
      <c r="G2049" s="12"/>
      <c r="H2049" s="12"/>
      <c r="I2049" s="12"/>
      <c r="J2049" s="12"/>
      <c r="K2049" s="12"/>
      <c r="L2049" s="12"/>
      <c r="M2049" s="49"/>
      <c r="N2049" s="49"/>
      <c r="O2049" s="12"/>
      <c r="P2049" s="12"/>
      <c r="Q2049" s="12"/>
      <c r="R2049" s="12"/>
      <c r="S2049" s="12"/>
      <c r="T2049" s="12"/>
    </row>
    <row r="2050" spans="1:20" s="1" customFormat="1" x14ac:dyDescent="0.4">
      <c r="A2050" s="12"/>
      <c r="B2050" s="12"/>
      <c r="C2050" s="42"/>
      <c r="D2050" s="12"/>
      <c r="E2050" s="12"/>
      <c r="F2050" s="12"/>
      <c r="G2050" s="12"/>
      <c r="H2050" s="12"/>
      <c r="I2050" s="12"/>
      <c r="J2050" s="12"/>
      <c r="K2050" s="12"/>
      <c r="L2050" s="12"/>
      <c r="M2050" s="49"/>
      <c r="N2050" s="49"/>
      <c r="O2050" s="12"/>
      <c r="P2050" s="12"/>
      <c r="Q2050" s="12"/>
      <c r="R2050" s="12"/>
      <c r="S2050" s="12"/>
      <c r="T2050" s="12"/>
    </row>
    <row r="2051" spans="1:20" s="1" customFormat="1" x14ac:dyDescent="0.4">
      <c r="A2051" s="12"/>
      <c r="B2051" s="12"/>
      <c r="C2051" s="42"/>
      <c r="D2051" s="12"/>
      <c r="E2051" s="12"/>
      <c r="F2051" s="12"/>
      <c r="G2051" s="12"/>
      <c r="H2051" s="12"/>
      <c r="I2051" s="12"/>
      <c r="J2051" s="12"/>
      <c r="K2051" s="12"/>
      <c r="L2051" s="12"/>
      <c r="M2051" s="49"/>
      <c r="N2051" s="49"/>
      <c r="O2051" s="12"/>
      <c r="P2051" s="12"/>
      <c r="Q2051" s="12"/>
      <c r="R2051" s="12"/>
      <c r="S2051" s="12"/>
      <c r="T2051" s="12"/>
    </row>
    <row r="2052" spans="1:20" s="1" customFormat="1" x14ac:dyDescent="0.4">
      <c r="A2052" s="12"/>
      <c r="B2052" s="12"/>
      <c r="C2052" s="42"/>
      <c r="D2052" s="12"/>
      <c r="E2052" s="12"/>
      <c r="F2052" s="12"/>
      <c r="G2052" s="12"/>
      <c r="H2052" s="12"/>
      <c r="I2052" s="12"/>
      <c r="J2052" s="12"/>
      <c r="K2052" s="12"/>
      <c r="L2052" s="12"/>
      <c r="M2052" s="49"/>
      <c r="N2052" s="49"/>
      <c r="O2052" s="12"/>
      <c r="P2052" s="12"/>
      <c r="Q2052" s="12"/>
      <c r="R2052" s="12"/>
      <c r="S2052" s="12"/>
      <c r="T2052" s="12"/>
    </row>
    <row r="2053" spans="1:20" s="1" customFormat="1" x14ac:dyDescent="0.4">
      <c r="A2053" s="12"/>
      <c r="B2053" s="12"/>
      <c r="C2053" s="42"/>
      <c r="D2053" s="12"/>
      <c r="E2053" s="12"/>
      <c r="F2053" s="12"/>
      <c r="G2053" s="12"/>
      <c r="H2053" s="12"/>
      <c r="I2053" s="12"/>
      <c r="J2053" s="12"/>
      <c r="K2053" s="12"/>
      <c r="L2053" s="12"/>
      <c r="M2053" s="49"/>
      <c r="N2053" s="49"/>
      <c r="O2053" s="12"/>
      <c r="P2053" s="12"/>
      <c r="Q2053" s="12"/>
      <c r="R2053" s="12"/>
      <c r="S2053" s="12"/>
      <c r="T2053" s="12"/>
    </row>
    <row r="2054" spans="1:20" s="1" customFormat="1" x14ac:dyDescent="0.4">
      <c r="A2054" s="12"/>
      <c r="B2054" s="12"/>
      <c r="C2054" s="42"/>
      <c r="D2054" s="12"/>
      <c r="E2054" s="12"/>
      <c r="F2054" s="12"/>
      <c r="G2054" s="12"/>
      <c r="H2054" s="12"/>
      <c r="I2054" s="12"/>
      <c r="J2054" s="12"/>
      <c r="K2054" s="12"/>
      <c r="L2054" s="12"/>
      <c r="M2054" s="49"/>
      <c r="N2054" s="49"/>
      <c r="O2054" s="12"/>
      <c r="P2054" s="12"/>
      <c r="Q2054" s="12"/>
      <c r="R2054" s="12"/>
      <c r="S2054" s="12"/>
      <c r="T2054" s="12"/>
    </row>
    <row r="2055" spans="1:20" s="1" customFormat="1" x14ac:dyDescent="0.4">
      <c r="A2055" s="12"/>
      <c r="B2055" s="12"/>
      <c r="C2055" s="42"/>
      <c r="D2055" s="12"/>
      <c r="E2055" s="12"/>
      <c r="F2055" s="12"/>
      <c r="G2055" s="12"/>
      <c r="H2055" s="12"/>
      <c r="I2055" s="12"/>
      <c r="J2055" s="12"/>
      <c r="K2055" s="12"/>
      <c r="L2055" s="12"/>
      <c r="M2055" s="49"/>
      <c r="N2055" s="49"/>
      <c r="O2055" s="12"/>
      <c r="P2055" s="12"/>
      <c r="Q2055" s="12"/>
      <c r="R2055" s="12"/>
      <c r="S2055" s="12"/>
      <c r="T2055" s="12"/>
    </row>
    <row r="2056" spans="1:20" s="1" customFormat="1" x14ac:dyDescent="0.4">
      <c r="A2056" s="12"/>
      <c r="B2056" s="12"/>
      <c r="C2056" s="42"/>
      <c r="D2056" s="12"/>
      <c r="E2056" s="12"/>
      <c r="F2056" s="12"/>
      <c r="G2056" s="12"/>
      <c r="H2056" s="12"/>
      <c r="I2056" s="12"/>
      <c r="J2056" s="12"/>
      <c r="K2056" s="12"/>
      <c r="L2056" s="12"/>
      <c r="M2056" s="49"/>
      <c r="N2056" s="49"/>
      <c r="O2056" s="12"/>
      <c r="P2056" s="12"/>
      <c r="Q2056" s="12"/>
      <c r="R2056" s="12"/>
      <c r="S2056" s="12"/>
      <c r="T2056" s="12"/>
    </row>
    <row r="2057" spans="1:20" s="1" customFormat="1" x14ac:dyDescent="0.4">
      <c r="A2057" s="12"/>
      <c r="B2057" s="12"/>
      <c r="C2057" s="42"/>
      <c r="D2057" s="12"/>
      <c r="E2057" s="12"/>
      <c r="F2057" s="12"/>
      <c r="G2057" s="12"/>
      <c r="H2057" s="12"/>
      <c r="I2057" s="12"/>
      <c r="J2057" s="12"/>
      <c r="K2057" s="12"/>
      <c r="L2057" s="12"/>
      <c r="M2057" s="49"/>
      <c r="N2057" s="49"/>
      <c r="O2057" s="12"/>
      <c r="P2057" s="12"/>
      <c r="Q2057" s="12"/>
      <c r="R2057" s="12"/>
      <c r="S2057" s="12"/>
      <c r="T2057" s="12"/>
    </row>
    <row r="2058" spans="1:20" s="1" customFormat="1" x14ac:dyDescent="0.4">
      <c r="A2058" s="12"/>
      <c r="B2058" s="12"/>
      <c r="C2058" s="42"/>
      <c r="D2058" s="12"/>
      <c r="E2058" s="12"/>
      <c r="F2058" s="12"/>
      <c r="G2058" s="12"/>
      <c r="H2058" s="12"/>
      <c r="I2058" s="12"/>
      <c r="J2058" s="12"/>
      <c r="K2058" s="12"/>
      <c r="L2058" s="12"/>
      <c r="M2058" s="49"/>
      <c r="N2058" s="49"/>
      <c r="O2058" s="12"/>
      <c r="P2058" s="12"/>
      <c r="Q2058" s="12"/>
      <c r="R2058" s="12"/>
      <c r="S2058" s="12"/>
      <c r="T2058" s="12"/>
    </row>
    <row r="2059" spans="1:20" s="1" customFormat="1" x14ac:dyDescent="0.4">
      <c r="A2059" s="12"/>
      <c r="B2059" s="12"/>
      <c r="C2059" s="42"/>
      <c r="D2059" s="12"/>
      <c r="E2059" s="12"/>
      <c r="F2059" s="12"/>
      <c r="G2059" s="12"/>
      <c r="H2059" s="12"/>
      <c r="I2059" s="12"/>
      <c r="J2059" s="12"/>
      <c r="K2059" s="12"/>
      <c r="L2059" s="12"/>
      <c r="M2059" s="49"/>
      <c r="N2059" s="49"/>
      <c r="O2059" s="12"/>
      <c r="P2059" s="12"/>
      <c r="Q2059" s="12"/>
      <c r="R2059" s="12"/>
      <c r="S2059" s="12"/>
      <c r="T2059" s="12"/>
    </row>
    <row r="2060" spans="1:20" s="1" customFormat="1" x14ac:dyDescent="0.4">
      <c r="A2060" s="12"/>
      <c r="B2060" s="12"/>
      <c r="C2060" s="42"/>
      <c r="D2060" s="12"/>
      <c r="E2060" s="12"/>
      <c r="F2060" s="12"/>
      <c r="G2060" s="12"/>
      <c r="H2060" s="12"/>
      <c r="I2060" s="12"/>
      <c r="J2060" s="12"/>
      <c r="K2060" s="12"/>
      <c r="L2060" s="12"/>
      <c r="M2060" s="49"/>
      <c r="N2060" s="49"/>
      <c r="O2060" s="12"/>
      <c r="P2060" s="12"/>
      <c r="Q2060" s="12"/>
      <c r="R2060" s="12"/>
      <c r="S2060" s="12"/>
      <c r="T2060" s="12"/>
    </row>
    <row r="2061" spans="1:20" s="1" customFormat="1" x14ac:dyDescent="0.4">
      <c r="A2061" s="12"/>
      <c r="B2061" s="12"/>
      <c r="C2061" s="42"/>
      <c r="D2061" s="12"/>
      <c r="E2061" s="12"/>
      <c r="F2061" s="12"/>
      <c r="G2061" s="12"/>
      <c r="H2061" s="12"/>
      <c r="I2061" s="12"/>
      <c r="J2061" s="12"/>
      <c r="K2061" s="12"/>
      <c r="L2061" s="12"/>
      <c r="M2061" s="49"/>
      <c r="N2061" s="49"/>
      <c r="O2061" s="12"/>
      <c r="P2061" s="12"/>
      <c r="Q2061" s="12"/>
      <c r="R2061" s="12"/>
      <c r="S2061" s="12"/>
      <c r="T2061" s="12"/>
    </row>
    <row r="2062" spans="1:20" s="1" customFormat="1" x14ac:dyDescent="0.4">
      <c r="A2062" s="12"/>
      <c r="B2062" s="12"/>
      <c r="C2062" s="42"/>
      <c r="D2062" s="12"/>
      <c r="E2062" s="12"/>
      <c r="F2062" s="12"/>
      <c r="G2062" s="12"/>
      <c r="H2062" s="12"/>
      <c r="I2062" s="12"/>
      <c r="J2062" s="12"/>
      <c r="K2062" s="12"/>
      <c r="L2062" s="12"/>
      <c r="M2062" s="49"/>
      <c r="N2062" s="49"/>
      <c r="O2062" s="12"/>
      <c r="P2062" s="12"/>
      <c r="Q2062" s="12"/>
      <c r="R2062" s="12"/>
      <c r="S2062" s="12"/>
      <c r="T2062" s="12"/>
    </row>
    <row r="2063" spans="1:20" s="1" customFormat="1" x14ac:dyDescent="0.4">
      <c r="A2063" s="12"/>
      <c r="B2063" s="12"/>
      <c r="C2063" s="42"/>
      <c r="D2063" s="12"/>
      <c r="E2063" s="12"/>
      <c r="F2063" s="12"/>
      <c r="G2063" s="12"/>
      <c r="H2063" s="12"/>
      <c r="I2063" s="12"/>
      <c r="J2063" s="12"/>
      <c r="K2063" s="12"/>
      <c r="L2063" s="12"/>
      <c r="M2063" s="49"/>
      <c r="N2063" s="49"/>
      <c r="O2063" s="12"/>
      <c r="P2063" s="12"/>
      <c r="Q2063" s="12"/>
      <c r="R2063" s="12"/>
      <c r="S2063" s="12"/>
      <c r="T2063" s="12"/>
    </row>
    <row r="2064" spans="1:20" s="1" customFormat="1" x14ac:dyDescent="0.4">
      <c r="A2064" s="12"/>
      <c r="B2064" s="12"/>
      <c r="C2064" s="42"/>
      <c r="D2064" s="12"/>
      <c r="E2064" s="12"/>
      <c r="F2064" s="12"/>
      <c r="G2064" s="12"/>
      <c r="H2064" s="12"/>
      <c r="I2064" s="12"/>
      <c r="J2064" s="12"/>
      <c r="K2064" s="12"/>
      <c r="L2064" s="12"/>
      <c r="M2064" s="49"/>
      <c r="N2064" s="49"/>
      <c r="O2064" s="12"/>
      <c r="P2064" s="12"/>
      <c r="Q2064" s="12"/>
      <c r="R2064" s="12"/>
      <c r="S2064" s="12"/>
      <c r="T2064" s="12"/>
    </row>
    <row r="2065" spans="1:20" s="1" customFormat="1" x14ac:dyDescent="0.4">
      <c r="A2065" s="12"/>
      <c r="B2065" s="12"/>
      <c r="C2065" s="42"/>
      <c r="D2065" s="12"/>
      <c r="E2065" s="12"/>
      <c r="F2065" s="12"/>
      <c r="G2065" s="12"/>
      <c r="H2065" s="12"/>
      <c r="I2065" s="12"/>
      <c r="J2065" s="12"/>
      <c r="K2065" s="12"/>
      <c r="L2065" s="12"/>
      <c r="M2065" s="49"/>
      <c r="N2065" s="49"/>
      <c r="O2065" s="12"/>
      <c r="P2065" s="12"/>
      <c r="Q2065" s="12"/>
      <c r="R2065" s="12"/>
      <c r="S2065" s="12"/>
      <c r="T2065" s="12"/>
    </row>
    <row r="2066" spans="1:20" s="1" customFormat="1" x14ac:dyDescent="0.4">
      <c r="A2066" s="12"/>
      <c r="B2066" s="12"/>
      <c r="C2066" s="42"/>
      <c r="D2066" s="12"/>
      <c r="E2066" s="12"/>
      <c r="F2066" s="12"/>
      <c r="G2066" s="12"/>
      <c r="H2066" s="12"/>
      <c r="I2066" s="12"/>
      <c r="J2066" s="12"/>
      <c r="K2066" s="12"/>
      <c r="L2066" s="12"/>
      <c r="M2066" s="49"/>
      <c r="N2066" s="49"/>
      <c r="O2066" s="12"/>
      <c r="P2066" s="12"/>
      <c r="Q2066" s="12"/>
      <c r="R2066" s="12"/>
      <c r="S2066" s="12"/>
      <c r="T2066" s="12"/>
    </row>
    <row r="2067" spans="1:20" s="1" customFormat="1" x14ac:dyDescent="0.4">
      <c r="A2067" s="12"/>
      <c r="B2067" s="12"/>
      <c r="C2067" s="42"/>
      <c r="D2067" s="12"/>
      <c r="E2067" s="12"/>
      <c r="F2067" s="12"/>
      <c r="G2067" s="12"/>
      <c r="H2067" s="12"/>
      <c r="I2067" s="12"/>
      <c r="J2067" s="12"/>
      <c r="K2067" s="12"/>
      <c r="L2067" s="12"/>
      <c r="M2067" s="49"/>
      <c r="N2067" s="49"/>
      <c r="O2067" s="12"/>
      <c r="P2067" s="12"/>
      <c r="Q2067" s="12"/>
      <c r="R2067" s="12"/>
      <c r="S2067" s="12"/>
      <c r="T2067" s="12"/>
    </row>
    <row r="2068" spans="1:20" s="1" customFormat="1" x14ac:dyDescent="0.4">
      <c r="A2068" s="12"/>
      <c r="B2068" s="12"/>
      <c r="C2068" s="42"/>
      <c r="D2068" s="12"/>
      <c r="E2068" s="12"/>
      <c r="F2068" s="12"/>
      <c r="G2068" s="12"/>
      <c r="H2068" s="12"/>
      <c r="I2068" s="12"/>
      <c r="J2068" s="12"/>
      <c r="K2068" s="12"/>
      <c r="L2068" s="12"/>
      <c r="M2068" s="49"/>
      <c r="N2068" s="49"/>
      <c r="O2068" s="12"/>
      <c r="P2068" s="12"/>
      <c r="Q2068" s="12"/>
      <c r="R2068" s="12"/>
      <c r="S2068" s="12"/>
      <c r="T2068" s="12"/>
    </row>
    <row r="2069" spans="1:20" s="1" customFormat="1" x14ac:dyDescent="0.4">
      <c r="A2069" s="12"/>
      <c r="B2069" s="12"/>
      <c r="C2069" s="42"/>
      <c r="D2069" s="12"/>
      <c r="E2069" s="12"/>
      <c r="F2069" s="12"/>
      <c r="G2069" s="12"/>
      <c r="H2069" s="12"/>
      <c r="I2069" s="12"/>
      <c r="J2069" s="12"/>
      <c r="K2069" s="12"/>
      <c r="L2069" s="12"/>
      <c r="M2069" s="49"/>
      <c r="N2069" s="49"/>
      <c r="O2069" s="12"/>
      <c r="P2069" s="12"/>
      <c r="Q2069" s="12"/>
      <c r="R2069" s="12"/>
      <c r="S2069" s="12"/>
      <c r="T2069" s="12"/>
    </row>
    <row r="2070" spans="1:20" s="1" customFormat="1" x14ac:dyDescent="0.4">
      <c r="A2070" s="12"/>
      <c r="B2070" s="12"/>
      <c r="C2070" s="42"/>
      <c r="D2070" s="12"/>
      <c r="E2070" s="12"/>
      <c r="F2070" s="12"/>
      <c r="G2070" s="12"/>
      <c r="H2070" s="12"/>
      <c r="I2070" s="12"/>
      <c r="J2070" s="12"/>
      <c r="K2070" s="12"/>
      <c r="L2070" s="12"/>
      <c r="M2070" s="49"/>
      <c r="N2070" s="49"/>
      <c r="O2070" s="12"/>
      <c r="P2070" s="12"/>
      <c r="Q2070" s="12"/>
      <c r="R2070" s="12"/>
      <c r="S2070" s="12"/>
      <c r="T2070" s="12"/>
    </row>
    <row r="2071" spans="1:20" s="1" customFormat="1" x14ac:dyDescent="0.4">
      <c r="A2071" s="12"/>
      <c r="B2071" s="12"/>
      <c r="C2071" s="42"/>
      <c r="D2071" s="12"/>
      <c r="E2071" s="12"/>
      <c r="F2071" s="12"/>
      <c r="G2071" s="12"/>
      <c r="H2071" s="12"/>
      <c r="I2071" s="12"/>
      <c r="J2071" s="12"/>
      <c r="K2071" s="12"/>
      <c r="L2071" s="12"/>
      <c r="M2071" s="49"/>
      <c r="N2071" s="49"/>
      <c r="O2071" s="12"/>
      <c r="P2071" s="12"/>
      <c r="Q2071" s="12"/>
      <c r="R2071" s="12"/>
      <c r="S2071" s="12"/>
      <c r="T2071" s="12"/>
    </row>
    <row r="2072" spans="1:20" s="1" customFormat="1" x14ac:dyDescent="0.4">
      <c r="A2072" s="12"/>
      <c r="B2072" s="12"/>
      <c r="C2072" s="42"/>
      <c r="D2072" s="12"/>
      <c r="E2072" s="12"/>
      <c r="F2072" s="12"/>
      <c r="G2072" s="12"/>
      <c r="H2072" s="12"/>
      <c r="I2072" s="12"/>
      <c r="J2072" s="12"/>
      <c r="K2072" s="12"/>
      <c r="L2072" s="12"/>
      <c r="M2072" s="49"/>
      <c r="N2072" s="49"/>
      <c r="O2072" s="12"/>
      <c r="P2072" s="12"/>
      <c r="Q2072" s="12"/>
      <c r="R2072" s="12"/>
      <c r="S2072" s="12"/>
      <c r="T2072" s="12"/>
    </row>
    <row r="2073" spans="1:20" s="1" customFormat="1" x14ac:dyDescent="0.4">
      <c r="A2073" s="12"/>
      <c r="B2073" s="12"/>
      <c r="C2073" s="42"/>
      <c r="D2073" s="12"/>
      <c r="E2073" s="12"/>
      <c r="F2073" s="12"/>
      <c r="G2073" s="12"/>
      <c r="H2073" s="12"/>
      <c r="I2073" s="12"/>
      <c r="J2073" s="12"/>
      <c r="K2073" s="12"/>
      <c r="L2073" s="12"/>
      <c r="M2073" s="49"/>
      <c r="N2073" s="49"/>
      <c r="O2073" s="12"/>
      <c r="P2073" s="12"/>
      <c r="Q2073" s="12"/>
      <c r="R2073" s="12"/>
      <c r="S2073" s="12"/>
      <c r="T2073" s="12"/>
    </row>
    <row r="2074" spans="1:20" s="1" customFormat="1" x14ac:dyDescent="0.4">
      <c r="A2074" s="12"/>
      <c r="B2074" s="12"/>
      <c r="C2074" s="42"/>
      <c r="D2074" s="12"/>
      <c r="E2074" s="12"/>
      <c r="F2074" s="12"/>
      <c r="G2074" s="12"/>
      <c r="H2074" s="12"/>
      <c r="I2074" s="12"/>
      <c r="J2074" s="12"/>
      <c r="K2074" s="12"/>
      <c r="L2074" s="12"/>
      <c r="M2074" s="49"/>
      <c r="N2074" s="49"/>
      <c r="O2074" s="12"/>
      <c r="P2074" s="12"/>
      <c r="Q2074" s="12"/>
      <c r="R2074" s="12"/>
      <c r="S2074" s="12"/>
      <c r="T2074" s="12"/>
    </row>
    <row r="2075" spans="1:20" s="1" customFormat="1" x14ac:dyDescent="0.4">
      <c r="A2075" s="12"/>
      <c r="B2075" s="12"/>
      <c r="C2075" s="42"/>
      <c r="D2075" s="12"/>
      <c r="E2075" s="12"/>
      <c r="F2075" s="12"/>
      <c r="G2075" s="12"/>
      <c r="H2075" s="12"/>
      <c r="I2075" s="12"/>
      <c r="J2075" s="12"/>
      <c r="K2075" s="12"/>
      <c r="L2075" s="12"/>
      <c r="M2075" s="49"/>
      <c r="N2075" s="49"/>
      <c r="O2075" s="12"/>
      <c r="P2075" s="12"/>
      <c r="Q2075" s="12"/>
      <c r="R2075" s="12"/>
      <c r="S2075" s="12"/>
      <c r="T2075" s="12"/>
    </row>
    <row r="2076" spans="1:20" s="1" customFormat="1" x14ac:dyDescent="0.4">
      <c r="A2076" s="12"/>
      <c r="B2076" s="12"/>
      <c r="C2076" s="42"/>
      <c r="D2076" s="12"/>
      <c r="E2076" s="12"/>
      <c r="F2076" s="12"/>
      <c r="G2076" s="12"/>
      <c r="H2076" s="12"/>
      <c r="I2076" s="12"/>
      <c r="J2076" s="12"/>
      <c r="K2076" s="12"/>
      <c r="L2076" s="12"/>
      <c r="M2076" s="49"/>
      <c r="N2076" s="49"/>
      <c r="O2076" s="12"/>
      <c r="P2076" s="12"/>
      <c r="Q2076" s="12"/>
      <c r="R2076" s="12"/>
      <c r="S2076" s="12"/>
      <c r="T2076" s="12"/>
    </row>
    <row r="2077" spans="1:20" s="1" customFormat="1" x14ac:dyDescent="0.4">
      <c r="A2077" s="12"/>
      <c r="B2077" s="12"/>
      <c r="C2077" s="42"/>
      <c r="D2077" s="12"/>
      <c r="E2077" s="12"/>
      <c r="F2077" s="12"/>
      <c r="G2077" s="12"/>
      <c r="H2077" s="12"/>
      <c r="I2077" s="12"/>
      <c r="J2077" s="12"/>
      <c r="K2077" s="12"/>
      <c r="L2077" s="12"/>
      <c r="M2077" s="49"/>
      <c r="N2077" s="49"/>
      <c r="O2077" s="12"/>
      <c r="P2077" s="12"/>
      <c r="Q2077" s="12"/>
      <c r="R2077" s="12"/>
      <c r="S2077" s="12"/>
      <c r="T2077" s="12"/>
    </row>
    <row r="2078" spans="1:20" s="1" customFormat="1" x14ac:dyDescent="0.4">
      <c r="A2078" s="12"/>
      <c r="B2078" s="12"/>
      <c r="C2078" s="42"/>
      <c r="D2078" s="12"/>
      <c r="E2078" s="12"/>
      <c r="F2078" s="12"/>
      <c r="G2078" s="12"/>
      <c r="H2078" s="12"/>
      <c r="I2078" s="12"/>
      <c r="J2078" s="12"/>
      <c r="K2078" s="12"/>
      <c r="L2078" s="12"/>
      <c r="M2078" s="49"/>
      <c r="N2078" s="49"/>
      <c r="O2078" s="12"/>
      <c r="P2078" s="12"/>
      <c r="Q2078" s="12"/>
      <c r="R2078" s="12"/>
      <c r="S2078" s="12"/>
      <c r="T2078" s="12"/>
    </row>
    <row r="2079" spans="1:20" s="1" customFormat="1" x14ac:dyDescent="0.4">
      <c r="A2079" s="12"/>
      <c r="B2079" s="12"/>
      <c r="C2079" s="42"/>
      <c r="D2079" s="12"/>
      <c r="E2079" s="12"/>
      <c r="F2079" s="12"/>
      <c r="G2079" s="12"/>
      <c r="H2079" s="12"/>
      <c r="I2079" s="12"/>
      <c r="J2079" s="12"/>
      <c r="K2079" s="12"/>
      <c r="L2079" s="12"/>
      <c r="M2079" s="49"/>
      <c r="N2079" s="49"/>
      <c r="O2079" s="12"/>
      <c r="P2079" s="12"/>
      <c r="Q2079" s="12"/>
      <c r="R2079" s="12"/>
      <c r="S2079" s="12"/>
      <c r="T2079" s="12"/>
    </row>
    <row r="2080" spans="1:20" s="1" customFormat="1" x14ac:dyDescent="0.4">
      <c r="A2080" s="12"/>
      <c r="B2080" s="12"/>
      <c r="C2080" s="42"/>
      <c r="D2080" s="12"/>
      <c r="E2080" s="12"/>
      <c r="F2080" s="12"/>
      <c r="G2080" s="12"/>
      <c r="H2080" s="12"/>
      <c r="I2080" s="12"/>
      <c r="J2080" s="12"/>
      <c r="K2080" s="12"/>
      <c r="L2080" s="12"/>
      <c r="M2080" s="49"/>
      <c r="N2080" s="49"/>
      <c r="O2080" s="12"/>
      <c r="P2080" s="12"/>
      <c r="Q2080" s="12"/>
      <c r="R2080" s="12"/>
      <c r="S2080" s="12"/>
      <c r="T2080" s="12"/>
    </row>
    <row r="2081" spans="1:20" s="1" customFormat="1" x14ac:dyDescent="0.4">
      <c r="A2081" s="12"/>
      <c r="B2081" s="12"/>
      <c r="C2081" s="42"/>
      <c r="D2081" s="12"/>
      <c r="E2081" s="12"/>
      <c r="F2081" s="12"/>
      <c r="G2081" s="12"/>
      <c r="H2081" s="12"/>
      <c r="I2081" s="12"/>
      <c r="J2081" s="12"/>
      <c r="K2081" s="12"/>
      <c r="L2081" s="12"/>
      <c r="M2081" s="49"/>
      <c r="N2081" s="49"/>
      <c r="O2081" s="12"/>
      <c r="P2081" s="12"/>
      <c r="Q2081" s="12"/>
      <c r="R2081" s="12"/>
      <c r="S2081" s="12"/>
      <c r="T2081" s="12"/>
    </row>
    <row r="2082" spans="1:20" s="1" customFormat="1" x14ac:dyDescent="0.4">
      <c r="A2082" s="12"/>
      <c r="B2082" s="12"/>
      <c r="C2082" s="42"/>
      <c r="D2082" s="12"/>
      <c r="E2082" s="12"/>
      <c r="F2082" s="12"/>
      <c r="G2082" s="12"/>
      <c r="H2082" s="12"/>
      <c r="I2082" s="12"/>
      <c r="J2082" s="12"/>
      <c r="K2082" s="12"/>
      <c r="L2082" s="12"/>
      <c r="M2082" s="49"/>
      <c r="N2082" s="49"/>
      <c r="O2082" s="12"/>
      <c r="P2082" s="12"/>
      <c r="Q2082" s="12"/>
      <c r="R2082" s="12"/>
      <c r="S2082" s="12"/>
      <c r="T2082" s="12"/>
    </row>
    <row r="2083" spans="1:20" s="1" customFormat="1" x14ac:dyDescent="0.4">
      <c r="A2083" s="12"/>
      <c r="B2083" s="12"/>
      <c r="C2083" s="42"/>
      <c r="D2083" s="12"/>
      <c r="E2083" s="12"/>
      <c r="F2083" s="12"/>
      <c r="G2083" s="12"/>
      <c r="H2083" s="12"/>
      <c r="I2083" s="12"/>
      <c r="J2083" s="12"/>
      <c r="K2083" s="12"/>
      <c r="L2083" s="12"/>
      <c r="M2083" s="49"/>
      <c r="N2083" s="49"/>
      <c r="O2083" s="12"/>
      <c r="P2083" s="12"/>
      <c r="Q2083" s="12"/>
      <c r="R2083" s="12"/>
      <c r="S2083" s="12"/>
      <c r="T2083" s="12"/>
    </row>
    <row r="2084" spans="1:20" s="1" customFormat="1" x14ac:dyDescent="0.4">
      <c r="A2084" s="12"/>
      <c r="B2084" s="12"/>
      <c r="C2084" s="42"/>
      <c r="D2084" s="12"/>
      <c r="E2084" s="12"/>
      <c r="F2084" s="12"/>
      <c r="G2084" s="12"/>
      <c r="H2084" s="12"/>
      <c r="I2084" s="12"/>
      <c r="J2084" s="12"/>
      <c r="K2084" s="12"/>
      <c r="L2084" s="12"/>
      <c r="M2084" s="49"/>
      <c r="N2084" s="49"/>
      <c r="O2084" s="12"/>
      <c r="P2084" s="12"/>
      <c r="Q2084" s="12"/>
      <c r="R2084" s="12"/>
      <c r="S2084" s="12"/>
      <c r="T2084" s="12"/>
    </row>
    <row r="2085" spans="1:20" s="1" customFormat="1" x14ac:dyDescent="0.4">
      <c r="A2085" s="12"/>
      <c r="B2085" s="12"/>
      <c r="C2085" s="42"/>
      <c r="D2085" s="12"/>
      <c r="E2085" s="12"/>
      <c r="F2085" s="12"/>
      <c r="G2085" s="12"/>
      <c r="H2085" s="12"/>
      <c r="I2085" s="12"/>
      <c r="J2085" s="12"/>
      <c r="K2085" s="12"/>
      <c r="L2085" s="12"/>
      <c r="M2085" s="49"/>
      <c r="N2085" s="49"/>
      <c r="O2085" s="12"/>
      <c r="P2085" s="12"/>
      <c r="Q2085" s="12"/>
      <c r="R2085" s="12"/>
      <c r="S2085" s="12"/>
      <c r="T2085" s="12"/>
    </row>
    <row r="2086" spans="1:20" s="1" customFormat="1" x14ac:dyDescent="0.4">
      <c r="A2086" s="12"/>
      <c r="B2086" s="12"/>
      <c r="C2086" s="42"/>
      <c r="D2086" s="12"/>
      <c r="E2086" s="12"/>
      <c r="F2086" s="12"/>
      <c r="G2086" s="12"/>
      <c r="H2086" s="12"/>
      <c r="I2086" s="12"/>
      <c r="J2086" s="12"/>
      <c r="K2086" s="12"/>
      <c r="L2086" s="12"/>
      <c r="M2086" s="49"/>
      <c r="N2086" s="49"/>
      <c r="O2086" s="12"/>
      <c r="P2086" s="12"/>
      <c r="Q2086" s="12"/>
      <c r="R2086" s="12"/>
      <c r="S2086" s="12"/>
      <c r="T2086" s="12"/>
    </row>
    <row r="2087" spans="1:20" s="1" customFormat="1" x14ac:dyDescent="0.4">
      <c r="A2087" s="12"/>
      <c r="B2087" s="12"/>
      <c r="C2087" s="42"/>
      <c r="D2087" s="12"/>
      <c r="E2087" s="12"/>
      <c r="F2087" s="12"/>
      <c r="G2087" s="12"/>
      <c r="H2087" s="12"/>
      <c r="I2087" s="12"/>
      <c r="J2087" s="12"/>
      <c r="K2087" s="12"/>
      <c r="L2087" s="12"/>
      <c r="M2087" s="49"/>
      <c r="N2087" s="49"/>
      <c r="O2087" s="12"/>
      <c r="P2087" s="12"/>
      <c r="Q2087" s="12"/>
      <c r="R2087" s="12"/>
      <c r="S2087" s="12"/>
      <c r="T2087" s="12"/>
    </row>
    <row r="2088" spans="1:20" s="1" customFormat="1" x14ac:dyDescent="0.4">
      <c r="A2088" s="12"/>
      <c r="B2088" s="12"/>
      <c r="C2088" s="42"/>
      <c r="D2088" s="12"/>
      <c r="E2088" s="12"/>
      <c r="F2088" s="12"/>
      <c r="G2088" s="12"/>
      <c r="H2088" s="12"/>
      <c r="I2088" s="12"/>
      <c r="J2088" s="12"/>
      <c r="K2088" s="12"/>
      <c r="L2088" s="12"/>
      <c r="M2088" s="49"/>
      <c r="N2088" s="49"/>
      <c r="O2088" s="12"/>
      <c r="P2088" s="12"/>
      <c r="Q2088" s="12"/>
      <c r="R2088" s="12"/>
      <c r="S2088" s="12"/>
      <c r="T2088" s="12"/>
    </row>
    <row r="2089" spans="1:20" s="1" customFormat="1" x14ac:dyDescent="0.4">
      <c r="A2089" s="12"/>
      <c r="B2089" s="12"/>
      <c r="C2089" s="42"/>
      <c r="D2089" s="12"/>
      <c r="E2089" s="12"/>
      <c r="F2089" s="12"/>
      <c r="G2089" s="12"/>
      <c r="H2089" s="12"/>
      <c r="I2089" s="12"/>
      <c r="J2089" s="12"/>
      <c r="K2089" s="12"/>
      <c r="L2089" s="12"/>
      <c r="M2089" s="49"/>
      <c r="N2089" s="49"/>
      <c r="O2089" s="12"/>
      <c r="P2089" s="12"/>
      <c r="Q2089" s="12"/>
      <c r="R2089" s="12"/>
      <c r="S2089" s="12"/>
      <c r="T2089" s="12"/>
    </row>
    <row r="2090" spans="1:20" s="1" customFormat="1" x14ac:dyDescent="0.4">
      <c r="A2090" s="12"/>
      <c r="B2090" s="12"/>
      <c r="C2090" s="42"/>
      <c r="D2090" s="12"/>
      <c r="E2090" s="12"/>
      <c r="F2090" s="12"/>
      <c r="G2090" s="12"/>
      <c r="H2090" s="12"/>
      <c r="I2090" s="12"/>
      <c r="J2090" s="12"/>
      <c r="K2090" s="12"/>
      <c r="L2090" s="12"/>
      <c r="M2090" s="49"/>
      <c r="N2090" s="49"/>
      <c r="O2090" s="12"/>
      <c r="P2090" s="12"/>
      <c r="Q2090" s="12"/>
      <c r="R2090" s="12"/>
      <c r="S2090" s="12"/>
      <c r="T2090" s="12"/>
    </row>
    <row r="2091" spans="1:20" s="1" customFormat="1" x14ac:dyDescent="0.4">
      <c r="A2091" s="12"/>
      <c r="B2091" s="12"/>
      <c r="C2091" s="42"/>
      <c r="D2091" s="12"/>
      <c r="E2091" s="12"/>
      <c r="F2091" s="12"/>
      <c r="G2091" s="12"/>
      <c r="H2091" s="12"/>
      <c r="I2091" s="12"/>
      <c r="J2091" s="12"/>
      <c r="K2091" s="12"/>
      <c r="L2091" s="12"/>
      <c r="M2091" s="49"/>
      <c r="N2091" s="49"/>
      <c r="O2091" s="12"/>
      <c r="P2091" s="12"/>
      <c r="Q2091" s="12"/>
      <c r="R2091" s="12"/>
      <c r="S2091" s="12"/>
      <c r="T2091" s="12"/>
    </row>
    <row r="2092" spans="1:20" s="1" customFormat="1" x14ac:dyDescent="0.4">
      <c r="A2092" s="12"/>
      <c r="B2092" s="12"/>
      <c r="C2092" s="42"/>
      <c r="D2092" s="12"/>
      <c r="E2092" s="12"/>
      <c r="F2092" s="12"/>
      <c r="G2092" s="12"/>
      <c r="H2092" s="12"/>
      <c r="I2092" s="12"/>
      <c r="J2092" s="12"/>
      <c r="K2092" s="12"/>
      <c r="L2092" s="12"/>
      <c r="M2092" s="49"/>
      <c r="N2092" s="49"/>
      <c r="O2092" s="12"/>
      <c r="P2092" s="12"/>
      <c r="Q2092" s="12"/>
      <c r="R2092" s="12"/>
      <c r="S2092" s="12"/>
      <c r="T2092" s="12"/>
    </row>
    <row r="2093" spans="1:20" s="1" customFormat="1" x14ac:dyDescent="0.4">
      <c r="A2093" s="12"/>
      <c r="B2093" s="12"/>
      <c r="C2093" s="42"/>
      <c r="D2093" s="12"/>
      <c r="E2093" s="12"/>
      <c r="F2093" s="12"/>
      <c r="G2093" s="12"/>
      <c r="H2093" s="12"/>
      <c r="I2093" s="12"/>
      <c r="J2093" s="12"/>
      <c r="K2093" s="12"/>
      <c r="L2093" s="12"/>
      <c r="M2093" s="49"/>
      <c r="N2093" s="49"/>
      <c r="O2093" s="12"/>
      <c r="P2093" s="12"/>
      <c r="Q2093" s="12"/>
      <c r="R2093" s="12"/>
      <c r="S2093" s="12"/>
      <c r="T2093" s="12"/>
    </row>
    <row r="2094" spans="1:20" s="1" customFormat="1" x14ac:dyDescent="0.4">
      <c r="A2094" s="12"/>
      <c r="B2094" s="12"/>
      <c r="C2094" s="42"/>
      <c r="D2094" s="12"/>
      <c r="E2094" s="12"/>
      <c r="F2094" s="12"/>
      <c r="G2094" s="12"/>
      <c r="H2094" s="12"/>
      <c r="I2094" s="12"/>
      <c r="J2094" s="12"/>
      <c r="K2094" s="12"/>
      <c r="L2094" s="12"/>
      <c r="M2094" s="49"/>
      <c r="N2094" s="49"/>
      <c r="O2094" s="12"/>
      <c r="P2094" s="12"/>
      <c r="Q2094" s="12"/>
      <c r="R2094" s="12"/>
      <c r="S2094" s="12"/>
      <c r="T2094" s="12"/>
    </row>
    <row r="2095" spans="1:20" s="1" customFormat="1" x14ac:dyDescent="0.4">
      <c r="A2095" s="12"/>
      <c r="B2095" s="12"/>
      <c r="C2095" s="42"/>
      <c r="D2095" s="12"/>
      <c r="E2095" s="12"/>
      <c r="F2095" s="12"/>
      <c r="G2095" s="12"/>
      <c r="H2095" s="12"/>
      <c r="I2095" s="12"/>
      <c r="J2095" s="12"/>
      <c r="K2095" s="12"/>
      <c r="L2095" s="12"/>
      <c r="M2095" s="49"/>
      <c r="N2095" s="49"/>
      <c r="O2095" s="12"/>
      <c r="P2095" s="12"/>
      <c r="Q2095" s="12"/>
      <c r="R2095" s="12"/>
      <c r="S2095" s="12"/>
      <c r="T2095" s="12"/>
    </row>
    <row r="2096" spans="1:20" s="1" customFormat="1" x14ac:dyDescent="0.4">
      <c r="A2096" s="12"/>
      <c r="B2096" s="12"/>
      <c r="C2096" s="42"/>
      <c r="D2096" s="12"/>
      <c r="E2096" s="12"/>
      <c r="F2096" s="12"/>
      <c r="G2096" s="12"/>
      <c r="H2096" s="12"/>
      <c r="I2096" s="12"/>
      <c r="J2096" s="12"/>
      <c r="K2096" s="12"/>
      <c r="L2096" s="12"/>
      <c r="M2096" s="49"/>
      <c r="N2096" s="49"/>
      <c r="O2096" s="12"/>
      <c r="P2096" s="12"/>
      <c r="Q2096" s="12"/>
      <c r="R2096" s="12"/>
      <c r="S2096" s="12"/>
      <c r="T2096" s="12"/>
    </row>
    <row r="2097" spans="1:20" s="1" customFormat="1" x14ac:dyDescent="0.4">
      <c r="A2097" s="12"/>
      <c r="B2097" s="12"/>
      <c r="C2097" s="42"/>
      <c r="D2097" s="12"/>
      <c r="E2097" s="12"/>
      <c r="F2097" s="12"/>
      <c r="G2097" s="12"/>
      <c r="H2097" s="12"/>
      <c r="I2097" s="12"/>
      <c r="J2097" s="12"/>
      <c r="K2097" s="12"/>
      <c r="L2097" s="12"/>
      <c r="M2097" s="49"/>
      <c r="N2097" s="49"/>
      <c r="O2097" s="12"/>
      <c r="P2097" s="12"/>
      <c r="Q2097" s="12"/>
      <c r="R2097" s="12"/>
      <c r="S2097" s="12"/>
      <c r="T2097" s="12"/>
    </row>
    <row r="2098" spans="1:20" s="1" customFormat="1" x14ac:dyDescent="0.4">
      <c r="A2098" s="12"/>
      <c r="B2098" s="12"/>
      <c r="C2098" s="42"/>
      <c r="D2098" s="12"/>
      <c r="E2098" s="12"/>
      <c r="F2098" s="12"/>
      <c r="G2098" s="12"/>
      <c r="H2098" s="12"/>
      <c r="I2098" s="12"/>
      <c r="J2098" s="12"/>
      <c r="K2098" s="12"/>
      <c r="L2098" s="12"/>
      <c r="M2098" s="49"/>
      <c r="N2098" s="49"/>
      <c r="O2098" s="12"/>
      <c r="P2098" s="12"/>
      <c r="Q2098" s="12"/>
      <c r="R2098" s="12"/>
      <c r="S2098" s="12"/>
      <c r="T2098" s="12"/>
    </row>
    <row r="2099" spans="1:20" s="1" customFormat="1" x14ac:dyDescent="0.4">
      <c r="A2099" s="12"/>
      <c r="B2099" s="12"/>
      <c r="C2099" s="42"/>
      <c r="D2099" s="12"/>
      <c r="E2099" s="12"/>
      <c r="F2099" s="12"/>
      <c r="G2099" s="12"/>
      <c r="H2099" s="12"/>
      <c r="I2099" s="12"/>
      <c r="J2099" s="12"/>
      <c r="K2099" s="12"/>
      <c r="L2099" s="12"/>
      <c r="M2099" s="49"/>
      <c r="N2099" s="49"/>
      <c r="O2099" s="12"/>
      <c r="P2099" s="12"/>
      <c r="Q2099" s="12"/>
      <c r="R2099" s="12"/>
      <c r="S2099" s="12"/>
      <c r="T2099" s="12"/>
    </row>
    <row r="2100" spans="1:20" s="1" customFormat="1" x14ac:dyDescent="0.4">
      <c r="A2100" s="12"/>
      <c r="B2100" s="12"/>
      <c r="C2100" s="42"/>
      <c r="D2100" s="12"/>
      <c r="E2100" s="12"/>
      <c r="F2100" s="12"/>
      <c r="G2100" s="12"/>
      <c r="H2100" s="12"/>
      <c r="I2100" s="12"/>
      <c r="J2100" s="12"/>
      <c r="K2100" s="12"/>
      <c r="L2100" s="12"/>
      <c r="M2100" s="49"/>
      <c r="N2100" s="49"/>
      <c r="O2100" s="12"/>
      <c r="P2100" s="12"/>
      <c r="Q2100" s="12"/>
      <c r="R2100" s="12"/>
      <c r="S2100" s="12"/>
      <c r="T2100" s="12"/>
    </row>
    <row r="2101" spans="1:20" s="1" customFormat="1" x14ac:dyDescent="0.4">
      <c r="A2101" s="12"/>
      <c r="B2101" s="12"/>
      <c r="C2101" s="42"/>
      <c r="D2101" s="12"/>
      <c r="E2101" s="12"/>
      <c r="F2101" s="12"/>
      <c r="G2101" s="12"/>
      <c r="H2101" s="12"/>
      <c r="I2101" s="12"/>
      <c r="J2101" s="12"/>
      <c r="K2101" s="12"/>
      <c r="L2101" s="12"/>
      <c r="M2101" s="49"/>
      <c r="N2101" s="49"/>
      <c r="O2101" s="12"/>
      <c r="P2101" s="12"/>
      <c r="Q2101" s="12"/>
      <c r="R2101" s="12"/>
      <c r="S2101" s="12"/>
      <c r="T2101" s="12"/>
    </row>
    <row r="2102" spans="1:20" s="1" customFormat="1" x14ac:dyDescent="0.4">
      <c r="A2102" s="12"/>
      <c r="B2102" s="12"/>
      <c r="C2102" s="42"/>
      <c r="D2102" s="12"/>
      <c r="E2102" s="12"/>
      <c r="F2102" s="12"/>
      <c r="G2102" s="12"/>
      <c r="H2102" s="12"/>
      <c r="I2102" s="12"/>
      <c r="J2102" s="12"/>
      <c r="K2102" s="12"/>
      <c r="L2102" s="12"/>
      <c r="M2102" s="49"/>
      <c r="N2102" s="49"/>
      <c r="O2102" s="12"/>
      <c r="P2102" s="12"/>
      <c r="Q2102" s="12"/>
      <c r="R2102" s="12"/>
      <c r="S2102" s="12"/>
      <c r="T2102" s="12"/>
    </row>
    <row r="2103" spans="1:20" s="1" customFormat="1" x14ac:dyDescent="0.4">
      <c r="A2103" s="12"/>
      <c r="B2103" s="12"/>
      <c r="C2103" s="42"/>
      <c r="D2103" s="12"/>
      <c r="E2103" s="12"/>
      <c r="F2103" s="12"/>
      <c r="G2103" s="12"/>
      <c r="H2103" s="12"/>
      <c r="I2103" s="12"/>
      <c r="J2103" s="12"/>
      <c r="K2103" s="12"/>
      <c r="L2103" s="12"/>
      <c r="M2103" s="49"/>
      <c r="N2103" s="49"/>
      <c r="O2103" s="12"/>
      <c r="P2103" s="12"/>
      <c r="Q2103" s="12"/>
      <c r="R2103" s="12"/>
      <c r="S2103" s="12"/>
      <c r="T2103" s="12"/>
    </row>
    <row r="2104" spans="1:20" s="1" customFormat="1" x14ac:dyDescent="0.4">
      <c r="A2104" s="12"/>
      <c r="B2104" s="12"/>
      <c r="C2104" s="42"/>
      <c r="D2104" s="12"/>
      <c r="E2104" s="12"/>
      <c r="F2104" s="12"/>
      <c r="G2104" s="12"/>
      <c r="H2104" s="12"/>
      <c r="I2104" s="12"/>
      <c r="J2104" s="12"/>
      <c r="K2104" s="12"/>
      <c r="L2104" s="12"/>
      <c r="M2104" s="49"/>
      <c r="N2104" s="49"/>
      <c r="O2104" s="12"/>
      <c r="P2104" s="12"/>
      <c r="Q2104" s="12"/>
      <c r="R2104" s="12"/>
      <c r="S2104" s="12"/>
      <c r="T2104" s="12"/>
    </row>
    <row r="2105" spans="1:20" s="1" customFormat="1" x14ac:dyDescent="0.4">
      <c r="A2105" s="12"/>
      <c r="B2105" s="12"/>
      <c r="C2105" s="42"/>
      <c r="D2105" s="12"/>
      <c r="E2105" s="12"/>
      <c r="F2105" s="12"/>
      <c r="G2105" s="12"/>
      <c r="H2105" s="12"/>
      <c r="I2105" s="12"/>
      <c r="J2105" s="12"/>
      <c r="K2105" s="12"/>
      <c r="L2105" s="12"/>
      <c r="M2105" s="49"/>
      <c r="N2105" s="49"/>
      <c r="O2105" s="12"/>
      <c r="P2105" s="12"/>
      <c r="Q2105" s="12"/>
      <c r="R2105" s="12"/>
      <c r="S2105" s="12"/>
      <c r="T2105" s="12"/>
    </row>
    <row r="2106" spans="1:20" s="1" customFormat="1" x14ac:dyDescent="0.4">
      <c r="A2106" s="12"/>
      <c r="B2106" s="12"/>
      <c r="C2106" s="42"/>
      <c r="D2106" s="12"/>
      <c r="E2106" s="12"/>
      <c r="F2106" s="12"/>
      <c r="G2106" s="12"/>
      <c r="H2106" s="12"/>
      <c r="I2106" s="12"/>
      <c r="J2106" s="12"/>
      <c r="K2106" s="12"/>
      <c r="L2106" s="12"/>
      <c r="M2106" s="49"/>
      <c r="N2106" s="49"/>
      <c r="O2106" s="12"/>
      <c r="P2106" s="12"/>
      <c r="Q2106" s="12"/>
      <c r="R2106" s="12"/>
      <c r="S2106" s="12"/>
      <c r="T2106" s="12"/>
    </row>
    <row r="2107" spans="1:20" s="1" customFormat="1" x14ac:dyDescent="0.4">
      <c r="A2107" s="12"/>
      <c r="B2107" s="12"/>
      <c r="C2107" s="42"/>
      <c r="D2107" s="12"/>
      <c r="E2107" s="12"/>
      <c r="F2107" s="12"/>
      <c r="G2107" s="12"/>
      <c r="H2107" s="12"/>
      <c r="I2107" s="12"/>
      <c r="J2107" s="12"/>
      <c r="K2107" s="12"/>
      <c r="L2107" s="12"/>
      <c r="M2107" s="49"/>
      <c r="N2107" s="49"/>
      <c r="O2107" s="12"/>
      <c r="P2107" s="12"/>
      <c r="Q2107" s="12"/>
      <c r="R2107" s="12"/>
      <c r="S2107" s="12"/>
      <c r="T2107" s="12"/>
    </row>
    <row r="2108" spans="1:20" s="1" customFormat="1" x14ac:dyDescent="0.4">
      <c r="A2108" s="12"/>
      <c r="B2108" s="12"/>
      <c r="C2108" s="42"/>
      <c r="D2108" s="12"/>
      <c r="E2108" s="12"/>
      <c r="F2108" s="12"/>
      <c r="G2108" s="12"/>
      <c r="H2108" s="12"/>
      <c r="I2108" s="12"/>
      <c r="J2108" s="12"/>
      <c r="K2108" s="12"/>
      <c r="L2108" s="12"/>
      <c r="M2108" s="49"/>
      <c r="N2108" s="49"/>
      <c r="O2108" s="12"/>
      <c r="P2108" s="12"/>
      <c r="Q2108" s="12"/>
      <c r="R2108" s="12"/>
      <c r="S2108" s="12"/>
      <c r="T2108" s="12"/>
    </row>
    <row r="2109" spans="1:20" s="1" customFormat="1" x14ac:dyDescent="0.4">
      <c r="A2109" s="12"/>
      <c r="B2109" s="12"/>
      <c r="C2109" s="42"/>
      <c r="D2109" s="12"/>
      <c r="E2109" s="12"/>
      <c r="F2109" s="12"/>
      <c r="G2109" s="12"/>
      <c r="H2109" s="12"/>
      <c r="I2109" s="12"/>
      <c r="J2109" s="12"/>
      <c r="K2109" s="12"/>
      <c r="L2109" s="12"/>
      <c r="M2109" s="49"/>
      <c r="N2109" s="49"/>
      <c r="O2109" s="12"/>
      <c r="P2109" s="12"/>
      <c r="Q2109" s="12"/>
      <c r="R2109" s="12"/>
      <c r="S2109" s="12"/>
      <c r="T2109" s="12"/>
    </row>
    <row r="2110" spans="1:20" s="1" customFormat="1" x14ac:dyDescent="0.4">
      <c r="A2110" s="12"/>
      <c r="B2110" s="12"/>
      <c r="C2110" s="42"/>
      <c r="D2110" s="12"/>
      <c r="E2110" s="12"/>
      <c r="F2110" s="12"/>
      <c r="G2110" s="12"/>
      <c r="H2110" s="12"/>
      <c r="I2110" s="12"/>
      <c r="J2110" s="12"/>
      <c r="K2110" s="12"/>
      <c r="L2110" s="12"/>
      <c r="M2110" s="49"/>
      <c r="N2110" s="49"/>
      <c r="O2110" s="12"/>
      <c r="P2110" s="12"/>
      <c r="Q2110" s="12"/>
      <c r="R2110" s="12"/>
      <c r="S2110" s="12"/>
      <c r="T2110" s="12"/>
    </row>
    <row r="2111" spans="1:20" s="1" customFormat="1" x14ac:dyDescent="0.4">
      <c r="A2111" s="12"/>
      <c r="B2111" s="12"/>
      <c r="C2111" s="42"/>
      <c r="D2111" s="12"/>
      <c r="E2111" s="12"/>
      <c r="F2111" s="12"/>
      <c r="G2111" s="12"/>
      <c r="H2111" s="12"/>
      <c r="I2111" s="12"/>
      <c r="J2111" s="12"/>
      <c r="K2111" s="12"/>
      <c r="L2111" s="12"/>
      <c r="M2111" s="49"/>
      <c r="N2111" s="49"/>
      <c r="O2111" s="12"/>
      <c r="P2111" s="12"/>
      <c r="Q2111" s="12"/>
      <c r="R2111" s="12"/>
      <c r="S2111" s="12"/>
      <c r="T2111" s="12"/>
    </row>
    <row r="2112" spans="1:20" s="1" customFormat="1" x14ac:dyDescent="0.4">
      <c r="A2112" s="12"/>
      <c r="B2112" s="12"/>
      <c r="C2112" s="42"/>
      <c r="D2112" s="12"/>
      <c r="E2112" s="12"/>
      <c r="F2112" s="12"/>
      <c r="G2112" s="12"/>
      <c r="H2112" s="12"/>
      <c r="I2112" s="12"/>
      <c r="J2112" s="12"/>
      <c r="K2112" s="12"/>
      <c r="L2112" s="12"/>
      <c r="M2112" s="49"/>
      <c r="N2112" s="49"/>
      <c r="O2112" s="12"/>
      <c r="P2112" s="12"/>
      <c r="Q2112" s="12"/>
      <c r="R2112" s="12"/>
      <c r="S2112" s="12"/>
      <c r="T2112" s="12"/>
    </row>
    <row r="2113" spans="1:20" s="1" customFormat="1" x14ac:dyDescent="0.4">
      <c r="A2113" s="12"/>
      <c r="B2113" s="12"/>
      <c r="C2113" s="42"/>
      <c r="D2113" s="12"/>
      <c r="E2113" s="12"/>
      <c r="F2113" s="12"/>
      <c r="G2113" s="12"/>
      <c r="H2113" s="12"/>
      <c r="I2113" s="12"/>
      <c r="J2113" s="12"/>
      <c r="K2113" s="12"/>
      <c r="L2113" s="12"/>
      <c r="M2113" s="49"/>
      <c r="N2113" s="49"/>
      <c r="O2113" s="12"/>
      <c r="P2113" s="12"/>
      <c r="Q2113" s="12"/>
      <c r="R2113" s="12"/>
      <c r="S2113" s="12"/>
      <c r="T2113" s="12"/>
    </row>
    <row r="2114" spans="1:20" s="1" customFormat="1" x14ac:dyDescent="0.4">
      <c r="A2114" s="12"/>
      <c r="B2114" s="12"/>
      <c r="C2114" s="42"/>
      <c r="D2114" s="12"/>
      <c r="E2114" s="12"/>
      <c r="F2114" s="12"/>
      <c r="G2114" s="12"/>
      <c r="H2114" s="12"/>
      <c r="I2114" s="12"/>
      <c r="J2114" s="12"/>
      <c r="K2114" s="12"/>
      <c r="L2114" s="12"/>
      <c r="M2114" s="49"/>
      <c r="N2114" s="49"/>
      <c r="O2114" s="12"/>
      <c r="P2114" s="12"/>
      <c r="Q2114" s="12"/>
      <c r="R2114" s="12"/>
      <c r="S2114" s="12"/>
      <c r="T2114" s="12"/>
    </row>
    <row r="2115" spans="1:20" s="1" customFormat="1" x14ac:dyDescent="0.4">
      <c r="A2115" s="12"/>
      <c r="B2115" s="12"/>
      <c r="C2115" s="42"/>
      <c r="D2115" s="12"/>
      <c r="E2115" s="12"/>
      <c r="F2115" s="12"/>
      <c r="G2115" s="12"/>
      <c r="H2115" s="12"/>
      <c r="I2115" s="12"/>
      <c r="J2115" s="12"/>
      <c r="K2115" s="12"/>
      <c r="L2115" s="12"/>
      <c r="M2115" s="49"/>
      <c r="N2115" s="49"/>
      <c r="O2115" s="12"/>
      <c r="P2115" s="12"/>
      <c r="Q2115" s="12"/>
      <c r="R2115" s="12"/>
      <c r="S2115" s="12"/>
      <c r="T2115" s="12"/>
    </row>
    <row r="2116" spans="1:20" s="1" customFormat="1" x14ac:dyDescent="0.4">
      <c r="A2116" s="12"/>
      <c r="B2116" s="12"/>
      <c r="C2116" s="42"/>
      <c r="D2116" s="12"/>
      <c r="E2116" s="12"/>
      <c r="F2116" s="12"/>
      <c r="G2116" s="12"/>
      <c r="H2116" s="12"/>
      <c r="I2116" s="12"/>
      <c r="J2116" s="12"/>
      <c r="K2116" s="12"/>
      <c r="L2116" s="12"/>
      <c r="M2116" s="49"/>
      <c r="N2116" s="49"/>
      <c r="O2116" s="12"/>
      <c r="P2116" s="12"/>
      <c r="Q2116" s="12"/>
      <c r="R2116" s="12"/>
      <c r="S2116" s="12"/>
      <c r="T2116" s="12"/>
    </row>
    <row r="2117" spans="1:20" s="1" customFormat="1" x14ac:dyDescent="0.4">
      <c r="A2117" s="12"/>
      <c r="B2117" s="12"/>
      <c r="C2117" s="42"/>
      <c r="D2117" s="12"/>
      <c r="E2117" s="12"/>
      <c r="F2117" s="12"/>
      <c r="G2117" s="12"/>
      <c r="H2117" s="12"/>
      <c r="I2117" s="12"/>
      <c r="J2117" s="12"/>
      <c r="K2117" s="12"/>
      <c r="L2117" s="12"/>
      <c r="M2117" s="49"/>
      <c r="N2117" s="49"/>
      <c r="O2117" s="12"/>
      <c r="P2117" s="12"/>
      <c r="Q2117" s="12"/>
      <c r="R2117" s="12"/>
      <c r="S2117" s="12"/>
      <c r="T2117" s="12"/>
    </row>
    <row r="2118" spans="1:20" s="1" customFormat="1" x14ac:dyDescent="0.4">
      <c r="A2118" s="12"/>
      <c r="B2118" s="12"/>
      <c r="C2118" s="42"/>
      <c r="D2118" s="12"/>
      <c r="E2118" s="12"/>
      <c r="F2118" s="12"/>
      <c r="G2118" s="12"/>
      <c r="H2118" s="12"/>
      <c r="I2118" s="12"/>
      <c r="J2118" s="12"/>
      <c r="K2118" s="12"/>
      <c r="L2118" s="12"/>
      <c r="M2118" s="49"/>
      <c r="N2118" s="49"/>
      <c r="O2118" s="12"/>
      <c r="P2118" s="12"/>
      <c r="Q2118" s="12"/>
      <c r="R2118" s="12"/>
      <c r="S2118" s="12"/>
      <c r="T2118" s="12"/>
    </row>
    <row r="2119" spans="1:20" s="1" customFormat="1" x14ac:dyDescent="0.4">
      <c r="A2119" s="12"/>
      <c r="B2119" s="12"/>
      <c r="C2119" s="42"/>
      <c r="D2119" s="12"/>
      <c r="E2119" s="12"/>
      <c r="F2119" s="12"/>
      <c r="G2119" s="12"/>
      <c r="H2119" s="12"/>
      <c r="I2119" s="12"/>
      <c r="J2119" s="12"/>
      <c r="K2119" s="12"/>
      <c r="L2119" s="12"/>
      <c r="M2119" s="49"/>
      <c r="N2119" s="49"/>
      <c r="O2119" s="12"/>
      <c r="P2119" s="12"/>
      <c r="Q2119" s="12"/>
      <c r="R2119" s="12"/>
      <c r="S2119" s="12"/>
      <c r="T2119" s="12"/>
    </row>
    <row r="2120" spans="1:20" s="1" customFormat="1" x14ac:dyDescent="0.4">
      <c r="A2120" s="12"/>
      <c r="B2120" s="12"/>
      <c r="C2120" s="42"/>
      <c r="D2120" s="12"/>
      <c r="E2120" s="12"/>
      <c r="F2120" s="12"/>
      <c r="G2120" s="12"/>
      <c r="H2120" s="12"/>
      <c r="I2120" s="12"/>
      <c r="J2120" s="12"/>
      <c r="K2120" s="12"/>
      <c r="L2120" s="12"/>
      <c r="M2120" s="49"/>
      <c r="N2120" s="49"/>
      <c r="O2120" s="12"/>
      <c r="P2120" s="12"/>
      <c r="Q2120" s="12"/>
      <c r="R2120" s="12"/>
      <c r="S2120" s="12"/>
      <c r="T2120" s="12"/>
    </row>
    <row r="2121" spans="1:20" s="1" customFormat="1" x14ac:dyDescent="0.4">
      <c r="A2121" s="12"/>
      <c r="B2121" s="12"/>
      <c r="C2121" s="42"/>
      <c r="D2121" s="12"/>
      <c r="E2121" s="12"/>
      <c r="F2121" s="12"/>
      <c r="G2121" s="12"/>
      <c r="H2121" s="12"/>
      <c r="I2121" s="12"/>
      <c r="J2121" s="12"/>
      <c r="K2121" s="12"/>
      <c r="L2121" s="12"/>
      <c r="M2121" s="49"/>
      <c r="N2121" s="49"/>
      <c r="O2121" s="12"/>
      <c r="P2121" s="12"/>
      <c r="Q2121" s="12"/>
      <c r="R2121" s="12"/>
      <c r="S2121" s="12"/>
      <c r="T2121" s="12"/>
    </row>
    <row r="2122" spans="1:20" s="1" customFormat="1" x14ac:dyDescent="0.4">
      <c r="A2122" s="12"/>
      <c r="B2122" s="12"/>
      <c r="C2122" s="42"/>
      <c r="D2122" s="12"/>
      <c r="E2122" s="12"/>
      <c r="F2122" s="12"/>
      <c r="G2122" s="12"/>
      <c r="H2122" s="12"/>
      <c r="I2122" s="12"/>
      <c r="J2122" s="12"/>
      <c r="K2122" s="12"/>
      <c r="L2122" s="12"/>
      <c r="M2122" s="49"/>
      <c r="N2122" s="49"/>
      <c r="O2122" s="12"/>
      <c r="P2122" s="12"/>
      <c r="Q2122" s="12"/>
      <c r="R2122" s="12"/>
      <c r="S2122" s="12"/>
      <c r="T2122" s="12"/>
    </row>
    <row r="2123" spans="1:20" s="1" customFormat="1" x14ac:dyDescent="0.4">
      <c r="A2123" s="12"/>
      <c r="B2123" s="12"/>
      <c r="C2123" s="42"/>
      <c r="D2123" s="12"/>
      <c r="E2123" s="12"/>
      <c r="F2123" s="12"/>
      <c r="G2123" s="12"/>
      <c r="H2123" s="12"/>
      <c r="I2123" s="12"/>
      <c r="J2123" s="12"/>
      <c r="K2123" s="12"/>
      <c r="L2123" s="12"/>
      <c r="M2123" s="49"/>
      <c r="N2123" s="49"/>
      <c r="O2123" s="12"/>
      <c r="P2123" s="12"/>
      <c r="Q2123" s="12"/>
      <c r="R2123" s="12"/>
      <c r="S2123" s="12"/>
      <c r="T2123" s="12"/>
    </row>
    <row r="2124" spans="1:20" s="1" customFormat="1" x14ac:dyDescent="0.4">
      <c r="A2124" s="12"/>
      <c r="B2124" s="12"/>
      <c r="C2124" s="42"/>
      <c r="D2124" s="12"/>
      <c r="E2124" s="12"/>
      <c r="F2124" s="12"/>
      <c r="G2124" s="12"/>
      <c r="H2124" s="12"/>
      <c r="I2124" s="12"/>
      <c r="J2124" s="12"/>
      <c r="K2124" s="12"/>
      <c r="L2124" s="12"/>
      <c r="M2124" s="49"/>
      <c r="N2124" s="49"/>
      <c r="O2124" s="12"/>
      <c r="P2124" s="12"/>
      <c r="Q2124" s="12"/>
      <c r="R2124" s="12"/>
      <c r="S2124" s="12"/>
      <c r="T2124" s="12"/>
    </row>
    <row r="2125" spans="1:20" s="1" customFormat="1" x14ac:dyDescent="0.4">
      <c r="A2125" s="12"/>
      <c r="B2125" s="12"/>
      <c r="C2125" s="42"/>
      <c r="D2125" s="12"/>
      <c r="E2125" s="12"/>
      <c r="F2125" s="12"/>
      <c r="G2125" s="12"/>
      <c r="H2125" s="12"/>
      <c r="I2125" s="12"/>
      <c r="J2125" s="12"/>
      <c r="K2125" s="12"/>
      <c r="L2125" s="12"/>
      <c r="M2125" s="49"/>
      <c r="N2125" s="49"/>
      <c r="O2125" s="12"/>
      <c r="P2125" s="12"/>
      <c r="Q2125" s="12"/>
      <c r="R2125" s="12"/>
      <c r="S2125" s="12"/>
      <c r="T2125" s="12"/>
    </row>
    <row r="2126" spans="1:20" s="1" customFormat="1" x14ac:dyDescent="0.4">
      <c r="A2126" s="12"/>
      <c r="B2126" s="12"/>
      <c r="C2126" s="42"/>
      <c r="D2126" s="12"/>
      <c r="E2126" s="12"/>
      <c r="F2126" s="12"/>
      <c r="G2126" s="12"/>
      <c r="H2126" s="12"/>
      <c r="I2126" s="12"/>
      <c r="J2126" s="12"/>
      <c r="K2126" s="12"/>
      <c r="L2126" s="12"/>
      <c r="M2126" s="49"/>
      <c r="N2126" s="49"/>
      <c r="O2126" s="12"/>
      <c r="P2126" s="12"/>
      <c r="Q2126" s="12"/>
      <c r="R2126" s="12"/>
      <c r="S2126" s="12"/>
      <c r="T2126" s="12"/>
    </row>
    <row r="2127" spans="1:20" s="1" customFormat="1" x14ac:dyDescent="0.4">
      <c r="A2127" s="12"/>
      <c r="B2127" s="12"/>
      <c r="C2127" s="42"/>
      <c r="D2127" s="12"/>
      <c r="E2127" s="12"/>
      <c r="F2127" s="12"/>
      <c r="G2127" s="12"/>
      <c r="H2127" s="12"/>
      <c r="I2127" s="12"/>
      <c r="J2127" s="12"/>
      <c r="K2127" s="12"/>
      <c r="L2127" s="12"/>
      <c r="M2127" s="49"/>
      <c r="N2127" s="49"/>
      <c r="O2127" s="12"/>
      <c r="P2127" s="12"/>
      <c r="Q2127" s="12"/>
      <c r="R2127" s="12"/>
      <c r="S2127" s="12"/>
      <c r="T2127" s="12"/>
    </row>
    <row r="2128" spans="1:20" s="1" customFormat="1" x14ac:dyDescent="0.4">
      <c r="A2128" s="12"/>
      <c r="B2128" s="12"/>
      <c r="C2128" s="42"/>
      <c r="D2128" s="12"/>
      <c r="E2128" s="12"/>
      <c r="F2128" s="12"/>
      <c r="G2128" s="12"/>
      <c r="H2128" s="12"/>
      <c r="I2128" s="12"/>
      <c r="J2128" s="12"/>
      <c r="K2128" s="12"/>
      <c r="L2128" s="12"/>
      <c r="M2128" s="49"/>
      <c r="N2128" s="49"/>
      <c r="O2128" s="12"/>
      <c r="P2128" s="12"/>
      <c r="Q2128" s="12"/>
      <c r="R2128" s="12"/>
      <c r="S2128" s="12"/>
      <c r="T2128" s="12"/>
    </row>
    <row r="2129" spans="1:20" s="1" customFormat="1" x14ac:dyDescent="0.4">
      <c r="A2129" s="12"/>
      <c r="B2129" s="12"/>
      <c r="C2129" s="42"/>
      <c r="D2129" s="12"/>
      <c r="E2129" s="12"/>
      <c r="F2129" s="12"/>
      <c r="G2129" s="12"/>
      <c r="H2129" s="12"/>
      <c r="I2129" s="12"/>
      <c r="J2129" s="12"/>
      <c r="K2129" s="12"/>
      <c r="L2129" s="12"/>
      <c r="M2129" s="49"/>
      <c r="N2129" s="49"/>
      <c r="O2129" s="12"/>
      <c r="P2129" s="12"/>
      <c r="Q2129" s="12"/>
      <c r="R2129" s="12"/>
      <c r="S2129" s="12"/>
      <c r="T2129" s="12"/>
    </row>
    <row r="2130" spans="1:20" s="1" customFormat="1" x14ac:dyDescent="0.4">
      <c r="A2130" s="12"/>
      <c r="B2130" s="12"/>
      <c r="C2130" s="42"/>
      <c r="D2130" s="12"/>
      <c r="E2130" s="12"/>
      <c r="F2130" s="12"/>
      <c r="G2130" s="12"/>
      <c r="H2130" s="12"/>
      <c r="I2130" s="12"/>
      <c r="J2130" s="12"/>
      <c r="K2130" s="12"/>
      <c r="L2130" s="12"/>
      <c r="M2130" s="49"/>
      <c r="N2130" s="49"/>
      <c r="O2130" s="12"/>
      <c r="P2130" s="12"/>
      <c r="Q2130" s="12"/>
      <c r="R2130" s="12"/>
      <c r="S2130" s="12"/>
      <c r="T2130" s="12"/>
    </row>
    <row r="2131" spans="1:20" s="1" customFormat="1" x14ac:dyDescent="0.4">
      <c r="A2131" s="12"/>
      <c r="B2131" s="12"/>
      <c r="C2131" s="42"/>
      <c r="D2131" s="12"/>
      <c r="E2131" s="12"/>
      <c r="F2131" s="12"/>
      <c r="G2131" s="12"/>
      <c r="H2131" s="12"/>
      <c r="I2131" s="12"/>
      <c r="J2131" s="12"/>
      <c r="K2131" s="12"/>
      <c r="L2131" s="12"/>
      <c r="M2131" s="49"/>
      <c r="N2131" s="49"/>
      <c r="O2131" s="12"/>
      <c r="P2131" s="12"/>
      <c r="Q2131" s="12"/>
      <c r="R2131" s="12"/>
      <c r="S2131" s="12"/>
      <c r="T2131" s="12"/>
    </row>
    <row r="2132" spans="1:20" s="1" customFormat="1" x14ac:dyDescent="0.4">
      <c r="A2132" s="12"/>
      <c r="B2132" s="12"/>
      <c r="C2132" s="42"/>
      <c r="D2132" s="12"/>
      <c r="E2132" s="12"/>
      <c r="F2132" s="12"/>
      <c r="G2132" s="12"/>
      <c r="H2132" s="12"/>
      <c r="I2132" s="12"/>
      <c r="J2132" s="12"/>
      <c r="K2132" s="12"/>
      <c r="L2132" s="12"/>
      <c r="M2132" s="49"/>
      <c r="N2132" s="49"/>
      <c r="O2132" s="12"/>
      <c r="P2132" s="12"/>
      <c r="Q2132" s="12"/>
      <c r="R2132" s="12"/>
      <c r="S2132" s="12"/>
      <c r="T2132" s="12"/>
    </row>
    <row r="2133" spans="1:20" s="1" customFormat="1" x14ac:dyDescent="0.4">
      <c r="A2133" s="12"/>
      <c r="B2133" s="12"/>
      <c r="C2133" s="42"/>
      <c r="D2133" s="12"/>
      <c r="E2133" s="12"/>
      <c r="F2133" s="12"/>
      <c r="G2133" s="12"/>
      <c r="H2133" s="12"/>
      <c r="I2133" s="12"/>
      <c r="J2133" s="12"/>
      <c r="K2133" s="12"/>
      <c r="L2133" s="12"/>
      <c r="M2133" s="49"/>
      <c r="N2133" s="49"/>
      <c r="O2133" s="12"/>
      <c r="P2133" s="12"/>
      <c r="Q2133" s="12"/>
      <c r="R2133" s="12"/>
      <c r="S2133" s="12"/>
      <c r="T2133" s="12"/>
    </row>
    <row r="2134" spans="1:20" s="1" customFormat="1" x14ac:dyDescent="0.4">
      <c r="A2134" s="12"/>
      <c r="B2134" s="12"/>
      <c r="C2134" s="42"/>
      <c r="D2134" s="12"/>
      <c r="E2134" s="12"/>
      <c r="F2134" s="12"/>
      <c r="G2134" s="12"/>
      <c r="H2134" s="12"/>
      <c r="I2134" s="12"/>
      <c r="J2134" s="12"/>
      <c r="K2134" s="12"/>
      <c r="L2134" s="12"/>
      <c r="M2134" s="49"/>
      <c r="N2134" s="49"/>
      <c r="O2134" s="12"/>
      <c r="P2134" s="12"/>
      <c r="Q2134" s="12"/>
      <c r="R2134" s="12"/>
      <c r="S2134" s="12"/>
      <c r="T2134" s="12"/>
    </row>
    <row r="2135" spans="1:20" s="1" customFormat="1" x14ac:dyDescent="0.4">
      <c r="A2135" s="12"/>
      <c r="B2135" s="12"/>
      <c r="C2135" s="42"/>
      <c r="D2135" s="12"/>
      <c r="E2135" s="12"/>
      <c r="F2135" s="12"/>
      <c r="G2135" s="12"/>
      <c r="H2135" s="12"/>
      <c r="I2135" s="12"/>
      <c r="J2135" s="12"/>
      <c r="K2135" s="12"/>
      <c r="L2135" s="12"/>
      <c r="M2135" s="49"/>
      <c r="N2135" s="49"/>
      <c r="O2135" s="12"/>
      <c r="P2135" s="12"/>
      <c r="Q2135" s="12"/>
      <c r="R2135" s="12"/>
      <c r="S2135" s="12"/>
      <c r="T2135" s="12"/>
    </row>
    <row r="2136" spans="1:20" s="1" customFormat="1" x14ac:dyDescent="0.4">
      <c r="A2136" s="12"/>
      <c r="B2136" s="12"/>
      <c r="C2136" s="42"/>
      <c r="D2136" s="12"/>
      <c r="E2136" s="12"/>
      <c r="F2136" s="12"/>
      <c r="G2136" s="12"/>
      <c r="H2136" s="12"/>
      <c r="I2136" s="12"/>
      <c r="J2136" s="12"/>
      <c r="K2136" s="12"/>
      <c r="L2136" s="12"/>
      <c r="M2136" s="49"/>
      <c r="N2136" s="49"/>
      <c r="O2136" s="12"/>
      <c r="P2136" s="12"/>
      <c r="Q2136" s="12"/>
      <c r="R2136" s="12"/>
      <c r="S2136" s="12"/>
      <c r="T2136" s="12"/>
    </row>
    <row r="2137" spans="1:20" s="1" customFormat="1" x14ac:dyDescent="0.4">
      <c r="A2137" s="12"/>
      <c r="B2137" s="12"/>
      <c r="C2137" s="42"/>
      <c r="D2137" s="12"/>
      <c r="E2137" s="12"/>
      <c r="F2137" s="12"/>
      <c r="G2137" s="12"/>
      <c r="H2137" s="12"/>
      <c r="I2137" s="12"/>
      <c r="J2137" s="12"/>
      <c r="K2137" s="12"/>
      <c r="L2137" s="12"/>
      <c r="M2137" s="49"/>
      <c r="N2137" s="49"/>
      <c r="O2137" s="12"/>
      <c r="P2137" s="12"/>
      <c r="Q2137" s="12"/>
      <c r="R2137" s="12"/>
      <c r="S2137" s="12"/>
      <c r="T2137" s="12"/>
    </row>
    <row r="2138" spans="1:20" s="1" customFormat="1" x14ac:dyDescent="0.4">
      <c r="A2138" s="12"/>
      <c r="B2138" s="12"/>
      <c r="C2138" s="42"/>
      <c r="D2138" s="12"/>
      <c r="E2138" s="12"/>
      <c r="F2138" s="12"/>
      <c r="G2138" s="12"/>
      <c r="H2138" s="12"/>
      <c r="I2138" s="12"/>
      <c r="J2138" s="12"/>
      <c r="K2138" s="12"/>
      <c r="L2138" s="12"/>
      <c r="M2138" s="49"/>
      <c r="N2138" s="49"/>
      <c r="O2138" s="12"/>
      <c r="P2138" s="12"/>
      <c r="Q2138" s="12"/>
      <c r="R2138" s="12"/>
      <c r="S2138" s="12"/>
      <c r="T2138" s="12"/>
    </row>
    <row r="2139" spans="1:20" s="1" customFormat="1" x14ac:dyDescent="0.4">
      <c r="A2139" s="12"/>
      <c r="B2139" s="12"/>
      <c r="C2139" s="42"/>
      <c r="D2139" s="12"/>
      <c r="E2139" s="12"/>
      <c r="F2139" s="12"/>
      <c r="G2139" s="12"/>
      <c r="H2139" s="12"/>
      <c r="I2139" s="12"/>
      <c r="J2139" s="12"/>
      <c r="K2139" s="12"/>
      <c r="L2139" s="12"/>
      <c r="M2139" s="49"/>
      <c r="N2139" s="49"/>
      <c r="O2139" s="12"/>
      <c r="P2139" s="12"/>
      <c r="Q2139" s="12"/>
      <c r="R2139" s="12"/>
      <c r="S2139" s="12"/>
      <c r="T2139" s="12"/>
    </row>
    <row r="2140" spans="1:20" s="1" customFormat="1" x14ac:dyDescent="0.4">
      <c r="A2140" s="12"/>
      <c r="B2140" s="12"/>
      <c r="C2140" s="42"/>
      <c r="D2140" s="12"/>
      <c r="E2140" s="12"/>
      <c r="F2140" s="12"/>
      <c r="G2140" s="12"/>
      <c r="H2140" s="12"/>
      <c r="I2140" s="12"/>
      <c r="J2140" s="12"/>
      <c r="K2140" s="12"/>
      <c r="L2140" s="12"/>
      <c r="M2140" s="49"/>
      <c r="N2140" s="49"/>
      <c r="O2140" s="12"/>
      <c r="P2140" s="12"/>
      <c r="Q2140" s="12"/>
      <c r="R2140" s="12"/>
      <c r="S2140" s="12"/>
      <c r="T2140" s="12"/>
    </row>
    <row r="2141" spans="1:20" s="1" customFormat="1" x14ac:dyDescent="0.4">
      <c r="A2141" s="12"/>
      <c r="B2141" s="12"/>
      <c r="C2141" s="42"/>
      <c r="D2141" s="12"/>
      <c r="E2141" s="12"/>
      <c r="F2141" s="12"/>
      <c r="G2141" s="12"/>
      <c r="H2141" s="12"/>
      <c r="I2141" s="12"/>
      <c r="J2141" s="12"/>
      <c r="K2141" s="12"/>
      <c r="L2141" s="12"/>
      <c r="M2141" s="49"/>
      <c r="N2141" s="49"/>
      <c r="O2141" s="12"/>
      <c r="P2141" s="12"/>
      <c r="Q2141" s="12"/>
      <c r="R2141" s="12"/>
      <c r="S2141" s="12"/>
      <c r="T2141" s="12"/>
    </row>
    <row r="2142" spans="1:20" s="1" customFormat="1" x14ac:dyDescent="0.4">
      <c r="A2142" s="12"/>
      <c r="B2142" s="12"/>
      <c r="C2142" s="42"/>
      <c r="D2142" s="12"/>
      <c r="E2142" s="12"/>
      <c r="F2142" s="12"/>
      <c r="G2142" s="12"/>
      <c r="H2142" s="12"/>
      <c r="I2142" s="12"/>
      <c r="J2142" s="12"/>
      <c r="K2142" s="12"/>
      <c r="L2142" s="12"/>
      <c r="M2142" s="49"/>
      <c r="N2142" s="49"/>
      <c r="O2142" s="12"/>
      <c r="P2142" s="12"/>
      <c r="Q2142" s="12"/>
      <c r="R2142" s="12"/>
      <c r="S2142" s="12"/>
      <c r="T2142" s="12"/>
    </row>
    <row r="2143" spans="1:20" s="1" customFormat="1" x14ac:dyDescent="0.4">
      <c r="A2143" s="12"/>
      <c r="B2143" s="12"/>
      <c r="C2143" s="42"/>
      <c r="D2143" s="12"/>
      <c r="E2143" s="12"/>
      <c r="F2143" s="12"/>
      <c r="G2143" s="12"/>
      <c r="H2143" s="12"/>
      <c r="I2143" s="12"/>
      <c r="J2143" s="12"/>
      <c r="K2143" s="12"/>
      <c r="L2143" s="12"/>
      <c r="M2143" s="49"/>
      <c r="N2143" s="49"/>
      <c r="O2143" s="12"/>
      <c r="P2143" s="12"/>
      <c r="Q2143" s="12"/>
      <c r="R2143" s="12"/>
      <c r="S2143" s="12"/>
      <c r="T2143" s="12"/>
    </row>
    <row r="2144" spans="1:20" s="1" customFormat="1" x14ac:dyDescent="0.4">
      <c r="A2144" s="12"/>
      <c r="B2144" s="12"/>
      <c r="C2144" s="42"/>
      <c r="D2144" s="12"/>
      <c r="E2144" s="12"/>
      <c r="F2144" s="12"/>
      <c r="G2144" s="12"/>
      <c r="H2144" s="12"/>
      <c r="I2144" s="12"/>
      <c r="J2144" s="12"/>
      <c r="K2144" s="12"/>
      <c r="L2144" s="12"/>
      <c r="M2144" s="49"/>
      <c r="N2144" s="49"/>
      <c r="O2144" s="12"/>
      <c r="P2144" s="12"/>
      <c r="Q2144" s="12"/>
      <c r="R2144" s="12"/>
      <c r="S2144" s="12"/>
      <c r="T2144" s="12"/>
    </row>
    <row r="2145" spans="1:20" s="1" customFormat="1" x14ac:dyDescent="0.4">
      <c r="A2145" s="12"/>
      <c r="B2145" s="12"/>
      <c r="C2145" s="42"/>
      <c r="D2145" s="12"/>
      <c r="E2145" s="12"/>
      <c r="F2145" s="12"/>
      <c r="G2145" s="12"/>
      <c r="H2145" s="12"/>
      <c r="I2145" s="12"/>
      <c r="J2145" s="12"/>
      <c r="K2145" s="12"/>
      <c r="L2145" s="12"/>
      <c r="M2145" s="49"/>
      <c r="N2145" s="49"/>
      <c r="O2145" s="12"/>
      <c r="P2145" s="12"/>
      <c r="Q2145" s="12"/>
      <c r="R2145" s="12"/>
      <c r="S2145" s="12"/>
      <c r="T2145" s="12"/>
    </row>
    <row r="2146" spans="1:20" s="1" customFormat="1" x14ac:dyDescent="0.4">
      <c r="A2146" s="12"/>
      <c r="B2146" s="12"/>
      <c r="C2146" s="42"/>
      <c r="D2146" s="12"/>
      <c r="E2146" s="12"/>
      <c r="F2146" s="12"/>
      <c r="G2146" s="12"/>
      <c r="H2146" s="12"/>
      <c r="I2146" s="12"/>
      <c r="J2146" s="12"/>
      <c r="K2146" s="12"/>
      <c r="L2146" s="12"/>
      <c r="M2146" s="49"/>
      <c r="N2146" s="49"/>
      <c r="O2146" s="12"/>
      <c r="P2146" s="12"/>
      <c r="Q2146" s="12"/>
      <c r="R2146" s="12"/>
      <c r="S2146" s="12"/>
      <c r="T2146" s="12"/>
    </row>
    <row r="2147" spans="1:20" s="1" customFormat="1" x14ac:dyDescent="0.4">
      <c r="A2147" s="12"/>
      <c r="B2147" s="12"/>
      <c r="C2147" s="42"/>
      <c r="D2147" s="12"/>
      <c r="E2147" s="12"/>
      <c r="F2147" s="12"/>
      <c r="G2147" s="12"/>
      <c r="H2147" s="12"/>
      <c r="I2147" s="12"/>
      <c r="J2147" s="12"/>
      <c r="K2147" s="12"/>
      <c r="L2147" s="12"/>
      <c r="M2147" s="49"/>
      <c r="N2147" s="49"/>
      <c r="O2147" s="12"/>
      <c r="P2147" s="12"/>
      <c r="Q2147" s="12"/>
      <c r="R2147" s="12"/>
      <c r="S2147" s="12"/>
      <c r="T2147" s="12"/>
    </row>
    <row r="2148" spans="1:20" s="1" customFormat="1" x14ac:dyDescent="0.4">
      <c r="A2148" s="12"/>
      <c r="B2148" s="12"/>
      <c r="C2148" s="42"/>
      <c r="D2148" s="12"/>
      <c r="E2148" s="12"/>
      <c r="F2148" s="12"/>
      <c r="G2148" s="12"/>
      <c r="H2148" s="12"/>
      <c r="I2148" s="12"/>
      <c r="J2148" s="12"/>
      <c r="K2148" s="12"/>
      <c r="L2148" s="12"/>
      <c r="M2148" s="49"/>
      <c r="N2148" s="49"/>
      <c r="O2148" s="12"/>
      <c r="P2148" s="12"/>
      <c r="Q2148" s="12"/>
      <c r="R2148" s="12"/>
      <c r="S2148" s="12"/>
      <c r="T2148" s="12"/>
    </row>
    <row r="2149" spans="1:20" s="1" customFormat="1" x14ac:dyDescent="0.4">
      <c r="A2149" s="12"/>
      <c r="B2149" s="12"/>
      <c r="C2149" s="42"/>
      <c r="D2149" s="12"/>
      <c r="E2149" s="12"/>
      <c r="F2149" s="12"/>
      <c r="G2149" s="12"/>
      <c r="H2149" s="12"/>
      <c r="I2149" s="12"/>
      <c r="J2149" s="12"/>
      <c r="K2149" s="12"/>
      <c r="L2149" s="12"/>
      <c r="M2149" s="49"/>
      <c r="N2149" s="49"/>
      <c r="O2149" s="12"/>
      <c r="P2149" s="12"/>
      <c r="Q2149" s="12"/>
      <c r="R2149" s="12"/>
      <c r="S2149" s="12"/>
      <c r="T2149" s="12"/>
    </row>
    <row r="2150" spans="1:20" s="1" customFormat="1" x14ac:dyDescent="0.4">
      <c r="A2150" s="12"/>
      <c r="B2150" s="12"/>
      <c r="C2150" s="42"/>
      <c r="D2150" s="12"/>
      <c r="E2150" s="12"/>
      <c r="F2150" s="12"/>
      <c r="G2150" s="12"/>
      <c r="H2150" s="12"/>
      <c r="I2150" s="12"/>
      <c r="J2150" s="12"/>
      <c r="K2150" s="12"/>
      <c r="L2150" s="12"/>
      <c r="M2150" s="49"/>
      <c r="N2150" s="49"/>
      <c r="O2150" s="12"/>
      <c r="P2150" s="12"/>
      <c r="Q2150" s="12"/>
      <c r="R2150" s="12"/>
      <c r="S2150" s="12"/>
      <c r="T2150" s="12"/>
    </row>
    <row r="2151" spans="1:20" s="1" customFormat="1" x14ac:dyDescent="0.4">
      <c r="A2151" s="12"/>
      <c r="B2151" s="12"/>
      <c r="C2151" s="42"/>
      <c r="D2151" s="12"/>
      <c r="E2151" s="12"/>
      <c r="F2151" s="12"/>
      <c r="G2151" s="12"/>
      <c r="H2151" s="12"/>
      <c r="I2151" s="12"/>
      <c r="J2151" s="12"/>
      <c r="K2151" s="12"/>
      <c r="L2151" s="12"/>
      <c r="M2151" s="49"/>
      <c r="N2151" s="49"/>
      <c r="O2151" s="12"/>
      <c r="P2151" s="12"/>
      <c r="Q2151" s="12"/>
      <c r="R2151" s="12"/>
      <c r="S2151" s="12"/>
      <c r="T2151" s="12"/>
    </row>
    <row r="2152" spans="1:20" s="1" customFormat="1" x14ac:dyDescent="0.4">
      <c r="A2152" s="12"/>
      <c r="B2152" s="12"/>
      <c r="C2152" s="42"/>
      <c r="D2152" s="12"/>
      <c r="E2152" s="12"/>
      <c r="F2152" s="12"/>
      <c r="G2152" s="12"/>
      <c r="H2152" s="12"/>
      <c r="I2152" s="12"/>
      <c r="J2152" s="12"/>
      <c r="K2152" s="12"/>
      <c r="L2152" s="12"/>
      <c r="M2152" s="49"/>
      <c r="N2152" s="49"/>
      <c r="O2152" s="12"/>
      <c r="P2152" s="12"/>
      <c r="Q2152" s="12"/>
      <c r="R2152" s="12"/>
      <c r="S2152" s="12"/>
      <c r="T2152" s="12"/>
    </row>
    <row r="2153" spans="1:20" s="1" customFormat="1" x14ac:dyDescent="0.4">
      <c r="A2153" s="12"/>
      <c r="B2153" s="12"/>
      <c r="C2153" s="42"/>
      <c r="D2153" s="12"/>
      <c r="E2153" s="12"/>
      <c r="F2153" s="12"/>
      <c r="G2153" s="12"/>
      <c r="H2153" s="12"/>
      <c r="I2153" s="12"/>
      <c r="J2153" s="12"/>
      <c r="K2153" s="12"/>
      <c r="L2153" s="12"/>
      <c r="M2153" s="49"/>
      <c r="N2153" s="49"/>
      <c r="O2153" s="12"/>
      <c r="P2153" s="12"/>
      <c r="Q2153" s="12"/>
      <c r="R2153" s="12"/>
      <c r="S2153" s="12"/>
      <c r="T2153" s="12"/>
    </row>
    <row r="2154" spans="1:20" s="1" customFormat="1" x14ac:dyDescent="0.4">
      <c r="A2154" s="12"/>
      <c r="B2154" s="12"/>
      <c r="C2154" s="42"/>
      <c r="D2154" s="12"/>
      <c r="E2154" s="12"/>
      <c r="F2154" s="12"/>
      <c r="G2154" s="12"/>
      <c r="H2154" s="12"/>
      <c r="I2154" s="12"/>
      <c r="J2154" s="12"/>
      <c r="K2154" s="12"/>
      <c r="L2154" s="12"/>
      <c r="M2154" s="49"/>
      <c r="N2154" s="49"/>
      <c r="O2154" s="12"/>
      <c r="P2154" s="12"/>
      <c r="Q2154" s="12"/>
      <c r="R2154" s="12"/>
      <c r="S2154" s="12"/>
      <c r="T2154" s="12"/>
    </row>
    <row r="2155" spans="1:20" s="1" customFormat="1" x14ac:dyDescent="0.4">
      <c r="A2155" s="12"/>
      <c r="B2155" s="12"/>
      <c r="C2155" s="42"/>
      <c r="D2155" s="12"/>
      <c r="E2155" s="12"/>
      <c r="F2155" s="12"/>
      <c r="G2155" s="12"/>
      <c r="H2155" s="12"/>
      <c r="I2155" s="12"/>
      <c r="J2155" s="12"/>
      <c r="K2155" s="12"/>
      <c r="L2155" s="12"/>
      <c r="M2155" s="49"/>
      <c r="N2155" s="49"/>
      <c r="O2155" s="12"/>
      <c r="P2155" s="12"/>
      <c r="Q2155" s="12"/>
      <c r="R2155" s="12"/>
      <c r="S2155" s="12"/>
      <c r="T2155" s="12"/>
    </row>
    <row r="2156" spans="1:20" s="1" customFormat="1" x14ac:dyDescent="0.4">
      <c r="A2156" s="12"/>
      <c r="B2156" s="12"/>
      <c r="C2156" s="42"/>
      <c r="D2156" s="12"/>
      <c r="E2156" s="12"/>
      <c r="F2156" s="12"/>
      <c r="G2156" s="12"/>
      <c r="H2156" s="12"/>
      <c r="I2156" s="12"/>
      <c r="J2156" s="12"/>
      <c r="K2156" s="12"/>
      <c r="L2156" s="12"/>
      <c r="M2156" s="49"/>
      <c r="N2156" s="49"/>
      <c r="O2156" s="12"/>
      <c r="P2156" s="12"/>
      <c r="Q2156" s="12"/>
      <c r="R2156" s="12"/>
      <c r="S2156" s="12"/>
      <c r="T2156" s="12"/>
    </row>
    <row r="2157" spans="1:20" s="1" customFormat="1" x14ac:dyDescent="0.4">
      <c r="A2157" s="12"/>
      <c r="B2157" s="12"/>
      <c r="C2157" s="42"/>
      <c r="D2157" s="12"/>
      <c r="E2157" s="12"/>
      <c r="F2157" s="12"/>
      <c r="G2157" s="12"/>
      <c r="H2157" s="12"/>
      <c r="I2157" s="12"/>
      <c r="J2157" s="12"/>
      <c r="K2157" s="12"/>
      <c r="L2157" s="12"/>
      <c r="M2157" s="49"/>
      <c r="N2157" s="49"/>
      <c r="O2157" s="12"/>
      <c r="P2157" s="12"/>
      <c r="Q2157" s="12"/>
      <c r="R2157" s="12"/>
      <c r="S2157" s="12"/>
      <c r="T2157" s="12"/>
    </row>
    <row r="2158" spans="1:20" s="1" customFormat="1" x14ac:dyDescent="0.4">
      <c r="A2158" s="12"/>
      <c r="B2158" s="12"/>
      <c r="C2158" s="42"/>
      <c r="D2158" s="12"/>
      <c r="E2158" s="12"/>
      <c r="F2158" s="12"/>
      <c r="G2158" s="12"/>
      <c r="H2158" s="12"/>
      <c r="I2158" s="12"/>
      <c r="J2158" s="12"/>
      <c r="K2158" s="12"/>
      <c r="L2158" s="12"/>
      <c r="M2158" s="49"/>
      <c r="N2158" s="49"/>
      <c r="O2158" s="12"/>
      <c r="P2158" s="12"/>
      <c r="Q2158" s="12"/>
      <c r="R2158" s="12"/>
      <c r="S2158" s="12"/>
      <c r="T2158" s="12"/>
    </row>
    <row r="2159" spans="1:20" s="1" customFormat="1" x14ac:dyDescent="0.4">
      <c r="A2159" s="12"/>
      <c r="B2159" s="12"/>
      <c r="C2159" s="42"/>
      <c r="D2159" s="12"/>
      <c r="E2159" s="12"/>
      <c r="F2159" s="12"/>
      <c r="G2159" s="12"/>
      <c r="H2159" s="12"/>
      <c r="I2159" s="12"/>
      <c r="J2159" s="12"/>
      <c r="K2159" s="12"/>
      <c r="L2159" s="12"/>
      <c r="M2159" s="49"/>
      <c r="N2159" s="49"/>
      <c r="O2159" s="12"/>
      <c r="P2159" s="12"/>
      <c r="Q2159" s="12"/>
      <c r="R2159" s="12"/>
      <c r="S2159" s="12"/>
      <c r="T2159" s="12"/>
    </row>
    <row r="2160" spans="1:20" s="1" customFormat="1" x14ac:dyDescent="0.4">
      <c r="A2160" s="12"/>
      <c r="B2160" s="12"/>
      <c r="C2160" s="42"/>
      <c r="D2160" s="12"/>
      <c r="E2160" s="12"/>
      <c r="F2160" s="12"/>
      <c r="G2160" s="12"/>
      <c r="H2160" s="12"/>
      <c r="I2160" s="12"/>
      <c r="J2160" s="12"/>
      <c r="K2160" s="12"/>
      <c r="L2160" s="12"/>
      <c r="M2160" s="49"/>
      <c r="N2160" s="49"/>
      <c r="O2160" s="12"/>
      <c r="P2160" s="12"/>
      <c r="Q2160" s="12"/>
      <c r="R2160" s="12"/>
      <c r="S2160" s="12"/>
      <c r="T2160" s="12"/>
    </row>
    <row r="2161" spans="1:20" s="1" customFormat="1" x14ac:dyDescent="0.4">
      <c r="A2161" s="12"/>
      <c r="B2161" s="12"/>
      <c r="C2161" s="42"/>
      <c r="D2161" s="12"/>
      <c r="E2161" s="12"/>
      <c r="F2161" s="12"/>
      <c r="G2161" s="12"/>
      <c r="H2161" s="12"/>
      <c r="I2161" s="12"/>
      <c r="J2161" s="12"/>
      <c r="K2161" s="12"/>
      <c r="L2161" s="12"/>
      <c r="M2161" s="49"/>
      <c r="N2161" s="49"/>
      <c r="O2161" s="12"/>
      <c r="P2161" s="12"/>
      <c r="Q2161" s="12"/>
      <c r="R2161" s="12"/>
      <c r="S2161" s="12"/>
      <c r="T2161" s="12"/>
    </row>
    <row r="2162" spans="1:20" s="1" customFormat="1" x14ac:dyDescent="0.4">
      <c r="A2162" s="12"/>
      <c r="B2162" s="12"/>
      <c r="C2162" s="42"/>
      <c r="D2162" s="12"/>
      <c r="E2162" s="12"/>
      <c r="F2162" s="12"/>
      <c r="G2162" s="12"/>
      <c r="H2162" s="12"/>
      <c r="I2162" s="12"/>
      <c r="J2162" s="12"/>
      <c r="K2162" s="12"/>
      <c r="L2162" s="12"/>
      <c r="M2162" s="49"/>
      <c r="N2162" s="49"/>
      <c r="O2162" s="12"/>
      <c r="P2162" s="12"/>
      <c r="Q2162" s="12"/>
      <c r="R2162" s="12"/>
      <c r="S2162" s="12"/>
      <c r="T2162" s="12"/>
    </row>
    <row r="2163" spans="1:20" s="1" customFormat="1" x14ac:dyDescent="0.4">
      <c r="A2163" s="12"/>
      <c r="B2163" s="12"/>
      <c r="C2163" s="42"/>
      <c r="D2163" s="12"/>
      <c r="E2163" s="12"/>
      <c r="F2163" s="12"/>
      <c r="G2163" s="12"/>
      <c r="H2163" s="12"/>
      <c r="I2163" s="12"/>
      <c r="J2163" s="12"/>
      <c r="K2163" s="12"/>
      <c r="L2163" s="12"/>
      <c r="M2163" s="49"/>
      <c r="N2163" s="49"/>
      <c r="O2163" s="12"/>
      <c r="P2163" s="12"/>
      <c r="Q2163" s="12"/>
      <c r="R2163" s="12"/>
      <c r="S2163" s="12"/>
      <c r="T2163" s="12"/>
    </row>
    <row r="2164" spans="1:20" s="1" customFormat="1" x14ac:dyDescent="0.4">
      <c r="A2164" s="12"/>
      <c r="B2164" s="12"/>
      <c r="C2164" s="42"/>
      <c r="D2164" s="12"/>
      <c r="E2164" s="12"/>
      <c r="F2164" s="12"/>
      <c r="G2164" s="12"/>
      <c r="H2164" s="12"/>
      <c r="I2164" s="12"/>
      <c r="J2164" s="12"/>
      <c r="K2164" s="12"/>
      <c r="L2164" s="12"/>
      <c r="M2164" s="49"/>
      <c r="N2164" s="49"/>
      <c r="O2164" s="12"/>
      <c r="P2164" s="12"/>
      <c r="Q2164" s="12"/>
      <c r="R2164" s="12"/>
      <c r="S2164" s="12"/>
      <c r="T2164" s="12"/>
    </row>
    <row r="2165" spans="1:20" s="1" customFormat="1" x14ac:dyDescent="0.4">
      <c r="A2165" s="12"/>
      <c r="B2165" s="12"/>
      <c r="C2165" s="42"/>
      <c r="D2165" s="12"/>
      <c r="E2165" s="12"/>
      <c r="F2165" s="12"/>
      <c r="G2165" s="12"/>
      <c r="H2165" s="12"/>
      <c r="I2165" s="12"/>
      <c r="J2165" s="12"/>
      <c r="K2165" s="12"/>
      <c r="L2165" s="12"/>
      <c r="M2165" s="49"/>
      <c r="N2165" s="49"/>
      <c r="O2165" s="12"/>
      <c r="P2165" s="12"/>
      <c r="Q2165" s="12"/>
      <c r="R2165" s="12"/>
      <c r="S2165" s="12"/>
      <c r="T2165" s="12"/>
    </row>
    <row r="2166" spans="1:20" s="1" customFormat="1" x14ac:dyDescent="0.4">
      <c r="A2166" s="12"/>
      <c r="B2166" s="12"/>
      <c r="C2166" s="42"/>
      <c r="D2166" s="12"/>
      <c r="E2166" s="12"/>
      <c r="F2166" s="12"/>
      <c r="G2166" s="12"/>
      <c r="H2166" s="12"/>
      <c r="I2166" s="12"/>
      <c r="J2166" s="12"/>
      <c r="K2166" s="12"/>
      <c r="L2166" s="12"/>
      <c r="M2166" s="49"/>
      <c r="N2166" s="49"/>
      <c r="O2166" s="12"/>
      <c r="P2166" s="12"/>
      <c r="Q2166" s="12"/>
      <c r="R2166" s="12"/>
      <c r="S2166" s="12"/>
      <c r="T2166" s="12"/>
    </row>
    <row r="2167" spans="1:20" s="1" customFormat="1" x14ac:dyDescent="0.4">
      <c r="A2167" s="12"/>
      <c r="B2167" s="12"/>
      <c r="C2167" s="42"/>
      <c r="D2167" s="12"/>
      <c r="E2167" s="12"/>
      <c r="F2167" s="12"/>
      <c r="G2167" s="12"/>
      <c r="H2167" s="12"/>
      <c r="I2167" s="12"/>
      <c r="J2167" s="12"/>
      <c r="K2167" s="12"/>
      <c r="L2167" s="12"/>
      <c r="M2167" s="49"/>
      <c r="N2167" s="49"/>
      <c r="O2167" s="12"/>
      <c r="P2167" s="12"/>
      <c r="Q2167" s="12"/>
      <c r="R2167" s="12"/>
      <c r="S2167" s="12"/>
      <c r="T2167" s="12"/>
    </row>
    <row r="2168" spans="1:20" s="1" customFormat="1" x14ac:dyDescent="0.4">
      <c r="A2168" s="12"/>
      <c r="B2168" s="12"/>
      <c r="C2168" s="42"/>
      <c r="D2168" s="12"/>
      <c r="E2168" s="12"/>
      <c r="F2168" s="12"/>
      <c r="G2168" s="12"/>
      <c r="H2168" s="12"/>
      <c r="I2168" s="12"/>
      <c r="J2168" s="12"/>
      <c r="K2168" s="12"/>
      <c r="L2168" s="12"/>
      <c r="M2168" s="49"/>
      <c r="N2168" s="49"/>
      <c r="O2168" s="12"/>
      <c r="P2168" s="12"/>
      <c r="Q2168" s="12"/>
      <c r="R2168" s="12"/>
      <c r="S2168" s="12"/>
      <c r="T2168" s="12"/>
    </row>
    <row r="2169" spans="1:20" s="1" customFormat="1" x14ac:dyDescent="0.4">
      <c r="A2169" s="12"/>
      <c r="B2169" s="12"/>
      <c r="C2169" s="42"/>
      <c r="D2169" s="12"/>
      <c r="E2169" s="12"/>
      <c r="F2169" s="12"/>
      <c r="G2169" s="12"/>
      <c r="H2169" s="12"/>
      <c r="I2169" s="12"/>
      <c r="J2169" s="12"/>
      <c r="K2169" s="12"/>
      <c r="L2169" s="12"/>
      <c r="M2169" s="49"/>
      <c r="N2169" s="49"/>
      <c r="O2169" s="12"/>
      <c r="P2169" s="12"/>
      <c r="Q2169" s="12"/>
      <c r="R2169" s="12"/>
      <c r="S2169" s="12"/>
      <c r="T2169" s="12"/>
    </row>
    <row r="2170" spans="1:20" s="1" customFormat="1" x14ac:dyDescent="0.4">
      <c r="A2170" s="12"/>
      <c r="B2170" s="12"/>
      <c r="C2170" s="42"/>
      <c r="D2170" s="12"/>
      <c r="E2170" s="12"/>
      <c r="F2170" s="12"/>
      <c r="G2170" s="12"/>
      <c r="H2170" s="12"/>
      <c r="I2170" s="12"/>
      <c r="J2170" s="12"/>
      <c r="K2170" s="12"/>
      <c r="L2170" s="12"/>
      <c r="M2170" s="49"/>
      <c r="N2170" s="49"/>
      <c r="O2170" s="12"/>
      <c r="P2170" s="12"/>
      <c r="Q2170" s="12"/>
      <c r="R2170" s="12"/>
      <c r="S2170" s="12"/>
      <c r="T2170" s="12"/>
    </row>
    <row r="2171" spans="1:20" s="1" customFormat="1" x14ac:dyDescent="0.4">
      <c r="A2171" s="12"/>
      <c r="B2171" s="12"/>
      <c r="C2171" s="42"/>
      <c r="D2171" s="12"/>
      <c r="E2171" s="12"/>
      <c r="F2171" s="12"/>
      <c r="G2171" s="12"/>
      <c r="H2171" s="12"/>
      <c r="I2171" s="12"/>
      <c r="J2171" s="12"/>
      <c r="K2171" s="12"/>
      <c r="L2171" s="12"/>
      <c r="M2171" s="49"/>
      <c r="N2171" s="49"/>
      <c r="O2171" s="12"/>
      <c r="P2171" s="12"/>
      <c r="Q2171" s="12"/>
      <c r="R2171" s="12"/>
      <c r="S2171" s="12"/>
      <c r="T2171" s="12"/>
    </row>
    <row r="2172" spans="1:20" s="1" customFormat="1" x14ac:dyDescent="0.4">
      <c r="A2172" s="12"/>
      <c r="B2172" s="12"/>
      <c r="C2172" s="42"/>
      <c r="D2172" s="12"/>
      <c r="E2172" s="12"/>
      <c r="F2172" s="12"/>
      <c r="G2172" s="12"/>
      <c r="H2172" s="12"/>
      <c r="I2172" s="12"/>
      <c r="J2172" s="12"/>
      <c r="K2172" s="12"/>
      <c r="L2172" s="12"/>
      <c r="M2172" s="49"/>
      <c r="N2172" s="49"/>
      <c r="O2172" s="12"/>
      <c r="P2172" s="12"/>
      <c r="Q2172" s="12"/>
      <c r="R2172" s="12"/>
      <c r="S2172" s="12"/>
      <c r="T2172" s="12"/>
    </row>
    <row r="2173" spans="1:20" s="1" customFormat="1" x14ac:dyDescent="0.4">
      <c r="A2173" s="12"/>
      <c r="B2173" s="12"/>
      <c r="C2173" s="42"/>
      <c r="D2173" s="12"/>
      <c r="E2173" s="12"/>
      <c r="F2173" s="12"/>
      <c r="G2173" s="12"/>
      <c r="H2173" s="12"/>
      <c r="I2173" s="12"/>
      <c r="J2173" s="12"/>
      <c r="K2173" s="12"/>
      <c r="L2173" s="12"/>
      <c r="M2173" s="49"/>
      <c r="N2173" s="49"/>
      <c r="O2173" s="12"/>
      <c r="P2173" s="12"/>
      <c r="Q2173" s="12"/>
      <c r="R2173" s="12"/>
      <c r="S2173" s="12"/>
      <c r="T2173" s="12"/>
    </row>
    <row r="2174" spans="1:20" s="1" customFormat="1" x14ac:dyDescent="0.4">
      <c r="A2174" s="12"/>
      <c r="B2174" s="12"/>
      <c r="C2174" s="42"/>
      <c r="D2174" s="12"/>
      <c r="E2174" s="12"/>
      <c r="F2174" s="12"/>
      <c r="G2174" s="12"/>
      <c r="H2174" s="12"/>
      <c r="I2174" s="12"/>
      <c r="J2174" s="12"/>
      <c r="K2174" s="12"/>
      <c r="L2174" s="12"/>
      <c r="M2174" s="49"/>
      <c r="N2174" s="49"/>
      <c r="O2174" s="12"/>
      <c r="P2174" s="12"/>
      <c r="Q2174" s="12"/>
      <c r="R2174" s="12"/>
      <c r="S2174" s="12"/>
      <c r="T2174" s="12"/>
    </row>
    <row r="2175" spans="1:20" s="1" customFormat="1" x14ac:dyDescent="0.4">
      <c r="A2175" s="12"/>
      <c r="B2175" s="12"/>
      <c r="C2175" s="42"/>
      <c r="D2175" s="12"/>
      <c r="E2175" s="12"/>
      <c r="F2175" s="12"/>
      <c r="G2175" s="12"/>
      <c r="H2175" s="12"/>
      <c r="I2175" s="12"/>
      <c r="J2175" s="12"/>
      <c r="K2175" s="12"/>
      <c r="L2175" s="12"/>
      <c r="M2175" s="49"/>
      <c r="N2175" s="49"/>
      <c r="O2175" s="12"/>
      <c r="P2175" s="12"/>
      <c r="Q2175" s="12"/>
      <c r="R2175" s="12"/>
      <c r="S2175" s="12"/>
      <c r="T2175" s="12"/>
    </row>
    <row r="2176" spans="1:20" s="1" customFormat="1" x14ac:dyDescent="0.4">
      <c r="A2176" s="12"/>
      <c r="B2176" s="12"/>
      <c r="C2176" s="42"/>
      <c r="D2176" s="12"/>
      <c r="E2176" s="12"/>
      <c r="F2176" s="12"/>
      <c r="G2176" s="12"/>
      <c r="H2176" s="12"/>
      <c r="I2176" s="12"/>
      <c r="J2176" s="12"/>
      <c r="K2176" s="12"/>
      <c r="L2176" s="12"/>
      <c r="M2176" s="49"/>
      <c r="N2176" s="49"/>
      <c r="O2176" s="12"/>
      <c r="P2176" s="12"/>
      <c r="Q2176" s="12"/>
      <c r="R2176" s="12"/>
      <c r="S2176" s="12"/>
      <c r="T2176" s="12"/>
    </row>
    <row r="2177" spans="1:20" s="1" customFormat="1" x14ac:dyDescent="0.4">
      <c r="A2177" s="12"/>
      <c r="B2177" s="12"/>
      <c r="C2177" s="42"/>
      <c r="D2177" s="12"/>
      <c r="E2177" s="12"/>
      <c r="F2177" s="12"/>
      <c r="G2177" s="12"/>
      <c r="H2177" s="12"/>
      <c r="I2177" s="12"/>
      <c r="J2177" s="12"/>
      <c r="K2177" s="12"/>
      <c r="L2177" s="12"/>
      <c r="M2177" s="49"/>
      <c r="N2177" s="49"/>
      <c r="O2177" s="12"/>
      <c r="P2177" s="12"/>
      <c r="Q2177" s="12"/>
      <c r="R2177" s="12"/>
      <c r="S2177" s="12"/>
      <c r="T2177" s="12"/>
    </row>
    <row r="2178" spans="1:20" s="1" customFormat="1" x14ac:dyDescent="0.4">
      <c r="A2178" s="12"/>
      <c r="B2178" s="12"/>
      <c r="C2178" s="42"/>
      <c r="D2178" s="12"/>
      <c r="E2178" s="12"/>
      <c r="F2178" s="12"/>
      <c r="G2178" s="12"/>
      <c r="H2178" s="12"/>
      <c r="I2178" s="12"/>
      <c r="J2178" s="12"/>
      <c r="K2178" s="12"/>
      <c r="L2178" s="12"/>
      <c r="M2178" s="49"/>
      <c r="N2178" s="49"/>
      <c r="O2178" s="12"/>
      <c r="P2178" s="12"/>
      <c r="Q2178" s="12"/>
      <c r="R2178" s="12"/>
      <c r="S2178" s="12"/>
      <c r="T2178" s="12"/>
    </row>
    <row r="2179" spans="1:20" s="1" customFormat="1" x14ac:dyDescent="0.4">
      <c r="A2179" s="12"/>
      <c r="B2179" s="12"/>
      <c r="C2179" s="42"/>
      <c r="D2179" s="12"/>
      <c r="E2179" s="12"/>
      <c r="F2179" s="12"/>
      <c r="G2179" s="12"/>
      <c r="H2179" s="12"/>
      <c r="I2179" s="12"/>
      <c r="J2179" s="12"/>
      <c r="K2179" s="12"/>
      <c r="L2179" s="12"/>
      <c r="M2179" s="49"/>
      <c r="N2179" s="49"/>
      <c r="O2179" s="12"/>
      <c r="P2179" s="12"/>
      <c r="Q2179" s="12"/>
      <c r="R2179" s="12"/>
      <c r="S2179" s="12"/>
      <c r="T2179" s="12"/>
    </row>
    <row r="2180" spans="1:20" s="1" customFormat="1" x14ac:dyDescent="0.4">
      <c r="A2180" s="12"/>
      <c r="B2180" s="12"/>
      <c r="C2180" s="42"/>
      <c r="D2180" s="12"/>
      <c r="E2180" s="12"/>
      <c r="F2180" s="12"/>
      <c r="G2180" s="12"/>
      <c r="H2180" s="12"/>
      <c r="I2180" s="12"/>
      <c r="J2180" s="12"/>
      <c r="K2180" s="12"/>
      <c r="L2180" s="12"/>
      <c r="M2180" s="49"/>
      <c r="N2180" s="49"/>
      <c r="O2180" s="12"/>
      <c r="P2180" s="12"/>
      <c r="Q2180" s="12"/>
      <c r="R2180" s="12"/>
      <c r="S2180" s="12"/>
      <c r="T2180" s="12"/>
    </row>
    <row r="2181" spans="1:20" s="1" customFormat="1" x14ac:dyDescent="0.4">
      <c r="A2181" s="12"/>
      <c r="B2181" s="12"/>
      <c r="C2181" s="42"/>
      <c r="D2181" s="12"/>
      <c r="E2181" s="12"/>
      <c r="F2181" s="12"/>
      <c r="G2181" s="12"/>
      <c r="H2181" s="12"/>
      <c r="I2181" s="12"/>
      <c r="J2181" s="12"/>
      <c r="K2181" s="12"/>
      <c r="L2181" s="12"/>
      <c r="M2181" s="49"/>
      <c r="N2181" s="49"/>
      <c r="O2181" s="12"/>
      <c r="P2181" s="12"/>
      <c r="Q2181" s="12"/>
      <c r="R2181" s="12"/>
      <c r="S2181" s="12"/>
      <c r="T2181" s="12"/>
    </row>
    <row r="2182" spans="1:20" s="1" customFormat="1" x14ac:dyDescent="0.4">
      <c r="A2182" s="12"/>
      <c r="B2182" s="12"/>
      <c r="C2182" s="42"/>
      <c r="D2182" s="12"/>
      <c r="E2182" s="12"/>
      <c r="F2182" s="12"/>
      <c r="G2182" s="12"/>
      <c r="H2182" s="12"/>
      <c r="I2182" s="12"/>
      <c r="J2182" s="12"/>
      <c r="K2182" s="12"/>
      <c r="L2182" s="12"/>
      <c r="M2182" s="49"/>
      <c r="N2182" s="49"/>
      <c r="O2182" s="12"/>
      <c r="P2182" s="12"/>
      <c r="Q2182" s="12"/>
      <c r="R2182" s="12"/>
      <c r="S2182" s="12"/>
      <c r="T2182" s="12"/>
    </row>
    <row r="2183" spans="1:20" s="1" customFormat="1" x14ac:dyDescent="0.4">
      <c r="A2183" s="12"/>
      <c r="B2183" s="12"/>
      <c r="C2183" s="42"/>
      <c r="D2183" s="12"/>
      <c r="E2183" s="12"/>
      <c r="F2183" s="12"/>
      <c r="G2183" s="12"/>
      <c r="H2183" s="12"/>
      <c r="I2183" s="12"/>
      <c r="J2183" s="12"/>
      <c r="K2183" s="12"/>
      <c r="L2183" s="12"/>
      <c r="M2183" s="49"/>
      <c r="N2183" s="49"/>
      <c r="O2183" s="12"/>
      <c r="P2183" s="12"/>
      <c r="Q2183" s="12"/>
      <c r="R2183" s="12"/>
      <c r="S2183" s="12"/>
      <c r="T2183" s="12"/>
    </row>
    <row r="2184" spans="1:20" s="1" customFormat="1" x14ac:dyDescent="0.4">
      <c r="A2184" s="12"/>
      <c r="B2184" s="12"/>
      <c r="C2184" s="42"/>
      <c r="D2184" s="12"/>
      <c r="E2184" s="12"/>
      <c r="F2184" s="12"/>
      <c r="G2184" s="12"/>
      <c r="H2184" s="12"/>
      <c r="I2184" s="12"/>
      <c r="J2184" s="12"/>
      <c r="K2184" s="12"/>
      <c r="L2184" s="12"/>
      <c r="M2184" s="49"/>
      <c r="N2184" s="49"/>
      <c r="O2184" s="12"/>
      <c r="P2184" s="12"/>
      <c r="Q2184" s="12"/>
      <c r="R2184" s="12"/>
      <c r="S2184" s="12"/>
      <c r="T2184" s="12"/>
    </row>
    <row r="2185" spans="1:20" s="1" customFormat="1" x14ac:dyDescent="0.4">
      <c r="A2185" s="12"/>
      <c r="B2185" s="12"/>
      <c r="C2185" s="42"/>
      <c r="D2185" s="12"/>
      <c r="E2185" s="12"/>
      <c r="F2185" s="12"/>
      <c r="G2185" s="12"/>
      <c r="H2185" s="12"/>
      <c r="I2185" s="12"/>
      <c r="J2185" s="12"/>
      <c r="K2185" s="12"/>
      <c r="L2185" s="12"/>
      <c r="M2185" s="49"/>
      <c r="N2185" s="49"/>
      <c r="O2185" s="12"/>
      <c r="P2185" s="12"/>
      <c r="Q2185" s="12"/>
      <c r="R2185" s="12"/>
      <c r="S2185" s="12"/>
      <c r="T2185" s="12"/>
    </row>
    <row r="2186" spans="1:20" s="1" customFormat="1" x14ac:dyDescent="0.4">
      <c r="A2186" s="12"/>
      <c r="B2186" s="12"/>
      <c r="C2186" s="42"/>
      <c r="D2186" s="12"/>
      <c r="E2186" s="12"/>
      <c r="F2186" s="12"/>
      <c r="G2186" s="12"/>
      <c r="H2186" s="12"/>
      <c r="I2186" s="12"/>
      <c r="J2186" s="12"/>
      <c r="K2186" s="12"/>
      <c r="L2186" s="12"/>
      <c r="M2186" s="49"/>
      <c r="N2186" s="49"/>
      <c r="O2186" s="12"/>
      <c r="P2186" s="12"/>
      <c r="Q2186" s="12"/>
      <c r="R2186" s="12"/>
      <c r="S2186" s="12"/>
      <c r="T2186" s="12"/>
    </row>
    <row r="2187" spans="1:20" s="1" customFormat="1" x14ac:dyDescent="0.4">
      <c r="A2187" s="12"/>
      <c r="B2187" s="12"/>
      <c r="C2187" s="42"/>
      <c r="D2187" s="12"/>
      <c r="E2187" s="12"/>
      <c r="F2187" s="12"/>
      <c r="G2187" s="12"/>
      <c r="H2187" s="12"/>
      <c r="I2187" s="12"/>
      <c r="J2187" s="12"/>
      <c r="K2187" s="12"/>
      <c r="L2187" s="12"/>
      <c r="M2187" s="49"/>
      <c r="N2187" s="49"/>
      <c r="O2187" s="12"/>
      <c r="P2187" s="12"/>
      <c r="Q2187" s="12"/>
      <c r="R2187" s="12"/>
      <c r="S2187" s="12"/>
      <c r="T2187" s="12"/>
    </row>
    <row r="2188" spans="1:20" s="1" customFormat="1" x14ac:dyDescent="0.4">
      <c r="A2188" s="12"/>
      <c r="B2188" s="12"/>
      <c r="C2188" s="42"/>
      <c r="D2188" s="12"/>
      <c r="E2188" s="12"/>
      <c r="F2188" s="12"/>
      <c r="G2188" s="12"/>
      <c r="H2188" s="12"/>
      <c r="I2188" s="12"/>
      <c r="J2188" s="12"/>
      <c r="K2188" s="12"/>
      <c r="L2188" s="12"/>
      <c r="M2188" s="49"/>
      <c r="N2188" s="49"/>
      <c r="O2188" s="12"/>
      <c r="P2188" s="12"/>
      <c r="Q2188" s="12"/>
      <c r="R2188" s="12"/>
      <c r="S2188" s="12"/>
      <c r="T2188" s="12"/>
    </row>
    <row r="2189" spans="1:20" s="1" customFormat="1" x14ac:dyDescent="0.4">
      <c r="A2189" s="12"/>
      <c r="B2189" s="12"/>
      <c r="C2189" s="42"/>
      <c r="D2189" s="12"/>
      <c r="E2189" s="12"/>
      <c r="F2189" s="12"/>
      <c r="G2189" s="12"/>
      <c r="H2189" s="12"/>
      <c r="I2189" s="12"/>
      <c r="J2189" s="12"/>
      <c r="K2189" s="12"/>
      <c r="L2189" s="12"/>
      <c r="M2189" s="49"/>
      <c r="N2189" s="49"/>
      <c r="O2189" s="12"/>
      <c r="P2189" s="12"/>
      <c r="Q2189" s="12"/>
      <c r="R2189" s="12"/>
      <c r="S2189" s="12"/>
      <c r="T2189" s="12"/>
    </row>
    <row r="2190" spans="1:20" s="1" customFormat="1" x14ac:dyDescent="0.4">
      <c r="A2190" s="12"/>
      <c r="B2190" s="12"/>
      <c r="C2190" s="42"/>
      <c r="D2190" s="12"/>
      <c r="E2190" s="12"/>
      <c r="F2190" s="12"/>
      <c r="G2190" s="12"/>
      <c r="H2190" s="12"/>
      <c r="I2190" s="12"/>
      <c r="J2190" s="12"/>
      <c r="K2190" s="12"/>
      <c r="L2190" s="12"/>
      <c r="M2190" s="49"/>
      <c r="N2190" s="49"/>
      <c r="O2190" s="12"/>
      <c r="P2190" s="12"/>
      <c r="Q2190" s="12"/>
      <c r="R2190" s="12"/>
      <c r="S2190" s="12"/>
      <c r="T2190" s="12"/>
    </row>
    <row r="2191" spans="1:20" s="1" customFormat="1" x14ac:dyDescent="0.4">
      <c r="A2191" s="12"/>
      <c r="B2191" s="12"/>
      <c r="C2191" s="42"/>
      <c r="D2191" s="12"/>
      <c r="E2191" s="12"/>
      <c r="F2191" s="12"/>
      <c r="G2191" s="12"/>
      <c r="H2191" s="12"/>
      <c r="I2191" s="12"/>
      <c r="J2191" s="12"/>
      <c r="K2191" s="12"/>
      <c r="L2191" s="12"/>
      <c r="M2191" s="49"/>
      <c r="N2191" s="49"/>
      <c r="O2191" s="12"/>
      <c r="P2191" s="12"/>
      <c r="Q2191" s="12"/>
      <c r="R2191" s="12"/>
      <c r="S2191" s="12"/>
      <c r="T2191" s="12"/>
    </row>
    <row r="2192" spans="1:20" s="1" customFormat="1" x14ac:dyDescent="0.4">
      <c r="A2192" s="12"/>
      <c r="B2192" s="12"/>
      <c r="C2192" s="42"/>
      <c r="D2192" s="12"/>
      <c r="E2192" s="12"/>
      <c r="F2192" s="12"/>
      <c r="G2192" s="12"/>
      <c r="H2192" s="12"/>
      <c r="I2192" s="12"/>
      <c r="J2192" s="12"/>
      <c r="K2192" s="12"/>
      <c r="L2192" s="12"/>
      <c r="M2192" s="49"/>
      <c r="N2192" s="49"/>
      <c r="O2192" s="12"/>
      <c r="P2192" s="12"/>
      <c r="Q2192" s="12"/>
      <c r="R2192" s="12"/>
      <c r="S2192" s="12"/>
      <c r="T2192" s="12"/>
    </row>
    <row r="2193" spans="1:20" s="1" customFormat="1" x14ac:dyDescent="0.4">
      <c r="A2193" s="12"/>
      <c r="B2193" s="12"/>
      <c r="C2193" s="42"/>
      <c r="D2193" s="12"/>
      <c r="E2193" s="12"/>
      <c r="F2193" s="12"/>
      <c r="G2193" s="12"/>
      <c r="H2193" s="12"/>
      <c r="I2193" s="12"/>
      <c r="J2193" s="12"/>
      <c r="K2193" s="12"/>
      <c r="L2193" s="12"/>
      <c r="M2193" s="49"/>
      <c r="N2193" s="49"/>
      <c r="O2193" s="12"/>
      <c r="P2193" s="12"/>
      <c r="Q2193" s="12"/>
      <c r="R2193" s="12"/>
      <c r="S2193" s="12"/>
      <c r="T2193" s="12"/>
    </row>
    <row r="2194" spans="1:20" s="1" customFormat="1" x14ac:dyDescent="0.4">
      <c r="A2194" s="12"/>
      <c r="B2194" s="12"/>
      <c r="C2194" s="42"/>
      <c r="D2194" s="12"/>
      <c r="E2194" s="12"/>
      <c r="F2194" s="12"/>
      <c r="G2194" s="12"/>
      <c r="H2194" s="12"/>
      <c r="I2194" s="12"/>
      <c r="J2194" s="12"/>
      <c r="K2194" s="12"/>
      <c r="L2194" s="12"/>
      <c r="M2194" s="49"/>
      <c r="N2194" s="49"/>
      <c r="O2194" s="12"/>
      <c r="P2194" s="12"/>
      <c r="Q2194" s="12"/>
      <c r="R2194" s="12"/>
      <c r="S2194" s="12"/>
      <c r="T2194" s="12"/>
    </row>
    <row r="2195" spans="1:20" s="1" customFormat="1" x14ac:dyDescent="0.4">
      <c r="A2195" s="12"/>
      <c r="B2195" s="12"/>
      <c r="C2195" s="42"/>
      <c r="D2195" s="12"/>
      <c r="E2195" s="12"/>
      <c r="F2195" s="12"/>
      <c r="G2195" s="12"/>
      <c r="H2195" s="12"/>
      <c r="I2195" s="12"/>
      <c r="J2195" s="12"/>
      <c r="K2195" s="12"/>
      <c r="L2195" s="12"/>
      <c r="M2195" s="49"/>
      <c r="N2195" s="49"/>
      <c r="O2195" s="12"/>
      <c r="P2195" s="12"/>
      <c r="Q2195" s="12"/>
      <c r="R2195" s="12"/>
      <c r="S2195" s="12"/>
      <c r="T2195" s="12"/>
    </row>
    <row r="2196" spans="1:20" s="1" customFormat="1" x14ac:dyDescent="0.4">
      <c r="A2196" s="12"/>
      <c r="B2196" s="12"/>
      <c r="C2196" s="42"/>
      <c r="D2196" s="12"/>
      <c r="E2196" s="12"/>
      <c r="F2196" s="12"/>
      <c r="G2196" s="12"/>
      <c r="H2196" s="12"/>
      <c r="I2196" s="12"/>
      <c r="J2196" s="12"/>
      <c r="K2196" s="12"/>
      <c r="L2196" s="12"/>
      <c r="M2196" s="49"/>
      <c r="N2196" s="49"/>
      <c r="O2196" s="12"/>
      <c r="P2196" s="12"/>
      <c r="Q2196" s="12"/>
      <c r="R2196" s="12"/>
      <c r="S2196" s="12"/>
      <c r="T2196" s="12"/>
    </row>
    <row r="2197" spans="1:20" s="1" customFormat="1" x14ac:dyDescent="0.4">
      <c r="A2197" s="12"/>
      <c r="B2197" s="12"/>
      <c r="C2197" s="42"/>
      <c r="D2197" s="12"/>
      <c r="E2197" s="12"/>
      <c r="F2197" s="12"/>
      <c r="G2197" s="12"/>
      <c r="H2197" s="12"/>
      <c r="I2197" s="12"/>
      <c r="J2197" s="12"/>
      <c r="K2197" s="12"/>
      <c r="L2197" s="12"/>
      <c r="M2197" s="49"/>
      <c r="N2197" s="49"/>
      <c r="O2197" s="12"/>
      <c r="P2197" s="12"/>
      <c r="Q2197" s="12"/>
      <c r="R2197" s="12"/>
      <c r="S2197" s="12"/>
      <c r="T2197" s="12"/>
    </row>
    <row r="2198" spans="1:20" s="1" customFormat="1" x14ac:dyDescent="0.4">
      <c r="A2198" s="12"/>
      <c r="B2198" s="12"/>
      <c r="C2198" s="42"/>
      <c r="D2198" s="12"/>
      <c r="E2198" s="12"/>
      <c r="F2198" s="12"/>
      <c r="G2198" s="12"/>
      <c r="H2198" s="12"/>
      <c r="I2198" s="12"/>
      <c r="J2198" s="12"/>
      <c r="K2198" s="12"/>
      <c r="L2198" s="12"/>
      <c r="M2198" s="49"/>
      <c r="N2198" s="49"/>
      <c r="O2198" s="12"/>
      <c r="P2198" s="12"/>
      <c r="Q2198" s="12"/>
      <c r="R2198" s="12"/>
      <c r="S2198" s="12"/>
      <c r="T2198" s="12"/>
    </row>
    <row r="2199" spans="1:20" s="1" customFormat="1" x14ac:dyDescent="0.4">
      <c r="A2199" s="12"/>
      <c r="B2199" s="12"/>
      <c r="C2199" s="42"/>
      <c r="D2199" s="12"/>
      <c r="E2199" s="12"/>
      <c r="F2199" s="12"/>
      <c r="G2199" s="12"/>
      <c r="H2199" s="12"/>
      <c r="I2199" s="12"/>
      <c r="J2199" s="12"/>
      <c r="K2199" s="12"/>
      <c r="L2199" s="12"/>
      <c r="M2199" s="49"/>
      <c r="N2199" s="49"/>
      <c r="O2199" s="12"/>
      <c r="P2199" s="12"/>
      <c r="Q2199" s="12"/>
      <c r="R2199" s="12"/>
      <c r="S2199" s="12"/>
      <c r="T2199" s="12"/>
    </row>
    <row r="2200" spans="1:20" s="1" customFormat="1" x14ac:dyDescent="0.4">
      <c r="A2200" s="12"/>
      <c r="B2200" s="12"/>
      <c r="C2200" s="42"/>
      <c r="D2200" s="12"/>
      <c r="E2200" s="12"/>
      <c r="F2200" s="12"/>
      <c r="G2200" s="12"/>
      <c r="H2200" s="12"/>
      <c r="I2200" s="12"/>
      <c r="J2200" s="12"/>
      <c r="K2200" s="12"/>
      <c r="L2200" s="12"/>
      <c r="M2200" s="49"/>
      <c r="N2200" s="49"/>
      <c r="O2200" s="12"/>
      <c r="P2200" s="12"/>
      <c r="Q2200" s="12"/>
      <c r="R2200" s="12"/>
      <c r="S2200" s="12"/>
      <c r="T2200" s="12"/>
    </row>
    <row r="2201" spans="1:20" s="1" customFormat="1" x14ac:dyDescent="0.4">
      <c r="A2201" s="12"/>
      <c r="B2201" s="12"/>
      <c r="C2201" s="42"/>
      <c r="D2201" s="12"/>
      <c r="E2201" s="12"/>
      <c r="F2201" s="12"/>
      <c r="G2201" s="12"/>
      <c r="H2201" s="12"/>
      <c r="I2201" s="12"/>
      <c r="J2201" s="12"/>
      <c r="K2201" s="12"/>
      <c r="L2201" s="12"/>
      <c r="M2201" s="49"/>
      <c r="N2201" s="49"/>
      <c r="O2201" s="12"/>
      <c r="P2201" s="12"/>
      <c r="Q2201" s="12"/>
      <c r="R2201" s="12"/>
      <c r="S2201" s="12"/>
      <c r="T2201" s="12"/>
    </row>
    <row r="2202" spans="1:20" s="1" customFormat="1" x14ac:dyDescent="0.4">
      <c r="A2202" s="12"/>
      <c r="B2202" s="12"/>
      <c r="C2202" s="42"/>
      <c r="D2202" s="12"/>
      <c r="E2202" s="12"/>
      <c r="F2202" s="12"/>
      <c r="G2202" s="12"/>
      <c r="H2202" s="12"/>
      <c r="I2202" s="12"/>
      <c r="J2202" s="12"/>
      <c r="K2202" s="12"/>
      <c r="L2202" s="12"/>
      <c r="M2202" s="49"/>
      <c r="N2202" s="49"/>
      <c r="O2202" s="12"/>
      <c r="P2202" s="12"/>
      <c r="Q2202" s="12"/>
      <c r="R2202" s="12"/>
      <c r="S2202" s="12"/>
      <c r="T2202" s="12"/>
    </row>
    <row r="2203" spans="1:20" s="1" customFormat="1" x14ac:dyDescent="0.4">
      <c r="A2203" s="12"/>
      <c r="B2203" s="12"/>
      <c r="C2203" s="42"/>
      <c r="D2203" s="12"/>
      <c r="E2203" s="12"/>
      <c r="F2203" s="12"/>
      <c r="G2203" s="12"/>
      <c r="H2203" s="12"/>
      <c r="I2203" s="12"/>
      <c r="J2203" s="12"/>
      <c r="K2203" s="12"/>
      <c r="L2203" s="12"/>
      <c r="M2203" s="49"/>
      <c r="N2203" s="49"/>
      <c r="O2203" s="12"/>
      <c r="P2203" s="12"/>
      <c r="Q2203" s="12"/>
      <c r="R2203" s="12"/>
      <c r="S2203" s="12"/>
      <c r="T2203" s="12"/>
    </row>
    <row r="2204" spans="1:20" s="1" customFormat="1" x14ac:dyDescent="0.4">
      <c r="A2204" s="12"/>
      <c r="B2204" s="12"/>
      <c r="C2204" s="42"/>
      <c r="D2204" s="12"/>
      <c r="E2204" s="12"/>
      <c r="F2204" s="12"/>
      <c r="G2204" s="12"/>
      <c r="H2204" s="12"/>
      <c r="I2204" s="12"/>
      <c r="J2204" s="12"/>
      <c r="K2204" s="12"/>
      <c r="L2204" s="12"/>
      <c r="M2204" s="49"/>
      <c r="N2204" s="49"/>
      <c r="O2204" s="12"/>
      <c r="P2204" s="12"/>
      <c r="Q2204" s="12"/>
      <c r="R2204" s="12"/>
      <c r="S2204" s="12"/>
      <c r="T2204" s="12"/>
    </row>
    <row r="2205" spans="1:20" s="1" customFormat="1" x14ac:dyDescent="0.4">
      <c r="A2205" s="12"/>
      <c r="B2205" s="12"/>
      <c r="C2205" s="42"/>
      <c r="D2205" s="12"/>
      <c r="E2205" s="12"/>
      <c r="F2205" s="12"/>
      <c r="G2205" s="12"/>
      <c r="H2205" s="12"/>
      <c r="I2205" s="12"/>
      <c r="J2205" s="12"/>
      <c r="K2205" s="12"/>
      <c r="L2205" s="12"/>
      <c r="M2205" s="49"/>
      <c r="N2205" s="49"/>
      <c r="O2205" s="12"/>
      <c r="P2205" s="12"/>
      <c r="Q2205" s="12"/>
      <c r="R2205" s="12"/>
      <c r="S2205" s="12"/>
      <c r="T2205" s="12"/>
    </row>
    <row r="2206" spans="1:20" s="1" customFormat="1" x14ac:dyDescent="0.4">
      <c r="A2206" s="12"/>
      <c r="B2206" s="12"/>
      <c r="C2206" s="42"/>
      <c r="D2206" s="12"/>
      <c r="E2206" s="12"/>
      <c r="F2206" s="12"/>
      <c r="G2206" s="12"/>
      <c r="H2206" s="12"/>
      <c r="I2206" s="12"/>
      <c r="J2206" s="12"/>
      <c r="K2206" s="12"/>
      <c r="L2206" s="12"/>
      <c r="M2206" s="49"/>
      <c r="N2206" s="49"/>
      <c r="O2206" s="12"/>
      <c r="P2206" s="12"/>
      <c r="Q2206" s="12"/>
      <c r="R2206" s="12"/>
      <c r="S2206" s="12"/>
      <c r="T2206" s="12"/>
    </row>
    <row r="2207" spans="1:20" s="1" customFormat="1" x14ac:dyDescent="0.4">
      <c r="A2207" s="12"/>
      <c r="B2207" s="12"/>
      <c r="C2207" s="42"/>
      <c r="D2207" s="12"/>
      <c r="E2207" s="12"/>
      <c r="F2207" s="12"/>
      <c r="G2207" s="12"/>
      <c r="H2207" s="12"/>
      <c r="I2207" s="12"/>
      <c r="J2207" s="12"/>
      <c r="K2207" s="12"/>
      <c r="L2207" s="12"/>
      <c r="M2207" s="49"/>
      <c r="N2207" s="49"/>
      <c r="O2207" s="12"/>
      <c r="P2207" s="12"/>
      <c r="Q2207" s="12"/>
      <c r="R2207" s="12"/>
      <c r="S2207" s="12"/>
      <c r="T2207" s="12"/>
    </row>
    <row r="2208" spans="1:20" s="1" customFormat="1" x14ac:dyDescent="0.4">
      <c r="A2208" s="12"/>
      <c r="B2208" s="12"/>
      <c r="C2208" s="42"/>
      <c r="D2208" s="12"/>
      <c r="E2208" s="12"/>
      <c r="F2208" s="12"/>
      <c r="G2208" s="12"/>
      <c r="H2208" s="12"/>
      <c r="I2208" s="12"/>
      <c r="J2208" s="12"/>
      <c r="K2208" s="12"/>
      <c r="L2208" s="12"/>
      <c r="M2208" s="49"/>
      <c r="N2208" s="49"/>
      <c r="O2208" s="12"/>
      <c r="P2208" s="12"/>
      <c r="Q2208" s="12"/>
      <c r="R2208" s="12"/>
      <c r="S2208" s="12"/>
      <c r="T2208" s="12"/>
    </row>
    <row r="2209" spans="1:20" s="1" customFormat="1" x14ac:dyDescent="0.4">
      <c r="A2209" s="12"/>
      <c r="B2209" s="12"/>
      <c r="C2209" s="42"/>
      <c r="D2209" s="12"/>
      <c r="E2209" s="12"/>
      <c r="F2209" s="12"/>
      <c r="G2209" s="12"/>
      <c r="H2209" s="12"/>
      <c r="I2209" s="12"/>
      <c r="J2209" s="12"/>
      <c r="K2209" s="12"/>
      <c r="L2209" s="12"/>
      <c r="M2209" s="49"/>
      <c r="N2209" s="49"/>
      <c r="O2209" s="12"/>
      <c r="P2209" s="12"/>
      <c r="Q2209" s="12"/>
      <c r="R2209" s="12"/>
      <c r="S2209" s="12"/>
      <c r="T2209" s="12"/>
    </row>
    <row r="2210" spans="1:20" s="1" customFormat="1" x14ac:dyDescent="0.4">
      <c r="A2210" s="12"/>
      <c r="B2210" s="12"/>
      <c r="C2210" s="42"/>
      <c r="D2210" s="12"/>
      <c r="E2210" s="12"/>
      <c r="F2210" s="12"/>
      <c r="G2210" s="12"/>
      <c r="H2210" s="12"/>
      <c r="I2210" s="12"/>
      <c r="J2210" s="12"/>
      <c r="K2210" s="12"/>
      <c r="L2210" s="12"/>
      <c r="M2210" s="49"/>
      <c r="N2210" s="49"/>
      <c r="O2210" s="12"/>
      <c r="P2210" s="12"/>
      <c r="Q2210" s="12"/>
      <c r="R2210" s="12"/>
      <c r="S2210" s="12"/>
      <c r="T2210" s="12"/>
    </row>
    <row r="2211" spans="1:20" s="1" customFormat="1" x14ac:dyDescent="0.4">
      <c r="A2211" s="12"/>
      <c r="B2211" s="12"/>
      <c r="C2211" s="42"/>
      <c r="D2211" s="12"/>
      <c r="E2211" s="12"/>
      <c r="F2211" s="12"/>
      <c r="G2211" s="12"/>
      <c r="H2211" s="12"/>
      <c r="I2211" s="12"/>
      <c r="J2211" s="12"/>
      <c r="K2211" s="12"/>
      <c r="L2211" s="12"/>
      <c r="M2211" s="49"/>
      <c r="N2211" s="49"/>
      <c r="O2211" s="12"/>
      <c r="P2211" s="12"/>
      <c r="Q2211" s="12"/>
      <c r="R2211" s="12"/>
      <c r="S2211" s="12"/>
      <c r="T2211" s="12"/>
    </row>
    <row r="2212" spans="1:20" s="1" customFormat="1" x14ac:dyDescent="0.4">
      <c r="A2212" s="12"/>
      <c r="B2212" s="12"/>
      <c r="C2212" s="42"/>
      <c r="D2212" s="12"/>
      <c r="E2212" s="12"/>
      <c r="F2212" s="12"/>
      <c r="G2212" s="12"/>
      <c r="H2212" s="12"/>
      <c r="I2212" s="12"/>
      <c r="J2212" s="12"/>
      <c r="K2212" s="12"/>
      <c r="L2212" s="12"/>
      <c r="M2212" s="49"/>
      <c r="N2212" s="49"/>
      <c r="O2212" s="12"/>
      <c r="P2212" s="12"/>
      <c r="Q2212" s="12"/>
      <c r="R2212" s="12"/>
      <c r="S2212" s="12"/>
      <c r="T2212" s="12"/>
    </row>
    <row r="2213" spans="1:20" s="1" customFormat="1" x14ac:dyDescent="0.4">
      <c r="A2213" s="12"/>
      <c r="B2213" s="12"/>
      <c r="C2213" s="42"/>
      <c r="D2213" s="12"/>
      <c r="E2213" s="12"/>
      <c r="F2213" s="12"/>
      <c r="G2213" s="12"/>
      <c r="H2213" s="12"/>
      <c r="I2213" s="12"/>
      <c r="J2213" s="12"/>
      <c r="K2213" s="12"/>
      <c r="L2213" s="12"/>
      <c r="M2213" s="49"/>
      <c r="N2213" s="49"/>
      <c r="O2213" s="12"/>
      <c r="P2213" s="12"/>
      <c r="Q2213" s="12"/>
      <c r="R2213" s="12"/>
      <c r="S2213" s="12"/>
      <c r="T2213" s="12"/>
    </row>
    <row r="2214" spans="1:20" s="1" customFormat="1" x14ac:dyDescent="0.4">
      <c r="A2214" s="12"/>
      <c r="B2214" s="12"/>
      <c r="C2214" s="42"/>
      <c r="D2214" s="12"/>
      <c r="E2214" s="12"/>
      <c r="F2214" s="12"/>
      <c r="G2214" s="12"/>
      <c r="H2214" s="12"/>
      <c r="I2214" s="12"/>
      <c r="J2214" s="12"/>
      <c r="K2214" s="12"/>
      <c r="L2214" s="12"/>
      <c r="M2214" s="49"/>
      <c r="N2214" s="49"/>
      <c r="O2214" s="12"/>
      <c r="P2214" s="12"/>
      <c r="Q2214" s="12"/>
      <c r="R2214" s="12"/>
      <c r="S2214" s="12"/>
      <c r="T2214" s="12"/>
    </row>
    <row r="2215" spans="1:20" s="1" customFormat="1" x14ac:dyDescent="0.4">
      <c r="A2215" s="12"/>
      <c r="B2215" s="12"/>
      <c r="C2215" s="42"/>
      <c r="D2215" s="12"/>
      <c r="E2215" s="12"/>
      <c r="F2215" s="12"/>
      <c r="G2215" s="12"/>
      <c r="H2215" s="12"/>
      <c r="I2215" s="12"/>
      <c r="J2215" s="12"/>
      <c r="K2215" s="12"/>
      <c r="L2215" s="12"/>
      <c r="M2215" s="49"/>
      <c r="N2215" s="49"/>
      <c r="O2215" s="12"/>
      <c r="P2215" s="12"/>
      <c r="Q2215" s="12"/>
      <c r="R2215" s="12"/>
      <c r="S2215" s="12"/>
      <c r="T2215" s="12"/>
    </row>
    <row r="2216" spans="1:20" s="1" customFormat="1" x14ac:dyDescent="0.4">
      <c r="A2216" s="12"/>
      <c r="B2216" s="12"/>
      <c r="C2216" s="42"/>
      <c r="D2216" s="12"/>
      <c r="E2216" s="12"/>
      <c r="F2216" s="12"/>
      <c r="G2216" s="12"/>
      <c r="H2216" s="12"/>
      <c r="I2216" s="12"/>
      <c r="J2216" s="12"/>
      <c r="K2216" s="12"/>
      <c r="L2216" s="12"/>
      <c r="M2216" s="49"/>
      <c r="N2216" s="49"/>
      <c r="O2216" s="12"/>
      <c r="P2216" s="12"/>
      <c r="Q2216" s="12"/>
      <c r="R2216" s="12"/>
      <c r="S2216" s="12"/>
      <c r="T2216" s="12"/>
    </row>
    <row r="2217" spans="1:20" s="1" customFormat="1" x14ac:dyDescent="0.4">
      <c r="A2217" s="12"/>
      <c r="B2217" s="12"/>
      <c r="C2217" s="42"/>
      <c r="D2217" s="12"/>
      <c r="E2217" s="12"/>
      <c r="F2217" s="12"/>
      <c r="G2217" s="12"/>
      <c r="H2217" s="12"/>
      <c r="I2217" s="12"/>
      <c r="J2217" s="12"/>
      <c r="K2217" s="12"/>
      <c r="L2217" s="12"/>
      <c r="M2217" s="49"/>
      <c r="N2217" s="49"/>
      <c r="O2217" s="12"/>
      <c r="P2217" s="12"/>
      <c r="Q2217" s="12"/>
      <c r="R2217" s="12"/>
      <c r="S2217" s="12"/>
      <c r="T2217" s="12"/>
    </row>
    <row r="2218" spans="1:20" s="1" customFormat="1" x14ac:dyDescent="0.4">
      <c r="A2218" s="12"/>
      <c r="B2218" s="12"/>
      <c r="C2218" s="42"/>
      <c r="D2218" s="12"/>
      <c r="E2218" s="12"/>
      <c r="F2218" s="12"/>
      <c r="G2218" s="12"/>
      <c r="H2218" s="12"/>
      <c r="I2218" s="12"/>
      <c r="J2218" s="12"/>
      <c r="K2218" s="12"/>
      <c r="L2218" s="12"/>
      <c r="M2218" s="49"/>
      <c r="N2218" s="49"/>
      <c r="O2218" s="12"/>
      <c r="P2218" s="12"/>
      <c r="Q2218" s="12"/>
      <c r="R2218" s="12"/>
      <c r="S2218" s="12"/>
      <c r="T2218" s="12"/>
    </row>
    <row r="2219" spans="1:20" s="1" customFormat="1" x14ac:dyDescent="0.4">
      <c r="A2219" s="12"/>
      <c r="B2219" s="12"/>
      <c r="C2219" s="42"/>
      <c r="D2219" s="12"/>
      <c r="E2219" s="12"/>
      <c r="F2219" s="12"/>
      <c r="G2219" s="12"/>
      <c r="H2219" s="12"/>
      <c r="I2219" s="12"/>
      <c r="J2219" s="12"/>
      <c r="K2219" s="12"/>
      <c r="L2219" s="12"/>
      <c r="M2219" s="49"/>
      <c r="N2219" s="49"/>
      <c r="O2219" s="12"/>
      <c r="P2219" s="12"/>
      <c r="Q2219" s="12"/>
      <c r="R2219" s="12"/>
      <c r="S2219" s="12"/>
      <c r="T2219" s="12"/>
    </row>
    <row r="2220" spans="1:20" s="1" customFormat="1" x14ac:dyDescent="0.4">
      <c r="A2220" s="12"/>
      <c r="B2220" s="12"/>
      <c r="C2220" s="42"/>
      <c r="D2220" s="12"/>
      <c r="E2220" s="12"/>
      <c r="F2220" s="12"/>
      <c r="G2220" s="12"/>
      <c r="H2220" s="12"/>
      <c r="I2220" s="12"/>
      <c r="J2220" s="12"/>
      <c r="K2220" s="12"/>
      <c r="L2220" s="12"/>
      <c r="M2220" s="49"/>
      <c r="N2220" s="49"/>
      <c r="O2220" s="12"/>
      <c r="P2220" s="12"/>
      <c r="Q2220" s="12"/>
      <c r="R2220" s="12"/>
      <c r="S2220" s="12"/>
      <c r="T2220" s="12"/>
    </row>
    <row r="2221" spans="1:20" s="1" customFormat="1" x14ac:dyDescent="0.4">
      <c r="A2221" s="12"/>
      <c r="B2221" s="12"/>
      <c r="C2221" s="42"/>
      <c r="D2221" s="12"/>
      <c r="E2221" s="12"/>
      <c r="F2221" s="12"/>
      <c r="G2221" s="12"/>
      <c r="H2221" s="12"/>
      <c r="I2221" s="12"/>
      <c r="J2221" s="12"/>
      <c r="K2221" s="12"/>
      <c r="L2221" s="12"/>
      <c r="M2221" s="49"/>
      <c r="N2221" s="49"/>
      <c r="O2221" s="12"/>
      <c r="P2221" s="12"/>
      <c r="Q2221" s="12"/>
      <c r="R2221" s="12"/>
      <c r="S2221" s="12"/>
      <c r="T2221" s="12"/>
    </row>
    <row r="2222" spans="1:20" s="1" customFormat="1" x14ac:dyDescent="0.4">
      <c r="A2222" s="12"/>
      <c r="B2222" s="12"/>
      <c r="C2222" s="42"/>
      <c r="D2222" s="12"/>
      <c r="E2222" s="12"/>
      <c r="F2222" s="12"/>
      <c r="G2222" s="12"/>
      <c r="H2222" s="12"/>
      <c r="I2222" s="12"/>
      <c r="J2222" s="12"/>
      <c r="K2222" s="12"/>
      <c r="L2222" s="12"/>
      <c r="M2222" s="49"/>
      <c r="N2222" s="49"/>
      <c r="O2222" s="12"/>
      <c r="P2222" s="12"/>
      <c r="Q2222" s="12"/>
      <c r="R2222" s="12"/>
      <c r="S2222" s="12"/>
      <c r="T2222" s="12"/>
    </row>
    <row r="2223" spans="1:20" s="1" customFormat="1" x14ac:dyDescent="0.4">
      <c r="A2223" s="12"/>
      <c r="B2223" s="12"/>
      <c r="C2223" s="42"/>
      <c r="D2223" s="12"/>
      <c r="E2223" s="12"/>
      <c r="F2223" s="12"/>
      <c r="G2223" s="12"/>
      <c r="H2223" s="12"/>
      <c r="I2223" s="12"/>
      <c r="J2223" s="12"/>
      <c r="K2223" s="12"/>
      <c r="L2223" s="12"/>
      <c r="M2223" s="49"/>
      <c r="N2223" s="49"/>
      <c r="O2223" s="12"/>
      <c r="P2223" s="12"/>
      <c r="Q2223" s="12"/>
      <c r="R2223" s="12"/>
      <c r="S2223" s="12"/>
      <c r="T2223" s="12"/>
    </row>
    <row r="2224" spans="1:20" s="1" customFormat="1" x14ac:dyDescent="0.4">
      <c r="A2224" s="12"/>
      <c r="B2224" s="12"/>
      <c r="C2224" s="42"/>
      <c r="D2224" s="12"/>
      <c r="E2224" s="12"/>
      <c r="F2224" s="12"/>
      <c r="G2224" s="12"/>
      <c r="H2224" s="12"/>
      <c r="I2224" s="12"/>
      <c r="J2224" s="12"/>
      <c r="K2224" s="12"/>
      <c r="L2224" s="12"/>
      <c r="M2224" s="49"/>
      <c r="N2224" s="49"/>
      <c r="O2224" s="12"/>
      <c r="P2224" s="12"/>
      <c r="Q2224" s="12"/>
      <c r="R2224" s="12"/>
      <c r="S2224" s="12"/>
      <c r="T2224" s="12"/>
    </row>
    <row r="2225" spans="1:20" s="1" customFormat="1" x14ac:dyDescent="0.4">
      <c r="A2225" s="12"/>
      <c r="B2225" s="12"/>
      <c r="C2225" s="42"/>
      <c r="D2225" s="12"/>
      <c r="E2225" s="12"/>
      <c r="F2225" s="12"/>
      <c r="G2225" s="12"/>
      <c r="H2225" s="12"/>
      <c r="I2225" s="12"/>
      <c r="J2225" s="12"/>
      <c r="K2225" s="12"/>
      <c r="L2225" s="12"/>
      <c r="M2225" s="49"/>
      <c r="N2225" s="49"/>
      <c r="O2225" s="12"/>
      <c r="P2225" s="12"/>
      <c r="Q2225" s="12"/>
      <c r="R2225" s="12"/>
      <c r="S2225" s="12"/>
      <c r="T2225" s="12"/>
    </row>
    <row r="2226" spans="1:20" s="1" customFormat="1" x14ac:dyDescent="0.4">
      <c r="A2226" s="12"/>
      <c r="B2226" s="12"/>
      <c r="C2226" s="42"/>
      <c r="D2226" s="12"/>
      <c r="E2226" s="12"/>
      <c r="F2226" s="12"/>
      <c r="G2226" s="12"/>
      <c r="H2226" s="12"/>
      <c r="I2226" s="12"/>
      <c r="J2226" s="12"/>
      <c r="K2226" s="12"/>
      <c r="L2226" s="12"/>
      <c r="M2226" s="49"/>
      <c r="N2226" s="49"/>
      <c r="O2226" s="12"/>
      <c r="P2226" s="12"/>
      <c r="Q2226" s="12"/>
      <c r="R2226" s="12"/>
      <c r="S2226" s="12"/>
      <c r="T2226" s="12"/>
    </row>
    <row r="2227" spans="1:20" s="1" customFormat="1" x14ac:dyDescent="0.4">
      <c r="A2227" s="12"/>
      <c r="B2227" s="12"/>
      <c r="C2227" s="42"/>
      <c r="D2227" s="12"/>
      <c r="E2227" s="12"/>
      <c r="F2227" s="12"/>
      <c r="G2227" s="12"/>
      <c r="H2227" s="12"/>
      <c r="I2227" s="12"/>
      <c r="J2227" s="12"/>
      <c r="K2227" s="12"/>
      <c r="L2227" s="12"/>
      <c r="M2227" s="49"/>
      <c r="N2227" s="49"/>
      <c r="O2227" s="12"/>
      <c r="P2227" s="12"/>
      <c r="Q2227" s="12"/>
      <c r="R2227" s="12"/>
      <c r="S2227" s="12"/>
      <c r="T2227" s="12"/>
    </row>
    <row r="2228" spans="1:20" s="1" customFormat="1" x14ac:dyDescent="0.4">
      <c r="A2228" s="12"/>
      <c r="B2228" s="12"/>
      <c r="C2228" s="42"/>
      <c r="D2228" s="12"/>
      <c r="E2228" s="12"/>
      <c r="F2228" s="12"/>
      <c r="G2228" s="12"/>
      <c r="H2228" s="12"/>
      <c r="I2228" s="12"/>
      <c r="J2228" s="12"/>
      <c r="K2228" s="12"/>
      <c r="L2228" s="12"/>
      <c r="M2228" s="49"/>
      <c r="N2228" s="49"/>
      <c r="O2228" s="12"/>
      <c r="P2228" s="12"/>
      <c r="Q2228" s="12"/>
      <c r="R2228" s="12"/>
      <c r="S2228" s="12"/>
      <c r="T2228" s="12"/>
    </row>
    <row r="2229" spans="1:20" s="1" customFormat="1" x14ac:dyDescent="0.4">
      <c r="A2229" s="12"/>
      <c r="B2229" s="12"/>
      <c r="C2229" s="42"/>
      <c r="D2229" s="12"/>
      <c r="E2229" s="12"/>
      <c r="F2229" s="12"/>
      <c r="G2229" s="12"/>
      <c r="H2229" s="12"/>
      <c r="I2229" s="12"/>
      <c r="J2229" s="12"/>
      <c r="K2229" s="12"/>
      <c r="L2229" s="12"/>
      <c r="M2229" s="49"/>
      <c r="N2229" s="49"/>
      <c r="O2229" s="12"/>
      <c r="P2229" s="12"/>
      <c r="Q2229" s="12"/>
      <c r="R2229" s="12"/>
      <c r="S2229" s="12"/>
      <c r="T2229" s="12"/>
    </row>
    <row r="2230" spans="1:20" s="1" customFormat="1" x14ac:dyDescent="0.4">
      <c r="A2230" s="12"/>
      <c r="B2230" s="12"/>
      <c r="C2230" s="42"/>
      <c r="D2230" s="12"/>
      <c r="E2230" s="12"/>
      <c r="F2230" s="12"/>
      <c r="G2230" s="12"/>
      <c r="H2230" s="12"/>
      <c r="I2230" s="12"/>
      <c r="J2230" s="12"/>
      <c r="K2230" s="12"/>
      <c r="L2230" s="12"/>
      <c r="M2230" s="49"/>
      <c r="N2230" s="49"/>
      <c r="O2230" s="12"/>
      <c r="P2230" s="12"/>
      <c r="Q2230" s="12"/>
      <c r="R2230" s="12"/>
      <c r="S2230" s="12"/>
      <c r="T2230" s="12"/>
    </row>
    <row r="2231" spans="1:20" s="1" customFormat="1" x14ac:dyDescent="0.4">
      <c r="A2231" s="12"/>
      <c r="B2231" s="12"/>
      <c r="C2231" s="42"/>
      <c r="D2231" s="12"/>
      <c r="E2231" s="12"/>
      <c r="F2231" s="12"/>
      <c r="G2231" s="12"/>
      <c r="H2231" s="12"/>
      <c r="I2231" s="12"/>
      <c r="J2231" s="12"/>
      <c r="K2231" s="12"/>
      <c r="L2231" s="12"/>
      <c r="M2231" s="49"/>
      <c r="N2231" s="49"/>
      <c r="O2231" s="12"/>
      <c r="P2231" s="12"/>
      <c r="Q2231" s="12"/>
      <c r="R2231" s="12"/>
      <c r="S2231" s="12"/>
      <c r="T2231" s="12"/>
    </row>
    <row r="2232" spans="1:20" s="1" customFormat="1" x14ac:dyDescent="0.4">
      <c r="A2232" s="12"/>
      <c r="B2232" s="12"/>
      <c r="C2232" s="42"/>
      <c r="D2232" s="12"/>
      <c r="E2232" s="12"/>
      <c r="F2232" s="12"/>
      <c r="G2232" s="12"/>
      <c r="H2232" s="12"/>
      <c r="I2232" s="12"/>
      <c r="J2232" s="12"/>
      <c r="K2232" s="12"/>
      <c r="L2232" s="12"/>
      <c r="M2232" s="49"/>
      <c r="N2232" s="49"/>
      <c r="O2232" s="12"/>
      <c r="P2232" s="12"/>
      <c r="Q2232" s="12"/>
      <c r="R2232" s="12"/>
      <c r="S2232" s="12"/>
      <c r="T2232" s="12"/>
    </row>
    <row r="2233" spans="1:20" s="1" customFormat="1" x14ac:dyDescent="0.4">
      <c r="A2233" s="12"/>
      <c r="B2233" s="12"/>
      <c r="C2233" s="42"/>
      <c r="D2233" s="12"/>
      <c r="E2233" s="12"/>
      <c r="F2233" s="12"/>
      <c r="G2233" s="12"/>
      <c r="H2233" s="12"/>
      <c r="I2233" s="12"/>
      <c r="J2233" s="12"/>
      <c r="K2233" s="12"/>
      <c r="L2233" s="12"/>
      <c r="M2233" s="49"/>
      <c r="N2233" s="49"/>
      <c r="O2233" s="12"/>
      <c r="P2233" s="12"/>
      <c r="Q2233" s="12"/>
      <c r="R2233" s="12"/>
      <c r="S2233" s="12"/>
      <c r="T2233" s="12"/>
    </row>
    <row r="2234" spans="1:20" s="1" customFormat="1" x14ac:dyDescent="0.4">
      <c r="A2234" s="12"/>
      <c r="B2234" s="12"/>
      <c r="C2234" s="42"/>
      <c r="D2234" s="12"/>
      <c r="E2234" s="12"/>
      <c r="F2234" s="12"/>
      <c r="G2234" s="12"/>
      <c r="H2234" s="12"/>
      <c r="I2234" s="12"/>
      <c r="J2234" s="12"/>
      <c r="K2234" s="12"/>
      <c r="L2234" s="12"/>
      <c r="M2234" s="49"/>
      <c r="N2234" s="49"/>
      <c r="O2234" s="12"/>
      <c r="P2234" s="12"/>
      <c r="Q2234" s="12"/>
      <c r="R2234" s="12"/>
      <c r="S2234" s="12"/>
      <c r="T2234" s="12"/>
    </row>
    <row r="2235" spans="1:20" s="1" customFormat="1" x14ac:dyDescent="0.4">
      <c r="A2235" s="12"/>
      <c r="B2235" s="12"/>
      <c r="C2235" s="42"/>
      <c r="D2235" s="12"/>
      <c r="E2235" s="12"/>
      <c r="F2235" s="12"/>
      <c r="G2235" s="12"/>
      <c r="H2235" s="12"/>
      <c r="I2235" s="12"/>
      <c r="J2235" s="12"/>
      <c r="K2235" s="12"/>
      <c r="L2235" s="12"/>
      <c r="M2235" s="49"/>
      <c r="N2235" s="49"/>
      <c r="O2235" s="12"/>
      <c r="P2235" s="12"/>
      <c r="Q2235" s="12"/>
      <c r="R2235" s="12"/>
      <c r="S2235" s="12"/>
      <c r="T2235" s="12"/>
    </row>
    <row r="2236" spans="1:20" s="1" customFormat="1" x14ac:dyDescent="0.4">
      <c r="A2236" s="12"/>
      <c r="B2236" s="12"/>
      <c r="C2236" s="42"/>
      <c r="D2236" s="12"/>
      <c r="E2236" s="12"/>
      <c r="F2236" s="12"/>
      <c r="G2236" s="12"/>
      <c r="H2236" s="12"/>
      <c r="I2236" s="12"/>
      <c r="J2236" s="12"/>
      <c r="K2236" s="12"/>
      <c r="L2236" s="12"/>
      <c r="M2236" s="49"/>
      <c r="N2236" s="49"/>
      <c r="O2236" s="12"/>
      <c r="P2236" s="12"/>
      <c r="Q2236" s="12"/>
      <c r="R2236" s="12"/>
      <c r="S2236" s="12"/>
      <c r="T2236" s="12"/>
    </row>
    <row r="2237" spans="1:20" s="1" customFormat="1" x14ac:dyDescent="0.4">
      <c r="A2237" s="12"/>
      <c r="B2237" s="12"/>
      <c r="C2237" s="42"/>
      <c r="D2237" s="12"/>
      <c r="E2237" s="12"/>
      <c r="F2237" s="12"/>
      <c r="G2237" s="12"/>
      <c r="H2237" s="12"/>
      <c r="I2237" s="12"/>
      <c r="J2237" s="12"/>
      <c r="K2237" s="12"/>
      <c r="L2237" s="12"/>
      <c r="M2237" s="49"/>
      <c r="N2237" s="49"/>
      <c r="O2237" s="12"/>
      <c r="P2237" s="12"/>
      <c r="Q2237" s="12"/>
      <c r="R2237" s="12"/>
      <c r="S2237" s="12"/>
      <c r="T2237" s="12"/>
    </row>
    <row r="2238" spans="1:20" s="1" customFormat="1" x14ac:dyDescent="0.4">
      <c r="A2238" s="12"/>
      <c r="B2238" s="12"/>
      <c r="C2238" s="42"/>
      <c r="D2238" s="12"/>
      <c r="E2238" s="12"/>
      <c r="F2238" s="12"/>
      <c r="G2238" s="12"/>
      <c r="H2238" s="12"/>
      <c r="I2238" s="12"/>
      <c r="J2238" s="12"/>
      <c r="K2238" s="12"/>
      <c r="L2238" s="12"/>
      <c r="M2238" s="49"/>
      <c r="N2238" s="49"/>
      <c r="O2238" s="12"/>
      <c r="P2238" s="12"/>
      <c r="Q2238" s="12"/>
      <c r="R2238" s="12"/>
      <c r="S2238" s="12"/>
      <c r="T2238" s="12"/>
    </row>
    <row r="2239" spans="1:20" s="1" customFormat="1" x14ac:dyDescent="0.4">
      <c r="A2239" s="12"/>
      <c r="B2239" s="12"/>
      <c r="C2239" s="42"/>
      <c r="D2239" s="12"/>
      <c r="E2239" s="12"/>
      <c r="F2239" s="12"/>
      <c r="G2239" s="12"/>
      <c r="H2239" s="12"/>
      <c r="I2239" s="12"/>
      <c r="J2239" s="12"/>
      <c r="K2239" s="12"/>
      <c r="L2239" s="12"/>
      <c r="M2239" s="49"/>
      <c r="N2239" s="49"/>
      <c r="O2239" s="12"/>
      <c r="P2239" s="12"/>
      <c r="Q2239" s="12"/>
      <c r="R2239" s="12"/>
      <c r="S2239" s="12"/>
      <c r="T2239" s="12"/>
    </row>
    <row r="2240" spans="1:20" s="1" customFormat="1" x14ac:dyDescent="0.4">
      <c r="A2240" s="12"/>
      <c r="B2240" s="12"/>
      <c r="C2240" s="42"/>
      <c r="D2240" s="12"/>
      <c r="E2240" s="12"/>
      <c r="F2240" s="12"/>
      <c r="G2240" s="12"/>
      <c r="H2240" s="12"/>
      <c r="I2240" s="12"/>
      <c r="J2240" s="12"/>
      <c r="K2240" s="12"/>
      <c r="L2240" s="12"/>
      <c r="M2240" s="49"/>
      <c r="N2240" s="49"/>
      <c r="O2240" s="12"/>
      <c r="P2240" s="12"/>
      <c r="Q2240" s="12"/>
      <c r="R2240" s="12"/>
      <c r="S2240" s="12"/>
      <c r="T2240" s="12"/>
    </row>
    <row r="2241" spans="1:20" s="1" customFormat="1" x14ac:dyDescent="0.4">
      <c r="A2241" s="12"/>
      <c r="B2241" s="12"/>
      <c r="C2241" s="42"/>
      <c r="D2241" s="12"/>
      <c r="E2241" s="12"/>
      <c r="F2241" s="12"/>
      <c r="G2241" s="12"/>
      <c r="H2241" s="12"/>
      <c r="I2241" s="12"/>
      <c r="J2241" s="12"/>
      <c r="K2241" s="12"/>
      <c r="L2241" s="12"/>
      <c r="M2241" s="49"/>
      <c r="N2241" s="49"/>
      <c r="O2241" s="12"/>
      <c r="P2241" s="12"/>
      <c r="Q2241" s="12"/>
      <c r="R2241" s="12"/>
      <c r="S2241" s="12"/>
      <c r="T2241" s="12"/>
    </row>
    <row r="2242" spans="1:20" s="1" customFormat="1" x14ac:dyDescent="0.4">
      <c r="A2242" s="12"/>
      <c r="B2242" s="12"/>
      <c r="C2242" s="42"/>
      <c r="D2242" s="12"/>
      <c r="E2242" s="12"/>
      <c r="F2242" s="12"/>
      <c r="G2242" s="12"/>
      <c r="H2242" s="12"/>
      <c r="I2242" s="12"/>
      <c r="J2242" s="12"/>
      <c r="K2242" s="12"/>
      <c r="L2242" s="12"/>
      <c r="M2242" s="49"/>
      <c r="N2242" s="49"/>
      <c r="O2242" s="12"/>
      <c r="P2242" s="12"/>
      <c r="Q2242" s="12"/>
      <c r="R2242" s="12"/>
      <c r="S2242" s="12"/>
      <c r="T2242" s="12"/>
    </row>
    <row r="2243" spans="1:20" s="1" customFormat="1" x14ac:dyDescent="0.4">
      <c r="A2243" s="12"/>
      <c r="B2243" s="12"/>
      <c r="C2243" s="42"/>
      <c r="D2243" s="12"/>
      <c r="E2243" s="12"/>
      <c r="F2243" s="12"/>
      <c r="G2243" s="12"/>
      <c r="H2243" s="12"/>
      <c r="I2243" s="12"/>
      <c r="J2243" s="12"/>
      <c r="K2243" s="12"/>
      <c r="L2243" s="12"/>
      <c r="M2243" s="49"/>
      <c r="N2243" s="49"/>
      <c r="O2243" s="12"/>
      <c r="P2243" s="12"/>
      <c r="Q2243" s="12"/>
      <c r="R2243" s="12"/>
      <c r="S2243" s="12"/>
      <c r="T2243" s="12"/>
    </row>
    <row r="2244" spans="1:20" s="1" customFormat="1" x14ac:dyDescent="0.4">
      <c r="A2244" s="12"/>
      <c r="B2244" s="12"/>
      <c r="C2244" s="42"/>
      <c r="D2244" s="12"/>
      <c r="E2244" s="12"/>
      <c r="F2244" s="12"/>
      <c r="G2244" s="12"/>
      <c r="H2244" s="12"/>
      <c r="I2244" s="12"/>
      <c r="J2244" s="12"/>
      <c r="K2244" s="12"/>
      <c r="L2244" s="12"/>
      <c r="M2244" s="49"/>
      <c r="N2244" s="49"/>
      <c r="O2244" s="12"/>
      <c r="P2244" s="12"/>
      <c r="Q2244" s="12"/>
      <c r="R2244" s="12"/>
      <c r="S2244" s="12"/>
      <c r="T2244" s="12"/>
    </row>
    <row r="2245" spans="1:20" s="1" customFormat="1" x14ac:dyDescent="0.4">
      <c r="A2245" s="12"/>
      <c r="B2245" s="12"/>
      <c r="C2245" s="42"/>
      <c r="D2245" s="12"/>
      <c r="E2245" s="12"/>
      <c r="F2245" s="12"/>
      <c r="G2245" s="12"/>
      <c r="H2245" s="12"/>
      <c r="I2245" s="12"/>
      <c r="J2245" s="12"/>
      <c r="K2245" s="12"/>
      <c r="L2245" s="12"/>
      <c r="M2245" s="49"/>
      <c r="N2245" s="49"/>
      <c r="O2245" s="12"/>
      <c r="P2245" s="12"/>
      <c r="Q2245" s="12"/>
      <c r="R2245" s="12"/>
      <c r="S2245" s="12"/>
      <c r="T2245" s="12"/>
    </row>
    <row r="2246" spans="1:20" s="1" customFormat="1" x14ac:dyDescent="0.4">
      <c r="A2246" s="12"/>
      <c r="B2246" s="12"/>
      <c r="C2246" s="42"/>
      <c r="D2246" s="12"/>
      <c r="E2246" s="12"/>
      <c r="F2246" s="12"/>
      <c r="G2246" s="12"/>
      <c r="H2246" s="12"/>
      <c r="I2246" s="12"/>
      <c r="J2246" s="12"/>
      <c r="K2246" s="12"/>
      <c r="L2246" s="12"/>
      <c r="M2246" s="49"/>
      <c r="N2246" s="49"/>
      <c r="O2246" s="12"/>
      <c r="P2246" s="12"/>
      <c r="Q2246" s="12"/>
      <c r="R2246" s="12"/>
      <c r="S2246" s="12"/>
      <c r="T2246" s="12"/>
    </row>
    <row r="2247" spans="1:20" s="1" customFormat="1" x14ac:dyDescent="0.4">
      <c r="A2247" s="12"/>
      <c r="B2247" s="12"/>
      <c r="C2247" s="42"/>
      <c r="D2247" s="12"/>
      <c r="E2247" s="12"/>
      <c r="F2247" s="12"/>
      <c r="G2247" s="12"/>
      <c r="H2247" s="12"/>
      <c r="I2247" s="12"/>
      <c r="J2247" s="12"/>
      <c r="K2247" s="12"/>
      <c r="L2247" s="12"/>
      <c r="M2247" s="49"/>
      <c r="N2247" s="49"/>
      <c r="O2247" s="12"/>
      <c r="P2247" s="12"/>
      <c r="Q2247" s="12"/>
      <c r="R2247" s="12"/>
      <c r="S2247" s="12"/>
      <c r="T2247" s="12"/>
    </row>
    <row r="2248" spans="1:20" s="1" customFormat="1" x14ac:dyDescent="0.4">
      <c r="A2248" s="12"/>
      <c r="B2248" s="12"/>
      <c r="C2248" s="42"/>
      <c r="D2248" s="12"/>
      <c r="E2248" s="12"/>
      <c r="F2248" s="12"/>
      <c r="G2248" s="12"/>
      <c r="H2248" s="12"/>
      <c r="I2248" s="12"/>
      <c r="J2248" s="12"/>
      <c r="K2248" s="12"/>
      <c r="L2248" s="12"/>
      <c r="M2248" s="49"/>
      <c r="N2248" s="49"/>
      <c r="O2248" s="12"/>
      <c r="P2248" s="12"/>
      <c r="Q2248" s="12"/>
      <c r="R2248" s="12"/>
      <c r="S2248" s="12"/>
      <c r="T2248" s="12"/>
    </row>
    <row r="2249" spans="1:20" s="1" customFormat="1" x14ac:dyDescent="0.4">
      <c r="A2249" s="12"/>
      <c r="B2249" s="12"/>
      <c r="C2249" s="42"/>
      <c r="D2249" s="12"/>
      <c r="E2249" s="12"/>
      <c r="F2249" s="12"/>
      <c r="G2249" s="12"/>
      <c r="H2249" s="12"/>
      <c r="I2249" s="12"/>
      <c r="J2249" s="12"/>
      <c r="K2249" s="12"/>
      <c r="L2249" s="12"/>
      <c r="M2249" s="49"/>
      <c r="N2249" s="49"/>
      <c r="O2249" s="12"/>
      <c r="P2249" s="12"/>
      <c r="Q2249" s="12"/>
      <c r="R2249" s="12"/>
      <c r="S2249" s="12"/>
      <c r="T2249" s="12"/>
    </row>
    <row r="2250" spans="1:20" s="1" customFormat="1" x14ac:dyDescent="0.4">
      <c r="A2250" s="12"/>
      <c r="B2250" s="12"/>
      <c r="C2250" s="42"/>
      <c r="D2250" s="12"/>
      <c r="E2250" s="12"/>
      <c r="F2250" s="12"/>
      <c r="G2250" s="12"/>
      <c r="H2250" s="12"/>
      <c r="I2250" s="12"/>
      <c r="J2250" s="12"/>
      <c r="K2250" s="12"/>
      <c r="L2250" s="12"/>
      <c r="M2250" s="49"/>
      <c r="N2250" s="49"/>
      <c r="O2250" s="12"/>
      <c r="P2250" s="12"/>
      <c r="Q2250" s="12"/>
      <c r="R2250" s="12"/>
      <c r="S2250" s="12"/>
      <c r="T2250" s="12"/>
    </row>
    <row r="2251" spans="1:20" s="1" customFormat="1" x14ac:dyDescent="0.4">
      <c r="A2251" s="12"/>
      <c r="B2251" s="12"/>
      <c r="C2251" s="42"/>
      <c r="D2251" s="12"/>
      <c r="E2251" s="12"/>
      <c r="F2251" s="12"/>
      <c r="G2251" s="12"/>
      <c r="H2251" s="12"/>
      <c r="I2251" s="12"/>
      <c r="J2251" s="12"/>
      <c r="K2251" s="12"/>
      <c r="L2251" s="12"/>
      <c r="M2251" s="49"/>
      <c r="N2251" s="49"/>
      <c r="O2251" s="12"/>
      <c r="P2251" s="12"/>
      <c r="Q2251" s="12"/>
      <c r="R2251" s="12"/>
      <c r="S2251" s="12"/>
      <c r="T2251" s="12"/>
    </row>
    <row r="2252" spans="1:20" s="1" customFormat="1" x14ac:dyDescent="0.4">
      <c r="A2252" s="12"/>
      <c r="B2252" s="12"/>
      <c r="C2252" s="42"/>
      <c r="D2252" s="12"/>
      <c r="E2252" s="12"/>
      <c r="F2252" s="12"/>
      <c r="G2252" s="12"/>
      <c r="H2252" s="12"/>
      <c r="I2252" s="12"/>
      <c r="J2252" s="12"/>
      <c r="K2252" s="12"/>
      <c r="L2252" s="12"/>
      <c r="M2252" s="49"/>
      <c r="N2252" s="49"/>
      <c r="O2252" s="12"/>
      <c r="P2252" s="12"/>
      <c r="Q2252" s="12"/>
      <c r="R2252" s="12"/>
      <c r="S2252" s="12"/>
      <c r="T2252" s="12"/>
    </row>
    <row r="2253" spans="1:20" s="1" customFormat="1" x14ac:dyDescent="0.4">
      <c r="A2253" s="12"/>
      <c r="B2253" s="12"/>
      <c r="C2253" s="42"/>
      <c r="D2253" s="12"/>
      <c r="E2253" s="12"/>
      <c r="F2253" s="12"/>
      <c r="G2253" s="12"/>
      <c r="H2253" s="12"/>
      <c r="I2253" s="12"/>
      <c r="J2253" s="12"/>
      <c r="K2253" s="12"/>
      <c r="L2253" s="12"/>
      <c r="M2253" s="49"/>
      <c r="N2253" s="49"/>
      <c r="O2253" s="12"/>
      <c r="P2253" s="12"/>
      <c r="Q2253" s="12"/>
      <c r="R2253" s="12"/>
      <c r="S2253" s="12"/>
      <c r="T2253" s="12"/>
    </row>
    <row r="2254" spans="1:20" s="1" customFormat="1" x14ac:dyDescent="0.4">
      <c r="A2254" s="12"/>
      <c r="B2254" s="12"/>
      <c r="C2254" s="42"/>
      <c r="D2254" s="12"/>
      <c r="E2254" s="12"/>
      <c r="F2254" s="12"/>
      <c r="G2254" s="12"/>
      <c r="H2254" s="12"/>
      <c r="I2254" s="12"/>
      <c r="J2254" s="12"/>
      <c r="K2254" s="12"/>
      <c r="L2254" s="12"/>
      <c r="M2254" s="49"/>
      <c r="N2254" s="49"/>
      <c r="O2254" s="12"/>
      <c r="P2254" s="12"/>
      <c r="Q2254" s="12"/>
      <c r="R2254" s="12"/>
      <c r="S2254" s="12"/>
      <c r="T2254" s="12"/>
    </row>
    <row r="2255" spans="1:20" s="1" customFormat="1" x14ac:dyDescent="0.4">
      <c r="A2255" s="12"/>
      <c r="B2255" s="12"/>
      <c r="C2255" s="42"/>
      <c r="D2255" s="12"/>
      <c r="E2255" s="12"/>
      <c r="F2255" s="12"/>
      <c r="G2255" s="12"/>
      <c r="H2255" s="12"/>
      <c r="I2255" s="12"/>
      <c r="J2255" s="12"/>
      <c r="K2255" s="12"/>
      <c r="L2255" s="12"/>
      <c r="M2255" s="49"/>
      <c r="N2255" s="49"/>
      <c r="O2255" s="12"/>
      <c r="P2255" s="12"/>
      <c r="Q2255" s="12"/>
      <c r="R2255" s="12"/>
      <c r="S2255" s="12"/>
      <c r="T2255" s="12"/>
    </row>
    <row r="2256" spans="1:20" s="1" customFormat="1" x14ac:dyDescent="0.4">
      <c r="A2256" s="12"/>
      <c r="B2256" s="12"/>
      <c r="C2256" s="42"/>
      <c r="D2256" s="12"/>
      <c r="E2256" s="12"/>
      <c r="F2256" s="12"/>
      <c r="G2256" s="12"/>
      <c r="H2256" s="12"/>
      <c r="I2256" s="12"/>
      <c r="J2256" s="12"/>
      <c r="K2256" s="12"/>
      <c r="L2256" s="12"/>
      <c r="M2256" s="49"/>
      <c r="N2256" s="49"/>
      <c r="O2256" s="12"/>
      <c r="P2256" s="12"/>
      <c r="Q2256" s="12"/>
      <c r="R2256" s="12"/>
      <c r="S2256" s="12"/>
      <c r="T2256" s="12"/>
    </row>
    <row r="2257" spans="1:20" s="1" customFormat="1" x14ac:dyDescent="0.4">
      <c r="A2257" s="12"/>
      <c r="B2257" s="12"/>
      <c r="C2257" s="42"/>
      <c r="D2257" s="12"/>
      <c r="E2257" s="12"/>
      <c r="F2257" s="12"/>
      <c r="G2257" s="12"/>
      <c r="H2257" s="12"/>
      <c r="I2257" s="12"/>
      <c r="J2257" s="12"/>
      <c r="K2257" s="12"/>
      <c r="L2257" s="12"/>
      <c r="M2257" s="49"/>
      <c r="N2257" s="49"/>
      <c r="O2257" s="12"/>
      <c r="P2257" s="12"/>
      <c r="Q2257" s="12"/>
      <c r="R2257" s="12"/>
      <c r="S2257" s="12"/>
      <c r="T2257" s="12"/>
    </row>
    <row r="2258" spans="1:20" s="1" customFormat="1" x14ac:dyDescent="0.4">
      <c r="A2258" s="12"/>
      <c r="B2258" s="12"/>
      <c r="C2258" s="42"/>
      <c r="D2258" s="12"/>
      <c r="E2258" s="12"/>
      <c r="F2258" s="12"/>
      <c r="G2258" s="12"/>
      <c r="H2258" s="12"/>
      <c r="I2258" s="12"/>
      <c r="J2258" s="12"/>
      <c r="K2258" s="12"/>
      <c r="L2258" s="12"/>
      <c r="M2258" s="49"/>
      <c r="N2258" s="49"/>
      <c r="O2258" s="12"/>
      <c r="P2258" s="12"/>
      <c r="Q2258" s="12"/>
      <c r="R2258" s="12"/>
      <c r="S2258" s="12"/>
      <c r="T2258" s="12"/>
    </row>
    <row r="2259" spans="1:20" s="1" customFormat="1" x14ac:dyDescent="0.4">
      <c r="A2259" s="12"/>
      <c r="B2259" s="12"/>
      <c r="C2259" s="42"/>
      <c r="D2259" s="12"/>
      <c r="E2259" s="12"/>
      <c r="F2259" s="12"/>
      <c r="G2259" s="12"/>
      <c r="H2259" s="12"/>
      <c r="I2259" s="12"/>
      <c r="J2259" s="12"/>
      <c r="K2259" s="12"/>
      <c r="L2259" s="12"/>
      <c r="M2259" s="49"/>
      <c r="N2259" s="49"/>
      <c r="O2259" s="12"/>
      <c r="P2259" s="12"/>
      <c r="Q2259" s="12"/>
      <c r="R2259" s="12"/>
      <c r="S2259" s="12"/>
      <c r="T2259" s="12"/>
    </row>
    <row r="2260" spans="1:20" s="1" customFormat="1" x14ac:dyDescent="0.4">
      <c r="A2260" s="12"/>
      <c r="B2260" s="12"/>
      <c r="C2260" s="42"/>
      <c r="D2260" s="12"/>
      <c r="E2260" s="12"/>
      <c r="F2260" s="12"/>
      <c r="G2260" s="12"/>
      <c r="H2260" s="12"/>
      <c r="I2260" s="12"/>
      <c r="J2260" s="12"/>
      <c r="K2260" s="12"/>
      <c r="L2260" s="12"/>
      <c r="M2260" s="49"/>
      <c r="N2260" s="49"/>
      <c r="O2260" s="12"/>
      <c r="P2260" s="12"/>
      <c r="Q2260" s="12"/>
      <c r="R2260" s="12"/>
      <c r="S2260" s="12"/>
      <c r="T2260" s="12"/>
    </row>
    <row r="2261" spans="1:20" s="1" customFormat="1" x14ac:dyDescent="0.4">
      <c r="A2261" s="12"/>
      <c r="B2261" s="12"/>
      <c r="C2261" s="42"/>
      <c r="D2261" s="12"/>
      <c r="E2261" s="12"/>
      <c r="F2261" s="12"/>
      <c r="G2261" s="12"/>
      <c r="H2261" s="12"/>
      <c r="I2261" s="12"/>
      <c r="J2261" s="12"/>
      <c r="K2261" s="12"/>
      <c r="L2261" s="12"/>
      <c r="M2261" s="49"/>
      <c r="N2261" s="49"/>
      <c r="O2261" s="12"/>
      <c r="P2261" s="12"/>
      <c r="Q2261" s="12"/>
      <c r="R2261" s="12"/>
      <c r="S2261" s="12"/>
      <c r="T2261" s="12"/>
    </row>
    <row r="2262" spans="1:20" s="1" customFormat="1" x14ac:dyDescent="0.4">
      <c r="A2262" s="12"/>
      <c r="B2262" s="12"/>
      <c r="C2262" s="42"/>
      <c r="D2262" s="12"/>
      <c r="E2262" s="12"/>
      <c r="F2262" s="12"/>
      <c r="G2262" s="12"/>
      <c r="H2262" s="12"/>
      <c r="I2262" s="12"/>
      <c r="J2262" s="12"/>
      <c r="K2262" s="12"/>
      <c r="L2262" s="12"/>
      <c r="M2262" s="49"/>
      <c r="N2262" s="49"/>
      <c r="O2262" s="12"/>
      <c r="P2262" s="12"/>
      <c r="Q2262" s="12"/>
      <c r="R2262" s="12"/>
      <c r="S2262" s="12"/>
      <c r="T2262" s="12"/>
    </row>
    <row r="2263" spans="1:20" s="1" customFormat="1" x14ac:dyDescent="0.4">
      <c r="A2263" s="12"/>
      <c r="B2263" s="12"/>
      <c r="C2263" s="42"/>
      <c r="D2263" s="12"/>
      <c r="E2263" s="12"/>
      <c r="F2263" s="12"/>
      <c r="G2263" s="12"/>
      <c r="H2263" s="12"/>
      <c r="I2263" s="12"/>
      <c r="J2263" s="12"/>
      <c r="K2263" s="12"/>
      <c r="L2263" s="12"/>
      <c r="M2263" s="49"/>
      <c r="N2263" s="49"/>
      <c r="O2263" s="12"/>
      <c r="P2263" s="12"/>
      <c r="Q2263" s="12"/>
      <c r="R2263" s="12"/>
      <c r="S2263" s="12"/>
      <c r="T2263" s="12"/>
    </row>
    <row r="2264" spans="1:20" s="1" customFormat="1" x14ac:dyDescent="0.4">
      <c r="A2264" s="12"/>
      <c r="B2264" s="12"/>
      <c r="C2264" s="42"/>
      <c r="D2264" s="12"/>
      <c r="E2264" s="12"/>
      <c r="F2264" s="12"/>
      <c r="G2264" s="12"/>
      <c r="H2264" s="12"/>
      <c r="I2264" s="12"/>
      <c r="J2264" s="12"/>
      <c r="K2264" s="12"/>
      <c r="L2264" s="12"/>
      <c r="M2264" s="49"/>
      <c r="N2264" s="49"/>
      <c r="O2264" s="12"/>
      <c r="P2264" s="12"/>
      <c r="Q2264" s="12"/>
      <c r="R2264" s="12"/>
      <c r="S2264" s="12"/>
      <c r="T2264" s="12"/>
    </row>
    <row r="2265" spans="1:20" s="1" customFormat="1" x14ac:dyDescent="0.4">
      <c r="A2265" s="12"/>
      <c r="B2265" s="12"/>
      <c r="C2265" s="42"/>
      <c r="D2265" s="12"/>
      <c r="E2265" s="12"/>
      <c r="F2265" s="12"/>
      <c r="G2265" s="12"/>
      <c r="H2265" s="12"/>
      <c r="I2265" s="12"/>
      <c r="J2265" s="12"/>
      <c r="K2265" s="12"/>
      <c r="L2265" s="12"/>
      <c r="M2265" s="49"/>
      <c r="N2265" s="49"/>
      <c r="O2265" s="12"/>
      <c r="P2265" s="12"/>
      <c r="Q2265" s="12"/>
      <c r="R2265" s="12"/>
      <c r="S2265" s="12"/>
      <c r="T2265" s="12"/>
    </row>
    <row r="2266" spans="1:20" s="1" customFormat="1" x14ac:dyDescent="0.4">
      <c r="A2266" s="12"/>
      <c r="B2266" s="12"/>
      <c r="C2266" s="42"/>
      <c r="D2266" s="12"/>
      <c r="E2266" s="12"/>
      <c r="F2266" s="12"/>
      <c r="G2266" s="12"/>
      <c r="H2266" s="12"/>
      <c r="I2266" s="12"/>
      <c r="J2266" s="12"/>
      <c r="K2266" s="12"/>
      <c r="L2266" s="12"/>
      <c r="M2266" s="49"/>
      <c r="N2266" s="49"/>
      <c r="O2266" s="12"/>
      <c r="P2266" s="12"/>
      <c r="Q2266" s="12"/>
      <c r="R2266" s="12"/>
      <c r="S2266" s="12"/>
      <c r="T2266" s="12"/>
    </row>
    <row r="2267" spans="1:20" s="1" customFormat="1" x14ac:dyDescent="0.4">
      <c r="A2267" s="12"/>
      <c r="B2267" s="12"/>
      <c r="C2267" s="42"/>
      <c r="D2267" s="12"/>
      <c r="E2267" s="12"/>
      <c r="F2267" s="12"/>
      <c r="G2267" s="12"/>
      <c r="H2267" s="12"/>
      <c r="I2267" s="12"/>
      <c r="J2267" s="12"/>
      <c r="K2267" s="12"/>
      <c r="L2267" s="12"/>
      <c r="M2267" s="49"/>
      <c r="N2267" s="49"/>
      <c r="O2267" s="12"/>
      <c r="P2267" s="12"/>
      <c r="Q2267" s="12"/>
      <c r="R2267" s="12"/>
      <c r="S2267" s="12"/>
      <c r="T2267" s="12"/>
    </row>
    <row r="2268" spans="1:20" s="1" customFormat="1" x14ac:dyDescent="0.4">
      <c r="A2268" s="12"/>
      <c r="B2268" s="12"/>
      <c r="C2268" s="42"/>
      <c r="D2268" s="12"/>
      <c r="E2268" s="12"/>
      <c r="F2268" s="12"/>
      <c r="G2268" s="12"/>
      <c r="H2268" s="12"/>
      <c r="I2268" s="12"/>
      <c r="J2268" s="12"/>
      <c r="K2268" s="12"/>
      <c r="L2268" s="12"/>
      <c r="M2268" s="49"/>
      <c r="N2268" s="49"/>
      <c r="O2268" s="12"/>
      <c r="P2268" s="12"/>
      <c r="Q2268" s="12"/>
      <c r="R2268" s="12"/>
      <c r="S2268" s="12"/>
      <c r="T2268" s="12"/>
    </row>
    <row r="2269" spans="1:20" s="1" customFormat="1" x14ac:dyDescent="0.4">
      <c r="A2269" s="12"/>
      <c r="B2269" s="12"/>
      <c r="C2269" s="42"/>
      <c r="D2269" s="12"/>
      <c r="E2269" s="12"/>
      <c r="F2269" s="12"/>
      <c r="G2269" s="12"/>
      <c r="H2269" s="12"/>
      <c r="I2269" s="12"/>
      <c r="J2269" s="12"/>
      <c r="K2269" s="12"/>
      <c r="L2269" s="12"/>
      <c r="M2269" s="49"/>
      <c r="N2269" s="49"/>
      <c r="O2269" s="12"/>
      <c r="P2269" s="12"/>
      <c r="Q2269" s="12"/>
      <c r="R2269" s="12"/>
      <c r="S2269" s="12"/>
      <c r="T2269" s="12"/>
    </row>
    <row r="2270" spans="1:20" s="1" customFormat="1" x14ac:dyDescent="0.4">
      <c r="A2270" s="12"/>
      <c r="B2270" s="12"/>
      <c r="C2270" s="42"/>
      <c r="D2270" s="12"/>
      <c r="E2270" s="12"/>
      <c r="F2270" s="12"/>
      <c r="G2270" s="12"/>
      <c r="H2270" s="12"/>
      <c r="I2270" s="12"/>
      <c r="J2270" s="12"/>
      <c r="K2270" s="12"/>
      <c r="L2270" s="12"/>
      <c r="M2270" s="49"/>
      <c r="N2270" s="49"/>
      <c r="O2270" s="12"/>
      <c r="P2270" s="12"/>
      <c r="Q2270" s="12"/>
      <c r="R2270" s="12"/>
      <c r="S2270" s="12"/>
      <c r="T2270" s="12"/>
    </row>
    <row r="2271" spans="1:20" s="1" customFormat="1" x14ac:dyDescent="0.4">
      <c r="A2271" s="12"/>
      <c r="B2271" s="12"/>
      <c r="C2271" s="42"/>
      <c r="D2271" s="12"/>
      <c r="E2271" s="12"/>
      <c r="F2271" s="12"/>
      <c r="G2271" s="12"/>
      <c r="H2271" s="12"/>
      <c r="I2271" s="12"/>
      <c r="J2271" s="12"/>
      <c r="K2271" s="12"/>
      <c r="L2271" s="12"/>
      <c r="M2271" s="49"/>
      <c r="N2271" s="49"/>
      <c r="O2271" s="12"/>
      <c r="P2271" s="12"/>
      <c r="Q2271" s="12"/>
      <c r="R2271" s="12"/>
      <c r="S2271" s="12"/>
      <c r="T2271" s="12"/>
    </row>
    <row r="2272" spans="1:20" s="1" customFormat="1" x14ac:dyDescent="0.4">
      <c r="A2272" s="12"/>
      <c r="B2272" s="12"/>
      <c r="C2272" s="42"/>
      <c r="D2272" s="12"/>
      <c r="E2272" s="12"/>
      <c r="F2272" s="12"/>
      <c r="G2272" s="12"/>
      <c r="H2272" s="12"/>
      <c r="I2272" s="12"/>
      <c r="J2272" s="12"/>
      <c r="K2272" s="12"/>
      <c r="L2272" s="12"/>
      <c r="M2272" s="49"/>
      <c r="N2272" s="49"/>
      <c r="O2272" s="12"/>
      <c r="P2272" s="12"/>
      <c r="Q2272" s="12"/>
      <c r="R2272" s="12"/>
      <c r="S2272" s="12"/>
      <c r="T2272" s="12"/>
    </row>
    <row r="2273" spans="1:20" s="1" customFormat="1" x14ac:dyDescent="0.4">
      <c r="A2273" s="12"/>
      <c r="B2273" s="12"/>
      <c r="C2273" s="42"/>
      <c r="D2273" s="12"/>
      <c r="E2273" s="12"/>
      <c r="F2273" s="12"/>
      <c r="G2273" s="12"/>
      <c r="H2273" s="12"/>
      <c r="I2273" s="12"/>
      <c r="J2273" s="12"/>
      <c r="K2273" s="12"/>
      <c r="L2273" s="12"/>
      <c r="M2273" s="49"/>
      <c r="N2273" s="49"/>
      <c r="O2273" s="12"/>
      <c r="P2273" s="12"/>
      <c r="Q2273" s="12"/>
      <c r="R2273" s="12"/>
      <c r="S2273" s="12"/>
      <c r="T2273" s="12"/>
    </row>
    <row r="2274" spans="1:20" s="1" customFormat="1" x14ac:dyDescent="0.4">
      <c r="A2274" s="12"/>
      <c r="B2274" s="12"/>
      <c r="C2274" s="42"/>
      <c r="D2274" s="12"/>
      <c r="E2274" s="12"/>
      <c r="F2274" s="12"/>
      <c r="G2274" s="12"/>
      <c r="H2274" s="12"/>
      <c r="I2274" s="12"/>
      <c r="J2274" s="12"/>
      <c r="K2274" s="12"/>
      <c r="L2274" s="12"/>
      <c r="M2274" s="49"/>
      <c r="N2274" s="49"/>
      <c r="O2274" s="12"/>
      <c r="P2274" s="12"/>
      <c r="Q2274" s="12"/>
      <c r="R2274" s="12"/>
      <c r="S2274" s="12"/>
      <c r="T2274" s="12"/>
    </row>
    <row r="2275" spans="1:20" s="1" customFormat="1" x14ac:dyDescent="0.4">
      <c r="A2275" s="12"/>
      <c r="B2275" s="12"/>
      <c r="C2275" s="42"/>
      <c r="D2275" s="12"/>
      <c r="E2275" s="12"/>
      <c r="F2275" s="12"/>
      <c r="G2275" s="12"/>
      <c r="H2275" s="12"/>
      <c r="I2275" s="12"/>
      <c r="J2275" s="12"/>
      <c r="K2275" s="12"/>
      <c r="L2275" s="12"/>
      <c r="M2275" s="49"/>
      <c r="N2275" s="49"/>
      <c r="O2275" s="12"/>
      <c r="P2275" s="12"/>
      <c r="Q2275" s="12"/>
      <c r="R2275" s="12"/>
      <c r="S2275" s="12"/>
      <c r="T2275" s="12"/>
    </row>
    <row r="2276" spans="1:20" s="1" customFormat="1" x14ac:dyDescent="0.4">
      <c r="A2276" s="12"/>
      <c r="B2276" s="12"/>
      <c r="C2276" s="42"/>
      <c r="D2276" s="12"/>
      <c r="E2276" s="12"/>
      <c r="F2276" s="12"/>
      <c r="G2276" s="12"/>
      <c r="H2276" s="12"/>
      <c r="I2276" s="12"/>
      <c r="J2276" s="12"/>
      <c r="K2276" s="12"/>
      <c r="L2276" s="12"/>
      <c r="M2276" s="49"/>
      <c r="N2276" s="49"/>
      <c r="O2276" s="12"/>
      <c r="P2276" s="12"/>
      <c r="Q2276" s="12"/>
      <c r="R2276" s="12"/>
      <c r="S2276" s="12"/>
      <c r="T2276" s="12"/>
    </row>
    <row r="2277" spans="1:20" s="1" customFormat="1" x14ac:dyDescent="0.4">
      <c r="A2277" s="12"/>
      <c r="B2277" s="12"/>
      <c r="C2277" s="42"/>
      <c r="D2277" s="12"/>
      <c r="E2277" s="12"/>
      <c r="F2277" s="12"/>
      <c r="G2277" s="12"/>
      <c r="H2277" s="12"/>
      <c r="I2277" s="12"/>
      <c r="J2277" s="12"/>
      <c r="K2277" s="12"/>
      <c r="L2277" s="12"/>
      <c r="M2277" s="49"/>
      <c r="N2277" s="49"/>
      <c r="O2277" s="12"/>
      <c r="P2277" s="12"/>
      <c r="Q2277" s="12"/>
      <c r="R2277" s="12"/>
      <c r="S2277" s="12"/>
      <c r="T2277" s="12"/>
    </row>
    <row r="2278" spans="1:20" s="1" customFormat="1" x14ac:dyDescent="0.4">
      <c r="A2278" s="12"/>
      <c r="B2278" s="12"/>
      <c r="C2278" s="42"/>
      <c r="D2278" s="12"/>
      <c r="E2278" s="12"/>
      <c r="F2278" s="12"/>
      <c r="G2278" s="12"/>
      <c r="H2278" s="12"/>
      <c r="I2278" s="12"/>
      <c r="J2278" s="12"/>
      <c r="K2278" s="12"/>
      <c r="L2278" s="12"/>
      <c r="M2278" s="49"/>
      <c r="N2278" s="49"/>
      <c r="O2278" s="12"/>
      <c r="P2278" s="12"/>
      <c r="Q2278" s="12"/>
      <c r="R2278" s="12"/>
      <c r="S2278" s="12"/>
      <c r="T2278" s="12"/>
    </row>
    <row r="2279" spans="1:20" s="1" customFormat="1" x14ac:dyDescent="0.4">
      <c r="A2279" s="12"/>
      <c r="B2279" s="12"/>
      <c r="C2279" s="42"/>
      <c r="D2279" s="12"/>
      <c r="E2279" s="12"/>
      <c r="F2279" s="12"/>
      <c r="G2279" s="12"/>
      <c r="H2279" s="12"/>
      <c r="I2279" s="12"/>
      <c r="J2279" s="12"/>
      <c r="K2279" s="12"/>
      <c r="L2279" s="12"/>
      <c r="M2279" s="49"/>
      <c r="N2279" s="49"/>
      <c r="O2279" s="12"/>
      <c r="P2279" s="12"/>
      <c r="Q2279" s="12"/>
      <c r="R2279" s="12"/>
      <c r="S2279" s="12"/>
      <c r="T2279" s="12"/>
    </row>
    <row r="2280" spans="1:20" s="1" customFormat="1" x14ac:dyDescent="0.4">
      <c r="A2280" s="12"/>
      <c r="B2280" s="12"/>
      <c r="C2280" s="42"/>
      <c r="D2280" s="12"/>
      <c r="E2280" s="12"/>
      <c r="F2280" s="12"/>
      <c r="G2280" s="12"/>
      <c r="H2280" s="12"/>
      <c r="I2280" s="12"/>
      <c r="J2280" s="12"/>
      <c r="K2280" s="12"/>
      <c r="L2280" s="12"/>
      <c r="M2280" s="49"/>
      <c r="N2280" s="49"/>
      <c r="O2280" s="12"/>
      <c r="P2280" s="12"/>
      <c r="Q2280" s="12"/>
      <c r="R2280" s="12"/>
      <c r="S2280" s="12"/>
      <c r="T2280" s="12"/>
    </row>
    <row r="2281" spans="1:20" s="1" customFormat="1" x14ac:dyDescent="0.4">
      <c r="A2281" s="12"/>
      <c r="B2281" s="12"/>
      <c r="C2281" s="42"/>
      <c r="D2281" s="12"/>
      <c r="E2281" s="12"/>
      <c r="F2281" s="12"/>
      <c r="G2281" s="12"/>
      <c r="H2281" s="12"/>
      <c r="I2281" s="12"/>
      <c r="J2281" s="12"/>
      <c r="K2281" s="12"/>
      <c r="L2281" s="12"/>
      <c r="M2281" s="49"/>
      <c r="N2281" s="49"/>
      <c r="O2281" s="12"/>
      <c r="P2281" s="12"/>
      <c r="Q2281" s="12"/>
      <c r="R2281" s="12"/>
      <c r="S2281" s="12"/>
      <c r="T2281" s="12"/>
    </row>
    <row r="2282" spans="1:20" s="1" customFormat="1" x14ac:dyDescent="0.4">
      <c r="A2282" s="12"/>
      <c r="B2282" s="12"/>
      <c r="C2282" s="42"/>
      <c r="D2282" s="12"/>
      <c r="E2282" s="12"/>
      <c r="F2282" s="12"/>
      <c r="G2282" s="12"/>
      <c r="H2282" s="12"/>
      <c r="I2282" s="12"/>
      <c r="J2282" s="12"/>
      <c r="K2282" s="12"/>
      <c r="L2282" s="12"/>
      <c r="M2282" s="49"/>
      <c r="N2282" s="49"/>
      <c r="O2282" s="12"/>
      <c r="P2282" s="12"/>
      <c r="Q2282" s="12"/>
      <c r="R2282" s="12"/>
      <c r="S2282" s="12"/>
      <c r="T2282" s="12"/>
    </row>
    <row r="2283" spans="1:20" s="1" customFormat="1" x14ac:dyDescent="0.4">
      <c r="A2283" s="12"/>
      <c r="B2283" s="12"/>
      <c r="C2283" s="42"/>
      <c r="D2283" s="12"/>
      <c r="E2283" s="12"/>
      <c r="F2283" s="12"/>
      <c r="G2283" s="12"/>
      <c r="H2283" s="12"/>
      <c r="I2283" s="12"/>
      <c r="J2283" s="12"/>
      <c r="K2283" s="12"/>
      <c r="L2283" s="12"/>
      <c r="M2283" s="49"/>
      <c r="N2283" s="49"/>
      <c r="O2283" s="12"/>
      <c r="P2283" s="12"/>
      <c r="Q2283" s="12"/>
      <c r="R2283" s="12"/>
      <c r="S2283" s="12"/>
      <c r="T2283" s="12"/>
    </row>
    <row r="2284" spans="1:20" s="1" customFormat="1" x14ac:dyDescent="0.4">
      <c r="A2284" s="12"/>
      <c r="B2284" s="12"/>
      <c r="C2284" s="42"/>
      <c r="D2284" s="12"/>
      <c r="E2284" s="12"/>
      <c r="F2284" s="12"/>
      <c r="G2284" s="12"/>
      <c r="H2284" s="12"/>
      <c r="I2284" s="12"/>
      <c r="J2284" s="12"/>
      <c r="K2284" s="12"/>
      <c r="L2284" s="12"/>
      <c r="M2284" s="49"/>
      <c r="N2284" s="49"/>
      <c r="O2284" s="12"/>
      <c r="P2284" s="12"/>
      <c r="Q2284" s="12"/>
      <c r="R2284" s="12"/>
      <c r="S2284" s="12"/>
      <c r="T2284" s="12"/>
    </row>
    <row r="2285" spans="1:20" s="1" customFormat="1" x14ac:dyDescent="0.4">
      <c r="A2285" s="12"/>
      <c r="B2285" s="12"/>
      <c r="C2285" s="42"/>
      <c r="D2285" s="12"/>
      <c r="E2285" s="12"/>
      <c r="F2285" s="12"/>
      <c r="G2285" s="12"/>
      <c r="H2285" s="12"/>
      <c r="I2285" s="12"/>
      <c r="J2285" s="12"/>
      <c r="K2285" s="12"/>
      <c r="L2285" s="12"/>
      <c r="M2285" s="49"/>
      <c r="N2285" s="49"/>
      <c r="O2285" s="12"/>
      <c r="P2285" s="12"/>
      <c r="Q2285" s="12"/>
      <c r="R2285" s="12"/>
      <c r="S2285" s="12"/>
      <c r="T2285" s="12"/>
    </row>
    <row r="2286" spans="1:20" s="1" customFormat="1" x14ac:dyDescent="0.4">
      <c r="A2286" s="12"/>
      <c r="B2286" s="12"/>
      <c r="C2286" s="42"/>
      <c r="D2286" s="12"/>
      <c r="E2286" s="12"/>
      <c r="F2286" s="12"/>
      <c r="G2286" s="12"/>
      <c r="H2286" s="12"/>
      <c r="I2286" s="12"/>
      <c r="J2286" s="12"/>
      <c r="K2286" s="12"/>
      <c r="L2286" s="12"/>
      <c r="M2286" s="49"/>
      <c r="N2286" s="49"/>
      <c r="O2286" s="12"/>
      <c r="P2286" s="12"/>
      <c r="Q2286" s="12"/>
      <c r="R2286" s="12"/>
      <c r="S2286" s="12"/>
      <c r="T2286" s="12"/>
    </row>
    <row r="2287" spans="1:20" s="1" customFormat="1" x14ac:dyDescent="0.4">
      <c r="A2287" s="12"/>
      <c r="B2287" s="12"/>
      <c r="C2287" s="42"/>
      <c r="D2287" s="12"/>
      <c r="E2287" s="12"/>
      <c r="F2287" s="12"/>
      <c r="G2287" s="12"/>
      <c r="H2287" s="12"/>
      <c r="I2287" s="12"/>
      <c r="J2287" s="12"/>
      <c r="K2287" s="12"/>
      <c r="L2287" s="12"/>
      <c r="M2287" s="49"/>
      <c r="N2287" s="49"/>
      <c r="O2287" s="12"/>
      <c r="P2287" s="12"/>
      <c r="Q2287" s="12"/>
      <c r="R2287" s="12"/>
      <c r="S2287" s="12"/>
      <c r="T2287" s="12"/>
    </row>
    <row r="2288" spans="1:20" s="1" customFormat="1" x14ac:dyDescent="0.4">
      <c r="A2288" s="12"/>
      <c r="B2288" s="12"/>
      <c r="C2288" s="42"/>
      <c r="D2288" s="12"/>
      <c r="E2288" s="12"/>
      <c r="F2288" s="12"/>
      <c r="G2288" s="12"/>
      <c r="H2288" s="12"/>
      <c r="I2288" s="12"/>
      <c r="J2288" s="12"/>
      <c r="K2288" s="12"/>
      <c r="L2288" s="12"/>
      <c r="M2288" s="49"/>
      <c r="N2288" s="49"/>
      <c r="O2288" s="12"/>
      <c r="P2288" s="12"/>
      <c r="Q2288" s="12"/>
      <c r="R2288" s="12"/>
      <c r="S2288" s="12"/>
      <c r="T2288" s="12"/>
    </row>
    <row r="2289" spans="1:20" s="1" customFormat="1" x14ac:dyDescent="0.4">
      <c r="A2289" s="12"/>
      <c r="B2289" s="12"/>
      <c r="C2289" s="42"/>
      <c r="D2289" s="12"/>
      <c r="E2289" s="12"/>
      <c r="F2289" s="12"/>
      <c r="G2289" s="12"/>
      <c r="H2289" s="12"/>
      <c r="I2289" s="12"/>
      <c r="J2289" s="12"/>
      <c r="K2289" s="12"/>
      <c r="L2289" s="12"/>
      <c r="M2289" s="49"/>
      <c r="N2289" s="49"/>
      <c r="O2289" s="12"/>
      <c r="P2289" s="12"/>
      <c r="Q2289" s="12"/>
      <c r="R2289" s="12"/>
      <c r="S2289" s="12"/>
      <c r="T2289" s="12"/>
    </row>
    <row r="2290" spans="1:20" s="1" customFormat="1" x14ac:dyDescent="0.4">
      <c r="A2290" s="12"/>
      <c r="B2290" s="12"/>
      <c r="C2290" s="42"/>
      <c r="D2290" s="12"/>
      <c r="E2290" s="12"/>
      <c r="F2290" s="12"/>
      <c r="G2290" s="12"/>
      <c r="H2290" s="12"/>
      <c r="I2290" s="12"/>
      <c r="J2290" s="12"/>
      <c r="K2290" s="12"/>
      <c r="L2290" s="12"/>
      <c r="M2290" s="49"/>
      <c r="N2290" s="49"/>
      <c r="O2290" s="12"/>
      <c r="P2290" s="12"/>
      <c r="Q2290" s="12"/>
      <c r="R2290" s="12"/>
      <c r="S2290" s="12"/>
      <c r="T2290" s="12"/>
    </row>
    <row r="2291" spans="1:20" s="1" customFormat="1" x14ac:dyDescent="0.4">
      <c r="A2291" s="12"/>
      <c r="B2291" s="12"/>
      <c r="C2291" s="42"/>
      <c r="D2291" s="12"/>
      <c r="E2291" s="12"/>
      <c r="F2291" s="12"/>
      <c r="G2291" s="12"/>
      <c r="H2291" s="12"/>
      <c r="I2291" s="12"/>
      <c r="J2291" s="12"/>
      <c r="K2291" s="12"/>
      <c r="L2291" s="12"/>
      <c r="M2291" s="49"/>
      <c r="N2291" s="49"/>
      <c r="O2291" s="12"/>
      <c r="P2291" s="12"/>
      <c r="Q2291" s="12"/>
      <c r="R2291" s="12"/>
      <c r="S2291" s="12"/>
      <c r="T2291" s="12"/>
    </row>
    <row r="2292" spans="1:20" s="1" customFormat="1" x14ac:dyDescent="0.4">
      <c r="A2292" s="12"/>
      <c r="B2292" s="12"/>
      <c r="C2292" s="42"/>
      <c r="D2292" s="12"/>
      <c r="E2292" s="12"/>
      <c r="F2292" s="12"/>
      <c r="G2292" s="12"/>
      <c r="H2292" s="12"/>
      <c r="I2292" s="12"/>
      <c r="J2292" s="12"/>
      <c r="K2292" s="12"/>
      <c r="L2292" s="12"/>
      <c r="M2292" s="49"/>
      <c r="N2292" s="49"/>
      <c r="O2292" s="12"/>
      <c r="P2292" s="12"/>
      <c r="Q2292" s="12"/>
      <c r="R2292" s="12"/>
      <c r="S2292" s="12"/>
      <c r="T2292" s="12"/>
    </row>
    <row r="2293" spans="1:20" s="1" customFormat="1" x14ac:dyDescent="0.4">
      <c r="A2293" s="12"/>
      <c r="B2293" s="12"/>
      <c r="C2293" s="42"/>
      <c r="D2293" s="12"/>
      <c r="E2293" s="12"/>
      <c r="F2293" s="12"/>
      <c r="G2293" s="12"/>
      <c r="H2293" s="12"/>
      <c r="I2293" s="12"/>
      <c r="J2293" s="12"/>
      <c r="K2293" s="12"/>
      <c r="L2293" s="12"/>
      <c r="M2293" s="49"/>
      <c r="N2293" s="49"/>
      <c r="O2293" s="12"/>
      <c r="P2293" s="12"/>
      <c r="Q2293" s="12"/>
      <c r="R2293" s="12"/>
      <c r="S2293" s="12"/>
      <c r="T2293" s="12"/>
    </row>
    <row r="2294" spans="1:20" s="1" customFormat="1" x14ac:dyDescent="0.4">
      <c r="A2294" s="12"/>
      <c r="B2294" s="12"/>
      <c r="C2294" s="42"/>
      <c r="D2294" s="12"/>
      <c r="E2294" s="12"/>
      <c r="F2294" s="12"/>
      <c r="G2294" s="12"/>
      <c r="H2294" s="12"/>
      <c r="I2294" s="12"/>
      <c r="J2294" s="12"/>
      <c r="K2294" s="12"/>
      <c r="L2294" s="12"/>
      <c r="M2294" s="49"/>
      <c r="N2294" s="49"/>
      <c r="O2294" s="12"/>
      <c r="P2294" s="12"/>
      <c r="Q2294" s="12"/>
      <c r="R2294" s="12"/>
      <c r="S2294" s="12"/>
      <c r="T2294" s="12"/>
    </row>
    <row r="2295" spans="1:20" s="1" customFormat="1" x14ac:dyDescent="0.4">
      <c r="A2295" s="12"/>
      <c r="B2295" s="12"/>
      <c r="C2295" s="42"/>
      <c r="D2295" s="12"/>
      <c r="E2295" s="12"/>
      <c r="F2295" s="12"/>
      <c r="G2295" s="12"/>
      <c r="H2295" s="12"/>
      <c r="I2295" s="12"/>
      <c r="J2295" s="12"/>
      <c r="K2295" s="12"/>
      <c r="L2295" s="12"/>
      <c r="M2295" s="49"/>
      <c r="N2295" s="49"/>
      <c r="O2295" s="12"/>
      <c r="P2295" s="12"/>
      <c r="Q2295" s="12"/>
      <c r="R2295" s="12"/>
      <c r="S2295" s="12"/>
      <c r="T2295" s="12"/>
    </row>
    <row r="2296" spans="1:20" s="1" customFormat="1" x14ac:dyDescent="0.4">
      <c r="A2296" s="12"/>
      <c r="B2296" s="12"/>
      <c r="C2296" s="42"/>
      <c r="D2296" s="12"/>
      <c r="E2296" s="12"/>
      <c r="F2296" s="12"/>
      <c r="G2296" s="12"/>
      <c r="H2296" s="12"/>
      <c r="I2296" s="12"/>
      <c r="J2296" s="12"/>
      <c r="K2296" s="12"/>
      <c r="L2296" s="12"/>
      <c r="M2296" s="49"/>
      <c r="N2296" s="49"/>
      <c r="O2296" s="12"/>
      <c r="P2296" s="12"/>
      <c r="Q2296" s="12"/>
      <c r="R2296" s="12"/>
      <c r="S2296" s="12"/>
      <c r="T2296" s="12"/>
    </row>
    <row r="2297" spans="1:20" s="1" customFormat="1" x14ac:dyDescent="0.4">
      <c r="A2297" s="12"/>
      <c r="B2297" s="12"/>
      <c r="C2297" s="42"/>
      <c r="D2297" s="12"/>
      <c r="E2297" s="12"/>
      <c r="F2297" s="12"/>
      <c r="G2297" s="12"/>
      <c r="H2297" s="12"/>
      <c r="I2297" s="12"/>
      <c r="J2297" s="12"/>
      <c r="K2297" s="12"/>
      <c r="L2297" s="12"/>
      <c r="M2297" s="49"/>
      <c r="N2297" s="49"/>
      <c r="O2297" s="12"/>
      <c r="P2297" s="12"/>
      <c r="Q2297" s="12"/>
      <c r="R2297" s="12"/>
      <c r="S2297" s="12"/>
      <c r="T2297" s="12"/>
    </row>
    <row r="2298" spans="1:20" s="1" customFormat="1" x14ac:dyDescent="0.4">
      <c r="A2298" s="12"/>
      <c r="B2298" s="12"/>
      <c r="C2298" s="42"/>
      <c r="D2298" s="12"/>
      <c r="E2298" s="12"/>
      <c r="F2298" s="12"/>
      <c r="G2298" s="12"/>
      <c r="H2298" s="12"/>
      <c r="I2298" s="12"/>
      <c r="J2298" s="12"/>
      <c r="K2298" s="12"/>
      <c r="L2298" s="12"/>
      <c r="M2298" s="49"/>
      <c r="N2298" s="49"/>
      <c r="O2298" s="12"/>
      <c r="P2298" s="12"/>
      <c r="Q2298" s="12"/>
      <c r="R2298" s="12"/>
      <c r="S2298" s="12"/>
      <c r="T2298" s="12"/>
    </row>
    <row r="2299" spans="1:20" s="1" customFormat="1" x14ac:dyDescent="0.4">
      <c r="A2299" s="12"/>
      <c r="B2299" s="12"/>
      <c r="C2299" s="42"/>
      <c r="D2299" s="12"/>
      <c r="E2299" s="12"/>
      <c r="F2299" s="12"/>
      <c r="G2299" s="12"/>
      <c r="H2299" s="12"/>
      <c r="I2299" s="12"/>
      <c r="J2299" s="12"/>
      <c r="K2299" s="12"/>
      <c r="L2299" s="12"/>
      <c r="M2299" s="49"/>
      <c r="N2299" s="49"/>
      <c r="O2299" s="12"/>
      <c r="P2299" s="12"/>
      <c r="Q2299" s="12"/>
      <c r="R2299" s="12"/>
      <c r="S2299" s="12"/>
      <c r="T2299" s="12"/>
    </row>
    <row r="2300" spans="1:20" s="1" customFormat="1" x14ac:dyDescent="0.4">
      <c r="A2300" s="12"/>
      <c r="B2300" s="12"/>
      <c r="C2300" s="42"/>
      <c r="D2300" s="12"/>
      <c r="E2300" s="12"/>
      <c r="F2300" s="12"/>
      <c r="G2300" s="12"/>
      <c r="H2300" s="12"/>
      <c r="I2300" s="12"/>
      <c r="J2300" s="12"/>
      <c r="K2300" s="12"/>
      <c r="L2300" s="12"/>
      <c r="M2300" s="49"/>
      <c r="N2300" s="49"/>
      <c r="O2300" s="12"/>
      <c r="P2300" s="12"/>
      <c r="Q2300" s="12"/>
      <c r="R2300" s="12"/>
      <c r="S2300" s="12"/>
      <c r="T2300" s="12"/>
    </row>
    <row r="2301" spans="1:20" s="1" customFormat="1" x14ac:dyDescent="0.4">
      <c r="A2301" s="12"/>
      <c r="B2301" s="12"/>
      <c r="C2301" s="42"/>
      <c r="D2301" s="12"/>
      <c r="E2301" s="12"/>
      <c r="F2301" s="12"/>
      <c r="G2301" s="12"/>
      <c r="H2301" s="12"/>
      <c r="I2301" s="12"/>
      <c r="J2301" s="12"/>
      <c r="K2301" s="12"/>
      <c r="L2301" s="12"/>
      <c r="M2301" s="49"/>
      <c r="N2301" s="49"/>
      <c r="O2301" s="12"/>
      <c r="P2301" s="12"/>
      <c r="Q2301" s="12"/>
      <c r="R2301" s="12"/>
      <c r="S2301" s="12"/>
      <c r="T2301" s="12"/>
    </row>
    <row r="2302" spans="1:20" s="1" customFormat="1" x14ac:dyDescent="0.4">
      <c r="A2302" s="12"/>
      <c r="B2302" s="12"/>
      <c r="C2302" s="42"/>
      <c r="D2302" s="12"/>
      <c r="E2302" s="12"/>
      <c r="F2302" s="12"/>
      <c r="G2302" s="12"/>
      <c r="H2302" s="12"/>
      <c r="I2302" s="12"/>
      <c r="J2302" s="12"/>
      <c r="K2302" s="12"/>
      <c r="L2302" s="12"/>
      <c r="M2302" s="49"/>
      <c r="N2302" s="49"/>
      <c r="O2302" s="12"/>
      <c r="P2302" s="12"/>
      <c r="Q2302" s="12"/>
      <c r="R2302" s="12"/>
      <c r="S2302" s="12"/>
      <c r="T2302" s="12"/>
    </row>
    <row r="2303" spans="1:20" s="1" customFormat="1" x14ac:dyDescent="0.4">
      <c r="A2303" s="12"/>
      <c r="B2303" s="12"/>
      <c r="C2303" s="42"/>
      <c r="D2303" s="12"/>
      <c r="E2303" s="12"/>
      <c r="F2303" s="12"/>
      <c r="G2303" s="12"/>
      <c r="H2303" s="12"/>
      <c r="I2303" s="12"/>
      <c r="J2303" s="12"/>
      <c r="K2303" s="12"/>
      <c r="L2303" s="12"/>
      <c r="M2303" s="49"/>
      <c r="N2303" s="49"/>
      <c r="O2303" s="12"/>
      <c r="P2303" s="12"/>
      <c r="Q2303" s="12"/>
      <c r="R2303" s="12"/>
      <c r="S2303" s="12"/>
      <c r="T2303" s="12"/>
    </row>
    <row r="2304" spans="1:20" s="1" customFormat="1" x14ac:dyDescent="0.4">
      <c r="A2304" s="12"/>
      <c r="B2304" s="12"/>
      <c r="C2304" s="42"/>
      <c r="D2304" s="12"/>
      <c r="E2304" s="12"/>
      <c r="F2304" s="12"/>
      <c r="G2304" s="12"/>
      <c r="H2304" s="12"/>
      <c r="I2304" s="12"/>
      <c r="J2304" s="12"/>
      <c r="K2304" s="12"/>
      <c r="L2304" s="12"/>
      <c r="M2304" s="49"/>
      <c r="N2304" s="49"/>
      <c r="O2304" s="12"/>
      <c r="P2304" s="12"/>
      <c r="Q2304" s="12"/>
      <c r="R2304" s="12"/>
      <c r="S2304" s="12"/>
      <c r="T2304" s="12"/>
    </row>
    <row r="2305" spans="1:20" s="1" customFormat="1" x14ac:dyDescent="0.4">
      <c r="A2305" s="12"/>
      <c r="B2305" s="12"/>
      <c r="C2305" s="42"/>
      <c r="D2305" s="12"/>
      <c r="E2305" s="12"/>
      <c r="F2305" s="12"/>
      <c r="G2305" s="12"/>
      <c r="H2305" s="12"/>
      <c r="I2305" s="12"/>
      <c r="J2305" s="12"/>
      <c r="K2305" s="12"/>
      <c r="L2305" s="12"/>
      <c r="M2305" s="49"/>
      <c r="N2305" s="49"/>
      <c r="O2305" s="12"/>
      <c r="P2305" s="12"/>
      <c r="Q2305" s="12"/>
      <c r="R2305" s="12"/>
      <c r="S2305" s="12"/>
      <c r="T2305" s="12"/>
    </row>
    <row r="2306" spans="1:20" s="1" customFormat="1" x14ac:dyDescent="0.4">
      <c r="A2306" s="12"/>
      <c r="B2306" s="12"/>
      <c r="C2306" s="42"/>
      <c r="D2306" s="12"/>
      <c r="E2306" s="12"/>
      <c r="F2306" s="12"/>
      <c r="G2306" s="12"/>
      <c r="H2306" s="12"/>
      <c r="I2306" s="12"/>
      <c r="J2306" s="12"/>
      <c r="K2306" s="12"/>
      <c r="L2306" s="12"/>
      <c r="M2306" s="49"/>
      <c r="N2306" s="49"/>
      <c r="O2306" s="12"/>
      <c r="P2306" s="12"/>
      <c r="Q2306" s="12"/>
      <c r="R2306" s="12"/>
      <c r="S2306" s="12"/>
      <c r="T2306" s="12"/>
    </row>
    <row r="2307" spans="1:20" s="1" customFormat="1" x14ac:dyDescent="0.4">
      <c r="A2307" s="12"/>
      <c r="B2307" s="12"/>
      <c r="C2307" s="42"/>
      <c r="D2307" s="12"/>
      <c r="E2307" s="12"/>
      <c r="F2307" s="12"/>
      <c r="G2307" s="12"/>
      <c r="H2307" s="12"/>
      <c r="I2307" s="12"/>
      <c r="J2307" s="12"/>
      <c r="K2307" s="12"/>
      <c r="L2307" s="12"/>
      <c r="M2307" s="49"/>
      <c r="N2307" s="49"/>
      <c r="O2307" s="12"/>
      <c r="P2307" s="12"/>
      <c r="Q2307" s="12"/>
      <c r="R2307" s="12"/>
      <c r="S2307" s="12"/>
      <c r="T2307" s="12"/>
    </row>
    <row r="2308" spans="1:20" s="1" customFormat="1" x14ac:dyDescent="0.4">
      <c r="A2308" s="12"/>
      <c r="B2308" s="12"/>
      <c r="C2308" s="42"/>
      <c r="D2308" s="12"/>
      <c r="E2308" s="12"/>
      <c r="F2308" s="12"/>
      <c r="G2308" s="12"/>
      <c r="H2308" s="12"/>
      <c r="I2308" s="12"/>
      <c r="J2308" s="12"/>
      <c r="K2308" s="12"/>
      <c r="L2308" s="12"/>
      <c r="M2308" s="49"/>
      <c r="N2308" s="49"/>
      <c r="O2308" s="12"/>
      <c r="P2308" s="12"/>
      <c r="Q2308" s="12"/>
      <c r="R2308" s="12"/>
      <c r="S2308" s="12"/>
      <c r="T2308" s="12"/>
    </row>
    <row r="2309" spans="1:20" s="1" customFormat="1" x14ac:dyDescent="0.4">
      <c r="A2309" s="12"/>
      <c r="B2309" s="12"/>
      <c r="C2309" s="42"/>
      <c r="D2309" s="12"/>
      <c r="E2309" s="12"/>
      <c r="F2309" s="12"/>
      <c r="G2309" s="12"/>
      <c r="H2309" s="12"/>
      <c r="I2309" s="12"/>
      <c r="J2309" s="12"/>
      <c r="K2309" s="12"/>
      <c r="L2309" s="12"/>
      <c r="M2309" s="49"/>
      <c r="N2309" s="49"/>
      <c r="O2309" s="12"/>
      <c r="P2309" s="12"/>
      <c r="Q2309" s="12"/>
      <c r="R2309" s="12"/>
      <c r="S2309" s="12"/>
      <c r="T2309" s="12"/>
    </row>
    <row r="2310" spans="1:20" s="1" customFormat="1" x14ac:dyDescent="0.4">
      <c r="A2310" s="12"/>
      <c r="B2310" s="12"/>
      <c r="C2310" s="42"/>
      <c r="D2310" s="12"/>
      <c r="E2310" s="12"/>
      <c r="F2310" s="12"/>
      <c r="G2310" s="12"/>
      <c r="H2310" s="12"/>
      <c r="I2310" s="12"/>
      <c r="J2310" s="12"/>
      <c r="K2310" s="12"/>
      <c r="L2310" s="12"/>
      <c r="M2310" s="49"/>
      <c r="N2310" s="49"/>
      <c r="O2310" s="12"/>
      <c r="P2310" s="12"/>
      <c r="Q2310" s="12"/>
      <c r="R2310" s="12"/>
      <c r="S2310" s="12"/>
      <c r="T2310" s="12"/>
    </row>
    <row r="2311" spans="1:20" s="1" customFormat="1" x14ac:dyDescent="0.4">
      <c r="A2311" s="12"/>
      <c r="B2311" s="12"/>
      <c r="C2311" s="42"/>
      <c r="D2311" s="12"/>
      <c r="E2311" s="12"/>
      <c r="F2311" s="12"/>
      <c r="G2311" s="12"/>
      <c r="H2311" s="12"/>
      <c r="I2311" s="12"/>
      <c r="J2311" s="12"/>
      <c r="K2311" s="12"/>
      <c r="L2311" s="12"/>
      <c r="M2311" s="49"/>
      <c r="N2311" s="49"/>
      <c r="O2311" s="12"/>
      <c r="P2311" s="12"/>
      <c r="Q2311" s="12"/>
      <c r="R2311" s="12"/>
      <c r="S2311" s="12"/>
      <c r="T2311" s="12"/>
    </row>
    <row r="2312" spans="1:20" s="1" customFormat="1" x14ac:dyDescent="0.4">
      <c r="A2312" s="12"/>
      <c r="B2312" s="12"/>
      <c r="C2312" s="42"/>
      <c r="D2312" s="12"/>
      <c r="E2312" s="12"/>
      <c r="F2312" s="12"/>
      <c r="G2312" s="12"/>
      <c r="H2312" s="12"/>
      <c r="I2312" s="12"/>
      <c r="J2312" s="12"/>
      <c r="K2312" s="12"/>
      <c r="L2312" s="12"/>
      <c r="M2312" s="49"/>
      <c r="N2312" s="49"/>
      <c r="O2312" s="12"/>
      <c r="P2312" s="12"/>
      <c r="Q2312" s="12"/>
      <c r="R2312" s="12"/>
      <c r="S2312" s="12"/>
      <c r="T2312" s="12"/>
    </row>
    <row r="2313" spans="1:20" s="1" customFormat="1" x14ac:dyDescent="0.4">
      <c r="A2313" s="12"/>
      <c r="B2313" s="12"/>
      <c r="C2313" s="42"/>
      <c r="D2313" s="12"/>
      <c r="E2313" s="12"/>
      <c r="F2313" s="12"/>
      <c r="G2313" s="12"/>
      <c r="H2313" s="12"/>
      <c r="I2313" s="12"/>
      <c r="J2313" s="12"/>
      <c r="K2313" s="12"/>
      <c r="L2313" s="12"/>
      <c r="M2313" s="49"/>
      <c r="N2313" s="49"/>
      <c r="O2313" s="12"/>
      <c r="P2313" s="12"/>
      <c r="Q2313" s="12"/>
      <c r="R2313" s="12"/>
      <c r="S2313" s="12"/>
      <c r="T2313" s="12"/>
    </row>
    <row r="2314" spans="1:20" s="1" customFormat="1" x14ac:dyDescent="0.4">
      <c r="A2314" s="12"/>
      <c r="B2314" s="12"/>
      <c r="C2314" s="42"/>
      <c r="D2314" s="12"/>
      <c r="E2314" s="12"/>
      <c r="F2314" s="12"/>
      <c r="G2314" s="12"/>
      <c r="H2314" s="12"/>
      <c r="I2314" s="12"/>
      <c r="J2314" s="12"/>
      <c r="K2314" s="12"/>
      <c r="L2314" s="12"/>
      <c r="M2314" s="49"/>
      <c r="N2314" s="49"/>
      <c r="O2314" s="12"/>
      <c r="P2314" s="12"/>
      <c r="Q2314" s="12"/>
      <c r="R2314" s="12"/>
      <c r="S2314" s="12"/>
      <c r="T2314" s="12"/>
    </row>
    <row r="2315" spans="1:20" s="1" customFormat="1" x14ac:dyDescent="0.4">
      <c r="A2315" s="12"/>
      <c r="B2315" s="12"/>
      <c r="C2315" s="42"/>
      <c r="D2315" s="12"/>
      <c r="E2315" s="12"/>
      <c r="F2315" s="12"/>
      <c r="G2315" s="12"/>
      <c r="H2315" s="12"/>
      <c r="I2315" s="12"/>
      <c r="J2315" s="12"/>
      <c r="K2315" s="12"/>
      <c r="L2315" s="12"/>
      <c r="M2315" s="49"/>
      <c r="N2315" s="49"/>
      <c r="O2315" s="12"/>
      <c r="P2315" s="12"/>
      <c r="Q2315" s="12"/>
      <c r="R2315" s="12"/>
      <c r="S2315" s="12"/>
      <c r="T2315" s="12"/>
    </row>
    <row r="2316" spans="1:20" s="1" customFormat="1" x14ac:dyDescent="0.4">
      <c r="A2316" s="12"/>
      <c r="B2316" s="12"/>
      <c r="C2316" s="42"/>
      <c r="D2316" s="12"/>
      <c r="E2316" s="12"/>
      <c r="F2316" s="12"/>
      <c r="G2316" s="12"/>
      <c r="H2316" s="12"/>
      <c r="I2316" s="12"/>
      <c r="J2316" s="12"/>
      <c r="K2316" s="12"/>
      <c r="L2316" s="12"/>
      <c r="M2316" s="49"/>
      <c r="N2316" s="49"/>
      <c r="O2316" s="12"/>
      <c r="P2316" s="12"/>
      <c r="Q2316" s="12"/>
      <c r="R2316" s="12"/>
      <c r="S2316" s="12"/>
      <c r="T2316" s="12"/>
    </row>
    <row r="2317" spans="1:20" s="1" customFormat="1" x14ac:dyDescent="0.4">
      <c r="A2317" s="12"/>
      <c r="B2317" s="12"/>
      <c r="C2317" s="42"/>
      <c r="D2317" s="12"/>
      <c r="E2317" s="12"/>
      <c r="F2317" s="12"/>
      <c r="G2317" s="12"/>
      <c r="H2317" s="12"/>
      <c r="I2317" s="12"/>
      <c r="J2317" s="12"/>
      <c r="K2317" s="12"/>
      <c r="L2317" s="12"/>
      <c r="M2317" s="49"/>
      <c r="N2317" s="49"/>
      <c r="O2317" s="12"/>
      <c r="P2317" s="12"/>
      <c r="Q2317" s="12"/>
      <c r="R2317" s="12"/>
      <c r="S2317" s="12"/>
      <c r="T2317" s="12"/>
    </row>
    <row r="2318" spans="1:20" s="1" customFormat="1" x14ac:dyDescent="0.4">
      <c r="A2318" s="12"/>
      <c r="B2318" s="12"/>
      <c r="C2318" s="42"/>
      <c r="D2318" s="12"/>
      <c r="E2318" s="12"/>
      <c r="F2318" s="12"/>
      <c r="G2318" s="12"/>
      <c r="H2318" s="12"/>
      <c r="I2318" s="12"/>
      <c r="J2318" s="12"/>
      <c r="K2318" s="12"/>
      <c r="L2318" s="12"/>
      <c r="M2318" s="49"/>
      <c r="N2318" s="49"/>
      <c r="O2318" s="12"/>
      <c r="P2318" s="12"/>
      <c r="Q2318" s="12"/>
      <c r="R2318" s="12"/>
      <c r="S2318" s="12"/>
      <c r="T2318" s="12"/>
    </row>
    <row r="2319" spans="1:20" s="1" customFormat="1" x14ac:dyDescent="0.4">
      <c r="A2319" s="12"/>
      <c r="B2319" s="12"/>
      <c r="C2319" s="42"/>
      <c r="D2319" s="12"/>
      <c r="E2319" s="12"/>
      <c r="F2319" s="12"/>
      <c r="G2319" s="12"/>
      <c r="H2319" s="12"/>
      <c r="I2319" s="12"/>
      <c r="J2319" s="12"/>
      <c r="K2319" s="12"/>
      <c r="L2319" s="12"/>
      <c r="M2319" s="49"/>
      <c r="N2319" s="49"/>
      <c r="O2319" s="12"/>
      <c r="P2319" s="12"/>
      <c r="Q2319" s="12"/>
      <c r="R2319" s="12"/>
      <c r="S2319" s="12"/>
      <c r="T2319" s="12"/>
    </row>
    <row r="2320" spans="1:20" s="1" customFormat="1" x14ac:dyDescent="0.4">
      <c r="A2320" s="12"/>
      <c r="B2320" s="12"/>
      <c r="C2320" s="42"/>
      <c r="D2320" s="12"/>
      <c r="E2320" s="12"/>
      <c r="F2320" s="12"/>
      <c r="G2320" s="12"/>
      <c r="H2320" s="12"/>
      <c r="I2320" s="12"/>
      <c r="J2320" s="12"/>
      <c r="K2320" s="12"/>
      <c r="L2320" s="12"/>
      <c r="M2320" s="49"/>
      <c r="N2320" s="49"/>
      <c r="O2320" s="12"/>
      <c r="P2320" s="12"/>
      <c r="Q2320" s="12"/>
      <c r="R2320" s="12"/>
      <c r="S2320" s="12"/>
      <c r="T2320" s="12"/>
    </row>
    <row r="2321" spans="1:20" s="1" customFormat="1" x14ac:dyDescent="0.4">
      <c r="A2321" s="12"/>
      <c r="B2321" s="12"/>
      <c r="C2321" s="42"/>
      <c r="D2321" s="12"/>
      <c r="E2321" s="12"/>
      <c r="F2321" s="12"/>
      <c r="G2321" s="12"/>
      <c r="H2321" s="12"/>
      <c r="I2321" s="12"/>
      <c r="J2321" s="12"/>
      <c r="K2321" s="12"/>
      <c r="L2321" s="12"/>
      <c r="M2321" s="49"/>
      <c r="N2321" s="49"/>
      <c r="O2321" s="12"/>
      <c r="P2321" s="12"/>
      <c r="Q2321" s="12"/>
      <c r="R2321" s="12"/>
      <c r="S2321" s="12"/>
      <c r="T2321" s="12"/>
    </row>
    <row r="2322" spans="1:20" s="1" customFormat="1" x14ac:dyDescent="0.4">
      <c r="A2322" s="12"/>
      <c r="B2322" s="12"/>
      <c r="C2322" s="42"/>
      <c r="D2322" s="12"/>
      <c r="E2322" s="12"/>
      <c r="F2322" s="12"/>
      <c r="G2322" s="12"/>
      <c r="H2322" s="12"/>
      <c r="I2322" s="12"/>
      <c r="J2322" s="12"/>
      <c r="K2322" s="12"/>
      <c r="L2322" s="12"/>
      <c r="M2322" s="49"/>
      <c r="N2322" s="49"/>
      <c r="O2322" s="12"/>
      <c r="P2322" s="12"/>
      <c r="Q2322" s="12"/>
      <c r="R2322" s="12"/>
      <c r="S2322" s="12"/>
      <c r="T2322" s="12"/>
    </row>
    <row r="2323" spans="1:20" s="1" customFormat="1" x14ac:dyDescent="0.4">
      <c r="A2323" s="12"/>
      <c r="B2323" s="12"/>
      <c r="C2323" s="42"/>
      <c r="D2323" s="12"/>
      <c r="E2323" s="12"/>
      <c r="F2323" s="12"/>
      <c r="G2323" s="12"/>
      <c r="H2323" s="12"/>
      <c r="I2323" s="12"/>
      <c r="J2323" s="12"/>
      <c r="K2323" s="12"/>
      <c r="L2323" s="12"/>
      <c r="M2323" s="49"/>
      <c r="N2323" s="49"/>
      <c r="O2323" s="12"/>
      <c r="P2323" s="12"/>
      <c r="Q2323" s="12"/>
      <c r="R2323" s="12"/>
      <c r="S2323" s="12"/>
      <c r="T2323" s="12"/>
    </row>
    <row r="2324" spans="1:20" s="1" customFormat="1" x14ac:dyDescent="0.4">
      <c r="A2324" s="12"/>
      <c r="B2324" s="12"/>
      <c r="C2324" s="42"/>
      <c r="D2324" s="12"/>
      <c r="E2324" s="12"/>
      <c r="F2324" s="12"/>
      <c r="G2324" s="12"/>
      <c r="H2324" s="12"/>
      <c r="I2324" s="12"/>
      <c r="J2324" s="12"/>
      <c r="K2324" s="12"/>
      <c r="L2324" s="12"/>
      <c r="M2324" s="49"/>
      <c r="N2324" s="49"/>
      <c r="O2324" s="12"/>
      <c r="P2324" s="12"/>
      <c r="Q2324" s="12"/>
      <c r="R2324" s="12"/>
      <c r="S2324" s="12"/>
      <c r="T2324" s="12"/>
    </row>
    <row r="2325" spans="1:20" s="1" customFormat="1" x14ac:dyDescent="0.4">
      <c r="A2325" s="12"/>
      <c r="B2325" s="12"/>
      <c r="C2325" s="42"/>
      <c r="D2325" s="12"/>
      <c r="E2325" s="12"/>
      <c r="F2325" s="12"/>
      <c r="G2325" s="12"/>
      <c r="H2325" s="12"/>
      <c r="I2325" s="12"/>
      <c r="J2325" s="12"/>
      <c r="K2325" s="12"/>
      <c r="L2325" s="12"/>
      <c r="M2325" s="49"/>
      <c r="N2325" s="49"/>
      <c r="O2325" s="12"/>
      <c r="P2325" s="12"/>
      <c r="Q2325" s="12"/>
      <c r="R2325" s="12"/>
      <c r="S2325" s="12"/>
      <c r="T2325" s="12"/>
    </row>
    <row r="2326" spans="1:20" s="1" customFormat="1" x14ac:dyDescent="0.4">
      <c r="A2326" s="12"/>
      <c r="B2326" s="12"/>
      <c r="C2326" s="42"/>
      <c r="D2326" s="12"/>
      <c r="E2326" s="12"/>
      <c r="F2326" s="12"/>
      <c r="G2326" s="12"/>
      <c r="H2326" s="12"/>
      <c r="I2326" s="12"/>
      <c r="J2326" s="12"/>
      <c r="K2326" s="12"/>
      <c r="L2326" s="12"/>
      <c r="M2326" s="49"/>
      <c r="N2326" s="49"/>
      <c r="O2326" s="12"/>
      <c r="P2326" s="12"/>
      <c r="Q2326" s="12"/>
      <c r="R2326" s="12"/>
      <c r="S2326" s="12"/>
      <c r="T2326" s="12"/>
    </row>
    <row r="2327" spans="1:20" s="1" customFormat="1" x14ac:dyDescent="0.4">
      <c r="A2327" s="12"/>
      <c r="B2327" s="12"/>
      <c r="C2327" s="42"/>
      <c r="D2327" s="12"/>
      <c r="E2327" s="12"/>
      <c r="F2327" s="12"/>
      <c r="G2327" s="12"/>
      <c r="H2327" s="12"/>
      <c r="I2327" s="12"/>
      <c r="J2327" s="12"/>
      <c r="K2327" s="12"/>
      <c r="L2327" s="12"/>
      <c r="M2327" s="49"/>
      <c r="N2327" s="49"/>
      <c r="O2327" s="12"/>
      <c r="P2327" s="12"/>
      <c r="Q2327" s="12"/>
      <c r="R2327" s="12"/>
      <c r="S2327" s="12"/>
      <c r="T2327" s="12"/>
    </row>
    <row r="2328" spans="1:20" s="1" customFormat="1" x14ac:dyDescent="0.4">
      <c r="A2328" s="12"/>
      <c r="B2328" s="12"/>
      <c r="C2328" s="42"/>
      <c r="D2328" s="12"/>
      <c r="E2328" s="12"/>
      <c r="F2328" s="12"/>
      <c r="G2328" s="12"/>
      <c r="H2328" s="12"/>
      <c r="I2328" s="12"/>
      <c r="J2328" s="12"/>
      <c r="K2328" s="12"/>
      <c r="L2328" s="12"/>
      <c r="M2328" s="49"/>
      <c r="N2328" s="49"/>
      <c r="O2328" s="12"/>
      <c r="P2328" s="12"/>
      <c r="Q2328" s="12"/>
      <c r="R2328" s="12"/>
      <c r="S2328" s="12"/>
      <c r="T2328" s="12"/>
    </row>
    <row r="2329" spans="1:20" s="1" customFormat="1" x14ac:dyDescent="0.4">
      <c r="A2329" s="12"/>
      <c r="B2329" s="12"/>
      <c r="C2329" s="42"/>
      <c r="D2329" s="12"/>
      <c r="E2329" s="12"/>
      <c r="F2329" s="12"/>
      <c r="G2329" s="12"/>
      <c r="H2329" s="12"/>
      <c r="I2329" s="12"/>
      <c r="J2329" s="12"/>
      <c r="K2329" s="12"/>
      <c r="L2329" s="12"/>
      <c r="M2329" s="49"/>
      <c r="N2329" s="49"/>
      <c r="O2329" s="12"/>
      <c r="P2329" s="12"/>
      <c r="Q2329" s="12"/>
      <c r="R2329" s="12"/>
      <c r="S2329" s="12"/>
      <c r="T2329" s="12"/>
    </row>
    <row r="2330" spans="1:20" s="1" customFormat="1" x14ac:dyDescent="0.4">
      <c r="A2330" s="12"/>
      <c r="B2330" s="12"/>
      <c r="C2330" s="42"/>
      <c r="D2330" s="12"/>
      <c r="E2330" s="12"/>
      <c r="F2330" s="12"/>
      <c r="G2330" s="12"/>
      <c r="H2330" s="12"/>
      <c r="I2330" s="12"/>
      <c r="J2330" s="12"/>
      <c r="K2330" s="12"/>
      <c r="L2330" s="12"/>
      <c r="M2330" s="49"/>
      <c r="N2330" s="49"/>
      <c r="O2330" s="12"/>
      <c r="P2330" s="12"/>
      <c r="Q2330" s="12"/>
      <c r="R2330" s="12"/>
      <c r="S2330" s="12"/>
      <c r="T2330" s="12"/>
    </row>
    <row r="2331" spans="1:20" s="1" customFormat="1" x14ac:dyDescent="0.4">
      <c r="A2331" s="12"/>
      <c r="B2331" s="12"/>
      <c r="C2331" s="42"/>
      <c r="D2331" s="12"/>
      <c r="E2331" s="12"/>
      <c r="F2331" s="12"/>
      <c r="G2331" s="12"/>
      <c r="H2331" s="12"/>
      <c r="I2331" s="12"/>
      <c r="J2331" s="12"/>
      <c r="K2331" s="12"/>
      <c r="L2331" s="12"/>
      <c r="M2331" s="49"/>
      <c r="N2331" s="49"/>
      <c r="O2331" s="12"/>
      <c r="P2331" s="12"/>
      <c r="Q2331" s="12"/>
      <c r="R2331" s="12"/>
      <c r="S2331" s="12"/>
      <c r="T2331" s="12"/>
    </row>
    <row r="2332" spans="1:20" s="1" customFormat="1" x14ac:dyDescent="0.4">
      <c r="A2332" s="12"/>
      <c r="B2332" s="12"/>
      <c r="C2332" s="42"/>
      <c r="D2332" s="12"/>
      <c r="E2332" s="12"/>
      <c r="F2332" s="12"/>
      <c r="G2332" s="12"/>
      <c r="H2332" s="12"/>
      <c r="I2332" s="12"/>
      <c r="J2332" s="12"/>
      <c r="K2332" s="12"/>
      <c r="L2332" s="12"/>
      <c r="M2332" s="49"/>
      <c r="N2332" s="49"/>
      <c r="O2332" s="12"/>
      <c r="P2332" s="12"/>
      <c r="Q2332" s="12"/>
      <c r="R2332" s="12"/>
      <c r="S2332" s="12"/>
      <c r="T2332" s="12"/>
    </row>
    <row r="2333" spans="1:20" s="1" customFormat="1" x14ac:dyDescent="0.4">
      <c r="A2333" s="12"/>
      <c r="B2333" s="12"/>
      <c r="C2333" s="42"/>
      <c r="D2333" s="12"/>
      <c r="E2333" s="12"/>
      <c r="F2333" s="12"/>
      <c r="G2333" s="12"/>
      <c r="H2333" s="12"/>
      <c r="I2333" s="12"/>
      <c r="J2333" s="12"/>
      <c r="K2333" s="12"/>
      <c r="L2333" s="12"/>
      <c r="M2333" s="49"/>
      <c r="N2333" s="49"/>
      <c r="O2333" s="12"/>
      <c r="P2333" s="12"/>
      <c r="Q2333" s="12"/>
      <c r="R2333" s="12"/>
      <c r="S2333" s="12"/>
      <c r="T2333" s="12"/>
    </row>
    <row r="2334" spans="1:20" s="1" customFormat="1" x14ac:dyDescent="0.4">
      <c r="A2334" s="12"/>
      <c r="B2334" s="12"/>
      <c r="C2334" s="42"/>
      <c r="D2334" s="12"/>
      <c r="E2334" s="12"/>
      <c r="F2334" s="12"/>
      <c r="G2334" s="12"/>
      <c r="H2334" s="12"/>
      <c r="I2334" s="12"/>
      <c r="J2334" s="12"/>
      <c r="K2334" s="12"/>
      <c r="L2334" s="12"/>
      <c r="M2334" s="49"/>
      <c r="N2334" s="49"/>
      <c r="O2334" s="12"/>
      <c r="P2334" s="12"/>
      <c r="Q2334" s="12"/>
      <c r="R2334" s="12"/>
      <c r="S2334" s="12"/>
      <c r="T2334" s="12"/>
    </row>
    <row r="2335" spans="1:20" s="1" customFormat="1" x14ac:dyDescent="0.4">
      <c r="A2335" s="12"/>
      <c r="B2335" s="12"/>
      <c r="C2335" s="42"/>
      <c r="D2335" s="12"/>
      <c r="E2335" s="12"/>
      <c r="F2335" s="12"/>
      <c r="G2335" s="12"/>
      <c r="H2335" s="12"/>
      <c r="I2335" s="12"/>
      <c r="J2335" s="12"/>
      <c r="K2335" s="12"/>
      <c r="L2335" s="12"/>
      <c r="M2335" s="49"/>
      <c r="N2335" s="49"/>
      <c r="O2335" s="12"/>
      <c r="P2335" s="12"/>
      <c r="Q2335" s="12"/>
      <c r="R2335" s="12"/>
      <c r="S2335" s="12"/>
      <c r="T2335" s="12"/>
    </row>
    <row r="2336" spans="1:20" s="1" customFormat="1" x14ac:dyDescent="0.4">
      <c r="A2336" s="12"/>
      <c r="B2336" s="12"/>
      <c r="C2336" s="42"/>
      <c r="D2336" s="12"/>
      <c r="E2336" s="12"/>
      <c r="F2336" s="12"/>
      <c r="G2336" s="12"/>
      <c r="H2336" s="12"/>
      <c r="I2336" s="12"/>
      <c r="J2336" s="12"/>
      <c r="K2336" s="12"/>
      <c r="L2336" s="12"/>
      <c r="M2336" s="49"/>
      <c r="N2336" s="49"/>
      <c r="O2336" s="12"/>
      <c r="P2336" s="12"/>
      <c r="Q2336" s="12"/>
      <c r="R2336" s="12"/>
      <c r="S2336" s="12"/>
      <c r="T2336" s="12"/>
    </row>
    <row r="2337" spans="1:20" s="1" customFormat="1" x14ac:dyDescent="0.4">
      <c r="A2337" s="12"/>
      <c r="B2337" s="12"/>
      <c r="C2337" s="42"/>
      <c r="D2337" s="12"/>
      <c r="E2337" s="12"/>
      <c r="F2337" s="12"/>
      <c r="G2337" s="12"/>
      <c r="H2337" s="12"/>
      <c r="I2337" s="12"/>
      <c r="J2337" s="12"/>
      <c r="K2337" s="12"/>
      <c r="L2337" s="12"/>
      <c r="M2337" s="49"/>
      <c r="N2337" s="49"/>
      <c r="O2337" s="12"/>
      <c r="P2337" s="12"/>
      <c r="Q2337" s="12"/>
      <c r="R2337" s="12"/>
      <c r="S2337" s="12"/>
      <c r="T2337" s="12"/>
    </row>
    <row r="2338" spans="1:20" s="1" customFormat="1" x14ac:dyDescent="0.4">
      <c r="A2338" s="12"/>
      <c r="B2338" s="12"/>
      <c r="C2338" s="42"/>
      <c r="D2338" s="12"/>
      <c r="E2338" s="12"/>
      <c r="F2338" s="12"/>
      <c r="G2338" s="12"/>
      <c r="H2338" s="12"/>
      <c r="I2338" s="12"/>
      <c r="J2338" s="12"/>
      <c r="K2338" s="12"/>
      <c r="L2338" s="12"/>
      <c r="M2338" s="49"/>
      <c r="N2338" s="49"/>
      <c r="O2338" s="12"/>
      <c r="P2338" s="12"/>
      <c r="Q2338" s="12"/>
      <c r="R2338" s="12"/>
      <c r="S2338" s="12"/>
      <c r="T2338" s="12"/>
    </row>
    <row r="2339" spans="1:20" s="1" customFormat="1" x14ac:dyDescent="0.4">
      <c r="A2339" s="12"/>
      <c r="B2339" s="12"/>
      <c r="C2339" s="42"/>
      <c r="D2339" s="12"/>
      <c r="E2339" s="12"/>
      <c r="F2339" s="12"/>
      <c r="G2339" s="12"/>
      <c r="H2339" s="12"/>
      <c r="I2339" s="12"/>
      <c r="J2339" s="12"/>
      <c r="K2339" s="12"/>
      <c r="L2339" s="12"/>
      <c r="M2339" s="49"/>
      <c r="N2339" s="49"/>
      <c r="O2339" s="12"/>
      <c r="P2339" s="12"/>
      <c r="Q2339" s="12"/>
      <c r="R2339" s="12"/>
      <c r="S2339" s="12"/>
      <c r="T2339" s="12"/>
    </row>
    <row r="2340" spans="1:20" s="1" customFormat="1" x14ac:dyDescent="0.4">
      <c r="A2340" s="12"/>
      <c r="B2340" s="12"/>
      <c r="C2340" s="42"/>
      <c r="D2340" s="12"/>
      <c r="E2340" s="12"/>
      <c r="F2340" s="12"/>
      <c r="G2340" s="12"/>
      <c r="H2340" s="12"/>
      <c r="I2340" s="12"/>
      <c r="J2340" s="12"/>
      <c r="K2340" s="12"/>
      <c r="L2340" s="12"/>
      <c r="M2340" s="49"/>
      <c r="N2340" s="49"/>
      <c r="O2340" s="12"/>
      <c r="P2340" s="12"/>
      <c r="Q2340" s="12"/>
      <c r="R2340" s="12"/>
      <c r="S2340" s="12"/>
      <c r="T2340" s="12"/>
    </row>
    <row r="2341" spans="1:20" s="1" customFormat="1" x14ac:dyDescent="0.4">
      <c r="A2341" s="12"/>
      <c r="B2341" s="12"/>
      <c r="C2341" s="42"/>
      <c r="D2341" s="12"/>
      <c r="E2341" s="12"/>
      <c r="F2341" s="12"/>
      <c r="G2341" s="12"/>
      <c r="H2341" s="12"/>
      <c r="I2341" s="12"/>
      <c r="J2341" s="12"/>
      <c r="K2341" s="12"/>
      <c r="L2341" s="12"/>
      <c r="M2341" s="49"/>
      <c r="N2341" s="49"/>
      <c r="O2341" s="12"/>
      <c r="P2341" s="12"/>
      <c r="Q2341" s="12"/>
      <c r="R2341" s="12"/>
      <c r="S2341" s="12"/>
      <c r="T2341" s="12"/>
    </row>
    <row r="2342" spans="1:20" s="1" customFormat="1" x14ac:dyDescent="0.4">
      <c r="A2342" s="12"/>
      <c r="B2342" s="12"/>
      <c r="C2342" s="42"/>
      <c r="D2342" s="12"/>
      <c r="E2342" s="12"/>
      <c r="F2342" s="12"/>
      <c r="G2342" s="12"/>
      <c r="H2342" s="12"/>
      <c r="I2342" s="12"/>
      <c r="J2342" s="12"/>
      <c r="K2342" s="12"/>
      <c r="L2342" s="12"/>
      <c r="M2342" s="49"/>
      <c r="N2342" s="49"/>
      <c r="O2342" s="12"/>
      <c r="P2342" s="12"/>
      <c r="Q2342" s="12"/>
      <c r="R2342" s="12"/>
      <c r="S2342" s="12"/>
      <c r="T2342" s="12"/>
    </row>
    <row r="2343" spans="1:20" s="1" customFormat="1" x14ac:dyDescent="0.4">
      <c r="A2343" s="12"/>
      <c r="B2343" s="12"/>
      <c r="C2343" s="42"/>
      <c r="D2343" s="12"/>
      <c r="E2343" s="12"/>
      <c r="F2343" s="12"/>
      <c r="G2343" s="12"/>
      <c r="H2343" s="12"/>
      <c r="I2343" s="12"/>
      <c r="J2343" s="12"/>
      <c r="K2343" s="12"/>
      <c r="L2343" s="12"/>
      <c r="M2343" s="49"/>
      <c r="N2343" s="49"/>
      <c r="O2343" s="12"/>
      <c r="P2343" s="12"/>
      <c r="Q2343" s="12"/>
      <c r="R2343" s="12"/>
      <c r="S2343" s="12"/>
      <c r="T2343" s="12"/>
    </row>
    <row r="2344" spans="1:20" s="1" customFormat="1" x14ac:dyDescent="0.4">
      <c r="A2344" s="12"/>
      <c r="B2344" s="12"/>
      <c r="C2344" s="42"/>
      <c r="D2344" s="12"/>
      <c r="E2344" s="12"/>
      <c r="F2344" s="12"/>
      <c r="G2344" s="12"/>
      <c r="H2344" s="12"/>
      <c r="I2344" s="12"/>
      <c r="J2344" s="12"/>
      <c r="K2344" s="12"/>
      <c r="L2344" s="12"/>
      <c r="M2344" s="49"/>
      <c r="N2344" s="49"/>
      <c r="O2344" s="12"/>
      <c r="P2344" s="12"/>
      <c r="Q2344" s="12"/>
      <c r="R2344" s="12"/>
      <c r="S2344" s="12"/>
      <c r="T2344" s="12"/>
    </row>
    <row r="2345" spans="1:20" s="1" customFormat="1" x14ac:dyDescent="0.4">
      <c r="A2345" s="12"/>
      <c r="B2345" s="12"/>
      <c r="C2345" s="42"/>
      <c r="D2345" s="12"/>
      <c r="E2345" s="12"/>
      <c r="F2345" s="12"/>
      <c r="G2345" s="12"/>
      <c r="H2345" s="12"/>
      <c r="I2345" s="12"/>
      <c r="J2345" s="12"/>
      <c r="K2345" s="12"/>
      <c r="L2345" s="12"/>
      <c r="M2345" s="49"/>
      <c r="N2345" s="49"/>
      <c r="O2345" s="12"/>
      <c r="P2345" s="12"/>
      <c r="Q2345" s="12"/>
      <c r="R2345" s="12"/>
      <c r="S2345" s="12"/>
      <c r="T2345" s="12"/>
    </row>
    <row r="2346" spans="1:20" s="1" customFormat="1" x14ac:dyDescent="0.4">
      <c r="A2346" s="12"/>
      <c r="B2346" s="12"/>
      <c r="C2346" s="42"/>
      <c r="D2346" s="12"/>
      <c r="E2346" s="12"/>
      <c r="F2346" s="12"/>
      <c r="G2346" s="12"/>
      <c r="H2346" s="12"/>
      <c r="I2346" s="12"/>
      <c r="J2346" s="12"/>
      <c r="K2346" s="12"/>
      <c r="L2346" s="12"/>
      <c r="M2346" s="49"/>
      <c r="N2346" s="49"/>
      <c r="O2346" s="12"/>
      <c r="P2346" s="12"/>
      <c r="Q2346" s="12"/>
      <c r="R2346" s="12"/>
      <c r="S2346" s="12"/>
      <c r="T2346" s="12"/>
    </row>
    <row r="2347" spans="1:20" s="1" customFormat="1" x14ac:dyDescent="0.4">
      <c r="A2347" s="12"/>
      <c r="B2347" s="12"/>
      <c r="C2347" s="42"/>
      <c r="D2347" s="12"/>
      <c r="E2347" s="12"/>
      <c r="F2347" s="12"/>
      <c r="G2347" s="12"/>
      <c r="H2347" s="12"/>
      <c r="I2347" s="12"/>
      <c r="J2347" s="12"/>
      <c r="K2347" s="12"/>
      <c r="L2347" s="12"/>
      <c r="M2347" s="49"/>
      <c r="N2347" s="49"/>
      <c r="O2347" s="12"/>
      <c r="P2347" s="12"/>
      <c r="Q2347" s="12"/>
      <c r="R2347" s="12"/>
      <c r="S2347" s="12"/>
      <c r="T2347" s="12"/>
    </row>
    <row r="2348" spans="1:20" s="1" customFormat="1" x14ac:dyDescent="0.4">
      <c r="A2348" s="12"/>
      <c r="B2348" s="12"/>
      <c r="C2348" s="42"/>
      <c r="D2348" s="12"/>
      <c r="E2348" s="12"/>
      <c r="F2348" s="12"/>
      <c r="G2348" s="12"/>
      <c r="H2348" s="12"/>
      <c r="I2348" s="12"/>
      <c r="J2348" s="12"/>
      <c r="K2348" s="12"/>
      <c r="L2348" s="12"/>
      <c r="M2348" s="49"/>
      <c r="N2348" s="49"/>
      <c r="O2348" s="12"/>
      <c r="P2348" s="12"/>
      <c r="Q2348" s="12"/>
      <c r="R2348" s="12"/>
      <c r="S2348" s="12"/>
      <c r="T2348" s="12"/>
    </row>
    <row r="2349" spans="1:20" s="1" customFormat="1" x14ac:dyDescent="0.4">
      <c r="A2349" s="12"/>
      <c r="B2349" s="12"/>
      <c r="C2349" s="42"/>
      <c r="D2349" s="12"/>
      <c r="E2349" s="12"/>
      <c r="F2349" s="12"/>
      <c r="G2349" s="12"/>
      <c r="H2349" s="12"/>
      <c r="I2349" s="12"/>
      <c r="J2349" s="12"/>
      <c r="K2349" s="12"/>
      <c r="L2349" s="12"/>
      <c r="M2349" s="49"/>
      <c r="N2349" s="49"/>
      <c r="O2349" s="12"/>
      <c r="P2349" s="12"/>
      <c r="Q2349" s="12"/>
      <c r="R2349" s="12"/>
      <c r="S2349" s="12"/>
      <c r="T2349" s="12"/>
    </row>
    <row r="2350" spans="1:20" s="1" customFormat="1" x14ac:dyDescent="0.4">
      <c r="A2350" s="12"/>
      <c r="B2350" s="12"/>
      <c r="C2350" s="42"/>
      <c r="D2350" s="12"/>
      <c r="E2350" s="12"/>
      <c r="F2350" s="12"/>
      <c r="G2350" s="12"/>
      <c r="H2350" s="12"/>
      <c r="I2350" s="12"/>
      <c r="J2350" s="12"/>
      <c r="K2350" s="12"/>
      <c r="L2350" s="12"/>
      <c r="M2350" s="49"/>
      <c r="N2350" s="49"/>
      <c r="O2350" s="12"/>
      <c r="P2350" s="12"/>
      <c r="Q2350" s="12"/>
      <c r="R2350" s="12"/>
      <c r="S2350" s="12"/>
      <c r="T2350" s="12"/>
    </row>
    <row r="2351" spans="1:20" s="1" customFormat="1" x14ac:dyDescent="0.4">
      <c r="A2351" s="12"/>
      <c r="B2351" s="12"/>
      <c r="C2351" s="42"/>
      <c r="D2351" s="12"/>
      <c r="E2351" s="12"/>
      <c r="F2351" s="12"/>
      <c r="G2351" s="12"/>
      <c r="H2351" s="12"/>
      <c r="I2351" s="12"/>
      <c r="J2351" s="12"/>
      <c r="K2351" s="12"/>
      <c r="L2351" s="12"/>
      <c r="M2351" s="49"/>
      <c r="N2351" s="49"/>
      <c r="O2351" s="12"/>
      <c r="P2351" s="12"/>
      <c r="Q2351" s="12"/>
      <c r="R2351" s="12"/>
      <c r="S2351" s="12"/>
      <c r="T2351" s="12"/>
    </row>
    <row r="2352" spans="1:20" s="1" customFormat="1" x14ac:dyDescent="0.4">
      <c r="A2352" s="12"/>
      <c r="B2352" s="12"/>
      <c r="C2352" s="42"/>
      <c r="D2352" s="12"/>
      <c r="E2352" s="12"/>
      <c r="F2352" s="12"/>
      <c r="G2352" s="12"/>
      <c r="H2352" s="12"/>
      <c r="I2352" s="12"/>
      <c r="J2352" s="12"/>
      <c r="K2352" s="12"/>
      <c r="L2352" s="12"/>
      <c r="M2352" s="49"/>
      <c r="N2352" s="49"/>
      <c r="O2352" s="12"/>
      <c r="P2352" s="12"/>
      <c r="Q2352" s="12"/>
      <c r="R2352" s="12"/>
      <c r="S2352" s="12"/>
      <c r="T2352" s="12"/>
    </row>
    <row r="2353" spans="1:20" s="1" customFormat="1" x14ac:dyDescent="0.4">
      <c r="A2353" s="12"/>
      <c r="B2353" s="12"/>
      <c r="C2353" s="42"/>
      <c r="D2353" s="12"/>
      <c r="E2353" s="12"/>
      <c r="F2353" s="12"/>
      <c r="G2353" s="12"/>
      <c r="H2353" s="12"/>
      <c r="I2353" s="12"/>
      <c r="J2353" s="12"/>
      <c r="K2353" s="12"/>
      <c r="L2353" s="12"/>
      <c r="M2353" s="49"/>
      <c r="N2353" s="49"/>
      <c r="O2353" s="12"/>
      <c r="P2353" s="12"/>
      <c r="Q2353" s="12"/>
      <c r="R2353" s="12"/>
      <c r="S2353" s="12"/>
      <c r="T2353" s="12"/>
    </row>
    <row r="2354" spans="1:20" s="1" customFormat="1" x14ac:dyDescent="0.4">
      <c r="A2354" s="12"/>
      <c r="B2354" s="12"/>
      <c r="C2354" s="42"/>
      <c r="D2354" s="12"/>
      <c r="E2354" s="12"/>
      <c r="F2354" s="12"/>
      <c r="G2354" s="12"/>
      <c r="H2354" s="12"/>
      <c r="I2354" s="12"/>
      <c r="J2354" s="12"/>
      <c r="K2354" s="12"/>
      <c r="L2354" s="12"/>
      <c r="M2354" s="49"/>
      <c r="N2354" s="49"/>
      <c r="O2354" s="12"/>
      <c r="P2354" s="12"/>
      <c r="Q2354" s="12"/>
      <c r="R2354" s="12"/>
      <c r="S2354" s="12"/>
      <c r="T2354" s="12"/>
    </row>
    <row r="2355" spans="1:20" s="1" customFormat="1" x14ac:dyDescent="0.4">
      <c r="A2355" s="12"/>
      <c r="B2355" s="12"/>
      <c r="C2355" s="42"/>
      <c r="D2355" s="12"/>
      <c r="E2355" s="12"/>
      <c r="F2355" s="12"/>
      <c r="G2355" s="12"/>
      <c r="H2355" s="12"/>
      <c r="I2355" s="12"/>
      <c r="J2355" s="12"/>
      <c r="K2355" s="12"/>
      <c r="L2355" s="12"/>
      <c r="M2355" s="49"/>
      <c r="N2355" s="49"/>
      <c r="O2355" s="12"/>
      <c r="P2355" s="12"/>
      <c r="Q2355" s="12"/>
      <c r="R2355" s="12"/>
      <c r="S2355" s="12"/>
      <c r="T2355" s="12"/>
    </row>
    <row r="2356" spans="1:20" s="1" customFormat="1" x14ac:dyDescent="0.4">
      <c r="A2356" s="12"/>
      <c r="B2356" s="12"/>
      <c r="C2356" s="42"/>
      <c r="D2356" s="12"/>
      <c r="E2356" s="12"/>
      <c r="F2356" s="12"/>
      <c r="G2356" s="12"/>
      <c r="H2356" s="12"/>
      <c r="I2356" s="12"/>
      <c r="J2356" s="12"/>
      <c r="K2356" s="12"/>
      <c r="L2356" s="12"/>
      <c r="M2356" s="49"/>
      <c r="N2356" s="49"/>
      <c r="O2356" s="12"/>
      <c r="P2356" s="12"/>
      <c r="Q2356" s="12"/>
      <c r="R2356" s="12"/>
      <c r="S2356" s="12"/>
      <c r="T2356" s="12"/>
    </row>
    <row r="2357" spans="1:20" s="1" customFormat="1" x14ac:dyDescent="0.4">
      <c r="A2357" s="12"/>
      <c r="B2357" s="12"/>
      <c r="C2357" s="42"/>
      <c r="D2357" s="12"/>
      <c r="E2357" s="12"/>
      <c r="F2357" s="12"/>
      <c r="G2357" s="12"/>
      <c r="H2357" s="12"/>
      <c r="I2357" s="12"/>
      <c r="J2357" s="12"/>
      <c r="K2357" s="12"/>
      <c r="L2357" s="12"/>
      <c r="M2357" s="49"/>
      <c r="N2357" s="49"/>
      <c r="O2357" s="12"/>
      <c r="P2357" s="12"/>
      <c r="Q2357" s="12"/>
      <c r="R2357" s="12"/>
      <c r="S2357" s="12"/>
      <c r="T2357" s="12"/>
    </row>
    <row r="2358" spans="1:20" s="1" customFormat="1" x14ac:dyDescent="0.4">
      <c r="A2358" s="12"/>
      <c r="B2358" s="12"/>
      <c r="C2358" s="42"/>
      <c r="D2358" s="12"/>
      <c r="E2358" s="12"/>
      <c r="F2358" s="12"/>
      <c r="G2358" s="12"/>
      <c r="H2358" s="12"/>
      <c r="I2358" s="12"/>
      <c r="J2358" s="12"/>
      <c r="K2358" s="12"/>
      <c r="L2358" s="12"/>
      <c r="M2358" s="49"/>
      <c r="N2358" s="49"/>
      <c r="O2358" s="12"/>
      <c r="P2358" s="12"/>
      <c r="Q2358" s="12"/>
      <c r="R2358" s="12"/>
      <c r="S2358" s="12"/>
      <c r="T2358" s="12"/>
    </row>
    <row r="2359" spans="1:20" s="1" customFormat="1" x14ac:dyDescent="0.4">
      <c r="A2359" s="12"/>
      <c r="B2359" s="12"/>
      <c r="C2359" s="42"/>
      <c r="D2359" s="12"/>
      <c r="E2359" s="12"/>
      <c r="F2359" s="12"/>
      <c r="G2359" s="12"/>
      <c r="H2359" s="12"/>
      <c r="I2359" s="12"/>
      <c r="J2359" s="12"/>
      <c r="K2359" s="12"/>
      <c r="L2359" s="12"/>
      <c r="M2359" s="49"/>
      <c r="N2359" s="49"/>
      <c r="O2359" s="12"/>
      <c r="P2359" s="12"/>
      <c r="Q2359" s="12"/>
      <c r="R2359" s="12"/>
      <c r="S2359" s="12"/>
      <c r="T2359" s="12"/>
    </row>
    <row r="2360" spans="1:20" s="1" customFormat="1" x14ac:dyDescent="0.4">
      <c r="A2360" s="12"/>
      <c r="B2360" s="12"/>
      <c r="C2360" s="42"/>
      <c r="D2360" s="12"/>
      <c r="E2360" s="12"/>
      <c r="F2360" s="12"/>
      <c r="G2360" s="12"/>
      <c r="H2360" s="12"/>
      <c r="I2360" s="12"/>
      <c r="J2360" s="12"/>
      <c r="K2360" s="12"/>
      <c r="L2360" s="12"/>
      <c r="M2360" s="49"/>
      <c r="N2360" s="49"/>
      <c r="O2360" s="12"/>
      <c r="P2360" s="12"/>
      <c r="Q2360" s="12"/>
      <c r="R2360" s="12"/>
      <c r="S2360" s="12"/>
      <c r="T2360" s="12"/>
    </row>
    <row r="2361" spans="1:20" s="1" customFormat="1" x14ac:dyDescent="0.4">
      <c r="A2361" s="12"/>
      <c r="B2361" s="12"/>
      <c r="C2361" s="42"/>
      <c r="D2361" s="12"/>
      <c r="E2361" s="12"/>
      <c r="F2361" s="12"/>
      <c r="G2361" s="12"/>
      <c r="H2361" s="12"/>
      <c r="I2361" s="12"/>
      <c r="J2361" s="12"/>
      <c r="K2361" s="12"/>
      <c r="L2361" s="12"/>
      <c r="M2361" s="49"/>
      <c r="N2361" s="49"/>
      <c r="O2361" s="12"/>
      <c r="P2361" s="12"/>
      <c r="Q2361" s="12"/>
      <c r="R2361" s="12"/>
      <c r="S2361" s="12"/>
      <c r="T2361" s="12"/>
    </row>
    <row r="2362" spans="1:20" s="1" customFormat="1" x14ac:dyDescent="0.4">
      <c r="A2362" s="12"/>
      <c r="B2362" s="12"/>
      <c r="C2362" s="42"/>
      <c r="D2362" s="12"/>
      <c r="E2362" s="12"/>
      <c r="F2362" s="12"/>
      <c r="G2362" s="12"/>
      <c r="H2362" s="12"/>
      <c r="I2362" s="12"/>
      <c r="J2362" s="12"/>
      <c r="K2362" s="12"/>
      <c r="L2362" s="12"/>
      <c r="M2362" s="49"/>
      <c r="N2362" s="49"/>
      <c r="O2362" s="12"/>
      <c r="P2362" s="12"/>
      <c r="Q2362" s="12"/>
      <c r="R2362" s="12"/>
      <c r="S2362" s="12"/>
      <c r="T2362" s="12"/>
    </row>
    <row r="2363" spans="1:20" s="1" customFormat="1" x14ac:dyDescent="0.4">
      <c r="A2363" s="12"/>
      <c r="B2363" s="12"/>
      <c r="C2363" s="42"/>
      <c r="D2363" s="12"/>
      <c r="E2363" s="12"/>
      <c r="F2363" s="12"/>
      <c r="G2363" s="12"/>
      <c r="H2363" s="12"/>
      <c r="I2363" s="12"/>
      <c r="J2363" s="12"/>
      <c r="K2363" s="12"/>
      <c r="L2363" s="12"/>
      <c r="M2363" s="49"/>
      <c r="N2363" s="49"/>
      <c r="O2363" s="12"/>
      <c r="P2363" s="12"/>
      <c r="Q2363" s="12"/>
      <c r="R2363" s="12"/>
      <c r="S2363" s="12"/>
      <c r="T2363" s="12"/>
    </row>
    <row r="2364" spans="1:20" s="1" customFormat="1" x14ac:dyDescent="0.4">
      <c r="A2364" s="12"/>
      <c r="B2364" s="12"/>
      <c r="C2364" s="42"/>
      <c r="D2364" s="12"/>
      <c r="E2364" s="12"/>
      <c r="F2364" s="12"/>
      <c r="G2364" s="12"/>
      <c r="H2364" s="12"/>
      <c r="I2364" s="12"/>
      <c r="J2364" s="12"/>
      <c r="K2364" s="12"/>
      <c r="L2364" s="12"/>
      <c r="M2364" s="49"/>
      <c r="N2364" s="49"/>
      <c r="O2364" s="12"/>
      <c r="P2364" s="12"/>
      <c r="Q2364" s="12"/>
      <c r="R2364" s="12"/>
      <c r="S2364" s="12"/>
      <c r="T2364" s="12"/>
    </row>
    <row r="2365" spans="1:20" s="1" customFormat="1" x14ac:dyDescent="0.4">
      <c r="A2365" s="12"/>
      <c r="B2365" s="12"/>
      <c r="C2365" s="42"/>
      <c r="D2365" s="12"/>
      <c r="E2365" s="12"/>
      <c r="F2365" s="12"/>
      <c r="G2365" s="12"/>
      <c r="H2365" s="12"/>
      <c r="I2365" s="12"/>
      <c r="J2365" s="12"/>
      <c r="K2365" s="12"/>
      <c r="L2365" s="12"/>
      <c r="M2365" s="49"/>
      <c r="N2365" s="49"/>
      <c r="O2365" s="12"/>
      <c r="P2365" s="12"/>
      <c r="Q2365" s="12"/>
      <c r="R2365" s="12"/>
      <c r="S2365" s="12"/>
      <c r="T2365" s="12"/>
    </row>
    <row r="2366" spans="1:20" s="1" customFormat="1" x14ac:dyDescent="0.4">
      <c r="A2366" s="12"/>
      <c r="B2366" s="12"/>
      <c r="C2366" s="42"/>
      <c r="D2366" s="12"/>
      <c r="E2366" s="12"/>
      <c r="F2366" s="12"/>
      <c r="G2366" s="12"/>
      <c r="H2366" s="12"/>
      <c r="I2366" s="12"/>
      <c r="J2366" s="12"/>
      <c r="K2366" s="12"/>
      <c r="L2366" s="12"/>
      <c r="M2366" s="49"/>
      <c r="N2366" s="49"/>
      <c r="O2366" s="12"/>
      <c r="P2366" s="12"/>
      <c r="Q2366" s="12"/>
      <c r="R2366" s="12"/>
      <c r="S2366" s="12"/>
      <c r="T2366" s="12"/>
    </row>
    <row r="2367" spans="1:20" s="1" customFormat="1" x14ac:dyDescent="0.4">
      <c r="A2367" s="12"/>
      <c r="B2367" s="12"/>
      <c r="C2367" s="42"/>
      <c r="D2367" s="12"/>
      <c r="E2367" s="12"/>
      <c r="F2367" s="12"/>
      <c r="G2367" s="12"/>
      <c r="H2367" s="12"/>
      <c r="I2367" s="12"/>
      <c r="J2367" s="12"/>
      <c r="K2367" s="12"/>
      <c r="L2367" s="12"/>
      <c r="M2367" s="49"/>
      <c r="N2367" s="49"/>
      <c r="O2367" s="12"/>
      <c r="P2367" s="12"/>
      <c r="Q2367" s="12"/>
      <c r="R2367" s="12"/>
      <c r="S2367" s="12"/>
      <c r="T2367" s="12"/>
    </row>
    <row r="2368" spans="1:20" s="1" customFormat="1" x14ac:dyDescent="0.4">
      <c r="A2368" s="12"/>
      <c r="B2368" s="12"/>
      <c r="C2368" s="42"/>
      <c r="D2368" s="12"/>
      <c r="E2368" s="12"/>
      <c r="F2368" s="12"/>
      <c r="G2368" s="12"/>
      <c r="H2368" s="12"/>
      <c r="I2368" s="12"/>
      <c r="J2368" s="12"/>
      <c r="K2368" s="12"/>
      <c r="L2368" s="12"/>
      <c r="M2368" s="49"/>
      <c r="N2368" s="49"/>
      <c r="O2368" s="12"/>
      <c r="P2368" s="12"/>
      <c r="Q2368" s="12"/>
      <c r="R2368" s="12"/>
      <c r="S2368" s="12"/>
      <c r="T2368" s="12"/>
    </row>
    <row r="2369" spans="1:20" s="1" customFormat="1" x14ac:dyDescent="0.4">
      <c r="A2369" s="12"/>
      <c r="B2369" s="12"/>
      <c r="C2369" s="42"/>
      <c r="D2369" s="12"/>
      <c r="E2369" s="12"/>
      <c r="F2369" s="12"/>
      <c r="G2369" s="12"/>
      <c r="H2369" s="12"/>
      <c r="I2369" s="12"/>
      <c r="J2369" s="12"/>
      <c r="K2369" s="12"/>
      <c r="L2369" s="12"/>
      <c r="M2369" s="49"/>
      <c r="N2369" s="49"/>
      <c r="O2369" s="12"/>
      <c r="P2369" s="12"/>
      <c r="Q2369" s="12"/>
      <c r="R2369" s="12"/>
      <c r="S2369" s="12"/>
      <c r="T2369" s="12"/>
    </row>
    <row r="2370" spans="1:20" s="1" customFormat="1" x14ac:dyDescent="0.4">
      <c r="A2370" s="12"/>
      <c r="B2370" s="12"/>
      <c r="C2370" s="42"/>
      <c r="D2370" s="12"/>
      <c r="E2370" s="12"/>
      <c r="F2370" s="12"/>
      <c r="G2370" s="12"/>
      <c r="H2370" s="12"/>
      <c r="I2370" s="12"/>
      <c r="J2370" s="12"/>
      <c r="K2370" s="12"/>
      <c r="L2370" s="12"/>
      <c r="M2370" s="49"/>
      <c r="N2370" s="49"/>
      <c r="O2370" s="12"/>
      <c r="P2370" s="12"/>
      <c r="Q2370" s="12"/>
      <c r="R2370" s="12"/>
      <c r="S2370" s="12"/>
      <c r="T2370" s="12"/>
    </row>
    <row r="2371" spans="1:20" s="1" customFormat="1" x14ac:dyDescent="0.4">
      <c r="A2371" s="12"/>
      <c r="B2371" s="12"/>
      <c r="C2371" s="42"/>
      <c r="D2371" s="12"/>
      <c r="E2371" s="12"/>
      <c r="F2371" s="12"/>
      <c r="G2371" s="12"/>
      <c r="H2371" s="12"/>
      <c r="I2371" s="12"/>
      <c r="J2371" s="12"/>
      <c r="K2371" s="12"/>
      <c r="L2371" s="12"/>
      <c r="M2371" s="49"/>
      <c r="N2371" s="49"/>
      <c r="O2371" s="12"/>
      <c r="P2371" s="12"/>
      <c r="Q2371" s="12"/>
      <c r="R2371" s="12"/>
      <c r="S2371" s="12"/>
      <c r="T2371" s="12"/>
    </row>
    <row r="2372" spans="1:20" s="1" customFormat="1" x14ac:dyDescent="0.4">
      <c r="A2372" s="12"/>
      <c r="B2372" s="12"/>
      <c r="C2372" s="42"/>
      <c r="D2372" s="12"/>
      <c r="E2372" s="12"/>
      <c r="F2372" s="12"/>
      <c r="G2372" s="12"/>
      <c r="H2372" s="12"/>
      <c r="I2372" s="12"/>
      <c r="J2372" s="12"/>
      <c r="K2372" s="12"/>
      <c r="L2372" s="12"/>
      <c r="M2372" s="49"/>
      <c r="N2372" s="49"/>
      <c r="O2372" s="12"/>
      <c r="P2372" s="12"/>
      <c r="Q2372" s="12"/>
      <c r="R2372" s="12"/>
      <c r="S2372" s="12"/>
      <c r="T2372" s="12"/>
    </row>
    <row r="2373" spans="1:20" s="1" customFormat="1" x14ac:dyDescent="0.4">
      <c r="A2373" s="12"/>
      <c r="B2373" s="12"/>
      <c r="C2373" s="42"/>
      <c r="D2373" s="12"/>
      <c r="E2373" s="12"/>
      <c r="F2373" s="12"/>
      <c r="G2373" s="12"/>
      <c r="H2373" s="12"/>
      <c r="I2373" s="12"/>
      <c r="J2373" s="12"/>
      <c r="K2373" s="12"/>
      <c r="L2373" s="12"/>
      <c r="M2373" s="49"/>
      <c r="N2373" s="49"/>
      <c r="O2373" s="12"/>
      <c r="P2373" s="12"/>
      <c r="Q2373" s="12"/>
      <c r="R2373" s="12"/>
      <c r="S2373" s="12"/>
      <c r="T2373" s="12"/>
    </row>
    <row r="2374" spans="1:20" s="1" customFormat="1" x14ac:dyDescent="0.4">
      <c r="A2374" s="12"/>
      <c r="B2374" s="12"/>
      <c r="C2374" s="42"/>
      <c r="D2374" s="12"/>
      <c r="E2374" s="12"/>
      <c r="F2374" s="12"/>
      <c r="G2374" s="12"/>
      <c r="H2374" s="12"/>
      <c r="I2374" s="12"/>
      <c r="J2374" s="12"/>
      <c r="K2374" s="12"/>
      <c r="L2374" s="12"/>
      <c r="M2374" s="49"/>
      <c r="N2374" s="49"/>
      <c r="O2374" s="12"/>
      <c r="P2374" s="12"/>
      <c r="Q2374" s="12"/>
      <c r="R2374" s="12"/>
      <c r="S2374" s="12"/>
      <c r="T2374" s="12"/>
    </row>
    <row r="2375" spans="1:20" s="1" customFormat="1" x14ac:dyDescent="0.4">
      <c r="A2375" s="12"/>
      <c r="B2375" s="12"/>
      <c r="C2375" s="42"/>
      <c r="D2375" s="12"/>
      <c r="E2375" s="12"/>
      <c r="F2375" s="12"/>
      <c r="G2375" s="12"/>
      <c r="H2375" s="12"/>
      <c r="I2375" s="12"/>
      <c r="J2375" s="12"/>
      <c r="K2375" s="12"/>
      <c r="L2375" s="12"/>
      <c r="M2375" s="49"/>
      <c r="N2375" s="49"/>
      <c r="O2375" s="12"/>
      <c r="P2375" s="12"/>
      <c r="Q2375" s="12"/>
      <c r="R2375" s="12"/>
      <c r="S2375" s="12"/>
      <c r="T2375" s="12"/>
    </row>
    <row r="2376" spans="1:20" s="1" customFormat="1" x14ac:dyDescent="0.4">
      <c r="A2376" s="12"/>
      <c r="B2376" s="12"/>
      <c r="C2376" s="42"/>
      <c r="D2376" s="12"/>
      <c r="E2376" s="12"/>
      <c r="F2376" s="12"/>
      <c r="G2376" s="12"/>
      <c r="H2376" s="12"/>
      <c r="I2376" s="12"/>
      <c r="J2376" s="12"/>
      <c r="K2376" s="12"/>
      <c r="L2376" s="12"/>
      <c r="M2376" s="49"/>
      <c r="N2376" s="49"/>
      <c r="O2376" s="12"/>
      <c r="P2376" s="12"/>
      <c r="Q2376" s="12"/>
      <c r="R2376" s="12"/>
      <c r="S2376" s="12"/>
      <c r="T2376" s="12"/>
    </row>
    <row r="2377" spans="1:20" s="1" customFormat="1" x14ac:dyDescent="0.4">
      <c r="A2377" s="12"/>
      <c r="B2377" s="12"/>
      <c r="C2377" s="42"/>
      <c r="D2377" s="12"/>
      <c r="E2377" s="12"/>
      <c r="F2377" s="12"/>
      <c r="G2377" s="12"/>
      <c r="H2377" s="12"/>
      <c r="I2377" s="12"/>
      <c r="J2377" s="12"/>
      <c r="K2377" s="12"/>
      <c r="L2377" s="12"/>
      <c r="M2377" s="49"/>
      <c r="N2377" s="49"/>
      <c r="O2377" s="12"/>
      <c r="P2377" s="12"/>
      <c r="Q2377" s="12"/>
      <c r="R2377" s="12"/>
      <c r="S2377" s="12"/>
      <c r="T2377" s="12"/>
    </row>
    <row r="2378" spans="1:20" s="1" customFormat="1" x14ac:dyDescent="0.4">
      <c r="A2378" s="12"/>
      <c r="B2378" s="12"/>
      <c r="C2378" s="42"/>
      <c r="D2378" s="12"/>
      <c r="E2378" s="12"/>
      <c r="F2378" s="12"/>
      <c r="G2378" s="12"/>
      <c r="H2378" s="12"/>
      <c r="I2378" s="12"/>
      <c r="J2378" s="12"/>
      <c r="K2378" s="12"/>
      <c r="L2378" s="12"/>
      <c r="M2378" s="49"/>
      <c r="N2378" s="49"/>
      <c r="O2378" s="12"/>
      <c r="P2378" s="12"/>
      <c r="Q2378" s="12"/>
      <c r="R2378" s="12"/>
      <c r="S2378" s="12"/>
      <c r="T2378" s="12"/>
    </row>
    <row r="2379" spans="1:20" s="1" customFormat="1" x14ac:dyDescent="0.4">
      <c r="A2379" s="12"/>
      <c r="B2379" s="12"/>
      <c r="C2379" s="42"/>
      <c r="D2379" s="12"/>
      <c r="E2379" s="12"/>
      <c r="F2379" s="12"/>
      <c r="G2379" s="12"/>
      <c r="H2379" s="12"/>
      <c r="I2379" s="12"/>
      <c r="J2379" s="12"/>
      <c r="K2379" s="12"/>
      <c r="L2379" s="12"/>
      <c r="M2379" s="49"/>
      <c r="N2379" s="49"/>
      <c r="O2379" s="12"/>
      <c r="P2379" s="12"/>
      <c r="Q2379" s="12"/>
      <c r="R2379" s="12"/>
      <c r="S2379" s="12"/>
      <c r="T2379" s="12"/>
    </row>
    <row r="2380" spans="1:20" s="1" customFormat="1" x14ac:dyDescent="0.4">
      <c r="A2380" s="12"/>
      <c r="B2380" s="12"/>
      <c r="C2380" s="42"/>
      <c r="D2380" s="12"/>
      <c r="E2380" s="12"/>
      <c r="F2380" s="12"/>
      <c r="G2380" s="12"/>
      <c r="H2380" s="12"/>
      <c r="I2380" s="12"/>
      <c r="J2380" s="12"/>
      <c r="K2380" s="12"/>
      <c r="L2380" s="12"/>
      <c r="M2380" s="49"/>
      <c r="N2380" s="49"/>
      <c r="O2380" s="12"/>
      <c r="P2380" s="12"/>
      <c r="Q2380" s="12"/>
      <c r="R2380" s="12"/>
      <c r="S2380" s="12"/>
      <c r="T2380" s="12"/>
    </row>
    <row r="2381" spans="1:20" s="1" customFormat="1" x14ac:dyDescent="0.4">
      <c r="A2381" s="12"/>
      <c r="B2381" s="12"/>
      <c r="C2381" s="42"/>
      <c r="D2381" s="12"/>
      <c r="E2381" s="12"/>
      <c r="F2381" s="12"/>
      <c r="G2381" s="12"/>
      <c r="H2381" s="12"/>
      <c r="I2381" s="12"/>
      <c r="J2381" s="12"/>
      <c r="K2381" s="12"/>
      <c r="L2381" s="12"/>
      <c r="M2381" s="49"/>
      <c r="N2381" s="49"/>
      <c r="O2381" s="12"/>
      <c r="P2381" s="12"/>
      <c r="Q2381" s="12"/>
      <c r="R2381" s="12"/>
      <c r="S2381" s="12"/>
      <c r="T2381" s="12"/>
    </row>
    <row r="2382" spans="1:20" s="1" customFormat="1" x14ac:dyDescent="0.4">
      <c r="A2382" s="12"/>
      <c r="B2382" s="12"/>
      <c r="C2382" s="42"/>
      <c r="D2382" s="12"/>
      <c r="E2382" s="12"/>
      <c r="F2382" s="12"/>
      <c r="G2382" s="12"/>
      <c r="H2382" s="12"/>
      <c r="I2382" s="12"/>
      <c r="J2382" s="12"/>
      <c r="K2382" s="12"/>
      <c r="L2382" s="12"/>
      <c r="M2382" s="49"/>
      <c r="N2382" s="49"/>
      <c r="O2382" s="12"/>
      <c r="P2382" s="12"/>
      <c r="Q2382" s="12"/>
      <c r="R2382" s="12"/>
      <c r="S2382" s="12"/>
      <c r="T2382" s="12"/>
    </row>
    <row r="2383" spans="1:20" s="1" customFormat="1" x14ac:dyDescent="0.4">
      <c r="A2383" s="12"/>
      <c r="B2383" s="12"/>
      <c r="C2383" s="42"/>
      <c r="D2383" s="12"/>
      <c r="E2383" s="12"/>
      <c r="F2383" s="12"/>
      <c r="G2383" s="12"/>
      <c r="H2383" s="12"/>
      <c r="I2383" s="12"/>
      <c r="J2383" s="12"/>
      <c r="K2383" s="12"/>
      <c r="L2383" s="12"/>
      <c r="M2383" s="49"/>
      <c r="N2383" s="49"/>
      <c r="O2383" s="12"/>
      <c r="P2383" s="12"/>
      <c r="Q2383" s="12"/>
      <c r="R2383" s="12"/>
      <c r="S2383" s="12"/>
      <c r="T2383" s="12"/>
    </row>
    <row r="2384" spans="1:20" s="1" customFormat="1" x14ac:dyDescent="0.4">
      <c r="A2384" s="12"/>
      <c r="B2384" s="12"/>
      <c r="C2384" s="42"/>
      <c r="D2384" s="12"/>
      <c r="E2384" s="12"/>
      <c r="F2384" s="12"/>
      <c r="G2384" s="12"/>
      <c r="H2384" s="12"/>
      <c r="I2384" s="12"/>
      <c r="J2384" s="12"/>
      <c r="K2384" s="12"/>
      <c r="L2384" s="12"/>
      <c r="M2384" s="49"/>
      <c r="N2384" s="49"/>
      <c r="O2384" s="12"/>
      <c r="P2384" s="12"/>
      <c r="Q2384" s="12"/>
      <c r="R2384" s="12"/>
      <c r="S2384" s="12"/>
      <c r="T2384" s="12"/>
    </row>
    <row r="2385" spans="1:20" s="1" customFormat="1" x14ac:dyDescent="0.4">
      <c r="A2385" s="12"/>
      <c r="B2385" s="12"/>
      <c r="C2385" s="42"/>
      <c r="D2385" s="12"/>
      <c r="E2385" s="12"/>
      <c r="F2385" s="12"/>
      <c r="G2385" s="12"/>
      <c r="H2385" s="12"/>
      <c r="I2385" s="12"/>
      <c r="J2385" s="12"/>
      <c r="K2385" s="12"/>
      <c r="L2385" s="12"/>
      <c r="M2385" s="49"/>
      <c r="N2385" s="49"/>
      <c r="O2385" s="12"/>
      <c r="P2385" s="12"/>
      <c r="Q2385" s="12"/>
      <c r="R2385" s="12"/>
      <c r="S2385" s="12"/>
      <c r="T2385" s="12"/>
    </row>
    <row r="2386" spans="1:20" s="1" customFormat="1" x14ac:dyDescent="0.4">
      <c r="A2386" s="12"/>
      <c r="B2386" s="12"/>
      <c r="C2386" s="42"/>
      <c r="D2386" s="12"/>
      <c r="E2386" s="12"/>
      <c r="F2386" s="12"/>
      <c r="G2386" s="12"/>
      <c r="H2386" s="12"/>
      <c r="I2386" s="12"/>
      <c r="J2386" s="12"/>
      <c r="K2386" s="12"/>
      <c r="L2386" s="12"/>
      <c r="M2386" s="49"/>
      <c r="N2386" s="49"/>
      <c r="O2386" s="12"/>
      <c r="P2386" s="12"/>
      <c r="Q2386" s="12"/>
      <c r="R2386" s="12"/>
      <c r="S2386" s="12"/>
      <c r="T2386" s="12"/>
    </row>
    <row r="2387" spans="1:20" s="1" customFormat="1" x14ac:dyDescent="0.4">
      <c r="A2387" s="12"/>
      <c r="B2387" s="12"/>
      <c r="C2387" s="42"/>
      <c r="D2387" s="12"/>
      <c r="E2387" s="12"/>
      <c r="F2387" s="12"/>
      <c r="G2387" s="12"/>
      <c r="H2387" s="12"/>
      <c r="I2387" s="12"/>
      <c r="J2387" s="12"/>
      <c r="K2387" s="12"/>
      <c r="L2387" s="12"/>
      <c r="M2387" s="49"/>
      <c r="N2387" s="49"/>
      <c r="O2387" s="12"/>
      <c r="P2387" s="12"/>
      <c r="Q2387" s="12"/>
      <c r="R2387" s="12"/>
      <c r="S2387" s="12"/>
      <c r="T2387" s="12"/>
    </row>
    <row r="2388" spans="1:20" s="1" customFormat="1" x14ac:dyDescent="0.4">
      <c r="A2388" s="12"/>
      <c r="B2388" s="12"/>
      <c r="C2388" s="42"/>
      <c r="D2388" s="12"/>
      <c r="E2388" s="12"/>
      <c r="F2388" s="12"/>
      <c r="G2388" s="12"/>
      <c r="H2388" s="12"/>
      <c r="I2388" s="12"/>
      <c r="J2388" s="12"/>
      <c r="K2388" s="12"/>
      <c r="L2388" s="12"/>
      <c r="M2388" s="49"/>
      <c r="N2388" s="49"/>
      <c r="O2388" s="12"/>
      <c r="P2388" s="12"/>
      <c r="Q2388" s="12"/>
      <c r="R2388" s="12"/>
      <c r="S2388" s="12"/>
      <c r="T2388" s="12"/>
    </row>
    <row r="2389" spans="1:20" s="1" customFormat="1" x14ac:dyDescent="0.4">
      <c r="A2389" s="12"/>
      <c r="B2389" s="12"/>
      <c r="C2389" s="42"/>
      <c r="D2389" s="12"/>
      <c r="E2389" s="12"/>
      <c r="F2389" s="12"/>
      <c r="G2389" s="12"/>
      <c r="H2389" s="12"/>
      <c r="I2389" s="12"/>
      <c r="J2389" s="12"/>
      <c r="K2389" s="12"/>
      <c r="L2389" s="12"/>
      <c r="M2389" s="49"/>
      <c r="N2389" s="49"/>
      <c r="O2389" s="12"/>
      <c r="P2389" s="12"/>
      <c r="Q2389" s="12"/>
      <c r="R2389" s="12"/>
      <c r="S2389" s="12"/>
      <c r="T2389" s="12"/>
    </row>
    <row r="2390" spans="1:20" s="1" customFormat="1" x14ac:dyDescent="0.4">
      <c r="A2390" s="12"/>
      <c r="B2390" s="12"/>
      <c r="C2390" s="42"/>
      <c r="D2390" s="12"/>
      <c r="E2390" s="12"/>
      <c r="F2390" s="12"/>
      <c r="G2390" s="12"/>
      <c r="H2390" s="12"/>
      <c r="I2390" s="12"/>
      <c r="J2390" s="12"/>
      <c r="K2390" s="12"/>
      <c r="L2390" s="12"/>
      <c r="M2390" s="49"/>
      <c r="N2390" s="49"/>
      <c r="O2390" s="12"/>
      <c r="P2390" s="12"/>
      <c r="Q2390" s="12"/>
      <c r="R2390" s="12"/>
      <c r="S2390" s="12"/>
      <c r="T2390" s="12"/>
    </row>
    <row r="2391" spans="1:20" s="1" customFormat="1" x14ac:dyDescent="0.4">
      <c r="A2391" s="12"/>
      <c r="B2391" s="12"/>
      <c r="C2391" s="42"/>
      <c r="D2391" s="12"/>
      <c r="E2391" s="12"/>
      <c r="F2391" s="12"/>
      <c r="G2391" s="12"/>
      <c r="H2391" s="12"/>
      <c r="I2391" s="12"/>
      <c r="J2391" s="12"/>
      <c r="K2391" s="12"/>
      <c r="L2391" s="12"/>
      <c r="M2391" s="49"/>
      <c r="N2391" s="49"/>
      <c r="O2391" s="12"/>
      <c r="P2391" s="12"/>
      <c r="Q2391" s="12"/>
      <c r="R2391" s="12"/>
      <c r="S2391" s="12"/>
      <c r="T2391" s="12"/>
    </row>
    <row r="2392" spans="1:20" s="1" customFormat="1" x14ac:dyDescent="0.4">
      <c r="A2392" s="12"/>
      <c r="B2392" s="12"/>
      <c r="C2392" s="42"/>
      <c r="D2392" s="12"/>
      <c r="E2392" s="12"/>
      <c r="F2392" s="12"/>
      <c r="G2392" s="12"/>
      <c r="H2392" s="12"/>
      <c r="I2392" s="12"/>
      <c r="J2392" s="12"/>
      <c r="K2392" s="12"/>
      <c r="L2392" s="12"/>
      <c r="M2392" s="49"/>
      <c r="N2392" s="49"/>
      <c r="O2392" s="12"/>
      <c r="P2392" s="12"/>
      <c r="Q2392" s="12"/>
      <c r="R2392" s="12"/>
      <c r="S2392" s="12"/>
      <c r="T2392" s="12"/>
    </row>
    <row r="2393" spans="1:20" s="1" customFormat="1" x14ac:dyDescent="0.4">
      <c r="A2393" s="12"/>
      <c r="B2393" s="12"/>
      <c r="C2393" s="42"/>
      <c r="D2393" s="12"/>
      <c r="E2393" s="12"/>
      <c r="F2393" s="12"/>
      <c r="G2393" s="12"/>
      <c r="H2393" s="12"/>
      <c r="I2393" s="12"/>
      <c r="J2393" s="12"/>
      <c r="K2393" s="12"/>
      <c r="L2393" s="12"/>
      <c r="M2393" s="49"/>
      <c r="N2393" s="49"/>
      <c r="O2393" s="12"/>
      <c r="P2393" s="12"/>
      <c r="Q2393" s="12"/>
      <c r="R2393" s="12"/>
      <c r="S2393" s="12"/>
      <c r="T2393" s="12"/>
    </row>
    <row r="2394" spans="1:20" s="1" customFormat="1" x14ac:dyDescent="0.4">
      <c r="A2394" s="12"/>
      <c r="B2394" s="12"/>
      <c r="C2394" s="42"/>
      <c r="D2394" s="12"/>
      <c r="E2394" s="12"/>
      <c r="F2394" s="12"/>
      <c r="G2394" s="12"/>
      <c r="H2394" s="12"/>
      <c r="I2394" s="12"/>
      <c r="J2394" s="12"/>
      <c r="K2394" s="12"/>
      <c r="L2394" s="12"/>
      <c r="M2394" s="49"/>
      <c r="N2394" s="49"/>
      <c r="O2394" s="12"/>
      <c r="P2394" s="12"/>
      <c r="Q2394" s="12"/>
      <c r="R2394" s="12"/>
      <c r="S2394" s="12"/>
      <c r="T2394" s="12"/>
    </row>
    <row r="2395" spans="1:20" s="1" customFormat="1" x14ac:dyDescent="0.4">
      <c r="A2395" s="12"/>
      <c r="B2395" s="12"/>
      <c r="C2395" s="42"/>
      <c r="D2395" s="12"/>
      <c r="E2395" s="12"/>
      <c r="F2395" s="12"/>
      <c r="G2395" s="12"/>
      <c r="H2395" s="12"/>
      <c r="I2395" s="12"/>
      <c r="J2395" s="12"/>
      <c r="K2395" s="12"/>
      <c r="L2395" s="12"/>
      <c r="M2395" s="49"/>
      <c r="N2395" s="49"/>
      <c r="O2395" s="12"/>
      <c r="P2395" s="12"/>
      <c r="Q2395" s="12"/>
      <c r="R2395" s="12"/>
      <c r="S2395" s="12"/>
      <c r="T2395" s="12"/>
    </row>
    <row r="2396" spans="1:20" s="1" customFormat="1" x14ac:dyDescent="0.4">
      <c r="A2396" s="12"/>
      <c r="B2396" s="12"/>
      <c r="C2396" s="42"/>
      <c r="D2396" s="12"/>
      <c r="E2396" s="12"/>
      <c r="F2396" s="12"/>
      <c r="G2396" s="12"/>
      <c r="H2396" s="12"/>
      <c r="I2396" s="12"/>
      <c r="J2396" s="12"/>
      <c r="K2396" s="12"/>
      <c r="L2396" s="12"/>
      <c r="M2396" s="49"/>
      <c r="N2396" s="49"/>
      <c r="O2396" s="12"/>
      <c r="P2396" s="12"/>
      <c r="Q2396" s="12"/>
      <c r="R2396" s="12"/>
      <c r="S2396" s="12"/>
      <c r="T2396" s="12"/>
    </row>
    <row r="2397" spans="1:20" s="1" customFormat="1" x14ac:dyDescent="0.4">
      <c r="A2397" s="12"/>
      <c r="B2397" s="12"/>
      <c r="C2397" s="42"/>
      <c r="D2397" s="12"/>
      <c r="E2397" s="12"/>
      <c r="F2397" s="12"/>
      <c r="G2397" s="12"/>
      <c r="H2397" s="12"/>
      <c r="I2397" s="12"/>
      <c r="J2397" s="12"/>
      <c r="K2397" s="12"/>
      <c r="L2397" s="12"/>
      <c r="M2397" s="49"/>
      <c r="N2397" s="49"/>
      <c r="O2397" s="12"/>
      <c r="P2397" s="12"/>
      <c r="Q2397" s="12"/>
      <c r="R2397" s="12"/>
      <c r="S2397" s="12"/>
      <c r="T2397" s="12"/>
    </row>
    <row r="2398" spans="1:20" s="1" customFormat="1" x14ac:dyDescent="0.4">
      <c r="A2398" s="12"/>
      <c r="B2398" s="12"/>
      <c r="C2398" s="42"/>
      <c r="D2398" s="12"/>
      <c r="E2398" s="12"/>
      <c r="F2398" s="12"/>
      <c r="G2398" s="12"/>
      <c r="H2398" s="12"/>
      <c r="I2398" s="12"/>
      <c r="J2398" s="12"/>
      <c r="K2398" s="12"/>
      <c r="L2398" s="12"/>
      <c r="M2398" s="49"/>
      <c r="N2398" s="49"/>
      <c r="O2398" s="12"/>
      <c r="P2398" s="12"/>
      <c r="Q2398" s="12"/>
      <c r="R2398" s="12"/>
      <c r="S2398" s="12"/>
      <c r="T2398" s="12"/>
    </row>
    <row r="2399" spans="1:20" s="1" customFormat="1" x14ac:dyDescent="0.4">
      <c r="A2399" s="12"/>
      <c r="B2399" s="12"/>
      <c r="C2399" s="42"/>
      <c r="D2399" s="12"/>
      <c r="E2399" s="12"/>
      <c r="F2399" s="12"/>
      <c r="G2399" s="12"/>
      <c r="H2399" s="12"/>
      <c r="I2399" s="12"/>
      <c r="J2399" s="12"/>
      <c r="K2399" s="12"/>
      <c r="L2399" s="12"/>
      <c r="M2399" s="49"/>
      <c r="N2399" s="49"/>
      <c r="O2399" s="12"/>
      <c r="P2399" s="12"/>
      <c r="Q2399" s="12"/>
      <c r="R2399" s="12"/>
      <c r="S2399" s="12"/>
      <c r="T2399" s="12"/>
    </row>
    <row r="2400" spans="1:20" s="1" customFormat="1" x14ac:dyDescent="0.4">
      <c r="A2400" s="12"/>
      <c r="B2400" s="12"/>
      <c r="C2400" s="42"/>
      <c r="D2400" s="12"/>
      <c r="E2400" s="12"/>
      <c r="F2400" s="12"/>
      <c r="G2400" s="12"/>
      <c r="H2400" s="12"/>
      <c r="I2400" s="12"/>
      <c r="J2400" s="12"/>
      <c r="K2400" s="12"/>
      <c r="L2400" s="12"/>
      <c r="M2400" s="49"/>
      <c r="N2400" s="49"/>
      <c r="O2400" s="12"/>
      <c r="P2400" s="12"/>
      <c r="Q2400" s="12"/>
      <c r="R2400" s="12"/>
      <c r="S2400" s="12"/>
      <c r="T2400" s="12"/>
    </row>
    <row r="2401" spans="1:20" s="1" customFormat="1" x14ac:dyDescent="0.4">
      <c r="A2401" s="12"/>
      <c r="B2401" s="12"/>
      <c r="C2401" s="42"/>
      <c r="D2401" s="12"/>
      <c r="E2401" s="12"/>
      <c r="F2401" s="12"/>
      <c r="G2401" s="12"/>
      <c r="H2401" s="12"/>
      <c r="I2401" s="12"/>
      <c r="J2401" s="12"/>
      <c r="K2401" s="12"/>
      <c r="L2401" s="12"/>
      <c r="M2401" s="49"/>
      <c r="N2401" s="49"/>
      <c r="O2401" s="12"/>
      <c r="P2401" s="12"/>
      <c r="Q2401" s="12"/>
      <c r="R2401" s="12"/>
      <c r="S2401" s="12"/>
      <c r="T2401" s="12"/>
    </row>
    <row r="2402" spans="1:20" s="1" customFormat="1" x14ac:dyDescent="0.4">
      <c r="A2402" s="12"/>
      <c r="B2402" s="12"/>
      <c r="C2402" s="42"/>
      <c r="D2402" s="12"/>
      <c r="E2402" s="12"/>
      <c r="F2402" s="12"/>
      <c r="G2402" s="12"/>
      <c r="H2402" s="12"/>
      <c r="I2402" s="12"/>
      <c r="J2402" s="12"/>
      <c r="K2402" s="12"/>
      <c r="L2402" s="12"/>
      <c r="M2402" s="49"/>
      <c r="N2402" s="49"/>
      <c r="O2402" s="12"/>
      <c r="P2402" s="12"/>
      <c r="Q2402" s="12"/>
      <c r="R2402" s="12"/>
      <c r="S2402" s="12"/>
      <c r="T2402" s="12"/>
    </row>
    <row r="2403" spans="1:20" s="1" customFormat="1" x14ac:dyDescent="0.4">
      <c r="A2403" s="12"/>
      <c r="B2403" s="12"/>
      <c r="C2403" s="42"/>
      <c r="D2403" s="12"/>
      <c r="E2403" s="12"/>
      <c r="F2403" s="12"/>
      <c r="G2403" s="12"/>
      <c r="H2403" s="12"/>
      <c r="I2403" s="12"/>
      <c r="J2403" s="12"/>
      <c r="K2403" s="12"/>
      <c r="L2403" s="12"/>
      <c r="M2403" s="49"/>
      <c r="N2403" s="49"/>
      <c r="O2403" s="12"/>
      <c r="P2403" s="12"/>
      <c r="Q2403" s="12"/>
      <c r="R2403" s="12"/>
      <c r="S2403" s="12"/>
      <c r="T2403" s="12"/>
    </row>
    <row r="2404" spans="1:20" s="1" customFormat="1" x14ac:dyDescent="0.4">
      <c r="A2404" s="12"/>
      <c r="B2404" s="12"/>
      <c r="C2404" s="42"/>
      <c r="D2404" s="12"/>
      <c r="E2404" s="12"/>
      <c r="F2404" s="12"/>
      <c r="G2404" s="12"/>
      <c r="H2404" s="12"/>
      <c r="I2404" s="12"/>
      <c r="J2404" s="12"/>
      <c r="K2404" s="12"/>
      <c r="L2404" s="12"/>
      <c r="M2404" s="49"/>
      <c r="N2404" s="49"/>
      <c r="O2404" s="12"/>
      <c r="P2404" s="12"/>
      <c r="Q2404" s="12"/>
      <c r="R2404" s="12"/>
      <c r="S2404" s="12"/>
      <c r="T2404" s="12"/>
    </row>
    <row r="2405" spans="1:20" s="1" customFormat="1" x14ac:dyDescent="0.4">
      <c r="A2405" s="12"/>
      <c r="B2405" s="12"/>
      <c r="C2405" s="42"/>
      <c r="D2405" s="12"/>
      <c r="E2405" s="12"/>
      <c r="F2405" s="12"/>
      <c r="G2405" s="12"/>
      <c r="H2405" s="12"/>
      <c r="I2405" s="12"/>
      <c r="J2405" s="12"/>
      <c r="K2405" s="12"/>
      <c r="L2405" s="12"/>
      <c r="M2405" s="49"/>
      <c r="N2405" s="49"/>
      <c r="O2405" s="12"/>
      <c r="P2405" s="12"/>
      <c r="Q2405" s="12"/>
      <c r="R2405" s="12"/>
      <c r="S2405" s="12"/>
      <c r="T2405" s="12"/>
    </row>
    <row r="2406" spans="1:20" s="1" customFormat="1" x14ac:dyDescent="0.4">
      <c r="A2406" s="12"/>
      <c r="B2406" s="12"/>
      <c r="C2406" s="42"/>
      <c r="D2406" s="12"/>
      <c r="E2406" s="12"/>
      <c r="F2406" s="12"/>
      <c r="G2406" s="12"/>
      <c r="H2406" s="12"/>
      <c r="I2406" s="12"/>
      <c r="J2406" s="12"/>
      <c r="K2406" s="12"/>
      <c r="L2406" s="12"/>
      <c r="M2406" s="49"/>
      <c r="N2406" s="49"/>
      <c r="O2406" s="12"/>
      <c r="P2406" s="12"/>
      <c r="Q2406" s="12"/>
      <c r="R2406" s="12"/>
      <c r="S2406" s="12"/>
      <c r="T2406" s="12"/>
    </row>
    <row r="2407" spans="1:20" s="1" customFormat="1" x14ac:dyDescent="0.4">
      <c r="A2407" s="12"/>
      <c r="B2407" s="12"/>
      <c r="C2407" s="42"/>
      <c r="D2407" s="12"/>
      <c r="E2407" s="12"/>
      <c r="F2407" s="12"/>
      <c r="G2407" s="12"/>
      <c r="H2407" s="12"/>
      <c r="I2407" s="12"/>
      <c r="J2407" s="12"/>
      <c r="K2407" s="12"/>
      <c r="L2407" s="12"/>
      <c r="M2407" s="49"/>
      <c r="N2407" s="49"/>
      <c r="O2407" s="12"/>
      <c r="P2407" s="12"/>
      <c r="Q2407" s="12"/>
      <c r="R2407" s="12"/>
      <c r="S2407" s="12"/>
      <c r="T2407" s="12"/>
    </row>
    <row r="2408" spans="1:20" s="1" customFormat="1" x14ac:dyDescent="0.4">
      <c r="A2408" s="12"/>
      <c r="B2408" s="12"/>
      <c r="C2408" s="42"/>
      <c r="D2408" s="12"/>
      <c r="E2408" s="12"/>
      <c r="F2408" s="12"/>
      <c r="G2408" s="12"/>
      <c r="H2408" s="12"/>
      <c r="I2408" s="12"/>
      <c r="J2408" s="12"/>
      <c r="K2408" s="12"/>
      <c r="L2408" s="12"/>
      <c r="M2408" s="49"/>
      <c r="N2408" s="49"/>
      <c r="O2408" s="12"/>
      <c r="P2408" s="12"/>
      <c r="Q2408" s="12"/>
      <c r="R2408" s="12"/>
      <c r="S2408" s="12"/>
      <c r="T2408" s="12"/>
    </row>
    <row r="2409" spans="1:20" s="1" customFormat="1" x14ac:dyDescent="0.4">
      <c r="A2409" s="12"/>
      <c r="B2409" s="12"/>
      <c r="C2409" s="42"/>
      <c r="D2409" s="12"/>
      <c r="E2409" s="12"/>
      <c r="F2409" s="12"/>
      <c r="G2409" s="12"/>
      <c r="H2409" s="12"/>
      <c r="I2409" s="12"/>
      <c r="J2409" s="12"/>
      <c r="K2409" s="12"/>
      <c r="L2409" s="12"/>
      <c r="M2409" s="49"/>
      <c r="N2409" s="49"/>
      <c r="O2409" s="12"/>
      <c r="P2409" s="12"/>
      <c r="Q2409" s="12"/>
      <c r="R2409" s="12"/>
      <c r="S2409" s="12"/>
      <c r="T2409" s="12"/>
    </row>
    <row r="2410" spans="1:20" s="1" customFormat="1" x14ac:dyDescent="0.4">
      <c r="A2410" s="12"/>
      <c r="B2410" s="12"/>
      <c r="C2410" s="42"/>
      <c r="D2410" s="12"/>
      <c r="E2410" s="12"/>
      <c r="F2410" s="12"/>
      <c r="G2410" s="12"/>
      <c r="H2410" s="12"/>
      <c r="I2410" s="12"/>
      <c r="J2410" s="12"/>
      <c r="K2410" s="12"/>
      <c r="L2410" s="12"/>
      <c r="M2410" s="49"/>
      <c r="N2410" s="49"/>
      <c r="O2410" s="12"/>
      <c r="P2410" s="12"/>
      <c r="Q2410" s="12"/>
      <c r="R2410" s="12"/>
      <c r="S2410" s="12"/>
      <c r="T2410" s="12"/>
    </row>
    <row r="2411" spans="1:20" s="1" customFormat="1" x14ac:dyDescent="0.4">
      <c r="A2411" s="12"/>
      <c r="B2411" s="12"/>
      <c r="C2411" s="42"/>
      <c r="D2411" s="12"/>
      <c r="E2411" s="12"/>
      <c r="F2411" s="12"/>
      <c r="G2411" s="12"/>
      <c r="H2411" s="12"/>
      <c r="I2411" s="12"/>
      <c r="J2411" s="12"/>
      <c r="K2411" s="12"/>
      <c r="L2411" s="12"/>
      <c r="M2411" s="49"/>
      <c r="N2411" s="49"/>
      <c r="O2411" s="12"/>
      <c r="P2411" s="12"/>
      <c r="Q2411" s="12"/>
      <c r="R2411" s="12"/>
      <c r="S2411" s="12"/>
      <c r="T2411" s="12"/>
    </row>
    <row r="2412" spans="1:20" s="1" customFormat="1" x14ac:dyDescent="0.4">
      <c r="A2412" s="12"/>
      <c r="B2412" s="12"/>
      <c r="C2412" s="42"/>
      <c r="D2412" s="12"/>
      <c r="E2412" s="12"/>
      <c r="F2412" s="12"/>
      <c r="G2412" s="12"/>
      <c r="H2412" s="12"/>
      <c r="I2412" s="12"/>
      <c r="J2412" s="12"/>
      <c r="K2412" s="12"/>
      <c r="L2412" s="12"/>
      <c r="M2412" s="49"/>
      <c r="N2412" s="49"/>
      <c r="O2412" s="12"/>
      <c r="P2412" s="12"/>
      <c r="Q2412" s="12"/>
      <c r="R2412" s="12"/>
      <c r="S2412" s="12"/>
      <c r="T2412" s="12"/>
    </row>
    <row r="2413" spans="1:20" s="1" customFormat="1" x14ac:dyDescent="0.4">
      <c r="A2413" s="12"/>
      <c r="B2413" s="12"/>
      <c r="C2413" s="42"/>
      <c r="D2413" s="12"/>
      <c r="E2413" s="12"/>
      <c r="F2413" s="12"/>
      <c r="G2413" s="12"/>
      <c r="H2413" s="12"/>
      <c r="I2413" s="12"/>
      <c r="J2413" s="12"/>
      <c r="K2413" s="12"/>
      <c r="L2413" s="12"/>
      <c r="M2413" s="49"/>
      <c r="N2413" s="49"/>
      <c r="O2413" s="12"/>
      <c r="P2413" s="12"/>
      <c r="Q2413" s="12"/>
      <c r="R2413" s="12"/>
      <c r="S2413" s="12"/>
      <c r="T2413" s="12"/>
    </row>
    <row r="2414" spans="1:20" s="1" customFormat="1" x14ac:dyDescent="0.4">
      <c r="A2414" s="12"/>
      <c r="B2414" s="12"/>
      <c r="C2414" s="42"/>
      <c r="D2414" s="12"/>
      <c r="E2414" s="12"/>
      <c r="F2414" s="12"/>
      <c r="G2414" s="12"/>
      <c r="H2414" s="12"/>
      <c r="I2414" s="12"/>
      <c r="J2414" s="12"/>
      <c r="K2414" s="12"/>
      <c r="L2414" s="12"/>
      <c r="M2414" s="49"/>
      <c r="N2414" s="49"/>
      <c r="O2414" s="12"/>
      <c r="P2414" s="12"/>
      <c r="Q2414" s="12"/>
      <c r="R2414" s="12"/>
      <c r="S2414" s="12"/>
      <c r="T2414" s="12"/>
    </row>
    <row r="2415" spans="1:20" s="1" customFormat="1" x14ac:dyDescent="0.4">
      <c r="A2415" s="12"/>
      <c r="B2415" s="12"/>
      <c r="C2415" s="42"/>
      <c r="D2415" s="12"/>
      <c r="E2415" s="12"/>
      <c r="F2415" s="12"/>
      <c r="G2415" s="12"/>
      <c r="H2415" s="12"/>
      <c r="I2415" s="12"/>
      <c r="J2415" s="12"/>
      <c r="K2415" s="12"/>
      <c r="L2415" s="12"/>
      <c r="M2415" s="49"/>
      <c r="N2415" s="49"/>
      <c r="O2415" s="12"/>
      <c r="P2415" s="12"/>
      <c r="Q2415" s="12"/>
      <c r="R2415" s="12"/>
      <c r="S2415" s="12"/>
      <c r="T2415" s="12"/>
    </row>
    <row r="2416" spans="1:20" s="1" customFormat="1" x14ac:dyDescent="0.4">
      <c r="A2416" s="12"/>
      <c r="B2416" s="12"/>
      <c r="C2416" s="42"/>
      <c r="D2416" s="12"/>
      <c r="E2416" s="12"/>
      <c r="F2416" s="12"/>
      <c r="G2416" s="12"/>
      <c r="H2416" s="12"/>
      <c r="I2416" s="12"/>
      <c r="J2416" s="12"/>
      <c r="K2416" s="12"/>
      <c r="L2416" s="12"/>
      <c r="M2416" s="49"/>
      <c r="N2416" s="49"/>
      <c r="O2416" s="12"/>
      <c r="P2416" s="12"/>
      <c r="Q2416" s="12"/>
      <c r="R2416" s="12"/>
      <c r="S2416" s="12"/>
      <c r="T2416" s="12"/>
    </row>
    <row r="2417" spans="1:20" s="1" customFormat="1" x14ac:dyDescent="0.4">
      <c r="A2417" s="12"/>
      <c r="B2417" s="12"/>
      <c r="C2417" s="42"/>
      <c r="D2417" s="12"/>
      <c r="E2417" s="12"/>
      <c r="F2417" s="12"/>
      <c r="G2417" s="12"/>
      <c r="H2417" s="12"/>
      <c r="I2417" s="12"/>
      <c r="J2417" s="12"/>
      <c r="K2417" s="12"/>
      <c r="L2417" s="12"/>
      <c r="M2417" s="49"/>
      <c r="N2417" s="49"/>
      <c r="O2417" s="12"/>
      <c r="P2417" s="12"/>
      <c r="Q2417" s="12"/>
      <c r="R2417" s="12"/>
      <c r="S2417" s="12"/>
      <c r="T2417" s="12"/>
    </row>
    <row r="2418" spans="1:20" s="1" customFormat="1" x14ac:dyDescent="0.4">
      <c r="A2418" s="12"/>
      <c r="B2418" s="12"/>
      <c r="C2418" s="42"/>
      <c r="D2418" s="12"/>
      <c r="E2418" s="12"/>
      <c r="F2418" s="12"/>
      <c r="G2418" s="12"/>
      <c r="H2418" s="12"/>
      <c r="I2418" s="12"/>
      <c r="J2418" s="12"/>
      <c r="K2418" s="12"/>
      <c r="L2418" s="12"/>
      <c r="M2418" s="49"/>
      <c r="N2418" s="49"/>
      <c r="O2418" s="12"/>
      <c r="P2418" s="12"/>
      <c r="Q2418" s="12"/>
      <c r="R2418" s="12"/>
      <c r="S2418" s="12"/>
      <c r="T2418" s="12"/>
    </row>
    <row r="2419" spans="1:20" s="1" customFormat="1" x14ac:dyDescent="0.4">
      <c r="A2419" s="12"/>
      <c r="B2419" s="12"/>
      <c r="C2419" s="42"/>
      <c r="D2419" s="12"/>
      <c r="E2419" s="12"/>
      <c r="F2419" s="12"/>
      <c r="G2419" s="12"/>
      <c r="H2419" s="12"/>
      <c r="I2419" s="12"/>
      <c r="J2419" s="12"/>
      <c r="K2419" s="12"/>
      <c r="L2419" s="12"/>
      <c r="M2419" s="49"/>
      <c r="N2419" s="49"/>
      <c r="O2419" s="12"/>
      <c r="P2419" s="12"/>
      <c r="Q2419" s="12"/>
      <c r="R2419" s="12"/>
      <c r="S2419" s="12"/>
      <c r="T2419" s="12"/>
    </row>
    <row r="2420" spans="1:20" s="1" customFormat="1" x14ac:dyDescent="0.4">
      <c r="A2420" s="12"/>
      <c r="B2420" s="12"/>
      <c r="C2420" s="42"/>
      <c r="D2420" s="12"/>
      <c r="E2420" s="12"/>
      <c r="F2420" s="12"/>
      <c r="G2420" s="12"/>
      <c r="H2420" s="12"/>
      <c r="I2420" s="12"/>
      <c r="J2420" s="12"/>
      <c r="K2420" s="12"/>
      <c r="L2420" s="12"/>
      <c r="M2420" s="49"/>
      <c r="N2420" s="49"/>
      <c r="O2420" s="12"/>
      <c r="P2420" s="12"/>
      <c r="Q2420" s="12"/>
      <c r="R2420" s="12"/>
      <c r="S2420" s="12"/>
      <c r="T2420" s="12"/>
    </row>
    <row r="2421" spans="1:20" s="1" customFormat="1" x14ac:dyDescent="0.4">
      <c r="A2421" s="12"/>
      <c r="B2421" s="12"/>
      <c r="C2421" s="42"/>
      <c r="D2421" s="12"/>
      <c r="E2421" s="12"/>
      <c r="F2421" s="12"/>
      <c r="G2421" s="12"/>
      <c r="H2421" s="12"/>
      <c r="I2421" s="12"/>
      <c r="J2421" s="12"/>
      <c r="K2421" s="12"/>
      <c r="L2421" s="12"/>
      <c r="M2421" s="49"/>
      <c r="N2421" s="49"/>
      <c r="O2421" s="12"/>
      <c r="P2421" s="12"/>
      <c r="Q2421" s="12"/>
      <c r="R2421" s="12"/>
      <c r="S2421" s="12"/>
      <c r="T2421" s="12"/>
    </row>
    <row r="2422" spans="1:20" s="1" customFormat="1" x14ac:dyDescent="0.4">
      <c r="A2422" s="12"/>
      <c r="B2422" s="12"/>
      <c r="C2422" s="42"/>
      <c r="D2422" s="12"/>
      <c r="E2422" s="12"/>
      <c r="F2422" s="12"/>
      <c r="G2422" s="12"/>
      <c r="H2422" s="12"/>
      <c r="I2422" s="12"/>
      <c r="J2422" s="12"/>
      <c r="K2422" s="12"/>
      <c r="L2422" s="12"/>
      <c r="M2422" s="49"/>
      <c r="N2422" s="49"/>
      <c r="O2422" s="12"/>
      <c r="P2422" s="12"/>
      <c r="Q2422" s="12"/>
      <c r="R2422" s="12"/>
      <c r="S2422" s="12"/>
      <c r="T2422" s="12"/>
    </row>
    <row r="2423" spans="1:20" s="1" customFormat="1" x14ac:dyDescent="0.4">
      <c r="A2423" s="12"/>
      <c r="B2423" s="12"/>
      <c r="C2423" s="42"/>
      <c r="D2423" s="12"/>
      <c r="E2423" s="12"/>
      <c r="F2423" s="12"/>
      <c r="G2423" s="12"/>
      <c r="H2423" s="12"/>
      <c r="I2423" s="12"/>
      <c r="J2423" s="12"/>
      <c r="K2423" s="12"/>
      <c r="L2423" s="12"/>
      <c r="M2423" s="49"/>
      <c r="N2423" s="49"/>
      <c r="O2423" s="12"/>
      <c r="P2423" s="12"/>
      <c r="Q2423" s="12"/>
      <c r="R2423" s="12"/>
      <c r="S2423" s="12"/>
      <c r="T2423" s="12"/>
    </row>
    <row r="2424" spans="1:20" s="1" customFormat="1" x14ac:dyDescent="0.4">
      <c r="A2424" s="12"/>
      <c r="B2424" s="12"/>
      <c r="C2424" s="42"/>
      <c r="D2424" s="12"/>
      <c r="E2424" s="12"/>
      <c r="F2424" s="12"/>
      <c r="G2424" s="12"/>
      <c r="H2424" s="12"/>
      <c r="I2424" s="12"/>
      <c r="J2424" s="12"/>
      <c r="K2424" s="12"/>
      <c r="L2424" s="12"/>
      <c r="M2424" s="49"/>
      <c r="N2424" s="49"/>
      <c r="O2424" s="12"/>
      <c r="P2424" s="12"/>
      <c r="Q2424" s="12"/>
      <c r="R2424" s="12"/>
      <c r="S2424" s="12"/>
      <c r="T2424" s="12"/>
    </row>
    <row r="2425" spans="1:20" s="1" customFormat="1" x14ac:dyDescent="0.4">
      <c r="A2425" s="12"/>
      <c r="B2425" s="12"/>
      <c r="C2425" s="42"/>
      <c r="D2425" s="12"/>
      <c r="E2425" s="12"/>
      <c r="F2425" s="12"/>
      <c r="G2425" s="12"/>
      <c r="H2425" s="12"/>
      <c r="I2425" s="12"/>
      <c r="J2425" s="12"/>
      <c r="K2425" s="12"/>
      <c r="L2425" s="12"/>
      <c r="M2425" s="49"/>
      <c r="N2425" s="49"/>
      <c r="O2425" s="12"/>
      <c r="P2425" s="12"/>
      <c r="Q2425" s="12"/>
      <c r="R2425" s="12"/>
      <c r="S2425" s="12"/>
      <c r="T2425" s="12"/>
    </row>
    <row r="2426" spans="1:20" s="1" customFormat="1" x14ac:dyDescent="0.4">
      <c r="A2426" s="12"/>
      <c r="B2426" s="12"/>
      <c r="C2426" s="42"/>
      <c r="D2426" s="12"/>
      <c r="E2426" s="12"/>
      <c r="F2426" s="12"/>
      <c r="G2426" s="12"/>
      <c r="H2426" s="12"/>
      <c r="I2426" s="12"/>
      <c r="J2426" s="12"/>
      <c r="K2426" s="12"/>
      <c r="L2426" s="12"/>
      <c r="M2426" s="49"/>
      <c r="N2426" s="49"/>
      <c r="O2426" s="12"/>
      <c r="P2426" s="12"/>
      <c r="Q2426" s="12"/>
      <c r="R2426" s="12"/>
      <c r="S2426" s="12"/>
      <c r="T2426" s="12"/>
    </row>
    <row r="2427" spans="1:20" s="1" customFormat="1" x14ac:dyDescent="0.4">
      <c r="A2427" s="12"/>
      <c r="B2427" s="12"/>
      <c r="C2427" s="42"/>
      <c r="D2427" s="12"/>
      <c r="E2427" s="12"/>
      <c r="F2427" s="12"/>
      <c r="G2427" s="12"/>
      <c r="H2427" s="12"/>
      <c r="I2427" s="12"/>
      <c r="J2427" s="12"/>
      <c r="K2427" s="12"/>
      <c r="L2427" s="12"/>
      <c r="M2427" s="49"/>
      <c r="N2427" s="49"/>
      <c r="O2427" s="12"/>
      <c r="P2427" s="12"/>
      <c r="Q2427" s="12"/>
      <c r="R2427" s="12"/>
      <c r="S2427" s="12"/>
      <c r="T2427" s="12"/>
    </row>
    <row r="2428" spans="1:20" s="1" customFormat="1" x14ac:dyDescent="0.4">
      <c r="A2428" s="12"/>
      <c r="B2428" s="12"/>
      <c r="C2428" s="42"/>
      <c r="D2428" s="12"/>
      <c r="E2428" s="12"/>
      <c r="F2428" s="12"/>
      <c r="G2428" s="12"/>
      <c r="H2428" s="12"/>
      <c r="I2428" s="12"/>
      <c r="J2428" s="12"/>
      <c r="K2428" s="12"/>
      <c r="L2428" s="12"/>
      <c r="M2428" s="49"/>
      <c r="N2428" s="49"/>
      <c r="O2428" s="12"/>
      <c r="P2428" s="12"/>
      <c r="Q2428" s="12"/>
      <c r="R2428" s="12"/>
      <c r="S2428" s="12"/>
      <c r="T2428" s="12"/>
    </row>
    <row r="2429" spans="1:20" s="1" customFormat="1" x14ac:dyDescent="0.4">
      <c r="A2429" s="12"/>
      <c r="B2429" s="12"/>
      <c r="C2429" s="42"/>
      <c r="D2429" s="12"/>
      <c r="E2429" s="12"/>
      <c r="F2429" s="12"/>
      <c r="G2429" s="12"/>
      <c r="H2429" s="12"/>
      <c r="I2429" s="12"/>
      <c r="J2429" s="12"/>
      <c r="K2429" s="12"/>
      <c r="L2429" s="12"/>
      <c r="M2429" s="49"/>
      <c r="N2429" s="49"/>
      <c r="O2429" s="12"/>
      <c r="P2429" s="12"/>
      <c r="Q2429" s="12"/>
      <c r="R2429" s="12"/>
      <c r="S2429" s="12"/>
      <c r="T2429" s="12"/>
    </row>
    <row r="2430" spans="1:20" s="1" customFormat="1" x14ac:dyDescent="0.4">
      <c r="A2430" s="12"/>
      <c r="B2430" s="12"/>
      <c r="C2430" s="42"/>
      <c r="D2430" s="12"/>
      <c r="E2430" s="12"/>
      <c r="F2430" s="12"/>
      <c r="G2430" s="12"/>
      <c r="H2430" s="12"/>
      <c r="I2430" s="12"/>
      <c r="J2430" s="12"/>
      <c r="K2430" s="12"/>
      <c r="L2430" s="12"/>
      <c r="M2430" s="49"/>
      <c r="N2430" s="49"/>
      <c r="O2430" s="12"/>
      <c r="P2430" s="12"/>
      <c r="Q2430" s="12"/>
      <c r="R2430" s="12"/>
      <c r="S2430" s="12"/>
      <c r="T2430" s="12"/>
    </row>
    <row r="2431" spans="1:20" s="1" customFormat="1" x14ac:dyDescent="0.4">
      <c r="A2431" s="12"/>
      <c r="B2431" s="12"/>
      <c r="C2431" s="42"/>
      <c r="D2431" s="12"/>
      <c r="E2431" s="12"/>
      <c r="F2431" s="12"/>
      <c r="G2431" s="12"/>
      <c r="H2431" s="12"/>
      <c r="I2431" s="12"/>
      <c r="J2431" s="12"/>
      <c r="K2431" s="12"/>
      <c r="L2431" s="12"/>
      <c r="M2431" s="49"/>
      <c r="N2431" s="49"/>
      <c r="O2431" s="12"/>
      <c r="P2431" s="12"/>
      <c r="Q2431" s="12"/>
      <c r="R2431" s="12"/>
      <c r="S2431" s="12"/>
      <c r="T2431" s="12"/>
    </row>
    <row r="2432" spans="1:20" s="1" customFormat="1" x14ac:dyDescent="0.4">
      <c r="A2432" s="12"/>
      <c r="B2432" s="12"/>
      <c r="C2432" s="42"/>
      <c r="D2432" s="12"/>
      <c r="E2432" s="12"/>
      <c r="F2432" s="12"/>
      <c r="G2432" s="12"/>
      <c r="H2432" s="12"/>
      <c r="I2432" s="12"/>
      <c r="J2432" s="12"/>
      <c r="K2432" s="12"/>
      <c r="L2432" s="12"/>
      <c r="M2432" s="49"/>
      <c r="N2432" s="49"/>
      <c r="O2432" s="12"/>
      <c r="P2432" s="12"/>
      <c r="Q2432" s="12"/>
      <c r="R2432" s="12"/>
      <c r="S2432" s="12"/>
      <c r="T2432" s="12"/>
    </row>
    <row r="2433" spans="1:20" s="1" customFormat="1" x14ac:dyDescent="0.4">
      <c r="A2433" s="12"/>
      <c r="B2433" s="12"/>
      <c r="C2433" s="42"/>
      <c r="D2433" s="12"/>
      <c r="E2433" s="12"/>
      <c r="F2433" s="12"/>
      <c r="G2433" s="12"/>
      <c r="H2433" s="12"/>
      <c r="I2433" s="12"/>
      <c r="J2433" s="12"/>
      <c r="K2433" s="12"/>
      <c r="L2433" s="12"/>
      <c r="M2433" s="49"/>
      <c r="N2433" s="49"/>
      <c r="O2433" s="12"/>
      <c r="P2433" s="12"/>
      <c r="Q2433" s="12"/>
      <c r="R2433" s="12"/>
      <c r="S2433" s="12"/>
      <c r="T2433" s="12"/>
    </row>
    <row r="2434" spans="1:20" s="1" customFormat="1" x14ac:dyDescent="0.4">
      <c r="A2434" s="12"/>
      <c r="B2434" s="12"/>
      <c r="C2434" s="42"/>
      <c r="D2434" s="12"/>
      <c r="E2434" s="12"/>
      <c r="F2434" s="12"/>
      <c r="G2434" s="12"/>
      <c r="H2434" s="12"/>
      <c r="I2434" s="12"/>
      <c r="J2434" s="12"/>
      <c r="K2434" s="12"/>
      <c r="L2434" s="12"/>
      <c r="M2434" s="49"/>
      <c r="N2434" s="49"/>
      <c r="O2434" s="12"/>
      <c r="P2434" s="12"/>
      <c r="Q2434" s="12"/>
      <c r="R2434" s="12"/>
      <c r="S2434" s="12"/>
      <c r="T2434" s="12"/>
    </row>
    <row r="2435" spans="1:20" s="1" customFormat="1" x14ac:dyDescent="0.4">
      <c r="A2435" s="12"/>
      <c r="B2435" s="12"/>
      <c r="C2435" s="42"/>
      <c r="D2435" s="12"/>
      <c r="E2435" s="12"/>
      <c r="F2435" s="12"/>
      <c r="G2435" s="12"/>
      <c r="H2435" s="12"/>
      <c r="I2435" s="12"/>
      <c r="J2435" s="12"/>
      <c r="K2435" s="12"/>
      <c r="L2435" s="12"/>
      <c r="M2435" s="49"/>
      <c r="N2435" s="49"/>
      <c r="O2435" s="12"/>
      <c r="P2435" s="12"/>
      <c r="Q2435" s="12"/>
      <c r="R2435" s="12"/>
      <c r="S2435" s="12"/>
      <c r="T2435" s="12"/>
    </row>
    <row r="2436" spans="1:20" s="1" customFormat="1" x14ac:dyDescent="0.4">
      <c r="A2436" s="12"/>
      <c r="B2436" s="12"/>
      <c r="C2436" s="42"/>
      <c r="D2436" s="12"/>
      <c r="E2436" s="12"/>
      <c r="F2436" s="12"/>
      <c r="G2436" s="12"/>
      <c r="H2436" s="12"/>
      <c r="I2436" s="12"/>
      <c r="J2436" s="12"/>
      <c r="K2436" s="12"/>
      <c r="L2436" s="12"/>
      <c r="M2436" s="49"/>
      <c r="N2436" s="49"/>
      <c r="O2436" s="12"/>
      <c r="P2436" s="12"/>
      <c r="Q2436" s="12"/>
      <c r="R2436" s="12"/>
      <c r="S2436" s="12"/>
      <c r="T2436" s="12"/>
    </row>
    <row r="2437" spans="1:20" s="1" customFormat="1" x14ac:dyDescent="0.4">
      <c r="A2437" s="12"/>
      <c r="B2437" s="12"/>
      <c r="C2437" s="42"/>
      <c r="D2437" s="12"/>
      <c r="E2437" s="12"/>
      <c r="F2437" s="12"/>
      <c r="G2437" s="12"/>
      <c r="H2437" s="12"/>
      <c r="I2437" s="12"/>
      <c r="J2437" s="12"/>
      <c r="K2437" s="12"/>
      <c r="L2437" s="12"/>
      <c r="M2437" s="49"/>
      <c r="N2437" s="49"/>
      <c r="O2437" s="12"/>
      <c r="P2437" s="12"/>
      <c r="Q2437" s="12"/>
      <c r="R2437" s="12"/>
      <c r="S2437" s="12"/>
      <c r="T2437" s="12"/>
    </row>
    <row r="2438" spans="1:20" s="1" customFormat="1" x14ac:dyDescent="0.4">
      <c r="A2438" s="12"/>
      <c r="B2438" s="12"/>
      <c r="C2438" s="42"/>
      <c r="D2438" s="12"/>
      <c r="E2438" s="12"/>
      <c r="F2438" s="12"/>
      <c r="G2438" s="12"/>
      <c r="H2438" s="12"/>
      <c r="I2438" s="12"/>
      <c r="J2438" s="12"/>
      <c r="K2438" s="12"/>
      <c r="L2438" s="12"/>
      <c r="M2438" s="49"/>
      <c r="N2438" s="49"/>
      <c r="O2438" s="12"/>
      <c r="P2438" s="12"/>
      <c r="Q2438" s="12"/>
      <c r="R2438" s="12"/>
      <c r="S2438" s="12"/>
      <c r="T2438" s="12"/>
    </row>
    <row r="2439" spans="1:20" s="1" customFormat="1" x14ac:dyDescent="0.4">
      <c r="A2439" s="12"/>
      <c r="B2439" s="12"/>
      <c r="C2439" s="42"/>
      <c r="D2439" s="12"/>
      <c r="E2439" s="12"/>
      <c r="F2439" s="12"/>
      <c r="G2439" s="12"/>
      <c r="H2439" s="12"/>
      <c r="I2439" s="12"/>
      <c r="J2439" s="12"/>
      <c r="K2439" s="12"/>
      <c r="L2439" s="12"/>
      <c r="M2439" s="49"/>
      <c r="N2439" s="49"/>
      <c r="O2439" s="12"/>
      <c r="P2439" s="12"/>
      <c r="Q2439" s="12"/>
      <c r="R2439" s="12"/>
      <c r="S2439" s="12"/>
      <c r="T2439" s="12"/>
    </row>
    <row r="2440" spans="1:20" s="1" customFormat="1" x14ac:dyDescent="0.4">
      <c r="A2440" s="12"/>
      <c r="B2440" s="12"/>
      <c r="C2440" s="42"/>
      <c r="D2440" s="12"/>
      <c r="E2440" s="12"/>
      <c r="F2440" s="12"/>
      <c r="G2440" s="12"/>
      <c r="H2440" s="12"/>
      <c r="I2440" s="12"/>
      <c r="J2440" s="12"/>
      <c r="K2440" s="12"/>
      <c r="L2440" s="12"/>
      <c r="M2440" s="49"/>
      <c r="N2440" s="49"/>
      <c r="O2440" s="12"/>
      <c r="P2440" s="12"/>
      <c r="Q2440" s="12"/>
      <c r="R2440" s="12"/>
      <c r="S2440" s="12"/>
      <c r="T2440" s="12"/>
    </row>
    <row r="2441" spans="1:20" s="1" customFormat="1" x14ac:dyDescent="0.4">
      <c r="A2441" s="12"/>
      <c r="B2441" s="12"/>
      <c r="C2441" s="42"/>
      <c r="D2441" s="12"/>
      <c r="E2441" s="12"/>
      <c r="F2441" s="12"/>
      <c r="G2441" s="12"/>
      <c r="H2441" s="12"/>
      <c r="I2441" s="12"/>
      <c r="J2441" s="12"/>
      <c r="K2441" s="12"/>
      <c r="L2441" s="12"/>
      <c r="M2441" s="49"/>
      <c r="N2441" s="49"/>
      <c r="O2441" s="12"/>
      <c r="P2441" s="12"/>
      <c r="Q2441" s="12"/>
      <c r="R2441" s="12"/>
      <c r="S2441" s="12"/>
      <c r="T2441" s="12"/>
    </row>
    <row r="2442" spans="1:20" s="1" customFormat="1" x14ac:dyDescent="0.4">
      <c r="A2442" s="12"/>
      <c r="B2442" s="12"/>
      <c r="C2442" s="42"/>
      <c r="D2442" s="12"/>
      <c r="E2442" s="12"/>
      <c r="F2442" s="12"/>
      <c r="G2442" s="12"/>
      <c r="H2442" s="12"/>
      <c r="I2442" s="12"/>
      <c r="J2442" s="12"/>
      <c r="K2442" s="12"/>
      <c r="L2442" s="12"/>
      <c r="M2442" s="49"/>
      <c r="N2442" s="49"/>
      <c r="O2442" s="12"/>
      <c r="P2442" s="12"/>
      <c r="Q2442" s="12"/>
      <c r="R2442" s="12"/>
      <c r="S2442" s="12"/>
      <c r="T2442" s="12"/>
    </row>
    <row r="2443" spans="1:20" s="1" customFormat="1" x14ac:dyDescent="0.4">
      <c r="A2443" s="12"/>
      <c r="B2443" s="12"/>
      <c r="C2443" s="42"/>
      <c r="D2443" s="12"/>
      <c r="E2443" s="12"/>
      <c r="F2443" s="12"/>
      <c r="G2443" s="12"/>
      <c r="H2443" s="12"/>
      <c r="I2443" s="12"/>
      <c r="J2443" s="12"/>
      <c r="K2443" s="12"/>
      <c r="L2443" s="12"/>
      <c r="M2443" s="49"/>
      <c r="N2443" s="49"/>
      <c r="O2443" s="12"/>
      <c r="P2443" s="12"/>
      <c r="Q2443" s="12"/>
      <c r="R2443" s="12"/>
      <c r="S2443" s="12"/>
      <c r="T2443" s="12"/>
    </row>
    <row r="2444" spans="1:20" s="1" customFormat="1" x14ac:dyDescent="0.4">
      <c r="A2444" s="12"/>
      <c r="B2444" s="12"/>
      <c r="C2444" s="42"/>
      <c r="D2444" s="12"/>
      <c r="E2444" s="12"/>
      <c r="F2444" s="12"/>
      <c r="G2444" s="12"/>
      <c r="H2444" s="12"/>
      <c r="I2444" s="12"/>
      <c r="J2444" s="12"/>
      <c r="K2444" s="12"/>
      <c r="L2444" s="12"/>
      <c r="M2444" s="49"/>
      <c r="N2444" s="49"/>
      <c r="O2444" s="12"/>
      <c r="P2444" s="12"/>
      <c r="Q2444" s="12"/>
      <c r="R2444" s="12"/>
      <c r="S2444" s="12"/>
      <c r="T2444" s="12"/>
    </row>
    <row r="2445" spans="1:20" s="1" customFormat="1" x14ac:dyDescent="0.4">
      <c r="A2445" s="12"/>
      <c r="B2445" s="12"/>
      <c r="C2445" s="42"/>
      <c r="D2445" s="12"/>
      <c r="E2445" s="12"/>
      <c r="F2445" s="12"/>
      <c r="G2445" s="12"/>
      <c r="H2445" s="12"/>
      <c r="I2445" s="12"/>
      <c r="J2445" s="12"/>
      <c r="K2445" s="12"/>
      <c r="L2445" s="12"/>
      <c r="M2445" s="49"/>
      <c r="N2445" s="49"/>
      <c r="O2445" s="12"/>
      <c r="P2445" s="12"/>
      <c r="Q2445" s="12"/>
      <c r="R2445" s="12"/>
      <c r="S2445" s="12"/>
      <c r="T2445" s="12"/>
    </row>
    <row r="2446" spans="1:20" s="1" customFormat="1" x14ac:dyDescent="0.4">
      <c r="A2446" s="12"/>
      <c r="B2446" s="12"/>
      <c r="C2446" s="42"/>
      <c r="D2446" s="12"/>
      <c r="E2446" s="12"/>
      <c r="F2446" s="12"/>
      <c r="G2446" s="12"/>
      <c r="H2446" s="12"/>
      <c r="I2446" s="12"/>
      <c r="J2446" s="12"/>
      <c r="K2446" s="12"/>
      <c r="L2446" s="12"/>
      <c r="M2446" s="49"/>
      <c r="N2446" s="49"/>
      <c r="O2446" s="12"/>
      <c r="P2446" s="12"/>
      <c r="Q2446" s="12"/>
      <c r="R2446" s="12"/>
      <c r="S2446" s="12"/>
      <c r="T2446" s="12"/>
    </row>
    <row r="2447" spans="1:20" s="1" customFormat="1" x14ac:dyDescent="0.4">
      <c r="A2447" s="12"/>
      <c r="B2447" s="12"/>
      <c r="C2447" s="42"/>
      <c r="D2447" s="12"/>
      <c r="E2447" s="12"/>
      <c r="F2447" s="12"/>
      <c r="G2447" s="12"/>
      <c r="H2447" s="12"/>
      <c r="I2447" s="12"/>
      <c r="J2447" s="12"/>
      <c r="K2447" s="12"/>
      <c r="L2447" s="12"/>
      <c r="M2447" s="49"/>
      <c r="N2447" s="49"/>
      <c r="O2447" s="12"/>
      <c r="P2447" s="12"/>
      <c r="Q2447" s="12"/>
      <c r="R2447" s="12"/>
      <c r="S2447" s="12"/>
      <c r="T2447" s="12"/>
    </row>
    <row r="2448" spans="1:20" s="1" customFormat="1" x14ac:dyDescent="0.4">
      <c r="A2448" s="12"/>
      <c r="B2448" s="12"/>
      <c r="C2448" s="42"/>
      <c r="D2448" s="12"/>
      <c r="E2448" s="12"/>
      <c r="F2448" s="12"/>
      <c r="G2448" s="12"/>
      <c r="H2448" s="12"/>
      <c r="I2448" s="12"/>
      <c r="J2448" s="12"/>
      <c r="K2448" s="12"/>
      <c r="L2448" s="12"/>
      <c r="M2448" s="49"/>
      <c r="N2448" s="49"/>
      <c r="O2448" s="12"/>
      <c r="P2448" s="12"/>
      <c r="Q2448" s="12"/>
      <c r="R2448" s="12"/>
      <c r="S2448" s="12"/>
      <c r="T2448" s="12"/>
    </row>
    <row r="2449" spans="1:20" s="1" customFormat="1" x14ac:dyDescent="0.4">
      <c r="A2449" s="12"/>
      <c r="B2449" s="12"/>
      <c r="C2449" s="42"/>
      <c r="D2449" s="12"/>
      <c r="E2449" s="12"/>
      <c r="F2449" s="12"/>
      <c r="G2449" s="12"/>
      <c r="H2449" s="12"/>
      <c r="I2449" s="12"/>
      <c r="J2449" s="12"/>
      <c r="K2449" s="12"/>
      <c r="L2449" s="12"/>
      <c r="M2449" s="49"/>
      <c r="N2449" s="49"/>
      <c r="O2449" s="12"/>
      <c r="P2449" s="12"/>
      <c r="Q2449" s="12"/>
      <c r="R2449" s="12"/>
      <c r="S2449" s="12"/>
      <c r="T2449" s="12"/>
    </row>
    <row r="2450" spans="1:20" s="1" customFormat="1" x14ac:dyDescent="0.4">
      <c r="A2450" s="12"/>
      <c r="B2450" s="12"/>
      <c r="C2450" s="42"/>
      <c r="D2450" s="12"/>
      <c r="E2450" s="12"/>
      <c r="F2450" s="12"/>
      <c r="G2450" s="12"/>
      <c r="H2450" s="12"/>
      <c r="I2450" s="12"/>
      <c r="J2450" s="12"/>
      <c r="K2450" s="12"/>
      <c r="L2450" s="12"/>
      <c r="M2450" s="49"/>
      <c r="N2450" s="49"/>
      <c r="O2450" s="12"/>
      <c r="P2450" s="12"/>
      <c r="Q2450" s="12"/>
      <c r="R2450" s="12"/>
      <c r="S2450" s="12"/>
      <c r="T2450" s="12"/>
    </row>
    <row r="2451" spans="1:20" s="1" customFormat="1" x14ac:dyDescent="0.4">
      <c r="A2451" s="12"/>
      <c r="B2451" s="12"/>
      <c r="C2451" s="42"/>
      <c r="D2451" s="12"/>
      <c r="E2451" s="12"/>
      <c r="F2451" s="12"/>
      <c r="G2451" s="12"/>
      <c r="H2451" s="12"/>
      <c r="I2451" s="12"/>
      <c r="J2451" s="12"/>
      <c r="K2451" s="12"/>
      <c r="L2451" s="12"/>
      <c r="M2451" s="49"/>
      <c r="N2451" s="49"/>
      <c r="O2451" s="12"/>
      <c r="P2451" s="12"/>
      <c r="Q2451" s="12"/>
      <c r="R2451" s="12"/>
      <c r="S2451" s="12"/>
      <c r="T2451" s="12"/>
    </row>
    <row r="2452" spans="1:20" s="1" customFormat="1" x14ac:dyDescent="0.4">
      <c r="A2452" s="12"/>
      <c r="B2452" s="12"/>
      <c r="C2452" s="42"/>
      <c r="D2452" s="12"/>
      <c r="E2452" s="12"/>
      <c r="F2452" s="12"/>
      <c r="G2452" s="12"/>
      <c r="H2452" s="12"/>
      <c r="I2452" s="12"/>
      <c r="J2452" s="12"/>
      <c r="K2452" s="12"/>
      <c r="L2452" s="12"/>
      <c r="M2452" s="49"/>
      <c r="N2452" s="49"/>
      <c r="O2452" s="12"/>
      <c r="P2452" s="12"/>
      <c r="Q2452" s="12"/>
      <c r="R2452" s="12"/>
      <c r="S2452" s="12"/>
      <c r="T2452" s="12"/>
    </row>
    <row r="2453" spans="1:20" s="1" customFormat="1" x14ac:dyDescent="0.4">
      <c r="A2453" s="12"/>
      <c r="B2453" s="12"/>
      <c r="C2453" s="42"/>
      <c r="D2453" s="12"/>
      <c r="E2453" s="12"/>
      <c r="F2453" s="12"/>
      <c r="G2453" s="12"/>
      <c r="H2453" s="12"/>
      <c r="I2453" s="12"/>
      <c r="J2453" s="12"/>
      <c r="K2453" s="12"/>
      <c r="L2453" s="12"/>
      <c r="M2453" s="49"/>
      <c r="N2453" s="49"/>
      <c r="O2453" s="12"/>
      <c r="P2453" s="12"/>
      <c r="Q2453" s="12"/>
      <c r="R2453" s="12"/>
      <c r="S2453" s="12"/>
      <c r="T2453" s="12"/>
    </row>
    <row r="2454" spans="1:20" s="1" customFormat="1" x14ac:dyDescent="0.4">
      <c r="A2454" s="12"/>
      <c r="B2454" s="12"/>
      <c r="C2454" s="42"/>
      <c r="D2454" s="12"/>
      <c r="E2454" s="12"/>
      <c r="F2454" s="12"/>
      <c r="G2454" s="12"/>
      <c r="H2454" s="12"/>
      <c r="I2454" s="12"/>
      <c r="J2454" s="12"/>
      <c r="K2454" s="12"/>
      <c r="L2454" s="12"/>
      <c r="M2454" s="49"/>
      <c r="N2454" s="49"/>
      <c r="O2454" s="12"/>
      <c r="P2454" s="12"/>
      <c r="Q2454" s="12"/>
      <c r="R2454" s="12"/>
      <c r="S2454" s="12"/>
      <c r="T2454" s="12"/>
    </row>
    <row r="2455" spans="1:20" s="1" customFormat="1" x14ac:dyDescent="0.4">
      <c r="A2455" s="12"/>
      <c r="B2455" s="12"/>
      <c r="C2455" s="42"/>
      <c r="D2455" s="12"/>
      <c r="E2455" s="12"/>
      <c r="F2455" s="12"/>
      <c r="G2455" s="12"/>
      <c r="H2455" s="12"/>
      <c r="I2455" s="12"/>
      <c r="J2455" s="12"/>
      <c r="K2455" s="12"/>
      <c r="L2455" s="12"/>
      <c r="M2455" s="49"/>
      <c r="N2455" s="49"/>
      <c r="O2455" s="12"/>
      <c r="P2455" s="12"/>
      <c r="Q2455" s="12"/>
      <c r="R2455" s="12"/>
      <c r="S2455" s="12"/>
      <c r="T2455" s="12"/>
    </row>
    <row r="2456" spans="1:20" s="1" customFormat="1" x14ac:dyDescent="0.4">
      <c r="A2456" s="12"/>
      <c r="B2456" s="12"/>
      <c r="C2456" s="42"/>
      <c r="D2456" s="12"/>
      <c r="E2456" s="12"/>
      <c r="F2456" s="12"/>
      <c r="G2456" s="12"/>
      <c r="H2456" s="12"/>
      <c r="I2456" s="12"/>
      <c r="J2456" s="12"/>
      <c r="K2456" s="12"/>
      <c r="L2456" s="12"/>
      <c r="M2456" s="49"/>
      <c r="N2456" s="49"/>
      <c r="O2456" s="12"/>
      <c r="P2456" s="12"/>
      <c r="Q2456" s="12"/>
      <c r="R2456" s="12"/>
      <c r="S2456" s="12"/>
      <c r="T2456" s="12"/>
    </row>
    <row r="2457" spans="1:20" s="1" customFormat="1" x14ac:dyDescent="0.4">
      <c r="A2457" s="12"/>
      <c r="B2457" s="12"/>
      <c r="C2457" s="42"/>
      <c r="D2457" s="12"/>
      <c r="E2457" s="12"/>
      <c r="F2457" s="12"/>
      <c r="G2457" s="12"/>
      <c r="H2457" s="12"/>
      <c r="I2457" s="12"/>
      <c r="J2457" s="12"/>
      <c r="K2457" s="12"/>
      <c r="L2457" s="12"/>
      <c r="M2457" s="49"/>
      <c r="N2457" s="49"/>
      <c r="O2457" s="12"/>
      <c r="P2457" s="12"/>
      <c r="Q2457" s="12"/>
      <c r="R2457" s="12"/>
      <c r="S2457" s="12"/>
      <c r="T2457" s="12"/>
    </row>
    <row r="2458" spans="1:20" s="1" customFormat="1" x14ac:dyDescent="0.4">
      <c r="A2458" s="12"/>
      <c r="B2458" s="12"/>
      <c r="C2458" s="42"/>
      <c r="D2458" s="12"/>
      <c r="E2458" s="12"/>
      <c r="F2458" s="12"/>
      <c r="G2458" s="12"/>
      <c r="H2458" s="12"/>
      <c r="I2458" s="12"/>
      <c r="J2458" s="12"/>
      <c r="K2458" s="12"/>
      <c r="L2458" s="12"/>
      <c r="M2458" s="49"/>
      <c r="N2458" s="49"/>
      <c r="O2458" s="12"/>
      <c r="P2458" s="12"/>
      <c r="Q2458" s="12"/>
      <c r="R2458" s="12"/>
      <c r="S2458" s="12"/>
      <c r="T2458" s="12"/>
    </row>
    <row r="2459" spans="1:20" s="1" customFormat="1" x14ac:dyDescent="0.4">
      <c r="A2459" s="12"/>
      <c r="B2459" s="12"/>
      <c r="C2459" s="42"/>
      <c r="D2459" s="12"/>
      <c r="E2459" s="12"/>
      <c r="F2459" s="12"/>
      <c r="G2459" s="12"/>
      <c r="H2459" s="12"/>
      <c r="I2459" s="12"/>
      <c r="J2459" s="12"/>
      <c r="K2459" s="12"/>
      <c r="L2459" s="12"/>
      <c r="M2459" s="49"/>
      <c r="N2459" s="49"/>
      <c r="O2459" s="12"/>
      <c r="P2459" s="12"/>
      <c r="Q2459" s="12"/>
      <c r="R2459" s="12"/>
      <c r="S2459" s="12"/>
      <c r="T2459" s="12"/>
    </row>
    <row r="2460" spans="1:20" s="1" customFormat="1" x14ac:dyDescent="0.4">
      <c r="A2460" s="12"/>
      <c r="B2460" s="12"/>
      <c r="C2460" s="42"/>
      <c r="D2460" s="12"/>
      <c r="E2460" s="12"/>
      <c r="F2460" s="12"/>
      <c r="G2460" s="12"/>
      <c r="H2460" s="12"/>
      <c r="I2460" s="12"/>
      <c r="J2460" s="12"/>
      <c r="K2460" s="12"/>
      <c r="L2460" s="12"/>
      <c r="M2460" s="49"/>
      <c r="N2460" s="49"/>
      <c r="O2460" s="12"/>
      <c r="P2460" s="12"/>
      <c r="Q2460" s="12"/>
      <c r="R2460" s="12"/>
      <c r="S2460" s="12"/>
      <c r="T2460" s="12"/>
    </row>
    <row r="2461" spans="1:20" s="1" customFormat="1" x14ac:dyDescent="0.4">
      <c r="A2461" s="12"/>
      <c r="B2461" s="12"/>
      <c r="C2461" s="42"/>
      <c r="D2461" s="12"/>
      <c r="E2461" s="12"/>
      <c r="F2461" s="12"/>
      <c r="G2461" s="12"/>
      <c r="H2461" s="12"/>
      <c r="I2461" s="12"/>
      <c r="J2461" s="12"/>
      <c r="K2461" s="12"/>
      <c r="L2461" s="12"/>
      <c r="M2461" s="49"/>
      <c r="N2461" s="49"/>
      <c r="O2461" s="12"/>
      <c r="P2461" s="12"/>
      <c r="Q2461" s="12"/>
      <c r="R2461" s="12"/>
      <c r="S2461" s="12"/>
      <c r="T2461" s="12"/>
    </row>
    <row r="2462" spans="1:20" s="1" customFormat="1" x14ac:dyDescent="0.4">
      <c r="A2462" s="12"/>
      <c r="B2462" s="12"/>
      <c r="C2462" s="42"/>
      <c r="D2462" s="12"/>
      <c r="E2462" s="12"/>
      <c r="F2462" s="12"/>
      <c r="G2462" s="12"/>
      <c r="H2462" s="12"/>
      <c r="I2462" s="12"/>
      <c r="J2462" s="12"/>
      <c r="K2462" s="12"/>
      <c r="L2462" s="12"/>
      <c r="M2462" s="49"/>
      <c r="N2462" s="49"/>
      <c r="O2462" s="12"/>
      <c r="P2462" s="12"/>
      <c r="Q2462" s="12"/>
      <c r="R2462" s="12"/>
      <c r="S2462" s="12"/>
      <c r="T2462" s="12"/>
    </row>
    <row r="2463" spans="1:20" s="1" customFormat="1" x14ac:dyDescent="0.4">
      <c r="A2463" s="12"/>
      <c r="B2463" s="12"/>
      <c r="C2463" s="42"/>
      <c r="D2463" s="12"/>
      <c r="E2463" s="12"/>
      <c r="F2463" s="12"/>
      <c r="G2463" s="12"/>
      <c r="H2463" s="12"/>
      <c r="I2463" s="12"/>
      <c r="J2463" s="12"/>
      <c r="K2463" s="12"/>
      <c r="L2463" s="12"/>
      <c r="M2463" s="49"/>
      <c r="N2463" s="49"/>
      <c r="O2463" s="12"/>
      <c r="P2463" s="12"/>
      <c r="Q2463" s="12"/>
      <c r="R2463" s="12"/>
      <c r="S2463" s="12"/>
      <c r="T2463" s="12"/>
    </row>
    <row r="2464" spans="1:20" s="1" customFormat="1" x14ac:dyDescent="0.4">
      <c r="A2464" s="12"/>
      <c r="B2464" s="12"/>
      <c r="C2464" s="42"/>
      <c r="D2464" s="12"/>
      <c r="E2464" s="12"/>
      <c r="F2464" s="12"/>
      <c r="G2464" s="12"/>
      <c r="H2464" s="12"/>
      <c r="I2464" s="12"/>
      <c r="J2464" s="12"/>
      <c r="K2464" s="12"/>
      <c r="L2464" s="12"/>
      <c r="M2464" s="49"/>
      <c r="N2464" s="49"/>
      <c r="O2464" s="12"/>
      <c r="P2464" s="12"/>
      <c r="Q2464" s="12"/>
      <c r="R2464" s="12"/>
      <c r="S2464" s="12"/>
      <c r="T2464" s="12"/>
    </row>
    <row r="2465" spans="1:20" s="1" customFormat="1" x14ac:dyDescent="0.4">
      <c r="A2465" s="12"/>
      <c r="B2465" s="12"/>
      <c r="C2465" s="42"/>
      <c r="D2465" s="12"/>
      <c r="E2465" s="12"/>
      <c r="F2465" s="12"/>
      <c r="G2465" s="12"/>
      <c r="H2465" s="12"/>
      <c r="I2465" s="12"/>
      <c r="J2465" s="12"/>
      <c r="K2465" s="12"/>
      <c r="L2465" s="12"/>
      <c r="M2465" s="49"/>
      <c r="N2465" s="49"/>
      <c r="O2465" s="12"/>
      <c r="P2465" s="12"/>
      <c r="Q2465" s="12"/>
      <c r="R2465" s="12"/>
      <c r="S2465" s="12"/>
      <c r="T2465" s="12"/>
    </row>
    <row r="2466" spans="1:20" s="1" customFormat="1" x14ac:dyDescent="0.4">
      <c r="A2466" s="12"/>
      <c r="B2466" s="12"/>
      <c r="C2466" s="42"/>
      <c r="D2466" s="12"/>
      <c r="E2466" s="12"/>
      <c r="F2466" s="12"/>
      <c r="G2466" s="12"/>
      <c r="H2466" s="12"/>
      <c r="I2466" s="12"/>
      <c r="J2466" s="12"/>
      <c r="K2466" s="12"/>
      <c r="L2466" s="12"/>
      <c r="M2466" s="49"/>
      <c r="N2466" s="49"/>
      <c r="O2466" s="12"/>
      <c r="P2466" s="12"/>
      <c r="Q2466" s="12"/>
      <c r="R2466" s="12"/>
      <c r="S2466" s="12"/>
      <c r="T2466" s="12"/>
    </row>
    <row r="2467" spans="1:20" s="1" customFormat="1" x14ac:dyDescent="0.4">
      <c r="A2467" s="12"/>
      <c r="B2467" s="12"/>
      <c r="C2467" s="42"/>
      <c r="D2467" s="12"/>
      <c r="E2467" s="12"/>
      <c r="F2467" s="12"/>
      <c r="G2467" s="12"/>
      <c r="H2467" s="12"/>
      <c r="I2467" s="12"/>
      <c r="J2467" s="12"/>
      <c r="K2467" s="12"/>
      <c r="L2467" s="12"/>
      <c r="M2467" s="49"/>
      <c r="N2467" s="49"/>
      <c r="O2467" s="12"/>
      <c r="P2467" s="12"/>
      <c r="Q2467" s="12"/>
      <c r="R2467" s="12"/>
      <c r="S2467" s="12"/>
      <c r="T2467" s="12"/>
    </row>
    <row r="2468" spans="1:20" s="1" customFormat="1" x14ac:dyDescent="0.4">
      <c r="A2468" s="12"/>
      <c r="B2468" s="12"/>
      <c r="C2468" s="42"/>
      <c r="D2468" s="12"/>
      <c r="E2468" s="12"/>
      <c r="F2468" s="12"/>
      <c r="G2468" s="12"/>
      <c r="H2468" s="12"/>
      <c r="I2468" s="12"/>
      <c r="J2468" s="12"/>
      <c r="K2468" s="12"/>
      <c r="L2468" s="12"/>
      <c r="M2468" s="49"/>
      <c r="N2468" s="49"/>
      <c r="O2468" s="12"/>
      <c r="P2468" s="12"/>
      <c r="Q2468" s="12"/>
      <c r="R2468" s="12"/>
      <c r="S2468" s="12"/>
      <c r="T2468" s="12"/>
    </row>
    <row r="2469" spans="1:20" s="1" customFormat="1" x14ac:dyDescent="0.4">
      <c r="A2469" s="12"/>
      <c r="B2469" s="12"/>
      <c r="C2469" s="42"/>
      <c r="D2469" s="12"/>
      <c r="E2469" s="12"/>
      <c r="F2469" s="12"/>
      <c r="G2469" s="12"/>
      <c r="H2469" s="12"/>
      <c r="I2469" s="12"/>
      <c r="J2469" s="12"/>
      <c r="K2469" s="12"/>
      <c r="L2469" s="12"/>
      <c r="M2469" s="49"/>
      <c r="N2469" s="49"/>
      <c r="O2469" s="12"/>
      <c r="P2469" s="12"/>
      <c r="Q2469" s="12"/>
      <c r="R2469" s="12"/>
      <c r="S2469" s="12"/>
      <c r="T2469" s="12"/>
    </row>
    <row r="2470" spans="1:20" s="1" customFormat="1" x14ac:dyDescent="0.4">
      <c r="A2470" s="12"/>
      <c r="B2470" s="12"/>
      <c r="C2470" s="42"/>
      <c r="D2470" s="12"/>
      <c r="E2470" s="12"/>
      <c r="F2470" s="12"/>
      <c r="G2470" s="12"/>
      <c r="H2470" s="12"/>
      <c r="I2470" s="12"/>
      <c r="J2470" s="12"/>
      <c r="K2470" s="12"/>
      <c r="L2470" s="12"/>
      <c r="M2470" s="49"/>
      <c r="N2470" s="49"/>
      <c r="O2470" s="12"/>
      <c r="P2470" s="12"/>
      <c r="Q2470" s="12"/>
      <c r="R2470" s="12"/>
      <c r="S2470" s="12"/>
      <c r="T2470" s="12"/>
    </row>
    <row r="2471" spans="1:20" s="1" customFormat="1" x14ac:dyDescent="0.4">
      <c r="A2471" s="12"/>
      <c r="B2471" s="12"/>
      <c r="C2471" s="42"/>
      <c r="D2471" s="12"/>
      <c r="E2471" s="12"/>
      <c r="F2471" s="12"/>
      <c r="G2471" s="12"/>
      <c r="H2471" s="12"/>
      <c r="I2471" s="12"/>
      <c r="J2471" s="12"/>
      <c r="K2471" s="12"/>
      <c r="L2471" s="12"/>
      <c r="M2471" s="49"/>
      <c r="N2471" s="49"/>
      <c r="O2471" s="12"/>
      <c r="P2471" s="12"/>
      <c r="Q2471" s="12"/>
      <c r="R2471" s="12"/>
      <c r="S2471" s="12"/>
      <c r="T2471" s="12"/>
    </row>
    <row r="2472" spans="1:20" s="1" customFormat="1" x14ac:dyDescent="0.4">
      <c r="A2472" s="12"/>
      <c r="B2472" s="12"/>
      <c r="C2472" s="42"/>
      <c r="D2472" s="12"/>
      <c r="E2472" s="12"/>
      <c r="F2472" s="12"/>
      <c r="G2472" s="12"/>
      <c r="H2472" s="12"/>
      <c r="I2472" s="12"/>
      <c r="J2472" s="12"/>
      <c r="K2472" s="12"/>
      <c r="L2472" s="12"/>
      <c r="M2472" s="49"/>
      <c r="N2472" s="49"/>
      <c r="O2472" s="12"/>
      <c r="P2472" s="12"/>
      <c r="Q2472" s="12"/>
      <c r="R2472" s="12"/>
      <c r="S2472" s="12"/>
      <c r="T2472" s="12"/>
    </row>
    <row r="2473" spans="1:20" s="1" customFormat="1" x14ac:dyDescent="0.4">
      <c r="A2473" s="12"/>
      <c r="B2473" s="12"/>
      <c r="C2473" s="42"/>
      <c r="D2473" s="12"/>
      <c r="E2473" s="12"/>
      <c r="F2473" s="12"/>
      <c r="G2473" s="12"/>
      <c r="H2473" s="12"/>
      <c r="I2473" s="12"/>
      <c r="J2473" s="12"/>
      <c r="K2473" s="12"/>
      <c r="L2473" s="12"/>
      <c r="M2473" s="49"/>
      <c r="N2473" s="49"/>
      <c r="O2473" s="12"/>
      <c r="P2473" s="12"/>
      <c r="Q2473" s="12"/>
      <c r="R2473" s="12"/>
      <c r="S2473" s="12"/>
      <c r="T2473" s="12"/>
    </row>
    <row r="2474" spans="1:20" s="1" customFormat="1" x14ac:dyDescent="0.4">
      <c r="A2474" s="12"/>
      <c r="B2474" s="12"/>
      <c r="C2474" s="42"/>
      <c r="D2474" s="12"/>
      <c r="E2474" s="12"/>
      <c r="F2474" s="12"/>
      <c r="G2474" s="12"/>
      <c r="H2474" s="12"/>
      <c r="I2474" s="12"/>
      <c r="J2474" s="12"/>
      <c r="K2474" s="12"/>
      <c r="L2474" s="12"/>
      <c r="M2474" s="49"/>
      <c r="N2474" s="49"/>
      <c r="O2474" s="12"/>
      <c r="P2474" s="12"/>
      <c r="Q2474" s="12"/>
      <c r="R2474" s="12"/>
      <c r="S2474" s="12"/>
      <c r="T2474" s="12"/>
    </row>
    <row r="2475" spans="1:20" s="1" customFormat="1" x14ac:dyDescent="0.4">
      <c r="A2475" s="12"/>
      <c r="B2475" s="12"/>
      <c r="C2475" s="42"/>
      <c r="D2475" s="12"/>
      <c r="E2475" s="12"/>
      <c r="F2475" s="12"/>
      <c r="G2475" s="12"/>
      <c r="H2475" s="12"/>
      <c r="I2475" s="12"/>
      <c r="J2475" s="12"/>
      <c r="K2475" s="12"/>
      <c r="L2475" s="12"/>
      <c r="M2475" s="49"/>
      <c r="N2475" s="49"/>
      <c r="O2475" s="12"/>
      <c r="P2475" s="12"/>
      <c r="Q2475" s="12"/>
      <c r="R2475" s="12"/>
      <c r="S2475" s="12"/>
      <c r="T2475" s="12"/>
    </row>
    <row r="2476" spans="1:20" s="1" customFormat="1" x14ac:dyDescent="0.4">
      <c r="A2476" s="12"/>
      <c r="B2476" s="12"/>
      <c r="C2476" s="42"/>
      <c r="D2476" s="12"/>
      <c r="E2476" s="12"/>
      <c r="F2476" s="12"/>
      <c r="G2476" s="12"/>
      <c r="H2476" s="12"/>
      <c r="I2476" s="12"/>
      <c r="J2476" s="12"/>
      <c r="K2476" s="12"/>
      <c r="L2476" s="12"/>
      <c r="M2476" s="49"/>
      <c r="N2476" s="49"/>
      <c r="O2476" s="12"/>
      <c r="P2476" s="12"/>
      <c r="Q2476" s="12"/>
      <c r="R2476" s="12"/>
      <c r="S2476" s="12"/>
      <c r="T2476" s="12"/>
    </row>
    <row r="2477" spans="1:20" s="1" customFormat="1" x14ac:dyDescent="0.4">
      <c r="A2477" s="12"/>
      <c r="B2477" s="12"/>
      <c r="C2477" s="42"/>
      <c r="D2477" s="12"/>
      <c r="E2477" s="12"/>
      <c r="F2477" s="12"/>
      <c r="G2477" s="12"/>
      <c r="H2477" s="12"/>
      <c r="I2477" s="12"/>
      <c r="J2477" s="12"/>
      <c r="K2477" s="12"/>
      <c r="L2477" s="12"/>
      <c r="M2477" s="49"/>
      <c r="N2477" s="49"/>
      <c r="O2477" s="12"/>
      <c r="P2477" s="12"/>
      <c r="Q2477" s="12"/>
      <c r="R2477" s="12"/>
      <c r="S2477" s="12"/>
      <c r="T2477" s="12"/>
    </row>
    <row r="2478" spans="1:20" s="1" customFormat="1" x14ac:dyDescent="0.4">
      <c r="A2478" s="12"/>
      <c r="B2478" s="12"/>
      <c r="C2478" s="42"/>
      <c r="D2478" s="12"/>
      <c r="E2478" s="12"/>
      <c r="F2478" s="12"/>
      <c r="G2478" s="12"/>
      <c r="H2478" s="12"/>
      <c r="I2478" s="12"/>
      <c r="J2478" s="12"/>
      <c r="K2478" s="12"/>
      <c r="L2478" s="12"/>
      <c r="M2478" s="49"/>
      <c r="N2478" s="49"/>
      <c r="O2478" s="12"/>
      <c r="P2478" s="12"/>
      <c r="Q2478" s="12"/>
      <c r="R2478" s="12"/>
      <c r="S2478" s="12"/>
      <c r="T2478" s="12"/>
    </row>
    <row r="2479" spans="1:20" s="1" customFormat="1" x14ac:dyDescent="0.4">
      <c r="A2479" s="12"/>
      <c r="B2479" s="12"/>
      <c r="C2479" s="42"/>
      <c r="D2479" s="12"/>
      <c r="E2479" s="12"/>
      <c r="F2479" s="12"/>
      <c r="G2479" s="12"/>
      <c r="H2479" s="12"/>
      <c r="I2479" s="12"/>
      <c r="J2479" s="12"/>
      <c r="K2479" s="12"/>
      <c r="L2479" s="12"/>
      <c r="M2479" s="49"/>
      <c r="N2479" s="49"/>
      <c r="O2479" s="12"/>
      <c r="P2479" s="12"/>
      <c r="Q2479" s="12"/>
      <c r="R2479" s="12"/>
      <c r="S2479" s="12"/>
      <c r="T2479" s="12"/>
    </row>
    <row r="2480" spans="1:20" s="1" customFormat="1" x14ac:dyDescent="0.4">
      <c r="A2480" s="12"/>
      <c r="B2480" s="12"/>
      <c r="C2480" s="42"/>
      <c r="D2480" s="12"/>
      <c r="E2480" s="12"/>
      <c r="F2480" s="12"/>
      <c r="G2480" s="12"/>
      <c r="H2480" s="12"/>
      <c r="I2480" s="12"/>
      <c r="J2480" s="12"/>
      <c r="K2480" s="12"/>
      <c r="L2480" s="12"/>
      <c r="M2480" s="49"/>
      <c r="N2480" s="49"/>
      <c r="O2480" s="12"/>
      <c r="P2480" s="12"/>
      <c r="Q2480" s="12"/>
      <c r="R2480" s="12"/>
      <c r="S2480" s="12"/>
      <c r="T2480" s="12"/>
    </row>
    <row r="2481" spans="1:20" s="1" customFormat="1" x14ac:dyDescent="0.4">
      <c r="A2481" s="12"/>
      <c r="B2481" s="12"/>
      <c r="C2481" s="42"/>
      <c r="D2481" s="12"/>
      <c r="E2481" s="12"/>
      <c r="F2481" s="12"/>
      <c r="G2481" s="12"/>
      <c r="H2481" s="12"/>
      <c r="I2481" s="12"/>
      <c r="J2481" s="12"/>
      <c r="K2481" s="12"/>
      <c r="L2481" s="12"/>
      <c r="M2481" s="49"/>
      <c r="N2481" s="49"/>
      <c r="O2481" s="12"/>
      <c r="P2481" s="12"/>
      <c r="Q2481" s="12"/>
      <c r="R2481" s="12"/>
      <c r="S2481" s="12"/>
      <c r="T2481" s="12"/>
    </row>
    <row r="2482" spans="1:20" s="1" customFormat="1" x14ac:dyDescent="0.4">
      <c r="A2482" s="12"/>
      <c r="B2482" s="12"/>
      <c r="C2482" s="42"/>
      <c r="D2482" s="12"/>
      <c r="E2482" s="12"/>
      <c r="F2482" s="12"/>
      <c r="G2482" s="12"/>
      <c r="H2482" s="12"/>
      <c r="I2482" s="12"/>
      <c r="J2482" s="12"/>
      <c r="K2482" s="12"/>
      <c r="L2482" s="12"/>
      <c r="M2482" s="49"/>
      <c r="N2482" s="49"/>
      <c r="O2482" s="12"/>
      <c r="P2482" s="12"/>
      <c r="Q2482" s="12"/>
      <c r="R2482" s="12"/>
      <c r="S2482" s="12"/>
      <c r="T2482" s="12"/>
    </row>
    <row r="2483" spans="1:20" s="1" customFormat="1" x14ac:dyDescent="0.4">
      <c r="A2483" s="12"/>
      <c r="B2483" s="12"/>
      <c r="C2483" s="42"/>
      <c r="D2483" s="12"/>
      <c r="E2483" s="12"/>
      <c r="F2483" s="12"/>
      <c r="G2483" s="12"/>
      <c r="H2483" s="12"/>
      <c r="I2483" s="12"/>
      <c r="J2483" s="12"/>
      <c r="K2483" s="12"/>
      <c r="L2483" s="12"/>
      <c r="M2483" s="49"/>
      <c r="N2483" s="49"/>
      <c r="O2483" s="12"/>
      <c r="P2483" s="12"/>
      <c r="Q2483" s="12"/>
      <c r="R2483" s="12"/>
      <c r="S2483" s="12"/>
      <c r="T2483" s="12"/>
    </row>
    <row r="2484" spans="1:20" s="1" customFormat="1" x14ac:dyDescent="0.4">
      <c r="A2484" s="12"/>
      <c r="B2484" s="12"/>
      <c r="C2484" s="42"/>
      <c r="D2484" s="12"/>
      <c r="E2484" s="12"/>
      <c r="F2484" s="12"/>
      <c r="G2484" s="12"/>
      <c r="H2484" s="12"/>
      <c r="I2484" s="12"/>
      <c r="J2484" s="12"/>
      <c r="K2484" s="12"/>
      <c r="L2484" s="12"/>
      <c r="M2484" s="49"/>
      <c r="N2484" s="49"/>
      <c r="O2484" s="12"/>
      <c r="P2484" s="12"/>
      <c r="Q2484" s="12"/>
      <c r="R2484" s="12"/>
      <c r="S2484" s="12"/>
      <c r="T2484" s="12"/>
    </row>
    <row r="2485" spans="1:20" s="1" customFormat="1" x14ac:dyDescent="0.4">
      <c r="A2485" s="12"/>
      <c r="B2485" s="12"/>
      <c r="C2485" s="42"/>
      <c r="D2485" s="12"/>
      <c r="E2485" s="12"/>
      <c r="F2485" s="12"/>
      <c r="G2485" s="12"/>
      <c r="H2485" s="12"/>
      <c r="I2485" s="12"/>
      <c r="J2485" s="12"/>
      <c r="K2485" s="12"/>
      <c r="L2485" s="12"/>
      <c r="M2485" s="49"/>
      <c r="N2485" s="49"/>
      <c r="O2485" s="12"/>
      <c r="P2485" s="12"/>
      <c r="Q2485" s="12"/>
      <c r="R2485" s="12"/>
      <c r="S2485" s="12"/>
      <c r="T2485" s="12"/>
    </row>
    <row r="2486" spans="1:20" s="1" customFormat="1" x14ac:dyDescent="0.4">
      <c r="A2486" s="12"/>
      <c r="B2486" s="12"/>
      <c r="C2486" s="42"/>
      <c r="D2486" s="12"/>
      <c r="E2486" s="12"/>
      <c r="F2486" s="12"/>
      <c r="G2486" s="12"/>
      <c r="H2486" s="12"/>
      <c r="I2486" s="12"/>
      <c r="J2486" s="12"/>
      <c r="K2486" s="12"/>
      <c r="L2486" s="12"/>
      <c r="M2486" s="49"/>
      <c r="N2486" s="49"/>
      <c r="O2486" s="12"/>
      <c r="P2486" s="12"/>
      <c r="Q2486" s="12"/>
      <c r="R2486" s="12"/>
      <c r="S2486" s="12"/>
      <c r="T2486" s="12"/>
    </row>
    <row r="2487" spans="1:20" s="1" customFormat="1" x14ac:dyDescent="0.4">
      <c r="A2487" s="12"/>
      <c r="B2487" s="12"/>
      <c r="C2487" s="42"/>
      <c r="D2487" s="12"/>
      <c r="E2487" s="12"/>
      <c r="F2487" s="12"/>
      <c r="G2487" s="12"/>
      <c r="H2487" s="12"/>
      <c r="I2487" s="12"/>
      <c r="J2487" s="12"/>
      <c r="K2487" s="12"/>
      <c r="L2487" s="12"/>
      <c r="M2487" s="49"/>
      <c r="N2487" s="49"/>
      <c r="O2487" s="12"/>
      <c r="P2487" s="12"/>
      <c r="Q2487" s="12"/>
      <c r="R2487" s="12"/>
      <c r="S2487" s="12"/>
      <c r="T2487" s="12"/>
    </row>
    <row r="2488" spans="1:20" s="1" customFormat="1" x14ac:dyDescent="0.4">
      <c r="A2488" s="12"/>
      <c r="B2488" s="12"/>
      <c r="C2488" s="42"/>
      <c r="D2488" s="12"/>
      <c r="E2488" s="12"/>
      <c r="F2488" s="12"/>
      <c r="G2488" s="12"/>
      <c r="H2488" s="12"/>
      <c r="I2488" s="12"/>
      <c r="J2488" s="12"/>
      <c r="K2488" s="12"/>
      <c r="L2488" s="12"/>
      <c r="M2488" s="49"/>
      <c r="N2488" s="49"/>
      <c r="O2488" s="12"/>
      <c r="P2488" s="12"/>
      <c r="Q2488" s="12"/>
      <c r="R2488" s="12"/>
      <c r="S2488" s="12"/>
      <c r="T2488" s="12"/>
    </row>
    <row r="2489" spans="1:20" s="1" customFormat="1" x14ac:dyDescent="0.4">
      <c r="A2489" s="12"/>
      <c r="B2489" s="12"/>
      <c r="C2489" s="42"/>
      <c r="D2489" s="12"/>
      <c r="E2489" s="12"/>
      <c r="F2489" s="12"/>
      <c r="G2489" s="12"/>
      <c r="H2489" s="12"/>
      <c r="I2489" s="12"/>
      <c r="J2489" s="12"/>
      <c r="K2489" s="12"/>
      <c r="L2489" s="12"/>
      <c r="M2489" s="49"/>
      <c r="N2489" s="49"/>
      <c r="O2489" s="12"/>
      <c r="P2489" s="12"/>
      <c r="Q2489" s="12"/>
      <c r="R2489" s="12"/>
      <c r="S2489" s="12"/>
      <c r="T2489" s="12"/>
    </row>
    <row r="2490" spans="1:20" s="1" customFormat="1" x14ac:dyDescent="0.4">
      <c r="A2490" s="12"/>
      <c r="B2490" s="12"/>
      <c r="C2490" s="42"/>
      <c r="D2490" s="12"/>
      <c r="E2490" s="12"/>
      <c r="F2490" s="12"/>
      <c r="G2490" s="12"/>
      <c r="H2490" s="12"/>
      <c r="I2490" s="12"/>
      <c r="J2490" s="12"/>
      <c r="K2490" s="12"/>
      <c r="L2490" s="12"/>
      <c r="M2490" s="49"/>
      <c r="N2490" s="49"/>
      <c r="O2490" s="12"/>
      <c r="P2490" s="12"/>
      <c r="Q2490" s="12"/>
      <c r="R2490" s="12"/>
      <c r="S2490" s="12"/>
      <c r="T2490" s="12"/>
    </row>
    <row r="2491" spans="1:20" s="1" customFormat="1" x14ac:dyDescent="0.4">
      <c r="A2491" s="12"/>
      <c r="B2491" s="12"/>
      <c r="C2491" s="42"/>
      <c r="D2491" s="12"/>
      <c r="E2491" s="12"/>
      <c r="F2491" s="12"/>
      <c r="G2491" s="12"/>
      <c r="H2491" s="12"/>
      <c r="I2491" s="12"/>
      <c r="J2491" s="12"/>
      <c r="K2491" s="12"/>
      <c r="L2491" s="12"/>
      <c r="M2491" s="49"/>
      <c r="N2491" s="49"/>
      <c r="O2491" s="12"/>
      <c r="P2491" s="12"/>
      <c r="Q2491" s="12"/>
      <c r="R2491" s="12"/>
      <c r="S2491" s="12"/>
      <c r="T2491" s="12"/>
    </row>
    <row r="2492" spans="1:20" s="1" customFormat="1" x14ac:dyDescent="0.4">
      <c r="A2492" s="12"/>
      <c r="B2492" s="12"/>
      <c r="C2492" s="42"/>
      <c r="D2492" s="12"/>
      <c r="E2492" s="12"/>
      <c r="F2492" s="12"/>
      <c r="G2492" s="12"/>
      <c r="H2492" s="12"/>
      <c r="I2492" s="12"/>
      <c r="J2492" s="12"/>
      <c r="K2492" s="12"/>
      <c r="L2492" s="12"/>
      <c r="M2492" s="49"/>
      <c r="N2492" s="49"/>
      <c r="O2492" s="12"/>
      <c r="P2492" s="12"/>
      <c r="Q2492" s="12"/>
      <c r="R2492" s="12"/>
      <c r="S2492" s="12"/>
      <c r="T2492" s="12"/>
    </row>
    <row r="2493" spans="1:20" s="1" customFormat="1" x14ac:dyDescent="0.4">
      <c r="A2493" s="12"/>
      <c r="B2493" s="12"/>
      <c r="C2493" s="42"/>
      <c r="D2493" s="12"/>
      <c r="E2493" s="12"/>
      <c r="F2493" s="12"/>
      <c r="G2493" s="12"/>
      <c r="H2493" s="12"/>
      <c r="I2493" s="12"/>
      <c r="J2493" s="12"/>
      <c r="K2493" s="12"/>
      <c r="L2493" s="12"/>
      <c r="M2493" s="49"/>
      <c r="N2493" s="49"/>
      <c r="O2493" s="12"/>
      <c r="P2493" s="12"/>
      <c r="Q2493" s="12"/>
      <c r="R2493" s="12"/>
      <c r="S2493" s="12"/>
      <c r="T2493" s="12"/>
    </row>
    <row r="2494" spans="1:20" s="1" customFormat="1" x14ac:dyDescent="0.4">
      <c r="A2494" s="12"/>
      <c r="B2494" s="12"/>
      <c r="C2494" s="42"/>
      <c r="D2494" s="12"/>
      <c r="E2494" s="12"/>
      <c r="F2494" s="12"/>
      <c r="G2494" s="12"/>
      <c r="H2494" s="12"/>
      <c r="I2494" s="12"/>
      <c r="J2494" s="12"/>
      <c r="K2494" s="12"/>
      <c r="L2494" s="12"/>
      <c r="M2494" s="49"/>
      <c r="N2494" s="49"/>
      <c r="O2494" s="12"/>
      <c r="P2494" s="12"/>
      <c r="Q2494" s="12"/>
      <c r="R2494" s="12"/>
      <c r="S2494" s="12"/>
      <c r="T2494" s="12"/>
    </row>
    <row r="2495" spans="1:20" s="1" customFormat="1" x14ac:dyDescent="0.4">
      <c r="A2495" s="12"/>
      <c r="B2495" s="12"/>
      <c r="C2495" s="42"/>
      <c r="D2495" s="12"/>
      <c r="E2495" s="12"/>
      <c r="F2495" s="12"/>
      <c r="G2495" s="12"/>
      <c r="H2495" s="12"/>
      <c r="I2495" s="12"/>
      <c r="J2495" s="12"/>
      <c r="K2495" s="12"/>
      <c r="L2495" s="12"/>
      <c r="M2495" s="49"/>
      <c r="N2495" s="49"/>
      <c r="O2495" s="12"/>
      <c r="P2495" s="12"/>
      <c r="Q2495" s="12"/>
      <c r="R2495" s="12"/>
      <c r="S2495" s="12"/>
      <c r="T2495" s="12"/>
    </row>
    <row r="2496" spans="1:20" s="1" customFormat="1" x14ac:dyDescent="0.4">
      <c r="A2496" s="12"/>
      <c r="B2496" s="12"/>
      <c r="C2496" s="42"/>
      <c r="D2496" s="12"/>
      <c r="E2496" s="12"/>
      <c r="F2496" s="12"/>
      <c r="G2496" s="12"/>
      <c r="H2496" s="12"/>
      <c r="I2496" s="12"/>
      <c r="J2496" s="12"/>
      <c r="K2496" s="12"/>
      <c r="L2496" s="12"/>
      <c r="M2496" s="49"/>
      <c r="N2496" s="49"/>
      <c r="O2496" s="12"/>
      <c r="P2496" s="12"/>
      <c r="Q2496" s="12"/>
      <c r="R2496" s="12"/>
      <c r="S2496" s="12"/>
      <c r="T2496" s="12"/>
    </row>
    <row r="2497" spans="1:20" s="1" customFormat="1" x14ac:dyDescent="0.4">
      <c r="A2497" s="12"/>
      <c r="B2497" s="12"/>
      <c r="C2497" s="42"/>
      <c r="D2497" s="12"/>
      <c r="E2497" s="12"/>
      <c r="F2497" s="12"/>
      <c r="G2497" s="12"/>
      <c r="H2497" s="12"/>
      <c r="I2497" s="12"/>
      <c r="J2497" s="12"/>
      <c r="K2497" s="12"/>
      <c r="L2497" s="12"/>
      <c r="M2497" s="49"/>
      <c r="N2497" s="49"/>
      <c r="O2497" s="12"/>
      <c r="P2497" s="12"/>
      <c r="Q2497" s="12"/>
      <c r="R2497" s="12"/>
      <c r="S2497" s="12"/>
      <c r="T2497" s="12"/>
    </row>
    <row r="2498" spans="1:20" s="1" customFormat="1" x14ac:dyDescent="0.4">
      <c r="A2498" s="12"/>
      <c r="B2498" s="12"/>
      <c r="C2498" s="42"/>
      <c r="D2498" s="12"/>
      <c r="E2498" s="12"/>
      <c r="F2498" s="12"/>
      <c r="G2498" s="12"/>
      <c r="H2498" s="12"/>
      <c r="I2498" s="12"/>
      <c r="J2498" s="12"/>
      <c r="K2498" s="12"/>
      <c r="L2498" s="12"/>
      <c r="M2498" s="49"/>
      <c r="N2498" s="49"/>
      <c r="O2498" s="12"/>
      <c r="P2498" s="12"/>
      <c r="Q2498" s="12"/>
      <c r="R2498" s="12"/>
      <c r="S2498" s="12"/>
      <c r="T2498" s="12"/>
    </row>
    <row r="2499" spans="1:20" s="1" customFormat="1" x14ac:dyDescent="0.4">
      <c r="A2499" s="12"/>
      <c r="B2499" s="12"/>
      <c r="C2499" s="42"/>
      <c r="D2499" s="12"/>
      <c r="E2499" s="12"/>
      <c r="F2499" s="12"/>
      <c r="G2499" s="12"/>
      <c r="H2499" s="12"/>
      <c r="I2499" s="12"/>
      <c r="J2499" s="12"/>
      <c r="K2499" s="12"/>
      <c r="L2499" s="12"/>
      <c r="M2499" s="49"/>
      <c r="N2499" s="49"/>
      <c r="O2499" s="12"/>
      <c r="P2499" s="12"/>
      <c r="Q2499" s="12"/>
      <c r="R2499" s="12"/>
      <c r="S2499" s="12"/>
      <c r="T2499" s="12"/>
    </row>
    <row r="2500" spans="1:20" s="1" customFormat="1" x14ac:dyDescent="0.4">
      <c r="A2500" s="12"/>
      <c r="B2500" s="12"/>
      <c r="C2500" s="42"/>
      <c r="D2500" s="12"/>
      <c r="E2500" s="12"/>
      <c r="F2500" s="12"/>
      <c r="G2500" s="12"/>
      <c r="H2500" s="12"/>
      <c r="I2500" s="12"/>
      <c r="J2500" s="12"/>
      <c r="K2500" s="12"/>
      <c r="L2500" s="12"/>
      <c r="M2500" s="49"/>
      <c r="N2500" s="49"/>
      <c r="O2500" s="12"/>
      <c r="P2500" s="12"/>
      <c r="Q2500" s="12"/>
      <c r="R2500" s="12"/>
      <c r="S2500" s="12"/>
      <c r="T2500" s="12"/>
    </row>
    <row r="2501" spans="1:20" s="1" customFormat="1" x14ac:dyDescent="0.4">
      <c r="A2501" s="12"/>
      <c r="B2501" s="12"/>
      <c r="C2501" s="42"/>
      <c r="D2501" s="12"/>
      <c r="E2501" s="12"/>
      <c r="F2501" s="12"/>
      <c r="G2501" s="12"/>
      <c r="H2501" s="12"/>
      <c r="I2501" s="12"/>
      <c r="J2501" s="12"/>
      <c r="K2501" s="12"/>
      <c r="L2501" s="12"/>
      <c r="M2501" s="49"/>
      <c r="N2501" s="49"/>
      <c r="O2501" s="12"/>
      <c r="P2501" s="12"/>
      <c r="Q2501" s="12"/>
      <c r="R2501" s="12"/>
      <c r="S2501" s="12"/>
      <c r="T2501" s="12"/>
    </row>
    <row r="2502" spans="1:20" s="1" customFormat="1" x14ac:dyDescent="0.4">
      <c r="A2502" s="12"/>
      <c r="B2502" s="12"/>
      <c r="C2502" s="42"/>
      <c r="D2502" s="12"/>
      <c r="E2502" s="12"/>
      <c r="F2502" s="12"/>
      <c r="G2502" s="12"/>
      <c r="H2502" s="12"/>
      <c r="I2502" s="12"/>
      <c r="J2502" s="12"/>
      <c r="K2502" s="12"/>
      <c r="L2502" s="12"/>
      <c r="M2502" s="49"/>
      <c r="N2502" s="49"/>
      <c r="O2502" s="12"/>
      <c r="P2502" s="12"/>
      <c r="Q2502" s="12"/>
      <c r="R2502" s="12"/>
      <c r="S2502" s="12"/>
      <c r="T2502" s="12"/>
    </row>
    <row r="2503" spans="1:20" s="1" customFormat="1" x14ac:dyDescent="0.4">
      <c r="A2503" s="12"/>
      <c r="B2503" s="12"/>
      <c r="C2503" s="42"/>
      <c r="D2503" s="12"/>
      <c r="E2503" s="12"/>
      <c r="F2503" s="12"/>
      <c r="G2503" s="12"/>
      <c r="H2503" s="12"/>
      <c r="I2503" s="12"/>
      <c r="J2503" s="12"/>
      <c r="K2503" s="12"/>
      <c r="L2503" s="12"/>
      <c r="M2503" s="49"/>
      <c r="N2503" s="49"/>
      <c r="O2503" s="12"/>
      <c r="P2503" s="12"/>
      <c r="Q2503" s="12"/>
      <c r="R2503" s="12"/>
      <c r="S2503" s="12"/>
      <c r="T2503" s="12"/>
    </row>
    <row r="2504" spans="1:20" s="1" customFormat="1" x14ac:dyDescent="0.4">
      <c r="A2504" s="12"/>
      <c r="B2504" s="12"/>
      <c r="C2504" s="42"/>
      <c r="D2504" s="12"/>
      <c r="E2504" s="12"/>
      <c r="F2504" s="12"/>
      <c r="G2504" s="12"/>
      <c r="H2504" s="12"/>
      <c r="I2504" s="12"/>
      <c r="J2504" s="12"/>
      <c r="K2504" s="12"/>
      <c r="L2504" s="12"/>
      <c r="M2504" s="49"/>
      <c r="N2504" s="49"/>
      <c r="O2504" s="12"/>
      <c r="P2504" s="12"/>
      <c r="Q2504" s="12"/>
      <c r="R2504" s="12"/>
      <c r="S2504" s="12"/>
      <c r="T2504" s="12"/>
    </row>
    <row r="2505" spans="1:20" s="1" customFormat="1" x14ac:dyDescent="0.4">
      <c r="A2505" s="12"/>
      <c r="B2505" s="12"/>
      <c r="C2505" s="42"/>
      <c r="D2505" s="12"/>
      <c r="E2505" s="12"/>
      <c r="F2505" s="12"/>
      <c r="G2505" s="12"/>
      <c r="H2505" s="12"/>
      <c r="I2505" s="12"/>
      <c r="J2505" s="12"/>
      <c r="K2505" s="12"/>
      <c r="L2505" s="12"/>
      <c r="M2505" s="49"/>
      <c r="N2505" s="49"/>
      <c r="O2505" s="12"/>
      <c r="P2505" s="12"/>
      <c r="Q2505" s="12"/>
      <c r="R2505" s="12"/>
      <c r="S2505" s="12"/>
      <c r="T2505" s="12"/>
    </row>
    <row r="2506" spans="1:20" s="1" customFormat="1" x14ac:dyDescent="0.4">
      <c r="A2506" s="12"/>
      <c r="B2506" s="12"/>
      <c r="C2506" s="42"/>
      <c r="D2506" s="12"/>
      <c r="E2506" s="12"/>
      <c r="F2506" s="12"/>
      <c r="G2506" s="12"/>
      <c r="H2506" s="12"/>
      <c r="I2506" s="12"/>
      <c r="J2506" s="12"/>
      <c r="K2506" s="12"/>
      <c r="L2506" s="12"/>
      <c r="M2506" s="49"/>
      <c r="N2506" s="49"/>
      <c r="O2506" s="12"/>
      <c r="P2506" s="12"/>
      <c r="Q2506" s="12"/>
      <c r="R2506" s="12"/>
      <c r="S2506" s="12"/>
      <c r="T2506" s="12"/>
    </row>
    <row r="2507" spans="1:20" s="1" customFormat="1" x14ac:dyDescent="0.4">
      <c r="A2507" s="12"/>
      <c r="B2507" s="12"/>
      <c r="C2507" s="42"/>
      <c r="D2507" s="12"/>
      <c r="E2507" s="12"/>
      <c r="F2507" s="12"/>
      <c r="G2507" s="12"/>
      <c r="H2507" s="12"/>
      <c r="I2507" s="12"/>
      <c r="J2507" s="12"/>
      <c r="K2507" s="12"/>
      <c r="L2507" s="12"/>
      <c r="M2507" s="49"/>
      <c r="N2507" s="49"/>
      <c r="O2507" s="12"/>
      <c r="P2507" s="12"/>
      <c r="Q2507" s="12"/>
      <c r="R2507" s="12"/>
      <c r="S2507" s="12"/>
      <c r="T2507" s="12"/>
    </row>
    <row r="2508" spans="1:20" s="1" customFormat="1" x14ac:dyDescent="0.4">
      <c r="A2508" s="12"/>
      <c r="B2508" s="12"/>
      <c r="C2508" s="42"/>
      <c r="D2508" s="12"/>
      <c r="E2508" s="12"/>
      <c r="F2508" s="12"/>
      <c r="G2508" s="12"/>
      <c r="H2508" s="12"/>
      <c r="I2508" s="12"/>
      <c r="J2508" s="12"/>
      <c r="K2508" s="12"/>
      <c r="L2508" s="12"/>
      <c r="M2508" s="49"/>
      <c r="N2508" s="49"/>
      <c r="O2508" s="12"/>
      <c r="P2508" s="12"/>
      <c r="Q2508" s="12"/>
      <c r="R2508" s="12"/>
      <c r="S2508" s="12"/>
      <c r="T2508" s="12"/>
    </row>
    <row r="2509" spans="1:20" s="1" customFormat="1" x14ac:dyDescent="0.4">
      <c r="A2509" s="12"/>
      <c r="B2509" s="12"/>
      <c r="C2509" s="42"/>
      <c r="D2509" s="12"/>
      <c r="E2509" s="12"/>
      <c r="F2509" s="12"/>
      <c r="G2509" s="12"/>
      <c r="H2509" s="12"/>
      <c r="I2509" s="12"/>
      <c r="J2509" s="12"/>
      <c r="K2509" s="12"/>
      <c r="L2509" s="12"/>
      <c r="M2509" s="49"/>
      <c r="N2509" s="49"/>
      <c r="O2509" s="12"/>
      <c r="P2509" s="12"/>
      <c r="Q2509" s="12"/>
      <c r="R2509" s="12"/>
      <c r="S2509" s="12"/>
      <c r="T2509" s="12"/>
    </row>
    <row r="2510" spans="1:20" s="1" customFormat="1" x14ac:dyDescent="0.4">
      <c r="A2510" s="12"/>
      <c r="B2510" s="12"/>
      <c r="C2510" s="42"/>
      <c r="D2510" s="12"/>
      <c r="E2510" s="12"/>
      <c r="F2510" s="12"/>
      <c r="G2510" s="12"/>
      <c r="H2510" s="12"/>
      <c r="I2510" s="12"/>
      <c r="J2510" s="12"/>
      <c r="K2510" s="12"/>
      <c r="L2510" s="12"/>
      <c r="M2510" s="49"/>
      <c r="N2510" s="49"/>
      <c r="O2510" s="12"/>
      <c r="P2510" s="12"/>
      <c r="Q2510" s="12"/>
      <c r="R2510" s="12"/>
      <c r="S2510" s="12"/>
      <c r="T2510" s="12"/>
    </row>
    <row r="2511" spans="1:20" s="1" customFormat="1" x14ac:dyDescent="0.4">
      <c r="A2511" s="12"/>
      <c r="B2511" s="12"/>
      <c r="C2511" s="42"/>
      <c r="D2511" s="12"/>
      <c r="E2511" s="12"/>
      <c r="F2511" s="12"/>
      <c r="G2511" s="12"/>
      <c r="H2511" s="12"/>
      <c r="I2511" s="12"/>
      <c r="J2511" s="12"/>
      <c r="K2511" s="12"/>
      <c r="L2511" s="12"/>
      <c r="M2511" s="49"/>
      <c r="N2511" s="49"/>
      <c r="O2511" s="12"/>
      <c r="P2511" s="12"/>
      <c r="Q2511" s="12"/>
      <c r="R2511" s="12"/>
      <c r="S2511" s="12"/>
      <c r="T2511" s="12"/>
    </row>
    <row r="2512" spans="1:20" s="1" customFormat="1" x14ac:dyDescent="0.4">
      <c r="A2512" s="12"/>
      <c r="B2512" s="12"/>
      <c r="C2512" s="42"/>
      <c r="D2512" s="12"/>
      <c r="E2512" s="12"/>
      <c r="F2512" s="12"/>
      <c r="G2512" s="12"/>
      <c r="H2512" s="12"/>
      <c r="I2512" s="12"/>
      <c r="J2512" s="12"/>
      <c r="K2512" s="12"/>
      <c r="L2512" s="12"/>
      <c r="M2512" s="49"/>
      <c r="N2512" s="49"/>
      <c r="O2512" s="12"/>
      <c r="P2512" s="12"/>
      <c r="Q2512" s="12"/>
      <c r="R2512" s="12"/>
      <c r="S2512" s="12"/>
      <c r="T2512" s="12"/>
    </row>
    <row r="2513" spans="1:20" s="1" customFormat="1" x14ac:dyDescent="0.4">
      <c r="A2513" s="12"/>
      <c r="B2513" s="12"/>
      <c r="C2513" s="42"/>
      <c r="D2513" s="12"/>
      <c r="E2513" s="12"/>
      <c r="F2513" s="12"/>
      <c r="G2513" s="12"/>
      <c r="H2513" s="12"/>
      <c r="I2513" s="12"/>
      <c r="J2513" s="12"/>
      <c r="K2513" s="12"/>
      <c r="L2513" s="12"/>
      <c r="M2513" s="49"/>
      <c r="N2513" s="49"/>
      <c r="O2513" s="12"/>
      <c r="P2513" s="12"/>
      <c r="Q2513" s="12"/>
      <c r="R2513" s="12"/>
      <c r="S2513" s="12"/>
      <c r="T2513" s="12"/>
    </row>
    <row r="2514" spans="1:20" s="1" customFormat="1" x14ac:dyDescent="0.4">
      <c r="A2514" s="12"/>
      <c r="B2514" s="12"/>
      <c r="C2514" s="42"/>
      <c r="D2514" s="12"/>
      <c r="E2514" s="12"/>
      <c r="F2514" s="12"/>
      <c r="G2514" s="12"/>
      <c r="H2514" s="12"/>
      <c r="I2514" s="12"/>
      <c r="J2514" s="12"/>
      <c r="K2514" s="12"/>
      <c r="L2514" s="12"/>
      <c r="M2514" s="49"/>
      <c r="N2514" s="49"/>
      <c r="O2514" s="12"/>
      <c r="P2514" s="12"/>
      <c r="Q2514" s="12"/>
      <c r="R2514" s="12"/>
      <c r="S2514" s="12"/>
      <c r="T2514" s="12"/>
    </row>
    <row r="2515" spans="1:20" s="1" customFormat="1" x14ac:dyDescent="0.4">
      <c r="A2515" s="12"/>
      <c r="B2515" s="12"/>
      <c r="C2515" s="42"/>
      <c r="D2515" s="12"/>
      <c r="E2515" s="12"/>
      <c r="F2515" s="12"/>
      <c r="G2515" s="12"/>
      <c r="H2515" s="12"/>
      <c r="I2515" s="12"/>
      <c r="J2515" s="12"/>
      <c r="K2515" s="12"/>
      <c r="L2515" s="12"/>
      <c r="M2515" s="49"/>
      <c r="N2515" s="49"/>
      <c r="O2515" s="12"/>
      <c r="P2515" s="12"/>
      <c r="Q2515" s="12"/>
      <c r="R2515" s="12"/>
      <c r="S2515" s="12"/>
      <c r="T2515" s="12"/>
    </row>
    <row r="2516" spans="1:20" s="1" customFormat="1" x14ac:dyDescent="0.4">
      <c r="A2516" s="12"/>
      <c r="B2516" s="12"/>
      <c r="C2516" s="42"/>
      <c r="D2516" s="12"/>
      <c r="E2516" s="12"/>
      <c r="F2516" s="12"/>
      <c r="G2516" s="12"/>
      <c r="H2516" s="12"/>
      <c r="I2516" s="12"/>
      <c r="J2516" s="12"/>
      <c r="K2516" s="12"/>
      <c r="L2516" s="12"/>
      <c r="M2516" s="49"/>
      <c r="N2516" s="49"/>
      <c r="O2516" s="12"/>
      <c r="P2516" s="12"/>
      <c r="Q2516" s="12"/>
      <c r="R2516" s="12"/>
      <c r="S2516" s="12"/>
      <c r="T2516" s="12"/>
    </row>
    <row r="2517" spans="1:20" s="1" customFormat="1" x14ac:dyDescent="0.4">
      <c r="A2517" s="12"/>
      <c r="B2517" s="12"/>
      <c r="C2517" s="42"/>
      <c r="D2517" s="12"/>
      <c r="E2517" s="12"/>
      <c r="F2517" s="12"/>
      <c r="G2517" s="12"/>
      <c r="H2517" s="12"/>
      <c r="I2517" s="12"/>
      <c r="J2517" s="12"/>
      <c r="K2517" s="12"/>
      <c r="L2517" s="12"/>
      <c r="M2517" s="49"/>
      <c r="N2517" s="49"/>
      <c r="O2517" s="12"/>
      <c r="P2517" s="12"/>
      <c r="Q2517" s="12"/>
      <c r="R2517" s="12"/>
      <c r="S2517" s="12"/>
      <c r="T2517" s="12"/>
    </row>
    <row r="2518" spans="1:20" s="1" customFormat="1" x14ac:dyDescent="0.4">
      <c r="A2518" s="12"/>
      <c r="B2518" s="12"/>
      <c r="C2518" s="42"/>
      <c r="D2518" s="12"/>
      <c r="E2518" s="12"/>
      <c r="F2518" s="12"/>
      <c r="G2518" s="12"/>
      <c r="H2518" s="12"/>
      <c r="I2518" s="12"/>
      <c r="J2518" s="12"/>
      <c r="K2518" s="12"/>
      <c r="L2518" s="12"/>
      <c r="M2518" s="49"/>
      <c r="N2518" s="49"/>
      <c r="O2518" s="12"/>
      <c r="P2518" s="12"/>
      <c r="Q2518" s="12"/>
      <c r="R2518" s="12"/>
      <c r="S2518" s="12"/>
      <c r="T2518" s="12"/>
    </row>
    <row r="2519" spans="1:20" s="1" customFormat="1" x14ac:dyDescent="0.4">
      <c r="A2519" s="12"/>
      <c r="B2519" s="12"/>
      <c r="C2519" s="42"/>
      <c r="D2519" s="12"/>
      <c r="E2519" s="12"/>
      <c r="F2519" s="12"/>
      <c r="G2519" s="12"/>
      <c r="H2519" s="12"/>
      <c r="I2519" s="12"/>
      <c r="J2519" s="12"/>
      <c r="K2519" s="12"/>
      <c r="L2519" s="12"/>
      <c r="M2519" s="49"/>
      <c r="N2519" s="49"/>
      <c r="O2519" s="12"/>
      <c r="P2519" s="12"/>
      <c r="Q2519" s="12"/>
      <c r="R2519" s="12"/>
      <c r="S2519" s="12"/>
      <c r="T2519" s="12"/>
    </row>
    <row r="2520" spans="1:20" s="1" customFormat="1" x14ac:dyDescent="0.4">
      <c r="A2520" s="12"/>
      <c r="B2520" s="12"/>
      <c r="C2520" s="42"/>
      <c r="D2520" s="12"/>
      <c r="E2520" s="12"/>
      <c r="F2520" s="12"/>
      <c r="G2520" s="12"/>
      <c r="H2520" s="12"/>
      <c r="I2520" s="12"/>
      <c r="J2520" s="12"/>
      <c r="K2520" s="12"/>
      <c r="L2520" s="12"/>
      <c r="M2520" s="49"/>
      <c r="N2520" s="49"/>
      <c r="O2520" s="12"/>
      <c r="P2520" s="12"/>
      <c r="Q2520" s="12"/>
      <c r="R2520" s="12"/>
      <c r="S2520" s="12"/>
      <c r="T2520" s="12"/>
    </row>
    <row r="2521" spans="1:20" s="1" customFormat="1" x14ac:dyDescent="0.4">
      <c r="A2521" s="12"/>
      <c r="B2521" s="12"/>
      <c r="C2521" s="42"/>
      <c r="D2521" s="12"/>
      <c r="E2521" s="12"/>
      <c r="F2521" s="12"/>
      <c r="G2521" s="12"/>
      <c r="H2521" s="12"/>
      <c r="I2521" s="12"/>
      <c r="J2521" s="12"/>
      <c r="K2521" s="12"/>
      <c r="L2521" s="12"/>
      <c r="M2521" s="49"/>
      <c r="N2521" s="49"/>
      <c r="O2521" s="12"/>
      <c r="P2521" s="12"/>
      <c r="Q2521" s="12"/>
      <c r="R2521" s="12"/>
      <c r="S2521" s="12"/>
      <c r="T2521" s="12"/>
    </row>
    <row r="2522" spans="1:20" s="1" customFormat="1" x14ac:dyDescent="0.4">
      <c r="A2522" s="12"/>
      <c r="B2522" s="12"/>
      <c r="C2522" s="42"/>
      <c r="D2522" s="12"/>
      <c r="E2522" s="12"/>
      <c r="F2522" s="12"/>
      <c r="G2522" s="12"/>
      <c r="H2522" s="12"/>
      <c r="I2522" s="12"/>
      <c r="J2522" s="12"/>
      <c r="K2522" s="12"/>
      <c r="L2522" s="12"/>
      <c r="M2522" s="49"/>
      <c r="N2522" s="49"/>
      <c r="O2522" s="12"/>
      <c r="P2522" s="12"/>
      <c r="Q2522" s="12"/>
      <c r="R2522" s="12"/>
      <c r="S2522" s="12"/>
      <c r="T2522" s="12"/>
    </row>
    <row r="2523" spans="1:20" s="1" customFormat="1" x14ac:dyDescent="0.4">
      <c r="A2523" s="12"/>
      <c r="B2523" s="12"/>
      <c r="C2523" s="42"/>
      <c r="D2523" s="12"/>
      <c r="E2523" s="12"/>
      <c r="F2523" s="12"/>
      <c r="G2523" s="12"/>
      <c r="H2523" s="12"/>
      <c r="I2523" s="12"/>
      <c r="J2523" s="12"/>
      <c r="K2523" s="12"/>
      <c r="L2523" s="12"/>
      <c r="M2523" s="49"/>
      <c r="N2523" s="49"/>
      <c r="O2523" s="12"/>
      <c r="P2523" s="12"/>
      <c r="Q2523" s="12"/>
      <c r="R2523" s="12"/>
      <c r="S2523" s="12"/>
      <c r="T2523" s="12"/>
    </row>
    <row r="2524" spans="1:20" s="1" customFormat="1" x14ac:dyDescent="0.4">
      <c r="A2524" s="12"/>
      <c r="B2524" s="12"/>
      <c r="C2524" s="42"/>
      <c r="D2524" s="12"/>
      <c r="E2524" s="12"/>
      <c r="F2524" s="12"/>
      <c r="G2524" s="12"/>
      <c r="H2524" s="12"/>
      <c r="I2524" s="12"/>
      <c r="J2524" s="12"/>
      <c r="K2524" s="12"/>
      <c r="L2524" s="12"/>
      <c r="M2524" s="49"/>
      <c r="N2524" s="49"/>
      <c r="O2524" s="12"/>
      <c r="P2524" s="12"/>
      <c r="Q2524" s="12"/>
      <c r="R2524" s="12"/>
      <c r="S2524" s="12"/>
      <c r="T2524" s="12"/>
    </row>
    <row r="2525" spans="1:20" s="1" customFormat="1" x14ac:dyDescent="0.4">
      <c r="A2525" s="12"/>
      <c r="B2525" s="12"/>
      <c r="C2525" s="42"/>
      <c r="D2525" s="12"/>
      <c r="E2525" s="12"/>
      <c r="F2525" s="12"/>
      <c r="G2525" s="12"/>
      <c r="H2525" s="12"/>
      <c r="I2525" s="12"/>
      <c r="J2525" s="12"/>
      <c r="K2525" s="12"/>
      <c r="L2525" s="12"/>
      <c r="M2525" s="49"/>
      <c r="N2525" s="49"/>
      <c r="O2525" s="12"/>
      <c r="P2525" s="12"/>
      <c r="Q2525" s="12"/>
      <c r="R2525" s="12"/>
      <c r="S2525" s="12"/>
      <c r="T2525" s="12"/>
    </row>
    <row r="2526" spans="1:20" s="1" customFormat="1" x14ac:dyDescent="0.4">
      <c r="A2526" s="12"/>
      <c r="B2526" s="12"/>
      <c r="C2526" s="42"/>
      <c r="D2526" s="12"/>
      <c r="E2526" s="12"/>
      <c r="F2526" s="12"/>
      <c r="G2526" s="12"/>
      <c r="H2526" s="12"/>
      <c r="I2526" s="12"/>
      <c r="J2526" s="12"/>
      <c r="K2526" s="12"/>
      <c r="L2526" s="12"/>
      <c r="M2526" s="49"/>
      <c r="N2526" s="49"/>
      <c r="O2526" s="12"/>
      <c r="P2526" s="12"/>
      <c r="Q2526" s="12"/>
      <c r="R2526" s="12"/>
      <c r="S2526" s="12"/>
      <c r="T2526" s="12"/>
    </row>
    <row r="2527" spans="1:20" s="1" customFormat="1" x14ac:dyDescent="0.4">
      <c r="A2527" s="12"/>
      <c r="B2527" s="12"/>
      <c r="C2527" s="42"/>
      <c r="D2527" s="12"/>
      <c r="E2527" s="12"/>
      <c r="F2527" s="12"/>
      <c r="G2527" s="12"/>
      <c r="H2527" s="12"/>
      <c r="I2527" s="12"/>
      <c r="J2527" s="12"/>
      <c r="K2527" s="12"/>
      <c r="L2527" s="12"/>
      <c r="M2527" s="49"/>
      <c r="N2527" s="49"/>
      <c r="O2527" s="12"/>
      <c r="P2527" s="12"/>
      <c r="Q2527" s="12"/>
      <c r="R2527" s="12"/>
      <c r="S2527" s="12"/>
      <c r="T2527" s="12"/>
    </row>
    <row r="2528" spans="1:20" s="1" customFormat="1" x14ac:dyDescent="0.4">
      <c r="A2528" s="12"/>
      <c r="B2528" s="12"/>
      <c r="C2528" s="42"/>
      <c r="D2528" s="12"/>
      <c r="E2528" s="12"/>
      <c r="F2528" s="12"/>
      <c r="G2528" s="12"/>
      <c r="H2528" s="12"/>
      <c r="I2528" s="12"/>
      <c r="J2528" s="12"/>
      <c r="K2528" s="12"/>
      <c r="L2528" s="12"/>
      <c r="M2528" s="49"/>
      <c r="N2528" s="49"/>
      <c r="O2528" s="12"/>
      <c r="P2528" s="12"/>
      <c r="Q2528" s="12"/>
      <c r="R2528" s="12"/>
      <c r="S2528" s="12"/>
      <c r="T2528" s="12"/>
    </row>
    <row r="2529" spans="1:20" s="1" customFormat="1" x14ac:dyDescent="0.4">
      <c r="A2529" s="12"/>
      <c r="B2529" s="12"/>
      <c r="C2529" s="42"/>
      <c r="D2529" s="12"/>
      <c r="E2529" s="12"/>
      <c r="F2529" s="12"/>
      <c r="G2529" s="12"/>
      <c r="H2529" s="12"/>
      <c r="I2529" s="12"/>
      <c r="J2529" s="12"/>
      <c r="K2529" s="12"/>
      <c r="L2529" s="12"/>
      <c r="M2529" s="49"/>
      <c r="N2529" s="49"/>
      <c r="O2529" s="12"/>
      <c r="P2529" s="12"/>
      <c r="Q2529" s="12"/>
      <c r="R2529" s="12"/>
      <c r="S2529" s="12"/>
      <c r="T2529" s="12"/>
    </row>
    <row r="2530" spans="1:20" s="1" customFormat="1" x14ac:dyDescent="0.4">
      <c r="A2530" s="12"/>
      <c r="B2530" s="12"/>
      <c r="C2530" s="42"/>
      <c r="D2530" s="12"/>
      <c r="E2530" s="12"/>
      <c r="F2530" s="12"/>
      <c r="G2530" s="12"/>
      <c r="H2530" s="12"/>
      <c r="I2530" s="12"/>
      <c r="J2530" s="12"/>
      <c r="K2530" s="12"/>
      <c r="L2530" s="12"/>
      <c r="M2530" s="49"/>
      <c r="N2530" s="49"/>
      <c r="O2530" s="12"/>
      <c r="P2530" s="12"/>
      <c r="Q2530" s="12"/>
      <c r="R2530" s="12"/>
      <c r="S2530" s="12"/>
      <c r="T2530" s="12"/>
    </row>
    <row r="2531" spans="1:20" s="1" customFormat="1" x14ac:dyDescent="0.4">
      <c r="A2531" s="12"/>
      <c r="B2531" s="12"/>
      <c r="C2531" s="42"/>
      <c r="D2531" s="12"/>
      <c r="E2531" s="12"/>
      <c r="F2531" s="12"/>
      <c r="G2531" s="12"/>
      <c r="H2531" s="12"/>
      <c r="I2531" s="12"/>
      <c r="J2531" s="12"/>
      <c r="K2531" s="12"/>
      <c r="L2531" s="12"/>
      <c r="M2531" s="49"/>
      <c r="N2531" s="49"/>
      <c r="O2531" s="12"/>
      <c r="P2531" s="12"/>
      <c r="Q2531" s="12"/>
      <c r="R2531" s="12"/>
      <c r="S2531" s="12"/>
      <c r="T2531" s="12"/>
    </row>
    <row r="2532" spans="1:20" s="1" customFormat="1" x14ac:dyDescent="0.4">
      <c r="A2532" s="12"/>
      <c r="B2532" s="12"/>
      <c r="C2532" s="42"/>
      <c r="D2532" s="12"/>
      <c r="E2532" s="12"/>
      <c r="F2532" s="12"/>
      <c r="G2532" s="12"/>
      <c r="H2532" s="12"/>
      <c r="I2532" s="12"/>
      <c r="J2532" s="12"/>
      <c r="K2532" s="12"/>
      <c r="L2532" s="12"/>
      <c r="M2532" s="49"/>
      <c r="N2532" s="49"/>
      <c r="O2532" s="12"/>
      <c r="P2532" s="12"/>
      <c r="Q2532" s="12"/>
      <c r="R2532" s="12"/>
      <c r="S2532" s="12"/>
      <c r="T2532" s="12"/>
    </row>
    <row r="2533" spans="1:20" s="1" customFormat="1" x14ac:dyDescent="0.4">
      <c r="A2533" s="12"/>
      <c r="B2533" s="12"/>
      <c r="C2533" s="42"/>
      <c r="D2533" s="12"/>
      <c r="E2533" s="12"/>
      <c r="F2533" s="12"/>
      <c r="G2533" s="12"/>
      <c r="H2533" s="12"/>
      <c r="I2533" s="12"/>
      <c r="J2533" s="12"/>
      <c r="K2533" s="12"/>
      <c r="L2533" s="12"/>
      <c r="M2533" s="49"/>
      <c r="N2533" s="49"/>
      <c r="O2533" s="12"/>
      <c r="P2533" s="12"/>
      <c r="Q2533" s="12"/>
      <c r="R2533" s="12"/>
      <c r="S2533" s="12"/>
      <c r="T2533" s="12"/>
    </row>
    <row r="2534" spans="1:20" s="1" customFormat="1" x14ac:dyDescent="0.4">
      <c r="A2534" s="12"/>
      <c r="B2534" s="12"/>
      <c r="C2534" s="42"/>
      <c r="D2534" s="12"/>
      <c r="E2534" s="12"/>
      <c r="F2534" s="12"/>
      <c r="G2534" s="12"/>
      <c r="H2534" s="12"/>
      <c r="I2534" s="12"/>
      <c r="J2534" s="12"/>
      <c r="K2534" s="12"/>
      <c r="L2534" s="12"/>
      <c r="M2534" s="49"/>
      <c r="N2534" s="49"/>
      <c r="O2534" s="12"/>
      <c r="P2534" s="12"/>
      <c r="Q2534" s="12"/>
      <c r="R2534" s="12"/>
      <c r="S2534" s="12"/>
      <c r="T2534" s="12"/>
    </row>
    <row r="2535" spans="1:20" s="1" customFormat="1" x14ac:dyDescent="0.4">
      <c r="A2535" s="12"/>
      <c r="B2535" s="12"/>
      <c r="C2535" s="42"/>
      <c r="D2535" s="12"/>
      <c r="E2535" s="12"/>
      <c r="F2535" s="12"/>
      <c r="G2535" s="12"/>
      <c r="H2535" s="12"/>
      <c r="I2535" s="12"/>
      <c r="J2535" s="12"/>
      <c r="K2535" s="12"/>
      <c r="L2535" s="12"/>
      <c r="M2535" s="49"/>
      <c r="N2535" s="49"/>
      <c r="O2535" s="12"/>
      <c r="P2535" s="12"/>
      <c r="Q2535" s="12"/>
      <c r="R2535" s="12"/>
      <c r="S2535" s="12"/>
      <c r="T2535" s="12"/>
    </row>
    <row r="2536" spans="1:20" s="1" customFormat="1" x14ac:dyDescent="0.4">
      <c r="A2536" s="12"/>
      <c r="B2536" s="12"/>
      <c r="C2536" s="42"/>
      <c r="D2536" s="12"/>
      <c r="E2536" s="12"/>
      <c r="F2536" s="12"/>
      <c r="G2536" s="12"/>
      <c r="H2536" s="12"/>
      <c r="I2536" s="12"/>
      <c r="J2536" s="12"/>
      <c r="K2536" s="12"/>
      <c r="L2536" s="12"/>
      <c r="M2536" s="49"/>
      <c r="N2536" s="49"/>
      <c r="O2536" s="12"/>
      <c r="P2536" s="12"/>
      <c r="Q2536" s="12"/>
      <c r="R2536" s="12"/>
      <c r="S2536" s="12"/>
      <c r="T2536" s="12"/>
    </row>
    <row r="2537" spans="1:20" s="1" customFormat="1" x14ac:dyDescent="0.4">
      <c r="A2537" s="12"/>
      <c r="B2537" s="12"/>
      <c r="C2537" s="42"/>
      <c r="D2537" s="12"/>
      <c r="E2537" s="12"/>
      <c r="F2537" s="12"/>
      <c r="G2537" s="12"/>
      <c r="H2537" s="12"/>
      <c r="I2537" s="12"/>
      <c r="J2537" s="12"/>
      <c r="K2537" s="12"/>
      <c r="L2537" s="12"/>
      <c r="M2537" s="49"/>
      <c r="N2537" s="49"/>
      <c r="O2537" s="12"/>
      <c r="P2537" s="12"/>
      <c r="Q2537" s="12"/>
      <c r="R2537" s="12"/>
      <c r="S2537" s="12"/>
      <c r="T2537" s="12"/>
    </row>
    <row r="2538" spans="1:20" s="1" customFormat="1" x14ac:dyDescent="0.4">
      <c r="A2538" s="12"/>
      <c r="B2538" s="12"/>
      <c r="C2538" s="42"/>
      <c r="D2538" s="12"/>
      <c r="E2538" s="12"/>
      <c r="F2538" s="12"/>
      <c r="G2538" s="12"/>
      <c r="H2538" s="12"/>
      <c r="I2538" s="12"/>
      <c r="J2538" s="12"/>
      <c r="K2538" s="12"/>
      <c r="L2538" s="12"/>
      <c r="M2538" s="49"/>
      <c r="N2538" s="49"/>
      <c r="O2538" s="12"/>
      <c r="P2538" s="12"/>
      <c r="Q2538" s="12"/>
      <c r="R2538" s="12"/>
      <c r="S2538" s="12"/>
      <c r="T2538" s="12"/>
    </row>
    <row r="2539" spans="1:20" s="1" customFormat="1" x14ac:dyDescent="0.4">
      <c r="A2539" s="12"/>
      <c r="B2539" s="12"/>
      <c r="C2539" s="42"/>
      <c r="D2539" s="12"/>
      <c r="E2539" s="12"/>
      <c r="F2539" s="12"/>
      <c r="G2539" s="12"/>
      <c r="H2539" s="12"/>
      <c r="I2539" s="12"/>
      <c r="J2539" s="12"/>
      <c r="K2539" s="12"/>
      <c r="L2539" s="12"/>
      <c r="M2539" s="49"/>
      <c r="N2539" s="49"/>
      <c r="O2539" s="12"/>
      <c r="P2539" s="12"/>
      <c r="Q2539" s="12"/>
      <c r="R2539" s="12"/>
      <c r="S2539" s="12"/>
      <c r="T2539" s="12"/>
    </row>
    <row r="2540" spans="1:20" s="1" customFormat="1" x14ac:dyDescent="0.4">
      <c r="A2540" s="12"/>
      <c r="B2540" s="12"/>
      <c r="C2540" s="42"/>
      <c r="D2540" s="12"/>
      <c r="E2540" s="12"/>
      <c r="F2540" s="12"/>
      <c r="G2540" s="12"/>
      <c r="H2540" s="12"/>
      <c r="I2540" s="12"/>
      <c r="J2540" s="12"/>
      <c r="K2540" s="12"/>
      <c r="L2540" s="12"/>
      <c r="M2540" s="49"/>
      <c r="N2540" s="49"/>
      <c r="O2540" s="12"/>
      <c r="P2540" s="12"/>
      <c r="Q2540" s="12"/>
      <c r="R2540" s="12"/>
      <c r="S2540" s="12"/>
      <c r="T2540" s="12"/>
    </row>
    <row r="2541" spans="1:20" s="1" customFormat="1" x14ac:dyDescent="0.4">
      <c r="A2541" s="12"/>
      <c r="B2541" s="12"/>
      <c r="C2541" s="42"/>
      <c r="D2541" s="12"/>
      <c r="E2541" s="12"/>
      <c r="F2541" s="12"/>
      <c r="G2541" s="12"/>
      <c r="H2541" s="12"/>
      <c r="I2541" s="12"/>
      <c r="J2541" s="12"/>
      <c r="K2541" s="12"/>
      <c r="L2541" s="12"/>
      <c r="M2541" s="49"/>
      <c r="N2541" s="49"/>
      <c r="O2541" s="12"/>
      <c r="P2541" s="12"/>
      <c r="Q2541" s="12"/>
      <c r="R2541" s="12"/>
      <c r="S2541" s="12"/>
      <c r="T2541" s="12"/>
    </row>
    <row r="2542" spans="1:20" s="1" customFormat="1" x14ac:dyDescent="0.4">
      <c r="A2542" s="12"/>
      <c r="B2542" s="12"/>
      <c r="C2542" s="42"/>
      <c r="D2542" s="12"/>
      <c r="E2542" s="12"/>
      <c r="F2542" s="12"/>
      <c r="G2542" s="12"/>
      <c r="H2542" s="12"/>
      <c r="I2542" s="12"/>
      <c r="J2542" s="12"/>
      <c r="K2542" s="12"/>
      <c r="L2542" s="12"/>
      <c r="M2542" s="49"/>
      <c r="N2542" s="49"/>
      <c r="O2542" s="12"/>
      <c r="P2542" s="12"/>
      <c r="Q2542" s="12"/>
      <c r="R2542" s="12"/>
      <c r="S2542" s="12"/>
      <c r="T2542" s="12"/>
    </row>
    <row r="2543" spans="1:20" s="1" customFormat="1" x14ac:dyDescent="0.4">
      <c r="A2543" s="12"/>
      <c r="B2543" s="12"/>
      <c r="C2543" s="42"/>
      <c r="D2543" s="12"/>
      <c r="E2543" s="12"/>
      <c r="F2543" s="12"/>
      <c r="G2543" s="12"/>
      <c r="H2543" s="12"/>
      <c r="I2543" s="12"/>
      <c r="J2543" s="12"/>
      <c r="K2543" s="12"/>
      <c r="L2543" s="12"/>
      <c r="M2543" s="49"/>
      <c r="N2543" s="49"/>
      <c r="O2543" s="12"/>
      <c r="P2543" s="12"/>
      <c r="Q2543" s="12"/>
      <c r="R2543" s="12"/>
      <c r="S2543" s="12"/>
      <c r="T2543" s="12"/>
    </row>
    <row r="2544" spans="1:20" s="1" customFormat="1" x14ac:dyDescent="0.4">
      <c r="A2544" s="12"/>
      <c r="B2544" s="12"/>
      <c r="C2544" s="42"/>
      <c r="D2544" s="12"/>
      <c r="E2544" s="12"/>
      <c r="F2544" s="12"/>
      <c r="G2544" s="12"/>
      <c r="H2544" s="12"/>
      <c r="I2544" s="12"/>
      <c r="J2544" s="12"/>
      <c r="K2544" s="12"/>
      <c r="L2544" s="12"/>
      <c r="M2544" s="49"/>
      <c r="N2544" s="49"/>
      <c r="O2544" s="12"/>
      <c r="P2544" s="12"/>
      <c r="Q2544" s="12"/>
      <c r="R2544" s="12"/>
      <c r="S2544" s="12"/>
      <c r="T2544" s="12"/>
    </row>
    <row r="2545" spans="1:20" s="1" customFormat="1" x14ac:dyDescent="0.4">
      <c r="A2545" s="12"/>
      <c r="B2545" s="12"/>
      <c r="C2545" s="42"/>
      <c r="D2545" s="12"/>
      <c r="E2545" s="12"/>
      <c r="F2545" s="12"/>
      <c r="G2545" s="12"/>
      <c r="H2545" s="12"/>
      <c r="I2545" s="12"/>
      <c r="J2545" s="12"/>
      <c r="K2545" s="12"/>
      <c r="L2545" s="12"/>
      <c r="M2545" s="49"/>
      <c r="N2545" s="49"/>
      <c r="O2545" s="12"/>
      <c r="P2545" s="12"/>
      <c r="Q2545" s="12"/>
      <c r="R2545" s="12"/>
      <c r="S2545" s="12"/>
      <c r="T2545" s="12"/>
    </row>
    <row r="2546" spans="1:20" s="1" customFormat="1" x14ac:dyDescent="0.4">
      <c r="A2546" s="12"/>
      <c r="B2546" s="12"/>
      <c r="C2546" s="42"/>
      <c r="D2546" s="12"/>
      <c r="E2546" s="12"/>
      <c r="F2546" s="12"/>
      <c r="G2546" s="12"/>
      <c r="H2546" s="12"/>
      <c r="I2546" s="12"/>
      <c r="J2546" s="12"/>
      <c r="K2546" s="12"/>
      <c r="L2546" s="12"/>
      <c r="M2546" s="49"/>
      <c r="N2546" s="49"/>
      <c r="O2546" s="12"/>
      <c r="P2546" s="12"/>
      <c r="Q2546" s="12"/>
      <c r="R2546" s="12"/>
      <c r="S2546" s="12"/>
      <c r="T2546" s="12"/>
    </row>
    <row r="2547" spans="1:20" s="1" customFormat="1" x14ac:dyDescent="0.4">
      <c r="A2547" s="12"/>
      <c r="B2547" s="12"/>
      <c r="C2547" s="42"/>
      <c r="D2547" s="12"/>
      <c r="E2547" s="12"/>
      <c r="F2547" s="12"/>
      <c r="G2547" s="12"/>
      <c r="H2547" s="12"/>
      <c r="I2547" s="12"/>
      <c r="J2547" s="12"/>
      <c r="K2547" s="12"/>
      <c r="L2547" s="12"/>
      <c r="M2547" s="49"/>
      <c r="N2547" s="49"/>
      <c r="O2547" s="12"/>
      <c r="P2547" s="12"/>
      <c r="Q2547" s="12"/>
      <c r="R2547" s="12"/>
      <c r="S2547" s="12"/>
      <c r="T2547" s="12"/>
    </row>
    <row r="2548" spans="1:20" s="1" customFormat="1" x14ac:dyDescent="0.4">
      <c r="A2548" s="12"/>
      <c r="B2548" s="12"/>
      <c r="C2548" s="42"/>
      <c r="D2548" s="12"/>
      <c r="E2548" s="12"/>
      <c r="F2548" s="12"/>
      <c r="G2548" s="12"/>
      <c r="H2548" s="12"/>
      <c r="I2548" s="12"/>
      <c r="J2548" s="12"/>
      <c r="K2548" s="12"/>
      <c r="L2548" s="12"/>
      <c r="M2548" s="49"/>
      <c r="N2548" s="49"/>
      <c r="O2548" s="12"/>
      <c r="P2548" s="12"/>
      <c r="Q2548" s="12"/>
      <c r="R2548" s="12"/>
      <c r="S2548" s="12"/>
      <c r="T2548" s="12"/>
    </row>
    <row r="2549" spans="1:20" s="1" customFormat="1" x14ac:dyDescent="0.4">
      <c r="A2549" s="12"/>
      <c r="B2549" s="12"/>
      <c r="C2549" s="42"/>
      <c r="D2549" s="12"/>
      <c r="E2549" s="12"/>
      <c r="F2549" s="12"/>
      <c r="G2549" s="12"/>
      <c r="H2549" s="12"/>
      <c r="I2549" s="12"/>
      <c r="J2549" s="12"/>
      <c r="K2549" s="12"/>
      <c r="L2549" s="12"/>
      <c r="M2549" s="49"/>
      <c r="N2549" s="49"/>
      <c r="O2549" s="12"/>
      <c r="P2549" s="12"/>
      <c r="Q2549" s="12"/>
      <c r="R2549" s="12"/>
      <c r="S2549" s="12"/>
      <c r="T2549" s="12"/>
    </row>
    <row r="2550" spans="1:20" s="1" customFormat="1" x14ac:dyDescent="0.4">
      <c r="A2550" s="12"/>
      <c r="B2550" s="12"/>
      <c r="C2550" s="42"/>
      <c r="D2550" s="12"/>
      <c r="E2550" s="12"/>
      <c r="F2550" s="12"/>
      <c r="G2550" s="12"/>
      <c r="H2550" s="12"/>
      <c r="I2550" s="12"/>
      <c r="J2550" s="12"/>
      <c r="K2550" s="12"/>
      <c r="L2550" s="12"/>
      <c r="M2550" s="49"/>
      <c r="N2550" s="49"/>
      <c r="O2550" s="12"/>
      <c r="P2550" s="12"/>
      <c r="Q2550" s="12"/>
      <c r="R2550" s="12"/>
      <c r="S2550" s="12"/>
      <c r="T2550" s="12"/>
    </row>
    <row r="2551" spans="1:20" s="1" customFormat="1" x14ac:dyDescent="0.4">
      <c r="A2551" s="12"/>
      <c r="B2551" s="12"/>
      <c r="C2551" s="42"/>
      <c r="D2551" s="12"/>
      <c r="E2551" s="12"/>
      <c r="F2551" s="12"/>
      <c r="G2551" s="12"/>
      <c r="H2551" s="12"/>
      <c r="I2551" s="12"/>
      <c r="J2551" s="12"/>
      <c r="K2551" s="12"/>
      <c r="L2551" s="12"/>
      <c r="M2551" s="49"/>
      <c r="N2551" s="49"/>
      <c r="O2551" s="12"/>
      <c r="P2551" s="12"/>
      <c r="Q2551" s="12"/>
      <c r="R2551" s="12"/>
      <c r="S2551" s="12"/>
      <c r="T2551" s="12"/>
    </row>
    <row r="2552" spans="1:20" s="1" customFormat="1" x14ac:dyDescent="0.4">
      <c r="A2552" s="12"/>
      <c r="B2552" s="12"/>
      <c r="C2552" s="42"/>
      <c r="D2552" s="12"/>
      <c r="E2552" s="12"/>
      <c r="F2552" s="12"/>
      <c r="G2552" s="12"/>
      <c r="H2552" s="12"/>
      <c r="I2552" s="12"/>
      <c r="J2552" s="12"/>
      <c r="K2552" s="12"/>
      <c r="L2552" s="12"/>
      <c r="M2552" s="49"/>
      <c r="N2552" s="49"/>
      <c r="O2552" s="12"/>
      <c r="P2552" s="12"/>
      <c r="Q2552" s="12"/>
      <c r="R2552" s="12"/>
      <c r="S2552" s="12"/>
      <c r="T2552" s="12"/>
    </row>
    <row r="2553" spans="1:20" s="1" customFormat="1" x14ac:dyDescent="0.4">
      <c r="A2553" s="12"/>
      <c r="B2553" s="12"/>
      <c r="C2553" s="42"/>
      <c r="D2553" s="12"/>
      <c r="E2553" s="12"/>
      <c r="F2553" s="12"/>
      <c r="G2553" s="12"/>
      <c r="H2553" s="12"/>
      <c r="I2553" s="12"/>
      <c r="J2553" s="12"/>
      <c r="K2553" s="12"/>
      <c r="L2553" s="12"/>
      <c r="M2553" s="49"/>
      <c r="N2553" s="49"/>
      <c r="O2553" s="12"/>
      <c r="P2553" s="12"/>
      <c r="Q2553" s="12"/>
      <c r="R2553" s="12"/>
      <c r="S2553" s="12"/>
      <c r="T2553" s="12"/>
    </row>
    <row r="2554" spans="1:20" s="1" customFormat="1" x14ac:dyDescent="0.4">
      <c r="A2554" s="12"/>
      <c r="B2554" s="12"/>
      <c r="C2554" s="42"/>
      <c r="D2554" s="12"/>
      <c r="E2554" s="12"/>
      <c r="F2554" s="12"/>
      <c r="G2554" s="12"/>
      <c r="H2554" s="12"/>
      <c r="I2554" s="12"/>
      <c r="J2554" s="12"/>
      <c r="K2554" s="12"/>
      <c r="L2554" s="12"/>
      <c r="M2554" s="49"/>
      <c r="N2554" s="49"/>
      <c r="O2554" s="12"/>
      <c r="P2554" s="12"/>
      <c r="Q2554" s="12"/>
      <c r="R2554" s="12"/>
      <c r="S2554" s="12"/>
      <c r="T2554" s="12"/>
    </row>
    <row r="2555" spans="1:20" s="1" customFormat="1" x14ac:dyDescent="0.4">
      <c r="A2555" s="12"/>
      <c r="B2555" s="12"/>
      <c r="C2555" s="42"/>
      <c r="D2555" s="12"/>
      <c r="E2555" s="12"/>
      <c r="F2555" s="12"/>
      <c r="G2555" s="12"/>
      <c r="H2555" s="12"/>
      <c r="I2555" s="12"/>
      <c r="J2555" s="12"/>
      <c r="K2555" s="12"/>
      <c r="L2555" s="12"/>
      <c r="M2555" s="49"/>
      <c r="N2555" s="49"/>
      <c r="O2555" s="12"/>
      <c r="P2555" s="12"/>
      <c r="Q2555" s="12"/>
      <c r="R2555" s="12"/>
      <c r="S2555" s="12"/>
      <c r="T2555" s="12"/>
    </row>
    <row r="2556" spans="1:20" s="1" customFormat="1" x14ac:dyDescent="0.4">
      <c r="A2556" s="12"/>
      <c r="B2556" s="12"/>
      <c r="C2556" s="42"/>
      <c r="D2556" s="12"/>
      <c r="E2556" s="12"/>
      <c r="F2556" s="12"/>
      <c r="G2556" s="12"/>
      <c r="H2556" s="12"/>
      <c r="I2556" s="12"/>
      <c r="J2556" s="12"/>
      <c r="K2556" s="12"/>
      <c r="L2556" s="12"/>
      <c r="M2556" s="49"/>
      <c r="N2556" s="49"/>
      <c r="O2556" s="12"/>
      <c r="P2556" s="12"/>
      <c r="Q2556" s="12"/>
      <c r="R2556" s="12"/>
      <c r="S2556" s="12"/>
      <c r="T2556" s="12"/>
    </row>
    <row r="2557" spans="1:20" s="1" customFormat="1" x14ac:dyDescent="0.4">
      <c r="A2557" s="12"/>
      <c r="B2557" s="12"/>
      <c r="C2557" s="42"/>
      <c r="D2557" s="12"/>
      <c r="E2557" s="12"/>
      <c r="F2557" s="12"/>
      <c r="G2557" s="12"/>
      <c r="H2557" s="12"/>
      <c r="I2557" s="12"/>
      <c r="J2557" s="12"/>
      <c r="K2557" s="12"/>
      <c r="L2557" s="12"/>
      <c r="M2557" s="49"/>
      <c r="N2557" s="49"/>
      <c r="O2557" s="12"/>
      <c r="P2557" s="12"/>
      <c r="Q2557" s="12"/>
      <c r="R2557" s="12"/>
      <c r="S2557" s="12"/>
      <c r="T2557" s="12"/>
    </row>
    <row r="2558" spans="1:20" s="1" customFormat="1" x14ac:dyDescent="0.4">
      <c r="A2558" s="12"/>
      <c r="B2558" s="12"/>
      <c r="C2558" s="42"/>
      <c r="D2558" s="12"/>
      <c r="E2558" s="12"/>
      <c r="F2558" s="12"/>
      <c r="G2558" s="12"/>
      <c r="H2558" s="12"/>
      <c r="I2558" s="12"/>
      <c r="J2558" s="12"/>
      <c r="K2558" s="12"/>
      <c r="L2558" s="12"/>
      <c r="M2558" s="49"/>
      <c r="N2558" s="49"/>
      <c r="O2558" s="12"/>
      <c r="P2558" s="12"/>
      <c r="Q2558" s="12"/>
      <c r="R2558" s="12"/>
      <c r="S2558" s="12"/>
      <c r="T2558" s="12"/>
    </row>
    <row r="2559" spans="1:20" s="1" customFormat="1" x14ac:dyDescent="0.4">
      <c r="A2559" s="12"/>
      <c r="B2559" s="12"/>
      <c r="C2559" s="42"/>
      <c r="D2559" s="12"/>
      <c r="E2559" s="12"/>
      <c r="F2559" s="12"/>
      <c r="G2559" s="12"/>
      <c r="H2559" s="12"/>
      <c r="I2559" s="12"/>
      <c r="J2559" s="12"/>
      <c r="K2559" s="12"/>
      <c r="L2559" s="12"/>
      <c r="M2559" s="49"/>
      <c r="N2559" s="49"/>
      <c r="O2559" s="12"/>
      <c r="P2559" s="12"/>
      <c r="Q2559" s="12"/>
      <c r="R2559" s="12"/>
      <c r="S2559" s="12"/>
      <c r="T2559" s="12"/>
    </row>
    <row r="2560" spans="1:20" s="1" customFormat="1" x14ac:dyDescent="0.4">
      <c r="A2560" s="12"/>
      <c r="B2560" s="12"/>
      <c r="C2560" s="42"/>
      <c r="D2560" s="12"/>
      <c r="E2560" s="12"/>
      <c r="F2560" s="12"/>
      <c r="G2560" s="12"/>
      <c r="H2560" s="12"/>
      <c r="I2560" s="12"/>
      <c r="J2560" s="12"/>
      <c r="K2560" s="12"/>
      <c r="L2560" s="12"/>
      <c r="M2560" s="49"/>
      <c r="N2560" s="49"/>
      <c r="O2560" s="12"/>
      <c r="P2560" s="12"/>
      <c r="Q2560" s="12"/>
      <c r="R2560" s="12"/>
      <c r="S2560" s="12"/>
      <c r="T2560" s="12"/>
    </row>
    <row r="2561" spans="1:20" s="1" customFormat="1" x14ac:dyDescent="0.4">
      <c r="A2561" s="12"/>
      <c r="B2561" s="12"/>
      <c r="C2561" s="42"/>
      <c r="D2561" s="12"/>
      <c r="E2561" s="12"/>
      <c r="F2561" s="12"/>
      <c r="G2561" s="12"/>
      <c r="H2561" s="12"/>
      <c r="I2561" s="12"/>
      <c r="J2561" s="12"/>
      <c r="K2561" s="12"/>
      <c r="L2561" s="12"/>
      <c r="M2561" s="49"/>
      <c r="N2561" s="49"/>
      <c r="O2561" s="12"/>
      <c r="P2561" s="12"/>
      <c r="Q2561" s="12"/>
      <c r="R2561" s="12"/>
      <c r="S2561" s="12"/>
      <c r="T2561" s="12"/>
    </row>
    <row r="2562" spans="1:20" s="1" customFormat="1" x14ac:dyDescent="0.4">
      <c r="A2562" s="12"/>
      <c r="B2562" s="12"/>
      <c r="C2562" s="42"/>
      <c r="D2562" s="12"/>
      <c r="E2562" s="12"/>
      <c r="F2562" s="12"/>
      <c r="G2562" s="12"/>
      <c r="H2562" s="12"/>
      <c r="I2562" s="12"/>
      <c r="J2562" s="12"/>
      <c r="K2562" s="12"/>
      <c r="L2562" s="12"/>
      <c r="M2562" s="49"/>
      <c r="N2562" s="49"/>
      <c r="O2562" s="12"/>
      <c r="P2562" s="12"/>
      <c r="Q2562" s="12"/>
      <c r="R2562" s="12"/>
      <c r="S2562" s="12"/>
      <c r="T2562" s="12"/>
    </row>
    <row r="2563" spans="1:20" s="1" customFormat="1" x14ac:dyDescent="0.4">
      <c r="A2563" s="12"/>
      <c r="B2563" s="12"/>
      <c r="C2563" s="42"/>
      <c r="D2563" s="12"/>
      <c r="E2563" s="12"/>
      <c r="F2563" s="12"/>
      <c r="G2563" s="12"/>
      <c r="H2563" s="12"/>
      <c r="I2563" s="12"/>
      <c r="J2563" s="12"/>
      <c r="K2563" s="12"/>
      <c r="L2563" s="12"/>
      <c r="M2563" s="49"/>
      <c r="N2563" s="49"/>
      <c r="O2563" s="12"/>
      <c r="P2563" s="12"/>
      <c r="Q2563" s="12"/>
      <c r="R2563" s="12"/>
      <c r="S2563" s="12"/>
      <c r="T2563" s="12"/>
    </row>
    <row r="2564" spans="1:20" s="1" customFormat="1" x14ac:dyDescent="0.4">
      <c r="A2564" s="12"/>
      <c r="B2564" s="12"/>
      <c r="C2564" s="42"/>
      <c r="D2564" s="12"/>
      <c r="E2564" s="12"/>
      <c r="F2564" s="12"/>
      <c r="G2564" s="12"/>
      <c r="H2564" s="12"/>
      <c r="I2564" s="12"/>
      <c r="J2564" s="12"/>
      <c r="K2564" s="12"/>
      <c r="L2564" s="12"/>
      <c r="M2564" s="49"/>
      <c r="N2564" s="49"/>
      <c r="O2564" s="12"/>
      <c r="P2564" s="12"/>
      <c r="Q2564" s="12"/>
      <c r="R2564" s="12"/>
      <c r="S2564" s="12"/>
      <c r="T2564" s="12"/>
    </row>
    <row r="2565" spans="1:20" s="1" customFormat="1" x14ac:dyDescent="0.4">
      <c r="A2565" s="12"/>
      <c r="B2565" s="12"/>
      <c r="C2565" s="42"/>
      <c r="D2565" s="12"/>
      <c r="E2565" s="12"/>
      <c r="F2565" s="12"/>
      <c r="G2565" s="12"/>
      <c r="H2565" s="12"/>
      <c r="I2565" s="12"/>
      <c r="J2565" s="12"/>
      <c r="K2565" s="12"/>
      <c r="L2565" s="12"/>
      <c r="M2565" s="49"/>
      <c r="N2565" s="49"/>
      <c r="O2565" s="12"/>
      <c r="P2565" s="12"/>
      <c r="Q2565" s="12"/>
      <c r="R2565" s="12"/>
      <c r="S2565" s="12"/>
      <c r="T2565" s="12"/>
    </row>
    <row r="2566" spans="1:20" s="1" customFormat="1" x14ac:dyDescent="0.4">
      <c r="A2566" s="12"/>
      <c r="B2566" s="12"/>
      <c r="C2566" s="42"/>
      <c r="D2566" s="12"/>
      <c r="E2566" s="12"/>
      <c r="F2566" s="12"/>
      <c r="G2566" s="12"/>
      <c r="H2566" s="12"/>
      <c r="I2566" s="12"/>
      <c r="J2566" s="12"/>
      <c r="K2566" s="12"/>
      <c r="L2566" s="12"/>
      <c r="M2566" s="49"/>
      <c r="N2566" s="49"/>
      <c r="O2566" s="12"/>
      <c r="P2566" s="12"/>
      <c r="Q2566" s="12"/>
      <c r="R2566" s="12"/>
      <c r="S2566" s="12"/>
      <c r="T2566" s="12"/>
    </row>
    <row r="2567" spans="1:20" s="1" customFormat="1" x14ac:dyDescent="0.4">
      <c r="A2567" s="12"/>
      <c r="B2567" s="12"/>
      <c r="C2567" s="42"/>
      <c r="D2567" s="12"/>
      <c r="E2567" s="12"/>
      <c r="F2567" s="12"/>
      <c r="G2567" s="12"/>
      <c r="H2567" s="12"/>
      <c r="I2567" s="12"/>
      <c r="J2567" s="12"/>
      <c r="K2567" s="12"/>
      <c r="L2567" s="12"/>
      <c r="M2567" s="49"/>
      <c r="N2567" s="49"/>
      <c r="O2567" s="12"/>
      <c r="P2567" s="12"/>
      <c r="Q2567" s="12"/>
      <c r="R2567" s="12"/>
      <c r="S2567" s="12"/>
      <c r="T2567" s="12"/>
    </row>
    <row r="2568" spans="1:20" s="1" customFormat="1" x14ac:dyDescent="0.4">
      <c r="A2568" s="12"/>
      <c r="B2568" s="12"/>
      <c r="C2568" s="42"/>
      <c r="D2568" s="12"/>
      <c r="E2568" s="12"/>
      <c r="F2568" s="12"/>
      <c r="G2568" s="12"/>
      <c r="H2568" s="12"/>
      <c r="I2568" s="12"/>
      <c r="J2568" s="12"/>
      <c r="K2568" s="12"/>
      <c r="L2568" s="12"/>
      <c r="M2568" s="49"/>
      <c r="N2568" s="49"/>
      <c r="O2568" s="12"/>
      <c r="P2568" s="12"/>
      <c r="Q2568" s="12"/>
      <c r="R2568" s="12"/>
      <c r="S2568" s="12"/>
      <c r="T2568" s="12"/>
    </row>
    <row r="2569" spans="1:20" s="1" customFormat="1" x14ac:dyDescent="0.4">
      <c r="A2569" s="12"/>
      <c r="B2569" s="12"/>
      <c r="C2569" s="42"/>
      <c r="D2569" s="12"/>
      <c r="E2569" s="12"/>
      <c r="F2569" s="12"/>
      <c r="G2569" s="12"/>
      <c r="H2569" s="12"/>
      <c r="I2569" s="12"/>
      <c r="J2569" s="12"/>
      <c r="K2569" s="12"/>
      <c r="L2569" s="12"/>
      <c r="M2569" s="49"/>
      <c r="N2569" s="49"/>
      <c r="O2569" s="12"/>
      <c r="P2569" s="12"/>
      <c r="Q2569" s="12"/>
      <c r="R2569" s="12"/>
      <c r="S2569" s="12"/>
      <c r="T2569" s="12"/>
    </row>
    <row r="2570" spans="1:20" s="1" customFormat="1" x14ac:dyDescent="0.4">
      <c r="A2570" s="12"/>
      <c r="B2570" s="12"/>
      <c r="C2570" s="42"/>
      <c r="D2570" s="12"/>
      <c r="E2570" s="12"/>
      <c r="F2570" s="12"/>
      <c r="G2570" s="12"/>
      <c r="H2570" s="12"/>
      <c r="I2570" s="12"/>
      <c r="J2570" s="12"/>
      <c r="K2570" s="12"/>
      <c r="L2570" s="12"/>
      <c r="M2570" s="49"/>
      <c r="N2570" s="49"/>
      <c r="O2570" s="12"/>
      <c r="P2570" s="12"/>
      <c r="Q2570" s="12"/>
      <c r="R2570" s="12"/>
      <c r="S2570" s="12"/>
      <c r="T2570" s="12"/>
    </row>
    <row r="2571" spans="1:20" s="1" customFormat="1" x14ac:dyDescent="0.4">
      <c r="A2571" s="12"/>
      <c r="B2571" s="12"/>
      <c r="C2571" s="42"/>
      <c r="D2571" s="12"/>
      <c r="E2571" s="12"/>
      <c r="F2571" s="12"/>
      <c r="G2571" s="12"/>
      <c r="H2571" s="12"/>
      <c r="I2571" s="12"/>
      <c r="J2571" s="12"/>
      <c r="K2571" s="12"/>
      <c r="L2571" s="12"/>
      <c r="M2571" s="49"/>
      <c r="N2571" s="49"/>
      <c r="O2571" s="12"/>
      <c r="P2571" s="12"/>
      <c r="Q2571" s="12"/>
      <c r="R2571" s="12"/>
      <c r="S2571" s="12"/>
      <c r="T2571" s="12"/>
    </row>
    <row r="2572" spans="1:20" s="1" customFormat="1" x14ac:dyDescent="0.4">
      <c r="A2572" s="12"/>
      <c r="B2572" s="12"/>
      <c r="C2572" s="42"/>
      <c r="D2572" s="12"/>
      <c r="E2572" s="12"/>
      <c r="F2572" s="12"/>
      <c r="G2572" s="12"/>
      <c r="H2572" s="12"/>
      <c r="I2572" s="12"/>
      <c r="J2572" s="12"/>
      <c r="K2572" s="12"/>
      <c r="L2572" s="12"/>
      <c r="M2572" s="49"/>
      <c r="N2572" s="49"/>
      <c r="O2572" s="12"/>
      <c r="P2572" s="12"/>
      <c r="Q2572" s="12"/>
      <c r="R2572" s="12"/>
      <c r="S2572" s="12"/>
      <c r="T2572" s="12"/>
    </row>
    <row r="2573" spans="1:20" s="1" customFormat="1" x14ac:dyDescent="0.4">
      <c r="A2573" s="12"/>
      <c r="B2573" s="12"/>
      <c r="C2573" s="42"/>
      <c r="D2573" s="12"/>
      <c r="E2573" s="12"/>
      <c r="F2573" s="12"/>
      <c r="G2573" s="12"/>
      <c r="H2573" s="12"/>
      <c r="I2573" s="12"/>
      <c r="J2573" s="12"/>
      <c r="K2573" s="12"/>
      <c r="L2573" s="12"/>
      <c r="M2573" s="49"/>
      <c r="N2573" s="49"/>
      <c r="O2573" s="12"/>
      <c r="P2573" s="12"/>
      <c r="Q2573" s="12"/>
      <c r="R2573" s="12"/>
      <c r="S2573" s="12"/>
      <c r="T2573" s="12"/>
    </row>
    <row r="2574" spans="1:20" s="1" customFormat="1" x14ac:dyDescent="0.4">
      <c r="A2574" s="12"/>
      <c r="B2574" s="12"/>
      <c r="C2574" s="42"/>
      <c r="D2574" s="12"/>
      <c r="E2574" s="12"/>
      <c r="F2574" s="12"/>
      <c r="G2574" s="12"/>
      <c r="H2574" s="12"/>
      <c r="I2574" s="12"/>
      <c r="J2574" s="12"/>
      <c r="K2574" s="12"/>
      <c r="L2574" s="12"/>
      <c r="M2574" s="49"/>
      <c r="N2574" s="49"/>
      <c r="O2574" s="12"/>
      <c r="P2574" s="12"/>
      <c r="Q2574" s="12"/>
      <c r="R2574" s="12"/>
      <c r="S2574" s="12"/>
      <c r="T2574" s="12"/>
    </row>
    <row r="2575" spans="1:20" s="1" customFormat="1" x14ac:dyDescent="0.4">
      <c r="A2575" s="12"/>
      <c r="B2575" s="12"/>
      <c r="C2575" s="42"/>
      <c r="D2575" s="12"/>
      <c r="E2575" s="12"/>
      <c r="F2575" s="12"/>
      <c r="G2575" s="12"/>
      <c r="H2575" s="12"/>
      <c r="I2575" s="12"/>
      <c r="J2575" s="12"/>
      <c r="K2575" s="12"/>
      <c r="L2575" s="12"/>
      <c r="M2575" s="49"/>
      <c r="N2575" s="49"/>
      <c r="O2575" s="12"/>
      <c r="P2575" s="12"/>
      <c r="Q2575" s="12"/>
      <c r="R2575" s="12"/>
      <c r="S2575" s="12"/>
      <c r="T2575" s="12"/>
    </row>
    <row r="2576" spans="1:20" s="1" customFormat="1" x14ac:dyDescent="0.4">
      <c r="A2576" s="12"/>
      <c r="B2576" s="12"/>
      <c r="C2576" s="42"/>
      <c r="D2576" s="12"/>
      <c r="E2576" s="12"/>
      <c r="F2576" s="12"/>
      <c r="G2576" s="12"/>
      <c r="H2576" s="12"/>
      <c r="I2576" s="12"/>
      <c r="J2576" s="12"/>
      <c r="K2576" s="12"/>
      <c r="L2576" s="12"/>
      <c r="M2576" s="49"/>
      <c r="N2576" s="49"/>
      <c r="O2576" s="12"/>
      <c r="P2576" s="12"/>
      <c r="Q2576" s="12"/>
      <c r="R2576" s="12"/>
      <c r="S2576" s="12"/>
      <c r="T2576" s="12"/>
    </row>
    <row r="2577" spans="1:20" s="1" customFormat="1" x14ac:dyDescent="0.4">
      <c r="A2577" s="12"/>
      <c r="B2577" s="12"/>
      <c r="C2577" s="42"/>
      <c r="D2577" s="12"/>
      <c r="E2577" s="12"/>
      <c r="F2577" s="12"/>
      <c r="G2577" s="12"/>
      <c r="H2577" s="12"/>
      <c r="I2577" s="12"/>
      <c r="J2577" s="12"/>
      <c r="K2577" s="12"/>
      <c r="L2577" s="12"/>
      <c r="M2577" s="49"/>
      <c r="N2577" s="49"/>
      <c r="O2577" s="12"/>
      <c r="P2577" s="12"/>
      <c r="Q2577" s="12"/>
      <c r="R2577" s="12"/>
      <c r="S2577" s="12"/>
      <c r="T2577" s="12"/>
    </row>
    <row r="2578" spans="1:20" s="1" customFormat="1" x14ac:dyDescent="0.4">
      <c r="A2578" s="12"/>
      <c r="B2578" s="12"/>
      <c r="C2578" s="42"/>
      <c r="D2578" s="12"/>
      <c r="E2578" s="12"/>
      <c r="F2578" s="12"/>
      <c r="G2578" s="12"/>
      <c r="H2578" s="12"/>
      <c r="I2578" s="12"/>
      <c r="J2578" s="12"/>
      <c r="K2578" s="12"/>
      <c r="L2578" s="12"/>
      <c r="M2578" s="49"/>
      <c r="N2578" s="49"/>
      <c r="O2578" s="12"/>
      <c r="P2578" s="12"/>
      <c r="Q2578" s="12"/>
      <c r="R2578" s="12"/>
      <c r="S2578" s="12"/>
      <c r="T2578" s="12"/>
    </row>
    <row r="2579" spans="1:20" s="1" customFormat="1" x14ac:dyDescent="0.4">
      <c r="A2579" s="12"/>
      <c r="B2579" s="12"/>
      <c r="C2579" s="42"/>
      <c r="D2579" s="12"/>
      <c r="E2579" s="12"/>
      <c r="F2579" s="12"/>
      <c r="G2579" s="12"/>
      <c r="H2579" s="12"/>
      <c r="I2579" s="12"/>
      <c r="J2579" s="12"/>
      <c r="K2579" s="12"/>
      <c r="L2579" s="12"/>
      <c r="M2579" s="49"/>
      <c r="N2579" s="49"/>
      <c r="O2579" s="12"/>
      <c r="P2579" s="12"/>
      <c r="Q2579" s="12"/>
      <c r="R2579" s="12"/>
      <c r="S2579" s="12"/>
      <c r="T2579" s="12"/>
    </row>
    <row r="2580" spans="1:20" s="1" customFormat="1" x14ac:dyDescent="0.4">
      <c r="A2580" s="12"/>
      <c r="B2580" s="12"/>
      <c r="C2580" s="42"/>
      <c r="D2580" s="12"/>
      <c r="E2580" s="12"/>
      <c r="F2580" s="12"/>
      <c r="G2580" s="12"/>
      <c r="H2580" s="12"/>
      <c r="I2580" s="12"/>
      <c r="J2580" s="12"/>
      <c r="K2580" s="12"/>
      <c r="L2580" s="12"/>
      <c r="M2580" s="49"/>
      <c r="N2580" s="49"/>
      <c r="O2580" s="12"/>
      <c r="P2580" s="12"/>
      <c r="Q2580" s="12"/>
      <c r="R2580" s="12"/>
      <c r="S2580" s="12"/>
      <c r="T2580" s="12"/>
    </row>
    <row r="2581" spans="1:20" s="1" customFormat="1" x14ac:dyDescent="0.4">
      <c r="A2581" s="12"/>
      <c r="B2581" s="12"/>
      <c r="C2581" s="42"/>
      <c r="D2581" s="12"/>
      <c r="E2581" s="12"/>
      <c r="F2581" s="12"/>
      <c r="G2581" s="12"/>
      <c r="H2581" s="12"/>
      <c r="I2581" s="12"/>
      <c r="J2581" s="12"/>
      <c r="K2581" s="12"/>
      <c r="L2581" s="12"/>
      <c r="M2581" s="49"/>
      <c r="N2581" s="49"/>
      <c r="O2581" s="12"/>
      <c r="P2581" s="12"/>
      <c r="Q2581" s="12"/>
      <c r="R2581" s="12"/>
      <c r="S2581" s="12"/>
      <c r="T2581" s="12"/>
    </row>
    <row r="2582" spans="1:20" s="1" customFormat="1" x14ac:dyDescent="0.4">
      <c r="A2582" s="12"/>
      <c r="B2582" s="12"/>
      <c r="C2582" s="42"/>
      <c r="D2582" s="12"/>
      <c r="E2582" s="12"/>
      <c r="F2582" s="12"/>
      <c r="G2582" s="12"/>
      <c r="H2582" s="12"/>
      <c r="I2582" s="12"/>
      <c r="J2582" s="12"/>
      <c r="K2582" s="12"/>
      <c r="L2582" s="12"/>
      <c r="M2582" s="49"/>
      <c r="N2582" s="49"/>
      <c r="O2582" s="12"/>
      <c r="P2582" s="12"/>
      <c r="Q2582" s="12"/>
      <c r="R2582" s="12"/>
      <c r="S2582" s="12"/>
      <c r="T2582" s="12"/>
    </row>
    <row r="2583" spans="1:20" s="1" customFormat="1" x14ac:dyDescent="0.4">
      <c r="A2583" s="12"/>
      <c r="B2583" s="12"/>
      <c r="C2583" s="42"/>
      <c r="D2583" s="12"/>
      <c r="E2583" s="12"/>
      <c r="F2583" s="12"/>
      <c r="G2583" s="12"/>
      <c r="H2583" s="12"/>
      <c r="I2583" s="12"/>
      <c r="J2583" s="12"/>
      <c r="K2583" s="12"/>
      <c r="L2583" s="12"/>
      <c r="M2583" s="49"/>
      <c r="N2583" s="49"/>
      <c r="O2583" s="12"/>
      <c r="P2583" s="12"/>
      <c r="Q2583" s="12"/>
      <c r="R2583" s="12"/>
      <c r="S2583" s="12"/>
      <c r="T2583" s="12"/>
    </row>
    <row r="2584" spans="1:20" s="1" customFormat="1" x14ac:dyDescent="0.4">
      <c r="A2584" s="12"/>
      <c r="B2584" s="12"/>
      <c r="C2584" s="42"/>
      <c r="D2584" s="12"/>
      <c r="E2584" s="12"/>
      <c r="F2584" s="12"/>
      <c r="G2584" s="12"/>
      <c r="H2584" s="12"/>
      <c r="I2584" s="12"/>
      <c r="J2584" s="12"/>
      <c r="K2584" s="12"/>
      <c r="L2584" s="12"/>
      <c r="M2584" s="49"/>
      <c r="N2584" s="49"/>
      <c r="O2584" s="12"/>
      <c r="P2584" s="12"/>
      <c r="Q2584" s="12"/>
      <c r="R2584" s="12"/>
      <c r="S2584" s="12"/>
      <c r="T2584" s="12"/>
    </row>
    <row r="2585" spans="1:20" s="1" customFormat="1" x14ac:dyDescent="0.4">
      <c r="A2585" s="12"/>
      <c r="B2585" s="12"/>
      <c r="C2585" s="42"/>
      <c r="D2585" s="12"/>
      <c r="E2585" s="12"/>
      <c r="F2585" s="12"/>
      <c r="G2585" s="12"/>
      <c r="H2585" s="12"/>
      <c r="I2585" s="12"/>
      <c r="J2585" s="12"/>
      <c r="K2585" s="12"/>
      <c r="L2585" s="12"/>
      <c r="M2585" s="49"/>
      <c r="N2585" s="49"/>
      <c r="O2585" s="12"/>
      <c r="P2585" s="12"/>
      <c r="Q2585" s="12"/>
      <c r="R2585" s="12"/>
      <c r="S2585" s="12"/>
      <c r="T2585" s="12"/>
    </row>
    <row r="2586" spans="1:20" s="1" customFormat="1" x14ac:dyDescent="0.4">
      <c r="A2586" s="12"/>
      <c r="B2586" s="12"/>
      <c r="C2586" s="42"/>
      <c r="D2586" s="12"/>
      <c r="E2586" s="12"/>
      <c r="F2586" s="12"/>
      <c r="G2586" s="12"/>
      <c r="H2586" s="12"/>
      <c r="I2586" s="12"/>
      <c r="J2586" s="12"/>
      <c r="K2586" s="12"/>
      <c r="L2586" s="12"/>
      <c r="M2586" s="49"/>
      <c r="N2586" s="49"/>
      <c r="O2586" s="12"/>
      <c r="P2586" s="12"/>
      <c r="Q2586" s="12"/>
      <c r="R2586" s="12"/>
      <c r="S2586" s="12"/>
      <c r="T2586" s="12"/>
    </row>
    <row r="2587" spans="1:20" s="1" customFormat="1" x14ac:dyDescent="0.4">
      <c r="A2587" s="12"/>
      <c r="B2587" s="12"/>
      <c r="C2587" s="42"/>
      <c r="D2587" s="12"/>
      <c r="E2587" s="12"/>
      <c r="F2587" s="12"/>
      <c r="G2587" s="12"/>
      <c r="H2587" s="12"/>
      <c r="I2587" s="12"/>
      <c r="J2587" s="12"/>
      <c r="K2587" s="12"/>
      <c r="L2587" s="12"/>
      <c r="M2587" s="49"/>
      <c r="N2587" s="49"/>
      <c r="O2587" s="12"/>
      <c r="P2587" s="12"/>
      <c r="Q2587" s="12"/>
      <c r="R2587" s="12"/>
      <c r="S2587" s="12"/>
      <c r="T2587" s="12"/>
    </row>
    <row r="2588" spans="1:20" s="1" customFormat="1" x14ac:dyDescent="0.4">
      <c r="A2588" s="12"/>
      <c r="B2588" s="12"/>
      <c r="C2588" s="42"/>
      <c r="D2588" s="12"/>
      <c r="E2588" s="12"/>
      <c r="F2588" s="12"/>
      <c r="G2588" s="12"/>
      <c r="H2588" s="12"/>
      <c r="I2588" s="12"/>
      <c r="J2588" s="12"/>
      <c r="K2588" s="12"/>
      <c r="L2588" s="12"/>
      <c r="M2588" s="49"/>
      <c r="N2588" s="49"/>
      <c r="O2588" s="12"/>
      <c r="P2588" s="12"/>
      <c r="Q2588" s="12"/>
      <c r="R2588" s="12"/>
      <c r="S2588" s="12"/>
      <c r="T2588" s="12"/>
    </row>
    <row r="2589" spans="1:20" s="1" customFormat="1" x14ac:dyDescent="0.4">
      <c r="A2589" s="12"/>
      <c r="B2589" s="12"/>
      <c r="C2589" s="42"/>
      <c r="D2589" s="12"/>
      <c r="E2589" s="12"/>
      <c r="F2589" s="12"/>
      <c r="G2589" s="12"/>
      <c r="H2589" s="12"/>
      <c r="I2589" s="12"/>
      <c r="J2589" s="12"/>
      <c r="K2589" s="12"/>
      <c r="L2589" s="12"/>
      <c r="M2589" s="49"/>
      <c r="N2589" s="49"/>
      <c r="O2589" s="12"/>
      <c r="P2589" s="12"/>
      <c r="Q2589" s="12"/>
      <c r="R2589" s="12"/>
      <c r="S2589" s="12"/>
      <c r="T2589" s="12"/>
    </row>
    <row r="2590" spans="1:20" s="1" customFormat="1" x14ac:dyDescent="0.4">
      <c r="A2590" s="12"/>
      <c r="B2590" s="12"/>
      <c r="C2590" s="42"/>
      <c r="D2590" s="12"/>
      <c r="E2590" s="12"/>
      <c r="F2590" s="12"/>
      <c r="G2590" s="12"/>
      <c r="H2590" s="12"/>
      <c r="I2590" s="12"/>
      <c r="J2590" s="12"/>
      <c r="K2590" s="12"/>
      <c r="L2590" s="12"/>
      <c r="M2590" s="49"/>
      <c r="N2590" s="49"/>
      <c r="O2590" s="12"/>
      <c r="P2590" s="12"/>
      <c r="Q2590" s="12"/>
      <c r="R2590" s="12"/>
      <c r="S2590" s="12"/>
      <c r="T2590" s="12"/>
    </row>
    <row r="2591" spans="1:20" s="1" customFormat="1" x14ac:dyDescent="0.4">
      <c r="A2591" s="12"/>
      <c r="B2591" s="12"/>
      <c r="C2591" s="42"/>
      <c r="D2591" s="12"/>
      <c r="E2591" s="12"/>
      <c r="F2591" s="12"/>
      <c r="G2591" s="12"/>
      <c r="H2591" s="12"/>
      <c r="I2591" s="12"/>
      <c r="J2591" s="12"/>
      <c r="K2591" s="12"/>
      <c r="L2591" s="12"/>
      <c r="M2591" s="49"/>
      <c r="N2591" s="49"/>
      <c r="O2591" s="12"/>
      <c r="P2591" s="12"/>
      <c r="Q2591" s="12"/>
      <c r="R2591" s="12"/>
      <c r="S2591" s="12"/>
      <c r="T2591" s="12"/>
    </row>
    <row r="2592" spans="1:20" s="1" customFormat="1" x14ac:dyDescent="0.4">
      <c r="A2592" s="12"/>
      <c r="B2592" s="12"/>
      <c r="C2592" s="42"/>
      <c r="D2592" s="12"/>
      <c r="E2592" s="12"/>
      <c r="F2592" s="12"/>
      <c r="G2592" s="12"/>
      <c r="H2592" s="12"/>
      <c r="I2592" s="12"/>
      <c r="J2592" s="12"/>
      <c r="K2592" s="12"/>
      <c r="L2592" s="12"/>
      <c r="M2592" s="49"/>
      <c r="N2592" s="49"/>
      <c r="O2592" s="12"/>
      <c r="P2592" s="12"/>
      <c r="Q2592" s="12"/>
      <c r="R2592" s="12"/>
      <c r="S2592" s="12"/>
      <c r="T2592" s="12"/>
    </row>
    <row r="2593" spans="1:20" s="1" customFormat="1" x14ac:dyDescent="0.4">
      <c r="A2593" s="12"/>
      <c r="B2593" s="12"/>
      <c r="C2593" s="42"/>
      <c r="D2593" s="12"/>
      <c r="E2593" s="12"/>
      <c r="F2593" s="12"/>
      <c r="G2593" s="12"/>
      <c r="H2593" s="12"/>
      <c r="I2593" s="12"/>
      <c r="J2593" s="12"/>
      <c r="K2593" s="12"/>
      <c r="L2593" s="12"/>
      <c r="M2593" s="49"/>
      <c r="N2593" s="49"/>
      <c r="O2593" s="12"/>
      <c r="P2593" s="12"/>
      <c r="Q2593" s="12"/>
      <c r="R2593" s="12"/>
      <c r="S2593" s="12"/>
      <c r="T2593" s="12"/>
    </row>
    <row r="2594" spans="1:20" s="1" customFormat="1" x14ac:dyDescent="0.4">
      <c r="A2594" s="12"/>
      <c r="B2594" s="12"/>
      <c r="C2594" s="42"/>
      <c r="D2594" s="12"/>
      <c r="E2594" s="12"/>
      <c r="F2594" s="12"/>
      <c r="G2594" s="12"/>
      <c r="H2594" s="12"/>
      <c r="I2594" s="12"/>
      <c r="J2594" s="12"/>
      <c r="K2594" s="12"/>
      <c r="L2594" s="12"/>
      <c r="M2594" s="49"/>
      <c r="N2594" s="49"/>
      <c r="O2594" s="12"/>
      <c r="P2594" s="12"/>
      <c r="Q2594" s="12"/>
      <c r="R2594" s="12"/>
      <c r="S2594" s="12"/>
      <c r="T2594" s="12"/>
    </row>
    <row r="2595" spans="1:20" s="1" customFormat="1" x14ac:dyDescent="0.4">
      <c r="A2595" s="12"/>
      <c r="B2595" s="12"/>
      <c r="C2595" s="42"/>
      <c r="D2595" s="12"/>
      <c r="E2595" s="12"/>
      <c r="F2595" s="12"/>
      <c r="G2595" s="12"/>
      <c r="H2595" s="12"/>
      <c r="I2595" s="12"/>
      <c r="J2595" s="12"/>
      <c r="K2595" s="12"/>
      <c r="L2595" s="12"/>
      <c r="M2595" s="49"/>
      <c r="N2595" s="49"/>
      <c r="O2595" s="12"/>
      <c r="P2595" s="12"/>
      <c r="Q2595" s="12"/>
      <c r="R2595" s="12"/>
      <c r="S2595" s="12"/>
      <c r="T2595" s="12"/>
    </row>
    <row r="2596" spans="1:20" s="1" customFormat="1" x14ac:dyDescent="0.4">
      <c r="A2596" s="12"/>
      <c r="B2596" s="12"/>
      <c r="C2596" s="42"/>
      <c r="D2596" s="12"/>
      <c r="E2596" s="12"/>
      <c r="F2596" s="12"/>
      <c r="G2596" s="12"/>
      <c r="H2596" s="12"/>
      <c r="I2596" s="12"/>
      <c r="J2596" s="12"/>
      <c r="K2596" s="12"/>
      <c r="L2596" s="12"/>
      <c r="M2596" s="49"/>
      <c r="N2596" s="49"/>
      <c r="O2596" s="12"/>
      <c r="P2596" s="12"/>
      <c r="Q2596" s="12"/>
      <c r="R2596" s="12"/>
      <c r="S2596" s="12"/>
      <c r="T2596" s="12"/>
    </row>
    <row r="2597" spans="1:20" s="1" customFormat="1" x14ac:dyDescent="0.4">
      <c r="A2597" s="12"/>
      <c r="B2597" s="12"/>
      <c r="C2597" s="42"/>
      <c r="D2597" s="12"/>
      <c r="E2597" s="12"/>
      <c r="F2597" s="12"/>
      <c r="G2597" s="12"/>
      <c r="H2597" s="12"/>
      <c r="I2597" s="12"/>
      <c r="J2597" s="12"/>
      <c r="K2597" s="12"/>
      <c r="L2597" s="12"/>
      <c r="M2597" s="49"/>
      <c r="N2597" s="49"/>
      <c r="O2597" s="12"/>
      <c r="P2597" s="12"/>
      <c r="Q2597" s="12"/>
      <c r="R2597" s="12"/>
      <c r="S2597" s="12"/>
      <c r="T2597" s="12"/>
    </row>
    <row r="2598" spans="1:20" s="1" customFormat="1" x14ac:dyDescent="0.4">
      <c r="A2598" s="12"/>
      <c r="B2598" s="12"/>
      <c r="C2598" s="42"/>
      <c r="D2598" s="12"/>
      <c r="E2598" s="12"/>
      <c r="F2598" s="12"/>
      <c r="G2598" s="12"/>
      <c r="H2598" s="12"/>
      <c r="I2598" s="12"/>
      <c r="J2598" s="12"/>
      <c r="K2598" s="12"/>
      <c r="L2598" s="12"/>
      <c r="M2598" s="49"/>
      <c r="N2598" s="49"/>
      <c r="O2598" s="12"/>
      <c r="P2598" s="12"/>
      <c r="Q2598" s="12"/>
      <c r="R2598" s="12"/>
      <c r="S2598" s="12"/>
      <c r="T2598" s="12"/>
    </row>
    <row r="2599" spans="1:20" s="1" customFormat="1" x14ac:dyDescent="0.4">
      <c r="A2599" s="12"/>
      <c r="B2599" s="12"/>
      <c r="C2599" s="42"/>
      <c r="D2599" s="12"/>
      <c r="E2599" s="12"/>
      <c r="F2599" s="12"/>
      <c r="G2599" s="12"/>
      <c r="H2599" s="12"/>
      <c r="I2599" s="12"/>
      <c r="J2599" s="12"/>
      <c r="K2599" s="12"/>
      <c r="L2599" s="12"/>
      <c r="M2599" s="49"/>
      <c r="N2599" s="49"/>
      <c r="O2599" s="12"/>
      <c r="P2599" s="12"/>
      <c r="Q2599" s="12"/>
      <c r="R2599" s="12"/>
      <c r="S2599" s="12"/>
      <c r="T2599" s="12"/>
    </row>
    <row r="2600" spans="1:20" s="1" customFormat="1" x14ac:dyDescent="0.4">
      <c r="A2600" s="12"/>
      <c r="B2600" s="12"/>
      <c r="C2600" s="42"/>
      <c r="D2600" s="12"/>
      <c r="E2600" s="12"/>
      <c r="F2600" s="12"/>
      <c r="G2600" s="12"/>
      <c r="H2600" s="12"/>
      <c r="I2600" s="12"/>
      <c r="J2600" s="12"/>
      <c r="K2600" s="12"/>
      <c r="L2600" s="12"/>
      <c r="M2600" s="49"/>
      <c r="N2600" s="49"/>
      <c r="O2600" s="12"/>
      <c r="P2600" s="12"/>
      <c r="Q2600" s="12"/>
      <c r="R2600" s="12"/>
      <c r="S2600" s="12"/>
      <c r="T2600" s="12"/>
    </row>
    <row r="2601" spans="1:20" s="1" customFormat="1" x14ac:dyDescent="0.4">
      <c r="A2601" s="12"/>
      <c r="B2601" s="12"/>
      <c r="C2601" s="42"/>
      <c r="D2601" s="12"/>
      <c r="E2601" s="12"/>
      <c r="F2601" s="12"/>
      <c r="G2601" s="12"/>
      <c r="H2601" s="12"/>
      <c r="I2601" s="12"/>
      <c r="J2601" s="12"/>
      <c r="K2601" s="12"/>
      <c r="L2601" s="12"/>
      <c r="M2601" s="49"/>
      <c r="N2601" s="49"/>
      <c r="O2601" s="12"/>
      <c r="P2601" s="12"/>
      <c r="Q2601" s="12"/>
      <c r="R2601" s="12"/>
      <c r="S2601" s="12"/>
      <c r="T2601" s="12"/>
    </row>
    <row r="2602" spans="1:20" s="1" customFormat="1" x14ac:dyDescent="0.4">
      <c r="A2602" s="12"/>
      <c r="B2602" s="12"/>
      <c r="C2602" s="42"/>
      <c r="D2602" s="12"/>
      <c r="E2602" s="12"/>
      <c r="F2602" s="12"/>
      <c r="G2602" s="12"/>
      <c r="H2602" s="12"/>
      <c r="I2602" s="12"/>
      <c r="J2602" s="12"/>
      <c r="K2602" s="12"/>
      <c r="L2602" s="12"/>
      <c r="M2602" s="49"/>
      <c r="N2602" s="49"/>
      <c r="O2602" s="12"/>
      <c r="P2602" s="12"/>
      <c r="Q2602" s="12"/>
      <c r="R2602" s="12"/>
      <c r="S2602" s="12"/>
      <c r="T2602" s="12"/>
    </row>
    <row r="2603" spans="1:20" s="1" customFormat="1" x14ac:dyDescent="0.4">
      <c r="A2603" s="12"/>
      <c r="B2603" s="12"/>
      <c r="C2603" s="42"/>
      <c r="D2603" s="12"/>
      <c r="E2603" s="12"/>
      <c r="F2603" s="12"/>
      <c r="G2603" s="12"/>
      <c r="H2603" s="12"/>
      <c r="I2603" s="12"/>
      <c r="J2603" s="12"/>
      <c r="K2603" s="12"/>
      <c r="L2603" s="12"/>
      <c r="M2603" s="49"/>
      <c r="N2603" s="49"/>
      <c r="O2603" s="12"/>
      <c r="P2603" s="12"/>
      <c r="Q2603" s="12"/>
      <c r="R2603" s="12"/>
      <c r="S2603" s="12"/>
      <c r="T2603" s="12"/>
    </row>
    <row r="2604" spans="1:20" s="1" customFormat="1" x14ac:dyDescent="0.4">
      <c r="A2604" s="12"/>
      <c r="B2604" s="12"/>
      <c r="C2604" s="42"/>
      <c r="D2604" s="12"/>
      <c r="E2604" s="12"/>
      <c r="F2604" s="12"/>
      <c r="G2604" s="12"/>
      <c r="H2604" s="12"/>
      <c r="I2604" s="12"/>
      <c r="J2604" s="12"/>
      <c r="K2604" s="12"/>
      <c r="L2604" s="12"/>
      <c r="M2604" s="49"/>
      <c r="N2604" s="49"/>
      <c r="O2604" s="12"/>
      <c r="P2604" s="12"/>
      <c r="Q2604" s="12"/>
      <c r="R2604" s="12"/>
      <c r="S2604" s="12"/>
      <c r="T2604" s="12"/>
    </row>
    <row r="2605" spans="1:20" s="1" customFormat="1" x14ac:dyDescent="0.4">
      <c r="A2605" s="12"/>
      <c r="B2605" s="12"/>
      <c r="C2605" s="42"/>
      <c r="D2605" s="12"/>
      <c r="E2605" s="12"/>
      <c r="F2605" s="12"/>
      <c r="G2605" s="12"/>
      <c r="H2605" s="12"/>
      <c r="I2605" s="12"/>
      <c r="J2605" s="12"/>
      <c r="K2605" s="12"/>
      <c r="L2605" s="12"/>
      <c r="M2605" s="49"/>
      <c r="N2605" s="49"/>
      <c r="O2605" s="12"/>
      <c r="P2605" s="12"/>
      <c r="Q2605" s="12"/>
      <c r="R2605" s="12"/>
      <c r="S2605" s="12"/>
      <c r="T2605" s="12"/>
    </row>
    <row r="2606" spans="1:20" s="1" customFormat="1" x14ac:dyDescent="0.4">
      <c r="A2606" s="12"/>
      <c r="B2606" s="12"/>
      <c r="C2606" s="42"/>
      <c r="D2606" s="12"/>
      <c r="E2606" s="12"/>
      <c r="F2606" s="12"/>
      <c r="G2606" s="12"/>
      <c r="H2606" s="12"/>
      <c r="I2606" s="12"/>
      <c r="J2606" s="12"/>
      <c r="K2606" s="12"/>
      <c r="L2606" s="12"/>
      <c r="M2606" s="49"/>
      <c r="N2606" s="49"/>
      <c r="O2606" s="12"/>
      <c r="P2606" s="12"/>
      <c r="Q2606" s="12"/>
      <c r="R2606" s="12"/>
      <c r="S2606" s="12"/>
      <c r="T2606" s="12"/>
    </row>
    <row r="2607" spans="1:20" s="1" customFormat="1" x14ac:dyDescent="0.4">
      <c r="A2607" s="12"/>
      <c r="B2607" s="12"/>
      <c r="C2607" s="42"/>
      <c r="D2607" s="12"/>
      <c r="E2607" s="12"/>
      <c r="F2607" s="12"/>
      <c r="G2607" s="12"/>
      <c r="H2607" s="12"/>
      <c r="I2607" s="12"/>
      <c r="J2607" s="12"/>
      <c r="K2607" s="12"/>
      <c r="L2607" s="12"/>
      <c r="M2607" s="49"/>
      <c r="N2607" s="49"/>
      <c r="O2607" s="12"/>
      <c r="P2607" s="12"/>
      <c r="Q2607" s="12"/>
      <c r="R2607" s="12"/>
      <c r="S2607" s="12"/>
      <c r="T2607" s="12"/>
    </row>
    <row r="2608" spans="1:20" s="1" customFormat="1" x14ac:dyDescent="0.4">
      <c r="A2608" s="12"/>
      <c r="B2608" s="12"/>
      <c r="C2608" s="42"/>
      <c r="D2608" s="12"/>
      <c r="E2608" s="12"/>
      <c r="F2608" s="12"/>
      <c r="G2608" s="12"/>
      <c r="H2608" s="12"/>
      <c r="I2608" s="12"/>
      <c r="J2608" s="12"/>
      <c r="K2608" s="12"/>
      <c r="L2608" s="12"/>
      <c r="M2608" s="49"/>
      <c r="N2608" s="49"/>
      <c r="O2608" s="12"/>
      <c r="P2608" s="12"/>
      <c r="Q2608" s="12"/>
      <c r="R2608" s="12"/>
      <c r="S2608" s="12"/>
      <c r="T2608" s="12"/>
    </row>
    <row r="2609" spans="1:20" s="1" customFormat="1" x14ac:dyDescent="0.4">
      <c r="A2609" s="12"/>
      <c r="B2609" s="12"/>
      <c r="C2609" s="42"/>
      <c r="D2609" s="12"/>
      <c r="E2609" s="12"/>
      <c r="F2609" s="12"/>
      <c r="G2609" s="12"/>
      <c r="H2609" s="12"/>
      <c r="I2609" s="12"/>
      <c r="J2609" s="12"/>
      <c r="K2609" s="12"/>
      <c r="L2609" s="12"/>
      <c r="M2609" s="49"/>
      <c r="N2609" s="49"/>
      <c r="O2609" s="12"/>
      <c r="P2609" s="12"/>
      <c r="Q2609" s="12"/>
      <c r="R2609" s="12"/>
      <c r="S2609" s="12"/>
      <c r="T2609" s="12"/>
    </row>
    <row r="2610" spans="1:20" s="1" customFormat="1" x14ac:dyDescent="0.4">
      <c r="A2610" s="12"/>
      <c r="B2610" s="12"/>
      <c r="C2610" s="42"/>
      <c r="D2610" s="12"/>
      <c r="E2610" s="12"/>
      <c r="F2610" s="12"/>
      <c r="G2610" s="12"/>
      <c r="H2610" s="12"/>
      <c r="I2610" s="12"/>
      <c r="J2610" s="12"/>
      <c r="K2610" s="12"/>
      <c r="L2610" s="12"/>
      <c r="M2610" s="49"/>
      <c r="N2610" s="49"/>
      <c r="O2610" s="12"/>
      <c r="P2610" s="12"/>
      <c r="Q2610" s="12"/>
      <c r="R2610" s="12"/>
      <c r="S2610" s="12"/>
      <c r="T2610" s="12"/>
    </row>
    <row r="2611" spans="1:20" s="1" customFormat="1" x14ac:dyDescent="0.4">
      <c r="A2611" s="12"/>
      <c r="B2611" s="12"/>
      <c r="C2611" s="42"/>
      <c r="D2611" s="12"/>
      <c r="E2611" s="12"/>
      <c r="F2611" s="12"/>
      <c r="G2611" s="12"/>
      <c r="H2611" s="12"/>
      <c r="I2611" s="12"/>
      <c r="J2611" s="12"/>
      <c r="K2611" s="12"/>
      <c r="L2611" s="12"/>
      <c r="M2611" s="49"/>
      <c r="N2611" s="49"/>
      <c r="O2611" s="12"/>
      <c r="P2611" s="12"/>
      <c r="Q2611" s="12"/>
      <c r="R2611" s="12"/>
      <c r="S2611" s="12"/>
      <c r="T2611" s="12"/>
    </row>
    <row r="2612" spans="1:20" s="1" customFormat="1" x14ac:dyDescent="0.4">
      <c r="A2612" s="12"/>
      <c r="B2612" s="12"/>
      <c r="C2612" s="42"/>
      <c r="D2612" s="12"/>
      <c r="E2612" s="12"/>
      <c r="F2612" s="12"/>
      <c r="G2612" s="12"/>
      <c r="H2612" s="12"/>
      <c r="I2612" s="12"/>
      <c r="J2612" s="12"/>
      <c r="K2612" s="12"/>
      <c r="L2612" s="12"/>
      <c r="M2612" s="49"/>
      <c r="N2612" s="49"/>
      <c r="O2612" s="12"/>
      <c r="P2612" s="12"/>
      <c r="Q2612" s="12"/>
      <c r="R2612" s="12"/>
      <c r="S2612" s="12"/>
      <c r="T2612" s="12"/>
    </row>
    <row r="2613" spans="1:20" s="1" customFormat="1" x14ac:dyDescent="0.4">
      <c r="A2613" s="12"/>
      <c r="B2613" s="12"/>
      <c r="C2613" s="42"/>
      <c r="D2613" s="12"/>
      <c r="E2613" s="12"/>
      <c r="F2613" s="12"/>
      <c r="G2613" s="12"/>
      <c r="H2613" s="12"/>
      <c r="I2613" s="12"/>
      <c r="J2613" s="12"/>
      <c r="K2613" s="12"/>
      <c r="L2613" s="12"/>
      <c r="M2613" s="49"/>
      <c r="N2613" s="49"/>
      <c r="O2613" s="12"/>
      <c r="P2613" s="12"/>
      <c r="Q2613" s="12"/>
      <c r="R2613" s="12"/>
      <c r="S2613" s="12"/>
      <c r="T2613" s="12"/>
    </row>
    <row r="2614" spans="1:20" s="1" customFormat="1" x14ac:dyDescent="0.4">
      <c r="A2614" s="12"/>
      <c r="B2614" s="12"/>
      <c r="C2614" s="42"/>
      <c r="D2614" s="12"/>
      <c r="E2614" s="12"/>
      <c r="F2614" s="12"/>
      <c r="G2614" s="12"/>
      <c r="H2614" s="12"/>
      <c r="I2614" s="12"/>
      <c r="J2614" s="12"/>
      <c r="K2614" s="12"/>
      <c r="L2614" s="12"/>
      <c r="M2614" s="49"/>
      <c r="N2614" s="49"/>
      <c r="O2614" s="12"/>
      <c r="P2614" s="12"/>
      <c r="Q2614" s="12"/>
      <c r="R2614" s="12"/>
      <c r="S2614" s="12"/>
      <c r="T2614" s="12"/>
    </row>
    <row r="2615" spans="1:20" s="1" customFormat="1" x14ac:dyDescent="0.4">
      <c r="A2615" s="12"/>
      <c r="B2615" s="12"/>
      <c r="C2615" s="42"/>
      <c r="D2615" s="12"/>
      <c r="E2615" s="12"/>
      <c r="F2615" s="12"/>
      <c r="G2615" s="12"/>
      <c r="H2615" s="12"/>
      <c r="I2615" s="12"/>
      <c r="J2615" s="12"/>
      <c r="K2615" s="12"/>
      <c r="L2615" s="12"/>
      <c r="M2615" s="49"/>
      <c r="N2615" s="49"/>
      <c r="O2615" s="12"/>
      <c r="P2615" s="12"/>
      <c r="Q2615" s="12"/>
      <c r="R2615" s="12"/>
      <c r="S2615" s="12"/>
      <c r="T2615" s="12"/>
    </row>
    <row r="2616" spans="1:20" s="1" customFormat="1" x14ac:dyDescent="0.4">
      <c r="A2616" s="12"/>
      <c r="B2616" s="12"/>
      <c r="C2616" s="42"/>
      <c r="D2616" s="12"/>
      <c r="E2616" s="12"/>
      <c r="F2616" s="12"/>
      <c r="G2616" s="12"/>
      <c r="H2616" s="12"/>
      <c r="I2616" s="12"/>
      <c r="J2616" s="12"/>
      <c r="K2616" s="12"/>
      <c r="L2616" s="12"/>
      <c r="M2616" s="49"/>
      <c r="N2616" s="49"/>
      <c r="O2616" s="12"/>
      <c r="P2616" s="12"/>
      <c r="Q2616" s="12"/>
      <c r="R2616" s="12"/>
      <c r="S2616" s="12"/>
      <c r="T2616" s="12"/>
    </row>
    <row r="2617" spans="1:20" s="1" customFormat="1" x14ac:dyDescent="0.4">
      <c r="A2617" s="12"/>
      <c r="B2617" s="12"/>
      <c r="C2617" s="42"/>
      <c r="D2617" s="12"/>
      <c r="E2617" s="12"/>
      <c r="F2617" s="12"/>
      <c r="G2617" s="12"/>
      <c r="H2617" s="12"/>
      <c r="I2617" s="12"/>
      <c r="J2617" s="12"/>
      <c r="K2617" s="12"/>
      <c r="L2617" s="12"/>
      <c r="M2617" s="49"/>
      <c r="N2617" s="49"/>
      <c r="O2617" s="12"/>
      <c r="P2617" s="12"/>
      <c r="Q2617" s="12"/>
      <c r="R2617" s="12"/>
      <c r="S2617" s="12"/>
      <c r="T2617" s="12"/>
    </row>
    <row r="2618" spans="1:20" s="1" customFormat="1" x14ac:dyDescent="0.4">
      <c r="A2618" s="12"/>
      <c r="B2618" s="12"/>
      <c r="C2618" s="42"/>
      <c r="D2618" s="12"/>
      <c r="E2618" s="12"/>
      <c r="F2618" s="12"/>
      <c r="G2618" s="12"/>
      <c r="H2618" s="12"/>
      <c r="I2618" s="12"/>
      <c r="J2618" s="12"/>
      <c r="K2618" s="12"/>
      <c r="L2618" s="12"/>
      <c r="M2618" s="49"/>
      <c r="N2618" s="49"/>
      <c r="O2618" s="12"/>
      <c r="P2618" s="12"/>
      <c r="Q2618" s="12"/>
      <c r="R2618" s="12"/>
      <c r="S2618" s="12"/>
      <c r="T2618" s="12"/>
    </row>
    <row r="2619" spans="1:20" s="1" customFormat="1" x14ac:dyDescent="0.4">
      <c r="A2619" s="12"/>
      <c r="B2619" s="12"/>
      <c r="C2619" s="42"/>
      <c r="D2619" s="12"/>
      <c r="E2619" s="12"/>
      <c r="F2619" s="12"/>
      <c r="G2619" s="12"/>
      <c r="H2619" s="12"/>
      <c r="I2619" s="12"/>
      <c r="J2619" s="12"/>
      <c r="K2619" s="12"/>
      <c r="L2619" s="12"/>
      <c r="M2619" s="49"/>
      <c r="N2619" s="49"/>
      <c r="O2619" s="12"/>
      <c r="P2619" s="12"/>
      <c r="Q2619" s="12"/>
      <c r="R2619" s="12"/>
      <c r="S2619" s="12"/>
      <c r="T2619" s="12"/>
    </row>
    <row r="2620" spans="1:20" s="1" customFormat="1" x14ac:dyDescent="0.4">
      <c r="A2620" s="12"/>
      <c r="B2620" s="12"/>
      <c r="C2620" s="42"/>
      <c r="D2620" s="12"/>
      <c r="E2620" s="12"/>
      <c r="F2620" s="12"/>
      <c r="G2620" s="12"/>
      <c r="H2620" s="12"/>
      <c r="I2620" s="12"/>
      <c r="J2620" s="12"/>
      <c r="K2620" s="12"/>
      <c r="L2620" s="12"/>
      <c r="M2620" s="49"/>
      <c r="N2620" s="49"/>
      <c r="O2620" s="12"/>
      <c r="P2620" s="12"/>
      <c r="Q2620" s="12"/>
      <c r="R2620" s="12"/>
      <c r="S2620" s="12"/>
      <c r="T2620" s="12"/>
    </row>
    <row r="2621" spans="1:20" s="1" customFormat="1" x14ac:dyDescent="0.4">
      <c r="A2621" s="12"/>
      <c r="B2621" s="12"/>
      <c r="C2621" s="42"/>
      <c r="D2621" s="12"/>
      <c r="E2621" s="12"/>
      <c r="F2621" s="12"/>
      <c r="G2621" s="12"/>
      <c r="H2621" s="12"/>
      <c r="I2621" s="12"/>
      <c r="J2621" s="12"/>
      <c r="K2621" s="12"/>
      <c r="L2621" s="12"/>
      <c r="M2621" s="49"/>
      <c r="N2621" s="49"/>
      <c r="O2621" s="12"/>
      <c r="P2621" s="12"/>
      <c r="Q2621" s="12"/>
      <c r="R2621" s="12"/>
      <c r="S2621" s="12"/>
      <c r="T2621" s="12"/>
    </row>
    <row r="2622" spans="1:20" s="1" customFormat="1" x14ac:dyDescent="0.4">
      <c r="A2622" s="12"/>
      <c r="B2622" s="12"/>
      <c r="C2622" s="42"/>
      <c r="D2622" s="12"/>
      <c r="E2622" s="12"/>
      <c r="F2622" s="12"/>
      <c r="G2622" s="12"/>
      <c r="H2622" s="12"/>
      <c r="I2622" s="12"/>
      <c r="J2622" s="12"/>
      <c r="K2622" s="12"/>
      <c r="L2622" s="12"/>
      <c r="M2622" s="49"/>
      <c r="N2622" s="49"/>
      <c r="O2622" s="12"/>
      <c r="P2622" s="12"/>
      <c r="Q2622" s="12"/>
      <c r="R2622" s="12"/>
      <c r="S2622" s="12"/>
      <c r="T2622" s="12"/>
    </row>
    <row r="2623" spans="1:20" s="1" customFormat="1" x14ac:dyDescent="0.4">
      <c r="A2623" s="12"/>
      <c r="B2623" s="12"/>
      <c r="C2623" s="42"/>
      <c r="D2623" s="12"/>
      <c r="E2623" s="12"/>
      <c r="F2623" s="12"/>
      <c r="G2623" s="12"/>
      <c r="H2623" s="12"/>
      <c r="I2623" s="12"/>
      <c r="J2623" s="12"/>
      <c r="K2623" s="12"/>
      <c r="L2623" s="12"/>
      <c r="M2623" s="49"/>
      <c r="N2623" s="49"/>
      <c r="O2623" s="12"/>
      <c r="P2623" s="12"/>
      <c r="Q2623" s="12"/>
      <c r="R2623" s="12"/>
      <c r="S2623" s="12"/>
      <c r="T2623" s="12"/>
    </row>
    <row r="2624" spans="1:20" s="1" customFormat="1" x14ac:dyDescent="0.4">
      <c r="A2624" s="12"/>
      <c r="B2624" s="12"/>
      <c r="C2624" s="42"/>
      <c r="D2624" s="12"/>
      <c r="E2624" s="12"/>
      <c r="F2624" s="12"/>
      <c r="G2624" s="12"/>
      <c r="H2624" s="12"/>
      <c r="I2624" s="12"/>
      <c r="J2624" s="12"/>
      <c r="K2624" s="12"/>
      <c r="L2624" s="12"/>
      <c r="M2624" s="49"/>
      <c r="N2624" s="49"/>
      <c r="O2624" s="12"/>
      <c r="P2624" s="12"/>
      <c r="Q2624" s="12"/>
      <c r="R2624" s="12"/>
      <c r="S2624" s="12"/>
      <c r="T2624" s="12"/>
    </row>
    <row r="2625" spans="1:20" s="1" customFormat="1" x14ac:dyDescent="0.4">
      <c r="A2625" s="12"/>
      <c r="B2625" s="12"/>
      <c r="C2625" s="42"/>
      <c r="D2625" s="12"/>
      <c r="E2625" s="12"/>
      <c r="F2625" s="12"/>
      <c r="G2625" s="12"/>
      <c r="H2625" s="12"/>
      <c r="I2625" s="12"/>
      <c r="J2625" s="12"/>
      <c r="K2625" s="12"/>
      <c r="L2625" s="12"/>
      <c r="M2625" s="49"/>
      <c r="N2625" s="49"/>
      <c r="O2625" s="12"/>
      <c r="P2625" s="12"/>
      <c r="Q2625" s="12"/>
      <c r="R2625" s="12"/>
      <c r="S2625" s="12"/>
      <c r="T2625" s="12"/>
    </row>
    <row r="2626" spans="1:20" s="1" customFormat="1" x14ac:dyDescent="0.4">
      <c r="A2626" s="12"/>
      <c r="B2626" s="12"/>
      <c r="C2626" s="42"/>
      <c r="D2626" s="12"/>
      <c r="E2626" s="12"/>
      <c r="F2626" s="12"/>
      <c r="G2626" s="12"/>
      <c r="H2626" s="12"/>
      <c r="I2626" s="12"/>
      <c r="J2626" s="12"/>
      <c r="K2626" s="12"/>
      <c r="L2626" s="12"/>
      <c r="M2626" s="49"/>
      <c r="N2626" s="49"/>
      <c r="O2626" s="12"/>
      <c r="P2626" s="12"/>
      <c r="Q2626" s="12"/>
      <c r="R2626" s="12"/>
      <c r="S2626" s="12"/>
      <c r="T2626" s="12"/>
    </row>
    <row r="2627" spans="1:20" s="1" customFormat="1" x14ac:dyDescent="0.4">
      <c r="A2627" s="12"/>
      <c r="B2627" s="12"/>
      <c r="C2627" s="42"/>
      <c r="D2627" s="12"/>
      <c r="E2627" s="12"/>
      <c r="F2627" s="12"/>
      <c r="G2627" s="12"/>
      <c r="H2627" s="12"/>
      <c r="I2627" s="12"/>
      <c r="J2627" s="12"/>
      <c r="K2627" s="12"/>
      <c r="L2627" s="12"/>
      <c r="M2627" s="49"/>
      <c r="N2627" s="49"/>
      <c r="O2627" s="12"/>
      <c r="P2627" s="12"/>
      <c r="Q2627" s="12"/>
      <c r="R2627" s="12"/>
      <c r="S2627" s="12"/>
      <c r="T2627" s="12"/>
    </row>
    <row r="2628" spans="1:20" s="1" customFormat="1" x14ac:dyDescent="0.4">
      <c r="A2628" s="12"/>
      <c r="B2628" s="12"/>
      <c r="C2628" s="42"/>
      <c r="D2628" s="12"/>
      <c r="E2628" s="12"/>
      <c r="F2628" s="12"/>
      <c r="G2628" s="12"/>
      <c r="H2628" s="12"/>
      <c r="I2628" s="12"/>
      <c r="J2628" s="12"/>
      <c r="K2628" s="12"/>
      <c r="L2628" s="12"/>
      <c r="M2628" s="49"/>
      <c r="N2628" s="49"/>
      <c r="O2628" s="12"/>
      <c r="P2628" s="12"/>
      <c r="Q2628" s="12"/>
      <c r="R2628" s="12"/>
      <c r="S2628" s="12"/>
      <c r="T2628" s="12"/>
    </row>
    <row r="2629" spans="1:20" s="1" customFormat="1" x14ac:dyDescent="0.4">
      <c r="A2629" s="12"/>
      <c r="B2629" s="12"/>
      <c r="C2629" s="42"/>
      <c r="D2629" s="12"/>
      <c r="E2629" s="12"/>
      <c r="F2629" s="12"/>
      <c r="G2629" s="12"/>
      <c r="H2629" s="12"/>
      <c r="I2629" s="12"/>
      <c r="J2629" s="12"/>
      <c r="K2629" s="12"/>
      <c r="L2629" s="12"/>
      <c r="M2629" s="49"/>
      <c r="N2629" s="49"/>
      <c r="O2629" s="12"/>
      <c r="P2629" s="12"/>
      <c r="Q2629" s="12"/>
      <c r="R2629" s="12"/>
      <c r="S2629" s="12"/>
      <c r="T2629" s="12"/>
    </row>
    <row r="2630" spans="1:20" s="1" customFormat="1" x14ac:dyDescent="0.4">
      <c r="A2630" s="12"/>
      <c r="B2630" s="12"/>
      <c r="C2630" s="42"/>
      <c r="D2630" s="12"/>
      <c r="E2630" s="12"/>
      <c r="F2630" s="12"/>
      <c r="G2630" s="12"/>
      <c r="H2630" s="12"/>
      <c r="I2630" s="12"/>
      <c r="J2630" s="12"/>
      <c r="K2630" s="12"/>
      <c r="L2630" s="12"/>
      <c r="M2630" s="49"/>
      <c r="N2630" s="49"/>
      <c r="O2630" s="12"/>
      <c r="P2630" s="12"/>
      <c r="Q2630" s="12"/>
      <c r="R2630" s="12"/>
      <c r="S2630" s="12"/>
      <c r="T2630" s="12"/>
    </row>
    <row r="2631" spans="1:20" s="1" customFormat="1" x14ac:dyDescent="0.4">
      <c r="A2631" s="12"/>
      <c r="B2631" s="12"/>
      <c r="C2631" s="42"/>
      <c r="D2631" s="12"/>
      <c r="E2631" s="12"/>
      <c r="F2631" s="12"/>
      <c r="G2631" s="12"/>
      <c r="H2631" s="12"/>
      <c r="I2631" s="12"/>
      <c r="J2631" s="12"/>
      <c r="K2631" s="12"/>
      <c r="L2631" s="12"/>
      <c r="M2631" s="49"/>
      <c r="N2631" s="49"/>
      <c r="O2631" s="12"/>
      <c r="P2631" s="12"/>
      <c r="Q2631" s="12"/>
      <c r="R2631" s="12"/>
      <c r="S2631" s="12"/>
      <c r="T2631" s="12"/>
    </row>
    <row r="2632" spans="1:20" s="1" customFormat="1" x14ac:dyDescent="0.4">
      <c r="A2632" s="12"/>
      <c r="B2632" s="12"/>
      <c r="C2632" s="42"/>
      <c r="D2632" s="12"/>
      <c r="E2632" s="12"/>
      <c r="F2632" s="12"/>
      <c r="G2632" s="12"/>
      <c r="H2632" s="12"/>
      <c r="I2632" s="12"/>
      <c r="J2632" s="12"/>
      <c r="K2632" s="12"/>
      <c r="L2632" s="12"/>
      <c r="M2632" s="49"/>
      <c r="N2632" s="49"/>
      <c r="O2632" s="12"/>
      <c r="P2632" s="12"/>
      <c r="Q2632" s="12"/>
      <c r="R2632" s="12"/>
      <c r="S2632" s="12"/>
      <c r="T2632" s="12"/>
    </row>
    <row r="2633" spans="1:20" s="1" customFormat="1" x14ac:dyDescent="0.4">
      <c r="A2633" s="12"/>
      <c r="B2633" s="12"/>
      <c r="C2633" s="42"/>
      <c r="D2633" s="12"/>
      <c r="E2633" s="12"/>
      <c r="F2633" s="12"/>
      <c r="G2633" s="12"/>
      <c r="H2633" s="12"/>
      <c r="I2633" s="12"/>
      <c r="J2633" s="12"/>
      <c r="K2633" s="12"/>
      <c r="L2633" s="12"/>
      <c r="M2633" s="49"/>
      <c r="N2633" s="49"/>
      <c r="O2633" s="12"/>
      <c r="P2633" s="12"/>
      <c r="Q2633" s="12"/>
      <c r="R2633" s="12"/>
      <c r="S2633" s="12"/>
      <c r="T2633" s="12"/>
    </row>
    <row r="2634" spans="1:20" s="1" customFormat="1" x14ac:dyDescent="0.4">
      <c r="A2634" s="12"/>
      <c r="B2634" s="12"/>
      <c r="C2634" s="42"/>
      <c r="D2634" s="12"/>
      <c r="E2634" s="12"/>
      <c r="F2634" s="12"/>
      <c r="G2634" s="12"/>
      <c r="H2634" s="12"/>
      <c r="I2634" s="12"/>
      <c r="J2634" s="12"/>
      <c r="K2634" s="12"/>
      <c r="L2634" s="12"/>
      <c r="M2634" s="49"/>
      <c r="N2634" s="49"/>
      <c r="O2634" s="12"/>
      <c r="P2634" s="12"/>
      <c r="Q2634" s="12"/>
      <c r="R2634" s="12"/>
      <c r="S2634" s="12"/>
      <c r="T2634" s="12"/>
    </row>
    <row r="2635" spans="1:20" s="1" customFormat="1" x14ac:dyDescent="0.4">
      <c r="A2635" s="12"/>
      <c r="B2635" s="12"/>
      <c r="C2635" s="42"/>
      <c r="D2635" s="12"/>
      <c r="E2635" s="12"/>
      <c r="F2635" s="12"/>
      <c r="G2635" s="12"/>
      <c r="H2635" s="12"/>
      <c r="I2635" s="12"/>
      <c r="J2635" s="12"/>
      <c r="K2635" s="12"/>
      <c r="L2635" s="12"/>
      <c r="M2635" s="49"/>
      <c r="N2635" s="49"/>
      <c r="O2635" s="12"/>
      <c r="P2635" s="12"/>
      <c r="Q2635" s="12"/>
      <c r="R2635" s="12"/>
      <c r="S2635" s="12"/>
      <c r="T2635" s="12"/>
    </row>
    <row r="2636" spans="1:20" s="1" customFormat="1" x14ac:dyDescent="0.4">
      <c r="A2636" s="12"/>
      <c r="B2636" s="12"/>
      <c r="C2636" s="42"/>
      <c r="D2636" s="12"/>
      <c r="E2636" s="12"/>
      <c r="F2636" s="12"/>
      <c r="G2636" s="12"/>
      <c r="H2636" s="12"/>
      <c r="I2636" s="12"/>
      <c r="J2636" s="12"/>
      <c r="K2636" s="12"/>
      <c r="L2636" s="12"/>
      <c r="M2636" s="49"/>
      <c r="N2636" s="49"/>
      <c r="O2636" s="12"/>
      <c r="P2636" s="12"/>
      <c r="Q2636" s="12"/>
      <c r="R2636" s="12"/>
      <c r="S2636" s="12"/>
      <c r="T2636" s="12"/>
    </row>
    <row r="2637" spans="1:20" s="1" customFormat="1" x14ac:dyDescent="0.4">
      <c r="A2637" s="12"/>
      <c r="B2637" s="12"/>
      <c r="C2637" s="42"/>
      <c r="D2637" s="12"/>
      <c r="E2637" s="12"/>
      <c r="F2637" s="12"/>
      <c r="G2637" s="12"/>
      <c r="H2637" s="12"/>
      <c r="I2637" s="12"/>
      <c r="J2637" s="12"/>
      <c r="K2637" s="12"/>
      <c r="L2637" s="12"/>
      <c r="M2637" s="49"/>
      <c r="N2637" s="49"/>
      <c r="O2637" s="12"/>
      <c r="P2637" s="12"/>
      <c r="Q2637" s="12"/>
      <c r="R2637" s="12"/>
      <c r="S2637" s="12"/>
      <c r="T2637" s="12"/>
    </row>
    <row r="2638" spans="1:20" s="1" customFormat="1" x14ac:dyDescent="0.4">
      <c r="A2638" s="12"/>
      <c r="B2638" s="12"/>
      <c r="C2638" s="42"/>
      <c r="D2638" s="12"/>
      <c r="E2638" s="12"/>
      <c r="F2638" s="12"/>
      <c r="G2638" s="12"/>
      <c r="H2638" s="12"/>
      <c r="I2638" s="12"/>
      <c r="J2638" s="12"/>
      <c r="K2638" s="12"/>
      <c r="L2638" s="12"/>
      <c r="M2638" s="49"/>
      <c r="N2638" s="49"/>
      <c r="O2638" s="12"/>
      <c r="P2638" s="12"/>
      <c r="Q2638" s="12"/>
      <c r="R2638" s="12"/>
      <c r="S2638" s="12"/>
      <c r="T2638" s="12"/>
    </row>
    <row r="2639" spans="1:20" s="1" customFormat="1" x14ac:dyDescent="0.4">
      <c r="A2639" s="12"/>
      <c r="B2639" s="12"/>
      <c r="C2639" s="42"/>
      <c r="D2639" s="12"/>
      <c r="E2639" s="12"/>
      <c r="F2639" s="12"/>
      <c r="G2639" s="12"/>
      <c r="H2639" s="12"/>
      <c r="I2639" s="12"/>
      <c r="J2639" s="12"/>
      <c r="K2639" s="12"/>
      <c r="L2639" s="12"/>
      <c r="M2639" s="49"/>
      <c r="N2639" s="49"/>
      <c r="O2639" s="12"/>
      <c r="P2639" s="12"/>
      <c r="Q2639" s="12"/>
      <c r="R2639" s="12"/>
      <c r="S2639" s="12"/>
      <c r="T2639" s="12"/>
    </row>
    <row r="2640" spans="1:20" s="1" customFormat="1" x14ac:dyDescent="0.4">
      <c r="A2640" s="12"/>
      <c r="B2640" s="12"/>
      <c r="C2640" s="42"/>
      <c r="D2640" s="12"/>
      <c r="E2640" s="12"/>
      <c r="F2640" s="12"/>
      <c r="G2640" s="12"/>
      <c r="H2640" s="12"/>
      <c r="I2640" s="12"/>
      <c r="J2640" s="12"/>
      <c r="K2640" s="12"/>
      <c r="L2640" s="12"/>
      <c r="M2640" s="49"/>
      <c r="N2640" s="49"/>
      <c r="O2640" s="12"/>
      <c r="P2640" s="12"/>
      <c r="Q2640" s="12"/>
      <c r="R2640" s="12"/>
      <c r="S2640" s="12"/>
      <c r="T2640" s="12"/>
    </row>
    <row r="2641" spans="1:20" s="1" customFormat="1" x14ac:dyDescent="0.4">
      <c r="A2641" s="12"/>
      <c r="B2641" s="12"/>
      <c r="C2641" s="42"/>
      <c r="D2641" s="12"/>
      <c r="E2641" s="12"/>
      <c r="F2641" s="12"/>
      <c r="G2641" s="12"/>
      <c r="H2641" s="12"/>
      <c r="I2641" s="12"/>
      <c r="J2641" s="12"/>
      <c r="K2641" s="12"/>
      <c r="L2641" s="12"/>
      <c r="M2641" s="49"/>
      <c r="N2641" s="49"/>
      <c r="O2641" s="12"/>
      <c r="P2641" s="12"/>
      <c r="Q2641" s="12"/>
      <c r="R2641" s="12"/>
      <c r="S2641" s="12"/>
      <c r="T2641" s="12"/>
    </row>
    <row r="2642" spans="1:20" s="1" customFormat="1" x14ac:dyDescent="0.4">
      <c r="A2642" s="12"/>
      <c r="B2642" s="12"/>
      <c r="C2642" s="42"/>
      <c r="D2642" s="12"/>
      <c r="E2642" s="12"/>
      <c r="F2642" s="12"/>
      <c r="G2642" s="12"/>
      <c r="H2642" s="12"/>
      <c r="I2642" s="12"/>
      <c r="J2642" s="12"/>
      <c r="K2642" s="12"/>
      <c r="L2642" s="12"/>
      <c r="M2642" s="49"/>
      <c r="N2642" s="49"/>
      <c r="O2642" s="12"/>
      <c r="P2642" s="12"/>
      <c r="Q2642" s="12"/>
      <c r="R2642" s="12"/>
      <c r="S2642" s="12"/>
      <c r="T2642" s="12"/>
    </row>
    <row r="2643" spans="1:20" s="1" customFormat="1" x14ac:dyDescent="0.4">
      <c r="A2643" s="12"/>
      <c r="B2643" s="12"/>
      <c r="C2643" s="42"/>
      <c r="D2643" s="12"/>
      <c r="E2643" s="12"/>
      <c r="F2643" s="12"/>
      <c r="G2643" s="12"/>
      <c r="H2643" s="12"/>
      <c r="I2643" s="12"/>
      <c r="J2643" s="12"/>
      <c r="K2643" s="12"/>
      <c r="L2643" s="12"/>
      <c r="M2643" s="49"/>
      <c r="N2643" s="49"/>
      <c r="O2643" s="12"/>
      <c r="P2643" s="12"/>
      <c r="Q2643" s="12"/>
      <c r="R2643" s="12"/>
      <c r="S2643" s="12"/>
      <c r="T2643" s="12"/>
    </row>
    <row r="2644" spans="1:20" s="1" customFormat="1" x14ac:dyDescent="0.4">
      <c r="A2644" s="12"/>
      <c r="B2644" s="12"/>
      <c r="C2644" s="42"/>
      <c r="D2644" s="12"/>
      <c r="E2644" s="12"/>
      <c r="F2644" s="12"/>
      <c r="G2644" s="12"/>
      <c r="H2644" s="12"/>
      <c r="I2644" s="12"/>
      <c r="J2644" s="12"/>
      <c r="K2644" s="12"/>
      <c r="L2644" s="12"/>
      <c r="M2644" s="49"/>
      <c r="N2644" s="49"/>
      <c r="O2644" s="12"/>
      <c r="P2644" s="12"/>
      <c r="Q2644" s="12"/>
      <c r="R2644" s="12"/>
      <c r="S2644" s="12"/>
      <c r="T2644" s="12"/>
    </row>
    <row r="2645" spans="1:20" s="1" customFormat="1" x14ac:dyDescent="0.4">
      <c r="A2645" s="12"/>
      <c r="B2645" s="12"/>
      <c r="C2645" s="42"/>
      <c r="D2645" s="12"/>
      <c r="E2645" s="12"/>
      <c r="F2645" s="12"/>
      <c r="G2645" s="12"/>
      <c r="H2645" s="12"/>
      <c r="I2645" s="12"/>
      <c r="J2645" s="12"/>
      <c r="K2645" s="12"/>
      <c r="L2645" s="12"/>
      <c r="M2645" s="49"/>
      <c r="N2645" s="49"/>
      <c r="O2645" s="12"/>
      <c r="P2645" s="12"/>
      <c r="Q2645" s="12"/>
      <c r="R2645" s="12"/>
      <c r="S2645" s="12"/>
      <c r="T2645" s="12"/>
    </row>
    <row r="2646" spans="1:20" s="1" customFormat="1" x14ac:dyDescent="0.4">
      <c r="A2646" s="12"/>
      <c r="B2646" s="12"/>
      <c r="C2646" s="42"/>
      <c r="D2646" s="12"/>
      <c r="E2646" s="12"/>
      <c r="F2646" s="12"/>
      <c r="G2646" s="12"/>
      <c r="H2646" s="12"/>
      <c r="I2646" s="12"/>
      <c r="J2646" s="12"/>
      <c r="K2646" s="12"/>
      <c r="L2646" s="12"/>
      <c r="M2646" s="49"/>
      <c r="N2646" s="49"/>
      <c r="O2646" s="12"/>
      <c r="P2646" s="12"/>
      <c r="Q2646" s="12"/>
      <c r="R2646" s="12"/>
      <c r="S2646" s="12"/>
      <c r="T2646" s="12"/>
    </row>
    <row r="2647" spans="1:20" s="1" customFormat="1" x14ac:dyDescent="0.4">
      <c r="A2647" s="12"/>
      <c r="B2647" s="12"/>
      <c r="C2647" s="42"/>
      <c r="D2647" s="12"/>
      <c r="E2647" s="12"/>
      <c r="F2647" s="12"/>
      <c r="G2647" s="12"/>
      <c r="H2647" s="12"/>
      <c r="I2647" s="12"/>
      <c r="J2647" s="12"/>
      <c r="K2647" s="12"/>
      <c r="L2647" s="12"/>
      <c r="M2647" s="49"/>
      <c r="N2647" s="49"/>
      <c r="O2647" s="12"/>
      <c r="P2647" s="12"/>
      <c r="Q2647" s="12"/>
      <c r="R2647" s="12"/>
      <c r="S2647" s="12"/>
      <c r="T2647" s="12"/>
    </row>
    <row r="2648" spans="1:20" s="1" customFormat="1" x14ac:dyDescent="0.4">
      <c r="A2648" s="12"/>
      <c r="B2648" s="12"/>
      <c r="C2648" s="42"/>
      <c r="D2648" s="12"/>
      <c r="E2648" s="12"/>
      <c r="F2648" s="12"/>
      <c r="G2648" s="12"/>
      <c r="H2648" s="12"/>
      <c r="I2648" s="12"/>
      <c r="J2648" s="12"/>
      <c r="K2648" s="12"/>
      <c r="L2648" s="12"/>
      <c r="M2648" s="49"/>
      <c r="N2648" s="49"/>
      <c r="O2648" s="12"/>
      <c r="P2648" s="12"/>
      <c r="Q2648" s="12"/>
      <c r="R2648" s="12"/>
      <c r="S2648" s="12"/>
      <c r="T2648" s="12"/>
    </row>
    <row r="2649" spans="1:20" s="1" customFormat="1" x14ac:dyDescent="0.4">
      <c r="A2649" s="12"/>
      <c r="B2649" s="12"/>
      <c r="C2649" s="42"/>
      <c r="D2649" s="12"/>
      <c r="E2649" s="12"/>
      <c r="F2649" s="12"/>
      <c r="G2649" s="12"/>
      <c r="H2649" s="12"/>
      <c r="I2649" s="12"/>
      <c r="J2649" s="12"/>
      <c r="K2649" s="12"/>
      <c r="L2649" s="12"/>
      <c r="M2649" s="49"/>
      <c r="N2649" s="49"/>
      <c r="O2649" s="12"/>
      <c r="P2649" s="12"/>
      <c r="Q2649" s="12"/>
      <c r="R2649" s="12"/>
      <c r="S2649" s="12"/>
      <c r="T2649" s="12"/>
    </row>
    <row r="2650" spans="1:20" s="1" customFormat="1" x14ac:dyDescent="0.4">
      <c r="A2650" s="12"/>
      <c r="B2650" s="12"/>
      <c r="C2650" s="42"/>
      <c r="D2650" s="12"/>
      <c r="E2650" s="12"/>
      <c r="F2650" s="12"/>
      <c r="G2650" s="12"/>
      <c r="H2650" s="12"/>
      <c r="I2650" s="12"/>
      <c r="J2650" s="12"/>
      <c r="K2650" s="12"/>
      <c r="L2650" s="12"/>
      <c r="M2650" s="49"/>
      <c r="N2650" s="49"/>
      <c r="O2650" s="12"/>
      <c r="P2650" s="12"/>
      <c r="Q2650" s="12"/>
      <c r="R2650" s="12"/>
      <c r="S2650" s="12"/>
      <c r="T2650" s="12"/>
    </row>
    <row r="2651" spans="1:20" s="1" customFormat="1" x14ac:dyDescent="0.4">
      <c r="A2651" s="12"/>
      <c r="B2651" s="12"/>
      <c r="C2651" s="42"/>
      <c r="D2651" s="12"/>
      <c r="E2651" s="12"/>
      <c r="F2651" s="12"/>
      <c r="G2651" s="12"/>
      <c r="H2651" s="12"/>
      <c r="I2651" s="12"/>
      <c r="J2651" s="12"/>
      <c r="K2651" s="12"/>
      <c r="L2651" s="12"/>
      <c r="M2651" s="49"/>
      <c r="N2651" s="49"/>
      <c r="O2651" s="12"/>
      <c r="P2651" s="12"/>
      <c r="Q2651" s="12"/>
      <c r="R2651" s="12"/>
      <c r="S2651" s="12"/>
      <c r="T2651" s="12"/>
    </row>
    <row r="2652" spans="1:20" s="1" customFormat="1" x14ac:dyDescent="0.4">
      <c r="A2652" s="12"/>
      <c r="B2652" s="12"/>
      <c r="C2652" s="42"/>
      <c r="D2652" s="12"/>
      <c r="E2652" s="12"/>
      <c r="F2652" s="12"/>
      <c r="G2652" s="12"/>
      <c r="H2652" s="12"/>
      <c r="I2652" s="12"/>
      <c r="J2652" s="12"/>
      <c r="K2652" s="12"/>
      <c r="L2652" s="12"/>
      <c r="M2652" s="49"/>
      <c r="N2652" s="49"/>
      <c r="O2652" s="12"/>
      <c r="P2652" s="12"/>
      <c r="Q2652" s="12"/>
      <c r="R2652" s="12"/>
      <c r="S2652" s="12"/>
      <c r="T2652" s="12"/>
    </row>
    <row r="2653" spans="1:20" s="1" customFormat="1" x14ac:dyDescent="0.4">
      <c r="A2653" s="12"/>
      <c r="B2653" s="12"/>
      <c r="C2653" s="42"/>
      <c r="D2653" s="12"/>
      <c r="E2653" s="12"/>
      <c r="F2653" s="12"/>
      <c r="G2653" s="12"/>
      <c r="H2653" s="12"/>
      <c r="I2653" s="12"/>
      <c r="J2653" s="12"/>
      <c r="K2653" s="12"/>
      <c r="L2653" s="12"/>
      <c r="M2653" s="49"/>
      <c r="N2653" s="49"/>
      <c r="O2653" s="12"/>
      <c r="P2653" s="12"/>
      <c r="Q2653" s="12"/>
      <c r="R2653" s="12"/>
      <c r="S2653" s="12"/>
      <c r="T2653" s="12"/>
    </row>
    <row r="2654" spans="1:20" s="1" customFormat="1" x14ac:dyDescent="0.4">
      <c r="A2654" s="12"/>
      <c r="B2654" s="12"/>
      <c r="C2654" s="42"/>
      <c r="D2654" s="12"/>
      <c r="E2654" s="12"/>
      <c r="F2654" s="12"/>
      <c r="G2654" s="12"/>
      <c r="H2654" s="12"/>
      <c r="I2654" s="12"/>
      <c r="J2654" s="12"/>
      <c r="K2654" s="12"/>
      <c r="L2654" s="12"/>
      <c r="M2654" s="49"/>
      <c r="N2654" s="49"/>
      <c r="O2654" s="12"/>
      <c r="P2654" s="12"/>
      <c r="Q2654" s="12"/>
      <c r="R2654" s="12"/>
      <c r="S2654" s="12"/>
      <c r="T2654" s="12"/>
    </row>
    <row r="2655" spans="1:20" s="1" customFormat="1" x14ac:dyDescent="0.4">
      <c r="A2655" s="12"/>
      <c r="B2655" s="12"/>
      <c r="C2655" s="42"/>
      <c r="D2655" s="12"/>
      <c r="E2655" s="12"/>
      <c r="F2655" s="12"/>
      <c r="G2655" s="12"/>
      <c r="H2655" s="12"/>
      <c r="I2655" s="12"/>
      <c r="J2655" s="12"/>
      <c r="K2655" s="12"/>
      <c r="L2655" s="12"/>
      <c r="M2655" s="49"/>
      <c r="N2655" s="49"/>
      <c r="O2655" s="12"/>
      <c r="P2655" s="12"/>
      <c r="Q2655" s="12"/>
      <c r="R2655" s="12"/>
      <c r="S2655" s="12"/>
      <c r="T2655" s="12"/>
    </row>
    <row r="2656" spans="1:20" s="1" customFormat="1" x14ac:dyDescent="0.4">
      <c r="A2656" s="12"/>
      <c r="B2656" s="12"/>
      <c r="C2656" s="42"/>
      <c r="D2656" s="12"/>
      <c r="E2656" s="12"/>
      <c r="F2656" s="12"/>
      <c r="G2656" s="12"/>
      <c r="H2656" s="12"/>
      <c r="I2656" s="12"/>
      <c r="J2656" s="12"/>
      <c r="K2656" s="12"/>
      <c r="L2656" s="12"/>
      <c r="M2656" s="49"/>
      <c r="N2656" s="49"/>
      <c r="O2656" s="12"/>
      <c r="P2656" s="12"/>
      <c r="Q2656" s="12"/>
      <c r="R2656" s="12"/>
      <c r="S2656" s="12"/>
      <c r="T2656" s="12"/>
    </row>
    <row r="2657" spans="1:20" s="1" customFormat="1" x14ac:dyDescent="0.4">
      <c r="A2657" s="12"/>
      <c r="B2657" s="12"/>
      <c r="C2657" s="42"/>
      <c r="D2657" s="12"/>
      <c r="E2657" s="12"/>
      <c r="F2657" s="12"/>
      <c r="G2657" s="12"/>
      <c r="H2657" s="12"/>
      <c r="I2657" s="12"/>
      <c r="J2657" s="12"/>
      <c r="K2657" s="12"/>
      <c r="L2657" s="12"/>
      <c r="M2657" s="49"/>
      <c r="N2657" s="49"/>
      <c r="O2657" s="12"/>
      <c r="P2657" s="12"/>
      <c r="Q2657" s="12"/>
      <c r="R2657" s="12"/>
      <c r="S2657" s="12"/>
      <c r="T2657" s="12"/>
    </row>
    <row r="2658" spans="1:20" s="1" customFormat="1" x14ac:dyDescent="0.4">
      <c r="A2658" s="12"/>
      <c r="B2658" s="12"/>
      <c r="C2658" s="42"/>
      <c r="D2658" s="12"/>
      <c r="E2658" s="12"/>
      <c r="F2658" s="12"/>
      <c r="G2658" s="12"/>
      <c r="H2658" s="12"/>
      <c r="I2658" s="12"/>
      <c r="J2658" s="12"/>
      <c r="K2658" s="12"/>
      <c r="L2658" s="12"/>
      <c r="M2658" s="49"/>
      <c r="N2658" s="49"/>
      <c r="O2658" s="12"/>
      <c r="P2658" s="12"/>
      <c r="Q2658" s="12"/>
      <c r="R2658" s="12"/>
      <c r="S2658" s="12"/>
      <c r="T2658" s="12"/>
    </row>
    <row r="2659" spans="1:20" s="1" customFormat="1" x14ac:dyDescent="0.4">
      <c r="A2659" s="12"/>
      <c r="B2659" s="12"/>
      <c r="C2659" s="42"/>
      <c r="D2659" s="12"/>
      <c r="E2659" s="12"/>
      <c r="F2659" s="12"/>
      <c r="G2659" s="12"/>
      <c r="H2659" s="12"/>
      <c r="I2659" s="12"/>
      <c r="J2659" s="12"/>
      <c r="K2659" s="12"/>
      <c r="L2659" s="12"/>
      <c r="M2659" s="49"/>
      <c r="N2659" s="49"/>
      <c r="O2659" s="12"/>
      <c r="P2659" s="12"/>
      <c r="Q2659" s="12"/>
      <c r="R2659" s="12"/>
      <c r="S2659" s="12"/>
      <c r="T2659" s="12"/>
    </row>
    <row r="2660" spans="1:20" s="1" customFormat="1" x14ac:dyDescent="0.4">
      <c r="A2660" s="12"/>
      <c r="B2660" s="12"/>
      <c r="C2660" s="42"/>
      <c r="D2660" s="12"/>
      <c r="E2660" s="12"/>
      <c r="F2660" s="12"/>
      <c r="G2660" s="12"/>
      <c r="H2660" s="12"/>
      <c r="I2660" s="12"/>
      <c r="J2660" s="12"/>
      <c r="K2660" s="12"/>
      <c r="L2660" s="12"/>
      <c r="M2660" s="49"/>
      <c r="N2660" s="49"/>
      <c r="O2660" s="12"/>
      <c r="P2660" s="12"/>
      <c r="Q2660" s="12"/>
      <c r="R2660" s="12"/>
      <c r="S2660" s="12"/>
      <c r="T2660" s="12"/>
    </row>
    <row r="2661" spans="1:20" s="1" customFormat="1" x14ac:dyDescent="0.4">
      <c r="A2661" s="12"/>
      <c r="B2661" s="12"/>
      <c r="C2661" s="42"/>
      <c r="D2661" s="12"/>
      <c r="E2661" s="12"/>
      <c r="F2661" s="12"/>
      <c r="G2661" s="12"/>
      <c r="H2661" s="12"/>
      <c r="I2661" s="12"/>
      <c r="J2661" s="12"/>
      <c r="K2661" s="12"/>
      <c r="L2661" s="12"/>
      <c r="M2661" s="49"/>
      <c r="N2661" s="49"/>
      <c r="O2661" s="12"/>
      <c r="P2661" s="12"/>
      <c r="Q2661" s="12"/>
      <c r="R2661" s="12"/>
      <c r="S2661" s="12"/>
      <c r="T2661" s="12"/>
    </row>
    <row r="2662" spans="1:20" s="1" customFormat="1" x14ac:dyDescent="0.4">
      <c r="A2662" s="12"/>
      <c r="B2662" s="12"/>
      <c r="C2662" s="42"/>
      <c r="D2662" s="12"/>
      <c r="E2662" s="12"/>
      <c r="F2662" s="12"/>
      <c r="G2662" s="12"/>
      <c r="H2662" s="12"/>
      <c r="I2662" s="12"/>
      <c r="J2662" s="12"/>
      <c r="K2662" s="12"/>
      <c r="L2662" s="12"/>
      <c r="M2662" s="49"/>
      <c r="N2662" s="49"/>
      <c r="O2662" s="12"/>
      <c r="P2662" s="12"/>
      <c r="Q2662" s="12"/>
      <c r="R2662" s="12"/>
      <c r="S2662" s="12"/>
      <c r="T2662" s="12"/>
    </row>
    <row r="2663" spans="1:20" s="1" customFormat="1" x14ac:dyDescent="0.4">
      <c r="A2663" s="12"/>
      <c r="B2663" s="12"/>
      <c r="C2663" s="42"/>
      <c r="D2663" s="12"/>
      <c r="E2663" s="12"/>
      <c r="F2663" s="12"/>
      <c r="G2663" s="12"/>
      <c r="H2663" s="12"/>
      <c r="I2663" s="12"/>
      <c r="J2663" s="12"/>
      <c r="K2663" s="12"/>
      <c r="L2663" s="12"/>
      <c r="M2663" s="49"/>
      <c r="N2663" s="49"/>
      <c r="O2663" s="12"/>
      <c r="P2663" s="12"/>
      <c r="Q2663" s="12"/>
      <c r="R2663" s="12"/>
      <c r="S2663" s="12"/>
      <c r="T2663" s="12"/>
    </row>
    <row r="2664" spans="1:20" s="1" customFormat="1" x14ac:dyDescent="0.4">
      <c r="A2664" s="12"/>
      <c r="B2664" s="12"/>
      <c r="C2664" s="42"/>
      <c r="D2664" s="12"/>
      <c r="E2664" s="12"/>
      <c r="F2664" s="12"/>
      <c r="G2664" s="12"/>
      <c r="H2664" s="12"/>
      <c r="I2664" s="12"/>
      <c r="J2664" s="12"/>
      <c r="K2664" s="12"/>
      <c r="L2664" s="12"/>
      <c r="M2664" s="49"/>
      <c r="N2664" s="49"/>
      <c r="O2664" s="12"/>
      <c r="P2664" s="12"/>
      <c r="Q2664" s="12"/>
      <c r="R2664" s="12"/>
      <c r="S2664" s="12"/>
      <c r="T2664" s="12"/>
    </row>
    <row r="2665" spans="1:20" s="1" customFormat="1" x14ac:dyDescent="0.4">
      <c r="A2665" s="12"/>
      <c r="B2665" s="12"/>
      <c r="C2665" s="42"/>
      <c r="D2665" s="12"/>
      <c r="E2665" s="12"/>
      <c r="F2665" s="12"/>
      <c r="G2665" s="12"/>
      <c r="H2665" s="12"/>
      <c r="I2665" s="12"/>
      <c r="J2665" s="12"/>
      <c r="K2665" s="12"/>
      <c r="L2665" s="12"/>
      <c r="M2665" s="49"/>
      <c r="N2665" s="49"/>
      <c r="O2665" s="12"/>
      <c r="P2665" s="12"/>
      <c r="Q2665" s="12"/>
      <c r="R2665" s="12"/>
      <c r="S2665" s="12"/>
      <c r="T2665" s="12"/>
    </row>
    <row r="2666" spans="1:20" s="1" customFormat="1" x14ac:dyDescent="0.4">
      <c r="A2666" s="12"/>
      <c r="B2666" s="12"/>
      <c r="C2666" s="42"/>
      <c r="D2666" s="12"/>
      <c r="E2666" s="12"/>
      <c r="F2666" s="12"/>
      <c r="G2666" s="12"/>
      <c r="H2666" s="12"/>
      <c r="I2666" s="12"/>
      <c r="J2666" s="12"/>
      <c r="K2666" s="12"/>
      <c r="L2666" s="12"/>
      <c r="M2666" s="49"/>
      <c r="N2666" s="49"/>
      <c r="O2666" s="12"/>
      <c r="P2666" s="12"/>
      <c r="Q2666" s="12"/>
      <c r="R2666" s="12"/>
      <c r="S2666" s="12"/>
      <c r="T2666" s="12"/>
    </row>
    <row r="2667" spans="1:20" s="1" customFormat="1" x14ac:dyDescent="0.4">
      <c r="A2667" s="12"/>
      <c r="B2667" s="12"/>
      <c r="C2667" s="42"/>
      <c r="D2667" s="12"/>
      <c r="E2667" s="12"/>
      <c r="F2667" s="12"/>
      <c r="G2667" s="12"/>
      <c r="H2667" s="12"/>
      <c r="I2667" s="12"/>
      <c r="J2667" s="12"/>
      <c r="K2667" s="12"/>
      <c r="L2667" s="12"/>
      <c r="M2667" s="49"/>
      <c r="N2667" s="49"/>
      <c r="O2667" s="12"/>
      <c r="P2667" s="12"/>
      <c r="Q2667" s="12"/>
      <c r="R2667" s="12"/>
      <c r="S2667" s="12"/>
      <c r="T2667" s="12"/>
    </row>
    <row r="2668" spans="1:20" s="1" customFormat="1" x14ac:dyDescent="0.4">
      <c r="A2668" s="12"/>
      <c r="B2668" s="12"/>
      <c r="C2668" s="42"/>
      <c r="D2668" s="12"/>
      <c r="E2668" s="12"/>
      <c r="F2668" s="12"/>
      <c r="G2668" s="12"/>
      <c r="H2668" s="12"/>
      <c r="I2668" s="12"/>
      <c r="J2668" s="12"/>
      <c r="K2668" s="12"/>
      <c r="L2668" s="12"/>
      <c r="M2668" s="49"/>
      <c r="N2668" s="49"/>
      <c r="O2668" s="12"/>
      <c r="P2668" s="12"/>
      <c r="Q2668" s="12"/>
      <c r="R2668" s="12"/>
      <c r="S2668" s="12"/>
      <c r="T2668" s="12"/>
    </row>
    <row r="2669" spans="1:20" s="1" customFormat="1" x14ac:dyDescent="0.4">
      <c r="A2669" s="12"/>
      <c r="B2669" s="12"/>
      <c r="C2669" s="42"/>
      <c r="D2669" s="12"/>
      <c r="E2669" s="12"/>
      <c r="F2669" s="12"/>
      <c r="G2669" s="12"/>
      <c r="H2669" s="12"/>
      <c r="I2669" s="12"/>
      <c r="J2669" s="12"/>
      <c r="K2669" s="12"/>
      <c r="L2669" s="12"/>
      <c r="M2669" s="49"/>
      <c r="N2669" s="49"/>
      <c r="O2669" s="12"/>
      <c r="P2669" s="12"/>
      <c r="Q2669" s="12"/>
      <c r="R2669" s="12"/>
      <c r="S2669" s="12"/>
      <c r="T2669" s="12"/>
    </row>
    <row r="2670" spans="1:20" s="1" customFormat="1" x14ac:dyDescent="0.4">
      <c r="A2670" s="12"/>
      <c r="B2670" s="12"/>
      <c r="C2670" s="42"/>
      <c r="D2670" s="12"/>
      <c r="E2670" s="12"/>
      <c r="F2670" s="12"/>
      <c r="G2670" s="12"/>
      <c r="H2670" s="12"/>
      <c r="I2670" s="12"/>
      <c r="J2670" s="12"/>
      <c r="K2670" s="12"/>
      <c r="L2670" s="12"/>
      <c r="M2670" s="49"/>
      <c r="N2670" s="49"/>
      <c r="O2670" s="12"/>
      <c r="P2670" s="12"/>
      <c r="Q2670" s="12"/>
      <c r="R2670" s="12"/>
      <c r="S2670" s="12"/>
      <c r="T2670" s="12"/>
    </row>
    <row r="2671" spans="1:20" s="1" customFormat="1" x14ac:dyDescent="0.4">
      <c r="A2671" s="12"/>
      <c r="B2671" s="12"/>
      <c r="C2671" s="42"/>
      <c r="D2671" s="12"/>
      <c r="E2671" s="12"/>
      <c r="F2671" s="12"/>
      <c r="G2671" s="12"/>
      <c r="H2671" s="12"/>
      <c r="I2671" s="12"/>
      <c r="J2671" s="12"/>
      <c r="K2671" s="12"/>
      <c r="L2671" s="12"/>
      <c r="M2671" s="49"/>
      <c r="N2671" s="49"/>
      <c r="O2671" s="12"/>
      <c r="P2671" s="12"/>
      <c r="Q2671" s="12"/>
      <c r="R2671" s="12"/>
      <c r="S2671" s="12"/>
      <c r="T2671" s="12"/>
    </row>
    <row r="2672" spans="1:20" s="1" customFormat="1" x14ac:dyDescent="0.4">
      <c r="A2672" s="12"/>
      <c r="B2672" s="12"/>
      <c r="C2672" s="42"/>
      <c r="D2672" s="12"/>
      <c r="E2672" s="12"/>
      <c r="F2672" s="12"/>
      <c r="G2672" s="12"/>
      <c r="H2672" s="12"/>
      <c r="I2672" s="12"/>
      <c r="J2672" s="12"/>
      <c r="K2672" s="12"/>
      <c r="L2672" s="12"/>
      <c r="M2672" s="49"/>
      <c r="N2672" s="49"/>
      <c r="O2672" s="12"/>
      <c r="P2672" s="12"/>
      <c r="Q2672" s="12"/>
      <c r="R2672" s="12"/>
      <c r="S2672" s="12"/>
      <c r="T2672" s="12"/>
    </row>
    <row r="2673" spans="1:20" s="1" customFormat="1" x14ac:dyDescent="0.4">
      <c r="A2673" s="12"/>
      <c r="B2673" s="12"/>
      <c r="C2673" s="42"/>
      <c r="D2673" s="12"/>
      <c r="E2673" s="12"/>
      <c r="F2673" s="12"/>
      <c r="G2673" s="12"/>
      <c r="H2673" s="12"/>
      <c r="I2673" s="12"/>
      <c r="J2673" s="12"/>
      <c r="K2673" s="12"/>
      <c r="L2673" s="12"/>
      <c r="M2673" s="49"/>
      <c r="N2673" s="49"/>
      <c r="O2673" s="12"/>
      <c r="P2673" s="12"/>
      <c r="Q2673" s="12"/>
      <c r="R2673" s="12"/>
      <c r="S2673" s="12"/>
      <c r="T2673" s="12"/>
    </row>
    <row r="2674" spans="1:20" s="1" customFormat="1" x14ac:dyDescent="0.4">
      <c r="A2674" s="12"/>
      <c r="B2674" s="12"/>
      <c r="C2674" s="42"/>
      <c r="D2674" s="12"/>
      <c r="E2674" s="12"/>
      <c r="F2674" s="12"/>
      <c r="G2674" s="12"/>
      <c r="H2674" s="12"/>
      <c r="I2674" s="12"/>
      <c r="J2674" s="12"/>
      <c r="K2674" s="12"/>
      <c r="L2674" s="12"/>
      <c r="M2674" s="49"/>
      <c r="N2674" s="49"/>
      <c r="O2674" s="12"/>
      <c r="P2674" s="12"/>
      <c r="Q2674" s="12"/>
      <c r="R2674" s="12"/>
      <c r="S2674" s="12"/>
      <c r="T2674" s="12"/>
    </row>
    <row r="2675" spans="1:20" s="1" customFormat="1" x14ac:dyDescent="0.4">
      <c r="A2675" s="12"/>
      <c r="B2675" s="12"/>
      <c r="C2675" s="42"/>
      <c r="D2675" s="12"/>
      <c r="E2675" s="12"/>
      <c r="F2675" s="12"/>
      <c r="G2675" s="12"/>
      <c r="H2675" s="12"/>
      <c r="I2675" s="12"/>
      <c r="J2675" s="12"/>
      <c r="K2675" s="12"/>
      <c r="L2675" s="12"/>
      <c r="M2675" s="49"/>
      <c r="N2675" s="49"/>
      <c r="O2675" s="12"/>
      <c r="P2675" s="12"/>
      <c r="Q2675" s="12"/>
      <c r="R2675" s="12"/>
      <c r="S2675" s="12"/>
      <c r="T2675" s="12"/>
    </row>
    <row r="2676" spans="1:20" s="1" customFormat="1" x14ac:dyDescent="0.4">
      <c r="A2676" s="12"/>
      <c r="B2676" s="12"/>
      <c r="C2676" s="42"/>
      <c r="D2676" s="12"/>
      <c r="E2676" s="12"/>
      <c r="F2676" s="12"/>
      <c r="G2676" s="12"/>
      <c r="H2676" s="12"/>
      <c r="I2676" s="12"/>
      <c r="J2676" s="12"/>
      <c r="K2676" s="12"/>
      <c r="L2676" s="12"/>
      <c r="M2676" s="49"/>
      <c r="N2676" s="49"/>
      <c r="O2676" s="12"/>
      <c r="P2676" s="12"/>
      <c r="Q2676" s="12"/>
      <c r="R2676" s="12"/>
      <c r="S2676" s="12"/>
      <c r="T2676" s="12"/>
    </row>
    <row r="2677" spans="1:20" s="1" customFormat="1" x14ac:dyDescent="0.4">
      <c r="A2677" s="12"/>
      <c r="B2677" s="12"/>
      <c r="C2677" s="42"/>
      <c r="D2677" s="12"/>
      <c r="E2677" s="12"/>
      <c r="F2677" s="12"/>
      <c r="G2677" s="12"/>
      <c r="H2677" s="12"/>
      <c r="I2677" s="12"/>
      <c r="J2677" s="12"/>
      <c r="K2677" s="12"/>
      <c r="L2677" s="12"/>
      <c r="M2677" s="49"/>
      <c r="N2677" s="49"/>
      <c r="O2677" s="12"/>
      <c r="P2677" s="12"/>
      <c r="Q2677" s="12"/>
      <c r="R2677" s="12"/>
      <c r="S2677" s="12"/>
      <c r="T2677" s="12"/>
    </row>
    <row r="2678" spans="1:20" s="1" customFormat="1" x14ac:dyDescent="0.4">
      <c r="A2678" s="12"/>
      <c r="B2678" s="12"/>
      <c r="C2678" s="42"/>
      <c r="D2678" s="12"/>
      <c r="E2678" s="12"/>
      <c r="F2678" s="12"/>
      <c r="G2678" s="12"/>
      <c r="H2678" s="12"/>
      <c r="I2678" s="12"/>
      <c r="J2678" s="12"/>
      <c r="K2678" s="12"/>
      <c r="L2678" s="12"/>
      <c r="M2678" s="49"/>
      <c r="N2678" s="49"/>
      <c r="O2678" s="12"/>
      <c r="P2678" s="12"/>
      <c r="Q2678" s="12"/>
      <c r="R2678" s="12"/>
      <c r="S2678" s="12"/>
      <c r="T2678" s="12"/>
    </row>
    <row r="2679" spans="1:20" s="1" customFormat="1" x14ac:dyDescent="0.4">
      <c r="A2679" s="12"/>
      <c r="B2679" s="12"/>
      <c r="C2679" s="42"/>
      <c r="D2679" s="12"/>
      <c r="E2679" s="12"/>
      <c r="F2679" s="12"/>
      <c r="G2679" s="12"/>
      <c r="H2679" s="12"/>
      <c r="I2679" s="12"/>
      <c r="J2679" s="12"/>
      <c r="K2679" s="12"/>
      <c r="L2679" s="12"/>
      <c r="M2679" s="49"/>
      <c r="N2679" s="49"/>
      <c r="O2679" s="12"/>
      <c r="P2679" s="12"/>
      <c r="Q2679" s="12"/>
      <c r="R2679" s="12"/>
      <c r="S2679" s="12"/>
      <c r="T2679" s="12"/>
    </row>
    <row r="2680" spans="1:20" s="1" customFormat="1" x14ac:dyDescent="0.4">
      <c r="A2680" s="12"/>
      <c r="B2680" s="12"/>
      <c r="C2680" s="42"/>
      <c r="D2680" s="12"/>
      <c r="E2680" s="12"/>
      <c r="F2680" s="12"/>
      <c r="G2680" s="12"/>
      <c r="H2680" s="12"/>
      <c r="I2680" s="12"/>
      <c r="J2680" s="12"/>
      <c r="K2680" s="12"/>
      <c r="L2680" s="12"/>
      <c r="M2680" s="49"/>
      <c r="N2680" s="49"/>
      <c r="O2680" s="12"/>
      <c r="P2680" s="12"/>
      <c r="Q2680" s="12"/>
      <c r="R2680" s="12"/>
      <c r="S2680" s="12"/>
      <c r="T2680" s="12"/>
    </row>
    <row r="2681" spans="1:20" s="1" customFormat="1" x14ac:dyDescent="0.4">
      <c r="A2681" s="12"/>
      <c r="B2681" s="12"/>
      <c r="C2681" s="42"/>
      <c r="D2681" s="12"/>
      <c r="E2681" s="12"/>
      <c r="F2681" s="12"/>
      <c r="G2681" s="12"/>
      <c r="H2681" s="12"/>
      <c r="I2681" s="12"/>
      <c r="J2681" s="12"/>
      <c r="K2681" s="12"/>
      <c r="L2681" s="12"/>
      <c r="M2681" s="49"/>
      <c r="N2681" s="49"/>
      <c r="O2681" s="12"/>
      <c r="P2681" s="12"/>
      <c r="Q2681" s="12"/>
      <c r="R2681" s="12"/>
      <c r="S2681" s="12"/>
      <c r="T2681" s="12"/>
    </row>
    <row r="2682" spans="1:20" s="1" customFormat="1" x14ac:dyDescent="0.4">
      <c r="A2682" s="12"/>
      <c r="B2682" s="12"/>
      <c r="C2682" s="42"/>
      <c r="D2682" s="12"/>
      <c r="E2682" s="12"/>
      <c r="F2682" s="12"/>
      <c r="G2682" s="12"/>
      <c r="H2682" s="12"/>
      <c r="I2682" s="12"/>
      <c r="J2682" s="12"/>
      <c r="K2682" s="12"/>
      <c r="L2682" s="12"/>
      <c r="M2682" s="49"/>
      <c r="N2682" s="49"/>
      <c r="O2682" s="12"/>
      <c r="P2682" s="12"/>
      <c r="Q2682" s="12"/>
      <c r="R2682" s="12"/>
      <c r="S2682" s="12"/>
      <c r="T2682" s="12"/>
    </row>
    <row r="2683" spans="1:20" s="1" customFormat="1" x14ac:dyDescent="0.4">
      <c r="A2683" s="12"/>
      <c r="B2683" s="12"/>
      <c r="C2683" s="42"/>
      <c r="D2683" s="12"/>
      <c r="E2683" s="12"/>
      <c r="F2683" s="12"/>
      <c r="G2683" s="12"/>
      <c r="H2683" s="12"/>
      <c r="I2683" s="12"/>
      <c r="J2683" s="12"/>
      <c r="K2683" s="12"/>
      <c r="L2683" s="12"/>
      <c r="M2683" s="49"/>
      <c r="N2683" s="49"/>
      <c r="O2683" s="12"/>
      <c r="P2683" s="12"/>
      <c r="Q2683" s="12"/>
      <c r="R2683" s="12"/>
      <c r="S2683" s="12"/>
      <c r="T2683" s="12"/>
    </row>
    <row r="2684" spans="1:20" s="1" customFormat="1" x14ac:dyDescent="0.4">
      <c r="A2684" s="12"/>
      <c r="B2684" s="12"/>
      <c r="C2684" s="42"/>
      <c r="D2684" s="12"/>
      <c r="E2684" s="12"/>
      <c r="F2684" s="12"/>
      <c r="G2684" s="12"/>
      <c r="H2684" s="12"/>
      <c r="I2684" s="12"/>
      <c r="J2684" s="12"/>
      <c r="K2684" s="12"/>
      <c r="L2684" s="12"/>
      <c r="M2684" s="49"/>
      <c r="N2684" s="49"/>
      <c r="O2684" s="12"/>
      <c r="P2684" s="12"/>
      <c r="Q2684" s="12"/>
      <c r="R2684" s="12"/>
      <c r="S2684" s="12"/>
      <c r="T2684" s="12"/>
    </row>
    <row r="2685" spans="1:20" s="1" customFormat="1" x14ac:dyDescent="0.4">
      <c r="A2685" s="12"/>
      <c r="B2685" s="12"/>
      <c r="C2685" s="42"/>
      <c r="D2685" s="12"/>
      <c r="E2685" s="12"/>
      <c r="F2685" s="12"/>
      <c r="G2685" s="12"/>
      <c r="H2685" s="12"/>
      <c r="I2685" s="12"/>
      <c r="J2685" s="12"/>
      <c r="K2685" s="12"/>
      <c r="L2685" s="12"/>
      <c r="M2685" s="49"/>
      <c r="N2685" s="49"/>
      <c r="O2685" s="12"/>
      <c r="P2685" s="12"/>
      <c r="Q2685" s="12"/>
      <c r="R2685" s="12"/>
      <c r="S2685" s="12"/>
      <c r="T2685" s="12"/>
    </row>
    <row r="2686" spans="1:20" s="1" customFormat="1" x14ac:dyDescent="0.4">
      <c r="A2686" s="12"/>
      <c r="B2686" s="12"/>
      <c r="C2686" s="42"/>
      <c r="D2686" s="12"/>
      <c r="E2686" s="12"/>
      <c r="F2686" s="12"/>
      <c r="G2686" s="12"/>
      <c r="H2686" s="12"/>
      <c r="I2686" s="12"/>
      <c r="J2686" s="12"/>
      <c r="K2686" s="12"/>
      <c r="L2686" s="12"/>
      <c r="M2686" s="49"/>
      <c r="N2686" s="49"/>
      <c r="O2686" s="12"/>
      <c r="P2686" s="12"/>
      <c r="Q2686" s="12"/>
      <c r="R2686" s="12"/>
      <c r="S2686" s="12"/>
      <c r="T2686" s="12"/>
    </row>
    <row r="2687" spans="1:20" s="1" customFormat="1" x14ac:dyDescent="0.4">
      <c r="A2687" s="12"/>
      <c r="B2687" s="12"/>
      <c r="C2687" s="42"/>
      <c r="D2687" s="12"/>
      <c r="E2687" s="12"/>
      <c r="F2687" s="12"/>
      <c r="G2687" s="12"/>
      <c r="H2687" s="12"/>
      <c r="I2687" s="12"/>
      <c r="J2687" s="12"/>
      <c r="K2687" s="12"/>
      <c r="L2687" s="12"/>
      <c r="M2687" s="49"/>
      <c r="N2687" s="49"/>
      <c r="O2687" s="12"/>
      <c r="P2687" s="12"/>
      <c r="Q2687" s="12"/>
      <c r="R2687" s="12"/>
      <c r="S2687" s="12"/>
      <c r="T2687" s="12"/>
    </row>
    <row r="2688" spans="1:20" s="1" customFormat="1" x14ac:dyDescent="0.4">
      <c r="A2688" s="12"/>
      <c r="B2688" s="12"/>
      <c r="C2688" s="42"/>
      <c r="D2688" s="12"/>
      <c r="E2688" s="12"/>
      <c r="F2688" s="12"/>
      <c r="G2688" s="12"/>
      <c r="H2688" s="12"/>
      <c r="I2688" s="12"/>
      <c r="J2688" s="12"/>
      <c r="K2688" s="12"/>
      <c r="L2688" s="12"/>
      <c r="M2688" s="49"/>
      <c r="N2688" s="49"/>
      <c r="O2688" s="12"/>
      <c r="P2688" s="12"/>
      <c r="Q2688" s="12"/>
      <c r="R2688" s="12"/>
      <c r="S2688" s="12"/>
      <c r="T2688" s="12"/>
    </row>
    <row r="2689" spans="1:20" s="1" customFormat="1" x14ac:dyDescent="0.4">
      <c r="A2689" s="12"/>
      <c r="B2689" s="12"/>
      <c r="C2689" s="42"/>
      <c r="D2689" s="12"/>
      <c r="E2689" s="12"/>
      <c r="F2689" s="12"/>
      <c r="G2689" s="12"/>
      <c r="H2689" s="12"/>
      <c r="I2689" s="12"/>
      <c r="J2689" s="12"/>
      <c r="K2689" s="12"/>
      <c r="L2689" s="12"/>
      <c r="M2689" s="49"/>
      <c r="N2689" s="49"/>
      <c r="O2689" s="12"/>
      <c r="P2689" s="12"/>
      <c r="Q2689" s="12"/>
      <c r="R2689" s="12"/>
      <c r="S2689" s="12"/>
      <c r="T2689" s="12"/>
    </row>
    <row r="2690" spans="1:20" s="1" customFormat="1" x14ac:dyDescent="0.4">
      <c r="A2690" s="12"/>
      <c r="B2690" s="12"/>
      <c r="C2690" s="42"/>
      <c r="D2690" s="12"/>
      <c r="E2690" s="12"/>
      <c r="F2690" s="12"/>
      <c r="G2690" s="12"/>
      <c r="H2690" s="12"/>
      <c r="I2690" s="12"/>
      <c r="J2690" s="12"/>
      <c r="K2690" s="12"/>
      <c r="L2690" s="12"/>
      <c r="M2690" s="49"/>
      <c r="N2690" s="49"/>
      <c r="O2690" s="12"/>
      <c r="P2690" s="12"/>
      <c r="Q2690" s="12"/>
      <c r="R2690" s="12"/>
      <c r="S2690" s="12"/>
      <c r="T2690" s="12"/>
    </row>
    <row r="2691" spans="1:20" s="1" customFormat="1" x14ac:dyDescent="0.4">
      <c r="A2691" s="12"/>
      <c r="B2691" s="12"/>
      <c r="C2691" s="42"/>
      <c r="D2691" s="12"/>
      <c r="E2691" s="12"/>
      <c r="F2691" s="12"/>
      <c r="G2691" s="12"/>
      <c r="H2691" s="12"/>
      <c r="I2691" s="12"/>
      <c r="J2691" s="12"/>
      <c r="K2691" s="12"/>
      <c r="L2691" s="12"/>
      <c r="M2691" s="49"/>
      <c r="N2691" s="49"/>
      <c r="O2691" s="12"/>
      <c r="P2691" s="12"/>
      <c r="Q2691" s="12"/>
      <c r="R2691" s="12"/>
      <c r="S2691" s="12"/>
      <c r="T2691" s="12"/>
    </row>
    <row r="2692" spans="1:20" s="1" customFormat="1" x14ac:dyDescent="0.4">
      <c r="A2692" s="12"/>
      <c r="B2692" s="12"/>
      <c r="C2692" s="42"/>
      <c r="D2692" s="12"/>
      <c r="E2692" s="12"/>
      <c r="F2692" s="12"/>
      <c r="G2692" s="12"/>
      <c r="H2692" s="12"/>
      <c r="I2692" s="12"/>
      <c r="J2692" s="12"/>
      <c r="K2692" s="12"/>
      <c r="L2692" s="12"/>
      <c r="M2692" s="49"/>
      <c r="N2692" s="49"/>
      <c r="O2692" s="12"/>
      <c r="P2692" s="12"/>
      <c r="Q2692" s="12"/>
      <c r="R2692" s="12"/>
      <c r="S2692" s="12"/>
      <c r="T2692" s="12"/>
    </row>
    <row r="2693" spans="1:20" s="1" customFormat="1" x14ac:dyDescent="0.4">
      <c r="A2693" s="12"/>
      <c r="B2693" s="12"/>
      <c r="C2693" s="42"/>
      <c r="D2693" s="12"/>
      <c r="E2693" s="12"/>
      <c r="F2693" s="12"/>
      <c r="G2693" s="12"/>
      <c r="H2693" s="12"/>
      <c r="I2693" s="12"/>
      <c r="J2693" s="12"/>
      <c r="K2693" s="12"/>
      <c r="L2693" s="12"/>
      <c r="M2693" s="49"/>
      <c r="N2693" s="49"/>
      <c r="O2693" s="12"/>
      <c r="P2693" s="12"/>
      <c r="Q2693" s="12"/>
      <c r="R2693" s="12"/>
      <c r="S2693" s="12"/>
      <c r="T2693" s="12"/>
    </row>
    <row r="2694" spans="1:20" s="1" customFormat="1" x14ac:dyDescent="0.4">
      <c r="A2694" s="12"/>
      <c r="B2694" s="12"/>
      <c r="C2694" s="42"/>
      <c r="D2694" s="12"/>
      <c r="E2694" s="12"/>
      <c r="F2694" s="12"/>
      <c r="G2694" s="12"/>
      <c r="H2694" s="12"/>
      <c r="I2694" s="12"/>
      <c r="J2694" s="12"/>
      <c r="K2694" s="12"/>
      <c r="L2694" s="12"/>
      <c r="M2694" s="49"/>
      <c r="N2694" s="49"/>
      <c r="O2694" s="12"/>
      <c r="P2694" s="12"/>
      <c r="Q2694" s="12"/>
      <c r="R2694" s="12"/>
      <c r="S2694" s="12"/>
      <c r="T2694" s="12"/>
    </row>
    <row r="2695" spans="1:20" s="1" customFormat="1" x14ac:dyDescent="0.4">
      <c r="A2695" s="12"/>
      <c r="B2695" s="12"/>
      <c r="C2695" s="42"/>
      <c r="D2695" s="12"/>
      <c r="E2695" s="12"/>
      <c r="F2695" s="12"/>
      <c r="G2695" s="12"/>
      <c r="H2695" s="12"/>
      <c r="I2695" s="12"/>
      <c r="J2695" s="12"/>
      <c r="K2695" s="12"/>
      <c r="L2695" s="12"/>
      <c r="M2695" s="49"/>
      <c r="N2695" s="49"/>
      <c r="O2695" s="12"/>
      <c r="P2695" s="12"/>
      <c r="Q2695" s="12"/>
      <c r="R2695" s="12"/>
      <c r="S2695" s="12"/>
      <c r="T2695" s="12"/>
    </row>
    <row r="2696" spans="1:20" s="1" customFormat="1" x14ac:dyDescent="0.4">
      <c r="A2696" s="12"/>
      <c r="B2696" s="12"/>
      <c r="C2696" s="42"/>
      <c r="D2696" s="12"/>
      <c r="E2696" s="12"/>
      <c r="F2696" s="12"/>
      <c r="G2696" s="12"/>
      <c r="H2696" s="12"/>
      <c r="I2696" s="12"/>
      <c r="J2696" s="12"/>
      <c r="K2696" s="12"/>
      <c r="L2696" s="12"/>
      <c r="M2696" s="49"/>
      <c r="N2696" s="49"/>
      <c r="O2696" s="12"/>
      <c r="P2696" s="12"/>
      <c r="Q2696" s="12"/>
      <c r="R2696" s="12"/>
      <c r="S2696" s="12"/>
      <c r="T2696" s="12"/>
    </row>
    <row r="2697" spans="1:20" s="1" customFormat="1" x14ac:dyDescent="0.4">
      <c r="A2697" s="12"/>
      <c r="B2697" s="12"/>
      <c r="C2697" s="42"/>
      <c r="D2697" s="12"/>
      <c r="E2697" s="12"/>
      <c r="F2697" s="12"/>
      <c r="G2697" s="12"/>
      <c r="H2697" s="12"/>
      <c r="I2697" s="12"/>
      <c r="J2697" s="12"/>
      <c r="K2697" s="12"/>
      <c r="L2697" s="12"/>
      <c r="M2697" s="49"/>
      <c r="N2697" s="49"/>
      <c r="O2697" s="12"/>
      <c r="P2697" s="12"/>
      <c r="Q2697" s="12"/>
      <c r="R2697" s="12"/>
      <c r="S2697" s="12"/>
      <c r="T2697" s="12"/>
    </row>
    <row r="2698" spans="1:20" s="1" customFormat="1" x14ac:dyDescent="0.4">
      <c r="A2698" s="12"/>
      <c r="B2698" s="12"/>
      <c r="C2698" s="42"/>
      <c r="D2698" s="12"/>
      <c r="E2698" s="12"/>
      <c r="F2698" s="12"/>
      <c r="G2698" s="12"/>
      <c r="H2698" s="12"/>
      <c r="I2698" s="12"/>
      <c r="J2698" s="12"/>
      <c r="K2698" s="12"/>
      <c r="L2698" s="12"/>
      <c r="M2698" s="49"/>
      <c r="N2698" s="49"/>
      <c r="O2698" s="12"/>
      <c r="P2698" s="12"/>
      <c r="Q2698" s="12"/>
      <c r="R2698" s="12"/>
      <c r="S2698" s="12"/>
      <c r="T2698" s="12"/>
    </row>
    <row r="2699" spans="1:20" s="1" customFormat="1" x14ac:dyDescent="0.4">
      <c r="A2699" s="12"/>
      <c r="B2699" s="12"/>
      <c r="C2699" s="42"/>
      <c r="D2699" s="12"/>
      <c r="E2699" s="12"/>
      <c r="F2699" s="12"/>
      <c r="G2699" s="12"/>
      <c r="H2699" s="12"/>
      <c r="I2699" s="12"/>
      <c r="J2699" s="12"/>
      <c r="K2699" s="12"/>
      <c r="L2699" s="12"/>
      <c r="M2699" s="49"/>
      <c r="N2699" s="49"/>
      <c r="O2699" s="12"/>
      <c r="P2699" s="12"/>
      <c r="Q2699" s="12"/>
      <c r="R2699" s="12"/>
      <c r="S2699" s="12"/>
      <c r="T2699" s="12"/>
    </row>
    <row r="2700" spans="1:20" s="1" customFormat="1" x14ac:dyDescent="0.4">
      <c r="A2700" s="12"/>
      <c r="B2700" s="12"/>
      <c r="C2700" s="42"/>
      <c r="D2700" s="12"/>
      <c r="E2700" s="12"/>
      <c r="F2700" s="12"/>
      <c r="G2700" s="12"/>
      <c r="H2700" s="12"/>
      <c r="I2700" s="12"/>
      <c r="J2700" s="12"/>
      <c r="K2700" s="12"/>
      <c r="L2700" s="12"/>
      <c r="M2700" s="49"/>
      <c r="N2700" s="49"/>
      <c r="O2700" s="12"/>
      <c r="P2700" s="12"/>
      <c r="Q2700" s="12"/>
      <c r="R2700" s="12"/>
      <c r="S2700" s="12"/>
      <c r="T2700" s="12"/>
    </row>
    <row r="2701" spans="1:20" s="1" customFormat="1" x14ac:dyDescent="0.4">
      <c r="A2701" s="12"/>
      <c r="B2701" s="12"/>
      <c r="C2701" s="42"/>
      <c r="D2701" s="12"/>
      <c r="E2701" s="12"/>
      <c r="F2701" s="12"/>
      <c r="G2701" s="12"/>
      <c r="H2701" s="12"/>
      <c r="I2701" s="12"/>
      <c r="J2701" s="12"/>
      <c r="K2701" s="12"/>
      <c r="L2701" s="12"/>
      <c r="M2701" s="49"/>
      <c r="N2701" s="49"/>
      <c r="O2701" s="12"/>
      <c r="P2701" s="12"/>
      <c r="Q2701" s="12"/>
      <c r="R2701" s="12"/>
      <c r="S2701" s="12"/>
      <c r="T2701" s="12"/>
    </row>
    <row r="2702" spans="1:20" s="1" customFormat="1" x14ac:dyDescent="0.4">
      <c r="A2702" s="12"/>
      <c r="B2702" s="12"/>
      <c r="C2702" s="42"/>
      <c r="D2702" s="12"/>
      <c r="E2702" s="12"/>
      <c r="F2702" s="12"/>
      <c r="G2702" s="12"/>
      <c r="H2702" s="12"/>
      <c r="I2702" s="12"/>
      <c r="J2702" s="12"/>
      <c r="K2702" s="12"/>
      <c r="L2702" s="12"/>
      <c r="M2702" s="49"/>
      <c r="N2702" s="49"/>
      <c r="O2702" s="12"/>
      <c r="P2702" s="12"/>
      <c r="Q2702" s="12"/>
      <c r="R2702" s="12"/>
      <c r="S2702" s="12"/>
      <c r="T2702" s="12"/>
    </row>
    <row r="2703" spans="1:20" s="1" customFormat="1" x14ac:dyDescent="0.4">
      <c r="A2703" s="12"/>
      <c r="B2703" s="12"/>
      <c r="C2703" s="42"/>
      <c r="D2703" s="12"/>
      <c r="E2703" s="12"/>
      <c r="F2703" s="12"/>
      <c r="G2703" s="12"/>
      <c r="H2703" s="12"/>
      <c r="I2703" s="12"/>
      <c r="J2703" s="12"/>
      <c r="K2703" s="12"/>
      <c r="L2703" s="12"/>
      <c r="M2703" s="49"/>
      <c r="N2703" s="49"/>
      <c r="O2703" s="12"/>
      <c r="P2703" s="12"/>
      <c r="Q2703" s="12"/>
      <c r="R2703" s="12"/>
      <c r="S2703" s="12"/>
      <c r="T2703" s="12"/>
    </row>
    <row r="2704" spans="1:20" s="1" customFormat="1" x14ac:dyDescent="0.4">
      <c r="A2704" s="12"/>
      <c r="B2704" s="12"/>
      <c r="C2704" s="42"/>
      <c r="D2704" s="12"/>
      <c r="E2704" s="12"/>
      <c r="F2704" s="12"/>
      <c r="G2704" s="12"/>
      <c r="H2704" s="12"/>
      <c r="I2704" s="12"/>
      <c r="J2704" s="12"/>
      <c r="K2704" s="12"/>
      <c r="L2704" s="12"/>
      <c r="M2704" s="49"/>
      <c r="N2704" s="49"/>
      <c r="O2704" s="12"/>
      <c r="P2704" s="12"/>
      <c r="Q2704" s="12"/>
      <c r="R2704" s="12"/>
      <c r="S2704" s="12"/>
      <c r="T2704" s="12"/>
    </row>
    <row r="2705" spans="1:20" s="1" customFormat="1" x14ac:dyDescent="0.4">
      <c r="A2705" s="12"/>
      <c r="B2705" s="12"/>
      <c r="C2705" s="42"/>
      <c r="D2705" s="12"/>
      <c r="E2705" s="12"/>
      <c r="F2705" s="12"/>
      <c r="G2705" s="12"/>
      <c r="H2705" s="12"/>
      <c r="I2705" s="12"/>
      <c r="J2705" s="12"/>
      <c r="K2705" s="12"/>
      <c r="L2705" s="12"/>
      <c r="M2705" s="49"/>
      <c r="N2705" s="49"/>
      <c r="O2705" s="12"/>
      <c r="P2705" s="12"/>
      <c r="Q2705" s="12"/>
      <c r="R2705" s="12"/>
      <c r="S2705" s="12"/>
      <c r="T2705" s="12"/>
    </row>
    <row r="2706" spans="1:20" s="1" customFormat="1" x14ac:dyDescent="0.4">
      <c r="A2706" s="12"/>
      <c r="B2706" s="12"/>
      <c r="C2706" s="42"/>
      <c r="D2706" s="12"/>
      <c r="E2706" s="12"/>
      <c r="F2706" s="12"/>
      <c r="G2706" s="12"/>
      <c r="H2706" s="12"/>
      <c r="I2706" s="12"/>
      <c r="J2706" s="12"/>
      <c r="K2706" s="12"/>
      <c r="L2706" s="12"/>
      <c r="M2706" s="49"/>
      <c r="N2706" s="49"/>
      <c r="O2706" s="12"/>
      <c r="P2706" s="12"/>
      <c r="Q2706" s="12"/>
      <c r="R2706" s="12"/>
      <c r="S2706" s="12"/>
      <c r="T2706" s="12"/>
    </row>
    <row r="2707" spans="1:20" s="1" customFormat="1" x14ac:dyDescent="0.4">
      <c r="A2707" s="12"/>
      <c r="B2707" s="12"/>
      <c r="C2707" s="42"/>
      <c r="D2707" s="12"/>
      <c r="E2707" s="12"/>
      <c r="F2707" s="12"/>
      <c r="G2707" s="12"/>
      <c r="H2707" s="12"/>
      <c r="I2707" s="12"/>
      <c r="J2707" s="12"/>
      <c r="K2707" s="12"/>
      <c r="L2707" s="12"/>
      <c r="M2707" s="49"/>
      <c r="N2707" s="49"/>
      <c r="O2707" s="12"/>
      <c r="P2707" s="12"/>
      <c r="Q2707" s="12"/>
      <c r="R2707" s="12"/>
      <c r="S2707" s="12"/>
      <c r="T2707" s="12"/>
    </row>
    <row r="2708" spans="1:20" s="1" customFormat="1" x14ac:dyDescent="0.4">
      <c r="A2708" s="12"/>
      <c r="B2708" s="12"/>
      <c r="C2708" s="42"/>
      <c r="D2708" s="12"/>
      <c r="E2708" s="12"/>
      <c r="F2708" s="12"/>
      <c r="G2708" s="12"/>
      <c r="H2708" s="12"/>
      <c r="I2708" s="12"/>
      <c r="J2708" s="12"/>
      <c r="K2708" s="12"/>
      <c r="L2708" s="12"/>
      <c r="M2708" s="49"/>
      <c r="N2708" s="49"/>
      <c r="O2708" s="12"/>
      <c r="P2708" s="12"/>
      <c r="Q2708" s="12"/>
      <c r="R2708" s="12"/>
      <c r="S2708" s="12"/>
      <c r="T2708" s="12"/>
    </row>
    <row r="2709" spans="1:20" s="1" customFormat="1" x14ac:dyDescent="0.4">
      <c r="A2709" s="12"/>
      <c r="B2709" s="12"/>
      <c r="C2709" s="42"/>
      <c r="D2709" s="12"/>
      <c r="E2709" s="12"/>
      <c r="F2709" s="12"/>
      <c r="G2709" s="12"/>
      <c r="H2709" s="12"/>
      <c r="I2709" s="12"/>
      <c r="J2709" s="12"/>
      <c r="K2709" s="12"/>
      <c r="L2709" s="12"/>
      <c r="M2709" s="49"/>
      <c r="N2709" s="49"/>
      <c r="O2709" s="12"/>
      <c r="P2709" s="12"/>
      <c r="Q2709" s="12"/>
      <c r="R2709" s="12"/>
      <c r="S2709" s="12"/>
      <c r="T2709" s="12"/>
    </row>
    <row r="2710" spans="1:20" s="1" customFormat="1" x14ac:dyDescent="0.4">
      <c r="A2710" s="12"/>
      <c r="B2710" s="12"/>
      <c r="C2710" s="42"/>
      <c r="D2710" s="12"/>
      <c r="E2710" s="12"/>
      <c r="F2710" s="12"/>
      <c r="G2710" s="12"/>
      <c r="H2710" s="12"/>
      <c r="I2710" s="12"/>
      <c r="J2710" s="12"/>
      <c r="K2710" s="12"/>
      <c r="L2710" s="12"/>
      <c r="M2710" s="49"/>
      <c r="N2710" s="49"/>
      <c r="O2710" s="12"/>
      <c r="P2710" s="12"/>
      <c r="Q2710" s="12"/>
      <c r="R2710" s="12"/>
      <c r="S2710" s="12"/>
      <c r="T2710" s="12"/>
    </row>
    <row r="2711" spans="1:20" s="1" customFormat="1" x14ac:dyDescent="0.4">
      <c r="A2711" s="12"/>
      <c r="B2711" s="12"/>
      <c r="C2711" s="42"/>
      <c r="D2711" s="12"/>
      <c r="E2711" s="12"/>
      <c r="F2711" s="12"/>
      <c r="G2711" s="12"/>
      <c r="H2711" s="12"/>
      <c r="I2711" s="12"/>
      <c r="J2711" s="12"/>
      <c r="K2711" s="12"/>
      <c r="L2711" s="12"/>
      <c r="M2711" s="49"/>
      <c r="N2711" s="49"/>
      <c r="O2711" s="12"/>
      <c r="P2711" s="12"/>
      <c r="Q2711" s="12"/>
      <c r="R2711" s="12"/>
      <c r="S2711" s="12"/>
      <c r="T2711" s="12"/>
    </row>
    <row r="2712" spans="1:20" s="1" customFormat="1" x14ac:dyDescent="0.4">
      <c r="A2712" s="12"/>
      <c r="B2712" s="12"/>
      <c r="C2712" s="42"/>
      <c r="D2712" s="12"/>
      <c r="E2712" s="12"/>
      <c r="F2712" s="12"/>
      <c r="G2712" s="12"/>
      <c r="H2712" s="12"/>
      <c r="I2712" s="12"/>
      <c r="J2712" s="12"/>
      <c r="K2712" s="12"/>
      <c r="L2712" s="12"/>
      <c r="M2712" s="49"/>
      <c r="N2712" s="49"/>
      <c r="O2712" s="12"/>
      <c r="P2712" s="12"/>
      <c r="Q2712" s="12"/>
      <c r="R2712" s="12"/>
      <c r="S2712" s="12"/>
      <c r="T2712" s="12"/>
    </row>
    <row r="2713" spans="1:20" s="1" customFormat="1" x14ac:dyDescent="0.4">
      <c r="A2713" s="12"/>
      <c r="B2713" s="12"/>
      <c r="C2713" s="42"/>
      <c r="D2713" s="12"/>
      <c r="E2713" s="12"/>
      <c r="F2713" s="12"/>
      <c r="G2713" s="12"/>
      <c r="H2713" s="12"/>
      <c r="I2713" s="12"/>
      <c r="J2713" s="12"/>
      <c r="K2713" s="12"/>
      <c r="L2713" s="12"/>
      <c r="M2713" s="49"/>
      <c r="N2713" s="49"/>
      <c r="O2713" s="12"/>
      <c r="P2713" s="12"/>
      <c r="Q2713" s="12"/>
      <c r="R2713" s="12"/>
      <c r="S2713" s="12"/>
      <c r="T2713" s="12"/>
    </row>
    <row r="2714" spans="1:20" s="1" customFormat="1" x14ac:dyDescent="0.4">
      <c r="A2714" s="12"/>
      <c r="B2714" s="12"/>
      <c r="C2714" s="42"/>
      <c r="D2714" s="12"/>
      <c r="E2714" s="12"/>
      <c r="F2714" s="12"/>
      <c r="G2714" s="12"/>
      <c r="H2714" s="12"/>
      <c r="I2714" s="12"/>
      <c r="J2714" s="12"/>
      <c r="K2714" s="12"/>
      <c r="L2714" s="12"/>
      <c r="M2714" s="49"/>
      <c r="N2714" s="49"/>
      <c r="O2714" s="12"/>
      <c r="P2714" s="12"/>
      <c r="Q2714" s="12"/>
      <c r="R2714" s="12"/>
      <c r="S2714" s="12"/>
      <c r="T2714" s="12"/>
    </row>
    <row r="2715" spans="1:20" s="1" customFormat="1" x14ac:dyDescent="0.4">
      <c r="A2715" s="12"/>
      <c r="B2715" s="12"/>
      <c r="C2715" s="42"/>
      <c r="D2715" s="12"/>
      <c r="E2715" s="12"/>
      <c r="F2715" s="12"/>
      <c r="G2715" s="12"/>
      <c r="H2715" s="12"/>
      <c r="I2715" s="12"/>
      <c r="J2715" s="12"/>
      <c r="K2715" s="12"/>
      <c r="L2715" s="12"/>
      <c r="M2715" s="49"/>
      <c r="N2715" s="49"/>
      <c r="O2715" s="12"/>
      <c r="P2715" s="12"/>
      <c r="Q2715" s="12"/>
      <c r="R2715" s="12"/>
      <c r="S2715" s="12"/>
      <c r="T2715" s="12"/>
    </row>
    <row r="2716" spans="1:20" s="1" customFormat="1" x14ac:dyDescent="0.4">
      <c r="A2716" s="12"/>
      <c r="B2716" s="12"/>
      <c r="C2716" s="42"/>
      <c r="D2716" s="12"/>
      <c r="E2716" s="12"/>
      <c r="F2716" s="12"/>
      <c r="G2716" s="12"/>
      <c r="H2716" s="12"/>
      <c r="I2716" s="12"/>
      <c r="J2716" s="12"/>
      <c r="K2716" s="12"/>
      <c r="L2716" s="12"/>
      <c r="M2716" s="49"/>
      <c r="N2716" s="49"/>
      <c r="O2716" s="12"/>
      <c r="P2716" s="12"/>
      <c r="Q2716" s="12"/>
      <c r="R2716" s="12"/>
      <c r="S2716" s="12"/>
      <c r="T2716" s="12"/>
    </row>
    <row r="2717" spans="1:20" s="1" customFormat="1" x14ac:dyDescent="0.4">
      <c r="A2717" s="12"/>
      <c r="B2717" s="12"/>
      <c r="C2717" s="42"/>
      <c r="D2717" s="12"/>
      <c r="E2717" s="12"/>
      <c r="F2717" s="12"/>
      <c r="G2717" s="12"/>
      <c r="H2717" s="12"/>
      <c r="I2717" s="12"/>
      <c r="J2717" s="12"/>
      <c r="K2717" s="12"/>
      <c r="L2717" s="12"/>
      <c r="M2717" s="49"/>
      <c r="N2717" s="49"/>
      <c r="O2717" s="12"/>
      <c r="P2717" s="12"/>
      <c r="Q2717" s="12"/>
      <c r="R2717" s="12"/>
      <c r="S2717" s="12"/>
      <c r="T2717" s="12"/>
    </row>
    <row r="2718" spans="1:20" s="1" customFormat="1" x14ac:dyDescent="0.4">
      <c r="A2718" s="12"/>
      <c r="B2718" s="12"/>
      <c r="C2718" s="42"/>
      <c r="D2718" s="12"/>
      <c r="E2718" s="12"/>
      <c r="F2718" s="12"/>
      <c r="G2718" s="12"/>
      <c r="H2718" s="12"/>
      <c r="I2718" s="12"/>
      <c r="J2718" s="12"/>
      <c r="K2718" s="12"/>
      <c r="L2718" s="12"/>
      <c r="M2718" s="49"/>
      <c r="N2718" s="49"/>
      <c r="O2718" s="12"/>
      <c r="P2718" s="12"/>
      <c r="Q2718" s="12"/>
      <c r="R2718" s="12"/>
      <c r="S2718" s="12"/>
      <c r="T2718" s="12"/>
    </row>
    <row r="2719" spans="1:20" s="1" customFormat="1" x14ac:dyDescent="0.4">
      <c r="A2719" s="12"/>
      <c r="B2719" s="12"/>
      <c r="C2719" s="42"/>
      <c r="D2719" s="12"/>
      <c r="E2719" s="12"/>
      <c r="F2719" s="12"/>
      <c r="G2719" s="12"/>
      <c r="H2719" s="12"/>
      <c r="I2719" s="12"/>
      <c r="J2719" s="12"/>
      <c r="K2719" s="12"/>
      <c r="L2719" s="12"/>
      <c r="M2719" s="49"/>
      <c r="N2719" s="49"/>
      <c r="O2719" s="12"/>
      <c r="P2719" s="12"/>
      <c r="Q2719" s="12"/>
      <c r="R2719" s="12"/>
      <c r="S2719" s="12"/>
      <c r="T2719" s="12"/>
    </row>
    <row r="2720" spans="1:20" s="1" customFormat="1" x14ac:dyDescent="0.4">
      <c r="A2720" s="12"/>
      <c r="B2720" s="12"/>
      <c r="C2720" s="42"/>
      <c r="D2720" s="12"/>
      <c r="E2720" s="12"/>
      <c r="F2720" s="12"/>
      <c r="G2720" s="12"/>
      <c r="H2720" s="12"/>
      <c r="I2720" s="12"/>
      <c r="J2720" s="12"/>
      <c r="K2720" s="12"/>
      <c r="L2720" s="12"/>
      <c r="M2720" s="49"/>
      <c r="N2720" s="49"/>
      <c r="O2720" s="12"/>
      <c r="P2720" s="12"/>
      <c r="Q2720" s="12"/>
      <c r="R2720" s="12"/>
      <c r="S2720" s="12"/>
      <c r="T2720" s="12"/>
    </row>
    <row r="2721" spans="1:20" s="1" customFormat="1" x14ac:dyDescent="0.4">
      <c r="A2721" s="12"/>
      <c r="B2721" s="12"/>
      <c r="C2721" s="42"/>
      <c r="D2721" s="12"/>
      <c r="E2721" s="12"/>
      <c r="F2721" s="12"/>
      <c r="G2721" s="12"/>
      <c r="H2721" s="12"/>
      <c r="I2721" s="12"/>
      <c r="J2721" s="12"/>
      <c r="K2721" s="12"/>
      <c r="L2721" s="12"/>
      <c r="M2721" s="49"/>
      <c r="N2721" s="49"/>
      <c r="O2721" s="12"/>
      <c r="P2721" s="12"/>
      <c r="Q2721" s="12"/>
      <c r="R2721" s="12"/>
      <c r="S2721" s="12"/>
      <c r="T2721" s="12"/>
    </row>
    <row r="2722" spans="1:20" s="1" customFormat="1" x14ac:dyDescent="0.4">
      <c r="A2722" s="12"/>
      <c r="B2722" s="12"/>
      <c r="C2722" s="42"/>
      <c r="D2722" s="12"/>
      <c r="E2722" s="12"/>
      <c r="F2722" s="12"/>
      <c r="G2722" s="12"/>
      <c r="H2722" s="12"/>
      <c r="I2722" s="12"/>
      <c r="J2722" s="12"/>
      <c r="K2722" s="12"/>
      <c r="L2722" s="12"/>
      <c r="M2722" s="49"/>
      <c r="N2722" s="49"/>
      <c r="O2722" s="12"/>
      <c r="P2722" s="12"/>
      <c r="Q2722" s="12"/>
      <c r="R2722" s="12"/>
      <c r="S2722" s="12"/>
      <c r="T2722" s="12"/>
    </row>
    <row r="2723" spans="1:20" s="1" customFormat="1" x14ac:dyDescent="0.4">
      <c r="A2723" s="12"/>
      <c r="B2723" s="12"/>
      <c r="C2723" s="42"/>
      <c r="D2723" s="12"/>
      <c r="E2723" s="12"/>
      <c r="F2723" s="12"/>
      <c r="G2723" s="12"/>
      <c r="H2723" s="12"/>
      <c r="I2723" s="12"/>
      <c r="J2723" s="12"/>
      <c r="K2723" s="12"/>
      <c r="L2723" s="12"/>
      <c r="M2723" s="49"/>
      <c r="N2723" s="49"/>
      <c r="O2723" s="12"/>
      <c r="P2723" s="12"/>
      <c r="Q2723" s="12"/>
      <c r="R2723" s="12"/>
      <c r="S2723" s="12"/>
      <c r="T2723" s="12"/>
    </row>
    <row r="2724" spans="1:20" s="1" customFormat="1" x14ac:dyDescent="0.4">
      <c r="A2724" s="12"/>
      <c r="B2724" s="12"/>
      <c r="C2724" s="42"/>
      <c r="D2724" s="12"/>
      <c r="E2724" s="12"/>
      <c r="F2724" s="12"/>
      <c r="G2724" s="12"/>
      <c r="H2724" s="12"/>
      <c r="I2724" s="12"/>
      <c r="J2724" s="12"/>
      <c r="K2724" s="12"/>
      <c r="L2724" s="12"/>
      <c r="M2724" s="49"/>
      <c r="N2724" s="49"/>
      <c r="O2724" s="12"/>
      <c r="P2724" s="12"/>
      <c r="Q2724" s="12"/>
      <c r="R2724" s="12"/>
      <c r="S2724" s="12"/>
      <c r="T2724" s="12"/>
    </row>
    <row r="2725" spans="1:20" s="1" customFormat="1" x14ac:dyDescent="0.4">
      <c r="A2725" s="12"/>
      <c r="B2725" s="12"/>
      <c r="C2725" s="42"/>
      <c r="D2725" s="12"/>
      <c r="E2725" s="12"/>
      <c r="F2725" s="12"/>
      <c r="G2725" s="12"/>
      <c r="H2725" s="12"/>
      <c r="I2725" s="12"/>
      <c r="J2725" s="12"/>
      <c r="K2725" s="12"/>
      <c r="L2725" s="12"/>
      <c r="M2725" s="49"/>
      <c r="N2725" s="49"/>
      <c r="O2725" s="12"/>
      <c r="P2725" s="12"/>
      <c r="Q2725" s="12"/>
      <c r="R2725" s="12"/>
      <c r="S2725" s="12"/>
      <c r="T2725" s="12"/>
    </row>
    <row r="2726" spans="1:20" s="1" customFormat="1" x14ac:dyDescent="0.4">
      <c r="A2726" s="12"/>
      <c r="B2726" s="12"/>
      <c r="C2726" s="42"/>
      <c r="D2726" s="12"/>
      <c r="E2726" s="12"/>
      <c r="F2726" s="12"/>
      <c r="G2726" s="12"/>
      <c r="H2726" s="12"/>
      <c r="I2726" s="12"/>
      <c r="J2726" s="12"/>
      <c r="K2726" s="12"/>
      <c r="L2726" s="12"/>
      <c r="M2726" s="49"/>
      <c r="N2726" s="49"/>
      <c r="O2726" s="12"/>
      <c r="P2726" s="12"/>
      <c r="Q2726" s="12"/>
      <c r="R2726" s="12"/>
      <c r="S2726" s="12"/>
      <c r="T2726" s="12"/>
    </row>
    <row r="2727" spans="1:20" s="1" customFormat="1" x14ac:dyDescent="0.4">
      <c r="A2727" s="12"/>
      <c r="B2727" s="12"/>
      <c r="C2727" s="42"/>
      <c r="D2727" s="12"/>
      <c r="E2727" s="12"/>
      <c r="F2727" s="12"/>
      <c r="G2727" s="12"/>
      <c r="H2727" s="12"/>
      <c r="I2727" s="12"/>
      <c r="J2727" s="12"/>
      <c r="K2727" s="12"/>
      <c r="L2727" s="12"/>
      <c r="M2727" s="49"/>
      <c r="N2727" s="49"/>
      <c r="O2727" s="12"/>
      <c r="P2727" s="12"/>
      <c r="Q2727" s="12"/>
      <c r="R2727" s="12"/>
      <c r="S2727" s="12"/>
      <c r="T2727" s="12"/>
    </row>
    <row r="2728" spans="1:20" s="1" customFormat="1" x14ac:dyDescent="0.4">
      <c r="A2728" s="12"/>
      <c r="B2728" s="12"/>
      <c r="C2728" s="42"/>
      <c r="D2728" s="12"/>
      <c r="E2728" s="12"/>
      <c r="F2728" s="12"/>
      <c r="G2728" s="12"/>
      <c r="H2728" s="12"/>
      <c r="I2728" s="12"/>
      <c r="J2728" s="12"/>
      <c r="K2728" s="12"/>
      <c r="L2728" s="12"/>
      <c r="M2728" s="49"/>
      <c r="N2728" s="49"/>
      <c r="O2728" s="12"/>
      <c r="P2728" s="12"/>
      <c r="Q2728" s="12"/>
      <c r="R2728" s="12"/>
      <c r="S2728" s="12"/>
      <c r="T2728" s="12"/>
    </row>
    <row r="2729" spans="1:20" s="1" customFormat="1" x14ac:dyDescent="0.4">
      <c r="A2729" s="12"/>
      <c r="B2729" s="12"/>
      <c r="C2729" s="42"/>
      <c r="D2729" s="12"/>
      <c r="E2729" s="12"/>
      <c r="F2729" s="12"/>
      <c r="G2729" s="12"/>
      <c r="H2729" s="12"/>
      <c r="I2729" s="12"/>
      <c r="J2729" s="12"/>
      <c r="K2729" s="12"/>
      <c r="L2729" s="12"/>
      <c r="M2729" s="49"/>
      <c r="N2729" s="49"/>
      <c r="O2729" s="12"/>
      <c r="P2729" s="12"/>
      <c r="Q2729" s="12"/>
      <c r="R2729" s="12"/>
      <c r="S2729" s="12"/>
      <c r="T2729" s="12"/>
    </row>
    <row r="2730" spans="1:20" s="1" customFormat="1" x14ac:dyDescent="0.4">
      <c r="A2730" s="12"/>
      <c r="B2730" s="12"/>
      <c r="C2730" s="42"/>
      <c r="D2730" s="12"/>
      <c r="E2730" s="12"/>
      <c r="F2730" s="12"/>
      <c r="G2730" s="12"/>
      <c r="H2730" s="12"/>
      <c r="I2730" s="12"/>
      <c r="J2730" s="12"/>
      <c r="K2730" s="12"/>
      <c r="L2730" s="12"/>
      <c r="M2730" s="49"/>
      <c r="N2730" s="49"/>
      <c r="O2730" s="12"/>
      <c r="P2730" s="12"/>
      <c r="Q2730" s="12"/>
      <c r="R2730" s="12"/>
      <c r="S2730" s="12"/>
      <c r="T2730" s="12"/>
    </row>
    <row r="2731" spans="1:20" s="1" customFormat="1" x14ac:dyDescent="0.4">
      <c r="A2731" s="12"/>
      <c r="B2731" s="12"/>
      <c r="C2731" s="42"/>
      <c r="D2731" s="12"/>
      <c r="E2731" s="12"/>
      <c r="F2731" s="12"/>
      <c r="G2731" s="12"/>
      <c r="H2731" s="12"/>
      <c r="I2731" s="12"/>
      <c r="J2731" s="12"/>
      <c r="K2731" s="12"/>
      <c r="L2731" s="12"/>
      <c r="M2731" s="49"/>
      <c r="N2731" s="49"/>
      <c r="O2731" s="12"/>
      <c r="P2731" s="12"/>
      <c r="Q2731" s="12"/>
      <c r="R2731" s="12"/>
      <c r="S2731" s="12"/>
      <c r="T2731" s="12"/>
    </row>
    <row r="2732" spans="1:20" s="1" customFormat="1" x14ac:dyDescent="0.4">
      <c r="A2732" s="12"/>
      <c r="B2732" s="12"/>
      <c r="C2732" s="42"/>
      <c r="D2732" s="12"/>
      <c r="E2732" s="12"/>
      <c r="F2732" s="12"/>
      <c r="G2732" s="12"/>
      <c r="H2732" s="12"/>
      <c r="I2732" s="12"/>
      <c r="J2732" s="12"/>
      <c r="K2732" s="12"/>
      <c r="L2732" s="12"/>
      <c r="M2732" s="49"/>
      <c r="N2732" s="49"/>
      <c r="O2732" s="12"/>
      <c r="P2732" s="12"/>
      <c r="Q2732" s="12"/>
      <c r="R2732" s="12"/>
      <c r="S2732" s="12"/>
      <c r="T2732" s="12"/>
    </row>
    <row r="2733" spans="1:20" s="1" customFormat="1" x14ac:dyDescent="0.4">
      <c r="A2733" s="12"/>
      <c r="B2733" s="12"/>
      <c r="C2733" s="42"/>
      <c r="D2733" s="12"/>
      <c r="E2733" s="12"/>
      <c r="F2733" s="12"/>
      <c r="G2733" s="12"/>
      <c r="H2733" s="12"/>
      <c r="I2733" s="12"/>
      <c r="J2733" s="12"/>
      <c r="K2733" s="12"/>
      <c r="L2733" s="12"/>
      <c r="M2733" s="49"/>
      <c r="N2733" s="49"/>
      <c r="O2733" s="12"/>
      <c r="P2733" s="12"/>
      <c r="Q2733" s="12"/>
      <c r="R2733" s="12"/>
      <c r="S2733" s="12"/>
      <c r="T2733" s="12"/>
    </row>
    <row r="2734" spans="1:20" s="1" customFormat="1" x14ac:dyDescent="0.4">
      <c r="A2734" s="12"/>
      <c r="B2734" s="12"/>
      <c r="C2734" s="42"/>
      <c r="D2734" s="12"/>
      <c r="E2734" s="12"/>
      <c r="F2734" s="12"/>
      <c r="G2734" s="12"/>
      <c r="H2734" s="12"/>
      <c r="I2734" s="12"/>
      <c r="J2734" s="12"/>
      <c r="K2734" s="12"/>
      <c r="L2734" s="12"/>
      <c r="M2734" s="49"/>
      <c r="N2734" s="49"/>
      <c r="O2734" s="12"/>
      <c r="P2734" s="12"/>
      <c r="Q2734" s="12"/>
      <c r="R2734" s="12"/>
      <c r="S2734" s="12"/>
      <c r="T2734" s="12"/>
    </row>
    <row r="2735" spans="1:20" s="1" customFormat="1" x14ac:dyDescent="0.4">
      <c r="A2735" s="12"/>
      <c r="B2735" s="12"/>
      <c r="C2735" s="42"/>
      <c r="D2735" s="12"/>
      <c r="E2735" s="12"/>
      <c r="F2735" s="12"/>
      <c r="G2735" s="12"/>
      <c r="H2735" s="12"/>
      <c r="I2735" s="12"/>
      <c r="J2735" s="12"/>
      <c r="K2735" s="12"/>
      <c r="L2735" s="12"/>
      <c r="M2735" s="49"/>
      <c r="N2735" s="49"/>
      <c r="O2735" s="12"/>
      <c r="P2735" s="12"/>
      <c r="Q2735" s="12"/>
      <c r="R2735" s="12"/>
      <c r="S2735" s="12"/>
      <c r="T2735" s="12"/>
    </row>
    <row r="2736" spans="1:20" s="1" customFormat="1" x14ac:dyDescent="0.4">
      <c r="A2736" s="12"/>
      <c r="B2736" s="12"/>
      <c r="C2736" s="42"/>
      <c r="D2736" s="12"/>
      <c r="E2736" s="12"/>
      <c r="F2736" s="12"/>
      <c r="G2736" s="12"/>
      <c r="H2736" s="12"/>
      <c r="I2736" s="12"/>
      <c r="J2736" s="12"/>
      <c r="K2736" s="12"/>
      <c r="L2736" s="12"/>
      <c r="M2736" s="49"/>
      <c r="N2736" s="49"/>
      <c r="O2736" s="12"/>
      <c r="P2736" s="12"/>
      <c r="Q2736" s="12"/>
      <c r="R2736" s="12"/>
      <c r="S2736" s="12"/>
      <c r="T2736" s="12"/>
    </row>
    <row r="2737" spans="1:20" s="1" customFormat="1" x14ac:dyDescent="0.4">
      <c r="A2737" s="12"/>
      <c r="B2737" s="12"/>
      <c r="C2737" s="42"/>
      <c r="D2737" s="12"/>
      <c r="E2737" s="12"/>
      <c r="F2737" s="12"/>
      <c r="G2737" s="12"/>
      <c r="H2737" s="12"/>
      <c r="I2737" s="12"/>
      <c r="J2737" s="12"/>
      <c r="K2737" s="12"/>
      <c r="L2737" s="12"/>
      <c r="M2737" s="49"/>
      <c r="N2737" s="49"/>
      <c r="O2737" s="12"/>
      <c r="P2737" s="12"/>
      <c r="Q2737" s="12"/>
      <c r="R2737" s="12"/>
      <c r="S2737" s="12"/>
      <c r="T2737" s="12"/>
    </row>
    <row r="2738" spans="1:20" s="1" customFormat="1" x14ac:dyDescent="0.4">
      <c r="A2738" s="12"/>
      <c r="B2738" s="12"/>
      <c r="C2738" s="42"/>
      <c r="D2738" s="12"/>
      <c r="E2738" s="12"/>
      <c r="F2738" s="12"/>
      <c r="G2738" s="12"/>
      <c r="H2738" s="12"/>
      <c r="I2738" s="12"/>
      <c r="J2738" s="12"/>
      <c r="K2738" s="12"/>
      <c r="L2738" s="12"/>
      <c r="M2738" s="49"/>
      <c r="N2738" s="49"/>
      <c r="O2738" s="12"/>
      <c r="P2738" s="12"/>
      <c r="Q2738" s="12"/>
      <c r="R2738" s="12"/>
      <c r="S2738" s="12"/>
      <c r="T2738" s="12"/>
    </row>
    <row r="2739" spans="1:20" s="1" customFormat="1" x14ac:dyDescent="0.4">
      <c r="A2739" s="12"/>
      <c r="B2739" s="12"/>
      <c r="C2739" s="42"/>
      <c r="D2739" s="12"/>
      <c r="E2739" s="12"/>
      <c r="F2739" s="12"/>
      <c r="G2739" s="12"/>
      <c r="H2739" s="12"/>
      <c r="I2739" s="12"/>
      <c r="J2739" s="12"/>
      <c r="K2739" s="12"/>
      <c r="L2739" s="12"/>
      <c r="M2739" s="49"/>
      <c r="N2739" s="49"/>
      <c r="O2739" s="12"/>
      <c r="P2739" s="12"/>
      <c r="Q2739" s="12"/>
      <c r="R2739" s="12"/>
      <c r="S2739" s="12"/>
      <c r="T2739" s="12"/>
    </row>
    <row r="2740" spans="1:20" s="1" customFormat="1" x14ac:dyDescent="0.4">
      <c r="A2740" s="12"/>
      <c r="B2740" s="12"/>
      <c r="C2740" s="42"/>
      <c r="D2740" s="12"/>
      <c r="E2740" s="12"/>
      <c r="F2740" s="12"/>
      <c r="G2740" s="12"/>
      <c r="H2740" s="12"/>
      <c r="I2740" s="12"/>
      <c r="J2740" s="12"/>
      <c r="K2740" s="12"/>
      <c r="L2740" s="12"/>
      <c r="M2740" s="49"/>
      <c r="N2740" s="49"/>
      <c r="O2740" s="12"/>
      <c r="P2740" s="12"/>
      <c r="Q2740" s="12"/>
      <c r="R2740" s="12"/>
      <c r="S2740" s="12"/>
      <c r="T2740" s="12"/>
    </row>
    <row r="2741" spans="1:20" s="1" customFormat="1" x14ac:dyDescent="0.4">
      <c r="A2741" s="12"/>
      <c r="B2741" s="12"/>
      <c r="C2741" s="42"/>
      <c r="D2741" s="12"/>
      <c r="E2741" s="12"/>
      <c r="F2741" s="12"/>
      <c r="G2741" s="12"/>
      <c r="H2741" s="12"/>
      <c r="I2741" s="12"/>
      <c r="J2741" s="12"/>
      <c r="K2741" s="12"/>
      <c r="L2741" s="12"/>
      <c r="M2741" s="49"/>
      <c r="N2741" s="49"/>
      <c r="O2741" s="12"/>
      <c r="P2741" s="12"/>
      <c r="Q2741" s="12"/>
      <c r="R2741" s="12"/>
      <c r="S2741" s="12"/>
      <c r="T2741" s="12"/>
    </row>
    <row r="2742" spans="1:20" s="1" customFormat="1" x14ac:dyDescent="0.4">
      <c r="A2742" s="12"/>
      <c r="B2742" s="12"/>
      <c r="C2742" s="42"/>
      <c r="D2742" s="12"/>
      <c r="E2742" s="12"/>
      <c r="F2742" s="12"/>
      <c r="G2742" s="12"/>
      <c r="H2742" s="12"/>
      <c r="I2742" s="12"/>
      <c r="J2742" s="12"/>
      <c r="K2742" s="12"/>
      <c r="L2742" s="12"/>
      <c r="M2742" s="49"/>
      <c r="N2742" s="49"/>
      <c r="O2742" s="12"/>
      <c r="P2742" s="12"/>
      <c r="Q2742" s="12"/>
      <c r="R2742" s="12"/>
      <c r="S2742" s="12"/>
      <c r="T2742" s="12"/>
    </row>
    <row r="2743" spans="1:20" s="1" customFormat="1" x14ac:dyDescent="0.4">
      <c r="A2743" s="12"/>
      <c r="B2743" s="12"/>
      <c r="C2743" s="42"/>
      <c r="D2743" s="12"/>
      <c r="E2743" s="12"/>
      <c r="F2743" s="12"/>
      <c r="G2743" s="12"/>
      <c r="H2743" s="12"/>
      <c r="I2743" s="12"/>
      <c r="J2743" s="12"/>
      <c r="K2743" s="12"/>
      <c r="L2743" s="12"/>
      <c r="M2743" s="49"/>
      <c r="N2743" s="49"/>
      <c r="O2743" s="12"/>
      <c r="P2743" s="12"/>
      <c r="Q2743" s="12"/>
      <c r="R2743" s="12"/>
      <c r="S2743" s="12"/>
      <c r="T2743" s="12"/>
    </row>
    <row r="2744" spans="1:20" s="1" customFormat="1" x14ac:dyDescent="0.4">
      <c r="A2744" s="12"/>
      <c r="B2744" s="12"/>
      <c r="C2744" s="42"/>
      <c r="D2744" s="12"/>
      <c r="E2744" s="12"/>
      <c r="F2744" s="12"/>
      <c r="G2744" s="12"/>
      <c r="H2744" s="12"/>
      <c r="I2744" s="12"/>
      <c r="J2744" s="12"/>
      <c r="K2744" s="12"/>
      <c r="L2744" s="12"/>
      <c r="M2744" s="49"/>
      <c r="N2744" s="49"/>
      <c r="O2744" s="12"/>
      <c r="P2744" s="12"/>
      <c r="Q2744" s="12"/>
      <c r="R2744" s="12"/>
      <c r="S2744" s="12"/>
      <c r="T2744" s="12"/>
    </row>
    <row r="2745" spans="1:20" s="1" customFormat="1" x14ac:dyDescent="0.4">
      <c r="A2745" s="12"/>
      <c r="B2745" s="12"/>
      <c r="C2745" s="42"/>
      <c r="D2745" s="12"/>
      <c r="E2745" s="12"/>
      <c r="F2745" s="12"/>
      <c r="G2745" s="12"/>
      <c r="H2745" s="12"/>
      <c r="I2745" s="12"/>
      <c r="J2745" s="12"/>
      <c r="K2745" s="12"/>
      <c r="L2745" s="12"/>
      <c r="M2745" s="49"/>
      <c r="N2745" s="49"/>
      <c r="O2745" s="12"/>
      <c r="P2745" s="12"/>
      <c r="Q2745" s="12"/>
      <c r="R2745" s="12"/>
      <c r="S2745" s="12"/>
      <c r="T2745" s="12"/>
    </row>
    <row r="2746" spans="1:20" s="1" customFormat="1" x14ac:dyDescent="0.4">
      <c r="A2746" s="12"/>
      <c r="B2746" s="12"/>
      <c r="C2746" s="42"/>
      <c r="D2746" s="12"/>
      <c r="E2746" s="12"/>
      <c r="F2746" s="12"/>
      <c r="G2746" s="12"/>
      <c r="H2746" s="12"/>
      <c r="I2746" s="12"/>
      <c r="J2746" s="12"/>
      <c r="K2746" s="12"/>
      <c r="L2746" s="12"/>
      <c r="M2746" s="49"/>
      <c r="N2746" s="49"/>
      <c r="O2746" s="12"/>
      <c r="P2746" s="12"/>
      <c r="Q2746" s="12"/>
      <c r="R2746" s="12"/>
      <c r="S2746" s="12"/>
      <c r="T2746" s="12"/>
    </row>
    <row r="2747" spans="1:20" s="1" customFormat="1" x14ac:dyDescent="0.4">
      <c r="A2747" s="12"/>
      <c r="B2747" s="12"/>
      <c r="C2747" s="42"/>
      <c r="D2747" s="12"/>
      <c r="E2747" s="12"/>
      <c r="F2747" s="12"/>
      <c r="G2747" s="12"/>
      <c r="H2747" s="12"/>
      <c r="I2747" s="12"/>
      <c r="J2747" s="12"/>
      <c r="K2747" s="12"/>
      <c r="L2747" s="12"/>
      <c r="M2747" s="49"/>
      <c r="N2747" s="49"/>
      <c r="O2747" s="12"/>
      <c r="P2747" s="12"/>
      <c r="Q2747" s="12"/>
      <c r="R2747" s="12"/>
      <c r="S2747" s="12"/>
      <c r="T2747" s="12"/>
    </row>
    <row r="2748" spans="1:20" s="1" customFormat="1" x14ac:dyDescent="0.4">
      <c r="A2748" s="12"/>
      <c r="B2748" s="12"/>
      <c r="C2748" s="42"/>
      <c r="D2748" s="12"/>
      <c r="E2748" s="12"/>
      <c r="F2748" s="12"/>
      <c r="G2748" s="12"/>
      <c r="H2748" s="12"/>
      <c r="I2748" s="12"/>
      <c r="J2748" s="12"/>
      <c r="K2748" s="12"/>
      <c r="L2748" s="12"/>
      <c r="M2748" s="49"/>
      <c r="N2748" s="49"/>
      <c r="O2748" s="12"/>
      <c r="P2748" s="12"/>
      <c r="Q2748" s="12"/>
      <c r="R2748" s="12"/>
      <c r="S2748" s="12"/>
      <c r="T2748" s="12"/>
    </row>
    <row r="2749" spans="1:20" s="1" customFormat="1" x14ac:dyDescent="0.4">
      <c r="A2749" s="12"/>
      <c r="B2749" s="12"/>
      <c r="C2749" s="42"/>
      <c r="D2749" s="12"/>
      <c r="E2749" s="12"/>
      <c r="F2749" s="12"/>
      <c r="G2749" s="12"/>
      <c r="H2749" s="12"/>
      <c r="I2749" s="12"/>
      <c r="J2749" s="12"/>
      <c r="K2749" s="12"/>
      <c r="L2749" s="12"/>
      <c r="M2749" s="49"/>
      <c r="N2749" s="49"/>
      <c r="O2749" s="12"/>
      <c r="P2749" s="12"/>
      <c r="Q2749" s="12"/>
      <c r="R2749" s="12"/>
      <c r="S2749" s="12"/>
      <c r="T2749" s="12"/>
    </row>
    <row r="2750" spans="1:20" s="1" customFormat="1" x14ac:dyDescent="0.4">
      <c r="A2750" s="12"/>
      <c r="B2750" s="12"/>
      <c r="C2750" s="42"/>
      <c r="D2750" s="12"/>
      <c r="E2750" s="12"/>
      <c r="F2750" s="12"/>
      <c r="G2750" s="12"/>
      <c r="H2750" s="12"/>
      <c r="I2750" s="12"/>
      <c r="J2750" s="12"/>
      <c r="K2750" s="12"/>
      <c r="L2750" s="12"/>
      <c r="M2750" s="49"/>
      <c r="N2750" s="49"/>
      <c r="O2750" s="12"/>
      <c r="P2750" s="12"/>
      <c r="Q2750" s="12"/>
      <c r="R2750" s="12"/>
      <c r="S2750" s="12"/>
      <c r="T2750" s="12"/>
    </row>
    <row r="2751" spans="1:20" s="1" customFormat="1" x14ac:dyDescent="0.4">
      <c r="A2751" s="12"/>
      <c r="B2751" s="12"/>
      <c r="C2751" s="42"/>
      <c r="D2751" s="12"/>
      <c r="E2751" s="12"/>
      <c r="F2751" s="12"/>
      <c r="G2751" s="12"/>
      <c r="H2751" s="12"/>
      <c r="I2751" s="12"/>
      <c r="J2751" s="12"/>
      <c r="K2751" s="12"/>
      <c r="L2751" s="12"/>
      <c r="M2751" s="49"/>
      <c r="N2751" s="49"/>
      <c r="O2751" s="12"/>
      <c r="P2751" s="12"/>
      <c r="Q2751" s="12"/>
      <c r="R2751" s="12"/>
      <c r="S2751" s="12"/>
      <c r="T2751" s="12"/>
    </row>
    <row r="2752" spans="1:20" s="1" customFormat="1" x14ac:dyDescent="0.4">
      <c r="A2752" s="12"/>
      <c r="B2752" s="12"/>
      <c r="C2752" s="42"/>
      <c r="D2752" s="12"/>
      <c r="E2752" s="12"/>
      <c r="F2752" s="12"/>
      <c r="G2752" s="12"/>
      <c r="H2752" s="12"/>
      <c r="I2752" s="12"/>
      <c r="J2752" s="12"/>
      <c r="K2752" s="12"/>
      <c r="L2752" s="12"/>
      <c r="M2752" s="49"/>
      <c r="N2752" s="49"/>
      <c r="O2752" s="12"/>
      <c r="P2752" s="12"/>
      <c r="Q2752" s="12"/>
      <c r="R2752" s="12"/>
      <c r="S2752" s="12"/>
      <c r="T2752" s="12"/>
    </row>
    <row r="2753" spans="1:20" s="1" customFormat="1" x14ac:dyDescent="0.4">
      <c r="A2753" s="12"/>
      <c r="B2753" s="12"/>
      <c r="C2753" s="42"/>
      <c r="D2753" s="12"/>
      <c r="E2753" s="12"/>
      <c r="F2753" s="12"/>
      <c r="G2753" s="12"/>
      <c r="H2753" s="12"/>
      <c r="I2753" s="12"/>
      <c r="J2753" s="12"/>
      <c r="K2753" s="12"/>
      <c r="L2753" s="12"/>
      <c r="M2753" s="49"/>
      <c r="N2753" s="49"/>
      <c r="O2753" s="12"/>
      <c r="P2753" s="12"/>
      <c r="Q2753" s="12"/>
      <c r="R2753" s="12"/>
      <c r="S2753" s="12"/>
      <c r="T2753" s="12"/>
    </row>
    <row r="2754" spans="1:20" s="1" customFormat="1" x14ac:dyDescent="0.4">
      <c r="A2754" s="12"/>
      <c r="B2754" s="12"/>
      <c r="C2754" s="42"/>
      <c r="D2754" s="12"/>
      <c r="E2754" s="12"/>
      <c r="F2754" s="12"/>
      <c r="G2754" s="12"/>
      <c r="H2754" s="12"/>
      <c r="I2754" s="12"/>
      <c r="J2754" s="12"/>
      <c r="K2754" s="12"/>
      <c r="L2754" s="12"/>
      <c r="M2754" s="49"/>
      <c r="N2754" s="49"/>
      <c r="O2754" s="12"/>
      <c r="P2754" s="12"/>
      <c r="Q2754" s="12"/>
      <c r="R2754" s="12"/>
      <c r="S2754" s="12"/>
      <c r="T2754" s="12"/>
    </row>
    <row r="2755" spans="1:20" s="1" customFormat="1" x14ac:dyDescent="0.4">
      <c r="A2755" s="12"/>
      <c r="B2755" s="12"/>
      <c r="C2755" s="42"/>
      <c r="D2755" s="12"/>
      <c r="E2755" s="12"/>
      <c r="F2755" s="12"/>
      <c r="G2755" s="12"/>
      <c r="H2755" s="12"/>
      <c r="I2755" s="12"/>
      <c r="J2755" s="12"/>
      <c r="K2755" s="12"/>
      <c r="L2755" s="12"/>
      <c r="M2755" s="49"/>
      <c r="N2755" s="49"/>
      <c r="O2755" s="12"/>
      <c r="P2755" s="12"/>
      <c r="Q2755" s="12"/>
      <c r="R2755" s="12"/>
      <c r="S2755" s="12"/>
      <c r="T2755" s="12"/>
    </row>
    <row r="2756" spans="1:20" s="1" customFormat="1" x14ac:dyDescent="0.4">
      <c r="A2756" s="12"/>
      <c r="B2756" s="12"/>
      <c r="C2756" s="42"/>
      <c r="D2756" s="12"/>
      <c r="E2756" s="12"/>
      <c r="F2756" s="12"/>
      <c r="G2756" s="12"/>
      <c r="H2756" s="12"/>
      <c r="I2756" s="12"/>
      <c r="J2756" s="12"/>
      <c r="K2756" s="12"/>
      <c r="L2756" s="12"/>
      <c r="M2756" s="49"/>
      <c r="N2756" s="49"/>
      <c r="O2756" s="12"/>
      <c r="P2756" s="12"/>
      <c r="Q2756" s="12"/>
      <c r="R2756" s="12"/>
      <c r="S2756" s="12"/>
      <c r="T2756" s="12"/>
    </row>
    <row r="2757" spans="1:20" s="1" customFormat="1" x14ac:dyDescent="0.4">
      <c r="A2757" s="12"/>
      <c r="B2757" s="12"/>
      <c r="C2757" s="42"/>
      <c r="D2757" s="12"/>
      <c r="E2757" s="12"/>
      <c r="F2757" s="12"/>
      <c r="G2757" s="12"/>
      <c r="H2757" s="12"/>
      <c r="I2757" s="12"/>
      <c r="J2757" s="12"/>
      <c r="K2757" s="12"/>
      <c r="L2757" s="12"/>
      <c r="M2757" s="49"/>
      <c r="N2757" s="49"/>
      <c r="O2757" s="12"/>
      <c r="P2757" s="12"/>
      <c r="Q2757" s="12"/>
      <c r="R2757" s="12"/>
      <c r="S2757" s="12"/>
      <c r="T2757" s="12"/>
    </row>
    <row r="2758" spans="1:20" s="1" customFormat="1" x14ac:dyDescent="0.4">
      <c r="A2758" s="12"/>
      <c r="B2758" s="12"/>
      <c r="C2758" s="42"/>
      <c r="D2758" s="12"/>
      <c r="E2758" s="12"/>
      <c r="F2758" s="12"/>
      <c r="G2758" s="12"/>
      <c r="H2758" s="12"/>
      <c r="I2758" s="12"/>
      <c r="J2758" s="12"/>
      <c r="K2758" s="12"/>
      <c r="L2758" s="12"/>
      <c r="M2758" s="49"/>
      <c r="N2758" s="49"/>
      <c r="O2758" s="12"/>
      <c r="P2758" s="12"/>
      <c r="Q2758" s="12"/>
      <c r="R2758" s="12"/>
      <c r="S2758" s="12"/>
      <c r="T2758" s="12"/>
    </row>
    <row r="2759" spans="1:20" s="1" customFormat="1" x14ac:dyDescent="0.4">
      <c r="A2759" s="12"/>
      <c r="B2759" s="12"/>
      <c r="C2759" s="42"/>
      <c r="D2759" s="12"/>
      <c r="E2759" s="12"/>
      <c r="F2759" s="12"/>
      <c r="G2759" s="12"/>
      <c r="H2759" s="12"/>
      <c r="I2759" s="12"/>
      <c r="J2759" s="12"/>
      <c r="K2759" s="12"/>
      <c r="L2759" s="12"/>
      <c r="M2759" s="49"/>
      <c r="N2759" s="49"/>
      <c r="O2759" s="12"/>
      <c r="P2759" s="12"/>
      <c r="Q2759" s="12"/>
      <c r="R2759" s="12"/>
      <c r="S2759" s="12"/>
      <c r="T2759" s="12"/>
    </row>
    <row r="2760" spans="1:20" s="1" customFormat="1" x14ac:dyDescent="0.4">
      <c r="A2760" s="12"/>
      <c r="B2760" s="12"/>
      <c r="C2760" s="42"/>
      <c r="D2760" s="12"/>
      <c r="E2760" s="12"/>
      <c r="F2760" s="12"/>
      <c r="G2760" s="12"/>
      <c r="H2760" s="12"/>
      <c r="I2760" s="12"/>
      <c r="J2760" s="12"/>
      <c r="K2760" s="12"/>
      <c r="L2760" s="12"/>
      <c r="M2760" s="49"/>
      <c r="N2760" s="49"/>
      <c r="O2760" s="12"/>
      <c r="P2760" s="12"/>
      <c r="Q2760" s="12"/>
      <c r="R2760" s="12"/>
      <c r="S2760" s="12"/>
      <c r="T2760" s="12"/>
    </row>
    <row r="2761" spans="1:20" s="1" customFormat="1" x14ac:dyDescent="0.4">
      <c r="A2761" s="12"/>
      <c r="B2761" s="12"/>
      <c r="C2761" s="42"/>
      <c r="D2761" s="12"/>
      <c r="E2761" s="12"/>
      <c r="F2761" s="12"/>
      <c r="G2761" s="12"/>
      <c r="H2761" s="12"/>
      <c r="I2761" s="12"/>
      <c r="J2761" s="12"/>
      <c r="K2761" s="12"/>
      <c r="L2761" s="12"/>
      <c r="M2761" s="49"/>
      <c r="N2761" s="49"/>
      <c r="O2761" s="12"/>
      <c r="P2761" s="12"/>
      <c r="Q2761" s="12"/>
      <c r="R2761" s="12"/>
      <c r="S2761" s="12"/>
      <c r="T2761" s="12"/>
    </row>
    <row r="2762" spans="1:20" s="1" customFormat="1" x14ac:dyDescent="0.4">
      <c r="A2762" s="12"/>
      <c r="B2762" s="12"/>
      <c r="C2762" s="42"/>
      <c r="D2762" s="12"/>
      <c r="E2762" s="12"/>
      <c r="F2762" s="12"/>
      <c r="G2762" s="12"/>
      <c r="H2762" s="12"/>
      <c r="I2762" s="12"/>
      <c r="J2762" s="12"/>
      <c r="K2762" s="12"/>
      <c r="L2762" s="12"/>
      <c r="M2762" s="49"/>
      <c r="N2762" s="49"/>
      <c r="O2762" s="12"/>
      <c r="P2762" s="12"/>
      <c r="Q2762" s="12"/>
      <c r="R2762" s="12"/>
      <c r="S2762" s="12"/>
      <c r="T2762" s="12"/>
    </row>
    <row r="2763" spans="1:20" s="1" customFormat="1" x14ac:dyDescent="0.4">
      <c r="A2763" s="12"/>
      <c r="B2763" s="12"/>
      <c r="C2763" s="42"/>
      <c r="D2763" s="12"/>
      <c r="E2763" s="12"/>
      <c r="F2763" s="12"/>
      <c r="G2763" s="12"/>
      <c r="H2763" s="12"/>
      <c r="I2763" s="12"/>
      <c r="J2763" s="12"/>
      <c r="K2763" s="12"/>
      <c r="L2763" s="12"/>
      <c r="M2763" s="49"/>
      <c r="N2763" s="49"/>
      <c r="O2763" s="12"/>
      <c r="P2763" s="12"/>
      <c r="Q2763" s="12"/>
      <c r="R2763" s="12"/>
      <c r="S2763" s="12"/>
      <c r="T2763" s="12"/>
    </row>
    <row r="2764" spans="1:20" s="1" customFormat="1" x14ac:dyDescent="0.4">
      <c r="A2764" s="12"/>
      <c r="B2764" s="12"/>
      <c r="C2764" s="42"/>
      <c r="D2764" s="12"/>
      <c r="E2764" s="12"/>
      <c r="F2764" s="12"/>
      <c r="G2764" s="12"/>
      <c r="H2764" s="12"/>
      <c r="I2764" s="12"/>
      <c r="J2764" s="12"/>
      <c r="K2764" s="12"/>
      <c r="L2764" s="12"/>
      <c r="M2764" s="49"/>
      <c r="N2764" s="49"/>
      <c r="O2764" s="12"/>
      <c r="P2764" s="12"/>
      <c r="Q2764" s="12"/>
      <c r="R2764" s="12"/>
      <c r="S2764" s="12"/>
      <c r="T2764" s="12"/>
    </row>
    <row r="2765" spans="1:20" s="1" customFormat="1" x14ac:dyDescent="0.4">
      <c r="A2765" s="12"/>
      <c r="B2765" s="12"/>
      <c r="C2765" s="42"/>
      <c r="D2765" s="12"/>
      <c r="E2765" s="12"/>
      <c r="F2765" s="12"/>
      <c r="G2765" s="12"/>
      <c r="H2765" s="12"/>
      <c r="I2765" s="12"/>
      <c r="J2765" s="12"/>
      <c r="K2765" s="12"/>
      <c r="L2765" s="12"/>
      <c r="M2765" s="49"/>
      <c r="N2765" s="49"/>
      <c r="O2765" s="12"/>
      <c r="P2765" s="12"/>
      <c r="Q2765" s="12"/>
      <c r="R2765" s="12"/>
      <c r="S2765" s="12"/>
      <c r="T2765" s="12"/>
    </row>
    <row r="2766" spans="1:20" s="1" customFormat="1" x14ac:dyDescent="0.4">
      <c r="A2766" s="12"/>
      <c r="B2766" s="12"/>
      <c r="C2766" s="42"/>
      <c r="D2766" s="12"/>
      <c r="E2766" s="12"/>
      <c r="F2766" s="12"/>
      <c r="G2766" s="12"/>
      <c r="H2766" s="12"/>
      <c r="I2766" s="12"/>
      <c r="J2766" s="12"/>
      <c r="K2766" s="12"/>
      <c r="L2766" s="12"/>
      <c r="M2766" s="49"/>
      <c r="N2766" s="49"/>
      <c r="O2766" s="12"/>
      <c r="P2766" s="12"/>
      <c r="Q2766" s="12"/>
      <c r="R2766" s="12"/>
      <c r="S2766" s="12"/>
      <c r="T2766" s="12"/>
    </row>
    <row r="2767" spans="1:20" s="1" customFormat="1" x14ac:dyDescent="0.4">
      <c r="A2767" s="12"/>
      <c r="B2767" s="12"/>
      <c r="C2767" s="42"/>
      <c r="D2767" s="12"/>
      <c r="E2767" s="12"/>
      <c r="F2767" s="12"/>
      <c r="G2767" s="12"/>
      <c r="H2767" s="12"/>
      <c r="I2767" s="12"/>
      <c r="J2767" s="12"/>
      <c r="K2767" s="12"/>
      <c r="L2767" s="12"/>
      <c r="M2767" s="49"/>
      <c r="N2767" s="49"/>
      <c r="O2767" s="12"/>
      <c r="P2767" s="12"/>
      <c r="Q2767" s="12"/>
      <c r="R2767" s="12"/>
      <c r="S2767" s="12"/>
      <c r="T2767" s="12"/>
    </row>
    <row r="2768" spans="1:20" s="1" customFormat="1" x14ac:dyDescent="0.4">
      <c r="A2768" s="12"/>
      <c r="B2768" s="12"/>
      <c r="C2768" s="42"/>
      <c r="D2768" s="12"/>
      <c r="E2768" s="12"/>
      <c r="F2768" s="12"/>
      <c r="G2768" s="12"/>
      <c r="H2768" s="12"/>
      <c r="I2768" s="12"/>
      <c r="J2768" s="12"/>
      <c r="K2768" s="12"/>
      <c r="L2768" s="12"/>
      <c r="M2768" s="49"/>
      <c r="N2768" s="49"/>
      <c r="O2768" s="12"/>
      <c r="P2768" s="12"/>
      <c r="Q2768" s="12"/>
      <c r="R2768" s="12"/>
      <c r="S2768" s="12"/>
      <c r="T2768" s="12"/>
    </row>
    <row r="2769" spans="1:20" s="1" customFormat="1" x14ac:dyDescent="0.4">
      <c r="A2769" s="12"/>
      <c r="B2769" s="12"/>
      <c r="C2769" s="42"/>
      <c r="D2769" s="12"/>
      <c r="E2769" s="12"/>
      <c r="F2769" s="12"/>
      <c r="G2769" s="12"/>
      <c r="H2769" s="12"/>
      <c r="I2769" s="12"/>
      <c r="J2769" s="12"/>
      <c r="K2769" s="12"/>
      <c r="L2769" s="12"/>
      <c r="M2769" s="49"/>
      <c r="N2769" s="49"/>
      <c r="O2769" s="12"/>
      <c r="P2769" s="12"/>
      <c r="Q2769" s="12"/>
      <c r="R2769" s="12"/>
      <c r="S2769" s="12"/>
      <c r="T2769" s="12"/>
    </row>
    <row r="2770" spans="1:20" s="1" customFormat="1" x14ac:dyDescent="0.4">
      <c r="A2770" s="12"/>
      <c r="B2770" s="12"/>
      <c r="C2770" s="42"/>
      <c r="D2770" s="12"/>
      <c r="E2770" s="12"/>
      <c r="F2770" s="12"/>
      <c r="G2770" s="12"/>
      <c r="H2770" s="12"/>
      <c r="I2770" s="12"/>
      <c r="J2770" s="12"/>
      <c r="K2770" s="12"/>
      <c r="L2770" s="12"/>
      <c r="M2770" s="49"/>
      <c r="N2770" s="49"/>
      <c r="O2770" s="12"/>
      <c r="P2770" s="12"/>
      <c r="Q2770" s="12"/>
      <c r="R2770" s="12"/>
      <c r="S2770" s="12"/>
      <c r="T2770" s="12"/>
    </row>
    <row r="2771" spans="1:20" s="1" customFormat="1" x14ac:dyDescent="0.4">
      <c r="A2771" s="12"/>
      <c r="B2771" s="12"/>
      <c r="C2771" s="42"/>
      <c r="D2771" s="12"/>
      <c r="E2771" s="12"/>
      <c r="F2771" s="12"/>
      <c r="G2771" s="12"/>
      <c r="H2771" s="12"/>
      <c r="I2771" s="12"/>
      <c r="J2771" s="12"/>
      <c r="K2771" s="12"/>
      <c r="L2771" s="12"/>
      <c r="M2771" s="49"/>
      <c r="N2771" s="49"/>
      <c r="O2771" s="12"/>
      <c r="P2771" s="12"/>
      <c r="Q2771" s="12"/>
      <c r="R2771" s="12"/>
      <c r="S2771" s="12"/>
      <c r="T2771" s="12"/>
    </row>
    <row r="2772" spans="1:20" s="1" customFormat="1" x14ac:dyDescent="0.4">
      <c r="A2772" s="12"/>
      <c r="B2772" s="12"/>
      <c r="C2772" s="42"/>
      <c r="D2772" s="12"/>
      <c r="E2772" s="12"/>
      <c r="F2772" s="12"/>
      <c r="G2772" s="12"/>
      <c r="H2772" s="12"/>
      <c r="I2772" s="12"/>
      <c r="J2772" s="12"/>
      <c r="K2772" s="12"/>
      <c r="L2772" s="12"/>
      <c r="M2772" s="49"/>
      <c r="N2772" s="49"/>
      <c r="O2772" s="12"/>
      <c r="P2772" s="12"/>
      <c r="Q2772" s="12"/>
      <c r="R2772" s="12"/>
      <c r="S2772" s="12"/>
      <c r="T2772" s="12"/>
    </row>
    <row r="2773" spans="1:20" s="1" customFormat="1" x14ac:dyDescent="0.4">
      <c r="A2773" s="12"/>
      <c r="B2773" s="12"/>
      <c r="C2773" s="42"/>
      <c r="D2773" s="12"/>
      <c r="E2773" s="12"/>
      <c r="F2773" s="12"/>
      <c r="G2773" s="12"/>
      <c r="H2773" s="12"/>
      <c r="I2773" s="12"/>
      <c r="J2773" s="12"/>
      <c r="K2773" s="12"/>
      <c r="L2773" s="12"/>
      <c r="M2773" s="49"/>
      <c r="N2773" s="49"/>
      <c r="O2773" s="12"/>
      <c r="P2773" s="12"/>
      <c r="Q2773" s="12"/>
      <c r="R2773" s="12"/>
      <c r="S2773" s="12"/>
      <c r="T2773" s="12"/>
    </row>
    <row r="2774" spans="1:20" s="1" customFormat="1" x14ac:dyDescent="0.4">
      <c r="A2774" s="12"/>
      <c r="B2774" s="12"/>
      <c r="C2774" s="42"/>
      <c r="D2774" s="12"/>
      <c r="E2774" s="12"/>
      <c r="F2774" s="12"/>
      <c r="G2774" s="12"/>
      <c r="H2774" s="12"/>
      <c r="I2774" s="12"/>
      <c r="J2774" s="12"/>
      <c r="K2774" s="12"/>
      <c r="L2774" s="12"/>
      <c r="M2774" s="49"/>
      <c r="N2774" s="49"/>
      <c r="O2774" s="12"/>
      <c r="P2774" s="12"/>
      <c r="Q2774" s="12"/>
      <c r="R2774" s="12"/>
      <c r="S2774" s="12"/>
      <c r="T2774" s="12"/>
    </row>
    <row r="2775" spans="1:20" s="1" customFormat="1" x14ac:dyDescent="0.4">
      <c r="A2775" s="12"/>
      <c r="B2775" s="12"/>
      <c r="C2775" s="42"/>
      <c r="D2775" s="12"/>
      <c r="E2775" s="12"/>
      <c r="F2775" s="12"/>
      <c r="G2775" s="12"/>
      <c r="H2775" s="12"/>
      <c r="I2775" s="12"/>
      <c r="J2775" s="12"/>
      <c r="K2775" s="12"/>
      <c r="L2775" s="12"/>
      <c r="M2775" s="49"/>
      <c r="N2775" s="49"/>
      <c r="O2775" s="12"/>
      <c r="P2775" s="12"/>
      <c r="Q2775" s="12"/>
      <c r="R2775" s="12"/>
      <c r="S2775" s="12"/>
      <c r="T2775" s="12"/>
    </row>
    <row r="2776" spans="1:20" s="1" customFormat="1" x14ac:dyDescent="0.4">
      <c r="A2776" s="12"/>
      <c r="B2776" s="12"/>
      <c r="C2776" s="42"/>
      <c r="D2776" s="12"/>
      <c r="E2776" s="12"/>
      <c r="F2776" s="12"/>
      <c r="G2776" s="12"/>
      <c r="H2776" s="12"/>
      <c r="I2776" s="12"/>
      <c r="J2776" s="12"/>
      <c r="K2776" s="12"/>
      <c r="L2776" s="12"/>
      <c r="M2776" s="49"/>
      <c r="N2776" s="49"/>
      <c r="O2776" s="12"/>
      <c r="P2776" s="12"/>
      <c r="Q2776" s="12"/>
      <c r="R2776" s="12"/>
      <c r="S2776" s="12"/>
      <c r="T2776" s="12"/>
    </row>
    <row r="2777" spans="1:20" s="1" customFormat="1" x14ac:dyDescent="0.4">
      <c r="A2777" s="12"/>
      <c r="B2777" s="12"/>
      <c r="C2777" s="42"/>
      <c r="D2777" s="12"/>
      <c r="E2777" s="12"/>
      <c r="F2777" s="12"/>
      <c r="G2777" s="12"/>
      <c r="H2777" s="12"/>
      <c r="I2777" s="12"/>
      <c r="J2777" s="12"/>
      <c r="K2777" s="12"/>
      <c r="L2777" s="12"/>
      <c r="M2777" s="49"/>
      <c r="N2777" s="49"/>
      <c r="O2777" s="12"/>
      <c r="P2777" s="12"/>
      <c r="Q2777" s="12"/>
      <c r="R2777" s="12"/>
      <c r="S2777" s="12"/>
      <c r="T2777" s="12"/>
    </row>
    <row r="2778" spans="1:20" s="1" customFormat="1" x14ac:dyDescent="0.4">
      <c r="A2778" s="12"/>
      <c r="B2778" s="12"/>
      <c r="C2778" s="42"/>
      <c r="D2778" s="12"/>
      <c r="E2778" s="12"/>
      <c r="F2778" s="12"/>
      <c r="G2778" s="12"/>
      <c r="H2778" s="12"/>
      <c r="I2778" s="12"/>
      <c r="J2778" s="12"/>
      <c r="K2778" s="12"/>
      <c r="L2778" s="12"/>
      <c r="M2778" s="49"/>
      <c r="N2778" s="49"/>
      <c r="O2778" s="12"/>
      <c r="P2778" s="12"/>
      <c r="Q2778" s="12"/>
      <c r="R2778" s="12"/>
      <c r="S2778" s="12"/>
      <c r="T2778" s="12"/>
    </row>
    <row r="2779" spans="1:20" s="1" customFormat="1" x14ac:dyDescent="0.4">
      <c r="A2779" s="12"/>
      <c r="B2779" s="12"/>
      <c r="C2779" s="42"/>
      <c r="D2779" s="12"/>
      <c r="E2779" s="12"/>
      <c r="F2779" s="12"/>
      <c r="G2779" s="12"/>
      <c r="H2779" s="12"/>
      <c r="I2779" s="12"/>
      <c r="J2779" s="12"/>
      <c r="K2779" s="12"/>
      <c r="L2779" s="12"/>
      <c r="M2779" s="49"/>
      <c r="N2779" s="49"/>
      <c r="O2779" s="12"/>
      <c r="P2779" s="12"/>
      <c r="Q2779" s="12"/>
      <c r="R2779" s="12"/>
      <c r="S2779" s="12"/>
      <c r="T2779" s="12"/>
    </row>
    <row r="2780" spans="1:20" s="1" customFormat="1" x14ac:dyDescent="0.4">
      <c r="A2780" s="12"/>
      <c r="B2780" s="12"/>
      <c r="C2780" s="42"/>
      <c r="D2780" s="12"/>
      <c r="E2780" s="12"/>
      <c r="F2780" s="12"/>
      <c r="G2780" s="12"/>
      <c r="H2780" s="12"/>
      <c r="I2780" s="12"/>
      <c r="J2780" s="12"/>
      <c r="K2780" s="12"/>
      <c r="L2780" s="12"/>
      <c r="M2780" s="49"/>
      <c r="N2780" s="49"/>
      <c r="O2780" s="12"/>
      <c r="P2780" s="12"/>
      <c r="Q2780" s="12"/>
      <c r="R2780" s="12"/>
      <c r="S2780" s="12"/>
      <c r="T2780" s="12"/>
    </row>
    <row r="2781" spans="1:20" s="1" customFormat="1" x14ac:dyDescent="0.4">
      <c r="A2781" s="12"/>
      <c r="B2781" s="12"/>
      <c r="C2781" s="42"/>
      <c r="D2781" s="12"/>
      <c r="E2781" s="12"/>
      <c r="F2781" s="12"/>
      <c r="G2781" s="12"/>
      <c r="H2781" s="12"/>
      <c r="I2781" s="12"/>
      <c r="J2781" s="12"/>
      <c r="K2781" s="12"/>
      <c r="L2781" s="12"/>
      <c r="M2781" s="49"/>
      <c r="N2781" s="49"/>
      <c r="O2781" s="12"/>
      <c r="P2781" s="12"/>
      <c r="Q2781" s="12"/>
      <c r="R2781" s="12"/>
      <c r="S2781" s="12"/>
      <c r="T2781" s="12"/>
    </row>
    <row r="2782" spans="1:20" s="1" customFormat="1" x14ac:dyDescent="0.4">
      <c r="A2782" s="12"/>
      <c r="B2782" s="12"/>
      <c r="C2782" s="42"/>
      <c r="D2782" s="12"/>
      <c r="E2782" s="12"/>
      <c r="F2782" s="12"/>
      <c r="G2782" s="12"/>
      <c r="H2782" s="12"/>
      <c r="I2782" s="12"/>
      <c r="J2782" s="12"/>
      <c r="K2782" s="12"/>
      <c r="L2782" s="12"/>
      <c r="M2782" s="49"/>
      <c r="N2782" s="49"/>
      <c r="O2782" s="12"/>
      <c r="P2782" s="12"/>
      <c r="Q2782" s="12"/>
      <c r="R2782" s="12"/>
      <c r="S2782" s="12"/>
      <c r="T2782" s="12"/>
    </row>
    <row r="2783" spans="1:20" s="1" customFormat="1" x14ac:dyDescent="0.4">
      <c r="A2783" s="12"/>
      <c r="B2783" s="12"/>
      <c r="C2783" s="42"/>
      <c r="D2783" s="12"/>
      <c r="E2783" s="12"/>
      <c r="F2783" s="12"/>
      <c r="G2783" s="12"/>
      <c r="H2783" s="12"/>
      <c r="I2783" s="12"/>
      <c r="J2783" s="12"/>
      <c r="K2783" s="12"/>
      <c r="L2783" s="12"/>
      <c r="M2783" s="49"/>
      <c r="N2783" s="49"/>
      <c r="O2783" s="12"/>
      <c r="P2783" s="12"/>
      <c r="Q2783" s="12"/>
      <c r="R2783" s="12"/>
      <c r="S2783" s="12"/>
      <c r="T2783" s="12"/>
    </row>
    <row r="2784" spans="1:20" s="1" customFormat="1" x14ac:dyDescent="0.4">
      <c r="A2784" s="12"/>
      <c r="B2784" s="12"/>
      <c r="C2784" s="42"/>
      <c r="D2784" s="12"/>
      <c r="E2784" s="12"/>
      <c r="F2784" s="12"/>
      <c r="G2784" s="12"/>
      <c r="H2784" s="12"/>
      <c r="I2784" s="12"/>
      <c r="J2784" s="12"/>
      <c r="K2784" s="12"/>
      <c r="L2784" s="12"/>
      <c r="M2784" s="49"/>
      <c r="N2784" s="49"/>
      <c r="O2784" s="12"/>
      <c r="P2784" s="12"/>
      <c r="Q2784" s="12"/>
      <c r="R2784" s="12"/>
      <c r="S2784" s="12"/>
      <c r="T2784" s="12"/>
    </row>
    <row r="2785" spans="1:20" s="1" customFormat="1" x14ac:dyDescent="0.4">
      <c r="A2785" s="12"/>
      <c r="B2785" s="12"/>
      <c r="C2785" s="42"/>
      <c r="D2785" s="12"/>
      <c r="E2785" s="12"/>
      <c r="F2785" s="12"/>
      <c r="G2785" s="12"/>
      <c r="H2785" s="12"/>
      <c r="I2785" s="12"/>
      <c r="J2785" s="12"/>
      <c r="K2785" s="12"/>
      <c r="L2785" s="12"/>
      <c r="M2785" s="49"/>
      <c r="N2785" s="49"/>
      <c r="O2785" s="12"/>
      <c r="P2785" s="12"/>
      <c r="Q2785" s="12"/>
      <c r="R2785" s="12"/>
      <c r="S2785" s="12"/>
      <c r="T2785" s="12"/>
    </row>
    <row r="2786" spans="1:20" s="1" customFormat="1" x14ac:dyDescent="0.4">
      <c r="A2786" s="12"/>
      <c r="B2786" s="12"/>
      <c r="C2786" s="42"/>
      <c r="D2786" s="12"/>
      <c r="E2786" s="12"/>
      <c r="F2786" s="12"/>
      <c r="G2786" s="12"/>
      <c r="H2786" s="12"/>
      <c r="I2786" s="12"/>
      <c r="J2786" s="12"/>
      <c r="K2786" s="12"/>
      <c r="L2786" s="12"/>
      <c r="M2786" s="49"/>
      <c r="N2786" s="49"/>
      <c r="O2786" s="12"/>
      <c r="P2786" s="12"/>
      <c r="Q2786" s="12"/>
      <c r="R2786" s="12"/>
      <c r="S2786" s="12"/>
      <c r="T2786" s="12"/>
    </row>
    <row r="2787" spans="1:20" s="1" customFormat="1" x14ac:dyDescent="0.4">
      <c r="A2787" s="12"/>
      <c r="B2787" s="12"/>
      <c r="C2787" s="42"/>
      <c r="D2787" s="12"/>
      <c r="E2787" s="12"/>
      <c r="F2787" s="12"/>
      <c r="G2787" s="12"/>
      <c r="H2787" s="12"/>
      <c r="I2787" s="12"/>
      <c r="J2787" s="12"/>
      <c r="K2787" s="12"/>
      <c r="L2787" s="12"/>
      <c r="M2787" s="49"/>
      <c r="N2787" s="49"/>
      <c r="O2787" s="12"/>
      <c r="P2787" s="12"/>
      <c r="Q2787" s="12"/>
      <c r="R2787" s="12"/>
      <c r="S2787" s="12"/>
      <c r="T2787" s="12"/>
    </row>
    <row r="2788" spans="1:20" s="1" customFormat="1" x14ac:dyDescent="0.4">
      <c r="A2788" s="12"/>
      <c r="B2788" s="12"/>
      <c r="C2788" s="42"/>
      <c r="D2788" s="12"/>
      <c r="E2788" s="12"/>
      <c r="F2788" s="12"/>
      <c r="G2788" s="12"/>
      <c r="H2788" s="12"/>
      <c r="I2788" s="12"/>
      <c r="J2788" s="12"/>
      <c r="K2788" s="12"/>
      <c r="L2788" s="12"/>
      <c r="M2788" s="49"/>
      <c r="N2788" s="49"/>
      <c r="O2788" s="12"/>
      <c r="P2788" s="12"/>
      <c r="Q2788" s="12"/>
      <c r="R2788" s="12"/>
      <c r="S2788" s="12"/>
      <c r="T2788" s="12"/>
    </row>
    <row r="2789" spans="1:20" s="1" customFormat="1" x14ac:dyDescent="0.4">
      <c r="A2789" s="12"/>
      <c r="B2789" s="12"/>
      <c r="C2789" s="42"/>
      <c r="D2789" s="12"/>
      <c r="E2789" s="12"/>
      <c r="F2789" s="12"/>
      <c r="G2789" s="12"/>
      <c r="H2789" s="12"/>
      <c r="I2789" s="12"/>
      <c r="J2789" s="12"/>
      <c r="K2789" s="12"/>
      <c r="L2789" s="12"/>
      <c r="M2789" s="49"/>
      <c r="N2789" s="49"/>
      <c r="O2789" s="12"/>
      <c r="P2789" s="12"/>
      <c r="Q2789" s="12"/>
      <c r="R2789" s="12"/>
      <c r="S2789" s="12"/>
      <c r="T2789" s="12"/>
    </row>
    <row r="2790" spans="1:20" s="1" customFormat="1" x14ac:dyDescent="0.4">
      <c r="A2790" s="12"/>
      <c r="B2790" s="12"/>
      <c r="C2790" s="42"/>
      <c r="D2790" s="12"/>
      <c r="E2790" s="12"/>
      <c r="F2790" s="12"/>
      <c r="G2790" s="12"/>
      <c r="H2790" s="12"/>
      <c r="I2790" s="12"/>
      <c r="J2790" s="12"/>
      <c r="K2790" s="12"/>
      <c r="L2790" s="12"/>
      <c r="M2790" s="49"/>
      <c r="N2790" s="49"/>
      <c r="O2790" s="12"/>
      <c r="P2790" s="12"/>
      <c r="Q2790" s="12"/>
      <c r="R2790" s="12"/>
      <c r="S2790" s="12"/>
      <c r="T2790" s="12"/>
    </row>
    <row r="2791" spans="1:20" s="1" customFormat="1" x14ac:dyDescent="0.4">
      <c r="A2791" s="12"/>
      <c r="B2791" s="12"/>
      <c r="C2791" s="42"/>
      <c r="D2791" s="12"/>
      <c r="E2791" s="12"/>
      <c r="F2791" s="12"/>
      <c r="G2791" s="12"/>
      <c r="H2791" s="12"/>
      <c r="I2791" s="12"/>
      <c r="J2791" s="12"/>
      <c r="K2791" s="12"/>
      <c r="L2791" s="12"/>
      <c r="M2791" s="49"/>
      <c r="N2791" s="49"/>
      <c r="O2791" s="12"/>
      <c r="P2791" s="12"/>
      <c r="Q2791" s="12"/>
      <c r="R2791" s="12"/>
      <c r="S2791" s="12"/>
      <c r="T2791" s="12"/>
    </row>
    <row r="2792" spans="1:20" s="1" customFormat="1" x14ac:dyDescent="0.4">
      <c r="A2792" s="12"/>
      <c r="B2792" s="12"/>
      <c r="C2792" s="42"/>
      <c r="D2792" s="12"/>
      <c r="E2792" s="12"/>
      <c r="F2792" s="12"/>
      <c r="G2792" s="12"/>
      <c r="H2792" s="12"/>
      <c r="I2792" s="12"/>
      <c r="J2792" s="12"/>
      <c r="K2792" s="12"/>
      <c r="L2792" s="12"/>
      <c r="M2792" s="49"/>
      <c r="N2792" s="49"/>
      <c r="O2792" s="12"/>
      <c r="P2792" s="12"/>
      <c r="Q2792" s="12"/>
      <c r="R2792" s="12"/>
      <c r="S2792" s="12"/>
      <c r="T2792" s="12"/>
    </row>
    <row r="2793" spans="1:20" s="1" customFormat="1" x14ac:dyDescent="0.4">
      <c r="A2793" s="12"/>
      <c r="B2793" s="12"/>
      <c r="C2793" s="42"/>
      <c r="D2793" s="12"/>
      <c r="E2793" s="12"/>
      <c r="F2793" s="12"/>
      <c r="G2793" s="12"/>
      <c r="H2793" s="12"/>
      <c r="I2793" s="12"/>
      <c r="J2793" s="12"/>
      <c r="K2793" s="12"/>
      <c r="L2793" s="12"/>
      <c r="M2793" s="49"/>
      <c r="N2793" s="49"/>
      <c r="O2793" s="12"/>
      <c r="P2793" s="12"/>
      <c r="Q2793" s="12"/>
      <c r="R2793" s="12"/>
      <c r="S2793" s="12"/>
      <c r="T2793" s="12"/>
    </row>
    <row r="2794" spans="1:20" s="1" customFormat="1" x14ac:dyDescent="0.4">
      <c r="A2794" s="12"/>
      <c r="B2794" s="12"/>
      <c r="C2794" s="42"/>
      <c r="D2794" s="12"/>
      <c r="E2794" s="12"/>
      <c r="F2794" s="12"/>
      <c r="G2794" s="12"/>
      <c r="H2794" s="12"/>
      <c r="I2794" s="12"/>
      <c r="J2794" s="12"/>
      <c r="K2794" s="12"/>
      <c r="L2794" s="12"/>
      <c r="M2794" s="49"/>
      <c r="N2794" s="49"/>
      <c r="O2794" s="12"/>
      <c r="P2794" s="12"/>
      <c r="Q2794" s="12"/>
      <c r="R2794" s="12"/>
      <c r="S2794" s="12"/>
      <c r="T2794" s="12"/>
    </row>
    <row r="2795" spans="1:20" s="1" customFormat="1" x14ac:dyDescent="0.4">
      <c r="A2795" s="12"/>
      <c r="B2795" s="12"/>
      <c r="C2795" s="42"/>
      <c r="D2795" s="12"/>
      <c r="E2795" s="12"/>
      <c r="F2795" s="12"/>
      <c r="G2795" s="12"/>
      <c r="H2795" s="12"/>
      <c r="I2795" s="12"/>
      <c r="J2795" s="12"/>
      <c r="K2795" s="12"/>
      <c r="L2795" s="12"/>
      <c r="M2795" s="49"/>
      <c r="N2795" s="49"/>
      <c r="O2795" s="12"/>
      <c r="P2795" s="12"/>
      <c r="Q2795" s="12"/>
      <c r="R2795" s="12"/>
      <c r="S2795" s="12"/>
      <c r="T2795" s="12"/>
    </row>
    <row r="2796" spans="1:20" s="1" customFormat="1" x14ac:dyDescent="0.4">
      <c r="A2796" s="12"/>
      <c r="B2796" s="12"/>
      <c r="C2796" s="42"/>
      <c r="D2796" s="12"/>
      <c r="E2796" s="12"/>
      <c r="F2796" s="12"/>
      <c r="G2796" s="12"/>
      <c r="H2796" s="12"/>
      <c r="I2796" s="12"/>
      <c r="J2796" s="12"/>
      <c r="K2796" s="12"/>
      <c r="L2796" s="12"/>
      <c r="M2796" s="49"/>
      <c r="N2796" s="49"/>
      <c r="O2796" s="12"/>
      <c r="P2796" s="12"/>
      <c r="Q2796" s="12"/>
      <c r="R2796" s="12"/>
      <c r="S2796" s="12"/>
      <c r="T2796" s="12"/>
    </row>
    <row r="2797" spans="1:20" s="1" customFormat="1" x14ac:dyDescent="0.4">
      <c r="A2797" s="12"/>
      <c r="B2797" s="12"/>
      <c r="C2797" s="42"/>
      <c r="D2797" s="12"/>
      <c r="E2797" s="12"/>
      <c r="F2797" s="12"/>
      <c r="G2797" s="12"/>
      <c r="H2797" s="12"/>
      <c r="I2797" s="12"/>
      <c r="J2797" s="12"/>
      <c r="K2797" s="12"/>
      <c r="L2797" s="12"/>
      <c r="M2797" s="49"/>
      <c r="N2797" s="49"/>
      <c r="O2797" s="12"/>
      <c r="P2797" s="12"/>
      <c r="Q2797" s="12"/>
      <c r="R2797" s="12"/>
      <c r="S2797" s="12"/>
      <c r="T2797" s="12"/>
    </row>
    <row r="2798" spans="1:20" s="1" customFormat="1" x14ac:dyDescent="0.4">
      <c r="A2798" s="12"/>
      <c r="B2798" s="12"/>
      <c r="C2798" s="42"/>
      <c r="D2798" s="12"/>
      <c r="E2798" s="12"/>
      <c r="F2798" s="12"/>
      <c r="G2798" s="12"/>
      <c r="H2798" s="12"/>
      <c r="I2798" s="12"/>
      <c r="J2798" s="12"/>
      <c r="K2798" s="12"/>
      <c r="L2798" s="12"/>
      <c r="M2798" s="49"/>
      <c r="N2798" s="49"/>
      <c r="O2798" s="12"/>
      <c r="P2798" s="12"/>
      <c r="Q2798" s="12"/>
      <c r="R2798" s="12"/>
      <c r="S2798" s="12"/>
      <c r="T2798" s="12"/>
    </row>
    <row r="2799" spans="1:20" s="1" customFormat="1" x14ac:dyDescent="0.4">
      <c r="A2799" s="12"/>
      <c r="B2799" s="12"/>
      <c r="C2799" s="42"/>
      <c r="D2799" s="12"/>
      <c r="E2799" s="12"/>
      <c r="F2799" s="12"/>
      <c r="G2799" s="12"/>
      <c r="H2799" s="12"/>
      <c r="I2799" s="12"/>
      <c r="J2799" s="12"/>
      <c r="K2799" s="12"/>
      <c r="L2799" s="12"/>
      <c r="M2799" s="49"/>
      <c r="N2799" s="49"/>
      <c r="O2799" s="12"/>
      <c r="P2799" s="12"/>
      <c r="Q2799" s="12"/>
      <c r="R2799" s="12"/>
      <c r="S2799" s="12"/>
      <c r="T2799" s="12"/>
    </row>
    <row r="2800" spans="1:20" s="1" customFormat="1" x14ac:dyDescent="0.4">
      <c r="A2800" s="12"/>
      <c r="B2800" s="12"/>
      <c r="C2800" s="42"/>
      <c r="D2800" s="12"/>
      <c r="E2800" s="12"/>
      <c r="F2800" s="12"/>
      <c r="G2800" s="12"/>
      <c r="H2800" s="12"/>
      <c r="I2800" s="12"/>
      <c r="J2800" s="12"/>
      <c r="K2800" s="12"/>
      <c r="L2800" s="12"/>
      <c r="M2800" s="49"/>
      <c r="N2800" s="49"/>
      <c r="O2800" s="12"/>
      <c r="P2800" s="12"/>
      <c r="Q2800" s="12"/>
      <c r="R2800" s="12"/>
      <c r="S2800" s="12"/>
      <c r="T2800" s="12"/>
    </row>
    <row r="2801" spans="1:20" s="1" customFormat="1" x14ac:dyDescent="0.4">
      <c r="A2801" s="12"/>
      <c r="B2801" s="12"/>
      <c r="C2801" s="42"/>
      <c r="D2801" s="12"/>
      <c r="E2801" s="12"/>
      <c r="F2801" s="12"/>
      <c r="G2801" s="12"/>
      <c r="H2801" s="12"/>
      <c r="I2801" s="12"/>
      <c r="J2801" s="12"/>
      <c r="K2801" s="12"/>
      <c r="L2801" s="12"/>
      <c r="M2801" s="49"/>
      <c r="N2801" s="49"/>
      <c r="O2801" s="12"/>
      <c r="P2801" s="12"/>
      <c r="Q2801" s="12"/>
      <c r="R2801" s="12"/>
      <c r="S2801" s="12"/>
      <c r="T2801" s="12"/>
    </row>
    <row r="2802" spans="1:20" s="1" customFormat="1" x14ac:dyDescent="0.4">
      <c r="A2802" s="12"/>
      <c r="B2802" s="12"/>
      <c r="C2802" s="42"/>
      <c r="D2802" s="12"/>
      <c r="E2802" s="12"/>
      <c r="F2802" s="12"/>
      <c r="G2802" s="12"/>
      <c r="H2802" s="12"/>
      <c r="I2802" s="12"/>
      <c r="J2802" s="12"/>
      <c r="K2802" s="12"/>
      <c r="L2802" s="12"/>
      <c r="M2802" s="49"/>
      <c r="N2802" s="49"/>
      <c r="O2802" s="12"/>
      <c r="P2802" s="12"/>
      <c r="Q2802" s="12"/>
      <c r="R2802" s="12"/>
      <c r="S2802" s="12"/>
      <c r="T2802" s="12"/>
    </row>
    <row r="2803" spans="1:20" s="1" customFormat="1" x14ac:dyDescent="0.4">
      <c r="A2803" s="12"/>
      <c r="B2803" s="12"/>
      <c r="C2803" s="42"/>
      <c r="D2803" s="12"/>
      <c r="E2803" s="12"/>
      <c r="F2803" s="12"/>
      <c r="G2803" s="12"/>
      <c r="H2803" s="12"/>
      <c r="I2803" s="12"/>
      <c r="J2803" s="12"/>
      <c r="K2803" s="12"/>
      <c r="L2803" s="12"/>
      <c r="M2803" s="49"/>
      <c r="N2803" s="49"/>
      <c r="O2803" s="12"/>
      <c r="P2803" s="12"/>
      <c r="Q2803" s="12"/>
      <c r="R2803" s="12"/>
      <c r="S2803" s="12"/>
      <c r="T2803" s="12"/>
    </row>
    <row r="2804" spans="1:20" s="1" customFormat="1" x14ac:dyDescent="0.4">
      <c r="A2804" s="12"/>
      <c r="B2804" s="12"/>
      <c r="C2804" s="42"/>
      <c r="D2804" s="12"/>
      <c r="E2804" s="12"/>
      <c r="F2804" s="12"/>
      <c r="G2804" s="12"/>
      <c r="H2804" s="12"/>
      <c r="I2804" s="12"/>
      <c r="J2804" s="12"/>
      <c r="K2804" s="12"/>
      <c r="L2804" s="12"/>
      <c r="M2804" s="49"/>
      <c r="N2804" s="49"/>
      <c r="O2804" s="12"/>
      <c r="P2804" s="12"/>
      <c r="Q2804" s="12"/>
      <c r="R2804" s="12"/>
      <c r="S2804" s="12"/>
      <c r="T2804" s="12"/>
    </row>
    <row r="2805" spans="1:20" s="1" customFormat="1" x14ac:dyDescent="0.4">
      <c r="A2805" s="12"/>
      <c r="B2805" s="12"/>
      <c r="C2805" s="42"/>
      <c r="D2805" s="12"/>
      <c r="E2805" s="12"/>
      <c r="F2805" s="12"/>
      <c r="G2805" s="12"/>
      <c r="H2805" s="12"/>
      <c r="I2805" s="12"/>
      <c r="J2805" s="12"/>
      <c r="K2805" s="12"/>
      <c r="L2805" s="12"/>
      <c r="M2805" s="49"/>
      <c r="N2805" s="49"/>
      <c r="O2805" s="12"/>
      <c r="P2805" s="12"/>
      <c r="Q2805" s="12"/>
      <c r="R2805" s="12"/>
      <c r="S2805" s="12"/>
      <c r="T2805" s="12"/>
    </row>
    <row r="2806" spans="1:20" s="1" customFormat="1" x14ac:dyDescent="0.4">
      <c r="A2806" s="12"/>
      <c r="B2806" s="12"/>
      <c r="C2806" s="42"/>
      <c r="D2806" s="12"/>
      <c r="E2806" s="12"/>
      <c r="F2806" s="12"/>
      <c r="G2806" s="12"/>
      <c r="H2806" s="12"/>
      <c r="I2806" s="12"/>
      <c r="J2806" s="12"/>
      <c r="K2806" s="12"/>
      <c r="L2806" s="12"/>
      <c r="M2806" s="49"/>
      <c r="N2806" s="49"/>
      <c r="O2806" s="12"/>
      <c r="P2806" s="12"/>
      <c r="Q2806" s="12"/>
      <c r="R2806" s="12"/>
      <c r="S2806" s="12"/>
      <c r="T2806" s="12"/>
    </row>
    <row r="2807" spans="1:20" s="1" customFormat="1" x14ac:dyDescent="0.4">
      <c r="A2807" s="12"/>
      <c r="B2807" s="12"/>
      <c r="C2807" s="42"/>
      <c r="D2807" s="12"/>
      <c r="E2807" s="12"/>
      <c r="F2807" s="12"/>
      <c r="G2807" s="12"/>
      <c r="H2807" s="12"/>
      <c r="I2807" s="12"/>
      <c r="J2807" s="12"/>
      <c r="K2807" s="12"/>
      <c r="L2807" s="12"/>
      <c r="M2807" s="49"/>
      <c r="N2807" s="49"/>
      <c r="O2807" s="12"/>
      <c r="P2807" s="12"/>
      <c r="Q2807" s="12"/>
      <c r="R2807" s="12"/>
      <c r="S2807" s="12"/>
      <c r="T2807" s="12"/>
    </row>
    <row r="2808" spans="1:20" s="1" customFormat="1" x14ac:dyDescent="0.4">
      <c r="A2808" s="12"/>
      <c r="B2808" s="12"/>
      <c r="C2808" s="42"/>
      <c r="D2808" s="12"/>
      <c r="E2808" s="12"/>
      <c r="F2808" s="12"/>
      <c r="G2808" s="12"/>
      <c r="H2808" s="12"/>
      <c r="I2808" s="12"/>
      <c r="J2808" s="12"/>
      <c r="K2808" s="12"/>
      <c r="L2808" s="12"/>
      <c r="M2808" s="49"/>
      <c r="N2808" s="49"/>
      <c r="O2808" s="12"/>
      <c r="P2808" s="12"/>
      <c r="Q2808" s="12"/>
      <c r="R2808" s="12"/>
      <c r="S2808" s="12"/>
      <c r="T2808" s="12"/>
    </row>
    <row r="2809" spans="1:20" s="1" customFormat="1" x14ac:dyDescent="0.4">
      <c r="A2809" s="12"/>
      <c r="B2809" s="12"/>
      <c r="C2809" s="42"/>
      <c r="D2809" s="12"/>
      <c r="E2809" s="12"/>
      <c r="F2809" s="12"/>
      <c r="G2809" s="12"/>
      <c r="H2809" s="12"/>
      <c r="I2809" s="12"/>
      <c r="J2809" s="12"/>
      <c r="K2809" s="12"/>
      <c r="L2809" s="12"/>
      <c r="M2809" s="49"/>
      <c r="N2809" s="49"/>
      <c r="O2809" s="12"/>
      <c r="P2809" s="12"/>
      <c r="Q2809" s="12"/>
      <c r="R2809" s="12"/>
      <c r="S2809" s="12"/>
      <c r="T2809" s="12"/>
    </row>
    <row r="2810" spans="1:20" s="1" customFormat="1" x14ac:dyDescent="0.4">
      <c r="A2810" s="12"/>
      <c r="B2810" s="12"/>
      <c r="C2810" s="42"/>
      <c r="D2810" s="12"/>
      <c r="E2810" s="12"/>
      <c r="F2810" s="12"/>
      <c r="G2810" s="12"/>
      <c r="H2810" s="12"/>
      <c r="I2810" s="12"/>
      <c r="J2810" s="12"/>
      <c r="K2810" s="12"/>
      <c r="L2810" s="12"/>
      <c r="M2810" s="49"/>
      <c r="N2810" s="49"/>
      <c r="O2810" s="12"/>
      <c r="P2810" s="12"/>
      <c r="Q2810" s="12"/>
      <c r="R2810" s="12"/>
      <c r="S2810" s="12"/>
      <c r="T2810" s="12"/>
    </row>
    <row r="2811" spans="1:20" s="1" customFormat="1" x14ac:dyDescent="0.4">
      <c r="A2811" s="12"/>
      <c r="B2811" s="12"/>
      <c r="C2811" s="42"/>
      <c r="D2811" s="12"/>
      <c r="E2811" s="12"/>
      <c r="F2811" s="12"/>
      <c r="G2811" s="12"/>
      <c r="H2811" s="12"/>
      <c r="I2811" s="12"/>
      <c r="J2811" s="12"/>
      <c r="K2811" s="12"/>
      <c r="L2811" s="12"/>
      <c r="M2811" s="49"/>
      <c r="N2811" s="49"/>
      <c r="O2811" s="12"/>
      <c r="P2811" s="12"/>
      <c r="Q2811" s="12"/>
      <c r="R2811" s="12"/>
      <c r="S2811" s="12"/>
      <c r="T2811" s="12"/>
    </row>
    <row r="2812" spans="1:20" s="1" customFormat="1" x14ac:dyDescent="0.4">
      <c r="A2812" s="12"/>
      <c r="B2812" s="12"/>
      <c r="C2812" s="42"/>
      <c r="D2812" s="12"/>
      <c r="E2812" s="12"/>
      <c r="F2812" s="12"/>
      <c r="G2812" s="12"/>
      <c r="H2812" s="12"/>
      <c r="I2812" s="12"/>
      <c r="J2812" s="12"/>
      <c r="K2812" s="12"/>
      <c r="L2812" s="12"/>
      <c r="M2812" s="49"/>
      <c r="N2812" s="49"/>
      <c r="O2812" s="12"/>
      <c r="P2812" s="12"/>
      <c r="Q2812" s="12"/>
      <c r="R2812" s="12"/>
      <c r="S2812" s="12"/>
      <c r="T2812" s="12"/>
    </row>
    <row r="2813" spans="1:20" s="1" customFormat="1" x14ac:dyDescent="0.4">
      <c r="A2813" s="12"/>
      <c r="B2813" s="12"/>
      <c r="C2813" s="42"/>
      <c r="D2813" s="12"/>
      <c r="E2813" s="12"/>
      <c r="F2813" s="12"/>
      <c r="G2813" s="12"/>
      <c r="H2813" s="12"/>
      <c r="I2813" s="12"/>
      <c r="J2813" s="12"/>
      <c r="K2813" s="12"/>
      <c r="L2813" s="12"/>
      <c r="M2813" s="49"/>
      <c r="N2813" s="49"/>
      <c r="O2813" s="12"/>
      <c r="P2813" s="12"/>
      <c r="Q2813" s="12"/>
      <c r="R2813" s="12"/>
      <c r="S2813" s="12"/>
      <c r="T2813" s="12"/>
    </row>
    <row r="2814" spans="1:20" s="1" customFormat="1" x14ac:dyDescent="0.4">
      <c r="A2814" s="12"/>
      <c r="B2814" s="12"/>
      <c r="C2814" s="42"/>
      <c r="D2814" s="12"/>
      <c r="E2814" s="12"/>
      <c r="F2814" s="12"/>
      <c r="G2814" s="12"/>
      <c r="H2814" s="12"/>
      <c r="I2814" s="12"/>
      <c r="J2814" s="12"/>
      <c r="K2814" s="12"/>
      <c r="L2814" s="12"/>
      <c r="M2814" s="49"/>
      <c r="N2814" s="49"/>
      <c r="O2814" s="12"/>
      <c r="P2814" s="12"/>
      <c r="Q2814" s="12"/>
      <c r="R2814" s="12"/>
      <c r="S2814" s="12"/>
      <c r="T2814" s="12"/>
    </row>
    <row r="2815" spans="1:20" s="1" customFormat="1" x14ac:dyDescent="0.4">
      <c r="A2815" s="12"/>
      <c r="B2815" s="12"/>
      <c r="C2815" s="42"/>
      <c r="D2815" s="12"/>
      <c r="E2815" s="12"/>
      <c r="F2815" s="12"/>
      <c r="G2815" s="12"/>
      <c r="H2815" s="12"/>
      <c r="I2815" s="12"/>
      <c r="J2815" s="12"/>
      <c r="K2815" s="12"/>
      <c r="L2815" s="12"/>
      <c r="M2815" s="49"/>
      <c r="N2815" s="49"/>
      <c r="O2815" s="12"/>
      <c r="P2815" s="12"/>
      <c r="Q2815" s="12"/>
      <c r="R2815" s="12"/>
      <c r="S2815" s="12"/>
      <c r="T2815" s="12"/>
    </row>
    <row r="2816" spans="1:20" s="1" customFormat="1" x14ac:dyDescent="0.4">
      <c r="A2816" s="12"/>
      <c r="B2816" s="12"/>
      <c r="C2816" s="42"/>
      <c r="D2816" s="12"/>
      <c r="E2816" s="12"/>
      <c r="F2816" s="12"/>
      <c r="G2816" s="12"/>
      <c r="H2816" s="12"/>
      <c r="I2816" s="12"/>
      <c r="J2816" s="12"/>
      <c r="K2816" s="12"/>
      <c r="L2816" s="12"/>
      <c r="M2816" s="49"/>
      <c r="N2816" s="49"/>
      <c r="O2816" s="12"/>
      <c r="P2816" s="12"/>
      <c r="Q2816" s="12"/>
      <c r="R2816" s="12"/>
      <c r="S2816" s="12"/>
      <c r="T2816" s="12"/>
    </row>
    <row r="2817" spans="1:20" s="1" customFormat="1" x14ac:dyDescent="0.4">
      <c r="A2817" s="12"/>
      <c r="B2817" s="12"/>
      <c r="C2817" s="42"/>
      <c r="D2817" s="12"/>
      <c r="E2817" s="12"/>
      <c r="F2817" s="12"/>
      <c r="G2817" s="12"/>
      <c r="H2817" s="12"/>
      <c r="I2817" s="12"/>
      <c r="J2817" s="12"/>
      <c r="K2817" s="12"/>
      <c r="L2817" s="12"/>
      <c r="M2817" s="49"/>
      <c r="N2817" s="49"/>
      <c r="O2817" s="12"/>
      <c r="P2817" s="12"/>
      <c r="Q2817" s="12"/>
      <c r="R2817" s="12"/>
      <c r="S2817" s="12"/>
      <c r="T2817" s="12"/>
    </row>
    <row r="2818" spans="1:20" s="1" customFormat="1" x14ac:dyDescent="0.4">
      <c r="A2818" s="12"/>
      <c r="B2818" s="12"/>
      <c r="C2818" s="42"/>
      <c r="D2818" s="12"/>
      <c r="E2818" s="12"/>
      <c r="F2818" s="12"/>
      <c r="G2818" s="12"/>
      <c r="H2818" s="12"/>
      <c r="I2818" s="12"/>
      <c r="J2818" s="12"/>
      <c r="K2818" s="12"/>
      <c r="L2818" s="12"/>
      <c r="M2818" s="49"/>
      <c r="N2818" s="49"/>
      <c r="O2818" s="12"/>
      <c r="P2818" s="12"/>
      <c r="Q2818" s="12"/>
      <c r="R2818" s="12"/>
      <c r="S2818" s="12"/>
      <c r="T2818" s="12"/>
    </row>
    <row r="2819" spans="1:20" s="1" customFormat="1" x14ac:dyDescent="0.4">
      <c r="A2819" s="12"/>
      <c r="B2819" s="12"/>
      <c r="C2819" s="42"/>
      <c r="D2819" s="12"/>
      <c r="E2819" s="12"/>
      <c r="F2819" s="12"/>
      <c r="G2819" s="12"/>
      <c r="H2819" s="12"/>
      <c r="I2819" s="12"/>
      <c r="J2819" s="12"/>
      <c r="K2819" s="12"/>
      <c r="L2819" s="12"/>
      <c r="M2819" s="49"/>
      <c r="N2819" s="49"/>
      <c r="O2819" s="12"/>
      <c r="P2819" s="12"/>
      <c r="Q2819" s="12"/>
      <c r="R2819" s="12"/>
      <c r="S2819" s="12"/>
      <c r="T2819" s="12"/>
    </row>
    <row r="2820" spans="1:20" s="1" customFormat="1" x14ac:dyDescent="0.4">
      <c r="A2820" s="12"/>
      <c r="B2820" s="12"/>
      <c r="C2820" s="42"/>
      <c r="D2820" s="12"/>
      <c r="E2820" s="12"/>
      <c r="F2820" s="12"/>
      <c r="G2820" s="12"/>
      <c r="H2820" s="12"/>
      <c r="I2820" s="12"/>
      <c r="J2820" s="12"/>
      <c r="K2820" s="12"/>
      <c r="L2820" s="12"/>
      <c r="M2820" s="49"/>
      <c r="N2820" s="49"/>
      <c r="O2820" s="12"/>
      <c r="P2820" s="12"/>
      <c r="Q2820" s="12"/>
      <c r="R2820" s="12"/>
      <c r="S2820" s="12"/>
      <c r="T2820" s="12"/>
    </row>
    <row r="2821" spans="1:20" s="1" customFormat="1" x14ac:dyDescent="0.4">
      <c r="A2821" s="12"/>
      <c r="B2821" s="12"/>
      <c r="C2821" s="42"/>
      <c r="D2821" s="12"/>
      <c r="E2821" s="12"/>
      <c r="F2821" s="12"/>
      <c r="G2821" s="12"/>
      <c r="H2821" s="12"/>
      <c r="I2821" s="12"/>
      <c r="J2821" s="12"/>
      <c r="K2821" s="12"/>
      <c r="L2821" s="12"/>
      <c r="M2821" s="49"/>
      <c r="N2821" s="49"/>
      <c r="O2821" s="12"/>
      <c r="P2821" s="12"/>
      <c r="Q2821" s="12"/>
      <c r="R2821" s="12"/>
      <c r="S2821" s="12"/>
      <c r="T2821" s="12"/>
    </row>
    <row r="2822" spans="1:20" s="1" customFormat="1" x14ac:dyDescent="0.4">
      <c r="A2822" s="12"/>
      <c r="B2822" s="12"/>
      <c r="C2822" s="42"/>
      <c r="D2822" s="12"/>
      <c r="E2822" s="12"/>
      <c r="F2822" s="12"/>
      <c r="G2822" s="12"/>
      <c r="H2822" s="12"/>
      <c r="I2822" s="12"/>
      <c r="J2822" s="12"/>
      <c r="K2822" s="12"/>
      <c r="L2822" s="12"/>
      <c r="M2822" s="49"/>
      <c r="N2822" s="49"/>
      <c r="O2822" s="12"/>
      <c r="P2822" s="12"/>
      <c r="Q2822" s="12"/>
      <c r="R2822" s="12"/>
      <c r="S2822" s="12"/>
      <c r="T2822" s="12"/>
    </row>
    <row r="2823" spans="1:20" s="1" customFormat="1" x14ac:dyDescent="0.4">
      <c r="A2823" s="12"/>
      <c r="B2823" s="12"/>
      <c r="C2823" s="42"/>
      <c r="D2823" s="12"/>
      <c r="E2823" s="12"/>
      <c r="F2823" s="12"/>
      <c r="G2823" s="12"/>
      <c r="H2823" s="12"/>
      <c r="I2823" s="12"/>
      <c r="J2823" s="12"/>
      <c r="K2823" s="12"/>
      <c r="L2823" s="12"/>
      <c r="M2823" s="49"/>
      <c r="N2823" s="49"/>
      <c r="O2823" s="12"/>
      <c r="P2823" s="12"/>
      <c r="Q2823" s="12"/>
      <c r="R2823" s="12"/>
      <c r="S2823" s="12"/>
      <c r="T2823" s="12"/>
    </row>
    <row r="2824" spans="1:20" s="1" customFormat="1" x14ac:dyDescent="0.4">
      <c r="A2824" s="12"/>
      <c r="B2824" s="12"/>
      <c r="C2824" s="42"/>
      <c r="D2824" s="12"/>
      <c r="E2824" s="12"/>
      <c r="F2824" s="12"/>
      <c r="G2824" s="12"/>
      <c r="H2824" s="12"/>
      <c r="I2824" s="12"/>
      <c r="J2824" s="12"/>
      <c r="K2824" s="12"/>
      <c r="L2824" s="12"/>
      <c r="M2824" s="49"/>
      <c r="N2824" s="49"/>
      <c r="O2824" s="12"/>
      <c r="P2824" s="12"/>
      <c r="Q2824" s="12"/>
      <c r="R2824" s="12"/>
      <c r="S2824" s="12"/>
      <c r="T2824" s="12"/>
    </row>
    <row r="2825" spans="1:20" s="1" customFormat="1" x14ac:dyDescent="0.4">
      <c r="A2825" s="12"/>
      <c r="B2825" s="12"/>
      <c r="C2825" s="42"/>
      <c r="D2825" s="12"/>
      <c r="E2825" s="12"/>
      <c r="F2825" s="12"/>
      <c r="G2825" s="12"/>
      <c r="H2825" s="12"/>
      <c r="I2825" s="12"/>
      <c r="J2825" s="12"/>
      <c r="K2825" s="12"/>
      <c r="L2825" s="12"/>
      <c r="M2825" s="49"/>
      <c r="N2825" s="49"/>
      <c r="O2825" s="12"/>
      <c r="P2825" s="12"/>
      <c r="Q2825" s="12"/>
      <c r="R2825" s="12"/>
      <c r="S2825" s="12"/>
      <c r="T2825" s="12"/>
    </row>
    <row r="2826" spans="1:20" s="1" customFormat="1" x14ac:dyDescent="0.4">
      <c r="A2826" s="12"/>
      <c r="B2826" s="12"/>
      <c r="C2826" s="42"/>
      <c r="D2826" s="12"/>
      <c r="E2826" s="12"/>
      <c r="F2826" s="12"/>
      <c r="G2826" s="12"/>
      <c r="H2826" s="12"/>
      <c r="I2826" s="12"/>
      <c r="J2826" s="12"/>
      <c r="K2826" s="12"/>
      <c r="L2826" s="12"/>
      <c r="M2826" s="49"/>
      <c r="N2826" s="49"/>
      <c r="O2826" s="12"/>
      <c r="P2826" s="12"/>
      <c r="Q2826" s="12"/>
      <c r="R2826" s="12"/>
      <c r="S2826" s="12"/>
      <c r="T2826" s="12"/>
    </row>
    <row r="2827" spans="1:20" s="1" customFormat="1" x14ac:dyDescent="0.4">
      <c r="A2827" s="12"/>
      <c r="B2827" s="12"/>
      <c r="C2827" s="42"/>
      <c r="D2827" s="12"/>
      <c r="E2827" s="12"/>
      <c r="F2827" s="12"/>
      <c r="G2827" s="12"/>
      <c r="H2827" s="12"/>
      <c r="I2827" s="12"/>
      <c r="J2827" s="12"/>
      <c r="K2827" s="12"/>
      <c r="L2827" s="12"/>
      <c r="M2827" s="49"/>
      <c r="N2827" s="49"/>
      <c r="O2827" s="12"/>
      <c r="P2827" s="12"/>
      <c r="Q2827" s="12"/>
      <c r="R2827" s="12"/>
      <c r="S2827" s="12"/>
      <c r="T2827" s="12"/>
    </row>
    <row r="2828" spans="1:20" s="1" customFormat="1" x14ac:dyDescent="0.4">
      <c r="A2828" s="12"/>
      <c r="B2828" s="12"/>
      <c r="C2828" s="42"/>
      <c r="D2828" s="12"/>
      <c r="E2828" s="12"/>
      <c r="F2828" s="12"/>
      <c r="G2828" s="12"/>
      <c r="H2828" s="12"/>
      <c r="I2828" s="12"/>
      <c r="J2828" s="12"/>
      <c r="K2828" s="12"/>
      <c r="L2828" s="12"/>
      <c r="M2828" s="49"/>
      <c r="N2828" s="49"/>
      <c r="O2828" s="12"/>
      <c r="P2828" s="12"/>
      <c r="Q2828" s="12"/>
      <c r="R2828" s="12"/>
      <c r="S2828" s="12"/>
      <c r="T2828" s="12"/>
    </row>
    <row r="2829" spans="1:20" s="1" customFormat="1" x14ac:dyDescent="0.4">
      <c r="A2829" s="12"/>
      <c r="B2829" s="12"/>
      <c r="C2829" s="42"/>
      <c r="D2829" s="12"/>
      <c r="E2829" s="12"/>
      <c r="F2829" s="12"/>
      <c r="G2829" s="12"/>
      <c r="H2829" s="12"/>
      <c r="I2829" s="12"/>
      <c r="J2829" s="12"/>
      <c r="K2829" s="12"/>
      <c r="L2829" s="12"/>
      <c r="M2829" s="49"/>
      <c r="N2829" s="49"/>
      <c r="O2829" s="12"/>
      <c r="P2829" s="12"/>
      <c r="Q2829" s="12"/>
      <c r="R2829" s="12"/>
      <c r="S2829" s="12"/>
      <c r="T2829" s="12"/>
    </row>
    <row r="2830" spans="1:20" s="1" customFormat="1" x14ac:dyDescent="0.4">
      <c r="A2830" s="12"/>
      <c r="B2830" s="12"/>
      <c r="C2830" s="42"/>
      <c r="D2830" s="12"/>
      <c r="E2830" s="12"/>
      <c r="F2830" s="12"/>
      <c r="G2830" s="12"/>
      <c r="H2830" s="12"/>
      <c r="I2830" s="12"/>
      <c r="J2830" s="12"/>
      <c r="K2830" s="12"/>
      <c r="L2830" s="12"/>
      <c r="M2830" s="49"/>
      <c r="N2830" s="49"/>
      <c r="O2830" s="12"/>
      <c r="P2830" s="12"/>
      <c r="Q2830" s="12"/>
      <c r="R2830" s="12"/>
      <c r="S2830" s="12"/>
      <c r="T2830" s="12"/>
    </row>
    <row r="2831" spans="1:20" s="1" customFormat="1" x14ac:dyDescent="0.4">
      <c r="A2831" s="12"/>
      <c r="B2831" s="12"/>
      <c r="C2831" s="42"/>
      <c r="D2831" s="12"/>
      <c r="E2831" s="12"/>
      <c r="F2831" s="12"/>
      <c r="G2831" s="12"/>
      <c r="H2831" s="12"/>
      <c r="I2831" s="12"/>
      <c r="J2831" s="12"/>
      <c r="K2831" s="12"/>
      <c r="L2831" s="12"/>
      <c r="M2831" s="49"/>
      <c r="N2831" s="49"/>
      <c r="O2831" s="12"/>
      <c r="P2831" s="12"/>
      <c r="Q2831" s="12"/>
      <c r="R2831" s="12"/>
      <c r="S2831" s="12"/>
      <c r="T2831" s="12"/>
    </row>
    <row r="2832" spans="1:20" s="1" customFormat="1" x14ac:dyDescent="0.4">
      <c r="A2832" s="12"/>
      <c r="B2832" s="12"/>
      <c r="C2832" s="42"/>
      <c r="D2832" s="12"/>
      <c r="E2832" s="12"/>
      <c r="F2832" s="12"/>
      <c r="G2832" s="12"/>
      <c r="H2832" s="12"/>
      <c r="I2832" s="12"/>
      <c r="J2832" s="12"/>
      <c r="K2832" s="12"/>
      <c r="L2832" s="12"/>
      <c r="M2832" s="49"/>
      <c r="N2832" s="49"/>
      <c r="O2832" s="12"/>
      <c r="P2832" s="12"/>
      <c r="Q2832" s="12"/>
      <c r="R2832" s="12"/>
      <c r="S2832" s="12"/>
      <c r="T2832" s="12"/>
    </row>
    <row r="2833" spans="1:20" s="1" customFormat="1" x14ac:dyDescent="0.4">
      <c r="A2833" s="12"/>
      <c r="B2833" s="12"/>
      <c r="C2833" s="42"/>
      <c r="D2833" s="12"/>
      <c r="E2833" s="12"/>
      <c r="F2833" s="12"/>
      <c r="G2833" s="12"/>
      <c r="H2833" s="12"/>
      <c r="I2833" s="12"/>
      <c r="J2833" s="12"/>
      <c r="K2833" s="12"/>
      <c r="L2833" s="12"/>
      <c r="M2833" s="49"/>
      <c r="N2833" s="49"/>
      <c r="O2833" s="12"/>
      <c r="P2833" s="12"/>
      <c r="Q2833" s="12"/>
      <c r="R2833" s="12"/>
      <c r="S2833" s="12"/>
      <c r="T2833" s="12"/>
    </row>
    <row r="2834" spans="1:20" s="1" customFormat="1" x14ac:dyDescent="0.4">
      <c r="A2834" s="12"/>
      <c r="B2834" s="12"/>
      <c r="C2834" s="42"/>
      <c r="D2834" s="12"/>
      <c r="E2834" s="12"/>
      <c r="F2834" s="12"/>
      <c r="G2834" s="12"/>
      <c r="H2834" s="12"/>
      <c r="I2834" s="12"/>
      <c r="J2834" s="12"/>
      <c r="K2834" s="12"/>
      <c r="L2834" s="12"/>
      <c r="M2834" s="49"/>
      <c r="N2834" s="49"/>
      <c r="O2834" s="12"/>
      <c r="P2834" s="12"/>
      <c r="Q2834" s="12"/>
      <c r="R2834" s="12"/>
      <c r="S2834" s="12"/>
      <c r="T2834" s="12"/>
    </row>
    <row r="2835" spans="1:20" s="1" customFormat="1" x14ac:dyDescent="0.4">
      <c r="A2835" s="12"/>
      <c r="B2835" s="12"/>
      <c r="C2835" s="42"/>
      <c r="D2835" s="12"/>
      <c r="E2835" s="12"/>
      <c r="F2835" s="12"/>
      <c r="G2835" s="12"/>
      <c r="H2835" s="12"/>
      <c r="I2835" s="12"/>
      <c r="J2835" s="12"/>
      <c r="K2835" s="12"/>
      <c r="L2835" s="12"/>
      <c r="M2835" s="49"/>
      <c r="N2835" s="49"/>
      <c r="O2835" s="12"/>
      <c r="P2835" s="12"/>
      <c r="Q2835" s="12"/>
      <c r="R2835" s="12"/>
      <c r="S2835" s="12"/>
      <c r="T2835" s="12"/>
    </row>
    <row r="2836" spans="1:20" s="1" customFormat="1" x14ac:dyDescent="0.4">
      <c r="A2836" s="12"/>
      <c r="B2836" s="12"/>
      <c r="C2836" s="42"/>
      <c r="D2836" s="12"/>
      <c r="E2836" s="12"/>
      <c r="F2836" s="12"/>
      <c r="G2836" s="12"/>
      <c r="H2836" s="12"/>
      <c r="I2836" s="12"/>
      <c r="J2836" s="12"/>
      <c r="K2836" s="12"/>
      <c r="L2836" s="12"/>
      <c r="M2836" s="49"/>
      <c r="N2836" s="49"/>
      <c r="O2836" s="12"/>
      <c r="P2836" s="12"/>
      <c r="Q2836" s="12"/>
      <c r="R2836" s="12"/>
      <c r="S2836" s="12"/>
      <c r="T2836" s="12"/>
    </row>
    <row r="2837" spans="1:20" s="1" customFormat="1" x14ac:dyDescent="0.4">
      <c r="A2837" s="12"/>
      <c r="B2837" s="12"/>
      <c r="C2837" s="42"/>
      <c r="D2837" s="12"/>
      <c r="E2837" s="12"/>
      <c r="F2837" s="12"/>
      <c r="G2837" s="12"/>
      <c r="H2837" s="12"/>
      <c r="I2837" s="12"/>
      <c r="J2837" s="12"/>
      <c r="K2837" s="12"/>
      <c r="L2837" s="12"/>
      <c r="M2837" s="49"/>
      <c r="N2837" s="49"/>
      <c r="O2837" s="12"/>
      <c r="P2837" s="12"/>
      <c r="Q2837" s="12"/>
      <c r="R2837" s="12"/>
      <c r="S2837" s="12"/>
      <c r="T2837" s="12"/>
    </row>
    <row r="2838" spans="1:20" s="1" customFormat="1" x14ac:dyDescent="0.4">
      <c r="A2838" s="12"/>
      <c r="B2838" s="12"/>
      <c r="C2838" s="42"/>
      <c r="D2838" s="12"/>
      <c r="E2838" s="12"/>
      <c r="F2838" s="12"/>
      <c r="G2838" s="12"/>
      <c r="H2838" s="12"/>
      <c r="I2838" s="12"/>
      <c r="J2838" s="12"/>
      <c r="K2838" s="12"/>
      <c r="L2838" s="12"/>
      <c r="M2838" s="49"/>
      <c r="N2838" s="49"/>
      <c r="O2838" s="12"/>
      <c r="P2838" s="12"/>
      <c r="Q2838" s="12"/>
      <c r="R2838" s="12"/>
      <c r="S2838" s="12"/>
      <c r="T2838" s="12"/>
    </row>
    <row r="2839" spans="1:20" s="1" customFormat="1" x14ac:dyDescent="0.4">
      <c r="A2839" s="12"/>
      <c r="B2839" s="12"/>
      <c r="C2839" s="42"/>
      <c r="D2839" s="12"/>
      <c r="E2839" s="12"/>
      <c r="F2839" s="12"/>
      <c r="G2839" s="12"/>
      <c r="H2839" s="12"/>
      <c r="I2839" s="12"/>
      <c r="J2839" s="12"/>
      <c r="K2839" s="12"/>
      <c r="L2839" s="12"/>
      <c r="M2839" s="49"/>
      <c r="N2839" s="49"/>
      <c r="O2839" s="12"/>
      <c r="P2839" s="12"/>
      <c r="Q2839" s="12"/>
      <c r="R2839" s="12"/>
      <c r="S2839" s="12"/>
      <c r="T2839" s="12"/>
    </row>
    <row r="2840" spans="1:20" s="1" customFormat="1" x14ac:dyDescent="0.4">
      <c r="A2840" s="12"/>
      <c r="B2840" s="12"/>
      <c r="C2840" s="42"/>
      <c r="D2840" s="12"/>
      <c r="E2840" s="12"/>
      <c r="F2840" s="12"/>
      <c r="G2840" s="12"/>
      <c r="H2840" s="12"/>
      <c r="I2840" s="12"/>
      <c r="J2840" s="12"/>
      <c r="K2840" s="12"/>
      <c r="L2840" s="12"/>
      <c r="M2840" s="49"/>
      <c r="N2840" s="49"/>
      <c r="O2840" s="12"/>
      <c r="P2840" s="12"/>
      <c r="Q2840" s="12"/>
      <c r="R2840" s="12"/>
      <c r="S2840" s="12"/>
      <c r="T2840" s="12"/>
    </row>
    <row r="2841" spans="1:20" s="1" customFormat="1" x14ac:dyDescent="0.4">
      <c r="A2841" s="12"/>
      <c r="B2841" s="12"/>
      <c r="C2841" s="42"/>
      <c r="D2841" s="12"/>
      <c r="E2841" s="12"/>
      <c r="F2841" s="12"/>
      <c r="G2841" s="12"/>
      <c r="H2841" s="12"/>
      <c r="I2841" s="12"/>
      <c r="J2841" s="12"/>
      <c r="K2841" s="12"/>
      <c r="L2841" s="12"/>
      <c r="M2841" s="49"/>
      <c r="N2841" s="49"/>
      <c r="O2841" s="12"/>
      <c r="P2841" s="12"/>
      <c r="Q2841" s="12"/>
      <c r="R2841" s="12"/>
      <c r="S2841" s="12"/>
      <c r="T2841" s="12"/>
    </row>
    <row r="2842" spans="1:20" s="1" customFormat="1" x14ac:dyDescent="0.4">
      <c r="A2842" s="12"/>
      <c r="B2842" s="12"/>
      <c r="C2842" s="42"/>
      <c r="D2842" s="12"/>
      <c r="E2842" s="12"/>
      <c r="F2842" s="12"/>
      <c r="G2842" s="12"/>
      <c r="H2842" s="12"/>
      <c r="I2842" s="12"/>
      <c r="J2842" s="12"/>
      <c r="K2842" s="12"/>
      <c r="L2842" s="12"/>
      <c r="M2842" s="49"/>
      <c r="N2842" s="49"/>
      <c r="O2842" s="12"/>
      <c r="P2842" s="12"/>
      <c r="Q2842" s="12"/>
      <c r="R2842" s="12"/>
      <c r="S2842" s="12"/>
      <c r="T2842" s="12"/>
    </row>
    <row r="2843" spans="1:20" s="1" customFormat="1" x14ac:dyDescent="0.4">
      <c r="A2843" s="12"/>
      <c r="B2843" s="12"/>
      <c r="C2843" s="42"/>
      <c r="D2843" s="12"/>
      <c r="E2843" s="12"/>
      <c r="F2843" s="12"/>
      <c r="G2843" s="12"/>
      <c r="H2843" s="12"/>
      <c r="I2843" s="12"/>
      <c r="J2843" s="12"/>
      <c r="K2843" s="12"/>
      <c r="L2843" s="12"/>
      <c r="M2843" s="49"/>
      <c r="N2843" s="49"/>
      <c r="O2843" s="12"/>
      <c r="P2843" s="12"/>
      <c r="Q2843" s="12"/>
      <c r="R2843" s="12"/>
      <c r="S2843" s="12"/>
      <c r="T2843" s="12"/>
    </row>
    <row r="2844" spans="1:20" s="1" customFormat="1" x14ac:dyDescent="0.4">
      <c r="A2844" s="12"/>
      <c r="B2844" s="12"/>
      <c r="C2844" s="42"/>
      <c r="D2844" s="12"/>
      <c r="E2844" s="12"/>
      <c r="F2844" s="12"/>
      <c r="G2844" s="12"/>
      <c r="H2844" s="12"/>
      <c r="I2844" s="12"/>
      <c r="J2844" s="12"/>
      <c r="K2844" s="12"/>
      <c r="L2844" s="12"/>
      <c r="M2844" s="49"/>
      <c r="N2844" s="49"/>
      <c r="O2844" s="12"/>
      <c r="P2844" s="12"/>
      <c r="Q2844" s="12"/>
      <c r="R2844" s="12"/>
      <c r="S2844" s="12"/>
      <c r="T2844" s="12"/>
    </row>
    <row r="2845" spans="1:20" s="1" customFormat="1" x14ac:dyDescent="0.4">
      <c r="A2845" s="12"/>
      <c r="B2845" s="12"/>
      <c r="C2845" s="42"/>
      <c r="D2845" s="12"/>
      <c r="E2845" s="12"/>
      <c r="F2845" s="12"/>
      <c r="G2845" s="12"/>
      <c r="H2845" s="12"/>
      <c r="I2845" s="12"/>
      <c r="J2845" s="12"/>
      <c r="K2845" s="12"/>
      <c r="L2845" s="12"/>
      <c r="M2845" s="49"/>
      <c r="N2845" s="49"/>
      <c r="O2845" s="12"/>
      <c r="P2845" s="12"/>
      <c r="Q2845" s="12"/>
      <c r="R2845" s="12"/>
      <c r="S2845" s="12"/>
      <c r="T2845" s="12"/>
    </row>
    <row r="2846" spans="1:20" s="1" customFormat="1" x14ac:dyDescent="0.4">
      <c r="A2846" s="12"/>
      <c r="B2846" s="12"/>
      <c r="C2846" s="42"/>
      <c r="D2846" s="12"/>
      <c r="E2846" s="12"/>
      <c r="F2846" s="12"/>
      <c r="G2846" s="12"/>
      <c r="H2846" s="12"/>
      <c r="I2846" s="12"/>
      <c r="J2846" s="12"/>
      <c r="K2846" s="12"/>
      <c r="L2846" s="12"/>
      <c r="M2846" s="49"/>
      <c r="N2846" s="49"/>
      <c r="O2846" s="12"/>
      <c r="P2846" s="12"/>
      <c r="Q2846" s="12"/>
      <c r="R2846" s="12"/>
      <c r="S2846" s="12"/>
      <c r="T2846" s="12"/>
    </row>
    <row r="2847" spans="1:20" s="1" customFormat="1" x14ac:dyDescent="0.4">
      <c r="A2847" s="12"/>
      <c r="B2847" s="12"/>
      <c r="C2847" s="42"/>
      <c r="D2847" s="12"/>
      <c r="E2847" s="12"/>
      <c r="F2847" s="12"/>
      <c r="G2847" s="12"/>
      <c r="H2847" s="12"/>
      <c r="I2847" s="12"/>
      <c r="J2847" s="12"/>
      <c r="K2847" s="12"/>
      <c r="L2847" s="12"/>
      <c r="M2847" s="49"/>
      <c r="N2847" s="49"/>
      <c r="O2847" s="12"/>
      <c r="P2847" s="12"/>
      <c r="Q2847" s="12"/>
      <c r="R2847" s="12"/>
      <c r="S2847" s="12"/>
      <c r="T2847" s="12"/>
    </row>
    <row r="2848" spans="1:20" s="1" customFormat="1" x14ac:dyDescent="0.4">
      <c r="A2848" s="12"/>
      <c r="B2848" s="12"/>
      <c r="C2848" s="42"/>
      <c r="D2848" s="12"/>
      <c r="E2848" s="12"/>
      <c r="F2848" s="12"/>
      <c r="G2848" s="12"/>
      <c r="H2848" s="12"/>
      <c r="I2848" s="12"/>
      <c r="J2848" s="12"/>
      <c r="K2848" s="12"/>
      <c r="L2848" s="12"/>
      <c r="M2848" s="49"/>
      <c r="N2848" s="49"/>
      <c r="O2848" s="12"/>
      <c r="P2848" s="12"/>
      <c r="Q2848" s="12"/>
      <c r="R2848" s="12"/>
      <c r="S2848" s="12"/>
      <c r="T2848" s="12"/>
    </row>
    <row r="2849" spans="1:20" s="1" customFormat="1" x14ac:dyDescent="0.4">
      <c r="A2849" s="12"/>
      <c r="B2849" s="12"/>
      <c r="C2849" s="42"/>
      <c r="D2849" s="12"/>
      <c r="E2849" s="12"/>
      <c r="F2849" s="12"/>
      <c r="G2849" s="12"/>
      <c r="H2849" s="12"/>
      <c r="I2849" s="12"/>
      <c r="J2849" s="12"/>
      <c r="K2849" s="12"/>
      <c r="L2849" s="12"/>
      <c r="M2849" s="49"/>
      <c r="N2849" s="49"/>
      <c r="O2849" s="12"/>
      <c r="P2849" s="12"/>
      <c r="Q2849" s="12"/>
      <c r="R2849" s="12"/>
      <c r="S2849" s="12"/>
      <c r="T2849" s="12"/>
    </row>
    <row r="2850" spans="1:20" s="1" customFormat="1" x14ac:dyDescent="0.4">
      <c r="A2850" s="12"/>
      <c r="B2850" s="12"/>
      <c r="C2850" s="42"/>
      <c r="D2850" s="12"/>
      <c r="E2850" s="12"/>
      <c r="F2850" s="12"/>
      <c r="G2850" s="12"/>
      <c r="H2850" s="12"/>
      <c r="I2850" s="12"/>
      <c r="J2850" s="12"/>
      <c r="K2850" s="12"/>
      <c r="L2850" s="12"/>
      <c r="M2850" s="49"/>
      <c r="N2850" s="49"/>
      <c r="O2850" s="12"/>
      <c r="P2850" s="12"/>
      <c r="Q2850" s="12"/>
      <c r="R2850" s="12"/>
      <c r="S2850" s="12"/>
      <c r="T2850" s="12"/>
    </row>
    <row r="2851" spans="1:20" s="1" customFormat="1" x14ac:dyDescent="0.4">
      <c r="A2851" s="12"/>
      <c r="B2851" s="12"/>
      <c r="C2851" s="42"/>
      <c r="D2851" s="12"/>
      <c r="E2851" s="12"/>
      <c r="F2851" s="12"/>
      <c r="G2851" s="12"/>
      <c r="H2851" s="12"/>
      <c r="I2851" s="12"/>
      <c r="J2851" s="12"/>
      <c r="K2851" s="12"/>
      <c r="L2851" s="12"/>
      <c r="M2851" s="49"/>
      <c r="N2851" s="49"/>
      <c r="O2851" s="12"/>
      <c r="P2851" s="12"/>
      <c r="Q2851" s="12"/>
      <c r="R2851" s="12"/>
      <c r="S2851" s="12"/>
      <c r="T2851" s="12"/>
    </row>
    <row r="2852" spans="1:20" s="1" customFormat="1" x14ac:dyDescent="0.4">
      <c r="A2852" s="12"/>
      <c r="B2852" s="12"/>
      <c r="C2852" s="42"/>
      <c r="D2852" s="12"/>
      <c r="E2852" s="12"/>
      <c r="F2852" s="12"/>
      <c r="G2852" s="12"/>
      <c r="H2852" s="12"/>
      <c r="I2852" s="12"/>
      <c r="J2852" s="12"/>
      <c r="K2852" s="12"/>
      <c r="L2852" s="12"/>
      <c r="M2852" s="49"/>
      <c r="N2852" s="49"/>
      <c r="O2852" s="12"/>
      <c r="P2852" s="12"/>
      <c r="Q2852" s="12"/>
      <c r="R2852" s="12"/>
      <c r="S2852" s="12"/>
      <c r="T2852" s="12"/>
    </row>
    <row r="2853" spans="1:20" s="1" customFormat="1" x14ac:dyDescent="0.4">
      <c r="A2853" s="12"/>
      <c r="B2853" s="12"/>
      <c r="C2853" s="42"/>
      <c r="D2853" s="12"/>
      <c r="E2853" s="12"/>
      <c r="F2853" s="12"/>
      <c r="G2853" s="12"/>
      <c r="H2853" s="12"/>
      <c r="I2853" s="12"/>
      <c r="J2853" s="12"/>
      <c r="K2853" s="12"/>
      <c r="L2853" s="12"/>
      <c r="M2853" s="49"/>
      <c r="N2853" s="49"/>
      <c r="O2853" s="12"/>
      <c r="P2853" s="12"/>
      <c r="Q2853" s="12"/>
      <c r="R2853" s="12"/>
      <c r="S2853" s="12"/>
      <c r="T2853" s="12"/>
    </row>
    <row r="2854" spans="1:20" s="1" customFormat="1" x14ac:dyDescent="0.4">
      <c r="A2854" s="12"/>
      <c r="B2854" s="12"/>
      <c r="C2854" s="42"/>
      <c r="D2854" s="12"/>
      <c r="E2854" s="12"/>
      <c r="F2854" s="12"/>
      <c r="G2854" s="12"/>
      <c r="H2854" s="12"/>
      <c r="I2854" s="12"/>
      <c r="J2854" s="12"/>
      <c r="K2854" s="12"/>
      <c r="L2854" s="12"/>
      <c r="M2854" s="49"/>
      <c r="N2854" s="49"/>
      <c r="O2854" s="12"/>
      <c r="P2854" s="12"/>
      <c r="Q2854" s="12"/>
      <c r="R2854" s="12"/>
      <c r="S2854" s="12"/>
      <c r="T2854" s="12"/>
    </row>
    <row r="2855" spans="1:20" s="1" customFormat="1" x14ac:dyDescent="0.4">
      <c r="A2855" s="12"/>
      <c r="B2855" s="12"/>
      <c r="C2855" s="42"/>
      <c r="D2855" s="12"/>
      <c r="E2855" s="12"/>
      <c r="F2855" s="12"/>
      <c r="G2855" s="12"/>
      <c r="H2855" s="12"/>
      <c r="I2855" s="12"/>
      <c r="J2855" s="12"/>
      <c r="K2855" s="12"/>
      <c r="L2855" s="12"/>
      <c r="M2855" s="49"/>
      <c r="N2855" s="49"/>
      <c r="O2855" s="12"/>
      <c r="P2855" s="12"/>
      <c r="Q2855" s="12"/>
      <c r="R2855" s="12"/>
      <c r="S2855" s="12"/>
      <c r="T2855" s="12"/>
    </row>
    <row r="2856" spans="1:20" s="1" customFormat="1" x14ac:dyDescent="0.4">
      <c r="A2856" s="12"/>
      <c r="B2856" s="12"/>
      <c r="C2856" s="42"/>
      <c r="D2856" s="12"/>
      <c r="E2856" s="12"/>
      <c r="F2856" s="12"/>
      <c r="G2856" s="12"/>
      <c r="H2856" s="12"/>
      <c r="I2856" s="12"/>
      <c r="J2856" s="12"/>
      <c r="K2856" s="12"/>
      <c r="L2856" s="12"/>
      <c r="M2856" s="49"/>
      <c r="N2856" s="49"/>
      <c r="O2856" s="12"/>
      <c r="P2856" s="12"/>
      <c r="Q2856" s="12"/>
      <c r="R2856" s="12"/>
      <c r="S2856" s="12"/>
      <c r="T2856" s="12"/>
    </row>
    <row r="2857" spans="1:20" s="1" customFormat="1" x14ac:dyDescent="0.4">
      <c r="A2857" s="12"/>
      <c r="B2857" s="12"/>
      <c r="C2857" s="42"/>
      <c r="D2857" s="12"/>
      <c r="E2857" s="12"/>
      <c r="F2857" s="12"/>
      <c r="G2857" s="12"/>
      <c r="H2857" s="12"/>
      <c r="I2857" s="12"/>
      <c r="J2857" s="12"/>
      <c r="K2857" s="12"/>
      <c r="L2857" s="12"/>
      <c r="M2857" s="49"/>
      <c r="N2857" s="49"/>
      <c r="O2857" s="12"/>
      <c r="P2857" s="12"/>
      <c r="Q2857" s="12"/>
      <c r="R2857" s="12"/>
      <c r="S2857" s="12"/>
      <c r="T2857" s="12"/>
    </row>
    <row r="2858" spans="1:20" s="1" customFormat="1" x14ac:dyDescent="0.4">
      <c r="A2858" s="12"/>
      <c r="B2858" s="12"/>
      <c r="C2858" s="42"/>
      <c r="D2858" s="12"/>
      <c r="E2858" s="12"/>
      <c r="F2858" s="12"/>
      <c r="G2858" s="12"/>
      <c r="H2858" s="12"/>
      <c r="I2858" s="12"/>
      <c r="J2858" s="12"/>
      <c r="K2858" s="12"/>
      <c r="L2858" s="12"/>
      <c r="M2858" s="49"/>
      <c r="N2858" s="49"/>
      <c r="O2858" s="12"/>
      <c r="P2858" s="12"/>
      <c r="Q2858" s="12"/>
      <c r="R2858" s="12"/>
      <c r="S2858" s="12"/>
      <c r="T2858" s="12"/>
    </row>
    <row r="2859" spans="1:20" s="1" customFormat="1" x14ac:dyDescent="0.4">
      <c r="A2859" s="12"/>
      <c r="B2859" s="12"/>
      <c r="C2859" s="42"/>
      <c r="D2859" s="12"/>
      <c r="E2859" s="12"/>
      <c r="F2859" s="12"/>
      <c r="G2859" s="12"/>
      <c r="H2859" s="12"/>
      <c r="I2859" s="12"/>
      <c r="J2859" s="12"/>
      <c r="K2859" s="12"/>
      <c r="L2859" s="12"/>
      <c r="M2859" s="49"/>
      <c r="N2859" s="49"/>
      <c r="O2859" s="12"/>
      <c r="P2859" s="12"/>
      <c r="Q2859" s="12"/>
      <c r="R2859" s="12"/>
      <c r="S2859" s="12"/>
      <c r="T2859" s="12"/>
    </row>
    <row r="2860" spans="1:20" s="1" customFormat="1" x14ac:dyDescent="0.4">
      <c r="A2860" s="12"/>
      <c r="B2860" s="12"/>
      <c r="C2860" s="42"/>
      <c r="D2860" s="12"/>
      <c r="E2860" s="12"/>
      <c r="F2860" s="12"/>
      <c r="G2860" s="12"/>
      <c r="H2860" s="12"/>
      <c r="I2860" s="12"/>
      <c r="J2860" s="12"/>
      <c r="K2860" s="12"/>
      <c r="L2860" s="12"/>
      <c r="M2860" s="49"/>
      <c r="N2860" s="49"/>
      <c r="O2860" s="12"/>
      <c r="P2860" s="12"/>
      <c r="Q2860" s="12"/>
      <c r="R2860" s="12"/>
      <c r="S2860" s="12"/>
      <c r="T2860" s="12"/>
    </row>
    <row r="2861" spans="1:20" s="1" customFormat="1" x14ac:dyDescent="0.4">
      <c r="A2861" s="12"/>
      <c r="B2861" s="12"/>
      <c r="C2861" s="42"/>
      <c r="D2861" s="12"/>
      <c r="E2861" s="12"/>
      <c r="F2861" s="12"/>
      <c r="G2861" s="12"/>
      <c r="H2861" s="12"/>
      <c r="I2861" s="12"/>
      <c r="J2861" s="12"/>
      <c r="K2861" s="12"/>
      <c r="L2861" s="12"/>
      <c r="M2861" s="49"/>
      <c r="N2861" s="49"/>
      <c r="O2861" s="12"/>
      <c r="P2861" s="12"/>
      <c r="Q2861" s="12"/>
      <c r="R2861" s="12"/>
      <c r="S2861" s="12"/>
      <c r="T2861" s="12"/>
    </row>
    <row r="2862" spans="1:20" s="1" customFormat="1" x14ac:dyDescent="0.4">
      <c r="A2862" s="12"/>
      <c r="B2862" s="12"/>
      <c r="C2862" s="42"/>
      <c r="D2862" s="12"/>
      <c r="E2862" s="12"/>
      <c r="F2862" s="12"/>
      <c r="G2862" s="12"/>
      <c r="H2862" s="12"/>
      <c r="I2862" s="12"/>
      <c r="J2862" s="12"/>
      <c r="K2862" s="12"/>
      <c r="L2862" s="12"/>
      <c r="M2862" s="49"/>
      <c r="N2862" s="49"/>
      <c r="O2862" s="12"/>
      <c r="P2862" s="12"/>
      <c r="Q2862" s="12"/>
      <c r="R2862" s="12"/>
      <c r="S2862" s="12"/>
      <c r="T2862" s="12"/>
    </row>
    <row r="2863" spans="1:20" s="1" customFormat="1" x14ac:dyDescent="0.4">
      <c r="A2863" s="12"/>
      <c r="B2863" s="12"/>
      <c r="C2863" s="42"/>
      <c r="D2863" s="12"/>
      <c r="E2863" s="12"/>
      <c r="F2863" s="12"/>
      <c r="G2863" s="12"/>
      <c r="H2863" s="12"/>
      <c r="I2863" s="12"/>
      <c r="J2863" s="12"/>
      <c r="K2863" s="12"/>
      <c r="L2863" s="12"/>
      <c r="M2863" s="49"/>
      <c r="N2863" s="49"/>
      <c r="O2863" s="12"/>
      <c r="P2863" s="12"/>
      <c r="Q2863" s="12"/>
      <c r="R2863" s="12"/>
      <c r="S2863" s="12"/>
      <c r="T2863" s="12"/>
    </row>
    <row r="2864" spans="1:20" s="1" customFormat="1" x14ac:dyDescent="0.4">
      <c r="A2864" s="12"/>
      <c r="B2864" s="12"/>
      <c r="C2864" s="42"/>
      <c r="D2864" s="12"/>
      <c r="E2864" s="12"/>
      <c r="F2864" s="12"/>
      <c r="G2864" s="12"/>
      <c r="H2864" s="12"/>
      <c r="I2864" s="12"/>
      <c r="J2864" s="12"/>
      <c r="K2864" s="12"/>
      <c r="L2864" s="12"/>
      <c r="M2864" s="49"/>
      <c r="N2864" s="49"/>
      <c r="O2864" s="12"/>
      <c r="P2864" s="12"/>
      <c r="Q2864" s="12"/>
      <c r="R2864" s="12"/>
      <c r="S2864" s="12"/>
      <c r="T2864" s="12"/>
    </row>
    <row r="2865" spans="1:20" s="1" customFormat="1" x14ac:dyDescent="0.4">
      <c r="A2865" s="12"/>
      <c r="B2865" s="12"/>
      <c r="C2865" s="42"/>
      <c r="D2865" s="12"/>
      <c r="E2865" s="12"/>
      <c r="F2865" s="12"/>
      <c r="G2865" s="12"/>
      <c r="H2865" s="12"/>
      <c r="I2865" s="12"/>
      <c r="J2865" s="12"/>
      <c r="K2865" s="12"/>
      <c r="L2865" s="12"/>
      <c r="M2865" s="49"/>
      <c r="N2865" s="49"/>
      <c r="O2865" s="12"/>
      <c r="P2865" s="12"/>
      <c r="Q2865" s="12"/>
      <c r="R2865" s="12"/>
      <c r="S2865" s="12"/>
      <c r="T2865" s="12"/>
    </row>
    <row r="2866" spans="1:20" s="1" customFormat="1" x14ac:dyDescent="0.4">
      <c r="A2866" s="12"/>
      <c r="B2866" s="12"/>
      <c r="C2866" s="42"/>
      <c r="D2866" s="12"/>
      <c r="E2866" s="12"/>
      <c r="F2866" s="12"/>
      <c r="G2866" s="12"/>
      <c r="H2866" s="12"/>
      <c r="I2866" s="12"/>
      <c r="J2866" s="12"/>
      <c r="K2866" s="12"/>
      <c r="L2866" s="12"/>
      <c r="M2866" s="49"/>
      <c r="N2866" s="49"/>
      <c r="O2866" s="12"/>
      <c r="P2866" s="12"/>
      <c r="Q2866" s="12"/>
      <c r="R2866" s="12"/>
      <c r="S2866" s="12"/>
      <c r="T2866" s="12"/>
    </row>
    <row r="2867" spans="1:20" s="1" customFormat="1" x14ac:dyDescent="0.4">
      <c r="A2867" s="12"/>
      <c r="B2867" s="12"/>
      <c r="C2867" s="42"/>
      <c r="D2867" s="12"/>
      <c r="E2867" s="12"/>
      <c r="F2867" s="12"/>
      <c r="G2867" s="12"/>
      <c r="H2867" s="12"/>
      <c r="I2867" s="12"/>
      <c r="J2867" s="12"/>
      <c r="K2867" s="12"/>
      <c r="L2867" s="12"/>
      <c r="M2867" s="49"/>
      <c r="N2867" s="49"/>
      <c r="O2867" s="12"/>
      <c r="P2867" s="12"/>
      <c r="Q2867" s="12"/>
      <c r="R2867" s="12"/>
      <c r="S2867" s="12"/>
      <c r="T2867" s="12"/>
    </row>
    <row r="2868" spans="1:20" s="1" customFormat="1" x14ac:dyDescent="0.4">
      <c r="A2868" s="12"/>
      <c r="B2868" s="12"/>
      <c r="C2868" s="42"/>
      <c r="D2868" s="12"/>
      <c r="E2868" s="12"/>
      <c r="F2868" s="12"/>
      <c r="G2868" s="12"/>
      <c r="H2868" s="12"/>
      <c r="I2868" s="12"/>
      <c r="J2868" s="12"/>
      <c r="K2868" s="12"/>
      <c r="L2868" s="12"/>
      <c r="M2868" s="49"/>
      <c r="N2868" s="49"/>
      <c r="O2868" s="12"/>
      <c r="P2868" s="12"/>
      <c r="Q2868" s="12"/>
      <c r="R2868" s="12"/>
      <c r="S2868" s="12"/>
      <c r="T2868" s="12"/>
    </row>
    <row r="2869" spans="1:20" s="1" customFormat="1" x14ac:dyDescent="0.4">
      <c r="A2869" s="12"/>
      <c r="B2869" s="12"/>
      <c r="C2869" s="42"/>
      <c r="D2869" s="12"/>
      <c r="E2869" s="12"/>
      <c r="F2869" s="12"/>
      <c r="G2869" s="12"/>
      <c r="H2869" s="12"/>
      <c r="I2869" s="12"/>
      <c r="J2869" s="12"/>
      <c r="K2869" s="12"/>
      <c r="L2869" s="12"/>
      <c r="M2869" s="49"/>
      <c r="N2869" s="49"/>
      <c r="O2869" s="12"/>
      <c r="P2869" s="12"/>
      <c r="Q2869" s="12"/>
      <c r="R2869" s="12"/>
      <c r="S2869" s="12"/>
      <c r="T2869" s="12"/>
    </row>
    <row r="2870" spans="1:20" s="1" customFormat="1" x14ac:dyDescent="0.4">
      <c r="A2870" s="12"/>
      <c r="B2870" s="12"/>
      <c r="C2870" s="42"/>
      <c r="D2870" s="12"/>
      <c r="E2870" s="12"/>
      <c r="F2870" s="12"/>
      <c r="G2870" s="12"/>
      <c r="H2870" s="12"/>
      <c r="I2870" s="12"/>
      <c r="J2870" s="12"/>
      <c r="K2870" s="12"/>
      <c r="L2870" s="12"/>
      <c r="M2870" s="49"/>
      <c r="N2870" s="49"/>
      <c r="O2870" s="12"/>
      <c r="P2870" s="12"/>
      <c r="Q2870" s="12"/>
      <c r="R2870" s="12"/>
      <c r="S2870" s="12"/>
      <c r="T2870" s="12"/>
    </row>
    <row r="2871" spans="1:20" s="1" customFormat="1" x14ac:dyDescent="0.4">
      <c r="A2871" s="12"/>
      <c r="B2871" s="12"/>
      <c r="C2871" s="42"/>
      <c r="D2871" s="12"/>
      <c r="E2871" s="12"/>
      <c r="F2871" s="12"/>
      <c r="G2871" s="12"/>
      <c r="H2871" s="12"/>
      <c r="I2871" s="12"/>
      <c r="J2871" s="12"/>
      <c r="K2871" s="12"/>
      <c r="L2871" s="12"/>
      <c r="M2871" s="49"/>
      <c r="N2871" s="49"/>
      <c r="O2871" s="12"/>
      <c r="P2871" s="12"/>
      <c r="Q2871" s="12"/>
      <c r="R2871" s="12"/>
      <c r="S2871" s="12"/>
      <c r="T2871" s="12"/>
    </row>
    <row r="2872" spans="1:20" s="1" customFormat="1" x14ac:dyDescent="0.4">
      <c r="A2872" s="12"/>
      <c r="B2872" s="12"/>
      <c r="C2872" s="42"/>
      <c r="D2872" s="12"/>
      <c r="E2872" s="12"/>
      <c r="F2872" s="12"/>
      <c r="G2872" s="12"/>
      <c r="H2872" s="12"/>
      <c r="I2872" s="12"/>
      <c r="J2872" s="12"/>
      <c r="K2872" s="12"/>
      <c r="L2872" s="12"/>
      <c r="M2872" s="49"/>
      <c r="N2872" s="49"/>
      <c r="O2872" s="12"/>
      <c r="P2872" s="12"/>
      <c r="Q2872" s="12"/>
      <c r="R2872" s="12"/>
      <c r="S2872" s="12"/>
      <c r="T2872" s="12"/>
    </row>
    <row r="2873" spans="1:20" s="1" customFormat="1" x14ac:dyDescent="0.4">
      <c r="A2873" s="12"/>
      <c r="B2873" s="12"/>
      <c r="C2873" s="42"/>
      <c r="D2873" s="12"/>
      <c r="E2873" s="12"/>
      <c r="F2873" s="12"/>
      <c r="G2873" s="12"/>
      <c r="H2873" s="12"/>
      <c r="I2873" s="12"/>
      <c r="J2873" s="12"/>
      <c r="K2873" s="12"/>
      <c r="L2873" s="12"/>
      <c r="M2873" s="49"/>
      <c r="N2873" s="49"/>
      <c r="O2873" s="12"/>
      <c r="P2873" s="12"/>
      <c r="Q2873" s="12"/>
      <c r="R2873" s="12"/>
      <c r="S2873" s="12"/>
      <c r="T2873" s="12"/>
    </row>
    <row r="2874" spans="1:20" s="1" customFormat="1" x14ac:dyDescent="0.4">
      <c r="A2874" s="12"/>
      <c r="B2874" s="12"/>
      <c r="C2874" s="42"/>
      <c r="D2874" s="12"/>
      <c r="E2874" s="12"/>
      <c r="F2874" s="12"/>
      <c r="G2874" s="12"/>
      <c r="H2874" s="12"/>
      <c r="I2874" s="12"/>
      <c r="J2874" s="12"/>
      <c r="K2874" s="12"/>
      <c r="L2874" s="12"/>
      <c r="M2874" s="49"/>
      <c r="N2874" s="49"/>
      <c r="O2874" s="12"/>
      <c r="P2874" s="12"/>
      <c r="Q2874" s="12"/>
      <c r="R2874" s="12"/>
      <c r="S2874" s="12"/>
      <c r="T2874" s="12"/>
    </row>
    <row r="2875" spans="1:20" s="1" customFormat="1" x14ac:dyDescent="0.4">
      <c r="A2875" s="12"/>
      <c r="B2875" s="12"/>
      <c r="C2875" s="42"/>
      <c r="D2875" s="12"/>
      <c r="E2875" s="12"/>
      <c r="F2875" s="12"/>
      <c r="G2875" s="12"/>
      <c r="H2875" s="12"/>
      <c r="I2875" s="12"/>
      <c r="J2875" s="12"/>
      <c r="K2875" s="12"/>
      <c r="L2875" s="12"/>
      <c r="M2875" s="49"/>
      <c r="N2875" s="49"/>
      <c r="O2875" s="12"/>
      <c r="P2875" s="12"/>
      <c r="Q2875" s="12"/>
      <c r="R2875" s="12"/>
      <c r="S2875" s="12"/>
      <c r="T2875" s="12"/>
    </row>
    <row r="2876" spans="1:20" s="1" customFormat="1" x14ac:dyDescent="0.4">
      <c r="A2876" s="12"/>
      <c r="B2876" s="12"/>
      <c r="C2876" s="42"/>
      <c r="D2876" s="12"/>
      <c r="E2876" s="12"/>
      <c r="F2876" s="12"/>
      <c r="G2876" s="12"/>
      <c r="H2876" s="12"/>
      <c r="I2876" s="12"/>
      <c r="J2876" s="12"/>
      <c r="K2876" s="12"/>
      <c r="L2876" s="12"/>
      <c r="M2876" s="49"/>
      <c r="N2876" s="49"/>
      <c r="O2876" s="12"/>
      <c r="P2876" s="12"/>
      <c r="Q2876" s="12"/>
      <c r="R2876" s="12"/>
      <c r="S2876" s="12"/>
      <c r="T2876" s="12"/>
    </row>
    <row r="2877" spans="1:20" s="1" customFormat="1" x14ac:dyDescent="0.4">
      <c r="A2877" s="12"/>
      <c r="B2877" s="12"/>
      <c r="C2877" s="42"/>
      <c r="D2877" s="12"/>
      <c r="E2877" s="12"/>
      <c r="F2877" s="12"/>
      <c r="G2877" s="12"/>
      <c r="H2877" s="12"/>
      <c r="I2877" s="12"/>
      <c r="J2877" s="12"/>
      <c r="K2877" s="12"/>
      <c r="L2877" s="12"/>
      <c r="M2877" s="49"/>
      <c r="N2877" s="49"/>
      <c r="O2877" s="12"/>
      <c r="P2877" s="12"/>
      <c r="Q2877" s="12"/>
      <c r="R2877" s="12"/>
      <c r="S2877" s="12"/>
      <c r="T2877" s="12"/>
    </row>
    <row r="2878" spans="1:20" s="1" customFormat="1" x14ac:dyDescent="0.4">
      <c r="A2878" s="12"/>
      <c r="B2878" s="12"/>
      <c r="C2878" s="42"/>
      <c r="D2878" s="12"/>
      <c r="E2878" s="12"/>
      <c r="F2878" s="12"/>
      <c r="G2878" s="12"/>
      <c r="H2878" s="12"/>
      <c r="I2878" s="12"/>
      <c r="J2878" s="12"/>
      <c r="K2878" s="12"/>
      <c r="L2878" s="12"/>
      <c r="M2878" s="49"/>
      <c r="N2878" s="49"/>
      <c r="O2878" s="12"/>
      <c r="P2878" s="12"/>
      <c r="Q2878" s="12"/>
      <c r="R2878" s="12"/>
      <c r="S2878" s="12"/>
      <c r="T2878" s="12"/>
    </row>
    <row r="2879" spans="1:20" s="1" customFormat="1" x14ac:dyDescent="0.4">
      <c r="A2879" s="12"/>
      <c r="B2879" s="12"/>
      <c r="C2879" s="42"/>
      <c r="D2879" s="12"/>
      <c r="E2879" s="12"/>
      <c r="F2879" s="12"/>
      <c r="G2879" s="12"/>
      <c r="H2879" s="12"/>
      <c r="I2879" s="12"/>
      <c r="J2879" s="12"/>
      <c r="K2879" s="12"/>
      <c r="L2879" s="12"/>
      <c r="M2879" s="49"/>
      <c r="N2879" s="49"/>
      <c r="O2879" s="12"/>
      <c r="P2879" s="12"/>
      <c r="Q2879" s="12"/>
      <c r="R2879" s="12"/>
      <c r="S2879" s="12"/>
      <c r="T2879" s="12"/>
    </row>
    <row r="2880" spans="1:20" s="1" customFormat="1" x14ac:dyDescent="0.4">
      <c r="A2880" s="12"/>
      <c r="B2880" s="12"/>
      <c r="C2880" s="42"/>
      <c r="D2880" s="12"/>
      <c r="E2880" s="12"/>
      <c r="F2880" s="12"/>
      <c r="G2880" s="12"/>
      <c r="H2880" s="12"/>
      <c r="I2880" s="12"/>
      <c r="J2880" s="12"/>
      <c r="K2880" s="12"/>
      <c r="L2880" s="12"/>
      <c r="M2880" s="49"/>
      <c r="N2880" s="49"/>
      <c r="O2880" s="12"/>
      <c r="P2880" s="12"/>
      <c r="Q2880" s="12"/>
      <c r="R2880" s="12"/>
      <c r="S2880" s="12"/>
      <c r="T2880" s="12"/>
    </row>
    <row r="2881" spans="1:20" s="1" customFormat="1" x14ac:dyDescent="0.4">
      <c r="A2881" s="12"/>
      <c r="B2881" s="12"/>
      <c r="C2881" s="42"/>
      <c r="D2881" s="12"/>
      <c r="E2881" s="12"/>
      <c r="F2881" s="12"/>
      <c r="G2881" s="12"/>
      <c r="H2881" s="12"/>
      <c r="I2881" s="12"/>
      <c r="J2881" s="12"/>
      <c r="K2881" s="12"/>
      <c r="L2881" s="12"/>
      <c r="M2881" s="49"/>
      <c r="N2881" s="49"/>
      <c r="O2881" s="12"/>
      <c r="P2881" s="12"/>
      <c r="Q2881" s="12"/>
      <c r="R2881" s="12"/>
      <c r="S2881" s="12"/>
      <c r="T2881" s="12"/>
    </row>
    <row r="2882" spans="1:20" s="1" customFormat="1" x14ac:dyDescent="0.4">
      <c r="A2882" s="12"/>
      <c r="B2882" s="12"/>
      <c r="C2882" s="42"/>
      <c r="D2882" s="12"/>
      <c r="E2882" s="12"/>
      <c r="F2882" s="12"/>
      <c r="G2882" s="12"/>
      <c r="H2882" s="12"/>
      <c r="I2882" s="12"/>
      <c r="J2882" s="12"/>
      <c r="K2882" s="12"/>
      <c r="L2882" s="12"/>
      <c r="M2882" s="49"/>
      <c r="N2882" s="49"/>
      <c r="O2882" s="12"/>
      <c r="P2882" s="12"/>
      <c r="Q2882" s="12"/>
      <c r="R2882" s="12"/>
      <c r="S2882" s="12"/>
      <c r="T2882" s="12"/>
    </row>
    <row r="2883" spans="1:20" s="1" customFormat="1" x14ac:dyDescent="0.4">
      <c r="A2883" s="12"/>
      <c r="B2883" s="12"/>
      <c r="C2883" s="42"/>
      <c r="D2883" s="12"/>
      <c r="E2883" s="12"/>
      <c r="F2883" s="12"/>
      <c r="G2883" s="12"/>
      <c r="H2883" s="12"/>
      <c r="I2883" s="12"/>
      <c r="J2883" s="12"/>
      <c r="K2883" s="12"/>
      <c r="L2883" s="12"/>
      <c r="M2883" s="49"/>
      <c r="N2883" s="49"/>
      <c r="O2883" s="12"/>
      <c r="P2883" s="12"/>
      <c r="Q2883" s="12"/>
      <c r="R2883" s="12"/>
      <c r="S2883" s="12"/>
      <c r="T2883" s="12"/>
    </row>
    <row r="2884" spans="1:20" s="1" customFormat="1" x14ac:dyDescent="0.4">
      <c r="A2884" s="12"/>
      <c r="B2884" s="12"/>
      <c r="C2884" s="42"/>
      <c r="D2884" s="12"/>
      <c r="E2884" s="12"/>
      <c r="F2884" s="12"/>
      <c r="G2884" s="12"/>
      <c r="H2884" s="12"/>
      <c r="I2884" s="12"/>
      <c r="J2884" s="12"/>
      <c r="K2884" s="12"/>
      <c r="L2884" s="12"/>
      <c r="M2884" s="49"/>
      <c r="N2884" s="49"/>
      <c r="O2884" s="12"/>
      <c r="P2884" s="12"/>
      <c r="Q2884" s="12"/>
      <c r="R2884" s="12"/>
      <c r="S2884" s="12"/>
      <c r="T2884" s="12"/>
    </row>
    <row r="2885" spans="1:20" s="1" customFormat="1" x14ac:dyDescent="0.4">
      <c r="A2885" s="12"/>
      <c r="B2885" s="12"/>
      <c r="C2885" s="42"/>
      <c r="D2885" s="12"/>
      <c r="E2885" s="12"/>
      <c r="F2885" s="12"/>
      <c r="G2885" s="12"/>
      <c r="H2885" s="12"/>
      <c r="I2885" s="12"/>
      <c r="J2885" s="12"/>
      <c r="K2885" s="12"/>
      <c r="L2885" s="12"/>
      <c r="M2885" s="49"/>
      <c r="N2885" s="49"/>
      <c r="O2885" s="12"/>
      <c r="P2885" s="12"/>
      <c r="Q2885" s="12"/>
      <c r="R2885" s="12"/>
      <c r="S2885" s="12"/>
      <c r="T2885" s="12"/>
    </row>
    <row r="2886" spans="1:20" s="1" customFormat="1" x14ac:dyDescent="0.4">
      <c r="A2886" s="12"/>
      <c r="B2886" s="12"/>
      <c r="C2886" s="42"/>
      <c r="D2886" s="12"/>
      <c r="E2886" s="12"/>
      <c r="F2886" s="12"/>
      <c r="G2886" s="12"/>
      <c r="H2886" s="12"/>
      <c r="I2886" s="12"/>
      <c r="J2886" s="12"/>
      <c r="K2886" s="12"/>
      <c r="L2886" s="12"/>
      <c r="M2886" s="49"/>
      <c r="N2886" s="49"/>
      <c r="O2886" s="12"/>
      <c r="P2886" s="12"/>
      <c r="Q2886" s="12"/>
      <c r="R2886" s="12"/>
      <c r="S2886" s="12"/>
      <c r="T2886" s="12"/>
    </row>
    <row r="2887" spans="1:20" s="1" customFormat="1" x14ac:dyDescent="0.4">
      <c r="A2887" s="12"/>
      <c r="B2887" s="12"/>
      <c r="C2887" s="42"/>
      <c r="D2887" s="12"/>
      <c r="E2887" s="12"/>
      <c r="F2887" s="12"/>
      <c r="G2887" s="12"/>
      <c r="H2887" s="12"/>
      <c r="I2887" s="12"/>
      <c r="J2887" s="12"/>
      <c r="K2887" s="12"/>
      <c r="L2887" s="12"/>
      <c r="M2887" s="49"/>
      <c r="N2887" s="49"/>
      <c r="O2887" s="12"/>
      <c r="P2887" s="12"/>
      <c r="Q2887" s="12"/>
      <c r="R2887" s="12"/>
      <c r="S2887" s="12"/>
      <c r="T2887" s="12"/>
    </row>
    <row r="2888" spans="1:20" s="1" customFormat="1" x14ac:dyDescent="0.4">
      <c r="A2888" s="12"/>
      <c r="B2888" s="12"/>
      <c r="C2888" s="42"/>
      <c r="D2888" s="12"/>
      <c r="E2888" s="12"/>
      <c r="F2888" s="12"/>
      <c r="G2888" s="12"/>
      <c r="H2888" s="12"/>
      <c r="I2888" s="12"/>
      <c r="J2888" s="12"/>
      <c r="K2888" s="12"/>
      <c r="L2888" s="12"/>
      <c r="M2888" s="49"/>
      <c r="N2888" s="49"/>
      <c r="O2888" s="12"/>
      <c r="P2888" s="12"/>
      <c r="Q2888" s="12"/>
      <c r="R2888" s="12"/>
      <c r="S2888" s="12"/>
      <c r="T2888" s="12"/>
    </row>
    <row r="2889" spans="1:20" s="1" customFormat="1" x14ac:dyDescent="0.4">
      <c r="A2889" s="12"/>
      <c r="B2889" s="12"/>
      <c r="C2889" s="42"/>
      <c r="D2889" s="12"/>
      <c r="E2889" s="12"/>
      <c r="F2889" s="12"/>
      <c r="G2889" s="12"/>
      <c r="H2889" s="12"/>
      <c r="I2889" s="12"/>
      <c r="J2889" s="12"/>
      <c r="K2889" s="12"/>
      <c r="L2889" s="12"/>
      <c r="M2889" s="49"/>
      <c r="N2889" s="49"/>
      <c r="O2889" s="12"/>
      <c r="P2889" s="12"/>
      <c r="Q2889" s="12"/>
      <c r="R2889" s="12"/>
      <c r="S2889" s="12"/>
      <c r="T2889" s="12"/>
    </row>
    <row r="2890" spans="1:20" s="1" customFormat="1" x14ac:dyDescent="0.4">
      <c r="A2890" s="12"/>
      <c r="B2890" s="12"/>
      <c r="C2890" s="42"/>
      <c r="D2890" s="12"/>
      <c r="E2890" s="12"/>
      <c r="F2890" s="12"/>
      <c r="G2890" s="12"/>
      <c r="H2890" s="12"/>
      <c r="I2890" s="12"/>
      <c r="J2890" s="12"/>
      <c r="K2890" s="12"/>
      <c r="L2890" s="12"/>
      <c r="M2890" s="49"/>
      <c r="N2890" s="49"/>
      <c r="O2890" s="12"/>
      <c r="P2890" s="12"/>
      <c r="Q2890" s="12"/>
      <c r="R2890" s="12"/>
      <c r="S2890" s="12"/>
      <c r="T2890" s="12"/>
    </row>
    <row r="2891" spans="1:20" s="1" customFormat="1" x14ac:dyDescent="0.4">
      <c r="A2891" s="12"/>
      <c r="B2891" s="12"/>
      <c r="C2891" s="42"/>
      <c r="D2891" s="12"/>
      <c r="E2891" s="12"/>
      <c r="F2891" s="12"/>
      <c r="G2891" s="12"/>
      <c r="H2891" s="12"/>
      <c r="I2891" s="12"/>
      <c r="J2891" s="12"/>
      <c r="K2891" s="12"/>
      <c r="L2891" s="12"/>
      <c r="M2891" s="49"/>
      <c r="N2891" s="49"/>
      <c r="O2891" s="12"/>
      <c r="P2891" s="12"/>
      <c r="Q2891" s="12"/>
      <c r="R2891" s="12"/>
      <c r="S2891" s="12"/>
      <c r="T2891" s="12"/>
    </row>
    <row r="2892" spans="1:20" s="1" customFormat="1" x14ac:dyDescent="0.4">
      <c r="A2892" s="12"/>
      <c r="B2892" s="12"/>
      <c r="C2892" s="42"/>
      <c r="D2892" s="12"/>
      <c r="E2892" s="12"/>
      <c r="F2892" s="12"/>
      <c r="G2892" s="12"/>
      <c r="H2892" s="12"/>
      <c r="I2892" s="12"/>
      <c r="J2892" s="12"/>
      <c r="K2892" s="12"/>
      <c r="L2892" s="12"/>
      <c r="M2892" s="49"/>
      <c r="N2892" s="49"/>
      <c r="O2892" s="12"/>
      <c r="P2892" s="12"/>
      <c r="Q2892" s="12"/>
      <c r="R2892" s="12"/>
      <c r="S2892" s="12"/>
      <c r="T2892" s="12"/>
    </row>
    <row r="2893" spans="1:20" s="1" customFormat="1" x14ac:dyDescent="0.4">
      <c r="A2893" s="12"/>
      <c r="B2893" s="12"/>
      <c r="C2893" s="42"/>
      <c r="D2893" s="12"/>
      <c r="E2893" s="12"/>
      <c r="F2893" s="12"/>
      <c r="G2893" s="12"/>
      <c r="H2893" s="12"/>
      <c r="I2893" s="12"/>
      <c r="J2893" s="12"/>
      <c r="K2893" s="12"/>
      <c r="L2893" s="12"/>
      <c r="M2893" s="49"/>
      <c r="N2893" s="49"/>
      <c r="O2893" s="12"/>
      <c r="P2893" s="12"/>
      <c r="Q2893" s="12"/>
      <c r="R2893" s="12"/>
      <c r="S2893" s="12"/>
      <c r="T2893" s="12"/>
    </row>
    <row r="2894" spans="1:20" s="1" customFormat="1" x14ac:dyDescent="0.4">
      <c r="A2894" s="12"/>
      <c r="B2894" s="12"/>
      <c r="C2894" s="42"/>
      <c r="D2894" s="12"/>
      <c r="E2894" s="12"/>
      <c r="F2894" s="12"/>
      <c r="G2894" s="12"/>
      <c r="H2894" s="12"/>
      <c r="I2894" s="12"/>
      <c r="J2894" s="12"/>
      <c r="K2894" s="12"/>
      <c r="L2894" s="12"/>
      <c r="M2894" s="49"/>
      <c r="N2894" s="49"/>
      <c r="O2894" s="12"/>
      <c r="P2894" s="12"/>
      <c r="Q2894" s="12"/>
      <c r="R2894" s="12"/>
      <c r="S2894" s="12"/>
      <c r="T2894" s="12"/>
    </row>
    <row r="2895" spans="1:20" s="1" customFormat="1" x14ac:dyDescent="0.4">
      <c r="A2895" s="12"/>
      <c r="B2895" s="12"/>
      <c r="C2895" s="42"/>
      <c r="D2895" s="12"/>
      <c r="E2895" s="12"/>
      <c r="F2895" s="12"/>
      <c r="G2895" s="12"/>
      <c r="H2895" s="12"/>
      <c r="I2895" s="12"/>
      <c r="J2895" s="12"/>
      <c r="K2895" s="12"/>
      <c r="L2895" s="12"/>
      <c r="M2895" s="49"/>
      <c r="N2895" s="49"/>
      <c r="O2895" s="12"/>
      <c r="P2895" s="12"/>
      <c r="Q2895" s="12"/>
      <c r="R2895" s="12"/>
      <c r="S2895" s="12"/>
      <c r="T2895" s="12"/>
    </row>
    <row r="2896" spans="1:20" s="1" customFormat="1" x14ac:dyDescent="0.4">
      <c r="A2896" s="12"/>
      <c r="B2896" s="12"/>
      <c r="C2896" s="42"/>
      <c r="D2896" s="12"/>
      <c r="E2896" s="12"/>
      <c r="F2896" s="12"/>
      <c r="G2896" s="12"/>
      <c r="H2896" s="12"/>
      <c r="I2896" s="12"/>
      <c r="J2896" s="12"/>
      <c r="K2896" s="12"/>
      <c r="L2896" s="12"/>
      <c r="M2896" s="49"/>
      <c r="N2896" s="49"/>
      <c r="O2896" s="12"/>
      <c r="P2896" s="12"/>
      <c r="Q2896" s="12"/>
      <c r="R2896" s="12"/>
      <c r="S2896" s="12"/>
      <c r="T2896" s="12"/>
    </row>
    <row r="2897" spans="1:20" s="1" customFormat="1" x14ac:dyDescent="0.4">
      <c r="A2897" s="12"/>
      <c r="B2897" s="12"/>
      <c r="C2897" s="42"/>
      <c r="D2897" s="12"/>
      <c r="E2897" s="12"/>
      <c r="F2897" s="12"/>
      <c r="G2897" s="12"/>
      <c r="H2897" s="12"/>
      <c r="I2897" s="12"/>
      <c r="J2897" s="12"/>
      <c r="K2897" s="12"/>
      <c r="L2897" s="12"/>
      <c r="M2897" s="49"/>
      <c r="N2897" s="49"/>
      <c r="O2897" s="12"/>
      <c r="P2897" s="12"/>
      <c r="Q2897" s="12"/>
      <c r="R2897" s="12"/>
      <c r="S2897" s="12"/>
      <c r="T2897" s="12"/>
    </row>
    <row r="2898" spans="1:20" s="1" customFormat="1" x14ac:dyDescent="0.4">
      <c r="A2898" s="12"/>
      <c r="B2898" s="12"/>
      <c r="C2898" s="42"/>
      <c r="D2898" s="12"/>
      <c r="E2898" s="12"/>
      <c r="F2898" s="12"/>
      <c r="G2898" s="12"/>
      <c r="H2898" s="12"/>
      <c r="I2898" s="12"/>
      <c r="J2898" s="12"/>
      <c r="K2898" s="12"/>
      <c r="L2898" s="12"/>
      <c r="M2898" s="49"/>
      <c r="N2898" s="49"/>
      <c r="O2898" s="12"/>
      <c r="P2898" s="12"/>
      <c r="Q2898" s="12"/>
      <c r="R2898" s="12"/>
      <c r="S2898" s="12"/>
      <c r="T2898" s="12"/>
    </row>
    <row r="2899" spans="1:20" s="1" customFormat="1" x14ac:dyDescent="0.4">
      <c r="A2899" s="12"/>
      <c r="B2899" s="12"/>
      <c r="C2899" s="42"/>
      <c r="D2899" s="12"/>
      <c r="E2899" s="12"/>
      <c r="F2899" s="12"/>
      <c r="G2899" s="12"/>
      <c r="H2899" s="12"/>
      <c r="I2899" s="12"/>
      <c r="J2899" s="12"/>
      <c r="K2899" s="12"/>
      <c r="L2899" s="12"/>
      <c r="M2899" s="49"/>
      <c r="N2899" s="49"/>
      <c r="O2899" s="12"/>
      <c r="P2899" s="12"/>
      <c r="Q2899" s="12"/>
      <c r="R2899" s="12"/>
      <c r="S2899" s="12"/>
      <c r="T2899" s="12"/>
    </row>
    <row r="2900" spans="1:20" s="1" customFormat="1" x14ac:dyDescent="0.4">
      <c r="A2900" s="12"/>
      <c r="B2900" s="12"/>
      <c r="C2900" s="42"/>
      <c r="D2900" s="12"/>
      <c r="E2900" s="12"/>
      <c r="F2900" s="12"/>
      <c r="G2900" s="12"/>
      <c r="H2900" s="12"/>
      <c r="I2900" s="12"/>
      <c r="J2900" s="12"/>
      <c r="K2900" s="12"/>
      <c r="L2900" s="12"/>
      <c r="M2900" s="49"/>
      <c r="N2900" s="49"/>
      <c r="O2900" s="12"/>
      <c r="P2900" s="12"/>
      <c r="Q2900" s="12"/>
      <c r="R2900" s="12"/>
      <c r="S2900" s="12"/>
      <c r="T2900" s="12"/>
    </row>
    <row r="2901" spans="1:20" s="1" customFormat="1" x14ac:dyDescent="0.4">
      <c r="A2901" s="12"/>
      <c r="B2901" s="12"/>
      <c r="C2901" s="42"/>
      <c r="D2901" s="12"/>
      <c r="E2901" s="12"/>
      <c r="F2901" s="12"/>
      <c r="G2901" s="12"/>
      <c r="H2901" s="12"/>
      <c r="I2901" s="12"/>
      <c r="J2901" s="12"/>
      <c r="K2901" s="12"/>
      <c r="L2901" s="12"/>
      <c r="M2901" s="49"/>
      <c r="N2901" s="49"/>
      <c r="O2901" s="12"/>
      <c r="P2901" s="12"/>
      <c r="Q2901" s="12"/>
      <c r="R2901" s="12"/>
      <c r="S2901" s="12"/>
      <c r="T2901" s="12"/>
    </row>
    <row r="2902" spans="1:20" s="1" customFormat="1" x14ac:dyDescent="0.4">
      <c r="A2902" s="12"/>
      <c r="B2902" s="12"/>
      <c r="C2902" s="42"/>
      <c r="D2902" s="12"/>
      <c r="E2902" s="12"/>
      <c r="F2902" s="12"/>
      <c r="G2902" s="12"/>
      <c r="H2902" s="12"/>
      <c r="I2902" s="12"/>
      <c r="J2902" s="12"/>
      <c r="K2902" s="12"/>
      <c r="L2902" s="12"/>
      <c r="M2902" s="49"/>
      <c r="N2902" s="49"/>
      <c r="O2902" s="12"/>
      <c r="P2902" s="12"/>
      <c r="Q2902" s="12"/>
      <c r="R2902" s="12"/>
      <c r="S2902" s="12"/>
      <c r="T2902" s="12"/>
    </row>
    <row r="2903" spans="1:20" s="1" customFormat="1" x14ac:dyDescent="0.4">
      <c r="A2903" s="12"/>
      <c r="B2903" s="12"/>
      <c r="C2903" s="42"/>
      <c r="D2903" s="12"/>
      <c r="E2903" s="12"/>
      <c r="F2903" s="12"/>
      <c r="G2903" s="12"/>
      <c r="H2903" s="12"/>
      <c r="I2903" s="12"/>
      <c r="J2903" s="12"/>
      <c r="K2903" s="12"/>
      <c r="L2903" s="12"/>
      <c r="M2903" s="49"/>
      <c r="N2903" s="49"/>
      <c r="O2903" s="12"/>
      <c r="P2903" s="12"/>
      <c r="Q2903" s="12"/>
      <c r="R2903" s="12"/>
      <c r="S2903" s="12"/>
      <c r="T2903" s="12"/>
    </row>
    <row r="2904" spans="1:20" s="1" customFormat="1" x14ac:dyDescent="0.4">
      <c r="A2904" s="12"/>
      <c r="B2904" s="12"/>
      <c r="C2904" s="42"/>
      <c r="D2904" s="12"/>
      <c r="E2904" s="12"/>
      <c r="F2904" s="12"/>
      <c r="G2904" s="12"/>
      <c r="H2904" s="12"/>
      <c r="I2904" s="12"/>
      <c r="J2904" s="12"/>
      <c r="K2904" s="12"/>
      <c r="L2904" s="12"/>
      <c r="M2904" s="49"/>
      <c r="N2904" s="49"/>
      <c r="O2904" s="12"/>
      <c r="P2904" s="12"/>
      <c r="Q2904" s="12"/>
      <c r="R2904" s="12"/>
      <c r="S2904" s="12"/>
      <c r="T2904" s="12"/>
    </row>
    <row r="2905" spans="1:20" s="1" customFormat="1" x14ac:dyDescent="0.4">
      <c r="A2905" s="12"/>
      <c r="B2905" s="12"/>
      <c r="C2905" s="42"/>
      <c r="D2905" s="12"/>
      <c r="E2905" s="12"/>
      <c r="F2905" s="12"/>
      <c r="G2905" s="12"/>
      <c r="H2905" s="12"/>
      <c r="I2905" s="12"/>
      <c r="J2905" s="12"/>
      <c r="K2905" s="12"/>
      <c r="L2905" s="12"/>
      <c r="M2905" s="49"/>
      <c r="N2905" s="49"/>
      <c r="O2905" s="12"/>
      <c r="P2905" s="12"/>
      <c r="Q2905" s="12"/>
      <c r="R2905" s="12"/>
      <c r="S2905" s="12"/>
      <c r="T2905" s="12"/>
    </row>
    <row r="2906" spans="1:20" s="1" customFormat="1" x14ac:dyDescent="0.4">
      <c r="A2906" s="12"/>
      <c r="B2906" s="12"/>
      <c r="C2906" s="42"/>
      <c r="D2906" s="12"/>
      <c r="E2906" s="12"/>
      <c r="F2906" s="12"/>
      <c r="G2906" s="12"/>
      <c r="H2906" s="12"/>
      <c r="I2906" s="12"/>
      <c r="J2906" s="12"/>
      <c r="K2906" s="12"/>
      <c r="L2906" s="12"/>
      <c r="M2906" s="49"/>
      <c r="N2906" s="49"/>
      <c r="O2906" s="12"/>
      <c r="P2906" s="12"/>
      <c r="Q2906" s="12"/>
      <c r="R2906" s="12"/>
      <c r="S2906" s="12"/>
      <c r="T2906" s="12"/>
    </row>
    <row r="2907" spans="1:20" s="1" customFormat="1" x14ac:dyDescent="0.4">
      <c r="A2907" s="12"/>
      <c r="B2907" s="12"/>
      <c r="C2907" s="42"/>
      <c r="D2907" s="12"/>
      <c r="E2907" s="12"/>
      <c r="F2907" s="12"/>
      <c r="G2907" s="12"/>
      <c r="H2907" s="12"/>
      <c r="I2907" s="12"/>
      <c r="J2907" s="12"/>
      <c r="K2907" s="12"/>
      <c r="L2907" s="12"/>
      <c r="M2907" s="49"/>
      <c r="N2907" s="49"/>
      <c r="O2907" s="12"/>
      <c r="P2907" s="12"/>
      <c r="Q2907" s="12"/>
      <c r="R2907" s="12"/>
      <c r="S2907" s="12"/>
      <c r="T2907" s="12"/>
    </row>
    <row r="2908" spans="1:20" s="1" customFormat="1" x14ac:dyDescent="0.4">
      <c r="A2908" s="12"/>
      <c r="B2908" s="12"/>
      <c r="C2908" s="42"/>
      <c r="D2908" s="12"/>
      <c r="E2908" s="12"/>
      <c r="F2908" s="12"/>
      <c r="G2908" s="12"/>
      <c r="H2908" s="12"/>
      <c r="I2908" s="12"/>
      <c r="J2908" s="12"/>
      <c r="K2908" s="12"/>
      <c r="L2908" s="12"/>
      <c r="M2908" s="49"/>
      <c r="N2908" s="49"/>
      <c r="O2908" s="12"/>
      <c r="P2908" s="12"/>
      <c r="Q2908" s="12"/>
      <c r="R2908" s="12"/>
      <c r="S2908" s="12"/>
      <c r="T2908" s="12"/>
    </row>
    <row r="2909" spans="1:20" s="1" customFormat="1" x14ac:dyDescent="0.4">
      <c r="A2909" s="12"/>
      <c r="B2909" s="12"/>
      <c r="C2909" s="42"/>
      <c r="D2909" s="12"/>
      <c r="E2909" s="12"/>
      <c r="F2909" s="12"/>
      <c r="G2909" s="12"/>
      <c r="H2909" s="12"/>
      <c r="I2909" s="12"/>
      <c r="J2909" s="12"/>
      <c r="K2909" s="12"/>
      <c r="L2909" s="12"/>
      <c r="M2909" s="49"/>
      <c r="N2909" s="49"/>
      <c r="O2909" s="12"/>
      <c r="P2909" s="12"/>
      <c r="Q2909" s="12"/>
      <c r="R2909" s="12"/>
      <c r="S2909" s="12"/>
      <c r="T2909" s="12"/>
    </row>
    <row r="2910" spans="1:20" s="1" customFormat="1" x14ac:dyDescent="0.4">
      <c r="A2910" s="12"/>
      <c r="B2910" s="12"/>
      <c r="C2910" s="42"/>
      <c r="D2910" s="12"/>
      <c r="E2910" s="12"/>
      <c r="F2910" s="12"/>
      <c r="G2910" s="12"/>
      <c r="H2910" s="12"/>
      <c r="I2910" s="12"/>
      <c r="J2910" s="12"/>
      <c r="K2910" s="12"/>
      <c r="L2910" s="12"/>
      <c r="M2910" s="49"/>
      <c r="N2910" s="49"/>
      <c r="O2910" s="12"/>
      <c r="P2910" s="12"/>
      <c r="Q2910" s="12"/>
      <c r="R2910" s="12"/>
      <c r="S2910" s="12"/>
      <c r="T2910" s="12"/>
    </row>
    <row r="2911" spans="1:20" s="1" customFormat="1" x14ac:dyDescent="0.4">
      <c r="A2911" s="12"/>
      <c r="B2911" s="12"/>
      <c r="C2911" s="42"/>
      <c r="D2911" s="12"/>
      <c r="E2911" s="12"/>
      <c r="F2911" s="12"/>
      <c r="G2911" s="12"/>
      <c r="H2911" s="12"/>
      <c r="I2911" s="12"/>
      <c r="J2911" s="12"/>
      <c r="K2911" s="12"/>
      <c r="L2911" s="12"/>
      <c r="M2911" s="49"/>
      <c r="N2911" s="49"/>
      <c r="O2911" s="12"/>
      <c r="P2911" s="12"/>
      <c r="Q2911" s="12"/>
      <c r="R2911" s="12"/>
      <c r="S2911" s="12"/>
      <c r="T2911" s="12"/>
    </row>
    <row r="2912" spans="1:20" s="1" customFormat="1" x14ac:dyDescent="0.4">
      <c r="A2912" s="12"/>
      <c r="B2912" s="12"/>
      <c r="C2912" s="42"/>
      <c r="D2912" s="12"/>
      <c r="E2912" s="12"/>
      <c r="F2912" s="12"/>
      <c r="G2912" s="12"/>
      <c r="H2912" s="12"/>
      <c r="I2912" s="12"/>
      <c r="J2912" s="12"/>
      <c r="K2912" s="12"/>
      <c r="L2912" s="12"/>
      <c r="M2912" s="49"/>
      <c r="N2912" s="49"/>
      <c r="O2912" s="12"/>
      <c r="P2912" s="12"/>
      <c r="Q2912" s="12"/>
      <c r="R2912" s="12"/>
      <c r="S2912" s="12"/>
      <c r="T2912" s="12"/>
    </row>
    <row r="2913" spans="1:20" s="1" customFormat="1" x14ac:dyDescent="0.4">
      <c r="A2913" s="12"/>
      <c r="B2913" s="12"/>
      <c r="C2913" s="42"/>
      <c r="D2913" s="12"/>
      <c r="E2913" s="12"/>
      <c r="F2913" s="12"/>
      <c r="G2913" s="12"/>
      <c r="H2913" s="12"/>
      <c r="I2913" s="12"/>
      <c r="J2913" s="12"/>
      <c r="K2913" s="12"/>
      <c r="L2913" s="12"/>
      <c r="M2913" s="49"/>
      <c r="N2913" s="49"/>
      <c r="O2913" s="12"/>
      <c r="P2913" s="12"/>
      <c r="Q2913" s="12"/>
      <c r="R2913" s="12"/>
      <c r="S2913" s="12"/>
      <c r="T2913" s="12"/>
    </row>
    <row r="2914" spans="1:20" s="1" customFormat="1" x14ac:dyDescent="0.4">
      <c r="A2914" s="12"/>
      <c r="B2914" s="12"/>
      <c r="C2914" s="42"/>
      <c r="D2914" s="12"/>
      <c r="E2914" s="12"/>
      <c r="F2914" s="12"/>
      <c r="G2914" s="12"/>
      <c r="H2914" s="12"/>
      <c r="I2914" s="12"/>
      <c r="J2914" s="12"/>
      <c r="K2914" s="12"/>
      <c r="L2914" s="12"/>
      <c r="M2914" s="49"/>
      <c r="N2914" s="49"/>
      <c r="O2914" s="12"/>
      <c r="P2914" s="12"/>
      <c r="Q2914" s="12"/>
      <c r="R2914" s="12"/>
      <c r="S2914" s="12"/>
      <c r="T2914" s="12"/>
    </row>
    <row r="2915" spans="1:20" s="1" customFormat="1" x14ac:dyDescent="0.4">
      <c r="A2915" s="12"/>
      <c r="B2915" s="12"/>
      <c r="C2915" s="42"/>
      <c r="D2915" s="12"/>
      <c r="E2915" s="12"/>
      <c r="F2915" s="12"/>
      <c r="G2915" s="12"/>
      <c r="H2915" s="12"/>
      <c r="I2915" s="12"/>
      <c r="J2915" s="12"/>
      <c r="K2915" s="12"/>
      <c r="L2915" s="12"/>
      <c r="M2915" s="49"/>
      <c r="N2915" s="49"/>
      <c r="O2915" s="12"/>
      <c r="P2915" s="12"/>
      <c r="Q2915" s="12"/>
      <c r="R2915" s="12"/>
      <c r="S2915" s="12"/>
      <c r="T2915" s="12"/>
    </row>
    <row r="2916" spans="1:20" s="1" customFormat="1" x14ac:dyDescent="0.4">
      <c r="A2916" s="12"/>
      <c r="B2916" s="12"/>
      <c r="C2916" s="42"/>
      <c r="D2916" s="12"/>
      <c r="E2916" s="12"/>
      <c r="F2916" s="12"/>
      <c r="G2916" s="12"/>
      <c r="H2916" s="12"/>
      <c r="I2916" s="12"/>
      <c r="J2916" s="12"/>
      <c r="K2916" s="12"/>
      <c r="L2916" s="12"/>
      <c r="M2916" s="49"/>
      <c r="N2916" s="49"/>
      <c r="O2916" s="12"/>
      <c r="P2916" s="12"/>
      <c r="Q2916" s="12"/>
      <c r="R2916" s="12"/>
      <c r="S2916" s="12"/>
      <c r="T2916" s="12"/>
    </row>
    <row r="2917" spans="1:20" s="1" customFormat="1" x14ac:dyDescent="0.4">
      <c r="A2917" s="12"/>
      <c r="B2917" s="12"/>
      <c r="C2917" s="42"/>
      <c r="D2917" s="12"/>
      <c r="E2917" s="12"/>
      <c r="F2917" s="12"/>
      <c r="G2917" s="12"/>
      <c r="H2917" s="12"/>
      <c r="I2917" s="12"/>
      <c r="J2917" s="12"/>
      <c r="K2917" s="12"/>
      <c r="L2917" s="12"/>
      <c r="M2917" s="49"/>
      <c r="N2917" s="49"/>
      <c r="O2917" s="12"/>
      <c r="P2917" s="12"/>
      <c r="Q2917" s="12"/>
      <c r="R2917" s="12"/>
      <c r="S2917" s="12"/>
      <c r="T2917" s="12"/>
    </row>
    <row r="2918" spans="1:20" s="1" customFormat="1" x14ac:dyDescent="0.4">
      <c r="A2918" s="12"/>
      <c r="B2918" s="12"/>
      <c r="C2918" s="42"/>
      <c r="D2918" s="12"/>
      <c r="E2918" s="12"/>
      <c r="F2918" s="12"/>
      <c r="G2918" s="12"/>
      <c r="H2918" s="12"/>
      <c r="I2918" s="12"/>
      <c r="J2918" s="12"/>
      <c r="K2918" s="12"/>
      <c r="L2918" s="12"/>
      <c r="M2918" s="49"/>
      <c r="N2918" s="49"/>
      <c r="O2918" s="12"/>
      <c r="P2918" s="12"/>
      <c r="Q2918" s="12"/>
      <c r="R2918" s="12"/>
      <c r="S2918" s="12"/>
      <c r="T2918" s="12"/>
    </row>
    <row r="2919" spans="1:20" s="1" customFormat="1" x14ac:dyDescent="0.4">
      <c r="A2919" s="12"/>
      <c r="B2919" s="12"/>
      <c r="C2919" s="42"/>
      <c r="D2919" s="12"/>
      <c r="E2919" s="12"/>
      <c r="F2919" s="12"/>
      <c r="G2919" s="12"/>
      <c r="H2919" s="12"/>
      <c r="I2919" s="12"/>
      <c r="J2919" s="12"/>
      <c r="K2919" s="12"/>
      <c r="L2919" s="12"/>
      <c r="M2919" s="49"/>
      <c r="N2919" s="49"/>
      <c r="O2919" s="12"/>
      <c r="P2919" s="12"/>
      <c r="Q2919" s="12"/>
      <c r="R2919" s="12"/>
      <c r="S2919" s="12"/>
      <c r="T2919" s="12"/>
    </row>
    <row r="2920" spans="1:20" s="1" customFormat="1" x14ac:dyDescent="0.4">
      <c r="A2920" s="12"/>
      <c r="B2920" s="12"/>
      <c r="C2920" s="42"/>
      <c r="D2920" s="12"/>
      <c r="E2920" s="12"/>
      <c r="F2920" s="12"/>
      <c r="G2920" s="12"/>
      <c r="H2920" s="12"/>
      <c r="I2920" s="12"/>
      <c r="J2920" s="12"/>
      <c r="K2920" s="12"/>
      <c r="L2920" s="12"/>
      <c r="M2920" s="49"/>
      <c r="N2920" s="49"/>
      <c r="O2920" s="12"/>
      <c r="P2920" s="12"/>
      <c r="Q2920" s="12"/>
      <c r="R2920" s="12"/>
      <c r="S2920" s="12"/>
      <c r="T2920" s="12"/>
    </row>
    <row r="2921" spans="1:20" s="1" customFormat="1" x14ac:dyDescent="0.4">
      <c r="A2921" s="12"/>
      <c r="B2921" s="12"/>
      <c r="C2921" s="42"/>
      <c r="D2921" s="12"/>
      <c r="E2921" s="12"/>
      <c r="F2921" s="12"/>
      <c r="G2921" s="12"/>
      <c r="H2921" s="12"/>
      <c r="I2921" s="12"/>
      <c r="J2921" s="12"/>
      <c r="K2921" s="12"/>
      <c r="L2921" s="12"/>
      <c r="M2921" s="49"/>
      <c r="N2921" s="49"/>
      <c r="O2921" s="12"/>
      <c r="P2921" s="12"/>
      <c r="Q2921" s="12"/>
      <c r="R2921" s="12"/>
      <c r="S2921" s="12"/>
      <c r="T2921" s="12"/>
    </row>
    <row r="2922" spans="1:20" s="1" customFormat="1" x14ac:dyDescent="0.4">
      <c r="A2922" s="12"/>
      <c r="B2922" s="12"/>
      <c r="C2922" s="42"/>
      <c r="D2922" s="12"/>
      <c r="E2922" s="12"/>
      <c r="F2922" s="12"/>
      <c r="G2922" s="12"/>
      <c r="H2922" s="12"/>
      <c r="I2922" s="12"/>
      <c r="J2922" s="12"/>
      <c r="K2922" s="12"/>
      <c r="L2922" s="12"/>
      <c r="M2922" s="49"/>
      <c r="N2922" s="49"/>
      <c r="O2922" s="12"/>
      <c r="P2922" s="12"/>
      <c r="Q2922" s="12"/>
      <c r="R2922" s="12"/>
      <c r="S2922" s="12"/>
      <c r="T2922" s="12"/>
    </row>
    <row r="2923" spans="1:20" s="1" customFormat="1" x14ac:dyDescent="0.4">
      <c r="A2923" s="12"/>
      <c r="B2923" s="12"/>
      <c r="C2923" s="42"/>
      <c r="D2923" s="12"/>
      <c r="E2923" s="12"/>
      <c r="F2923" s="12"/>
      <c r="G2923" s="12"/>
      <c r="H2923" s="12"/>
      <c r="I2923" s="12"/>
      <c r="J2923" s="12"/>
      <c r="K2923" s="12"/>
      <c r="L2923" s="12"/>
      <c r="M2923" s="49"/>
      <c r="N2923" s="49"/>
      <c r="O2923" s="12"/>
      <c r="P2923" s="12"/>
      <c r="Q2923" s="12"/>
      <c r="R2923" s="12"/>
      <c r="S2923" s="12"/>
      <c r="T2923" s="12"/>
    </row>
    <row r="2924" spans="1:20" s="1" customFormat="1" x14ac:dyDescent="0.4">
      <c r="A2924" s="12"/>
      <c r="B2924" s="12"/>
      <c r="C2924" s="42"/>
      <c r="D2924" s="12"/>
      <c r="E2924" s="12"/>
      <c r="F2924" s="12"/>
      <c r="G2924" s="12"/>
      <c r="H2924" s="12"/>
      <c r="I2924" s="12"/>
      <c r="J2924" s="12"/>
      <c r="K2924" s="12"/>
      <c r="L2924" s="12"/>
      <c r="M2924" s="49"/>
      <c r="N2924" s="49"/>
      <c r="O2924" s="12"/>
      <c r="P2924" s="12"/>
      <c r="Q2924" s="12"/>
      <c r="R2924" s="12"/>
      <c r="S2924" s="12"/>
      <c r="T2924" s="12"/>
    </row>
    <row r="2925" spans="1:20" s="1" customFormat="1" x14ac:dyDescent="0.4">
      <c r="A2925" s="12"/>
      <c r="B2925" s="12"/>
      <c r="C2925" s="42"/>
      <c r="D2925" s="12"/>
      <c r="E2925" s="12"/>
      <c r="F2925" s="12"/>
      <c r="G2925" s="12"/>
      <c r="H2925" s="12"/>
      <c r="I2925" s="12"/>
      <c r="J2925" s="12"/>
      <c r="K2925" s="12"/>
      <c r="L2925" s="12"/>
      <c r="M2925" s="49"/>
      <c r="N2925" s="49"/>
      <c r="O2925" s="12"/>
      <c r="P2925" s="12"/>
      <c r="Q2925" s="12"/>
      <c r="R2925" s="12"/>
      <c r="S2925" s="12"/>
      <c r="T2925" s="12"/>
    </row>
    <row r="2926" spans="1:20" s="1" customFormat="1" x14ac:dyDescent="0.4">
      <c r="A2926" s="12"/>
      <c r="B2926" s="12"/>
      <c r="C2926" s="42"/>
      <c r="D2926" s="12"/>
      <c r="E2926" s="12"/>
      <c r="F2926" s="12"/>
      <c r="G2926" s="12"/>
      <c r="H2926" s="12"/>
      <c r="I2926" s="12"/>
      <c r="J2926" s="12"/>
      <c r="K2926" s="12"/>
      <c r="L2926" s="12"/>
      <c r="M2926" s="49"/>
      <c r="N2926" s="49"/>
      <c r="O2926" s="12"/>
      <c r="P2926" s="12"/>
      <c r="Q2926" s="12"/>
      <c r="R2926" s="12"/>
      <c r="S2926" s="12"/>
      <c r="T2926" s="12"/>
    </row>
    <row r="2927" spans="1:20" s="1" customFormat="1" x14ac:dyDescent="0.4">
      <c r="A2927" s="12"/>
      <c r="B2927" s="12"/>
      <c r="C2927" s="42"/>
      <c r="D2927" s="12"/>
      <c r="E2927" s="12"/>
      <c r="F2927" s="12"/>
      <c r="G2927" s="12"/>
      <c r="H2927" s="12"/>
      <c r="I2927" s="12"/>
      <c r="J2927" s="12"/>
      <c r="K2927" s="12"/>
      <c r="L2927" s="12"/>
      <c r="M2927" s="49"/>
      <c r="N2927" s="49"/>
      <c r="O2927" s="12"/>
      <c r="P2927" s="12"/>
      <c r="Q2927" s="12"/>
      <c r="R2927" s="12"/>
      <c r="S2927" s="12"/>
      <c r="T2927" s="12"/>
    </row>
    <row r="2928" spans="1:20" s="1" customFormat="1" x14ac:dyDescent="0.4">
      <c r="A2928" s="12"/>
      <c r="B2928" s="12"/>
      <c r="C2928" s="42"/>
      <c r="D2928" s="12"/>
      <c r="E2928" s="12"/>
      <c r="F2928" s="12"/>
      <c r="G2928" s="12"/>
      <c r="H2928" s="12"/>
      <c r="I2928" s="12"/>
      <c r="J2928" s="12"/>
      <c r="K2928" s="12"/>
      <c r="L2928" s="12"/>
      <c r="M2928" s="49"/>
      <c r="N2928" s="49"/>
      <c r="O2928" s="12"/>
      <c r="P2928" s="12"/>
      <c r="Q2928" s="12"/>
      <c r="R2928" s="12"/>
      <c r="S2928" s="12"/>
      <c r="T2928" s="12"/>
    </row>
    <row r="2929" spans="1:20" s="1" customFormat="1" x14ac:dyDescent="0.4">
      <c r="A2929" s="12"/>
      <c r="B2929" s="12"/>
      <c r="C2929" s="42"/>
      <c r="D2929" s="12"/>
      <c r="E2929" s="12"/>
      <c r="F2929" s="12"/>
      <c r="G2929" s="12"/>
      <c r="H2929" s="12"/>
      <c r="I2929" s="12"/>
      <c r="J2929" s="12"/>
      <c r="K2929" s="12"/>
      <c r="L2929" s="12"/>
      <c r="M2929" s="49"/>
      <c r="N2929" s="49"/>
      <c r="O2929" s="12"/>
      <c r="P2929" s="12"/>
      <c r="Q2929" s="12"/>
      <c r="R2929" s="12"/>
      <c r="S2929" s="12"/>
      <c r="T2929" s="12"/>
    </row>
    <row r="2930" spans="1:20" s="1" customFormat="1" x14ac:dyDescent="0.4">
      <c r="A2930" s="12"/>
      <c r="B2930" s="12"/>
      <c r="C2930" s="42"/>
      <c r="D2930" s="12"/>
      <c r="E2930" s="12"/>
      <c r="F2930" s="12"/>
      <c r="G2930" s="12"/>
      <c r="H2930" s="12"/>
      <c r="I2930" s="12"/>
      <c r="J2930" s="12"/>
      <c r="K2930" s="12"/>
      <c r="L2930" s="12"/>
      <c r="M2930" s="49"/>
      <c r="N2930" s="49"/>
      <c r="O2930" s="12"/>
      <c r="P2930" s="12"/>
      <c r="Q2930" s="12"/>
      <c r="R2930" s="12"/>
      <c r="S2930" s="12"/>
      <c r="T2930" s="12"/>
    </row>
    <row r="2931" spans="1:20" s="1" customFormat="1" x14ac:dyDescent="0.4">
      <c r="A2931" s="12"/>
      <c r="B2931" s="12"/>
      <c r="C2931" s="42"/>
      <c r="D2931" s="12"/>
      <c r="E2931" s="12"/>
      <c r="F2931" s="12"/>
      <c r="G2931" s="12"/>
      <c r="H2931" s="12"/>
      <c r="I2931" s="12"/>
      <c r="J2931" s="12"/>
      <c r="K2931" s="12"/>
      <c r="L2931" s="12"/>
      <c r="M2931" s="49"/>
      <c r="N2931" s="49"/>
      <c r="O2931" s="12"/>
      <c r="P2931" s="12"/>
      <c r="Q2931" s="12"/>
      <c r="R2931" s="12"/>
      <c r="S2931" s="12"/>
      <c r="T2931" s="12"/>
    </row>
    <row r="2932" spans="1:20" s="1" customFormat="1" x14ac:dyDescent="0.4">
      <c r="A2932" s="12"/>
      <c r="B2932" s="12"/>
      <c r="C2932" s="42"/>
      <c r="D2932" s="12"/>
      <c r="E2932" s="12"/>
      <c r="F2932" s="12"/>
      <c r="G2932" s="12"/>
      <c r="H2932" s="12"/>
      <c r="I2932" s="12"/>
      <c r="J2932" s="12"/>
      <c r="K2932" s="12"/>
      <c r="L2932" s="12"/>
      <c r="M2932" s="49"/>
      <c r="N2932" s="49"/>
      <c r="O2932" s="12"/>
      <c r="P2932" s="12"/>
      <c r="Q2932" s="12"/>
      <c r="R2932" s="12"/>
      <c r="S2932" s="12"/>
      <c r="T2932" s="12"/>
    </row>
    <row r="2933" spans="1:20" s="1" customFormat="1" x14ac:dyDescent="0.4">
      <c r="A2933" s="12"/>
      <c r="B2933" s="12"/>
      <c r="C2933" s="42"/>
      <c r="D2933" s="12"/>
      <c r="E2933" s="12"/>
      <c r="F2933" s="12"/>
      <c r="G2933" s="12"/>
      <c r="H2933" s="12"/>
      <c r="I2933" s="12"/>
      <c r="J2933" s="12"/>
      <c r="K2933" s="12"/>
      <c r="L2933" s="12"/>
      <c r="M2933" s="49"/>
      <c r="N2933" s="49"/>
      <c r="O2933" s="12"/>
      <c r="P2933" s="12"/>
      <c r="Q2933" s="12"/>
      <c r="R2933" s="12"/>
      <c r="S2933" s="12"/>
      <c r="T2933" s="12"/>
    </row>
    <row r="2934" spans="1:20" s="1" customFormat="1" x14ac:dyDescent="0.4">
      <c r="A2934" s="12"/>
      <c r="B2934" s="12"/>
      <c r="C2934" s="42"/>
      <c r="D2934" s="12"/>
      <c r="E2934" s="12"/>
      <c r="F2934" s="12"/>
      <c r="G2934" s="12"/>
      <c r="H2934" s="12"/>
      <c r="I2934" s="12"/>
      <c r="J2934" s="12"/>
      <c r="K2934" s="12"/>
      <c r="L2934" s="12"/>
      <c r="M2934" s="49"/>
      <c r="N2934" s="49"/>
      <c r="O2934" s="12"/>
      <c r="P2934" s="12"/>
      <c r="Q2934" s="12"/>
      <c r="R2934" s="12"/>
      <c r="S2934" s="12"/>
      <c r="T2934" s="12"/>
    </row>
    <row r="2935" spans="1:20" s="1" customFormat="1" x14ac:dyDescent="0.4">
      <c r="A2935" s="12"/>
      <c r="B2935" s="12"/>
      <c r="C2935" s="42"/>
      <c r="D2935" s="12"/>
      <c r="E2935" s="12"/>
      <c r="F2935" s="12"/>
      <c r="G2935" s="12"/>
      <c r="H2935" s="12"/>
      <c r="I2935" s="12"/>
      <c r="J2935" s="12"/>
      <c r="K2935" s="12"/>
      <c r="L2935" s="12"/>
      <c r="M2935" s="49"/>
      <c r="N2935" s="49"/>
      <c r="O2935" s="12"/>
      <c r="P2935" s="12"/>
      <c r="Q2935" s="12"/>
      <c r="R2935" s="12"/>
      <c r="S2935" s="12"/>
      <c r="T2935" s="12"/>
    </row>
    <row r="2936" spans="1:20" s="1" customFormat="1" x14ac:dyDescent="0.4">
      <c r="A2936" s="12"/>
      <c r="B2936" s="12"/>
      <c r="C2936" s="42"/>
      <c r="D2936" s="12"/>
      <c r="E2936" s="12"/>
      <c r="F2936" s="12"/>
      <c r="G2936" s="12"/>
      <c r="H2936" s="12"/>
      <c r="I2936" s="12"/>
      <c r="J2936" s="12"/>
      <c r="K2936" s="12"/>
      <c r="L2936" s="12"/>
      <c r="M2936" s="49"/>
      <c r="N2936" s="49"/>
      <c r="O2936" s="12"/>
      <c r="P2936" s="12"/>
      <c r="Q2936" s="12"/>
      <c r="R2936" s="12"/>
      <c r="S2936" s="12"/>
      <c r="T2936" s="12"/>
    </row>
    <row r="2937" spans="1:20" s="1" customFormat="1" x14ac:dyDescent="0.4">
      <c r="A2937" s="12"/>
      <c r="B2937" s="12"/>
      <c r="C2937" s="42"/>
      <c r="D2937" s="12"/>
      <c r="E2937" s="12"/>
      <c r="F2937" s="12"/>
      <c r="G2937" s="12"/>
      <c r="H2937" s="12"/>
      <c r="I2937" s="12"/>
      <c r="J2937" s="12"/>
      <c r="K2937" s="12"/>
      <c r="L2937" s="12"/>
      <c r="M2937" s="49"/>
      <c r="N2937" s="49"/>
      <c r="O2937" s="12"/>
      <c r="P2937" s="12"/>
      <c r="Q2937" s="12"/>
      <c r="R2937" s="12"/>
      <c r="S2937" s="12"/>
      <c r="T2937" s="12"/>
    </row>
    <row r="2938" spans="1:20" s="1" customFormat="1" x14ac:dyDescent="0.4">
      <c r="A2938" s="12"/>
      <c r="B2938" s="12"/>
      <c r="C2938" s="42"/>
      <c r="D2938" s="12"/>
      <c r="E2938" s="12"/>
      <c r="F2938" s="12"/>
      <c r="G2938" s="12"/>
      <c r="H2938" s="12"/>
      <c r="I2938" s="12"/>
      <c r="J2938" s="12"/>
      <c r="K2938" s="12"/>
      <c r="L2938" s="12"/>
      <c r="M2938" s="49"/>
      <c r="N2938" s="49"/>
      <c r="O2938" s="12"/>
      <c r="P2938" s="12"/>
      <c r="Q2938" s="12"/>
      <c r="R2938" s="12"/>
      <c r="S2938" s="12"/>
      <c r="T2938" s="12"/>
    </row>
    <row r="2939" spans="1:20" s="1" customFormat="1" x14ac:dyDescent="0.4">
      <c r="A2939" s="12"/>
      <c r="B2939" s="12"/>
      <c r="C2939" s="42"/>
      <c r="D2939" s="12"/>
      <c r="E2939" s="12"/>
      <c r="F2939" s="12"/>
      <c r="G2939" s="12"/>
      <c r="H2939" s="12"/>
      <c r="I2939" s="12"/>
      <c r="J2939" s="12"/>
      <c r="K2939" s="12"/>
      <c r="L2939" s="12"/>
      <c r="M2939" s="49"/>
      <c r="N2939" s="49"/>
      <c r="O2939" s="12"/>
      <c r="P2939" s="12"/>
      <c r="Q2939" s="12"/>
      <c r="R2939" s="12"/>
      <c r="S2939" s="12"/>
      <c r="T2939" s="12"/>
    </row>
    <row r="2940" spans="1:20" s="1" customFormat="1" x14ac:dyDescent="0.4">
      <c r="A2940" s="12"/>
      <c r="B2940" s="12"/>
      <c r="C2940" s="42"/>
      <c r="D2940" s="12"/>
      <c r="E2940" s="12"/>
      <c r="F2940" s="12"/>
      <c r="G2940" s="12"/>
      <c r="H2940" s="12"/>
      <c r="I2940" s="12"/>
      <c r="J2940" s="12"/>
      <c r="K2940" s="12"/>
      <c r="L2940" s="12"/>
      <c r="M2940" s="49"/>
      <c r="N2940" s="49"/>
      <c r="O2940" s="12"/>
      <c r="P2940" s="12"/>
      <c r="Q2940" s="12"/>
      <c r="R2940" s="12"/>
      <c r="S2940" s="12"/>
      <c r="T2940" s="12"/>
    </row>
    <row r="2941" spans="1:20" s="1" customFormat="1" x14ac:dyDescent="0.4">
      <c r="A2941" s="12"/>
      <c r="B2941" s="12"/>
      <c r="C2941" s="42"/>
      <c r="D2941" s="12"/>
      <c r="E2941" s="12"/>
      <c r="F2941" s="12"/>
      <c r="G2941" s="12"/>
      <c r="H2941" s="12"/>
      <c r="I2941" s="12"/>
      <c r="J2941" s="12"/>
      <c r="K2941" s="12"/>
      <c r="L2941" s="12"/>
      <c r="M2941" s="49"/>
      <c r="N2941" s="49"/>
      <c r="O2941" s="12"/>
      <c r="P2941" s="12"/>
      <c r="Q2941" s="12"/>
      <c r="R2941" s="12"/>
      <c r="S2941" s="12"/>
      <c r="T2941" s="12"/>
    </row>
    <row r="2942" spans="1:20" s="1" customFormat="1" x14ac:dyDescent="0.4">
      <c r="A2942" s="12"/>
      <c r="B2942" s="12"/>
      <c r="C2942" s="42"/>
      <c r="D2942" s="12"/>
      <c r="E2942" s="12"/>
      <c r="F2942" s="12"/>
      <c r="G2942" s="12"/>
      <c r="H2942" s="12"/>
      <c r="I2942" s="12"/>
      <c r="J2942" s="12"/>
      <c r="K2942" s="12"/>
      <c r="L2942" s="12"/>
      <c r="M2942" s="49"/>
      <c r="N2942" s="49"/>
      <c r="O2942" s="12"/>
      <c r="P2942" s="12"/>
      <c r="Q2942" s="12"/>
      <c r="R2942" s="12"/>
      <c r="S2942" s="12"/>
      <c r="T2942" s="12"/>
    </row>
    <row r="2943" spans="1:20" s="1" customFormat="1" x14ac:dyDescent="0.4">
      <c r="A2943" s="12"/>
      <c r="B2943" s="12"/>
      <c r="C2943" s="42"/>
      <c r="D2943" s="12"/>
      <c r="E2943" s="12"/>
      <c r="F2943" s="12"/>
      <c r="G2943" s="12"/>
      <c r="H2943" s="12"/>
      <c r="I2943" s="12"/>
      <c r="J2943" s="12"/>
      <c r="K2943" s="12"/>
      <c r="L2943" s="12"/>
      <c r="M2943" s="49"/>
      <c r="N2943" s="49"/>
      <c r="O2943" s="12"/>
      <c r="P2943" s="12"/>
      <c r="Q2943" s="12"/>
      <c r="R2943" s="12"/>
      <c r="S2943" s="12"/>
      <c r="T2943" s="12"/>
    </row>
    <row r="2944" spans="1:20" s="1" customFormat="1" x14ac:dyDescent="0.4">
      <c r="A2944" s="12"/>
      <c r="B2944" s="12"/>
      <c r="C2944" s="42"/>
      <c r="D2944" s="12"/>
      <c r="E2944" s="12"/>
      <c r="F2944" s="12"/>
      <c r="G2944" s="12"/>
      <c r="H2944" s="12"/>
      <c r="I2944" s="12"/>
      <c r="J2944" s="12"/>
      <c r="K2944" s="12"/>
      <c r="L2944" s="12"/>
      <c r="M2944" s="49"/>
      <c r="N2944" s="49"/>
      <c r="O2944" s="12"/>
      <c r="P2944" s="12"/>
      <c r="Q2944" s="12"/>
      <c r="R2944" s="12"/>
      <c r="S2944" s="12"/>
      <c r="T2944" s="12"/>
    </row>
    <row r="2945" spans="1:20" s="1" customFormat="1" x14ac:dyDescent="0.4">
      <c r="A2945" s="12"/>
      <c r="B2945" s="12"/>
      <c r="C2945" s="42"/>
      <c r="D2945" s="12"/>
      <c r="E2945" s="12"/>
      <c r="F2945" s="12"/>
      <c r="G2945" s="12"/>
      <c r="H2945" s="12"/>
      <c r="I2945" s="12"/>
      <c r="J2945" s="12"/>
      <c r="K2945" s="12"/>
      <c r="L2945" s="12"/>
      <c r="M2945" s="49"/>
      <c r="N2945" s="49"/>
      <c r="O2945" s="12"/>
      <c r="P2945" s="12"/>
      <c r="Q2945" s="12"/>
      <c r="R2945" s="12"/>
      <c r="S2945" s="12"/>
      <c r="T2945" s="12"/>
    </row>
    <row r="2946" spans="1:20" s="1" customFormat="1" x14ac:dyDescent="0.4">
      <c r="A2946" s="12"/>
      <c r="B2946" s="12"/>
      <c r="C2946" s="42"/>
      <c r="D2946" s="12"/>
      <c r="E2946" s="12"/>
      <c r="F2946" s="12"/>
      <c r="G2946" s="12"/>
      <c r="H2946" s="12"/>
      <c r="I2946" s="12"/>
      <c r="J2946" s="12"/>
      <c r="K2946" s="12"/>
      <c r="L2946" s="12"/>
      <c r="M2946" s="49"/>
      <c r="N2946" s="49"/>
      <c r="O2946" s="12"/>
      <c r="P2946" s="12"/>
      <c r="Q2946" s="12"/>
      <c r="R2946" s="12"/>
      <c r="S2946" s="12"/>
      <c r="T2946" s="12"/>
    </row>
    <row r="2947" spans="1:20" s="1" customFormat="1" x14ac:dyDescent="0.4">
      <c r="A2947" s="12"/>
      <c r="B2947" s="12"/>
      <c r="C2947" s="42"/>
      <c r="D2947" s="12"/>
      <c r="E2947" s="12"/>
      <c r="F2947" s="12"/>
      <c r="G2947" s="12"/>
      <c r="H2947" s="12"/>
      <c r="I2947" s="12"/>
      <c r="J2947" s="12"/>
      <c r="K2947" s="12"/>
      <c r="L2947" s="12"/>
      <c r="M2947" s="49"/>
      <c r="N2947" s="49"/>
      <c r="O2947" s="12"/>
      <c r="P2947" s="12"/>
      <c r="Q2947" s="12"/>
      <c r="R2947" s="12"/>
      <c r="S2947" s="12"/>
      <c r="T2947" s="12"/>
    </row>
    <row r="2948" spans="1:20" s="1" customFormat="1" x14ac:dyDescent="0.4">
      <c r="A2948" s="12"/>
      <c r="B2948" s="12"/>
      <c r="C2948" s="42"/>
      <c r="D2948" s="12"/>
      <c r="E2948" s="12"/>
      <c r="F2948" s="12"/>
      <c r="G2948" s="12"/>
      <c r="H2948" s="12"/>
      <c r="I2948" s="12"/>
      <c r="J2948" s="12"/>
      <c r="K2948" s="12"/>
      <c r="L2948" s="12"/>
      <c r="M2948" s="49"/>
      <c r="N2948" s="49"/>
      <c r="O2948" s="12"/>
      <c r="P2948" s="12"/>
      <c r="Q2948" s="12"/>
      <c r="R2948" s="12"/>
      <c r="S2948" s="12"/>
      <c r="T2948" s="12"/>
    </row>
    <row r="2949" spans="1:20" s="1" customFormat="1" x14ac:dyDescent="0.4">
      <c r="A2949" s="12"/>
      <c r="B2949" s="12"/>
      <c r="C2949" s="42"/>
      <c r="D2949" s="12"/>
      <c r="E2949" s="12"/>
      <c r="F2949" s="12"/>
      <c r="G2949" s="12"/>
      <c r="H2949" s="12"/>
      <c r="I2949" s="12"/>
      <c r="J2949" s="12"/>
      <c r="K2949" s="12"/>
      <c r="L2949" s="12"/>
      <c r="M2949" s="49"/>
      <c r="N2949" s="49"/>
      <c r="O2949" s="12"/>
      <c r="P2949" s="12"/>
      <c r="Q2949" s="12"/>
      <c r="R2949" s="12"/>
      <c r="S2949" s="12"/>
      <c r="T2949" s="12"/>
    </row>
    <row r="2950" spans="1:20" s="1" customFormat="1" x14ac:dyDescent="0.4">
      <c r="A2950" s="12"/>
      <c r="B2950" s="12"/>
      <c r="C2950" s="42"/>
      <c r="D2950" s="12"/>
      <c r="E2950" s="12"/>
      <c r="F2950" s="12"/>
      <c r="G2950" s="12"/>
      <c r="H2950" s="12"/>
      <c r="I2950" s="12"/>
      <c r="J2950" s="12"/>
      <c r="K2950" s="12"/>
      <c r="L2950" s="12"/>
      <c r="M2950" s="49"/>
      <c r="N2950" s="49"/>
      <c r="O2950" s="12"/>
      <c r="P2950" s="12"/>
      <c r="Q2950" s="12"/>
      <c r="R2950" s="12"/>
      <c r="S2950" s="12"/>
      <c r="T2950" s="12"/>
    </row>
    <row r="2951" spans="1:20" s="1" customFormat="1" x14ac:dyDescent="0.4">
      <c r="A2951" s="12"/>
      <c r="B2951" s="12"/>
      <c r="C2951" s="42"/>
      <c r="D2951" s="12"/>
      <c r="E2951" s="12"/>
      <c r="F2951" s="12"/>
      <c r="G2951" s="12"/>
      <c r="H2951" s="12"/>
      <c r="I2951" s="12"/>
      <c r="J2951" s="12"/>
      <c r="K2951" s="12"/>
      <c r="L2951" s="12"/>
      <c r="M2951" s="49"/>
      <c r="N2951" s="49"/>
      <c r="O2951" s="12"/>
      <c r="P2951" s="12"/>
      <c r="Q2951" s="12"/>
      <c r="R2951" s="12"/>
      <c r="S2951" s="12"/>
      <c r="T2951" s="12"/>
    </row>
    <row r="2952" spans="1:20" s="1" customFormat="1" x14ac:dyDescent="0.4">
      <c r="A2952" s="12"/>
      <c r="B2952" s="12"/>
      <c r="C2952" s="42"/>
      <c r="D2952" s="12"/>
      <c r="E2952" s="12"/>
      <c r="F2952" s="12"/>
      <c r="G2952" s="12"/>
      <c r="H2952" s="12"/>
      <c r="I2952" s="12"/>
      <c r="J2952" s="12"/>
      <c r="K2952" s="12"/>
      <c r="L2952" s="12"/>
      <c r="M2952" s="49"/>
      <c r="N2952" s="49"/>
      <c r="O2952" s="12"/>
      <c r="P2952" s="12"/>
      <c r="Q2952" s="12"/>
      <c r="R2952" s="12"/>
      <c r="S2952" s="12"/>
      <c r="T2952" s="12"/>
    </row>
    <row r="2953" spans="1:20" s="1" customFormat="1" x14ac:dyDescent="0.4">
      <c r="A2953" s="12"/>
      <c r="B2953" s="12"/>
      <c r="C2953" s="42"/>
      <c r="D2953" s="12"/>
      <c r="E2953" s="12"/>
      <c r="F2953" s="12"/>
      <c r="G2953" s="12"/>
      <c r="H2953" s="12"/>
      <c r="I2953" s="12"/>
      <c r="J2953" s="12"/>
      <c r="K2953" s="12"/>
      <c r="L2953" s="12"/>
      <c r="M2953" s="49"/>
      <c r="N2953" s="49"/>
      <c r="O2953" s="12"/>
      <c r="P2953" s="12"/>
      <c r="Q2953" s="12"/>
      <c r="R2953" s="12"/>
      <c r="S2953" s="12"/>
      <c r="T2953" s="12"/>
    </row>
    <row r="2954" spans="1:20" s="1" customFormat="1" x14ac:dyDescent="0.4">
      <c r="A2954" s="12"/>
      <c r="B2954" s="12"/>
      <c r="C2954" s="42"/>
      <c r="D2954" s="12"/>
      <c r="E2954" s="12"/>
      <c r="F2954" s="12"/>
      <c r="G2954" s="12"/>
      <c r="H2954" s="12"/>
      <c r="I2954" s="12"/>
      <c r="J2954" s="12"/>
      <c r="K2954" s="12"/>
      <c r="L2954" s="12"/>
      <c r="M2954" s="49"/>
      <c r="N2954" s="49"/>
      <c r="O2954" s="12"/>
      <c r="P2954" s="12"/>
      <c r="Q2954" s="12"/>
      <c r="R2954" s="12"/>
      <c r="S2954" s="12"/>
      <c r="T2954" s="12"/>
    </row>
    <row r="2955" spans="1:20" s="1" customFormat="1" x14ac:dyDescent="0.4">
      <c r="A2955" s="12"/>
      <c r="B2955" s="12"/>
      <c r="C2955" s="42"/>
      <c r="D2955" s="12"/>
      <c r="E2955" s="12"/>
      <c r="F2955" s="12"/>
      <c r="G2955" s="12"/>
      <c r="H2955" s="12"/>
      <c r="I2955" s="12"/>
      <c r="J2955" s="12"/>
      <c r="K2955" s="12"/>
      <c r="L2955" s="12"/>
      <c r="M2955" s="49"/>
      <c r="N2955" s="49"/>
      <c r="O2955" s="12"/>
      <c r="P2955" s="12"/>
      <c r="Q2955" s="12"/>
      <c r="R2955" s="12"/>
      <c r="S2955" s="12"/>
      <c r="T2955" s="12"/>
    </row>
    <row r="2956" spans="1:20" s="1" customFormat="1" x14ac:dyDescent="0.4">
      <c r="A2956" s="12"/>
      <c r="B2956" s="12"/>
      <c r="C2956" s="42"/>
      <c r="D2956" s="12"/>
      <c r="E2956" s="12"/>
      <c r="F2956" s="12"/>
      <c r="G2956" s="12"/>
      <c r="H2956" s="12"/>
      <c r="I2956" s="12"/>
      <c r="J2956" s="12"/>
      <c r="K2956" s="12"/>
      <c r="L2956" s="12"/>
      <c r="M2956" s="49"/>
      <c r="N2956" s="49"/>
      <c r="O2956" s="12"/>
      <c r="P2956" s="12"/>
      <c r="Q2956" s="12"/>
      <c r="R2956" s="12"/>
      <c r="S2956" s="12"/>
      <c r="T2956" s="12"/>
    </row>
    <row r="2957" spans="1:20" s="1" customFormat="1" x14ac:dyDescent="0.4">
      <c r="A2957" s="12"/>
      <c r="B2957" s="12"/>
      <c r="C2957" s="42"/>
      <c r="D2957" s="12"/>
      <c r="E2957" s="12"/>
      <c r="F2957" s="12"/>
      <c r="G2957" s="12"/>
      <c r="H2957" s="12"/>
      <c r="I2957" s="12"/>
      <c r="J2957" s="12"/>
      <c r="K2957" s="12"/>
      <c r="L2957" s="12"/>
      <c r="M2957" s="49"/>
      <c r="N2957" s="49"/>
      <c r="O2957" s="12"/>
      <c r="P2957" s="12"/>
      <c r="Q2957" s="12"/>
      <c r="R2957" s="12"/>
      <c r="S2957" s="12"/>
      <c r="T2957" s="12"/>
    </row>
    <row r="2958" spans="1:20" s="1" customFormat="1" x14ac:dyDescent="0.4">
      <c r="A2958" s="12"/>
      <c r="B2958" s="12"/>
      <c r="C2958" s="42"/>
      <c r="D2958" s="12"/>
      <c r="E2958" s="12"/>
      <c r="F2958" s="12"/>
      <c r="G2958" s="12"/>
      <c r="H2958" s="12"/>
      <c r="I2958" s="12"/>
      <c r="J2958" s="12"/>
      <c r="K2958" s="12"/>
      <c r="L2958" s="12"/>
      <c r="M2958" s="49"/>
      <c r="N2958" s="49"/>
      <c r="O2958" s="12"/>
      <c r="P2958" s="12"/>
      <c r="Q2958" s="12"/>
      <c r="R2958" s="12"/>
      <c r="S2958" s="12"/>
      <c r="T2958" s="12"/>
    </row>
    <row r="2959" spans="1:20" s="1" customFormat="1" x14ac:dyDescent="0.4">
      <c r="A2959" s="12"/>
      <c r="B2959" s="12"/>
      <c r="C2959" s="42"/>
      <c r="D2959" s="12"/>
      <c r="E2959" s="12"/>
      <c r="F2959" s="12"/>
      <c r="G2959" s="12"/>
      <c r="H2959" s="12"/>
      <c r="I2959" s="12"/>
      <c r="J2959" s="12"/>
      <c r="K2959" s="12"/>
      <c r="L2959" s="12"/>
      <c r="M2959" s="49"/>
      <c r="N2959" s="49"/>
      <c r="O2959" s="12"/>
      <c r="P2959" s="12"/>
      <c r="Q2959" s="12"/>
      <c r="R2959" s="12"/>
      <c r="S2959" s="12"/>
      <c r="T2959" s="12"/>
    </row>
    <row r="2960" spans="1:20" s="1" customFormat="1" x14ac:dyDescent="0.4">
      <c r="A2960" s="12"/>
      <c r="B2960" s="12"/>
      <c r="C2960" s="42"/>
      <c r="D2960" s="12"/>
      <c r="E2960" s="12"/>
      <c r="F2960" s="12"/>
      <c r="G2960" s="12"/>
      <c r="H2960" s="12"/>
      <c r="I2960" s="12"/>
      <c r="J2960" s="12"/>
      <c r="K2960" s="12"/>
      <c r="L2960" s="12"/>
      <c r="M2960" s="49"/>
      <c r="N2960" s="49"/>
      <c r="O2960" s="12"/>
      <c r="P2960" s="12"/>
      <c r="Q2960" s="12"/>
      <c r="R2960" s="12"/>
      <c r="S2960" s="12"/>
      <c r="T2960" s="12"/>
    </row>
    <row r="2961" spans="1:20" s="1" customFormat="1" x14ac:dyDescent="0.4">
      <c r="A2961" s="12"/>
      <c r="B2961" s="12"/>
      <c r="C2961" s="42"/>
      <c r="D2961" s="12"/>
      <c r="E2961" s="12"/>
      <c r="F2961" s="12"/>
      <c r="G2961" s="12"/>
      <c r="H2961" s="12"/>
      <c r="I2961" s="12"/>
      <c r="J2961" s="12"/>
      <c r="K2961" s="12"/>
      <c r="L2961" s="12"/>
      <c r="M2961" s="49"/>
      <c r="N2961" s="49"/>
      <c r="O2961" s="12"/>
      <c r="P2961" s="12"/>
      <c r="Q2961" s="12"/>
      <c r="R2961" s="12"/>
      <c r="S2961" s="12"/>
      <c r="T2961" s="12"/>
    </row>
    <row r="2962" spans="1:20" s="1" customFormat="1" x14ac:dyDescent="0.4">
      <c r="A2962" s="12"/>
      <c r="B2962" s="12"/>
      <c r="C2962" s="42"/>
      <c r="D2962" s="12"/>
      <c r="E2962" s="12"/>
      <c r="F2962" s="12"/>
      <c r="G2962" s="12"/>
      <c r="H2962" s="12"/>
      <c r="I2962" s="12"/>
      <c r="J2962" s="12"/>
      <c r="K2962" s="12"/>
      <c r="L2962" s="12"/>
      <c r="M2962" s="49"/>
      <c r="N2962" s="49"/>
      <c r="O2962" s="12"/>
      <c r="P2962" s="12"/>
      <c r="Q2962" s="12"/>
      <c r="R2962" s="12"/>
      <c r="S2962" s="12"/>
      <c r="T2962" s="12"/>
    </row>
    <row r="2963" spans="1:20" s="1" customFormat="1" x14ac:dyDescent="0.4">
      <c r="A2963" s="12"/>
      <c r="B2963" s="12"/>
      <c r="C2963" s="42"/>
      <c r="D2963" s="12"/>
      <c r="E2963" s="12"/>
      <c r="F2963" s="12"/>
      <c r="G2963" s="12"/>
      <c r="H2963" s="12"/>
      <c r="I2963" s="12"/>
      <c r="J2963" s="12"/>
      <c r="K2963" s="12"/>
      <c r="L2963" s="12"/>
      <c r="M2963" s="49"/>
      <c r="N2963" s="49"/>
      <c r="O2963" s="12"/>
      <c r="P2963" s="12"/>
      <c r="Q2963" s="12"/>
      <c r="R2963" s="12"/>
      <c r="S2963" s="12"/>
      <c r="T2963" s="12"/>
    </row>
    <row r="2964" spans="1:20" s="1" customFormat="1" x14ac:dyDescent="0.4">
      <c r="A2964" s="12"/>
      <c r="B2964" s="12"/>
      <c r="C2964" s="42"/>
      <c r="D2964" s="12"/>
      <c r="E2964" s="12"/>
      <c r="F2964" s="12"/>
      <c r="G2964" s="12"/>
      <c r="H2964" s="12"/>
      <c r="I2964" s="12"/>
      <c r="J2964" s="12"/>
      <c r="K2964" s="12"/>
      <c r="L2964" s="12"/>
      <c r="M2964" s="49"/>
      <c r="N2964" s="49"/>
      <c r="O2964" s="12"/>
      <c r="P2964" s="12"/>
      <c r="Q2964" s="12"/>
      <c r="R2964" s="12"/>
      <c r="S2964" s="12"/>
      <c r="T2964" s="12"/>
    </row>
    <row r="2965" spans="1:20" s="1" customFormat="1" x14ac:dyDescent="0.4">
      <c r="A2965" s="12"/>
      <c r="B2965" s="12"/>
      <c r="C2965" s="42"/>
      <c r="D2965" s="12"/>
      <c r="E2965" s="12"/>
      <c r="F2965" s="12"/>
      <c r="G2965" s="12"/>
      <c r="H2965" s="12"/>
      <c r="I2965" s="12"/>
      <c r="J2965" s="12"/>
      <c r="K2965" s="12"/>
      <c r="L2965" s="12"/>
      <c r="M2965" s="49"/>
      <c r="N2965" s="49"/>
      <c r="O2965" s="12"/>
      <c r="P2965" s="12"/>
      <c r="Q2965" s="12"/>
      <c r="R2965" s="12"/>
      <c r="S2965" s="12"/>
      <c r="T2965" s="12"/>
    </row>
    <row r="2966" spans="1:20" s="1" customFormat="1" x14ac:dyDescent="0.4">
      <c r="A2966" s="12"/>
      <c r="B2966" s="12"/>
      <c r="C2966" s="42"/>
      <c r="D2966" s="12"/>
      <c r="E2966" s="12"/>
      <c r="F2966" s="12"/>
      <c r="G2966" s="12"/>
      <c r="H2966" s="12"/>
      <c r="I2966" s="12"/>
      <c r="J2966" s="12"/>
      <c r="K2966" s="12"/>
      <c r="L2966" s="12"/>
      <c r="M2966" s="49"/>
      <c r="N2966" s="49"/>
      <c r="O2966" s="12"/>
      <c r="P2966" s="12"/>
      <c r="Q2966" s="12"/>
      <c r="R2966" s="12"/>
      <c r="S2966" s="12"/>
      <c r="T2966" s="12"/>
    </row>
    <row r="2967" spans="1:20" s="1" customFormat="1" x14ac:dyDescent="0.4">
      <c r="A2967" s="12"/>
      <c r="B2967" s="12"/>
      <c r="C2967" s="42"/>
      <c r="D2967" s="12"/>
      <c r="E2967" s="12"/>
      <c r="F2967" s="12"/>
      <c r="G2967" s="12"/>
      <c r="H2967" s="12"/>
      <c r="I2967" s="12"/>
      <c r="J2967" s="12"/>
      <c r="K2967" s="12"/>
      <c r="L2967" s="12"/>
      <c r="M2967" s="49"/>
      <c r="N2967" s="49"/>
      <c r="O2967" s="12"/>
      <c r="P2967" s="12"/>
      <c r="Q2967" s="12"/>
      <c r="R2967" s="12"/>
      <c r="S2967" s="12"/>
      <c r="T2967" s="12"/>
    </row>
    <row r="2968" spans="1:20" s="1" customFormat="1" x14ac:dyDescent="0.4">
      <c r="A2968" s="12"/>
      <c r="B2968" s="12"/>
      <c r="C2968" s="42"/>
      <c r="D2968" s="12"/>
      <c r="E2968" s="12"/>
      <c r="F2968" s="12"/>
      <c r="G2968" s="12"/>
      <c r="H2968" s="12"/>
      <c r="I2968" s="12"/>
      <c r="J2968" s="12"/>
      <c r="K2968" s="12"/>
      <c r="L2968" s="12"/>
      <c r="M2968" s="49"/>
      <c r="N2968" s="49"/>
      <c r="O2968" s="12"/>
      <c r="P2968" s="12"/>
      <c r="Q2968" s="12"/>
      <c r="R2968" s="12"/>
      <c r="S2968" s="12"/>
      <c r="T2968" s="12"/>
    </row>
    <row r="2969" spans="1:20" s="1" customFormat="1" x14ac:dyDescent="0.4">
      <c r="A2969" s="12"/>
      <c r="B2969" s="12"/>
      <c r="C2969" s="42"/>
      <c r="D2969" s="12"/>
      <c r="E2969" s="12"/>
      <c r="F2969" s="12"/>
      <c r="G2969" s="12"/>
      <c r="H2969" s="12"/>
      <c r="I2969" s="12"/>
      <c r="J2969" s="12"/>
      <c r="K2969" s="12"/>
      <c r="L2969" s="12"/>
      <c r="M2969" s="49"/>
      <c r="N2969" s="49"/>
      <c r="O2969" s="12"/>
      <c r="P2969" s="12"/>
      <c r="Q2969" s="12"/>
      <c r="R2969" s="12"/>
      <c r="S2969" s="12"/>
      <c r="T2969" s="12"/>
    </row>
    <row r="2970" spans="1:20" s="1" customFormat="1" x14ac:dyDescent="0.4">
      <c r="A2970" s="12"/>
      <c r="B2970" s="12"/>
      <c r="C2970" s="42"/>
      <c r="D2970" s="12"/>
      <c r="E2970" s="12"/>
      <c r="F2970" s="12"/>
      <c r="G2970" s="12"/>
      <c r="H2970" s="12"/>
      <c r="I2970" s="12"/>
      <c r="J2970" s="12"/>
      <c r="K2970" s="12"/>
      <c r="L2970" s="12"/>
      <c r="M2970" s="49"/>
      <c r="N2970" s="49"/>
      <c r="O2970" s="12"/>
      <c r="P2970" s="12"/>
      <c r="Q2970" s="12"/>
      <c r="R2970" s="12"/>
      <c r="S2970" s="12"/>
      <c r="T2970" s="12"/>
    </row>
    <row r="2971" spans="1:20" s="1" customFormat="1" x14ac:dyDescent="0.4">
      <c r="A2971" s="12"/>
      <c r="B2971" s="12"/>
      <c r="C2971" s="42"/>
      <c r="D2971" s="12"/>
      <c r="E2971" s="12"/>
      <c r="F2971" s="12"/>
      <c r="G2971" s="12"/>
      <c r="H2971" s="12"/>
      <c r="I2971" s="12"/>
      <c r="J2971" s="12"/>
      <c r="K2971" s="12"/>
      <c r="L2971" s="12"/>
      <c r="M2971" s="49"/>
      <c r="N2971" s="49"/>
      <c r="O2971" s="12"/>
      <c r="P2971" s="12"/>
      <c r="Q2971" s="12"/>
      <c r="R2971" s="12"/>
      <c r="S2971" s="12"/>
      <c r="T2971" s="12"/>
    </row>
    <row r="2972" spans="1:20" s="1" customFormat="1" x14ac:dyDescent="0.4">
      <c r="A2972" s="12"/>
      <c r="B2972" s="12"/>
      <c r="C2972" s="42"/>
      <c r="D2972" s="12"/>
      <c r="E2972" s="12"/>
      <c r="F2972" s="12"/>
      <c r="G2972" s="12"/>
      <c r="H2972" s="12"/>
      <c r="I2972" s="12"/>
      <c r="J2972" s="12"/>
      <c r="K2972" s="12"/>
      <c r="L2972" s="12"/>
      <c r="M2972" s="49"/>
      <c r="N2972" s="49"/>
      <c r="O2972" s="12"/>
      <c r="P2972" s="12"/>
      <c r="Q2972" s="12"/>
      <c r="R2972" s="12"/>
      <c r="S2972" s="12"/>
      <c r="T2972" s="12"/>
    </row>
    <row r="2973" spans="1:20" s="1" customFormat="1" x14ac:dyDescent="0.4">
      <c r="A2973" s="12"/>
      <c r="B2973" s="12"/>
      <c r="C2973" s="42"/>
      <c r="D2973" s="12"/>
      <c r="E2973" s="12"/>
      <c r="F2973" s="12"/>
      <c r="G2973" s="12"/>
      <c r="H2973" s="12"/>
      <c r="I2973" s="12"/>
      <c r="J2973" s="12"/>
      <c r="K2973" s="12"/>
      <c r="L2973" s="12"/>
      <c r="M2973" s="49"/>
      <c r="N2973" s="49"/>
      <c r="O2973" s="12"/>
      <c r="P2973" s="12"/>
      <c r="Q2973" s="12"/>
      <c r="R2973" s="12"/>
      <c r="S2973" s="12"/>
      <c r="T2973" s="12"/>
    </row>
    <row r="2974" spans="1:20" s="1" customFormat="1" x14ac:dyDescent="0.4">
      <c r="A2974" s="12"/>
      <c r="B2974" s="12"/>
      <c r="C2974" s="42"/>
      <c r="D2974" s="12"/>
      <c r="E2974" s="12"/>
      <c r="F2974" s="12"/>
      <c r="G2974" s="12"/>
      <c r="H2974" s="12"/>
      <c r="I2974" s="12"/>
      <c r="J2974" s="12"/>
      <c r="K2974" s="12"/>
      <c r="L2974" s="12"/>
      <c r="M2974" s="49"/>
      <c r="N2974" s="49"/>
      <c r="O2974" s="12"/>
      <c r="P2974" s="12"/>
      <c r="Q2974" s="12"/>
      <c r="R2974" s="12"/>
      <c r="S2974" s="12"/>
      <c r="T2974" s="12"/>
    </row>
    <row r="2975" spans="1:20" s="1" customFormat="1" x14ac:dyDescent="0.4">
      <c r="A2975" s="12"/>
      <c r="B2975" s="12"/>
      <c r="C2975" s="42"/>
      <c r="D2975" s="12"/>
      <c r="E2975" s="12"/>
      <c r="F2975" s="12"/>
      <c r="G2975" s="12"/>
      <c r="H2975" s="12"/>
      <c r="I2975" s="12"/>
      <c r="J2975" s="12"/>
      <c r="K2975" s="12"/>
      <c r="L2975" s="12"/>
      <c r="M2975" s="49"/>
      <c r="N2975" s="49"/>
      <c r="O2975" s="12"/>
      <c r="P2975" s="12"/>
      <c r="Q2975" s="12"/>
      <c r="R2975" s="12"/>
      <c r="S2975" s="12"/>
      <c r="T2975" s="12"/>
    </row>
    <row r="2976" spans="1:20" s="1" customFormat="1" x14ac:dyDescent="0.4">
      <c r="A2976" s="12"/>
      <c r="B2976" s="12"/>
      <c r="C2976" s="42"/>
      <c r="D2976" s="12"/>
      <c r="E2976" s="12"/>
      <c r="F2976" s="12"/>
      <c r="G2976" s="12"/>
      <c r="H2976" s="12"/>
      <c r="I2976" s="12"/>
      <c r="J2976" s="12"/>
      <c r="K2976" s="12"/>
      <c r="L2976" s="12"/>
      <c r="M2976" s="49"/>
      <c r="N2976" s="49"/>
      <c r="O2976" s="12"/>
      <c r="P2976" s="12"/>
      <c r="Q2976" s="12"/>
      <c r="R2976" s="12"/>
      <c r="S2976" s="12"/>
      <c r="T2976" s="12"/>
    </row>
    <row r="2977" spans="1:20" s="1" customFormat="1" x14ac:dyDescent="0.4">
      <c r="A2977" s="12"/>
      <c r="B2977" s="12"/>
      <c r="C2977" s="42"/>
      <c r="D2977" s="12"/>
      <c r="E2977" s="12"/>
      <c r="F2977" s="12"/>
      <c r="G2977" s="12"/>
      <c r="H2977" s="12"/>
      <c r="I2977" s="12"/>
      <c r="J2977" s="12"/>
      <c r="K2977" s="12"/>
      <c r="L2977" s="12"/>
      <c r="M2977" s="49"/>
      <c r="N2977" s="49"/>
      <c r="O2977" s="12"/>
      <c r="P2977" s="12"/>
      <c r="Q2977" s="12"/>
      <c r="R2977" s="12"/>
      <c r="S2977" s="12"/>
      <c r="T2977" s="12"/>
    </row>
    <row r="2978" spans="1:20" s="1" customFormat="1" x14ac:dyDescent="0.4">
      <c r="A2978" s="12"/>
      <c r="B2978" s="12"/>
      <c r="C2978" s="42"/>
      <c r="D2978" s="12"/>
      <c r="E2978" s="12"/>
      <c r="F2978" s="12"/>
      <c r="G2978" s="12"/>
      <c r="H2978" s="12"/>
      <c r="I2978" s="12"/>
      <c r="J2978" s="12"/>
      <c r="K2978" s="12"/>
      <c r="L2978" s="12"/>
      <c r="M2978" s="49"/>
      <c r="N2978" s="49"/>
      <c r="O2978" s="12"/>
      <c r="P2978" s="12"/>
      <c r="Q2978" s="12"/>
      <c r="R2978" s="12"/>
      <c r="S2978" s="12"/>
      <c r="T2978" s="12"/>
    </row>
    <row r="2979" spans="1:20" s="1" customFormat="1" x14ac:dyDescent="0.4">
      <c r="A2979" s="12"/>
      <c r="B2979" s="12"/>
      <c r="C2979" s="42"/>
      <c r="D2979" s="12"/>
      <c r="E2979" s="12"/>
      <c r="F2979" s="12"/>
      <c r="G2979" s="12"/>
      <c r="H2979" s="12"/>
      <c r="I2979" s="12"/>
      <c r="J2979" s="12"/>
      <c r="K2979" s="12"/>
      <c r="L2979" s="12"/>
      <c r="M2979" s="49"/>
      <c r="N2979" s="49"/>
      <c r="O2979" s="12"/>
      <c r="P2979" s="12"/>
      <c r="Q2979" s="12"/>
      <c r="R2979" s="12"/>
      <c r="S2979" s="12"/>
      <c r="T2979" s="12"/>
    </row>
    <row r="2980" spans="1:20" s="1" customFormat="1" x14ac:dyDescent="0.4">
      <c r="A2980" s="12"/>
      <c r="B2980" s="12"/>
      <c r="C2980" s="42"/>
      <c r="D2980" s="12"/>
      <c r="E2980" s="12"/>
      <c r="F2980" s="12"/>
      <c r="G2980" s="12"/>
      <c r="H2980" s="12"/>
      <c r="I2980" s="12"/>
      <c r="J2980" s="12"/>
      <c r="K2980" s="12"/>
      <c r="L2980" s="12"/>
      <c r="M2980" s="49"/>
      <c r="N2980" s="49"/>
      <c r="O2980" s="12"/>
      <c r="P2980" s="12"/>
      <c r="Q2980" s="12"/>
      <c r="R2980" s="12"/>
      <c r="S2980" s="12"/>
      <c r="T2980" s="12"/>
    </row>
    <row r="2981" spans="1:20" s="1" customFormat="1" x14ac:dyDescent="0.4">
      <c r="A2981" s="12"/>
      <c r="B2981" s="12"/>
      <c r="C2981" s="42"/>
      <c r="D2981" s="12"/>
      <c r="E2981" s="12"/>
      <c r="F2981" s="12"/>
      <c r="G2981" s="12"/>
      <c r="H2981" s="12"/>
      <c r="I2981" s="12"/>
      <c r="J2981" s="12"/>
      <c r="K2981" s="12"/>
      <c r="L2981" s="12"/>
      <c r="M2981" s="49"/>
      <c r="N2981" s="49"/>
      <c r="O2981" s="12"/>
      <c r="P2981" s="12"/>
      <c r="Q2981" s="12"/>
      <c r="R2981" s="12"/>
      <c r="S2981" s="12"/>
      <c r="T2981" s="12"/>
    </row>
    <row r="2982" spans="1:20" s="1" customFormat="1" x14ac:dyDescent="0.4">
      <c r="A2982" s="12"/>
      <c r="B2982" s="12"/>
      <c r="C2982" s="42"/>
      <c r="D2982" s="12"/>
      <c r="E2982" s="12"/>
      <c r="F2982" s="12"/>
      <c r="G2982" s="12"/>
      <c r="H2982" s="12"/>
      <c r="I2982" s="12"/>
      <c r="J2982" s="12"/>
      <c r="K2982" s="12"/>
      <c r="L2982" s="12"/>
      <c r="M2982" s="49"/>
      <c r="N2982" s="49"/>
      <c r="O2982" s="12"/>
      <c r="P2982" s="12"/>
      <c r="Q2982" s="12"/>
      <c r="R2982" s="12"/>
      <c r="S2982" s="12"/>
      <c r="T2982" s="12"/>
    </row>
    <row r="2983" spans="1:20" s="1" customFormat="1" x14ac:dyDescent="0.4">
      <c r="A2983" s="12"/>
      <c r="B2983" s="12"/>
      <c r="C2983" s="42"/>
      <c r="D2983" s="12"/>
      <c r="E2983" s="12"/>
      <c r="F2983" s="12"/>
      <c r="G2983" s="12"/>
      <c r="H2983" s="12"/>
      <c r="I2983" s="12"/>
      <c r="J2983" s="12"/>
      <c r="K2983" s="12"/>
      <c r="L2983" s="12"/>
      <c r="M2983" s="49"/>
      <c r="N2983" s="49"/>
      <c r="O2983" s="12"/>
      <c r="P2983" s="12"/>
      <c r="Q2983" s="12"/>
      <c r="R2983" s="12"/>
      <c r="S2983" s="12"/>
      <c r="T2983" s="12"/>
    </row>
    <row r="2984" spans="1:20" s="1" customFormat="1" x14ac:dyDescent="0.4">
      <c r="A2984" s="12"/>
      <c r="B2984" s="12"/>
      <c r="C2984" s="42"/>
      <c r="D2984" s="12"/>
      <c r="E2984" s="12"/>
      <c r="F2984" s="12"/>
      <c r="G2984" s="12"/>
      <c r="H2984" s="12"/>
      <c r="I2984" s="12"/>
      <c r="J2984" s="12"/>
      <c r="K2984" s="12"/>
      <c r="L2984" s="12"/>
      <c r="M2984" s="49"/>
      <c r="N2984" s="49"/>
      <c r="O2984" s="12"/>
      <c r="P2984" s="12"/>
      <c r="Q2984" s="12"/>
      <c r="R2984" s="12"/>
      <c r="S2984" s="12"/>
      <c r="T2984" s="12"/>
    </row>
    <row r="2985" spans="1:20" s="1" customFormat="1" x14ac:dyDescent="0.4">
      <c r="A2985" s="12"/>
      <c r="B2985" s="12"/>
      <c r="C2985" s="42"/>
      <c r="D2985" s="12"/>
      <c r="E2985" s="12"/>
      <c r="F2985" s="12"/>
      <c r="G2985" s="12"/>
      <c r="H2985" s="12"/>
      <c r="I2985" s="12"/>
      <c r="J2985" s="12"/>
      <c r="K2985" s="12"/>
      <c r="L2985" s="12"/>
      <c r="M2985" s="49"/>
      <c r="N2985" s="49"/>
      <c r="O2985" s="12"/>
      <c r="P2985" s="12"/>
      <c r="Q2985" s="12"/>
      <c r="R2985" s="12"/>
      <c r="S2985" s="12"/>
      <c r="T2985" s="12"/>
    </row>
    <row r="2986" spans="1:20" s="1" customFormat="1" x14ac:dyDescent="0.4">
      <c r="A2986" s="12"/>
      <c r="B2986" s="12"/>
      <c r="C2986" s="42"/>
      <c r="D2986" s="12"/>
      <c r="E2986" s="12"/>
      <c r="F2986" s="12"/>
      <c r="G2986" s="12"/>
      <c r="H2986" s="12"/>
      <c r="I2986" s="12"/>
      <c r="J2986" s="12"/>
      <c r="K2986" s="12"/>
      <c r="L2986" s="12"/>
      <c r="M2986" s="49"/>
      <c r="N2986" s="49"/>
      <c r="O2986" s="12"/>
      <c r="P2986" s="12"/>
      <c r="Q2986" s="12"/>
      <c r="R2986" s="12"/>
      <c r="S2986" s="12"/>
      <c r="T2986" s="12"/>
    </row>
    <row r="2987" spans="1:20" s="1" customFormat="1" x14ac:dyDescent="0.4">
      <c r="A2987" s="12"/>
      <c r="B2987" s="12"/>
      <c r="C2987" s="42"/>
      <c r="D2987" s="12"/>
      <c r="E2987" s="12"/>
      <c r="F2987" s="12"/>
      <c r="G2987" s="12"/>
      <c r="H2987" s="12"/>
      <c r="I2987" s="12"/>
      <c r="J2987" s="12"/>
      <c r="K2987" s="12"/>
      <c r="L2987" s="12"/>
      <c r="M2987" s="49"/>
      <c r="N2987" s="49"/>
      <c r="O2987" s="12"/>
      <c r="P2987" s="12"/>
      <c r="Q2987" s="12"/>
      <c r="R2987" s="12"/>
      <c r="S2987" s="12"/>
      <c r="T2987" s="12"/>
    </row>
    <row r="2988" spans="1:20" s="1" customFormat="1" x14ac:dyDescent="0.4">
      <c r="A2988" s="12"/>
      <c r="B2988" s="12"/>
      <c r="C2988" s="42"/>
      <c r="D2988" s="12"/>
      <c r="E2988" s="12"/>
      <c r="F2988" s="12"/>
      <c r="G2988" s="12"/>
      <c r="H2988" s="12"/>
      <c r="I2988" s="12"/>
      <c r="J2988" s="12"/>
      <c r="K2988" s="12"/>
      <c r="L2988" s="12"/>
      <c r="M2988" s="49"/>
      <c r="N2988" s="49"/>
      <c r="O2988" s="12"/>
      <c r="P2988" s="12"/>
      <c r="Q2988" s="12"/>
      <c r="R2988" s="12"/>
      <c r="S2988" s="12"/>
      <c r="T2988" s="12"/>
    </row>
    <row r="2989" spans="1:20" s="1" customFormat="1" x14ac:dyDescent="0.4">
      <c r="A2989" s="12"/>
      <c r="B2989" s="12"/>
      <c r="C2989" s="42"/>
      <c r="D2989" s="12"/>
      <c r="E2989" s="12"/>
      <c r="F2989" s="12"/>
      <c r="G2989" s="12"/>
      <c r="H2989" s="12"/>
      <c r="I2989" s="12"/>
      <c r="J2989" s="12"/>
      <c r="K2989" s="12"/>
      <c r="L2989" s="12"/>
      <c r="M2989" s="49"/>
      <c r="N2989" s="49"/>
      <c r="O2989" s="12"/>
      <c r="P2989" s="12"/>
      <c r="Q2989" s="12"/>
      <c r="R2989" s="12"/>
      <c r="S2989" s="12"/>
      <c r="T2989" s="12"/>
    </row>
    <row r="2990" spans="1:20" s="1" customFormat="1" x14ac:dyDescent="0.4">
      <c r="A2990" s="12"/>
      <c r="B2990" s="12"/>
      <c r="C2990" s="42"/>
      <c r="D2990" s="12"/>
      <c r="E2990" s="12"/>
      <c r="F2990" s="12"/>
      <c r="G2990" s="12"/>
      <c r="H2990" s="12"/>
      <c r="I2990" s="12"/>
      <c r="J2990" s="12"/>
      <c r="K2990" s="12"/>
      <c r="L2990" s="12"/>
      <c r="M2990" s="49"/>
      <c r="N2990" s="49"/>
      <c r="O2990" s="12"/>
      <c r="P2990" s="12"/>
      <c r="Q2990" s="12"/>
      <c r="R2990" s="12"/>
      <c r="S2990" s="12"/>
      <c r="T2990" s="12"/>
    </row>
    <row r="2991" spans="1:20" s="1" customFormat="1" x14ac:dyDescent="0.4">
      <c r="A2991" s="12"/>
      <c r="B2991" s="12"/>
      <c r="C2991" s="42"/>
      <c r="D2991" s="12"/>
      <c r="E2991" s="12"/>
      <c r="F2991" s="12"/>
      <c r="G2991" s="12"/>
      <c r="H2991" s="12"/>
      <c r="I2991" s="12"/>
      <c r="J2991" s="12"/>
      <c r="K2991" s="12"/>
      <c r="L2991" s="12"/>
      <c r="M2991" s="49"/>
      <c r="N2991" s="49"/>
      <c r="O2991" s="12"/>
      <c r="P2991" s="12"/>
      <c r="Q2991" s="12"/>
      <c r="R2991" s="12"/>
      <c r="S2991" s="12"/>
      <c r="T2991" s="12"/>
    </row>
    <row r="2992" spans="1:20" s="1" customFormat="1" x14ac:dyDescent="0.4">
      <c r="A2992" s="12"/>
      <c r="B2992" s="12"/>
      <c r="C2992" s="42"/>
      <c r="D2992" s="12"/>
      <c r="E2992" s="12"/>
      <c r="F2992" s="12"/>
      <c r="G2992" s="12"/>
      <c r="H2992" s="12"/>
      <c r="I2992" s="12"/>
      <c r="J2992" s="12"/>
      <c r="K2992" s="12"/>
      <c r="L2992" s="12"/>
      <c r="M2992" s="49"/>
      <c r="N2992" s="49"/>
      <c r="O2992" s="12"/>
      <c r="P2992" s="12"/>
      <c r="Q2992" s="12"/>
      <c r="R2992" s="12"/>
      <c r="S2992" s="12"/>
      <c r="T2992" s="12"/>
    </row>
    <row r="2993" spans="1:20" s="1" customFormat="1" x14ac:dyDescent="0.4">
      <c r="A2993" s="12"/>
      <c r="B2993" s="12"/>
      <c r="C2993" s="42"/>
      <c r="D2993" s="12"/>
      <c r="E2993" s="12"/>
      <c r="F2993" s="12"/>
      <c r="G2993" s="12"/>
      <c r="H2993" s="12"/>
      <c r="I2993" s="12"/>
      <c r="J2993" s="12"/>
      <c r="K2993" s="12"/>
      <c r="L2993" s="12"/>
      <c r="M2993" s="49"/>
      <c r="N2993" s="49"/>
      <c r="O2993" s="12"/>
      <c r="P2993" s="12"/>
      <c r="Q2993" s="12"/>
      <c r="R2993" s="12"/>
      <c r="S2993" s="12"/>
      <c r="T2993" s="12"/>
    </row>
    <row r="2994" spans="1:20" s="1" customFormat="1" x14ac:dyDescent="0.4">
      <c r="A2994" s="12"/>
      <c r="B2994" s="12"/>
      <c r="C2994" s="42"/>
      <c r="D2994" s="12"/>
      <c r="E2994" s="12"/>
      <c r="F2994" s="12"/>
      <c r="G2994" s="12"/>
      <c r="H2994" s="12"/>
      <c r="I2994" s="12"/>
      <c r="J2994" s="12"/>
      <c r="K2994" s="12"/>
      <c r="L2994" s="12"/>
      <c r="M2994" s="49"/>
      <c r="N2994" s="49"/>
      <c r="O2994" s="12"/>
      <c r="P2994" s="12"/>
      <c r="Q2994" s="12"/>
      <c r="R2994" s="12"/>
      <c r="S2994" s="12"/>
      <c r="T2994" s="12"/>
    </row>
    <row r="2995" spans="1:20" s="1" customFormat="1" x14ac:dyDescent="0.4">
      <c r="A2995" s="12"/>
      <c r="B2995" s="12"/>
      <c r="C2995" s="42"/>
      <c r="D2995" s="12"/>
      <c r="E2995" s="12"/>
      <c r="F2995" s="12"/>
      <c r="G2995" s="12"/>
      <c r="H2995" s="12"/>
      <c r="I2995" s="12"/>
      <c r="J2995" s="12"/>
      <c r="K2995" s="12"/>
      <c r="L2995" s="12"/>
      <c r="M2995" s="49"/>
      <c r="N2995" s="49"/>
      <c r="O2995" s="12"/>
      <c r="P2995" s="12"/>
      <c r="Q2995" s="12"/>
      <c r="R2995" s="12"/>
      <c r="S2995" s="12"/>
      <c r="T2995" s="12"/>
    </row>
    <row r="2996" spans="1:20" s="1" customFormat="1" x14ac:dyDescent="0.4">
      <c r="A2996" s="12"/>
      <c r="B2996" s="12"/>
      <c r="C2996" s="42"/>
      <c r="D2996" s="12"/>
      <c r="E2996" s="12"/>
      <c r="F2996" s="12"/>
      <c r="G2996" s="12"/>
      <c r="H2996" s="12"/>
      <c r="I2996" s="12"/>
      <c r="J2996" s="12"/>
      <c r="K2996" s="12"/>
      <c r="L2996" s="12"/>
      <c r="M2996" s="49"/>
      <c r="N2996" s="49"/>
      <c r="O2996" s="12"/>
      <c r="P2996" s="12"/>
      <c r="Q2996" s="12"/>
      <c r="R2996" s="12"/>
      <c r="S2996" s="12"/>
      <c r="T2996" s="12"/>
    </row>
    <row r="2997" spans="1:20" s="1" customFormat="1" x14ac:dyDescent="0.4">
      <c r="A2997" s="12"/>
      <c r="B2997" s="12"/>
      <c r="C2997" s="42"/>
      <c r="D2997" s="12"/>
      <c r="E2997" s="12"/>
      <c r="F2997" s="12"/>
      <c r="G2997" s="12"/>
      <c r="H2997" s="12"/>
      <c r="I2997" s="12"/>
      <c r="J2997" s="12"/>
      <c r="K2997" s="12"/>
      <c r="L2997" s="12"/>
      <c r="M2997" s="49"/>
      <c r="N2997" s="49"/>
      <c r="O2997" s="12"/>
      <c r="P2997" s="12"/>
      <c r="Q2997" s="12"/>
      <c r="R2997" s="12"/>
      <c r="S2997" s="12"/>
      <c r="T2997" s="12"/>
    </row>
    <row r="2998" spans="1:20" s="1" customFormat="1" x14ac:dyDescent="0.4">
      <c r="A2998" s="12"/>
      <c r="B2998" s="12"/>
      <c r="C2998" s="42"/>
      <c r="D2998" s="12"/>
      <c r="E2998" s="12"/>
      <c r="F2998" s="12"/>
      <c r="G2998" s="12"/>
      <c r="H2998" s="12"/>
      <c r="I2998" s="12"/>
      <c r="J2998" s="12"/>
      <c r="K2998" s="12"/>
      <c r="L2998" s="12"/>
      <c r="M2998" s="49"/>
      <c r="N2998" s="49"/>
      <c r="O2998" s="12"/>
      <c r="P2998" s="12"/>
      <c r="Q2998" s="12"/>
      <c r="R2998" s="12"/>
      <c r="S2998" s="12"/>
      <c r="T2998" s="12"/>
    </row>
    <row r="2999" spans="1:20" s="1" customFormat="1" x14ac:dyDescent="0.4">
      <c r="A2999" s="12"/>
      <c r="B2999" s="12"/>
      <c r="C2999" s="42"/>
      <c r="D2999" s="12"/>
      <c r="E2999" s="12"/>
      <c r="F2999" s="12"/>
      <c r="G2999" s="12"/>
      <c r="H2999" s="12"/>
      <c r="I2999" s="12"/>
      <c r="J2999" s="12"/>
      <c r="K2999" s="12"/>
      <c r="L2999" s="12"/>
      <c r="M2999" s="49"/>
      <c r="N2999" s="49"/>
      <c r="O2999" s="12"/>
      <c r="P2999" s="12"/>
      <c r="Q2999" s="12"/>
      <c r="R2999" s="12"/>
      <c r="S2999" s="12"/>
      <c r="T2999" s="12"/>
    </row>
    <row r="3000" spans="1:20" s="1" customFormat="1" x14ac:dyDescent="0.4">
      <c r="A3000" s="12"/>
      <c r="B3000" s="12"/>
      <c r="C3000" s="42"/>
      <c r="D3000" s="12"/>
      <c r="E3000" s="12"/>
      <c r="F3000" s="12"/>
      <c r="G3000" s="12"/>
      <c r="H3000" s="12"/>
      <c r="I3000" s="12"/>
      <c r="J3000" s="12"/>
      <c r="K3000" s="12"/>
      <c r="L3000" s="12"/>
      <c r="M3000" s="49"/>
      <c r="N3000" s="49"/>
      <c r="O3000" s="12"/>
      <c r="P3000" s="12"/>
      <c r="Q3000" s="12"/>
      <c r="R3000" s="12"/>
      <c r="S3000" s="12"/>
      <c r="T3000" s="12"/>
    </row>
    <row r="3001" spans="1:20" s="1" customFormat="1" x14ac:dyDescent="0.4">
      <c r="A3001" s="12"/>
      <c r="B3001" s="12"/>
      <c r="C3001" s="42"/>
      <c r="D3001" s="12"/>
      <c r="E3001" s="12"/>
      <c r="F3001" s="12"/>
      <c r="G3001" s="12"/>
      <c r="H3001" s="12"/>
      <c r="I3001" s="12"/>
      <c r="J3001" s="12"/>
      <c r="K3001" s="12"/>
      <c r="L3001" s="12"/>
      <c r="M3001" s="49"/>
      <c r="N3001" s="49"/>
      <c r="O3001" s="12"/>
      <c r="P3001" s="12"/>
      <c r="Q3001" s="12"/>
      <c r="R3001" s="12"/>
      <c r="S3001" s="12"/>
      <c r="T3001" s="12"/>
    </row>
    <row r="3002" spans="1:20" s="1" customFormat="1" x14ac:dyDescent="0.4">
      <c r="A3002" s="12"/>
      <c r="B3002" s="12"/>
      <c r="C3002" s="42"/>
      <c r="D3002" s="12"/>
      <c r="E3002" s="12"/>
      <c r="F3002" s="12"/>
      <c r="G3002" s="12"/>
      <c r="H3002" s="12"/>
      <c r="I3002" s="12"/>
      <c r="J3002" s="12"/>
      <c r="K3002" s="12"/>
      <c r="L3002" s="12"/>
      <c r="M3002" s="49"/>
      <c r="N3002" s="49"/>
      <c r="O3002" s="12"/>
      <c r="P3002" s="12"/>
      <c r="Q3002" s="12"/>
      <c r="R3002" s="12"/>
      <c r="S3002" s="12"/>
      <c r="T3002" s="12"/>
    </row>
    <row r="3003" spans="1:20" s="1" customFormat="1" x14ac:dyDescent="0.4">
      <c r="A3003" s="12"/>
      <c r="B3003" s="12"/>
      <c r="C3003" s="42"/>
      <c r="D3003" s="12"/>
      <c r="E3003" s="12"/>
      <c r="F3003" s="12"/>
      <c r="G3003" s="12"/>
      <c r="H3003" s="12"/>
      <c r="I3003" s="12"/>
      <c r="J3003" s="12"/>
      <c r="K3003" s="12"/>
      <c r="L3003" s="12"/>
      <c r="M3003" s="49"/>
      <c r="N3003" s="49"/>
      <c r="O3003" s="12"/>
      <c r="P3003" s="12"/>
      <c r="Q3003" s="12"/>
      <c r="R3003" s="12"/>
      <c r="S3003" s="12"/>
      <c r="T3003" s="12"/>
    </row>
    <row r="3004" spans="1:20" s="1" customFormat="1" x14ac:dyDescent="0.4">
      <c r="A3004" s="12"/>
      <c r="B3004" s="12"/>
      <c r="C3004" s="42"/>
      <c r="D3004" s="12"/>
      <c r="E3004" s="12"/>
      <c r="F3004" s="12"/>
      <c r="G3004" s="12"/>
      <c r="H3004" s="12"/>
      <c r="I3004" s="12"/>
      <c r="J3004" s="12"/>
      <c r="K3004" s="12"/>
      <c r="L3004" s="12"/>
      <c r="M3004" s="49"/>
      <c r="N3004" s="49"/>
      <c r="O3004" s="12"/>
      <c r="P3004" s="12"/>
      <c r="Q3004" s="12"/>
      <c r="R3004" s="12"/>
      <c r="S3004" s="12"/>
      <c r="T3004" s="12"/>
    </row>
    <row r="3005" spans="1:20" s="1" customFormat="1" x14ac:dyDescent="0.4">
      <c r="A3005" s="12"/>
      <c r="B3005" s="12"/>
      <c r="C3005" s="42"/>
      <c r="D3005" s="12"/>
      <c r="E3005" s="12"/>
      <c r="F3005" s="12"/>
      <c r="G3005" s="12"/>
      <c r="H3005" s="12"/>
      <c r="I3005" s="12"/>
      <c r="J3005" s="12"/>
      <c r="K3005" s="12"/>
      <c r="L3005" s="12"/>
      <c r="M3005" s="49"/>
      <c r="N3005" s="49"/>
      <c r="O3005" s="12"/>
      <c r="P3005" s="12"/>
      <c r="Q3005" s="12"/>
      <c r="R3005" s="12"/>
      <c r="S3005" s="12"/>
      <c r="T3005" s="12"/>
    </row>
    <row r="3006" spans="1:20" s="1" customFormat="1" x14ac:dyDescent="0.4">
      <c r="A3006" s="12"/>
      <c r="B3006" s="12"/>
      <c r="C3006" s="42"/>
      <c r="D3006" s="12"/>
      <c r="E3006" s="12"/>
      <c r="F3006" s="12"/>
      <c r="G3006" s="12"/>
      <c r="H3006" s="12"/>
      <c r="I3006" s="12"/>
      <c r="J3006" s="12"/>
      <c r="K3006" s="12"/>
      <c r="L3006" s="12"/>
      <c r="M3006" s="49"/>
      <c r="N3006" s="49"/>
      <c r="O3006" s="12"/>
      <c r="P3006" s="12"/>
      <c r="Q3006" s="12"/>
      <c r="R3006" s="12"/>
      <c r="S3006" s="12"/>
      <c r="T3006" s="12"/>
    </row>
    <row r="3007" spans="1:20" s="1" customFormat="1" x14ac:dyDescent="0.4">
      <c r="A3007" s="12"/>
      <c r="B3007" s="12"/>
      <c r="C3007" s="42"/>
      <c r="D3007" s="12"/>
      <c r="E3007" s="12"/>
      <c r="F3007" s="12"/>
      <c r="G3007" s="12"/>
      <c r="H3007" s="12"/>
      <c r="I3007" s="12"/>
      <c r="J3007" s="12"/>
      <c r="K3007" s="12"/>
      <c r="L3007" s="12"/>
      <c r="M3007" s="49"/>
      <c r="N3007" s="49"/>
      <c r="O3007" s="12"/>
      <c r="P3007" s="12"/>
      <c r="Q3007" s="12"/>
      <c r="R3007" s="12"/>
      <c r="S3007" s="12"/>
      <c r="T3007" s="12"/>
    </row>
    <row r="3008" spans="1:20" s="1" customFormat="1" x14ac:dyDescent="0.4">
      <c r="A3008" s="12"/>
      <c r="B3008" s="12"/>
      <c r="C3008" s="42"/>
      <c r="D3008" s="12"/>
      <c r="E3008" s="12"/>
      <c r="F3008" s="12"/>
      <c r="G3008" s="12"/>
      <c r="H3008" s="12"/>
      <c r="I3008" s="12"/>
      <c r="J3008" s="12"/>
      <c r="K3008" s="12"/>
      <c r="L3008" s="12"/>
      <c r="M3008" s="49"/>
      <c r="N3008" s="49"/>
      <c r="O3008" s="12"/>
      <c r="P3008" s="12"/>
      <c r="Q3008" s="12"/>
      <c r="R3008" s="12"/>
      <c r="S3008" s="12"/>
      <c r="T3008" s="12"/>
    </row>
    <row r="3009" spans="1:20" s="1" customFormat="1" x14ac:dyDescent="0.4">
      <c r="A3009" s="12"/>
      <c r="B3009" s="12"/>
      <c r="C3009" s="42"/>
      <c r="D3009" s="12"/>
      <c r="E3009" s="12"/>
      <c r="F3009" s="12"/>
      <c r="G3009" s="12"/>
      <c r="H3009" s="12"/>
      <c r="I3009" s="12"/>
      <c r="J3009" s="12"/>
      <c r="K3009" s="12"/>
      <c r="L3009" s="12"/>
      <c r="M3009" s="49"/>
      <c r="N3009" s="49"/>
      <c r="O3009" s="12"/>
      <c r="P3009" s="12"/>
      <c r="Q3009" s="12"/>
      <c r="R3009" s="12"/>
      <c r="S3009" s="12"/>
      <c r="T3009" s="12"/>
    </row>
    <row r="3010" spans="1:20" s="1" customFormat="1" x14ac:dyDescent="0.4">
      <c r="A3010" s="12"/>
      <c r="B3010" s="12"/>
      <c r="C3010" s="42"/>
      <c r="D3010" s="12"/>
      <c r="E3010" s="12"/>
      <c r="F3010" s="12"/>
      <c r="G3010" s="12"/>
      <c r="H3010" s="12"/>
      <c r="I3010" s="12"/>
      <c r="J3010" s="12"/>
      <c r="K3010" s="12"/>
      <c r="L3010" s="12"/>
      <c r="M3010" s="49"/>
      <c r="N3010" s="49"/>
      <c r="O3010" s="12"/>
      <c r="P3010" s="12"/>
      <c r="Q3010" s="12"/>
      <c r="R3010" s="12"/>
      <c r="S3010" s="12"/>
      <c r="T3010" s="12"/>
    </row>
    <row r="3011" spans="1:20" s="1" customFormat="1" x14ac:dyDescent="0.4">
      <c r="A3011" s="12"/>
      <c r="B3011" s="12"/>
      <c r="C3011" s="42"/>
      <c r="D3011" s="12"/>
      <c r="E3011" s="12"/>
      <c r="F3011" s="12"/>
      <c r="G3011" s="12"/>
      <c r="H3011" s="12"/>
      <c r="I3011" s="12"/>
      <c r="J3011" s="12"/>
      <c r="K3011" s="12"/>
      <c r="L3011" s="12"/>
      <c r="M3011" s="49"/>
      <c r="N3011" s="49"/>
      <c r="O3011" s="12"/>
      <c r="P3011" s="12"/>
      <c r="Q3011" s="12"/>
      <c r="R3011" s="12"/>
      <c r="S3011" s="12"/>
      <c r="T3011" s="12"/>
    </row>
    <row r="3012" spans="1:20" s="1" customFormat="1" x14ac:dyDescent="0.4">
      <c r="A3012" s="12"/>
      <c r="B3012" s="12"/>
      <c r="C3012" s="42"/>
      <c r="D3012" s="12"/>
      <c r="E3012" s="12"/>
      <c r="F3012" s="12"/>
      <c r="G3012" s="12"/>
      <c r="H3012" s="12"/>
      <c r="I3012" s="12"/>
      <c r="J3012" s="12"/>
      <c r="K3012" s="12"/>
      <c r="L3012" s="12"/>
      <c r="M3012" s="49"/>
      <c r="N3012" s="49"/>
      <c r="O3012" s="12"/>
      <c r="P3012" s="12"/>
      <c r="Q3012" s="12"/>
      <c r="R3012" s="12"/>
      <c r="S3012" s="12"/>
      <c r="T3012" s="12"/>
    </row>
    <row r="3013" spans="1:20" s="1" customFormat="1" x14ac:dyDescent="0.4">
      <c r="A3013" s="12"/>
      <c r="B3013" s="12"/>
      <c r="C3013" s="42"/>
      <c r="D3013" s="12"/>
      <c r="E3013" s="12"/>
      <c r="F3013" s="12"/>
      <c r="G3013" s="12"/>
      <c r="H3013" s="12"/>
      <c r="I3013" s="12"/>
      <c r="J3013" s="12"/>
      <c r="K3013" s="12"/>
      <c r="L3013" s="12"/>
      <c r="M3013" s="49"/>
      <c r="N3013" s="49"/>
      <c r="O3013" s="12"/>
      <c r="P3013" s="12"/>
      <c r="Q3013" s="12"/>
      <c r="R3013" s="12"/>
      <c r="S3013" s="12"/>
      <c r="T3013" s="12"/>
    </row>
    <row r="3014" spans="1:20" s="1" customFormat="1" x14ac:dyDescent="0.4">
      <c r="A3014" s="12"/>
      <c r="B3014" s="12"/>
      <c r="C3014" s="42"/>
      <c r="D3014" s="12"/>
      <c r="E3014" s="12"/>
      <c r="F3014" s="12"/>
      <c r="G3014" s="12"/>
      <c r="H3014" s="12"/>
      <c r="I3014" s="12"/>
      <c r="J3014" s="12"/>
      <c r="K3014" s="12"/>
      <c r="L3014" s="12"/>
      <c r="M3014" s="49"/>
      <c r="N3014" s="49"/>
      <c r="O3014" s="12"/>
      <c r="P3014" s="12"/>
      <c r="Q3014" s="12"/>
      <c r="R3014" s="12"/>
      <c r="S3014" s="12"/>
      <c r="T3014" s="12"/>
    </row>
    <row r="3015" spans="1:20" s="1" customFormat="1" x14ac:dyDescent="0.4">
      <c r="A3015" s="12"/>
      <c r="B3015" s="12"/>
      <c r="C3015" s="42"/>
      <c r="D3015" s="12"/>
      <c r="E3015" s="12"/>
      <c r="F3015" s="12"/>
      <c r="G3015" s="12"/>
      <c r="H3015" s="12"/>
      <c r="I3015" s="12"/>
      <c r="J3015" s="12"/>
      <c r="K3015" s="12"/>
      <c r="L3015" s="12"/>
      <c r="M3015" s="49"/>
      <c r="N3015" s="49"/>
      <c r="O3015" s="12"/>
      <c r="P3015" s="12"/>
      <c r="Q3015" s="12"/>
      <c r="R3015" s="12"/>
      <c r="S3015" s="12"/>
      <c r="T3015" s="12"/>
    </row>
    <row r="3016" spans="1:20" s="1" customFormat="1" x14ac:dyDescent="0.4">
      <c r="A3016" s="12"/>
      <c r="B3016" s="12"/>
      <c r="C3016" s="42"/>
      <c r="D3016" s="12"/>
      <c r="E3016" s="12"/>
      <c r="F3016" s="12"/>
      <c r="G3016" s="12"/>
      <c r="H3016" s="12"/>
      <c r="I3016" s="12"/>
      <c r="J3016" s="12"/>
      <c r="K3016" s="12"/>
      <c r="L3016" s="12"/>
      <c r="M3016" s="49"/>
      <c r="N3016" s="49"/>
      <c r="O3016" s="12"/>
      <c r="P3016" s="12"/>
      <c r="Q3016" s="12"/>
      <c r="R3016" s="12"/>
      <c r="S3016" s="12"/>
      <c r="T3016" s="12"/>
    </row>
    <row r="3017" spans="1:20" s="1" customFormat="1" x14ac:dyDescent="0.4">
      <c r="A3017" s="12"/>
      <c r="B3017" s="12"/>
      <c r="C3017" s="42"/>
      <c r="D3017" s="12"/>
      <c r="E3017" s="12"/>
      <c r="F3017" s="12"/>
      <c r="G3017" s="12"/>
      <c r="H3017" s="12"/>
      <c r="I3017" s="12"/>
      <c r="J3017" s="12"/>
      <c r="K3017" s="12"/>
      <c r="L3017" s="12"/>
      <c r="M3017" s="49"/>
      <c r="N3017" s="49"/>
      <c r="O3017" s="12"/>
      <c r="P3017" s="12"/>
      <c r="Q3017" s="12"/>
      <c r="R3017" s="12"/>
      <c r="S3017" s="12"/>
      <c r="T3017" s="12"/>
    </row>
    <row r="3018" spans="1:20" s="1" customFormat="1" x14ac:dyDescent="0.4">
      <c r="A3018" s="12"/>
      <c r="B3018" s="12"/>
      <c r="C3018" s="42"/>
      <c r="D3018" s="12"/>
      <c r="E3018" s="12"/>
      <c r="F3018" s="12"/>
      <c r="G3018" s="12"/>
      <c r="H3018" s="12"/>
      <c r="I3018" s="12"/>
      <c r="J3018" s="12"/>
      <c r="K3018" s="12"/>
      <c r="L3018" s="12"/>
      <c r="M3018" s="49"/>
      <c r="N3018" s="49"/>
      <c r="O3018" s="12"/>
      <c r="P3018" s="12"/>
      <c r="Q3018" s="12"/>
      <c r="R3018" s="12"/>
      <c r="S3018" s="12"/>
      <c r="T3018" s="12"/>
    </row>
    <row r="3019" spans="1:20" s="1" customFormat="1" x14ac:dyDescent="0.4">
      <c r="A3019" s="12"/>
      <c r="B3019" s="12"/>
      <c r="C3019" s="42"/>
      <c r="D3019" s="12"/>
      <c r="E3019" s="12"/>
      <c r="F3019" s="12"/>
      <c r="G3019" s="12"/>
      <c r="H3019" s="12"/>
      <c r="I3019" s="12"/>
      <c r="J3019" s="12"/>
      <c r="K3019" s="12"/>
      <c r="L3019" s="12"/>
      <c r="M3019" s="49"/>
      <c r="N3019" s="49"/>
      <c r="O3019" s="12"/>
      <c r="P3019" s="12"/>
      <c r="Q3019" s="12"/>
      <c r="R3019" s="12"/>
      <c r="S3019" s="12"/>
      <c r="T3019" s="12"/>
    </row>
    <row r="3020" spans="1:20" s="1" customFormat="1" x14ac:dyDescent="0.4">
      <c r="A3020" s="12"/>
      <c r="B3020" s="12"/>
      <c r="C3020" s="42"/>
      <c r="D3020" s="12"/>
      <c r="E3020" s="12"/>
      <c r="F3020" s="12"/>
      <c r="G3020" s="12"/>
      <c r="H3020" s="12"/>
      <c r="I3020" s="12"/>
      <c r="J3020" s="12"/>
      <c r="K3020" s="12"/>
      <c r="L3020" s="12"/>
      <c r="M3020" s="49"/>
      <c r="N3020" s="49"/>
      <c r="O3020" s="12"/>
      <c r="P3020" s="12"/>
      <c r="Q3020" s="12"/>
      <c r="R3020" s="12"/>
      <c r="S3020" s="12"/>
      <c r="T3020" s="12"/>
    </row>
    <row r="3021" spans="1:20" s="1" customFormat="1" x14ac:dyDescent="0.4">
      <c r="A3021" s="12"/>
      <c r="B3021" s="12"/>
      <c r="C3021" s="42"/>
      <c r="D3021" s="12"/>
      <c r="E3021" s="12"/>
      <c r="F3021" s="12"/>
      <c r="G3021" s="12"/>
      <c r="H3021" s="12"/>
      <c r="I3021" s="12"/>
      <c r="J3021" s="12"/>
      <c r="K3021" s="12"/>
      <c r="L3021" s="12"/>
      <c r="M3021" s="49"/>
      <c r="N3021" s="49"/>
      <c r="O3021" s="12"/>
      <c r="P3021" s="12"/>
      <c r="Q3021" s="12"/>
      <c r="R3021" s="12"/>
      <c r="S3021" s="12"/>
      <c r="T3021" s="12"/>
    </row>
    <row r="3022" spans="1:20" s="1" customFormat="1" x14ac:dyDescent="0.4">
      <c r="A3022" s="12"/>
      <c r="B3022" s="12"/>
      <c r="C3022" s="42"/>
      <c r="D3022" s="12"/>
      <c r="E3022" s="12"/>
      <c r="F3022" s="12"/>
      <c r="G3022" s="12"/>
      <c r="H3022" s="12"/>
      <c r="I3022" s="12"/>
      <c r="J3022" s="12"/>
      <c r="K3022" s="12"/>
      <c r="L3022" s="12"/>
      <c r="M3022" s="49"/>
      <c r="N3022" s="49"/>
      <c r="O3022" s="12"/>
      <c r="P3022" s="12"/>
      <c r="Q3022" s="12"/>
      <c r="R3022" s="12"/>
      <c r="S3022" s="12"/>
      <c r="T3022" s="12"/>
    </row>
    <row r="3023" spans="1:20" s="1" customFormat="1" x14ac:dyDescent="0.4">
      <c r="A3023" s="12"/>
      <c r="B3023" s="12"/>
      <c r="C3023" s="42"/>
      <c r="D3023" s="12"/>
      <c r="E3023" s="12"/>
      <c r="F3023" s="12"/>
      <c r="G3023" s="12"/>
      <c r="H3023" s="12"/>
      <c r="I3023" s="12"/>
      <c r="J3023" s="12"/>
      <c r="K3023" s="12"/>
      <c r="L3023" s="12"/>
      <c r="M3023" s="49"/>
      <c r="N3023" s="49"/>
      <c r="O3023" s="12"/>
      <c r="P3023" s="12"/>
      <c r="Q3023" s="12"/>
      <c r="R3023" s="12"/>
      <c r="S3023" s="12"/>
      <c r="T3023" s="12"/>
    </row>
    <row r="3024" spans="1:20" s="1" customFormat="1" x14ac:dyDescent="0.4">
      <c r="A3024" s="12"/>
      <c r="B3024" s="12"/>
      <c r="C3024" s="42"/>
      <c r="D3024" s="12"/>
      <c r="E3024" s="12"/>
      <c r="F3024" s="12"/>
      <c r="G3024" s="12"/>
      <c r="H3024" s="12"/>
      <c r="I3024" s="12"/>
      <c r="J3024" s="12"/>
      <c r="K3024" s="12"/>
      <c r="L3024" s="12"/>
      <c r="M3024" s="49"/>
      <c r="N3024" s="49"/>
      <c r="O3024" s="12"/>
      <c r="P3024" s="12"/>
      <c r="Q3024" s="12"/>
      <c r="R3024" s="12"/>
      <c r="S3024" s="12"/>
      <c r="T3024" s="12"/>
    </row>
    <row r="3025" spans="1:20" s="1" customFormat="1" x14ac:dyDescent="0.4">
      <c r="A3025" s="12"/>
      <c r="B3025" s="12"/>
      <c r="C3025" s="42"/>
      <c r="D3025" s="12"/>
      <c r="E3025" s="12"/>
      <c r="F3025" s="12"/>
      <c r="G3025" s="12"/>
      <c r="H3025" s="12"/>
      <c r="I3025" s="12"/>
      <c r="J3025" s="12"/>
      <c r="K3025" s="12"/>
      <c r="L3025" s="12"/>
      <c r="M3025" s="49"/>
      <c r="N3025" s="49"/>
      <c r="O3025" s="12"/>
      <c r="P3025" s="12"/>
      <c r="Q3025" s="12"/>
      <c r="R3025" s="12"/>
      <c r="S3025" s="12"/>
      <c r="T3025" s="12"/>
    </row>
    <row r="3026" spans="1:20" s="1" customFormat="1" x14ac:dyDescent="0.4">
      <c r="A3026" s="12"/>
      <c r="B3026" s="12"/>
      <c r="C3026" s="42"/>
      <c r="D3026" s="12"/>
      <c r="E3026" s="12"/>
      <c r="F3026" s="12"/>
      <c r="G3026" s="12"/>
      <c r="H3026" s="12"/>
      <c r="I3026" s="12"/>
      <c r="J3026" s="12"/>
      <c r="K3026" s="12"/>
      <c r="L3026" s="12"/>
      <c r="M3026" s="49"/>
      <c r="N3026" s="49"/>
      <c r="O3026" s="12"/>
      <c r="P3026" s="12"/>
      <c r="Q3026" s="12"/>
      <c r="R3026" s="12"/>
      <c r="S3026" s="12"/>
      <c r="T3026" s="12"/>
    </row>
    <row r="3027" spans="1:20" s="1" customFormat="1" x14ac:dyDescent="0.4">
      <c r="A3027" s="12"/>
      <c r="B3027" s="12"/>
      <c r="C3027" s="42"/>
      <c r="D3027" s="12"/>
      <c r="E3027" s="12"/>
      <c r="F3027" s="12"/>
      <c r="G3027" s="12"/>
      <c r="H3027" s="12"/>
      <c r="I3027" s="12"/>
      <c r="J3027" s="12"/>
      <c r="K3027" s="12"/>
      <c r="L3027" s="12"/>
      <c r="M3027" s="49"/>
      <c r="N3027" s="49"/>
      <c r="O3027" s="12"/>
      <c r="P3027" s="12"/>
      <c r="Q3027" s="12"/>
      <c r="R3027" s="12"/>
      <c r="S3027" s="12"/>
      <c r="T3027" s="12"/>
    </row>
    <row r="3028" spans="1:20" s="1" customFormat="1" x14ac:dyDescent="0.4">
      <c r="A3028" s="12"/>
      <c r="B3028" s="12"/>
      <c r="C3028" s="42"/>
      <c r="D3028" s="12"/>
      <c r="E3028" s="12"/>
      <c r="F3028" s="12"/>
      <c r="G3028" s="12"/>
      <c r="H3028" s="12"/>
      <c r="I3028" s="12"/>
      <c r="J3028" s="12"/>
      <c r="K3028" s="12"/>
      <c r="L3028" s="12"/>
      <c r="M3028" s="49"/>
      <c r="N3028" s="49"/>
      <c r="O3028" s="12"/>
      <c r="P3028" s="12"/>
      <c r="Q3028" s="12"/>
      <c r="R3028" s="12"/>
      <c r="S3028" s="12"/>
      <c r="T3028" s="12"/>
    </row>
    <row r="3029" spans="1:20" s="1" customFormat="1" x14ac:dyDescent="0.4">
      <c r="A3029" s="12"/>
      <c r="B3029" s="12"/>
      <c r="C3029" s="42"/>
      <c r="D3029" s="12"/>
      <c r="E3029" s="12"/>
      <c r="F3029" s="12"/>
      <c r="G3029" s="12"/>
      <c r="H3029" s="12"/>
      <c r="I3029" s="12"/>
      <c r="J3029" s="12"/>
      <c r="K3029" s="12"/>
      <c r="L3029" s="12"/>
      <c r="M3029" s="49"/>
      <c r="N3029" s="49"/>
      <c r="O3029" s="12"/>
      <c r="P3029" s="12"/>
      <c r="Q3029" s="12"/>
      <c r="R3029" s="12"/>
      <c r="S3029" s="12"/>
      <c r="T3029" s="12"/>
    </row>
    <row r="3030" spans="1:20" s="1" customFormat="1" x14ac:dyDescent="0.4">
      <c r="A3030" s="12"/>
      <c r="B3030" s="12"/>
      <c r="C3030" s="42"/>
      <c r="D3030" s="12"/>
      <c r="E3030" s="12"/>
      <c r="F3030" s="12"/>
      <c r="G3030" s="12"/>
      <c r="H3030" s="12"/>
      <c r="I3030" s="12"/>
      <c r="J3030" s="12"/>
      <c r="K3030" s="12"/>
      <c r="L3030" s="12"/>
      <c r="M3030" s="49"/>
      <c r="N3030" s="49"/>
      <c r="O3030" s="12"/>
      <c r="P3030" s="12"/>
      <c r="Q3030" s="12"/>
      <c r="R3030" s="12"/>
      <c r="S3030" s="12"/>
      <c r="T3030" s="12"/>
    </row>
    <row r="3031" spans="1:20" s="1" customFormat="1" x14ac:dyDescent="0.4">
      <c r="A3031" s="12"/>
      <c r="B3031" s="12"/>
      <c r="C3031" s="42"/>
      <c r="D3031" s="12"/>
      <c r="E3031" s="12"/>
      <c r="F3031" s="12"/>
      <c r="G3031" s="12"/>
      <c r="H3031" s="12"/>
      <c r="I3031" s="12"/>
      <c r="J3031" s="12"/>
      <c r="K3031" s="12"/>
      <c r="L3031" s="12"/>
      <c r="M3031" s="49"/>
      <c r="N3031" s="49"/>
      <c r="O3031" s="12"/>
      <c r="P3031" s="12"/>
      <c r="Q3031" s="12"/>
      <c r="R3031" s="12"/>
      <c r="S3031" s="12"/>
      <c r="T3031" s="12"/>
    </row>
    <row r="3032" spans="1:20" s="1" customFormat="1" x14ac:dyDescent="0.4">
      <c r="A3032" s="12"/>
      <c r="B3032" s="12"/>
      <c r="C3032" s="42"/>
      <c r="D3032" s="12"/>
      <c r="E3032" s="12"/>
      <c r="F3032" s="12"/>
      <c r="G3032" s="12"/>
      <c r="H3032" s="12"/>
      <c r="I3032" s="12"/>
      <c r="J3032" s="12"/>
      <c r="K3032" s="12"/>
      <c r="L3032" s="12"/>
      <c r="M3032" s="49"/>
      <c r="N3032" s="49"/>
      <c r="O3032" s="12"/>
      <c r="P3032" s="12"/>
      <c r="Q3032" s="12"/>
      <c r="R3032" s="12"/>
      <c r="S3032" s="12"/>
      <c r="T3032" s="12"/>
    </row>
    <row r="3033" spans="1:20" s="1" customFormat="1" x14ac:dyDescent="0.4">
      <c r="A3033" s="12"/>
      <c r="B3033" s="12"/>
      <c r="C3033" s="42"/>
      <c r="D3033" s="12"/>
      <c r="E3033" s="12"/>
      <c r="F3033" s="12"/>
      <c r="G3033" s="12"/>
      <c r="H3033" s="12"/>
      <c r="I3033" s="12"/>
      <c r="J3033" s="12"/>
      <c r="K3033" s="12"/>
      <c r="L3033" s="12"/>
      <c r="M3033" s="49"/>
      <c r="N3033" s="49"/>
      <c r="O3033" s="12"/>
      <c r="P3033" s="12"/>
      <c r="Q3033" s="12"/>
      <c r="R3033" s="12"/>
      <c r="S3033" s="12"/>
      <c r="T3033" s="12"/>
    </row>
    <row r="3034" spans="1:20" s="1" customFormat="1" x14ac:dyDescent="0.4">
      <c r="A3034" s="12"/>
      <c r="B3034" s="12"/>
      <c r="C3034" s="42"/>
      <c r="D3034" s="12"/>
      <c r="E3034" s="12"/>
      <c r="F3034" s="12"/>
      <c r="G3034" s="12"/>
      <c r="H3034" s="12"/>
      <c r="I3034" s="12"/>
      <c r="J3034" s="12"/>
      <c r="K3034" s="12"/>
      <c r="L3034" s="12"/>
      <c r="M3034" s="49"/>
      <c r="N3034" s="49"/>
      <c r="O3034" s="12"/>
      <c r="P3034" s="12"/>
      <c r="Q3034" s="12"/>
      <c r="R3034" s="12"/>
      <c r="S3034" s="12"/>
      <c r="T3034" s="12"/>
    </row>
    <row r="3035" spans="1:20" s="1" customFormat="1" x14ac:dyDescent="0.4">
      <c r="A3035" s="12"/>
      <c r="B3035" s="12"/>
      <c r="C3035" s="42"/>
      <c r="D3035" s="12"/>
      <c r="E3035" s="12"/>
      <c r="F3035" s="12"/>
      <c r="G3035" s="12"/>
      <c r="H3035" s="12"/>
      <c r="I3035" s="12"/>
      <c r="J3035" s="12"/>
      <c r="K3035" s="12"/>
      <c r="L3035" s="12"/>
      <c r="M3035" s="49"/>
      <c r="N3035" s="49"/>
      <c r="O3035" s="12"/>
      <c r="P3035" s="12"/>
      <c r="Q3035" s="12"/>
      <c r="R3035" s="12"/>
      <c r="S3035" s="12"/>
      <c r="T3035" s="12"/>
    </row>
    <row r="3036" spans="1:20" s="1" customFormat="1" x14ac:dyDescent="0.4">
      <c r="A3036" s="12"/>
      <c r="B3036" s="12"/>
      <c r="C3036" s="42"/>
      <c r="D3036" s="12"/>
      <c r="E3036" s="12"/>
      <c r="F3036" s="12"/>
      <c r="G3036" s="12"/>
      <c r="H3036" s="12"/>
      <c r="I3036" s="12"/>
      <c r="J3036" s="12"/>
      <c r="K3036" s="12"/>
      <c r="L3036" s="12"/>
      <c r="M3036" s="49"/>
      <c r="N3036" s="49"/>
      <c r="O3036" s="12"/>
      <c r="P3036" s="12"/>
      <c r="Q3036" s="12"/>
      <c r="R3036" s="12"/>
      <c r="S3036" s="12"/>
      <c r="T3036" s="12"/>
    </row>
    <row r="3037" spans="1:20" s="1" customFormat="1" x14ac:dyDescent="0.4">
      <c r="A3037" s="12"/>
      <c r="B3037" s="12"/>
      <c r="C3037" s="42"/>
      <c r="D3037" s="12"/>
      <c r="E3037" s="12"/>
      <c r="F3037" s="12"/>
      <c r="G3037" s="12"/>
      <c r="H3037" s="12"/>
      <c r="I3037" s="12"/>
      <c r="J3037" s="12"/>
      <c r="K3037" s="12"/>
      <c r="L3037" s="12"/>
      <c r="M3037" s="49"/>
      <c r="N3037" s="49"/>
      <c r="O3037" s="12"/>
      <c r="P3037" s="12"/>
      <c r="Q3037" s="12"/>
      <c r="R3037" s="12"/>
      <c r="S3037" s="12"/>
      <c r="T3037" s="12"/>
    </row>
    <row r="3038" spans="1:20" s="1" customFormat="1" x14ac:dyDescent="0.4">
      <c r="A3038" s="12"/>
      <c r="B3038" s="12"/>
      <c r="C3038" s="42"/>
      <c r="D3038" s="12"/>
      <c r="E3038" s="12"/>
      <c r="F3038" s="12"/>
      <c r="G3038" s="12"/>
      <c r="H3038" s="12"/>
      <c r="I3038" s="12"/>
      <c r="J3038" s="12"/>
      <c r="K3038" s="12"/>
      <c r="L3038" s="12"/>
      <c r="M3038" s="49"/>
      <c r="N3038" s="49"/>
      <c r="O3038" s="12"/>
      <c r="P3038" s="12"/>
      <c r="Q3038" s="12"/>
      <c r="R3038" s="12"/>
      <c r="S3038" s="12"/>
      <c r="T3038" s="12"/>
    </row>
    <row r="3039" spans="1:20" s="1" customFormat="1" x14ac:dyDescent="0.4">
      <c r="A3039" s="12"/>
      <c r="B3039" s="12"/>
      <c r="C3039" s="42"/>
      <c r="D3039" s="12"/>
      <c r="E3039" s="12"/>
      <c r="F3039" s="12"/>
      <c r="G3039" s="12"/>
      <c r="H3039" s="12"/>
      <c r="I3039" s="12"/>
      <c r="J3039" s="12"/>
      <c r="K3039" s="12"/>
      <c r="L3039" s="12"/>
      <c r="M3039" s="49"/>
      <c r="N3039" s="49"/>
      <c r="O3039" s="12"/>
      <c r="P3039" s="12"/>
      <c r="Q3039" s="12"/>
      <c r="R3039" s="12"/>
      <c r="S3039" s="12"/>
      <c r="T3039" s="12"/>
    </row>
    <row r="3040" spans="1:20" s="1" customFormat="1" x14ac:dyDescent="0.4">
      <c r="A3040" s="12"/>
      <c r="B3040" s="12"/>
      <c r="C3040" s="42"/>
      <c r="D3040" s="12"/>
      <c r="E3040" s="12"/>
      <c r="F3040" s="12"/>
      <c r="G3040" s="12"/>
      <c r="H3040" s="12"/>
      <c r="I3040" s="12"/>
      <c r="J3040" s="12"/>
      <c r="K3040" s="12"/>
      <c r="L3040" s="12"/>
      <c r="M3040" s="49"/>
      <c r="N3040" s="49"/>
      <c r="O3040" s="12"/>
      <c r="P3040" s="12"/>
      <c r="Q3040" s="12"/>
      <c r="R3040" s="12"/>
      <c r="S3040" s="12"/>
      <c r="T3040" s="12"/>
    </row>
    <row r="3041" spans="1:20" s="1" customFormat="1" x14ac:dyDescent="0.4">
      <c r="A3041" s="12"/>
      <c r="B3041" s="12"/>
      <c r="C3041" s="42"/>
      <c r="D3041" s="12"/>
      <c r="E3041" s="12"/>
      <c r="F3041" s="12"/>
      <c r="G3041" s="12"/>
      <c r="H3041" s="12"/>
      <c r="I3041" s="12"/>
      <c r="J3041" s="12"/>
      <c r="K3041" s="12"/>
      <c r="L3041" s="12"/>
      <c r="M3041" s="49"/>
      <c r="N3041" s="49"/>
      <c r="O3041" s="12"/>
      <c r="P3041" s="12"/>
      <c r="Q3041" s="12"/>
      <c r="R3041" s="12"/>
      <c r="S3041" s="12"/>
      <c r="T3041" s="12"/>
    </row>
    <row r="3042" spans="1:20" s="1" customFormat="1" x14ac:dyDescent="0.4">
      <c r="A3042" s="12"/>
      <c r="B3042" s="12"/>
      <c r="C3042" s="42"/>
      <c r="D3042" s="12"/>
      <c r="E3042" s="12"/>
      <c r="F3042" s="12"/>
      <c r="G3042" s="12"/>
      <c r="H3042" s="12"/>
      <c r="I3042" s="12"/>
      <c r="J3042" s="12"/>
      <c r="K3042" s="12"/>
      <c r="L3042" s="12"/>
      <c r="M3042" s="49"/>
      <c r="N3042" s="49"/>
      <c r="O3042" s="12"/>
      <c r="P3042" s="12"/>
      <c r="Q3042" s="12"/>
      <c r="R3042" s="12"/>
      <c r="S3042" s="12"/>
      <c r="T3042" s="12"/>
    </row>
    <row r="3043" spans="1:20" s="1" customFormat="1" x14ac:dyDescent="0.4">
      <c r="A3043" s="12"/>
      <c r="B3043" s="12"/>
      <c r="C3043" s="42"/>
      <c r="D3043" s="12"/>
      <c r="E3043" s="12"/>
      <c r="F3043" s="12"/>
      <c r="G3043" s="12"/>
      <c r="H3043" s="12"/>
      <c r="I3043" s="12"/>
      <c r="J3043" s="12"/>
      <c r="K3043" s="12"/>
      <c r="L3043" s="12"/>
      <c r="M3043" s="49"/>
      <c r="N3043" s="49"/>
      <c r="O3043" s="12"/>
      <c r="P3043" s="12"/>
      <c r="Q3043" s="12"/>
      <c r="R3043" s="12"/>
      <c r="S3043" s="12"/>
      <c r="T3043" s="12"/>
    </row>
    <row r="3044" spans="1:20" s="1" customFormat="1" x14ac:dyDescent="0.4">
      <c r="A3044" s="12"/>
      <c r="B3044" s="12"/>
      <c r="C3044" s="42"/>
      <c r="D3044" s="12"/>
      <c r="E3044" s="12"/>
      <c r="F3044" s="12"/>
      <c r="G3044" s="12"/>
      <c r="H3044" s="12"/>
      <c r="I3044" s="12"/>
      <c r="J3044" s="12"/>
      <c r="K3044" s="12"/>
      <c r="L3044" s="12"/>
      <c r="M3044" s="49"/>
      <c r="N3044" s="49"/>
      <c r="O3044" s="12"/>
      <c r="P3044" s="12"/>
      <c r="Q3044" s="12"/>
      <c r="R3044" s="12"/>
      <c r="S3044" s="12"/>
      <c r="T3044" s="12"/>
    </row>
    <row r="3045" spans="1:20" s="1" customFormat="1" x14ac:dyDescent="0.4">
      <c r="A3045" s="12"/>
      <c r="B3045" s="12"/>
      <c r="C3045" s="42"/>
      <c r="D3045" s="12"/>
      <c r="E3045" s="12"/>
      <c r="F3045" s="12"/>
      <c r="G3045" s="12"/>
      <c r="H3045" s="12"/>
      <c r="I3045" s="12"/>
      <c r="J3045" s="12"/>
      <c r="K3045" s="12"/>
      <c r="L3045" s="12"/>
      <c r="M3045" s="49"/>
      <c r="N3045" s="49"/>
      <c r="O3045" s="12"/>
      <c r="P3045" s="12"/>
      <c r="Q3045" s="12"/>
      <c r="R3045" s="12"/>
      <c r="S3045" s="12"/>
      <c r="T3045" s="12"/>
    </row>
    <row r="3046" spans="1:20" s="1" customFormat="1" x14ac:dyDescent="0.4">
      <c r="A3046" s="12"/>
      <c r="B3046" s="12"/>
      <c r="C3046" s="42"/>
      <c r="D3046" s="12"/>
      <c r="E3046" s="12"/>
      <c r="F3046" s="12"/>
      <c r="G3046" s="12"/>
      <c r="H3046" s="12"/>
      <c r="I3046" s="12"/>
      <c r="J3046" s="12"/>
      <c r="K3046" s="12"/>
      <c r="L3046" s="12"/>
      <c r="M3046" s="49"/>
      <c r="N3046" s="49"/>
      <c r="O3046" s="12"/>
      <c r="P3046" s="12"/>
      <c r="Q3046" s="12"/>
      <c r="R3046" s="12"/>
      <c r="S3046" s="12"/>
      <c r="T3046" s="12"/>
    </row>
    <row r="3047" spans="1:20" s="1" customFormat="1" x14ac:dyDescent="0.4">
      <c r="A3047" s="12"/>
      <c r="B3047" s="12"/>
      <c r="C3047" s="42"/>
      <c r="D3047" s="12"/>
      <c r="E3047" s="12"/>
      <c r="F3047" s="12"/>
      <c r="G3047" s="12"/>
      <c r="H3047" s="12"/>
      <c r="I3047" s="12"/>
      <c r="J3047" s="12"/>
      <c r="K3047" s="12"/>
      <c r="L3047" s="12"/>
      <c r="M3047" s="49"/>
      <c r="N3047" s="49"/>
      <c r="O3047" s="12"/>
      <c r="P3047" s="12"/>
      <c r="Q3047" s="12"/>
      <c r="R3047" s="12"/>
      <c r="S3047" s="12"/>
      <c r="T3047" s="12"/>
    </row>
    <row r="3048" spans="1:20" s="1" customFormat="1" x14ac:dyDescent="0.4">
      <c r="A3048" s="12"/>
      <c r="B3048" s="12"/>
      <c r="C3048" s="42"/>
      <c r="D3048" s="12"/>
      <c r="E3048" s="12"/>
      <c r="F3048" s="12"/>
      <c r="G3048" s="12"/>
      <c r="H3048" s="12"/>
      <c r="I3048" s="12"/>
      <c r="J3048" s="12"/>
      <c r="K3048" s="12"/>
      <c r="L3048" s="12"/>
      <c r="M3048" s="49"/>
      <c r="N3048" s="49"/>
      <c r="O3048" s="12"/>
      <c r="P3048" s="12"/>
      <c r="Q3048" s="12"/>
      <c r="R3048" s="12"/>
      <c r="S3048" s="12"/>
      <c r="T3048" s="12"/>
    </row>
    <row r="3049" spans="1:20" s="1" customFormat="1" x14ac:dyDescent="0.4">
      <c r="A3049" s="12"/>
      <c r="B3049" s="12"/>
      <c r="C3049" s="42"/>
      <c r="D3049" s="12"/>
      <c r="E3049" s="12"/>
      <c r="F3049" s="12"/>
      <c r="G3049" s="12"/>
      <c r="H3049" s="12"/>
      <c r="I3049" s="12"/>
      <c r="J3049" s="12"/>
      <c r="K3049" s="12"/>
      <c r="L3049" s="12"/>
      <c r="M3049" s="49"/>
      <c r="N3049" s="49"/>
      <c r="O3049" s="12"/>
      <c r="P3049" s="12"/>
      <c r="Q3049" s="12"/>
      <c r="R3049" s="12"/>
      <c r="S3049" s="12"/>
      <c r="T3049" s="12"/>
    </row>
    <row r="3050" spans="1:20" s="1" customFormat="1" x14ac:dyDescent="0.4">
      <c r="A3050" s="12"/>
      <c r="B3050" s="12"/>
      <c r="C3050" s="42"/>
      <c r="D3050" s="12"/>
      <c r="E3050" s="12"/>
      <c r="F3050" s="12"/>
      <c r="G3050" s="12"/>
      <c r="H3050" s="12"/>
      <c r="I3050" s="12"/>
      <c r="J3050" s="12"/>
      <c r="K3050" s="12"/>
      <c r="L3050" s="12"/>
      <c r="M3050" s="49"/>
      <c r="N3050" s="49"/>
      <c r="O3050" s="12"/>
      <c r="P3050" s="12"/>
      <c r="Q3050" s="12"/>
      <c r="R3050" s="12"/>
      <c r="S3050" s="12"/>
      <c r="T3050" s="12"/>
    </row>
    <row r="3051" spans="1:20" s="1" customFormat="1" x14ac:dyDescent="0.4">
      <c r="A3051" s="12"/>
      <c r="B3051" s="12"/>
      <c r="C3051" s="42"/>
      <c r="D3051" s="12"/>
      <c r="E3051" s="12"/>
      <c r="F3051" s="12"/>
      <c r="G3051" s="12"/>
      <c r="H3051" s="12"/>
      <c r="I3051" s="12"/>
      <c r="J3051" s="12"/>
      <c r="K3051" s="12"/>
      <c r="L3051" s="12"/>
      <c r="M3051" s="49"/>
      <c r="N3051" s="49"/>
      <c r="O3051" s="12"/>
      <c r="P3051" s="12"/>
      <c r="Q3051" s="12"/>
      <c r="R3051" s="12"/>
      <c r="S3051" s="12"/>
      <c r="T3051" s="12"/>
    </row>
    <row r="3052" spans="1:20" s="1" customFormat="1" x14ac:dyDescent="0.4">
      <c r="A3052" s="12"/>
      <c r="B3052" s="12"/>
      <c r="C3052" s="42"/>
      <c r="D3052" s="12"/>
      <c r="E3052" s="12"/>
      <c r="F3052" s="12"/>
      <c r="G3052" s="12"/>
      <c r="H3052" s="12"/>
      <c r="I3052" s="12"/>
      <c r="J3052" s="12"/>
      <c r="K3052" s="12"/>
      <c r="L3052" s="12"/>
      <c r="M3052" s="49"/>
      <c r="N3052" s="49"/>
      <c r="O3052" s="12"/>
      <c r="P3052" s="12"/>
      <c r="Q3052" s="12"/>
      <c r="R3052" s="12"/>
      <c r="S3052" s="12"/>
      <c r="T3052" s="12"/>
    </row>
    <row r="3053" spans="1:20" s="1" customFormat="1" x14ac:dyDescent="0.4">
      <c r="A3053" s="12"/>
      <c r="B3053" s="12"/>
      <c r="C3053" s="42"/>
      <c r="D3053" s="12"/>
      <c r="E3053" s="12"/>
      <c r="F3053" s="12"/>
      <c r="G3053" s="12"/>
      <c r="H3053" s="12"/>
      <c r="I3053" s="12"/>
      <c r="J3053" s="12"/>
      <c r="K3053" s="12"/>
      <c r="L3053" s="12"/>
      <c r="M3053" s="49"/>
      <c r="N3053" s="49"/>
      <c r="O3053" s="12"/>
      <c r="P3053" s="12"/>
      <c r="Q3053" s="12"/>
      <c r="R3053" s="12"/>
      <c r="S3053" s="12"/>
      <c r="T3053" s="12"/>
    </row>
    <row r="3054" spans="1:20" s="1" customFormat="1" x14ac:dyDescent="0.4">
      <c r="A3054" s="12"/>
      <c r="B3054" s="12"/>
      <c r="C3054" s="42"/>
      <c r="D3054" s="12"/>
      <c r="E3054" s="12"/>
      <c r="F3054" s="12"/>
      <c r="G3054" s="12"/>
      <c r="H3054" s="12"/>
      <c r="I3054" s="12"/>
      <c r="J3054" s="12"/>
      <c r="K3054" s="12"/>
      <c r="L3054" s="12"/>
      <c r="M3054" s="49"/>
      <c r="N3054" s="49"/>
      <c r="O3054" s="12"/>
      <c r="P3054" s="12"/>
      <c r="Q3054" s="12"/>
      <c r="R3054" s="12"/>
      <c r="S3054" s="12"/>
      <c r="T3054" s="12"/>
    </row>
    <row r="3055" spans="1:20" s="1" customFormat="1" x14ac:dyDescent="0.4">
      <c r="A3055" s="12"/>
      <c r="B3055" s="12"/>
      <c r="C3055" s="42"/>
      <c r="D3055" s="12"/>
      <c r="E3055" s="12"/>
      <c r="F3055" s="12"/>
      <c r="G3055" s="12"/>
      <c r="H3055" s="12"/>
      <c r="I3055" s="12"/>
      <c r="J3055" s="12"/>
      <c r="K3055" s="12"/>
      <c r="L3055" s="12"/>
      <c r="M3055" s="49"/>
      <c r="N3055" s="49"/>
      <c r="O3055" s="12"/>
      <c r="P3055" s="12"/>
      <c r="Q3055" s="12"/>
      <c r="R3055" s="12"/>
      <c r="S3055" s="12"/>
      <c r="T3055" s="12"/>
    </row>
    <row r="3056" spans="1:20" s="1" customFormat="1" x14ac:dyDescent="0.4">
      <c r="A3056" s="12"/>
      <c r="B3056" s="12"/>
      <c r="C3056" s="42"/>
      <c r="D3056" s="12"/>
      <c r="E3056" s="12"/>
      <c r="F3056" s="12"/>
      <c r="G3056" s="12"/>
      <c r="H3056" s="12"/>
      <c r="I3056" s="12"/>
      <c r="J3056" s="12"/>
      <c r="K3056" s="12"/>
      <c r="L3056" s="12"/>
      <c r="M3056" s="49"/>
      <c r="N3056" s="49"/>
      <c r="O3056" s="12"/>
      <c r="P3056" s="12"/>
      <c r="Q3056" s="12"/>
      <c r="R3056" s="12"/>
      <c r="S3056" s="12"/>
      <c r="T3056" s="12"/>
    </row>
    <row r="3057" spans="1:20" s="1" customFormat="1" x14ac:dyDescent="0.4">
      <c r="A3057" s="12"/>
      <c r="B3057" s="12"/>
      <c r="C3057" s="42"/>
      <c r="D3057" s="12"/>
      <c r="E3057" s="12"/>
      <c r="F3057" s="12"/>
      <c r="G3057" s="12"/>
      <c r="H3057" s="12"/>
      <c r="I3057" s="12"/>
      <c r="J3057" s="12"/>
      <c r="K3057" s="12"/>
      <c r="L3057" s="12"/>
      <c r="M3057" s="49"/>
      <c r="N3057" s="49"/>
      <c r="O3057" s="12"/>
      <c r="P3057" s="12"/>
      <c r="Q3057" s="12"/>
      <c r="R3057" s="12"/>
      <c r="S3057" s="12"/>
      <c r="T3057" s="12"/>
    </row>
    <row r="3058" spans="1:20" s="1" customFormat="1" x14ac:dyDescent="0.4">
      <c r="A3058" s="12"/>
      <c r="B3058" s="12"/>
      <c r="C3058" s="42"/>
      <c r="D3058" s="12"/>
      <c r="E3058" s="12"/>
      <c r="F3058" s="12"/>
      <c r="G3058" s="12"/>
      <c r="H3058" s="12"/>
      <c r="I3058" s="12"/>
      <c r="J3058" s="12"/>
      <c r="K3058" s="12"/>
      <c r="L3058" s="12"/>
      <c r="M3058" s="49"/>
      <c r="N3058" s="49"/>
      <c r="O3058" s="12"/>
      <c r="P3058" s="12"/>
      <c r="Q3058" s="12"/>
      <c r="R3058" s="12"/>
      <c r="S3058" s="12"/>
      <c r="T3058" s="12"/>
    </row>
    <row r="3059" spans="1:20" s="1" customFormat="1" x14ac:dyDescent="0.4">
      <c r="A3059" s="12"/>
      <c r="B3059" s="12"/>
      <c r="C3059" s="42"/>
      <c r="D3059" s="12"/>
      <c r="E3059" s="12"/>
      <c r="F3059" s="12"/>
      <c r="G3059" s="12"/>
      <c r="H3059" s="12"/>
      <c r="I3059" s="12"/>
      <c r="J3059" s="12"/>
      <c r="K3059" s="12"/>
      <c r="L3059" s="12"/>
      <c r="M3059" s="49"/>
      <c r="N3059" s="49"/>
      <c r="O3059" s="12"/>
      <c r="P3059" s="12"/>
      <c r="Q3059" s="12"/>
      <c r="R3059" s="12"/>
      <c r="S3059" s="12"/>
      <c r="T3059" s="12"/>
    </row>
    <row r="3060" spans="1:20" s="1" customFormat="1" x14ac:dyDescent="0.4">
      <c r="A3060" s="12"/>
      <c r="B3060" s="12"/>
      <c r="C3060" s="42"/>
      <c r="D3060" s="12"/>
      <c r="E3060" s="12"/>
      <c r="F3060" s="12"/>
      <c r="G3060" s="12"/>
      <c r="H3060" s="12"/>
      <c r="I3060" s="12"/>
      <c r="J3060" s="12"/>
      <c r="K3060" s="12"/>
      <c r="L3060" s="12"/>
      <c r="M3060" s="49"/>
      <c r="N3060" s="49"/>
      <c r="O3060" s="12"/>
      <c r="P3060" s="12"/>
      <c r="Q3060" s="12"/>
      <c r="R3060" s="12"/>
      <c r="S3060" s="12"/>
      <c r="T3060" s="12"/>
    </row>
    <row r="3061" spans="1:20" s="1" customFormat="1" x14ac:dyDescent="0.4">
      <c r="A3061" s="12"/>
      <c r="B3061" s="12"/>
      <c r="C3061" s="42"/>
      <c r="D3061" s="12"/>
      <c r="E3061" s="12"/>
      <c r="F3061" s="12"/>
      <c r="G3061" s="12"/>
      <c r="H3061" s="12"/>
      <c r="I3061" s="12"/>
      <c r="J3061" s="12"/>
      <c r="K3061" s="12"/>
      <c r="L3061" s="12"/>
      <c r="M3061" s="49"/>
      <c r="N3061" s="49"/>
      <c r="O3061" s="12"/>
      <c r="P3061" s="12"/>
      <c r="Q3061" s="12"/>
      <c r="R3061" s="12"/>
      <c r="S3061" s="12"/>
      <c r="T3061" s="12"/>
    </row>
    <row r="3062" spans="1:20" s="1" customFormat="1" x14ac:dyDescent="0.4">
      <c r="A3062" s="12"/>
      <c r="B3062" s="12"/>
      <c r="C3062" s="42"/>
      <c r="D3062" s="12"/>
      <c r="E3062" s="12"/>
      <c r="F3062" s="12"/>
      <c r="G3062" s="12"/>
      <c r="H3062" s="12"/>
      <c r="I3062" s="12"/>
      <c r="J3062" s="12"/>
      <c r="K3062" s="12"/>
      <c r="L3062" s="12"/>
      <c r="M3062" s="49"/>
      <c r="N3062" s="49"/>
      <c r="O3062" s="12"/>
      <c r="P3062" s="12"/>
      <c r="Q3062" s="12"/>
      <c r="R3062" s="12"/>
      <c r="S3062" s="12"/>
      <c r="T3062" s="12"/>
    </row>
    <row r="3063" spans="1:20" s="1" customFormat="1" x14ac:dyDescent="0.4">
      <c r="A3063" s="12"/>
      <c r="B3063" s="12"/>
      <c r="C3063" s="42"/>
      <c r="D3063" s="12"/>
      <c r="E3063" s="12"/>
      <c r="F3063" s="12"/>
      <c r="G3063" s="12"/>
      <c r="H3063" s="12"/>
      <c r="I3063" s="12"/>
      <c r="J3063" s="12"/>
      <c r="K3063" s="12"/>
      <c r="L3063" s="12"/>
      <c r="M3063" s="49"/>
      <c r="N3063" s="49"/>
      <c r="O3063" s="12"/>
      <c r="P3063" s="12"/>
      <c r="Q3063" s="12"/>
      <c r="R3063" s="12"/>
      <c r="S3063" s="12"/>
      <c r="T3063" s="12"/>
    </row>
    <row r="3064" spans="1:20" s="1" customFormat="1" x14ac:dyDescent="0.4">
      <c r="A3064" s="12"/>
      <c r="B3064" s="12"/>
      <c r="C3064" s="42"/>
      <c r="D3064" s="12"/>
      <c r="E3064" s="12"/>
      <c r="F3064" s="12"/>
      <c r="G3064" s="12"/>
      <c r="H3064" s="12"/>
      <c r="I3064" s="12"/>
      <c r="J3064" s="12"/>
      <c r="K3064" s="12"/>
      <c r="L3064" s="12"/>
      <c r="M3064" s="49"/>
      <c r="N3064" s="49"/>
      <c r="O3064" s="12"/>
      <c r="P3064" s="12"/>
      <c r="Q3064" s="12"/>
      <c r="R3064" s="12"/>
      <c r="S3064" s="12"/>
      <c r="T3064" s="12"/>
    </row>
    <row r="3065" spans="1:20" s="1" customFormat="1" x14ac:dyDescent="0.4">
      <c r="A3065" s="12"/>
      <c r="B3065" s="12"/>
      <c r="C3065" s="42"/>
      <c r="D3065" s="12"/>
      <c r="E3065" s="12"/>
      <c r="F3065" s="12"/>
      <c r="G3065" s="12"/>
      <c r="H3065" s="12"/>
      <c r="I3065" s="12"/>
      <c r="J3065" s="12"/>
      <c r="K3065" s="12"/>
      <c r="L3065" s="12"/>
      <c r="M3065" s="49"/>
      <c r="N3065" s="49"/>
      <c r="O3065" s="12"/>
      <c r="P3065" s="12"/>
      <c r="Q3065" s="12"/>
      <c r="R3065" s="12"/>
      <c r="S3065" s="12"/>
      <c r="T3065" s="12"/>
    </row>
    <row r="3066" spans="1:20" s="1" customFormat="1" x14ac:dyDescent="0.4">
      <c r="A3066" s="12"/>
      <c r="B3066" s="12"/>
      <c r="C3066" s="42"/>
      <c r="D3066" s="12"/>
      <c r="E3066" s="12"/>
      <c r="F3066" s="12"/>
      <c r="G3066" s="12"/>
      <c r="H3066" s="12"/>
      <c r="I3066" s="12"/>
      <c r="J3066" s="12"/>
      <c r="K3066" s="12"/>
      <c r="L3066" s="12"/>
      <c r="M3066" s="49"/>
      <c r="N3066" s="49"/>
      <c r="O3066" s="12"/>
      <c r="P3066" s="12"/>
      <c r="Q3066" s="12"/>
      <c r="R3066" s="12"/>
      <c r="S3066" s="12"/>
      <c r="T3066" s="12"/>
    </row>
    <row r="3067" spans="1:20" s="1" customFormat="1" x14ac:dyDescent="0.4">
      <c r="A3067" s="12"/>
      <c r="B3067" s="12"/>
      <c r="C3067" s="42"/>
      <c r="D3067" s="12"/>
      <c r="E3067" s="12"/>
      <c r="F3067" s="12"/>
      <c r="G3067" s="12"/>
      <c r="H3067" s="12"/>
      <c r="I3067" s="12"/>
      <c r="J3067" s="12"/>
      <c r="K3067" s="12"/>
      <c r="L3067" s="12"/>
      <c r="M3067" s="49"/>
      <c r="N3067" s="49"/>
      <c r="O3067" s="12"/>
      <c r="P3067" s="12"/>
      <c r="Q3067" s="12"/>
      <c r="R3067" s="12"/>
      <c r="S3067" s="12"/>
      <c r="T3067" s="12"/>
    </row>
    <row r="3068" spans="1:20" s="1" customFormat="1" x14ac:dyDescent="0.4">
      <c r="A3068" s="12"/>
      <c r="B3068" s="12"/>
      <c r="C3068" s="42"/>
      <c r="D3068" s="12"/>
      <c r="E3068" s="12"/>
      <c r="F3068" s="12"/>
      <c r="G3068" s="12"/>
      <c r="H3068" s="12"/>
      <c r="I3068" s="12"/>
      <c r="J3068" s="12"/>
      <c r="K3068" s="12"/>
      <c r="L3068" s="12"/>
      <c r="M3068" s="49"/>
      <c r="N3068" s="49"/>
      <c r="O3068" s="12"/>
      <c r="P3068" s="12"/>
      <c r="Q3068" s="12"/>
      <c r="R3068" s="12"/>
      <c r="S3068" s="12"/>
      <c r="T3068" s="12"/>
    </row>
    <row r="3069" spans="1:20" s="1" customFormat="1" x14ac:dyDescent="0.4">
      <c r="A3069" s="12"/>
      <c r="B3069" s="12"/>
      <c r="C3069" s="42"/>
      <c r="D3069" s="12"/>
      <c r="E3069" s="12"/>
      <c r="F3069" s="12"/>
      <c r="G3069" s="12"/>
      <c r="H3069" s="12"/>
      <c r="I3069" s="12"/>
      <c r="J3069" s="12"/>
      <c r="K3069" s="12"/>
      <c r="L3069" s="12"/>
      <c r="M3069" s="49"/>
      <c r="N3069" s="49"/>
      <c r="O3069" s="12"/>
      <c r="P3069" s="12"/>
      <c r="Q3069" s="12"/>
      <c r="R3069" s="12"/>
      <c r="S3069" s="12"/>
      <c r="T3069" s="12"/>
    </row>
    <row r="3070" spans="1:20" s="1" customFormat="1" x14ac:dyDescent="0.4">
      <c r="A3070" s="12"/>
      <c r="B3070" s="12"/>
      <c r="C3070" s="42"/>
      <c r="D3070" s="12"/>
      <c r="E3070" s="12"/>
      <c r="F3070" s="12"/>
      <c r="G3070" s="12"/>
      <c r="H3070" s="12"/>
      <c r="I3070" s="12"/>
      <c r="J3070" s="12"/>
      <c r="K3070" s="12"/>
      <c r="L3070" s="12"/>
      <c r="M3070" s="49"/>
      <c r="N3070" s="49"/>
      <c r="O3070" s="12"/>
      <c r="P3070" s="12"/>
      <c r="Q3070" s="12"/>
      <c r="R3070" s="12"/>
      <c r="S3070" s="12"/>
      <c r="T3070" s="12"/>
    </row>
    <row r="3071" spans="1:20" s="1" customFormat="1" x14ac:dyDescent="0.4">
      <c r="A3071" s="12"/>
      <c r="B3071" s="12"/>
      <c r="C3071" s="42"/>
      <c r="D3071" s="12"/>
      <c r="E3071" s="12"/>
      <c r="F3071" s="12"/>
      <c r="G3071" s="12"/>
      <c r="H3071" s="12"/>
      <c r="I3071" s="12"/>
      <c r="J3071" s="12"/>
      <c r="K3071" s="12"/>
      <c r="L3071" s="12"/>
      <c r="M3071" s="49"/>
      <c r="N3071" s="49"/>
      <c r="O3071" s="12"/>
      <c r="P3071" s="12"/>
      <c r="Q3071" s="12"/>
      <c r="R3071" s="12"/>
      <c r="S3071" s="12"/>
      <c r="T3071" s="12"/>
    </row>
    <row r="3072" spans="1:20" s="1" customFormat="1" x14ac:dyDescent="0.4">
      <c r="A3072" s="12"/>
      <c r="B3072" s="12"/>
      <c r="C3072" s="42"/>
      <c r="D3072" s="12"/>
      <c r="E3072" s="12"/>
      <c r="F3072" s="12"/>
      <c r="G3072" s="12"/>
      <c r="H3072" s="12"/>
      <c r="I3072" s="12"/>
      <c r="J3072" s="12"/>
      <c r="K3072" s="12"/>
      <c r="L3072" s="12"/>
      <c r="M3072" s="49"/>
      <c r="N3072" s="49"/>
      <c r="O3072" s="12"/>
      <c r="P3072" s="12"/>
      <c r="Q3072" s="12"/>
      <c r="R3072" s="12"/>
      <c r="S3072" s="12"/>
      <c r="T3072" s="12"/>
    </row>
    <row r="3073" spans="1:20" s="1" customFormat="1" x14ac:dyDescent="0.4">
      <c r="A3073" s="12"/>
      <c r="B3073" s="12"/>
      <c r="C3073" s="42"/>
      <c r="D3073" s="12"/>
      <c r="E3073" s="12"/>
      <c r="F3073" s="12"/>
      <c r="G3073" s="12"/>
      <c r="H3073" s="12"/>
      <c r="I3073" s="12"/>
      <c r="J3073" s="12"/>
      <c r="K3073" s="12"/>
      <c r="L3073" s="12"/>
      <c r="M3073" s="49"/>
      <c r="N3073" s="49"/>
      <c r="O3073" s="12"/>
      <c r="P3073" s="12"/>
      <c r="Q3073" s="12"/>
      <c r="R3073" s="12"/>
      <c r="S3073" s="12"/>
      <c r="T3073" s="12"/>
    </row>
    <row r="3074" spans="1:20" s="1" customFormat="1" x14ac:dyDescent="0.4">
      <c r="A3074" s="12"/>
      <c r="B3074" s="12"/>
      <c r="C3074" s="42"/>
      <c r="D3074" s="12"/>
      <c r="E3074" s="12"/>
      <c r="F3074" s="12"/>
      <c r="G3074" s="12"/>
      <c r="H3074" s="12"/>
      <c r="I3074" s="12"/>
      <c r="J3074" s="12"/>
      <c r="K3074" s="12"/>
      <c r="L3074" s="12"/>
      <c r="M3074" s="49"/>
      <c r="N3074" s="49"/>
      <c r="O3074" s="12"/>
      <c r="P3074" s="12"/>
      <c r="Q3074" s="12"/>
      <c r="R3074" s="12"/>
      <c r="S3074" s="12"/>
      <c r="T3074" s="12"/>
    </row>
    <row r="3075" spans="1:20" s="1" customFormat="1" x14ac:dyDescent="0.4">
      <c r="A3075" s="12"/>
      <c r="B3075" s="12"/>
      <c r="C3075" s="42"/>
      <c r="D3075" s="12"/>
      <c r="E3075" s="12"/>
      <c r="F3075" s="12"/>
      <c r="G3075" s="12"/>
      <c r="H3075" s="12"/>
      <c r="I3075" s="12"/>
      <c r="J3075" s="12"/>
      <c r="K3075" s="12"/>
      <c r="L3075" s="12"/>
      <c r="M3075" s="49"/>
      <c r="N3075" s="49"/>
      <c r="O3075" s="12"/>
      <c r="P3075" s="12"/>
      <c r="Q3075" s="12"/>
      <c r="R3075" s="12"/>
      <c r="S3075" s="12"/>
      <c r="T3075" s="12"/>
    </row>
    <row r="3076" spans="1:20" s="1" customFormat="1" x14ac:dyDescent="0.4">
      <c r="A3076" s="12"/>
      <c r="B3076" s="12"/>
      <c r="C3076" s="42"/>
      <c r="D3076" s="12"/>
      <c r="E3076" s="12"/>
      <c r="F3076" s="12"/>
      <c r="G3076" s="12"/>
      <c r="H3076" s="12"/>
      <c r="I3076" s="12"/>
      <c r="J3076" s="12"/>
      <c r="K3076" s="12"/>
      <c r="L3076" s="12"/>
      <c r="M3076" s="49"/>
      <c r="N3076" s="49"/>
      <c r="O3076" s="12"/>
      <c r="P3076" s="12"/>
      <c r="Q3076" s="12"/>
      <c r="R3076" s="12"/>
      <c r="S3076" s="12"/>
      <c r="T3076" s="12"/>
    </row>
    <row r="3077" spans="1:20" s="1" customFormat="1" x14ac:dyDescent="0.4">
      <c r="A3077" s="12"/>
      <c r="B3077" s="12"/>
      <c r="C3077" s="42"/>
      <c r="D3077" s="12"/>
      <c r="E3077" s="12"/>
      <c r="F3077" s="12"/>
      <c r="G3077" s="12"/>
      <c r="H3077" s="12"/>
      <c r="I3077" s="12"/>
      <c r="J3077" s="12"/>
      <c r="K3077" s="12"/>
      <c r="L3077" s="12"/>
      <c r="M3077" s="49"/>
      <c r="N3077" s="49"/>
      <c r="O3077" s="12"/>
      <c r="P3077" s="12"/>
      <c r="Q3077" s="12"/>
      <c r="R3077" s="12"/>
      <c r="S3077" s="12"/>
      <c r="T3077" s="12"/>
    </row>
    <row r="3078" spans="1:20" s="1" customFormat="1" x14ac:dyDescent="0.4">
      <c r="A3078" s="12"/>
      <c r="B3078" s="12"/>
      <c r="C3078" s="42"/>
      <c r="D3078" s="12"/>
      <c r="E3078" s="12"/>
      <c r="F3078" s="12"/>
      <c r="G3078" s="12"/>
      <c r="H3078" s="12"/>
      <c r="I3078" s="12"/>
      <c r="J3078" s="12"/>
      <c r="K3078" s="12"/>
      <c r="L3078" s="12"/>
      <c r="M3078" s="49"/>
      <c r="N3078" s="49"/>
      <c r="O3078" s="12"/>
      <c r="P3078" s="12"/>
      <c r="Q3078" s="12"/>
      <c r="R3078" s="12"/>
      <c r="S3078" s="12"/>
      <c r="T3078" s="12"/>
    </row>
    <row r="3079" spans="1:20" s="1" customFormat="1" x14ac:dyDescent="0.4">
      <c r="A3079" s="12"/>
      <c r="B3079" s="12"/>
      <c r="C3079" s="42"/>
      <c r="D3079" s="12"/>
      <c r="E3079" s="12"/>
      <c r="F3079" s="12"/>
      <c r="G3079" s="12"/>
      <c r="H3079" s="12"/>
      <c r="I3079" s="12"/>
      <c r="J3079" s="12"/>
      <c r="K3079" s="12"/>
      <c r="L3079" s="12"/>
      <c r="M3079" s="49"/>
      <c r="N3079" s="49"/>
      <c r="O3079" s="12"/>
      <c r="P3079" s="12"/>
      <c r="Q3079" s="12"/>
      <c r="R3079" s="12"/>
      <c r="S3079" s="12"/>
      <c r="T3079" s="12"/>
    </row>
    <row r="3080" spans="1:20" s="1" customFormat="1" x14ac:dyDescent="0.4">
      <c r="A3080" s="12"/>
      <c r="B3080" s="12"/>
      <c r="C3080" s="42"/>
      <c r="D3080" s="12"/>
      <c r="E3080" s="12"/>
      <c r="F3080" s="12"/>
      <c r="G3080" s="12"/>
      <c r="H3080" s="12"/>
      <c r="I3080" s="12"/>
      <c r="J3080" s="12"/>
      <c r="K3080" s="12"/>
      <c r="L3080" s="12"/>
      <c r="M3080" s="49"/>
      <c r="N3080" s="49"/>
      <c r="O3080" s="12"/>
      <c r="P3080" s="12"/>
      <c r="Q3080" s="12"/>
      <c r="R3080" s="12"/>
      <c r="S3080" s="12"/>
      <c r="T3080" s="12"/>
    </row>
    <row r="3081" spans="1:20" s="1" customFormat="1" x14ac:dyDescent="0.4">
      <c r="A3081" s="12"/>
      <c r="B3081" s="12"/>
      <c r="C3081" s="42"/>
      <c r="D3081" s="12"/>
      <c r="E3081" s="12"/>
      <c r="F3081" s="12"/>
      <c r="G3081" s="12"/>
      <c r="H3081" s="12"/>
      <c r="I3081" s="12"/>
      <c r="J3081" s="12"/>
      <c r="K3081" s="12"/>
      <c r="L3081" s="12"/>
      <c r="M3081" s="49"/>
      <c r="N3081" s="49"/>
      <c r="O3081" s="12"/>
      <c r="P3081" s="12"/>
      <c r="Q3081" s="12"/>
      <c r="R3081" s="12"/>
      <c r="S3081" s="12"/>
      <c r="T3081" s="12"/>
    </row>
    <row r="3082" spans="1:20" s="1" customFormat="1" x14ac:dyDescent="0.4">
      <c r="A3082" s="12"/>
      <c r="B3082" s="12"/>
      <c r="C3082" s="42"/>
      <c r="D3082" s="12"/>
      <c r="E3082" s="12"/>
      <c r="F3082" s="12"/>
      <c r="G3082" s="12"/>
      <c r="H3082" s="12"/>
      <c r="I3082" s="12"/>
      <c r="J3082" s="12"/>
      <c r="K3082" s="12"/>
      <c r="L3082" s="12"/>
      <c r="M3082" s="49"/>
      <c r="N3082" s="49"/>
      <c r="O3082" s="12"/>
      <c r="P3082" s="12"/>
      <c r="Q3082" s="12"/>
      <c r="R3082" s="12"/>
      <c r="S3082" s="12"/>
      <c r="T3082" s="12"/>
    </row>
    <row r="3083" spans="1:20" s="1" customFormat="1" x14ac:dyDescent="0.4">
      <c r="A3083" s="12"/>
      <c r="B3083" s="12"/>
      <c r="C3083" s="42"/>
      <c r="D3083" s="12"/>
      <c r="E3083" s="12"/>
      <c r="F3083" s="12"/>
      <c r="G3083" s="12"/>
      <c r="H3083" s="12"/>
      <c r="I3083" s="12"/>
      <c r="J3083" s="12"/>
      <c r="K3083" s="12"/>
      <c r="L3083" s="12"/>
      <c r="M3083" s="49"/>
      <c r="N3083" s="49"/>
      <c r="O3083" s="12"/>
      <c r="P3083" s="12"/>
      <c r="Q3083" s="12"/>
      <c r="R3083" s="12"/>
      <c r="S3083" s="12"/>
      <c r="T3083" s="12"/>
    </row>
    <row r="3084" spans="1:20" s="1" customFormat="1" x14ac:dyDescent="0.4">
      <c r="A3084" s="12"/>
      <c r="B3084" s="12"/>
      <c r="C3084" s="42"/>
      <c r="D3084" s="12"/>
      <c r="E3084" s="12"/>
      <c r="F3084" s="12"/>
      <c r="G3084" s="12"/>
      <c r="H3084" s="12"/>
      <c r="I3084" s="12"/>
      <c r="J3084" s="12"/>
      <c r="K3084" s="12"/>
      <c r="L3084" s="12"/>
      <c r="M3084" s="49"/>
      <c r="N3084" s="49"/>
      <c r="O3084" s="12"/>
      <c r="P3084" s="12"/>
      <c r="Q3084" s="12"/>
      <c r="R3084" s="12"/>
      <c r="S3084" s="12"/>
      <c r="T3084" s="12"/>
    </row>
    <row r="3085" spans="1:20" s="1" customFormat="1" x14ac:dyDescent="0.4">
      <c r="A3085" s="12"/>
      <c r="B3085" s="12"/>
      <c r="C3085" s="42"/>
      <c r="D3085" s="12"/>
      <c r="E3085" s="12"/>
      <c r="F3085" s="12"/>
      <c r="G3085" s="12"/>
      <c r="H3085" s="12"/>
      <c r="I3085" s="12"/>
      <c r="J3085" s="12"/>
      <c r="K3085" s="12"/>
      <c r="L3085" s="12"/>
      <c r="M3085" s="49"/>
      <c r="N3085" s="49"/>
      <c r="O3085" s="12"/>
      <c r="P3085" s="12"/>
      <c r="Q3085" s="12"/>
      <c r="R3085" s="12"/>
      <c r="S3085" s="12"/>
      <c r="T3085" s="12"/>
    </row>
    <row r="3086" spans="1:20" s="1" customFormat="1" x14ac:dyDescent="0.4">
      <c r="A3086" s="12"/>
      <c r="B3086" s="12"/>
      <c r="C3086" s="42"/>
      <c r="D3086" s="12"/>
      <c r="E3086" s="12"/>
      <c r="F3086" s="12"/>
      <c r="G3086" s="12"/>
      <c r="H3086" s="12"/>
      <c r="I3086" s="12"/>
      <c r="J3086" s="12"/>
      <c r="K3086" s="12"/>
      <c r="L3086" s="12"/>
      <c r="M3086" s="49"/>
      <c r="N3086" s="49"/>
      <c r="O3086" s="12"/>
      <c r="P3086" s="12"/>
      <c r="Q3086" s="12"/>
      <c r="R3086" s="12"/>
      <c r="S3086" s="12"/>
      <c r="T3086" s="12"/>
    </row>
    <row r="3087" spans="1:20" s="1" customFormat="1" x14ac:dyDescent="0.4">
      <c r="A3087" s="12"/>
      <c r="B3087" s="12"/>
      <c r="C3087" s="42"/>
      <c r="D3087" s="12"/>
      <c r="E3087" s="12"/>
      <c r="F3087" s="12"/>
      <c r="G3087" s="12"/>
      <c r="H3087" s="12"/>
      <c r="I3087" s="12"/>
      <c r="J3087" s="12"/>
      <c r="K3087" s="12"/>
      <c r="L3087" s="12"/>
      <c r="M3087" s="49"/>
      <c r="N3087" s="49"/>
      <c r="O3087" s="12"/>
      <c r="P3087" s="12"/>
      <c r="Q3087" s="12"/>
      <c r="R3087" s="12"/>
      <c r="S3087" s="12"/>
      <c r="T3087" s="12"/>
    </row>
    <row r="3088" spans="1:20" s="1" customFormat="1" x14ac:dyDescent="0.4">
      <c r="A3088" s="12"/>
      <c r="B3088" s="12"/>
      <c r="C3088" s="42"/>
      <c r="D3088" s="12"/>
      <c r="E3088" s="12"/>
      <c r="F3088" s="12"/>
      <c r="G3088" s="12"/>
      <c r="H3088" s="12"/>
      <c r="I3088" s="12"/>
      <c r="J3088" s="12"/>
      <c r="K3088" s="12"/>
      <c r="L3088" s="12"/>
      <c r="M3088" s="49"/>
      <c r="N3088" s="49"/>
      <c r="O3088" s="12"/>
      <c r="P3088" s="12"/>
      <c r="Q3088" s="12"/>
      <c r="R3088" s="12"/>
      <c r="S3088" s="12"/>
      <c r="T3088" s="12"/>
    </row>
    <row r="3089" spans="1:20" s="1" customFormat="1" x14ac:dyDescent="0.4">
      <c r="A3089" s="12"/>
      <c r="B3089" s="12"/>
      <c r="C3089" s="42"/>
      <c r="D3089" s="12"/>
      <c r="E3089" s="12"/>
      <c r="F3089" s="12"/>
      <c r="G3089" s="12"/>
      <c r="H3089" s="12"/>
      <c r="I3089" s="12"/>
      <c r="J3089" s="12"/>
      <c r="K3089" s="12"/>
      <c r="L3089" s="12"/>
      <c r="M3089" s="49"/>
      <c r="N3089" s="49"/>
      <c r="O3089" s="12"/>
      <c r="P3089" s="12"/>
      <c r="Q3089" s="12"/>
      <c r="R3089" s="12"/>
      <c r="S3089" s="12"/>
      <c r="T3089" s="12"/>
    </row>
    <row r="3090" spans="1:20" s="1" customFormat="1" x14ac:dyDescent="0.4">
      <c r="A3090" s="12"/>
      <c r="B3090" s="12"/>
      <c r="C3090" s="42"/>
      <c r="D3090" s="12"/>
      <c r="E3090" s="12"/>
      <c r="F3090" s="12"/>
      <c r="G3090" s="12"/>
      <c r="H3090" s="12"/>
      <c r="I3090" s="12"/>
      <c r="J3090" s="12"/>
      <c r="K3090" s="12"/>
      <c r="L3090" s="12"/>
      <c r="M3090" s="49"/>
      <c r="N3090" s="49"/>
      <c r="O3090" s="12"/>
      <c r="P3090" s="12"/>
      <c r="Q3090" s="12"/>
      <c r="R3090" s="12"/>
      <c r="S3090" s="12"/>
      <c r="T3090" s="12"/>
    </row>
    <row r="3091" spans="1:20" s="1" customFormat="1" x14ac:dyDescent="0.4">
      <c r="A3091" s="12"/>
      <c r="B3091" s="12"/>
      <c r="C3091" s="42"/>
      <c r="D3091" s="12"/>
      <c r="E3091" s="12"/>
      <c r="F3091" s="12"/>
      <c r="G3091" s="12"/>
      <c r="H3091" s="12"/>
      <c r="I3091" s="12"/>
      <c r="J3091" s="12"/>
      <c r="K3091" s="12"/>
      <c r="L3091" s="12"/>
      <c r="M3091" s="49"/>
      <c r="N3091" s="49"/>
      <c r="O3091" s="12"/>
      <c r="P3091" s="12"/>
      <c r="Q3091" s="12"/>
      <c r="R3091" s="12"/>
      <c r="S3091" s="12"/>
      <c r="T3091" s="12"/>
    </row>
    <row r="3092" spans="1:20" s="1" customFormat="1" x14ac:dyDescent="0.4">
      <c r="A3092" s="12"/>
      <c r="B3092" s="12"/>
      <c r="C3092" s="42"/>
      <c r="D3092" s="12"/>
      <c r="E3092" s="12"/>
      <c r="F3092" s="12"/>
      <c r="G3092" s="12"/>
      <c r="H3092" s="12"/>
      <c r="I3092" s="12"/>
      <c r="J3092" s="12"/>
      <c r="K3092" s="12"/>
      <c r="L3092" s="12"/>
      <c r="M3092" s="49"/>
      <c r="N3092" s="49"/>
      <c r="O3092" s="12"/>
      <c r="P3092" s="12"/>
      <c r="Q3092" s="12"/>
      <c r="R3092" s="12"/>
      <c r="S3092" s="12"/>
      <c r="T3092" s="12"/>
    </row>
    <row r="3093" spans="1:20" s="1" customFormat="1" x14ac:dyDescent="0.4">
      <c r="A3093" s="12"/>
      <c r="B3093" s="12"/>
      <c r="C3093" s="42"/>
      <c r="D3093" s="12"/>
      <c r="E3093" s="12"/>
      <c r="F3093" s="12"/>
      <c r="G3093" s="12"/>
      <c r="H3093" s="12"/>
      <c r="I3093" s="12"/>
      <c r="J3093" s="12"/>
      <c r="K3093" s="12"/>
      <c r="L3093" s="12"/>
      <c r="M3093" s="49"/>
      <c r="N3093" s="49"/>
      <c r="O3093" s="12"/>
      <c r="P3093" s="12"/>
      <c r="Q3093" s="12"/>
      <c r="R3093" s="12"/>
      <c r="S3093" s="12"/>
      <c r="T3093" s="12"/>
    </row>
    <row r="3094" spans="1:20" s="1" customFormat="1" x14ac:dyDescent="0.4">
      <c r="A3094" s="12"/>
      <c r="B3094" s="12"/>
      <c r="C3094" s="42"/>
      <c r="D3094" s="12"/>
      <c r="E3094" s="12"/>
      <c r="F3094" s="12"/>
      <c r="G3094" s="12"/>
      <c r="H3094" s="12"/>
      <c r="I3094" s="12"/>
      <c r="J3094" s="12"/>
      <c r="K3094" s="12"/>
      <c r="L3094" s="12"/>
      <c r="M3094" s="49"/>
      <c r="N3094" s="49"/>
      <c r="O3094" s="12"/>
      <c r="P3094" s="12"/>
      <c r="Q3094" s="12"/>
      <c r="R3094" s="12"/>
      <c r="S3094" s="12"/>
      <c r="T3094" s="12"/>
    </row>
    <row r="3095" spans="1:20" s="1" customFormat="1" x14ac:dyDescent="0.4">
      <c r="A3095" s="12"/>
      <c r="B3095" s="12"/>
      <c r="C3095" s="42"/>
      <c r="D3095" s="12"/>
      <c r="E3095" s="12"/>
      <c r="F3095" s="12"/>
      <c r="G3095" s="12"/>
      <c r="H3095" s="12"/>
      <c r="I3095" s="12"/>
      <c r="J3095" s="12"/>
      <c r="K3095" s="12"/>
      <c r="L3095" s="12"/>
      <c r="M3095" s="49"/>
      <c r="N3095" s="49"/>
      <c r="O3095" s="12"/>
      <c r="P3095" s="12"/>
      <c r="Q3095" s="12"/>
      <c r="R3095" s="12"/>
      <c r="S3095" s="12"/>
      <c r="T3095" s="12"/>
    </row>
    <row r="3096" spans="1:20" s="1" customFormat="1" x14ac:dyDescent="0.4">
      <c r="A3096" s="12"/>
      <c r="B3096" s="12"/>
      <c r="C3096" s="42"/>
      <c r="D3096" s="12"/>
      <c r="E3096" s="12"/>
      <c r="F3096" s="12"/>
      <c r="G3096" s="12"/>
      <c r="H3096" s="12"/>
      <c r="I3096" s="12"/>
      <c r="J3096" s="12"/>
      <c r="K3096" s="12"/>
      <c r="L3096" s="12"/>
      <c r="M3096" s="49"/>
      <c r="N3096" s="49"/>
      <c r="O3096" s="12"/>
      <c r="P3096" s="12"/>
      <c r="Q3096" s="12"/>
      <c r="R3096" s="12"/>
      <c r="S3096" s="12"/>
      <c r="T3096" s="12"/>
    </row>
    <row r="3097" spans="1:20" s="1" customFormat="1" x14ac:dyDescent="0.4">
      <c r="A3097" s="12"/>
      <c r="B3097" s="12"/>
      <c r="C3097" s="42"/>
      <c r="D3097" s="12"/>
      <c r="E3097" s="12"/>
      <c r="F3097" s="12"/>
      <c r="G3097" s="12"/>
      <c r="H3097" s="12"/>
      <c r="I3097" s="12"/>
      <c r="J3097" s="12"/>
      <c r="K3097" s="12"/>
      <c r="L3097" s="12"/>
      <c r="M3097" s="49"/>
      <c r="N3097" s="49"/>
      <c r="O3097" s="12"/>
      <c r="P3097" s="12"/>
      <c r="Q3097" s="12"/>
      <c r="R3097" s="12"/>
      <c r="S3097" s="12"/>
      <c r="T3097" s="12"/>
    </row>
    <row r="3098" spans="1:20" s="1" customFormat="1" x14ac:dyDescent="0.4">
      <c r="A3098" s="12"/>
      <c r="B3098" s="12"/>
      <c r="C3098" s="42"/>
      <c r="D3098" s="12"/>
      <c r="E3098" s="12"/>
      <c r="F3098" s="12"/>
      <c r="G3098" s="12"/>
      <c r="H3098" s="12"/>
      <c r="I3098" s="12"/>
      <c r="J3098" s="12"/>
      <c r="K3098" s="12"/>
      <c r="L3098" s="12"/>
      <c r="M3098" s="49"/>
      <c r="N3098" s="49"/>
      <c r="O3098" s="12"/>
      <c r="P3098" s="12"/>
      <c r="Q3098" s="12"/>
      <c r="R3098" s="12"/>
      <c r="S3098" s="12"/>
      <c r="T3098" s="12"/>
    </row>
    <row r="3099" spans="1:20" s="1" customFormat="1" x14ac:dyDescent="0.4">
      <c r="A3099" s="12"/>
      <c r="B3099" s="12"/>
      <c r="C3099" s="42"/>
      <c r="D3099" s="12"/>
      <c r="E3099" s="12"/>
      <c r="F3099" s="12"/>
      <c r="G3099" s="12"/>
      <c r="H3099" s="12"/>
      <c r="I3099" s="12"/>
      <c r="J3099" s="12"/>
      <c r="K3099" s="12"/>
      <c r="L3099" s="12"/>
      <c r="M3099" s="49"/>
      <c r="N3099" s="49"/>
      <c r="O3099" s="12"/>
      <c r="P3099" s="12"/>
      <c r="Q3099" s="12"/>
      <c r="R3099" s="12"/>
      <c r="S3099" s="12"/>
      <c r="T3099" s="12"/>
    </row>
    <row r="3100" spans="1:20" s="1" customFormat="1" x14ac:dyDescent="0.4">
      <c r="A3100" s="12"/>
      <c r="B3100" s="12"/>
      <c r="C3100" s="42"/>
      <c r="D3100" s="12"/>
      <c r="E3100" s="12"/>
      <c r="F3100" s="12"/>
      <c r="G3100" s="12"/>
      <c r="H3100" s="12"/>
      <c r="I3100" s="12"/>
      <c r="J3100" s="12"/>
      <c r="K3100" s="12"/>
      <c r="L3100" s="12"/>
      <c r="M3100" s="49"/>
      <c r="N3100" s="49"/>
      <c r="O3100" s="12"/>
      <c r="P3100" s="12"/>
      <c r="Q3100" s="12"/>
      <c r="R3100" s="12"/>
      <c r="S3100" s="12"/>
      <c r="T3100" s="12"/>
    </row>
    <row r="3101" spans="1:20" s="1" customFormat="1" x14ac:dyDescent="0.4">
      <c r="A3101" s="12"/>
      <c r="B3101" s="12"/>
      <c r="C3101" s="42"/>
      <c r="D3101" s="12"/>
      <c r="E3101" s="12"/>
      <c r="F3101" s="12"/>
      <c r="G3101" s="12"/>
      <c r="H3101" s="12"/>
      <c r="I3101" s="12"/>
      <c r="J3101" s="12"/>
      <c r="K3101" s="12"/>
      <c r="L3101" s="12"/>
      <c r="M3101" s="49"/>
      <c r="N3101" s="49"/>
      <c r="O3101" s="12"/>
      <c r="P3101" s="12"/>
      <c r="Q3101" s="12"/>
      <c r="R3101" s="12"/>
      <c r="S3101" s="12"/>
      <c r="T3101" s="12"/>
    </row>
    <row r="3102" spans="1:20" s="1" customFormat="1" x14ac:dyDescent="0.4">
      <c r="A3102" s="12"/>
      <c r="B3102" s="12"/>
      <c r="C3102" s="42"/>
      <c r="D3102" s="12"/>
      <c r="E3102" s="12"/>
      <c r="F3102" s="12"/>
      <c r="G3102" s="12"/>
      <c r="H3102" s="12"/>
      <c r="I3102" s="12"/>
      <c r="J3102" s="12"/>
      <c r="K3102" s="12"/>
      <c r="L3102" s="12"/>
      <c r="M3102" s="49"/>
      <c r="N3102" s="49"/>
      <c r="O3102" s="12"/>
      <c r="P3102" s="12"/>
      <c r="Q3102" s="12"/>
      <c r="R3102" s="12"/>
      <c r="S3102" s="12"/>
      <c r="T3102" s="12"/>
    </row>
    <row r="3103" spans="1:20" s="1" customFormat="1" x14ac:dyDescent="0.4">
      <c r="A3103" s="12"/>
      <c r="B3103" s="12"/>
      <c r="C3103" s="42"/>
      <c r="D3103" s="12"/>
      <c r="E3103" s="12"/>
      <c r="F3103" s="12"/>
      <c r="G3103" s="12"/>
      <c r="H3103" s="12"/>
      <c r="I3103" s="12"/>
      <c r="J3103" s="12"/>
      <c r="K3103" s="12"/>
      <c r="L3103" s="12"/>
      <c r="M3103" s="49"/>
      <c r="N3103" s="49"/>
      <c r="O3103" s="12"/>
      <c r="P3103" s="12"/>
      <c r="Q3103" s="12"/>
      <c r="R3103" s="12"/>
      <c r="S3103" s="12"/>
      <c r="T3103" s="12"/>
    </row>
    <row r="3104" spans="1:20" s="1" customFormat="1" x14ac:dyDescent="0.4">
      <c r="A3104" s="12"/>
      <c r="B3104" s="12"/>
      <c r="C3104" s="42"/>
      <c r="D3104" s="12"/>
      <c r="E3104" s="12"/>
      <c r="F3104" s="12"/>
      <c r="G3104" s="12"/>
      <c r="H3104" s="12"/>
      <c r="I3104" s="12"/>
      <c r="J3104" s="12"/>
      <c r="K3104" s="12"/>
      <c r="L3104" s="12"/>
      <c r="M3104" s="49"/>
      <c r="N3104" s="49"/>
      <c r="O3104" s="12"/>
      <c r="P3104" s="12"/>
      <c r="Q3104" s="12"/>
      <c r="R3104" s="12"/>
      <c r="S3104" s="12"/>
      <c r="T3104" s="12"/>
    </row>
    <row r="3105" spans="1:20" s="1" customFormat="1" x14ac:dyDescent="0.4">
      <c r="A3105" s="12"/>
      <c r="B3105" s="12"/>
      <c r="C3105" s="42"/>
      <c r="D3105" s="12"/>
      <c r="E3105" s="12"/>
      <c r="F3105" s="12"/>
      <c r="G3105" s="12"/>
      <c r="H3105" s="12"/>
      <c r="I3105" s="12"/>
      <c r="J3105" s="12"/>
      <c r="K3105" s="12"/>
      <c r="L3105" s="12"/>
      <c r="M3105" s="49"/>
      <c r="N3105" s="49"/>
      <c r="O3105" s="12"/>
      <c r="P3105" s="12"/>
      <c r="Q3105" s="12"/>
      <c r="R3105" s="12"/>
      <c r="S3105" s="12"/>
      <c r="T3105" s="12"/>
    </row>
    <row r="3106" spans="1:20" s="1" customFormat="1" x14ac:dyDescent="0.4">
      <c r="A3106" s="12"/>
      <c r="B3106" s="12"/>
      <c r="C3106" s="42"/>
      <c r="D3106" s="12"/>
      <c r="E3106" s="12"/>
      <c r="F3106" s="12"/>
      <c r="G3106" s="12"/>
      <c r="H3106" s="12"/>
      <c r="I3106" s="12"/>
      <c r="J3106" s="12"/>
      <c r="K3106" s="12"/>
      <c r="L3106" s="12"/>
      <c r="M3106" s="49"/>
      <c r="N3106" s="49"/>
      <c r="O3106" s="12"/>
      <c r="P3106" s="12"/>
      <c r="Q3106" s="12"/>
      <c r="R3106" s="12"/>
      <c r="S3106" s="12"/>
      <c r="T3106" s="12"/>
    </row>
    <row r="3107" spans="1:20" s="1" customFormat="1" x14ac:dyDescent="0.4">
      <c r="A3107" s="12"/>
      <c r="B3107" s="12"/>
      <c r="C3107" s="42"/>
      <c r="D3107" s="12"/>
      <c r="E3107" s="12"/>
      <c r="F3107" s="12"/>
      <c r="G3107" s="12"/>
      <c r="H3107" s="12"/>
      <c r="I3107" s="12"/>
      <c r="J3107" s="12"/>
      <c r="K3107" s="12"/>
      <c r="L3107" s="12"/>
      <c r="M3107" s="49"/>
      <c r="N3107" s="49"/>
      <c r="O3107" s="12"/>
      <c r="P3107" s="12"/>
      <c r="Q3107" s="12"/>
      <c r="R3107" s="12"/>
      <c r="S3107" s="12"/>
      <c r="T3107" s="12"/>
    </row>
    <row r="3108" spans="1:20" s="1" customFormat="1" x14ac:dyDescent="0.4">
      <c r="A3108" s="12"/>
      <c r="B3108" s="12"/>
      <c r="C3108" s="42"/>
      <c r="D3108" s="12"/>
      <c r="E3108" s="12"/>
      <c r="F3108" s="12"/>
      <c r="G3108" s="12"/>
      <c r="H3108" s="12"/>
      <c r="I3108" s="12"/>
      <c r="J3108" s="12"/>
      <c r="K3108" s="12"/>
      <c r="L3108" s="12"/>
      <c r="M3108" s="49"/>
      <c r="N3108" s="49"/>
      <c r="O3108" s="12"/>
      <c r="P3108" s="12"/>
      <c r="Q3108" s="12"/>
      <c r="R3108" s="12"/>
      <c r="S3108" s="12"/>
      <c r="T3108" s="12"/>
    </row>
    <row r="3109" spans="1:20" s="1" customFormat="1" x14ac:dyDescent="0.4">
      <c r="A3109" s="12"/>
      <c r="B3109" s="12"/>
      <c r="C3109" s="42"/>
      <c r="D3109" s="12"/>
      <c r="E3109" s="12"/>
      <c r="F3109" s="12"/>
      <c r="G3109" s="12"/>
      <c r="H3109" s="12"/>
      <c r="I3109" s="12"/>
      <c r="J3109" s="12"/>
      <c r="K3109" s="12"/>
      <c r="L3109" s="12"/>
      <c r="M3109" s="49"/>
      <c r="N3109" s="49"/>
      <c r="O3109" s="12"/>
      <c r="P3109" s="12"/>
      <c r="Q3109" s="12"/>
      <c r="R3109" s="12"/>
      <c r="S3109" s="12"/>
      <c r="T3109" s="12"/>
    </row>
    <row r="3110" spans="1:20" s="1" customFormat="1" x14ac:dyDescent="0.4">
      <c r="A3110" s="12"/>
      <c r="B3110" s="12"/>
      <c r="C3110" s="42"/>
      <c r="D3110" s="12"/>
      <c r="E3110" s="12"/>
      <c r="F3110" s="12"/>
      <c r="G3110" s="12"/>
      <c r="H3110" s="12"/>
      <c r="I3110" s="12"/>
      <c r="J3110" s="12"/>
      <c r="K3110" s="12"/>
      <c r="L3110" s="12"/>
      <c r="M3110" s="49"/>
      <c r="N3110" s="49"/>
      <c r="O3110" s="12"/>
      <c r="P3110" s="12"/>
      <c r="Q3110" s="12"/>
      <c r="R3110" s="12"/>
      <c r="S3110" s="12"/>
      <c r="T3110" s="12"/>
    </row>
    <row r="3111" spans="1:20" s="1" customFormat="1" x14ac:dyDescent="0.4">
      <c r="A3111" s="12"/>
      <c r="B3111" s="12"/>
      <c r="C3111" s="42"/>
      <c r="D3111" s="12"/>
      <c r="E3111" s="12"/>
      <c r="F3111" s="12"/>
      <c r="G3111" s="12"/>
      <c r="H3111" s="12"/>
      <c r="I3111" s="12"/>
      <c r="J3111" s="12"/>
      <c r="K3111" s="12"/>
      <c r="L3111" s="12"/>
      <c r="M3111" s="49"/>
      <c r="N3111" s="49"/>
      <c r="O3111" s="12"/>
      <c r="P3111" s="12"/>
      <c r="Q3111" s="12"/>
      <c r="R3111" s="12"/>
      <c r="S3111" s="12"/>
      <c r="T3111" s="12"/>
    </row>
    <row r="3112" spans="1:20" s="1" customFormat="1" x14ac:dyDescent="0.4">
      <c r="A3112" s="12"/>
      <c r="B3112" s="12"/>
      <c r="C3112" s="42"/>
      <c r="D3112" s="12"/>
      <c r="E3112" s="12"/>
      <c r="F3112" s="12"/>
      <c r="G3112" s="12"/>
      <c r="H3112" s="12"/>
      <c r="I3112" s="12"/>
      <c r="J3112" s="12"/>
      <c r="K3112" s="12"/>
      <c r="L3112" s="12"/>
      <c r="M3112" s="49"/>
      <c r="N3112" s="49"/>
      <c r="O3112" s="12"/>
      <c r="P3112" s="12"/>
      <c r="Q3112" s="12"/>
      <c r="R3112" s="12"/>
      <c r="S3112" s="12"/>
      <c r="T3112" s="12"/>
    </row>
    <row r="3113" spans="1:20" s="1" customFormat="1" x14ac:dyDescent="0.4">
      <c r="A3113" s="12"/>
      <c r="B3113" s="12"/>
      <c r="C3113" s="42"/>
      <c r="D3113" s="12"/>
      <c r="E3113" s="12"/>
      <c r="F3113" s="12"/>
      <c r="G3113" s="12"/>
      <c r="H3113" s="12"/>
      <c r="I3113" s="12"/>
      <c r="J3113" s="12"/>
      <c r="K3113" s="12"/>
      <c r="L3113" s="12"/>
      <c r="M3113" s="49"/>
      <c r="N3113" s="49"/>
      <c r="O3113" s="12"/>
      <c r="P3113" s="12"/>
      <c r="Q3113" s="12"/>
      <c r="R3113" s="12"/>
      <c r="S3113" s="12"/>
      <c r="T3113" s="12"/>
    </row>
    <row r="3114" spans="1:20" s="1" customFormat="1" x14ac:dyDescent="0.4">
      <c r="A3114" s="12"/>
      <c r="B3114" s="12"/>
      <c r="C3114" s="42"/>
      <c r="D3114" s="12"/>
      <c r="E3114" s="12"/>
      <c r="F3114" s="12"/>
      <c r="G3114" s="12"/>
      <c r="H3114" s="12"/>
      <c r="I3114" s="12"/>
      <c r="J3114" s="12"/>
      <c r="K3114" s="12"/>
      <c r="L3114" s="12"/>
      <c r="M3114" s="49"/>
      <c r="N3114" s="49"/>
      <c r="O3114" s="12"/>
      <c r="P3114" s="12"/>
      <c r="Q3114" s="12"/>
      <c r="R3114" s="12"/>
      <c r="S3114" s="12"/>
      <c r="T3114" s="12"/>
    </row>
    <row r="3115" spans="1:20" s="1" customFormat="1" x14ac:dyDescent="0.4">
      <c r="A3115" s="12"/>
      <c r="B3115" s="12"/>
      <c r="C3115" s="42"/>
      <c r="D3115" s="12"/>
      <c r="E3115" s="12"/>
      <c r="F3115" s="12"/>
      <c r="G3115" s="12"/>
      <c r="H3115" s="12"/>
      <c r="I3115" s="12"/>
      <c r="J3115" s="12"/>
      <c r="K3115" s="12"/>
      <c r="L3115" s="12"/>
      <c r="M3115" s="49"/>
      <c r="N3115" s="49"/>
      <c r="O3115" s="12"/>
      <c r="P3115" s="12"/>
      <c r="Q3115" s="12"/>
      <c r="R3115" s="12"/>
      <c r="S3115" s="12"/>
      <c r="T3115" s="12"/>
    </row>
    <row r="3116" spans="1:20" s="1" customFormat="1" x14ac:dyDescent="0.4">
      <c r="A3116" s="12"/>
      <c r="B3116" s="12"/>
      <c r="C3116" s="42"/>
      <c r="D3116" s="12"/>
      <c r="E3116" s="12"/>
      <c r="F3116" s="12"/>
      <c r="G3116" s="12"/>
      <c r="H3116" s="12"/>
      <c r="I3116" s="12"/>
      <c r="J3116" s="12"/>
      <c r="K3116" s="12"/>
      <c r="L3116" s="12"/>
      <c r="M3116" s="49"/>
      <c r="N3116" s="49"/>
      <c r="O3116" s="12"/>
      <c r="P3116" s="12"/>
      <c r="Q3116" s="12"/>
      <c r="R3116" s="12"/>
      <c r="S3116" s="12"/>
      <c r="T3116" s="12"/>
    </row>
    <row r="3117" spans="1:20" s="1" customFormat="1" x14ac:dyDescent="0.4">
      <c r="A3117" s="12"/>
      <c r="B3117" s="12"/>
      <c r="C3117" s="42"/>
      <c r="D3117" s="12"/>
      <c r="E3117" s="12"/>
      <c r="F3117" s="12"/>
      <c r="G3117" s="12"/>
      <c r="H3117" s="12"/>
      <c r="I3117" s="12"/>
      <c r="J3117" s="12"/>
      <c r="K3117" s="12"/>
      <c r="L3117" s="12"/>
      <c r="M3117" s="49"/>
      <c r="N3117" s="49"/>
      <c r="O3117" s="12"/>
      <c r="P3117" s="12"/>
      <c r="Q3117" s="12"/>
      <c r="R3117" s="12"/>
      <c r="S3117" s="12"/>
      <c r="T3117" s="12"/>
    </row>
    <row r="3118" spans="1:20" s="1" customFormat="1" x14ac:dyDescent="0.4">
      <c r="A3118" s="12"/>
      <c r="B3118" s="12"/>
      <c r="C3118" s="42"/>
      <c r="D3118" s="12"/>
      <c r="E3118" s="12"/>
      <c r="F3118" s="12"/>
      <c r="G3118" s="12"/>
      <c r="H3118" s="12"/>
      <c r="I3118" s="12"/>
      <c r="J3118" s="12"/>
      <c r="K3118" s="12"/>
      <c r="L3118" s="12"/>
      <c r="M3118" s="49"/>
      <c r="N3118" s="49"/>
      <c r="O3118" s="12"/>
      <c r="P3118" s="12"/>
      <c r="Q3118" s="12"/>
      <c r="R3118" s="12"/>
      <c r="S3118" s="12"/>
      <c r="T3118" s="12"/>
    </row>
    <row r="3119" spans="1:20" s="1" customFormat="1" x14ac:dyDescent="0.4">
      <c r="A3119" s="12"/>
      <c r="B3119" s="12"/>
      <c r="C3119" s="42"/>
      <c r="D3119" s="12"/>
      <c r="E3119" s="12"/>
      <c r="F3119" s="12"/>
      <c r="G3119" s="12"/>
      <c r="H3119" s="12"/>
      <c r="I3119" s="12"/>
      <c r="J3119" s="12"/>
      <c r="K3119" s="12"/>
      <c r="L3119" s="12"/>
      <c r="M3119" s="49"/>
      <c r="N3119" s="49"/>
      <c r="O3119" s="12"/>
      <c r="P3119" s="12"/>
      <c r="Q3119" s="12"/>
      <c r="R3119" s="12"/>
      <c r="S3119" s="12"/>
      <c r="T3119" s="12"/>
    </row>
    <row r="3120" spans="1:20" s="1" customFormat="1" x14ac:dyDescent="0.4">
      <c r="A3120" s="12"/>
      <c r="B3120" s="12"/>
      <c r="C3120" s="42"/>
      <c r="D3120" s="12"/>
      <c r="E3120" s="12"/>
      <c r="F3120" s="12"/>
      <c r="G3120" s="12"/>
      <c r="H3120" s="12"/>
      <c r="I3120" s="12"/>
      <c r="J3120" s="12"/>
      <c r="K3120" s="12"/>
      <c r="L3120" s="12"/>
      <c r="M3120" s="49"/>
      <c r="N3120" s="49"/>
      <c r="O3120" s="12"/>
      <c r="P3120" s="12"/>
      <c r="Q3120" s="12"/>
      <c r="R3120" s="12"/>
      <c r="S3120" s="12"/>
      <c r="T3120" s="12"/>
    </row>
    <row r="3121" spans="1:20" s="1" customFormat="1" x14ac:dyDescent="0.4">
      <c r="A3121" s="12"/>
      <c r="B3121" s="12"/>
      <c r="C3121" s="42"/>
      <c r="D3121" s="12"/>
      <c r="E3121" s="12"/>
      <c r="F3121" s="12"/>
      <c r="G3121" s="12"/>
      <c r="H3121" s="12"/>
      <c r="I3121" s="12"/>
      <c r="J3121" s="12"/>
      <c r="K3121" s="12"/>
      <c r="L3121" s="12"/>
      <c r="M3121" s="49"/>
      <c r="N3121" s="49"/>
      <c r="O3121" s="12"/>
      <c r="P3121" s="12"/>
      <c r="Q3121" s="12"/>
      <c r="R3121" s="12"/>
      <c r="S3121" s="12"/>
      <c r="T3121" s="12"/>
    </row>
    <row r="3122" spans="1:20" s="1" customFormat="1" x14ac:dyDescent="0.4">
      <c r="A3122" s="12"/>
      <c r="B3122" s="12"/>
      <c r="C3122" s="42"/>
      <c r="D3122" s="12"/>
      <c r="E3122" s="12"/>
      <c r="F3122" s="12"/>
      <c r="G3122" s="12"/>
      <c r="H3122" s="12"/>
      <c r="I3122" s="12"/>
      <c r="J3122" s="12"/>
      <c r="K3122" s="12"/>
      <c r="L3122" s="12"/>
      <c r="M3122" s="49"/>
      <c r="N3122" s="49"/>
      <c r="O3122" s="12"/>
      <c r="P3122" s="12"/>
      <c r="Q3122" s="12"/>
      <c r="R3122" s="12"/>
      <c r="S3122" s="12"/>
      <c r="T3122" s="12"/>
    </row>
    <row r="3123" spans="1:20" s="1" customFormat="1" x14ac:dyDescent="0.4">
      <c r="A3123" s="12"/>
      <c r="B3123" s="12"/>
      <c r="C3123" s="42"/>
      <c r="D3123" s="12"/>
      <c r="E3123" s="12"/>
      <c r="F3123" s="12"/>
      <c r="G3123" s="12"/>
      <c r="H3123" s="12"/>
      <c r="I3123" s="12"/>
      <c r="J3123" s="12"/>
      <c r="K3123" s="12"/>
      <c r="L3123" s="12"/>
      <c r="M3123" s="49"/>
      <c r="N3123" s="49"/>
      <c r="O3123" s="12"/>
      <c r="P3123" s="12"/>
      <c r="Q3123" s="12"/>
      <c r="R3123" s="12"/>
      <c r="S3123" s="12"/>
      <c r="T3123" s="12"/>
    </row>
    <row r="3124" spans="1:20" s="1" customFormat="1" x14ac:dyDescent="0.4">
      <c r="A3124" s="12"/>
      <c r="B3124" s="12"/>
      <c r="C3124" s="42"/>
      <c r="D3124" s="12"/>
      <c r="E3124" s="12"/>
      <c r="F3124" s="12"/>
      <c r="G3124" s="12"/>
      <c r="H3124" s="12"/>
      <c r="I3124" s="12"/>
      <c r="J3124" s="12"/>
      <c r="K3124" s="12"/>
      <c r="L3124" s="12"/>
      <c r="M3124" s="49"/>
      <c r="N3124" s="49"/>
      <c r="O3124" s="12"/>
      <c r="P3124" s="12"/>
      <c r="Q3124" s="12"/>
      <c r="R3124" s="12"/>
      <c r="S3124" s="12"/>
      <c r="T3124" s="12"/>
    </row>
    <row r="3125" spans="1:20" s="1" customFormat="1" x14ac:dyDescent="0.4">
      <c r="A3125" s="12"/>
      <c r="B3125" s="12"/>
      <c r="C3125" s="42"/>
      <c r="D3125" s="12"/>
      <c r="E3125" s="12"/>
      <c r="F3125" s="12"/>
      <c r="G3125" s="12"/>
      <c r="H3125" s="12"/>
      <c r="I3125" s="12"/>
      <c r="J3125" s="12"/>
      <c r="K3125" s="12"/>
      <c r="L3125" s="12"/>
      <c r="M3125" s="49"/>
      <c r="N3125" s="49"/>
      <c r="O3125" s="12"/>
      <c r="P3125" s="12"/>
      <c r="Q3125" s="12"/>
      <c r="R3125" s="12"/>
      <c r="S3125" s="12"/>
      <c r="T3125" s="12"/>
    </row>
    <row r="3126" spans="1:20" s="1" customFormat="1" x14ac:dyDescent="0.4">
      <c r="A3126" s="12"/>
      <c r="B3126" s="12"/>
      <c r="C3126" s="42"/>
      <c r="D3126" s="12"/>
      <c r="E3126" s="12"/>
      <c r="F3126" s="12"/>
      <c r="G3126" s="12"/>
      <c r="H3126" s="12"/>
      <c r="I3126" s="12"/>
      <c r="J3126" s="12"/>
      <c r="K3126" s="12"/>
      <c r="L3126" s="12"/>
      <c r="M3126" s="49"/>
      <c r="N3126" s="49"/>
      <c r="O3126" s="12"/>
      <c r="P3126" s="12"/>
      <c r="Q3126" s="12"/>
      <c r="R3126" s="12"/>
      <c r="S3126" s="12"/>
      <c r="T3126" s="12"/>
    </row>
    <row r="3127" spans="1:20" s="1" customFormat="1" x14ac:dyDescent="0.4">
      <c r="A3127" s="12"/>
      <c r="B3127" s="12"/>
      <c r="C3127" s="42"/>
      <c r="D3127" s="12"/>
      <c r="E3127" s="12"/>
      <c r="F3127" s="12"/>
      <c r="G3127" s="12"/>
      <c r="H3127" s="12"/>
      <c r="I3127" s="12"/>
      <c r="J3127" s="12"/>
      <c r="K3127" s="12"/>
      <c r="L3127" s="12"/>
      <c r="M3127" s="49"/>
      <c r="N3127" s="49"/>
      <c r="O3127" s="12"/>
      <c r="P3127" s="12"/>
      <c r="Q3127" s="12"/>
      <c r="R3127" s="12"/>
      <c r="S3127" s="12"/>
      <c r="T3127" s="12"/>
    </row>
    <row r="3128" spans="1:20" s="1" customFormat="1" x14ac:dyDescent="0.4">
      <c r="A3128" s="12"/>
      <c r="B3128" s="12"/>
      <c r="C3128" s="42"/>
      <c r="D3128" s="12"/>
      <c r="E3128" s="12"/>
      <c r="F3128" s="12"/>
      <c r="G3128" s="12"/>
      <c r="H3128" s="12"/>
      <c r="I3128" s="12"/>
      <c r="J3128" s="12"/>
      <c r="K3128" s="12"/>
      <c r="L3128" s="12"/>
      <c r="M3128" s="49"/>
      <c r="N3128" s="49"/>
      <c r="O3128" s="12"/>
      <c r="P3128" s="12"/>
      <c r="Q3128" s="12"/>
      <c r="R3128" s="12"/>
      <c r="S3128" s="12"/>
      <c r="T3128" s="12"/>
    </row>
    <row r="3129" spans="1:20" s="1" customFormat="1" x14ac:dyDescent="0.4">
      <c r="A3129" s="12"/>
      <c r="B3129" s="12"/>
      <c r="C3129" s="42"/>
      <c r="D3129" s="12"/>
      <c r="E3129" s="12"/>
      <c r="F3129" s="12"/>
      <c r="G3129" s="12"/>
      <c r="H3129" s="12"/>
      <c r="I3129" s="12"/>
      <c r="J3129" s="12"/>
      <c r="K3129" s="12"/>
      <c r="L3129" s="12"/>
      <c r="M3129" s="49"/>
      <c r="N3129" s="49"/>
      <c r="O3129" s="12"/>
      <c r="P3129" s="12"/>
      <c r="Q3129" s="12"/>
      <c r="R3129" s="12"/>
      <c r="S3129" s="12"/>
      <c r="T3129" s="12"/>
    </row>
    <row r="3130" spans="1:20" s="1" customFormat="1" x14ac:dyDescent="0.4">
      <c r="A3130" s="12"/>
      <c r="B3130" s="12"/>
      <c r="C3130" s="42"/>
      <c r="D3130" s="12"/>
      <c r="E3130" s="12"/>
      <c r="F3130" s="12"/>
      <c r="G3130" s="12"/>
      <c r="H3130" s="12"/>
      <c r="I3130" s="12"/>
      <c r="J3130" s="12"/>
      <c r="K3130" s="12"/>
      <c r="L3130" s="12"/>
      <c r="M3130" s="49"/>
      <c r="N3130" s="49"/>
      <c r="O3130" s="12"/>
      <c r="P3130" s="12"/>
      <c r="Q3130" s="12"/>
      <c r="R3130" s="12"/>
      <c r="S3130" s="12"/>
      <c r="T3130" s="12"/>
    </row>
    <row r="3131" spans="1:20" s="1" customFormat="1" x14ac:dyDescent="0.4">
      <c r="A3131" s="12"/>
      <c r="B3131" s="12"/>
      <c r="C3131" s="42"/>
      <c r="D3131" s="12"/>
      <c r="E3131" s="12"/>
      <c r="F3131" s="12"/>
      <c r="G3131" s="12"/>
      <c r="H3131" s="12"/>
      <c r="I3131" s="12"/>
      <c r="J3131" s="12"/>
      <c r="K3131" s="12"/>
      <c r="L3131" s="12"/>
      <c r="M3131" s="49"/>
      <c r="N3131" s="49"/>
      <c r="O3131" s="12"/>
      <c r="P3131" s="12"/>
      <c r="Q3131" s="12"/>
      <c r="R3131" s="12"/>
      <c r="S3131" s="12"/>
      <c r="T3131" s="12"/>
    </row>
    <row r="3132" spans="1:20" s="1" customFormat="1" x14ac:dyDescent="0.4">
      <c r="A3132" s="12"/>
      <c r="B3132" s="12"/>
      <c r="C3132" s="42"/>
      <c r="D3132" s="12"/>
      <c r="E3132" s="12"/>
      <c r="F3132" s="12"/>
      <c r="G3132" s="12"/>
      <c r="H3132" s="12"/>
      <c r="I3132" s="12"/>
      <c r="J3132" s="12"/>
      <c r="K3132" s="12"/>
      <c r="L3132" s="12"/>
      <c r="M3132" s="49"/>
      <c r="N3132" s="49"/>
      <c r="O3132" s="12"/>
      <c r="P3132" s="12"/>
      <c r="Q3132" s="12"/>
      <c r="R3132" s="12"/>
      <c r="S3132" s="12"/>
      <c r="T3132" s="12"/>
    </row>
    <row r="3133" spans="1:20" s="1" customFormat="1" x14ac:dyDescent="0.4">
      <c r="A3133" s="12"/>
      <c r="B3133" s="12"/>
      <c r="C3133" s="42"/>
      <c r="D3133" s="12"/>
      <c r="E3133" s="12"/>
      <c r="F3133" s="12"/>
      <c r="G3133" s="12"/>
      <c r="H3133" s="12"/>
      <c r="I3133" s="12"/>
      <c r="J3133" s="12"/>
      <c r="K3133" s="12"/>
      <c r="L3133" s="12"/>
      <c r="M3133" s="49"/>
      <c r="N3133" s="49"/>
      <c r="O3133" s="12"/>
      <c r="P3133" s="12"/>
      <c r="Q3133" s="12"/>
      <c r="R3133" s="12"/>
      <c r="S3133" s="12"/>
      <c r="T3133" s="12"/>
    </row>
    <row r="3134" spans="1:20" s="1" customFormat="1" x14ac:dyDescent="0.4">
      <c r="A3134" s="12"/>
      <c r="B3134" s="12"/>
      <c r="C3134" s="42"/>
      <c r="D3134" s="12"/>
      <c r="E3134" s="12"/>
      <c r="F3134" s="12"/>
      <c r="G3134" s="12"/>
      <c r="H3134" s="12"/>
      <c r="I3134" s="12"/>
      <c r="J3134" s="12"/>
      <c r="K3134" s="12"/>
      <c r="L3134" s="12"/>
      <c r="M3134" s="49"/>
      <c r="N3134" s="49"/>
      <c r="O3134" s="12"/>
      <c r="P3134" s="12"/>
      <c r="Q3134" s="12"/>
      <c r="R3134" s="12"/>
      <c r="S3134" s="12"/>
      <c r="T3134" s="12"/>
    </row>
    <row r="3135" spans="1:20" s="1" customFormat="1" x14ac:dyDescent="0.4">
      <c r="A3135" s="12"/>
      <c r="B3135" s="12"/>
      <c r="C3135" s="42"/>
      <c r="D3135" s="12"/>
      <c r="E3135" s="12"/>
      <c r="F3135" s="12"/>
      <c r="G3135" s="12"/>
      <c r="H3135" s="12"/>
      <c r="I3135" s="12"/>
      <c r="J3135" s="12"/>
      <c r="K3135" s="12"/>
      <c r="L3135" s="12"/>
      <c r="M3135" s="49"/>
      <c r="N3135" s="49"/>
      <c r="O3135" s="12"/>
      <c r="P3135" s="12"/>
      <c r="Q3135" s="12"/>
      <c r="R3135" s="12"/>
      <c r="S3135" s="12"/>
      <c r="T3135" s="12"/>
    </row>
    <row r="3136" spans="1:20" s="1" customFormat="1" x14ac:dyDescent="0.4">
      <c r="A3136" s="12"/>
      <c r="B3136" s="12"/>
      <c r="C3136" s="42"/>
      <c r="D3136" s="12"/>
      <c r="E3136" s="12"/>
      <c r="F3136" s="12"/>
      <c r="G3136" s="12"/>
      <c r="H3136" s="12"/>
      <c r="I3136" s="12"/>
      <c r="J3136" s="12"/>
      <c r="K3136" s="12"/>
      <c r="L3136" s="12"/>
      <c r="M3136" s="49"/>
      <c r="N3136" s="49"/>
      <c r="O3136" s="12"/>
      <c r="P3136" s="12"/>
      <c r="Q3136" s="12"/>
      <c r="R3136" s="12"/>
      <c r="S3136" s="12"/>
      <c r="T3136" s="12"/>
    </row>
    <row r="3137" spans="1:20" s="1" customFormat="1" x14ac:dyDescent="0.4">
      <c r="A3137" s="12"/>
      <c r="B3137" s="12"/>
      <c r="C3137" s="42"/>
      <c r="D3137" s="12"/>
      <c r="E3137" s="12"/>
      <c r="F3137" s="12"/>
      <c r="G3137" s="12"/>
      <c r="H3137" s="12"/>
      <c r="I3137" s="12"/>
      <c r="J3137" s="12"/>
      <c r="K3137" s="12"/>
      <c r="L3137" s="12"/>
      <c r="M3137" s="49"/>
      <c r="N3137" s="49"/>
      <c r="O3137" s="12"/>
      <c r="P3137" s="12"/>
      <c r="Q3137" s="12"/>
      <c r="R3137" s="12"/>
      <c r="S3137" s="12"/>
      <c r="T3137" s="12"/>
    </row>
    <row r="3138" spans="1:20" s="1" customFormat="1" x14ac:dyDescent="0.4">
      <c r="A3138" s="12"/>
      <c r="B3138" s="12"/>
      <c r="C3138" s="42"/>
      <c r="D3138" s="12"/>
      <c r="E3138" s="12"/>
      <c r="F3138" s="12"/>
      <c r="G3138" s="12"/>
      <c r="H3138" s="12"/>
      <c r="I3138" s="12"/>
      <c r="J3138" s="12"/>
      <c r="K3138" s="12"/>
      <c r="L3138" s="12"/>
      <c r="M3138" s="49"/>
      <c r="N3138" s="49"/>
      <c r="O3138" s="12"/>
      <c r="P3138" s="12"/>
      <c r="Q3138" s="12"/>
      <c r="R3138" s="12"/>
      <c r="S3138" s="12"/>
      <c r="T3138" s="12"/>
    </row>
    <row r="3139" spans="1:20" s="1" customFormat="1" x14ac:dyDescent="0.4">
      <c r="A3139" s="12"/>
      <c r="B3139" s="12"/>
      <c r="C3139" s="42"/>
      <c r="D3139" s="12"/>
      <c r="E3139" s="12"/>
      <c r="F3139" s="12"/>
      <c r="G3139" s="12"/>
      <c r="H3139" s="12"/>
      <c r="I3139" s="12"/>
      <c r="J3139" s="12"/>
      <c r="K3139" s="12"/>
      <c r="L3139" s="12"/>
      <c r="M3139" s="49"/>
      <c r="N3139" s="49"/>
      <c r="O3139" s="12"/>
      <c r="P3139" s="12"/>
      <c r="Q3139" s="12"/>
      <c r="R3139" s="12"/>
      <c r="S3139" s="12"/>
      <c r="T3139" s="12"/>
    </row>
    <row r="3140" spans="1:20" s="1" customFormat="1" x14ac:dyDescent="0.4">
      <c r="A3140" s="12"/>
      <c r="B3140" s="12"/>
      <c r="C3140" s="42"/>
      <c r="D3140" s="12"/>
      <c r="E3140" s="12"/>
      <c r="F3140" s="12"/>
      <c r="G3140" s="12"/>
      <c r="H3140" s="12"/>
      <c r="I3140" s="12"/>
      <c r="J3140" s="12"/>
      <c r="K3140" s="12"/>
      <c r="L3140" s="12"/>
      <c r="M3140" s="49"/>
      <c r="N3140" s="49"/>
      <c r="O3140" s="12"/>
      <c r="P3140" s="12"/>
      <c r="Q3140" s="12"/>
      <c r="R3140" s="12"/>
      <c r="S3140" s="12"/>
      <c r="T3140" s="12"/>
    </row>
    <row r="3141" spans="1:20" s="1" customFormat="1" x14ac:dyDescent="0.4">
      <c r="A3141" s="12"/>
      <c r="B3141" s="12"/>
      <c r="C3141" s="42"/>
      <c r="D3141" s="12"/>
      <c r="E3141" s="12"/>
      <c r="F3141" s="12"/>
      <c r="G3141" s="12"/>
      <c r="H3141" s="12"/>
      <c r="I3141" s="12"/>
      <c r="J3141" s="12"/>
      <c r="K3141" s="12"/>
      <c r="L3141" s="12"/>
      <c r="M3141" s="49"/>
      <c r="N3141" s="49"/>
      <c r="O3141" s="12"/>
      <c r="P3141" s="12"/>
      <c r="Q3141" s="12"/>
      <c r="R3141" s="12"/>
      <c r="S3141" s="12"/>
      <c r="T3141" s="12"/>
    </row>
    <row r="3142" spans="1:20" s="1" customFormat="1" x14ac:dyDescent="0.4">
      <c r="A3142" s="12"/>
      <c r="B3142" s="12"/>
      <c r="C3142" s="42"/>
      <c r="D3142" s="12"/>
      <c r="E3142" s="12"/>
      <c r="F3142" s="12"/>
      <c r="G3142" s="12"/>
      <c r="H3142" s="12"/>
      <c r="I3142" s="12"/>
      <c r="J3142" s="12"/>
      <c r="K3142" s="12"/>
      <c r="L3142" s="12"/>
      <c r="M3142" s="49"/>
      <c r="N3142" s="49"/>
      <c r="O3142" s="12"/>
      <c r="P3142" s="12"/>
      <c r="Q3142" s="12"/>
      <c r="R3142" s="12"/>
      <c r="S3142" s="12"/>
      <c r="T3142" s="12"/>
    </row>
    <row r="3143" spans="1:20" s="1" customFormat="1" x14ac:dyDescent="0.4">
      <c r="A3143" s="12"/>
      <c r="B3143" s="12"/>
      <c r="C3143" s="42"/>
      <c r="D3143" s="12"/>
      <c r="E3143" s="12"/>
      <c r="F3143" s="12"/>
      <c r="G3143" s="12"/>
      <c r="H3143" s="12"/>
      <c r="I3143" s="12"/>
      <c r="J3143" s="12"/>
      <c r="K3143" s="12"/>
      <c r="L3143" s="12"/>
      <c r="M3143" s="49"/>
      <c r="N3143" s="49"/>
      <c r="O3143" s="12"/>
      <c r="P3143" s="12"/>
      <c r="Q3143" s="12"/>
      <c r="R3143" s="12"/>
      <c r="S3143" s="12"/>
      <c r="T3143" s="12"/>
    </row>
    <row r="3144" spans="1:20" s="1" customFormat="1" x14ac:dyDescent="0.4">
      <c r="A3144" s="12"/>
      <c r="B3144" s="12"/>
      <c r="C3144" s="42"/>
      <c r="D3144" s="12"/>
      <c r="E3144" s="12"/>
      <c r="F3144" s="12"/>
      <c r="G3144" s="12"/>
      <c r="H3144" s="12"/>
      <c r="I3144" s="12"/>
      <c r="J3144" s="12"/>
      <c r="K3144" s="12"/>
      <c r="L3144" s="12"/>
      <c r="M3144" s="49"/>
      <c r="N3144" s="49"/>
      <c r="O3144" s="12"/>
      <c r="P3144" s="12"/>
      <c r="Q3144" s="12"/>
      <c r="R3144" s="12"/>
      <c r="S3144" s="12"/>
      <c r="T3144" s="12"/>
    </row>
    <row r="3145" spans="1:20" s="1" customFormat="1" x14ac:dyDescent="0.4">
      <c r="A3145" s="12"/>
      <c r="B3145" s="12"/>
      <c r="C3145" s="42"/>
      <c r="D3145" s="12"/>
      <c r="E3145" s="12"/>
      <c r="F3145" s="12"/>
      <c r="G3145" s="12"/>
      <c r="H3145" s="12"/>
      <c r="I3145" s="12"/>
      <c r="J3145" s="12"/>
      <c r="K3145" s="12"/>
      <c r="L3145" s="12"/>
      <c r="M3145" s="49"/>
      <c r="N3145" s="49"/>
      <c r="O3145" s="12"/>
      <c r="P3145" s="12"/>
      <c r="Q3145" s="12"/>
      <c r="R3145" s="12"/>
      <c r="S3145" s="12"/>
      <c r="T3145" s="12"/>
    </row>
    <row r="3146" spans="1:20" s="1" customFormat="1" x14ac:dyDescent="0.4">
      <c r="A3146" s="12"/>
      <c r="B3146" s="12"/>
      <c r="C3146" s="42"/>
      <c r="D3146" s="12"/>
      <c r="E3146" s="12"/>
      <c r="F3146" s="12"/>
      <c r="G3146" s="12"/>
      <c r="H3146" s="12"/>
      <c r="I3146" s="12"/>
      <c r="J3146" s="12"/>
      <c r="K3146" s="12"/>
      <c r="L3146" s="12"/>
      <c r="M3146" s="49"/>
      <c r="N3146" s="49"/>
      <c r="O3146" s="12"/>
      <c r="P3146" s="12"/>
      <c r="Q3146" s="12"/>
      <c r="R3146" s="12"/>
      <c r="S3146" s="12"/>
      <c r="T3146" s="12"/>
    </row>
    <row r="3147" spans="1:20" s="1" customFormat="1" x14ac:dyDescent="0.4">
      <c r="A3147" s="12"/>
      <c r="B3147" s="12"/>
      <c r="C3147" s="42"/>
      <c r="D3147" s="12"/>
      <c r="E3147" s="12"/>
      <c r="F3147" s="12"/>
      <c r="G3147" s="12"/>
      <c r="H3147" s="12"/>
      <c r="I3147" s="12"/>
      <c r="J3147" s="12"/>
      <c r="K3147" s="12"/>
      <c r="L3147" s="12"/>
      <c r="M3147" s="49"/>
      <c r="N3147" s="49"/>
      <c r="O3147" s="12"/>
      <c r="P3147" s="12"/>
      <c r="Q3147" s="12"/>
      <c r="R3147" s="12"/>
      <c r="S3147" s="12"/>
      <c r="T3147" s="12"/>
    </row>
    <row r="3148" spans="1:20" s="1" customFormat="1" x14ac:dyDescent="0.4">
      <c r="A3148" s="12"/>
      <c r="B3148" s="12"/>
      <c r="C3148" s="42"/>
      <c r="D3148" s="12"/>
      <c r="E3148" s="12"/>
      <c r="F3148" s="12"/>
      <c r="G3148" s="12"/>
      <c r="H3148" s="12"/>
      <c r="I3148" s="12"/>
      <c r="J3148" s="12"/>
      <c r="K3148" s="12"/>
      <c r="L3148" s="12"/>
      <c r="M3148" s="49"/>
      <c r="N3148" s="49"/>
      <c r="O3148" s="12"/>
      <c r="P3148" s="12"/>
      <c r="Q3148" s="12"/>
      <c r="R3148" s="12"/>
      <c r="S3148" s="12"/>
      <c r="T3148" s="12"/>
    </row>
    <row r="3149" spans="1:20" s="1" customFormat="1" x14ac:dyDescent="0.4">
      <c r="A3149" s="12"/>
      <c r="B3149" s="12"/>
      <c r="C3149" s="42"/>
      <c r="D3149" s="12"/>
      <c r="E3149" s="12"/>
      <c r="F3149" s="12"/>
      <c r="G3149" s="12"/>
      <c r="H3149" s="12"/>
      <c r="I3149" s="12"/>
      <c r="J3149" s="12"/>
      <c r="K3149" s="12"/>
      <c r="L3149" s="12"/>
      <c r="M3149" s="49"/>
      <c r="N3149" s="49"/>
      <c r="O3149" s="12"/>
      <c r="P3149" s="12"/>
      <c r="Q3149" s="12"/>
      <c r="R3149" s="12"/>
      <c r="S3149" s="12"/>
      <c r="T3149" s="12"/>
    </row>
    <row r="3150" spans="1:20" s="1" customFormat="1" x14ac:dyDescent="0.4">
      <c r="A3150" s="12"/>
      <c r="B3150" s="12"/>
      <c r="C3150" s="42"/>
      <c r="D3150" s="12"/>
      <c r="E3150" s="12"/>
      <c r="F3150" s="12"/>
      <c r="G3150" s="12"/>
      <c r="H3150" s="12"/>
      <c r="I3150" s="12"/>
      <c r="J3150" s="12"/>
      <c r="K3150" s="12"/>
      <c r="L3150" s="12"/>
      <c r="M3150" s="49"/>
      <c r="N3150" s="49"/>
      <c r="O3150" s="12"/>
      <c r="P3150" s="12"/>
      <c r="Q3150" s="12"/>
      <c r="R3150" s="12"/>
      <c r="S3150" s="12"/>
      <c r="T3150" s="12"/>
    </row>
    <row r="3151" spans="1:20" s="1" customFormat="1" x14ac:dyDescent="0.4">
      <c r="A3151" s="12"/>
      <c r="B3151" s="12"/>
      <c r="C3151" s="42"/>
      <c r="D3151" s="12"/>
      <c r="E3151" s="12"/>
      <c r="F3151" s="12"/>
      <c r="G3151" s="12"/>
      <c r="H3151" s="12"/>
      <c r="I3151" s="12"/>
      <c r="J3151" s="12"/>
      <c r="K3151" s="12"/>
      <c r="L3151" s="12"/>
      <c r="M3151" s="49"/>
      <c r="N3151" s="49"/>
      <c r="O3151" s="12"/>
      <c r="P3151" s="12"/>
      <c r="Q3151" s="12"/>
      <c r="R3151" s="12"/>
      <c r="S3151" s="12"/>
      <c r="T3151" s="12"/>
    </row>
    <row r="3152" spans="1:20" s="1" customFormat="1" x14ac:dyDescent="0.4">
      <c r="A3152" s="12"/>
      <c r="B3152" s="12"/>
      <c r="C3152" s="42"/>
      <c r="D3152" s="12"/>
      <c r="E3152" s="12"/>
      <c r="F3152" s="12"/>
      <c r="G3152" s="12"/>
      <c r="H3152" s="12"/>
      <c r="I3152" s="12"/>
      <c r="J3152" s="12"/>
      <c r="K3152" s="12"/>
      <c r="L3152" s="12"/>
      <c r="M3152" s="49"/>
      <c r="N3152" s="49"/>
      <c r="O3152" s="12"/>
      <c r="P3152" s="12"/>
      <c r="Q3152" s="12"/>
      <c r="R3152" s="12"/>
      <c r="S3152" s="12"/>
      <c r="T3152" s="12"/>
    </row>
    <row r="3153" spans="1:20" s="1" customFormat="1" x14ac:dyDescent="0.4">
      <c r="A3153" s="12"/>
      <c r="B3153" s="12"/>
      <c r="C3153" s="42"/>
      <c r="D3153" s="12"/>
      <c r="E3153" s="12"/>
      <c r="F3153" s="12"/>
      <c r="G3153" s="12"/>
      <c r="H3153" s="12"/>
      <c r="I3153" s="12"/>
      <c r="J3153" s="12"/>
      <c r="K3153" s="12"/>
      <c r="L3153" s="12"/>
      <c r="M3153" s="49"/>
      <c r="N3153" s="49"/>
      <c r="O3153" s="12"/>
      <c r="P3153" s="12"/>
      <c r="Q3153" s="12"/>
      <c r="R3153" s="12"/>
      <c r="S3153" s="12"/>
      <c r="T3153" s="12"/>
    </row>
    <row r="3154" spans="1:20" s="1" customFormat="1" x14ac:dyDescent="0.4">
      <c r="A3154" s="12"/>
      <c r="B3154" s="12"/>
      <c r="C3154" s="42"/>
      <c r="D3154" s="12"/>
      <c r="E3154" s="12"/>
      <c r="F3154" s="12"/>
      <c r="G3154" s="12"/>
      <c r="H3154" s="12"/>
      <c r="I3154" s="12"/>
      <c r="J3154" s="12"/>
      <c r="K3154" s="12"/>
      <c r="L3154" s="12"/>
      <c r="M3154" s="49"/>
      <c r="N3154" s="49"/>
      <c r="O3154" s="12"/>
      <c r="P3154" s="12"/>
      <c r="Q3154" s="12"/>
      <c r="R3154" s="12"/>
      <c r="S3154" s="12"/>
      <c r="T3154" s="12"/>
    </row>
    <row r="3155" spans="1:20" s="1" customFormat="1" x14ac:dyDescent="0.4">
      <c r="A3155" s="12"/>
      <c r="B3155" s="12"/>
      <c r="C3155" s="42"/>
      <c r="D3155" s="12"/>
      <c r="E3155" s="12"/>
      <c r="F3155" s="12"/>
      <c r="G3155" s="12"/>
      <c r="H3155" s="12"/>
      <c r="I3155" s="12"/>
      <c r="J3155" s="12"/>
      <c r="K3155" s="12"/>
      <c r="L3155" s="12"/>
      <c r="M3155" s="49"/>
      <c r="N3155" s="49"/>
      <c r="O3155" s="12"/>
      <c r="P3155" s="12"/>
      <c r="Q3155" s="12"/>
      <c r="R3155" s="12"/>
      <c r="S3155" s="12"/>
      <c r="T3155" s="12"/>
    </row>
    <row r="3156" spans="1:20" s="1" customFormat="1" x14ac:dyDescent="0.4">
      <c r="A3156" s="12"/>
      <c r="B3156" s="12"/>
      <c r="C3156" s="42"/>
      <c r="D3156" s="12"/>
      <c r="E3156" s="12"/>
      <c r="F3156" s="12"/>
      <c r="G3156" s="12"/>
      <c r="H3156" s="12"/>
      <c r="I3156" s="12"/>
      <c r="J3156" s="12"/>
      <c r="K3156" s="12"/>
      <c r="L3156" s="12"/>
      <c r="M3156" s="49"/>
      <c r="N3156" s="49"/>
      <c r="O3156" s="12"/>
      <c r="P3156" s="12"/>
      <c r="Q3156" s="12"/>
      <c r="R3156" s="12"/>
      <c r="S3156" s="12"/>
      <c r="T3156" s="12"/>
    </row>
    <row r="3157" spans="1:20" s="1" customFormat="1" x14ac:dyDescent="0.4">
      <c r="A3157" s="12"/>
      <c r="B3157" s="12"/>
      <c r="C3157" s="42"/>
      <c r="D3157" s="12"/>
      <c r="E3157" s="12"/>
      <c r="F3157" s="12"/>
      <c r="G3157" s="12"/>
      <c r="H3157" s="12"/>
      <c r="I3157" s="12"/>
      <c r="J3157" s="12"/>
      <c r="K3157" s="12"/>
      <c r="L3157" s="12"/>
      <c r="M3157" s="49"/>
      <c r="N3157" s="49"/>
      <c r="O3157" s="12"/>
      <c r="P3157" s="12"/>
      <c r="Q3157" s="12"/>
      <c r="R3157" s="12"/>
      <c r="S3157" s="12"/>
      <c r="T3157" s="12"/>
    </row>
    <row r="3158" spans="1:20" s="1" customFormat="1" x14ac:dyDescent="0.4">
      <c r="A3158" s="12"/>
      <c r="B3158" s="12"/>
      <c r="C3158" s="42"/>
      <c r="D3158" s="12"/>
      <c r="E3158" s="12"/>
      <c r="F3158" s="12"/>
      <c r="G3158" s="12"/>
      <c r="H3158" s="12"/>
      <c r="I3158" s="12"/>
      <c r="J3158" s="12"/>
      <c r="K3158" s="12"/>
      <c r="L3158" s="12"/>
      <c r="M3158" s="49"/>
      <c r="N3158" s="49"/>
      <c r="O3158" s="12"/>
      <c r="P3158" s="12"/>
      <c r="Q3158" s="12"/>
      <c r="R3158" s="12"/>
      <c r="S3158" s="12"/>
      <c r="T3158" s="12"/>
    </row>
    <row r="3159" spans="1:20" s="1" customFormat="1" x14ac:dyDescent="0.4">
      <c r="A3159" s="12"/>
      <c r="B3159" s="12"/>
      <c r="C3159" s="42"/>
      <c r="D3159" s="12"/>
      <c r="E3159" s="12"/>
      <c r="F3159" s="12"/>
      <c r="G3159" s="12"/>
      <c r="H3159" s="12"/>
      <c r="I3159" s="12"/>
      <c r="J3159" s="12"/>
      <c r="K3159" s="12"/>
      <c r="L3159" s="12"/>
      <c r="M3159" s="49"/>
      <c r="N3159" s="49"/>
      <c r="O3159" s="12"/>
      <c r="P3159" s="12"/>
      <c r="Q3159" s="12"/>
      <c r="R3159" s="12"/>
      <c r="S3159" s="12"/>
      <c r="T3159" s="12"/>
    </row>
    <row r="3160" spans="1:20" s="1" customFormat="1" x14ac:dyDescent="0.4">
      <c r="A3160" s="12"/>
      <c r="B3160" s="12"/>
      <c r="C3160" s="42"/>
      <c r="D3160" s="12"/>
      <c r="E3160" s="12"/>
      <c r="F3160" s="12"/>
      <c r="G3160" s="12"/>
      <c r="H3160" s="12"/>
      <c r="I3160" s="12"/>
      <c r="J3160" s="12"/>
      <c r="K3160" s="12"/>
      <c r="L3160" s="12"/>
      <c r="M3160" s="49"/>
      <c r="N3160" s="49"/>
      <c r="O3160" s="12"/>
      <c r="P3160" s="12"/>
      <c r="Q3160" s="12"/>
      <c r="R3160" s="12"/>
      <c r="S3160" s="12"/>
      <c r="T3160" s="12"/>
    </row>
    <row r="3161" spans="1:20" s="1" customFormat="1" x14ac:dyDescent="0.4">
      <c r="A3161" s="12"/>
      <c r="B3161" s="12"/>
      <c r="C3161" s="42"/>
      <c r="D3161" s="12"/>
      <c r="E3161" s="12"/>
      <c r="F3161" s="12"/>
      <c r="G3161" s="12"/>
      <c r="H3161" s="12"/>
      <c r="I3161" s="12"/>
      <c r="J3161" s="12"/>
      <c r="K3161" s="12"/>
      <c r="L3161" s="12"/>
      <c r="M3161" s="49"/>
      <c r="N3161" s="49"/>
      <c r="O3161" s="12"/>
      <c r="P3161" s="12"/>
      <c r="Q3161" s="12"/>
      <c r="R3161" s="12"/>
      <c r="S3161" s="12"/>
      <c r="T3161" s="12"/>
    </row>
    <row r="3162" spans="1:20" s="1" customFormat="1" x14ac:dyDescent="0.4">
      <c r="A3162" s="12"/>
      <c r="B3162" s="12"/>
      <c r="C3162" s="42"/>
      <c r="D3162" s="12"/>
      <c r="E3162" s="12"/>
      <c r="F3162" s="12"/>
      <c r="G3162" s="12"/>
      <c r="H3162" s="12"/>
      <c r="I3162" s="12"/>
      <c r="J3162" s="12"/>
      <c r="K3162" s="12"/>
      <c r="L3162" s="12"/>
      <c r="M3162" s="49"/>
      <c r="N3162" s="49"/>
      <c r="O3162" s="12"/>
      <c r="P3162" s="12"/>
      <c r="Q3162" s="12"/>
      <c r="R3162" s="12"/>
      <c r="S3162" s="12"/>
      <c r="T3162" s="12"/>
    </row>
    <row r="3163" spans="1:20" s="1" customFormat="1" x14ac:dyDescent="0.4">
      <c r="A3163" s="12"/>
      <c r="B3163" s="12"/>
      <c r="C3163" s="42"/>
      <c r="D3163" s="12"/>
      <c r="E3163" s="12"/>
      <c r="F3163" s="12"/>
      <c r="G3163" s="12"/>
      <c r="H3163" s="12"/>
      <c r="I3163" s="12"/>
      <c r="J3163" s="12"/>
      <c r="K3163" s="12"/>
      <c r="L3163" s="12"/>
      <c r="M3163" s="49"/>
      <c r="N3163" s="49"/>
      <c r="O3163" s="12"/>
      <c r="P3163" s="12"/>
      <c r="Q3163" s="12"/>
      <c r="R3163" s="12"/>
      <c r="S3163" s="12"/>
      <c r="T3163" s="12"/>
    </row>
    <row r="3164" spans="1:20" s="1" customFormat="1" x14ac:dyDescent="0.4">
      <c r="A3164" s="12"/>
      <c r="B3164" s="12"/>
      <c r="C3164" s="42"/>
      <c r="D3164" s="12"/>
      <c r="E3164" s="12"/>
      <c r="F3164" s="12"/>
      <c r="G3164" s="12"/>
      <c r="H3164" s="12"/>
      <c r="I3164" s="12"/>
      <c r="J3164" s="12"/>
      <c r="K3164" s="12"/>
      <c r="L3164" s="12"/>
      <c r="M3164" s="49"/>
      <c r="N3164" s="49"/>
      <c r="O3164" s="12"/>
      <c r="P3164" s="12"/>
      <c r="Q3164" s="12"/>
      <c r="R3164" s="12"/>
      <c r="S3164" s="12"/>
      <c r="T3164" s="12"/>
    </row>
    <row r="3165" spans="1:20" s="1" customFormat="1" x14ac:dyDescent="0.4">
      <c r="A3165" s="12"/>
      <c r="B3165" s="12"/>
      <c r="C3165" s="42"/>
      <c r="D3165" s="12"/>
      <c r="E3165" s="12"/>
      <c r="F3165" s="12"/>
      <c r="G3165" s="12"/>
      <c r="H3165" s="12"/>
      <c r="I3165" s="12"/>
      <c r="J3165" s="12"/>
      <c r="K3165" s="12"/>
      <c r="L3165" s="12"/>
      <c r="M3165" s="49"/>
      <c r="N3165" s="49"/>
      <c r="O3165" s="12"/>
      <c r="P3165" s="12"/>
      <c r="Q3165" s="12"/>
      <c r="R3165" s="12"/>
      <c r="S3165" s="12"/>
      <c r="T3165" s="12"/>
    </row>
    <row r="3166" spans="1:20" s="1" customFormat="1" x14ac:dyDescent="0.4">
      <c r="A3166" s="12"/>
      <c r="B3166" s="12"/>
      <c r="C3166" s="42"/>
      <c r="D3166" s="12"/>
      <c r="E3166" s="12"/>
      <c r="F3166" s="12"/>
      <c r="G3166" s="12"/>
      <c r="H3166" s="12"/>
      <c r="I3166" s="12"/>
      <c r="J3166" s="12"/>
      <c r="K3166" s="12"/>
      <c r="L3166" s="12"/>
      <c r="M3166" s="49"/>
      <c r="N3166" s="49"/>
      <c r="O3166" s="12"/>
      <c r="P3166" s="12"/>
      <c r="Q3166" s="12"/>
      <c r="R3166" s="12"/>
      <c r="S3166" s="12"/>
      <c r="T3166" s="12"/>
    </row>
    <row r="3167" spans="1:20" s="1" customFormat="1" x14ac:dyDescent="0.4">
      <c r="A3167" s="12"/>
      <c r="B3167" s="12"/>
      <c r="C3167" s="42"/>
      <c r="D3167" s="12"/>
      <c r="E3167" s="12"/>
      <c r="F3167" s="12"/>
      <c r="G3167" s="12"/>
      <c r="H3167" s="12"/>
      <c r="I3167" s="12"/>
      <c r="J3167" s="12"/>
      <c r="K3167" s="12"/>
      <c r="L3167" s="12"/>
      <c r="M3167" s="49"/>
      <c r="N3167" s="49"/>
      <c r="O3167" s="12"/>
      <c r="P3167" s="12"/>
      <c r="Q3167" s="12"/>
      <c r="R3167" s="12"/>
      <c r="S3167" s="12"/>
      <c r="T3167" s="12"/>
    </row>
    <row r="3168" spans="1:20" s="1" customFormat="1" x14ac:dyDescent="0.4">
      <c r="A3168" s="12"/>
      <c r="B3168" s="12"/>
      <c r="C3168" s="42"/>
      <c r="D3168" s="12"/>
      <c r="E3168" s="12"/>
      <c r="F3168" s="12"/>
      <c r="G3168" s="12"/>
      <c r="H3168" s="12"/>
      <c r="I3168" s="12"/>
      <c r="J3168" s="12"/>
      <c r="K3168" s="12"/>
      <c r="L3168" s="12"/>
      <c r="M3168" s="49"/>
      <c r="N3168" s="49"/>
      <c r="O3168" s="12"/>
      <c r="P3168" s="12"/>
      <c r="Q3168" s="12"/>
      <c r="R3168" s="12"/>
      <c r="S3168" s="12"/>
      <c r="T3168" s="12"/>
    </row>
    <row r="3169" spans="1:20" s="1" customFormat="1" x14ac:dyDescent="0.4">
      <c r="A3169" s="12"/>
      <c r="B3169" s="12"/>
      <c r="C3169" s="42"/>
      <c r="D3169" s="12"/>
      <c r="E3169" s="12"/>
      <c r="F3169" s="12"/>
      <c r="G3169" s="12"/>
      <c r="H3169" s="12"/>
      <c r="I3169" s="12"/>
      <c r="J3169" s="12"/>
      <c r="K3169" s="12"/>
      <c r="L3169" s="12"/>
      <c r="M3169" s="49"/>
      <c r="N3169" s="49"/>
      <c r="O3169" s="12"/>
      <c r="P3169" s="12"/>
      <c r="Q3169" s="12"/>
      <c r="R3169" s="12"/>
      <c r="S3169" s="12"/>
      <c r="T3169" s="12"/>
    </row>
    <row r="3170" spans="1:20" s="1" customFormat="1" x14ac:dyDescent="0.4">
      <c r="A3170" s="12"/>
      <c r="B3170" s="12"/>
      <c r="C3170" s="42"/>
      <c r="D3170" s="12"/>
      <c r="E3170" s="12"/>
      <c r="F3170" s="12"/>
      <c r="G3170" s="12"/>
      <c r="H3170" s="12"/>
      <c r="I3170" s="12"/>
      <c r="J3170" s="12"/>
      <c r="K3170" s="12"/>
      <c r="L3170" s="12"/>
      <c r="M3170" s="49"/>
      <c r="N3170" s="49"/>
      <c r="O3170" s="12"/>
      <c r="P3170" s="12"/>
      <c r="Q3170" s="12"/>
      <c r="R3170" s="12"/>
      <c r="S3170" s="12"/>
      <c r="T3170" s="12"/>
    </row>
    <row r="3171" spans="1:20" s="1" customFormat="1" x14ac:dyDescent="0.4">
      <c r="A3171" s="12"/>
      <c r="B3171" s="12"/>
      <c r="C3171" s="42"/>
      <c r="D3171" s="12"/>
      <c r="E3171" s="12"/>
      <c r="F3171" s="12"/>
      <c r="G3171" s="12"/>
      <c r="H3171" s="12"/>
      <c r="I3171" s="12"/>
      <c r="J3171" s="12"/>
      <c r="K3171" s="12"/>
      <c r="L3171" s="12"/>
      <c r="M3171" s="49"/>
      <c r="N3171" s="49"/>
      <c r="O3171" s="12"/>
      <c r="P3171" s="12"/>
      <c r="Q3171" s="12"/>
      <c r="R3171" s="12"/>
      <c r="S3171" s="12"/>
      <c r="T3171" s="12"/>
    </row>
    <row r="3172" spans="1:20" s="1" customFormat="1" x14ac:dyDescent="0.4">
      <c r="A3172" s="12"/>
      <c r="B3172" s="12"/>
      <c r="C3172" s="42"/>
      <c r="D3172" s="12"/>
      <c r="E3172" s="12"/>
      <c r="F3172" s="12"/>
      <c r="G3172" s="12"/>
      <c r="H3172" s="12"/>
      <c r="I3172" s="12"/>
      <c r="J3172" s="12"/>
      <c r="K3172" s="12"/>
      <c r="L3172" s="12"/>
      <c r="M3172" s="49"/>
      <c r="N3172" s="49"/>
      <c r="O3172" s="12"/>
      <c r="P3172" s="12"/>
      <c r="Q3172" s="12"/>
      <c r="R3172" s="12"/>
      <c r="S3172" s="12"/>
      <c r="T3172" s="12"/>
    </row>
    <row r="3173" spans="1:20" s="1" customFormat="1" x14ac:dyDescent="0.4">
      <c r="A3173" s="12"/>
      <c r="B3173" s="12"/>
      <c r="C3173" s="42"/>
      <c r="D3173" s="12"/>
      <c r="E3173" s="12"/>
      <c r="F3173" s="12"/>
      <c r="G3173" s="12"/>
      <c r="H3173" s="12"/>
      <c r="I3173" s="12"/>
      <c r="J3173" s="12"/>
      <c r="K3173" s="12"/>
      <c r="L3173" s="12"/>
      <c r="M3173" s="49"/>
      <c r="N3173" s="49"/>
      <c r="O3173" s="12"/>
      <c r="P3173" s="12"/>
      <c r="Q3173" s="12"/>
      <c r="R3173" s="12"/>
      <c r="S3173" s="12"/>
      <c r="T3173" s="12"/>
    </row>
    <row r="3174" spans="1:20" s="1" customFormat="1" x14ac:dyDescent="0.4">
      <c r="A3174" s="12"/>
      <c r="B3174" s="12"/>
      <c r="C3174" s="42"/>
      <c r="D3174" s="12"/>
      <c r="E3174" s="12"/>
      <c r="F3174" s="12"/>
      <c r="G3174" s="12"/>
      <c r="H3174" s="12"/>
      <c r="I3174" s="12"/>
      <c r="J3174" s="12"/>
      <c r="K3174" s="12"/>
      <c r="L3174" s="12"/>
      <c r="M3174" s="49"/>
      <c r="N3174" s="49"/>
      <c r="O3174" s="12"/>
      <c r="P3174" s="12"/>
      <c r="Q3174" s="12"/>
      <c r="R3174" s="12"/>
      <c r="S3174" s="12"/>
      <c r="T3174" s="12"/>
    </row>
    <row r="3175" spans="1:20" s="1" customFormat="1" x14ac:dyDescent="0.4">
      <c r="A3175" s="12"/>
      <c r="B3175" s="12"/>
      <c r="C3175" s="42"/>
      <c r="D3175" s="12"/>
      <c r="E3175" s="12"/>
      <c r="F3175" s="12"/>
      <c r="G3175" s="12"/>
      <c r="H3175" s="12"/>
      <c r="I3175" s="12"/>
      <c r="J3175" s="12"/>
      <c r="K3175" s="12"/>
      <c r="L3175" s="12"/>
      <c r="M3175" s="49"/>
      <c r="N3175" s="49"/>
      <c r="O3175" s="12"/>
      <c r="P3175" s="12"/>
      <c r="Q3175" s="12"/>
      <c r="R3175" s="12"/>
      <c r="S3175" s="12"/>
      <c r="T3175" s="12"/>
    </row>
    <row r="3176" spans="1:20" s="1" customFormat="1" x14ac:dyDescent="0.4">
      <c r="A3176" s="12"/>
      <c r="B3176" s="12"/>
      <c r="C3176" s="42"/>
      <c r="D3176" s="12"/>
      <c r="E3176" s="12"/>
      <c r="F3176" s="12"/>
      <c r="G3176" s="12"/>
      <c r="H3176" s="12"/>
      <c r="I3176" s="12"/>
      <c r="J3176" s="12"/>
      <c r="K3176" s="12"/>
      <c r="L3176" s="12"/>
      <c r="M3176" s="49"/>
      <c r="N3176" s="49"/>
      <c r="O3176" s="12"/>
      <c r="P3176" s="12"/>
      <c r="Q3176" s="12"/>
      <c r="R3176" s="12"/>
      <c r="S3176" s="12"/>
      <c r="T3176" s="12"/>
    </row>
    <row r="3177" spans="1:20" s="1" customFormat="1" x14ac:dyDescent="0.4">
      <c r="A3177" s="12"/>
      <c r="B3177" s="12"/>
      <c r="C3177" s="42"/>
      <c r="D3177" s="12"/>
      <c r="E3177" s="12"/>
      <c r="F3177" s="12"/>
      <c r="G3177" s="12"/>
      <c r="H3177" s="12"/>
      <c r="I3177" s="12"/>
      <c r="J3177" s="12"/>
      <c r="K3177" s="12"/>
      <c r="L3177" s="12"/>
      <c r="M3177" s="49"/>
      <c r="N3177" s="49"/>
      <c r="O3177" s="12"/>
      <c r="P3177" s="12"/>
      <c r="Q3177" s="12"/>
      <c r="R3177" s="12"/>
      <c r="S3177" s="12"/>
      <c r="T3177" s="12"/>
    </row>
    <row r="3178" spans="1:20" s="1" customFormat="1" x14ac:dyDescent="0.4">
      <c r="A3178" s="12"/>
      <c r="B3178" s="12"/>
      <c r="C3178" s="42"/>
      <c r="D3178" s="12"/>
      <c r="E3178" s="12"/>
      <c r="F3178" s="12"/>
      <c r="G3178" s="12"/>
      <c r="H3178" s="12"/>
      <c r="I3178" s="12"/>
      <c r="J3178" s="12"/>
      <c r="K3178" s="12"/>
      <c r="L3178" s="12"/>
      <c r="M3178" s="49"/>
      <c r="N3178" s="49"/>
      <c r="O3178" s="12"/>
      <c r="P3178" s="12"/>
      <c r="Q3178" s="12"/>
      <c r="R3178" s="12"/>
      <c r="S3178" s="12"/>
      <c r="T3178" s="12"/>
    </row>
    <row r="3179" spans="1:20" s="1" customFormat="1" x14ac:dyDescent="0.4">
      <c r="A3179" s="12"/>
      <c r="B3179" s="12"/>
      <c r="C3179" s="42"/>
      <c r="D3179" s="12"/>
      <c r="E3179" s="12"/>
      <c r="F3179" s="12"/>
      <c r="G3179" s="12"/>
      <c r="H3179" s="12"/>
      <c r="I3179" s="12"/>
      <c r="J3179" s="12"/>
      <c r="K3179" s="12"/>
      <c r="L3179" s="12"/>
      <c r="M3179" s="49"/>
      <c r="N3179" s="49"/>
      <c r="O3179" s="12"/>
      <c r="P3179" s="12"/>
      <c r="Q3179" s="12"/>
      <c r="R3179" s="12"/>
      <c r="S3179" s="12"/>
      <c r="T3179" s="12"/>
    </row>
    <row r="3180" spans="1:20" s="1" customFormat="1" x14ac:dyDescent="0.4">
      <c r="A3180" s="12"/>
      <c r="B3180" s="12"/>
      <c r="C3180" s="42"/>
      <c r="D3180" s="12"/>
      <c r="E3180" s="12"/>
      <c r="F3180" s="12"/>
      <c r="G3180" s="12"/>
      <c r="H3180" s="12"/>
      <c r="I3180" s="12"/>
      <c r="J3180" s="12"/>
      <c r="K3180" s="12"/>
      <c r="L3180" s="12"/>
      <c r="M3180" s="49"/>
      <c r="N3180" s="49"/>
      <c r="O3180" s="12"/>
      <c r="P3180" s="12"/>
      <c r="Q3180" s="12"/>
      <c r="R3180" s="12"/>
      <c r="S3180" s="12"/>
      <c r="T3180" s="12"/>
    </row>
    <row r="3181" spans="1:20" s="1" customFormat="1" x14ac:dyDescent="0.4">
      <c r="A3181" s="12"/>
      <c r="B3181" s="12"/>
      <c r="C3181" s="42"/>
      <c r="D3181" s="12"/>
      <c r="E3181" s="12"/>
      <c r="F3181" s="12"/>
      <c r="G3181" s="12"/>
      <c r="H3181" s="12"/>
      <c r="I3181" s="12"/>
      <c r="J3181" s="12"/>
      <c r="K3181" s="12"/>
      <c r="L3181" s="12"/>
      <c r="M3181" s="49"/>
      <c r="N3181" s="49"/>
      <c r="O3181" s="12"/>
      <c r="P3181" s="12"/>
      <c r="Q3181" s="12"/>
      <c r="R3181" s="12"/>
      <c r="S3181" s="12"/>
      <c r="T3181" s="12"/>
    </row>
    <row r="3182" spans="1:20" s="1" customFormat="1" x14ac:dyDescent="0.4">
      <c r="A3182" s="12"/>
      <c r="B3182" s="12"/>
      <c r="C3182" s="42"/>
      <c r="D3182" s="12"/>
      <c r="E3182" s="12"/>
      <c r="F3182" s="12"/>
      <c r="G3182" s="12"/>
      <c r="H3182" s="12"/>
      <c r="I3182" s="12"/>
      <c r="J3182" s="12"/>
      <c r="K3182" s="12"/>
      <c r="L3182" s="12"/>
      <c r="M3182" s="49"/>
      <c r="N3182" s="49"/>
      <c r="O3182" s="12"/>
      <c r="P3182" s="12"/>
      <c r="Q3182" s="12"/>
      <c r="R3182" s="12"/>
      <c r="S3182" s="12"/>
      <c r="T3182" s="12"/>
    </row>
    <row r="3183" spans="1:20" s="1" customFormat="1" x14ac:dyDescent="0.4">
      <c r="A3183" s="12"/>
      <c r="B3183" s="12"/>
      <c r="C3183" s="42"/>
      <c r="D3183" s="12"/>
      <c r="E3183" s="12"/>
      <c r="F3183" s="12"/>
      <c r="G3183" s="12"/>
      <c r="H3183" s="12"/>
      <c r="I3183" s="12"/>
      <c r="J3183" s="12"/>
      <c r="K3183" s="12"/>
      <c r="L3183" s="12"/>
      <c r="M3183" s="49"/>
      <c r="N3183" s="49"/>
      <c r="O3183" s="12"/>
      <c r="P3183" s="12"/>
      <c r="Q3183" s="12"/>
      <c r="R3183" s="12"/>
      <c r="S3183" s="12"/>
      <c r="T3183" s="12"/>
    </row>
    <row r="3184" spans="1:20" s="1" customFormat="1" x14ac:dyDescent="0.4">
      <c r="A3184" s="12"/>
      <c r="B3184" s="12"/>
      <c r="C3184" s="42"/>
      <c r="D3184" s="12"/>
      <c r="E3184" s="12"/>
      <c r="F3184" s="12"/>
      <c r="G3184" s="12"/>
      <c r="H3184" s="12"/>
      <c r="I3184" s="12"/>
      <c r="J3184" s="12"/>
      <c r="K3184" s="12"/>
      <c r="L3184" s="12"/>
      <c r="M3184" s="49"/>
      <c r="N3184" s="49"/>
      <c r="O3184" s="12"/>
      <c r="P3184" s="12"/>
      <c r="Q3184" s="12"/>
      <c r="R3184" s="12"/>
      <c r="S3184" s="12"/>
      <c r="T3184" s="12"/>
    </row>
    <row r="3185" spans="1:20" s="1" customFormat="1" x14ac:dyDescent="0.4">
      <c r="A3185" s="12"/>
      <c r="B3185" s="12"/>
      <c r="C3185" s="42"/>
      <c r="D3185" s="12"/>
      <c r="E3185" s="12"/>
      <c r="F3185" s="12"/>
      <c r="G3185" s="12"/>
      <c r="H3185" s="12"/>
      <c r="I3185" s="12"/>
      <c r="J3185" s="12"/>
      <c r="K3185" s="12"/>
      <c r="L3185" s="12"/>
      <c r="M3185" s="49"/>
      <c r="N3185" s="49"/>
      <c r="O3185" s="12"/>
      <c r="P3185" s="12"/>
      <c r="Q3185" s="12"/>
      <c r="R3185" s="12"/>
      <c r="S3185" s="12"/>
      <c r="T3185" s="12"/>
    </row>
    <row r="3186" spans="1:20" s="1" customFormat="1" x14ac:dyDescent="0.4">
      <c r="A3186" s="12"/>
      <c r="B3186" s="12"/>
      <c r="C3186" s="42"/>
      <c r="D3186" s="12"/>
      <c r="E3186" s="12"/>
      <c r="F3186" s="12"/>
      <c r="G3186" s="12"/>
      <c r="H3186" s="12"/>
      <c r="I3186" s="12"/>
      <c r="J3186" s="12"/>
      <c r="K3186" s="12"/>
      <c r="L3186" s="12"/>
      <c r="M3186" s="49"/>
      <c r="N3186" s="49"/>
      <c r="O3186" s="12"/>
      <c r="P3186" s="12"/>
      <c r="Q3186" s="12"/>
      <c r="R3186" s="12"/>
      <c r="S3186" s="12"/>
      <c r="T3186" s="12"/>
    </row>
    <row r="3187" spans="1:20" s="1" customFormat="1" x14ac:dyDescent="0.4">
      <c r="A3187" s="12"/>
      <c r="B3187" s="12"/>
      <c r="C3187" s="42"/>
      <c r="D3187" s="12"/>
      <c r="E3187" s="12"/>
      <c r="F3187" s="12"/>
      <c r="G3187" s="12"/>
      <c r="H3187" s="12"/>
      <c r="I3187" s="12"/>
      <c r="J3187" s="12"/>
      <c r="K3187" s="12"/>
      <c r="L3187" s="12"/>
      <c r="M3187" s="49"/>
      <c r="N3187" s="49"/>
      <c r="O3187" s="12"/>
      <c r="P3187" s="12"/>
      <c r="Q3187" s="12"/>
      <c r="R3187" s="12"/>
      <c r="S3187" s="12"/>
      <c r="T3187" s="12"/>
    </row>
    <row r="3188" spans="1:20" s="1" customFormat="1" x14ac:dyDescent="0.4">
      <c r="A3188" s="12"/>
      <c r="B3188" s="12"/>
      <c r="C3188" s="42"/>
      <c r="D3188" s="12"/>
      <c r="E3188" s="12"/>
      <c r="F3188" s="12"/>
      <c r="G3188" s="12"/>
      <c r="H3188" s="12"/>
      <c r="I3188" s="12"/>
      <c r="J3188" s="12"/>
      <c r="K3188" s="12"/>
      <c r="L3188" s="12"/>
      <c r="M3188" s="49"/>
      <c r="N3188" s="49"/>
      <c r="O3188" s="12"/>
      <c r="P3188" s="12"/>
      <c r="Q3188" s="12"/>
      <c r="R3188" s="12"/>
      <c r="S3188" s="12"/>
      <c r="T3188" s="12"/>
    </row>
    <row r="3189" spans="1:20" s="1" customFormat="1" x14ac:dyDescent="0.4">
      <c r="A3189" s="12"/>
      <c r="B3189" s="12"/>
      <c r="C3189" s="42"/>
      <c r="D3189" s="12"/>
      <c r="E3189" s="12"/>
      <c r="F3189" s="12"/>
      <c r="G3189" s="12"/>
      <c r="H3189" s="12"/>
      <c r="I3189" s="12"/>
      <c r="J3189" s="12"/>
      <c r="K3189" s="12"/>
      <c r="L3189" s="12"/>
      <c r="M3189" s="49"/>
      <c r="N3189" s="49"/>
      <c r="O3189" s="12"/>
      <c r="P3189" s="12"/>
      <c r="Q3189" s="12"/>
      <c r="R3189" s="12"/>
      <c r="S3189" s="12"/>
      <c r="T3189" s="12"/>
    </row>
    <row r="3190" spans="1:20" s="1" customFormat="1" x14ac:dyDescent="0.4">
      <c r="A3190" s="12"/>
      <c r="B3190" s="12"/>
      <c r="C3190" s="42"/>
      <c r="D3190" s="12"/>
      <c r="E3190" s="12"/>
      <c r="F3190" s="12"/>
      <c r="G3190" s="12"/>
      <c r="H3190" s="12"/>
      <c r="I3190" s="12"/>
      <c r="J3190" s="12"/>
      <c r="K3190" s="12"/>
      <c r="L3190" s="12"/>
      <c r="M3190" s="49"/>
      <c r="N3190" s="49"/>
      <c r="O3190" s="12"/>
      <c r="P3190" s="12"/>
      <c r="Q3190" s="12"/>
      <c r="R3190" s="12"/>
      <c r="S3190" s="12"/>
      <c r="T3190" s="12"/>
    </row>
    <row r="3191" spans="1:20" s="1" customFormat="1" x14ac:dyDescent="0.4">
      <c r="A3191" s="12"/>
      <c r="B3191" s="12"/>
      <c r="C3191" s="42"/>
      <c r="D3191" s="12"/>
      <c r="E3191" s="12"/>
      <c r="F3191" s="12"/>
      <c r="G3191" s="12"/>
      <c r="H3191" s="12"/>
      <c r="I3191" s="12"/>
      <c r="J3191" s="12"/>
      <c r="K3191" s="12"/>
      <c r="L3191" s="12"/>
      <c r="M3191" s="49"/>
      <c r="N3191" s="49"/>
      <c r="O3191" s="12"/>
      <c r="P3191" s="12"/>
      <c r="Q3191" s="12"/>
      <c r="R3191" s="12"/>
      <c r="S3191" s="12"/>
      <c r="T3191" s="12"/>
    </row>
    <row r="3192" spans="1:20" s="1" customFormat="1" x14ac:dyDescent="0.4">
      <c r="A3192" s="12"/>
      <c r="B3192" s="12"/>
      <c r="C3192" s="42"/>
      <c r="D3192" s="12"/>
      <c r="E3192" s="12"/>
      <c r="F3192" s="12"/>
      <c r="G3192" s="12"/>
      <c r="H3192" s="12"/>
      <c r="I3192" s="12"/>
      <c r="J3192" s="12"/>
      <c r="K3192" s="12"/>
      <c r="L3192" s="12"/>
      <c r="M3192" s="49"/>
      <c r="N3192" s="49"/>
      <c r="O3192" s="12"/>
      <c r="P3192" s="12"/>
      <c r="Q3192" s="12"/>
      <c r="R3192" s="12"/>
      <c r="S3192" s="12"/>
      <c r="T3192" s="12"/>
    </row>
    <row r="3193" spans="1:20" s="1" customFormat="1" x14ac:dyDescent="0.4">
      <c r="A3193" s="12"/>
      <c r="B3193" s="12"/>
      <c r="C3193" s="42"/>
      <c r="D3193" s="12"/>
      <c r="E3193" s="12"/>
      <c r="F3193" s="12"/>
      <c r="G3193" s="12"/>
      <c r="H3193" s="12"/>
      <c r="I3193" s="12"/>
      <c r="J3193" s="12"/>
      <c r="K3193" s="12"/>
      <c r="L3193" s="12"/>
      <c r="M3193" s="49"/>
      <c r="N3193" s="49"/>
      <c r="O3193" s="12"/>
      <c r="P3193" s="12"/>
      <c r="Q3193" s="12"/>
      <c r="R3193" s="12"/>
      <c r="S3193" s="12"/>
      <c r="T3193" s="12"/>
    </row>
    <row r="3194" spans="1:20" s="1" customFormat="1" x14ac:dyDescent="0.4">
      <c r="A3194" s="12"/>
      <c r="B3194" s="12"/>
      <c r="C3194" s="42"/>
      <c r="D3194" s="12"/>
      <c r="E3194" s="12"/>
      <c r="F3194" s="12"/>
      <c r="G3194" s="12"/>
      <c r="H3194" s="12"/>
      <c r="I3194" s="12"/>
      <c r="J3194" s="12"/>
      <c r="K3194" s="12"/>
      <c r="L3194" s="12"/>
      <c r="M3194" s="49"/>
      <c r="N3194" s="49"/>
      <c r="O3194" s="12"/>
      <c r="P3194" s="12"/>
      <c r="Q3194" s="12"/>
      <c r="R3194" s="12"/>
      <c r="S3194" s="12"/>
      <c r="T3194" s="12"/>
    </row>
    <row r="3195" spans="1:20" s="1" customFormat="1" x14ac:dyDescent="0.4">
      <c r="A3195" s="12"/>
      <c r="B3195" s="12"/>
      <c r="C3195" s="42"/>
      <c r="D3195" s="12"/>
      <c r="E3195" s="12"/>
      <c r="F3195" s="12"/>
      <c r="G3195" s="12"/>
      <c r="H3195" s="12"/>
      <c r="I3195" s="12"/>
      <c r="J3195" s="12"/>
      <c r="K3195" s="12"/>
      <c r="L3195" s="12"/>
      <c r="M3195" s="49"/>
      <c r="N3195" s="49"/>
      <c r="O3195" s="12"/>
      <c r="P3195" s="12"/>
      <c r="Q3195" s="12"/>
      <c r="R3195" s="12"/>
      <c r="S3195" s="12"/>
      <c r="T3195" s="12"/>
    </row>
    <row r="3196" spans="1:20" s="1" customFormat="1" x14ac:dyDescent="0.4">
      <c r="A3196" s="12"/>
      <c r="B3196" s="12"/>
      <c r="C3196" s="42"/>
      <c r="D3196" s="12"/>
      <c r="E3196" s="12"/>
      <c r="F3196" s="12"/>
      <c r="G3196" s="12"/>
      <c r="H3196" s="12"/>
      <c r="I3196" s="12"/>
      <c r="J3196" s="12"/>
      <c r="K3196" s="12"/>
      <c r="L3196" s="12"/>
      <c r="M3196" s="49"/>
      <c r="N3196" s="49"/>
      <c r="O3196" s="12"/>
      <c r="P3196" s="12"/>
      <c r="Q3196" s="12"/>
      <c r="R3196" s="12"/>
      <c r="S3196" s="12"/>
      <c r="T3196" s="12"/>
    </row>
    <row r="3197" spans="1:20" s="1" customFormat="1" x14ac:dyDescent="0.4">
      <c r="A3197" s="12"/>
      <c r="B3197" s="12"/>
      <c r="C3197" s="42"/>
      <c r="D3197" s="12"/>
      <c r="E3197" s="12"/>
      <c r="F3197" s="12"/>
      <c r="G3197" s="12"/>
      <c r="H3197" s="12"/>
      <c r="I3197" s="12"/>
      <c r="J3197" s="12"/>
      <c r="K3197" s="12"/>
      <c r="L3197" s="12"/>
      <c r="M3197" s="49"/>
      <c r="N3197" s="49"/>
      <c r="O3197" s="12"/>
      <c r="P3197" s="12"/>
      <c r="Q3197" s="12"/>
      <c r="R3197" s="12"/>
      <c r="S3197" s="12"/>
      <c r="T3197" s="12"/>
    </row>
    <row r="3198" spans="1:20" s="1" customFormat="1" x14ac:dyDescent="0.4">
      <c r="A3198" s="12"/>
      <c r="B3198" s="12"/>
      <c r="C3198" s="42"/>
      <c r="D3198" s="12"/>
      <c r="E3198" s="12"/>
      <c r="F3198" s="12"/>
      <c r="G3198" s="12"/>
      <c r="H3198" s="12"/>
      <c r="I3198" s="12"/>
      <c r="J3198" s="12"/>
      <c r="K3198" s="12"/>
      <c r="L3198" s="12"/>
      <c r="M3198" s="49"/>
      <c r="N3198" s="49"/>
      <c r="O3198" s="12"/>
      <c r="P3198" s="12"/>
      <c r="Q3198" s="12"/>
      <c r="R3198" s="12"/>
      <c r="S3198" s="12"/>
      <c r="T3198" s="12"/>
    </row>
    <row r="3199" spans="1:20" s="1" customFormat="1" x14ac:dyDescent="0.4">
      <c r="A3199" s="12"/>
      <c r="B3199" s="12"/>
      <c r="C3199" s="42"/>
      <c r="D3199" s="12"/>
      <c r="E3199" s="12"/>
      <c r="F3199" s="12"/>
      <c r="G3199" s="12"/>
      <c r="H3199" s="12"/>
      <c r="I3199" s="12"/>
      <c r="J3199" s="12"/>
      <c r="K3199" s="12"/>
      <c r="L3199" s="12"/>
      <c r="M3199" s="49"/>
      <c r="N3199" s="49"/>
      <c r="O3199" s="12"/>
      <c r="P3199" s="12"/>
      <c r="Q3199" s="12"/>
      <c r="R3199" s="12"/>
      <c r="S3199" s="12"/>
      <c r="T3199" s="12"/>
    </row>
    <row r="3200" spans="1:20" s="1" customFormat="1" x14ac:dyDescent="0.4">
      <c r="A3200" s="12"/>
      <c r="B3200" s="12"/>
      <c r="C3200" s="42"/>
      <c r="D3200" s="12"/>
      <c r="E3200" s="12"/>
      <c r="F3200" s="12"/>
      <c r="G3200" s="12"/>
      <c r="H3200" s="12"/>
      <c r="I3200" s="12"/>
      <c r="J3200" s="12"/>
      <c r="K3200" s="12"/>
      <c r="L3200" s="12"/>
      <c r="M3200" s="49"/>
      <c r="N3200" s="49"/>
      <c r="O3200" s="12"/>
      <c r="P3200" s="12"/>
      <c r="Q3200" s="12"/>
      <c r="R3200" s="12"/>
      <c r="S3200" s="12"/>
      <c r="T3200" s="12"/>
    </row>
    <row r="3201" spans="1:20" s="1" customFormat="1" x14ac:dyDescent="0.4">
      <c r="A3201" s="12"/>
      <c r="B3201" s="12"/>
      <c r="C3201" s="42"/>
      <c r="D3201" s="12"/>
      <c r="E3201" s="12"/>
      <c r="F3201" s="12"/>
      <c r="G3201" s="12"/>
      <c r="H3201" s="12"/>
      <c r="I3201" s="12"/>
      <c r="J3201" s="12"/>
      <c r="K3201" s="12"/>
      <c r="L3201" s="12"/>
      <c r="M3201" s="49"/>
      <c r="N3201" s="49"/>
      <c r="O3201" s="12"/>
      <c r="P3201" s="12"/>
      <c r="Q3201" s="12"/>
      <c r="R3201" s="12"/>
      <c r="S3201" s="12"/>
      <c r="T3201" s="12"/>
    </row>
    <row r="3202" spans="1:20" s="1" customFormat="1" x14ac:dyDescent="0.4">
      <c r="A3202" s="12"/>
      <c r="B3202" s="12"/>
      <c r="C3202" s="42"/>
      <c r="D3202" s="12"/>
      <c r="E3202" s="12"/>
      <c r="F3202" s="12"/>
      <c r="G3202" s="12"/>
      <c r="H3202" s="12"/>
      <c r="I3202" s="12"/>
      <c r="J3202" s="12"/>
      <c r="K3202" s="12"/>
      <c r="L3202" s="12"/>
      <c r="M3202" s="49"/>
      <c r="N3202" s="49"/>
      <c r="O3202" s="12"/>
      <c r="P3202" s="12"/>
      <c r="Q3202" s="12"/>
      <c r="R3202" s="12"/>
      <c r="S3202" s="12"/>
      <c r="T3202" s="12"/>
    </row>
    <row r="3203" spans="1:20" s="1" customFormat="1" x14ac:dyDescent="0.4">
      <c r="A3203" s="12"/>
      <c r="B3203" s="12"/>
      <c r="C3203" s="42"/>
      <c r="D3203" s="12"/>
      <c r="E3203" s="12"/>
      <c r="F3203" s="12"/>
      <c r="G3203" s="12"/>
      <c r="H3203" s="12"/>
      <c r="I3203" s="12"/>
      <c r="J3203" s="12"/>
      <c r="K3203" s="12"/>
      <c r="L3203" s="12"/>
      <c r="M3203" s="49"/>
      <c r="N3203" s="49"/>
      <c r="O3203" s="12"/>
      <c r="P3203" s="12"/>
      <c r="Q3203" s="12"/>
      <c r="R3203" s="12"/>
      <c r="S3203" s="12"/>
      <c r="T3203" s="12"/>
    </row>
    <row r="3204" spans="1:20" s="1" customFormat="1" x14ac:dyDescent="0.4">
      <c r="A3204" s="12"/>
      <c r="B3204" s="12"/>
      <c r="C3204" s="42"/>
      <c r="D3204" s="12"/>
      <c r="E3204" s="12"/>
      <c r="F3204" s="12"/>
      <c r="G3204" s="12"/>
      <c r="H3204" s="12"/>
      <c r="I3204" s="12"/>
      <c r="J3204" s="12"/>
      <c r="K3204" s="12"/>
      <c r="L3204" s="12"/>
      <c r="M3204" s="49"/>
      <c r="N3204" s="49"/>
      <c r="O3204" s="12"/>
      <c r="P3204" s="12"/>
      <c r="Q3204" s="12"/>
      <c r="R3204" s="12"/>
      <c r="S3204" s="12"/>
      <c r="T3204" s="12"/>
    </row>
    <row r="3205" spans="1:20" s="1" customFormat="1" x14ac:dyDescent="0.4">
      <c r="A3205" s="12"/>
      <c r="B3205" s="12"/>
      <c r="C3205" s="42"/>
      <c r="D3205" s="12"/>
      <c r="E3205" s="12"/>
      <c r="F3205" s="12"/>
      <c r="G3205" s="12"/>
      <c r="H3205" s="12"/>
      <c r="I3205" s="12"/>
      <c r="J3205" s="12"/>
      <c r="K3205" s="12"/>
      <c r="L3205" s="12"/>
      <c r="M3205" s="49"/>
      <c r="N3205" s="49"/>
      <c r="O3205" s="12"/>
      <c r="P3205" s="12"/>
      <c r="Q3205" s="12"/>
      <c r="R3205" s="12"/>
      <c r="S3205" s="12"/>
      <c r="T3205" s="12"/>
    </row>
    <row r="3206" spans="1:20" s="1" customFormat="1" x14ac:dyDescent="0.4">
      <c r="A3206" s="12"/>
      <c r="B3206" s="12"/>
      <c r="C3206" s="42"/>
      <c r="D3206" s="12"/>
      <c r="E3206" s="12"/>
      <c r="F3206" s="12"/>
      <c r="G3206" s="12"/>
      <c r="H3206" s="12"/>
      <c r="I3206" s="12"/>
      <c r="J3206" s="12"/>
      <c r="K3206" s="12"/>
      <c r="L3206" s="12"/>
      <c r="M3206" s="49"/>
      <c r="N3206" s="49"/>
      <c r="O3206" s="12"/>
      <c r="P3206" s="12"/>
      <c r="Q3206" s="12"/>
      <c r="R3206" s="12"/>
      <c r="S3206" s="12"/>
      <c r="T3206" s="12"/>
    </row>
    <row r="3207" spans="1:20" s="1" customFormat="1" x14ac:dyDescent="0.4">
      <c r="A3207" s="12"/>
      <c r="B3207" s="12"/>
      <c r="C3207" s="42"/>
      <c r="D3207" s="12"/>
      <c r="E3207" s="12"/>
      <c r="F3207" s="12"/>
      <c r="G3207" s="12"/>
      <c r="H3207" s="12"/>
      <c r="I3207" s="12"/>
      <c r="J3207" s="12"/>
      <c r="K3207" s="12"/>
      <c r="L3207" s="12"/>
      <c r="M3207" s="49"/>
      <c r="N3207" s="49"/>
      <c r="O3207" s="12"/>
      <c r="P3207" s="12"/>
      <c r="Q3207" s="12"/>
      <c r="R3207" s="12"/>
      <c r="S3207" s="12"/>
      <c r="T3207" s="12"/>
    </row>
    <row r="3208" spans="1:20" s="1" customFormat="1" x14ac:dyDescent="0.4">
      <c r="A3208" s="12"/>
      <c r="B3208" s="12"/>
      <c r="C3208" s="42"/>
      <c r="D3208" s="12"/>
      <c r="E3208" s="12"/>
      <c r="F3208" s="12"/>
      <c r="G3208" s="12"/>
      <c r="H3208" s="12"/>
      <c r="I3208" s="12"/>
      <c r="J3208" s="12"/>
      <c r="K3208" s="12"/>
      <c r="L3208" s="12"/>
      <c r="M3208" s="49"/>
      <c r="N3208" s="49"/>
      <c r="O3208" s="12"/>
      <c r="P3208" s="12"/>
      <c r="Q3208" s="12"/>
      <c r="R3208" s="12"/>
      <c r="S3208" s="12"/>
      <c r="T3208" s="12"/>
    </row>
    <row r="3209" spans="1:20" s="1" customFormat="1" x14ac:dyDescent="0.4">
      <c r="A3209" s="12"/>
      <c r="B3209" s="12"/>
      <c r="C3209" s="42"/>
      <c r="D3209" s="12"/>
      <c r="E3209" s="12"/>
      <c r="F3209" s="12"/>
      <c r="G3209" s="12"/>
      <c r="H3209" s="12"/>
      <c r="I3209" s="12"/>
      <c r="J3209" s="12"/>
      <c r="K3209" s="12"/>
      <c r="L3209" s="12"/>
      <c r="M3209" s="49"/>
      <c r="N3209" s="49"/>
      <c r="O3209" s="12"/>
      <c r="P3209" s="12"/>
      <c r="Q3209" s="12"/>
      <c r="R3209" s="12"/>
      <c r="S3209" s="12"/>
      <c r="T3209" s="12"/>
    </row>
    <row r="3210" spans="1:20" s="1" customFormat="1" x14ac:dyDescent="0.4">
      <c r="A3210" s="12"/>
      <c r="B3210" s="12"/>
      <c r="C3210" s="42"/>
      <c r="D3210" s="12"/>
      <c r="E3210" s="12"/>
      <c r="F3210" s="12"/>
      <c r="G3210" s="12"/>
      <c r="H3210" s="12"/>
      <c r="I3210" s="12"/>
      <c r="J3210" s="12"/>
      <c r="K3210" s="12"/>
      <c r="L3210" s="12"/>
      <c r="M3210" s="49"/>
      <c r="N3210" s="49"/>
      <c r="O3210" s="12"/>
      <c r="P3210" s="12"/>
      <c r="Q3210" s="12"/>
      <c r="R3210" s="12"/>
      <c r="S3210" s="12"/>
      <c r="T3210" s="12"/>
    </row>
    <row r="3211" spans="1:20" s="1" customFormat="1" x14ac:dyDescent="0.4">
      <c r="A3211" s="12"/>
      <c r="B3211" s="12"/>
      <c r="C3211" s="42"/>
      <c r="D3211" s="12"/>
      <c r="E3211" s="12"/>
      <c r="F3211" s="12"/>
      <c r="G3211" s="12"/>
      <c r="H3211" s="12"/>
      <c r="I3211" s="12"/>
      <c r="J3211" s="12"/>
      <c r="K3211" s="12"/>
      <c r="L3211" s="12"/>
      <c r="M3211" s="49"/>
      <c r="N3211" s="49"/>
      <c r="O3211" s="12"/>
      <c r="P3211" s="12"/>
      <c r="Q3211" s="12"/>
      <c r="R3211" s="12"/>
      <c r="S3211" s="12"/>
      <c r="T3211" s="12"/>
    </row>
    <row r="3212" spans="1:20" s="1" customFormat="1" x14ac:dyDescent="0.4">
      <c r="A3212" s="12"/>
      <c r="B3212" s="12"/>
      <c r="C3212" s="42"/>
      <c r="D3212" s="12"/>
      <c r="E3212" s="12"/>
      <c r="F3212" s="12"/>
      <c r="G3212" s="12"/>
      <c r="H3212" s="12"/>
      <c r="I3212" s="12"/>
      <c r="J3212" s="12"/>
      <c r="K3212" s="12"/>
      <c r="L3212" s="12"/>
      <c r="M3212" s="49"/>
      <c r="N3212" s="49"/>
      <c r="O3212" s="12"/>
      <c r="P3212" s="12"/>
      <c r="Q3212" s="12"/>
      <c r="R3212" s="12"/>
      <c r="S3212" s="12"/>
      <c r="T3212" s="12"/>
    </row>
    <row r="3213" spans="1:20" s="1" customFormat="1" x14ac:dyDescent="0.4">
      <c r="A3213" s="12"/>
      <c r="B3213" s="12"/>
      <c r="C3213" s="42"/>
      <c r="D3213" s="12"/>
      <c r="E3213" s="12"/>
      <c r="F3213" s="12"/>
      <c r="G3213" s="12"/>
      <c r="H3213" s="12"/>
      <c r="I3213" s="12"/>
      <c r="J3213" s="12"/>
      <c r="K3213" s="12"/>
      <c r="L3213" s="12"/>
      <c r="M3213" s="49"/>
      <c r="N3213" s="49"/>
      <c r="O3213" s="12"/>
      <c r="P3213" s="12"/>
      <c r="Q3213" s="12"/>
      <c r="R3213" s="12"/>
      <c r="S3213" s="12"/>
      <c r="T3213" s="12"/>
    </row>
    <row r="3214" spans="1:20" s="1" customFormat="1" x14ac:dyDescent="0.4">
      <c r="A3214" s="12"/>
      <c r="B3214" s="12"/>
      <c r="C3214" s="42"/>
      <c r="D3214" s="12"/>
      <c r="E3214" s="12"/>
      <c r="F3214" s="12"/>
      <c r="G3214" s="12"/>
      <c r="H3214" s="12"/>
      <c r="I3214" s="12"/>
      <c r="J3214" s="12"/>
      <c r="K3214" s="12"/>
      <c r="L3214" s="12"/>
      <c r="M3214" s="49"/>
      <c r="N3214" s="49"/>
      <c r="O3214" s="12"/>
      <c r="P3214" s="12"/>
      <c r="Q3214" s="12"/>
      <c r="R3214" s="12"/>
      <c r="S3214" s="12"/>
      <c r="T3214" s="12"/>
    </row>
    <row r="3215" spans="1:20" s="1" customFormat="1" x14ac:dyDescent="0.4">
      <c r="A3215" s="12"/>
      <c r="B3215" s="12"/>
      <c r="C3215" s="42"/>
      <c r="D3215" s="12"/>
      <c r="E3215" s="12"/>
      <c r="F3215" s="12"/>
      <c r="G3215" s="12"/>
      <c r="H3215" s="12"/>
      <c r="I3215" s="12"/>
      <c r="J3215" s="12"/>
      <c r="K3215" s="12"/>
      <c r="L3215" s="12"/>
      <c r="M3215" s="49"/>
      <c r="N3215" s="49"/>
      <c r="O3215" s="12"/>
      <c r="P3215" s="12"/>
      <c r="Q3215" s="12"/>
      <c r="R3215" s="12"/>
      <c r="S3215" s="12"/>
      <c r="T3215" s="12"/>
    </row>
    <row r="3216" spans="1:20" s="1" customFormat="1" x14ac:dyDescent="0.4">
      <c r="A3216" s="12"/>
      <c r="B3216" s="12"/>
      <c r="C3216" s="42"/>
      <c r="D3216" s="12"/>
      <c r="E3216" s="12"/>
      <c r="F3216" s="12"/>
      <c r="G3216" s="12"/>
      <c r="H3216" s="12"/>
      <c r="I3216" s="12"/>
      <c r="J3216" s="12"/>
      <c r="K3216" s="12"/>
      <c r="L3216" s="12"/>
      <c r="M3216" s="49"/>
      <c r="N3216" s="49"/>
      <c r="O3216" s="12"/>
      <c r="P3216" s="12"/>
      <c r="Q3216" s="12"/>
      <c r="R3216" s="12"/>
      <c r="S3216" s="12"/>
      <c r="T3216" s="12"/>
    </row>
    <row r="3217" spans="1:20" s="1" customFormat="1" x14ac:dyDescent="0.4">
      <c r="A3217" s="12"/>
      <c r="B3217" s="12"/>
      <c r="C3217" s="42"/>
      <c r="D3217" s="12"/>
      <c r="E3217" s="12"/>
      <c r="F3217" s="12"/>
      <c r="G3217" s="12"/>
      <c r="H3217" s="12"/>
      <c r="I3217" s="12"/>
      <c r="J3217" s="12"/>
      <c r="K3217" s="12"/>
      <c r="L3217" s="12"/>
      <c r="M3217" s="49"/>
      <c r="N3217" s="49"/>
      <c r="O3217" s="12"/>
      <c r="P3217" s="12"/>
      <c r="Q3217" s="12"/>
      <c r="R3217" s="12"/>
      <c r="S3217" s="12"/>
      <c r="T3217" s="12"/>
    </row>
    <row r="3218" spans="1:20" s="1" customFormat="1" x14ac:dyDescent="0.4">
      <c r="A3218" s="12"/>
      <c r="B3218" s="12"/>
      <c r="C3218" s="42"/>
      <c r="D3218" s="12"/>
      <c r="E3218" s="12"/>
      <c r="F3218" s="12"/>
      <c r="G3218" s="12"/>
      <c r="H3218" s="12"/>
      <c r="I3218" s="12"/>
      <c r="J3218" s="12"/>
      <c r="K3218" s="12"/>
      <c r="L3218" s="12"/>
      <c r="M3218" s="49"/>
      <c r="N3218" s="49"/>
      <c r="O3218" s="12"/>
      <c r="P3218" s="12"/>
      <c r="Q3218" s="12"/>
      <c r="R3218" s="12"/>
      <c r="S3218" s="12"/>
      <c r="T3218" s="12"/>
    </row>
    <row r="3219" spans="1:20" s="1" customFormat="1" x14ac:dyDescent="0.4">
      <c r="A3219" s="12"/>
      <c r="B3219" s="12"/>
      <c r="C3219" s="42"/>
      <c r="D3219" s="12"/>
      <c r="E3219" s="12"/>
      <c r="F3219" s="12"/>
      <c r="G3219" s="12"/>
      <c r="H3219" s="12"/>
      <c r="I3219" s="12"/>
      <c r="J3219" s="12"/>
      <c r="K3219" s="12"/>
      <c r="L3219" s="12"/>
      <c r="M3219" s="49"/>
      <c r="N3219" s="49"/>
      <c r="O3219" s="12"/>
      <c r="P3219" s="12"/>
      <c r="Q3219" s="12"/>
      <c r="R3219" s="12"/>
      <c r="S3219" s="12"/>
      <c r="T3219" s="12"/>
    </row>
    <row r="3220" spans="1:20" s="1" customFormat="1" x14ac:dyDescent="0.4">
      <c r="A3220" s="12"/>
      <c r="B3220" s="12"/>
      <c r="C3220" s="42"/>
      <c r="D3220" s="12"/>
      <c r="E3220" s="12"/>
      <c r="F3220" s="12"/>
      <c r="G3220" s="12"/>
      <c r="H3220" s="12"/>
      <c r="I3220" s="12"/>
      <c r="J3220" s="12"/>
      <c r="K3220" s="12"/>
      <c r="L3220" s="12"/>
      <c r="M3220" s="49"/>
      <c r="N3220" s="49"/>
      <c r="O3220" s="12"/>
      <c r="P3220" s="12"/>
      <c r="Q3220" s="12"/>
      <c r="R3220" s="12"/>
      <c r="S3220" s="12"/>
      <c r="T3220" s="12"/>
    </row>
    <row r="3221" spans="1:20" s="1" customFormat="1" x14ac:dyDescent="0.4">
      <c r="A3221" s="12"/>
      <c r="B3221" s="12"/>
      <c r="C3221" s="42"/>
      <c r="D3221" s="12"/>
      <c r="E3221" s="12"/>
      <c r="F3221" s="12"/>
      <c r="G3221" s="12"/>
      <c r="H3221" s="12"/>
      <c r="I3221" s="12"/>
      <c r="J3221" s="12"/>
      <c r="K3221" s="12"/>
      <c r="L3221" s="12"/>
      <c r="M3221" s="49"/>
      <c r="N3221" s="49"/>
      <c r="O3221" s="12"/>
      <c r="P3221" s="12"/>
      <c r="Q3221" s="12"/>
      <c r="R3221" s="12"/>
      <c r="S3221" s="12"/>
      <c r="T3221" s="12"/>
    </row>
    <row r="3222" spans="1:20" s="1" customFormat="1" x14ac:dyDescent="0.4">
      <c r="A3222" s="12"/>
      <c r="B3222" s="12"/>
      <c r="C3222" s="42"/>
      <c r="D3222" s="12"/>
      <c r="E3222" s="12"/>
      <c r="F3222" s="12"/>
      <c r="G3222" s="12"/>
      <c r="H3222" s="12"/>
      <c r="I3222" s="12"/>
      <c r="J3222" s="12"/>
      <c r="K3222" s="12"/>
      <c r="L3222" s="12"/>
      <c r="M3222" s="49"/>
      <c r="N3222" s="49"/>
      <c r="O3222" s="12"/>
      <c r="P3222" s="12"/>
      <c r="Q3222" s="12"/>
      <c r="R3222" s="12"/>
      <c r="S3222" s="12"/>
      <c r="T3222" s="12"/>
    </row>
    <row r="3223" spans="1:20" s="1" customFormat="1" x14ac:dyDescent="0.4">
      <c r="A3223" s="12"/>
      <c r="B3223" s="12"/>
      <c r="C3223" s="42"/>
      <c r="D3223" s="12"/>
      <c r="E3223" s="12"/>
      <c r="F3223" s="12"/>
      <c r="G3223" s="12"/>
      <c r="H3223" s="12"/>
      <c r="I3223" s="12"/>
      <c r="J3223" s="12"/>
      <c r="K3223" s="12"/>
      <c r="L3223" s="12"/>
      <c r="M3223" s="49"/>
      <c r="N3223" s="49"/>
      <c r="O3223" s="12"/>
      <c r="P3223" s="12"/>
      <c r="Q3223" s="12"/>
      <c r="R3223" s="12"/>
      <c r="S3223" s="12"/>
      <c r="T3223" s="12"/>
    </row>
    <row r="3224" spans="1:20" s="1" customFormat="1" x14ac:dyDescent="0.4">
      <c r="A3224" s="12"/>
      <c r="B3224" s="12"/>
      <c r="C3224" s="42"/>
      <c r="D3224" s="12"/>
      <c r="E3224" s="12"/>
      <c r="F3224" s="12"/>
      <c r="G3224" s="12"/>
      <c r="H3224" s="12"/>
      <c r="I3224" s="12"/>
      <c r="J3224" s="12"/>
      <c r="K3224" s="12"/>
      <c r="L3224" s="12"/>
      <c r="M3224" s="49"/>
      <c r="N3224" s="49"/>
      <c r="O3224" s="12"/>
      <c r="P3224" s="12"/>
      <c r="Q3224" s="12"/>
      <c r="R3224" s="12"/>
      <c r="S3224" s="12"/>
      <c r="T3224" s="12"/>
    </row>
    <row r="3225" spans="1:20" s="1" customFormat="1" x14ac:dyDescent="0.4">
      <c r="A3225" s="12"/>
      <c r="B3225" s="12"/>
      <c r="C3225" s="42"/>
      <c r="D3225" s="12"/>
      <c r="E3225" s="12"/>
      <c r="F3225" s="12"/>
      <c r="G3225" s="12"/>
      <c r="H3225" s="12"/>
      <c r="I3225" s="12"/>
      <c r="J3225" s="12"/>
      <c r="K3225" s="12"/>
      <c r="L3225" s="12"/>
      <c r="M3225" s="49"/>
      <c r="N3225" s="49"/>
      <c r="O3225" s="12"/>
      <c r="P3225" s="12"/>
      <c r="Q3225" s="12"/>
      <c r="R3225" s="12"/>
      <c r="S3225" s="12"/>
      <c r="T3225" s="12"/>
    </row>
    <row r="3226" spans="1:20" s="1" customFormat="1" x14ac:dyDescent="0.4">
      <c r="A3226" s="12"/>
      <c r="B3226" s="12"/>
      <c r="C3226" s="42"/>
      <c r="D3226" s="12"/>
      <c r="E3226" s="12"/>
      <c r="F3226" s="12"/>
      <c r="G3226" s="12"/>
      <c r="H3226" s="12"/>
      <c r="I3226" s="12"/>
      <c r="J3226" s="12"/>
      <c r="K3226" s="12"/>
      <c r="L3226" s="12"/>
      <c r="M3226" s="49"/>
      <c r="N3226" s="49"/>
      <c r="O3226" s="12"/>
      <c r="P3226" s="12"/>
      <c r="Q3226" s="12"/>
      <c r="R3226" s="12"/>
      <c r="S3226" s="12"/>
      <c r="T3226" s="12"/>
    </row>
    <row r="3227" spans="1:20" s="1" customFormat="1" x14ac:dyDescent="0.4">
      <c r="A3227" s="12"/>
      <c r="B3227" s="12"/>
      <c r="C3227" s="42"/>
      <c r="D3227" s="12"/>
      <c r="E3227" s="12"/>
      <c r="F3227" s="12"/>
      <c r="G3227" s="12"/>
      <c r="H3227" s="12"/>
      <c r="I3227" s="12"/>
      <c r="J3227" s="12"/>
      <c r="K3227" s="12"/>
      <c r="L3227" s="12"/>
      <c r="M3227" s="49"/>
      <c r="N3227" s="49"/>
      <c r="O3227" s="12"/>
      <c r="P3227" s="12"/>
      <c r="Q3227" s="12"/>
      <c r="R3227" s="12"/>
      <c r="S3227" s="12"/>
      <c r="T3227" s="12"/>
    </row>
    <row r="3228" spans="1:20" s="1" customFormat="1" x14ac:dyDescent="0.4">
      <c r="A3228" s="12"/>
      <c r="B3228" s="12"/>
      <c r="C3228" s="42"/>
      <c r="D3228" s="12"/>
      <c r="E3228" s="12"/>
      <c r="F3228" s="12"/>
      <c r="G3228" s="12"/>
      <c r="H3228" s="12"/>
      <c r="I3228" s="12"/>
      <c r="J3228" s="12"/>
      <c r="K3228" s="12"/>
      <c r="L3228" s="12"/>
      <c r="M3228" s="49"/>
      <c r="N3228" s="49"/>
      <c r="O3228" s="12"/>
      <c r="P3228" s="12"/>
      <c r="Q3228" s="12"/>
      <c r="R3228" s="12"/>
      <c r="S3228" s="12"/>
      <c r="T3228" s="12"/>
    </row>
    <row r="3229" spans="1:20" s="1" customFormat="1" x14ac:dyDescent="0.4">
      <c r="A3229" s="12"/>
      <c r="B3229" s="12"/>
      <c r="C3229" s="42"/>
      <c r="D3229" s="12"/>
      <c r="E3229" s="12"/>
      <c r="F3229" s="12"/>
      <c r="G3229" s="12"/>
      <c r="H3229" s="12"/>
      <c r="I3229" s="12"/>
      <c r="J3229" s="12"/>
      <c r="K3229" s="12"/>
      <c r="L3229" s="12"/>
      <c r="M3229" s="49"/>
      <c r="N3229" s="49"/>
      <c r="O3229" s="12"/>
      <c r="P3229" s="12"/>
      <c r="Q3229" s="12"/>
      <c r="R3229" s="12"/>
      <c r="S3229" s="12"/>
      <c r="T3229" s="12"/>
    </row>
    <row r="3230" spans="1:20" s="1" customFormat="1" x14ac:dyDescent="0.4">
      <c r="A3230" s="12"/>
      <c r="B3230" s="12"/>
      <c r="C3230" s="42"/>
      <c r="D3230" s="12"/>
      <c r="E3230" s="12"/>
      <c r="F3230" s="12"/>
      <c r="G3230" s="12"/>
      <c r="H3230" s="12"/>
      <c r="I3230" s="12"/>
      <c r="J3230" s="12"/>
      <c r="K3230" s="12"/>
      <c r="L3230" s="12"/>
      <c r="M3230" s="49"/>
      <c r="N3230" s="49"/>
      <c r="O3230" s="12"/>
      <c r="P3230" s="12"/>
      <c r="Q3230" s="12"/>
      <c r="R3230" s="12"/>
      <c r="S3230" s="12"/>
      <c r="T3230" s="12"/>
    </row>
    <row r="3231" spans="1:20" s="1" customFormat="1" x14ac:dyDescent="0.4">
      <c r="A3231" s="12"/>
      <c r="B3231" s="12"/>
      <c r="C3231" s="42"/>
      <c r="D3231" s="12"/>
      <c r="E3231" s="12"/>
      <c r="F3231" s="12"/>
      <c r="G3231" s="12"/>
      <c r="H3231" s="12"/>
      <c r="I3231" s="12"/>
      <c r="J3231" s="12"/>
      <c r="K3231" s="12"/>
      <c r="L3231" s="12"/>
      <c r="M3231" s="49"/>
      <c r="N3231" s="49"/>
      <c r="O3231" s="12"/>
      <c r="P3231" s="12"/>
      <c r="Q3231" s="12"/>
      <c r="R3231" s="12"/>
      <c r="S3231" s="12"/>
      <c r="T3231" s="12"/>
    </row>
    <row r="3232" spans="1:20" s="1" customFormat="1" x14ac:dyDescent="0.4">
      <c r="A3232" s="12"/>
      <c r="B3232" s="12"/>
      <c r="C3232" s="42"/>
      <c r="D3232" s="12"/>
      <c r="E3232" s="12"/>
      <c r="F3232" s="12"/>
      <c r="G3232" s="12"/>
      <c r="H3232" s="12"/>
      <c r="I3232" s="12"/>
      <c r="J3232" s="12"/>
      <c r="K3232" s="12"/>
      <c r="L3232" s="12"/>
      <c r="M3232" s="49"/>
      <c r="N3232" s="49"/>
      <c r="O3232" s="12"/>
      <c r="P3232" s="12"/>
      <c r="Q3232" s="12"/>
      <c r="R3232" s="12"/>
      <c r="S3232" s="12"/>
      <c r="T3232" s="12"/>
    </row>
    <row r="3233" spans="1:20" s="1" customFormat="1" x14ac:dyDescent="0.4">
      <c r="A3233" s="12"/>
      <c r="B3233" s="12"/>
      <c r="C3233" s="42"/>
      <c r="D3233" s="12"/>
      <c r="E3233" s="12"/>
      <c r="F3233" s="12"/>
      <c r="G3233" s="12"/>
      <c r="H3233" s="12"/>
      <c r="I3233" s="12"/>
      <c r="J3233" s="12"/>
      <c r="K3233" s="12"/>
      <c r="L3233" s="12"/>
      <c r="M3233" s="49"/>
      <c r="N3233" s="49"/>
      <c r="O3233" s="12"/>
      <c r="P3233" s="12"/>
      <c r="Q3233" s="12"/>
      <c r="R3233" s="12"/>
      <c r="S3233" s="12"/>
      <c r="T3233" s="12"/>
    </row>
    <row r="3234" spans="1:20" s="1" customFormat="1" x14ac:dyDescent="0.4">
      <c r="A3234" s="12"/>
      <c r="B3234" s="12"/>
      <c r="C3234" s="42"/>
      <c r="D3234" s="12"/>
      <c r="E3234" s="12"/>
      <c r="F3234" s="12"/>
      <c r="G3234" s="12"/>
      <c r="H3234" s="12"/>
      <c r="I3234" s="12"/>
      <c r="J3234" s="12"/>
      <c r="K3234" s="12"/>
      <c r="L3234" s="12"/>
      <c r="M3234" s="49"/>
      <c r="N3234" s="49"/>
      <c r="O3234" s="12"/>
      <c r="P3234" s="12"/>
      <c r="Q3234" s="12"/>
      <c r="R3234" s="12"/>
      <c r="S3234" s="12"/>
      <c r="T3234" s="12"/>
    </row>
    <row r="3235" spans="1:20" s="1" customFormat="1" x14ac:dyDescent="0.4">
      <c r="A3235" s="12"/>
      <c r="B3235" s="12"/>
      <c r="C3235" s="42"/>
      <c r="D3235" s="12"/>
      <c r="E3235" s="12"/>
      <c r="F3235" s="12"/>
      <c r="G3235" s="12"/>
      <c r="H3235" s="12"/>
      <c r="I3235" s="12"/>
      <c r="J3235" s="12"/>
      <c r="K3235" s="12"/>
      <c r="L3235" s="12"/>
      <c r="M3235" s="49"/>
      <c r="N3235" s="49"/>
      <c r="O3235" s="12"/>
      <c r="P3235" s="12"/>
      <c r="Q3235" s="12"/>
      <c r="R3235" s="12"/>
      <c r="S3235" s="12"/>
      <c r="T3235" s="12"/>
    </row>
    <row r="3236" spans="1:20" s="1" customFormat="1" x14ac:dyDescent="0.4">
      <c r="A3236" s="12"/>
      <c r="B3236" s="12"/>
      <c r="C3236" s="42"/>
      <c r="D3236" s="12"/>
      <c r="E3236" s="12"/>
      <c r="F3236" s="12"/>
      <c r="G3236" s="12"/>
      <c r="H3236" s="12"/>
      <c r="I3236" s="12"/>
      <c r="J3236" s="12"/>
      <c r="K3236" s="12"/>
      <c r="L3236" s="12"/>
      <c r="M3236" s="49"/>
      <c r="N3236" s="49"/>
      <c r="O3236" s="12"/>
      <c r="P3236" s="12"/>
      <c r="Q3236" s="12"/>
      <c r="R3236" s="12"/>
      <c r="S3236" s="12"/>
      <c r="T3236" s="12"/>
    </row>
    <row r="3237" spans="1:20" s="1" customFormat="1" x14ac:dyDescent="0.4">
      <c r="A3237" s="12"/>
      <c r="B3237" s="12"/>
      <c r="C3237" s="42"/>
      <c r="D3237" s="12"/>
      <c r="E3237" s="12"/>
      <c r="F3237" s="12"/>
      <c r="G3237" s="12"/>
      <c r="H3237" s="12"/>
      <c r="I3237" s="12"/>
      <c r="J3237" s="12"/>
      <c r="K3237" s="12"/>
      <c r="L3237" s="12"/>
      <c r="M3237" s="49"/>
      <c r="N3237" s="49"/>
      <c r="O3237" s="12"/>
      <c r="P3237" s="12"/>
      <c r="Q3237" s="12"/>
      <c r="R3237" s="12"/>
      <c r="S3237" s="12"/>
      <c r="T3237" s="12"/>
    </row>
    <row r="3238" spans="1:20" s="1" customFormat="1" x14ac:dyDescent="0.4">
      <c r="A3238" s="12"/>
      <c r="B3238" s="12"/>
      <c r="C3238" s="42"/>
      <c r="D3238" s="12"/>
      <c r="E3238" s="12"/>
      <c r="F3238" s="12"/>
      <c r="G3238" s="12"/>
      <c r="H3238" s="12"/>
      <c r="I3238" s="12"/>
      <c r="J3238" s="12"/>
      <c r="K3238" s="12"/>
      <c r="L3238" s="12"/>
      <c r="M3238" s="49"/>
      <c r="N3238" s="49"/>
      <c r="O3238" s="12"/>
      <c r="P3238" s="12"/>
      <c r="Q3238" s="12"/>
      <c r="R3238" s="12"/>
      <c r="S3238" s="12"/>
      <c r="T3238" s="12"/>
    </row>
    <row r="3239" spans="1:20" s="1" customFormat="1" x14ac:dyDescent="0.4">
      <c r="A3239" s="12"/>
      <c r="B3239" s="12"/>
      <c r="C3239" s="42"/>
      <c r="D3239" s="12"/>
      <c r="E3239" s="12"/>
      <c r="F3239" s="12"/>
      <c r="G3239" s="12"/>
      <c r="H3239" s="12"/>
      <c r="I3239" s="12"/>
      <c r="J3239" s="12"/>
      <c r="K3239" s="12"/>
      <c r="L3239" s="12"/>
      <c r="M3239" s="49"/>
      <c r="N3239" s="49"/>
      <c r="O3239" s="12"/>
      <c r="P3239" s="12"/>
      <c r="Q3239" s="12"/>
      <c r="R3239" s="12"/>
      <c r="S3239" s="12"/>
      <c r="T3239" s="12"/>
    </row>
    <row r="3240" spans="1:20" s="1" customFormat="1" x14ac:dyDescent="0.4">
      <c r="A3240" s="12"/>
      <c r="B3240" s="12"/>
      <c r="C3240" s="42"/>
      <c r="D3240" s="12"/>
      <c r="E3240" s="12"/>
      <c r="F3240" s="12"/>
      <c r="G3240" s="12"/>
      <c r="H3240" s="12"/>
      <c r="I3240" s="12"/>
      <c r="J3240" s="12"/>
      <c r="K3240" s="12"/>
      <c r="L3240" s="12"/>
      <c r="M3240" s="49"/>
      <c r="N3240" s="49"/>
      <c r="O3240" s="12"/>
      <c r="P3240" s="12"/>
      <c r="Q3240" s="12"/>
      <c r="R3240" s="12"/>
      <c r="S3240" s="12"/>
      <c r="T3240" s="12"/>
    </row>
    <row r="3241" spans="1:20" s="1" customFormat="1" x14ac:dyDescent="0.4">
      <c r="A3241" s="12"/>
      <c r="B3241" s="12"/>
      <c r="C3241" s="42"/>
      <c r="D3241" s="12"/>
      <c r="E3241" s="12"/>
      <c r="F3241" s="12"/>
      <c r="G3241" s="12"/>
      <c r="H3241" s="12"/>
      <c r="I3241" s="12"/>
      <c r="J3241" s="12"/>
      <c r="K3241" s="12"/>
      <c r="L3241" s="12"/>
      <c r="M3241" s="49"/>
      <c r="N3241" s="49"/>
      <c r="O3241" s="12"/>
      <c r="P3241" s="12"/>
      <c r="Q3241" s="12"/>
      <c r="R3241" s="12"/>
      <c r="S3241" s="12"/>
      <c r="T3241" s="12"/>
    </row>
    <row r="3242" spans="1:20" s="1" customFormat="1" x14ac:dyDescent="0.4">
      <c r="A3242" s="12"/>
      <c r="B3242" s="12"/>
      <c r="C3242" s="42"/>
      <c r="D3242" s="12"/>
      <c r="E3242" s="12"/>
      <c r="F3242" s="12"/>
      <c r="G3242" s="12"/>
      <c r="H3242" s="12"/>
      <c r="I3242" s="12"/>
      <c r="J3242" s="12"/>
      <c r="K3242" s="12"/>
      <c r="L3242" s="12"/>
      <c r="M3242" s="49"/>
      <c r="N3242" s="49"/>
      <c r="O3242" s="12"/>
      <c r="P3242" s="12"/>
      <c r="Q3242" s="12"/>
      <c r="R3242" s="12"/>
      <c r="S3242" s="12"/>
      <c r="T3242" s="12"/>
    </row>
    <row r="3243" spans="1:20" s="1" customFormat="1" x14ac:dyDescent="0.4">
      <c r="A3243" s="12"/>
      <c r="B3243" s="12"/>
      <c r="C3243" s="42"/>
      <c r="D3243" s="12"/>
      <c r="E3243" s="12"/>
      <c r="F3243" s="12"/>
      <c r="G3243" s="12"/>
      <c r="H3243" s="12"/>
      <c r="I3243" s="12"/>
      <c r="J3243" s="12"/>
      <c r="K3243" s="12"/>
      <c r="L3243" s="12"/>
      <c r="M3243" s="49"/>
      <c r="N3243" s="49"/>
      <c r="O3243" s="12"/>
      <c r="P3243" s="12"/>
      <c r="Q3243" s="12"/>
      <c r="R3243" s="12"/>
      <c r="S3243" s="12"/>
      <c r="T3243" s="12"/>
    </row>
    <row r="3244" spans="1:20" s="1" customFormat="1" x14ac:dyDescent="0.4">
      <c r="A3244" s="12"/>
      <c r="B3244" s="12"/>
      <c r="C3244" s="42"/>
      <c r="D3244" s="12"/>
      <c r="E3244" s="12"/>
      <c r="F3244" s="12"/>
      <c r="G3244" s="12"/>
      <c r="H3244" s="12"/>
      <c r="I3244" s="12"/>
      <c r="J3244" s="12"/>
      <c r="K3244" s="12"/>
      <c r="L3244" s="12"/>
      <c r="M3244" s="49"/>
      <c r="N3244" s="49"/>
      <c r="O3244" s="12"/>
      <c r="P3244" s="12"/>
      <c r="Q3244" s="12"/>
      <c r="R3244" s="12"/>
      <c r="S3244" s="12"/>
      <c r="T3244" s="12"/>
    </row>
    <row r="3245" spans="1:20" s="1" customFormat="1" x14ac:dyDescent="0.4">
      <c r="A3245" s="12"/>
      <c r="B3245" s="12"/>
      <c r="C3245" s="42"/>
      <c r="D3245" s="12"/>
      <c r="E3245" s="12"/>
      <c r="F3245" s="12"/>
      <c r="G3245" s="12"/>
      <c r="H3245" s="12"/>
      <c r="I3245" s="12"/>
      <c r="J3245" s="12"/>
      <c r="K3245" s="12"/>
      <c r="L3245" s="12"/>
      <c r="M3245" s="49"/>
      <c r="N3245" s="49"/>
      <c r="O3245" s="12"/>
      <c r="P3245" s="12"/>
      <c r="Q3245" s="12"/>
      <c r="R3245" s="12"/>
      <c r="S3245" s="12"/>
      <c r="T3245" s="12"/>
    </row>
    <row r="3246" spans="1:20" s="1" customFormat="1" x14ac:dyDescent="0.4">
      <c r="A3246" s="12"/>
      <c r="B3246" s="12"/>
      <c r="C3246" s="42"/>
      <c r="D3246" s="12"/>
      <c r="E3246" s="12"/>
      <c r="F3246" s="12"/>
      <c r="G3246" s="12"/>
      <c r="H3246" s="12"/>
      <c r="I3246" s="12"/>
      <c r="J3246" s="12"/>
      <c r="K3246" s="12"/>
      <c r="L3246" s="12"/>
      <c r="M3246" s="49"/>
      <c r="N3246" s="49"/>
      <c r="O3246" s="12"/>
      <c r="P3246" s="12"/>
      <c r="Q3246" s="12"/>
      <c r="R3246" s="12"/>
      <c r="S3246" s="12"/>
      <c r="T3246" s="12"/>
    </row>
    <row r="3247" spans="1:20" s="1" customFormat="1" x14ac:dyDescent="0.4">
      <c r="A3247" s="12"/>
      <c r="B3247" s="12"/>
      <c r="C3247" s="42"/>
      <c r="D3247" s="12"/>
      <c r="E3247" s="12"/>
      <c r="F3247" s="12"/>
      <c r="G3247" s="12"/>
      <c r="H3247" s="12"/>
      <c r="I3247" s="12"/>
      <c r="J3247" s="12"/>
      <c r="K3247" s="12"/>
      <c r="L3247" s="12"/>
      <c r="M3247" s="49"/>
      <c r="N3247" s="49"/>
      <c r="O3247" s="12"/>
      <c r="P3247" s="12"/>
      <c r="Q3247" s="12"/>
      <c r="R3247" s="12"/>
      <c r="S3247" s="12"/>
      <c r="T3247" s="12"/>
    </row>
    <row r="3248" spans="1:20" s="1" customFormat="1" x14ac:dyDescent="0.4">
      <c r="A3248" s="12"/>
      <c r="B3248" s="12"/>
      <c r="C3248" s="42"/>
      <c r="D3248" s="12"/>
      <c r="E3248" s="12"/>
      <c r="F3248" s="12"/>
      <c r="G3248" s="12"/>
      <c r="H3248" s="12"/>
      <c r="I3248" s="12"/>
      <c r="J3248" s="12"/>
      <c r="K3248" s="12"/>
      <c r="L3248" s="12"/>
      <c r="M3248" s="49"/>
      <c r="N3248" s="49"/>
      <c r="O3248" s="12"/>
      <c r="P3248" s="12"/>
      <c r="Q3248" s="12"/>
      <c r="R3248" s="12"/>
      <c r="S3248" s="12"/>
      <c r="T3248" s="12"/>
    </row>
    <row r="3249" spans="1:20" s="1" customFormat="1" x14ac:dyDescent="0.4">
      <c r="A3249" s="12"/>
      <c r="B3249" s="12"/>
      <c r="C3249" s="42"/>
      <c r="D3249" s="12"/>
      <c r="E3249" s="12"/>
      <c r="F3249" s="12"/>
      <c r="G3249" s="12"/>
      <c r="H3249" s="12"/>
      <c r="I3249" s="12"/>
      <c r="J3249" s="12"/>
      <c r="K3249" s="12"/>
      <c r="L3249" s="12"/>
      <c r="M3249" s="49"/>
      <c r="N3249" s="49"/>
      <c r="O3249" s="12"/>
      <c r="P3249" s="12"/>
      <c r="Q3249" s="12"/>
      <c r="R3249" s="12"/>
      <c r="S3249" s="12"/>
      <c r="T3249" s="12"/>
    </row>
    <row r="3250" spans="1:20" s="1" customFormat="1" x14ac:dyDescent="0.4">
      <c r="A3250" s="12"/>
      <c r="B3250" s="12"/>
      <c r="C3250" s="42"/>
      <c r="D3250" s="12"/>
      <c r="E3250" s="12"/>
      <c r="F3250" s="12"/>
      <c r="G3250" s="12"/>
      <c r="H3250" s="12"/>
      <c r="I3250" s="12"/>
      <c r="J3250" s="12"/>
      <c r="K3250" s="12"/>
      <c r="L3250" s="12"/>
      <c r="M3250" s="49"/>
      <c r="N3250" s="49"/>
      <c r="O3250" s="12"/>
      <c r="P3250" s="12"/>
      <c r="Q3250" s="12"/>
      <c r="R3250" s="12"/>
      <c r="S3250" s="12"/>
      <c r="T3250" s="12"/>
    </row>
    <row r="3251" spans="1:20" s="1" customFormat="1" x14ac:dyDescent="0.4">
      <c r="A3251" s="12"/>
      <c r="B3251" s="12"/>
      <c r="C3251" s="42"/>
      <c r="D3251" s="12"/>
      <c r="E3251" s="12"/>
      <c r="F3251" s="12"/>
      <c r="G3251" s="12"/>
      <c r="H3251" s="12"/>
      <c r="I3251" s="12"/>
      <c r="J3251" s="12"/>
      <c r="K3251" s="12"/>
      <c r="L3251" s="12"/>
      <c r="M3251" s="49"/>
      <c r="N3251" s="49"/>
      <c r="O3251" s="12"/>
      <c r="P3251" s="12"/>
      <c r="Q3251" s="12"/>
      <c r="R3251" s="12"/>
      <c r="S3251" s="12"/>
      <c r="T3251" s="12"/>
    </row>
    <row r="3252" spans="1:20" s="1" customFormat="1" x14ac:dyDescent="0.4">
      <c r="A3252" s="12"/>
      <c r="B3252" s="12"/>
      <c r="C3252" s="42"/>
      <c r="D3252" s="12"/>
      <c r="E3252" s="12"/>
      <c r="F3252" s="12"/>
      <c r="G3252" s="12"/>
      <c r="H3252" s="12"/>
      <c r="I3252" s="12"/>
      <c r="J3252" s="12"/>
      <c r="K3252" s="12"/>
      <c r="L3252" s="12"/>
      <c r="M3252" s="49"/>
      <c r="N3252" s="49"/>
      <c r="O3252" s="12"/>
      <c r="P3252" s="12"/>
      <c r="Q3252" s="12"/>
      <c r="R3252" s="12"/>
      <c r="S3252" s="12"/>
      <c r="T3252" s="12"/>
    </row>
    <row r="3253" spans="1:20" s="1" customFormat="1" x14ac:dyDescent="0.4">
      <c r="A3253" s="12"/>
      <c r="B3253" s="12"/>
      <c r="C3253" s="42"/>
      <c r="D3253" s="12"/>
      <c r="E3253" s="12"/>
      <c r="F3253" s="12"/>
      <c r="G3253" s="12"/>
      <c r="H3253" s="12"/>
      <c r="I3253" s="12"/>
      <c r="J3253" s="12"/>
      <c r="K3253" s="12"/>
      <c r="L3253" s="12"/>
      <c r="M3253" s="49"/>
      <c r="N3253" s="49"/>
      <c r="O3253" s="12"/>
      <c r="P3253" s="12"/>
      <c r="Q3253" s="12"/>
      <c r="R3253" s="12"/>
      <c r="S3253" s="12"/>
      <c r="T3253" s="12"/>
    </row>
    <row r="3254" spans="1:20" s="1" customFormat="1" x14ac:dyDescent="0.4">
      <c r="A3254" s="12"/>
      <c r="B3254" s="12"/>
      <c r="C3254" s="42"/>
      <c r="D3254" s="12"/>
      <c r="E3254" s="12"/>
      <c r="F3254" s="12"/>
      <c r="G3254" s="12"/>
      <c r="H3254" s="12"/>
      <c r="I3254" s="12"/>
      <c r="J3254" s="12"/>
      <c r="K3254" s="12"/>
      <c r="L3254" s="12"/>
      <c r="M3254" s="49"/>
      <c r="N3254" s="49"/>
      <c r="O3254" s="12"/>
      <c r="P3254" s="12"/>
      <c r="Q3254" s="12"/>
      <c r="R3254" s="12"/>
      <c r="S3254" s="12"/>
      <c r="T3254" s="12"/>
    </row>
    <row r="3255" spans="1:20" s="1" customFormat="1" x14ac:dyDescent="0.4">
      <c r="A3255" s="12"/>
      <c r="B3255" s="12"/>
      <c r="C3255" s="42"/>
      <c r="D3255" s="12"/>
      <c r="E3255" s="12"/>
      <c r="F3255" s="12"/>
      <c r="G3255" s="12"/>
      <c r="H3255" s="12"/>
      <c r="I3255" s="12"/>
      <c r="J3255" s="12"/>
      <c r="K3255" s="12"/>
      <c r="L3255" s="12"/>
      <c r="M3255" s="49"/>
      <c r="N3255" s="49"/>
      <c r="O3255" s="12"/>
      <c r="P3255" s="12"/>
      <c r="Q3255" s="12"/>
      <c r="R3255" s="12"/>
      <c r="S3255" s="12"/>
      <c r="T3255" s="12"/>
    </row>
    <row r="3256" spans="1:20" s="1" customFormat="1" x14ac:dyDescent="0.4">
      <c r="A3256" s="12"/>
      <c r="B3256" s="12"/>
      <c r="C3256" s="42"/>
      <c r="D3256" s="12"/>
      <c r="E3256" s="12"/>
      <c r="F3256" s="12"/>
      <c r="G3256" s="12"/>
      <c r="H3256" s="12"/>
      <c r="I3256" s="12"/>
      <c r="J3256" s="12"/>
      <c r="K3256" s="12"/>
      <c r="L3256" s="12"/>
      <c r="M3256" s="49"/>
      <c r="N3256" s="49"/>
      <c r="O3256" s="12"/>
      <c r="P3256" s="12"/>
      <c r="Q3256" s="12"/>
      <c r="R3256" s="12"/>
      <c r="S3256" s="12"/>
      <c r="T3256" s="12"/>
    </row>
    <row r="3257" spans="1:20" s="1" customFormat="1" x14ac:dyDescent="0.4">
      <c r="A3257" s="12"/>
      <c r="B3257" s="12"/>
      <c r="C3257" s="42"/>
      <c r="D3257" s="12"/>
      <c r="E3257" s="12"/>
      <c r="F3257" s="12"/>
      <c r="G3257" s="12"/>
      <c r="H3257" s="12"/>
      <c r="I3257" s="12"/>
      <c r="J3257" s="12"/>
      <c r="K3257" s="12"/>
      <c r="L3257" s="12"/>
      <c r="M3257" s="49"/>
      <c r="N3257" s="49"/>
      <c r="O3257" s="12"/>
      <c r="P3257" s="12"/>
      <c r="Q3257" s="12"/>
      <c r="R3257" s="12"/>
      <c r="S3257" s="12"/>
      <c r="T3257" s="12"/>
    </row>
    <row r="3258" spans="1:20" s="1" customFormat="1" x14ac:dyDescent="0.4">
      <c r="A3258" s="12"/>
      <c r="B3258" s="12"/>
      <c r="C3258" s="42"/>
      <c r="D3258" s="12"/>
      <c r="E3258" s="12"/>
      <c r="F3258" s="12"/>
      <c r="G3258" s="12"/>
      <c r="H3258" s="12"/>
      <c r="I3258" s="12"/>
      <c r="J3258" s="12"/>
      <c r="K3258" s="12"/>
      <c r="L3258" s="12"/>
      <c r="M3258" s="49"/>
      <c r="N3258" s="49"/>
      <c r="O3258" s="12"/>
      <c r="P3258" s="12"/>
      <c r="Q3258" s="12"/>
      <c r="R3258" s="12"/>
      <c r="S3258" s="12"/>
      <c r="T3258" s="12"/>
    </row>
    <row r="3259" spans="1:20" s="1" customFormat="1" x14ac:dyDescent="0.4">
      <c r="A3259" s="12"/>
      <c r="B3259" s="12"/>
      <c r="C3259" s="42"/>
      <c r="D3259" s="12"/>
      <c r="E3259" s="12"/>
      <c r="F3259" s="12"/>
      <c r="G3259" s="12"/>
      <c r="H3259" s="12"/>
      <c r="I3259" s="12"/>
      <c r="J3259" s="12"/>
      <c r="K3259" s="12"/>
      <c r="L3259" s="12"/>
      <c r="M3259" s="49"/>
      <c r="N3259" s="49"/>
      <c r="O3259" s="12"/>
      <c r="P3259" s="12"/>
      <c r="Q3259" s="12"/>
      <c r="R3259" s="12"/>
      <c r="S3259" s="12"/>
      <c r="T3259" s="12"/>
    </row>
    <row r="3260" spans="1:20" s="1" customFormat="1" x14ac:dyDescent="0.4">
      <c r="A3260" s="12"/>
      <c r="B3260" s="12"/>
      <c r="C3260" s="42"/>
      <c r="D3260" s="12"/>
      <c r="E3260" s="12"/>
      <c r="F3260" s="12"/>
      <c r="G3260" s="12"/>
      <c r="H3260" s="12"/>
      <c r="I3260" s="12"/>
      <c r="J3260" s="12"/>
      <c r="K3260" s="12"/>
      <c r="L3260" s="12"/>
      <c r="M3260" s="49"/>
      <c r="N3260" s="49"/>
      <c r="O3260" s="12"/>
      <c r="P3260" s="12"/>
      <c r="Q3260" s="12"/>
      <c r="R3260" s="12"/>
      <c r="S3260" s="12"/>
      <c r="T3260" s="12"/>
    </row>
    <row r="3261" spans="1:20" s="1" customFormat="1" x14ac:dyDescent="0.4">
      <c r="A3261" s="12"/>
      <c r="B3261" s="12"/>
      <c r="C3261" s="42"/>
      <c r="D3261" s="12"/>
      <c r="E3261" s="12"/>
      <c r="F3261" s="12"/>
      <c r="G3261" s="12"/>
      <c r="H3261" s="12"/>
      <c r="I3261" s="12"/>
      <c r="J3261" s="12"/>
      <c r="K3261" s="12"/>
      <c r="L3261" s="12"/>
      <c r="M3261" s="49"/>
      <c r="N3261" s="49"/>
      <c r="O3261" s="12"/>
      <c r="P3261" s="12"/>
      <c r="Q3261" s="12"/>
      <c r="R3261" s="12"/>
      <c r="S3261" s="12"/>
      <c r="T3261" s="12"/>
    </row>
    <row r="3262" spans="1:20" s="1" customFormat="1" x14ac:dyDescent="0.4">
      <c r="A3262" s="12"/>
      <c r="B3262" s="12"/>
      <c r="C3262" s="42"/>
      <c r="D3262" s="12"/>
      <c r="E3262" s="12"/>
      <c r="F3262" s="12"/>
      <c r="G3262" s="12"/>
      <c r="H3262" s="12"/>
      <c r="I3262" s="12"/>
      <c r="J3262" s="12"/>
      <c r="K3262" s="12"/>
      <c r="L3262" s="12"/>
      <c r="M3262" s="49"/>
      <c r="N3262" s="49"/>
      <c r="O3262" s="12"/>
      <c r="P3262" s="12"/>
      <c r="Q3262" s="12"/>
      <c r="R3262" s="12"/>
      <c r="S3262" s="12"/>
      <c r="T3262" s="12"/>
    </row>
    <row r="3263" spans="1:20" s="1" customFormat="1" x14ac:dyDescent="0.4">
      <c r="A3263" s="12"/>
      <c r="B3263" s="12"/>
      <c r="C3263" s="42"/>
      <c r="D3263" s="12"/>
      <c r="E3263" s="12"/>
      <c r="F3263" s="12"/>
      <c r="G3263" s="12"/>
      <c r="H3263" s="12"/>
      <c r="I3263" s="12"/>
      <c r="J3263" s="12"/>
      <c r="K3263" s="12"/>
      <c r="L3263" s="12"/>
      <c r="M3263" s="49"/>
      <c r="N3263" s="49"/>
      <c r="O3263" s="12"/>
      <c r="P3263" s="12"/>
      <c r="Q3263" s="12"/>
      <c r="R3263" s="12"/>
      <c r="S3263" s="12"/>
      <c r="T3263" s="12"/>
    </row>
    <row r="3264" spans="1:20" s="1" customFormat="1" x14ac:dyDescent="0.4">
      <c r="A3264" s="12"/>
      <c r="B3264" s="12"/>
      <c r="C3264" s="42"/>
      <c r="D3264" s="12"/>
      <c r="E3264" s="12"/>
      <c r="F3264" s="12"/>
      <c r="G3264" s="12"/>
      <c r="H3264" s="12"/>
      <c r="I3264" s="12"/>
      <c r="J3264" s="12"/>
      <c r="K3264" s="12"/>
      <c r="L3264" s="12"/>
      <c r="M3264" s="49"/>
      <c r="N3264" s="49"/>
      <c r="O3264" s="12"/>
      <c r="P3264" s="12"/>
      <c r="Q3264" s="12"/>
      <c r="R3264" s="12"/>
      <c r="S3264" s="12"/>
      <c r="T3264" s="12"/>
    </row>
    <row r="3265" spans="1:20" s="1" customFormat="1" x14ac:dyDescent="0.4">
      <c r="A3265" s="12"/>
      <c r="B3265" s="12"/>
      <c r="C3265" s="42"/>
      <c r="D3265" s="12"/>
      <c r="E3265" s="12"/>
      <c r="F3265" s="12"/>
      <c r="G3265" s="12"/>
      <c r="H3265" s="12"/>
      <c r="I3265" s="12"/>
      <c r="J3265" s="12"/>
      <c r="K3265" s="12"/>
      <c r="L3265" s="12"/>
      <c r="M3265" s="49"/>
      <c r="N3265" s="49"/>
      <c r="O3265" s="12"/>
      <c r="P3265" s="12"/>
      <c r="Q3265" s="12"/>
      <c r="R3265" s="12"/>
      <c r="S3265" s="12"/>
      <c r="T3265" s="12"/>
    </row>
    <row r="3266" spans="1:20" s="1" customFormat="1" x14ac:dyDescent="0.4">
      <c r="A3266" s="12"/>
      <c r="B3266" s="12"/>
      <c r="C3266" s="42"/>
      <c r="D3266" s="12"/>
      <c r="E3266" s="12"/>
      <c r="F3266" s="12"/>
      <c r="G3266" s="12"/>
      <c r="H3266" s="12"/>
      <c r="I3266" s="12"/>
      <c r="J3266" s="12"/>
      <c r="K3266" s="12"/>
      <c r="L3266" s="12"/>
      <c r="M3266" s="49"/>
      <c r="N3266" s="49"/>
      <c r="O3266" s="12"/>
      <c r="P3266" s="12"/>
      <c r="Q3266" s="12"/>
      <c r="R3266" s="12"/>
      <c r="S3266" s="12"/>
      <c r="T3266" s="12"/>
    </row>
    <row r="3267" spans="1:20" s="1" customFormat="1" x14ac:dyDescent="0.4">
      <c r="A3267" s="12"/>
      <c r="B3267" s="12"/>
      <c r="C3267" s="42"/>
      <c r="D3267" s="12"/>
      <c r="E3267" s="12"/>
      <c r="F3267" s="12"/>
      <c r="G3267" s="12"/>
      <c r="H3267" s="12"/>
      <c r="I3267" s="12"/>
      <c r="J3267" s="12"/>
      <c r="K3267" s="12"/>
      <c r="L3267" s="12"/>
      <c r="M3267" s="49"/>
      <c r="N3267" s="49"/>
      <c r="O3267" s="12"/>
      <c r="P3267" s="12"/>
      <c r="Q3267" s="12"/>
      <c r="R3267" s="12"/>
      <c r="S3267" s="12"/>
      <c r="T3267" s="12"/>
    </row>
    <row r="3268" spans="1:20" s="1" customFormat="1" x14ac:dyDescent="0.4">
      <c r="A3268" s="12"/>
      <c r="B3268" s="12"/>
      <c r="C3268" s="42"/>
      <c r="D3268" s="12"/>
      <c r="E3268" s="12"/>
      <c r="F3268" s="12"/>
      <c r="G3268" s="12"/>
      <c r="H3268" s="12"/>
      <c r="I3268" s="12"/>
      <c r="J3268" s="12"/>
      <c r="K3268" s="12"/>
      <c r="L3268" s="12"/>
      <c r="M3268" s="49"/>
      <c r="N3268" s="49"/>
      <c r="O3268" s="12"/>
      <c r="P3268" s="12"/>
      <c r="Q3268" s="12"/>
      <c r="R3268" s="12"/>
      <c r="S3268" s="12"/>
      <c r="T3268" s="12"/>
    </row>
    <row r="3269" spans="1:20" s="1" customFormat="1" x14ac:dyDescent="0.4">
      <c r="A3269" s="12"/>
      <c r="B3269" s="12"/>
      <c r="C3269" s="42"/>
      <c r="D3269" s="12"/>
      <c r="E3269" s="12"/>
      <c r="F3269" s="12"/>
      <c r="G3269" s="12"/>
      <c r="H3269" s="12"/>
      <c r="I3269" s="12"/>
      <c r="J3269" s="12"/>
      <c r="K3269" s="12"/>
      <c r="L3269" s="12"/>
      <c r="M3269" s="49"/>
      <c r="N3269" s="49"/>
      <c r="O3269" s="12"/>
      <c r="P3269" s="12"/>
      <c r="Q3269" s="12"/>
      <c r="R3269" s="12"/>
      <c r="S3269" s="12"/>
      <c r="T3269" s="12"/>
    </row>
    <row r="3270" spans="1:20" s="1" customFormat="1" x14ac:dyDescent="0.4">
      <c r="A3270" s="12"/>
      <c r="B3270" s="12"/>
      <c r="C3270" s="42"/>
      <c r="D3270" s="12"/>
      <c r="E3270" s="12"/>
      <c r="F3270" s="12"/>
      <c r="G3270" s="12"/>
      <c r="H3270" s="12"/>
      <c r="I3270" s="12"/>
      <c r="J3270" s="12"/>
      <c r="K3270" s="12"/>
      <c r="L3270" s="12"/>
      <c r="M3270" s="49"/>
      <c r="N3270" s="49"/>
      <c r="O3270" s="12"/>
      <c r="P3270" s="12"/>
      <c r="Q3270" s="12"/>
      <c r="R3270" s="12"/>
      <c r="S3270" s="12"/>
      <c r="T3270" s="12"/>
    </row>
    <row r="3271" spans="1:20" s="1" customFormat="1" x14ac:dyDescent="0.4">
      <c r="A3271" s="12"/>
      <c r="B3271" s="12"/>
      <c r="C3271" s="42"/>
      <c r="D3271" s="12"/>
      <c r="E3271" s="12"/>
      <c r="F3271" s="12"/>
      <c r="G3271" s="12"/>
      <c r="H3271" s="12"/>
      <c r="I3271" s="12"/>
      <c r="J3271" s="12"/>
      <c r="K3271" s="12"/>
      <c r="L3271" s="12"/>
      <c r="M3271" s="49"/>
      <c r="N3271" s="49"/>
      <c r="O3271" s="12"/>
      <c r="P3271" s="12"/>
      <c r="Q3271" s="12"/>
      <c r="R3271" s="12"/>
      <c r="S3271" s="12"/>
      <c r="T3271" s="12"/>
    </row>
    <row r="3272" spans="1:20" s="1" customFormat="1" x14ac:dyDescent="0.4">
      <c r="A3272" s="12"/>
      <c r="B3272" s="12"/>
      <c r="C3272" s="42"/>
      <c r="D3272" s="12"/>
      <c r="E3272" s="12"/>
      <c r="F3272" s="12"/>
      <c r="G3272" s="12"/>
      <c r="H3272" s="12"/>
      <c r="I3272" s="12"/>
      <c r="J3272" s="12"/>
      <c r="K3272" s="12"/>
      <c r="L3272" s="12"/>
      <c r="M3272" s="49"/>
      <c r="N3272" s="49"/>
      <c r="O3272" s="12"/>
      <c r="P3272" s="12"/>
      <c r="Q3272" s="12"/>
      <c r="R3272" s="12"/>
      <c r="S3272" s="12"/>
      <c r="T3272" s="12"/>
    </row>
    <row r="3273" spans="1:20" s="1" customFormat="1" x14ac:dyDescent="0.4">
      <c r="A3273" s="12"/>
      <c r="B3273" s="12"/>
      <c r="C3273" s="42"/>
      <c r="D3273" s="12"/>
      <c r="E3273" s="12"/>
      <c r="F3273" s="12"/>
      <c r="G3273" s="12"/>
      <c r="H3273" s="12"/>
      <c r="I3273" s="12"/>
      <c r="J3273" s="12"/>
      <c r="K3273" s="12"/>
      <c r="L3273" s="12"/>
      <c r="M3273" s="49"/>
      <c r="N3273" s="49"/>
      <c r="O3273" s="12"/>
      <c r="P3273" s="12"/>
      <c r="Q3273" s="12"/>
      <c r="R3273" s="12"/>
      <c r="S3273" s="12"/>
      <c r="T3273" s="12"/>
    </row>
    <row r="3274" spans="1:20" s="1" customFormat="1" x14ac:dyDescent="0.4">
      <c r="A3274" s="12"/>
      <c r="B3274" s="12"/>
      <c r="C3274" s="42"/>
      <c r="D3274" s="12"/>
      <c r="E3274" s="12"/>
      <c r="F3274" s="12"/>
      <c r="G3274" s="12"/>
      <c r="H3274" s="12"/>
      <c r="I3274" s="12"/>
      <c r="J3274" s="12"/>
      <c r="K3274" s="12"/>
      <c r="L3274" s="12"/>
      <c r="M3274" s="49"/>
      <c r="N3274" s="49"/>
      <c r="O3274" s="12"/>
      <c r="P3274" s="12"/>
      <c r="Q3274" s="12"/>
      <c r="R3274" s="12"/>
      <c r="S3274" s="12"/>
      <c r="T3274" s="12"/>
    </row>
    <row r="3275" spans="1:20" s="1" customFormat="1" x14ac:dyDescent="0.4">
      <c r="A3275" s="12"/>
      <c r="B3275" s="12"/>
      <c r="C3275" s="42"/>
      <c r="D3275" s="12"/>
      <c r="E3275" s="12"/>
      <c r="F3275" s="12"/>
      <c r="G3275" s="12"/>
      <c r="H3275" s="12"/>
      <c r="I3275" s="12"/>
      <c r="J3275" s="12"/>
      <c r="K3275" s="12"/>
      <c r="L3275" s="12"/>
      <c r="M3275" s="49"/>
      <c r="N3275" s="49"/>
      <c r="O3275" s="12"/>
      <c r="P3275" s="12"/>
      <c r="Q3275" s="12"/>
      <c r="R3275" s="12"/>
      <c r="S3275" s="12"/>
      <c r="T3275" s="12"/>
    </row>
    <row r="3276" spans="1:20" s="1" customFormat="1" x14ac:dyDescent="0.4">
      <c r="A3276" s="12"/>
      <c r="B3276" s="12"/>
      <c r="C3276" s="42"/>
      <c r="D3276" s="12"/>
      <c r="E3276" s="12"/>
      <c r="F3276" s="12"/>
      <c r="G3276" s="12"/>
      <c r="H3276" s="12"/>
      <c r="I3276" s="12"/>
      <c r="J3276" s="12"/>
      <c r="K3276" s="12"/>
      <c r="L3276" s="12"/>
      <c r="M3276" s="49"/>
      <c r="N3276" s="49"/>
      <c r="O3276" s="12"/>
      <c r="P3276" s="12"/>
      <c r="Q3276" s="12"/>
      <c r="R3276" s="12"/>
      <c r="S3276" s="12"/>
      <c r="T3276" s="12"/>
    </row>
    <row r="3277" spans="1:20" s="1" customFormat="1" x14ac:dyDescent="0.4">
      <c r="A3277" s="12"/>
      <c r="B3277" s="12"/>
      <c r="C3277" s="42"/>
      <c r="D3277" s="12"/>
      <c r="E3277" s="12"/>
      <c r="F3277" s="12"/>
      <c r="G3277" s="12"/>
      <c r="H3277" s="12"/>
      <c r="I3277" s="12"/>
      <c r="J3277" s="12"/>
      <c r="K3277" s="12"/>
      <c r="L3277" s="12"/>
      <c r="M3277" s="49"/>
      <c r="N3277" s="49"/>
      <c r="O3277" s="12"/>
      <c r="P3277" s="12"/>
      <c r="Q3277" s="12"/>
      <c r="R3277" s="12"/>
      <c r="S3277" s="12"/>
      <c r="T3277" s="12"/>
    </row>
    <row r="3278" spans="1:20" s="1" customFormat="1" x14ac:dyDescent="0.4">
      <c r="A3278" s="12"/>
      <c r="B3278" s="12"/>
      <c r="C3278" s="42"/>
      <c r="D3278" s="12"/>
      <c r="E3278" s="12"/>
      <c r="F3278" s="12"/>
      <c r="G3278" s="12"/>
      <c r="H3278" s="12"/>
      <c r="I3278" s="12"/>
      <c r="J3278" s="12"/>
      <c r="K3278" s="12"/>
      <c r="L3278" s="12"/>
      <c r="M3278" s="49"/>
      <c r="N3278" s="49"/>
      <c r="O3278" s="12"/>
      <c r="P3278" s="12"/>
      <c r="Q3278" s="12"/>
      <c r="R3278" s="12"/>
      <c r="S3278" s="12"/>
      <c r="T3278" s="12"/>
    </row>
    <row r="3279" spans="1:20" s="1" customFormat="1" x14ac:dyDescent="0.4">
      <c r="A3279" s="12"/>
      <c r="B3279" s="12"/>
      <c r="C3279" s="42"/>
      <c r="D3279" s="12"/>
      <c r="E3279" s="12"/>
      <c r="F3279" s="12"/>
      <c r="G3279" s="12"/>
      <c r="H3279" s="12"/>
      <c r="I3279" s="12"/>
      <c r="J3279" s="12"/>
      <c r="K3279" s="12"/>
      <c r="L3279" s="12"/>
      <c r="M3279" s="49"/>
      <c r="N3279" s="49"/>
      <c r="O3279" s="12"/>
      <c r="P3279" s="12"/>
      <c r="Q3279" s="12"/>
      <c r="R3279" s="12"/>
      <c r="S3279" s="12"/>
      <c r="T3279" s="12"/>
    </row>
    <row r="3280" spans="1:20" s="1" customFormat="1" x14ac:dyDescent="0.4">
      <c r="A3280" s="12"/>
      <c r="B3280" s="12"/>
      <c r="C3280" s="42"/>
      <c r="D3280" s="12"/>
      <c r="E3280" s="12"/>
      <c r="F3280" s="12"/>
      <c r="G3280" s="12"/>
      <c r="H3280" s="12"/>
      <c r="I3280" s="12"/>
      <c r="J3280" s="12"/>
      <c r="K3280" s="12"/>
      <c r="L3280" s="12"/>
      <c r="M3280" s="49"/>
      <c r="N3280" s="49"/>
      <c r="O3280" s="12"/>
      <c r="P3280" s="12"/>
      <c r="Q3280" s="12"/>
      <c r="R3280" s="12"/>
      <c r="S3280" s="12"/>
      <c r="T3280" s="12"/>
    </row>
    <row r="3281" spans="1:20" s="1" customFormat="1" x14ac:dyDescent="0.4">
      <c r="A3281" s="12"/>
      <c r="B3281" s="12"/>
      <c r="C3281" s="42"/>
      <c r="D3281" s="12"/>
      <c r="E3281" s="12"/>
      <c r="F3281" s="12"/>
      <c r="G3281" s="12"/>
      <c r="H3281" s="12"/>
      <c r="I3281" s="12"/>
      <c r="J3281" s="12"/>
      <c r="K3281" s="12"/>
      <c r="L3281" s="12"/>
      <c r="M3281" s="49"/>
      <c r="N3281" s="49"/>
      <c r="O3281" s="12"/>
      <c r="P3281" s="12"/>
      <c r="Q3281" s="12"/>
      <c r="R3281" s="12"/>
      <c r="S3281" s="12"/>
      <c r="T3281" s="12"/>
    </row>
    <row r="3282" spans="1:20" s="1" customFormat="1" x14ac:dyDescent="0.4">
      <c r="A3282" s="12"/>
      <c r="B3282" s="12"/>
      <c r="C3282" s="42"/>
      <c r="D3282" s="12"/>
      <c r="E3282" s="12"/>
      <c r="F3282" s="12"/>
      <c r="G3282" s="12"/>
      <c r="H3282" s="12"/>
      <c r="I3282" s="12"/>
      <c r="J3282" s="12"/>
      <c r="K3282" s="12"/>
      <c r="L3282" s="12"/>
      <c r="M3282" s="49"/>
      <c r="N3282" s="49"/>
      <c r="O3282" s="12"/>
      <c r="P3282" s="12"/>
      <c r="Q3282" s="12"/>
      <c r="R3282" s="12"/>
      <c r="S3282" s="12"/>
      <c r="T3282" s="12"/>
    </row>
    <row r="3283" spans="1:20" s="1" customFormat="1" x14ac:dyDescent="0.4">
      <c r="A3283" s="12"/>
      <c r="B3283" s="12"/>
      <c r="C3283" s="42"/>
      <c r="D3283" s="12"/>
      <c r="E3283" s="12"/>
      <c r="F3283" s="12"/>
      <c r="G3283" s="12"/>
      <c r="H3283" s="12"/>
      <c r="I3283" s="12"/>
      <c r="J3283" s="12"/>
      <c r="K3283" s="12"/>
      <c r="L3283" s="12"/>
      <c r="M3283" s="49"/>
      <c r="N3283" s="49"/>
      <c r="O3283" s="12"/>
      <c r="P3283" s="12"/>
      <c r="Q3283" s="12"/>
      <c r="R3283" s="12"/>
      <c r="S3283" s="12"/>
      <c r="T3283" s="12"/>
    </row>
    <row r="3284" spans="1:20" s="1" customFormat="1" x14ac:dyDescent="0.4">
      <c r="A3284" s="12"/>
      <c r="B3284" s="12"/>
      <c r="C3284" s="42"/>
      <c r="D3284" s="12"/>
      <c r="E3284" s="12"/>
      <c r="F3284" s="12"/>
      <c r="G3284" s="12"/>
      <c r="H3284" s="12"/>
      <c r="I3284" s="12"/>
      <c r="J3284" s="12"/>
      <c r="K3284" s="12"/>
      <c r="L3284" s="12"/>
      <c r="M3284" s="49"/>
      <c r="N3284" s="49"/>
      <c r="O3284" s="12"/>
      <c r="P3284" s="12"/>
      <c r="Q3284" s="12"/>
      <c r="R3284" s="12"/>
      <c r="S3284" s="12"/>
      <c r="T3284" s="12"/>
    </row>
    <row r="3285" spans="1:20" s="1" customFormat="1" x14ac:dyDescent="0.4">
      <c r="A3285" s="12"/>
      <c r="B3285" s="12"/>
      <c r="C3285" s="42"/>
      <c r="D3285" s="12"/>
      <c r="E3285" s="12"/>
      <c r="F3285" s="12"/>
      <c r="G3285" s="12"/>
      <c r="H3285" s="12"/>
      <c r="I3285" s="12"/>
      <c r="J3285" s="12"/>
      <c r="K3285" s="12"/>
      <c r="L3285" s="12"/>
      <c r="M3285" s="49"/>
      <c r="N3285" s="49"/>
      <c r="O3285" s="12"/>
      <c r="P3285" s="12"/>
      <c r="Q3285" s="12"/>
      <c r="R3285" s="12"/>
      <c r="S3285" s="12"/>
      <c r="T3285" s="12"/>
    </row>
    <row r="3286" spans="1:20" s="1" customFormat="1" x14ac:dyDescent="0.4">
      <c r="A3286" s="12"/>
      <c r="B3286" s="12"/>
      <c r="C3286" s="42"/>
      <c r="D3286" s="12"/>
      <c r="E3286" s="12"/>
      <c r="F3286" s="12"/>
      <c r="G3286" s="12"/>
      <c r="H3286" s="12"/>
      <c r="I3286" s="12"/>
      <c r="J3286" s="12"/>
      <c r="K3286" s="12"/>
      <c r="L3286" s="12"/>
      <c r="M3286" s="49"/>
      <c r="N3286" s="49"/>
      <c r="O3286" s="12"/>
      <c r="P3286" s="12"/>
      <c r="Q3286" s="12"/>
      <c r="R3286" s="12"/>
      <c r="S3286" s="12"/>
      <c r="T3286" s="12"/>
    </row>
    <row r="3287" spans="1:20" s="1" customFormat="1" x14ac:dyDescent="0.4">
      <c r="A3287" s="12"/>
      <c r="B3287" s="12"/>
      <c r="C3287" s="42"/>
      <c r="D3287" s="12"/>
      <c r="E3287" s="12"/>
      <c r="F3287" s="12"/>
      <c r="G3287" s="12"/>
      <c r="H3287" s="12"/>
      <c r="I3287" s="12"/>
      <c r="J3287" s="12"/>
      <c r="K3287" s="12"/>
      <c r="L3287" s="12"/>
      <c r="M3287" s="49"/>
      <c r="N3287" s="49"/>
      <c r="O3287" s="12"/>
      <c r="P3287" s="12"/>
      <c r="Q3287" s="12"/>
      <c r="R3287" s="12"/>
      <c r="S3287" s="12"/>
      <c r="T3287" s="12"/>
    </row>
    <row r="3288" spans="1:20" s="1" customFormat="1" x14ac:dyDescent="0.4">
      <c r="A3288" s="12"/>
      <c r="B3288" s="12"/>
      <c r="C3288" s="42"/>
      <c r="D3288" s="12"/>
      <c r="E3288" s="12"/>
      <c r="F3288" s="12"/>
      <c r="G3288" s="12"/>
      <c r="H3288" s="12"/>
      <c r="I3288" s="12"/>
      <c r="J3288" s="12"/>
      <c r="K3288" s="12"/>
      <c r="L3288" s="12"/>
      <c r="M3288" s="49"/>
      <c r="N3288" s="49"/>
      <c r="O3288" s="12"/>
      <c r="P3288" s="12"/>
      <c r="Q3288" s="12"/>
      <c r="R3288" s="12"/>
      <c r="S3288" s="12"/>
      <c r="T3288" s="12"/>
    </row>
    <row r="3289" spans="1:20" s="1" customFormat="1" x14ac:dyDescent="0.4">
      <c r="A3289" s="12"/>
      <c r="B3289" s="12"/>
      <c r="C3289" s="42"/>
      <c r="D3289" s="12"/>
      <c r="E3289" s="12"/>
      <c r="F3289" s="12"/>
      <c r="G3289" s="12"/>
      <c r="H3289" s="12"/>
      <c r="I3289" s="12"/>
      <c r="J3289" s="12"/>
      <c r="K3289" s="12"/>
      <c r="L3289" s="12"/>
      <c r="M3289" s="49"/>
      <c r="N3289" s="49"/>
      <c r="O3289" s="12"/>
      <c r="P3289" s="12"/>
      <c r="Q3289" s="12"/>
      <c r="R3289" s="12"/>
      <c r="S3289" s="12"/>
      <c r="T3289" s="12"/>
    </row>
    <row r="3290" spans="1:20" s="1" customFormat="1" x14ac:dyDescent="0.4">
      <c r="A3290" s="12"/>
      <c r="B3290" s="12"/>
      <c r="C3290" s="42"/>
      <c r="D3290" s="12"/>
      <c r="E3290" s="12"/>
      <c r="F3290" s="12"/>
      <c r="G3290" s="12"/>
      <c r="H3290" s="12"/>
      <c r="I3290" s="12"/>
      <c r="J3290" s="12"/>
      <c r="K3290" s="12"/>
      <c r="L3290" s="12"/>
      <c r="M3290" s="49"/>
      <c r="N3290" s="49"/>
      <c r="O3290" s="12"/>
      <c r="P3290" s="12"/>
      <c r="Q3290" s="12"/>
      <c r="R3290" s="12"/>
      <c r="S3290" s="12"/>
      <c r="T3290" s="12"/>
    </row>
    <row r="3291" spans="1:20" s="1" customFormat="1" x14ac:dyDescent="0.4">
      <c r="A3291" s="12"/>
      <c r="B3291" s="12"/>
      <c r="C3291" s="42"/>
      <c r="D3291" s="12"/>
      <c r="E3291" s="12"/>
      <c r="F3291" s="12"/>
      <c r="G3291" s="12"/>
      <c r="H3291" s="12"/>
      <c r="I3291" s="12"/>
      <c r="J3291" s="12"/>
      <c r="K3291" s="12"/>
      <c r="L3291" s="12"/>
      <c r="M3291" s="49"/>
      <c r="N3291" s="49"/>
      <c r="O3291" s="12"/>
      <c r="P3291" s="12"/>
      <c r="Q3291" s="12"/>
      <c r="R3291" s="12"/>
      <c r="S3291" s="12"/>
      <c r="T3291" s="12"/>
    </row>
    <row r="3292" spans="1:20" s="1" customFormat="1" x14ac:dyDescent="0.4">
      <c r="A3292" s="12"/>
      <c r="B3292" s="12"/>
      <c r="C3292" s="42"/>
      <c r="D3292" s="12"/>
      <c r="E3292" s="12"/>
      <c r="F3292" s="12"/>
      <c r="G3292" s="12"/>
      <c r="H3292" s="12"/>
      <c r="I3292" s="12"/>
      <c r="J3292" s="12"/>
      <c r="K3292" s="12"/>
      <c r="L3292" s="12"/>
      <c r="M3292" s="49"/>
      <c r="N3292" s="49"/>
      <c r="O3292" s="12"/>
      <c r="P3292" s="12"/>
      <c r="Q3292" s="12"/>
      <c r="R3292" s="12"/>
      <c r="S3292" s="12"/>
      <c r="T3292" s="12"/>
    </row>
    <row r="3293" spans="1:20" s="1" customFormat="1" x14ac:dyDescent="0.4">
      <c r="A3293" s="12"/>
      <c r="B3293" s="12"/>
      <c r="C3293" s="42"/>
      <c r="D3293" s="12"/>
      <c r="E3293" s="12"/>
      <c r="F3293" s="12"/>
      <c r="G3293" s="12"/>
      <c r="H3293" s="12"/>
      <c r="I3293" s="12"/>
      <c r="J3293" s="12"/>
      <c r="K3293" s="12"/>
      <c r="L3293" s="12"/>
      <c r="M3293" s="49"/>
      <c r="N3293" s="49"/>
      <c r="O3293" s="12"/>
      <c r="P3293" s="12"/>
      <c r="Q3293" s="12"/>
      <c r="R3293" s="12"/>
      <c r="S3293" s="12"/>
      <c r="T3293" s="12"/>
    </row>
    <row r="3294" spans="1:20" s="1" customFormat="1" x14ac:dyDescent="0.4">
      <c r="A3294" s="12"/>
      <c r="B3294" s="12"/>
      <c r="C3294" s="42"/>
      <c r="D3294" s="12"/>
      <c r="E3294" s="12"/>
      <c r="F3294" s="12"/>
      <c r="G3294" s="12"/>
      <c r="H3294" s="12"/>
      <c r="I3294" s="12"/>
      <c r="J3294" s="12"/>
      <c r="K3294" s="12"/>
      <c r="L3294" s="12"/>
      <c r="M3294" s="49"/>
      <c r="N3294" s="49"/>
      <c r="O3294" s="12"/>
      <c r="P3294" s="12"/>
      <c r="Q3294" s="12"/>
      <c r="R3294" s="12"/>
      <c r="S3294" s="12"/>
      <c r="T3294" s="12"/>
    </row>
    <row r="3295" spans="1:20" s="1" customFormat="1" x14ac:dyDescent="0.4">
      <c r="A3295" s="12"/>
      <c r="B3295" s="12"/>
      <c r="C3295" s="42"/>
      <c r="D3295" s="12"/>
      <c r="E3295" s="12"/>
      <c r="F3295" s="12"/>
      <c r="G3295" s="12"/>
      <c r="H3295" s="12"/>
      <c r="I3295" s="12"/>
      <c r="J3295" s="12"/>
      <c r="K3295" s="12"/>
      <c r="L3295" s="12"/>
      <c r="M3295" s="49"/>
      <c r="N3295" s="49"/>
      <c r="O3295" s="12"/>
      <c r="P3295" s="12"/>
      <c r="Q3295" s="12"/>
      <c r="R3295" s="12"/>
      <c r="S3295" s="12"/>
      <c r="T3295" s="12"/>
    </row>
    <row r="3296" spans="1:20" s="1" customFormat="1" x14ac:dyDescent="0.4">
      <c r="A3296" s="12"/>
      <c r="B3296" s="12"/>
      <c r="C3296" s="42"/>
      <c r="D3296" s="12"/>
      <c r="E3296" s="12"/>
      <c r="F3296" s="12"/>
      <c r="G3296" s="12"/>
      <c r="H3296" s="12"/>
      <c r="I3296" s="12"/>
      <c r="J3296" s="12"/>
      <c r="K3296" s="12"/>
      <c r="L3296" s="12"/>
      <c r="M3296" s="49"/>
      <c r="N3296" s="49"/>
      <c r="O3296" s="12"/>
      <c r="P3296" s="12"/>
      <c r="Q3296" s="12"/>
      <c r="R3296" s="12"/>
      <c r="S3296" s="12"/>
      <c r="T3296" s="12"/>
    </row>
    <row r="3297" spans="1:20" s="1" customFormat="1" x14ac:dyDescent="0.4">
      <c r="A3297" s="12"/>
      <c r="B3297" s="12"/>
      <c r="C3297" s="42"/>
      <c r="D3297" s="12"/>
      <c r="E3297" s="12"/>
      <c r="F3297" s="12"/>
      <c r="G3297" s="12"/>
      <c r="H3297" s="12"/>
      <c r="I3297" s="12"/>
      <c r="J3297" s="12"/>
      <c r="K3297" s="12"/>
      <c r="L3297" s="12"/>
      <c r="M3297" s="49"/>
      <c r="N3297" s="49"/>
      <c r="O3297" s="12"/>
      <c r="P3297" s="12"/>
      <c r="Q3297" s="12"/>
      <c r="R3297" s="12"/>
      <c r="S3297" s="12"/>
      <c r="T3297" s="12"/>
    </row>
    <row r="3298" spans="1:20" s="1" customFormat="1" x14ac:dyDescent="0.4">
      <c r="A3298" s="12"/>
      <c r="B3298" s="12"/>
      <c r="C3298" s="42"/>
      <c r="D3298" s="12"/>
      <c r="E3298" s="12"/>
      <c r="F3298" s="12"/>
      <c r="G3298" s="12"/>
      <c r="H3298" s="12"/>
      <c r="I3298" s="12"/>
      <c r="J3298" s="12"/>
      <c r="K3298" s="12"/>
      <c r="L3298" s="12"/>
      <c r="M3298" s="49"/>
      <c r="N3298" s="49"/>
      <c r="O3298" s="12"/>
      <c r="P3298" s="12"/>
      <c r="Q3298" s="12"/>
      <c r="R3298" s="12"/>
      <c r="S3298" s="12"/>
      <c r="T3298" s="12"/>
    </row>
    <row r="3299" spans="1:20" s="1" customFormat="1" x14ac:dyDescent="0.4">
      <c r="A3299" s="12"/>
      <c r="B3299" s="12"/>
      <c r="C3299" s="42"/>
      <c r="D3299" s="12"/>
      <c r="E3299" s="12"/>
      <c r="F3299" s="12"/>
      <c r="G3299" s="12"/>
      <c r="H3299" s="12"/>
      <c r="I3299" s="12"/>
      <c r="J3299" s="12"/>
      <c r="K3299" s="12"/>
      <c r="L3299" s="12"/>
      <c r="M3299" s="49"/>
      <c r="N3299" s="49"/>
      <c r="O3299" s="12"/>
      <c r="P3299" s="12"/>
      <c r="Q3299" s="12"/>
      <c r="R3299" s="12"/>
      <c r="S3299" s="12"/>
      <c r="T3299" s="12"/>
    </row>
    <row r="3300" spans="1:20" s="1" customFormat="1" x14ac:dyDescent="0.4">
      <c r="A3300" s="12"/>
      <c r="B3300" s="12"/>
      <c r="C3300" s="42"/>
      <c r="D3300" s="12"/>
      <c r="E3300" s="12"/>
      <c r="F3300" s="12"/>
      <c r="G3300" s="12"/>
      <c r="H3300" s="12"/>
      <c r="I3300" s="12"/>
      <c r="J3300" s="12"/>
      <c r="K3300" s="12"/>
      <c r="L3300" s="12"/>
      <c r="M3300" s="49"/>
      <c r="N3300" s="49"/>
      <c r="O3300" s="12"/>
      <c r="P3300" s="12"/>
      <c r="Q3300" s="12"/>
      <c r="R3300" s="12"/>
      <c r="S3300" s="12"/>
      <c r="T3300" s="12"/>
    </row>
    <row r="3301" spans="1:20" s="1" customFormat="1" x14ac:dyDescent="0.4">
      <c r="A3301" s="12"/>
      <c r="B3301" s="12"/>
      <c r="C3301" s="42"/>
      <c r="D3301" s="12"/>
      <c r="E3301" s="12"/>
      <c r="F3301" s="12"/>
      <c r="G3301" s="12"/>
      <c r="H3301" s="12"/>
      <c r="I3301" s="12"/>
      <c r="J3301" s="12"/>
      <c r="K3301" s="12"/>
      <c r="L3301" s="12"/>
      <c r="M3301" s="49"/>
      <c r="N3301" s="49"/>
      <c r="O3301" s="12"/>
      <c r="P3301" s="12"/>
      <c r="Q3301" s="12"/>
      <c r="R3301" s="12"/>
      <c r="S3301" s="12"/>
      <c r="T3301" s="12"/>
    </row>
    <row r="3302" spans="1:20" s="1" customFormat="1" x14ac:dyDescent="0.4">
      <c r="A3302" s="12"/>
      <c r="B3302" s="12"/>
      <c r="C3302" s="42"/>
      <c r="D3302" s="12"/>
      <c r="E3302" s="12"/>
      <c r="F3302" s="12"/>
      <c r="G3302" s="12"/>
      <c r="H3302" s="12"/>
      <c r="I3302" s="12"/>
      <c r="J3302" s="12"/>
      <c r="K3302" s="12"/>
      <c r="L3302" s="12"/>
      <c r="M3302" s="49"/>
      <c r="N3302" s="49"/>
      <c r="O3302" s="12"/>
      <c r="P3302" s="12"/>
      <c r="Q3302" s="12"/>
      <c r="R3302" s="12"/>
      <c r="S3302" s="12"/>
      <c r="T3302" s="12"/>
    </row>
    <row r="3303" spans="1:20" s="1" customFormat="1" x14ac:dyDescent="0.4">
      <c r="A3303" s="12"/>
      <c r="B3303" s="12"/>
      <c r="C3303" s="42"/>
      <c r="D3303" s="12"/>
      <c r="E3303" s="12"/>
      <c r="F3303" s="12"/>
      <c r="G3303" s="12"/>
      <c r="H3303" s="12"/>
      <c r="I3303" s="12"/>
      <c r="J3303" s="12"/>
      <c r="K3303" s="12"/>
      <c r="L3303" s="12"/>
      <c r="M3303" s="49"/>
      <c r="N3303" s="49"/>
      <c r="O3303" s="12"/>
      <c r="P3303" s="12"/>
      <c r="Q3303" s="12"/>
      <c r="R3303" s="12"/>
      <c r="S3303" s="12"/>
      <c r="T3303" s="12"/>
    </row>
    <row r="3304" spans="1:20" s="1" customFormat="1" x14ac:dyDescent="0.4">
      <c r="A3304" s="12"/>
      <c r="B3304" s="12"/>
      <c r="C3304" s="42"/>
      <c r="D3304" s="12"/>
      <c r="E3304" s="12"/>
      <c r="F3304" s="12"/>
      <c r="G3304" s="12"/>
      <c r="H3304" s="12"/>
      <c r="I3304" s="12"/>
      <c r="J3304" s="12"/>
      <c r="K3304" s="12"/>
      <c r="L3304" s="12"/>
      <c r="M3304" s="49"/>
      <c r="N3304" s="49"/>
      <c r="O3304" s="12"/>
      <c r="P3304" s="12"/>
      <c r="Q3304" s="12"/>
      <c r="R3304" s="12"/>
      <c r="S3304" s="12"/>
      <c r="T3304" s="12"/>
    </row>
    <row r="3305" spans="1:20" s="1" customFormat="1" x14ac:dyDescent="0.4">
      <c r="A3305" s="12"/>
      <c r="B3305" s="12"/>
      <c r="C3305" s="42"/>
      <c r="D3305" s="12"/>
      <c r="E3305" s="12"/>
      <c r="F3305" s="12"/>
      <c r="G3305" s="12"/>
      <c r="H3305" s="12"/>
      <c r="I3305" s="12"/>
      <c r="J3305" s="12"/>
      <c r="K3305" s="12"/>
      <c r="L3305" s="12"/>
      <c r="M3305" s="49"/>
      <c r="N3305" s="49"/>
      <c r="O3305" s="12"/>
      <c r="P3305" s="12"/>
      <c r="Q3305" s="12"/>
      <c r="R3305" s="12"/>
      <c r="S3305" s="12"/>
      <c r="T3305" s="12"/>
    </row>
    <row r="3306" spans="1:20" s="1" customFormat="1" x14ac:dyDescent="0.4">
      <c r="A3306" s="12"/>
      <c r="B3306" s="12"/>
      <c r="C3306" s="42"/>
      <c r="D3306" s="12"/>
      <c r="E3306" s="12"/>
      <c r="F3306" s="12"/>
      <c r="G3306" s="12"/>
      <c r="H3306" s="12"/>
      <c r="I3306" s="12"/>
      <c r="J3306" s="12"/>
      <c r="K3306" s="12"/>
      <c r="L3306" s="12"/>
      <c r="M3306" s="49"/>
      <c r="N3306" s="49"/>
      <c r="O3306" s="12"/>
      <c r="P3306" s="12"/>
      <c r="Q3306" s="12"/>
      <c r="R3306" s="12"/>
      <c r="S3306" s="12"/>
      <c r="T3306" s="12"/>
    </row>
    <row r="3307" spans="1:20" s="1" customFormat="1" x14ac:dyDescent="0.4">
      <c r="A3307" s="12"/>
      <c r="B3307" s="12"/>
      <c r="C3307" s="42"/>
      <c r="D3307" s="12"/>
      <c r="E3307" s="12"/>
      <c r="F3307" s="12"/>
      <c r="G3307" s="12"/>
      <c r="H3307" s="12"/>
      <c r="I3307" s="12"/>
      <c r="J3307" s="12"/>
      <c r="K3307" s="12"/>
      <c r="L3307" s="12"/>
      <c r="M3307" s="49"/>
      <c r="N3307" s="49"/>
      <c r="O3307" s="12"/>
      <c r="P3307" s="12"/>
      <c r="Q3307" s="12"/>
      <c r="R3307" s="12"/>
      <c r="S3307" s="12"/>
      <c r="T3307" s="12"/>
    </row>
    <row r="3308" spans="1:20" s="1" customFormat="1" x14ac:dyDescent="0.4">
      <c r="A3308" s="12"/>
      <c r="B3308" s="12"/>
      <c r="C3308" s="42"/>
      <c r="D3308" s="12"/>
      <c r="E3308" s="12"/>
      <c r="F3308" s="12"/>
      <c r="G3308" s="12"/>
      <c r="H3308" s="12"/>
      <c r="I3308" s="12"/>
      <c r="J3308" s="12"/>
      <c r="K3308" s="12"/>
      <c r="L3308" s="12"/>
      <c r="M3308" s="49"/>
      <c r="N3308" s="49"/>
      <c r="O3308" s="12"/>
      <c r="P3308" s="12"/>
      <c r="Q3308" s="12"/>
      <c r="R3308" s="12"/>
      <c r="S3308" s="12"/>
      <c r="T3308" s="12"/>
    </row>
    <row r="3309" spans="1:20" s="1" customFormat="1" x14ac:dyDescent="0.4">
      <c r="A3309" s="12"/>
      <c r="B3309" s="12"/>
      <c r="C3309" s="42"/>
      <c r="D3309" s="12"/>
      <c r="E3309" s="12"/>
      <c r="F3309" s="12"/>
      <c r="G3309" s="12"/>
      <c r="H3309" s="12"/>
      <c r="I3309" s="12"/>
      <c r="J3309" s="12"/>
      <c r="K3309" s="12"/>
      <c r="L3309" s="12"/>
      <c r="M3309" s="49"/>
      <c r="N3309" s="49"/>
      <c r="O3309" s="12"/>
      <c r="P3309" s="12"/>
      <c r="Q3309" s="12"/>
      <c r="R3309" s="12"/>
      <c r="S3309" s="12"/>
      <c r="T3309" s="12"/>
    </row>
    <row r="3310" spans="1:20" s="1" customFormat="1" x14ac:dyDescent="0.4">
      <c r="A3310" s="12"/>
      <c r="B3310" s="12"/>
      <c r="C3310" s="42"/>
      <c r="D3310" s="12"/>
      <c r="E3310" s="12"/>
      <c r="F3310" s="12"/>
      <c r="G3310" s="12"/>
      <c r="H3310" s="12"/>
      <c r="I3310" s="12"/>
      <c r="J3310" s="12"/>
      <c r="K3310" s="12"/>
      <c r="L3310" s="12"/>
      <c r="M3310" s="49"/>
      <c r="N3310" s="49"/>
      <c r="O3310" s="12"/>
      <c r="P3310" s="12"/>
      <c r="Q3310" s="12"/>
      <c r="R3310" s="12"/>
      <c r="S3310" s="12"/>
      <c r="T3310" s="12"/>
    </row>
    <row r="3311" spans="1:20" s="1" customFormat="1" x14ac:dyDescent="0.4">
      <c r="A3311" s="12"/>
      <c r="B3311" s="12"/>
      <c r="C3311" s="42"/>
      <c r="D3311" s="12"/>
      <c r="E3311" s="12"/>
      <c r="F3311" s="12"/>
      <c r="G3311" s="12"/>
      <c r="H3311" s="12"/>
      <c r="I3311" s="12"/>
      <c r="J3311" s="12"/>
      <c r="K3311" s="12"/>
      <c r="L3311" s="12"/>
      <c r="M3311" s="49"/>
      <c r="N3311" s="49"/>
      <c r="O3311" s="12"/>
      <c r="P3311" s="12"/>
      <c r="Q3311" s="12"/>
      <c r="R3311" s="12"/>
      <c r="S3311" s="12"/>
      <c r="T3311" s="12"/>
    </row>
    <row r="3312" spans="1:20" s="1" customFormat="1" x14ac:dyDescent="0.4">
      <c r="A3312" s="12"/>
      <c r="B3312" s="12"/>
      <c r="C3312" s="42"/>
      <c r="D3312" s="12"/>
      <c r="E3312" s="12"/>
      <c r="F3312" s="12"/>
      <c r="G3312" s="12"/>
      <c r="H3312" s="12"/>
      <c r="I3312" s="12"/>
      <c r="J3312" s="12"/>
      <c r="K3312" s="12"/>
      <c r="L3312" s="12"/>
      <c r="M3312" s="49"/>
      <c r="N3312" s="49"/>
      <c r="O3312" s="12"/>
      <c r="P3312" s="12"/>
      <c r="Q3312" s="12"/>
      <c r="R3312" s="12"/>
      <c r="S3312" s="12"/>
      <c r="T3312" s="12"/>
    </row>
    <row r="3313" spans="1:20" s="1" customFormat="1" x14ac:dyDescent="0.4">
      <c r="A3313" s="12"/>
      <c r="B3313" s="12"/>
      <c r="C3313" s="42"/>
      <c r="D3313" s="12"/>
      <c r="E3313" s="12"/>
      <c r="F3313" s="12"/>
      <c r="G3313" s="12"/>
      <c r="H3313" s="12"/>
      <c r="I3313" s="12"/>
      <c r="J3313" s="12"/>
      <c r="K3313" s="12"/>
      <c r="L3313" s="12"/>
      <c r="M3313" s="49"/>
      <c r="N3313" s="49"/>
      <c r="O3313" s="12"/>
      <c r="P3313" s="12"/>
      <c r="Q3313" s="12"/>
      <c r="R3313" s="12"/>
      <c r="S3313" s="12"/>
      <c r="T3313" s="12"/>
    </row>
    <row r="3314" spans="1:20" s="1" customFormat="1" x14ac:dyDescent="0.4">
      <c r="A3314" s="12"/>
      <c r="B3314" s="12"/>
      <c r="C3314" s="42"/>
      <c r="D3314" s="12"/>
      <c r="E3314" s="12"/>
      <c r="F3314" s="12"/>
      <c r="G3314" s="12"/>
      <c r="H3314" s="12"/>
      <c r="I3314" s="12"/>
      <c r="J3314" s="12"/>
      <c r="K3314" s="12"/>
      <c r="L3314" s="12"/>
      <c r="M3314" s="49"/>
      <c r="N3314" s="49"/>
      <c r="O3314" s="12"/>
      <c r="P3314" s="12"/>
      <c r="Q3314" s="12"/>
      <c r="R3314" s="12"/>
      <c r="S3314" s="12"/>
      <c r="T3314" s="12"/>
    </row>
    <row r="3315" spans="1:20" s="1" customFormat="1" x14ac:dyDescent="0.4">
      <c r="A3315" s="12"/>
      <c r="B3315" s="12"/>
      <c r="C3315" s="42"/>
      <c r="D3315" s="12"/>
      <c r="E3315" s="12"/>
      <c r="F3315" s="12"/>
      <c r="G3315" s="12"/>
      <c r="H3315" s="12"/>
      <c r="I3315" s="12"/>
      <c r="J3315" s="12"/>
      <c r="K3315" s="12"/>
      <c r="L3315" s="12"/>
      <c r="M3315" s="49"/>
      <c r="N3315" s="49"/>
      <c r="O3315" s="12"/>
      <c r="P3315" s="12"/>
      <c r="Q3315" s="12"/>
      <c r="R3315" s="12"/>
      <c r="S3315" s="12"/>
      <c r="T3315" s="12"/>
    </row>
    <row r="3316" spans="1:20" s="1" customFormat="1" x14ac:dyDescent="0.4">
      <c r="A3316" s="12"/>
      <c r="B3316" s="12"/>
      <c r="C3316" s="42"/>
      <c r="D3316" s="12"/>
      <c r="E3316" s="12"/>
      <c r="F3316" s="12"/>
      <c r="G3316" s="12"/>
      <c r="H3316" s="12"/>
      <c r="I3316" s="12"/>
      <c r="J3316" s="12"/>
      <c r="K3316" s="12"/>
      <c r="L3316" s="12"/>
      <c r="M3316" s="49"/>
      <c r="N3316" s="49"/>
      <c r="O3316" s="12"/>
      <c r="P3316" s="12"/>
      <c r="Q3316" s="12"/>
      <c r="R3316" s="12"/>
      <c r="S3316" s="12"/>
      <c r="T3316" s="12"/>
    </row>
    <row r="3317" spans="1:20" s="1" customFormat="1" x14ac:dyDescent="0.4">
      <c r="A3317" s="12"/>
      <c r="B3317" s="12"/>
      <c r="C3317" s="42"/>
      <c r="D3317" s="12"/>
      <c r="E3317" s="12"/>
      <c r="F3317" s="12"/>
      <c r="G3317" s="12"/>
      <c r="H3317" s="12"/>
      <c r="I3317" s="12"/>
      <c r="J3317" s="12"/>
      <c r="K3317" s="12"/>
      <c r="L3317" s="12"/>
      <c r="M3317" s="49"/>
      <c r="N3317" s="49"/>
      <c r="O3317" s="12"/>
      <c r="P3317" s="12"/>
      <c r="Q3317" s="12"/>
      <c r="R3317" s="12"/>
      <c r="S3317" s="12"/>
      <c r="T3317" s="12"/>
    </row>
    <row r="3318" spans="1:20" s="1" customFormat="1" x14ac:dyDescent="0.4">
      <c r="A3318" s="12"/>
      <c r="B3318" s="12"/>
      <c r="C3318" s="42"/>
      <c r="D3318" s="12"/>
      <c r="E3318" s="12"/>
      <c r="F3318" s="12"/>
      <c r="G3318" s="12"/>
      <c r="H3318" s="12"/>
      <c r="I3318" s="12"/>
      <c r="J3318" s="12"/>
      <c r="K3318" s="12"/>
      <c r="L3318" s="12"/>
      <c r="M3318" s="49"/>
      <c r="N3318" s="49"/>
      <c r="O3318" s="12"/>
      <c r="P3318" s="12"/>
      <c r="Q3318" s="12"/>
      <c r="R3318" s="12"/>
      <c r="S3318" s="12"/>
      <c r="T3318" s="12"/>
    </row>
    <row r="3319" spans="1:20" s="1" customFormat="1" x14ac:dyDescent="0.4">
      <c r="A3319" s="12"/>
      <c r="B3319" s="12"/>
      <c r="C3319" s="42"/>
      <c r="D3319" s="12"/>
      <c r="E3319" s="12"/>
      <c r="F3319" s="12"/>
      <c r="G3319" s="12"/>
      <c r="H3319" s="12"/>
      <c r="I3319" s="12"/>
      <c r="J3319" s="12"/>
      <c r="K3319" s="12"/>
      <c r="L3319" s="12"/>
      <c r="M3319" s="49"/>
      <c r="N3319" s="49"/>
      <c r="O3319" s="12"/>
      <c r="P3319" s="12"/>
      <c r="Q3319" s="12"/>
      <c r="R3319" s="12"/>
      <c r="S3319" s="12"/>
      <c r="T3319" s="12"/>
    </row>
    <row r="3320" spans="1:20" s="1" customFormat="1" x14ac:dyDescent="0.4">
      <c r="A3320" s="12"/>
      <c r="B3320" s="12"/>
      <c r="C3320" s="42"/>
      <c r="D3320" s="12"/>
      <c r="E3320" s="12"/>
      <c r="F3320" s="12"/>
      <c r="G3320" s="12"/>
      <c r="H3320" s="12"/>
      <c r="I3320" s="12"/>
      <c r="J3320" s="12"/>
      <c r="K3320" s="12"/>
      <c r="L3320" s="12"/>
      <c r="M3320" s="49"/>
      <c r="N3320" s="49"/>
      <c r="O3320" s="12"/>
      <c r="P3320" s="12"/>
      <c r="Q3320" s="12"/>
      <c r="R3320" s="12"/>
      <c r="S3320" s="12"/>
      <c r="T3320" s="12"/>
    </row>
    <row r="3321" spans="1:20" s="1" customFormat="1" x14ac:dyDescent="0.4">
      <c r="A3321" s="12"/>
      <c r="B3321" s="12"/>
      <c r="C3321" s="42"/>
      <c r="D3321" s="12"/>
      <c r="E3321" s="12"/>
      <c r="F3321" s="12"/>
      <c r="G3321" s="12"/>
      <c r="H3321" s="12"/>
      <c r="I3321" s="12"/>
      <c r="J3321" s="12"/>
      <c r="K3321" s="12"/>
      <c r="L3321" s="12"/>
      <c r="M3321" s="49"/>
      <c r="N3321" s="49"/>
      <c r="O3321" s="12"/>
      <c r="P3321" s="12"/>
      <c r="Q3321" s="12"/>
      <c r="R3321" s="12"/>
      <c r="S3321" s="12"/>
      <c r="T3321" s="12"/>
    </row>
    <row r="3322" spans="1:20" s="1" customFormat="1" x14ac:dyDescent="0.4">
      <c r="A3322" s="12"/>
      <c r="B3322" s="12"/>
      <c r="C3322" s="42"/>
      <c r="D3322" s="12"/>
      <c r="E3322" s="12"/>
      <c r="F3322" s="12"/>
      <c r="G3322" s="12"/>
      <c r="H3322" s="12"/>
      <c r="I3322" s="12"/>
      <c r="J3322" s="12"/>
      <c r="K3322" s="12"/>
      <c r="L3322" s="12"/>
      <c r="M3322" s="49"/>
      <c r="N3322" s="49"/>
      <c r="O3322" s="12"/>
      <c r="P3322" s="12"/>
      <c r="Q3322" s="12"/>
      <c r="R3322" s="12"/>
      <c r="S3322" s="12"/>
      <c r="T3322" s="12"/>
    </row>
    <row r="3323" spans="1:20" s="1" customFormat="1" x14ac:dyDescent="0.4">
      <c r="A3323" s="12"/>
      <c r="B3323" s="12"/>
      <c r="C3323" s="42"/>
      <c r="D3323" s="12"/>
      <c r="E3323" s="12"/>
      <c r="F3323" s="12"/>
      <c r="G3323" s="12"/>
      <c r="H3323" s="12"/>
      <c r="I3323" s="12"/>
      <c r="J3323" s="12"/>
      <c r="K3323" s="12"/>
      <c r="L3323" s="12"/>
      <c r="M3323" s="49"/>
      <c r="N3323" s="49"/>
      <c r="O3323" s="12"/>
      <c r="P3323" s="12"/>
      <c r="Q3323" s="12"/>
      <c r="R3323" s="12"/>
      <c r="S3323" s="12"/>
      <c r="T3323" s="12"/>
    </row>
    <row r="3324" spans="1:20" s="1" customFormat="1" x14ac:dyDescent="0.4">
      <c r="A3324" s="12"/>
      <c r="B3324" s="12"/>
      <c r="C3324" s="42"/>
      <c r="D3324" s="12"/>
      <c r="E3324" s="12"/>
      <c r="F3324" s="12"/>
      <c r="G3324" s="12"/>
      <c r="H3324" s="12"/>
      <c r="I3324" s="12"/>
      <c r="J3324" s="12"/>
      <c r="K3324" s="12"/>
      <c r="L3324" s="12"/>
      <c r="M3324" s="49"/>
      <c r="N3324" s="49"/>
      <c r="O3324" s="12"/>
      <c r="P3324" s="12"/>
      <c r="Q3324" s="12"/>
      <c r="R3324" s="12"/>
      <c r="S3324" s="12"/>
      <c r="T3324" s="12"/>
    </row>
    <row r="3325" spans="1:20" s="1" customFormat="1" x14ac:dyDescent="0.4">
      <c r="A3325" s="12"/>
      <c r="B3325" s="12"/>
      <c r="C3325" s="42"/>
      <c r="D3325" s="12"/>
      <c r="E3325" s="12"/>
      <c r="F3325" s="12"/>
      <c r="G3325" s="12"/>
      <c r="H3325" s="12"/>
      <c r="I3325" s="12"/>
      <c r="J3325" s="12"/>
      <c r="K3325" s="12"/>
      <c r="L3325" s="12"/>
      <c r="M3325" s="49"/>
      <c r="N3325" s="49"/>
      <c r="O3325" s="12"/>
      <c r="P3325" s="12"/>
      <c r="Q3325" s="12"/>
      <c r="R3325" s="12"/>
      <c r="S3325" s="12"/>
      <c r="T3325" s="12"/>
    </row>
    <row r="3326" spans="1:20" s="1" customFormat="1" x14ac:dyDescent="0.4">
      <c r="A3326" s="12"/>
      <c r="B3326" s="12"/>
      <c r="C3326" s="42"/>
      <c r="D3326" s="12"/>
      <c r="E3326" s="12"/>
      <c r="F3326" s="12"/>
      <c r="G3326" s="12"/>
      <c r="H3326" s="12"/>
      <c r="I3326" s="12"/>
      <c r="J3326" s="12"/>
      <c r="K3326" s="12"/>
      <c r="L3326" s="12"/>
      <c r="M3326" s="49"/>
      <c r="N3326" s="49"/>
      <c r="O3326" s="12"/>
      <c r="P3326" s="12"/>
      <c r="Q3326" s="12"/>
      <c r="R3326" s="12"/>
      <c r="S3326" s="12"/>
      <c r="T3326" s="12"/>
    </row>
    <row r="3327" spans="1:20" s="1" customFormat="1" x14ac:dyDescent="0.4">
      <c r="A3327" s="12"/>
      <c r="B3327" s="12"/>
      <c r="C3327" s="42"/>
      <c r="D3327" s="12"/>
      <c r="E3327" s="12"/>
      <c r="F3327" s="12"/>
      <c r="G3327" s="12"/>
      <c r="H3327" s="12"/>
      <c r="I3327" s="12"/>
      <c r="J3327" s="12"/>
      <c r="K3327" s="12"/>
      <c r="L3327" s="12"/>
      <c r="M3327" s="49"/>
      <c r="N3327" s="49"/>
      <c r="O3327" s="12"/>
      <c r="P3327" s="12"/>
      <c r="Q3327" s="12"/>
      <c r="R3327" s="12"/>
      <c r="S3327" s="12"/>
      <c r="T3327" s="12"/>
    </row>
    <row r="3328" spans="1:20" s="1" customFormat="1" x14ac:dyDescent="0.4">
      <c r="A3328" s="12"/>
      <c r="B3328" s="12"/>
      <c r="C3328" s="42"/>
      <c r="D3328" s="12"/>
      <c r="E3328" s="12"/>
      <c r="F3328" s="12"/>
      <c r="G3328" s="12"/>
      <c r="H3328" s="12"/>
      <c r="I3328" s="12"/>
      <c r="J3328" s="12"/>
      <c r="K3328" s="12"/>
      <c r="L3328" s="12"/>
      <c r="M3328" s="49"/>
      <c r="N3328" s="49"/>
      <c r="O3328" s="12"/>
      <c r="P3328" s="12"/>
      <c r="Q3328" s="12"/>
      <c r="R3328" s="12"/>
      <c r="S3328" s="12"/>
      <c r="T3328" s="12"/>
    </row>
    <row r="3329" spans="1:20" s="1" customFormat="1" x14ac:dyDescent="0.4">
      <c r="A3329" s="12"/>
      <c r="B3329" s="12"/>
      <c r="C3329" s="42"/>
      <c r="D3329" s="12"/>
      <c r="E3329" s="12"/>
      <c r="F3329" s="12"/>
      <c r="G3329" s="12"/>
      <c r="H3329" s="12"/>
      <c r="I3329" s="12"/>
      <c r="J3329" s="12"/>
      <c r="K3329" s="12"/>
      <c r="L3329" s="12"/>
      <c r="M3329" s="49"/>
      <c r="N3329" s="49"/>
      <c r="O3329" s="12"/>
      <c r="P3329" s="12"/>
      <c r="Q3329" s="12"/>
      <c r="R3329" s="12"/>
      <c r="S3329" s="12"/>
      <c r="T3329" s="12"/>
    </row>
    <row r="3330" spans="1:20" s="1" customFormat="1" x14ac:dyDescent="0.4">
      <c r="A3330" s="12"/>
      <c r="B3330" s="12"/>
      <c r="C3330" s="42"/>
      <c r="D3330" s="12"/>
      <c r="E3330" s="12"/>
      <c r="F3330" s="12"/>
      <c r="G3330" s="12"/>
      <c r="H3330" s="12"/>
      <c r="I3330" s="12"/>
      <c r="J3330" s="12"/>
      <c r="K3330" s="12"/>
      <c r="L3330" s="12"/>
      <c r="M3330" s="49"/>
      <c r="N3330" s="49"/>
      <c r="O3330" s="12"/>
      <c r="P3330" s="12"/>
      <c r="Q3330" s="12"/>
      <c r="R3330" s="12"/>
      <c r="S3330" s="12"/>
      <c r="T3330" s="12"/>
    </row>
    <row r="3331" spans="1:20" s="1" customFormat="1" x14ac:dyDescent="0.4">
      <c r="A3331" s="12"/>
      <c r="B3331" s="12"/>
      <c r="C3331" s="42"/>
      <c r="D3331" s="12"/>
      <c r="E3331" s="12"/>
      <c r="F3331" s="12"/>
      <c r="G3331" s="12"/>
      <c r="H3331" s="12"/>
      <c r="I3331" s="12"/>
      <c r="J3331" s="12"/>
      <c r="K3331" s="12"/>
      <c r="L3331" s="12"/>
      <c r="M3331" s="49"/>
      <c r="N3331" s="49"/>
      <c r="O3331" s="12"/>
      <c r="P3331" s="12"/>
      <c r="Q3331" s="12"/>
      <c r="R3331" s="12"/>
      <c r="S3331" s="12"/>
      <c r="T3331" s="12"/>
    </row>
    <row r="3332" spans="1:20" s="1" customFormat="1" x14ac:dyDescent="0.4">
      <c r="A3332" s="12"/>
      <c r="B3332" s="12"/>
      <c r="C3332" s="42"/>
      <c r="D3332" s="12"/>
      <c r="E3332" s="12"/>
      <c r="F3332" s="12"/>
      <c r="G3332" s="12"/>
      <c r="H3332" s="12"/>
      <c r="I3332" s="12"/>
      <c r="J3332" s="12"/>
      <c r="K3332" s="12"/>
      <c r="L3332" s="12"/>
      <c r="M3332" s="49"/>
      <c r="N3332" s="49"/>
      <c r="O3332" s="12"/>
      <c r="P3332" s="12"/>
      <c r="Q3332" s="12"/>
      <c r="R3332" s="12"/>
      <c r="S3332" s="12"/>
      <c r="T3332" s="12"/>
    </row>
    <row r="3333" spans="1:20" s="1" customFormat="1" x14ac:dyDescent="0.4">
      <c r="A3333" s="12"/>
      <c r="B3333" s="12"/>
      <c r="C3333" s="42"/>
      <c r="D3333" s="12"/>
      <c r="E3333" s="12"/>
      <c r="F3333" s="12"/>
      <c r="G3333" s="12"/>
      <c r="H3333" s="12"/>
      <c r="I3333" s="12"/>
      <c r="J3333" s="12"/>
      <c r="K3333" s="12"/>
      <c r="L3333" s="12"/>
      <c r="M3333" s="49"/>
      <c r="N3333" s="49"/>
      <c r="O3333" s="12"/>
      <c r="P3333" s="12"/>
      <c r="Q3333" s="12"/>
      <c r="R3333" s="12"/>
      <c r="S3333" s="12"/>
      <c r="T3333" s="12"/>
    </row>
    <row r="3334" spans="1:20" s="1" customFormat="1" x14ac:dyDescent="0.4">
      <c r="A3334" s="12"/>
      <c r="B3334" s="12"/>
      <c r="C3334" s="42"/>
      <c r="D3334" s="12"/>
      <c r="E3334" s="12"/>
      <c r="F3334" s="12"/>
      <c r="G3334" s="12"/>
      <c r="H3334" s="12"/>
      <c r="I3334" s="12"/>
      <c r="J3334" s="12"/>
      <c r="K3334" s="12"/>
      <c r="L3334" s="12"/>
      <c r="M3334" s="49"/>
      <c r="N3334" s="49"/>
      <c r="O3334" s="12"/>
      <c r="P3334" s="12"/>
      <c r="Q3334" s="12"/>
      <c r="R3334" s="12"/>
      <c r="S3334" s="12"/>
      <c r="T3334" s="12"/>
    </row>
    <row r="3335" spans="1:20" s="1" customFormat="1" x14ac:dyDescent="0.4">
      <c r="A3335" s="12"/>
      <c r="B3335" s="12"/>
      <c r="C3335" s="42"/>
      <c r="D3335" s="12"/>
      <c r="E3335" s="12"/>
      <c r="F3335" s="12"/>
      <c r="G3335" s="12"/>
      <c r="H3335" s="12"/>
      <c r="I3335" s="12"/>
      <c r="J3335" s="12"/>
      <c r="K3335" s="12"/>
      <c r="L3335" s="12"/>
      <c r="M3335" s="49"/>
      <c r="N3335" s="49"/>
      <c r="O3335" s="12"/>
      <c r="P3335" s="12"/>
      <c r="Q3335" s="12"/>
      <c r="R3335" s="12"/>
      <c r="S3335" s="12"/>
      <c r="T3335" s="12"/>
    </row>
    <row r="3336" spans="1:20" s="1" customFormat="1" x14ac:dyDescent="0.4">
      <c r="A3336" s="12"/>
      <c r="B3336" s="12"/>
      <c r="C3336" s="42"/>
      <c r="D3336" s="12"/>
      <c r="E3336" s="12"/>
      <c r="F3336" s="12"/>
      <c r="G3336" s="12"/>
      <c r="H3336" s="12"/>
      <c r="I3336" s="12"/>
      <c r="J3336" s="12"/>
      <c r="K3336" s="12"/>
      <c r="L3336" s="12"/>
      <c r="M3336" s="49"/>
      <c r="N3336" s="49"/>
      <c r="O3336" s="12"/>
      <c r="P3336" s="12"/>
      <c r="Q3336" s="12"/>
      <c r="R3336" s="12"/>
      <c r="S3336" s="12"/>
      <c r="T3336" s="12"/>
    </row>
    <row r="3337" spans="1:20" s="1" customFormat="1" x14ac:dyDescent="0.4">
      <c r="A3337" s="12"/>
      <c r="B3337" s="12"/>
      <c r="C3337" s="42"/>
      <c r="D3337" s="12"/>
      <c r="E3337" s="12"/>
      <c r="F3337" s="12"/>
      <c r="G3337" s="12"/>
      <c r="H3337" s="12"/>
      <c r="I3337" s="12"/>
      <c r="J3337" s="12"/>
      <c r="K3337" s="12"/>
      <c r="L3337" s="12"/>
      <c r="M3337" s="49"/>
      <c r="N3337" s="49"/>
      <c r="O3337" s="12"/>
      <c r="P3337" s="12"/>
      <c r="Q3337" s="12"/>
      <c r="R3337" s="12"/>
      <c r="S3337" s="12"/>
      <c r="T3337" s="12"/>
    </row>
    <row r="3338" spans="1:20" s="1" customFormat="1" x14ac:dyDescent="0.4">
      <c r="A3338" s="12"/>
      <c r="B3338" s="12"/>
      <c r="C3338" s="42"/>
      <c r="D3338" s="12"/>
      <c r="E3338" s="12"/>
      <c r="F3338" s="12"/>
      <c r="G3338" s="12"/>
      <c r="H3338" s="12"/>
      <c r="I3338" s="12"/>
      <c r="J3338" s="12"/>
      <c r="K3338" s="12"/>
      <c r="L3338" s="12"/>
      <c r="M3338" s="49"/>
      <c r="N3338" s="49"/>
      <c r="O3338" s="12"/>
      <c r="P3338" s="12"/>
      <c r="Q3338" s="12"/>
      <c r="R3338" s="12"/>
      <c r="S3338" s="12"/>
      <c r="T3338" s="12"/>
    </row>
    <row r="3339" spans="1:20" s="1" customFormat="1" x14ac:dyDescent="0.4">
      <c r="A3339" s="12"/>
      <c r="B3339" s="12"/>
      <c r="C3339" s="42"/>
      <c r="D3339" s="12"/>
      <c r="E3339" s="12"/>
      <c r="F3339" s="12"/>
      <c r="G3339" s="12"/>
      <c r="H3339" s="12"/>
      <c r="I3339" s="12"/>
      <c r="J3339" s="12"/>
      <c r="K3339" s="12"/>
      <c r="L3339" s="12"/>
      <c r="M3339" s="49"/>
      <c r="N3339" s="49"/>
      <c r="O3339" s="12"/>
      <c r="P3339" s="12"/>
      <c r="Q3339" s="12"/>
      <c r="R3339" s="12"/>
      <c r="S3339" s="12"/>
      <c r="T3339" s="12"/>
    </row>
    <row r="3340" spans="1:20" s="1" customFormat="1" x14ac:dyDescent="0.4">
      <c r="A3340" s="12"/>
      <c r="B3340" s="12"/>
      <c r="C3340" s="42"/>
      <c r="D3340" s="12"/>
      <c r="E3340" s="12"/>
      <c r="F3340" s="12"/>
      <c r="G3340" s="12"/>
      <c r="H3340" s="12"/>
      <c r="I3340" s="12"/>
      <c r="J3340" s="12"/>
      <c r="K3340" s="12"/>
      <c r="L3340" s="12"/>
      <c r="M3340" s="49"/>
      <c r="N3340" s="49"/>
      <c r="O3340" s="12"/>
      <c r="P3340" s="12"/>
      <c r="Q3340" s="12"/>
      <c r="R3340" s="12"/>
      <c r="S3340" s="12"/>
      <c r="T3340" s="12"/>
    </row>
    <row r="3341" spans="1:20" s="1" customFormat="1" x14ac:dyDescent="0.4">
      <c r="A3341" s="12"/>
      <c r="B3341" s="12"/>
      <c r="C3341" s="42"/>
      <c r="D3341" s="12"/>
      <c r="E3341" s="12"/>
      <c r="F3341" s="12"/>
      <c r="G3341" s="12"/>
      <c r="H3341" s="12"/>
      <c r="I3341" s="12"/>
      <c r="J3341" s="12"/>
      <c r="K3341" s="12"/>
      <c r="L3341" s="12"/>
      <c r="M3341" s="49"/>
      <c r="N3341" s="49"/>
      <c r="O3341" s="12"/>
      <c r="P3341" s="12"/>
      <c r="Q3341" s="12"/>
      <c r="R3341" s="12"/>
      <c r="S3341" s="12"/>
      <c r="T3341" s="12"/>
    </row>
    <row r="3342" spans="1:20" s="1" customFormat="1" x14ac:dyDescent="0.4">
      <c r="A3342" s="12"/>
      <c r="B3342" s="12"/>
      <c r="C3342" s="42"/>
      <c r="D3342" s="12"/>
      <c r="E3342" s="12"/>
      <c r="F3342" s="12"/>
      <c r="G3342" s="12"/>
      <c r="H3342" s="12"/>
      <c r="I3342" s="12"/>
      <c r="J3342" s="12"/>
      <c r="K3342" s="12"/>
      <c r="L3342" s="12"/>
      <c r="M3342" s="49"/>
      <c r="N3342" s="49"/>
      <c r="O3342" s="12"/>
      <c r="P3342" s="12"/>
      <c r="Q3342" s="12"/>
      <c r="R3342" s="12"/>
      <c r="S3342" s="12"/>
      <c r="T3342" s="12"/>
    </row>
    <row r="3343" spans="1:20" s="1" customFormat="1" x14ac:dyDescent="0.4">
      <c r="A3343" s="12"/>
      <c r="B3343" s="12"/>
      <c r="C3343" s="42"/>
      <c r="D3343" s="12"/>
      <c r="E3343" s="12"/>
      <c r="F3343" s="12"/>
      <c r="G3343" s="12"/>
      <c r="H3343" s="12"/>
      <c r="I3343" s="12"/>
      <c r="J3343" s="12"/>
      <c r="K3343" s="12"/>
      <c r="L3343" s="12"/>
      <c r="M3343" s="49"/>
      <c r="N3343" s="49"/>
      <c r="O3343" s="12"/>
      <c r="P3343" s="12"/>
      <c r="Q3343" s="12"/>
      <c r="R3343" s="12"/>
      <c r="S3343" s="12"/>
      <c r="T3343" s="12"/>
    </row>
    <row r="3344" spans="1:20" s="1" customFormat="1" x14ac:dyDescent="0.4">
      <c r="A3344" s="12"/>
      <c r="B3344" s="12"/>
      <c r="C3344" s="42"/>
      <c r="D3344" s="12"/>
      <c r="E3344" s="12"/>
      <c r="F3344" s="12"/>
      <c r="G3344" s="12"/>
      <c r="H3344" s="12"/>
      <c r="I3344" s="12"/>
      <c r="J3344" s="12"/>
      <c r="K3344" s="12"/>
      <c r="L3344" s="12"/>
      <c r="M3344" s="49"/>
      <c r="N3344" s="49"/>
      <c r="O3344" s="12"/>
      <c r="P3344" s="12"/>
      <c r="Q3344" s="12"/>
      <c r="R3344" s="12"/>
      <c r="S3344" s="12"/>
      <c r="T3344" s="12"/>
    </row>
    <row r="3345" spans="1:20" s="1" customFormat="1" x14ac:dyDescent="0.4">
      <c r="A3345" s="12"/>
      <c r="B3345" s="12"/>
      <c r="C3345" s="42"/>
      <c r="D3345" s="12"/>
      <c r="E3345" s="12"/>
      <c r="F3345" s="12"/>
      <c r="G3345" s="12"/>
      <c r="H3345" s="12"/>
      <c r="I3345" s="12"/>
      <c r="J3345" s="12"/>
      <c r="K3345" s="12"/>
      <c r="L3345" s="12"/>
      <c r="M3345" s="49"/>
      <c r="N3345" s="49"/>
      <c r="O3345" s="12"/>
      <c r="P3345" s="12"/>
      <c r="Q3345" s="12"/>
      <c r="R3345" s="12"/>
      <c r="S3345" s="12"/>
      <c r="T3345" s="12"/>
    </row>
    <row r="3346" spans="1:20" s="1" customFormat="1" x14ac:dyDescent="0.4">
      <c r="A3346" s="12"/>
      <c r="B3346" s="12"/>
      <c r="C3346" s="42"/>
      <c r="D3346" s="12"/>
      <c r="E3346" s="12"/>
      <c r="F3346" s="12"/>
      <c r="G3346" s="12"/>
      <c r="H3346" s="12"/>
      <c r="I3346" s="12"/>
      <c r="J3346" s="12"/>
      <c r="K3346" s="12"/>
      <c r="L3346" s="12"/>
      <c r="M3346" s="49"/>
      <c r="N3346" s="49"/>
      <c r="O3346" s="12"/>
      <c r="P3346" s="12"/>
      <c r="Q3346" s="12"/>
      <c r="R3346" s="12"/>
      <c r="S3346" s="12"/>
      <c r="T3346" s="12"/>
    </row>
    <row r="3347" spans="1:20" s="1" customFormat="1" x14ac:dyDescent="0.4">
      <c r="A3347" s="12"/>
      <c r="B3347" s="12"/>
      <c r="C3347" s="42"/>
      <c r="D3347" s="12"/>
      <c r="E3347" s="12"/>
      <c r="F3347" s="12"/>
      <c r="G3347" s="12"/>
      <c r="H3347" s="12"/>
      <c r="I3347" s="12"/>
      <c r="J3347" s="12"/>
      <c r="K3347" s="12"/>
      <c r="L3347" s="12"/>
      <c r="M3347" s="49"/>
      <c r="N3347" s="49"/>
      <c r="O3347" s="12"/>
      <c r="P3347" s="12"/>
      <c r="Q3347" s="12"/>
      <c r="R3347" s="12"/>
      <c r="S3347" s="12"/>
      <c r="T3347" s="12"/>
    </row>
    <row r="3348" spans="1:20" s="1" customFormat="1" x14ac:dyDescent="0.4">
      <c r="A3348" s="12"/>
      <c r="B3348" s="12"/>
      <c r="C3348" s="42"/>
      <c r="D3348" s="12"/>
      <c r="E3348" s="12"/>
      <c r="F3348" s="12"/>
      <c r="G3348" s="12"/>
      <c r="H3348" s="12"/>
      <c r="I3348" s="12"/>
      <c r="J3348" s="12"/>
      <c r="K3348" s="12"/>
      <c r="L3348" s="12"/>
      <c r="M3348" s="49"/>
      <c r="N3348" s="49"/>
      <c r="O3348" s="12"/>
      <c r="P3348" s="12"/>
      <c r="Q3348" s="12"/>
      <c r="R3348" s="12"/>
      <c r="S3348" s="12"/>
      <c r="T3348" s="12"/>
    </row>
    <row r="3349" spans="1:20" s="1" customFormat="1" x14ac:dyDescent="0.4">
      <c r="A3349" s="12"/>
      <c r="B3349" s="12"/>
      <c r="C3349" s="42"/>
      <c r="D3349" s="12"/>
      <c r="E3349" s="12"/>
      <c r="F3349" s="12"/>
      <c r="G3349" s="12"/>
      <c r="H3349" s="12"/>
      <c r="I3349" s="12"/>
      <c r="J3349" s="12"/>
      <c r="K3349" s="12"/>
      <c r="L3349" s="12"/>
      <c r="M3349" s="49"/>
      <c r="N3349" s="49"/>
      <c r="O3349" s="12"/>
      <c r="P3349" s="12"/>
      <c r="Q3349" s="12"/>
      <c r="R3349" s="12"/>
      <c r="S3349" s="12"/>
      <c r="T3349" s="12"/>
    </row>
    <row r="3350" spans="1:20" s="1" customFormat="1" x14ac:dyDescent="0.4">
      <c r="A3350" s="12"/>
      <c r="B3350" s="12"/>
      <c r="C3350" s="42"/>
      <c r="D3350" s="12"/>
      <c r="E3350" s="12"/>
      <c r="F3350" s="12"/>
      <c r="G3350" s="12"/>
      <c r="H3350" s="12"/>
      <c r="I3350" s="12"/>
      <c r="J3350" s="12"/>
      <c r="K3350" s="12"/>
      <c r="L3350" s="12"/>
      <c r="M3350" s="49"/>
      <c r="N3350" s="49"/>
      <c r="O3350" s="12"/>
      <c r="P3350" s="12"/>
      <c r="Q3350" s="12"/>
      <c r="R3350" s="12"/>
      <c r="S3350" s="12"/>
      <c r="T3350" s="12"/>
    </row>
    <row r="3351" spans="1:20" s="1" customFormat="1" x14ac:dyDescent="0.4">
      <c r="A3351" s="12"/>
      <c r="B3351" s="12"/>
      <c r="C3351" s="42"/>
      <c r="D3351" s="12"/>
      <c r="E3351" s="12"/>
      <c r="F3351" s="12"/>
      <c r="G3351" s="12"/>
      <c r="H3351" s="12"/>
      <c r="I3351" s="12"/>
      <c r="J3351" s="12"/>
      <c r="K3351" s="12"/>
      <c r="L3351" s="12"/>
      <c r="M3351" s="49"/>
      <c r="N3351" s="49"/>
      <c r="O3351" s="12"/>
      <c r="P3351" s="12"/>
      <c r="Q3351" s="12"/>
      <c r="R3351" s="12"/>
      <c r="S3351" s="12"/>
      <c r="T3351" s="12"/>
    </row>
    <row r="3352" spans="1:20" s="1" customFormat="1" x14ac:dyDescent="0.4">
      <c r="A3352" s="12"/>
      <c r="B3352" s="12"/>
      <c r="C3352" s="42"/>
      <c r="D3352" s="12"/>
      <c r="E3352" s="12"/>
      <c r="F3352" s="12"/>
      <c r="G3352" s="12"/>
      <c r="H3352" s="12"/>
      <c r="I3352" s="12"/>
      <c r="J3352" s="12"/>
      <c r="K3352" s="12"/>
      <c r="L3352" s="12"/>
      <c r="M3352" s="49"/>
      <c r="N3352" s="49"/>
      <c r="O3352" s="12"/>
      <c r="P3352" s="12"/>
      <c r="Q3352" s="12"/>
      <c r="R3352" s="12"/>
      <c r="S3352" s="12"/>
      <c r="T3352" s="12"/>
    </row>
    <row r="3353" spans="1:20" s="1" customFormat="1" x14ac:dyDescent="0.4">
      <c r="A3353" s="12"/>
      <c r="B3353" s="12"/>
      <c r="C3353" s="42"/>
      <c r="D3353" s="12"/>
      <c r="E3353" s="12"/>
      <c r="F3353" s="12"/>
      <c r="G3353" s="12"/>
      <c r="H3353" s="12"/>
      <c r="I3353" s="12"/>
      <c r="J3353" s="12"/>
      <c r="K3353" s="12"/>
      <c r="L3353" s="12"/>
      <c r="M3353" s="49"/>
      <c r="N3353" s="49"/>
      <c r="O3353" s="12"/>
      <c r="P3353" s="12"/>
      <c r="Q3353" s="12"/>
      <c r="R3353" s="12"/>
      <c r="S3353" s="12"/>
      <c r="T3353" s="12"/>
    </row>
    <row r="3354" spans="1:20" s="1" customFormat="1" x14ac:dyDescent="0.4">
      <c r="A3354" s="12"/>
      <c r="B3354" s="12"/>
      <c r="C3354" s="42"/>
      <c r="D3354" s="12"/>
      <c r="E3354" s="12"/>
      <c r="F3354" s="12"/>
      <c r="G3354" s="12"/>
      <c r="H3354" s="12"/>
      <c r="I3354" s="12"/>
      <c r="J3354" s="12"/>
      <c r="K3354" s="12"/>
      <c r="L3354" s="12"/>
      <c r="M3354" s="49"/>
      <c r="N3354" s="49"/>
      <c r="O3354" s="12"/>
      <c r="P3354" s="12"/>
      <c r="Q3354" s="12"/>
      <c r="R3354" s="12"/>
      <c r="S3354" s="12"/>
      <c r="T3354" s="12"/>
    </row>
    <row r="3355" spans="1:20" s="1" customFormat="1" x14ac:dyDescent="0.4">
      <c r="A3355" s="12"/>
      <c r="B3355" s="12"/>
      <c r="C3355" s="42"/>
      <c r="D3355" s="12"/>
      <c r="E3355" s="12"/>
      <c r="F3355" s="12"/>
      <c r="G3355" s="12"/>
      <c r="H3355" s="12"/>
      <c r="I3355" s="12"/>
      <c r="J3355" s="12"/>
      <c r="K3355" s="12"/>
      <c r="L3355" s="12"/>
      <c r="M3355" s="49"/>
      <c r="N3355" s="49"/>
      <c r="O3355" s="12"/>
      <c r="P3355" s="12"/>
      <c r="Q3355" s="12"/>
      <c r="R3355" s="12"/>
      <c r="S3355" s="12"/>
      <c r="T3355" s="12"/>
    </row>
    <row r="3356" spans="1:20" s="1" customFormat="1" x14ac:dyDescent="0.4">
      <c r="A3356" s="12"/>
      <c r="B3356" s="12"/>
      <c r="C3356" s="42"/>
      <c r="D3356" s="12"/>
      <c r="E3356" s="12"/>
      <c r="F3356" s="12"/>
      <c r="G3356" s="12"/>
      <c r="H3356" s="12"/>
      <c r="I3356" s="12"/>
      <c r="J3356" s="12"/>
      <c r="K3356" s="12"/>
      <c r="L3356" s="12"/>
      <c r="M3356" s="49"/>
      <c r="N3356" s="49"/>
      <c r="O3356" s="12"/>
      <c r="P3356" s="12"/>
      <c r="Q3356" s="12"/>
      <c r="R3356" s="12"/>
      <c r="S3356" s="12"/>
      <c r="T3356" s="12"/>
    </row>
    <row r="3357" spans="1:20" s="1" customFormat="1" x14ac:dyDescent="0.4">
      <c r="A3357" s="12"/>
      <c r="B3357" s="12"/>
      <c r="C3357" s="42"/>
      <c r="D3357" s="12"/>
      <c r="E3357" s="12"/>
      <c r="F3357" s="12"/>
      <c r="G3357" s="12"/>
      <c r="H3357" s="12"/>
      <c r="I3357" s="12"/>
      <c r="J3357" s="12"/>
      <c r="K3357" s="12"/>
      <c r="L3357" s="12"/>
      <c r="M3357" s="49"/>
      <c r="N3357" s="49"/>
      <c r="O3357" s="12"/>
      <c r="P3357" s="12"/>
      <c r="Q3357" s="12"/>
      <c r="R3357" s="12"/>
      <c r="S3357" s="12"/>
      <c r="T3357" s="12"/>
    </row>
    <row r="3358" spans="1:20" s="1" customFormat="1" x14ac:dyDescent="0.4">
      <c r="A3358" s="12"/>
      <c r="B3358" s="12"/>
      <c r="C3358" s="42"/>
      <c r="D3358" s="12"/>
      <c r="E3358" s="12"/>
      <c r="F3358" s="12"/>
      <c r="G3358" s="12"/>
      <c r="H3358" s="12"/>
      <c r="I3358" s="12"/>
      <c r="J3358" s="12"/>
      <c r="K3358" s="12"/>
      <c r="L3358" s="12"/>
      <c r="M3358" s="49"/>
      <c r="N3358" s="49"/>
      <c r="O3358" s="12"/>
      <c r="P3358" s="12"/>
      <c r="Q3358" s="12"/>
      <c r="R3358" s="12"/>
      <c r="S3358" s="12"/>
      <c r="T3358" s="12"/>
    </row>
    <row r="3359" spans="1:20" s="1" customFormat="1" x14ac:dyDescent="0.4">
      <c r="A3359" s="12"/>
      <c r="B3359" s="12"/>
      <c r="C3359" s="42"/>
      <c r="D3359" s="12"/>
      <c r="E3359" s="12"/>
      <c r="F3359" s="12"/>
      <c r="G3359" s="12"/>
      <c r="H3359" s="12"/>
      <c r="I3359" s="12"/>
      <c r="J3359" s="12"/>
      <c r="K3359" s="12"/>
      <c r="L3359" s="12"/>
      <c r="M3359" s="49"/>
      <c r="N3359" s="49"/>
      <c r="O3359" s="12"/>
      <c r="P3359" s="12"/>
      <c r="Q3359" s="12"/>
      <c r="R3359" s="12"/>
      <c r="S3359" s="12"/>
      <c r="T3359" s="12"/>
    </row>
    <row r="3360" spans="1:20" s="1" customFormat="1" x14ac:dyDescent="0.4">
      <c r="A3360" s="12"/>
      <c r="B3360" s="12"/>
      <c r="C3360" s="42"/>
      <c r="D3360" s="12"/>
      <c r="E3360" s="12"/>
      <c r="F3360" s="12"/>
      <c r="G3360" s="12"/>
      <c r="H3360" s="12"/>
      <c r="I3360" s="12"/>
      <c r="J3360" s="12"/>
      <c r="K3360" s="12"/>
      <c r="L3360" s="12"/>
      <c r="M3360" s="49"/>
      <c r="N3360" s="49"/>
      <c r="O3360" s="12"/>
      <c r="P3360" s="12"/>
      <c r="Q3360" s="12"/>
      <c r="R3360" s="12"/>
      <c r="S3360" s="12"/>
      <c r="T3360" s="12"/>
    </row>
    <row r="3361" spans="1:20" s="1" customFormat="1" x14ac:dyDescent="0.4">
      <c r="A3361" s="12"/>
      <c r="B3361" s="12"/>
      <c r="C3361" s="42"/>
      <c r="D3361" s="12"/>
      <c r="E3361" s="12"/>
      <c r="F3361" s="12"/>
      <c r="G3361" s="12"/>
      <c r="H3361" s="12"/>
      <c r="I3361" s="12"/>
      <c r="J3361" s="12"/>
      <c r="K3361" s="12"/>
      <c r="L3361" s="12"/>
      <c r="M3361" s="49"/>
      <c r="N3361" s="49"/>
      <c r="O3361" s="12"/>
      <c r="P3361" s="12"/>
      <c r="Q3361" s="12"/>
      <c r="R3361" s="12"/>
      <c r="S3361" s="12"/>
      <c r="T3361" s="12"/>
    </row>
    <row r="3362" spans="1:20" s="1" customFormat="1" x14ac:dyDescent="0.4">
      <c r="A3362" s="12"/>
      <c r="B3362" s="12"/>
      <c r="C3362" s="42"/>
      <c r="D3362" s="12"/>
      <c r="E3362" s="12"/>
      <c r="F3362" s="12"/>
      <c r="G3362" s="12"/>
      <c r="H3362" s="12"/>
      <c r="I3362" s="12"/>
      <c r="J3362" s="12"/>
      <c r="K3362" s="12"/>
      <c r="L3362" s="12"/>
      <c r="M3362" s="49"/>
      <c r="N3362" s="49"/>
      <c r="O3362" s="12"/>
      <c r="P3362" s="12"/>
      <c r="Q3362" s="12"/>
      <c r="R3362" s="12"/>
      <c r="S3362" s="12"/>
      <c r="T3362" s="12"/>
    </row>
    <row r="3363" spans="1:20" s="1" customFormat="1" x14ac:dyDescent="0.4">
      <c r="A3363" s="12"/>
      <c r="B3363" s="12"/>
      <c r="C3363" s="42"/>
      <c r="D3363" s="12"/>
      <c r="E3363" s="12"/>
      <c r="F3363" s="12"/>
      <c r="G3363" s="12"/>
      <c r="H3363" s="12"/>
      <c r="I3363" s="12"/>
      <c r="J3363" s="12"/>
      <c r="K3363" s="12"/>
      <c r="L3363" s="12"/>
      <c r="M3363" s="49"/>
      <c r="N3363" s="49"/>
      <c r="O3363" s="12"/>
      <c r="P3363" s="12"/>
      <c r="Q3363" s="12"/>
      <c r="R3363" s="12"/>
      <c r="S3363" s="12"/>
      <c r="T3363" s="12"/>
    </row>
    <row r="3364" spans="1:20" s="1" customFormat="1" x14ac:dyDescent="0.4">
      <c r="A3364" s="12"/>
      <c r="B3364" s="12"/>
      <c r="C3364" s="42"/>
      <c r="D3364" s="12"/>
      <c r="E3364" s="12"/>
      <c r="F3364" s="12"/>
      <c r="G3364" s="12"/>
      <c r="H3364" s="12"/>
      <c r="I3364" s="12"/>
      <c r="J3364" s="12"/>
      <c r="K3364" s="12"/>
      <c r="L3364" s="12"/>
      <c r="M3364" s="49"/>
      <c r="N3364" s="49"/>
      <c r="O3364" s="12"/>
      <c r="P3364" s="12"/>
      <c r="Q3364" s="12"/>
      <c r="R3364" s="12"/>
      <c r="S3364" s="12"/>
      <c r="T3364" s="12"/>
    </row>
    <row r="3365" spans="1:20" s="1" customFormat="1" x14ac:dyDescent="0.4">
      <c r="A3365" s="12"/>
      <c r="B3365" s="12"/>
      <c r="C3365" s="42"/>
      <c r="D3365" s="12"/>
      <c r="E3365" s="12"/>
      <c r="F3365" s="12"/>
      <c r="G3365" s="12"/>
      <c r="H3365" s="12"/>
      <c r="I3365" s="12"/>
      <c r="J3365" s="12"/>
      <c r="K3365" s="12"/>
      <c r="L3365" s="12"/>
      <c r="M3365" s="49"/>
      <c r="N3365" s="49"/>
      <c r="O3365" s="12"/>
      <c r="P3365" s="12"/>
      <c r="Q3365" s="12"/>
      <c r="R3365" s="12"/>
      <c r="S3365" s="12"/>
      <c r="T3365" s="12"/>
    </row>
    <row r="3366" spans="1:20" s="1" customFormat="1" x14ac:dyDescent="0.4">
      <c r="A3366" s="12"/>
      <c r="B3366" s="12"/>
      <c r="C3366" s="42"/>
      <c r="D3366" s="12"/>
      <c r="E3366" s="12"/>
      <c r="F3366" s="12"/>
      <c r="G3366" s="12"/>
      <c r="H3366" s="12"/>
      <c r="I3366" s="12"/>
      <c r="J3366" s="12"/>
      <c r="K3366" s="12"/>
      <c r="L3366" s="12"/>
      <c r="M3366" s="49"/>
      <c r="N3366" s="49"/>
      <c r="O3366" s="12"/>
      <c r="P3366" s="12"/>
      <c r="Q3366" s="12"/>
      <c r="R3366" s="12"/>
      <c r="S3366" s="12"/>
      <c r="T3366" s="12"/>
    </row>
    <row r="3367" spans="1:20" s="1" customFormat="1" x14ac:dyDescent="0.4">
      <c r="A3367" s="12"/>
      <c r="B3367" s="12"/>
      <c r="C3367" s="42"/>
      <c r="D3367" s="12"/>
      <c r="E3367" s="12"/>
      <c r="F3367" s="12"/>
      <c r="G3367" s="12"/>
      <c r="H3367" s="12"/>
      <c r="I3367" s="12"/>
      <c r="J3367" s="12"/>
      <c r="K3367" s="12"/>
      <c r="L3367" s="12"/>
      <c r="M3367" s="49"/>
      <c r="N3367" s="49"/>
      <c r="O3367" s="12"/>
      <c r="P3367" s="12"/>
      <c r="Q3367" s="12"/>
      <c r="R3367" s="12"/>
      <c r="S3367" s="12"/>
      <c r="T3367" s="12"/>
    </row>
    <row r="3368" spans="1:20" s="1" customFormat="1" x14ac:dyDescent="0.4">
      <c r="A3368" s="12"/>
      <c r="B3368" s="12"/>
      <c r="C3368" s="42"/>
      <c r="D3368" s="12"/>
      <c r="E3368" s="12"/>
      <c r="F3368" s="12"/>
      <c r="G3368" s="12"/>
      <c r="H3368" s="12"/>
      <c r="I3368" s="12"/>
      <c r="J3368" s="12"/>
      <c r="K3368" s="12"/>
      <c r="L3368" s="12"/>
      <c r="M3368" s="49"/>
      <c r="N3368" s="49"/>
      <c r="O3368" s="12"/>
      <c r="P3368" s="12"/>
      <c r="Q3368" s="12"/>
      <c r="R3368" s="12"/>
      <c r="S3368" s="12"/>
      <c r="T3368" s="12"/>
    </row>
    <row r="3369" spans="1:20" s="1" customFormat="1" x14ac:dyDescent="0.4">
      <c r="A3369" s="12"/>
      <c r="B3369" s="12"/>
      <c r="C3369" s="42"/>
      <c r="D3369" s="12"/>
      <c r="E3369" s="12"/>
      <c r="F3369" s="12"/>
      <c r="G3369" s="12"/>
      <c r="H3369" s="12"/>
      <c r="I3369" s="12"/>
      <c r="J3369" s="12"/>
      <c r="K3369" s="12"/>
      <c r="L3369" s="12"/>
      <c r="M3369" s="49"/>
      <c r="N3369" s="49"/>
      <c r="O3369" s="12"/>
      <c r="P3369" s="12"/>
      <c r="Q3369" s="12"/>
      <c r="R3369" s="12"/>
      <c r="S3369" s="12"/>
      <c r="T3369" s="12"/>
    </row>
    <row r="3370" spans="1:20" s="1" customFormat="1" x14ac:dyDescent="0.4">
      <c r="A3370" s="12"/>
      <c r="B3370" s="12"/>
      <c r="C3370" s="42"/>
      <c r="D3370" s="12"/>
      <c r="E3370" s="12"/>
      <c r="F3370" s="12"/>
      <c r="G3370" s="12"/>
      <c r="H3370" s="12"/>
      <c r="I3370" s="12"/>
      <c r="J3370" s="12"/>
      <c r="K3370" s="12"/>
      <c r="L3370" s="12"/>
      <c r="M3370" s="49"/>
      <c r="N3370" s="49"/>
      <c r="O3370" s="12"/>
      <c r="P3370" s="12"/>
      <c r="Q3370" s="12"/>
      <c r="R3370" s="12"/>
      <c r="S3370" s="12"/>
      <c r="T3370" s="12"/>
    </row>
    <row r="3371" spans="1:20" s="1" customFormat="1" x14ac:dyDescent="0.4">
      <c r="A3371" s="12"/>
      <c r="B3371" s="12"/>
      <c r="C3371" s="42"/>
      <c r="D3371" s="12"/>
      <c r="E3371" s="12"/>
      <c r="F3371" s="12"/>
      <c r="G3371" s="12"/>
      <c r="H3371" s="12"/>
      <c r="I3371" s="12"/>
      <c r="J3371" s="12"/>
      <c r="K3371" s="12"/>
      <c r="L3371" s="12"/>
      <c r="M3371" s="49"/>
      <c r="N3371" s="49"/>
      <c r="O3371" s="12"/>
      <c r="P3371" s="12"/>
      <c r="Q3371" s="12"/>
      <c r="R3371" s="12"/>
      <c r="S3371" s="12"/>
      <c r="T3371" s="12"/>
    </row>
    <row r="3372" spans="1:20" s="1" customFormat="1" x14ac:dyDescent="0.4">
      <c r="A3372" s="12"/>
      <c r="B3372" s="12"/>
      <c r="C3372" s="42"/>
      <c r="D3372" s="12"/>
      <c r="E3372" s="12"/>
      <c r="F3372" s="12"/>
      <c r="G3372" s="12"/>
      <c r="H3372" s="12"/>
      <c r="I3372" s="12"/>
      <c r="J3372" s="12"/>
      <c r="K3372" s="12"/>
      <c r="L3372" s="12"/>
      <c r="M3372" s="49"/>
      <c r="N3372" s="49"/>
      <c r="O3372" s="12"/>
      <c r="P3372" s="12"/>
      <c r="Q3372" s="12"/>
      <c r="R3372" s="12"/>
      <c r="S3372" s="12"/>
      <c r="T3372" s="12"/>
    </row>
    <row r="3373" spans="1:20" s="1" customFormat="1" x14ac:dyDescent="0.4">
      <c r="A3373" s="12"/>
      <c r="B3373" s="12"/>
      <c r="C3373" s="42"/>
      <c r="D3373" s="12"/>
      <c r="E3373" s="12"/>
      <c r="F3373" s="12"/>
      <c r="G3373" s="12"/>
      <c r="H3373" s="12"/>
      <c r="I3373" s="12"/>
      <c r="J3373" s="12"/>
      <c r="K3373" s="12"/>
      <c r="L3373" s="12"/>
      <c r="M3373" s="49"/>
      <c r="N3373" s="49"/>
      <c r="O3373" s="12"/>
      <c r="P3373" s="12"/>
      <c r="Q3373" s="12"/>
      <c r="R3373" s="12"/>
      <c r="S3373" s="12"/>
      <c r="T3373" s="12"/>
    </row>
    <row r="3374" spans="1:20" s="1" customFormat="1" x14ac:dyDescent="0.4">
      <c r="A3374" s="12"/>
      <c r="B3374" s="12"/>
      <c r="C3374" s="42"/>
      <c r="D3374" s="12"/>
      <c r="E3374" s="12"/>
      <c r="F3374" s="12"/>
      <c r="G3374" s="12"/>
      <c r="H3374" s="12"/>
      <c r="I3374" s="12"/>
      <c r="J3374" s="12"/>
      <c r="K3374" s="12"/>
      <c r="L3374" s="12"/>
      <c r="M3374" s="49"/>
      <c r="N3374" s="49"/>
      <c r="O3374" s="12"/>
      <c r="P3374" s="12"/>
      <c r="Q3374" s="12"/>
      <c r="R3374" s="12"/>
      <c r="S3374" s="12"/>
      <c r="T3374" s="12"/>
    </row>
    <row r="3375" spans="1:20" s="1" customFormat="1" x14ac:dyDescent="0.4">
      <c r="A3375" s="12"/>
      <c r="B3375" s="12"/>
      <c r="C3375" s="42"/>
      <c r="D3375" s="12"/>
      <c r="E3375" s="12"/>
      <c r="F3375" s="12"/>
      <c r="G3375" s="12"/>
      <c r="H3375" s="12"/>
      <c r="I3375" s="12"/>
      <c r="J3375" s="12"/>
      <c r="K3375" s="12"/>
      <c r="L3375" s="12"/>
      <c r="M3375" s="49"/>
      <c r="N3375" s="49"/>
      <c r="O3375" s="12"/>
      <c r="P3375" s="12"/>
      <c r="Q3375" s="12"/>
      <c r="R3375" s="12"/>
      <c r="S3375" s="12"/>
      <c r="T3375" s="12"/>
    </row>
    <row r="3376" spans="1:20" s="1" customFormat="1" x14ac:dyDescent="0.4">
      <c r="A3376" s="12"/>
      <c r="B3376" s="12"/>
      <c r="C3376" s="42"/>
      <c r="D3376" s="12"/>
      <c r="E3376" s="12"/>
      <c r="F3376" s="12"/>
      <c r="G3376" s="12"/>
      <c r="H3376" s="12"/>
      <c r="I3376" s="12"/>
      <c r="J3376" s="12"/>
      <c r="K3376" s="12"/>
      <c r="L3376" s="12"/>
      <c r="M3376" s="49"/>
      <c r="N3376" s="49"/>
      <c r="O3376" s="12"/>
      <c r="P3376" s="12"/>
      <c r="Q3376" s="12"/>
      <c r="R3376" s="12"/>
      <c r="S3376" s="12"/>
      <c r="T3376" s="12"/>
    </row>
    <row r="3377" spans="1:20" s="1" customFormat="1" x14ac:dyDescent="0.4">
      <c r="A3377" s="12"/>
      <c r="B3377" s="12"/>
      <c r="C3377" s="42"/>
      <c r="D3377" s="12"/>
      <c r="E3377" s="12"/>
      <c r="F3377" s="12"/>
      <c r="G3377" s="12"/>
      <c r="H3377" s="12"/>
      <c r="I3377" s="12"/>
      <c r="J3377" s="12"/>
      <c r="K3377" s="12"/>
      <c r="L3377" s="12"/>
      <c r="M3377" s="49"/>
      <c r="N3377" s="49"/>
      <c r="O3377" s="12"/>
      <c r="P3377" s="12"/>
      <c r="Q3377" s="12"/>
      <c r="R3377" s="12"/>
      <c r="S3377" s="12"/>
      <c r="T3377" s="12"/>
    </row>
    <row r="3378" spans="1:20" s="1" customFormat="1" x14ac:dyDescent="0.4">
      <c r="A3378" s="12"/>
      <c r="B3378" s="12"/>
      <c r="C3378" s="42"/>
      <c r="D3378" s="12"/>
      <c r="E3378" s="12"/>
      <c r="F3378" s="12"/>
      <c r="G3378" s="12"/>
      <c r="H3378" s="12"/>
      <c r="I3378" s="12"/>
      <c r="J3378" s="12"/>
      <c r="K3378" s="12"/>
      <c r="L3378" s="12"/>
      <c r="M3378" s="49"/>
      <c r="N3378" s="49"/>
      <c r="O3378" s="12"/>
      <c r="P3378" s="12"/>
      <c r="Q3378" s="12"/>
      <c r="R3378" s="12"/>
      <c r="S3378" s="12"/>
      <c r="T3378" s="12"/>
    </row>
    <row r="3379" spans="1:20" s="1" customFormat="1" x14ac:dyDescent="0.4">
      <c r="A3379" s="12"/>
      <c r="B3379" s="12"/>
      <c r="C3379" s="42"/>
      <c r="D3379" s="12"/>
      <c r="E3379" s="12"/>
      <c r="F3379" s="12"/>
      <c r="G3379" s="12"/>
      <c r="H3379" s="12"/>
      <c r="I3379" s="12"/>
      <c r="J3379" s="12"/>
      <c r="K3379" s="12"/>
      <c r="L3379" s="12"/>
      <c r="M3379" s="49"/>
      <c r="N3379" s="49"/>
      <c r="O3379" s="12"/>
      <c r="P3379" s="12"/>
      <c r="Q3379" s="12"/>
      <c r="R3379" s="12"/>
      <c r="S3379" s="12"/>
      <c r="T3379" s="12"/>
    </row>
    <row r="3380" spans="1:20" s="1" customFormat="1" x14ac:dyDescent="0.4">
      <c r="A3380" s="12"/>
      <c r="B3380" s="12"/>
      <c r="C3380" s="42"/>
      <c r="D3380" s="12"/>
      <c r="E3380" s="12"/>
      <c r="F3380" s="12"/>
      <c r="G3380" s="12"/>
      <c r="H3380" s="12"/>
      <c r="I3380" s="12"/>
      <c r="J3380" s="12"/>
      <c r="K3380" s="12"/>
      <c r="L3380" s="12"/>
      <c r="M3380" s="49"/>
      <c r="N3380" s="49"/>
      <c r="O3380" s="12"/>
      <c r="P3380" s="12"/>
      <c r="Q3380" s="12"/>
      <c r="R3380" s="12"/>
      <c r="S3380" s="12"/>
      <c r="T3380" s="12"/>
    </row>
    <row r="3381" spans="1:20" s="1" customFormat="1" x14ac:dyDescent="0.4">
      <c r="A3381" s="12"/>
      <c r="B3381" s="12"/>
      <c r="C3381" s="42"/>
      <c r="D3381" s="12"/>
      <c r="E3381" s="12"/>
      <c r="F3381" s="12"/>
      <c r="G3381" s="12"/>
      <c r="H3381" s="12"/>
      <c r="I3381" s="12"/>
      <c r="J3381" s="12"/>
      <c r="K3381" s="12"/>
      <c r="L3381" s="12"/>
      <c r="M3381" s="49"/>
      <c r="N3381" s="49"/>
      <c r="O3381" s="12"/>
      <c r="P3381" s="12"/>
      <c r="Q3381" s="12"/>
      <c r="R3381" s="12"/>
      <c r="S3381" s="12"/>
      <c r="T3381" s="12"/>
    </row>
    <row r="3382" spans="1:20" s="1" customFormat="1" x14ac:dyDescent="0.4">
      <c r="A3382" s="12"/>
      <c r="B3382" s="12"/>
      <c r="C3382" s="42"/>
      <c r="D3382" s="12"/>
      <c r="E3382" s="12"/>
      <c r="F3382" s="12"/>
      <c r="G3382" s="12"/>
      <c r="H3382" s="12"/>
      <c r="I3382" s="12"/>
      <c r="J3382" s="12"/>
      <c r="K3382" s="12"/>
      <c r="L3382" s="12"/>
      <c r="M3382" s="49"/>
      <c r="N3382" s="49"/>
      <c r="O3382" s="12"/>
      <c r="P3382" s="12"/>
      <c r="Q3382" s="12"/>
      <c r="R3382" s="12"/>
      <c r="S3382" s="12"/>
      <c r="T3382" s="12"/>
    </row>
    <row r="3383" spans="1:20" s="1" customFormat="1" x14ac:dyDescent="0.4">
      <c r="A3383" s="12"/>
      <c r="B3383" s="12"/>
      <c r="C3383" s="42"/>
      <c r="D3383" s="12"/>
      <c r="E3383" s="12"/>
      <c r="F3383" s="12"/>
      <c r="G3383" s="12"/>
      <c r="H3383" s="12"/>
      <c r="I3383" s="12"/>
      <c r="J3383" s="12"/>
      <c r="K3383" s="12"/>
      <c r="L3383" s="12"/>
      <c r="M3383" s="49"/>
      <c r="N3383" s="49"/>
      <c r="O3383" s="12"/>
      <c r="P3383" s="12"/>
      <c r="Q3383" s="12"/>
      <c r="R3383" s="12"/>
      <c r="S3383" s="12"/>
      <c r="T3383" s="12"/>
    </row>
    <row r="3384" spans="1:20" s="1" customFormat="1" x14ac:dyDescent="0.4">
      <c r="A3384" s="12"/>
      <c r="B3384" s="12"/>
      <c r="C3384" s="42"/>
      <c r="D3384" s="12"/>
      <c r="E3384" s="12"/>
      <c r="F3384" s="12"/>
      <c r="G3384" s="12"/>
      <c r="H3384" s="12"/>
      <c r="I3384" s="12"/>
      <c r="J3384" s="12"/>
      <c r="K3384" s="12"/>
      <c r="L3384" s="12"/>
      <c r="M3384" s="49"/>
      <c r="N3384" s="49"/>
      <c r="O3384" s="12"/>
      <c r="P3384" s="12"/>
      <c r="Q3384" s="12"/>
      <c r="R3384" s="12"/>
      <c r="S3384" s="12"/>
      <c r="T3384" s="12"/>
    </row>
    <row r="3385" spans="1:20" s="1" customFormat="1" x14ac:dyDescent="0.4">
      <c r="A3385" s="12"/>
      <c r="B3385" s="12"/>
      <c r="C3385" s="42"/>
      <c r="D3385" s="12"/>
      <c r="E3385" s="12"/>
      <c r="F3385" s="12"/>
      <c r="G3385" s="12"/>
      <c r="H3385" s="12"/>
      <c r="I3385" s="12"/>
      <c r="J3385" s="12"/>
      <c r="K3385" s="12"/>
      <c r="L3385" s="12"/>
      <c r="M3385" s="49"/>
      <c r="N3385" s="49"/>
      <c r="O3385" s="12"/>
      <c r="P3385" s="12"/>
      <c r="Q3385" s="12"/>
      <c r="R3385" s="12"/>
      <c r="S3385" s="12"/>
      <c r="T3385" s="12"/>
    </row>
    <row r="3386" spans="1:20" s="1" customFormat="1" x14ac:dyDescent="0.4">
      <c r="A3386" s="12"/>
      <c r="B3386" s="12"/>
      <c r="C3386" s="42"/>
      <c r="D3386" s="12"/>
      <c r="E3386" s="12"/>
      <c r="F3386" s="12"/>
      <c r="G3386" s="12"/>
      <c r="H3386" s="12"/>
      <c r="I3386" s="12"/>
      <c r="J3386" s="12"/>
      <c r="K3386" s="12"/>
      <c r="L3386" s="12"/>
      <c r="M3386" s="49"/>
      <c r="N3386" s="49"/>
      <c r="O3386" s="12"/>
      <c r="P3386" s="12"/>
      <c r="Q3386" s="12"/>
      <c r="R3386" s="12"/>
      <c r="S3386" s="12"/>
      <c r="T3386" s="12"/>
    </row>
    <row r="3387" spans="1:20" s="1" customFormat="1" x14ac:dyDescent="0.4">
      <c r="A3387" s="12"/>
      <c r="B3387" s="12"/>
      <c r="C3387" s="42"/>
      <c r="D3387" s="12"/>
      <c r="E3387" s="12"/>
      <c r="F3387" s="12"/>
      <c r="G3387" s="12"/>
      <c r="H3387" s="12"/>
      <c r="I3387" s="12"/>
      <c r="J3387" s="12"/>
      <c r="K3387" s="12"/>
      <c r="L3387" s="12"/>
      <c r="M3387" s="49"/>
      <c r="N3387" s="49"/>
      <c r="O3387" s="12"/>
      <c r="P3387" s="12"/>
      <c r="Q3387" s="12"/>
      <c r="R3387" s="12"/>
      <c r="S3387" s="12"/>
      <c r="T3387" s="12"/>
    </row>
    <row r="3388" spans="1:20" s="1" customFormat="1" x14ac:dyDescent="0.4">
      <c r="A3388" s="12"/>
      <c r="B3388" s="12"/>
      <c r="C3388" s="42"/>
      <c r="D3388" s="12"/>
      <c r="E3388" s="12"/>
      <c r="F3388" s="12"/>
      <c r="G3388" s="12"/>
      <c r="H3388" s="12"/>
      <c r="I3388" s="12"/>
      <c r="J3388" s="12"/>
      <c r="K3388" s="12"/>
      <c r="L3388" s="12"/>
      <c r="M3388" s="49"/>
      <c r="N3388" s="49"/>
      <c r="O3388" s="12"/>
      <c r="P3388" s="12"/>
      <c r="Q3388" s="12"/>
      <c r="R3388" s="12"/>
      <c r="S3388" s="12"/>
      <c r="T3388" s="12"/>
    </row>
    <row r="3389" spans="1:20" s="1" customFormat="1" x14ac:dyDescent="0.4">
      <c r="A3389" s="12"/>
      <c r="B3389" s="12"/>
      <c r="C3389" s="42"/>
      <c r="D3389" s="12"/>
      <c r="E3389" s="12"/>
      <c r="F3389" s="12"/>
      <c r="G3389" s="12"/>
      <c r="H3389" s="12"/>
      <c r="I3389" s="12"/>
      <c r="J3389" s="12"/>
      <c r="K3389" s="12"/>
      <c r="L3389" s="12"/>
      <c r="M3389" s="49"/>
      <c r="N3389" s="49"/>
      <c r="O3389" s="12"/>
      <c r="P3389" s="12"/>
      <c r="Q3389" s="12"/>
      <c r="R3389" s="12"/>
      <c r="S3389" s="12"/>
      <c r="T3389" s="12"/>
    </row>
    <row r="3390" spans="1:20" s="1" customFormat="1" x14ac:dyDescent="0.4">
      <c r="A3390" s="12"/>
      <c r="B3390" s="12"/>
      <c r="C3390" s="42"/>
      <c r="D3390" s="12"/>
      <c r="E3390" s="12"/>
      <c r="F3390" s="12"/>
      <c r="G3390" s="12"/>
      <c r="H3390" s="12"/>
      <c r="I3390" s="12"/>
      <c r="J3390" s="12"/>
      <c r="K3390" s="12"/>
      <c r="L3390" s="12"/>
      <c r="M3390" s="49"/>
      <c r="N3390" s="49"/>
      <c r="O3390" s="12"/>
      <c r="P3390" s="12"/>
      <c r="Q3390" s="12"/>
      <c r="R3390" s="12"/>
      <c r="S3390" s="12"/>
      <c r="T3390" s="12"/>
    </row>
    <row r="3391" spans="1:20" s="1" customFormat="1" x14ac:dyDescent="0.4">
      <c r="A3391" s="12"/>
      <c r="B3391" s="12"/>
      <c r="C3391" s="42"/>
      <c r="D3391" s="12"/>
      <c r="E3391" s="12"/>
      <c r="F3391" s="12"/>
      <c r="G3391" s="12"/>
      <c r="H3391" s="12"/>
      <c r="I3391" s="12"/>
      <c r="J3391" s="12"/>
      <c r="K3391" s="12"/>
      <c r="L3391" s="12"/>
      <c r="M3391" s="49"/>
      <c r="N3391" s="49"/>
      <c r="O3391" s="12"/>
      <c r="P3391" s="12"/>
      <c r="Q3391" s="12"/>
      <c r="R3391" s="12"/>
      <c r="S3391" s="12"/>
      <c r="T3391" s="12"/>
    </row>
    <row r="3392" spans="1:20" s="1" customFormat="1" x14ac:dyDescent="0.4">
      <c r="A3392" s="12"/>
      <c r="B3392" s="12"/>
      <c r="C3392" s="42"/>
      <c r="D3392" s="12"/>
      <c r="E3392" s="12"/>
      <c r="F3392" s="12"/>
      <c r="G3392" s="12"/>
      <c r="H3392" s="12"/>
      <c r="I3392" s="12"/>
      <c r="J3392" s="12"/>
      <c r="K3392" s="12"/>
      <c r="L3392" s="12"/>
      <c r="M3392" s="49"/>
      <c r="N3392" s="49"/>
      <c r="O3392" s="12"/>
      <c r="P3392" s="12"/>
      <c r="Q3392" s="12"/>
      <c r="R3392" s="12"/>
      <c r="S3392" s="12"/>
      <c r="T3392" s="12"/>
    </row>
    <row r="3393" spans="1:20" s="1" customFormat="1" x14ac:dyDescent="0.4">
      <c r="A3393" s="12"/>
      <c r="B3393" s="12"/>
      <c r="C3393" s="42"/>
      <c r="D3393" s="12"/>
      <c r="E3393" s="12"/>
      <c r="F3393" s="12"/>
      <c r="G3393" s="12"/>
      <c r="H3393" s="12"/>
      <c r="I3393" s="12"/>
      <c r="J3393" s="12"/>
      <c r="K3393" s="12"/>
      <c r="L3393" s="12"/>
      <c r="M3393" s="49"/>
      <c r="N3393" s="49"/>
      <c r="O3393" s="12"/>
      <c r="P3393" s="12"/>
      <c r="Q3393" s="12"/>
      <c r="R3393" s="12"/>
      <c r="S3393" s="12"/>
      <c r="T3393" s="12"/>
    </row>
    <row r="3394" spans="1:20" s="1" customFormat="1" x14ac:dyDescent="0.4">
      <c r="A3394" s="12"/>
      <c r="B3394" s="12"/>
      <c r="C3394" s="42"/>
      <c r="D3394" s="12"/>
      <c r="E3394" s="12"/>
      <c r="F3394" s="12"/>
      <c r="G3394" s="12"/>
      <c r="H3394" s="12"/>
      <c r="I3394" s="12"/>
      <c r="J3394" s="12"/>
      <c r="K3394" s="12"/>
      <c r="L3394" s="12"/>
      <c r="M3394" s="49"/>
      <c r="N3394" s="49"/>
      <c r="O3394" s="12"/>
      <c r="P3394" s="12"/>
      <c r="Q3394" s="12"/>
      <c r="R3394" s="12"/>
      <c r="S3394" s="12"/>
      <c r="T3394" s="12"/>
    </row>
    <row r="3395" spans="1:20" s="1" customFormat="1" x14ac:dyDescent="0.4">
      <c r="A3395" s="12"/>
      <c r="B3395" s="12"/>
      <c r="C3395" s="42"/>
      <c r="D3395" s="12"/>
      <c r="E3395" s="12"/>
      <c r="F3395" s="12"/>
      <c r="G3395" s="12"/>
      <c r="H3395" s="12"/>
      <c r="I3395" s="12"/>
      <c r="J3395" s="12"/>
      <c r="K3395" s="12"/>
      <c r="L3395" s="12"/>
      <c r="M3395" s="49"/>
      <c r="N3395" s="49"/>
      <c r="O3395" s="12"/>
      <c r="P3395" s="12"/>
      <c r="Q3395" s="12"/>
      <c r="R3395" s="12"/>
      <c r="S3395" s="12"/>
      <c r="T3395" s="12"/>
    </row>
    <row r="3396" spans="1:20" s="1" customFormat="1" x14ac:dyDescent="0.4">
      <c r="A3396" s="12"/>
      <c r="B3396" s="12"/>
      <c r="C3396" s="42"/>
      <c r="D3396" s="12"/>
      <c r="E3396" s="12"/>
      <c r="F3396" s="12"/>
      <c r="G3396" s="12"/>
      <c r="H3396" s="12"/>
      <c r="I3396" s="12"/>
      <c r="J3396" s="12"/>
      <c r="K3396" s="12"/>
      <c r="L3396" s="12"/>
      <c r="M3396" s="49"/>
      <c r="N3396" s="49"/>
      <c r="O3396" s="12"/>
      <c r="P3396" s="12"/>
      <c r="Q3396" s="12"/>
      <c r="R3396" s="12"/>
      <c r="S3396" s="12"/>
      <c r="T3396" s="12"/>
    </row>
    <row r="3397" spans="1:20" s="1" customFormat="1" x14ac:dyDescent="0.4">
      <c r="A3397" s="12"/>
      <c r="B3397" s="12"/>
      <c r="C3397" s="42"/>
      <c r="D3397" s="12"/>
      <c r="E3397" s="12"/>
      <c r="F3397" s="12"/>
      <c r="G3397" s="12"/>
      <c r="H3397" s="12"/>
      <c r="I3397" s="12"/>
      <c r="J3397" s="12"/>
      <c r="K3397" s="12"/>
      <c r="L3397" s="12"/>
      <c r="M3397" s="49"/>
      <c r="N3397" s="49"/>
      <c r="O3397" s="12"/>
      <c r="P3397" s="12"/>
      <c r="Q3397" s="12"/>
      <c r="R3397" s="12"/>
      <c r="S3397" s="12"/>
      <c r="T3397" s="12"/>
    </row>
    <row r="3398" spans="1:20" s="1" customFormat="1" x14ac:dyDescent="0.4">
      <c r="A3398" s="12"/>
      <c r="B3398" s="12"/>
      <c r="C3398" s="42"/>
      <c r="D3398" s="12"/>
      <c r="E3398" s="12"/>
      <c r="F3398" s="12"/>
      <c r="G3398" s="12"/>
      <c r="H3398" s="12"/>
      <c r="I3398" s="12"/>
      <c r="J3398" s="12"/>
      <c r="K3398" s="12"/>
      <c r="L3398" s="12"/>
      <c r="M3398" s="49"/>
      <c r="N3398" s="49"/>
      <c r="O3398" s="12"/>
      <c r="P3398" s="12"/>
      <c r="Q3398" s="12"/>
      <c r="R3398" s="12"/>
      <c r="S3398" s="12"/>
      <c r="T3398" s="12"/>
    </row>
    <row r="3399" spans="1:20" s="1" customFormat="1" x14ac:dyDescent="0.4">
      <c r="A3399" s="12"/>
      <c r="B3399" s="12"/>
      <c r="C3399" s="42"/>
      <c r="D3399" s="12"/>
      <c r="E3399" s="12"/>
      <c r="F3399" s="12"/>
      <c r="G3399" s="12"/>
      <c r="H3399" s="12"/>
      <c r="I3399" s="12"/>
      <c r="J3399" s="12"/>
      <c r="K3399" s="12"/>
      <c r="L3399" s="12"/>
      <c r="M3399" s="49"/>
      <c r="N3399" s="49"/>
      <c r="O3399" s="12"/>
      <c r="P3399" s="12"/>
      <c r="Q3399" s="12"/>
      <c r="R3399" s="12"/>
      <c r="S3399" s="12"/>
      <c r="T3399" s="12"/>
    </row>
    <row r="3400" spans="1:20" s="1" customFormat="1" x14ac:dyDescent="0.4">
      <c r="A3400" s="12"/>
      <c r="B3400" s="12"/>
      <c r="C3400" s="42"/>
      <c r="D3400" s="12"/>
      <c r="E3400" s="12"/>
      <c r="F3400" s="12"/>
      <c r="G3400" s="12"/>
      <c r="H3400" s="12"/>
      <c r="I3400" s="12"/>
      <c r="J3400" s="12"/>
      <c r="K3400" s="12"/>
      <c r="L3400" s="12"/>
      <c r="M3400" s="49"/>
      <c r="N3400" s="49"/>
      <c r="O3400" s="12"/>
      <c r="P3400" s="12"/>
      <c r="Q3400" s="12"/>
      <c r="R3400" s="12"/>
      <c r="S3400" s="12"/>
      <c r="T3400" s="12"/>
    </row>
    <row r="3401" spans="1:20" s="1" customFormat="1" x14ac:dyDescent="0.4">
      <c r="A3401" s="12"/>
      <c r="B3401" s="12"/>
      <c r="C3401" s="42"/>
      <c r="D3401" s="12"/>
      <c r="E3401" s="12"/>
      <c r="F3401" s="12"/>
      <c r="G3401" s="12"/>
      <c r="H3401" s="12"/>
      <c r="I3401" s="12"/>
      <c r="J3401" s="12"/>
      <c r="K3401" s="12"/>
      <c r="L3401" s="12"/>
      <c r="M3401" s="49"/>
      <c r="N3401" s="49"/>
      <c r="O3401" s="12"/>
      <c r="P3401" s="12"/>
      <c r="Q3401" s="12"/>
      <c r="R3401" s="12"/>
      <c r="S3401" s="12"/>
      <c r="T3401" s="12"/>
    </row>
    <row r="3402" spans="1:20" s="1" customFormat="1" x14ac:dyDescent="0.4">
      <c r="A3402" s="12"/>
      <c r="B3402" s="12"/>
      <c r="C3402" s="42"/>
      <c r="D3402" s="12"/>
      <c r="E3402" s="12"/>
      <c r="F3402" s="12"/>
      <c r="G3402" s="12"/>
      <c r="H3402" s="12"/>
      <c r="I3402" s="12"/>
      <c r="J3402" s="12"/>
      <c r="K3402" s="12"/>
      <c r="L3402" s="12"/>
      <c r="M3402" s="49"/>
      <c r="N3402" s="49"/>
      <c r="O3402" s="12"/>
      <c r="P3402" s="12"/>
      <c r="Q3402" s="12"/>
      <c r="R3402" s="12"/>
      <c r="S3402" s="12"/>
      <c r="T3402" s="12"/>
    </row>
    <row r="3403" spans="1:20" s="1" customFormat="1" x14ac:dyDescent="0.4">
      <c r="A3403" s="12"/>
      <c r="B3403" s="12"/>
      <c r="C3403" s="42"/>
      <c r="D3403" s="12"/>
      <c r="E3403" s="12"/>
      <c r="F3403" s="12"/>
      <c r="G3403" s="12"/>
      <c r="H3403" s="12"/>
      <c r="I3403" s="12"/>
      <c r="J3403" s="12"/>
      <c r="K3403" s="12"/>
      <c r="L3403" s="12"/>
      <c r="M3403" s="49"/>
      <c r="N3403" s="49"/>
      <c r="O3403" s="12"/>
      <c r="P3403" s="12"/>
      <c r="Q3403" s="12"/>
      <c r="R3403" s="12"/>
      <c r="S3403" s="12"/>
      <c r="T3403" s="12"/>
    </row>
    <row r="3404" spans="1:20" s="1" customFormat="1" x14ac:dyDescent="0.4">
      <c r="A3404" s="12"/>
      <c r="B3404" s="12"/>
      <c r="C3404" s="42"/>
      <c r="D3404" s="12"/>
      <c r="E3404" s="12"/>
      <c r="F3404" s="12"/>
      <c r="G3404" s="12"/>
      <c r="H3404" s="12"/>
      <c r="I3404" s="12"/>
      <c r="J3404" s="12"/>
      <c r="K3404" s="12"/>
      <c r="L3404" s="12"/>
      <c r="M3404" s="49"/>
      <c r="N3404" s="49"/>
      <c r="O3404" s="12"/>
      <c r="P3404" s="12"/>
      <c r="Q3404" s="12"/>
      <c r="R3404" s="12"/>
      <c r="S3404" s="12"/>
      <c r="T3404" s="12"/>
    </row>
    <row r="3405" spans="1:20" s="1" customFormat="1" x14ac:dyDescent="0.4">
      <c r="A3405" s="12"/>
      <c r="B3405" s="12"/>
      <c r="C3405" s="42"/>
      <c r="D3405" s="12"/>
      <c r="E3405" s="12"/>
      <c r="F3405" s="12"/>
      <c r="G3405" s="12"/>
      <c r="H3405" s="12"/>
      <c r="I3405" s="12"/>
      <c r="J3405" s="12"/>
      <c r="K3405" s="12"/>
      <c r="L3405" s="12"/>
      <c r="M3405" s="49"/>
      <c r="N3405" s="49"/>
      <c r="O3405" s="12"/>
      <c r="P3405" s="12"/>
      <c r="Q3405" s="12"/>
      <c r="R3405" s="12"/>
      <c r="S3405" s="12"/>
      <c r="T3405" s="12"/>
    </row>
    <row r="3406" spans="1:20" s="1" customFormat="1" x14ac:dyDescent="0.4">
      <c r="A3406" s="12"/>
      <c r="B3406" s="12"/>
      <c r="C3406" s="42"/>
      <c r="D3406" s="12"/>
      <c r="E3406" s="12"/>
      <c r="F3406" s="12"/>
      <c r="G3406" s="12"/>
      <c r="H3406" s="12"/>
      <c r="I3406" s="12"/>
      <c r="J3406" s="12"/>
      <c r="K3406" s="12"/>
      <c r="L3406" s="12"/>
      <c r="M3406" s="49"/>
      <c r="N3406" s="49"/>
      <c r="O3406" s="12"/>
      <c r="P3406" s="12"/>
      <c r="Q3406" s="12"/>
      <c r="R3406" s="12"/>
      <c r="S3406" s="12"/>
      <c r="T3406" s="12"/>
    </row>
    <row r="3407" spans="1:20" s="1" customFormat="1" x14ac:dyDescent="0.4">
      <c r="A3407" s="12"/>
      <c r="B3407" s="12"/>
      <c r="C3407" s="42"/>
      <c r="D3407" s="12"/>
      <c r="E3407" s="12"/>
      <c r="F3407" s="12"/>
      <c r="G3407" s="12"/>
      <c r="H3407" s="12"/>
      <c r="I3407" s="12"/>
      <c r="J3407" s="12"/>
      <c r="K3407" s="12"/>
      <c r="L3407" s="12"/>
      <c r="M3407" s="49"/>
      <c r="N3407" s="49"/>
      <c r="O3407" s="12"/>
      <c r="P3407" s="12"/>
      <c r="Q3407" s="12"/>
      <c r="R3407" s="12"/>
      <c r="S3407" s="12"/>
      <c r="T3407" s="12"/>
    </row>
    <row r="3408" spans="1:20" s="1" customFormat="1" x14ac:dyDescent="0.4">
      <c r="A3408" s="12"/>
      <c r="B3408" s="12"/>
      <c r="C3408" s="42"/>
      <c r="D3408" s="12"/>
      <c r="E3408" s="12"/>
      <c r="F3408" s="12"/>
      <c r="G3408" s="12"/>
      <c r="H3408" s="12"/>
      <c r="I3408" s="12"/>
      <c r="J3408" s="12"/>
      <c r="K3408" s="12"/>
      <c r="L3408" s="12"/>
      <c r="M3408" s="49"/>
      <c r="N3408" s="49"/>
      <c r="O3408" s="12"/>
      <c r="P3408" s="12"/>
      <c r="Q3408" s="12"/>
      <c r="R3408" s="12"/>
      <c r="S3408" s="12"/>
      <c r="T3408" s="12"/>
    </row>
    <row r="3409" spans="1:20" s="1" customFormat="1" x14ac:dyDescent="0.4">
      <c r="A3409" s="12"/>
      <c r="B3409" s="12"/>
      <c r="C3409" s="42"/>
      <c r="D3409" s="12"/>
      <c r="E3409" s="12"/>
      <c r="F3409" s="12"/>
      <c r="G3409" s="12"/>
      <c r="H3409" s="12"/>
      <c r="I3409" s="12"/>
      <c r="J3409" s="12"/>
      <c r="K3409" s="12"/>
      <c r="L3409" s="12"/>
      <c r="M3409" s="49"/>
      <c r="N3409" s="49"/>
      <c r="O3409" s="12"/>
      <c r="P3409" s="12"/>
      <c r="Q3409" s="12"/>
      <c r="R3409" s="12"/>
      <c r="S3409" s="12"/>
      <c r="T3409" s="12"/>
    </row>
    <row r="3410" spans="1:20" s="1" customFormat="1" x14ac:dyDescent="0.4">
      <c r="A3410" s="12"/>
      <c r="B3410" s="12"/>
      <c r="C3410" s="42"/>
      <c r="D3410" s="12"/>
      <c r="E3410" s="12"/>
      <c r="F3410" s="12"/>
      <c r="G3410" s="12"/>
      <c r="H3410" s="12"/>
      <c r="I3410" s="12"/>
      <c r="J3410" s="12"/>
      <c r="K3410" s="12"/>
      <c r="L3410" s="12"/>
      <c r="M3410" s="49"/>
      <c r="N3410" s="49"/>
      <c r="O3410" s="12"/>
      <c r="P3410" s="12"/>
      <c r="Q3410" s="12"/>
      <c r="R3410" s="12"/>
      <c r="S3410" s="12"/>
      <c r="T3410" s="12"/>
    </row>
    <row r="3411" spans="1:20" s="1" customFormat="1" x14ac:dyDescent="0.4">
      <c r="A3411" s="12"/>
      <c r="B3411" s="12"/>
      <c r="C3411" s="42"/>
      <c r="D3411" s="12"/>
      <c r="E3411" s="12"/>
      <c r="F3411" s="12"/>
      <c r="G3411" s="12"/>
      <c r="H3411" s="12"/>
      <c r="I3411" s="12"/>
      <c r="J3411" s="12"/>
      <c r="K3411" s="12"/>
      <c r="L3411" s="12"/>
      <c r="M3411" s="49"/>
      <c r="N3411" s="49"/>
      <c r="O3411" s="12"/>
      <c r="P3411" s="12"/>
      <c r="Q3411" s="12"/>
      <c r="R3411" s="12"/>
      <c r="S3411" s="12"/>
      <c r="T3411" s="12"/>
    </row>
    <row r="3412" spans="1:20" s="1" customFormat="1" x14ac:dyDescent="0.4">
      <c r="A3412" s="12"/>
      <c r="B3412" s="12"/>
      <c r="C3412" s="42"/>
      <c r="D3412" s="12"/>
      <c r="E3412" s="12"/>
      <c r="F3412" s="12"/>
      <c r="G3412" s="12"/>
      <c r="H3412" s="12"/>
      <c r="I3412" s="12"/>
      <c r="J3412" s="12"/>
      <c r="K3412" s="12"/>
      <c r="L3412" s="12"/>
      <c r="M3412" s="49"/>
      <c r="N3412" s="49"/>
      <c r="O3412" s="12"/>
      <c r="P3412" s="12"/>
      <c r="Q3412" s="12"/>
      <c r="R3412" s="12"/>
      <c r="S3412" s="12"/>
      <c r="T3412" s="12"/>
    </row>
    <row r="3413" spans="1:20" s="1" customFormat="1" x14ac:dyDescent="0.4">
      <c r="A3413" s="12"/>
      <c r="B3413" s="12"/>
      <c r="C3413" s="42"/>
      <c r="D3413" s="12"/>
      <c r="E3413" s="12"/>
      <c r="F3413" s="12"/>
      <c r="G3413" s="12"/>
      <c r="H3413" s="12"/>
      <c r="I3413" s="12"/>
      <c r="J3413" s="12"/>
      <c r="K3413" s="12"/>
      <c r="L3413" s="12"/>
      <c r="M3413" s="49"/>
      <c r="N3413" s="49"/>
      <c r="O3413" s="12"/>
      <c r="P3413" s="12"/>
      <c r="Q3413" s="12"/>
      <c r="R3413" s="12"/>
      <c r="S3413" s="12"/>
      <c r="T3413" s="12"/>
    </row>
    <row r="3414" spans="1:20" s="1" customFormat="1" x14ac:dyDescent="0.4">
      <c r="A3414" s="12"/>
      <c r="B3414" s="12"/>
      <c r="C3414" s="42"/>
      <c r="D3414" s="12"/>
      <c r="E3414" s="12"/>
      <c r="F3414" s="12"/>
      <c r="G3414" s="12"/>
      <c r="H3414" s="12"/>
      <c r="I3414" s="12"/>
      <c r="J3414" s="12"/>
      <c r="K3414" s="12"/>
      <c r="L3414" s="12"/>
      <c r="M3414" s="49"/>
      <c r="N3414" s="49"/>
      <c r="O3414" s="12"/>
      <c r="P3414" s="12"/>
      <c r="Q3414" s="12"/>
      <c r="R3414" s="12"/>
      <c r="S3414" s="12"/>
      <c r="T3414" s="12"/>
    </row>
    <row r="3415" spans="1:20" s="1" customFormat="1" x14ac:dyDescent="0.4">
      <c r="A3415" s="12"/>
      <c r="B3415" s="12"/>
      <c r="C3415" s="42"/>
      <c r="D3415" s="12"/>
      <c r="E3415" s="12"/>
      <c r="F3415" s="12"/>
      <c r="G3415" s="12"/>
      <c r="H3415" s="12"/>
      <c r="I3415" s="12"/>
      <c r="J3415" s="12"/>
      <c r="K3415" s="12"/>
      <c r="L3415" s="12"/>
      <c r="M3415" s="49"/>
      <c r="N3415" s="49"/>
      <c r="O3415" s="12"/>
      <c r="P3415" s="12"/>
      <c r="Q3415" s="12"/>
      <c r="R3415" s="12"/>
      <c r="S3415" s="12"/>
      <c r="T3415" s="12"/>
    </row>
    <row r="3416" spans="1:20" s="1" customFormat="1" x14ac:dyDescent="0.4">
      <c r="A3416" s="12"/>
      <c r="B3416" s="12"/>
      <c r="C3416" s="42"/>
      <c r="D3416" s="12"/>
      <c r="E3416" s="12"/>
      <c r="F3416" s="12"/>
      <c r="G3416" s="12"/>
      <c r="H3416" s="12"/>
      <c r="I3416" s="12"/>
      <c r="J3416" s="12"/>
      <c r="K3416" s="12"/>
      <c r="L3416" s="12"/>
      <c r="M3416" s="49"/>
      <c r="N3416" s="49"/>
      <c r="O3416" s="12"/>
      <c r="P3416" s="12"/>
      <c r="Q3416" s="12"/>
      <c r="R3416" s="12"/>
      <c r="S3416" s="12"/>
      <c r="T3416" s="12"/>
    </row>
    <row r="3417" spans="1:20" s="1" customFormat="1" x14ac:dyDescent="0.4">
      <c r="A3417" s="12"/>
      <c r="B3417" s="12"/>
      <c r="C3417" s="42"/>
      <c r="D3417" s="12"/>
      <c r="E3417" s="12"/>
      <c r="F3417" s="12"/>
      <c r="G3417" s="12"/>
      <c r="H3417" s="12"/>
      <c r="I3417" s="12"/>
      <c r="J3417" s="12"/>
      <c r="K3417" s="12"/>
      <c r="L3417" s="12"/>
      <c r="M3417" s="49"/>
      <c r="N3417" s="49"/>
      <c r="O3417" s="12"/>
      <c r="P3417" s="12"/>
      <c r="Q3417" s="12"/>
      <c r="R3417" s="12"/>
      <c r="S3417" s="12"/>
      <c r="T3417" s="12"/>
    </row>
    <row r="3418" spans="1:20" s="1" customFormat="1" x14ac:dyDescent="0.4">
      <c r="A3418" s="12"/>
      <c r="B3418" s="12"/>
      <c r="C3418" s="42"/>
      <c r="D3418" s="12"/>
      <c r="E3418" s="12"/>
      <c r="F3418" s="12"/>
      <c r="G3418" s="12"/>
      <c r="H3418" s="12"/>
      <c r="I3418" s="12"/>
      <c r="J3418" s="12"/>
      <c r="K3418" s="12"/>
      <c r="L3418" s="12"/>
      <c r="M3418" s="49"/>
      <c r="N3418" s="49"/>
      <c r="O3418" s="12"/>
      <c r="P3418" s="12"/>
      <c r="Q3418" s="12"/>
      <c r="R3418" s="12"/>
      <c r="S3418" s="12"/>
      <c r="T3418" s="12"/>
    </row>
    <row r="3419" spans="1:20" s="1" customFormat="1" x14ac:dyDescent="0.4">
      <c r="A3419" s="12"/>
      <c r="B3419" s="12"/>
      <c r="C3419" s="42"/>
      <c r="D3419" s="12"/>
      <c r="E3419" s="12"/>
      <c r="F3419" s="12"/>
      <c r="G3419" s="12"/>
      <c r="H3419" s="12"/>
      <c r="I3419" s="12"/>
      <c r="J3419" s="12"/>
      <c r="K3419" s="12"/>
      <c r="L3419" s="12"/>
      <c r="M3419" s="49"/>
      <c r="N3419" s="49"/>
      <c r="O3419" s="12"/>
      <c r="P3419" s="12"/>
      <c r="Q3419" s="12"/>
      <c r="R3419" s="12"/>
      <c r="S3419" s="12"/>
      <c r="T3419" s="12"/>
    </row>
    <row r="3420" spans="1:20" s="1" customFormat="1" x14ac:dyDescent="0.4">
      <c r="A3420" s="12"/>
      <c r="B3420" s="12"/>
      <c r="C3420" s="42"/>
      <c r="D3420" s="12"/>
      <c r="E3420" s="12"/>
      <c r="F3420" s="12"/>
      <c r="G3420" s="12"/>
      <c r="H3420" s="12"/>
      <c r="I3420" s="12"/>
      <c r="J3420" s="12"/>
      <c r="K3420" s="12"/>
      <c r="L3420" s="12"/>
      <c r="M3420" s="49"/>
      <c r="N3420" s="49"/>
      <c r="O3420" s="12"/>
      <c r="P3420" s="12"/>
      <c r="Q3420" s="12"/>
      <c r="R3420" s="12"/>
      <c r="S3420" s="12"/>
      <c r="T3420" s="12"/>
    </row>
    <row r="3421" spans="1:20" s="1" customFormat="1" x14ac:dyDescent="0.4">
      <c r="A3421" s="12"/>
      <c r="B3421" s="12"/>
      <c r="C3421" s="42"/>
      <c r="D3421" s="12"/>
      <c r="E3421" s="12"/>
      <c r="F3421" s="12"/>
      <c r="G3421" s="12"/>
      <c r="H3421" s="12"/>
      <c r="I3421" s="12"/>
      <c r="J3421" s="12"/>
      <c r="K3421" s="12"/>
      <c r="L3421" s="12"/>
      <c r="M3421" s="49"/>
      <c r="N3421" s="49"/>
      <c r="O3421" s="12"/>
      <c r="P3421" s="12"/>
      <c r="Q3421" s="12"/>
      <c r="R3421" s="12"/>
      <c r="S3421" s="12"/>
      <c r="T3421" s="12"/>
    </row>
    <row r="3422" spans="1:20" s="1" customFormat="1" x14ac:dyDescent="0.4">
      <c r="A3422" s="12"/>
      <c r="B3422" s="12"/>
      <c r="C3422" s="42"/>
      <c r="D3422" s="12"/>
      <c r="E3422" s="12"/>
      <c r="F3422" s="12"/>
      <c r="G3422" s="12"/>
      <c r="H3422" s="12"/>
      <c r="I3422" s="12"/>
      <c r="J3422" s="12"/>
      <c r="K3422" s="12"/>
      <c r="L3422" s="12"/>
      <c r="M3422" s="49"/>
      <c r="N3422" s="49"/>
      <c r="O3422" s="12"/>
      <c r="P3422" s="12"/>
      <c r="Q3422" s="12"/>
      <c r="R3422" s="12"/>
      <c r="S3422" s="12"/>
      <c r="T3422" s="12"/>
    </row>
    <row r="3423" spans="1:20" s="1" customFormat="1" x14ac:dyDescent="0.4">
      <c r="A3423" s="12"/>
      <c r="B3423" s="12"/>
      <c r="C3423" s="42"/>
      <c r="D3423" s="12"/>
      <c r="E3423" s="12"/>
      <c r="F3423" s="12"/>
      <c r="G3423" s="12"/>
      <c r="H3423" s="12"/>
      <c r="I3423" s="12"/>
      <c r="J3423" s="12"/>
      <c r="K3423" s="12"/>
      <c r="L3423" s="12"/>
      <c r="M3423" s="49"/>
      <c r="N3423" s="49"/>
      <c r="O3423" s="12"/>
      <c r="P3423" s="12"/>
      <c r="Q3423" s="12"/>
      <c r="R3423" s="12"/>
      <c r="S3423" s="12"/>
      <c r="T3423" s="12"/>
    </row>
    <row r="3424" spans="1:20" s="1" customFormat="1" x14ac:dyDescent="0.4">
      <c r="A3424" s="12"/>
      <c r="B3424" s="12"/>
      <c r="C3424" s="42"/>
      <c r="D3424" s="12"/>
      <c r="E3424" s="12"/>
      <c r="F3424" s="12"/>
      <c r="G3424" s="12"/>
      <c r="H3424" s="12"/>
      <c r="I3424" s="12"/>
      <c r="J3424" s="12"/>
      <c r="K3424" s="12"/>
      <c r="L3424" s="12"/>
      <c r="M3424" s="49"/>
      <c r="N3424" s="49"/>
      <c r="O3424" s="12"/>
      <c r="P3424" s="12"/>
      <c r="Q3424" s="12"/>
      <c r="R3424" s="12"/>
      <c r="S3424" s="12"/>
      <c r="T3424" s="12"/>
    </row>
    <row r="3425" spans="1:20" s="1" customFormat="1" x14ac:dyDescent="0.4">
      <c r="A3425" s="12"/>
      <c r="B3425" s="12"/>
      <c r="C3425" s="42"/>
      <c r="D3425" s="12"/>
      <c r="E3425" s="12"/>
      <c r="F3425" s="12"/>
      <c r="G3425" s="12"/>
      <c r="H3425" s="12"/>
      <c r="I3425" s="12"/>
      <c r="J3425" s="12"/>
      <c r="K3425" s="12"/>
      <c r="L3425" s="12"/>
      <c r="M3425" s="49"/>
      <c r="N3425" s="49"/>
      <c r="O3425" s="12"/>
      <c r="P3425" s="12"/>
      <c r="Q3425" s="12"/>
      <c r="R3425" s="12"/>
      <c r="S3425" s="12"/>
      <c r="T3425" s="12"/>
    </row>
    <row r="3426" spans="1:20" s="1" customFormat="1" x14ac:dyDescent="0.4">
      <c r="A3426" s="12"/>
      <c r="B3426" s="12"/>
      <c r="C3426" s="42"/>
      <c r="D3426" s="12"/>
      <c r="E3426" s="12"/>
      <c r="F3426" s="12"/>
      <c r="G3426" s="12"/>
      <c r="H3426" s="12"/>
      <c r="I3426" s="12"/>
      <c r="J3426" s="12"/>
      <c r="K3426" s="12"/>
      <c r="L3426" s="12"/>
      <c r="M3426" s="49"/>
      <c r="N3426" s="49"/>
      <c r="O3426" s="12"/>
      <c r="P3426" s="12"/>
      <c r="Q3426" s="12"/>
      <c r="R3426" s="12"/>
      <c r="S3426" s="12"/>
      <c r="T3426" s="12"/>
    </row>
    <row r="3427" spans="1:20" s="1" customFormat="1" x14ac:dyDescent="0.4">
      <c r="A3427" s="12"/>
      <c r="B3427" s="12"/>
      <c r="C3427" s="42"/>
      <c r="D3427" s="12"/>
      <c r="E3427" s="12"/>
      <c r="F3427" s="12"/>
      <c r="G3427" s="12"/>
      <c r="H3427" s="12"/>
      <c r="I3427" s="12"/>
      <c r="J3427" s="12"/>
      <c r="K3427" s="12"/>
      <c r="L3427" s="12"/>
      <c r="M3427" s="49"/>
      <c r="N3427" s="49"/>
      <c r="O3427" s="12"/>
      <c r="P3427" s="12"/>
      <c r="Q3427" s="12"/>
      <c r="R3427" s="12"/>
      <c r="S3427" s="12"/>
      <c r="T3427" s="12"/>
    </row>
    <row r="3428" spans="1:20" s="1" customFormat="1" x14ac:dyDescent="0.4">
      <c r="A3428" s="12"/>
      <c r="B3428" s="12"/>
      <c r="C3428" s="42"/>
      <c r="D3428" s="12"/>
      <c r="E3428" s="12"/>
      <c r="F3428" s="12"/>
      <c r="G3428" s="12"/>
      <c r="H3428" s="12"/>
      <c r="I3428" s="12"/>
      <c r="J3428" s="12"/>
      <c r="K3428" s="12"/>
      <c r="L3428" s="12"/>
      <c r="M3428" s="49"/>
      <c r="N3428" s="49"/>
      <c r="O3428" s="12"/>
      <c r="P3428" s="12"/>
      <c r="Q3428" s="12"/>
      <c r="R3428" s="12"/>
      <c r="S3428" s="12"/>
      <c r="T3428" s="12"/>
    </row>
    <row r="3429" spans="1:20" s="1" customFormat="1" x14ac:dyDescent="0.4">
      <c r="A3429" s="12"/>
      <c r="B3429" s="12"/>
      <c r="C3429" s="42"/>
      <c r="D3429" s="12"/>
      <c r="E3429" s="12"/>
      <c r="F3429" s="12"/>
      <c r="G3429" s="12"/>
      <c r="H3429" s="12"/>
      <c r="I3429" s="12"/>
      <c r="J3429" s="12"/>
      <c r="K3429" s="12"/>
      <c r="L3429" s="12"/>
      <c r="M3429" s="49"/>
      <c r="N3429" s="49"/>
      <c r="O3429" s="12"/>
      <c r="P3429" s="12"/>
      <c r="Q3429" s="12"/>
      <c r="R3429" s="12"/>
      <c r="S3429" s="12"/>
      <c r="T3429" s="12"/>
    </row>
    <row r="3430" spans="1:20" s="1" customFormat="1" x14ac:dyDescent="0.4">
      <c r="A3430" s="12"/>
      <c r="B3430" s="12"/>
      <c r="C3430" s="42"/>
      <c r="D3430" s="12"/>
      <c r="E3430" s="12"/>
      <c r="F3430" s="12"/>
      <c r="G3430" s="12"/>
      <c r="H3430" s="12"/>
      <c r="I3430" s="12"/>
      <c r="J3430" s="12"/>
      <c r="K3430" s="12"/>
      <c r="L3430" s="12"/>
      <c r="M3430" s="49"/>
      <c r="N3430" s="49"/>
      <c r="O3430" s="12"/>
      <c r="P3430" s="12"/>
      <c r="Q3430" s="12"/>
      <c r="R3430" s="12"/>
      <c r="S3430" s="12"/>
      <c r="T3430" s="12"/>
    </row>
    <row r="3431" spans="1:20" s="1" customFormat="1" x14ac:dyDescent="0.4">
      <c r="A3431" s="12"/>
      <c r="B3431" s="12"/>
      <c r="C3431" s="42"/>
      <c r="D3431" s="12"/>
      <c r="E3431" s="12"/>
      <c r="F3431" s="12"/>
      <c r="G3431" s="12"/>
      <c r="H3431" s="12"/>
      <c r="I3431" s="12"/>
      <c r="J3431" s="12"/>
      <c r="K3431" s="12"/>
      <c r="L3431" s="12"/>
      <c r="M3431" s="49"/>
      <c r="N3431" s="49"/>
      <c r="O3431" s="12"/>
      <c r="P3431" s="12"/>
      <c r="Q3431" s="12"/>
      <c r="R3431" s="12"/>
      <c r="S3431" s="12"/>
      <c r="T3431" s="12"/>
    </row>
    <row r="3432" spans="1:20" s="1" customFormat="1" x14ac:dyDescent="0.4">
      <c r="A3432" s="12"/>
      <c r="B3432" s="12"/>
      <c r="C3432" s="42"/>
      <c r="D3432" s="12"/>
      <c r="E3432" s="12"/>
      <c r="F3432" s="12"/>
      <c r="G3432" s="12"/>
      <c r="H3432" s="12"/>
      <c r="I3432" s="12"/>
      <c r="J3432" s="12"/>
      <c r="K3432" s="12"/>
      <c r="L3432" s="12"/>
      <c r="M3432" s="49"/>
      <c r="N3432" s="49"/>
      <c r="O3432" s="12"/>
      <c r="P3432" s="12"/>
      <c r="Q3432" s="12"/>
      <c r="R3432" s="12"/>
      <c r="S3432" s="12"/>
      <c r="T3432" s="12"/>
    </row>
    <row r="3433" spans="1:20" s="1" customFormat="1" x14ac:dyDescent="0.4">
      <c r="A3433" s="12"/>
      <c r="B3433" s="12"/>
      <c r="C3433" s="42"/>
      <c r="D3433" s="12"/>
      <c r="E3433" s="12"/>
      <c r="F3433" s="12"/>
      <c r="G3433" s="12"/>
      <c r="H3433" s="12"/>
      <c r="I3433" s="12"/>
      <c r="J3433" s="12"/>
      <c r="K3433" s="12"/>
      <c r="L3433" s="12"/>
      <c r="M3433" s="49"/>
      <c r="N3433" s="49"/>
      <c r="O3433" s="12"/>
      <c r="P3433" s="12"/>
      <c r="Q3433" s="12"/>
      <c r="R3433" s="12"/>
      <c r="S3433" s="12"/>
      <c r="T3433" s="12"/>
    </row>
    <row r="3434" spans="1:20" s="1" customFormat="1" x14ac:dyDescent="0.4">
      <c r="A3434" s="12"/>
      <c r="B3434" s="12"/>
      <c r="C3434" s="42"/>
      <c r="D3434" s="12"/>
      <c r="E3434" s="12"/>
      <c r="F3434" s="12"/>
      <c r="G3434" s="12"/>
      <c r="H3434" s="12"/>
      <c r="I3434" s="12"/>
      <c r="J3434" s="12"/>
      <c r="K3434" s="12"/>
      <c r="L3434" s="12"/>
      <c r="M3434" s="49"/>
      <c r="N3434" s="49"/>
      <c r="O3434" s="12"/>
      <c r="P3434" s="12"/>
      <c r="Q3434" s="12"/>
      <c r="R3434" s="12"/>
      <c r="S3434" s="12"/>
      <c r="T3434" s="12"/>
    </row>
    <row r="3435" spans="1:20" s="1" customFormat="1" x14ac:dyDescent="0.4">
      <c r="A3435" s="12"/>
      <c r="B3435" s="12"/>
      <c r="C3435" s="42"/>
      <c r="D3435" s="12"/>
      <c r="E3435" s="12"/>
      <c r="F3435" s="12"/>
      <c r="G3435" s="12"/>
      <c r="H3435" s="12"/>
      <c r="I3435" s="12"/>
      <c r="J3435" s="12"/>
      <c r="K3435" s="12"/>
      <c r="L3435" s="12"/>
      <c r="M3435" s="49"/>
      <c r="N3435" s="49"/>
      <c r="O3435" s="12"/>
      <c r="P3435" s="12"/>
      <c r="Q3435" s="12"/>
      <c r="R3435" s="12"/>
      <c r="S3435" s="12"/>
      <c r="T3435" s="12"/>
    </row>
    <row r="3436" spans="1:20" s="1" customFormat="1" x14ac:dyDescent="0.4">
      <c r="A3436" s="12"/>
      <c r="B3436" s="12"/>
      <c r="C3436" s="42"/>
      <c r="D3436" s="12"/>
      <c r="E3436" s="12"/>
      <c r="F3436" s="12"/>
      <c r="G3436" s="12"/>
      <c r="H3436" s="12"/>
      <c r="I3436" s="12"/>
      <c r="J3436" s="12"/>
      <c r="K3436" s="12"/>
      <c r="L3436" s="12"/>
      <c r="M3436" s="49"/>
      <c r="N3436" s="49"/>
      <c r="O3436" s="12"/>
      <c r="P3436" s="12"/>
      <c r="Q3436" s="12"/>
      <c r="R3436" s="12"/>
      <c r="S3436" s="12"/>
      <c r="T3436" s="12"/>
    </row>
    <row r="3437" spans="1:20" s="1" customFormat="1" x14ac:dyDescent="0.4">
      <c r="A3437" s="12"/>
      <c r="B3437" s="12"/>
      <c r="C3437" s="42"/>
      <c r="D3437" s="12"/>
      <c r="E3437" s="12"/>
      <c r="F3437" s="12"/>
      <c r="G3437" s="12"/>
      <c r="H3437" s="12"/>
      <c r="I3437" s="12"/>
      <c r="J3437" s="12"/>
      <c r="K3437" s="12"/>
      <c r="L3437" s="12"/>
      <c r="M3437" s="49"/>
      <c r="N3437" s="49"/>
      <c r="O3437" s="12"/>
      <c r="P3437" s="12"/>
      <c r="Q3437" s="12"/>
      <c r="R3437" s="12"/>
      <c r="S3437" s="12"/>
      <c r="T3437" s="12"/>
    </row>
    <row r="3438" spans="1:20" s="1" customFormat="1" x14ac:dyDescent="0.4">
      <c r="A3438" s="12"/>
      <c r="B3438" s="12"/>
      <c r="C3438" s="42"/>
      <c r="D3438" s="12"/>
      <c r="E3438" s="12"/>
      <c r="F3438" s="12"/>
      <c r="G3438" s="12"/>
      <c r="H3438" s="12"/>
      <c r="I3438" s="12"/>
      <c r="J3438" s="12"/>
      <c r="K3438" s="12"/>
      <c r="L3438" s="12"/>
      <c r="M3438" s="49"/>
      <c r="N3438" s="49"/>
      <c r="O3438" s="12"/>
      <c r="P3438" s="12"/>
      <c r="Q3438" s="12"/>
      <c r="R3438" s="12"/>
      <c r="S3438" s="12"/>
      <c r="T3438" s="12"/>
    </row>
    <row r="3439" spans="1:20" s="1" customFormat="1" x14ac:dyDescent="0.4">
      <c r="A3439" s="12"/>
      <c r="B3439" s="12"/>
      <c r="C3439" s="42"/>
      <c r="D3439" s="12"/>
      <c r="E3439" s="12"/>
      <c r="F3439" s="12"/>
      <c r="G3439" s="12"/>
      <c r="H3439" s="12"/>
      <c r="I3439" s="12"/>
      <c r="J3439" s="12"/>
      <c r="K3439" s="12"/>
      <c r="L3439" s="12"/>
      <c r="M3439" s="49"/>
      <c r="N3439" s="49"/>
      <c r="O3439" s="12"/>
      <c r="P3439" s="12"/>
      <c r="Q3439" s="12"/>
      <c r="R3439" s="12"/>
      <c r="S3439" s="12"/>
      <c r="T3439" s="12"/>
    </row>
    <row r="3440" spans="1:20" s="1" customFormat="1" x14ac:dyDescent="0.4">
      <c r="A3440" s="12"/>
      <c r="B3440" s="12"/>
      <c r="C3440" s="42"/>
      <c r="D3440" s="12"/>
      <c r="E3440" s="12"/>
      <c r="F3440" s="12"/>
      <c r="G3440" s="12"/>
      <c r="H3440" s="12"/>
      <c r="I3440" s="12"/>
      <c r="J3440" s="12"/>
      <c r="K3440" s="12"/>
      <c r="L3440" s="12"/>
      <c r="M3440" s="49"/>
      <c r="N3440" s="49"/>
      <c r="O3440" s="12"/>
      <c r="P3440" s="12"/>
      <c r="Q3440" s="12"/>
      <c r="R3440" s="12"/>
      <c r="S3440" s="12"/>
      <c r="T3440" s="12"/>
    </row>
    <row r="3441" spans="1:20" s="1" customFormat="1" x14ac:dyDescent="0.4">
      <c r="A3441" s="12"/>
      <c r="B3441" s="12"/>
      <c r="C3441" s="42"/>
      <c r="D3441" s="12"/>
      <c r="E3441" s="12"/>
      <c r="F3441" s="12"/>
      <c r="G3441" s="12"/>
      <c r="H3441" s="12"/>
      <c r="I3441" s="12"/>
      <c r="J3441" s="12"/>
      <c r="K3441" s="12"/>
      <c r="L3441" s="12"/>
      <c r="M3441" s="49"/>
      <c r="N3441" s="49"/>
      <c r="O3441" s="12"/>
      <c r="P3441" s="12"/>
      <c r="Q3441" s="12"/>
      <c r="R3441" s="12"/>
      <c r="S3441" s="12"/>
      <c r="T3441" s="12"/>
    </row>
    <row r="3442" spans="1:20" s="1" customFormat="1" x14ac:dyDescent="0.4">
      <c r="A3442" s="12"/>
      <c r="B3442" s="12"/>
      <c r="C3442" s="42"/>
      <c r="D3442" s="12"/>
      <c r="E3442" s="12"/>
      <c r="F3442" s="12"/>
      <c r="G3442" s="12"/>
      <c r="H3442" s="12"/>
      <c r="I3442" s="12"/>
      <c r="J3442" s="12"/>
      <c r="K3442" s="12"/>
      <c r="L3442" s="12"/>
      <c r="M3442" s="49"/>
      <c r="N3442" s="49"/>
      <c r="O3442" s="12"/>
      <c r="P3442" s="12"/>
      <c r="Q3442" s="12"/>
      <c r="R3442" s="12"/>
      <c r="S3442" s="12"/>
      <c r="T3442" s="12"/>
    </row>
    <row r="3443" spans="1:20" s="1" customFormat="1" x14ac:dyDescent="0.4">
      <c r="A3443" s="12"/>
      <c r="B3443" s="12"/>
      <c r="C3443" s="42"/>
      <c r="D3443" s="12"/>
      <c r="E3443" s="12"/>
      <c r="F3443" s="12"/>
      <c r="G3443" s="12"/>
      <c r="H3443" s="12"/>
      <c r="I3443" s="12"/>
      <c r="J3443" s="12"/>
      <c r="K3443" s="12"/>
      <c r="L3443" s="12"/>
      <c r="M3443" s="49"/>
      <c r="N3443" s="49"/>
      <c r="O3443" s="12"/>
      <c r="P3443" s="12"/>
      <c r="Q3443" s="12"/>
      <c r="R3443" s="12"/>
      <c r="S3443" s="12"/>
      <c r="T3443" s="12"/>
    </row>
    <row r="3444" spans="1:20" s="1" customFormat="1" x14ac:dyDescent="0.4">
      <c r="A3444" s="12"/>
      <c r="B3444" s="12"/>
      <c r="C3444" s="42"/>
      <c r="D3444" s="12"/>
      <c r="E3444" s="12"/>
      <c r="F3444" s="12"/>
      <c r="G3444" s="12"/>
      <c r="H3444" s="12"/>
      <c r="I3444" s="12"/>
      <c r="J3444" s="12"/>
      <c r="K3444" s="12"/>
      <c r="L3444" s="12"/>
      <c r="M3444" s="49"/>
      <c r="N3444" s="49"/>
      <c r="O3444" s="12"/>
      <c r="P3444" s="12"/>
      <c r="Q3444" s="12"/>
      <c r="R3444" s="12"/>
      <c r="S3444" s="12"/>
      <c r="T3444" s="12"/>
    </row>
    <row r="3445" spans="1:20" s="1" customFormat="1" x14ac:dyDescent="0.4">
      <c r="A3445" s="12"/>
      <c r="B3445" s="12"/>
      <c r="C3445" s="42"/>
      <c r="D3445" s="12"/>
      <c r="E3445" s="12"/>
      <c r="F3445" s="12"/>
      <c r="G3445" s="12"/>
      <c r="H3445" s="12"/>
      <c r="I3445" s="12"/>
      <c r="J3445" s="12"/>
      <c r="K3445" s="12"/>
      <c r="L3445" s="12"/>
      <c r="M3445" s="49"/>
      <c r="N3445" s="49"/>
      <c r="O3445" s="12"/>
      <c r="P3445" s="12"/>
      <c r="Q3445" s="12"/>
      <c r="R3445" s="12"/>
      <c r="S3445" s="12"/>
      <c r="T3445" s="12"/>
    </row>
    <row r="3446" spans="1:20" s="1" customFormat="1" x14ac:dyDescent="0.4">
      <c r="A3446" s="12"/>
      <c r="B3446" s="12"/>
      <c r="C3446" s="42"/>
      <c r="D3446" s="12"/>
      <c r="E3446" s="12"/>
      <c r="F3446" s="12"/>
      <c r="G3446" s="12"/>
      <c r="H3446" s="12"/>
      <c r="I3446" s="12"/>
      <c r="J3446" s="12"/>
      <c r="K3446" s="12"/>
      <c r="L3446" s="12"/>
      <c r="M3446" s="49"/>
      <c r="N3446" s="49"/>
      <c r="O3446" s="12"/>
      <c r="P3446" s="12"/>
      <c r="Q3446" s="12"/>
      <c r="R3446" s="12"/>
      <c r="S3446" s="12"/>
      <c r="T3446" s="12"/>
    </row>
    <row r="3447" spans="1:20" s="1" customFormat="1" x14ac:dyDescent="0.4">
      <c r="A3447" s="12"/>
      <c r="B3447" s="12"/>
      <c r="C3447" s="42"/>
      <c r="D3447" s="12"/>
      <c r="E3447" s="12"/>
      <c r="F3447" s="12"/>
      <c r="G3447" s="12"/>
      <c r="H3447" s="12"/>
      <c r="I3447" s="12"/>
      <c r="J3447" s="12"/>
      <c r="K3447" s="12"/>
      <c r="L3447" s="12"/>
      <c r="M3447" s="49"/>
      <c r="N3447" s="49"/>
      <c r="O3447" s="12"/>
      <c r="P3447" s="12"/>
      <c r="Q3447" s="12"/>
      <c r="R3447" s="12"/>
      <c r="S3447" s="12"/>
      <c r="T3447" s="12"/>
    </row>
    <row r="3448" spans="1:20" s="1" customFormat="1" x14ac:dyDescent="0.4">
      <c r="A3448" s="12"/>
      <c r="B3448" s="12"/>
      <c r="C3448" s="42"/>
      <c r="D3448" s="12"/>
      <c r="E3448" s="12"/>
      <c r="F3448" s="12"/>
      <c r="G3448" s="12"/>
      <c r="H3448" s="12"/>
      <c r="I3448" s="12"/>
      <c r="J3448" s="12"/>
      <c r="K3448" s="12"/>
      <c r="L3448" s="12"/>
      <c r="M3448" s="49"/>
      <c r="N3448" s="49"/>
      <c r="O3448" s="12"/>
      <c r="P3448" s="12"/>
      <c r="Q3448" s="12"/>
      <c r="R3448" s="12"/>
      <c r="S3448" s="12"/>
      <c r="T3448" s="12"/>
    </row>
    <row r="3449" spans="1:20" s="1" customFormat="1" x14ac:dyDescent="0.4">
      <c r="A3449" s="12"/>
      <c r="B3449" s="12"/>
      <c r="C3449" s="42"/>
      <c r="D3449" s="12"/>
      <c r="E3449" s="12"/>
      <c r="F3449" s="12"/>
      <c r="G3449" s="12"/>
      <c r="H3449" s="12"/>
      <c r="I3449" s="12"/>
      <c r="J3449" s="12"/>
      <c r="K3449" s="12"/>
      <c r="L3449" s="12"/>
      <c r="M3449" s="49"/>
      <c r="N3449" s="49"/>
      <c r="O3449" s="12"/>
      <c r="P3449" s="12"/>
      <c r="Q3449" s="12"/>
      <c r="R3449" s="12"/>
      <c r="S3449" s="12"/>
      <c r="T3449" s="12"/>
    </row>
    <row r="3450" spans="1:20" s="1" customFormat="1" x14ac:dyDescent="0.4">
      <c r="A3450" s="12"/>
      <c r="B3450" s="12"/>
      <c r="C3450" s="42"/>
      <c r="D3450" s="12"/>
      <c r="E3450" s="12"/>
      <c r="F3450" s="12"/>
      <c r="G3450" s="12"/>
      <c r="H3450" s="12"/>
      <c r="I3450" s="12"/>
      <c r="J3450" s="12"/>
      <c r="K3450" s="12"/>
      <c r="L3450" s="12"/>
      <c r="M3450" s="49"/>
      <c r="N3450" s="49"/>
      <c r="O3450" s="12"/>
      <c r="P3450" s="12"/>
      <c r="Q3450" s="12"/>
      <c r="R3450" s="12"/>
      <c r="S3450" s="12"/>
      <c r="T3450" s="12"/>
    </row>
    <row r="3451" spans="1:20" s="1" customFormat="1" x14ac:dyDescent="0.4">
      <c r="A3451" s="12"/>
      <c r="B3451" s="12"/>
      <c r="C3451" s="42"/>
      <c r="D3451" s="12"/>
      <c r="E3451" s="12"/>
      <c r="F3451" s="12"/>
      <c r="G3451" s="12"/>
      <c r="H3451" s="12"/>
      <c r="I3451" s="12"/>
      <c r="J3451" s="12"/>
      <c r="K3451" s="12"/>
      <c r="L3451" s="12"/>
      <c r="M3451" s="49"/>
      <c r="N3451" s="49"/>
      <c r="O3451" s="12"/>
      <c r="P3451" s="12"/>
      <c r="Q3451" s="12"/>
      <c r="R3451" s="12"/>
      <c r="S3451" s="12"/>
      <c r="T3451" s="12"/>
    </row>
    <row r="3452" spans="1:20" s="1" customFormat="1" x14ac:dyDescent="0.4">
      <c r="A3452" s="12"/>
      <c r="B3452" s="12"/>
      <c r="C3452" s="42"/>
      <c r="D3452" s="12"/>
      <c r="E3452" s="12"/>
      <c r="F3452" s="12"/>
      <c r="G3452" s="12"/>
      <c r="H3452" s="12"/>
      <c r="I3452" s="12"/>
      <c r="J3452" s="12"/>
      <c r="K3452" s="12"/>
      <c r="L3452" s="12"/>
      <c r="M3452" s="49"/>
      <c r="N3452" s="49"/>
      <c r="O3452" s="12"/>
      <c r="P3452" s="12"/>
      <c r="Q3452" s="12"/>
      <c r="R3452" s="12"/>
      <c r="S3452" s="12"/>
      <c r="T3452" s="12"/>
    </row>
    <row r="3453" spans="1:20" s="1" customFormat="1" x14ac:dyDescent="0.4">
      <c r="A3453" s="12"/>
      <c r="B3453" s="12"/>
      <c r="C3453" s="42"/>
      <c r="D3453" s="12"/>
      <c r="E3453" s="12"/>
      <c r="F3453" s="12"/>
      <c r="G3453" s="12"/>
      <c r="H3453" s="12"/>
      <c r="I3453" s="12"/>
      <c r="J3453" s="12"/>
      <c r="K3453" s="12"/>
      <c r="L3453" s="12"/>
      <c r="M3453" s="49"/>
      <c r="N3453" s="49"/>
      <c r="O3453" s="12"/>
      <c r="P3453" s="12"/>
      <c r="Q3453" s="12"/>
      <c r="R3453" s="12"/>
      <c r="S3453" s="12"/>
      <c r="T3453" s="12"/>
    </row>
    <row r="3454" spans="1:20" s="1" customFormat="1" x14ac:dyDescent="0.4">
      <c r="A3454" s="12"/>
      <c r="B3454" s="12"/>
      <c r="C3454" s="42"/>
      <c r="D3454" s="12"/>
      <c r="E3454" s="12"/>
      <c r="F3454" s="12"/>
      <c r="G3454" s="12"/>
      <c r="H3454" s="12"/>
      <c r="I3454" s="12"/>
      <c r="J3454" s="12"/>
      <c r="K3454" s="12"/>
      <c r="L3454" s="12"/>
      <c r="M3454" s="49"/>
      <c r="N3454" s="49"/>
      <c r="O3454" s="12"/>
      <c r="P3454" s="12"/>
      <c r="Q3454" s="12"/>
      <c r="R3454" s="12"/>
      <c r="S3454" s="12"/>
      <c r="T3454" s="12"/>
    </row>
    <row r="3455" spans="1:20" s="1" customFormat="1" x14ac:dyDescent="0.4">
      <c r="A3455" s="12"/>
      <c r="B3455" s="12"/>
      <c r="C3455" s="42"/>
      <c r="D3455" s="12"/>
      <c r="E3455" s="12"/>
      <c r="F3455" s="12"/>
      <c r="G3455" s="12"/>
      <c r="H3455" s="12"/>
      <c r="I3455" s="12"/>
      <c r="J3455" s="12"/>
      <c r="K3455" s="12"/>
      <c r="L3455" s="12"/>
      <c r="M3455" s="49"/>
      <c r="N3455" s="49"/>
      <c r="O3455" s="12"/>
      <c r="P3455" s="12"/>
      <c r="Q3455" s="12"/>
      <c r="R3455" s="12"/>
      <c r="S3455" s="12"/>
      <c r="T3455" s="12"/>
    </row>
    <row r="3456" spans="1:20" s="1" customFormat="1" x14ac:dyDescent="0.4">
      <c r="A3456" s="12"/>
      <c r="B3456" s="12"/>
      <c r="C3456" s="42"/>
      <c r="D3456" s="12"/>
      <c r="E3456" s="12"/>
      <c r="F3456" s="12"/>
      <c r="G3456" s="12"/>
      <c r="H3456" s="12"/>
      <c r="I3456" s="12"/>
      <c r="J3456" s="12"/>
      <c r="K3456" s="12"/>
      <c r="L3456" s="12"/>
      <c r="M3456" s="49"/>
      <c r="N3456" s="49"/>
      <c r="O3456" s="12"/>
      <c r="P3456" s="12"/>
      <c r="Q3456" s="12"/>
      <c r="R3456" s="12"/>
      <c r="S3456" s="12"/>
      <c r="T3456" s="12"/>
    </row>
    <row r="3457" spans="1:20" s="1" customFormat="1" x14ac:dyDescent="0.4">
      <c r="A3457" s="12"/>
      <c r="B3457" s="12"/>
      <c r="C3457" s="42"/>
      <c r="D3457" s="12"/>
      <c r="E3457" s="12"/>
      <c r="F3457" s="12"/>
      <c r="G3457" s="12"/>
      <c r="H3457" s="12"/>
      <c r="I3457" s="12"/>
      <c r="J3457" s="12"/>
      <c r="K3457" s="12"/>
      <c r="L3457" s="12"/>
      <c r="M3457" s="49"/>
      <c r="N3457" s="49"/>
      <c r="O3457" s="12"/>
      <c r="P3457" s="12"/>
      <c r="Q3457" s="12"/>
      <c r="R3457" s="12"/>
      <c r="S3457" s="12"/>
      <c r="T3457" s="12"/>
    </row>
    <row r="3458" spans="1:20" s="1" customFormat="1" x14ac:dyDescent="0.4">
      <c r="A3458" s="12"/>
      <c r="B3458" s="12"/>
      <c r="C3458" s="42"/>
      <c r="D3458" s="12"/>
      <c r="E3458" s="12"/>
      <c r="F3458" s="12"/>
      <c r="G3458" s="12"/>
      <c r="H3458" s="12"/>
      <c r="I3458" s="12"/>
      <c r="J3458" s="12"/>
      <c r="K3458" s="12"/>
      <c r="L3458" s="12"/>
      <c r="M3458" s="49"/>
      <c r="N3458" s="49"/>
      <c r="O3458" s="12"/>
      <c r="P3458" s="12"/>
      <c r="Q3458" s="12"/>
      <c r="R3458" s="12"/>
      <c r="S3458" s="12"/>
      <c r="T3458" s="12"/>
    </row>
    <row r="3459" spans="1:20" s="1" customFormat="1" x14ac:dyDescent="0.4">
      <c r="A3459" s="12"/>
      <c r="B3459" s="12"/>
      <c r="C3459" s="42"/>
      <c r="D3459" s="12"/>
      <c r="E3459" s="12"/>
      <c r="F3459" s="12"/>
      <c r="G3459" s="12"/>
      <c r="H3459" s="12"/>
      <c r="I3459" s="12"/>
      <c r="J3459" s="12"/>
      <c r="K3459" s="12"/>
      <c r="L3459" s="12"/>
      <c r="M3459" s="49"/>
      <c r="N3459" s="49"/>
      <c r="O3459" s="12"/>
      <c r="P3459" s="12"/>
      <c r="Q3459" s="12"/>
      <c r="R3459" s="12"/>
      <c r="S3459" s="12"/>
      <c r="T3459" s="12"/>
    </row>
    <row r="3460" spans="1:20" s="1" customFormat="1" x14ac:dyDescent="0.4">
      <c r="A3460" s="12"/>
      <c r="B3460" s="12"/>
      <c r="C3460" s="42"/>
      <c r="D3460" s="12"/>
      <c r="E3460" s="12"/>
      <c r="F3460" s="12"/>
      <c r="G3460" s="12"/>
      <c r="H3460" s="12"/>
      <c r="I3460" s="12"/>
      <c r="J3460" s="12"/>
      <c r="K3460" s="12"/>
      <c r="L3460" s="12"/>
      <c r="M3460" s="49"/>
      <c r="N3460" s="49"/>
      <c r="O3460" s="12"/>
      <c r="P3460" s="12"/>
      <c r="Q3460" s="12"/>
      <c r="R3460" s="12"/>
      <c r="S3460" s="12"/>
      <c r="T3460" s="12"/>
    </row>
    <row r="3461" spans="1:20" s="1" customFormat="1" x14ac:dyDescent="0.4">
      <c r="A3461" s="12"/>
      <c r="B3461" s="12"/>
      <c r="C3461" s="42"/>
      <c r="D3461" s="12"/>
      <c r="E3461" s="12"/>
      <c r="F3461" s="12"/>
      <c r="G3461" s="12"/>
      <c r="H3461" s="12"/>
      <c r="I3461" s="12"/>
      <c r="J3461" s="12"/>
      <c r="K3461" s="12"/>
      <c r="L3461" s="12"/>
      <c r="M3461" s="49"/>
      <c r="N3461" s="49"/>
      <c r="O3461" s="12"/>
      <c r="P3461" s="12"/>
      <c r="Q3461" s="12"/>
      <c r="R3461" s="12"/>
      <c r="S3461" s="12"/>
      <c r="T3461" s="12"/>
    </row>
    <row r="3462" spans="1:20" s="1" customFormat="1" x14ac:dyDescent="0.4">
      <c r="A3462" s="12"/>
      <c r="B3462" s="12"/>
      <c r="C3462" s="42"/>
      <c r="D3462" s="12"/>
      <c r="E3462" s="12"/>
      <c r="F3462" s="12"/>
      <c r="G3462" s="12"/>
      <c r="H3462" s="12"/>
      <c r="I3462" s="12"/>
      <c r="J3462" s="12"/>
      <c r="K3462" s="12"/>
      <c r="L3462" s="12"/>
      <c r="M3462" s="49"/>
      <c r="N3462" s="49"/>
      <c r="O3462" s="12"/>
      <c r="P3462" s="12"/>
      <c r="Q3462" s="12"/>
      <c r="R3462" s="12"/>
      <c r="S3462" s="12"/>
      <c r="T3462" s="12"/>
    </row>
    <row r="3463" spans="1:20" s="1" customFormat="1" x14ac:dyDescent="0.4">
      <c r="A3463" s="12"/>
      <c r="B3463" s="12"/>
      <c r="C3463" s="42"/>
      <c r="D3463" s="12"/>
      <c r="E3463" s="12"/>
      <c r="F3463" s="12"/>
      <c r="G3463" s="12"/>
      <c r="H3463" s="12"/>
      <c r="I3463" s="12"/>
      <c r="J3463" s="12"/>
      <c r="K3463" s="12"/>
      <c r="L3463" s="12"/>
      <c r="M3463" s="49"/>
      <c r="N3463" s="49"/>
      <c r="O3463" s="12"/>
      <c r="P3463" s="12"/>
      <c r="Q3463" s="12"/>
      <c r="R3463" s="12"/>
      <c r="S3463" s="12"/>
      <c r="T3463" s="12"/>
    </row>
    <row r="3464" spans="1:20" s="1" customFormat="1" x14ac:dyDescent="0.4">
      <c r="A3464" s="12"/>
      <c r="B3464" s="12"/>
      <c r="C3464" s="42"/>
      <c r="D3464" s="12"/>
      <c r="E3464" s="12"/>
      <c r="F3464" s="12"/>
      <c r="G3464" s="12"/>
      <c r="H3464" s="12"/>
      <c r="I3464" s="12"/>
      <c r="J3464" s="12"/>
      <c r="K3464" s="12"/>
      <c r="L3464" s="12"/>
      <c r="M3464" s="49"/>
      <c r="N3464" s="49"/>
      <c r="O3464" s="12"/>
      <c r="P3464" s="12"/>
      <c r="Q3464" s="12"/>
      <c r="R3464" s="12"/>
      <c r="S3464" s="12"/>
      <c r="T3464" s="12"/>
    </row>
    <row r="3465" spans="1:20" s="1" customFormat="1" x14ac:dyDescent="0.4">
      <c r="A3465" s="12"/>
      <c r="B3465" s="12"/>
      <c r="C3465" s="42"/>
      <c r="D3465" s="12"/>
      <c r="E3465" s="12"/>
      <c r="F3465" s="12"/>
      <c r="G3465" s="12"/>
      <c r="H3465" s="12"/>
      <c r="I3465" s="12"/>
      <c r="J3465" s="12"/>
      <c r="K3465" s="12"/>
      <c r="L3465" s="12"/>
      <c r="M3465" s="49"/>
      <c r="N3465" s="49"/>
      <c r="O3465" s="12"/>
      <c r="P3465" s="12"/>
      <c r="Q3465" s="12"/>
      <c r="R3465" s="12"/>
      <c r="S3465" s="12"/>
      <c r="T3465" s="12"/>
    </row>
    <row r="3466" spans="1:20" s="1" customFormat="1" x14ac:dyDescent="0.4">
      <c r="A3466" s="12"/>
      <c r="B3466" s="12"/>
      <c r="C3466" s="42"/>
      <c r="D3466" s="12"/>
      <c r="E3466" s="12"/>
      <c r="F3466" s="12"/>
      <c r="G3466" s="12"/>
      <c r="H3466" s="12"/>
      <c r="I3466" s="12"/>
      <c r="J3466" s="12"/>
      <c r="K3466" s="12"/>
      <c r="L3466" s="12"/>
      <c r="M3466" s="49"/>
      <c r="N3466" s="49"/>
      <c r="O3466" s="12"/>
      <c r="P3466" s="12"/>
      <c r="Q3466" s="12"/>
      <c r="R3466" s="12"/>
      <c r="S3466" s="12"/>
      <c r="T3466" s="12"/>
    </row>
    <row r="3467" spans="1:20" s="1" customFormat="1" x14ac:dyDescent="0.4">
      <c r="A3467" s="12"/>
      <c r="B3467" s="12"/>
      <c r="C3467" s="42"/>
      <c r="D3467" s="12"/>
      <c r="E3467" s="12"/>
      <c r="F3467" s="12"/>
      <c r="G3467" s="12"/>
      <c r="H3467" s="12"/>
      <c r="I3467" s="12"/>
      <c r="J3467" s="12"/>
      <c r="K3467" s="12"/>
      <c r="L3467" s="12"/>
      <c r="M3467" s="49"/>
      <c r="N3467" s="49"/>
      <c r="O3467" s="12"/>
      <c r="P3467" s="12"/>
      <c r="Q3467" s="12"/>
      <c r="R3467" s="12"/>
      <c r="S3467" s="12"/>
      <c r="T3467" s="12"/>
    </row>
    <row r="3468" spans="1:20" s="1" customFormat="1" x14ac:dyDescent="0.4">
      <c r="A3468" s="12"/>
      <c r="B3468" s="12"/>
      <c r="C3468" s="42"/>
      <c r="D3468" s="12"/>
      <c r="E3468" s="12"/>
      <c r="F3468" s="12"/>
      <c r="G3468" s="12"/>
      <c r="H3468" s="12"/>
      <c r="I3468" s="12"/>
      <c r="J3468" s="12"/>
      <c r="K3468" s="12"/>
      <c r="L3468" s="12"/>
      <c r="M3468" s="49"/>
      <c r="N3468" s="49"/>
      <c r="O3468" s="12"/>
      <c r="P3468" s="12"/>
      <c r="Q3468" s="12"/>
      <c r="R3468" s="12"/>
      <c r="S3468" s="12"/>
      <c r="T3468" s="12"/>
    </row>
    <row r="3469" spans="1:20" s="1" customFormat="1" x14ac:dyDescent="0.4">
      <c r="A3469" s="12"/>
      <c r="B3469" s="12"/>
      <c r="C3469" s="42"/>
      <c r="D3469" s="12"/>
      <c r="E3469" s="12"/>
      <c r="F3469" s="12"/>
      <c r="G3469" s="12"/>
      <c r="H3469" s="12"/>
      <c r="I3469" s="12"/>
      <c r="J3469" s="12"/>
      <c r="K3469" s="12"/>
      <c r="L3469" s="12"/>
      <c r="M3469" s="49"/>
      <c r="N3469" s="49"/>
      <c r="O3469" s="12"/>
      <c r="P3469" s="12"/>
      <c r="Q3469" s="12"/>
      <c r="R3469" s="12"/>
      <c r="S3469" s="12"/>
      <c r="T3469" s="12"/>
    </row>
    <row r="3470" spans="1:20" s="1" customFormat="1" x14ac:dyDescent="0.4">
      <c r="A3470" s="12"/>
      <c r="B3470" s="12"/>
      <c r="C3470" s="42"/>
      <c r="D3470" s="12"/>
      <c r="E3470" s="12"/>
      <c r="F3470" s="12"/>
      <c r="G3470" s="12"/>
      <c r="H3470" s="12"/>
      <c r="I3470" s="12"/>
      <c r="J3470" s="12"/>
      <c r="K3470" s="12"/>
      <c r="L3470" s="12"/>
      <c r="M3470" s="49"/>
      <c r="N3470" s="49"/>
      <c r="O3470" s="12"/>
      <c r="P3470" s="12"/>
      <c r="Q3470" s="12"/>
      <c r="R3470" s="12"/>
      <c r="S3470" s="12"/>
      <c r="T3470" s="12"/>
    </row>
    <row r="3471" spans="1:20" s="1" customFormat="1" x14ac:dyDescent="0.4">
      <c r="A3471" s="12"/>
      <c r="B3471" s="12"/>
      <c r="C3471" s="42"/>
      <c r="D3471" s="12"/>
      <c r="E3471" s="12"/>
      <c r="F3471" s="12"/>
      <c r="G3471" s="12"/>
      <c r="H3471" s="12"/>
      <c r="I3471" s="12"/>
      <c r="J3471" s="12"/>
      <c r="K3471" s="12"/>
      <c r="L3471" s="12"/>
      <c r="M3471" s="49"/>
      <c r="N3471" s="49"/>
      <c r="O3471" s="12"/>
      <c r="P3471" s="12"/>
      <c r="Q3471" s="12"/>
      <c r="R3471" s="12"/>
      <c r="S3471" s="12"/>
      <c r="T3471" s="12"/>
    </row>
    <row r="3472" spans="1:20" s="1" customFormat="1" x14ac:dyDescent="0.4">
      <c r="A3472" s="12"/>
      <c r="B3472" s="12"/>
      <c r="C3472" s="42"/>
      <c r="D3472" s="12"/>
      <c r="E3472" s="12"/>
      <c r="F3472" s="12"/>
      <c r="G3472" s="12"/>
      <c r="H3472" s="12"/>
      <c r="I3472" s="12"/>
      <c r="J3472" s="12"/>
      <c r="K3472" s="12"/>
      <c r="L3472" s="12"/>
      <c r="M3472" s="49"/>
      <c r="N3472" s="49"/>
      <c r="O3472" s="12"/>
      <c r="P3472" s="12"/>
      <c r="Q3472" s="12"/>
      <c r="R3472" s="12"/>
      <c r="S3472" s="12"/>
      <c r="T3472" s="12"/>
    </row>
    <row r="3473" spans="1:20" s="1" customFormat="1" x14ac:dyDescent="0.4">
      <c r="A3473" s="12"/>
      <c r="B3473" s="12"/>
      <c r="C3473" s="42"/>
      <c r="D3473" s="12"/>
      <c r="E3473" s="12"/>
      <c r="F3473" s="12"/>
      <c r="G3473" s="12"/>
      <c r="H3473" s="12"/>
      <c r="I3473" s="12"/>
      <c r="J3473" s="12"/>
      <c r="K3473" s="12"/>
      <c r="L3473" s="12"/>
      <c r="M3473" s="49"/>
      <c r="N3473" s="49"/>
      <c r="O3473" s="12"/>
      <c r="P3473" s="12"/>
      <c r="Q3473" s="12"/>
      <c r="R3473" s="12"/>
      <c r="S3473" s="12"/>
      <c r="T3473" s="12"/>
    </row>
    <row r="3474" spans="1:20" s="1" customFormat="1" x14ac:dyDescent="0.4">
      <c r="A3474" s="12"/>
      <c r="B3474" s="12"/>
      <c r="C3474" s="42"/>
      <c r="D3474" s="12"/>
      <c r="E3474" s="12"/>
      <c r="F3474" s="12"/>
      <c r="G3474" s="12"/>
      <c r="H3474" s="12"/>
      <c r="I3474" s="12"/>
      <c r="J3474" s="12"/>
      <c r="K3474" s="12"/>
      <c r="L3474" s="12"/>
      <c r="M3474" s="49"/>
      <c r="N3474" s="49"/>
      <c r="O3474" s="12"/>
      <c r="P3474" s="12"/>
      <c r="Q3474" s="12"/>
      <c r="R3474" s="12"/>
      <c r="S3474" s="12"/>
      <c r="T3474" s="12"/>
    </row>
    <row r="3475" spans="1:20" s="1" customFormat="1" x14ac:dyDescent="0.4">
      <c r="A3475" s="12"/>
      <c r="B3475" s="12"/>
      <c r="C3475" s="42"/>
      <c r="D3475" s="12"/>
      <c r="E3475" s="12"/>
      <c r="F3475" s="12"/>
      <c r="G3475" s="12"/>
      <c r="H3475" s="12"/>
      <c r="I3475" s="12"/>
      <c r="J3475" s="12"/>
      <c r="K3475" s="12"/>
      <c r="L3475" s="12"/>
      <c r="M3475" s="49"/>
      <c r="N3475" s="49"/>
      <c r="O3475" s="12"/>
      <c r="P3475" s="12"/>
      <c r="Q3475" s="12"/>
      <c r="R3475" s="12"/>
      <c r="S3475" s="12"/>
      <c r="T3475" s="12"/>
    </row>
    <row r="3476" spans="1:20" s="1" customFormat="1" x14ac:dyDescent="0.4">
      <c r="A3476" s="12"/>
      <c r="B3476" s="12"/>
      <c r="C3476" s="42"/>
      <c r="D3476" s="12"/>
      <c r="E3476" s="12"/>
      <c r="F3476" s="12"/>
      <c r="G3476" s="12"/>
      <c r="H3476" s="12"/>
      <c r="I3476" s="12"/>
      <c r="J3476" s="12"/>
      <c r="K3476" s="12"/>
      <c r="L3476" s="12"/>
      <c r="M3476" s="49"/>
      <c r="N3476" s="49"/>
      <c r="O3476" s="12"/>
      <c r="P3476" s="12"/>
      <c r="Q3476" s="12"/>
      <c r="R3476" s="12"/>
      <c r="S3476" s="12"/>
      <c r="T3476" s="12"/>
    </row>
    <row r="3477" spans="1:20" s="1" customFormat="1" x14ac:dyDescent="0.4">
      <c r="A3477" s="12"/>
      <c r="B3477" s="12"/>
      <c r="C3477" s="42"/>
      <c r="D3477" s="12"/>
      <c r="E3477" s="12"/>
      <c r="F3477" s="12"/>
      <c r="G3477" s="12"/>
      <c r="H3477" s="12"/>
      <c r="I3477" s="12"/>
      <c r="J3477" s="12"/>
      <c r="K3477" s="12"/>
      <c r="L3477" s="12"/>
      <c r="M3477" s="49"/>
      <c r="N3477" s="49"/>
      <c r="O3477" s="12"/>
      <c r="P3477" s="12"/>
      <c r="Q3477" s="12"/>
      <c r="R3477" s="12"/>
      <c r="S3477" s="12"/>
      <c r="T3477" s="12"/>
    </row>
    <row r="3478" spans="1:20" s="1" customFormat="1" x14ac:dyDescent="0.4">
      <c r="A3478" s="12"/>
      <c r="B3478" s="12"/>
      <c r="C3478" s="42"/>
      <c r="D3478" s="12"/>
      <c r="E3478" s="12"/>
      <c r="F3478" s="12"/>
      <c r="G3478" s="12"/>
      <c r="H3478" s="12"/>
      <c r="I3478" s="12"/>
      <c r="J3478" s="12"/>
      <c r="K3478" s="12"/>
      <c r="L3478" s="12"/>
      <c r="M3478" s="49"/>
      <c r="N3478" s="49"/>
      <c r="O3478" s="12"/>
      <c r="P3478" s="12"/>
      <c r="Q3478" s="12"/>
      <c r="R3478" s="12"/>
      <c r="S3478" s="12"/>
      <c r="T3478" s="12"/>
    </row>
    <row r="3479" spans="1:20" s="1" customFormat="1" x14ac:dyDescent="0.4">
      <c r="A3479" s="12"/>
      <c r="B3479" s="12"/>
      <c r="C3479" s="42"/>
      <c r="D3479" s="12"/>
      <c r="E3479" s="12"/>
      <c r="F3479" s="12"/>
      <c r="G3479" s="12"/>
      <c r="H3479" s="12"/>
      <c r="I3479" s="12"/>
      <c r="J3479" s="12"/>
      <c r="K3479" s="12"/>
      <c r="L3479" s="12"/>
      <c r="M3479" s="49"/>
      <c r="N3479" s="49"/>
      <c r="O3479" s="12"/>
      <c r="P3479" s="12"/>
      <c r="Q3479" s="12"/>
      <c r="R3479" s="12"/>
      <c r="S3479" s="12"/>
      <c r="T3479" s="12"/>
    </row>
    <row r="3480" spans="1:20" s="1" customFormat="1" x14ac:dyDescent="0.4">
      <c r="A3480" s="12"/>
      <c r="B3480" s="12"/>
      <c r="C3480" s="42"/>
      <c r="D3480" s="12"/>
      <c r="E3480" s="12"/>
      <c r="F3480" s="12"/>
      <c r="G3480" s="12"/>
      <c r="H3480" s="12"/>
      <c r="I3480" s="12"/>
      <c r="J3480" s="12"/>
      <c r="K3480" s="12"/>
      <c r="L3480" s="12"/>
      <c r="M3480" s="49"/>
      <c r="N3480" s="49"/>
      <c r="O3480" s="12"/>
      <c r="P3480" s="12"/>
      <c r="Q3480" s="12"/>
      <c r="R3480" s="12"/>
      <c r="S3480" s="12"/>
      <c r="T3480" s="12"/>
    </row>
    <row r="3481" spans="1:20" s="1" customFormat="1" x14ac:dyDescent="0.4">
      <c r="A3481" s="12"/>
      <c r="B3481" s="12"/>
      <c r="C3481" s="42"/>
      <c r="D3481" s="12"/>
      <c r="E3481" s="12"/>
      <c r="F3481" s="12"/>
      <c r="G3481" s="12"/>
      <c r="H3481" s="12"/>
      <c r="I3481" s="12"/>
      <c r="J3481" s="12"/>
      <c r="K3481" s="12"/>
      <c r="L3481" s="12"/>
      <c r="M3481" s="49"/>
      <c r="N3481" s="49"/>
      <c r="O3481" s="12"/>
      <c r="P3481" s="12"/>
      <c r="Q3481" s="12"/>
      <c r="R3481" s="12"/>
      <c r="S3481" s="12"/>
      <c r="T3481" s="12"/>
    </row>
    <row r="3482" spans="1:20" s="1" customFormat="1" x14ac:dyDescent="0.4">
      <c r="A3482" s="12"/>
      <c r="B3482" s="12"/>
      <c r="C3482" s="42"/>
      <c r="D3482" s="12"/>
      <c r="E3482" s="12"/>
      <c r="F3482" s="12"/>
      <c r="G3482" s="12"/>
      <c r="H3482" s="12"/>
      <c r="I3482" s="12"/>
      <c r="J3482" s="12"/>
      <c r="K3482" s="12"/>
      <c r="L3482" s="12"/>
      <c r="M3482" s="49"/>
      <c r="N3482" s="49"/>
      <c r="O3482" s="12"/>
      <c r="P3482" s="12"/>
      <c r="Q3482" s="12"/>
      <c r="R3482" s="12"/>
      <c r="S3482" s="12"/>
      <c r="T3482" s="12"/>
    </row>
    <row r="3483" spans="1:20" s="1" customFormat="1" x14ac:dyDescent="0.4">
      <c r="A3483" s="12"/>
      <c r="B3483" s="12"/>
      <c r="C3483" s="42"/>
      <c r="D3483" s="12"/>
      <c r="E3483" s="12"/>
      <c r="F3483" s="12"/>
      <c r="G3483" s="12"/>
      <c r="H3483" s="12"/>
      <c r="I3483" s="12"/>
      <c r="J3483" s="12"/>
      <c r="K3483" s="12"/>
      <c r="L3483" s="12"/>
      <c r="M3483" s="49"/>
      <c r="N3483" s="49"/>
      <c r="O3483" s="12"/>
      <c r="P3483" s="12"/>
      <c r="Q3483" s="12"/>
      <c r="R3483" s="12"/>
      <c r="S3483" s="12"/>
      <c r="T3483" s="12"/>
    </row>
    <row r="3484" spans="1:20" s="1" customFormat="1" x14ac:dyDescent="0.4">
      <c r="A3484" s="12"/>
      <c r="B3484" s="12"/>
      <c r="C3484" s="42"/>
      <c r="D3484" s="12"/>
      <c r="E3484" s="12"/>
      <c r="F3484" s="12"/>
      <c r="G3484" s="12"/>
      <c r="H3484" s="12"/>
      <c r="I3484" s="12"/>
      <c r="J3484" s="12"/>
      <c r="K3484" s="12"/>
      <c r="L3484" s="12"/>
      <c r="M3484" s="49"/>
      <c r="N3484" s="49"/>
      <c r="O3484" s="12"/>
      <c r="P3484" s="12"/>
      <c r="Q3484" s="12"/>
      <c r="R3484" s="12"/>
      <c r="S3484" s="12"/>
      <c r="T3484" s="12"/>
    </row>
    <row r="3485" spans="1:20" s="1" customFormat="1" x14ac:dyDescent="0.4">
      <c r="A3485" s="12"/>
      <c r="B3485" s="12"/>
      <c r="C3485" s="42"/>
      <c r="D3485" s="12"/>
      <c r="E3485" s="12"/>
      <c r="F3485" s="12"/>
      <c r="G3485" s="12"/>
      <c r="H3485" s="12"/>
      <c r="I3485" s="12"/>
      <c r="J3485" s="12"/>
      <c r="K3485" s="12"/>
      <c r="L3485" s="12"/>
      <c r="M3485" s="49"/>
      <c r="N3485" s="49"/>
      <c r="O3485" s="12"/>
      <c r="P3485" s="12"/>
      <c r="Q3485" s="12"/>
      <c r="R3485" s="12"/>
      <c r="S3485" s="12"/>
      <c r="T3485" s="12"/>
    </row>
    <row r="3486" spans="1:20" s="1" customFormat="1" x14ac:dyDescent="0.4">
      <c r="A3486" s="12"/>
      <c r="B3486" s="12"/>
      <c r="C3486" s="42"/>
      <c r="D3486" s="12"/>
      <c r="E3486" s="12"/>
      <c r="F3486" s="12"/>
      <c r="G3486" s="12"/>
      <c r="H3486" s="12"/>
      <c r="I3486" s="12"/>
      <c r="J3486" s="12"/>
      <c r="K3486" s="12"/>
      <c r="L3486" s="12"/>
      <c r="M3486" s="49"/>
      <c r="N3486" s="49"/>
      <c r="O3486" s="12"/>
      <c r="P3486" s="12"/>
      <c r="Q3486" s="12"/>
      <c r="R3486" s="12"/>
      <c r="S3486" s="12"/>
      <c r="T3486" s="12"/>
    </row>
    <row r="3487" spans="1:20" s="1" customFormat="1" x14ac:dyDescent="0.4">
      <c r="A3487" s="12"/>
      <c r="B3487" s="12"/>
      <c r="C3487" s="42"/>
      <c r="D3487" s="12"/>
      <c r="E3487" s="12"/>
      <c r="F3487" s="12"/>
      <c r="G3487" s="12"/>
      <c r="H3487" s="12"/>
      <c r="I3487" s="12"/>
      <c r="J3487" s="12"/>
      <c r="K3487" s="12"/>
      <c r="L3487" s="12"/>
      <c r="M3487" s="49"/>
      <c r="N3487" s="49"/>
      <c r="O3487" s="12"/>
      <c r="P3487" s="12"/>
      <c r="Q3487" s="12"/>
      <c r="R3487" s="12"/>
      <c r="S3487" s="12"/>
      <c r="T3487" s="12"/>
    </row>
    <row r="3488" spans="1:20" s="1" customFormat="1" x14ac:dyDescent="0.4">
      <c r="A3488" s="12"/>
      <c r="B3488" s="12"/>
      <c r="C3488" s="42"/>
      <c r="D3488" s="12"/>
      <c r="E3488" s="12"/>
      <c r="F3488" s="12"/>
      <c r="G3488" s="12"/>
      <c r="H3488" s="12"/>
      <c r="I3488" s="12"/>
      <c r="J3488" s="12"/>
      <c r="K3488" s="12"/>
      <c r="L3488" s="12"/>
      <c r="M3488" s="49"/>
      <c r="N3488" s="49"/>
      <c r="O3488" s="12"/>
      <c r="P3488" s="12"/>
      <c r="Q3488" s="12"/>
      <c r="R3488" s="12"/>
      <c r="S3488" s="12"/>
      <c r="T3488" s="12"/>
    </row>
    <row r="3489" spans="1:20" s="1" customFormat="1" x14ac:dyDescent="0.4">
      <c r="A3489" s="12"/>
      <c r="B3489" s="12"/>
      <c r="C3489" s="42"/>
      <c r="D3489" s="12"/>
      <c r="E3489" s="12"/>
      <c r="F3489" s="12"/>
      <c r="G3489" s="12"/>
      <c r="H3489" s="12"/>
      <c r="I3489" s="12"/>
      <c r="J3489" s="12"/>
      <c r="K3489" s="12"/>
      <c r="L3489" s="12"/>
      <c r="M3489" s="49"/>
      <c r="N3489" s="49"/>
      <c r="O3489" s="12"/>
      <c r="P3489" s="12"/>
      <c r="Q3489" s="12"/>
      <c r="R3489" s="12"/>
      <c r="S3489" s="12"/>
      <c r="T3489" s="12"/>
    </row>
    <row r="3490" spans="1:20" s="1" customFormat="1" x14ac:dyDescent="0.4">
      <c r="A3490" s="12"/>
      <c r="B3490" s="12"/>
      <c r="C3490" s="42"/>
      <c r="D3490" s="12"/>
      <c r="E3490" s="12"/>
      <c r="F3490" s="12"/>
      <c r="G3490" s="12"/>
      <c r="H3490" s="12"/>
      <c r="I3490" s="12"/>
      <c r="J3490" s="12"/>
      <c r="K3490" s="12"/>
      <c r="L3490" s="12"/>
      <c r="M3490" s="49"/>
      <c r="N3490" s="49"/>
      <c r="O3490" s="12"/>
      <c r="P3490" s="12"/>
      <c r="Q3490" s="12"/>
      <c r="R3490" s="12"/>
      <c r="S3490" s="12"/>
      <c r="T3490" s="12"/>
    </row>
    <row r="3491" spans="1:20" s="1" customFormat="1" x14ac:dyDescent="0.4">
      <c r="A3491" s="12"/>
      <c r="B3491" s="12"/>
      <c r="C3491" s="42"/>
      <c r="D3491" s="12"/>
      <c r="E3491" s="12"/>
      <c r="F3491" s="12"/>
      <c r="G3491" s="12"/>
      <c r="H3491" s="12"/>
      <c r="I3491" s="12"/>
      <c r="J3491" s="12"/>
      <c r="K3491" s="12"/>
      <c r="L3491" s="12"/>
      <c r="M3491" s="49"/>
      <c r="N3491" s="49"/>
      <c r="O3491" s="12"/>
      <c r="P3491" s="12"/>
      <c r="Q3491" s="12"/>
      <c r="R3491" s="12"/>
      <c r="S3491" s="12"/>
      <c r="T3491" s="12"/>
    </row>
    <row r="3492" spans="1:20" s="1" customFormat="1" x14ac:dyDescent="0.4">
      <c r="A3492" s="12"/>
      <c r="B3492" s="12"/>
      <c r="C3492" s="42"/>
      <c r="D3492" s="12"/>
      <c r="E3492" s="12"/>
      <c r="F3492" s="12"/>
      <c r="G3492" s="12"/>
      <c r="H3492" s="12"/>
      <c r="I3492" s="12"/>
      <c r="J3492" s="12"/>
      <c r="K3492" s="12"/>
      <c r="L3492" s="12"/>
      <c r="M3492" s="49"/>
      <c r="N3492" s="49"/>
      <c r="O3492" s="12"/>
      <c r="P3492" s="12"/>
      <c r="Q3492" s="12"/>
      <c r="R3492" s="12"/>
      <c r="S3492" s="12"/>
      <c r="T3492" s="12"/>
    </row>
    <row r="3493" spans="1:20" s="1" customFormat="1" x14ac:dyDescent="0.4">
      <c r="A3493" s="12"/>
      <c r="B3493" s="12"/>
      <c r="C3493" s="42"/>
      <c r="D3493" s="12"/>
      <c r="E3493" s="12"/>
      <c r="F3493" s="12"/>
      <c r="G3493" s="12"/>
      <c r="H3493" s="12"/>
      <c r="I3493" s="12"/>
      <c r="J3493" s="12"/>
      <c r="K3493" s="12"/>
      <c r="L3493" s="12"/>
      <c r="M3493" s="49"/>
      <c r="N3493" s="49"/>
      <c r="O3493" s="12"/>
      <c r="P3493" s="12"/>
      <c r="Q3493" s="12"/>
      <c r="R3493" s="12"/>
      <c r="S3493" s="12"/>
      <c r="T3493" s="12"/>
    </row>
    <row r="3494" spans="1:20" s="1" customFormat="1" x14ac:dyDescent="0.4">
      <c r="A3494" s="12"/>
      <c r="B3494" s="12"/>
      <c r="C3494" s="42"/>
      <c r="D3494" s="12"/>
      <c r="E3494" s="12"/>
      <c r="F3494" s="12"/>
      <c r="G3494" s="12"/>
      <c r="H3494" s="12"/>
      <c r="I3494" s="12"/>
      <c r="J3494" s="12"/>
      <c r="K3494" s="12"/>
      <c r="L3494" s="12"/>
      <c r="M3494" s="49"/>
      <c r="N3494" s="49"/>
      <c r="O3494" s="12"/>
      <c r="P3494" s="12"/>
      <c r="Q3494" s="12"/>
      <c r="R3494" s="12"/>
      <c r="S3494" s="12"/>
      <c r="T3494" s="12"/>
    </row>
    <row r="3495" spans="1:20" s="1" customFormat="1" x14ac:dyDescent="0.4">
      <c r="A3495" s="12"/>
      <c r="B3495" s="12"/>
      <c r="C3495" s="42"/>
      <c r="D3495" s="12"/>
      <c r="E3495" s="12"/>
      <c r="F3495" s="12"/>
      <c r="G3495" s="12"/>
      <c r="H3495" s="12"/>
      <c r="I3495" s="12"/>
      <c r="J3495" s="12"/>
      <c r="K3495" s="12"/>
      <c r="L3495" s="12"/>
      <c r="M3495" s="49"/>
      <c r="N3495" s="49"/>
      <c r="O3495" s="12"/>
      <c r="P3495" s="12"/>
      <c r="Q3495" s="12"/>
      <c r="R3495" s="12"/>
      <c r="S3495" s="12"/>
      <c r="T3495" s="12"/>
    </row>
    <row r="3496" spans="1:20" s="1" customFormat="1" x14ac:dyDescent="0.4">
      <c r="A3496" s="12"/>
      <c r="B3496" s="12"/>
      <c r="C3496" s="42"/>
      <c r="D3496" s="12"/>
      <c r="E3496" s="12"/>
      <c r="F3496" s="12"/>
      <c r="G3496" s="12"/>
      <c r="H3496" s="12"/>
      <c r="I3496" s="12"/>
      <c r="J3496" s="12"/>
      <c r="K3496" s="12"/>
      <c r="L3496" s="12"/>
      <c r="M3496" s="49"/>
      <c r="N3496" s="49"/>
      <c r="O3496" s="12"/>
      <c r="P3496" s="12"/>
      <c r="Q3496" s="12"/>
      <c r="R3496" s="12"/>
      <c r="S3496" s="12"/>
      <c r="T3496" s="12"/>
    </row>
    <row r="3497" spans="1:20" s="1" customFormat="1" x14ac:dyDescent="0.4">
      <c r="A3497" s="12"/>
      <c r="B3497" s="12"/>
      <c r="C3497" s="42"/>
      <c r="D3497" s="12"/>
      <c r="E3497" s="12"/>
      <c r="F3497" s="12"/>
      <c r="G3497" s="12"/>
      <c r="H3497" s="12"/>
      <c r="I3497" s="12"/>
      <c r="J3497" s="12"/>
      <c r="K3497" s="12"/>
      <c r="L3497" s="12"/>
      <c r="M3497" s="49"/>
      <c r="N3497" s="49"/>
      <c r="O3497" s="12"/>
      <c r="P3497" s="12"/>
      <c r="Q3497" s="12"/>
      <c r="R3497" s="12"/>
      <c r="S3497" s="12"/>
      <c r="T3497" s="12"/>
    </row>
    <row r="3498" spans="1:20" s="1" customFormat="1" x14ac:dyDescent="0.4">
      <c r="A3498" s="12"/>
      <c r="B3498" s="12"/>
      <c r="C3498" s="42"/>
      <c r="D3498" s="12"/>
      <c r="E3498" s="12"/>
      <c r="F3498" s="12"/>
      <c r="G3498" s="12"/>
      <c r="H3498" s="12"/>
      <c r="I3498" s="12"/>
      <c r="J3498" s="12"/>
      <c r="K3498" s="12"/>
      <c r="L3498" s="12"/>
      <c r="M3498" s="49"/>
      <c r="N3498" s="49"/>
      <c r="O3498" s="12"/>
      <c r="P3498" s="12"/>
      <c r="Q3498" s="12"/>
      <c r="R3498" s="12"/>
      <c r="S3498" s="12"/>
      <c r="T3498" s="12"/>
    </row>
    <row r="3499" spans="1:20" s="1" customFormat="1" x14ac:dyDescent="0.4">
      <c r="A3499" s="12"/>
      <c r="B3499" s="12"/>
      <c r="C3499" s="42"/>
      <c r="D3499" s="12"/>
      <c r="E3499" s="12"/>
      <c r="F3499" s="12"/>
      <c r="G3499" s="12"/>
      <c r="H3499" s="12"/>
      <c r="I3499" s="12"/>
      <c r="J3499" s="12"/>
      <c r="K3499" s="12"/>
      <c r="L3499" s="12"/>
      <c r="M3499" s="49"/>
      <c r="N3499" s="49"/>
      <c r="O3499" s="12"/>
      <c r="P3499" s="12"/>
      <c r="Q3499" s="12"/>
      <c r="R3499" s="12"/>
      <c r="S3499" s="12"/>
      <c r="T3499" s="12"/>
    </row>
    <row r="3500" spans="1:20" s="1" customFormat="1" x14ac:dyDescent="0.4">
      <c r="A3500" s="12"/>
      <c r="B3500" s="12"/>
      <c r="C3500" s="42"/>
      <c r="D3500" s="12"/>
      <c r="E3500" s="12"/>
      <c r="F3500" s="12"/>
      <c r="G3500" s="12"/>
      <c r="H3500" s="12"/>
      <c r="I3500" s="12"/>
      <c r="J3500" s="12"/>
      <c r="K3500" s="12"/>
      <c r="L3500" s="12"/>
      <c r="M3500" s="49"/>
      <c r="N3500" s="49"/>
      <c r="O3500" s="12"/>
      <c r="P3500" s="12"/>
      <c r="Q3500" s="12"/>
      <c r="R3500" s="12"/>
      <c r="S3500" s="12"/>
      <c r="T3500" s="12"/>
    </row>
    <row r="3501" spans="1:20" s="1" customFormat="1" x14ac:dyDescent="0.4">
      <c r="A3501" s="12"/>
      <c r="B3501" s="12"/>
      <c r="C3501" s="42"/>
      <c r="D3501" s="12"/>
      <c r="E3501" s="12"/>
      <c r="F3501" s="12"/>
      <c r="G3501" s="12"/>
      <c r="H3501" s="12"/>
      <c r="I3501" s="12"/>
      <c r="J3501" s="12"/>
      <c r="K3501" s="12"/>
      <c r="L3501" s="12"/>
      <c r="M3501" s="49"/>
      <c r="N3501" s="49"/>
      <c r="O3501" s="12"/>
      <c r="P3501" s="12"/>
      <c r="Q3501" s="12"/>
      <c r="R3501" s="12"/>
      <c r="S3501" s="12"/>
      <c r="T3501" s="12"/>
    </row>
    <row r="3502" spans="1:20" s="1" customFormat="1" x14ac:dyDescent="0.4">
      <c r="A3502" s="12"/>
      <c r="B3502" s="12"/>
      <c r="C3502" s="42"/>
      <c r="D3502" s="12"/>
      <c r="E3502" s="12"/>
      <c r="F3502" s="12"/>
      <c r="G3502" s="12"/>
      <c r="H3502" s="12"/>
      <c r="I3502" s="12"/>
      <c r="J3502" s="12"/>
      <c r="K3502" s="12"/>
      <c r="L3502" s="12"/>
      <c r="M3502" s="49"/>
      <c r="N3502" s="49"/>
      <c r="O3502" s="12"/>
      <c r="P3502" s="12"/>
      <c r="Q3502" s="12"/>
      <c r="R3502" s="12"/>
      <c r="S3502" s="12"/>
      <c r="T3502" s="12"/>
    </row>
    <row r="3503" spans="1:20" s="1" customFormat="1" x14ac:dyDescent="0.4">
      <c r="A3503" s="12"/>
      <c r="B3503" s="12"/>
      <c r="C3503" s="42"/>
      <c r="D3503" s="12"/>
      <c r="E3503" s="12"/>
      <c r="F3503" s="12"/>
      <c r="G3503" s="12"/>
      <c r="H3503" s="12"/>
      <c r="I3503" s="12"/>
      <c r="J3503" s="12"/>
      <c r="K3503" s="12"/>
      <c r="L3503" s="12"/>
      <c r="M3503" s="49"/>
      <c r="N3503" s="49"/>
      <c r="O3503" s="12"/>
      <c r="P3503" s="12"/>
      <c r="Q3503" s="12"/>
      <c r="R3503" s="12"/>
      <c r="S3503" s="12"/>
      <c r="T3503" s="12"/>
    </row>
    <row r="3504" spans="1:20" s="1" customFormat="1" x14ac:dyDescent="0.4">
      <c r="A3504" s="12"/>
      <c r="B3504" s="12"/>
      <c r="C3504" s="42"/>
      <c r="D3504" s="12"/>
      <c r="E3504" s="12"/>
      <c r="F3504" s="12"/>
      <c r="G3504" s="12"/>
      <c r="H3504" s="12"/>
      <c r="I3504" s="12"/>
      <c r="J3504" s="12"/>
      <c r="K3504" s="12"/>
      <c r="L3504" s="12"/>
      <c r="M3504" s="49"/>
      <c r="N3504" s="49"/>
      <c r="O3504" s="12"/>
      <c r="P3504" s="12"/>
      <c r="Q3504" s="12"/>
      <c r="R3504" s="12"/>
      <c r="S3504" s="12"/>
      <c r="T3504" s="12"/>
    </row>
    <row r="3505" spans="1:20" s="1" customFormat="1" x14ac:dyDescent="0.4">
      <c r="A3505" s="12"/>
      <c r="B3505" s="12"/>
      <c r="C3505" s="42"/>
      <c r="D3505" s="12"/>
      <c r="E3505" s="12"/>
      <c r="F3505" s="12"/>
      <c r="G3505" s="12"/>
      <c r="H3505" s="12"/>
      <c r="I3505" s="12"/>
      <c r="J3505" s="12"/>
      <c r="K3505" s="12"/>
      <c r="L3505" s="12"/>
      <c r="M3505" s="49"/>
      <c r="N3505" s="49"/>
      <c r="O3505" s="12"/>
      <c r="P3505" s="12"/>
      <c r="Q3505" s="12"/>
      <c r="R3505" s="12"/>
      <c r="S3505" s="12"/>
      <c r="T3505" s="12"/>
    </row>
    <row r="3506" spans="1:20" s="1" customFormat="1" x14ac:dyDescent="0.4">
      <c r="A3506" s="12"/>
      <c r="B3506" s="12"/>
      <c r="C3506" s="42"/>
      <c r="D3506" s="12"/>
      <c r="E3506" s="12"/>
      <c r="F3506" s="12"/>
      <c r="G3506" s="12"/>
      <c r="H3506" s="12"/>
      <c r="I3506" s="12"/>
      <c r="J3506" s="12"/>
      <c r="K3506" s="12"/>
      <c r="L3506" s="12"/>
      <c r="M3506" s="49"/>
      <c r="N3506" s="49"/>
      <c r="O3506" s="12"/>
      <c r="P3506" s="12"/>
      <c r="Q3506" s="12"/>
      <c r="R3506" s="12"/>
      <c r="S3506" s="12"/>
      <c r="T3506" s="12"/>
    </row>
    <row r="3507" spans="1:20" s="1" customFormat="1" x14ac:dyDescent="0.4">
      <c r="A3507" s="12"/>
      <c r="B3507" s="12"/>
      <c r="C3507" s="42"/>
      <c r="D3507" s="12"/>
      <c r="E3507" s="12"/>
      <c r="F3507" s="12"/>
      <c r="G3507" s="12"/>
      <c r="H3507" s="12"/>
      <c r="I3507" s="12"/>
      <c r="J3507" s="12"/>
      <c r="K3507" s="12"/>
      <c r="L3507" s="12"/>
      <c r="M3507" s="49"/>
      <c r="N3507" s="49"/>
      <c r="O3507" s="12"/>
      <c r="P3507" s="12"/>
      <c r="Q3507" s="12"/>
      <c r="R3507" s="12"/>
      <c r="S3507" s="12"/>
      <c r="T3507" s="12"/>
    </row>
    <row r="3508" spans="1:20" s="1" customFormat="1" x14ac:dyDescent="0.4">
      <c r="A3508" s="12"/>
      <c r="B3508" s="12"/>
      <c r="C3508" s="42"/>
      <c r="D3508" s="12"/>
      <c r="E3508" s="12"/>
      <c r="F3508" s="12"/>
      <c r="G3508" s="12"/>
      <c r="H3508" s="12"/>
      <c r="I3508" s="12"/>
      <c r="J3508" s="12"/>
      <c r="K3508" s="12"/>
      <c r="L3508" s="12"/>
      <c r="M3508" s="49"/>
      <c r="N3508" s="49"/>
      <c r="O3508" s="12"/>
      <c r="P3508" s="12"/>
      <c r="Q3508" s="12"/>
      <c r="R3508" s="12"/>
      <c r="S3508" s="12"/>
      <c r="T3508" s="12"/>
    </row>
    <row r="3509" spans="1:20" s="1" customFormat="1" x14ac:dyDescent="0.4">
      <c r="A3509" s="12"/>
      <c r="B3509" s="12"/>
      <c r="C3509" s="42"/>
      <c r="D3509" s="12"/>
      <c r="E3509" s="12"/>
      <c r="F3509" s="12"/>
      <c r="G3509" s="12"/>
      <c r="H3509" s="12"/>
      <c r="I3509" s="12"/>
      <c r="J3509" s="12"/>
      <c r="K3509" s="12"/>
      <c r="L3509" s="12"/>
      <c r="M3509" s="49"/>
      <c r="N3509" s="49"/>
      <c r="O3509" s="12"/>
      <c r="P3509" s="12"/>
      <c r="Q3509" s="12"/>
      <c r="R3509" s="12"/>
      <c r="S3509" s="12"/>
      <c r="T3509" s="12"/>
    </row>
    <row r="3510" spans="1:20" s="1" customFormat="1" x14ac:dyDescent="0.4">
      <c r="A3510" s="12"/>
      <c r="B3510" s="12"/>
      <c r="C3510" s="42"/>
      <c r="D3510" s="12"/>
      <c r="E3510" s="12"/>
      <c r="F3510" s="12"/>
      <c r="G3510" s="12"/>
      <c r="H3510" s="12"/>
      <c r="I3510" s="12"/>
      <c r="J3510" s="12"/>
      <c r="K3510" s="12"/>
      <c r="L3510" s="12"/>
      <c r="M3510" s="49"/>
      <c r="N3510" s="49"/>
      <c r="O3510" s="12"/>
      <c r="P3510" s="12"/>
      <c r="Q3510" s="12"/>
      <c r="R3510" s="12"/>
      <c r="S3510" s="12"/>
      <c r="T3510" s="12"/>
    </row>
    <row r="3511" spans="1:20" s="1" customFormat="1" x14ac:dyDescent="0.4">
      <c r="A3511" s="12"/>
      <c r="B3511" s="12"/>
      <c r="C3511" s="42"/>
      <c r="D3511" s="12"/>
      <c r="E3511" s="12"/>
      <c r="F3511" s="12"/>
      <c r="G3511" s="12"/>
      <c r="H3511" s="12"/>
      <c r="I3511" s="12"/>
      <c r="J3511" s="12"/>
      <c r="K3511" s="12"/>
      <c r="L3511" s="12"/>
      <c r="M3511" s="49"/>
      <c r="N3511" s="49"/>
      <c r="O3511" s="12"/>
      <c r="P3511" s="12"/>
      <c r="Q3511" s="12"/>
      <c r="R3511" s="12"/>
      <c r="S3511" s="12"/>
      <c r="T3511" s="12"/>
    </row>
    <row r="3512" spans="1:20" s="1" customFormat="1" x14ac:dyDescent="0.4">
      <c r="A3512" s="12"/>
      <c r="B3512" s="12"/>
      <c r="C3512" s="42"/>
      <c r="D3512" s="12"/>
      <c r="E3512" s="12"/>
      <c r="F3512" s="12"/>
      <c r="G3512" s="12"/>
      <c r="H3512" s="12"/>
      <c r="I3512" s="12"/>
      <c r="J3512" s="12"/>
      <c r="K3512" s="12"/>
      <c r="L3512" s="12"/>
      <c r="M3512" s="49"/>
      <c r="N3512" s="49"/>
      <c r="O3512" s="12"/>
      <c r="P3512" s="12"/>
      <c r="Q3512" s="12"/>
      <c r="R3512" s="12"/>
      <c r="S3512" s="12"/>
      <c r="T3512" s="12"/>
    </row>
    <row r="3513" spans="1:20" s="1" customFormat="1" x14ac:dyDescent="0.4">
      <c r="A3513" s="12"/>
      <c r="B3513" s="12"/>
      <c r="C3513" s="42"/>
      <c r="D3513" s="12"/>
      <c r="E3513" s="12"/>
      <c r="F3513" s="12"/>
      <c r="G3513" s="12"/>
      <c r="H3513" s="12"/>
      <c r="I3513" s="12"/>
      <c r="J3513" s="12"/>
      <c r="K3513" s="12"/>
      <c r="L3513" s="12"/>
      <c r="M3513" s="49"/>
      <c r="N3513" s="49"/>
      <c r="O3513" s="12"/>
      <c r="P3513" s="12"/>
      <c r="Q3513" s="12"/>
      <c r="R3513" s="12"/>
      <c r="S3513" s="12"/>
      <c r="T3513" s="12"/>
    </row>
    <row r="3514" spans="1:20" s="1" customFormat="1" x14ac:dyDescent="0.4">
      <c r="A3514" s="12"/>
      <c r="B3514" s="12"/>
      <c r="C3514" s="42"/>
      <c r="D3514" s="12"/>
      <c r="E3514" s="12"/>
      <c r="F3514" s="12"/>
      <c r="G3514" s="12"/>
      <c r="H3514" s="12"/>
      <c r="I3514" s="12"/>
      <c r="J3514" s="12"/>
      <c r="K3514" s="12"/>
      <c r="L3514" s="12"/>
      <c r="M3514" s="49"/>
      <c r="N3514" s="49"/>
      <c r="O3514" s="12"/>
      <c r="P3514" s="12"/>
      <c r="Q3514" s="12"/>
      <c r="R3514" s="12"/>
      <c r="S3514" s="12"/>
      <c r="T3514" s="12"/>
    </row>
    <row r="3515" spans="1:20" s="1" customFormat="1" x14ac:dyDescent="0.4">
      <c r="A3515" s="12"/>
      <c r="B3515" s="12"/>
      <c r="C3515" s="42"/>
      <c r="D3515" s="12"/>
      <c r="E3515" s="12"/>
      <c r="F3515" s="12"/>
      <c r="G3515" s="12"/>
      <c r="H3515" s="12"/>
      <c r="I3515" s="12"/>
      <c r="J3515" s="12"/>
      <c r="K3515" s="12"/>
      <c r="L3515" s="12"/>
      <c r="M3515" s="49"/>
      <c r="N3515" s="49"/>
      <c r="O3515" s="12"/>
      <c r="P3515" s="12"/>
      <c r="Q3515" s="12"/>
      <c r="R3515" s="12"/>
      <c r="S3515" s="12"/>
      <c r="T3515" s="12"/>
    </row>
    <row r="3516" spans="1:20" s="1" customFormat="1" x14ac:dyDescent="0.4">
      <c r="A3516" s="12"/>
      <c r="B3516" s="12"/>
      <c r="C3516" s="42"/>
      <c r="D3516" s="12"/>
      <c r="E3516" s="12"/>
      <c r="F3516" s="12"/>
      <c r="G3516" s="12"/>
      <c r="H3516" s="12"/>
      <c r="I3516" s="12"/>
      <c r="J3516" s="12"/>
      <c r="K3516" s="12"/>
      <c r="L3516" s="12"/>
      <c r="M3516" s="49"/>
      <c r="N3516" s="49"/>
      <c r="O3516" s="12"/>
      <c r="P3516" s="12"/>
      <c r="Q3516" s="12"/>
      <c r="R3516" s="12"/>
      <c r="S3516" s="12"/>
      <c r="T3516" s="12"/>
    </row>
    <row r="3517" spans="1:20" s="1" customFormat="1" x14ac:dyDescent="0.4">
      <c r="A3517" s="12"/>
      <c r="B3517" s="12"/>
      <c r="C3517" s="42"/>
      <c r="D3517" s="12"/>
      <c r="E3517" s="12"/>
      <c r="F3517" s="12"/>
      <c r="G3517" s="12"/>
      <c r="H3517" s="12"/>
      <c r="I3517" s="12"/>
      <c r="J3517" s="12"/>
      <c r="K3517" s="12"/>
      <c r="L3517" s="12"/>
      <c r="M3517" s="49"/>
      <c r="N3517" s="49"/>
      <c r="O3517" s="12"/>
      <c r="P3517" s="12"/>
      <c r="Q3517" s="12"/>
      <c r="R3517" s="12"/>
      <c r="S3517" s="12"/>
      <c r="T3517" s="12"/>
    </row>
    <row r="3518" spans="1:20" s="1" customFormat="1" x14ac:dyDescent="0.4">
      <c r="A3518" s="12"/>
      <c r="B3518" s="12"/>
      <c r="C3518" s="42"/>
      <c r="D3518" s="12"/>
      <c r="E3518" s="12"/>
      <c r="F3518" s="12"/>
      <c r="G3518" s="12"/>
      <c r="H3518" s="12"/>
      <c r="I3518" s="12"/>
      <c r="J3518" s="12"/>
      <c r="K3518" s="12"/>
      <c r="L3518" s="12"/>
      <c r="M3518" s="49"/>
      <c r="N3518" s="49"/>
      <c r="O3518" s="12"/>
      <c r="P3518" s="12"/>
      <c r="Q3518" s="12"/>
      <c r="R3518" s="12"/>
      <c r="S3518" s="12"/>
      <c r="T3518" s="12"/>
    </row>
    <row r="3519" spans="1:20" s="1" customFormat="1" x14ac:dyDescent="0.4">
      <c r="A3519" s="12"/>
      <c r="B3519" s="12"/>
      <c r="C3519" s="42"/>
      <c r="D3519" s="12"/>
      <c r="E3519" s="12"/>
      <c r="F3519" s="12"/>
      <c r="G3519" s="12"/>
      <c r="H3519" s="12"/>
      <c r="I3519" s="12"/>
      <c r="J3519" s="12"/>
      <c r="K3519" s="12"/>
      <c r="L3519" s="12"/>
      <c r="M3519" s="49"/>
      <c r="N3519" s="49"/>
      <c r="O3519" s="12"/>
      <c r="P3519" s="12"/>
      <c r="Q3519" s="12"/>
      <c r="R3519" s="12"/>
      <c r="S3519" s="12"/>
      <c r="T3519" s="12"/>
    </row>
    <row r="3520" spans="1:20" s="1" customFormat="1" x14ac:dyDescent="0.4">
      <c r="A3520" s="12"/>
      <c r="B3520" s="12"/>
      <c r="C3520" s="42"/>
      <c r="D3520" s="12"/>
      <c r="E3520" s="12"/>
      <c r="F3520" s="12"/>
      <c r="G3520" s="12"/>
      <c r="H3520" s="12"/>
      <c r="I3520" s="12"/>
      <c r="J3520" s="12"/>
      <c r="K3520" s="12"/>
      <c r="L3520" s="12"/>
      <c r="M3520" s="49"/>
      <c r="N3520" s="49"/>
      <c r="O3520" s="12"/>
      <c r="P3520" s="12"/>
      <c r="Q3520" s="12"/>
      <c r="R3520" s="12"/>
      <c r="S3520" s="12"/>
      <c r="T3520" s="12"/>
    </row>
    <row r="3521" spans="1:20" s="1" customFormat="1" x14ac:dyDescent="0.4">
      <c r="A3521" s="12"/>
      <c r="B3521" s="12"/>
      <c r="C3521" s="42"/>
      <c r="D3521" s="12"/>
      <c r="E3521" s="12"/>
      <c r="F3521" s="12"/>
      <c r="G3521" s="12"/>
      <c r="H3521" s="12"/>
      <c r="I3521" s="12"/>
      <c r="J3521" s="12"/>
      <c r="K3521" s="12"/>
      <c r="L3521" s="12"/>
      <c r="M3521" s="49"/>
      <c r="N3521" s="49"/>
      <c r="O3521" s="12"/>
      <c r="P3521" s="12"/>
      <c r="Q3521" s="12"/>
      <c r="R3521" s="12"/>
      <c r="S3521" s="12"/>
      <c r="T3521" s="12"/>
    </row>
    <row r="3522" spans="1:20" s="1" customFormat="1" x14ac:dyDescent="0.4">
      <c r="A3522" s="12"/>
      <c r="B3522" s="12"/>
      <c r="C3522" s="42"/>
      <c r="D3522" s="12"/>
      <c r="E3522" s="12"/>
      <c r="F3522" s="12"/>
      <c r="G3522" s="12"/>
      <c r="H3522" s="12"/>
      <c r="I3522" s="12"/>
      <c r="J3522" s="12"/>
      <c r="K3522" s="12"/>
      <c r="L3522" s="12"/>
      <c r="M3522" s="49"/>
      <c r="N3522" s="49"/>
      <c r="O3522" s="12"/>
      <c r="P3522" s="12"/>
      <c r="Q3522" s="12"/>
      <c r="R3522" s="12"/>
      <c r="S3522" s="12"/>
      <c r="T3522" s="12"/>
    </row>
    <row r="3523" spans="1:20" s="1" customFormat="1" x14ac:dyDescent="0.4">
      <c r="A3523" s="12"/>
      <c r="B3523" s="12"/>
      <c r="C3523" s="42"/>
      <c r="D3523" s="12"/>
      <c r="E3523" s="12"/>
      <c r="F3523" s="12"/>
      <c r="G3523" s="12"/>
      <c r="H3523" s="12"/>
      <c r="I3523" s="12"/>
      <c r="J3523" s="12"/>
      <c r="K3523" s="12"/>
      <c r="L3523" s="12"/>
      <c r="M3523" s="49"/>
      <c r="N3523" s="49"/>
      <c r="O3523" s="12"/>
      <c r="P3523" s="12"/>
      <c r="Q3523" s="12"/>
      <c r="R3523" s="12"/>
      <c r="S3523" s="12"/>
      <c r="T3523" s="12"/>
    </row>
    <row r="3524" spans="1:20" s="1" customFormat="1" x14ac:dyDescent="0.4">
      <c r="A3524" s="12"/>
      <c r="B3524" s="12"/>
      <c r="C3524" s="42"/>
      <c r="D3524" s="12"/>
      <c r="E3524" s="12"/>
      <c r="F3524" s="12"/>
      <c r="G3524" s="12"/>
      <c r="H3524" s="12"/>
      <c r="I3524" s="12"/>
      <c r="J3524" s="12"/>
      <c r="K3524" s="12"/>
      <c r="L3524" s="12"/>
      <c r="M3524" s="49"/>
      <c r="N3524" s="49"/>
      <c r="O3524" s="12"/>
      <c r="P3524" s="12"/>
      <c r="Q3524" s="12"/>
      <c r="R3524" s="12"/>
      <c r="S3524" s="12"/>
      <c r="T3524" s="12"/>
    </row>
    <row r="3525" spans="1:20" s="1" customFormat="1" x14ac:dyDescent="0.4">
      <c r="A3525" s="12"/>
      <c r="B3525" s="12"/>
      <c r="C3525" s="42"/>
      <c r="D3525" s="12"/>
      <c r="E3525" s="12"/>
      <c r="F3525" s="12"/>
      <c r="G3525" s="12"/>
      <c r="H3525" s="12"/>
      <c r="I3525" s="12"/>
      <c r="J3525" s="12"/>
      <c r="K3525" s="12"/>
      <c r="L3525" s="12"/>
      <c r="M3525" s="49"/>
      <c r="N3525" s="49"/>
      <c r="O3525" s="12"/>
      <c r="P3525" s="12"/>
      <c r="Q3525" s="12"/>
      <c r="R3525" s="12"/>
      <c r="S3525" s="12"/>
      <c r="T3525" s="12"/>
    </row>
    <row r="3526" spans="1:20" s="1" customFormat="1" x14ac:dyDescent="0.4">
      <c r="A3526" s="12"/>
      <c r="B3526" s="12"/>
      <c r="C3526" s="42"/>
      <c r="D3526" s="12"/>
      <c r="E3526" s="12"/>
      <c r="F3526" s="12"/>
      <c r="G3526" s="12"/>
      <c r="H3526" s="12"/>
      <c r="I3526" s="12"/>
      <c r="J3526" s="12"/>
      <c r="K3526" s="12"/>
      <c r="L3526" s="12"/>
      <c r="M3526" s="49"/>
      <c r="N3526" s="49"/>
      <c r="O3526" s="12"/>
      <c r="P3526" s="12"/>
      <c r="Q3526" s="12"/>
      <c r="R3526" s="12"/>
      <c r="S3526" s="12"/>
      <c r="T3526" s="12"/>
    </row>
    <row r="3527" spans="1:20" s="1" customFormat="1" x14ac:dyDescent="0.4">
      <c r="A3527" s="12"/>
      <c r="B3527" s="12"/>
      <c r="C3527" s="42"/>
      <c r="D3527" s="12"/>
      <c r="E3527" s="12"/>
      <c r="F3527" s="12"/>
      <c r="G3527" s="12"/>
      <c r="H3527" s="12"/>
      <c r="I3527" s="12"/>
      <c r="J3527" s="12"/>
      <c r="K3527" s="12"/>
      <c r="L3527" s="12"/>
      <c r="M3527" s="49"/>
      <c r="N3527" s="49"/>
      <c r="O3527" s="12"/>
      <c r="P3527" s="12"/>
      <c r="Q3527" s="12"/>
      <c r="R3527" s="12"/>
      <c r="S3527" s="12"/>
      <c r="T3527" s="12"/>
    </row>
    <row r="3528" spans="1:20" s="1" customFormat="1" x14ac:dyDescent="0.4">
      <c r="A3528" s="12"/>
      <c r="B3528" s="12"/>
      <c r="C3528" s="42"/>
      <c r="D3528" s="12"/>
      <c r="E3528" s="12"/>
      <c r="F3528" s="12"/>
      <c r="G3528" s="12"/>
      <c r="H3528" s="12"/>
      <c r="I3528" s="12"/>
      <c r="J3528" s="12"/>
      <c r="K3528" s="12"/>
      <c r="L3528" s="12"/>
      <c r="M3528" s="49"/>
      <c r="N3528" s="49"/>
      <c r="O3528" s="12"/>
      <c r="P3528" s="12"/>
      <c r="Q3528" s="12"/>
      <c r="R3528" s="12"/>
      <c r="S3528" s="12"/>
      <c r="T3528" s="12"/>
    </row>
    <row r="3529" spans="1:20" s="1" customFormat="1" x14ac:dyDescent="0.4">
      <c r="A3529" s="12"/>
      <c r="B3529" s="12"/>
      <c r="C3529" s="42"/>
      <c r="D3529" s="12"/>
      <c r="E3529" s="12"/>
      <c r="F3529" s="12"/>
      <c r="G3529" s="12"/>
      <c r="H3529" s="12"/>
      <c r="I3529" s="12"/>
      <c r="J3529" s="12"/>
      <c r="K3529" s="12"/>
      <c r="L3529" s="12"/>
      <c r="M3529" s="49"/>
      <c r="N3529" s="49"/>
      <c r="O3529" s="12"/>
      <c r="P3529" s="12"/>
      <c r="Q3529" s="12"/>
      <c r="R3529" s="12"/>
      <c r="S3529" s="12"/>
      <c r="T3529" s="12"/>
    </row>
    <row r="3530" spans="1:20" s="1" customFormat="1" x14ac:dyDescent="0.4">
      <c r="A3530" s="12"/>
      <c r="B3530" s="12"/>
      <c r="C3530" s="42"/>
      <c r="D3530" s="12"/>
      <c r="E3530" s="12"/>
      <c r="F3530" s="12"/>
      <c r="G3530" s="12"/>
      <c r="H3530" s="12"/>
      <c r="I3530" s="12"/>
      <c r="J3530" s="12"/>
      <c r="K3530" s="12"/>
      <c r="L3530" s="12"/>
      <c r="M3530" s="49"/>
      <c r="N3530" s="49"/>
      <c r="O3530" s="12"/>
      <c r="P3530" s="12"/>
      <c r="Q3530" s="12"/>
      <c r="R3530" s="12"/>
      <c r="S3530" s="12"/>
      <c r="T3530" s="12"/>
    </row>
    <row r="3531" spans="1:20" s="1" customFormat="1" x14ac:dyDescent="0.4">
      <c r="A3531" s="12"/>
      <c r="B3531" s="12"/>
      <c r="C3531" s="42"/>
      <c r="D3531" s="12"/>
      <c r="E3531" s="12"/>
      <c r="F3531" s="12"/>
      <c r="G3531" s="12"/>
      <c r="H3531" s="12"/>
      <c r="I3531" s="12"/>
      <c r="J3531" s="12"/>
      <c r="K3531" s="12"/>
      <c r="L3531" s="12"/>
      <c r="M3531" s="49"/>
      <c r="N3531" s="49"/>
      <c r="O3531" s="12"/>
      <c r="P3531" s="12"/>
      <c r="Q3531" s="12"/>
      <c r="R3531" s="12"/>
      <c r="S3531" s="12"/>
      <c r="T3531" s="12"/>
    </row>
    <row r="3532" spans="1:20" s="1" customFormat="1" x14ac:dyDescent="0.4">
      <c r="A3532" s="12"/>
      <c r="B3532" s="12"/>
      <c r="C3532" s="42"/>
      <c r="D3532" s="12"/>
      <c r="E3532" s="12"/>
      <c r="F3532" s="12"/>
      <c r="G3532" s="12"/>
      <c r="H3532" s="12"/>
      <c r="I3532" s="12"/>
      <c r="J3532" s="12"/>
      <c r="K3532" s="12"/>
      <c r="L3532" s="12"/>
      <c r="M3532" s="49"/>
      <c r="N3532" s="49"/>
      <c r="O3532" s="12"/>
      <c r="P3532" s="12"/>
      <c r="Q3532" s="12"/>
      <c r="R3532" s="12"/>
      <c r="S3532" s="12"/>
      <c r="T3532" s="12"/>
    </row>
    <row r="3533" spans="1:20" s="1" customFormat="1" x14ac:dyDescent="0.4">
      <c r="A3533" s="12"/>
      <c r="B3533" s="12"/>
      <c r="C3533" s="42"/>
      <c r="D3533" s="12"/>
      <c r="E3533" s="12"/>
      <c r="F3533" s="12"/>
      <c r="G3533" s="12"/>
      <c r="H3533" s="12"/>
      <c r="I3533" s="12"/>
      <c r="J3533" s="12"/>
      <c r="K3533" s="12"/>
      <c r="L3533" s="12"/>
      <c r="M3533" s="49"/>
      <c r="N3533" s="49"/>
      <c r="O3533" s="12"/>
      <c r="P3533" s="12"/>
      <c r="Q3533" s="12"/>
      <c r="R3533" s="12"/>
      <c r="S3533" s="12"/>
      <c r="T3533" s="12"/>
    </row>
    <row r="3534" spans="1:20" s="1" customFormat="1" x14ac:dyDescent="0.4">
      <c r="A3534" s="12"/>
      <c r="B3534" s="12"/>
      <c r="C3534" s="42"/>
      <c r="D3534" s="12"/>
      <c r="E3534" s="12"/>
      <c r="F3534" s="12"/>
      <c r="G3534" s="12"/>
      <c r="H3534" s="12"/>
      <c r="I3534" s="12"/>
      <c r="J3534" s="12"/>
      <c r="K3534" s="12"/>
      <c r="L3534" s="12"/>
      <c r="M3534" s="49"/>
      <c r="N3534" s="49"/>
      <c r="O3534" s="12"/>
      <c r="P3534" s="12"/>
      <c r="Q3534" s="12"/>
      <c r="R3534" s="12"/>
      <c r="S3534" s="12"/>
      <c r="T3534" s="12"/>
    </row>
    <row r="3535" spans="1:20" s="1" customFormat="1" x14ac:dyDescent="0.4">
      <c r="A3535" s="12"/>
      <c r="B3535" s="12"/>
      <c r="C3535" s="42"/>
      <c r="D3535" s="12"/>
      <c r="E3535" s="12"/>
      <c r="F3535" s="12"/>
      <c r="G3535" s="12"/>
      <c r="H3535" s="12"/>
      <c r="I3535" s="12"/>
      <c r="J3535" s="12"/>
      <c r="K3535" s="12"/>
      <c r="L3535" s="12"/>
      <c r="M3535" s="49"/>
      <c r="N3535" s="49"/>
      <c r="O3535" s="12"/>
      <c r="P3535" s="12"/>
      <c r="Q3535" s="12"/>
      <c r="R3535" s="12"/>
      <c r="S3535" s="12"/>
      <c r="T3535" s="12"/>
    </row>
    <row r="3536" spans="1:20" s="1" customFormat="1" x14ac:dyDescent="0.4">
      <c r="A3536" s="12"/>
      <c r="B3536" s="12"/>
      <c r="C3536" s="42"/>
      <c r="D3536" s="12"/>
      <c r="E3536" s="12"/>
      <c r="F3536" s="12"/>
      <c r="G3536" s="12"/>
      <c r="H3536" s="12"/>
      <c r="I3536" s="12"/>
      <c r="J3536" s="12"/>
      <c r="K3536" s="12"/>
      <c r="L3536" s="12"/>
      <c r="M3536" s="49"/>
      <c r="N3536" s="49"/>
      <c r="O3536" s="12"/>
      <c r="P3536" s="12"/>
      <c r="Q3536" s="12"/>
      <c r="R3536" s="12"/>
      <c r="S3536" s="12"/>
      <c r="T3536" s="12"/>
    </row>
    <row r="3537" spans="1:20" s="1" customFormat="1" x14ac:dyDescent="0.4">
      <c r="A3537" s="12"/>
      <c r="B3537" s="12"/>
      <c r="C3537" s="42"/>
      <c r="D3537" s="12"/>
      <c r="E3537" s="12"/>
      <c r="F3537" s="12"/>
      <c r="G3537" s="12"/>
      <c r="H3537" s="12"/>
      <c r="I3537" s="12"/>
      <c r="J3537" s="12"/>
      <c r="K3537" s="12"/>
      <c r="L3537" s="12"/>
      <c r="M3537" s="49"/>
      <c r="N3537" s="49"/>
      <c r="O3537" s="12"/>
      <c r="P3537" s="12"/>
      <c r="Q3537" s="12"/>
      <c r="R3537" s="12"/>
      <c r="S3537" s="12"/>
      <c r="T3537" s="12"/>
    </row>
    <row r="3538" spans="1:20" s="1" customFormat="1" x14ac:dyDescent="0.4">
      <c r="A3538" s="12"/>
      <c r="B3538" s="12"/>
      <c r="C3538" s="42"/>
      <c r="D3538" s="12"/>
      <c r="E3538" s="12"/>
      <c r="F3538" s="12"/>
      <c r="G3538" s="12"/>
      <c r="H3538" s="12"/>
      <c r="I3538" s="12"/>
      <c r="J3538" s="12"/>
      <c r="K3538" s="12"/>
      <c r="L3538" s="12"/>
      <c r="M3538" s="49"/>
      <c r="N3538" s="49"/>
      <c r="O3538" s="12"/>
      <c r="P3538" s="12"/>
      <c r="Q3538" s="12"/>
      <c r="R3538" s="12"/>
      <c r="S3538" s="12"/>
      <c r="T3538" s="12"/>
    </row>
    <row r="3539" spans="1:20" s="1" customFormat="1" x14ac:dyDescent="0.4">
      <c r="A3539" s="12"/>
      <c r="B3539" s="12"/>
      <c r="C3539" s="42"/>
      <c r="D3539" s="12"/>
      <c r="E3539" s="12"/>
      <c r="F3539" s="12"/>
      <c r="G3539" s="12"/>
      <c r="H3539" s="12"/>
      <c r="I3539" s="12"/>
      <c r="J3539" s="12"/>
      <c r="K3539" s="12"/>
      <c r="L3539" s="12"/>
      <c r="M3539" s="49"/>
      <c r="N3539" s="49"/>
      <c r="O3539" s="12"/>
      <c r="P3539" s="12"/>
      <c r="Q3539" s="12"/>
      <c r="R3539" s="12"/>
      <c r="S3539" s="12"/>
      <c r="T3539" s="12"/>
    </row>
    <row r="3540" spans="1:20" s="1" customFormat="1" x14ac:dyDescent="0.4">
      <c r="A3540" s="12"/>
      <c r="B3540" s="12"/>
      <c r="C3540" s="42"/>
      <c r="D3540" s="12"/>
      <c r="E3540" s="12"/>
      <c r="F3540" s="12"/>
      <c r="G3540" s="12"/>
      <c r="H3540" s="12"/>
      <c r="I3540" s="12"/>
      <c r="J3540" s="12"/>
      <c r="K3540" s="12"/>
      <c r="L3540" s="12"/>
      <c r="M3540" s="49"/>
      <c r="N3540" s="49"/>
      <c r="O3540" s="12"/>
      <c r="P3540" s="12"/>
      <c r="Q3540" s="12"/>
      <c r="R3540" s="12"/>
      <c r="S3540" s="12"/>
      <c r="T3540" s="12"/>
    </row>
    <row r="3541" spans="1:20" s="1" customFormat="1" x14ac:dyDescent="0.4">
      <c r="A3541" s="12"/>
      <c r="B3541" s="12"/>
      <c r="C3541" s="42"/>
      <c r="D3541" s="12"/>
      <c r="E3541" s="12"/>
      <c r="F3541" s="12"/>
      <c r="G3541" s="12"/>
      <c r="H3541" s="12"/>
      <c r="I3541" s="12"/>
      <c r="J3541" s="12"/>
      <c r="K3541" s="12"/>
      <c r="L3541" s="12"/>
      <c r="M3541" s="49"/>
      <c r="N3541" s="49"/>
      <c r="O3541" s="12"/>
      <c r="P3541" s="12"/>
      <c r="Q3541" s="12"/>
      <c r="R3541" s="12"/>
      <c r="S3541" s="12"/>
      <c r="T3541" s="12"/>
    </row>
    <row r="3542" spans="1:20" s="1" customFormat="1" x14ac:dyDescent="0.4">
      <c r="A3542" s="12"/>
      <c r="B3542" s="12"/>
      <c r="C3542" s="42"/>
      <c r="D3542" s="12"/>
      <c r="E3542" s="12"/>
      <c r="F3542" s="12"/>
      <c r="G3542" s="12"/>
      <c r="H3542" s="12"/>
      <c r="I3542" s="12"/>
      <c r="J3542" s="12"/>
      <c r="K3542" s="12"/>
      <c r="L3542" s="12"/>
      <c r="M3542" s="49"/>
      <c r="N3542" s="49"/>
      <c r="O3542" s="12"/>
      <c r="P3542" s="12"/>
      <c r="Q3542" s="12"/>
      <c r="R3542" s="12"/>
      <c r="S3542" s="12"/>
      <c r="T3542" s="12"/>
    </row>
    <row r="3543" spans="1:20" s="1" customFormat="1" x14ac:dyDescent="0.4">
      <c r="A3543" s="12"/>
      <c r="B3543" s="12"/>
      <c r="C3543" s="42"/>
      <c r="D3543" s="12"/>
      <c r="E3543" s="12"/>
      <c r="F3543" s="12"/>
      <c r="G3543" s="12"/>
      <c r="H3543" s="12"/>
      <c r="I3543" s="12"/>
      <c r="J3543" s="12"/>
      <c r="K3543" s="12"/>
      <c r="L3543" s="12"/>
      <c r="M3543" s="49"/>
      <c r="N3543" s="49"/>
      <c r="O3543" s="12"/>
      <c r="P3543" s="12"/>
      <c r="Q3543" s="12"/>
      <c r="R3543" s="12"/>
      <c r="S3543" s="12"/>
      <c r="T3543" s="12"/>
    </row>
    <row r="3544" spans="1:20" s="1" customFormat="1" x14ac:dyDescent="0.4">
      <c r="A3544" s="12"/>
      <c r="B3544" s="12"/>
      <c r="C3544" s="42"/>
      <c r="D3544" s="12"/>
      <c r="E3544" s="12"/>
      <c r="F3544" s="12"/>
      <c r="G3544" s="12"/>
      <c r="H3544" s="12"/>
      <c r="I3544" s="12"/>
      <c r="J3544" s="12"/>
      <c r="K3544" s="12"/>
      <c r="L3544" s="12"/>
      <c r="M3544" s="49"/>
      <c r="N3544" s="49"/>
      <c r="O3544" s="12"/>
      <c r="P3544" s="12"/>
      <c r="Q3544" s="12"/>
      <c r="R3544" s="12"/>
      <c r="S3544" s="12"/>
      <c r="T3544" s="12"/>
    </row>
    <row r="3545" spans="1:20" s="1" customFormat="1" x14ac:dyDescent="0.4">
      <c r="A3545" s="12"/>
      <c r="B3545" s="12"/>
      <c r="C3545" s="42"/>
      <c r="D3545" s="12"/>
      <c r="E3545" s="12"/>
      <c r="F3545" s="12"/>
      <c r="G3545" s="12"/>
      <c r="H3545" s="12"/>
      <c r="I3545" s="12"/>
      <c r="J3545" s="12"/>
      <c r="K3545" s="12"/>
      <c r="L3545" s="12"/>
      <c r="M3545" s="49"/>
      <c r="N3545" s="49"/>
      <c r="O3545" s="12"/>
      <c r="P3545" s="12"/>
      <c r="Q3545" s="12"/>
      <c r="R3545" s="12"/>
      <c r="S3545" s="12"/>
      <c r="T3545" s="12"/>
    </row>
    <row r="3546" spans="1:20" s="1" customFormat="1" x14ac:dyDescent="0.4">
      <c r="A3546" s="12"/>
      <c r="B3546" s="12"/>
      <c r="C3546" s="42"/>
      <c r="D3546" s="12"/>
      <c r="E3546" s="12"/>
      <c r="F3546" s="12"/>
      <c r="G3546" s="12"/>
      <c r="H3546" s="12"/>
      <c r="I3546" s="12"/>
      <c r="J3546" s="12"/>
      <c r="K3546" s="12"/>
      <c r="L3546" s="12"/>
      <c r="M3546" s="49"/>
      <c r="N3546" s="49"/>
      <c r="O3546" s="12"/>
      <c r="P3546" s="12"/>
      <c r="Q3546" s="12"/>
      <c r="R3546" s="12"/>
      <c r="S3546" s="12"/>
      <c r="T3546" s="12"/>
    </row>
    <row r="3547" spans="1:20" s="1" customFormat="1" x14ac:dyDescent="0.4">
      <c r="A3547" s="12"/>
      <c r="B3547" s="12"/>
      <c r="C3547" s="42"/>
      <c r="D3547" s="12"/>
      <c r="E3547" s="12"/>
      <c r="F3547" s="12"/>
      <c r="G3547" s="12"/>
      <c r="H3547" s="12"/>
      <c r="I3547" s="12"/>
      <c r="J3547" s="12"/>
      <c r="K3547" s="12"/>
      <c r="L3547" s="12"/>
      <c r="M3547" s="49"/>
      <c r="N3547" s="49"/>
      <c r="O3547" s="12"/>
      <c r="P3547" s="12"/>
      <c r="Q3547" s="12"/>
      <c r="R3547" s="12"/>
      <c r="S3547" s="12"/>
      <c r="T3547" s="12"/>
    </row>
    <row r="3548" spans="1:20" s="1" customFormat="1" x14ac:dyDescent="0.4">
      <c r="A3548" s="12"/>
      <c r="B3548" s="12"/>
      <c r="C3548" s="42"/>
      <c r="D3548" s="12"/>
      <c r="E3548" s="12"/>
      <c r="F3548" s="12"/>
      <c r="G3548" s="12"/>
      <c r="H3548" s="12"/>
      <c r="I3548" s="12"/>
      <c r="J3548" s="12"/>
      <c r="K3548" s="12"/>
      <c r="L3548" s="12"/>
      <c r="M3548" s="49"/>
      <c r="N3548" s="49"/>
      <c r="O3548" s="12"/>
      <c r="P3548" s="12"/>
      <c r="Q3548" s="12"/>
      <c r="R3548" s="12"/>
      <c r="S3548" s="12"/>
      <c r="T3548" s="12"/>
    </row>
    <row r="3549" spans="1:20" s="1" customFormat="1" x14ac:dyDescent="0.4">
      <c r="A3549" s="12"/>
      <c r="B3549" s="12"/>
      <c r="C3549" s="42"/>
      <c r="D3549" s="12"/>
      <c r="E3549" s="12"/>
      <c r="F3549" s="12"/>
      <c r="G3549" s="12"/>
      <c r="H3549" s="12"/>
      <c r="I3549" s="12"/>
      <c r="J3549" s="12"/>
      <c r="K3549" s="12"/>
      <c r="L3549" s="12"/>
      <c r="M3549" s="49"/>
      <c r="N3549" s="49"/>
      <c r="O3549" s="12"/>
      <c r="P3549" s="12"/>
      <c r="Q3549" s="12"/>
      <c r="R3549" s="12"/>
      <c r="S3549" s="12"/>
      <c r="T3549" s="12"/>
    </row>
    <row r="3550" spans="1:20" s="1" customFormat="1" x14ac:dyDescent="0.4">
      <c r="A3550" s="12"/>
      <c r="B3550" s="12"/>
      <c r="C3550" s="42"/>
      <c r="D3550" s="12"/>
      <c r="E3550" s="12"/>
      <c r="F3550" s="12"/>
      <c r="G3550" s="12"/>
      <c r="H3550" s="12"/>
      <c r="I3550" s="12"/>
      <c r="J3550" s="12"/>
      <c r="K3550" s="12"/>
      <c r="L3550" s="12"/>
      <c r="M3550" s="49"/>
      <c r="N3550" s="49"/>
      <c r="O3550" s="12"/>
      <c r="P3550" s="12"/>
      <c r="Q3550" s="12"/>
      <c r="R3550" s="12"/>
      <c r="S3550" s="12"/>
      <c r="T3550" s="12"/>
    </row>
    <row r="3551" spans="1:20" s="1" customFormat="1" x14ac:dyDescent="0.4">
      <c r="A3551" s="12"/>
      <c r="B3551" s="12"/>
      <c r="C3551" s="42"/>
      <c r="D3551" s="12"/>
      <c r="E3551" s="12"/>
      <c r="F3551" s="12"/>
      <c r="G3551" s="12"/>
      <c r="H3551" s="12"/>
      <c r="I3551" s="12"/>
      <c r="J3551" s="12"/>
      <c r="K3551" s="12"/>
      <c r="L3551" s="12"/>
      <c r="M3551" s="49"/>
      <c r="N3551" s="49"/>
      <c r="O3551" s="12"/>
      <c r="P3551" s="12"/>
      <c r="Q3551" s="12"/>
      <c r="R3551" s="12"/>
      <c r="S3551" s="12"/>
      <c r="T3551" s="12"/>
    </row>
    <row r="3552" spans="1:20" s="1" customFormat="1" x14ac:dyDescent="0.4">
      <c r="A3552" s="12"/>
      <c r="B3552" s="12"/>
      <c r="C3552" s="42"/>
      <c r="D3552" s="12"/>
      <c r="E3552" s="12"/>
      <c r="F3552" s="12"/>
      <c r="G3552" s="12"/>
      <c r="H3552" s="12"/>
      <c r="I3552" s="12"/>
      <c r="J3552" s="12"/>
      <c r="K3552" s="12"/>
      <c r="L3552" s="12"/>
      <c r="M3552" s="49"/>
      <c r="N3552" s="49"/>
      <c r="O3552" s="12"/>
      <c r="P3552" s="12"/>
      <c r="Q3552" s="12"/>
      <c r="R3552" s="12"/>
      <c r="S3552" s="12"/>
      <c r="T3552" s="12"/>
    </row>
    <row r="3553" spans="1:20" s="1" customFormat="1" x14ac:dyDescent="0.4">
      <c r="A3553" s="12"/>
      <c r="B3553" s="12"/>
      <c r="C3553" s="42"/>
      <c r="D3553" s="12"/>
      <c r="E3553" s="12"/>
      <c r="F3553" s="12"/>
      <c r="G3553" s="12"/>
      <c r="H3553" s="12"/>
      <c r="I3553" s="12"/>
      <c r="J3553" s="12"/>
      <c r="K3553" s="12"/>
      <c r="L3553" s="12"/>
      <c r="M3553" s="49"/>
      <c r="N3553" s="49"/>
      <c r="O3553" s="12"/>
      <c r="P3553" s="12"/>
      <c r="Q3553" s="12"/>
      <c r="R3553" s="12"/>
      <c r="S3553" s="12"/>
      <c r="T3553" s="12"/>
    </row>
    <row r="3554" spans="1:20" s="1" customFormat="1" x14ac:dyDescent="0.4">
      <c r="A3554" s="12"/>
      <c r="B3554" s="12"/>
      <c r="C3554" s="42"/>
      <c r="D3554" s="12"/>
      <c r="E3554" s="12"/>
      <c r="F3554" s="12"/>
      <c r="G3554" s="12"/>
      <c r="H3554" s="12"/>
      <c r="I3554" s="12"/>
      <c r="J3554" s="12"/>
      <c r="K3554" s="12"/>
      <c r="L3554" s="12"/>
      <c r="M3554" s="49"/>
      <c r="N3554" s="49"/>
      <c r="O3554" s="12"/>
      <c r="P3554" s="12"/>
      <c r="Q3554" s="12"/>
      <c r="R3554" s="12"/>
      <c r="S3554" s="12"/>
      <c r="T3554" s="12"/>
    </row>
    <row r="3555" spans="1:20" s="1" customFormat="1" x14ac:dyDescent="0.4">
      <c r="A3555" s="12"/>
      <c r="B3555" s="12"/>
      <c r="C3555" s="42"/>
      <c r="D3555" s="12"/>
      <c r="E3555" s="12"/>
      <c r="F3555" s="12"/>
      <c r="G3555" s="12"/>
      <c r="H3555" s="12"/>
      <c r="I3555" s="12"/>
      <c r="J3555" s="12"/>
      <c r="K3555" s="12"/>
      <c r="L3555" s="12"/>
      <c r="M3555" s="49"/>
      <c r="N3555" s="49"/>
      <c r="O3555" s="12"/>
      <c r="P3555" s="12"/>
      <c r="Q3555" s="12"/>
      <c r="R3555" s="12"/>
      <c r="S3555" s="12"/>
      <c r="T3555" s="12"/>
    </row>
    <row r="3556" spans="1:20" s="1" customFormat="1" x14ac:dyDescent="0.4">
      <c r="A3556" s="12"/>
      <c r="B3556" s="12"/>
      <c r="C3556" s="42"/>
      <c r="D3556" s="12"/>
      <c r="E3556" s="12"/>
      <c r="F3556" s="12"/>
      <c r="G3556" s="12"/>
      <c r="H3556" s="12"/>
      <c r="I3556" s="12"/>
      <c r="J3556" s="12"/>
      <c r="K3556" s="12"/>
      <c r="L3556" s="12"/>
      <c r="M3556" s="49"/>
      <c r="N3556" s="49"/>
      <c r="O3556" s="12"/>
      <c r="P3556" s="12"/>
      <c r="Q3556" s="12"/>
      <c r="R3556" s="12"/>
      <c r="S3556" s="12"/>
      <c r="T3556" s="12"/>
    </row>
    <row r="3557" spans="1:20" s="1" customFormat="1" x14ac:dyDescent="0.4">
      <c r="A3557" s="12"/>
      <c r="B3557" s="12"/>
      <c r="C3557" s="42"/>
      <c r="D3557" s="12"/>
      <c r="E3557" s="12"/>
      <c r="F3557" s="12"/>
      <c r="G3557" s="12"/>
      <c r="H3557" s="12"/>
      <c r="I3557" s="12"/>
      <c r="J3557" s="12"/>
      <c r="K3557" s="12"/>
      <c r="L3557" s="12"/>
      <c r="M3557" s="49"/>
      <c r="N3557" s="49"/>
      <c r="O3557" s="12"/>
      <c r="P3557" s="12"/>
      <c r="Q3557" s="12"/>
      <c r="R3557" s="12"/>
      <c r="S3557" s="12"/>
      <c r="T3557" s="12"/>
    </row>
    <row r="3558" spans="1:20" s="1" customFormat="1" x14ac:dyDescent="0.4">
      <c r="A3558" s="12"/>
      <c r="B3558" s="12"/>
      <c r="C3558" s="42"/>
      <c r="D3558" s="12"/>
      <c r="E3558" s="12"/>
      <c r="F3558" s="12"/>
      <c r="G3558" s="12"/>
      <c r="H3558" s="12"/>
      <c r="I3558" s="12"/>
      <c r="J3558" s="12"/>
      <c r="K3558" s="12"/>
      <c r="L3558" s="12"/>
      <c r="M3558" s="49"/>
      <c r="N3558" s="49"/>
      <c r="O3558" s="12"/>
      <c r="P3558" s="12"/>
      <c r="Q3558" s="12"/>
      <c r="R3558" s="12"/>
      <c r="S3558" s="12"/>
      <c r="T3558" s="12"/>
    </row>
    <row r="3559" spans="1:20" s="1" customFormat="1" x14ac:dyDescent="0.4">
      <c r="A3559" s="12"/>
      <c r="B3559" s="12"/>
      <c r="C3559" s="42"/>
      <c r="D3559" s="12"/>
      <c r="E3559" s="12"/>
      <c r="F3559" s="12"/>
      <c r="G3559" s="12"/>
      <c r="H3559" s="12"/>
      <c r="I3559" s="12"/>
      <c r="J3559" s="12"/>
      <c r="K3559" s="12"/>
      <c r="L3559" s="12"/>
      <c r="M3559" s="49"/>
      <c r="N3559" s="49"/>
      <c r="O3559" s="12"/>
      <c r="P3559" s="12"/>
      <c r="Q3559" s="12"/>
      <c r="R3559" s="12"/>
      <c r="S3559" s="12"/>
      <c r="T3559" s="12"/>
    </row>
    <row r="3560" spans="1:20" s="1" customFormat="1" x14ac:dyDescent="0.4">
      <c r="A3560" s="12"/>
      <c r="B3560" s="12"/>
      <c r="C3560" s="42"/>
      <c r="D3560" s="12"/>
      <c r="E3560" s="12"/>
      <c r="F3560" s="12"/>
      <c r="G3560" s="12"/>
      <c r="H3560" s="12"/>
      <c r="I3560" s="12"/>
      <c r="J3560" s="12"/>
      <c r="K3560" s="12"/>
      <c r="L3560" s="12"/>
      <c r="M3560" s="49"/>
      <c r="N3560" s="49"/>
      <c r="O3560" s="12"/>
      <c r="P3560" s="12"/>
      <c r="Q3560" s="12"/>
      <c r="R3560" s="12"/>
      <c r="S3560" s="12"/>
      <c r="T3560" s="12"/>
    </row>
    <row r="3561" spans="1:20" s="1" customFormat="1" x14ac:dyDescent="0.4">
      <c r="A3561" s="12"/>
      <c r="B3561" s="12"/>
      <c r="C3561" s="42"/>
      <c r="D3561" s="12"/>
      <c r="E3561" s="12"/>
      <c r="F3561" s="12"/>
      <c r="G3561" s="12"/>
      <c r="H3561" s="12"/>
      <c r="I3561" s="12"/>
      <c r="J3561" s="12"/>
      <c r="K3561" s="12"/>
      <c r="L3561" s="12"/>
      <c r="M3561" s="49"/>
      <c r="N3561" s="49"/>
      <c r="O3561" s="12"/>
      <c r="P3561" s="12"/>
      <c r="Q3561" s="12"/>
      <c r="R3561" s="12"/>
      <c r="S3561" s="12"/>
      <c r="T3561" s="12"/>
    </row>
    <row r="3562" spans="1:20" s="1" customFormat="1" x14ac:dyDescent="0.4">
      <c r="A3562" s="12"/>
      <c r="B3562" s="12"/>
      <c r="C3562" s="42"/>
      <c r="D3562" s="12"/>
      <c r="E3562" s="12"/>
      <c r="F3562" s="12"/>
      <c r="G3562" s="12"/>
      <c r="H3562" s="12"/>
      <c r="I3562" s="12"/>
      <c r="J3562" s="12"/>
      <c r="K3562" s="12"/>
      <c r="L3562" s="12"/>
      <c r="M3562" s="49"/>
      <c r="N3562" s="49"/>
      <c r="O3562" s="12"/>
      <c r="P3562" s="12"/>
      <c r="Q3562" s="12"/>
      <c r="R3562" s="12"/>
      <c r="S3562" s="12"/>
      <c r="T3562" s="12"/>
    </row>
    <row r="3563" spans="1:20" s="1" customFormat="1" x14ac:dyDescent="0.4">
      <c r="A3563" s="12"/>
      <c r="B3563" s="12"/>
      <c r="C3563" s="42"/>
      <c r="D3563" s="12"/>
      <c r="E3563" s="12"/>
      <c r="F3563" s="12"/>
      <c r="G3563" s="12"/>
      <c r="H3563" s="12"/>
      <c r="I3563" s="12"/>
      <c r="J3563" s="12"/>
      <c r="K3563" s="12"/>
      <c r="L3563" s="12"/>
      <c r="M3563" s="49"/>
      <c r="N3563" s="49"/>
      <c r="O3563" s="12"/>
      <c r="P3563" s="12"/>
      <c r="Q3563" s="12"/>
      <c r="R3563" s="12"/>
      <c r="S3563" s="12"/>
      <c r="T3563" s="12"/>
    </row>
    <row r="3564" spans="1:20" s="1" customFormat="1" x14ac:dyDescent="0.4">
      <c r="A3564" s="12"/>
      <c r="B3564" s="12"/>
      <c r="C3564" s="42"/>
      <c r="D3564" s="12"/>
      <c r="E3564" s="12"/>
      <c r="F3564" s="12"/>
      <c r="G3564" s="12"/>
      <c r="H3564" s="12"/>
      <c r="I3564" s="12"/>
      <c r="J3564" s="12"/>
      <c r="K3564" s="12"/>
      <c r="L3564" s="12"/>
      <c r="M3564" s="49"/>
      <c r="N3564" s="49"/>
      <c r="O3564" s="12"/>
      <c r="P3564" s="12"/>
      <c r="Q3564" s="12"/>
      <c r="R3564" s="12"/>
      <c r="S3564" s="12"/>
      <c r="T3564" s="12"/>
    </row>
    <row r="3565" spans="1:20" s="1" customFormat="1" x14ac:dyDescent="0.4">
      <c r="A3565" s="12"/>
      <c r="B3565" s="12"/>
      <c r="C3565" s="42"/>
      <c r="D3565" s="12"/>
      <c r="E3565" s="12"/>
      <c r="F3565" s="12"/>
      <c r="G3565" s="12"/>
      <c r="H3565" s="12"/>
      <c r="I3565" s="12"/>
      <c r="J3565" s="12"/>
      <c r="K3565" s="12"/>
      <c r="L3565" s="12"/>
      <c r="M3565" s="49"/>
      <c r="N3565" s="49"/>
      <c r="O3565" s="12"/>
      <c r="P3565" s="12"/>
      <c r="Q3565" s="12"/>
      <c r="R3565" s="12"/>
      <c r="S3565" s="12"/>
      <c r="T3565" s="12"/>
    </row>
    <row r="3566" spans="1:20" s="1" customFormat="1" x14ac:dyDescent="0.4">
      <c r="A3566" s="12"/>
      <c r="B3566" s="12"/>
      <c r="C3566" s="42"/>
      <c r="D3566" s="12"/>
      <c r="E3566" s="12"/>
      <c r="F3566" s="12"/>
      <c r="G3566" s="12"/>
      <c r="H3566" s="12"/>
      <c r="I3566" s="12"/>
      <c r="J3566" s="12"/>
      <c r="K3566" s="12"/>
      <c r="L3566" s="12"/>
      <c r="M3566" s="49"/>
      <c r="N3566" s="49"/>
      <c r="O3566" s="12"/>
      <c r="P3566" s="12"/>
      <c r="Q3566" s="12"/>
      <c r="R3566" s="12"/>
      <c r="S3566" s="12"/>
      <c r="T3566" s="12"/>
    </row>
    <row r="3567" spans="1:20" s="1" customFormat="1" x14ac:dyDescent="0.4">
      <c r="A3567" s="12"/>
      <c r="B3567" s="12"/>
      <c r="C3567" s="42"/>
      <c r="D3567" s="12"/>
      <c r="E3567" s="12"/>
      <c r="F3567" s="12"/>
      <c r="G3567" s="12"/>
      <c r="H3567" s="12"/>
      <c r="I3567" s="12"/>
      <c r="J3567" s="12"/>
      <c r="K3567" s="12"/>
      <c r="L3567" s="12"/>
      <c r="M3567" s="49"/>
      <c r="N3567" s="49"/>
      <c r="O3567" s="12"/>
      <c r="P3567" s="12"/>
      <c r="Q3567" s="12"/>
      <c r="R3567" s="12"/>
      <c r="S3567" s="12"/>
      <c r="T3567" s="12"/>
    </row>
    <row r="3568" spans="1:20" s="1" customFormat="1" x14ac:dyDescent="0.4">
      <c r="A3568" s="12"/>
      <c r="B3568" s="12"/>
      <c r="C3568" s="42"/>
      <c r="D3568" s="12"/>
      <c r="E3568" s="12"/>
      <c r="F3568" s="12"/>
      <c r="G3568" s="12"/>
      <c r="H3568" s="12"/>
      <c r="I3568" s="12"/>
      <c r="J3568" s="12"/>
      <c r="K3568" s="12"/>
      <c r="L3568" s="12"/>
      <c r="M3568" s="49"/>
      <c r="N3568" s="49"/>
      <c r="O3568" s="12"/>
      <c r="P3568" s="12"/>
      <c r="Q3568" s="12"/>
      <c r="R3568" s="12"/>
      <c r="S3568" s="12"/>
      <c r="T3568" s="12"/>
    </row>
    <row r="3569" spans="1:20" s="1" customFormat="1" x14ac:dyDescent="0.4">
      <c r="A3569" s="12"/>
      <c r="B3569" s="12"/>
      <c r="C3569" s="42"/>
      <c r="D3569" s="12"/>
      <c r="E3569" s="12"/>
      <c r="F3569" s="12"/>
      <c r="G3569" s="12"/>
      <c r="H3569" s="12"/>
      <c r="I3569" s="12"/>
      <c r="J3569" s="12"/>
      <c r="K3569" s="12"/>
      <c r="L3569" s="12"/>
      <c r="M3569" s="49"/>
      <c r="N3569" s="49"/>
      <c r="O3569" s="12"/>
      <c r="P3569" s="12"/>
      <c r="Q3569" s="12"/>
      <c r="R3569" s="12"/>
      <c r="S3569" s="12"/>
      <c r="T3569" s="12"/>
    </row>
    <row r="3570" spans="1:20" s="1" customFormat="1" x14ac:dyDescent="0.4">
      <c r="A3570" s="12"/>
      <c r="B3570" s="12"/>
      <c r="C3570" s="42"/>
      <c r="D3570" s="12"/>
      <c r="E3570" s="12"/>
      <c r="F3570" s="12"/>
      <c r="G3570" s="12"/>
      <c r="H3570" s="12"/>
      <c r="I3570" s="12"/>
      <c r="J3570" s="12"/>
      <c r="K3570" s="12"/>
      <c r="L3570" s="12"/>
      <c r="M3570" s="49"/>
      <c r="N3570" s="49"/>
      <c r="O3570" s="12"/>
      <c r="P3570" s="12"/>
      <c r="Q3570" s="12"/>
      <c r="R3570" s="12"/>
      <c r="S3570" s="12"/>
      <c r="T3570" s="12"/>
    </row>
    <row r="3571" spans="1:20" s="1" customFormat="1" x14ac:dyDescent="0.4">
      <c r="A3571" s="12"/>
      <c r="B3571" s="12"/>
      <c r="C3571" s="42"/>
      <c r="D3571" s="12"/>
      <c r="E3571" s="12"/>
      <c r="F3571" s="12"/>
      <c r="G3571" s="12"/>
      <c r="H3571" s="12"/>
      <c r="I3571" s="12"/>
      <c r="J3571" s="12"/>
      <c r="K3571" s="12"/>
      <c r="L3571" s="12"/>
      <c r="M3571" s="49"/>
      <c r="N3571" s="49"/>
      <c r="O3571" s="12"/>
      <c r="P3571" s="12"/>
      <c r="Q3571" s="12"/>
      <c r="R3571" s="12"/>
      <c r="S3571" s="12"/>
      <c r="T3571" s="12"/>
    </row>
    <row r="3572" spans="1:20" s="1" customFormat="1" x14ac:dyDescent="0.4">
      <c r="A3572" s="12"/>
      <c r="B3572" s="12"/>
      <c r="C3572" s="42"/>
      <c r="D3572" s="12"/>
      <c r="E3572" s="12"/>
      <c r="F3572" s="12"/>
      <c r="G3572" s="12"/>
      <c r="H3572" s="12"/>
      <c r="I3572" s="12"/>
      <c r="J3572" s="12"/>
      <c r="K3572" s="12"/>
      <c r="L3572" s="12"/>
      <c r="M3572" s="49"/>
      <c r="N3572" s="49"/>
      <c r="O3572" s="12"/>
      <c r="P3572" s="12"/>
      <c r="Q3572" s="12"/>
      <c r="R3572" s="12"/>
      <c r="S3572" s="12"/>
      <c r="T3572" s="12"/>
    </row>
    <row r="3573" spans="1:20" s="1" customFormat="1" x14ac:dyDescent="0.4">
      <c r="A3573" s="12"/>
      <c r="B3573" s="12"/>
      <c r="C3573" s="42"/>
      <c r="D3573" s="12"/>
      <c r="E3573" s="12"/>
      <c r="F3573" s="12"/>
      <c r="G3573" s="12"/>
      <c r="H3573" s="12"/>
      <c r="I3573" s="12"/>
      <c r="J3573" s="12"/>
      <c r="K3573" s="12"/>
      <c r="L3573" s="12"/>
      <c r="M3573" s="49"/>
      <c r="N3573" s="49"/>
      <c r="O3573" s="12"/>
      <c r="P3573" s="12"/>
      <c r="Q3573" s="12"/>
      <c r="R3573" s="12"/>
      <c r="S3573" s="12"/>
      <c r="T3573" s="12"/>
    </row>
    <row r="3574" spans="1:20" s="1" customFormat="1" x14ac:dyDescent="0.4">
      <c r="A3574" s="12"/>
      <c r="B3574" s="12"/>
      <c r="C3574" s="42"/>
      <c r="D3574" s="12"/>
      <c r="E3574" s="12"/>
      <c r="F3574" s="12"/>
      <c r="G3574" s="12"/>
      <c r="H3574" s="12"/>
      <c r="I3574" s="12"/>
      <c r="J3574" s="12"/>
      <c r="K3574" s="12"/>
      <c r="L3574" s="12"/>
      <c r="M3574" s="49"/>
      <c r="N3574" s="49"/>
      <c r="O3574" s="12"/>
      <c r="P3574" s="12"/>
      <c r="Q3574" s="12"/>
      <c r="R3574" s="12"/>
      <c r="S3574" s="12"/>
      <c r="T3574" s="12"/>
    </row>
    <row r="3575" spans="1:20" s="1" customFormat="1" x14ac:dyDescent="0.4">
      <c r="A3575" s="12"/>
      <c r="B3575" s="12"/>
      <c r="C3575" s="42"/>
      <c r="D3575" s="12"/>
      <c r="E3575" s="12"/>
      <c r="F3575" s="12"/>
      <c r="G3575" s="12"/>
      <c r="H3575" s="12"/>
      <c r="I3575" s="12"/>
      <c r="J3575" s="12"/>
      <c r="K3575" s="12"/>
      <c r="L3575" s="12"/>
      <c r="M3575" s="49"/>
      <c r="N3575" s="49"/>
      <c r="O3575" s="12"/>
      <c r="P3575" s="12"/>
      <c r="Q3575" s="12"/>
      <c r="R3575" s="12"/>
      <c r="S3575" s="12"/>
      <c r="T3575" s="12"/>
    </row>
    <row r="3576" spans="1:20" s="1" customFormat="1" x14ac:dyDescent="0.4">
      <c r="A3576" s="12"/>
      <c r="B3576" s="12"/>
      <c r="C3576" s="42"/>
      <c r="D3576" s="12"/>
      <c r="E3576" s="12"/>
      <c r="F3576" s="12"/>
      <c r="G3576" s="12"/>
      <c r="H3576" s="12"/>
      <c r="I3576" s="12"/>
      <c r="J3576" s="12"/>
      <c r="K3576" s="12"/>
      <c r="L3576" s="12"/>
      <c r="M3576" s="49"/>
      <c r="N3576" s="49"/>
      <c r="O3576" s="12"/>
      <c r="P3576" s="12"/>
      <c r="Q3576" s="12"/>
      <c r="R3576" s="12"/>
      <c r="S3576" s="12"/>
      <c r="T3576" s="12"/>
    </row>
    <row r="3577" spans="1:20" s="1" customFormat="1" x14ac:dyDescent="0.4">
      <c r="A3577" s="12"/>
      <c r="B3577" s="12"/>
      <c r="C3577" s="42"/>
      <c r="D3577" s="12"/>
      <c r="E3577" s="12"/>
      <c r="F3577" s="12"/>
      <c r="G3577" s="12"/>
      <c r="H3577" s="12"/>
      <c r="I3577" s="12"/>
      <c r="J3577" s="12"/>
      <c r="K3577" s="12"/>
      <c r="L3577" s="12"/>
      <c r="M3577" s="49"/>
      <c r="N3577" s="49"/>
      <c r="O3577" s="12"/>
      <c r="P3577" s="12"/>
      <c r="Q3577" s="12"/>
      <c r="R3577" s="12"/>
      <c r="S3577" s="12"/>
      <c r="T3577" s="12"/>
    </row>
    <row r="3578" spans="1:20" s="1" customFormat="1" x14ac:dyDescent="0.4">
      <c r="A3578" s="12"/>
      <c r="B3578" s="12"/>
      <c r="C3578" s="42"/>
      <c r="D3578" s="12"/>
      <c r="E3578" s="12"/>
      <c r="F3578" s="12"/>
      <c r="G3578" s="12"/>
      <c r="H3578" s="12"/>
      <c r="I3578" s="12"/>
      <c r="J3578" s="12"/>
      <c r="K3578" s="12"/>
      <c r="L3578" s="12"/>
      <c r="M3578" s="49"/>
      <c r="N3578" s="49"/>
      <c r="O3578" s="12"/>
      <c r="P3578" s="12"/>
      <c r="Q3578" s="12"/>
      <c r="R3578" s="12"/>
      <c r="S3578" s="12"/>
      <c r="T3578" s="12"/>
    </row>
    <row r="3579" spans="1:20" s="1" customFormat="1" x14ac:dyDescent="0.4">
      <c r="A3579" s="12"/>
      <c r="B3579" s="12"/>
      <c r="C3579" s="42"/>
      <c r="D3579" s="12"/>
      <c r="E3579" s="12"/>
      <c r="F3579" s="12"/>
      <c r="G3579" s="12"/>
      <c r="H3579" s="12"/>
      <c r="I3579" s="12"/>
      <c r="J3579" s="12"/>
      <c r="K3579" s="12"/>
      <c r="L3579" s="12"/>
      <c r="M3579" s="49"/>
      <c r="N3579" s="49"/>
      <c r="O3579" s="12"/>
      <c r="P3579" s="12"/>
      <c r="Q3579" s="12"/>
      <c r="R3579" s="12"/>
      <c r="S3579" s="12"/>
      <c r="T3579" s="12"/>
    </row>
    <row r="3580" spans="1:20" s="1" customFormat="1" x14ac:dyDescent="0.4">
      <c r="A3580" s="12"/>
      <c r="B3580" s="12"/>
      <c r="C3580" s="42"/>
      <c r="D3580" s="12"/>
      <c r="E3580" s="12"/>
      <c r="F3580" s="12"/>
      <c r="G3580" s="12"/>
      <c r="H3580" s="12"/>
      <c r="I3580" s="12"/>
      <c r="J3580" s="12"/>
      <c r="K3580" s="12"/>
      <c r="L3580" s="12"/>
      <c r="M3580" s="49"/>
      <c r="N3580" s="49"/>
      <c r="O3580" s="12"/>
      <c r="P3580" s="12"/>
      <c r="Q3580" s="12"/>
      <c r="R3580" s="12"/>
      <c r="S3580" s="12"/>
      <c r="T3580" s="12"/>
    </row>
    <row r="3581" spans="1:20" s="1" customFormat="1" x14ac:dyDescent="0.4">
      <c r="A3581" s="12"/>
      <c r="B3581" s="12"/>
      <c r="C3581" s="42"/>
      <c r="D3581" s="12"/>
      <c r="E3581" s="12"/>
      <c r="F3581" s="12"/>
      <c r="G3581" s="12"/>
      <c r="H3581" s="12"/>
      <c r="I3581" s="12"/>
      <c r="J3581" s="12"/>
      <c r="K3581" s="12"/>
      <c r="L3581" s="12"/>
      <c r="M3581" s="49"/>
      <c r="N3581" s="49"/>
      <c r="O3581" s="12"/>
      <c r="P3581" s="12"/>
      <c r="Q3581" s="12"/>
      <c r="R3581" s="12"/>
      <c r="S3581" s="12"/>
      <c r="T3581" s="12"/>
    </row>
    <row r="3582" spans="1:20" s="1" customFormat="1" x14ac:dyDescent="0.4">
      <c r="A3582" s="12"/>
      <c r="B3582" s="12"/>
      <c r="C3582" s="42"/>
      <c r="D3582" s="12"/>
      <c r="E3582" s="12"/>
      <c r="F3582" s="12"/>
      <c r="G3582" s="12"/>
      <c r="H3582" s="12"/>
      <c r="I3582" s="12"/>
      <c r="J3582" s="12"/>
      <c r="K3582" s="12"/>
      <c r="L3582" s="12"/>
      <c r="M3582" s="49"/>
      <c r="N3582" s="49"/>
      <c r="O3582" s="12"/>
      <c r="P3582" s="12"/>
      <c r="Q3582" s="12"/>
      <c r="R3582" s="12"/>
      <c r="S3582" s="12"/>
      <c r="T3582" s="12"/>
    </row>
    <row r="3583" spans="1:20" s="1" customFormat="1" x14ac:dyDescent="0.4">
      <c r="A3583" s="12"/>
      <c r="B3583" s="12"/>
      <c r="C3583" s="42"/>
      <c r="D3583" s="12"/>
      <c r="E3583" s="12"/>
      <c r="F3583" s="12"/>
      <c r="G3583" s="12"/>
      <c r="H3583" s="12"/>
      <c r="I3583" s="12"/>
      <c r="J3583" s="12"/>
      <c r="K3583" s="12"/>
      <c r="L3583" s="12"/>
      <c r="M3583" s="49"/>
      <c r="N3583" s="49"/>
      <c r="O3583" s="12"/>
      <c r="P3583" s="12"/>
      <c r="Q3583" s="12"/>
      <c r="R3583" s="12"/>
      <c r="S3583" s="12"/>
      <c r="T3583" s="12"/>
    </row>
    <row r="3584" spans="1:20" s="1" customFormat="1" x14ac:dyDescent="0.4">
      <c r="A3584" s="12"/>
      <c r="B3584" s="12"/>
      <c r="C3584" s="42"/>
      <c r="D3584" s="12"/>
      <c r="E3584" s="12"/>
      <c r="F3584" s="12"/>
      <c r="G3584" s="12"/>
      <c r="H3584" s="12"/>
      <c r="I3584" s="12"/>
      <c r="J3584" s="12"/>
      <c r="K3584" s="12"/>
      <c r="L3584" s="12"/>
      <c r="M3584" s="49"/>
      <c r="N3584" s="49"/>
      <c r="O3584" s="12"/>
      <c r="P3584" s="12"/>
      <c r="Q3584" s="12"/>
      <c r="R3584" s="12"/>
      <c r="S3584" s="12"/>
      <c r="T3584" s="12"/>
    </row>
    <row r="3585" spans="1:20" s="1" customFormat="1" x14ac:dyDescent="0.4">
      <c r="A3585" s="12"/>
      <c r="B3585" s="12"/>
      <c r="C3585" s="42"/>
      <c r="D3585" s="12"/>
      <c r="E3585" s="12"/>
      <c r="F3585" s="12"/>
      <c r="G3585" s="12"/>
      <c r="H3585" s="12"/>
      <c r="I3585" s="12"/>
      <c r="J3585" s="12"/>
      <c r="K3585" s="12"/>
      <c r="L3585" s="12"/>
      <c r="M3585" s="49"/>
      <c r="N3585" s="49"/>
      <c r="O3585" s="12"/>
      <c r="P3585" s="12"/>
      <c r="Q3585" s="12"/>
      <c r="R3585" s="12"/>
      <c r="S3585" s="12"/>
      <c r="T3585" s="12"/>
    </row>
    <row r="3586" spans="1:20" s="1" customFormat="1" x14ac:dyDescent="0.4">
      <c r="A3586" s="12"/>
      <c r="B3586" s="12"/>
      <c r="C3586" s="42"/>
      <c r="D3586" s="12"/>
      <c r="E3586" s="12"/>
      <c r="F3586" s="12"/>
      <c r="G3586" s="12"/>
      <c r="H3586" s="12"/>
      <c r="I3586" s="12"/>
      <c r="J3586" s="12"/>
      <c r="K3586" s="12"/>
      <c r="L3586" s="12"/>
      <c r="M3586" s="49"/>
      <c r="N3586" s="49"/>
      <c r="O3586" s="12"/>
      <c r="P3586" s="12"/>
      <c r="Q3586" s="12"/>
      <c r="R3586" s="12"/>
      <c r="S3586" s="12"/>
      <c r="T3586" s="12"/>
    </row>
    <row r="3587" spans="1:20" s="1" customFormat="1" x14ac:dyDescent="0.4">
      <c r="A3587" s="12"/>
      <c r="B3587" s="12"/>
      <c r="C3587" s="42"/>
      <c r="D3587" s="12"/>
      <c r="E3587" s="12"/>
      <c r="F3587" s="12"/>
      <c r="G3587" s="12"/>
      <c r="H3587" s="12"/>
      <c r="I3587" s="12"/>
      <c r="J3587" s="12"/>
      <c r="K3587" s="12"/>
      <c r="L3587" s="12"/>
      <c r="M3587" s="49"/>
      <c r="N3587" s="49"/>
      <c r="O3587" s="12"/>
      <c r="P3587" s="12"/>
      <c r="Q3587" s="12"/>
      <c r="R3587" s="12"/>
      <c r="S3587" s="12"/>
      <c r="T3587" s="12"/>
    </row>
    <row r="3588" spans="1:20" s="1" customFormat="1" x14ac:dyDescent="0.4">
      <c r="A3588" s="12"/>
      <c r="B3588" s="12"/>
      <c r="C3588" s="42"/>
      <c r="D3588" s="12"/>
      <c r="E3588" s="12"/>
      <c r="F3588" s="12"/>
      <c r="G3588" s="12"/>
      <c r="H3588" s="12"/>
      <c r="I3588" s="12"/>
      <c r="J3588" s="12"/>
      <c r="K3588" s="12"/>
      <c r="L3588" s="12"/>
      <c r="M3588" s="49"/>
      <c r="N3588" s="49"/>
      <c r="O3588" s="12"/>
      <c r="P3588" s="12"/>
      <c r="Q3588" s="12"/>
      <c r="R3588" s="12"/>
      <c r="S3588" s="12"/>
      <c r="T3588" s="12"/>
    </row>
    <row r="3589" spans="1:20" s="1" customFormat="1" x14ac:dyDescent="0.4">
      <c r="A3589" s="12"/>
      <c r="B3589" s="12"/>
      <c r="C3589" s="42"/>
      <c r="D3589" s="12"/>
      <c r="E3589" s="12"/>
      <c r="F3589" s="12"/>
      <c r="G3589" s="12"/>
      <c r="H3589" s="12"/>
      <c r="I3589" s="12"/>
      <c r="J3589" s="12"/>
      <c r="K3589" s="12"/>
      <c r="L3589" s="12"/>
      <c r="M3589" s="49"/>
      <c r="N3589" s="49"/>
      <c r="O3589" s="12"/>
      <c r="P3589" s="12"/>
      <c r="Q3589" s="12"/>
      <c r="R3589" s="12"/>
      <c r="S3589" s="12"/>
      <c r="T3589" s="12"/>
    </row>
    <row r="3590" spans="1:20" s="1" customFormat="1" x14ac:dyDescent="0.4">
      <c r="A3590" s="12"/>
      <c r="B3590" s="12"/>
      <c r="C3590" s="42"/>
      <c r="D3590" s="12"/>
      <c r="E3590" s="12"/>
      <c r="F3590" s="12"/>
      <c r="G3590" s="12"/>
      <c r="H3590" s="12"/>
      <c r="I3590" s="12"/>
      <c r="J3590" s="12"/>
      <c r="K3590" s="12"/>
      <c r="L3590" s="12"/>
      <c r="M3590" s="49"/>
      <c r="N3590" s="49"/>
      <c r="O3590" s="12"/>
      <c r="P3590" s="12"/>
      <c r="Q3590" s="12"/>
      <c r="R3590" s="12"/>
      <c r="S3590" s="12"/>
      <c r="T3590" s="12"/>
    </row>
    <row r="3591" spans="1:20" s="1" customFormat="1" x14ac:dyDescent="0.4">
      <c r="A3591" s="12"/>
      <c r="B3591" s="12"/>
      <c r="C3591" s="42"/>
      <c r="D3591" s="12"/>
      <c r="E3591" s="12"/>
      <c r="F3591" s="12"/>
      <c r="G3591" s="12"/>
      <c r="H3591" s="12"/>
      <c r="I3591" s="12"/>
      <c r="J3591" s="12"/>
      <c r="K3591" s="12"/>
      <c r="L3591" s="12"/>
      <c r="M3591" s="49"/>
      <c r="N3591" s="49"/>
      <c r="O3591" s="12"/>
      <c r="P3591" s="12"/>
      <c r="Q3591" s="12"/>
      <c r="R3591" s="12"/>
      <c r="S3591" s="12"/>
      <c r="T3591" s="12"/>
    </row>
    <row r="3592" spans="1:20" s="1" customFormat="1" x14ac:dyDescent="0.4">
      <c r="A3592" s="12"/>
      <c r="B3592" s="12"/>
      <c r="C3592" s="42"/>
      <c r="D3592" s="12"/>
      <c r="E3592" s="12"/>
      <c r="F3592" s="12"/>
      <c r="G3592" s="12"/>
      <c r="H3592" s="12"/>
      <c r="I3592" s="12"/>
      <c r="J3592" s="12"/>
      <c r="K3592" s="12"/>
      <c r="L3592" s="12"/>
      <c r="M3592" s="49"/>
      <c r="N3592" s="49"/>
      <c r="O3592" s="12"/>
      <c r="P3592" s="12"/>
      <c r="Q3592" s="12"/>
      <c r="R3592" s="12"/>
      <c r="S3592" s="12"/>
      <c r="T3592" s="12"/>
    </row>
    <row r="3593" spans="1:20" s="1" customFormat="1" x14ac:dyDescent="0.4">
      <c r="A3593" s="12"/>
      <c r="B3593" s="12"/>
      <c r="C3593" s="42"/>
      <c r="D3593" s="12"/>
      <c r="E3593" s="12"/>
      <c r="F3593" s="12"/>
      <c r="G3593" s="12"/>
      <c r="H3593" s="12"/>
      <c r="I3593" s="12"/>
      <c r="J3593" s="12"/>
      <c r="K3593" s="12"/>
      <c r="L3593" s="12"/>
      <c r="M3593" s="49"/>
      <c r="N3593" s="49"/>
      <c r="O3593" s="12"/>
      <c r="P3593" s="12"/>
      <c r="Q3593" s="12"/>
      <c r="R3593" s="12"/>
      <c r="S3593" s="12"/>
      <c r="T3593" s="12"/>
    </row>
    <row r="3594" spans="1:20" s="1" customFormat="1" x14ac:dyDescent="0.4">
      <c r="A3594" s="12"/>
      <c r="B3594" s="12"/>
      <c r="C3594" s="42"/>
      <c r="D3594" s="12"/>
      <c r="E3594" s="12"/>
      <c r="F3594" s="12"/>
      <c r="G3594" s="12"/>
      <c r="H3594" s="12"/>
      <c r="I3594" s="12"/>
      <c r="J3594" s="12"/>
      <c r="K3594" s="12"/>
      <c r="L3594" s="12"/>
      <c r="M3594" s="49"/>
      <c r="N3594" s="49"/>
      <c r="O3594" s="12"/>
      <c r="P3594" s="12"/>
      <c r="Q3594" s="12"/>
      <c r="R3594" s="12"/>
      <c r="S3594" s="12"/>
      <c r="T3594" s="12"/>
    </row>
    <row r="3595" spans="1:20" s="1" customFormat="1" x14ac:dyDescent="0.4">
      <c r="A3595" s="12"/>
      <c r="B3595" s="12"/>
      <c r="C3595" s="42"/>
      <c r="D3595" s="12"/>
      <c r="E3595" s="12"/>
      <c r="F3595" s="12"/>
      <c r="G3595" s="12"/>
      <c r="H3595" s="12"/>
      <c r="I3595" s="12"/>
      <c r="J3595" s="12"/>
      <c r="K3595" s="12"/>
      <c r="L3595" s="12"/>
      <c r="M3595" s="49"/>
      <c r="N3595" s="49"/>
      <c r="O3595" s="12"/>
      <c r="P3595" s="12"/>
      <c r="Q3595" s="12"/>
      <c r="R3595" s="12"/>
      <c r="S3595" s="12"/>
      <c r="T3595" s="12"/>
    </row>
    <row r="3596" spans="1:20" s="1" customFormat="1" x14ac:dyDescent="0.4">
      <c r="A3596" s="12"/>
      <c r="B3596" s="12"/>
      <c r="C3596" s="42"/>
      <c r="D3596" s="12"/>
      <c r="E3596" s="12"/>
      <c r="F3596" s="12"/>
      <c r="G3596" s="12"/>
      <c r="H3596" s="12"/>
      <c r="I3596" s="12"/>
      <c r="J3596" s="12"/>
      <c r="K3596" s="12"/>
      <c r="L3596" s="12"/>
      <c r="M3596" s="49"/>
      <c r="N3596" s="49"/>
      <c r="O3596" s="12"/>
      <c r="P3596" s="12"/>
      <c r="Q3596" s="12"/>
      <c r="R3596" s="12"/>
      <c r="S3596" s="12"/>
      <c r="T3596" s="12"/>
    </row>
    <row r="3597" spans="1:20" s="1" customFormat="1" x14ac:dyDescent="0.4">
      <c r="A3597" s="12"/>
      <c r="B3597" s="12"/>
      <c r="C3597" s="42"/>
      <c r="D3597" s="12"/>
      <c r="E3597" s="12"/>
      <c r="F3597" s="12"/>
      <c r="G3597" s="12"/>
      <c r="H3597" s="12"/>
      <c r="I3597" s="12"/>
      <c r="J3597" s="12"/>
      <c r="K3597" s="12"/>
      <c r="L3597" s="12"/>
      <c r="M3597" s="49"/>
      <c r="N3597" s="49"/>
      <c r="O3597" s="12"/>
      <c r="P3597" s="12"/>
      <c r="Q3597" s="12"/>
      <c r="R3597" s="12"/>
      <c r="S3597" s="12"/>
      <c r="T3597" s="12"/>
    </row>
    <row r="3598" spans="1:20" s="1" customFormat="1" x14ac:dyDescent="0.4">
      <c r="A3598" s="12"/>
      <c r="B3598" s="12"/>
      <c r="C3598" s="42"/>
      <c r="D3598" s="12"/>
      <c r="E3598" s="12"/>
      <c r="F3598" s="12"/>
      <c r="G3598" s="12"/>
      <c r="H3598" s="12"/>
      <c r="I3598" s="12"/>
      <c r="J3598" s="12"/>
      <c r="K3598" s="12"/>
      <c r="L3598" s="12"/>
      <c r="M3598" s="49"/>
      <c r="N3598" s="49"/>
      <c r="O3598" s="12"/>
      <c r="P3598" s="12"/>
      <c r="Q3598" s="12"/>
      <c r="R3598" s="12"/>
      <c r="S3598" s="12"/>
      <c r="T3598" s="12"/>
    </row>
    <row r="3599" spans="1:20" s="1" customFormat="1" x14ac:dyDescent="0.4">
      <c r="A3599" s="12"/>
      <c r="B3599" s="12"/>
      <c r="C3599" s="42"/>
      <c r="D3599" s="12"/>
      <c r="E3599" s="12"/>
      <c r="F3599" s="12"/>
      <c r="G3599" s="12"/>
      <c r="H3599" s="12"/>
      <c r="I3599" s="12"/>
      <c r="J3599" s="12"/>
      <c r="K3599" s="12"/>
      <c r="L3599" s="12"/>
      <c r="M3599" s="49"/>
      <c r="N3599" s="49"/>
      <c r="O3599" s="12"/>
      <c r="P3599" s="12"/>
      <c r="Q3599" s="12"/>
      <c r="R3599" s="12"/>
      <c r="S3599" s="12"/>
      <c r="T3599" s="12"/>
    </row>
    <row r="3600" spans="1:20" s="1" customFormat="1" x14ac:dyDescent="0.4">
      <c r="A3600" s="12"/>
      <c r="B3600" s="12"/>
      <c r="C3600" s="42"/>
      <c r="D3600" s="12"/>
      <c r="E3600" s="12"/>
      <c r="F3600" s="12"/>
      <c r="G3600" s="12"/>
      <c r="H3600" s="12"/>
      <c r="I3600" s="12"/>
      <c r="J3600" s="12"/>
      <c r="K3600" s="12"/>
      <c r="L3600" s="12"/>
      <c r="M3600" s="49"/>
      <c r="N3600" s="49"/>
      <c r="O3600" s="12"/>
      <c r="P3600" s="12"/>
      <c r="Q3600" s="12"/>
      <c r="R3600" s="12"/>
      <c r="S3600" s="12"/>
      <c r="T3600" s="12"/>
    </row>
    <row r="3601" spans="1:20" s="1" customFormat="1" x14ac:dyDescent="0.4">
      <c r="A3601" s="12"/>
      <c r="B3601" s="12"/>
      <c r="C3601" s="42"/>
      <c r="D3601" s="12"/>
      <c r="E3601" s="12"/>
      <c r="F3601" s="12"/>
      <c r="G3601" s="12"/>
      <c r="H3601" s="12"/>
      <c r="I3601" s="12"/>
      <c r="J3601" s="12"/>
      <c r="K3601" s="12"/>
      <c r="L3601" s="12"/>
      <c r="M3601" s="49"/>
      <c r="N3601" s="49"/>
      <c r="O3601" s="12"/>
      <c r="P3601" s="12"/>
      <c r="Q3601" s="12"/>
      <c r="R3601" s="12"/>
      <c r="S3601" s="12"/>
      <c r="T3601" s="12"/>
    </row>
    <row r="3602" spans="1:20" s="1" customFormat="1" x14ac:dyDescent="0.4">
      <c r="A3602" s="12"/>
      <c r="B3602" s="12"/>
      <c r="C3602" s="42"/>
      <c r="D3602" s="12"/>
      <c r="E3602" s="12"/>
      <c r="F3602" s="12"/>
      <c r="G3602" s="12"/>
      <c r="H3602" s="12"/>
      <c r="I3602" s="12"/>
      <c r="J3602" s="12"/>
      <c r="K3602" s="12"/>
      <c r="L3602" s="12"/>
      <c r="M3602" s="49"/>
      <c r="N3602" s="49"/>
      <c r="O3602" s="12"/>
      <c r="P3602" s="12"/>
      <c r="Q3602" s="12"/>
      <c r="R3602" s="12"/>
      <c r="S3602" s="12"/>
      <c r="T3602" s="12"/>
    </row>
    <row r="3603" spans="1:20" s="1" customFormat="1" x14ac:dyDescent="0.4">
      <c r="A3603" s="12"/>
      <c r="B3603" s="12"/>
      <c r="C3603" s="42"/>
      <c r="D3603" s="12"/>
      <c r="E3603" s="12"/>
      <c r="F3603" s="12"/>
      <c r="G3603" s="12"/>
      <c r="H3603" s="12"/>
      <c r="I3603" s="12"/>
      <c r="J3603" s="12"/>
      <c r="K3603" s="12"/>
      <c r="L3603" s="12"/>
      <c r="M3603" s="49"/>
      <c r="N3603" s="49"/>
      <c r="O3603" s="12"/>
      <c r="P3603" s="12"/>
      <c r="Q3603" s="12"/>
      <c r="R3603" s="12"/>
      <c r="S3603" s="12"/>
      <c r="T3603" s="12"/>
    </row>
    <row r="3604" spans="1:20" s="1" customFormat="1" x14ac:dyDescent="0.4">
      <c r="A3604" s="12"/>
      <c r="B3604" s="12"/>
      <c r="C3604" s="42"/>
      <c r="D3604" s="12"/>
      <c r="E3604" s="12"/>
      <c r="F3604" s="12"/>
      <c r="G3604" s="12"/>
      <c r="H3604" s="12"/>
      <c r="I3604" s="12"/>
      <c r="J3604" s="12"/>
      <c r="K3604" s="12"/>
      <c r="L3604" s="12"/>
      <c r="M3604" s="49"/>
      <c r="N3604" s="49"/>
      <c r="O3604" s="12"/>
      <c r="P3604" s="12"/>
      <c r="Q3604" s="12"/>
      <c r="R3604" s="12"/>
      <c r="S3604" s="12"/>
      <c r="T3604" s="12"/>
    </row>
    <row r="3605" spans="1:20" s="1" customFormat="1" x14ac:dyDescent="0.4">
      <c r="A3605" s="12"/>
      <c r="B3605" s="12"/>
      <c r="C3605" s="42"/>
      <c r="D3605" s="12"/>
      <c r="E3605" s="12"/>
      <c r="F3605" s="12"/>
      <c r="G3605" s="12"/>
      <c r="H3605" s="12"/>
      <c r="I3605" s="12"/>
      <c r="J3605" s="12"/>
      <c r="K3605" s="12"/>
      <c r="L3605" s="12"/>
      <c r="M3605" s="49"/>
      <c r="N3605" s="49"/>
      <c r="O3605" s="12"/>
      <c r="P3605" s="12"/>
      <c r="Q3605" s="12"/>
      <c r="R3605" s="12"/>
      <c r="S3605" s="12"/>
      <c r="T3605" s="12"/>
    </row>
    <row r="3606" spans="1:20" s="1" customFormat="1" x14ac:dyDescent="0.4">
      <c r="A3606" s="12"/>
      <c r="B3606" s="12"/>
      <c r="C3606" s="42"/>
      <c r="D3606" s="12"/>
      <c r="E3606" s="12"/>
      <c r="F3606" s="12"/>
      <c r="G3606" s="12"/>
      <c r="H3606" s="12"/>
      <c r="I3606" s="12"/>
      <c r="J3606" s="12"/>
      <c r="K3606" s="12"/>
      <c r="L3606" s="12"/>
      <c r="M3606" s="49"/>
      <c r="N3606" s="49"/>
      <c r="O3606" s="12"/>
      <c r="P3606" s="12"/>
      <c r="Q3606" s="12"/>
      <c r="R3606" s="12"/>
      <c r="S3606" s="12"/>
      <c r="T3606" s="12"/>
    </row>
    <row r="3607" spans="1:20" s="1" customFormat="1" x14ac:dyDescent="0.4">
      <c r="A3607" s="12"/>
      <c r="B3607" s="12"/>
      <c r="C3607" s="42"/>
      <c r="D3607" s="12"/>
      <c r="E3607" s="12"/>
      <c r="F3607" s="12"/>
      <c r="G3607" s="12"/>
      <c r="H3607" s="12"/>
      <c r="I3607" s="12"/>
      <c r="J3607" s="12"/>
      <c r="K3607" s="12"/>
      <c r="L3607" s="12"/>
      <c r="M3607" s="49"/>
      <c r="N3607" s="49"/>
      <c r="O3607" s="12"/>
      <c r="P3607" s="12"/>
      <c r="Q3607" s="12"/>
      <c r="R3607" s="12"/>
      <c r="S3607" s="12"/>
      <c r="T3607" s="12"/>
    </row>
    <row r="3608" spans="1:20" s="1" customFormat="1" x14ac:dyDescent="0.4">
      <c r="A3608" s="12"/>
      <c r="B3608" s="12"/>
      <c r="C3608" s="42"/>
      <c r="D3608" s="12"/>
      <c r="E3608" s="12"/>
      <c r="F3608" s="12"/>
      <c r="G3608" s="12"/>
      <c r="H3608" s="12"/>
      <c r="I3608" s="12"/>
      <c r="J3608" s="12"/>
      <c r="K3608" s="12"/>
      <c r="L3608" s="12"/>
      <c r="M3608" s="49"/>
      <c r="N3608" s="49"/>
      <c r="O3608" s="12"/>
      <c r="P3608" s="12"/>
      <c r="Q3608" s="12"/>
      <c r="R3608" s="12"/>
      <c r="S3608" s="12"/>
      <c r="T3608" s="12"/>
    </row>
    <row r="3609" spans="1:20" s="1" customFormat="1" x14ac:dyDescent="0.4">
      <c r="A3609" s="12"/>
      <c r="B3609" s="12"/>
      <c r="C3609" s="42"/>
      <c r="D3609" s="12"/>
      <c r="E3609" s="12"/>
      <c r="F3609" s="12"/>
      <c r="G3609" s="12"/>
      <c r="H3609" s="12"/>
      <c r="I3609" s="12"/>
      <c r="J3609" s="12"/>
      <c r="K3609" s="12"/>
      <c r="L3609" s="12"/>
      <c r="M3609" s="49"/>
      <c r="N3609" s="49"/>
      <c r="O3609" s="12"/>
      <c r="P3609" s="12"/>
      <c r="Q3609" s="12"/>
      <c r="R3609" s="12"/>
      <c r="S3609" s="12"/>
      <c r="T3609" s="12"/>
    </row>
    <row r="3610" spans="1:20" s="1" customFormat="1" x14ac:dyDescent="0.4">
      <c r="A3610" s="12"/>
      <c r="B3610" s="12"/>
      <c r="C3610" s="42"/>
      <c r="D3610" s="12"/>
      <c r="E3610" s="12"/>
      <c r="F3610" s="12"/>
      <c r="G3610" s="12"/>
      <c r="H3610" s="12"/>
      <c r="I3610" s="12"/>
      <c r="J3610" s="12"/>
      <c r="K3610" s="12"/>
      <c r="L3610" s="12"/>
      <c r="M3610" s="49"/>
      <c r="N3610" s="49"/>
      <c r="O3610" s="12"/>
      <c r="P3610" s="12"/>
      <c r="Q3610" s="12"/>
      <c r="R3610" s="12"/>
      <c r="S3610" s="12"/>
      <c r="T3610" s="12"/>
    </row>
    <row r="3611" spans="1:20" s="1" customFormat="1" x14ac:dyDescent="0.4">
      <c r="A3611" s="12"/>
      <c r="B3611" s="12"/>
      <c r="C3611" s="42"/>
      <c r="D3611" s="12"/>
      <c r="E3611" s="12"/>
      <c r="F3611" s="12"/>
      <c r="G3611" s="12"/>
      <c r="H3611" s="12"/>
      <c r="I3611" s="12"/>
      <c r="J3611" s="12"/>
      <c r="K3611" s="12"/>
      <c r="L3611" s="12"/>
      <c r="M3611" s="49"/>
      <c r="N3611" s="49"/>
      <c r="O3611" s="12"/>
      <c r="P3611" s="12"/>
      <c r="Q3611" s="12"/>
      <c r="R3611" s="12"/>
      <c r="S3611" s="12"/>
      <c r="T3611" s="12"/>
    </row>
    <row r="3612" spans="1:20" s="1" customFormat="1" x14ac:dyDescent="0.4">
      <c r="A3612" s="12"/>
      <c r="B3612" s="12"/>
      <c r="C3612" s="42"/>
      <c r="D3612" s="12"/>
      <c r="E3612" s="12"/>
      <c r="F3612" s="12"/>
      <c r="G3612" s="12"/>
      <c r="H3612" s="12"/>
      <c r="I3612" s="12"/>
      <c r="J3612" s="12"/>
      <c r="K3612" s="12"/>
      <c r="L3612" s="12"/>
      <c r="M3612" s="49"/>
      <c r="N3612" s="49"/>
      <c r="O3612" s="12"/>
      <c r="P3612" s="12"/>
      <c r="Q3612" s="12"/>
      <c r="R3612" s="12"/>
      <c r="S3612" s="12"/>
      <c r="T3612" s="12"/>
    </row>
    <row r="3613" spans="1:20" s="1" customFormat="1" x14ac:dyDescent="0.4">
      <c r="A3613" s="12"/>
      <c r="B3613" s="12"/>
      <c r="C3613" s="42"/>
      <c r="D3613" s="12"/>
      <c r="E3613" s="12"/>
      <c r="F3613" s="12"/>
      <c r="G3613" s="12"/>
      <c r="H3613" s="12"/>
      <c r="I3613" s="12"/>
      <c r="J3613" s="12"/>
      <c r="K3613" s="12"/>
      <c r="L3613" s="12"/>
      <c r="M3613" s="49"/>
      <c r="N3613" s="49"/>
      <c r="O3613" s="12"/>
      <c r="P3613" s="12"/>
      <c r="Q3613" s="12"/>
      <c r="R3613" s="12"/>
      <c r="S3613" s="12"/>
      <c r="T3613" s="12"/>
    </row>
    <row r="3614" spans="1:20" s="1" customFormat="1" x14ac:dyDescent="0.4">
      <c r="A3614" s="12"/>
      <c r="B3614" s="12"/>
      <c r="C3614" s="42"/>
      <c r="D3614" s="12"/>
      <c r="E3614" s="12"/>
      <c r="F3614" s="12"/>
      <c r="G3614" s="12"/>
      <c r="H3614" s="12"/>
      <c r="I3614" s="12"/>
      <c r="J3614" s="12"/>
      <c r="K3614" s="12"/>
      <c r="L3614" s="12"/>
      <c r="M3614" s="49"/>
      <c r="N3614" s="49"/>
      <c r="O3614" s="12"/>
      <c r="P3614" s="12"/>
      <c r="Q3614" s="12"/>
      <c r="R3614" s="12"/>
      <c r="S3614" s="12"/>
      <c r="T3614" s="12"/>
    </row>
    <row r="3615" spans="1:20" s="1" customFormat="1" x14ac:dyDescent="0.4">
      <c r="A3615" s="12"/>
      <c r="B3615" s="12"/>
      <c r="C3615" s="42"/>
      <c r="D3615" s="12"/>
      <c r="E3615" s="12"/>
      <c r="F3615" s="12"/>
      <c r="G3615" s="12"/>
      <c r="H3615" s="12"/>
      <c r="I3615" s="12"/>
      <c r="J3615" s="12"/>
      <c r="K3615" s="12"/>
      <c r="L3615" s="12"/>
      <c r="M3615" s="49"/>
      <c r="N3615" s="49"/>
      <c r="O3615" s="12"/>
      <c r="P3615" s="12"/>
      <c r="Q3615" s="12"/>
      <c r="R3615" s="12"/>
      <c r="S3615" s="12"/>
      <c r="T3615" s="12"/>
    </row>
    <row r="3616" spans="1:20" s="1" customFormat="1" x14ac:dyDescent="0.4">
      <c r="A3616" s="12"/>
      <c r="B3616" s="12"/>
      <c r="C3616" s="42"/>
      <c r="D3616" s="12"/>
      <c r="E3616" s="12"/>
      <c r="F3616" s="12"/>
      <c r="G3616" s="12"/>
      <c r="H3616" s="12"/>
      <c r="I3616" s="12"/>
      <c r="J3616" s="12"/>
      <c r="K3616" s="12"/>
      <c r="L3616" s="12"/>
      <c r="M3616" s="49"/>
      <c r="N3616" s="49"/>
      <c r="O3616" s="12"/>
      <c r="P3616" s="12"/>
      <c r="Q3616" s="12"/>
      <c r="R3616" s="12"/>
      <c r="S3616" s="12"/>
      <c r="T3616" s="12"/>
    </row>
    <row r="3617" spans="1:20" s="1" customFormat="1" x14ac:dyDescent="0.4">
      <c r="A3617" s="12"/>
      <c r="B3617" s="12"/>
      <c r="C3617" s="42"/>
      <c r="D3617" s="12"/>
      <c r="E3617" s="12"/>
      <c r="F3617" s="12"/>
      <c r="G3617" s="12"/>
      <c r="H3617" s="12"/>
      <c r="I3617" s="12"/>
      <c r="J3617" s="12"/>
      <c r="K3617" s="12"/>
      <c r="L3617" s="12"/>
      <c r="M3617" s="49"/>
      <c r="N3617" s="49"/>
      <c r="O3617" s="12"/>
      <c r="P3617" s="12"/>
      <c r="Q3617" s="12"/>
      <c r="R3617" s="12"/>
      <c r="S3617" s="12"/>
      <c r="T3617" s="12"/>
    </row>
    <row r="3618" spans="1:20" s="1" customFormat="1" x14ac:dyDescent="0.4">
      <c r="A3618" s="12"/>
      <c r="B3618" s="12"/>
      <c r="C3618" s="42"/>
      <c r="D3618" s="12"/>
      <c r="E3618" s="12"/>
      <c r="F3618" s="12"/>
      <c r="G3618" s="12"/>
      <c r="H3618" s="12"/>
      <c r="I3618" s="12"/>
      <c r="J3618" s="12"/>
      <c r="K3618" s="12"/>
      <c r="L3618" s="12"/>
      <c r="M3618" s="49"/>
      <c r="N3618" s="49"/>
      <c r="O3618" s="12"/>
      <c r="P3618" s="12"/>
      <c r="Q3618" s="12"/>
      <c r="R3618" s="12"/>
      <c r="S3618" s="12"/>
      <c r="T3618" s="12"/>
    </row>
    <row r="3619" spans="1:20" s="1" customFormat="1" x14ac:dyDescent="0.4">
      <c r="A3619" s="12"/>
      <c r="B3619" s="12"/>
      <c r="C3619" s="42"/>
      <c r="D3619" s="12"/>
      <c r="E3619" s="12"/>
      <c r="F3619" s="12"/>
      <c r="G3619" s="12"/>
      <c r="H3619" s="12"/>
      <c r="I3619" s="12"/>
      <c r="J3619" s="12"/>
      <c r="K3619" s="12"/>
      <c r="L3619" s="12"/>
      <c r="M3619" s="49"/>
      <c r="N3619" s="49"/>
      <c r="O3619" s="12"/>
      <c r="P3619" s="12"/>
      <c r="Q3619" s="12"/>
      <c r="R3619" s="12"/>
      <c r="S3619" s="12"/>
      <c r="T3619" s="12"/>
    </row>
    <row r="3620" spans="1:20" s="1" customFormat="1" x14ac:dyDescent="0.4">
      <c r="A3620" s="12"/>
      <c r="B3620" s="12"/>
      <c r="C3620" s="42"/>
      <c r="D3620" s="12"/>
      <c r="E3620" s="12"/>
      <c r="F3620" s="12"/>
      <c r="G3620" s="12"/>
      <c r="H3620" s="12"/>
      <c r="I3620" s="12"/>
      <c r="J3620" s="12"/>
      <c r="K3620" s="12"/>
      <c r="L3620" s="12"/>
      <c r="M3620" s="49"/>
      <c r="N3620" s="49"/>
      <c r="O3620" s="12"/>
      <c r="P3620" s="12"/>
      <c r="Q3620" s="12"/>
      <c r="R3620" s="12"/>
      <c r="S3620" s="12"/>
      <c r="T3620" s="12"/>
    </row>
    <row r="3621" spans="1:20" s="1" customFormat="1" x14ac:dyDescent="0.4">
      <c r="A3621" s="12"/>
      <c r="B3621" s="12"/>
      <c r="C3621" s="42"/>
      <c r="D3621" s="12"/>
      <c r="E3621" s="12"/>
      <c r="F3621" s="12"/>
      <c r="G3621" s="12"/>
      <c r="H3621" s="12"/>
      <c r="I3621" s="12"/>
      <c r="J3621" s="12"/>
      <c r="K3621" s="12"/>
      <c r="L3621" s="12"/>
      <c r="M3621" s="49"/>
      <c r="N3621" s="49"/>
      <c r="O3621" s="12"/>
      <c r="P3621" s="12"/>
      <c r="Q3621" s="12"/>
      <c r="R3621" s="12"/>
      <c r="S3621" s="12"/>
      <c r="T3621" s="12"/>
    </row>
    <row r="3622" spans="1:20" s="1" customFormat="1" x14ac:dyDescent="0.4">
      <c r="A3622" s="12"/>
      <c r="B3622" s="12"/>
      <c r="C3622" s="42"/>
      <c r="D3622" s="12"/>
      <c r="E3622" s="12"/>
      <c r="F3622" s="12"/>
      <c r="G3622" s="12"/>
      <c r="H3622" s="12"/>
      <c r="I3622" s="12"/>
      <c r="J3622" s="12"/>
      <c r="K3622" s="12"/>
      <c r="L3622" s="12"/>
      <c r="M3622" s="49"/>
      <c r="N3622" s="49"/>
      <c r="O3622" s="12"/>
      <c r="P3622" s="12"/>
      <c r="Q3622" s="12"/>
      <c r="R3622" s="12"/>
      <c r="S3622" s="12"/>
      <c r="T3622" s="12"/>
    </row>
    <row r="3623" spans="1:20" s="1" customFormat="1" x14ac:dyDescent="0.4">
      <c r="A3623" s="12"/>
      <c r="B3623" s="12"/>
      <c r="C3623" s="42"/>
      <c r="D3623" s="12"/>
      <c r="E3623" s="12"/>
      <c r="F3623" s="12"/>
      <c r="G3623" s="12"/>
      <c r="H3623" s="12"/>
      <c r="I3623" s="12"/>
      <c r="J3623" s="12"/>
      <c r="K3623" s="12"/>
      <c r="L3623" s="12"/>
      <c r="M3623" s="49"/>
      <c r="N3623" s="49"/>
      <c r="O3623" s="12"/>
      <c r="P3623" s="12"/>
      <c r="Q3623" s="12"/>
      <c r="R3623" s="12"/>
      <c r="S3623" s="12"/>
      <c r="T3623" s="12"/>
    </row>
    <row r="3624" spans="1:20" s="1" customFormat="1" x14ac:dyDescent="0.4">
      <c r="A3624" s="12"/>
      <c r="B3624" s="12"/>
      <c r="C3624" s="42"/>
      <c r="D3624" s="12"/>
      <c r="E3624" s="12"/>
      <c r="F3624" s="12"/>
      <c r="G3624" s="12"/>
      <c r="H3624" s="12"/>
      <c r="I3624" s="12"/>
      <c r="J3624" s="12"/>
      <c r="K3624" s="12"/>
      <c r="L3624" s="12"/>
      <c r="M3624" s="49"/>
      <c r="N3624" s="49"/>
      <c r="O3624" s="12"/>
      <c r="P3624" s="12"/>
      <c r="Q3624" s="12"/>
      <c r="R3624" s="12"/>
      <c r="S3624" s="12"/>
      <c r="T3624" s="12"/>
    </row>
    <row r="3625" spans="1:20" s="1" customFormat="1" x14ac:dyDescent="0.4">
      <c r="A3625" s="12"/>
      <c r="B3625" s="12"/>
      <c r="C3625" s="42"/>
      <c r="D3625" s="12"/>
      <c r="E3625" s="12"/>
      <c r="F3625" s="12"/>
      <c r="G3625" s="12"/>
      <c r="H3625" s="12"/>
      <c r="I3625" s="12"/>
      <c r="J3625" s="12"/>
      <c r="K3625" s="12"/>
      <c r="L3625" s="12"/>
      <c r="M3625" s="49"/>
      <c r="N3625" s="49"/>
      <c r="O3625" s="12"/>
      <c r="P3625" s="12"/>
      <c r="Q3625" s="12"/>
      <c r="R3625" s="12"/>
      <c r="S3625" s="12"/>
      <c r="T3625" s="12"/>
    </row>
    <row r="3626" spans="1:20" s="1" customFormat="1" x14ac:dyDescent="0.4">
      <c r="A3626" s="12"/>
      <c r="B3626" s="12"/>
      <c r="C3626" s="42"/>
      <c r="D3626" s="12"/>
      <c r="E3626" s="12"/>
      <c r="F3626" s="12"/>
      <c r="G3626" s="12"/>
      <c r="H3626" s="12"/>
      <c r="I3626" s="12"/>
      <c r="J3626" s="12"/>
      <c r="K3626" s="12"/>
      <c r="L3626" s="12"/>
      <c r="M3626" s="49"/>
      <c r="N3626" s="49"/>
      <c r="O3626" s="12"/>
      <c r="P3626" s="12"/>
      <c r="Q3626" s="12"/>
      <c r="R3626" s="12"/>
      <c r="S3626" s="12"/>
      <c r="T3626" s="12"/>
    </row>
    <row r="3627" spans="1:20" s="1" customFormat="1" x14ac:dyDescent="0.4">
      <c r="A3627" s="12"/>
      <c r="B3627" s="12"/>
      <c r="C3627" s="42"/>
      <c r="D3627" s="12"/>
      <c r="E3627" s="12"/>
      <c r="F3627" s="12"/>
      <c r="G3627" s="12"/>
      <c r="H3627" s="12"/>
      <c r="I3627" s="12"/>
      <c r="J3627" s="12"/>
      <c r="K3627" s="12"/>
      <c r="L3627" s="12"/>
      <c r="M3627" s="49"/>
      <c r="N3627" s="49"/>
      <c r="O3627" s="12"/>
      <c r="P3627" s="12"/>
      <c r="Q3627" s="12"/>
      <c r="R3627" s="12"/>
      <c r="S3627" s="12"/>
      <c r="T3627" s="12"/>
    </row>
    <row r="3628" spans="1:20" s="1" customFormat="1" x14ac:dyDescent="0.4">
      <c r="A3628" s="12"/>
      <c r="B3628" s="12"/>
      <c r="C3628" s="42"/>
      <c r="D3628" s="12"/>
      <c r="E3628" s="12"/>
      <c r="F3628" s="12"/>
      <c r="G3628" s="12"/>
      <c r="H3628" s="12"/>
      <c r="I3628" s="12"/>
      <c r="J3628" s="12"/>
      <c r="K3628" s="12"/>
      <c r="L3628" s="12"/>
      <c r="M3628" s="49"/>
      <c r="N3628" s="49"/>
      <c r="O3628" s="12"/>
      <c r="P3628" s="12"/>
      <c r="Q3628" s="12"/>
      <c r="R3628" s="12"/>
      <c r="S3628" s="12"/>
      <c r="T3628" s="12"/>
    </row>
    <row r="3629" spans="1:20" s="1" customFormat="1" x14ac:dyDescent="0.4">
      <c r="A3629" s="12"/>
      <c r="B3629" s="12"/>
      <c r="C3629" s="42"/>
      <c r="D3629" s="12"/>
      <c r="E3629" s="12"/>
      <c r="F3629" s="12"/>
      <c r="G3629" s="12"/>
      <c r="H3629" s="12"/>
      <c r="I3629" s="12"/>
      <c r="J3629" s="12"/>
      <c r="K3629" s="12"/>
      <c r="L3629" s="12"/>
      <c r="M3629" s="49"/>
      <c r="N3629" s="49"/>
      <c r="O3629" s="12"/>
      <c r="P3629" s="12"/>
      <c r="Q3629" s="12"/>
      <c r="R3629" s="12"/>
      <c r="S3629" s="12"/>
      <c r="T3629" s="12"/>
    </row>
    <row r="3630" spans="1:20" s="1" customFormat="1" x14ac:dyDescent="0.4">
      <c r="A3630" s="12"/>
      <c r="B3630" s="12"/>
      <c r="C3630" s="42"/>
      <c r="D3630" s="12"/>
      <c r="E3630" s="12"/>
      <c r="F3630" s="12"/>
      <c r="G3630" s="12"/>
      <c r="H3630" s="12"/>
      <c r="I3630" s="12"/>
      <c r="J3630" s="12"/>
      <c r="K3630" s="12"/>
      <c r="L3630" s="12"/>
      <c r="M3630" s="49"/>
      <c r="N3630" s="49"/>
      <c r="O3630" s="12"/>
      <c r="P3630" s="12"/>
      <c r="Q3630" s="12"/>
      <c r="R3630" s="12"/>
      <c r="S3630" s="12"/>
      <c r="T3630" s="12"/>
    </row>
    <row r="3631" spans="1:20" s="1" customFormat="1" x14ac:dyDescent="0.4">
      <c r="A3631" s="12"/>
      <c r="B3631" s="12"/>
      <c r="C3631" s="42"/>
      <c r="D3631" s="12"/>
      <c r="E3631" s="12"/>
      <c r="F3631" s="12"/>
      <c r="G3631" s="12"/>
      <c r="H3631" s="12"/>
      <c r="I3631" s="12"/>
      <c r="J3631" s="12"/>
      <c r="K3631" s="12"/>
      <c r="L3631" s="12"/>
      <c r="M3631" s="49"/>
      <c r="N3631" s="49"/>
      <c r="O3631" s="12"/>
      <c r="P3631" s="12"/>
      <c r="Q3631" s="12"/>
      <c r="R3631" s="12"/>
      <c r="S3631" s="12"/>
      <c r="T3631" s="12"/>
    </row>
    <row r="3632" spans="1:20" s="1" customFormat="1" x14ac:dyDescent="0.4">
      <c r="A3632" s="12"/>
      <c r="B3632" s="12"/>
      <c r="C3632" s="42"/>
      <c r="D3632" s="12"/>
      <c r="E3632" s="12"/>
      <c r="F3632" s="12"/>
      <c r="G3632" s="12"/>
      <c r="H3632" s="12"/>
      <c r="I3632" s="12"/>
      <c r="J3632" s="12"/>
      <c r="K3632" s="12"/>
      <c r="L3632" s="12"/>
      <c r="M3632" s="49"/>
      <c r="N3632" s="49"/>
      <c r="O3632" s="12"/>
      <c r="P3632" s="12"/>
      <c r="Q3632" s="12"/>
      <c r="R3632" s="12"/>
      <c r="S3632" s="12"/>
      <c r="T3632" s="12"/>
    </row>
    <row r="3633" spans="1:20" s="1" customFormat="1" x14ac:dyDescent="0.4">
      <c r="A3633" s="12"/>
      <c r="B3633" s="12"/>
      <c r="C3633" s="42"/>
      <c r="D3633" s="12"/>
      <c r="E3633" s="12"/>
      <c r="F3633" s="12"/>
      <c r="G3633" s="12"/>
      <c r="H3633" s="12"/>
      <c r="I3633" s="12"/>
      <c r="J3633" s="12"/>
      <c r="K3633" s="12"/>
      <c r="L3633" s="12"/>
      <c r="M3633" s="49"/>
      <c r="N3633" s="49"/>
      <c r="O3633" s="12"/>
      <c r="P3633" s="12"/>
      <c r="Q3633" s="12"/>
      <c r="R3633" s="12"/>
      <c r="S3633" s="12"/>
      <c r="T3633" s="12"/>
    </row>
    <row r="3634" spans="1:20" s="1" customFormat="1" x14ac:dyDescent="0.4">
      <c r="A3634" s="12"/>
      <c r="B3634" s="12"/>
      <c r="C3634" s="42"/>
      <c r="D3634" s="12"/>
      <c r="E3634" s="12"/>
      <c r="F3634" s="12"/>
      <c r="G3634" s="12"/>
      <c r="H3634" s="12"/>
      <c r="I3634" s="12"/>
      <c r="J3634" s="12"/>
      <c r="K3634" s="12"/>
      <c r="L3634" s="12"/>
      <c r="M3634" s="49"/>
      <c r="N3634" s="49"/>
      <c r="O3634" s="12"/>
      <c r="P3634" s="12"/>
      <c r="Q3634" s="12"/>
      <c r="R3634" s="12"/>
      <c r="S3634" s="12"/>
      <c r="T3634" s="12"/>
    </row>
    <row r="3635" spans="1:20" s="1" customFormat="1" x14ac:dyDescent="0.4">
      <c r="A3635" s="12"/>
      <c r="B3635" s="12"/>
      <c r="C3635" s="42"/>
      <c r="D3635" s="12"/>
      <c r="E3635" s="12"/>
      <c r="F3635" s="12"/>
      <c r="G3635" s="12"/>
      <c r="H3635" s="12"/>
      <c r="I3635" s="12"/>
      <c r="J3635" s="12"/>
      <c r="K3635" s="12"/>
      <c r="L3635" s="12"/>
      <c r="M3635" s="49"/>
      <c r="N3635" s="49"/>
      <c r="O3635" s="12"/>
      <c r="P3635" s="12"/>
      <c r="Q3635" s="12"/>
      <c r="R3635" s="12"/>
      <c r="S3635" s="12"/>
      <c r="T3635" s="12"/>
    </row>
    <row r="3636" spans="1:20" s="1" customFormat="1" x14ac:dyDescent="0.4">
      <c r="A3636" s="12"/>
      <c r="B3636" s="12"/>
      <c r="C3636" s="42"/>
      <c r="D3636" s="12"/>
      <c r="E3636" s="12"/>
      <c r="F3636" s="12"/>
      <c r="G3636" s="12"/>
      <c r="H3636" s="12"/>
      <c r="I3636" s="12"/>
      <c r="J3636" s="12"/>
      <c r="K3636" s="12"/>
      <c r="L3636" s="12"/>
      <c r="M3636" s="49"/>
      <c r="N3636" s="49"/>
      <c r="O3636" s="12"/>
      <c r="P3636" s="12"/>
      <c r="Q3636" s="12"/>
      <c r="R3636" s="12"/>
      <c r="S3636" s="12"/>
      <c r="T3636" s="12"/>
    </row>
    <row r="3637" spans="1:20" s="1" customFormat="1" x14ac:dyDescent="0.4">
      <c r="A3637" s="12"/>
      <c r="B3637" s="12"/>
      <c r="C3637" s="42"/>
      <c r="D3637" s="12"/>
      <c r="E3637" s="12"/>
      <c r="F3637" s="12"/>
      <c r="G3637" s="12"/>
      <c r="H3637" s="12"/>
      <c r="I3637" s="12"/>
      <c r="J3637" s="12"/>
      <c r="K3637" s="12"/>
      <c r="L3637" s="12"/>
      <c r="M3637" s="49"/>
      <c r="N3637" s="49"/>
      <c r="O3637" s="12"/>
      <c r="P3637" s="12"/>
      <c r="Q3637" s="12"/>
      <c r="R3637" s="12"/>
      <c r="S3637" s="12"/>
      <c r="T3637" s="12"/>
    </row>
    <row r="3638" spans="1:20" s="1" customFormat="1" x14ac:dyDescent="0.4">
      <c r="A3638" s="12"/>
      <c r="B3638" s="12"/>
      <c r="C3638" s="42"/>
      <c r="D3638" s="12"/>
      <c r="E3638" s="12"/>
      <c r="F3638" s="12"/>
      <c r="G3638" s="12"/>
      <c r="H3638" s="12"/>
      <c r="I3638" s="12"/>
      <c r="J3638" s="12"/>
      <c r="K3638" s="12"/>
      <c r="L3638" s="12"/>
      <c r="M3638" s="49"/>
      <c r="N3638" s="49"/>
      <c r="O3638" s="12"/>
      <c r="P3638" s="12"/>
      <c r="Q3638" s="12"/>
      <c r="R3638" s="12"/>
      <c r="S3638" s="12"/>
      <c r="T3638" s="12"/>
    </row>
    <row r="3639" spans="1:20" s="1" customFormat="1" x14ac:dyDescent="0.4">
      <c r="A3639" s="12"/>
      <c r="B3639" s="12"/>
      <c r="C3639" s="42"/>
      <c r="D3639" s="12"/>
      <c r="E3639" s="12"/>
      <c r="F3639" s="12"/>
      <c r="G3639" s="12"/>
      <c r="H3639" s="12"/>
      <c r="I3639" s="12"/>
      <c r="J3639" s="12"/>
      <c r="K3639" s="12"/>
      <c r="L3639" s="12"/>
      <c r="M3639" s="49"/>
      <c r="N3639" s="49"/>
      <c r="O3639" s="12"/>
      <c r="P3639" s="12"/>
      <c r="Q3639" s="12"/>
      <c r="R3639" s="12"/>
      <c r="S3639" s="12"/>
      <c r="T3639" s="12"/>
    </row>
    <row r="3640" spans="1:20" s="1" customFormat="1" x14ac:dyDescent="0.4">
      <c r="A3640" s="12"/>
      <c r="B3640" s="12"/>
      <c r="C3640" s="42"/>
      <c r="D3640" s="12"/>
      <c r="E3640" s="12"/>
      <c r="F3640" s="12"/>
      <c r="G3640" s="12"/>
      <c r="H3640" s="12"/>
      <c r="I3640" s="12"/>
      <c r="J3640" s="12"/>
      <c r="K3640" s="12"/>
      <c r="L3640" s="12"/>
      <c r="M3640" s="49"/>
      <c r="N3640" s="49"/>
      <c r="O3640" s="12"/>
      <c r="P3640" s="12"/>
      <c r="Q3640" s="12"/>
      <c r="R3640" s="12"/>
      <c r="S3640" s="12"/>
      <c r="T3640" s="12"/>
    </row>
    <row r="3641" spans="1:20" s="1" customFormat="1" x14ac:dyDescent="0.4">
      <c r="A3641" s="12"/>
      <c r="B3641" s="12"/>
      <c r="C3641" s="42"/>
      <c r="D3641" s="12"/>
      <c r="E3641" s="12"/>
      <c r="F3641" s="12"/>
      <c r="G3641" s="12"/>
      <c r="H3641" s="12"/>
      <c r="I3641" s="12"/>
      <c r="J3641" s="12"/>
      <c r="K3641" s="12"/>
      <c r="L3641" s="12"/>
      <c r="M3641" s="49"/>
      <c r="N3641" s="49"/>
      <c r="O3641" s="12"/>
      <c r="P3641" s="12"/>
      <c r="Q3641" s="12"/>
      <c r="R3641" s="12"/>
      <c r="S3641" s="12"/>
      <c r="T3641" s="12"/>
    </row>
    <row r="3642" spans="1:20" s="1" customFormat="1" x14ac:dyDescent="0.4">
      <c r="A3642" s="12"/>
      <c r="B3642" s="12"/>
      <c r="C3642" s="42"/>
      <c r="D3642" s="12"/>
      <c r="E3642" s="12"/>
      <c r="F3642" s="12"/>
      <c r="G3642" s="12"/>
      <c r="H3642" s="12"/>
      <c r="I3642" s="12"/>
      <c r="J3642" s="12"/>
      <c r="K3642" s="12"/>
      <c r="L3642" s="12"/>
      <c r="M3642" s="49"/>
      <c r="N3642" s="49"/>
      <c r="O3642" s="12"/>
      <c r="P3642" s="12"/>
      <c r="Q3642" s="12"/>
      <c r="R3642" s="12"/>
      <c r="S3642" s="12"/>
      <c r="T3642" s="12"/>
    </row>
    <row r="3643" spans="1:20" s="1" customFormat="1" x14ac:dyDescent="0.4">
      <c r="A3643" s="12"/>
      <c r="B3643" s="12"/>
      <c r="C3643" s="42"/>
      <c r="D3643" s="12"/>
      <c r="E3643" s="12"/>
      <c r="F3643" s="12"/>
      <c r="G3643" s="12"/>
      <c r="H3643" s="12"/>
      <c r="I3643" s="12"/>
      <c r="J3643" s="12"/>
      <c r="K3643" s="12"/>
      <c r="L3643" s="12"/>
      <c r="M3643" s="49"/>
      <c r="N3643" s="49"/>
      <c r="O3643" s="12"/>
      <c r="P3643" s="12"/>
      <c r="Q3643" s="12"/>
      <c r="R3643" s="12"/>
      <c r="S3643" s="12"/>
      <c r="T3643" s="12"/>
    </row>
    <row r="3644" spans="1:20" s="1" customFormat="1" x14ac:dyDescent="0.4">
      <c r="A3644" s="12"/>
      <c r="B3644" s="12"/>
      <c r="C3644" s="42"/>
      <c r="D3644" s="12"/>
      <c r="E3644" s="12"/>
      <c r="F3644" s="12"/>
      <c r="G3644" s="12"/>
      <c r="H3644" s="12"/>
      <c r="I3644" s="12"/>
      <c r="J3644" s="12"/>
      <c r="K3644" s="12"/>
      <c r="L3644" s="12"/>
      <c r="M3644" s="49"/>
      <c r="N3644" s="49"/>
      <c r="O3644" s="12"/>
      <c r="P3644" s="12"/>
      <c r="Q3644" s="12"/>
      <c r="R3644" s="12"/>
      <c r="S3644" s="12"/>
      <c r="T3644" s="12"/>
    </row>
    <row r="3645" spans="1:20" s="1" customFormat="1" x14ac:dyDescent="0.4">
      <c r="A3645" s="12"/>
      <c r="B3645" s="12"/>
      <c r="C3645" s="42"/>
      <c r="D3645" s="12"/>
      <c r="E3645" s="12"/>
      <c r="F3645" s="12"/>
      <c r="G3645" s="12"/>
      <c r="H3645" s="12"/>
      <c r="I3645" s="12"/>
      <c r="J3645" s="12"/>
      <c r="K3645" s="12"/>
      <c r="L3645" s="12"/>
      <c r="M3645" s="49"/>
      <c r="N3645" s="49"/>
      <c r="O3645" s="12"/>
      <c r="P3645" s="12"/>
      <c r="Q3645" s="12"/>
      <c r="R3645" s="12"/>
      <c r="S3645" s="12"/>
      <c r="T3645" s="12"/>
    </row>
    <row r="3646" spans="1:20" s="1" customFormat="1" x14ac:dyDescent="0.4">
      <c r="A3646" s="12"/>
      <c r="B3646" s="12"/>
      <c r="C3646" s="42"/>
      <c r="D3646" s="12"/>
      <c r="E3646" s="12"/>
      <c r="F3646" s="12"/>
      <c r="G3646" s="12"/>
      <c r="H3646" s="12"/>
      <c r="I3646" s="12"/>
      <c r="J3646" s="12"/>
      <c r="K3646" s="12"/>
      <c r="L3646" s="12"/>
      <c r="M3646" s="49"/>
      <c r="N3646" s="49"/>
      <c r="O3646" s="12"/>
      <c r="P3646" s="12"/>
      <c r="Q3646" s="12"/>
      <c r="R3646" s="12"/>
      <c r="S3646" s="12"/>
      <c r="T3646" s="12"/>
    </row>
    <row r="3647" spans="1:20" s="1" customFormat="1" x14ac:dyDescent="0.4">
      <c r="A3647" s="12"/>
      <c r="B3647" s="12"/>
      <c r="C3647" s="42"/>
      <c r="D3647" s="12"/>
      <c r="E3647" s="12"/>
      <c r="F3647" s="12"/>
      <c r="G3647" s="12"/>
      <c r="H3647" s="12"/>
      <c r="I3647" s="12"/>
      <c r="J3647" s="12"/>
      <c r="K3647" s="12"/>
      <c r="L3647" s="12"/>
      <c r="M3647" s="49"/>
      <c r="N3647" s="49"/>
      <c r="O3647" s="12"/>
      <c r="P3647" s="12"/>
      <c r="Q3647" s="12"/>
      <c r="R3647" s="12"/>
      <c r="S3647" s="12"/>
      <c r="T3647" s="12"/>
    </row>
    <row r="3648" spans="1:20" s="1" customFormat="1" x14ac:dyDescent="0.4">
      <c r="A3648" s="12"/>
      <c r="B3648" s="12"/>
      <c r="C3648" s="42"/>
      <c r="D3648" s="12"/>
      <c r="E3648" s="12"/>
      <c r="F3648" s="12"/>
      <c r="G3648" s="12"/>
      <c r="H3648" s="12"/>
      <c r="I3648" s="12"/>
      <c r="J3648" s="12"/>
      <c r="K3648" s="12"/>
      <c r="L3648" s="12"/>
      <c r="M3648" s="49"/>
      <c r="N3648" s="49"/>
      <c r="O3648" s="12"/>
      <c r="P3648" s="12"/>
      <c r="Q3648" s="12"/>
      <c r="R3648" s="12"/>
      <c r="S3648" s="12"/>
      <c r="T3648" s="12"/>
    </row>
    <row r="3649" spans="1:20" s="1" customFormat="1" x14ac:dyDescent="0.4">
      <c r="A3649" s="12"/>
      <c r="B3649" s="12"/>
      <c r="C3649" s="42"/>
      <c r="D3649" s="12"/>
      <c r="E3649" s="12"/>
      <c r="F3649" s="12"/>
      <c r="G3649" s="12"/>
      <c r="H3649" s="12"/>
      <c r="I3649" s="12"/>
      <c r="J3649" s="12"/>
      <c r="K3649" s="12"/>
      <c r="L3649" s="12"/>
      <c r="M3649" s="49"/>
      <c r="N3649" s="49"/>
      <c r="O3649" s="12"/>
      <c r="P3649" s="12"/>
      <c r="Q3649" s="12"/>
      <c r="R3649" s="12"/>
      <c r="S3649" s="12"/>
      <c r="T3649" s="12"/>
    </row>
    <row r="3650" spans="1:20" s="1" customFormat="1" x14ac:dyDescent="0.4">
      <c r="A3650" s="12"/>
      <c r="B3650" s="12"/>
      <c r="C3650" s="42"/>
      <c r="D3650" s="12"/>
      <c r="E3650" s="12"/>
      <c r="F3650" s="12"/>
      <c r="G3650" s="12"/>
      <c r="H3650" s="12"/>
      <c r="I3650" s="12"/>
      <c r="J3650" s="12"/>
      <c r="K3650" s="12"/>
      <c r="L3650" s="12"/>
      <c r="M3650" s="49"/>
      <c r="N3650" s="49"/>
      <c r="O3650" s="12"/>
      <c r="P3650" s="12"/>
      <c r="Q3650" s="12"/>
      <c r="R3650" s="12"/>
      <c r="S3650" s="12"/>
      <c r="T3650" s="12"/>
    </row>
    <row r="3651" spans="1:20" s="1" customFormat="1" x14ac:dyDescent="0.4">
      <c r="A3651" s="12"/>
      <c r="B3651" s="12"/>
      <c r="C3651" s="42"/>
      <c r="D3651" s="12"/>
      <c r="E3651" s="12"/>
      <c r="F3651" s="12"/>
      <c r="G3651" s="12"/>
      <c r="H3651" s="12"/>
      <c r="I3651" s="12"/>
      <c r="J3651" s="12"/>
      <c r="K3651" s="12"/>
      <c r="L3651" s="12"/>
      <c r="M3651" s="49"/>
      <c r="N3651" s="49"/>
      <c r="O3651" s="12"/>
      <c r="P3651" s="12"/>
      <c r="Q3651" s="12"/>
      <c r="R3651" s="12"/>
      <c r="S3651" s="12"/>
      <c r="T3651" s="12"/>
    </row>
    <row r="3652" spans="1:20" s="1" customFormat="1" x14ac:dyDescent="0.4">
      <c r="A3652" s="12"/>
      <c r="B3652" s="12"/>
      <c r="C3652" s="42"/>
      <c r="D3652" s="12"/>
      <c r="E3652" s="12"/>
      <c r="F3652" s="12"/>
      <c r="G3652" s="12"/>
      <c r="H3652" s="12"/>
      <c r="I3652" s="12"/>
      <c r="J3652" s="12"/>
      <c r="K3652" s="12"/>
      <c r="L3652" s="12"/>
      <c r="M3652" s="49"/>
      <c r="N3652" s="49"/>
      <c r="O3652" s="12"/>
      <c r="P3652" s="12"/>
      <c r="Q3652" s="12"/>
      <c r="R3652" s="12"/>
      <c r="S3652" s="12"/>
      <c r="T3652" s="12"/>
    </row>
    <row r="3653" spans="1:20" s="1" customFormat="1" x14ac:dyDescent="0.4">
      <c r="A3653" s="12"/>
      <c r="B3653" s="12"/>
      <c r="C3653" s="42"/>
      <c r="D3653" s="12"/>
      <c r="E3653" s="12"/>
      <c r="F3653" s="12"/>
      <c r="G3653" s="12"/>
      <c r="H3653" s="12"/>
      <c r="I3653" s="12"/>
      <c r="J3653" s="12"/>
      <c r="K3653" s="12"/>
      <c r="L3653" s="12"/>
      <c r="M3653" s="49"/>
      <c r="N3653" s="49"/>
      <c r="O3653" s="12"/>
      <c r="P3653" s="12"/>
      <c r="Q3653" s="12"/>
      <c r="R3653" s="12"/>
      <c r="S3653" s="12"/>
      <c r="T3653" s="12"/>
    </row>
    <row r="3654" spans="1:20" s="1" customFormat="1" x14ac:dyDescent="0.4">
      <c r="A3654" s="12"/>
      <c r="B3654" s="12"/>
      <c r="C3654" s="42"/>
      <c r="D3654" s="12"/>
      <c r="E3654" s="12"/>
      <c r="F3654" s="12"/>
      <c r="G3654" s="12"/>
      <c r="H3654" s="12"/>
      <c r="I3654" s="12"/>
      <c r="J3654" s="12"/>
      <c r="K3654" s="12"/>
      <c r="L3654" s="12"/>
      <c r="M3654" s="49"/>
      <c r="N3654" s="49"/>
      <c r="O3654" s="12"/>
      <c r="P3654" s="12"/>
      <c r="Q3654" s="12"/>
      <c r="R3654" s="12"/>
      <c r="S3654" s="12"/>
      <c r="T3654" s="12"/>
    </row>
    <row r="3655" spans="1:20" s="1" customFormat="1" x14ac:dyDescent="0.4">
      <c r="A3655" s="12"/>
      <c r="B3655" s="12"/>
      <c r="C3655" s="42"/>
      <c r="D3655" s="12"/>
      <c r="E3655" s="12"/>
      <c r="F3655" s="12"/>
      <c r="G3655" s="12"/>
      <c r="H3655" s="12"/>
      <c r="I3655" s="12"/>
      <c r="J3655" s="12"/>
      <c r="K3655" s="12"/>
      <c r="L3655" s="12"/>
      <c r="M3655" s="49"/>
      <c r="N3655" s="49"/>
      <c r="O3655" s="12"/>
      <c r="P3655" s="12"/>
      <c r="Q3655" s="12"/>
      <c r="R3655" s="12"/>
      <c r="S3655" s="12"/>
      <c r="T3655" s="12"/>
    </row>
    <row r="3656" spans="1:20" s="1" customFormat="1" x14ac:dyDescent="0.4">
      <c r="A3656" s="12"/>
      <c r="B3656" s="12"/>
      <c r="C3656" s="42"/>
      <c r="D3656" s="12"/>
      <c r="E3656" s="12"/>
      <c r="F3656" s="12"/>
      <c r="G3656" s="12"/>
      <c r="H3656" s="12"/>
      <c r="I3656" s="12"/>
      <c r="J3656" s="12"/>
      <c r="K3656" s="12"/>
      <c r="L3656" s="12"/>
      <c r="M3656" s="49"/>
      <c r="N3656" s="49"/>
      <c r="O3656" s="12"/>
      <c r="P3656" s="12"/>
      <c r="Q3656" s="12"/>
      <c r="R3656" s="12"/>
      <c r="S3656" s="12"/>
      <c r="T3656" s="12"/>
    </row>
    <row r="3657" spans="1:20" s="1" customFormat="1" x14ac:dyDescent="0.4">
      <c r="A3657" s="12"/>
      <c r="B3657" s="12"/>
      <c r="C3657" s="42"/>
      <c r="D3657" s="12"/>
      <c r="E3657" s="12"/>
      <c r="F3657" s="12"/>
      <c r="G3657" s="12"/>
      <c r="H3657" s="12"/>
      <c r="I3657" s="12"/>
      <c r="J3657" s="12"/>
      <c r="K3657" s="12"/>
      <c r="L3657" s="12"/>
      <c r="M3657" s="49"/>
      <c r="N3657" s="49"/>
      <c r="O3657" s="12"/>
      <c r="P3657" s="12"/>
      <c r="Q3657" s="12"/>
      <c r="R3657" s="12"/>
      <c r="S3657" s="12"/>
      <c r="T3657" s="12"/>
    </row>
    <row r="3658" spans="1:20" s="1" customFormat="1" x14ac:dyDescent="0.4">
      <c r="A3658" s="12"/>
      <c r="B3658" s="12"/>
      <c r="C3658" s="42"/>
      <c r="D3658" s="12"/>
      <c r="E3658" s="12"/>
      <c r="F3658" s="12"/>
      <c r="G3658" s="12"/>
      <c r="H3658" s="12"/>
      <c r="I3658" s="12"/>
      <c r="J3658" s="12"/>
      <c r="K3658" s="12"/>
      <c r="L3658" s="12"/>
      <c r="M3658" s="49"/>
      <c r="N3658" s="49"/>
      <c r="O3658" s="12"/>
      <c r="P3658" s="12"/>
      <c r="Q3658" s="12"/>
      <c r="R3658" s="12"/>
      <c r="S3658" s="12"/>
      <c r="T3658" s="12"/>
    </row>
    <row r="3659" spans="1:20" s="1" customFormat="1" x14ac:dyDescent="0.4">
      <c r="A3659" s="12"/>
      <c r="B3659" s="12"/>
      <c r="C3659" s="42"/>
      <c r="D3659" s="12"/>
      <c r="E3659" s="12"/>
      <c r="F3659" s="12"/>
      <c r="G3659" s="12"/>
      <c r="H3659" s="12"/>
      <c r="I3659" s="12"/>
      <c r="J3659" s="12"/>
      <c r="K3659" s="12"/>
      <c r="L3659" s="12"/>
      <c r="M3659" s="49"/>
      <c r="N3659" s="49"/>
      <c r="O3659" s="12"/>
      <c r="P3659" s="12"/>
      <c r="Q3659" s="12"/>
      <c r="R3659" s="12"/>
      <c r="S3659" s="12"/>
      <c r="T3659" s="12"/>
    </row>
    <row r="3660" spans="1:20" s="1" customFormat="1" x14ac:dyDescent="0.4">
      <c r="A3660" s="12"/>
      <c r="B3660" s="12"/>
      <c r="C3660" s="42"/>
      <c r="D3660" s="12"/>
      <c r="E3660" s="12"/>
      <c r="F3660" s="12"/>
      <c r="G3660" s="12"/>
      <c r="H3660" s="12"/>
      <c r="I3660" s="12"/>
      <c r="J3660" s="12"/>
      <c r="K3660" s="12"/>
      <c r="L3660" s="12"/>
      <c r="M3660" s="49"/>
      <c r="N3660" s="49"/>
      <c r="O3660" s="12"/>
      <c r="P3660" s="12"/>
      <c r="Q3660" s="12"/>
      <c r="R3660" s="12"/>
      <c r="S3660" s="12"/>
      <c r="T3660" s="12"/>
    </row>
    <row r="3661" spans="1:20" s="1" customFormat="1" x14ac:dyDescent="0.4">
      <c r="A3661" s="12"/>
      <c r="B3661" s="12"/>
      <c r="C3661" s="42"/>
      <c r="D3661" s="12"/>
      <c r="E3661" s="12"/>
      <c r="F3661" s="12"/>
      <c r="G3661" s="12"/>
      <c r="H3661" s="12"/>
      <c r="I3661" s="12"/>
      <c r="J3661" s="12"/>
      <c r="K3661" s="12"/>
      <c r="L3661" s="12"/>
      <c r="M3661" s="49"/>
      <c r="N3661" s="49"/>
      <c r="O3661" s="12"/>
      <c r="P3661" s="12"/>
      <c r="Q3661" s="12"/>
      <c r="R3661" s="12"/>
      <c r="S3661" s="12"/>
      <c r="T3661" s="12"/>
    </row>
    <row r="3662" spans="1:20" s="1" customFormat="1" x14ac:dyDescent="0.4">
      <c r="A3662" s="12"/>
      <c r="B3662" s="12"/>
      <c r="C3662" s="42"/>
      <c r="D3662" s="12"/>
      <c r="E3662" s="12"/>
      <c r="F3662" s="12"/>
      <c r="G3662" s="12"/>
      <c r="H3662" s="12"/>
      <c r="I3662" s="12"/>
      <c r="J3662" s="12"/>
      <c r="K3662" s="12"/>
      <c r="L3662" s="12"/>
      <c r="M3662" s="49"/>
      <c r="N3662" s="49"/>
      <c r="O3662" s="12"/>
      <c r="P3662" s="12"/>
      <c r="Q3662" s="12"/>
      <c r="R3662" s="12"/>
      <c r="S3662" s="12"/>
      <c r="T3662" s="12"/>
    </row>
    <row r="3663" spans="1:20" s="1" customFormat="1" x14ac:dyDescent="0.4">
      <c r="A3663" s="12"/>
      <c r="B3663" s="12"/>
      <c r="C3663" s="42"/>
      <c r="D3663" s="12"/>
      <c r="E3663" s="12"/>
      <c r="F3663" s="12"/>
      <c r="G3663" s="12"/>
      <c r="H3663" s="12"/>
      <c r="I3663" s="12"/>
      <c r="J3663" s="12"/>
      <c r="K3663" s="12"/>
      <c r="L3663" s="12"/>
      <c r="M3663" s="49"/>
      <c r="N3663" s="49"/>
      <c r="O3663" s="12"/>
      <c r="P3663" s="12"/>
      <c r="Q3663" s="12"/>
      <c r="R3663" s="12"/>
      <c r="S3663" s="12"/>
      <c r="T3663" s="12"/>
    </row>
    <row r="3664" spans="1:20" s="1" customFormat="1" x14ac:dyDescent="0.4">
      <c r="A3664" s="12"/>
      <c r="B3664" s="12"/>
      <c r="C3664" s="42"/>
      <c r="D3664" s="12"/>
      <c r="E3664" s="12"/>
      <c r="F3664" s="12"/>
      <c r="G3664" s="12"/>
      <c r="H3664" s="12"/>
      <c r="I3664" s="12"/>
      <c r="J3664" s="12"/>
      <c r="K3664" s="12"/>
      <c r="L3664" s="12"/>
      <c r="M3664" s="49"/>
      <c r="N3664" s="49"/>
      <c r="O3664" s="12"/>
      <c r="P3664" s="12"/>
      <c r="Q3664" s="12"/>
      <c r="R3664" s="12"/>
      <c r="S3664" s="12"/>
      <c r="T3664" s="12"/>
    </row>
    <row r="3665" spans="1:20" s="1" customFormat="1" x14ac:dyDescent="0.4">
      <c r="A3665" s="12"/>
      <c r="B3665" s="12"/>
      <c r="C3665" s="42"/>
      <c r="D3665" s="12"/>
      <c r="E3665" s="12"/>
      <c r="F3665" s="12"/>
      <c r="G3665" s="12"/>
      <c r="H3665" s="12"/>
      <c r="I3665" s="12"/>
      <c r="J3665" s="12"/>
      <c r="K3665" s="12"/>
      <c r="L3665" s="12"/>
      <c r="M3665" s="49"/>
      <c r="N3665" s="49"/>
      <c r="O3665" s="12"/>
      <c r="P3665" s="12"/>
      <c r="Q3665" s="12"/>
      <c r="R3665" s="12"/>
      <c r="S3665" s="12"/>
      <c r="T3665" s="12"/>
    </row>
    <row r="3666" spans="1:20" s="1" customFormat="1" x14ac:dyDescent="0.4">
      <c r="A3666" s="12"/>
      <c r="B3666" s="12"/>
      <c r="C3666" s="42"/>
      <c r="D3666" s="12"/>
      <c r="E3666" s="12"/>
      <c r="F3666" s="12"/>
      <c r="G3666" s="12"/>
      <c r="H3666" s="12"/>
      <c r="I3666" s="12"/>
      <c r="J3666" s="12"/>
      <c r="K3666" s="12"/>
      <c r="L3666" s="12"/>
      <c r="M3666" s="49"/>
      <c r="N3666" s="49"/>
      <c r="O3666" s="12"/>
      <c r="P3666" s="12"/>
      <c r="Q3666" s="12"/>
      <c r="R3666" s="12"/>
      <c r="S3666" s="12"/>
      <c r="T3666" s="12"/>
    </row>
    <row r="3667" spans="1:20" s="1" customFormat="1" x14ac:dyDescent="0.4">
      <c r="A3667" s="12"/>
      <c r="B3667" s="12"/>
      <c r="C3667" s="42"/>
      <c r="D3667" s="12"/>
      <c r="E3667" s="12"/>
      <c r="F3667" s="12"/>
      <c r="G3667" s="12"/>
      <c r="H3667" s="12"/>
      <c r="I3667" s="12"/>
      <c r="J3667" s="12"/>
      <c r="K3667" s="12"/>
      <c r="L3667" s="12"/>
      <c r="M3667" s="49"/>
      <c r="N3667" s="49"/>
      <c r="O3667" s="12"/>
      <c r="P3667" s="12"/>
      <c r="Q3667" s="12"/>
      <c r="R3667" s="12"/>
      <c r="S3667" s="12"/>
      <c r="T3667" s="12"/>
    </row>
    <row r="3668" spans="1:20" s="1" customFormat="1" x14ac:dyDescent="0.4">
      <c r="A3668" s="12"/>
      <c r="B3668" s="12"/>
      <c r="C3668" s="42"/>
      <c r="D3668" s="12"/>
      <c r="E3668" s="12"/>
      <c r="F3668" s="12"/>
      <c r="G3668" s="12"/>
      <c r="H3668" s="12"/>
      <c r="I3668" s="12"/>
      <c r="J3668" s="12"/>
      <c r="K3668" s="12"/>
      <c r="L3668" s="12"/>
      <c r="M3668" s="49"/>
      <c r="N3668" s="49"/>
      <c r="O3668" s="12"/>
      <c r="P3668" s="12"/>
      <c r="Q3668" s="12"/>
      <c r="R3668" s="12"/>
      <c r="S3668" s="12"/>
      <c r="T3668" s="12"/>
    </row>
    <row r="3669" spans="1:20" s="1" customFormat="1" x14ac:dyDescent="0.4">
      <c r="A3669" s="12"/>
      <c r="B3669" s="12"/>
      <c r="C3669" s="42"/>
      <c r="D3669" s="12"/>
      <c r="E3669" s="12"/>
      <c r="F3669" s="12"/>
      <c r="G3669" s="12"/>
      <c r="H3669" s="12"/>
      <c r="I3669" s="12"/>
      <c r="J3669" s="12"/>
      <c r="K3669" s="12"/>
      <c r="L3669" s="12"/>
      <c r="M3669" s="49"/>
      <c r="N3669" s="49"/>
      <c r="O3669" s="12"/>
      <c r="P3669" s="12"/>
      <c r="Q3669" s="12"/>
      <c r="R3669" s="12"/>
      <c r="S3669" s="12"/>
      <c r="T3669" s="12"/>
    </row>
    <row r="3670" spans="1:20" s="1" customFormat="1" x14ac:dyDescent="0.4">
      <c r="A3670" s="12"/>
      <c r="B3670" s="12"/>
      <c r="C3670" s="42"/>
      <c r="D3670" s="12"/>
      <c r="E3670" s="12"/>
      <c r="F3670" s="12"/>
      <c r="G3670" s="12"/>
      <c r="H3670" s="12"/>
      <c r="I3670" s="12"/>
      <c r="J3670" s="12"/>
      <c r="K3670" s="12"/>
      <c r="L3670" s="12"/>
      <c r="M3670" s="49"/>
      <c r="N3670" s="49"/>
      <c r="O3670" s="12"/>
      <c r="P3670" s="12"/>
      <c r="Q3670" s="12"/>
      <c r="R3670" s="12"/>
      <c r="S3670" s="12"/>
      <c r="T3670" s="12"/>
    </row>
    <row r="3671" spans="1:20" s="1" customFormat="1" x14ac:dyDescent="0.4">
      <c r="A3671" s="12"/>
      <c r="B3671" s="12"/>
      <c r="C3671" s="42"/>
      <c r="D3671" s="12"/>
      <c r="E3671" s="12"/>
      <c r="F3671" s="12"/>
      <c r="G3671" s="12"/>
      <c r="H3671" s="12"/>
      <c r="I3671" s="12"/>
      <c r="J3671" s="12"/>
      <c r="K3671" s="12"/>
      <c r="L3671" s="12"/>
      <c r="M3671" s="49"/>
      <c r="N3671" s="49"/>
      <c r="O3671" s="12"/>
      <c r="P3671" s="12"/>
      <c r="Q3671" s="12"/>
      <c r="R3671" s="12"/>
      <c r="S3671" s="12"/>
      <c r="T3671" s="12"/>
    </row>
    <row r="3672" spans="1:20" s="1" customFormat="1" x14ac:dyDescent="0.4">
      <c r="A3672" s="12"/>
      <c r="B3672" s="12"/>
      <c r="C3672" s="42"/>
      <c r="D3672" s="12"/>
      <c r="E3672" s="12"/>
      <c r="F3672" s="12"/>
      <c r="G3672" s="12"/>
      <c r="H3672" s="12"/>
      <c r="I3672" s="12"/>
      <c r="J3672" s="12"/>
      <c r="K3672" s="12"/>
      <c r="L3672" s="12"/>
      <c r="M3672" s="49"/>
      <c r="N3672" s="49"/>
      <c r="O3672" s="12"/>
      <c r="P3672" s="12"/>
      <c r="Q3672" s="12"/>
      <c r="R3672" s="12"/>
      <c r="S3672" s="12"/>
      <c r="T3672" s="12"/>
    </row>
    <row r="3673" spans="1:20" s="1" customFormat="1" x14ac:dyDescent="0.4">
      <c r="A3673" s="12"/>
      <c r="B3673" s="12"/>
      <c r="C3673" s="42"/>
      <c r="D3673" s="12"/>
      <c r="E3673" s="12"/>
      <c r="F3673" s="12"/>
      <c r="G3673" s="12"/>
      <c r="H3673" s="12"/>
      <c r="I3673" s="12"/>
      <c r="J3673" s="12"/>
      <c r="K3673" s="12"/>
      <c r="L3673" s="12"/>
      <c r="M3673" s="49"/>
      <c r="N3673" s="49"/>
      <c r="O3673" s="12"/>
      <c r="P3673" s="12"/>
      <c r="Q3673" s="12"/>
      <c r="R3673" s="12"/>
      <c r="S3673" s="12"/>
      <c r="T3673" s="12"/>
    </row>
    <row r="3674" spans="1:20" s="1" customFormat="1" x14ac:dyDescent="0.4">
      <c r="A3674" s="12"/>
      <c r="B3674" s="12"/>
      <c r="C3674" s="42"/>
      <c r="D3674" s="12"/>
      <c r="E3674" s="12"/>
      <c r="F3674" s="12"/>
      <c r="G3674" s="12"/>
      <c r="H3674" s="12"/>
      <c r="I3674" s="12"/>
      <c r="J3674" s="12"/>
      <c r="K3674" s="12"/>
      <c r="L3674" s="12"/>
      <c r="M3674" s="49"/>
      <c r="N3674" s="49"/>
      <c r="O3674" s="12"/>
      <c r="P3674" s="12"/>
      <c r="Q3674" s="12"/>
      <c r="R3674" s="12"/>
      <c r="S3674" s="12"/>
      <c r="T3674" s="12"/>
    </row>
    <row r="3675" spans="1:20" s="1" customFormat="1" x14ac:dyDescent="0.4">
      <c r="A3675" s="12"/>
      <c r="B3675" s="12"/>
      <c r="C3675" s="42"/>
      <c r="D3675" s="12"/>
      <c r="E3675" s="12"/>
      <c r="F3675" s="12"/>
      <c r="G3675" s="12"/>
      <c r="H3675" s="12"/>
      <c r="I3675" s="12"/>
      <c r="J3675" s="12"/>
      <c r="K3675" s="12"/>
      <c r="L3675" s="12"/>
      <c r="M3675" s="49"/>
      <c r="N3675" s="49"/>
      <c r="O3675" s="12"/>
      <c r="P3675" s="12"/>
      <c r="Q3675" s="12"/>
      <c r="R3675" s="12"/>
      <c r="S3675" s="12"/>
      <c r="T3675" s="12"/>
    </row>
    <row r="3676" spans="1:20" s="1" customFormat="1" x14ac:dyDescent="0.4">
      <c r="A3676" s="12"/>
      <c r="B3676" s="12"/>
      <c r="C3676" s="42"/>
      <c r="D3676" s="12"/>
      <c r="E3676" s="12"/>
      <c r="F3676" s="12"/>
      <c r="G3676" s="12"/>
      <c r="H3676" s="12"/>
      <c r="I3676" s="12"/>
      <c r="J3676" s="12"/>
      <c r="K3676" s="12"/>
      <c r="L3676" s="12"/>
      <c r="M3676" s="49"/>
      <c r="N3676" s="49"/>
      <c r="O3676" s="12"/>
      <c r="P3676" s="12"/>
      <c r="Q3676" s="12"/>
      <c r="R3676" s="12"/>
      <c r="S3676" s="12"/>
      <c r="T3676" s="12"/>
    </row>
    <row r="3677" spans="1:20" s="1" customFormat="1" x14ac:dyDescent="0.4">
      <c r="A3677" s="12"/>
      <c r="B3677" s="12"/>
      <c r="C3677" s="42"/>
      <c r="D3677" s="12"/>
      <c r="E3677" s="12"/>
      <c r="F3677" s="12"/>
      <c r="G3677" s="12"/>
      <c r="H3677" s="12"/>
      <c r="I3677" s="12"/>
      <c r="J3677" s="12"/>
      <c r="K3677" s="12"/>
      <c r="L3677" s="12"/>
      <c r="M3677" s="49"/>
      <c r="N3677" s="49"/>
      <c r="O3677" s="12"/>
      <c r="P3677" s="12"/>
      <c r="Q3677" s="12"/>
      <c r="R3677" s="12"/>
      <c r="S3677" s="12"/>
      <c r="T3677" s="12"/>
    </row>
    <row r="3678" spans="1:20" s="1" customFormat="1" x14ac:dyDescent="0.4">
      <c r="A3678" s="12"/>
      <c r="B3678" s="12"/>
      <c r="C3678" s="42"/>
      <c r="D3678" s="12"/>
      <c r="E3678" s="12"/>
      <c r="F3678" s="12"/>
      <c r="G3678" s="12"/>
      <c r="H3678" s="12"/>
      <c r="I3678" s="12"/>
      <c r="J3678" s="12"/>
      <c r="K3678" s="12"/>
      <c r="L3678" s="12"/>
      <c r="M3678" s="49"/>
      <c r="N3678" s="49"/>
      <c r="O3678" s="12"/>
      <c r="P3678" s="12"/>
      <c r="Q3678" s="12"/>
      <c r="R3678" s="12"/>
      <c r="S3678" s="12"/>
      <c r="T3678" s="12"/>
    </row>
  </sheetData>
  <mergeCells count="10">
    <mergeCell ref="M29:Q30"/>
    <mergeCell ref="M43:Q43"/>
    <mergeCell ref="M44:Q45"/>
    <mergeCell ref="M14:Q15"/>
    <mergeCell ref="M13:Q13"/>
    <mergeCell ref="C21:H21"/>
    <mergeCell ref="C22:H22"/>
    <mergeCell ref="C26:D26"/>
    <mergeCell ref="C27:D27"/>
    <mergeCell ref="M28:Q28"/>
  </mergeCells>
  <phoneticPr fontId="46" type="noConversion"/>
  <dataValidations count="1">
    <dataValidation type="list" allowBlank="1" showInputMessage="1" showErrorMessage="1" sqref="E13">
      <formula1>"D,W,M,Q,S,Y"</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Z3678"/>
  <sheetViews>
    <sheetView zoomScale="85" zoomScaleNormal="85" workbookViewId="0"/>
  </sheetViews>
  <sheetFormatPr defaultRowHeight="17.399999999999999" outlineLevelCol="2" x14ac:dyDescent="0.4"/>
  <cols>
    <col min="1" max="1" width="4.59765625" style="12" customWidth="1"/>
    <col min="2" max="2" width="4.3984375" style="12" customWidth="1"/>
    <col min="3" max="3" width="10.69921875" style="12" bestFit="1" customWidth="1"/>
    <col min="4" max="4" width="35.59765625" style="12" customWidth="1"/>
    <col min="5" max="5" width="21.59765625" style="12" customWidth="1"/>
    <col min="6" max="6" width="22.69921875" style="12" customWidth="1" outlineLevel="1"/>
    <col min="7" max="7" width="20.296875" style="12" customWidth="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3.69921875" style="12" hidden="1" customWidth="1" outlineLevel="2"/>
    <col min="16" max="16" width="23.69921875" style="12" customWidth="1" outlineLevel="1" collapsed="1"/>
    <col min="17" max="17" width="29" style="12" customWidth="1" outlineLevel="1"/>
    <col min="18" max="18" width="5.59765625" style="12" customWidth="1" outlineLevel="1"/>
    <col min="19" max="20" width="9.09765625" style="12"/>
    <col min="21" max="52" width="9.09765625" style="1"/>
  </cols>
  <sheetData>
    <row r="1" spans="1:21" s="1" customFormat="1" ht="5.0999999999999996" customHeight="1" x14ac:dyDescent="0.4">
      <c r="A1" s="12"/>
      <c r="B1" s="12"/>
      <c r="C1" s="12"/>
      <c r="D1" s="12"/>
      <c r="E1" s="12"/>
      <c r="F1" s="12"/>
      <c r="G1" s="12"/>
      <c r="H1" s="12"/>
      <c r="I1" s="12"/>
      <c r="J1" s="12"/>
      <c r="K1" s="12"/>
      <c r="L1" s="12"/>
      <c r="M1" s="12"/>
      <c r="N1" s="12"/>
      <c r="O1" s="12"/>
      <c r="P1" s="12"/>
      <c r="Q1" s="12"/>
      <c r="R1" s="12"/>
      <c r="S1" s="12"/>
      <c r="T1" s="12"/>
    </row>
    <row r="2" spans="1:21" s="1" customFormat="1" ht="15" customHeight="1" x14ac:dyDescent="0.4">
      <c r="A2" s="12"/>
      <c r="B2" s="12"/>
      <c r="C2" s="12"/>
      <c r="D2" s="12"/>
      <c r="E2" s="12"/>
      <c r="F2" s="12"/>
      <c r="G2" s="12"/>
      <c r="H2" s="12"/>
      <c r="I2" s="12"/>
      <c r="J2" s="12"/>
      <c r="K2" s="12"/>
      <c r="L2" s="12"/>
      <c r="M2" s="12"/>
      <c r="N2" s="12"/>
      <c r="O2" s="12"/>
      <c r="P2" s="12"/>
      <c r="Q2" s="12"/>
      <c r="R2" s="12"/>
      <c r="S2" s="12"/>
      <c r="T2" s="12"/>
    </row>
    <row r="3" spans="1:21" s="1" customFormat="1" ht="15" customHeight="1" x14ac:dyDescent="0.4">
      <c r="A3" s="12"/>
      <c r="B3" s="12"/>
      <c r="C3" s="12"/>
      <c r="D3" s="12"/>
      <c r="E3" s="12"/>
      <c r="F3" s="12"/>
      <c r="G3" s="12"/>
      <c r="H3" s="12"/>
      <c r="I3" s="12"/>
      <c r="J3" s="12"/>
      <c r="K3" s="12"/>
      <c r="L3" s="12"/>
      <c r="M3" s="12"/>
      <c r="N3" s="12"/>
      <c r="O3" s="12"/>
      <c r="P3" s="12"/>
      <c r="Q3" s="12"/>
      <c r="R3" s="12"/>
      <c r="S3" s="12"/>
      <c r="T3" s="12"/>
    </row>
    <row r="4" spans="1:21" s="1" customFormat="1" ht="15" customHeight="1" x14ac:dyDescent="0.4">
      <c r="A4" s="12"/>
      <c r="B4" s="12"/>
      <c r="C4" s="12"/>
      <c r="D4" s="12"/>
      <c r="E4" s="12"/>
      <c r="F4" s="12"/>
      <c r="G4" s="12"/>
      <c r="H4" s="12"/>
      <c r="I4" s="12"/>
      <c r="J4" s="12"/>
      <c r="K4" s="12"/>
      <c r="L4" s="12"/>
      <c r="M4" s="12"/>
      <c r="N4" s="12"/>
      <c r="O4" s="12"/>
      <c r="P4" s="12"/>
      <c r="Q4" s="12"/>
      <c r="R4" s="12"/>
      <c r="S4" s="12"/>
      <c r="T4" s="12"/>
    </row>
    <row r="5" spans="1:21" s="1" customFormat="1" ht="15" customHeight="1" x14ac:dyDescent="0.4">
      <c r="A5" s="12"/>
      <c r="B5" s="12"/>
      <c r="C5" s="12"/>
      <c r="D5" s="12"/>
      <c r="E5" s="12"/>
      <c r="F5" s="12"/>
      <c r="G5" s="12"/>
      <c r="H5" s="12"/>
      <c r="I5" s="12"/>
      <c r="J5" s="12"/>
      <c r="K5" s="12"/>
      <c r="L5" s="12"/>
      <c r="M5" s="12"/>
      <c r="N5" s="12"/>
      <c r="O5" s="12"/>
      <c r="P5" s="12"/>
      <c r="Q5" s="12"/>
      <c r="R5" s="12"/>
      <c r="S5" s="12"/>
      <c r="T5" s="12"/>
    </row>
    <row r="6" spans="1:21" s="1" customFormat="1" ht="30" customHeight="1" thickBot="1" x14ac:dyDescent="0.45">
      <c r="A6" s="12"/>
      <c r="B6" s="13" t="s">
        <v>28</v>
      </c>
      <c r="C6" s="12"/>
      <c r="D6" s="12"/>
      <c r="E6" s="12"/>
      <c r="F6" s="12"/>
      <c r="G6" s="12"/>
      <c r="H6" s="12"/>
      <c r="I6" s="12"/>
      <c r="J6" s="12"/>
      <c r="K6" s="12"/>
      <c r="L6" s="13" t="s">
        <v>43</v>
      </c>
      <c r="M6" s="12"/>
      <c r="N6" s="12"/>
      <c r="O6" s="12"/>
      <c r="P6" s="12"/>
      <c r="Q6" s="12"/>
      <c r="R6" s="12"/>
      <c r="S6" s="12"/>
      <c r="T6" s="12"/>
    </row>
    <row r="7" spans="1:21" s="1" customFormat="1" x14ac:dyDescent="0.4">
      <c r="A7" s="12"/>
      <c r="B7" s="14"/>
      <c r="C7" s="15"/>
      <c r="D7" s="16"/>
      <c r="E7" s="15"/>
      <c r="F7" s="15"/>
      <c r="G7" s="15"/>
      <c r="H7" s="15"/>
      <c r="I7" s="15"/>
      <c r="J7" s="17"/>
      <c r="K7" s="18"/>
      <c r="L7" s="14"/>
      <c r="M7" s="15"/>
      <c r="N7" s="15"/>
      <c r="O7" s="15"/>
      <c r="P7" s="15"/>
      <c r="Q7" s="15"/>
      <c r="R7" s="17"/>
      <c r="S7" s="12"/>
      <c r="T7" s="12"/>
    </row>
    <row r="8" spans="1:21" s="1" customFormat="1" ht="19.2" x14ac:dyDescent="0.4">
      <c r="A8" s="12"/>
      <c r="B8" s="19"/>
      <c r="C8" s="20" t="s">
        <v>0</v>
      </c>
      <c r="D8" s="21" t="s">
        <v>1</v>
      </c>
      <c r="E8" s="18"/>
      <c r="F8" s="18"/>
      <c r="G8" s="18"/>
      <c r="H8" s="18"/>
      <c r="I8" s="18"/>
      <c r="J8" s="22"/>
      <c r="K8" s="18"/>
      <c r="L8" s="19"/>
      <c r="M8" s="23" t="s">
        <v>44</v>
      </c>
      <c r="N8" s="24"/>
      <c r="O8" s="25"/>
      <c r="P8" s="25"/>
      <c r="Q8" s="25"/>
      <c r="R8" s="22"/>
      <c r="S8" s="12"/>
      <c r="T8" s="12"/>
    </row>
    <row r="9" spans="1:21" s="1" customFormat="1" ht="19.2" x14ac:dyDescent="0.4">
      <c r="A9" s="12"/>
      <c r="B9" s="19"/>
      <c r="C9" s="18"/>
      <c r="D9" s="18"/>
      <c r="E9" s="18"/>
      <c r="F9" s="18"/>
      <c r="G9" s="18"/>
      <c r="H9" s="18"/>
      <c r="I9" s="18"/>
      <c r="J9" s="22"/>
      <c r="K9" s="18"/>
      <c r="L9" s="19"/>
      <c r="M9" s="26"/>
      <c r="N9" s="26"/>
      <c r="O9" s="74" t="s">
        <v>18</v>
      </c>
      <c r="P9" s="26"/>
      <c r="Q9" s="26"/>
      <c r="R9" s="22"/>
      <c r="S9" s="12"/>
      <c r="T9" s="12"/>
    </row>
    <row r="10" spans="1:21" s="1" customFormat="1" ht="19.2" x14ac:dyDescent="0.4">
      <c r="A10" s="12"/>
      <c r="B10" s="19"/>
      <c r="C10" s="18"/>
      <c r="D10" s="18"/>
      <c r="E10" s="18"/>
      <c r="F10" s="18"/>
      <c r="G10" s="18"/>
      <c r="H10" s="18"/>
      <c r="I10" s="18"/>
      <c r="J10" s="22"/>
      <c r="K10" s="18"/>
      <c r="L10" s="19"/>
      <c r="M10" s="20" t="s">
        <v>360</v>
      </c>
      <c r="N10" s="27" t="str">
        <f>IF(SortinoRatio_Interval="","",SortinoRatio_Interval)</f>
        <v>1y</v>
      </c>
      <c r="O10" s="75" t="str">
        <f>IF($N$10="","Calc_Interval=1y","Calc_Interval="&amp;$N$10)</f>
        <v>Calc_Interval=1y</v>
      </c>
      <c r="P10" s="26"/>
      <c r="Q10" s="26"/>
      <c r="R10" s="57"/>
      <c r="S10" s="12"/>
      <c r="T10" s="12"/>
    </row>
    <row r="11" spans="1:21" s="1" customFormat="1" ht="19.2" x14ac:dyDescent="0.4">
      <c r="A11" s="12"/>
      <c r="B11" s="19"/>
      <c r="C11" s="29"/>
      <c r="D11" s="30" t="s">
        <v>10</v>
      </c>
      <c r="E11" s="30" t="s">
        <v>11</v>
      </c>
      <c r="F11" s="30" t="s">
        <v>18</v>
      </c>
      <c r="G11" s="30" t="s">
        <v>13</v>
      </c>
      <c r="H11" s="30" t="s">
        <v>40</v>
      </c>
      <c r="I11" s="18"/>
      <c r="J11" s="22"/>
      <c r="K11" s="18"/>
      <c r="L11" s="19"/>
      <c r="M11" s="20" t="s">
        <v>361</v>
      </c>
      <c r="N11" s="28" t="str">
        <f>IF(SortinoRatio_Currency="","",SortinoRatio_Currency)</f>
        <v/>
      </c>
      <c r="O11" s="75" t="str">
        <f>IF($N11="","",",Currency="&amp;$N11)</f>
        <v/>
      </c>
      <c r="P11" s="26"/>
      <c r="Q11" s="26"/>
      <c r="R11" s="22"/>
      <c r="S11" s="12"/>
      <c r="T11" s="12"/>
    </row>
    <row r="12" spans="1:21" s="1" customFormat="1" ht="34.799999999999997" x14ac:dyDescent="0.4">
      <c r="A12" s="12"/>
      <c r="B12" s="19"/>
      <c r="C12" s="30" t="s">
        <v>6</v>
      </c>
      <c r="D12" s="20" t="s">
        <v>74</v>
      </c>
      <c r="E12" s="21" t="s">
        <v>3</v>
      </c>
      <c r="F12" s="28" t="str">
        <f>IF(SortinoRatio_Interval="","Calc_Interval=1y","Calc_Interval="&amp;SortinoRatio_Interval)</f>
        <v>Calc_Interval=1y</v>
      </c>
      <c r="G12" s="28" t="s">
        <v>3</v>
      </c>
      <c r="H12" s="76" t="s">
        <v>368</v>
      </c>
      <c r="I12" s="18"/>
      <c r="J12" s="22"/>
      <c r="K12" s="18"/>
      <c r="L12" s="19"/>
      <c r="M12" s="31"/>
      <c r="N12" s="31"/>
      <c r="O12" s="31"/>
      <c r="P12" s="31"/>
      <c r="Q12" s="31"/>
      <c r="R12" s="22"/>
      <c r="S12" s="12"/>
      <c r="T12" s="12"/>
    </row>
    <row r="13" spans="1:21" s="1" customFormat="1" ht="19.2" x14ac:dyDescent="0.4">
      <c r="A13" s="12"/>
      <c r="B13" s="19"/>
      <c r="C13" s="30" t="s">
        <v>7</v>
      </c>
      <c r="D13" s="20" t="s">
        <v>19</v>
      </c>
      <c r="E13" s="55"/>
      <c r="F13" s="28" t="str">
        <f>IF(SortinoRatio_Per="","",",Per="&amp;SortinoRatio_Per)</f>
        <v/>
      </c>
      <c r="G13" s="28" t="s">
        <v>14</v>
      </c>
      <c r="H13" s="28" t="s">
        <v>37</v>
      </c>
      <c r="I13" s="18"/>
      <c r="J13" s="22"/>
      <c r="K13" s="18"/>
      <c r="L13" s="19"/>
      <c r="M13" s="376" t="s">
        <v>17</v>
      </c>
      <c r="N13" s="377"/>
      <c r="O13" s="377"/>
      <c r="P13" s="377"/>
      <c r="Q13" s="378"/>
      <c r="R13" s="22"/>
      <c r="S13" s="12"/>
      <c r="T13" s="12"/>
    </row>
    <row r="14" spans="1:21" s="1" customFormat="1" ht="15.75" customHeight="1" x14ac:dyDescent="0.4">
      <c r="A14" s="12"/>
      <c r="B14" s="19"/>
      <c r="C14" s="30" t="s">
        <v>8</v>
      </c>
      <c r="D14" s="20" t="s">
        <v>16</v>
      </c>
      <c r="E14" s="55"/>
      <c r="F14" s="28" t="str">
        <f>IF(SortinoRatio_Currency="","",",Currency="&amp;SortinoRatio_Currency)</f>
        <v/>
      </c>
      <c r="G14" s="28" t="s">
        <v>367</v>
      </c>
      <c r="H14" s="28" t="s">
        <v>38</v>
      </c>
      <c r="I14" s="18"/>
      <c r="J14" s="22"/>
      <c r="K14" s="18"/>
      <c r="L14" s="19"/>
      <c r="M14" s="389" t="str">
        <f>"get(Ann_Total_Return("&amp;$O$10&amp;$O$11&amp;")) for('"&amp;SortinoRatio_Ticker&amp;"')"</f>
        <v>get(Ann_Total_Return(Calc_Interval=1y)) for('700 HK Equity')</v>
      </c>
      <c r="N14" s="389"/>
      <c r="O14" s="389"/>
      <c r="P14" s="389"/>
      <c r="Q14" s="389"/>
      <c r="R14" s="22"/>
      <c r="S14" s="18"/>
      <c r="T14" s="18"/>
    </row>
    <row r="15" spans="1:21" s="1" customFormat="1" ht="19.2" x14ac:dyDescent="0.4">
      <c r="A15" s="18"/>
      <c r="B15" s="19"/>
      <c r="C15" s="30" t="s">
        <v>9</v>
      </c>
      <c r="D15" s="20" t="s">
        <v>15</v>
      </c>
      <c r="E15" s="55" t="s">
        <v>75</v>
      </c>
      <c r="F15" s="28" t="str">
        <f>IF(SortinoRatio_TRBase="","",",TR_Base="&amp;SortinoRatio_TRBase)</f>
        <v>,TR_Base=Price_If_Available</v>
      </c>
      <c r="G15" s="28" t="s">
        <v>75</v>
      </c>
      <c r="H15" s="28" t="s">
        <v>715</v>
      </c>
      <c r="I15" s="18"/>
      <c r="J15" s="22"/>
      <c r="K15" s="18"/>
      <c r="L15" s="19"/>
      <c r="M15" s="389"/>
      <c r="N15" s="389"/>
      <c r="O15" s="389"/>
      <c r="P15" s="389"/>
      <c r="Q15" s="389"/>
      <c r="R15" s="22"/>
      <c r="S15" s="18"/>
      <c r="T15" s="18"/>
      <c r="U15" s="2"/>
    </row>
    <row r="16" spans="1:21" s="1" customFormat="1" ht="19.2" x14ac:dyDescent="0.4">
      <c r="A16" s="18"/>
      <c r="B16" s="19"/>
      <c r="C16" s="30" t="s">
        <v>30</v>
      </c>
      <c r="D16" s="20" t="s">
        <v>73</v>
      </c>
      <c r="E16" s="55"/>
      <c r="F16" s="28" t="str">
        <f>IF(SortinoRatio_AnnualFactor="","",",Ann_Factor="&amp;SortinoRatio_AnnualFactor)</f>
        <v/>
      </c>
      <c r="G16" s="28" t="s">
        <v>39</v>
      </c>
      <c r="H16" s="28">
        <v>260</v>
      </c>
      <c r="I16" s="18"/>
      <c r="J16" s="22"/>
      <c r="K16" s="18"/>
      <c r="L16" s="19"/>
      <c r="M16" s="31"/>
      <c r="N16" s="31"/>
      <c r="O16" s="31"/>
      <c r="P16" s="31"/>
      <c r="Q16" s="31"/>
      <c r="R16" s="22"/>
      <c r="S16" s="18"/>
      <c r="T16" s="18"/>
      <c r="U16" s="2"/>
    </row>
    <row r="17" spans="1:21" s="1" customFormat="1" ht="19.2" x14ac:dyDescent="0.4">
      <c r="A17" s="18"/>
      <c r="B17" s="19"/>
      <c r="C17" s="30" t="s">
        <v>31</v>
      </c>
      <c r="D17" s="20" t="s">
        <v>42</v>
      </c>
      <c r="E17" s="55" t="s">
        <v>431</v>
      </c>
      <c r="F17" s="28" t="str">
        <f>IF(SortinoRatio_MinAcceptReturn="","",",Minimum_Acceptable_Return="&amp;SortinoRatio_MinAcceptReturn)</f>
        <v>,Minimum_Acceptable_Return=0.02</v>
      </c>
      <c r="G17" s="28">
        <v>0</v>
      </c>
      <c r="H17" s="28" t="s">
        <v>372</v>
      </c>
      <c r="I17" s="18"/>
      <c r="J17" s="22"/>
      <c r="K17" s="18"/>
      <c r="L17" s="19"/>
      <c r="M17" s="20" t="s">
        <v>359</v>
      </c>
      <c r="N17" s="36" t="str">
        <f>_xll.BQL.QUERY($M$14)</f>
        <v>#N/A Requesting Data...</v>
      </c>
      <c r="O17" s="31"/>
      <c r="P17" s="31"/>
      <c r="Q17" s="31"/>
      <c r="R17" s="22"/>
      <c r="S17" s="18"/>
      <c r="T17" s="18"/>
      <c r="U17" s="2"/>
    </row>
    <row r="18" spans="1:21" s="1" customFormat="1" ht="18" thickBot="1" x14ac:dyDescent="0.45">
      <c r="A18" s="18"/>
      <c r="B18" s="33"/>
      <c r="C18" s="34"/>
      <c r="D18" s="34"/>
      <c r="E18" s="34"/>
      <c r="F18" s="34"/>
      <c r="G18" s="34"/>
      <c r="H18" s="34"/>
      <c r="I18" s="34"/>
      <c r="J18" s="35"/>
      <c r="K18" s="18"/>
      <c r="L18" s="19"/>
      <c r="M18" s="31"/>
      <c r="N18" s="31"/>
      <c r="O18" s="31"/>
      <c r="P18" s="31"/>
      <c r="Q18" s="31"/>
      <c r="R18" s="22"/>
      <c r="S18" s="18"/>
      <c r="T18" s="18"/>
      <c r="U18" s="2"/>
    </row>
    <row r="19" spans="1:21" s="1" customFormat="1" x14ac:dyDescent="0.4">
      <c r="A19" s="18"/>
      <c r="B19" s="18"/>
      <c r="C19" s="18"/>
      <c r="D19" s="18"/>
      <c r="E19" s="18"/>
      <c r="F19" s="18"/>
      <c r="G19" s="18"/>
      <c r="H19" s="18"/>
      <c r="I19" s="18"/>
      <c r="J19" s="18"/>
      <c r="K19" s="18"/>
      <c r="L19" s="19"/>
      <c r="M19" s="18"/>
      <c r="N19" s="18"/>
      <c r="O19" s="18"/>
      <c r="P19" s="18"/>
      <c r="Q19" s="18"/>
      <c r="R19" s="22"/>
      <c r="S19" s="18"/>
      <c r="T19" s="18"/>
      <c r="U19" s="2"/>
    </row>
    <row r="20" spans="1:21" s="1" customFormat="1" ht="19.2" x14ac:dyDescent="0.4">
      <c r="A20" s="18"/>
      <c r="B20" s="18"/>
      <c r="C20" s="18"/>
      <c r="D20" s="18"/>
      <c r="E20" s="18"/>
      <c r="F20" s="18"/>
      <c r="G20" s="18"/>
      <c r="H20" s="18"/>
      <c r="I20" s="18"/>
      <c r="J20" s="18"/>
      <c r="K20" s="12"/>
      <c r="L20" s="19"/>
      <c r="M20" s="23" t="s">
        <v>45</v>
      </c>
      <c r="N20" s="25"/>
      <c r="O20" s="25"/>
      <c r="P20" s="25"/>
      <c r="Q20" s="25"/>
      <c r="R20" s="22"/>
      <c r="S20" s="12"/>
      <c r="T20" s="12"/>
      <c r="U20" s="2"/>
    </row>
    <row r="21" spans="1:21" s="1" customFormat="1" ht="19.2" x14ac:dyDescent="0.4">
      <c r="A21" s="12"/>
      <c r="B21" s="12"/>
      <c r="C21" s="392" t="s">
        <v>430</v>
      </c>
      <c r="D21" s="392"/>
      <c r="E21" s="392"/>
      <c r="F21" s="392"/>
      <c r="G21" s="392"/>
      <c r="H21" s="392"/>
      <c r="I21" s="12"/>
      <c r="J21" s="12"/>
      <c r="K21" s="12"/>
      <c r="L21" s="19"/>
      <c r="M21" s="26"/>
      <c r="N21" s="26"/>
      <c r="O21" s="74" t="s">
        <v>18</v>
      </c>
      <c r="P21" s="26"/>
      <c r="Q21" s="31"/>
      <c r="R21" s="22"/>
      <c r="S21" s="12"/>
      <c r="T21" s="12"/>
    </row>
    <row r="22" spans="1:21" s="1" customFormat="1" ht="21" customHeight="1" x14ac:dyDescent="0.4">
      <c r="A22" s="12"/>
      <c r="B22" s="12"/>
      <c r="C22" s="389" t="str">
        <f>"SORTINO_RATIO("&amp;$F$12&amp;$F$13&amp;$F$14&amp;$F$15&amp;$F$16&amp;$F$17&amp;")"</f>
        <v>SORTINO_RATIO(Calc_Interval=1y,TR_Base=Price_If_Available,Minimum_Acceptable_Return=0.02)</v>
      </c>
      <c r="D22" s="389"/>
      <c r="E22" s="389"/>
      <c r="F22" s="389"/>
      <c r="G22" s="389"/>
      <c r="H22" s="389"/>
      <c r="I22" s="12"/>
      <c r="J22" s="12"/>
      <c r="K22" s="12"/>
      <c r="L22" s="19"/>
      <c r="M22" s="20" t="s">
        <v>12</v>
      </c>
      <c r="N22" s="40" t="str">
        <f>IF(SortinoRatio_Interval="","",SortinoRatio_Interval)</f>
        <v>1y</v>
      </c>
      <c r="O22" s="75" t="str">
        <f>IF($N22="","Calc_Interval=1y","Calc_Interval="&amp;$N22)</f>
        <v>Calc_Interval=1y</v>
      </c>
      <c r="P22" s="31"/>
      <c r="Q22" s="31"/>
      <c r="R22" s="22"/>
      <c r="S22" s="12"/>
      <c r="T22" s="12"/>
    </row>
    <row r="23" spans="1:21" s="1" customFormat="1" x14ac:dyDescent="0.4">
      <c r="A23" s="12"/>
      <c r="B23" s="12"/>
      <c r="C23" s="7"/>
      <c r="D23" s="7"/>
      <c r="E23" s="7"/>
      <c r="F23" s="7"/>
      <c r="G23" s="7"/>
      <c r="H23" s="7"/>
      <c r="I23" s="12"/>
      <c r="J23" s="12"/>
      <c r="K23" s="12"/>
      <c r="L23" s="19"/>
      <c r="M23" s="20" t="s">
        <v>19</v>
      </c>
      <c r="N23" s="66" t="str">
        <f>IF(SortinoRatio_Per="","",SortinoRatio_Per)</f>
        <v/>
      </c>
      <c r="O23" s="75" t="str">
        <f>IF($N23="","",",Per="&amp;$N23)</f>
        <v/>
      </c>
      <c r="P23" s="31"/>
      <c r="Q23" s="31"/>
      <c r="R23" s="22"/>
      <c r="S23" s="12"/>
      <c r="T23" s="12"/>
    </row>
    <row r="24" spans="1:21" s="1" customFormat="1" x14ac:dyDescent="0.4">
      <c r="A24" s="12"/>
      <c r="B24" s="12"/>
      <c r="C24" s="12"/>
      <c r="D24" s="12"/>
      <c r="E24" s="12"/>
      <c r="F24" s="12"/>
      <c r="G24" s="12"/>
      <c r="H24" s="12"/>
      <c r="I24" s="12"/>
      <c r="J24" s="12"/>
      <c r="K24" s="12"/>
      <c r="L24" s="19"/>
      <c r="M24" s="20" t="s">
        <v>16</v>
      </c>
      <c r="N24" s="66" t="str">
        <f>IF(SortinoRatio_Currency="","",SortinoRatio_Currency)</f>
        <v/>
      </c>
      <c r="O24" s="75" t="str">
        <f>IF($N24="","",",Currency="&amp;$N24)</f>
        <v/>
      </c>
      <c r="P24" s="31"/>
      <c r="Q24" s="31"/>
      <c r="R24" s="22"/>
      <c r="S24" s="12"/>
      <c r="T24" s="12"/>
    </row>
    <row r="25" spans="1:21" s="1" customFormat="1" x14ac:dyDescent="0.4">
      <c r="A25" s="12"/>
      <c r="B25" s="12"/>
      <c r="C25" s="12"/>
      <c r="D25" s="12"/>
      <c r="E25" s="12"/>
      <c r="F25" s="12"/>
      <c r="G25" s="12"/>
      <c r="H25" s="12"/>
      <c r="I25" s="12"/>
      <c r="J25" s="12"/>
      <c r="K25" s="12"/>
      <c r="L25" s="19"/>
      <c r="M25" s="20" t="s">
        <v>15</v>
      </c>
      <c r="N25" s="66" t="str">
        <f>IF(SortinoRatio_TRBase="","",SortinoRatio_TRBase)</f>
        <v>Price_If_Available</v>
      </c>
      <c r="O25" s="75" t="str">
        <f>IF($N25="","",",TR_Base="&amp;$N25)</f>
        <v>,TR_Base=Price_If_Available</v>
      </c>
      <c r="P25" s="31"/>
      <c r="Q25" s="31"/>
      <c r="R25" s="22"/>
      <c r="S25" s="12"/>
      <c r="T25" s="12"/>
    </row>
    <row r="26" spans="1:21" s="1" customFormat="1" ht="15" customHeight="1" x14ac:dyDescent="0.4">
      <c r="A26" s="12"/>
      <c r="B26" s="12"/>
      <c r="C26" s="369" t="s">
        <v>25</v>
      </c>
      <c r="D26" s="370"/>
      <c r="E26" s="12"/>
      <c r="F26" s="12"/>
      <c r="G26" s="12"/>
      <c r="H26" s="12"/>
      <c r="I26" s="12"/>
      <c r="J26" s="12"/>
      <c r="K26" s="12"/>
      <c r="L26" s="19"/>
      <c r="M26" s="20" t="s">
        <v>41</v>
      </c>
      <c r="N26" s="66" t="str">
        <f>IF(SortinoRatio_AnnualFactor="","",SortinoRatio_AnnualFactor)</f>
        <v/>
      </c>
      <c r="O26" s="75" t="str">
        <f>IF($N26="","",",ANN_FACTOR="&amp;$N26)</f>
        <v/>
      </c>
      <c r="P26" s="31"/>
      <c r="Q26" s="31"/>
      <c r="R26" s="22"/>
      <c r="S26" s="12"/>
      <c r="T26" s="12"/>
    </row>
    <row r="27" spans="1:21" s="1" customFormat="1" x14ac:dyDescent="0.4">
      <c r="A27" s="12"/>
      <c r="B27" s="12"/>
      <c r="C27" s="393" t="str">
        <f>_xll.BQL(SortinoRatio_Ticker,C22)</f>
        <v>#N/A Requesting Data...</v>
      </c>
      <c r="D27" s="393"/>
      <c r="E27" s="12"/>
      <c r="F27" s="12"/>
      <c r="G27" s="12"/>
      <c r="H27" s="12"/>
      <c r="I27" s="12"/>
      <c r="J27" s="12"/>
      <c r="K27" s="12"/>
      <c r="L27" s="19"/>
      <c r="M27" s="20" t="s">
        <v>42</v>
      </c>
      <c r="N27" s="66" t="str">
        <f>IF(SortinoRatio_MinAcceptReturn="","",SortinoRatio_MinAcceptReturn)</f>
        <v>0.02</v>
      </c>
      <c r="O27" s="75" t="str">
        <f>IF($N27="","",",Minimum_Acceptable_Return="&amp;$N27)</f>
        <v>,Minimum_Acceptable_Return=0.02</v>
      </c>
      <c r="P27" s="31"/>
      <c r="Q27" s="31"/>
      <c r="R27" s="22"/>
      <c r="S27" s="12"/>
      <c r="T27" s="12"/>
    </row>
    <row r="28" spans="1:21" s="1" customFormat="1" x14ac:dyDescent="0.4">
      <c r="A28" s="12"/>
      <c r="B28" s="12"/>
      <c r="C28" s="12"/>
      <c r="D28" s="12"/>
      <c r="E28" s="12"/>
      <c r="F28" s="12"/>
      <c r="G28" s="12"/>
      <c r="H28" s="12"/>
      <c r="I28" s="12"/>
      <c r="J28" s="12"/>
      <c r="K28" s="12"/>
      <c r="L28" s="19"/>
      <c r="M28" s="31"/>
      <c r="N28" s="31"/>
      <c r="O28" s="31"/>
      <c r="P28" s="31"/>
      <c r="Q28" s="31"/>
      <c r="R28" s="22"/>
      <c r="S28" s="12"/>
      <c r="T28" s="12"/>
    </row>
    <row r="29" spans="1:21" s="1" customFormat="1" x14ac:dyDescent="0.4">
      <c r="A29" s="12"/>
      <c r="B29" s="12"/>
      <c r="C29" s="42"/>
      <c r="D29" s="12"/>
      <c r="E29" s="42"/>
      <c r="F29" s="12"/>
      <c r="G29" s="12"/>
      <c r="H29" s="12"/>
      <c r="I29" s="12"/>
      <c r="J29" s="12"/>
      <c r="K29" s="12"/>
      <c r="L29" s="19"/>
      <c r="M29" s="376" t="s">
        <v>17</v>
      </c>
      <c r="N29" s="377"/>
      <c r="O29" s="377"/>
      <c r="P29" s="377"/>
      <c r="Q29" s="378"/>
      <c r="R29" s="22"/>
      <c r="S29" s="12"/>
      <c r="T29" s="12"/>
    </row>
    <row r="30" spans="1:21" s="1" customFormat="1" x14ac:dyDescent="0.4">
      <c r="A30" s="12"/>
      <c r="B30" s="12"/>
      <c r="C30" s="42"/>
      <c r="D30" s="12"/>
      <c r="E30" s="42"/>
      <c r="F30" s="12"/>
      <c r="G30" s="12"/>
      <c r="H30" s="12"/>
      <c r="I30" s="12"/>
      <c r="J30" s="12"/>
      <c r="K30" s="12"/>
      <c r="L30" s="19"/>
      <c r="M30" s="379" t="str">
        <f>"get(Downside_Volatility("&amp;$O$22&amp;$O$23&amp;$O$24&amp;$O$25&amp;$O$26&amp;$O$27&amp;")) for('"&amp;SortinoRatio_Ticker&amp;"')"</f>
        <v>get(Downside_Volatility(Calc_Interval=1y,TR_Base=Price_If_Available,Minimum_Acceptable_Return=0.02)) for('700 HK Equity')</v>
      </c>
      <c r="N30" s="380"/>
      <c r="O30" s="380"/>
      <c r="P30" s="380"/>
      <c r="Q30" s="381"/>
      <c r="R30" s="22"/>
      <c r="S30" s="12"/>
      <c r="T30" s="12"/>
    </row>
    <row r="31" spans="1:21" s="1" customFormat="1" x14ac:dyDescent="0.4">
      <c r="A31" s="12"/>
      <c r="B31" s="12"/>
      <c r="C31" s="42"/>
      <c r="D31" s="12"/>
      <c r="E31" s="42"/>
      <c r="F31" s="12"/>
      <c r="G31" s="12"/>
      <c r="H31" s="12"/>
      <c r="I31" s="12"/>
      <c r="J31" s="12"/>
      <c r="K31" s="12"/>
      <c r="L31" s="43"/>
      <c r="M31" s="382"/>
      <c r="N31" s="383"/>
      <c r="O31" s="383"/>
      <c r="P31" s="383"/>
      <c r="Q31" s="384"/>
      <c r="R31" s="22"/>
      <c r="S31" s="12"/>
      <c r="T31" s="12"/>
    </row>
    <row r="32" spans="1:21" s="1" customFormat="1" x14ac:dyDescent="0.4">
      <c r="A32" s="12"/>
      <c r="B32" s="12"/>
      <c r="C32" s="42"/>
      <c r="D32" s="12"/>
      <c r="E32" s="42"/>
      <c r="F32" s="12"/>
      <c r="G32" s="12"/>
      <c r="H32" s="12"/>
      <c r="I32" s="12"/>
      <c r="J32" s="12"/>
      <c r="K32" s="12"/>
      <c r="L32" s="43"/>
      <c r="M32" s="41"/>
      <c r="N32" s="31"/>
      <c r="O32" s="31"/>
      <c r="P32" s="31"/>
      <c r="Q32" s="31"/>
      <c r="R32" s="22"/>
      <c r="S32" s="12"/>
      <c r="T32" s="12"/>
    </row>
    <row r="33" spans="1:20" s="1" customFormat="1" x14ac:dyDescent="0.4">
      <c r="A33" s="12"/>
      <c r="B33" s="12"/>
      <c r="C33" s="42"/>
      <c r="D33" s="12"/>
      <c r="E33" s="42"/>
      <c r="F33" s="12"/>
      <c r="G33" s="12"/>
      <c r="H33" s="12"/>
      <c r="I33" s="12"/>
      <c r="J33" s="12"/>
      <c r="K33" s="12"/>
      <c r="L33" s="43"/>
      <c r="M33" s="20" t="s">
        <v>358</v>
      </c>
      <c r="N33" s="36" t="str">
        <f>_xll.BQL.QUERY(M30)</f>
        <v>#N/A Requesting Data...</v>
      </c>
      <c r="O33" s="31"/>
      <c r="P33" s="31"/>
      <c r="Q33" s="31"/>
      <c r="R33" s="22"/>
      <c r="S33" s="12"/>
      <c r="T33" s="12"/>
    </row>
    <row r="34" spans="1:20" s="1" customFormat="1" x14ac:dyDescent="0.4">
      <c r="A34" s="12"/>
      <c r="B34" s="12"/>
      <c r="C34" s="42"/>
      <c r="D34" s="12"/>
      <c r="E34" s="42"/>
      <c r="F34" s="12"/>
      <c r="G34" s="12"/>
      <c r="H34" s="12"/>
      <c r="I34" s="12"/>
      <c r="J34" s="12"/>
      <c r="K34" s="12"/>
      <c r="L34" s="43"/>
      <c r="M34" s="31"/>
      <c r="N34" s="31"/>
      <c r="O34" s="31"/>
      <c r="P34" s="31"/>
      <c r="Q34" s="31"/>
      <c r="R34" s="22"/>
      <c r="S34" s="12"/>
      <c r="T34" s="12"/>
    </row>
    <row r="35" spans="1:20" s="1" customFormat="1" ht="15" customHeight="1" x14ac:dyDescent="0.4">
      <c r="A35" s="12"/>
      <c r="B35" s="12"/>
      <c r="C35" s="42"/>
      <c r="D35" s="12"/>
      <c r="E35" s="42"/>
      <c r="F35" s="12"/>
      <c r="G35" s="12"/>
      <c r="H35" s="12"/>
      <c r="I35" s="12"/>
      <c r="J35" s="12"/>
      <c r="K35" s="12"/>
      <c r="L35" s="43"/>
      <c r="M35" s="44"/>
      <c r="N35" s="18"/>
      <c r="O35" s="18"/>
      <c r="P35" s="18"/>
      <c r="Q35" s="18"/>
      <c r="R35" s="22"/>
      <c r="S35" s="12"/>
      <c r="T35" s="12"/>
    </row>
    <row r="36" spans="1:20" s="1" customFormat="1" ht="19.2" x14ac:dyDescent="0.4">
      <c r="A36" s="12"/>
      <c r="B36" s="12"/>
      <c r="C36" s="42"/>
      <c r="D36" s="12"/>
      <c r="E36" s="42"/>
      <c r="F36" s="12"/>
      <c r="G36" s="12"/>
      <c r="H36" s="12"/>
      <c r="I36" s="12"/>
      <c r="J36" s="12"/>
      <c r="K36" s="12"/>
      <c r="L36" s="43"/>
      <c r="M36" s="23" t="s">
        <v>46</v>
      </c>
      <c r="N36" s="25"/>
      <c r="O36" s="25"/>
      <c r="P36" s="25"/>
      <c r="Q36" s="25"/>
      <c r="R36" s="65"/>
      <c r="S36" s="12"/>
      <c r="T36" s="12"/>
    </row>
    <row r="37" spans="1:20" s="1" customFormat="1" x14ac:dyDescent="0.4">
      <c r="A37" s="12"/>
      <c r="B37" s="12"/>
      <c r="C37" s="42"/>
      <c r="D37" s="12"/>
      <c r="E37" s="42"/>
      <c r="F37" s="12"/>
      <c r="G37" s="12"/>
      <c r="H37" s="12"/>
      <c r="I37" s="12"/>
      <c r="J37" s="12"/>
      <c r="K37" s="12"/>
      <c r="L37" s="43"/>
      <c r="M37" s="31"/>
      <c r="N37" s="31"/>
      <c r="O37" s="31"/>
      <c r="P37" s="31"/>
      <c r="Q37" s="31"/>
      <c r="R37" s="65"/>
      <c r="S37" s="12"/>
      <c r="T37" s="12"/>
    </row>
    <row r="38" spans="1:20" s="1" customFormat="1" x14ac:dyDescent="0.4">
      <c r="A38" s="12"/>
      <c r="B38" s="12"/>
      <c r="C38" s="42"/>
      <c r="D38" s="12"/>
      <c r="E38" s="42"/>
      <c r="F38" s="12"/>
      <c r="G38" s="12"/>
      <c r="H38" s="12"/>
      <c r="I38" s="12"/>
      <c r="J38" s="12"/>
      <c r="K38" s="12"/>
      <c r="L38" s="43"/>
      <c r="M38" s="376" t="s">
        <v>47</v>
      </c>
      <c r="N38" s="377"/>
      <c r="O38" s="377"/>
      <c r="P38" s="377"/>
      <c r="Q38" s="378"/>
      <c r="R38" s="65"/>
      <c r="S38" s="12"/>
      <c r="T38" s="12"/>
    </row>
    <row r="39" spans="1:20" s="1" customFormat="1" x14ac:dyDescent="0.4">
      <c r="A39" s="12"/>
      <c r="B39" s="12"/>
      <c r="C39" s="42"/>
      <c r="D39" s="12"/>
      <c r="E39" s="42"/>
      <c r="F39" s="12"/>
      <c r="G39" s="12"/>
      <c r="H39" s="12"/>
      <c r="I39" s="12"/>
      <c r="J39" s="12"/>
      <c r="K39" s="12"/>
      <c r="L39" s="43"/>
      <c r="M39" s="379" t="s">
        <v>374</v>
      </c>
      <c r="N39" s="380"/>
      <c r="O39" s="380"/>
      <c r="P39" s="380"/>
      <c r="Q39" s="381"/>
      <c r="R39" s="22"/>
      <c r="S39" s="12"/>
      <c r="T39" s="12"/>
    </row>
    <row r="40" spans="1:20" s="1" customFormat="1" x14ac:dyDescent="0.4">
      <c r="A40" s="12"/>
      <c r="B40" s="12"/>
      <c r="C40" s="42"/>
      <c r="D40" s="12"/>
      <c r="E40" s="42"/>
      <c r="F40" s="12"/>
      <c r="G40" s="12"/>
      <c r="H40" s="12"/>
      <c r="I40" s="12"/>
      <c r="J40" s="12"/>
      <c r="K40" s="12"/>
      <c r="L40" s="43"/>
      <c r="M40" s="382"/>
      <c r="N40" s="383"/>
      <c r="O40" s="383"/>
      <c r="P40" s="383"/>
      <c r="Q40" s="384"/>
      <c r="R40" s="22"/>
      <c r="S40" s="12"/>
      <c r="T40" s="12"/>
    </row>
    <row r="41" spans="1:20" s="1" customFormat="1" x14ac:dyDescent="0.4">
      <c r="A41" s="12"/>
      <c r="B41" s="12"/>
      <c r="C41" s="42"/>
      <c r="D41" s="12"/>
      <c r="E41" s="42"/>
      <c r="F41" s="12"/>
      <c r="G41" s="12"/>
      <c r="H41" s="12"/>
      <c r="I41" s="12"/>
      <c r="J41" s="12"/>
      <c r="K41" s="12"/>
      <c r="L41" s="43"/>
      <c r="M41" s="31"/>
      <c r="N41" s="31"/>
      <c r="O41" s="31"/>
      <c r="P41" s="31"/>
      <c r="Q41" s="31"/>
      <c r="R41" s="22"/>
      <c r="S41" s="12"/>
      <c r="T41" s="12"/>
    </row>
    <row r="42" spans="1:20" s="1" customFormat="1" x14ac:dyDescent="0.4">
      <c r="A42" s="12"/>
      <c r="B42" s="12"/>
      <c r="C42" s="42"/>
      <c r="D42" s="12"/>
      <c r="E42" s="42"/>
      <c r="F42" s="12"/>
      <c r="G42" s="12"/>
      <c r="H42" s="12"/>
      <c r="I42" s="12"/>
      <c r="J42" s="12"/>
      <c r="K42" s="12"/>
      <c r="L42" s="43"/>
      <c r="M42" s="20" t="s">
        <v>595</v>
      </c>
      <c r="N42" s="51" t="e">
        <f>(SortinoRatio_AnnualizedTotalReturn -DownsideVolatility_MinAcceptReturn)/SortinoRatio_DownsideVolatility</f>
        <v>#VALUE!</v>
      </c>
      <c r="O42" s="31"/>
      <c r="P42" s="31"/>
      <c r="Q42" s="31"/>
      <c r="R42" s="22"/>
      <c r="S42" s="12"/>
      <c r="T42" s="12"/>
    </row>
    <row r="43" spans="1:20" s="1" customFormat="1" x14ac:dyDescent="0.4">
      <c r="A43" s="12"/>
      <c r="B43" s="12"/>
      <c r="C43" s="42"/>
      <c r="D43" s="12"/>
      <c r="E43" s="42"/>
      <c r="F43" s="12"/>
      <c r="G43" s="12"/>
      <c r="H43" s="12"/>
      <c r="I43" s="12"/>
      <c r="J43" s="12"/>
      <c r="K43" s="12"/>
      <c r="L43" s="43"/>
      <c r="M43" s="45"/>
      <c r="N43" s="45"/>
      <c r="O43" s="45"/>
      <c r="P43" s="45"/>
      <c r="Q43" s="45"/>
      <c r="R43" s="22"/>
      <c r="S43" s="12"/>
      <c r="T43" s="12"/>
    </row>
    <row r="44" spans="1:20" s="1" customFormat="1" ht="18" thickBot="1" x14ac:dyDescent="0.45">
      <c r="A44" s="12"/>
      <c r="B44" s="12"/>
      <c r="C44" s="42"/>
      <c r="D44" s="12"/>
      <c r="E44" s="42"/>
      <c r="F44" s="12"/>
      <c r="G44" s="12"/>
      <c r="H44" s="12"/>
      <c r="I44" s="12"/>
      <c r="J44" s="12"/>
      <c r="K44" s="12"/>
      <c r="L44" s="47"/>
      <c r="M44" s="48"/>
      <c r="N44" s="34"/>
      <c r="O44" s="34"/>
      <c r="P44" s="34"/>
      <c r="Q44" s="34"/>
      <c r="R44" s="35"/>
      <c r="S44" s="12"/>
      <c r="T44" s="12"/>
    </row>
    <row r="45" spans="1:20" s="1" customFormat="1" x14ac:dyDescent="0.4">
      <c r="A45" s="12"/>
      <c r="B45" s="12"/>
      <c r="C45" s="42"/>
      <c r="D45" s="12"/>
      <c r="E45" s="42"/>
      <c r="F45" s="12"/>
      <c r="G45" s="12"/>
      <c r="H45" s="12"/>
      <c r="I45" s="12"/>
      <c r="J45" s="12"/>
      <c r="K45" s="12"/>
      <c r="L45" s="42"/>
      <c r="M45" s="42"/>
      <c r="N45" s="12"/>
      <c r="O45" s="12"/>
      <c r="P45" s="12"/>
      <c r="Q45" s="12"/>
      <c r="R45" s="12"/>
      <c r="S45" s="12"/>
      <c r="T45" s="12"/>
    </row>
    <row r="46" spans="1:20" s="1" customFormat="1" x14ac:dyDescent="0.4">
      <c r="A46" s="12"/>
      <c r="B46" s="12"/>
      <c r="C46" s="42"/>
      <c r="D46" s="12"/>
      <c r="E46" s="42"/>
      <c r="F46" s="12"/>
      <c r="G46" s="12"/>
      <c r="H46" s="12"/>
      <c r="I46" s="12"/>
      <c r="J46" s="12"/>
      <c r="K46" s="12"/>
      <c r="L46" s="42"/>
      <c r="M46" s="42"/>
      <c r="N46" s="12"/>
      <c r="O46" s="12"/>
      <c r="P46" s="12"/>
      <c r="Q46" s="12"/>
      <c r="R46" s="12"/>
      <c r="S46" s="12"/>
      <c r="T46" s="12"/>
    </row>
    <row r="47" spans="1:20" s="1" customFormat="1" x14ac:dyDescent="0.4">
      <c r="A47" s="12"/>
      <c r="B47" s="12"/>
      <c r="C47" s="42"/>
      <c r="D47" s="12"/>
      <c r="E47" s="42"/>
      <c r="F47" s="12"/>
      <c r="G47" s="12"/>
      <c r="H47" s="12"/>
      <c r="I47" s="12"/>
      <c r="J47" s="12"/>
      <c r="K47" s="12"/>
      <c r="L47" s="42"/>
      <c r="M47" s="42"/>
      <c r="N47" s="12"/>
      <c r="O47" s="12"/>
      <c r="P47" s="12"/>
      <c r="Q47" s="12"/>
      <c r="R47" s="12"/>
      <c r="S47" s="12"/>
      <c r="T47" s="12"/>
    </row>
    <row r="48" spans="1:20" s="1" customFormat="1" x14ac:dyDescent="0.4">
      <c r="A48" s="12"/>
      <c r="B48" s="12"/>
      <c r="C48" s="42"/>
      <c r="D48" s="12"/>
      <c r="E48" s="42"/>
      <c r="F48" s="12"/>
      <c r="G48" s="12"/>
      <c r="H48" s="12"/>
      <c r="I48" s="12"/>
      <c r="J48" s="12"/>
      <c r="K48" s="12"/>
      <c r="L48" s="42"/>
      <c r="M48" s="42"/>
      <c r="N48" s="12"/>
      <c r="O48" s="12"/>
      <c r="P48" s="12"/>
      <c r="Q48" s="12"/>
      <c r="R48" s="12"/>
      <c r="S48" s="12"/>
      <c r="T48" s="12"/>
    </row>
    <row r="49" spans="1:20" s="1" customFormat="1" x14ac:dyDescent="0.4">
      <c r="A49" s="12"/>
      <c r="B49" s="12"/>
      <c r="C49" s="42"/>
      <c r="D49" s="12"/>
      <c r="E49" s="42"/>
      <c r="F49" s="12"/>
      <c r="G49" s="12"/>
      <c r="H49" s="12"/>
      <c r="I49" s="12"/>
      <c r="J49" s="12"/>
      <c r="K49" s="12"/>
      <c r="L49" s="42"/>
      <c r="M49" s="42"/>
      <c r="N49" s="12"/>
      <c r="O49" s="12"/>
      <c r="P49" s="12"/>
      <c r="Q49" s="12"/>
      <c r="R49" s="12"/>
      <c r="S49" s="12"/>
      <c r="T49" s="12"/>
    </row>
    <row r="50" spans="1:20" s="1" customFormat="1" x14ac:dyDescent="0.4">
      <c r="A50" s="12"/>
      <c r="B50" s="12"/>
      <c r="C50" s="42"/>
      <c r="D50" s="12"/>
      <c r="E50" s="42"/>
      <c r="F50" s="12"/>
      <c r="G50" s="12"/>
      <c r="H50" s="12"/>
      <c r="I50" s="12"/>
      <c r="J50" s="12"/>
      <c r="K50" s="12"/>
      <c r="L50" s="42"/>
      <c r="M50" s="42"/>
      <c r="N50" s="12"/>
      <c r="O50" s="12"/>
      <c r="P50" s="12"/>
      <c r="Q50" s="12"/>
      <c r="R50" s="12"/>
      <c r="S50" s="12"/>
      <c r="T50" s="12"/>
    </row>
    <row r="51" spans="1:20" s="1" customFormat="1" x14ac:dyDescent="0.4">
      <c r="A51" s="12"/>
      <c r="B51" s="12"/>
      <c r="C51" s="42"/>
      <c r="D51" s="12"/>
      <c r="E51" s="42"/>
      <c r="F51" s="12"/>
      <c r="G51" s="12"/>
      <c r="H51" s="12"/>
      <c r="I51" s="12"/>
      <c r="J51" s="12"/>
      <c r="K51" s="12"/>
      <c r="L51" s="42"/>
      <c r="M51" s="42"/>
      <c r="N51" s="12"/>
      <c r="O51" s="12"/>
      <c r="P51" s="12"/>
      <c r="Q51" s="12"/>
      <c r="R51" s="12"/>
      <c r="S51" s="12"/>
      <c r="T51" s="12"/>
    </row>
    <row r="52" spans="1:20" s="1" customFormat="1" x14ac:dyDescent="0.4">
      <c r="A52" s="12"/>
      <c r="B52" s="12"/>
      <c r="C52" s="42"/>
      <c r="D52" s="12"/>
      <c r="E52" s="42"/>
      <c r="F52" s="12"/>
      <c r="G52" s="12"/>
      <c r="H52" s="12"/>
      <c r="I52" s="12"/>
      <c r="J52" s="12"/>
      <c r="K52" s="12"/>
      <c r="L52" s="42"/>
      <c r="M52" s="42"/>
      <c r="N52" s="12"/>
      <c r="O52" s="12"/>
      <c r="P52" s="12"/>
      <c r="Q52" s="12"/>
      <c r="R52" s="12"/>
      <c r="S52" s="12"/>
      <c r="T52" s="12"/>
    </row>
    <row r="53" spans="1:20" s="1" customFormat="1" x14ac:dyDescent="0.4">
      <c r="A53" s="12"/>
      <c r="B53" s="12"/>
      <c r="C53" s="42"/>
      <c r="D53" s="12"/>
      <c r="E53" s="42"/>
      <c r="F53" s="12"/>
      <c r="G53" s="12"/>
      <c r="H53" s="12"/>
      <c r="I53" s="12"/>
      <c r="J53" s="12"/>
      <c r="K53" s="12"/>
      <c r="L53" s="42"/>
      <c r="M53" s="42"/>
      <c r="N53" s="12"/>
      <c r="O53" s="12"/>
      <c r="P53" s="12"/>
      <c r="Q53" s="12"/>
      <c r="R53" s="12"/>
      <c r="S53" s="12"/>
      <c r="T53" s="12"/>
    </row>
    <row r="54" spans="1:20" s="1" customFormat="1" x14ac:dyDescent="0.4">
      <c r="A54" s="12"/>
      <c r="B54" s="12"/>
      <c r="C54" s="42"/>
      <c r="D54" s="12"/>
      <c r="E54" s="42"/>
      <c r="F54" s="12"/>
      <c r="G54" s="12"/>
      <c r="H54" s="12"/>
      <c r="I54" s="12"/>
      <c r="J54" s="12"/>
      <c r="K54" s="12"/>
      <c r="L54" s="42"/>
      <c r="M54" s="42"/>
      <c r="N54" s="12"/>
      <c r="O54" s="12"/>
      <c r="P54" s="12"/>
      <c r="Q54" s="12"/>
      <c r="R54" s="12"/>
      <c r="S54" s="12"/>
      <c r="T54" s="12"/>
    </row>
    <row r="55" spans="1:20" s="1" customFormat="1" x14ac:dyDescent="0.4">
      <c r="A55" s="12"/>
      <c r="B55" s="12"/>
      <c r="C55" s="42"/>
      <c r="D55" s="12"/>
      <c r="E55" s="42"/>
      <c r="F55" s="12"/>
      <c r="G55" s="12"/>
      <c r="H55" s="12"/>
      <c r="I55" s="12"/>
      <c r="J55" s="12"/>
      <c r="K55" s="12"/>
      <c r="L55" s="42"/>
      <c r="M55" s="42"/>
      <c r="N55" s="12"/>
      <c r="O55" s="12"/>
      <c r="P55" s="12"/>
      <c r="Q55" s="12"/>
      <c r="R55" s="12"/>
      <c r="S55" s="12"/>
      <c r="T55" s="12"/>
    </row>
    <row r="56" spans="1:20" s="1" customFormat="1" x14ac:dyDescent="0.4">
      <c r="A56" s="12"/>
      <c r="B56" s="12"/>
      <c r="C56" s="42"/>
      <c r="D56" s="12"/>
      <c r="E56" s="42"/>
      <c r="F56" s="12"/>
      <c r="G56" s="12"/>
      <c r="H56" s="12"/>
      <c r="I56" s="12"/>
      <c r="J56" s="12"/>
      <c r="K56" s="12"/>
      <c r="L56" s="42"/>
      <c r="M56" s="42"/>
      <c r="N56" s="12"/>
      <c r="O56" s="12"/>
      <c r="P56" s="12"/>
      <c r="Q56" s="12"/>
      <c r="R56" s="12"/>
      <c r="S56" s="12"/>
      <c r="T56" s="12"/>
    </row>
    <row r="57" spans="1:20" s="1" customFormat="1" x14ac:dyDescent="0.4">
      <c r="A57" s="12"/>
      <c r="B57" s="12"/>
      <c r="C57" s="42"/>
      <c r="D57" s="12"/>
      <c r="E57" s="42"/>
      <c r="F57" s="12"/>
      <c r="G57" s="12"/>
      <c r="H57" s="12"/>
      <c r="I57" s="12"/>
      <c r="J57" s="12"/>
      <c r="K57" s="12"/>
      <c r="L57" s="42"/>
      <c r="M57" s="42"/>
      <c r="N57" s="12"/>
      <c r="O57" s="12"/>
      <c r="P57" s="12"/>
      <c r="Q57" s="12"/>
      <c r="R57" s="12"/>
      <c r="S57" s="12"/>
      <c r="T57" s="12"/>
    </row>
    <row r="58" spans="1:20" s="1" customFormat="1" x14ac:dyDescent="0.4">
      <c r="A58" s="12"/>
      <c r="B58" s="12"/>
      <c r="C58" s="42"/>
      <c r="D58" s="12"/>
      <c r="E58" s="42"/>
      <c r="F58" s="12"/>
      <c r="G58" s="12"/>
      <c r="H58" s="12"/>
      <c r="I58" s="12"/>
      <c r="J58" s="12"/>
      <c r="K58" s="12"/>
      <c r="L58" s="42"/>
      <c r="M58" s="42"/>
      <c r="N58" s="12"/>
      <c r="O58" s="12"/>
      <c r="P58" s="12"/>
      <c r="Q58" s="12"/>
      <c r="R58" s="12"/>
      <c r="S58" s="12"/>
      <c r="T58" s="12"/>
    </row>
    <row r="59" spans="1:20" s="1" customFormat="1" x14ac:dyDescent="0.4">
      <c r="A59" s="12"/>
      <c r="B59" s="12"/>
      <c r="C59" s="42"/>
      <c r="D59" s="12"/>
      <c r="E59" s="42"/>
      <c r="F59" s="12"/>
      <c r="G59" s="12"/>
      <c r="H59" s="12"/>
      <c r="I59" s="12"/>
      <c r="J59" s="12"/>
      <c r="K59" s="12"/>
      <c r="L59" s="42"/>
      <c r="M59" s="42"/>
      <c r="N59" s="12"/>
      <c r="O59" s="12"/>
      <c r="P59" s="12"/>
      <c r="Q59" s="12"/>
      <c r="R59" s="12"/>
      <c r="S59" s="12"/>
      <c r="T59" s="12"/>
    </row>
    <row r="60" spans="1:20" s="1" customFormat="1" x14ac:dyDescent="0.4">
      <c r="A60" s="12"/>
      <c r="B60" s="12"/>
      <c r="C60" s="42"/>
      <c r="D60" s="12"/>
      <c r="E60" s="42"/>
      <c r="F60" s="12"/>
      <c r="G60" s="12"/>
      <c r="H60" s="12"/>
      <c r="I60" s="12"/>
      <c r="J60" s="12"/>
      <c r="K60" s="12"/>
      <c r="L60" s="42"/>
      <c r="M60" s="42"/>
      <c r="N60" s="12"/>
      <c r="O60" s="12"/>
      <c r="P60" s="12"/>
      <c r="Q60" s="12"/>
      <c r="R60" s="12"/>
      <c r="S60" s="12"/>
      <c r="T60" s="12"/>
    </row>
    <row r="61" spans="1:20" s="1" customFormat="1" x14ac:dyDescent="0.4">
      <c r="A61" s="12"/>
      <c r="B61" s="12"/>
      <c r="C61" s="42"/>
      <c r="D61" s="12"/>
      <c r="E61" s="42"/>
      <c r="F61" s="12"/>
      <c r="G61" s="12"/>
      <c r="H61" s="12"/>
      <c r="I61" s="12"/>
      <c r="J61" s="12"/>
      <c r="K61" s="12"/>
      <c r="L61" s="42"/>
      <c r="M61" s="42"/>
      <c r="N61" s="12"/>
      <c r="O61" s="12"/>
      <c r="P61" s="12"/>
      <c r="Q61" s="12"/>
      <c r="R61" s="12"/>
      <c r="S61" s="12"/>
      <c r="T61" s="12"/>
    </row>
    <row r="62" spans="1:20" s="1" customFormat="1" x14ac:dyDescent="0.4">
      <c r="A62" s="12"/>
      <c r="B62" s="12"/>
      <c r="C62" s="42"/>
      <c r="D62" s="12"/>
      <c r="E62" s="42"/>
      <c r="F62" s="12"/>
      <c r="G62" s="12"/>
      <c r="H62" s="12"/>
      <c r="I62" s="12"/>
      <c r="J62" s="12"/>
      <c r="K62" s="12"/>
      <c r="L62" s="42"/>
      <c r="M62" s="42"/>
      <c r="N62" s="12"/>
      <c r="O62" s="12"/>
      <c r="P62" s="12"/>
      <c r="Q62" s="12"/>
      <c r="R62" s="12"/>
      <c r="S62" s="12"/>
      <c r="T62" s="12"/>
    </row>
    <row r="63" spans="1:20" s="1" customFormat="1" x14ac:dyDescent="0.4">
      <c r="A63" s="12"/>
      <c r="B63" s="12"/>
      <c r="C63" s="42"/>
      <c r="D63" s="12"/>
      <c r="E63" s="42"/>
      <c r="F63" s="12"/>
      <c r="G63" s="12"/>
      <c r="H63" s="12"/>
      <c r="I63" s="12"/>
      <c r="J63" s="12"/>
      <c r="K63" s="12"/>
      <c r="L63" s="42"/>
      <c r="M63" s="42"/>
      <c r="N63" s="12"/>
      <c r="O63" s="12"/>
      <c r="P63" s="12"/>
      <c r="Q63" s="12"/>
      <c r="R63" s="12"/>
      <c r="S63" s="12"/>
      <c r="T63" s="12"/>
    </row>
    <row r="64" spans="1:20" s="1" customFormat="1" x14ac:dyDescent="0.4">
      <c r="A64" s="12"/>
      <c r="B64" s="12"/>
      <c r="C64" s="42"/>
      <c r="D64" s="12"/>
      <c r="E64" s="42"/>
      <c r="F64" s="12"/>
      <c r="G64" s="12"/>
      <c r="H64" s="12"/>
      <c r="I64" s="12"/>
      <c r="J64" s="12"/>
      <c r="K64" s="12"/>
      <c r="L64" s="42"/>
      <c r="M64" s="42"/>
      <c r="N64" s="12"/>
      <c r="O64" s="12"/>
      <c r="P64" s="12"/>
      <c r="Q64" s="12"/>
      <c r="R64" s="12"/>
      <c r="S64" s="12"/>
      <c r="T64" s="12"/>
    </row>
    <row r="65" spans="1:20" s="1" customFormat="1" x14ac:dyDescent="0.4">
      <c r="A65" s="12"/>
      <c r="B65" s="12"/>
      <c r="C65" s="42"/>
      <c r="D65" s="12"/>
      <c r="E65" s="42"/>
      <c r="F65" s="12"/>
      <c r="G65" s="12"/>
      <c r="H65" s="12"/>
      <c r="I65" s="12"/>
      <c r="J65" s="12"/>
      <c r="K65" s="12"/>
      <c r="L65" s="42"/>
      <c r="M65" s="42"/>
      <c r="N65" s="12"/>
      <c r="O65" s="12"/>
      <c r="P65" s="12"/>
      <c r="Q65" s="12"/>
      <c r="R65" s="12"/>
      <c r="S65" s="12"/>
      <c r="T65" s="12"/>
    </row>
    <row r="66" spans="1:20" s="1" customFormat="1" x14ac:dyDescent="0.4">
      <c r="A66" s="12"/>
      <c r="B66" s="12"/>
      <c r="C66" s="42"/>
      <c r="D66" s="12"/>
      <c r="E66" s="42"/>
      <c r="F66" s="12"/>
      <c r="G66" s="12"/>
      <c r="H66" s="12"/>
      <c r="I66" s="12"/>
      <c r="J66" s="12"/>
      <c r="K66" s="12"/>
      <c r="L66" s="42"/>
      <c r="M66" s="42"/>
      <c r="N66" s="12"/>
      <c r="O66" s="12"/>
      <c r="P66" s="12"/>
      <c r="Q66" s="12"/>
      <c r="R66" s="12"/>
      <c r="S66" s="12"/>
      <c r="T66" s="12"/>
    </row>
    <row r="67" spans="1:20" s="1" customFormat="1" x14ac:dyDescent="0.4">
      <c r="A67" s="12"/>
      <c r="B67" s="12"/>
      <c r="C67" s="42"/>
      <c r="D67" s="12"/>
      <c r="E67" s="42"/>
      <c r="F67" s="12"/>
      <c r="G67" s="12"/>
      <c r="H67" s="12"/>
      <c r="I67" s="12"/>
      <c r="J67" s="12"/>
      <c r="K67" s="12"/>
      <c r="L67" s="42"/>
      <c r="M67" s="42"/>
      <c r="N67" s="12"/>
      <c r="O67" s="12"/>
      <c r="P67" s="12"/>
      <c r="Q67" s="12"/>
      <c r="R67" s="12"/>
      <c r="S67" s="12"/>
      <c r="T67" s="12"/>
    </row>
    <row r="68" spans="1:20" s="1" customFormat="1" x14ac:dyDescent="0.4">
      <c r="A68" s="12"/>
      <c r="B68" s="12"/>
      <c r="C68" s="42"/>
      <c r="D68" s="12"/>
      <c r="E68" s="42"/>
      <c r="F68" s="12"/>
      <c r="G68" s="12"/>
      <c r="H68" s="12"/>
      <c r="I68" s="12"/>
      <c r="J68" s="12"/>
      <c r="K68" s="12"/>
      <c r="L68" s="42"/>
      <c r="M68" s="42"/>
      <c r="N68" s="12"/>
      <c r="O68" s="12"/>
      <c r="P68" s="12"/>
      <c r="Q68" s="12"/>
      <c r="R68" s="12"/>
      <c r="S68" s="12"/>
      <c r="T68" s="12"/>
    </row>
    <row r="69" spans="1:20" s="1" customFormat="1" x14ac:dyDescent="0.4">
      <c r="A69" s="12"/>
      <c r="B69" s="12"/>
      <c r="C69" s="42"/>
      <c r="D69" s="12"/>
      <c r="E69" s="42"/>
      <c r="F69" s="12"/>
      <c r="G69" s="12"/>
      <c r="H69" s="12"/>
      <c r="I69" s="12"/>
      <c r="J69" s="12"/>
      <c r="K69" s="12"/>
      <c r="L69" s="42"/>
      <c r="M69" s="42"/>
      <c r="N69" s="12"/>
      <c r="O69" s="12"/>
      <c r="P69" s="12"/>
      <c r="Q69" s="12"/>
      <c r="R69" s="12"/>
      <c r="S69" s="12"/>
      <c r="T69" s="12"/>
    </row>
    <row r="70" spans="1:20" s="1" customFormat="1" x14ac:dyDescent="0.4">
      <c r="A70" s="12"/>
      <c r="B70" s="12"/>
      <c r="C70" s="42"/>
      <c r="D70" s="12"/>
      <c r="E70" s="42"/>
      <c r="F70" s="12"/>
      <c r="G70" s="12"/>
      <c r="H70" s="12"/>
      <c r="I70" s="12"/>
      <c r="J70" s="12"/>
      <c r="K70" s="12"/>
      <c r="L70" s="42"/>
      <c r="M70" s="42"/>
      <c r="N70" s="12"/>
      <c r="O70" s="12"/>
      <c r="P70" s="12"/>
      <c r="Q70" s="12"/>
      <c r="R70" s="12"/>
      <c r="S70" s="12"/>
      <c r="T70" s="12"/>
    </row>
    <row r="71" spans="1:20" s="1" customFormat="1" x14ac:dyDescent="0.4">
      <c r="A71" s="12"/>
      <c r="B71" s="12"/>
      <c r="C71" s="42"/>
      <c r="D71" s="12"/>
      <c r="E71" s="42"/>
      <c r="F71" s="12"/>
      <c r="G71" s="12"/>
      <c r="H71" s="12"/>
      <c r="I71" s="12"/>
      <c r="J71" s="12"/>
      <c r="K71" s="12"/>
      <c r="L71" s="42"/>
      <c r="M71" s="42"/>
      <c r="N71" s="12"/>
      <c r="O71" s="12"/>
      <c r="P71" s="12"/>
      <c r="Q71" s="12"/>
      <c r="R71" s="12"/>
      <c r="S71" s="12"/>
      <c r="T71" s="12"/>
    </row>
    <row r="72" spans="1:20" s="1" customFormat="1" x14ac:dyDescent="0.4">
      <c r="A72" s="12"/>
      <c r="B72" s="12"/>
      <c r="C72" s="42"/>
      <c r="D72" s="12"/>
      <c r="E72" s="42"/>
      <c r="F72" s="12"/>
      <c r="G72" s="12"/>
      <c r="H72" s="12"/>
      <c r="I72" s="12"/>
      <c r="J72" s="12"/>
      <c r="K72" s="12"/>
      <c r="L72" s="42"/>
      <c r="M72" s="42"/>
      <c r="N72" s="12"/>
      <c r="O72" s="12"/>
      <c r="P72" s="12"/>
      <c r="Q72" s="12"/>
      <c r="R72" s="12"/>
      <c r="S72" s="12"/>
      <c r="T72" s="12"/>
    </row>
    <row r="73" spans="1:20" s="1" customFormat="1" x14ac:dyDescent="0.4">
      <c r="A73" s="12"/>
      <c r="B73" s="12"/>
      <c r="C73" s="42"/>
      <c r="D73" s="12"/>
      <c r="E73" s="42"/>
      <c r="F73" s="12"/>
      <c r="G73" s="12"/>
      <c r="H73" s="12"/>
      <c r="I73" s="12"/>
      <c r="J73" s="12"/>
      <c r="K73" s="12"/>
      <c r="L73" s="42"/>
      <c r="M73" s="42"/>
      <c r="N73" s="12"/>
      <c r="O73" s="12"/>
      <c r="P73" s="12"/>
      <c r="Q73" s="12"/>
      <c r="R73" s="12"/>
      <c r="S73" s="12"/>
      <c r="T73" s="12"/>
    </row>
    <row r="74" spans="1:20" s="1" customFormat="1" x14ac:dyDescent="0.4">
      <c r="A74" s="12"/>
      <c r="B74" s="12"/>
      <c r="C74" s="42"/>
      <c r="D74" s="12"/>
      <c r="E74" s="42"/>
      <c r="F74" s="12"/>
      <c r="G74" s="12"/>
      <c r="H74" s="12"/>
      <c r="I74" s="12"/>
      <c r="J74" s="12"/>
      <c r="K74" s="12"/>
      <c r="L74" s="42"/>
      <c r="M74" s="42"/>
      <c r="N74" s="12"/>
      <c r="O74" s="12"/>
      <c r="P74" s="12"/>
      <c r="Q74" s="12"/>
      <c r="R74" s="12"/>
      <c r="S74" s="12"/>
      <c r="T74" s="12"/>
    </row>
    <row r="75" spans="1:20" s="1" customFormat="1" x14ac:dyDescent="0.4">
      <c r="A75" s="12"/>
      <c r="B75" s="12"/>
      <c r="C75" s="42"/>
      <c r="D75" s="12"/>
      <c r="E75" s="42"/>
      <c r="F75" s="12"/>
      <c r="G75" s="12"/>
      <c r="H75" s="12"/>
      <c r="I75" s="12"/>
      <c r="J75" s="12"/>
      <c r="K75" s="12"/>
      <c r="L75" s="42"/>
      <c r="M75" s="42"/>
      <c r="N75" s="12"/>
      <c r="O75" s="12"/>
      <c r="P75" s="12"/>
      <c r="Q75" s="12"/>
      <c r="R75" s="12"/>
      <c r="S75" s="12"/>
      <c r="T75" s="12"/>
    </row>
    <row r="76" spans="1:20" s="1" customFormat="1" x14ac:dyDescent="0.4">
      <c r="A76" s="12"/>
      <c r="B76" s="12"/>
      <c r="C76" s="42"/>
      <c r="D76" s="12"/>
      <c r="E76" s="42"/>
      <c r="F76" s="12"/>
      <c r="G76" s="12"/>
      <c r="H76" s="12"/>
      <c r="I76" s="12"/>
      <c r="J76" s="12"/>
      <c r="K76" s="12"/>
      <c r="L76" s="42"/>
      <c r="M76" s="42"/>
      <c r="N76" s="12"/>
      <c r="O76" s="12"/>
      <c r="P76" s="12"/>
      <c r="Q76" s="12"/>
      <c r="R76" s="12"/>
      <c r="S76" s="12"/>
      <c r="T76" s="12"/>
    </row>
    <row r="77" spans="1:20" s="1" customFormat="1" x14ac:dyDescent="0.4">
      <c r="A77" s="12"/>
      <c r="B77" s="12"/>
      <c r="C77" s="42"/>
      <c r="D77" s="12"/>
      <c r="E77" s="42"/>
      <c r="F77" s="12"/>
      <c r="G77" s="12"/>
      <c r="H77" s="12"/>
      <c r="I77" s="12"/>
      <c r="J77" s="12"/>
      <c r="K77" s="12"/>
      <c r="L77" s="42"/>
      <c r="M77" s="42"/>
      <c r="N77" s="12"/>
      <c r="O77" s="12"/>
      <c r="P77" s="12"/>
      <c r="Q77" s="12"/>
      <c r="R77" s="12"/>
      <c r="S77" s="12"/>
      <c r="T77" s="12"/>
    </row>
    <row r="78" spans="1:20" s="1" customFormat="1" x14ac:dyDescent="0.4">
      <c r="A78" s="12"/>
      <c r="B78" s="12"/>
      <c r="C78" s="42"/>
      <c r="D78" s="12"/>
      <c r="E78" s="42"/>
      <c r="F78" s="12"/>
      <c r="G78" s="12"/>
      <c r="H78" s="12"/>
      <c r="I78" s="12"/>
      <c r="J78" s="12"/>
      <c r="K78" s="12"/>
      <c r="L78" s="42"/>
      <c r="M78" s="42"/>
      <c r="N78" s="12"/>
      <c r="O78" s="12"/>
      <c r="P78" s="12"/>
      <c r="Q78" s="12"/>
      <c r="R78" s="12"/>
      <c r="S78" s="12"/>
      <c r="T78" s="12"/>
    </row>
    <row r="79" spans="1:20" s="1" customFormat="1" x14ac:dyDescent="0.4">
      <c r="A79" s="12"/>
      <c r="B79" s="12"/>
      <c r="C79" s="42"/>
      <c r="D79" s="12"/>
      <c r="E79" s="42"/>
      <c r="F79" s="12"/>
      <c r="G79" s="12"/>
      <c r="H79" s="12"/>
      <c r="I79" s="12"/>
      <c r="J79" s="12"/>
      <c r="K79" s="12"/>
      <c r="L79" s="42"/>
      <c r="M79" s="42"/>
      <c r="N79" s="12"/>
      <c r="O79" s="12"/>
      <c r="P79" s="12"/>
      <c r="Q79" s="12"/>
      <c r="R79" s="12"/>
      <c r="S79" s="12"/>
      <c r="T79" s="12"/>
    </row>
    <row r="80" spans="1:20" s="1" customFormat="1" x14ac:dyDescent="0.4">
      <c r="A80" s="12"/>
      <c r="B80" s="12"/>
      <c r="C80" s="42"/>
      <c r="D80" s="12"/>
      <c r="E80" s="42"/>
      <c r="F80" s="12"/>
      <c r="G80" s="12"/>
      <c r="H80" s="12"/>
      <c r="I80" s="12"/>
      <c r="J80" s="12"/>
      <c r="K80" s="12"/>
      <c r="L80" s="42"/>
      <c r="M80" s="42"/>
      <c r="N80" s="12"/>
      <c r="O80" s="12"/>
      <c r="P80" s="12"/>
      <c r="Q80" s="12"/>
      <c r="R80" s="12"/>
      <c r="S80" s="12"/>
      <c r="T80" s="12"/>
    </row>
    <row r="81" spans="1:20" s="1" customFormat="1" x14ac:dyDescent="0.4">
      <c r="A81" s="12"/>
      <c r="B81" s="12"/>
      <c r="C81" s="42"/>
      <c r="D81" s="12"/>
      <c r="E81" s="42"/>
      <c r="F81" s="12"/>
      <c r="G81" s="12"/>
      <c r="H81" s="12"/>
      <c r="I81" s="12"/>
      <c r="J81" s="12"/>
      <c r="K81" s="12"/>
      <c r="L81" s="42"/>
      <c r="M81" s="42"/>
      <c r="N81" s="12"/>
      <c r="O81" s="12"/>
      <c r="P81" s="12"/>
      <c r="Q81" s="12"/>
      <c r="R81" s="12"/>
      <c r="S81" s="12"/>
      <c r="T81" s="12"/>
    </row>
    <row r="82" spans="1:20" s="1" customFormat="1" x14ac:dyDescent="0.4">
      <c r="A82" s="12"/>
      <c r="B82" s="12"/>
      <c r="C82" s="42"/>
      <c r="D82" s="12"/>
      <c r="E82" s="42"/>
      <c r="F82" s="12"/>
      <c r="G82" s="12"/>
      <c r="H82" s="12"/>
      <c r="I82" s="12"/>
      <c r="J82" s="12"/>
      <c r="K82" s="12"/>
      <c r="L82" s="42"/>
      <c r="M82" s="42"/>
      <c r="N82" s="12"/>
      <c r="O82" s="12"/>
      <c r="P82" s="12"/>
      <c r="Q82" s="12"/>
      <c r="R82" s="12"/>
      <c r="S82" s="12"/>
      <c r="T82" s="12"/>
    </row>
    <row r="83" spans="1:20" s="1" customFormat="1" x14ac:dyDescent="0.4">
      <c r="A83" s="12"/>
      <c r="B83" s="12"/>
      <c r="C83" s="42"/>
      <c r="D83" s="12"/>
      <c r="E83" s="42"/>
      <c r="F83" s="12"/>
      <c r="G83" s="12"/>
      <c r="H83" s="12"/>
      <c r="I83" s="12"/>
      <c r="J83" s="12"/>
      <c r="K83" s="12"/>
      <c r="L83" s="42"/>
      <c r="M83" s="42"/>
      <c r="N83" s="12"/>
      <c r="O83" s="12"/>
      <c r="P83" s="12"/>
      <c r="Q83" s="12"/>
      <c r="R83" s="12"/>
      <c r="S83" s="12"/>
      <c r="T83" s="12"/>
    </row>
    <row r="84" spans="1:20" s="1" customFormat="1" x14ac:dyDescent="0.4">
      <c r="A84" s="12"/>
      <c r="B84" s="12"/>
      <c r="C84" s="42"/>
      <c r="D84" s="12"/>
      <c r="E84" s="42"/>
      <c r="F84" s="12"/>
      <c r="G84" s="12"/>
      <c r="H84" s="12"/>
      <c r="I84" s="12"/>
      <c r="J84" s="12"/>
      <c r="K84" s="12"/>
      <c r="L84" s="42"/>
      <c r="M84" s="42"/>
      <c r="N84" s="12"/>
      <c r="O84" s="12"/>
      <c r="P84" s="12"/>
      <c r="Q84" s="12"/>
      <c r="R84" s="12"/>
      <c r="S84" s="12"/>
      <c r="T84" s="12"/>
    </row>
    <row r="85" spans="1:20" s="1" customFormat="1" x14ac:dyDescent="0.4">
      <c r="A85" s="12"/>
      <c r="B85" s="12"/>
      <c r="C85" s="42"/>
      <c r="D85" s="12"/>
      <c r="E85" s="42"/>
      <c r="F85" s="12"/>
      <c r="G85" s="12"/>
      <c r="H85" s="12"/>
      <c r="I85" s="12"/>
      <c r="J85" s="12"/>
      <c r="K85" s="12"/>
      <c r="L85" s="42"/>
      <c r="M85" s="42"/>
      <c r="N85" s="12"/>
      <c r="O85" s="12"/>
      <c r="P85" s="12"/>
      <c r="Q85" s="12"/>
      <c r="R85" s="12"/>
      <c r="S85" s="12"/>
      <c r="T85" s="12"/>
    </row>
    <row r="86" spans="1:20" s="1" customFormat="1" x14ac:dyDescent="0.4">
      <c r="A86" s="12"/>
      <c r="B86" s="12"/>
      <c r="C86" s="42"/>
      <c r="D86" s="12"/>
      <c r="E86" s="42"/>
      <c r="F86" s="12"/>
      <c r="G86" s="12"/>
      <c r="H86" s="12"/>
      <c r="I86" s="12"/>
      <c r="J86" s="12"/>
      <c r="K86" s="12"/>
      <c r="L86" s="42"/>
      <c r="M86" s="42"/>
      <c r="N86" s="12"/>
      <c r="O86" s="12"/>
      <c r="P86" s="12"/>
      <c r="Q86" s="12"/>
      <c r="R86" s="12"/>
      <c r="S86" s="12"/>
      <c r="T86" s="12"/>
    </row>
    <row r="87" spans="1:20" s="1" customFormat="1" x14ac:dyDescent="0.4">
      <c r="A87" s="12"/>
      <c r="B87" s="12"/>
      <c r="C87" s="42"/>
      <c r="D87" s="12"/>
      <c r="E87" s="42"/>
      <c r="F87" s="12"/>
      <c r="G87" s="12"/>
      <c r="H87" s="12"/>
      <c r="I87" s="12"/>
      <c r="J87" s="12"/>
      <c r="K87" s="12"/>
      <c r="L87" s="42"/>
      <c r="M87" s="42"/>
      <c r="N87" s="12"/>
      <c r="O87" s="12"/>
      <c r="P87" s="12"/>
      <c r="Q87" s="12"/>
      <c r="R87" s="12"/>
      <c r="S87" s="12"/>
      <c r="T87" s="12"/>
    </row>
    <row r="88" spans="1:20" s="1" customFormat="1" x14ac:dyDescent="0.4">
      <c r="A88" s="12"/>
      <c r="B88" s="12"/>
      <c r="C88" s="42"/>
      <c r="D88" s="12"/>
      <c r="E88" s="42"/>
      <c r="F88" s="12"/>
      <c r="G88" s="12"/>
      <c r="H88" s="12"/>
      <c r="I88" s="12"/>
      <c r="J88" s="12"/>
      <c r="K88" s="12"/>
      <c r="L88" s="42"/>
      <c r="M88" s="42"/>
      <c r="N88" s="12"/>
      <c r="O88" s="12"/>
      <c r="P88" s="12"/>
      <c r="Q88" s="12"/>
      <c r="R88" s="12"/>
      <c r="S88" s="12"/>
      <c r="T88" s="12"/>
    </row>
    <row r="89" spans="1:20" s="1" customFormat="1" x14ac:dyDescent="0.4">
      <c r="A89" s="12"/>
      <c r="B89" s="12"/>
      <c r="C89" s="42"/>
      <c r="D89" s="12"/>
      <c r="E89" s="42"/>
      <c r="F89" s="12"/>
      <c r="G89" s="12"/>
      <c r="H89" s="12"/>
      <c r="I89" s="12"/>
      <c r="J89" s="12"/>
      <c r="K89" s="12"/>
      <c r="L89" s="42"/>
      <c r="M89" s="42"/>
      <c r="N89" s="12"/>
      <c r="O89" s="12"/>
      <c r="P89" s="12"/>
      <c r="Q89" s="12"/>
      <c r="R89" s="12"/>
      <c r="S89" s="12"/>
      <c r="T89" s="12"/>
    </row>
    <row r="90" spans="1:20" s="1" customFormat="1" x14ac:dyDescent="0.4">
      <c r="A90" s="12"/>
      <c r="B90" s="12"/>
      <c r="C90" s="42"/>
      <c r="D90" s="12"/>
      <c r="E90" s="42"/>
      <c r="F90" s="12"/>
      <c r="G90" s="12"/>
      <c r="H90" s="12"/>
      <c r="I90" s="12"/>
      <c r="J90" s="12"/>
      <c r="K90" s="12"/>
      <c r="L90" s="42"/>
      <c r="M90" s="42"/>
      <c r="N90" s="12"/>
      <c r="O90" s="12"/>
      <c r="P90" s="12"/>
      <c r="Q90" s="12"/>
      <c r="R90" s="12"/>
      <c r="S90" s="12"/>
      <c r="T90" s="12"/>
    </row>
    <row r="91" spans="1:20" s="1" customFormat="1" x14ac:dyDescent="0.4">
      <c r="A91" s="12"/>
      <c r="B91" s="12"/>
      <c r="C91" s="42"/>
      <c r="D91" s="12"/>
      <c r="E91" s="42"/>
      <c r="F91" s="12"/>
      <c r="G91" s="12"/>
      <c r="H91" s="12"/>
      <c r="I91" s="12"/>
      <c r="J91" s="12"/>
      <c r="K91" s="12"/>
      <c r="L91" s="42"/>
      <c r="M91" s="42"/>
      <c r="N91" s="12"/>
      <c r="O91" s="12"/>
      <c r="P91" s="12"/>
      <c r="Q91" s="12"/>
      <c r="R91" s="12"/>
      <c r="S91" s="12"/>
      <c r="T91" s="12"/>
    </row>
    <row r="92" spans="1:20" s="1" customFormat="1" x14ac:dyDescent="0.4">
      <c r="A92" s="12"/>
      <c r="B92" s="12"/>
      <c r="C92" s="42"/>
      <c r="D92" s="12"/>
      <c r="E92" s="42"/>
      <c r="F92" s="12"/>
      <c r="G92" s="12"/>
      <c r="H92" s="12"/>
      <c r="I92" s="12"/>
      <c r="J92" s="12"/>
      <c r="K92" s="12"/>
      <c r="L92" s="42"/>
      <c r="M92" s="42"/>
      <c r="N92" s="12"/>
      <c r="O92" s="12"/>
      <c r="P92" s="12"/>
      <c r="Q92" s="12"/>
      <c r="R92" s="12"/>
      <c r="S92" s="12"/>
      <c r="T92" s="12"/>
    </row>
    <row r="93" spans="1:20" s="1" customFormat="1" x14ac:dyDescent="0.4">
      <c r="A93" s="12"/>
      <c r="B93" s="12"/>
      <c r="C93" s="42"/>
      <c r="D93" s="12"/>
      <c r="E93" s="42"/>
      <c r="F93" s="12"/>
      <c r="G93" s="12"/>
      <c r="H93" s="12"/>
      <c r="I93" s="12"/>
      <c r="J93" s="12"/>
      <c r="K93" s="12"/>
      <c r="L93" s="42"/>
      <c r="M93" s="42"/>
      <c r="N93" s="12"/>
      <c r="O93" s="12"/>
      <c r="P93" s="12"/>
      <c r="Q93" s="12"/>
      <c r="R93" s="12"/>
      <c r="S93" s="12"/>
      <c r="T93" s="12"/>
    </row>
    <row r="94" spans="1:20" s="1" customFormat="1" x14ac:dyDescent="0.4">
      <c r="A94" s="12"/>
      <c r="B94" s="12"/>
      <c r="C94" s="42"/>
      <c r="D94" s="12"/>
      <c r="E94" s="42"/>
      <c r="F94" s="12"/>
      <c r="G94" s="12"/>
      <c r="H94" s="12"/>
      <c r="I94" s="12"/>
      <c r="J94" s="12"/>
      <c r="K94" s="12"/>
      <c r="L94" s="42"/>
      <c r="M94" s="42"/>
      <c r="N94" s="12"/>
      <c r="O94" s="12"/>
      <c r="P94" s="12"/>
      <c r="Q94" s="12"/>
      <c r="R94" s="12"/>
      <c r="S94" s="12"/>
      <c r="T94" s="12"/>
    </row>
    <row r="95" spans="1:20" s="1" customFormat="1" x14ac:dyDescent="0.4">
      <c r="A95" s="12"/>
      <c r="B95" s="12"/>
      <c r="C95" s="42"/>
      <c r="D95" s="12"/>
      <c r="E95" s="42"/>
      <c r="F95" s="12"/>
      <c r="G95" s="12"/>
      <c r="H95" s="12"/>
      <c r="I95" s="12"/>
      <c r="J95" s="12"/>
      <c r="K95" s="12"/>
      <c r="L95" s="42"/>
      <c r="M95" s="42"/>
      <c r="N95" s="12"/>
      <c r="O95" s="12"/>
      <c r="P95" s="12"/>
      <c r="Q95" s="12"/>
      <c r="R95" s="12"/>
      <c r="S95" s="12"/>
      <c r="T95" s="12"/>
    </row>
    <row r="96" spans="1:20" s="1" customFormat="1" x14ac:dyDescent="0.4">
      <c r="A96" s="12"/>
      <c r="B96" s="12"/>
      <c r="C96" s="42"/>
      <c r="D96" s="12"/>
      <c r="E96" s="42"/>
      <c r="F96" s="12"/>
      <c r="G96" s="12"/>
      <c r="H96" s="12"/>
      <c r="I96" s="12"/>
      <c r="J96" s="12"/>
      <c r="K96" s="12"/>
      <c r="L96" s="42"/>
      <c r="M96" s="42"/>
      <c r="N96" s="12"/>
      <c r="O96" s="12"/>
      <c r="P96" s="12"/>
      <c r="Q96" s="12"/>
      <c r="R96" s="12"/>
      <c r="S96" s="12"/>
      <c r="T96" s="12"/>
    </row>
    <row r="97" spans="1:20" s="1" customFormat="1" x14ac:dyDescent="0.4">
      <c r="A97" s="12"/>
      <c r="B97" s="12"/>
      <c r="C97" s="42"/>
      <c r="D97" s="12"/>
      <c r="E97" s="42"/>
      <c r="F97" s="12"/>
      <c r="G97" s="12"/>
      <c r="H97" s="12"/>
      <c r="I97" s="12"/>
      <c r="J97" s="12"/>
      <c r="K97" s="12"/>
      <c r="L97" s="42"/>
      <c r="M97" s="42"/>
      <c r="N97" s="12"/>
      <c r="O97" s="12"/>
      <c r="P97" s="12"/>
      <c r="Q97" s="12"/>
      <c r="R97" s="12"/>
      <c r="S97" s="12"/>
      <c r="T97" s="12"/>
    </row>
    <row r="98" spans="1:20" s="1" customFormat="1" x14ac:dyDescent="0.4">
      <c r="A98" s="12"/>
      <c r="B98" s="12"/>
      <c r="C98" s="42"/>
      <c r="D98" s="12"/>
      <c r="E98" s="42"/>
      <c r="F98" s="12"/>
      <c r="G98" s="12"/>
      <c r="H98" s="12"/>
      <c r="I98" s="12"/>
      <c r="J98" s="12"/>
      <c r="K98" s="12"/>
      <c r="L98" s="42"/>
      <c r="M98" s="42"/>
      <c r="N98" s="12"/>
      <c r="O98" s="12"/>
      <c r="P98" s="12"/>
      <c r="Q98" s="12"/>
      <c r="R98" s="12"/>
      <c r="S98" s="12"/>
      <c r="T98" s="12"/>
    </row>
    <row r="99" spans="1:20" s="1" customFormat="1" x14ac:dyDescent="0.4">
      <c r="A99" s="12"/>
      <c r="B99" s="12"/>
      <c r="C99" s="42"/>
      <c r="D99" s="12"/>
      <c r="E99" s="42"/>
      <c r="F99" s="12"/>
      <c r="G99" s="12"/>
      <c r="H99" s="12"/>
      <c r="I99" s="12"/>
      <c r="J99" s="12"/>
      <c r="K99" s="12"/>
      <c r="L99" s="42"/>
      <c r="M99" s="42"/>
      <c r="N99" s="12"/>
      <c r="O99" s="12"/>
      <c r="P99" s="12"/>
      <c r="Q99" s="12"/>
      <c r="R99" s="12"/>
      <c r="S99" s="12"/>
      <c r="T99" s="12"/>
    </row>
    <row r="100" spans="1:20" s="1" customFormat="1" x14ac:dyDescent="0.4">
      <c r="A100" s="12"/>
      <c r="B100" s="12"/>
      <c r="C100" s="42"/>
      <c r="D100" s="12"/>
      <c r="E100" s="42"/>
      <c r="F100" s="12"/>
      <c r="G100" s="12"/>
      <c r="H100" s="12"/>
      <c r="I100" s="12"/>
      <c r="J100" s="12"/>
      <c r="K100" s="12"/>
      <c r="L100" s="42"/>
      <c r="M100" s="42"/>
      <c r="N100" s="12"/>
      <c r="O100" s="12"/>
      <c r="P100" s="12"/>
      <c r="Q100" s="12"/>
      <c r="R100" s="12"/>
      <c r="S100" s="12"/>
      <c r="T100" s="12"/>
    </row>
    <row r="101" spans="1:20" s="1" customFormat="1" x14ac:dyDescent="0.4">
      <c r="A101" s="12"/>
      <c r="B101" s="12"/>
      <c r="C101" s="42"/>
      <c r="D101" s="12"/>
      <c r="E101" s="42"/>
      <c r="F101" s="12"/>
      <c r="G101" s="12"/>
      <c r="H101" s="12"/>
      <c r="I101" s="12"/>
      <c r="J101" s="12"/>
      <c r="K101" s="12"/>
      <c r="L101" s="42"/>
      <c r="M101" s="42"/>
      <c r="N101" s="12"/>
      <c r="O101" s="12"/>
      <c r="P101" s="12"/>
      <c r="Q101" s="12"/>
      <c r="R101" s="12"/>
      <c r="S101" s="12"/>
      <c r="T101" s="12"/>
    </row>
    <row r="102" spans="1:20" s="1" customFormat="1" x14ac:dyDescent="0.4">
      <c r="A102" s="12"/>
      <c r="B102" s="12"/>
      <c r="C102" s="42"/>
      <c r="D102" s="12"/>
      <c r="E102" s="42"/>
      <c r="F102" s="12"/>
      <c r="G102" s="12"/>
      <c r="H102" s="12"/>
      <c r="I102" s="12"/>
      <c r="J102" s="12"/>
      <c r="K102" s="12"/>
      <c r="L102" s="42"/>
      <c r="M102" s="42"/>
      <c r="N102" s="12"/>
      <c r="O102" s="12"/>
      <c r="P102" s="12"/>
      <c r="Q102" s="12"/>
      <c r="R102" s="12"/>
      <c r="S102" s="12"/>
      <c r="T102" s="12"/>
    </row>
    <row r="103" spans="1:20" s="1" customFormat="1" x14ac:dyDescent="0.4">
      <c r="A103" s="12"/>
      <c r="B103" s="12"/>
      <c r="C103" s="42"/>
      <c r="D103" s="12"/>
      <c r="E103" s="42"/>
      <c r="F103" s="12"/>
      <c r="G103" s="12"/>
      <c r="H103" s="12"/>
      <c r="I103" s="12"/>
      <c r="J103" s="12"/>
      <c r="K103" s="12"/>
      <c r="L103" s="42"/>
      <c r="M103" s="42"/>
      <c r="N103" s="12"/>
      <c r="O103" s="12"/>
      <c r="P103" s="12"/>
      <c r="Q103" s="12"/>
      <c r="R103" s="12"/>
      <c r="S103" s="12"/>
      <c r="T103" s="12"/>
    </row>
    <row r="104" spans="1:20" s="1" customFormat="1" x14ac:dyDescent="0.4">
      <c r="A104" s="12"/>
      <c r="B104" s="12"/>
      <c r="C104" s="42"/>
      <c r="D104" s="12"/>
      <c r="E104" s="42"/>
      <c r="F104" s="12"/>
      <c r="G104" s="12"/>
      <c r="H104" s="12"/>
      <c r="I104" s="12"/>
      <c r="J104" s="12"/>
      <c r="K104" s="12"/>
      <c r="L104" s="42"/>
      <c r="M104" s="42"/>
      <c r="N104" s="12"/>
      <c r="O104" s="12"/>
      <c r="P104" s="12"/>
      <c r="Q104" s="12"/>
      <c r="R104" s="12"/>
      <c r="S104" s="12"/>
      <c r="T104" s="12"/>
    </row>
    <row r="105" spans="1:20" s="1" customFormat="1" x14ac:dyDescent="0.4">
      <c r="A105" s="12"/>
      <c r="B105" s="12"/>
      <c r="C105" s="42"/>
      <c r="D105" s="12"/>
      <c r="E105" s="42"/>
      <c r="F105" s="12"/>
      <c r="G105" s="12"/>
      <c r="H105" s="12"/>
      <c r="I105" s="12"/>
      <c r="J105" s="12"/>
      <c r="K105" s="12"/>
      <c r="L105" s="42"/>
      <c r="M105" s="42"/>
      <c r="N105" s="12"/>
      <c r="O105" s="12"/>
      <c r="P105" s="12"/>
      <c r="Q105" s="12"/>
      <c r="R105" s="12"/>
      <c r="S105" s="12"/>
      <c r="T105" s="12"/>
    </row>
    <row r="106" spans="1:20" s="1" customFormat="1" x14ac:dyDescent="0.4">
      <c r="A106" s="12"/>
      <c r="B106" s="12"/>
      <c r="C106" s="42"/>
      <c r="D106" s="12"/>
      <c r="E106" s="42"/>
      <c r="F106" s="12"/>
      <c r="G106" s="12"/>
      <c r="H106" s="12"/>
      <c r="I106" s="12"/>
      <c r="J106" s="12"/>
      <c r="K106" s="12"/>
      <c r="L106" s="42"/>
      <c r="M106" s="42"/>
      <c r="N106" s="12"/>
      <c r="O106" s="12"/>
      <c r="P106" s="12"/>
      <c r="Q106" s="12"/>
      <c r="R106" s="12"/>
      <c r="S106" s="12"/>
      <c r="T106" s="12"/>
    </row>
    <row r="107" spans="1:20" s="1" customFormat="1" x14ac:dyDescent="0.4">
      <c r="A107" s="12"/>
      <c r="B107" s="12"/>
      <c r="C107" s="42"/>
      <c r="D107" s="12"/>
      <c r="E107" s="42"/>
      <c r="F107" s="12"/>
      <c r="G107" s="12"/>
      <c r="H107" s="12"/>
      <c r="I107" s="12"/>
      <c r="J107" s="12"/>
      <c r="K107" s="12"/>
      <c r="L107" s="42"/>
      <c r="M107" s="42"/>
      <c r="N107" s="12"/>
      <c r="O107" s="12"/>
      <c r="P107" s="12"/>
      <c r="Q107" s="12"/>
      <c r="R107" s="12"/>
      <c r="S107" s="12"/>
      <c r="T107" s="12"/>
    </row>
    <row r="108" spans="1:20" s="1" customFormat="1" x14ac:dyDescent="0.4">
      <c r="A108" s="12"/>
      <c r="B108" s="12"/>
      <c r="C108" s="42"/>
      <c r="D108" s="12"/>
      <c r="E108" s="42"/>
      <c r="F108" s="12"/>
      <c r="G108" s="12"/>
      <c r="H108" s="12"/>
      <c r="I108" s="12"/>
      <c r="J108" s="12"/>
      <c r="K108" s="12"/>
      <c r="L108" s="42"/>
      <c r="M108" s="42"/>
      <c r="N108" s="12"/>
      <c r="O108" s="12"/>
      <c r="P108" s="12"/>
      <c r="Q108" s="12"/>
      <c r="R108" s="12"/>
      <c r="S108" s="12"/>
      <c r="T108" s="12"/>
    </row>
    <row r="109" spans="1:20" s="1" customFormat="1" x14ac:dyDescent="0.4">
      <c r="A109" s="12"/>
      <c r="B109" s="12"/>
      <c r="C109" s="42"/>
      <c r="D109" s="12"/>
      <c r="E109" s="42"/>
      <c r="F109" s="12"/>
      <c r="G109" s="12"/>
      <c r="H109" s="12"/>
      <c r="I109" s="12"/>
      <c r="J109" s="12"/>
      <c r="K109" s="12"/>
      <c r="L109" s="42"/>
      <c r="M109" s="42"/>
      <c r="N109" s="12"/>
      <c r="O109" s="12"/>
      <c r="P109" s="12"/>
      <c r="Q109" s="12"/>
      <c r="R109" s="12"/>
      <c r="S109" s="12"/>
      <c r="T109" s="12"/>
    </row>
    <row r="110" spans="1:20" s="1" customFormat="1" x14ac:dyDescent="0.4">
      <c r="A110" s="12"/>
      <c r="B110" s="12"/>
      <c r="C110" s="42"/>
      <c r="D110" s="12"/>
      <c r="E110" s="42"/>
      <c r="F110" s="12"/>
      <c r="G110" s="12"/>
      <c r="H110" s="12"/>
      <c r="I110" s="12"/>
      <c r="J110" s="12"/>
      <c r="K110" s="12"/>
      <c r="L110" s="42"/>
      <c r="M110" s="42"/>
      <c r="N110" s="12"/>
      <c r="O110" s="12"/>
      <c r="P110" s="12"/>
      <c r="Q110" s="12"/>
      <c r="R110" s="12"/>
      <c r="S110" s="12"/>
      <c r="T110" s="12"/>
    </row>
    <row r="111" spans="1:20" s="1" customFormat="1" x14ac:dyDescent="0.4">
      <c r="A111" s="12"/>
      <c r="B111" s="12"/>
      <c r="C111" s="42"/>
      <c r="D111" s="12"/>
      <c r="E111" s="42"/>
      <c r="F111" s="12"/>
      <c r="G111" s="12"/>
      <c r="H111" s="12"/>
      <c r="I111" s="12"/>
      <c r="J111" s="12"/>
      <c r="K111" s="12"/>
      <c r="L111" s="42"/>
      <c r="M111" s="42"/>
      <c r="N111" s="12"/>
      <c r="O111" s="12"/>
      <c r="P111" s="12"/>
      <c r="Q111" s="12"/>
      <c r="R111" s="12"/>
      <c r="S111" s="12"/>
      <c r="T111" s="12"/>
    </row>
    <row r="112" spans="1:20" s="1" customFormat="1" x14ac:dyDescent="0.4">
      <c r="A112" s="12"/>
      <c r="B112" s="12"/>
      <c r="C112" s="42"/>
      <c r="D112" s="12"/>
      <c r="E112" s="42"/>
      <c r="F112" s="12"/>
      <c r="G112" s="12"/>
      <c r="H112" s="12"/>
      <c r="I112" s="12"/>
      <c r="J112" s="12"/>
      <c r="K112" s="12"/>
      <c r="L112" s="42"/>
      <c r="M112" s="42"/>
      <c r="N112" s="12"/>
      <c r="O112" s="12"/>
      <c r="P112" s="12"/>
      <c r="Q112" s="12"/>
      <c r="R112" s="12"/>
      <c r="S112" s="12"/>
      <c r="T112" s="12"/>
    </row>
    <row r="113" spans="1:20" s="1" customFormat="1" x14ac:dyDescent="0.4">
      <c r="A113" s="12"/>
      <c r="B113" s="12"/>
      <c r="C113" s="42"/>
      <c r="D113" s="12"/>
      <c r="E113" s="42"/>
      <c r="F113" s="12"/>
      <c r="G113" s="12"/>
      <c r="H113" s="12"/>
      <c r="I113" s="12"/>
      <c r="J113" s="12"/>
      <c r="K113" s="12"/>
      <c r="L113" s="42"/>
      <c r="M113" s="42"/>
      <c r="N113" s="12"/>
      <c r="O113" s="12"/>
      <c r="P113" s="12"/>
      <c r="Q113" s="12"/>
      <c r="R113" s="12"/>
      <c r="S113" s="12"/>
      <c r="T113" s="12"/>
    </row>
    <row r="114" spans="1:20" s="1" customFormat="1" x14ac:dyDescent="0.4">
      <c r="A114" s="12"/>
      <c r="B114" s="12"/>
      <c r="C114" s="42"/>
      <c r="D114" s="12"/>
      <c r="E114" s="42"/>
      <c r="F114" s="12"/>
      <c r="G114" s="12"/>
      <c r="H114" s="12"/>
      <c r="I114" s="12"/>
      <c r="J114" s="12"/>
      <c r="K114" s="12"/>
      <c r="L114" s="42"/>
      <c r="M114" s="42"/>
      <c r="N114" s="12"/>
      <c r="O114" s="12"/>
      <c r="P114" s="12"/>
      <c r="Q114" s="12"/>
      <c r="R114" s="12"/>
      <c r="S114" s="12"/>
      <c r="T114" s="12"/>
    </row>
    <row r="115" spans="1:20" s="1" customFormat="1" x14ac:dyDescent="0.4">
      <c r="A115" s="12"/>
      <c r="B115" s="12"/>
      <c r="C115" s="42"/>
      <c r="D115" s="12"/>
      <c r="E115" s="42"/>
      <c r="F115" s="12"/>
      <c r="G115" s="12"/>
      <c r="H115" s="12"/>
      <c r="I115" s="12"/>
      <c r="J115" s="12"/>
      <c r="K115" s="12"/>
      <c r="L115" s="42"/>
      <c r="M115" s="42"/>
      <c r="N115" s="12"/>
      <c r="O115" s="12"/>
      <c r="P115" s="12"/>
      <c r="Q115" s="12"/>
      <c r="R115" s="12"/>
      <c r="S115" s="12"/>
      <c r="T115" s="12"/>
    </row>
    <row r="116" spans="1:20" s="1" customFormat="1" x14ac:dyDescent="0.4">
      <c r="A116" s="12"/>
      <c r="B116" s="12"/>
      <c r="C116" s="42"/>
      <c r="D116" s="12"/>
      <c r="E116" s="42"/>
      <c r="F116" s="12"/>
      <c r="G116" s="12"/>
      <c r="H116" s="12"/>
      <c r="I116" s="12"/>
      <c r="J116" s="12"/>
      <c r="K116" s="12"/>
      <c r="L116" s="42"/>
      <c r="M116" s="42"/>
      <c r="N116" s="12"/>
      <c r="O116" s="12"/>
      <c r="P116" s="12"/>
      <c r="Q116" s="12"/>
      <c r="R116" s="12"/>
      <c r="S116" s="12"/>
      <c r="T116" s="12"/>
    </row>
    <row r="117" spans="1:20" s="1" customFormat="1" x14ac:dyDescent="0.4">
      <c r="A117" s="12"/>
      <c r="B117" s="12"/>
      <c r="C117" s="42"/>
      <c r="D117" s="12"/>
      <c r="E117" s="42"/>
      <c r="F117" s="12"/>
      <c r="G117" s="12"/>
      <c r="H117" s="12"/>
      <c r="I117" s="12"/>
      <c r="J117" s="12"/>
      <c r="K117" s="12"/>
      <c r="L117" s="42"/>
      <c r="M117" s="42"/>
      <c r="N117" s="12"/>
      <c r="O117" s="12"/>
      <c r="P117" s="12"/>
      <c r="Q117" s="12"/>
      <c r="R117" s="12"/>
      <c r="S117" s="12"/>
      <c r="T117" s="12"/>
    </row>
    <row r="118" spans="1:20" s="1" customFormat="1" x14ac:dyDescent="0.4">
      <c r="A118" s="12"/>
      <c r="B118" s="12"/>
      <c r="C118" s="42"/>
      <c r="D118" s="12"/>
      <c r="E118" s="42"/>
      <c r="F118" s="12"/>
      <c r="G118" s="12"/>
      <c r="H118" s="12"/>
      <c r="I118" s="12"/>
      <c r="J118" s="12"/>
      <c r="K118" s="12"/>
      <c r="L118" s="42"/>
      <c r="M118" s="42"/>
      <c r="N118" s="12"/>
      <c r="O118" s="12"/>
      <c r="P118" s="12"/>
      <c r="Q118" s="12"/>
      <c r="R118" s="12"/>
      <c r="S118" s="12"/>
      <c r="T118" s="12"/>
    </row>
    <row r="119" spans="1:20" s="1" customFormat="1" x14ac:dyDescent="0.4">
      <c r="A119" s="12"/>
      <c r="B119" s="12"/>
      <c r="C119" s="42"/>
      <c r="D119" s="12"/>
      <c r="E119" s="42"/>
      <c r="F119" s="12"/>
      <c r="G119" s="12"/>
      <c r="H119" s="12"/>
      <c r="I119" s="12"/>
      <c r="J119" s="12"/>
      <c r="K119" s="12"/>
      <c r="L119" s="42"/>
      <c r="M119" s="42"/>
      <c r="N119" s="12"/>
      <c r="O119" s="12"/>
      <c r="P119" s="12"/>
      <c r="Q119" s="12"/>
      <c r="R119" s="12"/>
      <c r="S119" s="12"/>
      <c r="T119" s="12"/>
    </row>
    <row r="120" spans="1:20" s="1" customFormat="1" x14ac:dyDescent="0.4">
      <c r="A120" s="12"/>
      <c r="B120" s="12"/>
      <c r="C120" s="42"/>
      <c r="D120" s="12"/>
      <c r="E120" s="42"/>
      <c r="F120" s="12"/>
      <c r="G120" s="12"/>
      <c r="H120" s="12"/>
      <c r="I120" s="12"/>
      <c r="J120" s="12"/>
      <c r="K120" s="12"/>
      <c r="L120" s="42"/>
      <c r="M120" s="42"/>
      <c r="N120" s="12"/>
      <c r="O120" s="12"/>
      <c r="P120" s="12"/>
      <c r="Q120" s="12"/>
      <c r="R120" s="12"/>
      <c r="S120" s="12"/>
      <c r="T120" s="12"/>
    </row>
    <row r="121" spans="1:20" s="1" customFormat="1" x14ac:dyDescent="0.4">
      <c r="A121" s="12"/>
      <c r="B121" s="12"/>
      <c r="C121" s="42"/>
      <c r="D121" s="12"/>
      <c r="E121" s="42"/>
      <c r="F121" s="12"/>
      <c r="G121" s="12"/>
      <c r="H121" s="12"/>
      <c r="I121" s="12"/>
      <c r="J121" s="12"/>
      <c r="K121" s="12"/>
      <c r="L121" s="42"/>
      <c r="M121" s="42"/>
      <c r="N121" s="12"/>
      <c r="O121" s="12"/>
      <c r="P121" s="12"/>
      <c r="Q121" s="12"/>
      <c r="R121" s="12"/>
      <c r="S121" s="12"/>
      <c r="T121" s="12"/>
    </row>
    <row r="122" spans="1:20" s="1" customFormat="1" x14ac:dyDescent="0.4">
      <c r="A122" s="12"/>
      <c r="B122" s="12"/>
      <c r="C122" s="42"/>
      <c r="D122" s="12"/>
      <c r="E122" s="42"/>
      <c r="F122" s="12"/>
      <c r="G122" s="12"/>
      <c r="H122" s="12"/>
      <c r="I122" s="12"/>
      <c r="J122" s="12"/>
      <c r="K122" s="12"/>
      <c r="L122" s="42"/>
      <c r="M122" s="42"/>
      <c r="N122" s="12"/>
      <c r="O122" s="12"/>
      <c r="P122" s="12"/>
      <c r="Q122" s="12"/>
      <c r="R122" s="12"/>
      <c r="S122" s="12"/>
      <c r="T122" s="12"/>
    </row>
    <row r="123" spans="1:20" s="1" customFormat="1" x14ac:dyDescent="0.4">
      <c r="A123" s="12"/>
      <c r="B123" s="12"/>
      <c r="C123" s="42"/>
      <c r="D123" s="12"/>
      <c r="E123" s="42"/>
      <c r="F123" s="12"/>
      <c r="G123" s="12"/>
      <c r="H123" s="12"/>
      <c r="I123" s="12"/>
      <c r="J123" s="12"/>
      <c r="K123" s="12"/>
      <c r="L123" s="42"/>
      <c r="M123" s="42"/>
      <c r="N123" s="12"/>
      <c r="O123" s="12"/>
      <c r="P123" s="12"/>
      <c r="Q123" s="12"/>
      <c r="R123" s="12"/>
      <c r="S123" s="12"/>
      <c r="T123" s="12"/>
    </row>
    <row r="124" spans="1:20" s="1" customFormat="1" x14ac:dyDescent="0.4">
      <c r="A124" s="12"/>
      <c r="B124" s="12"/>
      <c r="C124" s="42"/>
      <c r="D124" s="12"/>
      <c r="E124" s="42"/>
      <c r="F124" s="12"/>
      <c r="G124" s="12"/>
      <c r="H124" s="12"/>
      <c r="I124" s="12"/>
      <c r="J124" s="12"/>
      <c r="K124" s="12"/>
      <c r="L124" s="42"/>
      <c r="M124" s="42"/>
      <c r="N124" s="12"/>
      <c r="O124" s="12"/>
      <c r="P124" s="12"/>
      <c r="Q124" s="12"/>
      <c r="R124" s="12"/>
      <c r="S124" s="12"/>
      <c r="T124" s="12"/>
    </row>
    <row r="125" spans="1:20" s="1" customFormat="1" x14ac:dyDescent="0.4">
      <c r="A125" s="12"/>
      <c r="B125" s="12"/>
      <c r="C125" s="42"/>
      <c r="D125" s="12"/>
      <c r="E125" s="42"/>
      <c r="F125" s="12"/>
      <c r="G125" s="12"/>
      <c r="H125" s="12"/>
      <c r="I125" s="12"/>
      <c r="J125" s="12"/>
      <c r="K125" s="12"/>
      <c r="L125" s="42"/>
      <c r="M125" s="42"/>
      <c r="N125" s="12"/>
      <c r="O125" s="12"/>
      <c r="P125" s="12"/>
      <c r="Q125" s="12"/>
      <c r="R125" s="12"/>
      <c r="S125" s="12"/>
      <c r="T125" s="12"/>
    </row>
    <row r="126" spans="1:20" s="1" customFormat="1" x14ac:dyDescent="0.4">
      <c r="A126" s="12"/>
      <c r="B126" s="12"/>
      <c r="C126" s="42"/>
      <c r="D126" s="12"/>
      <c r="E126" s="42"/>
      <c r="F126" s="12"/>
      <c r="G126" s="12"/>
      <c r="H126" s="12"/>
      <c r="I126" s="12"/>
      <c r="J126" s="12"/>
      <c r="K126" s="12"/>
      <c r="L126" s="42"/>
      <c r="M126" s="42"/>
      <c r="N126" s="12"/>
      <c r="O126" s="12"/>
      <c r="P126" s="12"/>
      <c r="Q126" s="12"/>
      <c r="R126" s="12"/>
      <c r="S126" s="12"/>
      <c r="T126" s="12"/>
    </row>
    <row r="127" spans="1:20" s="1" customFormat="1" x14ac:dyDescent="0.4">
      <c r="A127" s="12"/>
      <c r="B127" s="12"/>
      <c r="C127" s="42"/>
      <c r="D127" s="12"/>
      <c r="E127" s="42"/>
      <c r="F127" s="12"/>
      <c r="G127" s="12"/>
      <c r="H127" s="12"/>
      <c r="I127" s="12"/>
      <c r="J127" s="12"/>
      <c r="K127" s="12"/>
      <c r="L127" s="42"/>
      <c r="M127" s="42"/>
      <c r="N127" s="12"/>
      <c r="O127" s="12"/>
      <c r="P127" s="12"/>
      <c r="Q127" s="12"/>
      <c r="R127" s="12"/>
      <c r="S127" s="12"/>
      <c r="T127" s="12"/>
    </row>
    <row r="128" spans="1:20" s="1" customFormat="1" x14ac:dyDescent="0.4">
      <c r="A128" s="12"/>
      <c r="B128" s="12"/>
      <c r="C128" s="42"/>
      <c r="D128" s="12"/>
      <c r="E128" s="42"/>
      <c r="F128" s="12"/>
      <c r="G128" s="12"/>
      <c r="H128" s="12"/>
      <c r="I128" s="12"/>
      <c r="J128" s="12"/>
      <c r="K128" s="12"/>
      <c r="L128" s="42"/>
      <c r="M128" s="42"/>
      <c r="N128" s="12"/>
      <c r="O128" s="12"/>
      <c r="P128" s="12"/>
      <c r="Q128" s="12"/>
      <c r="R128" s="12"/>
      <c r="S128" s="12"/>
      <c r="T128" s="12"/>
    </row>
    <row r="129" spans="1:20" s="1" customFormat="1" x14ac:dyDescent="0.4">
      <c r="A129" s="12"/>
      <c r="B129" s="12"/>
      <c r="C129" s="42"/>
      <c r="D129" s="12"/>
      <c r="E129" s="42"/>
      <c r="F129" s="12"/>
      <c r="G129" s="12"/>
      <c r="H129" s="12"/>
      <c r="I129" s="12"/>
      <c r="J129" s="12"/>
      <c r="K129" s="12"/>
      <c r="L129" s="42"/>
      <c r="M129" s="42"/>
      <c r="N129" s="12"/>
      <c r="O129" s="12"/>
      <c r="P129" s="12"/>
      <c r="Q129" s="12"/>
      <c r="R129" s="12"/>
      <c r="S129" s="12"/>
      <c r="T129" s="12"/>
    </row>
    <row r="130" spans="1:20" s="1" customFormat="1" x14ac:dyDescent="0.4">
      <c r="A130" s="12"/>
      <c r="B130" s="12"/>
      <c r="C130" s="42"/>
      <c r="D130" s="12"/>
      <c r="E130" s="42"/>
      <c r="F130" s="12"/>
      <c r="G130" s="12"/>
      <c r="H130" s="12"/>
      <c r="I130" s="12"/>
      <c r="J130" s="12"/>
      <c r="K130" s="12"/>
      <c r="L130" s="42"/>
      <c r="M130" s="42"/>
      <c r="N130" s="12"/>
      <c r="O130" s="12"/>
      <c r="P130" s="12"/>
      <c r="Q130" s="12"/>
      <c r="R130" s="12"/>
      <c r="S130" s="12"/>
      <c r="T130" s="12"/>
    </row>
    <row r="131" spans="1:20" s="1" customFormat="1" x14ac:dyDescent="0.4">
      <c r="A131" s="12"/>
      <c r="B131" s="12"/>
      <c r="C131" s="42"/>
      <c r="D131" s="12"/>
      <c r="E131" s="42"/>
      <c r="F131" s="12"/>
      <c r="G131" s="12"/>
      <c r="H131" s="12"/>
      <c r="I131" s="12"/>
      <c r="J131" s="12"/>
      <c r="K131" s="12"/>
      <c r="L131" s="42"/>
      <c r="M131" s="42"/>
      <c r="N131" s="12"/>
      <c r="O131" s="12"/>
      <c r="P131" s="12"/>
      <c r="Q131" s="12"/>
      <c r="R131" s="12"/>
      <c r="S131" s="12"/>
      <c r="T131" s="12"/>
    </row>
    <row r="132" spans="1:20" s="1" customFormat="1" x14ac:dyDescent="0.4">
      <c r="A132" s="12"/>
      <c r="B132" s="12"/>
      <c r="C132" s="42"/>
      <c r="D132" s="12"/>
      <c r="E132" s="42"/>
      <c r="F132" s="12"/>
      <c r="G132" s="12"/>
      <c r="H132" s="12"/>
      <c r="I132" s="12"/>
      <c r="J132" s="12"/>
      <c r="K132" s="12"/>
      <c r="L132" s="42"/>
      <c r="M132" s="42"/>
      <c r="N132" s="12"/>
      <c r="O132" s="12"/>
      <c r="P132" s="12"/>
      <c r="Q132" s="12"/>
      <c r="R132" s="12"/>
      <c r="S132" s="12"/>
      <c r="T132" s="12"/>
    </row>
    <row r="133" spans="1:20" s="1" customFormat="1" x14ac:dyDescent="0.4">
      <c r="A133" s="12"/>
      <c r="B133" s="12"/>
      <c r="C133" s="42"/>
      <c r="D133" s="12"/>
      <c r="E133" s="42"/>
      <c r="F133" s="12"/>
      <c r="G133" s="12"/>
      <c r="H133" s="12"/>
      <c r="I133" s="12"/>
      <c r="J133" s="12"/>
      <c r="K133" s="12"/>
      <c r="L133" s="42"/>
      <c r="M133" s="42"/>
      <c r="N133" s="12"/>
      <c r="O133" s="12"/>
      <c r="P133" s="12"/>
      <c r="Q133" s="12"/>
      <c r="R133" s="12"/>
      <c r="S133" s="12"/>
      <c r="T133" s="12"/>
    </row>
    <row r="134" spans="1:20" s="1" customFormat="1" x14ac:dyDescent="0.4">
      <c r="A134" s="12"/>
      <c r="B134" s="12"/>
      <c r="C134" s="42"/>
      <c r="D134" s="12"/>
      <c r="E134" s="42"/>
      <c r="F134" s="12"/>
      <c r="G134" s="12"/>
      <c r="H134" s="12"/>
      <c r="I134" s="12"/>
      <c r="J134" s="12"/>
      <c r="K134" s="12"/>
      <c r="L134" s="42"/>
      <c r="M134" s="42"/>
      <c r="N134" s="12"/>
      <c r="O134" s="12"/>
      <c r="P134" s="12"/>
      <c r="Q134" s="12"/>
      <c r="R134" s="12"/>
      <c r="S134" s="12"/>
      <c r="T134" s="12"/>
    </row>
    <row r="135" spans="1:20" s="1" customFormat="1" x14ac:dyDescent="0.4">
      <c r="A135" s="12"/>
      <c r="B135" s="12"/>
      <c r="C135" s="42"/>
      <c r="D135" s="12"/>
      <c r="E135" s="42"/>
      <c r="F135" s="12"/>
      <c r="G135" s="12"/>
      <c r="H135" s="12"/>
      <c r="I135" s="12"/>
      <c r="J135" s="12"/>
      <c r="K135" s="12"/>
      <c r="L135" s="42"/>
      <c r="M135" s="42"/>
      <c r="N135" s="12"/>
      <c r="O135" s="12"/>
      <c r="P135" s="12"/>
      <c r="Q135" s="12"/>
      <c r="R135" s="12"/>
      <c r="S135" s="12"/>
      <c r="T135" s="12"/>
    </row>
    <row r="136" spans="1:20" s="1" customFormat="1" x14ac:dyDescent="0.4">
      <c r="A136" s="12"/>
      <c r="B136" s="12"/>
      <c r="C136" s="42"/>
      <c r="D136" s="12"/>
      <c r="E136" s="42"/>
      <c r="F136" s="12"/>
      <c r="G136" s="12"/>
      <c r="H136" s="12"/>
      <c r="I136" s="12"/>
      <c r="J136" s="12"/>
      <c r="K136" s="12"/>
      <c r="L136" s="42"/>
      <c r="M136" s="42"/>
      <c r="N136" s="12"/>
      <c r="O136" s="12"/>
      <c r="P136" s="12"/>
      <c r="Q136" s="12"/>
      <c r="R136" s="12"/>
      <c r="S136" s="12"/>
      <c r="T136" s="12"/>
    </row>
    <row r="137" spans="1:20" s="1" customFormat="1" x14ac:dyDescent="0.4">
      <c r="A137" s="12"/>
      <c r="B137" s="12"/>
      <c r="C137" s="42"/>
      <c r="D137" s="12"/>
      <c r="E137" s="42"/>
      <c r="F137" s="12"/>
      <c r="G137" s="12"/>
      <c r="H137" s="12"/>
      <c r="I137" s="12"/>
      <c r="J137" s="12"/>
      <c r="K137" s="12"/>
      <c r="L137" s="42"/>
      <c r="M137" s="42"/>
      <c r="N137" s="12"/>
      <c r="O137" s="12"/>
      <c r="P137" s="12"/>
      <c r="Q137" s="12"/>
      <c r="R137" s="12"/>
      <c r="S137" s="12"/>
      <c r="T137" s="12"/>
    </row>
    <row r="138" spans="1:20" s="1" customFormat="1" x14ac:dyDescent="0.4">
      <c r="A138" s="12"/>
      <c r="B138" s="12"/>
      <c r="C138" s="42"/>
      <c r="D138" s="12"/>
      <c r="E138" s="42"/>
      <c r="F138" s="12"/>
      <c r="G138" s="12"/>
      <c r="H138" s="12"/>
      <c r="I138" s="12"/>
      <c r="J138" s="12"/>
      <c r="K138" s="12"/>
      <c r="L138" s="42"/>
      <c r="M138" s="42"/>
      <c r="N138" s="12"/>
      <c r="O138" s="12"/>
      <c r="P138" s="12"/>
      <c r="Q138" s="12"/>
      <c r="R138" s="12"/>
      <c r="S138" s="12"/>
      <c r="T138" s="12"/>
    </row>
    <row r="139" spans="1:20" s="1" customFormat="1" x14ac:dyDescent="0.4">
      <c r="A139" s="12"/>
      <c r="B139" s="12"/>
      <c r="C139" s="42"/>
      <c r="D139" s="12"/>
      <c r="E139" s="42"/>
      <c r="F139" s="12"/>
      <c r="G139" s="12"/>
      <c r="H139" s="12"/>
      <c r="I139" s="12"/>
      <c r="J139" s="12"/>
      <c r="K139" s="12"/>
      <c r="L139" s="42"/>
      <c r="M139" s="42"/>
      <c r="N139" s="12"/>
      <c r="O139" s="12"/>
      <c r="P139" s="12"/>
      <c r="Q139" s="12"/>
      <c r="R139" s="12"/>
      <c r="S139" s="12"/>
      <c r="T139" s="12"/>
    </row>
    <row r="140" spans="1:20" s="1" customFormat="1" x14ac:dyDescent="0.4">
      <c r="A140" s="12"/>
      <c r="B140" s="12"/>
      <c r="C140" s="42"/>
      <c r="D140" s="12"/>
      <c r="E140" s="42"/>
      <c r="F140" s="12"/>
      <c r="G140" s="12"/>
      <c r="H140" s="12"/>
      <c r="I140" s="12"/>
      <c r="J140" s="12"/>
      <c r="K140" s="12"/>
      <c r="L140" s="42"/>
      <c r="M140" s="42"/>
      <c r="N140" s="12"/>
      <c r="O140" s="12"/>
      <c r="P140" s="12"/>
      <c r="Q140" s="12"/>
      <c r="R140" s="12"/>
      <c r="S140" s="12"/>
      <c r="T140" s="12"/>
    </row>
    <row r="141" spans="1:20" s="1" customFormat="1" x14ac:dyDescent="0.4">
      <c r="A141" s="12"/>
      <c r="B141" s="12"/>
      <c r="C141" s="42"/>
      <c r="D141" s="12"/>
      <c r="E141" s="42"/>
      <c r="F141" s="12"/>
      <c r="G141" s="12"/>
      <c r="H141" s="12"/>
      <c r="I141" s="12"/>
      <c r="J141" s="12"/>
      <c r="K141" s="12"/>
      <c r="L141" s="42"/>
      <c r="M141" s="42"/>
      <c r="N141" s="12"/>
      <c r="O141" s="12"/>
      <c r="P141" s="12"/>
      <c r="Q141" s="12"/>
      <c r="R141" s="12"/>
      <c r="S141" s="12"/>
      <c r="T141" s="12"/>
    </row>
    <row r="142" spans="1:20" s="1" customFormat="1" x14ac:dyDescent="0.4">
      <c r="A142" s="12"/>
      <c r="B142" s="12"/>
      <c r="C142" s="42"/>
      <c r="D142" s="12"/>
      <c r="E142" s="42"/>
      <c r="F142" s="12"/>
      <c r="G142" s="12"/>
      <c r="H142" s="12"/>
      <c r="I142" s="12"/>
      <c r="J142" s="12"/>
      <c r="K142" s="12"/>
      <c r="L142" s="42"/>
      <c r="M142" s="42"/>
      <c r="N142" s="12"/>
      <c r="O142" s="12"/>
      <c r="P142" s="12"/>
      <c r="Q142" s="12"/>
      <c r="R142" s="12"/>
      <c r="S142" s="12"/>
      <c r="T142" s="12"/>
    </row>
    <row r="143" spans="1:20" s="1" customFormat="1" x14ac:dyDescent="0.4">
      <c r="A143" s="12"/>
      <c r="B143" s="12"/>
      <c r="C143" s="42"/>
      <c r="D143" s="12"/>
      <c r="E143" s="42"/>
      <c r="F143" s="12"/>
      <c r="G143" s="12"/>
      <c r="H143" s="12"/>
      <c r="I143" s="12"/>
      <c r="J143" s="12"/>
      <c r="K143" s="12"/>
      <c r="L143" s="42"/>
      <c r="M143" s="42"/>
      <c r="N143" s="12"/>
      <c r="O143" s="12"/>
      <c r="P143" s="12"/>
      <c r="Q143" s="12"/>
      <c r="R143" s="12"/>
      <c r="S143" s="12"/>
      <c r="T143" s="12"/>
    </row>
    <row r="144" spans="1:20" s="1" customFormat="1" x14ac:dyDescent="0.4">
      <c r="A144" s="12"/>
      <c r="B144" s="12"/>
      <c r="C144" s="42"/>
      <c r="D144" s="12"/>
      <c r="E144" s="42"/>
      <c r="F144" s="12"/>
      <c r="G144" s="12"/>
      <c r="H144" s="12"/>
      <c r="I144" s="12"/>
      <c r="J144" s="12"/>
      <c r="K144" s="12"/>
      <c r="L144" s="42"/>
      <c r="M144" s="42"/>
      <c r="N144" s="12"/>
      <c r="O144" s="12"/>
      <c r="P144" s="12"/>
      <c r="Q144" s="12"/>
      <c r="R144" s="12"/>
      <c r="S144" s="12"/>
      <c r="T144" s="12"/>
    </row>
    <row r="145" spans="1:20" s="1" customFormat="1" x14ac:dyDescent="0.4">
      <c r="A145" s="12"/>
      <c r="B145" s="12"/>
      <c r="C145" s="42"/>
      <c r="D145" s="12"/>
      <c r="E145" s="42"/>
      <c r="F145" s="12"/>
      <c r="G145" s="12"/>
      <c r="H145" s="12"/>
      <c r="I145" s="12"/>
      <c r="J145" s="12"/>
      <c r="K145" s="12"/>
      <c r="L145" s="42"/>
      <c r="M145" s="42"/>
      <c r="N145" s="12"/>
      <c r="O145" s="12"/>
      <c r="P145" s="12"/>
      <c r="Q145" s="12"/>
      <c r="R145" s="12"/>
      <c r="S145" s="12"/>
      <c r="T145" s="12"/>
    </row>
    <row r="146" spans="1:20" s="1" customFormat="1" x14ac:dyDescent="0.4">
      <c r="A146" s="12"/>
      <c r="B146" s="12"/>
      <c r="C146" s="42"/>
      <c r="D146" s="12"/>
      <c r="E146" s="42"/>
      <c r="F146" s="12"/>
      <c r="G146" s="12"/>
      <c r="H146" s="12"/>
      <c r="I146" s="12"/>
      <c r="J146" s="12"/>
      <c r="K146" s="12"/>
      <c r="L146" s="42"/>
      <c r="M146" s="42"/>
      <c r="N146" s="12"/>
      <c r="O146" s="12"/>
      <c r="P146" s="12"/>
      <c r="Q146" s="12"/>
      <c r="R146" s="12"/>
      <c r="S146" s="12"/>
      <c r="T146" s="12"/>
    </row>
    <row r="147" spans="1:20" s="1" customFormat="1" x14ac:dyDescent="0.4">
      <c r="A147" s="12"/>
      <c r="B147" s="12"/>
      <c r="C147" s="42"/>
      <c r="D147" s="12"/>
      <c r="E147" s="42"/>
      <c r="F147" s="12"/>
      <c r="G147" s="12"/>
      <c r="H147" s="12"/>
      <c r="I147" s="12"/>
      <c r="J147" s="12"/>
      <c r="K147" s="12"/>
      <c r="L147" s="42"/>
      <c r="M147" s="42"/>
      <c r="N147" s="12"/>
      <c r="O147" s="12"/>
      <c r="P147" s="12"/>
      <c r="Q147" s="12"/>
      <c r="R147" s="12"/>
      <c r="S147" s="12"/>
      <c r="T147" s="12"/>
    </row>
    <row r="148" spans="1:20" s="1" customFormat="1" x14ac:dyDescent="0.4">
      <c r="A148" s="12"/>
      <c r="B148" s="12"/>
      <c r="C148" s="42"/>
      <c r="D148" s="12"/>
      <c r="E148" s="42"/>
      <c r="F148" s="12"/>
      <c r="G148" s="12"/>
      <c r="H148" s="12"/>
      <c r="I148" s="12"/>
      <c r="J148" s="12"/>
      <c r="K148" s="12"/>
      <c r="L148" s="42"/>
      <c r="M148" s="42"/>
      <c r="N148" s="12"/>
      <c r="O148" s="12"/>
      <c r="P148" s="12"/>
      <c r="Q148" s="12"/>
      <c r="R148" s="12"/>
      <c r="S148" s="12"/>
      <c r="T148" s="12"/>
    </row>
    <row r="149" spans="1:20" s="1" customFormat="1" x14ac:dyDescent="0.4">
      <c r="A149" s="12"/>
      <c r="B149" s="12"/>
      <c r="C149" s="42"/>
      <c r="D149" s="12"/>
      <c r="E149" s="42"/>
      <c r="F149" s="12"/>
      <c r="G149" s="12"/>
      <c r="H149" s="12"/>
      <c r="I149" s="12"/>
      <c r="J149" s="12"/>
      <c r="K149" s="12"/>
      <c r="L149" s="42"/>
      <c r="M149" s="42"/>
      <c r="N149" s="12"/>
      <c r="O149" s="12"/>
      <c r="P149" s="12"/>
      <c r="Q149" s="12"/>
      <c r="R149" s="12"/>
      <c r="S149" s="12"/>
      <c r="T149" s="12"/>
    </row>
    <row r="150" spans="1:20" s="1" customFormat="1" x14ac:dyDescent="0.4">
      <c r="A150" s="12"/>
      <c r="B150" s="12"/>
      <c r="C150" s="42"/>
      <c r="D150" s="12"/>
      <c r="E150" s="42"/>
      <c r="F150" s="12"/>
      <c r="G150" s="12"/>
      <c r="H150" s="12"/>
      <c r="I150" s="12"/>
      <c r="J150" s="12"/>
      <c r="K150" s="12"/>
      <c r="L150" s="42"/>
      <c r="M150" s="42"/>
      <c r="N150" s="12"/>
      <c r="O150" s="12"/>
      <c r="P150" s="12"/>
      <c r="Q150" s="12"/>
      <c r="R150" s="12"/>
      <c r="S150" s="12"/>
      <c r="T150" s="12"/>
    </row>
    <row r="151" spans="1:20" s="1" customFormat="1" x14ac:dyDescent="0.4">
      <c r="A151" s="12"/>
      <c r="B151" s="12"/>
      <c r="C151" s="42"/>
      <c r="D151" s="12"/>
      <c r="E151" s="42"/>
      <c r="F151" s="12"/>
      <c r="G151" s="12"/>
      <c r="H151" s="12"/>
      <c r="I151" s="12"/>
      <c r="J151" s="12"/>
      <c r="K151" s="12"/>
      <c r="L151" s="42"/>
      <c r="M151" s="42"/>
      <c r="N151" s="12"/>
      <c r="O151" s="12"/>
      <c r="P151" s="12"/>
      <c r="Q151" s="12"/>
      <c r="R151" s="12"/>
      <c r="S151" s="12"/>
      <c r="T151" s="12"/>
    </row>
    <row r="152" spans="1:20" s="1" customFormat="1" x14ac:dyDescent="0.4">
      <c r="A152" s="12"/>
      <c r="B152" s="12"/>
      <c r="C152" s="42"/>
      <c r="D152" s="12"/>
      <c r="E152" s="42"/>
      <c r="F152" s="12"/>
      <c r="G152" s="12"/>
      <c r="H152" s="12"/>
      <c r="I152" s="12"/>
      <c r="J152" s="12"/>
      <c r="K152" s="12"/>
      <c r="L152" s="42"/>
      <c r="M152" s="42"/>
      <c r="N152" s="12"/>
      <c r="O152" s="12"/>
      <c r="P152" s="12"/>
      <c r="Q152" s="12"/>
      <c r="R152" s="12"/>
      <c r="S152" s="12"/>
      <c r="T152" s="12"/>
    </row>
    <row r="153" spans="1:20" s="1" customFormat="1" x14ac:dyDescent="0.4">
      <c r="A153" s="12"/>
      <c r="B153" s="12"/>
      <c r="C153" s="42"/>
      <c r="D153" s="12"/>
      <c r="E153" s="42"/>
      <c r="F153" s="12"/>
      <c r="G153" s="12"/>
      <c r="H153" s="12"/>
      <c r="I153" s="12"/>
      <c r="J153" s="12"/>
      <c r="K153" s="12"/>
      <c r="L153" s="42"/>
      <c r="M153" s="42"/>
      <c r="N153" s="12"/>
      <c r="O153" s="12"/>
      <c r="P153" s="12"/>
      <c r="Q153" s="12"/>
      <c r="R153" s="12"/>
      <c r="S153" s="12"/>
      <c r="T153" s="12"/>
    </row>
    <row r="154" spans="1:20" s="1" customFormat="1" x14ac:dyDescent="0.4">
      <c r="A154" s="12"/>
      <c r="B154" s="12"/>
      <c r="C154" s="42"/>
      <c r="D154" s="12"/>
      <c r="E154" s="42"/>
      <c r="F154" s="12"/>
      <c r="G154" s="12"/>
      <c r="H154" s="12"/>
      <c r="I154" s="12"/>
      <c r="J154" s="12"/>
      <c r="K154" s="12"/>
      <c r="L154" s="42"/>
      <c r="M154" s="42"/>
      <c r="N154" s="12"/>
      <c r="O154" s="12"/>
      <c r="P154" s="12"/>
      <c r="Q154" s="12"/>
      <c r="R154" s="12"/>
      <c r="S154" s="12"/>
      <c r="T154" s="12"/>
    </row>
    <row r="155" spans="1:20" s="1" customFormat="1" x14ac:dyDescent="0.4">
      <c r="A155" s="12"/>
      <c r="B155" s="12"/>
      <c r="C155" s="42"/>
      <c r="D155" s="12"/>
      <c r="E155" s="42"/>
      <c r="F155" s="12"/>
      <c r="G155" s="12"/>
      <c r="H155" s="12"/>
      <c r="I155" s="12"/>
      <c r="J155" s="12"/>
      <c r="K155" s="12"/>
      <c r="L155" s="42"/>
      <c r="M155" s="42"/>
      <c r="N155" s="12"/>
      <c r="O155" s="12"/>
      <c r="P155" s="12"/>
      <c r="Q155" s="12"/>
      <c r="R155" s="12"/>
      <c r="S155" s="12"/>
      <c r="T155" s="12"/>
    </row>
    <row r="156" spans="1:20" s="1" customFormat="1" x14ac:dyDescent="0.4">
      <c r="A156" s="12"/>
      <c r="B156" s="12"/>
      <c r="C156" s="42"/>
      <c r="D156" s="12"/>
      <c r="E156" s="42"/>
      <c r="F156" s="12"/>
      <c r="G156" s="12"/>
      <c r="H156" s="12"/>
      <c r="I156" s="12"/>
      <c r="J156" s="12"/>
      <c r="K156" s="12"/>
      <c r="L156" s="42"/>
      <c r="M156" s="42"/>
      <c r="N156" s="12"/>
      <c r="O156" s="12"/>
      <c r="P156" s="12"/>
      <c r="Q156" s="12"/>
      <c r="R156" s="12"/>
      <c r="S156" s="12"/>
      <c r="T156" s="12"/>
    </row>
    <row r="157" spans="1:20" s="1" customFormat="1" x14ac:dyDescent="0.4">
      <c r="A157" s="12"/>
      <c r="B157" s="12"/>
      <c r="C157" s="42"/>
      <c r="D157" s="12"/>
      <c r="E157" s="42"/>
      <c r="F157" s="12"/>
      <c r="G157" s="12"/>
      <c r="H157" s="12"/>
      <c r="I157" s="12"/>
      <c r="J157" s="12"/>
      <c r="K157" s="12"/>
      <c r="L157" s="42"/>
      <c r="M157" s="42"/>
      <c r="N157" s="12"/>
      <c r="O157" s="12"/>
      <c r="P157" s="12"/>
      <c r="Q157" s="12"/>
      <c r="R157" s="12"/>
      <c r="S157" s="12"/>
      <c r="T157" s="12"/>
    </row>
    <row r="158" spans="1:20" s="1" customFormat="1" x14ac:dyDescent="0.4">
      <c r="A158" s="12"/>
      <c r="B158" s="12"/>
      <c r="C158" s="42"/>
      <c r="D158" s="12"/>
      <c r="E158" s="42"/>
      <c r="F158" s="12"/>
      <c r="G158" s="12"/>
      <c r="H158" s="12"/>
      <c r="I158" s="12"/>
      <c r="J158" s="12"/>
      <c r="K158" s="12"/>
      <c r="L158" s="42"/>
      <c r="M158" s="42"/>
      <c r="N158" s="12"/>
      <c r="O158" s="12"/>
      <c r="P158" s="12"/>
      <c r="Q158" s="12"/>
      <c r="R158" s="12"/>
      <c r="S158" s="12"/>
      <c r="T158" s="12"/>
    </row>
    <row r="159" spans="1:20" s="1" customFormat="1" x14ac:dyDescent="0.4">
      <c r="A159" s="12"/>
      <c r="B159" s="12"/>
      <c r="C159" s="42"/>
      <c r="D159" s="12"/>
      <c r="E159" s="42"/>
      <c r="F159" s="12"/>
      <c r="G159" s="12"/>
      <c r="H159" s="12"/>
      <c r="I159" s="12"/>
      <c r="J159" s="12"/>
      <c r="K159" s="12"/>
      <c r="L159" s="42"/>
      <c r="M159" s="42"/>
      <c r="N159" s="12"/>
      <c r="O159" s="12"/>
      <c r="P159" s="12"/>
      <c r="Q159" s="12"/>
      <c r="R159" s="12"/>
      <c r="S159" s="12"/>
      <c r="T159" s="12"/>
    </row>
    <row r="160" spans="1:20" s="1" customFormat="1" x14ac:dyDescent="0.4">
      <c r="A160" s="12"/>
      <c r="B160" s="12"/>
      <c r="C160" s="42"/>
      <c r="D160" s="12"/>
      <c r="E160" s="42"/>
      <c r="F160" s="12"/>
      <c r="G160" s="12"/>
      <c r="H160" s="12"/>
      <c r="I160" s="12"/>
      <c r="J160" s="12"/>
      <c r="K160" s="12"/>
      <c r="L160" s="42"/>
      <c r="M160" s="42"/>
      <c r="N160" s="12"/>
      <c r="O160" s="12"/>
      <c r="P160" s="12"/>
      <c r="Q160" s="12"/>
      <c r="R160" s="12"/>
      <c r="S160" s="12"/>
      <c r="T160" s="12"/>
    </row>
    <row r="161" spans="1:20" s="1" customFormat="1" x14ac:dyDescent="0.4">
      <c r="A161" s="12"/>
      <c r="B161" s="12"/>
      <c r="C161" s="42"/>
      <c r="D161" s="12"/>
      <c r="E161" s="42"/>
      <c r="F161" s="12"/>
      <c r="G161" s="12"/>
      <c r="H161" s="12"/>
      <c r="I161" s="12"/>
      <c r="J161" s="12"/>
      <c r="K161" s="12"/>
      <c r="L161" s="42"/>
      <c r="M161" s="42"/>
      <c r="N161" s="12"/>
      <c r="O161" s="12"/>
      <c r="P161" s="12"/>
      <c r="Q161" s="12"/>
      <c r="R161" s="12"/>
      <c r="S161" s="12"/>
      <c r="T161" s="12"/>
    </row>
    <row r="162" spans="1:20" s="1" customFormat="1" x14ac:dyDescent="0.4">
      <c r="A162" s="12"/>
      <c r="B162" s="12"/>
      <c r="C162" s="42"/>
      <c r="D162" s="12"/>
      <c r="E162" s="42"/>
      <c r="F162" s="12"/>
      <c r="G162" s="12"/>
      <c r="H162" s="12"/>
      <c r="I162" s="12"/>
      <c r="J162" s="12"/>
      <c r="K162" s="12"/>
      <c r="L162" s="42"/>
      <c r="M162" s="42"/>
      <c r="N162" s="12"/>
      <c r="O162" s="12"/>
      <c r="P162" s="12"/>
      <c r="Q162" s="12"/>
      <c r="R162" s="12"/>
      <c r="S162" s="12"/>
      <c r="T162" s="12"/>
    </row>
    <row r="163" spans="1:20" s="1" customFormat="1" x14ac:dyDescent="0.4">
      <c r="A163" s="12"/>
      <c r="B163" s="12"/>
      <c r="C163" s="42"/>
      <c r="D163" s="12"/>
      <c r="E163" s="42"/>
      <c r="F163" s="12"/>
      <c r="G163" s="12"/>
      <c r="H163" s="12"/>
      <c r="I163" s="12"/>
      <c r="J163" s="12"/>
      <c r="K163" s="12"/>
      <c r="L163" s="42"/>
      <c r="M163" s="42"/>
      <c r="N163" s="12"/>
      <c r="O163" s="12"/>
      <c r="P163" s="12"/>
      <c r="Q163" s="12"/>
      <c r="R163" s="12"/>
      <c r="S163" s="12"/>
      <c r="T163" s="12"/>
    </row>
    <row r="164" spans="1:20" s="1" customFormat="1" x14ac:dyDescent="0.4">
      <c r="A164" s="12"/>
      <c r="B164" s="12"/>
      <c r="C164" s="42"/>
      <c r="D164" s="12"/>
      <c r="E164" s="42"/>
      <c r="F164" s="12"/>
      <c r="G164" s="12"/>
      <c r="H164" s="12"/>
      <c r="I164" s="12"/>
      <c r="J164" s="12"/>
      <c r="K164" s="12"/>
      <c r="L164" s="42"/>
      <c r="M164" s="42"/>
      <c r="N164" s="12"/>
      <c r="O164" s="12"/>
      <c r="P164" s="12"/>
      <c r="Q164" s="12"/>
      <c r="R164" s="12"/>
      <c r="S164" s="12"/>
      <c r="T164" s="12"/>
    </row>
    <row r="165" spans="1:20" s="1" customFormat="1" x14ac:dyDescent="0.4">
      <c r="A165" s="12"/>
      <c r="B165" s="12"/>
      <c r="C165" s="42"/>
      <c r="D165" s="12"/>
      <c r="E165" s="42"/>
      <c r="F165" s="12"/>
      <c r="G165" s="12"/>
      <c r="H165" s="12"/>
      <c r="I165" s="12"/>
      <c r="J165" s="12"/>
      <c r="K165" s="12"/>
      <c r="L165" s="42"/>
      <c r="M165" s="42"/>
      <c r="N165" s="12"/>
      <c r="O165" s="12"/>
      <c r="P165" s="12"/>
      <c r="Q165" s="12"/>
      <c r="R165" s="12"/>
      <c r="S165" s="12"/>
      <c r="T165" s="12"/>
    </row>
    <row r="166" spans="1:20" s="1" customFormat="1" x14ac:dyDescent="0.4">
      <c r="A166" s="12"/>
      <c r="B166" s="12"/>
      <c r="C166" s="42"/>
      <c r="D166" s="12"/>
      <c r="E166" s="42"/>
      <c r="F166" s="12"/>
      <c r="G166" s="12"/>
      <c r="H166" s="12"/>
      <c r="I166" s="12"/>
      <c r="J166" s="12"/>
      <c r="K166" s="12"/>
      <c r="L166" s="42"/>
      <c r="M166" s="42"/>
      <c r="N166" s="12"/>
      <c r="O166" s="12"/>
      <c r="P166" s="12"/>
      <c r="Q166" s="12"/>
      <c r="R166" s="12"/>
      <c r="S166" s="12"/>
      <c r="T166" s="12"/>
    </row>
    <row r="167" spans="1:20" s="1" customFormat="1" x14ac:dyDescent="0.4">
      <c r="A167" s="12"/>
      <c r="B167" s="12"/>
      <c r="C167" s="42"/>
      <c r="D167" s="12"/>
      <c r="E167" s="42"/>
      <c r="F167" s="12"/>
      <c r="G167" s="12"/>
      <c r="H167" s="12"/>
      <c r="I167" s="12"/>
      <c r="J167" s="12"/>
      <c r="K167" s="12"/>
      <c r="L167" s="42"/>
      <c r="M167" s="42"/>
      <c r="N167" s="12"/>
      <c r="O167" s="12"/>
      <c r="P167" s="12"/>
      <c r="Q167" s="12"/>
      <c r="R167" s="12"/>
      <c r="S167" s="12"/>
      <c r="T167" s="12"/>
    </row>
    <row r="168" spans="1:20" s="1" customFormat="1" x14ac:dyDescent="0.4">
      <c r="A168" s="12"/>
      <c r="B168" s="12"/>
      <c r="C168" s="42"/>
      <c r="D168" s="12"/>
      <c r="E168" s="42"/>
      <c r="F168" s="12"/>
      <c r="G168" s="12"/>
      <c r="H168" s="12"/>
      <c r="I168" s="12"/>
      <c r="J168" s="12"/>
      <c r="K168" s="12"/>
      <c r="L168" s="42"/>
      <c r="M168" s="42"/>
      <c r="N168" s="12"/>
      <c r="O168" s="12"/>
      <c r="P168" s="12"/>
      <c r="Q168" s="12"/>
      <c r="R168" s="12"/>
      <c r="S168" s="12"/>
      <c r="T168" s="12"/>
    </row>
    <row r="169" spans="1:20" s="1" customFormat="1" x14ac:dyDescent="0.4">
      <c r="A169" s="12"/>
      <c r="B169" s="12"/>
      <c r="C169" s="42"/>
      <c r="D169" s="12"/>
      <c r="E169" s="42"/>
      <c r="F169" s="12"/>
      <c r="G169" s="12"/>
      <c r="H169" s="12"/>
      <c r="I169" s="12"/>
      <c r="J169" s="12"/>
      <c r="K169" s="12"/>
      <c r="L169" s="42"/>
      <c r="M169" s="42"/>
      <c r="N169" s="12"/>
      <c r="O169" s="12"/>
      <c r="P169" s="12"/>
      <c r="Q169" s="12"/>
      <c r="R169" s="12"/>
      <c r="S169" s="12"/>
      <c r="T169" s="12"/>
    </row>
    <row r="170" spans="1:20" s="1" customFormat="1" x14ac:dyDescent="0.4">
      <c r="A170" s="12"/>
      <c r="B170" s="12"/>
      <c r="C170" s="42"/>
      <c r="D170" s="12"/>
      <c r="E170" s="42"/>
      <c r="F170" s="12"/>
      <c r="G170" s="12"/>
      <c r="H170" s="12"/>
      <c r="I170" s="12"/>
      <c r="J170" s="12"/>
      <c r="K170" s="12"/>
      <c r="L170" s="42"/>
      <c r="M170" s="42"/>
      <c r="N170" s="12"/>
      <c r="O170" s="12"/>
      <c r="P170" s="12"/>
      <c r="Q170" s="12"/>
      <c r="R170" s="12"/>
      <c r="S170" s="12"/>
      <c r="T170" s="12"/>
    </row>
    <row r="171" spans="1:20" s="1" customFormat="1" x14ac:dyDescent="0.4">
      <c r="A171" s="12"/>
      <c r="B171" s="12"/>
      <c r="C171" s="42"/>
      <c r="D171" s="12"/>
      <c r="E171" s="42"/>
      <c r="F171" s="12"/>
      <c r="G171" s="12"/>
      <c r="H171" s="12"/>
      <c r="I171" s="12"/>
      <c r="J171" s="12"/>
      <c r="K171" s="12"/>
      <c r="L171" s="42"/>
      <c r="M171" s="42"/>
      <c r="N171" s="12"/>
      <c r="O171" s="12"/>
      <c r="P171" s="12"/>
      <c r="Q171" s="12"/>
      <c r="R171" s="12"/>
      <c r="S171" s="12"/>
      <c r="T171" s="12"/>
    </row>
    <row r="172" spans="1:20" s="1" customFormat="1" x14ac:dyDescent="0.4">
      <c r="A172" s="12"/>
      <c r="B172" s="12"/>
      <c r="C172" s="42"/>
      <c r="D172" s="12"/>
      <c r="E172" s="42"/>
      <c r="F172" s="12"/>
      <c r="G172" s="12"/>
      <c r="H172" s="12"/>
      <c r="I172" s="12"/>
      <c r="J172" s="12"/>
      <c r="K172" s="12"/>
      <c r="L172" s="42"/>
      <c r="M172" s="42"/>
      <c r="N172" s="12"/>
      <c r="O172" s="12"/>
      <c r="P172" s="12"/>
      <c r="Q172" s="12"/>
      <c r="R172" s="12"/>
      <c r="S172" s="12"/>
      <c r="T172" s="12"/>
    </row>
    <row r="173" spans="1:20" s="1" customFormat="1" x14ac:dyDescent="0.4">
      <c r="A173" s="12"/>
      <c r="B173" s="12"/>
      <c r="C173" s="42"/>
      <c r="D173" s="12"/>
      <c r="E173" s="42"/>
      <c r="F173" s="12"/>
      <c r="G173" s="12"/>
      <c r="H173" s="12"/>
      <c r="I173" s="12"/>
      <c r="J173" s="12"/>
      <c r="K173" s="12"/>
      <c r="L173" s="42"/>
      <c r="M173" s="42"/>
      <c r="N173" s="12"/>
      <c r="O173" s="12"/>
      <c r="P173" s="12"/>
      <c r="Q173" s="12"/>
      <c r="R173" s="12"/>
      <c r="S173" s="12"/>
      <c r="T173" s="12"/>
    </row>
    <row r="174" spans="1:20" s="1" customFormat="1" x14ac:dyDescent="0.4">
      <c r="A174" s="12"/>
      <c r="B174" s="12"/>
      <c r="C174" s="42"/>
      <c r="D174" s="12"/>
      <c r="E174" s="42"/>
      <c r="F174" s="12"/>
      <c r="G174" s="12"/>
      <c r="H174" s="12"/>
      <c r="I174" s="12"/>
      <c r="J174" s="12"/>
      <c r="K174" s="12"/>
      <c r="L174" s="42"/>
      <c r="M174" s="42"/>
      <c r="N174" s="12"/>
      <c r="O174" s="12"/>
      <c r="P174" s="12"/>
      <c r="Q174" s="12"/>
      <c r="R174" s="12"/>
      <c r="S174" s="12"/>
      <c r="T174" s="12"/>
    </row>
    <row r="175" spans="1:20" s="1" customFormat="1" x14ac:dyDescent="0.4">
      <c r="A175" s="12"/>
      <c r="B175" s="12"/>
      <c r="C175" s="42"/>
      <c r="D175" s="12"/>
      <c r="E175" s="42"/>
      <c r="F175" s="12"/>
      <c r="G175" s="12"/>
      <c r="H175" s="12"/>
      <c r="I175" s="12"/>
      <c r="J175" s="12"/>
      <c r="K175" s="12"/>
      <c r="L175" s="42"/>
      <c r="M175" s="42"/>
      <c r="N175" s="12"/>
      <c r="O175" s="12"/>
      <c r="P175" s="12"/>
      <c r="Q175" s="12"/>
      <c r="R175" s="12"/>
      <c r="S175" s="12"/>
      <c r="T175" s="12"/>
    </row>
    <row r="176" spans="1:20" s="1" customFormat="1" x14ac:dyDescent="0.4">
      <c r="A176" s="12"/>
      <c r="B176" s="12"/>
      <c r="C176" s="42"/>
      <c r="D176" s="12"/>
      <c r="E176" s="42"/>
      <c r="F176" s="12"/>
      <c r="G176" s="12"/>
      <c r="H176" s="12"/>
      <c r="I176" s="12"/>
      <c r="J176" s="12"/>
      <c r="K176" s="12"/>
      <c r="L176" s="42"/>
      <c r="M176" s="42"/>
      <c r="N176" s="12"/>
      <c r="O176" s="12"/>
      <c r="P176" s="12"/>
      <c r="Q176" s="12"/>
      <c r="R176" s="12"/>
      <c r="S176" s="12"/>
      <c r="T176" s="12"/>
    </row>
    <row r="177" spans="1:20" s="1" customFormat="1" x14ac:dyDescent="0.4">
      <c r="A177" s="12"/>
      <c r="B177" s="12"/>
      <c r="C177" s="42"/>
      <c r="D177" s="12"/>
      <c r="E177" s="42"/>
      <c r="F177" s="12"/>
      <c r="G177" s="12"/>
      <c r="H177" s="12"/>
      <c r="I177" s="12"/>
      <c r="J177" s="12"/>
      <c r="K177" s="12"/>
      <c r="L177" s="42"/>
      <c r="M177" s="42"/>
      <c r="N177" s="12"/>
      <c r="O177" s="12"/>
      <c r="P177" s="12"/>
      <c r="Q177" s="12"/>
      <c r="R177" s="12"/>
      <c r="S177" s="12"/>
      <c r="T177" s="12"/>
    </row>
    <row r="178" spans="1:20" s="1" customFormat="1" x14ac:dyDescent="0.4">
      <c r="A178" s="12"/>
      <c r="B178" s="12"/>
      <c r="C178" s="42"/>
      <c r="D178" s="12"/>
      <c r="E178" s="42"/>
      <c r="F178" s="12"/>
      <c r="G178" s="12"/>
      <c r="H178" s="12"/>
      <c r="I178" s="12"/>
      <c r="J178" s="12"/>
      <c r="K178" s="12"/>
      <c r="L178" s="42"/>
      <c r="M178" s="42"/>
      <c r="N178" s="12"/>
      <c r="O178" s="12"/>
      <c r="P178" s="12"/>
      <c r="Q178" s="12"/>
      <c r="R178" s="12"/>
      <c r="S178" s="12"/>
      <c r="T178" s="12"/>
    </row>
    <row r="179" spans="1:20" s="1" customFormat="1" x14ac:dyDescent="0.4">
      <c r="A179" s="12"/>
      <c r="B179" s="12"/>
      <c r="C179" s="42"/>
      <c r="D179" s="12"/>
      <c r="E179" s="42"/>
      <c r="F179" s="12"/>
      <c r="G179" s="12"/>
      <c r="H179" s="12"/>
      <c r="I179" s="12"/>
      <c r="J179" s="12"/>
      <c r="K179" s="12"/>
      <c r="L179" s="42"/>
      <c r="M179" s="42"/>
      <c r="N179" s="12"/>
      <c r="O179" s="12"/>
      <c r="P179" s="12"/>
      <c r="Q179" s="12"/>
      <c r="R179" s="12"/>
      <c r="S179" s="12"/>
      <c r="T179" s="12"/>
    </row>
    <row r="180" spans="1:20" s="1" customFormat="1" x14ac:dyDescent="0.4">
      <c r="A180" s="12"/>
      <c r="B180" s="12"/>
      <c r="C180" s="42"/>
      <c r="D180" s="12"/>
      <c r="E180" s="42"/>
      <c r="F180" s="12"/>
      <c r="G180" s="12"/>
      <c r="H180" s="12"/>
      <c r="I180" s="12"/>
      <c r="J180" s="12"/>
      <c r="K180" s="12"/>
      <c r="L180" s="42"/>
      <c r="M180" s="42"/>
      <c r="N180" s="12"/>
      <c r="O180" s="12"/>
      <c r="P180" s="12"/>
      <c r="Q180" s="12"/>
      <c r="R180" s="12"/>
      <c r="S180" s="12"/>
      <c r="T180" s="12"/>
    </row>
    <row r="181" spans="1:20" s="1" customFormat="1" x14ac:dyDescent="0.4">
      <c r="A181" s="12"/>
      <c r="B181" s="12"/>
      <c r="C181" s="42"/>
      <c r="D181" s="12"/>
      <c r="E181" s="42"/>
      <c r="F181" s="12"/>
      <c r="G181" s="12"/>
      <c r="H181" s="12"/>
      <c r="I181" s="12"/>
      <c r="J181" s="12"/>
      <c r="K181" s="12"/>
      <c r="L181" s="42"/>
      <c r="M181" s="42"/>
      <c r="N181" s="12"/>
      <c r="O181" s="12"/>
      <c r="P181" s="12"/>
      <c r="Q181" s="12"/>
      <c r="R181" s="12"/>
      <c r="S181" s="12"/>
      <c r="T181" s="12"/>
    </row>
    <row r="182" spans="1:20" s="1" customFormat="1" x14ac:dyDescent="0.4">
      <c r="A182" s="12"/>
      <c r="B182" s="12"/>
      <c r="C182" s="42"/>
      <c r="D182" s="12"/>
      <c r="E182" s="42"/>
      <c r="F182" s="12"/>
      <c r="G182" s="12"/>
      <c r="H182" s="12"/>
      <c r="I182" s="12"/>
      <c r="J182" s="12"/>
      <c r="K182" s="12"/>
      <c r="L182" s="42"/>
      <c r="M182" s="42"/>
      <c r="N182" s="12"/>
      <c r="O182" s="12"/>
      <c r="P182" s="12"/>
      <c r="Q182" s="12"/>
      <c r="R182" s="12"/>
      <c r="S182" s="12"/>
      <c r="T182" s="12"/>
    </row>
    <row r="183" spans="1:20" s="1" customFormat="1" x14ac:dyDescent="0.4">
      <c r="A183" s="12"/>
      <c r="B183" s="12"/>
      <c r="C183" s="42"/>
      <c r="D183" s="12"/>
      <c r="E183" s="42"/>
      <c r="F183" s="12"/>
      <c r="G183" s="12"/>
      <c r="H183" s="12"/>
      <c r="I183" s="12"/>
      <c r="J183" s="12"/>
      <c r="K183" s="12"/>
      <c r="L183" s="42"/>
      <c r="M183" s="42"/>
      <c r="N183" s="12"/>
      <c r="O183" s="12"/>
      <c r="P183" s="12"/>
      <c r="Q183" s="12"/>
      <c r="R183" s="12"/>
      <c r="S183" s="12"/>
      <c r="T183" s="12"/>
    </row>
    <row r="184" spans="1:20" s="1" customFormat="1" x14ac:dyDescent="0.4">
      <c r="A184" s="12"/>
      <c r="B184" s="12"/>
      <c r="C184" s="42"/>
      <c r="D184" s="12"/>
      <c r="E184" s="42"/>
      <c r="F184" s="12"/>
      <c r="G184" s="12"/>
      <c r="H184" s="12"/>
      <c r="I184" s="12"/>
      <c r="J184" s="12"/>
      <c r="K184" s="12"/>
      <c r="L184" s="42"/>
      <c r="M184" s="42"/>
      <c r="N184" s="12"/>
      <c r="O184" s="12"/>
      <c r="P184" s="12"/>
      <c r="Q184" s="12"/>
      <c r="R184" s="12"/>
      <c r="S184" s="12"/>
      <c r="T184" s="12"/>
    </row>
    <row r="185" spans="1:20" s="1" customFormat="1" x14ac:dyDescent="0.4">
      <c r="A185" s="12"/>
      <c r="B185" s="12"/>
      <c r="C185" s="42"/>
      <c r="D185" s="12"/>
      <c r="E185" s="42"/>
      <c r="F185" s="12"/>
      <c r="G185" s="12"/>
      <c r="H185" s="12"/>
      <c r="I185" s="12"/>
      <c r="J185" s="12"/>
      <c r="K185" s="12"/>
      <c r="L185" s="42"/>
      <c r="M185" s="42"/>
      <c r="N185" s="12"/>
      <c r="O185" s="12"/>
      <c r="P185" s="12"/>
      <c r="Q185" s="12"/>
      <c r="R185" s="12"/>
      <c r="S185" s="12"/>
      <c r="T185" s="12"/>
    </row>
    <row r="186" spans="1:20" s="1" customFormat="1" x14ac:dyDescent="0.4">
      <c r="A186" s="12"/>
      <c r="B186" s="12"/>
      <c r="C186" s="42"/>
      <c r="D186" s="12"/>
      <c r="E186" s="42"/>
      <c r="F186" s="12"/>
      <c r="G186" s="12"/>
      <c r="H186" s="12"/>
      <c r="I186" s="12"/>
      <c r="J186" s="12"/>
      <c r="K186" s="12"/>
      <c r="L186" s="42"/>
      <c r="M186" s="42"/>
      <c r="N186" s="12"/>
      <c r="O186" s="12"/>
      <c r="P186" s="12"/>
      <c r="Q186" s="12"/>
      <c r="R186" s="12"/>
      <c r="S186" s="12"/>
      <c r="T186" s="12"/>
    </row>
    <row r="187" spans="1:20" s="1" customFormat="1" x14ac:dyDescent="0.4">
      <c r="A187" s="12"/>
      <c r="B187" s="12"/>
      <c r="C187" s="42"/>
      <c r="D187" s="12"/>
      <c r="E187" s="42"/>
      <c r="F187" s="12"/>
      <c r="G187" s="12"/>
      <c r="H187" s="12"/>
      <c r="I187" s="12"/>
      <c r="J187" s="12"/>
      <c r="K187" s="12"/>
      <c r="L187" s="42"/>
      <c r="M187" s="42"/>
      <c r="N187" s="12"/>
      <c r="O187" s="12"/>
      <c r="P187" s="12"/>
      <c r="Q187" s="12"/>
      <c r="R187" s="12"/>
      <c r="S187" s="12"/>
      <c r="T187" s="12"/>
    </row>
    <row r="188" spans="1:20" s="1" customFormat="1" x14ac:dyDescent="0.4">
      <c r="A188" s="12"/>
      <c r="B188" s="12"/>
      <c r="C188" s="42"/>
      <c r="D188" s="12"/>
      <c r="E188" s="42"/>
      <c r="F188" s="12"/>
      <c r="G188" s="12"/>
      <c r="H188" s="12"/>
      <c r="I188" s="12"/>
      <c r="J188" s="12"/>
      <c r="K188" s="12"/>
      <c r="L188" s="42"/>
      <c r="M188" s="42"/>
      <c r="N188" s="12"/>
      <c r="O188" s="12"/>
      <c r="P188" s="12"/>
      <c r="Q188" s="12"/>
      <c r="R188" s="12"/>
      <c r="S188" s="12"/>
      <c r="T188" s="12"/>
    </row>
    <row r="189" spans="1:20" s="1" customFormat="1" x14ac:dyDescent="0.4">
      <c r="A189" s="12"/>
      <c r="B189" s="12"/>
      <c r="C189" s="42"/>
      <c r="D189" s="12"/>
      <c r="E189" s="42"/>
      <c r="F189" s="12"/>
      <c r="G189" s="12"/>
      <c r="H189" s="12"/>
      <c r="I189" s="12"/>
      <c r="J189" s="12"/>
      <c r="K189" s="12"/>
      <c r="L189" s="42"/>
      <c r="M189" s="42"/>
      <c r="N189" s="12"/>
      <c r="O189" s="12"/>
      <c r="P189" s="12"/>
      <c r="Q189" s="12"/>
      <c r="R189" s="12"/>
      <c r="S189" s="12"/>
      <c r="T189" s="12"/>
    </row>
    <row r="190" spans="1:20" s="1" customFormat="1" x14ac:dyDescent="0.4">
      <c r="A190" s="12"/>
      <c r="B190" s="12"/>
      <c r="C190" s="42"/>
      <c r="D190" s="12"/>
      <c r="E190" s="42"/>
      <c r="F190" s="12"/>
      <c r="G190" s="12"/>
      <c r="H190" s="12"/>
      <c r="I190" s="12"/>
      <c r="J190" s="12"/>
      <c r="K190" s="12"/>
      <c r="L190" s="42"/>
      <c r="M190" s="42"/>
      <c r="N190" s="12"/>
      <c r="O190" s="12"/>
      <c r="P190" s="12"/>
      <c r="Q190" s="12"/>
      <c r="R190" s="12"/>
      <c r="S190" s="12"/>
      <c r="T190" s="12"/>
    </row>
    <row r="191" spans="1:20" s="1" customFormat="1" x14ac:dyDescent="0.4">
      <c r="A191" s="12"/>
      <c r="B191" s="12"/>
      <c r="C191" s="42"/>
      <c r="D191" s="12"/>
      <c r="E191" s="42"/>
      <c r="F191" s="12"/>
      <c r="G191" s="12"/>
      <c r="H191" s="12"/>
      <c r="I191" s="12"/>
      <c r="J191" s="12"/>
      <c r="K191" s="12"/>
      <c r="L191" s="42"/>
      <c r="M191" s="42"/>
      <c r="N191" s="12"/>
      <c r="O191" s="12"/>
      <c r="P191" s="12"/>
      <c r="Q191" s="12"/>
      <c r="R191" s="12"/>
      <c r="S191" s="12"/>
      <c r="T191" s="12"/>
    </row>
    <row r="192" spans="1:20" s="1" customFormat="1" x14ac:dyDescent="0.4">
      <c r="A192" s="12"/>
      <c r="B192" s="12"/>
      <c r="C192" s="42"/>
      <c r="D192" s="12"/>
      <c r="E192" s="42"/>
      <c r="F192" s="12"/>
      <c r="G192" s="12"/>
      <c r="H192" s="12"/>
      <c r="I192" s="12"/>
      <c r="J192" s="12"/>
      <c r="K192" s="12"/>
      <c r="L192" s="42"/>
      <c r="M192" s="42"/>
      <c r="N192" s="12"/>
      <c r="O192" s="12"/>
      <c r="P192" s="12"/>
      <c r="Q192" s="12"/>
      <c r="R192" s="12"/>
      <c r="S192" s="12"/>
      <c r="T192" s="12"/>
    </row>
    <row r="193" spans="1:20" s="1" customFormat="1" x14ac:dyDescent="0.4">
      <c r="A193" s="12"/>
      <c r="B193" s="12"/>
      <c r="C193" s="42"/>
      <c r="D193" s="12"/>
      <c r="E193" s="42"/>
      <c r="F193" s="12"/>
      <c r="G193" s="12"/>
      <c r="H193" s="12"/>
      <c r="I193" s="12"/>
      <c r="J193" s="12"/>
      <c r="K193" s="12"/>
      <c r="L193" s="42"/>
      <c r="M193" s="42"/>
      <c r="N193" s="12"/>
      <c r="O193" s="12"/>
      <c r="P193" s="12"/>
      <c r="Q193" s="12"/>
      <c r="R193" s="12"/>
      <c r="S193" s="12"/>
      <c r="T193" s="12"/>
    </row>
    <row r="194" spans="1:20" s="1" customFormat="1" x14ac:dyDescent="0.4">
      <c r="A194" s="12"/>
      <c r="B194" s="12"/>
      <c r="C194" s="42"/>
      <c r="D194" s="12"/>
      <c r="E194" s="42"/>
      <c r="F194" s="12"/>
      <c r="G194" s="12"/>
      <c r="H194" s="12"/>
      <c r="I194" s="12"/>
      <c r="J194" s="12"/>
      <c r="K194" s="12"/>
      <c r="L194" s="42"/>
      <c r="M194" s="42"/>
      <c r="N194" s="12"/>
      <c r="O194" s="12"/>
      <c r="P194" s="12"/>
      <c r="Q194" s="12"/>
      <c r="R194" s="12"/>
      <c r="S194" s="12"/>
      <c r="T194" s="12"/>
    </row>
    <row r="195" spans="1:20" s="1" customFormat="1" x14ac:dyDescent="0.4">
      <c r="A195" s="12"/>
      <c r="B195" s="12"/>
      <c r="C195" s="42"/>
      <c r="D195" s="12"/>
      <c r="E195" s="42"/>
      <c r="F195" s="12"/>
      <c r="G195" s="12"/>
      <c r="H195" s="12"/>
      <c r="I195" s="12"/>
      <c r="J195" s="12"/>
      <c r="K195" s="12"/>
      <c r="L195" s="42"/>
      <c r="M195" s="42"/>
      <c r="N195" s="12"/>
      <c r="O195" s="12"/>
      <c r="P195" s="12"/>
      <c r="Q195" s="12"/>
      <c r="R195" s="12"/>
      <c r="S195" s="12"/>
      <c r="T195" s="12"/>
    </row>
    <row r="196" spans="1:20" s="1" customFormat="1" x14ac:dyDescent="0.4">
      <c r="A196" s="12"/>
      <c r="B196" s="12"/>
      <c r="C196" s="42"/>
      <c r="D196" s="12"/>
      <c r="E196" s="42"/>
      <c r="F196" s="12"/>
      <c r="G196" s="12"/>
      <c r="H196" s="12"/>
      <c r="I196" s="12"/>
      <c r="J196" s="12"/>
      <c r="K196" s="12"/>
      <c r="L196" s="42"/>
      <c r="M196" s="42"/>
      <c r="N196" s="12"/>
      <c r="O196" s="12"/>
      <c r="P196" s="12"/>
      <c r="Q196" s="12"/>
      <c r="R196" s="12"/>
      <c r="S196" s="12"/>
      <c r="T196" s="12"/>
    </row>
    <row r="197" spans="1:20" s="1" customFormat="1" x14ac:dyDescent="0.4">
      <c r="A197" s="12"/>
      <c r="B197" s="12"/>
      <c r="C197" s="42"/>
      <c r="D197" s="12"/>
      <c r="E197" s="42"/>
      <c r="F197" s="12"/>
      <c r="G197" s="12"/>
      <c r="H197" s="12"/>
      <c r="I197" s="12"/>
      <c r="J197" s="12"/>
      <c r="K197" s="12"/>
      <c r="L197" s="42"/>
      <c r="M197" s="42"/>
      <c r="N197" s="12"/>
      <c r="O197" s="12"/>
      <c r="P197" s="12"/>
      <c r="Q197" s="12"/>
      <c r="R197" s="12"/>
      <c r="S197" s="12"/>
      <c r="T197" s="12"/>
    </row>
    <row r="198" spans="1:20" s="1" customFormat="1" x14ac:dyDescent="0.4">
      <c r="A198" s="12"/>
      <c r="B198" s="12"/>
      <c r="C198" s="42"/>
      <c r="D198" s="12"/>
      <c r="E198" s="42"/>
      <c r="F198" s="12"/>
      <c r="G198" s="12"/>
      <c r="H198" s="12"/>
      <c r="I198" s="12"/>
      <c r="J198" s="12"/>
      <c r="K198" s="12"/>
      <c r="L198" s="42"/>
      <c r="M198" s="42"/>
      <c r="N198" s="12"/>
      <c r="O198" s="12"/>
      <c r="P198" s="12"/>
      <c r="Q198" s="12"/>
      <c r="R198" s="12"/>
      <c r="S198" s="12"/>
      <c r="T198" s="12"/>
    </row>
    <row r="199" spans="1:20" s="1" customFormat="1" x14ac:dyDescent="0.4">
      <c r="A199" s="12"/>
      <c r="B199" s="12"/>
      <c r="C199" s="42"/>
      <c r="D199" s="12"/>
      <c r="E199" s="42"/>
      <c r="F199" s="12"/>
      <c r="G199" s="12"/>
      <c r="H199" s="12"/>
      <c r="I199" s="12"/>
      <c r="J199" s="12"/>
      <c r="K199" s="12"/>
      <c r="L199" s="42"/>
      <c r="M199" s="42"/>
      <c r="N199" s="12"/>
      <c r="O199" s="12"/>
      <c r="P199" s="12"/>
      <c r="Q199" s="12"/>
      <c r="R199" s="12"/>
      <c r="S199" s="12"/>
      <c r="T199" s="12"/>
    </row>
    <row r="200" spans="1:20" s="1" customFormat="1" x14ac:dyDescent="0.4">
      <c r="A200" s="12"/>
      <c r="B200" s="12"/>
      <c r="C200" s="42"/>
      <c r="D200" s="12"/>
      <c r="E200" s="42"/>
      <c r="F200" s="12"/>
      <c r="G200" s="12"/>
      <c r="H200" s="12"/>
      <c r="I200" s="12"/>
      <c r="J200" s="12"/>
      <c r="K200" s="12"/>
      <c r="L200" s="42"/>
      <c r="M200" s="42"/>
      <c r="N200" s="12"/>
      <c r="O200" s="12"/>
      <c r="P200" s="12"/>
      <c r="Q200" s="12"/>
      <c r="R200" s="12"/>
      <c r="S200" s="12"/>
      <c r="T200" s="12"/>
    </row>
    <row r="201" spans="1:20" s="1" customFormat="1" x14ac:dyDescent="0.4">
      <c r="A201" s="12"/>
      <c r="B201" s="12"/>
      <c r="C201" s="42"/>
      <c r="D201" s="12"/>
      <c r="E201" s="42"/>
      <c r="F201" s="12"/>
      <c r="G201" s="12"/>
      <c r="H201" s="12"/>
      <c r="I201" s="12"/>
      <c r="J201" s="12"/>
      <c r="K201" s="12"/>
      <c r="L201" s="42"/>
      <c r="M201" s="42"/>
      <c r="N201" s="12"/>
      <c r="O201" s="12"/>
      <c r="P201" s="12"/>
      <c r="Q201" s="12"/>
      <c r="R201" s="12"/>
      <c r="S201" s="12"/>
      <c r="T201" s="12"/>
    </row>
    <row r="202" spans="1:20" s="1" customFormat="1" x14ac:dyDescent="0.4">
      <c r="A202" s="12"/>
      <c r="B202" s="12"/>
      <c r="C202" s="42"/>
      <c r="D202" s="12"/>
      <c r="E202" s="42"/>
      <c r="F202" s="12"/>
      <c r="G202" s="12"/>
      <c r="H202" s="12"/>
      <c r="I202" s="12"/>
      <c r="J202" s="12"/>
      <c r="K202" s="12"/>
      <c r="L202" s="42"/>
      <c r="M202" s="42"/>
      <c r="N202" s="12"/>
      <c r="O202" s="12"/>
      <c r="P202" s="12"/>
      <c r="Q202" s="12"/>
      <c r="R202" s="12"/>
      <c r="S202" s="12"/>
      <c r="T202" s="12"/>
    </row>
    <row r="203" spans="1:20" s="1" customFormat="1" x14ac:dyDescent="0.4">
      <c r="A203" s="12"/>
      <c r="B203" s="12"/>
      <c r="C203" s="42"/>
      <c r="D203" s="12"/>
      <c r="E203" s="42"/>
      <c r="F203" s="12"/>
      <c r="G203" s="12"/>
      <c r="H203" s="12"/>
      <c r="I203" s="12"/>
      <c r="J203" s="12"/>
      <c r="K203" s="12"/>
      <c r="L203" s="42"/>
      <c r="M203" s="42"/>
      <c r="N203" s="12"/>
      <c r="O203" s="12"/>
      <c r="P203" s="12"/>
      <c r="Q203" s="12"/>
      <c r="R203" s="12"/>
      <c r="S203" s="12"/>
      <c r="T203" s="12"/>
    </row>
    <row r="204" spans="1:20" s="1" customFormat="1" x14ac:dyDescent="0.4">
      <c r="A204" s="12"/>
      <c r="B204" s="12"/>
      <c r="C204" s="42"/>
      <c r="D204" s="12"/>
      <c r="E204" s="42"/>
      <c r="F204" s="12"/>
      <c r="G204" s="12"/>
      <c r="H204" s="12"/>
      <c r="I204" s="12"/>
      <c r="J204" s="12"/>
      <c r="K204" s="12"/>
      <c r="L204" s="42"/>
      <c r="M204" s="42"/>
      <c r="N204" s="12"/>
      <c r="O204" s="12"/>
      <c r="P204" s="12"/>
      <c r="Q204" s="12"/>
      <c r="R204" s="12"/>
      <c r="S204" s="12"/>
      <c r="T204" s="12"/>
    </row>
    <row r="205" spans="1:20" s="1" customFormat="1" x14ac:dyDescent="0.4">
      <c r="A205" s="12"/>
      <c r="B205" s="12"/>
      <c r="C205" s="42"/>
      <c r="D205" s="12"/>
      <c r="E205" s="42"/>
      <c r="F205" s="12"/>
      <c r="G205" s="12"/>
      <c r="H205" s="12"/>
      <c r="I205" s="12"/>
      <c r="J205" s="12"/>
      <c r="K205" s="12"/>
      <c r="L205" s="42"/>
      <c r="M205" s="42"/>
      <c r="N205" s="12"/>
      <c r="O205" s="12"/>
      <c r="P205" s="12"/>
      <c r="Q205" s="12"/>
      <c r="R205" s="12"/>
      <c r="S205" s="12"/>
      <c r="T205" s="12"/>
    </row>
    <row r="206" spans="1:20" s="1" customFormat="1" x14ac:dyDescent="0.4">
      <c r="A206" s="12"/>
      <c r="B206" s="12"/>
      <c r="C206" s="42"/>
      <c r="D206" s="12"/>
      <c r="E206" s="42"/>
      <c r="F206" s="12"/>
      <c r="G206" s="12"/>
      <c r="H206" s="12"/>
      <c r="I206" s="12"/>
      <c r="J206" s="12"/>
      <c r="K206" s="12"/>
      <c r="L206" s="42"/>
      <c r="M206" s="42"/>
      <c r="N206" s="12"/>
      <c r="O206" s="12"/>
      <c r="P206" s="12"/>
      <c r="Q206" s="12"/>
      <c r="R206" s="12"/>
      <c r="S206" s="12"/>
      <c r="T206" s="12"/>
    </row>
    <row r="207" spans="1:20" s="1" customFormat="1" x14ac:dyDescent="0.4">
      <c r="A207" s="12"/>
      <c r="B207" s="12"/>
      <c r="C207" s="42"/>
      <c r="D207" s="12"/>
      <c r="E207" s="42"/>
      <c r="F207" s="12"/>
      <c r="G207" s="12"/>
      <c r="H207" s="12"/>
      <c r="I207" s="12"/>
      <c r="J207" s="12"/>
      <c r="K207" s="12"/>
      <c r="L207" s="42"/>
      <c r="M207" s="42"/>
      <c r="N207" s="12"/>
      <c r="O207" s="12"/>
      <c r="P207" s="12"/>
      <c r="Q207" s="12"/>
      <c r="R207" s="12"/>
      <c r="S207" s="12"/>
      <c r="T207" s="12"/>
    </row>
    <row r="208" spans="1:20" s="1" customFormat="1" x14ac:dyDescent="0.4">
      <c r="A208" s="12"/>
      <c r="B208" s="12"/>
      <c r="C208" s="42"/>
      <c r="D208" s="12"/>
      <c r="E208" s="42"/>
      <c r="F208" s="12"/>
      <c r="G208" s="12"/>
      <c r="H208" s="12"/>
      <c r="I208" s="12"/>
      <c r="J208" s="12"/>
      <c r="K208" s="12"/>
      <c r="L208" s="42"/>
      <c r="M208" s="42"/>
      <c r="N208" s="12"/>
      <c r="O208" s="12"/>
      <c r="P208" s="12"/>
      <c r="Q208" s="12"/>
      <c r="R208" s="12"/>
      <c r="S208" s="12"/>
      <c r="T208" s="12"/>
    </row>
    <row r="209" spans="1:20" s="1" customFormat="1" x14ac:dyDescent="0.4">
      <c r="A209" s="12"/>
      <c r="B209" s="12"/>
      <c r="C209" s="42"/>
      <c r="D209" s="12"/>
      <c r="E209" s="42"/>
      <c r="F209" s="12"/>
      <c r="G209" s="12"/>
      <c r="H209" s="12"/>
      <c r="I209" s="12"/>
      <c r="J209" s="12"/>
      <c r="K209" s="12"/>
      <c r="L209" s="42"/>
      <c r="M209" s="42"/>
      <c r="N209" s="12"/>
      <c r="O209" s="12"/>
      <c r="P209" s="12"/>
      <c r="Q209" s="12"/>
      <c r="R209" s="12"/>
      <c r="S209" s="12"/>
      <c r="T209" s="12"/>
    </row>
    <row r="210" spans="1:20" s="1" customFormat="1" x14ac:dyDescent="0.4">
      <c r="A210" s="12"/>
      <c r="B210" s="12"/>
      <c r="C210" s="42"/>
      <c r="D210" s="12"/>
      <c r="E210" s="42"/>
      <c r="F210" s="12"/>
      <c r="G210" s="12"/>
      <c r="H210" s="12"/>
      <c r="I210" s="12"/>
      <c r="J210" s="12"/>
      <c r="K210" s="12"/>
      <c r="L210" s="42"/>
      <c r="M210" s="42"/>
      <c r="N210" s="12"/>
      <c r="O210" s="12"/>
      <c r="P210" s="12"/>
      <c r="Q210" s="12"/>
      <c r="R210" s="12"/>
      <c r="S210" s="12"/>
      <c r="T210" s="12"/>
    </row>
    <row r="211" spans="1:20" s="1" customFormat="1" x14ac:dyDescent="0.4">
      <c r="A211" s="12"/>
      <c r="B211" s="12"/>
      <c r="C211" s="42"/>
      <c r="D211" s="12"/>
      <c r="E211" s="42"/>
      <c r="F211" s="12"/>
      <c r="G211" s="12"/>
      <c r="H211" s="12"/>
      <c r="I211" s="12"/>
      <c r="J211" s="12"/>
      <c r="K211" s="12"/>
      <c r="L211" s="42"/>
      <c r="M211" s="42"/>
      <c r="N211" s="12"/>
      <c r="O211" s="12"/>
      <c r="P211" s="12"/>
      <c r="Q211" s="12"/>
      <c r="R211" s="12"/>
      <c r="S211" s="12"/>
      <c r="T211" s="12"/>
    </row>
    <row r="212" spans="1:20" s="1" customFormat="1" x14ac:dyDescent="0.4">
      <c r="A212" s="12"/>
      <c r="B212" s="12"/>
      <c r="C212" s="42"/>
      <c r="D212" s="12"/>
      <c r="E212" s="42"/>
      <c r="F212" s="12"/>
      <c r="G212" s="12"/>
      <c r="H212" s="12"/>
      <c r="I212" s="12"/>
      <c r="J212" s="12"/>
      <c r="K212" s="12"/>
      <c r="L212" s="42"/>
      <c r="M212" s="42"/>
      <c r="N212" s="12"/>
      <c r="O212" s="12"/>
      <c r="P212" s="12"/>
      <c r="Q212" s="12"/>
      <c r="R212" s="12"/>
      <c r="S212" s="12"/>
      <c r="T212" s="12"/>
    </row>
    <row r="213" spans="1:20" s="1" customFormat="1" x14ac:dyDescent="0.4">
      <c r="A213" s="12"/>
      <c r="B213" s="12"/>
      <c r="C213" s="42"/>
      <c r="D213" s="12"/>
      <c r="E213" s="42"/>
      <c r="F213" s="12"/>
      <c r="G213" s="12"/>
      <c r="H213" s="12"/>
      <c r="I213" s="12"/>
      <c r="J213" s="12"/>
      <c r="K213" s="12"/>
      <c r="L213" s="42"/>
      <c r="M213" s="42"/>
      <c r="N213" s="12"/>
      <c r="O213" s="12"/>
      <c r="P213" s="12"/>
      <c r="Q213" s="12"/>
      <c r="R213" s="12"/>
      <c r="S213" s="12"/>
      <c r="T213" s="12"/>
    </row>
    <row r="214" spans="1:20" s="1" customFormat="1" x14ac:dyDescent="0.4">
      <c r="A214" s="12"/>
      <c r="B214" s="12"/>
      <c r="C214" s="42"/>
      <c r="D214" s="12"/>
      <c r="E214" s="42"/>
      <c r="F214" s="12"/>
      <c r="G214" s="12"/>
      <c r="H214" s="12"/>
      <c r="I214" s="12"/>
      <c r="J214" s="12"/>
      <c r="K214" s="12"/>
      <c r="L214" s="42"/>
      <c r="M214" s="42"/>
      <c r="N214" s="12"/>
      <c r="O214" s="12"/>
      <c r="P214" s="12"/>
      <c r="Q214" s="12"/>
      <c r="R214" s="12"/>
      <c r="S214" s="12"/>
      <c r="T214" s="12"/>
    </row>
    <row r="215" spans="1:20" s="1" customFormat="1" x14ac:dyDescent="0.4">
      <c r="A215" s="12"/>
      <c r="B215" s="12"/>
      <c r="C215" s="42"/>
      <c r="D215" s="12"/>
      <c r="E215" s="42"/>
      <c r="F215" s="12"/>
      <c r="G215" s="12"/>
      <c r="H215" s="12"/>
      <c r="I215" s="12"/>
      <c r="J215" s="12"/>
      <c r="K215" s="12"/>
      <c r="L215" s="42"/>
      <c r="M215" s="42"/>
      <c r="N215" s="12"/>
      <c r="O215" s="12"/>
      <c r="P215" s="12"/>
      <c r="Q215" s="12"/>
      <c r="R215" s="12"/>
      <c r="S215" s="12"/>
      <c r="T215" s="12"/>
    </row>
    <row r="216" spans="1:20" s="1" customFormat="1" x14ac:dyDescent="0.4">
      <c r="A216" s="12"/>
      <c r="B216" s="12"/>
      <c r="C216" s="42"/>
      <c r="D216" s="12"/>
      <c r="E216" s="42"/>
      <c r="F216" s="12"/>
      <c r="G216" s="12"/>
      <c r="H216" s="12"/>
      <c r="I216" s="12"/>
      <c r="J216" s="12"/>
      <c r="K216" s="12"/>
      <c r="L216" s="42"/>
      <c r="M216" s="42"/>
      <c r="N216" s="12"/>
      <c r="O216" s="12"/>
      <c r="P216" s="12"/>
      <c r="Q216" s="12"/>
      <c r="R216" s="12"/>
      <c r="S216" s="12"/>
      <c r="T216" s="12"/>
    </row>
    <row r="217" spans="1:20" s="1" customFormat="1" x14ac:dyDescent="0.4">
      <c r="A217" s="12"/>
      <c r="B217" s="12"/>
      <c r="C217" s="42"/>
      <c r="D217" s="12"/>
      <c r="E217" s="42"/>
      <c r="F217" s="12"/>
      <c r="G217" s="12"/>
      <c r="H217" s="12"/>
      <c r="I217" s="12"/>
      <c r="J217" s="12"/>
      <c r="K217" s="12"/>
      <c r="L217" s="42"/>
      <c r="M217" s="42"/>
      <c r="N217" s="12"/>
      <c r="O217" s="12"/>
      <c r="P217" s="12"/>
      <c r="Q217" s="12"/>
      <c r="R217" s="12"/>
      <c r="S217" s="12"/>
      <c r="T217" s="12"/>
    </row>
    <row r="218" spans="1:20" s="1" customFormat="1" x14ac:dyDescent="0.4">
      <c r="A218" s="12"/>
      <c r="B218" s="12"/>
      <c r="C218" s="42"/>
      <c r="D218" s="12"/>
      <c r="E218" s="42"/>
      <c r="F218" s="12"/>
      <c r="G218" s="12"/>
      <c r="H218" s="12"/>
      <c r="I218" s="12"/>
      <c r="J218" s="12"/>
      <c r="K218" s="12"/>
      <c r="L218" s="42"/>
      <c r="M218" s="42"/>
      <c r="N218" s="12"/>
      <c r="O218" s="12"/>
      <c r="P218" s="12"/>
      <c r="Q218" s="12"/>
      <c r="R218" s="12"/>
      <c r="S218" s="12"/>
      <c r="T218" s="12"/>
    </row>
    <row r="219" spans="1:20" s="1" customFormat="1" x14ac:dyDescent="0.4">
      <c r="A219" s="12"/>
      <c r="B219" s="12"/>
      <c r="C219" s="42"/>
      <c r="D219" s="12"/>
      <c r="E219" s="42"/>
      <c r="F219" s="12"/>
      <c r="G219" s="12"/>
      <c r="H219" s="12"/>
      <c r="I219" s="12"/>
      <c r="J219" s="12"/>
      <c r="K219" s="12"/>
      <c r="L219" s="42"/>
      <c r="M219" s="42"/>
      <c r="N219" s="12"/>
      <c r="O219" s="12"/>
      <c r="P219" s="12"/>
      <c r="Q219" s="12"/>
      <c r="R219" s="12"/>
      <c r="S219" s="12"/>
      <c r="T219" s="12"/>
    </row>
    <row r="220" spans="1:20" s="1" customFormat="1" x14ac:dyDescent="0.4">
      <c r="A220" s="12"/>
      <c r="B220" s="12"/>
      <c r="C220" s="42"/>
      <c r="D220" s="12"/>
      <c r="E220" s="42"/>
      <c r="F220" s="12"/>
      <c r="G220" s="12"/>
      <c r="H220" s="12"/>
      <c r="I220" s="12"/>
      <c r="J220" s="12"/>
      <c r="K220" s="12"/>
      <c r="L220" s="42"/>
      <c r="M220" s="42"/>
      <c r="N220" s="12"/>
      <c r="O220" s="12"/>
      <c r="P220" s="12"/>
      <c r="Q220" s="12"/>
      <c r="R220" s="12"/>
      <c r="S220" s="12"/>
      <c r="T220" s="12"/>
    </row>
    <row r="221" spans="1:20" s="1" customFormat="1" x14ac:dyDescent="0.4">
      <c r="A221" s="12"/>
      <c r="B221" s="12"/>
      <c r="C221" s="42"/>
      <c r="D221" s="12"/>
      <c r="E221" s="42"/>
      <c r="F221" s="12"/>
      <c r="G221" s="12"/>
      <c r="H221" s="12"/>
      <c r="I221" s="12"/>
      <c r="J221" s="12"/>
      <c r="K221" s="12"/>
      <c r="L221" s="42"/>
      <c r="M221" s="42"/>
      <c r="N221" s="12"/>
      <c r="O221" s="12"/>
      <c r="P221" s="12"/>
      <c r="Q221" s="12"/>
      <c r="R221" s="12"/>
      <c r="S221" s="12"/>
      <c r="T221" s="12"/>
    </row>
    <row r="222" spans="1:20" s="1" customFormat="1" x14ac:dyDescent="0.4">
      <c r="A222" s="12"/>
      <c r="B222" s="12"/>
      <c r="C222" s="42"/>
      <c r="D222" s="12"/>
      <c r="E222" s="42"/>
      <c r="F222" s="12"/>
      <c r="G222" s="12"/>
      <c r="H222" s="12"/>
      <c r="I222" s="12"/>
      <c r="J222" s="12"/>
      <c r="K222" s="12"/>
      <c r="L222" s="42"/>
      <c r="M222" s="42"/>
      <c r="N222" s="12"/>
      <c r="O222" s="12"/>
      <c r="P222" s="12"/>
      <c r="Q222" s="12"/>
      <c r="R222" s="12"/>
      <c r="S222" s="12"/>
      <c r="T222" s="12"/>
    </row>
    <row r="223" spans="1:20" s="1" customFormat="1" x14ac:dyDescent="0.4">
      <c r="A223" s="12"/>
      <c r="B223" s="12"/>
      <c r="C223" s="42"/>
      <c r="D223" s="12"/>
      <c r="E223" s="42"/>
      <c r="F223" s="12"/>
      <c r="G223" s="12"/>
      <c r="H223" s="12"/>
      <c r="I223" s="12"/>
      <c r="J223" s="12"/>
      <c r="K223" s="12"/>
      <c r="L223" s="42"/>
      <c r="M223" s="42"/>
      <c r="N223" s="12"/>
      <c r="O223" s="12"/>
      <c r="P223" s="12"/>
      <c r="Q223" s="12"/>
      <c r="R223" s="12"/>
      <c r="S223" s="12"/>
      <c r="T223" s="12"/>
    </row>
    <row r="224" spans="1:20" s="1" customFormat="1" x14ac:dyDescent="0.4">
      <c r="A224" s="12"/>
      <c r="B224" s="12"/>
      <c r="C224" s="42"/>
      <c r="D224" s="12"/>
      <c r="E224" s="42"/>
      <c r="F224" s="12"/>
      <c r="G224" s="12"/>
      <c r="H224" s="12"/>
      <c r="I224" s="12"/>
      <c r="J224" s="12"/>
      <c r="K224" s="12"/>
      <c r="L224" s="42"/>
      <c r="M224" s="42"/>
      <c r="N224" s="12"/>
      <c r="O224" s="12"/>
      <c r="P224" s="12"/>
      <c r="Q224" s="12"/>
      <c r="R224" s="12"/>
      <c r="S224" s="12"/>
      <c r="T224" s="12"/>
    </row>
    <row r="225" spans="1:20" s="1" customFormat="1" x14ac:dyDescent="0.4">
      <c r="A225" s="12"/>
      <c r="B225" s="12"/>
      <c r="C225" s="42"/>
      <c r="D225" s="12"/>
      <c r="E225" s="42"/>
      <c r="F225" s="12"/>
      <c r="G225" s="12"/>
      <c r="H225" s="12"/>
      <c r="I225" s="12"/>
      <c r="J225" s="12"/>
      <c r="K225" s="12"/>
      <c r="L225" s="42"/>
      <c r="M225" s="42"/>
      <c r="N225" s="12"/>
      <c r="O225" s="12"/>
      <c r="P225" s="12"/>
      <c r="Q225" s="12"/>
      <c r="R225" s="12"/>
      <c r="S225" s="12"/>
      <c r="T225" s="12"/>
    </row>
    <row r="226" spans="1:20" s="1" customFormat="1" x14ac:dyDescent="0.4">
      <c r="A226" s="12"/>
      <c r="B226" s="12"/>
      <c r="C226" s="42"/>
      <c r="D226" s="12"/>
      <c r="E226" s="42"/>
      <c r="F226" s="12"/>
      <c r="G226" s="12"/>
      <c r="H226" s="12"/>
      <c r="I226" s="12"/>
      <c r="J226" s="12"/>
      <c r="K226" s="12"/>
      <c r="L226" s="42"/>
      <c r="M226" s="42"/>
      <c r="N226" s="12"/>
      <c r="O226" s="12"/>
      <c r="P226" s="12"/>
      <c r="Q226" s="12"/>
      <c r="R226" s="12"/>
      <c r="S226" s="12"/>
      <c r="T226" s="12"/>
    </row>
    <row r="227" spans="1:20" s="1" customFormat="1" x14ac:dyDescent="0.4">
      <c r="A227" s="12"/>
      <c r="B227" s="12"/>
      <c r="C227" s="42"/>
      <c r="D227" s="12"/>
      <c r="E227" s="42"/>
      <c r="F227" s="12"/>
      <c r="G227" s="12"/>
      <c r="H227" s="12"/>
      <c r="I227" s="12"/>
      <c r="J227" s="12"/>
      <c r="K227" s="12"/>
      <c r="L227" s="42"/>
      <c r="M227" s="42"/>
      <c r="N227" s="12"/>
      <c r="O227" s="12"/>
      <c r="P227" s="12"/>
      <c r="Q227" s="12"/>
      <c r="R227" s="12"/>
      <c r="S227" s="12"/>
      <c r="T227" s="12"/>
    </row>
    <row r="228" spans="1:20" s="1" customFormat="1" x14ac:dyDescent="0.4">
      <c r="A228" s="12"/>
      <c r="B228" s="12"/>
      <c r="C228" s="42"/>
      <c r="D228" s="12"/>
      <c r="E228" s="42"/>
      <c r="F228" s="12"/>
      <c r="G228" s="12"/>
      <c r="H228" s="12"/>
      <c r="I228" s="12"/>
      <c r="J228" s="12"/>
      <c r="K228" s="12"/>
      <c r="L228" s="42"/>
      <c r="M228" s="42"/>
      <c r="N228" s="12"/>
      <c r="O228" s="12"/>
      <c r="P228" s="12"/>
      <c r="Q228" s="12"/>
      <c r="R228" s="12"/>
      <c r="S228" s="12"/>
      <c r="T228" s="12"/>
    </row>
    <row r="229" spans="1:20" s="1" customFormat="1" x14ac:dyDescent="0.4">
      <c r="A229" s="12"/>
      <c r="B229" s="12"/>
      <c r="C229" s="42"/>
      <c r="D229" s="12"/>
      <c r="E229" s="42"/>
      <c r="F229" s="12"/>
      <c r="G229" s="12"/>
      <c r="H229" s="12"/>
      <c r="I229" s="12"/>
      <c r="J229" s="12"/>
      <c r="K229" s="12"/>
      <c r="L229" s="42"/>
      <c r="M229" s="42"/>
      <c r="N229" s="12"/>
      <c r="O229" s="12"/>
      <c r="P229" s="12"/>
      <c r="Q229" s="12"/>
      <c r="R229" s="12"/>
      <c r="S229" s="12"/>
      <c r="T229" s="12"/>
    </row>
    <row r="230" spans="1:20" s="1" customFormat="1" x14ac:dyDescent="0.4">
      <c r="A230" s="12"/>
      <c r="B230" s="12"/>
      <c r="C230" s="42"/>
      <c r="D230" s="12"/>
      <c r="E230" s="42"/>
      <c r="F230" s="12"/>
      <c r="G230" s="12"/>
      <c r="H230" s="12"/>
      <c r="I230" s="12"/>
      <c r="J230" s="12"/>
      <c r="K230" s="12"/>
      <c r="L230" s="42"/>
      <c r="M230" s="42"/>
      <c r="N230" s="12"/>
      <c r="O230" s="12"/>
      <c r="P230" s="12"/>
      <c r="Q230" s="12"/>
      <c r="R230" s="12"/>
      <c r="S230" s="12"/>
      <c r="T230" s="12"/>
    </row>
    <row r="231" spans="1:20" s="1" customFormat="1" x14ac:dyDescent="0.4">
      <c r="A231" s="12"/>
      <c r="B231" s="12"/>
      <c r="C231" s="42"/>
      <c r="D231" s="12"/>
      <c r="E231" s="42"/>
      <c r="F231" s="12"/>
      <c r="G231" s="12"/>
      <c r="H231" s="12"/>
      <c r="I231" s="12"/>
      <c r="J231" s="12"/>
      <c r="K231" s="12"/>
      <c r="L231" s="42"/>
      <c r="M231" s="42"/>
      <c r="N231" s="12"/>
      <c r="O231" s="12"/>
      <c r="P231" s="12"/>
      <c r="Q231" s="12"/>
      <c r="R231" s="12"/>
      <c r="S231" s="12"/>
      <c r="T231" s="12"/>
    </row>
    <row r="232" spans="1:20" s="1" customFormat="1" x14ac:dyDescent="0.4">
      <c r="A232" s="12"/>
      <c r="B232" s="12"/>
      <c r="C232" s="42"/>
      <c r="D232" s="12"/>
      <c r="E232" s="42"/>
      <c r="F232" s="12"/>
      <c r="G232" s="12"/>
      <c r="H232" s="12"/>
      <c r="I232" s="12"/>
      <c r="J232" s="12"/>
      <c r="K232" s="12"/>
      <c r="L232" s="42"/>
      <c r="M232" s="42"/>
      <c r="N232" s="12"/>
      <c r="O232" s="12"/>
      <c r="P232" s="12"/>
      <c r="Q232" s="12"/>
      <c r="R232" s="12"/>
      <c r="S232" s="12"/>
      <c r="T232" s="12"/>
    </row>
    <row r="233" spans="1:20" s="1" customFormat="1" x14ac:dyDescent="0.4">
      <c r="A233" s="12"/>
      <c r="B233" s="12"/>
      <c r="C233" s="42"/>
      <c r="D233" s="12"/>
      <c r="E233" s="42"/>
      <c r="F233" s="12"/>
      <c r="G233" s="12"/>
      <c r="H233" s="12"/>
      <c r="I233" s="12"/>
      <c r="J233" s="12"/>
      <c r="K233" s="12"/>
      <c r="L233" s="42"/>
      <c r="M233" s="42"/>
      <c r="N233" s="12"/>
      <c r="O233" s="12"/>
      <c r="P233" s="12"/>
      <c r="Q233" s="12"/>
      <c r="R233" s="12"/>
      <c r="S233" s="12"/>
      <c r="T233" s="12"/>
    </row>
    <row r="234" spans="1:20" s="1" customFormat="1" x14ac:dyDescent="0.4">
      <c r="A234" s="12"/>
      <c r="B234" s="12"/>
      <c r="C234" s="42"/>
      <c r="D234" s="12"/>
      <c r="E234" s="42"/>
      <c r="F234" s="12"/>
      <c r="G234" s="12"/>
      <c r="H234" s="12"/>
      <c r="I234" s="12"/>
      <c r="J234" s="12"/>
      <c r="K234" s="12"/>
      <c r="L234" s="42"/>
      <c r="M234" s="42"/>
      <c r="N234" s="12"/>
      <c r="O234" s="12"/>
      <c r="P234" s="12"/>
      <c r="Q234" s="12"/>
      <c r="R234" s="12"/>
      <c r="S234" s="12"/>
      <c r="T234" s="12"/>
    </row>
    <row r="235" spans="1:20" s="1" customFormat="1" x14ac:dyDescent="0.4">
      <c r="A235" s="12"/>
      <c r="B235" s="12"/>
      <c r="C235" s="42"/>
      <c r="D235" s="12"/>
      <c r="E235" s="42"/>
      <c r="F235" s="12"/>
      <c r="G235" s="12"/>
      <c r="H235" s="12"/>
      <c r="I235" s="12"/>
      <c r="J235" s="12"/>
      <c r="K235" s="12"/>
      <c r="L235" s="42"/>
      <c r="M235" s="42"/>
      <c r="N235" s="12"/>
      <c r="O235" s="12"/>
      <c r="P235" s="12"/>
      <c r="Q235" s="12"/>
      <c r="R235" s="12"/>
      <c r="S235" s="12"/>
      <c r="T235" s="12"/>
    </row>
    <row r="236" spans="1:20" s="1" customFormat="1" x14ac:dyDescent="0.4">
      <c r="A236" s="12"/>
      <c r="B236" s="12"/>
      <c r="C236" s="42"/>
      <c r="D236" s="12"/>
      <c r="E236" s="42"/>
      <c r="F236" s="12"/>
      <c r="G236" s="12"/>
      <c r="H236" s="12"/>
      <c r="I236" s="12"/>
      <c r="J236" s="12"/>
      <c r="K236" s="12"/>
      <c r="L236" s="42"/>
      <c r="M236" s="42"/>
      <c r="N236" s="12"/>
      <c r="O236" s="12"/>
      <c r="P236" s="12"/>
      <c r="Q236" s="12"/>
      <c r="R236" s="12"/>
      <c r="S236" s="12"/>
      <c r="T236" s="12"/>
    </row>
    <row r="237" spans="1:20" s="1" customFormat="1" x14ac:dyDescent="0.4">
      <c r="A237" s="12"/>
      <c r="B237" s="12"/>
      <c r="C237" s="42"/>
      <c r="D237" s="12"/>
      <c r="E237" s="42"/>
      <c r="F237" s="12"/>
      <c r="G237" s="12"/>
      <c r="H237" s="12"/>
      <c r="I237" s="12"/>
      <c r="J237" s="12"/>
      <c r="K237" s="12"/>
      <c r="L237" s="42"/>
      <c r="M237" s="42"/>
      <c r="N237" s="12"/>
      <c r="O237" s="12"/>
      <c r="P237" s="12"/>
      <c r="Q237" s="12"/>
      <c r="R237" s="12"/>
      <c r="S237" s="12"/>
      <c r="T237" s="12"/>
    </row>
    <row r="238" spans="1:20" s="1" customFormat="1" x14ac:dyDescent="0.4">
      <c r="A238" s="12"/>
      <c r="B238" s="12"/>
      <c r="C238" s="42"/>
      <c r="D238" s="12"/>
      <c r="E238" s="42"/>
      <c r="F238" s="12"/>
      <c r="G238" s="12"/>
      <c r="H238" s="12"/>
      <c r="I238" s="12"/>
      <c r="J238" s="12"/>
      <c r="K238" s="12"/>
      <c r="L238" s="42"/>
      <c r="M238" s="42"/>
      <c r="N238" s="12"/>
      <c r="O238" s="12"/>
      <c r="P238" s="12"/>
      <c r="Q238" s="12"/>
      <c r="R238" s="12"/>
      <c r="S238" s="12"/>
      <c r="T238" s="12"/>
    </row>
    <row r="239" spans="1:20" s="1" customFormat="1" x14ac:dyDescent="0.4">
      <c r="A239" s="12"/>
      <c r="B239" s="12"/>
      <c r="C239" s="42"/>
      <c r="D239" s="12"/>
      <c r="E239" s="42"/>
      <c r="F239" s="12"/>
      <c r="G239" s="12"/>
      <c r="H239" s="12"/>
      <c r="I239" s="12"/>
      <c r="J239" s="12"/>
      <c r="K239" s="12"/>
      <c r="L239" s="42"/>
      <c r="M239" s="42"/>
      <c r="N239" s="12"/>
      <c r="O239" s="12"/>
      <c r="P239" s="12"/>
      <c r="Q239" s="12"/>
      <c r="R239" s="12"/>
      <c r="S239" s="12"/>
      <c r="T239" s="12"/>
    </row>
    <row r="240" spans="1:20" s="1" customFormat="1" x14ac:dyDescent="0.4">
      <c r="A240" s="12"/>
      <c r="B240" s="12"/>
      <c r="C240" s="42"/>
      <c r="D240" s="12"/>
      <c r="E240" s="42"/>
      <c r="F240" s="12"/>
      <c r="G240" s="12"/>
      <c r="H240" s="12"/>
      <c r="I240" s="12"/>
      <c r="J240" s="12"/>
      <c r="K240" s="12"/>
      <c r="L240" s="42"/>
      <c r="M240" s="42"/>
      <c r="N240" s="12"/>
      <c r="O240" s="12"/>
      <c r="P240" s="12"/>
      <c r="Q240" s="12"/>
      <c r="R240" s="12"/>
      <c r="S240" s="12"/>
      <c r="T240" s="12"/>
    </row>
    <row r="241" spans="1:20" s="1" customFormat="1" x14ac:dyDescent="0.4">
      <c r="A241" s="12"/>
      <c r="B241" s="12"/>
      <c r="C241" s="42"/>
      <c r="D241" s="12"/>
      <c r="E241" s="42"/>
      <c r="F241" s="12"/>
      <c r="G241" s="12"/>
      <c r="H241" s="12"/>
      <c r="I241" s="12"/>
      <c r="J241" s="12"/>
      <c r="K241" s="12"/>
      <c r="L241" s="42"/>
      <c r="M241" s="42"/>
      <c r="N241" s="12"/>
      <c r="O241" s="12"/>
      <c r="P241" s="12"/>
      <c r="Q241" s="12"/>
      <c r="R241" s="12"/>
      <c r="S241" s="12"/>
      <c r="T241" s="12"/>
    </row>
    <row r="242" spans="1:20" s="1" customFormat="1" x14ac:dyDescent="0.4">
      <c r="A242" s="12"/>
      <c r="B242" s="12"/>
      <c r="C242" s="42"/>
      <c r="D242" s="12"/>
      <c r="E242" s="42"/>
      <c r="F242" s="12"/>
      <c r="G242" s="12"/>
      <c r="H242" s="12"/>
      <c r="I242" s="12"/>
      <c r="J242" s="12"/>
      <c r="K242" s="12"/>
      <c r="L242" s="42"/>
      <c r="M242" s="42"/>
      <c r="N242" s="12"/>
      <c r="O242" s="12"/>
      <c r="P242" s="12"/>
      <c r="Q242" s="12"/>
      <c r="R242" s="12"/>
      <c r="S242" s="12"/>
      <c r="T242" s="12"/>
    </row>
    <row r="243" spans="1:20" s="1" customFormat="1" x14ac:dyDescent="0.4">
      <c r="A243" s="12"/>
      <c r="B243" s="12"/>
      <c r="C243" s="42"/>
      <c r="D243" s="12"/>
      <c r="E243" s="42"/>
      <c r="F243" s="12"/>
      <c r="G243" s="12"/>
      <c r="H243" s="12"/>
      <c r="I243" s="12"/>
      <c r="J243" s="12"/>
      <c r="K243" s="12"/>
      <c r="L243" s="42"/>
      <c r="M243" s="42"/>
      <c r="N243" s="12"/>
      <c r="O243" s="12"/>
      <c r="P243" s="12"/>
      <c r="Q243" s="12"/>
      <c r="R243" s="12"/>
      <c r="S243" s="12"/>
      <c r="T243" s="12"/>
    </row>
    <row r="244" spans="1:20" s="1" customFormat="1" x14ac:dyDescent="0.4">
      <c r="A244" s="12"/>
      <c r="B244" s="12"/>
      <c r="C244" s="42"/>
      <c r="D244" s="12"/>
      <c r="E244" s="42"/>
      <c r="F244" s="12"/>
      <c r="G244" s="12"/>
      <c r="H244" s="12"/>
      <c r="I244" s="12"/>
      <c r="J244" s="12"/>
      <c r="K244" s="12"/>
      <c r="L244" s="42"/>
      <c r="M244" s="42"/>
      <c r="N244" s="12"/>
      <c r="O244" s="12"/>
      <c r="P244" s="12"/>
      <c r="Q244" s="12"/>
      <c r="R244" s="12"/>
      <c r="S244" s="12"/>
      <c r="T244" s="12"/>
    </row>
    <row r="245" spans="1:20" s="1" customFormat="1" x14ac:dyDescent="0.4">
      <c r="A245" s="12"/>
      <c r="B245" s="12"/>
      <c r="C245" s="42"/>
      <c r="D245" s="12"/>
      <c r="E245" s="42"/>
      <c r="F245" s="12"/>
      <c r="G245" s="12"/>
      <c r="H245" s="12"/>
      <c r="I245" s="12"/>
      <c r="J245" s="12"/>
      <c r="K245" s="12"/>
      <c r="L245" s="42"/>
      <c r="M245" s="42"/>
      <c r="N245" s="12"/>
      <c r="O245" s="12"/>
      <c r="P245" s="12"/>
      <c r="Q245" s="12"/>
      <c r="R245" s="12"/>
      <c r="S245" s="12"/>
      <c r="T245" s="12"/>
    </row>
    <row r="246" spans="1:20" s="1" customFormat="1" x14ac:dyDescent="0.4">
      <c r="A246" s="12"/>
      <c r="B246" s="12"/>
      <c r="C246" s="42"/>
      <c r="D246" s="12"/>
      <c r="E246" s="42"/>
      <c r="F246" s="12"/>
      <c r="G246" s="12"/>
      <c r="H246" s="12"/>
      <c r="I246" s="12"/>
      <c r="J246" s="12"/>
      <c r="K246" s="12"/>
      <c r="L246" s="42"/>
      <c r="M246" s="42"/>
      <c r="N246" s="12"/>
      <c r="O246" s="12"/>
      <c r="P246" s="12"/>
      <c r="Q246" s="12"/>
      <c r="R246" s="12"/>
      <c r="S246" s="12"/>
      <c r="T246" s="12"/>
    </row>
    <row r="247" spans="1:20" s="1" customFormat="1" x14ac:dyDescent="0.4">
      <c r="A247" s="12"/>
      <c r="B247" s="12"/>
      <c r="C247" s="42"/>
      <c r="D247" s="12"/>
      <c r="E247" s="42"/>
      <c r="F247" s="12"/>
      <c r="G247" s="12"/>
      <c r="H247" s="12"/>
      <c r="I247" s="12"/>
      <c r="J247" s="12"/>
      <c r="K247" s="12"/>
      <c r="L247" s="42"/>
      <c r="M247" s="42"/>
      <c r="N247" s="12"/>
      <c r="O247" s="12"/>
      <c r="P247" s="12"/>
      <c r="Q247" s="12"/>
      <c r="R247" s="12"/>
      <c r="S247" s="12"/>
      <c r="T247" s="12"/>
    </row>
    <row r="248" spans="1:20" s="1" customFormat="1" x14ac:dyDescent="0.4">
      <c r="A248" s="12"/>
      <c r="B248" s="12"/>
      <c r="C248" s="42"/>
      <c r="D248" s="12"/>
      <c r="E248" s="42"/>
      <c r="F248" s="12"/>
      <c r="G248" s="12"/>
      <c r="H248" s="12"/>
      <c r="I248" s="12"/>
      <c r="J248" s="12"/>
      <c r="K248" s="12"/>
      <c r="L248" s="42"/>
      <c r="M248" s="42"/>
      <c r="N248" s="12"/>
      <c r="O248" s="12"/>
      <c r="P248" s="12"/>
      <c r="Q248" s="12"/>
      <c r="R248" s="12"/>
      <c r="S248" s="12"/>
      <c r="T248" s="12"/>
    </row>
    <row r="249" spans="1:20" s="1" customFormat="1" x14ac:dyDescent="0.4">
      <c r="A249" s="12"/>
      <c r="B249" s="12"/>
      <c r="C249" s="42"/>
      <c r="D249" s="12"/>
      <c r="E249" s="42"/>
      <c r="F249" s="12"/>
      <c r="G249" s="12"/>
      <c r="H249" s="12"/>
      <c r="I249" s="12"/>
      <c r="J249" s="12"/>
      <c r="K249" s="12"/>
      <c r="L249" s="42"/>
      <c r="M249" s="42"/>
      <c r="N249" s="12"/>
      <c r="O249" s="12"/>
      <c r="P249" s="12"/>
      <c r="Q249" s="12"/>
      <c r="R249" s="12"/>
      <c r="S249" s="12"/>
      <c r="T249" s="12"/>
    </row>
    <row r="250" spans="1:20" s="1" customFormat="1" x14ac:dyDescent="0.4">
      <c r="A250" s="12"/>
      <c r="B250" s="12"/>
      <c r="C250" s="42"/>
      <c r="D250" s="12"/>
      <c r="E250" s="42"/>
      <c r="F250" s="12"/>
      <c r="G250" s="12"/>
      <c r="H250" s="12"/>
      <c r="I250" s="12"/>
      <c r="J250" s="12"/>
      <c r="K250" s="12"/>
      <c r="L250" s="42"/>
      <c r="M250" s="42"/>
      <c r="N250" s="12"/>
      <c r="O250" s="12"/>
      <c r="P250" s="12"/>
      <c r="Q250" s="12"/>
      <c r="R250" s="12"/>
      <c r="S250" s="12"/>
      <c r="T250" s="12"/>
    </row>
    <row r="251" spans="1:20" s="1" customFormat="1" x14ac:dyDescent="0.4">
      <c r="A251" s="12"/>
      <c r="B251" s="12"/>
      <c r="C251" s="42"/>
      <c r="D251" s="12"/>
      <c r="E251" s="42"/>
      <c r="F251" s="12"/>
      <c r="G251" s="12"/>
      <c r="H251" s="12"/>
      <c r="I251" s="12"/>
      <c r="J251" s="12"/>
      <c r="K251" s="12"/>
      <c r="L251" s="42"/>
      <c r="M251" s="42"/>
      <c r="N251" s="12"/>
      <c r="O251" s="12"/>
      <c r="P251" s="12"/>
      <c r="Q251" s="12"/>
      <c r="R251" s="12"/>
      <c r="S251" s="12"/>
      <c r="T251" s="12"/>
    </row>
    <row r="252" spans="1:20" s="1" customFormat="1" x14ac:dyDescent="0.4">
      <c r="A252" s="12"/>
      <c r="B252" s="12"/>
      <c r="C252" s="42"/>
      <c r="D252" s="12"/>
      <c r="E252" s="42"/>
      <c r="F252" s="12"/>
      <c r="G252" s="12"/>
      <c r="H252" s="12"/>
      <c r="I252" s="12"/>
      <c r="J252" s="12"/>
      <c r="K252" s="12"/>
      <c r="L252" s="42"/>
      <c r="M252" s="42"/>
      <c r="N252" s="12"/>
      <c r="O252" s="12"/>
      <c r="P252" s="12"/>
      <c r="Q252" s="12"/>
      <c r="R252" s="12"/>
      <c r="S252" s="12"/>
      <c r="T252" s="12"/>
    </row>
    <row r="253" spans="1:20" s="1" customFormat="1" x14ac:dyDescent="0.4">
      <c r="A253" s="12"/>
      <c r="B253" s="12"/>
      <c r="C253" s="42"/>
      <c r="D253" s="12"/>
      <c r="E253" s="42"/>
      <c r="F253" s="12"/>
      <c r="G253" s="12"/>
      <c r="H253" s="12"/>
      <c r="I253" s="12"/>
      <c r="J253" s="12"/>
      <c r="K253" s="12"/>
      <c r="L253" s="42"/>
      <c r="M253" s="42"/>
      <c r="N253" s="12"/>
      <c r="O253" s="12"/>
      <c r="P253" s="12"/>
      <c r="Q253" s="12"/>
      <c r="R253" s="12"/>
      <c r="S253" s="12"/>
      <c r="T253" s="12"/>
    </row>
    <row r="254" spans="1:20" s="1" customFormat="1" x14ac:dyDescent="0.4">
      <c r="A254" s="12"/>
      <c r="B254" s="12"/>
      <c r="C254" s="42"/>
      <c r="D254" s="12"/>
      <c r="E254" s="42"/>
      <c r="F254" s="12"/>
      <c r="G254" s="12"/>
      <c r="H254" s="12"/>
      <c r="I254" s="12"/>
      <c r="J254" s="12"/>
      <c r="K254" s="12"/>
      <c r="L254" s="42"/>
      <c r="M254" s="42"/>
      <c r="N254" s="12"/>
      <c r="O254" s="12"/>
      <c r="P254" s="12"/>
      <c r="Q254" s="12"/>
      <c r="R254" s="12"/>
      <c r="S254" s="12"/>
      <c r="T254" s="12"/>
    </row>
    <row r="255" spans="1:20" s="1" customFormat="1" x14ac:dyDescent="0.4">
      <c r="A255" s="12"/>
      <c r="B255" s="12"/>
      <c r="C255" s="42"/>
      <c r="D255" s="12"/>
      <c r="E255" s="42"/>
      <c r="F255" s="12"/>
      <c r="G255" s="12"/>
      <c r="H255" s="12"/>
      <c r="I255" s="12"/>
      <c r="J255" s="12"/>
      <c r="K255" s="12"/>
      <c r="L255" s="42"/>
      <c r="M255" s="42"/>
      <c r="N255" s="12"/>
      <c r="O255" s="12"/>
      <c r="P255" s="12"/>
      <c r="Q255" s="12"/>
      <c r="R255" s="12"/>
      <c r="S255" s="12"/>
      <c r="T255" s="12"/>
    </row>
    <row r="256" spans="1:20" s="1" customFormat="1" x14ac:dyDescent="0.4">
      <c r="A256" s="12"/>
      <c r="B256" s="12"/>
      <c r="C256" s="42"/>
      <c r="D256" s="12"/>
      <c r="E256" s="42"/>
      <c r="F256" s="12"/>
      <c r="G256" s="12"/>
      <c r="H256" s="12"/>
      <c r="I256" s="12"/>
      <c r="J256" s="12"/>
      <c r="K256" s="12"/>
      <c r="L256" s="42"/>
      <c r="M256" s="42"/>
      <c r="N256" s="12"/>
      <c r="O256" s="12"/>
      <c r="P256" s="12"/>
      <c r="Q256" s="12"/>
      <c r="R256" s="12"/>
      <c r="S256" s="12"/>
      <c r="T256" s="12"/>
    </row>
    <row r="257" spans="1:20" s="1" customFormat="1" x14ac:dyDescent="0.4">
      <c r="A257" s="12"/>
      <c r="B257" s="12"/>
      <c r="C257" s="42"/>
      <c r="D257" s="12"/>
      <c r="E257" s="42"/>
      <c r="F257" s="12"/>
      <c r="G257" s="12"/>
      <c r="H257" s="12"/>
      <c r="I257" s="12"/>
      <c r="J257" s="12"/>
      <c r="K257" s="12"/>
      <c r="L257" s="42"/>
      <c r="M257" s="42"/>
      <c r="N257" s="12"/>
      <c r="O257" s="12"/>
      <c r="P257" s="12"/>
      <c r="Q257" s="12"/>
      <c r="R257" s="12"/>
      <c r="S257" s="12"/>
      <c r="T257" s="12"/>
    </row>
    <row r="258" spans="1:20" s="1" customFormat="1" x14ac:dyDescent="0.4">
      <c r="A258" s="12"/>
      <c r="B258" s="12"/>
      <c r="C258" s="42"/>
      <c r="D258" s="12"/>
      <c r="E258" s="42"/>
      <c r="F258" s="12"/>
      <c r="G258" s="12"/>
      <c r="H258" s="12"/>
      <c r="I258" s="12"/>
      <c r="J258" s="12"/>
      <c r="K258" s="12"/>
      <c r="L258" s="42"/>
      <c r="M258" s="42"/>
      <c r="N258" s="12"/>
      <c r="O258" s="12"/>
      <c r="P258" s="12"/>
      <c r="Q258" s="12"/>
      <c r="R258" s="12"/>
      <c r="S258" s="12"/>
      <c r="T258" s="12"/>
    </row>
    <row r="259" spans="1:20" s="1" customFormat="1" x14ac:dyDescent="0.4">
      <c r="A259" s="12"/>
      <c r="B259" s="12"/>
      <c r="C259" s="42"/>
      <c r="D259" s="12"/>
      <c r="E259" s="42"/>
      <c r="F259" s="12"/>
      <c r="G259" s="12"/>
      <c r="H259" s="12"/>
      <c r="I259" s="12"/>
      <c r="J259" s="12"/>
      <c r="K259" s="12"/>
      <c r="L259" s="42"/>
      <c r="M259" s="42"/>
      <c r="N259" s="12"/>
      <c r="O259" s="12"/>
      <c r="P259" s="12"/>
      <c r="Q259" s="12"/>
      <c r="R259" s="12"/>
      <c r="S259" s="12"/>
      <c r="T259" s="12"/>
    </row>
    <row r="260" spans="1:20" s="1" customFormat="1" x14ac:dyDescent="0.4">
      <c r="A260" s="12"/>
      <c r="B260" s="12"/>
      <c r="C260" s="42"/>
      <c r="D260" s="12"/>
      <c r="E260" s="42"/>
      <c r="F260" s="12"/>
      <c r="G260" s="12"/>
      <c r="H260" s="12"/>
      <c r="I260" s="12"/>
      <c r="J260" s="12"/>
      <c r="K260" s="12"/>
      <c r="L260" s="42"/>
      <c r="M260" s="42"/>
      <c r="N260" s="12"/>
      <c r="O260" s="12"/>
      <c r="P260" s="12"/>
      <c r="Q260" s="12"/>
      <c r="R260" s="12"/>
      <c r="S260" s="12"/>
      <c r="T260" s="12"/>
    </row>
    <row r="261" spans="1:20" s="1" customFormat="1" x14ac:dyDescent="0.4">
      <c r="A261" s="12"/>
      <c r="B261" s="12"/>
      <c r="C261" s="42"/>
      <c r="D261" s="12"/>
      <c r="E261" s="42"/>
      <c r="F261" s="12"/>
      <c r="G261" s="12"/>
      <c r="H261" s="12"/>
      <c r="I261" s="12"/>
      <c r="J261" s="12"/>
      <c r="K261" s="12"/>
      <c r="L261" s="42"/>
      <c r="M261" s="42"/>
      <c r="N261" s="12"/>
      <c r="O261" s="12"/>
      <c r="P261" s="12"/>
      <c r="Q261" s="12"/>
      <c r="R261" s="12"/>
      <c r="S261" s="12"/>
      <c r="T261" s="12"/>
    </row>
    <row r="262" spans="1:20" s="1" customFormat="1" x14ac:dyDescent="0.4">
      <c r="A262" s="12"/>
      <c r="B262" s="12"/>
      <c r="C262" s="42"/>
      <c r="D262" s="12"/>
      <c r="E262" s="42"/>
      <c r="F262" s="12"/>
      <c r="G262" s="12"/>
      <c r="H262" s="12"/>
      <c r="I262" s="12"/>
      <c r="J262" s="12"/>
      <c r="K262" s="12"/>
      <c r="L262" s="42"/>
      <c r="M262" s="42"/>
      <c r="N262" s="12"/>
      <c r="O262" s="12"/>
      <c r="P262" s="12"/>
      <c r="Q262" s="12"/>
      <c r="R262" s="12"/>
      <c r="S262" s="12"/>
      <c r="T262" s="12"/>
    </row>
    <row r="263" spans="1:20" s="1" customFormat="1" x14ac:dyDescent="0.4">
      <c r="A263" s="12"/>
      <c r="B263" s="12"/>
      <c r="C263" s="42"/>
      <c r="D263" s="12"/>
      <c r="E263" s="42"/>
      <c r="F263" s="12"/>
      <c r="G263" s="12"/>
      <c r="H263" s="12"/>
      <c r="I263" s="12"/>
      <c r="J263" s="12"/>
      <c r="K263" s="12"/>
      <c r="L263" s="42"/>
      <c r="M263" s="42"/>
      <c r="N263" s="12"/>
      <c r="O263" s="12"/>
      <c r="P263" s="12"/>
      <c r="Q263" s="12"/>
      <c r="R263" s="12"/>
      <c r="S263" s="12"/>
      <c r="T263" s="12"/>
    </row>
    <row r="264" spans="1:20" s="1" customFormat="1" x14ac:dyDescent="0.4">
      <c r="A264" s="12"/>
      <c r="B264" s="12"/>
      <c r="C264" s="42"/>
      <c r="D264" s="12"/>
      <c r="E264" s="42"/>
      <c r="F264" s="12"/>
      <c r="G264" s="12"/>
      <c r="H264" s="12"/>
      <c r="I264" s="12"/>
      <c r="J264" s="12"/>
      <c r="K264" s="12"/>
      <c r="L264" s="42"/>
      <c r="M264" s="42"/>
      <c r="N264" s="12"/>
      <c r="O264" s="12"/>
      <c r="P264" s="12"/>
      <c r="Q264" s="12"/>
      <c r="R264" s="12"/>
      <c r="S264" s="12"/>
      <c r="T264" s="12"/>
    </row>
    <row r="265" spans="1:20" s="1" customFormat="1" x14ac:dyDescent="0.4">
      <c r="A265" s="12"/>
      <c r="B265" s="12"/>
      <c r="C265" s="42"/>
      <c r="D265" s="12"/>
      <c r="E265" s="42"/>
      <c r="F265" s="12"/>
      <c r="G265" s="12"/>
      <c r="H265" s="12"/>
      <c r="I265" s="12"/>
      <c r="J265" s="12"/>
      <c r="K265" s="12"/>
      <c r="L265" s="42"/>
      <c r="M265" s="42"/>
      <c r="N265" s="12"/>
      <c r="O265" s="12"/>
      <c r="P265" s="12"/>
      <c r="Q265" s="12"/>
      <c r="R265" s="12"/>
      <c r="S265" s="12"/>
      <c r="T265" s="12"/>
    </row>
    <row r="266" spans="1:20" s="1" customFormat="1" x14ac:dyDescent="0.4">
      <c r="A266" s="12"/>
      <c r="B266" s="12"/>
      <c r="C266" s="42"/>
      <c r="D266" s="12"/>
      <c r="E266" s="42"/>
      <c r="F266" s="12"/>
      <c r="G266" s="12"/>
      <c r="H266" s="12"/>
      <c r="I266" s="12"/>
      <c r="J266" s="12"/>
      <c r="K266" s="12"/>
      <c r="L266" s="42"/>
      <c r="M266" s="42"/>
      <c r="N266" s="12"/>
      <c r="O266" s="12"/>
      <c r="P266" s="12"/>
      <c r="Q266" s="12"/>
      <c r="R266" s="12"/>
      <c r="S266" s="12"/>
      <c r="T266" s="12"/>
    </row>
    <row r="267" spans="1:20" s="1" customFormat="1" x14ac:dyDescent="0.4">
      <c r="A267" s="12"/>
      <c r="B267" s="12"/>
      <c r="C267" s="42"/>
      <c r="D267" s="12"/>
      <c r="E267" s="42"/>
      <c r="F267" s="12"/>
      <c r="G267" s="12"/>
      <c r="H267" s="12"/>
      <c r="I267" s="12"/>
      <c r="J267" s="12"/>
      <c r="K267" s="12"/>
      <c r="L267" s="42"/>
      <c r="M267" s="42"/>
      <c r="N267" s="12"/>
      <c r="O267" s="12"/>
      <c r="P267" s="12"/>
      <c r="Q267" s="12"/>
      <c r="R267" s="12"/>
      <c r="S267" s="12"/>
      <c r="T267" s="12"/>
    </row>
    <row r="268" spans="1:20" s="1" customFormat="1" x14ac:dyDescent="0.4">
      <c r="A268" s="12"/>
      <c r="B268" s="12"/>
      <c r="C268" s="42"/>
      <c r="D268" s="12"/>
      <c r="E268" s="42"/>
      <c r="F268" s="12"/>
      <c r="G268" s="12"/>
      <c r="H268" s="12"/>
      <c r="I268" s="12"/>
      <c r="J268" s="12"/>
      <c r="K268" s="12"/>
      <c r="L268" s="42"/>
      <c r="M268" s="42"/>
      <c r="N268" s="12"/>
      <c r="O268" s="12"/>
      <c r="P268" s="12"/>
      <c r="Q268" s="12"/>
      <c r="R268" s="12"/>
      <c r="S268" s="12"/>
      <c r="T268" s="12"/>
    </row>
    <row r="269" spans="1:20" s="1" customFormat="1" x14ac:dyDescent="0.4">
      <c r="A269" s="12"/>
      <c r="B269" s="12"/>
      <c r="C269" s="42"/>
      <c r="D269" s="12"/>
      <c r="E269" s="42"/>
      <c r="F269" s="12"/>
      <c r="G269" s="12"/>
      <c r="H269" s="12"/>
      <c r="I269" s="12"/>
      <c r="J269" s="12"/>
      <c r="K269" s="12"/>
      <c r="L269" s="42"/>
      <c r="M269" s="42"/>
      <c r="N269" s="12"/>
      <c r="O269" s="12"/>
      <c r="P269" s="12"/>
      <c r="Q269" s="12"/>
      <c r="R269" s="12"/>
      <c r="S269" s="12"/>
      <c r="T269" s="12"/>
    </row>
    <row r="270" spans="1:20" s="1" customFormat="1" x14ac:dyDescent="0.4">
      <c r="A270" s="12"/>
      <c r="B270" s="12"/>
      <c r="C270" s="42"/>
      <c r="D270" s="12"/>
      <c r="E270" s="42"/>
      <c r="F270" s="12"/>
      <c r="G270" s="12"/>
      <c r="H270" s="12"/>
      <c r="I270" s="12"/>
      <c r="J270" s="12"/>
      <c r="K270" s="12"/>
      <c r="L270" s="42"/>
      <c r="M270" s="42"/>
      <c r="N270" s="12"/>
      <c r="O270" s="12"/>
      <c r="P270" s="12"/>
      <c r="Q270" s="12"/>
      <c r="R270" s="12"/>
      <c r="S270" s="12"/>
      <c r="T270" s="12"/>
    </row>
    <row r="271" spans="1:20" s="1" customFormat="1" x14ac:dyDescent="0.4">
      <c r="A271" s="12"/>
      <c r="B271" s="12"/>
      <c r="C271" s="42"/>
      <c r="D271" s="12"/>
      <c r="E271" s="42"/>
      <c r="F271" s="12"/>
      <c r="G271" s="12"/>
      <c r="H271" s="12"/>
      <c r="I271" s="12"/>
      <c r="J271" s="12"/>
      <c r="K271" s="12"/>
      <c r="L271" s="42"/>
      <c r="M271" s="42"/>
      <c r="N271" s="12"/>
      <c r="O271" s="12"/>
      <c r="P271" s="12"/>
      <c r="Q271" s="12"/>
      <c r="R271" s="12"/>
      <c r="S271" s="12"/>
      <c r="T271" s="12"/>
    </row>
    <row r="272" spans="1:20" s="1" customFormat="1" x14ac:dyDescent="0.4">
      <c r="A272" s="12"/>
      <c r="B272" s="12"/>
      <c r="C272" s="42"/>
      <c r="D272" s="12"/>
      <c r="E272" s="42"/>
      <c r="F272" s="12"/>
      <c r="G272" s="12"/>
      <c r="H272" s="12"/>
      <c r="I272" s="12"/>
      <c r="J272" s="12"/>
      <c r="K272" s="12"/>
      <c r="L272" s="42"/>
      <c r="M272" s="49"/>
      <c r="N272" s="49"/>
      <c r="O272" s="12"/>
      <c r="P272" s="12"/>
      <c r="Q272" s="12"/>
      <c r="R272" s="12"/>
      <c r="S272" s="12"/>
      <c r="T272" s="12"/>
    </row>
    <row r="273" spans="1:20" s="1" customFormat="1" x14ac:dyDescent="0.4">
      <c r="A273" s="12"/>
      <c r="B273" s="12"/>
      <c r="C273" s="42"/>
      <c r="D273" s="12"/>
      <c r="E273" s="42"/>
      <c r="F273" s="12"/>
      <c r="G273" s="12"/>
      <c r="H273" s="12"/>
      <c r="I273" s="12"/>
      <c r="J273" s="12"/>
      <c r="K273" s="12"/>
      <c r="L273" s="42"/>
      <c r="M273" s="49"/>
      <c r="N273" s="49"/>
      <c r="O273" s="12"/>
      <c r="P273" s="12"/>
      <c r="Q273" s="12"/>
      <c r="R273" s="12"/>
      <c r="S273" s="12"/>
      <c r="T273" s="12"/>
    </row>
    <row r="274" spans="1:20" s="1" customFormat="1" x14ac:dyDescent="0.4">
      <c r="A274" s="12"/>
      <c r="B274" s="12"/>
      <c r="C274" s="42"/>
      <c r="D274" s="12"/>
      <c r="E274" s="42"/>
      <c r="F274" s="12"/>
      <c r="G274" s="12"/>
      <c r="H274" s="12"/>
      <c r="I274" s="12"/>
      <c r="J274" s="12"/>
      <c r="K274" s="12"/>
      <c r="L274" s="42"/>
      <c r="M274" s="49"/>
      <c r="N274" s="49"/>
      <c r="O274" s="12"/>
      <c r="P274" s="12"/>
      <c r="Q274" s="12"/>
      <c r="R274" s="12"/>
      <c r="S274" s="12"/>
      <c r="T274" s="12"/>
    </row>
    <row r="275" spans="1:20" s="1" customFormat="1" x14ac:dyDescent="0.4">
      <c r="A275" s="12"/>
      <c r="B275" s="12"/>
      <c r="C275" s="42"/>
      <c r="D275" s="12"/>
      <c r="E275" s="12"/>
      <c r="F275" s="12"/>
      <c r="G275" s="12"/>
      <c r="H275" s="12"/>
      <c r="I275" s="12"/>
      <c r="J275" s="12"/>
      <c r="K275" s="12"/>
      <c r="L275" s="42"/>
      <c r="M275" s="49"/>
      <c r="N275" s="49"/>
      <c r="O275" s="12"/>
      <c r="P275" s="12"/>
      <c r="Q275" s="12"/>
      <c r="R275" s="12"/>
      <c r="S275" s="12"/>
      <c r="T275" s="12"/>
    </row>
    <row r="276" spans="1:20" s="1" customFormat="1" x14ac:dyDescent="0.4">
      <c r="A276" s="12"/>
      <c r="B276" s="12"/>
      <c r="C276" s="42"/>
      <c r="D276" s="12"/>
      <c r="E276" s="12"/>
      <c r="F276" s="12"/>
      <c r="G276" s="12"/>
      <c r="H276" s="12"/>
      <c r="I276" s="12"/>
      <c r="J276" s="12"/>
      <c r="K276" s="12"/>
      <c r="L276" s="42"/>
      <c r="M276" s="49"/>
      <c r="N276" s="49"/>
      <c r="O276" s="12"/>
      <c r="P276" s="12"/>
      <c r="Q276" s="12"/>
      <c r="R276" s="12"/>
      <c r="S276" s="12"/>
      <c r="T276" s="12"/>
    </row>
    <row r="277" spans="1:20" s="1" customFormat="1" x14ac:dyDescent="0.4">
      <c r="A277" s="12"/>
      <c r="B277" s="12"/>
      <c r="C277" s="42"/>
      <c r="D277" s="12"/>
      <c r="E277" s="12"/>
      <c r="F277" s="12"/>
      <c r="G277" s="12"/>
      <c r="H277" s="12"/>
      <c r="I277" s="12"/>
      <c r="J277" s="12"/>
      <c r="K277" s="12"/>
      <c r="L277" s="42"/>
      <c r="M277" s="49"/>
      <c r="N277" s="49"/>
      <c r="O277" s="12"/>
      <c r="P277" s="12"/>
      <c r="Q277" s="12"/>
      <c r="R277" s="12"/>
      <c r="S277" s="12"/>
      <c r="T277" s="12"/>
    </row>
    <row r="278" spans="1:20" s="1" customFormat="1" x14ac:dyDescent="0.4">
      <c r="A278" s="12"/>
      <c r="B278" s="12"/>
      <c r="C278" s="42"/>
      <c r="D278" s="12"/>
      <c r="E278" s="12"/>
      <c r="F278" s="12"/>
      <c r="G278" s="12"/>
      <c r="H278" s="12"/>
      <c r="I278" s="12"/>
      <c r="J278" s="12"/>
      <c r="K278" s="12"/>
      <c r="L278" s="42"/>
      <c r="M278" s="49"/>
      <c r="N278" s="49"/>
      <c r="O278" s="12"/>
      <c r="P278" s="12"/>
      <c r="Q278" s="12"/>
      <c r="R278" s="12"/>
      <c r="S278" s="12"/>
      <c r="T278" s="12"/>
    </row>
    <row r="279" spans="1:20" s="1" customFormat="1" x14ac:dyDescent="0.4">
      <c r="A279" s="12"/>
      <c r="B279" s="12"/>
      <c r="C279" s="42"/>
      <c r="D279" s="12"/>
      <c r="E279" s="12"/>
      <c r="F279" s="12"/>
      <c r="G279" s="12"/>
      <c r="H279" s="12"/>
      <c r="I279" s="12"/>
      <c r="J279" s="12"/>
      <c r="K279" s="12"/>
      <c r="L279" s="42"/>
      <c r="M279" s="49"/>
      <c r="N279" s="49"/>
      <c r="O279" s="12"/>
      <c r="P279" s="12"/>
      <c r="Q279" s="12"/>
      <c r="R279" s="12"/>
      <c r="S279" s="12"/>
      <c r="T279" s="12"/>
    </row>
    <row r="280" spans="1:20" s="1" customFormat="1" x14ac:dyDescent="0.4">
      <c r="A280" s="12"/>
      <c r="B280" s="12"/>
      <c r="C280" s="42"/>
      <c r="D280" s="12"/>
      <c r="E280" s="12"/>
      <c r="F280" s="12"/>
      <c r="G280" s="12"/>
      <c r="H280" s="12"/>
      <c r="I280" s="12"/>
      <c r="J280" s="12"/>
      <c r="K280" s="12"/>
      <c r="L280" s="42"/>
      <c r="M280" s="49"/>
      <c r="N280" s="49"/>
      <c r="O280" s="12"/>
      <c r="P280" s="12"/>
      <c r="Q280" s="12"/>
      <c r="R280" s="12"/>
      <c r="S280" s="12"/>
      <c r="T280" s="12"/>
    </row>
    <row r="281" spans="1:20" s="1" customFormat="1" x14ac:dyDescent="0.4">
      <c r="A281" s="12"/>
      <c r="B281" s="12"/>
      <c r="C281" s="42"/>
      <c r="D281" s="12"/>
      <c r="E281" s="12"/>
      <c r="F281" s="12"/>
      <c r="G281" s="12"/>
      <c r="H281" s="12"/>
      <c r="I281" s="12"/>
      <c r="J281" s="12"/>
      <c r="K281" s="12"/>
      <c r="L281" s="42"/>
      <c r="M281" s="49"/>
      <c r="N281" s="49"/>
      <c r="O281" s="12"/>
      <c r="P281" s="12"/>
      <c r="Q281" s="12"/>
      <c r="R281" s="12"/>
      <c r="S281" s="12"/>
      <c r="T281" s="12"/>
    </row>
    <row r="282" spans="1:20" s="1" customFormat="1" x14ac:dyDescent="0.4">
      <c r="A282" s="12"/>
      <c r="B282" s="12"/>
      <c r="C282" s="42"/>
      <c r="D282" s="12"/>
      <c r="E282" s="12"/>
      <c r="F282" s="12"/>
      <c r="G282" s="12"/>
      <c r="H282" s="12"/>
      <c r="I282" s="12"/>
      <c r="J282" s="12"/>
      <c r="K282" s="12"/>
      <c r="L282" s="42"/>
      <c r="M282" s="49"/>
      <c r="N282" s="49"/>
      <c r="O282" s="12"/>
      <c r="P282" s="12"/>
      <c r="Q282" s="12"/>
      <c r="R282" s="12"/>
      <c r="S282" s="12"/>
      <c r="T282" s="12"/>
    </row>
    <row r="283" spans="1:20" s="1" customFormat="1" x14ac:dyDescent="0.4">
      <c r="A283" s="12"/>
      <c r="B283" s="12"/>
      <c r="C283" s="42"/>
      <c r="D283" s="12"/>
      <c r="E283" s="12"/>
      <c r="F283" s="12"/>
      <c r="G283" s="12"/>
      <c r="H283" s="12"/>
      <c r="I283" s="12"/>
      <c r="J283" s="12"/>
      <c r="K283" s="12"/>
      <c r="L283" s="42"/>
      <c r="M283" s="49"/>
      <c r="N283" s="49"/>
      <c r="O283" s="12"/>
      <c r="P283" s="12"/>
      <c r="Q283" s="12"/>
      <c r="R283" s="12"/>
      <c r="S283" s="12"/>
      <c r="T283" s="12"/>
    </row>
    <row r="284" spans="1:20" s="1" customFormat="1" x14ac:dyDescent="0.4">
      <c r="A284" s="12"/>
      <c r="B284" s="12"/>
      <c r="C284" s="42"/>
      <c r="D284" s="12"/>
      <c r="E284" s="12"/>
      <c r="F284" s="12"/>
      <c r="G284" s="12"/>
      <c r="H284" s="12"/>
      <c r="I284" s="12"/>
      <c r="J284" s="12"/>
      <c r="K284" s="12"/>
      <c r="L284" s="42"/>
      <c r="M284" s="49"/>
      <c r="N284" s="49"/>
      <c r="O284" s="12"/>
      <c r="P284" s="12"/>
      <c r="Q284" s="12"/>
      <c r="R284" s="12"/>
      <c r="S284" s="12"/>
      <c r="T284" s="12"/>
    </row>
    <row r="285" spans="1:20" s="1" customFormat="1" x14ac:dyDescent="0.4">
      <c r="A285" s="12"/>
      <c r="B285" s="12"/>
      <c r="C285" s="42"/>
      <c r="D285" s="12"/>
      <c r="E285" s="12"/>
      <c r="F285" s="12"/>
      <c r="G285" s="12"/>
      <c r="H285" s="12"/>
      <c r="I285" s="12"/>
      <c r="J285" s="12"/>
      <c r="K285" s="12"/>
      <c r="L285" s="42"/>
      <c r="M285" s="49"/>
      <c r="N285" s="49"/>
      <c r="O285" s="12"/>
      <c r="P285" s="12"/>
      <c r="Q285" s="12"/>
      <c r="R285" s="12"/>
      <c r="S285" s="12"/>
      <c r="T285" s="12"/>
    </row>
    <row r="286" spans="1:20" s="1" customFormat="1" x14ac:dyDescent="0.4">
      <c r="A286" s="12"/>
      <c r="B286" s="12"/>
      <c r="C286" s="42"/>
      <c r="D286" s="12"/>
      <c r="E286" s="12"/>
      <c r="F286" s="12"/>
      <c r="G286" s="12"/>
      <c r="H286" s="12"/>
      <c r="I286" s="12"/>
      <c r="J286" s="12"/>
      <c r="K286" s="12"/>
      <c r="L286" s="42"/>
      <c r="M286" s="49"/>
      <c r="N286" s="49"/>
      <c r="O286" s="12"/>
      <c r="P286" s="12"/>
      <c r="Q286" s="12"/>
      <c r="R286" s="12"/>
      <c r="S286" s="12"/>
      <c r="T286" s="12"/>
    </row>
    <row r="287" spans="1:20" s="1" customFormat="1" x14ac:dyDescent="0.4">
      <c r="A287" s="12"/>
      <c r="B287" s="12"/>
      <c r="C287" s="42"/>
      <c r="D287" s="12"/>
      <c r="E287" s="12"/>
      <c r="F287" s="12"/>
      <c r="G287" s="12"/>
      <c r="H287" s="12"/>
      <c r="I287" s="12"/>
      <c r="J287" s="12"/>
      <c r="K287" s="12"/>
      <c r="L287" s="42"/>
      <c r="M287" s="49"/>
      <c r="N287" s="49"/>
      <c r="O287" s="12"/>
      <c r="P287" s="12"/>
      <c r="Q287" s="12"/>
      <c r="R287" s="12"/>
      <c r="S287" s="12"/>
      <c r="T287" s="12"/>
    </row>
    <row r="288" spans="1:20" x14ac:dyDescent="0.4">
      <c r="C288" s="42"/>
      <c r="L288" s="42"/>
    </row>
    <row r="289" spans="3:12" x14ac:dyDescent="0.4">
      <c r="C289" s="42"/>
      <c r="L289" s="42"/>
    </row>
    <row r="290" spans="3:12" x14ac:dyDescent="0.4">
      <c r="C290" s="42"/>
      <c r="L290" s="42"/>
    </row>
    <row r="291" spans="3:12" x14ac:dyDescent="0.4">
      <c r="C291" s="42"/>
      <c r="L291" s="42"/>
    </row>
    <row r="292" spans="3:12" x14ac:dyDescent="0.4">
      <c r="C292" s="42"/>
      <c r="L292" s="42"/>
    </row>
    <row r="293" spans="3:12" x14ac:dyDescent="0.4">
      <c r="C293" s="42"/>
      <c r="L293" s="42"/>
    </row>
    <row r="294" spans="3:12" x14ac:dyDescent="0.4">
      <c r="C294" s="42"/>
      <c r="L294" s="42"/>
    </row>
    <row r="295" spans="3:12" x14ac:dyDescent="0.4">
      <c r="C295" s="42"/>
      <c r="L295" s="42"/>
    </row>
    <row r="296" spans="3:12" x14ac:dyDescent="0.4">
      <c r="C296" s="42"/>
      <c r="L296" s="42"/>
    </row>
    <row r="297" spans="3:12" x14ac:dyDescent="0.4">
      <c r="C297" s="42"/>
      <c r="L297" s="42"/>
    </row>
    <row r="298" spans="3:12" x14ac:dyDescent="0.4">
      <c r="C298" s="42"/>
      <c r="L298" s="42"/>
    </row>
    <row r="299" spans="3:12" x14ac:dyDescent="0.4">
      <c r="C299" s="42"/>
      <c r="L299" s="42"/>
    </row>
    <row r="300" spans="3:12" x14ac:dyDescent="0.4">
      <c r="C300" s="42"/>
      <c r="L300" s="42"/>
    </row>
    <row r="301" spans="3:12" x14ac:dyDescent="0.4">
      <c r="C301" s="42"/>
      <c r="L301" s="42"/>
    </row>
    <row r="302" spans="3:12" x14ac:dyDescent="0.4">
      <c r="C302" s="42"/>
      <c r="L302" s="42"/>
    </row>
    <row r="303" spans="3:12" x14ac:dyDescent="0.4">
      <c r="C303" s="42"/>
      <c r="L303" s="42"/>
    </row>
    <row r="304" spans="3:12" x14ac:dyDescent="0.4">
      <c r="C304" s="42"/>
      <c r="L304" s="42"/>
    </row>
    <row r="305" spans="3:12" x14ac:dyDescent="0.4">
      <c r="C305" s="42"/>
      <c r="L305" s="42"/>
    </row>
    <row r="306" spans="3:12" x14ac:dyDescent="0.4">
      <c r="C306" s="42"/>
      <c r="L306" s="42"/>
    </row>
    <row r="307" spans="3:12" x14ac:dyDescent="0.4">
      <c r="C307" s="42"/>
      <c r="L307" s="42"/>
    </row>
    <row r="308" spans="3:12" x14ac:dyDescent="0.4">
      <c r="C308" s="42"/>
      <c r="L308" s="42"/>
    </row>
    <row r="309" spans="3:12" x14ac:dyDescent="0.4">
      <c r="C309" s="42"/>
      <c r="L309" s="42"/>
    </row>
    <row r="310" spans="3:12" x14ac:dyDescent="0.4">
      <c r="C310" s="42"/>
      <c r="L310" s="42"/>
    </row>
    <row r="311" spans="3:12" x14ac:dyDescent="0.4">
      <c r="C311" s="42"/>
      <c r="L311" s="42"/>
    </row>
    <row r="312" spans="3:12" x14ac:dyDescent="0.4">
      <c r="C312" s="42"/>
      <c r="L312" s="42"/>
    </row>
    <row r="313" spans="3:12" x14ac:dyDescent="0.4">
      <c r="C313" s="42"/>
      <c r="L313" s="42"/>
    </row>
    <row r="314" spans="3:12" x14ac:dyDescent="0.4">
      <c r="C314" s="42"/>
      <c r="L314" s="42"/>
    </row>
    <row r="315" spans="3:12" x14ac:dyDescent="0.4">
      <c r="C315" s="42"/>
      <c r="L315" s="42"/>
    </row>
    <row r="316" spans="3:12" x14ac:dyDescent="0.4">
      <c r="C316" s="42"/>
      <c r="L316" s="42"/>
    </row>
    <row r="317" spans="3:12" x14ac:dyDescent="0.4">
      <c r="C317" s="42"/>
      <c r="L317" s="42"/>
    </row>
    <row r="318" spans="3:12" x14ac:dyDescent="0.4">
      <c r="C318" s="42"/>
      <c r="L318" s="42"/>
    </row>
    <row r="319" spans="3:12" x14ac:dyDescent="0.4">
      <c r="C319" s="42"/>
      <c r="L319" s="42"/>
    </row>
    <row r="320" spans="3:12" x14ac:dyDescent="0.4">
      <c r="C320" s="42"/>
      <c r="L320" s="42"/>
    </row>
    <row r="321" spans="3:12" x14ac:dyDescent="0.4">
      <c r="C321" s="42"/>
      <c r="L321" s="42"/>
    </row>
    <row r="322" spans="3:12" x14ac:dyDescent="0.4">
      <c r="C322" s="42"/>
      <c r="L322" s="42"/>
    </row>
    <row r="323" spans="3:12" x14ac:dyDescent="0.4">
      <c r="C323" s="42"/>
      <c r="L323" s="42"/>
    </row>
    <row r="324" spans="3:12" x14ac:dyDescent="0.4">
      <c r="C324" s="42"/>
      <c r="L324" s="42"/>
    </row>
    <row r="325" spans="3:12" x14ac:dyDescent="0.4">
      <c r="C325" s="42"/>
      <c r="L325" s="42"/>
    </row>
    <row r="326" spans="3:12" x14ac:dyDescent="0.4">
      <c r="C326" s="42"/>
      <c r="L326" s="42"/>
    </row>
    <row r="327" spans="3:12" x14ac:dyDescent="0.4">
      <c r="C327" s="42"/>
      <c r="L327" s="42"/>
    </row>
    <row r="328" spans="3:12" x14ac:dyDescent="0.4">
      <c r="C328" s="42"/>
      <c r="L328" s="42"/>
    </row>
    <row r="329" spans="3:12" x14ac:dyDescent="0.4">
      <c r="C329" s="42"/>
      <c r="L329" s="42"/>
    </row>
    <row r="330" spans="3:12" x14ac:dyDescent="0.4">
      <c r="C330" s="42"/>
      <c r="L330" s="42"/>
    </row>
    <row r="331" spans="3:12" x14ac:dyDescent="0.4">
      <c r="C331" s="42"/>
      <c r="L331" s="42"/>
    </row>
    <row r="332" spans="3:12" x14ac:dyDescent="0.4">
      <c r="C332" s="42"/>
      <c r="L332" s="42"/>
    </row>
    <row r="333" spans="3:12" x14ac:dyDescent="0.4">
      <c r="C333" s="42"/>
      <c r="L333" s="42"/>
    </row>
    <row r="334" spans="3:12" x14ac:dyDescent="0.4">
      <c r="C334" s="42"/>
      <c r="L334" s="42"/>
    </row>
    <row r="335" spans="3:12" x14ac:dyDescent="0.4">
      <c r="C335" s="42"/>
      <c r="L335" s="42"/>
    </row>
    <row r="336" spans="3:12" x14ac:dyDescent="0.4">
      <c r="C336" s="42"/>
      <c r="L336" s="42"/>
    </row>
    <row r="337" spans="3:12" x14ac:dyDescent="0.4">
      <c r="C337" s="42"/>
      <c r="L337" s="42"/>
    </row>
    <row r="338" spans="3:12" x14ac:dyDescent="0.4">
      <c r="C338" s="42"/>
      <c r="L338" s="42"/>
    </row>
    <row r="339" spans="3:12" x14ac:dyDescent="0.4">
      <c r="C339" s="42"/>
      <c r="L339" s="42"/>
    </row>
    <row r="340" spans="3:12" x14ac:dyDescent="0.4">
      <c r="C340" s="42"/>
      <c r="L340" s="42"/>
    </row>
    <row r="341" spans="3:12" x14ac:dyDescent="0.4">
      <c r="C341" s="42"/>
      <c r="L341" s="42"/>
    </row>
    <row r="342" spans="3:12" x14ac:dyDescent="0.4">
      <c r="C342" s="42"/>
      <c r="L342" s="42"/>
    </row>
    <row r="343" spans="3:12" x14ac:dyDescent="0.4">
      <c r="C343" s="42"/>
      <c r="L343" s="42"/>
    </row>
    <row r="344" spans="3:12" x14ac:dyDescent="0.4">
      <c r="C344" s="42"/>
      <c r="L344" s="42"/>
    </row>
    <row r="345" spans="3:12" x14ac:dyDescent="0.4">
      <c r="C345" s="42"/>
      <c r="L345" s="42"/>
    </row>
    <row r="346" spans="3:12" x14ac:dyDescent="0.4">
      <c r="C346" s="42"/>
      <c r="L346" s="42"/>
    </row>
    <row r="347" spans="3:12" x14ac:dyDescent="0.4">
      <c r="C347" s="42"/>
      <c r="L347" s="42"/>
    </row>
    <row r="348" spans="3:12" x14ac:dyDescent="0.4">
      <c r="C348" s="42"/>
      <c r="L348" s="42"/>
    </row>
    <row r="349" spans="3:12" x14ac:dyDescent="0.4">
      <c r="C349" s="42"/>
      <c r="L349" s="42"/>
    </row>
    <row r="350" spans="3:12" x14ac:dyDescent="0.4">
      <c r="C350" s="42"/>
      <c r="L350" s="42"/>
    </row>
    <row r="351" spans="3:12" x14ac:dyDescent="0.4">
      <c r="C351" s="42"/>
      <c r="L351" s="42"/>
    </row>
    <row r="352" spans="3:12" x14ac:dyDescent="0.4">
      <c r="C352" s="42"/>
      <c r="L352" s="42"/>
    </row>
    <row r="353" spans="3:12" x14ac:dyDescent="0.4">
      <c r="C353" s="42"/>
      <c r="L353" s="42"/>
    </row>
    <row r="354" spans="3:12" x14ac:dyDescent="0.4">
      <c r="C354" s="42"/>
      <c r="L354" s="42"/>
    </row>
    <row r="355" spans="3:12" x14ac:dyDescent="0.4">
      <c r="C355" s="42"/>
      <c r="L355" s="42"/>
    </row>
    <row r="356" spans="3:12" x14ac:dyDescent="0.4">
      <c r="C356" s="42"/>
      <c r="L356" s="42"/>
    </row>
    <row r="357" spans="3:12" x14ac:dyDescent="0.4">
      <c r="C357" s="42"/>
      <c r="L357" s="42"/>
    </row>
    <row r="358" spans="3:12" x14ac:dyDescent="0.4">
      <c r="C358" s="42"/>
      <c r="L358" s="42"/>
    </row>
    <row r="359" spans="3:12" x14ac:dyDescent="0.4">
      <c r="C359" s="42"/>
      <c r="L359" s="42"/>
    </row>
    <row r="360" spans="3:12" x14ac:dyDescent="0.4">
      <c r="C360" s="42"/>
      <c r="L360" s="42"/>
    </row>
    <row r="361" spans="3:12" x14ac:dyDescent="0.4">
      <c r="C361" s="42"/>
      <c r="L361" s="42"/>
    </row>
    <row r="362" spans="3:12" x14ac:dyDescent="0.4">
      <c r="C362" s="42"/>
      <c r="L362" s="42"/>
    </row>
    <row r="363" spans="3:12" x14ac:dyDescent="0.4">
      <c r="C363" s="42"/>
      <c r="L363" s="42"/>
    </row>
    <row r="364" spans="3:12" x14ac:dyDescent="0.4">
      <c r="C364" s="42"/>
      <c r="L364" s="42"/>
    </row>
    <row r="365" spans="3:12" x14ac:dyDescent="0.4">
      <c r="C365" s="42"/>
      <c r="L365" s="42"/>
    </row>
    <row r="366" spans="3:12" x14ac:dyDescent="0.4">
      <c r="C366" s="42"/>
      <c r="L366" s="42"/>
    </row>
    <row r="367" spans="3:12" x14ac:dyDescent="0.4">
      <c r="C367" s="42"/>
      <c r="L367" s="42"/>
    </row>
    <row r="368" spans="3:12" x14ac:dyDescent="0.4">
      <c r="C368" s="42"/>
      <c r="L368" s="42"/>
    </row>
    <row r="369" spans="3:12" x14ac:dyDescent="0.4">
      <c r="C369" s="42"/>
      <c r="L369" s="42"/>
    </row>
    <row r="370" spans="3:12" x14ac:dyDescent="0.4">
      <c r="C370" s="42"/>
      <c r="L370" s="42"/>
    </row>
    <row r="371" spans="3:12" x14ac:dyDescent="0.4">
      <c r="C371" s="42"/>
      <c r="L371" s="42"/>
    </row>
    <row r="372" spans="3:12" x14ac:dyDescent="0.4">
      <c r="C372" s="42"/>
      <c r="L372" s="42"/>
    </row>
    <row r="373" spans="3:12" x14ac:dyDescent="0.4">
      <c r="C373" s="42"/>
      <c r="L373" s="42"/>
    </row>
    <row r="374" spans="3:12" x14ac:dyDescent="0.4">
      <c r="C374" s="42"/>
      <c r="L374" s="42"/>
    </row>
    <row r="375" spans="3:12" x14ac:dyDescent="0.4">
      <c r="C375" s="42"/>
      <c r="L375" s="42"/>
    </row>
    <row r="376" spans="3:12" x14ac:dyDescent="0.4">
      <c r="C376" s="42"/>
      <c r="L376" s="42"/>
    </row>
    <row r="377" spans="3:12" x14ac:dyDescent="0.4">
      <c r="C377" s="42"/>
      <c r="L377" s="42"/>
    </row>
    <row r="378" spans="3:12" x14ac:dyDescent="0.4">
      <c r="C378" s="42"/>
      <c r="L378" s="42"/>
    </row>
    <row r="379" spans="3:12" x14ac:dyDescent="0.4">
      <c r="C379" s="42"/>
      <c r="L379" s="42"/>
    </row>
    <row r="380" spans="3:12" x14ac:dyDescent="0.4">
      <c r="C380" s="42"/>
      <c r="L380" s="42"/>
    </row>
    <row r="381" spans="3:12" x14ac:dyDescent="0.4">
      <c r="C381" s="42"/>
      <c r="L381" s="42"/>
    </row>
    <row r="382" spans="3:12" x14ac:dyDescent="0.4">
      <c r="C382" s="42"/>
      <c r="L382" s="42"/>
    </row>
    <row r="383" spans="3:12" x14ac:dyDescent="0.4">
      <c r="C383" s="42"/>
      <c r="L383" s="42"/>
    </row>
    <row r="384" spans="3:12" x14ac:dyDescent="0.4">
      <c r="C384" s="42"/>
      <c r="L384" s="42"/>
    </row>
    <row r="385" spans="3:12" x14ac:dyDescent="0.4">
      <c r="C385" s="42"/>
      <c r="L385" s="42"/>
    </row>
    <row r="386" spans="3:12" x14ac:dyDescent="0.4">
      <c r="C386" s="42"/>
      <c r="L386" s="42"/>
    </row>
    <row r="387" spans="3:12" x14ac:dyDescent="0.4">
      <c r="C387" s="42"/>
      <c r="L387" s="42"/>
    </row>
    <row r="388" spans="3:12" x14ac:dyDescent="0.4">
      <c r="C388" s="42"/>
      <c r="L388" s="42"/>
    </row>
    <row r="389" spans="3:12" x14ac:dyDescent="0.4">
      <c r="C389" s="42"/>
      <c r="L389" s="42"/>
    </row>
    <row r="390" spans="3:12" x14ac:dyDescent="0.4">
      <c r="C390" s="42"/>
      <c r="L390" s="42"/>
    </row>
    <row r="391" spans="3:12" x14ac:dyDescent="0.4">
      <c r="C391" s="42"/>
      <c r="L391" s="42"/>
    </row>
    <row r="392" spans="3:12" x14ac:dyDescent="0.4">
      <c r="C392" s="42"/>
      <c r="L392" s="42"/>
    </row>
    <row r="393" spans="3:12" x14ac:dyDescent="0.4">
      <c r="C393" s="42"/>
      <c r="L393" s="42"/>
    </row>
    <row r="394" spans="3:12" x14ac:dyDescent="0.4">
      <c r="C394" s="42"/>
      <c r="L394" s="42"/>
    </row>
    <row r="395" spans="3:12" x14ac:dyDescent="0.4">
      <c r="C395" s="42"/>
      <c r="L395" s="42"/>
    </row>
    <row r="396" spans="3:12" x14ac:dyDescent="0.4">
      <c r="C396" s="42"/>
      <c r="L396" s="42"/>
    </row>
    <row r="397" spans="3:12" x14ac:dyDescent="0.4">
      <c r="C397" s="42"/>
      <c r="L397" s="42"/>
    </row>
    <row r="398" spans="3:12" x14ac:dyDescent="0.4">
      <c r="C398" s="42"/>
      <c r="L398" s="42"/>
    </row>
    <row r="399" spans="3:12" x14ac:dyDescent="0.4">
      <c r="C399" s="42"/>
      <c r="L399" s="42"/>
    </row>
    <row r="400" spans="3:12" x14ac:dyDescent="0.4">
      <c r="C400" s="42"/>
      <c r="L400" s="42"/>
    </row>
    <row r="401" spans="3:12" x14ac:dyDescent="0.4">
      <c r="C401" s="42"/>
      <c r="L401" s="42"/>
    </row>
    <row r="402" spans="3:12" x14ac:dyDescent="0.4">
      <c r="C402" s="42"/>
      <c r="L402" s="42"/>
    </row>
    <row r="403" spans="3:12" x14ac:dyDescent="0.4">
      <c r="C403" s="42"/>
      <c r="L403" s="42"/>
    </row>
    <row r="404" spans="3:12" x14ac:dyDescent="0.4">
      <c r="C404" s="42"/>
      <c r="L404" s="42"/>
    </row>
    <row r="405" spans="3:12" x14ac:dyDescent="0.4">
      <c r="C405" s="42"/>
      <c r="L405" s="42"/>
    </row>
    <row r="406" spans="3:12" x14ac:dyDescent="0.4">
      <c r="C406" s="42"/>
      <c r="L406" s="42"/>
    </row>
    <row r="407" spans="3:12" x14ac:dyDescent="0.4">
      <c r="C407" s="42"/>
      <c r="L407" s="42"/>
    </row>
    <row r="408" spans="3:12" x14ac:dyDescent="0.4">
      <c r="C408" s="42"/>
      <c r="L408" s="42"/>
    </row>
    <row r="409" spans="3:12" x14ac:dyDescent="0.4">
      <c r="C409" s="42"/>
      <c r="L409" s="42"/>
    </row>
    <row r="410" spans="3:12" x14ac:dyDescent="0.4">
      <c r="C410" s="42"/>
      <c r="L410" s="42"/>
    </row>
    <row r="411" spans="3:12" x14ac:dyDescent="0.4">
      <c r="C411" s="42"/>
      <c r="L411" s="42"/>
    </row>
    <row r="412" spans="3:12" x14ac:dyDescent="0.4">
      <c r="C412" s="42"/>
      <c r="L412" s="42"/>
    </row>
    <row r="413" spans="3:12" x14ac:dyDescent="0.4">
      <c r="C413" s="42"/>
      <c r="L413" s="42"/>
    </row>
    <row r="414" spans="3:12" x14ac:dyDescent="0.4">
      <c r="C414" s="42"/>
      <c r="L414" s="42"/>
    </row>
    <row r="415" spans="3:12" x14ac:dyDescent="0.4">
      <c r="C415" s="42"/>
      <c r="L415" s="42"/>
    </row>
    <row r="416" spans="3:12" x14ac:dyDescent="0.4">
      <c r="C416" s="42"/>
      <c r="L416" s="42"/>
    </row>
    <row r="417" spans="3:12" x14ac:dyDescent="0.4">
      <c r="C417" s="42"/>
      <c r="L417" s="42"/>
    </row>
    <row r="418" spans="3:12" x14ac:dyDescent="0.4">
      <c r="C418" s="42"/>
      <c r="L418" s="42"/>
    </row>
    <row r="419" spans="3:12" x14ac:dyDescent="0.4">
      <c r="C419" s="42"/>
      <c r="L419" s="42"/>
    </row>
    <row r="420" spans="3:12" x14ac:dyDescent="0.4">
      <c r="C420" s="42"/>
      <c r="L420" s="42"/>
    </row>
    <row r="421" spans="3:12" x14ac:dyDescent="0.4">
      <c r="C421" s="42"/>
      <c r="L421" s="42"/>
    </row>
    <row r="422" spans="3:12" x14ac:dyDescent="0.4">
      <c r="C422" s="42"/>
      <c r="L422" s="42"/>
    </row>
    <row r="423" spans="3:12" x14ac:dyDescent="0.4">
      <c r="C423" s="42"/>
      <c r="L423" s="42"/>
    </row>
    <row r="424" spans="3:12" x14ac:dyDescent="0.4">
      <c r="C424" s="42"/>
      <c r="L424" s="42"/>
    </row>
    <row r="425" spans="3:12" x14ac:dyDescent="0.4">
      <c r="C425" s="42"/>
      <c r="L425" s="42"/>
    </row>
    <row r="426" spans="3:12" x14ac:dyDescent="0.4">
      <c r="C426" s="42"/>
      <c r="L426" s="42"/>
    </row>
    <row r="427" spans="3:12" x14ac:dyDescent="0.4">
      <c r="C427" s="42"/>
      <c r="L427" s="42"/>
    </row>
    <row r="428" spans="3:12" x14ac:dyDescent="0.4">
      <c r="C428" s="42"/>
      <c r="L428" s="42"/>
    </row>
    <row r="429" spans="3:12" x14ac:dyDescent="0.4">
      <c r="C429" s="42"/>
      <c r="L429" s="42"/>
    </row>
    <row r="430" spans="3:12" x14ac:dyDescent="0.4">
      <c r="C430" s="42"/>
      <c r="L430" s="42"/>
    </row>
    <row r="431" spans="3:12" x14ac:dyDescent="0.4">
      <c r="C431" s="42"/>
      <c r="L431" s="42"/>
    </row>
    <row r="432" spans="3:12" x14ac:dyDescent="0.4">
      <c r="C432" s="42"/>
      <c r="L432" s="42"/>
    </row>
    <row r="433" spans="3:12" x14ac:dyDescent="0.4">
      <c r="C433" s="42"/>
      <c r="L433" s="42"/>
    </row>
    <row r="434" spans="3:12" x14ac:dyDescent="0.4">
      <c r="C434" s="42"/>
      <c r="L434" s="42"/>
    </row>
    <row r="435" spans="3:12" x14ac:dyDescent="0.4">
      <c r="C435" s="42"/>
      <c r="L435" s="42"/>
    </row>
    <row r="436" spans="3:12" x14ac:dyDescent="0.4">
      <c r="C436" s="42"/>
      <c r="L436" s="42"/>
    </row>
    <row r="437" spans="3:12" x14ac:dyDescent="0.4">
      <c r="C437" s="42"/>
      <c r="L437" s="42"/>
    </row>
    <row r="438" spans="3:12" x14ac:dyDescent="0.4">
      <c r="C438" s="42"/>
      <c r="L438" s="42"/>
    </row>
    <row r="439" spans="3:12" x14ac:dyDescent="0.4">
      <c r="C439" s="42"/>
      <c r="L439" s="42"/>
    </row>
    <row r="440" spans="3:12" x14ac:dyDescent="0.4">
      <c r="C440" s="42"/>
      <c r="L440" s="42"/>
    </row>
    <row r="441" spans="3:12" x14ac:dyDescent="0.4">
      <c r="C441" s="42"/>
      <c r="L441" s="42"/>
    </row>
    <row r="442" spans="3:12" x14ac:dyDescent="0.4">
      <c r="C442" s="42"/>
      <c r="L442" s="42"/>
    </row>
    <row r="443" spans="3:12" x14ac:dyDescent="0.4">
      <c r="C443" s="42"/>
      <c r="L443" s="42"/>
    </row>
    <row r="444" spans="3:12" x14ac:dyDescent="0.4">
      <c r="C444" s="42"/>
      <c r="L444" s="42"/>
    </row>
    <row r="445" spans="3:12" x14ac:dyDescent="0.4">
      <c r="C445" s="42"/>
      <c r="L445" s="42"/>
    </row>
    <row r="446" spans="3:12" x14ac:dyDescent="0.4">
      <c r="C446" s="42"/>
      <c r="L446" s="42"/>
    </row>
    <row r="447" spans="3:12" x14ac:dyDescent="0.4">
      <c r="C447" s="42"/>
      <c r="L447" s="42"/>
    </row>
    <row r="448" spans="3:12" x14ac:dyDescent="0.4">
      <c r="C448" s="42"/>
      <c r="L448" s="42"/>
    </row>
    <row r="449" spans="3:12" x14ac:dyDescent="0.4">
      <c r="C449" s="42"/>
      <c r="L449" s="42"/>
    </row>
    <row r="450" spans="3:12" x14ac:dyDescent="0.4">
      <c r="C450" s="42"/>
      <c r="L450" s="42"/>
    </row>
    <row r="451" spans="3:12" x14ac:dyDescent="0.4">
      <c r="C451" s="42"/>
      <c r="L451" s="42"/>
    </row>
    <row r="452" spans="3:12" x14ac:dyDescent="0.4">
      <c r="C452" s="42"/>
      <c r="L452" s="42"/>
    </row>
    <row r="453" spans="3:12" x14ac:dyDescent="0.4">
      <c r="C453" s="42"/>
      <c r="L453" s="42"/>
    </row>
    <row r="454" spans="3:12" x14ac:dyDescent="0.4">
      <c r="C454" s="42"/>
      <c r="L454" s="42"/>
    </row>
    <row r="455" spans="3:12" x14ac:dyDescent="0.4">
      <c r="C455" s="42"/>
      <c r="L455" s="42"/>
    </row>
    <row r="456" spans="3:12" x14ac:dyDescent="0.4">
      <c r="C456" s="42"/>
      <c r="L456" s="42"/>
    </row>
    <row r="457" spans="3:12" x14ac:dyDescent="0.4">
      <c r="C457" s="42"/>
      <c r="L457" s="42"/>
    </row>
    <row r="458" spans="3:12" x14ac:dyDescent="0.4">
      <c r="C458" s="42"/>
      <c r="L458" s="42"/>
    </row>
    <row r="459" spans="3:12" x14ac:dyDescent="0.4">
      <c r="C459" s="42"/>
      <c r="L459" s="42"/>
    </row>
    <row r="460" spans="3:12" x14ac:dyDescent="0.4">
      <c r="C460" s="42"/>
      <c r="L460" s="42"/>
    </row>
    <row r="461" spans="3:12" x14ac:dyDescent="0.4">
      <c r="C461" s="42"/>
      <c r="L461" s="42"/>
    </row>
    <row r="462" spans="3:12" x14ac:dyDescent="0.4">
      <c r="C462" s="42"/>
      <c r="L462" s="42"/>
    </row>
    <row r="463" spans="3:12" x14ac:dyDescent="0.4">
      <c r="C463" s="42"/>
      <c r="L463" s="42"/>
    </row>
    <row r="464" spans="3:12" x14ac:dyDescent="0.4">
      <c r="C464" s="42"/>
      <c r="L464" s="42"/>
    </row>
    <row r="465" spans="3:12" x14ac:dyDescent="0.4">
      <c r="C465" s="42"/>
      <c r="L465" s="42"/>
    </row>
    <row r="466" spans="3:12" x14ac:dyDescent="0.4">
      <c r="C466" s="42"/>
      <c r="L466" s="42"/>
    </row>
    <row r="467" spans="3:12" x14ac:dyDescent="0.4">
      <c r="C467" s="42"/>
      <c r="L467" s="42"/>
    </row>
    <row r="468" spans="3:12" x14ac:dyDescent="0.4">
      <c r="C468" s="42"/>
      <c r="L468" s="42"/>
    </row>
    <row r="469" spans="3:12" x14ac:dyDescent="0.4">
      <c r="C469" s="42"/>
      <c r="L469" s="42"/>
    </row>
    <row r="470" spans="3:12" x14ac:dyDescent="0.4">
      <c r="C470" s="42"/>
      <c r="L470" s="42"/>
    </row>
    <row r="471" spans="3:12" x14ac:dyDescent="0.4">
      <c r="C471" s="42"/>
      <c r="L471" s="42"/>
    </row>
    <row r="472" spans="3:12" x14ac:dyDescent="0.4">
      <c r="C472" s="42"/>
      <c r="L472" s="42"/>
    </row>
    <row r="473" spans="3:12" x14ac:dyDescent="0.4">
      <c r="C473" s="42"/>
      <c r="L473" s="42"/>
    </row>
    <row r="474" spans="3:12" x14ac:dyDescent="0.4">
      <c r="C474" s="42"/>
      <c r="L474" s="42"/>
    </row>
    <row r="475" spans="3:12" x14ac:dyDescent="0.4">
      <c r="C475" s="42"/>
      <c r="L475" s="42"/>
    </row>
    <row r="476" spans="3:12" x14ac:dyDescent="0.4">
      <c r="C476" s="42"/>
      <c r="L476" s="42"/>
    </row>
    <row r="477" spans="3:12" x14ac:dyDescent="0.4">
      <c r="C477" s="42"/>
      <c r="L477" s="42"/>
    </row>
    <row r="478" spans="3:12" x14ac:dyDescent="0.4">
      <c r="C478" s="42"/>
      <c r="L478" s="42"/>
    </row>
    <row r="479" spans="3:12" x14ac:dyDescent="0.4">
      <c r="C479" s="42"/>
      <c r="L479" s="42"/>
    </row>
    <row r="480" spans="3:12" x14ac:dyDescent="0.4">
      <c r="C480" s="42"/>
      <c r="L480" s="42"/>
    </row>
    <row r="481" spans="3:12" x14ac:dyDescent="0.4">
      <c r="C481" s="42"/>
      <c r="L481" s="42"/>
    </row>
    <row r="482" spans="3:12" x14ac:dyDescent="0.4">
      <c r="C482" s="42"/>
      <c r="L482" s="42"/>
    </row>
    <row r="483" spans="3:12" x14ac:dyDescent="0.4">
      <c r="C483" s="42"/>
      <c r="L483" s="42"/>
    </row>
    <row r="484" spans="3:12" x14ac:dyDescent="0.4">
      <c r="C484" s="42"/>
      <c r="L484" s="42"/>
    </row>
    <row r="485" spans="3:12" x14ac:dyDescent="0.4">
      <c r="C485" s="42"/>
      <c r="L485" s="42"/>
    </row>
    <row r="486" spans="3:12" x14ac:dyDescent="0.4">
      <c r="C486" s="42"/>
      <c r="L486" s="42"/>
    </row>
    <row r="487" spans="3:12" x14ac:dyDescent="0.4">
      <c r="C487" s="42"/>
      <c r="L487" s="42"/>
    </row>
    <row r="488" spans="3:12" x14ac:dyDescent="0.4">
      <c r="C488" s="42"/>
      <c r="L488" s="42"/>
    </row>
    <row r="489" spans="3:12" x14ac:dyDescent="0.4">
      <c r="C489" s="42"/>
      <c r="L489" s="42"/>
    </row>
    <row r="490" spans="3:12" x14ac:dyDescent="0.4">
      <c r="C490" s="42"/>
      <c r="L490" s="42"/>
    </row>
    <row r="491" spans="3:12" x14ac:dyDescent="0.4">
      <c r="C491" s="42"/>
      <c r="L491" s="42"/>
    </row>
    <row r="492" spans="3:12" x14ac:dyDescent="0.4">
      <c r="C492" s="42"/>
      <c r="L492" s="42"/>
    </row>
    <row r="493" spans="3:12" x14ac:dyDescent="0.4">
      <c r="C493" s="42"/>
      <c r="L493" s="42"/>
    </row>
    <row r="494" spans="3:12" x14ac:dyDescent="0.4">
      <c r="C494" s="42"/>
      <c r="L494" s="42"/>
    </row>
    <row r="495" spans="3:12" x14ac:dyDescent="0.4">
      <c r="C495" s="42"/>
      <c r="L495" s="42"/>
    </row>
    <row r="496" spans="3:12" x14ac:dyDescent="0.4">
      <c r="C496" s="42"/>
      <c r="L496" s="42"/>
    </row>
    <row r="497" spans="1:20" x14ac:dyDescent="0.4">
      <c r="C497" s="42"/>
      <c r="L497" s="42"/>
    </row>
    <row r="498" spans="1:20" x14ac:dyDescent="0.4">
      <c r="C498" s="42"/>
      <c r="L498" s="42"/>
    </row>
    <row r="499" spans="1:20" x14ac:dyDescent="0.4">
      <c r="C499" s="42"/>
      <c r="L499" s="42"/>
    </row>
    <row r="500" spans="1:20" x14ac:dyDescent="0.4">
      <c r="C500" s="42"/>
      <c r="L500" s="42"/>
    </row>
    <row r="501" spans="1:20" x14ac:dyDescent="0.4">
      <c r="C501" s="42"/>
      <c r="L501" s="42"/>
    </row>
    <row r="502" spans="1:20" x14ac:dyDescent="0.4">
      <c r="C502" s="42"/>
      <c r="L502" s="42"/>
    </row>
    <row r="503" spans="1:20" x14ac:dyDescent="0.4">
      <c r="C503" s="42"/>
      <c r="L503" s="42"/>
    </row>
    <row r="504" spans="1:20" x14ac:dyDescent="0.4">
      <c r="C504" s="42"/>
      <c r="L504" s="42"/>
    </row>
    <row r="505" spans="1:20" x14ac:dyDescent="0.4">
      <c r="C505" s="42"/>
      <c r="L505" s="42"/>
    </row>
    <row r="506" spans="1:20" x14ac:dyDescent="0.4">
      <c r="C506" s="42"/>
      <c r="L506" s="42"/>
    </row>
    <row r="507" spans="1:20" x14ac:dyDescent="0.4">
      <c r="C507" s="42"/>
      <c r="L507" s="42"/>
    </row>
    <row r="508" spans="1:20" x14ac:dyDescent="0.4">
      <c r="C508" s="42"/>
      <c r="L508" s="42"/>
    </row>
    <row r="509" spans="1:20" x14ac:dyDescent="0.4">
      <c r="C509" s="42"/>
      <c r="L509" s="42"/>
    </row>
    <row r="510" spans="1:20" x14ac:dyDescent="0.4">
      <c r="C510" s="42"/>
      <c r="L510" s="42"/>
    </row>
    <row r="511" spans="1:20" x14ac:dyDescent="0.4">
      <c r="C511" s="42"/>
      <c r="L511" s="42"/>
    </row>
    <row r="512" spans="1:20" s="1" customFormat="1" x14ac:dyDescent="0.4">
      <c r="A512" s="12"/>
      <c r="B512" s="12"/>
      <c r="C512" s="42"/>
      <c r="D512" s="12"/>
      <c r="E512" s="12"/>
      <c r="F512" s="12"/>
      <c r="G512" s="12"/>
      <c r="H512" s="12"/>
      <c r="I512" s="12"/>
      <c r="J512" s="12"/>
      <c r="K512" s="12"/>
      <c r="L512" s="42"/>
      <c r="M512" s="49"/>
      <c r="N512" s="49"/>
      <c r="O512" s="12"/>
      <c r="P512" s="12"/>
      <c r="Q512" s="12"/>
      <c r="R512" s="12"/>
      <c r="S512" s="12"/>
      <c r="T512" s="12"/>
    </row>
    <row r="513" spans="1:20" s="1" customFormat="1" x14ac:dyDescent="0.4">
      <c r="A513" s="12"/>
      <c r="B513" s="12"/>
      <c r="C513" s="42"/>
      <c r="D513" s="12"/>
      <c r="E513" s="12"/>
      <c r="F513" s="12"/>
      <c r="G513" s="12"/>
      <c r="H513" s="12"/>
      <c r="I513" s="12"/>
      <c r="J513" s="12"/>
      <c r="K513" s="12"/>
      <c r="L513" s="42"/>
      <c r="M513" s="49"/>
      <c r="N513" s="49"/>
      <c r="O513" s="12"/>
      <c r="P513" s="12"/>
      <c r="Q513" s="12"/>
      <c r="R513" s="12"/>
      <c r="S513" s="12"/>
      <c r="T513" s="12"/>
    </row>
    <row r="514" spans="1:20" s="1" customFormat="1" x14ac:dyDescent="0.4">
      <c r="A514" s="12"/>
      <c r="B514" s="12"/>
      <c r="C514" s="42"/>
      <c r="D514" s="12"/>
      <c r="E514" s="12"/>
      <c r="F514" s="12"/>
      <c r="G514" s="12"/>
      <c r="H514" s="12"/>
      <c r="I514" s="12"/>
      <c r="J514" s="12"/>
      <c r="K514" s="12"/>
      <c r="L514" s="42"/>
      <c r="M514" s="49"/>
      <c r="N514" s="49"/>
      <c r="O514" s="12"/>
      <c r="P514" s="12"/>
      <c r="Q514" s="12"/>
      <c r="R514" s="12"/>
      <c r="S514" s="12"/>
      <c r="T514" s="12"/>
    </row>
    <row r="515" spans="1:20" s="1" customFormat="1" x14ac:dyDescent="0.4">
      <c r="A515" s="12"/>
      <c r="B515" s="12"/>
      <c r="C515" s="42"/>
      <c r="D515" s="12"/>
      <c r="E515" s="12"/>
      <c r="F515" s="12"/>
      <c r="G515" s="12"/>
      <c r="H515" s="12"/>
      <c r="I515" s="12"/>
      <c r="J515" s="12"/>
      <c r="K515" s="12"/>
      <c r="L515" s="42"/>
      <c r="M515" s="49"/>
      <c r="N515" s="49"/>
      <c r="O515" s="12"/>
      <c r="P515" s="12"/>
      <c r="Q515" s="12"/>
      <c r="R515" s="12"/>
      <c r="S515" s="12"/>
      <c r="T515" s="12"/>
    </row>
    <row r="516" spans="1:20" s="1" customFormat="1" x14ac:dyDescent="0.4">
      <c r="A516" s="12"/>
      <c r="B516" s="12"/>
      <c r="C516" s="42"/>
      <c r="D516" s="12"/>
      <c r="E516" s="12"/>
      <c r="F516" s="12"/>
      <c r="G516" s="12"/>
      <c r="H516" s="12"/>
      <c r="I516" s="12"/>
      <c r="J516" s="12"/>
      <c r="K516" s="12"/>
      <c r="L516" s="12"/>
      <c r="M516" s="49"/>
      <c r="N516" s="49"/>
      <c r="O516" s="12"/>
      <c r="P516" s="12"/>
      <c r="Q516" s="12"/>
      <c r="R516" s="12"/>
      <c r="S516" s="12"/>
      <c r="T516" s="12"/>
    </row>
    <row r="517" spans="1:20" s="1" customFormat="1" x14ac:dyDescent="0.4">
      <c r="A517" s="12"/>
      <c r="B517" s="12"/>
      <c r="C517" s="42"/>
      <c r="D517" s="12"/>
      <c r="E517" s="12"/>
      <c r="F517" s="12"/>
      <c r="G517" s="12"/>
      <c r="H517" s="12"/>
      <c r="I517" s="12"/>
      <c r="J517" s="12"/>
      <c r="K517" s="12"/>
      <c r="L517" s="12"/>
      <c r="M517" s="49"/>
      <c r="N517" s="49"/>
      <c r="O517" s="12"/>
      <c r="P517" s="12"/>
      <c r="Q517" s="12"/>
      <c r="R517" s="12"/>
      <c r="S517" s="12"/>
      <c r="T517" s="12"/>
    </row>
    <row r="518" spans="1:20" s="1" customFormat="1" x14ac:dyDescent="0.4">
      <c r="A518" s="12"/>
      <c r="B518" s="12"/>
      <c r="C518" s="42"/>
      <c r="D518" s="12"/>
      <c r="E518" s="12"/>
      <c r="F518" s="12"/>
      <c r="G518" s="12"/>
      <c r="H518" s="12"/>
      <c r="I518" s="12"/>
      <c r="J518" s="12"/>
      <c r="K518" s="12"/>
      <c r="L518" s="12"/>
      <c r="M518" s="49"/>
      <c r="N518" s="49"/>
      <c r="O518" s="12"/>
      <c r="P518" s="12"/>
      <c r="Q518" s="12"/>
      <c r="R518" s="12"/>
      <c r="S518" s="12"/>
      <c r="T518" s="12"/>
    </row>
    <row r="519" spans="1:20" s="1" customFormat="1" x14ac:dyDescent="0.4">
      <c r="A519" s="12"/>
      <c r="B519" s="12"/>
      <c r="C519" s="42"/>
      <c r="D519" s="12"/>
      <c r="E519" s="12"/>
      <c r="F519" s="12"/>
      <c r="G519" s="12"/>
      <c r="H519" s="12"/>
      <c r="I519" s="12"/>
      <c r="J519" s="12"/>
      <c r="K519" s="12"/>
      <c r="L519" s="12"/>
      <c r="M519" s="49"/>
      <c r="N519" s="49"/>
      <c r="O519" s="12"/>
      <c r="P519" s="12"/>
      <c r="Q519" s="12"/>
      <c r="R519" s="12"/>
      <c r="S519" s="12"/>
      <c r="T519" s="12"/>
    </row>
    <row r="520" spans="1:20" s="1" customFormat="1" x14ac:dyDescent="0.4">
      <c r="A520" s="12"/>
      <c r="B520" s="12"/>
      <c r="C520" s="42"/>
      <c r="D520" s="12"/>
      <c r="E520" s="12"/>
      <c r="F520" s="12"/>
      <c r="G520" s="12"/>
      <c r="H520" s="12"/>
      <c r="I520" s="12"/>
      <c r="J520" s="12"/>
      <c r="K520" s="12"/>
      <c r="L520" s="12"/>
      <c r="M520" s="49"/>
      <c r="N520" s="49"/>
      <c r="O520" s="12"/>
      <c r="P520" s="12"/>
      <c r="Q520" s="12"/>
      <c r="R520" s="12"/>
      <c r="S520" s="12"/>
      <c r="T520" s="12"/>
    </row>
    <row r="521" spans="1:20" s="1" customFormat="1" x14ac:dyDescent="0.4">
      <c r="A521" s="12"/>
      <c r="B521" s="12"/>
      <c r="C521" s="42"/>
      <c r="D521" s="12"/>
      <c r="E521" s="12"/>
      <c r="F521" s="12"/>
      <c r="G521" s="12"/>
      <c r="H521" s="12"/>
      <c r="I521" s="12"/>
      <c r="J521" s="12"/>
      <c r="K521" s="12"/>
      <c r="L521" s="12"/>
      <c r="M521" s="49"/>
      <c r="N521" s="49"/>
      <c r="O521" s="12"/>
      <c r="P521" s="12"/>
      <c r="Q521" s="12"/>
      <c r="R521" s="12"/>
      <c r="S521" s="12"/>
      <c r="T521" s="12"/>
    </row>
    <row r="522" spans="1:20" s="1" customFormat="1" x14ac:dyDescent="0.4">
      <c r="A522" s="12"/>
      <c r="B522" s="12"/>
      <c r="C522" s="42"/>
      <c r="D522" s="12"/>
      <c r="E522" s="12"/>
      <c r="F522" s="12"/>
      <c r="G522" s="12"/>
      <c r="H522" s="12"/>
      <c r="I522" s="12"/>
      <c r="J522" s="12"/>
      <c r="K522" s="12"/>
      <c r="L522" s="12"/>
      <c r="M522" s="49"/>
      <c r="N522" s="49"/>
      <c r="O522" s="12"/>
      <c r="P522" s="12"/>
      <c r="Q522" s="12"/>
      <c r="R522" s="12"/>
      <c r="S522" s="12"/>
      <c r="T522" s="12"/>
    </row>
    <row r="523" spans="1:20" s="1" customFormat="1" x14ac:dyDescent="0.4">
      <c r="A523" s="12"/>
      <c r="B523" s="12"/>
      <c r="C523" s="42"/>
      <c r="D523" s="12"/>
      <c r="E523" s="12"/>
      <c r="F523" s="12"/>
      <c r="G523" s="12"/>
      <c r="H523" s="12"/>
      <c r="I523" s="12"/>
      <c r="J523" s="12"/>
      <c r="K523" s="12"/>
      <c r="L523" s="12"/>
      <c r="M523" s="49"/>
      <c r="N523" s="49"/>
      <c r="O523" s="12"/>
      <c r="P523" s="12"/>
      <c r="Q523" s="12"/>
      <c r="R523" s="12"/>
      <c r="S523" s="12"/>
      <c r="T523" s="12"/>
    </row>
    <row r="524" spans="1:20" s="1" customFormat="1" x14ac:dyDescent="0.4">
      <c r="A524" s="12"/>
      <c r="B524" s="12"/>
      <c r="C524" s="42"/>
      <c r="D524" s="12"/>
      <c r="E524" s="12"/>
      <c r="F524" s="12"/>
      <c r="G524" s="12"/>
      <c r="H524" s="12"/>
      <c r="I524" s="12"/>
      <c r="J524" s="12"/>
      <c r="K524" s="12"/>
      <c r="L524" s="12"/>
      <c r="M524" s="49"/>
      <c r="N524" s="49"/>
      <c r="O524" s="12"/>
      <c r="P524" s="12"/>
      <c r="Q524" s="12"/>
      <c r="R524" s="12"/>
      <c r="S524" s="12"/>
      <c r="T524" s="12"/>
    </row>
    <row r="525" spans="1:20" s="1" customFormat="1" x14ac:dyDescent="0.4">
      <c r="A525" s="12"/>
      <c r="B525" s="12"/>
      <c r="C525" s="42"/>
      <c r="D525" s="12"/>
      <c r="E525" s="12"/>
      <c r="F525" s="12"/>
      <c r="G525" s="12"/>
      <c r="H525" s="12"/>
      <c r="I525" s="12"/>
      <c r="J525" s="12"/>
      <c r="K525" s="12"/>
      <c r="L525" s="12"/>
      <c r="M525" s="49"/>
      <c r="N525" s="49"/>
      <c r="O525" s="12"/>
      <c r="P525" s="12"/>
      <c r="Q525" s="12"/>
      <c r="R525" s="12"/>
      <c r="S525" s="12"/>
      <c r="T525" s="12"/>
    </row>
    <row r="526" spans="1:20" s="1" customFormat="1" x14ac:dyDescent="0.4">
      <c r="A526" s="12"/>
      <c r="B526" s="12"/>
      <c r="C526" s="42"/>
      <c r="D526" s="12"/>
      <c r="E526" s="12"/>
      <c r="F526" s="12"/>
      <c r="G526" s="12"/>
      <c r="H526" s="12"/>
      <c r="I526" s="12"/>
      <c r="J526" s="12"/>
      <c r="K526" s="12"/>
      <c r="L526" s="12"/>
      <c r="M526" s="49"/>
      <c r="N526" s="49"/>
      <c r="O526" s="12"/>
      <c r="P526" s="12"/>
      <c r="Q526" s="12"/>
      <c r="R526" s="12"/>
      <c r="S526" s="12"/>
      <c r="T526" s="12"/>
    </row>
    <row r="527" spans="1:20" s="1" customFormat="1" x14ac:dyDescent="0.4">
      <c r="A527" s="12"/>
      <c r="B527" s="12"/>
      <c r="C527" s="42"/>
      <c r="D527" s="12"/>
      <c r="E527" s="12"/>
      <c r="F527" s="12"/>
      <c r="G527" s="12"/>
      <c r="H527" s="12"/>
      <c r="I527" s="12"/>
      <c r="J527" s="12"/>
      <c r="K527" s="12"/>
      <c r="L527" s="12"/>
      <c r="M527" s="49"/>
      <c r="N527" s="49"/>
      <c r="O527" s="12"/>
      <c r="P527" s="12"/>
      <c r="Q527" s="12"/>
      <c r="R527" s="12"/>
      <c r="S527" s="12"/>
      <c r="T527" s="12"/>
    </row>
    <row r="528" spans="1:20" s="1" customFormat="1" x14ac:dyDescent="0.4">
      <c r="A528" s="12"/>
      <c r="B528" s="12"/>
      <c r="C528" s="42"/>
      <c r="D528" s="12"/>
      <c r="E528" s="12"/>
      <c r="F528" s="12"/>
      <c r="G528" s="12"/>
      <c r="H528" s="12"/>
      <c r="I528" s="12"/>
      <c r="J528" s="12"/>
      <c r="K528" s="12"/>
      <c r="L528" s="12"/>
      <c r="M528" s="49"/>
      <c r="N528" s="49"/>
      <c r="O528" s="12"/>
      <c r="P528" s="12"/>
      <c r="Q528" s="12"/>
      <c r="R528" s="12"/>
      <c r="S528" s="12"/>
      <c r="T528" s="12"/>
    </row>
    <row r="529" spans="1:20" s="1" customFormat="1" x14ac:dyDescent="0.4">
      <c r="A529" s="12"/>
      <c r="B529" s="12"/>
      <c r="C529" s="42"/>
      <c r="D529" s="12"/>
      <c r="E529" s="12"/>
      <c r="F529" s="12"/>
      <c r="G529" s="12"/>
      <c r="H529" s="12"/>
      <c r="I529" s="12"/>
      <c r="J529" s="12"/>
      <c r="K529" s="12"/>
      <c r="L529" s="12"/>
      <c r="M529" s="49"/>
      <c r="N529" s="49"/>
      <c r="O529" s="12"/>
      <c r="P529" s="12"/>
      <c r="Q529" s="12"/>
      <c r="R529" s="12"/>
      <c r="S529" s="12"/>
      <c r="T529" s="12"/>
    </row>
    <row r="530" spans="1:20" s="1" customFormat="1" x14ac:dyDescent="0.4">
      <c r="A530" s="12"/>
      <c r="B530" s="12"/>
      <c r="C530" s="42"/>
      <c r="D530" s="12"/>
      <c r="E530" s="12"/>
      <c r="F530" s="12"/>
      <c r="G530" s="12"/>
      <c r="H530" s="12"/>
      <c r="I530" s="12"/>
      <c r="J530" s="12"/>
      <c r="K530" s="12"/>
      <c r="L530" s="12"/>
      <c r="M530" s="49"/>
      <c r="N530" s="49"/>
      <c r="O530" s="12"/>
      <c r="P530" s="12"/>
      <c r="Q530" s="12"/>
      <c r="R530" s="12"/>
      <c r="S530" s="12"/>
      <c r="T530" s="12"/>
    </row>
    <row r="531" spans="1:20" s="1" customFormat="1" x14ac:dyDescent="0.4">
      <c r="A531" s="12"/>
      <c r="B531" s="12"/>
      <c r="C531" s="42"/>
      <c r="D531" s="12"/>
      <c r="E531" s="12"/>
      <c r="F531" s="12"/>
      <c r="G531" s="12"/>
      <c r="H531" s="12"/>
      <c r="I531" s="12"/>
      <c r="J531" s="12"/>
      <c r="K531" s="12"/>
      <c r="L531" s="12"/>
      <c r="M531" s="49"/>
      <c r="N531" s="49"/>
      <c r="O531" s="12"/>
      <c r="P531" s="12"/>
      <c r="Q531" s="12"/>
      <c r="R531" s="12"/>
      <c r="S531" s="12"/>
      <c r="T531" s="12"/>
    </row>
    <row r="532" spans="1:20" s="1" customFormat="1" x14ac:dyDescent="0.4">
      <c r="A532" s="12"/>
      <c r="B532" s="12"/>
      <c r="C532" s="42"/>
      <c r="D532" s="12"/>
      <c r="E532" s="12"/>
      <c r="F532" s="12"/>
      <c r="G532" s="12"/>
      <c r="H532" s="12"/>
      <c r="I532" s="12"/>
      <c r="J532" s="12"/>
      <c r="K532" s="12"/>
      <c r="L532" s="12"/>
      <c r="M532" s="49"/>
      <c r="N532" s="49"/>
      <c r="O532" s="12"/>
      <c r="P532" s="12"/>
      <c r="Q532" s="12"/>
      <c r="R532" s="12"/>
      <c r="S532" s="12"/>
      <c r="T532" s="12"/>
    </row>
    <row r="533" spans="1:20" s="1" customFormat="1" x14ac:dyDescent="0.4">
      <c r="A533" s="12"/>
      <c r="B533" s="12"/>
      <c r="C533" s="42"/>
      <c r="D533" s="12"/>
      <c r="E533" s="12"/>
      <c r="F533" s="12"/>
      <c r="G533" s="12"/>
      <c r="H533" s="12"/>
      <c r="I533" s="12"/>
      <c r="J533" s="12"/>
      <c r="K533" s="12"/>
      <c r="L533" s="12"/>
      <c r="M533" s="49"/>
      <c r="N533" s="49"/>
      <c r="O533" s="12"/>
      <c r="P533" s="12"/>
      <c r="Q533" s="12"/>
      <c r="R533" s="12"/>
      <c r="S533" s="12"/>
      <c r="T533" s="12"/>
    </row>
    <row r="534" spans="1:20" s="1" customFormat="1" x14ac:dyDescent="0.4">
      <c r="A534" s="12"/>
      <c r="B534" s="12"/>
      <c r="C534" s="42"/>
      <c r="D534" s="12"/>
      <c r="E534" s="12"/>
      <c r="F534" s="12"/>
      <c r="G534" s="12"/>
      <c r="H534" s="12"/>
      <c r="I534" s="12"/>
      <c r="J534" s="12"/>
      <c r="K534" s="12"/>
      <c r="L534" s="12"/>
      <c r="M534" s="49"/>
      <c r="N534" s="49"/>
      <c r="O534" s="12"/>
      <c r="P534" s="12"/>
      <c r="Q534" s="12"/>
      <c r="R534" s="12"/>
      <c r="S534" s="12"/>
      <c r="T534" s="12"/>
    </row>
    <row r="535" spans="1:20" s="1" customFormat="1" x14ac:dyDescent="0.4">
      <c r="A535" s="12"/>
      <c r="B535" s="12"/>
      <c r="C535" s="42"/>
      <c r="D535" s="12"/>
      <c r="E535" s="12"/>
      <c r="F535" s="12"/>
      <c r="G535" s="12"/>
      <c r="H535" s="12"/>
      <c r="I535" s="12"/>
      <c r="J535" s="12"/>
      <c r="K535" s="12"/>
      <c r="L535" s="12"/>
      <c r="M535" s="49"/>
      <c r="N535" s="49"/>
      <c r="O535" s="12"/>
      <c r="P535" s="12"/>
      <c r="Q535" s="12"/>
      <c r="R535" s="12"/>
      <c r="S535" s="12"/>
      <c r="T535" s="12"/>
    </row>
    <row r="536" spans="1:20" s="1" customFormat="1" x14ac:dyDescent="0.4">
      <c r="A536" s="12"/>
      <c r="B536" s="12"/>
      <c r="C536" s="42"/>
      <c r="D536" s="12"/>
      <c r="E536" s="12"/>
      <c r="F536" s="12"/>
      <c r="G536" s="12"/>
      <c r="H536" s="12"/>
      <c r="I536" s="12"/>
      <c r="J536" s="12"/>
      <c r="K536" s="12"/>
      <c r="L536" s="12"/>
      <c r="M536" s="49"/>
      <c r="N536" s="49"/>
      <c r="O536" s="12"/>
      <c r="P536" s="12"/>
      <c r="Q536" s="12"/>
      <c r="R536" s="12"/>
      <c r="S536" s="12"/>
      <c r="T536" s="12"/>
    </row>
    <row r="537" spans="1:20" s="1" customFormat="1" x14ac:dyDescent="0.4">
      <c r="A537" s="12"/>
      <c r="B537" s="12"/>
      <c r="C537" s="42"/>
      <c r="D537" s="12"/>
      <c r="E537" s="12"/>
      <c r="F537" s="12"/>
      <c r="G537" s="12"/>
      <c r="H537" s="12"/>
      <c r="I537" s="12"/>
      <c r="J537" s="12"/>
      <c r="K537" s="12"/>
      <c r="L537" s="12"/>
      <c r="M537" s="49"/>
      <c r="N537" s="49"/>
      <c r="O537" s="12"/>
      <c r="P537" s="12"/>
      <c r="Q537" s="12"/>
      <c r="R537" s="12"/>
      <c r="S537" s="12"/>
      <c r="T537" s="12"/>
    </row>
    <row r="538" spans="1:20" s="1" customFormat="1" x14ac:dyDescent="0.4">
      <c r="A538" s="12"/>
      <c r="B538" s="12"/>
      <c r="C538" s="42"/>
      <c r="D538" s="12"/>
      <c r="E538" s="12"/>
      <c r="F538" s="12"/>
      <c r="G538" s="12"/>
      <c r="H538" s="12"/>
      <c r="I538" s="12"/>
      <c r="J538" s="12"/>
      <c r="K538" s="12"/>
      <c r="L538" s="12"/>
      <c r="M538" s="49"/>
      <c r="N538" s="49"/>
      <c r="O538" s="12"/>
      <c r="P538" s="12"/>
      <c r="Q538" s="12"/>
      <c r="R538" s="12"/>
      <c r="S538" s="12"/>
      <c r="T538" s="12"/>
    </row>
    <row r="539" spans="1:20" s="1" customFormat="1" x14ac:dyDescent="0.4">
      <c r="A539" s="12"/>
      <c r="B539" s="12"/>
      <c r="C539" s="42"/>
      <c r="D539" s="12"/>
      <c r="E539" s="12"/>
      <c r="F539" s="12"/>
      <c r="G539" s="12"/>
      <c r="H539" s="12"/>
      <c r="I539" s="12"/>
      <c r="J539" s="12"/>
      <c r="K539" s="12"/>
      <c r="L539" s="12"/>
      <c r="M539" s="49"/>
      <c r="N539" s="49"/>
      <c r="O539" s="12"/>
      <c r="P539" s="12"/>
      <c r="Q539" s="12"/>
      <c r="R539" s="12"/>
      <c r="S539" s="12"/>
      <c r="T539" s="12"/>
    </row>
    <row r="540" spans="1:20" s="1" customFormat="1" x14ac:dyDescent="0.4">
      <c r="A540" s="12"/>
      <c r="B540" s="12"/>
      <c r="C540" s="42"/>
      <c r="D540" s="12"/>
      <c r="E540" s="12"/>
      <c r="F540" s="12"/>
      <c r="G540" s="12"/>
      <c r="H540" s="12"/>
      <c r="I540" s="12"/>
      <c r="J540" s="12"/>
      <c r="K540" s="12"/>
      <c r="L540" s="12"/>
      <c r="M540" s="49"/>
      <c r="N540" s="49"/>
      <c r="O540" s="12"/>
      <c r="P540" s="12"/>
      <c r="Q540" s="12"/>
      <c r="R540" s="12"/>
      <c r="S540" s="12"/>
      <c r="T540" s="12"/>
    </row>
    <row r="541" spans="1:20" s="1" customFormat="1" x14ac:dyDescent="0.4">
      <c r="A541" s="12"/>
      <c r="B541" s="12"/>
      <c r="C541" s="42"/>
      <c r="D541" s="12"/>
      <c r="E541" s="12"/>
      <c r="F541" s="12"/>
      <c r="G541" s="12"/>
      <c r="H541" s="12"/>
      <c r="I541" s="12"/>
      <c r="J541" s="12"/>
      <c r="K541" s="12"/>
      <c r="L541" s="12"/>
      <c r="M541" s="49"/>
      <c r="N541" s="49"/>
      <c r="O541" s="12"/>
      <c r="P541" s="12"/>
      <c r="Q541" s="12"/>
      <c r="R541" s="12"/>
      <c r="S541" s="12"/>
      <c r="T541" s="12"/>
    </row>
    <row r="542" spans="1:20" s="1" customFormat="1" x14ac:dyDescent="0.4">
      <c r="A542" s="12"/>
      <c r="B542" s="12"/>
      <c r="C542" s="42"/>
      <c r="D542" s="12"/>
      <c r="E542" s="12"/>
      <c r="F542" s="12"/>
      <c r="G542" s="12"/>
      <c r="H542" s="12"/>
      <c r="I542" s="12"/>
      <c r="J542" s="12"/>
      <c r="K542" s="12"/>
      <c r="L542" s="12"/>
      <c r="M542" s="49"/>
      <c r="N542" s="49"/>
      <c r="O542" s="12"/>
      <c r="P542" s="12"/>
      <c r="Q542" s="12"/>
      <c r="R542" s="12"/>
      <c r="S542" s="12"/>
      <c r="T542" s="12"/>
    </row>
    <row r="543" spans="1:20" s="1" customFormat="1" x14ac:dyDescent="0.4">
      <c r="A543" s="12"/>
      <c r="B543" s="12"/>
      <c r="C543" s="42"/>
      <c r="D543" s="12"/>
      <c r="E543" s="12"/>
      <c r="F543" s="12"/>
      <c r="G543" s="12"/>
      <c r="H543" s="12"/>
      <c r="I543" s="12"/>
      <c r="J543" s="12"/>
      <c r="K543" s="12"/>
      <c r="L543" s="12"/>
      <c r="M543" s="49"/>
      <c r="N543" s="49"/>
      <c r="O543" s="12"/>
      <c r="P543" s="12"/>
      <c r="Q543" s="12"/>
      <c r="R543" s="12"/>
      <c r="S543" s="12"/>
      <c r="T543" s="12"/>
    </row>
    <row r="544" spans="1:20" s="1" customFormat="1" x14ac:dyDescent="0.4">
      <c r="A544" s="12"/>
      <c r="B544" s="12"/>
      <c r="C544" s="42"/>
      <c r="D544" s="12"/>
      <c r="E544" s="12"/>
      <c r="F544" s="12"/>
      <c r="G544" s="12"/>
      <c r="H544" s="12"/>
      <c r="I544" s="12"/>
      <c r="J544" s="12"/>
      <c r="K544" s="12"/>
      <c r="L544" s="12"/>
      <c r="M544" s="49"/>
      <c r="N544" s="49"/>
      <c r="O544" s="12"/>
      <c r="P544" s="12"/>
      <c r="Q544" s="12"/>
      <c r="R544" s="12"/>
      <c r="S544" s="12"/>
      <c r="T544" s="12"/>
    </row>
    <row r="545" spans="1:20" s="1" customFormat="1" x14ac:dyDescent="0.4">
      <c r="A545" s="12"/>
      <c r="B545" s="12"/>
      <c r="C545" s="42"/>
      <c r="D545" s="12"/>
      <c r="E545" s="12"/>
      <c r="F545" s="12"/>
      <c r="G545" s="12"/>
      <c r="H545" s="12"/>
      <c r="I545" s="12"/>
      <c r="J545" s="12"/>
      <c r="K545" s="12"/>
      <c r="L545" s="12"/>
      <c r="M545" s="49"/>
      <c r="N545" s="49"/>
      <c r="O545" s="12"/>
      <c r="P545" s="12"/>
      <c r="Q545" s="12"/>
      <c r="R545" s="12"/>
      <c r="S545" s="12"/>
      <c r="T545" s="12"/>
    </row>
    <row r="546" spans="1:20" s="1" customFormat="1" x14ac:dyDescent="0.4">
      <c r="A546" s="12"/>
      <c r="B546" s="12"/>
      <c r="C546" s="42"/>
      <c r="D546" s="12"/>
      <c r="E546" s="12"/>
      <c r="F546" s="12"/>
      <c r="G546" s="12"/>
      <c r="H546" s="12"/>
      <c r="I546" s="12"/>
      <c r="J546" s="12"/>
      <c r="K546" s="12"/>
      <c r="L546" s="12"/>
      <c r="M546" s="49"/>
      <c r="N546" s="49"/>
      <c r="O546" s="12"/>
      <c r="P546" s="12"/>
      <c r="Q546" s="12"/>
      <c r="R546" s="12"/>
      <c r="S546" s="12"/>
      <c r="T546" s="12"/>
    </row>
    <row r="547" spans="1:20" s="1" customFormat="1" x14ac:dyDescent="0.4">
      <c r="A547" s="12"/>
      <c r="B547" s="12"/>
      <c r="C547" s="42"/>
      <c r="D547" s="12"/>
      <c r="E547" s="12"/>
      <c r="F547" s="12"/>
      <c r="G547" s="12"/>
      <c r="H547" s="12"/>
      <c r="I547" s="12"/>
      <c r="J547" s="12"/>
      <c r="K547" s="12"/>
      <c r="L547" s="12"/>
      <c r="M547" s="49"/>
      <c r="N547" s="49"/>
      <c r="O547" s="12"/>
      <c r="P547" s="12"/>
      <c r="Q547" s="12"/>
      <c r="R547" s="12"/>
      <c r="S547" s="12"/>
      <c r="T547" s="12"/>
    </row>
    <row r="548" spans="1:20" s="1" customFormat="1" x14ac:dyDescent="0.4">
      <c r="A548" s="12"/>
      <c r="B548" s="12"/>
      <c r="C548" s="42"/>
      <c r="D548" s="12"/>
      <c r="E548" s="12"/>
      <c r="F548" s="12"/>
      <c r="G548" s="12"/>
      <c r="H548" s="12"/>
      <c r="I548" s="12"/>
      <c r="J548" s="12"/>
      <c r="K548" s="12"/>
      <c r="L548" s="12"/>
      <c r="M548" s="49"/>
      <c r="N548" s="49"/>
      <c r="O548" s="12"/>
      <c r="P548" s="12"/>
      <c r="Q548" s="12"/>
      <c r="R548" s="12"/>
      <c r="S548" s="12"/>
      <c r="T548" s="12"/>
    </row>
    <row r="549" spans="1:20" s="1" customFormat="1" x14ac:dyDescent="0.4">
      <c r="A549" s="12"/>
      <c r="B549" s="12"/>
      <c r="C549" s="42"/>
      <c r="D549" s="12"/>
      <c r="E549" s="12"/>
      <c r="F549" s="12"/>
      <c r="G549" s="12"/>
      <c r="H549" s="12"/>
      <c r="I549" s="12"/>
      <c r="J549" s="12"/>
      <c r="K549" s="12"/>
      <c r="L549" s="12"/>
      <c r="M549" s="49"/>
      <c r="N549" s="49"/>
      <c r="O549" s="12"/>
      <c r="P549" s="12"/>
      <c r="Q549" s="12"/>
      <c r="R549" s="12"/>
      <c r="S549" s="12"/>
      <c r="T549" s="12"/>
    </row>
    <row r="550" spans="1:20" s="1" customFormat="1" x14ac:dyDescent="0.4">
      <c r="A550" s="12"/>
      <c r="B550" s="12"/>
      <c r="C550" s="42"/>
      <c r="D550" s="12"/>
      <c r="E550" s="12"/>
      <c r="F550" s="12"/>
      <c r="G550" s="12"/>
      <c r="H550" s="12"/>
      <c r="I550" s="12"/>
      <c r="J550" s="12"/>
      <c r="K550" s="12"/>
      <c r="L550" s="12"/>
      <c r="M550" s="49"/>
      <c r="N550" s="49"/>
      <c r="O550" s="12"/>
      <c r="P550" s="12"/>
      <c r="Q550" s="12"/>
      <c r="R550" s="12"/>
      <c r="S550" s="12"/>
      <c r="T550" s="12"/>
    </row>
    <row r="551" spans="1:20" s="1" customFormat="1" x14ac:dyDescent="0.4">
      <c r="A551" s="12"/>
      <c r="B551" s="12"/>
      <c r="C551" s="42"/>
      <c r="D551" s="12"/>
      <c r="E551" s="12"/>
      <c r="F551" s="12"/>
      <c r="G551" s="12"/>
      <c r="H551" s="12"/>
      <c r="I551" s="12"/>
      <c r="J551" s="12"/>
      <c r="K551" s="12"/>
      <c r="L551" s="12"/>
      <c r="M551" s="49"/>
      <c r="N551" s="49"/>
      <c r="O551" s="12"/>
      <c r="P551" s="12"/>
      <c r="Q551" s="12"/>
      <c r="R551" s="12"/>
      <c r="S551" s="12"/>
      <c r="T551" s="12"/>
    </row>
    <row r="552" spans="1:20" s="1" customFormat="1" x14ac:dyDescent="0.4">
      <c r="A552" s="12"/>
      <c r="B552" s="12"/>
      <c r="C552" s="42"/>
      <c r="D552" s="12"/>
      <c r="E552" s="12"/>
      <c r="F552" s="12"/>
      <c r="G552" s="12"/>
      <c r="H552" s="12"/>
      <c r="I552" s="12"/>
      <c r="J552" s="12"/>
      <c r="K552" s="12"/>
      <c r="L552" s="12"/>
      <c r="M552" s="49"/>
      <c r="N552" s="49"/>
      <c r="O552" s="12"/>
      <c r="P552" s="12"/>
      <c r="Q552" s="12"/>
      <c r="R552" s="12"/>
      <c r="S552" s="12"/>
      <c r="T552" s="12"/>
    </row>
    <row r="553" spans="1:20" s="1" customFormat="1" x14ac:dyDescent="0.4">
      <c r="A553" s="12"/>
      <c r="B553" s="12"/>
      <c r="C553" s="42"/>
      <c r="D553" s="12"/>
      <c r="E553" s="12"/>
      <c r="F553" s="12"/>
      <c r="G553" s="12"/>
      <c r="H553" s="12"/>
      <c r="I553" s="12"/>
      <c r="J553" s="12"/>
      <c r="K553" s="12"/>
      <c r="L553" s="12"/>
      <c r="M553" s="49"/>
      <c r="N553" s="49"/>
      <c r="O553" s="12"/>
      <c r="P553" s="12"/>
      <c r="Q553" s="12"/>
      <c r="R553" s="12"/>
      <c r="S553" s="12"/>
      <c r="T553" s="12"/>
    </row>
    <row r="554" spans="1:20" s="1" customFormat="1" x14ac:dyDescent="0.4">
      <c r="A554" s="12"/>
      <c r="B554" s="12"/>
      <c r="C554" s="42"/>
      <c r="D554" s="12"/>
      <c r="E554" s="12"/>
      <c r="F554" s="12"/>
      <c r="G554" s="12"/>
      <c r="H554" s="12"/>
      <c r="I554" s="12"/>
      <c r="J554" s="12"/>
      <c r="K554" s="12"/>
      <c r="L554" s="12"/>
      <c r="M554" s="49"/>
      <c r="N554" s="49"/>
      <c r="O554" s="12"/>
      <c r="P554" s="12"/>
      <c r="Q554" s="12"/>
      <c r="R554" s="12"/>
      <c r="S554" s="12"/>
      <c r="T554" s="12"/>
    </row>
    <row r="555" spans="1:20" s="1" customFormat="1" x14ac:dyDescent="0.4">
      <c r="A555" s="12"/>
      <c r="B555" s="12"/>
      <c r="C555" s="42"/>
      <c r="D555" s="12"/>
      <c r="E555" s="12"/>
      <c r="F555" s="12"/>
      <c r="G555" s="12"/>
      <c r="H555" s="12"/>
      <c r="I555" s="12"/>
      <c r="J555" s="12"/>
      <c r="K555" s="12"/>
      <c r="L555" s="12"/>
      <c r="M555" s="49"/>
      <c r="N555" s="49"/>
      <c r="O555" s="12"/>
      <c r="P555" s="12"/>
      <c r="Q555" s="12"/>
      <c r="R555" s="12"/>
      <c r="S555" s="12"/>
      <c r="T555" s="12"/>
    </row>
    <row r="556" spans="1:20" s="1" customFormat="1" x14ac:dyDescent="0.4">
      <c r="A556" s="12"/>
      <c r="B556" s="12"/>
      <c r="C556" s="42"/>
      <c r="D556" s="12"/>
      <c r="E556" s="12"/>
      <c r="F556" s="12"/>
      <c r="G556" s="12"/>
      <c r="H556" s="12"/>
      <c r="I556" s="12"/>
      <c r="J556" s="12"/>
      <c r="K556" s="12"/>
      <c r="L556" s="12"/>
      <c r="M556" s="49"/>
      <c r="N556" s="49"/>
      <c r="O556" s="12"/>
      <c r="P556" s="12"/>
      <c r="Q556" s="12"/>
      <c r="R556" s="12"/>
      <c r="S556" s="12"/>
      <c r="T556" s="12"/>
    </row>
    <row r="557" spans="1:20" s="1" customFormat="1" x14ac:dyDescent="0.4">
      <c r="A557" s="12"/>
      <c r="B557" s="12"/>
      <c r="C557" s="42"/>
      <c r="D557" s="12"/>
      <c r="E557" s="12"/>
      <c r="F557" s="12"/>
      <c r="G557" s="12"/>
      <c r="H557" s="12"/>
      <c r="I557" s="12"/>
      <c r="J557" s="12"/>
      <c r="K557" s="12"/>
      <c r="L557" s="12"/>
      <c r="M557" s="49"/>
      <c r="N557" s="49"/>
      <c r="O557" s="12"/>
      <c r="P557" s="12"/>
      <c r="Q557" s="12"/>
      <c r="R557" s="12"/>
      <c r="S557" s="12"/>
      <c r="T557" s="12"/>
    </row>
    <row r="558" spans="1:20" s="1" customFormat="1" x14ac:dyDescent="0.4">
      <c r="A558" s="12"/>
      <c r="B558" s="12"/>
      <c r="C558" s="42"/>
      <c r="D558" s="12"/>
      <c r="E558" s="12"/>
      <c r="F558" s="12"/>
      <c r="G558" s="12"/>
      <c r="H558" s="12"/>
      <c r="I558" s="12"/>
      <c r="J558" s="12"/>
      <c r="K558" s="12"/>
      <c r="L558" s="12"/>
      <c r="M558" s="49"/>
      <c r="N558" s="49"/>
      <c r="O558" s="12"/>
      <c r="P558" s="12"/>
      <c r="Q558" s="12"/>
      <c r="R558" s="12"/>
      <c r="S558" s="12"/>
      <c r="T558" s="12"/>
    </row>
    <row r="559" spans="1:20" s="1" customFormat="1" x14ac:dyDescent="0.4">
      <c r="A559" s="12"/>
      <c r="B559" s="12"/>
      <c r="C559" s="42"/>
      <c r="D559" s="12"/>
      <c r="E559" s="12"/>
      <c r="F559" s="12"/>
      <c r="G559" s="12"/>
      <c r="H559" s="12"/>
      <c r="I559" s="12"/>
      <c r="J559" s="12"/>
      <c r="K559" s="12"/>
      <c r="L559" s="12"/>
      <c r="M559" s="49"/>
      <c r="N559" s="49"/>
      <c r="O559" s="12"/>
      <c r="P559" s="12"/>
      <c r="Q559" s="12"/>
      <c r="R559" s="12"/>
      <c r="S559" s="12"/>
      <c r="T559" s="12"/>
    </row>
    <row r="560" spans="1:20" s="1" customFormat="1" x14ac:dyDescent="0.4">
      <c r="A560" s="12"/>
      <c r="B560" s="12"/>
      <c r="C560" s="42"/>
      <c r="D560" s="12"/>
      <c r="E560" s="12"/>
      <c r="F560" s="12"/>
      <c r="G560" s="12"/>
      <c r="H560" s="12"/>
      <c r="I560" s="12"/>
      <c r="J560" s="12"/>
      <c r="K560" s="12"/>
      <c r="L560" s="12"/>
      <c r="M560" s="49"/>
      <c r="N560" s="49"/>
      <c r="O560" s="12"/>
      <c r="P560" s="12"/>
      <c r="Q560" s="12"/>
      <c r="R560" s="12"/>
      <c r="S560" s="12"/>
      <c r="T560" s="12"/>
    </row>
    <row r="561" spans="1:20" s="1" customFormat="1" x14ac:dyDescent="0.4">
      <c r="A561" s="12"/>
      <c r="B561" s="12"/>
      <c r="C561" s="42"/>
      <c r="D561" s="12"/>
      <c r="E561" s="12"/>
      <c r="F561" s="12"/>
      <c r="G561" s="12"/>
      <c r="H561" s="12"/>
      <c r="I561" s="12"/>
      <c r="J561" s="12"/>
      <c r="K561" s="12"/>
      <c r="L561" s="12"/>
      <c r="M561" s="49"/>
      <c r="N561" s="49"/>
      <c r="O561" s="12"/>
      <c r="P561" s="12"/>
      <c r="Q561" s="12"/>
      <c r="R561" s="12"/>
      <c r="S561" s="12"/>
      <c r="T561" s="12"/>
    </row>
    <row r="562" spans="1:20" s="1" customFormat="1" x14ac:dyDescent="0.4">
      <c r="A562" s="12"/>
      <c r="B562" s="12"/>
      <c r="C562" s="42"/>
      <c r="D562" s="12"/>
      <c r="E562" s="12"/>
      <c r="F562" s="12"/>
      <c r="G562" s="12"/>
      <c r="H562" s="12"/>
      <c r="I562" s="12"/>
      <c r="J562" s="12"/>
      <c r="K562" s="12"/>
      <c r="L562" s="12"/>
      <c r="M562" s="49"/>
      <c r="N562" s="49"/>
      <c r="O562" s="12"/>
      <c r="P562" s="12"/>
      <c r="Q562" s="12"/>
      <c r="R562" s="12"/>
      <c r="S562" s="12"/>
      <c r="T562" s="12"/>
    </row>
    <row r="563" spans="1:20" s="1" customFormat="1" x14ac:dyDescent="0.4">
      <c r="A563" s="12"/>
      <c r="B563" s="12"/>
      <c r="C563" s="42"/>
      <c r="D563" s="12"/>
      <c r="E563" s="12"/>
      <c r="F563" s="12"/>
      <c r="G563" s="12"/>
      <c r="H563" s="12"/>
      <c r="I563" s="12"/>
      <c r="J563" s="12"/>
      <c r="K563" s="12"/>
      <c r="L563" s="12"/>
      <c r="M563" s="49"/>
      <c r="N563" s="49"/>
      <c r="O563" s="12"/>
      <c r="P563" s="12"/>
      <c r="Q563" s="12"/>
      <c r="R563" s="12"/>
      <c r="S563" s="12"/>
      <c r="T563" s="12"/>
    </row>
    <row r="564" spans="1:20" s="1" customFormat="1" x14ac:dyDescent="0.4">
      <c r="A564" s="12"/>
      <c r="B564" s="12"/>
      <c r="C564" s="42"/>
      <c r="D564" s="12"/>
      <c r="E564" s="12"/>
      <c r="F564" s="12"/>
      <c r="G564" s="12"/>
      <c r="H564" s="12"/>
      <c r="I564" s="12"/>
      <c r="J564" s="12"/>
      <c r="K564" s="12"/>
      <c r="L564" s="12"/>
      <c r="M564" s="49"/>
      <c r="N564" s="49"/>
      <c r="O564" s="12"/>
      <c r="P564" s="12"/>
      <c r="Q564" s="12"/>
      <c r="R564" s="12"/>
      <c r="S564" s="12"/>
      <c r="T564" s="12"/>
    </row>
    <row r="565" spans="1:20" s="1" customFormat="1" x14ac:dyDescent="0.4">
      <c r="A565" s="12"/>
      <c r="B565" s="12"/>
      <c r="C565" s="42"/>
      <c r="D565" s="12"/>
      <c r="E565" s="12"/>
      <c r="F565" s="12"/>
      <c r="G565" s="12"/>
      <c r="H565" s="12"/>
      <c r="I565" s="12"/>
      <c r="J565" s="12"/>
      <c r="K565" s="12"/>
      <c r="L565" s="12"/>
      <c r="M565" s="49"/>
      <c r="N565" s="49"/>
      <c r="O565" s="12"/>
      <c r="P565" s="12"/>
      <c r="Q565" s="12"/>
      <c r="R565" s="12"/>
      <c r="S565" s="12"/>
      <c r="T565" s="12"/>
    </row>
    <row r="566" spans="1:20" s="1" customFormat="1" x14ac:dyDescent="0.4">
      <c r="A566" s="12"/>
      <c r="B566" s="12"/>
      <c r="C566" s="42"/>
      <c r="D566" s="12"/>
      <c r="E566" s="12"/>
      <c r="F566" s="12"/>
      <c r="G566" s="12"/>
      <c r="H566" s="12"/>
      <c r="I566" s="12"/>
      <c r="J566" s="12"/>
      <c r="K566" s="12"/>
      <c r="L566" s="12"/>
      <c r="M566" s="49"/>
      <c r="N566" s="49"/>
      <c r="O566" s="12"/>
      <c r="P566" s="12"/>
      <c r="Q566" s="12"/>
      <c r="R566" s="12"/>
      <c r="S566" s="12"/>
      <c r="T566" s="12"/>
    </row>
    <row r="567" spans="1:20" s="1" customFormat="1" x14ac:dyDescent="0.4">
      <c r="A567" s="12"/>
      <c r="B567" s="12"/>
      <c r="C567" s="42"/>
      <c r="D567" s="12"/>
      <c r="E567" s="12"/>
      <c r="F567" s="12"/>
      <c r="G567" s="12"/>
      <c r="H567" s="12"/>
      <c r="I567" s="12"/>
      <c r="J567" s="12"/>
      <c r="K567" s="12"/>
      <c r="L567" s="12"/>
      <c r="M567" s="49"/>
      <c r="N567" s="49"/>
      <c r="O567" s="12"/>
      <c r="P567" s="12"/>
      <c r="Q567" s="12"/>
      <c r="R567" s="12"/>
      <c r="S567" s="12"/>
      <c r="T567" s="12"/>
    </row>
    <row r="568" spans="1:20" s="1" customFormat="1" x14ac:dyDescent="0.4">
      <c r="A568" s="12"/>
      <c r="B568" s="12"/>
      <c r="C568" s="42"/>
      <c r="D568" s="12"/>
      <c r="E568" s="12"/>
      <c r="F568" s="12"/>
      <c r="G568" s="12"/>
      <c r="H568" s="12"/>
      <c r="I568" s="12"/>
      <c r="J568" s="12"/>
      <c r="K568" s="12"/>
      <c r="L568" s="12"/>
      <c r="M568" s="49"/>
      <c r="N568" s="49"/>
      <c r="O568" s="12"/>
      <c r="P568" s="12"/>
      <c r="Q568" s="12"/>
      <c r="R568" s="12"/>
      <c r="S568" s="12"/>
      <c r="T568" s="12"/>
    </row>
    <row r="569" spans="1:20" s="1" customFormat="1" x14ac:dyDescent="0.4">
      <c r="A569" s="12"/>
      <c r="B569" s="12"/>
      <c r="C569" s="42"/>
      <c r="D569" s="12"/>
      <c r="E569" s="12"/>
      <c r="F569" s="12"/>
      <c r="G569" s="12"/>
      <c r="H569" s="12"/>
      <c r="I569" s="12"/>
      <c r="J569" s="12"/>
      <c r="K569" s="12"/>
      <c r="L569" s="12"/>
      <c r="M569" s="49"/>
      <c r="N569" s="49"/>
      <c r="O569" s="12"/>
      <c r="P569" s="12"/>
      <c r="Q569" s="12"/>
      <c r="R569" s="12"/>
      <c r="S569" s="12"/>
      <c r="T569" s="12"/>
    </row>
    <row r="570" spans="1:20" s="1" customFormat="1" x14ac:dyDescent="0.4">
      <c r="A570" s="12"/>
      <c r="B570" s="12"/>
      <c r="C570" s="42"/>
      <c r="D570" s="12"/>
      <c r="E570" s="12"/>
      <c r="F570" s="12"/>
      <c r="G570" s="12"/>
      <c r="H570" s="12"/>
      <c r="I570" s="12"/>
      <c r="J570" s="12"/>
      <c r="K570" s="12"/>
      <c r="L570" s="12"/>
      <c r="M570" s="49"/>
      <c r="N570" s="49"/>
      <c r="O570" s="12"/>
      <c r="P570" s="12"/>
      <c r="Q570" s="12"/>
      <c r="R570" s="12"/>
      <c r="S570" s="12"/>
      <c r="T570" s="12"/>
    </row>
    <row r="571" spans="1:20" s="1" customFormat="1" x14ac:dyDescent="0.4">
      <c r="A571" s="12"/>
      <c r="B571" s="12"/>
      <c r="C571" s="42"/>
      <c r="D571" s="12"/>
      <c r="E571" s="12"/>
      <c r="F571" s="12"/>
      <c r="G571" s="12"/>
      <c r="H571" s="12"/>
      <c r="I571" s="12"/>
      <c r="J571" s="12"/>
      <c r="K571" s="12"/>
      <c r="L571" s="12"/>
      <c r="M571" s="49"/>
      <c r="N571" s="49"/>
      <c r="O571" s="12"/>
      <c r="P571" s="12"/>
      <c r="Q571" s="12"/>
      <c r="R571" s="12"/>
      <c r="S571" s="12"/>
      <c r="T571" s="12"/>
    </row>
    <row r="572" spans="1:20" s="1" customFormat="1" x14ac:dyDescent="0.4">
      <c r="A572" s="12"/>
      <c r="B572" s="12"/>
      <c r="C572" s="42"/>
      <c r="D572" s="12"/>
      <c r="E572" s="12"/>
      <c r="F572" s="12"/>
      <c r="G572" s="12"/>
      <c r="H572" s="12"/>
      <c r="I572" s="12"/>
      <c r="J572" s="12"/>
      <c r="K572" s="12"/>
      <c r="L572" s="12"/>
      <c r="M572" s="49"/>
      <c r="N572" s="49"/>
      <c r="O572" s="12"/>
      <c r="P572" s="12"/>
      <c r="Q572" s="12"/>
      <c r="R572" s="12"/>
      <c r="S572" s="12"/>
      <c r="T572" s="12"/>
    </row>
    <row r="573" spans="1:20" s="1" customFormat="1" x14ac:dyDescent="0.4">
      <c r="A573" s="12"/>
      <c r="B573" s="12"/>
      <c r="C573" s="42"/>
      <c r="D573" s="12"/>
      <c r="E573" s="12"/>
      <c r="F573" s="12"/>
      <c r="G573" s="12"/>
      <c r="H573" s="12"/>
      <c r="I573" s="12"/>
      <c r="J573" s="12"/>
      <c r="K573" s="12"/>
      <c r="L573" s="12"/>
      <c r="M573" s="49"/>
      <c r="N573" s="49"/>
      <c r="O573" s="12"/>
      <c r="P573" s="12"/>
      <c r="Q573" s="12"/>
      <c r="R573" s="12"/>
      <c r="S573" s="12"/>
      <c r="T573" s="12"/>
    </row>
    <row r="574" spans="1:20" s="1" customFormat="1" x14ac:dyDescent="0.4">
      <c r="A574" s="12"/>
      <c r="B574" s="12"/>
      <c r="C574" s="42"/>
      <c r="D574" s="12"/>
      <c r="E574" s="12"/>
      <c r="F574" s="12"/>
      <c r="G574" s="12"/>
      <c r="H574" s="12"/>
      <c r="I574" s="12"/>
      <c r="J574" s="12"/>
      <c r="K574" s="12"/>
      <c r="L574" s="12"/>
      <c r="M574" s="49"/>
      <c r="N574" s="49"/>
      <c r="O574" s="12"/>
      <c r="P574" s="12"/>
      <c r="Q574" s="12"/>
      <c r="R574" s="12"/>
      <c r="S574" s="12"/>
      <c r="T574" s="12"/>
    </row>
    <row r="575" spans="1:20" s="1" customFormat="1" x14ac:dyDescent="0.4">
      <c r="A575" s="12"/>
      <c r="B575" s="12"/>
      <c r="C575" s="42"/>
      <c r="D575" s="12"/>
      <c r="E575" s="12"/>
      <c r="F575" s="12"/>
      <c r="G575" s="12"/>
      <c r="H575" s="12"/>
      <c r="I575" s="12"/>
      <c r="J575" s="12"/>
      <c r="K575" s="12"/>
      <c r="L575" s="12"/>
      <c r="M575" s="49"/>
      <c r="N575" s="49"/>
      <c r="O575" s="12"/>
      <c r="P575" s="12"/>
      <c r="Q575" s="12"/>
      <c r="R575" s="12"/>
      <c r="S575" s="12"/>
      <c r="T575" s="12"/>
    </row>
    <row r="576" spans="1:20" s="1" customFormat="1" x14ac:dyDescent="0.4">
      <c r="A576" s="12"/>
      <c r="B576" s="12"/>
      <c r="C576" s="42"/>
      <c r="D576" s="12"/>
      <c r="E576" s="12"/>
      <c r="F576" s="12"/>
      <c r="G576" s="12"/>
      <c r="H576" s="12"/>
      <c r="I576" s="12"/>
      <c r="J576" s="12"/>
      <c r="K576" s="12"/>
      <c r="L576" s="12"/>
      <c r="M576" s="49"/>
      <c r="N576" s="49"/>
      <c r="O576" s="12"/>
      <c r="P576" s="12"/>
      <c r="Q576" s="12"/>
      <c r="R576" s="12"/>
      <c r="S576" s="12"/>
      <c r="T576" s="12"/>
    </row>
    <row r="577" spans="1:20" s="1" customFormat="1" x14ac:dyDescent="0.4">
      <c r="A577" s="12"/>
      <c r="B577" s="12"/>
      <c r="C577" s="42"/>
      <c r="D577" s="12"/>
      <c r="E577" s="12"/>
      <c r="F577" s="12"/>
      <c r="G577" s="12"/>
      <c r="H577" s="12"/>
      <c r="I577" s="12"/>
      <c r="J577" s="12"/>
      <c r="K577" s="12"/>
      <c r="L577" s="12"/>
      <c r="M577" s="49"/>
      <c r="N577" s="49"/>
      <c r="O577" s="12"/>
      <c r="P577" s="12"/>
      <c r="Q577" s="12"/>
      <c r="R577" s="12"/>
      <c r="S577" s="12"/>
      <c r="T577" s="12"/>
    </row>
    <row r="578" spans="1:20" s="1" customFormat="1" x14ac:dyDescent="0.4">
      <c r="A578" s="12"/>
      <c r="B578" s="12"/>
      <c r="C578" s="42"/>
      <c r="D578" s="12"/>
      <c r="E578" s="12"/>
      <c r="F578" s="12"/>
      <c r="G578" s="12"/>
      <c r="H578" s="12"/>
      <c r="I578" s="12"/>
      <c r="J578" s="12"/>
      <c r="K578" s="12"/>
      <c r="L578" s="12"/>
      <c r="M578" s="49"/>
      <c r="N578" s="49"/>
      <c r="O578" s="12"/>
      <c r="P578" s="12"/>
      <c r="Q578" s="12"/>
      <c r="R578" s="12"/>
      <c r="S578" s="12"/>
      <c r="T578" s="12"/>
    </row>
    <row r="579" spans="1:20" s="1" customFormat="1" x14ac:dyDescent="0.4">
      <c r="A579" s="12"/>
      <c r="B579" s="12"/>
      <c r="C579" s="42"/>
      <c r="D579" s="12"/>
      <c r="E579" s="12"/>
      <c r="F579" s="12"/>
      <c r="G579" s="12"/>
      <c r="H579" s="12"/>
      <c r="I579" s="12"/>
      <c r="J579" s="12"/>
      <c r="K579" s="12"/>
      <c r="L579" s="12"/>
      <c r="M579" s="49"/>
      <c r="N579" s="49"/>
      <c r="O579" s="12"/>
      <c r="P579" s="12"/>
      <c r="Q579" s="12"/>
      <c r="R579" s="12"/>
      <c r="S579" s="12"/>
      <c r="T579" s="12"/>
    </row>
    <row r="580" spans="1:20" s="1" customFormat="1" x14ac:dyDescent="0.4">
      <c r="A580" s="12"/>
      <c r="B580" s="12"/>
      <c r="C580" s="42"/>
      <c r="D580" s="12"/>
      <c r="E580" s="12"/>
      <c r="F580" s="12"/>
      <c r="G580" s="12"/>
      <c r="H580" s="12"/>
      <c r="I580" s="12"/>
      <c r="J580" s="12"/>
      <c r="K580" s="12"/>
      <c r="L580" s="12"/>
      <c r="M580" s="49"/>
      <c r="N580" s="49"/>
      <c r="O580" s="12"/>
      <c r="P580" s="12"/>
      <c r="Q580" s="12"/>
      <c r="R580" s="12"/>
      <c r="S580" s="12"/>
      <c r="T580" s="12"/>
    </row>
    <row r="581" spans="1:20" s="1" customFormat="1" x14ac:dyDescent="0.4">
      <c r="A581" s="12"/>
      <c r="B581" s="12"/>
      <c r="C581" s="42"/>
      <c r="D581" s="12"/>
      <c r="E581" s="12"/>
      <c r="F581" s="12"/>
      <c r="G581" s="12"/>
      <c r="H581" s="12"/>
      <c r="I581" s="12"/>
      <c r="J581" s="12"/>
      <c r="K581" s="12"/>
      <c r="L581" s="12"/>
      <c r="M581" s="49"/>
      <c r="N581" s="49"/>
      <c r="O581" s="12"/>
      <c r="P581" s="12"/>
      <c r="Q581" s="12"/>
      <c r="R581" s="12"/>
      <c r="S581" s="12"/>
      <c r="T581" s="12"/>
    </row>
    <row r="582" spans="1:20" s="1" customFormat="1" x14ac:dyDescent="0.4">
      <c r="A582" s="12"/>
      <c r="B582" s="12"/>
      <c r="C582" s="42"/>
      <c r="D582" s="12"/>
      <c r="E582" s="12"/>
      <c r="F582" s="12"/>
      <c r="G582" s="12"/>
      <c r="H582" s="12"/>
      <c r="I582" s="12"/>
      <c r="J582" s="12"/>
      <c r="K582" s="12"/>
      <c r="L582" s="12"/>
      <c r="M582" s="49"/>
      <c r="N582" s="49"/>
      <c r="O582" s="12"/>
      <c r="P582" s="12"/>
      <c r="Q582" s="12"/>
      <c r="R582" s="12"/>
      <c r="S582" s="12"/>
      <c r="T582" s="12"/>
    </row>
    <row r="583" spans="1:20" s="1" customFormat="1" x14ac:dyDescent="0.4">
      <c r="A583" s="12"/>
      <c r="B583" s="12"/>
      <c r="C583" s="42"/>
      <c r="D583" s="12"/>
      <c r="E583" s="12"/>
      <c r="F583" s="12"/>
      <c r="G583" s="12"/>
      <c r="H583" s="12"/>
      <c r="I583" s="12"/>
      <c r="J583" s="12"/>
      <c r="K583" s="12"/>
      <c r="L583" s="12"/>
      <c r="M583" s="49"/>
      <c r="N583" s="49"/>
      <c r="O583" s="12"/>
      <c r="P583" s="12"/>
      <c r="Q583" s="12"/>
      <c r="R583" s="12"/>
      <c r="S583" s="12"/>
      <c r="T583" s="12"/>
    </row>
    <row r="584" spans="1:20" s="1" customFormat="1" x14ac:dyDescent="0.4">
      <c r="A584" s="12"/>
      <c r="B584" s="12"/>
      <c r="C584" s="42"/>
      <c r="D584" s="12"/>
      <c r="E584" s="12"/>
      <c r="F584" s="12"/>
      <c r="G584" s="12"/>
      <c r="H584" s="12"/>
      <c r="I584" s="12"/>
      <c r="J584" s="12"/>
      <c r="K584" s="12"/>
      <c r="L584" s="12"/>
      <c r="M584" s="49"/>
      <c r="N584" s="49"/>
      <c r="O584" s="12"/>
      <c r="P584" s="12"/>
      <c r="Q584" s="12"/>
      <c r="R584" s="12"/>
      <c r="S584" s="12"/>
      <c r="T584" s="12"/>
    </row>
    <row r="585" spans="1:20" s="1" customFormat="1" x14ac:dyDescent="0.4">
      <c r="A585" s="12"/>
      <c r="B585" s="12"/>
      <c r="C585" s="42"/>
      <c r="D585" s="12"/>
      <c r="E585" s="12"/>
      <c r="F585" s="12"/>
      <c r="G585" s="12"/>
      <c r="H585" s="12"/>
      <c r="I585" s="12"/>
      <c r="J585" s="12"/>
      <c r="K585" s="12"/>
      <c r="L585" s="12"/>
      <c r="M585" s="49"/>
      <c r="N585" s="49"/>
      <c r="O585" s="12"/>
      <c r="P585" s="12"/>
      <c r="Q585" s="12"/>
      <c r="R585" s="12"/>
      <c r="S585" s="12"/>
      <c r="T585" s="12"/>
    </row>
    <row r="586" spans="1:20" s="1" customFormat="1" x14ac:dyDescent="0.4">
      <c r="A586" s="12"/>
      <c r="B586" s="12"/>
      <c r="C586" s="42"/>
      <c r="D586" s="12"/>
      <c r="E586" s="12"/>
      <c r="F586" s="12"/>
      <c r="G586" s="12"/>
      <c r="H586" s="12"/>
      <c r="I586" s="12"/>
      <c r="J586" s="12"/>
      <c r="K586" s="12"/>
      <c r="L586" s="12"/>
      <c r="M586" s="49"/>
      <c r="N586" s="49"/>
      <c r="O586" s="12"/>
      <c r="P586" s="12"/>
      <c r="Q586" s="12"/>
      <c r="R586" s="12"/>
      <c r="S586" s="12"/>
      <c r="T586" s="12"/>
    </row>
    <row r="587" spans="1:20" s="1" customFormat="1" x14ac:dyDescent="0.4">
      <c r="A587" s="12"/>
      <c r="B587" s="12"/>
      <c r="C587" s="42"/>
      <c r="D587" s="12"/>
      <c r="E587" s="12"/>
      <c r="F587" s="12"/>
      <c r="G587" s="12"/>
      <c r="H587" s="12"/>
      <c r="I587" s="12"/>
      <c r="J587" s="12"/>
      <c r="K587" s="12"/>
      <c r="L587" s="12"/>
      <c r="M587" s="49"/>
      <c r="N587" s="49"/>
      <c r="O587" s="12"/>
      <c r="P587" s="12"/>
      <c r="Q587" s="12"/>
      <c r="R587" s="12"/>
      <c r="S587" s="12"/>
      <c r="T587" s="12"/>
    </row>
    <row r="588" spans="1:20" s="1" customFormat="1" x14ac:dyDescent="0.4">
      <c r="A588" s="12"/>
      <c r="B588" s="12"/>
      <c r="C588" s="42"/>
      <c r="D588" s="12"/>
      <c r="E588" s="12"/>
      <c r="F588" s="12"/>
      <c r="G588" s="12"/>
      <c r="H588" s="12"/>
      <c r="I588" s="12"/>
      <c r="J588" s="12"/>
      <c r="K588" s="12"/>
      <c r="L588" s="12"/>
      <c r="M588" s="49"/>
      <c r="N588" s="49"/>
      <c r="O588" s="12"/>
      <c r="P588" s="12"/>
      <c r="Q588" s="12"/>
      <c r="R588" s="12"/>
      <c r="S588" s="12"/>
      <c r="T588" s="12"/>
    </row>
    <row r="589" spans="1:20" s="1" customFormat="1" x14ac:dyDescent="0.4">
      <c r="A589" s="12"/>
      <c r="B589" s="12"/>
      <c r="C589" s="42"/>
      <c r="D589" s="12"/>
      <c r="E589" s="12"/>
      <c r="F589" s="12"/>
      <c r="G589" s="12"/>
      <c r="H589" s="12"/>
      <c r="I589" s="12"/>
      <c r="J589" s="12"/>
      <c r="K589" s="12"/>
      <c r="L589" s="12"/>
      <c r="M589" s="49"/>
      <c r="N589" s="49"/>
      <c r="O589" s="12"/>
      <c r="P589" s="12"/>
      <c r="Q589" s="12"/>
      <c r="R589" s="12"/>
      <c r="S589" s="12"/>
      <c r="T589" s="12"/>
    </row>
    <row r="590" spans="1:20" s="1" customFormat="1" x14ac:dyDescent="0.4">
      <c r="A590" s="12"/>
      <c r="B590" s="12"/>
      <c r="C590" s="42"/>
      <c r="D590" s="12"/>
      <c r="E590" s="12"/>
      <c r="F590" s="12"/>
      <c r="G590" s="12"/>
      <c r="H590" s="12"/>
      <c r="I590" s="12"/>
      <c r="J590" s="12"/>
      <c r="K590" s="12"/>
      <c r="L590" s="12"/>
      <c r="M590" s="49"/>
      <c r="N590" s="49"/>
      <c r="O590" s="12"/>
      <c r="P590" s="12"/>
      <c r="Q590" s="12"/>
      <c r="R590" s="12"/>
      <c r="S590" s="12"/>
      <c r="T590" s="12"/>
    </row>
    <row r="591" spans="1:20" s="1" customFormat="1" x14ac:dyDescent="0.4">
      <c r="A591" s="12"/>
      <c r="B591" s="12"/>
      <c r="C591" s="42"/>
      <c r="D591" s="12"/>
      <c r="E591" s="12"/>
      <c r="F591" s="12"/>
      <c r="G591" s="12"/>
      <c r="H591" s="12"/>
      <c r="I591" s="12"/>
      <c r="J591" s="12"/>
      <c r="K591" s="12"/>
      <c r="L591" s="12"/>
      <c r="M591" s="49"/>
      <c r="N591" s="49"/>
      <c r="O591" s="12"/>
      <c r="P591" s="12"/>
      <c r="Q591" s="12"/>
      <c r="R591" s="12"/>
      <c r="S591" s="12"/>
      <c r="T591" s="12"/>
    </row>
    <row r="592" spans="1:20" s="1" customFormat="1" x14ac:dyDescent="0.4">
      <c r="A592" s="12"/>
      <c r="B592" s="12"/>
      <c r="C592" s="42"/>
      <c r="D592" s="12"/>
      <c r="E592" s="12"/>
      <c r="F592" s="12"/>
      <c r="G592" s="12"/>
      <c r="H592" s="12"/>
      <c r="I592" s="12"/>
      <c r="J592" s="12"/>
      <c r="K592" s="12"/>
      <c r="L592" s="12"/>
      <c r="M592" s="49"/>
      <c r="N592" s="49"/>
      <c r="O592" s="12"/>
      <c r="P592" s="12"/>
      <c r="Q592" s="12"/>
      <c r="R592" s="12"/>
      <c r="S592" s="12"/>
      <c r="T592" s="12"/>
    </row>
    <row r="593" spans="1:20" s="1" customFormat="1" x14ac:dyDescent="0.4">
      <c r="A593" s="12"/>
      <c r="B593" s="12"/>
      <c r="C593" s="42"/>
      <c r="D593" s="12"/>
      <c r="E593" s="12"/>
      <c r="F593" s="12"/>
      <c r="G593" s="12"/>
      <c r="H593" s="12"/>
      <c r="I593" s="12"/>
      <c r="J593" s="12"/>
      <c r="K593" s="12"/>
      <c r="L593" s="12"/>
      <c r="M593" s="49"/>
      <c r="N593" s="49"/>
      <c r="O593" s="12"/>
      <c r="P593" s="12"/>
      <c r="Q593" s="12"/>
      <c r="R593" s="12"/>
      <c r="S593" s="12"/>
      <c r="T593" s="12"/>
    </row>
    <row r="594" spans="1:20" s="1" customFormat="1" x14ac:dyDescent="0.4">
      <c r="A594" s="12"/>
      <c r="B594" s="12"/>
      <c r="C594" s="42"/>
      <c r="D594" s="12"/>
      <c r="E594" s="12"/>
      <c r="F594" s="12"/>
      <c r="G594" s="12"/>
      <c r="H594" s="12"/>
      <c r="I594" s="12"/>
      <c r="J594" s="12"/>
      <c r="K594" s="12"/>
      <c r="L594" s="12"/>
      <c r="M594" s="49"/>
      <c r="N594" s="49"/>
      <c r="O594" s="12"/>
      <c r="P594" s="12"/>
      <c r="Q594" s="12"/>
      <c r="R594" s="12"/>
      <c r="S594" s="12"/>
      <c r="T594" s="12"/>
    </row>
    <row r="595" spans="1:20" s="1" customFormat="1" x14ac:dyDescent="0.4">
      <c r="A595" s="12"/>
      <c r="B595" s="12"/>
      <c r="C595" s="42"/>
      <c r="D595" s="12"/>
      <c r="E595" s="12"/>
      <c r="F595" s="12"/>
      <c r="G595" s="12"/>
      <c r="H595" s="12"/>
      <c r="I595" s="12"/>
      <c r="J595" s="12"/>
      <c r="K595" s="12"/>
      <c r="L595" s="12"/>
      <c r="M595" s="49"/>
      <c r="N595" s="49"/>
      <c r="O595" s="12"/>
      <c r="P595" s="12"/>
      <c r="Q595" s="12"/>
      <c r="R595" s="12"/>
      <c r="S595" s="12"/>
      <c r="T595" s="12"/>
    </row>
    <row r="596" spans="1:20" s="1" customFormat="1" x14ac:dyDescent="0.4">
      <c r="A596" s="12"/>
      <c r="B596" s="12"/>
      <c r="C596" s="42"/>
      <c r="D596" s="12"/>
      <c r="E596" s="12"/>
      <c r="F596" s="12"/>
      <c r="G596" s="12"/>
      <c r="H596" s="12"/>
      <c r="I596" s="12"/>
      <c r="J596" s="12"/>
      <c r="K596" s="12"/>
      <c r="L596" s="12"/>
      <c r="M596" s="49"/>
      <c r="N596" s="49"/>
      <c r="O596" s="12"/>
      <c r="P596" s="12"/>
      <c r="Q596" s="12"/>
      <c r="R596" s="12"/>
      <c r="S596" s="12"/>
      <c r="T596" s="12"/>
    </row>
    <row r="597" spans="1:20" s="1" customFormat="1" x14ac:dyDescent="0.4">
      <c r="A597" s="12"/>
      <c r="B597" s="12"/>
      <c r="C597" s="42"/>
      <c r="D597" s="12"/>
      <c r="E597" s="12"/>
      <c r="F597" s="12"/>
      <c r="G597" s="12"/>
      <c r="H597" s="12"/>
      <c r="I597" s="12"/>
      <c r="J597" s="12"/>
      <c r="K597" s="12"/>
      <c r="L597" s="12"/>
      <c r="M597" s="49"/>
      <c r="N597" s="49"/>
      <c r="O597" s="12"/>
      <c r="P597" s="12"/>
      <c r="Q597" s="12"/>
      <c r="R597" s="12"/>
      <c r="S597" s="12"/>
      <c r="T597" s="12"/>
    </row>
    <row r="598" spans="1:20" s="1" customFormat="1" x14ac:dyDescent="0.4">
      <c r="A598" s="12"/>
      <c r="B598" s="12"/>
      <c r="C598" s="42"/>
      <c r="D598" s="12"/>
      <c r="E598" s="12"/>
      <c r="F598" s="12"/>
      <c r="G598" s="12"/>
      <c r="H598" s="12"/>
      <c r="I598" s="12"/>
      <c r="J598" s="12"/>
      <c r="K598" s="12"/>
      <c r="L598" s="12"/>
      <c r="M598" s="49"/>
      <c r="N598" s="49"/>
      <c r="O598" s="12"/>
      <c r="P598" s="12"/>
      <c r="Q598" s="12"/>
      <c r="R598" s="12"/>
      <c r="S598" s="12"/>
      <c r="T598" s="12"/>
    </row>
    <row r="599" spans="1:20" s="1" customFormat="1" x14ac:dyDescent="0.4">
      <c r="A599" s="12"/>
      <c r="B599" s="12"/>
      <c r="C599" s="42"/>
      <c r="D599" s="12"/>
      <c r="E599" s="12"/>
      <c r="F599" s="12"/>
      <c r="G599" s="12"/>
      <c r="H599" s="12"/>
      <c r="I599" s="12"/>
      <c r="J599" s="12"/>
      <c r="K599" s="12"/>
      <c r="L599" s="12"/>
      <c r="M599" s="49"/>
      <c r="N599" s="49"/>
      <c r="O599" s="12"/>
      <c r="P599" s="12"/>
      <c r="Q599" s="12"/>
      <c r="R599" s="12"/>
      <c r="S599" s="12"/>
      <c r="T599" s="12"/>
    </row>
    <row r="600" spans="1:20" s="1" customFormat="1" x14ac:dyDescent="0.4">
      <c r="A600" s="12"/>
      <c r="B600" s="12"/>
      <c r="C600" s="42"/>
      <c r="D600" s="12"/>
      <c r="E600" s="12"/>
      <c r="F600" s="12"/>
      <c r="G600" s="12"/>
      <c r="H600" s="12"/>
      <c r="I600" s="12"/>
      <c r="J600" s="12"/>
      <c r="K600" s="12"/>
      <c r="L600" s="12"/>
      <c r="M600" s="49"/>
      <c r="N600" s="49"/>
      <c r="O600" s="12"/>
      <c r="P600" s="12"/>
      <c r="Q600" s="12"/>
      <c r="R600" s="12"/>
      <c r="S600" s="12"/>
      <c r="T600" s="12"/>
    </row>
    <row r="601" spans="1:20" s="1" customFormat="1" x14ac:dyDescent="0.4">
      <c r="A601" s="12"/>
      <c r="B601" s="12"/>
      <c r="C601" s="42"/>
      <c r="D601" s="12"/>
      <c r="E601" s="12"/>
      <c r="F601" s="12"/>
      <c r="G601" s="12"/>
      <c r="H601" s="12"/>
      <c r="I601" s="12"/>
      <c r="J601" s="12"/>
      <c r="K601" s="12"/>
      <c r="L601" s="12"/>
      <c r="M601" s="49"/>
      <c r="N601" s="49"/>
      <c r="O601" s="12"/>
      <c r="P601" s="12"/>
      <c r="Q601" s="12"/>
      <c r="R601" s="12"/>
      <c r="S601" s="12"/>
      <c r="T601" s="12"/>
    </row>
    <row r="602" spans="1:20" s="1" customFormat="1" x14ac:dyDescent="0.4">
      <c r="A602" s="12"/>
      <c r="B602" s="12"/>
      <c r="C602" s="42"/>
      <c r="D602" s="12"/>
      <c r="E602" s="12"/>
      <c r="F602" s="12"/>
      <c r="G602" s="12"/>
      <c r="H602" s="12"/>
      <c r="I602" s="12"/>
      <c r="J602" s="12"/>
      <c r="K602" s="12"/>
      <c r="L602" s="12"/>
      <c r="M602" s="49"/>
      <c r="N602" s="49"/>
      <c r="O602" s="12"/>
      <c r="P602" s="12"/>
      <c r="Q602" s="12"/>
      <c r="R602" s="12"/>
      <c r="S602" s="12"/>
      <c r="T602" s="12"/>
    </row>
    <row r="603" spans="1:20" s="1" customFormat="1" x14ac:dyDescent="0.4">
      <c r="A603" s="12"/>
      <c r="B603" s="12"/>
      <c r="C603" s="42"/>
      <c r="D603" s="12"/>
      <c r="E603" s="12"/>
      <c r="F603" s="12"/>
      <c r="G603" s="12"/>
      <c r="H603" s="12"/>
      <c r="I603" s="12"/>
      <c r="J603" s="12"/>
      <c r="K603" s="12"/>
      <c r="L603" s="12"/>
      <c r="M603" s="49"/>
      <c r="N603" s="49"/>
      <c r="O603" s="12"/>
      <c r="P603" s="12"/>
      <c r="Q603" s="12"/>
      <c r="R603" s="12"/>
      <c r="S603" s="12"/>
      <c r="T603" s="12"/>
    </row>
    <row r="604" spans="1:20" s="1" customFormat="1" x14ac:dyDescent="0.4">
      <c r="A604" s="12"/>
      <c r="B604" s="12"/>
      <c r="C604" s="42"/>
      <c r="D604" s="12"/>
      <c r="E604" s="12"/>
      <c r="F604" s="12"/>
      <c r="G604" s="12"/>
      <c r="H604" s="12"/>
      <c r="I604" s="12"/>
      <c r="J604" s="12"/>
      <c r="K604" s="12"/>
      <c r="L604" s="12"/>
      <c r="M604" s="49"/>
      <c r="N604" s="49"/>
      <c r="O604" s="12"/>
      <c r="P604" s="12"/>
      <c r="Q604" s="12"/>
      <c r="R604" s="12"/>
      <c r="S604" s="12"/>
      <c r="T604" s="12"/>
    </row>
    <row r="605" spans="1:20" s="1" customFormat="1" x14ac:dyDescent="0.4">
      <c r="A605" s="12"/>
      <c r="B605" s="12"/>
      <c r="C605" s="42"/>
      <c r="D605" s="12"/>
      <c r="E605" s="12"/>
      <c r="F605" s="12"/>
      <c r="G605" s="12"/>
      <c r="H605" s="12"/>
      <c r="I605" s="12"/>
      <c r="J605" s="12"/>
      <c r="K605" s="12"/>
      <c r="L605" s="12"/>
      <c r="M605" s="49"/>
      <c r="N605" s="49"/>
      <c r="O605" s="12"/>
      <c r="P605" s="12"/>
      <c r="Q605" s="12"/>
      <c r="R605" s="12"/>
      <c r="S605" s="12"/>
      <c r="T605" s="12"/>
    </row>
    <row r="606" spans="1:20" s="1" customFormat="1" x14ac:dyDescent="0.4">
      <c r="A606" s="12"/>
      <c r="B606" s="12"/>
      <c r="C606" s="42"/>
      <c r="D606" s="12"/>
      <c r="E606" s="12"/>
      <c r="F606" s="12"/>
      <c r="G606" s="12"/>
      <c r="H606" s="12"/>
      <c r="I606" s="12"/>
      <c r="J606" s="12"/>
      <c r="K606" s="12"/>
      <c r="L606" s="12"/>
      <c r="M606" s="49"/>
      <c r="N606" s="49"/>
      <c r="O606" s="12"/>
      <c r="P606" s="12"/>
      <c r="Q606" s="12"/>
      <c r="R606" s="12"/>
      <c r="S606" s="12"/>
      <c r="T606" s="12"/>
    </row>
    <row r="607" spans="1:20" s="1" customFormat="1" x14ac:dyDescent="0.4">
      <c r="A607" s="12"/>
      <c r="B607" s="12"/>
      <c r="C607" s="42"/>
      <c r="D607" s="12"/>
      <c r="E607" s="12"/>
      <c r="F607" s="12"/>
      <c r="G607" s="12"/>
      <c r="H607" s="12"/>
      <c r="I607" s="12"/>
      <c r="J607" s="12"/>
      <c r="K607" s="12"/>
      <c r="L607" s="12"/>
      <c r="M607" s="49"/>
      <c r="N607" s="49"/>
      <c r="O607" s="12"/>
      <c r="P607" s="12"/>
      <c r="Q607" s="12"/>
      <c r="R607" s="12"/>
      <c r="S607" s="12"/>
      <c r="T607" s="12"/>
    </row>
    <row r="608" spans="1:20" s="1" customFormat="1" x14ac:dyDescent="0.4">
      <c r="A608" s="12"/>
      <c r="B608" s="12"/>
      <c r="C608" s="42"/>
      <c r="D608" s="12"/>
      <c r="E608" s="12"/>
      <c r="F608" s="12"/>
      <c r="G608" s="12"/>
      <c r="H608" s="12"/>
      <c r="I608" s="12"/>
      <c r="J608" s="12"/>
      <c r="K608" s="12"/>
      <c r="L608" s="12"/>
      <c r="M608" s="49"/>
      <c r="N608" s="49"/>
      <c r="O608" s="12"/>
      <c r="P608" s="12"/>
      <c r="Q608" s="12"/>
      <c r="R608" s="12"/>
      <c r="S608" s="12"/>
      <c r="T608" s="12"/>
    </row>
    <row r="609" spans="1:20" s="1" customFormat="1" x14ac:dyDescent="0.4">
      <c r="A609" s="12"/>
      <c r="B609" s="12"/>
      <c r="C609" s="42"/>
      <c r="D609" s="12"/>
      <c r="E609" s="12"/>
      <c r="F609" s="12"/>
      <c r="G609" s="12"/>
      <c r="H609" s="12"/>
      <c r="I609" s="12"/>
      <c r="J609" s="12"/>
      <c r="K609" s="12"/>
      <c r="L609" s="12"/>
      <c r="M609" s="49"/>
      <c r="N609" s="49"/>
      <c r="O609" s="12"/>
      <c r="P609" s="12"/>
      <c r="Q609" s="12"/>
      <c r="R609" s="12"/>
      <c r="S609" s="12"/>
      <c r="T609" s="12"/>
    </row>
    <row r="610" spans="1:20" s="1" customFormat="1" x14ac:dyDescent="0.4">
      <c r="A610" s="12"/>
      <c r="B610" s="12"/>
      <c r="C610" s="42"/>
      <c r="D610" s="12"/>
      <c r="E610" s="12"/>
      <c r="F610" s="12"/>
      <c r="G610" s="12"/>
      <c r="H610" s="12"/>
      <c r="I610" s="12"/>
      <c r="J610" s="12"/>
      <c r="K610" s="12"/>
      <c r="L610" s="12"/>
      <c r="M610" s="49"/>
      <c r="N610" s="49"/>
      <c r="O610" s="12"/>
      <c r="P610" s="12"/>
      <c r="Q610" s="12"/>
      <c r="R610" s="12"/>
      <c r="S610" s="12"/>
      <c r="T610" s="12"/>
    </row>
    <row r="611" spans="1:20" s="1" customFormat="1" x14ac:dyDescent="0.4">
      <c r="A611" s="12"/>
      <c r="B611" s="12"/>
      <c r="C611" s="42"/>
      <c r="D611" s="12"/>
      <c r="E611" s="12"/>
      <c r="F611" s="12"/>
      <c r="G611" s="12"/>
      <c r="H611" s="12"/>
      <c r="I611" s="12"/>
      <c r="J611" s="12"/>
      <c r="K611" s="12"/>
      <c r="L611" s="12"/>
      <c r="M611" s="49"/>
      <c r="N611" s="49"/>
      <c r="O611" s="12"/>
      <c r="P611" s="12"/>
      <c r="Q611" s="12"/>
      <c r="R611" s="12"/>
      <c r="S611" s="12"/>
      <c r="T611" s="12"/>
    </row>
    <row r="612" spans="1:20" s="1" customFormat="1" x14ac:dyDescent="0.4">
      <c r="A612" s="12"/>
      <c r="B612" s="12"/>
      <c r="C612" s="42"/>
      <c r="D612" s="12"/>
      <c r="E612" s="12"/>
      <c r="F612" s="12"/>
      <c r="G612" s="12"/>
      <c r="H612" s="12"/>
      <c r="I612" s="12"/>
      <c r="J612" s="12"/>
      <c r="K612" s="12"/>
      <c r="L612" s="12"/>
      <c r="M612" s="49"/>
      <c r="N612" s="49"/>
      <c r="O612" s="12"/>
      <c r="P612" s="12"/>
      <c r="Q612" s="12"/>
      <c r="R612" s="12"/>
      <c r="S612" s="12"/>
      <c r="T612" s="12"/>
    </row>
    <row r="613" spans="1:20" s="1" customFormat="1" x14ac:dyDescent="0.4">
      <c r="A613" s="12"/>
      <c r="B613" s="12"/>
      <c r="C613" s="42"/>
      <c r="D613" s="12"/>
      <c r="E613" s="12"/>
      <c r="F613" s="12"/>
      <c r="G613" s="12"/>
      <c r="H613" s="12"/>
      <c r="I613" s="12"/>
      <c r="J613" s="12"/>
      <c r="K613" s="12"/>
      <c r="L613" s="12"/>
      <c r="M613" s="49"/>
      <c r="N613" s="49"/>
      <c r="O613" s="12"/>
      <c r="P613" s="12"/>
      <c r="Q613" s="12"/>
      <c r="R613" s="12"/>
      <c r="S613" s="12"/>
      <c r="T613" s="12"/>
    </row>
    <row r="614" spans="1:20" s="1" customFormat="1" x14ac:dyDescent="0.4">
      <c r="A614" s="12"/>
      <c r="B614" s="12"/>
      <c r="C614" s="42"/>
      <c r="D614" s="12"/>
      <c r="E614" s="12"/>
      <c r="F614" s="12"/>
      <c r="G614" s="12"/>
      <c r="H614" s="12"/>
      <c r="I614" s="12"/>
      <c r="J614" s="12"/>
      <c r="K614" s="12"/>
      <c r="L614" s="12"/>
      <c r="M614" s="49"/>
      <c r="N614" s="49"/>
      <c r="O614" s="12"/>
      <c r="P614" s="12"/>
      <c r="Q614" s="12"/>
      <c r="R614" s="12"/>
      <c r="S614" s="12"/>
      <c r="T614" s="12"/>
    </row>
    <row r="615" spans="1:20" s="1" customFormat="1" x14ac:dyDescent="0.4">
      <c r="A615" s="12"/>
      <c r="B615" s="12"/>
      <c r="C615" s="42"/>
      <c r="D615" s="12"/>
      <c r="E615" s="12"/>
      <c r="F615" s="12"/>
      <c r="G615" s="12"/>
      <c r="H615" s="12"/>
      <c r="I615" s="12"/>
      <c r="J615" s="12"/>
      <c r="K615" s="12"/>
      <c r="L615" s="12"/>
      <c r="M615" s="49"/>
      <c r="N615" s="49"/>
      <c r="O615" s="12"/>
      <c r="P615" s="12"/>
      <c r="Q615" s="12"/>
      <c r="R615" s="12"/>
      <c r="S615" s="12"/>
      <c r="T615" s="12"/>
    </row>
    <row r="616" spans="1:20" s="1" customFormat="1" x14ac:dyDescent="0.4">
      <c r="A616" s="12"/>
      <c r="B616" s="12"/>
      <c r="C616" s="42"/>
      <c r="D616" s="12"/>
      <c r="E616" s="12"/>
      <c r="F616" s="12"/>
      <c r="G616" s="12"/>
      <c r="H616" s="12"/>
      <c r="I616" s="12"/>
      <c r="J616" s="12"/>
      <c r="K616" s="12"/>
      <c r="L616" s="12"/>
      <c r="M616" s="49"/>
      <c r="N616" s="49"/>
      <c r="O616" s="12"/>
      <c r="P616" s="12"/>
      <c r="Q616" s="12"/>
      <c r="R616" s="12"/>
      <c r="S616" s="12"/>
      <c r="T616" s="12"/>
    </row>
    <row r="617" spans="1:20" s="1" customFormat="1" x14ac:dyDescent="0.4">
      <c r="A617" s="12"/>
      <c r="B617" s="12"/>
      <c r="C617" s="42"/>
      <c r="D617" s="12"/>
      <c r="E617" s="12"/>
      <c r="F617" s="12"/>
      <c r="G617" s="12"/>
      <c r="H617" s="12"/>
      <c r="I617" s="12"/>
      <c r="J617" s="12"/>
      <c r="K617" s="12"/>
      <c r="L617" s="12"/>
      <c r="M617" s="49"/>
      <c r="N617" s="49"/>
      <c r="O617" s="12"/>
      <c r="P617" s="12"/>
      <c r="Q617" s="12"/>
      <c r="R617" s="12"/>
      <c r="S617" s="12"/>
      <c r="T617" s="12"/>
    </row>
    <row r="618" spans="1:20" s="1" customFormat="1" x14ac:dyDescent="0.4">
      <c r="A618" s="12"/>
      <c r="B618" s="12"/>
      <c r="C618" s="42"/>
      <c r="D618" s="12"/>
      <c r="E618" s="12"/>
      <c r="F618" s="12"/>
      <c r="G618" s="12"/>
      <c r="H618" s="12"/>
      <c r="I618" s="12"/>
      <c r="J618" s="12"/>
      <c r="K618" s="12"/>
      <c r="L618" s="12"/>
      <c r="M618" s="49"/>
      <c r="N618" s="49"/>
      <c r="O618" s="12"/>
      <c r="P618" s="12"/>
      <c r="Q618" s="12"/>
      <c r="R618" s="12"/>
      <c r="S618" s="12"/>
      <c r="T618" s="12"/>
    </row>
    <row r="619" spans="1:20" s="1" customFormat="1" x14ac:dyDescent="0.4">
      <c r="A619" s="12"/>
      <c r="B619" s="12"/>
      <c r="C619" s="42"/>
      <c r="D619" s="12"/>
      <c r="E619" s="12"/>
      <c r="F619" s="12"/>
      <c r="G619" s="12"/>
      <c r="H619" s="12"/>
      <c r="I619" s="12"/>
      <c r="J619" s="12"/>
      <c r="K619" s="12"/>
      <c r="L619" s="12"/>
      <c r="M619" s="49"/>
      <c r="N619" s="49"/>
      <c r="O619" s="12"/>
      <c r="P619" s="12"/>
      <c r="Q619" s="12"/>
      <c r="R619" s="12"/>
      <c r="S619" s="12"/>
      <c r="T619" s="12"/>
    </row>
    <row r="620" spans="1:20" s="1" customFormat="1" x14ac:dyDescent="0.4">
      <c r="A620" s="12"/>
      <c r="B620" s="12"/>
      <c r="C620" s="42"/>
      <c r="D620" s="12"/>
      <c r="E620" s="12"/>
      <c r="F620" s="12"/>
      <c r="G620" s="12"/>
      <c r="H620" s="12"/>
      <c r="I620" s="12"/>
      <c r="J620" s="12"/>
      <c r="K620" s="12"/>
      <c r="L620" s="12"/>
      <c r="M620" s="49"/>
      <c r="N620" s="49"/>
      <c r="O620" s="12"/>
      <c r="P620" s="12"/>
      <c r="Q620" s="12"/>
      <c r="R620" s="12"/>
      <c r="S620" s="12"/>
      <c r="T620" s="12"/>
    </row>
    <row r="621" spans="1:20" s="1" customFormat="1" x14ac:dyDescent="0.4">
      <c r="A621" s="12"/>
      <c r="B621" s="12"/>
      <c r="C621" s="42"/>
      <c r="D621" s="12"/>
      <c r="E621" s="12"/>
      <c r="F621" s="12"/>
      <c r="G621" s="12"/>
      <c r="H621" s="12"/>
      <c r="I621" s="12"/>
      <c r="J621" s="12"/>
      <c r="K621" s="12"/>
      <c r="L621" s="12"/>
      <c r="M621" s="49"/>
      <c r="N621" s="49"/>
      <c r="O621" s="12"/>
      <c r="P621" s="12"/>
      <c r="Q621" s="12"/>
      <c r="R621" s="12"/>
      <c r="S621" s="12"/>
      <c r="T621" s="12"/>
    </row>
    <row r="622" spans="1:20" s="1" customFormat="1" x14ac:dyDescent="0.4">
      <c r="A622" s="12"/>
      <c r="B622" s="12"/>
      <c r="C622" s="42"/>
      <c r="D622" s="12"/>
      <c r="E622" s="12"/>
      <c r="F622" s="12"/>
      <c r="G622" s="12"/>
      <c r="H622" s="12"/>
      <c r="I622" s="12"/>
      <c r="J622" s="12"/>
      <c r="K622" s="12"/>
      <c r="L622" s="12"/>
      <c r="M622" s="49"/>
      <c r="N622" s="49"/>
      <c r="O622" s="12"/>
      <c r="P622" s="12"/>
      <c r="Q622" s="12"/>
      <c r="R622" s="12"/>
      <c r="S622" s="12"/>
      <c r="T622" s="12"/>
    </row>
    <row r="623" spans="1:20" s="1" customFormat="1" x14ac:dyDescent="0.4">
      <c r="A623" s="12"/>
      <c r="B623" s="12"/>
      <c r="C623" s="42"/>
      <c r="D623" s="12"/>
      <c r="E623" s="12"/>
      <c r="F623" s="12"/>
      <c r="G623" s="12"/>
      <c r="H623" s="12"/>
      <c r="I623" s="12"/>
      <c r="J623" s="12"/>
      <c r="K623" s="12"/>
      <c r="L623" s="12"/>
      <c r="M623" s="49"/>
      <c r="N623" s="49"/>
      <c r="O623" s="12"/>
      <c r="P623" s="12"/>
      <c r="Q623" s="12"/>
      <c r="R623" s="12"/>
      <c r="S623" s="12"/>
      <c r="T623" s="12"/>
    </row>
    <row r="624" spans="1:20" s="1" customFormat="1" x14ac:dyDescent="0.4">
      <c r="A624" s="12"/>
      <c r="B624" s="12"/>
      <c r="C624" s="42"/>
      <c r="D624" s="12"/>
      <c r="E624" s="12"/>
      <c r="F624" s="12"/>
      <c r="G624" s="12"/>
      <c r="H624" s="12"/>
      <c r="I624" s="12"/>
      <c r="J624" s="12"/>
      <c r="K624" s="12"/>
      <c r="L624" s="12"/>
      <c r="M624" s="49"/>
      <c r="N624" s="49"/>
      <c r="O624" s="12"/>
      <c r="P624" s="12"/>
      <c r="Q624" s="12"/>
      <c r="R624" s="12"/>
      <c r="S624" s="12"/>
      <c r="T624" s="12"/>
    </row>
    <row r="625" spans="1:20" s="1" customFormat="1" x14ac:dyDescent="0.4">
      <c r="A625" s="12"/>
      <c r="B625" s="12"/>
      <c r="C625" s="42"/>
      <c r="D625" s="12"/>
      <c r="E625" s="12"/>
      <c r="F625" s="12"/>
      <c r="G625" s="12"/>
      <c r="H625" s="12"/>
      <c r="I625" s="12"/>
      <c r="J625" s="12"/>
      <c r="K625" s="12"/>
      <c r="L625" s="12"/>
      <c r="M625" s="49"/>
      <c r="N625" s="49"/>
      <c r="O625" s="12"/>
      <c r="P625" s="12"/>
      <c r="Q625" s="12"/>
      <c r="R625" s="12"/>
      <c r="S625" s="12"/>
      <c r="T625" s="12"/>
    </row>
    <row r="626" spans="1:20" s="1" customFormat="1" x14ac:dyDescent="0.4">
      <c r="A626" s="12"/>
      <c r="B626" s="12"/>
      <c r="C626" s="42"/>
      <c r="D626" s="12"/>
      <c r="E626" s="12"/>
      <c r="F626" s="12"/>
      <c r="G626" s="12"/>
      <c r="H626" s="12"/>
      <c r="I626" s="12"/>
      <c r="J626" s="12"/>
      <c r="K626" s="12"/>
      <c r="L626" s="12"/>
      <c r="M626" s="49"/>
      <c r="N626" s="49"/>
      <c r="O626" s="12"/>
      <c r="P626" s="12"/>
      <c r="Q626" s="12"/>
      <c r="R626" s="12"/>
      <c r="S626" s="12"/>
      <c r="T626" s="12"/>
    </row>
    <row r="627" spans="1:20" s="1" customFormat="1" x14ac:dyDescent="0.4">
      <c r="A627" s="12"/>
      <c r="B627" s="12"/>
      <c r="C627" s="42"/>
      <c r="D627" s="12"/>
      <c r="E627" s="12"/>
      <c r="F627" s="12"/>
      <c r="G627" s="12"/>
      <c r="H627" s="12"/>
      <c r="I627" s="12"/>
      <c r="J627" s="12"/>
      <c r="K627" s="12"/>
      <c r="L627" s="12"/>
      <c r="M627" s="49"/>
      <c r="N627" s="49"/>
      <c r="O627" s="12"/>
      <c r="P627" s="12"/>
      <c r="Q627" s="12"/>
      <c r="R627" s="12"/>
      <c r="S627" s="12"/>
      <c r="T627" s="12"/>
    </row>
    <row r="628" spans="1:20" s="1" customFormat="1" x14ac:dyDescent="0.4">
      <c r="A628" s="12"/>
      <c r="B628" s="12"/>
      <c r="C628" s="42"/>
      <c r="D628" s="12"/>
      <c r="E628" s="12"/>
      <c r="F628" s="12"/>
      <c r="G628" s="12"/>
      <c r="H628" s="12"/>
      <c r="I628" s="12"/>
      <c r="J628" s="12"/>
      <c r="K628" s="12"/>
      <c r="L628" s="12"/>
      <c r="M628" s="49"/>
      <c r="N628" s="49"/>
      <c r="O628" s="12"/>
      <c r="P628" s="12"/>
      <c r="Q628" s="12"/>
      <c r="R628" s="12"/>
      <c r="S628" s="12"/>
      <c r="T628" s="12"/>
    </row>
    <row r="629" spans="1:20" s="1" customFormat="1" x14ac:dyDescent="0.4">
      <c r="A629" s="12"/>
      <c r="B629" s="12"/>
      <c r="C629" s="42"/>
      <c r="D629" s="12"/>
      <c r="E629" s="12"/>
      <c r="F629" s="12"/>
      <c r="G629" s="12"/>
      <c r="H629" s="12"/>
      <c r="I629" s="12"/>
      <c r="J629" s="12"/>
      <c r="K629" s="12"/>
      <c r="L629" s="12"/>
      <c r="M629" s="49"/>
      <c r="N629" s="49"/>
      <c r="O629" s="12"/>
      <c r="P629" s="12"/>
      <c r="Q629" s="12"/>
      <c r="R629" s="12"/>
      <c r="S629" s="12"/>
      <c r="T629" s="12"/>
    </row>
    <row r="630" spans="1:20" s="1" customFormat="1" x14ac:dyDescent="0.4">
      <c r="A630" s="12"/>
      <c r="B630" s="12"/>
      <c r="C630" s="42"/>
      <c r="D630" s="12"/>
      <c r="E630" s="12"/>
      <c r="F630" s="12"/>
      <c r="G630" s="12"/>
      <c r="H630" s="12"/>
      <c r="I630" s="12"/>
      <c r="J630" s="12"/>
      <c r="K630" s="12"/>
      <c r="L630" s="12"/>
      <c r="M630" s="49"/>
      <c r="N630" s="49"/>
      <c r="O630" s="12"/>
      <c r="P630" s="12"/>
      <c r="Q630" s="12"/>
      <c r="R630" s="12"/>
      <c r="S630" s="12"/>
      <c r="T630" s="12"/>
    </row>
    <row r="631" spans="1:20" s="1" customFormat="1" x14ac:dyDescent="0.4">
      <c r="A631" s="12"/>
      <c r="B631" s="12"/>
      <c r="C631" s="42"/>
      <c r="D631" s="12"/>
      <c r="E631" s="12"/>
      <c r="F631" s="12"/>
      <c r="G631" s="12"/>
      <c r="H631" s="12"/>
      <c r="I631" s="12"/>
      <c r="J631" s="12"/>
      <c r="K631" s="12"/>
      <c r="L631" s="12"/>
      <c r="M631" s="49"/>
      <c r="N631" s="49"/>
      <c r="O631" s="12"/>
      <c r="P631" s="12"/>
      <c r="Q631" s="12"/>
      <c r="R631" s="12"/>
      <c r="S631" s="12"/>
      <c r="T631" s="12"/>
    </row>
    <row r="632" spans="1:20" s="1" customFormat="1" x14ac:dyDescent="0.4">
      <c r="A632" s="12"/>
      <c r="B632" s="12"/>
      <c r="C632" s="42"/>
      <c r="D632" s="12"/>
      <c r="E632" s="12"/>
      <c r="F632" s="12"/>
      <c r="G632" s="12"/>
      <c r="H632" s="12"/>
      <c r="I632" s="12"/>
      <c r="J632" s="12"/>
      <c r="K632" s="12"/>
      <c r="L632" s="12"/>
      <c r="M632" s="49"/>
      <c r="N632" s="49"/>
      <c r="O632" s="12"/>
      <c r="P632" s="12"/>
      <c r="Q632" s="12"/>
      <c r="R632" s="12"/>
      <c r="S632" s="12"/>
      <c r="T632" s="12"/>
    </row>
    <row r="633" spans="1:20" s="1" customFormat="1" x14ac:dyDescent="0.4">
      <c r="A633" s="12"/>
      <c r="B633" s="12"/>
      <c r="C633" s="42"/>
      <c r="D633" s="12"/>
      <c r="E633" s="12"/>
      <c r="F633" s="12"/>
      <c r="G633" s="12"/>
      <c r="H633" s="12"/>
      <c r="I633" s="12"/>
      <c r="J633" s="12"/>
      <c r="K633" s="12"/>
      <c r="L633" s="12"/>
      <c r="M633" s="49"/>
      <c r="N633" s="49"/>
      <c r="O633" s="12"/>
      <c r="P633" s="12"/>
      <c r="Q633" s="12"/>
      <c r="R633" s="12"/>
      <c r="S633" s="12"/>
      <c r="T633" s="12"/>
    </row>
    <row r="634" spans="1:20" s="1" customFormat="1" x14ac:dyDescent="0.4">
      <c r="A634" s="12"/>
      <c r="B634" s="12"/>
      <c r="C634" s="42"/>
      <c r="D634" s="12"/>
      <c r="E634" s="12"/>
      <c r="F634" s="12"/>
      <c r="G634" s="12"/>
      <c r="H634" s="12"/>
      <c r="I634" s="12"/>
      <c r="J634" s="12"/>
      <c r="K634" s="12"/>
      <c r="L634" s="12"/>
      <c r="M634" s="49"/>
      <c r="N634" s="49"/>
      <c r="O634" s="12"/>
      <c r="P634" s="12"/>
      <c r="Q634" s="12"/>
      <c r="R634" s="12"/>
      <c r="S634" s="12"/>
      <c r="T634" s="12"/>
    </row>
    <row r="635" spans="1:20" s="1" customFormat="1" x14ac:dyDescent="0.4">
      <c r="A635" s="12"/>
      <c r="B635" s="12"/>
      <c r="C635" s="42"/>
      <c r="D635" s="12"/>
      <c r="E635" s="12"/>
      <c r="F635" s="12"/>
      <c r="G635" s="12"/>
      <c r="H635" s="12"/>
      <c r="I635" s="12"/>
      <c r="J635" s="12"/>
      <c r="K635" s="12"/>
      <c r="L635" s="12"/>
      <c r="M635" s="49"/>
      <c r="N635" s="49"/>
      <c r="O635" s="12"/>
      <c r="P635" s="12"/>
      <c r="Q635" s="12"/>
      <c r="R635" s="12"/>
      <c r="S635" s="12"/>
      <c r="T635" s="12"/>
    </row>
    <row r="636" spans="1:20" s="1" customFormat="1" x14ac:dyDescent="0.4">
      <c r="A636" s="12"/>
      <c r="B636" s="12"/>
      <c r="C636" s="42"/>
      <c r="D636" s="12"/>
      <c r="E636" s="12"/>
      <c r="F636" s="12"/>
      <c r="G636" s="12"/>
      <c r="H636" s="12"/>
      <c r="I636" s="12"/>
      <c r="J636" s="12"/>
      <c r="K636" s="12"/>
      <c r="L636" s="12"/>
      <c r="M636" s="49"/>
      <c r="N636" s="49"/>
      <c r="O636" s="12"/>
      <c r="P636" s="12"/>
      <c r="Q636" s="12"/>
      <c r="R636" s="12"/>
      <c r="S636" s="12"/>
      <c r="T636" s="12"/>
    </row>
    <row r="637" spans="1:20" s="1" customFormat="1" x14ac:dyDescent="0.4">
      <c r="A637" s="12"/>
      <c r="B637" s="12"/>
      <c r="C637" s="42"/>
      <c r="D637" s="12"/>
      <c r="E637" s="12"/>
      <c r="F637" s="12"/>
      <c r="G637" s="12"/>
      <c r="H637" s="12"/>
      <c r="I637" s="12"/>
      <c r="J637" s="12"/>
      <c r="K637" s="12"/>
      <c r="L637" s="12"/>
      <c r="M637" s="49"/>
      <c r="N637" s="49"/>
      <c r="O637" s="12"/>
      <c r="P637" s="12"/>
      <c r="Q637" s="12"/>
      <c r="R637" s="12"/>
      <c r="S637" s="12"/>
      <c r="T637" s="12"/>
    </row>
    <row r="638" spans="1:20" s="1" customFormat="1" x14ac:dyDescent="0.4">
      <c r="A638" s="12"/>
      <c r="B638" s="12"/>
      <c r="C638" s="42"/>
      <c r="D638" s="12"/>
      <c r="E638" s="12"/>
      <c r="F638" s="12"/>
      <c r="G638" s="12"/>
      <c r="H638" s="12"/>
      <c r="I638" s="12"/>
      <c r="J638" s="12"/>
      <c r="K638" s="12"/>
      <c r="L638" s="12"/>
      <c r="M638" s="49"/>
      <c r="N638" s="49"/>
      <c r="O638" s="12"/>
      <c r="P638" s="12"/>
      <c r="Q638" s="12"/>
      <c r="R638" s="12"/>
      <c r="S638" s="12"/>
      <c r="T638" s="12"/>
    </row>
    <row r="639" spans="1:20" s="1" customFormat="1" x14ac:dyDescent="0.4">
      <c r="A639" s="12"/>
      <c r="B639" s="12"/>
      <c r="C639" s="42"/>
      <c r="D639" s="12"/>
      <c r="E639" s="12"/>
      <c r="F639" s="12"/>
      <c r="G639" s="12"/>
      <c r="H639" s="12"/>
      <c r="I639" s="12"/>
      <c r="J639" s="12"/>
      <c r="K639" s="12"/>
      <c r="L639" s="12"/>
      <c r="M639" s="49"/>
      <c r="N639" s="49"/>
      <c r="O639" s="12"/>
      <c r="P639" s="12"/>
      <c r="Q639" s="12"/>
      <c r="R639" s="12"/>
      <c r="S639" s="12"/>
      <c r="T639" s="12"/>
    </row>
    <row r="640" spans="1:20" s="1" customFormat="1" x14ac:dyDescent="0.4">
      <c r="A640" s="12"/>
      <c r="B640" s="12"/>
      <c r="C640" s="42"/>
      <c r="D640" s="12"/>
      <c r="E640" s="12"/>
      <c r="F640" s="12"/>
      <c r="G640" s="12"/>
      <c r="H640" s="12"/>
      <c r="I640" s="12"/>
      <c r="J640" s="12"/>
      <c r="K640" s="12"/>
      <c r="L640" s="12"/>
      <c r="M640" s="49"/>
      <c r="N640" s="49"/>
      <c r="O640" s="12"/>
      <c r="P640" s="12"/>
      <c r="Q640" s="12"/>
      <c r="R640" s="12"/>
      <c r="S640" s="12"/>
      <c r="T640" s="12"/>
    </row>
    <row r="641" spans="1:20" s="1" customFormat="1" x14ac:dyDescent="0.4">
      <c r="A641" s="12"/>
      <c r="B641" s="12"/>
      <c r="C641" s="42"/>
      <c r="D641" s="12"/>
      <c r="E641" s="12"/>
      <c r="F641" s="12"/>
      <c r="G641" s="12"/>
      <c r="H641" s="12"/>
      <c r="I641" s="12"/>
      <c r="J641" s="12"/>
      <c r="K641" s="12"/>
      <c r="L641" s="12"/>
      <c r="M641" s="49"/>
      <c r="N641" s="49"/>
      <c r="O641" s="12"/>
      <c r="P641" s="12"/>
      <c r="Q641" s="12"/>
      <c r="R641" s="12"/>
      <c r="S641" s="12"/>
      <c r="T641" s="12"/>
    </row>
    <row r="642" spans="1:20" s="1" customFormat="1" x14ac:dyDescent="0.4">
      <c r="A642" s="12"/>
      <c r="B642" s="12"/>
      <c r="C642" s="42"/>
      <c r="D642" s="12"/>
      <c r="E642" s="12"/>
      <c r="F642" s="12"/>
      <c r="G642" s="12"/>
      <c r="H642" s="12"/>
      <c r="I642" s="12"/>
      <c r="J642" s="12"/>
      <c r="K642" s="12"/>
      <c r="L642" s="12"/>
      <c r="M642" s="49"/>
      <c r="N642" s="49"/>
      <c r="O642" s="12"/>
      <c r="P642" s="12"/>
      <c r="Q642" s="12"/>
      <c r="R642" s="12"/>
      <c r="S642" s="12"/>
      <c r="T642" s="12"/>
    </row>
    <row r="643" spans="1:20" s="1" customFormat="1" x14ac:dyDescent="0.4">
      <c r="A643" s="12"/>
      <c r="B643" s="12"/>
      <c r="C643" s="42"/>
      <c r="D643" s="12"/>
      <c r="E643" s="12"/>
      <c r="F643" s="12"/>
      <c r="G643" s="12"/>
      <c r="H643" s="12"/>
      <c r="I643" s="12"/>
      <c r="J643" s="12"/>
      <c r="K643" s="12"/>
      <c r="L643" s="12"/>
      <c r="M643" s="49"/>
      <c r="N643" s="49"/>
      <c r="O643" s="12"/>
      <c r="P643" s="12"/>
      <c r="Q643" s="12"/>
      <c r="R643" s="12"/>
      <c r="S643" s="12"/>
      <c r="T643" s="12"/>
    </row>
    <row r="644" spans="1:20" s="1" customFormat="1" x14ac:dyDescent="0.4">
      <c r="A644" s="12"/>
      <c r="B644" s="12"/>
      <c r="C644" s="42"/>
      <c r="D644" s="12"/>
      <c r="E644" s="12"/>
      <c r="F644" s="12"/>
      <c r="G644" s="12"/>
      <c r="H644" s="12"/>
      <c r="I644" s="12"/>
      <c r="J644" s="12"/>
      <c r="K644" s="12"/>
      <c r="L644" s="12"/>
      <c r="M644" s="49"/>
      <c r="N644" s="49"/>
      <c r="O644" s="12"/>
      <c r="P644" s="12"/>
      <c r="Q644" s="12"/>
      <c r="R644" s="12"/>
      <c r="S644" s="12"/>
      <c r="T644" s="12"/>
    </row>
    <row r="645" spans="1:20" s="1" customFormat="1" x14ac:dyDescent="0.4">
      <c r="A645" s="12"/>
      <c r="B645" s="12"/>
      <c r="C645" s="42"/>
      <c r="D645" s="12"/>
      <c r="E645" s="12"/>
      <c r="F645" s="12"/>
      <c r="G645" s="12"/>
      <c r="H645" s="12"/>
      <c r="I645" s="12"/>
      <c r="J645" s="12"/>
      <c r="K645" s="12"/>
      <c r="L645" s="12"/>
      <c r="M645" s="49"/>
      <c r="N645" s="49"/>
      <c r="O645" s="12"/>
      <c r="P645" s="12"/>
      <c r="Q645" s="12"/>
      <c r="R645" s="12"/>
      <c r="S645" s="12"/>
      <c r="T645" s="12"/>
    </row>
    <row r="646" spans="1:20" s="1" customFormat="1" x14ac:dyDescent="0.4">
      <c r="A646" s="12"/>
      <c r="B646" s="12"/>
      <c r="C646" s="42"/>
      <c r="D646" s="12"/>
      <c r="E646" s="12"/>
      <c r="F646" s="12"/>
      <c r="G646" s="12"/>
      <c r="H646" s="12"/>
      <c r="I646" s="12"/>
      <c r="J646" s="12"/>
      <c r="K646" s="12"/>
      <c r="L646" s="12"/>
      <c r="M646" s="49"/>
      <c r="N646" s="49"/>
      <c r="O646" s="12"/>
      <c r="P646" s="12"/>
      <c r="Q646" s="12"/>
      <c r="R646" s="12"/>
      <c r="S646" s="12"/>
      <c r="T646" s="12"/>
    </row>
    <row r="647" spans="1:20" s="1" customFormat="1" x14ac:dyDescent="0.4">
      <c r="A647" s="12"/>
      <c r="B647" s="12"/>
      <c r="C647" s="42"/>
      <c r="D647" s="12"/>
      <c r="E647" s="12"/>
      <c r="F647" s="12"/>
      <c r="G647" s="12"/>
      <c r="H647" s="12"/>
      <c r="I647" s="12"/>
      <c r="J647" s="12"/>
      <c r="K647" s="12"/>
      <c r="L647" s="12"/>
      <c r="M647" s="49"/>
      <c r="N647" s="49"/>
      <c r="O647" s="12"/>
      <c r="P647" s="12"/>
      <c r="Q647" s="12"/>
      <c r="R647" s="12"/>
      <c r="S647" s="12"/>
      <c r="T647" s="12"/>
    </row>
    <row r="648" spans="1:20" s="1" customFormat="1" x14ac:dyDescent="0.4">
      <c r="A648" s="12"/>
      <c r="B648" s="12"/>
      <c r="C648" s="42"/>
      <c r="D648" s="12"/>
      <c r="E648" s="12"/>
      <c r="F648" s="12"/>
      <c r="G648" s="12"/>
      <c r="H648" s="12"/>
      <c r="I648" s="12"/>
      <c r="J648" s="12"/>
      <c r="K648" s="12"/>
      <c r="L648" s="12"/>
      <c r="M648" s="49"/>
      <c r="N648" s="49"/>
      <c r="O648" s="12"/>
      <c r="P648" s="12"/>
      <c r="Q648" s="12"/>
      <c r="R648" s="12"/>
      <c r="S648" s="12"/>
      <c r="T648" s="12"/>
    </row>
    <row r="649" spans="1:20" s="1" customFormat="1" x14ac:dyDescent="0.4">
      <c r="A649" s="12"/>
      <c r="B649" s="12"/>
      <c r="C649" s="42"/>
      <c r="D649" s="12"/>
      <c r="E649" s="12"/>
      <c r="F649" s="12"/>
      <c r="G649" s="12"/>
      <c r="H649" s="12"/>
      <c r="I649" s="12"/>
      <c r="J649" s="12"/>
      <c r="K649" s="12"/>
      <c r="L649" s="12"/>
      <c r="M649" s="49"/>
      <c r="N649" s="49"/>
      <c r="O649" s="12"/>
      <c r="P649" s="12"/>
      <c r="Q649" s="12"/>
      <c r="R649" s="12"/>
      <c r="S649" s="12"/>
      <c r="T649" s="12"/>
    </row>
    <row r="650" spans="1:20" s="1" customFormat="1" x14ac:dyDescent="0.4">
      <c r="A650" s="12"/>
      <c r="B650" s="12"/>
      <c r="C650" s="42"/>
      <c r="D650" s="12"/>
      <c r="E650" s="12"/>
      <c r="F650" s="12"/>
      <c r="G650" s="12"/>
      <c r="H650" s="12"/>
      <c r="I650" s="12"/>
      <c r="J650" s="12"/>
      <c r="K650" s="12"/>
      <c r="L650" s="12"/>
      <c r="M650" s="49"/>
      <c r="N650" s="49"/>
      <c r="O650" s="12"/>
      <c r="P650" s="12"/>
      <c r="Q650" s="12"/>
      <c r="R650" s="12"/>
      <c r="S650" s="12"/>
      <c r="T650" s="12"/>
    </row>
    <row r="651" spans="1:20" s="1" customFormat="1" x14ac:dyDescent="0.4">
      <c r="A651" s="12"/>
      <c r="B651" s="12"/>
      <c r="C651" s="42"/>
      <c r="D651" s="12"/>
      <c r="E651" s="12"/>
      <c r="F651" s="12"/>
      <c r="G651" s="12"/>
      <c r="H651" s="12"/>
      <c r="I651" s="12"/>
      <c r="J651" s="12"/>
      <c r="K651" s="12"/>
      <c r="L651" s="12"/>
      <c r="M651" s="49"/>
      <c r="N651" s="49"/>
      <c r="O651" s="12"/>
      <c r="P651" s="12"/>
      <c r="Q651" s="12"/>
      <c r="R651" s="12"/>
      <c r="S651" s="12"/>
      <c r="T651" s="12"/>
    </row>
    <row r="652" spans="1:20" s="1" customFormat="1" x14ac:dyDescent="0.4">
      <c r="A652" s="12"/>
      <c r="B652" s="12"/>
      <c r="C652" s="42"/>
      <c r="D652" s="12"/>
      <c r="E652" s="12"/>
      <c r="F652" s="12"/>
      <c r="G652" s="12"/>
      <c r="H652" s="12"/>
      <c r="I652" s="12"/>
      <c r="J652" s="12"/>
      <c r="K652" s="12"/>
      <c r="L652" s="12"/>
      <c r="M652" s="49"/>
      <c r="N652" s="49"/>
      <c r="O652" s="12"/>
      <c r="P652" s="12"/>
      <c r="Q652" s="12"/>
      <c r="R652" s="12"/>
      <c r="S652" s="12"/>
      <c r="T652" s="12"/>
    </row>
    <row r="653" spans="1:20" s="1" customFormat="1" x14ac:dyDescent="0.4">
      <c r="A653" s="12"/>
      <c r="B653" s="12"/>
      <c r="C653" s="42"/>
      <c r="D653" s="12"/>
      <c r="E653" s="12"/>
      <c r="F653" s="12"/>
      <c r="G653" s="12"/>
      <c r="H653" s="12"/>
      <c r="I653" s="12"/>
      <c r="J653" s="12"/>
      <c r="K653" s="12"/>
      <c r="L653" s="12"/>
      <c r="M653" s="49"/>
      <c r="N653" s="49"/>
      <c r="O653" s="12"/>
      <c r="P653" s="12"/>
      <c r="Q653" s="12"/>
      <c r="R653" s="12"/>
      <c r="S653" s="12"/>
      <c r="T653" s="12"/>
    </row>
    <row r="654" spans="1:20" s="1" customFormat="1" x14ac:dyDescent="0.4">
      <c r="A654" s="12"/>
      <c r="B654" s="12"/>
      <c r="C654" s="42"/>
      <c r="D654" s="12"/>
      <c r="E654" s="12"/>
      <c r="F654" s="12"/>
      <c r="G654" s="12"/>
      <c r="H654" s="12"/>
      <c r="I654" s="12"/>
      <c r="J654" s="12"/>
      <c r="K654" s="12"/>
      <c r="L654" s="12"/>
      <c r="M654" s="49"/>
      <c r="N654" s="49"/>
      <c r="O654" s="12"/>
      <c r="P654" s="12"/>
      <c r="Q654" s="12"/>
      <c r="R654" s="12"/>
      <c r="S654" s="12"/>
      <c r="T654" s="12"/>
    </row>
    <row r="655" spans="1:20" s="1" customFormat="1" x14ac:dyDescent="0.4">
      <c r="A655" s="12"/>
      <c r="B655" s="12"/>
      <c r="C655" s="42"/>
      <c r="D655" s="12"/>
      <c r="E655" s="12"/>
      <c r="F655" s="12"/>
      <c r="G655" s="12"/>
      <c r="H655" s="12"/>
      <c r="I655" s="12"/>
      <c r="J655" s="12"/>
      <c r="K655" s="12"/>
      <c r="L655" s="12"/>
      <c r="M655" s="49"/>
      <c r="N655" s="49"/>
      <c r="O655" s="12"/>
      <c r="P655" s="12"/>
      <c r="Q655" s="12"/>
      <c r="R655" s="12"/>
      <c r="S655" s="12"/>
      <c r="T655" s="12"/>
    </row>
    <row r="656" spans="1:20" s="1" customFormat="1" x14ac:dyDescent="0.4">
      <c r="A656" s="12"/>
      <c r="B656" s="12"/>
      <c r="C656" s="42"/>
      <c r="D656" s="12"/>
      <c r="E656" s="12"/>
      <c r="F656" s="12"/>
      <c r="G656" s="12"/>
      <c r="H656" s="12"/>
      <c r="I656" s="12"/>
      <c r="J656" s="12"/>
      <c r="K656" s="12"/>
      <c r="L656" s="12"/>
      <c r="M656" s="49"/>
      <c r="N656" s="49"/>
      <c r="O656" s="12"/>
      <c r="P656" s="12"/>
      <c r="Q656" s="12"/>
      <c r="R656" s="12"/>
      <c r="S656" s="12"/>
      <c r="T656" s="12"/>
    </row>
    <row r="657" spans="1:20" s="1" customFormat="1" x14ac:dyDescent="0.4">
      <c r="A657" s="12"/>
      <c r="B657" s="12"/>
      <c r="C657" s="42"/>
      <c r="D657" s="12"/>
      <c r="E657" s="12"/>
      <c r="F657" s="12"/>
      <c r="G657" s="12"/>
      <c r="H657" s="12"/>
      <c r="I657" s="12"/>
      <c r="J657" s="12"/>
      <c r="K657" s="12"/>
      <c r="L657" s="12"/>
      <c r="M657" s="49"/>
      <c r="N657" s="49"/>
      <c r="O657" s="12"/>
      <c r="P657" s="12"/>
      <c r="Q657" s="12"/>
      <c r="R657" s="12"/>
      <c r="S657" s="12"/>
      <c r="T657" s="12"/>
    </row>
    <row r="658" spans="1:20" s="1" customFormat="1" x14ac:dyDescent="0.4">
      <c r="A658" s="12"/>
      <c r="B658" s="12"/>
      <c r="C658" s="42"/>
      <c r="D658" s="12"/>
      <c r="E658" s="12"/>
      <c r="F658" s="12"/>
      <c r="G658" s="12"/>
      <c r="H658" s="12"/>
      <c r="I658" s="12"/>
      <c r="J658" s="12"/>
      <c r="K658" s="12"/>
      <c r="L658" s="12"/>
      <c r="M658" s="49"/>
      <c r="N658" s="49"/>
      <c r="O658" s="12"/>
      <c r="P658" s="12"/>
      <c r="Q658" s="12"/>
      <c r="R658" s="12"/>
      <c r="S658" s="12"/>
      <c r="T658" s="12"/>
    </row>
    <row r="659" spans="1:20" s="1" customFormat="1" x14ac:dyDescent="0.4">
      <c r="A659" s="12"/>
      <c r="B659" s="12"/>
      <c r="C659" s="42"/>
      <c r="D659" s="12"/>
      <c r="E659" s="12"/>
      <c r="F659" s="12"/>
      <c r="G659" s="12"/>
      <c r="H659" s="12"/>
      <c r="I659" s="12"/>
      <c r="J659" s="12"/>
      <c r="K659" s="12"/>
      <c r="L659" s="12"/>
      <c r="M659" s="49"/>
      <c r="N659" s="49"/>
      <c r="O659" s="12"/>
      <c r="P659" s="12"/>
      <c r="Q659" s="12"/>
      <c r="R659" s="12"/>
      <c r="S659" s="12"/>
      <c r="T659" s="12"/>
    </row>
    <row r="660" spans="1:20" s="1" customFormat="1" x14ac:dyDescent="0.4">
      <c r="A660" s="12"/>
      <c r="B660" s="12"/>
      <c r="C660" s="42"/>
      <c r="D660" s="12"/>
      <c r="E660" s="12"/>
      <c r="F660" s="12"/>
      <c r="G660" s="12"/>
      <c r="H660" s="12"/>
      <c r="I660" s="12"/>
      <c r="J660" s="12"/>
      <c r="K660" s="12"/>
      <c r="L660" s="12"/>
      <c r="M660" s="49"/>
      <c r="N660" s="49"/>
      <c r="O660" s="12"/>
      <c r="P660" s="12"/>
      <c r="Q660" s="12"/>
      <c r="R660" s="12"/>
      <c r="S660" s="12"/>
      <c r="T660" s="12"/>
    </row>
    <row r="661" spans="1:20" s="1" customFormat="1" x14ac:dyDescent="0.4">
      <c r="A661" s="12"/>
      <c r="B661" s="12"/>
      <c r="C661" s="42"/>
      <c r="D661" s="12"/>
      <c r="E661" s="12"/>
      <c r="F661" s="12"/>
      <c r="G661" s="12"/>
      <c r="H661" s="12"/>
      <c r="I661" s="12"/>
      <c r="J661" s="12"/>
      <c r="K661" s="12"/>
      <c r="L661" s="12"/>
      <c r="M661" s="49"/>
      <c r="N661" s="49"/>
      <c r="O661" s="12"/>
      <c r="P661" s="12"/>
      <c r="Q661" s="12"/>
      <c r="R661" s="12"/>
      <c r="S661" s="12"/>
      <c r="T661" s="12"/>
    </row>
    <row r="662" spans="1:20" s="1" customFormat="1" x14ac:dyDescent="0.4">
      <c r="A662" s="12"/>
      <c r="B662" s="12"/>
      <c r="C662" s="42"/>
      <c r="D662" s="12"/>
      <c r="E662" s="12"/>
      <c r="F662" s="12"/>
      <c r="G662" s="12"/>
      <c r="H662" s="12"/>
      <c r="I662" s="12"/>
      <c r="J662" s="12"/>
      <c r="K662" s="12"/>
      <c r="L662" s="12"/>
      <c r="M662" s="49"/>
      <c r="N662" s="49"/>
      <c r="O662" s="12"/>
      <c r="P662" s="12"/>
      <c r="Q662" s="12"/>
      <c r="R662" s="12"/>
      <c r="S662" s="12"/>
      <c r="T662" s="12"/>
    </row>
    <row r="663" spans="1:20" s="1" customFormat="1" x14ac:dyDescent="0.4">
      <c r="A663" s="12"/>
      <c r="B663" s="12"/>
      <c r="C663" s="42"/>
      <c r="D663" s="12"/>
      <c r="E663" s="12"/>
      <c r="F663" s="12"/>
      <c r="G663" s="12"/>
      <c r="H663" s="12"/>
      <c r="I663" s="12"/>
      <c r="J663" s="12"/>
      <c r="K663" s="12"/>
      <c r="L663" s="12"/>
      <c r="M663" s="49"/>
      <c r="N663" s="49"/>
      <c r="O663" s="12"/>
      <c r="P663" s="12"/>
      <c r="Q663" s="12"/>
      <c r="R663" s="12"/>
      <c r="S663" s="12"/>
      <c r="T663" s="12"/>
    </row>
    <row r="664" spans="1:20" s="1" customFormat="1" x14ac:dyDescent="0.4">
      <c r="A664" s="12"/>
      <c r="B664" s="12"/>
      <c r="C664" s="42"/>
      <c r="D664" s="12"/>
      <c r="E664" s="12"/>
      <c r="F664" s="12"/>
      <c r="G664" s="12"/>
      <c r="H664" s="12"/>
      <c r="I664" s="12"/>
      <c r="J664" s="12"/>
      <c r="K664" s="12"/>
      <c r="L664" s="12"/>
      <c r="M664" s="49"/>
      <c r="N664" s="49"/>
      <c r="O664" s="12"/>
      <c r="P664" s="12"/>
      <c r="Q664" s="12"/>
      <c r="R664" s="12"/>
      <c r="S664" s="12"/>
      <c r="T664" s="12"/>
    </row>
    <row r="665" spans="1:20" s="1" customFormat="1" x14ac:dyDescent="0.4">
      <c r="A665" s="12"/>
      <c r="B665" s="12"/>
      <c r="C665" s="42"/>
      <c r="D665" s="12"/>
      <c r="E665" s="12"/>
      <c r="F665" s="12"/>
      <c r="G665" s="12"/>
      <c r="H665" s="12"/>
      <c r="I665" s="12"/>
      <c r="J665" s="12"/>
      <c r="K665" s="12"/>
      <c r="L665" s="12"/>
      <c r="M665" s="49"/>
      <c r="N665" s="49"/>
      <c r="O665" s="12"/>
      <c r="P665" s="12"/>
      <c r="Q665" s="12"/>
      <c r="R665" s="12"/>
      <c r="S665" s="12"/>
      <c r="T665" s="12"/>
    </row>
    <row r="666" spans="1:20" s="1" customFormat="1" x14ac:dyDescent="0.4">
      <c r="A666" s="12"/>
      <c r="B666" s="12"/>
      <c r="C666" s="42"/>
      <c r="D666" s="12"/>
      <c r="E666" s="12"/>
      <c r="F666" s="12"/>
      <c r="G666" s="12"/>
      <c r="H666" s="12"/>
      <c r="I666" s="12"/>
      <c r="J666" s="12"/>
      <c r="K666" s="12"/>
      <c r="L666" s="12"/>
      <c r="M666" s="49"/>
      <c r="N666" s="49"/>
      <c r="O666" s="12"/>
      <c r="P666" s="12"/>
      <c r="Q666" s="12"/>
      <c r="R666" s="12"/>
      <c r="S666" s="12"/>
      <c r="T666" s="12"/>
    </row>
    <row r="667" spans="1:20" s="1" customFormat="1" x14ac:dyDescent="0.4">
      <c r="A667" s="12"/>
      <c r="B667" s="12"/>
      <c r="C667" s="42"/>
      <c r="D667" s="12"/>
      <c r="E667" s="12"/>
      <c r="F667" s="12"/>
      <c r="G667" s="12"/>
      <c r="H667" s="12"/>
      <c r="I667" s="12"/>
      <c r="J667" s="12"/>
      <c r="K667" s="12"/>
      <c r="L667" s="12"/>
      <c r="M667" s="49"/>
      <c r="N667" s="49"/>
      <c r="O667" s="12"/>
      <c r="P667" s="12"/>
      <c r="Q667" s="12"/>
      <c r="R667" s="12"/>
      <c r="S667" s="12"/>
      <c r="T667" s="12"/>
    </row>
    <row r="668" spans="1:20" s="1" customFormat="1" x14ac:dyDescent="0.4">
      <c r="A668" s="12"/>
      <c r="B668" s="12"/>
      <c r="C668" s="42"/>
      <c r="D668" s="12"/>
      <c r="E668" s="12"/>
      <c r="F668" s="12"/>
      <c r="G668" s="12"/>
      <c r="H668" s="12"/>
      <c r="I668" s="12"/>
      <c r="J668" s="12"/>
      <c r="K668" s="12"/>
      <c r="L668" s="12"/>
      <c r="M668" s="49"/>
      <c r="N668" s="49"/>
      <c r="O668" s="12"/>
      <c r="P668" s="12"/>
      <c r="Q668" s="12"/>
      <c r="R668" s="12"/>
      <c r="S668" s="12"/>
      <c r="T668" s="12"/>
    </row>
    <row r="669" spans="1:20" s="1" customFormat="1" x14ac:dyDescent="0.4">
      <c r="A669" s="12"/>
      <c r="B669" s="12"/>
      <c r="C669" s="42"/>
      <c r="D669" s="12"/>
      <c r="E669" s="12"/>
      <c r="F669" s="12"/>
      <c r="G669" s="12"/>
      <c r="H669" s="12"/>
      <c r="I669" s="12"/>
      <c r="J669" s="12"/>
      <c r="K669" s="12"/>
      <c r="L669" s="12"/>
      <c r="M669" s="49"/>
      <c r="N669" s="49"/>
      <c r="O669" s="12"/>
      <c r="P669" s="12"/>
      <c r="Q669" s="12"/>
      <c r="R669" s="12"/>
      <c r="S669" s="12"/>
      <c r="T669" s="12"/>
    </row>
    <row r="670" spans="1:20" s="1" customFormat="1" x14ac:dyDescent="0.4">
      <c r="A670" s="12"/>
      <c r="B670" s="12"/>
      <c r="C670" s="42"/>
      <c r="D670" s="12"/>
      <c r="E670" s="12"/>
      <c r="F670" s="12"/>
      <c r="G670" s="12"/>
      <c r="H670" s="12"/>
      <c r="I670" s="12"/>
      <c r="J670" s="12"/>
      <c r="K670" s="12"/>
      <c r="L670" s="12"/>
      <c r="M670" s="49"/>
      <c r="N670" s="49"/>
      <c r="O670" s="12"/>
      <c r="P670" s="12"/>
      <c r="Q670" s="12"/>
      <c r="R670" s="12"/>
      <c r="S670" s="12"/>
      <c r="T670" s="12"/>
    </row>
    <row r="671" spans="1:20" s="1" customFormat="1" x14ac:dyDescent="0.4">
      <c r="A671" s="12"/>
      <c r="B671" s="12"/>
      <c r="C671" s="42"/>
      <c r="D671" s="12"/>
      <c r="E671" s="12"/>
      <c r="F671" s="12"/>
      <c r="G671" s="12"/>
      <c r="H671" s="12"/>
      <c r="I671" s="12"/>
      <c r="J671" s="12"/>
      <c r="K671" s="12"/>
      <c r="L671" s="12"/>
      <c r="M671" s="49"/>
      <c r="N671" s="49"/>
      <c r="O671" s="12"/>
      <c r="P671" s="12"/>
      <c r="Q671" s="12"/>
      <c r="R671" s="12"/>
      <c r="S671" s="12"/>
      <c r="T671" s="12"/>
    </row>
    <row r="672" spans="1:20" s="1" customFormat="1" x14ac:dyDescent="0.4">
      <c r="A672" s="12"/>
      <c r="B672" s="12"/>
      <c r="C672" s="42"/>
      <c r="D672" s="12"/>
      <c r="E672" s="12"/>
      <c r="F672" s="12"/>
      <c r="G672" s="12"/>
      <c r="H672" s="12"/>
      <c r="I672" s="12"/>
      <c r="J672" s="12"/>
      <c r="K672" s="12"/>
      <c r="L672" s="12"/>
      <c r="M672" s="49"/>
      <c r="N672" s="49"/>
      <c r="O672" s="12"/>
      <c r="P672" s="12"/>
      <c r="Q672" s="12"/>
      <c r="R672" s="12"/>
      <c r="S672" s="12"/>
      <c r="T672" s="12"/>
    </row>
    <row r="673" spans="1:20" s="1" customFormat="1" x14ac:dyDescent="0.4">
      <c r="A673" s="12"/>
      <c r="B673" s="12"/>
      <c r="C673" s="42"/>
      <c r="D673" s="12"/>
      <c r="E673" s="12"/>
      <c r="F673" s="12"/>
      <c r="G673" s="12"/>
      <c r="H673" s="12"/>
      <c r="I673" s="12"/>
      <c r="J673" s="12"/>
      <c r="K673" s="12"/>
      <c r="L673" s="12"/>
      <c r="M673" s="49"/>
      <c r="N673" s="49"/>
      <c r="O673" s="12"/>
      <c r="P673" s="12"/>
      <c r="Q673" s="12"/>
      <c r="R673" s="12"/>
      <c r="S673" s="12"/>
      <c r="T673" s="12"/>
    </row>
    <row r="674" spans="1:20" s="1" customFormat="1" x14ac:dyDescent="0.4">
      <c r="A674" s="12"/>
      <c r="B674" s="12"/>
      <c r="C674" s="42"/>
      <c r="D674" s="12"/>
      <c r="E674" s="12"/>
      <c r="F674" s="12"/>
      <c r="G674" s="12"/>
      <c r="H674" s="12"/>
      <c r="I674" s="12"/>
      <c r="J674" s="12"/>
      <c r="K674" s="12"/>
      <c r="L674" s="12"/>
      <c r="M674" s="49"/>
      <c r="N674" s="49"/>
      <c r="O674" s="12"/>
      <c r="P674" s="12"/>
      <c r="Q674" s="12"/>
      <c r="R674" s="12"/>
      <c r="S674" s="12"/>
      <c r="T674" s="12"/>
    </row>
    <row r="675" spans="1:20" s="1" customFormat="1" x14ac:dyDescent="0.4">
      <c r="A675" s="12"/>
      <c r="B675" s="12"/>
      <c r="C675" s="42"/>
      <c r="D675" s="12"/>
      <c r="E675" s="12"/>
      <c r="F675" s="12"/>
      <c r="G675" s="12"/>
      <c r="H675" s="12"/>
      <c r="I675" s="12"/>
      <c r="J675" s="12"/>
      <c r="K675" s="12"/>
      <c r="L675" s="12"/>
      <c r="M675" s="49"/>
      <c r="N675" s="49"/>
      <c r="O675" s="12"/>
      <c r="P675" s="12"/>
      <c r="Q675" s="12"/>
      <c r="R675" s="12"/>
      <c r="S675" s="12"/>
      <c r="T675" s="12"/>
    </row>
    <row r="676" spans="1:20" s="1" customFormat="1" x14ac:dyDescent="0.4">
      <c r="A676" s="12"/>
      <c r="B676" s="12"/>
      <c r="C676" s="42"/>
      <c r="D676" s="12"/>
      <c r="E676" s="12"/>
      <c r="F676" s="12"/>
      <c r="G676" s="12"/>
      <c r="H676" s="12"/>
      <c r="I676" s="12"/>
      <c r="J676" s="12"/>
      <c r="K676" s="12"/>
      <c r="L676" s="12"/>
      <c r="M676" s="49"/>
      <c r="N676" s="49"/>
      <c r="O676" s="12"/>
      <c r="P676" s="12"/>
      <c r="Q676" s="12"/>
      <c r="R676" s="12"/>
      <c r="S676" s="12"/>
      <c r="T676" s="12"/>
    </row>
    <row r="677" spans="1:20" s="1" customFormat="1" x14ac:dyDescent="0.4">
      <c r="A677" s="12"/>
      <c r="B677" s="12"/>
      <c r="C677" s="42"/>
      <c r="D677" s="12"/>
      <c r="E677" s="12"/>
      <c r="F677" s="12"/>
      <c r="G677" s="12"/>
      <c r="H677" s="12"/>
      <c r="I677" s="12"/>
      <c r="J677" s="12"/>
      <c r="K677" s="12"/>
      <c r="L677" s="12"/>
      <c r="M677" s="49"/>
      <c r="N677" s="49"/>
      <c r="O677" s="12"/>
      <c r="P677" s="12"/>
      <c r="Q677" s="12"/>
      <c r="R677" s="12"/>
      <c r="S677" s="12"/>
      <c r="T677" s="12"/>
    </row>
    <row r="678" spans="1:20" s="1" customFormat="1" x14ac:dyDescent="0.4">
      <c r="A678" s="12"/>
      <c r="B678" s="12"/>
      <c r="C678" s="42"/>
      <c r="D678" s="12"/>
      <c r="E678" s="12"/>
      <c r="F678" s="12"/>
      <c r="G678" s="12"/>
      <c r="H678" s="12"/>
      <c r="I678" s="12"/>
      <c r="J678" s="12"/>
      <c r="K678" s="12"/>
      <c r="L678" s="12"/>
      <c r="M678" s="49"/>
      <c r="N678" s="49"/>
      <c r="O678" s="12"/>
      <c r="P678" s="12"/>
      <c r="Q678" s="12"/>
      <c r="R678" s="12"/>
      <c r="S678" s="12"/>
      <c r="T678" s="12"/>
    </row>
    <row r="679" spans="1:20" s="1" customFormat="1" x14ac:dyDescent="0.4">
      <c r="A679" s="12"/>
      <c r="B679" s="12"/>
      <c r="C679" s="42"/>
      <c r="D679" s="12"/>
      <c r="E679" s="12"/>
      <c r="F679" s="12"/>
      <c r="G679" s="12"/>
      <c r="H679" s="12"/>
      <c r="I679" s="12"/>
      <c r="J679" s="12"/>
      <c r="K679" s="12"/>
      <c r="L679" s="12"/>
      <c r="M679" s="49"/>
      <c r="N679" s="49"/>
      <c r="O679" s="12"/>
      <c r="P679" s="12"/>
      <c r="Q679" s="12"/>
      <c r="R679" s="12"/>
      <c r="S679" s="12"/>
      <c r="T679" s="12"/>
    </row>
    <row r="680" spans="1:20" s="1" customFormat="1" x14ac:dyDescent="0.4">
      <c r="A680" s="12"/>
      <c r="B680" s="12"/>
      <c r="C680" s="42"/>
      <c r="D680" s="12"/>
      <c r="E680" s="12"/>
      <c r="F680" s="12"/>
      <c r="G680" s="12"/>
      <c r="H680" s="12"/>
      <c r="I680" s="12"/>
      <c r="J680" s="12"/>
      <c r="K680" s="12"/>
      <c r="L680" s="12"/>
      <c r="M680" s="49"/>
      <c r="N680" s="49"/>
      <c r="O680" s="12"/>
      <c r="P680" s="12"/>
      <c r="Q680" s="12"/>
      <c r="R680" s="12"/>
      <c r="S680" s="12"/>
      <c r="T680" s="12"/>
    </row>
    <row r="681" spans="1:20" s="1" customFormat="1" x14ac:dyDescent="0.4">
      <c r="A681" s="12"/>
      <c r="B681" s="12"/>
      <c r="C681" s="42"/>
      <c r="D681" s="12"/>
      <c r="E681" s="12"/>
      <c r="F681" s="12"/>
      <c r="G681" s="12"/>
      <c r="H681" s="12"/>
      <c r="I681" s="12"/>
      <c r="J681" s="12"/>
      <c r="K681" s="12"/>
      <c r="L681" s="12"/>
      <c r="M681" s="49"/>
      <c r="N681" s="49"/>
      <c r="O681" s="12"/>
      <c r="P681" s="12"/>
      <c r="Q681" s="12"/>
      <c r="R681" s="12"/>
      <c r="S681" s="12"/>
      <c r="T681" s="12"/>
    </row>
    <row r="682" spans="1:20" s="1" customFormat="1" x14ac:dyDescent="0.4">
      <c r="A682" s="12"/>
      <c r="B682" s="12"/>
      <c r="C682" s="42"/>
      <c r="D682" s="12"/>
      <c r="E682" s="12"/>
      <c r="F682" s="12"/>
      <c r="G682" s="12"/>
      <c r="H682" s="12"/>
      <c r="I682" s="12"/>
      <c r="J682" s="12"/>
      <c r="K682" s="12"/>
      <c r="L682" s="12"/>
      <c r="M682" s="49"/>
      <c r="N682" s="49"/>
      <c r="O682" s="12"/>
      <c r="P682" s="12"/>
      <c r="Q682" s="12"/>
      <c r="R682" s="12"/>
      <c r="S682" s="12"/>
      <c r="T682" s="12"/>
    </row>
    <row r="683" spans="1:20" s="1" customFormat="1" x14ac:dyDescent="0.4">
      <c r="A683" s="12"/>
      <c r="B683" s="12"/>
      <c r="C683" s="42"/>
      <c r="D683" s="12"/>
      <c r="E683" s="12"/>
      <c r="F683" s="12"/>
      <c r="G683" s="12"/>
      <c r="H683" s="12"/>
      <c r="I683" s="12"/>
      <c r="J683" s="12"/>
      <c r="K683" s="12"/>
      <c r="L683" s="12"/>
      <c r="M683" s="49"/>
      <c r="N683" s="49"/>
      <c r="O683" s="12"/>
      <c r="P683" s="12"/>
      <c r="Q683" s="12"/>
      <c r="R683" s="12"/>
      <c r="S683" s="12"/>
      <c r="T683" s="12"/>
    </row>
    <row r="684" spans="1:20" s="1" customFormat="1" x14ac:dyDescent="0.4">
      <c r="A684" s="12"/>
      <c r="B684" s="12"/>
      <c r="C684" s="42"/>
      <c r="D684" s="12"/>
      <c r="E684" s="12"/>
      <c r="F684" s="12"/>
      <c r="G684" s="12"/>
      <c r="H684" s="12"/>
      <c r="I684" s="12"/>
      <c r="J684" s="12"/>
      <c r="K684" s="12"/>
      <c r="L684" s="12"/>
      <c r="M684" s="49"/>
      <c r="N684" s="49"/>
      <c r="O684" s="12"/>
      <c r="P684" s="12"/>
      <c r="Q684" s="12"/>
      <c r="R684" s="12"/>
      <c r="S684" s="12"/>
      <c r="T684" s="12"/>
    </row>
    <row r="685" spans="1:20" s="1" customFormat="1" x14ac:dyDescent="0.4">
      <c r="A685" s="12"/>
      <c r="B685" s="12"/>
      <c r="C685" s="42"/>
      <c r="D685" s="12"/>
      <c r="E685" s="12"/>
      <c r="F685" s="12"/>
      <c r="G685" s="12"/>
      <c r="H685" s="12"/>
      <c r="I685" s="12"/>
      <c r="J685" s="12"/>
      <c r="K685" s="12"/>
      <c r="L685" s="12"/>
      <c r="M685" s="49"/>
      <c r="N685" s="49"/>
      <c r="O685" s="12"/>
      <c r="P685" s="12"/>
      <c r="Q685" s="12"/>
      <c r="R685" s="12"/>
      <c r="S685" s="12"/>
      <c r="T685" s="12"/>
    </row>
    <row r="686" spans="1:20" s="1" customFormat="1" x14ac:dyDescent="0.4">
      <c r="A686" s="12"/>
      <c r="B686" s="12"/>
      <c r="C686" s="42"/>
      <c r="D686" s="12"/>
      <c r="E686" s="12"/>
      <c r="F686" s="12"/>
      <c r="G686" s="12"/>
      <c r="H686" s="12"/>
      <c r="I686" s="12"/>
      <c r="J686" s="12"/>
      <c r="K686" s="12"/>
      <c r="L686" s="12"/>
      <c r="M686" s="49"/>
      <c r="N686" s="49"/>
      <c r="O686" s="12"/>
      <c r="P686" s="12"/>
      <c r="Q686" s="12"/>
      <c r="R686" s="12"/>
      <c r="S686" s="12"/>
      <c r="T686" s="12"/>
    </row>
    <row r="687" spans="1:20" s="1" customFormat="1" x14ac:dyDescent="0.4">
      <c r="A687" s="12"/>
      <c r="B687" s="12"/>
      <c r="C687" s="42"/>
      <c r="D687" s="12"/>
      <c r="E687" s="12"/>
      <c r="F687" s="12"/>
      <c r="G687" s="12"/>
      <c r="H687" s="12"/>
      <c r="I687" s="12"/>
      <c r="J687" s="12"/>
      <c r="K687" s="12"/>
      <c r="L687" s="12"/>
      <c r="M687" s="49"/>
      <c r="N687" s="49"/>
      <c r="O687" s="12"/>
      <c r="P687" s="12"/>
      <c r="Q687" s="12"/>
      <c r="R687" s="12"/>
      <c r="S687" s="12"/>
      <c r="T687" s="12"/>
    </row>
    <row r="688" spans="1:20" s="1" customFormat="1" x14ac:dyDescent="0.4">
      <c r="A688" s="12"/>
      <c r="B688" s="12"/>
      <c r="C688" s="42"/>
      <c r="D688" s="12"/>
      <c r="E688" s="12"/>
      <c r="F688" s="12"/>
      <c r="G688" s="12"/>
      <c r="H688" s="12"/>
      <c r="I688" s="12"/>
      <c r="J688" s="12"/>
      <c r="K688" s="12"/>
      <c r="L688" s="12"/>
      <c r="M688" s="49"/>
      <c r="N688" s="49"/>
      <c r="O688" s="12"/>
      <c r="P688" s="12"/>
      <c r="Q688" s="12"/>
      <c r="R688" s="12"/>
      <c r="S688" s="12"/>
      <c r="T688" s="12"/>
    </row>
    <row r="689" spans="1:20" s="1" customFormat="1" x14ac:dyDescent="0.4">
      <c r="A689" s="12"/>
      <c r="B689" s="12"/>
      <c r="C689" s="42"/>
      <c r="D689" s="12"/>
      <c r="E689" s="12"/>
      <c r="F689" s="12"/>
      <c r="G689" s="12"/>
      <c r="H689" s="12"/>
      <c r="I689" s="12"/>
      <c r="J689" s="12"/>
      <c r="K689" s="12"/>
      <c r="L689" s="12"/>
      <c r="M689" s="49"/>
      <c r="N689" s="49"/>
      <c r="O689" s="12"/>
      <c r="P689" s="12"/>
      <c r="Q689" s="12"/>
      <c r="R689" s="12"/>
      <c r="S689" s="12"/>
      <c r="T689" s="12"/>
    </row>
    <row r="690" spans="1:20" s="1" customFormat="1" x14ac:dyDescent="0.4">
      <c r="A690" s="12"/>
      <c r="B690" s="12"/>
      <c r="C690" s="42"/>
      <c r="D690" s="12"/>
      <c r="E690" s="12"/>
      <c r="F690" s="12"/>
      <c r="G690" s="12"/>
      <c r="H690" s="12"/>
      <c r="I690" s="12"/>
      <c r="J690" s="12"/>
      <c r="K690" s="12"/>
      <c r="L690" s="12"/>
      <c r="M690" s="49"/>
      <c r="N690" s="49"/>
      <c r="O690" s="12"/>
      <c r="P690" s="12"/>
      <c r="Q690" s="12"/>
      <c r="R690" s="12"/>
      <c r="S690" s="12"/>
      <c r="T690" s="12"/>
    </row>
    <row r="691" spans="1:20" s="1" customFormat="1" x14ac:dyDescent="0.4">
      <c r="A691" s="12"/>
      <c r="B691" s="12"/>
      <c r="C691" s="42"/>
      <c r="D691" s="12"/>
      <c r="E691" s="12"/>
      <c r="F691" s="12"/>
      <c r="G691" s="12"/>
      <c r="H691" s="12"/>
      <c r="I691" s="12"/>
      <c r="J691" s="12"/>
      <c r="K691" s="12"/>
      <c r="L691" s="12"/>
      <c r="M691" s="49"/>
      <c r="N691" s="49"/>
      <c r="O691" s="12"/>
      <c r="P691" s="12"/>
      <c r="Q691" s="12"/>
      <c r="R691" s="12"/>
      <c r="S691" s="12"/>
      <c r="T691" s="12"/>
    </row>
    <row r="692" spans="1:20" s="1" customFormat="1" x14ac:dyDescent="0.4">
      <c r="A692" s="12"/>
      <c r="B692" s="12"/>
      <c r="C692" s="42"/>
      <c r="D692" s="12"/>
      <c r="E692" s="12"/>
      <c r="F692" s="12"/>
      <c r="G692" s="12"/>
      <c r="H692" s="12"/>
      <c r="I692" s="12"/>
      <c r="J692" s="12"/>
      <c r="K692" s="12"/>
      <c r="L692" s="12"/>
      <c r="M692" s="49"/>
      <c r="N692" s="49"/>
      <c r="O692" s="12"/>
      <c r="P692" s="12"/>
      <c r="Q692" s="12"/>
      <c r="R692" s="12"/>
      <c r="S692" s="12"/>
      <c r="T692" s="12"/>
    </row>
    <row r="693" spans="1:20" s="1" customFormat="1" x14ac:dyDescent="0.4">
      <c r="A693" s="12"/>
      <c r="B693" s="12"/>
      <c r="C693" s="42"/>
      <c r="D693" s="12"/>
      <c r="E693" s="12"/>
      <c r="F693" s="12"/>
      <c r="G693" s="12"/>
      <c r="H693" s="12"/>
      <c r="I693" s="12"/>
      <c r="J693" s="12"/>
      <c r="K693" s="12"/>
      <c r="L693" s="12"/>
      <c r="M693" s="49"/>
      <c r="N693" s="49"/>
      <c r="O693" s="12"/>
      <c r="P693" s="12"/>
      <c r="Q693" s="12"/>
      <c r="R693" s="12"/>
      <c r="S693" s="12"/>
      <c r="T693" s="12"/>
    </row>
    <row r="694" spans="1:20" s="1" customFormat="1" x14ac:dyDescent="0.4">
      <c r="A694" s="12"/>
      <c r="B694" s="12"/>
      <c r="C694" s="42"/>
      <c r="D694" s="12"/>
      <c r="E694" s="12"/>
      <c r="F694" s="12"/>
      <c r="G694" s="12"/>
      <c r="H694" s="12"/>
      <c r="I694" s="12"/>
      <c r="J694" s="12"/>
      <c r="K694" s="12"/>
      <c r="L694" s="12"/>
      <c r="M694" s="49"/>
      <c r="N694" s="49"/>
      <c r="O694" s="12"/>
      <c r="P694" s="12"/>
      <c r="Q694" s="12"/>
      <c r="R694" s="12"/>
      <c r="S694" s="12"/>
      <c r="T694" s="12"/>
    </row>
    <row r="695" spans="1:20" s="1" customFormat="1" x14ac:dyDescent="0.4">
      <c r="A695" s="12"/>
      <c r="B695" s="12"/>
      <c r="C695" s="42"/>
      <c r="D695" s="12"/>
      <c r="E695" s="12"/>
      <c r="F695" s="12"/>
      <c r="G695" s="12"/>
      <c r="H695" s="12"/>
      <c r="I695" s="12"/>
      <c r="J695" s="12"/>
      <c r="K695" s="12"/>
      <c r="L695" s="12"/>
      <c r="M695" s="49"/>
      <c r="N695" s="49"/>
      <c r="O695" s="12"/>
      <c r="P695" s="12"/>
      <c r="Q695" s="12"/>
      <c r="R695" s="12"/>
      <c r="S695" s="12"/>
      <c r="T695" s="12"/>
    </row>
    <row r="696" spans="1:20" s="1" customFormat="1" x14ac:dyDescent="0.4">
      <c r="A696" s="12"/>
      <c r="B696" s="12"/>
      <c r="C696" s="42"/>
      <c r="D696" s="12"/>
      <c r="E696" s="12"/>
      <c r="F696" s="12"/>
      <c r="G696" s="12"/>
      <c r="H696" s="12"/>
      <c r="I696" s="12"/>
      <c r="J696" s="12"/>
      <c r="K696" s="12"/>
      <c r="L696" s="12"/>
      <c r="M696" s="49"/>
      <c r="N696" s="49"/>
      <c r="O696" s="12"/>
      <c r="P696" s="12"/>
      <c r="Q696" s="12"/>
      <c r="R696" s="12"/>
      <c r="S696" s="12"/>
      <c r="T696" s="12"/>
    </row>
    <row r="697" spans="1:20" s="1" customFormat="1" x14ac:dyDescent="0.4">
      <c r="A697" s="12"/>
      <c r="B697" s="12"/>
      <c r="C697" s="42"/>
      <c r="D697" s="12"/>
      <c r="E697" s="12"/>
      <c r="F697" s="12"/>
      <c r="G697" s="12"/>
      <c r="H697" s="12"/>
      <c r="I697" s="12"/>
      <c r="J697" s="12"/>
      <c r="K697" s="12"/>
      <c r="L697" s="12"/>
      <c r="M697" s="49"/>
      <c r="N697" s="49"/>
      <c r="O697" s="12"/>
      <c r="P697" s="12"/>
      <c r="Q697" s="12"/>
      <c r="R697" s="12"/>
      <c r="S697" s="12"/>
      <c r="T697" s="12"/>
    </row>
    <row r="698" spans="1:20" s="1" customFormat="1" x14ac:dyDescent="0.4">
      <c r="A698" s="12"/>
      <c r="B698" s="12"/>
      <c r="C698" s="42"/>
      <c r="D698" s="12"/>
      <c r="E698" s="12"/>
      <c r="F698" s="12"/>
      <c r="G698" s="12"/>
      <c r="H698" s="12"/>
      <c r="I698" s="12"/>
      <c r="J698" s="12"/>
      <c r="K698" s="12"/>
      <c r="L698" s="12"/>
      <c r="M698" s="49"/>
      <c r="N698" s="49"/>
      <c r="O698" s="12"/>
      <c r="P698" s="12"/>
      <c r="Q698" s="12"/>
      <c r="R698" s="12"/>
      <c r="S698" s="12"/>
      <c r="T698" s="12"/>
    </row>
    <row r="699" spans="1:20" s="1" customFormat="1" x14ac:dyDescent="0.4">
      <c r="A699" s="12"/>
      <c r="B699" s="12"/>
      <c r="C699" s="42"/>
      <c r="D699" s="12"/>
      <c r="E699" s="12"/>
      <c r="F699" s="12"/>
      <c r="G699" s="12"/>
      <c r="H699" s="12"/>
      <c r="I699" s="12"/>
      <c r="J699" s="12"/>
      <c r="K699" s="12"/>
      <c r="L699" s="12"/>
      <c r="M699" s="49"/>
      <c r="N699" s="49"/>
      <c r="O699" s="12"/>
      <c r="P699" s="12"/>
      <c r="Q699" s="12"/>
      <c r="R699" s="12"/>
      <c r="S699" s="12"/>
      <c r="T699" s="12"/>
    </row>
    <row r="700" spans="1:20" s="1" customFormat="1" x14ac:dyDescent="0.4">
      <c r="A700" s="12"/>
      <c r="B700" s="12"/>
      <c r="C700" s="42"/>
      <c r="D700" s="12"/>
      <c r="E700" s="12"/>
      <c r="F700" s="12"/>
      <c r="G700" s="12"/>
      <c r="H700" s="12"/>
      <c r="I700" s="12"/>
      <c r="J700" s="12"/>
      <c r="K700" s="12"/>
      <c r="L700" s="12"/>
      <c r="M700" s="49"/>
      <c r="N700" s="49"/>
      <c r="O700" s="12"/>
      <c r="P700" s="12"/>
      <c r="Q700" s="12"/>
      <c r="R700" s="12"/>
      <c r="S700" s="12"/>
      <c r="T700" s="12"/>
    </row>
    <row r="701" spans="1:20" s="1" customFormat="1" x14ac:dyDescent="0.4">
      <c r="A701" s="12"/>
      <c r="B701" s="12"/>
      <c r="C701" s="42"/>
      <c r="D701" s="12"/>
      <c r="E701" s="12"/>
      <c r="F701" s="12"/>
      <c r="G701" s="12"/>
      <c r="H701" s="12"/>
      <c r="I701" s="12"/>
      <c r="J701" s="12"/>
      <c r="K701" s="12"/>
      <c r="L701" s="12"/>
      <c r="M701" s="49"/>
      <c r="N701" s="49"/>
      <c r="O701" s="12"/>
      <c r="P701" s="12"/>
      <c r="Q701" s="12"/>
      <c r="R701" s="12"/>
      <c r="S701" s="12"/>
      <c r="T701" s="12"/>
    </row>
    <row r="702" spans="1:20" s="1" customFormat="1" x14ac:dyDescent="0.4">
      <c r="A702" s="12"/>
      <c r="B702" s="12"/>
      <c r="C702" s="42"/>
      <c r="D702" s="12"/>
      <c r="E702" s="12"/>
      <c r="F702" s="12"/>
      <c r="G702" s="12"/>
      <c r="H702" s="12"/>
      <c r="I702" s="12"/>
      <c r="J702" s="12"/>
      <c r="K702" s="12"/>
      <c r="L702" s="12"/>
      <c r="M702" s="49"/>
      <c r="N702" s="49"/>
      <c r="O702" s="12"/>
      <c r="P702" s="12"/>
      <c r="Q702" s="12"/>
      <c r="R702" s="12"/>
      <c r="S702" s="12"/>
      <c r="T702" s="12"/>
    </row>
    <row r="703" spans="1:20" s="1" customFormat="1" x14ac:dyDescent="0.4">
      <c r="A703" s="12"/>
      <c r="B703" s="12"/>
      <c r="C703" s="42"/>
      <c r="D703" s="12"/>
      <c r="E703" s="12"/>
      <c r="F703" s="12"/>
      <c r="G703" s="12"/>
      <c r="H703" s="12"/>
      <c r="I703" s="12"/>
      <c r="J703" s="12"/>
      <c r="K703" s="12"/>
      <c r="L703" s="12"/>
      <c r="M703" s="49"/>
      <c r="N703" s="49"/>
      <c r="O703" s="12"/>
      <c r="P703" s="12"/>
      <c r="Q703" s="12"/>
      <c r="R703" s="12"/>
      <c r="S703" s="12"/>
      <c r="T703" s="12"/>
    </row>
    <row r="704" spans="1:20" s="1" customFormat="1" x14ac:dyDescent="0.4">
      <c r="A704" s="12"/>
      <c r="B704" s="12"/>
      <c r="C704" s="42"/>
      <c r="D704" s="12"/>
      <c r="E704" s="12"/>
      <c r="F704" s="12"/>
      <c r="G704" s="12"/>
      <c r="H704" s="12"/>
      <c r="I704" s="12"/>
      <c r="J704" s="12"/>
      <c r="K704" s="12"/>
      <c r="L704" s="12"/>
      <c r="M704" s="49"/>
      <c r="N704" s="49"/>
      <c r="O704" s="12"/>
      <c r="P704" s="12"/>
      <c r="Q704" s="12"/>
      <c r="R704" s="12"/>
      <c r="S704" s="12"/>
      <c r="T704" s="12"/>
    </row>
    <row r="705" spans="1:20" s="1" customFormat="1" x14ac:dyDescent="0.4">
      <c r="A705" s="12"/>
      <c r="B705" s="12"/>
      <c r="C705" s="42"/>
      <c r="D705" s="12"/>
      <c r="E705" s="12"/>
      <c r="F705" s="12"/>
      <c r="G705" s="12"/>
      <c r="H705" s="12"/>
      <c r="I705" s="12"/>
      <c r="J705" s="12"/>
      <c r="K705" s="12"/>
      <c r="L705" s="12"/>
      <c r="M705" s="49"/>
      <c r="N705" s="49"/>
      <c r="O705" s="12"/>
      <c r="P705" s="12"/>
      <c r="Q705" s="12"/>
      <c r="R705" s="12"/>
      <c r="S705" s="12"/>
      <c r="T705" s="12"/>
    </row>
    <row r="706" spans="1:20" s="1" customFormat="1" x14ac:dyDescent="0.4">
      <c r="A706" s="12"/>
      <c r="B706" s="12"/>
      <c r="C706" s="42"/>
      <c r="D706" s="12"/>
      <c r="E706" s="12"/>
      <c r="F706" s="12"/>
      <c r="G706" s="12"/>
      <c r="H706" s="12"/>
      <c r="I706" s="12"/>
      <c r="J706" s="12"/>
      <c r="K706" s="12"/>
      <c r="L706" s="12"/>
      <c r="M706" s="49"/>
      <c r="N706" s="49"/>
      <c r="O706" s="12"/>
      <c r="P706" s="12"/>
      <c r="Q706" s="12"/>
      <c r="R706" s="12"/>
      <c r="S706" s="12"/>
      <c r="T706" s="12"/>
    </row>
    <row r="707" spans="1:20" s="1" customFormat="1" x14ac:dyDescent="0.4">
      <c r="A707" s="12"/>
      <c r="B707" s="12"/>
      <c r="C707" s="42"/>
      <c r="D707" s="12"/>
      <c r="E707" s="12"/>
      <c r="F707" s="12"/>
      <c r="G707" s="12"/>
      <c r="H707" s="12"/>
      <c r="I707" s="12"/>
      <c r="J707" s="12"/>
      <c r="K707" s="12"/>
      <c r="L707" s="12"/>
      <c r="M707" s="49"/>
      <c r="N707" s="49"/>
      <c r="O707" s="12"/>
      <c r="P707" s="12"/>
      <c r="Q707" s="12"/>
      <c r="R707" s="12"/>
      <c r="S707" s="12"/>
      <c r="T707" s="12"/>
    </row>
    <row r="708" spans="1:20" s="1" customFormat="1" x14ac:dyDescent="0.4">
      <c r="A708" s="12"/>
      <c r="B708" s="12"/>
      <c r="C708" s="42"/>
      <c r="D708" s="12"/>
      <c r="E708" s="12"/>
      <c r="F708" s="12"/>
      <c r="G708" s="12"/>
      <c r="H708" s="12"/>
      <c r="I708" s="12"/>
      <c r="J708" s="12"/>
      <c r="K708" s="12"/>
      <c r="L708" s="12"/>
      <c r="M708" s="49"/>
      <c r="N708" s="49"/>
      <c r="O708" s="12"/>
      <c r="P708" s="12"/>
      <c r="Q708" s="12"/>
      <c r="R708" s="12"/>
      <c r="S708" s="12"/>
      <c r="T708" s="12"/>
    </row>
    <row r="709" spans="1:20" s="1" customFormat="1" x14ac:dyDescent="0.4">
      <c r="A709" s="12"/>
      <c r="B709" s="12"/>
      <c r="C709" s="42"/>
      <c r="D709" s="12"/>
      <c r="E709" s="12"/>
      <c r="F709" s="12"/>
      <c r="G709" s="12"/>
      <c r="H709" s="12"/>
      <c r="I709" s="12"/>
      <c r="J709" s="12"/>
      <c r="K709" s="12"/>
      <c r="L709" s="12"/>
      <c r="M709" s="49"/>
      <c r="N709" s="49"/>
      <c r="O709" s="12"/>
      <c r="P709" s="12"/>
      <c r="Q709" s="12"/>
      <c r="R709" s="12"/>
      <c r="S709" s="12"/>
      <c r="T709" s="12"/>
    </row>
    <row r="710" spans="1:20" s="1" customFormat="1" x14ac:dyDescent="0.4">
      <c r="A710" s="12"/>
      <c r="B710" s="12"/>
      <c r="C710" s="42"/>
      <c r="D710" s="12"/>
      <c r="E710" s="12"/>
      <c r="F710" s="12"/>
      <c r="G710" s="12"/>
      <c r="H710" s="12"/>
      <c r="I710" s="12"/>
      <c r="J710" s="12"/>
      <c r="K710" s="12"/>
      <c r="L710" s="12"/>
      <c r="M710" s="49"/>
      <c r="N710" s="49"/>
      <c r="O710" s="12"/>
      <c r="P710" s="12"/>
      <c r="Q710" s="12"/>
      <c r="R710" s="12"/>
      <c r="S710" s="12"/>
      <c r="T710" s="12"/>
    </row>
    <row r="711" spans="1:20" s="1" customFormat="1" x14ac:dyDescent="0.4">
      <c r="A711" s="12"/>
      <c r="B711" s="12"/>
      <c r="C711" s="42"/>
      <c r="D711" s="12"/>
      <c r="E711" s="12"/>
      <c r="F711" s="12"/>
      <c r="G711" s="12"/>
      <c r="H711" s="12"/>
      <c r="I711" s="12"/>
      <c r="J711" s="12"/>
      <c r="K711" s="12"/>
      <c r="L711" s="12"/>
      <c r="M711" s="49"/>
      <c r="N711" s="49"/>
      <c r="O711" s="12"/>
      <c r="P711" s="12"/>
      <c r="Q711" s="12"/>
      <c r="R711" s="12"/>
      <c r="S711" s="12"/>
      <c r="T711" s="12"/>
    </row>
    <row r="712" spans="1:20" s="1" customFormat="1" x14ac:dyDescent="0.4">
      <c r="A712" s="12"/>
      <c r="B712" s="12"/>
      <c r="C712" s="42"/>
      <c r="D712" s="12"/>
      <c r="E712" s="12"/>
      <c r="F712" s="12"/>
      <c r="G712" s="12"/>
      <c r="H712" s="12"/>
      <c r="I712" s="12"/>
      <c r="J712" s="12"/>
      <c r="K712" s="12"/>
      <c r="L712" s="12"/>
      <c r="M712" s="49"/>
      <c r="N712" s="49"/>
      <c r="O712" s="12"/>
      <c r="P712" s="12"/>
      <c r="Q712" s="12"/>
      <c r="R712" s="12"/>
      <c r="S712" s="12"/>
      <c r="T712" s="12"/>
    </row>
    <row r="713" spans="1:20" s="1" customFormat="1" x14ac:dyDescent="0.4">
      <c r="A713" s="12"/>
      <c r="B713" s="12"/>
      <c r="C713" s="42"/>
      <c r="D713" s="12"/>
      <c r="E713" s="12"/>
      <c r="F713" s="12"/>
      <c r="G713" s="12"/>
      <c r="H713" s="12"/>
      <c r="I713" s="12"/>
      <c r="J713" s="12"/>
      <c r="K713" s="12"/>
      <c r="L713" s="12"/>
      <c r="M713" s="49"/>
      <c r="N713" s="49"/>
      <c r="O713" s="12"/>
      <c r="P713" s="12"/>
      <c r="Q713" s="12"/>
      <c r="R713" s="12"/>
      <c r="S713" s="12"/>
      <c r="T713" s="12"/>
    </row>
    <row r="714" spans="1:20" s="1" customFormat="1" x14ac:dyDescent="0.4">
      <c r="A714" s="12"/>
      <c r="B714" s="12"/>
      <c r="C714" s="42"/>
      <c r="D714" s="12"/>
      <c r="E714" s="12"/>
      <c r="F714" s="12"/>
      <c r="G714" s="12"/>
      <c r="H714" s="12"/>
      <c r="I714" s="12"/>
      <c r="J714" s="12"/>
      <c r="K714" s="12"/>
      <c r="L714" s="12"/>
      <c r="M714" s="49"/>
      <c r="N714" s="49"/>
      <c r="O714" s="12"/>
      <c r="P714" s="12"/>
      <c r="Q714" s="12"/>
      <c r="R714" s="12"/>
      <c r="S714" s="12"/>
      <c r="T714" s="12"/>
    </row>
    <row r="715" spans="1:20" s="1" customFormat="1" x14ac:dyDescent="0.4">
      <c r="A715" s="12"/>
      <c r="B715" s="12"/>
      <c r="C715" s="42"/>
      <c r="D715" s="12"/>
      <c r="E715" s="12"/>
      <c r="F715" s="12"/>
      <c r="G715" s="12"/>
      <c r="H715" s="12"/>
      <c r="I715" s="12"/>
      <c r="J715" s="12"/>
      <c r="K715" s="12"/>
      <c r="L715" s="12"/>
      <c r="M715" s="49"/>
      <c r="N715" s="49"/>
      <c r="O715" s="12"/>
      <c r="P715" s="12"/>
      <c r="Q715" s="12"/>
      <c r="R715" s="12"/>
      <c r="S715" s="12"/>
      <c r="T715" s="12"/>
    </row>
    <row r="716" spans="1:20" s="1" customFormat="1" x14ac:dyDescent="0.4">
      <c r="A716" s="12"/>
      <c r="B716" s="12"/>
      <c r="C716" s="42"/>
      <c r="D716" s="12"/>
      <c r="E716" s="12"/>
      <c r="F716" s="12"/>
      <c r="G716" s="12"/>
      <c r="H716" s="12"/>
      <c r="I716" s="12"/>
      <c r="J716" s="12"/>
      <c r="K716" s="12"/>
      <c r="L716" s="12"/>
      <c r="M716" s="49"/>
      <c r="N716" s="49"/>
      <c r="O716" s="12"/>
      <c r="P716" s="12"/>
      <c r="Q716" s="12"/>
      <c r="R716" s="12"/>
      <c r="S716" s="12"/>
      <c r="T716" s="12"/>
    </row>
    <row r="717" spans="1:20" s="1" customFormat="1" x14ac:dyDescent="0.4">
      <c r="A717" s="12"/>
      <c r="B717" s="12"/>
      <c r="C717" s="42"/>
      <c r="D717" s="12"/>
      <c r="E717" s="12"/>
      <c r="F717" s="12"/>
      <c r="G717" s="12"/>
      <c r="H717" s="12"/>
      <c r="I717" s="12"/>
      <c r="J717" s="12"/>
      <c r="K717" s="12"/>
      <c r="L717" s="12"/>
      <c r="M717" s="49"/>
      <c r="N717" s="49"/>
      <c r="O717" s="12"/>
      <c r="P717" s="12"/>
      <c r="Q717" s="12"/>
      <c r="R717" s="12"/>
      <c r="S717" s="12"/>
      <c r="T717" s="12"/>
    </row>
    <row r="718" spans="1:20" s="1" customFormat="1" x14ac:dyDescent="0.4">
      <c r="A718" s="12"/>
      <c r="B718" s="12"/>
      <c r="C718" s="42"/>
      <c r="D718" s="12"/>
      <c r="E718" s="12"/>
      <c r="F718" s="12"/>
      <c r="G718" s="12"/>
      <c r="H718" s="12"/>
      <c r="I718" s="12"/>
      <c r="J718" s="12"/>
      <c r="K718" s="12"/>
      <c r="L718" s="12"/>
      <c r="M718" s="49"/>
      <c r="N718" s="49"/>
      <c r="O718" s="12"/>
      <c r="P718" s="12"/>
      <c r="Q718" s="12"/>
      <c r="R718" s="12"/>
      <c r="S718" s="12"/>
      <c r="T718" s="12"/>
    </row>
    <row r="719" spans="1:20" s="1" customFormat="1" x14ac:dyDescent="0.4">
      <c r="A719" s="12"/>
      <c r="B719" s="12"/>
      <c r="C719" s="42"/>
      <c r="D719" s="12"/>
      <c r="E719" s="12"/>
      <c r="F719" s="12"/>
      <c r="G719" s="12"/>
      <c r="H719" s="12"/>
      <c r="I719" s="12"/>
      <c r="J719" s="12"/>
      <c r="K719" s="12"/>
      <c r="L719" s="12"/>
      <c r="M719" s="49"/>
      <c r="N719" s="49"/>
      <c r="O719" s="12"/>
      <c r="P719" s="12"/>
      <c r="Q719" s="12"/>
      <c r="R719" s="12"/>
      <c r="S719" s="12"/>
      <c r="T719" s="12"/>
    </row>
    <row r="720" spans="1:20" s="1" customFormat="1" x14ac:dyDescent="0.4">
      <c r="A720" s="12"/>
      <c r="B720" s="12"/>
      <c r="C720" s="42"/>
      <c r="D720" s="12"/>
      <c r="E720" s="12"/>
      <c r="F720" s="12"/>
      <c r="G720" s="12"/>
      <c r="H720" s="12"/>
      <c r="I720" s="12"/>
      <c r="J720" s="12"/>
      <c r="K720" s="12"/>
      <c r="L720" s="12"/>
      <c r="M720" s="49"/>
      <c r="N720" s="49"/>
      <c r="O720" s="12"/>
      <c r="P720" s="12"/>
      <c r="Q720" s="12"/>
      <c r="R720" s="12"/>
      <c r="S720" s="12"/>
      <c r="T720" s="12"/>
    </row>
    <row r="721" spans="1:20" s="1" customFormat="1" x14ac:dyDescent="0.4">
      <c r="A721" s="12"/>
      <c r="B721" s="12"/>
      <c r="C721" s="42"/>
      <c r="D721" s="12"/>
      <c r="E721" s="12"/>
      <c r="F721" s="12"/>
      <c r="G721" s="12"/>
      <c r="H721" s="12"/>
      <c r="I721" s="12"/>
      <c r="J721" s="12"/>
      <c r="K721" s="12"/>
      <c r="L721" s="12"/>
      <c r="M721" s="49"/>
      <c r="N721" s="49"/>
      <c r="O721" s="12"/>
      <c r="P721" s="12"/>
      <c r="Q721" s="12"/>
      <c r="R721" s="12"/>
      <c r="S721" s="12"/>
      <c r="T721" s="12"/>
    </row>
    <row r="722" spans="1:20" s="1" customFormat="1" x14ac:dyDescent="0.4">
      <c r="A722" s="12"/>
      <c r="B722" s="12"/>
      <c r="C722" s="42"/>
      <c r="D722" s="12"/>
      <c r="E722" s="12"/>
      <c r="F722" s="12"/>
      <c r="G722" s="12"/>
      <c r="H722" s="12"/>
      <c r="I722" s="12"/>
      <c r="J722" s="12"/>
      <c r="K722" s="12"/>
      <c r="L722" s="12"/>
      <c r="M722" s="49"/>
      <c r="N722" s="49"/>
      <c r="O722" s="12"/>
      <c r="P722" s="12"/>
      <c r="Q722" s="12"/>
      <c r="R722" s="12"/>
      <c r="S722" s="12"/>
      <c r="T722" s="12"/>
    </row>
    <row r="723" spans="1:20" s="1" customFormat="1" x14ac:dyDescent="0.4">
      <c r="A723" s="12"/>
      <c r="B723" s="12"/>
      <c r="C723" s="42"/>
      <c r="D723" s="12"/>
      <c r="E723" s="12"/>
      <c r="F723" s="12"/>
      <c r="G723" s="12"/>
      <c r="H723" s="12"/>
      <c r="I723" s="12"/>
      <c r="J723" s="12"/>
      <c r="K723" s="12"/>
      <c r="L723" s="12"/>
      <c r="M723" s="49"/>
      <c r="N723" s="49"/>
      <c r="O723" s="12"/>
      <c r="P723" s="12"/>
      <c r="Q723" s="12"/>
      <c r="R723" s="12"/>
      <c r="S723" s="12"/>
      <c r="T723" s="12"/>
    </row>
    <row r="724" spans="1:20" s="1" customFormat="1" x14ac:dyDescent="0.4">
      <c r="A724" s="12"/>
      <c r="B724" s="12"/>
      <c r="C724" s="42"/>
      <c r="D724" s="12"/>
      <c r="E724" s="12"/>
      <c r="F724" s="12"/>
      <c r="G724" s="12"/>
      <c r="H724" s="12"/>
      <c r="I724" s="12"/>
      <c r="J724" s="12"/>
      <c r="K724" s="12"/>
      <c r="L724" s="12"/>
      <c r="M724" s="49"/>
      <c r="N724" s="49"/>
      <c r="O724" s="12"/>
      <c r="P724" s="12"/>
      <c r="Q724" s="12"/>
      <c r="R724" s="12"/>
      <c r="S724" s="12"/>
      <c r="T724" s="12"/>
    </row>
    <row r="725" spans="1:20" s="1" customFormat="1" x14ac:dyDescent="0.4">
      <c r="A725" s="12"/>
      <c r="B725" s="12"/>
      <c r="C725" s="42"/>
      <c r="D725" s="12"/>
      <c r="E725" s="12"/>
      <c r="F725" s="12"/>
      <c r="G725" s="12"/>
      <c r="H725" s="12"/>
      <c r="I725" s="12"/>
      <c r="J725" s="12"/>
      <c r="K725" s="12"/>
      <c r="L725" s="12"/>
      <c r="M725" s="49"/>
      <c r="N725" s="49"/>
      <c r="O725" s="12"/>
      <c r="P725" s="12"/>
      <c r="Q725" s="12"/>
      <c r="R725" s="12"/>
      <c r="S725" s="12"/>
      <c r="T725" s="12"/>
    </row>
    <row r="726" spans="1:20" s="1" customFormat="1" x14ac:dyDescent="0.4">
      <c r="A726" s="12"/>
      <c r="B726" s="12"/>
      <c r="C726" s="42"/>
      <c r="D726" s="12"/>
      <c r="E726" s="12"/>
      <c r="F726" s="12"/>
      <c r="G726" s="12"/>
      <c r="H726" s="12"/>
      <c r="I726" s="12"/>
      <c r="J726" s="12"/>
      <c r="K726" s="12"/>
      <c r="L726" s="12"/>
      <c r="M726" s="49"/>
      <c r="N726" s="49"/>
      <c r="O726" s="12"/>
      <c r="P726" s="12"/>
      <c r="Q726" s="12"/>
      <c r="R726" s="12"/>
      <c r="S726" s="12"/>
      <c r="T726" s="12"/>
    </row>
    <row r="727" spans="1:20" s="1" customFormat="1" x14ac:dyDescent="0.4">
      <c r="A727" s="12"/>
      <c r="B727" s="12"/>
      <c r="C727" s="42"/>
      <c r="D727" s="12"/>
      <c r="E727" s="12"/>
      <c r="F727" s="12"/>
      <c r="G727" s="12"/>
      <c r="H727" s="12"/>
      <c r="I727" s="12"/>
      <c r="J727" s="12"/>
      <c r="K727" s="12"/>
      <c r="L727" s="12"/>
      <c r="M727" s="49"/>
      <c r="N727" s="49"/>
      <c r="O727" s="12"/>
      <c r="P727" s="12"/>
      <c r="Q727" s="12"/>
      <c r="R727" s="12"/>
      <c r="S727" s="12"/>
      <c r="T727" s="12"/>
    </row>
    <row r="728" spans="1:20" s="1" customFormat="1" x14ac:dyDescent="0.4">
      <c r="A728" s="12"/>
      <c r="B728" s="12"/>
      <c r="C728" s="42"/>
      <c r="D728" s="12"/>
      <c r="E728" s="12"/>
      <c r="F728" s="12"/>
      <c r="G728" s="12"/>
      <c r="H728" s="12"/>
      <c r="I728" s="12"/>
      <c r="J728" s="12"/>
      <c r="K728" s="12"/>
      <c r="L728" s="12"/>
      <c r="M728" s="49"/>
      <c r="N728" s="49"/>
      <c r="O728" s="12"/>
      <c r="P728" s="12"/>
      <c r="Q728" s="12"/>
      <c r="R728" s="12"/>
      <c r="S728" s="12"/>
      <c r="T728" s="12"/>
    </row>
    <row r="729" spans="1:20" s="1" customFormat="1" x14ac:dyDescent="0.4">
      <c r="A729" s="12"/>
      <c r="B729" s="12"/>
      <c r="C729" s="42"/>
      <c r="D729" s="12"/>
      <c r="E729" s="12"/>
      <c r="F729" s="12"/>
      <c r="G729" s="12"/>
      <c r="H729" s="12"/>
      <c r="I729" s="12"/>
      <c r="J729" s="12"/>
      <c r="K729" s="12"/>
      <c r="L729" s="12"/>
      <c r="M729" s="49"/>
      <c r="N729" s="49"/>
      <c r="O729" s="12"/>
      <c r="P729" s="12"/>
      <c r="Q729" s="12"/>
      <c r="R729" s="12"/>
      <c r="S729" s="12"/>
      <c r="T729" s="12"/>
    </row>
    <row r="730" spans="1:20" s="1" customFormat="1" x14ac:dyDescent="0.4">
      <c r="A730" s="12"/>
      <c r="B730" s="12"/>
      <c r="C730" s="42"/>
      <c r="D730" s="12"/>
      <c r="E730" s="12"/>
      <c r="F730" s="12"/>
      <c r="G730" s="12"/>
      <c r="H730" s="12"/>
      <c r="I730" s="12"/>
      <c r="J730" s="12"/>
      <c r="K730" s="12"/>
      <c r="L730" s="12"/>
      <c r="M730" s="49"/>
      <c r="N730" s="49"/>
      <c r="O730" s="12"/>
      <c r="P730" s="12"/>
      <c r="Q730" s="12"/>
      <c r="R730" s="12"/>
      <c r="S730" s="12"/>
      <c r="T730" s="12"/>
    </row>
    <row r="731" spans="1:20" s="1" customFormat="1" x14ac:dyDescent="0.4">
      <c r="A731" s="12"/>
      <c r="B731" s="12"/>
      <c r="C731" s="42"/>
      <c r="D731" s="12"/>
      <c r="E731" s="12"/>
      <c r="F731" s="12"/>
      <c r="G731" s="12"/>
      <c r="H731" s="12"/>
      <c r="I731" s="12"/>
      <c r="J731" s="12"/>
      <c r="K731" s="12"/>
      <c r="L731" s="12"/>
      <c r="M731" s="49"/>
      <c r="N731" s="49"/>
      <c r="O731" s="12"/>
      <c r="P731" s="12"/>
      <c r="Q731" s="12"/>
      <c r="R731" s="12"/>
      <c r="S731" s="12"/>
      <c r="T731" s="12"/>
    </row>
    <row r="732" spans="1:20" s="1" customFormat="1" x14ac:dyDescent="0.4">
      <c r="A732" s="12"/>
      <c r="B732" s="12"/>
      <c r="C732" s="42"/>
      <c r="D732" s="12"/>
      <c r="E732" s="12"/>
      <c r="F732" s="12"/>
      <c r="G732" s="12"/>
      <c r="H732" s="12"/>
      <c r="I732" s="12"/>
      <c r="J732" s="12"/>
      <c r="K732" s="12"/>
      <c r="L732" s="12"/>
      <c r="M732" s="49"/>
      <c r="N732" s="49"/>
      <c r="O732" s="12"/>
      <c r="P732" s="12"/>
      <c r="Q732" s="12"/>
      <c r="R732" s="12"/>
      <c r="S732" s="12"/>
      <c r="T732" s="12"/>
    </row>
    <row r="733" spans="1:20" s="1" customFormat="1" x14ac:dyDescent="0.4">
      <c r="A733" s="12"/>
      <c r="B733" s="12"/>
      <c r="C733" s="42"/>
      <c r="D733" s="12"/>
      <c r="E733" s="12"/>
      <c r="F733" s="12"/>
      <c r="G733" s="12"/>
      <c r="H733" s="12"/>
      <c r="I733" s="12"/>
      <c r="J733" s="12"/>
      <c r="K733" s="12"/>
      <c r="L733" s="12"/>
      <c r="M733" s="49"/>
      <c r="N733" s="49"/>
      <c r="O733" s="12"/>
      <c r="P733" s="12"/>
      <c r="Q733" s="12"/>
      <c r="R733" s="12"/>
      <c r="S733" s="12"/>
      <c r="T733" s="12"/>
    </row>
    <row r="734" spans="1:20" s="1" customFormat="1" x14ac:dyDescent="0.4">
      <c r="A734" s="12"/>
      <c r="B734" s="12"/>
      <c r="C734" s="42"/>
      <c r="D734" s="12"/>
      <c r="E734" s="12"/>
      <c r="F734" s="12"/>
      <c r="G734" s="12"/>
      <c r="H734" s="12"/>
      <c r="I734" s="12"/>
      <c r="J734" s="12"/>
      <c r="K734" s="12"/>
      <c r="L734" s="12"/>
      <c r="M734" s="49"/>
      <c r="N734" s="49"/>
      <c r="O734" s="12"/>
      <c r="P734" s="12"/>
      <c r="Q734" s="12"/>
      <c r="R734" s="12"/>
      <c r="S734" s="12"/>
      <c r="T734" s="12"/>
    </row>
    <row r="735" spans="1:20" s="1" customFormat="1" x14ac:dyDescent="0.4">
      <c r="A735" s="12"/>
      <c r="B735" s="12"/>
      <c r="C735" s="42"/>
      <c r="D735" s="12"/>
      <c r="E735" s="12"/>
      <c r="F735" s="12"/>
      <c r="G735" s="12"/>
      <c r="H735" s="12"/>
      <c r="I735" s="12"/>
      <c r="J735" s="12"/>
      <c r="K735" s="12"/>
      <c r="L735" s="12"/>
      <c r="M735" s="49"/>
      <c r="N735" s="49"/>
      <c r="O735" s="12"/>
      <c r="P735" s="12"/>
      <c r="Q735" s="12"/>
      <c r="R735" s="12"/>
      <c r="S735" s="12"/>
      <c r="T735" s="12"/>
    </row>
    <row r="736" spans="1:20" s="1" customFormat="1" x14ac:dyDescent="0.4">
      <c r="A736" s="12"/>
      <c r="B736" s="12"/>
      <c r="C736" s="42"/>
      <c r="D736" s="12"/>
      <c r="E736" s="12"/>
      <c r="F736" s="12"/>
      <c r="G736" s="12"/>
      <c r="H736" s="12"/>
      <c r="I736" s="12"/>
      <c r="J736" s="12"/>
      <c r="K736" s="12"/>
      <c r="L736" s="12"/>
      <c r="M736" s="49"/>
      <c r="N736" s="49"/>
      <c r="O736" s="12"/>
      <c r="P736" s="12"/>
      <c r="Q736" s="12"/>
      <c r="R736" s="12"/>
      <c r="S736" s="12"/>
      <c r="T736" s="12"/>
    </row>
    <row r="737" spans="1:20" s="1" customFormat="1" x14ac:dyDescent="0.4">
      <c r="A737" s="12"/>
      <c r="B737" s="12"/>
      <c r="C737" s="42"/>
      <c r="D737" s="12"/>
      <c r="E737" s="12"/>
      <c r="F737" s="12"/>
      <c r="G737" s="12"/>
      <c r="H737" s="12"/>
      <c r="I737" s="12"/>
      <c r="J737" s="12"/>
      <c r="K737" s="12"/>
      <c r="L737" s="12"/>
      <c r="M737" s="49"/>
      <c r="N737" s="49"/>
      <c r="O737" s="12"/>
      <c r="P737" s="12"/>
      <c r="Q737" s="12"/>
      <c r="R737" s="12"/>
      <c r="S737" s="12"/>
      <c r="T737" s="12"/>
    </row>
    <row r="738" spans="1:20" s="1" customFormat="1" x14ac:dyDescent="0.4">
      <c r="A738" s="12"/>
      <c r="B738" s="12"/>
      <c r="C738" s="42"/>
      <c r="D738" s="12"/>
      <c r="E738" s="12"/>
      <c r="F738" s="12"/>
      <c r="G738" s="12"/>
      <c r="H738" s="12"/>
      <c r="I738" s="12"/>
      <c r="J738" s="12"/>
      <c r="K738" s="12"/>
      <c r="L738" s="12"/>
      <c r="M738" s="49"/>
      <c r="N738" s="49"/>
      <c r="O738" s="12"/>
      <c r="P738" s="12"/>
      <c r="Q738" s="12"/>
      <c r="R738" s="12"/>
      <c r="S738" s="12"/>
      <c r="T738" s="12"/>
    </row>
    <row r="739" spans="1:20" s="1" customFormat="1" x14ac:dyDescent="0.4">
      <c r="A739" s="12"/>
      <c r="B739" s="12"/>
      <c r="C739" s="42"/>
      <c r="D739" s="12"/>
      <c r="E739" s="12"/>
      <c r="F739" s="12"/>
      <c r="G739" s="12"/>
      <c r="H739" s="12"/>
      <c r="I739" s="12"/>
      <c r="J739" s="12"/>
      <c r="K739" s="12"/>
      <c r="L739" s="12"/>
      <c r="M739" s="49"/>
      <c r="N739" s="49"/>
      <c r="O739" s="12"/>
      <c r="P739" s="12"/>
      <c r="Q739" s="12"/>
      <c r="R739" s="12"/>
      <c r="S739" s="12"/>
      <c r="T739" s="12"/>
    </row>
    <row r="740" spans="1:20" s="1" customFormat="1" x14ac:dyDescent="0.4">
      <c r="A740" s="12"/>
      <c r="B740" s="12"/>
      <c r="C740" s="42"/>
      <c r="D740" s="12"/>
      <c r="E740" s="12"/>
      <c r="F740" s="12"/>
      <c r="G740" s="12"/>
      <c r="H740" s="12"/>
      <c r="I740" s="12"/>
      <c r="J740" s="12"/>
      <c r="K740" s="12"/>
      <c r="L740" s="12"/>
      <c r="M740" s="49"/>
      <c r="N740" s="49"/>
      <c r="O740" s="12"/>
      <c r="P740" s="12"/>
      <c r="Q740" s="12"/>
      <c r="R740" s="12"/>
      <c r="S740" s="12"/>
      <c r="T740" s="12"/>
    </row>
    <row r="741" spans="1:20" s="1" customFormat="1" x14ac:dyDescent="0.4">
      <c r="A741" s="12"/>
      <c r="B741" s="12"/>
      <c r="C741" s="42"/>
      <c r="D741" s="12"/>
      <c r="E741" s="12"/>
      <c r="F741" s="12"/>
      <c r="G741" s="12"/>
      <c r="H741" s="12"/>
      <c r="I741" s="12"/>
      <c r="J741" s="12"/>
      <c r="K741" s="12"/>
      <c r="L741" s="12"/>
      <c r="M741" s="49"/>
      <c r="N741" s="49"/>
      <c r="O741" s="12"/>
      <c r="P741" s="12"/>
      <c r="Q741" s="12"/>
      <c r="R741" s="12"/>
      <c r="S741" s="12"/>
      <c r="T741" s="12"/>
    </row>
    <row r="742" spans="1:20" s="1" customFormat="1" x14ac:dyDescent="0.4">
      <c r="A742" s="12"/>
      <c r="B742" s="12"/>
      <c r="C742" s="42"/>
      <c r="D742" s="12"/>
      <c r="E742" s="12"/>
      <c r="F742" s="12"/>
      <c r="G742" s="12"/>
      <c r="H742" s="12"/>
      <c r="I742" s="12"/>
      <c r="J742" s="12"/>
      <c r="K742" s="12"/>
      <c r="L742" s="12"/>
      <c r="M742" s="49"/>
      <c r="N742" s="49"/>
      <c r="O742" s="12"/>
      <c r="P742" s="12"/>
      <c r="Q742" s="12"/>
      <c r="R742" s="12"/>
      <c r="S742" s="12"/>
      <c r="T742" s="12"/>
    </row>
    <row r="743" spans="1:20" s="1" customFormat="1" x14ac:dyDescent="0.4">
      <c r="A743" s="12"/>
      <c r="B743" s="12"/>
      <c r="C743" s="42"/>
      <c r="D743" s="12"/>
      <c r="E743" s="12"/>
      <c r="F743" s="12"/>
      <c r="G743" s="12"/>
      <c r="H743" s="12"/>
      <c r="I743" s="12"/>
      <c r="J743" s="12"/>
      <c r="K743" s="12"/>
      <c r="L743" s="12"/>
      <c r="M743" s="49"/>
      <c r="N743" s="49"/>
      <c r="O743" s="12"/>
      <c r="P743" s="12"/>
      <c r="Q743" s="12"/>
      <c r="R743" s="12"/>
      <c r="S743" s="12"/>
      <c r="T743" s="12"/>
    </row>
    <row r="744" spans="1:20" s="1" customFormat="1" x14ac:dyDescent="0.4">
      <c r="A744" s="12"/>
      <c r="B744" s="12"/>
      <c r="C744" s="42"/>
      <c r="D744" s="12"/>
      <c r="E744" s="12"/>
      <c r="F744" s="12"/>
      <c r="G744" s="12"/>
      <c r="H744" s="12"/>
      <c r="I744" s="12"/>
      <c r="J744" s="12"/>
      <c r="K744" s="12"/>
      <c r="L744" s="12"/>
      <c r="M744" s="49"/>
      <c r="N744" s="49"/>
      <c r="O744" s="12"/>
      <c r="P744" s="12"/>
      <c r="Q744" s="12"/>
      <c r="R744" s="12"/>
      <c r="S744" s="12"/>
      <c r="T744" s="12"/>
    </row>
    <row r="745" spans="1:20" s="1" customFormat="1" x14ac:dyDescent="0.4">
      <c r="A745" s="12"/>
      <c r="B745" s="12"/>
      <c r="C745" s="42"/>
      <c r="D745" s="12"/>
      <c r="E745" s="12"/>
      <c r="F745" s="12"/>
      <c r="G745" s="12"/>
      <c r="H745" s="12"/>
      <c r="I745" s="12"/>
      <c r="J745" s="12"/>
      <c r="K745" s="12"/>
      <c r="L745" s="12"/>
      <c r="M745" s="49"/>
      <c r="N745" s="49"/>
      <c r="O745" s="12"/>
      <c r="P745" s="12"/>
      <c r="Q745" s="12"/>
      <c r="R745" s="12"/>
      <c r="S745" s="12"/>
      <c r="T745" s="12"/>
    </row>
    <row r="746" spans="1:20" s="1" customFormat="1" x14ac:dyDescent="0.4">
      <c r="A746" s="12"/>
      <c r="B746" s="12"/>
      <c r="C746" s="42"/>
      <c r="D746" s="12"/>
      <c r="E746" s="12"/>
      <c r="F746" s="12"/>
      <c r="G746" s="12"/>
      <c r="H746" s="12"/>
      <c r="I746" s="12"/>
      <c r="J746" s="12"/>
      <c r="K746" s="12"/>
      <c r="L746" s="12"/>
      <c r="M746" s="49"/>
      <c r="N746" s="49"/>
      <c r="O746" s="12"/>
      <c r="P746" s="12"/>
      <c r="Q746" s="12"/>
      <c r="R746" s="12"/>
      <c r="S746" s="12"/>
      <c r="T746" s="12"/>
    </row>
    <row r="747" spans="1:20" s="1" customFormat="1" x14ac:dyDescent="0.4">
      <c r="A747" s="12"/>
      <c r="B747" s="12"/>
      <c r="C747" s="42"/>
      <c r="D747" s="12"/>
      <c r="E747" s="12"/>
      <c r="F747" s="12"/>
      <c r="G747" s="12"/>
      <c r="H747" s="12"/>
      <c r="I747" s="12"/>
      <c r="J747" s="12"/>
      <c r="K747" s="12"/>
      <c r="L747" s="12"/>
      <c r="M747" s="49"/>
      <c r="N747" s="49"/>
      <c r="O747" s="12"/>
      <c r="P747" s="12"/>
      <c r="Q747" s="12"/>
      <c r="R747" s="12"/>
      <c r="S747" s="12"/>
      <c r="T747" s="12"/>
    </row>
    <row r="748" spans="1:20" s="1" customFormat="1" x14ac:dyDescent="0.4">
      <c r="A748" s="12"/>
      <c r="B748" s="12"/>
      <c r="C748" s="42"/>
      <c r="D748" s="12"/>
      <c r="E748" s="12"/>
      <c r="F748" s="12"/>
      <c r="G748" s="12"/>
      <c r="H748" s="12"/>
      <c r="I748" s="12"/>
      <c r="J748" s="12"/>
      <c r="K748" s="12"/>
      <c r="L748" s="12"/>
      <c r="M748" s="49"/>
      <c r="N748" s="49"/>
      <c r="O748" s="12"/>
      <c r="P748" s="12"/>
      <c r="Q748" s="12"/>
      <c r="R748" s="12"/>
      <c r="S748" s="12"/>
      <c r="T748" s="12"/>
    </row>
    <row r="749" spans="1:20" s="1" customFormat="1" x14ac:dyDescent="0.4">
      <c r="A749" s="12"/>
      <c r="B749" s="12"/>
      <c r="C749" s="42"/>
      <c r="D749" s="12"/>
      <c r="E749" s="12"/>
      <c r="F749" s="12"/>
      <c r="G749" s="12"/>
      <c r="H749" s="12"/>
      <c r="I749" s="12"/>
      <c r="J749" s="12"/>
      <c r="K749" s="12"/>
      <c r="L749" s="12"/>
      <c r="M749" s="49"/>
      <c r="N749" s="49"/>
      <c r="O749" s="12"/>
      <c r="P749" s="12"/>
      <c r="Q749" s="12"/>
      <c r="R749" s="12"/>
      <c r="S749" s="12"/>
      <c r="T749" s="12"/>
    </row>
    <row r="750" spans="1:20" s="1" customFormat="1" x14ac:dyDescent="0.4">
      <c r="A750" s="12"/>
      <c r="B750" s="12"/>
      <c r="C750" s="42"/>
      <c r="D750" s="12"/>
      <c r="E750" s="12"/>
      <c r="F750" s="12"/>
      <c r="G750" s="12"/>
      <c r="H750" s="12"/>
      <c r="I750" s="12"/>
      <c r="J750" s="12"/>
      <c r="K750" s="12"/>
      <c r="L750" s="12"/>
      <c r="M750" s="49"/>
      <c r="N750" s="49"/>
      <c r="O750" s="12"/>
      <c r="P750" s="12"/>
      <c r="Q750" s="12"/>
      <c r="R750" s="12"/>
      <c r="S750" s="12"/>
      <c r="T750" s="12"/>
    </row>
    <row r="751" spans="1:20" s="1" customFormat="1" x14ac:dyDescent="0.4">
      <c r="A751" s="12"/>
      <c r="B751" s="12"/>
      <c r="C751" s="42"/>
      <c r="D751" s="12"/>
      <c r="E751" s="12"/>
      <c r="F751" s="12"/>
      <c r="G751" s="12"/>
      <c r="H751" s="12"/>
      <c r="I751" s="12"/>
      <c r="J751" s="12"/>
      <c r="K751" s="12"/>
      <c r="L751" s="12"/>
      <c r="M751" s="49"/>
      <c r="N751" s="49"/>
      <c r="O751" s="12"/>
      <c r="P751" s="12"/>
      <c r="Q751" s="12"/>
      <c r="R751" s="12"/>
      <c r="S751" s="12"/>
      <c r="T751" s="12"/>
    </row>
    <row r="752" spans="1:20" s="1" customFormat="1" x14ac:dyDescent="0.4">
      <c r="A752" s="12"/>
      <c r="B752" s="12"/>
      <c r="C752" s="42"/>
      <c r="D752" s="12"/>
      <c r="E752" s="12"/>
      <c r="F752" s="12"/>
      <c r="G752" s="12"/>
      <c r="H752" s="12"/>
      <c r="I752" s="12"/>
      <c r="J752" s="12"/>
      <c r="K752" s="12"/>
      <c r="L752" s="12"/>
      <c r="M752" s="49"/>
      <c r="N752" s="49"/>
      <c r="O752" s="12"/>
      <c r="P752" s="12"/>
      <c r="Q752" s="12"/>
      <c r="R752" s="12"/>
      <c r="S752" s="12"/>
      <c r="T752" s="12"/>
    </row>
    <row r="753" spans="1:20" s="1" customFormat="1" x14ac:dyDescent="0.4">
      <c r="A753" s="12"/>
      <c r="B753" s="12"/>
      <c r="C753" s="42"/>
      <c r="D753" s="12"/>
      <c r="E753" s="12"/>
      <c r="F753" s="12"/>
      <c r="G753" s="12"/>
      <c r="H753" s="12"/>
      <c r="I753" s="12"/>
      <c r="J753" s="12"/>
      <c r="K753" s="12"/>
      <c r="L753" s="12"/>
      <c r="M753" s="49"/>
      <c r="N753" s="49"/>
      <c r="O753" s="12"/>
      <c r="P753" s="12"/>
      <c r="Q753" s="12"/>
      <c r="R753" s="12"/>
      <c r="S753" s="12"/>
      <c r="T753" s="12"/>
    </row>
    <row r="754" spans="1:20" s="1" customFormat="1" x14ac:dyDescent="0.4">
      <c r="A754" s="12"/>
      <c r="B754" s="12"/>
      <c r="C754" s="42"/>
      <c r="D754" s="12"/>
      <c r="E754" s="12"/>
      <c r="F754" s="12"/>
      <c r="G754" s="12"/>
      <c r="H754" s="12"/>
      <c r="I754" s="12"/>
      <c r="J754" s="12"/>
      <c r="K754" s="12"/>
      <c r="L754" s="12"/>
      <c r="M754" s="49"/>
      <c r="N754" s="49"/>
      <c r="O754" s="12"/>
      <c r="P754" s="12"/>
      <c r="Q754" s="12"/>
      <c r="R754" s="12"/>
      <c r="S754" s="12"/>
      <c r="T754" s="12"/>
    </row>
    <row r="755" spans="1:20" s="1" customFormat="1" x14ac:dyDescent="0.4">
      <c r="A755" s="12"/>
      <c r="B755" s="12"/>
      <c r="C755" s="42"/>
      <c r="D755" s="12"/>
      <c r="E755" s="12"/>
      <c r="F755" s="12"/>
      <c r="G755" s="12"/>
      <c r="H755" s="12"/>
      <c r="I755" s="12"/>
      <c r="J755" s="12"/>
      <c r="K755" s="12"/>
      <c r="L755" s="12"/>
      <c r="M755" s="49"/>
      <c r="N755" s="49"/>
      <c r="O755" s="12"/>
      <c r="P755" s="12"/>
      <c r="Q755" s="12"/>
      <c r="R755" s="12"/>
      <c r="S755" s="12"/>
      <c r="T755" s="12"/>
    </row>
    <row r="756" spans="1:20" s="1" customFormat="1" x14ac:dyDescent="0.4">
      <c r="A756" s="12"/>
      <c r="B756" s="12"/>
      <c r="C756" s="42"/>
      <c r="D756" s="12"/>
      <c r="E756" s="12"/>
      <c r="F756" s="12"/>
      <c r="G756" s="12"/>
      <c r="H756" s="12"/>
      <c r="I756" s="12"/>
      <c r="J756" s="12"/>
      <c r="K756" s="12"/>
      <c r="L756" s="12"/>
      <c r="M756" s="49"/>
      <c r="N756" s="49"/>
      <c r="O756" s="12"/>
      <c r="P756" s="12"/>
      <c r="Q756" s="12"/>
      <c r="R756" s="12"/>
      <c r="S756" s="12"/>
      <c r="T756" s="12"/>
    </row>
    <row r="757" spans="1:20" s="1" customFormat="1" x14ac:dyDescent="0.4">
      <c r="A757" s="12"/>
      <c r="B757" s="12"/>
      <c r="C757" s="42"/>
      <c r="D757" s="12"/>
      <c r="E757" s="12"/>
      <c r="F757" s="12"/>
      <c r="G757" s="12"/>
      <c r="H757" s="12"/>
      <c r="I757" s="12"/>
      <c r="J757" s="12"/>
      <c r="K757" s="12"/>
      <c r="L757" s="12"/>
      <c r="M757" s="49"/>
      <c r="N757" s="49"/>
      <c r="O757" s="12"/>
      <c r="P757" s="12"/>
      <c r="Q757" s="12"/>
      <c r="R757" s="12"/>
      <c r="S757" s="12"/>
      <c r="T757" s="12"/>
    </row>
    <row r="758" spans="1:20" s="1" customFormat="1" x14ac:dyDescent="0.4">
      <c r="A758" s="12"/>
      <c r="B758" s="12"/>
      <c r="C758" s="42"/>
      <c r="D758" s="12"/>
      <c r="E758" s="12"/>
      <c r="F758" s="12"/>
      <c r="G758" s="12"/>
      <c r="H758" s="12"/>
      <c r="I758" s="12"/>
      <c r="J758" s="12"/>
      <c r="K758" s="12"/>
      <c r="L758" s="12"/>
      <c r="M758" s="49"/>
      <c r="N758" s="49"/>
      <c r="O758" s="12"/>
      <c r="P758" s="12"/>
      <c r="Q758" s="12"/>
      <c r="R758" s="12"/>
      <c r="S758" s="12"/>
      <c r="T758" s="12"/>
    </row>
    <row r="759" spans="1:20" s="1" customFormat="1" x14ac:dyDescent="0.4">
      <c r="A759" s="12"/>
      <c r="B759" s="12"/>
      <c r="C759" s="42"/>
      <c r="D759" s="12"/>
      <c r="E759" s="12"/>
      <c r="F759" s="12"/>
      <c r="G759" s="12"/>
      <c r="H759" s="12"/>
      <c r="I759" s="12"/>
      <c r="J759" s="12"/>
      <c r="K759" s="12"/>
      <c r="L759" s="12"/>
      <c r="M759" s="49"/>
      <c r="N759" s="49"/>
      <c r="O759" s="12"/>
      <c r="P759" s="12"/>
      <c r="Q759" s="12"/>
      <c r="R759" s="12"/>
      <c r="S759" s="12"/>
      <c r="T759" s="12"/>
    </row>
    <row r="760" spans="1:20" s="1" customFormat="1" x14ac:dyDescent="0.4">
      <c r="A760" s="12"/>
      <c r="B760" s="12"/>
      <c r="C760" s="42"/>
      <c r="D760" s="12"/>
      <c r="E760" s="12"/>
      <c r="F760" s="12"/>
      <c r="G760" s="12"/>
      <c r="H760" s="12"/>
      <c r="I760" s="12"/>
      <c r="J760" s="12"/>
      <c r="K760" s="12"/>
      <c r="L760" s="12"/>
      <c r="M760" s="49"/>
      <c r="N760" s="49"/>
      <c r="O760" s="12"/>
      <c r="P760" s="12"/>
      <c r="Q760" s="12"/>
      <c r="R760" s="12"/>
      <c r="S760" s="12"/>
      <c r="T760" s="12"/>
    </row>
    <row r="761" spans="1:20" s="1" customFormat="1" x14ac:dyDescent="0.4">
      <c r="A761" s="12"/>
      <c r="B761" s="12"/>
      <c r="C761" s="42"/>
      <c r="D761" s="12"/>
      <c r="E761" s="12"/>
      <c r="F761" s="12"/>
      <c r="G761" s="12"/>
      <c r="H761" s="12"/>
      <c r="I761" s="12"/>
      <c r="J761" s="12"/>
      <c r="K761" s="12"/>
      <c r="L761" s="12"/>
      <c r="M761" s="49"/>
      <c r="N761" s="49"/>
      <c r="O761" s="12"/>
      <c r="P761" s="12"/>
      <c r="Q761" s="12"/>
      <c r="R761" s="12"/>
      <c r="S761" s="12"/>
      <c r="T761" s="12"/>
    </row>
    <row r="762" spans="1:20" s="1" customFormat="1" x14ac:dyDescent="0.4">
      <c r="A762" s="12"/>
      <c r="B762" s="12"/>
      <c r="C762" s="42"/>
      <c r="D762" s="12"/>
      <c r="E762" s="12"/>
      <c r="F762" s="12"/>
      <c r="G762" s="12"/>
      <c r="H762" s="12"/>
      <c r="I762" s="12"/>
      <c r="J762" s="12"/>
      <c r="K762" s="12"/>
      <c r="L762" s="12"/>
      <c r="M762" s="49"/>
      <c r="N762" s="49"/>
      <c r="O762" s="12"/>
      <c r="P762" s="12"/>
      <c r="Q762" s="12"/>
      <c r="R762" s="12"/>
      <c r="S762" s="12"/>
      <c r="T762" s="12"/>
    </row>
    <row r="763" spans="1:20" s="1" customFormat="1" x14ac:dyDescent="0.4">
      <c r="A763" s="12"/>
      <c r="B763" s="12"/>
      <c r="C763" s="42"/>
      <c r="D763" s="12"/>
      <c r="E763" s="12"/>
      <c r="F763" s="12"/>
      <c r="G763" s="12"/>
      <c r="H763" s="12"/>
      <c r="I763" s="12"/>
      <c r="J763" s="12"/>
      <c r="K763" s="12"/>
      <c r="L763" s="12"/>
      <c r="M763" s="49"/>
      <c r="N763" s="49"/>
      <c r="O763" s="12"/>
      <c r="P763" s="12"/>
      <c r="Q763" s="12"/>
      <c r="R763" s="12"/>
      <c r="S763" s="12"/>
      <c r="T763" s="12"/>
    </row>
    <row r="764" spans="1:20" s="1" customFormat="1" x14ac:dyDescent="0.4">
      <c r="A764" s="12"/>
      <c r="B764" s="12"/>
      <c r="C764" s="42"/>
      <c r="D764" s="12"/>
      <c r="E764" s="12"/>
      <c r="F764" s="12"/>
      <c r="G764" s="12"/>
      <c r="H764" s="12"/>
      <c r="I764" s="12"/>
      <c r="J764" s="12"/>
      <c r="K764" s="12"/>
      <c r="L764" s="12"/>
      <c r="M764" s="49"/>
      <c r="N764" s="49"/>
      <c r="O764" s="12"/>
      <c r="P764" s="12"/>
      <c r="Q764" s="12"/>
      <c r="R764" s="12"/>
      <c r="S764" s="12"/>
      <c r="T764" s="12"/>
    </row>
    <row r="765" spans="1:20" s="1" customFormat="1" x14ac:dyDescent="0.4">
      <c r="A765" s="12"/>
      <c r="B765" s="12"/>
      <c r="C765" s="42"/>
      <c r="D765" s="12"/>
      <c r="E765" s="12"/>
      <c r="F765" s="12"/>
      <c r="G765" s="12"/>
      <c r="H765" s="12"/>
      <c r="I765" s="12"/>
      <c r="J765" s="12"/>
      <c r="K765" s="12"/>
      <c r="L765" s="12"/>
      <c r="M765" s="49"/>
      <c r="N765" s="49"/>
      <c r="O765" s="12"/>
      <c r="P765" s="12"/>
      <c r="Q765" s="12"/>
      <c r="R765" s="12"/>
      <c r="S765" s="12"/>
      <c r="T765" s="12"/>
    </row>
    <row r="766" spans="1:20" s="1" customFormat="1" x14ac:dyDescent="0.4">
      <c r="A766" s="12"/>
      <c r="B766" s="12"/>
      <c r="C766" s="42"/>
      <c r="D766" s="12"/>
      <c r="E766" s="12"/>
      <c r="F766" s="12"/>
      <c r="G766" s="12"/>
      <c r="H766" s="12"/>
      <c r="I766" s="12"/>
      <c r="J766" s="12"/>
      <c r="K766" s="12"/>
      <c r="L766" s="12"/>
      <c r="M766" s="49"/>
      <c r="N766" s="49"/>
      <c r="O766" s="12"/>
      <c r="P766" s="12"/>
      <c r="Q766" s="12"/>
      <c r="R766" s="12"/>
      <c r="S766" s="12"/>
      <c r="T766" s="12"/>
    </row>
    <row r="767" spans="1:20" s="1" customFormat="1" x14ac:dyDescent="0.4">
      <c r="A767" s="12"/>
      <c r="B767" s="12"/>
      <c r="C767" s="42"/>
      <c r="D767" s="12"/>
      <c r="E767" s="12"/>
      <c r="F767" s="12"/>
      <c r="G767" s="12"/>
      <c r="H767" s="12"/>
      <c r="I767" s="12"/>
      <c r="J767" s="12"/>
      <c r="K767" s="12"/>
      <c r="L767" s="12"/>
      <c r="M767" s="49"/>
      <c r="N767" s="49"/>
      <c r="O767" s="12"/>
      <c r="P767" s="12"/>
      <c r="Q767" s="12"/>
      <c r="R767" s="12"/>
      <c r="S767" s="12"/>
      <c r="T767" s="12"/>
    </row>
    <row r="768" spans="1:20" s="1" customFormat="1" x14ac:dyDescent="0.4">
      <c r="A768" s="12"/>
      <c r="B768" s="12"/>
      <c r="C768" s="42"/>
      <c r="D768" s="12"/>
      <c r="E768" s="12"/>
      <c r="F768" s="12"/>
      <c r="G768" s="12"/>
      <c r="H768" s="12"/>
      <c r="I768" s="12"/>
      <c r="J768" s="12"/>
      <c r="K768" s="12"/>
      <c r="L768" s="12"/>
      <c r="M768" s="49"/>
      <c r="N768" s="49"/>
      <c r="O768" s="12"/>
      <c r="P768" s="12"/>
      <c r="Q768" s="12"/>
      <c r="R768" s="12"/>
      <c r="S768" s="12"/>
      <c r="T768" s="12"/>
    </row>
    <row r="769" spans="1:20" s="1" customFormat="1" x14ac:dyDescent="0.4">
      <c r="A769" s="12"/>
      <c r="B769" s="12"/>
      <c r="C769" s="42"/>
      <c r="D769" s="12"/>
      <c r="E769" s="12"/>
      <c r="F769" s="12"/>
      <c r="G769" s="12"/>
      <c r="H769" s="12"/>
      <c r="I769" s="12"/>
      <c r="J769" s="12"/>
      <c r="K769" s="12"/>
      <c r="L769" s="12"/>
      <c r="M769" s="49"/>
      <c r="N769" s="49"/>
      <c r="O769" s="12"/>
      <c r="P769" s="12"/>
      <c r="Q769" s="12"/>
      <c r="R769" s="12"/>
      <c r="S769" s="12"/>
      <c r="T769" s="12"/>
    </row>
    <row r="770" spans="1:20" s="1" customFormat="1" x14ac:dyDescent="0.4">
      <c r="A770" s="12"/>
      <c r="B770" s="12"/>
      <c r="C770" s="42"/>
      <c r="D770" s="12"/>
      <c r="E770" s="12"/>
      <c r="F770" s="12"/>
      <c r="G770" s="12"/>
      <c r="H770" s="12"/>
      <c r="I770" s="12"/>
      <c r="J770" s="12"/>
      <c r="K770" s="12"/>
      <c r="L770" s="12"/>
      <c r="M770" s="49"/>
      <c r="N770" s="49"/>
      <c r="O770" s="12"/>
      <c r="P770" s="12"/>
      <c r="Q770" s="12"/>
      <c r="R770" s="12"/>
      <c r="S770" s="12"/>
      <c r="T770" s="12"/>
    </row>
    <row r="771" spans="1:20" s="1" customFormat="1" x14ac:dyDescent="0.4">
      <c r="A771" s="12"/>
      <c r="B771" s="12"/>
      <c r="C771" s="42"/>
      <c r="D771" s="12"/>
      <c r="E771" s="12"/>
      <c r="F771" s="12"/>
      <c r="G771" s="12"/>
      <c r="H771" s="12"/>
      <c r="I771" s="12"/>
      <c r="J771" s="12"/>
      <c r="K771" s="12"/>
      <c r="L771" s="12"/>
      <c r="M771" s="49"/>
      <c r="N771" s="49"/>
      <c r="O771" s="12"/>
      <c r="P771" s="12"/>
      <c r="Q771" s="12"/>
      <c r="R771" s="12"/>
      <c r="S771" s="12"/>
      <c r="T771" s="12"/>
    </row>
    <row r="772" spans="1:20" s="1" customFormat="1" x14ac:dyDescent="0.4">
      <c r="A772" s="12"/>
      <c r="B772" s="12"/>
      <c r="C772" s="42"/>
      <c r="D772" s="12"/>
      <c r="E772" s="12"/>
      <c r="F772" s="12"/>
      <c r="G772" s="12"/>
      <c r="H772" s="12"/>
      <c r="I772" s="12"/>
      <c r="J772" s="12"/>
      <c r="K772" s="12"/>
      <c r="L772" s="12"/>
      <c r="M772" s="49"/>
      <c r="N772" s="49"/>
      <c r="O772" s="12"/>
      <c r="P772" s="12"/>
      <c r="Q772" s="12"/>
      <c r="R772" s="12"/>
      <c r="S772" s="12"/>
      <c r="T772" s="12"/>
    </row>
    <row r="773" spans="1:20" s="1" customFormat="1" x14ac:dyDescent="0.4">
      <c r="A773" s="12"/>
      <c r="B773" s="12"/>
      <c r="C773" s="42"/>
      <c r="D773" s="12"/>
      <c r="E773" s="12"/>
      <c r="F773" s="12"/>
      <c r="G773" s="12"/>
      <c r="H773" s="12"/>
      <c r="I773" s="12"/>
      <c r="J773" s="12"/>
      <c r="K773" s="12"/>
      <c r="L773" s="12"/>
      <c r="M773" s="49"/>
      <c r="N773" s="49"/>
      <c r="O773" s="12"/>
      <c r="P773" s="12"/>
      <c r="Q773" s="12"/>
      <c r="R773" s="12"/>
      <c r="S773" s="12"/>
      <c r="T773" s="12"/>
    </row>
    <row r="774" spans="1:20" s="1" customFormat="1" x14ac:dyDescent="0.4">
      <c r="A774" s="12"/>
      <c r="B774" s="12"/>
      <c r="C774" s="42"/>
      <c r="D774" s="12"/>
      <c r="E774" s="12"/>
      <c r="F774" s="12"/>
      <c r="G774" s="12"/>
      <c r="H774" s="12"/>
      <c r="I774" s="12"/>
      <c r="J774" s="12"/>
      <c r="K774" s="12"/>
      <c r="L774" s="12"/>
      <c r="M774" s="49"/>
      <c r="N774" s="49"/>
      <c r="O774" s="12"/>
      <c r="P774" s="12"/>
      <c r="Q774" s="12"/>
      <c r="R774" s="12"/>
      <c r="S774" s="12"/>
      <c r="T774" s="12"/>
    </row>
    <row r="775" spans="1:20" s="1" customFormat="1" x14ac:dyDescent="0.4">
      <c r="A775" s="12"/>
      <c r="B775" s="12"/>
      <c r="C775" s="42"/>
      <c r="D775" s="12"/>
      <c r="E775" s="12"/>
      <c r="F775" s="12"/>
      <c r="G775" s="12"/>
      <c r="H775" s="12"/>
      <c r="I775" s="12"/>
      <c r="J775" s="12"/>
      <c r="K775" s="12"/>
      <c r="L775" s="12"/>
      <c r="M775" s="49"/>
      <c r="N775" s="49"/>
      <c r="O775" s="12"/>
      <c r="P775" s="12"/>
      <c r="Q775" s="12"/>
      <c r="R775" s="12"/>
      <c r="S775" s="12"/>
      <c r="T775" s="12"/>
    </row>
    <row r="776" spans="1:20" s="1" customFormat="1" x14ac:dyDescent="0.4">
      <c r="A776" s="12"/>
      <c r="B776" s="12"/>
      <c r="C776" s="42"/>
      <c r="D776" s="12"/>
      <c r="E776" s="12"/>
      <c r="F776" s="12"/>
      <c r="G776" s="12"/>
      <c r="H776" s="12"/>
      <c r="I776" s="12"/>
      <c r="J776" s="12"/>
      <c r="K776" s="12"/>
      <c r="L776" s="12"/>
      <c r="M776" s="49"/>
      <c r="N776" s="49"/>
      <c r="O776" s="12"/>
      <c r="P776" s="12"/>
      <c r="Q776" s="12"/>
      <c r="R776" s="12"/>
      <c r="S776" s="12"/>
      <c r="T776" s="12"/>
    </row>
    <row r="777" spans="1:20" s="1" customFormat="1" x14ac:dyDescent="0.4">
      <c r="A777" s="12"/>
      <c r="B777" s="12"/>
      <c r="C777" s="42"/>
      <c r="D777" s="12"/>
      <c r="E777" s="12"/>
      <c r="F777" s="12"/>
      <c r="G777" s="12"/>
      <c r="H777" s="12"/>
      <c r="I777" s="12"/>
      <c r="J777" s="12"/>
      <c r="K777" s="12"/>
      <c r="L777" s="12"/>
      <c r="M777" s="49"/>
      <c r="N777" s="49"/>
      <c r="O777" s="12"/>
      <c r="P777" s="12"/>
      <c r="Q777" s="12"/>
      <c r="R777" s="12"/>
      <c r="S777" s="12"/>
      <c r="T777" s="12"/>
    </row>
    <row r="778" spans="1:20" s="1" customFormat="1" x14ac:dyDescent="0.4">
      <c r="A778" s="12"/>
      <c r="B778" s="12"/>
      <c r="C778" s="42"/>
      <c r="D778" s="12"/>
      <c r="E778" s="12"/>
      <c r="F778" s="12"/>
      <c r="G778" s="12"/>
      <c r="H778" s="12"/>
      <c r="I778" s="12"/>
      <c r="J778" s="12"/>
      <c r="K778" s="12"/>
      <c r="L778" s="12"/>
      <c r="M778" s="49"/>
      <c r="N778" s="49"/>
      <c r="O778" s="12"/>
      <c r="P778" s="12"/>
      <c r="Q778" s="12"/>
      <c r="R778" s="12"/>
      <c r="S778" s="12"/>
      <c r="T778" s="12"/>
    </row>
    <row r="779" spans="1:20" s="1" customFormat="1" x14ac:dyDescent="0.4">
      <c r="A779" s="12"/>
      <c r="B779" s="12"/>
      <c r="C779" s="42"/>
      <c r="D779" s="12"/>
      <c r="E779" s="12"/>
      <c r="F779" s="12"/>
      <c r="G779" s="12"/>
      <c r="H779" s="12"/>
      <c r="I779" s="12"/>
      <c r="J779" s="12"/>
      <c r="K779" s="12"/>
      <c r="L779" s="12"/>
      <c r="M779" s="49"/>
      <c r="N779" s="49"/>
      <c r="O779" s="12"/>
      <c r="P779" s="12"/>
      <c r="Q779" s="12"/>
      <c r="R779" s="12"/>
      <c r="S779" s="12"/>
      <c r="T779" s="12"/>
    </row>
    <row r="780" spans="1:20" s="1" customFormat="1" x14ac:dyDescent="0.4">
      <c r="A780" s="12"/>
      <c r="B780" s="12"/>
      <c r="C780" s="42"/>
      <c r="D780" s="12"/>
      <c r="E780" s="12"/>
      <c r="F780" s="12"/>
      <c r="G780" s="12"/>
      <c r="H780" s="12"/>
      <c r="I780" s="12"/>
      <c r="J780" s="12"/>
      <c r="K780" s="12"/>
      <c r="L780" s="12"/>
      <c r="M780" s="49"/>
      <c r="N780" s="49"/>
      <c r="O780" s="12"/>
      <c r="P780" s="12"/>
      <c r="Q780" s="12"/>
      <c r="R780" s="12"/>
      <c r="S780" s="12"/>
      <c r="T780" s="12"/>
    </row>
    <row r="781" spans="1:20" s="1" customFormat="1" x14ac:dyDescent="0.4">
      <c r="A781" s="12"/>
      <c r="B781" s="12"/>
      <c r="C781" s="42"/>
      <c r="D781" s="12"/>
      <c r="E781" s="12"/>
      <c r="F781" s="12"/>
      <c r="G781" s="12"/>
      <c r="H781" s="12"/>
      <c r="I781" s="12"/>
      <c r="J781" s="12"/>
      <c r="K781" s="12"/>
      <c r="L781" s="12"/>
      <c r="M781" s="49"/>
      <c r="N781" s="49"/>
      <c r="O781" s="12"/>
      <c r="P781" s="12"/>
      <c r="Q781" s="12"/>
      <c r="R781" s="12"/>
      <c r="S781" s="12"/>
      <c r="T781" s="12"/>
    </row>
    <row r="782" spans="1:20" s="1" customFormat="1" x14ac:dyDescent="0.4">
      <c r="A782" s="12"/>
      <c r="B782" s="12"/>
      <c r="C782" s="42"/>
      <c r="D782" s="12"/>
      <c r="E782" s="12"/>
      <c r="F782" s="12"/>
      <c r="G782" s="12"/>
      <c r="H782" s="12"/>
      <c r="I782" s="12"/>
      <c r="J782" s="12"/>
      <c r="K782" s="12"/>
      <c r="L782" s="12"/>
      <c r="M782" s="49"/>
      <c r="N782" s="49"/>
      <c r="O782" s="12"/>
      <c r="P782" s="12"/>
      <c r="Q782" s="12"/>
      <c r="R782" s="12"/>
      <c r="S782" s="12"/>
      <c r="T782" s="12"/>
    </row>
    <row r="783" spans="1:20" s="1" customFormat="1" x14ac:dyDescent="0.4">
      <c r="A783" s="12"/>
      <c r="B783" s="12"/>
      <c r="C783" s="42"/>
      <c r="D783" s="12"/>
      <c r="E783" s="12"/>
      <c r="F783" s="12"/>
      <c r="G783" s="12"/>
      <c r="H783" s="12"/>
      <c r="I783" s="12"/>
      <c r="J783" s="12"/>
      <c r="K783" s="12"/>
      <c r="L783" s="12"/>
      <c r="M783" s="49"/>
      <c r="N783" s="49"/>
      <c r="O783" s="12"/>
      <c r="P783" s="12"/>
      <c r="Q783" s="12"/>
      <c r="R783" s="12"/>
      <c r="S783" s="12"/>
      <c r="T783" s="12"/>
    </row>
    <row r="784" spans="1:20" s="1" customFormat="1" x14ac:dyDescent="0.4">
      <c r="A784" s="12"/>
      <c r="B784" s="12"/>
      <c r="C784" s="42"/>
      <c r="D784" s="12"/>
      <c r="E784" s="12"/>
      <c r="F784" s="12"/>
      <c r="G784" s="12"/>
      <c r="H784" s="12"/>
      <c r="I784" s="12"/>
      <c r="J784" s="12"/>
      <c r="K784" s="12"/>
      <c r="L784" s="12"/>
      <c r="M784" s="49"/>
      <c r="N784" s="49"/>
      <c r="O784" s="12"/>
      <c r="P784" s="12"/>
      <c r="Q784" s="12"/>
      <c r="R784" s="12"/>
      <c r="S784" s="12"/>
      <c r="T784" s="12"/>
    </row>
    <row r="785" spans="1:20" s="1" customFormat="1" x14ac:dyDescent="0.4">
      <c r="A785" s="12"/>
      <c r="B785" s="12"/>
      <c r="C785" s="42"/>
      <c r="D785" s="12"/>
      <c r="E785" s="12"/>
      <c r="F785" s="12"/>
      <c r="G785" s="12"/>
      <c r="H785" s="12"/>
      <c r="I785" s="12"/>
      <c r="J785" s="12"/>
      <c r="K785" s="12"/>
      <c r="L785" s="12"/>
      <c r="M785" s="49"/>
      <c r="N785" s="49"/>
      <c r="O785" s="12"/>
      <c r="P785" s="12"/>
      <c r="Q785" s="12"/>
      <c r="R785" s="12"/>
      <c r="S785" s="12"/>
      <c r="T785" s="12"/>
    </row>
    <row r="786" spans="1:20" s="1" customFormat="1" x14ac:dyDescent="0.4">
      <c r="A786" s="12"/>
      <c r="B786" s="12"/>
      <c r="C786" s="42"/>
      <c r="D786" s="12"/>
      <c r="E786" s="12"/>
      <c r="F786" s="12"/>
      <c r="G786" s="12"/>
      <c r="H786" s="12"/>
      <c r="I786" s="12"/>
      <c r="J786" s="12"/>
      <c r="K786" s="12"/>
      <c r="L786" s="12"/>
      <c r="M786" s="49"/>
      <c r="N786" s="49"/>
      <c r="O786" s="12"/>
      <c r="P786" s="12"/>
      <c r="Q786" s="12"/>
      <c r="R786" s="12"/>
      <c r="S786" s="12"/>
      <c r="T786" s="12"/>
    </row>
    <row r="787" spans="1:20" s="1" customFormat="1" x14ac:dyDescent="0.4">
      <c r="A787" s="12"/>
      <c r="B787" s="12"/>
      <c r="C787" s="42"/>
      <c r="D787" s="12"/>
      <c r="E787" s="12"/>
      <c r="F787" s="12"/>
      <c r="G787" s="12"/>
      <c r="H787" s="12"/>
      <c r="I787" s="12"/>
      <c r="J787" s="12"/>
      <c r="K787" s="12"/>
      <c r="L787" s="12"/>
      <c r="M787" s="49"/>
      <c r="N787" s="49"/>
      <c r="O787" s="12"/>
      <c r="P787" s="12"/>
      <c r="Q787" s="12"/>
      <c r="R787" s="12"/>
      <c r="S787" s="12"/>
      <c r="T787" s="12"/>
    </row>
    <row r="788" spans="1:20" s="1" customFormat="1" x14ac:dyDescent="0.4">
      <c r="A788" s="12"/>
      <c r="B788" s="12"/>
      <c r="C788" s="42"/>
      <c r="D788" s="12"/>
      <c r="E788" s="12"/>
      <c r="F788" s="12"/>
      <c r="G788" s="12"/>
      <c r="H788" s="12"/>
      <c r="I788" s="12"/>
      <c r="J788" s="12"/>
      <c r="K788" s="12"/>
      <c r="L788" s="12"/>
      <c r="M788" s="49"/>
      <c r="N788" s="49"/>
      <c r="O788" s="12"/>
      <c r="P788" s="12"/>
      <c r="Q788" s="12"/>
      <c r="R788" s="12"/>
      <c r="S788" s="12"/>
      <c r="T788" s="12"/>
    </row>
    <row r="789" spans="1:20" s="1" customFormat="1" x14ac:dyDescent="0.4">
      <c r="A789" s="12"/>
      <c r="B789" s="12"/>
      <c r="C789" s="42"/>
      <c r="D789" s="12"/>
      <c r="E789" s="12"/>
      <c r="F789" s="12"/>
      <c r="G789" s="12"/>
      <c r="H789" s="12"/>
      <c r="I789" s="12"/>
      <c r="J789" s="12"/>
      <c r="K789" s="12"/>
      <c r="L789" s="12"/>
      <c r="M789" s="49"/>
      <c r="N789" s="49"/>
      <c r="O789" s="12"/>
      <c r="P789" s="12"/>
      <c r="Q789" s="12"/>
      <c r="R789" s="12"/>
      <c r="S789" s="12"/>
      <c r="T789" s="12"/>
    </row>
    <row r="790" spans="1:20" s="1" customFormat="1" x14ac:dyDescent="0.4">
      <c r="A790" s="12"/>
      <c r="B790" s="12"/>
      <c r="C790" s="42"/>
      <c r="D790" s="12"/>
      <c r="E790" s="12"/>
      <c r="F790" s="12"/>
      <c r="G790" s="12"/>
      <c r="H790" s="12"/>
      <c r="I790" s="12"/>
      <c r="J790" s="12"/>
      <c r="K790" s="12"/>
      <c r="L790" s="12"/>
      <c r="M790" s="49"/>
      <c r="N790" s="49"/>
      <c r="O790" s="12"/>
      <c r="P790" s="12"/>
      <c r="Q790" s="12"/>
      <c r="R790" s="12"/>
      <c r="S790" s="12"/>
      <c r="T790" s="12"/>
    </row>
    <row r="791" spans="1:20" s="1" customFormat="1" x14ac:dyDescent="0.4">
      <c r="A791" s="12"/>
      <c r="B791" s="12"/>
      <c r="C791" s="42"/>
      <c r="D791" s="12"/>
      <c r="E791" s="12"/>
      <c r="F791" s="12"/>
      <c r="G791" s="12"/>
      <c r="H791" s="12"/>
      <c r="I791" s="12"/>
      <c r="J791" s="12"/>
      <c r="K791" s="12"/>
      <c r="L791" s="12"/>
      <c r="M791" s="49"/>
      <c r="N791" s="49"/>
      <c r="O791" s="12"/>
      <c r="P791" s="12"/>
      <c r="Q791" s="12"/>
      <c r="R791" s="12"/>
      <c r="S791" s="12"/>
      <c r="T791" s="12"/>
    </row>
    <row r="792" spans="1:20" s="1" customFormat="1" x14ac:dyDescent="0.4">
      <c r="A792" s="12"/>
      <c r="B792" s="12"/>
      <c r="C792" s="42"/>
      <c r="D792" s="12"/>
      <c r="E792" s="12"/>
      <c r="F792" s="12"/>
      <c r="G792" s="12"/>
      <c r="H792" s="12"/>
      <c r="I792" s="12"/>
      <c r="J792" s="12"/>
      <c r="K792" s="12"/>
      <c r="L792" s="12"/>
      <c r="M792" s="49"/>
      <c r="N792" s="49"/>
      <c r="O792" s="12"/>
      <c r="P792" s="12"/>
      <c r="Q792" s="12"/>
      <c r="R792" s="12"/>
      <c r="S792" s="12"/>
      <c r="T792" s="12"/>
    </row>
    <row r="793" spans="1:20" s="1" customFormat="1" x14ac:dyDescent="0.4">
      <c r="A793" s="12"/>
      <c r="B793" s="12"/>
      <c r="C793" s="42"/>
      <c r="D793" s="12"/>
      <c r="E793" s="12"/>
      <c r="F793" s="12"/>
      <c r="G793" s="12"/>
      <c r="H793" s="12"/>
      <c r="I793" s="12"/>
      <c r="J793" s="12"/>
      <c r="K793" s="12"/>
      <c r="L793" s="12"/>
      <c r="M793" s="49"/>
      <c r="N793" s="49"/>
      <c r="O793" s="12"/>
      <c r="P793" s="12"/>
      <c r="Q793" s="12"/>
      <c r="R793" s="12"/>
      <c r="S793" s="12"/>
      <c r="T793" s="12"/>
    </row>
    <row r="794" spans="1:20" s="1" customFormat="1" x14ac:dyDescent="0.4">
      <c r="A794" s="12"/>
      <c r="B794" s="12"/>
      <c r="C794" s="42"/>
      <c r="D794" s="12"/>
      <c r="E794" s="12"/>
      <c r="F794" s="12"/>
      <c r="G794" s="12"/>
      <c r="H794" s="12"/>
      <c r="I794" s="12"/>
      <c r="J794" s="12"/>
      <c r="K794" s="12"/>
      <c r="L794" s="12"/>
      <c r="M794" s="49"/>
      <c r="N794" s="49"/>
      <c r="O794" s="12"/>
      <c r="P794" s="12"/>
      <c r="Q794" s="12"/>
      <c r="R794" s="12"/>
      <c r="S794" s="12"/>
      <c r="T794" s="12"/>
    </row>
    <row r="795" spans="1:20" s="1" customFormat="1" x14ac:dyDescent="0.4">
      <c r="A795" s="12"/>
      <c r="B795" s="12"/>
      <c r="C795" s="42"/>
      <c r="D795" s="12"/>
      <c r="E795" s="12"/>
      <c r="F795" s="12"/>
      <c r="G795" s="12"/>
      <c r="H795" s="12"/>
      <c r="I795" s="12"/>
      <c r="J795" s="12"/>
      <c r="K795" s="12"/>
      <c r="L795" s="12"/>
      <c r="M795" s="49"/>
      <c r="N795" s="49"/>
      <c r="O795" s="12"/>
      <c r="P795" s="12"/>
      <c r="Q795" s="12"/>
      <c r="R795" s="12"/>
      <c r="S795" s="12"/>
      <c r="T795" s="12"/>
    </row>
    <row r="796" spans="1:20" s="1" customFormat="1" x14ac:dyDescent="0.4">
      <c r="A796" s="12"/>
      <c r="B796" s="12"/>
      <c r="C796" s="42"/>
      <c r="D796" s="12"/>
      <c r="E796" s="12"/>
      <c r="F796" s="12"/>
      <c r="G796" s="12"/>
      <c r="H796" s="12"/>
      <c r="I796" s="12"/>
      <c r="J796" s="12"/>
      <c r="K796" s="12"/>
      <c r="L796" s="12"/>
      <c r="M796" s="49"/>
      <c r="N796" s="49"/>
      <c r="O796" s="12"/>
      <c r="P796" s="12"/>
      <c r="Q796" s="12"/>
      <c r="R796" s="12"/>
      <c r="S796" s="12"/>
      <c r="T796" s="12"/>
    </row>
    <row r="797" spans="1:20" s="1" customFormat="1" x14ac:dyDescent="0.4">
      <c r="A797" s="12"/>
      <c r="B797" s="12"/>
      <c r="C797" s="42"/>
      <c r="D797" s="12"/>
      <c r="E797" s="12"/>
      <c r="F797" s="12"/>
      <c r="G797" s="12"/>
      <c r="H797" s="12"/>
      <c r="I797" s="12"/>
      <c r="J797" s="12"/>
      <c r="K797" s="12"/>
      <c r="L797" s="12"/>
      <c r="M797" s="49"/>
      <c r="N797" s="49"/>
      <c r="O797" s="12"/>
      <c r="P797" s="12"/>
      <c r="Q797" s="12"/>
      <c r="R797" s="12"/>
      <c r="S797" s="12"/>
      <c r="T797" s="12"/>
    </row>
    <row r="798" spans="1:20" s="1" customFormat="1" x14ac:dyDescent="0.4">
      <c r="A798" s="12"/>
      <c r="B798" s="12"/>
      <c r="C798" s="42"/>
      <c r="D798" s="12"/>
      <c r="E798" s="12"/>
      <c r="F798" s="12"/>
      <c r="G798" s="12"/>
      <c r="H798" s="12"/>
      <c r="I798" s="12"/>
      <c r="J798" s="12"/>
      <c r="K798" s="12"/>
      <c r="L798" s="12"/>
      <c r="M798" s="49"/>
      <c r="N798" s="49"/>
      <c r="O798" s="12"/>
      <c r="P798" s="12"/>
      <c r="Q798" s="12"/>
      <c r="R798" s="12"/>
      <c r="S798" s="12"/>
      <c r="T798" s="12"/>
    </row>
    <row r="799" spans="1:20" s="1" customFormat="1" x14ac:dyDescent="0.4">
      <c r="A799" s="12"/>
      <c r="B799" s="12"/>
      <c r="C799" s="42"/>
      <c r="D799" s="12"/>
      <c r="E799" s="12"/>
      <c r="F799" s="12"/>
      <c r="G799" s="12"/>
      <c r="H799" s="12"/>
      <c r="I799" s="12"/>
      <c r="J799" s="12"/>
      <c r="K799" s="12"/>
      <c r="L799" s="12"/>
      <c r="M799" s="49"/>
      <c r="N799" s="49"/>
      <c r="O799" s="12"/>
      <c r="P799" s="12"/>
      <c r="Q799" s="12"/>
      <c r="R799" s="12"/>
      <c r="S799" s="12"/>
      <c r="T799" s="12"/>
    </row>
    <row r="800" spans="1:20" s="1" customFormat="1" x14ac:dyDescent="0.4">
      <c r="A800" s="12"/>
      <c r="B800" s="12"/>
      <c r="C800" s="42"/>
      <c r="D800" s="12"/>
      <c r="E800" s="12"/>
      <c r="F800" s="12"/>
      <c r="G800" s="12"/>
      <c r="H800" s="12"/>
      <c r="I800" s="12"/>
      <c r="J800" s="12"/>
      <c r="K800" s="12"/>
      <c r="L800" s="12"/>
      <c r="M800" s="49"/>
      <c r="N800" s="49"/>
      <c r="O800" s="12"/>
      <c r="P800" s="12"/>
      <c r="Q800" s="12"/>
      <c r="R800" s="12"/>
      <c r="S800" s="12"/>
      <c r="T800" s="12"/>
    </row>
    <row r="801" spans="1:20" s="1" customFormat="1" x14ac:dyDescent="0.4">
      <c r="A801" s="12"/>
      <c r="B801" s="12"/>
      <c r="C801" s="42"/>
      <c r="D801" s="12"/>
      <c r="E801" s="12"/>
      <c r="F801" s="12"/>
      <c r="G801" s="12"/>
      <c r="H801" s="12"/>
      <c r="I801" s="12"/>
      <c r="J801" s="12"/>
      <c r="K801" s="12"/>
      <c r="L801" s="12"/>
      <c r="M801" s="49"/>
      <c r="N801" s="49"/>
      <c r="O801" s="12"/>
      <c r="P801" s="12"/>
      <c r="Q801" s="12"/>
      <c r="R801" s="12"/>
      <c r="S801" s="12"/>
      <c r="T801" s="12"/>
    </row>
    <row r="802" spans="1:20" s="1" customFormat="1" x14ac:dyDescent="0.4">
      <c r="A802" s="12"/>
      <c r="B802" s="12"/>
      <c r="C802" s="42"/>
      <c r="D802" s="12"/>
      <c r="E802" s="12"/>
      <c r="F802" s="12"/>
      <c r="G802" s="12"/>
      <c r="H802" s="12"/>
      <c r="I802" s="12"/>
      <c r="J802" s="12"/>
      <c r="K802" s="12"/>
      <c r="L802" s="12"/>
      <c r="M802" s="49"/>
      <c r="N802" s="49"/>
      <c r="O802" s="12"/>
      <c r="P802" s="12"/>
      <c r="Q802" s="12"/>
      <c r="R802" s="12"/>
      <c r="S802" s="12"/>
      <c r="T802" s="12"/>
    </row>
    <row r="803" spans="1:20" s="1" customFormat="1" x14ac:dyDescent="0.4">
      <c r="A803" s="12"/>
      <c r="B803" s="12"/>
      <c r="C803" s="42"/>
      <c r="D803" s="12"/>
      <c r="E803" s="12"/>
      <c r="F803" s="12"/>
      <c r="G803" s="12"/>
      <c r="H803" s="12"/>
      <c r="I803" s="12"/>
      <c r="J803" s="12"/>
      <c r="K803" s="12"/>
      <c r="L803" s="12"/>
      <c r="M803" s="49"/>
      <c r="N803" s="49"/>
      <c r="O803" s="12"/>
      <c r="P803" s="12"/>
      <c r="Q803" s="12"/>
      <c r="R803" s="12"/>
      <c r="S803" s="12"/>
      <c r="T803" s="12"/>
    </row>
    <row r="804" spans="1:20" s="1" customFormat="1" x14ac:dyDescent="0.4">
      <c r="A804" s="12"/>
      <c r="B804" s="12"/>
      <c r="C804" s="42"/>
      <c r="D804" s="12"/>
      <c r="E804" s="12"/>
      <c r="F804" s="12"/>
      <c r="G804" s="12"/>
      <c r="H804" s="12"/>
      <c r="I804" s="12"/>
      <c r="J804" s="12"/>
      <c r="K804" s="12"/>
      <c r="L804" s="12"/>
      <c r="M804" s="49"/>
      <c r="N804" s="49"/>
      <c r="O804" s="12"/>
      <c r="P804" s="12"/>
      <c r="Q804" s="12"/>
      <c r="R804" s="12"/>
      <c r="S804" s="12"/>
      <c r="T804" s="12"/>
    </row>
    <row r="805" spans="1:20" s="1" customFormat="1" x14ac:dyDescent="0.4">
      <c r="A805" s="12"/>
      <c r="B805" s="12"/>
      <c r="C805" s="42"/>
      <c r="D805" s="12"/>
      <c r="E805" s="12"/>
      <c r="F805" s="12"/>
      <c r="G805" s="12"/>
      <c r="H805" s="12"/>
      <c r="I805" s="12"/>
      <c r="J805" s="12"/>
      <c r="K805" s="12"/>
      <c r="L805" s="12"/>
      <c r="M805" s="49"/>
      <c r="N805" s="49"/>
      <c r="O805" s="12"/>
      <c r="P805" s="12"/>
      <c r="Q805" s="12"/>
      <c r="R805" s="12"/>
      <c r="S805" s="12"/>
      <c r="T805" s="12"/>
    </row>
    <row r="806" spans="1:20" s="1" customFormat="1" x14ac:dyDescent="0.4">
      <c r="A806" s="12"/>
      <c r="B806" s="12"/>
      <c r="C806" s="42"/>
      <c r="D806" s="12"/>
      <c r="E806" s="12"/>
      <c r="F806" s="12"/>
      <c r="G806" s="12"/>
      <c r="H806" s="12"/>
      <c r="I806" s="12"/>
      <c r="J806" s="12"/>
      <c r="K806" s="12"/>
      <c r="L806" s="12"/>
      <c r="M806" s="49"/>
      <c r="N806" s="49"/>
      <c r="O806" s="12"/>
      <c r="P806" s="12"/>
      <c r="Q806" s="12"/>
      <c r="R806" s="12"/>
      <c r="S806" s="12"/>
      <c r="T806" s="12"/>
    </row>
    <row r="807" spans="1:20" s="1" customFormat="1" x14ac:dyDescent="0.4">
      <c r="A807" s="12"/>
      <c r="B807" s="12"/>
      <c r="C807" s="42"/>
      <c r="D807" s="12"/>
      <c r="E807" s="12"/>
      <c r="F807" s="12"/>
      <c r="G807" s="12"/>
      <c r="H807" s="12"/>
      <c r="I807" s="12"/>
      <c r="J807" s="12"/>
      <c r="K807" s="12"/>
      <c r="L807" s="12"/>
      <c r="M807" s="49"/>
      <c r="N807" s="49"/>
      <c r="O807" s="12"/>
      <c r="P807" s="12"/>
      <c r="Q807" s="12"/>
      <c r="R807" s="12"/>
      <c r="S807" s="12"/>
      <c r="T807" s="12"/>
    </row>
    <row r="808" spans="1:20" s="1" customFormat="1" x14ac:dyDescent="0.4">
      <c r="A808" s="12"/>
      <c r="B808" s="12"/>
      <c r="C808" s="42"/>
      <c r="D808" s="12"/>
      <c r="E808" s="12"/>
      <c r="F808" s="12"/>
      <c r="G808" s="12"/>
      <c r="H808" s="12"/>
      <c r="I808" s="12"/>
      <c r="J808" s="12"/>
      <c r="K808" s="12"/>
      <c r="L808" s="12"/>
      <c r="M808" s="49"/>
      <c r="N808" s="49"/>
      <c r="O808" s="12"/>
      <c r="P808" s="12"/>
      <c r="Q808" s="12"/>
      <c r="R808" s="12"/>
      <c r="S808" s="12"/>
      <c r="T808" s="12"/>
    </row>
    <row r="809" spans="1:20" s="1" customFormat="1" x14ac:dyDescent="0.4">
      <c r="A809" s="12"/>
      <c r="B809" s="12"/>
      <c r="C809" s="42"/>
      <c r="D809" s="12"/>
      <c r="E809" s="12"/>
      <c r="F809" s="12"/>
      <c r="G809" s="12"/>
      <c r="H809" s="12"/>
      <c r="I809" s="12"/>
      <c r="J809" s="12"/>
      <c r="K809" s="12"/>
      <c r="L809" s="12"/>
      <c r="M809" s="49"/>
      <c r="N809" s="49"/>
      <c r="O809" s="12"/>
      <c r="P809" s="12"/>
      <c r="Q809" s="12"/>
      <c r="R809" s="12"/>
      <c r="S809" s="12"/>
      <c r="T809" s="12"/>
    </row>
    <row r="810" spans="1:20" s="1" customFormat="1" x14ac:dyDescent="0.4">
      <c r="A810" s="12"/>
      <c r="B810" s="12"/>
      <c r="C810" s="42"/>
      <c r="D810" s="12"/>
      <c r="E810" s="12"/>
      <c r="F810" s="12"/>
      <c r="G810" s="12"/>
      <c r="H810" s="12"/>
      <c r="I810" s="12"/>
      <c r="J810" s="12"/>
      <c r="K810" s="12"/>
      <c r="L810" s="12"/>
      <c r="M810" s="49"/>
      <c r="N810" s="49"/>
      <c r="O810" s="12"/>
      <c r="P810" s="12"/>
      <c r="Q810" s="12"/>
      <c r="R810" s="12"/>
      <c r="S810" s="12"/>
      <c r="T810" s="12"/>
    </row>
    <row r="811" spans="1:20" s="1" customFormat="1" x14ac:dyDescent="0.4">
      <c r="A811" s="12"/>
      <c r="B811" s="12"/>
      <c r="C811" s="42"/>
      <c r="D811" s="12"/>
      <c r="E811" s="12"/>
      <c r="F811" s="12"/>
      <c r="G811" s="12"/>
      <c r="H811" s="12"/>
      <c r="I811" s="12"/>
      <c r="J811" s="12"/>
      <c r="K811" s="12"/>
      <c r="L811" s="12"/>
      <c r="M811" s="49"/>
      <c r="N811" s="49"/>
      <c r="O811" s="12"/>
      <c r="P811" s="12"/>
      <c r="Q811" s="12"/>
      <c r="R811" s="12"/>
      <c r="S811" s="12"/>
      <c r="T811" s="12"/>
    </row>
    <row r="812" spans="1:20" s="1" customFormat="1" x14ac:dyDescent="0.4">
      <c r="A812" s="12"/>
      <c r="B812" s="12"/>
      <c r="C812" s="42"/>
      <c r="D812" s="12"/>
      <c r="E812" s="12"/>
      <c r="F812" s="12"/>
      <c r="G812" s="12"/>
      <c r="H812" s="12"/>
      <c r="I812" s="12"/>
      <c r="J812" s="12"/>
      <c r="K812" s="12"/>
      <c r="L812" s="12"/>
      <c r="M812" s="49"/>
      <c r="N812" s="49"/>
      <c r="O812" s="12"/>
      <c r="P812" s="12"/>
      <c r="Q812" s="12"/>
      <c r="R812" s="12"/>
      <c r="S812" s="12"/>
      <c r="T812" s="12"/>
    </row>
    <row r="813" spans="1:20" s="1" customFormat="1" x14ac:dyDescent="0.4">
      <c r="A813" s="12"/>
      <c r="B813" s="12"/>
      <c r="C813" s="42"/>
      <c r="D813" s="12"/>
      <c r="E813" s="12"/>
      <c r="F813" s="12"/>
      <c r="G813" s="12"/>
      <c r="H813" s="12"/>
      <c r="I813" s="12"/>
      <c r="J813" s="12"/>
      <c r="K813" s="12"/>
      <c r="L813" s="12"/>
      <c r="M813" s="49"/>
      <c r="N813" s="49"/>
      <c r="O813" s="12"/>
      <c r="P813" s="12"/>
      <c r="Q813" s="12"/>
      <c r="R813" s="12"/>
      <c r="S813" s="12"/>
      <c r="T813" s="12"/>
    </row>
    <row r="814" spans="1:20" s="1" customFormat="1" x14ac:dyDescent="0.4">
      <c r="A814" s="12"/>
      <c r="B814" s="12"/>
      <c r="C814" s="42"/>
      <c r="D814" s="12"/>
      <c r="E814" s="12"/>
      <c r="F814" s="12"/>
      <c r="G814" s="12"/>
      <c r="H814" s="12"/>
      <c r="I814" s="12"/>
      <c r="J814" s="12"/>
      <c r="K814" s="12"/>
      <c r="L814" s="12"/>
      <c r="M814" s="49"/>
      <c r="N814" s="49"/>
      <c r="O814" s="12"/>
      <c r="P814" s="12"/>
      <c r="Q814" s="12"/>
      <c r="R814" s="12"/>
      <c r="S814" s="12"/>
      <c r="T814" s="12"/>
    </row>
    <row r="815" spans="1:20" s="1" customFormat="1" x14ac:dyDescent="0.4">
      <c r="A815" s="12"/>
      <c r="B815" s="12"/>
      <c r="C815" s="42"/>
      <c r="D815" s="12"/>
      <c r="E815" s="12"/>
      <c r="F815" s="12"/>
      <c r="G815" s="12"/>
      <c r="H815" s="12"/>
      <c r="I815" s="12"/>
      <c r="J815" s="12"/>
      <c r="K815" s="12"/>
      <c r="L815" s="12"/>
      <c r="M815" s="49"/>
      <c r="N815" s="49"/>
      <c r="O815" s="12"/>
      <c r="P815" s="12"/>
      <c r="Q815" s="12"/>
      <c r="R815" s="12"/>
      <c r="S815" s="12"/>
      <c r="T815" s="12"/>
    </row>
    <row r="816" spans="1:20" s="1" customFormat="1" x14ac:dyDescent="0.4">
      <c r="A816" s="12"/>
      <c r="B816" s="12"/>
      <c r="C816" s="42"/>
      <c r="D816" s="12"/>
      <c r="E816" s="12"/>
      <c r="F816" s="12"/>
      <c r="G816" s="12"/>
      <c r="H816" s="12"/>
      <c r="I816" s="12"/>
      <c r="J816" s="12"/>
      <c r="K816" s="12"/>
      <c r="L816" s="12"/>
      <c r="M816" s="49"/>
      <c r="N816" s="49"/>
      <c r="O816" s="12"/>
      <c r="P816" s="12"/>
      <c r="Q816" s="12"/>
      <c r="R816" s="12"/>
      <c r="S816" s="12"/>
      <c r="T816" s="12"/>
    </row>
    <row r="817" spans="1:20" s="1" customFormat="1" x14ac:dyDescent="0.4">
      <c r="A817" s="12"/>
      <c r="B817" s="12"/>
      <c r="C817" s="42"/>
      <c r="D817" s="12"/>
      <c r="E817" s="12"/>
      <c r="F817" s="12"/>
      <c r="G817" s="12"/>
      <c r="H817" s="12"/>
      <c r="I817" s="12"/>
      <c r="J817" s="12"/>
      <c r="K817" s="12"/>
      <c r="L817" s="12"/>
      <c r="M817" s="49"/>
      <c r="N817" s="49"/>
      <c r="O817" s="12"/>
      <c r="P817" s="12"/>
      <c r="Q817" s="12"/>
      <c r="R817" s="12"/>
      <c r="S817" s="12"/>
      <c r="T817" s="12"/>
    </row>
    <row r="818" spans="1:20" s="1" customFormat="1" x14ac:dyDescent="0.4">
      <c r="A818" s="12"/>
      <c r="B818" s="12"/>
      <c r="C818" s="42"/>
      <c r="D818" s="12"/>
      <c r="E818" s="12"/>
      <c r="F818" s="12"/>
      <c r="G818" s="12"/>
      <c r="H818" s="12"/>
      <c r="I818" s="12"/>
      <c r="J818" s="12"/>
      <c r="K818" s="12"/>
      <c r="L818" s="12"/>
      <c r="M818" s="49"/>
      <c r="N818" s="49"/>
      <c r="O818" s="12"/>
      <c r="P818" s="12"/>
      <c r="Q818" s="12"/>
      <c r="R818" s="12"/>
      <c r="S818" s="12"/>
      <c r="T818" s="12"/>
    </row>
    <row r="819" spans="1:20" s="1" customFormat="1" x14ac:dyDescent="0.4">
      <c r="A819" s="12"/>
      <c r="B819" s="12"/>
      <c r="C819" s="42"/>
      <c r="D819" s="12"/>
      <c r="E819" s="12"/>
      <c r="F819" s="12"/>
      <c r="G819" s="12"/>
      <c r="H819" s="12"/>
      <c r="I819" s="12"/>
      <c r="J819" s="12"/>
      <c r="K819" s="12"/>
      <c r="L819" s="12"/>
      <c r="M819" s="49"/>
      <c r="N819" s="49"/>
      <c r="O819" s="12"/>
      <c r="P819" s="12"/>
      <c r="Q819" s="12"/>
      <c r="R819" s="12"/>
      <c r="S819" s="12"/>
      <c r="T819" s="12"/>
    </row>
    <row r="820" spans="1:20" s="1" customFormat="1" x14ac:dyDescent="0.4">
      <c r="A820" s="12"/>
      <c r="B820" s="12"/>
      <c r="C820" s="42"/>
      <c r="D820" s="12"/>
      <c r="E820" s="12"/>
      <c r="F820" s="12"/>
      <c r="G820" s="12"/>
      <c r="H820" s="12"/>
      <c r="I820" s="12"/>
      <c r="J820" s="12"/>
      <c r="K820" s="12"/>
      <c r="L820" s="12"/>
      <c r="M820" s="49"/>
      <c r="N820" s="49"/>
      <c r="O820" s="12"/>
      <c r="P820" s="12"/>
      <c r="Q820" s="12"/>
      <c r="R820" s="12"/>
      <c r="S820" s="12"/>
      <c r="T820" s="12"/>
    </row>
    <row r="821" spans="1:20" s="1" customFormat="1" x14ac:dyDescent="0.4">
      <c r="A821" s="12"/>
      <c r="B821" s="12"/>
      <c r="C821" s="42"/>
      <c r="D821" s="12"/>
      <c r="E821" s="12"/>
      <c r="F821" s="12"/>
      <c r="G821" s="12"/>
      <c r="H821" s="12"/>
      <c r="I821" s="12"/>
      <c r="J821" s="12"/>
      <c r="K821" s="12"/>
      <c r="L821" s="12"/>
      <c r="M821" s="49"/>
      <c r="N821" s="49"/>
      <c r="O821" s="12"/>
      <c r="P821" s="12"/>
      <c r="Q821" s="12"/>
      <c r="R821" s="12"/>
      <c r="S821" s="12"/>
      <c r="T821" s="12"/>
    </row>
    <row r="822" spans="1:20" s="1" customFormat="1" x14ac:dyDescent="0.4">
      <c r="A822" s="12"/>
      <c r="B822" s="12"/>
      <c r="C822" s="42"/>
      <c r="D822" s="12"/>
      <c r="E822" s="12"/>
      <c r="F822" s="12"/>
      <c r="G822" s="12"/>
      <c r="H822" s="12"/>
      <c r="I822" s="12"/>
      <c r="J822" s="12"/>
      <c r="K822" s="12"/>
      <c r="L822" s="12"/>
      <c r="M822" s="49"/>
      <c r="N822" s="49"/>
      <c r="O822" s="12"/>
      <c r="P822" s="12"/>
      <c r="Q822" s="12"/>
      <c r="R822" s="12"/>
      <c r="S822" s="12"/>
      <c r="T822" s="12"/>
    </row>
    <row r="823" spans="1:20" s="1" customFormat="1" x14ac:dyDescent="0.4">
      <c r="A823" s="12"/>
      <c r="B823" s="12"/>
      <c r="C823" s="42"/>
      <c r="D823" s="12"/>
      <c r="E823" s="12"/>
      <c r="F823" s="12"/>
      <c r="G823" s="12"/>
      <c r="H823" s="12"/>
      <c r="I823" s="12"/>
      <c r="J823" s="12"/>
      <c r="K823" s="12"/>
      <c r="L823" s="12"/>
      <c r="M823" s="49"/>
      <c r="N823" s="49"/>
      <c r="O823" s="12"/>
      <c r="P823" s="12"/>
      <c r="Q823" s="12"/>
      <c r="R823" s="12"/>
      <c r="S823" s="12"/>
      <c r="T823" s="12"/>
    </row>
    <row r="824" spans="1:20" s="1" customFormat="1" x14ac:dyDescent="0.4">
      <c r="A824" s="12"/>
      <c r="B824" s="12"/>
      <c r="C824" s="42"/>
      <c r="D824" s="12"/>
      <c r="E824" s="12"/>
      <c r="F824" s="12"/>
      <c r="G824" s="12"/>
      <c r="H824" s="12"/>
      <c r="I824" s="12"/>
      <c r="J824" s="12"/>
      <c r="K824" s="12"/>
      <c r="L824" s="12"/>
      <c r="M824" s="49"/>
      <c r="N824" s="49"/>
      <c r="O824" s="12"/>
      <c r="P824" s="12"/>
      <c r="Q824" s="12"/>
      <c r="R824" s="12"/>
      <c r="S824" s="12"/>
      <c r="T824" s="12"/>
    </row>
    <row r="825" spans="1:20" s="1" customFormat="1" x14ac:dyDescent="0.4">
      <c r="A825" s="12"/>
      <c r="B825" s="12"/>
      <c r="C825" s="42"/>
      <c r="D825" s="12"/>
      <c r="E825" s="12"/>
      <c r="F825" s="12"/>
      <c r="G825" s="12"/>
      <c r="H825" s="12"/>
      <c r="I825" s="12"/>
      <c r="J825" s="12"/>
      <c r="K825" s="12"/>
      <c r="L825" s="12"/>
      <c r="M825" s="49"/>
      <c r="N825" s="49"/>
      <c r="O825" s="12"/>
      <c r="P825" s="12"/>
      <c r="Q825" s="12"/>
      <c r="R825" s="12"/>
      <c r="S825" s="12"/>
      <c r="T825" s="12"/>
    </row>
    <row r="826" spans="1:20" s="1" customFormat="1" x14ac:dyDescent="0.4">
      <c r="A826" s="12"/>
      <c r="B826" s="12"/>
      <c r="C826" s="42"/>
      <c r="D826" s="12"/>
      <c r="E826" s="12"/>
      <c r="F826" s="12"/>
      <c r="G826" s="12"/>
      <c r="H826" s="12"/>
      <c r="I826" s="12"/>
      <c r="J826" s="12"/>
      <c r="K826" s="12"/>
      <c r="L826" s="12"/>
      <c r="M826" s="49"/>
      <c r="N826" s="49"/>
      <c r="O826" s="12"/>
      <c r="P826" s="12"/>
      <c r="Q826" s="12"/>
      <c r="R826" s="12"/>
      <c r="S826" s="12"/>
      <c r="T826" s="12"/>
    </row>
    <row r="827" spans="1:20" s="1" customFormat="1" x14ac:dyDescent="0.4">
      <c r="A827" s="12"/>
      <c r="B827" s="12"/>
      <c r="C827" s="42"/>
      <c r="D827" s="12"/>
      <c r="E827" s="12"/>
      <c r="F827" s="12"/>
      <c r="G827" s="12"/>
      <c r="H827" s="12"/>
      <c r="I827" s="12"/>
      <c r="J827" s="12"/>
      <c r="K827" s="12"/>
      <c r="L827" s="12"/>
      <c r="M827" s="49"/>
      <c r="N827" s="49"/>
      <c r="O827" s="12"/>
      <c r="P827" s="12"/>
      <c r="Q827" s="12"/>
      <c r="R827" s="12"/>
      <c r="S827" s="12"/>
      <c r="T827" s="12"/>
    </row>
    <row r="828" spans="1:20" s="1" customFormat="1" x14ac:dyDescent="0.4">
      <c r="A828" s="12"/>
      <c r="B828" s="12"/>
      <c r="C828" s="42"/>
      <c r="D828" s="12"/>
      <c r="E828" s="12"/>
      <c r="F828" s="12"/>
      <c r="G828" s="12"/>
      <c r="H828" s="12"/>
      <c r="I828" s="12"/>
      <c r="J828" s="12"/>
      <c r="K828" s="12"/>
      <c r="L828" s="12"/>
      <c r="M828" s="49"/>
      <c r="N828" s="49"/>
      <c r="O828" s="12"/>
      <c r="P828" s="12"/>
      <c r="Q828" s="12"/>
      <c r="R828" s="12"/>
      <c r="S828" s="12"/>
      <c r="T828" s="12"/>
    </row>
    <row r="829" spans="1:20" s="1" customFormat="1" x14ac:dyDescent="0.4">
      <c r="A829" s="12"/>
      <c r="B829" s="12"/>
      <c r="C829" s="42"/>
      <c r="D829" s="12"/>
      <c r="E829" s="12"/>
      <c r="F829" s="12"/>
      <c r="G829" s="12"/>
      <c r="H829" s="12"/>
      <c r="I829" s="12"/>
      <c r="J829" s="12"/>
      <c r="K829" s="12"/>
      <c r="L829" s="12"/>
      <c r="M829" s="49"/>
      <c r="N829" s="49"/>
      <c r="O829" s="12"/>
      <c r="P829" s="12"/>
      <c r="Q829" s="12"/>
      <c r="R829" s="12"/>
      <c r="S829" s="12"/>
      <c r="T829" s="12"/>
    </row>
    <row r="830" spans="1:20" s="1" customFormat="1" x14ac:dyDescent="0.4">
      <c r="A830" s="12"/>
      <c r="B830" s="12"/>
      <c r="C830" s="42"/>
      <c r="D830" s="12"/>
      <c r="E830" s="12"/>
      <c r="F830" s="12"/>
      <c r="G830" s="12"/>
      <c r="H830" s="12"/>
      <c r="I830" s="12"/>
      <c r="J830" s="12"/>
      <c r="K830" s="12"/>
      <c r="L830" s="12"/>
      <c r="M830" s="49"/>
      <c r="N830" s="49"/>
      <c r="O830" s="12"/>
      <c r="P830" s="12"/>
      <c r="Q830" s="12"/>
      <c r="R830" s="12"/>
      <c r="S830" s="12"/>
      <c r="T830" s="12"/>
    </row>
    <row r="831" spans="1:20" s="1" customFormat="1" x14ac:dyDescent="0.4">
      <c r="A831" s="12"/>
      <c r="B831" s="12"/>
      <c r="C831" s="42"/>
      <c r="D831" s="12"/>
      <c r="E831" s="12"/>
      <c r="F831" s="12"/>
      <c r="G831" s="12"/>
      <c r="H831" s="12"/>
      <c r="I831" s="12"/>
      <c r="J831" s="12"/>
      <c r="K831" s="12"/>
      <c r="L831" s="12"/>
      <c r="M831" s="49"/>
      <c r="N831" s="49"/>
      <c r="O831" s="12"/>
      <c r="P831" s="12"/>
      <c r="Q831" s="12"/>
      <c r="R831" s="12"/>
      <c r="S831" s="12"/>
      <c r="T831" s="12"/>
    </row>
    <row r="832" spans="1:20" s="1" customFormat="1" x14ac:dyDescent="0.4">
      <c r="A832" s="12"/>
      <c r="B832" s="12"/>
      <c r="C832" s="42"/>
      <c r="D832" s="12"/>
      <c r="E832" s="12"/>
      <c r="F832" s="12"/>
      <c r="G832" s="12"/>
      <c r="H832" s="12"/>
      <c r="I832" s="12"/>
      <c r="J832" s="12"/>
      <c r="K832" s="12"/>
      <c r="L832" s="12"/>
      <c r="M832" s="49"/>
      <c r="N832" s="49"/>
      <c r="O832" s="12"/>
      <c r="P832" s="12"/>
      <c r="Q832" s="12"/>
      <c r="R832" s="12"/>
      <c r="S832" s="12"/>
      <c r="T832" s="12"/>
    </row>
    <row r="833" spans="1:20" s="1" customFormat="1" x14ac:dyDescent="0.4">
      <c r="A833" s="12"/>
      <c r="B833" s="12"/>
      <c r="C833" s="42"/>
      <c r="D833" s="12"/>
      <c r="E833" s="12"/>
      <c r="F833" s="12"/>
      <c r="G833" s="12"/>
      <c r="H833" s="12"/>
      <c r="I833" s="12"/>
      <c r="J833" s="12"/>
      <c r="K833" s="12"/>
      <c r="L833" s="12"/>
      <c r="M833" s="49"/>
      <c r="N833" s="49"/>
      <c r="O833" s="12"/>
      <c r="P833" s="12"/>
      <c r="Q833" s="12"/>
      <c r="R833" s="12"/>
      <c r="S833" s="12"/>
      <c r="T833" s="12"/>
    </row>
    <row r="834" spans="1:20" s="1" customFormat="1" x14ac:dyDescent="0.4">
      <c r="A834" s="12"/>
      <c r="B834" s="12"/>
      <c r="C834" s="42"/>
      <c r="D834" s="12"/>
      <c r="E834" s="12"/>
      <c r="F834" s="12"/>
      <c r="G834" s="12"/>
      <c r="H834" s="12"/>
      <c r="I834" s="12"/>
      <c r="J834" s="12"/>
      <c r="K834" s="12"/>
      <c r="L834" s="12"/>
      <c r="M834" s="49"/>
      <c r="N834" s="49"/>
      <c r="O834" s="12"/>
      <c r="P834" s="12"/>
      <c r="Q834" s="12"/>
      <c r="R834" s="12"/>
      <c r="S834" s="12"/>
      <c r="T834" s="12"/>
    </row>
    <row r="835" spans="1:20" s="1" customFormat="1" x14ac:dyDescent="0.4">
      <c r="A835" s="12"/>
      <c r="B835" s="12"/>
      <c r="C835" s="42"/>
      <c r="D835" s="12"/>
      <c r="E835" s="12"/>
      <c r="F835" s="12"/>
      <c r="G835" s="12"/>
      <c r="H835" s="12"/>
      <c r="I835" s="12"/>
      <c r="J835" s="12"/>
      <c r="K835" s="12"/>
      <c r="L835" s="12"/>
      <c r="M835" s="49"/>
      <c r="N835" s="49"/>
      <c r="O835" s="12"/>
      <c r="P835" s="12"/>
      <c r="Q835" s="12"/>
      <c r="R835" s="12"/>
      <c r="S835" s="12"/>
      <c r="T835" s="12"/>
    </row>
    <row r="836" spans="1:20" s="1" customFormat="1" x14ac:dyDescent="0.4">
      <c r="A836" s="12"/>
      <c r="B836" s="12"/>
      <c r="C836" s="42"/>
      <c r="D836" s="12"/>
      <c r="E836" s="12"/>
      <c r="F836" s="12"/>
      <c r="G836" s="12"/>
      <c r="H836" s="12"/>
      <c r="I836" s="12"/>
      <c r="J836" s="12"/>
      <c r="K836" s="12"/>
      <c r="L836" s="12"/>
      <c r="M836" s="49"/>
      <c r="N836" s="49"/>
      <c r="O836" s="12"/>
      <c r="P836" s="12"/>
      <c r="Q836" s="12"/>
      <c r="R836" s="12"/>
      <c r="S836" s="12"/>
      <c r="T836" s="12"/>
    </row>
    <row r="837" spans="1:20" s="1" customFormat="1" x14ac:dyDescent="0.4">
      <c r="A837" s="12"/>
      <c r="B837" s="12"/>
      <c r="C837" s="42"/>
      <c r="D837" s="12"/>
      <c r="E837" s="12"/>
      <c r="F837" s="12"/>
      <c r="G837" s="12"/>
      <c r="H837" s="12"/>
      <c r="I837" s="12"/>
      <c r="J837" s="12"/>
      <c r="K837" s="12"/>
      <c r="L837" s="12"/>
      <c r="M837" s="49"/>
      <c r="N837" s="49"/>
      <c r="O837" s="12"/>
      <c r="P837" s="12"/>
      <c r="Q837" s="12"/>
      <c r="R837" s="12"/>
      <c r="S837" s="12"/>
      <c r="T837" s="12"/>
    </row>
    <row r="838" spans="1:20" s="1" customFormat="1" x14ac:dyDescent="0.4">
      <c r="A838" s="12"/>
      <c r="B838" s="12"/>
      <c r="C838" s="42"/>
      <c r="D838" s="12"/>
      <c r="E838" s="12"/>
      <c r="F838" s="12"/>
      <c r="G838" s="12"/>
      <c r="H838" s="12"/>
      <c r="I838" s="12"/>
      <c r="J838" s="12"/>
      <c r="K838" s="12"/>
      <c r="L838" s="12"/>
      <c r="M838" s="49"/>
      <c r="N838" s="49"/>
      <c r="O838" s="12"/>
      <c r="P838" s="12"/>
      <c r="Q838" s="12"/>
      <c r="R838" s="12"/>
      <c r="S838" s="12"/>
      <c r="T838" s="12"/>
    </row>
    <row r="839" spans="1:20" s="1" customFormat="1" x14ac:dyDescent="0.4">
      <c r="A839" s="12"/>
      <c r="B839" s="12"/>
      <c r="C839" s="42"/>
      <c r="D839" s="12"/>
      <c r="E839" s="12"/>
      <c r="F839" s="12"/>
      <c r="G839" s="12"/>
      <c r="H839" s="12"/>
      <c r="I839" s="12"/>
      <c r="J839" s="12"/>
      <c r="K839" s="12"/>
      <c r="L839" s="12"/>
      <c r="M839" s="49"/>
      <c r="N839" s="49"/>
      <c r="O839" s="12"/>
      <c r="P839" s="12"/>
      <c r="Q839" s="12"/>
      <c r="R839" s="12"/>
      <c r="S839" s="12"/>
      <c r="T839" s="12"/>
    </row>
    <row r="840" spans="1:20" s="1" customFormat="1" x14ac:dyDescent="0.4">
      <c r="A840" s="12"/>
      <c r="B840" s="12"/>
      <c r="C840" s="42"/>
      <c r="D840" s="12"/>
      <c r="E840" s="12"/>
      <c r="F840" s="12"/>
      <c r="G840" s="12"/>
      <c r="H840" s="12"/>
      <c r="I840" s="12"/>
      <c r="J840" s="12"/>
      <c r="K840" s="12"/>
      <c r="L840" s="12"/>
      <c r="M840" s="49"/>
      <c r="N840" s="49"/>
      <c r="O840" s="12"/>
      <c r="P840" s="12"/>
      <c r="Q840" s="12"/>
      <c r="R840" s="12"/>
      <c r="S840" s="12"/>
      <c r="T840" s="12"/>
    </row>
    <row r="841" spans="1:20" s="1" customFormat="1" x14ac:dyDescent="0.4">
      <c r="A841" s="12"/>
      <c r="B841" s="12"/>
      <c r="C841" s="42"/>
      <c r="D841" s="12"/>
      <c r="E841" s="12"/>
      <c r="F841" s="12"/>
      <c r="G841" s="12"/>
      <c r="H841" s="12"/>
      <c r="I841" s="12"/>
      <c r="J841" s="12"/>
      <c r="K841" s="12"/>
      <c r="L841" s="12"/>
      <c r="M841" s="49"/>
      <c r="N841" s="49"/>
      <c r="O841" s="12"/>
      <c r="P841" s="12"/>
      <c r="Q841" s="12"/>
      <c r="R841" s="12"/>
      <c r="S841" s="12"/>
      <c r="T841" s="12"/>
    </row>
    <row r="842" spans="1:20" s="1" customFormat="1" x14ac:dyDescent="0.4">
      <c r="A842" s="12"/>
      <c r="B842" s="12"/>
      <c r="C842" s="42"/>
      <c r="D842" s="12"/>
      <c r="E842" s="12"/>
      <c r="F842" s="12"/>
      <c r="G842" s="12"/>
      <c r="H842" s="12"/>
      <c r="I842" s="12"/>
      <c r="J842" s="12"/>
      <c r="K842" s="12"/>
      <c r="L842" s="12"/>
      <c r="M842" s="49"/>
      <c r="N842" s="49"/>
      <c r="O842" s="12"/>
      <c r="P842" s="12"/>
      <c r="Q842" s="12"/>
      <c r="R842" s="12"/>
      <c r="S842" s="12"/>
      <c r="T842" s="12"/>
    </row>
    <row r="843" spans="1:20" s="1" customFormat="1" x14ac:dyDescent="0.4">
      <c r="A843" s="12"/>
      <c r="B843" s="12"/>
      <c r="C843" s="42"/>
      <c r="D843" s="12"/>
      <c r="E843" s="12"/>
      <c r="F843" s="12"/>
      <c r="G843" s="12"/>
      <c r="H843" s="12"/>
      <c r="I843" s="12"/>
      <c r="J843" s="12"/>
      <c r="K843" s="12"/>
      <c r="L843" s="12"/>
      <c r="M843" s="49"/>
      <c r="N843" s="49"/>
      <c r="O843" s="12"/>
      <c r="P843" s="12"/>
      <c r="Q843" s="12"/>
      <c r="R843" s="12"/>
      <c r="S843" s="12"/>
      <c r="T843" s="12"/>
    </row>
    <row r="844" spans="1:20" s="1" customFormat="1" x14ac:dyDescent="0.4">
      <c r="A844" s="12"/>
      <c r="B844" s="12"/>
      <c r="C844" s="42"/>
      <c r="D844" s="12"/>
      <c r="E844" s="12"/>
      <c r="F844" s="12"/>
      <c r="G844" s="12"/>
      <c r="H844" s="12"/>
      <c r="I844" s="12"/>
      <c r="J844" s="12"/>
      <c r="K844" s="12"/>
      <c r="L844" s="12"/>
      <c r="M844" s="49"/>
      <c r="N844" s="49"/>
      <c r="O844" s="12"/>
      <c r="P844" s="12"/>
      <c r="Q844" s="12"/>
      <c r="R844" s="12"/>
      <c r="S844" s="12"/>
      <c r="T844" s="12"/>
    </row>
    <row r="845" spans="1:20" s="1" customFormat="1" x14ac:dyDescent="0.4">
      <c r="A845" s="12"/>
      <c r="B845" s="12"/>
      <c r="C845" s="42"/>
      <c r="D845" s="12"/>
      <c r="E845" s="12"/>
      <c r="F845" s="12"/>
      <c r="G845" s="12"/>
      <c r="H845" s="12"/>
      <c r="I845" s="12"/>
      <c r="J845" s="12"/>
      <c r="K845" s="12"/>
      <c r="L845" s="12"/>
      <c r="M845" s="49"/>
      <c r="N845" s="49"/>
      <c r="O845" s="12"/>
      <c r="P845" s="12"/>
      <c r="Q845" s="12"/>
      <c r="R845" s="12"/>
      <c r="S845" s="12"/>
      <c r="T845" s="12"/>
    </row>
    <row r="846" spans="1:20" s="1" customFormat="1" x14ac:dyDescent="0.4">
      <c r="A846" s="12"/>
      <c r="B846" s="12"/>
      <c r="C846" s="42"/>
      <c r="D846" s="12"/>
      <c r="E846" s="12"/>
      <c r="F846" s="12"/>
      <c r="G846" s="12"/>
      <c r="H846" s="12"/>
      <c r="I846" s="12"/>
      <c r="J846" s="12"/>
      <c r="K846" s="12"/>
      <c r="L846" s="12"/>
      <c r="M846" s="49"/>
      <c r="N846" s="49"/>
      <c r="O846" s="12"/>
      <c r="P846" s="12"/>
      <c r="Q846" s="12"/>
      <c r="R846" s="12"/>
      <c r="S846" s="12"/>
      <c r="T846" s="12"/>
    </row>
    <row r="847" spans="1:20" s="1" customFormat="1" x14ac:dyDescent="0.4">
      <c r="A847" s="12"/>
      <c r="B847" s="12"/>
      <c r="C847" s="42"/>
      <c r="D847" s="12"/>
      <c r="E847" s="12"/>
      <c r="F847" s="12"/>
      <c r="G847" s="12"/>
      <c r="H847" s="12"/>
      <c r="I847" s="12"/>
      <c r="J847" s="12"/>
      <c r="K847" s="12"/>
      <c r="L847" s="12"/>
      <c r="M847" s="49"/>
      <c r="N847" s="49"/>
      <c r="O847" s="12"/>
      <c r="P847" s="12"/>
      <c r="Q847" s="12"/>
      <c r="R847" s="12"/>
      <c r="S847" s="12"/>
      <c r="T847" s="12"/>
    </row>
    <row r="848" spans="1:20" s="1" customFormat="1" x14ac:dyDescent="0.4">
      <c r="A848" s="12"/>
      <c r="B848" s="12"/>
      <c r="C848" s="42"/>
      <c r="D848" s="12"/>
      <c r="E848" s="12"/>
      <c r="F848" s="12"/>
      <c r="G848" s="12"/>
      <c r="H848" s="12"/>
      <c r="I848" s="12"/>
      <c r="J848" s="12"/>
      <c r="K848" s="12"/>
      <c r="L848" s="12"/>
      <c r="M848" s="49"/>
      <c r="N848" s="49"/>
      <c r="O848" s="12"/>
      <c r="P848" s="12"/>
      <c r="Q848" s="12"/>
      <c r="R848" s="12"/>
      <c r="S848" s="12"/>
      <c r="T848" s="12"/>
    </row>
    <row r="849" spans="1:20" s="1" customFormat="1" x14ac:dyDescent="0.4">
      <c r="A849" s="12"/>
      <c r="B849" s="12"/>
      <c r="C849" s="42"/>
      <c r="D849" s="12"/>
      <c r="E849" s="12"/>
      <c r="F849" s="12"/>
      <c r="G849" s="12"/>
      <c r="H849" s="12"/>
      <c r="I849" s="12"/>
      <c r="J849" s="12"/>
      <c r="K849" s="12"/>
      <c r="L849" s="12"/>
      <c r="M849" s="49"/>
      <c r="N849" s="49"/>
      <c r="O849" s="12"/>
      <c r="P849" s="12"/>
      <c r="Q849" s="12"/>
      <c r="R849" s="12"/>
      <c r="S849" s="12"/>
      <c r="T849" s="12"/>
    </row>
    <row r="850" spans="1:20" s="1" customFormat="1" x14ac:dyDescent="0.4">
      <c r="A850" s="12"/>
      <c r="B850" s="12"/>
      <c r="C850" s="42"/>
      <c r="D850" s="12"/>
      <c r="E850" s="12"/>
      <c r="F850" s="12"/>
      <c r="G850" s="12"/>
      <c r="H850" s="12"/>
      <c r="I850" s="12"/>
      <c r="J850" s="12"/>
      <c r="K850" s="12"/>
      <c r="L850" s="12"/>
      <c r="M850" s="49"/>
      <c r="N850" s="49"/>
      <c r="O850" s="12"/>
      <c r="P850" s="12"/>
      <c r="Q850" s="12"/>
      <c r="R850" s="12"/>
      <c r="S850" s="12"/>
      <c r="T850" s="12"/>
    </row>
    <row r="851" spans="1:20" s="1" customFormat="1" x14ac:dyDescent="0.4">
      <c r="A851" s="12"/>
      <c r="B851" s="12"/>
      <c r="C851" s="42"/>
      <c r="D851" s="12"/>
      <c r="E851" s="12"/>
      <c r="F851" s="12"/>
      <c r="G851" s="12"/>
      <c r="H851" s="12"/>
      <c r="I851" s="12"/>
      <c r="J851" s="12"/>
      <c r="K851" s="12"/>
      <c r="L851" s="12"/>
      <c r="M851" s="49"/>
      <c r="N851" s="49"/>
      <c r="O851" s="12"/>
      <c r="P851" s="12"/>
      <c r="Q851" s="12"/>
      <c r="R851" s="12"/>
      <c r="S851" s="12"/>
      <c r="T851" s="12"/>
    </row>
    <row r="852" spans="1:20" s="1" customFormat="1" x14ac:dyDescent="0.4">
      <c r="A852" s="12"/>
      <c r="B852" s="12"/>
      <c r="C852" s="42"/>
      <c r="D852" s="12"/>
      <c r="E852" s="12"/>
      <c r="F852" s="12"/>
      <c r="G852" s="12"/>
      <c r="H852" s="12"/>
      <c r="I852" s="12"/>
      <c r="J852" s="12"/>
      <c r="K852" s="12"/>
      <c r="L852" s="12"/>
      <c r="M852" s="49"/>
      <c r="N852" s="49"/>
      <c r="O852" s="12"/>
      <c r="P852" s="12"/>
      <c r="Q852" s="12"/>
      <c r="R852" s="12"/>
      <c r="S852" s="12"/>
      <c r="T852" s="12"/>
    </row>
    <row r="853" spans="1:20" s="1" customFormat="1" x14ac:dyDescent="0.4">
      <c r="A853" s="12"/>
      <c r="B853" s="12"/>
      <c r="C853" s="42"/>
      <c r="D853" s="12"/>
      <c r="E853" s="12"/>
      <c r="F853" s="12"/>
      <c r="G853" s="12"/>
      <c r="H853" s="12"/>
      <c r="I853" s="12"/>
      <c r="J853" s="12"/>
      <c r="K853" s="12"/>
      <c r="L853" s="12"/>
      <c r="M853" s="49"/>
      <c r="N853" s="49"/>
      <c r="O853" s="12"/>
      <c r="P853" s="12"/>
      <c r="Q853" s="12"/>
      <c r="R853" s="12"/>
      <c r="S853" s="12"/>
      <c r="T853" s="12"/>
    </row>
    <row r="854" spans="1:20" s="1" customFormat="1" x14ac:dyDescent="0.4">
      <c r="A854" s="12"/>
      <c r="B854" s="12"/>
      <c r="C854" s="42"/>
      <c r="D854" s="12"/>
      <c r="E854" s="12"/>
      <c r="F854" s="12"/>
      <c r="G854" s="12"/>
      <c r="H854" s="12"/>
      <c r="I854" s="12"/>
      <c r="J854" s="12"/>
      <c r="K854" s="12"/>
      <c r="L854" s="12"/>
      <c r="M854" s="49"/>
      <c r="N854" s="49"/>
      <c r="O854" s="12"/>
      <c r="P854" s="12"/>
      <c r="Q854" s="12"/>
      <c r="R854" s="12"/>
      <c r="S854" s="12"/>
      <c r="T854" s="12"/>
    </row>
    <row r="855" spans="1:20" s="1" customFormat="1" x14ac:dyDescent="0.4">
      <c r="A855" s="12"/>
      <c r="B855" s="12"/>
      <c r="C855" s="42"/>
      <c r="D855" s="12"/>
      <c r="E855" s="12"/>
      <c r="F855" s="12"/>
      <c r="G855" s="12"/>
      <c r="H855" s="12"/>
      <c r="I855" s="12"/>
      <c r="J855" s="12"/>
      <c r="K855" s="12"/>
      <c r="L855" s="12"/>
      <c r="M855" s="49"/>
      <c r="N855" s="49"/>
      <c r="O855" s="12"/>
      <c r="P855" s="12"/>
      <c r="Q855" s="12"/>
      <c r="R855" s="12"/>
      <c r="S855" s="12"/>
      <c r="T855" s="12"/>
    </row>
    <row r="856" spans="1:20" s="1" customFormat="1" x14ac:dyDescent="0.4">
      <c r="A856" s="12"/>
      <c r="B856" s="12"/>
      <c r="C856" s="42"/>
      <c r="D856" s="12"/>
      <c r="E856" s="12"/>
      <c r="F856" s="12"/>
      <c r="G856" s="12"/>
      <c r="H856" s="12"/>
      <c r="I856" s="12"/>
      <c r="J856" s="12"/>
      <c r="K856" s="12"/>
      <c r="L856" s="12"/>
      <c r="M856" s="49"/>
      <c r="N856" s="49"/>
      <c r="O856" s="12"/>
      <c r="P856" s="12"/>
      <c r="Q856" s="12"/>
      <c r="R856" s="12"/>
      <c r="S856" s="12"/>
      <c r="T856" s="12"/>
    </row>
    <row r="857" spans="1:20" s="1" customFormat="1" x14ac:dyDescent="0.4">
      <c r="A857" s="12"/>
      <c r="B857" s="12"/>
      <c r="C857" s="42"/>
      <c r="D857" s="12"/>
      <c r="E857" s="12"/>
      <c r="F857" s="12"/>
      <c r="G857" s="12"/>
      <c r="H857" s="12"/>
      <c r="I857" s="12"/>
      <c r="J857" s="12"/>
      <c r="K857" s="12"/>
      <c r="L857" s="12"/>
      <c r="M857" s="49"/>
      <c r="N857" s="49"/>
      <c r="O857" s="12"/>
      <c r="P857" s="12"/>
      <c r="Q857" s="12"/>
      <c r="R857" s="12"/>
      <c r="S857" s="12"/>
      <c r="T857" s="12"/>
    </row>
    <row r="858" spans="1:20" s="1" customFormat="1" x14ac:dyDescent="0.4">
      <c r="A858" s="12"/>
      <c r="B858" s="12"/>
      <c r="C858" s="42"/>
      <c r="D858" s="12"/>
      <c r="E858" s="12"/>
      <c r="F858" s="12"/>
      <c r="G858" s="12"/>
      <c r="H858" s="12"/>
      <c r="I858" s="12"/>
      <c r="J858" s="12"/>
      <c r="K858" s="12"/>
      <c r="L858" s="12"/>
      <c r="M858" s="49"/>
      <c r="N858" s="49"/>
      <c r="O858" s="12"/>
      <c r="P858" s="12"/>
      <c r="Q858" s="12"/>
      <c r="R858" s="12"/>
      <c r="S858" s="12"/>
      <c r="T858" s="12"/>
    </row>
    <row r="859" spans="1:20" s="1" customFormat="1" x14ac:dyDescent="0.4">
      <c r="A859" s="12"/>
      <c r="B859" s="12"/>
      <c r="C859" s="42"/>
      <c r="D859" s="12"/>
      <c r="E859" s="12"/>
      <c r="F859" s="12"/>
      <c r="G859" s="12"/>
      <c r="H859" s="12"/>
      <c r="I859" s="12"/>
      <c r="J859" s="12"/>
      <c r="K859" s="12"/>
      <c r="L859" s="12"/>
      <c r="M859" s="49"/>
      <c r="N859" s="49"/>
      <c r="O859" s="12"/>
      <c r="P859" s="12"/>
      <c r="Q859" s="12"/>
      <c r="R859" s="12"/>
      <c r="S859" s="12"/>
      <c r="T859" s="12"/>
    </row>
    <row r="860" spans="1:20" s="1" customFormat="1" x14ac:dyDescent="0.4">
      <c r="A860" s="12"/>
      <c r="B860" s="12"/>
      <c r="C860" s="42"/>
      <c r="D860" s="12"/>
      <c r="E860" s="12"/>
      <c r="F860" s="12"/>
      <c r="G860" s="12"/>
      <c r="H860" s="12"/>
      <c r="I860" s="12"/>
      <c r="J860" s="12"/>
      <c r="K860" s="12"/>
      <c r="L860" s="12"/>
      <c r="M860" s="49"/>
      <c r="N860" s="49"/>
      <c r="O860" s="12"/>
      <c r="P860" s="12"/>
      <c r="Q860" s="12"/>
      <c r="R860" s="12"/>
      <c r="S860" s="12"/>
      <c r="T860" s="12"/>
    </row>
    <row r="861" spans="1:20" s="1" customFormat="1" x14ac:dyDescent="0.4">
      <c r="A861" s="12"/>
      <c r="B861" s="12"/>
      <c r="C861" s="42"/>
      <c r="D861" s="12"/>
      <c r="E861" s="12"/>
      <c r="F861" s="12"/>
      <c r="G861" s="12"/>
      <c r="H861" s="12"/>
      <c r="I861" s="12"/>
      <c r="J861" s="12"/>
      <c r="K861" s="12"/>
      <c r="L861" s="12"/>
      <c r="M861" s="49"/>
      <c r="N861" s="49"/>
      <c r="O861" s="12"/>
      <c r="P861" s="12"/>
      <c r="Q861" s="12"/>
      <c r="R861" s="12"/>
      <c r="S861" s="12"/>
      <c r="T861" s="12"/>
    </row>
    <row r="862" spans="1:20" s="1" customFormat="1" x14ac:dyDescent="0.4">
      <c r="A862" s="12"/>
      <c r="B862" s="12"/>
      <c r="C862" s="42"/>
      <c r="D862" s="12"/>
      <c r="E862" s="12"/>
      <c r="F862" s="12"/>
      <c r="G862" s="12"/>
      <c r="H862" s="12"/>
      <c r="I862" s="12"/>
      <c r="J862" s="12"/>
      <c r="K862" s="12"/>
      <c r="L862" s="12"/>
      <c r="M862" s="49"/>
      <c r="N862" s="49"/>
      <c r="O862" s="12"/>
      <c r="P862" s="12"/>
      <c r="Q862" s="12"/>
      <c r="R862" s="12"/>
      <c r="S862" s="12"/>
      <c r="T862" s="12"/>
    </row>
    <row r="863" spans="1:20" s="1" customFormat="1" x14ac:dyDescent="0.4">
      <c r="A863" s="12"/>
      <c r="B863" s="12"/>
      <c r="C863" s="42"/>
      <c r="D863" s="12"/>
      <c r="E863" s="12"/>
      <c r="F863" s="12"/>
      <c r="G863" s="12"/>
      <c r="H863" s="12"/>
      <c r="I863" s="12"/>
      <c r="J863" s="12"/>
      <c r="K863" s="12"/>
      <c r="L863" s="12"/>
      <c r="M863" s="49"/>
      <c r="N863" s="49"/>
      <c r="O863" s="12"/>
      <c r="P863" s="12"/>
      <c r="Q863" s="12"/>
      <c r="R863" s="12"/>
      <c r="S863" s="12"/>
      <c r="T863" s="12"/>
    </row>
    <row r="864" spans="1:20" s="1" customFormat="1" x14ac:dyDescent="0.4">
      <c r="A864" s="12"/>
      <c r="B864" s="12"/>
      <c r="C864" s="42"/>
      <c r="D864" s="12"/>
      <c r="E864" s="12"/>
      <c r="F864" s="12"/>
      <c r="G864" s="12"/>
      <c r="H864" s="12"/>
      <c r="I864" s="12"/>
      <c r="J864" s="12"/>
      <c r="K864" s="12"/>
      <c r="L864" s="12"/>
      <c r="M864" s="49"/>
      <c r="N864" s="49"/>
      <c r="O864" s="12"/>
      <c r="P864" s="12"/>
      <c r="Q864" s="12"/>
      <c r="R864" s="12"/>
      <c r="S864" s="12"/>
      <c r="T864" s="12"/>
    </row>
    <row r="865" spans="1:20" s="1" customFormat="1" x14ac:dyDescent="0.4">
      <c r="A865" s="12"/>
      <c r="B865" s="12"/>
      <c r="C865" s="42"/>
      <c r="D865" s="12"/>
      <c r="E865" s="12"/>
      <c r="F865" s="12"/>
      <c r="G865" s="12"/>
      <c r="H865" s="12"/>
      <c r="I865" s="12"/>
      <c r="J865" s="12"/>
      <c r="K865" s="12"/>
      <c r="L865" s="12"/>
      <c r="M865" s="49"/>
      <c r="N865" s="49"/>
      <c r="O865" s="12"/>
      <c r="P865" s="12"/>
      <c r="Q865" s="12"/>
      <c r="R865" s="12"/>
      <c r="S865" s="12"/>
      <c r="T865" s="12"/>
    </row>
    <row r="866" spans="1:20" s="1" customFormat="1" x14ac:dyDescent="0.4">
      <c r="A866" s="12"/>
      <c r="B866" s="12"/>
      <c r="C866" s="42"/>
      <c r="D866" s="12"/>
      <c r="E866" s="12"/>
      <c r="F866" s="12"/>
      <c r="G866" s="12"/>
      <c r="H866" s="12"/>
      <c r="I866" s="12"/>
      <c r="J866" s="12"/>
      <c r="K866" s="12"/>
      <c r="L866" s="12"/>
      <c r="M866" s="49"/>
      <c r="N866" s="49"/>
      <c r="O866" s="12"/>
      <c r="P866" s="12"/>
      <c r="Q866" s="12"/>
      <c r="R866" s="12"/>
      <c r="S866" s="12"/>
      <c r="T866" s="12"/>
    </row>
    <row r="867" spans="1:20" s="1" customFormat="1" x14ac:dyDescent="0.4">
      <c r="A867" s="12"/>
      <c r="B867" s="12"/>
      <c r="C867" s="42"/>
      <c r="D867" s="12"/>
      <c r="E867" s="12"/>
      <c r="F867" s="12"/>
      <c r="G867" s="12"/>
      <c r="H867" s="12"/>
      <c r="I867" s="12"/>
      <c r="J867" s="12"/>
      <c r="K867" s="12"/>
      <c r="L867" s="12"/>
      <c r="M867" s="49"/>
      <c r="N867" s="49"/>
      <c r="O867" s="12"/>
      <c r="P867" s="12"/>
      <c r="Q867" s="12"/>
      <c r="R867" s="12"/>
      <c r="S867" s="12"/>
      <c r="T867" s="12"/>
    </row>
    <row r="868" spans="1:20" s="1" customFormat="1" x14ac:dyDescent="0.4">
      <c r="A868" s="12"/>
      <c r="B868" s="12"/>
      <c r="C868" s="42"/>
      <c r="D868" s="12"/>
      <c r="E868" s="12"/>
      <c r="F868" s="12"/>
      <c r="G868" s="12"/>
      <c r="H868" s="12"/>
      <c r="I868" s="12"/>
      <c r="J868" s="12"/>
      <c r="K868" s="12"/>
      <c r="L868" s="12"/>
      <c r="M868" s="49"/>
      <c r="N868" s="49"/>
      <c r="O868" s="12"/>
      <c r="P868" s="12"/>
      <c r="Q868" s="12"/>
      <c r="R868" s="12"/>
      <c r="S868" s="12"/>
      <c r="T868" s="12"/>
    </row>
    <row r="869" spans="1:20" s="1" customFormat="1" x14ac:dyDescent="0.4">
      <c r="A869" s="12"/>
      <c r="B869" s="12"/>
      <c r="C869" s="42"/>
      <c r="D869" s="12"/>
      <c r="E869" s="12"/>
      <c r="F869" s="12"/>
      <c r="G869" s="12"/>
      <c r="H869" s="12"/>
      <c r="I869" s="12"/>
      <c r="J869" s="12"/>
      <c r="K869" s="12"/>
      <c r="L869" s="12"/>
      <c r="M869" s="49"/>
      <c r="N869" s="49"/>
      <c r="O869" s="12"/>
      <c r="P869" s="12"/>
      <c r="Q869" s="12"/>
      <c r="R869" s="12"/>
      <c r="S869" s="12"/>
      <c r="T869" s="12"/>
    </row>
    <row r="870" spans="1:20" s="1" customFormat="1" x14ac:dyDescent="0.4">
      <c r="A870" s="12"/>
      <c r="B870" s="12"/>
      <c r="C870" s="42"/>
      <c r="D870" s="12"/>
      <c r="E870" s="12"/>
      <c r="F870" s="12"/>
      <c r="G870" s="12"/>
      <c r="H870" s="12"/>
      <c r="I870" s="12"/>
      <c r="J870" s="12"/>
      <c r="K870" s="12"/>
      <c r="L870" s="12"/>
      <c r="M870" s="49"/>
      <c r="N870" s="49"/>
      <c r="O870" s="12"/>
      <c r="P870" s="12"/>
      <c r="Q870" s="12"/>
      <c r="R870" s="12"/>
      <c r="S870" s="12"/>
      <c r="T870" s="12"/>
    </row>
    <row r="871" spans="1:20" s="1" customFormat="1" x14ac:dyDescent="0.4">
      <c r="A871" s="12"/>
      <c r="B871" s="12"/>
      <c r="C871" s="42"/>
      <c r="D871" s="12"/>
      <c r="E871" s="12"/>
      <c r="F871" s="12"/>
      <c r="G871" s="12"/>
      <c r="H871" s="12"/>
      <c r="I871" s="12"/>
      <c r="J871" s="12"/>
      <c r="K871" s="12"/>
      <c r="L871" s="12"/>
      <c r="M871" s="49"/>
      <c r="N871" s="49"/>
      <c r="O871" s="12"/>
      <c r="P871" s="12"/>
      <c r="Q871" s="12"/>
      <c r="R871" s="12"/>
      <c r="S871" s="12"/>
      <c r="T871" s="12"/>
    </row>
    <row r="872" spans="1:20" s="1" customFormat="1" x14ac:dyDescent="0.4">
      <c r="A872" s="12"/>
      <c r="B872" s="12"/>
      <c r="C872" s="42"/>
      <c r="D872" s="12"/>
      <c r="E872" s="12"/>
      <c r="F872" s="12"/>
      <c r="G872" s="12"/>
      <c r="H872" s="12"/>
      <c r="I872" s="12"/>
      <c r="J872" s="12"/>
      <c r="K872" s="12"/>
      <c r="L872" s="12"/>
      <c r="M872" s="49"/>
      <c r="N872" s="49"/>
      <c r="O872" s="12"/>
      <c r="P872" s="12"/>
      <c r="Q872" s="12"/>
      <c r="R872" s="12"/>
      <c r="S872" s="12"/>
      <c r="T872" s="12"/>
    </row>
    <row r="873" spans="1:20" s="1" customFormat="1" x14ac:dyDescent="0.4">
      <c r="A873" s="12"/>
      <c r="B873" s="12"/>
      <c r="C873" s="42"/>
      <c r="D873" s="12"/>
      <c r="E873" s="12"/>
      <c r="F873" s="12"/>
      <c r="G873" s="12"/>
      <c r="H873" s="12"/>
      <c r="I873" s="12"/>
      <c r="J873" s="12"/>
      <c r="K873" s="12"/>
      <c r="L873" s="12"/>
      <c r="M873" s="49"/>
      <c r="N873" s="49"/>
      <c r="O873" s="12"/>
      <c r="P873" s="12"/>
      <c r="Q873" s="12"/>
      <c r="R873" s="12"/>
      <c r="S873" s="12"/>
      <c r="T873" s="12"/>
    </row>
    <row r="874" spans="1:20" s="1" customFormat="1" x14ac:dyDescent="0.4">
      <c r="A874" s="12"/>
      <c r="B874" s="12"/>
      <c r="C874" s="42"/>
      <c r="D874" s="12"/>
      <c r="E874" s="12"/>
      <c r="F874" s="12"/>
      <c r="G874" s="12"/>
      <c r="H874" s="12"/>
      <c r="I874" s="12"/>
      <c r="J874" s="12"/>
      <c r="K874" s="12"/>
      <c r="L874" s="12"/>
      <c r="M874" s="49"/>
      <c r="N874" s="49"/>
      <c r="O874" s="12"/>
      <c r="P874" s="12"/>
      <c r="Q874" s="12"/>
      <c r="R874" s="12"/>
      <c r="S874" s="12"/>
      <c r="T874" s="12"/>
    </row>
    <row r="875" spans="1:20" s="1" customFormat="1" x14ac:dyDescent="0.4">
      <c r="A875" s="12"/>
      <c r="B875" s="12"/>
      <c r="C875" s="42"/>
      <c r="D875" s="12"/>
      <c r="E875" s="12"/>
      <c r="F875" s="12"/>
      <c r="G875" s="12"/>
      <c r="H875" s="12"/>
      <c r="I875" s="12"/>
      <c r="J875" s="12"/>
      <c r="K875" s="12"/>
      <c r="L875" s="12"/>
      <c r="M875" s="49"/>
      <c r="N875" s="49"/>
      <c r="O875" s="12"/>
      <c r="P875" s="12"/>
      <c r="Q875" s="12"/>
      <c r="R875" s="12"/>
      <c r="S875" s="12"/>
      <c r="T875" s="12"/>
    </row>
    <row r="876" spans="1:20" s="1" customFormat="1" x14ac:dyDescent="0.4">
      <c r="A876" s="12"/>
      <c r="B876" s="12"/>
      <c r="C876" s="42"/>
      <c r="D876" s="12"/>
      <c r="E876" s="12"/>
      <c r="F876" s="12"/>
      <c r="G876" s="12"/>
      <c r="H876" s="12"/>
      <c r="I876" s="12"/>
      <c r="J876" s="12"/>
      <c r="K876" s="12"/>
      <c r="L876" s="12"/>
      <c r="M876" s="49"/>
      <c r="N876" s="49"/>
      <c r="O876" s="12"/>
      <c r="P876" s="12"/>
      <c r="Q876" s="12"/>
      <c r="R876" s="12"/>
      <c r="S876" s="12"/>
      <c r="T876" s="12"/>
    </row>
    <row r="877" spans="1:20" s="1" customFormat="1" x14ac:dyDescent="0.4">
      <c r="A877" s="12"/>
      <c r="B877" s="12"/>
      <c r="C877" s="42"/>
      <c r="D877" s="12"/>
      <c r="E877" s="12"/>
      <c r="F877" s="12"/>
      <c r="G877" s="12"/>
      <c r="H877" s="12"/>
      <c r="I877" s="12"/>
      <c r="J877" s="12"/>
      <c r="K877" s="12"/>
      <c r="L877" s="12"/>
      <c r="M877" s="49"/>
      <c r="N877" s="49"/>
      <c r="O877" s="12"/>
      <c r="P877" s="12"/>
      <c r="Q877" s="12"/>
      <c r="R877" s="12"/>
      <c r="S877" s="12"/>
      <c r="T877" s="12"/>
    </row>
    <row r="878" spans="1:20" s="1" customFormat="1" x14ac:dyDescent="0.4">
      <c r="A878" s="12"/>
      <c r="B878" s="12"/>
      <c r="C878" s="42"/>
      <c r="D878" s="12"/>
      <c r="E878" s="12"/>
      <c r="F878" s="12"/>
      <c r="G878" s="12"/>
      <c r="H878" s="12"/>
      <c r="I878" s="12"/>
      <c r="J878" s="12"/>
      <c r="K878" s="12"/>
      <c r="L878" s="12"/>
      <c r="M878" s="49"/>
      <c r="N878" s="49"/>
      <c r="O878" s="12"/>
      <c r="P878" s="12"/>
      <c r="Q878" s="12"/>
      <c r="R878" s="12"/>
      <c r="S878" s="12"/>
      <c r="T878" s="12"/>
    </row>
    <row r="879" spans="1:20" s="1" customFormat="1" x14ac:dyDescent="0.4">
      <c r="A879" s="12"/>
      <c r="B879" s="12"/>
      <c r="C879" s="42"/>
      <c r="D879" s="12"/>
      <c r="E879" s="12"/>
      <c r="F879" s="12"/>
      <c r="G879" s="12"/>
      <c r="H879" s="12"/>
      <c r="I879" s="12"/>
      <c r="J879" s="12"/>
      <c r="K879" s="12"/>
      <c r="L879" s="12"/>
      <c r="M879" s="49"/>
      <c r="N879" s="49"/>
      <c r="O879" s="12"/>
      <c r="P879" s="12"/>
      <c r="Q879" s="12"/>
      <c r="R879" s="12"/>
      <c r="S879" s="12"/>
      <c r="T879" s="12"/>
    </row>
    <row r="880" spans="1:20" s="1" customFormat="1" x14ac:dyDescent="0.4">
      <c r="A880" s="12"/>
      <c r="B880" s="12"/>
      <c r="C880" s="42"/>
      <c r="D880" s="12"/>
      <c r="E880" s="12"/>
      <c r="F880" s="12"/>
      <c r="G880" s="12"/>
      <c r="H880" s="12"/>
      <c r="I880" s="12"/>
      <c r="J880" s="12"/>
      <c r="K880" s="12"/>
      <c r="L880" s="12"/>
      <c r="M880" s="49"/>
      <c r="N880" s="49"/>
      <c r="O880" s="12"/>
      <c r="P880" s="12"/>
      <c r="Q880" s="12"/>
      <c r="R880" s="12"/>
      <c r="S880" s="12"/>
      <c r="T880" s="12"/>
    </row>
    <row r="881" spans="1:20" s="1" customFormat="1" x14ac:dyDescent="0.4">
      <c r="A881" s="12"/>
      <c r="B881" s="12"/>
      <c r="C881" s="42"/>
      <c r="D881" s="12"/>
      <c r="E881" s="12"/>
      <c r="F881" s="12"/>
      <c r="G881" s="12"/>
      <c r="H881" s="12"/>
      <c r="I881" s="12"/>
      <c r="J881" s="12"/>
      <c r="K881" s="12"/>
      <c r="L881" s="12"/>
      <c r="M881" s="49"/>
      <c r="N881" s="49"/>
      <c r="O881" s="12"/>
      <c r="P881" s="12"/>
      <c r="Q881" s="12"/>
      <c r="R881" s="12"/>
      <c r="S881" s="12"/>
      <c r="T881" s="12"/>
    </row>
    <row r="882" spans="1:20" s="1" customFormat="1" x14ac:dyDescent="0.4">
      <c r="A882" s="12"/>
      <c r="B882" s="12"/>
      <c r="C882" s="42"/>
      <c r="D882" s="12"/>
      <c r="E882" s="12"/>
      <c r="F882" s="12"/>
      <c r="G882" s="12"/>
      <c r="H882" s="12"/>
      <c r="I882" s="12"/>
      <c r="J882" s="12"/>
      <c r="K882" s="12"/>
      <c r="L882" s="12"/>
      <c r="M882" s="49"/>
      <c r="N882" s="49"/>
      <c r="O882" s="12"/>
      <c r="P882" s="12"/>
      <c r="Q882" s="12"/>
      <c r="R882" s="12"/>
      <c r="S882" s="12"/>
      <c r="T882" s="12"/>
    </row>
    <row r="883" spans="1:20" s="1" customFormat="1" x14ac:dyDescent="0.4">
      <c r="A883" s="12"/>
      <c r="B883" s="12"/>
      <c r="C883" s="42"/>
      <c r="D883" s="12"/>
      <c r="E883" s="12"/>
      <c r="F883" s="12"/>
      <c r="G883" s="12"/>
      <c r="H883" s="12"/>
      <c r="I883" s="12"/>
      <c r="J883" s="12"/>
      <c r="K883" s="12"/>
      <c r="L883" s="12"/>
      <c r="M883" s="49"/>
      <c r="N883" s="49"/>
      <c r="O883" s="12"/>
      <c r="P883" s="12"/>
      <c r="Q883" s="12"/>
      <c r="R883" s="12"/>
      <c r="S883" s="12"/>
      <c r="T883" s="12"/>
    </row>
    <row r="884" spans="1:20" s="1" customFormat="1" x14ac:dyDescent="0.4">
      <c r="A884" s="12"/>
      <c r="B884" s="12"/>
      <c r="C884" s="42"/>
      <c r="D884" s="12"/>
      <c r="E884" s="12"/>
      <c r="F884" s="12"/>
      <c r="G884" s="12"/>
      <c r="H884" s="12"/>
      <c r="I884" s="12"/>
      <c r="J884" s="12"/>
      <c r="K884" s="12"/>
      <c r="L884" s="12"/>
      <c r="M884" s="49"/>
      <c r="N884" s="49"/>
      <c r="O884" s="12"/>
      <c r="P884" s="12"/>
      <c r="Q884" s="12"/>
      <c r="R884" s="12"/>
      <c r="S884" s="12"/>
      <c r="T884" s="12"/>
    </row>
    <row r="885" spans="1:20" s="1" customFormat="1" x14ac:dyDescent="0.4">
      <c r="A885" s="12"/>
      <c r="B885" s="12"/>
      <c r="C885" s="42"/>
      <c r="D885" s="12"/>
      <c r="E885" s="12"/>
      <c r="F885" s="12"/>
      <c r="G885" s="12"/>
      <c r="H885" s="12"/>
      <c r="I885" s="12"/>
      <c r="J885" s="12"/>
      <c r="K885" s="12"/>
      <c r="L885" s="12"/>
      <c r="M885" s="49"/>
      <c r="N885" s="49"/>
      <c r="O885" s="12"/>
      <c r="P885" s="12"/>
      <c r="Q885" s="12"/>
      <c r="R885" s="12"/>
      <c r="S885" s="12"/>
      <c r="T885" s="12"/>
    </row>
    <row r="886" spans="1:20" s="1" customFormat="1" x14ac:dyDescent="0.4">
      <c r="A886" s="12"/>
      <c r="B886" s="12"/>
      <c r="C886" s="42"/>
      <c r="D886" s="12"/>
      <c r="E886" s="12"/>
      <c r="F886" s="12"/>
      <c r="G886" s="12"/>
      <c r="H886" s="12"/>
      <c r="I886" s="12"/>
      <c r="J886" s="12"/>
      <c r="K886" s="12"/>
      <c r="L886" s="12"/>
      <c r="M886" s="49"/>
      <c r="N886" s="49"/>
      <c r="O886" s="12"/>
      <c r="P886" s="12"/>
      <c r="Q886" s="12"/>
      <c r="R886" s="12"/>
      <c r="S886" s="12"/>
      <c r="T886" s="12"/>
    </row>
    <row r="887" spans="1:20" s="1" customFormat="1" x14ac:dyDescent="0.4">
      <c r="A887" s="12"/>
      <c r="B887" s="12"/>
      <c r="C887" s="42"/>
      <c r="D887" s="12"/>
      <c r="E887" s="12"/>
      <c r="F887" s="12"/>
      <c r="G887" s="12"/>
      <c r="H887" s="12"/>
      <c r="I887" s="12"/>
      <c r="J887" s="12"/>
      <c r="K887" s="12"/>
      <c r="L887" s="12"/>
      <c r="M887" s="49"/>
      <c r="N887" s="49"/>
      <c r="O887" s="12"/>
      <c r="P887" s="12"/>
      <c r="Q887" s="12"/>
      <c r="R887" s="12"/>
      <c r="S887" s="12"/>
      <c r="T887" s="12"/>
    </row>
    <row r="888" spans="1:20" s="1" customFormat="1" x14ac:dyDescent="0.4">
      <c r="A888" s="12"/>
      <c r="B888" s="12"/>
      <c r="C888" s="42"/>
      <c r="D888" s="12"/>
      <c r="E888" s="12"/>
      <c r="F888" s="12"/>
      <c r="G888" s="12"/>
      <c r="H888" s="12"/>
      <c r="I888" s="12"/>
      <c r="J888" s="12"/>
      <c r="K888" s="12"/>
      <c r="L888" s="12"/>
      <c r="M888" s="49"/>
      <c r="N888" s="49"/>
      <c r="O888" s="12"/>
      <c r="P888" s="12"/>
      <c r="Q888" s="12"/>
      <c r="R888" s="12"/>
      <c r="S888" s="12"/>
      <c r="T888" s="12"/>
    </row>
    <row r="889" spans="1:20" s="1" customFormat="1" x14ac:dyDescent="0.4">
      <c r="A889" s="12"/>
      <c r="B889" s="12"/>
      <c r="C889" s="42"/>
      <c r="D889" s="12"/>
      <c r="E889" s="12"/>
      <c r="F889" s="12"/>
      <c r="G889" s="12"/>
      <c r="H889" s="12"/>
      <c r="I889" s="12"/>
      <c r="J889" s="12"/>
      <c r="K889" s="12"/>
      <c r="L889" s="12"/>
      <c r="M889" s="49"/>
      <c r="N889" s="49"/>
      <c r="O889" s="12"/>
      <c r="P889" s="12"/>
      <c r="Q889" s="12"/>
      <c r="R889" s="12"/>
      <c r="S889" s="12"/>
      <c r="T889" s="12"/>
    </row>
    <row r="890" spans="1:20" s="1" customFormat="1" x14ac:dyDescent="0.4">
      <c r="A890" s="12"/>
      <c r="B890" s="12"/>
      <c r="C890" s="42"/>
      <c r="D890" s="12"/>
      <c r="E890" s="12"/>
      <c r="F890" s="12"/>
      <c r="G890" s="12"/>
      <c r="H890" s="12"/>
      <c r="I890" s="12"/>
      <c r="J890" s="12"/>
      <c r="K890" s="12"/>
      <c r="L890" s="12"/>
      <c r="M890" s="49"/>
      <c r="N890" s="49"/>
      <c r="O890" s="12"/>
      <c r="P890" s="12"/>
      <c r="Q890" s="12"/>
      <c r="R890" s="12"/>
      <c r="S890" s="12"/>
      <c r="T890" s="12"/>
    </row>
    <row r="891" spans="1:20" s="1" customFormat="1" x14ac:dyDescent="0.4">
      <c r="A891" s="12"/>
      <c r="B891" s="12"/>
      <c r="C891" s="42"/>
      <c r="D891" s="12"/>
      <c r="E891" s="12"/>
      <c r="F891" s="12"/>
      <c r="G891" s="12"/>
      <c r="H891" s="12"/>
      <c r="I891" s="12"/>
      <c r="J891" s="12"/>
      <c r="K891" s="12"/>
      <c r="L891" s="12"/>
      <c r="M891" s="49"/>
      <c r="N891" s="49"/>
      <c r="O891" s="12"/>
      <c r="P891" s="12"/>
      <c r="Q891" s="12"/>
      <c r="R891" s="12"/>
      <c r="S891" s="12"/>
      <c r="T891" s="12"/>
    </row>
    <row r="892" spans="1:20" s="1" customFormat="1" x14ac:dyDescent="0.4">
      <c r="A892" s="12"/>
      <c r="B892" s="12"/>
      <c r="C892" s="42"/>
      <c r="D892" s="12"/>
      <c r="E892" s="12"/>
      <c r="F892" s="12"/>
      <c r="G892" s="12"/>
      <c r="H892" s="12"/>
      <c r="I892" s="12"/>
      <c r="J892" s="12"/>
      <c r="K892" s="12"/>
      <c r="L892" s="12"/>
      <c r="M892" s="49"/>
      <c r="N892" s="49"/>
      <c r="O892" s="12"/>
      <c r="P892" s="12"/>
      <c r="Q892" s="12"/>
      <c r="R892" s="12"/>
      <c r="S892" s="12"/>
      <c r="T892" s="12"/>
    </row>
    <row r="893" spans="1:20" s="1" customFormat="1" x14ac:dyDescent="0.4">
      <c r="A893" s="12"/>
      <c r="B893" s="12"/>
      <c r="C893" s="42"/>
      <c r="D893" s="12"/>
      <c r="E893" s="12"/>
      <c r="F893" s="12"/>
      <c r="G893" s="12"/>
      <c r="H893" s="12"/>
      <c r="I893" s="12"/>
      <c r="J893" s="12"/>
      <c r="K893" s="12"/>
      <c r="L893" s="12"/>
      <c r="M893" s="49"/>
      <c r="N893" s="49"/>
      <c r="O893" s="12"/>
      <c r="P893" s="12"/>
      <c r="Q893" s="12"/>
      <c r="R893" s="12"/>
      <c r="S893" s="12"/>
      <c r="T893" s="12"/>
    </row>
    <row r="894" spans="1:20" s="1" customFormat="1" x14ac:dyDescent="0.4">
      <c r="A894" s="12"/>
      <c r="B894" s="12"/>
      <c r="C894" s="42"/>
      <c r="D894" s="12"/>
      <c r="E894" s="12"/>
      <c r="F894" s="12"/>
      <c r="G894" s="12"/>
      <c r="H894" s="12"/>
      <c r="I894" s="12"/>
      <c r="J894" s="12"/>
      <c r="K894" s="12"/>
      <c r="L894" s="12"/>
      <c r="M894" s="49"/>
      <c r="N894" s="49"/>
      <c r="O894" s="12"/>
      <c r="P894" s="12"/>
      <c r="Q894" s="12"/>
      <c r="R894" s="12"/>
      <c r="S894" s="12"/>
      <c r="T894" s="12"/>
    </row>
    <row r="895" spans="1:20" s="1" customFormat="1" x14ac:dyDescent="0.4">
      <c r="A895" s="12"/>
      <c r="B895" s="12"/>
      <c r="C895" s="42"/>
      <c r="D895" s="12"/>
      <c r="E895" s="12"/>
      <c r="F895" s="12"/>
      <c r="G895" s="12"/>
      <c r="H895" s="12"/>
      <c r="I895" s="12"/>
      <c r="J895" s="12"/>
      <c r="K895" s="12"/>
      <c r="L895" s="12"/>
      <c r="M895" s="49"/>
      <c r="N895" s="49"/>
      <c r="O895" s="12"/>
      <c r="P895" s="12"/>
      <c r="Q895" s="12"/>
      <c r="R895" s="12"/>
      <c r="S895" s="12"/>
      <c r="T895" s="12"/>
    </row>
    <row r="896" spans="1:20" s="1" customFormat="1" x14ac:dyDescent="0.4">
      <c r="A896" s="12"/>
      <c r="B896" s="12"/>
      <c r="C896" s="42"/>
      <c r="D896" s="12"/>
      <c r="E896" s="12"/>
      <c r="F896" s="12"/>
      <c r="G896" s="12"/>
      <c r="H896" s="12"/>
      <c r="I896" s="12"/>
      <c r="J896" s="12"/>
      <c r="K896" s="12"/>
      <c r="L896" s="12"/>
      <c r="M896" s="49"/>
      <c r="N896" s="49"/>
      <c r="O896" s="12"/>
      <c r="P896" s="12"/>
      <c r="Q896" s="12"/>
      <c r="R896" s="12"/>
      <c r="S896" s="12"/>
      <c r="T896" s="12"/>
    </row>
    <row r="897" spans="1:20" s="1" customFormat="1" x14ac:dyDescent="0.4">
      <c r="A897" s="12"/>
      <c r="B897" s="12"/>
      <c r="C897" s="42"/>
      <c r="D897" s="12"/>
      <c r="E897" s="12"/>
      <c r="F897" s="12"/>
      <c r="G897" s="12"/>
      <c r="H897" s="12"/>
      <c r="I897" s="12"/>
      <c r="J897" s="12"/>
      <c r="K897" s="12"/>
      <c r="L897" s="12"/>
      <c r="M897" s="49"/>
      <c r="N897" s="49"/>
      <c r="O897" s="12"/>
      <c r="P897" s="12"/>
      <c r="Q897" s="12"/>
      <c r="R897" s="12"/>
      <c r="S897" s="12"/>
      <c r="T897" s="12"/>
    </row>
    <row r="898" spans="1:20" s="1" customFormat="1" x14ac:dyDescent="0.4">
      <c r="A898" s="12"/>
      <c r="B898" s="12"/>
      <c r="C898" s="42"/>
      <c r="D898" s="12"/>
      <c r="E898" s="12"/>
      <c r="F898" s="12"/>
      <c r="G898" s="12"/>
      <c r="H898" s="12"/>
      <c r="I898" s="12"/>
      <c r="J898" s="12"/>
      <c r="K898" s="12"/>
      <c r="L898" s="12"/>
      <c r="M898" s="49"/>
      <c r="N898" s="49"/>
      <c r="O898" s="12"/>
      <c r="P898" s="12"/>
      <c r="Q898" s="12"/>
      <c r="R898" s="12"/>
      <c r="S898" s="12"/>
      <c r="T898" s="12"/>
    </row>
    <row r="899" spans="1:20" s="1" customFormat="1" x14ac:dyDescent="0.4">
      <c r="A899" s="12"/>
      <c r="B899" s="12"/>
      <c r="C899" s="42"/>
      <c r="D899" s="12"/>
      <c r="E899" s="12"/>
      <c r="F899" s="12"/>
      <c r="G899" s="12"/>
      <c r="H899" s="12"/>
      <c r="I899" s="12"/>
      <c r="J899" s="12"/>
      <c r="K899" s="12"/>
      <c r="L899" s="12"/>
      <c r="M899" s="49"/>
      <c r="N899" s="49"/>
      <c r="O899" s="12"/>
      <c r="P899" s="12"/>
      <c r="Q899" s="12"/>
      <c r="R899" s="12"/>
      <c r="S899" s="12"/>
      <c r="T899" s="12"/>
    </row>
    <row r="900" spans="1:20" s="1" customFormat="1" x14ac:dyDescent="0.4">
      <c r="A900" s="12"/>
      <c r="B900" s="12"/>
      <c r="C900" s="42"/>
      <c r="D900" s="12"/>
      <c r="E900" s="12"/>
      <c r="F900" s="12"/>
      <c r="G900" s="12"/>
      <c r="H900" s="12"/>
      <c r="I900" s="12"/>
      <c r="J900" s="12"/>
      <c r="K900" s="12"/>
      <c r="L900" s="12"/>
      <c r="M900" s="49"/>
      <c r="N900" s="49"/>
      <c r="O900" s="12"/>
      <c r="P900" s="12"/>
      <c r="Q900" s="12"/>
      <c r="R900" s="12"/>
      <c r="S900" s="12"/>
      <c r="T900" s="12"/>
    </row>
    <row r="901" spans="1:20" s="1" customFormat="1" x14ac:dyDescent="0.4">
      <c r="A901" s="12"/>
      <c r="B901" s="12"/>
      <c r="C901" s="42"/>
      <c r="D901" s="12"/>
      <c r="E901" s="12"/>
      <c r="F901" s="12"/>
      <c r="G901" s="12"/>
      <c r="H901" s="12"/>
      <c r="I901" s="12"/>
      <c r="J901" s="12"/>
      <c r="K901" s="12"/>
      <c r="L901" s="12"/>
      <c r="M901" s="49"/>
      <c r="N901" s="49"/>
      <c r="O901" s="12"/>
      <c r="P901" s="12"/>
      <c r="Q901" s="12"/>
      <c r="R901" s="12"/>
      <c r="S901" s="12"/>
      <c r="T901" s="12"/>
    </row>
    <row r="902" spans="1:20" s="1" customFormat="1" x14ac:dyDescent="0.4">
      <c r="A902" s="12"/>
      <c r="B902" s="12"/>
      <c r="C902" s="42"/>
      <c r="D902" s="12"/>
      <c r="E902" s="12"/>
      <c r="F902" s="12"/>
      <c r="G902" s="12"/>
      <c r="H902" s="12"/>
      <c r="I902" s="12"/>
      <c r="J902" s="12"/>
      <c r="K902" s="12"/>
      <c r="L902" s="12"/>
      <c r="M902" s="49"/>
      <c r="N902" s="49"/>
      <c r="O902" s="12"/>
      <c r="P902" s="12"/>
      <c r="Q902" s="12"/>
      <c r="R902" s="12"/>
      <c r="S902" s="12"/>
      <c r="T902" s="12"/>
    </row>
    <row r="903" spans="1:20" s="1" customFormat="1" x14ac:dyDescent="0.4">
      <c r="A903" s="12"/>
      <c r="B903" s="12"/>
      <c r="C903" s="42"/>
      <c r="D903" s="12"/>
      <c r="E903" s="12"/>
      <c r="F903" s="12"/>
      <c r="G903" s="12"/>
      <c r="H903" s="12"/>
      <c r="I903" s="12"/>
      <c r="J903" s="12"/>
      <c r="K903" s="12"/>
      <c r="L903" s="12"/>
      <c r="M903" s="49"/>
      <c r="N903" s="49"/>
      <c r="O903" s="12"/>
      <c r="P903" s="12"/>
      <c r="Q903" s="12"/>
      <c r="R903" s="12"/>
      <c r="S903" s="12"/>
      <c r="T903" s="12"/>
    </row>
    <row r="904" spans="1:20" s="1" customFormat="1" x14ac:dyDescent="0.4">
      <c r="A904" s="12"/>
      <c r="B904" s="12"/>
      <c r="C904" s="42"/>
      <c r="D904" s="12"/>
      <c r="E904" s="12"/>
      <c r="F904" s="12"/>
      <c r="G904" s="12"/>
      <c r="H904" s="12"/>
      <c r="I904" s="12"/>
      <c r="J904" s="12"/>
      <c r="K904" s="12"/>
      <c r="L904" s="12"/>
      <c r="M904" s="49"/>
      <c r="N904" s="49"/>
      <c r="O904" s="12"/>
      <c r="P904" s="12"/>
      <c r="Q904" s="12"/>
      <c r="R904" s="12"/>
      <c r="S904" s="12"/>
      <c r="T904" s="12"/>
    </row>
    <row r="905" spans="1:20" s="1" customFormat="1" x14ac:dyDescent="0.4">
      <c r="A905" s="12"/>
      <c r="B905" s="12"/>
      <c r="C905" s="42"/>
      <c r="D905" s="12"/>
      <c r="E905" s="12"/>
      <c r="F905" s="12"/>
      <c r="G905" s="12"/>
      <c r="H905" s="12"/>
      <c r="I905" s="12"/>
      <c r="J905" s="12"/>
      <c r="K905" s="12"/>
      <c r="L905" s="12"/>
      <c r="M905" s="49"/>
      <c r="N905" s="49"/>
      <c r="O905" s="12"/>
      <c r="P905" s="12"/>
      <c r="Q905" s="12"/>
      <c r="R905" s="12"/>
      <c r="S905" s="12"/>
      <c r="T905" s="12"/>
    </row>
    <row r="906" spans="1:20" s="1" customFormat="1" x14ac:dyDescent="0.4">
      <c r="A906" s="12"/>
      <c r="B906" s="12"/>
      <c r="C906" s="42"/>
      <c r="D906" s="12"/>
      <c r="E906" s="12"/>
      <c r="F906" s="12"/>
      <c r="G906" s="12"/>
      <c r="H906" s="12"/>
      <c r="I906" s="12"/>
      <c r="J906" s="12"/>
      <c r="K906" s="12"/>
      <c r="L906" s="12"/>
      <c r="M906" s="49"/>
      <c r="N906" s="49"/>
      <c r="O906" s="12"/>
      <c r="P906" s="12"/>
      <c r="Q906" s="12"/>
      <c r="R906" s="12"/>
      <c r="S906" s="12"/>
      <c r="T906" s="12"/>
    </row>
    <row r="907" spans="1:20" s="1" customFormat="1" x14ac:dyDescent="0.4">
      <c r="A907" s="12"/>
      <c r="B907" s="12"/>
      <c r="C907" s="42"/>
      <c r="D907" s="12"/>
      <c r="E907" s="12"/>
      <c r="F907" s="12"/>
      <c r="G907" s="12"/>
      <c r="H907" s="12"/>
      <c r="I907" s="12"/>
      <c r="J907" s="12"/>
      <c r="K907" s="12"/>
      <c r="L907" s="12"/>
      <c r="M907" s="49"/>
      <c r="N907" s="49"/>
      <c r="O907" s="12"/>
      <c r="P907" s="12"/>
      <c r="Q907" s="12"/>
      <c r="R907" s="12"/>
      <c r="S907" s="12"/>
      <c r="T907" s="12"/>
    </row>
    <row r="908" spans="1:20" s="1" customFormat="1" x14ac:dyDescent="0.4">
      <c r="A908" s="12"/>
      <c r="B908" s="12"/>
      <c r="C908" s="42"/>
      <c r="D908" s="12"/>
      <c r="E908" s="12"/>
      <c r="F908" s="12"/>
      <c r="G908" s="12"/>
      <c r="H908" s="12"/>
      <c r="I908" s="12"/>
      <c r="J908" s="12"/>
      <c r="K908" s="12"/>
      <c r="L908" s="12"/>
      <c r="M908" s="49"/>
      <c r="N908" s="49"/>
      <c r="O908" s="12"/>
      <c r="P908" s="12"/>
      <c r="Q908" s="12"/>
      <c r="R908" s="12"/>
      <c r="S908" s="12"/>
      <c r="T908" s="12"/>
    </row>
    <row r="909" spans="1:20" s="1" customFormat="1" x14ac:dyDescent="0.4">
      <c r="A909" s="12"/>
      <c r="B909" s="12"/>
      <c r="C909" s="42"/>
      <c r="D909" s="12"/>
      <c r="E909" s="12"/>
      <c r="F909" s="12"/>
      <c r="G909" s="12"/>
      <c r="H909" s="12"/>
      <c r="I909" s="12"/>
      <c r="J909" s="12"/>
      <c r="K909" s="12"/>
      <c r="L909" s="12"/>
      <c r="M909" s="49"/>
      <c r="N909" s="49"/>
      <c r="O909" s="12"/>
      <c r="P909" s="12"/>
      <c r="Q909" s="12"/>
      <c r="R909" s="12"/>
      <c r="S909" s="12"/>
      <c r="T909" s="12"/>
    </row>
    <row r="910" spans="1:20" s="1" customFormat="1" x14ac:dyDescent="0.4">
      <c r="A910" s="12"/>
      <c r="B910" s="12"/>
      <c r="C910" s="42"/>
      <c r="D910" s="12"/>
      <c r="E910" s="12"/>
      <c r="F910" s="12"/>
      <c r="G910" s="12"/>
      <c r="H910" s="12"/>
      <c r="I910" s="12"/>
      <c r="J910" s="12"/>
      <c r="K910" s="12"/>
      <c r="L910" s="12"/>
      <c r="M910" s="49"/>
      <c r="N910" s="49"/>
      <c r="O910" s="12"/>
      <c r="P910" s="12"/>
      <c r="Q910" s="12"/>
      <c r="R910" s="12"/>
      <c r="S910" s="12"/>
      <c r="T910" s="12"/>
    </row>
    <row r="911" spans="1:20" s="1" customFormat="1" x14ac:dyDescent="0.4">
      <c r="A911" s="12"/>
      <c r="B911" s="12"/>
      <c r="C911" s="42"/>
      <c r="D911" s="12"/>
      <c r="E911" s="12"/>
      <c r="F911" s="12"/>
      <c r="G911" s="12"/>
      <c r="H911" s="12"/>
      <c r="I911" s="12"/>
      <c r="J911" s="12"/>
      <c r="K911" s="12"/>
      <c r="L911" s="12"/>
      <c r="M911" s="49"/>
      <c r="N911" s="49"/>
      <c r="O911" s="12"/>
      <c r="P911" s="12"/>
      <c r="Q911" s="12"/>
      <c r="R911" s="12"/>
      <c r="S911" s="12"/>
      <c r="T911" s="12"/>
    </row>
    <row r="912" spans="1:20" s="1" customFormat="1" x14ac:dyDescent="0.4">
      <c r="A912" s="12"/>
      <c r="B912" s="12"/>
      <c r="C912" s="42"/>
      <c r="D912" s="12"/>
      <c r="E912" s="12"/>
      <c r="F912" s="12"/>
      <c r="G912" s="12"/>
      <c r="H912" s="12"/>
      <c r="I912" s="12"/>
      <c r="J912" s="12"/>
      <c r="K912" s="12"/>
      <c r="L912" s="12"/>
      <c r="M912" s="49"/>
      <c r="N912" s="49"/>
      <c r="O912" s="12"/>
      <c r="P912" s="12"/>
      <c r="Q912" s="12"/>
      <c r="R912" s="12"/>
      <c r="S912" s="12"/>
      <c r="T912" s="12"/>
    </row>
    <row r="913" spans="1:20" s="1" customFormat="1" x14ac:dyDescent="0.4">
      <c r="A913" s="12"/>
      <c r="B913" s="12"/>
      <c r="C913" s="42"/>
      <c r="D913" s="12"/>
      <c r="E913" s="12"/>
      <c r="F913" s="12"/>
      <c r="G913" s="12"/>
      <c r="H913" s="12"/>
      <c r="I913" s="12"/>
      <c r="J913" s="12"/>
      <c r="K913" s="12"/>
      <c r="L913" s="12"/>
      <c r="M913" s="49"/>
      <c r="N913" s="49"/>
      <c r="O913" s="12"/>
      <c r="P913" s="12"/>
      <c r="Q913" s="12"/>
      <c r="R913" s="12"/>
      <c r="S913" s="12"/>
      <c r="T913" s="12"/>
    </row>
    <row r="914" spans="1:20" s="1" customFormat="1" x14ac:dyDescent="0.4">
      <c r="A914" s="12"/>
      <c r="B914" s="12"/>
      <c r="C914" s="42"/>
      <c r="D914" s="12"/>
      <c r="E914" s="12"/>
      <c r="F914" s="12"/>
      <c r="G914" s="12"/>
      <c r="H914" s="12"/>
      <c r="I914" s="12"/>
      <c r="J914" s="12"/>
      <c r="K914" s="12"/>
      <c r="L914" s="12"/>
      <c r="M914" s="49"/>
      <c r="N914" s="49"/>
      <c r="O914" s="12"/>
      <c r="P914" s="12"/>
      <c r="Q914" s="12"/>
      <c r="R914" s="12"/>
      <c r="S914" s="12"/>
      <c r="T914" s="12"/>
    </row>
    <row r="915" spans="1:20" s="1" customFormat="1" x14ac:dyDescent="0.4">
      <c r="A915" s="12"/>
      <c r="B915" s="12"/>
      <c r="C915" s="42"/>
      <c r="D915" s="12"/>
      <c r="E915" s="12"/>
      <c r="F915" s="12"/>
      <c r="G915" s="12"/>
      <c r="H915" s="12"/>
      <c r="I915" s="12"/>
      <c r="J915" s="12"/>
      <c r="K915" s="12"/>
      <c r="L915" s="12"/>
      <c r="M915" s="49"/>
      <c r="N915" s="49"/>
      <c r="O915" s="12"/>
      <c r="P915" s="12"/>
      <c r="Q915" s="12"/>
      <c r="R915" s="12"/>
      <c r="S915" s="12"/>
      <c r="T915" s="12"/>
    </row>
    <row r="916" spans="1:20" s="1" customFormat="1" x14ac:dyDescent="0.4">
      <c r="A916" s="12"/>
      <c r="B916" s="12"/>
      <c r="C916" s="42"/>
      <c r="D916" s="12"/>
      <c r="E916" s="12"/>
      <c r="F916" s="12"/>
      <c r="G916" s="12"/>
      <c r="H916" s="12"/>
      <c r="I916" s="12"/>
      <c r="J916" s="12"/>
      <c r="K916" s="12"/>
      <c r="L916" s="12"/>
      <c r="M916" s="49"/>
      <c r="N916" s="49"/>
      <c r="O916" s="12"/>
      <c r="P916" s="12"/>
      <c r="Q916" s="12"/>
      <c r="R916" s="12"/>
      <c r="S916" s="12"/>
      <c r="T916" s="12"/>
    </row>
    <row r="917" spans="1:20" s="1" customFormat="1" x14ac:dyDescent="0.4">
      <c r="A917" s="12"/>
      <c r="B917" s="12"/>
      <c r="C917" s="42"/>
      <c r="D917" s="12"/>
      <c r="E917" s="12"/>
      <c r="F917" s="12"/>
      <c r="G917" s="12"/>
      <c r="H917" s="12"/>
      <c r="I917" s="12"/>
      <c r="J917" s="12"/>
      <c r="K917" s="12"/>
      <c r="L917" s="12"/>
      <c r="M917" s="49"/>
      <c r="N917" s="49"/>
      <c r="O917" s="12"/>
      <c r="P917" s="12"/>
      <c r="Q917" s="12"/>
      <c r="R917" s="12"/>
      <c r="S917" s="12"/>
      <c r="T917" s="12"/>
    </row>
    <row r="918" spans="1:20" s="1" customFormat="1" x14ac:dyDescent="0.4">
      <c r="A918" s="12"/>
      <c r="B918" s="12"/>
      <c r="C918" s="42"/>
      <c r="D918" s="12"/>
      <c r="E918" s="12"/>
      <c r="F918" s="12"/>
      <c r="G918" s="12"/>
      <c r="H918" s="12"/>
      <c r="I918" s="12"/>
      <c r="J918" s="12"/>
      <c r="K918" s="12"/>
      <c r="L918" s="12"/>
      <c r="M918" s="49"/>
      <c r="N918" s="49"/>
      <c r="O918" s="12"/>
      <c r="P918" s="12"/>
      <c r="Q918" s="12"/>
      <c r="R918" s="12"/>
      <c r="S918" s="12"/>
      <c r="T918" s="12"/>
    </row>
    <row r="919" spans="1:20" s="1" customFormat="1" x14ac:dyDescent="0.4">
      <c r="A919" s="12"/>
      <c r="B919" s="12"/>
      <c r="C919" s="42"/>
      <c r="D919" s="12"/>
      <c r="E919" s="12"/>
      <c r="F919" s="12"/>
      <c r="G919" s="12"/>
      <c r="H919" s="12"/>
      <c r="I919" s="12"/>
      <c r="J919" s="12"/>
      <c r="K919" s="12"/>
      <c r="L919" s="12"/>
      <c r="M919" s="49"/>
      <c r="N919" s="49"/>
      <c r="O919" s="12"/>
      <c r="P919" s="12"/>
      <c r="Q919" s="12"/>
      <c r="R919" s="12"/>
      <c r="S919" s="12"/>
      <c r="T919" s="12"/>
    </row>
    <row r="920" spans="1:20" s="1" customFormat="1" x14ac:dyDescent="0.4">
      <c r="A920" s="12"/>
      <c r="B920" s="12"/>
      <c r="C920" s="42"/>
      <c r="D920" s="12"/>
      <c r="E920" s="12"/>
      <c r="F920" s="12"/>
      <c r="G920" s="12"/>
      <c r="H920" s="12"/>
      <c r="I920" s="12"/>
      <c r="J920" s="12"/>
      <c r="K920" s="12"/>
      <c r="L920" s="12"/>
      <c r="M920" s="49"/>
      <c r="N920" s="49"/>
      <c r="O920" s="12"/>
      <c r="P920" s="12"/>
      <c r="Q920" s="12"/>
      <c r="R920" s="12"/>
      <c r="S920" s="12"/>
      <c r="T920" s="12"/>
    </row>
    <row r="921" spans="1:20" s="1" customFormat="1" x14ac:dyDescent="0.4">
      <c r="A921" s="12"/>
      <c r="B921" s="12"/>
      <c r="C921" s="42"/>
      <c r="D921" s="12"/>
      <c r="E921" s="12"/>
      <c r="F921" s="12"/>
      <c r="G921" s="12"/>
      <c r="H921" s="12"/>
      <c r="I921" s="12"/>
      <c r="J921" s="12"/>
      <c r="K921" s="12"/>
      <c r="L921" s="12"/>
      <c r="M921" s="49"/>
      <c r="N921" s="49"/>
      <c r="O921" s="12"/>
      <c r="P921" s="12"/>
      <c r="Q921" s="12"/>
      <c r="R921" s="12"/>
      <c r="S921" s="12"/>
      <c r="T921" s="12"/>
    </row>
    <row r="922" spans="1:20" s="1" customFormat="1" x14ac:dyDescent="0.4">
      <c r="A922" s="12"/>
      <c r="B922" s="12"/>
      <c r="C922" s="42"/>
      <c r="D922" s="12"/>
      <c r="E922" s="12"/>
      <c r="F922" s="12"/>
      <c r="G922" s="12"/>
      <c r="H922" s="12"/>
      <c r="I922" s="12"/>
      <c r="J922" s="12"/>
      <c r="K922" s="12"/>
      <c r="L922" s="12"/>
      <c r="M922" s="49"/>
      <c r="N922" s="49"/>
      <c r="O922" s="12"/>
      <c r="P922" s="12"/>
      <c r="Q922" s="12"/>
      <c r="R922" s="12"/>
      <c r="S922" s="12"/>
      <c r="T922" s="12"/>
    </row>
    <row r="923" spans="1:20" s="1" customFormat="1" x14ac:dyDescent="0.4">
      <c r="A923" s="12"/>
      <c r="B923" s="12"/>
      <c r="C923" s="42"/>
      <c r="D923" s="12"/>
      <c r="E923" s="12"/>
      <c r="F923" s="12"/>
      <c r="G923" s="12"/>
      <c r="H923" s="12"/>
      <c r="I923" s="12"/>
      <c r="J923" s="12"/>
      <c r="K923" s="12"/>
      <c r="L923" s="12"/>
      <c r="M923" s="49"/>
      <c r="N923" s="49"/>
      <c r="O923" s="12"/>
      <c r="P923" s="12"/>
      <c r="Q923" s="12"/>
      <c r="R923" s="12"/>
      <c r="S923" s="12"/>
      <c r="T923" s="12"/>
    </row>
    <row r="924" spans="1:20" s="1" customFormat="1" x14ac:dyDescent="0.4">
      <c r="A924" s="12"/>
      <c r="B924" s="12"/>
      <c r="C924" s="42"/>
      <c r="D924" s="12"/>
      <c r="E924" s="12"/>
      <c r="F924" s="12"/>
      <c r="G924" s="12"/>
      <c r="H924" s="12"/>
      <c r="I924" s="12"/>
      <c r="J924" s="12"/>
      <c r="K924" s="12"/>
      <c r="L924" s="12"/>
      <c r="M924" s="49"/>
      <c r="N924" s="49"/>
      <c r="O924" s="12"/>
      <c r="P924" s="12"/>
      <c r="Q924" s="12"/>
      <c r="R924" s="12"/>
      <c r="S924" s="12"/>
      <c r="T924" s="12"/>
    </row>
    <row r="925" spans="1:20" s="1" customFormat="1" x14ac:dyDescent="0.4">
      <c r="A925" s="12"/>
      <c r="B925" s="12"/>
      <c r="C925" s="42"/>
      <c r="D925" s="12"/>
      <c r="E925" s="12"/>
      <c r="F925" s="12"/>
      <c r="G925" s="12"/>
      <c r="H925" s="12"/>
      <c r="I925" s="12"/>
      <c r="J925" s="12"/>
      <c r="K925" s="12"/>
      <c r="L925" s="12"/>
      <c r="M925" s="49"/>
      <c r="N925" s="49"/>
      <c r="O925" s="12"/>
      <c r="P925" s="12"/>
      <c r="Q925" s="12"/>
      <c r="R925" s="12"/>
      <c r="S925" s="12"/>
      <c r="T925" s="12"/>
    </row>
    <row r="926" spans="1:20" s="1" customFormat="1" x14ac:dyDescent="0.4">
      <c r="A926" s="12"/>
      <c r="B926" s="12"/>
      <c r="C926" s="42"/>
      <c r="D926" s="12"/>
      <c r="E926" s="12"/>
      <c r="F926" s="12"/>
      <c r="G926" s="12"/>
      <c r="H926" s="12"/>
      <c r="I926" s="12"/>
      <c r="J926" s="12"/>
      <c r="K926" s="12"/>
      <c r="L926" s="12"/>
      <c r="M926" s="49"/>
      <c r="N926" s="49"/>
      <c r="O926" s="12"/>
      <c r="P926" s="12"/>
      <c r="Q926" s="12"/>
      <c r="R926" s="12"/>
      <c r="S926" s="12"/>
      <c r="T926" s="12"/>
    </row>
    <row r="927" spans="1:20" s="1" customFormat="1" x14ac:dyDescent="0.4">
      <c r="A927" s="12"/>
      <c r="B927" s="12"/>
      <c r="C927" s="42"/>
      <c r="D927" s="12"/>
      <c r="E927" s="12"/>
      <c r="F927" s="12"/>
      <c r="G927" s="12"/>
      <c r="H927" s="12"/>
      <c r="I927" s="12"/>
      <c r="J927" s="12"/>
      <c r="K927" s="12"/>
      <c r="L927" s="12"/>
      <c r="M927" s="49"/>
      <c r="N927" s="49"/>
      <c r="O927" s="12"/>
      <c r="P927" s="12"/>
      <c r="Q927" s="12"/>
      <c r="R927" s="12"/>
      <c r="S927" s="12"/>
      <c r="T927" s="12"/>
    </row>
    <row r="928" spans="1:20" s="1" customFormat="1" x14ac:dyDescent="0.4">
      <c r="A928" s="12"/>
      <c r="B928" s="12"/>
      <c r="C928" s="42"/>
      <c r="D928" s="12"/>
      <c r="E928" s="12"/>
      <c r="F928" s="12"/>
      <c r="G928" s="12"/>
      <c r="H928" s="12"/>
      <c r="I928" s="12"/>
      <c r="J928" s="12"/>
      <c r="K928" s="12"/>
      <c r="L928" s="12"/>
      <c r="M928" s="49"/>
      <c r="N928" s="49"/>
      <c r="O928" s="12"/>
      <c r="P928" s="12"/>
      <c r="Q928" s="12"/>
      <c r="R928" s="12"/>
      <c r="S928" s="12"/>
      <c r="T928" s="12"/>
    </row>
    <row r="929" spans="1:20" s="1" customFormat="1" x14ac:dyDescent="0.4">
      <c r="A929" s="12"/>
      <c r="B929" s="12"/>
      <c r="C929" s="42"/>
      <c r="D929" s="12"/>
      <c r="E929" s="12"/>
      <c r="F929" s="12"/>
      <c r="G929" s="12"/>
      <c r="H929" s="12"/>
      <c r="I929" s="12"/>
      <c r="J929" s="12"/>
      <c r="K929" s="12"/>
      <c r="L929" s="12"/>
      <c r="M929" s="49"/>
      <c r="N929" s="49"/>
      <c r="O929" s="12"/>
      <c r="P929" s="12"/>
      <c r="Q929" s="12"/>
      <c r="R929" s="12"/>
      <c r="S929" s="12"/>
      <c r="T929" s="12"/>
    </row>
    <row r="930" spans="1:20" s="1" customFormat="1" x14ac:dyDescent="0.4">
      <c r="A930" s="12"/>
      <c r="B930" s="12"/>
      <c r="C930" s="42"/>
      <c r="D930" s="12"/>
      <c r="E930" s="12"/>
      <c r="F930" s="12"/>
      <c r="G930" s="12"/>
      <c r="H930" s="12"/>
      <c r="I930" s="12"/>
      <c r="J930" s="12"/>
      <c r="K930" s="12"/>
      <c r="L930" s="12"/>
      <c r="M930" s="49"/>
      <c r="N930" s="49"/>
      <c r="O930" s="12"/>
      <c r="P930" s="12"/>
      <c r="Q930" s="12"/>
      <c r="R930" s="12"/>
      <c r="S930" s="12"/>
      <c r="T930" s="12"/>
    </row>
    <row r="931" spans="1:20" s="1" customFormat="1" x14ac:dyDescent="0.4">
      <c r="A931" s="12"/>
      <c r="B931" s="12"/>
      <c r="C931" s="42"/>
      <c r="D931" s="12"/>
      <c r="E931" s="12"/>
      <c r="F931" s="12"/>
      <c r="G931" s="12"/>
      <c r="H931" s="12"/>
      <c r="I931" s="12"/>
      <c r="J931" s="12"/>
      <c r="K931" s="12"/>
      <c r="L931" s="12"/>
      <c r="M931" s="49"/>
      <c r="N931" s="49"/>
      <c r="O931" s="12"/>
      <c r="P931" s="12"/>
      <c r="Q931" s="12"/>
      <c r="R931" s="12"/>
      <c r="S931" s="12"/>
      <c r="T931" s="12"/>
    </row>
    <row r="932" spans="1:20" s="1" customFormat="1" x14ac:dyDescent="0.4">
      <c r="A932" s="12"/>
      <c r="B932" s="12"/>
      <c r="C932" s="42"/>
      <c r="D932" s="12"/>
      <c r="E932" s="12"/>
      <c r="F932" s="12"/>
      <c r="G932" s="12"/>
      <c r="H932" s="12"/>
      <c r="I932" s="12"/>
      <c r="J932" s="12"/>
      <c r="K932" s="12"/>
      <c r="L932" s="12"/>
      <c r="M932" s="49"/>
      <c r="N932" s="49"/>
      <c r="O932" s="12"/>
      <c r="P932" s="12"/>
      <c r="Q932" s="12"/>
      <c r="R932" s="12"/>
      <c r="S932" s="12"/>
      <c r="T932" s="12"/>
    </row>
    <row r="933" spans="1:20" s="1" customFormat="1" x14ac:dyDescent="0.4">
      <c r="A933" s="12"/>
      <c r="B933" s="12"/>
      <c r="C933" s="42"/>
      <c r="D933" s="12"/>
      <c r="E933" s="12"/>
      <c r="F933" s="12"/>
      <c r="G933" s="12"/>
      <c r="H933" s="12"/>
      <c r="I933" s="12"/>
      <c r="J933" s="12"/>
      <c r="K933" s="12"/>
      <c r="L933" s="12"/>
      <c r="M933" s="49"/>
      <c r="N933" s="49"/>
      <c r="O933" s="12"/>
      <c r="P933" s="12"/>
      <c r="Q933" s="12"/>
      <c r="R933" s="12"/>
      <c r="S933" s="12"/>
      <c r="T933" s="12"/>
    </row>
    <row r="934" spans="1:20" s="1" customFormat="1" x14ac:dyDescent="0.4">
      <c r="A934" s="12"/>
      <c r="B934" s="12"/>
      <c r="C934" s="42"/>
      <c r="D934" s="12"/>
      <c r="E934" s="12"/>
      <c r="F934" s="12"/>
      <c r="G934" s="12"/>
      <c r="H934" s="12"/>
      <c r="I934" s="12"/>
      <c r="J934" s="12"/>
      <c r="K934" s="12"/>
      <c r="L934" s="12"/>
      <c r="M934" s="49"/>
      <c r="N934" s="49"/>
      <c r="O934" s="12"/>
      <c r="P934" s="12"/>
      <c r="Q934" s="12"/>
      <c r="R934" s="12"/>
      <c r="S934" s="12"/>
      <c r="T934" s="12"/>
    </row>
    <row r="935" spans="1:20" s="1" customFormat="1" x14ac:dyDescent="0.4">
      <c r="A935" s="12"/>
      <c r="B935" s="12"/>
      <c r="C935" s="42"/>
      <c r="D935" s="12"/>
      <c r="E935" s="12"/>
      <c r="F935" s="12"/>
      <c r="G935" s="12"/>
      <c r="H935" s="12"/>
      <c r="I935" s="12"/>
      <c r="J935" s="12"/>
      <c r="K935" s="12"/>
      <c r="L935" s="12"/>
      <c r="M935" s="49"/>
      <c r="N935" s="49"/>
      <c r="O935" s="12"/>
      <c r="P935" s="12"/>
      <c r="Q935" s="12"/>
      <c r="R935" s="12"/>
      <c r="S935" s="12"/>
      <c r="T935" s="12"/>
    </row>
    <row r="936" spans="1:20" s="1" customFormat="1" x14ac:dyDescent="0.4">
      <c r="A936" s="12"/>
      <c r="B936" s="12"/>
      <c r="C936" s="42"/>
      <c r="D936" s="12"/>
      <c r="E936" s="12"/>
      <c r="F936" s="12"/>
      <c r="G936" s="12"/>
      <c r="H936" s="12"/>
      <c r="I936" s="12"/>
      <c r="J936" s="12"/>
      <c r="K936" s="12"/>
      <c r="L936" s="12"/>
      <c r="M936" s="49"/>
      <c r="N936" s="49"/>
      <c r="O936" s="12"/>
      <c r="P936" s="12"/>
      <c r="Q936" s="12"/>
      <c r="R936" s="12"/>
      <c r="S936" s="12"/>
      <c r="T936" s="12"/>
    </row>
    <row r="937" spans="1:20" s="1" customFormat="1" x14ac:dyDescent="0.4">
      <c r="A937" s="12"/>
      <c r="B937" s="12"/>
      <c r="C937" s="42"/>
      <c r="D937" s="12"/>
      <c r="E937" s="12"/>
      <c r="F937" s="12"/>
      <c r="G937" s="12"/>
      <c r="H937" s="12"/>
      <c r="I937" s="12"/>
      <c r="J937" s="12"/>
      <c r="K937" s="12"/>
      <c r="L937" s="12"/>
      <c r="M937" s="49"/>
      <c r="N937" s="49"/>
      <c r="O937" s="12"/>
      <c r="P937" s="12"/>
      <c r="Q937" s="12"/>
      <c r="R937" s="12"/>
      <c r="S937" s="12"/>
      <c r="T937" s="12"/>
    </row>
    <row r="938" spans="1:20" s="1" customFormat="1" x14ac:dyDescent="0.4">
      <c r="A938" s="12"/>
      <c r="B938" s="12"/>
      <c r="C938" s="42"/>
      <c r="D938" s="12"/>
      <c r="E938" s="12"/>
      <c r="F938" s="12"/>
      <c r="G938" s="12"/>
      <c r="H938" s="12"/>
      <c r="I938" s="12"/>
      <c r="J938" s="12"/>
      <c r="K938" s="12"/>
      <c r="L938" s="12"/>
      <c r="M938" s="49"/>
      <c r="N938" s="49"/>
      <c r="O938" s="12"/>
      <c r="P938" s="12"/>
      <c r="Q938" s="12"/>
      <c r="R938" s="12"/>
      <c r="S938" s="12"/>
      <c r="T938" s="12"/>
    </row>
    <row r="939" spans="1:20" s="1" customFormat="1" x14ac:dyDescent="0.4">
      <c r="A939" s="12"/>
      <c r="B939" s="12"/>
      <c r="C939" s="42"/>
      <c r="D939" s="12"/>
      <c r="E939" s="12"/>
      <c r="F939" s="12"/>
      <c r="G939" s="12"/>
      <c r="H939" s="12"/>
      <c r="I939" s="12"/>
      <c r="J939" s="12"/>
      <c r="K939" s="12"/>
      <c r="L939" s="12"/>
      <c r="M939" s="49"/>
      <c r="N939" s="49"/>
      <c r="O939" s="12"/>
      <c r="P939" s="12"/>
      <c r="Q939" s="12"/>
      <c r="R939" s="12"/>
      <c r="S939" s="12"/>
      <c r="T939" s="12"/>
    </row>
    <row r="940" spans="1:20" s="1" customFormat="1" x14ac:dyDescent="0.4">
      <c r="A940" s="12"/>
      <c r="B940" s="12"/>
      <c r="C940" s="42"/>
      <c r="D940" s="12"/>
      <c r="E940" s="12"/>
      <c r="F940" s="12"/>
      <c r="G940" s="12"/>
      <c r="H940" s="12"/>
      <c r="I940" s="12"/>
      <c r="J940" s="12"/>
      <c r="K940" s="12"/>
      <c r="L940" s="12"/>
      <c r="M940" s="49"/>
      <c r="N940" s="49"/>
      <c r="O940" s="12"/>
      <c r="P940" s="12"/>
      <c r="Q940" s="12"/>
      <c r="R940" s="12"/>
      <c r="S940" s="12"/>
      <c r="T940" s="12"/>
    </row>
    <row r="941" spans="1:20" s="1" customFormat="1" x14ac:dyDescent="0.4">
      <c r="A941" s="12"/>
      <c r="B941" s="12"/>
      <c r="C941" s="42"/>
      <c r="D941" s="12"/>
      <c r="E941" s="12"/>
      <c r="F941" s="12"/>
      <c r="G941" s="12"/>
      <c r="H941" s="12"/>
      <c r="I941" s="12"/>
      <c r="J941" s="12"/>
      <c r="K941" s="12"/>
      <c r="L941" s="12"/>
      <c r="M941" s="49"/>
      <c r="N941" s="49"/>
      <c r="O941" s="12"/>
      <c r="P941" s="12"/>
      <c r="Q941" s="12"/>
      <c r="R941" s="12"/>
      <c r="S941" s="12"/>
      <c r="T941" s="12"/>
    </row>
    <row r="942" spans="1:20" s="1" customFormat="1" x14ac:dyDescent="0.4">
      <c r="A942" s="12"/>
      <c r="B942" s="12"/>
      <c r="C942" s="42"/>
      <c r="D942" s="12"/>
      <c r="E942" s="12"/>
      <c r="F942" s="12"/>
      <c r="G942" s="12"/>
      <c r="H942" s="12"/>
      <c r="I942" s="12"/>
      <c r="J942" s="12"/>
      <c r="K942" s="12"/>
      <c r="L942" s="12"/>
      <c r="M942" s="49"/>
      <c r="N942" s="49"/>
      <c r="O942" s="12"/>
      <c r="P942" s="12"/>
      <c r="Q942" s="12"/>
      <c r="R942" s="12"/>
      <c r="S942" s="12"/>
      <c r="T942" s="12"/>
    </row>
    <row r="943" spans="1:20" s="1" customFormat="1" x14ac:dyDescent="0.4">
      <c r="A943" s="12"/>
      <c r="B943" s="12"/>
      <c r="C943" s="42"/>
      <c r="D943" s="12"/>
      <c r="E943" s="12"/>
      <c r="F943" s="12"/>
      <c r="G943" s="12"/>
      <c r="H943" s="12"/>
      <c r="I943" s="12"/>
      <c r="J943" s="12"/>
      <c r="K943" s="12"/>
      <c r="L943" s="12"/>
      <c r="M943" s="49"/>
      <c r="N943" s="49"/>
      <c r="O943" s="12"/>
      <c r="P943" s="12"/>
      <c r="Q943" s="12"/>
      <c r="R943" s="12"/>
      <c r="S943" s="12"/>
      <c r="T943" s="12"/>
    </row>
    <row r="944" spans="1:20" s="1" customFormat="1" x14ac:dyDescent="0.4">
      <c r="A944" s="12"/>
      <c r="B944" s="12"/>
      <c r="C944" s="42"/>
      <c r="D944" s="12"/>
      <c r="E944" s="12"/>
      <c r="F944" s="12"/>
      <c r="G944" s="12"/>
      <c r="H944" s="12"/>
      <c r="I944" s="12"/>
      <c r="J944" s="12"/>
      <c r="K944" s="12"/>
      <c r="L944" s="12"/>
      <c r="M944" s="49"/>
      <c r="N944" s="49"/>
      <c r="O944" s="12"/>
      <c r="P944" s="12"/>
      <c r="Q944" s="12"/>
      <c r="R944" s="12"/>
      <c r="S944" s="12"/>
      <c r="T944" s="12"/>
    </row>
    <row r="945" spans="1:20" s="1" customFormat="1" x14ac:dyDescent="0.4">
      <c r="A945" s="12"/>
      <c r="B945" s="12"/>
      <c r="C945" s="42"/>
      <c r="D945" s="12"/>
      <c r="E945" s="12"/>
      <c r="F945" s="12"/>
      <c r="G945" s="12"/>
      <c r="H945" s="12"/>
      <c r="I945" s="12"/>
      <c r="J945" s="12"/>
      <c r="K945" s="12"/>
      <c r="L945" s="12"/>
      <c r="M945" s="49"/>
      <c r="N945" s="49"/>
      <c r="O945" s="12"/>
      <c r="P945" s="12"/>
      <c r="Q945" s="12"/>
      <c r="R945" s="12"/>
      <c r="S945" s="12"/>
      <c r="T945" s="12"/>
    </row>
    <row r="946" spans="1:20" s="1" customFormat="1" x14ac:dyDescent="0.4">
      <c r="A946" s="12"/>
      <c r="B946" s="12"/>
      <c r="C946" s="42"/>
      <c r="D946" s="12"/>
      <c r="E946" s="12"/>
      <c r="F946" s="12"/>
      <c r="G946" s="12"/>
      <c r="H946" s="12"/>
      <c r="I946" s="12"/>
      <c r="J946" s="12"/>
      <c r="K946" s="12"/>
      <c r="L946" s="12"/>
      <c r="M946" s="49"/>
      <c r="N946" s="49"/>
      <c r="O946" s="12"/>
      <c r="P946" s="12"/>
      <c r="Q946" s="12"/>
      <c r="R946" s="12"/>
      <c r="S946" s="12"/>
      <c r="T946" s="12"/>
    </row>
    <row r="947" spans="1:20" s="1" customFormat="1" x14ac:dyDescent="0.4">
      <c r="A947" s="12"/>
      <c r="B947" s="12"/>
      <c r="C947" s="42"/>
      <c r="D947" s="12"/>
      <c r="E947" s="12"/>
      <c r="F947" s="12"/>
      <c r="G947" s="12"/>
      <c r="H947" s="12"/>
      <c r="I947" s="12"/>
      <c r="J947" s="12"/>
      <c r="K947" s="12"/>
      <c r="L947" s="12"/>
      <c r="M947" s="49"/>
      <c r="N947" s="49"/>
      <c r="O947" s="12"/>
      <c r="P947" s="12"/>
      <c r="Q947" s="12"/>
      <c r="R947" s="12"/>
      <c r="S947" s="12"/>
      <c r="T947" s="12"/>
    </row>
    <row r="948" spans="1:20" s="1" customFormat="1" x14ac:dyDescent="0.4">
      <c r="A948" s="12"/>
      <c r="B948" s="12"/>
      <c r="C948" s="42"/>
      <c r="D948" s="12"/>
      <c r="E948" s="12"/>
      <c r="F948" s="12"/>
      <c r="G948" s="12"/>
      <c r="H948" s="12"/>
      <c r="I948" s="12"/>
      <c r="J948" s="12"/>
      <c r="K948" s="12"/>
      <c r="L948" s="12"/>
      <c r="M948" s="49"/>
      <c r="N948" s="49"/>
      <c r="O948" s="12"/>
      <c r="P948" s="12"/>
      <c r="Q948" s="12"/>
      <c r="R948" s="12"/>
      <c r="S948" s="12"/>
      <c r="T948" s="12"/>
    </row>
    <row r="949" spans="1:20" s="1" customFormat="1" x14ac:dyDescent="0.4">
      <c r="A949" s="12"/>
      <c r="B949" s="12"/>
      <c r="C949" s="42"/>
      <c r="D949" s="12"/>
      <c r="E949" s="12"/>
      <c r="F949" s="12"/>
      <c r="G949" s="12"/>
      <c r="H949" s="12"/>
      <c r="I949" s="12"/>
      <c r="J949" s="12"/>
      <c r="K949" s="12"/>
      <c r="L949" s="12"/>
      <c r="M949" s="49"/>
      <c r="N949" s="49"/>
      <c r="O949" s="12"/>
      <c r="P949" s="12"/>
      <c r="Q949" s="12"/>
      <c r="R949" s="12"/>
      <c r="S949" s="12"/>
      <c r="T949" s="12"/>
    </row>
    <row r="950" spans="1:20" s="1" customFormat="1" x14ac:dyDescent="0.4">
      <c r="A950" s="12"/>
      <c r="B950" s="12"/>
      <c r="C950" s="42"/>
      <c r="D950" s="12"/>
      <c r="E950" s="12"/>
      <c r="F950" s="12"/>
      <c r="G950" s="12"/>
      <c r="H950" s="12"/>
      <c r="I950" s="12"/>
      <c r="J950" s="12"/>
      <c r="K950" s="12"/>
      <c r="L950" s="12"/>
      <c r="M950" s="49"/>
      <c r="N950" s="49"/>
      <c r="O950" s="12"/>
      <c r="P950" s="12"/>
      <c r="Q950" s="12"/>
      <c r="R950" s="12"/>
      <c r="S950" s="12"/>
      <c r="T950" s="12"/>
    </row>
    <row r="951" spans="1:20" s="1" customFormat="1" x14ac:dyDescent="0.4">
      <c r="A951" s="12"/>
      <c r="B951" s="12"/>
      <c r="C951" s="42"/>
      <c r="D951" s="12"/>
      <c r="E951" s="12"/>
      <c r="F951" s="12"/>
      <c r="G951" s="12"/>
      <c r="H951" s="12"/>
      <c r="I951" s="12"/>
      <c r="J951" s="12"/>
      <c r="K951" s="12"/>
      <c r="L951" s="12"/>
      <c r="M951" s="49"/>
      <c r="N951" s="49"/>
      <c r="O951" s="12"/>
      <c r="P951" s="12"/>
      <c r="Q951" s="12"/>
      <c r="R951" s="12"/>
      <c r="S951" s="12"/>
      <c r="T951" s="12"/>
    </row>
    <row r="952" spans="1:20" s="1" customFormat="1" x14ac:dyDescent="0.4">
      <c r="A952" s="12"/>
      <c r="B952" s="12"/>
      <c r="C952" s="42"/>
      <c r="D952" s="12"/>
      <c r="E952" s="12"/>
      <c r="F952" s="12"/>
      <c r="G952" s="12"/>
      <c r="H952" s="12"/>
      <c r="I952" s="12"/>
      <c r="J952" s="12"/>
      <c r="K952" s="12"/>
      <c r="L952" s="12"/>
      <c r="M952" s="49"/>
      <c r="N952" s="49"/>
      <c r="O952" s="12"/>
      <c r="P952" s="12"/>
      <c r="Q952" s="12"/>
      <c r="R952" s="12"/>
      <c r="S952" s="12"/>
      <c r="T952" s="12"/>
    </row>
    <row r="953" spans="1:20" s="1" customFormat="1" x14ac:dyDescent="0.4">
      <c r="A953" s="12"/>
      <c r="B953" s="12"/>
      <c r="C953" s="42"/>
      <c r="D953" s="12"/>
      <c r="E953" s="12"/>
      <c r="F953" s="12"/>
      <c r="G953" s="12"/>
      <c r="H953" s="12"/>
      <c r="I953" s="12"/>
      <c r="J953" s="12"/>
      <c r="K953" s="12"/>
      <c r="L953" s="12"/>
      <c r="M953" s="49"/>
      <c r="N953" s="49"/>
      <c r="O953" s="12"/>
      <c r="P953" s="12"/>
      <c r="Q953" s="12"/>
      <c r="R953" s="12"/>
      <c r="S953" s="12"/>
      <c r="T953" s="12"/>
    </row>
    <row r="954" spans="1:20" s="1" customFormat="1" x14ac:dyDescent="0.4">
      <c r="A954" s="12"/>
      <c r="B954" s="12"/>
      <c r="C954" s="42"/>
      <c r="D954" s="12"/>
      <c r="E954" s="12"/>
      <c r="F954" s="12"/>
      <c r="G954" s="12"/>
      <c r="H954" s="12"/>
      <c r="I954" s="12"/>
      <c r="J954" s="12"/>
      <c r="K954" s="12"/>
      <c r="L954" s="12"/>
      <c r="M954" s="49"/>
      <c r="N954" s="49"/>
      <c r="O954" s="12"/>
      <c r="P954" s="12"/>
      <c r="Q954" s="12"/>
      <c r="R954" s="12"/>
      <c r="S954" s="12"/>
      <c r="T954" s="12"/>
    </row>
    <row r="955" spans="1:20" s="1" customFormat="1" x14ac:dyDescent="0.4">
      <c r="A955" s="12"/>
      <c r="B955" s="12"/>
      <c r="C955" s="42"/>
      <c r="D955" s="12"/>
      <c r="E955" s="12"/>
      <c r="F955" s="12"/>
      <c r="G955" s="12"/>
      <c r="H955" s="12"/>
      <c r="I955" s="12"/>
      <c r="J955" s="12"/>
      <c r="K955" s="12"/>
      <c r="L955" s="12"/>
      <c r="M955" s="49"/>
      <c r="N955" s="49"/>
      <c r="O955" s="12"/>
      <c r="P955" s="12"/>
      <c r="Q955" s="12"/>
      <c r="R955" s="12"/>
      <c r="S955" s="12"/>
      <c r="T955" s="12"/>
    </row>
    <row r="956" spans="1:20" s="1" customFormat="1" x14ac:dyDescent="0.4">
      <c r="A956" s="12"/>
      <c r="B956" s="12"/>
      <c r="C956" s="42"/>
      <c r="D956" s="12"/>
      <c r="E956" s="12"/>
      <c r="F956" s="12"/>
      <c r="G956" s="12"/>
      <c r="H956" s="12"/>
      <c r="I956" s="12"/>
      <c r="J956" s="12"/>
      <c r="K956" s="12"/>
      <c r="L956" s="12"/>
      <c r="M956" s="49"/>
      <c r="N956" s="49"/>
      <c r="O956" s="12"/>
      <c r="P956" s="12"/>
      <c r="Q956" s="12"/>
      <c r="R956" s="12"/>
      <c r="S956" s="12"/>
      <c r="T956" s="12"/>
    </row>
    <row r="957" spans="1:20" s="1" customFormat="1" x14ac:dyDescent="0.4">
      <c r="A957" s="12"/>
      <c r="B957" s="12"/>
      <c r="C957" s="42"/>
      <c r="D957" s="12"/>
      <c r="E957" s="12"/>
      <c r="F957" s="12"/>
      <c r="G957" s="12"/>
      <c r="H957" s="12"/>
      <c r="I957" s="12"/>
      <c r="J957" s="12"/>
      <c r="K957" s="12"/>
      <c r="L957" s="12"/>
      <c r="M957" s="49"/>
      <c r="N957" s="49"/>
      <c r="O957" s="12"/>
      <c r="P957" s="12"/>
      <c r="Q957" s="12"/>
      <c r="R957" s="12"/>
      <c r="S957" s="12"/>
      <c r="T957" s="12"/>
    </row>
    <row r="958" spans="1:20" s="1" customFormat="1" x14ac:dyDescent="0.4">
      <c r="A958" s="12"/>
      <c r="B958" s="12"/>
      <c r="C958" s="42"/>
      <c r="D958" s="12"/>
      <c r="E958" s="12"/>
      <c r="F958" s="12"/>
      <c r="G958" s="12"/>
      <c r="H958" s="12"/>
      <c r="I958" s="12"/>
      <c r="J958" s="12"/>
      <c r="K958" s="12"/>
      <c r="L958" s="12"/>
      <c r="M958" s="49"/>
      <c r="N958" s="49"/>
      <c r="O958" s="12"/>
      <c r="P958" s="12"/>
      <c r="Q958" s="12"/>
      <c r="R958" s="12"/>
      <c r="S958" s="12"/>
      <c r="T958" s="12"/>
    </row>
    <row r="959" spans="1:20" s="1" customFormat="1" x14ac:dyDescent="0.4">
      <c r="A959" s="12"/>
      <c r="B959" s="12"/>
      <c r="C959" s="42"/>
      <c r="D959" s="12"/>
      <c r="E959" s="12"/>
      <c r="F959" s="12"/>
      <c r="G959" s="12"/>
      <c r="H959" s="12"/>
      <c r="I959" s="12"/>
      <c r="J959" s="12"/>
      <c r="K959" s="12"/>
      <c r="L959" s="12"/>
      <c r="M959" s="49"/>
      <c r="N959" s="49"/>
      <c r="O959" s="12"/>
      <c r="P959" s="12"/>
      <c r="Q959" s="12"/>
      <c r="R959" s="12"/>
      <c r="S959" s="12"/>
      <c r="T959" s="12"/>
    </row>
    <row r="960" spans="1:20" s="1" customFormat="1" x14ac:dyDescent="0.4">
      <c r="A960" s="12"/>
      <c r="B960" s="12"/>
      <c r="C960" s="42"/>
      <c r="D960" s="12"/>
      <c r="E960" s="12"/>
      <c r="F960" s="12"/>
      <c r="G960" s="12"/>
      <c r="H960" s="12"/>
      <c r="I960" s="12"/>
      <c r="J960" s="12"/>
      <c r="K960" s="12"/>
      <c r="L960" s="12"/>
      <c r="M960" s="49"/>
      <c r="N960" s="49"/>
      <c r="O960" s="12"/>
      <c r="P960" s="12"/>
      <c r="Q960" s="12"/>
      <c r="R960" s="12"/>
      <c r="S960" s="12"/>
      <c r="T960" s="12"/>
    </row>
    <row r="961" spans="1:20" s="1" customFormat="1" x14ac:dyDescent="0.4">
      <c r="A961" s="12"/>
      <c r="B961" s="12"/>
      <c r="C961" s="42"/>
      <c r="D961" s="12"/>
      <c r="E961" s="12"/>
      <c r="F961" s="12"/>
      <c r="G961" s="12"/>
      <c r="H961" s="12"/>
      <c r="I961" s="12"/>
      <c r="J961" s="12"/>
      <c r="K961" s="12"/>
      <c r="L961" s="12"/>
      <c r="M961" s="49"/>
      <c r="N961" s="49"/>
      <c r="O961" s="12"/>
      <c r="P961" s="12"/>
      <c r="Q961" s="12"/>
      <c r="R961" s="12"/>
      <c r="S961" s="12"/>
      <c r="T961" s="12"/>
    </row>
    <row r="962" spans="1:20" s="1" customFormat="1" x14ac:dyDescent="0.4">
      <c r="A962" s="12"/>
      <c r="B962" s="12"/>
      <c r="C962" s="42"/>
      <c r="D962" s="12"/>
      <c r="E962" s="12"/>
      <c r="F962" s="12"/>
      <c r="G962" s="12"/>
      <c r="H962" s="12"/>
      <c r="I962" s="12"/>
      <c r="J962" s="12"/>
      <c r="K962" s="12"/>
      <c r="L962" s="12"/>
      <c r="M962" s="49"/>
      <c r="N962" s="49"/>
      <c r="O962" s="12"/>
      <c r="P962" s="12"/>
      <c r="Q962" s="12"/>
      <c r="R962" s="12"/>
      <c r="S962" s="12"/>
      <c r="T962" s="12"/>
    </row>
    <row r="963" spans="1:20" s="1" customFormat="1" x14ac:dyDescent="0.4">
      <c r="A963" s="12"/>
      <c r="B963" s="12"/>
      <c r="C963" s="42"/>
      <c r="D963" s="12"/>
      <c r="E963" s="12"/>
      <c r="F963" s="12"/>
      <c r="G963" s="12"/>
      <c r="H963" s="12"/>
      <c r="I963" s="12"/>
      <c r="J963" s="12"/>
      <c r="K963" s="12"/>
      <c r="L963" s="12"/>
      <c r="M963" s="49"/>
      <c r="N963" s="49"/>
      <c r="O963" s="12"/>
      <c r="P963" s="12"/>
      <c r="Q963" s="12"/>
      <c r="R963" s="12"/>
      <c r="S963" s="12"/>
      <c r="T963" s="12"/>
    </row>
    <row r="964" spans="1:20" s="1" customFormat="1" x14ac:dyDescent="0.4">
      <c r="A964" s="12"/>
      <c r="B964" s="12"/>
      <c r="C964" s="42"/>
      <c r="D964" s="12"/>
      <c r="E964" s="12"/>
      <c r="F964" s="12"/>
      <c r="G964" s="12"/>
      <c r="H964" s="12"/>
      <c r="I964" s="12"/>
      <c r="J964" s="12"/>
      <c r="K964" s="12"/>
      <c r="L964" s="12"/>
      <c r="M964" s="49"/>
      <c r="N964" s="49"/>
      <c r="O964" s="12"/>
      <c r="P964" s="12"/>
      <c r="Q964" s="12"/>
      <c r="R964" s="12"/>
      <c r="S964" s="12"/>
      <c r="T964" s="12"/>
    </row>
    <row r="965" spans="1:20" s="1" customFormat="1" x14ac:dyDescent="0.4">
      <c r="A965" s="12"/>
      <c r="B965" s="12"/>
      <c r="C965" s="42"/>
      <c r="D965" s="12"/>
      <c r="E965" s="12"/>
      <c r="F965" s="12"/>
      <c r="G965" s="12"/>
      <c r="H965" s="12"/>
      <c r="I965" s="12"/>
      <c r="J965" s="12"/>
      <c r="K965" s="12"/>
      <c r="L965" s="12"/>
      <c r="M965" s="49"/>
      <c r="N965" s="49"/>
      <c r="O965" s="12"/>
      <c r="P965" s="12"/>
      <c r="Q965" s="12"/>
      <c r="R965" s="12"/>
      <c r="S965" s="12"/>
      <c r="T965" s="12"/>
    </row>
    <row r="966" spans="1:20" s="1" customFormat="1" x14ac:dyDescent="0.4">
      <c r="A966" s="12"/>
      <c r="B966" s="12"/>
      <c r="C966" s="42"/>
      <c r="D966" s="12"/>
      <c r="E966" s="12"/>
      <c r="F966" s="12"/>
      <c r="G966" s="12"/>
      <c r="H966" s="12"/>
      <c r="I966" s="12"/>
      <c r="J966" s="12"/>
      <c r="K966" s="12"/>
      <c r="L966" s="12"/>
      <c r="M966" s="49"/>
      <c r="N966" s="49"/>
      <c r="O966" s="12"/>
      <c r="P966" s="12"/>
      <c r="Q966" s="12"/>
      <c r="R966" s="12"/>
      <c r="S966" s="12"/>
      <c r="T966" s="12"/>
    </row>
    <row r="967" spans="1:20" s="1" customFormat="1" x14ac:dyDescent="0.4">
      <c r="A967" s="12"/>
      <c r="B967" s="12"/>
      <c r="C967" s="42"/>
      <c r="D967" s="12"/>
      <c r="E967" s="12"/>
      <c r="F967" s="12"/>
      <c r="G967" s="12"/>
      <c r="H967" s="12"/>
      <c r="I967" s="12"/>
      <c r="J967" s="12"/>
      <c r="K967" s="12"/>
      <c r="L967" s="12"/>
      <c r="M967" s="49"/>
      <c r="N967" s="49"/>
      <c r="O967" s="12"/>
      <c r="P967" s="12"/>
      <c r="Q967" s="12"/>
      <c r="R967" s="12"/>
      <c r="S967" s="12"/>
      <c r="T967" s="12"/>
    </row>
    <row r="968" spans="1:20" s="1" customFormat="1" x14ac:dyDescent="0.4">
      <c r="A968" s="12"/>
      <c r="B968" s="12"/>
      <c r="C968" s="42"/>
      <c r="D968" s="12"/>
      <c r="E968" s="12"/>
      <c r="F968" s="12"/>
      <c r="G968" s="12"/>
      <c r="H968" s="12"/>
      <c r="I968" s="12"/>
      <c r="J968" s="12"/>
      <c r="K968" s="12"/>
      <c r="L968" s="12"/>
      <c r="M968" s="49"/>
      <c r="N968" s="49"/>
      <c r="O968" s="12"/>
      <c r="P968" s="12"/>
      <c r="Q968" s="12"/>
      <c r="R968" s="12"/>
      <c r="S968" s="12"/>
      <c r="T968" s="12"/>
    </row>
    <row r="969" spans="1:20" s="1" customFormat="1" x14ac:dyDescent="0.4">
      <c r="A969" s="12"/>
      <c r="B969" s="12"/>
      <c r="C969" s="42"/>
      <c r="D969" s="12"/>
      <c r="E969" s="12"/>
      <c r="F969" s="12"/>
      <c r="G969" s="12"/>
      <c r="H969" s="12"/>
      <c r="I969" s="12"/>
      <c r="J969" s="12"/>
      <c r="K969" s="12"/>
      <c r="L969" s="12"/>
      <c r="M969" s="49"/>
      <c r="N969" s="49"/>
      <c r="O969" s="12"/>
      <c r="P969" s="12"/>
      <c r="Q969" s="12"/>
      <c r="R969" s="12"/>
      <c r="S969" s="12"/>
      <c r="T969" s="12"/>
    </row>
    <row r="970" spans="1:20" s="1" customFormat="1" x14ac:dyDescent="0.4">
      <c r="A970" s="12"/>
      <c r="B970" s="12"/>
      <c r="C970" s="42"/>
      <c r="D970" s="12"/>
      <c r="E970" s="12"/>
      <c r="F970" s="12"/>
      <c r="G970" s="12"/>
      <c r="H970" s="12"/>
      <c r="I970" s="12"/>
      <c r="J970" s="12"/>
      <c r="K970" s="12"/>
      <c r="L970" s="12"/>
      <c r="M970" s="49"/>
      <c r="N970" s="49"/>
      <c r="O970" s="12"/>
      <c r="P970" s="12"/>
      <c r="Q970" s="12"/>
      <c r="R970" s="12"/>
      <c r="S970" s="12"/>
      <c r="T970" s="12"/>
    </row>
    <row r="971" spans="1:20" s="1" customFormat="1" x14ac:dyDescent="0.4">
      <c r="A971" s="12"/>
      <c r="B971" s="12"/>
      <c r="C971" s="42"/>
      <c r="D971" s="12"/>
      <c r="E971" s="12"/>
      <c r="F971" s="12"/>
      <c r="G971" s="12"/>
      <c r="H971" s="12"/>
      <c r="I971" s="12"/>
      <c r="J971" s="12"/>
      <c r="K971" s="12"/>
      <c r="L971" s="12"/>
      <c r="M971" s="49"/>
      <c r="N971" s="49"/>
      <c r="O971" s="12"/>
      <c r="P971" s="12"/>
      <c r="Q971" s="12"/>
      <c r="R971" s="12"/>
      <c r="S971" s="12"/>
      <c r="T971" s="12"/>
    </row>
    <row r="972" spans="1:20" s="1" customFormat="1" x14ac:dyDescent="0.4">
      <c r="A972" s="12"/>
      <c r="B972" s="12"/>
      <c r="C972" s="42"/>
      <c r="D972" s="12"/>
      <c r="E972" s="12"/>
      <c r="F972" s="12"/>
      <c r="G972" s="12"/>
      <c r="H972" s="12"/>
      <c r="I972" s="12"/>
      <c r="J972" s="12"/>
      <c r="K972" s="12"/>
      <c r="L972" s="12"/>
      <c r="M972" s="49"/>
      <c r="N972" s="49"/>
      <c r="O972" s="12"/>
      <c r="P972" s="12"/>
      <c r="Q972" s="12"/>
      <c r="R972" s="12"/>
      <c r="S972" s="12"/>
      <c r="T972" s="12"/>
    </row>
    <row r="973" spans="1:20" s="1" customFormat="1" x14ac:dyDescent="0.4">
      <c r="A973" s="12"/>
      <c r="B973" s="12"/>
      <c r="C973" s="42"/>
      <c r="D973" s="12"/>
      <c r="E973" s="12"/>
      <c r="F973" s="12"/>
      <c r="G973" s="12"/>
      <c r="H973" s="12"/>
      <c r="I973" s="12"/>
      <c r="J973" s="12"/>
      <c r="K973" s="12"/>
      <c r="L973" s="12"/>
      <c r="M973" s="49"/>
      <c r="N973" s="49"/>
      <c r="O973" s="12"/>
      <c r="P973" s="12"/>
      <c r="Q973" s="12"/>
      <c r="R973" s="12"/>
      <c r="S973" s="12"/>
      <c r="T973" s="12"/>
    </row>
    <row r="974" spans="1:20" s="1" customFormat="1" x14ac:dyDescent="0.4">
      <c r="A974" s="12"/>
      <c r="B974" s="12"/>
      <c r="C974" s="42"/>
      <c r="D974" s="12"/>
      <c r="E974" s="12"/>
      <c r="F974" s="12"/>
      <c r="G974" s="12"/>
      <c r="H974" s="12"/>
      <c r="I974" s="12"/>
      <c r="J974" s="12"/>
      <c r="K974" s="12"/>
      <c r="L974" s="12"/>
      <c r="M974" s="49"/>
      <c r="N974" s="49"/>
      <c r="O974" s="12"/>
      <c r="P974" s="12"/>
      <c r="Q974" s="12"/>
      <c r="R974" s="12"/>
      <c r="S974" s="12"/>
      <c r="T974" s="12"/>
    </row>
    <row r="975" spans="1:20" s="1" customFormat="1" x14ac:dyDescent="0.4">
      <c r="A975" s="12"/>
      <c r="B975" s="12"/>
      <c r="C975" s="42"/>
      <c r="D975" s="12"/>
      <c r="E975" s="12"/>
      <c r="F975" s="12"/>
      <c r="G975" s="12"/>
      <c r="H975" s="12"/>
      <c r="I975" s="12"/>
      <c r="J975" s="12"/>
      <c r="K975" s="12"/>
      <c r="L975" s="12"/>
      <c r="M975" s="49"/>
      <c r="N975" s="49"/>
      <c r="O975" s="12"/>
      <c r="P975" s="12"/>
      <c r="Q975" s="12"/>
      <c r="R975" s="12"/>
      <c r="S975" s="12"/>
      <c r="T975" s="12"/>
    </row>
    <row r="976" spans="1:20" s="1" customFormat="1" x14ac:dyDescent="0.4">
      <c r="A976" s="12"/>
      <c r="B976" s="12"/>
      <c r="C976" s="42"/>
      <c r="D976" s="12"/>
      <c r="E976" s="12"/>
      <c r="F976" s="12"/>
      <c r="G976" s="12"/>
      <c r="H976" s="12"/>
      <c r="I976" s="12"/>
      <c r="J976" s="12"/>
      <c r="K976" s="12"/>
      <c r="L976" s="12"/>
      <c r="M976" s="49"/>
      <c r="N976" s="49"/>
      <c r="O976" s="12"/>
      <c r="P976" s="12"/>
      <c r="Q976" s="12"/>
      <c r="R976" s="12"/>
      <c r="S976" s="12"/>
      <c r="T976" s="12"/>
    </row>
    <row r="977" spans="1:20" s="1" customFormat="1" x14ac:dyDescent="0.4">
      <c r="A977" s="12"/>
      <c r="B977" s="12"/>
      <c r="C977" s="42"/>
      <c r="D977" s="12"/>
      <c r="E977" s="12"/>
      <c r="F977" s="12"/>
      <c r="G977" s="12"/>
      <c r="H977" s="12"/>
      <c r="I977" s="12"/>
      <c r="J977" s="12"/>
      <c r="K977" s="12"/>
      <c r="L977" s="12"/>
      <c r="M977" s="49"/>
      <c r="N977" s="49"/>
      <c r="O977" s="12"/>
      <c r="P977" s="12"/>
      <c r="Q977" s="12"/>
      <c r="R977" s="12"/>
      <c r="S977" s="12"/>
      <c r="T977" s="12"/>
    </row>
    <row r="978" spans="1:20" s="1" customFormat="1" x14ac:dyDescent="0.4">
      <c r="A978" s="12"/>
      <c r="B978" s="12"/>
      <c r="C978" s="42"/>
      <c r="D978" s="12"/>
      <c r="E978" s="12"/>
      <c r="F978" s="12"/>
      <c r="G978" s="12"/>
      <c r="H978" s="12"/>
      <c r="I978" s="12"/>
      <c r="J978" s="12"/>
      <c r="K978" s="12"/>
      <c r="L978" s="12"/>
      <c r="M978" s="49"/>
      <c r="N978" s="49"/>
      <c r="O978" s="12"/>
      <c r="P978" s="12"/>
      <c r="Q978" s="12"/>
      <c r="R978" s="12"/>
      <c r="S978" s="12"/>
      <c r="T978" s="12"/>
    </row>
    <row r="979" spans="1:20" s="1" customFormat="1" x14ac:dyDescent="0.4">
      <c r="A979" s="12"/>
      <c r="B979" s="12"/>
      <c r="C979" s="42"/>
      <c r="D979" s="12"/>
      <c r="E979" s="12"/>
      <c r="F979" s="12"/>
      <c r="G979" s="12"/>
      <c r="H979" s="12"/>
      <c r="I979" s="12"/>
      <c r="J979" s="12"/>
      <c r="K979" s="12"/>
      <c r="L979" s="12"/>
      <c r="M979" s="49"/>
      <c r="N979" s="49"/>
      <c r="O979" s="12"/>
      <c r="P979" s="12"/>
      <c r="Q979" s="12"/>
      <c r="R979" s="12"/>
      <c r="S979" s="12"/>
      <c r="T979" s="12"/>
    </row>
    <row r="980" spans="1:20" s="1" customFormat="1" x14ac:dyDescent="0.4">
      <c r="A980" s="12"/>
      <c r="B980" s="12"/>
      <c r="C980" s="42"/>
      <c r="D980" s="12"/>
      <c r="E980" s="12"/>
      <c r="F980" s="12"/>
      <c r="G980" s="12"/>
      <c r="H980" s="12"/>
      <c r="I980" s="12"/>
      <c r="J980" s="12"/>
      <c r="K980" s="12"/>
      <c r="L980" s="12"/>
      <c r="M980" s="49"/>
      <c r="N980" s="49"/>
      <c r="O980" s="12"/>
      <c r="P980" s="12"/>
      <c r="Q980" s="12"/>
      <c r="R980" s="12"/>
      <c r="S980" s="12"/>
      <c r="T980" s="12"/>
    </row>
    <row r="981" spans="1:20" s="1" customFormat="1" x14ac:dyDescent="0.4">
      <c r="A981" s="12"/>
      <c r="B981" s="12"/>
      <c r="C981" s="42"/>
      <c r="D981" s="12"/>
      <c r="E981" s="12"/>
      <c r="F981" s="12"/>
      <c r="G981" s="12"/>
      <c r="H981" s="12"/>
      <c r="I981" s="12"/>
      <c r="J981" s="12"/>
      <c r="K981" s="12"/>
      <c r="L981" s="12"/>
      <c r="M981" s="49"/>
      <c r="N981" s="49"/>
      <c r="O981" s="12"/>
      <c r="P981" s="12"/>
      <c r="Q981" s="12"/>
      <c r="R981" s="12"/>
      <c r="S981" s="12"/>
      <c r="T981" s="12"/>
    </row>
    <row r="982" spans="1:20" s="1" customFormat="1" x14ac:dyDescent="0.4">
      <c r="A982" s="12"/>
      <c r="B982" s="12"/>
      <c r="C982" s="42"/>
      <c r="D982" s="12"/>
      <c r="E982" s="12"/>
      <c r="F982" s="12"/>
      <c r="G982" s="12"/>
      <c r="H982" s="12"/>
      <c r="I982" s="12"/>
      <c r="J982" s="12"/>
      <c r="K982" s="12"/>
      <c r="L982" s="12"/>
      <c r="M982" s="49"/>
      <c r="N982" s="49"/>
      <c r="O982" s="12"/>
      <c r="P982" s="12"/>
      <c r="Q982" s="12"/>
      <c r="R982" s="12"/>
      <c r="S982" s="12"/>
      <c r="T982" s="12"/>
    </row>
    <row r="983" spans="1:20" s="1" customFormat="1" x14ac:dyDescent="0.4">
      <c r="A983" s="12"/>
      <c r="B983" s="12"/>
      <c r="C983" s="42"/>
      <c r="D983" s="12"/>
      <c r="E983" s="12"/>
      <c r="F983" s="12"/>
      <c r="G983" s="12"/>
      <c r="H983" s="12"/>
      <c r="I983" s="12"/>
      <c r="J983" s="12"/>
      <c r="K983" s="12"/>
      <c r="L983" s="12"/>
      <c r="M983" s="49"/>
      <c r="N983" s="49"/>
      <c r="O983" s="12"/>
      <c r="P983" s="12"/>
      <c r="Q983" s="12"/>
      <c r="R983" s="12"/>
      <c r="S983" s="12"/>
      <c r="T983" s="12"/>
    </row>
    <row r="984" spans="1:20" s="1" customFormat="1" x14ac:dyDescent="0.4">
      <c r="A984" s="12"/>
      <c r="B984" s="12"/>
      <c r="C984" s="42"/>
      <c r="D984" s="12"/>
      <c r="E984" s="12"/>
      <c r="F984" s="12"/>
      <c r="G984" s="12"/>
      <c r="H984" s="12"/>
      <c r="I984" s="12"/>
      <c r="J984" s="12"/>
      <c r="K984" s="12"/>
      <c r="L984" s="12"/>
      <c r="M984" s="49"/>
      <c r="N984" s="49"/>
      <c r="O984" s="12"/>
      <c r="P984" s="12"/>
      <c r="Q984" s="12"/>
      <c r="R984" s="12"/>
      <c r="S984" s="12"/>
      <c r="T984" s="12"/>
    </row>
    <row r="985" spans="1:20" s="1" customFormat="1" x14ac:dyDescent="0.4">
      <c r="A985" s="12"/>
      <c r="B985" s="12"/>
      <c r="C985" s="42"/>
      <c r="D985" s="12"/>
      <c r="E985" s="12"/>
      <c r="F985" s="12"/>
      <c r="G985" s="12"/>
      <c r="H985" s="12"/>
      <c r="I985" s="12"/>
      <c r="J985" s="12"/>
      <c r="K985" s="12"/>
      <c r="L985" s="12"/>
      <c r="M985" s="49"/>
      <c r="N985" s="49"/>
      <c r="O985" s="12"/>
      <c r="P985" s="12"/>
      <c r="Q985" s="12"/>
      <c r="R985" s="12"/>
      <c r="S985" s="12"/>
      <c r="T985" s="12"/>
    </row>
    <row r="986" spans="1:20" s="1" customFormat="1" x14ac:dyDescent="0.4">
      <c r="A986" s="12"/>
      <c r="B986" s="12"/>
      <c r="C986" s="42"/>
      <c r="D986" s="12"/>
      <c r="E986" s="12"/>
      <c r="F986" s="12"/>
      <c r="G986" s="12"/>
      <c r="H986" s="12"/>
      <c r="I986" s="12"/>
      <c r="J986" s="12"/>
      <c r="K986" s="12"/>
      <c r="L986" s="12"/>
      <c r="M986" s="49"/>
      <c r="N986" s="49"/>
      <c r="O986" s="12"/>
      <c r="P986" s="12"/>
      <c r="Q986" s="12"/>
      <c r="R986" s="12"/>
      <c r="S986" s="12"/>
      <c r="T986" s="12"/>
    </row>
    <row r="987" spans="1:20" s="1" customFormat="1" x14ac:dyDescent="0.4">
      <c r="A987" s="12"/>
      <c r="B987" s="12"/>
      <c r="C987" s="42"/>
      <c r="D987" s="12"/>
      <c r="E987" s="12"/>
      <c r="F987" s="12"/>
      <c r="G987" s="12"/>
      <c r="H987" s="12"/>
      <c r="I987" s="12"/>
      <c r="J987" s="12"/>
      <c r="K987" s="12"/>
      <c r="L987" s="12"/>
      <c r="M987" s="49"/>
      <c r="N987" s="49"/>
      <c r="O987" s="12"/>
      <c r="P987" s="12"/>
      <c r="Q987" s="12"/>
      <c r="R987" s="12"/>
      <c r="S987" s="12"/>
      <c r="T987" s="12"/>
    </row>
    <row r="988" spans="1:20" s="1" customFormat="1" x14ac:dyDescent="0.4">
      <c r="A988" s="12"/>
      <c r="B988" s="12"/>
      <c r="C988" s="42"/>
      <c r="D988" s="12"/>
      <c r="E988" s="12"/>
      <c r="F988" s="12"/>
      <c r="G988" s="12"/>
      <c r="H988" s="12"/>
      <c r="I988" s="12"/>
      <c r="J988" s="12"/>
      <c r="K988" s="12"/>
      <c r="L988" s="12"/>
      <c r="M988" s="49"/>
      <c r="N988" s="49"/>
      <c r="O988" s="12"/>
      <c r="P988" s="12"/>
      <c r="Q988" s="12"/>
      <c r="R988" s="12"/>
      <c r="S988" s="12"/>
      <c r="T988" s="12"/>
    </row>
    <row r="989" spans="1:20" s="1" customFormat="1" x14ac:dyDescent="0.4">
      <c r="A989" s="12"/>
      <c r="B989" s="12"/>
      <c r="C989" s="42"/>
      <c r="D989" s="12"/>
      <c r="E989" s="12"/>
      <c r="F989" s="12"/>
      <c r="G989" s="12"/>
      <c r="H989" s="12"/>
      <c r="I989" s="12"/>
      <c r="J989" s="12"/>
      <c r="K989" s="12"/>
      <c r="L989" s="12"/>
      <c r="M989" s="49"/>
      <c r="N989" s="49"/>
      <c r="O989" s="12"/>
      <c r="P989" s="12"/>
      <c r="Q989" s="12"/>
      <c r="R989" s="12"/>
      <c r="S989" s="12"/>
      <c r="T989" s="12"/>
    </row>
    <row r="990" spans="1:20" s="1" customFormat="1" x14ac:dyDescent="0.4">
      <c r="A990" s="12"/>
      <c r="B990" s="12"/>
      <c r="C990" s="42"/>
      <c r="D990" s="12"/>
      <c r="E990" s="12"/>
      <c r="F990" s="12"/>
      <c r="G990" s="12"/>
      <c r="H990" s="12"/>
      <c r="I990" s="12"/>
      <c r="J990" s="12"/>
      <c r="K990" s="12"/>
      <c r="L990" s="12"/>
      <c r="M990" s="49"/>
      <c r="N990" s="49"/>
      <c r="O990" s="12"/>
      <c r="P990" s="12"/>
      <c r="Q990" s="12"/>
      <c r="R990" s="12"/>
      <c r="S990" s="12"/>
      <c r="T990" s="12"/>
    </row>
    <row r="991" spans="1:20" s="1" customFormat="1" x14ac:dyDescent="0.4">
      <c r="A991" s="12"/>
      <c r="B991" s="12"/>
      <c r="C991" s="42"/>
      <c r="D991" s="12"/>
      <c r="E991" s="12"/>
      <c r="F991" s="12"/>
      <c r="G991" s="12"/>
      <c r="H991" s="12"/>
      <c r="I991" s="12"/>
      <c r="J991" s="12"/>
      <c r="K991" s="12"/>
      <c r="L991" s="12"/>
      <c r="M991" s="49"/>
      <c r="N991" s="49"/>
      <c r="O991" s="12"/>
      <c r="P991" s="12"/>
      <c r="Q991" s="12"/>
      <c r="R991" s="12"/>
      <c r="S991" s="12"/>
      <c r="T991" s="12"/>
    </row>
    <row r="992" spans="1:20" s="1" customFormat="1" x14ac:dyDescent="0.4">
      <c r="A992" s="12"/>
      <c r="B992" s="12"/>
      <c r="C992" s="42"/>
      <c r="D992" s="12"/>
      <c r="E992" s="12"/>
      <c r="F992" s="12"/>
      <c r="G992" s="12"/>
      <c r="H992" s="12"/>
      <c r="I992" s="12"/>
      <c r="J992" s="12"/>
      <c r="K992" s="12"/>
      <c r="L992" s="12"/>
      <c r="M992" s="49"/>
      <c r="N992" s="49"/>
      <c r="O992" s="12"/>
      <c r="P992" s="12"/>
      <c r="Q992" s="12"/>
      <c r="R992" s="12"/>
      <c r="S992" s="12"/>
      <c r="T992" s="12"/>
    </row>
    <row r="993" spans="1:20" s="1" customFormat="1" x14ac:dyDescent="0.4">
      <c r="A993" s="12"/>
      <c r="B993" s="12"/>
      <c r="C993" s="42"/>
      <c r="D993" s="12"/>
      <c r="E993" s="12"/>
      <c r="F993" s="12"/>
      <c r="G993" s="12"/>
      <c r="H993" s="12"/>
      <c r="I993" s="12"/>
      <c r="J993" s="12"/>
      <c r="K993" s="12"/>
      <c r="L993" s="12"/>
      <c r="M993" s="49"/>
      <c r="N993" s="49"/>
      <c r="O993" s="12"/>
      <c r="P993" s="12"/>
      <c r="Q993" s="12"/>
      <c r="R993" s="12"/>
      <c r="S993" s="12"/>
      <c r="T993" s="12"/>
    </row>
    <row r="994" spans="1:20" s="1" customFormat="1" x14ac:dyDescent="0.4">
      <c r="A994" s="12"/>
      <c r="B994" s="12"/>
      <c r="C994" s="42"/>
      <c r="D994" s="12"/>
      <c r="E994" s="12"/>
      <c r="F994" s="12"/>
      <c r="G994" s="12"/>
      <c r="H994" s="12"/>
      <c r="I994" s="12"/>
      <c r="J994" s="12"/>
      <c r="K994" s="12"/>
      <c r="L994" s="12"/>
      <c r="M994" s="49"/>
      <c r="N994" s="49"/>
      <c r="O994" s="12"/>
      <c r="P994" s="12"/>
      <c r="Q994" s="12"/>
      <c r="R994" s="12"/>
      <c r="S994" s="12"/>
      <c r="T994" s="12"/>
    </row>
    <row r="995" spans="1:20" s="1" customFormat="1" x14ac:dyDescent="0.4">
      <c r="A995" s="12"/>
      <c r="B995" s="12"/>
      <c r="C995" s="42"/>
      <c r="D995" s="12"/>
      <c r="E995" s="12"/>
      <c r="F995" s="12"/>
      <c r="G995" s="12"/>
      <c r="H995" s="12"/>
      <c r="I995" s="12"/>
      <c r="J995" s="12"/>
      <c r="K995" s="12"/>
      <c r="L995" s="12"/>
      <c r="M995" s="49"/>
      <c r="N995" s="49"/>
      <c r="O995" s="12"/>
      <c r="P995" s="12"/>
      <c r="Q995" s="12"/>
      <c r="R995" s="12"/>
      <c r="S995" s="12"/>
      <c r="T995" s="12"/>
    </row>
    <row r="996" spans="1:20" s="1" customFormat="1" x14ac:dyDescent="0.4">
      <c r="A996" s="12"/>
      <c r="B996" s="12"/>
      <c r="C996" s="42"/>
      <c r="D996" s="12"/>
      <c r="E996" s="12"/>
      <c r="F996" s="12"/>
      <c r="G996" s="12"/>
      <c r="H996" s="12"/>
      <c r="I996" s="12"/>
      <c r="J996" s="12"/>
      <c r="K996" s="12"/>
      <c r="L996" s="12"/>
      <c r="M996" s="49"/>
      <c r="N996" s="49"/>
      <c r="O996" s="12"/>
      <c r="P996" s="12"/>
      <c r="Q996" s="12"/>
      <c r="R996" s="12"/>
      <c r="S996" s="12"/>
      <c r="T996" s="12"/>
    </row>
    <row r="997" spans="1:20" s="1" customFormat="1" x14ac:dyDescent="0.4">
      <c r="A997" s="12"/>
      <c r="B997" s="12"/>
      <c r="C997" s="42"/>
      <c r="D997" s="12"/>
      <c r="E997" s="12"/>
      <c r="F997" s="12"/>
      <c r="G997" s="12"/>
      <c r="H997" s="12"/>
      <c r="I997" s="12"/>
      <c r="J997" s="12"/>
      <c r="K997" s="12"/>
      <c r="L997" s="12"/>
      <c r="M997" s="49"/>
      <c r="N997" s="49"/>
      <c r="O997" s="12"/>
      <c r="P997" s="12"/>
      <c r="Q997" s="12"/>
      <c r="R997" s="12"/>
      <c r="S997" s="12"/>
      <c r="T997" s="12"/>
    </row>
    <row r="998" spans="1:20" s="1" customFormat="1" x14ac:dyDescent="0.4">
      <c r="A998" s="12"/>
      <c r="B998" s="12"/>
      <c r="C998" s="42"/>
      <c r="D998" s="12"/>
      <c r="E998" s="12"/>
      <c r="F998" s="12"/>
      <c r="G998" s="12"/>
      <c r="H998" s="12"/>
      <c r="I998" s="12"/>
      <c r="J998" s="12"/>
      <c r="K998" s="12"/>
      <c r="L998" s="12"/>
      <c r="M998" s="49"/>
      <c r="N998" s="49"/>
      <c r="O998" s="12"/>
      <c r="P998" s="12"/>
      <c r="Q998" s="12"/>
      <c r="R998" s="12"/>
      <c r="S998" s="12"/>
      <c r="T998" s="12"/>
    </row>
    <row r="999" spans="1:20" s="1" customFormat="1" x14ac:dyDescent="0.4">
      <c r="A999" s="12"/>
      <c r="B999" s="12"/>
      <c r="C999" s="42"/>
      <c r="D999" s="12"/>
      <c r="E999" s="12"/>
      <c r="F999" s="12"/>
      <c r="G999" s="12"/>
      <c r="H999" s="12"/>
      <c r="I999" s="12"/>
      <c r="J999" s="12"/>
      <c r="K999" s="12"/>
      <c r="L999" s="12"/>
      <c r="M999" s="49"/>
      <c r="N999" s="49"/>
      <c r="O999" s="12"/>
      <c r="P999" s="12"/>
      <c r="Q999" s="12"/>
      <c r="R999" s="12"/>
      <c r="S999" s="12"/>
      <c r="T999" s="12"/>
    </row>
    <row r="1000" spans="1:20" s="1" customFormat="1" x14ac:dyDescent="0.4">
      <c r="A1000" s="12"/>
      <c r="B1000" s="12"/>
      <c r="C1000" s="42"/>
      <c r="D1000" s="12"/>
      <c r="E1000" s="12"/>
      <c r="F1000" s="12"/>
      <c r="G1000" s="12"/>
      <c r="H1000" s="12"/>
      <c r="I1000" s="12"/>
      <c r="J1000" s="12"/>
      <c r="K1000" s="12"/>
      <c r="L1000" s="12"/>
      <c r="M1000" s="49"/>
      <c r="N1000" s="49"/>
      <c r="O1000" s="12"/>
      <c r="P1000" s="12"/>
      <c r="Q1000" s="12"/>
      <c r="R1000" s="12"/>
      <c r="S1000" s="12"/>
      <c r="T1000" s="12"/>
    </row>
    <row r="1001" spans="1:20" s="1" customFormat="1" x14ac:dyDescent="0.4">
      <c r="A1001" s="12"/>
      <c r="B1001" s="12"/>
      <c r="C1001" s="42"/>
      <c r="D1001" s="12"/>
      <c r="E1001" s="12"/>
      <c r="F1001" s="12"/>
      <c r="G1001" s="12"/>
      <c r="H1001" s="12"/>
      <c r="I1001" s="12"/>
      <c r="J1001" s="12"/>
      <c r="K1001" s="12"/>
      <c r="L1001" s="12"/>
      <c r="M1001" s="49"/>
      <c r="N1001" s="49"/>
      <c r="O1001" s="12"/>
      <c r="P1001" s="12"/>
      <c r="Q1001" s="12"/>
      <c r="R1001" s="12"/>
      <c r="S1001" s="12"/>
      <c r="T1001" s="12"/>
    </row>
    <row r="1002" spans="1:20" s="1" customFormat="1" x14ac:dyDescent="0.4">
      <c r="A1002" s="12"/>
      <c r="B1002" s="12"/>
      <c r="C1002" s="42"/>
      <c r="D1002" s="12"/>
      <c r="E1002" s="12"/>
      <c r="F1002" s="12"/>
      <c r="G1002" s="12"/>
      <c r="H1002" s="12"/>
      <c r="I1002" s="12"/>
      <c r="J1002" s="12"/>
      <c r="K1002" s="12"/>
      <c r="L1002" s="12"/>
      <c r="M1002" s="49"/>
      <c r="N1002" s="49"/>
      <c r="O1002" s="12"/>
      <c r="P1002" s="12"/>
      <c r="Q1002" s="12"/>
      <c r="R1002" s="12"/>
      <c r="S1002" s="12"/>
      <c r="T1002" s="12"/>
    </row>
    <row r="1003" spans="1:20" s="1" customFormat="1" x14ac:dyDescent="0.4">
      <c r="A1003" s="12"/>
      <c r="B1003" s="12"/>
      <c r="C1003" s="42"/>
      <c r="D1003" s="12"/>
      <c r="E1003" s="12"/>
      <c r="F1003" s="12"/>
      <c r="G1003" s="12"/>
      <c r="H1003" s="12"/>
      <c r="I1003" s="12"/>
      <c r="J1003" s="12"/>
      <c r="K1003" s="12"/>
      <c r="L1003" s="12"/>
      <c r="M1003" s="49"/>
      <c r="N1003" s="49"/>
      <c r="O1003" s="12"/>
      <c r="P1003" s="12"/>
      <c r="Q1003" s="12"/>
      <c r="R1003" s="12"/>
      <c r="S1003" s="12"/>
      <c r="T1003" s="12"/>
    </row>
    <row r="1004" spans="1:20" s="1" customFormat="1" x14ac:dyDescent="0.4">
      <c r="A1004" s="12"/>
      <c r="B1004" s="12"/>
      <c r="C1004" s="42"/>
      <c r="D1004" s="12"/>
      <c r="E1004" s="12"/>
      <c r="F1004" s="12"/>
      <c r="G1004" s="12"/>
      <c r="H1004" s="12"/>
      <c r="I1004" s="12"/>
      <c r="J1004" s="12"/>
      <c r="K1004" s="12"/>
      <c r="L1004" s="12"/>
      <c r="M1004" s="49"/>
      <c r="N1004" s="49"/>
      <c r="O1004" s="12"/>
      <c r="P1004" s="12"/>
      <c r="Q1004" s="12"/>
      <c r="R1004" s="12"/>
      <c r="S1004" s="12"/>
      <c r="T1004" s="12"/>
    </row>
    <row r="1005" spans="1:20" s="1" customFormat="1" x14ac:dyDescent="0.4">
      <c r="A1005" s="12"/>
      <c r="B1005" s="12"/>
      <c r="C1005" s="42"/>
      <c r="D1005" s="12"/>
      <c r="E1005" s="12"/>
      <c r="F1005" s="12"/>
      <c r="G1005" s="12"/>
      <c r="H1005" s="12"/>
      <c r="I1005" s="12"/>
      <c r="J1005" s="12"/>
      <c r="K1005" s="12"/>
      <c r="L1005" s="12"/>
      <c r="M1005" s="49"/>
      <c r="N1005" s="49"/>
      <c r="O1005" s="12"/>
      <c r="P1005" s="12"/>
      <c r="Q1005" s="12"/>
      <c r="R1005" s="12"/>
      <c r="S1005" s="12"/>
      <c r="T1005" s="12"/>
    </row>
    <row r="1006" spans="1:20" s="1" customFormat="1" x14ac:dyDescent="0.4">
      <c r="A1006" s="12"/>
      <c r="B1006" s="12"/>
      <c r="C1006" s="42"/>
      <c r="D1006" s="12"/>
      <c r="E1006" s="12"/>
      <c r="F1006" s="12"/>
      <c r="G1006" s="12"/>
      <c r="H1006" s="12"/>
      <c r="I1006" s="12"/>
      <c r="J1006" s="12"/>
      <c r="K1006" s="12"/>
      <c r="L1006" s="12"/>
      <c r="M1006" s="49"/>
      <c r="N1006" s="49"/>
      <c r="O1006" s="12"/>
      <c r="P1006" s="12"/>
      <c r="Q1006" s="12"/>
      <c r="R1006" s="12"/>
      <c r="S1006" s="12"/>
      <c r="T1006" s="12"/>
    </row>
    <row r="1007" spans="1:20" s="1" customFormat="1" x14ac:dyDescent="0.4">
      <c r="A1007" s="12"/>
      <c r="B1007" s="12"/>
      <c r="C1007" s="42"/>
      <c r="D1007" s="12"/>
      <c r="E1007" s="12"/>
      <c r="F1007" s="12"/>
      <c r="G1007" s="12"/>
      <c r="H1007" s="12"/>
      <c r="I1007" s="12"/>
      <c r="J1007" s="12"/>
      <c r="K1007" s="12"/>
      <c r="L1007" s="12"/>
      <c r="M1007" s="49"/>
      <c r="N1007" s="49"/>
      <c r="O1007" s="12"/>
      <c r="P1007" s="12"/>
      <c r="Q1007" s="12"/>
      <c r="R1007" s="12"/>
      <c r="S1007" s="12"/>
      <c r="T1007" s="12"/>
    </row>
    <row r="1008" spans="1:20" s="1" customFormat="1" x14ac:dyDescent="0.4">
      <c r="A1008" s="12"/>
      <c r="B1008" s="12"/>
      <c r="C1008" s="42"/>
      <c r="D1008" s="12"/>
      <c r="E1008" s="12"/>
      <c r="F1008" s="12"/>
      <c r="G1008" s="12"/>
      <c r="H1008" s="12"/>
      <c r="I1008" s="12"/>
      <c r="J1008" s="12"/>
      <c r="K1008" s="12"/>
      <c r="L1008" s="12"/>
      <c r="M1008" s="49"/>
      <c r="N1008" s="49"/>
      <c r="O1008" s="12"/>
      <c r="P1008" s="12"/>
      <c r="Q1008" s="12"/>
      <c r="R1008" s="12"/>
      <c r="S1008" s="12"/>
      <c r="T1008" s="12"/>
    </row>
    <row r="1009" spans="1:20" s="1" customFormat="1" x14ac:dyDescent="0.4">
      <c r="A1009" s="12"/>
      <c r="B1009" s="12"/>
      <c r="C1009" s="42"/>
      <c r="D1009" s="12"/>
      <c r="E1009" s="12"/>
      <c r="F1009" s="12"/>
      <c r="G1009" s="12"/>
      <c r="H1009" s="12"/>
      <c r="I1009" s="12"/>
      <c r="J1009" s="12"/>
      <c r="K1009" s="12"/>
      <c r="L1009" s="12"/>
      <c r="M1009" s="49"/>
      <c r="N1009" s="49"/>
      <c r="O1009" s="12"/>
      <c r="P1009" s="12"/>
      <c r="Q1009" s="12"/>
      <c r="R1009" s="12"/>
      <c r="S1009" s="12"/>
      <c r="T1009" s="12"/>
    </row>
    <row r="1010" spans="1:20" s="1" customFormat="1" x14ac:dyDescent="0.4">
      <c r="A1010" s="12"/>
      <c r="B1010" s="12"/>
      <c r="C1010" s="42"/>
      <c r="D1010" s="12"/>
      <c r="E1010" s="12"/>
      <c r="F1010" s="12"/>
      <c r="G1010" s="12"/>
      <c r="H1010" s="12"/>
      <c r="I1010" s="12"/>
      <c r="J1010" s="12"/>
      <c r="K1010" s="12"/>
      <c r="L1010" s="12"/>
      <c r="M1010" s="49"/>
      <c r="N1010" s="49"/>
      <c r="O1010" s="12"/>
      <c r="P1010" s="12"/>
      <c r="Q1010" s="12"/>
      <c r="R1010" s="12"/>
      <c r="S1010" s="12"/>
      <c r="T1010" s="12"/>
    </row>
    <row r="1011" spans="1:20" s="1" customFormat="1" x14ac:dyDescent="0.4">
      <c r="A1011" s="12"/>
      <c r="B1011" s="12"/>
      <c r="C1011" s="42"/>
      <c r="D1011" s="12"/>
      <c r="E1011" s="12"/>
      <c r="F1011" s="12"/>
      <c r="G1011" s="12"/>
      <c r="H1011" s="12"/>
      <c r="I1011" s="12"/>
      <c r="J1011" s="12"/>
      <c r="K1011" s="12"/>
      <c r="L1011" s="12"/>
      <c r="M1011" s="49"/>
      <c r="N1011" s="49"/>
      <c r="O1011" s="12"/>
      <c r="P1011" s="12"/>
      <c r="Q1011" s="12"/>
      <c r="R1011" s="12"/>
      <c r="S1011" s="12"/>
      <c r="T1011" s="12"/>
    </row>
    <row r="1012" spans="1:20" s="1" customFormat="1" x14ac:dyDescent="0.4">
      <c r="A1012" s="12"/>
      <c r="B1012" s="12"/>
      <c r="C1012" s="42"/>
      <c r="D1012" s="12"/>
      <c r="E1012" s="12"/>
      <c r="F1012" s="12"/>
      <c r="G1012" s="12"/>
      <c r="H1012" s="12"/>
      <c r="I1012" s="12"/>
      <c r="J1012" s="12"/>
      <c r="K1012" s="12"/>
      <c r="L1012" s="12"/>
      <c r="M1012" s="49"/>
      <c r="N1012" s="49"/>
      <c r="O1012" s="12"/>
      <c r="P1012" s="12"/>
      <c r="Q1012" s="12"/>
      <c r="R1012" s="12"/>
      <c r="S1012" s="12"/>
      <c r="T1012" s="12"/>
    </row>
    <row r="1013" spans="1:20" s="1" customFormat="1" x14ac:dyDescent="0.4">
      <c r="A1013" s="12"/>
      <c r="B1013" s="12"/>
      <c r="C1013" s="42"/>
      <c r="D1013" s="12"/>
      <c r="E1013" s="12"/>
      <c r="F1013" s="12"/>
      <c r="G1013" s="12"/>
      <c r="H1013" s="12"/>
      <c r="I1013" s="12"/>
      <c r="J1013" s="12"/>
      <c r="K1013" s="12"/>
      <c r="L1013" s="12"/>
      <c r="M1013" s="49"/>
      <c r="N1013" s="49"/>
      <c r="O1013" s="12"/>
      <c r="P1013" s="12"/>
      <c r="Q1013" s="12"/>
      <c r="R1013" s="12"/>
      <c r="S1013" s="12"/>
      <c r="T1013" s="12"/>
    </row>
    <row r="1014" spans="1:20" s="1" customFormat="1" x14ac:dyDescent="0.4">
      <c r="A1014" s="12"/>
      <c r="B1014" s="12"/>
      <c r="C1014" s="42"/>
      <c r="D1014" s="12"/>
      <c r="E1014" s="12"/>
      <c r="F1014" s="12"/>
      <c r="G1014" s="12"/>
      <c r="H1014" s="12"/>
      <c r="I1014" s="12"/>
      <c r="J1014" s="12"/>
      <c r="K1014" s="12"/>
      <c r="L1014" s="12"/>
      <c r="M1014" s="49"/>
      <c r="N1014" s="49"/>
      <c r="O1014" s="12"/>
      <c r="P1014" s="12"/>
      <c r="Q1014" s="12"/>
      <c r="R1014" s="12"/>
      <c r="S1014" s="12"/>
      <c r="T1014" s="12"/>
    </row>
    <row r="1015" spans="1:20" s="1" customFormat="1" x14ac:dyDescent="0.4">
      <c r="A1015" s="12"/>
      <c r="B1015" s="12"/>
      <c r="C1015" s="42"/>
      <c r="D1015" s="12"/>
      <c r="E1015" s="12"/>
      <c r="F1015" s="12"/>
      <c r="G1015" s="12"/>
      <c r="H1015" s="12"/>
      <c r="I1015" s="12"/>
      <c r="J1015" s="12"/>
      <c r="K1015" s="12"/>
      <c r="L1015" s="12"/>
      <c r="M1015" s="49"/>
      <c r="N1015" s="49"/>
      <c r="O1015" s="12"/>
      <c r="P1015" s="12"/>
      <c r="Q1015" s="12"/>
      <c r="R1015" s="12"/>
      <c r="S1015" s="12"/>
      <c r="T1015" s="12"/>
    </row>
    <row r="1016" spans="1:20" s="1" customFormat="1" x14ac:dyDescent="0.4">
      <c r="A1016" s="12"/>
      <c r="B1016" s="12"/>
      <c r="C1016" s="42"/>
      <c r="D1016" s="12"/>
      <c r="E1016" s="12"/>
      <c r="F1016" s="12"/>
      <c r="G1016" s="12"/>
      <c r="H1016" s="12"/>
      <c r="I1016" s="12"/>
      <c r="J1016" s="12"/>
      <c r="K1016" s="12"/>
      <c r="L1016" s="12"/>
      <c r="M1016" s="49"/>
      <c r="N1016" s="49"/>
      <c r="O1016" s="12"/>
      <c r="P1016" s="12"/>
      <c r="Q1016" s="12"/>
      <c r="R1016" s="12"/>
      <c r="S1016" s="12"/>
      <c r="T1016" s="12"/>
    </row>
    <row r="1017" spans="1:20" s="1" customFormat="1" x14ac:dyDescent="0.4">
      <c r="A1017" s="12"/>
      <c r="B1017" s="12"/>
      <c r="C1017" s="42"/>
      <c r="D1017" s="12"/>
      <c r="E1017" s="12"/>
      <c r="F1017" s="12"/>
      <c r="G1017" s="12"/>
      <c r="H1017" s="12"/>
      <c r="I1017" s="12"/>
      <c r="J1017" s="12"/>
      <c r="K1017" s="12"/>
      <c r="L1017" s="12"/>
      <c r="M1017" s="49"/>
      <c r="N1017" s="49"/>
      <c r="O1017" s="12"/>
      <c r="P1017" s="12"/>
      <c r="Q1017" s="12"/>
      <c r="R1017" s="12"/>
      <c r="S1017" s="12"/>
      <c r="T1017" s="12"/>
    </row>
    <row r="1018" spans="1:20" s="1" customFormat="1" x14ac:dyDescent="0.4">
      <c r="A1018" s="12"/>
      <c r="B1018" s="12"/>
      <c r="C1018" s="42"/>
      <c r="D1018" s="12"/>
      <c r="E1018" s="12"/>
      <c r="F1018" s="12"/>
      <c r="G1018" s="12"/>
      <c r="H1018" s="12"/>
      <c r="I1018" s="12"/>
      <c r="J1018" s="12"/>
      <c r="K1018" s="12"/>
      <c r="L1018" s="12"/>
      <c r="M1018" s="49"/>
      <c r="N1018" s="49"/>
      <c r="O1018" s="12"/>
      <c r="P1018" s="12"/>
      <c r="Q1018" s="12"/>
      <c r="R1018" s="12"/>
      <c r="S1018" s="12"/>
      <c r="T1018" s="12"/>
    </row>
    <row r="1019" spans="1:20" s="1" customFormat="1" x14ac:dyDescent="0.4">
      <c r="A1019" s="12"/>
      <c r="B1019" s="12"/>
      <c r="C1019" s="42"/>
      <c r="D1019" s="12"/>
      <c r="E1019" s="12"/>
      <c r="F1019" s="12"/>
      <c r="G1019" s="12"/>
      <c r="H1019" s="12"/>
      <c r="I1019" s="12"/>
      <c r="J1019" s="12"/>
      <c r="K1019" s="12"/>
      <c r="L1019" s="12"/>
      <c r="M1019" s="49"/>
      <c r="N1019" s="49"/>
      <c r="O1019" s="12"/>
      <c r="P1019" s="12"/>
      <c r="Q1019" s="12"/>
      <c r="R1019" s="12"/>
      <c r="S1019" s="12"/>
      <c r="T1019" s="12"/>
    </row>
    <row r="1020" spans="1:20" s="1" customFormat="1" x14ac:dyDescent="0.4">
      <c r="A1020" s="12"/>
      <c r="B1020" s="12"/>
      <c r="C1020" s="42"/>
      <c r="D1020" s="12"/>
      <c r="E1020" s="12"/>
      <c r="F1020" s="12"/>
      <c r="G1020" s="12"/>
      <c r="H1020" s="12"/>
      <c r="I1020" s="12"/>
      <c r="J1020" s="12"/>
      <c r="K1020" s="12"/>
      <c r="L1020" s="12"/>
      <c r="M1020" s="49"/>
      <c r="N1020" s="49"/>
      <c r="O1020" s="12"/>
      <c r="P1020" s="12"/>
      <c r="Q1020" s="12"/>
      <c r="R1020" s="12"/>
      <c r="S1020" s="12"/>
      <c r="T1020" s="12"/>
    </row>
    <row r="1021" spans="1:20" s="1" customFormat="1" x14ac:dyDescent="0.4">
      <c r="A1021" s="12"/>
      <c r="B1021" s="12"/>
      <c r="C1021" s="42"/>
      <c r="D1021" s="12"/>
      <c r="E1021" s="12"/>
      <c r="F1021" s="12"/>
      <c r="G1021" s="12"/>
      <c r="H1021" s="12"/>
      <c r="I1021" s="12"/>
      <c r="J1021" s="12"/>
      <c r="K1021" s="12"/>
      <c r="L1021" s="12"/>
      <c r="M1021" s="49"/>
      <c r="N1021" s="49"/>
      <c r="O1021" s="12"/>
      <c r="P1021" s="12"/>
      <c r="Q1021" s="12"/>
      <c r="R1021" s="12"/>
      <c r="S1021" s="12"/>
      <c r="T1021" s="12"/>
    </row>
    <row r="1022" spans="1:20" s="1" customFormat="1" x14ac:dyDescent="0.4">
      <c r="A1022" s="12"/>
      <c r="B1022" s="12"/>
      <c r="C1022" s="42"/>
      <c r="D1022" s="12"/>
      <c r="E1022" s="12"/>
      <c r="F1022" s="12"/>
      <c r="G1022" s="12"/>
      <c r="H1022" s="12"/>
      <c r="I1022" s="12"/>
      <c r="J1022" s="12"/>
      <c r="K1022" s="12"/>
      <c r="L1022" s="12"/>
      <c r="M1022" s="49"/>
      <c r="N1022" s="49"/>
      <c r="O1022" s="12"/>
      <c r="P1022" s="12"/>
      <c r="Q1022" s="12"/>
      <c r="R1022" s="12"/>
      <c r="S1022" s="12"/>
      <c r="T1022" s="12"/>
    </row>
    <row r="1023" spans="1:20" s="1" customFormat="1" x14ac:dyDescent="0.4">
      <c r="A1023" s="12"/>
      <c r="B1023" s="12"/>
      <c r="C1023" s="42"/>
      <c r="D1023" s="12"/>
      <c r="E1023" s="12"/>
      <c r="F1023" s="12"/>
      <c r="G1023" s="12"/>
      <c r="H1023" s="12"/>
      <c r="I1023" s="12"/>
      <c r="J1023" s="12"/>
      <c r="K1023" s="12"/>
      <c r="L1023" s="12"/>
      <c r="M1023" s="49"/>
      <c r="N1023" s="49"/>
      <c r="O1023" s="12"/>
      <c r="P1023" s="12"/>
      <c r="Q1023" s="12"/>
      <c r="R1023" s="12"/>
      <c r="S1023" s="12"/>
      <c r="T1023" s="12"/>
    </row>
    <row r="1024" spans="1:20" s="1" customFormat="1" x14ac:dyDescent="0.4">
      <c r="A1024" s="12"/>
      <c r="B1024" s="12"/>
      <c r="C1024" s="42"/>
      <c r="D1024" s="12"/>
      <c r="E1024" s="12"/>
      <c r="F1024" s="12"/>
      <c r="G1024" s="12"/>
      <c r="H1024" s="12"/>
      <c r="I1024" s="12"/>
      <c r="J1024" s="12"/>
      <c r="K1024" s="12"/>
      <c r="L1024" s="12"/>
      <c r="M1024" s="49"/>
      <c r="N1024" s="49"/>
      <c r="O1024" s="12"/>
      <c r="P1024" s="12"/>
      <c r="Q1024" s="12"/>
      <c r="R1024" s="12"/>
      <c r="S1024" s="12"/>
      <c r="T1024" s="12"/>
    </row>
    <row r="1025" spans="1:20" s="1" customFormat="1" x14ac:dyDescent="0.4">
      <c r="A1025" s="12"/>
      <c r="B1025" s="12"/>
      <c r="C1025" s="42"/>
      <c r="D1025" s="12"/>
      <c r="E1025" s="12"/>
      <c r="F1025" s="12"/>
      <c r="G1025" s="12"/>
      <c r="H1025" s="12"/>
      <c r="I1025" s="12"/>
      <c r="J1025" s="12"/>
      <c r="K1025" s="12"/>
      <c r="L1025" s="12"/>
      <c r="M1025" s="49"/>
      <c r="N1025" s="49"/>
      <c r="O1025" s="12"/>
      <c r="P1025" s="12"/>
      <c r="Q1025" s="12"/>
      <c r="R1025" s="12"/>
      <c r="S1025" s="12"/>
      <c r="T1025" s="12"/>
    </row>
    <row r="1026" spans="1:20" s="1" customFormat="1" x14ac:dyDescent="0.4">
      <c r="A1026" s="12"/>
      <c r="B1026" s="12"/>
      <c r="C1026" s="42"/>
      <c r="D1026" s="12"/>
      <c r="E1026" s="12"/>
      <c r="F1026" s="12"/>
      <c r="G1026" s="12"/>
      <c r="H1026" s="12"/>
      <c r="I1026" s="12"/>
      <c r="J1026" s="12"/>
      <c r="K1026" s="12"/>
      <c r="L1026" s="12"/>
      <c r="M1026" s="49"/>
      <c r="N1026" s="49"/>
      <c r="O1026" s="12"/>
      <c r="P1026" s="12"/>
      <c r="Q1026" s="12"/>
      <c r="R1026" s="12"/>
      <c r="S1026" s="12"/>
      <c r="T1026" s="12"/>
    </row>
    <row r="1027" spans="1:20" s="1" customFormat="1" x14ac:dyDescent="0.4">
      <c r="A1027" s="12"/>
      <c r="B1027" s="12"/>
      <c r="C1027" s="42"/>
      <c r="D1027" s="12"/>
      <c r="E1027" s="12"/>
      <c r="F1027" s="12"/>
      <c r="G1027" s="12"/>
      <c r="H1027" s="12"/>
      <c r="I1027" s="12"/>
      <c r="J1027" s="12"/>
      <c r="K1027" s="12"/>
      <c r="L1027" s="12"/>
      <c r="M1027" s="49"/>
      <c r="N1027" s="49"/>
      <c r="O1027" s="12"/>
      <c r="P1027" s="12"/>
      <c r="Q1027" s="12"/>
      <c r="R1027" s="12"/>
      <c r="S1027" s="12"/>
      <c r="T1027" s="12"/>
    </row>
    <row r="1028" spans="1:20" s="1" customFormat="1" x14ac:dyDescent="0.4">
      <c r="A1028" s="12"/>
      <c r="B1028" s="12"/>
      <c r="C1028" s="42"/>
      <c r="D1028" s="12"/>
      <c r="E1028" s="12"/>
      <c r="F1028" s="12"/>
      <c r="G1028" s="12"/>
      <c r="H1028" s="12"/>
      <c r="I1028" s="12"/>
      <c r="J1028" s="12"/>
      <c r="K1028" s="12"/>
      <c r="L1028" s="12"/>
      <c r="M1028" s="49"/>
      <c r="N1028" s="49"/>
      <c r="O1028" s="12"/>
      <c r="P1028" s="12"/>
      <c r="Q1028" s="12"/>
      <c r="R1028" s="12"/>
      <c r="S1028" s="12"/>
      <c r="T1028" s="12"/>
    </row>
    <row r="1029" spans="1:20" s="1" customFormat="1" x14ac:dyDescent="0.4">
      <c r="A1029" s="12"/>
      <c r="B1029" s="12"/>
      <c r="C1029" s="42"/>
      <c r="D1029" s="12"/>
      <c r="E1029" s="12"/>
      <c r="F1029" s="12"/>
      <c r="G1029" s="12"/>
      <c r="H1029" s="12"/>
      <c r="I1029" s="12"/>
      <c r="J1029" s="12"/>
      <c r="K1029" s="12"/>
      <c r="L1029" s="12"/>
      <c r="M1029" s="49"/>
      <c r="N1029" s="49"/>
      <c r="O1029" s="12"/>
      <c r="P1029" s="12"/>
      <c r="Q1029" s="12"/>
      <c r="R1029" s="12"/>
      <c r="S1029" s="12"/>
      <c r="T1029" s="12"/>
    </row>
    <row r="1030" spans="1:20" s="1" customFormat="1" x14ac:dyDescent="0.4">
      <c r="A1030" s="12"/>
      <c r="B1030" s="12"/>
      <c r="C1030" s="42"/>
      <c r="D1030" s="12"/>
      <c r="E1030" s="12"/>
      <c r="F1030" s="12"/>
      <c r="G1030" s="12"/>
      <c r="H1030" s="12"/>
      <c r="I1030" s="12"/>
      <c r="J1030" s="12"/>
      <c r="K1030" s="12"/>
      <c r="L1030" s="12"/>
      <c r="M1030" s="49"/>
      <c r="N1030" s="49"/>
      <c r="O1030" s="12"/>
      <c r="P1030" s="12"/>
      <c r="Q1030" s="12"/>
      <c r="R1030" s="12"/>
      <c r="S1030" s="12"/>
      <c r="T1030" s="12"/>
    </row>
    <row r="1031" spans="1:20" s="1" customFormat="1" x14ac:dyDescent="0.4">
      <c r="A1031" s="12"/>
      <c r="B1031" s="12"/>
      <c r="C1031" s="42"/>
      <c r="D1031" s="12"/>
      <c r="E1031" s="12"/>
      <c r="F1031" s="12"/>
      <c r="G1031" s="12"/>
      <c r="H1031" s="12"/>
      <c r="I1031" s="12"/>
      <c r="J1031" s="12"/>
      <c r="K1031" s="12"/>
      <c r="L1031" s="12"/>
      <c r="M1031" s="49"/>
      <c r="N1031" s="49"/>
      <c r="O1031" s="12"/>
      <c r="P1031" s="12"/>
      <c r="Q1031" s="12"/>
      <c r="R1031" s="12"/>
      <c r="S1031" s="12"/>
      <c r="T1031" s="12"/>
    </row>
    <row r="1032" spans="1:20" s="1" customFormat="1" x14ac:dyDescent="0.4">
      <c r="A1032" s="12"/>
      <c r="B1032" s="12"/>
      <c r="C1032" s="42"/>
      <c r="D1032" s="12"/>
      <c r="E1032" s="12"/>
      <c r="F1032" s="12"/>
      <c r="G1032" s="12"/>
      <c r="H1032" s="12"/>
      <c r="I1032" s="12"/>
      <c r="J1032" s="12"/>
      <c r="K1032" s="12"/>
      <c r="L1032" s="12"/>
      <c r="M1032" s="49"/>
      <c r="N1032" s="49"/>
      <c r="O1032" s="12"/>
      <c r="P1032" s="12"/>
      <c r="Q1032" s="12"/>
      <c r="R1032" s="12"/>
      <c r="S1032" s="12"/>
      <c r="T1032" s="12"/>
    </row>
    <row r="1033" spans="1:20" s="1" customFormat="1" x14ac:dyDescent="0.4">
      <c r="A1033" s="12"/>
      <c r="B1033" s="12"/>
      <c r="C1033" s="42"/>
      <c r="D1033" s="12"/>
      <c r="E1033" s="12"/>
      <c r="F1033" s="12"/>
      <c r="G1033" s="12"/>
      <c r="H1033" s="12"/>
      <c r="I1033" s="12"/>
      <c r="J1033" s="12"/>
      <c r="K1033" s="12"/>
      <c r="L1033" s="12"/>
      <c r="M1033" s="49"/>
      <c r="N1033" s="49"/>
      <c r="O1033" s="12"/>
      <c r="P1033" s="12"/>
      <c r="Q1033" s="12"/>
      <c r="R1033" s="12"/>
      <c r="S1033" s="12"/>
      <c r="T1033" s="12"/>
    </row>
    <row r="1034" spans="1:20" s="1" customFormat="1" x14ac:dyDescent="0.4">
      <c r="A1034" s="12"/>
      <c r="B1034" s="12"/>
      <c r="C1034" s="42"/>
      <c r="D1034" s="12"/>
      <c r="E1034" s="12"/>
      <c r="F1034" s="12"/>
      <c r="G1034" s="12"/>
      <c r="H1034" s="12"/>
      <c r="I1034" s="12"/>
      <c r="J1034" s="12"/>
      <c r="K1034" s="12"/>
      <c r="L1034" s="12"/>
      <c r="M1034" s="49"/>
      <c r="N1034" s="49"/>
      <c r="O1034" s="12"/>
      <c r="P1034" s="12"/>
      <c r="Q1034" s="12"/>
      <c r="R1034" s="12"/>
      <c r="S1034" s="12"/>
      <c r="T1034" s="12"/>
    </row>
    <row r="1035" spans="1:20" s="1" customFormat="1" x14ac:dyDescent="0.4">
      <c r="A1035" s="12"/>
      <c r="B1035" s="12"/>
      <c r="C1035" s="42"/>
      <c r="D1035" s="12"/>
      <c r="E1035" s="12"/>
      <c r="F1035" s="12"/>
      <c r="G1035" s="12"/>
      <c r="H1035" s="12"/>
      <c r="I1035" s="12"/>
      <c r="J1035" s="12"/>
      <c r="K1035" s="12"/>
      <c r="L1035" s="12"/>
      <c r="M1035" s="49"/>
      <c r="N1035" s="49"/>
      <c r="O1035" s="12"/>
      <c r="P1035" s="12"/>
      <c r="Q1035" s="12"/>
      <c r="R1035" s="12"/>
      <c r="S1035" s="12"/>
      <c r="T1035" s="12"/>
    </row>
    <row r="1036" spans="1:20" s="1" customFormat="1" x14ac:dyDescent="0.4">
      <c r="A1036" s="12"/>
      <c r="B1036" s="12"/>
      <c r="C1036" s="42"/>
      <c r="D1036" s="12"/>
      <c r="E1036" s="12"/>
      <c r="F1036" s="12"/>
      <c r="G1036" s="12"/>
      <c r="H1036" s="12"/>
      <c r="I1036" s="12"/>
      <c r="J1036" s="12"/>
      <c r="K1036" s="12"/>
      <c r="L1036" s="12"/>
      <c r="M1036" s="49"/>
      <c r="N1036" s="49"/>
      <c r="O1036" s="12"/>
      <c r="P1036" s="12"/>
      <c r="Q1036" s="12"/>
      <c r="R1036" s="12"/>
      <c r="S1036" s="12"/>
      <c r="T1036" s="12"/>
    </row>
    <row r="1037" spans="1:20" s="1" customFormat="1" x14ac:dyDescent="0.4">
      <c r="A1037" s="12"/>
      <c r="B1037" s="12"/>
      <c r="C1037" s="42"/>
      <c r="D1037" s="12"/>
      <c r="E1037" s="12"/>
      <c r="F1037" s="12"/>
      <c r="G1037" s="12"/>
      <c r="H1037" s="12"/>
      <c r="I1037" s="12"/>
      <c r="J1037" s="12"/>
      <c r="K1037" s="12"/>
      <c r="L1037" s="12"/>
      <c r="M1037" s="49"/>
      <c r="N1037" s="49"/>
      <c r="O1037" s="12"/>
      <c r="P1037" s="12"/>
      <c r="Q1037" s="12"/>
      <c r="R1037" s="12"/>
      <c r="S1037" s="12"/>
      <c r="T1037" s="12"/>
    </row>
    <row r="1038" spans="1:20" s="1" customFormat="1" x14ac:dyDescent="0.4">
      <c r="A1038" s="12"/>
      <c r="B1038" s="12"/>
      <c r="C1038" s="42"/>
      <c r="D1038" s="12"/>
      <c r="E1038" s="12"/>
      <c r="F1038" s="12"/>
      <c r="G1038" s="12"/>
      <c r="H1038" s="12"/>
      <c r="I1038" s="12"/>
      <c r="J1038" s="12"/>
      <c r="K1038" s="12"/>
      <c r="L1038" s="12"/>
      <c r="M1038" s="49"/>
      <c r="N1038" s="49"/>
      <c r="O1038" s="12"/>
      <c r="P1038" s="12"/>
      <c r="Q1038" s="12"/>
      <c r="R1038" s="12"/>
      <c r="S1038" s="12"/>
      <c r="T1038" s="12"/>
    </row>
    <row r="1039" spans="1:20" s="1" customFormat="1" x14ac:dyDescent="0.4">
      <c r="A1039" s="12"/>
      <c r="B1039" s="12"/>
      <c r="C1039" s="42"/>
      <c r="D1039" s="12"/>
      <c r="E1039" s="12"/>
      <c r="F1039" s="12"/>
      <c r="G1039" s="12"/>
      <c r="H1039" s="12"/>
      <c r="I1039" s="12"/>
      <c r="J1039" s="12"/>
      <c r="K1039" s="12"/>
      <c r="L1039" s="12"/>
      <c r="M1039" s="49"/>
      <c r="N1039" s="49"/>
      <c r="O1039" s="12"/>
      <c r="P1039" s="12"/>
      <c r="Q1039" s="12"/>
      <c r="R1039" s="12"/>
      <c r="S1039" s="12"/>
      <c r="T1039" s="12"/>
    </row>
    <row r="1040" spans="1:20" s="1" customFormat="1" x14ac:dyDescent="0.4">
      <c r="A1040" s="12"/>
      <c r="B1040" s="12"/>
      <c r="C1040" s="42"/>
      <c r="D1040" s="12"/>
      <c r="E1040" s="12"/>
      <c r="F1040" s="12"/>
      <c r="G1040" s="12"/>
      <c r="H1040" s="12"/>
      <c r="I1040" s="12"/>
      <c r="J1040" s="12"/>
      <c r="K1040" s="12"/>
      <c r="L1040" s="12"/>
      <c r="M1040" s="49"/>
      <c r="N1040" s="49"/>
      <c r="O1040" s="12"/>
      <c r="P1040" s="12"/>
      <c r="Q1040" s="12"/>
      <c r="R1040" s="12"/>
      <c r="S1040" s="12"/>
      <c r="T1040" s="12"/>
    </row>
    <row r="1041" spans="1:20" s="1" customFormat="1" x14ac:dyDescent="0.4">
      <c r="A1041" s="12"/>
      <c r="B1041" s="12"/>
      <c r="C1041" s="42"/>
      <c r="D1041" s="12"/>
      <c r="E1041" s="12"/>
      <c r="F1041" s="12"/>
      <c r="G1041" s="12"/>
      <c r="H1041" s="12"/>
      <c r="I1041" s="12"/>
      <c r="J1041" s="12"/>
      <c r="K1041" s="12"/>
      <c r="L1041" s="12"/>
      <c r="M1041" s="49"/>
      <c r="N1041" s="49"/>
      <c r="O1041" s="12"/>
      <c r="P1041" s="12"/>
      <c r="Q1041" s="12"/>
      <c r="R1041" s="12"/>
      <c r="S1041" s="12"/>
      <c r="T1041" s="12"/>
    </row>
    <row r="1042" spans="1:20" s="1" customFormat="1" x14ac:dyDescent="0.4">
      <c r="A1042" s="12"/>
      <c r="B1042" s="12"/>
      <c r="C1042" s="42"/>
      <c r="D1042" s="12"/>
      <c r="E1042" s="12"/>
      <c r="F1042" s="12"/>
      <c r="G1042" s="12"/>
      <c r="H1042" s="12"/>
      <c r="I1042" s="12"/>
      <c r="J1042" s="12"/>
      <c r="K1042" s="12"/>
      <c r="L1042" s="12"/>
      <c r="M1042" s="49"/>
      <c r="N1042" s="49"/>
      <c r="O1042" s="12"/>
      <c r="P1042" s="12"/>
      <c r="Q1042" s="12"/>
      <c r="R1042" s="12"/>
      <c r="S1042" s="12"/>
      <c r="T1042" s="12"/>
    </row>
    <row r="1043" spans="1:20" s="1" customFormat="1" x14ac:dyDescent="0.4">
      <c r="A1043" s="12"/>
      <c r="B1043" s="12"/>
      <c r="C1043" s="42"/>
      <c r="D1043" s="12"/>
      <c r="E1043" s="12"/>
      <c r="F1043" s="12"/>
      <c r="G1043" s="12"/>
      <c r="H1043" s="12"/>
      <c r="I1043" s="12"/>
      <c r="J1043" s="12"/>
      <c r="K1043" s="12"/>
      <c r="L1043" s="12"/>
      <c r="M1043" s="49"/>
      <c r="N1043" s="49"/>
      <c r="O1043" s="12"/>
      <c r="P1043" s="12"/>
      <c r="Q1043" s="12"/>
      <c r="R1043" s="12"/>
      <c r="S1043" s="12"/>
      <c r="T1043" s="12"/>
    </row>
    <row r="1044" spans="1:20" s="1" customFormat="1" x14ac:dyDescent="0.4">
      <c r="A1044" s="12"/>
      <c r="B1044" s="12"/>
      <c r="C1044" s="42"/>
      <c r="D1044" s="12"/>
      <c r="E1044" s="12"/>
      <c r="F1044" s="12"/>
      <c r="G1044" s="12"/>
      <c r="H1044" s="12"/>
      <c r="I1044" s="12"/>
      <c r="J1044" s="12"/>
      <c r="K1044" s="12"/>
      <c r="L1044" s="12"/>
      <c r="M1044" s="49"/>
      <c r="N1044" s="49"/>
      <c r="O1044" s="12"/>
      <c r="P1044" s="12"/>
      <c r="Q1044" s="12"/>
      <c r="R1044" s="12"/>
      <c r="S1044" s="12"/>
      <c r="T1044" s="12"/>
    </row>
    <row r="1045" spans="1:20" s="1" customFormat="1" x14ac:dyDescent="0.4">
      <c r="A1045" s="12"/>
      <c r="B1045" s="12"/>
      <c r="C1045" s="42"/>
      <c r="D1045" s="12"/>
      <c r="E1045" s="12"/>
      <c r="F1045" s="12"/>
      <c r="G1045" s="12"/>
      <c r="H1045" s="12"/>
      <c r="I1045" s="12"/>
      <c r="J1045" s="12"/>
      <c r="K1045" s="12"/>
      <c r="L1045" s="12"/>
      <c r="M1045" s="49"/>
      <c r="N1045" s="49"/>
      <c r="O1045" s="12"/>
      <c r="P1045" s="12"/>
      <c r="Q1045" s="12"/>
      <c r="R1045" s="12"/>
      <c r="S1045" s="12"/>
      <c r="T1045" s="12"/>
    </row>
    <row r="1046" spans="1:20" s="1" customFormat="1" x14ac:dyDescent="0.4">
      <c r="A1046" s="12"/>
      <c r="B1046" s="12"/>
      <c r="C1046" s="42"/>
      <c r="D1046" s="12"/>
      <c r="E1046" s="12"/>
      <c r="F1046" s="12"/>
      <c r="G1046" s="12"/>
      <c r="H1046" s="12"/>
      <c r="I1046" s="12"/>
      <c r="J1046" s="12"/>
      <c r="K1046" s="12"/>
      <c r="L1046" s="12"/>
      <c r="M1046" s="49"/>
      <c r="N1046" s="49"/>
      <c r="O1046" s="12"/>
      <c r="P1046" s="12"/>
      <c r="Q1046" s="12"/>
      <c r="R1046" s="12"/>
      <c r="S1046" s="12"/>
      <c r="T1046" s="12"/>
    </row>
    <row r="1047" spans="1:20" s="1" customFormat="1" x14ac:dyDescent="0.4">
      <c r="A1047" s="12"/>
      <c r="B1047" s="12"/>
      <c r="C1047" s="42"/>
      <c r="D1047" s="12"/>
      <c r="E1047" s="12"/>
      <c r="F1047" s="12"/>
      <c r="G1047" s="12"/>
      <c r="H1047" s="12"/>
      <c r="I1047" s="12"/>
      <c r="J1047" s="12"/>
      <c r="K1047" s="12"/>
      <c r="L1047" s="12"/>
      <c r="M1047" s="49"/>
      <c r="N1047" s="49"/>
      <c r="O1047" s="12"/>
      <c r="P1047" s="12"/>
      <c r="Q1047" s="12"/>
      <c r="R1047" s="12"/>
      <c r="S1047" s="12"/>
      <c r="T1047" s="12"/>
    </row>
    <row r="1048" spans="1:20" s="1" customFormat="1" x14ac:dyDescent="0.4">
      <c r="A1048" s="12"/>
      <c r="B1048" s="12"/>
      <c r="C1048" s="42"/>
      <c r="D1048" s="12"/>
      <c r="E1048" s="12"/>
      <c r="F1048" s="12"/>
      <c r="G1048" s="12"/>
      <c r="H1048" s="12"/>
      <c r="I1048" s="12"/>
      <c r="J1048" s="12"/>
      <c r="K1048" s="12"/>
      <c r="L1048" s="12"/>
      <c r="M1048" s="49"/>
      <c r="N1048" s="49"/>
      <c r="O1048" s="12"/>
      <c r="P1048" s="12"/>
      <c r="Q1048" s="12"/>
      <c r="R1048" s="12"/>
      <c r="S1048" s="12"/>
      <c r="T1048" s="12"/>
    </row>
    <row r="1049" spans="1:20" s="1" customFormat="1" x14ac:dyDescent="0.4">
      <c r="A1049" s="12"/>
      <c r="B1049" s="12"/>
      <c r="C1049" s="42"/>
      <c r="D1049" s="12"/>
      <c r="E1049" s="12"/>
      <c r="F1049" s="12"/>
      <c r="G1049" s="12"/>
      <c r="H1049" s="12"/>
      <c r="I1049" s="12"/>
      <c r="J1049" s="12"/>
      <c r="K1049" s="12"/>
      <c r="L1049" s="12"/>
      <c r="M1049" s="49"/>
      <c r="N1049" s="49"/>
      <c r="O1049" s="12"/>
      <c r="P1049" s="12"/>
      <c r="Q1049" s="12"/>
      <c r="R1049" s="12"/>
      <c r="S1049" s="12"/>
      <c r="T1049" s="12"/>
    </row>
    <row r="1050" spans="1:20" s="1" customFormat="1" x14ac:dyDescent="0.4">
      <c r="A1050" s="12"/>
      <c r="B1050" s="12"/>
      <c r="C1050" s="42"/>
      <c r="D1050" s="12"/>
      <c r="E1050" s="12"/>
      <c r="F1050" s="12"/>
      <c r="G1050" s="12"/>
      <c r="H1050" s="12"/>
      <c r="I1050" s="12"/>
      <c r="J1050" s="12"/>
      <c r="K1050" s="12"/>
      <c r="L1050" s="12"/>
      <c r="M1050" s="49"/>
      <c r="N1050" s="49"/>
      <c r="O1050" s="12"/>
      <c r="P1050" s="12"/>
      <c r="Q1050" s="12"/>
      <c r="R1050" s="12"/>
      <c r="S1050" s="12"/>
      <c r="T1050" s="12"/>
    </row>
    <row r="1051" spans="1:20" s="1" customFormat="1" x14ac:dyDescent="0.4">
      <c r="A1051" s="12"/>
      <c r="B1051" s="12"/>
      <c r="C1051" s="42"/>
      <c r="D1051" s="12"/>
      <c r="E1051" s="12"/>
      <c r="F1051" s="12"/>
      <c r="G1051" s="12"/>
      <c r="H1051" s="12"/>
      <c r="I1051" s="12"/>
      <c r="J1051" s="12"/>
      <c r="K1051" s="12"/>
      <c r="L1051" s="12"/>
      <c r="M1051" s="49"/>
      <c r="N1051" s="49"/>
      <c r="O1051" s="12"/>
      <c r="P1051" s="12"/>
      <c r="Q1051" s="12"/>
      <c r="R1051" s="12"/>
      <c r="S1051" s="12"/>
      <c r="T1051" s="12"/>
    </row>
    <row r="1052" spans="1:20" s="1" customFormat="1" x14ac:dyDescent="0.4">
      <c r="A1052" s="12"/>
      <c r="B1052" s="12"/>
      <c r="C1052" s="42"/>
      <c r="D1052" s="12"/>
      <c r="E1052" s="12"/>
      <c r="F1052" s="12"/>
      <c r="G1052" s="12"/>
      <c r="H1052" s="12"/>
      <c r="I1052" s="12"/>
      <c r="J1052" s="12"/>
      <c r="K1052" s="12"/>
      <c r="L1052" s="12"/>
      <c r="M1052" s="49"/>
      <c r="N1052" s="49"/>
      <c r="O1052" s="12"/>
      <c r="P1052" s="12"/>
      <c r="Q1052" s="12"/>
      <c r="R1052" s="12"/>
      <c r="S1052" s="12"/>
      <c r="T1052" s="12"/>
    </row>
    <row r="1053" spans="1:20" s="1" customFormat="1" x14ac:dyDescent="0.4">
      <c r="A1053" s="12"/>
      <c r="B1053" s="12"/>
      <c r="C1053" s="42"/>
      <c r="D1053" s="12"/>
      <c r="E1053" s="12"/>
      <c r="F1053" s="12"/>
      <c r="G1053" s="12"/>
      <c r="H1053" s="12"/>
      <c r="I1053" s="12"/>
      <c r="J1053" s="12"/>
      <c r="K1053" s="12"/>
      <c r="L1053" s="12"/>
      <c r="M1053" s="49"/>
      <c r="N1053" s="49"/>
      <c r="O1053" s="12"/>
      <c r="P1053" s="12"/>
      <c r="Q1053" s="12"/>
      <c r="R1053" s="12"/>
      <c r="S1053" s="12"/>
      <c r="T1053" s="12"/>
    </row>
    <row r="1054" spans="1:20" s="1" customFormat="1" x14ac:dyDescent="0.4">
      <c r="A1054" s="12"/>
      <c r="B1054" s="12"/>
      <c r="C1054" s="42"/>
      <c r="D1054" s="12"/>
      <c r="E1054" s="12"/>
      <c r="F1054" s="12"/>
      <c r="G1054" s="12"/>
      <c r="H1054" s="12"/>
      <c r="I1054" s="12"/>
      <c r="J1054" s="12"/>
      <c r="K1054" s="12"/>
      <c r="L1054" s="12"/>
      <c r="M1054" s="49"/>
      <c r="N1054" s="49"/>
      <c r="O1054" s="12"/>
      <c r="P1054" s="12"/>
      <c r="Q1054" s="12"/>
      <c r="R1054" s="12"/>
      <c r="S1054" s="12"/>
      <c r="T1054" s="12"/>
    </row>
    <row r="1055" spans="1:20" s="1" customFormat="1" x14ac:dyDescent="0.4">
      <c r="A1055" s="12"/>
      <c r="B1055" s="12"/>
      <c r="C1055" s="42"/>
      <c r="D1055" s="12"/>
      <c r="E1055" s="12"/>
      <c r="F1055" s="12"/>
      <c r="G1055" s="12"/>
      <c r="H1055" s="12"/>
      <c r="I1055" s="12"/>
      <c r="J1055" s="12"/>
      <c r="K1055" s="12"/>
      <c r="L1055" s="12"/>
      <c r="M1055" s="49"/>
      <c r="N1055" s="49"/>
      <c r="O1055" s="12"/>
      <c r="P1055" s="12"/>
      <c r="Q1055" s="12"/>
      <c r="R1055" s="12"/>
      <c r="S1055" s="12"/>
      <c r="T1055" s="12"/>
    </row>
    <row r="1056" spans="1:20" s="1" customFormat="1" x14ac:dyDescent="0.4">
      <c r="A1056" s="12"/>
      <c r="B1056" s="12"/>
      <c r="C1056" s="42"/>
      <c r="D1056" s="12"/>
      <c r="E1056" s="12"/>
      <c r="F1056" s="12"/>
      <c r="G1056" s="12"/>
      <c r="H1056" s="12"/>
      <c r="I1056" s="12"/>
      <c r="J1056" s="12"/>
      <c r="K1056" s="12"/>
      <c r="L1056" s="12"/>
      <c r="M1056" s="49"/>
      <c r="N1056" s="49"/>
      <c r="O1056" s="12"/>
      <c r="P1056" s="12"/>
      <c r="Q1056" s="12"/>
      <c r="R1056" s="12"/>
      <c r="S1056" s="12"/>
      <c r="T1056" s="12"/>
    </row>
    <row r="1057" spans="1:20" s="1" customFormat="1" x14ac:dyDescent="0.4">
      <c r="A1057" s="12"/>
      <c r="B1057" s="12"/>
      <c r="C1057" s="42"/>
      <c r="D1057" s="12"/>
      <c r="E1057" s="12"/>
      <c r="F1057" s="12"/>
      <c r="G1057" s="12"/>
      <c r="H1057" s="12"/>
      <c r="I1057" s="12"/>
      <c r="J1057" s="12"/>
      <c r="K1057" s="12"/>
      <c r="L1057" s="12"/>
      <c r="M1057" s="49"/>
      <c r="N1057" s="49"/>
      <c r="O1057" s="12"/>
      <c r="P1057" s="12"/>
      <c r="Q1057" s="12"/>
      <c r="R1057" s="12"/>
      <c r="S1057" s="12"/>
      <c r="T1057" s="12"/>
    </row>
    <row r="1058" spans="1:20" s="1" customFormat="1" x14ac:dyDescent="0.4">
      <c r="A1058" s="12"/>
      <c r="B1058" s="12"/>
      <c r="C1058" s="42"/>
      <c r="D1058" s="12"/>
      <c r="E1058" s="12"/>
      <c r="F1058" s="12"/>
      <c r="G1058" s="12"/>
      <c r="H1058" s="12"/>
      <c r="I1058" s="12"/>
      <c r="J1058" s="12"/>
      <c r="K1058" s="12"/>
      <c r="L1058" s="12"/>
      <c r="M1058" s="49"/>
      <c r="N1058" s="49"/>
      <c r="O1058" s="12"/>
      <c r="P1058" s="12"/>
      <c r="Q1058" s="12"/>
      <c r="R1058" s="12"/>
      <c r="S1058" s="12"/>
      <c r="T1058" s="12"/>
    </row>
    <row r="1059" spans="1:20" s="1" customFormat="1" x14ac:dyDescent="0.4">
      <c r="A1059" s="12"/>
      <c r="B1059" s="12"/>
      <c r="C1059" s="42"/>
      <c r="D1059" s="12"/>
      <c r="E1059" s="12"/>
      <c r="F1059" s="12"/>
      <c r="G1059" s="12"/>
      <c r="H1059" s="12"/>
      <c r="I1059" s="12"/>
      <c r="J1059" s="12"/>
      <c r="K1059" s="12"/>
      <c r="L1059" s="12"/>
      <c r="M1059" s="49"/>
      <c r="N1059" s="49"/>
      <c r="O1059" s="12"/>
      <c r="P1059" s="12"/>
      <c r="Q1059" s="12"/>
      <c r="R1059" s="12"/>
      <c r="S1059" s="12"/>
      <c r="T1059" s="12"/>
    </row>
    <row r="1060" spans="1:20" s="1" customFormat="1" x14ac:dyDescent="0.4">
      <c r="A1060" s="12"/>
      <c r="B1060" s="12"/>
      <c r="C1060" s="42"/>
      <c r="D1060" s="12"/>
      <c r="E1060" s="12"/>
      <c r="F1060" s="12"/>
      <c r="G1060" s="12"/>
      <c r="H1060" s="12"/>
      <c r="I1060" s="12"/>
      <c r="J1060" s="12"/>
      <c r="K1060" s="12"/>
      <c r="L1060" s="12"/>
      <c r="M1060" s="49"/>
      <c r="N1060" s="49"/>
      <c r="O1060" s="12"/>
      <c r="P1060" s="12"/>
      <c r="Q1060" s="12"/>
      <c r="R1060" s="12"/>
      <c r="S1060" s="12"/>
      <c r="T1060" s="12"/>
    </row>
    <row r="1061" spans="1:20" s="1" customFormat="1" x14ac:dyDescent="0.4">
      <c r="A1061" s="12"/>
      <c r="B1061" s="12"/>
      <c r="C1061" s="42"/>
      <c r="D1061" s="12"/>
      <c r="E1061" s="12"/>
      <c r="F1061" s="12"/>
      <c r="G1061" s="12"/>
      <c r="H1061" s="12"/>
      <c r="I1061" s="12"/>
      <c r="J1061" s="12"/>
      <c r="K1061" s="12"/>
      <c r="L1061" s="12"/>
      <c r="M1061" s="49"/>
      <c r="N1061" s="49"/>
      <c r="O1061" s="12"/>
      <c r="P1061" s="12"/>
      <c r="Q1061" s="12"/>
      <c r="R1061" s="12"/>
      <c r="S1061" s="12"/>
      <c r="T1061" s="12"/>
    </row>
    <row r="1062" spans="1:20" s="1" customFormat="1" x14ac:dyDescent="0.4">
      <c r="A1062" s="12"/>
      <c r="B1062" s="12"/>
      <c r="C1062" s="42"/>
      <c r="D1062" s="12"/>
      <c r="E1062" s="12"/>
      <c r="F1062" s="12"/>
      <c r="G1062" s="12"/>
      <c r="H1062" s="12"/>
      <c r="I1062" s="12"/>
      <c r="J1062" s="12"/>
      <c r="K1062" s="12"/>
      <c r="L1062" s="12"/>
      <c r="M1062" s="49"/>
      <c r="N1062" s="49"/>
      <c r="O1062" s="12"/>
      <c r="P1062" s="12"/>
      <c r="Q1062" s="12"/>
      <c r="R1062" s="12"/>
      <c r="S1062" s="12"/>
      <c r="T1062" s="12"/>
    </row>
    <row r="1063" spans="1:20" s="1" customFormat="1" x14ac:dyDescent="0.4">
      <c r="A1063" s="12"/>
      <c r="B1063" s="12"/>
      <c r="C1063" s="42"/>
      <c r="D1063" s="12"/>
      <c r="E1063" s="12"/>
      <c r="F1063" s="12"/>
      <c r="G1063" s="12"/>
      <c r="H1063" s="12"/>
      <c r="I1063" s="12"/>
      <c r="J1063" s="12"/>
      <c r="K1063" s="12"/>
      <c r="L1063" s="12"/>
      <c r="M1063" s="49"/>
      <c r="N1063" s="49"/>
      <c r="O1063" s="12"/>
      <c r="P1063" s="12"/>
      <c r="Q1063" s="12"/>
      <c r="R1063" s="12"/>
      <c r="S1063" s="12"/>
      <c r="T1063" s="12"/>
    </row>
    <row r="1064" spans="1:20" s="1" customFormat="1" x14ac:dyDescent="0.4">
      <c r="A1064" s="12"/>
      <c r="B1064" s="12"/>
      <c r="C1064" s="42"/>
      <c r="D1064" s="12"/>
      <c r="E1064" s="12"/>
      <c r="F1064" s="12"/>
      <c r="G1064" s="12"/>
      <c r="H1064" s="12"/>
      <c r="I1064" s="12"/>
      <c r="J1064" s="12"/>
      <c r="K1064" s="12"/>
      <c r="L1064" s="12"/>
      <c r="M1064" s="49"/>
      <c r="N1064" s="49"/>
      <c r="O1064" s="12"/>
      <c r="P1064" s="12"/>
      <c r="Q1064" s="12"/>
      <c r="R1064" s="12"/>
      <c r="S1064" s="12"/>
      <c r="T1064" s="12"/>
    </row>
    <row r="1065" spans="1:20" s="1" customFormat="1" x14ac:dyDescent="0.4">
      <c r="A1065" s="12"/>
      <c r="B1065" s="12"/>
      <c r="C1065" s="42"/>
      <c r="D1065" s="12"/>
      <c r="E1065" s="12"/>
      <c r="F1065" s="12"/>
      <c r="G1065" s="12"/>
      <c r="H1065" s="12"/>
      <c r="I1065" s="12"/>
      <c r="J1065" s="12"/>
      <c r="K1065" s="12"/>
      <c r="L1065" s="12"/>
      <c r="M1065" s="49"/>
      <c r="N1065" s="49"/>
      <c r="O1065" s="12"/>
      <c r="P1065" s="12"/>
      <c r="Q1065" s="12"/>
      <c r="R1065" s="12"/>
      <c r="S1065" s="12"/>
      <c r="T1065" s="12"/>
    </row>
    <row r="1066" spans="1:20" s="1" customFormat="1" x14ac:dyDescent="0.4">
      <c r="A1066" s="12"/>
      <c r="B1066" s="12"/>
      <c r="C1066" s="42"/>
      <c r="D1066" s="12"/>
      <c r="E1066" s="12"/>
      <c r="F1066" s="12"/>
      <c r="G1066" s="12"/>
      <c r="H1066" s="12"/>
      <c r="I1066" s="12"/>
      <c r="J1066" s="12"/>
      <c r="K1066" s="12"/>
      <c r="L1066" s="12"/>
      <c r="M1066" s="49"/>
      <c r="N1066" s="49"/>
      <c r="O1066" s="12"/>
      <c r="P1066" s="12"/>
      <c r="Q1066" s="12"/>
      <c r="R1066" s="12"/>
      <c r="S1066" s="12"/>
      <c r="T1066" s="12"/>
    </row>
    <row r="1067" spans="1:20" s="1" customFormat="1" x14ac:dyDescent="0.4">
      <c r="A1067" s="12"/>
      <c r="B1067" s="12"/>
      <c r="C1067" s="42"/>
      <c r="D1067" s="12"/>
      <c r="E1067" s="12"/>
      <c r="F1067" s="12"/>
      <c r="G1067" s="12"/>
      <c r="H1067" s="12"/>
      <c r="I1067" s="12"/>
      <c r="J1067" s="12"/>
      <c r="K1067" s="12"/>
      <c r="L1067" s="12"/>
      <c r="M1067" s="49"/>
      <c r="N1067" s="49"/>
      <c r="O1067" s="12"/>
      <c r="P1067" s="12"/>
      <c r="Q1067" s="12"/>
      <c r="R1067" s="12"/>
      <c r="S1067" s="12"/>
      <c r="T1067" s="12"/>
    </row>
    <row r="1068" spans="1:20" s="1" customFormat="1" x14ac:dyDescent="0.4">
      <c r="A1068" s="12"/>
      <c r="B1068" s="12"/>
      <c r="C1068" s="42"/>
      <c r="D1068" s="12"/>
      <c r="E1068" s="12"/>
      <c r="F1068" s="12"/>
      <c r="G1068" s="12"/>
      <c r="H1068" s="12"/>
      <c r="I1068" s="12"/>
      <c r="J1068" s="12"/>
      <c r="K1068" s="12"/>
      <c r="L1068" s="12"/>
      <c r="M1068" s="49"/>
      <c r="N1068" s="49"/>
      <c r="O1068" s="12"/>
      <c r="P1068" s="12"/>
      <c r="Q1068" s="12"/>
      <c r="R1068" s="12"/>
      <c r="S1068" s="12"/>
      <c r="T1068" s="12"/>
    </row>
    <row r="1069" spans="1:20" s="1" customFormat="1" x14ac:dyDescent="0.4">
      <c r="A1069" s="12"/>
      <c r="B1069" s="12"/>
      <c r="C1069" s="42"/>
      <c r="D1069" s="12"/>
      <c r="E1069" s="12"/>
      <c r="F1069" s="12"/>
      <c r="G1069" s="12"/>
      <c r="H1069" s="12"/>
      <c r="I1069" s="12"/>
      <c r="J1069" s="12"/>
      <c r="K1069" s="12"/>
      <c r="L1069" s="12"/>
      <c r="M1069" s="49"/>
      <c r="N1069" s="49"/>
      <c r="O1069" s="12"/>
      <c r="P1069" s="12"/>
      <c r="Q1069" s="12"/>
      <c r="R1069" s="12"/>
      <c r="S1069" s="12"/>
      <c r="T1069" s="12"/>
    </row>
    <row r="1070" spans="1:20" s="1" customFormat="1" x14ac:dyDescent="0.4">
      <c r="A1070" s="12"/>
      <c r="B1070" s="12"/>
      <c r="C1070" s="42"/>
      <c r="D1070" s="12"/>
      <c r="E1070" s="12"/>
      <c r="F1070" s="12"/>
      <c r="G1070" s="12"/>
      <c r="H1070" s="12"/>
      <c r="I1070" s="12"/>
      <c r="J1070" s="12"/>
      <c r="K1070" s="12"/>
      <c r="L1070" s="12"/>
      <c r="M1070" s="49"/>
      <c r="N1070" s="49"/>
      <c r="O1070" s="12"/>
      <c r="P1070" s="12"/>
      <c r="Q1070" s="12"/>
      <c r="R1070" s="12"/>
      <c r="S1070" s="12"/>
      <c r="T1070" s="12"/>
    </row>
    <row r="1071" spans="1:20" s="1" customFormat="1" x14ac:dyDescent="0.4">
      <c r="A1071" s="12"/>
      <c r="B1071" s="12"/>
      <c r="C1071" s="42"/>
      <c r="D1071" s="12"/>
      <c r="E1071" s="12"/>
      <c r="F1071" s="12"/>
      <c r="G1071" s="12"/>
      <c r="H1071" s="12"/>
      <c r="I1071" s="12"/>
      <c r="J1071" s="12"/>
      <c r="K1071" s="12"/>
      <c r="L1071" s="12"/>
      <c r="M1071" s="49"/>
      <c r="N1071" s="49"/>
      <c r="O1071" s="12"/>
      <c r="P1071" s="12"/>
      <c r="Q1071" s="12"/>
      <c r="R1071" s="12"/>
      <c r="S1071" s="12"/>
      <c r="T1071" s="12"/>
    </row>
    <row r="1072" spans="1:20" s="1" customFormat="1" x14ac:dyDescent="0.4">
      <c r="A1072" s="12"/>
      <c r="B1072" s="12"/>
      <c r="C1072" s="42"/>
      <c r="D1072" s="12"/>
      <c r="E1072" s="12"/>
      <c r="F1072" s="12"/>
      <c r="G1072" s="12"/>
      <c r="H1072" s="12"/>
      <c r="I1072" s="12"/>
      <c r="J1072" s="12"/>
      <c r="K1072" s="12"/>
      <c r="L1072" s="12"/>
      <c r="M1072" s="49"/>
      <c r="N1072" s="49"/>
      <c r="O1072" s="12"/>
      <c r="P1072" s="12"/>
      <c r="Q1072" s="12"/>
      <c r="R1072" s="12"/>
      <c r="S1072" s="12"/>
      <c r="T1072" s="12"/>
    </row>
    <row r="1073" spans="1:20" s="1" customFormat="1" x14ac:dyDescent="0.4">
      <c r="A1073" s="12"/>
      <c r="B1073" s="12"/>
      <c r="C1073" s="42"/>
      <c r="D1073" s="12"/>
      <c r="E1073" s="12"/>
      <c r="F1073" s="12"/>
      <c r="G1073" s="12"/>
      <c r="H1073" s="12"/>
      <c r="I1073" s="12"/>
      <c r="J1073" s="12"/>
      <c r="K1073" s="12"/>
      <c r="L1073" s="12"/>
      <c r="M1073" s="49"/>
      <c r="N1073" s="49"/>
      <c r="O1073" s="12"/>
      <c r="P1073" s="12"/>
      <c r="Q1073" s="12"/>
      <c r="R1073" s="12"/>
      <c r="S1073" s="12"/>
      <c r="T1073" s="12"/>
    </row>
    <row r="1074" spans="1:20" s="1" customFormat="1" x14ac:dyDescent="0.4">
      <c r="A1074" s="12"/>
      <c r="B1074" s="12"/>
      <c r="C1074" s="42"/>
      <c r="D1074" s="12"/>
      <c r="E1074" s="12"/>
      <c r="F1074" s="12"/>
      <c r="G1074" s="12"/>
      <c r="H1074" s="12"/>
      <c r="I1074" s="12"/>
      <c r="J1074" s="12"/>
      <c r="K1074" s="12"/>
      <c r="L1074" s="12"/>
      <c r="M1074" s="49"/>
      <c r="N1074" s="49"/>
      <c r="O1074" s="12"/>
      <c r="P1074" s="12"/>
      <c r="Q1074" s="12"/>
      <c r="R1074" s="12"/>
      <c r="S1074" s="12"/>
      <c r="T1074" s="12"/>
    </row>
    <row r="1075" spans="1:20" s="1" customFormat="1" x14ac:dyDescent="0.4">
      <c r="A1075" s="12"/>
      <c r="B1075" s="12"/>
      <c r="C1075" s="42"/>
      <c r="D1075" s="12"/>
      <c r="E1075" s="12"/>
      <c r="F1075" s="12"/>
      <c r="G1075" s="12"/>
      <c r="H1075" s="12"/>
      <c r="I1075" s="12"/>
      <c r="J1075" s="12"/>
      <c r="K1075" s="12"/>
      <c r="L1075" s="12"/>
      <c r="M1075" s="49"/>
      <c r="N1075" s="49"/>
      <c r="O1075" s="12"/>
      <c r="P1075" s="12"/>
      <c r="Q1075" s="12"/>
      <c r="R1075" s="12"/>
      <c r="S1075" s="12"/>
      <c r="T1075" s="12"/>
    </row>
    <row r="1076" spans="1:20" s="1" customFormat="1" x14ac:dyDescent="0.4">
      <c r="A1076" s="12"/>
      <c r="B1076" s="12"/>
      <c r="C1076" s="42"/>
      <c r="D1076" s="12"/>
      <c r="E1076" s="12"/>
      <c r="F1076" s="12"/>
      <c r="G1076" s="12"/>
      <c r="H1076" s="12"/>
      <c r="I1076" s="12"/>
      <c r="J1076" s="12"/>
      <c r="K1076" s="12"/>
      <c r="L1076" s="12"/>
      <c r="M1076" s="49"/>
      <c r="N1076" s="49"/>
      <c r="O1076" s="12"/>
      <c r="P1076" s="12"/>
      <c r="Q1076" s="12"/>
      <c r="R1076" s="12"/>
      <c r="S1076" s="12"/>
      <c r="T1076" s="12"/>
    </row>
    <row r="1077" spans="1:20" s="1" customFormat="1" x14ac:dyDescent="0.4">
      <c r="A1077" s="12"/>
      <c r="B1077" s="12"/>
      <c r="C1077" s="42"/>
      <c r="D1077" s="12"/>
      <c r="E1077" s="12"/>
      <c r="F1077" s="12"/>
      <c r="G1077" s="12"/>
      <c r="H1077" s="12"/>
      <c r="I1077" s="12"/>
      <c r="J1077" s="12"/>
      <c r="K1077" s="12"/>
      <c r="L1077" s="12"/>
      <c r="M1077" s="49"/>
      <c r="N1077" s="49"/>
      <c r="O1077" s="12"/>
      <c r="P1077" s="12"/>
      <c r="Q1077" s="12"/>
      <c r="R1077" s="12"/>
      <c r="S1077" s="12"/>
      <c r="T1077" s="12"/>
    </row>
    <row r="1078" spans="1:20" s="1" customFormat="1" x14ac:dyDescent="0.4">
      <c r="A1078" s="12"/>
      <c r="B1078" s="12"/>
      <c r="C1078" s="42"/>
      <c r="D1078" s="12"/>
      <c r="E1078" s="12"/>
      <c r="F1078" s="12"/>
      <c r="G1078" s="12"/>
      <c r="H1078" s="12"/>
      <c r="I1078" s="12"/>
      <c r="J1078" s="12"/>
      <c r="K1078" s="12"/>
      <c r="L1078" s="12"/>
      <c r="M1078" s="49"/>
      <c r="N1078" s="49"/>
      <c r="O1078" s="12"/>
      <c r="P1078" s="12"/>
      <c r="Q1078" s="12"/>
      <c r="R1078" s="12"/>
      <c r="S1078" s="12"/>
      <c r="T1078" s="12"/>
    </row>
    <row r="1079" spans="1:20" s="1" customFormat="1" x14ac:dyDescent="0.4">
      <c r="A1079" s="12"/>
      <c r="B1079" s="12"/>
      <c r="C1079" s="42"/>
      <c r="D1079" s="12"/>
      <c r="E1079" s="12"/>
      <c r="F1079" s="12"/>
      <c r="G1079" s="12"/>
      <c r="H1079" s="12"/>
      <c r="I1079" s="12"/>
      <c r="J1079" s="12"/>
      <c r="K1079" s="12"/>
      <c r="L1079" s="12"/>
      <c r="M1079" s="49"/>
      <c r="N1079" s="49"/>
      <c r="O1079" s="12"/>
      <c r="P1079" s="12"/>
      <c r="Q1079" s="12"/>
      <c r="R1079" s="12"/>
      <c r="S1079" s="12"/>
      <c r="T1079" s="12"/>
    </row>
    <row r="1080" spans="1:20" s="1" customFormat="1" x14ac:dyDescent="0.4">
      <c r="A1080" s="12"/>
      <c r="B1080" s="12"/>
      <c r="C1080" s="42"/>
      <c r="D1080" s="12"/>
      <c r="E1080" s="12"/>
      <c r="F1080" s="12"/>
      <c r="G1080" s="12"/>
      <c r="H1080" s="12"/>
      <c r="I1080" s="12"/>
      <c r="J1080" s="12"/>
      <c r="K1080" s="12"/>
      <c r="L1080" s="12"/>
      <c r="M1080" s="49"/>
      <c r="N1080" s="49"/>
      <c r="O1080" s="12"/>
      <c r="P1080" s="12"/>
      <c r="Q1080" s="12"/>
      <c r="R1080" s="12"/>
      <c r="S1080" s="12"/>
      <c r="T1080" s="12"/>
    </row>
    <row r="1081" spans="1:20" s="1" customFormat="1" x14ac:dyDescent="0.4">
      <c r="A1081" s="12"/>
      <c r="B1081" s="12"/>
      <c r="C1081" s="42"/>
      <c r="D1081" s="12"/>
      <c r="E1081" s="12"/>
      <c r="F1081" s="12"/>
      <c r="G1081" s="12"/>
      <c r="H1081" s="12"/>
      <c r="I1081" s="12"/>
      <c r="J1081" s="12"/>
      <c r="K1081" s="12"/>
      <c r="L1081" s="12"/>
      <c r="M1081" s="49"/>
      <c r="N1081" s="49"/>
      <c r="O1081" s="12"/>
      <c r="P1081" s="12"/>
      <c r="Q1081" s="12"/>
      <c r="R1081" s="12"/>
      <c r="S1081" s="12"/>
      <c r="T1081" s="12"/>
    </row>
    <row r="1082" spans="1:20" s="1" customFormat="1" x14ac:dyDescent="0.4">
      <c r="A1082" s="12"/>
      <c r="B1082" s="12"/>
      <c r="C1082" s="42"/>
      <c r="D1082" s="12"/>
      <c r="E1082" s="12"/>
      <c r="F1082" s="12"/>
      <c r="G1082" s="12"/>
      <c r="H1082" s="12"/>
      <c r="I1082" s="12"/>
      <c r="J1082" s="12"/>
      <c r="K1082" s="12"/>
      <c r="L1082" s="12"/>
      <c r="M1082" s="49"/>
      <c r="N1082" s="49"/>
      <c r="O1082" s="12"/>
      <c r="P1082" s="12"/>
      <c r="Q1082" s="12"/>
      <c r="R1082" s="12"/>
      <c r="S1082" s="12"/>
      <c r="T1082" s="12"/>
    </row>
    <row r="1083" spans="1:20" s="1" customFormat="1" x14ac:dyDescent="0.4">
      <c r="A1083" s="12"/>
      <c r="B1083" s="12"/>
      <c r="C1083" s="42"/>
      <c r="D1083" s="12"/>
      <c r="E1083" s="12"/>
      <c r="F1083" s="12"/>
      <c r="G1083" s="12"/>
      <c r="H1083" s="12"/>
      <c r="I1083" s="12"/>
      <c r="J1083" s="12"/>
      <c r="K1083" s="12"/>
      <c r="L1083" s="12"/>
      <c r="M1083" s="49"/>
      <c r="N1083" s="49"/>
      <c r="O1083" s="12"/>
      <c r="P1083" s="12"/>
      <c r="Q1083" s="12"/>
      <c r="R1083" s="12"/>
      <c r="S1083" s="12"/>
      <c r="T1083" s="12"/>
    </row>
    <row r="1084" spans="1:20" s="1" customFormat="1" x14ac:dyDescent="0.4">
      <c r="A1084" s="12"/>
      <c r="B1084" s="12"/>
      <c r="C1084" s="42"/>
      <c r="D1084" s="12"/>
      <c r="E1084" s="12"/>
      <c r="F1084" s="12"/>
      <c r="G1084" s="12"/>
      <c r="H1084" s="12"/>
      <c r="I1084" s="12"/>
      <c r="J1084" s="12"/>
      <c r="K1084" s="12"/>
      <c r="L1084" s="12"/>
      <c r="M1084" s="49"/>
      <c r="N1084" s="49"/>
      <c r="O1084" s="12"/>
      <c r="P1084" s="12"/>
      <c r="Q1084" s="12"/>
      <c r="R1084" s="12"/>
      <c r="S1084" s="12"/>
      <c r="T1084" s="12"/>
    </row>
    <row r="1085" spans="1:20" s="1" customFormat="1" x14ac:dyDescent="0.4">
      <c r="A1085" s="12"/>
      <c r="B1085" s="12"/>
      <c r="C1085" s="42"/>
      <c r="D1085" s="12"/>
      <c r="E1085" s="12"/>
      <c r="F1085" s="12"/>
      <c r="G1085" s="12"/>
      <c r="H1085" s="12"/>
      <c r="I1085" s="12"/>
      <c r="J1085" s="12"/>
      <c r="K1085" s="12"/>
      <c r="L1085" s="12"/>
      <c r="M1085" s="49"/>
      <c r="N1085" s="49"/>
      <c r="O1085" s="12"/>
      <c r="P1085" s="12"/>
      <c r="Q1085" s="12"/>
      <c r="R1085" s="12"/>
      <c r="S1085" s="12"/>
      <c r="T1085" s="12"/>
    </row>
    <row r="1086" spans="1:20" s="1" customFormat="1" x14ac:dyDescent="0.4">
      <c r="A1086" s="12"/>
      <c r="B1086" s="12"/>
      <c r="C1086" s="42"/>
      <c r="D1086" s="12"/>
      <c r="E1086" s="12"/>
      <c r="F1086" s="12"/>
      <c r="G1086" s="12"/>
      <c r="H1086" s="12"/>
      <c r="I1086" s="12"/>
      <c r="J1086" s="12"/>
      <c r="K1086" s="12"/>
      <c r="L1086" s="12"/>
      <c r="M1086" s="49"/>
      <c r="N1086" s="49"/>
      <c r="O1086" s="12"/>
      <c r="P1086" s="12"/>
      <c r="Q1086" s="12"/>
      <c r="R1086" s="12"/>
      <c r="S1086" s="12"/>
      <c r="T1086" s="12"/>
    </row>
    <row r="1087" spans="1:20" s="1" customFormat="1" x14ac:dyDescent="0.4">
      <c r="A1087" s="12"/>
      <c r="B1087" s="12"/>
      <c r="C1087" s="42"/>
      <c r="D1087" s="12"/>
      <c r="E1087" s="12"/>
      <c r="F1087" s="12"/>
      <c r="G1087" s="12"/>
      <c r="H1087" s="12"/>
      <c r="I1087" s="12"/>
      <c r="J1087" s="12"/>
      <c r="K1087" s="12"/>
      <c r="L1087" s="12"/>
      <c r="M1087" s="49"/>
      <c r="N1087" s="49"/>
      <c r="O1087" s="12"/>
      <c r="P1087" s="12"/>
      <c r="Q1087" s="12"/>
      <c r="R1087" s="12"/>
      <c r="S1087" s="12"/>
      <c r="T1087" s="12"/>
    </row>
    <row r="1088" spans="1:20" s="1" customFormat="1" x14ac:dyDescent="0.4">
      <c r="A1088" s="12"/>
      <c r="B1088" s="12"/>
      <c r="C1088" s="42"/>
      <c r="D1088" s="12"/>
      <c r="E1088" s="12"/>
      <c r="F1088" s="12"/>
      <c r="G1088" s="12"/>
      <c r="H1088" s="12"/>
      <c r="I1088" s="12"/>
      <c r="J1088" s="12"/>
      <c r="K1088" s="12"/>
      <c r="L1088" s="12"/>
      <c r="M1088" s="49"/>
      <c r="N1088" s="49"/>
      <c r="O1088" s="12"/>
      <c r="P1088" s="12"/>
      <c r="Q1088" s="12"/>
      <c r="R1088" s="12"/>
      <c r="S1088" s="12"/>
      <c r="T1088" s="12"/>
    </row>
    <row r="1089" spans="1:20" s="1" customFormat="1" x14ac:dyDescent="0.4">
      <c r="A1089" s="12"/>
      <c r="B1089" s="12"/>
      <c r="C1089" s="42"/>
      <c r="D1089" s="12"/>
      <c r="E1089" s="12"/>
      <c r="F1089" s="12"/>
      <c r="G1089" s="12"/>
      <c r="H1089" s="12"/>
      <c r="I1089" s="12"/>
      <c r="J1089" s="12"/>
      <c r="K1089" s="12"/>
      <c r="L1089" s="12"/>
      <c r="M1089" s="49"/>
      <c r="N1089" s="49"/>
      <c r="O1089" s="12"/>
      <c r="P1089" s="12"/>
      <c r="Q1089" s="12"/>
      <c r="R1089" s="12"/>
      <c r="S1089" s="12"/>
      <c r="T1089" s="12"/>
    </row>
    <row r="1090" spans="1:20" s="1" customFormat="1" x14ac:dyDescent="0.4">
      <c r="A1090" s="12"/>
      <c r="B1090" s="12"/>
      <c r="C1090" s="42"/>
      <c r="D1090" s="12"/>
      <c r="E1090" s="12"/>
      <c r="F1090" s="12"/>
      <c r="G1090" s="12"/>
      <c r="H1090" s="12"/>
      <c r="I1090" s="12"/>
      <c r="J1090" s="12"/>
      <c r="K1090" s="12"/>
      <c r="L1090" s="12"/>
      <c r="M1090" s="49"/>
      <c r="N1090" s="49"/>
      <c r="O1090" s="12"/>
      <c r="P1090" s="12"/>
      <c r="Q1090" s="12"/>
      <c r="R1090" s="12"/>
      <c r="S1090" s="12"/>
      <c r="T1090" s="12"/>
    </row>
    <row r="1091" spans="1:20" s="1" customFormat="1" x14ac:dyDescent="0.4">
      <c r="A1091" s="12"/>
      <c r="B1091" s="12"/>
      <c r="C1091" s="42"/>
      <c r="D1091" s="12"/>
      <c r="E1091" s="12"/>
      <c r="F1091" s="12"/>
      <c r="G1091" s="12"/>
      <c r="H1091" s="12"/>
      <c r="I1091" s="12"/>
      <c r="J1091" s="12"/>
      <c r="K1091" s="12"/>
      <c r="L1091" s="12"/>
      <c r="M1091" s="49"/>
      <c r="N1091" s="49"/>
      <c r="O1091" s="12"/>
      <c r="P1091" s="12"/>
      <c r="Q1091" s="12"/>
      <c r="R1091" s="12"/>
      <c r="S1091" s="12"/>
      <c r="T1091" s="12"/>
    </row>
    <row r="1092" spans="1:20" s="1" customFormat="1" x14ac:dyDescent="0.4">
      <c r="A1092" s="12"/>
      <c r="B1092" s="12"/>
      <c r="C1092" s="42"/>
      <c r="D1092" s="12"/>
      <c r="E1092" s="12"/>
      <c r="F1092" s="12"/>
      <c r="G1092" s="12"/>
      <c r="H1092" s="12"/>
      <c r="I1092" s="12"/>
      <c r="J1092" s="12"/>
      <c r="K1092" s="12"/>
      <c r="L1092" s="12"/>
      <c r="M1092" s="49"/>
      <c r="N1092" s="49"/>
      <c r="O1092" s="12"/>
      <c r="P1092" s="12"/>
      <c r="Q1092" s="12"/>
      <c r="R1092" s="12"/>
      <c r="S1092" s="12"/>
      <c r="T1092" s="12"/>
    </row>
    <row r="1093" spans="1:20" s="1" customFormat="1" x14ac:dyDescent="0.4">
      <c r="A1093" s="12"/>
      <c r="B1093" s="12"/>
      <c r="C1093" s="42"/>
      <c r="D1093" s="12"/>
      <c r="E1093" s="12"/>
      <c r="F1093" s="12"/>
      <c r="G1093" s="12"/>
      <c r="H1093" s="12"/>
      <c r="I1093" s="12"/>
      <c r="J1093" s="12"/>
      <c r="K1093" s="12"/>
      <c r="L1093" s="12"/>
      <c r="M1093" s="49"/>
      <c r="N1093" s="49"/>
      <c r="O1093" s="12"/>
      <c r="P1093" s="12"/>
      <c r="Q1093" s="12"/>
      <c r="R1093" s="12"/>
      <c r="S1093" s="12"/>
      <c r="T1093" s="12"/>
    </row>
    <row r="1094" spans="1:20" s="1" customFormat="1" x14ac:dyDescent="0.4">
      <c r="A1094" s="12"/>
      <c r="B1094" s="12"/>
      <c r="C1094" s="42"/>
      <c r="D1094" s="12"/>
      <c r="E1094" s="12"/>
      <c r="F1094" s="12"/>
      <c r="G1094" s="12"/>
      <c r="H1094" s="12"/>
      <c r="I1094" s="12"/>
      <c r="J1094" s="12"/>
      <c r="K1094" s="12"/>
      <c r="L1094" s="12"/>
      <c r="M1094" s="49"/>
      <c r="N1094" s="49"/>
      <c r="O1094" s="12"/>
      <c r="P1094" s="12"/>
      <c r="Q1094" s="12"/>
      <c r="R1094" s="12"/>
      <c r="S1094" s="12"/>
      <c r="T1094" s="12"/>
    </row>
    <row r="1095" spans="1:20" s="1" customFormat="1" x14ac:dyDescent="0.4">
      <c r="A1095" s="12"/>
      <c r="B1095" s="12"/>
      <c r="C1095" s="42"/>
      <c r="D1095" s="12"/>
      <c r="E1095" s="12"/>
      <c r="F1095" s="12"/>
      <c r="G1095" s="12"/>
      <c r="H1095" s="12"/>
      <c r="I1095" s="12"/>
      <c r="J1095" s="12"/>
      <c r="K1095" s="12"/>
      <c r="L1095" s="12"/>
      <c r="M1095" s="49"/>
      <c r="N1095" s="49"/>
      <c r="O1095" s="12"/>
      <c r="P1095" s="12"/>
      <c r="Q1095" s="12"/>
      <c r="R1095" s="12"/>
      <c r="S1095" s="12"/>
      <c r="T1095" s="12"/>
    </row>
    <row r="1096" spans="1:20" s="1" customFormat="1" x14ac:dyDescent="0.4">
      <c r="A1096" s="12"/>
      <c r="B1096" s="12"/>
      <c r="C1096" s="42"/>
      <c r="D1096" s="12"/>
      <c r="E1096" s="12"/>
      <c r="F1096" s="12"/>
      <c r="G1096" s="12"/>
      <c r="H1096" s="12"/>
      <c r="I1096" s="12"/>
      <c r="J1096" s="12"/>
      <c r="K1096" s="12"/>
      <c r="L1096" s="12"/>
      <c r="M1096" s="49"/>
      <c r="N1096" s="49"/>
      <c r="O1096" s="12"/>
      <c r="P1096" s="12"/>
      <c r="Q1096" s="12"/>
      <c r="R1096" s="12"/>
      <c r="S1096" s="12"/>
      <c r="T1096" s="12"/>
    </row>
    <row r="1097" spans="1:20" s="1" customFormat="1" x14ac:dyDescent="0.4">
      <c r="A1097" s="12"/>
      <c r="B1097" s="12"/>
      <c r="C1097" s="42"/>
      <c r="D1097" s="12"/>
      <c r="E1097" s="12"/>
      <c r="F1097" s="12"/>
      <c r="G1097" s="12"/>
      <c r="H1097" s="12"/>
      <c r="I1097" s="12"/>
      <c r="J1097" s="12"/>
      <c r="K1097" s="12"/>
      <c r="L1097" s="12"/>
      <c r="M1097" s="49"/>
      <c r="N1097" s="49"/>
      <c r="O1097" s="12"/>
      <c r="P1097" s="12"/>
      <c r="Q1097" s="12"/>
      <c r="R1097" s="12"/>
      <c r="S1097" s="12"/>
      <c r="T1097" s="12"/>
    </row>
    <row r="1098" spans="1:20" s="1" customFormat="1" x14ac:dyDescent="0.4">
      <c r="A1098" s="12"/>
      <c r="B1098" s="12"/>
      <c r="C1098" s="42"/>
      <c r="D1098" s="12"/>
      <c r="E1098" s="12"/>
      <c r="F1098" s="12"/>
      <c r="G1098" s="12"/>
      <c r="H1098" s="12"/>
      <c r="I1098" s="12"/>
      <c r="J1098" s="12"/>
      <c r="K1098" s="12"/>
      <c r="L1098" s="12"/>
      <c r="M1098" s="49"/>
      <c r="N1098" s="49"/>
      <c r="O1098" s="12"/>
      <c r="P1098" s="12"/>
      <c r="Q1098" s="12"/>
      <c r="R1098" s="12"/>
      <c r="S1098" s="12"/>
      <c r="T1098" s="12"/>
    </row>
    <row r="1099" spans="1:20" s="1" customFormat="1" x14ac:dyDescent="0.4">
      <c r="A1099" s="12"/>
      <c r="B1099" s="12"/>
      <c r="C1099" s="42"/>
      <c r="D1099" s="12"/>
      <c r="E1099" s="12"/>
      <c r="F1099" s="12"/>
      <c r="G1099" s="12"/>
      <c r="H1099" s="12"/>
      <c r="I1099" s="12"/>
      <c r="J1099" s="12"/>
      <c r="K1099" s="12"/>
      <c r="L1099" s="12"/>
      <c r="M1099" s="49"/>
      <c r="N1099" s="49"/>
      <c r="O1099" s="12"/>
      <c r="P1099" s="12"/>
      <c r="Q1099" s="12"/>
      <c r="R1099" s="12"/>
      <c r="S1099" s="12"/>
      <c r="T1099" s="12"/>
    </row>
    <row r="1100" spans="1:20" s="1" customFormat="1" x14ac:dyDescent="0.4">
      <c r="A1100" s="12"/>
      <c r="B1100" s="12"/>
      <c r="C1100" s="42"/>
      <c r="D1100" s="12"/>
      <c r="E1100" s="12"/>
      <c r="F1100" s="12"/>
      <c r="G1100" s="12"/>
      <c r="H1100" s="12"/>
      <c r="I1100" s="12"/>
      <c r="J1100" s="12"/>
      <c r="K1100" s="12"/>
      <c r="L1100" s="12"/>
      <c r="M1100" s="49"/>
      <c r="N1100" s="49"/>
      <c r="O1100" s="12"/>
      <c r="P1100" s="12"/>
      <c r="Q1100" s="12"/>
      <c r="R1100" s="12"/>
      <c r="S1100" s="12"/>
      <c r="T1100" s="12"/>
    </row>
    <row r="1101" spans="1:20" s="1" customFormat="1" x14ac:dyDescent="0.4">
      <c r="A1101" s="12"/>
      <c r="B1101" s="12"/>
      <c r="C1101" s="42"/>
      <c r="D1101" s="12"/>
      <c r="E1101" s="12"/>
      <c r="F1101" s="12"/>
      <c r="G1101" s="12"/>
      <c r="H1101" s="12"/>
      <c r="I1101" s="12"/>
      <c r="J1101" s="12"/>
      <c r="K1101" s="12"/>
      <c r="L1101" s="12"/>
      <c r="M1101" s="49"/>
      <c r="N1101" s="49"/>
      <c r="O1101" s="12"/>
      <c r="P1101" s="12"/>
      <c r="Q1101" s="12"/>
      <c r="R1101" s="12"/>
      <c r="S1101" s="12"/>
      <c r="T1101" s="12"/>
    </row>
    <row r="1102" spans="1:20" s="1" customFormat="1" x14ac:dyDescent="0.4">
      <c r="A1102" s="12"/>
      <c r="B1102" s="12"/>
      <c r="C1102" s="42"/>
      <c r="D1102" s="12"/>
      <c r="E1102" s="12"/>
      <c r="F1102" s="12"/>
      <c r="G1102" s="12"/>
      <c r="H1102" s="12"/>
      <c r="I1102" s="12"/>
      <c r="J1102" s="12"/>
      <c r="K1102" s="12"/>
      <c r="L1102" s="12"/>
      <c r="M1102" s="49"/>
      <c r="N1102" s="49"/>
      <c r="O1102" s="12"/>
      <c r="P1102" s="12"/>
      <c r="Q1102" s="12"/>
      <c r="R1102" s="12"/>
      <c r="S1102" s="12"/>
      <c r="T1102" s="12"/>
    </row>
    <row r="1103" spans="1:20" s="1" customFormat="1" x14ac:dyDescent="0.4">
      <c r="A1103" s="12"/>
      <c r="B1103" s="12"/>
      <c r="C1103" s="42"/>
      <c r="D1103" s="12"/>
      <c r="E1103" s="12"/>
      <c r="F1103" s="12"/>
      <c r="G1103" s="12"/>
      <c r="H1103" s="12"/>
      <c r="I1103" s="12"/>
      <c r="J1103" s="12"/>
      <c r="K1103" s="12"/>
      <c r="L1103" s="12"/>
      <c r="M1103" s="49"/>
      <c r="N1103" s="49"/>
      <c r="O1103" s="12"/>
      <c r="P1103" s="12"/>
      <c r="Q1103" s="12"/>
      <c r="R1103" s="12"/>
      <c r="S1103" s="12"/>
      <c r="T1103" s="12"/>
    </row>
    <row r="1104" spans="1:20" s="1" customFormat="1" x14ac:dyDescent="0.4">
      <c r="A1104" s="12"/>
      <c r="B1104" s="12"/>
      <c r="C1104" s="42"/>
      <c r="D1104" s="12"/>
      <c r="E1104" s="12"/>
      <c r="F1104" s="12"/>
      <c r="G1104" s="12"/>
      <c r="H1104" s="12"/>
      <c r="I1104" s="12"/>
      <c r="J1104" s="12"/>
      <c r="K1104" s="12"/>
      <c r="L1104" s="12"/>
      <c r="M1104" s="49"/>
      <c r="N1104" s="49"/>
      <c r="O1104" s="12"/>
      <c r="P1104" s="12"/>
      <c r="Q1104" s="12"/>
      <c r="R1104" s="12"/>
      <c r="S1104" s="12"/>
      <c r="T1104" s="12"/>
    </row>
    <row r="1105" spans="1:20" s="1" customFormat="1" x14ac:dyDescent="0.4">
      <c r="A1105" s="12"/>
      <c r="B1105" s="12"/>
      <c r="C1105" s="42"/>
      <c r="D1105" s="12"/>
      <c r="E1105" s="12"/>
      <c r="F1105" s="12"/>
      <c r="G1105" s="12"/>
      <c r="H1105" s="12"/>
      <c r="I1105" s="12"/>
      <c r="J1105" s="12"/>
      <c r="K1105" s="12"/>
      <c r="L1105" s="12"/>
      <c r="M1105" s="49"/>
      <c r="N1105" s="49"/>
      <c r="O1105" s="12"/>
      <c r="P1105" s="12"/>
      <c r="Q1105" s="12"/>
      <c r="R1105" s="12"/>
      <c r="S1105" s="12"/>
      <c r="T1105" s="12"/>
    </row>
    <row r="1106" spans="1:20" s="1" customFormat="1" x14ac:dyDescent="0.4">
      <c r="A1106" s="12"/>
      <c r="B1106" s="12"/>
      <c r="C1106" s="42"/>
      <c r="D1106" s="12"/>
      <c r="E1106" s="12"/>
      <c r="F1106" s="12"/>
      <c r="G1106" s="12"/>
      <c r="H1106" s="12"/>
      <c r="I1106" s="12"/>
      <c r="J1106" s="12"/>
      <c r="K1106" s="12"/>
      <c r="L1106" s="12"/>
      <c r="M1106" s="49"/>
      <c r="N1106" s="49"/>
      <c r="O1106" s="12"/>
      <c r="P1106" s="12"/>
      <c r="Q1106" s="12"/>
      <c r="R1106" s="12"/>
      <c r="S1106" s="12"/>
      <c r="T1106" s="12"/>
    </row>
    <row r="1107" spans="1:20" s="1" customFormat="1" x14ac:dyDescent="0.4">
      <c r="A1107" s="12"/>
      <c r="B1107" s="12"/>
      <c r="C1107" s="42"/>
      <c r="D1107" s="12"/>
      <c r="E1107" s="12"/>
      <c r="F1107" s="12"/>
      <c r="G1107" s="12"/>
      <c r="H1107" s="12"/>
      <c r="I1107" s="12"/>
      <c r="J1107" s="12"/>
      <c r="K1107" s="12"/>
      <c r="L1107" s="12"/>
      <c r="M1107" s="49"/>
      <c r="N1107" s="49"/>
      <c r="O1107" s="12"/>
      <c r="P1107" s="12"/>
      <c r="Q1107" s="12"/>
      <c r="R1107" s="12"/>
      <c r="S1107" s="12"/>
      <c r="T1107" s="12"/>
    </row>
    <row r="1108" spans="1:20" s="1" customFormat="1" x14ac:dyDescent="0.4">
      <c r="A1108" s="12"/>
      <c r="B1108" s="12"/>
      <c r="C1108" s="42"/>
      <c r="D1108" s="12"/>
      <c r="E1108" s="12"/>
      <c r="F1108" s="12"/>
      <c r="G1108" s="12"/>
      <c r="H1108" s="12"/>
      <c r="I1108" s="12"/>
      <c r="J1108" s="12"/>
      <c r="K1108" s="12"/>
      <c r="L1108" s="12"/>
      <c r="M1108" s="49"/>
      <c r="N1108" s="49"/>
      <c r="O1108" s="12"/>
      <c r="P1108" s="12"/>
      <c r="Q1108" s="12"/>
      <c r="R1108" s="12"/>
      <c r="S1108" s="12"/>
      <c r="T1108" s="12"/>
    </row>
    <row r="1109" spans="1:20" s="1" customFormat="1" x14ac:dyDescent="0.4">
      <c r="A1109" s="12"/>
      <c r="B1109" s="12"/>
      <c r="C1109" s="42"/>
      <c r="D1109" s="12"/>
      <c r="E1109" s="12"/>
      <c r="F1109" s="12"/>
      <c r="G1109" s="12"/>
      <c r="H1109" s="12"/>
      <c r="I1109" s="12"/>
      <c r="J1109" s="12"/>
      <c r="K1109" s="12"/>
      <c r="L1109" s="12"/>
      <c r="M1109" s="49"/>
      <c r="N1109" s="49"/>
      <c r="O1109" s="12"/>
      <c r="P1109" s="12"/>
      <c r="Q1109" s="12"/>
      <c r="R1109" s="12"/>
      <c r="S1109" s="12"/>
      <c r="T1109" s="12"/>
    </row>
    <row r="1110" spans="1:20" s="1" customFormat="1" x14ac:dyDescent="0.4">
      <c r="A1110" s="12"/>
      <c r="B1110" s="12"/>
      <c r="C1110" s="42"/>
      <c r="D1110" s="12"/>
      <c r="E1110" s="12"/>
      <c r="F1110" s="12"/>
      <c r="G1110" s="12"/>
      <c r="H1110" s="12"/>
      <c r="I1110" s="12"/>
      <c r="J1110" s="12"/>
      <c r="K1110" s="12"/>
      <c r="L1110" s="12"/>
      <c r="M1110" s="49"/>
      <c r="N1110" s="49"/>
      <c r="O1110" s="12"/>
      <c r="P1110" s="12"/>
      <c r="Q1110" s="12"/>
      <c r="R1110" s="12"/>
      <c r="S1110" s="12"/>
      <c r="T1110" s="12"/>
    </row>
    <row r="1111" spans="1:20" s="1" customFormat="1" x14ac:dyDescent="0.4">
      <c r="A1111" s="12"/>
      <c r="B1111" s="12"/>
      <c r="C1111" s="42"/>
      <c r="D1111" s="12"/>
      <c r="E1111" s="12"/>
      <c r="F1111" s="12"/>
      <c r="G1111" s="12"/>
      <c r="H1111" s="12"/>
      <c r="I1111" s="12"/>
      <c r="J1111" s="12"/>
      <c r="K1111" s="12"/>
      <c r="L1111" s="12"/>
      <c r="M1111" s="49"/>
      <c r="N1111" s="49"/>
      <c r="O1111" s="12"/>
      <c r="P1111" s="12"/>
      <c r="Q1111" s="12"/>
      <c r="R1111" s="12"/>
      <c r="S1111" s="12"/>
      <c r="T1111" s="12"/>
    </row>
    <row r="1112" spans="1:20" s="1" customFormat="1" x14ac:dyDescent="0.4">
      <c r="A1112" s="12"/>
      <c r="B1112" s="12"/>
      <c r="C1112" s="42"/>
      <c r="D1112" s="12"/>
      <c r="E1112" s="12"/>
      <c r="F1112" s="12"/>
      <c r="G1112" s="12"/>
      <c r="H1112" s="12"/>
      <c r="I1112" s="12"/>
      <c r="J1112" s="12"/>
      <c r="K1112" s="12"/>
      <c r="L1112" s="12"/>
      <c r="M1112" s="49"/>
      <c r="N1112" s="49"/>
      <c r="O1112" s="12"/>
      <c r="P1112" s="12"/>
      <c r="Q1112" s="12"/>
      <c r="R1112" s="12"/>
      <c r="S1112" s="12"/>
      <c r="T1112" s="12"/>
    </row>
    <row r="1113" spans="1:20" s="1" customFormat="1" x14ac:dyDescent="0.4">
      <c r="A1113" s="12"/>
      <c r="B1113" s="12"/>
      <c r="C1113" s="42"/>
      <c r="D1113" s="12"/>
      <c r="E1113" s="12"/>
      <c r="F1113" s="12"/>
      <c r="G1113" s="12"/>
      <c r="H1113" s="12"/>
      <c r="I1113" s="12"/>
      <c r="J1113" s="12"/>
      <c r="K1113" s="12"/>
      <c r="L1113" s="12"/>
      <c r="M1113" s="49"/>
      <c r="N1113" s="49"/>
      <c r="O1113" s="12"/>
      <c r="P1113" s="12"/>
      <c r="Q1113" s="12"/>
      <c r="R1113" s="12"/>
      <c r="S1113" s="12"/>
      <c r="T1113" s="12"/>
    </row>
    <row r="1114" spans="1:20" s="1" customFormat="1" x14ac:dyDescent="0.4">
      <c r="A1114" s="12"/>
      <c r="B1114" s="12"/>
      <c r="C1114" s="42"/>
      <c r="D1114" s="12"/>
      <c r="E1114" s="12"/>
      <c r="F1114" s="12"/>
      <c r="G1114" s="12"/>
      <c r="H1114" s="12"/>
      <c r="I1114" s="12"/>
      <c r="J1114" s="12"/>
      <c r="K1114" s="12"/>
      <c r="L1114" s="12"/>
      <c r="M1114" s="49"/>
      <c r="N1114" s="49"/>
      <c r="O1114" s="12"/>
      <c r="P1114" s="12"/>
      <c r="Q1114" s="12"/>
      <c r="R1114" s="12"/>
      <c r="S1114" s="12"/>
      <c r="T1114" s="12"/>
    </row>
    <row r="1115" spans="1:20" s="1" customFormat="1" x14ac:dyDescent="0.4">
      <c r="A1115" s="12"/>
      <c r="B1115" s="12"/>
      <c r="C1115" s="42"/>
      <c r="D1115" s="12"/>
      <c r="E1115" s="12"/>
      <c r="F1115" s="12"/>
      <c r="G1115" s="12"/>
      <c r="H1115" s="12"/>
      <c r="I1115" s="12"/>
      <c r="J1115" s="12"/>
      <c r="K1115" s="12"/>
      <c r="L1115" s="12"/>
      <c r="M1115" s="49"/>
      <c r="N1115" s="49"/>
      <c r="O1115" s="12"/>
      <c r="P1115" s="12"/>
      <c r="Q1115" s="12"/>
      <c r="R1115" s="12"/>
      <c r="S1115" s="12"/>
      <c r="T1115" s="12"/>
    </row>
    <row r="1116" spans="1:20" s="1" customFormat="1" x14ac:dyDescent="0.4">
      <c r="A1116" s="12"/>
      <c r="B1116" s="12"/>
      <c r="C1116" s="42"/>
      <c r="D1116" s="12"/>
      <c r="E1116" s="12"/>
      <c r="F1116" s="12"/>
      <c r="G1116" s="12"/>
      <c r="H1116" s="12"/>
      <c r="I1116" s="12"/>
      <c r="J1116" s="12"/>
      <c r="K1116" s="12"/>
      <c r="L1116" s="12"/>
      <c r="M1116" s="49"/>
      <c r="N1116" s="49"/>
      <c r="O1116" s="12"/>
      <c r="P1116" s="12"/>
      <c r="Q1116" s="12"/>
      <c r="R1116" s="12"/>
      <c r="S1116" s="12"/>
      <c r="T1116" s="12"/>
    </row>
    <row r="1117" spans="1:20" s="1" customFormat="1" x14ac:dyDescent="0.4">
      <c r="A1117" s="12"/>
      <c r="B1117" s="12"/>
      <c r="C1117" s="42"/>
      <c r="D1117" s="12"/>
      <c r="E1117" s="12"/>
      <c r="F1117" s="12"/>
      <c r="G1117" s="12"/>
      <c r="H1117" s="12"/>
      <c r="I1117" s="12"/>
      <c r="J1117" s="12"/>
      <c r="K1117" s="12"/>
      <c r="L1117" s="12"/>
      <c r="M1117" s="49"/>
      <c r="N1117" s="49"/>
      <c r="O1117" s="12"/>
      <c r="P1117" s="12"/>
      <c r="Q1117" s="12"/>
      <c r="R1117" s="12"/>
      <c r="S1117" s="12"/>
      <c r="T1117" s="12"/>
    </row>
    <row r="1118" spans="1:20" s="1" customFormat="1" x14ac:dyDescent="0.4">
      <c r="A1118" s="12"/>
      <c r="B1118" s="12"/>
      <c r="C1118" s="42"/>
      <c r="D1118" s="12"/>
      <c r="E1118" s="12"/>
      <c r="F1118" s="12"/>
      <c r="G1118" s="12"/>
      <c r="H1118" s="12"/>
      <c r="I1118" s="12"/>
      <c r="J1118" s="12"/>
      <c r="K1118" s="12"/>
      <c r="L1118" s="12"/>
      <c r="M1118" s="49"/>
      <c r="N1118" s="49"/>
      <c r="O1118" s="12"/>
      <c r="P1118" s="12"/>
      <c r="Q1118" s="12"/>
      <c r="R1118" s="12"/>
      <c r="S1118" s="12"/>
      <c r="T1118" s="12"/>
    </row>
    <row r="1119" spans="1:20" s="1" customFormat="1" x14ac:dyDescent="0.4">
      <c r="A1119" s="12"/>
      <c r="B1119" s="12"/>
      <c r="C1119" s="42"/>
      <c r="D1119" s="12"/>
      <c r="E1119" s="12"/>
      <c r="F1119" s="12"/>
      <c r="G1119" s="12"/>
      <c r="H1119" s="12"/>
      <c r="I1119" s="12"/>
      <c r="J1119" s="12"/>
      <c r="K1119" s="12"/>
      <c r="L1119" s="12"/>
      <c r="M1119" s="49"/>
      <c r="N1119" s="49"/>
      <c r="O1119" s="12"/>
      <c r="P1119" s="12"/>
      <c r="Q1119" s="12"/>
      <c r="R1119" s="12"/>
      <c r="S1119" s="12"/>
      <c r="T1119" s="12"/>
    </row>
    <row r="1120" spans="1:20" s="1" customFormat="1" x14ac:dyDescent="0.4">
      <c r="A1120" s="12"/>
      <c r="B1120" s="12"/>
      <c r="C1120" s="42"/>
      <c r="D1120" s="12"/>
      <c r="E1120" s="12"/>
      <c r="F1120" s="12"/>
      <c r="G1120" s="12"/>
      <c r="H1120" s="12"/>
      <c r="I1120" s="12"/>
      <c r="J1120" s="12"/>
      <c r="K1120" s="12"/>
      <c r="L1120" s="12"/>
      <c r="M1120" s="49"/>
      <c r="N1120" s="49"/>
      <c r="O1120" s="12"/>
      <c r="P1120" s="12"/>
      <c r="Q1120" s="12"/>
      <c r="R1120" s="12"/>
      <c r="S1120" s="12"/>
      <c r="T1120" s="12"/>
    </row>
    <row r="1121" spans="1:20" s="1" customFormat="1" x14ac:dyDescent="0.4">
      <c r="A1121" s="12"/>
      <c r="B1121" s="12"/>
      <c r="C1121" s="42"/>
      <c r="D1121" s="12"/>
      <c r="E1121" s="12"/>
      <c r="F1121" s="12"/>
      <c r="G1121" s="12"/>
      <c r="H1121" s="12"/>
      <c r="I1121" s="12"/>
      <c r="J1121" s="12"/>
      <c r="K1121" s="12"/>
      <c r="L1121" s="12"/>
      <c r="M1121" s="49"/>
      <c r="N1121" s="49"/>
      <c r="O1121" s="12"/>
      <c r="P1121" s="12"/>
      <c r="Q1121" s="12"/>
      <c r="R1121" s="12"/>
      <c r="S1121" s="12"/>
      <c r="T1121" s="12"/>
    </row>
    <row r="1122" spans="1:20" s="1" customFormat="1" x14ac:dyDescent="0.4">
      <c r="A1122" s="12"/>
      <c r="B1122" s="12"/>
      <c r="C1122" s="42"/>
      <c r="D1122" s="12"/>
      <c r="E1122" s="12"/>
      <c r="F1122" s="12"/>
      <c r="G1122" s="12"/>
      <c r="H1122" s="12"/>
      <c r="I1122" s="12"/>
      <c r="J1122" s="12"/>
      <c r="K1122" s="12"/>
      <c r="L1122" s="12"/>
      <c r="M1122" s="49"/>
      <c r="N1122" s="49"/>
      <c r="O1122" s="12"/>
      <c r="P1122" s="12"/>
      <c r="Q1122" s="12"/>
      <c r="R1122" s="12"/>
      <c r="S1122" s="12"/>
      <c r="T1122" s="12"/>
    </row>
    <row r="1123" spans="1:20" s="1" customFormat="1" x14ac:dyDescent="0.4">
      <c r="A1123" s="12"/>
      <c r="B1123" s="12"/>
      <c r="C1123" s="42"/>
      <c r="D1123" s="12"/>
      <c r="E1123" s="12"/>
      <c r="F1123" s="12"/>
      <c r="G1123" s="12"/>
      <c r="H1123" s="12"/>
      <c r="I1123" s="12"/>
      <c r="J1123" s="12"/>
      <c r="K1123" s="12"/>
      <c r="L1123" s="12"/>
      <c r="M1123" s="49"/>
      <c r="N1123" s="49"/>
      <c r="O1123" s="12"/>
      <c r="P1123" s="12"/>
      <c r="Q1123" s="12"/>
      <c r="R1123" s="12"/>
      <c r="S1123" s="12"/>
      <c r="T1123" s="12"/>
    </row>
    <row r="1124" spans="1:20" s="1" customFormat="1" x14ac:dyDescent="0.4">
      <c r="A1124" s="12"/>
      <c r="B1124" s="12"/>
      <c r="C1124" s="42"/>
      <c r="D1124" s="12"/>
      <c r="E1124" s="12"/>
      <c r="F1124" s="12"/>
      <c r="G1124" s="12"/>
      <c r="H1124" s="12"/>
      <c r="I1124" s="12"/>
      <c r="J1124" s="12"/>
      <c r="K1124" s="12"/>
      <c r="L1124" s="12"/>
      <c r="M1124" s="49"/>
      <c r="N1124" s="49"/>
      <c r="O1124" s="12"/>
      <c r="P1124" s="12"/>
      <c r="Q1124" s="12"/>
      <c r="R1124" s="12"/>
      <c r="S1124" s="12"/>
      <c r="T1124" s="12"/>
    </row>
    <row r="1125" spans="1:20" s="1" customFormat="1" x14ac:dyDescent="0.4">
      <c r="A1125" s="12"/>
      <c r="B1125" s="12"/>
      <c r="C1125" s="42"/>
      <c r="D1125" s="12"/>
      <c r="E1125" s="12"/>
      <c r="F1125" s="12"/>
      <c r="G1125" s="12"/>
      <c r="H1125" s="12"/>
      <c r="I1125" s="12"/>
      <c r="J1125" s="12"/>
      <c r="K1125" s="12"/>
      <c r="L1125" s="12"/>
      <c r="M1125" s="49"/>
      <c r="N1125" s="49"/>
      <c r="O1125" s="12"/>
      <c r="P1125" s="12"/>
      <c r="Q1125" s="12"/>
      <c r="R1125" s="12"/>
      <c r="S1125" s="12"/>
      <c r="T1125" s="12"/>
    </row>
    <row r="1126" spans="1:20" s="1" customFormat="1" x14ac:dyDescent="0.4">
      <c r="A1126" s="12"/>
      <c r="B1126" s="12"/>
      <c r="C1126" s="42"/>
      <c r="D1126" s="12"/>
      <c r="E1126" s="12"/>
      <c r="F1126" s="12"/>
      <c r="G1126" s="12"/>
      <c r="H1126" s="12"/>
      <c r="I1126" s="12"/>
      <c r="J1126" s="12"/>
      <c r="K1126" s="12"/>
      <c r="L1126" s="12"/>
      <c r="M1126" s="49"/>
      <c r="N1126" s="49"/>
      <c r="O1126" s="12"/>
      <c r="P1126" s="12"/>
      <c r="Q1126" s="12"/>
      <c r="R1126" s="12"/>
      <c r="S1126" s="12"/>
      <c r="T1126" s="12"/>
    </row>
    <row r="1127" spans="1:20" s="1" customFormat="1" x14ac:dyDescent="0.4">
      <c r="A1127" s="12"/>
      <c r="B1127" s="12"/>
      <c r="C1127" s="42"/>
      <c r="D1127" s="12"/>
      <c r="E1127" s="12"/>
      <c r="F1127" s="12"/>
      <c r="G1127" s="12"/>
      <c r="H1127" s="12"/>
      <c r="I1127" s="12"/>
      <c r="J1127" s="12"/>
      <c r="K1127" s="12"/>
      <c r="L1127" s="12"/>
      <c r="M1127" s="49"/>
      <c r="N1127" s="49"/>
      <c r="O1127" s="12"/>
      <c r="P1127" s="12"/>
      <c r="Q1127" s="12"/>
      <c r="R1127" s="12"/>
      <c r="S1127" s="12"/>
      <c r="T1127" s="12"/>
    </row>
    <row r="1128" spans="1:20" s="1" customFormat="1" x14ac:dyDescent="0.4">
      <c r="A1128" s="12"/>
      <c r="B1128" s="12"/>
      <c r="C1128" s="42"/>
      <c r="D1128" s="12"/>
      <c r="E1128" s="12"/>
      <c r="F1128" s="12"/>
      <c r="G1128" s="12"/>
      <c r="H1128" s="12"/>
      <c r="I1128" s="12"/>
      <c r="J1128" s="12"/>
      <c r="K1128" s="12"/>
      <c r="L1128" s="12"/>
      <c r="M1128" s="49"/>
      <c r="N1128" s="49"/>
      <c r="O1128" s="12"/>
      <c r="P1128" s="12"/>
      <c r="Q1128" s="12"/>
      <c r="R1128" s="12"/>
      <c r="S1128" s="12"/>
      <c r="T1128" s="12"/>
    </row>
    <row r="1129" spans="1:20" s="1" customFormat="1" x14ac:dyDescent="0.4">
      <c r="A1129" s="12"/>
      <c r="B1129" s="12"/>
      <c r="C1129" s="42"/>
      <c r="D1129" s="12"/>
      <c r="E1129" s="12"/>
      <c r="F1129" s="12"/>
      <c r="G1129" s="12"/>
      <c r="H1129" s="12"/>
      <c r="I1129" s="12"/>
      <c r="J1129" s="12"/>
      <c r="K1129" s="12"/>
      <c r="L1129" s="12"/>
      <c r="M1129" s="49"/>
      <c r="N1129" s="49"/>
      <c r="O1129" s="12"/>
      <c r="P1129" s="12"/>
      <c r="Q1129" s="12"/>
      <c r="R1129" s="12"/>
      <c r="S1129" s="12"/>
      <c r="T1129" s="12"/>
    </row>
    <row r="1130" spans="1:20" s="1" customFormat="1" x14ac:dyDescent="0.4">
      <c r="A1130" s="12"/>
      <c r="B1130" s="12"/>
      <c r="C1130" s="42"/>
      <c r="D1130" s="12"/>
      <c r="E1130" s="12"/>
      <c r="F1130" s="12"/>
      <c r="G1130" s="12"/>
      <c r="H1130" s="12"/>
      <c r="I1130" s="12"/>
      <c r="J1130" s="12"/>
      <c r="K1130" s="12"/>
      <c r="L1130" s="12"/>
      <c r="M1130" s="49"/>
      <c r="N1130" s="49"/>
      <c r="O1130" s="12"/>
      <c r="P1130" s="12"/>
      <c r="Q1130" s="12"/>
      <c r="R1130" s="12"/>
      <c r="S1130" s="12"/>
      <c r="T1130" s="12"/>
    </row>
    <row r="1131" spans="1:20" s="1" customFormat="1" x14ac:dyDescent="0.4">
      <c r="A1131" s="12"/>
      <c r="B1131" s="12"/>
      <c r="C1131" s="42"/>
      <c r="D1131" s="12"/>
      <c r="E1131" s="12"/>
      <c r="F1131" s="12"/>
      <c r="G1131" s="12"/>
      <c r="H1131" s="12"/>
      <c r="I1131" s="12"/>
      <c r="J1131" s="12"/>
      <c r="K1131" s="12"/>
      <c r="L1131" s="12"/>
      <c r="M1131" s="49"/>
      <c r="N1131" s="49"/>
      <c r="O1131" s="12"/>
      <c r="P1131" s="12"/>
      <c r="Q1131" s="12"/>
      <c r="R1131" s="12"/>
      <c r="S1131" s="12"/>
      <c r="T1131" s="12"/>
    </row>
    <row r="1132" spans="1:20" s="1" customFormat="1" x14ac:dyDescent="0.4">
      <c r="A1132" s="12"/>
      <c r="B1132" s="12"/>
      <c r="C1132" s="42"/>
      <c r="D1132" s="12"/>
      <c r="E1132" s="12"/>
      <c r="F1132" s="12"/>
      <c r="G1132" s="12"/>
      <c r="H1132" s="12"/>
      <c r="I1132" s="12"/>
      <c r="J1132" s="12"/>
      <c r="K1132" s="12"/>
      <c r="L1132" s="12"/>
      <c r="M1132" s="49"/>
      <c r="N1132" s="49"/>
      <c r="O1132" s="12"/>
      <c r="P1132" s="12"/>
      <c r="Q1132" s="12"/>
      <c r="R1132" s="12"/>
      <c r="S1132" s="12"/>
      <c r="T1132" s="12"/>
    </row>
    <row r="1133" spans="1:20" s="1" customFormat="1" x14ac:dyDescent="0.4">
      <c r="A1133" s="12"/>
      <c r="B1133" s="12"/>
      <c r="C1133" s="42"/>
      <c r="D1133" s="12"/>
      <c r="E1133" s="12"/>
      <c r="F1133" s="12"/>
      <c r="G1133" s="12"/>
      <c r="H1133" s="12"/>
      <c r="I1133" s="12"/>
      <c r="J1133" s="12"/>
      <c r="K1133" s="12"/>
      <c r="L1133" s="12"/>
      <c r="M1133" s="49"/>
      <c r="N1133" s="49"/>
      <c r="O1133" s="12"/>
      <c r="P1133" s="12"/>
      <c r="Q1133" s="12"/>
      <c r="R1133" s="12"/>
      <c r="S1133" s="12"/>
      <c r="T1133" s="12"/>
    </row>
    <row r="1134" spans="1:20" s="1" customFormat="1" x14ac:dyDescent="0.4">
      <c r="A1134" s="12"/>
      <c r="B1134" s="12"/>
      <c r="C1134" s="42"/>
      <c r="D1134" s="12"/>
      <c r="E1134" s="12"/>
      <c r="F1134" s="12"/>
      <c r="G1134" s="12"/>
      <c r="H1134" s="12"/>
      <c r="I1134" s="12"/>
      <c r="J1134" s="12"/>
      <c r="K1134" s="12"/>
      <c r="L1134" s="12"/>
      <c r="M1134" s="49"/>
      <c r="N1134" s="49"/>
      <c r="O1134" s="12"/>
      <c r="P1134" s="12"/>
      <c r="Q1134" s="12"/>
      <c r="R1134" s="12"/>
      <c r="S1134" s="12"/>
      <c r="T1134" s="12"/>
    </row>
    <row r="1135" spans="1:20" s="1" customFormat="1" x14ac:dyDescent="0.4">
      <c r="A1135" s="12"/>
      <c r="B1135" s="12"/>
      <c r="C1135" s="42"/>
      <c r="D1135" s="12"/>
      <c r="E1135" s="12"/>
      <c r="F1135" s="12"/>
      <c r="G1135" s="12"/>
      <c r="H1135" s="12"/>
      <c r="I1135" s="12"/>
      <c r="J1135" s="12"/>
      <c r="K1135" s="12"/>
      <c r="L1135" s="12"/>
      <c r="M1135" s="49"/>
      <c r="N1135" s="49"/>
      <c r="O1135" s="12"/>
      <c r="P1135" s="12"/>
      <c r="Q1135" s="12"/>
      <c r="R1135" s="12"/>
      <c r="S1135" s="12"/>
      <c r="T1135" s="12"/>
    </row>
    <row r="1136" spans="1:20" s="1" customFormat="1" x14ac:dyDescent="0.4">
      <c r="A1136" s="12"/>
      <c r="B1136" s="12"/>
      <c r="C1136" s="42"/>
      <c r="D1136" s="12"/>
      <c r="E1136" s="12"/>
      <c r="F1136" s="12"/>
      <c r="G1136" s="12"/>
      <c r="H1136" s="12"/>
      <c r="I1136" s="12"/>
      <c r="J1136" s="12"/>
      <c r="K1136" s="12"/>
      <c r="L1136" s="12"/>
      <c r="M1136" s="49"/>
      <c r="N1136" s="49"/>
      <c r="O1136" s="12"/>
      <c r="P1136" s="12"/>
      <c r="Q1136" s="12"/>
      <c r="R1136" s="12"/>
      <c r="S1136" s="12"/>
      <c r="T1136" s="12"/>
    </row>
    <row r="1137" spans="1:20" s="1" customFormat="1" x14ac:dyDescent="0.4">
      <c r="A1137" s="12"/>
      <c r="B1137" s="12"/>
      <c r="C1137" s="42"/>
      <c r="D1137" s="12"/>
      <c r="E1137" s="12"/>
      <c r="F1137" s="12"/>
      <c r="G1137" s="12"/>
      <c r="H1137" s="12"/>
      <c r="I1137" s="12"/>
      <c r="J1137" s="12"/>
      <c r="K1137" s="12"/>
      <c r="L1137" s="12"/>
      <c r="M1137" s="49"/>
      <c r="N1137" s="49"/>
      <c r="O1137" s="12"/>
      <c r="P1137" s="12"/>
      <c r="Q1137" s="12"/>
      <c r="R1137" s="12"/>
      <c r="S1137" s="12"/>
      <c r="T1137" s="12"/>
    </row>
    <row r="1138" spans="1:20" s="1" customFormat="1" x14ac:dyDescent="0.4">
      <c r="A1138" s="12"/>
      <c r="B1138" s="12"/>
      <c r="C1138" s="42"/>
      <c r="D1138" s="12"/>
      <c r="E1138" s="12"/>
      <c r="F1138" s="12"/>
      <c r="G1138" s="12"/>
      <c r="H1138" s="12"/>
      <c r="I1138" s="12"/>
      <c r="J1138" s="12"/>
      <c r="K1138" s="12"/>
      <c r="L1138" s="12"/>
      <c r="M1138" s="49"/>
      <c r="N1138" s="49"/>
      <c r="O1138" s="12"/>
      <c r="P1138" s="12"/>
      <c r="Q1138" s="12"/>
      <c r="R1138" s="12"/>
      <c r="S1138" s="12"/>
      <c r="T1138" s="12"/>
    </row>
    <row r="1139" spans="1:20" s="1" customFormat="1" x14ac:dyDescent="0.4">
      <c r="A1139" s="12"/>
      <c r="B1139" s="12"/>
      <c r="C1139" s="42"/>
      <c r="D1139" s="12"/>
      <c r="E1139" s="12"/>
      <c r="F1139" s="12"/>
      <c r="G1139" s="12"/>
      <c r="H1139" s="12"/>
      <c r="I1139" s="12"/>
      <c r="J1139" s="12"/>
      <c r="K1139" s="12"/>
      <c r="L1139" s="12"/>
      <c r="M1139" s="49"/>
      <c r="N1139" s="49"/>
      <c r="O1139" s="12"/>
      <c r="P1139" s="12"/>
      <c r="Q1139" s="12"/>
      <c r="R1139" s="12"/>
      <c r="S1139" s="12"/>
      <c r="T1139" s="12"/>
    </row>
    <row r="1140" spans="1:20" s="1" customFormat="1" x14ac:dyDescent="0.4">
      <c r="A1140" s="12"/>
      <c r="B1140" s="12"/>
      <c r="C1140" s="42"/>
      <c r="D1140" s="12"/>
      <c r="E1140" s="12"/>
      <c r="F1140" s="12"/>
      <c r="G1140" s="12"/>
      <c r="H1140" s="12"/>
      <c r="I1140" s="12"/>
      <c r="J1140" s="12"/>
      <c r="K1140" s="12"/>
      <c r="L1140" s="12"/>
      <c r="M1140" s="49"/>
      <c r="N1140" s="49"/>
      <c r="O1140" s="12"/>
      <c r="P1140" s="12"/>
      <c r="Q1140" s="12"/>
      <c r="R1140" s="12"/>
      <c r="S1140" s="12"/>
      <c r="T1140" s="12"/>
    </row>
    <row r="1141" spans="1:20" s="1" customFormat="1" x14ac:dyDescent="0.4">
      <c r="A1141" s="12"/>
      <c r="B1141" s="12"/>
      <c r="C1141" s="42"/>
      <c r="D1141" s="12"/>
      <c r="E1141" s="12"/>
      <c r="F1141" s="12"/>
      <c r="G1141" s="12"/>
      <c r="H1141" s="12"/>
      <c r="I1141" s="12"/>
      <c r="J1141" s="12"/>
      <c r="K1141" s="12"/>
      <c r="L1141" s="12"/>
      <c r="M1141" s="49"/>
      <c r="N1141" s="49"/>
      <c r="O1141" s="12"/>
      <c r="P1141" s="12"/>
      <c r="Q1141" s="12"/>
      <c r="R1141" s="12"/>
      <c r="S1141" s="12"/>
      <c r="T1141" s="12"/>
    </row>
    <row r="1142" spans="1:20" s="1" customFormat="1" x14ac:dyDescent="0.4">
      <c r="A1142" s="12"/>
      <c r="B1142" s="12"/>
      <c r="C1142" s="42"/>
      <c r="D1142" s="12"/>
      <c r="E1142" s="12"/>
      <c r="F1142" s="12"/>
      <c r="G1142" s="12"/>
      <c r="H1142" s="12"/>
      <c r="I1142" s="12"/>
      <c r="J1142" s="12"/>
      <c r="K1142" s="12"/>
      <c r="L1142" s="12"/>
      <c r="M1142" s="49"/>
      <c r="N1142" s="49"/>
      <c r="O1142" s="12"/>
      <c r="P1142" s="12"/>
      <c r="Q1142" s="12"/>
      <c r="R1142" s="12"/>
      <c r="S1142" s="12"/>
      <c r="T1142" s="12"/>
    </row>
    <row r="1143" spans="1:20" s="1" customFormat="1" x14ac:dyDescent="0.4">
      <c r="A1143" s="12"/>
      <c r="B1143" s="12"/>
      <c r="C1143" s="42"/>
      <c r="D1143" s="12"/>
      <c r="E1143" s="12"/>
      <c r="F1143" s="12"/>
      <c r="G1143" s="12"/>
      <c r="H1143" s="12"/>
      <c r="I1143" s="12"/>
      <c r="J1143" s="12"/>
      <c r="K1143" s="12"/>
      <c r="L1143" s="12"/>
      <c r="M1143" s="49"/>
      <c r="N1143" s="49"/>
      <c r="O1143" s="12"/>
      <c r="P1143" s="12"/>
      <c r="Q1143" s="12"/>
      <c r="R1143" s="12"/>
      <c r="S1143" s="12"/>
      <c r="T1143" s="12"/>
    </row>
    <row r="1144" spans="1:20" s="1" customFormat="1" x14ac:dyDescent="0.4">
      <c r="A1144" s="12"/>
      <c r="B1144" s="12"/>
      <c r="C1144" s="42"/>
      <c r="D1144" s="12"/>
      <c r="E1144" s="12"/>
      <c r="F1144" s="12"/>
      <c r="G1144" s="12"/>
      <c r="H1144" s="12"/>
      <c r="I1144" s="12"/>
      <c r="J1144" s="12"/>
      <c r="K1144" s="12"/>
      <c r="L1144" s="12"/>
      <c r="M1144" s="49"/>
      <c r="N1144" s="49"/>
      <c r="O1144" s="12"/>
      <c r="P1144" s="12"/>
      <c r="Q1144" s="12"/>
      <c r="R1144" s="12"/>
      <c r="S1144" s="12"/>
      <c r="T1144" s="12"/>
    </row>
    <row r="1145" spans="1:20" s="1" customFormat="1" x14ac:dyDescent="0.4">
      <c r="A1145" s="12"/>
      <c r="B1145" s="12"/>
      <c r="C1145" s="42"/>
      <c r="D1145" s="12"/>
      <c r="E1145" s="12"/>
      <c r="F1145" s="12"/>
      <c r="G1145" s="12"/>
      <c r="H1145" s="12"/>
      <c r="I1145" s="12"/>
      <c r="J1145" s="12"/>
      <c r="K1145" s="12"/>
      <c r="L1145" s="12"/>
      <c r="M1145" s="49"/>
      <c r="N1145" s="49"/>
      <c r="O1145" s="12"/>
      <c r="P1145" s="12"/>
      <c r="Q1145" s="12"/>
      <c r="R1145" s="12"/>
      <c r="S1145" s="12"/>
      <c r="T1145" s="12"/>
    </row>
    <row r="1146" spans="1:20" s="1" customFormat="1" x14ac:dyDescent="0.4">
      <c r="A1146" s="12"/>
      <c r="B1146" s="12"/>
      <c r="C1146" s="42"/>
      <c r="D1146" s="12"/>
      <c r="E1146" s="12"/>
      <c r="F1146" s="12"/>
      <c r="G1146" s="12"/>
      <c r="H1146" s="12"/>
      <c r="I1146" s="12"/>
      <c r="J1146" s="12"/>
      <c r="K1146" s="12"/>
      <c r="L1146" s="12"/>
      <c r="M1146" s="49"/>
      <c r="N1146" s="49"/>
      <c r="O1146" s="12"/>
      <c r="P1146" s="12"/>
      <c r="Q1146" s="12"/>
      <c r="R1146" s="12"/>
      <c r="S1146" s="12"/>
      <c r="T1146" s="12"/>
    </row>
    <row r="1147" spans="1:20" s="1" customFormat="1" x14ac:dyDescent="0.4">
      <c r="A1147" s="12"/>
      <c r="B1147" s="12"/>
      <c r="C1147" s="42"/>
      <c r="D1147" s="12"/>
      <c r="E1147" s="12"/>
      <c r="F1147" s="12"/>
      <c r="G1147" s="12"/>
      <c r="H1147" s="12"/>
      <c r="I1147" s="12"/>
      <c r="J1147" s="12"/>
      <c r="K1147" s="12"/>
      <c r="L1147" s="12"/>
      <c r="M1147" s="49"/>
      <c r="N1147" s="49"/>
      <c r="O1147" s="12"/>
      <c r="P1147" s="12"/>
      <c r="Q1147" s="12"/>
      <c r="R1147" s="12"/>
      <c r="S1147" s="12"/>
      <c r="T1147" s="12"/>
    </row>
    <row r="1148" spans="1:20" s="1" customFormat="1" x14ac:dyDescent="0.4">
      <c r="A1148" s="12"/>
      <c r="B1148" s="12"/>
      <c r="C1148" s="42"/>
      <c r="D1148" s="12"/>
      <c r="E1148" s="12"/>
      <c r="F1148" s="12"/>
      <c r="G1148" s="12"/>
      <c r="H1148" s="12"/>
      <c r="I1148" s="12"/>
      <c r="J1148" s="12"/>
      <c r="K1148" s="12"/>
      <c r="L1148" s="12"/>
      <c r="M1148" s="49"/>
      <c r="N1148" s="49"/>
      <c r="O1148" s="12"/>
      <c r="P1148" s="12"/>
      <c r="Q1148" s="12"/>
      <c r="R1148" s="12"/>
      <c r="S1148" s="12"/>
      <c r="T1148" s="12"/>
    </row>
    <row r="1149" spans="1:20" s="1" customFormat="1" x14ac:dyDescent="0.4">
      <c r="A1149" s="12"/>
      <c r="B1149" s="12"/>
      <c r="C1149" s="42"/>
      <c r="D1149" s="12"/>
      <c r="E1149" s="12"/>
      <c r="F1149" s="12"/>
      <c r="G1149" s="12"/>
      <c r="H1149" s="12"/>
      <c r="I1149" s="12"/>
      <c r="J1149" s="12"/>
      <c r="K1149" s="12"/>
      <c r="L1149" s="12"/>
      <c r="M1149" s="49"/>
      <c r="N1149" s="49"/>
      <c r="O1149" s="12"/>
      <c r="P1149" s="12"/>
      <c r="Q1149" s="12"/>
      <c r="R1149" s="12"/>
      <c r="S1149" s="12"/>
      <c r="T1149" s="12"/>
    </row>
    <row r="1150" spans="1:20" s="1" customFormat="1" x14ac:dyDescent="0.4">
      <c r="A1150" s="12"/>
      <c r="B1150" s="12"/>
      <c r="C1150" s="42"/>
      <c r="D1150" s="12"/>
      <c r="E1150" s="12"/>
      <c r="F1150" s="12"/>
      <c r="G1150" s="12"/>
      <c r="H1150" s="12"/>
      <c r="I1150" s="12"/>
      <c r="J1150" s="12"/>
      <c r="K1150" s="12"/>
      <c r="L1150" s="12"/>
      <c r="M1150" s="49"/>
      <c r="N1150" s="49"/>
      <c r="O1150" s="12"/>
      <c r="P1150" s="12"/>
      <c r="Q1150" s="12"/>
      <c r="R1150" s="12"/>
      <c r="S1150" s="12"/>
      <c r="T1150" s="12"/>
    </row>
    <row r="1151" spans="1:20" s="1" customFormat="1" x14ac:dyDescent="0.4">
      <c r="A1151" s="12"/>
      <c r="B1151" s="12"/>
      <c r="C1151" s="42"/>
      <c r="D1151" s="12"/>
      <c r="E1151" s="12"/>
      <c r="F1151" s="12"/>
      <c r="G1151" s="12"/>
      <c r="H1151" s="12"/>
      <c r="I1151" s="12"/>
      <c r="J1151" s="12"/>
      <c r="K1151" s="12"/>
      <c r="L1151" s="12"/>
      <c r="M1151" s="49"/>
      <c r="N1151" s="49"/>
      <c r="O1151" s="12"/>
      <c r="P1151" s="12"/>
      <c r="Q1151" s="12"/>
      <c r="R1151" s="12"/>
      <c r="S1151" s="12"/>
      <c r="T1151" s="12"/>
    </row>
    <row r="1152" spans="1:20" s="1" customFormat="1" x14ac:dyDescent="0.4">
      <c r="A1152" s="12"/>
      <c r="B1152" s="12"/>
      <c r="C1152" s="42"/>
      <c r="D1152" s="12"/>
      <c r="E1152" s="12"/>
      <c r="F1152" s="12"/>
      <c r="G1152" s="12"/>
      <c r="H1152" s="12"/>
      <c r="I1152" s="12"/>
      <c r="J1152" s="12"/>
      <c r="K1152" s="12"/>
      <c r="L1152" s="12"/>
      <c r="M1152" s="49"/>
      <c r="N1152" s="49"/>
      <c r="O1152" s="12"/>
      <c r="P1152" s="12"/>
      <c r="Q1152" s="12"/>
      <c r="R1152" s="12"/>
      <c r="S1152" s="12"/>
      <c r="T1152" s="12"/>
    </row>
    <row r="1153" spans="1:20" s="1" customFormat="1" x14ac:dyDescent="0.4">
      <c r="A1153" s="12"/>
      <c r="B1153" s="12"/>
      <c r="C1153" s="42"/>
      <c r="D1153" s="12"/>
      <c r="E1153" s="12"/>
      <c r="F1153" s="12"/>
      <c r="G1153" s="12"/>
      <c r="H1153" s="12"/>
      <c r="I1153" s="12"/>
      <c r="J1153" s="12"/>
      <c r="K1153" s="12"/>
      <c r="L1153" s="12"/>
      <c r="M1153" s="49"/>
      <c r="N1153" s="49"/>
      <c r="O1153" s="12"/>
      <c r="P1153" s="12"/>
      <c r="Q1153" s="12"/>
      <c r="R1153" s="12"/>
      <c r="S1153" s="12"/>
      <c r="T1153" s="12"/>
    </row>
    <row r="1154" spans="1:20" s="1" customFormat="1" x14ac:dyDescent="0.4">
      <c r="A1154" s="12"/>
      <c r="B1154" s="12"/>
      <c r="C1154" s="42"/>
      <c r="D1154" s="12"/>
      <c r="E1154" s="12"/>
      <c r="F1154" s="12"/>
      <c r="G1154" s="12"/>
      <c r="H1154" s="12"/>
      <c r="I1154" s="12"/>
      <c r="J1154" s="12"/>
      <c r="K1154" s="12"/>
      <c r="L1154" s="12"/>
      <c r="M1154" s="49"/>
      <c r="N1154" s="49"/>
      <c r="O1154" s="12"/>
      <c r="P1154" s="12"/>
      <c r="Q1154" s="12"/>
      <c r="R1154" s="12"/>
      <c r="S1154" s="12"/>
      <c r="T1154" s="12"/>
    </row>
    <row r="1155" spans="1:20" s="1" customFormat="1" x14ac:dyDescent="0.4">
      <c r="A1155" s="12"/>
      <c r="B1155" s="12"/>
      <c r="C1155" s="42"/>
      <c r="D1155" s="12"/>
      <c r="E1155" s="12"/>
      <c r="F1155" s="12"/>
      <c r="G1155" s="12"/>
      <c r="H1155" s="12"/>
      <c r="I1155" s="12"/>
      <c r="J1155" s="12"/>
      <c r="K1155" s="12"/>
      <c r="L1155" s="12"/>
      <c r="M1155" s="49"/>
      <c r="N1155" s="49"/>
      <c r="O1155" s="12"/>
      <c r="P1155" s="12"/>
      <c r="Q1155" s="12"/>
      <c r="R1155" s="12"/>
      <c r="S1155" s="12"/>
      <c r="T1155" s="12"/>
    </row>
    <row r="1156" spans="1:20" s="1" customFormat="1" x14ac:dyDescent="0.4">
      <c r="A1156" s="12"/>
      <c r="B1156" s="12"/>
      <c r="C1156" s="42"/>
      <c r="D1156" s="12"/>
      <c r="E1156" s="12"/>
      <c r="F1156" s="12"/>
      <c r="G1156" s="12"/>
      <c r="H1156" s="12"/>
      <c r="I1156" s="12"/>
      <c r="J1156" s="12"/>
      <c r="K1156" s="12"/>
      <c r="L1156" s="12"/>
      <c r="M1156" s="49"/>
      <c r="N1156" s="49"/>
      <c r="O1156" s="12"/>
      <c r="P1156" s="12"/>
      <c r="Q1156" s="12"/>
      <c r="R1156" s="12"/>
      <c r="S1156" s="12"/>
      <c r="T1156" s="12"/>
    </row>
    <row r="1157" spans="1:20" s="1" customFormat="1" x14ac:dyDescent="0.4">
      <c r="A1157" s="12"/>
      <c r="B1157" s="12"/>
      <c r="C1157" s="42"/>
      <c r="D1157" s="12"/>
      <c r="E1157" s="12"/>
      <c r="F1157" s="12"/>
      <c r="G1157" s="12"/>
      <c r="H1157" s="12"/>
      <c r="I1157" s="12"/>
      <c r="J1157" s="12"/>
      <c r="K1157" s="12"/>
      <c r="L1157" s="12"/>
      <c r="M1157" s="49"/>
      <c r="N1157" s="49"/>
      <c r="O1157" s="12"/>
      <c r="P1157" s="12"/>
      <c r="Q1157" s="12"/>
      <c r="R1157" s="12"/>
      <c r="S1157" s="12"/>
      <c r="T1157" s="12"/>
    </row>
    <row r="1158" spans="1:20" s="1" customFormat="1" x14ac:dyDescent="0.4">
      <c r="A1158" s="12"/>
      <c r="B1158" s="12"/>
      <c r="C1158" s="42"/>
      <c r="D1158" s="12"/>
      <c r="E1158" s="12"/>
      <c r="F1158" s="12"/>
      <c r="G1158" s="12"/>
      <c r="H1158" s="12"/>
      <c r="I1158" s="12"/>
      <c r="J1158" s="12"/>
      <c r="K1158" s="12"/>
      <c r="L1158" s="12"/>
      <c r="M1158" s="49"/>
      <c r="N1158" s="49"/>
      <c r="O1158" s="12"/>
      <c r="P1158" s="12"/>
      <c r="Q1158" s="12"/>
      <c r="R1158" s="12"/>
      <c r="S1158" s="12"/>
      <c r="T1158" s="12"/>
    </row>
    <row r="1159" spans="1:20" s="1" customFormat="1" x14ac:dyDescent="0.4">
      <c r="A1159" s="12"/>
      <c r="B1159" s="12"/>
      <c r="C1159" s="42"/>
      <c r="D1159" s="12"/>
      <c r="E1159" s="12"/>
      <c r="F1159" s="12"/>
      <c r="G1159" s="12"/>
      <c r="H1159" s="12"/>
      <c r="I1159" s="12"/>
      <c r="J1159" s="12"/>
      <c r="K1159" s="12"/>
      <c r="L1159" s="12"/>
      <c r="M1159" s="49"/>
      <c r="N1159" s="49"/>
      <c r="O1159" s="12"/>
      <c r="P1159" s="12"/>
      <c r="Q1159" s="12"/>
      <c r="R1159" s="12"/>
      <c r="S1159" s="12"/>
      <c r="T1159" s="12"/>
    </row>
    <row r="1160" spans="1:20" s="1" customFormat="1" x14ac:dyDescent="0.4">
      <c r="A1160" s="12"/>
      <c r="B1160" s="12"/>
      <c r="C1160" s="42"/>
      <c r="D1160" s="12"/>
      <c r="E1160" s="12"/>
      <c r="F1160" s="12"/>
      <c r="G1160" s="12"/>
      <c r="H1160" s="12"/>
      <c r="I1160" s="12"/>
      <c r="J1160" s="12"/>
      <c r="K1160" s="12"/>
      <c r="L1160" s="12"/>
      <c r="M1160" s="49"/>
      <c r="N1160" s="49"/>
      <c r="O1160" s="12"/>
      <c r="P1160" s="12"/>
      <c r="Q1160" s="12"/>
      <c r="R1160" s="12"/>
      <c r="S1160" s="12"/>
      <c r="T1160" s="12"/>
    </row>
    <row r="1161" spans="1:20" s="1" customFormat="1" x14ac:dyDescent="0.4">
      <c r="A1161" s="12"/>
      <c r="B1161" s="12"/>
      <c r="C1161" s="42"/>
      <c r="D1161" s="12"/>
      <c r="E1161" s="12"/>
      <c r="F1161" s="12"/>
      <c r="G1161" s="12"/>
      <c r="H1161" s="12"/>
      <c r="I1161" s="12"/>
      <c r="J1161" s="12"/>
      <c r="K1161" s="12"/>
      <c r="L1161" s="12"/>
      <c r="M1161" s="49"/>
      <c r="N1161" s="49"/>
      <c r="O1161" s="12"/>
      <c r="P1161" s="12"/>
      <c r="Q1161" s="12"/>
      <c r="R1161" s="12"/>
      <c r="S1161" s="12"/>
      <c r="T1161" s="12"/>
    </row>
    <row r="1162" spans="1:20" s="1" customFormat="1" x14ac:dyDescent="0.4">
      <c r="A1162" s="12"/>
      <c r="B1162" s="12"/>
      <c r="C1162" s="42"/>
      <c r="D1162" s="12"/>
      <c r="E1162" s="12"/>
      <c r="F1162" s="12"/>
      <c r="G1162" s="12"/>
      <c r="H1162" s="12"/>
      <c r="I1162" s="12"/>
      <c r="J1162" s="12"/>
      <c r="K1162" s="12"/>
      <c r="L1162" s="12"/>
      <c r="M1162" s="49"/>
      <c r="N1162" s="49"/>
      <c r="O1162" s="12"/>
      <c r="P1162" s="12"/>
      <c r="Q1162" s="12"/>
      <c r="R1162" s="12"/>
      <c r="S1162" s="12"/>
      <c r="T1162" s="12"/>
    </row>
    <row r="1163" spans="1:20" s="1" customFormat="1" x14ac:dyDescent="0.4">
      <c r="A1163" s="12"/>
      <c r="B1163" s="12"/>
      <c r="C1163" s="42"/>
      <c r="D1163" s="12"/>
      <c r="E1163" s="12"/>
      <c r="F1163" s="12"/>
      <c r="G1163" s="12"/>
      <c r="H1163" s="12"/>
      <c r="I1163" s="12"/>
      <c r="J1163" s="12"/>
      <c r="K1163" s="12"/>
      <c r="L1163" s="12"/>
      <c r="M1163" s="49"/>
      <c r="N1163" s="49"/>
      <c r="O1163" s="12"/>
      <c r="P1163" s="12"/>
      <c r="Q1163" s="12"/>
      <c r="R1163" s="12"/>
      <c r="S1163" s="12"/>
      <c r="T1163" s="12"/>
    </row>
    <row r="1164" spans="1:20" s="1" customFormat="1" x14ac:dyDescent="0.4">
      <c r="A1164" s="12"/>
      <c r="B1164" s="12"/>
      <c r="C1164" s="42"/>
      <c r="D1164" s="12"/>
      <c r="E1164" s="12"/>
      <c r="F1164" s="12"/>
      <c r="G1164" s="12"/>
      <c r="H1164" s="12"/>
      <c r="I1164" s="12"/>
      <c r="J1164" s="12"/>
      <c r="K1164" s="12"/>
      <c r="L1164" s="12"/>
      <c r="M1164" s="49"/>
      <c r="N1164" s="49"/>
      <c r="O1164" s="12"/>
      <c r="P1164" s="12"/>
      <c r="Q1164" s="12"/>
      <c r="R1164" s="12"/>
      <c r="S1164" s="12"/>
      <c r="T1164" s="12"/>
    </row>
    <row r="1165" spans="1:20" s="1" customFormat="1" x14ac:dyDescent="0.4">
      <c r="A1165" s="12"/>
      <c r="B1165" s="12"/>
      <c r="C1165" s="42"/>
      <c r="D1165" s="12"/>
      <c r="E1165" s="12"/>
      <c r="F1165" s="12"/>
      <c r="G1165" s="12"/>
      <c r="H1165" s="12"/>
      <c r="I1165" s="12"/>
      <c r="J1165" s="12"/>
      <c r="K1165" s="12"/>
      <c r="L1165" s="12"/>
      <c r="M1165" s="49"/>
      <c r="N1165" s="49"/>
      <c r="O1165" s="12"/>
      <c r="P1165" s="12"/>
      <c r="Q1165" s="12"/>
      <c r="R1165" s="12"/>
      <c r="S1165" s="12"/>
      <c r="T1165" s="12"/>
    </row>
    <row r="1166" spans="1:20" s="1" customFormat="1" x14ac:dyDescent="0.4">
      <c r="A1166" s="12"/>
      <c r="B1166" s="12"/>
      <c r="C1166" s="42"/>
      <c r="D1166" s="12"/>
      <c r="E1166" s="12"/>
      <c r="F1166" s="12"/>
      <c r="G1166" s="12"/>
      <c r="H1166" s="12"/>
      <c r="I1166" s="12"/>
      <c r="J1166" s="12"/>
      <c r="K1166" s="12"/>
      <c r="L1166" s="12"/>
      <c r="M1166" s="49"/>
      <c r="N1166" s="49"/>
      <c r="O1166" s="12"/>
      <c r="P1166" s="12"/>
      <c r="Q1166" s="12"/>
      <c r="R1166" s="12"/>
      <c r="S1166" s="12"/>
      <c r="T1166" s="12"/>
    </row>
    <row r="1167" spans="1:20" s="1" customFormat="1" x14ac:dyDescent="0.4">
      <c r="A1167" s="12"/>
      <c r="B1167" s="12"/>
      <c r="C1167" s="42"/>
      <c r="D1167" s="12"/>
      <c r="E1167" s="12"/>
      <c r="F1167" s="12"/>
      <c r="G1167" s="12"/>
      <c r="H1167" s="12"/>
      <c r="I1167" s="12"/>
      <c r="J1167" s="12"/>
      <c r="K1167" s="12"/>
      <c r="L1167" s="12"/>
      <c r="M1167" s="49"/>
      <c r="N1167" s="49"/>
      <c r="O1167" s="12"/>
      <c r="P1167" s="12"/>
      <c r="Q1167" s="12"/>
      <c r="R1167" s="12"/>
      <c r="S1167" s="12"/>
      <c r="T1167" s="12"/>
    </row>
    <row r="1168" spans="1:20" s="1" customFormat="1" x14ac:dyDescent="0.4">
      <c r="A1168" s="12"/>
      <c r="B1168" s="12"/>
      <c r="C1168" s="42"/>
      <c r="D1168" s="12"/>
      <c r="E1168" s="12"/>
      <c r="F1168" s="12"/>
      <c r="G1168" s="12"/>
      <c r="H1168" s="12"/>
      <c r="I1168" s="12"/>
      <c r="J1168" s="12"/>
      <c r="K1168" s="12"/>
      <c r="L1168" s="12"/>
      <c r="M1168" s="49"/>
      <c r="N1168" s="49"/>
      <c r="O1168" s="12"/>
      <c r="P1168" s="12"/>
      <c r="Q1168" s="12"/>
      <c r="R1168" s="12"/>
      <c r="S1168" s="12"/>
      <c r="T1168" s="12"/>
    </row>
    <row r="1169" spans="1:20" s="1" customFormat="1" x14ac:dyDescent="0.4">
      <c r="A1169" s="12"/>
      <c r="B1169" s="12"/>
      <c r="C1169" s="42"/>
      <c r="D1169" s="12"/>
      <c r="E1169" s="12"/>
      <c r="F1169" s="12"/>
      <c r="G1169" s="12"/>
      <c r="H1169" s="12"/>
      <c r="I1169" s="12"/>
      <c r="J1169" s="12"/>
      <c r="K1169" s="12"/>
      <c r="L1169" s="12"/>
      <c r="M1169" s="49"/>
      <c r="N1169" s="49"/>
      <c r="O1169" s="12"/>
      <c r="P1169" s="12"/>
      <c r="Q1169" s="12"/>
      <c r="R1169" s="12"/>
      <c r="S1169" s="12"/>
      <c r="T1169" s="12"/>
    </row>
    <row r="1170" spans="1:20" s="1" customFormat="1" x14ac:dyDescent="0.4">
      <c r="A1170" s="12"/>
      <c r="B1170" s="12"/>
      <c r="C1170" s="42"/>
      <c r="D1170" s="12"/>
      <c r="E1170" s="12"/>
      <c r="F1170" s="12"/>
      <c r="G1170" s="12"/>
      <c r="H1170" s="12"/>
      <c r="I1170" s="12"/>
      <c r="J1170" s="12"/>
      <c r="K1170" s="12"/>
      <c r="L1170" s="12"/>
      <c r="M1170" s="49"/>
      <c r="N1170" s="49"/>
      <c r="O1170" s="12"/>
      <c r="P1170" s="12"/>
      <c r="Q1170" s="12"/>
      <c r="R1170" s="12"/>
      <c r="S1170" s="12"/>
      <c r="T1170" s="12"/>
    </row>
    <row r="1171" spans="1:20" s="1" customFormat="1" x14ac:dyDescent="0.4">
      <c r="A1171" s="12"/>
      <c r="B1171" s="12"/>
      <c r="C1171" s="42"/>
      <c r="D1171" s="12"/>
      <c r="E1171" s="12"/>
      <c r="F1171" s="12"/>
      <c r="G1171" s="12"/>
      <c r="H1171" s="12"/>
      <c r="I1171" s="12"/>
      <c r="J1171" s="12"/>
      <c r="K1171" s="12"/>
      <c r="L1171" s="12"/>
      <c r="M1171" s="49"/>
      <c r="N1171" s="49"/>
      <c r="O1171" s="12"/>
      <c r="P1171" s="12"/>
      <c r="Q1171" s="12"/>
      <c r="R1171" s="12"/>
      <c r="S1171" s="12"/>
      <c r="T1171" s="12"/>
    </row>
    <row r="1172" spans="1:20" s="1" customFormat="1" x14ac:dyDescent="0.4">
      <c r="A1172" s="12"/>
      <c r="B1172" s="12"/>
      <c r="C1172" s="42"/>
      <c r="D1172" s="12"/>
      <c r="E1172" s="12"/>
      <c r="F1172" s="12"/>
      <c r="G1172" s="12"/>
      <c r="H1172" s="12"/>
      <c r="I1172" s="12"/>
      <c r="J1172" s="12"/>
      <c r="K1172" s="12"/>
      <c r="L1172" s="12"/>
      <c r="M1172" s="49"/>
      <c r="N1172" s="49"/>
      <c r="O1172" s="12"/>
      <c r="P1172" s="12"/>
      <c r="Q1172" s="12"/>
      <c r="R1172" s="12"/>
      <c r="S1172" s="12"/>
      <c r="T1172" s="12"/>
    </row>
    <row r="1173" spans="1:20" s="1" customFormat="1" x14ac:dyDescent="0.4">
      <c r="A1173" s="12"/>
      <c r="B1173" s="12"/>
      <c r="C1173" s="42"/>
      <c r="D1173" s="12"/>
      <c r="E1173" s="12"/>
      <c r="F1173" s="12"/>
      <c r="G1173" s="12"/>
      <c r="H1173" s="12"/>
      <c r="I1173" s="12"/>
      <c r="J1173" s="12"/>
      <c r="K1173" s="12"/>
      <c r="L1173" s="12"/>
      <c r="M1173" s="49"/>
      <c r="N1173" s="49"/>
      <c r="O1173" s="12"/>
      <c r="P1173" s="12"/>
      <c r="Q1173" s="12"/>
      <c r="R1173" s="12"/>
      <c r="S1173" s="12"/>
      <c r="T1173" s="12"/>
    </row>
    <row r="1174" spans="1:20" s="1" customFormat="1" x14ac:dyDescent="0.4">
      <c r="A1174" s="12"/>
      <c r="B1174" s="12"/>
      <c r="C1174" s="42"/>
      <c r="D1174" s="12"/>
      <c r="E1174" s="12"/>
      <c r="F1174" s="12"/>
      <c r="G1174" s="12"/>
      <c r="H1174" s="12"/>
      <c r="I1174" s="12"/>
      <c r="J1174" s="12"/>
      <c r="K1174" s="12"/>
      <c r="L1174" s="12"/>
      <c r="M1174" s="49"/>
      <c r="N1174" s="49"/>
      <c r="O1174" s="12"/>
      <c r="P1174" s="12"/>
      <c r="Q1174" s="12"/>
      <c r="R1174" s="12"/>
      <c r="S1174" s="12"/>
      <c r="T1174" s="12"/>
    </row>
    <row r="1175" spans="1:20" s="1" customFormat="1" x14ac:dyDescent="0.4">
      <c r="A1175" s="12"/>
      <c r="B1175" s="12"/>
      <c r="C1175" s="42"/>
      <c r="D1175" s="12"/>
      <c r="E1175" s="12"/>
      <c r="F1175" s="12"/>
      <c r="G1175" s="12"/>
      <c r="H1175" s="12"/>
      <c r="I1175" s="12"/>
      <c r="J1175" s="12"/>
      <c r="K1175" s="12"/>
      <c r="L1175" s="12"/>
      <c r="M1175" s="49"/>
      <c r="N1175" s="49"/>
      <c r="O1175" s="12"/>
      <c r="P1175" s="12"/>
      <c r="Q1175" s="12"/>
      <c r="R1175" s="12"/>
      <c r="S1175" s="12"/>
      <c r="T1175" s="12"/>
    </row>
    <row r="1176" spans="1:20" s="1" customFormat="1" x14ac:dyDescent="0.4">
      <c r="A1176" s="12"/>
      <c r="B1176" s="12"/>
      <c r="C1176" s="42"/>
      <c r="D1176" s="12"/>
      <c r="E1176" s="12"/>
      <c r="F1176" s="12"/>
      <c r="G1176" s="12"/>
      <c r="H1176" s="12"/>
      <c r="I1176" s="12"/>
      <c r="J1176" s="12"/>
      <c r="K1176" s="12"/>
      <c r="L1176" s="12"/>
      <c r="M1176" s="49"/>
      <c r="N1176" s="49"/>
      <c r="O1176" s="12"/>
      <c r="P1176" s="12"/>
      <c r="Q1176" s="12"/>
      <c r="R1176" s="12"/>
      <c r="S1176" s="12"/>
      <c r="T1176" s="12"/>
    </row>
    <row r="1177" spans="1:20" s="1" customFormat="1" x14ac:dyDescent="0.4">
      <c r="A1177" s="12"/>
      <c r="B1177" s="12"/>
      <c r="C1177" s="42"/>
      <c r="D1177" s="12"/>
      <c r="E1177" s="12"/>
      <c r="F1177" s="12"/>
      <c r="G1177" s="12"/>
      <c r="H1177" s="12"/>
      <c r="I1177" s="12"/>
      <c r="J1177" s="12"/>
      <c r="K1177" s="12"/>
      <c r="L1177" s="12"/>
      <c r="M1177" s="49"/>
      <c r="N1177" s="49"/>
      <c r="O1177" s="12"/>
      <c r="P1177" s="12"/>
      <c r="Q1177" s="12"/>
      <c r="R1177" s="12"/>
      <c r="S1177" s="12"/>
      <c r="T1177" s="12"/>
    </row>
    <row r="1178" spans="1:20" s="1" customFormat="1" x14ac:dyDescent="0.4">
      <c r="A1178" s="12"/>
      <c r="B1178" s="12"/>
      <c r="C1178" s="42"/>
      <c r="D1178" s="12"/>
      <c r="E1178" s="12"/>
      <c r="F1178" s="12"/>
      <c r="G1178" s="12"/>
      <c r="H1178" s="12"/>
      <c r="I1178" s="12"/>
      <c r="J1178" s="12"/>
      <c r="K1178" s="12"/>
      <c r="L1178" s="12"/>
      <c r="M1178" s="49"/>
      <c r="N1178" s="49"/>
      <c r="O1178" s="12"/>
      <c r="P1178" s="12"/>
      <c r="Q1178" s="12"/>
      <c r="R1178" s="12"/>
      <c r="S1178" s="12"/>
      <c r="T1178" s="12"/>
    </row>
    <row r="1179" spans="1:20" s="1" customFormat="1" x14ac:dyDescent="0.4">
      <c r="A1179" s="12"/>
      <c r="B1179" s="12"/>
      <c r="C1179" s="42"/>
      <c r="D1179" s="12"/>
      <c r="E1179" s="12"/>
      <c r="F1179" s="12"/>
      <c r="G1179" s="12"/>
      <c r="H1179" s="12"/>
      <c r="I1179" s="12"/>
      <c r="J1179" s="12"/>
      <c r="K1179" s="12"/>
      <c r="L1179" s="12"/>
      <c r="M1179" s="49"/>
      <c r="N1179" s="49"/>
      <c r="O1179" s="12"/>
      <c r="P1179" s="12"/>
      <c r="Q1179" s="12"/>
      <c r="R1179" s="12"/>
      <c r="S1179" s="12"/>
      <c r="T1179" s="12"/>
    </row>
    <row r="1180" spans="1:20" s="1" customFormat="1" x14ac:dyDescent="0.4">
      <c r="A1180" s="12"/>
      <c r="B1180" s="12"/>
      <c r="C1180" s="42"/>
      <c r="D1180" s="12"/>
      <c r="E1180" s="12"/>
      <c r="F1180" s="12"/>
      <c r="G1180" s="12"/>
      <c r="H1180" s="12"/>
      <c r="I1180" s="12"/>
      <c r="J1180" s="12"/>
      <c r="K1180" s="12"/>
      <c r="L1180" s="12"/>
      <c r="M1180" s="49"/>
      <c r="N1180" s="49"/>
      <c r="O1180" s="12"/>
      <c r="P1180" s="12"/>
      <c r="Q1180" s="12"/>
      <c r="R1180" s="12"/>
      <c r="S1180" s="12"/>
      <c r="T1180" s="12"/>
    </row>
    <row r="1181" spans="1:20" s="1" customFormat="1" x14ac:dyDescent="0.4">
      <c r="A1181" s="12"/>
      <c r="B1181" s="12"/>
      <c r="C1181" s="42"/>
      <c r="D1181" s="12"/>
      <c r="E1181" s="12"/>
      <c r="F1181" s="12"/>
      <c r="G1181" s="12"/>
      <c r="H1181" s="12"/>
      <c r="I1181" s="12"/>
      <c r="J1181" s="12"/>
      <c r="K1181" s="12"/>
      <c r="L1181" s="12"/>
      <c r="M1181" s="49"/>
      <c r="N1181" s="49"/>
      <c r="O1181" s="12"/>
      <c r="P1181" s="12"/>
      <c r="Q1181" s="12"/>
      <c r="R1181" s="12"/>
      <c r="S1181" s="12"/>
      <c r="T1181" s="12"/>
    </row>
    <row r="1182" spans="1:20" s="1" customFormat="1" x14ac:dyDescent="0.4">
      <c r="A1182" s="12"/>
      <c r="B1182" s="12"/>
      <c r="C1182" s="42"/>
      <c r="D1182" s="12"/>
      <c r="E1182" s="12"/>
      <c r="F1182" s="12"/>
      <c r="G1182" s="12"/>
      <c r="H1182" s="12"/>
      <c r="I1182" s="12"/>
      <c r="J1182" s="12"/>
      <c r="K1182" s="12"/>
      <c r="L1182" s="12"/>
      <c r="M1182" s="49"/>
      <c r="N1182" s="49"/>
      <c r="O1182" s="12"/>
      <c r="P1182" s="12"/>
      <c r="Q1182" s="12"/>
      <c r="R1182" s="12"/>
      <c r="S1182" s="12"/>
      <c r="T1182" s="12"/>
    </row>
    <row r="1183" spans="1:20" s="1" customFormat="1" x14ac:dyDescent="0.4">
      <c r="A1183" s="12"/>
      <c r="B1183" s="12"/>
      <c r="C1183" s="42"/>
      <c r="D1183" s="12"/>
      <c r="E1183" s="12"/>
      <c r="F1183" s="12"/>
      <c r="G1183" s="12"/>
      <c r="H1183" s="12"/>
      <c r="I1183" s="12"/>
      <c r="J1183" s="12"/>
      <c r="K1183" s="12"/>
      <c r="L1183" s="12"/>
      <c r="M1183" s="49"/>
      <c r="N1183" s="49"/>
      <c r="O1183" s="12"/>
      <c r="P1183" s="12"/>
      <c r="Q1183" s="12"/>
      <c r="R1183" s="12"/>
      <c r="S1183" s="12"/>
      <c r="T1183" s="12"/>
    </row>
    <row r="1184" spans="1:20" s="1" customFormat="1" x14ac:dyDescent="0.4">
      <c r="A1184" s="12"/>
      <c r="B1184" s="12"/>
      <c r="C1184" s="42"/>
      <c r="D1184" s="12"/>
      <c r="E1184" s="12"/>
      <c r="F1184" s="12"/>
      <c r="G1184" s="12"/>
      <c r="H1184" s="12"/>
      <c r="I1184" s="12"/>
      <c r="J1184" s="12"/>
      <c r="K1184" s="12"/>
      <c r="L1184" s="12"/>
      <c r="M1184" s="49"/>
      <c r="N1184" s="49"/>
      <c r="O1184" s="12"/>
      <c r="P1184" s="12"/>
      <c r="Q1184" s="12"/>
      <c r="R1184" s="12"/>
      <c r="S1184" s="12"/>
      <c r="T1184" s="12"/>
    </row>
    <row r="1185" spans="1:20" s="1" customFormat="1" x14ac:dyDescent="0.4">
      <c r="A1185" s="12"/>
      <c r="B1185" s="12"/>
      <c r="C1185" s="42"/>
      <c r="D1185" s="12"/>
      <c r="E1185" s="12"/>
      <c r="F1185" s="12"/>
      <c r="G1185" s="12"/>
      <c r="H1185" s="12"/>
      <c r="I1185" s="12"/>
      <c r="J1185" s="12"/>
      <c r="K1185" s="12"/>
      <c r="L1185" s="12"/>
      <c r="M1185" s="49"/>
      <c r="N1185" s="49"/>
      <c r="O1185" s="12"/>
      <c r="P1185" s="12"/>
      <c r="Q1185" s="12"/>
      <c r="R1185" s="12"/>
      <c r="S1185" s="12"/>
      <c r="T1185" s="12"/>
    </row>
    <row r="1186" spans="1:20" s="1" customFormat="1" x14ac:dyDescent="0.4">
      <c r="A1186" s="12"/>
      <c r="B1186" s="12"/>
      <c r="C1186" s="42"/>
      <c r="D1186" s="12"/>
      <c r="E1186" s="12"/>
      <c r="F1186" s="12"/>
      <c r="G1186" s="12"/>
      <c r="H1186" s="12"/>
      <c r="I1186" s="12"/>
      <c r="J1186" s="12"/>
      <c r="K1186" s="12"/>
      <c r="L1186" s="12"/>
      <c r="M1186" s="49"/>
      <c r="N1186" s="49"/>
      <c r="O1186" s="12"/>
      <c r="P1186" s="12"/>
      <c r="Q1186" s="12"/>
      <c r="R1186" s="12"/>
      <c r="S1186" s="12"/>
      <c r="T1186" s="12"/>
    </row>
    <row r="1187" spans="1:20" s="1" customFormat="1" x14ac:dyDescent="0.4">
      <c r="A1187" s="12"/>
      <c r="B1187" s="12"/>
      <c r="C1187" s="42"/>
      <c r="D1187" s="12"/>
      <c r="E1187" s="12"/>
      <c r="F1187" s="12"/>
      <c r="G1187" s="12"/>
      <c r="H1187" s="12"/>
      <c r="I1187" s="12"/>
      <c r="J1187" s="12"/>
      <c r="K1187" s="12"/>
      <c r="L1187" s="12"/>
      <c r="M1187" s="49"/>
      <c r="N1187" s="49"/>
      <c r="O1187" s="12"/>
      <c r="P1187" s="12"/>
      <c r="Q1187" s="12"/>
      <c r="R1187" s="12"/>
      <c r="S1187" s="12"/>
      <c r="T1187" s="12"/>
    </row>
    <row r="1188" spans="1:20" s="1" customFormat="1" x14ac:dyDescent="0.4">
      <c r="A1188" s="12"/>
      <c r="B1188" s="12"/>
      <c r="C1188" s="42"/>
      <c r="D1188" s="12"/>
      <c r="E1188" s="12"/>
      <c r="F1188" s="12"/>
      <c r="G1188" s="12"/>
      <c r="H1188" s="12"/>
      <c r="I1188" s="12"/>
      <c r="J1188" s="12"/>
      <c r="K1188" s="12"/>
      <c r="L1188" s="12"/>
      <c r="M1188" s="49"/>
      <c r="N1188" s="49"/>
      <c r="O1188" s="12"/>
      <c r="P1188" s="12"/>
      <c r="Q1188" s="12"/>
      <c r="R1188" s="12"/>
      <c r="S1188" s="12"/>
      <c r="T1188" s="12"/>
    </row>
    <row r="1189" spans="1:20" s="1" customFormat="1" x14ac:dyDescent="0.4">
      <c r="A1189" s="12"/>
      <c r="B1189" s="12"/>
      <c r="C1189" s="42"/>
      <c r="D1189" s="12"/>
      <c r="E1189" s="12"/>
      <c r="F1189" s="12"/>
      <c r="G1189" s="12"/>
      <c r="H1189" s="12"/>
      <c r="I1189" s="12"/>
      <c r="J1189" s="12"/>
      <c r="K1189" s="12"/>
      <c r="L1189" s="12"/>
      <c r="M1189" s="49"/>
      <c r="N1189" s="49"/>
      <c r="O1189" s="12"/>
      <c r="P1189" s="12"/>
      <c r="Q1189" s="12"/>
      <c r="R1189" s="12"/>
      <c r="S1189" s="12"/>
      <c r="T1189" s="12"/>
    </row>
    <row r="1190" spans="1:20" s="1" customFormat="1" x14ac:dyDescent="0.4">
      <c r="A1190" s="12"/>
      <c r="B1190" s="12"/>
      <c r="C1190" s="42"/>
      <c r="D1190" s="12"/>
      <c r="E1190" s="12"/>
      <c r="F1190" s="12"/>
      <c r="G1190" s="12"/>
      <c r="H1190" s="12"/>
      <c r="I1190" s="12"/>
      <c r="J1190" s="12"/>
      <c r="K1190" s="12"/>
      <c r="L1190" s="12"/>
      <c r="M1190" s="49"/>
      <c r="N1190" s="49"/>
      <c r="O1190" s="12"/>
      <c r="P1190" s="12"/>
      <c r="Q1190" s="12"/>
      <c r="R1190" s="12"/>
      <c r="S1190" s="12"/>
      <c r="T1190" s="12"/>
    </row>
    <row r="1191" spans="1:20" s="1" customFormat="1" x14ac:dyDescent="0.4">
      <c r="A1191" s="12"/>
      <c r="B1191" s="12"/>
      <c r="C1191" s="42"/>
      <c r="D1191" s="12"/>
      <c r="E1191" s="12"/>
      <c r="F1191" s="12"/>
      <c r="G1191" s="12"/>
      <c r="H1191" s="12"/>
      <c r="I1191" s="12"/>
      <c r="J1191" s="12"/>
      <c r="K1191" s="12"/>
      <c r="L1191" s="12"/>
      <c r="M1191" s="49"/>
      <c r="N1191" s="49"/>
      <c r="O1191" s="12"/>
      <c r="P1191" s="12"/>
      <c r="Q1191" s="12"/>
      <c r="R1191" s="12"/>
      <c r="S1191" s="12"/>
      <c r="T1191" s="12"/>
    </row>
    <row r="1192" spans="1:20" s="1" customFormat="1" x14ac:dyDescent="0.4">
      <c r="A1192" s="12"/>
      <c r="B1192" s="12"/>
      <c r="C1192" s="42"/>
      <c r="D1192" s="12"/>
      <c r="E1192" s="12"/>
      <c r="F1192" s="12"/>
      <c r="G1192" s="12"/>
      <c r="H1192" s="12"/>
      <c r="I1192" s="12"/>
      <c r="J1192" s="12"/>
      <c r="K1192" s="12"/>
      <c r="L1192" s="12"/>
      <c r="M1192" s="49"/>
      <c r="N1192" s="49"/>
      <c r="O1192" s="12"/>
      <c r="P1192" s="12"/>
      <c r="Q1192" s="12"/>
      <c r="R1192" s="12"/>
      <c r="S1192" s="12"/>
      <c r="T1192" s="12"/>
    </row>
    <row r="1193" spans="1:20" s="1" customFormat="1" x14ac:dyDescent="0.4">
      <c r="A1193" s="12"/>
      <c r="B1193" s="12"/>
      <c r="C1193" s="42"/>
      <c r="D1193" s="12"/>
      <c r="E1193" s="12"/>
      <c r="F1193" s="12"/>
      <c r="G1193" s="12"/>
      <c r="H1193" s="12"/>
      <c r="I1193" s="12"/>
      <c r="J1193" s="12"/>
      <c r="K1193" s="12"/>
      <c r="L1193" s="12"/>
      <c r="M1193" s="49"/>
      <c r="N1193" s="49"/>
      <c r="O1193" s="12"/>
      <c r="P1193" s="12"/>
      <c r="Q1193" s="12"/>
      <c r="R1193" s="12"/>
      <c r="S1193" s="12"/>
      <c r="T1193" s="12"/>
    </row>
    <row r="1194" spans="1:20" s="1" customFormat="1" x14ac:dyDescent="0.4">
      <c r="A1194" s="12"/>
      <c r="B1194" s="12"/>
      <c r="C1194" s="42"/>
      <c r="D1194" s="12"/>
      <c r="E1194" s="12"/>
      <c r="F1194" s="12"/>
      <c r="G1194" s="12"/>
      <c r="H1194" s="12"/>
      <c r="I1194" s="12"/>
      <c r="J1194" s="12"/>
      <c r="K1194" s="12"/>
      <c r="L1194" s="12"/>
      <c r="M1194" s="49"/>
      <c r="N1194" s="49"/>
      <c r="O1194" s="12"/>
      <c r="P1194" s="12"/>
      <c r="Q1194" s="12"/>
      <c r="R1194" s="12"/>
      <c r="S1194" s="12"/>
      <c r="T1194" s="12"/>
    </row>
    <row r="1195" spans="1:20" s="1" customFormat="1" x14ac:dyDescent="0.4">
      <c r="A1195" s="12"/>
      <c r="B1195" s="12"/>
      <c r="C1195" s="42"/>
      <c r="D1195" s="12"/>
      <c r="E1195" s="12"/>
      <c r="F1195" s="12"/>
      <c r="G1195" s="12"/>
      <c r="H1195" s="12"/>
      <c r="I1195" s="12"/>
      <c r="J1195" s="12"/>
      <c r="K1195" s="12"/>
      <c r="L1195" s="12"/>
      <c r="M1195" s="49"/>
      <c r="N1195" s="49"/>
      <c r="O1195" s="12"/>
      <c r="P1195" s="12"/>
      <c r="Q1195" s="12"/>
      <c r="R1195" s="12"/>
      <c r="S1195" s="12"/>
      <c r="T1195" s="12"/>
    </row>
    <row r="1196" spans="1:20" s="1" customFormat="1" x14ac:dyDescent="0.4">
      <c r="A1196" s="12"/>
      <c r="B1196" s="12"/>
      <c r="C1196" s="42"/>
      <c r="D1196" s="12"/>
      <c r="E1196" s="12"/>
      <c r="F1196" s="12"/>
      <c r="G1196" s="12"/>
      <c r="H1196" s="12"/>
      <c r="I1196" s="12"/>
      <c r="J1196" s="12"/>
      <c r="K1196" s="12"/>
      <c r="L1196" s="12"/>
      <c r="M1196" s="49"/>
      <c r="N1196" s="49"/>
      <c r="O1196" s="12"/>
      <c r="P1196" s="12"/>
      <c r="Q1196" s="12"/>
      <c r="R1196" s="12"/>
      <c r="S1196" s="12"/>
      <c r="T1196" s="12"/>
    </row>
    <row r="1197" spans="1:20" s="1" customFormat="1" x14ac:dyDescent="0.4">
      <c r="A1197" s="12"/>
      <c r="B1197" s="12"/>
      <c r="C1197" s="42"/>
      <c r="D1197" s="12"/>
      <c r="E1197" s="12"/>
      <c r="F1197" s="12"/>
      <c r="G1197" s="12"/>
      <c r="H1197" s="12"/>
      <c r="I1197" s="12"/>
      <c r="J1197" s="12"/>
      <c r="K1197" s="12"/>
      <c r="L1197" s="12"/>
      <c r="M1197" s="49"/>
      <c r="N1197" s="49"/>
      <c r="O1197" s="12"/>
      <c r="P1197" s="12"/>
      <c r="Q1197" s="12"/>
      <c r="R1197" s="12"/>
      <c r="S1197" s="12"/>
      <c r="T1197" s="12"/>
    </row>
    <row r="1198" spans="1:20" s="1" customFormat="1" x14ac:dyDescent="0.4">
      <c r="A1198" s="12"/>
      <c r="B1198" s="12"/>
      <c r="C1198" s="42"/>
      <c r="D1198" s="12"/>
      <c r="E1198" s="12"/>
      <c r="F1198" s="12"/>
      <c r="G1198" s="12"/>
      <c r="H1198" s="12"/>
      <c r="I1198" s="12"/>
      <c r="J1198" s="12"/>
      <c r="K1198" s="12"/>
      <c r="L1198" s="12"/>
      <c r="M1198" s="49"/>
      <c r="N1198" s="49"/>
      <c r="O1198" s="12"/>
      <c r="P1198" s="12"/>
      <c r="Q1198" s="12"/>
      <c r="R1198" s="12"/>
      <c r="S1198" s="12"/>
      <c r="T1198" s="12"/>
    </row>
    <row r="1199" spans="1:20" s="1" customFormat="1" x14ac:dyDescent="0.4">
      <c r="A1199" s="12"/>
      <c r="B1199" s="12"/>
      <c r="C1199" s="42"/>
      <c r="D1199" s="12"/>
      <c r="E1199" s="12"/>
      <c r="F1199" s="12"/>
      <c r="G1199" s="12"/>
      <c r="H1199" s="12"/>
      <c r="I1199" s="12"/>
      <c r="J1199" s="12"/>
      <c r="K1199" s="12"/>
      <c r="L1199" s="12"/>
      <c r="M1199" s="49"/>
      <c r="N1199" s="49"/>
      <c r="O1199" s="12"/>
      <c r="P1199" s="12"/>
      <c r="Q1199" s="12"/>
      <c r="R1199" s="12"/>
      <c r="S1199" s="12"/>
      <c r="T1199" s="12"/>
    </row>
    <row r="1200" spans="1:20" s="1" customFormat="1" x14ac:dyDescent="0.4">
      <c r="A1200" s="12"/>
      <c r="B1200" s="12"/>
      <c r="C1200" s="42"/>
      <c r="D1200" s="12"/>
      <c r="E1200" s="12"/>
      <c r="F1200" s="12"/>
      <c r="G1200" s="12"/>
      <c r="H1200" s="12"/>
      <c r="I1200" s="12"/>
      <c r="J1200" s="12"/>
      <c r="K1200" s="12"/>
      <c r="L1200" s="12"/>
      <c r="M1200" s="49"/>
      <c r="N1200" s="49"/>
      <c r="O1200" s="12"/>
      <c r="P1200" s="12"/>
      <c r="Q1200" s="12"/>
      <c r="R1200" s="12"/>
      <c r="S1200" s="12"/>
      <c r="T1200" s="12"/>
    </row>
    <row r="1201" spans="1:20" s="1" customFormat="1" x14ac:dyDescent="0.4">
      <c r="A1201" s="12"/>
      <c r="B1201" s="12"/>
      <c r="C1201" s="42"/>
      <c r="D1201" s="12"/>
      <c r="E1201" s="12"/>
      <c r="F1201" s="12"/>
      <c r="G1201" s="12"/>
      <c r="H1201" s="12"/>
      <c r="I1201" s="12"/>
      <c r="J1201" s="12"/>
      <c r="K1201" s="12"/>
      <c r="L1201" s="12"/>
      <c r="M1201" s="49"/>
      <c r="N1201" s="49"/>
      <c r="O1201" s="12"/>
      <c r="P1201" s="12"/>
      <c r="Q1201" s="12"/>
      <c r="R1201" s="12"/>
      <c r="S1201" s="12"/>
      <c r="T1201" s="12"/>
    </row>
    <row r="1202" spans="1:20" s="1" customFormat="1" x14ac:dyDescent="0.4">
      <c r="A1202" s="12"/>
      <c r="B1202" s="12"/>
      <c r="C1202" s="42"/>
      <c r="D1202" s="12"/>
      <c r="E1202" s="12"/>
      <c r="F1202" s="12"/>
      <c r="G1202" s="12"/>
      <c r="H1202" s="12"/>
      <c r="I1202" s="12"/>
      <c r="J1202" s="12"/>
      <c r="K1202" s="12"/>
      <c r="L1202" s="12"/>
      <c r="M1202" s="49"/>
      <c r="N1202" s="49"/>
      <c r="O1202" s="12"/>
      <c r="P1202" s="12"/>
      <c r="Q1202" s="12"/>
      <c r="R1202" s="12"/>
      <c r="S1202" s="12"/>
      <c r="T1202" s="12"/>
    </row>
    <row r="1203" spans="1:20" s="1" customFormat="1" x14ac:dyDescent="0.4">
      <c r="A1203" s="12"/>
      <c r="B1203" s="12"/>
      <c r="C1203" s="42"/>
      <c r="D1203" s="12"/>
      <c r="E1203" s="12"/>
      <c r="F1203" s="12"/>
      <c r="G1203" s="12"/>
      <c r="H1203" s="12"/>
      <c r="I1203" s="12"/>
      <c r="J1203" s="12"/>
      <c r="K1203" s="12"/>
      <c r="L1203" s="12"/>
      <c r="M1203" s="49"/>
      <c r="N1203" s="49"/>
      <c r="O1203" s="12"/>
      <c r="P1203" s="12"/>
      <c r="Q1203" s="12"/>
      <c r="R1203" s="12"/>
      <c r="S1203" s="12"/>
      <c r="T1203" s="12"/>
    </row>
    <row r="1204" spans="1:20" s="1" customFormat="1" x14ac:dyDescent="0.4">
      <c r="A1204" s="12"/>
      <c r="B1204" s="12"/>
      <c r="C1204" s="42"/>
      <c r="D1204" s="12"/>
      <c r="E1204" s="12"/>
      <c r="F1204" s="12"/>
      <c r="G1204" s="12"/>
      <c r="H1204" s="12"/>
      <c r="I1204" s="12"/>
      <c r="J1204" s="12"/>
      <c r="K1204" s="12"/>
      <c r="L1204" s="12"/>
      <c r="M1204" s="49"/>
      <c r="N1204" s="49"/>
      <c r="O1204" s="12"/>
      <c r="P1204" s="12"/>
      <c r="Q1204" s="12"/>
      <c r="R1204" s="12"/>
      <c r="S1204" s="12"/>
      <c r="T1204" s="12"/>
    </row>
    <row r="1205" spans="1:20" s="1" customFormat="1" x14ac:dyDescent="0.4">
      <c r="A1205" s="12"/>
      <c r="B1205" s="12"/>
      <c r="C1205" s="42"/>
      <c r="D1205" s="12"/>
      <c r="E1205" s="12"/>
      <c r="F1205" s="12"/>
      <c r="G1205" s="12"/>
      <c r="H1205" s="12"/>
      <c r="I1205" s="12"/>
      <c r="J1205" s="12"/>
      <c r="K1205" s="12"/>
      <c r="L1205" s="12"/>
      <c r="M1205" s="49"/>
      <c r="N1205" s="49"/>
      <c r="O1205" s="12"/>
      <c r="P1205" s="12"/>
      <c r="Q1205" s="12"/>
      <c r="R1205" s="12"/>
      <c r="S1205" s="12"/>
      <c r="T1205" s="12"/>
    </row>
    <row r="1206" spans="1:20" s="1" customFormat="1" x14ac:dyDescent="0.4">
      <c r="A1206" s="12"/>
      <c r="B1206" s="12"/>
      <c r="C1206" s="42"/>
      <c r="D1206" s="12"/>
      <c r="E1206" s="12"/>
      <c r="F1206" s="12"/>
      <c r="G1206" s="12"/>
      <c r="H1206" s="12"/>
      <c r="I1206" s="12"/>
      <c r="J1206" s="12"/>
      <c r="K1206" s="12"/>
      <c r="L1206" s="12"/>
      <c r="M1206" s="49"/>
      <c r="N1206" s="49"/>
      <c r="O1206" s="12"/>
      <c r="P1206" s="12"/>
      <c r="Q1206" s="12"/>
      <c r="R1206" s="12"/>
      <c r="S1206" s="12"/>
      <c r="T1206" s="12"/>
    </row>
    <row r="1207" spans="1:20" s="1" customFormat="1" x14ac:dyDescent="0.4">
      <c r="A1207" s="12"/>
      <c r="B1207" s="12"/>
      <c r="C1207" s="42"/>
      <c r="D1207" s="12"/>
      <c r="E1207" s="12"/>
      <c r="F1207" s="12"/>
      <c r="G1207" s="12"/>
      <c r="H1207" s="12"/>
      <c r="I1207" s="12"/>
      <c r="J1207" s="12"/>
      <c r="K1207" s="12"/>
      <c r="L1207" s="12"/>
      <c r="M1207" s="49"/>
      <c r="N1207" s="49"/>
      <c r="O1207" s="12"/>
      <c r="P1207" s="12"/>
      <c r="Q1207" s="12"/>
      <c r="R1207" s="12"/>
      <c r="S1207" s="12"/>
      <c r="T1207" s="12"/>
    </row>
    <row r="1208" spans="1:20" s="1" customFormat="1" x14ac:dyDescent="0.4">
      <c r="A1208" s="12"/>
      <c r="B1208" s="12"/>
      <c r="C1208" s="42"/>
      <c r="D1208" s="12"/>
      <c r="E1208" s="12"/>
      <c r="F1208" s="12"/>
      <c r="G1208" s="12"/>
      <c r="H1208" s="12"/>
      <c r="I1208" s="12"/>
      <c r="J1208" s="12"/>
      <c r="K1208" s="12"/>
      <c r="L1208" s="12"/>
      <c r="M1208" s="49"/>
      <c r="N1208" s="49"/>
      <c r="O1208" s="12"/>
      <c r="P1208" s="12"/>
      <c r="Q1208" s="12"/>
      <c r="R1208" s="12"/>
      <c r="S1208" s="12"/>
      <c r="T1208" s="12"/>
    </row>
    <row r="1209" spans="1:20" s="1" customFormat="1" x14ac:dyDescent="0.4">
      <c r="A1209" s="12"/>
      <c r="B1209" s="12"/>
      <c r="C1209" s="42"/>
      <c r="D1209" s="12"/>
      <c r="E1209" s="12"/>
      <c r="F1209" s="12"/>
      <c r="G1209" s="12"/>
      <c r="H1209" s="12"/>
      <c r="I1209" s="12"/>
      <c r="J1209" s="12"/>
      <c r="K1209" s="12"/>
      <c r="L1209" s="12"/>
      <c r="M1209" s="49"/>
      <c r="N1209" s="49"/>
      <c r="O1209" s="12"/>
      <c r="P1209" s="12"/>
      <c r="Q1209" s="12"/>
      <c r="R1209" s="12"/>
      <c r="S1209" s="12"/>
      <c r="T1209" s="12"/>
    </row>
    <row r="1210" spans="1:20" s="1" customFormat="1" x14ac:dyDescent="0.4">
      <c r="A1210" s="12"/>
      <c r="B1210" s="12"/>
      <c r="C1210" s="42"/>
      <c r="D1210" s="12"/>
      <c r="E1210" s="12"/>
      <c r="F1210" s="12"/>
      <c r="G1210" s="12"/>
      <c r="H1210" s="12"/>
      <c r="I1210" s="12"/>
      <c r="J1210" s="12"/>
      <c r="K1210" s="12"/>
      <c r="L1210" s="12"/>
      <c r="M1210" s="49"/>
      <c r="N1210" s="49"/>
      <c r="O1210" s="12"/>
      <c r="P1210" s="12"/>
      <c r="Q1210" s="12"/>
      <c r="R1210" s="12"/>
      <c r="S1210" s="12"/>
      <c r="T1210" s="12"/>
    </row>
    <row r="1211" spans="1:20" s="1" customFormat="1" x14ac:dyDescent="0.4">
      <c r="A1211" s="12"/>
      <c r="B1211" s="12"/>
      <c r="C1211" s="42"/>
      <c r="D1211" s="12"/>
      <c r="E1211" s="12"/>
      <c r="F1211" s="12"/>
      <c r="G1211" s="12"/>
      <c r="H1211" s="12"/>
      <c r="I1211" s="12"/>
      <c r="J1211" s="12"/>
      <c r="K1211" s="12"/>
      <c r="L1211" s="12"/>
      <c r="M1211" s="49"/>
      <c r="N1211" s="49"/>
      <c r="O1211" s="12"/>
      <c r="P1211" s="12"/>
      <c r="Q1211" s="12"/>
      <c r="R1211" s="12"/>
      <c r="S1211" s="12"/>
      <c r="T1211" s="12"/>
    </row>
    <row r="1212" spans="1:20" s="1" customFormat="1" x14ac:dyDescent="0.4">
      <c r="A1212" s="12"/>
      <c r="B1212" s="12"/>
      <c r="C1212" s="42"/>
      <c r="D1212" s="12"/>
      <c r="E1212" s="12"/>
      <c r="F1212" s="12"/>
      <c r="G1212" s="12"/>
      <c r="H1212" s="12"/>
      <c r="I1212" s="12"/>
      <c r="J1212" s="12"/>
      <c r="K1212" s="12"/>
      <c r="L1212" s="12"/>
      <c r="M1212" s="49"/>
      <c r="N1212" s="49"/>
      <c r="O1212" s="12"/>
      <c r="P1212" s="12"/>
      <c r="Q1212" s="12"/>
      <c r="R1212" s="12"/>
      <c r="S1212" s="12"/>
      <c r="T1212" s="12"/>
    </row>
    <row r="1213" spans="1:20" s="1" customFormat="1" x14ac:dyDescent="0.4">
      <c r="A1213" s="12"/>
      <c r="B1213" s="12"/>
      <c r="C1213" s="42"/>
      <c r="D1213" s="12"/>
      <c r="E1213" s="12"/>
      <c r="F1213" s="12"/>
      <c r="G1213" s="12"/>
      <c r="H1213" s="12"/>
      <c r="I1213" s="12"/>
      <c r="J1213" s="12"/>
      <c r="K1213" s="12"/>
      <c r="L1213" s="12"/>
      <c r="M1213" s="49"/>
      <c r="N1213" s="49"/>
      <c r="O1213" s="12"/>
      <c r="P1213" s="12"/>
      <c r="Q1213" s="12"/>
      <c r="R1213" s="12"/>
      <c r="S1213" s="12"/>
      <c r="T1213" s="12"/>
    </row>
    <row r="1214" spans="1:20" s="1" customFormat="1" x14ac:dyDescent="0.4">
      <c r="A1214" s="12"/>
      <c r="B1214" s="12"/>
      <c r="C1214" s="42"/>
      <c r="D1214" s="12"/>
      <c r="E1214" s="12"/>
      <c r="F1214" s="12"/>
      <c r="G1214" s="12"/>
      <c r="H1214" s="12"/>
      <c r="I1214" s="12"/>
      <c r="J1214" s="12"/>
      <c r="K1214" s="12"/>
      <c r="L1214" s="12"/>
      <c r="M1214" s="49"/>
      <c r="N1214" s="49"/>
      <c r="O1214" s="12"/>
      <c r="P1214" s="12"/>
      <c r="Q1214" s="12"/>
      <c r="R1214" s="12"/>
      <c r="S1214" s="12"/>
      <c r="T1214" s="12"/>
    </row>
    <row r="1215" spans="1:20" s="1" customFormat="1" x14ac:dyDescent="0.4">
      <c r="A1215" s="12"/>
      <c r="B1215" s="12"/>
      <c r="C1215" s="42"/>
      <c r="D1215" s="12"/>
      <c r="E1215" s="12"/>
      <c r="F1215" s="12"/>
      <c r="G1215" s="12"/>
      <c r="H1215" s="12"/>
      <c r="I1215" s="12"/>
      <c r="J1215" s="12"/>
      <c r="K1215" s="12"/>
      <c r="L1215" s="12"/>
      <c r="M1215" s="49"/>
      <c r="N1215" s="49"/>
      <c r="O1215" s="12"/>
      <c r="P1215" s="12"/>
      <c r="Q1215" s="12"/>
      <c r="R1215" s="12"/>
      <c r="S1215" s="12"/>
      <c r="T1215" s="12"/>
    </row>
    <row r="1216" spans="1:20" s="1" customFormat="1" x14ac:dyDescent="0.4">
      <c r="A1216" s="12"/>
      <c r="B1216" s="12"/>
      <c r="C1216" s="42"/>
      <c r="D1216" s="12"/>
      <c r="E1216" s="12"/>
      <c r="F1216" s="12"/>
      <c r="G1216" s="12"/>
      <c r="H1216" s="12"/>
      <c r="I1216" s="12"/>
      <c r="J1216" s="12"/>
      <c r="K1216" s="12"/>
      <c r="L1216" s="12"/>
      <c r="M1216" s="49"/>
      <c r="N1216" s="49"/>
      <c r="O1216" s="12"/>
      <c r="P1216" s="12"/>
      <c r="Q1216" s="12"/>
      <c r="R1216" s="12"/>
      <c r="S1216" s="12"/>
      <c r="T1216" s="12"/>
    </row>
    <row r="1217" spans="1:20" s="1" customFormat="1" x14ac:dyDescent="0.4">
      <c r="A1217" s="12"/>
      <c r="B1217" s="12"/>
      <c r="C1217" s="42"/>
      <c r="D1217" s="12"/>
      <c r="E1217" s="12"/>
      <c r="F1217" s="12"/>
      <c r="G1217" s="12"/>
      <c r="H1217" s="12"/>
      <c r="I1217" s="12"/>
      <c r="J1217" s="12"/>
      <c r="K1217" s="12"/>
      <c r="L1217" s="12"/>
      <c r="M1217" s="49"/>
      <c r="N1217" s="49"/>
      <c r="O1217" s="12"/>
      <c r="P1217" s="12"/>
      <c r="Q1217" s="12"/>
      <c r="R1217" s="12"/>
      <c r="S1217" s="12"/>
      <c r="T1217" s="12"/>
    </row>
    <row r="1218" spans="1:20" s="1" customFormat="1" x14ac:dyDescent="0.4">
      <c r="A1218" s="12"/>
      <c r="B1218" s="12"/>
      <c r="C1218" s="42"/>
      <c r="D1218" s="12"/>
      <c r="E1218" s="12"/>
      <c r="F1218" s="12"/>
      <c r="G1218" s="12"/>
      <c r="H1218" s="12"/>
      <c r="I1218" s="12"/>
      <c r="J1218" s="12"/>
      <c r="K1218" s="12"/>
      <c r="L1218" s="12"/>
      <c r="M1218" s="49"/>
      <c r="N1218" s="49"/>
      <c r="O1218" s="12"/>
      <c r="P1218" s="12"/>
      <c r="Q1218" s="12"/>
      <c r="R1218" s="12"/>
      <c r="S1218" s="12"/>
      <c r="T1218" s="12"/>
    </row>
    <row r="1219" spans="1:20" s="1" customFormat="1" x14ac:dyDescent="0.4">
      <c r="A1219" s="12"/>
      <c r="B1219" s="12"/>
      <c r="C1219" s="42"/>
      <c r="D1219" s="12"/>
      <c r="E1219" s="12"/>
      <c r="F1219" s="12"/>
      <c r="G1219" s="12"/>
      <c r="H1219" s="12"/>
      <c r="I1219" s="12"/>
      <c r="J1219" s="12"/>
      <c r="K1219" s="12"/>
      <c r="L1219" s="12"/>
      <c r="M1219" s="49"/>
      <c r="N1219" s="49"/>
      <c r="O1219" s="12"/>
      <c r="P1219" s="12"/>
      <c r="Q1219" s="12"/>
      <c r="R1219" s="12"/>
      <c r="S1219" s="12"/>
      <c r="T1219" s="12"/>
    </row>
    <row r="1220" spans="1:20" s="1" customFormat="1" x14ac:dyDescent="0.4">
      <c r="A1220" s="12"/>
      <c r="B1220" s="12"/>
      <c r="C1220" s="42"/>
      <c r="D1220" s="12"/>
      <c r="E1220" s="12"/>
      <c r="F1220" s="12"/>
      <c r="G1220" s="12"/>
      <c r="H1220" s="12"/>
      <c r="I1220" s="12"/>
      <c r="J1220" s="12"/>
      <c r="K1220" s="12"/>
      <c r="L1220" s="12"/>
      <c r="M1220" s="49"/>
      <c r="N1220" s="49"/>
      <c r="O1220" s="12"/>
      <c r="P1220" s="12"/>
      <c r="Q1220" s="12"/>
      <c r="R1220" s="12"/>
      <c r="S1220" s="12"/>
      <c r="T1220" s="12"/>
    </row>
    <row r="1221" spans="1:20" s="1" customFormat="1" x14ac:dyDescent="0.4">
      <c r="A1221" s="12"/>
      <c r="B1221" s="12"/>
      <c r="C1221" s="42"/>
      <c r="D1221" s="12"/>
      <c r="E1221" s="12"/>
      <c r="F1221" s="12"/>
      <c r="G1221" s="12"/>
      <c r="H1221" s="12"/>
      <c r="I1221" s="12"/>
      <c r="J1221" s="12"/>
      <c r="K1221" s="12"/>
      <c r="L1221" s="12"/>
      <c r="M1221" s="49"/>
      <c r="N1221" s="49"/>
      <c r="O1221" s="12"/>
      <c r="P1221" s="12"/>
      <c r="Q1221" s="12"/>
      <c r="R1221" s="12"/>
      <c r="S1221" s="12"/>
      <c r="T1221" s="12"/>
    </row>
    <row r="1222" spans="1:20" s="1" customFormat="1" x14ac:dyDescent="0.4">
      <c r="A1222" s="12"/>
      <c r="B1222" s="12"/>
      <c r="C1222" s="42"/>
      <c r="D1222" s="12"/>
      <c r="E1222" s="12"/>
      <c r="F1222" s="12"/>
      <c r="G1222" s="12"/>
      <c r="H1222" s="12"/>
      <c r="I1222" s="12"/>
      <c r="J1222" s="12"/>
      <c r="K1222" s="12"/>
      <c r="L1222" s="12"/>
      <c r="M1222" s="49"/>
      <c r="N1222" s="49"/>
      <c r="O1222" s="12"/>
      <c r="P1222" s="12"/>
      <c r="Q1222" s="12"/>
      <c r="R1222" s="12"/>
      <c r="S1222" s="12"/>
      <c r="T1222" s="12"/>
    </row>
    <row r="1223" spans="1:20" s="1" customFormat="1" x14ac:dyDescent="0.4">
      <c r="A1223" s="12"/>
      <c r="B1223" s="12"/>
      <c r="C1223" s="42"/>
      <c r="D1223" s="12"/>
      <c r="E1223" s="12"/>
      <c r="F1223" s="12"/>
      <c r="G1223" s="12"/>
      <c r="H1223" s="12"/>
      <c r="I1223" s="12"/>
      <c r="J1223" s="12"/>
      <c r="K1223" s="12"/>
      <c r="L1223" s="12"/>
      <c r="M1223" s="49"/>
      <c r="N1223" s="49"/>
      <c r="O1223" s="12"/>
      <c r="P1223" s="12"/>
      <c r="Q1223" s="12"/>
      <c r="R1223" s="12"/>
      <c r="S1223" s="12"/>
      <c r="T1223" s="12"/>
    </row>
    <row r="1224" spans="1:20" s="1" customFormat="1" x14ac:dyDescent="0.4">
      <c r="A1224" s="12"/>
      <c r="B1224" s="12"/>
      <c r="C1224" s="42"/>
      <c r="D1224" s="12"/>
      <c r="E1224" s="12"/>
      <c r="F1224" s="12"/>
      <c r="G1224" s="12"/>
      <c r="H1224" s="12"/>
      <c r="I1224" s="12"/>
      <c r="J1224" s="12"/>
      <c r="K1224" s="12"/>
      <c r="L1224" s="12"/>
      <c r="M1224" s="49"/>
      <c r="N1224" s="49"/>
      <c r="O1224" s="12"/>
      <c r="P1224" s="12"/>
      <c r="Q1224" s="12"/>
      <c r="R1224" s="12"/>
      <c r="S1224" s="12"/>
      <c r="T1224" s="12"/>
    </row>
    <row r="1225" spans="1:20" s="1" customFormat="1" x14ac:dyDescent="0.4">
      <c r="A1225" s="12"/>
      <c r="B1225" s="12"/>
      <c r="C1225" s="42"/>
      <c r="D1225" s="12"/>
      <c r="E1225" s="12"/>
      <c r="F1225" s="12"/>
      <c r="G1225" s="12"/>
      <c r="H1225" s="12"/>
      <c r="I1225" s="12"/>
      <c r="J1225" s="12"/>
      <c r="K1225" s="12"/>
      <c r="L1225" s="12"/>
      <c r="M1225" s="49"/>
      <c r="N1225" s="49"/>
      <c r="O1225" s="12"/>
      <c r="P1225" s="12"/>
      <c r="Q1225" s="12"/>
      <c r="R1225" s="12"/>
      <c r="S1225" s="12"/>
      <c r="T1225" s="12"/>
    </row>
    <row r="1226" spans="1:20" s="1" customFormat="1" x14ac:dyDescent="0.4">
      <c r="A1226" s="12"/>
      <c r="B1226" s="12"/>
      <c r="C1226" s="42"/>
      <c r="D1226" s="12"/>
      <c r="E1226" s="12"/>
      <c r="F1226" s="12"/>
      <c r="G1226" s="12"/>
      <c r="H1226" s="12"/>
      <c r="I1226" s="12"/>
      <c r="J1226" s="12"/>
      <c r="K1226" s="12"/>
      <c r="L1226" s="12"/>
      <c r="M1226" s="49"/>
      <c r="N1226" s="49"/>
      <c r="O1226" s="12"/>
      <c r="P1226" s="12"/>
      <c r="Q1226" s="12"/>
      <c r="R1226" s="12"/>
      <c r="S1226" s="12"/>
      <c r="T1226" s="12"/>
    </row>
    <row r="1227" spans="1:20" s="1" customFormat="1" x14ac:dyDescent="0.4">
      <c r="A1227" s="12"/>
      <c r="B1227" s="12"/>
      <c r="C1227" s="42"/>
      <c r="D1227" s="12"/>
      <c r="E1227" s="12"/>
      <c r="F1227" s="12"/>
      <c r="G1227" s="12"/>
      <c r="H1227" s="12"/>
      <c r="I1227" s="12"/>
      <c r="J1227" s="12"/>
      <c r="K1227" s="12"/>
      <c r="L1227" s="12"/>
      <c r="M1227" s="49"/>
      <c r="N1227" s="49"/>
      <c r="O1227" s="12"/>
      <c r="P1227" s="12"/>
      <c r="Q1227" s="12"/>
      <c r="R1227" s="12"/>
      <c r="S1227" s="12"/>
      <c r="T1227" s="12"/>
    </row>
    <row r="1228" spans="1:20" s="1" customFormat="1" x14ac:dyDescent="0.4">
      <c r="A1228" s="12"/>
      <c r="B1228" s="12"/>
      <c r="C1228" s="42"/>
      <c r="D1228" s="12"/>
      <c r="E1228" s="12"/>
      <c r="F1228" s="12"/>
      <c r="G1228" s="12"/>
      <c r="H1228" s="12"/>
      <c r="I1228" s="12"/>
      <c r="J1228" s="12"/>
      <c r="K1228" s="12"/>
      <c r="L1228" s="12"/>
      <c r="M1228" s="49"/>
      <c r="N1228" s="49"/>
      <c r="O1228" s="12"/>
      <c r="P1228" s="12"/>
      <c r="Q1228" s="12"/>
      <c r="R1228" s="12"/>
      <c r="S1228" s="12"/>
      <c r="T1228" s="12"/>
    </row>
    <row r="1229" spans="1:20" s="1" customFormat="1" x14ac:dyDescent="0.4">
      <c r="A1229" s="12"/>
      <c r="B1229" s="12"/>
      <c r="C1229" s="42"/>
      <c r="D1229" s="12"/>
      <c r="E1229" s="12"/>
      <c r="F1229" s="12"/>
      <c r="G1229" s="12"/>
      <c r="H1229" s="12"/>
      <c r="I1229" s="12"/>
      <c r="J1229" s="12"/>
      <c r="K1229" s="12"/>
      <c r="L1229" s="12"/>
      <c r="M1229" s="49"/>
      <c r="N1229" s="49"/>
      <c r="O1229" s="12"/>
      <c r="P1229" s="12"/>
      <c r="Q1229" s="12"/>
      <c r="R1229" s="12"/>
      <c r="S1229" s="12"/>
      <c r="T1229" s="12"/>
    </row>
    <row r="1230" spans="1:20" s="1" customFormat="1" x14ac:dyDescent="0.4">
      <c r="A1230" s="12"/>
      <c r="B1230" s="12"/>
      <c r="C1230" s="42"/>
      <c r="D1230" s="12"/>
      <c r="E1230" s="12"/>
      <c r="F1230" s="12"/>
      <c r="G1230" s="12"/>
      <c r="H1230" s="12"/>
      <c r="I1230" s="12"/>
      <c r="J1230" s="12"/>
      <c r="K1230" s="12"/>
      <c r="L1230" s="12"/>
      <c r="M1230" s="49"/>
      <c r="N1230" s="49"/>
      <c r="O1230" s="12"/>
      <c r="P1230" s="12"/>
      <c r="Q1230" s="12"/>
      <c r="R1230" s="12"/>
      <c r="S1230" s="12"/>
      <c r="T1230" s="12"/>
    </row>
    <row r="1231" spans="1:20" s="1" customFormat="1" x14ac:dyDescent="0.4">
      <c r="A1231" s="12"/>
      <c r="B1231" s="12"/>
      <c r="C1231" s="42"/>
      <c r="D1231" s="12"/>
      <c r="E1231" s="12"/>
      <c r="F1231" s="12"/>
      <c r="G1231" s="12"/>
      <c r="H1231" s="12"/>
      <c r="I1231" s="12"/>
      <c r="J1231" s="12"/>
      <c r="K1231" s="12"/>
      <c r="L1231" s="12"/>
      <c r="M1231" s="49"/>
      <c r="N1231" s="49"/>
      <c r="O1231" s="12"/>
      <c r="P1231" s="12"/>
      <c r="Q1231" s="12"/>
      <c r="R1231" s="12"/>
      <c r="S1231" s="12"/>
      <c r="T1231" s="12"/>
    </row>
    <row r="1232" spans="1:20" s="1" customFormat="1" x14ac:dyDescent="0.4">
      <c r="A1232" s="12"/>
      <c r="B1232" s="12"/>
      <c r="C1232" s="42"/>
      <c r="D1232" s="12"/>
      <c r="E1232" s="12"/>
      <c r="F1232" s="12"/>
      <c r="G1232" s="12"/>
      <c r="H1232" s="12"/>
      <c r="I1232" s="12"/>
      <c r="J1232" s="12"/>
      <c r="K1232" s="12"/>
      <c r="L1232" s="12"/>
      <c r="M1232" s="49"/>
      <c r="N1232" s="49"/>
      <c r="O1232" s="12"/>
      <c r="P1232" s="12"/>
      <c r="Q1232" s="12"/>
      <c r="R1232" s="12"/>
      <c r="S1232" s="12"/>
      <c r="T1232" s="12"/>
    </row>
    <row r="1233" spans="1:20" s="1" customFormat="1" x14ac:dyDescent="0.4">
      <c r="A1233" s="12"/>
      <c r="B1233" s="12"/>
      <c r="C1233" s="42"/>
      <c r="D1233" s="12"/>
      <c r="E1233" s="12"/>
      <c r="F1233" s="12"/>
      <c r="G1233" s="12"/>
      <c r="H1233" s="12"/>
      <c r="I1233" s="12"/>
      <c r="J1233" s="12"/>
      <c r="K1233" s="12"/>
      <c r="L1233" s="12"/>
      <c r="M1233" s="49"/>
      <c r="N1233" s="49"/>
      <c r="O1233" s="12"/>
      <c r="P1233" s="12"/>
      <c r="Q1233" s="12"/>
      <c r="R1233" s="12"/>
      <c r="S1233" s="12"/>
      <c r="T1233" s="12"/>
    </row>
    <row r="1234" spans="1:20" s="1" customFormat="1" x14ac:dyDescent="0.4">
      <c r="A1234" s="12"/>
      <c r="B1234" s="12"/>
      <c r="C1234" s="42"/>
      <c r="D1234" s="12"/>
      <c r="E1234" s="12"/>
      <c r="F1234" s="12"/>
      <c r="G1234" s="12"/>
      <c r="H1234" s="12"/>
      <c r="I1234" s="12"/>
      <c r="J1234" s="12"/>
      <c r="K1234" s="12"/>
      <c r="L1234" s="12"/>
      <c r="M1234" s="49"/>
      <c r="N1234" s="49"/>
      <c r="O1234" s="12"/>
      <c r="P1234" s="12"/>
      <c r="Q1234" s="12"/>
      <c r="R1234" s="12"/>
      <c r="S1234" s="12"/>
      <c r="T1234" s="12"/>
    </row>
    <row r="1235" spans="1:20" s="1" customFormat="1" x14ac:dyDescent="0.4">
      <c r="A1235" s="12"/>
      <c r="B1235" s="12"/>
      <c r="C1235" s="42"/>
      <c r="D1235" s="12"/>
      <c r="E1235" s="12"/>
      <c r="F1235" s="12"/>
      <c r="G1235" s="12"/>
      <c r="H1235" s="12"/>
      <c r="I1235" s="12"/>
      <c r="J1235" s="12"/>
      <c r="K1235" s="12"/>
      <c r="L1235" s="12"/>
      <c r="M1235" s="49"/>
      <c r="N1235" s="49"/>
      <c r="O1235" s="12"/>
      <c r="P1235" s="12"/>
      <c r="Q1235" s="12"/>
      <c r="R1235" s="12"/>
      <c r="S1235" s="12"/>
      <c r="T1235" s="12"/>
    </row>
    <row r="1236" spans="1:20" s="1" customFormat="1" x14ac:dyDescent="0.4">
      <c r="A1236" s="12"/>
      <c r="B1236" s="12"/>
      <c r="C1236" s="42"/>
      <c r="D1236" s="12"/>
      <c r="E1236" s="12"/>
      <c r="F1236" s="12"/>
      <c r="G1236" s="12"/>
      <c r="H1236" s="12"/>
      <c r="I1236" s="12"/>
      <c r="J1236" s="12"/>
      <c r="K1236" s="12"/>
      <c r="L1236" s="12"/>
      <c r="M1236" s="49"/>
      <c r="N1236" s="49"/>
      <c r="O1236" s="12"/>
      <c r="P1236" s="12"/>
      <c r="Q1236" s="12"/>
      <c r="R1236" s="12"/>
      <c r="S1236" s="12"/>
      <c r="T1236" s="12"/>
    </row>
    <row r="1237" spans="1:20" s="1" customFormat="1" x14ac:dyDescent="0.4">
      <c r="A1237" s="12"/>
      <c r="B1237" s="12"/>
      <c r="C1237" s="42"/>
      <c r="D1237" s="12"/>
      <c r="E1237" s="12"/>
      <c r="F1237" s="12"/>
      <c r="G1237" s="12"/>
      <c r="H1237" s="12"/>
      <c r="I1237" s="12"/>
      <c r="J1237" s="12"/>
      <c r="K1237" s="12"/>
      <c r="L1237" s="12"/>
      <c r="M1237" s="49"/>
      <c r="N1237" s="49"/>
      <c r="O1237" s="12"/>
      <c r="P1237" s="12"/>
      <c r="Q1237" s="12"/>
      <c r="R1237" s="12"/>
      <c r="S1237" s="12"/>
      <c r="T1237" s="12"/>
    </row>
    <row r="1238" spans="1:20" s="1" customFormat="1" x14ac:dyDescent="0.4">
      <c r="A1238" s="12"/>
      <c r="B1238" s="12"/>
      <c r="C1238" s="42"/>
      <c r="D1238" s="12"/>
      <c r="E1238" s="12"/>
      <c r="F1238" s="12"/>
      <c r="G1238" s="12"/>
      <c r="H1238" s="12"/>
      <c r="I1238" s="12"/>
      <c r="J1238" s="12"/>
      <c r="K1238" s="12"/>
      <c r="L1238" s="12"/>
      <c r="M1238" s="49"/>
      <c r="N1238" s="49"/>
      <c r="O1238" s="12"/>
      <c r="P1238" s="12"/>
      <c r="Q1238" s="12"/>
      <c r="R1238" s="12"/>
      <c r="S1238" s="12"/>
      <c r="T1238" s="12"/>
    </row>
    <row r="1239" spans="1:20" s="1" customFormat="1" x14ac:dyDescent="0.4">
      <c r="A1239" s="12"/>
      <c r="B1239" s="12"/>
      <c r="C1239" s="42"/>
      <c r="D1239" s="12"/>
      <c r="E1239" s="12"/>
      <c r="F1239" s="12"/>
      <c r="G1239" s="12"/>
      <c r="H1239" s="12"/>
      <c r="I1239" s="12"/>
      <c r="J1239" s="12"/>
      <c r="K1239" s="12"/>
      <c r="L1239" s="12"/>
      <c r="M1239" s="49"/>
      <c r="N1239" s="49"/>
      <c r="O1239" s="12"/>
      <c r="P1239" s="12"/>
      <c r="Q1239" s="12"/>
      <c r="R1239" s="12"/>
      <c r="S1239" s="12"/>
      <c r="T1239" s="12"/>
    </row>
    <row r="1240" spans="1:20" s="1" customFormat="1" x14ac:dyDescent="0.4">
      <c r="A1240" s="12"/>
      <c r="B1240" s="12"/>
      <c r="C1240" s="42"/>
      <c r="D1240" s="12"/>
      <c r="E1240" s="12"/>
      <c r="F1240" s="12"/>
      <c r="G1240" s="12"/>
      <c r="H1240" s="12"/>
      <c r="I1240" s="12"/>
      <c r="J1240" s="12"/>
      <c r="K1240" s="12"/>
      <c r="L1240" s="12"/>
      <c r="M1240" s="49"/>
      <c r="N1240" s="49"/>
      <c r="O1240" s="12"/>
      <c r="P1240" s="12"/>
      <c r="Q1240" s="12"/>
      <c r="R1240" s="12"/>
      <c r="S1240" s="12"/>
      <c r="T1240" s="12"/>
    </row>
    <row r="1241" spans="1:20" s="1" customFormat="1" x14ac:dyDescent="0.4">
      <c r="A1241" s="12"/>
      <c r="B1241" s="12"/>
      <c r="C1241" s="42"/>
      <c r="D1241" s="12"/>
      <c r="E1241" s="12"/>
      <c r="F1241" s="12"/>
      <c r="G1241" s="12"/>
      <c r="H1241" s="12"/>
      <c r="I1241" s="12"/>
      <c r="J1241" s="12"/>
      <c r="K1241" s="12"/>
      <c r="L1241" s="12"/>
      <c r="M1241" s="49"/>
      <c r="N1241" s="49"/>
      <c r="O1241" s="12"/>
      <c r="P1241" s="12"/>
      <c r="Q1241" s="12"/>
      <c r="R1241" s="12"/>
      <c r="S1241" s="12"/>
      <c r="T1241" s="12"/>
    </row>
    <row r="1242" spans="1:20" s="1" customFormat="1" x14ac:dyDescent="0.4">
      <c r="A1242" s="12"/>
      <c r="B1242" s="12"/>
      <c r="C1242" s="42"/>
      <c r="D1242" s="12"/>
      <c r="E1242" s="12"/>
      <c r="F1242" s="12"/>
      <c r="G1242" s="12"/>
      <c r="H1242" s="12"/>
      <c r="I1242" s="12"/>
      <c r="J1242" s="12"/>
      <c r="K1242" s="12"/>
      <c r="L1242" s="12"/>
      <c r="M1242" s="49"/>
      <c r="N1242" s="49"/>
      <c r="O1242" s="12"/>
      <c r="P1242" s="12"/>
      <c r="Q1242" s="12"/>
      <c r="R1242" s="12"/>
      <c r="S1242" s="12"/>
      <c r="T1242" s="12"/>
    </row>
    <row r="1243" spans="1:20" s="1" customFormat="1" x14ac:dyDescent="0.4">
      <c r="A1243" s="12"/>
      <c r="B1243" s="12"/>
      <c r="C1243" s="42"/>
      <c r="D1243" s="12"/>
      <c r="E1243" s="12"/>
      <c r="F1243" s="12"/>
      <c r="G1243" s="12"/>
      <c r="H1243" s="12"/>
      <c r="I1243" s="12"/>
      <c r="J1243" s="12"/>
      <c r="K1243" s="12"/>
      <c r="L1243" s="12"/>
      <c r="M1243" s="49"/>
      <c r="N1243" s="49"/>
      <c r="O1243" s="12"/>
      <c r="P1243" s="12"/>
      <c r="Q1243" s="12"/>
      <c r="R1243" s="12"/>
      <c r="S1243" s="12"/>
      <c r="T1243" s="12"/>
    </row>
    <row r="1244" spans="1:20" s="1" customFormat="1" x14ac:dyDescent="0.4">
      <c r="A1244" s="12"/>
      <c r="B1244" s="12"/>
      <c r="C1244" s="42"/>
      <c r="D1244" s="12"/>
      <c r="E1244" s="12"/>
      <c r="F1244" s="12"/>
      <c r="G1244" s="12"/>
      <c r="H1244" s="12"/>
      <c r="I1244" s="12"/>
      <c r="J1244" s="12"/>
      <c r="K1244" s="12"/>
      <c r="L1244" s="12"/>
      <c r="M1244" s="49"/>
      <c r="N1244" s="49"/>
      <c r="O1244" s="12"/>
      <c r="P1244" s="12"/>
      <c r="Q1244" s="12"/>
      <c r="R1244" s="12"/>
      <c r="S1244" s="12"/>
      <c r="T1244" s="12"/>
    </row>
    <row r="1245" spans="1:20" s="1" customFormat="1" x14ac:dyDescent="0.4">
      <c r="A1245" s="12"/>
      <c r="B1245" s="12"/>
      <c r="C1245" s="42"/>
      <c r="D1245" s="12"/>
      <c r="E1245" s="12"/>
      <c r="F1245" s="12"/>
      <c r="G1245" s="12"/>
      <c r="H1245" s="12"/>
      <c r="I1245" s="12"/>
      <c r="J1245" s="12"/>
      <c r="K1245" s="12"/>
      <c r="L1245" s="12"/>
      <c r="M1245" s="49"/>
      <c r="N1245" s="49"/>
      <c r="O1245" s="12"/>
      <c r="P1245" s="12"/>
      <c r="Q1245" s="12"/>
      <c r="R1245" s="12"/>
      <c r="S1245" s="12"/>
      <c r="T1245" s="12"/>
    </row>
    <row r="1246" spans="1:20" s="1" customFormat="1" x14ac:dyDescent="0.4">
      <c r="A1246" s="12"/>
      <c r="B1246" s="12"/>
      <c r="C1246" s="42"/>
      <c r="D1246" s="12"/>
      <c r="E1246" s="12"/>
      <c r="F1246" s="12"/>
      <c r="G1246" s="12"/>
      <c r="H1246" s="12"/>
      <c r="I1246" s="12"/>
      <c r="J1246" s="12"/>
      <c r="K1246" s="12"/>
      <c r="L1246" s="12"/>
      <c r="M1246" s="49"/>
      <c r="N1246" s="49"/>
      <c r="O1246" s="12"/>
      <c r="P1246" s="12"/>
      <c r="Q1246" s="12"/>
      <c r="R1246" s="12"/>
      <c r="S1246" s="12"/>
      <c r="T1246" s="12"/>
    </row>
    <row r="1247" spans="1:20" s="1" customFormat="1" x14ac:dyDescent="0.4">
      <c r="A1247" s="12"/>
      <c r="B1247" s="12"/>
      <c r="C1247" s="42"/>
      <c r="D1247" s="12"/>
      <c r="E1247" s="12"/>
      <c r="F1247" s="12"/>
      <c r="G1247" s="12"/>
      <c r="H1247" s="12"/>
      <c r="I1247" s="12"/>
      <c r="J1247" s="12"/>
      <c r="K1247" s="12"/>
      <c r="L1247" s="12"/>
      <c r="M1247" s="49"/>
      <c r="N1247" s="49"/>
      <c r="O1247" s="12"/>
      <c r="P1247" s="12"/>
      <c r="Q1247" s="12"/>
      <c r="R1247" s="12"/>
      <c r="S1247" s="12"/>
      <c r="T1247" s="12"/>
    </row>
    <row r="1248" spans="1:20" s="1" customFormat="1" x14ac:dyDescent="0.4">
      <c r="A1248" s="12"/>
      <c r="B1248" s="12"/>
      <c r="C1248" s="42"/>
      <c r="D1248" s="12"/>
      <c r="E1248" s="12"/>
      <c r="F1248" s="12"/>
      <c r="G1248" s="12"/>
      <c r="H1248" s="12"/>
      <c r="I1248" s="12"/>
      <c r="J1248" s="12"/>
      <c r="K1248" s="12"/>
      <c r="L1248" s="12"/>
      <c r="M1248" s="49"/>
      <c r="N1248" s="49"/>
      <c r="O1248" s="12"/>
      <c r="P1248" s="12"/>
      <c r="Q1248" s="12"/>
      <c r="R1248" s="12"/>
      <c r="S1248" s="12"/>
      <c r="T1248" s="12"/>
    </row>
    <row r="1249" spans="1:20" s="1" customFormat="1" x14ac:dyDescent="0.4">
      <c r="A1249" s="12"/>
      <c r="B1249" s="12"/>
      <c r="C1249" s="42"/>
      <c r="D1249" s="12"/>
      <c r="E1249" s="12"/>
      <c r="F1249" s="12"/>
      <c r="G1249" s="12"/>
      <c r="H1249" s="12"/>
      <c r="I1249" s="12"/>
      <c r="J1249" s="12"/>
      <c r="K1249" s="12"/>
      <c r="L1249" s="12"/>
      <c r="M1249" s="49"/>
      <c r="N1249" s="49"/>
      <c r="O1249" s="12"/>
      <c r="P1249" s="12"/>
      <c r="Q1249" s="12"/>
      <c r="R1249" s="12"/>
      <c r="S1249" s="12"/>
      <c r="T1249" s="12"/>
    </row>
    <row r="1250" spans="1:20" s="1" customFormat="1" x14ac:dyDescent="0.4">
      <c r="A1250" s="12"/>
      <c r="B1250" s="12"/>
      <c r="C1250" s="42"/>
      <c r="D1250" s="12"/>
      <c r="E1250" s="12"/>
      <c r="F1250" s="12"/>
      <c r="G1250" s="12"/>
      <c r="H1250" s="12"/>
      <c r="I1250" s="12"/>
      <c r="J1250" s="12"/>
      <c r="K1250" s="12"/>
      <c r="L1250" s="12"/>
      <c r="M1250" s="49"/>
      <c r="N1250" s="49"/>
      <c r="O1250" s="12"/>
      <c r="P1250" s="12"/>
      <c r="Q1250" s="12"/>
      <c r="R1250" s="12"/>
      <c r="S1250" s="12"/>
      <c r="T1250" s="12"/>
    </row>
    <row r="1251" spans="1:20" s="1" customFormat="1" x14ac:dyDescent="0.4">
      <c r="A1251" s="12"/>
      <c r="B1251" s="12"/>
      <c r="C1251" s="42"/>
      <c r="D1251" s="12"/>
      <c r="E1251" s="12"/>
      <c r="F1251" s="12"/>
      <c r="G1251" s="12"/>
      <c r="H1251" s="12"/>
      <c r="I1251" s="12"/>
      <c r="J1251" s="12"/>
      <c r="K1251" s="12"/>
      <c r="L1251" s="12"/>
      <c r="M1251" s="49"/>
      <c r="N1251" s="49"/>
      <c r="O1251" s="12"/>
      <c r="P1251" s="12"/>
      <c r="Q1251" s="12"/>
      <c r="R1251" s="12"/>
      <c r="S1251" s="12"/>
      <c r="T1251" s="12"/>
    </row>
    <row r="1252" spans="1:20" s="1" customFormat="1" x14ac:dyDescent="0.4">
      <c r="A1252" s="12"/>
      <c r="B1252" s="12"/>
      <c r="C1252" s="42"/>
      <c r="D1252" s="12"/>
      <c r="E1252" s="12"/>
      <c r="F1252" s="12"/>
      <c r="G1252" s="12"/>
      <c r="H1252" s="12"/>
      <c r="I1252" s="12"/>
      <c r="J1252" s="12"/>
      <c r="K1252" s="12"/>
      <c r="L1252" s="12"/>
      <c r="M1252" s="49"/>
      <c r="N1252" s="49"/>
      <c r="O1252" s="12"/>
      <c r="P1252" s="12"/>
      <c r="Q1252" s="12"/>
      <c r="R1252" s="12"/>
      <c r="S1252" s="12"/>
      <c r="T1252" s="12"/>
    </row>
    <row r="1253" spans="1:20" s="1" customFormat="1" x14ac:dyDescent="0.4">
      <c r="A1253" s="12"/>
      <c r="B1253" s="12"/>
      <c r="C1253" s="42"/>
      <c r="D1253" s="12"/>
      <c r="E1253" s="12"/>
      <c r="F1253" s="12"/>
      <c r="G1253" s="12"/>
      <c r="H1253" s="12"/>
      <c r="I1253" s="12"/>
      <c r="J1253" s="12"/>
      <c r="K1253" s="12"/>
      <c r="L1253" s="12"/>
      <c r="M1253" s="49"/>
      <c r="N1253" s="49"/>
      <c r="O1253" s="12"/>
      <c r="P1253" s="12"/>
      <c r="Q1253" s="12"/>
      <c r="R1253" s="12"/>
      <c r="S1253" s="12"/>
      <c r="T1253" s="12"/>
    </row>
    <row r="1254" spans="1:20" s="1" customFormat="1" x14ac:dyDescent="0.4">
      <c r="A1254" s="12"/>
      <c r="B1254" s="12"/>
      <c r="C1254" s="42"/>
      <c r="D1254" s="12"/>
      <c r="E1254" s="12"/>
      <c r="F1254" s="12"/>
      <c r="G1254" s="12"/>
      <c r="H1254" s="12"/>
      <c r="I1254" s="12"/>
      <c r="J1254" s="12"/>
      <c r="K1254" s="12"/>
      <c r="L1254" s="12"/>
      <c r="M1254" s="49"/>
      <c r="N1254" s="49"/>
      <c r="O1254" s="12"/>
      <c r="P1254" s="12"/>
      <c r="Q1254" s="12"/>
      <c r="R1254" s="12"/>
      <c r="S1254" s="12"/>
      <c r="T1254" s="12"/>
    </row>
    <row r="1255" spans="1:20" s="1" customFormat="1" x14ac:dyDescent="0.4">
      <c r="A1255" s="12"/>
      <c r="B1255" s="12"/>
      <c r="C1255" s="42"/>
      <c r="D1255" s="12"/>
      <c r="E1255" s="12"/>
      <c r="F1255" s="12"/>
      <c r="G1255" s="12"/>
      <c r="H1255" s="12"/>
      <c r="I1255" s="12"/>
      <c r="J1255" s="12"/>
      <c r="K1255" s="12"/>
      <c r="L1255" s="12"/>
      <c r="M1255" s="49"/>
      <c r="N1255" s="49"/>
      <c r="O1255" s="12"/>
      <c r="P1255" s="12"/>
      <c r="Q1255" s="12"/>
      <c r="R1255" s="12"/>
      <c r="S1255" s="12"/>
      <c r="T1255" s="12"/>
    </row>
    <row r="1256" spans="1:20" s="1" customFormat="1" x14ac:dyDescent="0.4">
      <c r="A1256" s="12"/>
      <c r="B1256" s="12"/>
      <c r="C1256" s="42"/>
      <c r="D1256" s="12"/>
      <c r="E1256" s="12"/>
      <c r="F1256" s="12"/>
      <c r="G1256" s="12"/>
      <c r="H1256" s="12"/>
      <c r="I1256" s="12"/>
      <c r="J1256" s="12"/>
      <c r="K1256" s="12"/>
      <c r="L1256" s="12"/>
      <c r="M1256" s="49"/>
      <c r="N1256" s="49"/>
      <c r="O1256" s="12"/>
      <c r="P1256" s="12"/>
      <c r="Q1256" s="12"/>
      <c r="R1256" s="12"/>
      <c r="S1256" s="12"/>
      <c r="T1256" s="12"/>
    </row>
    <row r="1257" spans="1:20" s="1" customFormat="1" x14ac:dyDescent="0.4">
      <c r="A1257" s="12"/>
      <c r="B1257" s="12"/>
      <c r="C1257" s="42"/>
      <c r="D1257" s="12"/>
      <c r="E1257" s="12"/>
      <c r="F1257" s="12"/>
      <c r="G1257" s="12"/>
      <c r="H1257" s="12"/>
      <c r="I1257" s="12"/>
      <c r="J1257" s="12"/>
      <c r="K1257" s="12"/>
      <c r="L1257" s="12"/>
      <c r="M1257" s="49"/>
      <c r="N1257" s="49"/>
      <c r="O1257" s="12"/>
      <c r="P1257" s="12"/>
      <c r="Q1257" s="12"/>
      <c r="R1257" s="12"/>
      <c r="S1257" s="12"/>
      <c r="T1257" s="12"/>
    </row>
    <row r="1258" spans="1:20" s="1" customFormat="1" x14ac:dyDescent="0.4">
      <c r="A1258" s="12"/>
      <c r="B1258" s="12"/>
      <c r="C1258" s="42"/>
      <c r="D1258" s="12"/>
      <c r="E1258" s="12"/>
      <c r="F1258" s="12"/>
      <c r="G1258" s="12"/>
      <c r="H1258" s="12"/>
      <c r="I1258" s="12"/>
      <c r="J1258" s="12"/>
      <c r="K1258" s="12"/>
      <c r="L1258" s="12"/>
      <c r="M1258" s="49"/>
      <c r="N1258" s="49"/>
      <c r="O1258" s="12"/>
      <c r="P1258" s="12"/>
      <c r="Q1258" s="12"/>
      <c r="R1258" s="12"/>
      <c r="S1258" s="12"/>
      <c r="T1258" s="12"/>
    </row>
    <row r="1259" spans="1:20" s="1" customFormat="1" x14ac:dyDescent="0.4">
      <c r="A1259" s="12"/>
      <c r="B1259" s="12"/>
      <c r="C1259" s="42"/>
      <c r="D1259" s="12"/>
      <c r="E1259" s="12"/>
      <c r="F1259" s="12"/>
      <c r="G1259" s="12"/>
      <c r="H1259" s="12"/>
      <c r="I1259" s="12"/>
      <c r="J1259" s="12"/>
      <c r="K1259" s="12"/>
      <c r="L1259" s="12"/>
      <c r="M1259" s="49"/>
      <c r="N1259" s="49"/>
      <c r="O1259" s="12"/>
      <c r="P1259" s="12"/>
      <c r="Q1259" s="12"/>
      <c r="R1259" s="12"/>
      <c r="S1259" s="12"/>
      <c r="T1259" s="12"/>
    </row>
    <row r="1260" spans="1:20" s="1" customFormat="1" x14ac:dyDescent="0.4">
      <c r="A1260" s="12"/>
      <c r="B1260" s="12"/>
      <c r="C1260" s="42"/>
      <c r="D1260" s="12"/>
      <c r="E1260" s="12"/>
      <c r="F1260" s="12"/>
      <c r="G1260" s="12"/>
      <c r="H1260" s="12"/>
      <c r="I1260" s="12"/>
      <c r="J1260" s="12"/>
      <c r="K1260" s="12"/>
      <c r="L1260" s="12"/>
      <c r="M1260" s="49"/>
      <c r="N1260" s="49"/>
      <c r="O1260" s="12"/>
      <c r="P1260" s="12"/>
      <c r="Q1260" s="12"/>
      <c r="R1260" s="12"/>
      <c r="S1260" s="12"/>
      <c r="T1260" s="12"/>
    </row>
    <row r="1261" spans="1:20" s="1" customFormat="1" x14ac:dyDescent="0.4">
      <c r="A1261" s="12"/>
      <c r="B1261" s="12"/>
      <c r="C1261" s="42"/>
      <c r="D1261" s="12"/>
      <c r="E1261" s="12"/>
      <c r="F1261" s="12"/>
      <c r="G1261" s="12"/>
      <c r="H1261" s="12"/>
      <c r="I1261" s="12"/>
      <c r="J1261" s="12"/>
      <c r="K1261" s="12"/>
      <c r="L1261" s="12"/>
      <c r="M1261" s="49"/>
      <c r="N1261" s="49"/>
      <c r="O1261" s="12"/>
      <c r="P1261" s="12"/>
      <c r="Q1261" s="12"/>
      <c r="R1261" s="12"/>
      <c r="S1261" s="12"/>
      <c r="T1261" s="12"/>
    </row>
    <row r="1262" spans="1:20" s="1" customFormat="1" x14ac:dyDescent="0.4">
      <c r="A1262" s="12"/>
      <c r="B1262" s="12"/>
      <c r="C1262" s="42"/>
      <c r="D1262" s="12"/>
      <c r="E1262" s="12"/>
      <c r="F1262" s="12"/>
      <c r="G1262" s="12"/>
      <c r="H1262" s="12"/>
      <c r="I1262" s="12"/>
      <c r="J1262" s="12"/>
      <c r="K1262" s="12"/>
      <c r="L1262" s="12"/>
      <c r="M1262" s="49"/>
      <c r="N1262" s="49"/>
      <c r="O1262" s="12"/>
      <c r="P1262" s="12"/>
      <c r="Q1262" s="12"/>
      <c r="R1262" s="12"/>
      <c r="S1262" s="12"/>
      <c r="T1262" s="12"/>
    </row>
    <row r="1263" spans="1:20" s="1" customFormat="1" x14ac:dyDescent="0.4">
      <c r="A1263" s="12"/>
      <c r="B1263" s="12"/>
      <c r="C1263" s="42"/>
      <c r="D1263" s="12"/>
      <c r="E1263" s="12"/>
      <c r="F1263" s="12"/>
      <c r="G1263" s="12"/>
      <c r="H1263" s="12"/>
      <c r="I1263" s="12"/>
      <c r="J1263" s="12"/>
      <c r="K1263" s="12"/>
      <c r="L1263" s="12"/>
      <c r="M1263" s="49"/>
      <c r="N1263" s="49"/>
      <c r="O1263" s="12"/>
      <c r="P1263" s="12"/>
      <c r="Q1263" s="12"/>
      <c r="R1263" s="12"/>
      <c r="S1263" s="12"/>
      <c r="T1263" s="12"/>
    </row>
    <row r="1264" spans="1:20" s="1" customFormat="1" x14ac:dyDescent="0.4">
      <c r="A1264" s="12"/>
      <c r="B1264" s="12"/>
      <c r="C1264" s="42"/>
      <c r="D1264" s="12"/>
      <c r="E1264" s="12"/>
      <c r="F1264" s="12"/>
      <c r="G1264" s="12"/>
      <c r="H1264" s="12"/>
      <c r="I1264" s="12"/>
      <c r="J1264" s="12"/>
      <c r="K1264" s="12"/>
      <c r="L1264" s="12"/>
      <c r="M1264" s="49"/>
      <c r="N1264" s="49"/>
      <c r="O1264" s="12"/>
      <c r="P1264" s="12"/>
      <c r="Q1264" s="12"/>
      <c r="R1264" s="12"/>
      <c r="S1264" s="12"/>
      <c r="T1264" s="12"/>
    </row>
    <row r="1265" spans="1:20" s="1" customFormat="1" x14ac:dyDescent="0.4">
      <c r="A1265" s="12"/>
      <c r="B1265" s="12"/>
      <c r="C1265" s="42"/>
      <c r="D1265" s="12"/>
      <c r="E1265" s="12"/>
      <c r="F1265" s="12"/>
      <c r="G1265" s="12"/>
      <c r="H1265" s="12"/>
      <c r="I1265" s="12"/>
      <c r="J1265" s="12"/>
      <c r="K1265" s="12"/>
      <c r="L1265" s="12"/>
      <c r="M1265" s="49"/>
      <c r="N1265" s="49"/>
      <c r="O1265" s="12"/>
      <c r="P1265" s="12"/>
      <c r="Q1265" s="12"/>
      <c r="R1265" s="12"/>
      <c r="S1265" s="12"/>
      <c r="T1265" s="12"/>
    </row>
    <row r="1266" spans="1:20" s="1" customFormat="1" x14ac:dyDescent="0.4">
      <c r="A1266" s="12"/>
      <c r="B1266" s="12"/>
      <c r="C1266" s="42"/>
      <c r="D1266" s="12"/>
      <c r="E1266" s="12"/>
      <c r="F1266" s="12"/>
      <c r="G1266" s="12"/>
      <c r="H1266" s="12"/>
      <c r="I1266" s="12"/>
      <c r="J1266" s="12"/>
      <c r="K1266" s="12"/>
      <c r="L1266" s="12"/>
      <c r="M1266" s="49"/>
      <c r="N1266" s="49"/>
      <c r="O1266" s="12"/>
      <c r="P1266" s="12"/>
      <c r="Q1266" s="12"/>
      <c r="R1266" s="12"/>
      <c r="S1266" s="12"/>
      <c r="T1266" s="12"/>
    </row>
    <row r="1267" spans="1:20" s="1" customFormat="1" x14ac:dyDescent="0.4">
      <c r="A1267" s="12"/>
      <c r="B1267" s="12"/>
      <c r="C1267" s="42"/>
      <c r="D1267" s="12"/>
      <c r="E1267" s="12"/>
      <c r="F1267" s="12"/>
      <c r="G1267" s="12"/>
      <c r="H1267" s="12"/>
      <c r="I1267" s="12"/>
      <c r="J1267" s="12"/>
      <c r="K1267" s="12"/>
      <c r="L1267" s="12"/>
      <c r="M1267" s="49"/>
      <c r="N1267" s="49"/>
      <c r="O1267" s="12"/>
      <c r="P1267" s="12"/>
      <c r="Q1267" s="12"/>
      <c r="R1267" s="12"/>
      <c r="S1267" s="12"/>
      <c r="T1267" s="12"/>
    </row>
    <row r="1268" spans="1:20" s="1" customFormat="1" x14ac:dyDescent="0.4">
      <c r="A1268" s="12"/>
      <c r="B1268" s="12"/>
      <c r="C1268" s="42"/>
      <c r="D1268" s="12"/>
      <c r="E1268" s="12"/>
      <c r="F1268" s="12"/>
      <c r="G1268" s="12"/>
      <c r="H1268" s="12"/>
      <c r="I1268" s="12"/>
      <c r="J1268" s="12"/>
      <c r="K1268" s="12"/>
      <c r="L1268" s="12"/>
      <c r="M1268" s="49"/>
      <c r="N1268" s="49"/>
      <c r="O1268" s="12"/>
      <c r="P1268" s="12"/>
      <c r="Q1268" s="12"/>
      <c r="R1268" s="12"/>
      <c r="S1268" s="12"/>
      <c r="T1268" s="12"/>
    </row>
    <row r="1269" spans="1:20" s="1" customFormat="1" x14ac:dyDescent="0.4">
      <c r="A1269" s="12"/>
      <c r="B1269" s="12"/>
      <c r="C1269" s="42"/>
      <c r="D1269" s="12"/>
      <c r="E1269" s="12"/>
      <c r="F1269" s="12"/>
      <c r="G1269" s="12"/>
      <c r="H1269" s="12"/>
      <c r="I1269" s="12"/>
      <c r="J1269" s="12"/>
      <c r="K1269" s="12"/>
      <c r="L1269" s="12"/>
      <c r="M1269" s="49"/>
      <c r="N1269" s="49"/>
      <c r="O1269" s="12"/>
      <c r="P1269" s="12"/>
      <c r="Q1269" s="12"/>
      <c r="R1269" s="12"/>
      <c r="S1269" s="12"/>
      <c r="T1269" s="12"/>
    </row>
    <row r="1270" spans="1:20" s="1" customFormat="1" x14ac:dyDescent="0.4">
      <c r="A1270" s="12"/>
      <c r="B1270" s="12"/>
      <c r="C1270" s="42"/>
      <c r="D1270" s="12"/>
      <c r="E1270" s="12"/>
      <c r="F1270" s="12"/>
      <c r="G1270" s="12"/>
      <c r="H1270" s="12"/>
      <c r="I1270" s="12"/>
      <c r="J1270" s="12"/>
      <c r="K1270" s="12"/>
      <c r="L1270" s="12"/>
      <c r="M1270" s="49"/>
      <c r="N1270" s="49"/>
      <c r="O1270" s="12"/>
      <c r="P1270" s="12"/>
      <c r="Q1270" s="12"/>
      <c r="R1270" s="12"/>
      <c r="S1270" s="12"/>
      <c r="T1270" s="12"/>
    </row>
    <row r="1271" spans="1:20" s="1" customFormat="1" x14ac:dyDescent="0.4">
      <c r="A1271" s="12"/>
      <c r="B1271" s="12"/>
      <c r="C1271" s="42"/>
      <c r="D1271" s="12"/>
      <c r="E1271" s="12"/>
      <c r="F1271" s="12"/>
      <c r="G1271" s="12"/>
      <c r="H1271" s="12"/>
      <c r="I1271" s="12"/>
      <c r="J1271" s="12"/>
      <c r="K1271" s="12"/>
      <c r="L1271" s="12"/>
      <c r="M1271" s="49"/>
      <c r="N1271" s="49"/>
      <c r="O1271" s="12"/>
      <c r="P1271" s="12"/>
      <c r="Q1271" s="12"/>
      <c r="R1271" s="12"/>
      <c r="S1271" s="12"/>
      <c r="T1271" s="12"/>
    </row>
    <row r="1272" spans="1:20" s="1" customFormat="1" x14ac:dyDescent="0.4">
      <c r="A1272" s="12"/>
      <c r="B1272" s="12"/>
      <c r="C1272" s="42"/>
      <c r="D1272" s="12"/>
      <c r="E1272" s="12"/>
      <c r="F1272" s="12"/>
      <c r="G1272" s="12"/>
      <c r="H1272" s="12"/>
      <c r="I1272" s="12"/>
      <c r="J1272" s="12"/>
      <c r="K1272" s="12"/>
      <c r="L1272" s="12"/>
      <c r="M1272" s="49"/>
      <c r="N1272" s="49"/>
      <c r="O1272" s="12"/>
      <c r="P1272" s="12"/>
      <c r="Q1272" s="12"/>
      <c r="R1272" s="12"/>
      <c r="S1272" s="12"/>
      <c r="T1272" s="12"/>
    </row>
    <row r="1273" spans="1:20" s="1" customFormat="1" x14ac:dyDescent="0.4">
      <c r="A1273" s="12"/>
      <c r="B1273" s="12"/>
      <c r="C1273" s="42"/>
      <c r="D1273" s="12"/>
      <c r="E1273" s="12"/>
      <c r="F1273" s="12"/>
      <c r="G1273" s="12"/>
      <c r="H1273" s="12"/>
      <c r="I1273" s="12"/>
      <c r="J1273" s="12"/>
      <c r="K1273" s="12"/>
      <c r="L1273" s="12"/>
      <c r="M1273" s="49"/>
      <c r="N1273" s="49"/>
      <c r="O1273" s="12"/>
      <c r="P1273" s="12"/>
      <c r="Q1273" s="12"/>
      <c r="R1273" s="12"/>
      <c r="S1273" s="12"/>
      <c r="T1273" s="12"/>
    </row>
    <row r="1274" spans="1:20" s="1" customFormat="1" x14ac:dyDescent="0.4">
      <c r="A1274" s="12"/>
      <c r="B1274" s="12"/>
      <c r="C1274" s="42"/>
      <c r="D1274" s="12"/>
      <c r="E1274" s="12"/>
      <c r="F1274" s="12"/>
      <c r="G1274" s="12"/>
      <c r="H1274" s="12"/>
      <c r="I1274" s="12"/>
      <c r="J1274" s="12"/>
      <c r="K1274" s="12"/>
      <c r="L1274" s="12"/>
      <c r="M1274" s="49"/>
      <c r="N1274" s="49"/>
      <c r="O1274" s="12"/>
      <c r="P1274" s="12"/>
      <c r="Q1274" s="12"/>
      <c r="R1274" s="12"/>
      <c r="S1274" s="12"/>
      <c r="T1274" s="12"/>
    </row>
    <row r="1275" spans="1:20" s="1" customFormat="1" x14ac:dyDescent="0.4">
      <c r="A1275" s="12"/>
      <c r="B1275" s="12"/>
      <c r="C1275" s="42"/>
      <c r="D1275" s="12"/>
      <c r="E1275" s="12"/>
      <c r="F1275" s="12"/>
      <c r="G1275" s="12"/>
      <c r="H1275" s="12"/>
      <c r="I1275" s="12"/>
      <c r="J1275" s="12"/>
      <c r="K1275" s="12"/>
      <c r="L1275" s="12"/>
      <c r="M1275" s="49"/>
      <c r="N1275" s="49"/>
      <c r="O1275" s="12"/>
      <c r="P1275" s="12"/>
      <c r="Q1275" s="12"/>
      <c r="R1275" s="12"/>
      <c r="S1275" s="12"/>
      <c r="T1275" s="12"/>
    </row>
    <row r="1276" spans="1:20" s="1" customFormat="1" x14ac:dyDescent="0.4">
      <c r="A1276" s="12"/>
      <c r="B1276" s="12"/>
      <c r="C1276" s="42"/>
      <c r="D1276" s="12"/>
      <c r="E1276" s="12"/>
      <c r="F1276" s="12"/>
      <c r="G1276" s="12"/>
      <c r="H1276" s="12"/>
      <c r="I1276" s="12"/>
      <c r="J1276" s="12"/>
      <c r="K1276" s="12"/>
      <c r="L1276" s="12"/>
      <c r="M1276" s="49"/>
      <c r="N1276" s="49"/>
      <c r="O1276" s="12"/>
      <c r="P1276" s="12"/>
      <c r="Q1276" s="12"/>
      <c r="R1276" s="12"/>
      <c r="S1276" s="12"/>
      <c r="T1276" s="12"/>
    </row>
    <row r="1277" spans="1:20" s="1" customFormat="1" x14ac:dyDescent="0.4">
      <c r="A1277" s="12"/>
      <c r="B1277" s="12"/>
      <c r="C1277" s="42"/>
      <c r="D1277" s="12"/>
      <c r="E1277" s="12"/>
      <c r="F1277" s="12"/>
      <c r="G1277" s="12"/>
      <c r="H1277" s="12"/>
      <c r="I1277" s="12"/>
      <c r="J1277" s="12"/>
      <c r="K1277" s="12"/>
      <c r="L1277" s="12"/>
      <c r="M1277" s="49"/>
      <c r="N1277" s="49"/>
      <c r="O1277" s="12"/>
      <c r="P1277" s="12"/>
      <c r="Q1277" s="12"/>
      <c r="R1277" s="12"/>
      <c r="S1277" s="12"/>
      <c r="T1277" s="12"/>
    </row>
    <row r="1278" spans="1:20" s="1" customFormat="1" x14ac:dyDescent="0.4">
      <c r="A1278" s="12"/>
      <c r="B1278" s="12"/>
      <c r="C1278" s="42"/>
      <c r="D1278" s="12"/>
      <c r="E1278" s="12"/>
      <c r="F1278" s="12"/>
      <c r="G1278" s="12"/>
      <c r="H1278" s="12"/>
      <c r="I1278" s="12"/>
      <c r="J1278" s="12"/>
      <c r="K1278" s="12"/>
      <c r="L1278" s="12"/>
      <c r="M1278" s="49"/>
      <c r="N1278" s="49"/>
      <c r="O1278" s="12"/>
      <c r="P1278" s="12"/>
      <c r="Q1278" s="12"/>
      <c r="R1278" s="12"/>
      <c r="S1278" s="12"/>
      <c r="T1278" s="12"/>
    </row>
    <row r="1279" spans="1:20" s="1" customFormat="1" x14ac:dyDescent="0.4">
      <c r="A1279" s="12"/>
      <c r="B1279" s="12"/>
      <c r="C1279" s="42"/>
      <c r="D1279" s="12"/>
      <c r="E1279" s="12"/>
      <c r="F1279" s="12"/>
      <c r="G1279" s="12"/>
      <c r="H1279" s="12"/>
      <c r="I1279" s="12"/>
      <c r="J1279" s="12"/>
      <c r="K1279" s="12"/>
      <c r="L1279" s="12"/>
      <c r="M1279" s="49"/>
      <c r="N1279" s="49"/>
      <c r="O1279" s="12"/>
      <c r="P1279" s="12"/>
      <c r="Q1279" s="12"/>
      <c r="R1279" s="12"/>
      <c r="S1279" s="12"/>
      <c r="T1279" s="12"/>
    </row>
    <row r="1280" spans="1:20" s="1" customFormat="1" x14ac:dyDescent="0.4">
      <c r="A1280" s="12"/>
      <c r="B1280" s="12"/>
      <c r="C1280" s="42"/>
      <c r="D1280" s="12"/>
      <c r="E1280" s="12"/>
      <c r="F1280" s="12"/>
      <c r="G1280" s="12"/>
      <c r="H1280" s="12"/>
      <c r="I1280" s="12"/>
      <c r="J1280" s="12"/>
      <c r="K1280" s="12"/>
      <c r="L1280" s="12"/>
      <c r="M1280" s="49"/>
      <c r="N1280" s="49"/>
      <c r="O1280" s="12"/>
      <c r="P1280" s="12"/>
      <c r="Q1280" s="12"/>
      <c r="R1280" s="12"/>
      <c r="S1280" s="12"/>
      <c r="T1280" s="12"/>
    </row>
    <row r="1281" spans="1:20" s="1" customFormat="1" x14ac:dyDescent="0.4">
      <c r="A1281" s="12"/>
      <c r="B1281" s="12"/>
      <c r="C1281" s="42"/>
      <c r="D1281" s="12"/>
      <c r="E1281" s="12"/>
      <c r="F1281" s="12"/>
      <c r="G1281" s="12"/>
      <c r="H1281" s="12"/>
      <c r="I1281" s="12"/>
      <c r="J1281" s="12"/>
      <c r="K1281" s="12"/>
      <c r="L1281" s="12"/>
      <c r="M1281" s="49"/>
      <c r="N1281" s="49"/>
      <c r="O1281" s="12"/>
      <c r="P1281" s="12"/>
      <c r="Q1281" s="12"/>
      <c r="R1281" s="12"/>
      <c r="S1281" s="12"/>
      <c r="T1281" s="12"/>
    </row>
    <row r="1282" spans="1:20" s="1" customFormat="1" x14ac:dyDescent="0.4">
      <c r="A1282" s="12"/>
      <c r="B1282" s="12"/>
      <c r="C1282" s="42"/>
      <c r="D1282" s="12"/>
      <c r="E1282" s="12"/>
      <c r="F1282" s="12"/>
      <c r="G1282" s="12"/>
      <c r="H1282" s="12"/>
      <c r="I1282" s="12"/>
      <c r="J1282" s="12"/>
      <c r="K1282" s="12"/>
      <c r="L1282" s="12"/>
      <c r="M1282" s="49"/>
      <c r="N1282" s="49"/>
      <c r="O1282" s="12"/>
      <c r="P1282" s="12"/>
      <c r="Q1282" s="12"/>
      <c r="R1282" s="12"/>
      <c r="S1282" s="12"/>
      <c r="T1282" s="12"/>
    </row>
    <row r="1283" spans="1:20" s="1" customFormat="1" x14ac:dyDescent="0.4">
      <c r="A1283" s="12"/>
      <c r="B1283" s="12"/>
      <c r="C1283" s="42"/>
      <c r="D1283" s="12"/>
      <c r="E1283" s="12"/>
      <c r="F1283" s="12"/>
      <c r="G1283" s="12"/>
      <c r="H1283" s="12"/>
      <c r="I1283" s="12"/>
      <c r="J1283" s="12"/>
      <c r="K1283" s="12"/>
      <c r="L1283" s="12"/>
      <c r="M1283" s="49"/>
      <c r="N1283" s="49"/>
      <c r="O1283" s="12"/>
      <c r="P1283" s="12"/>
      <c r="Q1283" s="12"/>
      <c r="R1283" s="12"/>
      <c r="S1283" s="12"/>
      <c r="T1283" s="12"/>
    </row>
    <row r="1284" spans="1:20" s="1" customFormat="1" x14ac:dyDescent="0.4">
      <c r="A1284" s="12"/>
      <c r="B1284" s="12"/>
      <c r="C1284" s="42"/>
      <c r="D1284" s="12"/>
      <c r="E1284" s="12"/>
      <c r="F1284" s="12"/>
      <c r="G1284" s="12"/>
      <c r="H1284" s="12"/>
      <c r="I1284" s="12"/>
      <c r="J1284" s="12"/>
      <c r="K1284" s="12"/>
      <c r="L1284" s="12"/>
      <c r="M1284" s="49"/>
      <c r="N1284" s="49"/>
      <c r="O1284" s="12"/>
      <c r="P1284" s="12"/>
      <c r="Q1284" s="12"/>
      <c r="R1284" s="12"/>
      <c r="S1284" s="12"/>
      <c r="T1284" s="12"/>
    </row>
    <row r="1285" spans="1:20" s="1" customFormat="1" x14ac:dyDescent="0.4">
      <c r="A1285" s="12"/>
      <c r="B1285" s="12"/>
      <c r="C1285" s="42"/>
      <c r="D1285" s="12"/>
      <c r="E1285" s="12"/>
      <c r="F1285" s="12"/>
      <c r="G1285" s="12"/>
      <c r="H1285" s="12"/>
      <c r="I1285" s="12"/>
      <c r="J1285" s="12"/>
      <c r="K1285" s="12"/>
      <c r="L1285" s="12"/>
      <c r="M1285" s="49"/>
      <c r="N1285" s="49"/>
      <c r="O1285" s="12"/>
      <c r="P1285" s="12"/>
      <c r="Q1285" s="12"/>
      <c r="R1285" s="12"/>
      <c r="S1285" s="12"/>
      <c r="T1285" s="12"/>
    </row>
    <row r="1286" spans="1:20" s="1" customFormat="1" x14ac:dyDescent="0.4">
      <c r="A1286" s="12"/>
      <c r="B1286" s="12"/>
      <c r="C1286" s="42"/>
      <c r="D1286" s="12"/>
      <c r="E1286" s="12"/>
      <c r="F1286" s="12"/>
      <c r="G1286" s="12"/>
      <c r="H1286" s="12"/>
      <c r="I1286" s="12"/>
      <c r="J1286" s="12"/>
      <c r="K1286" s="12"/>
      <c r="L1286" s="12"/>
      <c r="M1286" s="49"/>
      <c r="N1286" s="49"/>
      <c r="O1286" s="12"/>
      <c r="P1286" s="12"/>
      <c r="Q1286" s="12"/>
      <c r="R1286" s="12"/>
      <c r="S1286" s="12"/>
      <c r="T1286" s="12"/>
    </row>
    <row r="1287" spans="1:20" s="1" customFormat="1" x14ac:dyDescent="0.4">
      <c r="A1287" s="12"/>
      <c r="B1287" s="12"/>
      <c r="C1287" s="42"/>
      <c r="D1287" s="12"/>
      <c r="E1287" s="12"/>
      <c r="F1287" s="12"/>
      <c r="G1287" s="12"/>
      <c r="H1287" s="12"/>
      <c r="I1287" s="12"/>
      <c r="J1287" s="12"/>
      <c r="K1287" s="12"/>
      <c r="L1287" s="12"/>
      <c r="M1287" s="49"/>
      <c r="N1287" s="49"/>
      <c r="O1287" s="12"/>
      <c r="P1287" s="12"/>
      <c r="Q1287" s="12"/>
      <c r="R1287" s="12"/>
      <c r="S1287" s="12"/>
      <c r="T1287" s="12"/>
    </row>
    <row r="1288" spans="1:20" s="1" customFormat="1" x14ac:dyDescent="0.4">
      <c r="A1288" s="12"/>
      <c r="B1288" s="12"/>
      <c r="C1288" s="42"/>
      <c r="D1288" s="12"/>
      <c r="E1288" s="12"/>
      <c r="F1288" s="12"/>
      <c r="G1288" s="12"/>
      <c r="H1288" s="12"/>
      <c r="I1288" s="12"/>
      <c r="J1288" s="12"/>
      <c r="K1288" s="12"/>
      <c r="L1288" s="12"/>
      <c r="M1288" s="49"/>
      <c r="N1288" s="49"/>
      <c r="O1288" s="12"/>
      <c r="P1288" s="12"/>
      <c r="Q1288" s="12"/>
      <c r="R1288" s="12"/>
      <c r="S1288" s="12"/>
      <c r="T1288" s="12"/>
    </row>
    <row r="1289" spans="1:20" s="1" customFormat="1" x14ac:dyDescent="0.4">
      <c r="A1289" s="12"/>
      <c r="B1289" s="12"/>
      <c r="C1289" s="42"/>
      <c r="D1289" s="12"/>
      <c r="E1289" s="12"/>
      <c r="F1289" s="12"/>
      <c r="G1289" s="12"/>
      <c r="H1289" s="12"/>
      <c r="I1289" s="12"/>
      <c r="J1289" s="12"/>
      <c r="K1289" s="12"/>
      <c r="L1289" s="12"/>
      <c r="M1289" s="49"/>
      <c r="N1289" s="49"/>
      <c r="O1289" s="12"/>
      <c r="P1289" s="12"/>
      <c r="Q1289" s="12"/>
      <c r="R1289" s="12"/>
      <c r="S1289" s="12"/>
      <c r="T1289" s="12"/>
    </row>
    <row r="1290" spans="1:20" s="1" customFormat="1" x14ac:dyDescent="0.4">
      <c r="A1290" s="12"/>
      <c r="B1290" s="12"/>
      <c r="C1290" s="42"/>
      <c r="D1290" s="12"/>
      <c r="E1290" s="12"/>
      <c r="F1290" s="12"/>
      <c r="G1290" s="12"/>
      <c r="H1290" s="12"/>
      <c r="I1290" s="12"/>
      <c r="J1290" s="12"/>
      <c r="K1290" s="12"/>
      <c r="L1290" s="12"/>
      <c r="M1290" s="49"/>
      <c r="N1290" s="49"/>
      <c r="O1290" s="12"/>
      <c r="P1290" s="12"/>
      <c r="Q1290" s="12"/>
      <c r="R1290" s="12"/>
      <c r="S1290" s="12"/>
      <c r="T1290" s="12"/>
    </row>
    <row r="1291" spans="1:20" s="1" customFormat="1" x14ac:dyDescent="0.4">
      <c r="A1291" s="12"/>
      <c r="B1291" s="12"/>
      <c r="C1291" s="42"/>
      <c r="D1291" s="12"/>
      <c r="E1291" s="12"/>
      <c r="F1291" s="12"/>
      <c r="G1291" s="12"/>
      <c r="H1291" s="12"/>
      <c r="I1291" s="12"/>
      <c r="J1291" s="12"/>
      <c r="K1291" s="12"/>
      <c r="L1291" s="12"/>
      <c r="M1291" s="49"/>
      <c r="N1291" s="49"/>
      <c r="O1291" s="12"/>
      <c r="P1291" s="12"/>
      <c r="Q1291" s="12"/>
      <c r="R1291" s="12"/>
      <c r="S1291" s="12"/>
      <c r="T1291" s="12"/>
    </row>
    <row r="1292" spans="1:20" s="1" customFormat="1" x14ac:dyDescent="0.4">
      <c r="A1292" s="12"/>
      <c r="B1292" s="12"/>
      <c r="C1292" s="42"/>
      <c r="D1292" s="12"/>
      <c r="E1292" s="12"/>
      <c r="F1292" s="12"/>
      <c r="G1292" s="12"/>
      <c r="H1292" s="12"/>
      <c r="I1292" s="12"/>
      <c r="J1292" s="12"/>
      <c r="K1292" s="12"/>
      <c r="L1292" s="12"/>
      <c r="M1292" s="49"/>
      <c r="N1292" s="49"/>
      <c r="O1292" s="12"/>
      <c r="P1292" s="12"/>
      <c r="Q1292" s="12"/>
      <c r="R1292" s="12"/>
      <c r="S1292" s="12"/>
      <c r="T1292" s="12"/>
    </row>
    <row r="1293" spans="1:20" s="1" customFormat="1" x14ac:dyDescent="0.4">
      <c r="A1293" s="12"/>
      <c r="B1293" s="12"/>
      <c r="C1293" s="42"/>
      <c r="D1293" s="12"/>
      <c r="E1293" s="12"/>
      <c r="F1293" s="12"/>
      <c r="G1293" s="12"/>
      <c r="H1293" s="12"/>
      <c r="I1293" s="12"/>
      <c r="J1293" s="12"/>
      <c r="K1293" s="12"/>
      <c r="L1293" s="12"/>
      <c r="M1293" s="49"/>
      <c r="N1293" s="49"/>
      <c r="O1293" s="12"/>
      <c r="P1293" s="12"/>
      <c r="Q1293" s="12"/>
      <c r="R1293" s="12"/>
      <c r="S1293" s="12"/>
      <c r="T1293" s="12"/>
    </row>
    <row r="1294" spans="1:20" s="1" customFormat="1" x14ac:dyDescent="0.4">
      <c r="A1294" s="12"/>
      <c r="B1294" s="12"/>
      <c r="C1294" s="42"/>
      <c r="D1294" s="12"/>
      <c r="E1294" s="12"/>
      <c r="F1294" s="12"/>
      <c r="G1294" s="12"/>
      <c r="H1294" s="12"/>
      <c r="I1294" s="12"/>
      <c r="J1294" s="12"/>
      <c r="K1294" s="12"/>
      <c r="L1294" s="12"/>
      <c r="M1294" s="49"/>
      <c r="N1294" s="49"/>
      <c r="O1294" s="12"/>
      <c r="P1294" s="12"/>
      <c r="Q1294" s="12"/>
      <c r="R1294" s="12"/>
      <c r="S1294" s="12"/>
      <c r="T1294" s="12"/>
    </row>
    <row r="1295" spans="1:20" s="1" customFormat="1" x14ac:dyDescent="0.4">
      <c r="A1295" s="12"/>
      <c r="B1295" s="12"/>
      <c r="C1295" s="42"/>
      <c r="D1295" s="12"/>
      <c r="E1295" s="12"/>
      <c r="F1295" s="12"/>
      <c r="G1295" s="12"/>
      <c r="H1295" s="12"/>
      <c r="I1295" s="12"/>
      <c r="J1295" s="12"/>
      <c r="K1295" s="12"/>
      <c r="L1295" s="12"/>
      <c r="M1295" s="49"/>
      <c r="N1295" s="49"/>
      <c r="O1295" s="12"/>
      <c r="P1295" s="12"/>
      <c r="Q1295" s="12"/>
      <c r="R1295" s="12"/>
      <c r="S1295" s="12"/>
      <c r="T1295" s="12"/>
    </row>
    <row r="1296" spans="1:20" s="1" customFormat="1" x14ac:dyDescent="0.4">
      <c r="A1296" s="12"/>
      <c r="B1296" s="12"/>
      <c r="C1296" s="42"/>
      <c r="D1296" s="12"/>
      <c r="E1296" s="12"/>
      <c r="F1296" s="12"/>
      <c r="G1296" s="12"/>
      <c r="H1296" s="12"/>
      <c r="I1296" s="12"/>
      <c r="J1296" s="12"/>
      <c r="K1296" s="12"/>
      <c r="L1296" s="12"/>
      <c r="M1296" s="49"/>
      <c r="N1296" s="49"/>
      <c r="O1296" s="12"/>
      <c r="P1296" s="12"/>
      <c r="Q1296" s="12"/>
      <c r="R1296" s="12"/>
      <c r="S1296" s="12"/>
      <c r="T1296" s="12"/>
    </row>
    <row r="1297" spans="1:20" s="1" customFormat="1" x14ac:dyDescent="0.4">
      <c r="A1297" s="12"/>
      <c r="B1297" s="12"/>
      <c r="C1297" s="42"/>
      <c r="D1297" s="12"/>
      <c r="E1297" s="12"/>
      <c r="F1297" s="12"/>
      <c r="G1297" s="12"/>
      <c r="H1297" s="12"/>
      <c r="I1297" s="12"/>
      <c r="J1297" s="12"/>
      <c r="K1297" s="12"/>
      <c r="L1297" s="12"/>
      <c r="M1297" s="49"/>
      <c r="N1297" s="49"/>
      <c r="O1297" s="12"/>
      <c r="P1297" s="12"/>
      <c r="Q1297" s="12"/>
      <c r="R1297" s="12"/>
      <c r="S1297" s="12"/>
      <c r="T1297" s="12"/>
    </row>
    <row r="1298" spans="1:20" s="1" customFormat="1" x14ac:dyDescent="0.4">
      <c r="A1298" s="12"/>
      <c r="B1298" s="12"/>
      <c r="C1298" s="42"/>
      <c r="D1298" s="12"/>
      <c r="E1298" s="12"/>
      <c r="F1298" s="12"/>
      <c r="G1298" s="12"/>
      <c r="H1298" s="12"/>
      <c r="I1298" s="12"/>
      <c r="J1298" s="12"/>
      <c r="K1298" s="12"/>
      <c r="L1298" s="12"/>
      <c r="M1298" s="49"/>
      <c r="N1298" s="49"/>
      <c r="O1298" s="12"/>
      <c r="P1298" s="12"/>
      <c r="Q1298" s="12"/>
      <c r="R1298" s="12"/>
      <c r="S1298" s="12"/>
      <c r="T1298" s="12"/>
    </row>
    <row r="1299" spans="1:20" s="1" customFormat="1" x14ac:dyDescent="0.4">
      <c r="A1299" s="12"/>
      <c r="B1299" s="12"/>
      <c r="C1299" s="42"/>
      <c r="D1299" s="12"/>
      <c r="E1299" s="12"/>
      <c r="F1299" s="12"/>
      <c r="G1299" s="12"/>
      <c r="H1299" s="12"/>
      <c r="I1299" s="12"/>
      <c r="J1299" s="12"/>
      <c r="K1299" s="12"/>
      <c r="L1299" s="12"/>
      <c r="M1299" s="49"/>
      <c r="N1299" s="49"/>
      <c r="O1299" s="12"/>
      <c r="P1299" s="12"/>
      <c r="Q1299" s="12"/>
      <c r="R1299" s="12"/>
      <c r="S1299" s="12"/>
      <c r="T1299" s="12"/>
    </row>
    <row r="1300" spans="1:20" s="1" customFormat="1" x14ac:dyDescent="0.4">
      <c r="A1300" s="12"/>
      <c r="B1300" s="12"/>
      <c r="C1300" s="42"/>
      <c r="D1300" s="12"/>
      <c r="E1300" s="12"/>
      <c r="F1300" s="12"/>
      <c r="G1300" s="12"/>
      <c r="H1300" s="12"/>
      <c r="I1300" s="12"/>
      <c r="J1300" s="12"/>
      <c r="K1300" s="12"/>
      <c r="L1300" s="12"/>
      <c r="M1300" s="49"/>
      <c r="N1300" s="49"/>
      <c r="O1300" s="12"/>
      <c r="P1300" s="12"/>
      <c r="Q1300" s="12"/>
      <c r="R1300" s="12"/>
      <c r="S1300" s="12"/>
      <c r="T1300" s="12"/>
    </row>
    <row r="1301" spans="1:20" s="1" customFormat="1" x14ac:dyDescent="0.4">
      <c r="A1301" s="12"/>
      <c r="B1301" s="12"/>
      <c r="C1301" s="42"/>
      <c r="D1301" s="12"/>
      <c r="E1301" s="12"/>
      <c r="F1301" s="12"/>
      <c r="G1301" s="12"/>
      <c r="H1301" s="12"/>
      <c r="I1301" s="12"/>
      <c r="J1301" s="12"/>
      <c r="K1301" s="12"/>
      <c r="L1301" s="12"/>
      <c r="M1301" s="49"/>
      <c r="N1301" s="49"/>
      <c r="O1301" s="12"/>
      <c r="P1301" s="12"/>
      <c r="Q1301" s="12"/>
      <c r="R1301" s="12"/>
      <c r="S1301" s="12"/>
      <c r="T1301" s="12"/>
    </row>
    <row r="1302" spans="1:20" s="1" customFormat="1" x14ac:dyDescent="0.4">
      <c r="A1302" s="12"/>
      <c r="B1302" s="12"/>
      <c r="C1302" s="42"/>
      <c r="D1302" s="12"/>
      <c r="E1302" s="12"/>
      <c r="F1302" s="12"/>
      <c r="G1302" s="12"/>
      <c r="H1302" s="12"/>
      <c r="I1302" s="12"/>
      <c r="J1302" s="12"/>
      <c r="K1302" s="12"/>
      <c r="L1302" s="12"/>
      <c r="M1302" s="49"/>
      <c r="N1302" s="49"/>
      <c r="O1302" s="12"/>
      <c r="P1302" s="12"/>
      <c r="Q1302" s="12"/>
      <c r="R1302" s="12"/>
      <c r="S1302" s="12"/>
      <c r="T1302" s="12"/>
    </row>
    <row r="1303" spans="1:20" s="1" customFormat="1" x14ac:dyDescent="0.4">
      <c r="A1303" s="12"/>
      <c r="B1303" s="12"/>
      <c r="C1303" s="42"/>
      <c r="D1303" s="12"/>
      <c r="E1303" s="12"/>
      <c r="F1303" s="12"/>
      <c r="G1303" s="12"/>
      <c r="H1303" s="12"/>
      <c r="I1303" s="12"/>
      <c r="J1303" s="12"/>
      <c r="K1303" s="12"/>
      <c r="L1303" s="12"/>
      <c r="M1303" s="49"/>
      <c r="N1303" s="49"/>
      <c r="O1303" s="12"/>
      <c r="P1303" s="12"/>
      <c r="Q1303" s="12"/>
      <c r="R1303" s="12"/>
      <c r="S1303" s="12"/>
      <c r="T1303" s="12"/>
    </row>
    <row r="1304" spans="1:20" s="1" customFormat="1" x14ac:dyDescent="0.4">
      <c r="A1304" s="12"/>
      <c r="B1304" s="12"/>
      <c r="C1304" s="42"/>
      <c r="D1304" s="12"/>
      <c r="E1304" s="12"/>
      <c r="F1304" s="12"/>
      <c r="G1304" s="12"/>
      <c r="H1304" s="12"/>
      <c r="I1304" s="12"/>
      <c r="J1304" s="12"/>
      <c r="K1304" s="12"/>
      <c r="L1304" s="12"/>
      <c r="M1304" s="49"/>
      <c r="N1304" s="49"/>
      <c r="O1304" s="12"/>
      <c r="P1304" s="12"/>
      <c r="Q1304" s="12"/>
      <c r="R1304" s="12"/>
      <c r="S1304" s="12"/>
      <c r="T1304" s="12"/>
    </row>
    <row r="1305" spans="1:20" s="1" customFormat="1" x14ac:dyDescent="0.4">
      <c r="A1305" s="12"/>
      <c r="B1305" s="12"/>
      <c r="C1305" s="42"/>
      <c r="D1305" s="12"/>
      <c r="E1305" s="12"/>
      <c r="F1305" s="12"/>
      <c r="G1305" s="12"/>
      <c r="H1305" s="12"/>
      <c r="I1305" s="12"/>
      <c r="J1305" s="12"/>
      <c r="K1305" s="12"/>
      <c r="L1305" s="12"/>
      <c r="M1305" s="49"/>
      <c r="N1305" s="49"/>
      <c r="O1305" s="12"/>
      <c r="P1305" s="12"/>
      <c r="Q1305" s="12"/>
      <c r="R1305" s="12"/>
      <c r="S1305" s="12"/>
      <c r="T1305" s="12"/>
    </row>
    <row r="1306" spans="1:20" s="1" customFormat="1" x14ac:dyDescent="0.4">
      <c r="A1306" s="12"/>
      <c r="B1306" s="12"/>
      <c r="C1306" s="42"/>
      <c r="D1306" s="12"/>
      <c r="E1306" s="12"/>
      <c r="F1306" s="12"/>
      <c r="G1306" s="12"/>
      <c r="H1306" s="12"/>
      <c r="I1306" s="12"/>
      <c r="J1306" s="12"/>
      <c r="K1306" s="12"/>
      <c r="L1306" s="12"/>
      <c r="M1306" s="49"/>
      <c r="N1306" s="49"/>
      <c r="O1306" s="12"/>
      <c r="P1306" s="12"/>
      <c r="Q1306" s="12"/>
      <c r="R1306" s="12"/>
      <c r="S1306" s="12"/>
      <c r="T1306" s="12"/>
    </row>
    <row r="1307" spans="1:20" s="1" customFormat="1" x14ac:dyDescent="0.4">
      <c r="A1307" s="12"/>
      <c r="B1307" s="12"/>
      <c r="C1307" s="42"/>
      <c r="D1307" s="12"/>
      <c r="E1307" s="12"/>
      <c r="F1307" s="12"/>
      <c r="G1307" s="12"/>
      <c r="H1307" s="12"/>
      <c r="I1307" s="12"/>
      <c r="J1307" s="12"/>
      <c r="K1307" s="12"/>
      <c r="L1307" s="12"/>
      <c r="M1307" s="49"/>
      <c r="N1307" s="49"/>
      <c r="O1307" s="12"/>
      <c r="P1307" s="12"/>
      <c r="Q1307" s="12"/>
      <c r="R1307" s="12"/>
      <c r="S1307" s="12"/>
      <c r="T1307" s="12"/>
    </row>
    <row r="1308" spans="1:20" s="1" customFormat="1" x14ac:dyDescent="0.4">
      <c r="A1308" s="12"/>
      <c r="B1308" s="12"/>
      <c r="C1308" s="42"/>
      <c r="D1308" s="12"/>
      <c r="E1308" s="12"/>
      <c r="F1308" s="12"/>
      <c r="G1308" s="12"/>
      <c r="H1308" s="12"/>
      <c r="I1308" s="12"/>
      <c r="J1308" s="12"/>
      <c r="K1308" s="12"/>
      <c r="L1308" s="12"/>
      <c r="M1308" s="49"/>
      <c r="N1308" s="49"/>
      <c r="O1308" s="12"/>
      <c r="P1308" s="12"/>
      <c r="Q1308" s="12"/>
      <c r="R1308" s="12"/>
      <c r="S1308" s="12"/>
      <c r="T1308" s="12"/>
    </row>
    <row r="1309" spans="1:20" s="1" customFormat="1" x14ac:dyDescent="0.4">
      <c r="A1309" s="12"/>
      <c r="B1309" s="12"/>
      <c r="C1309" s="42"/>
      <c r="D1309" s="12"/>
      <c r="E1309" s="12"/>
      <c r="F1309" s="12"/>
      <c r="G1309" s="12"/>
      <c r="H1309" s="12"/>
      <c r="I1309" s="12"/>
      <c r="J1309" s="12"/>
      <c r="K1309" s="12"/>
      <c r="L1309" s="12"/>
      <c r="M1309" s="49"/>
      <c r="N1309" s="49"/>
      <c r="O1309" s="12"/>
      <c r="P1309" s="12"/>
      <c r="Q1309" s="12"/>
      <c r="R1309" s="12"/>
      <c r="S1309" s="12"/>
      <c r="T1309" s="12"/>
    </row>
    <row r="1310" spans="1:20" s="1" customFormat="1" x14ac:dyDescent="0.4">
      <c r="A1310" s="12"/>
      <c r="B1310" s="12"/>
      <c r="C1310" s="42"/>
      <c r="D1310" s="12"/>
      <c r="E1310" s="12"/>
      <c r="F1310" s="12"/>
      <c r="G1310" s="12"/>
      <c r="H1310" s="12"/>
      <c r="I1310" s="12"/>
      <c r="J1310" s="12"/>
      <c r="K1310" s="12"/>
      <c r="L1310" s="12"/>
      <c r="M1310" s="49"/>
      <c r="N1310" s="49"/>
      <c r="O1310" s="12"/>
      <c r="P1310" s="12"/>
      <c r="Q1310" s="12"/>
      <c r="R1310" s="12"/>
      <c r="S1310" s="12"/>
      <c r="T1310" s="12"/>
    </row>
    <row r="1311" spans="1:20" s="1" customFormat="1" x14ac:dyDescent="0.4">
      <c r="A1311" s="12"/>
      <c r="B1311" s="12"/>
      <c r="C1311" s="42"/>
      <c r="D1311" s="12"/>
      <c r="E1311" s="12"/>
      <c r="F1311" s="12"/>
      <c r="G1311" s="12"/>
      <c r="H1311" s="12"/>
      <c r="I1311" s="12"/>
      <c r="J1311" s="12"/>
      <c r="K1311" s="12"/>
      <c r="L1311" s="12"/>
      <c r="M1311" s="49"/>
      <c r="N1311" s="49"/>
      <c r="O1311" s="12"/>
      <c r="P1311" s="12"/>
      <c r="Q1311" s="12"/>
      <c r="R1311" s="12"/>
      <c r="S1311" s="12"/>
      <c r="T1311" s="12"/>
    </row>
    <row r="1312" spans="1:20" s="1" customFormat="1" x14ac:dyDescent="0.4">
      <c r="A1312" s="12"/>
      <c r="B1312" s="12"/>
      <c r="C1312" s="42"/>
      <c r="D1312" s="12"/>
      <c r="E1312" s="12"/>
      <c r="F1312" s="12"/>
      <c r="G1312" s="12"/>
      <c r="H1312" s="12"/>
      <c r="I1312" s="12"/>
      <c r="J1312" s="12"/>
      <c r="K1312" s="12"/>
      <c r="L1312" s="12"/>
      <c r="M1312" s="49"/>
      <c r="N1312" s="49"/>
      <c r="O1312" s="12"/>
      <c r="P1312" s="12"/>
      <c r="Q1312" s="12"/>
      <c r="R1312" s="12"/>
      <c r="S1312" s="12"/>
      <c r="T1312" s="12"/>
    </row>
    <row r="1313" spans="1:20" s="1" customFormat="1" x14ac:dyDescent="0.4">
      <c r="A1313" s="12"/>
      <c r="B1313" s="12"/>
      <c r="C1313" s="42"/>
      <c r="D1313" s="12"/>
      <c r="E1313" s="12"/>
      <c r="F1313" s="12"/>
      <c r="G1313" s="12"/>
      <c r="H1313" s="12"/>
      <c r="I1313" s="12"/>
      <c r="J1313" s="12"/>
      <c r="K1313" s="12"/>
      <c r="L1313" s="12"/>
      <c r="M1313" s="49"/>
      <c r="N1313" s="49"/>
      <c r="O1313" s="12"/>
      <c r="P1313" s="12"/>
      <c r="Q1313" s="12"/>
      <c r="R1313" s="12"/>
      <c r="S1313" s="12"/>
      <c r="T1313" s="12"/>
    </row>
    <row r="1314" spans="1:20" s="1" customFormat="1" x14ac:dyDescent="0.4">
      <c r="A1314" s="12"/>
      <c r="B1314" s="12"/>
      <c r="C1314" s="42"/>
      <c r="D1314" s="12"/>
      <c r="E1314" s="12"/>
      <c r="F1314" s="12"/>
      <c r="G1314" s="12"/>
      <c r="H1314" s="12"/>
      <c r="I1314" s="12"/>
      <c r="J1314" s="12"/>
      <c r="K1314" s="12"/>
      <c r="L1314" s="12"/>
      <c r="M1314" s="49"/>
      <c r="N1314" s="49"/>
      <c r="O1314" s="12"/>
      <c r="P1314" s="12"/>
      <c r="Q1314" s="12"/>
      <c r="R1314" s="12"/>
      <c r="S1314" s="12"/>
      <c r="T1314" s="12"/>
    </row>
    <row r="1315" spans="1:20" s="1" customFormat="1" x14ac:dyDescent="0.4">
      <c r="A1315" s="12"/>
      <c r="B1315" s="12"/>
      <c r="C1315" s="42"/>
      <c r="D1315" s="12"/>
      <c r="E1315" s="12"/>
      <c r="F1315" s="12"/>
      <c r="G1315" s="12"/>
      <c r="H1315" s="12"/>
      <c r="I1315" s="12"/>
      <c r="J1315" s="12"/>
      <c r="K1315" s="12"/>
      <c r="L1315" s="12"/>
      <c r="M1315" s="49"/>
      <c r="N1315" s="49"/>
      <c r="O1315" s="12"/>
      <c r="P1315" s="12"/>
      <c r="Q1315" s="12"/>
      <c r="R1315" s="12"/>
      <c r="S1315" s="12"/>
      <c r="T1315" s="12"/>
    </row>
    <row r="1316" spans="1:20" s="1" customFormat="1" x14ac:dyDescent="0.4">
      <c r="A1316" s="12"/>
      <c r="B1316" s="12"/>
      <c r="C1316" s="42"/>
      <c r="D1316" s="12"/>
      <c r="E1316" s="12"/>
      <c r="F1316" s="12"/>
      <c r="G1316" s="12"/>
      <c r="H1316" s="12"/>
      <c r="I1316" s="12"/>
      <c r="J1316" s="12"/>
      <c r="K1316" s="12"/>
      <c r="L1316" s="12"/>
      <c r="M1316" s="49"/>
      <c r="N1316" s="49"/>
      <c r="O1316" s="12"/>
      <c r="P1316" s="12"/>
      <c r="Q1316" s="12"/>
      <c r="R1316" s="12"/>
      <c r="S1316" s="12"/>
      <c r="T1316" s="12"/>
    </row>
    <row r="1317" spans="1:20" s="1" customFormat="1" x14ac:dyDescent="0.4">
      <c r="A1317" s="12"/>
      <c r="B1317" s="12"/>
      <c r="C1317" s="42"/>
      <c r="D1317" s="12"/>
      <c r="E1317" s="12"/>
      <c r="F1317" s="12"/>
      <c r="G1317" s="12"/>
      <c r="H1317" s="12"/>
      <c r="I1317" s="12"/>
      <c r="J1317" s="12"/>
      <c r="K1317" s="12"/>
      <c r="L1317" s="12"/>
      <c r="M1317" s="49"/>
      <c r="N1317" s="49"/>
      <c r="O1317" s="12"/>
      <c r="P1317" s="12"/>
      <c r="Q1317" s="12"/>
      <c r="R1317" s="12"/>
      <c r="S1317" s="12"/>
      <c r="T1317" s="12"/>
    </row>
    <row r="1318" spans="1:20" s="1" customFormat="1" x14ac:dyDescent="0.4">
      <c r="A1318" s="12"/>
      <c r="B1318" s="12"/>
      <c r="C1318" s="42"/>
      <c r="D1318" s="12"/>
      <c r="E1318" s="12"/>
      <c r="F1318" s="12"/>
      <c r="G1318" s="12"/>
      <c r="H1318" s="12"/>
      <c r="I1318" s="12"/>
      <c r="J1318" s="12"/>
      <c r="K1318" s="12"/>
      <c r="L1318" s="12"/>
      <c r="M1318" s="49"/>
      <c r="N1318" s="49"/>
      <c r="O1318" s="12"/>
      <c r="P1318" s="12"/>
      <c r="Q1318" s="12"/>
      <c r="R1318" s="12"/>
      <c r="S1318" s="12"/>
      <c r="T1318" s="12"/>
    </row>
    <row r="1319" spans="1:20" s="1" customFormat="1" x14ac:dyDescent="0.4">
      <c r="A1319" s="12"/>
      <c r="B1319" s="12"/>
      <c r="C1319" s="42"/>
      <c r="D1319" s="12"/>
      <c r="E1319" s="12"/>
      <c r="F1319" s="12"/>
      <c r="G1319" s="12"/>
      <c r="H1319" s="12"/>
      <c r="I1319" s="12"/>
      <c r="J1319" s="12"/>
      <c r="K1319" s="12"/>
      <c r="L1319" s="12"/>
      <c r="M1319" s="49"/>
      <c r="N1319" s="49"/>
      <c r="O1319" s="12"/>
      <c r="P1319" s="12"/>
      <c r="Q1319" s="12"/>
      <c r="R1319" s="12"/>
      <c r="S1319" s="12"/>
      <c r="T1319" s="12"/>
    </row>
    <row r="1320" spans="1:20" s="1" customFormat="1" x14ac:dyDescent="0.4">
      <c r="A1320" s="12"/>
      <c r="B1320" s="12"/>
      <c r="C1320" s="42"/>
      <c r="D1320" s="12"/>
      <c r="E1320" s="12"/>
      <c r="F1320" s="12"/>
      <c r="G1320" s="12"/>
      <c r="H1320" s="12"/>
      <c r="I1320" s="12"/>
      <c r="J1320" s="12"/>
      <c r="K1320" s="12"/>
      <c r="L1320" s="12"/>
      <c r="M1320" s="49"/>
      <c r="N1320" s="49"/>
      <c r="O1320" s="12"/>
      <c r="P1320" s="12"/>
      <c r="Q1320" s="12"/>
      <c r="R1320" s="12"/>
      <c r="S1320" s="12"/>
      <c r="T1320" s="12"/>
    </row>
    <row r="1321" spans="1:20" s="1" customFormat="1" x14ac:dyDescent="0.4">
      <c r="A1321" s="12"/>
      <c r="B1321" s="12"/>
      <c r="C1321" s="42"/>
      <c r="D1321" s="12"/>
      <c r="E1321" s="12"/>
      <c r="F1321" s="12"/>
      <c r="G1321" s="12"/>
      <c r="H1321" s="12"/>
      <c r="I1321" s="12"/>
      <c r="J1321" s="12"/>
      <c r="K1321" s="12"/>
      <c r="L1321" s="12"/>
      <c r="M1321" s="49"/>
      <c r="N1321" s="49"/>
      <c r="O1321" s="12"/>
      <c r="P1321" s="12"/>
      <c r="Q1321" s="12"/>
      <c r="R1321" s="12"/>
      <c r="S1321" s="12"/>
      <c r="T1321" s="12"/>
    </row>
    <row r="1322" spans="1:20" s="1" customFormat="1" x14ac:dyDescent="0.4">
      <c r="A1322" s="12"/>
      <c r="B1322" s="12"/>
      <c r="C1322" s="42"/>
      <c r="D1322" s="12"/>
      <c r="E1322" s="12"/>
      <c r="F1322" s="12"/>
      <c r="G1322" s="12"/>
      <c r="H1322" s="12"/>
      <c r="I1322" s="12"/>
      <c r="J1322" s="12"/>
      <c r="K1322" s="12"/>
      <c r="L1322" s="12"/>
      <c r="M1322" s="49"/>
      <c r="N1322" s="49"/>
      <c r="O1322" s="12"/>
      <c r="P1322" s="12"/>
      <c r="Q1322" s="12"/>
      <c r="R1322" s="12"/>
      <c r="S1322" s="12"/>
      <c r="T1322" s="12"/>
    </row>
    <row r="1323" spans="1:20" s="1" customFormat="1" x14ac:dyDescent="0.4">
      <c r="A1323" s="12"/>
      <c r="B1323" s="12"/>
      <c r="C1323" s="42"/>
      <c r="D1323" s="12"/>
      <c r="E1323" s="12"/>
      <c r="F1323" s="12"/>
      <c r="G1323" s="12"/>
      <c r="H1323" s="12"/>
      <c r="I1323" s="12"/>
      <c r="J1323" s="12"/>
      <c r="K1323" s="12"/>
      <c r="L1323" s="12"/>
      <c r="M1323" s="49"/>
      <c r="N1323" s="49"/>
      <c r="O1323" s="12"/>
      <c r="P1323" s="12"/>
      <c r="Q1323" s="12"/>
      <c r="R1323" s="12"/>
      <c r="S1323" s="12"/>
      <c r="T1323" s="12"/>
    </row>
    <row r="1324" spans="1:20" s="1" customFormat="1" x14ac:dyDescent="0.4">
      <c r="A1324" s="12"/>
      <c r="B1324" s="12"/>
      <c r="C1324" s="42"/>
      <c r="D1324" s="12"/>
      <c r="E1324" s="12"/>
      <c r="F1324" s="12"/>
      <c r="G1324" s="12"/>
      <c r="H1324" s="12"/>
      <c r="I1324" s="12"/>
      <c r="J1324" s="12"/>
      <c r="K1324" s="12"/>
      <c r="L1324" s="12"/>
      <c r="M1324" s="49"/>
      <c r="N1324" s="49"/>
      <c r="O1324" s="12"/>
      <c r="P1324" s="12"/>
      <c r="Q1324" s="12"/>
      <c r="R1324" s="12"/>
      <c r="S1324" s="12"/>
      <c r="T1324" s="12"/>
    </row>
    <row r="1325" spans="1:20" s="1" customFormat="1" x14ac:dyDescent="0.4">
      <c r="A1325" s="12"/>
      <c r="B1325" s="12"/>
      <c r="C1325" s="42"/>
      <c r="D1325" s="12"/>
      <c r="E1325" s="12"/>
      <c r="F1325" s="12"/>
      <c r="G1325" s="12"/>
      <c r="H1325" s="12"/>
      <c r="I1325" s="12"/>
      <c r="J1325" s="12"/>
      <c r="K1325" s="12"/>
      <c r="L1325" s="12"/>
      <c r="M1325" s="49"/>
      <c r="N1325" s="49"/>
      <c r="O1325" s="12"/>
      <c r="P1325" s="12"/>
      <c r="Q1325" s="12"/>
      <c r="R1325" s="12"/>
      <c r="S1325" s="12"/>
      <c r="T1325" s="12"/>
    </row>
    <row r="1326" spans="1:20" s="1" customFormat="1" x14ac:dyDescent="0.4">
      <c r="A1326" s="12"/>
      <c r="B1326" s="12"/>
      <c r="C1326" s="42"/>
      <c r="D1326" s="12"/>
      <c r="E1326" s="12"/>
      <c r="F1326" s="12"/>
      <c r="G1326" s="12"/>
      <c r="H1326" s="12"/>
      <c r="I1326" s="12"/>
      <c r="J1326" s="12"/>
      <c r="K1326" s="12"/>
      <c r="L1326" s="12"/>
      <c r="M1326" s="49"/>
      <c r="N1326" s="49"/>
      <c r="O1326" s="12"/>
      <c r="P1326" s="12"/>
      <c r="Q1326" s="12"/>
      <c r="R1326" s="12"/>
      <c r="S1326" s="12"/>
      <c r="T1326" s="12"/>
    </row>
    <row r="1327" spans="1:20" s="1" customFormat="1" x14ac:dyDescent="0.4">
      <c r="A1327" s="12"/>
      <c r="B1327" s="12"/>
      <c r="C1327" s="42"/>
      <c r="D1327" s="12"/>
      <c r="E1327" s="12"/>
      <c r="F1327" s="12"/>
      <c r="G1327" s="12"/>
      <c r="H1327" s="12"/>
      <c r="I1327" s="12"/>
      <c r="J1327" s="12"/>
      <c r="K1327" s="12"/>
      <c r="L1327" s="12"/>
      <c r="M1327" s="49"/>
      <c r="N1327" s="49"/>
      <c r="O1327" s="12"/>
      <c r="P1327" s="12"/>
      <c r="Q1327" s="12"/>
      <c r="R1327" s="12"/>
      <c r="S1327" s="12"/>
      <c r="T1327" s="12"/>
    </row>
    <row r="1328" spans="1:20" s="1" customFormat="1" x14ac:dyDescent="0.4">
      <c r="A1328" s="12"/>
      <c r="B1328" s="12"/>
      <c r="C1328" s="42"/>
      <c r="D1328" s="12"/>
      <c r="E1328" s="12"/>
      <c r="F1328" s="12"/>
      <c r="G1328" s="12"/>
      <c r="H1328" s="12"/>
      <c r="I1328" s="12"/>
      <c r="J1328" s="12"/>
      <c r="K1328" s="12"/>
      <c r="L1328" s="12"/>
      <c r="M1328" s="49"/>
      <c r="N1328" s="49"/>
      <c r="O1328" s="12"/>
      <c r="P1328" s="12"/>
      <c r="Q1328" s="12"/>
      <c r="R1328" s="12"/>
      <c r="S1328" s="12"/>
      <c r="T1328" s="12"/>
    </row>
    <row r="1329" spans="1:20" s="1" customFormat="1" x14ac:dyDescent="0.4">
      <c r="A1329" s="12"/>
      <c r="B1329" s="12"/>
      <c r="C1329" s="42"/>
      <c r="D1329" s="12"/>
      <c r="E1329" s="12"/>
      <c r="F1329" s="12"/>
      <c r="G1329" s="12"/>
      <c r="H1329" s="12"/>
      <c r="I1329" s="12"/>
      <c r="J1329" s="12"/>
      <c r="K1329" s="12"/>
      <c r="L1329" s="12"/>
      <c r="M1329" s="49"/>
      <c r="N1329" s="49"/>
      <c r="O1329" s="12"/>
      <c r="P1329" s="12"/>
      <c r="Q1329" s="12"/>
      <c r="R1329" s="12"/>
      <c r="S1329" s="12"/>
      <c r="T1329" s="12"/>
    </row>
    <row r="1330" spans="1:20" s="1" customFormat="1" x14ac:dyDescent="0.4">
      <c r="A1330" s="12"/>
      <c r="B1330" s="12"/>
      <c r="C1330" s="42"/>
      <c r="D1330" s="12"/>
      <c r="E1330" s="12"/>
      <c r="F1330" s="12"/>
      <c r="G1330" s="12"/>
      <c r="H1330" s="12"/>
      <c r="I1330" s="12"/>
      <c r="J1330" s="12"/>
      <c r="K1330" s="12"/>
      <c r="L1330" s="12"/>
      <c r="M1330" s="49"/>
      <c r="N1330" s="49"/>
      <c r="O1330" s="12"/>
      <c r="P1330" s="12"/>
      <c r="Q1330" s="12"/>
      <c r="R1330" s="12"/>
      <c r="S1330" s="12"/>
      <c r="T1330" s="12"/>
    </row>
    <row r="1331" spans="1:20" s="1" customFormat="1" x14ac:dyDescent="0.4">
      <c r="A1331" s="12"/>
      <c r="B1331" s="12"/>
      <c r="C1331" s="42"/>
      <c r="D1331" s="12"/>
      <c r="E1331" s="12"/>
      <c r="F1331" s="12"/>
      <c r="G1331" s="12"/>
      <c r="H1331" s="12"/>
      <c r="I1331" s="12"/>
      <c r="J1331" s="12"/>
      <c r="K1331" s="12"/>
      <c r="L1331" s="12"/>
      <c r="M1331" s="49"/>
      <c r="N1331" s="49"/>
      <c r="O1331" s="12"/>
      <c r="P1331" s="12"/>
      <c r="Q1331" s="12"/>
      <c r="R1331" s="12"/>
      <c r="S1331" s="12"/>
      <c r="T1331" s="12"/>
    </row>
    <row r="1332" spans="1:20" s="1" customFormat="1" x14ac:dyDescent="0.4">
      <c r="A1332" s="12"/>
      <c r="B1332" s="12"/>
      <c r="C1332" s="42"/>
      <c r="D1332" s="12"/>
      <c r="E1332" s="12"/>
      <c r="F1332" s="12"/>
      <c r="G1332" s="12"/>
      <c r="H1332" s="12"/>
      <c r="I1332" s="12"/>
      <c r="J1332" s="12"/>
      <c r="K1332" s="12"/>
      <c r="L1332" s="12"/>
      <c r="M1332" s="49"/>
      <c r="N1332" s="49"/>
      <c r="O1332" s="12"/>
      <c r="P1332" s="12"/>
      <c r="Q1332" s="12"/>
      <c r="R1332" s="12"/>
      <c r="S1332" s="12"/>
      <c r="T1332" s="12"/>
    </row>
    <row r="1333" spans="1:20" s="1" customFormat="1" x14ac:dyDescent="0.4">
      <c r="A1333" s="12"/>
      <c r="B1333" s="12"/>
      <c r="C1333" s="42"/>
      <c r="D1333" s="12"/>
      <c r="E1333" s="12"/>
      <c r="F1333" s="12"/>
      <c r="G1333" s="12"/>
      <c r="H1333" s="12"/>
      <c r="I1333" s="12"/>
      <c r="J1333" s="12"/>
      <c r="K1333" s="12"/>
      <c r="L1333" s="12"/>
      <c r="M1333" s="49"/>
      <c r="N1333" s="49"/>
      <c r="O1333" s="12"/>
      <c r="P1333" s="12"/>
      <c r="Q1333" s="12"/>
      <c r="R1333" s="12"/>
      <c r="S1333" s="12"/>
      <c r="T1333" s="12"/>
    </row>
    <row r="1334" spans="1:20" s="1" customFormat="1" x14ac:dyDescent="0.4">
      <c r="A1334" s="12"/>
      <c r="B1334" s="12"/>
      <c r="C1334" s="42"/>
      <c r="D1334" s="12"/>
      <c r="E1334" s="12"/>
      <c r="F1334" s="12"/>
      <c r="G1334" s="12"/>
      <c r="H1334" s="12"/>
      <c r="I1334" s="12"/>
      <c r="J1334" s="12"/>
      <c r="K1334" s="12"/>
      <c r="L1334" s="12"/>
      <c r="M1334" s="49"/>
      <c r="N1334" s="49"/>
      <c r="O1334" s="12"/>
      <c r="P1334" s="12"/>
      <c r="Q1334" s="12"/>
      <c r="R1334" s="12"/>
      <c r="S1334" s="12"/>
      <c r="T1334" s="12"/>
    </row>
    <row r="1335" spans="1:20" s="1" customFormat="1" x14ac:dyDescent="0.4">
      <c r="A1335" s="12"/>
      <c r="B1335" s="12"/>
      <c r="C1335" s="42"/>
      <c r="D1335" s="12"/>
      <c r="E1335" s="12"/>
      <c r="F1335" s="12"/>
      <c r="G1335" s="12"/>
      <c r="H1335" s="12"/>
      <c r="I1335" s="12"/>
      <c r="J1335" s="12"/>
      <c r="K1335" s="12"/>
      <c r="L1335" s="12"/>
      <c r="M1335" s="49"/>
      <c r="N1335" s="49"/>
      <c r="O1335" s="12"/>
      <c r="P1335" s="12"/>
      <c r="Q1335" s="12"/>
      <c r="R1335" s="12"/>
      <c r="S1335" s="12"/>
      <c r="T1335" s="12"/>
    </row>
    <row r="1336" spans="1:20" s="1" customFormat="1" x14ac:dyDescent="0.4">
      <c r="A1336" s="12"/>
      <c r="B1336" s="12"/>
      <c r="C1336" s="42"/>
      <c r="D1336" s="12"/>
      <c r="E1336" s="12"/>
      <c r="F1336" s="12"/>
      <c r="G1336" s="12"/>
      <c r="H1336" s="12"/>
      <c r="I1336" s="12"/>
      <c r="J1336" s="12"/>
      <c r="K1336" s="12"/>
      <c r="L1336" s="12"/>
      <c r="M1336" s="49"/>
      <c r="N1336" s="49"/>
      <c r="O1336" s="12"/>
      <c r="P1336" s="12"/>
      <c r="Q1336" s="12"/>
      <c r="R1336" s="12"/>
      <c r="S1336" s="12"/>
      <c r="T1336" s="12"/>
    </row>
    <row r="1337" spans="1:20" s="1" customFormat="1" x14ac:dyDescent="0.4">
      <c r="A1337" s="12"/>
      <c r="B1337" s="12"/>
      <c r="C1337" s="42"/>
      <c r="D1337" s="12"/>
      <c r="E1337" s="12"/>
      <c r="F1337" s="12"/>
      <c r="G1337" s="12"/>
      <c r="H1337" s="12"/>
      <c r="I1337" s="12"/>
      <c r="J1337" s="12"/>
      <c r="K1337" s="12"/>
      <c r="L1337" s="12"/>
      <c r="M1337" s="49"/>
      <c r="N1337" s="49"/>
      <c r="O1337" s="12"/>
      <c r="P1337" s="12"/>
      <c r="Q1337" s="12"/>
      <c r="R1337" s="12"/>
      <c r="S1337" s="12"/>
      <c r="T1337" s="12"/>
    </row>
    <row r="1338" spans="1:20" s="1" customFormat="1" x14ac:dyDescent="0.4">
      <c r="A1338" s="12"/>
      <c r="B1338" s="12"/>
      <c r="C1338" s="42"/>
      <c r="D1338" s="12"/>
      <c r="E1338" s="12"/>
      <c r="F1338" s="12"/>
      <c r="G1338" s="12"/>
      <c r="H1338" s="12"/>
      <c r="I1338" s="12"/>
      <c r="J1338" s="12"/>
      <c r="K1338" s="12"/>
      <c r="L1338" s="12"/>
      <c r="M1338" s="49"/>
      <c r="N1338" s="49"/>
      <c r="O1338" s="12"/>
      <c r="P1338" s="12"/>
      <c r="Q1338" s="12"/>
      <c r="R1338" s="12"/>
      <c r="S1338" s="12"/>
      <c r="T1338" s="12"/>
    </row>
    <row r="1339" spans="1:20" s="1" customFormat="1" x14ac:dyDescent="0.4">
      <c r="A1339" s="12"/>
      <c r="B1339" s="12"/>
      <c r="C1339" s="42"/>
      <c r="D1339" s="12"/>
      <c r="E1339" s="12"/>
      <c r="F1339" s="12"/>
      <c r="G1339" s="12"/>
      <c r="H1339" s="12"/>
      <c r="I1339" s="12"/>
      <c r="J1339" s="12"/>
      <c r="K1339" s="12"/>
      <c r="L1339" s="12"/>
      <c r="M1339" s="49"/>
      <c r="N1339" s="49"/>
      <c r="O1339" s="12"/>
      <c r="P1339" s="12"/>
      <c r="Q1339" s="12"/>
      <c r="R1339" s="12"/>
      <c r="S1339" s="12"/>
      <c r="T1339" s="12"/>
    </row>
    <row r="1340" spans="1:20" s="1" customFormat="1" x14ac:dyDescent="0.4">
      <c r="A1340" s="12"/>
      <c r="B1340" s="12"/>
      <c r="C1340" s="42"/>
      <c r="D1340" s="12"/>
      <c r="E1340" s="12"/>
      <c r="F1340" s="12"/>
      <c r="G1340" s="12"/>
      <c r="H1340" s="12"/>
      <c r="I1340" s="12"/>
      <c r="J1340" s="12"/>
      <c r="K1340" s="12"/>
      <c r="L1340" s="12"/>
      <c r="M1340" s="49"/>
      <c r="N1340" s="49"/>
      <c r="O1340" s="12"/>
      <c r="P1340" s="12"/>
      <c r="Q1340" s="12"/>
      <c r="R1340" s="12"/>
      <c r="S1340" s="12"/>
      <c r="T1340" s="12"/>
    </row>
    <row r="1341" spans="1:20" s="1" customFormat="1" x14ac:dyDescent="0.4">
      <c r="A1341" s="12"/>
      <c r="B1341" s="12"/>
      <c r="C1341" s="42"/>
      <c r="D1341" s="12"/>
      <c r="E1341" s="12"/>
      <c r="F1341" s="12"/>
      <c r="G1341" s="12"/>
      <c r="H1341" s="12"/>
      <c r="I1341" s="12"/>
      <c r="J1341" s="12"/>
      <c r="K1341" s="12"/>
      <c r="L1341" s="12"/>
      <c r="M1341" s="49"/>
      <c r="N1341" s="49"/>
      <c r="O1341" s="12"/>
      <c r="P1341" s="12"/>
      <c r="Q1341" s="12"/>
      <c r="R1341" s="12"/>
      <c r="S1341" s="12"/>
      <c r="T1341" s="12"/>
    </row>
    <row r="1342" spans="1:20" s="1" customFormat="1" x14ac:dyDescent="0.4">
      <c r="A1342" s="12"/>
      <c r="B1342" s="12"/>
      <c r="C1342" s="42"/>
      <c r="D1342" s="12"/>
      <c r="E1342" s="12"/>
      <c r="F1342" s="12"/>
      <c r="G1342" s="12"/>
      <c r="H1342" s="12"/>
      <c r="I1342" s="12"/>
      <c r="J1342" s="12"/>
      <c r="K1342" s="12"/>
      <c r="L1342" s="12"/>
      <c r="M1342" s="49"/>
      <c r="N1342" s="49"/>
      <c r="O1342" s="12"/>
      <c r="P1342" s="12"/>
      <c r="Q1342" s="12"/>
      <c r="R1342" s="12"/>
      <c r="S1342" s="12"/>
      <c r="T1342" s="12"/>
    </row>
    <row r="1343" spans="1:20" s="1" customFormat="1" x14ac:dyDescent="0.4">
      <c r="A1343" s="12"/>
      <c r="B1343" s="12"/>
      <c r="C1343" s="42"/>
      <c r="D1343" s="12"/>
      <c r="E1343" s="12"/>
      <c r="F1343" s="12"/>
      <c r="G1343" s="12"/>
      <c r="H1343" s="12"/>
      <c r="I1343" s="12"/>
      <c r="J1343" s="12"/>
      <c r="K1343" s="12"/>
      <c r="L1343" s="12"/>
      <c r="M1343" s="49"/>
      <c r="N1343" s="49"/>
      <c r="O1343" s="12"/>
      <c r="P1343" s="12"/>
      <c r="Q1343" s="12"/>
      <c r="R1343" s="12"/>
      <c r="S1343" s="12"/>
      <c r="T1343" s="12"/>
    </row>
    <row r="1344" spans="1:20" s="1" customFormat="1" x14ac:dyDescent="0.4">
      <c r="A1344" s="12"/>
      <c r="B1344" s="12"/>
      <c r="C1344" s="42"/>
      <c r="D1344" s="12"/>
      <c r="E1344" s="12"/>
      <c r="F1344" s="12"/>
      <c r="G1344" s="12"/>
      <c r="H1344" s="12"/>
      <c r="I1344" s="12"/>
      <c r="J1344" s="12"/>
      <c r="K1344" s="12"/>
      <c r="L1344" s="12"/>
      <c r="M1344" s="49"/>
      <c r="N1344" s="49"/>
      <c r="O1344" s="12"/>
      <c r="P1344" s="12"/>
      <c r="Q1344" s="12"/>
      <c r="R1344" s="12"/>
      <c r="S1344" s="12"/>
      <c r="T1344" s="12"/>
    </row>
    <row r="1345" spans="1:20" s="1" customFormat="1" x14ac:dyDescent="0.4">
      <c r="A1345" s="12"/>
      <c r="B1345" s="12"/>
      <c r="C1345" s="42"/>
      <c r="D1345" s="12"/>
      <c r="E1345" s="12"/>
      <c r="F1345" s="12"/>
      <c r="G1345" s="12"/>
      <c r="H1345" s="12"/>
      <c r="I1345" s="12"/>
      <c r="J1345" s="12"/>
      <c r="K1345" s="12"/>
      <c r="L1345" s="12"/>
      <c r="M1345" s="49"/>
      <c r="N1345" s="49"/>
      <c r="O1345" s="12"/>
      <c r="P1345" s="12"/>
      <c r="Q1345" s="12"/>
      <c r="R1345" s="12"/>
      <c r="S1345" s="12"/>
      <c r="T1345" s="12"/>
    </row>
    <row r="1346" spans="1:20" s="1" customFormat="1" x14ac:dyDescent="0.4">
      <c r="A1346" s="12"/>
      <c r="B1346" s="12"/>
      <c r="C1346" s="42"/>
      <c r="D1346" s="12"/>
      <c r="E1346" s="12"/>
      <c r="F1346" s="12"/>
      <c r="G1346" s="12"/>
      <c r="H1346" s="12"/>
      <c r="I1346" s="12"/>
      <c r="J1346" s="12"/>
      <c r="K1346" s="12"/>
      <c r="L1346" s="12"/>
      <c r="M1346" s="49"/>
      <c r="N1346" s="49"/>
      <c r="O1346" s="12"/>
      <c r="P1346" s="12"/>
      <c r="Q1346" s="12"/>
      <c r="R1346" s="12"/>
      <c r="S1346" s="12"/>
      <c r="T1346" s="12"/>
    </row>
    <row r="1347" spans="1:20" s="1" customFormat="1" x14ac:dyDescent="0.4">
      <c r="A1347" s="12"/>
      <c r="B1347" s="12"/>
      <c r="C1347" s="42"/>
      <c r="D1347" s="12"/>
      <c r="E1347" s="12"/>
      <c r="F1347" s="12"/>
      <c r="G1347" s="12"/>
      <c r="H1347" s="12"/>
      <c r="I1347" s="12"/>
      <c r="J1347" s="12"/>
      <c r="K1347" s="12"/>
      <c r="L1347" s="12"/>
      <c r="M1347" s="49"/>
      <c r="N1347" s="49"/>
      <c r="O1347" s="12"/>
      <c r="P1347" s="12"/>
      <c r="Q1347" s="12"/>
      <c r="R1347" s="12"/>
      <c r="S1347" s="12"/>
      <c r="T1347" s="12"/>
    </row>
    <row r="1348" spans="1:20" s="1" customFormat="1" x14ac:dyDescent="0.4">
      <c r="A1348" s="12"/>
      <c r="B1348" s="12"/>
      <c r="C1348" s="42"/>
      <c r="D1348" s="12"/>
      <c r="E1348" s="12"/>
      <c r="F1348" s="12"/>
      <c r="G1348" s="12"/>
      <c r="H1348" s="12"/>
      <c r="I1348" s="12"/>
      <c r="J1348" s="12"/>
      <c r="K1348" s="12"/>
      <c r="L1348" s="12"/>
      <c r="M1348" s="49"/>
      <c r="N1348" s="49"/>
      <c r="O1348" s="12"/>
      <c r="P1348" s="12"/>
      <c r="Q1348" s="12"/>
      <c r="R1348" s="12"/>
      <c r="S1348" s="12"/>
      <c r="T1348" s="12"/>
    </row>
    <row r="1349" spans="1:20" s="1" customFormat="1" x14ac:dyDescent="0.4">
      <c r="A1349" s="12"/>
      <c r="B1349" s="12"/>
      <c r="C1349" s="42"/>
      <c r="D1349" s="12"/>
      <c r="E1349" s="12"/>
      <c r="F1349" s="12"/>
      <c r="G1349" s="12"/>
      <c r="H1349" s="12"/>
      <c r="I1349" s="12"/>
      <c r="J1349" s="12"/>
      <c r="K1349" s="12"/>
      <c r="L1349" s="12"/>
      <c r="M1349" s="49"/>
      <c r="N1349" s="49"/>
      <c r="O1349" s="12"/>
      <c r="P1349" s="12"/>
      <c r="Q1349" s="12"/>
      <c r="R1349" s="12"/>
      <c r="S1349" s="12"/>
      <c r="T1349" s="12"/>
    </row>
    <row r="1350" spans="1:20" s="1" customFormat="1" x14ac:dyDescent="0.4">
      <c r="A1350" s="12"/>
      <c r="B1350" s="12"/>
      <c r="C1350" s="42"/>
      <c r="D1350" s="12"/>
      <c r="E1350" s="12"/>
      <c r="F1350" s="12"/>
      <c r="G1350" s="12"/>
      <c r="H1350" s="12"/>
      <c r="I1350" s="12"/>
      <c r="J1350" s="12"/>
      <c r="K1350" s="12"/>
      <c r="L1350" s="12"/>
      <c r="M1350" s="49"/>
      <c r="N1350" s="49"/>
      <c r="O1350" s="12"/>
      <c r="P1350" s="12"/>
      <c r="Q1350" s="12"/>
      <c r="R1350" s="12"/>
      <c r="S1350" s="12"/>
      <c r="T1350" s="12"/>
    </row>
    <row r="1351" spans="1:20" s="1" customFormat="1" x14ac:dyDescent="0.4">
      <c r="A1351" s="12"/>
      <c r="B1351" s="12"/>
      <c r="C1351" s="42"/>
      <c r="D1351" s="12"/>
      <c r="E1351" s="12"/>
      <c r="F1351" s="12"/>
      <c r="G1351" s="12"/>
      <c r="H1351" s="12"/>
      <c r="I1351" s="12"/>
      <c r="J1351" s="12"/>
      <c r="K1351" s="12"/>
      <c r="L1351" s="12"/>
      <c r="M1351" s="49"/>
      <c r="N1351" s="49"/>
      <c r="O1351" s="12"/>
      <c r="P1351" s="12"/>
      <c r="Q1351" s="12"/>
      <c r="R1351" s="12"/>
      <c r="S1351" s="12"/>
      <c r="T1351" s="12"/>
    </row>
    <row r="1352" spans="1:20" s="1" customFormat="1" x14ac:dyDescent="0.4">
      <c r="A1352" s="12"/>
      <c r="B1352" s="12"/>
      <c r="C1352" s="42"/>
      <c r="D1352" s="12"/>
      <c r="E1352" s="12"/>
      <c r="F1352" s="12"/>
      <c r="G1352" s="12"/>
      <c r="H1352" s="12"/>
      <c r="I1352" s="12"/>
      <c r="J1352" s="12"/>
      <c r="K1352" s="12"/>
      <c r="L1352" s="12"/>
      <c r="M1352" s="49"/>
      <c r="N1352" s="49"/>
      <c r="O1352" s="12"/>
      <c r="P1352" s="12"/>
      <c r="Q1352" s="12"/>
      <c r="R1352" s="12"/>
      <c r="S1352" s="12"/>
      <c r="T1352" s="12"/>
    </row>
    <row r="1353" spans="1:20" s="1" customFormat="1" x14ac:dyDescent="0.4">
      <c r="A1353" s="12"/>
      <c r="B1353" s="12"/>
      <c r="C1353" s="42"/>
      <c r="D1353" s="12"/>
      <c r="E1353" s="12"/>
      <c r="F1353" s="12"/>
      <c r="G1353" s="12"/>
      <c r="H1353" s="12"/>
      <c r="I1353" s="12"/>
      <c r="J1353" s="12"/>
      <c r="K1353" s="12"/>
      <c r="L1353" s="12"/>
      <c r="M1353" s="49"/>
      <c r="N1353" s="49"/>
      <c r="O1353" s="12"/>
      <c r="P1353" s="12"/>
      <c r="Q1353" s="12"/>
      <c r="R1353" s="12"/>
      <c r="S1353" s="12"/>
      <c r="T1353" s="12"/>
    </row>
    <row r="1354" spans="1:20" s="1" customFormat="1" x14ac:dyDescent="0.4">
      <c r="A1354" s="12"/>
      <c r="B1354" s="12"/>
      <c r="C1354" s="42"/>
      <c r="D1354" s="12"/>
      <c r="E1354" s="12"/>
      <c r="F1354" s="12"/>
      <c r="G1354" s="12"/>
      <c r="H1354" s="12"/>
      <c r="I1354" s="12"/>
      <c r="J1354" s="12"/>
      <c r="K1354" s="12"/>
      <c r="L1354" s="12"/>
      <c r="M1354" s="49"/>
      <c r="N1354" s="49"/>
      <c r="O1354" s="12"/>
      <c r="P1354" s="12"/>
      <c r="Q1354" s="12"/>
      <c r="R1354" s="12"/>
      <c r="S1354" s="12"/>
      <c r="T1354" s="12"/>
    </row>
    <row r="1355" spans="1:20" s="1" customFormat="1" x14ac:dyDescent="0.4">
      <c r="A1355" s="12"/>
      <c r="B1355" s="12"/>
      <c r="C1355" s="42"/>
      <c r="D1355" s="12"/>
      <c r="E1355" s="12"/>
      <c r="F1355" s="12"/>
      <c r="G1355" s="12"/>
      <c r="H1355" s="12"/>
      <c r="I1355" s="12"/>
      <c r="J1355" s="12"/>
      <c r="K1355" s="12"/>
      <c r="L1355" s="12"/>
      <c r="M1355" s="49"/>
      <c r="N1355" s="49"/>
      <c r="O1355" s="12"/>
      <c r="P1355" s="12"/>
      <c r="Q1355" s="12"/>
      <c r="R1355" s="12"/>
      <c r="S1355" s="12"/>
      <c r="T1355" s="12"/>
    </row>
    <row r="1356" spans="1:20" s="1" customFormat="1" x14ac:dyDescent="0.4">
      <c r="A1356" s="12"/>
      <c r="B1356" s="12"/>
      <c r="C1356" s="42"/>
      <c r="D1356" s="12"/>
      <c r="E1356" s="12"/>
      <c r="F1356" s="12"/>
      <c r="G1356" s="12"/>
      <c r="H1356" s="12"/>
      <c r="I1356" s="12"/>
      <c r="J1356" s="12"/>
      <c r="K1356" s="12"/>
      <c r="L1356" s="12"/>
      <c r="M1356" s="49"/>
      <c r="N1356" s="49"/>
      <c r="O1356" s="12"/>
      <c r="P1356" s="12"/>
      <c r="Q1356" s="12"/>
      <c r="R1356" s="12"/>
      <c r="S1356" s="12"/>
      <c r="T1356" s="12"/>
    </row>
    <row r="1357" spans="1:20" s="1" customFormat="1" x14ac:dyDescent="0.4">
      <c r="A1357" s="12"/>
      <c r="B1357" s="12"/>
      <c r="C1357" s="42"/>
      <c r="D1357" s="12"/>
      <c r="E1357" s="12"/>
      <c r="F1357" s="12"/>
      <c r="G1357" s="12"/>
      <c r="H1357" s="12"/>
      <c r="I1357" s="12"/>
      <c r="J1357" s="12"/>
      <c r="K1357" s="12"/>
      <c r="L1357" s="12"/>
      <c r="M1357" s="49"/>
      <c r="N1357" s="49"/>
      <c r="O1357" s="12"/>
      <c r="P1357" s="12"/>
      <c r="Q1357" s="12"/>
      <c r="R1357" s="12"/>
      <c r="S1357" s="12"/>
      <c r="T1357" s="12"/>
    </row>
    <row r="1358" spans="1:20" s="1" customFormat="1" x14ac:dyDescent="0.4">
      <c r="A1358" s="12"/>
      <c r="B1358" s="12"/>
      <c r="C1358" s="42"/>
      <c r="D1358" s="12"/>
      <c r="E1358" s="12"/>
      <c r="F1358" s="12"/>
      <c r="G1358" s="12"/>
      <c r="H1358" s="12"/>
      <c r="I1358" s="12"/>
      <c r="J1358" s="12"/>
      <c r="K1358" s="12"/>
      <c r="L1358" s="12"/>
      <c r="M1358" s="49"/>
      <c r="N1358" s="49"/>
      <c r="O1358" s="12"/>
      <c r="P1358" s="12"/>
      <c r="Q1358" s="12"/>
      <c r="R1358" s="12"/>
      <c r="S1358" s="12"/>
      <c r="T1358" s="12"/>
    </row>
    <row r="1359" spans="1:20" s="1" customFormat="1" x14ac:dyDescent="0.4">
      <c r="A1359" s="12"/>
      <c r="B1359" s="12"/>
      <c r="C1359" s="42"/>
      <c r="D1359" s="12"/>
      <c r="E1359" s="12"/>
      <c r="F1359" s="12"/>
      <c r="G1359" s="12"/>
      <c r="H1359" s="12"/>
      <c r="I1359" s="12"/>
      <c r="J1359" s="12"/>
      <c r="K1359" s="12"/>
      <c r="L1359" s="12"/>
      <c r="M1359" s="49"/>
      <c r="N1359" s="49"/>
      <c r="O1359" s="12"/>
      <c r="P1359" s="12"/>
      <c r="Q1359" s="12"/>
      <c r="R1359" s="12"/>
      <c r="S1359" s="12"/>
      <c r="T1359" s="12"/>
    </row>
    <row r="1360" spans="1:20" s="1" customFormat="1" x14ac:dyDescent="0.4">
      <c r="A1360" s="12"/>
      <c r="B1360" s="12"/>
      <c r="C1360" s="42"/>
      <c r="D1360" s="12"/>
      <c r="E1360" s="12"/>
      <c r="F1360" s="12"/>
      <c r="G1360" s="12"/>
      <c r="H1360" s="12"/>
      <c r="I1360" s="12"/>
      <c r="J1360" s="12"/>
      <c r="K1360" s="12"/>
      <c r="L1360" s="12"/>
      <c r="M1360" s="49"/>
      <c r="N1360" s="49"/>
      <c r="O1360" s="12"/>
      <c r="P1360" s="12"/>
      <c r="Q1360" s="12"/>
      <c r="R1360" s="12"/>
      <c r="S1360" s="12"/>
      <c r="T1360" s="12"/>
    </row>
    <row r="1361" spans="1:20" s="1" customFormat="1" x14ac:dyDescent="0.4">
      <c r="A1361" s="12"/>
      <c r="B1361" s="12"/>
      <c r="C1361" s="42"/>
      <c r="D1361" s="12"/>
      <c r="E1361" s="12"/>
      <c r="F1361" s="12"/>
      <c r="G1361" s="12"/>
      <c r="H1361" s="12"/>
      <c r="I1361" s="12"/>
      <c r="J1361" s="12"/>
      <c r="K1361" s="12"/>
      <c r="L1361" s="12"/>
      <c r="M1361" s="49"/>
      <c r="N1361" s="49"/>
      <c r="O1361" s="12"/>
      <c r="P1361" s="12"/>
      <c r="Q1361" s="12"/>
      <c r="R1361" s="12"/>
      <c r="S1361" s="12"/>
      <c r="T1361" s="12"/>
    </row>
    <row r="1362" spans="1:20" s="1" customFormat="1" x14ac:dyDescent="0.4">
      <c r="A1362" s="12"/>
      <c r="B1362" s="12"/>
      <c r="C1362" s="42"/>
      <c r="D1362" s="12"/>
      <c r="E1362" s="12"/>
      <c r="F1362" s="12"/>
      <c r="G1362" s="12"/>
      <c r="H1362" s="12"/>
      <c r="I1362" s="12"/>
      <c r="J1362" s="12"/>
      <c r="K1362" s="12"/>
      <c r="L1362" s="12"/>
      <c r="M1362" s="49"/>
      <c r="N1362" s="49"/>
      <c r="O1362" s="12"/>
      <c r="P1362" s="12"/>
      <c r="Q1362" s="12"/>
      <c r="R1362" s="12"/>
      <c r="S1362" s="12"/>
      <c r="T1362" s="12"/>
    </row>
    <row r="1363" spans="1:20" s="1" customFormat="1" x14ac:dyDescent="0.4">
      <c r="A1363" s="12"/>
      <c r="B1363" s="12"/>
      <c r="C1363" s="42"/>
      <c r="D1363" s="12"/>
      <c r="E1363" s="12"/>
      <c r="F1363" s="12"/>
      <c r="G1363" s="12"/>
      <c r="H1363" s="12"/>
      <c r="I1363" s="12"/>
      <c r="J1363" s="12"/>
      <c r="K1363" s="12"/>
      <c r="L1363" s="12"/>
      <c r="M1363" s="49"/>
      <c r="N1363" s="49"/>
      <c r="O1363" s="12"/>
      <c r="P1363" s="12"/>
      <c r="Q1363" s="12"/>
      <c r="R1363" s="12"/>
      <c r="S1363" s="12"/>
      <c r="T1363" s="12"/>
    </row>
    <row r="1364" spans="1:20" s="1" customFormat="1" x14ac:dyDescent="0.4">
      <c r="A1364" s="12"/>
      <c r="B1364" s="12"/>
      <c r="C1364" s="42"/>
      <c r="D1364" s="12"/>
      <c r="E1364" s="12"/>
      <c r="F1364" s="12"/>
      <c r="G1364" s="12"/>
      <c r="H1364" s="12"/>
      <c r="I1364" s="12"/>
      <c r="J1364" s="12"/>
      <c r="K1364" s="12"/>
      <c r="L1364" s="12"/>
      <c r="M1364" s="49"/>
      <c r="N1364" s="49"/>
      <c r="O1364" s="12"/>
      <c r="P1364" s="12"/>
      <c r="Q1364" s="12"/>
      <c r="R1364" s="12"/>
      <c r="S1364" s="12"/>
      <c r="T1364" s="12"/>
    </row>
    <row r="1365" spans="1:20" s="1" customFormat="1" x14ac:dyDescent="0.4">
      <c r="A1365" s="12"/>
      <c r="B1365" s="12"/>
      <c r="C1365" s="42"/>
      <c r="D1365" s="12"/>
      <c r="E1365" s="12"/>
      <c r="F1365" s="12"/>
      <c r="G1365" s="12"/>
      <c r="H1365" s="12"/>
      <c r="I1365" s="12"/>
      <c r="J1365" s="12"/>
      <c r="K1365" s="12"/>
      <c r="L1365" s="12"/>
      <c r="M1365" s="49"/>
      <c r="N1365" s="49"/>
      <c r="O1365" s="12"/>
      <c r="P1365" s="12"/>
      <c r="Q1365" s="12"/>
      <c r="R1365" s="12"/>
      <c r="S1365" s="12"/>
      <c r="T1365" s="12"/>
    </row>
    <row r="1366" spans="1:20" s="1" customFormat="1" x14ac:dyDescent="0.4">
      <c r="A1366" s="12"/>
      <c r="B1366" s="12"/>
      <c r="C1366" s="42"/>
      <c r="D1366" s="12"/>
      <c r="E1366" s="12"/>
      <c r="F1366" s="12"/>
      <c r="G1366" s="12"/>
      <c r="H1366" s="12"/>
      <c r="I1366" s="12"/>
      <c r="J1366" s="12"/>
      <c r="K1366" s="12"/>
      <c r="L1366" s="12"/>
      <c r="M1366" s="49"/>
      <c r="N1366" s="49"/>
      <c r="O1366" s="12"/>
      <c r="P1366" s="12"/>
      <c r="Q1366" s="12"/>
      <c r="R1366" s="12"/>
      <c r="S1366" s="12"/>
      <c r="T1366" s="12"/>
    </row>
    <row r="1367" spans="1:20" s="1" customFormat="1" x14ac:dyDescent="0.4">
      <c r="A1367" s="12"/>
      <c r="B1367" s="12"/>
      <c r="C1367" s="42"/>
      <c r="D1367" s="12"/>
      <c r="E1367" s="12"/>
      <c r="F1367" s="12"/>
      <c r="G1367" s="12"/>
      <c r="H1367" s="12"/>
      <c r="I1367" s="12"/>
      <c r="J1367" s="12"/>
      <c r="K1367" s="12"/>
      <c r="L1367" s="12"/>
      <c r="M1367" s="49"/>
      <c r="N1367" s="49"/>
      <c r="O1367" s="12"/>
      <c r="P1367" s="12"/>
      <c r="Q1367" s="12"/>
      <c r="R1367" s="12"/>
      <c r="S1367" s="12"/>
      <c r="T1367" s="12"/>
    </row>
    <row r="1368" spans="1:20" s="1" customFormat="1" x14ac:dyDescent="0.4">
      <c r="A1368" s="12"/>
      <c r="B1368" s="12"/>
      <c r="C1368" s="42"/>
      <c r="D1368" s="12"/>
      <c r="E1368" s="12"/>
      <c r="F1368" s="12"/>
      <c r="G1368" s="12"/>
      <c r="H1368" s="12"/>
      <c r="I1368" s="12"/>
      <c r="J1368" s="12"/>
      <c r="K1368" s="12"/>
      <c r="L1368" s="12"/>
      <c r="M1368" s="49"/>
      <c r="N1368" s="49"/>
      <c r="O1368" s="12"/>
      <c r="P1368" s="12"/>
      <c r="Q1368" s="12"/>
      <c r="R1368" s="12"/>
      <c r="S1368" s="12"/>
      <c r="T1368" s="12"/>
    </row>
    <row r="1369" spans="1:20" s="1" customFormat="1" x14ac:dyDescent="0.4">
      <c r="A1369" s="12"/>
      <c r="B1369" s="12"/>
      <c r="C1369" s="42"/>
      <c r="D1369" s="12"/>
      <c r="E1369" s="12"/>
      <c r="F1369" s="12"/>
      <c r="G1369" s="12"/>
      <c r="H1369" s="12"/>
      <c r="I1369" s="12"/>
      <c r="J1369" s="12"/>
      <c r="K1369" s="12"/>
      <c r="L1369" s="12"/>
      <c r="M1369" s="49"/>
      <c r="N1369" s="49"/>
      <c r="O1369" s="12"/>
      <c r="P1369" s="12"/>
      <c r="Q1369" s="12"/>
      <c r="R1369" s="12"/>
      <c r="S1369" s="12"/>
      <c r="T1369" s="12"/>
    </row>
    <row r="1370" spans="1:20" s="1" customFormat="1" x14ac:dyDescent="0.4">
      <c r="A1370" s="12"/>
      <c r="B1370" s="12"/>
      <c r="C1370" s="42"/>
      <c r="D1370" s="12"/>
      <c r="E1370" s="12"/>
      <c r="F1370" s="12"/>
      <c r="G1370" s="12"/>
      <c r="H1370" s="12"/>
      <c r="I1370" s="12"/>
      <c r="J1370" s="12"/>
      <c r="K1370" s="12"/>
      <c r="L1370" s="12"/>
      <c r="M1370" s="49"/>
      <c r="N1370" s="49"/>
      <c r="O1370" s="12"/>
      <c r="P1370" s="12"/>
      <c r="Q1370" s="12"/>
      <c r="R1370" s="12"/>
      <c r="S1370" s="12"/>
      <c r="T1370" s="12"/>
    </row>
    <row r="1371" spans="1:20" s="1" customFormat="1" x14ac:dyDescent="0.4">
      <c r="A1371" s="12"/>
      <c r="B1371" s="12"/>
      <c r="C1371" s="42"/>
      <c r="D1371" s="12"/>
      <c r="E1371" s="12"/>
      <c r="F1371" s="12"/>
      <c r="G1371" s="12"/>
      <c r="H1371" s="12"/>
      <c r="I1371" s="12"/>
      <c r="J1371" s="12"/>
      <c r="K1371" s="12"/>
      <c r="L1371" s="12"/>
      <c r="M1371" s="49"/>
      <c r="N1371" s="49"/>
      <c r="O1371" s="12"/>
      <c r="P1371" s="12"/>
      <c r="Q1371" s="12"/>
      <c r="R1371" s="12"/>
      <c r="S1371" s="12"/>
      <c r="T1371" s="12"/>
    </row>
    <row r="1372" spans="1:20" s="1" customFormat="1" x14ac:dyDescent="0.4">
      <c r="A1372" s="12"/>
      <c r="B1372" s="12"/>
      <c r="C1372" s="42"/>
      <c r="D1372" s="12"/>
      <c r="E1372" s="12"/>
      <c r="F1372" s="12"/>
      <c r="G1372" s="12"/>
      <c r="H1372" s="12"/>
      <c r="I1372" s="12"/>
      <c r="J1372" s="12"/>
      <c r="K1372" s="12"/>
      <c r="L1372" s="12"/>
      <c r="M1372" s="49"/>
      <c r="N1372" s="49"/>
      <c r="O1372" s="12"/>
      <c r="P1372" s="12"/>
      <c r="Q1372" s="12"/>
      <c r="R1372" s="12"/>
      <c r="S1372" s="12"/>
      <c r="T1372" s="12"/>
    </row>
    <row r="1373" spans="1:20" s="1" customFormat="1" x14ac:dyDescent="0.4">
      <c r="A1373" s="12"/>
      <c r="B1373" s="12"/>
      <c r="C1373" s="42"/>
      <c r="D1373" s="12"/>
      <c r="E1373" s="12"/>
      <c r="F1373" s="12"/>
      <c r="G1373" s="12"/>
      <c r="H1373" s="12"/>
      <c r="I1373" s="12"/>
      <c r="J1373" s="12"/>
      <c r="K1373" s="12"/>
      <c r="L1373" s="12"/>
      <c r="M1373" s="49"/>
      <c r="N1373" s="49"/>
      <c r="O1373" s="12"/>
      <c r="P1373" s="12"/>
      <c r="Q1373" s="12"/>
      <c r="R1373" s="12"/>
      <c r="S1373" s="12"/>
      <c r="T1373" s="12"/>
    </row>
    <row r="1374" spans="1:20" s="1" customFormat="1" x14ac:dyDescent="0.4">
      <c r="A1374" s="12"/>
      <c r="B1374" s="12"/>
      <c r="C1374" s="42"/>
      <c r="D1374" s="12"/>
      <c r="E1374" s="12"/>
      <c r="F1374" s="12"/>
      <c r="G1374" s="12"/>
      <c r="H1374" s="12"/>
      <c r="I1374" s="12"/>
      <c r="J1374" s="12"/>
      <c r="K1374" s="12"/>
      <c r="L1374" s="12"/>
      <c r="M1374" s="49"/>
      <c r="N1374" s="49"/>
      <c r="O1374" s="12"/>
      <c r="P1374" s="12"/>
      <c r="Q1374" s="12"/>
      <c r="R1374" s="12"/>
      <c r="S1374" s="12"/>
      <c r="T1374" s="12"/>
    </row>
    <row r="1375" spans="1:20" s="1" customFormat="1" x14ac:dyDescent="0.4">
      <c r="A1375" s="12"/>
      <c r="B1375" s="12"/>
      <c r="C1375" s="42"/>
      <c r="D1375" s="12"/>
      <c r="E1375" s="12"/>
      <c r="F1375" s="12"/>
      <c r="G1375" s="12"/>
      <c r="H1375" s="12"/>
      <c r="I1375" s="12"/>
      <c r="J1375" s="12"/>
      <c r="K1375" s="12"/>
      <c r="L1375" s="12"/>
      <c r="M1375" s="49"/>
      <c r="N1375" s="49"/>
      <c r="O1375" s="12"/>
      <c r="P1375" s="12"/>
      <c r="Q1375" s="12"/>
      <c r="R1375" s="12"/>
      <c r="S1375" s="12"/>
      <c r="T1375" s="12"/>
    </row>
    <row r="1376" spans="1:20" s="1" customFormat="1" x14ac:dyDescent="0.4">
      <c r="A1376" s="12"/>
      <c r="B1376" s="12"/>
      <c r="C1376" s="42"/>
      <c r="D1376" s="12"/>
      <c r="E1376" s="12"/>
      <c r="F1376" s="12"/>
      <c r="G1376" s="12"/>
      <c r="H1376" s="12"/>
      <c r="I1376" s="12"/>
      <c r="J1376" s="12"/>
      <c r="K1376" s="12"/>
      <c r="L1376" s="12"/>
      <c r="M1376" s="49"/>
      <c r="N1376" s="49"/>
      <c r="O1376" s="12"/>
      <c r="P1376" s="12"/>
      <c r="Q1376" s="12"/>
      <c r="R1376" s="12"/>
      <c r="S1376" s="12"/>
      <c r="T1376" s="12"/>
    </row>
    <row r="1377" spans="1:20" s="1" customFormat="1" x14ac:dyDescent="0.4">
      <c r="A1377" s="12"/>
      <c r="B1377" s="12"/>
      <c r="C1377" s="42"/>
      <c r="D1377" s="12"/>
      <c r="E1377" s="12"/>
      <c r="F1377" s="12"/>
      <c r="G1377" s="12"/>
      <c r="H1377" s="12"/>
      <c r="I1377" s="12"/>
      <c r="J1377" s="12"/>
      <c r="K1377" s="12"/>
      <c r="L1377" s="12"/>
      <c r="M1377" s="49"/>
      <c r="N1377" s="49"/>
      <c r="O1377" s="12"/>
      <c r="P1377" s="12"/>
      <c r="Q1377" s="12"/>
      <c r="R1377" s="12"/>
      <c r="S1377" s="12"/>
      <c r="T1377" s="12"/>
    </row>
    <row r="1378" spans="1:20" s="1" customFormat="1" x14ac:dyDescent="0.4">
      <c r="A1378" s="12"/>
      <c r="B1378" s="12"/>
      <c r="C1378" s="42"/>
      <c r="D1378" s="12"/>
      <c r="E1378" s="12"/>
      <c r="F1378" s="12"/>
      <c r="G1378" s="12"/>
      <c r="H1378" s="12"/>
      <c r="I1378" s="12"/>
      <c r="J1378" s="12"/>
      <c r="K1378" s="12"/>
      <c r="L1378" s="12"/>
      <c r="M1378" s="49"/>
      <c r="N1378" s="49"/>
      <c r="O1378" s="12"/>
      <c r="P1378" s="12"/>
      <c r="Q1378" s="12"/>
      <c r="R1378" s="12"/>
      <c r="S1378" s="12"/>
      <c r="T1378" s="12"/>
    </row>
    <row r="1379" spans="1:20" s="1" customFormat="1" x14ac:dyDescent="0.4">
      <c r="A1379" s="12"/>
      <c r="B1379" s="12"/>
      <c r="C1379" s="42"/>
      <c r="D1379" s="12"/>
      <c r="E1379" s="12"/>
      <c r="F1379" s="12"/>
      <c r="G1379" s="12"/>
      <c r="H1379" s="12"/>
      <c r="I1379" s="12"/>
      <c r="J1379" s="12"/>
      <c r="K1379" s="12"/>
      <c r="L1379" s="12"/>
      <c r="M1379" s="49"/>
      <c r="N1379" s="49"/>
      <c r="O1379" s="12"/>
      <c r="P1379" s="12"/>
      <c r="Q1379" s="12"/>
      <c r="R1379" s="12"/>
      <c r="S1379" s="12"/>
      <c r="T1379" s="12"/>
    </row>
    <row r="1380" spans="1:20" s="1" customFormat="1" x14ac:dyDescent="0.4">
      <c r="A1380" s="12"/>
      <c r="B1380" s="12"/>
      <c r="C1380" s="42"/>
      <c r="D1380" s="12"/>
      <c r="E1380" s="12"/>
      <c r="F1380" s="12"/>
      <c r="G1380" s="12"/>
      <c r="H1380" s="12"/>
      <c r="I1380" s="12"/>
      <c r="J1380" s="12"/>
      <c r="K1380" s="12"/>
      <c r="L1380" s="12"/>
      <c r="M1380" s="49"/>
      <c r="N1380" s="49"/>
      <c r="O1380" s="12"/>
      <c r="P1380" s="12"/>
      <c r="Q1380" s="12"/>
      <c r="R1380" s="12"/>
      <c r="S1380" s="12"/>
      <c r="T1380" s="12"/>
    </row>
    <row r="1381" spans="1:20" s="1" customFormat="1" x14ac:dyDescent="0.4">
      <c r="A1381" s="12"/>
      <c r="B1381" s="12"/>
      <c r="C1381" s="42"/>
      <c r="D1381" s="12"/>
      <c r="E1381" s="12"/>
      <c r="F1381" s="12"/>
      <c r="G1381" s="12"/>
      <c r="H1381" s="12"/>
      <c r="I1381" s="12"/>
      <c r="J1381" s="12"/>
      <c r="K1381" s="12"/>
      <c r="L1381" s="12"/>
      <c r="M1381" s="49"/>
      <c r="N1381" s="49"/>
      <c r="O1381" s="12"/>
      <c r="P1381" s="12"/>
      <c r="Q1381" s="12"/>
      <c r="R1381" s="12"/>
      <c r="S1381" s="12"/>
      <c r="T1381" s="12"/>
    </row>
    <row r="1382" spans="1:20" s="1" customFormat="1" x14ac:dyDescent="0.4">
      <c r="A1382" s="12"/>
      <c r="B1382" s="12"/>
      <c r="C1382" s="42"/>
      <c r="D1382" s="12"/>
      <c r="E1382" s="12"/>
      <c r="F1382" s="12"/>
      <c r="G1382" s="12"/>
      <c r="H1382" s="12"/>
      <c r="I1382" s="12"/>
      <c r="J1382" s="12"/>
      <c r="K1382" s="12"/>
      <c r="L1382" s="12"/>
      <c r="M1382" s="49"/>
      <c r="N1382" s="49"/>
      <c r="O1382" s="12"/>
      <c r="P1382" s="12"/>
      <c r="Q1382" s="12"/>
      <c r="R1382" s="12"/>
      <c r="S1382" s="12"/>
      <c r="T1382" s="12"/>
    </row>
    <row r="1383" spans="1:20" s="1" customFormat="1" x14ac:dyDescent="0.4">
      <c r="A1383" s="12"/>
      <c r="B1383" s="12"/>
      <c r="C1383" s="42"/>
      <c r="D1383" s="12"/>
      <c r="E1383" s="12"/>
      <c r="F1383" s="12"/>
      <c r="G1383" s="12"/>
      <c r="H1383" s="12"/>
      <c r="I1383" s="12"/>
      <c r="J1383" s="12"/>
      <c r="K1383" s="12"/>
      <c r="L1383" s="12"/>
      <c r="M1383" s="49"/>
      <c r="N1383" s="49"/>
      <c r="O1383" s="12"/>
      <c r="P1383" s="12"/>
      <c r="Q1383" s="12"/>
      <c r="R1383" s="12"/>
      <c r="S1383" s="12"/>
      <c r="T1383" s="12"/>
    </row>
    <row r="1384" spans="1:20" s="1" customFormat="1" x14ac:dyDescent="0.4">
      <c r="A1384" s="12"/>
      <c r="B1384" s="12"/>
      <c r="C1384" s="42"/>
      <c r="D1384" s="12"/>
      <c r="E1384" s="12"/>
      <c r="F1384" s="12"/>
      <c r="G1384" s="12"/>
      <c r="H1384" s="12"/>
      <c r="I1384" s="12"/>
      <c r="J1384" s="12"/>
      <c r="K1384" s="12"/>
      <c r="L1384" s="12"/>
      <c r="M1384" s="49"/>
      <c r="N1384" s="49"/>
      <c r="O1384" s="12"/>
      <c r="P1384" s="12"/>
      <c r="Q1384" s="12"/>
      <c r="R1384" s="12"/>
      <c r="S1384" s="12"/>
      <c r="T1384" s="12"/>
    </row>
    <row r="1385" spans="1:20" s="1" customFormat="1" x14ac:dyDescent="0.4">
      <c r="A1385" s="12"/>
      <c r="B1385" s="12"/>
      <c r="C1385" s="42"/>
      <c r="D1385" s="12"/>
      <c r="E1385" s="12"/>
      <c r="F1385" s="12"/>
      <c r="G1385" s="12"/>
      <c r="H1385" s="12"/>
      <c r="I1385" s="12"/>
      <c r="J1385" s="12"/>
      <c r="K1385" s="12"/>
      <c r="L1385" s="12"/>
      <c r="M1385" s="49"/>
      <c r="N1385" s="49"/>
      <c r="O1385" s="12"/>
      <c r="P1385" s="12"/>
      <c r="Q1385" s="12"/>
      <c r="R1385" s="12"/>
      <c r="S1385" s="12"/>
      <c r="T1385" s="12"/>
    </row>
    <row r="1386" spans="1:20" s="1" customFormat="1" x14ac:dyDescent="0.4">
      <c r="A1386" s="12"/>
      <c r="B1386" s="12"/>
      <c r="C1386" s="42"/>
      <c r="D1386" s="12"/>
      <c r="E1386" s="12"/>
      <c r="F1386" s="12"/>
      <c r="G1386" s="12"/>
      <c r="H1386" s="12"/>
      <c r="I1386" s="12"/>
      <c r="J1386" s="12"/>
      <c r="K1386" s="12"/>
      <c r="L1386" s="12"/>
      <c r="M1386" s="49"/>
      <c r="N1386" s="49"/>
      <c r="O1386" s="12"/>
      <c r="P1386" s="12"/>
      <c r="Q1386" s="12"/>
      <c r="R1386" s="12"/>
      <c r="S1386" s="12"/>
      <c r="T1386" s="12"/>
    </row>
    <row r="1387" spans="1:20" s="1" customFormat="1" x14ac:dyDescent="0.4">
      <c r="A1387" s="12"/>
      <c r="B1387" s="12"/>
      <c r="C1387" s="42"/>
      <c r="D1387" s="12"/>
      <c r="E1387" s="12"/>
      <c r="F1387" s="12"/>
      <c r="G1387" s="12"/>
      <c r="H1387" s="12"/>
      <c r="I1387" s="12"/>
      <c r="J1387" s="12"/>
      <c r="K1387" s="12"/>
      <c r="L1387" s="12"/>
      <c r="M1387" s="49"/>
      <c r="N1387" s="49"/>
      <c r="O1387" s="12"/>
      <c r="P1387" s="12"/>
      <c r="Q1387" s="12"/>
      <c r="R1387" s="12"/>
      <c r="S1387" s="12"/>
      <c r="T1387" s="12"/>
    </row>
    <row r="1388" spans="1:20" s="1" customFormat="1" x14ac:dyDescent="0.4">
      <c r="A1388" s="12"/>
      <c r="B1388" s="12"/>
      <c r="C1388" s="42"/>
      <c r="D1388" s="12"/>
      <c r="E1388" s="12"/>
      <c r="F1388" s="12"/>
      <c r="G1388" s="12"/>
      <c r="H1388" s="12"/>
      <c r="I1388" s="12"/>
      <c r="J1388" s="12"/>
      <c r="K1388" s="12"/>
      <c r="L1388" s="12"/>
      <c r="M1388" s="49"/>
      <c r="N1388" s="49"/>
      <c r="O1388" s="12"/>
      <c r="P1388" s="12"/>
      <c r="Q1388" s="12"/>
      <c r="R1388" s="12"/>
      <c r="S1388" s="12"/>
      <c r="T1388" s="12"/>
    </row>
    <row r="1389" spans="1:20" s="1" customFormat="1" x14ac:dyDescent="0.4">
      <c r="A1389" s="12"/>
      <c r="B1389" s="12"/>
      <c r="C1389" s="42"/>
      <c r="D1389" s="12"/>
      <c r="E1389" s="12"/>
      <c r="F1389" s="12"/>
      <c r="G1389" s="12"/>
      <c r="H1389" s="12"/>
      <c r="I1389" s="12"/>
      <c r="J1389" s="12"/>
      <c r="K1389" s="12"/>
      <c r="L1389" s="12"/>
      <c r="M1389" s="49"/>
      <c r="N1389" s="49"/>
      <c r="O1389" s="12"/>
      <c r="P1389" s="12"/>
      <c r="Q1389" s="12"/>
      <c r="R1389" s="12"/>
      <c r="S1389" s="12"/>
      <c r="T1389" s="12"/>
    </row>
    <row r="1390" spans="1:20" s="1" customFormat="1" x14ac:dyDescent="0.4">
      <c r="A1390" s="12"/>
      <c r="B1390" s="12"/>
      <c r="C1390" s="42"/>
      <c r="D1390" s="12"/>
      <c r="E1390" s="12"/>
      <c r="F1390" s="12"/>
      <c r="G1390" s="12"/>
      <c r="H1390" s="12"/>
      <c r="I1390" s="12"/>
      <c r="J1390" s="12"/>
      <c r="K1390" s="12"/>
      <c r="L1390" s="12"/>
      <c r="M1390" s="49"/>
      <c r="N1390" s="49"/>
      <c r="O1390" s="12"/>
      <c r="P1390" s="12"/>
      <c r="Q1390" s="12"/>
      <c r="R1390" s="12"/>
      <c r="S1390" s="12"/>
      <c r="T1390" s="12"/>
    </row>
    <row r="1391" spans="1:20" s="1" customFormat="1" x14ac:dyDescent="0.4">
      <c r="A1391" s="12"/>
      <c r="B1391" s="12"/>
      <c r="C1391" s="42"/>
      <c r="D1391" s="12"/>
      <c r="E1391" s="12"/>
      <c r="F1391" s="12"/>
      <c r="G1391" s="12"/>
      <c r="H1391" s="12"/>
      <c r="I1391" s="12"/>
      <c r="J1391" s="12"/>
      <c r="K1391" s="12"/>
      <c r="L1391" s="12"/>
      <c r="M1391" s="49"/>
      <c r="N1391" s="49"/>
      <c r="O1391" s="12"/>
      <c r="P1391" s="12"/>
      <c r="Q1391" s="12"/>
      <c r="R1391" s="12"/>
      <c r="S1391" s="12"/>
      <c r="T1391" s="12"/>
    </row>
    <row r="1392" spans="1:20" s="1" customFormat="1" x14ac:dyDescent="0.4">
      <c r="A1392" s="12"/>
      <c r="B1392" s="12"/>
      <c r="C1392" s="42"/>
      <c r="D1392" s="12"/>
      <c r="E1392" s="12"/>
      <c r="F1392" s="12"/>
      <c r="G1392" s="12"/>
      <c r="H1392" s="12"/>
      <c r="I1392" s="12"/>
      <c r="J1392" s="12"/>
      <c r="K1392" s="12"/>
      <c r="L1392" s="12"/>
      <c r="M1392" s="49"/>
      <c r="N1392" s="49"/>
      <c r="O1392" s="12"/>
      <c r="P1392" s="12"/>
      <c r="Q1392" s="12"/>
      <c r="R1392" s="12"/>
      <c r="S1392" s="12"/>
      <c r="T1392" s="12"/>
    </row>
    <row r="1393" spans="1:20" s="1" customFormat="1" x14ac:dyDescent="0.4">
      <c r="A1393" s="12"/>
      <c r="B1393" s="12"/>
      <c r="C1393" s="42"/>
      <c r="D1393" s="12"/>
      <c r="E1393" s="12"/>
      <c r="F1393" s="12"/>
      <c r="G1393" s="12"/>
      <c r="H1393" s="12"/>
      <c r="I1393" s="12"/>
      <c r="J1393" s="12"/>
      <c r="K1393" s="12"/>
      <c r="L1393" s="12"/>
      <c r="M1393" s="49"/>
      <c r="N1393" s="49"/>
      <c r="O1393" s="12"/>
      <c r="P1393" s="12"/>
      <c r="Q1393" s="12"/>
      <c r="R1393" s="12"/>
      <c r="S1393" s="12"/>
      <c r="T1393" s="12"/>
    </row>
    <row r="1394" spans="1:20" s="1" customFormat="1" x14ac:dyDescent="0.4">
      <c r="A1394" s="12"/>
      <c r="B1394" s="12"/>
      <c r="C1394" s="42"/>
      <c r="D1394" s="12"/>
      <c r="E1394" s="12"/>
      <c r="F1394" s="12"/>
      <c r="G1394" s="12"/>
      <c r="H1394" s="12"/>
      <c r="I1394" s="12"/>
      <c r="J1394" s="12"/>
      <c r="K1394" s="12"/>
      <c r="L1394" s="12"/>
      <c r="M1394" s="49"/>
      <c r="N1394" s="49"/>
      <c r="O1394" s="12"/>
      <c r="P1394" s="12"/>
      <c r="Q1394" s="12"/>
      <c r="R1394" s="12"/>
      <c r="S1394" s="12"/>
      <c r="T1394" s="12"/>
    </row>
    <row r="1395" spans="1:20" s="1" customFormat="1" x14ac:dyDescent="0.4">
      <c r="A1395" s="12"/>
      <c r="B1395" s="12"/>
      <c r="C1395" s="42"/>
      <c r="D1395" s="12"/>
      <c r="E1395" s="12"/>
      <c r="F1395" s="12"/>
      <c r="G1395" s="12"/>
      <c r="H1395" s="12"/>
      <c r="I1395" s="12"/>
      <c r="J1395" s="12"/>
      <c r="K1395" s="12"/>
      <c r="L1395" s="12"/>
      <c r="M1395" s="49"/>
      <c r="N1395" s="49"/>
      <c r="O1395" s="12"/>
      <c r="P1395" s="12"/>
      <c r="Q1395" s="12"/>
      <c r="R1395" s="12"/>
      <c r="S1395" s="12"/>
      <c r="T1395" s="12"/>
    </row>
    <row r="1396" spans="1:20" s="1" customFormat="1" x14ac:dyDescent="0.4">
      <c r="A1396" s="12"/>
      <c r="B1396" s="12"/>
      <c r="C1396" s="42"/>
      <c r="D1396" s="12"/>
      <c r="E1396" s="12"/>
      <c r="F1396" s="12"/>
      <c r="G1396" s="12"/>
      <c r="H1396" s="12"/>
      <c r="I1396" s="12"/>
      <c r="J1396" s="12"/>
      <c r="K1396" s="12"/>
      <c r="L1396" s="12"/>
      <c r="M1396" s="49"/>
      <c r="N1396" s="49"/>
      <c r="O1396" s="12"/>
      <c r="P1396" s="12"/>
      <c r="Q1396" s="12"/>
      <c r="R1396" s="12"/>
      <c r="S1396" s="12"/>
      <c r="T1396" s="12"/>
    </row>
    <row r="1397" spans="1:20" s="1" customFormat="1" x14ac:dyDescent="0.4">
      <c r="A1397" s="12"/>
      <c r="B1397" s="12"/>
      <c r="C1397" s="42"/>
      <c r="D1397" s="12"/>
      <c r="E1397" s="12"/>
      <c r="F1397" s="12"/>
      <c r="G1397" s="12"/>
      <c r="H1397" s="12"/>
      <c r="I1397" s="12"/>
      <c r="J1397" s="12"/>
      <c r="K1397" s="12"/>
      <c r="L1397" s="12"/>
      <c r="M1397" s="49"/>
      <c r="N1397" s="49"/>
      <c r="O1397" s="12"/>
      <c r="P1397" s="12"/>
      <c r="Q1397" s="12"/>
      <c r="R1397" s="12"/>
      <c r="S1397" s="12"/>
      <c r="T1397" s="12"/>
    </row>
    <row r="1398" spans="1:20" s="1" customFormat="1" x14ac:dyDescent="0.4">
      <c r="A1398" s="12"/>
      <c r="B1398" s="12"/>
      <c r="C1398" s="42"/>
      <c r="D1398" s="12"/>
      <c r="E1398" s="12"/>
      <c r="F1398" s="12"/>
      <c r="G1398" s="12"/>
      <c r="H1398" s="12"/>
      <c r="I1398" s="12"/>
      <c r="J1398" s="12"/>
      <c r="K1398" s="12"/>
      <c r="L1398" s="12"/>
      <c r="M1398" s="49"/>
      <c r="N1398" s="49"/>
      <c r="O1398" s="12"/>
      <c r="P1398" s="12"/>
      <c r="Q1398" s="12"/>
      <c r="R1398" s="12"/>
      <c r="S1398" s="12"/>
      <c r="T1398" s="12"/>
    </row>
    <row r="1399" spans="1:20" s="1" customFormat="1" x14ac:dyDescent="0.4">
      <c r="A1399" s="12"/>
      <c r="B1399" s="12"/>
      <c r="C1399" s="42"/>
      <c r="D1399" s="12"/>
      <c r="E1399" s="12"/>
      <c r="F1399" s="12"/>
      <c r="G1399" s="12"/>
      <c r="H1399" s="12"/>
      <c r="I1399" s="12"/>
      <c r="J1399" s="12"/>
      <c r="K1399" s="12"/>
      <c r="L1399" s="12"/>
      <c r="M1399" s="49"/>
      <c r="N1399" s="49"/>
      <c r="O1399" s="12"/>
      <c r="P1399" s="12"/>
      <c r="Q1399" s="12"/>
      <c r="R1399" s="12"/>
      <c r="S1399" s="12"/>
      <c r="T1399" s="12"/>
    </row>
    <row r="1400" spans="1:20" s="1" customFormat="1" x14ac:dyDescent="0.4">
      <c r="A1400" s="12"/>
      <c r="B1400" s="12"/>
      <c r="C1400" s="42"/>
      <c r="D1400" s="12"/>
      <c r="E1400" s="12"/>
      <c r="F1400" s="12"/>
      <c r="G1400" s="12"/>
      <c r="H1400" s="12"/>
      <c r="I1400" s="12"/>
      <c r="J1400" s="12"/>
      <c r="K1400" s="12"/>
      <c r="L1400" s="12"/>
      <c r="M1400" s="49"/>
      <c r="N1400" s="49"/>
      <c r="O1400" s="12"/>
      <c r="P1400" s="12"/>
      <c r="Q1400" s="12"/>
      <c r="R1400" s="12"/>
      <c r="S1400" s="12"/>
      <c r="T1400" s="12"/>
    </row>
    <row r="1401" spans="1:20" s="1" customFormat="1" x14ac:dyDescent="0.4">
      <c r="A1401" s="12"/>
      <c r="B1401" s="12"/>
      <c r="C1401" s="42"/>
      <c r="D1401" s="12"/>
      <c r="E1401" s="12"/>
      <c r="F1401" s="12"/>
      <c r="G1401" s="12"/>
      <c r="H1401" s="12"/>
      <c r="I1401" s="12"/>
      <c r="J1401" s="12"/>
      <c r="K1401" s="12"/>
      <c r="L1401" s="12"/>
      <c r="M1401" s="49"/>
      <c r="N1401" s="49"/>
      <c r="O1401" s="12"/>
      <c r="P1401" s="12"/>
      <c r="Q1401" s="12"/>
      <c r="R1401" s="12"/>
      <c r="S1401" s="12"/>
      <c r="T1401" s="12"/>
    </row>
    <row r="1402" spans="1:20" s="1" customFormat="1" x14ac:dyDescent="0.4">
      <c r="A1402" s="12"/>
      <c r="B1402" s="12"/>
      <c r="C1402" s="42"/>
      <c r="D1402" s="12"/>
      <c r="E1402" s="12"/>
      <c r="F1402" s="12"/>
      <c r="G1402" s="12"/>
      <c r="H1402" s="12"/>
      <c r="I1402" s="12"/>
      <c r="J1402" s="12"/>
      <c r="K1402" s="12"/>
      <c r="L1402" s="12"/>
      <c r="M1402" s="49"/>
      <c r="N1402" s="49"/>
      <c r="O1402" s="12"/>
      <c r="P1402" s="12"/>
      <c r="Q1402" s="12"/>
      <c r="R1402" s="12"/>
      <c r="S1402" s="12"/>
      <c r="T1402" s="12"/>
    </row>
    <row r="1403" spans="1:20" s="1" customFormat="1" x14ac:dyDescent="0.4">
      <c r="A1403" s="12"/>
      <c r="B1403" s="12"/>
      <c r="C1403" s="42"/>
      <c r="D1403" s="12"/>
      <c r="E1403" s="12"/>
      <c r="F1403" s="12"/>
      <c r="G1403" s="12"/>
      <c r="H1403" s="12"/>
      <c r="I1403" s="12"/>
      <c r="J1403" s="12"/>
      <c r="K1403" s="12"/>
      <c r="L1403" s="12"/>
      <c r="M1403" s="49"/>
      <c r="N1403" s="49"/>
      <c r="O1403" s="12"/>
      <c r="P1403" s="12"/>
      <c r="Q1403" s="12"/>
      <c r="R1403" s="12"/>
      <c r="S1403" s="12"/>
      <c r="T1403" s="12"/>
    </row>
    <row r="1404" spans="1:20" s="1" customFormat="1" x14ac:dyDescent="0.4">
      <c r="A1404" s="12"/>
      <c r="B1404" s="12"/>
      <c r="C1404" s="42"/>
      <c r="D1404" s="12"/>
      <c r="E1404" s="12"/>
      <c r="F1404" s="12"/>
      <c r="G1404" s="12"/>
      <c r="H1404" s="12"/>
      <c r="I1404" s="12"/>
      <c r="J1404" s="12"/>
      <c r="K1404" s="12"/>
      <c r="L1404" s="12"/>
      <c r="M1404" s="49"/>
      <c r="N1404" s="49"/>
      <c r="O1404" s="12"/>
      <c r="P1404" s="12"/>
      <c r="Q1404" s="12"/>
      <c r="R1404" s="12"/>
      <c r="S1404" s="12"/>
      <c r="T1404" s="12"/>
    </row>
    <row r="1405" spans="1:20" s="1" customFormat="1" x14ac:dyDescent="0.4">
      <c r="A1405" s="12"/>
      <c r="B1405" s="12"/>
      <c r="C1405" s="42"/>
      <c r="D1405" s="12"/>
      <c r="E1405" s="12"/>
      <c r="F1405" s="12"/>
      <c r="G1405" s="12"/>
      <c r="H1405" s="12"/>
      <c r="I1405" s="12"/>
      <c r="J1405" s="12"/>
      <c r="K1405" s="12"/>
      <c r="L1405" s="12"/>
      <c r="M1405" s="49"/>
      <c r="N1405" s="49"/>
      <c r="O1405" s="12"/>
      <c r="P1405" s="12"/>
      <c r="Q1405" s="12"/>
      <c r="R1405" s="12"/>
      <c r="S1405" s="12"/>
      <c r="T1405" s="12"/>
    </row>
    <row r="1406" spans="1:20" s="1" customFormat="1" x14ac:dyDescent="0.4">
      <c r="A1406" s="12"/>
      <c r="B1406" s="12"/>
      <c r="C1406" s="42"/>
      <c r="D1406" s="12"/>
      <c r="E1406" s="12"/>
      <c r="F1406" s="12"/>
      <c r="G1406" s="12"/>
      <c r="H1406" s="12"/>
      <c r="I1406" s="12"/>
      <c r="J1406" s="12"/>
      <c r="K1406" s="12"/>
      <c r="L1406" s="12"/>
      <c r="M1406" s="49"/>
      <c r="N1406" s="49"/>
      <c r="O1406" s="12"/>
      <c r="P1406" s="12"/>
      <c r="Q1406" s="12"/>
      <c r="R1406" s="12"/>
      <c r="S1406" s="12"/>
      <c r="T1406" s="12"/>
    </row>
    <row r="1407" spans="1:20" s="1" customFormat="1" x14ac:dyDescent="0.4">
      <c r="A1407" s="12"/>
      <c r="B1407" s="12"/>
      <c r="C1407" s="42"/>
      <c r="D1407" s="12"/>
      <c r="E1407" s="12"/>
      <c r="F1407" s="12"/>
      <c r="G1407" s="12"/>
      <c r="H1407" s="12"/>
      <c r="I1407" s="12"/>
      <c r="J1407" s="12"/>
      <c r="K1407" s="12"/>
      <c r="L1407" s="12"/>
      <c r="M1407" s="49"/>
      <c r="N1407" s="49"/>
      <c r="O1407" s="12"/>
      <c r="P1407" s="12"/>
      <c r="Q1407" s="12"/>
      <c r="R1407" s="12"/>
      <c r="S1407" s="12"/>
      <c r="T1407" s="12"/>
    </row>
    <row r="1408" spans="1:20" s="1" customFormat="1" x14ac:dyDescent="0.4">
      <c r="A1408" s="12"/>
      <c r="B1408" s="12"/>
      <c r="C1408" s="42"/>
      <c r="D1408" s="12"/>
      <c r="E1408" s="12"/>
      <c r="F1408" s="12"/>
      <c r="G1408" s="12"/>
      <c r="H1408" s="12"/>
      <c r="I1408" s="12"/>
      <c r="J1408" s="12"/>
      <c r="K1408" s="12"/>
      <c r="L1408" s="12"/>
      <c r="M1408" s="49"/>
      <c r="N1408" s="49"/>
      <c r="O1408" s="12"/>
      <c r="P1408" s="12"/>
      <c r="Q1408" s="12"/>
      <c r="R1408" s="12"/>
      <c r="S1408" s="12"/>
      <c r="T1408" s="12"/>
    </row>
    <row r="1409" spans="1:20" s="1" customFormat="1" x14ac:dyDescent="0.4">
      <c r="A1409" s="12"/>
      <c r="B1409" s="12"/>
      <c r="C1409" s="42"/>
      <c r="D1409" s="12"/>
      <c r="E1409" s="12"/>
      <c r="F1409" s="12"/>
      <c r="G1409" s="12"/>
      <c r="H1409" s="12"/>
      <c r="I1409" s="12"/>
      <c r="J1409" s="12"/>
      <c r="K1409" s="12"/>
      <c r="L1409" s="12"/>
      <c r="M1409" s="49"/>
      <c r="N1409" s="49"/>
      <c r="O1409" s="12"/>
      <c r="P1409" s="12"/>
      <c r="Q1409" s="12"/>
      <c r="R1409" s="12"/>
      <c r="S1409" s="12"/>
      <c r="T1409" s="12"/>
    </row>
    <row r="1410" spans="1:20" s="1" customFormat="1" x14ac:dyDescent="0.4">
      <c r="A1410" s="12"/>
      <c r="B1410" s="12"/>
      <c r="C1410" s="42"/>
      <c r="D1410" s="12"/>
      <c r="E1410" s="12"/>
      <c r="F1410" s="12"/>
      <c r="G1410" s="12"/>
      <c r="H1410" s="12"/>
      <c r="I1410" s="12"/>
      <c r="J1410" s="12"/>
      <c r="K1410" s="12"/>
      <c r="L1410" s="12"/>
      <c r="M1410" s="49"/>
      <c r="N1410" s="49"/>
      <c r="O1410" s="12"/>
      <c r="P1410" s="12"/>
      <c r="Q1410" s="12"/>
      <c r="R1410" s="12"/>
      <c r="S1410" s="12"/>
      <c r="T1410" s="12"/>
    </row>
    <row r="1411" spans="1:20" s="1" customFormat="1" x14ac:dyDescent="0.4">
      <c r="A1411" s="12"/>
      <c r="B1411" s="12"/>
      <c r="C1411" s="42"/>
      <c r="D1411" s="12"/>
      <c r="E1411" s="12"/>
      <c r="F1411" s="12"/>
      <c r="G1411" s="12"/>
      <c r="H1411" s="12"/>
      <c r="I1411" s="12"/>
      <c r="J1411" s="12"/>
      <c r="K1411" s="12"/>
      <c r="L1411" s="12"/>
      <c r="M1411" s="49"/>
      <c r="N1411" s="49"/>
      <c r="O1411" s="12"/>
      <c r="P1411" s="12"/>
      <c r="Q1411" s="12"/>
      <c r="R1411" s="12"/>
      <c r="S1411" s="12"/>
      <c r="T1411" s="12"/>
    </row>
    <row r="1412" spans="1:20" s="1" customFormat="1" x14ac:dyDescent="0.4">
      <c r="A1412" s="12"/>
      <c r="B1412" s="12"/>
      <c r="C1412" s="42"/>
      <c r="D1412" s="12"/>
      <c r="E1412" s="12"/>
      <c r="F1412" s="12"/>
      <c r="G1412" s="12"/>
      <c r="H1412" s="12"/>
      <c r="I1412" s="12"/>
      <c r="J1412" s="12"/>
      <c r="K1412" s="12"/>
      <c r="L1412" s="12"/>
      <c r="M1412" s="49"/>
      <c r="N1412" s="49"/>
      <c r="O1412" s="12"/>
      <c r="P1412" s="12"/>
      <c r="Q1412" s="12"/>
      <c r="R1412" s="12"/>
      <c r="S1412" s="12"/>
      <c r="T1412" s="12"/>
    </row>
    <row r="1413" spans="1:20" s="1" customFormat="1" x14ac:dyDescent="0.4">
      <c r="A1413" s="12"/>
      <c r="B1413" s="12"/>
      <c r="C1413" s="42"/>
      <c r="D1413" s="12"/>
      <c r="E1413" s="12"/>
      <c r="F1413" s="12"/>
      <c r="G1413" s="12"/>
      <c r="H1413" s="12"/>
      <c r="I1413" s="12"/>
      <c r="J1413" s="12"/>
      <c r="K1413" s="12"/>
      <c r="L1413" s="12"/>
      <c r="M1413" s="49"/>
      <c r="N1413" s="49"/>
      <c r="O1413" s="12"/>
      <c r="P1413" s="12"/>
      <c r="Q1413" s="12"/>
      <c r="R1413" s="12"/>
      <c r="S1413" s="12"/>
      <c r="T1413" s="12"/>
    </row>
    <row r="1414" spans="1:20" s="1" customFormat="1" x14ac:dyDescent="0.4">
      <c r="A1414" s="12"/>
      <c r="B1414" s="12"/>
      <c r="C1414" s="42"/>
      <c r="D1414" s="12"/>
      <c r="E1414" s="12"/>
      <c r="F1414" s="12"/>
      <c r="G1414" s="12"/>
      <c r="H1414" s="12"/>
      <c r="I1414" s="12"/>
      <c r="J1414" s="12"/>
      <c r="K1414" s="12"/>
      <c r="L1414" s="12"/>
      <c r="M1414" s="49"/>
      <c r="N1414" s="49"/>
      <c r="O1414" s="12"/>
      <c r="P1414" s="12"/>
      <c r="Q1414" s="12"/>
      <c r="R1414" s="12"/>
      <c r="S1414" s="12"/>
      <c r="T1414" s="12"/>
    </row>
    <row r="1415" spans="1:20" s="1" customFormat="1" x14ac:dyDescent="0.4">
      <c r="A1415" s="12"/>
      <c r="B1415" s="12"/>
      <c r="C1415" s="42"/>
      <c r="D1415" s="12"/>
      <c r="E1415" s="12"/>
      <c r="F1415" s="12"/>
      <c r="G1415" s="12"/>
      <c r="H1415" s="12"/>
      <c r="I1415" s="12"/>
      <c r="J1415" s="12"/>
      <c r="K1415" s="12"/>
      <c r="L1415" s="12"/>
      <c r="M1415" s="49"/>
      <c r="N1415" s="49"/>
      <c r="O1415" s="12"/>
      <c r="P1415" s="12"/>
      <c r="Q1415" s="12"/>
      <c r="R1415" s="12"/>
      <c r="S1415" s="12"/>
      <c r="T1415" s="12"/>
    </row>
    <row r="1416" spans="1:20" s="1" customFormat="1" x14ac:dyDescent="0.4">
      <c r="A1416" s="12"/>
      <c r="B1416" s="12"/>
      <c r="C1416" s="42"/>
      <c r="D1416" s="12"/>
      <c r="E1416" s="12"/>
      <c r="F1416" s="12"/>
      <c r="G1416" s="12"/>
      <c r="H1416" s="12"/>
      <c r="I1416" s="12"/>
      <c r="J1416" s="12"/>
      <c r="K1416" s="12"/>
      <c r="L1416" s="12"/>
      <c r="M1416" s="49"/>
      <c r="N1416" s="49"/>
      <c r="O1416" s="12"/>
      <c r="P1416" s="12"/>
      <c r="Q1416" s="12"/>
      <c r="R1416" s="12"/>
      <c r="S1416" s="12"/>
      <c r="T1416" s="12"/>
    </row>
    <row r="1417" spans="1:20" s="1" customFormat="1" x14ac:dyDescent="0.4">
      <c r="A1417" s="12"/>
      <c r="B1417" s="12"/>
      <c r="C1417" s="42"/>
      <c r="D1417" s="12"/>
      <c r="E1417" s="12"/>
      <c r="F1417" s="12"/>
      <c r="G1417" s="12"/>
      <c r="H1417" s="12"/>
      <c r="I1417" s="12"/>
      <c r="J1417" s="12"/>
      <c r="K1417" s="12"/>
      <c r="L1417" s="12"/>
      <c r="M1417" s="49"/>
      <c r="N1417" s="49"/>
      <c r="O1417" s="12"/>
      <c r="P1417" s="12"/>
      <c r="Q1417" s="12"/>
      <c r="R1417" s="12"/>
      <c r="S1417" s="12"/>
      <c r="T1417" s="12"/>
    </row>
    <row r="1418" spans="1:20" s="1" customFormat="1" x14ac:dyDescent="0.4">
      <c r="A1418" s="12"/>
      <c r="B1418" s="12"/>
      <c r="C1418" s="42"/>
      <c r="D1418" s="12"/>
      <c r="E1418" s="12"/>
      <c r="F1418" s="12"/>
      <c r="G1418" s="12"/>
      <c r="H1418" s="12"/>
      <c r="I1418" s="12"/>
      <c r="J1418" s="12"/>
      <c r="K1418" s="12"/>
      <c r="L1418" s="12"/>
      <c r="M1418" s="49"/>
      <c r="N1418" s="49"/>
      <c r="O1418" s="12"/>
      <c r="P1418" s="12"/>
      <c r="Q1418" s="12"/>
      <c r="R1418" s="12"/>
      <c r="S1418" s="12"/>
      <c r="T1418" s="12"/>
    </row>
    <row r="1419" spans="1:20" s="1" customFormat="1" x14ac:dyDescent="0.4">
      <c r="A1419" s="12"/>
      <c r="B1419" s="12"/>
      <c r="C1419" s="42"/>
      <c r="D1419" s="12"/>
      <c r="E1419" s="12"/>
      <c r="F1419" s="12"/>
      <c r="G1419" s="12"/>
      <c r="H1419" s="12"/>
      <c r="I1419" s="12"/>
      <c r="J1419" s="12"/>
      <c r="K1419" s="12"/>
      <c r="L1419" s="12"/>
      <c r="M1419" s="49"/>
      <c r="N1419" s="49"/>
      <c r="O1419" s="12"/>
      <c r="P1419" s="12"/>
      <c r="Q1419" s="12"/>
      <c r="R1419" s="12"/>
      <c r="S1419" s="12"/>
      <c r="T1419" s="12"/>
    </row>
    <row r="1420" spans="1:20" s="1" customFormat="1" x14ac:dyDescent="0.4">
      <c r="A1420" s="12"/>
      <c r="B1420" s="12"/>
      <c r="C1420" s="42"/>
      <c r="D1420" s="12"/>
      <c r="E1420" s="12"/>
      <c r="F1420" s="12"/>
      <c r="G1420" s="12"/>
      <c r="H1420" s="12"/>
      <c r="I1420" s="12"/>
      <c r="J1420" s="12"/>
      <c r="K1420" s="12"/>
      <c r="L1420" s="12"/>
      <c r="M1420" s="49"/>
      <c r="N1420" s="49"/>
      <c r="O1420" s="12"/>
      <c r="P1420" s="12"/>
      <c r="Q1420" s="12"/>
      <c r="R1420" s="12"/>
      <c r="S1420" s="12"/>
      <c r="T1420" s="12"/>
    </row>
    <row r="1421" spans="1:20" s="1" customFormat="1" x14ac:dyDescent="0.4">
      <c r="A1421" s="12"/>
      <c r="B1421" s="12"/>
      <c r="C1421" s="42"/>
      <c r="D1421" s="12"/>
      <c r="E1421" s="12"/>
      <c r="F1421" s="12"/>
      <c r="G1421" s="12"/>
      <c r="H1421" s="12"/>
      <c r="I1421" s="12"/>
      <c r="J1421" s="12"/>
      <c r="K1421" s="12"/>
      <c r="L1421" s="12"/>
      <c r="M1421" s="49"/>
      <c r="N1421" s="49"/>
      <c r="O1421" s="12"/>
      <c r="P1421" s="12"/>
      <c r="Q1421" s="12"/>
      <c r="R1421" s="12"/>
      <c r="S1421" s="12"/>
      <c r="T1421" s="12"/>
    </row>
    <row r="1422" spans="1:20" s="1" customFormat="1" x14ac:dyDescent="0.4">
      <c r="A1422" s="12"/>
      <c r="B1422" s="12"/>
      <c r="C1422" s="42"/>
      <c r="D1422" s="12"/>
      <c r="E1422" s="12"/>
      <c r="F1422" s="12"/>
      <c r="G1422" s="12"/>
      <c r="H1422" s="12"/>
      <c r="I1422" s="12"/>
      <c r="J1422" s="12"/>
      <c r="K1422" s="12"/>
      <c r="L1422" s="12"/>
      <c r="M1422" s="49"/>
      <c r="N1422" s="49"/>
      <c r="O1422" s="12"/>
      <c r="P1422" s="12"/>
      <c r="Q1422" s="12"/>
      <c r="R1422" s="12"/>
      <c r="S1422" s="12"/>
      <c r="T1422" s="12"/>
    </row>
    <row r="1423" spans="1:20" s="1" customFormat="1" x14ac:dyDescent="0.4">
      <c r="A1423" s="12"/>
      <c r="B1423" s="12"/>
      <c r="C1423" s="42"/>
      <c r="D1423" s="12"/>
      <c r="E1423" s="12"/>
      <c r="F1423" s="12"/>
      <c r="G1423" s="12"/>
      <c r="H1423" s="12"/>
      <c r="I1423" s="12"/>
      <c r="J1423" s="12"/>
      <c r="K1423" s="12"/>
      <c r="L1423" s="12"/>
      <c r="M1423" s="49"/>
      <c r="N1423" s="49"/>
      <c r="O1423" s="12"/>
      <c r="P1423" s="12"/>
      <c r="Q1423" s="12"/>
      <c r="R1423" s="12"/>
      <c r="S1423" s="12"/>
      <c r="T1423" s="12"/>
    </row>
    <row r="1424" spans="1:20" s="1" customFormat="1" x14ac:dyDescent="0.4">
      <c r="A1424" s="12"/>
      <c r="B1424" s="12"/>
      <c r="C1424" s="42"/>
      <c r="D1424" s="12"/>
      <c r="E1424" s="12"/>
      <c r="F1424" s="12"/>
      <c r="G1424" s="12"/>
      <c r="H1424" s="12"/>
      <c r="I1424" s="12"/>
      <c r="J1424" s="12"/>
      <c r="K1424" s="12"/>
      <c r="L1424" s="12"/>
      <c r="M1424" s="49"/>
      <c r="N1424" s="49"/>
      <c r="O1424" s="12"/>
      <c r="P1424" s="12"/>
      <c r="Q1424" s="12"/>
      <c r="R1424" s="12"/>
      <c r="S1424" s="12"/>
      <c r="T1424" s="12"/>
    </row>
    <row r="1425" spans="1:20" s="1" customFormat="1" x14ac:dyDescent="0.4">
      <c r="A1425" s="12"/>
      <c r="B1425" s="12"/>
      <c r="C1425" s="42"/>
      <c r="D1425" s="12"/>
      <c r="E1425" s="12"/>
      <c r="F1425" s="12"/>
      <c r="G1425" s="12"/>
      <c r="H1425" s="12"/>
      <c r="I1425" s="12"/>
      <c r="J1425" s="12"/>
      <c r="K1425" s="12"/>
      <c r="L1425" s="12"/>
      <c r="M1425" s="49"/>
      <c r="N1425" s="49"/>
      <c r="O1425" s="12"/>
      <c r="P1425" s="12"/>
      <c r="Q1425" s="12"/>
      <c r="R1425" s="12"/>
      <c r="S1425" s="12"/>
      <c r="T1425" s="12"/>
    </row>
    <row r="1426" spans="1:20" s="1" customFormat="1" x14ac:dyDescent="0.4">
      <c r="A1426" s="12"/>
      <c r="B1426" s="12"/>
      <c r="C1426" s="42"/>
      <c r="D1426" s="12"/>
      <c r="E1426" s="12"/>
      <c r="F1426" s="12"/>
      <c r="G1426" s="12"/>
      <c r="H1426" s="12"/>
      <c r="I1426" s="12"/>
      <c r="J1426" s="12"/>
      <c r="K1426" s="12"/>
      <c r="L1426" s="12"/>
      <c r="M1426" s="49"/>
      <c r="N1426" s="49"/>
      <c r="O1426" s="12"/>
      <c r="P1426" s="12"/>
      <c r="Q1426" s="12"/>
      <c r="R1426" s="12"/>
      <c r="S1426" s="12"/>
      <c r="T1426" s="12"/>
    </row>
    <row r="1427" spans="1:20" s="1" customFormat="1" x14ac:dyDescent="0.4">
      <c r="A1427" s="12"/>
      <c r="B1427" s="12"/>
      <c r="C1427" s="42"/>
      <c r="D1427" s="12"/>
      <c r="E1427" s="12"/>
      <c r="F1427" s="12"/>
      <c r="G1427" s="12"/>
      <c r="H1427" s="12"/>
      <c r="I1427" s="12"/>
      <c r="J1427" s="12"/>
      <c r="K1427" s="12"/>
      <c r="L1427" s="12"/>
      <c r="M1427" s="49"/>
      <c r="N1427" s="49"/>
      <c r="O1427" s="12"/>
      <c r="P1427" s="12"/>
      <c r="Q1427" s="12"/>
      <c r="R1427" s="12"/>
      <c r="S1427" s="12"/>
      <c r="T1427" s="12"/>
    </row>
    <row r="1428" spans="1:20" s="1" customFormat="1" x14ac:dyDescent="0.4">
      <c r="A1428" s="12"/>
      <c r="B1428" s="12"/>
      <c r="C1428" s="42"/>
      <c r="D1428" s="12"/>
      <c r="E1428" s="12"/>
      <c r="F1428" s="12"/>
      <c r="G1428" s="12"/>
      <c r="H1428" s="12"/>
      <c r="I1428" s="12"/>
      <c r="J1428" s="12"/>
      <c r="K1428" s="12"/>
      <c r="L1428" s="12"/>
      <c r="M1428" s="49"/>
      <c r="N1428" s="49"/>
      <c r="O1428" s="12"/>
      <c r="P1428" s="12"/>
      <c r="Q1428" s="12"/>
      <c r="R1428" s="12"/>
      <c r="S1428" s="12"/>
      <c r="T1428" s="12"/>
    </row>
    <row r="1429" spans="1:20" s="1" customFormat="1" x14ac:dyDescent="0.4">
      <c r="A1429" s="12"/>
      <c r="B1429" s="12"/>
      <c r="C1429" s="42"/>
      <c r="D1429" s="12"/>
      <c r="E1429" s="12"/>
      <c r="F1429" s="12"/>
      <c r="G1429" s="12"/>
      <c r="H1429" s="12"/>
      <c r="I1429" s="12"/>
      <c r="J1429" s="12"/>
      <c r="K1429" s="12"/>
      <c r="L1429" s="12"/>
      <c r="M1429" s="49"/>
      <c r="N1429" s="49"/>
      <c r="O1429" s="12"/>
      <c r="P1429" s="12"/>
      <c r="Q1429" s="12"/>
      <c r="R1429" s="12"/>
      <c r="S1429" s="12"/>
      <c r="T1429" s="12"/>
    </row>
    <row r="1430" spans="1:20" s="1" customFormat="1" x14ac:dyDescent="0.4">
      <c r="A1430" s="12"/>
      <c r="B1430" s="12"/>
      <c r="C1430" s="42"/>
      <c r="D1430" s="12"/>
      <c r="E1430" s="12"/>
      <c r="F1430" s="12"/>
      <c r="G1430" s="12"/>
      <c r="H1430" s="12"/>
      <c r="I1430" s="12"/>
      <c r="J1430" s="12"/>
      <c r="K1430" s="12"/>
      <c r="L1430" s="12"/>
      <c r="M1430" s="49"/>
      <c r="N1430" s="49"/>
      <c r="O1430" s="12"/>
      <c r="P1430" s="12"/>
      <c r="Q1430" s="12"/>
      <c r="R1430" s="12"/>
      <c r="S1430" s="12"/>
      <c r="T1430" s="12"/>
    </row>
    <row r="1431" spans="1:20" s="1" customFormat="1" x14ac:dyDescent="0.4">
      <c r="A1431" s="12"/>
      <c r="B1431" s="12"/>
      <c r="C1431" s="42"/>
      <c r="D1431" s="12"/>
      <c r="E1431" s="12"/>
      <c r="F1431" s="12"/>
      <c r="G1431" s="12"/>
      <c r="H1431" s="12"/>
      <c r="I1431" s="12"/>
      <c r="J1431" s="12"/>
      <c r="K1431" s="12"/>
      <c r="L1431" s="12"/>
      <c r="M1431" s="49"/>
      <c r="N1431" s="49"/>
      <c r="O1431" s="12"/>
      <c r="P1431" s="12"/>
      <c r="Q1431" s="12"/>
      <c r="R1431" s="12"/>
      <c r="S1431" s="12"/>
      <c r="T1431" s="12"/>
    </row>
    <row r="1432" spans="1:20" s="1" customFormat="1" x14ac:dyDescent="0.4">
      <c r="A1432" s="12"/>
      <c r="B1432" s="12"/>
      <c r="C1432" s="42"/>
      <c r="D1432" s="12"/>
      <c r="E1432" s="12"/>
      <c r="F1432" s="12"/>
      <c r="G1432" s="12"/>
      <c r="H1432" s="12"/>
      <c r="I1432" s="12"/>
      <c r="J1432" s="12"/>
      <c r="K1432" s="12"/>
      <c r="L1432" s="12"/>
      <c r="M1432" s="49"/>
      <c r="N1432" s="49"/>
      <c r="O1432" s="12"/>
      <c r="P1432" s="12"/>
      <c r="Q1432" s="12"/>
      <c r="R1432" s="12"/>
      <c r="S1432" s="12"/>
      <c r="T1432" s="12"/>
    </row>
    <row r="1433" spans="1:20" s="1" customFormat="1" x14ac:dyDescent="0.4">
      <c r="A1433" s="12"/>
      <c r="B1433" s="12"/>
      <c r="C1433" s="42"/>
      <c r="D1433" s="12"/>
      <c r="E1433" s="12"/>
      <c r="F1433" s="12"/>
      <c r="G1433" s="12"/>
      <c r="H1433" s="12"/>
      <c r="I1433" s="12"/>
      <c r="J1433" s="12"/>
      <c r="K1433" s="12"/>
      <c r="L1433" s="12"/>
      <c r="M1433" s="49"/>
      <c r="N1433" s="49"/>
      <c r="O1433" s="12"/>
      <c r="P1433" s="12"/>
      <c r="Q1433" s="12"/>
      <c r="R1433" s="12"/>
      <c r="S1433" s="12"/>
      <c r="T1433" s="12"/>
    </row>
    <row r="1434" spans="1:20" s="1" customFormat="1" x14ac:dyDescent="0.4">
      <c r="A1434" s="12"/>
      <c r="B1434" s="12"/>
      <c r="C1434" s="42"/>
      <c r="D1434" s="12"/>
      <c r="E1434" s="12"/>
      <c r="F1434" s="12"/>
      <c r="G1434" s="12"/>
      <c r="H1434" s="12"/>
      <c r="I1434" s="12"/>
      <c r="J1434" s="12"/>
      <c r="K1434" s="12"/>
      <c r="L1434" s="12"/>
      <c r="M1434" s="49"/>
      <c r="N1434" s="49"/>
      <c r="O1434" s="12"/>
      <c r="P1434" s="12"/>
      <c r="Q1434" s="12"/>
      <c r="R1434" s="12"/>
      <c r="S1434" s="12"/>
      <c r="T1434" s="12"/>
    </row>
    <row r="1435" spans="1:20" s="1" customFormat="1" x14ac:dyDescent="0.4">
      <c r="A1435" s="12"/>
      <c r="B1435" s="12"/>
      <c r="C1435" s="42"/>
      <c r="D1435" s="12"/>
      <c r="E1435" s="12"/>
      <c r="F1435" s="12"/>
      <c r="G1435" s="12"/>
      <c r="H1435" s="12"/>
      <c r="I1435" s="12"/>
      <c r="J1435" s="12"/>
      <c r="K1435" s="12"/>
      <c r="L1435" s="12"/>
      <c r="M1435" s="49"/>
      <c r="N1435" s="49"/>
      <c r="O1435" s="12"/>
      <c r="P1435" s="12"/>
      <c r="Q1435" s="12"/>
      <c r="R1435" s="12"/>
      <c r="S1435" s="12"/>
      <c r="T1435" s="12"/>
    </row>
    <row r="1436" spans="1:20" s="1" customFormat="1" x14ac:dyDescent="0.4">
      <c r="A1436" s="12"/>
      <c r="B1436" s="12"/>
      <c r="C1436" s="42"/>
      <c r="D1436" s="12"/>
      <c r="E1436" s="12"/>
      <c r="F1436" s="12"/>
      <c r="G1436" s="12"/>
      <c r="H1436" s="12"/>
      <c r="I1436" s="12"/>
      <c r="J1436" s="12"/>
      <c r="K1436" s="12"/>
      <c r="L1436" s="12"/>
      <c r="M1436" s="49"/>
      <c r="N1436" s="49"/>
      <c r="O1436" s="12"/>
      <c r="P1436" s="12"/>
      <c r="Q1436" s="12"/>
      <c r="R1436" s="12"/>
      <c r="S1436" s="12"/>
      <c r="T1436" s="12"/>
    </row>
    <row r="1437" spans="1:20" s="1" customFormat="1" x14ac:dyDescent="0.4">
      <c r="A1437" s="12"/>
      <c r="B1437" s="12"/>
      <c r="C1437" s="42"/>
      <c r="D1437" s="12"/>
      <c r="E1437" s="12"/>
      <c r="F1437" s="12"/>
      <c r="G1437" s="12"/>
      <c r="H1437" s="12"/>
      <c r="I1437" s="12"/>
      <c r="J1437" s="12"/>
      <c r="K1437" s="12"/>
      <c r="L1437" s="12"/>
      <c r="M1437" s="49"/>
      <c r="N1437" s="49"/>
      <c r="O1437" s="12"/>
      <c r="P1437" s="12"/>
      <c r="Q1437" s="12"/>
      <c r="R1437" s="12"/>
      <c r="S1437" s="12"/>
      <c r="T1437" s="12"/>
    </row>
    <row r="1438" spans="1:20" s="1" customFormat="1" x14ac:dyDescent="0.4">
      <c r="A1438" s="12"/>
      <c r="B1438" s="12"/>
      <c r="C1438" s="42"/>
      <c r="D1438" s="12"/>
      <c r="E1438" s="12"/>
      <c r="F1438" s="12"/>
      <c r="G1438" s="12"/>
      <c r="H1438" s="12"/>
      <c r="I1438" s="12"/>
      <c r="J1438" s="12"/>
      <c r="K1438" s="12"/>
      <c r="L1438" s="12"/>
      <c r="M1438" s="49"/>
      <c r="N1438" s="49"/>
      <c r="O1438" s="12"/>
      <c r="P1438" s="12"/>
      <c r="Q1438" s="12"/>
      <c r="R1438" s="12"/>
      <c r="S1438" s="12"/>
      <c r="T1438" s="12"/>
    </row>
    <row r="1439" spans="1:20" s="1" customFormat="1" x14ac:dyDescent="0.4">
      <c r="A1439" s="12"/>
      <c r="B1439" s="12"/>
      <c r="C1439" s="42"/>
      <c r="D1439" s="12"/>
      <c r="E1439" s="12"/>
      <c r="F1439" s="12"/>
      <c r="G1439" s="12"/>
      <c r="H1439" s="12"/>
      <c r="I1439" s="12"/>
      <c r="J1439" s="12"/>
      <c r="K1439" s="12"/>
      <c r="L1439" s="12"/>
      <c r="M1439" s="49"/>
      <c r="N1439" s="49"/>
      <c r="O1439" s="12"/>
      <c r="P1439" s="12"/>
      <c r="Q1439" s="12"/>
      <c r="R1439" s="12"/>
      <c r="S1439" s="12"/>
      <c r="T1439" s="12"/>
    </row>
    <row r="1440" spans="1:20" s="1" customFormat="1" x14ac:dyDescent="0.4">
      <c r="A1440" s="12"/>
      <c r="B1440" s="12"/>
      <c r="C1440" s="42"/>
      <c r="D1440" s="12"/>
      <c r="E1440" s="12"/>
      <c r="F1440" s="12"/>
      <c r="G1440" s="12"/>
      <c r="H1440" s="12"/>
      <c r="I1440" s="12"/>
      <c r="J1440" s="12"/>
      <c r="K1440" s="12"/>
      <c r="L1440" s="12"/>
      <c r="M1440" s="49"/>
      <c r="N1440" s="49"/>
      <c r="O1440" s="12"/>
      <c r="P1440" s="12"/>
      <c r="Q1440" s="12"/>
      <c r="R1440" s="12"/>
      <c r="S1440" s="12"/>
      <c r="T1440" s="12"/>
    </row>
    <row r="1441" spans="1:20" s="1" customFormat="1" x14ac:dyDescent="0.4">
      <c r="A1441" s="12"/>
      <c r="B1441" s="12"/>
      <c r="C1441" s="42"/>
      <c r="D1441" s="12"/>
      <c r="E1441" s="12"/>
      <c r="F1441" s="12"/>
      <c r="G1441" s="12"/>
      <c r="H1441" s="12"/>
      <c r="I1441" s="12"/>
      <c r="J1441" s="12"/>
      <c r="K1441" s="12"/>
      <c r="L1441" s="12"/>
      <c r="M1441" s="49"/>
      <c r="N1441" s="49"/>
      <c r="O1441" s="12"/>
      <c r="P1441" s="12"/>
      <c r="Q1441" s="12"/>
      <c r="R1441" s="12"/>
      <c r="S1441" s="12"/>
      <c r="T1441" s="12"/>
    </row>
    <row r="1442" spans="1:20" s="1" customFormat="1" x14ac:dyDescent="0.4">
      <c r="A1442" s="12"/>
      <c r="B1442" s="12"/>
      <c r="C1442" s="42"/>
      <c r="D1442" s="12"/>
      <c r="E1442" s="12"/>
      <c r="F1442" s="12"/>
      <c r="G1442" s="12"/>
      <c r="H1442" s="12"/>
      <c r="I1442" s="12"/>
      <c r="J1442" s="12"/>
      <c r="K1442" s="12"/>
      <c r="L1442" s="12"/>
      <c r="M1442" s="49"/>
      <c r="N1442" s="49"/>
      <c r="O1442" s="12"/>
      <c r="P1442" s="12"/>
      <c r="Q1442" s="12"/>
      <c r="R1442" s="12"/>
      <c r="S1442" s="12"/>
      <c r="T1442" s="12"/>
    </row>
    <row r="1443" spans="1:20" s="1" customFormat="1" x14ac:dyDescent="0.4">
      <c r="A1443" s="12"/>
      <c r="B1443" s="12"/>
      <c r="C1443" s="42"/>
      <c r="D1443" s="12"/>
      <c r="E1443" s="12"/>
      <c r="F1443" s="12"/>
      <c r="G1443" s="12"/>
      <c r="H1443" s="12"/>
      <c r="I1443" s="12"/>
      <c r="J1443" s="12"/>
      <c r="K1443" s="12"/>
      <c r="L1443" s="12"/>
      <c r="M1443" s="49"/>
      <c r="N1443" s="49"/>
      <c r="O1443" s="12"/>
      <c r="P1443" s="12"/>
      <c r="Q1443" s="12"/>
      <c r="R1443" s="12"/>
      <c r="S1443" s="12"/>
      <c r="T1443" s="12"/>
    </row>
    <row r="1444" spans="1:20" s="1" customFormat="1" x14ac:dyDescent="0.4">
      <c r="A1444" s="12"/>
      <c r="B1444" s="12"/>
      <c r="C1444" s="42"/>
      <c r="D1444" s="12"/>
      <c r="E1444" s="12"/>
      <c r="F1444" s="12"/>
      <c r="G1444" s="12"/>
      <c r="H1444" s="12"/>
      <c r="I1444" s="12"/>
      <c r="J1444" s="12"/>
      <c r="K1444" s="12"/>
      <c r="L1444" s="12"/>
      <c r="M1444" s="49"/>
      <c r="N1444" s="49"/>
      <c r="O1444" s="12"/>
      <c r="P1444" s="12"/>
      <c r="Q1444" s="12"/>
      <c r="R1444" s="12"/>
      <c r="S1444" s="12"/>
      <c r="T1444" s="12"/>
    </row>
    <row r="1445" spans="1:20" s="1" customFormat="1" x14ac:dyDescent="0.4">
      <c r="A1445" s="12"/>
      <c r="B1445" s="12"/>
      <c r="C1445" s="42"/>
      <c r="D1445" s="12"/>
      <c r="E1445" s="12"/>
      <c r="F1445" s="12"/>
      <c r="G1445" s="12"/>
      <c r="H1445" s="12"/>
      <c r="I1445" s="12"/>
      <c r="J1445" s="12"/>
      <c r="K1445" s="12"/>
      <c r="L1445" s="12"/>
      <c r="M1445" s="49"/>
      <c r="N1445" s="49"/>
      <c r="O1445" s="12"/>
      <c r="P1445" s="12"/>
      <c r="Q1445" s="12"/>
      <c r="R1445" s="12"/>
      <c r="S1445" s="12"/>
      <c r="T1445" s="12"/>
    </row>
    <row r="1446" spans="1:20" s="1" customFormat="1" x14ac:dyDescent="0.4">
      <c r="A1446" s="12"/>
      <c r="B1446" s="12"/>
      <c r="C1446" s="42"/>
      <c r="D1446" s="12"/>
      <c r="E1446" s="12"/>
      <c r="F1446" s="12"/>
      <c r="G1446" s="12"/>
      <c r="H1446" s="12"/>
      <c r="I1446" s="12"/>
      <c r="J1446" s="12"/>
      <c r="K1446" s="12"/>
      <c r="L1446" s="12"/>
      <c r="M1446" s="49"/>
      <c r="N1446" s="49"/>
      <c r="O1446" s="12"/>
      <c r="P1446" s="12"/>
      <c r="Q1446" s="12"/>
      <c r="R1446" s="12"/>
      <c r="S1446" s="12"/>
      <c r="T1446" s="12"/>
    </row>
    <row r="1447" spans="1:20" s="1" customFormat="1" x14ac:dyDescent="0.4">
      <c r="A1447" s="12"/>
      <c r="B1447" s="12"/>
      <c r="C1447" s="42"/>
      <c r="D1447" s="12"/>
      <c r="E1447" s="12"/>
      <c r="F1447" s="12"/>
      <c r="G1447" s="12"/>
      <c r="H1447" s="12"/>
      <c r="I1447" s="12"/>
      <c r="J1447" s="12"/>
      <c r="K1447" s="12"/>
      <c r="L1447" s="12"/>
      <c r="M1447" s="49"/>
      <c r="N1447" s="49"/>
      <c r="O1447" s="12"/>
      <c r="P1447" s="12"/>
      <c r="Q1447" s="12"/>
      <c r="R1447" s="12"/>
      <c r="S1447" s="12"/>
      <c r="T1447" s="12"/>
    </row>
    <row r="1448" spans="1:20" s="1" customFormat="1" x14ac:dyDescent="0.4">
      <c r="A1448" s="12"/>
      <c r="B1448" s="12"/>
      <c r="C1448" s="42"/>
      <c r="D1448" s="12"/>
      <c r="E1448" s="12"/>
      <c r="F1448" s="12"/>
      <c r="G1448" s="12"/>
      <c r="H1448" s="12"/>
      <c r="I1448" s="12"/>
      <c r="J1448" s="12"/>
      <c r="K1448" s="12"/>
      <c r="L1448" s="12"/>
      <c r="M1448" s="49"/>
      <c r="N1448" s="49"/>
      <c r="O1448" s="12"/>
      <c r="P1448" s="12"/>
      <c r="Q1448" s="12"/>
      <c r="R1448" s="12"/>
      <c r="S1448" s="12"/>
      <c r="T1448" s="12"/>
    </row>
    <row r="1449" spans="1:20" s="1" customFormat="1" x14ac:dyDescent="0.4">
      <c r="A1449" s="12"/>
      <c r="B1449" s="12"/>
      <c r="C1449" s="42"/>
      <c r="D1449" s="12"/>
      <c r="E1449" s="12"/>
      <c r="F1449" s="12"/>
      <c r="G1449" s="12"/>
      <c r="H1449" s="12"/>
      <c r="I1449" s="12"/>
      <c r="J1449" s="12"/>
      <c r="K1449" s="12"/>
      <c r="L1449" s="12"/>
      <c r="M1449" s="49"/>
      <c r="N1449" s="49"/>
      <c r="O1449" s="12"/>
      <c r="P1449" s="12"/>
      <c r="Q1449" s="12"/>
      <c r="R1449" s="12"/>
      <c r="S1449" s="12"/>
      <c r="T1449" s="12"/>
    </row>
    <row r="1450" spans="1:20" s="1" customFormat="1" x14ac:dyDescent="0.4">
      <c r="A1450" s="12"/>
      <c r="B1450" s="12"/>
      <c r="C1450" s="42"/>
      <c r="D1450" s="12"/>
      <c r="E1450" s="12"/>
      <c r="F1450" s="12"/>
      <c r="G1450" s="12"/>
      <c r="H1450" s="12"/>
      <c r="I1450" s="12"/>
      <c r="J1450" s="12"/>
      <c r="K1450" s="12"/>
      <c r="L1450" s="12"/>
      <c r="M1450" s="49"/>
      <c r="N1450" s="49"/>
      <c r="O1450" s="12"/>
      <c r="P1450" s="12"/>
      <c r="Q1450" s="12"/>
      <c r="R1450" s="12"/>
      <c r="S1450" s="12"/>
      <c r="T1450" s="12"/>
    </row>
    <row r="1451" spans="1:20" s="1" customFormat="1" x14ac:dyDescent="0.4">
      <c r="A1451" s="12"/>
      <c r="B1451" s="12"/>
      <c r="C1451" s="42"/>
      <c r="D1451" s="12"/>
      <c r="E1451" s="12"/>
      <c r="F1451" s="12"/>
      <c r="G1451" s="12"/>
      <c r="H1451" s="12"/>
      <c r="I1451" s="12"/>
      <c r="J1451" s="12"/>
      <c r="K1451" s="12"/>
      <c r="L1451" s="12"/>
      <c r="M1451" s="49"/>
      <c r="N1451" s="49"/>
      <c r="O1451" s="12"/>
      <c r="P1451" s="12"/>
      <c r="Q1451" s="12"/>
      <c r="R1451" s="12"/>
      <c r="S1451" s="12"/>
      <c r="T1451" s="12"/>
    </row>
    <row r="1452" spans="1:20" s="1" customFormat="1" x14ac:dyDescent="0.4">
      <c r="A1452" s="12"/>
      <c r="B1452" s="12"/>
      <c r="C1452" s="42"/>
      <c r="D1452" s="12"/>
      <c r="E1452" s="12"/>
      <c r="F1452" s="12"/>
      <c r="G1452" s="12"/>
      <c r="H1452" s="12"/>
      <c r="I1452" s="12"/>
      <c r="J1452" s="12"/>
      <c r="K1452" s="12"/>
      <c r="L1452" s="12"/>
      <c r="M1452" s="49"/>
      <c r="N1452" s="49"/>
      <c r="O1452" s="12"/>
      <c r="P1452" s="12"/>
      <c r="Q1452" s="12"/>
      <c r="R1452" s="12"/>
      <c r="S1452" s="12"/>
      <c r="T1452" s="12"/>
    </row>
    <row r="1453" spans="1:20" s="1" customFormat="1" x14ac:dyDescent="0.4">
      <c r="A1453" s="12"/>
      <c r="B1453" s="12"/>
      <c r="C1453" s="42"/>
      <c r="D1453" s="12"/>
      <c r="E1453" s="12"/>
      <c r="F1453" s="12"/>
      <c r="G1453" s="12"/>
      <c r="H1453" s="12"/>
      <c r="I1453" s="12"/>
      <c r="J1453" s="12"/>
      <c r="K1453" s="12"/>
      <c r="L1453" s="12"/>
      <c r="M1453" s="49"/>
      <c r="N1453" s="49"/>
      <c r="O1453" s="12"/>
      <c r="P1453" s="12"/>
      <c r="Q1453" s="12"/>
      <c r="R1453" s="12"/>
      <c r="S1453" s="12"/>
      <c r="T1453" s="12"/>
    </row>
    <row r="1454" spans="1:20" s="1" customFormat="1" x14ac:dyDescent="0.4">
      <c r="A1454" s="12"/>
      <c r="B1454" s="12"/>
      <c r="C1454" s="42"/>
      <c r="D1454" s="12"/>
      <c r="E1454" s="12"/>
      <c r="F1454" s="12"/>
      <c r="G1454" s="12"/>
      <c r="H1454" s="12"/>
      <c r="I1454" s="12"/>
      <c r="J1454" s="12"/>
      <c r="K1454" s="12"/>
      <c r="L1454" s="12"/>
      <c r="M1454" s="49"/>
      <c r="N1454" s="49"/>
      <c r="O1454" s="12"/>
      <c r="P1454" s="12"/>
      <c r="Q1454" s="12"/>
      <c r="R1454" s="12"/>
      <c r="S1454" s="12"/>
      <c r="T1454" s="12"/>
    </row>
    <row r="1455" spans="1:20" s="1" customFormat="1" x14ac:dyDescent="0.4">
      <c r="A1455" s="12"/>
      <c r="B1455" s="12"/>
      <c r="C1455" s="42"/>
      <c r="D1455" s="12"/>
      <c r="E1455" s="12"/>
      <c r="F1455" s="12"/>
      <c r="G1455" s="12"/>
      <c r="H1455" s="12"/>
      <c r="I1455" s="12"/>
      <c r="J1455" s="12"/>
      <c r="K1455" s="12"/>
      <c r="L1455" s="12"/>
      <c r="M1455" s="49"/>
      <c r="N1455" s="49"/>
      <c r="O1455" s="12"/>
      <c r="P1455" s="12"/>
      <c r="Q1455" s="12"/>
      <c r="R1455" s="12"/>
      <c r="S1455" s="12"/>
      <c r="T1455" s="12"/>
    </row>
    <row r="1456" spans="1:20" s="1" customFormat="1" x14ac:dyDescent="0.4">
      <c r="A1456" s="12"/>
      <c r="B1456" s="12"/>
      <c r="C1456" s="42"/>
      <c r="D1456" s="12"/>
      <c r="E1456" s="12"/>
      <c r="F1456" s="12"/>
      <c r="G1456" s="12"/>
      <c r="H1456" s="12"/>
      <c r="I1456" s="12"/>
      <c r="J1456" s="12"/>
      <c r="K1456" s="12"/>
      <c r="L1456" s="12"/>
      <c r="M1456" s="49"/>
      <c r="N1456" s="49"/>
      <c r="O1456" s="12"/>
      <c r="P1456" s="12"/>
      <c r="Q1456" s="12"/>
      <c r="R1456" s="12"/>
      <c r="S1456" s="12"/>
      <c r="T1456" s="12"/>
    </row>
    <row r="1457" spans="1:20" s="1" customFormat="1" x14ac:dyDescent="0.4">
      <c r="A1457" s="12"/>
      <c r="B1457" s="12"/>
      <c r="C1457" s="42"/>
      <c r="D1457" s="12"/>
      <c r="E1457" s="12"/>
      <c r="F1457" s="12"/>
      <c r="G1457" s="12"/>
      <c r="H1457" s="12"/>
      <c r="I1457" s="12"/>
      <c r="J1457" s="12"/>
      <c r="K1457" s="12"/>
      <c r="L1457" s="12"/>
      <c r="M1457" s="49"/>
      <c r="N1457" s="49"/>
      <c r="O1457" s="12"/>
      <c r="P1457" s="12"/>
      <c r="Q1457" s="12"/>
      <c r="R1457" s="12"/>
      <c r="S1457" s="12"/>
      <c r="T1457" s="12"/>
    </row>
    <row r="1458" spans="1:20" s="1" customFormat="1" x14ac:dyDescent="0.4">
      <c r="A1458" s="12"/>
      <c r="B1458" s="12"/>
      <c r="C1458" s="42"/>
      <c r="D1458" s="12"/>
      <c r="E1458" s="12"/>
      <c r="F1458" s="12"/>
      <c r="G1458" s="12"/>
      <c r="H1458" s="12"/>
      <c r="I1458" s="12"/>
      <c r="J1458" s="12"/>
      <c r="K1458" s="12"/>
      <c r="L1458" s="12"/>
      <c r="M1458" s="49"/>
      <c r="N1458" s="49"/>
      <c r="O1458" s="12"/>
      <c r="P1458" s="12"/>
      <c r="Q1458" s="12"/>
      <c r="R1458" s="12"/>
      <c r="S1458" s="12"/>
      <c r="T1458" s="12"/>
    </row>
    <row r="1459" spans="1:20" s="1" customFormat="1" x14ac:dyDescent="0.4">
      <c r="A1459" s="12"/>
      <c r="B1459" s="12"/>
      <c r="C1459" s="42"/>
      <c r="D1459" s="12"/>
      <c r="E1459" s="12"/>
      <c r="F1459" s="12"/>
      <c r="G1459" s="12"/>
      <c r="H1459" s="12"/>
      <c r="I1459" s="12"/>
      <c r="J1459" s="12"/>
      <c r="K1459" s="12"/>
      <c r="L1459" s="12"/>
      <c r="M1459" s="49"/>
      <c r="N1459" s="49"/>
      <c r="O1459" s="12"/>
      <c r="P1459" s="12"/>
      <c r="Q1459" s="12"/>
      <c r="R1459" s="12"/>
      <c r="S1459" s="12"/>
      <c r="T1459" s="12"/>
    </row>
    <row r="1460" spans="1:20" s="1" customFormat="1" x14ac:dyDescent="0.4">
      <c r="A1460" s="12"/>
      <c r="B1460" s="12"/>
      <c r="C1460" s="42"/>
      <c r="D1460" s="12"/>
      <c r="E1460" s="12"/>
      <c r="F1460" s="12"/>
      <c r="G1460" s="12"/>
      <c r="H1460" s="12"/>
      <c r="I1460" s="12"/>
      <c r="J1460" s="12"/>
      <c r="K1460" s="12"/>
      <c r="L1460" s="12"/>
      <c r="M1460" s="49"/>
      <c r="N1460" s="49"/>
      <c r="O1460" s="12"/>
      <c r="P1460" s="12"/>
      <c r="Q1460" s="12"/>
      <c r="R1460" s="12"/>
      <c r="S1460" s="12"/>
      <c r="T1460" s="12"/>
    </row>
    <row r="1461" spans="1:20" s="1" customFormat="1" x14ac:dyDescent="0.4">
      <c r="A1461" s="12"/>
      <c r="B1461" s="12"/>
      <c r="C1461" s="42"/>
      <c r="D1461" s="12"/>
      <c r="E1461" s="12"/>
      <c r="F1461" s="12"/>
      <c r="G1461" s="12"/>
      <c r="H1461" s="12"/>
      <c r="I1461" s="12"/>
      <c r="J1461" s="12"/>
      <c r="K1461" s="12"/>
      <c r="L1461" s="12"/>
      <c r="M1461" s="49"/>
      <c r="N1461" s="49"/>
      <c r="O1461" s="12"/>
      <c r="P1461" s="12"/>
      <c r="Q1461" s="12"/>
      <c r="R1461" s="12"/>
      <c r="S1461" s="12"/>
      <c r="T1461" s="12"/>
    </row>
    <row r="1462" spans="1:20" s="1" customFormat="1" x14ac:dyDescent="0.4">
      <c r="A1462" s="12"/>
      <c r="B1462" s="12"/>
      <c r="C1462" s="42"/>
      <c r="D1462" s="12"/>
      <c r="E1462" s="12"/>
      <c r="F1462" s="12"/>
      <c r="G1462" s="12"/>
      <c r="H1462" s="12"/>
      <c r="I1462" s="12"/>
      <c r="J1462" s="12"/>
      <c r="K1462" s="12"/>
      <c r="L1462" s="12"/>
      <c r="M1462" s="49"/>
      <c r="N1462" s="49"/>
      <c r="O1462" s="12"/>
      <c r="P1462" s="12"/>
      <c r="Q1462" s="12"/>
      <c r="R1462" s="12"/>
      <c r="S1462" s="12"/>
      <c r="T1462" s="12"/>
    </row>
    <row r="1463" spans="1:20" s="1" customFormat="1" x14ac:dyDescent="0.4">
      <c r="A1463" s="12"/>
      <c r="B1463" s="12"/>
      <c r="C1463" s="42"/>
      <c r="D1463" s="12"/>
      <c r="E1463" s="12"/>
      <c r="F1463" s="12"/>
      <c r="G1463" s="12"/>
      <c r="H1463" s="12"/>
      <c r="I1463" s="12"/>
      <c r="J1463" s="12"/>
      <c r="K1463" s="12"/>
      <c r="L1463" s="12"/>
      <c r="M1463" s="49"/>
      <c r="N1463" s="49"/>
      <c r="O1463" s="12"/>
      <c r="P1463" s="12"/>
      <c r="Q1463" s="12"/>
      <c r="R1463" s="12"/>
      <c r="S1463" s="12"/>
      <c r="T1463" s="12"/>
    </row>
    <row r="1464" spans="1:20" s="1" customFormat="1" x14ac:dyDescent="0.4">
      <c r="A1464" s="12"/>
      <c r="B1464" s="12"/>
      <c r="C1464" s="42"/>
      <c r="D1464" s="12"/>
      <c r="E1464" s="12"/>
      <c r="F1464" s="12"/>
      <c r="G1464" s="12"/>
      <c r="H1464" s="12"/>
      <c r="I1464" s="12"/>
      <c r="J1464" s="12"/>
      <c r="K1464" s="12"/>
      <c r="L1464" s="12"/>
      <c r="M1464" s="49"/>
      <c r="N1464" s="49"/>
      <c r="O1464" s="12"/>
      <c r="P1464" s="12"/>
      <c r="Q1464" s="12"/>
      <c r="R1464" s="12"/>
      <c r="S1464" s="12"/>
      <c r="T1464" s="12"/>
    </row>
    <row r="1465" spans="1:20" s="1" customFormat="1" x14ac:dyDescent="0.4">
      <c r="A1465" s="12"/>
      <c r="B1465" s="12"/>
      <c r="C1465" s="42"/>
      <c r="D1465" s="12"/>
      <c r="E1465" s="12"/>
      <c r="F1465" s="12"/>
      <c r="G1465" s="12"/>
      <c r="H1465" s="12"/>
      <c r="I1465" s="12"/>
      <c r="J1465" s="12"/>
      <c r="K1465" s="12"/>
      <c r="L1465" s="12"/>
      <c r="M1465" s="49"/>
      <c r="N1465" s="49"/>
      <c r="O1465" s="12"/>
      <c r="P1465" s="12"/>
      <c r="Q1465" s="12"/>
      <c r="R1465" s="12"/>
      <c r="S1465" s="12"/>
      <c r="T1465" s="12"/>
    </row>
    <row r="1466" spans="1:20" s="1" customFormat="1" x14ac:dyDescent="0.4">
      <c r="A1466" s="12"/>
      <c r="B1466" s="12"/>
      <c r="C1466" s="42"/>
      <c r="D1466" s="12"/>
      <c r="E1466" s="12"/>
      <c r="F1466" s="12"/>
      <c r="G1466" s="12"/>
      <c r="H1466" s="12"/>
      <c r="I1466" s="12"/>
      <c r="J1466" s="12"/>
      <c r="K1466" s="12"/>
      <c r="L1466" s="12"/>
      <c r="M1466" s="49"/>
      <c r="N1466" s="49"/>
      <c r="O1466" s="12"/>
      <c r="P1466" s="12"/>
      <c r="Q1466" s="12"/>
      <c r="R1466" s="12"/>
      <c r="S1466" s="12"/>
      <c r="T1466" s="12"/>
    </row>
    <row r="1467" spans="1:20" s="1" customFormat="1" x14ac:dyDescent="0.4">
      <c r="A1467" s="12"/>
      <c r="B1467" s="12"/>
      <c r="C1467" s="42"/>
      <c r="D1467" s="12"/>
      <c r="E1467" s="12"/>
      <c r="F1467" s="12"/>
      <c r="G1467" s="12"/>
      <c r="H1467" s="12"/>
      <c r="I1467" s="12"/>
      <c r="J1467" s="12"/>
      <c r="K1467" s="12"/>
      <c r="L1467" s="12"/>
      <c r="M1467" s="49"/>
      <c r="N1467" s="49"/>
      <c r="O1467" s="12"/>
      <c r="P1467" s="12"/>
      <c r="Q1467" s="12"/>
      <c r="R1467" s="12"/>
      <c r="S1467" s="12"/>
      <c r="T1467" s="12"/>
    </row>
    <row r="1468" spans="1:20" s="1" customFormat="1" x14ac:dyDescent="0.4">
      <c r="A1468" s="12"/>
      <c r="B1468" s="12"/>
      <c r="C1468" s="42"/>
      <c r="D1468" s="12"/>
      <c r="E1468" s="12"/>
      <c r="F1468" s="12"/>
      <c r="G1468" s="12"/>
      <c r="H1468" s="12"/>
      <c r="I1468" s="12"/>
      <c r="J1468" s="12"/>
      <c r="K1468" s="12"/>
      <c r="L1468" s="12"/>
      <c r="M1468" s="49"/>
      <c r="N1468" s="49"/>
      <c r="O1468" s="12"/>
      <c r="P1468" s="12"/>
      <c r="Q1468" s="12"/>
      <c r="R1468" s="12"/>
      <c r="S1468" s="12"/>
      <c r="T1468" s="12"/>
    </row>
    <row r="1469" spans="1:20" s="1" customFormat="1" x14ac:dyDescent="0.4">
      <c r="A1469" s="12"/>
      <c r="B1469" s="12"/>
      <c r="C1469" s="42"/>
      <c r="D1469" s="12"/>
      <c r="E1469" s="12"/>
      <c r="F1469" s="12"/>
      <c r="G1469" s="12"/>
      <c r="H1469" s="12"/>
      <c r="I1469" s="12"/>
      <c r="J1469" s="12"/>
      <c r="K1469" s="12"/>
      <c r="L1469" s="12"/>
      <c r="M1469" s="49"/>
      <c r="N1469" s="49"/>
      <c r="O1469" s="12"/>
      <c r="P1469" s="12"/>
      <c r="Q1469" s="12"/>
      <c r="R1469" s="12"/>
      <c r="S1469" s="12"/>
      <c r="T1469" s="12"/>
    </row>
    <row r="1470" spans="1:20" s="1" customFormat="1" x14ac:dyDescent="0.4">
      <c r="A1470" s="12"/>
      <c r="B1470" s="12"/>
      <c r="C1470" s="42"/>
      <c r="D1470" s="12"/>
      <c r="E1470" s="12"/>
      <c r="F1470" s="12"/>
      <c r="G1470" s="12"/>
      <c r="H1470" s="12"/>
      <c r="I1470" s="12"/>
      <c r="J1470" s="12"/>
      <c r="K1470" s="12"/>
      <c r="L1470" s="12"/>
      <c r="M1470" s="49"/>
      <c r="N1470" s="49"/>
      <c r="O1470" s="12"/>
      <c r="P1470" s="12"/>
      <c r="Q1470" s="12"/>
      <c r="R1470" s="12"/>
      <c r="S1470" s="12"/>
      <c r="T1470" s="12"/>
    </row>
    <row r="1471" spans="1:20" s="1" customFormat="1" x14ac:dyDescent="0.4">
      <c r="A1471" s="12"/>
      <c r="B1471" s="12"/>
      <c r="C1471" s="42"/>
      <c r="D1471" s="12"/>
      <c r="E1471" s="12"/>
      <c r="F1471" s="12"/>
      <c r="G1471" s="12"/>
      <c r="H1471" s="12"/>
      <c r="I1471" s="12"/>
      <c r="J1471" s="12"/>
      <c r="K1471" s="12"/>
      <c r="L1471" s="12"/>
      <c r="M1471" s="49"/>
      <c r="N1471" s="49"/>
      <c r="O1471" s="12"/>
      <c r="P1471" s="12"/>
      <c r="Q1471" s="12"/>
      <c r="R1471" s="12"/>
      <c r="S1471" s="12"/>
      <c r="T1471" s="12"/>
    </row>
    <row r="1472" spans="1:20" s="1" customFormat="1" x14ac:dyDescent="0.4">
      <c r="A1472" s="12"/>
      <c r="B1472" s="12"/>
      <c r="C1472" s="42"/>
      <c r="D1472" s="12"/>
      <c r="E1472" s="12"/>
      <c r="F1472" s="12"/>
      <c r="G1472" s="12"/>
      <c r="H1472" s="12"/>
      <c r="I1472" s="12"/>
      <c r="J1472" s="12"/>
      <c r="K1472" s="12"/>
      <c r="L1472" s="12"/>
      <c r="M1472" s="49"/>
      <c r="N1472" s="49"/>
      <c r="O1472" s="12"/>
      <c r="P1472" s="12"/>
      <c r="Q1472" s="12"/>
      <c r="R1472" s="12"/>
      <c r="S1472" s="12"/>
      <c r="T1472" s="12"/>
    </row>
    <row r="1473" spans="1:20" s="1" customFormat="1" x14ac:dyDescent="0.4">
      <c r="A1473" s="12"/>
      <c r="B1473" s="12"/>
      <c r="C1473" s="42"/>
      <c r="D1473" s="12"/>
      <c r="E1473" s="12"/>
      <c r="F1473" s="12"/>
      <c r="G1473" s="12"/>
      <c r="H1473" s="12"/>
      <c r="I1473" s="12"/>
      <c r="J1473" s="12"/>
      <c r="K1473" s="12"/>
      <c r="L1473" s="12"/>
      <c r="M1473" s="49"/>
      <c r="N1473" s="49"/>
      <c r="O1473" s="12"/>
      <c r="P1473" s="12"/>
      <c r="Q1473" s="12"/>
      <c r="R1473" s="12"/>
      <c r="S1473" s="12"/>
      <c r="T1473" s="12"/>
    </row>
    <row r="1474" spans="1:20" s="1" customFormat="1" x14ac:dyDescent="0.4">
      <c r="A1474" s="12"/>
      <c r="B1474" s="12"/>
      <c r="C1474" s="42"/>
      <c r="D1474" s="12"/>
      <c r="E1474" s="12"/>
      <c r="F1474" s="12"/>
      <c r="G1474" s="12"/>
      <c r="H1474" s="12"/>
      <c r="I1474" s="12"/>
      <c r="J1474" s="12"/>
      <c r="K1474" s="12"/>
      <c r="L1474" s="12"/>
      <c r="M1474" s="49"/>
      <c r="N1474" s="49"/>
      <c r="O1474" s="12"/>
      <c r="P1474" s="12"/>
      <c r="Q1474" s="12"/>
      <c r="R1474" s="12"/>
      <c r="S1474" s="12"/>
      <c r="T1474" s="12"/>
    </row>
    <row r="1475" spans="1:20" s="1" customFormat="1" x14ac:dyDescent="0.4">
      <c r="A1475" s="12"/>
      <c r="B1475" s="12"/>
      <c r="C1475" s="42"/>
      <c r="D1475" s="12"/>
      <c r="E1475" s="12"/>
      <c r="F1475" s="12"/>
      <c r="G1475" s="12"/>
      <c r="H1475" s="12"/>
      <c r="I1475" s="12"/>
      <c r="J1475" s="12"/>
      <c r="K1475" s="12"/>
      <c r="L1475" s="12"/>
      <c r="M1475" s="49"/>
      <c r="N1475" s="49"/>
      <c r="O1475" s="12"/>
      <c r="P1475" s="12"/>
      <c r="Q1475" s="12"/>
      <c r="R1475" s="12"/>
      <c r="S1475" s="12"/>
      <c r="T1475" s="12"/>
    </row>
    <row r="1476" spans="1:20" s="1" customFormat="1" x14ac:dyDescent="0.4">
      <c r="A1476" s="12"/>
      <c r="B1476" s="12"/>
      <c r="C1476" s="42"/>
      <c r="D1476" s="12"/>
      <c r="E1476" s="12"/>
      <c r="F1476" s="12"/>
      <c r="G1476" s="12"/>
      <c r="H1476" s="12"/>
      <c r="I1476" s="12"/>
      <c r="J1476" s="12"/>
      <c r="K1476" s="12"/>
      <c r="L1476" s="12"/>
      <c r="M1476" s="49"/>
      <c r="N1476" s="49"/>
      <c r="O1476" s="12"/>
      <c r="P1476" s="12"/>
      <c r="Q1476" s="12"/>
      <c r="R1476" s="12"/>
      <c r="S1476" s="12"/>
      <c r="T1476" s="12"/>
    </row>
    <row r="1477" spans="1:20" s="1" customFormat="1" x14ac:dyDescent="0.4">
      <c r="A1477" s="12"/>
      <c r="B1477" s="12"/>
      <c r="C1477" s="42"/>
      <c r="D1477" s="12"/>
      <c r="E1477" s="12"/>
      <c r="F1477" s="12"/>
      <c r="G1477" s="12"/>
      <c r="H1477" s="12"/>
      <c r="I1477" s="12"/>
      <c r="J1477" s="12"/>
      <c r="K1477" s="12"/>
      <c r="L1477" s="12"/>
      <c r="M1477" s="49"/>
      <c r="N1477" s="49"/>
      <c r="O1477" s="12"/>
      <c r="P1477" s="12"/>
      <c r="Q1477" s="12"/>
      <c r="R1477" s="12"/>
      <c r="S1477" s="12"/>
      <c r="T1477" s="12"/>
    </row>
    <row r="1478" spans="1:20" s="1" customFormat="1" x14ac:dyDescent="0.4">
      <c r="A1478" s="12"/>
      <c r="B1478" s="12"/>
      <c r="C1478" s="42"/>
      <c r="D1478" s="12"/>
      <c r="E1478" s="12"/>
      <c r="F1478" s="12"/>
      <c r="G1478" s="12"/>
      <c r="H1478" s="12"/>
      <c r="I1478" s="12"/>
      <c r="J1478" s="12"/>
      <c r="K1478" s="12"/>
      <c r="L1478" s="12"/>
      <c r="M1478" s="49"/>
      <c r="N1478" s="49"/>
      <c r="O1478" s="12"/>
      <c r="P1478" s="12"/>
      <c r="Q1478" s="12"/>
      <c r="R1478" s="12"/>
      <c r="S1478" s="12"/>
      <c r="T1478" s="12"/>
    </row>
    <row r="1479" spans="1:20" s="1" customFormat="1" x14ac:dyDescent="0.4">
      <c r="A1479" s="12"/>
      <c r="B1479" s="12"/>
      <c r="C1479" s="42"/>
      <c r="D1479" s="12"/>
      <c r="E1479" s="12"/>
      <c r="F1479" s="12"/>
      <c r="G1479" s="12"/>
      <c r="H1479" s="12"/>
      <c r="I1479" s="12"/>
      <c r="J1479" s="12"/>
      <c r="K1479" s="12"/>
      <c r="L1479" s="12"/>
      <c r="M1479" s="49"/>
      <c r="N1479" s="49"/>
      <c r="O1479" s="12"/>
      <c r="P1479" s="12"/>
      <c r="Q1479" s="12"/>
      <c r="R1479" s="12"/>
      <c r="S1479" s="12"/>
      <c r="T1479" s="12"/>
    </row>
    <row r="1480" spans="1:20" s="1" customFormat="1" x14ac:dyDescent="0.4">
      <c r="A1480" s="12"/>
      <c r="B1480" s="12"/>
      <c r="C1480" s="42"/>
      <c r="D1480" s="12"/>
      <c r="E1480" s="12"/>
      <c r="F1480" s="12"/>
      <c r="G1480" s="12"/>
      <c r="H1480" s="12"/>
      <c r="I1480" s="12"/>
      <c r="J1480" s="12"/>
      <c r="K1480" s="12"/>
      <c r="L1480" s="12"/>
      <c r="M1480" s="49"/>
      <c r="N1480" s="49"/>
      <c r="O1480" s="12"/>
      <c r="P1480" s="12"/>
      <c r="Q1480" s="12"/>
      <c r="R1480" s="12"/>
      <c r="S1480" s="12"/>
      <c r="T1480" s="12"/>
    </row>
    <row r="1481" spans="1:20" s="1" customFormat="1" x14ac:dyDescent="0.4">
      <c r="A1481" s="12"/>
      <c r="B1481" s="12"/>
      <c r="C1481" s="42"/>
      <c r="D1481" s="12"/>
      <c r="E1481" s="12"/>
      <c r="F1481" s="12"/>
      <c r="G1481" s="12"/>
      <c r="H1481" s="12"/>
      <c r="I1481" s="12"/>
      <c r="J1481" s="12"/>
      <c r="K1481" s="12"/>
      <c r="L1481" s="12"/>
      <c r="M1481" s="49"/>
      <c r="N1481" s="49"/>
      <c r="O1481" s="12"/>
      <c r="P1481" s="12"/>
      <c r="Q1481" s="12"/>
      <c r="R1481" s="12"/>
      <c r="S1481" s="12"/>
      <c r="T1481" s="12"/>
    </row>
    <row r="1482" spans="1:20" s="1" customFormat="1" x14ac:dyDescent="0.4">
      <c r="A1482" s="12"/>
      <c r="B1482" s="12"/>
      <c r="C1482" s="42"/>
      <c r="D1482" s="12"/>
      <c r="E1482" s="12"/>
      <c r="F1482" s="12"/>
      <c r="G1482" s="12"/>
      <c r="H1482" s="12"/>
      <c r="I1482" s="12"/>
      <c r="J1482" s="12"/>
      <c r="K1482" s="12"/>
      <c r="L1482" s="12"/>
      <c r="M1482" s="49"/>
      <c r="N1482" s="49"/>
      <c r="O1482" s="12"/>
      <c r="P1482" s="12"/>
      <c r="Q1482" s="12"/>
      <c r="R1482" s="12"/>
      <c r="S1482" s="12"/>
      <c r="T1482" s="12"/>
    </row>
    <row r="1483" spans="1:20" s="1" customFormat="1" x14ac:dyDescent="0.4">
      <c r="A1483" s="12"/>
      <c r="B1483" s="12"/>
      <c r="C1483" s="42"/>
      <c r="D1483" s="12"/>
      <c r="E1483" s="12"/>
      <c r="F1483" s="12"/>
      <c r="G1483" s="12"/>
      <c r="H1483" s="12"/>
      <c r="I1483" s="12"/>
      <c r="J1483" s="12"/>
      <c r="K1483" s="12"/>
      <c r="L1483" s="12"/>
      <c r="M1483" s="49"/>
      <c r="N1483" s="49"/>
      <c r="O1483" s="12"/>
      <c r="P1483" s="12"/>
      <c r="Q1483" s="12"/>
      <c r="R1483" s="12"/>
      <c r="S1483" s="12"/>
      <c r="T1483" s="12"/>
    </row>
    <row r="1484" spans="1:20" s="1" customFormat="1" x14ac:dyDescent="0.4">
      <c r="A1484" s="12"/>
      <c r="B1484" s="12"/>
      <c r="C1484" s="42"/>
      <c r="D1484" s="12"/>
      <c r="E1484" s="12"/>
      <c r="F1484" s="12"/>
      <c r="G1484" s="12"/>
      <c r="H1484" s="12"/>
      <c r="I1484" s="12"/>
      <c r="J1484" s="12"/>
      <c r="K1484" s="12"/>
      <c r="L1484" s="12"/>
      <c r="M1484" s="49"/>
      <c r="N1484" s="49"/>
      <c r="O1484" s="12"/>
      <c r="P1484" s="12"/>
      <c r="Q1484" s="12"/>
      <c r="R1484" s="12"/>
      <c r="S1484" s="12"/>
      <c r="T1484" s="12"/>
    </row>
    <row r="1485" spans="1:20" s="1" customFormat="1" x14ac:dyDescent="0.4">
      <c r="A1485" s="12"/>
      <c r="B1485" s="12"/>
      <c r="C1485" s="42"/>
      <c r="D1485" s="12"/>
      <c r="E1485" s="12"/>
      <c r="F1485" s="12"/>
      <c r="G1485" s="12"/>
      <c r="H1485" s="12"/>
      <c r="I1485" s="12"/>
      <c r="J1485" s="12"/>
      <c r="K1485" s="12"/>
      <c r="L1485" s="12"/>
      <c r="M1485" s="49"/>
      <c r="N1485" s="49"/>
      <c r="O1485" s="12"/>
      <c r="P1485" s="12"/>
      <c r="Q1485" s="12"/>
      <c r="R1485" s="12"/>
      <c r="S1485" s="12"/>
      <c r="T1485" s="12"/>
    </row>
    <row r="1486" spans="1:20" s="1" customFormat="1" x14ac:dyDescent="0.4">
      <c r="A1486" s="12"/>
      <c r="B1486" s="12"/>
      <c r="C1486" s="42"/>
      <c r="D1486" s="12"/>
      <c r="E1486" s="12"/>
      <c r="F1486" s="12"/>
      <c r="G1486" s="12"/>
      <c r="H1486" s="12"/>
      <c r="I1486" s="12"/>
      <c r="J1486" s="12"/>
      <c r="K1486" s="12"/>
      <c r="L1486" s="12"/>
      <c r="M1486" s="49"/>
      <c r="N1486" s="49"/>
      <c r="O1486" s="12"/>
      <c r="P1486" s="12"/>
      <c r="Q1486" s="12"/>
      <c r="R1486" s="12"/>
      <c r="S1486" s="12"/>
      <c r="T1486" s="12"/>
    </row>
    <row r="1487" spans="1:20" s="1" customFormat="1" x14ac:dyDescent="0.4">
      <c r="A1487" s="12"/>
      <c r="B1487" s="12"/>
      <c r="C1487" s="42"/>
      <c r="D1487" s="12"/>
      <c r="E1487" s="12"/>
      <c r="F1487" s="12"/>
      <c r="G1487" s="12"/>
      <c r="H1487" s="12"/>
      <c r="I1487" s="12"/>
      <c r="J1487" s="12"/>
      <c r="K1487" s="12"/>
      <c r="L1487" s="12"/>
      <c r="M1487" s="49"/>
      <c r="N1487" s="49"/>
      <c r="O1487" s="12"/>
      <c r="P1487" s="12"/>
      <c r="Q1487" s="12"/>
      <c r="R1487" s="12"/>
      <c r="S1487" s="12"/>
      <c r="T1487" s="12"/>
    </row>
    <row r="1488" spans="1:20" s="1" customFormat="1" x14ac:dyDescent="0.4">
      <c r="A1488" s="12"/>
      <c r="B1488" s="12"/>
      <c r="C1488" s="42"/>
      <c r="D1488" s="12"/>
      <c r="E1488" s="12"/>
      <c r="F1488" s="12"/>
      <c r="G1488" s="12"/>
      <c r="H1488" s="12"/>
      <c r="I1488" s="12"/>
      <c r="J1488" s="12"/>
      <c r="K1488" s="12"/>
      <c r="L1488" s="12"/>
      <c r="M1488" s="49"/>
      <c r="N1488" s="49"/>
      <c r="O1488" s="12"/>
      <c r="P1488" s="12"/>
      <c r="Q1488" s="12"/>
      <c r="R1488" s="12"/>
      <c r="S1488" s="12"/>
      <c r="T1488" s="12"/>
    </row>
    <row r="1489" spans="1:20" s="1" customFormat="1" x14ac:dyDescent="0.4">
      <c r="A1489" s="12"/>
      <c r="B1489" s="12"/>
      <c r="C1489" s="42"/>
      <c r="D1489" s="12"/>
      <c r="E1489" s="12"/>
      <c r="F1489" s="12"/>
      <c r="G1489" s="12"/>
      <c r="H1489" s="12"/>
      <c r="I1489" s="12"/>
      <c r="J1489" s="12"/>
      <c r="K1489" s="12"/>
      <c r="L1489" s="12"/>
      <c r="M1489" s="49"/>
      <c r="N1489" s="49"/>
      <c r="O1489" s="12"/>
      <c r="P1489" s="12"/>
      <c r="Q1489" s="12"/>
      <c r="R1489" s="12"/>
      <c r="S1489" s="12"/>
      <c r="T1489" s="12"/>
    </row>
    <row r="1490" spans="1:20" s="1" customFormat="1" x14ac:dyDescent="0.4">
      <c r="A1490" s="12"/>
      <c r="B1490" s="12"/>
      <c r="C1490" s="42"/>
      <c r="D1490" s="12"/>
      <c r="E1490" s="12"/>
      <c r="F1490" s="12"/>
      <c r="G1490" s="12"/>
      <c r="H1490" s="12"/>
      <c r="I1490" s="12"/>
      <c r="J1490" s="12"/>
      <c r="K1490" s="12"/>
      <c r="L1490" s="12"/>
      <c r="M1490" s="49"/>
      <c r="N1490" s="49"/>
      <c r="O1490" s="12"/>
      <c r="P1490" s="12"/>
      <c r="Q1490" s="12"/>
      <c r="R1490" s="12"/>
      <c r="S1490" s="12"/>
      <c r="T1490" s="12"/>
    </row>
    <row r="1491" spans="1:20" s="1" customFormat="1" x14ac:dyDescent="0.4">
      <c r="A1491" s="12"/>
      <c r="B1491" s="12"/>
      <c r="C1491" s="42"/>
      <c r="D1491" s="12"/>
      <c r="E1491" s="12"/>
      <c r="F1491" s="12"/>
      <c r="G1491" s="12"/>
      <c r="H1491" s="12"/>
      <c r="I1491" s="12"/>
      <c r="J1491" s="12"/>
      <c r="K1491" s="12"/>
      <c r="L1491" s="12"/>
      <c r="M1491" s="49"/>
      <c r="N1491" s="49"/>
      <c r="O1491" s="12"/>
      <c r="P1491" s="12"/>
      <c r="Q1491" s="12"/>
      <c r="R1491" s="12"/>
      <c r="S1491" s="12"/>
      <c r="T1491" s="12"/>
    </row>
    <row r="1492" spans="1:20" s="1" customFormat="1" x14ac:dyDescent="0.4">
      <c r="A1492" s="12"/>
      <c r="B1492" s="12"/>
      <c r="C1492" s="42"/>
      <c r="D1492" s="12"/>
      <c r="E1492" s="12"/>
      <c r="F1492" s="12"/>
      <c r="G1492" s="12"/>
      <c r="H1492" s="12"/>
      <c r="I1492" s="12"/>
      <c r="J1492" s="12"/>
      <c r="K1492" s="12"/>
      <c r="L1492" s="12"/>
      <c r="M1492" s="49"/>
      <c r="N1492" s="49"/>
      <c r="O1492" s="12"/>
      <c r="P1492" s="12"/>
      <c r="Q1492" s="12"/>
      <c r="R1492" s="12"/>
      <c r="S1492" s="12"/>
      <c r="T1492" s="12"/>
    </row>
    <row r="1493" spans="1:20" s="1" customFormat="1" x14ac:dyDescent="0.4">
      <c r="A1493" s="12"/>
      <c r="B1493" s="12"/>
      <c r="C1493" s="42"/>
      <c r="D1493" s="12"/>
      <c r="E1493" s="12"/>
      <c r="F1493" s="12"/>
      <c r="G1493" s="12"/>
      <c r="H1493" s="12"/>
      <c r="I1493" s="12"/>
      <c r="J1493" s="12"/>
      <c r="K1493" s="12"/>
      <c r="L1493" s="12"/>
      <c r="M1493" s="49"/>
      <c r="N1493" s="49"/>
      <c r="O1493" s="12"/>
      <c r="P1493" s="12"/>
      <c r="Q1493" s="12"/>
      <c r="R1493" s="12"/>
      <c r="S1493" s="12"/>
      <c r="T1493" s="12"/>
    </row>
    <row r="1494" spans="1:20" s="1" customFormat="1" x14ac:dyDescent="0.4">
      <c r="A1494" s="12"/>
      <c r="B1494" s="12"/>
      <c r="C1494" s="42"/>
      <c r="D1494" s="12"/>
      <c r="E1494" s="12"/>
      <c r="F1494" s="12"/>
      <c r="G1494" s="12"/>
      <c r="H1494" s="12"/>
      <c r="I1494" s="12"/>
      <c r="J1494" s="12"/>
      <c r="K1494" s="12"/>
      <c r="L1494" s="12"/>
      <c r="M1494" s="49"/>
      <c r="N1494" s="49"/>
      <c r="O1494" s="12"/>
      <c r="P1494" s="12"/>
      <c r="Q1494" s="12"/>
      <c r="R1494" s="12"/>
      <c r="S1494" s="12"/>
      <c r="T1494" s="12"/>
    </row>
    <row r="1495" spans="1:20" s="1" customFormat="1" x14ac:dyDescent="0.4">
      <c r="A1495" s="12"/>
      <c r="B1495" s="12"/>
      <c r="C1495" s="42"/>
      <c r="D1495" s="12"/>
      <c r="E1495" s="12"/>
      <c r="F1495" s="12"/>
      <c r="G1495" s="12"/>
      <c r="H1495" s="12"/>
      <c r="I1495" s="12"/>
      <c r="J1495" s="12"/>
      <c r="K1495" s="12"/>
      <c r="L1495" s="12"/>
      <c r="M1495" s="49"/>
      <c r="N1495" s="49"/>
      <c r="O1495" s="12"/>
      <c r="P1495" s="12"/>
      <c r="Q1495" s="12"/>
      <c r="R1495" s="12"/>
      <c r="S1495" s="12"/>
      <c r="T1495" s="12"/>
    </row>
    <row r="1496" spans="1:20" s="1" customFormat="1" x14ac:dyDescent="0.4">
      <c r="A1496" s="12"/>
      <c r="B1496" s="12"/>
      <c r="C1496" s="42"/>
      <c r="D1496" s="12"/>
      <c r="E1496" s="12"/>
      <c r="F1496" s="12"/>
      <c r="G1496" s="12"/>
      <c r="H1496" s="12"/>
      <c r="I1496" s="12"/>
      <c r="J1496" s="12"/>
      <c r="K1496" s="12"/>
      <c r="L1496" s="12"/>
      <c r="M1496" s="49"/>
      <c r="N1496" s="49"/>
      <c r="O1496" s="12"/>
      <c r="P1496" s="12"/>
      <c r="Q1496" s="12"/>
      <c r="R1496" s="12"/>
      <c r="S1496" s="12"/>
      <c r="T1496" s="12"/>
    </row>
    <row r="1497" spans="1:20" s="1" customFormat="1" x14ac:dyDescent="0.4">
      <c r="A1497" s="12"/>
      <c r="B1497" s="12"/>
      <c r="C1497" s="42"/>
      <c r="D1497" s="12"/>
      <c r="E1497" s="12"/>
      <c r="F1497" s="12"/>
      <c r="G1497" s="12"/>
      <c r="H1497" s="12"/>
      <c r="I1497" s="12"/>
      <c r="J1497" s="12"/>
      <c r="K1497" s="12"/>
      <c r="L1497" s="12"/>
      <c r="M1497" s="49"/>
      <c r="N1497" s="49"/>
      <c r="O1497" s="12"/>
      <c r="P1497" s="12"/>
      <c r="Q1497" s="12"/>
      <c r="R1497" s="12"/>
      <c r="S1497" s="12"/>
      <c r="T1497" s="12"/>
    </row>
    <row r="1498" spans="1:20" s="1" customFormat="1" x14ac:dyDescent="0.4">
      <c r="A1498" s="12"/>
      <c r="B1498" s="12"/>
      <c r="C1498" s="42"/>
      <c r="D1498" s="12"/>
      <c r="E1498" s="12"/>
      <c r="F1498" s="12"/>
      <c r="G1498" s="12"/>
      <c r="H1498" s="12"/>
      <c r="I1498" s="12"/>
      <c r="J1498" s="12"/>
      <c r="K1498" s="12"/>
      <c r="L1498" s="12"/>
      <c r="M1498" s="49"/>
      <c r="N1498" s="49"/>
      <c r="O1498" s="12"/>
      <c r="P1498" s="12"/>
      <c r="Q1498" s="12"/>
      <c r="R1498" s="12"/>
      <c r="S1498" s="12"/>
      <c r="T1498" s="12"/>
    </row>
    <row r="1499" spans="1:20" s="1" customFormat="1" x14ac:dyDescent="0.4">
      <c r="A1499" s="12"/>
      <c r="B1499" s="12"/>
      <c r="C1499" s="42"/>
      <c r="D1499" s="12"/>
      <c r="E1499" s="12"/>
      <c r="F1499" s="12"/>
      <c r="G1499" s="12"/>
      <c r="H1499" s="12"/>
      <c r="I1499" s="12"/>
      <c r="J1499" s="12"/>
      <c r="K1499" s="12"/>
      <c r="L1499" s="12"/>
      <c r="M1499" s="49"/>
      <c r="N1499" s="49"/>
      <c r="O1499" s="12"/>
      <c r="P1499" s="12"/>
      <c r="Q1499" s="12"/>
      <c r="R1499" s="12"/>
      <c r="S1499" s="12"/>
      <c r="T1499" s="12"/>
    </row>
    <row r="1500" spans="1:20" s="1" customFormat="1" x14ac:dyDescent="0.4">
      <c r="A1500" s="12"/>
      <c r="B1500" s="12"/>
      <c r="C1500" s="42"/>
      <c r="D1500" s="12"/>
      <c r="E1500" s="12"/>
      <c r="F1500" s="12"/>
      <c r="G1500" s="12"/>
      <c r="H1500" s="12"/>
      <c r="I1500" s="12"/>
      <c r="J1500" s="12"/>
      <c r="K1500" s="12"/>
      <c r="L1500" s="12"/>
      <c r="M1500" s="49"/>
      <c r="N1500" s="49"/>
      <c r="O1500" s="12"/>
      <c r="P1500" s="12"/>
      <c r="Q1500" s="12"/>
      <c r="R1500" s="12"/>
      <c r="S1500" s="12"/>
      <c r="T1500" s="12"/>
    </row>
    <row r="1501" spans="1:20" s="1" customFormat="1" x14ac:dyDescent="0.4">
      <c r="A1501" s="12"/>
      <c r="B1501" s="12"/>
      <c r="C1501" s="42"/>
      <c r="D1501" s="12"/>
      <c r="E1501" s="12"/>
      <c r="F1501" s="12"/>
      <c r="G1501" s="12"/>
      <c r="H1501" s="12"/>
      <c r="I1501" s="12"/>
      <c r="J1501" s="12"/>
      <c r="K1501" s="12"/>
      <c r="L1501" s="12"/>
      <c r="M1501" s="49"/>
      <c r="N1501" s="49"/>
      <c r="O1501" s="12"/>
      <c r="P1501" s="12"/>
      <c r="Q1501" s="12"/>
      <c r="R1501" s="12"/>
      <c r="S1501" s="12"/>
      <c r="T1501" s="12"/>
    </row>
    <row r="1502" spans="1:20" s="1" customFormat="1" x14ac:dyDescent="0.4">
      <c r="A1502" s="12"/>
      <c r="B1502" s="12"/>
      <c r="C1502" s="42"/>
      <c r="D1502" s="12"/>
      <c r="E1502" s="12"/>
      <c r="F1502" s="12"/>
      <c r="G1502" s="12"/>
      <c r="H1502" s="12"/>
      <c r="I1502" s="12"/>
      <c r="J1502" s="12"/>
      <c r="K1502" s="12"/>
      <c r="L1502" s="12"/>
      <c r="M1502" s="49"/>
      <c r="N1502" s="49"/>
      <c r="O1502" s="12"/>
      <c r="P1502" s="12"/>
      <c r="Q1502" s="12"/>
      <c r="R1502" s="12"/>
      <c r="S1502" s="12"/>
      <c r="T1502" s="12"/>
    </row>
    <row r="1503" spans="1:20" s="1" customFormat="1" x14ac:dyDescent="0.4">
      <c r="A1503" s="12"/>
      <c r="B1503" s="12"/>
      <c r="C1503" s="42"/>
      <c r="D1503" s="12"/>
      <c r="E1503" s="12"/>
      <c r="F1503" s="12"/>
      <c r="G1503" s="12"/>
      <c r="H1503" s="12"/>
      <c r="I1503" s="12"/>
      <c r="J1503" s="12"/>
      <c r="K1503" s="12"/>
      <c r="L1503" s="12"/>
      <c r="M1503" s="49"/>
      <c r="N1503" s="49"/>
      <c r="O1503" s="12"/>
      <c r="P1503" s="12"/>
      <c r="Q1503" s="12"/>
      <c r="R1503" s="12"/>
      <c r="S1503" s="12"/>
      <c r="T1503" s="12"/>
    </row>
    <row r="1504" spans="1:20" s="1" customFormat="1" x14ac:dyDescent="0.4">
      <c r="A1504" s="12"/>
      <c r="B1504" s="12"/>
      <c r="C1504" s="42"/>
      <c r="D1504" s="12"/>
      <c r="E1504" s="12"/>
      <c r="F1504" s="12"/>
      <c r="G1504" s="12"/>
      <c r="H1504" s="12"/>
      <c r="I1504" s="12"/>
      <c r="J1504" s="12"/>
      <c r="K1504" s="12"/>
      <c r="L1504" s="12"/>
      <c r="M1504" s="49"/>
      <c r="N1504" s="49"/>
      <c r="O1504" s="12"/>
      <c r="P1504" s="12"/>
      <c r="Q1504" s="12"/>
      <c r="R1504" s="12"/>
      <c r="S1504" s="12"/>
      <c r="T1504" s="12"/>
    </row>
    <row r="1505" spans="1:20" s="1" customFormat="1" x14ac:dyDescent="0.4">
      <c r="A1505" s="12"/>
      <c r="B1505" s="12"/>
      <c r="C1505" s="42"/>
      <c r="D1505" s="12"/>
      <c r="E1505" s="12"/>
      <c r="F1505" s="12"/>
      <c r="G1505" s="12"/>
      <c r="H1505" s="12"/>
      <c r="I1505" s="12"/>
      <c r="J1505" s="12"/>
      <c r="K1505" s="12"/>
      <c r="L1505" s="12"/>
      <c r="M1505" s="49"/>
      <c r="N1505" s="49"/>
      <c r="O1505" s="12"/>
      <c r="P1505" s="12"/>
      <c r="Q1505" s="12"/>
      <c r="R1505" s="12"/>
      <c r="S1505" s="12"/>
      <c r="T1505" s="12"/>
    </row>
    <row r="1506" spans="1:20" s="1" customFormat="1" x14ac:dyDescent="0.4">
      <c r="A1506" s="12"/>
      <c r="B1506" s="12"/>
      <c r="C1506" s="42"/>
      <c r="D1506" s="12"/>
      <c r="E1506" s="12"/>
      <c r="F1506" s="12"/>
      <c r="G1506" s="12"/>
      <c r="H1506" s="12"/>
      <c r="I1506" s="12"/>
      <c r="J1506" s="12"/>
      <c r="K1506" s="12"/>
      <c r="L1506" s="12"/>
      <c r="M1506" s="49"/>
      <c r="N1506" s="49"/>
      <c r="O1506" s="12"/>
      <c r="P1506" s="12"/>
      <c r="Q1506" s="12"/>
      <c r="R1506" s="12"/>
      <c r="S1506" s="12"/>
      <c r="T1506" s="12"/>
    </row>
    <row r="1507" spans="1:20" s="1" customFormat="1" x14ac:dyDescent="0.4">
      <c r="A1507" s="12"/>
      <c r="B1507" s="12"/>
      <c r="C1507" s="42"/>
      <c r="D1507" s="12"/>
      <c r="E1507" s="12"/>
      <c r="F1507" s="12"/>
      <c r="G1507" s="12"/>
      <c r="H1507" s="12"/>
      <c r="I1507" s="12"/>
      <c r="J1507" s="12"/>
      <c r="K1507" s="12"/>
      <c r="L1507" s="12"/>
      <c r="M1507" s="49"/>
      <c r="N1507" s="49"/>
      <c r="O1507" s="12"/>
      <c r="P1507" s="12"/>
      <c r="Q1507" s="12"/>
      <c r="R1507" s="12"/>
      <c r="S1507" s="12"/>
      <c r="T1507" s="12"/>
    </row>
    <row r="1508" spans="1:20" s="1" customFormat="1" x14ac:dyDescent="0.4">
      <c r="A1508" s="12"/>
      <c r="B1508" s="12"/>
      <c r="C1508" s="42"/>
      <c r="D1508" s="12"/>
      <c r="E1508" s="12"/>
      <c r="F1508" s="12"/>
      <c r="G1508" s="12"/>
      <c r="H1508" s="12"/>
      <c r="I1508" s="12"/>
      <c r="J1508" s="12"/>
      <c r="K1508" s="12"/>
      <c r="L1508" s="12"/>
      <c r="M1508" s="49"/>
      <c r="N1508" s="49"/>
      <c r="O1508" s="12"/>
      <c r="P1508" s="12"/>
      <c r="Q1508" s="12"/>
      <c r="R1508" s="12"/>
      <c r="S1508" s="12"/>
      <c r="T1508" s="12"/>
    </row>
    <row r="1509" spans="1:20" s="1" customFormat="1" x14ac:dyDescent="0.4">
      <c r="A1509" s="12"/>
      <c r="B1509" s="12"/>
      <c r="C1509" s="42"/>
      <c r="D1509" s="12"/>
      <c r="E1509" s="12"/>
      <c r="F1509" s="12"/>
      <c r="G1509" s="12"/>
      <c r="H1509" s="12"/>
      <c r="I1509" s="12"/>
      <c r="J1509" s="12"/>
      <c r="K1509" s="12"/>
      <c r="L1509" s="12"/>
      <c r="M1509" s="49"/>
      <c r="N1509" s="49"/>
      <c r="O1509" s="12"/>
      <c r="P1509" s="12"/>
      <c r="Q1509" s="12"/>
      <c r="R1509" s="12"/>
      <c r="S1509" s="12"/>
      <c r="T1509" s="12"/>
    </row>
    <row r="1510" spans="1:20" s="1" customFormat="1" x14ac:dyDescent="0.4">
      <c r="A1510" s="12"/>
      <c r="B1510" s="12"/>
      <c r="C1510" s="42"/>
      <c r="D1510" s="12"/>
      <c r="E1510" s="12"/>
      <c r="F1510" s="12"/>
      <c r="G1510" s="12"/>
      <c r="H1510" s="12"/>
      <c r="I1510" s="12"/>
      <c r="J1510" s="12"/>
      <c r="K1510" s="12"/>
      <c r="L1510" s="12"/>
      <c r="M1510" s="49"/>
      <c r="N1510" s="49"/>
      <c r="O1510" s="12"/>
      <c r="P1510" s="12"/>
      <c r="Q1510" s="12"/>
      <c r="R1510" s="12"/>
      <c r="S1510" s="12"/>
      <c r="T1510" s="12"/>
    </row>
    <row r="1511" spans="1:20" s="1" customFormat="1" x14ac:dyDescent="0.4">
      <c r="A1511" s="12"/>
      <c r="B1511" s="12"/>
      <c r="C1511" s="42"/>
      <c r="D1511" s="12"/>
      <c r="E1511" s="12"/>
      <c r="F1511" s="12"/>
      <c r="G1511" s="12"/>
      <c r="H1511" s="12"/>
      <c r="I1511" s="12"/>
      <c r="J1511" s="12"/>
      <c r="K1511" s="12"/>
      <c r="L1511" s="12"/>
      <c r="M1511" s="49"/>
      <c r="N1511" s="49"/>
      <c r="O1511" s="12"/>
      <c r="P1511" s="12"/>
      <c r="Q1511" s="12"/>
      <c r="R1511" s="12"/>
      <c r="S1511" s="12"/>
      <c r="T1511" s="12"/>
    </row>
    <row r="1512" spans="1:20" s="1" customFormat="1" x14ac:dyDescent="0.4">
      <c r="A1512" s="12"/>
      <c r="B1512" s="12"/>
      <c r="C1512" s="42"/>
      <c r="D1512" s="12"/>
      <c r="E1512" s="12"/>
      <c r="F1512" s="12"/>
      <c r="G1512" s="12"/>
      <c r="H1512" s="12"/>
      <c r="I1512" s="12"/>
      <c r="J1512" s="12"/>
      <c r="K1512" s="12"/>
      <c r="L1512" s="12"/>
      <c r="M1512" s="49"/>
      <c r="N1512" s="49"/>
      <c r="O1512" s="12"/>
      <c r="P1512" s="12"/>
      <c r="Q1512" s="12"/>
      <c r="R1512" s="12"/>
      <c r="S1512" s="12"/>
      <c r="T1512" s="12"/>
    </row>
    <row r="1513" spans="1:20" s="1" customFormat="1" x14ac:dyDescent="0.4">
      <c r="A1513" s="12"/>
      <c r="B1513" s="12"/>
      <c r="C1513" s="42"/>
      <c r="D1513" s="12"/>
      <c r="E1513" s="12"/>
      <c r="F1513" s="12"/>
      <c r="G1513" s="12"/>
      <c r="H1513" s="12"/>
      <c r="I1513" s="12"/>
      <c r="J1513" s="12"/>
      <c r="K1513" s="12"/>
      <c r="L1513" s="12"/>
      <c r="M1513" s="49"/>
      <c r="N1513" s="49"/>
      <c r="O1513" s="12"/>
      <c r="P1513" s="12"/>
      <c r="Q1513" s="12"/>
      <c r="R1513" s="12"/>
      <c r="S1513" s="12"/>
      <c r="T1513" s="12"/>
    </row>
    <row r="1514" spans="1:20" s="1" customFormat="1" x14ac:dyDescent="0.4">
      <c r="A1514" s="12"/>
      <c r="B1514" s="12"/>
      <c r="C1514" s="42"/>
      <c r="D1514" s="12"/>
      <c r="E1514" s="12"/>
      <c r="F1514" s="12"/>
      <c r="G1514" s="12"/>
      <c r="H1514" s="12"/>
      <c r="I1514" s="12"/>
      <c r="J1514" s="12"/>
      <c r="K1514" s="12"/>
      <c r="L1514" s="12"/>
      <c r="M1514" s="49"/>
      <c r="N1514" s="49"/>
      <c r="O1514" s="12"/>
      <c r="P1514" s="12"/>
      <c r="Q1514" s="12"/>
      <c r="R1514" s="12"/>
      <c r="S1514" s="12"/>
      <c r="T1514" s="12"/>
    </row>
    <row r="1515" spans="1:20" s="1" customFormat="1" x14ac:dyDescent="0.4">
      <c r="A1515" s="12"/>
      <c r="B1515" s="12"/>
      <c r="C1515" s="42"/>
      <c r="D1515" s="12"/>
      <c r="E1515" s="12"/>
      <c r="F1515" s="12"/>
      <c r="G1515" s="12"/>
      <c r="H1515" s="12"/>
      <c r="I1515" s="12"/>
      <c r="J1515" s="12"/>
      <c r="K1515" s="12"/>
      <c r="L1515" s="12"/>
      <c r="M1515" s="49"/>
      <c r="N1515" s="49"/>
      <c r="O1515" s="12"/>
      <c r="P1515" s="12"/>
      <c r="Q1515" s="12"/>
      <c r="R1515" s="12"/>
      <c r="S1515" s="12"/>
      <c r="T1515" s="12"/>
    </row>
    <row r="1516" spans="1:20" s="1" customFormat="1" x14ac:dyDescent="0.4">
      <c r="A1516" s="12"/>
      <c r="B1516" s="12"/>
      <c r="C1516" s="42"/>
      <c r="D1516" s="12"/>
      <c r="E1516" s="12"/>
      <c r="F1516" s="12"/>
      <c r="G1516" s="12"/>
      <c r="H1516" s="12"/>
      <c r="I1516" s="12"/>
      <c r="J1516" s="12"/>
      <c r="K1516" s="12"/>
      <c r="L1516" s="12"/>
      <c r="M1516" s="49"/>
      <c r="N1516" s="49"/>
      <c r="O1516" s="12"/>
      <c r="P1516" s="12"/>
      <c r="Q1516" s="12"/>
      <c r="R1516" s="12"/>
      <c r="S1516" s="12"/>
      <c r="T1516" s="12"/>
    </row>
    <row r="1517" spans="1:20" s="1" customFormat="1" x14ac:dyDescent="0.4">
      <c r="A1517" s="12"/>
      <c r="B1517" s="12"/>
      <c r="C1517" s="42"/>
      <c r="D1517" s="12"/>
      <c r="E1517" s="12"/>
      <c r="F1517" s="12"/>
      <c r="G1517" s="12"/>
      <c r="H1517" s="12"/>
      <c r="I1517" s="12"/>
      <c r="J1517" s="12"/>
      <c r="K1517" s="12"/>
      <c r="L1517" s="12"/>
      <c r="M1517" s="49"/>
      <c r="N1517" s="49"/>
      <c r="O1517" s="12"/>
      <c r="P1517" s="12"/>
      <c r="Q1517" s="12"/>
      <c r="R1517" s="12"/>
      <c r="S1517" s="12"/>
      <c r="T1517" s="12"/>
    </row>
    <row r="1518" spans="1:20" s="1" customFormat="1" x14ac:dyDescent="0.4">
      <c r="A1518" s="12"/>
      <c r="B1518" s="12"/>
      <c r="C1518" s="42"/>
      <c r="D1518" s="12"/>
      <c r="E1518" s="12"/>
      <c r="F1518" s="12"/>
      <c r="G1518" s="12"/>
      <c r="H1518" s="12"/>
      <c r="I1518" s="12"/>
      <c r="J1518" s="12"/>
      <c r="K1518" s="12"/>
      <c r="L1518" s="12"/>
      <c r="M1518" s="49"/>
      <c r="N1518" s="49"/>
      <c r="O1518" s="12"/>
      <c r="P1518" s="12"/>
      <c r="Q1518" s="12"/>
      <c r="R1518" s="12"/>
      <c r="S1518" s="12"/>
      <c r="T1518" s="12"/>
    </row>
    <row r="1519" spans="1:20" s="1" customFormat="1" x14ac:dyDescent="0.4">
      <c r="A1519" s="12"/>
      <c r="B1519" s="12"/>
      <c r="C1519" s="42"/>
      <c r="D1519" s="12"/>
      <c r="E1519" s="12"/>
      <c r="F1519" s="12"/>
      <c r="G1519" s="12"/>
      <c r="H1519" s="12"/>
      <c r="I1519" s="12"/>
      <c r="J1519" s="12"/>
      <c r="K1519" s="12"/>
      <c r="L1519" s="12"/>
      <c r="M1519" s="49"/>
      <c r="N1519" s="49"/>
      <c r="O1519" s="12"/>
      <c r="P1519" s="12"/>
      <c r="Q1519" s="12"/>
      <c r="R1519" s="12"/>
      <c r="S1519" s="12"/>
      <c r="T1519" s="12"/>
    </row>
    <row r="1520" spans="1:20" s="1" customFormat="1" x14ac:dyDescent="0.4">
      <c r="A1520" s="12"/>
      <c r="B1520" s="12"/>
      <c r="C1520" s="42"/>
      <c r="D1520" s="12"/>
      <c r="E1520" s="12"/>
      <c r="F1520" s="12"/>
      <c r="G1520" s="12"/>
      <c r="H1520" s="12"/>
      <c r="I1520" s="12"/>
      <c r="J1520" s="12"/>
      <c r="K1520" s="12"/>
      <c r="L1520" s="12"/>
      <c r="M1520" s="49"/>
      <c r="N1520" s="49"/>
      <c r="O1520" s="12"/>
      <c r="P1520" s="12"/>
      <c r="Q1520" s="12"/>
      <c r="R1520" s="12"/>
      <c r="S1520" s="12"/>
      <c r="T1520" s="12"/>
    </row>
    <row r="1521" spans="1:20" s="1" customFormat="1" x14ac:dyDescent="0.4">
      <c r="A1521" s="12"/>
      <c r="B1521" s="12"/>
      <c r="C1521" s="42"/>
      <c r="D1521" s="12"/>
      <c r="E1521" s="12"/>
      <c r="F1521" s="12"/>
      <c r="G1521" s="12"/>
      <c r="H1521" s="12"/>
      <c r="I1521" s="12"/>
      <c r="J1521" s="12"/>
      <c r="K1521" s="12"/>
      <c r="L1521" s="12"/>
      <c r="M1521" s="49"/>
      <c r="N1521" s="49"/>
      <c r="O1521" s="12"/>
      <c r="P1521" s="12"/>
      <c r="Q1521" s="12"/>
      <c r="R1521" s="12"/>
      <c r="S1521" s="12"/>
      <c r="T1521" s="12"/>
    </row>
    <row r="1522" spans="1:20" s="1" customFormat="1" x14ac:dyDescent="0.4">
      <c r="A1522" s="12"/>
      <c r="B1522" s="12"/>
      <c r="C1522" s="42"/>
      <c r="D1522" s="12"/>
      <c r="E1522" s="12"/>
      <c r="F1522" s="12"/>
      <c r="G1522" s="12"/>
      <c r="H1522" s="12"/>
      <c r="I1522" s="12"/>
      <c r="J1522" s="12"/>
      <c r="K1522" s="12"/>
      <c r="L1522" s="12"/>
      <c r="M1522" s="49"/>
      <c r="N1522" s="49"/>
      <c r="O1522" s="12"/>
      <c r="P1522" s="12"/>
      <c r="Q1522" s="12"/>
      <c r="R1522" s="12"/>
      <c r="S1522" s="12"/>
      <c r="T1522" s="12"/>
    </row>
    <row r="1523" spans="1:20" s="1" customFormat="1" x14ac:dyDescent="0.4">
      <c r="A1523" s="12"/>
      <c r="B1523" s="12"/>
      <c r="C1523" s="42"/>
      <c r="D1523" s="12"/>
      <c r="E1523" s="12"/>
      <c r="F1523" s="12"/>
      <c r="G1523" s="12"/>
      <c r="H1523" s="12"/>
      <c r="I1523" s="12"/>
      <c r="J1523" s="12"/>
      <c r="K1523" s="12"/>
      <c r="L1523" s="12"/>
      <c r="M1523" s="49"/>
      <c r="N1523" s="49"/>
      <c r="O1523" s="12"/>
      <c r="P1523" s="12"/>
      <c r="Q1523" s="12"/>
      <c r="R1523" s="12"/>
      <c r="S1523" s="12"/>
      <c r="T1523" s="12"/>
    </row>
    <row r="1524" spans="1:20" s="1" customFormat="1" x14ac:dyDescent="0.4">
      <c r="A1524" s="12"/>
      <c r="B1524" s="12"/>
      <c r="C1524" s="42"/>
      <c r="D1524" s="12"/>
      <c r="E1524" s="12"/>
      <c r="F1524" s="12"/>
      <c r="G1524" s="12"/>
      <c r="H1524" s="12"/>
      <c r="I1524" s="12"/>
      <c r="J1524" s="12"/>
      <c r="K1524" s="12"/>
      <c r="L1524" s="12"/>
      <c r="M1524" s="49"/>
      <c r="N1524" s="49"/>
      <c r="O1524" s="12"/>
      <c r="P1524" s="12"/>
      <c r="Q1524" s="12"/>
      <c r="R1524" s="12"/>
      <c r="S1524" s="12"/>
      <c r="T1524" s="12"/>
    </row>
    <row r="1525" spans="1:20" s="1" customFormat="1" x14ac:dyDescent="0.4">
      <c r="A1525" s="12"/>
      <c r="B1525" s="12"/>
      <c r="C1525" s="42"/>
      <c r="D1525" s="12"/>
      <c r="E1525" s="12"/>
      <c r="F1525" s="12"/>
      <c r="G1525" s="12"/>
      <c r="H1525" s="12"/>
      <c r="I1525" s="12"/>
      <c r="J1525" s="12"/>
      <c r="K1525" s="12"/>
      <c r="L1525" s="12"/>
      <c r="M1525" s="49"/>
      <c r="N1525" s="49"/>
      <c r="O1525" s="12"/>
      <c r="P1525" s="12"/>
      <c r="Q1525" s="12"/>
      <c r="R1525" s="12"/>
      <c r="S1525" s="12"/>
      <c r="T1525" s="12"/>
    </row>
    <row r="1526" spans="1:20" s="1" customFormat="1" x14ac:dyDescent="0.4">
      <c r="A1526" s="12"/>
      <c r="B1526" s="12"/>
      <c r="C1526" s="42"/>
      <c r="D1526" s="12"/>
      <c r="E1526" s="12"/>
      <c r="F1526" s="12"/>
      <c r="G1526" s="12"/>
      <c r="H1526" s="12"/>
      <c r="I1526" s="12"/>
      <c r="J1526" s="12"/>
      <c r="K1526" s="12"/>
      <c r="L1526" s="12"/>
      <c r="M1526" s="49"/>
      <c r="N1526" s="49"/>
      <c r="O1526" s="12"/>
      <c r="P1526" s="12"/>
      <c r="Q1526" s="12"/>
      <c r="R1526" s="12"/>
      <c r="S1526" s="12"/>
      <c r="T1526" s="12"/>
    </row>
    <row r="1527" spans="1:20" s="1" customFormat="1" x14ac:dyDescent="0.4">
      <c r="A1527" s="12"/>
      <c r="B1527" s="12"/>
      <c r="C1527" s="42"/>
      <c r="D1527" s="12"/>
      <c r="E1527" s="12"/>
      <c r="F1527" s="12"/>
      <c r="G1527" s="12"/>
      <c r="H1527" s="12"/>
      <c r="I1527" s="12"/>
      <c r="J1527" s="12"/>
      <c r="K1527" s="12"/>
      <c r="L1527" s="12"/>
      <c r="M1527" s="49"/>
      <c r="N1527" s="49"/>
      <c r="O1527" s="12"/>
      <c r="P1527" s="12"/>
      <c r="Q1527" s="12"/>
      <c r="R1527" s="12"/>
      <c r="S1527" s="12"/>
      <c r="T1527" s="12"/>
    </row>
    <row r="1528" spans="1:20" s="1" customFormat="1" x14ac:dyDescent="0.4">
      <c r="A1528" s="12"/>
      <c r="B1528" s="12"/>
      <c r="C1528" s="42"/>
      <c r="D1528" s="12"/>
      <c r="E1528" s="12"/>
      <c r="F1528" s="12"/>
      <c r="G1528" s="12"/>
      <c r="H1528" s="12"/>
      <c r="I1528" s="12"/>
      <c r="J1528" s="12"/>
      <c r="K1528" s="12"/>
      <c r="L1528" s="12"/>
      <c r="M1528" s="49"/>
      <c r="N1528" s="49"/>
      <c r="O1528" s="12"/>
      <c r="P1528" s="12"/>
      <c r="Q1528" s="12"/>
      <c r="R1528" s="12"/>
      <c r="S1528" s="12"/>
      <c r="T1528" s="12"/>
    </row>
    <row r="1529" spans="1:20" s="1" customFormat="1" x14ac:dyDescent="0.4">
      <c r="A1529" s="12"/>
      <c r="B1529" s="12"/>
      <c r="C1529" s="42"/>
      <c r="D1529" s="12"/>
      <c r="E1529" s="12"/>
      <c r="F1529" s="12"/>
      <c r="G1529" s="12"/>
      <c r="H1529" s="12"/>
      <c r="I1529" s="12"/>
      <c r="J1529" s="12"/>
      <c r="K1529" s="12"/>
      <c r="L1529" s="12"/>
      <c r="M1529" s="49"/>
      <c r="N1529" s="49"/>
      <c r="O1529" s="12"/>
      <c r="P1529" s="12"/>
      <c r="Q1529" s="12"/>
      <c r="R1529" s="12"/>
      <c r="S1529" s="12"/>
      <c r="T1529" s="12"/>
    </row>
    <row r="1530" spans="1:20" s="1" customFormat="1" x14ac:dyDescent="0.4">
      <c r="A1530" s="12"/>
      <c r="B1530" s="12"/>
      <c r="C1530" s="42"/>
      <c r="D1530" s="12"/>
      <c r="E1530" s="12"/>
      <c r="F1530" s="12"/>
      <c r="G1530" s="12"/>
      <c r="H1530" s="12"/>
      <c r="I1530" s="12"/>
      <c r="J1530" s="12"/>
      <c r="K1530" s="12"/>
      <c r="L1530" s="12"/>
      <c r="M1530" s="49"/>
      <c r="N1530" s="49"/>
      <c r="O1530" s="12"/>
      <c r="P1530" s="12"/>
      <c r="Q1530" s="12"/>
      <c r="R1530" s="12"/>
      <c r="S1530" s="12"/>
      <c r="T1530" s="12"/>
    </row>
    <row r="1531" spans="1:20" s="1" customFormat="1" x14ac:dyDescent="0.4">
      <c r="A1531" s="12"/>
      <c r="B1531" s="12"/>
      <c r="C1531" s="42"/>
      <c r="D1531" s="12"/>
      <c r="E1531" s="12"/>
      <c r="F1531" s="12"/>
      <c r="G1531" s="12"/>
      <c r="H1531" s="12"/>
      <c r="I1531" s="12"/>
      <c r="J1531" s="12"/>
      <c r="K1531" s="12"/>
      <c r="L1531" s="12"/>
      <c r="M1531" s="49"/>
      <c r="N1531" s="49"/>
      <c r="O1531" s="12"/>
      <c r="P1531" s="12"/>
      <c r="Q1531" s="12"/>
      <c r="R1531" s="12"/>
      <c r="S1531" s="12"/>
      <c r="T1531" s="12"/>
    </row>
    <row r="1532" spans="1:20" s="1" customFormat="1" x14ac:dyDescent="0.4">
      <c r="A1532" s="12"/>
      <c r="B1532" s="12"/>
      <c r="C1532" s="42"/>
      <c r="D1532" s="12"/>
      <c r="E1532" s="12"/>
      <c r="F1532" s="12"/>
      <c r="G1532" s="12"/>
      <c r="H1532" s="12"/>
      <c r="I1532" s="12"/>
      <c r="J1532" s="12"/>
      <c r="K1532" s="12"/>
      <c r="L1532" s="12"/>
      <c r="M1532" s="49"/>
      <c r="N1532" s="49"/>
      <c r="O1532" s="12"/>
      <c r="P1532" s="12"/>
      <c r="Q1532" s="12"/>
      <c r="R1532" s="12"/>
      <c r="S1532" s="12"/>
      <c r="T1532" s="12"/>
    </row>
    <row r="1533" spans="1:20" s="1" customFormat="1" x14ac:dyDescent="0.4">
      <c r="A1533" s="12"/>
      <c r="B1533" s="12"/>
      <c r="C1533" s="42"/>
      <c r="D1533" s="12"/>
      <c r="E1533" s="12"/>
      <c r="F1533" s="12"/>
      <c r="G1533" s="12"/>
      <c r="H1533" s="12"/>
      <c r="I1533" s="12"/>
      <c r="J1533" s="12"/>
      <c r="K1533" s="12"/>
      <c r="L1533" s="12"/>
      <c r="M1533" s="49"/>
      <c r="N1533" s="49"/>
      <c r="O1533" s="12"/>
      <c r="P1533" s="12"/>
      <c r="Q1533" s="12"/>
      <c r="R1533" s="12"/>
      <c r="S1533" s="12"/>
      <c r="T1533" s="12"/>
    </row>
    <row r="1534" spans="1:20" s="1" customFormat="1" x14ac:dyDescent="0.4">
      <c r="A1534" s="12"/>
      <c r="B1534" s="12"/>
      <c r="C1534" s="42"/>
      <c r="D1534" s="12"/>
      <c r="E1534" s="12"/>
      <c r="F1534" s="12"/>
      <c r="G1534" s="12"/>
      <c r="H1534" s="12"/>
      <c r="I1534" s="12"/>
      <c r="J1534" s="12"/>
      <c r="K1534" s="12"/>
      <c r="L1534" s="12"/>
      <c r="M1534" s="49"/>
      <c r="N1534" s="49"/>
      <c r="O1534" s="12"/>
      <c r="P1534" s="12"/>
      <c r="Q1534" s="12"/>
      <c r="R1534" s="12"/>
      <c r="S1534" s="12"/>
      <c r="T1534" s="12"/>
    </row>
    <row r="1535" spans="1:20" s="1" customFormat="1" x14ac:dyDescent="0.4">
      <c r="A1535" s="12"/>
      <c r="B1535" s="12"/>
      <c r="C1535" s="42"/>
      <c r="D1535" s="12"/>
      <c r="E1535" s="12"/>
      <c r="F1535" s="12"/>
      <c r="G1535" s="12"/>
      <c r="H1535" s="12"/>
      <c r="I1535" s="12"/>
      <c r="J1535" s="12"/>
      <c r="K1535" s="12"/>
      <c r="L1535" s="12"/>
      <c r="M1535" s="49"/>
      <c r="N1535" s="49"/>
      <c r="O1535" s="12"/>
      <c r="P1535" s="12"/>
      <c r="Q1535" s="12"/>
      <c r="R1535" s="12"/>
      <c r="S1535" s="12"/>
      <c r="T1535" s="12"/>
    </row>
    <row r="1536" spans="1:20" s="1" customFormat="1" x14ac:dyDescent="0.4">
      <c r="A1536" s="12"/>
      <c r="B1536" s="12"/>
      <c r="C1536" s="42"/>
      <c r="D1536" s="12"/>
      <c r="E1536" s="12"/>
      <c r="F1536" s="12"/>
      <c r="G1536" s="12"/>
      <c r="H1536" s="12"/>
      <c r="I1536" s="12"/>
      <c r="J1536" s="12"/>
      <c r="K1536" s="12"/>
      <c r="L1536" s="12"/>
      <c r="M1536" s="49"/>
      <c r="N1536" s="49"/>
      <c r="O1536" s="12"/>
      <c r="P1536" s="12"/>
      <c r="Q1536" s="12"/>
      <c r="R1536" s="12"/>
      <c r="S1536" s="12"/>
      <c r="T1536" s="12"/>
    </row>
    <row r="1537" spans="1:20" s="1" customFormat="1" x14ac:dyDescent="0.4">
      <c r="A1537" s="12"/>
      <c r="B1537" s="12"/>
      <c r="C1537" s="42"/>
      <c r="D1537" s="12"/>
      <c r="E1537" s="12"/>
      <c r="F1537" s="12"/>
      <c r="G1537" s="12"/>
      <c r="H1537" s="12"/>
      <c r="I1537" s="12"/>
      <c r="J1537" s="12"/>
      <c r="K1537" s="12"/>
      <c r="L1537" s="12"/>
      <c r="M1537" s="49"/>
      <c r="N1537" s="49"/>
      <c r="O1537" s="12"/>
      <c r="P1537" s="12"/>
      <c r="Q1537" s="12"/>
      <c r="R1537" s="12"/>
      <c r="S1537" s="12"/>
      <c r="T1537" s="12"/>
    </row>
    <row r="1538" spans="1:20" s="1" customFormat="1" x14ac:dyDescent="0.4">
      <c r="A1538" s="12"/>
      <c r="B1538" s="12"/>
      <c r="C1538" s="42"/>
      <c r="D1538" s="12"/>
      <c r="E1538" s="12"/>
      <c r="F1538" s="12"/>
      <c r="G1538" s="12"/>
      <c r="H1538" s="12"/>
      <c r="I1538" s="12"/>
      <c r="J1538" s="12"/>
      <c r="K1538" s="12"/>
      <c r="L1538" s="12"/>
      <c r="M1538" s="49"/>
      <c r="N1538" s="49"/>
      <c r="O1538" s="12"/>
      <c r="P1538" s="12"/>
      <c r="Q1538" s="12"/>
      <c r="R1538" s="12"/>
      <c r="S1538" s="12"/>
      <c r="T1538" s="12"/>
    </row>
    <row r="1539" spans="1:20" s="1" customFormat="1" x14ac:dyDescent="0.4">
      <c r="A1539" s="12"/>
      <c r="B1539" s="12"/>
      <c r="C1539" s="42"/>
      <c r="D1539" s="12"/>
      <c r="E1539" s="12"/>
      <c r="F1539" s="12"/>
      <c r="G1539" s="12"/>
      <c r="H1539" s="12"/>
      <c r="I1539" s="12"/>
      <c r="J1539" s="12"/>
      <c r="K1539" s="12"/>
      <c r="L1539" s="12"/>
      <c r="M1539" s="49"/>
      <c r="N1539" s="49"/>
      <c r="O1539" s="12"/>
      <c r="P1539" s="12"/>
      <c r="Q1539" s="12"/>
      <c r="R1539" s="12"/>
      <c r="S1539" s="12"/>
      <c r="T1539" s="12"/>
    </row>
    <row r="1540" spans="1:20" s="1" customFormat="1" x14ac:dyDescent="0.4">
      <c r="A1540" s="12"/>
      <c r="B1540" s="12"/>
      <c r="C1540" s="42"/>
      <c r="D1540" s="12"/>
      <c r="E1540" s="12"/>
      <c r="F1540" s="12"/>
      <c r="G1540" s="12"/>
      <c r="H1540" s="12"/>
      <c r="I1540" s="12"/>
      <c r="J1540" s="12"/>
      <c r="K1540" s="12"/>
      <c r="L1540" s="12"/>
      <c r="M1540" s="49"/>
      <c r="N1540" s="49"/>
      <c r="O1540" s="12"/>
      <c r="P1540" s="12"/>
      <c r="Q1540" s="12"/>
      <c r="R1540" s="12"/>
      <c r="S1540" s="12"/>
      <c r="T1540" s="12"/>
    </row>
    <row r="1541" spans="1:20" s="1" customFormat="1" x14ac:dyDescent="0.4">
      <c r="A1541" s="12"/>
      <c r="B1541" s="12"/>
      <c r="C1541" s="42"/>
      <c r="D1541" s="12"/>
      <c r="E1541" s="12"/>
      <c r="F1541" s="12"/>
      <c r="G1541" s="12"/>
      <c r="H1541" s="12"/>
      <c r="I1541" s="12"/>
      <c r="J1541" s="12"/>
      <c r="K1541" s="12"/>
      <c r="L1541" s="12"/>
      <c r="M1541" s="49"/>
      <c r="N1541" s="49"/>
      <c r="O1541" s="12"/>
      <c r="P1541" s="12"/>
      <c r="Q1541" s="12"/>
      <c r="R1541" s="12"/>
      <c r="S1541" s="12"/>
      <c r="T1541" s="12"/>
    </row>
    <row r="1542" spans="1:20" s="1" customFormat="1" x14ac:dyDescent="0.4">
      <c r="A1542" s="12"/>
      <c r="B1542" s="12"/>
      <c r="C1542" s="42"/>
      <c r="D1542" s="12"/>
      <c r="E1542" s="12"/>
      <c r="F1542" s="12"/>
      <c r="G1542" s="12"/>
      <c r="H1542" s="12"/>
      <c r="I1542" s="12"/>
      <c r="J1542" s="12"/>
      <c r="K1542" s="12"/>
      <c r="L1542" s="12"/>
      <c r="M1542" s="49"/>
      <c r="N1542" s="49"/>
      <c r="O1542" s="12"/>
      <c r="P1542" s="12"/>
      <c r="Q1542" s="12"/>
      <c r="R1542" s="12"/>
      <c r="S1542" s="12"/>
      <c r="T1542" s="12"/>
    </row>
    <row r="1543" spans="1:20" s="1" customFormat="1" x14ac:dyDescent="0.4">
      <c r="A1543" s="12"/>
      <c r="B1543" s="12"/>
      <c r="C1543" s="42"/>
      <c r="D1543" s="12"/>
      <c r="E1543" s="12"/>
      <c r="F1543" s="12"/>
      <c r="G1543" s="12"/>
      <c r="H1543" s="12"/>
      <c r="I1543" s="12"/>
      <c r="J1543" s="12"/>
      <c r="K1543" s="12"/>
      <c r="L1543" s="12"/>
      <c r="M1543" s="49"/>
      <c r="N1543" s="49"/>
      <c r="O1543" s="12"/>
      <c r="P1543" s="12"/>
      <c r="Q1543" s="12"/>
      <c r="R1543" s="12"/>
      <c r="S1543" s="12"/>
      <c r="T1543" s="12"/>
    </row>
    <row r="1544" spans="1:20" s="1" customFormat="1" x14ac:dyDescent="0.4">
      <c r="A1544" s="12"/>
      <c r="B1544" s="12"/>
      <c r="C1544" s="42"/>
      <c r="D1544" s="12"/>
      <c r="E1544" s="12"/>
      <c r="F1544" s="12"/>
      <c r="G1544" s="12"/>
      <c r="H1544" s="12"/>
      <c r="I1544" s="12"/>
      <c r="J1544" s="12"/>
      <c r="K1544" s="12"/>
      <c r="L1544" s="12"/>
      <c r="M1544" s="49"/>
      <c r="N1544" s="49"/>
      <c r="O1544" s="12"/>
      <c r="P1544" s="12"/>
      <c r="Q1544" s="12"/>
      <c r="R1544" s="12"/>
      <c r="S1544" s="12"/>
      <c r="T1544" s="12"/>
    </row>
    <row r="1545" spans="1:20" s="1" customFormat="1" x14ac:dyDescent="0.4">
      <c r="A1545" s="12"/>
      <c r="B1545" s="12"/>
      <c r="C1545" s="42"/>
      <c r="D1545" s="12"/>
      <c r="E1545" s="12"/>
      <c r="F1545" s="12"/>
      <c r="G1545" s="12"/>
      <c r="H1545" s="12"/>
      <c r="I1545" s="12"/>
      <c r="J1545" s="12"/>
      <c r="K1545" s="12"/>
      <c r="L1545" s="12"/>
      <c r="M1545" s="49"/>
      <c r="N1545" s="49"/>
      <c r="O1545" s="12"/>
      <c r="P1545" s="12"/>
      <c r="Q1545" s="12"/>
      <c r="R1545" s="12"/>
      <c r="S1545" s="12"/>
      <c r="T1545" s="12"/>
    </row>
    <row r="1546" spans="1:20" s="1" customFormat="1" x14ac:dyDescent="0.4">
      <c r="A1546" s="12"/>
      <c r="B1546" s="12"/>
      <c r="C1546" s="42"/>
      <c r="D1546" s="12"/>
      <c r="E1546" s="12"/>
      <c r="F1546" s="12"/>
      <c r="G1546" s="12"/>
      <c r="H1546" s="12"/>
      <c r="I1546" s="12"/>
      <c r="J1546" s="12"/>
      <c r="K1546" s="12"/>
      <c r="L1546" s="12"/>
      <c r="M1546" s="49"/>
      <c r="N1546" s="49"/>
      <c r="O1546" s="12"/>
      <c r="P1546" s="12"/>
      <c r="Q1546" s="12"/>
      <c r="R1546" s="12"/>
      <c r="S1546" s="12"/>
      <c r="T1546" s="12"/>
    </row>
    <row r="1547" spans="1:20" s="1" customFormat="1" x14ac:dyDescent="0.4">
      <c r="A1547" s="12"/>
      <c r="B1547" s="12"/>
      <c r="C1547" s="42"/>
      <c r="D1547" s="12"/>
      <c r="E1547" s="12"/>
      <c r="F1547" s="12"/>
      <c r="G1547" s="12"/>
      <c r="H1547" s="12"/>
      <c r="I1547" s="12"/>
      <c r="J1547" s="12"/>
      <c r="K1547" s="12"/>
      <c r="L1547" s="12"/>
      <c r="M1547" s="49"/>
      <c r="N1547" s="49"/>
      <c r="O1547" s="12"/>
      <c r="P1547" s="12"/>
      <c r="Q1547" s="12"/>
      <c r="R1547" s="12"/>
      <c r="S1547" s="12"/>
      <c r="T1547" s="12"/>
    </row>
    <row r="1548" spans="1:20" s="1" customFormat="1" x14ac:dyDescent="0.4">
      <c r="A1548" s="12"/>
      <c r="B1548" s="12"/>
      <c r="C1548" s="42"/>
      <c r="D1548" s="12"/>
      <c r="E1548" s="12"/>
      <c r="F1548" s="12"/>
      <c r="G1548" s="12"/>
      <c r="H1548" s="12"/>
      <c r="I1548" s="12"/>
      <c r="J1548" s="12"/>
      <c r="K1548" s="12"/>
      <c r="L1548" s="12"/>
      <c r="M1548" s="49"/>
      <c r="N1548" s="49"/>
      <c r="O1548" s="12"/>
      <c r="P1548" s="12"/>
      <c r="Q1548" s="12"/>
      <c r="R1548" s="12"/>
      <c r="S1548" s="12"/>
      <c r="T1548" s="12"/>
    </row>
    <row r="1549" spans="1:20" s="1" customFormat="1" x14ac:dyDescent="0.4">
      <c r="A1549" s="12"/>
      <c r="B1549" s="12"/>
      <c r="C1549" s="42"/>
      <c r="D1549" s="12"/>
      <c r="E1549" s="12"/>
      <c r="F1549" s="12"/>
      <c r="G1549" s="12"/>
      <c r="H1549" s="12"/>
      <c r="I1549" s="12"/>
      <c r="J1549" s="12"/>
      <c r="K1549" s="12"/>
      <c r="L1549" s="12"/>
      <c r="M1549" s="49"/>
      <c r="N1549" s="49"/>
      <c r="O1549" s="12"/>
      <c r="P1549" s="12"/>
      <c r="Q1549" s="12"/>
      <c r="R1549" s="12"/>
      <c r="S1549" s="12"/>
      <c r="T1549" s="12"/>
    </row>
    <row r="1550" spans="1:20" s="1" customFormat="1" x14ac:dyDescent="0.4">
      <c r="A1550" s="12"/>
      <c r="B1550" s="12"/>
      <c r="C1550" s="42"/>
      <c r="D1550" s="12"/>
      <c r="E1550" s="12"/>
      <c r="F1550" s="12"/>
      <c r="G1550" s="12"/>
      <c r="H1550" s="12"/>
      <c r="I1550" s="12"/>
      <c r="J1550" s="12"/>
      <c r="K1550" s="12"/>
      <c r="L1550" s="12"/>
      <c r="M1550" s="49"/>
      <c r="N1550" s="49"/>
      <c r="O1550" s="12"/>
      <c r="P1550" s="12"/>
      <c r="Q1550" s="12"/>
      <c r="R1550" s="12"/>
      <c r="S1550" s="12"/>
      <c r="T1550" s="12"/>
    </row>
    <row r="1551" spans="1:20" s="1" customFormat="1" x14ac:dyDescent="0.4">
      <c r="A1551" s="12"/>
      <c r="B1551" s="12"/>
      <c r="C1551" s="42"/>
      <c r="D1551" s="12"/>
      <c r="E1551" s="12"/>
      <c r="F1551" s="12"/>
      <c r="G1551" s="12"/>
      <c r="H1551" s="12"/>
      <c r="I1551" s="12"/>
      <c r="J1551" s="12"/>
      <c r="K1551" s="12"/>
      <c r="L1551" s="12"/>
      <c r="M1551" s="49"/>
      <c r="N1551" s="49"/>
      <c r="O1551" s="12"/>
      <c r="P1551" s="12"/>
      <c r="Q1551" s="12"/>
      <c r="R1551" s="12"/>
      <c r="S1551" s="12"/>
      <c r="T1551" s="12"/>
    </row>
    <row r="1552" spans="1:20" s="1" customFormat="1" x14ac:dyDescent="0.4">
      <c r="A1552" s="12"/>
      <c r="B1552" s="12"/>
      <c r="C1552" s="42"/>
      <c r="D1552" s="12"/>
      <c r="E1552" s="12"/>
      <c r="F1552" s="12"/>
      <c r="G1552" s="12"/>
      <c r="H1552" s="12"/>
      <c r="I1552" s="12"/>
      <c r="J1552" s="12"/>
      <c r="K1552" s="12"/>
      <c r="L1552" s="12"/>
      <c r="M1552" s="49"/>
      <c r="N1552" s="49"/>
      <c r="O1552" s="12"/>
      <c r="P1552" s="12"/>
      <c r="Q1552" s="12"/>
      <c r="R1552" s="12"/>
      <c r="S1552" s="12"/>
      <c r="T1552" s="12"/>
    </row>
    <row r="1553" spans="1:20" s="1" customFormat="1" x14ac:dyDescent="0.4">
      <c r="A1553" s="12"/>
      <c r="B1553" s="12"/>
      <c r="C1553" s="42"/>
      <c r="D1553" s="12"/>
      <c r="E1553" s="12"/>
      <c r="F1553" s="12"/>
      <c r="G1553" s="12"/>
      <c r="H1553" s="12"/>
      <c r="I1553" s="12"/>
      <c r="J1553" s="12"/>
      <c r="K1553" s="12"/>
      <c r="L1553" s="12"/>
      <c r="M1553" s="49"/>
      <c r="N1553" s="49"/>
      <c r="O1553" s="12"/>
      <c r="P1553" s="12"/>
      <c r="Q1553" s="12"/>
      <c r="R1553" s="12"/>
      <c r="S1553" s="12"/>
      <c r="T1553" s="12"/>
    </row>
    <row r="1554" spans="1:20" s="1" customFormat="1" x14ac:dyDescent="0.4">
      <c r="A1554" s="12"/>
      <c r="B1554" s="12"/>
      <c r="C1554" s="42"/>
      <c r="D1554" s="12"/>
      <c r="E1554" s="12"/>
      <c r="F1554" s="12"/>
      <c r="G1554" s="12"/>
      <c r="H1554" s="12"/>
      <c r="I1554" s="12"/>
      <c r="J1554" s="12"/>
      <c r="K1554" s="12"/>
      <c r="L1554" s="12"/>
      <c r="M1554" s="49"/>
      <c r="N1554" s="49"/>
      <c r="O1554" s="12"/>
      <c r="P1554" s="12"/>
      <c r="Q1554" s="12"/>
      <c r="R1554" s="12"/>
      <c r="S1554" s="12"/>
      <c r="T1554" s="12"/>
    </row>
    <row r="1555" spans="1:20" s="1" customFormat="1" x14ac:dyDescent="0.4">
      <c r="A1555" s="12"/>
      <c r="B1555" s="12"/>
      <c r="C1555" s="42"/>
      <c r="D1555" s="12"/>
      <c r="E1555" s="12"/>
      <c r="F1555" s="12"/>
      <c r="G1555" s="12"/>
      <c r="H1555" s="12"/>
      <c r="I1555" s="12"/>
      <c r="J1555" s="12"/>
      <c r="K1555" s="12"/>
      <c r="L1555" s="12"/>
      <c r="M1555" s="49"/>
      <c r="N1555" s="49"/>
      <c r="O1555" s="12"/>
      <c r="P1555" s="12"/>
      <c r="Q1555" s="12"/>
      <c r="R1555" s="12"/>
      <c r="S1555" s="12"/>
      <c r="T1555" s="12"/>
    </row>
    <row r="1556" spans="1:20" s="1" customFormat="1" x14ac:dyDescent="0.4">
      <c r="A1556" s="12"/>
      <c r="B1556" s="12"/>
      <c r="C1556" s="42"/>
      <c r="D1556" s="12"/>
      <c r="E1556" s="12"/>
      <c r="F1556" s="12"/>
      <c r="G1556" s="12"/>
      <c r="H1556" s="12"/>
      <c r="I1556" s="12"/>
      <c r="J1556" s="12"/>
      <c r="K1556" s="12"/>
      <c r="L1556" s="12"/>
      <c r="M1556" s="49"/>
      <c r="N1556" s="49"/>
      <c r="O1556" s="12"/>
      <c r="P1556" s="12"/>
      <c r="Q1556" s="12"/>
      <c r="R1556" s="12"/>
      <c r="S1556" s="12"/>
      <c r="T1556" s="12"/>
    </row>
    <row r="1557" spans="1:20" s="1" customFormat="1" x14ac:dyDescent="0.4">
      <c r="A1557" s="12"/>
      <c r="B1557" s="12"/>
      <c r="C1557" s="42"/>
      <c r="D1557" s="12"/>
      <c r="E1557" s="12"/>
      <c r="F1557" s="12"/>
      <c r="G1557" s="12"/>
      <c r="H1557" s="12"/>
      <c r="I1557" s="12"/>
      <c r="J1557" s="12"/>
      <c r="K1557" s="12"/>
      <c r="L1557" s="12"/>
      <c r="M1557" s="49"/>
      <c r="N1557" s="49"/>
      <c r="O1557" s="12"/>
      <c r="P1557" s="12"/>
      <c r="Q1557" s="12"/>
      <c r="R1557" s="12"/>
      <c r="S1557" s="12"/>
      <c r="T1557" s="12"/>
    </row>
    <row r="1558" spans="1:20" s="1" customFormat="1" x14ac:dyDescent="0.4">
      <c r="A1558" s="12"/>
      <c r="B1558" s="12"/>
      <c r="C1558" s="42"/>
      <c r="D1558" s="12"/>
      <c r="E1558" s="12"/>
      <c r="F1558" s="12"/>
      <c r="G1558" s="12"/>
      <c r="H1558" s="12"/>
      <c r="I1558" s="12"/>
      <c r="J1558" s="12"/>
      <c r="K1558" s="12"/>
      <c r="L1558" s="12"/>
      <c r="M1558" s="49"/>
      <c r="N1558" s="49"/>
      <c r="O1558" s="12"/>
      <c r="P1558" s="12"/>
      <c r="Q1558" s="12"/>
      <c r="R1558" s="12"/>
      <c r="S1558" s="12"/>
      <c r="T1558" s="12"/>
    </row>
    <row r="1559" spans="1:20" s="1" customFormat="1" x14ac:dyDescent="0.4">
      <c r="A1559" s="12"/>
      <c r="B1559" s="12"/>
      <c r="C1559" s="42"/>
      <c r="D1559" s="12"/>
      <c r="E1559" s="12"/>
      <c r="F1559" s="12"/>
      <c r="G1559" s="12"/>
      <c r="H1559" s="12"/>
      <c r="I1559" s="12"/>
      <c r="J1559" s="12"/>
      <c r="K1559" s="12"/>
      <c r="L1559" s="12"/>
      <c r="M1559" s="49"/>
      <c r="N1559" s="49"/>
      <c r="O1559" s="12"/>
      <c r="P1559" s="12"/>
      <c r="Q1559" s="12"/>
      <c r="R1559" s="12"/>
      <c r="S1559" s="12"/>
      <c r="T1559" s="12"/>
    </row>
    <row r="1560" spans="1:20" s="1" customFormat="1" x14ac:dyDescent="0.4">
      <c r="A1560" s="12"/>
      <c r="B1560" s="12"/>
      <c r="C1560" s="42"/>
      <c r="D1560" s="12"/>
      <c r="E1560" s="12"/>
      <c r="F1560" s="12"/>
      <c r="G1560" s="12"/>
      <c r="H1560" s="12"/>
      <c r="I1560" s="12"/>
      <c r="J1560" s="12"/>
      <c r="K1560" s="12"/>
      <c r="L1560" s="12"/>
      <c r="M1560" s="49"/>
      <c r="N1560" s="49"/>
      <c r="O1560" s="12"/>
      <c r="P1560" s="12"/>
      <c r="Q1560" s="12"/>
      <c r="R1560" s="12"/>
      <c r="S1560" s="12"/>
      <c r="T1560" s="12"/>
    </row>
    <row r="1561" spans="1:20" s="1" customFormat="1" x14ac:dyDescent="0.4">
      <c r="A1561" s="12"/>
      <c r="B1561" s="12"/>
      <c r="C1561" s="42"/>
      <c r="D1561" s="12"/>
      <c r="E1561" s="12"/>
      <c r="F1561" s="12"/>
      <c r="G1561" s="12"/>
      <c r="H1561" s="12"/>
      <c r="I1561" s="12"/>
      <c r="J1561" s="12"/>
      <c r="K1561" s="12"/>
      <c r="L1561" s="12"/>
      <c r="M1561" s="49"/>
      <c r="N1561" s="49"/>
      <c r="O1561" s="12"/>
      <c r="P1561" s="12"/>
      <c r="Q1561" s="12"/>
      <c r="R1561" s="12"/>
      <c r="S1561" s="12"/>
      <c r="T1561" s="12"/>
    </row>
    <row r="1562" spans="1:20" s="1" customFormat="1" x14ac:dyDescent="0.4">
      <c r="A1562" s="12"/>
      <c r="B1562" s="12"/>
      <c r="C1562" s="42"/>
      <c r="D1562" s="12"/>
      <c r="E1562" s="12"/>
      <c r="F1562" s="12"/>
      <c r="G1562" s="12"/>
      <c r="H1562" s="12"/>
      <c r="I1562" s="12"/>
      <c r="J1562" s="12"/>
      <c r="K1562" s="12"/>
      <c r="L1562" s="12"/>
      <c r="M1562" s="49"/>
      <c r="N1562" s="49"/>
      <c r="O1562" s="12"/>
      <c r="P1562" s="12"/>
      <c r="Q1562" s="12"/>
      <c r="R1562" s="12"/>
      <c r="S1562" s="12"/>
      <c r="T1562" s="12"/>
    </row>
    <row r="1563" spans="1:20" s="1" customFormat="1" x14ac:dyDescent="0.4">
      <c r="A1563" s="12"/>
      <c r="B1563" s="12"/>
      <c r="C1563" s="42"/>
      <c r="D1563" s="12"/>
      <c r="E1563" s="12"/>
      <c r="F1563" s="12"/>
      <c r="G1563" s="12"/>
      <c r="H1563" s="12"/>
      <c r="I1563" s="12"/>
      <c r="J1563" s="12"/>
      <c r="K1563" s="12"/>
      <c r="L1563" s="12"/>
      <c r="M1563" s="49"/>
      <c r="N1563" s="49"/>
      <c r="O1563" s="12"/>
      <c r="P1563" s="12"/>
      <c r="Q1563" s="12"/>
      <c r="R1563" s="12"/>
      <c r="S1563" s="12"/>
      <c r="T1563" s="12"/>
    </row>
    <row r="1564" spans="1:20" s="1" customFormat="1" x14ac:dyDescent="0.4">
      <c r="A1564" s="12"/>
      <c r="B1564" s="12"/>
      <c r="C1564" s="42"/>
      <c r="D1564" s="12"/>
      <c r="E1564" s="12"/>
      <c r="F1564" s="12"/>
      <c r="G1564" s="12"/>
      <c r="H1564" s="12"/>
      <c r="I1564" s="12"/>
      <c r="J1564" s="12"/>
      <c r="K1564" s="12"/>
      <c r="L1564" s="12"/>
      <c r="M1564" s="49"/>
      <c r="N1564" s="49"/>
      <c r="O1564" s="12"/>
      <c r="P1564" s="12"/>
      <c r="Q1564" s="12"/>
      <c r="R1564" s="12"/>
      <c r="S1564" s="12"/>
      <c r="T1564" s="12"/>
    </row>
    <row r="1565" spans="1:20" s="1" customFormat="1" x14ac:dyDescent="0.4">
      <c r="A1565" s="12"/>
      <c r="B1565" s="12"/>
      <c r="C1565" s="42"/>
      <c r="D1565" s="12"/>
      <c r="E1565" s="12"/>
      <c r="F1565" s="12"/>
      <c r="G1565" s="12"/>
      <c r="H1565" s="12"/>
      <c r="I1565" s="12"/>
      <c r="J1565" s="12"/>
      <c r="K1565" s="12"/>
      <c r="L1565" s="12"/>
      <c r="M1565" s="49"/>
      <c r="N1565" s="49"/>
      <c r="O1565" s="12"/>
      <c r="P1565" s="12"/>
      <c r="Q1565" s="12"/>
      <c r="R1565" s="12"/>
      <c r="S1565" s="12"/>
      <c r="T1565" s="12"/>
    </row>
    <row r="1566" spans="1:20" s="1" customFormat="1" x14ac:dyDescent="0.4">
      <c r="A1566" s="12"/>
      <c r="B1566" s="12"/>
      <c r="C1566" s="42"/>
      <c r="D1566" s="12"/>
      <c r="E1566" s="12"/>
      <c r="F1566" s="12"/>
      <c r="G1566" s="12"/>
      <c r="H1566" s="12"/>
      <c r="I1566" s="12"/>
      <c r="J1566" s="12"/>
      <c r="K1566" s="12"/>
      <c r="L1566" s="12"/>
      <c r="M1566" s="49"/>
      <c r="N1566" s="49"/>
      <c r="O1566" s="12"/>
      <c r="P1566" s="12"/>
      <c r="Q1566" s="12"/>
      <c r="R1566" s="12"/>
      <c r="S1566" s="12"/>
      <c r="T1566" s="12"/>
    </row>
    <row r="1567" spans="1:20" s="1" customFormat="1" x14ac:dyDescent="0.4">
      <c r="A1567" s="12"/>
      <c r="B1567" s="12"/>
      <c r="C1567" s="42"/>
      <c r="D1567" s="12"/>
      <c r="E1567" s="12"/>
      <c r="F1567" s="12"/>
      <c r="G1567" s="12"/>
      <c r="H1567" s="12"/>
      <c r="I1567" s="12"/>
      <c r="J1567" s="12"/>
      <c r="K1567" s="12"/>
      <c r="L1567" s="12"/>
      <c r="M1567" s="49"/>
      <c r="N1567" s="49"/>
      <c r="O1567" s="12"/>
      <c r="P1567" s="12"/>
      <c r="Q1567" s="12"/>
      <c r="R1567" s="12"/>
      <c r="S1567" s="12"/>
      <c r="T1567" s="12"/>
    </row>
    <row r="1568" spans="1:20" s="1" customFormat="1" x14ac:dyDescent="0.4">
      <c r="A1568" s="12"/>
      <c r="B1568" s="12"/>
      <c r="C1568" s="42"/>
      <c r="D1568" s="12"/>
      <c r="E1568" s="12"/>
      <c r="F1568" s="12"/>
      <c r="G1568" s="12"/>
      <c r="H1568" s="12"/>
      <c r="I1568" s="12"/>
      <c r="J1568" s="12"/>
      <c r="K1568" s="12"/>
      <c r="L1568" s="12"/>
      <c r="M1568" s="49"/>
      <c r="N1568" s="49"/>
      <c r="O1568" s="12"/>
      <c r="P1568" s="12"/>
      <c r="Q1568" s="12"/>
      <c r="R1568" s="12"/>
      <c r="S1568" s="12"/>
      <c r="T1568" s="12"/>
    </row>
    <row r="1569" spans="1:20" s="1" customFormat="1" x14ac:dyDescent="0.4">
      <c r="A1569" s="12"/>
      <c r="B1569" s="12"/>
      <c r="C1569" s="42"/>
      <c r="D1569" s="12"/>
      <c r="E1569" s="12"/>
      <c r="F1569" s="12"/>
      <c r="G1569" s="12"/>
      <c r="H1569" s="12"/>
      <c r="I1569" s="12"/>
      <c r="J1569" s="12"/>
      <c r="K1569" s="12"/>
      <c r="L1569" s="12"/>
      <c r="M1569" s="49"/>
      <c r="N1569" s="49"/>
      <c r="O1569" s="12"/>
      <c r="P1569" s="12"/>
      <c r="Q1569" s="12"/>
      <c r="R1569" s="12"/>
      <c r="S1569" s="12"/>
      <c r="T1569" s="12"/>
    </row>
    <row r="1570" spans="1:20" s="1" customFormat="1" x14ac:dyDescent="0.4">
      <c r="A1570" s="12"/>
      <c r="B1570" s="12"/>
      <c r="C1570" s="42"/>
      <c r="D1570" s="12"/>
      <c r="E1570" s="12"/>
      <c r="F1570" s="12"/>
      <c r="G1570" s="12"/>
      <c r="H1570" s="12"/>
      <c r="I1570" s="12"/>
      <c r="J1570" s="12"/>
      <c r="K1570" s="12"/>
      <c r="L1570" s="12"/>
      <c r="M1570" s="49"/>
      <c r="N1570" s="49"/>
      <c r="O1570" s="12"/>
      <c r="P1570" s="12"/>
      <c r="Q1570" s="12"/>
      <c r="R1570" s="12"/>
      <c r="S1570" s="12"/>
      <c r="T1570" s="12"/>
    </row>
    <row r="1571" spans="1:20" s="1" customFormat="1" x14ac:dyDescent="0.4">
      <c r="A1571" s="12"/>
      <c r="B1571" s="12"/>
      <c r="C1571" s="42"/>
      <c r="D1571" s="12"/>
      <c r="E1571" s="12"/>
      <c r="F1571" s="12"/>
      <c r="G1571" s="12"/>
      <c r="H1571" s="12"/>
      <c r="I1571" s="12"/>
      <c r="J1571" s="12"/>
      <c r="K1571" s="12"/>
      <c r="L1571" s="12"/>
      <c r="M1571" s="49"/>
      <c r="N1571" s="49"/>
      <c r="O1571" s="12"/>
      <c r="P1571" s="12"/>
      <c r="Q1571" s="12"/>
      <c r="R1571" s="12"/>
      <c r="S1571" s="12"/>
      <c r="T1571" s="12"/>
    </row>
    <row r="1572" spans="1:20" s="1" customFormat="1" x14ac:dyDescent="0.4">
      <c r="A1572" s="12"/>
      <c r="B1572" s="12"/>
      <c r="C1572" s="42"/>
      <c r="D1572" s="12"/>
      <c r="E1572" s="12"/>
      <c r="F1572" s="12"/>
      <c r="G1572" s="12"/>
      <c r="H1572" s="12"/>
      <c r="I1572" s="12"/>
      <c r="J1572" s="12"/>
      <c r="K1572" s="12"/>
      <c r="L1572" s="12"/>
      <c r="M1572" s="49"/>
      <c r="N1572" s="49"/>
      <c r="O1572" s="12"/>
      <c r="P1572" s="12"/>
      <c r="Q1572" s="12"/>
      <c r="R1572" s="12"/>
      <c r="S1572" s="12"/>
      <c r="T1572" s="12"/>
    </row>
    <row r="1573" spans="1:20" s="1" customFormat="1" x14ac:dyDescent="0.4">
      <c r="A1573" s="12"/>
      <c r="B1573" s="12"/>
      <c r="C1573" s="42"/>
      <c r="D1573" s="12"/>
      <c r="E1573" s="12"/>
      <c r="F1573" s="12"/>
      <c r="G1573" s="12"/>
      <c r="H1573" s="12"/>
      <c r="I1573" s="12"/>
      <c r="J1573" s="12"/>
      <c r="K1573" s="12"/>
      <c r="L1573" s="12"/>
      <c r="M1573" s="49"/>
      <c r="N1573" s="49"/>
      <c r="O1573" s="12"/>
      <c r="P1573" s="12"/>
      <c r="Q1573" s="12"/>
      <c r="R1573" s="12"/>
      <c r="S1573" s="12"/>
      <c r="T1573" s="12"/>
    </row>
    <row r="1574" spans="1:20" s="1" customFormat="1" x14ac:dyDescent="0.4">
      <c r="A1574" s="12"/>
      <c r="B1574" s="12"/>
      <c r="C1574" s="42"/>
      <c r="D1574" s="12"/>
      <c r="E1574" s="12"/>
      <c r="F1574" s="12"/>
      <c r="G1574" s="12"/>
      <c r="H1574" s="12"/>
      <c r="I1574" s="12"/>
      <c r="J1574" s="12"/>
      <c r="K1574" s="12"/>
      <c r="L1574" s="12"/>
      <c r="M1574" s="49"/>
      <c r="N1574" s="49"/>
      <c r="O1574" s="12"/>
      <c r="P1574" s="12"/>
      <c r="Q1574" s="12"/>
      <c r="R1574" s="12"/>
      <c r="S1574" s="12"/>
      <c r="T1574" s="12"/>
    </row>
    <row r="1575" spans="1:20" s="1" customFormat="1" x14ac:dyDescent="0.4">
      <c r="A1575" s="12"/>
      <c r="B1575" s="12"/>
      <c r="C1575" s="42"/>
      <c r="D1575" s="12"/>
      <c r="E1575" s="12"/>
      <c r="F1575" s="12"/>
      <c r="G1575" s="12"/>
      <c r="H1575" s="12"/>
      <c r="I1575" s="12"/>
      <c r="J1575" s="12"/>
      <c r="K1575" s="12"/>
      <c r="L1575" s="12"/>
      <c r="M1575" s="49"/>
      <c r="N1575" s="49"/>
      <c r="O1575" s="12"/>
      <c r="P1575" s="12"/>
      <c r="Q1575" s="12"/>
      <c r="R1575" s="12"/>
      <c r="S1575" s="12"/>
      <c r="T1575" s="12"/>
    </row>
    <row r="1576" spans="1:20" s="1" customFormat="1" x14ac:dyDescent="0.4">
      <c r="A1576" s="12"/>
      <c r="B1576" s="12"/>
      <c r="C1576" s="42"/>
      <c r="D1576" s="12"/>
      <c r="E1576" s="12"/>
      <c r="F1576" s="12"/>
      <c r="G1576" s="12"/>
      <c r="H1576" s="12"/>
      <c r="I1576" s="12"/>
      <c r="J1576" s="12"/>
      <c r="K1576" s="12"/>
      <c r="L1576" s="12"/>
      <c r="M1576" s="49"/>
      <c r="N1576" s="49"/>
      <c r="O1576" s="12"/>
      <c r="P1576" s="12"/>
      <c r="Q1576" s="12"/>
      <c r="R1576" s="12"/>
      <c r="S1576" s="12"/>
      <c r="T1576" s="12"/>
    </row>
    <row r="1577" spans="1:20" s="1" customFormat="1" x14ac:dyDescent="0.4">
      <c r="A1577" s="12"/>
      <c r="B1577" s="12"/>
      <c r="C1577" s="42"/>
      <c r="D1577" s="12"/>
      <c r="E1577" s="12"/>
      <c r="F1577" s="12"/>
      <c r="G1577" s="12"/>
      <c r="H1577" s="12"/>
      <c r="I1577" s="12"/>
      <c r="J1577" s="12"/>
      <c r="K1577" s="12"/>
      <c r="L1577" s="12"/>
      <c r="M1577" s="49"/>
      <c r="N1577" s="49"/>
      <c r="O1577" s="12"/>
      <c r="P1577" s="12"/>
      <c r="Q1577" s="12"/>
      <c r="R1577" s="12"/>
      <c r="S1577" s="12"/>
      <c r="T1577" s="12"/>
    </row>
    <row r="1578" spans="1:20" s="1" customFormat="1" x14ac:dyDescent="0.4">
      <c r="A1578" s="12"/>
      <c r="B1578" s="12"/>
      <c r="C1578" s="42"/>
      <c r="D1578" s="12"/>
      <c r="E1578" s="12"/>
      <c r="F1578" s="12"/>
      <c r="G1578" s="12"/>
      <c r="H1578" s="12"/>
      <c r="I1578" s="12"/>
      <c r="J1578" s="12"/>
      <c r="K1578" s="12"/>
      <c r="L1578" s="12"/>
      <c r="M1578" s="49"/>
      <c r="N1578" s="49"/>
      <c r="O1578" s="12"/>
      <c r="P1578" s="12"/>
      <c r="Q1578" s="12"/>
      <c r="R1578" s="12"/>
      <c r="S1578" s="12"/>
      <c r="T1578" s="12"/>
    </row>
    <row r="1579" spans="1:20" s="1" customFormat="1" x14ac:dyDescent="0.4">
      <c r="A1579" s="12"/>
      <c r="B1579" s="12"/>
      <c r="C1579" s="42"/>
      <c r="D1579" s="12"/>
      <c r="E1579" s="12"/>
      <c r="F1579" s="12"/>
      <c r="G1579" s="12"/>
      <c r="H1579" s="12"/>
      <c r="I1579" s="12"/>
      <c r="J1579" s="12"/>
      <c r="K1579" s="12"/>
      <c r="L1579" s="12"/>
      <c r="M1579" s="49"/>
      <c r="N1579" s="49"/>
      <c r="O1579" s="12"/>
      <c r="P1579" s="12"/>
      <c r="Q1579" s="12"/>
      <c r="R1579" s="12"/>
      <c r="S1579" s="12"/>
      <c r="T1579" s="12"/>
    </row>
    <row r="1580" spans="1:20" s="1" customFormat="1" x14ac:dyDescent="0.4">
      <c r="A1580" s="12"/>
      <c r="B1580" s="12"/>
      <c r="C1580" s="42"/>
      <c r="D1580" s="12"/>
      <c r="E1580" s="12"/>
      <c r="F1580" s="12"/>
      <c r="G1580" s="12"/>
      <c r="H1580" s="12"/>
      <c r="I1580" s="12"/>
      <c r="J1580" s="12"/>
      <c r="K1580" s="12"/>
      <c r="L1580" s="12"/>
      <c r="M1580" s="49"/>
      <c r="N1580" s="49"/>
      <c r="O1580" s="12"/>
      <c r="P1580" s="12"/>
      <c r="Q1580" s="12"/>
      <c r="R1580" s="12"/>
      <c r="S1580" s="12"/>
      <c r="T1580" s="12"/>
    </row>
    <row r="1581" spans="1:20" s="1" customFormat="1" x14ac:dyDescent="0.4">
      <c r="A1581" s="12"/>
      <c r="B1581" s="12"/>
      <c r="C1581" s="42"/>
      <c r="D1581" s="12"/>
      <c r="E1581" s="12"/>
      <c r="F1581" s="12"/>
      <c r="G1581" s="12"/>
      <c r="H1581" s="12"/>
      <c r="I1581" s="12"/>
      <c r="J1581" s="12"/>
      <c r="K1581" s="12"/>
      <c r="L1581" s="12"/>
      <c r="M1581" s="49"/>
      <c r="N1581" s="49"/>
      <c r="O1581" s="12"/>
      <c r="P1581" s="12"/>
      <c r="Q1581" s="12"/>
      <c r="R1581" s="12"/>
      <c r="S1581" s="12"/>
      <c r="T1581" s="12"/>
    </row>
    <row r="1582" spans="1:20" s="1" customFormat="1" x14ac:dyDescent="0.4">
      <c r="A1582" s="12"/>
      <c r="B1582" s="12"/>
      <c r="C1582" s="42"/>
      <c r="D1582" s="12"/>
      <c r="E1582" s="12"/>
      <c r="F1582" s="12"/>
      <c r="G1582" s="12"/>
      <c r="H1582" s="12"/>
      <c r="I1582" s="12"/>
      <c r="J1582" s="12"/>
      <c r="K1582" s="12"/>
      <c r="L1582" s="12"/>
      <c r="M1582" s="49"/>
      <c r="N1582" s="49"/>
      <c r="O1582" s="12"/>
      <c r="P1582" s="12"/>
      <c r="Q1582" s="12"/>
      <c r="R1582" s="12"/>
      <c r="S1582" s="12"/>
      <c r="T1582" s="12"/>
    </row>
    <row r="1583" spans="1:20" s="1" customFormat="1" x14ac:dyDescent="0.4">
      <c r="A1583" s="12"/>
      <c r="B1583" s="12"/>
      <c r="C1583" s="42"/>
      <c r="D1583" s="12"/>
      <c r="E1583" s="12"/>
      <c r="F1583" s="12"/>
      <c r="G1583" s="12"/>
      <c r="H1583" s="12"/>
      <c r="I1583" s="12"/>
      <c r="J1583" s="12"/>
      <c r="K1583" s="12"/>
      <c r="L1583" s="12"/>
      <c r="M1583" s="49"/>
      <c r="N1583" s="49"/>
      <c r="O1583" s="12"/>
      <c r="P1583" s="12"/>
      <c r="Q1583" s="12"/>
      <c r="R1583" s="12"/>
      <c r="S1583" s="12"/>
      <c r="T1583" s="12"/>
    </row>
    <row r="1584" spans="1:20" s="1" customFormat="1" x14ac:dyDescent="0.4">
      <c r="A1584" s="12"/>
      <c r="B1584" s="12"/>
      <c r="C1584" s="42"/>
      <c r="D1584" s="12"/>
      <c r="E1584" s="12"/>
      <c r="F1584" s="12"/>
      <c r="G1584" s="12"/>
      <c r="H1584" s="12"/>
      <c r="I1584" s="12"/>
      <c r="J1584" s="12"/>
      <c r="K1584" s="12"/>
      <c r="L1584" s="12"/>
      <c r="M1584" s="49"/>
      <c r="N1584" s="49"/>
      <c r="O1584" s="12"/>
      <c r="P1584" s="12"/>
      <c r="Q1584" s="12"/>
      <c r="R1584" s="12"/>
      <c r="S1584" s="12"/>
      <c r="T1584" s="12"/>
    </row>
    <row r="1585" spans="1:20" s="1" customFormat="1" x14ac:dyDescent="0.4">
      <c r="A1585" s="12"/>
      <c r="B1585" s="12"/>
      <c r="C1585" s="42"/>
      <c r="D1585" s="12"/>
      <c r="E1585" s="12"/>
      <c r="F1585" s="12"/>
      <c r="G1585" s="12"/>
      <c r="H1585" s="12"/>
      <c r="I1585" s="12"/>
      <c r="J1585" s="12"/>
      <c r="K1585" s="12"/>
      <c r="L1585" s="12"/>
      <c r="M1585" s="49"/>
      <c r="N1585" s="49"/>
      <c r="O1585" s="12"/>
      <c r="P1585" s="12"/>
      <c r="Q1585" s="12"/>
      <c r="R1585" s="12"/>
      <c r="S1585" s="12"/>
      <c r="T1585" s="12"/>
    </row>
    <row r="1586" spans="1:20" s="1" customFormat="1" x14ac:dyDescent="0.4">
      <c r="A1586" s="12"/>
      <c r="B1586" s="12"/>
      <c r="C1586" s="42"/>
      <c r="D1586" s="12"/>
      <c r="E1586" s="12"/>
      <c r="F1586" s="12"/>
      <c r="G1586" s="12"/>
      <c r="H1586" s="12"/>
      <c r="I1586" s="12"/>
      <c r="J1586" s="12"/>
      <c r="K1586" s="12"/>
      <c r="L1586" s="12"/>
      <c r="M1586" s="49"/>
      <c r="N1586" s="49"/>
      <c r="O1586" s="12"/>
      <c r="P1586" s="12"/>
      <c r="Q1586" s="12"/>
      <c r="R1586" s="12"/>
      <c r="S1586" s="12"/>
      <c r="T1586" s="12"/>
    </row>
    <row r="1587" spans="1:20" s="1" customFormat="1" x14ac:dyDescent="0.4">
      <c r="A1587" s="12"/>
      <c r="B1587" s="12"/>
      <c r="C1587" s="42"/>
      <c r="D1587" s="12"/>
      <c r="E1587" s="12"/>
      <c r="F1587" s="12"/>
      <c r="G1587" s="12"/>
      <c r="H1587" s="12"/>
      <c r="I1587" s="12"/>
      <c r="J1587" s="12"/>
      <c r="K1587" s="12"/>
      <c r="L1587" s="12"/>
      <c r="M1587" s="49"/>
      <c r="N1587" s="49"/>
      <c r="O1587" s="12"/>
      <c r="P1587" s="12"/>
      <c r="Q1587" s="12"/>
      <c r="R1587" s="12"/>
      <c r="S1587" s="12"/>
      <c r="T1587" s="12"/>
    </row>
    <row r="1588" spans="1:20" s="1" customFormat="1" x14ac:dyDescent="0.4">
      <c r="A1588" s="12"/>
      <c r="B1588" s="12"/>
      <c r="C1588" s="42"/>
      <c r="D1588" s="12"/>
      <c r="E1588" s="12"/>
      <c r="F1588" s="12"/>
      <c r="G1588" s="12"/>
      <c r="H1588" s="12"/>
      <c r="I1588" s="12"/>
      <c r="J1588" s="12"/>
      <c r="K1588" s="12"/>
      <c r="L1588" s="12"/>
      <c r="M1588" s="49"/>
      <c r="N1588" s="49"/>
      <c r="O1588" s="12"/>
      <c r="P1588" s="12"/>
      <c r="Q1588" s="12"/>
      <c r="R1588" s="12"/>
      <c r="S1588" s="12"/>
      <c r="T1588" s="12"/>
    </row>
    <row r="1589" spans="1:20" s="1" customFormat="1" x14ac:dyDescent="0.4">
      <c r="A1589" s="12"/>
      <c r="B1589" s="12"/>
      <c r="C1589" s="42"/>
      <c r="D1589" s="12"/>
      <c r="E1589" s="12"/>
      <c r="F1589" s="12"/>
      <c r="G1589" s="12"/>
      <c r="H1589" s="12"/>
      <c r="I1589" s="12"/>
      <c r="J1589" s="12"/>
      <c r="K1589" s="12"/>
      <c r="L1589" s="12"/>
      <c r="M1589" s="49"/>
      <c r="N1589" s="49"/>
      <c r="O1589" s="12"/>
      <c r="P1589" s="12"/>
      <c r="Q1589" s="12"/>
      <c r="R1589" s="12"/>
      <c r="S1589" s="12"/>
      <c r="T1589" s="12"/>
    </row>
    <row r="1590" spans="1:20" s="1" customFormat="1" x14ac:dyDescent="0.4">
      <c r="A1590" s="12"/>
      <c r="B1590" s="12"/>
      <c r="C1590" s="42"/>
      <c r="D1590" s="12"/>
      <c r="E1590" s="12"/>
      <c r="F1590" s="12"/>
      <c r="G1590" s="12"/>
      <c r="H1590" s="12"/>
      <c r="I1590" s="12"/>
      <c r="J1590" s="12"/>
      <c r="K1590" s="12"/>
      <c r="L1590" s="12"/>
      <c r="M1590" s="49"/>
      <c r="N1590" s="49"/>
      <c r="O1590" s="12"/>
      <c r="P1590" s="12"/>
      <c r="Q1590" s="12"/>
      <c r="R1590" s="12"/>
      <c r="S1590" s="12"/>
      <c r="T1590" s="12"/>
    </row>
    <row r="1591" spans="1:20" s="1" customFormat="1" x14ac:dyDescent="0.4">
      <c r="A1591" s="12"/>
      <c r="B1591" s="12"/>
      <c r="C1591" s="42"/>
      <c r="D1591" s="12"/>
      <c r="E1591" s="12"/>
      <c r="F1591" s="12"/>
      <c r="G1591" s="12"/>
      <c r="H1591" s="12"/>
      <c r="I1591" s="12"/>
      <c r="J1591" s="12"/>
      <c r="K1591" s="12"/>
      <c r="L1591" s="12"/>
      <c r="M1591" s="49"/>
      <c r="N1591" s="49"/>
      <c r="O1591" s="12"/>
      <c r="P1591" s="12"/>
      <c r="Q1591" s="12"/>
      <c r="R1591" s="12"/>
      <c r="S1591" s="12"/>
      <c r="T1591" s="12"/>
    </row>
    <row r="1592" spans="1:20" s="1" customFormat="1" x14ac:dyDescent="0.4">
      <c r="A1592" s="12"/>
      <c r="B1592" s="12"/>
      <c r="C1592" s="42"/>
      <c r="D1592" s="12"/>
      <c r="E1592" s="12"/>
      <c r="F1592" s="12"/>
      <c r="G1592" s="12"/>
      <c r="H1592" s="12"/>
      <c r="I1592" s="12"/>
      <c r="J1592" s="12"/>
      <c r="K1592" s="12"/>
      <c r="L1592" s="12"/>
      <c r="M1592" s="49"/>
      <c r="N1592" s="49"/>
      <c r="O1592" s="12"/>
      <c r="P1592" s="12"/>
      <c r="Q1592" s="12"/>
      <c r="R1592" s="12"/>
      <c r="S1592" s="12"/>
      <c r="T1592" s="12"/>
    </row>
    <row r="1593" spans="1:20" s="1" customFormat="1" x14ac:dyDescent="0.4">
      <c r="A1593" s="12"/>
      <c r="B1593" s="12"/>
      <c r="C1593" s="42"/>
      <c r="D1593" s="12"/>
      <c r="E1593" s="12"/>
      <c r="F1593" s="12"/>
      <c r="G1593" s="12"/>
      <c r="H1593" s="12"/>
      <c r="I1593" s="12"/>
      <c r="J1593" s="12"/>
      <c r="K1593" s="12"/>
      <c r="L1593" s="12"/>
      <c r="M1593" s="49"/>
      <c r="N1593" s="49"/>
      <c r="O1593" s="12"/>
      <c r="P1593" s="12"/>
      <c r="Q1593" s="12"/>
      <c r="R1593" s="12"/>
      <c r="S1593" s="12"/>
      <c r="T1593" s="12"/>
    </row>
    <row r="1594" spans="1:20" s="1" customFormat="1" x14ac:dyDescent="0.4">
      <c r="A1594" s="12"/>
      <c r="B1594" s="12"/>
      <c r="C1594" s="42"/>
      <c r="D1594" s="12"/>
      <c r="E1594" s="12"/>
      <c r="F1594" s="12"/>
      <c r="G1594" s="12"/>
      <c r="H1594" s="12"/>
      <c r="I1594" s="12"/>
      <c r="J1594" s="12"/>
      <c r="K1594" s="12"/>
      <c r="L1594" s="12"/>
      <c r="M1594" s="49"/>
      <c r="N1594" s="49"/>
      <c r="O1594" s="12"/>
      <c r="P1594" s="12"/>
      <c r="Q1594" s="12"/>
      <c r="R1594" s="12"/>
      <c r="S1594" s="12"/>
      <c r="T1594" s="12"/>
    </row>
    <row r="1595" spans="1:20" s="1" customFormat="1" x14ac:dyDescent="0.4">
      <c r="A1595" s="12"/>
      <c r="B1595" s="12"/>
      <c r="C1595" s="42"/>
      <c r="D1595" s="12"/>
      <c r="E1595" s="12"/>
      <c r="F1595" s="12"/>
      <c r="G1595" s="12"/>
      <c r="H1595" s="12"/>
      <c r="I1595" s="12"/>
      <c r="J1595" s="12"/>
      <c r="K1595" s="12"/>
      <c r="L1595" s="12"/>
      <c r="M1595" s="49"/>
      <c r="N1595" s="49"/>
      <c r="O1595" s="12"/>
      <c r="P1595" s="12"/>
      <c r="Q1595" s="12"/>
      <c r="R1595" s="12"/>
      <c r="S1595" s="12"/>
      <c r="T1595" s="12"/>
    </row>
    <row r="1596" spans="1:20" s="1" customFormat="1" x14ac:dyDescent="0.4">
      <c r="A1596" s="12"/>
      <c r="B1596" s="12"/>
      <c r="C1596" s="42"/>
      <c r="D1596" s="12"/>
      <c r="E1596" s="12"/>
      <c r="F1596" s="12"/>
      <c r="G1596" s="12"/>
      <c r="H1596" s="12"/>
      <c r="I1596" s="12"/>
      <c r="J1596" s="12"/>
      <c r="K1596" s="12"/>
      <c r="L1596" s="12"/>
      <c r="M1596" s="49"/>
      <c r="N1596" s="49"/>
      <c r="O1596" s="12"/>
      <c r="P1596" s="12"/>
      <c r="Q1596" s="12"/>
      <c r="R1596" s="12"/>
      <c r="S1596" s="12"/>
      <c r="T1596" s="12"/>
    </row>
    <row r="1597" spans="1:20" s="1" customFormat="1" x14ac:dyDescent="0.4">
      <c r="A1597" s="12"/>
      <c r="B1597" s="12"/>
      <c r="C1597" s="42"/>
      <c r="D1597" s="12"/>
      <c r="E1597" s="12"/>
      <c r="F1597" s="12"/>
      <c r="G1597" s="12"/>
      <c r="H1597" s="12"/>
      <c r="I1597" s="12"/>
      <c r="J1597" s="12"/>
      <c r="K1597" s="12"/>
      <c r="L1597" s="12"/>
      <c r="M1597" s="49"/>
      <c r="N1597" s="49"/>
      <c r="O1597" s="12"/>
      <c r="P1597" s="12"/>
      <c r="Q1597" s="12"/>
      <c r="R1597" s="12"/>
      <c r="S1597" s="12"/>
      <c r="T1597" s="12"/>
    </row>
    <row r="1598" spans="1:20" s="1" customFormat="1" x14ac:dyDescent="0.4">
      <c r="A1598" s="12"/>
      <c r="B1598" s="12"/>
      <c r="C1598" s="42"/>
      <c r="D1598" s="12"/>
      <c r="E1598" s="12"/>
      <c r="F1598" s="12"/>
      <c r="G1598" s="12"/>
      <c r="H1598" s="12"/>
      <c r="I1598" s="12"/>
      <c r="J1598" s="12"/>
      <c r="K1598" s="12"/>
      <c r="L1598" s="12"/>
      <c r="M1598" s="49"/>
      <c r="N1598" s="49"/>
      <c r="O1598" s="12"/>
      <c r="P1598" s="12"/>
      <c r="Q1598" s="12"/>
      <c r="R1598" s="12"/>
      <c r="S1598" s="12"/>
      <c r="T1598" s="12"/>
    </row>
    <row r="1599" spans="1:20" s="1" customFormat="1" x14ac:dyDescent="0.4">
      <c r="A1599" s="12"/>
      <c r="B1599" s="12"/>
      <c r="C1599" s="42"/>
      <c r="D1599" s="12"/>
      <c r="E1599" s="12"/>
      <c r="F1599" s="12"/>
      <c r="G1599" s="12"/>
      <c r="H1599" s="12"/>
      <c r="I1599" s="12"/>
      <c r="J1599" s="12"/>
      <c r="K1599" s="12"/>
      <c r="L1599" s="12"/>
      <c r="M1599" s="49"/>
      <c r="N1599" s="49"/>
      <c r="O1599" s="12"/>
      <c r="P1599" s="12"/>
      <c r="Q1599" s="12"/>
      <c r="R1599" s="12"/>
      <c r="S1599" s="12"/>
      <c r="T1599" s="12"/>
    </row>
    <row r="1600" spans="1:20" s="1" customFormat="1" x14ac:dyDescent="0.4">
      <c r="A1600" s="12"/>
      <c r="B1600" s="12"/>
      <c r="C1600" s="42"/>
      <c r="D1600" s="12"/>
      <c r="E1600" s="12"/>
      <c r="F1600" s="12"/>
      <c r="G1600" s="12"/>
      <c r="H1600" s="12"/>
      <c r="I1600" s="12"/>
      <c r="J1600" s="12"/>
      <c r="K1600" s="12"/>
      <c r="L1600" s="12"/>
      <c r="M1600" s="49"/>
      <c r="N1600" s="49"/>
      <c r="O1600" s="12"/>
      <c r="P1600" s="12"/>
      <c r="Q1600" s="12"/>
      <c r="R1600" s="12"/>
      <c r="S1600" s="12"/>
      <c r="T1600" s="12"/>
    </row>
    <row r="1601" spans="1:20" s="1" customFormat="1" x14ac:dyDescent="0.4">
      <c r="A1601" s="12"/>
      <c r="B1601" s="12"/>
      <c r="C1601" s="42"/>
      <c r="D1601" s="12"/>
      <c r="E1601" s="12"/>
      <c r="F1601" s="12"/>
      <c r="G1601" s="12"/>
      <c r="H1601" s="12"/>
      <c r="I1601" s="12"/>
      <c r="J1601" s="12"/>
      <c r="K1601" s="12"/>
      <c r="L1601" s="12"/>
      <c r="M1601" s="49"/>
      <c r="N1601" s="49"/>
      <c r="O1601" s="12"/>
      <c r="P1601" s="12"/>
      <c r="Q1601" s="12"/>
      <c r="R1601" s="12"/>
      <c r="S1601" s="12"/>
      <c r="T1601" s="12"/>
    </row>
    <row r="1602" spans="1:20" s="1" customFormat="1" x14ac:dyDescent="0.4">
      <c r="A1602" s="12"/>
      <c r="B1602" s="12"/>
      <c r="C1602" s="42"/>
      <c r="D1602" s="12"/>
      <c r="E1602" s="12"/>
      <c r="F1602" s="12"/>
      <c r="G1602" s="12"/>
      <c r="H1602" s="12"/>
      <c r="I1602" s="12"/>
      <c r="J1602" s="12"/>
      <c r="K1602" s="12"/>
      <c r="L1602" s="12"/>
      <c r="M1602" s="49"/>
      <c r="N1602" s="49"/>
      <c r="O1602" s="12"/>
      <c r="P1602" s="12"/>
      <c r="Q1602" s="12"/>
      <c r="R1602" s="12"/>
      <c r="S1602" s="12"/>
      <c r="T1602" s="12"/>
    </row>
    <row r="1603" spans="1:20" s="1" customFormat="1" x14ac:dyDescent="0.4">
      <c r="A1603" s="12"/>
      <c r="B1603" s="12"/>
      <c r="C1603" s="42"/>
      <c r="D1603" s="12"/>
      <c r="E1603" s="12"/>
      <c r="F1603" s="12"/>
      <c r="G1603" s="12"/>
      <c r="H1603" s="12"/>
      <c r="I1603" s="12"/>
      <c r="J1603" s="12"/>
      <c r="K1603" s="12"/>
      <c r="L1603" s="12"/>
      <c r="M1603" s="49"/>
      <c r="N1603" s="49"/>
      <c r="O1603" s="12"/>
      <c r="P1603" s="12"/>
      <c r="Q1603" s="12"/>
      <c r="R1603" s="12"/>
      <c r="S1603" s="12"/>
      <c r="T1603" s="12"/>
    </row>
    <row r="1604" spans="1:20" s="1" customFormat="1" x14ac:dyDescent="0.4">
      <c r="A1604" s="12"/>
      <c r="B1604" s="12"/>
      <c r="C1604" s="42"/>
      <c r="D1604" s="12"/>
      <c r="E1604" s="12"/>
      <c r="F1604" s="12"/>
      <c r="G1604" s="12"/>
      <c r="H1604" s="12"/>
      <c r="I1604" s="12"/>
      <c r="J1604" s="12"/>
      <c r="K1604" s="12"/>
      <c r="L1604" s="12"/>
      <c r="M1604" s="49"/>
      <c r="N1604" s="49"/>
      <c r="O1604" s="12"/>
      <c r="P1604" s="12"/>
      <c r="Q1604" s="12"/>
      <c r="R1604" s="12"/>
      <c r="S1604" s="12"/>
      <c r="T1604" s="12"/>
    </row>
    <row r="1605" spans="1:20" s="1" customFormat="1" x14ac:dyDescent="0.4">
      <c r="A1605" s="12"/>
      <c r="B1605" s="12"/>
      <c r="C1605" s="42"/>
      <c r="D1605" s="12"/>
      <c r="E1605" s="12"/>
      <c r="F1605" s="12"/>
      <c r="G1605" s="12"/>
      <c r="H1605" s="12"/>
      <c r="I1605" s="12"/>
      <c r="J1605" s="12"/>
      <c r="K1605" s="12"/>
      <c r="L1605" s="12"/>
      <c r="M1605" s="49"/>
      <c r="N1605" s="49"/>
      <c r="O1605" s="12"/>
      <c r="P1605" s="12"/>
      <c r="Q1605" s="12"/>
      <c r="R1605" s="12"/>
      <c r="S1605" s="12"/>
      <c r="T1605" s="12"/>
    </row>
    <row r="1606" spans="1:20" s="1" customFormat="1" x14ac:dyDescent="0.4">
      <c r="A1606" s="12"/>
      <c r="B1606" s="12"/>
      <c r="C1606" s="42"/>
      <c r="D1606" s="12"/>
      <c r="E1606" s="12"/>
      <c r="F1606" s="12"/>
      <c r="G1606" s="12"/>
      <c r="H1606" s="12"/>
      <c r="I1606" s="12"/>
      <c r="J1606" s="12"/>
      <c r="K1606" s="12"/>
      <c r="L1606" s="12"/>
      <c r="M1606" s="49"/>
      <c r="N1606" s="49"/>
      <c r="O1606" s="12"/>
      <c r="P1606" s="12"/>
      <c r="Q1606" s="12"/>
      <c r="R1606" s="12"/>
      <c r="S1606" s="12"/>
      <c r="T1606" s="12"/>
    </row>
    <row r="1607" spans="1:20" s="1" customFormat="1" x14ac:dyDescent="0.4">
      <c r="A1607" s="12"/>
      <c r="B1607" s="12"/>
      <c r="C1607" s="42"/>
      <c r="D1607" s="12"/>
      <c r="E1607" s="12"/>
      <c r="F1607" s="12"/>
      <c r="G1607" s="12"/>
      <c r="H1607" s="12"/>
      <c r="I1607" s="12"/>
      <c r="J1607" s="12"/>
      <c r="K1607" s="12"/>
      <c r="L1607" s="12"/>
      <c r="M1607" s="49"/>
      <c r="N1607" s="49"/>
      <c r="O1607" s="12"/>
      <c r="P1607" s="12"/>
      <c r="Q1607" s="12"/>
      <c r="R1607" s="12"/>
      <c r="S1607" s="12"/>
      <c r="T1607" s="12"/>
    </row>
    <row r="1608" spans="1:20" s="1" customFormat="1" x14ac:dyDescent="0.4">
      <c r="A1608" s="12"/>
      <c r="B1608" s="12"/>
      <c r="C1608" s="42"/>
      <c r="D1608" s="12"/>
      <c r="E1608" s="12"/>
      <c r="F1608" s="12"/>
      <c r="G1608" s="12"/>
      <c r="H1608" s="12"/>
      <c r="I1608" s="12"/>
      <c r="J1608" s="12"/>
      <c r="K1608" s="12"/>
      <c r="L1608" s="12"/>
      <c r="M1608" s="49"/>
      <c r="N1608" s="49"/>
      <c r="O1608" s="12"/>
      <c r="P1608" s="12"/>
      <c r="Q1608" s="12"/>
      <c r="R1608" s="12"/>
      <c r="S1608" s="12"/>
      <c r="T1608" s="12"/>
    </row>
    <row r="1609" spans="1:20" s="1" customFormat="1" x14ac:dyDescent="0.4">
      <c r="A1609" s="12"/>
      <c r="B1609" s="12"/>
      <c r="C1609" s="42"/>
      <c r="D1609" s="12"/>
      <c r="E1609" s="12"/>
      <c r="F1609" s="12"/>
      <c r="G1609" s="12"/>
      <c r="H1609" s="12"/>
      <c r="I1609" s="12"/>
      <c r="J1609" s="12"/>
      <c r="K1609" s="12"/>
      <c r="L1609" s="12"/>
      <c r="M1609" s="49"/>
      <c r="N1609" s="49"/>
      <c r="O1609" s="12"/>
      <c r="P1609" s="12"/>
      <c r="Q1609" s="12"/>
      <c r="R1609" s="12"/>
      <c r="S1609" s="12"/>
      <c r="T1609" s="12"/>
    </row>
    <row r="1610" spans="1:20" s="1" customFormat="1" x14ac:dyDescent="0.4">
      <c r="A1610" s="12"/>
      <c r="B1610" s="12"/>
      <c r="C1610" s="42"/>
      <c r="D1610" s="12"/>
      <c r="E1610" s="12"/>
      <c r="F1610" s="12"/>
      <c r="G1610" s="12"/>
      <c r="H1610" s="12"/>
      <c r="I1610" s="12"/>
      <c r="J1610" s="12"/>
      <c r="K1610" s="12"/>
      <c r="L1610" s="12"/>
      <c r="M1610" s="49"/>
      <c r="N1610" s="49"/>
      <c r="O1610" s="12"/>
      <c r="P1610" s="12"/>
      <c r="Q1610" s="12"/>
      <c r="R1610" s="12"/>
      <c r="S1610" s="12"/>
      <c r="T1610" s="12"/>
    </row>
    <row r="1611" spans="1:20" s="1" customFormat="1" x14ac:dyDescent="0.4">
      <c r="A1611" s="12"/>
      <c r="B1611" s="12"/>
      <c r="C1611" s="42"/>
      <c r="D1611" s="12"/>
      <c r="E1611" s="12"/>
      <c r="F1611" s="12"/>
      <c r="G1611" s="12"/>
      <c r="H1611" s="12"/>
      <c r="I1611" s="12"/>
      <c r="J1611" s="12"/>
      <c r="K1611" s="12"/>
      <c r="L1611" s="12"/>
      <c r="M1611" s="49"/>
      <c r="N1611" s="49"/>
      <c r="O1611" s="12"/>
      <c r="P1611" s="12"/>
      <c r="Q1611" s="12"/>
      <c r="R1611" s="12"/>
      <c r="S1611" s="12"/>
      <c r="T1611" s="12"/>
    </row>
    <row r="1612" spans="1:20" s="1" customFormat="1" x14ac:dyDescent="0.4">
      <c r="A1612" s="12"/>
      <c r="B1612" s="12"/>
      <c r="C1612" s="42"/>
      <c r="D1612" s="12"/>
      <c r="E1612" s="12"/>
      <c r="F1612" s="12"/>
      <c r="G1612" s="12"/>
      <c r="H1612" s="12"/>
      <c r="I1612" s="12"/>
      <c r="J1612" s="12"/>
      <c r="K1612" s="12"/>
      <c r="L1612" s="12"/>
      <c r="M1612" s="49"/>
      <c r="N1612" s="49"/>
      <c r="O1612" s="12"/>
      <c r="P1612" s="12"/>
      <c r="Q1612" s="12"/>
      <c r="R1612" s="12"/>
      <c r="S1612" s="12"/>
      <c r="T1612" s="12"/>
    </row>
    <row r="1613" spans="1:20" s="1" customFormat="1" x14ac:dyDescent="0.4">
      <c r="A1613" s="12"/>
      <c r="B1613" s="12"/>
      <c r="C1613" s="42"/>
      <c r="D1613" s="12"/>
      <c r="E1613" s="12"/>
      <c r="F1613" s="12"/>
      <c r="G1613" s="12"/>
      <c r="H1613" s="12"/>
      <c r="I1613" s="12"/>
      <c r="J1613" s="12"/>
      <c r="K1613" s="12"/>
      <c r="L1613" s="12"/>
      <c r="M1613" s="49"/>
      <c r="N1613" s="49"/>
      <c r="O1613" s="12"/>
      <c r="P1613" s="12"/>
      <c r="Q1613" s="12"/>
      <c r="R1613" s="12"/>
      <c r="S1613" s="12"/>
      <c r="T1613" s="12"/>
    </row>
    <row r="1614" spans="1:20" s="1" customFormat="1" x14ac:dyDescent="0.4">
      <c r="A1614" s="12"/>
      <c r="B1614" s="12"/>
      <c r="C1614" s="42"/>
      <c r="D1614" s="12"/>
      <c r="E1614" s="12"/>
      <c r="F1614" s="12"/>
      <c r="G1614" s="12"/>
      <c r="H1614" s="12"/>
      <c r="I1614" s="12"/>
      <c r="J1614" s="12"/>
      <c r="K1614" s="12"/>
      <c r="L1614" s="12"/>
      <c r="M1614" s="49"/>
      <c r="N1614" s="49"/>
      <c r="O1614" s="12"/>
      <c r="P1614" s="12"/>
      <c r="Q1614" s="12"/>
      <c r="R1614" s="12"/>
      <c r="S1614" s="12"/>
      <c r="T1614" s="12"/>
    </row>
    <row r="1615" spans="1:20" s="1" customFormat="1" x14ac:dyDescent="0.4">
      <c r="A1615" s="12"/>
      <c r="B1615" s="12"/>
      <c r="C1615" s="42"/>
      <c r="D1615" s="12"/>
      <c r="E1615" s="12"/>
      <c r="F1615" s="12"/>
      <c r="G1615" s="12"/>
      <c r="H1615" s="12"/>
      <c r="I1615" s="12"/>
      <c r="J1615" s="12"/>
      <c r="K1615" s="12"/>
      <c r="L1615" s="12"/>
      <c r="M1615" s="49"/>
      <c r="N1615" s="49"/>
      <c r="O1615" s="12"/>
      <c r="P1615" s="12"/>
      <c r="Q1615" s="12"/>
      <c r="R1615" s="12"/>
      <c r="S1615" s="12"/>
      <c r="T1615" s="12"/>
    </row>
    <row r="1616" spans="1:20" s="1" customFormat="1" x14ac:dyDescent="0.4">
      <c r="A1616" s="12"/>
      <c r="B1616" s="12"/>
      <c r="C1616" s="42"/>
      <c r="D1616" s="12"/>
      <c r="E1616" s="12"/>
      <c r="F1616" s="12"/>
      <c r="G1616" s="12"/>
      <c r="H1616" s="12"/>
      <c r="I1616" s="12"/>
      <c r="J1616" s="12"/>
      <c r="K1616" s="12"/>
      <c r="L1616" s="12"/>
      <c r="M1616" s="49"/>
      <c r="N1616" s="49"/>
      <c r="O1616" s="12"/>
      <c r="P1616" s="12"/>
      <c r="Q1616" s="12"/>
      <c r="R1616" s="12"/>
      <c r="S1616" s="12"/>
      <c r="T1616" s="12"/>
    </row>
    <row r="1617" spans="1:20" s="1" customFormat="1" x14ac:dyDescent="0.4">
      <c r="A1617" s="12"/>
      <c r="B1617" s="12"/>
      <c r="C1617" s="42"/>
      <c r="D1617" s="12"/>
      <c r="E1617" s="12"/>
      <c r="F1617" s="12"/>
      <c r="G1617" s="12"/>
      <c r="H1617" s="12"/>
      <c r="I1617" s="12"/>
      <c r="J1617" s="12"/>
      <c r="K1617" s="12"/>
      <c r="L1617" s="12"/>
      <c r="M1617" s="49"/>
      <c r="N1617" s="49"/>
      <c r="O1617" s="12"/>
      <c r="P1617" s="12"/>
      <c r="Q1617" s="12"/>
      <c r="R1617" s="12"/>
      <c r="S1617" s="12"/>
      <c r="T1617" s="12"/>
    </row>
    <row r="1618" spans="1:20" s="1" customFormat="1" x14ac:dyDescent="0.4">
      <c r="A1618" s="12"/>
      <c r="B1618" s="12"/>
      <c r="C1618" s="42"/>
      <c r="D1618" s="12"/>
      <c r="E1618" s="12"/>
      <c r="F1618" s="12"/>
      <c r="G1618" s="12"/>
      <c r="H1618" s="12"/>
      <c r="I1618" s="12"/>
      <c r="J1618" s="12"/>
      <c r="K1618" s="12"/>
      <c r="L1618" s="12"/>
      <c r="M1618" s="49"/>
      <c r="N1618" s="49"/>
      <c r="O1618" s="12"/>
      <c r="P1618" s="12"/>
      <c r="Q1618" s="12"/>
      <c r="R1618" s="12"/>
      <c r="S1618" s="12"/>
      <c r="T1618" s="12"/>
    </row>
    <row r="1619" spans="1:20" s="1" customFormat="1" x14ac:dyDescent="0.4">
      <c r="A1619" s="12"/>
      <c r="B1619" s="12"/>
      <c r="C1619" s="42"/>
      <c r="D1619" s="12"/>
      <c r="E1619" s="12"/>
      <c r="F1619" s="12"/>
      <c r="G1619" s="12"/>
      <c r="H1619" s="12"/>
      <c r="I1619" s="12"/>
      <c r="J1619" s="12"/>
      <c r="K1619" s="12"/>
      <c r="L1619" s="12"/>
      <c r="M1619" s="49"/>
      <c r="N1619" s="49"/>
      <c r="O1619" s="12"/>
      <c r="P1619" s="12"/>
      <c r="Q1619" s="12"/>
      <c r="R1619" s="12"/>
      <c r="S1619" s="12"/>
      <c r="T1619" s="12"/>
    </row>
    <row r="1620" spans="1:20" s="1" customFormat="1" x14ac:dyDescent="0.4">
      <c r="A1620" s="12"/>
      <c r="B1620" s="12"/>
      <c r="C1620" s="42"/>
      <c r="D1620" s="12"/>
      <c r="E1620" s="12"/>
      <c r="F1620" s="12"/>
      <c r="G1620" s="12"/>
      <c r="H1620" s="12"/>
      <c r="I1620" s="12"/>
      <c r="J1620" s="12"/>
      <c r="K1620" s="12"/>
      <c r="L1620" s="12"/>
      <c r="M1620" s="49"/>
      <c r="N1620" s="49"/>
      <c r="O1620" s="12"/>
      <c r="P1620" s="12"/>
      <c r="Q1620" s="12"/>
      <c r="R1620" s="12"/>
      <c r="S1620" s="12"/>
      <c r="T1620" s="12"/>
    </row>
    <row r="1621" spans="1:20" s="1" customFormat="1" x14ac:dyDescent="0.4">
      <c r="A1621" s="12"/>
      <c r="B1621" s="12"/>
      <c r="C1621" s="42"/>
      <c r="D1621" s="12"/>
      <c r="E1621" s="12"/>
      <c r="F1621" s="12"/>
      <c r="G1621" s="12"/>
      <c r="H1621" s="12"/>
      <c r="I1621" s="12"/>
      <c r="J1621" s="12"/>
      <c r="K1621" s="12"/>
      <c r="L1621" s="12"/>
      <c r="M1621" s="49"/>
      <c r="N1621" s="49"/>
      <c r="O1621" s="12"/>
      <c r="P1621" s="12"/>
      <c r="Q1621" s="12"/>
      <c r="R1621" s="12"/>
      <c r="S1621" s="12"/>
      <c r="T1621" s="12"/>
    </row>
    <row r="1622" spans="1:20" s="1" customFormat="1" x14ac:dyDescent="0.4">
      <c r="A1622" s="12"/>
      <c r="B1622" s="12"/>
      <c r="C1622" s="42"/>
      <c r="D1622" s="12"/>
      <c r="E1622" s="12"/>
      <c r="F1622" s="12"/>
      <c r="G1622" s="12"/>
      <c r="H1622" s="12"/>
      <c r="I1622" s="12"/>
      <c r="J1622" s="12"/>
      <c r="K1622" s="12"/>
      <c r="L1622" s="12"/>
      <c r="M1622" s="49"/>
      <c r="N1622" s="49"/>
      <c r="O1622" s="12"/>
      <c r="P1622" s="12"/>
      <c r="Q1622" s="12"/>
      <c r="R1622" s="12"/>
      <c r="S1622" s="12"/>
      <c r="T1622" s="12"/>
    </row>
    <row r="1623" spans="1:20" s="1" customFormat="1" x14ac:dyDescent="0.4">
      <c r="A1623" s="12"/>
      <c r="B1623" s="12"/>
      <c r="C1623" s="42"/>
      <c r="D1623" s="12"/>
      <c r="E1623" s="12"/>
      <c r="F1623" s="12"/>
      <c r="G1623" s="12"/>
      <c r="H1623" s="12"/>
      <c r="I1623" s="12"/>
      <c r="J1623" s="12"/>
      <c r="K1623" s="12"/>
      <c r="L1623" s="12"/>
      <c r="M1623" s="49"/>
      <c r="N1623" s="49"/>
      <c r="O1623" s="12"/>
      <c r="P1623" s="12"/>
      <c r="Q1623" s="12"/>
      <c r="R1623" s="12"/>
      <c r="S1623" s="12"/>
      <c r="T1623" s="12"/>
    </row>
    <row r="1624" spans="1:20" s="1" customFormat="1" x14ac:dyDescent="0.4">
      <c r="A1624" s="12"/>
      <c r="B1624" s="12"/>
      <c r="C1624" s="42"/>
      <c r="D1624" s="12"/>
      <c r="E1624" s="12"/>
      <c r="F1624" s="12"/>
      <c r="G1624" s="12"/>
      <c r="H1624" s="12"/>
      <c r="I1624" s="12"/>
      <c r="J1624" s="12"/>
      <c r="K1624" s="12"/>
      <c r="L1624" s="12"/>
      <c r="M1624" s="49"/>
      <c r="N1624" s="49"/>
      <c r="O1624" s="12"/>
      <c r="P1624" s="12"/>
      <c r="Q1624" s="12"/>
      <c r="R1624" s="12"/>
      <c r="S1624" s="12"/>
      <c r="T1624" s="12"/>
    </row>
    <row r="1625" spans="1:20" s="1" customFormat="1" x14ac:dyDescent="0.4">
      <c r="A1625" s="12"/>
      <c r="B1625" s="12"/>
      <c r="C1625" s="42"/>
      <c r="D1625" s="12"/>
      <c r="E1625" s="12"/>
      <c r="F1625" s="12"/>
      <c r="G1625" s="12"/>
      <c r="H1625" s="12"/>
      <c r="I1625" s="12"/>
      <c r="J1625" s="12"/>
      <c r="K1625" s="12"/>
      <c r="L1625" s="12"/>
      <c r="M1625" s="49"/>
      <c r="N1625" s="49"/>
      <c r="O1625" s="12"/>
      <c r="P1625" s="12"/>
      <c r="Q1625" s="12"/>
      <c r="R1625" s="12"/>
      <c r="S1625" s="12"/>
      <c r="T1625" s="12"/>
    </row>
    <row r="1626" spans="1:20" s="1" customFormat="1" x14ac:dyDescent="0.4">
      <c r="A1626" s="12"/>
      <c r="B1626" s="12"/>
      <c r="C1626" s="42"/>
      <c r="D1626" s="12"/>
      <c r="E1626" s="12"/>
      <c r="F1626" s="12"/>
      <c r="G1626" s="12"/>
      <c r="H1626" s="12"/>
      <c r="I1626" s="12"/>
      <c r="J1626" s="12"/>
      <c r="K1626" s="12"/>
      <c r="L1626" s="12"/>
      <c r="M1626" s="49"/>
      <c r="N1626" s="49"/>
      <c r="O1626" s="12"/>
      <c r="P1626" s="12"/>
      <c r="Q1626" s="12"/>
      <c r="R1626" s="12"/>
      <c r="S1626" s="12"/>
      <c r="T1626" s="12"/>
    </row>
    <row r="1627" spans="1:20" s="1" customFormat="1" x14ac:dyDescent="0.4">
      <c r="A1627" s="12"/>
      <c r="B1627" s="12"/>
      <c r="C1627" s="42"/>
      <c r="D1627" s="12"/>
      <c r="E1627" s="12"/>
      <c r="F1627" s="12"/>
      <c r="G1627" s="12"/>
      <c r="H1627" s="12"/>
      <c r="I1627" s="12"/>
      <c r="J1627" s="12"/>
      <c r="K1627" s="12"/>
      <c r="L1627" s="12"/>
      <c r="M1627" s="49"/>
      <c r="N1627" s="49"/>
      <c r="O1627" s="12"/>
      <c r="P1627" s="12"/>
      <c r="Q1627" s="12"/>
      <c r="R1627" s="12"/>
      <c r="S1627" s="12"/>
      <c r="T1627" s="12"/>
    </row>
    <row r="1628" spans="1:20" s="1" customFormat="1" x14ac:dyDescent="0.4">
      <c r="A1628" s="12"/>
      <c r="B1628" s="12"/>
      <c r="C1628" s="42"/>
      <c r="D1628" s="12"/>
      <c r="E1628" s="12"/>
      <c r="F1628" s="12"/>
      <c r="G1628" s="12"/>
      <c r="H1628" s="12"/>
      <c r="I1628" s="12"/>
      <c r="J1628" s="12"/>
      <c r="K1628" s="12"/>
      <c r="L1628" s="12"/>
      <c r="M1628" s="49"/>
      <c r="N1628" s="49"/>
      <c r="O1628" s="12"/>
      <c r="P1628" s="12"/>
      <c r="Q1628" s="12"/>
      <c r="R1628" s="12"/>
      <c r="S1628" s="12"/>
      <c r="T1628" s="12"/>
    </row>
    <row r="1629" spans="1:20" s="1" customFormat="1" x14ac:dyDescent="0.4">
      <c r="A1629" s="12"/>
      <c r="B1629" s="12"/>
      <c r="C1629" s="42"/>
      <c r="D1629" s="12"/>
      <c r="E1629" s="12"/>
      <c r="F1629" s="12"/>
      <c r="G1629" s="12"/>
      <c r="H1629" s="12"/>
      <c r="I1629" s="12"/>
      <c r="J1629" s="12"/>
      <c r="K1629" s="12"/>
      <c r="L1629" s="12"/>
      <c r="M1629" s="49"/>
      <c r="N1629" s="49"/>
      <c r="O1629" s="12"/>
      <c r="P1629" s="12"/>
      <c r="Q1629" s="12"/>
      <c r="R1629" s="12"/>
      <c r="S1629" s="12"/>
      <c r="T1629" s="12"/>
    </row>
    <row r="1630" spans="1:20" s="1" customFormat="1" x14ac:dyDescent="0.4">
      <c r="A1630" s="12"/>
      <c r="B1630" s="12"/>
      <c r="C1630" s="42"/>
      <c r="D1630" s="12"/>
      <c r="E1630" s="12"/>
      <c r="F1630" s="12"/>
      <c r="G1630" s="12"/>
      <c r="H1630" s="12"/>
      <c r="I1630" s="12"/>
      <c r="J1630" s="12"/>
      <c r="K1630" s="12"/>
      <c r="L1630" s="12"/>
      <c r="M1630" s="49"/>
      <c r="N1630" s="49"/>
      <c r="O1630" s="12"/>
      <c r="P1630" s="12"/>
      <c r="Q1630" s="12"/>
      <c r="R1630" s="12"/>
      <c r="S1630" s="12"/>
      <c r="T1630" s="12"/>
    </row>
    <row r="1631" spans="1:20" s="1" customFormat="1" x14ac:dyDescent="0.4">
      <c r="A1631" s="12"/>
      <c r="B1631" s="12"/>
      <c r="C1631" s="42"/>
      <c r="D1631" s="12"/>
      <c r="E1631" s="12"/>
      <c r="F1631" s="12"/>
      <c r="G1631" s="12"/>
      <c r="H1631" s="12"/>
      <c r="I1631" s="12"/>
      <c r="J1631" s="12"/>
      <c r="K1631" s="12"/>
      <c r="L1631" s="12"/>
      <c r="M1631" s="49"/>
      <c r="N1631" s="49"/>
      <c r="O1631" s="12"/>
      <c r="P1631" s="12"/>
      <c r="Q1631" s="12"/>
      <c r="R1631" s="12"/>
      <c r="S1631" s="12"/>
      <c r="T1631" s="12"/>
    </row>
    <row r="1632" spans="1:20" s="1" customFormat="1" x14ac:dyDescent="0.4">
      <c r="A1632" s="12"/>
      <c r="B1632" s="12"/>
      <c r="C1632" s="42"/>
      <c r="D1632" s="12"/>
      <c r="E1632" s="12"/>
      <c r="F1632" s="12"/>
      <c r="G1632" s="12"/>
      <c r="H1632" s="12"/>
      <c r="I1632" s="12"/>
      <c r="J1632" s="12"/>
      <c r="K1632" s="12"/>
      <c r="L1632" s="12"/>
      <c r="M1632" s="49"/>
      <c r="N1632" s="49"/>
      <c r="O1632" s="12"/>
      <c r="P1632" s="12"/>
      <c r="Q1632" s="12"/>
      <c r="R1632" s="12"/>
      <c r="S1632" s="12"/>
      <c r="T1632" s="12"/>
    </row>
    <row r="1633" spans="1:20" s="1" customFormat="1" x14ac:dyDescent="0.4">
      <c r="A1633" s="12"/>
      <c r="B1633" s="12"/>
      <c r="C1633" s="42"/>
      <c r="D1633" s="12"/>
      <c r="E1633" s="12"/>
      <c r="F1633" s="12"/>
      <c r="G1633" s="12"/>
      <c r="H1633" s="12"/>
      <c r="I1633" s="12"/>
      <c r="J1633" s="12"/>
      <c r="K1633" s="12"/>
      <c r="L1633" s="12"/>
      <c r="M1633" s="49"/>
      <c r="N1633" s="49"/>
      <c r="O1633" s="12"/>
      <c r="P1633" s="12"/>
      <c r="Q1633" s="12"/>
      <c r="R1633" s="12"/>
      <c r="S1633" s="12"/>
      <c r="T1633" s="12"/>
    </row>
    <row r="1634" spans="1:20" s="1" customFormat="1" x14ac:dyDescent="0.4">
      <c r="A1634" s="12"/>
      <c r="B1634" s="12"/>
      <c r="C1634" s="42"/>
      <c r="D1634" s="12"/>
      <c r="E1634" s="12"/>
      <c r="F1634" s="12"/>
      <c r="G1634" s="12"/>
      <c r="H1634" s="12"/>
      <c r="I1634" s="12"/>
      <c r="J1634" s="12"/>
      <c r="K1634" s="12"/>
      <c r="L1634" s="12"/>
      <c r="M1634" s="49"/>
      <c r="N1634" s="49"/>
      <c r="O1634" s="12"/>
      <c r="P1634" s="12"/>
      <c r="Q1634" s="12"/>
      <c r="R1634" s="12"/>
      <c r="S1634" s="12"/>
      <c r="T1634" s="12"/>
    </row>
    <row r="1635" spans="1:20" s="1" customFormat="1" x14ac:dyDescent="0.4">
      <c r="A1635" s="12"/>
      <c r="B1635" s="12"/>
      <c r="C1635" s="42"/>
      <c r="D1635" s="12"/>
      <c r="E1635" s="12"/>
      <c r="F1635" s="12"/>
      <c r="G1635" s="12"/>
      <c r="H1635" s="12"/>
      <c r="I1635" s="12"/>
      <c r="J1635" s="12"/>
      <c r="K1635" s="12"/>
      <c r="L1635" s="12"/>
      <c r="M1635" s="49"/>
      <c r="N1635" s="49"/>
      <c r="O1635" s="12"/>
      <c r="P1635" s="12"/>
      <c r="Q1635" s="12"/>
      <c r="R1635" s="12"/>
      <c r="S1635" s="12"/>
      <c r="T1635" s="12"/>
    </row>
    <row r="1636" spans="1:20" s="1" customFormat="1" x14ac:dyDescent="0.4">
      <c r="A1636" s="12"/>
      <c r="B1636" s="12"/>
      <c r="C1636" s="42"/>
      <c r="D1636" s="12"/>
      <c r="E1636" s="12"/>
      <c r="F1636" s="12"/>
      <c r="G1636" s="12"/>
      <c r="H1636" s="12"/>
      <c r="I1636" s="12"/>
      <c r="J1636" s="12"/>
      <c r="K1636" s="12"/>
      <c r="L1636" s="12"/>
      <c r="M1636" s="49"/>
      <c r="N1636" s="49"/>
      <c r="O1636" s="12"/>
      <c r="P1636" s="12"/>
      <c r="Q1636" s="12"/>
      <c r="R1636" s="12"/>
      <c r="S1636" s="12"/>
      <c r="T1636" s="12"/>
    </row>
    <row r="1637" spans="1:20" s="1" customFormat="1" x14ac:dyDescent="0.4">
      <c r="A1637" s="12"/>
      <c r="B1637" s="12"/>
      <c r="C1637" s="42"/>
      <c r="D1637" s="12"/>
      <c r="E1637" s="12"/>
      <c r="F1637" s="12"/>
      <c r="G1637" s="12"/>
      <c r="H1637" s="12"/>
      <c r="I1637" s="12"/>
      <c r="J1637" s="12"/>
      <c r="K1637" s="12"/>
      <c r="L1637" s="12"/>
      <c r="M1637" s="49"/>
      <c r="N1637" s="49"/>
      <c r="O1637" s="12"/>
      <c r="P1637" s="12"/>
      <c r="Q1637" s="12"/>
      <c r="R1637" s="12"/>
      <c r="S1637" s="12"/>
      <c r="T1637" s="12"/>
    </row>
    <row r="1638" spans="1:20" s="1" customFormat="1" x14ac:dyDescent="0.4">
      <c r="A1638" s="12"/>
      <c r="B1638" s="12"/>
      <c r="C1638" s="42"/>
      <c r="D1638" s="12"/>
      <c r="E1638" s="12"/>
      <c r="F1638" s="12"/>
      <c r="G1638" s="12"/>
      <c r="H1638" s="12"/>
      <c r="I1638" s="12"/>
      <c r="J1638" s="12"/>
      <c r="K1638" s="12"/>
      <c r="L1638" s="12"/>
      <c r="M1638" s="49"/>
      <c r="N1638" s="49"/>
      <c r="O1638" s="12"/>
      <c r="P1638" s="12"/>
      <c r="Q1638" s="12"/>
      <c r="R1638" s="12"/>
      <c r="S1638" s="12"/>
      <c r="T1638" s="12"/>
    </row>
    <row r="1639" spans="1:20" s="1" customFormat="1" x14ac:dyDescent="0.4">
      <c r="A1639" s="12"/>
      <c r="B1639" s="12"/>
      <c r="C1639" s="42"/>
      <c r="D1639" s="12"/>
      <c r="E1639" s="12"/>
      <c r="F1639" s="12"/>
      <c r="G1639" s="12"/>
      <c r="H1639" s="12"/>
      <c r="I1639" s="12"/>
      <c r="J1639" s="12"/>
      <c r="K1639" s="12"/>
      <c r="L1639" s="12"/>
      <c r="M1639" s="49"/>
      <c r="N1639" s="49"/>
      <c r="O1639" s="12"/>
      <c r="P1639" s="12"/>
      <c r="Q1639" s="12"/>
      <c r="R1639" s="12"/>
      <c r="S1639" s="12"/>
      <c r="T1639" s="12"/>
    </row>
    <row r="1640" spans="1:20" s="1" customFormat="1" x14ac:dyDescent="0.4">
      <c r="A1640" s="12"/>
      <c r="B1640" s="12"/>
      <c r="C1640" s="42"/>
      <c r="D1640" s="12"/>
      <c r="E1640" s="12"/>
      <c r="F1640" s="12"/>
      <c r="G1640" s="12"/>
      <c r="H1640" s="12"/>
      <c r="I1640" s="12"/>
      <c r="J1640" s="12"/>
      <c r="K1640" s="12"/>
      <c r="L1640" s="12"/>
      <c r="M1640" s="49"/>
      <c r="N1640" s="49"/>
      <c r="O1640" s="12"/>
      <c r="P1640" s="12"/>
      <c r="Q1640" s="12"/>
      <c r="R1640" s="12"/>
      <c r="S1640" s="12"/>
      <c r="T1640" s="12"/>
    </row>
    <row r="1641" spans="1:20" s="1" customFormat="1" x14ac:dyDescent="0.4">
      <c r="A1641" s="12"/>
      <c r="B1641" s="12"/>
      <c r="C1641" s="42"/>
      <c r="D1641" s="12"/>
      <c r="E1641" s="12"/>
      <c r="F1641" s="12"/>
      <c r="G1641" s="12"/>
      <c r="H1641" s="12"/>
      <c r="I1641" s="12"/>
      <c r="J1641" s="12"/>
      <c r="K1641" s="12"/>
      <c r="L1641" s="12"/>
      <c r="M1641" s="49"/>
      <c r="N1641" s="49"/>
      <c r="O1641" s="12"/>
      <c r="P1641" s="12"/>
      <c r="Q1641" s="12"/>
      <c r="R1641" s="12"/>
      <c r="S1641" s="12"/>
      <c r="T1641" s="12"/>
    </row>
    <row r="1642" spans="1:20" s="1" customFormat="1" x14ac:dyDescent="0.4">
      <c r="A1642" s="12"/>
      <c r="B1642" s="12"/>
      <c r="C1642" s="42"/>
      <c r="D1642" s="12"/>
      <c r="E1642" s="12"/>
      <c r="F1642" s="12"/>
      <c r="G1642" s="12"/>
      <c r="H1642" s="12"/>
      <c r="I1642" s="12"/>
      <c r="J1642" s="12"/>
      <c r="K1642" s="12"/>
      <c r="L1642" s="12"/>
      <c r="M1642" s="49"/>
      <c r="N1642" s="49"/>
      <c r="O1642" s="12"/>
      <c r="P1642" s="12"/>
      <c r="Q1642" s="12"/>
      <c r="R1642" s="12"/>
      <c r="S1642" s="12"/>
      <c r="T1642" s="12"/>
    </row>
    <row r="1643" spans="1:20" s="1" customFormat="1" x14ac:dyDescent="0.4">
      <c r="A1643" s="12"/>
      <c r="B1643" s="12"/>
      <c r="C1643" s="42"/>
      <c r="D1643" s="12"/>
      <c r="E1643" s="12"/>
      <c r="F1643" s="12"/>
      <c r="G1643" s="12"/>
      <c r="H1643" s="12"/>
      <c r="I1643" s="12"/>
      <c r="J1643" s="12"/>
      <c r="K1643" s="12"/>
      <c r="L1643" s="12"/>
      <c r="M1643" s="49"/>
      <c r="N1643" s="49"/>
      <c r="O1643" s="12"/>
      <c r="P1643" s="12"/>
      <c r="Q1643" s="12"/>
      <c r="R1643" s="12"/>
      <c r="S1643" s="12"/>
      <c r="T1643" s="12"/>
    </row>
    <row r="1644" spans="1:20" s="1" customFormat="1" x14ac:dyDescent="0.4">
      <c r="A1644" s="12"/>
      <c r="B1644" s="12"/>
      <c r="C1644" s="42"/>
      <c r="D1644" s="12"/>
      <c r="E1644" s="12"/>
      <c r="F1644" s="12"/>
      <c r="G1644" s="12"/>
      <c r="H1644" s="12"/>
      <c r="I1644" s="12"/>
      <c r="J1644" s="12"/>
      <c r="K1644" s="12"/>
      <c r="L1644" s="12"/>
      <c r="M1644" s="49"/>
      <c r="N1644" s="49"/>
      <c r="O1644" s="12"/>
      <c r="P1644" s="12"/>
      <c r="Q1644" s="12"/>
      <c r="R1644" s="12"/>
      <c r="S1644" s="12"/>
      <c r="T1644" s="12"/>
    </row>
    <row r="1645" spans="1:20" s="1" customFormat="1" x14ac:dyDescent="0.4">
      <c r="A1645" s="12"/>
      <c r="B1645" s="12"/>
      <c r="C1645" s="42"/>
      <c r="D1645" s="12"/>
      <c r="E1645" s="12"/>
      <c r="F1645" s="12"/>
      <c r="G1645" s="12"/>
      <c r="H1645" s="12"/>
      <c r="I1645" s="12"/>
      <c r="J1645" s="12"/>
      <c r="K1645" s="12"/>
      <c r="L1645" s="12"/>
      <c r="M1645" s="49"/>
      <c r="N1645" s="49"/>
      <c r="O1645" s="12"/>
      <c r="P1645" s="12"/>
      <c r="Q1645" s="12"/>
      <c r="R1645" s="12"/>
      <c r="S1645" s="12"/>
      <c r="T1645" s="12"/>
    </row>
    <row r="1646" spans="1:20" s="1" customFormat="1" x14ac:dyDescent="0.4">
      <c r="A1646" s="12"/>
      <c r="B1646" s="12"/>
      <c r="C1646" s="42"/>
      <c r="D1646" s="12"/>
      <c r="E1646" s="12"/>
      <c r="F1646" s="12"/>
      <c r="G1646" s="12"/>
      <c r="H1646" s="12"/>
      <c r="I1646" s="12"/>
      <c r="J1646" s="12"/>
      <c r="K1646" s="12"/>
      <c r="L1646" s="12"/>
      <c r="M1646" s="49"/>
      <c r="N1646" s="49"/>
      <c r="O1646" s="12"/>
      <c r="P1646" s="12"/>
      <c r="Q1646" s="12"/>
      <c r="R1646" s="12"/>
      <c r="S1646" s="12"/>
      <c r="T1646" s="12"/>
    </row>
    <row r="1647" spans="1:20" s="1" customFormat="1" x14ac:dyDescent="0.4">
      <c r="A1647" s="12"/>
      <c r="B1647" s="12"/>
      <c r="C1647" s="42"/>
      <c r="D1647" s="12"/>
      <c r="E1647" s="12"/>
      <c r="F1647" s="12"/>
      <c r="G1647" s="12"/>
      <c r="H1647" s="12"/>
      <c r="I1647" s="12"/>
      <c r="J1647" s="12"/>
      <c r="K1647" s="12"/>
      <c r="L1647" s="12"/>
      <c r="M1647" s="49"/>
      <c r="N1647" s="49"/>
      <c r="O1647" s="12"/>
      <c r="P1647" s="12"/>
      <c r="Q1647" s="12"/>
      <c r="R1647" s="12"/>
      <c r="S1647" s="12"/>
      <c r="T1647" s="12"/>
    </row>
    <row r="1648" spans="1:20" s="1" customFormat="1" x14ac:dyDescent="0.4">
      <c r="A1648" s="12"/>
      <c r="B1648" s="12"/>
      <c r="C1648" s="42"/>
      <c r="D1648" s="12"/>
      <c r="E1648" s="12"/>
      <c r="F1648" s="12"/>
      <c r="G1648" s="12"/>
      <c r="H1648" s="12"/>
      <c r="I1648" s="12"/>
      <c r="J1648" s="12"/>
      <c r="K1648" s="12"/>
      <c r="L1648" s="12"/>
      <c r="M1648" s="49"/>
      <c r="N1648" s="49"/>
      <c r="O1648" s="12"/>
      <c r="P1648" s="12"/>
      <c r="Q1648" s="12"/>
      <c r="R1648" s="12"/>
      <c r="S1648" s="12"/>
      <c r="T1648" s="12"/>
    </row>
    <row r="1649" spans="1:20" s="1" customFormat="1" x14ac:dyDescent="0.4">
      <c r="A1649" s="12"/>
      <c r="B1649" s="12"/>
      <c r="C1649" s="42"/>
      <c r="D1649" s="12"/>
      <c r="E1649" s="12"/>
      <c r="F1649" s="12"/>
      <c r="G1649" s="12"/>
      <c r="H1649" s="12"/>
      <c r="I1649" s="12"/>
      <c r="J1649" s="12"/>
      <c r="K1649" s="12"/>
      <c r="L1649" s="12"/>
      <c r="M1649" s="49"/>
      <c r="N1649" s="49"/>
      <c r="O1649" s="12"/>
      <c r="P1649" s="12"/>
      <c r="Q1649" s="12"/>
      <c r="R1649" s="12"/>
      <c r="S1649" s="12"/>
      <c r="T1649" s="12"/>
    </row>
    <row r="1650" spans="1:20" s="1" customFormat="1" x14ac:dyDescent="0.4">
      <c r="A1650" s="12"/>
      <c r="B1650" s="12"/>
      <c r="C1650" s="42"/>
      <c r="D1650" s="12"/>
      <c r="E1650" s="12"/>
      <c r="F1650" s="12"/>
      <c r="G1650" s="12"/>
      <c r="H1650" s="12"/>
      <c r="I1650" s="12"/>
      <c r="J1650" s="12"/>
      <c r="K1650" s="12"/>
      <c r="L1650" s="12"/>
      <c r="M1650" s="49"/>
      <c r="N1650" s="49"/>
      <c r="O1650" s="12"/>
      <c r="P1650" s="12"/>
      <c r="Q1650" s="12"/>
      <c r="R1650" s="12"/>
      <c r="S1650" s="12"/>
      <c r="T1650" s="12"/>
    </row>
    <row r="1651" spans="1:20" s="1" customFormat="1" x14ac:dyDescent="0.4">
      <c r="A1651" s="12"/>
      <c r="B1651" s="12"/>
      <c r="C1651" s="42"/>
      <c r="D1651" s="12"/>
      <c r="E1651" s="12"/>
      <c r="F1651" s="12"/>
      <c r="G1651" s="12"/>
      <c r="H1651" s="12"/>
      <c r="I1651" s="12"/>
      <c r="J1651" s="12"/>
      <c r="K1651" s="12"/>
      <c r="L1651" s="12"/>
      <c r="M1651" s="49"/>
      <c r="N1651" s="49"/>
      <c r="O1651" s="12"/>
      <c r="P1651" s="12"/>
      <c r="Q1651" s="12"/>
      <c r="R1651" s="12"/>
      <c r="S1651" s="12"/>
      <c r="T1651" s="12"/>
    </row>
    <row r="1652" spans="1:20" s="1" customFormat="1" x14ac:dyDescent="0.4">
      <c r="A1652" s="12"/>
      <c r="B1652" s="12"/>
      <c r="C1652" s="42"/>
      <c r="D1652" s="12"/>
      <c r="E1652" s="12"/>
      <c r="F1652" s="12"/>
      <c r="G1652" s="12"/>
      <c r="H1652" s="12"/>
      <c r="I1652" s="12"/>
      <c r="J1652" s="12"/>
      <c r="K1652" s="12"/>
      <c r="L1652" s="12"/>
      <c r="M1652" s="49"/>
      <c r="N1652" s="49"/>
      <c r="O1652" s="12"/>
      <c r="P1652" s="12"/>
      <c r="Q1652" s="12"/>
      <c r="R1652" s="12"/>
      <c r="S1652" s="12"/>
      <c r="T1652" s="12"/>
    </row>
    <row r="1653" spans="1:20" s="1" customFormat="1" x14ac:dyDescent="0.4">
      <c r="A1653" s="12"/>
      <c r="B1653" s="12"/>
      <c r="C1653" s="42"/>
      <c r="D1653" s="12"/>
      <c r="E1653" s="12"/>
      <c r="F1653" s="12"/>
      <c r="G1653" s="12"/>
      <c r="H1653" s="12"/>
      <c r="I1653" s="12"/>
      <c r="J1653" s="12"/>
      <c r="K1653" s="12"/>
      <c r="L1653" s="12"/>
      <c r="M1653" s="49"/>
      <c r="N1653" s="49"/>
      <c r="O1653" s="12"/>
      <c r="P1653" s="12"/>
      <c r="Q1653" s="12"/>
      <c r="R1653" s="12"/>
      <c r="S1653" s="12"/>
      <c r="T1653" s="12"/>
    </row>
    <row r="1654" spans="1:20" s="1" customFormat="1" x14ac:dyDescent="0.4">
      <c r="A1654" s="12"/>
      <c r="B1654" s="12"/>
      <c r="C1654" s="42"/>
      <c r="D1654" s="12"/>
      <c r="E1654" s="12"/>
      <c r="F1654" s="12"/>
      <c r="G1654" s="12"/>
      <c r="H1654" s="12"/>
      <c r="I1654" s="12"/>
      <c r="J1654" s="12"/>
      <c r="K1654" s="12"/>
      <c r="L1654" s="12"/>
      <c r="M1654" s="49"/>
      <c r="N1654" s="49"/>
      <c r="O1654" s="12"/>
      <c r="P1654" s="12"/>
      <c r="Q1654" s="12"/>
      <c r="R1654" s="12"/>
      <c r="S1654" s="12"/>
      <c r="T1654" s="12"/>
    </row>
    <row r="1655" spans="1:20" s="1" customFormat="1" x14ac:dyDescent="0.4">
      <c r="A1655" s="12"/>
      <c r="B1655" s="12"/>
      <c r="C1655" s="42"/>
      <c r="D1655" s="12"/>
      <c r="E1655" s="12"/>
      <c r="F1655" s="12"/>
      <c r="G1655" s="12"/>
      <c r="H1655" s="12"/>
      <c r="I1655" s="12"/>
      <c r="J1655" s="12"/>
      <c r="K1655" s="12"/>
      <c r="L1655" s="12"/>
      <c r="M1655" s="49"/>
      <c r="N1655" s="49"/>
      <c r="O1655" s="12"/>
      <c r="P1655" s="12"/>
      <c r="Q1655" s="12"/>
      <c r="R1655" s="12"/>
      <c r="S1655" s="12"/>
      <c r="T1655" s="12"/>
    </row>
    <row r="1656" spans="1:20" s="1" customFormat="1" x14ac:dyDescent="0.4">
      <c r="A1656" s="12"/>
      <c r="B1656" s="12"/>
      <c r="C1656" s="42"/>
      <c r="D1656" s="12"/>
      <c r="E1656" s="12"/>
      <c r="F1656" s="12"/>
      <c r="G1656" s="12"/>
      <c r="H1656" s="12"/>
      <c r="I1656" s="12"/>
      <c r="J1656" s="12"/>
      <c r="K1656" s="12"/>
      <c r="L1656" s="12"/>
      <c r="M1656" s="49"/>
      <c r="N1656" s="49"/>
      <c r="O1656" s="12"/>
      <c r="P1656" s="12"/>
      <c r="Q1656" s="12"/>
      <c r="R1656" s="12"/>
      <c r="S1656" s="12"/>
      <c r="T1656" s="12"/>
    </row>
    <row r="1657" spans="1:20" s="1" customFormat="1" x14ac:dyDescent="0.4">
      <c r="A1657" s="12"/>
      <c r="B1657" s="12"/>
      <c r="C1657" s="42"/>
      <c r="D1657" s="12"/>
      <c r="E1657" s="12"/>
      <c r="F1657" s="12"/>
      <c r="G1657" s="12"/>
      <c r="H1657" s="12"/>
      <c r="I1657" s="12"/>
      <c r="J1657" s="12"/>
      <c r="K1657" s="12"/>
      <c r="L1657" s="12"/>
      <c r="M1657" s="49"/>
      <c r="N1657" s="49"/>
      <c r="O1657" s="12"/>
      <c r="P1657" s="12"/>
      <c r="Q1657" s="12"/>
      <c r="R1657" s="12"/>
      <c r="S1657" s="12"/>
      <c r="T1657" s="12"/>
    </row>
    <row r="1658" spans="1:20" s="1" customFormat="1" x14ac:dyDescent="0.4">
      <c r="A1658" s="12"/>
      <c r="B1658" s="12"/>
      <c r="C1658" s="42"/>
      <c r="D1658" s="12"/>
      <c r="E1658" s="12"/>
      <c r="F1658" s="12"/>
      <c r="G1658" s="12"/>
      <c r="H1658" s="12"/>
      <c r="I1658" s="12"/>
      <c r="J1658" s="12"/>
      <c r="K1658" s="12"/>
      <c r="L1658" s="12"/>
      <c r="M1658" s="49"/>
      <c r="N1658" s="49"/>
      <c r="O1658" s="12"/>
      <c r="P1658" s="12"/>
      <c r="Q1658" s="12"/>
      <c r="R1658" s="12"/>
      <c r="S1658" s="12"/>
      <c r="T1658" s="12"/>
    </row>
    <row r="1659" spans="1:20" s="1" customFormat="1" x14ac:dyDescent="0.4">
      <c r="A1659" s="12"/>
      <c r="B1659" s="12"/>
      <c r="C1659" s="42"/>
      <c r="D1659" s="12"/>
      <c r="E1659" s="12"/>
      <c r="F1659" s="12"/>
      <c r="G1659" s="12"/>
      <c r="H1659" s="12"/>
      <c r="I1659" s="12"/>
      <c r="J1659" s="12"/>
      <c r="K1659" s="12"/>
      <c r="L1659" s="12"/>
      <c r="M1659" s="49"/>
      <c r="N1659" s="49"/>
      <c r="O1659" s="12"/>
      <c r="P1659" s="12"/>
      <c r="Q1659" s="12"/>
      <c r="R1659" s="12"/>
      <c r="S1659" s="12"/>
      <c r="T1659" s="12"/>
    </row>
    <row r="1660" spans="1:20" s="1" customFormat="1" x14ac:dyDescent="0.4">
      <c r="A1660" s="12"/>
      <c r="B1660" s="12"/>
      <c r="C1660" s="42"/>
      <c r="D1660" s="12"/>
      <c r="E1660" s="12"/>
      <c r="F1660" s="12"/>
      <c r="G1660" s="12"/>
      <c r="H1660" s="12"/>
      <c r="I1660" s="12"/>
      <c r="J1660" s="12"/>
      <c r="K1660" s="12"/>
      <c r="L1660" s="12"/>
      <c r="M1660" s="49"/>
      <c r="N1660" s="49"/>
      <c r="O1660" s="12"/>
      <c r="P1660" s="12"/>
      <c r="Q1660" s="12"/>
      <c r="R1660" s="12"/>
      <c r="S1660" s="12"/>
      <c r="T1660" s="12"/>
    </row>
    <row r="1661" spans="1:20" s="1" customFormat="1" x14ac:dyDescent="0.4">
      <c r="A1661" s="12"/>
      <c r="B1661" s="12"/>
      <c r="C1661" s="42"/>
      <c r="D1661" s="12"/>
      <c r="E1661" s="12"/>
      <c r="F1661" s="12"/>
      <c r="G1661" s="12"/>
      <c r="H1661" s="12"/>
      <c r="I1661" s="12"/>
      <c r="J1661" s="12"/>
      <c r="K1661" s="12"/>
      <c r="L1661" s="12"/>
      <c r="M1661" s="49"/>
      <c r="N1661" s="49"/>
      <c r="O1661" s="12"/>
      <c r="P1661" s="12"/>
      <c r="Q1661" s="12"/>
      <c r="R1661" s="12"/>
      <c r="S1661" s="12"/>
      <c r="T1661" s="12"/>
    </row>
    <row r="1662" spans="1:20" s="1" customFormat="1" x14ac:dyDescent="0.4">
      <c r="A1662" s="12"/>
      <c r="B1662" s="12"/>
      <c r="C1662" s="42"/>
      <c r="D1662" s="12"/>
      <c r="E1662" s="12"/>
      <c r="F1662" s="12"/>
      <c r="G1662" s="12"/>
      <c r="H1662" s="12"/>
      <c r="I1662" s="12"/>
      <c r="J1662" s="12"/>
      <c r="K1662" s="12"/>
      <c r="L1662" s="12"/>
      <c r="M1662" s="49"/>
      <c r="N1662" s="49"/>
      <c r="O1662" s="12"/>
      <c r="P1662" s="12"/>
      <c r="Q1662" s="12"/>
      <c r="R1662" s="12"/>
      <c r="S1662" s="12"/>
      <c r="T1662" s="12"/>
    </row>
    <row r="1663" spans="1:20" s="1" customFormat="1" x14ac:dyDescent="0.4">
      <c r="A1663" s="12"/>
      <c r="B1663" s="12"/>
      <c r="C1663" s="42"/>
      <c r="D1663" s="12"/>
      <c r="E1663" s="12"/>
      <c r="F1663" s="12"/>
      <c r="G1663" s="12"/>
      <c r="H1663" s="12"/>
      <c r="I1663" s="12"/>
      <c r="J1663" s="12"/>
      <c r="K1663" s="12"/>
      <c r="L1663" s="12"/>
      <c r="M1663" s="49"/>
      <c r="N1663" s="49"/>
      <c r="O1663" s="12"/>
      <c r="P1663" s="12"/>
      <c r="Q1663" s="12"/>
      <c r="R1663" s="12"/>
      <c r="S1663" s="12"/>
      <c r="T1663" s="12"/>
    </row>
    <row r="1664" spans="1:20" s="1" customFormat="1" x14ac:dyDescent="0.4">
      <c r="A1664" s="12"/>
      <c r="B1664" s="12"/>
      <c r="C1664" s="42"/>
      <c r="D1664" s="12"/>
      <c r="E1664" s="12"/>
      <c r="F1664" s="12"/>
      <c r="G1664" s="12"/>
      <c r="H1664" s="12"/>
      <c r="I1664" s="12"/>
      <c r="J1664" s="12"/>
      <c r="K1664" s="12"/>
      <c r="L1664" s="12"/>
      <c r="M1664" s="49"/>
      <c r="N1664" s="49"/>
      <c r="O1664" s="12"/>
      <c r="P1664" s="12"/>
      <c r="Q1664" s="12"/>
      <c r="R1664" s="12"/>
      <c r="S1664" s="12"/>
      <c r="T1664" s="12"/>
    </row>
    <row r="1665" spans="1:20" s="1" customFormat="1" x14ac:dyDescent="0.4">
      <c r="A1665" s="12"/>
      <c r="B1665" s="12"/>
      <c r="C1665" s="42"/>
      <c r="D1665" s="12"/>
      <c r="E1665" s="12"/>
      <c r="F1665" s="12"/>
      <c r="G1665" s="12"/>
      <c r="H1665" s="12"/>
      <c r="I1665" s="12"/>
      <c r="J1665" s="12"/>
      <c r="K1665" s="12"/>
      <c r="L1665" s="12"/>
      <c r="M1665" s="49"/>
      <c r="N1665" s="49"/>
      <c r="O1665" s="12"/>
      <c r="P1665" s="12"/>
      <c r="Q1665" s="12"/>
      <c r="R1665" s="12"/>
      <c r="S1665" s="12"/>
      <c r="T1665" s="12"/>
    </row>
    <row r="1666" spans="1:20" s="1" customFormat="1" x14ac:dyDescent="0.4">
      <c r="A1666" s="12"/>
      <c r="B1666" s="12"/>
      <c r="C1666" s="42"/>
      <c r="D1666" s="12"/>
      <c r="E1666" s="12"/>
      <c r="F1666" s="12"/>
      <c r="G1666" s="12"/>
      <c r="H1666" s="12"/>
      <c r="I1666" s="12"/>
      <c r="J1666" s="12"/>
      <c r="K1666" s="12"/>
      <c r="L1666" s="12"/>
      <c r="M1666" s="49"/>
      <c r="N1666" s="49"/>
      <c r="O1666" s="12"/>
      <c r="P1666" s="12"/>
      <c r="Q1666" s="12"/>
      <c r="R1666" s="12"/>
      <c r="S1666" s="12"/>
      <c r="T1666" s="12"/>
    </row>
    <row r="1667" spans="1:20" s="1" customFormat="1" x14ac:dyDescent="0.4">
      <c r="A1667" s="12"/>
      <c r="B1667" s="12"/>
      <c r="C1667" s="42"/>
      <c r="D1667" s="12"/>
      <c r="E1667" s="12"/>
      <c r="F1667" s="12"/>
      <c r="G1667" s="12"/>
      <c r="H1667" s="12"/>
      <c r="I1667" s="12"/>
      <c r="J1667" s="12"/>
      <c r="K1667" s="12"/>
      <c r="L1667" s="12"/>
      <c r="M1667" s="49"/>
      <c r="N1667" s="49"/>
      <c r="O1667" s="12"/>
      <c r="P1667" s="12"/>
      <c r="Q1667" s="12"/>
      <c r="R1667" s="12"/>
      <c r="S1667" s="12"/>
      <c r="T1667" s="12"/>
    </row>
    <row r="1668" spans="1:20" s="1" customFormat="1" x14ac:dyDescent="0.4">
      <c r="A1668" s="12"/>
      <c r="B1668" s="12"/>
      <c r="C1668" s="42"/>
      <c r="D1668" s="12"/>
      <c r="E1668" s="12"/>
      <c r="F1668" s="12"/>
      <c r="G1668" s="12"/>
      <c r="H1668" s="12"/>
      <c r="I1668" s="12"/>
      <c r="J1668" s="12"/>
      <c r="K1668" s="12"/>
      <c r="L1668" s="12"/>
      <c r="M1668" s="49"/>
      <c r="N1668" s="49"/>
      <c r="O1668" s="12"/>
      <c r="P1668" s="12"/>
      <c r="Q1668" s="12"/>
      <c r="R1668" s="12"/>
      <c r="S1668" s="12"/>
      <c r="T1668" s="12"/>
    </row>
    <row r="1669" spans="1:20" s="1" customFormat="1" x14ac:dyDescent="0.4">
      <c r="A1669" s="12"/>
      <c r="B1669" s="12"/>
      <c r="C1669" s="42"/>
      <c r="D1669" s="12"/>
      <c r="E1669" s="12"/>
      <c r="F1669" s="12"/>
      <c r="G1669" s="12"/>
      <c r="H1669" s="12"/>
      <c r="I1669" s="12"/>
      <c r="J1669" s="12"/>
      <c r="K1669" s="12"/>
      <c r="L1669" s="12"/>
      <c r="M1669" s="49"/>
      <c r="N1669" s="49"/>
      <c r="O1669" s="12"/>
      <c r="P1669" s="12"/>
      <c r="Q1669" s="12"/>
      <c r="R1669" s="12"/>
      <c r="S1669" s="12"/>
      <c r="T1669" s="12"/>
    </row>
    <row r="1670" spans="1:20" s="1" customFormat="1" x14ac:dyDescent="0.4">
      <c r="A1670" s="12"/>
      <c r="B1670" s="12"/>
      <c r="C1670" s="42"/>
      <c r="D1670" s="12"/>
      <c r="E1670" s="12"/>
      <c r="F1670" s="12"/>
      <c r="G1670" s="12"/>
      <c r="H1670" s="12"/>
      <c r="I1670" s="12"/>
      <c r="J1670" s="12"/>
      <c r="K1670" s="12"/>
      <c r="L1670" s="12"/>
      <c r="M1670" s="49"/>
      <c r="N1670" s="49"/>
      <c r="O1670" s="12"/>
      <c r="P1670" s="12"/>
      <c r="Q1670" s="12"/>
      <c r="R1670" s="12"/>
      <c r="S1670" s="12"/>
      <c r="T1670" s="12"/>
    </row>
    <row r="1671" spans="1:20" s="1" customFormat="1" x14ac:dyDescent="0.4">
      <c r="A1671" s="12"/>
      <c r="B1671" s="12"/>
      <c r="C1671" s="42"/>
      <c r="D1671" s="12"/>
      <c r="E1671" s="12"/>
      <c r="F1671" s="12"/>
      <c r="G1671" s="12"/>
      <c r="H1671" s="12"/>
      <c r="I1671" s="12"/>
      <c r="J1671" s="12"/>
      <c r="K1671" s="12"/>
      <c r="L1671" s="12"/>
      <c r="M1671" s="49"/>
      <c r="N1671" s="49"/>
      <c r="O1671" s="12"/>
      <c r="P1671" s="12"/>
      <c r="Q1671" s="12"/>
      <c r="R1671" s="12"/>
      <c r="S1671" s="12"/>
      <c r="T1671" s="12"/>
    </row>
    <row r="1672" spans="1:20" s="1" customFormat="1" x14ac:dyDescent="0.4">
      <c r="A1672" s="12"/>
      <c r="B1672" s="12"/>
      <c r="C1672" s="42"/>
      <c r="D1672" s="12"/>
      <c r="E1672" s="12"/>
      <c r="F1672" s="12"/>
      <c r="G1672" s="12"/>
      <c r="H1672" s="12"/>
      <c r="I1672" s="12"/>
      <c r="J1672" s="12"/>
      <c r="K1672" s="12"/>
      <c r="L1672" s="12"/>
      <c r="M1672" s="49"/>
      <c r="N1672" s="49"/>
      <c r="O1672" s="12"/>
      <c r="P1672" s="12"/>
      <c r="Q1672" s="12"/>
      <c r="R1672" s="12"/>
      <c r="S1672" s="12"/>
      <c r="T1672" s="12"/>
    </row>
    <row r="1673" spans="1:20" s="1" customFormat="1" x14ac:dyDescent="0.4">
      <c r="A1673" s="12"/>
      <c r="B1673" s="12"/>
      <c r="C1673" s="42"/>
      <c r="D1673" s="12"/>
      <c r="E1673" s="12"/>
      <c r="F1673" s="12"/>
      <c r="G1673" s="12"/>
      <c r="H1673" s="12"/>
      <c r="I1673" s="12"/>
      <c r="J1673" s="12"/>
      <c r="K1673" s="12"/>
      <c r="L1673" s="12"/>
      <c r="M1673" s="49"/>
      <c r="N1673" s="49"/>
      <c r="O1673" s="12"/>
      <c r="P1673" s="12"/>
      <c r="Q1673" s="12"/>
      <c r="R1673" s="12"/>
      <c r="S1673" s="12"/>
      <c r="T1673" s="12"/>
    </row>
    <row r="1674" spans="1:20" s="1" customFormat="1" x14ac:dyDescent="0.4">
      <c r="A1674" s="12"/>
      <c r="B1674" s="12"/>
      <c r="C1674" s="42"/>
      <c r="D1674" s="12"/>
      <c r="E1674" s="12"/>
      <c r="F1674" s="12"/>
      <c r="G1674" s="12"/>
      <c r="H1674" s="12"/>
      <c r="I1674" s="12"/>
      <c r="J1674" s="12"/>
      <c r="K1674" s="12"/>
      <c r="L1674" s="12"/>
      <c r="M1674" s="49"/>
      <c r="N1674" s="49"/>
      <c r="O1674" s="12"/>
      <c r="P1674" s="12"/>
      <c r="Q1674" s="12"/>
      <c r="R1674" s="12"/>
      <c r="S1674" s="12"/>
      <c r="T1674" s="12"/>
    </row>
    <row r="1675" spans="1:20" s="1" customFormat="1" x14ac:dyDescent="0.4">
      <c r="A1675" s="12"/>
      <c r="B1675" s="12"/>
      <c r="C1675" s="42"/>
      <c r="D1675" s="12"/>
      <c r="E1675" s="12"/>
      <c r="F1675" s="12"/>
      <c r="G1675" s="12"/>
      <c r="H1675" s="12"/>
      <c r="I1675" s="12"/>
      <c r="J1675" s="12"/>
      <c r="K1675" s="12"/>
      <c r="L1675" s="12"/>
      <c r="M1675" s="49"/>
      <c r="N1675" s="49"/>
      <c r="O1675" s="12"/>
      <c r="P1675" s="12"/>
      <c r="Q1675" s="12"/>
      <c r="R1675" s="12"/>
      <c r="S1675" s="12"/>
      <c r="T1675" s="12"/>
    </row>
    <row r="1676" spans="1:20" s="1" customFormat="1" x14ac:dyDescent="0.4">
      <c r="A1676" s="12"/>
      <c r="B1676" s="12"/>
      <c r="C1676" s="42"/>
      <c r="D1676" s="12"/>
      <c r="E1676" s="12"/>
      <c r="F1676" s="12"/>
      <c r="G1676" s="12"/>
      <c r="H1676" s="12"/>
      <c r="I1676" s="12"/>
      <c r="J1676" s="12"/>
      <c r="K1676" s="12"/>
      <c r="L1676" s="12"/>
      <c r="M1676" s="49"/>
      <c r="N1676" s="49"/>
      <c r="O1676" s="12"/>
      <c r="P1676" s="12"/>
      <c r="Q1676" s="12"/>
      <c r="R1676" s="12"/>
      <c r="S1676" s="12"/>
      <c r="T1676" s="12"/>
    </row>
    <row r="1677" spans="1:20" s="1" customFormat="1" x14ac:dyDescent="0.4">
      <c r="A1677" s="12"/>
      <c r="B1677" s="12"/>
      <c r="C1677" s="42"/>
      <c r="D1677" s="12"/>
      <c r="E1677" s="12"/>
      <c r="F1677" s="12"/>
      <c r="G1677" s="12"/>
      <c r="H1677" s="12"/>
      <c r="I1677" s="12"/>
      <c r="J1677" s="12"/>
      <c r="K1677" s="12"/>
      <c r="L1677" s="12"/>
      <c r="M1677" s="49"/>
      <c r="N1677" s="49"/>
      <c r="O1677" s="12"/>
      <c r="P1677" s="12"/>
      <c r="Q1677" s="12"/>
      <c r="R1677" s="12"/>
      <c r="S1677" s="12"/>
      <c r="T1677" s="12"/>
    </row>
    <row r="1678" spans="1:20" s="1" customFormat="1" x14ac:dyDescent="0.4">
      <c r="A1678" s="12"/>
      <c r="B1678" s="12"/>
      <c r="C1678" s="42"/>
      <c r="D1678" s="12"/>
      <c r="E1678" s="12"/>
      <c r="F1678" s="12"/>
      <c r="G1678" s="12"/>
      <c r="H1678" s="12"/>
      <c r="I1678" s="12"/>
      <c r="J1678" s="12"/>
      <c r="K1678" s="12"/>
      <c r="L1678" s="12"/>
      <c r="M1678" s="49"/>
      <c r="N1678" s="49"/>
      <c r="O1678" s="12"/>
      <c r="P1678" s="12"/>
      <c r="Q1678" s="12"/>
      <c r="R1678" s="12"/>
      <c r="S1678" s="12"/>
      <c r="T1678" s="12"/>
    </row>
    <row r="1679" spans="1:20" s="1" customFormat="1" x14ac:dyDescent="0.4">
      <c r="A1679" s="12"/>
      <c r="B1679" s="12"/>
      <c r="C1679" s="42"/>
      <c r="D1679" s="12"/>
      <c r="E1679" s="12"/>
      <c r="F1679" s="12"/>
      <c r="G1679" s="12"/>
      <c r="H1679" s="12"/>
      <c r="I1679" s="12"/>
      <c r="J1679" s="12"/>
      <c r="K1679" s="12"/>
      <c r="L1679" s="12"/>
      <c r="M1679" s="49"/>
      <c r="N1679" s="49"/>
      <c r="O1679" s="12"/>
      <c r="P1679" s="12"/>
      <c r="Q1679" s="12"/>
      <c r="R1679" s="12"/>
      <c r="S1679" s="12"/>
      <c r="T1679" s="12"/>
    </row>
    <row r="1680" spans="1:20" s="1" customFormat="1" x14ac:dyDescent="0.4">
      <c r="A1680" s="12"/>
      <c r="B1680" s="12"/>
      <c r="C1680" s="42"/>
      <c r="D1680" s="12"/>
      <c r="E1680" s="12"/>
      <c r="F1680" s="12"/>
      <c r="G1680" s="12"/>
      <c r="H1680" s="12"/>
      <c r="I1680" s="12"/>
      <c r="J1680" s="12"/>
      <c r="K1680" s="12"/>
      <c r="L1680" s="12"/>
      <c r="M1680" s="49"/>
      <c r="N1680" s="49"/>
      <c r="O1680" s="12"/>
      <c r="P1680" s="12"/>
      <c r="Q1680" s="12"/>
      <c r="R1680" s="12"/>
      <c r="S1680" s="12"/>
      <c r="T1680" s="12"/>
    </row>
    <row r="1681" spans="1:20" s="1" customFormat="1" x14ac:dyDescent="0.4">
      <c r="A1681" s="12"/>
      <c r="B1681" s="12"/>
      <c r="C1681" s="42"/>
      <c r="D1681" s="12"/>
      <c r="E1681" s="12"/>
      <c r="F1681" s="12"/>
      <c r="G1681" s="12"/>
      <c r="H1681" s="12"/>
      <c r="I1681" s="12"/>
      <c r="J1681" s="12"/>
      <c r="K1681" s="12"/>
      <c r="L1681" s="12"/>
      <c r="M1681" s="49"/>
      <c r="N1681" s="49"/>
      <c r="O1681" s="12"/>
      <c r="P1681" s="12"/>
      <c r="Q1681" s="12"/>
      <c r="R1681" s="12"/>
      <c r="S1681" s="12"/>
      <c r="T1681" s="12"/>
    </row>
    <row r="1682" spans="1:20" s="1" customFormat="1" x14ac:dyDescent="0.4">
      <c r="A1682" s="12"/>
      <c r="B1682" s="12"/>
      <c r="C1682" s="42"/>
      <c r="D1682" s="12"/>
      <c r="E1682" s="12"/>
      <c r="F1682" s="12"/>
      <c r="G1682" s="12"/>
      <c r="H1682" s="12"/>
      <c r="I1682" s="12"/>
      <c r="J1682" s="12"/>
      <c r="K1682" s="12"/>
      <c r="L1682" s="12"/>
      <c r="M1682" s="49"/>
      <c r="N1682" s="49"/>
      <c r="O1682" s="12"/>
      <c r="P1682" s="12"/>
      <c r="Q1682" s="12"/>
      <c r="R1682" s="12"/>
      <c r="S1682" s="12"/>
      <c r="T1682" s="12"/>
    </row>
    <row r="1683" spans="1:20" s="1" customFormat="1" x14ac:dyDescent="0.4">
      <c r="A1683" s="12"/>
      <c r="B1683" s="12"/>
      <c r="C1683" s="42"/>
      <c r="D1683" s="12"/>
      <c r="E1683" s="12"/>
      <c r="F1683" s="12"/>
      <c r="G1683" s="12"/>
      <c r="H1683" s="12"/>
      <c r="I1683" s="12"/>
      <c r="J1683" s="12"/>
      <c r="K1683" s="12"/>
      <c r="L1683" s="12"/>
      <c r="M1683" s="49"/>
      <c r="N1683" s="49"/>
      <c r="O1683" s="12"/>
      <c r="P1683" s="12"/>
      <c r="Q1683" s="12"/>
      <c r="R1683" s="12"/>
      <c r="S1683" s="12"/>
      <c r="T1683" s="12"/>
    </row>
    <row r="1684" spans="1:20" s="1" customFormat="1" x14ac:dyDescent="0.4">
      <c r="A1684" s="12"/>
      <c r="B1684" s="12"/>
      <c r="C1684" s="42"/>
      <c r="D1684" s="12"/>
      <c r="E1684" s="12"/>
      <c r="F1684" s="12"/>
      <c r="G1684" s="12"/>
      <c r="H1684" s="12"/>
      <c r="I1684" s="12"/>
      <c r="J1684" s="12"/>
      <c r="K1684" s="12"/>
      <c r="L1684" s="12"/>
      <c r="M1684" s="49"/>
      <c r="N1684" s="49"/>
      <c r="O1684" s="12"/>
      <c r="P1684" s="12"/>
      <c r="Q1684" s="12"/>
      <c r="R1684" s="12"/>
      <c r="S1684" s="12"/>
      <c r="T1684" s="12"/>
    </row>
    <row r="1685" spans="1:20" s="1" customFormat="1" x14ac:dyDescent="0.4">
      <c r="A1685" s="12"/>
      <c r="B1685" s="12"/>
      <c r="C1685" s="42"/>
      <c r="D1685" s="12"/>
      <c r="E1685" s="12"/>
      <c r="F1685" s="12"/>
      <c r="G1685" s="12"/>
      <c r="H1685" s="12"/>
      <c r="I1685" s="12"/>
      <c r="J1685" s="12"/>
      <c r="K1685" s="12"/>
      <c r="L1685" s="12"/>
      <c r="M1685" s="49"/>
      <c r="N1685" s="49"/>
      <c r="O1685" s="12"/>
      <c r="P1685" s="12"/>
      <c r="Q1685" s="12"/>
      <c r="R1685" s="12"/>
      <c r="S1685" s="12"/>
      <c r="T1685" s="12"/>
    </row>
    <row r="1686" spans="1:20" s="1" customFormat="1" x14ac:dyDescent="0.4">
      <c r="A1686" s="12"/>
      <c r="B1686" s="12"/>
      <c r="C1686" s="42"/>
      <c r="D1686" s="12"/>
      <c r="E1686" s="12"/>
      <c r="F1686" s="12"/>
      <c r="G1686" s="12"/>
      <c r="H1686" s="12"/>
      <c r="I1686" s="12"/>
      <c r="J1686" s="12"/>
      <c r="K1686" s="12"/>
      <c r="L1686" s="12"/>
      <c r="M1686" s="49"/>
      <c r="N1686" s="49"/>
      <c r="O1686" s="12"/>
      <c r="P1686" s="12"/>
      <c r="Q1686" s="12"/>
      <c r="R1686" s="12"/>
      <c r="S1686" s="12"/>
      <c r="T1686" s="12"/>
    </row>
    <row r="1687" spans="1:20" s="1" customFormat="1" x14ac:dyDescent="0.4">
      <c r="A1687" s="12"/>
      <c r="B1687" s="12"/>
      <c r="C1687" s="42"/>
      <c r="D1687" s="12"/>
      <c r="E1687" s="12"/>
      <c r="F1687" s="12"/>
      <c r="G1687" s="12"/>
      <c r="H1687" s="12"/>
      <c r="I1687" s="12"/>
      <c r="J1687" s="12"/>
      <c r="K1687" s="12"/>
      <c r="L1687" s="12"/>
      <c r="M1687" s="49"/>
      <c r="N1687" s="49"/>
      <c r="O1687" s="12"/>
      <c r="P1687" s="12"/>
      <c r="Q1687" s="12"/>
      <c r="R1687" s="12"/>
      <c r="S1687" s="12"/>
      <c r="T1687" s="12"/>
    </row>
    <row r="1688" spans="1:20" s="1" customFormat="1" x14ac:dyDescent="0.4">
      <c r="A1688" s="12"/>
      <c r="B1688" s="12"/>
      <c r="C1688" s="42"/>
      <c r="D1688" s="12"/>
      <c r="E1688" s="12"/>
      <c r="F1688" s="12"/>
      <c r="G1688" s="12"/>
      <c r="H1688" s="12"/>
      <c r="I1688" s="12"/>
      <c r="J1688" s="12"/>
      <c r="K1688" s="12"/>
      <c r="L1688" s="12"/>
      <c r="M1688" s="49"/>
      <c r="N1688" s="49"/>
      <c r="O1688" s="12"/>
      <c r="P1688" s="12"/>
      <c r="Q1688" s="12"/>
      <c r="R1688" s="12"/>
      <c r="S1688" s="12"/>
      <c r="T1688" s="12"/>
    </row>
    <row r="1689" spans="1:20" s="1" customFormat="1" x14ac:dyDescent="0.4">
      <c r="A1689" s="12"/>
      <c r="B1689" s="12"/>
      <c r="C1689" s="42"/>
      <c r="D1689" s="12"/>
      <c r="E1689" s="12"/>
      <c r="F1689" s="12"/>
      <c r="G1689" s="12"/>
      <c r="H1689" s="12"/>
      <c r="I1689" s="12"/>
      <c r="J1689" s="12"/>
      <c r="K1689" s="12"/>
      <c r="L1689" s="12"/>
      <c r="M1689" s="49"/>
      <c r="N1689" s="49"/>
      <c r="O1689" s="12"/>
      <c r="P1689" s="12"/>
      <c r="Q1689" s="12"/>
      <c r="R1689" s="12"/>
      <c r="S1689" s="12"/>
      <c r="T1689" s="12"/>
    </row>
    <row r="1690" spans="1:20" s="1" customFormat="1" x14ac:dyDescent="0.4">
      <c r="A1690" s="12"/>
      <c r="B1690" s="12"/>
      <c r="C1690" s="42"/>
      <c r="D1690" s="12"/>
      <c r="E1690" s="12"/>
      <c r="F1690" s="12"/>
      <c r="G1690" s="12"/>
      <c r="H1690" s="12"/>
      <c r="I1690" s="12"/>
      <c r="J1690" s="12"/>
      <c r="K1690" s="12"/>
      <c r="L1690" s="12"/>
      <c r="M1690" s="49"/>
      <c r="N1690" s="49"/>
      <c r="O1690" s="12"/>
      <c r="P1690" s="12"/>
      <c r="Q1690" s="12"/>
      <c r="R1690" s="12"/>
      <c r="S1690" s="12"/>
      <c r="T1690" s="12"/>
    </row>
    <row r="1691" spans="1:20" s="1" customFormat="1" x14ac:dyDescent="0.4">
      <c r="A1691" s="12"/>
      <c r="B1691" s="12"/>
      <c r="C1691" s="42"/>
      <c r="D1691" s="12"/>
      <c r="E1691" s="12"/>
      <c r="F1691" s="12"/>
      <c r="G1691" s="12"/>
      <c r="H1691" s="12"/>
      <c r="I1691" s="12"/>
      <c r="J1691" s="12"/>
      <c r="K1691" s="12"/>
      <c r="L1691" s="12"/>
      <c r="M1691" s="49"/>
      <c r="N1691" s="49"/>
      <c r="O1691" s="12"/>
      <c r="P1691" s="12"/>
      <c r="Q1691" s="12"/>
      <c r="R1691" s="12"/>
      <c r="S1691" s="12"/>
      <c r="T1691" s="12"/>
    </row>
    <row r="1692" spans="1:20" s="1" customFormat="1" x14ac:dyDescent="0.4">
      <c r="A1692" s="12"/>
      <c r="B1692" s="12"/>
      <c r="C1692" s="42"/>
      <c r="D1692" s="12"/>
      <c r="E1692" s="12"/>
      <c r="F1692" s="12"/>
      <c r="G1692" s="12"/>
      <c r="H1692" s="12"/>
      <c r="I1692" s="12"/>
      <c r="J1692" s="12"/>
      <c r="K1692" s="12"/>
      <c r="L1692" s="12"/>
      <c r="M1692" s="49"/>
      <c r="N1692" s="49"/>
      <c r="O1692" s="12"/>
      <c r="P1692" s="12"/>
      <c r="Q1692" s="12"/>
      <c r="R1692" s="12"/>
      <c r="S1692" s="12"/>
      <c r="T1692" s="12"/>
    </row>
    <row r="1693" spans="1:20" s="1" customFormat="1" x14ac:dyDescent="0.4">
      <c r="A1693" s="12"/>
      <c r="B1693" s="12"/>
      <c r="C1693" s="42"/>
      <c r="D1693" s="12"/>
      <c r="E1693" s="12"/>
      <c r="F1693" s="12"/>
      <c r="G1693" s="12"/>
      <c r="H1693" s="12"/>
      <c r="I1693" s="12"/>
      <c r="J1693" s="12"/>
      <c r="K1693" s="12"/>
      <c r="L1693" s="12"/>
      <c r="M1693" s="49"/>
      <c r="N1693" s="49"/>
      <c r="O1693" s="12"/>
      <c r="P1693" s="12"/>
      <c r="Q1693" s="12"/>
      <c r="R1693" s="12"/>
      <c r="S1693" s="12"/>
      <c r="T1693" s="12"/>
    </row>
    <row r="1694" spans="1:20" s="1" customFormat="1" x14ac:dyDescent="0.4">
      <c r="A1694" s="12"/>
      <c r="B1694" s="12"/>
      <c r="C1694" s="42"/>
      <c r="D1694" s="12"/>
      <c r="E1694" s="12"/>
      <c r="F1694" s="12"/>
      <c r="G1694" s="12"/>
      <c r="H1694" s="12"/>
      <c r="I1694" s="12"/>
      <c r="J1694" s="12"/>
      <c r="K1694" s="12"/>
      <c r="L1694" s="12"/>
      <c r="M1694" s="49"/>
      <c r="N1694" s="49"/>
      <c r="O1694" s="12"/>
      <c r="P1694" s="12"/>
      <c r="Q1694" s="12"/>
      <c r="R1694" s="12"/>
      <c r="S1694" s="12"/>
      <c r="T1694" s="12"/>
    </row>
    <row r="1695" spans="1:20" s="1" customFormat="1" x14ac:dyDescent="0.4">
      <c r="A1695" s="12"/>
      <c r="B1695" s="12"/>
      <c r="C1695" s="42"/>
      <c r="D1695" s="12"/>
      <c r="E1695" s="12"/>
      <c r="F1695" s="12"/>
      <c r="G1695" s="12"/>
      <c r="H1695" s="12"/>
      <c r="I1695" s="12"/>
      <c r="J1695" s="12"/>
      <c r="K1695" s="12"/>
      <c r="L1695" s="12"/>
      <c r="M1695" s="49"/>
      <c r="N1695" s="49"/>
      <c r="O1695" s="12"/>
      <c r="P1695" s="12"/>
      <c r="Q1695" s="12"/>
      <c r="R1695" s="12"/>
      <c r="S1695" s="12"/>
      <c r="T1695" s="12"/>
    </row>
    <row r="1696" spans="1:20" s="1" customFormat="1" x14ac:dyDescent="0.4">
      <c r="A1696" s="12"/>
      <c r="B1696" s="12"/>
      <c r="C1696" s="42"/>
      <c r="D1696" s="12"/>
      <c r="E1696" s="12"/>
      <c r="F1696" s="12"/>
      <c r="G1696" s="12"/>
      <c r="H1696" s="12"/>
      <c r="I1696" s="12"/>
      <c r="J1696" s="12"/>
      <c r="K1696" s="12"/>
      <c r="L1696" s="12"/>
      <c r="M1696" s="49"/>
      <c r="N1696" s="49"/>
      <c r="O1696" s="12"/>
      <c r="P1696" s="12"/>
      <c r="Q1696" s="12"/>
      <c r="R1696" s="12"/>
      <c r="S1696" s="12"/>
      <c r="T1696" s="12"/>
    </row>
    <row r="1697" spans="1:20" s="1" customFormat="1" x14ac:dyDescent="0.4">
      <c r="A1697" s="12"/>
      <c r="B1697" s="12"/>
      <c r="C1697" s="42"/>
      <c r="D1697" s="12"/>
      <c r="E1697" s="12"/>
      <c r="F1697" s="12"/>
      <c r="G1697" s="12"/>
      <c r="H1697" s="12"/>
      <c r="I1697" s="12"/>
      <c r="J1697" s="12"/>
      <c r="K1697" s="12"/>
      <c r="L1697" s="12"/>
      <c r="M1697" s="49"/>
      <c r="N1697" s="49"/>
      <c r="O1697" s="12"/>
      <c r="P1697" s="12"/>
      <c r="Q1697" s="12"/>
      <c r="R1697" s="12"/>
      <c r="S1697" s="12"/>
      <c r="T1697" s="12"/>
    </row>
    <row r="1698" spans="1:20" s="1" customFormat="1" x14ac:dyDescent="0.4">
      <c r="A1698" s="12"/>
      <c r="B1698" s="12"/>
      <c r="C1698" s="42"/>
      <c r="D1698" s="12"/>
      <c r="E1698" s="12"/>
      <c r="F1698" s="12"/>
      <c r="G1698" s="12"/>
      <c r="H1698" s="12"/>
      <c r="I1698" s="12"/>
      <c r="J1698" s="12"/>
      <c r="K1698" s="12"/>
      <c r="L1698" s="12"/>
      <c r="M1698" s="49"/>
      <c r="N1698" s="49"/>
      <c r="O1698" s="12"/>
      <c r="P1698" s="12"/>
      <c r="Q1698" s="12"/>
      <c r="R1698" s="12"/>
      <c r="S1698" s="12"/>
      <c r="T1698" s="12"/>
    </row>
    <row r="1699" spans="1:20" s="1" customFormat="1" x14ac:dyDescent="0.4">
      <c r="A1699" s="12"/>
      <c r="B1699" s="12"/>
      <c r="C1699" s="42"/>
      <c r="D1699" s="12"/>
      <c r="E1699" s="12"/>
      <c r="F1699" s="12"/>
      <c r="G1699" s="12"/>
      <c r="H1699" s="12"/>
      <c r="I1699" s="12"/>
      <c r="J1699" s="12"/>
      <c r="K1699" s="12"/>
      <c r="L1699" s="12"/>
      <c r="M1699" s="49"/>
      <c r="N1699" s="49"/>
      <c r="O1699" s="12"/>
      <c r="P1699" s="12"/>
      <c r="Q1699" s="12"/>
      <c r="R1699" s="12"/>
      <c r="S1699" s="12"/>
      <c r="T1699" s="12"/>
    </row>
    <row r="1700" spans="1:20" s="1" customFormat="1" x14ac:dyDescent="0.4">
      <c r="A1700" s="12"/>
      <c r="B1700" s="12"/>
      <c r="C1700" s="42"/>
      <c r="D1700" s="12"/>
      <c r="E1700" s="12"/>
      <c r="F1700" s="12"/>
      <c r="G1700" s="12"/>
      <c r="H1700" s="12"/>
      <c r="I1700" s="12"/>
      <c r="J1700" s="12"/>
      <c r="K1700" s="12"/>
      <c r="L1700" s="12"/>
      <c r="M1700" s="49"/>
      <c r="N1700" s="49"/>
      <c r="O1700" s="12"/>
      <c r="P1700" s="12"/>
      <c r="Q1700" s="12"/>
      <c r="R1700" s="12"/>
      <c r="S1700" s="12"/>
      <c r="T1700" s="12"/>
    </row>
    <row r="1701" spans="1:20" s="1" customFormat="1" x14ac:dyDescent="0.4">
      <c r="A1701" s="12"/>
      <c r="B1701" s="12"/>
      <c r="C1701" s="42"/>
      <c r="D1701" s="12"/>
      <c r="E1701" s="12"/>
      <c r="F1701" s="12"/>
      <c r="G1701" s="12"/>
      <c r="H1701" s="12"/>
      <c r="I1701" s="12"/>
      <c r="J1701" s="12"/>
      <c r="K1701" s="12"/>
      <c r="L1701" s="12"/>
      <c r="M1701" s="49"/>
      <c r="N1701" s="49"/>
      <c r="O1701" s="12"/>
      <c r="P1701" s="12"/>
      <c r="Q1701" s="12"/>
      <c r="R1701" s="12"/>
      <c r="S1701" s="12"/>
      <c r="T1701" s="12"/>
    </row>
    <row r="1702" spans="1:20" s="1" customFormat="1" x14ac:dyDescent="0.4">
      <c r="A1702" s="12"/>
      <c r="B1702" s="12"/>
      <c r="C1702" s="42"/>
      <c r="D1702" s="12"/>
      <c r="E1702" s="12"/>
      <c r="F1702" s="12"/>
      <c r="G1702" s="12"/>
      <c r="H1702" s="12"/>
      <c r="I1702" s="12"/>
      <c r="J1702" s="12"/>
      <c r="K1702" s="12"/>
      <c r="L1702" s="12"/>
      <c r="M1702" s="49"/>
      <c r="N1702" s="49"/>
      <c r="O1702" s="12"/>
      <c r="P1702" s="12"/>
      <c r="Q1702" s="12"/>
      <c r="R1702" s="12"/>
      <c r="S1702" s="12"/>
      <c r="T1702" s="12"/>
    </row>
    <row r="1703" spans="1:20" s="1" customFormat="1" x14ac:dyDescent="0.4">
      <c r="A1703" s="12"/>
      <c r="B1703" s="12"/>
      <c r="C1703" s="42"/>
      <c r="D1703" s="12"/>
      <c r="E1703" s="12"/>
      <c r="F1703" s="12"/>
      <c r="G1703" s="12"/>
      <c r="H1703" s="12"/>
      <c r="I1703" s="12"/>
      <c r="J1703" s="12"/>
      <c r="K1703" s="12"/>
      <c r="L1703" s="12"/>
      <c r="M1703" s="49"/>
      <c r="N1703" s="49"/>
      <c r="O1703" s="12"/>
      <c r="P1703" s="12"/>
      <c r="Q1703" s="12"/>
      <c r="R1703" s="12"/>
      <c r="S1703" s="12"/>
      <c r="T1703" s="12"/>
    </row>
    <row r="1704" spans="1:20" s="1" customFormat="1" x14ac:dyDescent="0.4">
      <c r="A1704" s="12"/>
      <c r="B1704" s="12"/>
      <c r="C1704" s="42"/>
      <c r="D1704" s="12"/>
      <c r="E1704" s="12"/>
      <c r="F1704" s="12"/>
      <c r="G1704" s="12"/>
      <c r="H1704" s="12"/>
      <c r="I1704" s="12"/>
      <c r="J1704" s="12"/>
      <c r="K1704" s="12"/>
      <c r="L1704" s="12"/>
      <c r="M1704" s="49"/>
      <c r="N1704" s="49"/>
      <c r="O1704" s="12"/>
      <c r="P1704" s="12"/>
      <c r="Q1704" s="12"/>
      <c r="R1704" s="12"/>
      <c r="S1704" s="12"/>
      <c r="T1704" s="12"/>
    </row>
    <row r="1705" spans="1:20" s="1" customFormat="1" x14ac:dyDescent="0.4">
      <c r="A1705" s="12"/>
      <c r="B1705" s="12"/>
      <c r="C1705" s="42"/>
      <c r="D1705" s="12"/>
      <c r="E1705" s="12"/>
      <c r="F1705" s="12"/>
      <c r="G1705" s="12"/>
      <c r="H1705" s="12"/>
      <c r="I1705" s="12"/>
      <c r="J1705" s="12"/>
      <c r="K1705" s="12"/>
      <c r="L1705" s="12"/>
      <c r="M1705" s="49"/>
      <c r="N1705" s="49"/>
      <c r="O1705" s="12"/>
      <c r="P1705" s="12"/>
      <c r="Q1705" s="12"/>
      <c r="R1705" s="12"/>
      <c r="S1705" s="12"/>
      <c r="T1705" s="12"/>
    </row>
    <row r="1706" spans="1:20" s="1" customFormat="1" x14ac:dyDescent="0.4">
      <c r="A1706" s="12"/>
      <c r="B1706" s="12"/>
      <c r="C1706" s="42"/>
      <c r="D1706" s="12"/>
      <c r="E1706" s="12"/>
      <c r="F1706" s="12"/>
      <c r="G1706" s="12"/>
      <c r="H1706" s="12"/>
      <c r="I1706" s="12"/>
      <c r="J1706" s="12"/>
      <c r="K1706" s="12"/>
      <c r="L1706" s="12"/>
      <c r="M1706" s="49"/>
      <c r="N1706" s="49"/>
      <c r="O1706" s="12"/>
      <c r="P1706" s="12"/>
      <c r="Q1706" s="12"/>
      <c r="R1706" s="12"/>
      <c r="S1706" s="12"/>
      <c r="T1706" s="12"/>
    </row>
    <row r="1707" spans="1:20" s="1" customFormat="1" x14ac:dyDescent="0.4">
      <c r="A1707" s="12"/>
      <c r="B1707" s="12"/>
      <c r="C1707" s="42"/>
      <c r="D1707" s="12"/>
      <c r="E1707" s="12"/>
      <c r="F1707" s="12"/>
      <c r="G1707" s="12"/>
      <c r="H1707" s="12"/>
      <c r="I1707" s="12"/>
      <c r="J1707" s="12"/>
      <c r="K1707" s="12"/>
      <c r="L1707" s="12"/>
      <c r="M1707" s="49"/>
      <c r="N1707" s="49"/>
      <c r="O1707" s="12"/>
      <c r="P1707" s="12"/>
      <c r="Q1707" s="12"/>
      <c r="R1707" s="12"/>
      <c r="S1707" s="12"/>
      <c r="T1707" s="12"/>
    </row>
    <row r="1708" spans="1:20" s="1" customFormat="1" x14ac:dyDescent="0.4">
      <c r="A1708" s="12"/>
      <c r="B1708" s="12"/>
      <c r="C1708" s="42"/>
      <c r="D1708" s="12"/>
      <c r="E1708" s="12"/>
      <c r="F1708" s="12"/>
      <c r="G1708" s="12"/>
      <c r="H1708" s="12"/>
      <c r="I1708" s="12"/>
      <c r="J1708" s="12"/>
      <c r="K1708" s="12"/>
      <c r="L1708" s="12"/>
      <c r="M1708" s="49"/>
      <c r="N1708" s="49"/>
      <c r="O1708" s="12"/>
      <c r="P1708" s="12"/>
      <c r="Q1708" s="12"/>
      <c r="R1708" s="12"/>
      <c r="S1708" s="12"/>
      <c r="T1708" s="12"/>
    </row>
    <row r="1709" spans="1:20" s="1" customFormat="1" x14ac:dyDescent="0.4">
      <c r="A1709" s="12"/>
      <c r="B1709" s="12"/>
      <c r="C1709" s="42"/>
      <c r="D1709" s="12"/>
      <c r="E1709" s="12"/>
      <c r="F1709" s="12"/>
      <c r="G1709" s="12"/>
      <c r="H1709" s="12"/>
      <c r="I1709" s="12"/>
      <c r="J1709" s="12"/>
      <c r="K1709" s="12"/>
      <c r="L1709" s="12"/>
      <c r="M1709" s="49"/>
      <c r="N1709" s="49"/>
      <c r="O1709" s="12"/>
      <c r="P1709" s="12"/>
      <c r="Q1709" s="12"/>
      <c r="R1709" s="12"/>
      <c r="S1709" s="12"/>
      <c r="T1709" s="12"/>
    </row>
    <row r="1710" spans="1:20" s="1" customFormat="1" x14ac:dyDescent="0.4">
      <c r="A1710" s="12"/>
      <c r="B1710" s="12"/>
      <c r="C1710" s="42"/>
      <c r="D1710" s="12"/>
      <c r="E1710" s="12"/>
      <c r="F1710" s="12"/>
      <c r="G1710" s="12"/>
      <c r="H1710" s="12"/>
      <c r="I1710" s="12"/>
      <c r="J1710" s="12"/>
      <c r="K1710" s="12"/>
      <c r="L1710" s="12"/>
      <c r="M1710" s="49"/>
      <c r="N1710" s="49"/>
      <c r="O1710" s="12"/>
      <c r="P1710" s="12"/>
      <c r="Q1710" s="12"/>
      <c r="R1710" s="12"/>
      <c r="S1710" s="12"/>
      <c r="T1710" s="12"/>
    </row>
    <row r="1711" spans="1:20" s="1" customFormat="1" x14ac:dyDescent="0.4">
      <c r="A1711" s="12"/>
      <c r="B1711" s="12"/>
      <c r="C1711" s="42"/>
      <c r="D1711" s="12"/>
      <c r="E1711" s="12"/>
      <c r="F1711" s="12"/>
      <c r="G1711" s="12"/>
      <c r="H1711" s="12"/>
      <c r="I1711" s="12"/>
      <c r="J1711" s="12"/>
      <c r="K1711" s="12"/>
      <c r="L1711" s="12"/>
      <c r="M1711" s="49"/>
      <c r="N1711" s="49"/>
      <c r="O1711" s="12"/>
      <c r="P1711" s="12"/>
      <c r="Q1711" s="12"/>
      <c r="R1711" s="12"/>
      <c r="S1711" s="12"/>
      <c r="T1711" s="12"/>
    </row>
    <row r="1712" spans="1:20" s="1" customFormat="1" x14ac:dyDescent="0.4">
      <c r="A1712" s="12"/>
      <c r="B1712" s="12"/>
      <c r="C1712" s="42"/>
      <c r="D1712" s="12"/>
      <c r="E1712" s="12"/>
      <c r="F1712" s="12"/>
      <c r="G1712" s="12"/>
      <c r="H1712" s="12"/>
      <c r="I1712" s="12"/>
      <c r="J1712" s="12"/>
      <c r="K1712" s="12"/>
      <c r="L1712" s="12"/>
      <c r="M1712" s="49"/>
      <c r="N1712" s="49"/>
      <c r="O1712" s="12"/>
      <c r="P1712" s="12"/>
      <c r="Q1712" s="12"/>
      <c r="R1712" s="12"/>
      <c r="S1712" s="12"/>
      <c r="T1712" s="12"/>
    </row>
    <row r="1713" spans="1:20" s="1" customFormat="1" x14ac:dyDescent="0.4">
      <c r="A1713" s="12"/>
      <c r="B1713" s="12"/>
      <c r="C1713" s="42"/>
      <c r="D1713" s="12"/>
      <c r="E1713" s="12"/>
      <c r="F1713" s="12"/>
      <c r="G1713" s="12"/>
      <c r="H1713" s="12"/>
      <c r="I1713" s="12"/>
      <c r="J1713" s="12"/>
      <c r="K1713" s="12"/>
      <c r="L1713" s="12"/>
      <c r="M1713" s="49"/>
      <c r="N1713" s="49"/>
      <c r="O1713" s="12"/>
      <c r="P1713" s="12"/>
      <c r="Q1713" s="12"/>
      <c r="R1713" s="12"/>
      <c r="S1713" s="12"/>
      <c r="T1713" s="12"/>
    </row>
    <row r="1714" spans="1:20" s="1" customFormat="1" x14ac:dyDescent="0.4">
      <c r="A1714" s="12"/>
      <c r="B1714" s="12"/>
      <c r="C1714" s="42"/>
      <c r="D1714" s="12"/>
      <c r="E1714" s="12"/>
      <c r="F1714" s="12"/>
      <c r="G1714" s="12"/>
      <c r="H1714" s="12"/>
      <c r="I1714" s="12"/>
      <c r="J1714" s="12"/>
      <c r="K1714" s="12"/>
      <c r="L1714" s="12"/>
      <c r="M1714" s="49"/>
      <c r="N1714" s="49"/>
      <c r="O1714" s="12"/>
      <c r="P1714" s="12"/>
      <c r="Q1714" s="12"/>
      <c r="R1714" s="12"/>
      <c r="S1714" s="12"/>
      <c r="T1714" s="12"/>
    </row>
    <row r="1715" spans="1:20" s="1" customFormat="1" x14ac:dyDescent="0.4">
      <c r="A1715" s="12"/>
      <c r="B1715" s="12"/>
      <c r="C1715" s="42"/>
      <c r="D1715" s="12"/>
      <c r="E1715" s="12"/>
      <c r="F1715" s="12"/>
      <c r="G1715" s="12"/>
      <c r="H1715" s="12"/>
      <c r="I1715" s="12"/>
      <c r="J1715" s="12"/>
      <c r="K1715" s="12"/>
      <c r="L1715" s="12"/>
      <c r="M1715" s="49"/>
      <c r="N1715" s="49"/>
      <c r="O1715" s="12"/>
      <c r="P1715" s="12"/>
      <c r="Q1715" s="12"/>
      <c r="R1715" s="12"/>
      <c r="S1715" s="12"/>
      <c r="T1715" s="12"/>
    </row>
    <row r="1716" spans="1:20" s="1" customFormat="1" x14ac:dyDescent="0.4">
      <c r="A1716" s="12"/>
      <c r="B1716" s="12"/>
      <c r="C1716" s="42"/>
      <c r="D1716" s="12"/>
      <c r="E1716" s="12"/>
      <c r="F1716" s="12"/>
      <c r="G1716" s="12"/>
      <c r="H1716" s="12"/>
      <c r="I1716" s="12"/>
      <c r="J1716" s="12"/>
      <c r="K1716" s="12"/>
      <c r="L1716" s="12"/>
      <c r="M1716" s="49"/>
      <c r="N1716" s="49"/>
      <c r="O1716" s="12"/>
      <c r="P1716" s="12"/>
      <c r="Q1716" s="12"/>
      <c r="R1716" s="12"/>
      <c r="S1716" s="12"/>
      <c r="T1716" s="12"/>
    </row>
    <row r="1717" spans="1:20" s="1" customFormat="1" x14ac:dyDescent="0.4">
      <c r="A1717" s="12"/>
      <c r="B1717" s="12"/>
      <c r="C1717" s="42"/>
      <c r="D1717" s="12"/>
      <c r="E1717" s="12"/>
      <c r="F1717" s="12"/>
      <c r="G1717" s="12"/>
      <c r="H1717" s="12"/>
      <c r="I1717" s="12"/>
      <c r="J1717" s="12"/>
      <c r="K1717" s="12"/>
      <c r="L1717" s="12"/>
      <c r="M1717" s="49"/>
      <c r="N1717" s="49"/>
      <c r="O1717" s="12"/>
      <c r="P1717" s="12"/>
      <c r="Q1717" s="12"/>
      <c r="R1717" s="12"/>
      <c r="S1717" s="12"/>
      <c r="T1717" s="12"/>
    </row>
    <row r="1718" spans="1:20" s="1" customFormat="1" x14ac:dyDescent="0.4">
      <c r="A1718" s="12"/>
      <c r="B1718" s="12"/>
      <c r="C1718" s="42"/>
      <c r="D1718" s="12"/>
      <c r="E1718" s="12"/>
      <c r="F1718" s="12"/>
      <c r="G1718" s="12"/>
      <c r="H1718" s="12"/>
      <c r="I1718" s="12"/>
      <c r="J1718" s="12"/>
      <c r="K1718" s="12"/>
      <c r="L1718" s="12"/>
      <c r="M1718" s="49"/>
      <c r="N1718" s="49"/>
      <c r="O1718" s="12"/>
      <c r="P1718" s="12"/>
      <c r="Q1718" s="12"/>
      <c r="R1718" s="12"/>
      <c r="S1718" s="12"/>
      <c r="T1718" s="12"/>
    </row>
    <row r="1719" spans="1:20" s="1" customFormat="1" x14ac:dyDescent="0.4">
      <c r="A1719" s="12"/>
      <c r="B1719" s="12"/>
      <c r="C1719" s="42"/>
      <c r="D1719" s="12"/>
      <c r="E1719" s="12"/>
      <c r="F1719" s="12"/>
      <c r="G1719" s="12"/>
      <c r="H1719" s="12"/>
      <c r="I1719" s="12"/>
      <c r="J1719" s="12"/>
      <c r="K1719" s="12"/>
      <c r="L1719" s="12"/>
      <c r="M1719" s="49"/>
      <c r="N1719" s="49"/>
      <c r="O1719" s="12"/>
      <c r="P1719" s="12"/>
      <c r="Q1719" s="12"/>
      <c r="R1719" s="12"/>
      <c r="S1719" s="12"/>
      <c r="T1719" s="12"/>
    </row>
    <row r="1720" spans="1:20" s="1" customFormat="1" x14ac:dyDescent="0.4">
      <c r="A1720" s="12"/>
      <c r="B1720" s="12"/>
      <c r="C1720" s="42"/>
      <c r="D1720" s="12"/>
      <c r="E1720" s="12"/>
      <c r="F1720" s="12"/>
      <c r="G1720" s="12"/>
      <c r="H1720" s="12"/>
      <c r="I1720" s="12"/>
      <c r="J1720" s="12"/>
      <c r="K1720" s="12"/>
      <c r="L1720" s="12"/>
      <c r="M1720" s="49"/>
      <c r="N1720" s="49"/>
      <c r="O1720" s="12"/>
      <c r="P1720" s="12"/>
      <c r="Q1720" s="12"/>
      <c r="R1720" s="12"/>
      <c r="S1720" s="12"/>
      <c r="T1720" s="12"/>
    </row>
    <row r="1721" spans="1:20" s="1" customFormat="1" x14ac:dyDescent="0.4">
      <c r="A1721" s="12"/>
      <c r="B1721" s="12"/>
      <c r="C1721" s="42"/>
      <c r="D1721" s="12"/>
      <c r="E1721" s="12"/>
      <c r="F1721" s="12"/>
      <c r="G1721" s="12"/>
      <c r="H1721" s="12"/>
      <c r="I1721" s="12"/>
      <c r="J1721" s="12"/>
      <c r="K1721" s="12"/>
      <c r="L1721" s="12"/>
      <c r="M1721" s="49"/>
      <c r="N1721" s="49"/>
      <c r="O1721" s="12"/>
      <c r="P1721" s="12"/>
      <c r="Q1721" s="12"/>
      <c r="R1721" s="12"/>
      <c r="S1721" s="12"/>
      <c r="T1721" s="12"/>
    </row>
    <row r="1722" spans="1:20" s="1" customFormat="1" x14ac:dyDescent="0.4">
      <c r="A1722" s="12"/>
      <c r="B1722" s="12"/>
      <c r="C1722" s="42"/>
      <c r="D1722" s="12"/>
      <c r="E1722" s="12"/>
      <c r="F1722" s="12"/>
      <c r="G1722" s="12"/>
      <c r="H1722" s="12"/>
      <c r="I1722" s="12"/>
      <c r="J1722" s="12"/>
      <c r="K1722" s="12"/>
      <c r="L1722" s="12"/>
      <c r="M1722" s="49"/>
      <c r="N1722" s="49"/>
      <c r="O1722" s="12"/>
      <c r="P1722" s="12"/>
      <c r="Q1722" s="12"/>
      <c r="R1722" s="12"/>
      <c r="S1722" s="12"/>
      <c r="T1722" s="12"/>
    </row>
    <row r="1723" spans="1:20" s="1" customFormat="1" x14ac:dyDescent="0.4">
      <c r="A1723" s="12"/>
      <c r="B1723" s="12"/>
      <c r="C1723" s="42"/>
      <c r="D1723" s="12"/>
      <c r="E1723" s="12"/>
      <c r="F1723" s="12"/>
      <c r="G1723" s="12"/>
      <c r="H1723" s="12"/>
      <c r="I1723" s="12"/>
      <c r="J1723" s="12"/>
      <c r="K1723" s="12"/>
      <c r="L1723" s="12"/>
      <c r="M1723" s="49"/>
      <c r="N1723" s="49"/>
      <c r="O1723" s="12"/>
      <c r="P1723" s="12"/>
      <c r="Q1723" s="12"/>
      <c r="R1723" s="12"/>
      <c r="S1723" s="12"/>
      <c r="T1723" s="12"/>
    </row>
    <row r="1724" spans="1:20" s="1" customFormat="1" x14ac:dyDescent="0.4">
      <c r="A1724" s="12"/>
      <c r="B1724" s="12"/>
      <c r="C1724" s="42"/>
      <c r="D1724" s="12"/>
      <c r="E1724" s="12"/>
      <c r="F1724" s="12"/>
      <c r="G1724" s="12"/>
      <c r="H1724" s="12"/>
      <c r="I1724" s="12"/>
      <c r="J1724" s="12"/>
      <c r="K1724" s="12"/>
      <c r="L1724" s="12"/>
      <c r="M1724" s="49"/>
      <c r="N1724" s="49"/>
      <c r="O1724" s="12"/>
      <c r="P1724" s="12"/>
      <c r="Q1724" s="12"/>
      <c r="R1724" s="12"/>
      <c r="S1724" s="12"/>
      <c r="T1724" s="12"/>
    </row>
    <row r="1725" spans="1:20" s="1" customFormat="1" x14ac:dyDescent="0.4">
      <c r="A1725" s="12"/>
      <c r="B1725" s="12"/>
      <c r="C1725" s="42"/>
      <c r="D1725" s="12"/>
      <c r="E1725" s="12"/>
      <c r="F1725" s="12"/>
      <c r="G1725" s="12"/>
      <c r="H1725" s="12"/>
      <c r="I1725" s="12"/>
      <c r="J1725" s="12"/>
      <c r="K1725" s="12"/>
      <c r="L1725" s="12"/>
      <c r="M1725" s="49"/>
      <c r="N1725" s="49"/>
      <c r="O1725" s="12"/>
      <c r="P1725" s="12"/>
      <c r="Q1725" s="12"/>
      <c r="R1725" s="12"/>
      <c r="S1725" s="12"/>
      <c r="T1725" s="12"/>
    </row>
    <row r="1726" spans="1:20" s="1" customFormat="1" x14ac:dyDescent="0.4">
      <c r="A1726" s="12"/>
      <c r="B1726" s="12"/>
      <c r="C1726" s="42"/>
      <c r="D1726" s="12"/>
      <c r="E1726" s="12"/>
      <c r="F1726" s="12"/>
      <c r="G1726" s="12"/>
      <c r="H1726" s="12"/>
      <c r="I1726" s="12"/>
      <c r="J1726" s="12"/>
      <c r="K1726" s="12"/>
      <c r="L1726" s="12"/>
      <c r="M1726" s="49"/>
      <c r="N1726" s="49"/>
      <c r="O1726" s="12"/>
      <c r="P1726" s="12"/>
      <c r="Q1726" s="12"/>
      <c r="R1726" s="12"/>
      <c r="S1726" s="12"/>
      <c r="T1726" s="12"/>
    </row>
    <row r="1727" spans="1:20" s="1" customFormat="1" x14ac:dyDescent="0.4">
      <c r="A1727" s="12"/>
      <c r="B1727" s="12"/>
      <c r="C1727" s="42"/>
      <c r="D1727" s="12"/>
      <c r="E1727" s="12"/>
      <c r="F1727" s="12"/>
      <c r="G1727" s="12"/>
      <c r="H1727" s="12"/>
      <c r="I1727" s="12"/>
      <c r="J1727" s="12"/>
      <c r="K1727" s="12"/>
      <c r="L1727" s="12"/>
      <c r="M1727" s="49"/>
      <c r="N1727" s="49"/>
      <c r="O1727" s="12"/>
      <c r="P1727" s="12"/>
      <c r="Q1727" s="12"/>
      <c r="R1727" s="12"/>
      <c r="S1727" s="12"/>
      <c r="T1727" s="12"/>
    </row>
    <row r="1728" spans="1:20" s="1" customFormat="1" x14ac:dyDescent="0.4">
      <c r="A1728" s="12"/>
      <c r="B1728" s="12"/>
      <c r="C1728" s="42"/>
      <c r="D1728" s="12"/>
      <c r="E1728" s="12"/>
      <c r="F1728" s="12"/>
      <c r="G1728" s="12"/>
      <c r="H1728" s="12"/>
      <c r="I1728" s="12"/>
      <c r="J1728" s="12"/>
      <c r="K1728" s="12"/>
      <c r="L1728" s="12"/>
      <c r="M1728" s="49"/>
      <c r="N1728" s="49"/>
      <c r="O1728" s="12"/>
      <c r="P1728" s="12"/>
      <c r="Q1728" s="12"/>
      <c r="R1728" s="12"/>
      <c r="S1728" s="12"/>
      <c r="T1728" s="12"/>
    </row>
    <row r="1729" spans="1:20" s="1" customFormat="1" x14ac:dyDescent="0.4">
      <c r="A1729" s="12"/>
      <c r="B1729" s="12"/>
      <c r="C1729" s="42"/>
      <c r="D1729" s="12"/>
      <c r="E1729" s="12"/>
      <c r="F1729" s="12"/>
      <c r="G1729" s="12"/>
      <c r="H1729" s="12"/>
      <c r="I1729" s="12"/>
      <c r="J1729" s="12"/>
      <c r="K1729" s="12"/>
      <c r="L1729" s="12"/>
      <c r="M1729" s="49"/>
      <c r="N1729" s="49"/>
      <c r="O1729" s="12"/>
      <c r="P1729" s="12"/>
      <c r="Q1729" s="12"/>
      <c r="R1729" s="12"/>
      <c r="S1729" s="12"/>
      <c r="T1729" s="12"/>
    </row>
    <row r="1730" spans="1:20" s="1" customFormat="1" x14ac:dyDescent="0.4">
      <c r="A1730" s="12"/>
      <c r="B1730" s="12"/>
      <c r="C1730" s="42"/>
      <c r="D1730" s="12"/>
      <c r="E1730" s="12"/>
      <c r="F1730" s="12"/>
      <c r="G1730" s="12"/>
      <c r="H1730" s="12"/>
      <c r="I1730" s="12"/>
      <c r="J1730" s="12"/>
      <c r="K1730" s="12"/>
      <c r="L1730" s="12"/>
      <c r="M1730" s="49"/>
      <c r="N1730" s="49"/>
      <c r="O1730" s="12"/>
      <c r="P1730" s="12"/>
      <c r="Q1730" s="12"/>
      <c r="R1730" s="12"/>
      <c r="S1730" s="12"/>
      <c r="T1730" s="12"/>
    </row>
    <row r="1731" spans="1:20" s="1" customFormat="1" x14ac:dyDescent="0.4">
      <c r="A1731" s="12"/>
      <c r="B1731" s="12"/>
      <c r="C1731" s="42"/>
      <c r="D1731" s="12"/>
      <c r="E1731" s="12"/>
      <c r="F1731" s="12"/>
      <c r="G1731" s="12"/>
      <c r="H1731" s="12"/>
      <c r="I1731" s="12"/>
      <c r="J1731" s="12"/>
      <c r="K1731" s="12"/>
      <c r="L1731" s="12"/>
      <c r="M1731" s="49"/>
      <c r="N1731" s="49"/>
      <c r="O1731" s="12"/>
      <c r="P1731" s="12"/>
      <c r="Q1731" s="12"/>
      <c r="R1731" s="12"/>
      <c r="S1731" s="12"/>
      <c r="T1731" s="12"/>
    </row>
    <row r="1732" spans="1:20" s="1" customFormat="1" x14ac:dyDescent="0.4">
      <c r="A1732" s="12"/>
      <c r="B1732" s="12"/>
      <c r="C1732" s="42"/>
      <c r="D1732" s="12"/>
      <c r="E1732" s="12"/>
      <c r="F1732" s="12"/>
      <c r="G1732" s="12"/>
      <c r="H1732" s="12"/>
      <c r="I1732" s="12"/>
      <c r="J1732" s="12"/>
      <c r="K1732" s="12"/>
      <c r="L1732" s="12"/>
      <c r="M1732" s="49"/>
      <c r="N1732" s="49"/>
      <c r="O1732" s="12"/>
      <c r="P1732" s="12"/>
      <c r="Q1732" s="12"/>
      <c r="R1732" s="12"/>
      <c r="S1732" s="12"/>
      <c r="T1732" s="12"/>
    </row>
    <row r="1733" spans="1:20" s="1" customFormat="1" x14ac:dyDescent="0.4">
      <c r="A1733" s="12"/>
      <c r="B1733" s="12"/>
      <c r="C1733" s="42"/>
      <c r="D1733" s="12"/>
      <c r="E1733" s="12"/>
      <c r="F1733" s="12"/>
      <c r="G1733" s="12"/>
      <c r="H1733" s="12"/>
      <c r="I1733" s="12"/>
      <c r="J1733" s="12"/>
      <c r="K1733" s="12"/>
      <c r="L1733" s="12"/>
      <c r="M1733" s="49"/>
      <c r="N1733" s="49"/>
      <c r="O1733" s="12"/>
      <c r="P1733" s="12"/>
      <c r="Q1733" s="12"/>
      <c r="R1733" s="12"/>
      <c r="S1733" s="12"/>
      <c r="T1733" s="12"/>
    </row>
    <row r="1734" spans="1:20" s="1" customFormat="1" x14ac:dyDescent="0.4">
      <c r="A1734" s="12"/>
      <c r="B1734" s="12"/>
      <c r="C1734" s="42"/>
      <c r="D1734" s="12"/>
      <c r="E1734" s="12"/>
      <c r="F1734" s="12"/>
      <c r="G1734" s="12"/>
      <c r="H1734" s="12"/>
      <c r="I1734" s="12"/>
      <c r="J1734" s="12"/>
      <c r="K1734" s="12"/>
      <c r="L1734" s="12"/>
      <c r="M1734" s="49"/>
      <c r="N1734" s="49"/>
      <c r="O1734" s="12"/>
      <c r="P1734" s="12"/>
      <c r="Q1734" s="12"/>
      <c r="R1734" s="12"/>
      <c r="S1734" s="12"/>
      <c r="T1734" s="12"/>
    </row>
    <row r="1735" spans="1:20" s="1" customFormat="1" x14ac:dyDescent="0.4">
      <c r="A1735" s="12"/>
      <c r="B1735" s="12"/>
      <c r="C1735" s="42"/>
      <c r="D1735" s="12"/>
      <c r="E1735" s="12"/>
      <c r="F1735" s="12"/>
      <c r="G1735" s="12"/>
      <c r="H1735" s="12"/>
      <c r="I1735" s="12"/>
      <c r="J1735" s="12"/>
      <c r="K1735" s="12"/>
      <c r="L1735" s="12"/>
      <c r="M1735" s="49"/>
      <c r="N1735" s="49"/>
      <c r="O1735" s="12"/>
      <c r="P1735" s="12"/>
      <c r="Q1735" s="12"/>
      <c r="R1735" s="12"/>
      <c r="S1735" s="12"/>
      <c r="T1735" s="12"/>
    </row>
    <row r="1736" spans="1:20" s="1" customFormat="1" x14ac:dyDescent="0.4">
      <c r="A1736" s="12"/>
      <c r="B1736" s="12"/>
      <c r="C1736" s="42"/>
      <c r="D1736" s="12"/>
      <c r="E1736" s="12"/>
      <c r="F1736" s="12"/>
      <c r="G1736" s="12"/>
      <c r="H1736" s="12"/>
      <c r="I1736" s="12"/>
      <c r="J1736" s="12"/>
      <c r="K1736" s="12"/>
      <c r="L1736" s="12"/>
      <c r="M1736" s="49"/>
      <c r="N1736" s="49"/>
      <c r="O1736" s="12"/>
      <c r="P1736" s="12"/>
      <c r="Q1736" s="12"/>
      <c r="R1736" s="12"/>
      <c r="S1736" s="12"/>
      <c r="T1736" s="12"/>
    </row>
    <row r="1737" spans="1:20" s="1" customFormat="1" x14ac:dyDescent="0.4">
      <c r="A1737" s="12"/>
      <c r="B1737" s="12"/>
      <c r="C1737" s="42"/>
      <c r="D1737" s="12"/>
      <c r="E1737" s="12"/>
      <c r="F1737" s="12"/>
      <c r="G1737" s="12"/>
      <c r="H1737" s="12"/>
      <c r="I1737" s="12"/>
      <c r="J1737" s="12"/>
      <c r="K1737" s="12"/>
      <c r="L1737" s="12"/>
      <c r="M1737" s="49"/>
      <c r="N1737" s="49"/>
      <c r="O1737" s="12"/>
      <c r="P1737" s="12"/>
      <c r="Q1737" s="12"/>
      <c r="R1737" s="12"/>
      <c r="S1737" s="12"/>
      <c r="T1737" s="12"/>
    </row>
    <row r="1738" spans="1:20" s="1" customFormat="1" x14ac:dyDescent="0.4">
      <c r="A1738" s="12"/>
      <c r="B1738" s="12"/>
      <c r="C1738" s="42"/>
      <c r="D1738" s="12"/>
      <c r="E1738" s="12"/>
      <c r="F1738" s="12"/>
      <c r="G1738" s="12"/>
      <c r="H1738" s="12"/>
      <c r="I1738" s="12"/>
      <c r="J1738" s="12"/>
      <c r="K1738" s="12"/>
      <c r="L1738" s="12"/>
      <c r="M1738" s="49"/>
      <c r="N1738" s="49"/>
      <c r="O1738" s="12"/>
      <c r="P1738" s="12"/>
      <c r="Q1738" s="12"/>
      <c r="R1738" s="12"/>
      <c r="S1738" s="12"/>
      <c r="T1738" s="12"/>
    </row>
    <row r="1739" spans="1:20" s="1" customFormat="1" x14ac:dyDescent="0.4">
      <c r="A1739" s="12"/>
      <c r="B1739" s="12"/>
      <c r="C1739" s="42"/>
      <c r="D1739" s="12"/>
      <c r="E1739" s="12"/>
      <c r="F1739" s="12"/>
      <c r="G1739" s="12"/>
      <c r="H1739" s="12"/>
      <c r="I1739" s="12"/>
      <c r="J1739" s="12"/>
      <c r="K1739" s="12"/>
      <c r="L1739" s="12"/>
      <c r="M1739" s="49"/>
      <c r="N1739" s="49"/>
      <c r="O1739" s="12"/>
      <c r="P1739" s="12"/>
      <c r="Q1739" s="12"/>
      <c r="R1739" s="12"/>
      <c r="S1739" s="12"/>
      <c r="T1739" s="12"/>
    </row>
    <row r="1740" spans="1:20" s="1" customFormat="1" x14ac:dyDescent="0.4">
      <c r="A1740" s="12"/>
      <c r="B1740" s="12"/>
      <c r="C1740" s="42"/>
      <c r="D1740" s="12"/>
      <c r="E1740" s="12"/>
      <c r="F1740" s="12"/>
      <c r="G1740" s="12"/>
      <c r="H1740" s="12"/>
      <c r="I1740" s="12"/>
      <c r="J1740" s="12"/>
      <c r="K1740" s="12"/>
      <c r="L1740" s="12"/>
      <c r="M1740" s="49"/>
      <c r="N1740" s="49"/>
      <c r="O1740" s="12"/>
      <c r="P1740" s="12"/>
      <c r="Q1740" s="12"/>
      <c r="R1740" s="12"/>
      <c r="S1740" s="12"/>
      <c r="T1740" s="12"/>
    </row>
    <row r="1741" spans="1:20" s="1" customFormat="1" x14ac:dyDescent="0.4">
      <c r="A1741" s="12"/>
      <c r="B1741" s="12"/>
      <c r="C1741" s="42"/>
      <c r="D1741" s="12"/>
      <c r="E1741" s="12"/>
      <c r="F1741" s="12"/>
      <c r="G1741" s="12"/>
      <c r="H1741" s="12"/>
      <c r="I1741" s="12"/>
      <c r="J1741" s="12"/>
      <c r="K1741" s="12"/>
      <c r="L1741" s="12"/>
      <c r="M1741" s="49"/>
      <c r="N1741" s="49"/>
      <c r="O1741" s="12"/>
      <c r="P1741" s="12"/>
      <c r="Q1741" s="12"/>
      <c r="R1741" s="12"/>
      <c r="S1741" s="12"/>
      <c r="T1741" s="12"/>
    </row>
    <row r="1742" spans="1:20" s="1" customFormat="1" x14ac:dyDescent="0.4">
      <c r="A1742" s="12"/>
      <c r="B1742" s="12"/>
      <c r="C1742" s="42"/>
      <c r="D1742" s="12"/>
      <c r="E1742" s="12"/>
      <c r="F1742" s="12"/>
      <c r="G1742" s="12"/>
      <c r="H1742" s="12"/>
      <c r="I1742" s="12"/>
      <c r="J1742" s="12"/>
      <c r="K1742" s="12"/>
      <c r="L1742" s="12"/>
      <c r="M1742" s="49"/>
      <c r="N1742" s="49"/>
      <c r="O1742" s="12"/>
      <c r="P1742" s="12"/>
      <c r="Q1742" s="12"/>
      <c r="R1742" s="12"/>
      <c r="S1742" s="12"/>
      <c r="T1742" s="12"/>
    </row>
    <row r="1743" spans="1:20" s="1" customFormat="1" x14ac:dyDescent="0.4">
      <c r="A1743" s="12"/>
      <c r="B1743" s="12"/>
      <c r="C1743" s="42"/>
      <c r="D1743" s="12"/>
      <c r="E1743" s="12"/>
      <c r="F1743" s="12"/>
      <c r="G1743" s="12"/>
      <c r="H1743" s="12"/>
      <c r="I1743" s="12"/>
      <c r="J1743" s="12"/>
      <c r="K1743" s="12"/>
      <c r="L1743" s="12"/>
      <c r="M1743" s="49"/>
      <c r="N1743" s="49"/>
      <c r="O1743" s="12"/>
      <c r="P1743" s="12"/>
      <c r="Q1743" s="12"/>
      <c r="R1743" s="12"/>
      <c r="S1743" s="12"/>
      <c r="T1743" s="12"/>
    </row>
    <row r="1744" spans="1:20" s="1" customFormat="1" x14ac:dyDescent="0.4">
      <c r="A1744" s="12"/>
      <c r="B1744" s="12"/>
      <c r="C1744" s="42"/>
      <c r="D1744" s="12"/>
      <c r="E1744" s="12"/>
      <c r="F1744" s="12"/>
      <c r="G1744" s="12"/>
      <c r="H1744" s="12"/>
      <c r="I1744" s="12"/>
      <c r="J1744" s="12"/>
      <c r="K1744" s="12"/>
      <c r="L1744" s="12"/>
      <c r="M1744" s="49"/>
      <c r="N1744" s="49"/>
      <c r="O1744" s="12"/>
      <c r="P1744" s="12"/>
      <c r="Q1744" s="12"/>
      <c r="R1744" s="12"/>
      <c r="S1744" s="12"/>
      <c r="T1744" s="12"/>
    </row>
    <row r="1745" spans="1:20" s="1" customFormat="1" x14ac:dyDescent="0.4">
      <c r="A1745" s="12"/>
      <c r="B1745" s="12"/>
      <c r="C1745" s="42"/>
      <c r="D1745" s="12"/>
      <c r="E1745" s="12"/>
      <c r="F1745" s="12"/>
      <c r="G1745" s="12"/>
      <c r="H1745" s="12"/>
      <c r="I1745" s="12"/>
      <c r="J1745" s="12"/>
      <c r="K1745" s="12"/>
      <c r="L1745" s="12"/>
      <c r="M1745" s="49"/>
      <c r="N1745" s="49"/>
      <c r="O1745" s="12"/>
      <c r="P1745" s="12"/>
      <c r="Q1745" s="12"/>
      <c r="R1745" s="12"/>
      <c r="S1745" s="12"/>
      <c r="T1745" s="12"/>
    </row>
    <row r="1746" spans="1:20" s="1" customFormat="1" x14ac:dyDescent="0.4">
      <c r="A1746" s="12"/>
      <c r="B1746" s="12"/>
      <c r="C1746" s="42"/>
      <c r="D1746" s="12"/>
      <c r="E1746" s="12"/>
      <c r="F1746" s="12"/>
      <c r="G1746" s="12"/>
      <c r="H1746" s="12"/>
      <c r="I1746" s="12"/>
      <c r="J1746" s="12"/>
      <c r="K1746" s="12"/>
      <c r="L1746" s="12"/>
      <c r="M1746" s="49"/>
      <c r="N1746" s="49"/>
      <c r="O1746" s="12"/>
      <c r="P1746" s="12"/>
      <c r="Q1746" s="12"/>
      <c r="R1746" s="12"/>
      <c r="S1746" s="12"/>
      <c r="T1746" s="12"/>
    </row>
    <row r="1747" spans="1:20" s="1" customFormat="1" x14ac:dyDescent="0.4">
      <c r="A1747" s="12"/>
      <c r="B1747" s="12"/>
      <c r="C1747" s="42"/>
      <c r="D1747" s="12"/>
      <c r="E1747" s="12"/>
      <c r="F1747" s="12"/>
      <c r="G1747" s="12"/>
      <c r="H1747" s="12"/>
      <c r="I1747" s="12"/>
      <c r="J1747" s="12"/>
      <c r="K1747" s="12"/>
      <c r="L1747" s="12"/>
      <c r="M1747" s="49"/>
      <c r="N1747" s="49"/>
      <c r="O1747" s="12"/>
      <c r="P1747" s="12"/>
      <c r="Q1747" s="12"/>
      <c r="R1747" s="12"/>
      <c r="S1747" s="12"/>
      <c r="T1747" s="12"/>
    </row>
    <row r="1748" spans="1:20" s="1" customFormat="1" x14ac:dyDescent="0.4">
      <c r="A1748" s="12"/>
      <c r="B1748" s="12"/>
      <c r="C1748" s="42"/>
      <c r="D1748" s="12"/>
      <c r="E1748" s="12"/>
      <c r="F1748" s="12"/>
      <c r="G1748" s="12"/>
      <c r="H1748" s="12"/>
      <c r="I1748" s="12"/>
      <c r="J1748" s="12"/>
      <c r="K1748" s="12"/>
      <c r="L1748" s="12"/>
      <c r="M1748" s="49"/>
      <c r="N1748" s="49"/>
      <c r="O1748" s="12"/>
      <c r="P1748" s="12"/>
      <c r="Q1748" s="12"/>
      <c r="R1748" s="12"/>
      <c r="S1748" s="12"/>
      <c r="T1748" s="12"/>
    </row>
    <row r="1749" spans="1:20" s="1" customFormat="1" x14ac:dyDescent="0.4">
      <c r="A1749" s="12"/>
      <c r="B1749" s="12"/>
      <c r="C1749" s="42"/>
      <c r="D1749" s="12"/>
      <c r="E1749" s="12"/>
      <c r="F1749" s="12"/>
      <c r="G1749" s="12"/>
      <c r="H1749" s="12"/>
      <c r="I1749" s="12"/>
      <c r="J1749" s="12"/>
      <c r="K1749" s="12"/>
      <c r="L1749" s="12"/>
      <c r="M1749" s="49"/>
      <c r="N1749" s="49"/>
      <c r="O1749" s="12"/>
      <c r="P1749" s="12"/>
      <c r="Q1749" s="12"/>
      <c r="R1749" s="12"/>
      <c r="S1749" s="12"/>
      <c r="T1749" s="12"/>
    </row>
    <row r="1750" spans="1:20" s="1" customFormat="1" x14ac:dyDescent="0.4">
      <c r="A1750" s="12"/>
      <c r="B1750" s="12"/>
      <c r="C1750" s="42"/>
      <c r="D1750" s="12"/>
      <c r="E1750" s="12"/>
      <c r="F1750" s="12"/>
      <c r="G1750" s="12"/>
      <c r="H1750" s="12"/>
      <c r="I1750" s="12"/>
      <c r="J1750" s="12"/>
      <c r="K1750" s="12"/>
      <c r="L1750" s="12"/>
      <c r="M1750" s="49"/>
      <c r="N1750" s="49"/>
      <c r="O1750" s="12"/>
      <c r="P1750" s="12"/>
      <c r="Q1750" s="12"/>
      <c r="R1750" s="12"/>
      <c r="S1750" s="12"/>
      <c r="T1750" s="12"/>
    </row>
    <row r="1751" spans="1:20" s="1" customFormat="1" x14ac:dyDescent="0.4">
      <c r="A1751" s="12"/>
      <c r="B1751" s="12"/>
      <c r="C1751" s="42"/>
      <c r="D1751" s="12"/>
      <c r="E1751" s="12"/>
      <c r="F1751" s="12"/>
      <c r="G1751" s="12"/>
      <c r="H1751" s="12"/>
      <c r="I1751" s="12"/>
      <c r="J1751" s="12"/>
      <c r="K1751" s="12"/>
      <c r="L1751" s="12"/>
      <c r="M1751" s="49"/>
      <c r="N1751" s="49"/>
      <c r="O1751" s="12"/>
      <c r="P1751" s="12"/>
      <c r="Q1751" s="12"/>
      <c r="R1751" s="12"/>
      <c r="S1751" s="12"/>
      <c r="T1751" s="12"/>
    </row>
    <row r="1752" spans="1:20" s="1" customFormat="1" x14ac:dyDescent="0.4">
      <c r="A1752" s="12"/>
      <c r="B1752" s="12"/>
      <c r="C1752" s="42"/>
      <c r="D1752" s="12"/>
      <c r="E1752" s="12"/>
      <c r="F1752" s="12"/>
      <c r="G1752" s="12"/>
      <c r="H1752" s="12"/>
      <c r="I1752" s="12"/>
      <c r="J1752" s="12"/>
      <c r="K1752" s="12"/>
      <c r="L1752" s="12"/>
      <c r="M1752" s="49"/>
      <c r="N1752" s="49"/>
      <c r="O1752" s="12"/>
      <c r="P1752" s="12"/>
      <c r="Q1752" s="12"/>
      <c r="R1752" s="12"/>
      <c r="S1752" s="12"/>
      <c r="T1752" s="12"/>
    </row>
    <row r="1753" spans="1:20" s="1" customFormat="1" x14ac:dyDescent="0.4">
      <c r="A1753" s="12"/>
      <c r="B1753" s="12"/>
      <c r="C1753" s="42"/>
      <c r="D1753" s="12"/>
      <c r="E1753" s="12"/>
      <c r="F1753" s="12"/>
      <c r="G1753" s="12"/>
      <c r="H1753" s="12"/>
      <c r="I1753" s="12"/>
      <c r="J1753" s="12"/>
      <c r="K1753" s="12"/>
      <c r="L1753" s="12"/>
      <c r="M1753" s="49"/>
      <c r="N1753" s="49"/>
      <c r="O1753" s="12"/>
      <c r="P1753" s="12"/>
      <c r="Q1753" s="12"/>
      <c r="R1753" s="12"/>
      <c r="S1753" s="12"/>
      <c r="T1753" s="12"/>
    </row>
    <row r="1754" spans="1:20" s="1" customFormat="1" x14ac:dyDescent="0.4">
      <c r="A1754" s="12"/>
      <c r="B1754" s="12"/>
      <c r="C1754" s="42"/>
      <c r="D1754" s="12"/>
      <c r="E1754" s="12"/>
      <c r="F1754" s="12"/>
      <c r="G1754" s="12"/>
      <c r="H1754" s="12"/>
      <c r="I1754" s="12"/>
      <c r="J1754" s="12"/>
      <c r="K1754" s="12"/>
      <c r="L1754" s="12"/>
      <c r="M1754" s="49"/>
      <c r="N1754" s="49"/>
      <c r="O1754" s="12"/>
      <c r="P1754" s="12"/>
      <c r="Q1754" s="12"/>
      <c r="R1754" s="12"/>
      <c r="S1754" s="12"/>
      <c r="T1754" s="12"/>
    </row>
    <row r="1755" spans="1:20" s="1" customFormat="1" x14ac:dyDescent="0.4">
      <c r="A1755" s="12"/>
      <c r="B1755" s="12"/>
      <c r="C1755" s="42"/>
      <c r="D1755" s="12"/>
      <c r="E1755" s="12"/>
      <c r="F1755" s="12"/>
      <c r="G1755" s="12"/>
      <c r="H1755" s="12"/>
      <c r="I1755" s="12"/>
      <c r="J1755" s="12"/>
      <c r="K1755" s="12"/>
      <c r="L1755" s="12"/>
      <c r="M1755" s="49"/>
      <c r="N1755" s="49"/>
      <c r="O1755" s="12"/>
      <c r="P1755" s="12"/>
      <c r="Q1755" s="12"/>
      <c r="R1755" s="12"/>
      <c r="S1755" s="12"/>
      <c r="T1755" s="12"/>
    </row>
    <row r="1756" spans="1:20" s="1" customFormat="1" x14ac:dyDescent="0.4">
      <c r="A1756" s="12"/>
      <c r="B1756" s="12"/>
      <c r="C1756" s="42"/>
      <c r="D1756" s="12"/>
      <c r="E1756" s="12"/>
      <c r="F1756" s="12"/>
      <c r="G1756" s="12"/>
      <c r="H1756" s="12"/>
      <c r="I1756" s="12"/>
      <c r="J1756" s="12"/>
      <c r="K1756" s="12"/>
      <c r="L1756" s="12"/>
      <c r="M1756" s="49"/>
      <c r="N1756" s="49"/>
      <c r="O1756" s="12"/>
      <c r="P1756" s="12"/>
      <c r="Q1756" s="12"/>
      <c r="R1756" s="12"/>
      <c r="S1756" s="12"/>
      <c r="T1756" s="12"/>
    </row>
    <row r="1757" spans="1:20" s="1" customFormat="1" x14ac:dyDescent="0.4">
      <c r="A1757" s="12"/>
      <c r="B1757" s="12"/>
      <c r="C1757" s="42"/>
      <c r="D1757" s="12"/>
      <c r="E1757" s="12"/>
      <c r="F1757" s="12"/>
      <c r="G1757" s="12"/>
      <c r="H1757" s="12"/>
      <c r="I1757" s="12"/>
      <c r="J1757" s="12"/>
      <c r="K1757" s="12"/>
      <c r="L1757" s="12"/>
      <c r="M1757" s="49"/>
      <c r="N1757" s="49"/>
      <c r="O1757" s="12"/>
      <c r="P1757" s="12"/>
      <c r="Q1757" s="12"/>
      <c r="R1757" s="12"/>
      <c r="S1757" s="12"/>
      <c r="T1757" s="12"/>
    </row>
    <row r="1758" spans="1:20" s="1" customFormat="1" x14ac:dyDescent="0.4">
      <c r="A1758" s="12"/>
      <c r="B1758" s="12"/>
      <c r="C1758" s="42"/>
      <c r="D1758" s="12"/>
      <c r="E1758" s="12"/>
      <c r="F1758" s="12"/>
      <c r="G1758" s="12"/>
      <c r="H1758" s="12"/>
      <c r="I1758" s="12"/>
      <c r="J1758" s="12"/>
      <c r="K1758" s="12"/>
      <c r="L1758" s="12"/>
      <c r="M1758" s="49"/>
      <c r="N1758" s="49"/>
      <c r="O1758" s="12"/>
      <c r="P1758" s="12"/>
      <c r="Q1758" s="12"/>
      <c r="R1758" s="12"/>
      <c r="S1758" s="12"/>
      <c r="T1758" s="12"/>
    </row>
    <row r="1759" spans="1:20" s="1" customFormat="1" x14ac:dyDescent="0.4">
      <c r="A1759" s="12"/>
      <c r="B1759" s="12"/>
      <c r="C1759" s="42"/>
      <c r="D1759" s="12"/>
      <c r="E1759" s="12"/>
      <c r="F1759" s="12"/>
      <c r="G1759" s="12"/>
      <c r="H1759" s="12"/>
      <c r="I1759" s="12"/>
      <c r="J1759" s="12"/>
      <c r="K1759" s="12"/>
      <c r="L1759" s="12"/>
      <c r="M1759" s="49"/>
      <c r="N1759" s="49"/>
      <c r="O1759" s="12"/>
      <c r="P1759" s="12"/>
      <c r="Q1759" s="12"/>
      <c r="R1759" s="12"/>
      <c r="S1759" s="12"/>
      <c r="T1759" s="12"/>
    </row>
    <row r="1760" spans="1:20" s="1" customFormat="1" x14ac:dyDescent="0.4">
      <c r="A1760" s="12"/>
      <c r="B1760" s="12"/>
      <c r="C1760" s="42"/>
      <c r="D1760" s="12"/>
      <c r="E1760" s="12"/>
      <c r="F1760" s="12"/>
      <c r="G1760" s="12"/>
      <c r="H1760" s="12"/>
      <c r="I1760" s="12"/>
      <c r="J1760" s="12"/>
      <c r="K1760" s="12"/>
      <c r="L1760" s="12"/>
      <c r="M1760" s="49"/>
      <c r="N1760" s="49"/>
      <c r="O1760" s="12"/>
      <c r="P1760" s="12"/>
      <c r="Q1760" s="12"/>
      <c r="R1760" s="12"/>
      <c r="S1760" s="12"/>
      <c r="T1760" s="12"/>
    </row>
    <row r="1761" spans="1:20" s="1" customFormat="1" x14ac:dyDescent="0.4">
      <c r="A1761" s="12"/>
      <c r="B1761" s="12"/>
      <c r="C1761" s="42"/>
      <c r="D1761" s="12"/>
      <c r="E1761" s="12"/>
      <c r="F1761" s="12"/>
      <c r="G1761" s="12"/>
      <c r="H1761" s="12"/>
      <c r="I1761" s="12"/>
      <c r="J1761" s="12"/>
      <c r="K1761" s="12"/>
      <c r="L1761" s="12"/>
      <c r="M1761" s="49"/>
      <c r="N1761" s="49"/>
      <c r="O1761" s="12"/>
      <c r="P1761" s="12"/>
      <c r="Q1761" s="12"/>
      <c r="R1761" s="12"/>
      <c r="S1761" s="12"/>
      <c r="T1761" s="12"/>
    </row>
    <row r="1762" spans="1:20" s="1" customFormat="1" x14ac:dyDescent="0.4">
      <c r="A1762" s="12"/>
      <c r="B1762" s="12"/>
      <c r="C1762" s="42"/>
      <c r="D1762" s="12"/>
      <c r="E1762" s="12"/>
      <c r="F1762" s="12"/>
      <c r="G1762" s="12"/>
      <c r="H1762" s="12"/>
      <c r="I1762" s="12"/>
      <c r="J1762" s="12"/>
      <c r="K1762" s="12"/>
      <c r="L1762" s="12"/>
      <c r="M1762" s="49"/>
      <c r="N1762" s="49"/>
      <c r="O1762" s="12"/>
      <c r="P1762" s="12"/>
      <c r="Q1762" s="12"/>
      <c r="R1762" s="12"/>
      <c r="S1762" s="12"/>
      <c r="T1762" s="12"/>
    </row>
    <row r="1763" spans="1:20" s="1" customFormat="1" x14ac:dyDescent="0.4">
      <c r="A1763" s="12"/>
      <c r="B1763" s="12"/>
      <c r="C1763" s="42"/>
      <c r="D1763" s="12"/>
      <c r="E1763" s="12"/>
      <c r="F1763" s="12"/>
      <c r="G1763" s="12"/>
      <c r="H1763" s="12"/>
      <c r="I1763" s="12"/>
      <c r="J1763" s="12"/>
      <c r="K1763" s="12"/>
      <c r="L1763" s="12"/>
      <c r="M1763" s="49"/>
      <c r="N1763" s="49"/>
      <c r="O1763" s="12"/>
      <c r="P1763" s="12"/>
      <c r="Q1763" s="12"/>
      <c r="R1763" s="12"/>
      <c r="S1763" s="12"/>
      <c r="T1763" s="12"/>
    </row>
    <row r="1764" spans="1:20" s="1" customFormat="1" x14ac:dyDescent="0.4">
      <c r="A1764" s="12"/>
      <c r="B1764" s="12"/>
      <c r="C1764" s="42"/>
      <c r="D1764" s="12"/>
      <c r="E1764" s="12"/>
      <c r="F1764" s="12"/>
      <c r="G1764" s="12"/>
      <c r="H1764" s="12"/>
      <c r="I1764" s="12"/>
      <c r="J1764" s="12"/>
      <c r="K1764" s="12"/>
      <c r="L1764" s="12"/>
      <c r="M1764" s="49"/>
      <c r="N1764" s="49"/>
      <c r="O1764" s="12"/>
      <c r="P1764" s="12"/>
      <c r="Q1764" s="12"/>
      <c r="R1764" s="12"/>
      <c r="S1764" s="12"/>
      <c r="T1764" s="12"/>
    </row>
    <row r="1765" spans="1:20" s="1" customFormat="1" x14ac:dyDescent="0.4">
      <c r="A1765" s="12"/>
      <c r="B1765" s="12"/>
      <c r="C1765" s="42"/>
      <c r="D1765" s="12"/>
      <c r="E1765" s="12"/>
      <c r="F1765" s="12"/>
      <c r="G1765" s="12"/>
      <c r="H1765" s="12"/>
      <c r="I1765" s="12"/>
      <c r="J1765" s="12"/>
      <c r="K1765" s="12"/>
      <c r="L1765" s="12"/>
      <c r="M1765" s="49"/>
      <c r="N1765" s="49"/>
      <c r="O1765" s="12"/>
      <c r="P1765" s="12"/>
      <c r="Q1765" s="12"/>
      <c r="R1765" s="12"/>
      <c r="S1765" s="12"/>
      <c r="T1765" s="12"/>
    </row>
    <row r="1766" spans="1:20" s="1" customFormat="1" x14ac:dyDescent="0.4">
      <c r="A1766" s="12"/>
      <c r="B1766" s="12"/>
      <c r="C1766" s="42"/>
      <c r="D1766" s="12"/>
      <c r="E1766" s="12"/>
      <c r="F1766" s="12"/>
      <c r="G1766" s="12"/>
      <c r="H1766" s="12"/>
      <c r="I1766" s="12"/>
      <c r="J1766" s="12"/>
      <c r="K1766" s="12"/>
      <c r="L1766" s="12"/>
      <c r="M1766" s="49"/>
      <c r="N1766" s="49"/>
      <c r="O1766" s="12"/>
      <c r="P1766" s="12"/>
      <c r="Q1766" s="12"/>
      <c r="R1766" s="12"/>
      <c r="S1766" s="12"/>
      <c r="T1766" s="12"/>
    </row>
    <row r="1767" spans="1:20" s="1" customFormat="1" x14ac:dyDescent="0.4">
      <c r="A1767" s="12"/>
      <c r="B1767" s="12"/>
      <c r="C1767" s="42"/>
      <c r="D1767" s="12"/>
      <c r="E1767" s="12"/>
      <c r="F1767" s="12"/>
      <c r="G1767" s="12"/>
      <c r="H1767" s="12"/>
      <c r="I1767" s="12"/>
      <c r="J1767" s="12"/>
      <c r="K1767" s="12"/>
      <c r="L1767" s="12"/>
      <c r="M1767" s="49"/>
      <c r="N1767" s="49"/>
      <c r="O1767" s="12"/>
      <c r="P1767" s="12"/>
      <c r="Q1767" s="12"/>
      <c r="R1767" s="12"/>
      <c r="S1767" s="12"/>
      <c r="T1767" s="12"/>
    </row>
    <row r="1768" spans="1:20" s="1" customFormat="1" x14ac:dyDescent="0.4">
      <c r="A1768" s="12"/>
      <c r="B1768" s="12"/>
      <c r="C1768" s="42"/>
      <c r="D1768" s="12"/>
      <c r="E1768" s="12"/>
      <c r="F1768" s="12"/>
      <c r="G1768" s="12"/>
      <c r="H1768" s="12"/>
      <c r="I1768" s="12"/>
      <c r="J1768" s="12"/>
      <c r="K1768" s="12"/>
      <c r="L1768" s="12"/>
      <c r="M1768" s="49"/>
      <c r="N1768" s="49"/>
      <c r="O1768" s="12"/>
      <c r="P1768" s="12"/>
      <c r="Q1768" s="12"/>
      <c r="R1768" s="12"/>
      <c r="S1768" s="12"/>
      <c r="T1768" s="12"/>
    </row>
    <row r="1769" spans="1:20" s="1" customFormat="1" x14ac:dyDescent="0.4">
      <c r="A1769" s="12"/>
      <c r="B1769" s="12"/>
      <c r="C1769" s="42"/>
      <c r="D1769" s="12"/>
      <c r="E1769" s="12"/>
      <c r="F1769" s="12"/>
      <c r="G1769" s="12"/>
      <c r="H1769" s="12"/>
      <c r="I1769" s="12"/>
      <c r="J1769" s="12"/>
      <c r="K1769" s="12"/>
      <c r="L1769" s="12"/>
      <c r="M1769" s="49"/>
      <c r="N1769" s="49"/>
      <c r="O1769" s="12"/>
      <c r="P1769" s="12"/>
      <c r="Q1769" s="12"/>
      <c r="R1769" s="12"/>
      <c r="S1769" s="12"/>
      <c r="T1769" s="12"/>
    </row>
    <row r="1770" spans="1:20" s="1" customFormat="1" x14ac:dyDescent="0.4">
      <c r="A1770" s="12"/>
      <c r="B1770" s="12"/>
      <c r="C1770" s="42"/>
      <c r="D1770" s="12"/>
      <c r="E1770" s="12"/>
      <c r="F1770" s="12"/>
      <c r="G1770" s="12"/>
      <c r="H1770" s="12"/>
      <c r="I1770" s="12"/>
      <c r="J1770" s="12"/>
      <c r="K1770" s="12"/>
      <c r="L1770" s="12"/>
      <c r="M1770" s="49"/>
      <c r="N1770" s="49"/>
      <c r="O1770" s="12"/>
      <c r="P1770" s="12"/>
      <c r="Q1770" s="12"/>
      <c r="R1770" s="12"/>
      <c r="S1770" s="12"/>
      <c r="T1770" s="12"/>
    </row>
    <row r="1771" spans="1:20" s="1" customFormat="1" x14ac:dyDescent="0.4">
      <c r="A1771" s="12"/>
      <c r="B1771" s="12"/>
      <c r="C1771" s="42"/>
      <c r="D1771" s="12"/>
      <c r="E1771" s="12"/>
      <c r="F1771" s="12"/>
      <c r="G1771" s="12"/>
      <c r="H1771" s="12"/>
      <c r="I1771" s="12"/>
      <c r="J1771" s="12"/>
      <c r="K1771" s="12"/>
      <c r="L1771" s="12"/>
      <c r="M1771" s="49"/>
      <c r="N1771" s="49"/>
      <c r="O1771" s="12"/>
      <c r="P1771" s="12"/>
      <c r="Q1771" s="12"/>
      <c r="R1771" s="12"/>
      <c r="S1771" s="12"/>
      <c r="T1771" s="12"/>
    </row>
    <row r="1772" spans="1:20" s="1" customFormat="1" x14ac:dyDescent="0.4">
      <c r="A1772" s="12"/>
      <c r="B1772" s="12"/>
      <c r="C1772" s="42"/>
      <c r="D1772" s="12"/>
      <c r="E1772" s="12"/>
      <c r="F1772" s="12"/>
      <c r="G1772" s="12"/>
      <c r="H1772" s="12"/>
      <c r="I1772" s="12"/>
      <c r="J1772" s="12"/>
      <c r="K1772" s="12"/>
      <c r="L1772" s="12"/>
      <c r="M1772" s="49"/>
      <c r="N1772" s="49"/>
      <c r="O1772" s="12"/>
      <c r="P1772" s="12"/>
      <c r="Q1772" s="12"/>
      <c r="R1772" s="12"/>
      <c r="S1772" s="12"/>
      <c r="T1772" s="12"/>
    </row>
    <row r="1773" spans="1:20" s="1" customFormat="1" x14ac:dyDescent="0.4">
      <c r="A1773" s="12"/>
      <c r="B1773" s="12"/>
      <c r="C1773" s="42"/>
      <c r="D1773" s="12"/>
      <c r="E1773" s="12"/>
      <c r="F1773" s="12"/>
      <c r="G1773" s="12"/>
      <c r="H1773" s="12"/>
      <c r="I1773" s="12"/>
      <c r="J1773" s="12"/>
      <c r="K1773" s="12"/>
      <c r="L1773" s="12"/>
      <c r="M1773" s="49"/>
      <c r="N1773" s="49"/>
      <c r="O1773" s="12"/>
      <c r="P1773" s="12"/>
      <c r="Q1773" s="12"/>
      <c r="R1773" s="12"/>
      <c r="S1773" s="12"/>
      <c r="T1773" s="12"/>
    </row>
    <row r="1774" spans="1:20" s="1" customFormat="1" x14ac:dyDescent="0.4">
      <c r="A1774" s="12"/>
      <c r="B1774" s="12"/>
      <c r="C1774" s="42"/>
      <c r="D1774" s="12"/>
      <c r="E1774" s="12"/>
      <c r="F1774" s="12"/>
      <c r="G1774" s="12"/>
      <c r="H1774" s="12"/>
      <c r="I1774" s="12"/>
      <c r="J1774" s="12"/>
      <c r="K1774" s="12"/>
      <c r="L1774" s="12"/>
      <c r="M1774" s="49"/>
      <c r="N1774" s="49"/>
      <c r="O1774" s="12"/>
      <c r="P1774" s="12"/>
      <c r="Q1774" s="12"/>
      <c r="R1774" s="12"/>
      <c r="S1774" s="12"/>
      <c r="T1774" s="12"/>
    </row>
    <row r="1775" spans="1:20" s="1" customFormat="1" x14ac:dyDescent="0.4">
      <c r="A1775" s="12"/>
      <c r="B1775" s="12"/>
      <c r="C1775" s="42"/>
      <c r="D1775" s="12"/>
      <c r="E1775" s="12"/>
      <c r="F1775" s="12"/>
      <c r="G1775" s="12"/>
      <c r="H1775" s="12"/>
      <c r="I1775" s="12"/>
      <c r="J1775" s="12"/>
      <c r="K1775" s="12"/>
      <c r="L1775" s="12"/>
      <c r="M1775" s="49"/>
      <c r="N1775" s="49"/>
      <c r="O1775" s="12"/>
      <c r="P1775" s="12"/>
      <c r="Q1775" s="12"/>
      <c r="R1775" s="12"/>
      <c r="S1775" s="12"/>
      <c r="T1775" s="12"/>
    </row>
    <row r="1776" spans="1:20" s="1" customFormat="1" x14ac:dyDescent="0.4">
      <c r="A1776" s="12"/>
      <c r="B1776" s="12"/>
      <c r="C1776" s="42"/>
      <c r="D1776" s="12"/>
      <c r="E1776" s="12"/>
      <c r="F1776" s="12"/>
      <c r="G1776" s="12"/>
      <c r="H1776" s="12"/>
      <c r="I1776" s="12"/>
      <c r="J1776" s="12"/>
      <c r="K1776" s="12"/>
      <c r="L1776" s="12"/>
      <c r="M1776" s="49"/>
      <c r="N1776" s="49"/>
      <c r="O1776" s="12"/>
      <c r="P1776" s="12"/>
      <c r="Q1776" s="12"/>
      <c r="R1776" s="12"/>
      <c r="S1776" s="12"/>
      <c r="T1776" s="12"/>
    </row>
    <row r="1777" spans="1:20" s="1" customFormat="1" x14ac:dyDescent="0.4">
      <c r="A1777" s="12"/>
      <c r="B1777" s="12"/>
      <c r="C1777" s="42"/>
      <c r="D1777" s="12"/>
      <c r="E1777" s="12"/>
      <c r="F1777" s="12"/>
      <c r="G1777" s="12"/>
      <c r="H1777" s="12"/>
      <c r="I1777" s="12"/>
      <c r="J1777" s="12"/>
      <c r="K1777" s="12"/>
      <c r="L1777" s="12"/>
      <c r="M1777" s="49"/>
      <c r="N1777" s="49"/>
      <c r="O1777" s="12"/>
      <c r="P1777" s="12"/>
      <c r="Q1777" s="12"/>
      <c r="R1777" s="12"/>
      <c r="S1777" s="12"/>
      <c r="T1777" s="12"/>
    </row>
    <row r="1778" spans="1:20" s="1" customFormat="1" x14ac:dyDescent="0.4">
      <c r="A1778" s="12"/>
      <c r="B1778" s="12"/>
      <c r="C1778" s="42"/>
      <c r="D1778" s="12"/>
      <c r="E1778" s="12"/>
      <c r="F1778" s="12"/>
      <c r="G1778" s="12"/>
      <c r="H1778" s="12"/>
      <c r="I1778" s="12"/>
      <c r="J1778" s="12"/>
      <c r="K1778" s="12"/>
      <c r="L1778" s="12"/>
      <c r="M1778" s="49"/>
      <c r="N1778" s="49"/>
      <c r="O1778" s="12"/>
      <c r="P1778" s="12"/>
      <c r="Q1778" s="12"/>
      <c r="R1778" s="12"/>
      <c r="S1778" s="12"/>
      <c r="T1778" s="12"/>
    </row>
    <row r="1779" spans="1:20" s="1" customFormat="1" x14ac:dyDescent="0.4">
      <c r="A1779" s="12"/>
      <c r="B1779" s="12"/>
      <c r="C1779" s="42"/>
      <c r="D1779" s="12"/>
      <c r="E1779" s="12"/>
      <c r="F1779" s="12"/>
      <c r="G1779" s="12"/>
      <c r="H1779" s="12"/>
      <c r="I1779" s="12"/>
      <c r="J1779" s="12"/>
      <c r="K1779" s="12"/>
      <c r="L1779" s="12"/>
      <c r="M1779" s="49"/>
      <c r="N1779" s="49"/>
      <c r="O1779" s="12"/>
      <c r="P1779" s="12"/>
      <c r="Q1779" s="12"/>
      <c r="R1779" s="12"/>
      <c r="S1779" s="12"/>
      <c r="T1779" s="12"/>
    </row>
    <row r="1780" spans="1:20" s="1" customFormat="1" x14ac:dyDescent="0.4">
      <c r="A1780" s="12"/>
      <c r="B1780" s="12"/>
      <c r="C1780" s="42"/>
      <c r="D1780" s="12"/>
      <c r="E1780" s="12"/>
      <c r="F1780" s="12"/>
      <c r="G1780" s="12"/>
      <c r="H1780" s="12"/>
      <c r="I1780" s="12"/>
      <c r="J1780" s="12"/>
      <c r="K1780" s="12"/>
      <c r="L1780" s="12"/>
      <c r="M1780" s="49"/>
      <c r="N1780" s="49"/>
      <c r="O1780" s="12"/>
      <c r="P1780" s="12"/>
      <c r="Q1780" s="12"/>
      <c r="R1780" s="12"/>
      <c r="S1780" s="12"/>
      <c r="T1780" s="12"/>
    </row>
    <row r="1781" spans="1:20" s="1" customFormat="1" x14ac:dyDescent="0.4">
      <c r="A1781" s="12"/>
      <c r="B1781" s="12"/>
      <c r="C1781" s="42"/>
      <c r="D1781" s="12"/>
      <c r="E1781" s="12"/>
      <c r="F1781" s="12"/>
      <c r="G1781" s="12"/>
      <c r="H1781" s="12"/>
      <c r="I1781" s="12"/>
      <c r="J1781" s="12"/>
      <c r="K1781" s="12"/>
      <c r="L1781" s="12"/>
      <c r="M1781" s="49"/>
      <c r="N1781" s="49"/>
      <c r="O1781" s="12"/>
      <c r="P1781" s="12"/>
      <c r="Q1781" s="12"/>
      <c r="R1781" s="12"/>
      <c r="S1781" s="12"/>
      <c r="T1781" s="12"/>
    </row>
    <row r="1782" spans="1:20" s="1" customFormat="1" x14ac:dyDescent="0.4">
      <c r="A1782" s="12"/>
      <c r="B1782" s="12"/>
      <c r="C1782" s="42"/>
      <c r="D1782" s="12"/>
      <c r="E1782" s="12"/>
      <c r="F1782" s="12"/>
      <c r="G1782" s="12"/>
      <c r="H1782" s="12"/>
      <c r="I1782" s="12"/>
      <c r="J1782" s="12"/>
      <c r="K1782" s="12"/>
      <c r="L1782" s="12"/>
      <c r="M1782" s="49"/>
      <c r="N1782" s="49"/>
      <c r="O1782" s="12"/>
      <c r="P1782" s="12"/>
      <c r="Q1782" s="12"/>
      <c r="R1782" s="12"/>
      <c r="S1782" s="12"/>
      <c r="T1782" s="12"/>
    </row>
    <row r="1783" spans="1:20" s="1" customFormat="1" x14ac:dyDescent="0.4">
      <c r="A1783" s="12"/>
      <c r="B1783" s="12"/>
      <c r="C1783" s="42"/>
      <c r="D1783" s="12"/>
      <c r="E1783" s="12"/>
      <c r="F1783" s="12"/>
      <c r="G1783" s="12"/>
      <c r="H1783" s="12"/>
      <c r="I1783" s="12"/>
      <c r="J1783" s="12"/>
      <c r="K1783" s="12"/>
      <c r="L1783" s="12"/>
      <c r="M1783" s="49"/>
      <c r="N1783" s="49"/>
      <c r="O1783" s="12"/>
      <c r="P1783" s="12"/>
      <c r="Q1783" s="12"/>
      <c r="R1783" s="12"/>
      <c r="S1783" s="12"/>
      <c r="T1783" s="12"/>
    </row>
    <row r="1784" spans="1:20" s="1" customFormat="1" x14ac:dyDescent="0.4">
      <c r="A1784" s="12"/>
      <c r="B1784" s="12"/>
      <c r="C1784" s="42"/>
      <c r="D1784" s="12"/>
      <c r="E1784" s="12"/>
      <c r="F1784" s="12"/>
      <c r="G1784" s="12"/>
      <c r="H1784" s="12"/>
      <c r="I1784" s="12"/>
      <c r="J1784" s="12"/>
      <c r="K1784" s="12"/>
      <c r="L1784" s="12"/>
      <c r="M1784" s="49"/>
      <c r="N1784" s="49"/>
      <c r="O1784" s="12"/>
      <c r="P1784" s="12"/>
      <c r="Q1784" s="12"/>
      <c r="R1784" s="12"/>
      <c r="S1784" s="12"/>
      <c r="T1784" s="12"/>
    </row>
    <row r="1785" spans="1:20" s="1" customFormat="1" x14ac:dyDescent="0.4">
      <c r="A1785" s="12"/>
      <c r="B1785" s="12"/>
      <c r="C1785" s="42"/>
      <c r="D1785" s="12"/>
      <c r="E1785" s="12"/>
      <c r="F1785" s="12"/>
      <c r="G1785" s="12"/>
      <c r="H1785" s="12"/>
      <c r="I1785" s="12"/>
      <c r="J1785" s="12"/>
      <c r="K1785" s="12"/>
      <c r="L1785" s="12"/>
      <c r="M1785" s="49"/>
      <c r="N1785" s="49"/>
      <c r="O1785" s="12"/>
      <c r="P1785" s="12"/>
      <c r="Q1785" s="12"/>
      <c r="R1785" s="12"/>
      <c r="S1785" s="12"/>
      <c r="T1785" s="12"/>
    </row>
    <row r="1786" spans="1:20" s="1" customFormat="1" x14ac:dyDescent="0.4">
      <c r="A1786" s="12"/>
      <c r="B1786" s="12"/>
      <c r="C1786" s="42"/>
      <c r="D1786" s="12"/>
      <c r="E1786" s="12"/>
      <c r="F1786" s="12"/>
      <c r="G1786" s="12"/>
      <c r="H1786" s="12"/>
      <c r="I1786" s="12"/>
      <c r="J1786" s="12"/>
      <c r="K1786" s="12"/>
      <c r="L1786" s="12"/>
      <c r="M1786" s="49"/>
      <c r="N1786" s="49"/>
      <c r="O1786" s="12"/>
      <c r="P1786" s="12"/>
      <c r="Q1786" s="12"/>
      <c r="R1786" s="12"/>
      <c r="S1786" s="12"/>
      <c r="T1786" s="12"/>
    </row>
    <row r="1787" spans="1:20" s="1" customFormat="1" x14ac:dyDescent="0.4">
      <c r="A1787" s="12"/>
      <c r="B1787" s="12"/>
      <c r="C1787" s="42"/>
      <c r="D1787" s="12"/>
      <c r="E1787" s="12"/>
      <c r="F1787" s="12"/>
      <c r="G1787" s="12"/>
      <c r="H1787" s="12"/>
      <c r="I1787" s="12"/>
      <c r="J1787" s="12"/>
      <c r="K1787" s="12"/>
      <c r="L1787" s="12"/>
      <c r="M1787" s="49"/>
      <c r="N1787" s="49"/>
      <c r="O1787" s="12"/>
      <c r="P1787" s="12"/>
      <c r="Q1787" s="12"/>
      <c r="R1787" s="12"/>
      <c r="S1787" s="12"/>
      <c r="T1787" s="12"/>
    </row>
    <row r="1788" spans="1:20" s="1" customFormat="1" x14ac:dyDescent="0.4">
      <c r="A1788" s="12"/>
      <c r="B1788" s="12"/>
      <c r="C1788" s="42"/>
      <c r="D1788" s="12"/>
      <c r="E1788" s="12"/>
      <c r="F1788" s="12"/>
      <c r="G1788" s="12"/>
      <c r="H1788" s="12"/>
      <c r="I1788" s="12"/>
      <c r="J1788" s="12"/>
      <c r="K1788" s="12"/>
      <c r="L1788" s="12"/>
      <c r="M1788" s="49"/>
      <c r="N1788" s="49"/>
      <c r="O1788" s="12"/>
      <c r="P1788" s="12"/>
      <c r="Q1788" s="12"/>
      <c r="R1788" s="12"/>
      <c r="S1788" s="12"/>
      <c r="T1788" s="12"/>
    </row>
    <row r="1789" spans="1:20" s="1" customFormat="1" x14ac:dyDescent="0.4">
      <c r="A1789" s="12"/>
      <c r="B1789" s="12"/>
      <c r="C1789" s="42"/>
      <c r="D1789" s="12"/>
      <c r="E1789" s="12"/>
      <c r="F1789" s="12"/>
      <c r="G1789" s="12"/>
      <c r="H1789" s="12"/>
      <c r="I1789" s="12"/>
      <c r="J1789" s="12"/>
      <c r="K1789" s="12"/>
      <c r="L1789" s="12"/>
      <c r="M1789" s="49"/>
      <c r="N1789" s="49"/>
      <c r="O1789" s="12"/>
      <c r="P1789" s="12"/>
      <c r="Q1789" s="12"/>
      <c r="R1789" s="12"/>
      <c r="S1789" s="12"/>
      <c r="T1789" s="12"/>
    </row>
    <row r="1790" spans="1:20" s="1" customFormat="1" x14ac:dyDescent="0.4">
      <c r="A1790" s="12"/>
      <c r="B1790" s="12"/>
      <c r="C1790" s="42"/>
      <c r="D1790" s="12"/>
      <c r="E1790" s="12"/>
      <c r="F1790" s="12"/>
      <c r="G1790" s="12"/>
      <c r="H1790" s="12"/>
      <c r="I1790" s="12"/>
      <c r="J1790" s="12"/>
      <c r="K1790" s="12"/>
      <c r="L1790" s="12"/>
      <c r="M1790" s="49"/>
      <c r="N1790" s="49"/>
      <c r="O1790" s="12"/>
      <c r="P1790" s="12"/>
      <c r="Q1790" s="12"/>
      <c r="R1790" s="12"/>
      <c r="S1790" s="12"/>
      <c r="T1790" s="12"/>
    </row>
    <row r="1791" spans="1:20" s="1" customFormat="1" x14ac:dyDescent="0.4">
      <c r="A1791" s="12"/>
      <c r="B1791" s="12"/>
      <c r="C1791" s="42"/>
      <c r="D1791" s="12"/>
      <c r="E1791" s="12"/>
      <c r="F1791" s="12"/>
      <c r="G1791" s="12"/>
      <c r="H1791" s="12"/>
      <c r="I1791" s="12"/>
      <c r="J1791" s="12"/>
      <c r="K1791" s="12"/>
      <c r="L1791" s="12"/>
      <c r="M1791" s="49"/>
      <c r="N1791" s="49"/>
      <c r="O1791" s="12"/>
      <c r="P1791" s="12"/>
      <c r="Q1791" s="12"/>
      <c r="R1791" s="12"/>
      <c r="S1791" s="12"/>
      <c r="T1791" s="12"/>
    </row>
    <row r="1792" spans="1:20" s="1" customFormat="1" x14ac:dyDescent="0.4">
      <c r="A1792" s="12"/>
      <c r="B1792" s="12"/>
      <c r="C1792" s="42"/>
      <c r="D1792" s="12"/>
      <c r="E1792" s="12"/>
      <c r="F1792" s="12"/>
      <c r="G1792" s="12"/>
      <c r="H1792" s="12"/>
      <c r="I1792" s="12"/>
      <c r="J1792" s="12"/>
      <c r="K1792" s="12"/>
      <c r="L1792" s="12"/>
      <c r="M1792" s="49"/>
      <c r="N1792" s="49"/>
      <c r="O1792" s="12"/>
      <c r="P1792" s="12"/>
      <c r="Q1792" s="12"/>
      <c r="R1792" s="12"/>
      <c r="S1792" s="12"/>
      <c r="T1792" s="12"/>
    </row>
    <row r="1793" spans="1:20" s="1" customFormat="1" x14ac:dyDescent="0.4">
      <c r="A1793" s="12"/>
      <c r="B1793" s="12"/>
      <c r="C1793" s="42"/>
      <c r="D1793" s="12"/>
      <c r="E1793" s="12"/>
      <c r="F1793" s="12"/>
      <c r="G1793" s="12"/>
      <c r="H1793" s="12"/>
      <c r="I1793" s="12"/>
      <c r="J1793" s="12"/>
      <c r="K1793" s="12"/>
      <c r="L1793" s="12"/>
      <c r="M1793" s="49"/>
      <c r="N1793" s="49"/>
      <c r="O1793" s="12"/>
      <c r="P1793" s="12"/>
      <c r="Q1793" s="12"/>
      <c r="R1793" s="12"/>
      <c r="S1793" s="12"/>
      <c r="T1793" s="12"/>
    </row>
    <row r="1794" spans="1:20" s="1" customFormat="1" x14ac:dyDescent="0.4">
      <c r="A1794" s="12"/>
      <c r="B1794" s="12"/>
      <c r="C1794" s="42"/>
      <c r="D1794" s="12"/>
      <c r="E1794" s="12"/>
      <c r="F1794" s="12"/>
      <c r="G1794" s="12"/>
      <c r="H1794" s="12"/>
      <c r="I1794" s="12"/>
      <c r="J1794" s="12"/>
      <c r="K1794" s="12"/>
      <c r="L1794" s="12"/>
      <c r="M1794" s="49"/>
      <c r="N1794" s="49"/>
      <c r="O1794" s="12"/>
      <c r="P1794" s="12"/>
      <c r="Q1794" s="12"/>
      <c r="R1794" s="12"/>
      <c r="S1794" s="12"/>
      <c r="T1794" s="12"/>
    </row>
    <row r="1795" spans="1:20" s="1" customFormat="1" x14ac:dyDescent="0.4">
      <c r="A1795" s="12"/>
      <c r="B1795" s="12"/>
      <c r="C1795" s="42"/>
      <c r="D1795" s="12"/>
      <c r="E1795" s="12"/>
      <c r="F1795" s="12"/>
      <c r="G1795" s="12"/>
      <c r="H1795" s="12"/>
      <c r="I1795" s="12"/>
      <c r="J1795" s="12"/>
      <c r="K1795" s="12"/>
      <c r="L1795" s="12"/>
      <c r="M1795" s="49"/>
      <c r="N1795" s="49"/>
      <c r="O1795" s="12"/>
      <c r="P1795" s="12"/>
      <c r="Q1795" s="12"/>
      <c r="R1795" s="12"/>
      <c r="S1795" s="12"/>
      <c r="T1795" s="12"/>
    </row>
    <row r="1796" spans="1:20" s="1" customFormat="1" x14ac:dyDescent="0.4">
      <c r="A1796" s="12"/>
      <c r="B1796" s="12"/>
      <c r="C1796" s="42"/>
      <c r="D1796" s="12"/>
      <c r="E1796" s="12"/>
      <c r="F1796" s="12"/>
      <c r="G1796" s="12"/>
      <c r="H1796" s="12"/>
      <c r="I1796" s="12"/>
      <c r="J1796" s="12"/>
      <c r="K1796" s="12"/>
      <c r="L1796" s="12"/>
      <c r="M1796" s="49"/>
      <c r="N1796" s="49"/>
      <c r="O1796" s="12"/>
      <c r="P1796" s="12"/>
      <c r="Q1796" s="12"/>
      <c r="R1796" s="12"/>
      <c r="S1796" s="12"/>
      <c r="T1796" s="12"/>
    </row>
    <row r="1797" spans="1:20" s="1" customFormat="1" x14ac:dyDescent="0.4">
      <c r="A1797" s="12"/>
      <c r="B1797" s="12"/>
      <c r="C1797" s="42"/>
      <c r="D1797" s="12"/>
      <c r="E1797" s="12"/>
      <c r="F1797" s="12"/>
      <c r="G1797" s="12"/>
      <c r="H1797" s="12"/>
      <c r="I1797" s="12"/>
      <c r="J1797" s="12"/>
      <c r="K1797" s="12"/>
      <c r="L1797" s="12"/>
      <c r="M1797" s="49"/>
      <c r="N1797" s="49"/>
      <c r="O1797" s="12"/>
      <c r="P1797" s="12"/>
      <c r="Q1797" s="12"/>
      <c r="R1797" s="12"/>
      <c r="S1797" s="12"/>
      <c r="T1797" s="12"/>
    </row>
    <row r="1798" spans="1:20" s="1" customFormat="1" x14ac:dyDescent="0.4">
      <c r="A1798" s="12"/>
      <c r="B1798" s="12"/>
      <c r="C1798" s="42"/>
      <c r="D1798" s="12"/>
      <c r="E1798" s="12"/>
      <c r="F1798" s="12"/>
      <c r="G1798" s="12"/>
      <c r="H1798" s="12"/>
      <c r="I1798" s="12"/>
      <c r="J1798" s="12"/>
      <c r="K1798" s="12"/>
      <c r="L1798" s="12"/>
      <c r="M1798" s="49"/>
      <c r="N1798" s="49"/>
      <c r="O1798" s="12"/>
      <c r="P1798" s="12"/>
      <c r="Q1798" s="12"/>
      <c r="R1798" s="12"/>
      <c r="S1798" s="12"/>
      <c r="T1798" s="12"/>
    </row>
    <row r="1799" spans="1:20" s="1" customFormat="1" x14ac:dyDescent="0.4">
      <c r="A1799" s="12"/>
      <c r="B1799" s="12"/>
      <c r="C1799" s="42"/>
      <c r="D1799" s="12"/>
      <c r="E1799" s="12"/>
      <c r="F1799" s="12"/>
      <c r="G1799" s="12"/>
      <c r="H1799" s="12"/>
      <c r="I1799" s="12"/>
      <c r="J1799" s="12"/>
      <c r="K1799" s="12"/>
      <c r="L1799" s="12"/>
      <c r="M1799" s="49"/>
      <c r="N1799" s="49"/>
      <c r="O1799" s="12"/>
      <c r="P1799" s="12"/>
      <c r="Q1799" s="12"/>
      <c r="R1799" s="12"/>
      <c r="S1799" s="12"/>
      <c r="T1799" s="12"/>
    </row>
    <row r="1800" spans="1:20" s="1" customFormat="1" x14ac:dyDescent="0.4">
      <c r="A1800" s="12"/>
      <c r="B1800" s="12"/>
      <c r="C1800" s="42"/>
      <c r="D1800" s="12"/>
      <c r="E1800" s="12"/>
      <c r="F1800" s="12"/>
      <c r="G1800" s="12"/>
      <c r="H1800" s="12"/>
      <c r="I1800" s="12"/>
      <c r="J1800" s="12"/>
      <c r="K1800" s="12"/>
      <c r="L1800" s="12"/>
      <c r="M1800" s="49"/>
      <c r="N1800" s="49"/>
      <c r="O1800" s="12"/>
      <c r="P1800" s="12"/>
      <c r="Q1800" s="12"/>
      <c r="R1800" s="12"/>
      <c r="S1800" s="12"/>
      <c r="T1800" s="12"/>
    </row>
    <row r="1801" spans="1:20" s="1" customFormat="1" x14ac:dyDescent="0.4">
      <c r="A1801" s="12"/>
      <c r="B1801" s="12"/>
      <c r="C1801" s="42"/>
      <c r="D1801" s="12"/>
      <c r="E1801" s="12"/>
      <c r="F1801" s="12"/>
      <c r="G1801" s="12"/>
      <c r="H1801" s="12"/>
      <c r="I1801" s="12"/>
      <c r="J1801" s="12"/>
      <c r="K1801" s="12"/>
      <c r="L1801" s="12"/>
      <c r="M1801" s="49"/>
      <c r="N1801" s="49"/>
      <c r="O1801" s="12"/>
      <c r="P1801" s="12"/>
      <c r="Q1801" s="12"/>
      <c r="R1801" s="12"/>
      <c r="S1801" s="12"/>
      <c r="T1801" s="12"/>
    </row>
    <row r="1802" spans="1:20" s="1" customFormat="1" x14ac:dyDescent="0.4">
      <c r="A1802" s="12"/>
      <c r="B1802" s="12"/>
      <c r="C1802" s="42"/>
      <c r="D1802" s="12"/>
      <c r="E1802" s="12"/>
      <c r="F1802" s="12"/>
      <c r="G1802" s="12"/>
      <c r="H1802" s="12"/>
      <c r="I1802" s="12"/>
      <c r="J1802" s="12"/>
      <c r="K1802" s="12"/>
      <c r="L1802" s="12"/>
      <c r="M1802" s="49"/>
      <c r="N1802" s="49"/>
      <c r="O1802" s="12"/>
      <c r="P1802" s="12"/>
      <c r="Q1802" s="12"/>
      <c r="R1802" s="12"/>
      <c r="S1802" s="12"/>
      <c r="T1802" s="12"/>
    </row>
    <row r="1803" spans="1:20" s="1" customFormat="1" x14ac:dyDescent="0.4">
      <c r="A1803" s="12"/>
      <c r="B1803" s="12"/>
      <c r="C1803" s="42"/>
      <c r="D1803" s="12"/>
      <c r="E1803" s="12"/>
      <c r="F1803" s="12"/>
      <c r="G1803" s="12"/>
      <c r="H1803" s="12"/>
      <c r="I1803" s="12"/>
      <c r="J1803" s="12"/>
      <c r="K1803" s="12"/>
      <c r="L1803" s="12"/>
      <c r="M1803" s="49"/>
      <c r="N1803" s="49"/>
      <c r="O1803" s="12"/>
      <c r="P1803" s="12"/>
      <c r="Q1803" s="12"/>
      <c r="R1803" s="12"/>
      <c r="S1803" s="12"/>
      <c r="T1803" s="12"/>
    </row>
    <row r="1804" spans="1:20" s="1" customFormat="1" x14ac:dyDescent="0.4">
      <c r="A1804" s="12"/>
      <c r="B1804" s="12"/>
      <c r="C1804" s="42"/>
      <c r="D1804" s="12"/>
      <c r="E1804" s="12"/>
      <c r="F1804" s="12"/>
      <c r="G1804" s="12"/>
      <c r="H1804" s="12"/>
      <c r="I1804" s="12"/>
      <c r="J1804" s="12"/>
      <c r="K1804" s="12"/>
      <c r="L1804" s="12"/>
      <c r="M1804" s="49"/>
      <c r="N1804" s="49"/>
      <c r="O1804" s="12"/>
      <c r="P1804" s="12"/>
      <c r="Q1804" s="12"/>
      <c r="R1804" s="12"/>
      <c r="S1804" s="12"/>
      <c r="T1804" s="12"/>
    </row>
    <row r="1805" spans="1:20" s="1" customFormat="1" x14ac:dyDescent="0.4">
      <c r="A1805" s="12"/>
      <c r="B1805" s="12"/>
      <c r="C1805" s="42"/>
      <c r="D1805" s="12"/>
      <c r="E1805" s="12"/>
      <c r="F1805" s="12"/>
      <c r="G1805" s="12"/>
      <c r="H1805" s="12"/>
      <c r="I1805" s="12"/>
      <c r="J1805" s="12"/>
      <c r="K1805" s="12"/>
      <c r="L1805" s="12"/>
      <c r="M1805" s="49"/>
      <c r="N1805" s="49"/>
      <c r="O1805" s="12"/>
      <c r="P1805" s="12"/>
      <c r="Q1805" s="12"/>
      <c r="R1805" s="12"/>
      <c r="S1805" s="12"/>
      <c r="T1805" s="12"/>
    </row>
    <row r="1806" spans="1:20" s="1" customFormat="1" x14ac:dyDescent="0.4">
      <c r="A1806" s="12"/>
      <c r="B1806" s="12"/>
      <c r="C1806" s="42"/>
      <c r="D1806" s="12"/>
      <c r="E1806" s="12"/>
      <c r="F1806" s="12"/>
      <c r="G1806" s="12"/>
      <c r="H1806" s="12"/>
      <c r="I1806" s="12"/>
      <c r="J1806" s="12"/>
      <c r="K1806" s="12"/>
      <c r="L1806" s="12"/>
      <c r="M1806" s="49"/>
      <c r="N1806" s="49"/>
      <c r="O1806" s="12"/>
      <c r="P1806" s="12"/>
      <c r="Q1806" s="12"/>
      <c r="R1806" s="12"/>
      <c r="S1806" s="12"/>
      <c r="T1806" s="12"/>
    </row>
    <row r="1807" spans="1:20" s="1" customFormat="1" x14ac:dyDescent="0.4">
      <c r="A1807" s="12"/>
      <c r="B1807" s="12"/>
      <c r="C1807" s="42"/>
      <c r="D1807" s="12"/>
      <c r="E1807" s="12"/>
      <c r="F1807" s="12"/>
      <c r="G1807" s="12"/>
      <c r="H1807" s="12"/>
      <c r="I1807" s="12"/>
      <c r="J1807" s="12"/>
      <c r="K1807" s="12"/>
      <c r="L1807" s="12"/>
      <c r="M1807" s="49"/>
      <c r="N1807" s="49"/>
      <c r="O1807" s="12"/>
      <c r="P1807" s="12"/>
      <c r="Q1807" s="12"/>
      <c r="R1807" s="12"/>
      <c r="S1807" s="12"/>
      <c r="T1807" s="12"/>
    </row>
    <row r="1808" spans="1:20" s="1" customFormat="1" x14ac:dyDescent="0.4">
      <c r="A1808" s="12"/>
      <c r="B1808" s="12"/>
      <c r="C1808" s="42"/>
      <c r="D1808" s="12"/>
      <c r="E1808" s="12"/>
      <c r="F1808" s="12"/>
      <c r="G1808" s="12"/>
      <c r="H1808" s="12"/>
      <c r="I1808" s="12"/>
      <c r="J1808" s="12"/>
      <c r="K1808" s="12"/>
      <c r="L1808" s="12"/>
      <c r="M1808" s="49"/>
      <c r="N1808" s="49"/>
      <c r="O1808" s="12"/>
      <c r="P1808" s="12"/>
      <c r="Q1808" s="12"/>
      <c r="R1808" s="12"/>
      <c r="S1808" s="12"/>
      <c r="T1808" s="12"/>
    </row>
    <row r="1809" spans="1:20" s="1" customFormat="1" x14ac:dyDescent="0.4">
      <c r="A1809" s="12"/>
      <c r="B1809" s="12"/>
      <c r="C1809" s="42"/>
      <c r="D1809" s="12"/>
      <c r="E1809" s="12"/>
      <c r="F1809" s="12"/>
      <c r="G1809" s="12"/>
      <c r="H1809" s="12"/>
      <c r="I1809" s="12"/>
      <c r="J1809" s="12"/>
      <c r="K1809" s="12"/>
      <c r="L1809" s="12"/>
      <c r="M1809" s="49"/>
      <c r="N1809" s="49"/>
      <c r="O1809" s="12"/>
      <c r="P1809" s="12"/>
      <c r="Q1809" s="12"/>
      <c r="R1809" s="12"/>
      <c r="S1809" s="12"/>
      <c r="T1809" s="12"/>
    </row>
    <row r="1810" spans="1:20" s="1" customFormat="1" x14ac:dyDescent="0.4">
      <c r="A1810" s="12"/>
      <c r="B1810" s="12"/>
      <c r="C1810" s="42"/>
      <c r="D1810" s="12"/>
      <c r="E1810" s="12"/>
      <c r="F1810" s="12"/>
      <c r="G1810" s="12"/>
      <c r="H1810" s="12"/>
      <c r="I1810" s="12"/>
      <c r="J1810" s="12"/>
      <c r="K1810" s="12"/>
      <c r="L1810" s="12"/>
      <c r="M1810" s="49"/>
      <c r="N1810" s="49"/>
      <c r="O1810" s="12"/>
      <c r="P1810" s="12"/>
      <c r="Q1810" s="12"/>
      <c r="R1810" s="12"/>
      <c r="S1810" s="12"/>
      <c r="T1810" s="12"/>
    </row>
    <row r="1811" spans="1:20" s="1" customFormat="1" x14ac:dyDescent="0.4">
      <c r="A1811" s="12"/>
      <c r="B1811" s="12"/>
      <c r="C1811" s="42"/>
      <c r="D1811" s="12"/>
      <c r="E1811" s="12"/>
      <c r="F1811" s="12"/>
      <c r="G1811" s="12"/>
      <c r="H1811" s="12"/>
      <c r="I1811" s="12"/>
      <c r="J1811" s="12"/>
      <c r="K1811" s="12"/>
      <c r="L1811" s="12"/>
      <c r="M1811" s="49"/>
      <c r="N1811" s="49"/>
      <c r="O1811" s="12"/>
      <c r="P1811" s="12"/>
      <c r="Q1811" s="12"/>
      <c r="R1811" s="12"/>
      <c r="S1811" s="12"/>
      <c r="T1811" s="12"/>
    </row>
    <row r="1812" spans="1:20" s="1" customFormat="1" x14ac:dyDescent="0.4">
      <c r="A1812" s="12"/>
      <c r="B1812" s="12"/>
      <c r="C1812" s="42"/>
      <c r="D1812" s="12"/>
      <c r="E1812" s="12"/>
      <c r="F1812" s="12"/>
      <c r="G1812" s="12"/>
      <c r="H1812" s="12"/>
      <c r="I1812" s="12"/>
      <c r="J1812" s="12"/>
      <c r="K1812" s="12"/>
      <c r="L1812" s="12"/>
      <c r="M1812" s="49"/>
      <c r="N1812" s="49"/>
      <c r="O1812" s="12"/>
      <c r="P1812" s="12"/>
      <c r="Q1812" s="12"/>
      <c r="R1812" s="12"/>
      <c r="S1812" s="12"/>
      <c r="T1812" s="12"/>
    </row>
    <row r="1813" spans="1:20" s="1" customFormat="1" x14ac:dyDescent="0.4">
      <c r="A1813" s="12"/>
      <c r="B1813" s="12"/>
      <c r="C1813" s="42"/>
      <c r="D1813" s="12"/>
      <c r="E1813" s="12"/>
      <c r="F1813" s="12"/>
      <c r="G1813" s="12"/>
      <c r="H1813" s="12"/>
      <c r="I1813" s="12"/>
      <c r="J1813" s="12"/>
      <c r="K1813" s="12"/>
      <c r="L1813" s="12"/>
      <c r="M1813" s="49"/>
      <c r="N1813" s="49"/>
      <c r="O1813" s="12"/>
      <c r="P1813" s="12"/>
      <c r="Q1813" s="12"/>
      <c r="R1813" s="12"/>
      <c r="S1813" s="12"/>
      <c r="T1813" s="12"/>
    </row>
    <row r="1814" spans="1:20" s="1" customFormat="1" x14ac:dyDescent="0.4">
      <c r="A1814" s="12"/>
      <c r="B1814" s="12"/>
      <c r="C1814" s="42"/>
      <c r="D1814" s="12"/>
      <c r="E1814" s="12"/>
      <c r="F1814" s="12"/>
      <c r="G1814" s="12"/>
      <c r="H1814" s="12"/>
      <c r="I1814" s="12"/>
      <c r="J1814" s="12"/>
      <c r="K1814" s="12"/>
      <c r="L1814" s="12"/>
      <c r="M1814" s="49"/>
      <c r="N1814" s="49"/>
      <c r="O1814" s="12"/>
      <c r="P1814" s="12"/>
      <c r="Q1814" s="12"/>
      <c r="R1814" s="12"/>
      <c r="S1814" s="12"/>
      <c r="T1814" s="12"/>
    </row>
    <row r="1815" spans="1:20" s="1" customFormat="1" x14ac:dyDescent="0.4">
      <c r="A1815" s="12"/>
      <c r="B1815" s="12"/>
      <c r="C1815" s="42"/>
      <c r="D1815" s="12"/>
      <c r="E1815" s="12"/>
      <c r="F1815" s="12"/>
      <c r="G1815" s="12"/>
      <c r="H1815" s="12"/>
      <c r="I1815" s="12"/>
      <c r="J1815" s="12"/>
      <c r="K1815" s="12"/>
      <c r="L1815" s="12"/>
      <c r="M1815" s="49"/>
      <c r="N1815" s="49"/>
      <c r="O1815" s="12"/>
      <c r="P1815" s="12"/>
      <c r="Q1815" s="12"/>
      <c r="R1815" s="12"/>
      <c r="S1815" s="12"/>
      <c r="T1815" s="12"/>
    </row>
    <row r="1816" spans="1:20" s="1" customFormat="1" x14ac:dyDescent="0.4">
      <c r="A1816" s="12"/>
      <c r="B1816" s="12"/>
      <c r="C1816" s="42"/>
      <c r="D1816" s="12"/>
      <c r="E1816" s="12"/>
      <c r="F1816" s="12"/>
      <c r="G1816" s="12"/>
      <c r="H1816" s="12"/>
      <c r="I1816" s="12"/>
      <c r="J1816" s="12"/>
      <c r="K1816" s="12"/>
      <c r="L1816" s="12"/>
      <c r="M1816" s="49"/>
      <c r="N1816" s="49"/>
      <c r="O1816" s="12"/>
      <c r="P1816" s="12"/>
      <c r="Q1816" s="12"/>
      <c r="R1816" s="12"/>
      <c r="S1816" s="12"/>
      <c r="T1816" s="12"/>
    </row>
    <row r="1817" spans="1:20" s="1" customFormat="1" x14ac:dyDescent="0.4">
      <c r="A1817" s="12"/>
      <c r="B1817" s="12"/>
      <c r="C1817" s="42"/>
      <c r="D1817" s="12"/>
      <c r="E1817" s="12"/>
      <c r="F1817" s="12"/>
      <c r="G1817" s="12"/>
      <c r="H1817" s="12"/>
      <c r="I1817" s="12"/>
      <c r="J1817" s="12"/>
      <c r="K1817" s="12"/>
      <c r="L1817" s="12"/>
      <c r="M1817" s="49"/>
      <c r="N1817" s="49"/>
      <c r="O1817" s="12"/>
      <c r="P1817" s="12"/>
      <c r="Q1817" s="12"/>
      <c r="R1817" s="12"/>
      <c r="S1817" s="12"/>
      <c r="T1817" s="12"/>
    </row>
    <row r="1818" spans="1:20" s="1" customFormat="1" x14ac:dyDescent="0.4">
      <c r="A1818" s="12"/>
      <c r="B1818" s="12"/>
      <c r="C1818" s="42"/>
      <c r="D1818" s="12"/>
      <c r="E1818" s="12"/>
      <c r="F1818" s="12"/>
      <c r="G1818" s="12"/>
      <c r="H1818" s="12"/>
      <c r="I1818" s="12"/>
      <c r="J1818" s="12"/>
      <c r="K1818" s="12"/>
      <c r="L1818" s="12"/>
      <c r="M1818" s="49"/>
      <c r="N1818" s="49"/>
      <c r="O1818" s="12"/>
      <c r="P1818" s="12"/>
      <c r="Q1818" s="12"/>
      <c r="R1818" s="12"/>
      <c r="S1818" s="12"/>
      <c r="T1818" s="12"/>
    </row>
    <row r="1819" spans="1:20" s="1" customFormat="1" x14ac:dyDescent="0.4">
      <c r="A1819" s="12"/>
      <c r="B1819" s="12"/>
      <c r="C1819" s="42"/>
      <c r="D1819" s="12"/>
      <c r="E1819" s="12"/>
      <c r="F1819" s="12"/>
      <c r="G1819" s="12"/>
      <c r="H1819" s="12"/>
      <c r="I1819" s="12"/>
      <c r="J1819" s="12"/>
      <c r="K1819" s="12"/>
      <c r="L1819" s="12"/>
      <c r="M1819" s="49"/>
      <c r="N1819" s="49"/>
      <c r="O1819" s="12"/>
      <c r="P1819" s="12"/>
      <c r="Q1819" s="12"/>
      <c r="R1819" s="12"/>
      <c r="S1819" s="12"/>
      <c r="T1819" s="12"/>
    </row>
    <row r="1820" spans="1:20" s="1" customFormat="1" x14ac:dyDescent="0.4">
      <c r="A1820" s="12"/>
      <c r="B1820" s="12"/>
      <c r="C1820" s="42"/>
      <c r="D1820" s="12"/>
      <c r="E1820" s="12"/>
      <c r="F1820" s="12"/>
      <c r="G1820" s="12"/>
      <c r="H1820" s="12"/>
      <c r="I1820" s="12"/>
      <c r="J1820" s="12"/>
      <c r="K1820" s="12"/>
      <c r="L1820" s="12"/>
      <c r="M1820" s="49"/>
      <c r="N1820" s="49"/>
      <c r="O1820" s="12"/>
      <c r="P1820" s="12"/>
      <c r="Q1820" s="12"/>
      <c r="R1820" s="12"/>
      <c r="S1820" s="12"/>
      <c r="T1820" s="12"/>
    </row>
    <row r="1821" spans="1:20" s="1" customFormat="1" x14ac:dyDescent="0.4">
      <c r="A1821" s="12"/>
      <c r="B1821" s="12"/>
      <c r="C1821" s="42"/>
      <c r="D1821" s="12"/>
      <c r="E1821" s="12"/>
      <c r="F1821" s="12"/>
      <c r="G1821" s="12"/>
      <c r="H1821" s="12"/>
      <c r="I1821" s="12"/>
      <c r="J1821" s="12"/>
      <c r="K1821" s="12"/>
      <c r="L1821" s="12"/>
      <c r="M1821" s="49"/>
      <c r="N1821" s="49"/>
      <c r="O1821" s="12"/>
      <c r="P1821" s="12"/>
      <c r="Q1821" s="12"/>
      <c r="R1821" s="12"/>
      <c r="S1821" s="12"/>
      <c r="T1821" s="12"/>
    </row>
    <row r="1822" spans="1:20" s="1" customFormat="1" x14ac:dyDescent="0.4">
      <c r="A1822" s="12"/>
      <c r="B1822" s="12"/>
      <c r="C1822" s="42"/>
      <c r="D1822" s="12"/>
      <c r="E1822" s="12"/>
      <c r="F1822" s="12"/>
      <c r="G1822" s="12"/>
      <c r="H1822" s="12"/>
      <c r="I1822" s="12"/>
      <c r="J1822" s="12"/>
      <c r="K1822" s="12"/>
      <c r="L1822" s="12"/>
      <c r="M1822" s="49"/>
      <c r="N1822" s="49"/>
      <c r="O1822" s="12"/>
      <c r="P1822" s="12"/>
      <c r="Q1822" s="12"/>
      <c r="R1822" s="12"/>
      <c r="S1822" s="12"/>
      <c r="T1822" s="12"/>
    </row>
    <row r="1823" spans="1:20" s="1" customFormat="1" x14ac:dyDescent="0.4">
      <c r="A1823" s="12"/>
      <c r="B1823" s="12"/>
      <c r="C1823" s="42"/>
      <c r="D1823" s="12"/>
      <c r="E1823" s="12"/>
      <c r="F1823" s="12"/>
      <c r="G1823" s="12"/>
      <c r="H1823" s="12"/>
      <c r="I1823" s="12"/>
      <c r="J1823" s="12"/>
      <c r="K1823" s="12"/>
      <c r="L1823" s="12"/>
      <c r="M1823" s="49"/>
      <c r="N1823" s="49"/>
      <c r="O1823" s="12"/>
      <c r="P1823" s="12"/>
      <c r="Q1823" s="12"/>
      <c r="R1823" s="12"/>
      <c r="S1823" s="12"/>
      <c r="T1823" s="12"/>
    </row>
    <row r="1824" spans="1:20" s="1" customFormat="1" x14ac:dyDescent="0.4">
      <c r="A1824" s="12"/>
      <c r="B1824" s="12"/>
      <c r="C1824" s="42"/>
      <c r="D1824" s="12"/>
      <c r="E1824" s="12"/>
      <c r="F1824" s="12"/>
      <c r="G1824" s="12"/>
      <c r="H1824" s="12"/>
      <c r="I1824" s="12"/>
      <c r="J1824" s="12"/>
      <c r="K1824" s="12"/>
      <c r="L1824" s="12"/>
      <c r="M1824" s="49"/>
      <c r="N1824" s="49"/>
      <c r="O1824" s="12"/>
      <c r="P1824" s="12"/>
      <c r="Q1824" s="12"/>
      <c r="R1824" s="12"/>
      <c r="S1824" s="12"/>
      <c r="T1824" s="12"/>
    </row>
    <row r="1825" spans="1:20" s="1" customFormat="1" x14ac:dyDescent="0.4">
      <c r="A1825" s="12"/>
      <c r="B1825" s="12"/>
      <c r="C1825" s="42"/>
      <c r="D1825" s="12"/>
      <c r="E1825" s="12"/>
      <c r="F1825" s="12"/>
      <c r="G1825" s="12"/>
      <c r="H1825" s="12"/>
      <c r="I1825" s="12"/>
      <c r="J1825" s="12"/>
      <c r="K1825" s="12"/>
      <c r="L1825" s="12"/>
      <c r="M1825" s="49"/>
      <c r="N1825" s="49"/>
      <c r="O1825" s="12"/>
      <c r="P1825" s="12"/>
      <c r="Q1825" s="12"/>
      <c r="R1825" s="12"/>
      <c r="S1825" s="12"/>
      <c r="T1825" s="12"/>
    </row>
    <row r="1826" spans="1:20" s="1" customFormat="1" x14ac:dyDescent="0.4">
      <c r="A1826" s="12"/>
      <c r="B1826" s="12"/>
      <c r="C1826" s="42"/>
      <c r="D1826" s="12"/>
      <c r="E1826" s="12"/>
      <c r="F1826" s="12"/>
      <c r="G1826" s="12"/>
      <c r="H1826" s="12"/>
      <c r="I1826" s="12"/>
      <c r="J1826" s="12"/>
      <c r="K1826" s="12"/>
      <c r="L1826" s="12"/>
      <c r="M1826" s="49"/>
      <c r="N1826" s="49"/>
      <c r="O1826" s="12"/>
      <c r="P1826" s="12"/>
      <c r="Q1826" s="12"/>
      <c r="R1826" s="12"/>
      <c r="S1826" s="12"/>
      <c r="T1826" s="12"/>
    </row>
    <row r="1827" spans="1:20" s="1" customFormat="1" x14ac:dyDescent="0.4">
      <c r="A1827" s="12"/>
      <c r="B1827" s="12"/>
      <c r="C1827" s="42"/>
      <c r="D1827" s="12"/>
      <c r="E1827" s="12"/>
      <c r="F1827" s="12"/>
      <c r="G1827" s="12"/>
      <c r="H1827" s="12"/>
      <c r="I1827" s="12"/>
      <c r="J1827" s="12"/>
      <c r="K1827" s="12"/>
      <c r="L1827" s="12"/>
      <c r="M1827" s="49"/>
      <c r="N1827" s="49"/>
      <c r="O1827" s="12"/>
      <c r="P1827" s="12"/>
      <c r="Q1827" s="12"/>
      <c r="R1827" s="12"/>
      <c r="S1827" s="12"/>
      <c r="T1827" s="12"/>
    </row>
    <row r="1828" spans="1:20" s="1" customFormat="1" x14ac:dyDescent="0.4">
      <c r="A1828" s="12"/>
      <c r="B1828" s="12"/>
      <c r="C1828" s="42"/>
      <c r="D1828" s="12"/>
      <c r="E1828" s="12"/>
      <c r="F1828" s="12"/>
      <c r="G1828" s="12"/>
      <c r="H1828" s="12"/>
      <c r="I1828" s="12"/>
      <c r="J1828" s="12"/>
      <c r="K1828" s="12"/>
      <c r="L1828" s="12"/>
      <c r="M1828" s="49"/>
      <c r="N1828" s="49"/>
      <c r="O1828" s="12"/>
      <c r="P1828" s="12"/>
      <c r="Q1828" s="12"/>
      <c r="R1828" s="12"/>
      <c r="S1828" s="12"/>
      <c r="T1828" s="12"/>
    </row>
    <row r="1829" spans="1:20" s="1" customFormat="1" x14ac:dyDescent="0.4">
      <c r="A1829" s="12"/>
      <c r="B1829" s="12"/>
      <c r="C1829" s="42"/>
      <c r="D1829" s="12"/>
      <c r="E1829" s="12"/>
      <c r="F1829" s="12"/>
      <c r="G1829" s="12"/>
      <c r="H1829" s="12"/>
      <c r="I1829" s="12"/>
      <c r="J1829" s="12"/>
      <c r="K1829" s="12"/>
      <c r="L1829" s="12"/>
      <c r="M1829" s="49"/>
      <c r="N1829" s="49"/>
      <c r="O1829" s="12"/>
      <c r="P1829" s="12"/>
      <c r="Q1829" s="12"/>
      <c r="R1829" s="12"/>
      <c r="S1829" s="12"/>
      <c r="T1829" s="12"/>
    </row>
    <row r="1830" spans="1:20" s="1" customFormat="1" x14ac:dyDescent="0.4">
      <c r="A1830" s="12"/>
      <c r="B1830" s="12"/>
      <c r="C1830" s="42"/>
      <c r="D1830" s="12"/>
      <c r="E1830" s="12"/>
      <c r="F1830" s="12"/>
      <c r="G1830" s="12"/>
      <c r="H1830" s="12"/>
      <c r="I1830" s="12"/>
      <c r="J1830" s="12"/>
      <c r="K1830" s="12"/>
      <c r="L1830" s="12"/>
      <c r="M1830" s="49"/>
      <c r="N1830" s="49"/>
      <c r="O1830" s="12"/>
      <c r="P1830" s="12"/>
      <c r="Q1830" s="12"/>
      <c r="R1830" s="12"/>
      <c r="S1830" s="12"/>
      <c r="T1830" s="12"/>
    </row>
    <row r="1831" spans="1:20" s="1" customFormat="1" x14ac:dyDescent="0.4">
      <c r="A1831" s="12"/>
      <c r="B1831" s="12"/>
      <c r="C1831" s="42"/>
      <c r="D1831" s="12"/>
      <c r="E1831" s="12"/>
      <c r="F1831" s="12"/>
      <c r="G1831" s="12"/>
      <c r="H1831" s="12"/>
      <c r="I1831" s="12"/>
      <c r="J1831" s="12"/>
      <c r="K1831" s="12"/>
      <c r="L1831" s="12"/>
      <c r="M1831" s="49"/>
      <c r="N1831" s="49"/>
      <c r="O1831" s="12"/>
      <c r="P1831" s="12"/>
      <c r="Q1831" s="12"/>
      <c r="R1831" s="12"/>
      <c r="S1831" s="12"/>
      <c r="T1831" s="12"/>
    </row>
    <row r="1832" spans="1:20" s="1" customFormat="1" x14ac:dyDescent="0.4">
      <c r="A1832" s="12"/>
      <c r="B1832" s="12"/>
      <c r="C1832" s="42"/>
      <c r="D1832" s="12"/>
      <c r="E1832" s="12"/>
      <c r="F1832" s="12"/>
      <c r="G1832" s="12"/>
      <c r="H1832" s="12"/>
      <c r="I1832" s="12"/>
      <c r="J1832" s="12"/>
      <c r="K1832" s="12"/>
      <c r="L1832" s="12"/>
      <c r="M1832" s="49"/>
      <c r="N1832" s="49"/>
      <c r="O1832" s="12"/>
      <c r="P1832" s="12"/>
      <c r="Q1832" s="12"/>
      <c r="R1832" s="12"/>
      <c r="S1832" s="12"/>
      <c r="T1832" s="12"/>
    </row>
    <row r="1833" spans="1:20" s="1" customFormat="1" x14ac:dyDescent="0.4">
      <c r="A1833" s="12"/>
      <c r="B1833" s="12"/>
      <c r="C1833" s="42"/>
      <c r="D1833" s="12"/>
      <c r="E1833" s="12"/>
      <c r="F1833" s="12"/>
      <c r="G1833" s="12"/>
      <c r="H1833" s="12"/>
      <c r="I1833" s="12"/>
      <c r="J1833" s="12"/>
      <c r="K1833" s="12"/>
      <c r="L1833" s="12"/>
      <c r="M1833" s="49"/>
      <c r="N1833" s="49"/>
      <c r="O1833" s="12"/>
      <c r="P1833" s="12"/>
      <c r="Q1833" s="12"/>
      <c r="R1833" s="12"/>
      <c r="S1833" s="12"/>
      <c r="T1833" s="12"/>
    </row>
    <row r="1834" spans="1:20" s="1" customFormat="1" x14ac:dyDescent="0.4">
      <c r="A1834" s="12"/>
      <c r="B1834" s="12"/>
      <c r="C1834" s="42"/>
      <c r="D1834" s="12"/>
      <c r="E1834" s="12"/>
      <c r="F1834" s="12"/>
      <c r="G1834" s="12"/>
      <c r="H1834" s="12"/>
      <c r="I1834" s="12"/>
      <c r="J1834" s="12"/>
      <c r="K1834" s="12"/>
      <c r="L1834" s="12"/>
      <c r="M1834" s="49"/>
      <c r="N1834" s="49"/>
      <c r="O1834" s="12"/>
      <c r="P1834" s="12"/>
      <c r="Q1834" s="12"/>
      <c r="R1834" s="12"/>
      <c r="S1834" s="12"/>
      <c r="T1834" s="12"/>
    </row>
    <row r="1835" spans="1:20" s="1" customFormat="1" x14ac:dyDescent="0.4">
      <c r="A1835" s="12"/>
      <c r="B1835" s="12"/>
      <c r="C1835" s="42"/>
      <c r="D1835" s="12"/>
      <c r="E1835" s="12"/>
      <c r="F1835" s="12"/>
      <c r="G1835" s="12"/>
      <c r="H1835" s="12"/>
      <c r="I1835" s="12"/>
      <c r="J1835" s="12"/>
      <c r="K1835" s="12"/>
      <c r="L1835" s="12"/>
      <c r="M1835" s="49"/>
      <c r="N1835" s="49"/>
      <c r="O1835" s="12"/>
      <c r="P1835" s="12"/>
      <c r="Q1835" s="12"/>
      <c r="R1835" s="12"/>
      <c r="S1835" s="12"/>
      <c r="T1835" s="12"/>
    </row>
    <row r="1836" spans="1:20" s="1" customFormat="1" x14ac:dyDescent="0.4">
      <c r="A1836" s="12"/>
      <c r="B1836" s="12"/>
      <c r="C1836" s="42"/>
      <c r="D1836" s="12"/>
      <c r="E1836" s="12"/>
      <c r="F1836" s="12"/>
      <c r="G1836" s="12"/>
      <c r="H1836" s="12"/>
      <c r="I1836" s="12"/>
      <c r="J1836" s="12"/>
      <c r="K1836" s="12"/>
      <c r="L1836" s="12"/>
      <c r="M1836" s="49"/>
      <c r="N1836" s="49"/>
      <c r="O1836" s="12"/>
      <c r="P1836" s="12"/>
      <c r="Q1836" s="12"/>
      <c r="R1836" s="12"/>
      <c r="S1836" s="12"/>
      <c r="T1836" s="12"/>
    </row>
    <row r="1837" spans="1:20" s="1" customFormat="1" x14ac:dyDescent="0.4">
      <c r="A1837" s="12"/>
      <c r="B1837" s="12"/>
      <c r="C1837" s="42"/>
      <c r="D1837" s="12"/>
      <c r="E1837" s="12"/>
      <c r="F1837" s="12"/>
      <c r="G1837" s="12"/>
      <c r="H1837" s="12"/>
      <c r="I1837" s="12"/>
      <c r="J1837" s="12"/>
      <c r="K1837" s="12"/>
      <c r="L1837" s="12"/>
      <c r="M1837" s="49"/>
      <c r="N1837" s="49"/>
      <c r="O1837" s="12"/>
      <c r="P1837" s="12"/>
      <c r="Q1837" s="12"/>
      <c r="R1837" s="12"/>
      <c r="S1837" s="12"/>
      <c r="T1837" s="12"/>
    </row>
    <row r="1838" spans="1:20" s="1" customFormat="1" x14ac:dyDescent="0.4">
      <c r="A1838" s="12"/>
      <c r="B1838" s="12"/>
      <c r="C1838" s="42"/>
      <c r="D1838" s="12"/>
      <c r="E1838" s="12"/>
      <c r="F1838" s="12"/>
      <c r="G1838" s="12"/>
      <c r="H1838" s="12"/>
      <c r="I1838" s="12"/>
      <c r="J1838" s="12"/>
      <c r="K1838" s="12"/>
      <c r="L1838" s="12"/>
      <c r="M1838" s="49"/>
      <c r="N1838" s="49"/>
      <c r="O1838" s="12"/>
      <c r="P1838" s="12"/>
      <c r="Q1838" s="12"/>
      <c r="R1838" s="12"/>
      <c r="S1838" s="12"/>
      <c r="T1838" s="12"/>
    </row>
    <row r="1839" spans="1:20" s="1" customFormat="1" x14ac:dyDescent="0.4">
      <c r="A1839" s="12"/>
      <c r="B1839" s="12"/>
      <c r="C1839" s="42"/>
      <c r="D1839" s="12"/>
      <c r="E1839" s="12"/>
      <c r="F1839" s="12"/>
      <c r="G1839" s="12"/>
      <c r="H1839" s="12"/>
      <c r="I1839" s="12"/>
      <c r="J1839" s="12"/>
      <c r="K1839" s="12"/>
      <c r="L1839" s="12"/>
      <c r="M1839" s="49"/>
      <c r="N1839" s="49"/>
      <c r="O1839" s="12"/>
      <c r="P1839" s="12"/>
      <c r="Q1839" s="12"/>
      <c r="R1839" s="12"/>
      <c r="S1839" s="12"/>
      <c r="T1839" s="12"/>
    </row>
    <row r="1840" spans="1:20" s="1" customFormat="1" x14ac:dyDescent="0.4">
      <c r="A1840" s="12"/>
      <c r="B1840" s="12"/>
      <c r="C1840" s="42"/>
      <c r="D1840" s="12"/>
      <c r="E1840" s="12"/>
      <c r="F1840" s="12"/>
      <c r="G1840" s="12"/>
      <c r="H1840" s="12"/>
      <c r="I1840" s="12"/>
      <c r="J1840" s="12"/>
      <c r="K1840" s="12"/>
      <c r="L1840" s="12"/>
      <c r="M1840" s="49"/>
      <c r="N1840" s="49"/>
      <c r="O1840" s="12"/>
      <c r="P1840" s="12"/>
      <c r="Q1840" s="12"/>
      <c r="R1840" s="12"/>
      <c r="S1840" s="12"/>
      <c r="T1840" s="12"/>
    </row>
    <row r="1841" spans="1:20" s="1" customFormat="1" x14ac:dyDescent="0.4">
      <c r="A1841" s="12"/>
      <c r="B1841" s="12"/>
      <c r="C1841" s="42"/>
      <c r="D1841" s="12"/>
      <c r="E1841" s="12"/>
      <c r="F1841" s="12"/>
      <c r="G1841" s="12"/>
      <c r="H1841" s="12"/>
      <c r="I1841" s="12"/>
      <c r="J1841" s="12"/>
      <c r="K1841" s="12"/>
      <c r="L1841" s="12"/>
      <c r="M1841" s="49"/>
      <c r="N1841" s="49"/>
      <c r="O1841" s="12"/>
      <c r="P1841" s="12"/>
      <c r="Q1841" s="12"/>
      <c r="R1841" s="12"/>
      <c r="S1841" s="12"/>
      <c r="T1841" s="12"/>
    </row>
    <row r="1842" spans="1:20" s="1" customFormat="1" x14ac:dyDescent="0.4">
      <c r="A1842" s="12"/>
      <c r="B1842" s="12"/>
      <c r="C1842" s="42"/>
      <c r="D1842" s="12"/>
      <c r="E1842" s="12"/>
      <c r="F1842" s="12"/>
      <c r="G1842" s="12"/>
      <c r="H1842" s="12"/>
      <c r="I1842" s="12"/>
      <c r="J1842" s="12"/>
      <c r="K1842" s="12"/>
      <c r="L1842" s="12"/>
      <c r="M1842" s="49"/>
      <c r="N1842" s="49"/>
      <c r="O1842" s="12"/>
      <c r="P1842" s="12"/>
      <c r="Q1842" s="12"/>
      <c r="R1842" s="12"/>
      <c r="S1842" s="12"/>
      <c r="T1842" s="12"/>
    </row>
    <row r="1843" spans="1:20" s="1" customFormat="1" x14ac:dyDescent="0.4">
      <c r="A1843" s="12"/>
      <c r="B1843" s="12"/>
      <c r="C1843" s="42"/>
      <c r="D1843" s="12"/>
      <c r="E1843" s="12"/>
      <c r="F1843" s="12"/>
      <c r="G1843" s="12"/>
      <c r="H1843" s="12"/>
      <c r="I1843" s="12"/>
      <c r="J1843" s="12"/>
      <c r="K1843" s="12"/>
      <c r="L1843" s="12"/>
      <c r="M1843" s="49"/>
      <c r="N1843" s="49"/>
      <c r="O1843" s="12"/>
      <c r="P1843" s="12"/>
      <c r="Q1843" s="12"/>
      <c r="R1843" s="12"/>
      <c r="S1843" s="12"/>
      <c r="T1843" s="12"/>
    </row>
    <row r="1844" spans="1:20" s="1" customFormat="1" x14ac:dyDescent="0.4">
      <c r="A1844" s="12"/>
      <c r="B1844" s="12"/>
      <c r="C1844" s="42"/>
      <c r="D1844" s="12"/>
      <c r="E1844" s="12"/>
      <c r="F1844" s="12"/>
      <c r="G1844" s="12"/>
      <c r="H1844" s="12"/>
      <c r="I1844" s="12"/>
      <c r="J1844" s="12"/>
      <c r="K1844" s="12"/>
      <c r="L1844" s="12"/>
      <c r="M1844" s="49"/>
      <c r="N1844" s="49"/>
      <c r="O1844" s="12"/>
      <c r="P1844" s="12"/>
      <c r="Q1844" s="12"/>
      <c r="R1844" s="12"/>
      <c r="S1844" s="12"/>
      <c r="T1844" s="12"/>
    </row>
    <row r="1845" spans="1:20" s="1" customFormat="1" x14ac:dyDescent="0.4">
      <c r="A1845" s="12"/>
      <c r="B1845" s="12"/>
      <c r="C1845" s="42"/>
      <c r="D1845" s="12"/>
      <c r="E1845" s="12"/>
      <c r="F1845" s="12"/>
      <c r="G1845" s="12"/>
      <c r="H1845" s="12"/>
      <c r="I1845" s="12"/>
      <c r="J1845" s="12"/>
      <c r="K1845" s="12"/>
      <c r="L1845" s="12"/>
      <c r="M1845" s="49"/>
      <c r="N1845" s="49"/>
      <c r="O1845" s="12"/>
      <c r="P1845" s="12"/>
      <c r="Q1845" s="12"/>
      <c r="R1845" s="12"/>
      <c r="S1845" s="12"/>
      <c r="T1845" s="12"/>
    </row>
    <row r="1846" spans="1:20" s="1" customFormat="1" x14ac:dyDescent="0.4">
      <c r="A1846" s="12"/>
      <c r="B1846" s="12"/>
      <c r="C1846" s="42"/>
      <c r="D1846" s="12"/>
      <c r="E1846" s="12"/>
      <c r="F1846" s="12"/>
      <c r="G1846" s="12"/>
      <c r="H1846" s="12"/>
      <c r="I1846" s="12"/>
      <c r="J1846" s="12"/>
      <c r="K1846" s="12"/>
      <c r="L1846" s="12"/>
      <c r="M1846" s="49"/>
      <c r="N1846" s="49"/>
      <c r="O1846" s="12"/>
      <c r="P1846" s="12"/>
      <c r="Q1846" s="12"/>
      <c r="R1846" s="12"/>
      <c r="S1846" s="12"/>
      <c r="T1846" s="12"/>
    </row>
    <row r="1847" spans="1:20" s="1" customFormat="1" x14ac:dyDescent="0.4">
      <c r="A1847" s="12"/>
      <c r="B1847" s="12"/>
      <c r="C1847" s="42"/>
      <c r="D1847" s="12"/>
      <c r="E1847" s="12"/>
      <c r="F1847" s="12"/>
      <c r="G1847" s="12"/>
      <c r="H1847" s="12"/>
      <c r="I1847" s="12"/>
      <c r="J1847" s="12"/>
      <c r="K1847" s="12"/>
      <c r="L1847" s="12"/>
      <c r="M1847" s="49"/>
      <c r="N1847" s="49"/>
      <c r="O1847" s="12"/>
      <c r="P1847" s="12"/>
      <c r="Q1847" s="12"/>
      <c r="R1847" s="12"/>
      <c r="S1847" s="12"/>
      <c r="T1847" s="12"/>
    </row>
    <row r="1848" spans="1:20" s="1" customFormat="1" x14ac:dyDescent="0.4">
      <c r="A1848" s="12"/>
      <c r="B1848" s="12"/>
      <c r="C1848" s="42"/>
      <c r="D1848" s="12"/>
      <c r="E1848" s="12"/>
      <c r="F1848" s="12"/>
      <c r="G1848" s="12"/>
      <c r="H1848" s="12"/>
      <c r="I1848" s="12"/>
      <c r="J1848" s="12"/>
      <c r="K1848" s="12"/>
      <c r="L1848" s="12"/>
      <c r="M1848" s="49"/>
      <c r="N1848" s="49"/>
      <c r="O1848" s="12"/>
      <c r="P1848" s="12"/>
      <c r="Q1848" s="12"/>
      <c r="R1848" s="12"/>
      <c r="S1848" s="12"/>
      <c r="T1848" s="12"/>
    </row>
    <row r="1849" spans="1:20" s="1" customFormat="1" x14ac:dyDescent="0.4">
      <c r="A1849" s="12"/>
      <c r="B1849" s="12"/>
      <c r="C1849" s="42"/>
      <c r="D1849" s="12"/>
      <c r="E1849" s="12"/>
      <c r="F1849" s="12"/>
      <c r="G1849" s="12"/>
      <c r="H1849" s="12"/>
      <c r="I1849" s="12"/>
      <c r="J1849" s="12"/>
      <c r="K1849" s="12"/>
      <c r="L1849" s="12"/>
      <c r="M1849" s="49"/>
      <c r="N1849" s="49"/>
      <c r="O1849" s="12"/>
      <c r="P1849" s="12"/>
      <c r="Q1849" s="12"/>
      <c r="R1849" s="12"/>
      <c r="S1849" s="12"/>
      <c r="T1849" s="12"/>
    </row>
    <row r="1850" spans="1:20" s="1" customFormat="1" x14ac:dyDescent="0.4">
      <c r="A1850" s="12"/>
      <c r="B1850" s="12"/>
      <c r="C1850" s="42"/>
      <c r="D1850" s="12"/>
      <c r="E1850" s="12"/>
      <c r="F1850" s="12"/>
      <c r="G1850" s="12"/>
      <c r="H1850" s="12"/>
      <c r="I1850" s="12"/>
      <c r="J1850" s="12"/>
      <c r="K1850" s="12"/>
      <c r="L1850" s="12"/>
      <c r="M1850" s="49"/>
      <c r="N1850" s="49"/>
      <c r="O1850" s="12"/>
      <c r="P1850" s="12"/>
      <c r="Q1850" s="12"/>
      <c r="R1850" s="12"/>
      <c r="S1850" s="12"/>
      <c r="T1850" s="12"/>
    </row>
    <row r="1851" spans="1:20" s="1" customFormat="1" x14ac:dyDescent="0.4">
      <c r="A1851" s="12"/>
      <c r="B1851" s="12"/>
      <c r="C1851" s="42"/>
      <c r="D1851" s="12"/>
      <c r="E1851" s="12"/>
      <c r="F1851" s="12"/>
      <c r="G1851" s="12"/>
      <c r="H1851" s="12"/>
      <c r="I1851" s="12"/>
      <c r="J1851" s="12"/>
      <c r="K1851" s="12"/>
      <c r="L1851" s="12"/>
      <c r="M1851" s="49"/>
      <c r="N1851" s="49"/>
      <c r="O1851" s="12"/>
      <c r="P1851" s="12"/>
      <c r="Q1851" s="12"/>
      <c r="R1851" s="12"/>
      <c r="S1851" s="12"/>
      <c r="T1851" s="12"/>
    </row>
    <row r="1852" spans="1:20" s="1" customFormat="1" x14ac:dyDescent="0.4">
      <c r="A1852" s="12"/>
      <c r="B1852" s="12"/>
      <c r="C1852" s="42"/>
      <c r="D1852" s="12"/>
      <c r="E1852" s="12"/>
      <c r="F1852" s="12"/>
      <c r="G1852" s="12"/>
      <c r="H1852" s="12"/>
      <c r="I1852" s="12"/>
      <c r="J1852" s="12"/>
      <c r="K1852" s="12"/>
      <c r="L1852" s="12"/>
      <c r="M1852" s="49"/>
      <c r="N1852" s="49"/>
      <c r="O1852" s="12"/>
      <c r="P1852" s="12"/>
      <c r="Q1852" s="12"/>
      <c r="R1852" s="12"/>
      <c r="S1852" s="12"/>
      <c r="T1852" s="12"/>
    </row>
    <row r="1853" spans="1:20" s="1" customFormat="1" x14ac:dyDescent="0.4">
      <c r="A1853" s="12"/>
      <c r="B1853" s="12"/>
      <c r="C1853" s="42"/>
      <c r="D1853" s="12"/>
      <c r="E1853" s="12"/>
      <c r="F1853" s="12"/>
      <c r="G1853" s="12"/>
      <c r="H1853" s="12"/>
      <c r="I1853" s="12"/>
      <c r="J1853" s="12"/>
      <c r="K1853" s="12"/>
      <c r="L1853" s="12"/>
      <c r="M1853" s="49"/>
      <c r="N1853" s="49"/>
      <c r="O1853" s="12"/>
      <c r="P1853" s="12"/>
      <c r="Q1853" s="12"/>
      <c r="R1853" s="12"/>
      <c r="S1853" s="12"/>
      <c r="T1853" s="12"/>
    </row>
    <row r="1854" spans="1:20" s="1" customFormat="1" x14ac:dyDescent="0.4">
      <c r="A1854" s="12"/>
      <c r="B1854" s="12"/>
      <c r="C1854" s="42"/>
      <c r="D1854" s="12"/>
      <c r="E1854" s="12"/>
      <c r="F1854" s="12"/>
      <c r="G1854" s="12"/>
      <c r="H1854" s="12"/>
      <c r="I1854" s="12"/>
      <c r="J1854" s="12"/>
      <c r="K1854" s="12"/>
      <c r="L1854" s="12"/>
      <c r="M1854" s="49"/>
      <c r="N1854" s="49"/>
      <c r="O1854" s="12"/>
      <c r="P1854" s="12"/>
      <c r="Q1854" s="12"/>
      <c r="R1854" s="12"/>
      <c r="S1854" s="12"/>
      <c r="T1854" s="12"/>
    </row>
    <row r="1855" spans="1:20" s="1" customFormat="1" x14ac:dyDescent="0.4">
      <c r="A1855" s="12"/>
      <c r="B1855" s="12"/>
      <c r="C1855" s="42"/>
      <c r="D1855" s="12"/>
      <c r="E1855" s="12"/>
      <c r="F1855" s="12"/>
      <c r="G1855" s="12"/>
      <c r="H1855" s="12"/>
      <c r="I1855" s="12"/>
      <c r="J1855" s="12"/>
      <c r="K1855" s="12"/>
      <c r="L1855" s="12"/>
      <c r="M1855" s="49"/>
      <c r="N1855" s="49"/>
      <c r="O1855" s="12"/>
      <c r="P1855" s="12"/>
      <c r="Q1855" s="12"/>
      <c r="R1855" s="12"/>
      <c r="S1855" s="12"/>
      <c r="T1855" s="12"/>
    </row>
    <row r="1856" spans="1:20" s="1" customFormat="1" x14ac:dyDescent="0.4">
      <c r="A1856" s="12"/>
      <c r="B1856" s="12"/>
      <c r="C1856" s="42"/>
      <c r="D1856" s="12"/>
      <c r="E1856" s="12"/>
      <c r="F1856" s="12"/>
      <c r="G1856" s="12"/>
      <c r="H1856" s="12"/>
      <c r="I1856" s="12"/>
      <c r="J1856" s="12"/>
      <c r="K1856" s="12"/>
      <c r="L1856" s="12"/>
      <c r="M1856" s="49"/>
      <c r="N1856" s="49"/>
      <c r="O1856" s="12"/>
      <c r="P1856" s="12"/>
      <c r="Q1856" s="12"/>
      <c r="R1856" s="12"/>
      <c r="S1856" s="12"/>
      <c r="T1856" s="12"/>
    </row>
    <row r="1857" spans="1:20" s="1" customFormat="1" x14ac:dyDescent="0.4">
      <c r="A1857" s="12"/>
      <c r="B1857" s="12"/>
      <c r="C1857" s="42"/>
      <c r="D1857" s="12"/>
      <c r="E1857" s="12"/>
      <c r="F1857" s="12"/>
      <c r="G1857" s="12"/>
      <c r="H1857" s="12"/>
      <c r="I1857" s="12"/>
      <c r="J1857" s="12"/>
      <c r="K1857" s="12"/>
      <c r="L1857" s="12"/>
      <c r="M1857" s="49"/>
      <c r="N1857" s="49"/>
      <c r="O1857" s="12"/>
      <c r="P1857" s="12"/>
      <c r="Q1857" s="12"/>
      <c r="R1857" s="12"/>
      <c r="S1857" s="12"/>
      <c r="T1857" s="12"/>
    </row>
    <row r="1858" spans="1:20" s="1" customFormat="1" x14ac:dyDescent="0.4">
      <c r="A1858" s="12"/>
      <c r="B1858" s="12"/>
      <c r="C1858" s="42"/>
      <c r="D1858" s="12"/>
      <c r="E1858" s="12"/>
      <c r="F1858" s="12"/>
      <c r="G1858" s="12"/>
      <c r="H1858" s="12"/>
      <c r="I1858" s="12"/>
      <c r="J1858" s="12"/>
      <c r="K1858" s="12"/>
      <c r="L1858" s="12"/>
      <c r="M1858" s="49"/>
      <c r="N1858" s="49"/>
      <c r="O1858" s="12"/>
      <c r="P1858" s="12"/>
      <c r="Q1858" s="12"/>
      <c r="R1858" s="12"/>
      <c r="S1858" s="12"/>
      <c r="T1858" s="12"/>
    </row>
    <row r="1859" spans="1:20" s="1" customFormat="1" x14ac:dyDescent="0.4">
      <c r="A1859" s="12"/>
      <c r="B1859" s="12"/>
      <c r="C1859" s="42"/>
      <c r="D1859" s="12"/>
      <c r="E1859" s="12"/>
      <c r="F1859" s="12"/>
      <c r="G1859" s="12"/>
      <c r="H1859" s="12"/>
      <c r="I1859" s="12"/>
      <c r="J1859" s="12"/>
      <c r="K1859" s="12"/>
      <c r="L1859" s="12"/>
      <c r="M1859" s="49"/>
      <c r="N1859" s="49"/>
      <c r="O1859" s="12"/>
      <c r="P1859" s="12"/>
      <c r="Q1859" s="12"/>
      <c r="R1859" s="12"/>
      <c r="S1859" s="12"/>
      <c r="T1859" s="12"/>
    </row>
    <row r="1860" spans="1:20" s="1" customFormat="1" x14ac:dyDescent="0.4">
      <c r="A1860" s="12"/>
      <c r="B1860" s="12"/>
      <c r="C1860" s="42"/>
      <c r="D1860" s="12"/>
      <c r="E1860" s="12"/>
      <c r="F1860" s="12"/>
      <c r="G1860" s="12"/>
      <c r="H1860" s="12"/>
      <c r="I1860" s="12"/>
      <c r="J1860" s="12"/>
      <c r="K1860" s="12"/>
      <c r="L1860" s="12"/>
      <c r="M1860" s="49"/>
      <c r="N1860" s="49"/>
      <c r="O1860" s="12"/>
      <c r="P1860" s="12"/>
      <c r="Q1860" s="12"/>
      <c r="R1860" s="12"/>
      <c r="S1860" s="12"/>
      <c r="T1860" s="12"/>
    </row>
    <row r="1861" spans="1:20" s="1" customFormat="1" x14ac:dyDescent="0.4">
      <c r="A1861" s="12"/>
      <c r="B1861" s="12"/>
      <c r="C1861" s="42"/>
      <c r="D1861" s="12"/>
      <c r="E1861" s="12"/>
      <c r="F1861" s="12"/>
      <c r="G1861" s="12"/>
      <c r="H1861" s="12"/>
      <c r="I1861" s="12"/>
      <c r="J1861" s="12"/>
      <c r="K1861" s="12"/>
      <c r="L1861" s="12"/>
      <c r="M1861" s="49"/>
      <c r="N1861" s="49"/>
      <c r="O1861" s="12"/>
      <c r="P1861" s="12"/>
      <c r="Q1861" s="12"/>
      <c r="R1861" s="12"/>
      <c r="S1861" s="12"/>
      <c r="T1861" s="12"/>
    </row>
    <row r="1862" spans="1:20" s="1" customFormat="1" x14ac:dyDescent="0.4">
      <c r="A1862" s="12"/>
      <c r="B1862" s="12"/>
      <c r="C1862" s="42"/>
      <c r="D1862" s="12"/>
      <c r="E1862" s="12"/>
      <c r="F1862" s="12"/>
      <c r="G1862" s="12"/>
      <c r="H1862" s="12"/>
      <c r="I1862" s="12"/>
      <c r="J1862" s="12"/>
      <c r="K1862" s="12"/>
      <c r="L1862" s="12"/>
      <c r="M1862" s="49"/>
      <c r="N1862" s="49"/>
      <c r="O1862" s="12"/>
      <c r="P1862" s="12"/>
      <c r="Q1862" s="12"/>
      <c r="R1862" s="12"/>
      <c r="S1862" s="12"/>
      <c r="T1862" s="12"/>
    </row>
    <row r="1863" spans="1:20" s="1" customFormat="1" x14ac:dyDescent="0.4">
      <c r="A1863" s="12"/>
      <c r="B1863" s="12"/>
      <c r="C1863" s="42"/>
      <c r="D1863" s="12"/>
      <c r="E1863" s="12"/>
      <c r="F1863" s="12"/>
      <c r="G1863" s="12"/>
      <c r="H1863" s="12"/>
      <c r="I1863" s="12"/>
      <c r="J1863" s="12"/>
      <c r="K1863" s="12"/>
      <c r="L1863" s="12"/>
      <c r="M1863" s="49"/>
      <c r="N1863" s="49"/>
      <c r="O1863" s="12"/>
      <c r="P1863" s="12"/>
      <c r="Q1863" s="12"/>
      <c r="R1863" s="12"/>
      <c r="S1863" s="12"/>
      <c r="T1863" s="12"/>
    </row>
    <row r="1864" spans="1:20" s="1" customFormat="1" x14ac:dyDescent="0.4">
      <c r="A1864" s="12"/>
      <c r="B1864" s="12"/>
      <c r="C1864" s="42"/>
      <c r="D1864" s="12"/>
      <c r="E1864" s="12"/>
      <c r="F1864" s="12"/>
      <c r="G1864" s="12"/>
      <c r="H1864" s="12"/>
      <c r="I1864" s="12"/>
      <c r="J1864" s="12"/>
      <c r="K1864" s="12"/>
      <c r="L1864" s="12"/>
      <c r="M1864" s="49"/>
      <c r="N1864" s="49"/>
      <c r="O1864" s="12"/>
      <c r="P1864" s="12"/>
      <c r="Q1864" s="12"/>
      <c r="R1864" s="12"/>
      <c r="S1864" s="12"/>
      <c r="T1864" s="12"/>
    </row>
    <row r="1865" spans="1:20" s="1" customFormat="1" x14ac:dyDescent="0.4">
      <c r="A1865" s="12"/>
      <c r="B1865" s="12"/>
      <c r="C1865" s="42"/>
      <c r="D1865" s="12"/>
      <c r="E1865" s="12"/>
      <c r="F1865" s="12"/>
      <c r="G1865" s="12"/>
      <c r="H1865" s="12"/>
      <c r="I1865" s="12"/>
      <c r="J1865" s="12"/>
      <c r="K1865" s="12"/>
      <c r="L1865" s="12"/>
      <c r="M1865" s="49"/>
      <c r="N1865" s="49"/>
      <c r="O1865" s="12"/>
      <c r="P1865" s="12"/>
      <c r="Q1865" s="12"/>
      <c r="R1865" s="12"/>
      <c r="S1865" s="12"/>
      <c r="T1865" s="12"/>
    </row>
    <row r="1866" spans="1:20" s="1" customFormat="1" x14ac:dyDescent="0.4">
      <c r="A1866" s="12"/>
      <c r="B1866" s="12"/>
      <c r="C1866" s="42"/>
      <c r="D1866" s="12"/>
      <c r="E1866" s="12"/>
      <c r="F1866" s="12"/>
      <c r="G1866" s="12"/>
      <c r="H1866" s="12"/>
      <c r="I1866" s="12"/>
      <c r="J1866" s="12"/>
      <c r="K1866" s="12"/>
      <c r="L1866" s="12"/>
      <c r="M1866" s="49"/>
      <c r="N1866" s="49"/>
      <c r="O1866" s="12"/>
      <c r="P1866" s="12"/>
      <c r="Q1866" s="12"/>
      <c r="R1866" s="12"/>
      <c r="S1866" s="12"/>
      <c r="T1866" s="12"/>
    </row>
    <row r="1867" spans="1:20" s="1" customFormat="1" x14ac:dyDescent="0.4">
      <c r="A1867" s="12"/>
      <c r="B1867" s="12"/>
      <c r="C1867" s="42"/>
      <c r="D1867" s="12"/>
      <c r="E1867" s="12"/>
      <c r="F1867" s="12"/>
      <c r="G1867" s="12"/>
      <c r="H1867" s="12"/>
      <c r="I1867" s="12"/>
      <c r="J1867" s="12"/>
      <c r="K1867" s="12"/>
      <c r="L1867" s="12"/>
      <c r="M1867" s="49"/>
      <c r="N1867" s="49"/>
      <c r="O1867" s="12"/>
      <c r="P1867" s="12"/>
      <c r="Q1867" s="12"/>
      <c r="R1867" s="12"/>
      <c r="S1867" s="12"/>
      <c r="T1867" s="12"/>
    </row>
    <row r="1868" spans="1:20" s="1" customFormat="1" x14ac:dyDescent="0.4">
      <c r="A1868" s="12"/>
      <c r="B1868" s="12"/>
      <c r="C1868" s="42"/>
      <c r="D1868" s="12"/>
      <c r="E1868" s="12"/>
      <c r="F1868" s="12"/>
      <c r="G1868" s="12"/>
      <c r="H1868" s="12"/>
      <c r="I1868" s="12"/>
      <c r="J1868" s="12"/>
      <c r="K1868" s="12"/>
      <c r="L1868" s="12"/>
      <c r="M1868" s="49"/>
      <c r="N1868" s="49"/>
      <c r="O1868" s="12"/>
      <c r="P1868" s="12"/>
      <c r="Q1868" s="12"/>
      <c r="R1868" s="12"/>
      <c r="S1868" s="12"/>
      <c r="T1868" s="12"/>
    </row>
    <row r="1869" spans="1:20" s="1" customFormat="1" x14ac:dyDescent="0.4">
      <c r="A1869" s="12"/>
      <c r="B1869" s="12"/>
      <c r="C1869" s="42"/>
      <c r="D1869" s="12"/>
      <c r="E1869" s="12"/>
      <c r="F1869" s="12"/>
      <c r="G1869" s="12"/>
      <c r="H1869" s="12"/>
      <c r="I1869" s="12"/>
      <c r="J1869" s="12"/>
      <c r="K1869" s="12"/>
      <c r="L1869" s="12"/>
      <c r="M1869" s="49"/>
      <c r="N1869" s="49"/>
      <c r="O1869" s="12"/>
      <c r="P1869" s="12"/>
      <c r="Q1869" s="12"/>
      <c r="R1869" s="12"/>
      <c r="S1869" s="12"/>
      <c r="T1869" s="12"/>
    </row>
    <row r="1870" spans="1:20" s="1" customFormat="1" x14ac:dyDescent="0.4">
      <c r="A1870" s="12"/>
      <c r="B1870" s="12"/>
      <c r="C1870" s="42"/>
      <c r="D1870" s="12"/>
      <c r="E1870" s="12"/>
      <c r="F1870" s="12"/>
      <c r="G1870" s="12"/>
      <c r="H1870" s="12"/>
      <c r="I1870" s="12"/>
      <c r="J1870" s="12"/>
      <c r="K1870" s="12"/>
      <c r="L1870" s="12"/>
      <c r="M1870" s="49"/>
      <c r="N1870" s="49"/>
      <c r="O1870" s="12"/>
      <c r="P1870" s="12"/>
      <c r="Q1870" s="12"/>
      <c r="R1870" s="12"/>
      <c r="S1870" s="12"/>
      <c r="T1870" s="12"/>
    </row>
    <row r="1871" spans="1:20" s="1" customFormat="1" x14ac:dyDescent="0.4">
      <c r="A1871" s="12"/>
      <c r="B1871" s="12"/>
      <c r="C1871" s="42"/>
      <c r="D1871" s="12"/>
      <c r="E1871" s="12"/>
      <c r="F1871" s="12"/>
      <c r="G1871" s="12"/>
      <c r="H1871" s="12"/>
      <c r="I1871" s="12"/>
      <c r="J1871" s="12"/>
      <c r="K1871" s="12"/>
      <c r="L1871" s="12"/>
      <c r="M1871" s="49"/>
      <c r="N1871" s="49"/>
      <c r="O1871" s="12"/>
      <c r="P1871" s="12"/>
      <c r="Q1871" s="12"/>
      <c r="R1871" s="12"/>
      <c r="S1871" s="12"/>
      <c r="T1871" s="12"/>
    </row>
    <row r="1872" spans="1:20" s="1" customFormat="1" x14ac:dyDescent="0.4">
      <c r="A1872" s="12"/>
      <c r="B1872" s="12"/>
      <c r="C1872" s="42"/>
      <c r="D1872" s="12"/>
      <c r="E1872" s="12"/>
      <c r="F1872" s="12"/>
      <c r="G1872" s="12"/>
      <c r="H1872" s="12"/>
      <c r="I1872" s="12"/>
      <c r="J1872" s="12"/>
      <c r="K1872" s="12"/>
      <c r="L1872" s="12"/>
      <c r="M1872" s="49"/>
      <c r="N1872" s="49"/>
      <c r="O1872" s="12"/>
      <c r="P1872" s="12"/>
      <c r="Q1872" s="12"/>
      <c r="R1872" s="12"/>
      <c r="S1872" s="12"/>
      <c r="T1872" s="12"/>
    </row>
    <row r="1873" spans="1:20" s="1" customFormat="1" x14ac:dyDescent="0.4">
      <c r="A1873" s="12"/>
      <c r="B1873" s="12"/>
      <c r="C1873" s="42"/>
      <c r="D1873" s="12"/>
      <c r="E1873" s="12"/>
      <c r="F1873" s="12"/>
      <c r="G1873" s="12"/>
      <c r="H1873" s="12"/>
      <c r="I1873" s="12"/>
      <c r="J1873" s="12"/>
      <c r="K1873" s="12"/>
      <c r="L1873" s="12"/>
      <c r="M1873" s="49"/>
      <c r="N1873" s="49"/>
      <c r="O1873" s="12"/>
      <c r="P1873" s="12"/>
      <c r="Q1873" s="12"/>
      <c r="R1873" s="12"/>
      <c r="S1873" s="12"/>
      <c r="T1873" s="12"/>
    </row>
    <row r="1874" spans="1:20" s="1" customFormat="1" x14ac:dyDescent="0.4">
      <c r="A1874" s="12"/>
      <c r="B1874" s="12"/>
      <c r="C1874" s="42"/>
      <c r="D1874" s="12"/>
      <c r="E1874" s="12"/>
      <c r="F1874" s="12"/>
      <c r="G1874" s="12"/>
      <c r="H1874" s="12"/>
      <c r="I1874" s="12"/>
      <c r="J1874" s="12"/>
      <c r="K1874" s="12"/>
      <c r="L1874" s="12"/>
      <c r="M1874" s="49"/>
      <c r="N1874" s="49"/>
      <c r="O1874" s="12"/>
      <c r="P1874" s="12"/>
      <c r="Q1874" s="12"/>
      <c r="R1874" s="12"/>
      <c r="S1874" s="12"/>
      <c r="T1874" s="12"/>
    </row>
    <row r="1875" spans="1:20" s="1" customFormat="1" x14ac:dyDescent="0.4">
      <c r="A1875" s="12"/>
      <c r="B1875" s="12"/>
      <c r="C1875" s="42"/>
      <c r="D1875" s="12"/>
      <c r="E1875" s="12"/>
      <c r="F1875" s="12"/>
      <c r="G1875" s="12"/>
      <c r="H1875" s="12"/>
      <c r="I1875" s="12"/>
      <c r="J1875" s="12"/>
      <c r="K1875" s="12"/>
      <c r="L1875" s="12"/>
      <c r="M1875" s="49"/>
      <c r="N1875" s="49"/>
      <c r="O1875" s="12"/>
      <c r="P1875" s="12"/>
      <c r="Q1875" s="12"/>
      <c r="R1875" s="12"/>
      <c r="S1875" s="12"/>
      <c r="T1875" s="12"/>
    </row>
    <row r="1876" spans="1:20" s="1" customFormat="1" x14ac:dyDescent="0.4">
      <c r="A1876" s="12"/>
      <c r="B1876" s="12"/>
      <c r="C1876" s="42"/>
      <c r="D1876" s="12"/>
      <c r="E1876" s="12"/>
      <c r="F1876" s="12"/>
      <c r="G1876" s="12"/>
      <c r="H1876" s="12"/>
      <c r="I1876" s="12"/>
      <c r="J1876" s="12"/>
      <c r="K1876" s="12"/>
      <c r="L1876" s="12"/>
      <c r="M1876" s="49"/>
      <c r="N1876" s="49"/>
      <c r="O1876" s="12"/>
      <c r="P1876" s="12"/>
      <c r="Q1876" s="12"/>
      <c r="R1876" s="12"/>
      <c r="S1876" s="12"/>
      <c r="T1876" s="12"/>
    </row>
    <row r="1877" spans="1:20" s="1" customFormat="1" x14ac:dyDescent="0.4">
      <c r="A1877" s="12"/>
      <c r="B1877" s="12"/>
      <c r="C1877" s="42"/>
      <c r="D1877" s="12"/>
      <c r="E1877" s="12"/>
      <c r="F1877" s="12"/>
      <c r="G1877" s="12"/>
      <c r="H1877" s="12"/>
      <c r="I1877" s="12"/>
      <c r="J1877" s="12"/>
      <c r="K1877" s="12"/>
      <c r="L1877" s="12"/>
      <c r="M1877" s="49"/>
      <c r="N1877" s="49"/>
      <c r="O1877" s="12"/>
      <c r="P1877" s="12"/>
      <c r="Q1877" s="12"/>
      <c r="R1877" s="12"/>
      <c r="S1877" s="12"/>
      <c r="T1877" s="12"/>
    </row>
    <row r="1878" spans="1:20" s="1" customFormat="1" x14ac:dyDescent="0.4">
      <c r="A1878" s="12"/>
      <c r="B1878" s="12"/>
      <c r="C1878" s="42"/>
      <c r="D1878" s="12"/>
      <c r="E1878" s="12"/>
      <c r="F1878" s="12"/>
      <c r="G1878" s="12"/>
      <c r="H1878" s="12"/>
      <c r="I1878" s="12"/>
      <c r="J1878" s="12"/>
      <c r="K1878" s="12"/>
      <c r="L1878" s="12"/>
      <c r="M1878" s="49"/>
      <c r="N1878" s="49"/>
      <c r="O1878" s="12"/>
      <c r="P1878" s="12"/>
      <c r="Q1878" s="12"/>
      <c r="R1878" s="12"/>
      <c r="S1878" s="12"/>
      <c r="T1878" s="12"/>
    </row>
    <row r="1879" spans="1:20" s="1" customFormat="1" x14ac:dyDescent="0.4">
      <c r="A1879" s="12"/>
      <c r="B1879" s="12"/>
      <c r="C1879" s="42"/>
      <c r="D1879" s="12"/>
      <c r="E1879" s="12"/>
      <c r="F1879" s="12"/>
      <c r="G1879" s="12"/>
      <c r="H1879" s="12"/>
      <c r="I1879" s="12"/>
      <c r="J1879" s="12"/>
      <c r="K1879" s="12"/>
      <c r="L1879" s="12"/>
      <c r="M1879" s="49"/>
      <c r="N1879" s="49"/>
      <c r="O1879" s="12"/>
      <c r="P1879" s="12"/>
      <c r="Q1879" s="12"/>
      <c r="R1879" s="12"/>
      <c r="S1879" s="12"/>
      <c r="T1879" s="12"/>
    </row>
    <row r="1880" spans="1:20" s="1" customFormat="1" x14ac:dyDescent="0.4">
      <c r="A1880" s="12"/>
      <c r="B1880" s="12"/>
      <c r="C1880" s="42"/>
      <c r="D1880" s="12"/>
      <c r="E1880" s="12"/>
      <c r="F1880" s="12"/>
      <c r="G1880" s="12"/>
      <c r="H1880" s="12"/>
      <c r="I1880" s="12"/>
      <c r="J1880" s="12"/>
      <c r="K1880" s="12"/>
      <c r="L1880" s="12"/>
      <c r="M1880" s="49"/>
      <c r="N1880" s="49"/>
      <c r="O1880" s="12"/>
      <c r="P1880" s="12"/>
      <c r="Q1880" s="12"/>
      <c r="R1880" s="12"/>
      <c r="S1880" s="12"/>
      <c r="T1880" s="12"/>
    </row>
    <row r="1881" spans="1:20" s="1" customFormat="1" x14ac:dyDescent="0.4">
      <c r="A1881" s="12"/>
      <c r="B1881" s="12"/>
      <c r="C1881" s="42"/>
      <c r="D1881" s="12"/>
      <c r="E1881" s="12"/>
      <c r="F1881" s="12"/>
      <c r="G1881" s="12"/>
      <c r="H1881" s="12"/>
      <c r="I1881" s="12"/>
      <c r="J1881" s="12"/>
      <c r="K1881" s="12"/>
      <c r="L1881" s="12"/>
      <c r="M1881" s="49"/>
      <c r="N1881" s="49"/>
      <c r="O1881" s="12"/>
      <c r="P1881" s="12"/>
      <c r="Q1881" s="12"/>
      <c r="R1881" s="12"/>
      <c r="S1881" s="12"/>
      <c r="T1881" s="12"/>
    </row>
    <row r="1882" spans="1:20" s="1" customFormat="1" x14ac:dyDescent="0.4">
      <c r="A1882" s="12"/>
      <c r="B1882" s="12"/>
      <c r="C1882" s="42"/>
      <c r="D1882" s="12"/>
      <c r="E1882" s="12"/>
      <c r="F1882" s="12"/>
      <c r="G1882" s="12"/>
      <c r="H1882" s="12"/>
      <c r="I1882" s="12"/>
      <c r="J1882" s="12"/>
      <c r="K1882" s="12"/>
      <c r="L1882" s="12"/>
      <c r="M1882" s="49"/>
      <c r="N1882" s="49"/>
      <c r="O1882" s="12"/>
      <c r="P1882" s="12"/>
      <c r="Q1882" s="12"/>
      <c r="R1882" s="12"/>
      <c r="S1882" s="12"/>
      <c r="T1882" s="12"/>
    </row>
    <row r="1883" spans="1:20" s="1" customFormat="1" x14ac:dyDescent="0.4">
      <c r="A1883" s="12"/>
      <c r="B1883" s="12"/>
      <c r="C1883" s="42"/>
      <c r="D1883" s="12"/>
      <c r="E1883" s="12"/>
      <c r="F1883" s="12"/>
      <c r="G1883" s="12"/>
      <c r="H1883" s="12"/>
      <c r="I1883" s="12"/>
      <c r="J1883" s="12"/>
      <c r="K1883" s="12"/>
      <c r="L1883" s="12"/>
      <c r="M1883" s="49"/>
      <c r="N1883" s="49"/>
      <c r="O1883" s="12"/>
      <c r="P1883" s="12"/>
      <c r="Q1883" s="12"/>
      <c r="R1883" s="12"/>
      <c r="S1883" s="12"/>
      <c r="T1883" s="12"/>
    </row>
    <row r="1884" spans="1:20" s="1" customFormat="1" x14ac:dyDescent="0.4">
      <c r="A1884" s="12"/>
      <c r="B1884" s="12"/>
      <c r="C1884" s="42"/>
      <c r="D1884" s="12"/>
      <c r="E1884" s="12"/>
      <c r="F1884" s="12"/>
      <c r="G1884" s="12"/>
      <c r="H1884" s="12"/>
      <c r="I1884" s="12"/>
      <c r="J1884" s="12"/>
      <c r="K1884" s="12"/>
      <c r="L1884" s="12"/>
      <c r="M1884" s="49"/>
      <c r="N1884" s="49"/>
      <c r="O1884" s="12"/>
      <c r="P1884" s="12"/>
      <c r="Q1884" s="12"/>
      <c r="R1884" s="12"/>
      <c r="S1884" s="12"/>
      <c r="T1884" s="12"/>
    </row>
    <row r="1885" spans="1:20" s="1" customFormat="1" x14ac:dyDescent="0.4">
      <c r="A1885" s="12"/>
      <c r="B1885" s="12"/>
      <c r="C1885" s="42"/>
      <c r="D1885" s="12"/>
      <c r="E1885" s="12"/>
      <c r="F1885" s="12"/>
      <c r="G1885" s="12"/>
      <c r="H1885" s="12"/>
      <c r="I1885" s="12"/>
      <c r="J1885" s="12"/>
      <c r="K1885" s="12"/>
      <c r="L1885" s="12"/>
      <c r="M1885" s="49"/>
      <c r="N1885" s="49"/>
      <c r="O1885" s="12"/>
      <c r="P1885" s="12"/>
      <c r="Q1885" s="12"/>
      <c r="R1885" s="12"/>
      <c r="S1885" s="12"/>
      <c r="T1885" s="12"/>
    </row>
    <row r="1886" spans="1:20" s="1" customFormat="1" x14ac:dyDescent="0.4">
      <c r="A1886" s="12"/>
      <c r="B1886" s="12"/>
      <c r="C1886" s="42"/>
      <c r="D1886" s="12"/>
      <c r="E1886" s="12"/>
      <c r="F1886" s="12"/>
      <c r="G1886" s="12"/>
      <c r="H1886" s="12"/>
      <c r="I1886" s="12"/>
      <c r="J1886" s="12"/>
      <c r="K1886" s="12"/>
      <c r="L1886" s="12"/>
      <c r="M1886" s="49"/>
      <c r="N1886" s="49"/>
      <c r="O1886" s="12"/>
      <c r="P1886" s="12"/>
      <c r="Q1886" s="12"/>
      <c r="R1886" s="12"/>
      <c r="S1886" s="12"/>
      <c r="T1886" s="12"/>
    </row>
    <row r="1887" spans="1:20" s="1" customFormat="1" x14ac:dyDescent="0.4">
      <c r="A1887" s="12"/>
      <c r="B1887" s="12"/>
      <c r="C1887" s="42"/>
      <c r="D1887" s="12"/>
      <c r="E1887" s="12"/>
      <c r="F1887" s="12"/>
      <c r="G1887" s="12"/>
      <c r="H1887" s="12"/>
      <c r="I1887" s="12"/>
      <c r="J1887" s="12"/>
      <c r="K1887" s="12"/>
      <c r="L1887" s="12"/>
      <c r="M1887" s="49"/>
      <c r="N1887" s="49"/>
      <c r="O1887" s="12"/>
      <c r="P1887" s="12"/>
      <c r="Q1887" s="12"/>
      <c r="R1887" s="12"/>
      <c r="S1887" s="12"/>
      <c r="T1887" s="12"/>
    </row>
    <row r="1888" spans="1:20" s="1" customFormat="1" x14ac:dyDescent="0.4">
      <c r="A1888" s="12"/>
      <c r="B1888" s="12"/>
      <c r="C1888" s="42"/>
      <c r="D1888" s="12"/>
      <c r="E1888" s="12"/>
      <c r="F1888" s="12"/>
      <c r="G1888" s="12"/>
      <c r="H1888" s="12"/>
      <c r="I1888" s="12"/>
      <c r="J1888" s="12"/>
      <c r="K1888" s="12"/>
      <c r="L1888" s="12"/>
      <c r="M1888" s="49"/>
      <c r="N1888" s="49"/>
      <c r="O1888" s="12"/>
      <c r="P1888" s="12"/>
      <c r="Q1888" s="12"/>
      <c r="R1888" s="12"/>
      <c r="S1888" s="12"/>
      <c r="T1888" s="12"/>
    </row>
    <row r="1889" spans="1:20" s="1" customFormat="1" x14ac:dyDescent="0.4">
      <c r="A1889" s="12"/>
      <c r="B1889" s="12"/>
      <c r="C1889" s="42"/>
      <c r="D1889" s="12"/>
      <c r="E1889" s="12"/>
      <c r="F1889" s="12"/>
      <c r="G1889" s="12"/>
      <c r="H1889" s="12"/>
      <c r="I1889" s="12"/>
      <c r="J1889" s="12"/>
      <c r="K1889" s="12"/>
      <c r="L1889" s="12"/>
      <c r="M1889" s="49"/>
      <c r="N1889" s="49"/>
      <c r="O1889" s="12"/>
      <c r="P1889" s="12"/>
      <c r="Q1889" s="12"/>
      <c r="R1889" s="12"/>
      <c r="S1889" s="12"/>
      <c r="T1889" s="12"/>
    </row>
    <row r="1890" spans="1:20" s="1" customFormat="1" x14ac:dyDescent="0.4">
      <c r="A1890" s="12"/>
      <c r="B1890" s="12"/>
      <c r="C1890" s="42"/>
      <c r="D1890" s="12"/>
      <c r="E1890" s="12"/>
      <c r="F1890" s="12"/>
      <c r="G1890" s="12"/>
      <c r="H1890" s="12"/>
      <c r="I1890" s="12"/>
      <c r="J1890" s="12"/>
      <c r="K1890" s="12"/>
      <c r="L1890" s="12"/>
      <c r="M1890" s="49"/>
      <c r="N1890" s="49"/>
      <c r="O1890" s="12"/>
      <c r="P1890" s="12"/>
      <c r="Q1890" s="12"/>
      <c r="R1890" s="12"/>
      <c r="S1890" s="12"/>
      <c r="T1890" s="12"/>
    </row>
    <row r="1891" spans="1:20" s="1" customFormat="1" x14ac:dyDescent="0.4">
      <c r="A1891" s="12"/>
      <c r="B1891" s="12"/>
      <c r="C1891" s="42"/>
      <c r="D1891" s="12"/>
      <c r="E1891" s="12"/>
      <c r="F1891" s="12"/>
      <c r="G1891" s="12"/>
      <c r="H1891" s="12"/>
      <c r="I1891" s="12"/>
      <c r="J1891" s="12"/>
      <c r="K1891" s="12"/>
      <c r="L1891" s="12"/>
      <c r="M1891" s="49"/>
      <c r="N1891" s="49"/>
      <c r="O1891" s="12"/>
      <c r="P1891" s="12"/>
      <c r="Q1891" s="12"/>
      <c r="R1891" s="12"/>
      <c r="S1891" s="12"/>
      <c r="T1891" s="12"/>
    </row>
    <row r="1892" spans="1:20" s="1" customFormat="1" x14ac:dyDescent="0.4">
      <c r="A1892" s="12"/>
      <c r="B1892" s="12"/>
      <c r="C1892" s="42"/>
      <c r="D1892" s="12"/>
      <c r="E1892" s="12"/>
      <c r="F1892" s="12"/>
      <c r="G1892" s="12"/>
      <c r="H1892" s="12"/>
      <c r="I1892" s="12"/>
      <c r="J1892" s="12"/>
      <c r="K1892" s="12"/>
      <c r="L1892" s="12"/>
      <c r="M1892" s="49"/>
      <c r="N1892" s="49"/>
      <c r="O1892" s="12"/>
      <c r="P1892" s="12"/>
      <c r="Q1892" s="12"/>
      <c r="R1892" s="12"/>
      <c r="S1892" s="12"/>
      <c r="T1892" s="12"/>
    </row>
    <row r="1893" spans="1:20" s="1" customFormat="1" x14ac:dyDescent="0.4">
      <c r="A1893" s="12"/>
      <c r="B1893" s="12"/>
      <c r="C1893" s="42"/>
      <c r="D1893" s="12"/>
      <c r="E1893" s="12"/>
      <c r="F1893" s="12"/>
      <c r="G1893" s="12"/>
      <c r="H1893" s="12"/>
      <c r="I1893" s="12"/>
      <c r="J1893" s="12"/>
      <c r="K1893" s="12"/>
      <c r="L1893" s="12"/>
      <c r="M1893" s="49"/>
      <c r="N1893" s="49"/>
      <c r="O1893" s="12"/>
      <c r="P1893" s="12"/>
      <c r="Q1893" s="12"/>
      <c r="R1893" s="12"/>
      <c r="S1893" s="12"/>
      <c r="T1893" s="12"/>
    </row>
    <row r="1894" spans="1:20" s="1" customFormat="1" x14ac:dyDescent="0.4">
      <c r="A1894" s="12"/>
      <c r="B1894" s="12"/>
      <c r="C1894" s="42"/>
      <c r="D1894" s="12"/>
      <c r="E1894" s="12"/>
      <c r="F1894" s="12"/>
      <c r="G1894" s="12"/>
      <c r="H1894" s="12"/>
      <c r="I1894" s="12"/>
      <c r="J1894" s="12"/>
      <c r="K1894" s="12"/>
      <c r="L1894" s="12"/>
      <c r="M1894" s="49"/>
      <c r="N1894" s="49"/>
      <c r="O1894" s="12"/>
      <c r="P1894" s="12"/>
      <c r="Q1894" s="12"/>
      <c r="R1894" s="12"/>
      <c r="S1894" s="12"/>
      <c r="T1894" s="12"/>
    </row>
    <row r="1895" spans="1:20" s="1" customFormat="1" x14ac:dyDescent="0.4">
      <c r="A1895" s="12"/>
      <c r="B1895" s="12"/>
      <c r="C1895" s="42"/>
      <c r="D1895" s="12"/>
      <c r="E1895" s="12"/>
      <c r="F1895" s="12"/>
      <c r="G1895" s="12"/>
      <c r="H1895" s="12"/>
      <c r="I1895" s="12"/>
      <c r="J1895" s="12"/>
      <c r="K1895" s="12"/>
      <c r="L1895" s="12"/>
      <c r="M1895" s="49"/>
      <c r="N1895" s="49"/>
      <c r="O1895" s="12"/>
      <c r="P1895" s="12"/>
      <c r="Q1895" s="12"/>
      <c r="R1895" s="12"/>
      <c r="S1895" s="12"/>
      <c r="T1895" s="12"/>
    </row>
    <row r="1896" spans="1:20" s="1" customFormat="1" x14ac:dyDescent="0.4">
      <c r="A1896" s="12"/>
      <c r="B1896" s="12"/>
      <c r="C1896" s="42"/>
      <c r="D1896" s="12"/>
      <c r="E1896" s="12"/>
      <c r="F1896" s="12"/>
      <c r="G1896" s="12"/>
      <c r="H1896" s="12"/>
      <c r="I1896" s="12"/>
      <c r="J1896" s="12"/>
      <c r="K1896" s="12"/>
      <c r="L1896" s="12"/>
      <c r="M1896" s="49"/>
      <c r="N1896" s="49"/>
      <c r="O1896" s="12"/>
      <c r="P1896" s="12"/>
      <c r="Q1896" s="12"/>
      <c r="R1896" s="12"/>
      <c r="S1896" s="12"/>
      <c r="T1896" s="12"/>
    </row>
    <row r="1897" spans="1:20" s="1" customFormat="1" x14ac:dyDescent="0.4">
      <c r="A1897" s="12"/>
      <c r="B1897" s="12"/>
      <c r="C1897" s="42"/>
      <c r="D1897" s="12"/>
      <c r="E1897" s="12"/>
      <c r="F1897" s="12"/>
      <c r="G1897" s="12"/>
      <c r="H1897" s="12"/>
      <c r="I1897" s="12"/>
      <c r="J1897" s="12"/>
      <c r="K1897" s="12"/>
      <c r="L1897" s="12"/>
      <c r="M1897" s="49"/>
      <c r="N1897" s="49"/>
      <c r="O1897" s="12"/>
      <c r="P1897" s="12"/>
      <c r="Q1897" s="12"/>
      <c r="R1897" s="12"/>
      <c r="S1897" s="12"/>
      <c r="T1897" s="12"/>
    </row>
    <row r="1898" spans="1:20" s="1" customFormat="1" x14ac:dyDescent="0.4">
      <c r="A1898" s="12"/>
      <c r="B1898" s="12"/>
      <c r="C1898" s="42"/>
      <c r="D1898" s="12"/>
      <c r="E1898" s="12"/>
      <c r="F1898" s="12"/>
      <c r="G1898" s="12"/>
      <c r="H1898" s="12"/>
      <c r="I1898" s="12"/>
      <c r="J1898" s="12"/>
      <c r="K1898" s="12"/>
      <c r="L1898" s="12"/>
      <c r="M1898" s="49"/>
      <c r="N1898" s="49"/>
      <c r="O1898" s="12"/>
      <c r="P1898" s="12"/>
      <c r="Q1898" s="12"/>
      <c r="R1898" s="12"/>
      <c r="S1898" s="12"/>
      <c r="T1898" s="12"/>
    </row>
    <row r="1899" spans="1:20" s="1" customFormat="1" x14ac:dyDescent="0.4">
      <c r="A1899" s="12"/>
      <c r="B1899" s="12"/>
      <c r="C1899" s="42"/>
      <c r="D1899" s="12"/>
      <c r="E1899" s="12"/>
      <c r="F1899" s="12"/>
      <c r="G1899" s="12"/>
      <c r="H1899" s="12"/>
      <c r="I1899" s="12"/>
      <c r="J1899" s="12"/>
      <c r="K1899" s="12"/>
      <c r="L1899" s="12"/>
      <c r="M1899" s="49"/>
      <c r="N1899" s="49"/>
      <c r="O1899" s="12"/>
      <c r="P1899" s="12"/>
      <c r="Q1899" s="12"/>
      <c r="R1899" s="12"/>
      <c r="S1899" s="12"/>
      <c r="T1899" s="12"/>
    </row>
    <row r="1900" spans="1:20" s="1" customFormat="1" x14ac:dyDescent="0.4">
      <c r="A1900" s="12"/>
      <c r="B1900" s="12"/>
      <c r="C1900" s="42"/>
      <c r="D1900" s="12"/>
      <c r="E1900" s="12"/>
      <c r="F1900" s="12"/>
      <c r="G1900" s="12"/>
      <c r="H1900" s="12"/>
      <c r="I1900" s="12"/>
      <c r="J1900" s="12"/>
      <c r="K1900" s="12"/>
      <c r="L1900" s="12"/>
      <c r="M1900" s="49"/>
      <c r="N1900" s="49"/>
      <c r="O1900" s="12"/>
      <c r="P1900" s="12"/>
      <c r="Q1900" s="12"/>
      <c r="R1900" s="12"/>
      <c r="S1900" s="12"/>
      <c r="T1900" s="12"/>
    </row>
    <row r="1901" spans="1:20" s="1" customFormat="1" x14ac:dyDescent="0.4">
      <c r="A1901" s="12"/>
      <c r="B1901" s="12"/>
      <c r="C1901" s="42"/>
      <c r="D1901" s="12"/>
      <c r="E1901" s="12"/>
      <c r="F1901" s="12"/>
      <c r="G1901" s="12"/>
      <c r="H1901" s="12"/>
      <c r="I1901" s="12"/>
      <c r="J1901" s="12"/>
      <c r="K1901" s="12"/>
      <c r="L1901" s="12"/>
      <c r="M1901" s="49"/>
      <c r="N1901" s="49"/>
      <c r="O1901" s="12"/>
      <c r="P1901" s="12"/>
      <c r="Q1901" s="12"/>
      <c r="R1901" s="12"/>
      <c r="S1901" s="12"/>
      <c r="T1901" s="12"/>
    </row>
    <row r="1902" spans="1:20" s="1" customFormat="1" x14ac:dyDescent="0.4">
      <c r="A1902" s="12"/>
      <c r="B1902" s="12"/>
      <c r="C1902" s="42"/>
      <c r="D1902" s="12"/>
      <c r="E1902" s="12"/>
      <c r="F1902" s="12"/>
      <c r="G1902" s="12"/>
      <c r="H1902" s="12"/>
      <c r="I1902" s="12"/>
      <c r="J1902" s="12"/>
      <c r="K1902" s="12"/>
      <c r="L1902" s="12"/>
      <c r="M1902" s="49"/>
      <c r="N1902" s="49"/>
      <c r="O1902" s="12"/>
      <c r="P1902" s="12"/>
      <c r="Q1902" s="12"/>
      <c r="R1902" s="12"/>
      <c r="S1902" s="12"/>
      <c r="T1902" s="12"/>
    </row>
    <row r="1903" spans="1:20" s="1" customFormat="1" x14ac:dyDescent="0.4">
      <c r="A1903" s="12"/>
      <c r="B1903" s="12"/>
      <c r="C1903" s="42"/>
      <c r="D1903" s="12"/>
      <c r="E1903" s="12"/>
      <c r="F1903" s="12"/>
      <c r="G1903" s="12"/>
      <c r="H1903" s="12"/>
      <c r="I1903" s="12"/>
      <c r="J1903" s="12"/>
      <c r="K1903" s="12"/>
      <c r="L1903" s="12"/>
      <c r="M1903" s="49"/>
      <c r="N1903" s="49"/>
      <c r="O1903" s="12"/>
      <c r="P1903" s="12"/>
      <c r="Q1903" s="12"/>
      <c r="R1903" s="12"/>
      <c r="S1903" s="12"/>
      <c r="T1903" s="12"/>
    </row>
    <row r="1904" spans="1:20" s="1" customFormat="1" x14ac:dyDescent="0.4">
      <c r="A1904" s="12"/>
      <c r="B1904" s="12"/>
      <c r="C1904" s="42"/>
      <c r="D1904" s="12"/>
      <c r="E1904" s="12"/>
      <c r="F1904" s="12"/>
      <c r="G1904" s="12"/>
      <c r="H1904" s="12"/>
      <c r="I1904" s="12"/>
      <c r="J1904" s="12"/>
      <c r="K1904" s="12"/>
      <c r="L1904" s="12"/>
      <c r="M1904" s="49"/>
      <c r="N1904" s="49"/>
      <c r="O1904" s="12"/>
      <c r="P1904" s="12"/>
      <c r="Q1904" s="12"/>
      <c r="R1904" s="12"/>
      <c r="S1904" s="12"/>
      <c r="T1904" s="12"/>
    </row>
    <row r="1905" spans="1:20" s="1" customFormat="1" x14ac:dyDescent="0.4">
      <c r="A1905" s="12"/>
      <c r="B1905" s="12"/>
      <c r="C1905" s="42"/>
      <c r="D1905" s="12"/>
      <c r="E1905" s="12"/>
      <c r="F1905" s="12"/>
      <c r="G1905" s="12"/>
      <c r="H1905" s="12"/>
      <c r="I1905" s="12"/>
      <c r="J1905" s="12"/>
      <c r="K1905" s="12"/>
      <c r="L1905" s="12"/>
      <c r="M1905" s="49"/>
      <c r="N1905" s="49"/>
      <c r="O1905" s="12"/>
      <c r="P1905" s="12"/>
      <c r="Q1905" s="12"/>
      <c r="R1905" s="12"/>
      <c r="S1905" s="12"/>
      <c r="T1905" s="12"/>
    </row>
    <row r="1906" spans="1:20" s="1" customFormat="1" x14ac:dyDescent="0.4">
      <c r="A1906" s="12"/>
      <c r="B1906" s="12"/>
      <c r="C1906" s="42"/>
      <c r="D1906" s="12"/>
      <c r="E1906" s="12"/>
      <c r="F1906" s="12"/>
      <c r="G1906" s="12"/>
      <c r="H1906" s="12"/>
      <c r="I1906" s="12"/>
      <c r="J1906" s="12"/>
      <c r="K1906" s="12"/>
      <c r="L1906" s="12"/>
      <c r="M1906" s="49"/>
      <c r="N1906" s="49"/>
      <c r="O1906" s="12"/>
      <c r="P1906" s="12"/>
      <c r="Q1906" s="12"/>
      <c r="R1906" s="12"/>
      <c r="S1906" s="12"/>
      <c r="T1906" s="12"/>
    </row>
    <row r="1907" spans="1:20" s="1" customFormat="1" x14ac:dyDescent="0.4">
      <c r="A1907" s="12"/>
      <c r="B1907" s="12"/>
      <c r="C1907" s="42"/>
      <c r="D1907" s="12"/>
      <c r="E1907" s="12"/>
      <c r="F1907" s="12"/>
      <c r="G1907" s="12"/>
      <c r="H1907" s="12"/>
      <c r="I1907" s="12"/>
      <c r="J1907" s="12"/>
      <c r="K1907" s="12"/>
      <c r="L1907" s="12"/>
      <c r="M1907" s="49"/>
      <c r="N1907" s="49"/>
      <c r="O1907" s="12"/>
      <c r="P1907" s="12"/>
      <c r="Q1907" s="12"/>
      <c r="R1907" s="12"/>
      <c r="S1907" s="12"/>
      <c r="T1907" s="12"/>
    </row>
    <row r="1908" spans="1:20" s="1" customFormat="1" x14ac:dyDescent="0.4">
      <c r="A1908" s="12"/>
      <c r="B1908" s="12"/>
      <c r="C1908" s="42"/>
      <c r="D1908" s="12"/>
      <c r="E1908" s="12"/>
      <c r="F1908" s="12"/>
      <c r="G1908" s="12"/>
      <c r="H1908" s="12"/>
      <c r="I1908" s="12"/>
      <c r="J1908" s="12"/>
      <c r="K1908" s="12"/>
      <c r="L1908" s="12"/>
      <c r="M1908" s="49"/>
      <c r="N1908" s="49"/>
      <c r="O1908" s="12"/>
      <c r="P1908" s="12"/>
      <c r="Q1908" s="12"/>
      <c r="R1908" s="12"/>
      <c r="S1908" s="12"/>
      <c r="T1908" s="12"/>
    </row>
    <row r="1909" spans="1:20" s="1" customFormat="1" x14ac:dyDescent="0.4">
      <c r="A1909" s="12"/>
      <c r="B1909" s="12"/>
      <c r="C1909" s="42"/>
      <c r="D1909" s="12"/>
      <c r="E1909" s="12"/>
      <c r="F1909" s="12"/>
      <c r="G1909" s="12"/>
      <c r="H1909" s="12"/>
      <c r="I1909" s="12"/>
      <c r="J1909" s="12"/>
      <c r="K1909" s="12"/>
      <c r="L1909" s="12"/>
      <c r="M1909" s="49"/>
      <c r="N1909" s="49"/>
      <c r="O1909" s="12"/>
      <c r="P1909" s="12"/>
      <c r="Q1909" s="12"/>
      <c r="R1909" s="12"/>
      <c r="S1909" s="12"/>
      <c r="T1909" s="12"/>
    </row>
    <row r="1910" spans="1:20" s="1" customFormat="1" x14ac:dyDescent="0.4">
      <c r="A1910" s="12"/>
      <c r="B1910" s="12"/>
      <c r="C1910" s="42"/>
      <c r="D1910" s="12"/>
      <c r="E1910" s="12"/>
      <c r="F1910" s="12"/>
      <c r="G1910" s="12"/>
      <c r="H1910" s="12"/>
      <c r="I1910" s="12"/>
      <c r="J1910" s="12"/>
      <c r="K1910" s="12"/>
      <c r="L1910" s="12"/>
      <c r="M1910" s="49"/>
      <c r="N1910" s="49"/>
      <c r="O1910" s="12"/>
      <c r="P1910" s="12"/>
      <c r="Q1910" s="12"/>
      <c r="R1910" s="12"/>
      <c r="S1910" s="12"/>
      <c r="T1910" s="12"/>
    </row>
    <row r="1911" spans="1:20" s="1" customFormat="1" x14ac:dyDescent="0.4">
      <c r="A1911" s="12"/>
      <c r="B1911" s="12"/>
      <c r="C1911" s="42"/>
      <c r="D1911" s="12"/>
      <c r="E1911" s="12"/>
      <c r="F1911" s="12"/>
      <c r="G1911" s="12"/>
      <c r="H1911" s="12"/>
      <c r="I1911" s="12"/>
      <c r="J1911" s="12"/>
      <c r="K1911" s="12"/>
      <c r="L1911" s="12"/>
      <c r="M1911" s="49"/>
      <c r="N1911" s="49"/>
      <c r="O1911" s="12"/>
      <c r="P1911" s="12"/>
      <c r="Q1911" s="12"/>
      <c r="R1911" s="12"/>
      <c r="S1911" s="12"/>
      <c r="T1911" s="12"/>
    </row>
    <row r="1912" spans="1:20" s="1" customFormat="1" x14ac:dyDescent="0.4">
      <c r="A1912" s="12"/>
      <c r="B1912" s="12"/>
      <c r="C1912" s="42"/>
      <c r="D1912" s="12"/>
      <c r="E1912" s="12"/>
      <c r="F1912" s="12"/>
      <c r="G1912" s="12"/>
      <c r="H1912" s="12"/>
      <c r="I1912" s="12"/>
      <c r="J1912" s="12"/>
      <c r="K1912" s="12"/>
      <c r="L1912" s="12"/>
      <c r="M1912" s="49"/>
      <c r="N1912" s="49"/>
      <c r="O1912" s="12"/>
      <c r="P1912" s="12"/>
      <c r="Q1912" s="12"/>
      <c r="R1912" s="12"/>
      <c r="S1912" s="12"/>
      <c r="T1912" s="12"/>
    </row>
    <row r="1913" spans="1:20" s="1" customFormat="1" x14ac:dyDescent="0.4">
      <c r="A1913" s="12"/>
      <c r="B1913" s="12"/>
      <c r="C1913" s="42"/>
      <c r="D1913" s="12"/>
      <c r="E1913" s="12"/>
      <c r="F1913" s="12"/>
      <c r="G1913" s="12"/>
      <c r="H1913" s="12"/>
      <c r="I1913" s="12"/>
      <c r="J1913" s="12"/>
      <c r="K1913" s="12"/>
      <c r="L1913" s="12"/>
      <c r="M1913" s="49"/>
      <c r="N1913" s="49"/>
      <c r="O1913" s="12"/>
      <c r="P1913" s="12"/>
      <c r="Q1913" s="12"/>
      <c r="R1913" s="12"/>
      <c r="S1913" s="12"/>
      <c r="T1913" s="12"/>
    </row>
    <row r="1914" spans="1:20" s="1" customFormat="1" x14ac:dyDescent="0.4">
      <c r="A1914" s="12"/>
      <c r="B1914" s="12"/>
      <c r="C1914" s="42"/>
      <c r="D1914" s="12"/>
      <c r="E1914" s="12"/>
      <c r="F1914" s="12"/>
      <c r="G1914" s="12"/>
      <c r="H1914" s="12"/>
      <c r="I1914" s="12"/>
      <c r="J1914" s="12"/>
      <c r="K1914" s="12"/>
      <c r="L1914" s="12"/>
      <c r="M1914" s="49"/>
      <c r="N1914" s="49"/>
      <c r="O1914" s="12"/>
      <c r="P1914" s="12"/>
      <c r="Q1914" s="12"/>
      <c r="R1914" s="12"/>
      <c r="S1914" s="12"/>
      <c r="T1914" s="12"/>
    </row>
    <row r="1915" spans="1:20" s="1" customFormat="1" x14ac:dyDescent="0.4">
      <c r="A1915" s="12"/>
      <c r="B1915" s="12"/>
      <c r="C1915" s="42"/>
      <c r="D1915" s="12"/>
      <c r="E1915" s="12"/>
      <c r="F1915" s="12"/>
      <c r="G1915" s="12"/>
      <c r="H1915" s="12"/>
      <c r="I1915" s="12"/>
      <c r="J1915" s="12"/>
      <c r="K1915" s="12"/>
      <c r="L1915" s="12"/>
      <c r="M1915" s="49"/>
      <c r="N1915" s="49"/>
      <c r="O1915" s="12"/>
      <c r="P1915" s="12"/>
      <c r="Q1915" s="12"/>
      <c r="R1915" s="12"/>
      <c r="S1915" s="12"/>
      <c r="T1915" s="12"/>
    </row>
    <row r="1916" spans="1:20" s="1" customFormat="1" x14ac:dyDescent="0.4">
      <c r="A1916" s="12"/>
      <c r="B1916" s="12"/>
      <c r="C1916" s="42"/>
      <c r="D1916" s="12"/>
      <c r="E1916" s="12"/>
      <c r="F1916" s="12"/>
      <c r="G1916" s="12"/>
      <c r="H1916" s="12"/>
      <c r="I1916" s="12"/>
      <c r="J1916" s="12"/>
      <c r="K1916" s="12"/>
      <c r="L1916" s="12"/>
      <c r="M1916" s="49"/>
      <c r="N1916" s="49"/>
      <c r="O1916" s="12"/>
      <c r="P1916" s="12"/>
      <c r="Q1916" s="12"/>
      <c r="R1916" s="12"/>
      <c r="S1916" s="12"/>
      <c r="T1916" s="12"/>
    </row>
    <row r="1917" spans="1:20" s="1" customFormat="1" x14ac:dyDescent="0.4">
      <c r="A1917" s="12"/>
      <c r="B1917" s="12"/>
      <c r="C1917" s="42"/>
      <c r="D1917" s="12"/>
      <c r="E1917" s="12"/>
      <c r="F1917" s="12"/>
      <c r="G1917" s="12"/>
      <c r="H1917" s="12"/>
      <c r="I1917" s="12"/>
      <c r="J1917" s="12"/>
      <c r="K1917" s="12"/>
      <c r="L1917" s="12"/>
      <c r="M1917" s="49"/>
      <c r="N1917" s="49"/>
      <c r="O1917" s="12"/>
      <c r="P1917" s="12"/>
      <c r="Q1917" s="12"/>
      <c r="R1917" s="12"/>
      <c r="S1917" s="12"/>
      <c r="T1917" s="12"/>
    </row>
    <row r="1918" spans="1:20" s="1" customFormat="1" x14ac:dyDescent="0.4">
      <c r="A1918" s="12"/>
      <c r="B1918" s="12"/>
      <c r="C1918" s="42"/>
      <c r="D1918" s="12"/>
      <c r="E1918" s="12"/>
      <c r="F1918" s="12"/>
      <c r="G1918" s="12"/>
      <c r="H1918" s="12"/>
      <c r="I1918" s="12"/>
      <c r="J1918" s="12"/>
      <c r="K1918" s="12"/>
      <c r="L1918" s="12"/>
      <c r="M1918" s="49"/>
      <c r="N1918" s="49"/>
      <c r="O1918" s="12"/>
      <c r="P1918" s="12"/>
      <c r="Q1918" s="12"/>
      <c r="R1918" s="12"/>
      <c r="S1918" s="12"/>
      <c r="T1918" s="12"/>
    </row>
    <row r="1919" spans="1:20" s="1" customFormat="1" x14ac:dyDescent="0.4">
      <c r="A1919" s="12"/>
      <c r="B1919" s="12"/>
      <c r="C1919" s="42"/>
      <c r="D1919" s="12"/>
      <c r="E1919" s="12"/>
      <c r="F1919" s="12"/>
      <c r="G1919" s="12"/>
      <c r="H1919" s="12"/>
      <c r="I1919" s="12"/>
      <c r="J1919" s="12"/>
      <c r="K1919" s="12"/>
      <c r="L1919" s="12"/>
      <c r="M1919" s="49"/>
      <c r="N1919" s="49"/>
      <c r="O1919" s="12"/>
      <c r="P1919" s="12"/>
      <c r="Q1919" s="12"/>
      <c r="R1919" s="12"/>
      <c r="S1919" s="12"/>
      <c r="T1919" s="12"/>
    </row>
    <row r="1920" spans="1:20" s="1" customFormat="1" x14ac:dyDescent="0.4">
      <c r="A1920" s="12"/>
      <c r="B1920" s="12"/>
      <c r="C1920" s="42"/>
      <c r="D1920" s="12"/>
      <c r="E1920" s="12"/>
      <c r="F1920" s="12"/>
      <c r="G1920" s="12"/>
      <c r="H1920" s="12"/>
      <c r="I1920" s="12"/>
      <c r="J1920" s="12"/>
      <c r="K1920" s="12"/>
      <c r="L1920" s="12"/>
      <c r="M1920" s="49"/>
      <c r="N1920" s="49"/>
      <c r="O1920" s="12"/>
      <c r="P1920" s="12"/>
      <c r="Q1920" s="12"/>
      <c r="R1920" s="12"/>
      <c r="S1920" s="12"/>
      <c r="T1920" s="12"/>
    </row>
    <row r="1921" spans="1:20" s="1" customFormat="1" x14ac:dyDescent="0.4">
      <c r="A1921" s="12"/>
      <c r="B1921" s="12"/>
      <c r="C1921" s="42"/>
      <c r="D1921" s="12"/>
      <c r="E1921" s="12"/>
      <c r="F1921" s="12"/>
      <c r="G1921" s="12"/>
      <c r="H1921" s="12"/>
      <c r="I1921" s="12"/>
      <c r="J1921" s="12"/>
      <c r="K1921" s="12"/>
      <c r="L1921" s="12"/>
      <c r="M1921" s="49"/>
      <c r="N1921" s="49"/>
      <c r="O1921" s="12"/>
      <c r="P1921" s="12"/>
      <c r="Q1921" s="12"/>
      <c r="R1921" s="12"/>
      <c r="S1921" s="12"/>
      <c r="T1921" s="12"/>
    </row>
    <row r="1922" spans="1:20" s="1" customFormat="1" x14ac:dyDescent="0.4">
      <c r="A1922" s="12"/>
      <c r="B1922" s="12"/>
      <c r="C1922" s="42"/>
      <c r="D1922" s="12"/>
      <c r="E1922" s="12"/>
      <c r="F1922" s="12"/>
      <c r="G1922" s="12"/>
      <c r="H1922" s="12"/>
      <c r="I1922" s="12"/>
      <c r="J1922" s="12"/>
      <c r="K1922" s="12"/>
      <c r="L1922" s="12"/>
      <c r="M1922" s="49"/>
      <c r="N1922" s="49"/>
      <c r="O1922" s="12"/>
      <c r="P1922" s="12"/>
      <c r="Q1922" s="12"/>
      <c r="R1922" s="12"/>
      <c r="S1922" s="12"/>
      <c r="T1922" s="12"/>
    </row>
    <row r="1923" spans="1:20" s="1" customFormat="1" x14ac:dyDescent="0.4">
      <c r="A1923" s="12"/>
      <c r="B1923" s="12"/>
      <c r="C1923" s="42"/>
      <c r="D1923" s="12"/>
      <c r="E1923" s="12"/>
      <c r="F1923" s="12"/>
      <c r="G1923" s="12"/>
      <c r="H1923" s="12"/>
      <c r="I1923" s="12"/>
      <c r="J1923" s="12"/>
      <c r="K1923" s="12"/>
      <c r="L1923" s="12"/>
      <c r="M1923" s="49"/>
      <c r="N1923" s="49"/>
      <c r="O1923" s="12"/>
      <c r="P1923" s="12"/>
      <c r="Q1923" s="12"/>
      <c r="R1923" s="12"/>
      <c r="S1923" s="12"/>
      <c r="T1923" s="12"/>
    </row>
    <row r="1924" spans="1:20" s="1" customFormat="1" x14ac:dyDescent="0.4">
      <c r="A1924" s="12"/>
      <c r="B1924" s="12"/>
      <c r="C1924" s="42"/>
      <c r="D1924" s="12"/>
      <c r="E1924" s="12"/>
      <c r="F1924" s="12"/>
      <c r="G1924" s="12"/>
      <c r="H1924" s="12"/>
      <c r="I1924" s="12"/>
      <c r="J1924" s="12"/>
      <c r="K1924" s="12"/>
      <c r="L1924" s="12"/>
      <c r="M1924" s="49"/>
      <c r="N1924" s="49"/>
      <c r="O1924" s="12"/>
      <c r="P1924" s="12"/>
      <c r="Q1924" s="12"/>
      <c r="R1924" s="12"/>
      <c r="S1924" s="12"/>
      <c r="T1924" s="12"/>
    </row>
    <row r="1925" spans="1:20" s="1" customFormat="1" x14ac:dyDescent="0.4">
      <c r="A1925" s="12"/>
      <c r="B1925" s="12"/>
      <c r="C1925" s="42"/>
      <c r="D1925" s="12"/>
      <c r="E1925" s="12"/>
      <c r="F1925" s="12"/>
      <c r="G1925" s="12"/>
      <c r="H1925" s="12"/>
      <c r="I1925" s="12"/>
      <c r="J1925" s="12"/>
      <c r="K1925" s="12"/>
      <c r="L1925" s="12"/>
      <c r="M1925" s="49"/>
      <c r="N1925" s="49"/>
      <c r="O1925" s="12"/>
      <c r="P1925" s="12"/>
      <c r="Q1925" s="12"/>
      <c r="R1925" s="12"/>
      <c r="S1925" s="12"/>
      <c r="T1925" s="12"/>
    </row>
    <row r="1926" spans="1:20" s="1" customFormat="1" x14ac:dyDescent="0.4">
      <c r="A1926" s="12"/>
      <c r="B1926" s="12"/>
      <c r="C1926" s="42"/>
      <c r="D1926" s="12"/>
      <c r="E1926" s="12"/>
      <c r="F1926" s="12"/>
      <c r="G1926" s="12"/>
      <c r="H1926" s="12"/>
      <c r="I1926" s="12"/>
      <c r="J1926" s="12"/>
      <c r="K1926" s="12"/>
      <c r="L1926" s="12"/>
      <c r="M1926" s="49"/>
      <c r="N1926" s="49"/>
      <c r="O1926" s="12"/>
      <c r="P1926" s="12"/>
      <c r="Q1926" s="12"/>
      <c r="R1926" s="12"/>
      <c r="S1926" s="12"/>
      <c r="T1926" s="12"/>
    </row>
    <row r="1927" spans="1:20" s="1" customFormat="1" x14ac:dyDescent="0.4">
      <c r="A1927" s="12"/>
      <c r="B1927" s="12"/>
      <c r="C1927" s="42"/>
      <c r="D1927" s="12"/>
      <c r="E1927" s="12"/>
      <c r="F1927" s="12"/>
      <c r="G1927" s="12"/>
      <c r="H1927" s="12"/>
      <c r="I1927" s="12"/>
      <c r="J1927" s="12"/>
      <c r="K1927" s="12"/>
      <c r="L1927" s="12"/>
      <c r="M1927" s="49"/>
      <c r="N1927" s="49"/>
      <c r="O1927" s="12"/>
      <c r="P1927" s="12"/>
      <c r="Q1927" s="12"/>
      <c r="R1927" s="12"/>
      <c r="S1927" s="12"/>
      <c r="T1927" s="12"/>
    </row>
    <row r="1928" spans="1:20" s="1" customFormat="1" x14ac:dyDescent="0.4">
      <c r="A1928" s="12"/>
      <c r="B1928" s="12"/>
      <c r="C1928" s="42"/>
      <c r="D1928" s="12"/>
      <c r="E1928" s="12"/>
      <c r="F1928" s="12"/>
      <c r="G1928" s="12"/>
      <c r="H1928" s="12"/>
      <c r="I1928" s="12"/>
      <c r="J1928" s="12"/>
      <c r="K1928" s="12"/>
      <c r="L1928" s="12"/>
      <c r="M1928" s="49"/>
      <c r="N1928" s="49"/>
      <c r="O1928" s="12"/>
      <c r="P1928" s="12"/>
      <c r="Q1928" s="12"/>
      <c r="R1928" s="12"/>
      <c r="S1928" s="12"/>
      <c r="T1928" s="12"/>
    </row>
    <row r="1929" spans="1:20" s="1" customFormat="1" x14ac:dyDescent="0.4">
      <c r="A1929" s="12"/>
      <c r="B1929" s="12"/>
      <c r="C1929" s="42"/>
      <c r="D1929" s="12"/>
      <c r="E1929" s="12"/>
      <c r="F1929" s="12"/>
      <c r="G1929" s="12"/>
      <c r="H1929" s="12"/>
      <c r="I1929" s="12"/>
      <c r="J1929" s="12"/>
      <c r="K1929" s="12"/>
      <c r="L1929" s="12"/>
      <c r="M1929" s="49"/>
      <c r="N1929" s="49"/>
      <c r="O1929" s="12"/>
      <c r="P1929" s="12"/>
      <c r="Q1929" s="12"/>
      <c r="R1929" s="12"/>
      <c r="S1929" s="12"/>
      <c r="T1929" s="12"/>
    </row>
    <row r="1930" spans="1:20" s="1" customFormat="1" x14ac:dyDescent="0.4">
      <c r="A1930" s="12"/>
      <c r="B1930" s="12"/>
      <c r="C1930" s="42"/>
      <c r="D1930" s="12"/>
      <c r="E1930" s="12"/>
      <c r="F1930" s="12"/>
      <c r="G1930" s="12"/>
      <c r="H1930" s="12"/>
      <c r="I1930" s="12"/>
      <c r="J1930" s="12"/>
      <c r="K1930" s="12"/>
      <c r="L1930" s="12"/>
      <c r="M1930" s="49"/>
      <c r="N1930" s="49"/>
      <c r="O1930" s="12"/>
      <c r="P1930" s="12"/>
      <c r="Q1930" s="12"/>
      <c r="R1930" s="12"/>
      <c r="S1930" s="12"/>
      <c r="T1930" s="12"/>
    </row>
    <row r="1931" spans="1:20" s="1" customFormat="1" x14ac:dyDescent="0.4">
      <c r="A1931" s="12"/>
      <c r="B1931" s="12"/>
      <c r="C1931" s="42"/>
      <c r="D1931" s="12"/>
      <c r="E1931" s="12"/>
      <c r="F1931" s="12"/>
      <c r="G1931" s="12"/>
      <c r="H1931" s="12"/>
      <c r="I1931" s="12"/>
      <c r="J1931" s="12"/>
      <c r="K1931" s="12"/>
      <c r="L1931" s="12"/>
      <c r="M1931" s="49"/>
      <c r="N1931" s="49"/>
      <c r="O1931" s="12"/>
      <c r="P1931" s="12"/>
      <c r="Q1931" s="12"/>
      <c r="R1931" s="12"/>
      <c r="S1931" s="12"/>
      <c r="T1931" s="12"/>
    </row>
    <row r="1932" spans="1:20" s="1" customFormat="1" x14ac:dyDescent="0.4">
      <c r="A1932" s="12"/>
      <c r="B1932" s="12"/>
      <c r="C1932" s="42"/>
      <c r="D1932" s="12"/>
      <c r="E1932" s="12"/>
      <c r="F1932" s="12"/>
      <c r="G1932" s="12"/>
      <c r="H1932" s="12"/>
      <c r="I1932" s="12"/>
      <c r="J1932" s="12"/>
      <c r="K1932" s="12"/>
      <c r="L1932" s="12"/>
      <c r="M1932" s="49"/>
      <c r="N1932" s="49"/>
      <c r="O1932" s="12"/>
      <c r="P1932" s="12"/>
      <c r="Q1932" s="12"/>
      <c r="R1932" s="12"/>
      <c r="S1932" s="12"/>
      <c r="T1932" s="12"/>
    </row>
    <row r="1933" spans="1:20" s="1" customFormat="1" x14ac:dyDescent="0.4">
      <c r="A1933" s="12"/>
      <c r="B1933" s="12"/>
      <c r="C1933" s="42"/>
      <c r="D1933" s="12"/>
      <c r="E1933" s="12"/>
      <c r="F1933" s="12"/>
      <c r="G1933" s="12"/>
      <c r="H1933" s="12"/>
      <c r="I1933" s="12"/>
      <c r="J1933" s="12"/>
      <c r="K1933" s="12"/>
      <c r="L1933" s="12"/>
      <c r="M1933" s="49"/>
      <c r="N1933" s="49"/>
      <c r="O1933" s="12"/>
      <c r="P1933" s="12"/>
      <c r="Q1933" s="12"/>
      <c r="R1933" s="12"/>
      <c r="S1933" s="12"/>
      <c r="T1933" s="12"/>
    </row>
    <row r="1934" spans="1:20" s="1" customFormat="1" x14ac:dyDescent="0.4">
      <c r="A1934" s="12"/>
      <c r="B1934" s="12"/>
      <c r="C1934" s="42"/>
      <c r="D1934" s="12"/>
      <c r="E1934" s="12"/>
      <c r="F1934" s="12"/>
      <c r="G1934" s="12"/>
      <c r="H1934" s="12"/>
      <c r="I1934" s="12"/>
      <c r="J1934" s="12"/>
      <c r="K1934" s="12"/>
      <c r="L1934" s="12"/>
      <c r="M1934" s="49"/>
      <c r="N1934" s="49"/>
      <c r="O1934" s="12"/>
      <c r="P1934" s="12"/>
      <c r="Q1934" s="12"/>
      <c r="R1934" s="12"/>
      <c r="S1934" s="12"/>
      <c r="T1934" s="12"/>
    </row>
    <row r="1935" spans="1:20" s="1" customFormat="1" x14ac:dyDescent="0.4">
      <c r="A1935" s="12"/>
      <c r="B1935" s="12"/>
      <c r="C1935" s="42"/>
      <c r="D1935" s="12"/>
      <c r="E1935" s="12"/>
      <c r="F1935" s="12"/>
      <c r="G1935" s="12"/>
      <c r="H1935" s="12"/>
      <c r="I1935" s="12"/>
      <c r="J1935" s="12"/>
      <c r="K1935" s="12"/>
      <c r="L1935" s="12"/>
      <c r="M1935" s="49"/>
      <c r="N1935" s="49"/>
      <c r="O1935" s="12"/>
      <c r="P1935" s="12"/>
      <c r="Q1935" s="12"/>
      <c r="R1935" s="12"/>
      <c r="S1935" s="12"/>
      <c r="T1935" s="12"/>
    </row>
    <row r="1936" spans="1:20" s="1" customFormat="1" x14ac:dyDescent="0.4">
      <c r="A1936" s="12"/>
      <c r="B1936" s="12"/>
      <c r="C1936" s="42"/>
      <c r="D1936" s="12"/>
      <c r="E1936" s="12"/>
      <c r="F1936" s="12"/>
      <c r="G1936" s="12"/>
      <c r="H1936" s="12"/>
      <c r="I1936" s="12"/>
      <c r="J1936" s="12"/>
      <c r="K1936" s="12"/>
      <c r="L1936" s="12"/>
      <c r="M1936" s="49"/>
      <c r="N1936" s="49"/>
      <c r="O1936" s="12"/>
      <c r="P1936" s="12"/>
      <c r="Q1936" s="12"/>
      <c r="R1936" s="12"/>
      <c r="S1936" s="12"/>
      <c r="T1936" s="12"/>
    </row>
    <row r="1937" spans="1:20" s="1" customFormat="1" x14ac:dyDescent="0.4">
      <c r="A1937" s="12"/>
      <c r="B1937" s="12"/>
      <c r="C1937" s="42"/>
      <c r="D1937" s="12"/>
      <c r="E1937" s="12"/>
      <c r="F1937" s="12"/>
      <c r="G1937" s="12"/>
      <c r="H1937" s="12"/>
      <c r="I1937" s="12"/>
      <c r="J1937" s="12"/>
      <c r="K1937" s="12"/>
      <c r="L1937" s="12"/>
      <c r="M1937" s="49"/>
      <c r="N1937" s="49"/>
      <c r="O1937" s="12"/>
      <c r="P1937" s="12"/>
      <c r="Q1937" s="12"/>
      <c r="R1937" s="12"/>
      <c r="S1937" s="12"/>
      <c r="T1937" s="12"/>
    </row>
    <row r="1938" spans="1:20" s="1" customFormat="1" x14ac:dyDescent="0.4">
      <c r="A1938" s="12"/>
      <c r="B1938" s="12"/>
      <c r="C1938" s="42"/>
      <c r="D1938" s="12"/>
      <c r="E1938" s="12"/>
      <c r="F1938" s="12"/>
      <c r="G1938" s="12"/>
      <c r="H1938" s="12"/>
      <c r="I1938" s="12"/>
      <c r="J1938" s="12"/>
      <c r="K1938" s="12"/>
      <c r="L1938" s="12"/>
      <c r="M1938" s="49"/>
      <c r="N1938" s="49"/>
      <c r="O1938" s="12"/>
      <c r="P1938" s="12"/>
      <c r="Q1938" s="12"/>
      <c r="R1938" s="12"/>
      <c r="S1938" s="12"/>
      <c r="T1938" s="12"/>
    </row>
    <row r="1939" spans="1:20" s="1" customFormat="1" x14ac:dyDescent="0.4">
      <c r="A1939" s="12"/>
      <c r="B1939" s="12"/>
      <c r="C1939" s="42"/>
      <c r="D1939" s="12"/>
      <c r="E1939" s="12"/>
      <c r="F1939" s="12"/>
      <c r="G1939" s="12"/>
      <c r="H1939" s="12"/>
      <c r="I1939" s="12"/>
      <c r="J1939" s="12"/>
      <c r="K1939" s="12"/>
      <c r="L1939" s="12"/>
      <c r="M1939" s="49"/>
      <c r="N1939" s="49"/>
      <c r="O1939" s="12"/>
      <c r="P1939" s="12"/>
      <c r="Q1939" s="12"/>
      <c r="R1939" s="12"/>
      <c r="S1939" s="12"/>
      <c r="T1939" s="12"/>
    </row>
    <row r="1940" spans="1:20" s="1" customFormat="1" x14ac:dyDescent="0.4">
      <c r="A1940" s="12"/>
      <c r="B1940" s="12"/>
      <c r="C1940" s="42"/>
      <c r="D1940" s="12"/>
      <c r="E1940" s="12"/>
      <c r="F1940" s="12"/>
      <c r="G1940" s="12"/>
      <c r="H1940" s="12"/>
      <c r="I1940" s="12"/>
      <c r="J1940" s="12"/>
      <c r="K1940" s="12"/>
      <c r="L1940" s="12"/>
      <c r="M1940" s="49"/>
      <c r="N1940" s="49"/>
      <c r="O1940" s="12"/>
      <c r="P1940" s="12"/>
      <c r="Q1940" s="12"/>
      <c r="R1940" s="12"/>
      <c r="S1940" s="12"/>
      <c r="T1940" s="12"/>
    </row>
    <row r="1941" spans="1:20" s="1" customFormat="1" x14ac:dyDescent="0.4">
      <c r="A1941" s="12"/>
      <c r="B1941" s="12"/>
      <c r="C1941" s="42"/>
      <c r="D1941" s="12"/>
      <c r="E1941" s="12"/>
      <c r="F1941" s="12"/>
      <c r="G1941" s="12"/>
      <c r="H1941" s="12"/>
      <c r="I1941" s="12"/>
      <c r="J1941" s="12"/>
      <c r="K1941" s="12"/>
      <c r="L1941" s="12"/>
      <c r="M1941" s="49"/>
      <c r="N1941" s="49"/>
      <c r="O1941" s="12"/>
      <c r="P1941" s="12"/>
      <c r="Q1941" s="12"/>
      <c r="R1941" s="12"/>
      <c r="S1941" s="12"/>
      <c r="T1941" s="12"/>
    </row>
    <row r="1942" spans="1:20" s="1" customFormat="1" x14ac:dyDescent="0.4">
      <c r="A1942" s="12"/>
      <c r="B1942" s="12"/>
      <c r="C1942" s="42"/>
      <c r="D1942" s="12"/>
      <c r="E1942" s="12"/>
      <c r="F1942" s="12"/>
      <c r="G1942" s="12"/>
      <c r="H1942" s="12"/>
      <c r="I1942" s="12"/>
      <c r="J1942" s="12"/>
      <c r="K1942" s="12"/>
      <c r="L1942" s="12"/>
      <c r="M1942" s="49"/>
      <c r="N1942" s="49"/>
      <c r="O1942" s="12"/>
      <c r="P1942" s="12"/>
      <c r="Q1942" s="12"/>
      <c r="R1942" s="12"/>
      <c r="S1942" s="12"/>
      <c r="T1942" s="12"/>
    </row>
    <row r="1943" spans="1:20" s="1" customFormat="1" x14ac:dyDescent="0.4">
      <c r="A1943" s="12"/>
      <c r="B1943" s="12"/>
      <c r="C1943" s="42"/>
      <c r="D1943" s="12"/>
      <c r="E1943" s="12"/>
      <c r="F1943" s="12"/>
      <c r="G1943" s="12"/>
      <c r="H1943" s="12"/>
      <c r="I1943" s="12"/>
      <c r="J1943" s="12"/>
      <c r="K1943" s="12"/>
      <c r="L1943" s="12"/>
      <c r="M1943" s="49"/>
      <c r="N1943" s="49"/>
      <c r="O1943" s="12"/>
      <c r="P1943" s="12"/>
      <c r="Q1943" s="12"/>
      <c r="R1943" s="12"/>
      <c r="S1943" s="12"/>
      <c r="T1943" s="12"/>
    </row>
    <row r="1944" spans="1:20" s="1" customFormat="1" x14ac:dyDescent="0.4">
      <c r="A1944" s="12"/>
      <c r="B1944" s="12"/>
      <c r="C1944" s="42"/>
      <c r="D1944" s="12"/>
      <c r="E1944" s="12"/>
      <c r="F1944" s="12"/>
      <c r="G1944" s="12"/>
      <c r="H1944" s="12"/>
      <c r="I1944" s="12"/>
      <c r="J1944" s="12"/>
      <c r="K1944" s="12"/>
      <c r="L1944" s="12"/>
      <c r="M1944" s="49"/>
      <c r="N1944" s="49"/>
      <c r="O1944" s="12"/>
      <c r="P1944" s="12"/>
      <c r="Q1944" s="12"/>
      <c r="R1944" s="12"/>
      <c r="S1944" s="12"/>
      <c r="T1944" s="12"/>
    </row>
    <row r="1945" spans="1:20" s="1" customFormat="1" x14ac:dyDescent="0.4">
      <c r="A1945" s="12"/>
      <c r="B1945" s="12"/>
      <c r="C1945" s="42"/>
      <c r="D1945" s="12"/>
      <c r="E1945" s="12"/>
      <c r="F1945" s="12"/>
      <c r="G1945" s="12"/>
      <c r="H1945" s="12"/>
      <c r="I1945" s="12"/>
      <c r="J1945" s="12"/>
      <c r="K1945" s="12"/>
      <c r="L1945" s="12"/>
      <c r="M1945" s="49"/>
      <c r="N1945" s="49"/>
      <c r="O1945" s="12"/>
      <c r="P1945" s="12"/>
      <c r="Q1945" s="12"/>
      <c r="R1945" s="12"/>
      <c r="S1945" s="12"/>
      <c r="T1945" s="12"/>
    </row>
    <row r="1946" spans="1:20" s="1" customFormat="1" x14ac:dyDescent="0.4">
      <c r="A1946" s="12"/>
      <c r="B1946" s="12"/>
      <c r="C1946" s="42"/>
      <c r="D1946" s="12"/>
      <c r="E1946" s="12"/>
      <c r="F1946" s="12"/>
      <c r="G1946" s="12"/>
      <c r="H1946" s="12"/>
      <c r="I1946" s="12"/>
      <c r="J1946" s="12"/>
      <c r="K1946" s="12"/>
      <c r="L1946" s="12"/>
      <c r="M1946" s="49"/>
      <c r="N1946" s="49"/>
      <c r="O1946" s="12"/>
      <c r="P1946" s="12"/>
      <c r="Q1946" s="12"/>
      <c r="R1946" s="12"/>
      <c r="S1946" s="12"/>
      <c r="T1946" s="12"/>
    </row>
    <row r="1947" spans="1:20" s="1" customFormat="1" x14ac:dyDescent="0.4">
      <c r="A1947" s="12"/>
      <c r="B1947" s="12"/>
      <c r="C1947" s="42"/>
      <c r="D1947" s="12"/>
      <c r="E1947" s="12"/>
      <c r="F1947" s="12"/>
      <c r="G1947" s="12"/>
      <c r="H1947" s="12"/>
      <c r="I1947" s="12"/>
      <c r="J1947" s="12"/>
      <c r="K1947" s="12"/>
      <c r="L1947" s="12"/>
      <c r="M1947" s="49"/>
      <c r="N1947" s="49"/>
      <c r="O1947" s="12"/>
      <c r="P1947" s="12"/>
      <c r="Q1947" s="12"/>
      <c r="R1947" s="12"/>
      <c r="S1947" s="12"/>
      <c r="T1947" s="12"/>
    </row>
    <row r="1948" spans="1:20" s="1" customFormat="1" x14ac:dyDescent="0.4">
      <c r="A1948" s="12"/>
      <c r="B1948" s="12"/>
      <c r="C1948" s="42"/>
      <c r="D1948" s="12"/>
      <c r="E1948" s="12"/>
      <c r="F1948" s="12"/>
      <c r="G1948" s="12"/>
      <c r="H1948" s="12"/>
      <c r="I1948" s="12"/>
      <c r="J1948" s="12"/>
      <c r="K1948" s="12"/>
      <c r="L1948" s="12"/>
      <c r="M1948" s="49"/>
      <c r="N1948" s="49"/>
      <c r="O1948" s="12"/>
      <c r="P1948" s="12"/>
      <c r="Q1948" s="12"/>
      <c r="R1948" s="12"/>
      <c r="S1948" s="12"/>
      <c r="T1948" s="12"/>
    </row>
    <row r="1949" spans="1:20" s="1" customFormat="1" x14ac:dyDescent="0.4">
      <c r="A1949" s="12"/>
      <c r="B1949" s="12"/>
      <c r="C1949" s="42"/>
      <c r="D1949" s="12"/>
      <c r="E1949" s="12"/>
      <c r="F1949" s="12"/>
      <c r="G1949" s="12"/>
      <c r="H1949" s="12"/>
      <c r="I1949" s="12"/>
      <c r="J1949" s="12"/>
      <c r="K1949" s="12"/>
      <c r="L1949" s="12"/>
      <c r="M1949" s="49"/>
      <c r="N1949" s="49"/>
      <c r="O1949" s="12"/>
      <c r="P1949" s="12"/>
      <c r="Q1949" s="12"/>
      <c r="R1949" s="12"/>
      <c r="S1949" s="12"/>
      <c r="T1949" s="12"/>
    </row>
    <row r="1950" spans="1:20" s="1" customFormat="1" x14ac:dyDescent="0.4">
      <c r="A1950" s="12"/>
      <c r="B1950" s="12"/>
      <c r="C1950" s="42"/>
      <c r="D1950" s="12"/>
      <c r="E1950" s="12"/>
      <c r="F1950" s="12"/>
      <c r="G1950" s="12"/>
      <c r="H1950" s="12"/>
      <c r="I1950" s="12"/>
      <c r="J1950" s="12"/>
      <c r="K1950" s="12"/>
      <c r="L1950" s="12"/>
      <c r="M1950" s="49"/>
      <c r="N1950" s="49"/>
      <c r="O1950" s="12"/>
      <c r="P1950" s="12"/>
      <c r="Q1950" s="12"/>
      <c r="R1950" s="12"/>
      <c r="S1950" s="12"/>
      <c r="T1950" s="12"/>
    </row>
    <row r="1951" spans="1:20" s="1" customFormat="1" x14ac:dyDescent="0.4">
      <c r="A1951" s="12"/>
      <c r="B1951" s="12"/>
      <c r="C1951" s="42"/>
      <c r="D1951" s="12"/>
      <c r="E1951" s="12"/>
      <c r="F1951" s="12"/>
      <c r="G1951" s="12"/>
      <c r="H1951" s="12"/>
      <c r="I1951" s="12"/>
      <c r="J1951" s="12"/>
      <c r="K1951" s="12"/>
      <c r="L1951" s="12"/>
      <c r="M1951" s="49"/>
      <c r="N1951" s="49"/>
      <c r="O1951" s="12"/>
      <c r="P1951" s="12"/>
      <c r="Q1951" s="12"/>
      <c r="R1951" s="12"/>
      <c r="S1951" s="12"/>
      <c r="T1951" s="12"/>
    </row>
    <row r="1952" spans="1:20" s="1" customFormat="1" x14ac:dyDescent="0.4">
      <c r="A1952" s="12"/>
      <c r="B1952" s="12"/>
      <c r="C1952" s="42"/>
      <c r="D1952" s="12"/>
      <c r="E1952" s="12"/>
      <c r="F1952" s="12"/>
      <c r="G1952" s="12"/>
      <c r="H1952" s="12"/>
      <c r="I1952" s="12"/>
      <c r="J1952" s="12"/>
      <c r="K1952" s="12"/>
      <c r="L1952" s="12"/>
      <c r="M1952" s="49"/>
      <c r="N1952" s="49"/>
      <c r="O1952" s="12"/>
      <c r="P1952" s="12"/>
      <c r="Q1952" s="12"/>
      <c r="R1952" s="12"/>
      <c r="S1952" s="12"/>
      <c r="T1952" s="12"/>
    </row>
    <row r="1953" spans="1:20" s="1" customFormat="1" x14ac:dyDescent="0.4">
      <c r="A1953" s="12"/>
      <c r="B1953" s="12"/>
      <c r="C1953" s="42"/>
      <c r="D1953" s="12"/>
      <c r="E1953" s="12"/>
      <c r="F1953" s="12"/>
      <c r="G1953" s="12"/>
      <c r="H1953" s="12"/>
      <c r="I1953" s="12"/>
      <c r="J1953" s="12"/>
      <c r="K1953" s="12"/>
      <c r="L1953" s="12"/>
      <c r="M1953" s="49"/>
      <c r="N1953" s="49"/>
      <c r="O1953" s="12"/>
      <c r="P1953" s="12"/>
      <c r="Q1953" s="12"/>
      <c r="R1953" s="12"/>
      <c r="S1953" s="12"/>
      <c r="T1953" s="12"/>
    </row>
    <row r="1954" spans="1:20" s="1" customFormat="1" x14ac:dyDescent="0.4">
      <c r="A1954" s="12"/>
      <c r="B1954" s="12"/>
      <c r="C1954" s="42"/>
      <c r="D1954" s="12"/>
      <c r="E1954" s="12"/>
      <c r="F1954" s="12"/>
      <c r="G1954" s="12"/>
      <c r="H1954" s="12"/>
      <c r="I1954" s="12"/>
      <c r="J1954" s="12"/>
      <c r="K1954" s="12"/>
      <c r="L1954" s="12"/>
      <c r="M1954" s="49"/>
      <c r="N1954" s="49"/>
      <c r="O1954" s="12"/>
      <c r="P1954" s="12"/>
      <c r="Q1954" s="12"/>
      <c r="R1954" s="12"/>
      <c r="S1954" s="12"/>
      <c r="T1954" s="12"/>
    </row>
    <row r="1955" spans="1:20" s="1" customFormat="1" x14ac:dyDescent="0.4">
      <c r="A1955" s="12"/>
      <c r="B1955" s="12"/>
      <c r="C1955" s="42"/>
      <c r="D1955" s="12"/>
      <c r="E1955" s="12"/>
      <c r="F1955" s="12"/>
      <c r="G1955" s="12"/>
      <c r="H1955" s="12"/>
      <c r="I1955" s="12"/>
      <c r="J1955" s="12"/>
      <c r="K1955" s="12"/>
      <c r="L1955" s="12"/>
      <c r="M1955" s="49"/>
      <c r="N1955" s="49"/>
      <c r="O1955" s="12"/>
      <c r="P1955" s="12"/>
      <c r="Q1955" s="12"/>
      <c r="R1955" s="12"/>
      <c r="S1955" s="12"/>
      <c r="T1955" s="12"/>
    </row>
    <row r="1956" spans="1:20" s="1" customFormat="1" x14ac:dyDescent="0.4">
      <c r="A1956" s="12"/>
      <c r="B1956" s="12"/>
      <c r="C1956" s="42"/>
      <c r="D1956" s="12"/>
      <c r="E1956" s="12"/>
      <c r="F1956" s="12"/>
      <c r="G1956" s="12"/>
      <c r="H1956" s="12"/>
      <c r="I1956" s="12"/>
      <c r="J1956" s="12"/>
      <c r="K1956" s="12"/>
      <c r="L1956" s="12"/>
      <c r="M1956" s="49"/>
      <c r="N1956" s="49"/>
      <c r="O1956" s="12"/>
      <c r="P1956" s="12"/>
      <c r="Q1956" s="12"/>
      <c r="R1956" s="12"/>
      <c r="S1956" s="12"/>
      <c r="T1956" s="12"/>
    </row>
    <row r="1957" spans="1:20" s="1" customFormat="1" x14ac:dyDescent="0.4">
      <c r="A1957" s="12"/>
      <c r="B1957" s="12"/>
      <c r="C1957" s="42"/>
      <c r="D1957" s="12"/>
      <c r="E1957" s="12"/>
      <c r="F1957" s="12"/>
      <c r="G1957" s="12"/>
      <c r="H1957" s="12"/>
      <c r="I1957" s="12"/>
      <c r="J1957" s="12"/>
      <c r="K1957" s="12"/>
      <c r="L1957" s="12"/>
      <c r="M1957" s="49"/>
      <c r="N1957" s="49"/>
      <c r="O1957" s="12"/>
      <c r="P1957" s="12"/>
      <c r="Q1957" s="12"/>
      <c r="R1957" s="12"/>
      <c r="S1957" s="12"/>
      <c r="T1957" s="12"/>
    </row>
    <row r="1958" spans="1:20" s="1" customFormat="1" x14ac:dyDescent="0.4">
      <c r="A1958" s="12"/>
      <c r="B1958" s="12"/>
      <c r="C1958" s="42"/>
      <c r="D1958" s="12"/>
      <c r="E1958" s="12"/>
      <c r="F1958" s="12"/>
      <c r="G1958" s="12"/>
      <c r="H1958" s="12"/>
      <c r="I1958" s="12"/>
      <c r="J1958" s="12"/>
      <c r="K1958" s="12"/>
      <c r="L1958" s="12"/>
      <c r="M1958" s="49"/>
      <c r="N1958" s="49"/>
      <c r="O1958" s="12"/>
      <c r="P1958" s="12"/>
      <c r="Q1958" s="12"/>
      <c r="R1958" s="12"/>
      <c r="S1958" s="12"/>
      <c r="T1958" s="12"/>
    </row>
    <row r="1959" spans="1:20" s="1" customFormat="1" x14ac:dyDescent="0.4">
      <c r="A1959" s="12"/>
      <c r="B1959" s="12"/>
      <c r="C1959" s="42"/>
      <c r="D1959" s="12"/>
      <c r="E1959" s="12"/>
      <c r="F1959" s="12"/>
      <c r="G1959" s="12"/>
      <c r="H1959" s="12"/>
      <c r="I1959" s="12"/>
      <c r="J1959" s="12"/>
      <c r="K1959" s="12"/>
      <c r="L1959" s="12"/>
      <c r="M1959" s="49"/>
      <c r="N1959" s="49"/>
      <c r="O1959" s="12"/>
      <c r="P1959" s="12"/>
      <c r="Q1959" s="12"/>
      <c r="R1959" s="12"/>
      <c r="S1959" s="12"/>
      <c r="T1959" s="12"/>
    </row>
    <row r="1960" spans="1:20" s="1" customFormat="1" x14ac:dyDescent="0.4">
      <c r="A1960" s="12"/>
      <c r="B1960" s="12"/>
      <c r="C1960" s="42"/>
      <c r="D1960" s="12"/>
      <c r="E1960" s="12"/>
      <c r="F1960" s="12"/>
      <c r="G1960" s="12"/>
      <c r="H1960" s="12"/>
      <c r="I1960" s="12"/>
      <c r="J1960" s="12"/>
      <c r="K1960" s="12"/>
      <c r="L1960" s="12"/>
      <c r="M1960" s="49"/>
      <c r="N1960" s="49"/>
      <c r="O1960" s="12"/>
      <c r="P1960" s="12"/>
      <c r="Q1960" s="12"/>
      <c r="R1960" s="12"/>
      <c r="S1960" s="12"/>
      <c r="T1960" s="12"/>
    </row>
    <row r="1961" spans="1:20" s="1" customFormat="1" x14ac:dyDescent="0.4">
      <c r="A1961" s="12"/>
      <c r="B1961" s="12"/>
      <c r="C1961" s="42"/>
      <c r="D1961" s="12"/>
      <c r="E1961" s="12"/>
      <c r="F1961" s="12"/>
      <c r="G1961" s="12"/>
      <c r="H1961" s="12"/>
      <c r="I1961" s="12"/>
      <c r="J1961" s="12"/>
      <c r="K1961" s="12"/>
      <c r="L1961" s="12"/>
      <c r="M1961" s="49"/>
      <c r="N1961" s="49"/>
      <c r="O1961" s="12"/>
      <c r="P1961" s="12"/>
      <c r="Q1961" s="12"/>
      <c r="R1961" s="12"/>
      <c r="S1961" s="12"/>
      <c r="T1961" s="12"/>
    </row>
    <row r="1962" spans="1:20" s="1" customFormat="1" x14ac:dyDescent="0.4">
      <c r="A1962" s="12"/>
      <c r="B1962" s="12"/>
      <c r="C1962" s="42"/>
      <c r="D1962" s="12"/>
      <c r="E1962" s="12"/>
      <c r="F1962" s="12"/>
      <c r="G1962" s="12"/>
      <c r="H1962" s="12"/>
      <c r="I1962" s="12"/>
      <c r="J1962" s="12"/>
      <c r="K1962" s="12"/>
      <c r="L1962" s="12"/>
      <c r="M1962" s="49"/>
      <c r="N1962" s="49"/>
      <c r="O1962" s="12"/>
      <c r="P1962" s="12"/>
      <c r="Q1962" s="12"/>
      <c r="R1962" s="12"/>
      <c r="S1962" s="12"/>
      <c r="T1962" s="12"/>
    </row>
    <row r="1963" spans="1:20" s="1" customFormat="1" x14ac:dyDescent="0.4">
      <c r="A1963" s="12"/>
      <c r="B1963" s="12"/>
      <c r="C1963" s="42"/>
      <c r="D1963" s="12"/>
      <c r="E1963" s="12"/>
      <c r="F1963" s="12"/>
      <c r="G1963" s="12"/>
      <c r="H1963" s="12"/>
      <c r="I1963" s="12"/>
      <c r="J1963" s="12"/>
      <c r="K1963" s="12"/>
      <c r="L1963" s="12"/>
      <c r="M1963" s="49"/>
      <c r="N1963" s="49"/>
      <c r="O1963" s="12"/>
      <c r="P1963" s="12"/>
      <c r="Q1963" s="12"/>
      <c r="R1963" s="12"/>
      <c r="S1963" s="12"/>
      <c r="T1963" s="12"/>
    </row>
    <row r="1964" spans="1:20" s="1" customFormat="1" x14ac:dyDescent="0.4">
      <c r="A1964" s="12"/>
      <c r="B1964" s="12"/>
      <c r="C1964" s="42"/>
      <c r="D1964" s="12"/>
      <c r="E1964" s="12"/>
      <c r="F1964" s="12"/>
      <c r="G1964" s="12"/>
      <c r="H1964" s="12"/>
      <c r="I1964" s="12"/>
      <c r="J1964" s="12"/>
      <c r="K1964" s="12"/>
      <c r="L1964" s="12"/>
      <c r="M1964" s="49"/>
      <c r="N1964" s="49"/>
      <c r="O1964" s="12"/>
      <c r="P1964" s="12"/>
      <c r="Q1964" s="12"/>
      <c r="R1964" s="12"/>
      <c r="S1964" s="12"/>
      <c r="T1964" s="12"/>
    </row>
    <row r="1965" spans="1:20" s="1" customFormat="1" x14ac:dyDescent="0.4">
      <c r="A1965" s="12"/>
      <c r="B1965" s="12"/>
      <c r="C1965" s="42"/>
      <c r="D1965" s="12"/>
      <c r="E1965" s="12"/>
      <c r="F1965" s="12"/>
      <c r="G1965" s="12"/>
      <c r="H1965" s="12"/>
      <c r="I1965" s="12"/>
      <c r="J1965" s="12"/>
      <c r="K1965" s="12"/>
      <c r="L1965" s="12"/>
      <c r="M1965" s="49"/>
      <c r="N1965" s="49"/>
      <c r="O1965" s="12"/>
      <c r="P1965" s="12"/>
      <c r="Q1965" s="12"/>
      <c r="R1965" s="12"/>
      <c r="S1965" s="12"/>
      <c r="T1965" s="12"/>
    </row>
    <row r="1966" spans="1:20" s="1" customFormat="1" x14ac:dyDescent="0.4">
      <c r="A1966" s="12"/>
      <c r="B1966" s="12"/>
      <c r="C1966" s="42"/>
      <c r="D1966" s="12"/>
      <c r="E1966" s="12"/>
      <c r="F1966" s="12"/>
      <c r="G1966" s="12"/>
      <c r="H1966" s="12"/>
      <c r="I1966" s="12"/>
      <c r="J1966" s="12"/>
      <c r="K1966" s="12"/>
      <c r="L1966" s="12"/>
      <c r="M1966" s="49"/>
      <c r="N1966" s="49"/>
      <c r="O1966" s="12"/>
      <c r="P1966" s="12"/>
      <c r="Q1966" s="12"/>
      <c r="R1966" s="12"/>
      <c r="S1966" s="12"/>
      <c r="T1966" s="12"/>
    </row>
    <row r="1967" spans="1:20" s="1" customFormat="1" x14ac:dyDescent="0.4">
      <c r="A1967" s="12"/>
      <c r="B1967" s="12"/>
      <c r="C1967" s="42"/>
      <c r="D1967" s="12"/>
      <c r="E1967" s="12"/>
      <c r="F1967" s="12"/>
      <c r="G1967" s="12"/>
      <c r="H1967" s="12"/>
      <c r="I1967" s="12"/>
      <c r="J1967" s="12"/>
      <c r="K1967" s="12"/>
      <c r="L1967" s="12"/>
      <c r="M1967" s="49"/>
      <c r="N1967" s="49"/>
      <c r="O1967" s="12"/>
      <c r="P1967" s="12"/>
      <c r="Q1967" s="12"/>
      <c r="R1967" s="12"/>
      <c r="S1967" s="12"/>
      <c r="T1967" s="12"/>
    </row>
    <row r="1968" spans="1:20" s="1" customFormat="1" x14ac:dyDescent="0.4">
      <c r="A1968" s="12"/>
      <c r="B1968" s="12"/>
      <c r="C1968" s="42"/>
      <c r="D1968" s="12"/>
      <c r="E1968" s="12"/>
      <c r="F1968" s="12"/>
      <c r="G1968" s="12"/>
      <c r="H1968" s="12"/>
      <c r="I1968" s="12"/>
      <c r="J1968" s="12"/>
      <c r="K1968" s="12"/>
      <c r="L1968" s="12"/>
      <c r="M1968" s="49"/>
      <c r="N1968" s="49"/>
      <c r="O1968" s="12"/>
      <c r="P1968" s="12"/>
      <c r="Q1968" s="12"/>
      <c r="R1968" s="12"/>
      <c r="S1968" s="12"/>
      <c r="T1968" s="12"/>
    </row>
    <row r="1969" spans="1:20" s="1" customFormat="1" x14ac:dyDescent="0.4">
      <c r="A1969" s="12"/>
      <c r="B1969" s="12"/>
      <c r="C1969" s="42"/>
      <c r="D1969" s="12"/>
      <c r="E1969" s="12"/>
      <c r="F1969" s="12"/>
      <c r="G1969" s="12"/>
      <c r="H1969" s="12"/>
      <c r="I1969" s="12"/>
      <c r="J1969" s="12"/>
      <c r="K1969" s="12"/>
      <c r="L1969" s="12"/>
      <c r="M1969" s="49"/>
      <c r="N1969" s="49"/>
      <c r="O1969" s="12"/>
      <c r="P1969" s="12"/>
      <c r="Q1969" s="12"/>
      <c r="R1969" s="12"/>
      <c r="S1969" s="12"/>
      <c r="T1969" s="12"/>
    </row>
    <row r="1970" spans="1:20" s="1" customFormat="1" x14ac:dyDescent="0.4">
      <c r="A1970" s="12"/>
      <c r="B1970" s="12"/>
      <c r="C1970" s="42"/>
      <c r="D1970" s="12"/>
      <c r="E1970" s="12"/>
      <c r="F1970" s="12"/>
      <c r="G1970" s="12"/>
      <c r="H1970" s="12"/>
      <c r="I1970" s="12"/>
      <c r="J1970" s="12"/>
      <c r="K1970" s="12"/>
      <c r="L1970" s="12"/>
      <c r="M1970" s="49"/>
      <c r="N1970" s="49"/>
      <c r="O1970" s="12"/>
      <c r="P1970" s="12"/>
      <c r="Q1970" s="12"/>
      <c r="R1970" s="12"/>
      <c r="S1970" s="12"/>
      <c r="T1970" s="12"/>
    </row>
    <row r="1971" spans="1:20" s="1" customFormat="1" x14ac:dyDescent="0.4">
      <c r="A1971" s="12"/>
      <c r="B1971" s="12"/>
      <c r="C1971" s="42"/>
      <c r="D1971" s="12"/>
      <c r="E1971" s="12"/>
      <c r="F1971" s="12"/>
      <c r="G1971" s="12"/>
      <c r="H1971" s="12"/>
      <c r="I1971" s="12"/>
      <c r="J1971" s="12"/>
      <c r="K1971" s="12"/>
      <c r="L1971" s="12"/>
      <c r="M1971" s="49"/>
      <c r="N1971" s="49"/>
      <c r="O1971" s="12"/>
      <c r="P1971" s="12"/>
      <c r="Q1971" s="12"/>
      <c r="R1971" s="12"/>
      <c r="S1971" s="12"/>
      <c r="T1971" s="12"/>
    </row>
    <row r="1972" spans="1:20" s="1" customFormat="1" x14ac:dyDescent="0.4">
      <c r="A1972" s="12"/>
      <c r="B1972" s="12"/>
      <c r="C1972" s="42"/>
      <c r="D1972" s="12"/>
      <c r="E1972" s="12"/>
      <c r="F1972" s="12"/>
      <c r="G1972" s="12"/>
      <c r="H1972" s="12"/>
      <c r="I1972" s="12"/>
      <c r="J1972" s="12"/>
      <c r="K1972" s="12"/>
      <c r="L1972" s="12"/>
      <c r="M1972" s="49"/>
      <c r="N1972" s="49"/>
      <c r="O1972" s="12"/>
      <c r="P1972" s="12"/>
      <c r="Q1972" s="12"/>
      <c r="R1972" s="12"/>
      <c r="S1972" s="12"/>
      <c r="T1972" s="12"/>
    </row>
    <row r="1973" spans="1:20" s="1" customFormat="1" x14ac:dyDescent="0.4">
      <c r="A1973" s="12"/>
      <c r="B1973" s="12"/>
      <c r="C1973" s="42"/>
      <c r="D1973" s="12"/>
      <c r="E1973" s="12"/>
      <c r="F1973" s="12"/>
      <c r="G1973" s="12"/>
      <c r="H1973" s="12"/>
      <c r="I1973" s="12"/>
      <c r="J1973" s="12"/>
      <c r="K1973" s="12"/>
      <c r="L1973" s="12"/>
      <c r="M1973" s="49"/>
      <c r="N1973" s="49"/>
      <c r="O1973" s="12"/>
      <c r="P1973" s="12"/>
      <c r="Q1973" s="12"/>
      <c r="R1973" s="12"/>
      <c r="S1973" s="12"/>
      <c r="T1973" s="12"/>
    </row>
    <row r="1974" spans="1:20" s="1" customFormat="1" x14ac:dyDescent="0.4">
      <c r="A1974" s="12"/>
      <c r="B1974" s="12"/>
      <c r="C1974" s="42"/>
      <c r="D1974" s="12"/>
      <c r="E1974" s="12"/>
      <c r="F1974" s="12"/>
      <c r="G1974" s="12"/>
      <c r="H1974" s="12"/>
      <c r="I1974" s="12"/>
      <c r="J1974" s="12"/>
      <c r="K1974" s="12"/>
      <c r="L1974" s="12"/>
      <c r="M1974" s="49"/>
      <c r="N1974" s="49"/>
      <c r="O1974" s="12"/>
      <c r="P1974" s="12"/>
      <c r="Q1974" s="12"/>
      <c r="R1974" s="12"/>
      <c r="S1974" s="12"/>
      <c r="T1974" s="12"/>
    </row>
    <row r="1975" spans="1:20" s="1" customFormat="1" x14ac:dyDescent="0.4">
      <c r="A1975" s="12"/>
      <c r="B1975" s="12"/>
      <c r="C1975" s="42"/>
      <c r="D1975" s="12"/>
      <c r="E1975" s="12"/>
      <c r="F1975" s="12"/>
      <c r="G1975" s="12"/>
      <c r="H1975" s="12"/>
      <c r="I1975" s="12"/>
      <c r="J1975" s="12"/>
      <c r="K1975" s="12"/>
      <c r="L1975" s="12"/>
      <c r="M1975" s="49"/>
      <c r="N1975" s="49"/>
      <c r="O1975" s="12"/>
      <c r="P1975" s="12"/>
      <c r="Q1975" s="12"/>
      <c r="R1975" s="12"/>
      <c r="S1975" s="12"/>
      <c r="T1975" s="12"/>
    </row>
    <row r="1976" spans="1:20" s="1" customFormat="1" x14ac:dyDescent="0.4">
      <c r="A1976" s="12"/>
      <c r="B1976" s="12"/>
      <c r="C1976" s="42"/>
      <c r="D1976" s="12"/>
      <c r="E1976" s="12"/>
      <c r="F1976" s="12"/>
      <c r="G1976" s="12"/>
      <c r="H1976" s="12"/>
      <c r="I1976" s="12"/>
      <c r="J1976" s="12"/>
      <c r="K1976" s="12"/>
      <c r="L1976" s="12"/>
      <c r="M1976" s="49"/>
      <c r="N1976" s="49"/>
      <c r="O1976" s="12"/>
      <c r="P1976" s="12"/>
      <c r="Q1976" s="12"/>
      <c r="R1976" s="12"/>
      <c r="S1976" s="12"/>
      <c r="T1976" s="12"/>
    </row>
    <row r="1977" spans="1:20" s="1" customFormat="1" x14ac:dyDescent="0.4">
      <c r="A1977" s="12"/>
      <c r="B1977" s="12"/>
      <c r="C1977" s="42"/>
      <c r="D1977" s="12"/>
      <c r="E1977" s="12"/>
      <c r="F1977" s="12"/>
      <c r="G1977" s="12"/>
      <c r="H1977" s="12"/>
      <c r="I1977" s="12"/>
      <c r="J1977" s="12"/>
      <c r="K1977" s="12"/>
      <c r="L1977" s="12"/>
      <c r="M1977" s="49"/>
      <c r="N1977" s="49"/>
      <c r="O1977" s="12"/>
      <c r="P1977" s="12"/>
      <c r="Q1977" s="12"/>
      <c r="R1977" s="12"/>
      <c r="S1977" s="12"/>
      <c r="T1977" s="12"/>
    </row>
    <row r="1978" spans="1:20" s="1" customFormat="1" x14ac:dyDescent="0.4">
      <c r="A1978" s="12"/>
      <c r="B1978" s="12"/>
      <c r="C1978" s="42"/>
      <c r="D1978" s="12"/>
      <c r="E1978" s="12"/>
      <c r="F1978" s="12"/>
      <c r="G1978" s="12"/>
      <c r="H1978" s="12"/>
      <c r="I1978" s="12"/>
      <c r="J1978" s="12"/>
      <c r="K1978" s="12"/>
      <c r="L1978" s="12"/>
      <c r="M1978" s="49"/>
      <c r="N1978" s="49"/>
      <c r="O1978" s="12"/>
      <c r="P1978" s="12"/>
      <c r="Q1978" s="12"/>
      <c r="R1978" s="12"/>
      <c r="S1978" s="12"/>
      <c r="T1978" s="12"/>
    </row>
    <row r="1979" spans="1:20" s="1" customFormat="1" x14ac:dyDescent="0.4">
      <c r="A1979" s="12"/>
      <c r="B1979" s="12"/>
      <c r="C1979" s="42"/>
      <c r="D1979" s="12"/>
      <c r="E1979" s="12"/>
      <c r="F1979" s="12"/>
      <c r="G1979" s="12"/>
      <c r="H1979" s="12"/>
      <c r="I1979" s="12"/>
      <c r="J1979" s="12"/>
      <c r="K1979" s="12"/>
      <c r="L1979" s="12"/>
      <c r="M1979" s="49"/>
      <c r="N1979" s="49"/>
      <c r="O1979" s="12"/>
      <c r="P1979" s="12"/>
      <c r="Q1979" s="12"/>
      <c r="R1979" s="12"/>
      <c r="S1979" s="12"/>
      <c r="T1979" s="12"/>
    </row>
    <row r="1980" spans="1:20" s="1" customFormat="1" x14ac:dyDescent="0.4">
      <c r="A1980" s="12"/>
      <c r="B1980" s="12"/>
      <c r="C1980" s="42"/>
      <c r="D1980" s="12"/>
      <c r="E1980" s="12"/>
      <c r="F1980" s="12"/>
      <c r="G1980" s="12"/>
      <c r="H1980" s="12"/>
      <c r="I1980" s="12"/>
      <c r="J1980" s="12"/>
      <c r="K1980" s="12"/>
      <c r="L1980" s="12"/>
      <c r="M1980" s="49"/>
      <c r="N1980" s="49"/>
      <c r="O1980" s="12"/>
      <c r="P1980" s="12"/>
      <c r="Q1980" s="12"/>
      <c r="R1980" s="12"/>
      <c r="S1980" s="12"/>
      <c r="T1980" s="12"/>
    </row>
    <row r="1981" spans="1:20" s="1" customFormat="1" x14ac:dyDescent="0.4">
      <c r="A1981" s="12"/>
      <c r="B1981" s="12"/>
      <c r="C1981" s="42"/>
      <c r="D1981" s="12"/>
      <c r="E1981" s="12"/>
      <c r="F1981" s="12"/>
      <c r="G1981" s="12"/>
      <c r="H1981" s="12"/>
      <c r="I1981" s="12"/>
      <c r="J1981" s="12"/>
      <c r="K1981" s="12"/>
      <c r="L1981" s="12"/>
      <c r="M1981" s="49"/>
      <c r="N1981" s="49"/>
      <c r="O1981" s="12"/>
      <c r="P1981" s="12"/>
      <c r="Q1981" s="12"/>
      <c r="R1981" s="12"/>
      <c r="S1981" s="12"/>
      <c r="T1981" s="12"/>
    </row>
    <row r="1982" spans="1:20" s="1" customFormat="1" x14ac:dyDescent="0.4">
      <c r="A1982" s="12"/>
      <c r="B1982" s="12"/>
      <c r="C1982" s="42"/>
      <c r="D1982" s="12"/>
      <c r="E1982" s="12"/>
      <c r="F1982" s="12"/>
      <c r="G1982" s="12"/>
      <c r="H1982" s="12"/>
      <c r="I1982" s="12"/>
      <c r="J1982" s="12"/>
      <c r="K1982" s="12"/>
      <c r="L1982" s="12"/>
      <c r="M1982" s="49"/>
      <c r="N1982" s="49"/>
      <c r="O1982" s="12"/>
      <c r="P1982" s="12"/>
      <c r="Q1982" s="12"/>
      <c r="R1982" s="12"/>
      <c r="S1982" s="12"/>
      <c r="T1982" s="12"/>
    </row>
    <row r="1983" spans="1:20" s="1" customFormat="1" x14ac:dyDescent="0.4">
      <c r="A1983" s="12"/>
      <c r="B1983" s="12"/>
      <c r="C1983" s="42"/>
      <c r="D1983" s="12"/>
      <c r="E1983" s="12"/>
      <c r="F1983" s="12"/>
      <c r="G1983" s="12"/>
      <c r="H1983" s="12"/>
      <c r="I1983" s="12"/>
      <c r="J1983" s="12"/>
      <c r="K1983" s="12"/>
      <c r="L1983" s="12"/>
      <c r="M1983" s="49"/>
      <c r="N1983" s="49"/>
      <c r="O1983" s="12"/>
      <c r="P1983" s="12"/>
      <c r="Q1983" s="12"/>
      <c r="R1983" s="12"/>
      <c r="S1983" s="12"/>
      <c r="T1983" s="12"/>
    </row>
    <row r="1984" spans="1:20" s="1" customFormat="1" x14ac:dyDescent="0.4">
      <c r="A1984" s="12"/>
      <c r="B1984" s="12"/>
      <c r="C1984" s="42"/>
      <c r="D1984" s="12"/>
      <c r="E1984" s="12"/>
      <c r="F1984" s="12"/>
      <c r="G1984" s="12"/>
      <c r="H1984" s="12"/>
      <c r="I1984" s="12"/>
      <c r="J1984" s="12"/>
      <c r="K1984" s="12"/>
      <c r="L1984" s="12"/>
      <c r="M1984" s="49"/>
      <c r="N1984" s="49"/>
      <c r="O1984" s="12"/>
      <c r="P1984" s="12"/>
      <c r="Q1984" s="12"/>
      <c r="R1984" s="12"/>
      <c r="S1984" s="12"/>
      <c r="T1984" s="12"/>
    </row>
    <row r="1985" spans="1:20" s="1" customFormat="1" x14ac:dyDescent="0.4">
      <c r="A1985" s="12"/>
      <c r="B1985" s="12"/>
      <c r="C1985" s="42"/>
      <c r="D1985" s="12"/>
      <c r="E1985" s="12"/>
      <c r="F1985" s="12"/>
      <c r="G1985" s="12"/>
      <c r="H1985" s="12"/>
      <c r="I1985" s="12"/>
      <c r="J1985" s="12"/>
      <c r="K1985" s="12"/>
      <c r="L1985" s="12"/>
      <c r="M1985" s="49"/>
      <c r="N1985" s="49"/>
      <c r="O1985" s="12"/>
      <c r="P1985" s="12"/>
      <c r="Q1985" s="12"/>
      <c r="R1985" s="12"/>
      <c r="S1985" s="12"/>
      <c r="T1985" s="12"/>
    </row>
    <row r="1986" spans="1:20" s="1" customFormat="1" x14ac:dyDescent="0.4">
      <c r="A1986" s="12"/>
      <c r="B1986" s="12"/>
      <c r="C1986" s="42"/>
      <c r="D1986" s="12"/>
      <c r="E1986" s="12"/>
      <c r="F1986" s="12"/>
      <c r="G1986" s="12"/>
      <c r="H1986" s="12"/>
      <c r="I1986" s="12"/>
      <c r="J1986" s="12"/>
      <c r="K1986" s="12"/>
      <c r="L1986" s="12"/>
      <c r="M1986" s="49"/>
      <c r="N1986" s="49"/>
      <c r="O1986" s="12"/>
      <c r="P1986" s="12"/>
      <c r="Q1986" s="12"/>
      <c r="R1986" s="12"/>
      <c r="S1986" s="12"/>
      <c r="T1986" s="12"/>
    </row>
    <row r="1987" spans="1:20" s="1" customFormat="1" x14ac:dyDescent="0.4">
      <c r="A1987" s="12"/>
      <c r="B1987" s="12"/>
      <c r="C1987" s="42"/>
      <c r="D1987" s="12"/>
      <c r="E1987" s="12"/>
      <c r="F1987" s="12"/>
      <c r="G1987" s="12"/>
      <c r="H1987" s="12"/>
      <c r="I1987" s="12"/>
      <c r="J1987" s="12"/>
      <c r="K1987" s="12"/>
      <c r="L1987" s="12"/>
      <c r="M1987" s="49"/>
      <c r="N1987" s="49"/>
      <c r="O1987" s="12"/>
      <c r="P1987" s="12"/>
      <c r="Q1987" s="12"/>
      <c r="R1987" s="12"/>
      <c r="S1987" s="12"/>
      <c r="T1987" s="12"/>
    </row>
    <row r="1988" spans="1:20" s="1" customFormat="1" x14ac:dyDescent="0.4">
      <c r="A1988" s="12"/>
      <c r="B1988" s="12"/>
      <c r="C1988" s="42"/>
      <c r="D1988" s="12"/>
      <c r="E1988" s="12"/>
      <c r="F1988" s="12"/>
      <c r="G1988" s="12"/>
      <c r="H1988" s="12"/>
      <c r="I1988" s="12"/>
      <c r="J1988" s="12"/>
      <c r="K1988" s="12"/>
      <c r="L1988" s="12"/>
      <c r="M1988" s="49"/>
      <c r="N1988" s="49"/>
      <c r="O1988" s="12"/>
      <c r="P1988" s="12"/>
      <c r="Q1988" s="12"/>
      <c r="R1988" s="12"/>
      <c r="S1988" s="12"/>
      <c r="T1988" s="12"/>
    </row>
    <row r="1989" spans="1:20" s="1" customFormat="1" x14ac:dyDescent="0.4">
      <c r="A1989" s="12"/>
      <c r="B1989" s="12"/>
      <c r="C1989" s="42"/>
      <c r="D1989" s="12"/>
      <c r="E1989" s="12"/>
      <c r="F1989" s="12"/>
      <c r="G1989" s="12"/>
      <c r="H1989" s="12"/>
      <c r="I1989" s="12"/>
      <c r="J1989" s="12"/>
      <c r="K1989" s="12"/>
      <c r="L1989" s="12"/>
      <c r="M1989" s="49"/>
      <c r="N1989" s="49"/>
      <c r="O1989" s="12"/>
      <c r="P1989" s="12"/>
      <c r="Q1989" s="12"/>
      <c r="R1989" s="12"/>
      <c r="S1989" s="12"/>
      <c r="T1989" s="12"/>
    </row>
    <row r="1990" spans="1:20" s="1" customFormat="1" x14ac:dyDescent="0.4">
      <c r="A1990" s="12"/>
      <c r="B1990" s="12"/>
      <c r="C1990" s="42"/>
      <c r="D1990" s="12"/>
      <c r="E1990" s="12"/>
      <c r="F1990" s="12"/>
      <c r="G1990" s="12"/>
      <c r="H1990" s="12"/>
      <c r="I1990" s="12"/>
      <c r="J1990" s="12"/>
      <c r="K1990" s="12"/>
      <c r="L1990" s="12"/>
      <c r="M1990" s="49"/>
      <c r="N1990" s="49"/>
      <c r="O1990" s="12"/>
      <c r="P1990" s="12"/>
      <c r="Q1990" s="12"/>
      <c r="R1990" s="12"/>
      <c r="S1990" s="12"/>
      <c r="T1990" s="12"/>
    </row>
    <row r="1991" spans="1:20" s="1" customFormat="1" x14ac:dyDescent="0.4">
      <c r="A1991" s="12"/>
      <c r="B1991" s="12"/>
      <c r="C1991" s="42"/>
      <c r="D1991" s="12"/>
      <c r="E1991" s="12"/>
      <c r="F1991" s="12"/>
      <c r="G1991" s="12"/>
      <c r="H1991" s="12"/>
      <c r="I1991" s="12"/>
      <c r="J1991" s="12"/>
      <c r="K1991" s="12"/>
      <c r="L1991" s="12"/>
      <c r="M1991" s="49"/>
      <c r="N1991" s="49"/>
      <c r="O1991" s="12"/>
      <c r="P1991" s="12"/>
      <c r="Q1991" s="12"/>
      <c r="R1991" s="12"/>
      <c r="S1991" s="12"/>
      <c r="T1991" s="12"/>
    </row>
    <row r="1992" spans="1:20" s="1" customFormat="1" x14ac:dyDescent="0.4">
      <c r="A1992" s="12"/>
      <c r="B1992" s="12"/>
      <c r="C1992" s="42"/>
      <c r="D1992" s="12"/>
      <c r="E1992" s="12"/>
      <c r="F1992" s="12"/>
      <c r="G1992" s="12"/>
      <c r="H1992" s="12"/>
      <c r="I1992" s="12"/>
      <c r="J1992" s="12"/>
      <c r="K1992" s="12"/>
      <c r="L1992" s="12"/>
      <c r="M1992" s="49"/>
      <c r="N1992" s="49"/>
      <c r="O1992" s="12"/>
      <c r="P1992" s="12"/>
      <c r="Q1992" s="12"/>
      <c r="R1992" s="12"/>
      <c r="S1992" s="12"/>
      <c r="T1992" s="12"/>
    </row>
    <row r="1993" spans="1:20" s="1" customFormat="1" x14ac:dyDescent="0.4">
      <c r="A1993" s="12"/>
      <c r="B1993" s="12"/>
      <c r="C1993" s="42"/>
      <c r="D1993" s="12"/>
      <c r="E1993" s="12"/>
      <c r="F1993" s="12"/>
      <c r="G1993" s="12"/>
      <c r="H1993" s="12"/>
      <c r="I1993" s="12"/>
      <c r="J1993" s="12"/>
      <c r="K1993" s="12"/>
      <c r="L1993" s="12"/>
      <c r="M1993" s="49"/>
      <c r="N1993" s="49"/>
      <c r="O1993" s="12"/>
      <c r="P1993" s="12"/>
      <c r="Q1993" s="12"/>
      <c r="R1993" s="12"/>
      <c r="S1993" s="12"/>
      <c r="T1993" s="12"/>
    </row>
    <row r="1994" spans="1:20" s="1" customFormat="1" x14ac:dyDescent="0.4">
      <c r="A1994" s="12"/>
      <c r="B1994" s="12"/>
      <c r="C1994" s="42"/>
      <c r="D1994" s="12"/>
      <c r="E1994" s="12"/>
      <c r="F1994" s="12"/>
      <c r="G1994" s="12"/>
      <c r="H1994" s="12"/>
      <c r="I1994" s="12"/>
      <c r="J1994" s="12"/>
      <c r="K1994" s="12"/>
      <c r="L1994" s="12"/>
      <c r="M1994" s="49"/>
      <c r="N1994" s="49"/>
      <c r="O1994" s="12"/>
      <c r="P1994" s="12"/>
      <c r="Q1994" s="12"/>
      <c r="R1994" s="12"/>
      <c r="S1994" s="12"/>
      <c r="T1994" s="12"/>
    </row>
    <row r="1995" spans="1:20" s="1" customFormat="1" x14ac:dyDescent="0.4">
      <c r="A1995" s="12"/>
      <c r="B1995" s="12"/>
      <c r="C1995" s="42"/>
      <c r="D1995" s="12"/>
      <c r="E1995" s="12"/>
      <c r="F1995" s="12"/>
      <c r="G1995" s="12"/>
      <c r="H1995" s="12"/>
      <c r="I1995" s="12"/>
      <c r="J1995" s="12"/>
      <c r="K1995" s="12"/>
      <c r="L1995" s="12"/>
      <c r="M1995" s="49"/>
      <c r="N1995" s="49"/>
      <c r="O1995" s="12"/>
      <c r="P1995" s="12"/>
      <c r="Q1995" s="12"/>
      <c r="R1995" s="12"/>
      <c r="S1995" s="12"/>
      <c r="T1995" s="12"/>
    </row>
    <row r="1996" spans="1:20" s="1" customFormat="1" x14ac:dyDescent="0.4">
      <c r="A1996" s="12"/>
      <c r="B1996" s="12"/>
      <c r="C1996" s="42"/>
      <c r="D1996" s="12"/>
      <c r="E1996" s="12"/>
      <c r="F1996" s="12"/>
      <c r="G1996" s="12"/>
      <c r="H1996" s="12"/>
      <c r="I1996" s="12"/>
      <c r="J1996" s="12"/>
      <c r="K1996" s="12"/>
      <c r="L1996" s="12"/>
      <c r="M1996" s="49"/>
      <c r="N1996" s="49"/>
      <c r="O1996" s="12"/>
      <c r="P1996" s="12"/>
      <c r="Q1996" s="12"/>
      <c r="R1996" s="12"/>
      <c r="S1996" s="12"/>
      <c r="T1996" s="12"/>
    </row>
    <row r="1997" spans="1:20" s="1" customFormat="1" x14ac:dyDescent="0.4">
      <c r="A1997" s="12"/>
      <c r="B1997" s="12"/>
      <c r="C1997" s="42"/>
      <c r="D1997" s="12"/>
      <c r="E1997" s="12"/>
      <c r="F1997" s="12"/>
      <c r="G1997" s="12"/>
      <c r="H1997" s="12"/>
      <c r="I1997" s="12"/>
      <c r="J1997" s="12"/>
      <c r="K1997" s="12"/>
      <c r="L1997" s="12"/>
      <c r="M1997" s="49"/>
      <c r="N1997" s="49"/>
      <c r="O1997" s="12"/>
      <c r="P1997" s="12"/>
      <c r="Q1997" s="12"/>
      <c r="R1997" s="12"/>
      <c r="S1997" s="12"/>
      <c r="T1997" s="12"/>
    </row>
    <row r="1998" spans="1:20" s="1" customFormat="1" x14ac:dyDescent="0.4">
      <c r="A1998" s="12"/>
      <c r="B1998" s="12"/>
      <c r="C1998" s="42"/>
      <c r="D1998" s="12"/>
      <c r="E1998" s="12"/>
      <c r="F1998" s="12"/>
      <c r="G1998" s="12"/>
      <c r="H1998" s="12"/>
      <c r="I1998" s="12"/>
      <c r="J1998" s="12"/>
      <c r="K1998" s="12"/>
      <c r="L1998" s="12"/>
      <c r="M1998" s="49"/>
      <c r="N1998" s="49"/>
      <c r="O1998" s="12"/>
      <c r="P1998" s="12"/>
      <c r="Q1998" s="12"/>
      <c r="R1998" s="12"/>
      <c r="S1998" s="12"/>
      <c r="T1998" s="12"/>
    </row>
    <row r="1999" spans="1:20" s="1" customFormat="1" x14ac:dyDescent="0.4">
      <c r="A1999" s="12"/>
      <c r="B1999" s="12"/>
      <c r="C1999" s="42"/>
      <c r="D1999" s="12"/>
      <c r="E1999" s="12"/>
      <c r="F1999" s="12"/>
      <c r="G1999" s="12"/>
      <c r="H1999" s="12"/>
      <c r="I1999" s="12"/>
      <c r="J1999" s="12"/>
      <c r="K1999" s="12"/>
      <c r="L1999" s="12"/>
      <c r="M1999" s="49"/>
      <c r="N1999" s="49"/>
      <c r="O1999" s="12"/>
      <c r="P1999" s="12"/>
      <c r="Q1999" s="12"/>
      <c r="R1999" s="12"/>
      <c r="S1999" s="12"/>
      <c r="T1999" s="12"/>
    </row>
    <row r="2000" spans="1:20" s="1" customFormat="1" x14ac:dyDescent="0.4">
      <c r="A2000" s="12"/>
      <c r="B2000" s="12"/>
      <c r="C2000" s="42"/>
      <c r="D2000" s="12"/>
      <c r="E2000" s="12"/>
      <c r="F2000" s="12"/>
      <c r="G2000" s="12"/>
      <c r="H2000" s="12"/>
      <c r="I2000" s="12"/>
      <c r="J2000" s="12"/>
      <c r="K2000" s="12"/>
      <c r="L2000" s="12"/>
      <c r="M2000" s="49"/>
      <c r="N2000" s="49"/>
      <c r="O2000" s="12"/>
      <c r="P2000" s="12"/>
      <c r="Q2000" s="12"/>
      <c r="R2000" s="12"/>
      <c r="S2000" s="12"/>
      <c r="T2000" s="12"/>
    </row>
    <row r="2001" spans="1:20" s="1" customFormat="1" x14ac:dyDescent="0.4">
      <c r="A2001" s="12"/>
      <c r="B2001" s="12"/>
      <c r="C2001" s="42"/>
      <c r="D2001" s="12"/>
      <c r="E2001" s="12"/>
      <c r="F2001" s="12"/>
      <c r="G2001" s="12"/>
      <c r="H2001" s="12"/>
      <c r="I2001" s="12"/>
      <c r="J2001" s="12"/>
      <c r="K2001" s="12"/>
      <c r="L2001" s="12"/>
      <c r="M2001" s="49"/>
      <c r="N2001" s="49"/>
      <c r="O2001" s="12"/>
      <c r="P2001" s="12"/>
      <c r="Q2001" s="12"/>
      <c r="R2001" s="12"/>
      <c r="S2001" s="12"/>
      <c r="T2001" s="12"/>
    </row>
    <row r="2002" spans="1:20" s="1" customFormat="1" x14ac:dyDescent="0.4">
      <c r="A2002" s="12"/>
      <c r="B2002" s="12"/>
      <c r="C2002" s="42"/>
      <c r="D2002" s="12"/>
      <c r="E2002" s="12"/>
      <c r="F2002" s="12"/>
      <c r="G2002" s="12"/>
      <c r="H2002" s="12"/>
      <c r="I2002" s="12"/>
      <c r="J2002" s="12"/>
      <c r="K2002" s="12"/>
      <c r="L2002" s="12"/>
      <c r="M2002" s="49"/>
      <c r="N2002" s="49"/>
      <c r="O2002" s="12"/>
      <c r="P2002" s="12"/>
      <c r="Q2002" s="12"/>
      <c r="R2002" s="12"/>
      <c r="S2002" s="12"/>
      <c r="T2002" s="12"/>
    </row>
    <row r="2003" spans="1:20" s="1" customFormat="1" x14ac:dyDescent="0.4">
      <c r="A2003" s="12"/>
      <c r="B2003" s="12"/>
      <c r="C2003" s="42"/>
      <c r="D2003" s="12"/>
      <c r="E2003" s="12"/>
      <c r="F2003" s="12"/>
      <c r="G2003" s="12"/>
      <c r="H2003" s="12"/>
      <c r="I2003" s="12"/>
      <c r="J2003" s="12"/>
      <c r="K2003" s="12"/>
      <c r="L2003" s="12"/>
      <c r="M2003" s="49"/>
      <c r="N2003" s="49"/>
      <c r="O2003" s="12"/>
      <c r="P2003" s="12"/>
      <c r="Q2003" s="12"/>
      <c r="R2003" s="12"/>
      <c r="S2003" s="12"/>
      <c r="T2003" s="12"/>
    </row>
    <row r="2004" spans="1:20" s="1" customFormat="1" x14ac:dyDescent="0.4">
      <c r="A2004" s="12"/>
      <c r="B2004" s="12"/>
      <c r="C2004" s="42"/>
      <c r="D2004" s="12"/>
      <c r="E2004" s="12"/>
      <c r="F2004" s="12"/>
      <c r="G2004" s="12"/>
      <c r="H2004" s="12"/>
      <c r="I2004" s="12"/>
      <c r="J2004" s="12"/>
      <c r="K2004" s="12"/>
      <c r="L2004" s="12"/>
      <c r="M2004" s="49"/>
      <c r="N2004" s="49"/>
      <c r="O2004" s="12"/>
      <c r="P2004" s="12"/>
      <c r="Q2004" s="12"/>
      <c r="R2004" s="12"/>
      <c r="S2004" s="12"/>
      <c r="T2004" s="12"/>
    </row>
    <row r="2005" spans="1:20" s="1" customFormat="1" x14ac:dyDescent="0.4">
      <c r="A2005" s="12"/>
      <c r="B2005" s="12"/>
      <c r="C2005" s="42"/>
      <c r="D2005" s="12"/>
      <c r="E2005" s="12"/>
      <c r="F2005" s="12"/>
      <c r="G2005" s="12"/>
      <c r="H2005" s="12"/>
      <c r="I2005" s="12"/>
      <c r="J2005" s="12"/>
      <c r="K2005" s="12"/>
      <c r="L2005" s="12"/>
      <c r="M2005" s="49"/>
      <c r="N2005" s="49"/>
      <c r="O2005" s="12"/>
      <c r="P2005" s="12"/>
      <c r="Q2005" s="12"/>
      <c r="R2005" s="12"/>
      <c r="S2005" s="12"/>
      <c r="T2005" s="12"/>
    </row>
    <row r="2006" spans="1:20" s="1" customFormat="1" x14ac:dyDescent="0.4">
      <c r="A2006" s="12"/>
      <c r="B2006" s="12"/>
      <c r="C2006" s="42"/>
      <c r="D2006" s="12"/>
      <c r="E2006" s="12"/>
      <c r="F2006" s="12"/>
      <c r="G2006" s="12"/>
      <c r="H2006" s="12"/>
      <c r="I2006" s="12"/>
      <c r="J2006" s="12"/>
      <c r="K2006" s="12"/>
      <c r="L2006" s="12"/>
      <c r="M2006" s="49"/>
      <c r="N2006" s="49"/>
      <c r="O2006" s="12"/>
      <c r="P2006" s="12"/>
      <c r="Q2006" s="12"/>
      <c r="R2006" s="12"/>
      <c r="S2006" s="12"/>
      <c r="T2006" s="12"/>
    </row>
    <row r="2007" spans="1:20" s="1" customFormat="1" x14ac:dyDescent="0.4">
      <c r="A2007" s="12"/>
      <c r="B2007" s="12"/>
      <c r="C2007" s="42"/>
      <c r="D2007" s="12"/>
      <c r="E2007" s="12"/>
      <c r="F2007" s="12"/>
      <c r="G2007" s="12"/>
      <c r="H2007" s="12"/>
      <c r="I2007" s="12"/>
      <c r="J2007" s="12"/>
      <c r="K2007" s="12"/>
      <c r="L2007" s="12"/>
      <c r="M2007" s="49"/>
      <c r="N2007" s="49"/>
      <c r="O2007" s="12"/>
      <c r="P2007" s="12"/>
      <c r="Q2007" s="12"/>
      <c r="R2007" s="12"/>
      <c r="S2007" s="12"/>
      <c r="T2007" s="12"/>
    </row>
    <row r="2008" spans="1:20" s="1" customFormat="1" x14ac:dyDescent="0.4">
      <c r="A2008" s="12"/>
      <c r="B2008" s="12"/>
      <c r="C2008" s="42"/>
      <c r="D2008" s="12"/>
      <c r="E2008" s="12"/>
      <c r="F2008" s="12"/>
      <c r="G2008" s="12"/>
      <c r="H2008" s="12"/>
      <c r="I2008" s="12"/>
      <c r="J2008" s="12"/>
      <c r="K2008" s="12"/>
      <c r="L2008" s="12"/>
      <c r="M2008" s="49"/>
      <c r="N2008" s="49"/>
      <c r="O2008" s="12"/>
      <c r="P2008" s="12"/>
      <c r="Q2008" s="12"/>
      <c r="R2008" s="12"/>
      <c r="S2008" s="12"/>
      <c r="T2008" s="12"/>
    </row>
    <row r="2009" spans="1:20" s="1" customFormat="1" x14ac:dyDescent="0.4">
      <c r="A2009" s="12"/>
      <c r="B2009" s="12"/>
      <c r="C2009" s="42"/>
      <c r="D2009" s="12"/>
      <c r="E2009" s="12"/>
      <c r="F2009" s="12"/>
      <c r="G2009" s="12"/>
      <c r="H2009" s="12"/>
      <c r="I2009" s="12"/>
      <c r="J2009" s="12"/>
      <c r="K2009" s="12"/>
      <c r="L2009" s="12"/>
      <c r="M2009" s="49"/>
      <c r="N2009" s="49"/>
      <c r="O2009" s="12"/>
      <c r="P2009" s="12"/>
      <c r="Q2009" s="12"/>
      <c r="R2009" s="12"/>
      <c r="S2009" s="12"/>
      <c r="T2009" s="12"/>
    </row>
    <row r="2010" spans="1:20" s="1" customFormat="1" x14ac:dyDescent="0.4">
      <c r="A2010" s="12"/>
      <c r="B2010" s="12"/>
      <c r="C2010" s="42"/>
      <c r="D2010" s="12"/>
      <c r="E2010" s="12"/>
      <c r="F2010" s="12"/>
      <c r="G2010" s="12"/>
      <c r="H2010" s="12"/>
      <c r="I2010" s="12"/>
      <c r="J2010" s="12"/>
      <c r="K2010" s="12"/>
      <c r="L2010" s="12"/>
      <c r="M2010" s="49"/>
      <c r="N2010" s="49"/>
      <c r="O2010" s="12"/>
      <c r="P2010" s="12"/>
      <c r="Q2010" s="12"/>
      <c r="R2010" s="12"/>
      <c r="S2010" s="12"/>
      <c r="T2010" s="12"/>
    </row>
    <row r="2011" spans="1:20" s="1" customFormat="1" x14ac:dyDescent="0.4">
      <c r="A2011" s="12"/>
      <c r="B2011" s="12"/>
      <c r="C2011" s="42"/>
      <c r="D2011" s="12"/>
      <c r="E2011" s="12"/>
      <c r="F2011" s="12"/>
      <c r="G2011" s="12"/>
      <c r="H2011" s="12"/>
      <c r="I2011" s="12"/>
      <c r="J2011" s="12"/>
      <c r="K2011" s="12"/>
      <c r="L2011" s="12"/>
      <c r="M2011" s="49"/>
      <c r="N2011" s="49"/>
      <c r="O2011" s="12"/>
      <c r="P2011" s="12"/>
      <c r="Q2011" s="12"/>
      <c r="R2011" s="12"/>
      <c r="S2011" s="12"/>
      <c r="T2011" s="12"/>
    </row>
    <row r="2012" spans="1:20" s="1" customFormat="1" x14ac:dyDescent="0.4">
      <c r="A2012" s="12"/>
      <c r="B2012" s="12"/>
      <c r="C2012" s="42"/>
      <c r="D2012" s="12"/>
      <c r="E2012" s="12"/>
      <c r="F2012" s="12"/>
      <c r="G2012" s="12"/>
      <c r="H2012" s="12"/>
      <c r="I2012" s="12"/>
      <c r="J2012" s="12"/>
      <c r="K2012" s="12"/>
      <c r="L2012" s="12"/>
      <c r="M2012" s="49"/>
      <c r="N2012" s="49"/>
      <c r="O2012" s="12"/>
      <c r="P2012" s="12"/>
      <c r="Q2012" s="12"/>
      <c r="R2012" s="12"/>
      <c r="S2012" s="12"/>
      <c r="T2012" s="12"/>
    </row>
    <row r="2013" spans="1:20" s="1" customFormat="1" x14ac:dyDescent="0.4">
      <c r="A2013" s="12"/>
      <c r="B2013" s="12"/>
      <c r="C2013" s="42"/>
      <c r="D2013" s="12"/>
      <c r="E2013" s="12"/>
      <c r="F2013" s="12"/>
      <c r="G2013" s="12"/>
      <c r="H2013" s="12"/>
      <c r="I2013" s="12"/>
      <c r="J2013" s="12"/>
      <c r="K2013" s="12"/>
      <c r="L2013" s="12"/>
      <c r="M2013" s="49"/>
      <c r="N2013" s="49"/>
      <c r="O2013" s="12"/>
      <c r="P2013" s="12"/>
      <c r="Q2013" s="12"/>
      <c r="R2013" s="12"/>
      <c r="S2013" s="12"/>
      <c r="T2013" s="12"/>
    </row>
    <row r="2014" spans="1:20" s="1" customFormat="1" x14ac:dyDescent="0.4">
      <c r="A2014" s="12"/>
      <c r="B2014" s="12"/>
      <c r="C2014" s="42"/>
      <c r="D2014" s="12"/>
      <c r="E2014" s="12"/>
      <c r="F2014" s="12"/>
      <c r="G2014" s="12"/>
      <c r="H2014" s="12"/>
      <c r="I2014" s="12"/>
      <c r="J2014" s="12"/>
      <c r="K2014" s="12"/>
      <c r="L2014" s="12"/>
      <c r="M2014" s="49"/>
      <c r="N2014" s="49"/>
      <c r="O2014" s="12"/>
      <c r="P2014" s="12"/>
      <c r="Q2014" s="12"/>
      <c r="R2014" s="12"/>
      <c r="S2014" s="12"/>
      <c r="T2014" s="12"/>
    </row>
    <row r="2015" spans="1:20" s="1" customFormat="1" x14ac:dyDescent="0.4">
      <c r="A2015" s="12"/>
      <c r="B2015" s="12"/>
      <c r="C2015" s="42"/>
      <c r="D2015" s="12"/>
      <c r="E2015" s="12"/>
      <c r="F2015" s="12"/>
      <c r="G2015" s="12"/>
      <c r="H2015" s="12"/>
      <c r="I2015" s="12"/>
      <c r="J2015" s="12"/>
      <c r="K2015" s="12"/>
      <c r="L2015" s="12"/>
      <c r="M2015" s="49"/>
      <c r="N2015" s="49"/>
      <c r="O2015" s="12"/>
      <c r="P2015" s="12"/>
      <c r="Q2015" s="12"/>
      <c r="R2015" s="12"/>
      <c r="S2015" s="12"/>
      <c r="T2015" s="12"/>
    </row>
    <row r="2016" spans="1:20" s="1" customFormat="1" x14ac:dyDescent="0.4">
      <c r="A2016" s="12"/>
      <c r="B2016" s="12"/>
      <c r="C2016" s="42"/>
      <c r="D2016" s="12"/>
      <c r="E2016" s="12"/>
      <c r="F2016" s="12"/>
      <c r="G2016" s="12"/>
      <c r="H2016" s="12"/>
      <c r="I2016" s="12"/>
      <c r="J2016" s="12"/>
      <c r="K2016" s="12"/>
      <c r="L2016" s="12"/>
      <c r="M2016" s="49"/>
      <c r="N2016" s="49"/>
      <c r="O2016" s="12"/>
      <c r="P2016" s="12"/>
      <c r="Q2016" s="12"/>
      <c r="R2016" s="12"/>
      <c r="S2016" s="12"/>
      <c r="T2016" s="12"/>
    </row>
    <row r="2017" spans="1:20" s="1" customFormat="1" x14ac:dyDescent="0.4">
      <c r="A2017" s="12"/>
      <c r="B2017" s="12"/>
      <c r="C2017" s="42"/>
      <c r="D2017" s="12"/>
      <c r="E2017" s="12"/>
      <c r="F2017" s="12"/>
      <c r="G2017" s="12"/>
      <c r="H2017" s="12"/>
      <c r="I2017" s="12"/>
      <c r="J2017" s="12"/>
      <c r="K2017" s="12"/>
      <c r="L2017" s="12"/>
      <c r="M2017" s="49"/>
      <c r="N2017" s="49"/>
      <c r="O2017" s="12"/>
      <c r="P2017" s="12"/>
      <c r="Q2017" s="12"/>
      <c r="R2017" s="12"/>
      <c r="S2017" s="12"/>
      <c r="T2017" s="12"/>
    </row>
    <row r="2018" spans="1:20" s="1" customFormat="1" x14ac:dyDescent="0.4">
      <c r="A2018" s="12"/>
      <c r="B2018" s="12"/>
      <c r="C2018" s="42"/>
      <c r="D2018" s="12"/>
      <c r="E2018" s="12"/>
      <c r="F2018" s="12"/>
      <c r="G2018" s="12"/>
      <c r="H2018" s="12"/>
      <c r="I2018" s="12"/>
      <c r="J2018" s="12"/>
      <c r="K2018" s="12"/>
      <c r="L2018" s="12"/>
      <c r="M2018" s="49"/>
      <c r="N2018" s="49"/>
      <c r="O2018" s="12"/>
      <c r="P2018" s="12"/>
      <c r="Q2018" s="12"/>
      <c r="R2018" s="12"/>
      <c r="S2018" s="12"/>
      <c r="T2018" s="12"/>
    </row>
    <row r="2019" spans="1:20" s="1" customFormat="1" x14ac:dyDescent="0.4">
      <c r="A2019" s="12"/>
      <c r="B2019" s="12"/>
      <c r="C2019" s="42"/>
      <c r="D2019" s="12"/>
      <c r="E2019" s="12"/>
      <c r="F2019" s="12"/>
      <c r="G2019" s="12"/>
      <c r="H2019" s="12"/>
      <c r="I2019" s="12"/>
      <c r="J2019" s="12"/>
      <c r="K2019" s="12"/>
      <c r="L2019" s="12"/>
      <c r="M2019" s="49"/>
      <c r="N2019" s="49"/>
      <c r="O2019" s="12"/>
      <c r="P2019" s="12"/>
      <c r="Q2019" s="12"/>
      <c r="R2019" s="12"/>
      <c r="S2019" s="12"/>
      <c r="T2019" s="12"/>
    </row>
    <row r="2020" spans="1:20" s="1" customFormat="1" x14ac:dyDescent="0.4">
      <c r="A2020" s="12"/>
      <c r="B2020" s="12"/>
      <c r="C2020" s="42"/>
      <c r="D2020" s="12"/>
      <c r="E2020" s="12"/>
      <c r="F2020" s="12"/>
      <c r="G2020" s="12"/>
      <c r="H2020" s="12"/>
      <c r="I2020" s="12"/>
      <c r="J2020" s="12"/>
      <c r="K2020" s="12"/>
      <c r="L2020" s="12"/>
      <c r="M2020" s="49"/>
      <c r="N2020" s="49"/>
      <c r="O2020" s="12"/>
      <c r="P2020" s="12"/>
      <c r="Q2020" s="12"/>
      <c r="R2020" s="12"/>
      <c r="S2020" s="12"/>
      <c r="T2020" s="12"/>
    </row>
    <row r="2021" spans="1:20" s="1" customFormat="1" x14ac:dyDescent="0.4">
      <c r="A2021" s="12"/>
      <c r="B2021" s="12"/>
      <c r="C2021" s="42"/>
      <c r="D2021" s="12"/>
      <c r="E2021" s="12"/>
      <c r="F2021" s="12"/>
      <c r="G2021" s="12"/>
      <c r="H2021" s="12"/>
      <c r="I2021" s="12"/>
      <c r="J2021" s="12"/>
      <c r="K2021" s="12"/>
      <c r="L2021" s="12"/>
      <c r="M2021" s="49"/>
      <c r="N2021" s="49"/>
      <c r="O2021" s="12"/>
      <c r="P2021" s="12"/>
      <c r="Q2021" s="12"/>
      <c r="R2021" s="12"/>
      <c r="S2021" s="12"/>
      <c r="T2021" s="12"/>
    </row>
    <row r="2022" spans="1:20" s="1" customFormat="1" x14ac:dyDescent="0.4">
      <c r="A2022" s="12"/>
      <c r="B2022" s="12"/>
      <c r="C2022" s="42"/>
      <c r="D2022" s="12"/>
      <c r="E2022" s="12"/>
      <c r="F2022" s="12"/>
      <c r="G2022" s="12"/>
      <c r="H2022" s="12"/>
      <c r="I2022" s="12"/>
      <c r="J2022" s="12"/>
      <c r="K2022" s="12"/>
      <c r="L2022" s="12"/>
      <c r="M2022" s="49"/>
      <c r="N2022" s="49"/>
      <c r="O2022" s="12"/>
      <c r="P2022" s="12"/>
      <c r="Q2022" s="12"/>
      <c r="R2022" s="12"/>
      <c r="S2022" s="12"/>
      <c r="T2022" s="12"/>
    </row>
    <row r="2023" spans="1:20" s="1" customFormat="1" x14ac:dyDescent="0.4">
      <c r="A2023" s="12"/>
      <c r="B2023" s="12"/>
      <c r="C2023" s="42"/>
      <c r="D2023" s="12"/>
      <c r="E2023" s="12"/>
      <c r="F2023" s="12"/>
      <c r="G2023" s="12"/>
      <c r="H2023" s="12"/>
      <c r="I2023" s="12"/>
      <c r="J2023" s="12"/>
      <c r="K2023" s="12"/>
      <c r="L2023" s="12"/>
      <c r="M2023" s="49"/>
      <c r="N2023" s="49"/>
      <c r="O2023" s="12"/>
      <c r="P2023" s="12"/>
      <c r="Q2023" s="12"/>
      <c r="R2023" s="12"/>
      <c r="S2023" s="12"/>
      <c r="T2023" s="12"/>
    </row>
    <row r="2024" spans="1:20" s="1" customFormat="1" x14ac:dyDescent="0.4">
      <c r="A2024" s="12"/>
      <c r="B2024" s="12"/>
      <c r="C2024" s="42"/>
      <c r="D2024" s="12"/>
      <c r="E2024" s="12"/>
      <c r="F2024" s="12"/>
      <c r="G2024" s="12"/>
      <c r="H2024" s="12"/>
      <c r="I2024" s="12"/>
      <c r="J2024" s="12"/>
      <c r="K2024" s="12"/>
      <c r="L2024" s="12"/>
      <c r="M2024" s="49"/>
      <c r="N2024" s="49"/>
      <c r="O2024" s="12"/>
      <c r="P2024" s="12"/>
      <c r="Q2024" s="12"/>
      <c r="R2024" s="12"/>
      <c r="S2024" s="12"/>
      <c r="T2024" s="12"/>
    </row>
    <row r="2025" spans="1:20" s="1" customFormat="1" x14ac:dyDescent="0.4">
      <c r="A2025" s="12"/>
      <c r="B2025" s="12"/>
      <c r="C2025" s="42"/>
      <c r="D2025" s="12"/>
      <c r="E2025" s="12"/>
      <c r="F2025" s="12"/>
      <c r="G2025" s="12"/>
      <c r="H2025" s="12"/>
      <c r="I2025" s="12"/>
      <c r="J2025" s="12"/>
      <c r="K2025" s="12"/>
      <c r="L2025" s="12"/>
      <c r="M2025" s="49"/>
      <c r="N2025" s="49"/>
      <c r="O2025" s="12"/>
      <c r="P2025" s="12"/>
      <c r="Q2025" s="12"/>
      <c r="R2025" s="12"/>
      <c r="S2025" s="12"/>
      <c r="T2025" s="12"/>
    </row>
    <row r="2026" spans="1:20" s="1" customFormat="1" x14ac:dyDescent="0.4">
      <c r="A2026" s="12"/>
      <c r="B2026" s="12"/>
      <c r="C2026" s="42"/>
      <c r="D2026" s="12"/>
      <c r="E2026" s="12"/>
      <c r="F2026" s="12"/>
      <c r="G2026" s="12"/>
      <c r="H2026" s="12"/>
      <c r="I2026" s="12"/>
      <c r="J2026" s="12"/>
      <c r="K2026" s="12"/>
      <c r="L2026" s="12"/>
      <c r="M2026" s="49"/>
      <c r="N2026" s="49"/>
      <c r="O2026" s="12"/>
      <c r="P2026" s="12"/>
      <c r="Q2026" s="12"/>
      <c r="R2026" s="12"/>
      <c r="S2026" s="12"/>
      <c r="T2026" s="12"/>
    </row>
    <row r="2027" spans="1:20" s="1" customFormat="1" x14ac:dyDescent="0.4">
      <c r="A2027" s="12"/>
      <c r="B2027" s="12"/>
      <c r="C2027" s="42"/>
      <c r="D2027" s="12"/>
      <c r="E2027" s="12"/>
      <c r="F2027" s="12"/>
      <c r="G2027" s="12"/>
      <c r="H2027" s="12"/>
      <c r="I2027" s="12"/>
      <c r="J2027" s="12"/>
      <c r="K2027" s="12"/>
      <c r="L2027" s="12"/>
      <c r="M2027" s="49"/>
      <c r="N2027" s="49"/>
      <c r="O2027" s="12"/>
      <c r="P2027" s="12"/>
      <c r="Q2027" s="12"/>
      <c r="R2027" s="12"/>
      <c r="S2027" s="12"/>
      <c r="T2027" s="12"/>
    </row>
    <row r="2028" spans="1:20" s="1" customFormat="1" x14ac:dyDescent="0.4">
      <c r="A2028" s="12"/>
      <c r="B2028" s="12"/>
      <c r="C2028" s="42"/>
      <c r="D2028" s="12"/>
      <c r="E2028" s="12"/>
      <c r="F2028" s="12"/>
      <c r="G2028" s="12"/>
      <c r="H2028" s="12"/>
      <c r="I2028" s="12"/>
      <c r="J2028" s="12"/>
      <c r="K2028" s="12"/>
      <c r="L2028" s="12"/>
      <c r="M2028" s="49"/>
      <c r="N2028" s="49"/>
      <c r="O2028" s="12"/>
      <c r="P2028" s="12"/>
      <c r="Q2028" s="12"/>
      <c r="R2028" s="12"/>
      <c r="S2028" s="12"/>
      <c r="T2028" s="12"/>
    </row>
    <row r="2029" spans="1:20" s="1" customFormat="1" x14ac:dyDescent="0.4">
      <c r="A2029" s="12"/>
      <c r="B2029" s="12"/>
      <c r="C2029" s="42"/>
      <c r="D2029" s="12"/>
      <c r="E2029" s="12"/>
      <c r="F2029" s="12"/>
      <c r="G2029" s="12"/>
      <c r="H2029" s="12"/>
      <c r="I2029" s="12"/>
      <c r="J2029" s="12"/>
      <c r="K2029" s="12"/>
      <c r="L2029" s="12"/>
      <c r="M2029" s="49"/>
      <c r="N2029" s="49"/>
      <c r="O2029" s="12"/>
      <c r="P2029" s="12"/>
      <c r="Q2029" s="12"/>
      <c r="R2029" s="12"/>
      <c r="S2029" s="12"/>
      <c r="T2029" s="12"/>
    </row>
    <row r="2030" spans="1:20" s="1" customFormat="1" x14ac:dyDescent="0.4">
      <c r="A2030" s="12"/>
      <c r="B2030" s="12"/>
      <c r="C2030" s="42"/>
      <c r="D2030" s="12"/>
      <c r="E2030" s="12"/>
      <c r="F2030" s="12"/>
      <c r="G2030" s="12"/>
      <c r="H2030" s="12"/>
      <c r="I2030" s="12"/>
      <c r="J2030" s="12"/>
      <c r="K2030" s="12"/>
      <c r="L2030" s="12"/>
      <c r="M2030" s="49"/>
      <c r="N2030" s="49"/>
      <c r="O2030" s="12"/>
      <c r="P2030" s="12"/>
      <c r="Q2030" s="12"/>
      <c r="R2030" s="12"/>
      <c r="S2030" s="12"/>
      <c r="T2030" s="12"/>
    </row>
    <row r="2031" spans="1:20" s="1" customFormat="1" x14ac:dyDescent="0.4">
      <c r="A2031" s="12"/>
      <c r="B2031" s="12"/>
      <c r="C2031" s="42"/>
      <c r="D2031" s="12"/>
      <c r="E2031" s="12"/>
      <c r="F2031" s="12"/>
      <c r="G2031" s="12"/>
      <c r="H2031" s="12"/>
      <c r="I2031" s="12"/>
      <c r="J2031" s="12"/>
      <c r="K2031" s="12"/>
      <c r="L2031" s="12"/>
      <c r="M2031" s="49"/>
      <c r="N2031" s="49"/>
      <c r="O2031" s="12"/>
      <c r="P2031" s="12"/>
      <c r="Q2031" s="12"/>
      <c r="R2031" s="12"/>
      <c r="S2031" s="12"/>
      <c r="T2031" s="12"/>
    </row>
    <row r="2032" spans="1:20" s="1" customFormat="1" x14ac:dyDescent="0.4">
      <c r="A2032" s="12"/>
      <c r="B2032" s="12"/>
      <c r="C2032" s="42"/>
      <c r="D2032" s="12"/>
      <c r="E2032" s="12"/>
      <c r="F2032" s="12"/>
      <c r="G2032" s="12"/>
      <c r="H2032" s="12"/>
      <c r="I2032" s="12"/>
      <c r="J2032" s="12"/>
      <c r="K2032" s="12"/>
      <c r="L2032" s="12"/>
      <c r="M2032" s="49"/>
      <c r="N2032" s="49"/>
      <c r="O2032" s="12"/>
      <c r="P2032" s="12"/>
      <c r="Q2032" s="12"/>
      <c r="R2032" s="12"/>
      <c r="S2032" s="12"/>
      <c r="T2032" s="12"/>
    </row>
    <row r="2033" spans="1:20" s="1" customFormat="1" x14ac:dyDescent="0.4">
      <c r="A2033" s="12"/>
      <c r="B2033" s="12"/>
      <c r="C2033" s="42"/>
      <c r="D2033" s="12"/>
      <c r="E2033" s="12"/>
      <c r="F2033" s="12"/>
      <c r="G2033" s="12"/>
      <c r="H2033" s="12"/>
      <c r="I2033" s="12"/>
      <c r="J2033" s="12"/>
      <c r="K2033" s="12"/>
      <c r="L2033" s="12"/>
      <c r="M2033" s="49"/>
      <c r="N2033" s="49"/>
      <c r="O2033" s="12"/>
      <c r="P2033" s="12"/>
      <c r="Q2033" s="12"/>
      <c r="R2033" s="12"/>
      <c r="S2033" s="12"/>
      <c r="T2033" s="12"/>
    </row>
    <row r="2034" spans="1:20" s="1" customFormat="1" x14ac:dyDescent="0.4">
      <c r="A2034" s="12"/>
      <c r="B2034" s="12"/>
      <c r="C2034" s="42"/>
      <c r="D2034" s="12"/>
      <c r="E2034" s="12"/>
      <c r="F2034" s="12"/>
      <c r="G2034" s="12"/>
      <c r="H2034" s="12"/>
      <c r="I2034" s="12"/>
      <c r="J2034" s="12"/>
      <c r="K2034" s="12"/>
      <c r="L2034" s="12"/>
      <c r="M2034" s="49"/>
      <c r="N2034" s="49"/>
      <c r="O2034" s="12"/>
      <c r="P2034" s="12"/>
      <c r="Q2034" s="12"/>
      <c r="R2034" s="12"/>
      <c r="S2034" s="12"/>
      <c r="T2034" s="12"/>
    </row>
    <row r="2035" spans="1:20" s="1" customFormat="1" x14ac:dyDescent="0.4">
      <c r="A2035" s="12"/>
      <c r="B2035" s="12"/>
      <c r="C2035" s="42"/>
      <c r="D2035" s="12"/>
      <c r="E2035" s="12"/>
      <c r="F2035" s="12"/>
      <c r="G2035" s="12"/>
      <c r="H2035" s="12"/>
      <c r="I2035" s="12"/>
      <c r="J2035" s="12"/>
      <c r="K2035" s="12"/>
      <c r="L2035" s="12"/>
      <c r="M2035" s="49"/>
      <c r="N2035" s="49"/>
      <c r="O2035" s="12"/>
      <c r="P2035" s="12"/>
      <c r="Q2035" s="12"/>
      <c r="R2035" s="12"/>
      <c r="S2035" s="12"/>
      <c r="T2035" s="12"/>
    </row>
    <row r="2036" spans="1:20" s="1" customFormat="1" x14ac:dyDescent="0.4">
      <c r="A2036" s="12"/>
      <c r="B2036" s="12"/>
      <c r="C2036" s="42"/>
      <c r="D2036" s="12"/>
      <c r="E2036" s="12"/>
      <c r="F2036" s="12"/>
      <c r="G2036" s="12"/>
      <c r="H2036" s="12"/>
      <c r="I2036" s="12"/>
      <c r="J2036" s="12"/>
      <c r="K2036" s="12"/>
      <c r="L2036" s="12"/>
      <c r="M2036" s="49"/>
      <c r="N2036" s="49"/>
      <c r="O2036" s="12"/>
      <c r="P2036" s="12"/>
      <c r="Q2036" s="12"/>
      <c r="R2036" s="12"/>
      <c r="S2036" s="12"/>
      <c r="T2036" s="12"/>
    </row>
    <row r="2037" spans="1:20" s="1" customFormat="1" x14ac:dyDescent="0.4">
      <c r="A2037" s="12"/>
      <c r="B2037" s="12"/>
      <c r="C2037" s="42"/>
      <c r="D2037" s="12"/>
      <c r="E2037" s="12"/>
      <c r="F2037" s="12"/>
      <c r="G2037" s="12"/>
      <c r="H2037" s="12"/>
      <c r="I2037" s="12"/>
      <c r="J2037" s="12"/>
      <c r="K2037" s="12"/>
      <c r="L2037" s="12"/>
      <c r="M2037" s="49"/>
      <c r="N2037" s="49"/>
      <c r="O2037" s="12"/>
      <c r="P2037" s="12"/>
      <c r="Q2037" s="12"/>
      <c r="R2037" s="12"/>
      <c r="S2037" s="12"/>
      <c r="T2037" s="12"/>
    </row>
    <row r="2038" spans="1:20" s="1" customFormat="1" x14ac:dyDescent="0.4">
      <c r="A2038" s="12"/>
      <c r="B2038" s="12"/>
      <c r="C2038" s="42"/>
      <c r="D2038" s="12"/>
      <c r="E2038" s="12"/>
      <c r="F2038" s="12"/>
      <c r="G2038" s="12"/>
      <c r="H2038" s="12"/>
      <c r="I2038" s="12"/>
      <c r="J2038" s="12"/>
      <c r="K2038" s="12"/>
      <c r="L2038" s="12"/>
      <c r="M2038" s="49"/>
      <c r="N2038" s="49"/>
      <c r="O2038" s="12"/>
      <c r="P2038" s="12"/>
      <c r="Q2038" s="12"/>
      <c r="R2038" s="12"/>
      <c r="S2038" s="12"/>
      <c r="T2038" s="12"/>
    </row>
    <row r="2039" spans="1:20" s="1" customFormat="1" x14ac:dyDescent="0.4">
      <c r="A2039" s="12"/>
      <c r="B2039" s="12"/>
      <c r="C2039" s="42"/>
      <c r="D2039" s="12"/>
      <c r="E2039" s="12"/>
      <c r="F2039" s="12"/>
      <c r="G2039" s="12"/>
      <c r="H2039" s="12"/>
      <c r="I2039" s="12"/>
      <c r="J2039" s="12"/>
      <c r="K2039" s="12"/>
      <c r="L2039" s="12"/>
      <c r="M2039" s="49"/>
      <c r="N2039" s="49"/>
      <c r="O2039" s="12"/>
      <c r="P2039" s="12"/>
      <c r="Q2039" s="12"/>
      <c r="R2039" s="12"/>
      <c r="S2039" s="12"/>
      <c r="T2039" s="12"/>
    </row>
    <row r="2040" spans="1:20" s="1" customFormat="1" x14ac:dyDescent="0.4">
      <c r="A2040" s="12"/>
      <c r="B2040" s="12"/>
      <c r="C2040" s="42"/>
      <c r="D2040" s="12"/>
      <c r="E2040" s="12"/>
      <c r="F2040" s="12"/>
      <c r="G2040" s="12"/>
      <c r="H2040" s="12"/>
      <c r="I2040" s="12"/>
      <c r="J2040" s="12"/>
      <c r="K2040" s="12"/>
      <c r="L2040" s="12"/>
      <c r="M2040" s="49"/>
      <c r="N2040" s="49"/>
      <c r="O2040" s="12"/>
      <c r="P2040" s="12"/>
      <c r="Q2040" s="12"/>
      <c r="R2040" s="12"/>
      <c r="S2040" s="12"/>
      <c r="T2040" s="12"/>
    </row>
    <row r="2041" spans="1:20" s="1" customFormat="1" x14ac:dyDescent="0.4">
      <c r="A2041" s="12"/>
      <c r="B2041" s="12"/>
      <c r="C2041" s="42"/>
      <c r="D2041" s="12"/>
      <c r="E2041" s="12"/>
      <c r="F2041" s="12"/>
      <c r="G2041" s="12"/>
      <c r="H2041" s="12"/>
      <c r="I2041" s="12"/>
      <c r="J2041" s="12"/>
      <c r="K2041" s="12"/>
      <c r="L2041" s="12"/>
      <c r="M2041" s="49"/>
      <c r="N2041" s="49"/>
      <c r="O2041" s="12"/>
      <c r="P2041" s="12"/>
      <c r="Q2041" s="12"/>
      <c r="R2041" s="12"/>
      <c r="S2041" s="12"/>
      <c r="T2041" s="12"/>
    </row>
    <row r="2042" spans="1:20" s="1" customFormat="1" x14ac:dyDescent="0.4">
      <c r="A2042" s="12"/>
      <c r="B2042" s="12"/>
      <c r="C2042" s="42"/>
      <c r="D2042" s="12"/>
      <c r="E2042" s="12"/>
      <c r="F2042" s="12"/>
      <c r="G2042" s="12"/>
      <c r="H2042" s="12"/>
      <c r="I2042" s="12"/>
      <c r="J2042" s="12"/>
      <c r="K2042" s="12"/>
      <c r="L2042" s="12"/>
      <c r="M2042" s="49"/>
      <c r="N2042" s="49"/>
      <c r="O2042" s="12"/>
      <c r="P2042" s="12"/>
      <c r="Q2042" s="12"/>
      <c r="R2042" s="12"/>
      <c r="S2042" s="12"/>
      <c r="T2042" s="12"/>
    </row>
    <row r="2043" spans="1:20" s="1" customFormat="1" x14ac:dyDescent="0.4">
      <c r="A2043" s="12"/>
      <c r="B2043" s="12"/>
      <c r="C2043" s="42"/>
      <c r="D2043" s="12"/>
      <c r="E2043" s="12"/>
      <c r="F2043" s="12"/>
      <c r="G2043" s="12"/>
      <c r="H2043" s="12"/>
      <c r="I2043" s="12"/>
      <c r="J2043" s="12"/>
      <c r="K2043" s="12"/>
      <c r="L2043" s="12"/>
      <c r="M2043" s="49"/>
      <c r="N2043" s="49"/>
      <c r="O2043" s="12"/>
      <c r="P2043" s="12"/>
      <c r="Q2043" s="12"/>
      <c r="R2043" s="12"/>
      <c r="S2043" s="12"/>
      <c r="T2043" s="12"/>
    </row>
    <row r="2044" spans="1:20" s="1" customFormat="1" x14ac:dyDescent="0.4">
      <c r="A2044" s="12"/>
      <c r="B2044" s="12"/>
      <c r="C2044" s="42"/>
      <c r="D2044" s="12"/>
      <c r="E2044" s="12"/>
      <c r="F2044" s="12"/>
      <c r="G2044" s="12"/>
      <c r="H2044" s="12"/>
      <c r="I2044" s="12"/>
      <c r="J2044" s="12"/>
      <c r="K2044" s="12"/>
      <c r="L2044" s="12"/>
      <c r="M2044" s="49"/>
      <c r="N2044" s="49"/>
      <c r="O2044" s="12"/>
      <c r="P2044" s="12"/>
      <c r="Q2044" s="12"/>
      <c r="R2044" s="12"/>
      <c r="S2044" s="12"/>
      <c r="T2044" s="12"/>
    </row>
    <row r="2045" spans="1:20" s="1" customFormat="1" x14ac:dyDescent="0.4">
      <c r="A2045" s="12"/>
      <c r="B2045" s="12"/>
      <c r="C2045" s="42"/>
      <c r="D2045" s="12"/>
      <c r="E2045" s="12"/>
      <c r="F2045" s="12"/>
      <c r="G2045" s="12"/>
      <c r="H2045" s="12"/>
      <c r="I2045" s="12"/>
      <c r="J2045" s="12"/>
      <c r="K2045" s="12"/>
      <c r="L2045" s="12"/>
      <c r="M2045" s="49"/>
      <c r="N2045" s="49"/>
      <c r="O2045" s="12"/>
      <c r="P2045" s="12"/>
      <c r="Q2045" s="12"/>
      <c r="R2045" s="12"/>
      <c r="S2045" s="12"/>
      <c r="T2045" s="12"/>
    </row>
    <row r="2046" spans="1:20" s="1" customFormat="1" x14ac:dyDescent="0.4">
      <c r="A2046" s="12"/>
      <c r="B2046" s="12"/>
      <c r="C2046" s="42"/>
      <c r="D2046" s="12"/>
      <c r="E2046" s="12"/>
      <c r="F2046" s="12"/>
      <c r="G2046" s="12"/>
      <c r="H2046" s="12"/>
      <c r="I2046" s="12"/>
      <c r="J2046" s="12"/>
      <c r="K2046" s="12"/>
      <c r="L2046" s="12"/>
      <c r="M2046" s="49"/>
      <c r="N2046" s="49"/>
      <c r="O2046" s="12"/>
      <c r="P2046" s="12"/>
      <c r="Q2046" s="12"/>
      <c r="R2046" s="12"/>
      <c r="S2046" s="12"/>
      <c r="T2046" s="12"/>
    </row>
    <row r="2047" spans="1:20" s="1" customFormat="1" x14ac:dyDescent="0.4">
      <c r="A2047" s="12"/>
      <c r="B2047" s="12"/>
      <c r="C2047" s="42"/>
      <c r="D2047" s="12"/>
      <c r="E2047" s="12"/>
      <c r="F2047" s="12"/>
      <c r="G2047" s="12"/>
      <c r="H2047" s="12"/>
      <c r="I2047" s="12"/>
      <c r="J2047" s="12"/>
      <c r="K2047" s="12"/>
      <c r="L2047" s="12"/>
      <c r="M2047" s="49"/>
      <c r="N2047" s="49"/>
      <c r="O2047" s="12"/>
      <c r="P2047" s="12"/>
      <c r="Q2047" s="12"/>
      <c r="R2047" s="12"/>
      <c r="S2047" s="12"/>
      <c r="T2047" s="12"/>
    </row>
    <row r="2048" spans="1:20" s="1" customFormat="1" x14ac:dyDescent="0.4">
      <c r="A2048" s="12"/>
      <c r="B2048" s="12"/>
      <c r="C2048" s="42"/>
      <c r="D2048" s="12"/>
      <c r="E2048" s="12"/>
      <c r="F2048" s="12"/>
      <c r="G2048" s="12"/>
      <c r="H2048" s="12"/>
      <c r="I2048" s="12"/>
      <c r="J2048" s="12"/>
      <c r="K2048" s="12"/>
      <c r="L2048" s="12"/>
      <c r="M2048" s="49"/>
      <c r="N2048" s="49"/>
      <c r="O2048" s="12"/>
      <c r="P2048" s="12"/>
      <c r="Q2048" s="12"/>
      <c r="R2048" s="12"/>
      <c r="S2048" s="12"/>
      <c r="T2048" s="12"/>
    </row>
    <row r="2049" spans="1:20" s="1" customFormat="1" x14ac:dyDescent="0.4">
      <c r="A2049" s="12"/>
      <c r="B2049" s="12"/>
      <c r="C2049" s="42"/>
      <c r="D2049" s="12"/>
      <c r="E2049" s="12"/>
      <c r="F2049" s="12"/>
      <c r="G2049" s="12"/>
      <c r="H2049" s="12"/>
      <c r="I2049" s="12"/>
      <c r="J2049" s="12"/>
      <c r="K2049" s="12"/>
      <c r="L2049" s="12"/>
      <c r="M2049" s="49"/>
      <c r="N2049" s="49"/>
      <c r="O2049" s="12"/>
      <c r="P2049" s="12"/>
      <c r="Q2049" s="12"/>
      <c r="R2049" s="12"/>
      <c r="S2049" s="12"/>
      <c r="T2049" s="12"/>
    </row>
    <row r="2050" spans="1:20" s="1" customFormat="1" x14ac:dyDescent="0.4">
      <c r="A2050" s="12"/>
      <c r="B2050" s="12"/>
      <c r="C2050" s="42"/>
      <c r="D2050" s="12"/>
      <c r="E2050" s="12"/>
      <c r="F2050" s="12"/>
      <c r="G2050" s="12"/>
      <c r="H2050" s="12"/>
      <c r="I2050" s="12"/>
      <c r="J2050" s="12"/>
      <c r="K2050" s="12"/>
      <c r="L2050" s="12"/>
      <c r="M2050" s="49"/>
      <c r="N2050" s="49"/>
      <c r="O2050" s="12"/>
      <c r="P2050" s="12"/>
      <c r="Q2050" s="12"/>
      <c r="R2050" s="12"/>
      <c r="S2050" s="12"/>
      <c r="T2050" s="12"/>
    </row>
    <row r="2051" spans="1:20" s="1" customFormat="1" x14ac:dyDescent="0.4">
      <c r="A2051" s="12"/>
      <c r="B2051" s="12"/>
      <c r="C2051" s="42"/>
      <c r="D2051" s="12"/>
      <c r="E2051" s="12"/>
      <c r="F2051" s="12"/>
      <c r="G2051" s="12"/>
      <c r="H2051" s="12"/>
      <c r="I2051" s="12"/>
      <c r="J2051" s="12"/>
      <c r="K2051" s="12"/>
      <c r="L2051" s="12"/>
      <c r="M2051" s="49"/>
      <c r="N2051" s="49"/>
      <c r="O2051" s="12"/>
      <c r="P2051" s="12"/>
      <c r="Q2051" s="12"/>
      <c r="R2051" s="12"/>
      <c r="S2051" s="12"/>
      <c r="T2051" s="12"/>
    </row>
    <row r="2052" spans="1:20" s="1" customFormat="1" x14ac:dyDescent="0.4">
      <c r="A2052" s="12"/>
      <c r="B2052" s="12"/>
      <c r="C2052" s="42"/>
      <c r="D2052" s="12"/>
      <c r="E2052" s="12"/>
      <c r="F2052" s="12"/>
      <c r="G2052" s="12"/>
      <c r="H2052" s="12"/>
      <c r="I2052" s="12"/>
      <c r="J2052" s="12"/>
      <c r="K2052" s="12"/>
      <c r="L2052" s="12"/>
      <c r="M2052" s="49"/>
      <c r="N2052" s="49"/>
      <c r="O2052" s="12"/>
      <c r="P2052" s="12"/>
      <c r="Q2052" s="12"/>
      <c r="R2052" s="12"/>
      <c r="S2052" s="12"/>
      <c r="T2052" s="12"/>
    </row>
    <row r="2053" spans="1:20" s="1" customFormat="1" x14ac:dyDescent="0.4">
      <c r="A2053" s="12"/>
      <c r="B2053" s="12"/>
      <c r="C2053" s="42"/>
      <c r="D2053" s="12"/>
      <c r="E2053" s="12"/>
      <c r="F2053" s="12"/>
      <c r="G2053" s="12"/>
      <c r="H2053" s="12"/>
      <c r="I2053" s="12"/>
      <c r="J2053" s="12"/>
      <c r="K2053" s="12"/>
      <c r="L2053" s="12"/>
      <c r="M2053" s="49"/>
      <c r="N2053" s="49"/>
      <c r="O2053" s="12"/>
      <c r="P2053" s="12"/>
      <c r="Q2053" s="12"/>
      <c r="R2053" s="12"/>
      <c r="S2053" s="12"/>
      <c r="T2053" s="12"/>
    </row>
    <row r="2054" spans="1:20" s="1" customFormat="1" x14ac:dyDescent="0.4">
      <c r="A2054" s="12"/>
      <c r="B2054" s="12"/>
      <c r="C2054" s="42"/>
      <c r="D2054" s="12"/>
      <c r="E2054" s="12"/>
      <c r="F2054" s="12"/>
      <c r="G2054" s="12"/>
      <c r="H2054" s="12"/>
      <c r="I2054" s="12"/>
      <c r="J2054" s="12"/>
      <c r="K2054" s="12"/>
      <c r="L2054" s="12"/>
      <c r="M2054" s="49"/>
      <c r="N2054" s="49"/>
      <c r="O2054" s="12"/>
      <c r="P2054" s="12"/>
      <c r="Q2054" s="12"/>
      <c r="R2054" s="12"/>
      <c r="S2054" s="12"/>
      <c r="T2054" s="12"/>
    </row>
    <row r="2055" spans="1:20" s="1" customFormat="1" x14ac:dyDescent="0.4">
      <c r="A2055" s="12"/>
      <c r="B2055" s="12"/>
      <c r="C2055" s="42"/>
      <c r="D2055" s="12"/>
      <c r="E2055" s="12"/>
      <c r="F2055" s="12"/>
      <c r="G2055" s="12"/>
      <c r="H2055" s="12"/>
      <c r="I2055" s="12"/>
      <c r="J2055" s="12"/>
      <c r="K2055" s="12"/>
      <c r="L2055" s="12"/>
      <c r="M2055" s="49"/>
      <c r="N2055" s="49"/>
      <c r="O2055" s="12"/>
      <c r="P2055" s="12"/>
      <c r="Q2055" s="12"/>
      <c r="R2055" s="12"/>
      <c r="S2055" s="12"/>
      <c r="T2055" s="12"/>
    </row>
    <row r="2056" spans="1:20" s="1" customFormat="1" x14ac:dyDescent="0.4">
      <c r="A2056" s="12"/>
      <c r="B2056" s="12"/>
      <c r="C2056" s="42"/>
      <c r="D2056" s="12"/>
      <c r="E2056" s="12"/>
      <c r="F2056" s="12"/>
      <c r="G2056" s="12"/>
      <c r="H2056" s="12"/>
      <c r="I2056" s="12"/>
      <c r="J2056" s="12"/>
      <c r="K2056" s="12"/>
      <c r="L2056" s="12"/>
      <c r="M2056" s="49"/>
      <c r="N2056" s="49"/>
      <c r="O2056" s="12"/>
      <c r="P2056" s="12"/>
      <c r="Q2056" s="12"/>
      <c r="R2056" s="12"/>
      <c r="S2056" s="12"/>
      <c r="T2056" s="12"/>
    </row>
    <row r="2057" spans="1:20" s="1" customFormat="1" x14ac:dyDescent="0.4">
      <c r="A2057" s="12"/>
      <c r="B2057" s="12"/>
      <c r="C2057" s="42"/>
      <c r="D2057" s="12"/>
      <c r="E2057" s="12"/>
      <c r="F2057" s="12"/>
      <c r="G2057" s="12"/>
      <c r="H2057" s="12"/>
      <c r="I2057" s="12"/>
      <c r="J2057" s="12"/>
      <c r="K2057" s="12"/>
      <c r="L2057" s="12"/>
      <c r="M2057" s="49"/>
      <c r="N2057" s="49"/>
      <c r="O2057" s="12"/>
      <c r="P2057" s="12"/>
      <c r="Q2057" s="12"/>
      <c r="R2057" s="12"/>
      <c r="S2057" s="12"/>
      <c r="T2057" s="12"/>
    </row>
    <row r="2058" spans="1:20" s="1" customFormat="1" x14ac:dyDescent="0.4">
      <c r="A2058" s="12"/>
      <c r="B2058" s="12"/>
      <c r="C2058" s="42"/>
      <c r="D2058" s="12"/>
      <c r="E2058" s="12"/>
      <c r="F2058" s="12"/>
      <c r="G2058" s="12"/>
      <c r="H2058" s="12"/>
      <c r="I2058" s="12"/>
      <c r="J2058" s="12"/>
      <c r="K2058" s="12"/>
      <c r="L2058" s="12"/>
      <c r="M2058" s="49"/>
      <c r="N2058" s="49"/>
      <c r="O2058" s="12"/>
      <c r="P2058" s="12"/>
      <c r="Q2058" s="12"/>
      <c r="R2058" s="12"/>
      <c r="S2058" s="12"/>
      <c r="T2058" s="12"/>
    </row>
    <row r="2059" spans="1:20" s="1" customFormat="1" x14ac:dyDescent="0.4">
      <c r="A2059" s="12"/>
      <c r="B2059" s="12"/>
      <c r="C2059" s="42"/>
      <c r="D2059" s="12"/>
      <c r="E2059" s="12"/>
      <c r="F2059" s="12"/>
      <c r="G2059" s="12"/>
      <c r="H2059" s="12"/>
      <c r="I2059" s="12"/>
      <c r="J2059" s="12"/>
      <c r="K2059" s="12"/>
      <c r="L2059" s="12"/>
      <c r="M2059" s="49"/>
      <c r="N2059" s="49"/>
      <c r="O2059" s="12"/>
      <c r="P2059" s="12"/>
      <c r="Q2059" s="12"/>
      <c r="R2059" s="12"/>
      <c r="S2059" s="12"/>
      <c r="T2059" s="12"/>
    </row>
    <row r="2060" spans="1:20" s="1" customFormat="1" x14ac:dyDescent="0.4">
      <c r="A2060" s="12"/>
      <c r="B2060" s="12"/>
      <c r="C2060" s="42"/>
      <c r="D2060" s="12"/>
      <c r="E2060" s="12"/>
      <c r="F2060" s="12"/>
      <c r="G2060" s="12"/>
      <c r="H2060" s="12"/>
      <c r="I2060" s="12"/>
      <c r="J2060" s="12"/>
      <c r="K2060" s="12"/>
      <c r="L2060" s="12"/>
      <c r="M2060" s="49"/>
      <c r="N2060" s="49"/>
      <c r="O2060" s="12"/>
      <c r="P2060" s="12"/>
      <c r="Q2060" s="12"/>
      <c r="R2060" s="12"/>
      <c r="S2060" s="12"/>
      <c r="T2060" s="12"/>
    </row>
    <row r="2061" spans="1:20" s="1" customFormat="1" x14ac:dyDescent="0.4">
      <c r="A2061" s="12"/>
      <c r="B2061" s="12"/>
      <c r="C2061" s="42"/>
      <c r="D2061" s="12"/>
      <c r="E2061" s="12"/>
      <c r="F2061" s="12"/>
      <c r="G2061" s="12"/>
      <c r="H2061" s="12"/>
      <c r="I2061" s="12"/>
      <c r="J2061" s="12"/>
      <c r="K2061" s="12"/>
      <c r="L2061" s="12"/>
      <c r="M2061" s="49"/>
      <c r="N2061" s="49"/>
      <c r="O2061" s="12"/>
      <c r="P2061" s="12"/>
      <c r="Q2061" s="12"/>
      <c r="R2061" s="12"/>
      <c r="S2061" s="12"/>
      <c r="T2061" s="12"/>
    </row>
    <row r="2062" spans="1:20" s="1" customFormat="1" x14ac:dyDescent="0.4">
      <c r="A2062" s="12"/>
      <c r="B2062" s="12"/>
      <c r="C2062" s="42"/>
      <c r="D2062" s="12"/>
      <c r="E2062" s="12"/>
      <c r="F2062" s="12"/>
      <c r="G2062" s="12"/>
      <c r="H2062" s="12"/>
      <c r="I2062" s="12"/>
      <c r="J2062" s="12"/>
      <c r="K2062" s="12"/>
      <c r="L2062" s="12"/>
      <c r="M2062" s="49"/>
      <c r="N2062" s="49"/>
      <c r="O2062" s="12"/>
      <c r="P2062" s="12"/>
      <c r="Q2062" s="12"/>
      <c r="R2062" s="12"/>
      <c r="S2062" s="12"/>
      <c r="T2062" s="12"/>
    </row>
    <row r="2063" spans="1:20" s="1" customFormat="1" x14ac:dyDescent="0.4">
      <c r="A2063" s="12"/>
      <c r="B2063" s="12"/>
      <c r="C2063" s="42"/>
      <c r="D2063" s="12"/>
      <c r="E2063" s="12"/>
      <c r="F2063" s="12"/>
      <c r="G2063" s="12"/>
      <c r="H2063" s="12"/>
      <c r="I2063" s="12"/>
      <c r="J2063" s="12"/>
      <c r="K2063" s="12"/>
      <c r="L2063" s="12"/>
      <c r="M2063" s="49"/>
      <c r="N2063" s="49"/>
      <c r="O2063" s="12"/>
      <c r="P2063" s="12"/>
      <c r="Q2063" s="12"/>
      <c r="R2063" s="12"/>
      <c r="S2063" s="12"/>
      <c r="T2063" s="12"/>
    </row>
    <row r="2064" spans="1:20" s="1" customFormat="1" x14ac:dyDescent="0.4">
      <c r="A2064" s="12"/>
      <c r="B2064" s="12"/>
      <c r="C2064" s="42"/>
      <c r="D2064" s="12"/>
      <c r="E2064" s="12"/>
      <c r="F2064" s="12"/>
      <c r="G2064" s="12"/>
      <c r="H2064" s="12"/>
      <c r="I2064" s="12"/>
      <c r="J2064" s="12"/>
      <c r="K2064" s="12"/>
      <c r="L2064" s="12"/>
      <c r="M2064" s="49"/>
      <c r="N2064" s="49"/>
      <c r="O2064" s="12"/>
      <c r="P2064" s="12"/>
      <c r="Q2064" s="12"/>
      <c r="R2064" s="12"/>
      <c r="S2064" s="12"/>
      <c r="T2064" s="12"/>
    </row>
    <row r="2065" spans="1:20" s="1" customFormat="1" x14ac:dyDescent="0.4">
      <c r="A2065" s="12"/>
      <c r="B2065" s="12"/>
      <c r="C2065" s="42"/>
      <c r="D2065" s="12"/>
      <c r="E2065" s="12"/>
      <c r="F2065" s="12"/>
      <c r="G2065" s="12"/>
      <c r="H2065" s="12"/>
      <c r="I2065" s="12"/>
      <c r="J2065" s="12"/>
      <c r="K2065" s="12"/>
      <c r="L2065" s="12"/>
      <c r="M2065" s="49"/>
      <c r="N2065" s="49"/>
      <c r="O2065" s="12"/>
      <c r="P2065" s="12"/>
      <c r="Q2065" s="12"/>
      <c r="R2065" s="12"/>
      <c r="S2065" s="12"/>
      <c r="T2065" s="12"/>
    </row>
    <row r="2066" spans="1:20" s="1" customFormat="1" x14ac:dyDescent="0.4">
      <c r="A2066" s="12"/>
      <c r="B2066" s="12"/>
      <c r="C2066" s="42"/>
      <c r="D2066" s="12"/>
      <c r="E2066" s="12"/>
      <c r="F2066" s="12"/>
      <c r="G2066" s="12"/>
      <c r="H2066" s="12"/>
      <c r="I2066" s="12"/>
      <c r="J2066" s="12"/>
      <c r="K2066" s="12"/>
      <c r="L2066" s="12"/>
      <c r="M2066" s="49"/>
      <c r="N2066" s="49"/>
      <c r="O2066" s="12"/>
      <c r="P2066" s="12"/>
      <c r="Q2066" s="12"/>
      <c r="R2066" s="12"/>
      <c r="S2066" s="12"/>
      <c r="T2066" s="12"/>
    </row>
    <row r="2067" spans="1:20" s="1" customFormat="1" x14ac:dyDescent="0.4">
      <c r="A2067" s="12"/>
      <c r="B2067" s="12"/>
      <c r="C2067" s="42"/>
      <c r="D2067" s="12"/>
      <c r="E2067" s="12"/>
      <c r="F2067" s="12"/>
      <c r="G2067" s="12"/>
      <c r="H2067" s="12"/>
      <c r="I2067" s="12"/>
      <c r="J2067" s="12"/>
      <c r="K2067" s="12"/>
      <c r="L2067" s="12"/>
      <c r="M2067" s="49"/>
      <c r="N2067" s="49"/>
      <c r="O2067" s="12"/>
      <c r="P2067" s="12"/>
      <c r="Q2067" s="12"/>
      <c r="R2067" s="12"/>
      <c r="S2067" s="12"/>
      <c r="T2067" s="12"/>
    </row>
    <row r="2068" spans="1:20" s="1" customFormat="1" x14ac:dyDescent="0.4">
      <c r="A2068" s="12"/>
      <c r="B2068" s="12"/>
      <c r="C2068" s="42"/>
      <c r="D2068" s="12"/>
      <c r="E2068" s="12"/>
      <c r="F2068" s="12"/>
      <c r="G2068" s="12"/>
      <c r="H2068" s="12"/>
      <c r="I2068" s="12"/>
      <c r="J2068" s="12"/>
      <c r="K2068" s="12"/>
      <c r="L2068" s="12"/>
      <c r="M2068" s="49"/>
      <c r="N2068" s="49"/>
      <c r="O2068" s="12"/>
      <c r="P2068" s="12"/>
      <c r="Q2068" s="12"/>
      <c r="R2068" s="12"/>
      <c r="S2068" s="12"/>
      <c r="T2068" s="12"/>
    </row>
    <row r="2069" spans="1:20" s="1" customFormat="1" x14ac:dyDescent="0.4">
      <c r="A2069" s="12"/>
      <c r="B2069" s="12"/>
      <c r="C2069" s="42"/>
      <c r="D2069" s="12"/>
      <c r="E2069" s="12"/>
      <c r="F2069" s="12"/>
      <c r="G2069" s="12"/>
      <c r="H2069" s="12"/>
      <c r="I2069" s="12"/>
      <c r="J2069" s="12"/>
      <c r="K2069" s="12"/>
      <c r="L2069" s="12"/>
      <c r="M2069" s="49"/>
      <c r="N2069" s="49"/>
      <c r="O2069" s="12"/>
      <c r="P2069" s="12"/>
      <c r="Q2069" s="12"/>
      <c r="R2069" s="12"/>
      <c r="S2069" s="12"/>
      <c r="T2069" s="12"/>
    </row>
    <row r="2070" spans="1:20" s="1" customFormat="1" x14ac:dyDescent="0.4">
      <c r="A2070" s="12"/>
      <c r="B2070" s="12"/>
      <c r="C2070" s="42"/>
      <c r="D2070" s="12"/>
      <c r="E2070" s="12"/>
      <c r="F2070" s="12"/>
      <c r="G2070" s="12"/>
      <c r="H2070" s="12"/>
      <c r="I2070" s="12"/>
      <c r="J2070" s="12"/>
      <c r="K2070" s="12"/>
      <c r="L2070" s="12"/>
      <c r="M2070" s="49"/>
      <c r="N2070" s="49"/>
      <c r="O2070" s="12"/>
      <c r="P2070" s="12"/>
      <c r="Q2070" s="12"/>
      <c r="R2070" s="12"/>
      <c r="S2070" s="12"/>
      <c r="T2070" s="12"/>
    </row>
    <row r="2071" spans="1:20" s="1" customFormat="1" x14ac:dyDescent="0.4">
      <c r="A2071" s="12"/>
      <c r="B2071" s="12"/>
      <c r="C2071" s="42"/>
      <c r="D2071" s="12"/>
      <c r="E2071" s="12"/>
      <c r="F2071" s="12"/>
      <c r="G2071" s="12"/>
      <c r="H2071" s="12"/>
      <c r="I2071" s="12"/>
      <c r="J2071" s="12"/>
      <c r="K2071" s="12"/>
      <c r="L2071" s="12"/>
      <c r="M2071" s="49"/>
      <c r="N2071" s="49"/>
      <c r="O2071" s="12"/>
      <c r="P2071" s="12"/>
      <c r="Q2071" s="12"/>
      <c r="R2071" s="12"/>
      <c r="S2071" s="12"/>
      <c r="T2071" s="12"/>
    </row>
    <row r="2072" spans="1:20" s="1" customFormat="1" x14ac:dyDescent="0.4">
      <c r="A2072" s="12"/>
      <c r="B2072" s="12"/>
      <c r="C2072" s="42"/>
      <c r="D2072" s="12"/>
      <c r="E2072" s="12"/>
      <c r="F2072" s="12"/>
      <c r="G2072" s="12"/>
      <c r="H2072" s="12"/>
      <c r="I2072" s="12"/>
      <c r="J2072" s="12"/>
      <c r="K2072" s="12"/>
      <c r="L2072" s="12"/>
      <c r="M2072" s="49"/>
      <c r="N2072" s="49"/>
      <c r="O2072" s="12"/>
      <c r="P2072" s="12"/>
      <c r="Q2072" s="12"/>
      <c r="R2072" s="12"/>
      <c r="S2072" s="12"/>
      <c r="T2072" s="12"/>
    </row>
    <row r="2073" spans="1:20" s="1" customFormat="1" x14ac:dyDescent="0.4">
      <c r="A2073" s="12"/>
      <c r="B2073" s="12"/>
      <c r="C2073" s="42"/>
      <c r="D2073" s="12"/>
      <c r="E2073" s="12"/>
      <c r="F2073" s="12"/>
      <c r="G2073" s="12"/>
      <c r="H2073" s="12"/>
      <c r="I2073" s="12"/>
      <c r="J2073" s="12"/>
      <c r="K2073" s="12"/>
      <c r="L2073" s="12"/>
      <c r="M2073" s="49"/>
      <c r="N2073" s="49"/>
      <c r="O2073" s="12"/>
      <c r="P2073" s="12"/>
      <c r="Q2073" s="12"/>
      <c r="R2073" s="12"/>
      <c r="S2073" s="12"/>
      <c r="T2073" s="12"/>
    </row>
    <row r="2074" spans="1:20" s="1" customFormat="1" x14ac:dyDescent="0.4">
      <c r="A2074" s="12"/>
      <c r="B2074" s="12"/>
      <c r="C2074" s="42"/>
      <c r="D2074" s="12"/>
      <c r="E2074" s="12"/>
      <c r="F2074" s="12"/>
      <c r="G2074" s="12"/>
      <c r="H2074" s="12"/>
      <c r="I2074" s="12"/>
      <c r="J2074" s="12"/>
      <c r="K2074" s="12"/>
      <c r="L2074" s="12"/>
      <c r="M2074" s="49"/>
      <c r="N2074" s="49"/>
      <c r="O2074" s="12"/>
      <c r="P2074" s="12"/>
      <c r="Q2074" s="12"/>
      <c r="R2074" s="12"/>
      <c r="S2074" s="12"/>
      <c r="T2074" s="12"/>
    </row>
    <row r="2075" spans="1:20" s="1" customFormat="1" x14ac:dyDescent="0.4">
      <c r="A2075" s="12"/>
      <c r="B2075" s="12"/>
      <c r="C2075" s="42"/>
      <c r="D2075" s="12"/>
      <c r="E2075" s="12"/>
      <c r="F2075" s="12"/>
      <c r="G2075" s="12"/>
      <c r="H2075" s="12"/>
      <c r="I2075" s="12"/>
      <c r="J2075" s="12"/>
      <c r="K2075" s="12"/>
      <c r="L2075" s="12"/>
      <c r="M2075" s="49"/>
      <c r="N2075" s="49"/>
      <c r="O2075" s="12"/>
      <c r="P2075" s="12"/>
      <c r="Q2075" s="12"/>
      <c r="R2075" s="12"/>
      <c r="S2075" s="12"/>
      <c r="T2075" s="12"/>
    </row>
    <row r="2076" spans="1:20" s="1" customFormat="1" x14ac:dyDescent="0.4">
      <c r="A2076" s="12"/>
      <c r="B2076" s="12"/>
      <c r="C2076" s="42"/>
      <c r="D2076" s="12"/>
      <c r="E2076" s="12"/>
      <c r="F2076" s="12"/>
      <c r="G2076" s="12"/>
      <c r="H2076" s="12"/>
      <c r="I2076" s="12"/>
      <c r="J2076" s="12"/>
      <c r="K2076" s="12"/>
      <c r="L2076" s="12"/>
      <c r="M2076" s="49"/>
      <c r="N2076" s="49"/>
      <c r="O2076" s="12"/>
      <c r="P2076" s="12"/>
      <c r="Q2076" s="12"/>
      <c r="R2076" s="12"/>
      <c r="S2076" s="12"/>
      <c r="T2076" s="12"/>
    </row>
    <row r="2077" spans="1:20" s="1" customFormat="1" x14ac:dyDescent="0.4">
      <c r="A2077" s="12"/>
      <c r="B2077" s="12"/>
      <c r="C2077" s="42"/>
      <c r="D2077" s="12"/>
      <c r="E2077" s="12"/>
      <c r="F2077" s="12"/>
      <c r="G2077" s="12"/>
      <c r="H2077" s="12"/>
      <c r="I2077" s="12"/>
      <c r="J2077" s="12"/>
      <c r="K2077" s="12"/>
      <c r="L2077" s="12"/>
      <c r="M2077" s="49"/>
      <c r="N2077" s="49"/>
      <c r="O2077" s="12"/>
      <c r="P2077" s="12"/>
      <c r="Q2077" s="12"/>
      <c r="R2077" s="12"/>
      <c r="S2077" s="12"/>
      <c r="T2077" s="12"/>
    </row>
    <row r="2078" spans="1:20" s="1" customFormat="1" x14ac:dyDescent="0.4">
      <c r="A2078" s="12"/>
      <c r="B2078" s="12"/>
      <c r="C2078" s="42"/>
      <c r="D2078" s="12"/>
      <c r="E2078" s="12"/>
      <c r="F2078" s="12"/>
      <c r="G2078" s="12"/>
      <c r="H2078" s="12"/>
      <c r="I2078" s="12"/>
      <c r="J2078" s="12"/>
      <c r="K2078" s="12"/>
      <c r="L2078" s="12"/>
      <c r="M2078" s="49"/>
      <c r="N2078" s="49"/>
      <c r="O2078" s="12"/>
      <c r="P2078" s="12"/>
      <c r="Q2078" s="12"/>
      <c r="R2078" s="12"/>
      <c r="S2078" s="12"/>
      <c r="T2078" s="12"/>
    </row>
    <row r="2079" spans="1:20" s="1" customFormat="1" x14ac:dyDescent="0.4">
      <c r="A2079" s="12"/>
      <c r="B2079" s="12"/>
      <c r="C2079" s="42"/>
      <c r="D2079" s="12"/>
      <c r="E2079" s="12"/>
      <c r="F2079" s="12"/>
      <c r="G2079" s="12"/>
      <c r="H2079" s="12"/>
      <c r="I2079" s="12"/>
      <c r="J2079" s="12"/>
      <c r="K2079" s="12"/>
      <c r="L2079" s="12"/>
      <c r="M2079" s="49"/>
      <c r="N2079" s="49"/>
      <c r="O2079" s="12"/>
      <c r="P2079" s="12"/>
      <c r="Q2079" s="12"/>
      <c r="R2079" s="12"/>
      <c r="S2079" s="12"/>
      <c r="T2079" s="12"/>
    </row>
    <row r="2080" spans="1:20" s="1" customFormat="1" x14ac:dyDescent="0.4">
      <c r="A2080" s="12"/>
      <c r="B2080" s="12"/>
      <c r="C2080" s="42"/>
      <c r="D2080" s="12"/>
      <c r="E2080" s="12"/>
      <c r="F2080" s="12"/>
      <c r="G2080" s="12"/>
      <c r="H2080" s="12"/>
      <c r="I2080" s="12"/>
      <c r="J2080" s="12"/>
      <c r="K2080" s="12"/>
      <c r="L2080" s="12"/>
      <c r="M2080" s="49"/>
      <c r="N2080" s="49"/>
      <c r="O2080" s="12"/>
      <c r="P2080" s="12"/>
      <c r="Q2080" s="12"/>
      <c r="R2080" s="12"/>
      <c r="S2080" s="12"/>
      <c r="T2080" s="12"/>
    </row>
    <row r="2081" spans="1:20" s="1" customFormat="1" x14ac:dyDescent="0.4">
      <c r="A2081" s="12"/>
      <c r="B2081" s="12"/>
      <c r="C2081" s="42"/>
      <c r="D2081" s="12"/>
      <c r="E2081" s="12"/>
      <c r="F2081" s="12"/>
      <c r="G2081" s="12"/>
      <c r="H2081" s="12"/>
      <c r="I2081" s="12"/>
      <c r="J2081" s="12"/>
      <c r="K2081" s="12"/>
      <c r="L2081" s="12"/>
      <c r="M2081" s="49"/>
      <c r="N2081" s="49"/>
      <c r="O2081" s="12"/>
      <c r="P2081" s="12"/>
      <c r="Q2081" s="12"/>
      <c r="R2081" s="12"/>
      <c r="S2081" s="12"/>
      <c r="T2081" s="12"/>
    </row>
    <row r="2082" spans="1:20" s="1" customFormat="1" x14ac:dyDescent="0.4">
      <c r="A2082" s="12"/>
      <c r="B2082" s="12"/>
      <c r="C2082" s="42"/>
      <c r="D2082" s="12"/>
      <c r="E2082" s="12"/>
      <c r="F2082" s="12"/>
      <c r="G2082" s="12"/>
      <c r="H2082" s="12"/>
      <c r="I2082" s="12"/>
      <c r="J2082" s="12"/>
      <c r="K2082" s="12"/>
      <c r="L2082" s="12"/>
      <c r="M2082" s="49"/>
      <c r="N2082" s="49"/>
      <c r="O2082" s="12"/>
      <c r="P2082" s="12"/>
      <c r="Q2082" s="12"/>
      <c r="R2082" s="12"/>
      <c r="S2082" s="12"/>
      <c r="T2082" s="12"/>
    </row>
    <row r="2083" spans="1:20" s="1" customFormat="1" x14ac:dyDescent="0.4">
      <c r="A2083" s="12"/>
      <c r="B2083" s="12"/>
      <c r="C2083" s="42"/>
      <c r="D2083" s="12"/>
      <c r="E2083" s="12"/>
      <c r="F2083" s="12"/>
      <c r="G2083" s="12"/>
      <c r="H2083" s="12"/>
      <c r="I2083" s="12"/>
      <c r="J2083" s="12"/>
      <c r="K2083" s="12"/>
      <c r="L2083" s="12"/>
      <c r="M2083" s="49"/>
      <c r="N2083" s="49"/>
      <c r="O2083" s="12"/>
      <c r="P2083" s="12"/>
      <c r="Q2083" s="12"/>
      <c r="R2083" s="12"/>
      <c r="S2083" s="12"/>
      <c r="T2083" s="12"/>
    </row>
    <row r="2084" spans="1:20" s="1" customFormat="1" x14ac:dyDescent="0.4">
      <c r="A2084" s="12"/>
      <c r="B2084" s="12"/>
      <c r="C2084" s="42"/>
      <c r="D2084" s="12"/>
      <c r="E2084" s="12"/>
      <c r="F2084" s="12"/>
      <c r="G2084" s="12"/>
      <c r="H2084" s="12"/>
      <c r="I2084" s="12"/>
      <c r="J2084" s="12"/>
      <c r="K2084" s="12"/>
      <c r="L2084" s="12"/>
      <c r="M2084" s="49"/>
      <c r="N2084" s="49"/>
      <c r="O2084" s="12"/>
      <c r="P2084" s="12"/>
      <c r="Q2084" s="12"/>
      <c r="R2084" s="12"/>
      <c r="S2084" s="12"/>
      <c r="T2084" s="12"/>
    </row>
    <row r="2085" spans="1:20" s="1" customFormat="1" x14ac:dyDescent="0.4">
      <c r="A2085" s="12"/>
      <c r="B2085" s="12"/>
      <c r="C2085" s="42"/>
      <c r="D2085" s="12"/>
      <c r="E2085" s="12"/>
      <c r="F2085" s="12"/>
      <c r="G2085" s="12"/>
      <c r="H2085" s="12"/>
      <c r="I2085" s="12"/>
      <c r="J2085" s="12"/>
      <c r="K2085" s="12"/>
      <c r="L2085" s="12"/>
      <c r="M2085" s="49"/>
      <c r="N2085" s="49"/>
      <c r="O2085" s="12"/>
      <c r="P2085" s="12"/>
      <c r="Q2085" s="12"/>
      <c r="R2085" s="12"/>
      <c r="S2085" s="12"/>
      <c r="T2085" s="12"/>
    </row>
    <row r="2086" spans="1:20" s="1" customFormat="1" x14ac:dyDescent="0.4">
      <c r="A2086" s="12"/>
      <c r="B2086" s="12"/>
      <c r="C2086" s="42"/>
      <c r="D2086" s="12"/>
      <c r="E2086" s="12"/>
      <c r="F2086" s="12"/>
      <c r="G2086" s="12"/>
      <c r="H2086" s="12"/>
      <c r="I2086" s="12"/>
      <c r="J2086" s="12"/>
      <c r="K2086" s="12"/>
      <c r="L2086" s="12"/>
      <c r="M2086" s="49"/>
      <c r="N2086" s="49"/>
      <c r="O2086" s="12"/>
      <c r="P2086" s="12"/>
      <c r="Q2086" s="12"/>
      <c r="R2086" s="12"/>
      <c r="S2086" s="12"/>
      <c r="T2086" s="12"/>
    </row>
    <row r="2087" spans="1:20" s="1" customFormat="1" x14ac:dyDescent="0.4">
      <c r="A2087" s="12"/>
      <c r="B2087" s="12"/>
      <c r="C2087" s="42"/>
      <c r="D2087" s="12"/>
      <c r="E2087" s="12"/>
      <c r="F2087" s="12"/>
      <c r="G2087" s="12"/>
      <c r="H2087" s="12"/>
      <c r="I2087" s="12"/>
      <c r="J2087" s="12"/>
      <c r="K2087" s="12"/>
      <c r="L2087" s="12"/>
      <c r="M2087" s="49"/>
      <c r="N2087" s="49"/>
      <c r="O2087" s="12"/>
      <c r="P2087" s="12"/>
      <c r="Q2087" s="12"/>
      <c r="R2087" s="12"/>
      <c r="S2087" s="12"/>
      <c r="T2087" s="12"/>
    </row>
    <row r="2088" spans="1:20" s="1" customFormat="1" x14ac:dyDescent="0.4">
      <c r="A2088" s="12"/>
      <c r="B2088" s="12"/>
      <c r="C2088" s="42"/>
      <c r="D2088" s="12"/>
      <c r="E2088" s="12"/>
      <c r="F2088" s="12"/>
      <c r="G2088" s="12"/>
      <c r="H2088" s="12"/>
      <c r="I2088" s="12"/>
      <c r="J2088" s="12"/>
      <c r="K2088" s="12"/>
      <c r="L2088" s="12"/>
      <c r="M2088" s="49"/>
      <c r="N2088" s="49"/>
      <c r="O2088" s="12"/>
      <c r="P2088" s="12"/>
      <c r="Q2088" s="12"/>
      <c r="R2088" s="12"/>
      <c r="S2088" s="12"/>
      <c r="T2088" s="12"/>
    </row>
    <row r="2089" spans="1:20" s="1" customFormat="1" x14ac:dyDescent="0.4">
      <c r="A2089" s="12"/>
      <c r="B2089" s="12"/>
      <c r="C2089" s="42"/>
      <c r="D2089" s="12"/>
      <c r="E2089" s="12"/>
      <c r="F2089" s="12"/>
      <c r="G2089" s="12"/>
      <c r="H2089" s="12"/>
      <c r="I2089" s="12"/>
      <c r="J2089" s="12"/>
      <c r="K2089" s="12"/>
      <c r="L2089" s="12"/>
      <c r="M2089" s="49"/>
      <c r="N2089" s="49"/>
      <c r="O2089" s="12"/>
      <c r="P2089" s="12"/>
      <c r="Q2089" s="12"/>
      <c r="R2089" s="12"/>
      <c r="S2089" s="12"/>
      <c r="T2089" s="12"/>
    </row>
    <row r="2090" spans="1:20" s="1" customFormat="1" x14ac:dyDescent="0.4">
      <c r="A2090" s="12"/>
      <c r="B2090" s="12"/>
      <c r="C2090" s="42"/>
      <c r="D2090" s="12"/>
      <c r="E2090" s="12"/>
      <c r="F2090" s="12"/>
      <c r="G2090" s="12"/>
      <c r="H2090" s="12"/>
      <c r="I2090" s="12"/>
      <c r="J2090" s="12"/>
      <c r="K2090" s="12"/>
      <c r="L2090" s="12"/>
      <c r="M2090" s="49"/>
      <c r="N2090" s="49"/>
      <c r="O2090" s="12"/>
      <c r="P2090" s="12"/>
      <c r="Q2090" s="12"/>
      <c r="R2090" s="12"/>
      <c r="S2090" s="12"/>
      <c r="T2090" s="12"/>
    </row>
    <row r="2091" spans="1:20" s="1" customFormat="1" x14ac:dyDescent="0.4">
      <c r="A2091" s="12"/>
      <c r="B2091" s="12"/>
      <c r="C2091" s="42"/>
      <c r="D2091" s="12"/>
      <c r="E2091" s="12"/>
      <c r="F2091" s="12"/>
      <c r="G2091" s="12"/>
      <c r="H2091" s="12"/>
      <c r="I2091" s="12"/>
      <c r="J2091" s="12"/>
      <c r="K2091" s="12"/>
      <c r="L2091" s="12"/>
      <c r="M2091" s="49"/>
      <c r="N2091" s="49"/>
      <c r="O2091" s="12"/>
      <c r="P2091" s="12"/>
      <c r="Q2091" s="12"/>
      <c r="R2091" s="12"/>
      <c r="S2091" s="12"/>
      <c r="T2091" s="12"/>
    </row>
    <row r="2092" spans="1:20" s="1" customFormat="1" x14ac:dyDescent="0.4">
      <c r="A2092" s="12"/>
      <c r="B2092" s="12"/>
      <c r="C2092" s="42"/>
      <c r="D2092" s="12"/>
      <c r="E2092" s="12"/>
      <c r="F2092" s="12"/>
      <c r="G2092" s="12"/>
      <c r="H2092" s="12"/>
      <c r="I2092" s="12"/>
      <c r="J2092" s="12"/>
      <c r="K2092" s="12"/>
      <c r="L2092" s="12"/>
      <c r="M2092" s="49"/>
      <c r="N2092" s="49"/>
      <c r="O2092" s="12"/>
      <c r="P2092" s="12"/>
      <c r="Q2092" s="12"/>
      <c r="R2092" s="12"/>
      <c r="S2092" s="12"/>
      <c r="T2092" s="12"/>
    </row>
    <row r="2093" spans="1:20" s="1" customFormat="1" x14ac:dyDescent="0.4">
      <c r="A2093" s="12"/>
      <c r="B2093" s="12"/>
      <c r="C2093" s="42"/>
      <c r="D2093" s="12"/>
      <c r="E2093" s="12"/>
      <c r="F2093" s="12"/>
      <c r="G2093" s="12"/>
      <c r="H2093" s="12"/>
      <c r="I2093" s="12"/>
      <c r="J2093" s="12"/>
      <c r="K2093" s="12"/>
      <c r="L2093" s="12"/>
      <c r="M2093" s="49"/>
      <c r="N2093" s="49"/>
      <c r="O2093" s="12"/>
      <c r="P2093" s="12"/>
      <c r="Q2093" s="12"/>
      <c r="R2093" s="12"/>
      <c r="S2093" s="12"/>
      <c r="T2093" s="12"/>
    </row>
    <row r="2094" spans="1:20" s="1" customFormat="1" x14ac:dyDescent="0.4">
      <c r="A2094" s="12"/>
      <c r="B2094" s="12"/>
      <c r="C2094" s="42"/>
      <c r="D2094" s="12"/>
      <c r="E2094" s="12"/>
      <c r="F2094" s="12"/>
      <c r="G2094" s="12"/>
      <c r="H2094" s="12"/>
      <c r="I2094" s="12"/>
      <c r="J2094" s="12"/>
      <c r="K2094" s="12"/>
      <c r="L2094" s="12"/>
      <c r="M2094" s="49"/>
      <c r="N2094" s="49"/>
      <c r="O2094" s="12"/>
      <c r="P2094" s="12"/>
      <c r="Q2094" s="12"/>
      <c r="R2094" s="12"/>
      <c r="S2094" s="12"/>
      <c r="T2094" s="12"/>
    </row>
    <row r="2095" spans="1:20" s="1" customFormat="1" x14ac:dyDescent="0.4">
      <c r="A2095" s="12"/>
      <c r="B2095" s="12"/>
      <c r="C2095" s="42"/>
      <c r="D2095" s="12"/>
      <c r="E2095" s="12"/>
      <c r="F2095" s="12"/>
      <c r="G2095" s="12"/>
      <c r="H2095" s="12"/>
      <c r="I2095" s="12"/>
      <c r="J2095" s="12"/>
      <c r="K2095" s="12"/>
      <c r="L2095" s="12"/>
      <c r="M2095" s="49"/>
      <c r="N2095" s="49"/>
      <c r="O2095" s="12"/>
      <c r="P2095" s="12"/>
      <c r="Q2095" s="12"/>
      <c r="R2095" s="12"/>
      <c r="S2095" s="12"/>
      <c r="T2095" s="12"/>
    </row>
    <row r="2096" spans="1:20" s="1" customFormat="1" x14ac:dyDescent="0.4">
      <c r="A2096" s="12"/>
      <c r="B2096" s="12"/>
      <c r="C2096" s="42"/>
      <c r="D2096" s="12"/>
      <c r="E2096" s="12"/>
      <c r="F2096" s="12"/>
      <c r="G2096" s="12"/>
      <c r="H2096" s="12"/>
      <c r="I2096" s="12"/>
      <c r="J2096" s="12"/>
      <c r="K2096" s="12"/>
      <c r="L2096" s="12"/>
      <c r="M2096" s="49"/>
      <c r="N2096" s="49"/>
      <c r="O2096" s="12"/>
      <c r="P2096" s="12"/>
      <c r="Q2096" s="12"/>
      <c r="R2096" s="12"/>
      <c r="S2096" s="12"/>
      <c r="T2096" s="12"/>
    </row>
    <row r="2097" spans="1:20" s="1" customFormat="1" x14ac:dyDescent="0.4">
      <c r="A2097" s="12"/>
      <c r="B2097" s="12"/>
      <c r="C2097" s="42"/>
      <c r="D2097" s="12"/>
      <c r="E2097" s="12"/>
      <c r="F2097" s="12"/>
      <c r="G2097" s="12"/>
      <c r="H2097" s="12"/>
      <c r="I2097" s="12"/>
      <c r="J2097" s="12"/>
      <c r="K2097" s="12"/>
      <c r="L2097" s="12"/>
      <c r="M2097" s="49"/>
      <c r="N2097" s="49"/>
      <c r="O2097" s="12"/>
      <c r="P2097" s="12"/>
      <c r="Q2097" s="12"/>
      <c r="R2097" s="12"/>
      <c r="S2097" s="12"/>
      <c r="T2097" s="12"/>
    </row>
    <row r="2098" spans="1:20" s="1" customFormat="1" x14ac:dyDescent="0.4">
      <c r="A2098" s="12"/>
      <c r="B2098" s="12"/>
      <c r="C2098" s="42"/>
      <c r="D2098" s="12"/>
      <c r="E2098" s="12"/>
      <c r="F2098" s="12"/>
      <c r="G2098" s="12"/>
      <c r="H2098" s="12"/>
      <c r="I2098" s="12"/>
      <c r="J2098" s="12"/>
      <c r="K2098" s="12"/>
      <c r="L2098" s="12"/>
      <c r="M2098" s="49"/>
      <c r="N2098" s="49"/>
      <c r="O2098" s="12"/>
      <c r="P2098" s="12"/>
      <c r="Q2098" s="12"/>
      <c r="R2098" s="12"/>
      <c r="S2098" s="12"/>
      <c r="T2098" s="12"/>
    </row>
    <row r="2099" spans="1:20" s="1" customFormat="1" x14ac:dyDescent="0.4">
      <c r="A2099" s="12"/>
      <c r="B2099" s="12"/>
      <c r="C2099" s="42"/>
      <c r="D2099" s="12"/>
      <c r="E2099" s="12"/>
      <c r="F2099" s="12"/>
      <c r="G2099" s="12"/>
      <c r="H2099" s="12"/>
      <c r="I2099" s="12"/>
      <c r="J2099" s="12"/>
      <c r="K2099" s="12"/>
      <c r="L2099" s="12"/>
      <c r="M2099" s="49"/>
      <c r="N2099" s="49"/>
      <c r="O2099" s="12"/>
      <c r="P2099" s="12"/>
      <c r="Q2099" s="12"/>
      <c r="R2099" s="12"/>
      <c r="S2099" s="12"/>
      <c r="T2099" s="12"/>
    </row>
    <row r="2100" spans="1:20" s="1" customFormat="1" x14ac:dyDescent="0.4">
      <c r="A2100" s="12"/>
      <c r="B2100" s="12"/>
      <c r="C2100" s="42"/>
      <c r="D2100" s="12"/>
      <c r="E2100" s="12"/>
      <c r="F2100" s="12"/>
      <c r="G2100" s="12"/>
      <c r="H2100" s="12"/>
      <c r="I2100" s="12"/>
      <c r="J2100" s="12"/>
      <c r="K2100" s="12"/>
      <c r="L2100" s="12"/>
      <c r="M2100" s="49"/>
      <c r="N2100" s="49"/>
      <c r="O2100" s="12"/>
      <c r="P2100" s="12"/>
      <c r="Q2100" s="12"/>
      <c r="R2100" s="12"/>
      <c r="S2100" s="12"/>
      <c r="T2100" s="12"/>
    </row>
    <row r="2101" spans="1:20" s="1" customFormat="1" x14ac:dyDescent="0.4">
      <c r="A2101" s="12"/>
      <c r="B2101" s="12"/>
      <c r="C2101" s="42"/>
      <c r="D2101" s="12"/>
      <c r="E2101" s="12"/>
      <c r="F2101" s="12"/>
      <c r="G2101" s="12"/>
      <c r="H2101" s="12"/>
      <c r="I2101" s="12"/>
      <c r="J2101" s="12"/>
      <c r="K2101" s="12"/>
      <c r="L2101" s="12"/>
      <c r="M2101" s="49"/>
      <c r="N2101" s="49"/>
      <c r="O2101" s="12"/>
      <c r="P2101" s="12"/>
      <c r="Q2101" s="12"/>
      <c r="R2101" s="12"/>
      <c r="S2101" s="12"/>
      <c r="T2101" s="12"/>
    </row>
    <row r="2102" spans="1:20" s="1" customFormat="1" x14ac:dyDescent="0.4">
      <c r="A2102" s="12"/>
      <c r="B2102" s="12"/>
      <c r="C2102" s="42"/>
      <c r="D2102" s="12"/>
      <c r="E2102" s="12"/>
      <c r="F2102" s="12"/>
      <c r="G2102" s="12"/>
      <c r="H2102" s="12"/>
      <c r="I2102" s="12"/>
      <c r="J2102" s="12"/>
      <c r="K2102" s="12"/>
      <c r="L2102" s="12"/>
      <c r="M2102" s="49"/>
      <c r="N2102" s="49"/>
      <c r="O2102" s="12"/>
      <c r="P2102" s="12"/>
      <c r="Q2102" s="12"/>
      <c r="R2102" s="12"/>
      <c r="S2102" s="12"/>
      <c r="T2102" s="12"/>
    </row>
    <row r="2103" spans="1:20" s="1" customFormat="1" x14ac:dyDescent="0.4">
      <c r="A2103" s="12"/>
      <c r="B2103" s="12"/>
      <c r="C2103" s="42"/>
      <c r="D2103" s="12"/>
      <c r="E2103" s="12"/>
      <c r="F2103" s="12"/>
      <c r="G2103" s="12"/>
      <c r="H2103" s="12"/>
      <c r="I2103" s="12"/>
      <c r="J2103" s="12"/>
      <c r="K2103" s="12"/>
      <c r="L2103" s="12"/>
      <c r="M2103" s="49"/>
      <c r="N2103" s="49"/>
      <c r="O2103" s="12"/>
      <c r="P2103" s="12"/>
      <c r="Q2103" s="12"/>
      <c r="R2103" s="12"/>
      <c r="S2103" s="12"/>
      <c r="T2103" s="12"/>
    </row>
    <row r="2104" spans="1:20" s="1" customFormat="1" x14ac:dyDescent="0.4">
      <c r="A2104" s="12"/>
      <c r="B2104" s="12"/>
      <c r="C2104" s="42"/>
      <c r="D2104" s="12"/>
      <c r="E2104" s="12"/>
      <c r="F2104" s="12"/>
      <c r="G2104" s="12"/>
      <c r="H2104" s="12"/>
      <c r="I2104" s="12"/>
      <c r="J2104" s="12"/>
      <c r="K2104" s="12"/>
      <c r="L2104" s="12"/>
      <c r="M2104" s="49"/>
      <c r="N2104" s="49"/>
      <c r="O2104" s="12"/>
      <c r="P2104" s="12"/>
      <c r="Q2104" s="12"/>
      <c r="R2104" s="12"/>
      <c r="S2104" s="12"/>
      <c r="T2104" s="12"/>
    </row>
    <row r="2105" spans="1:20" s="1" customFormat="1" x14ac:dyDescent="0.4">
      <c r="A2105" s="12"/>
      <c r="B2105" s="12"/>
      <c r="C2105" s="42"/>
      <c r="D2105" s="12"/>
      <c r="E2105" s="12"/>
      <c r="F2105" s="12"/>
      <c r="G2105" s="12"/>
      <c r="H2105" s="12"/>
      <c r="I2105" s="12"/>
      <c r="J2105" s="12"/>
      <c r="K2105" s="12"/>
      <c r="L2105" s="12"/>
      <c r="M2105" s="49"/>
      <c r="N2105" s="49"/>
      <c r="O2105" s="12"/>
      <c r="P2105" s="12"/>
      <c r="Q2105" s="12"/>
      <c r="R2105" s="12"/>
      <c r="S2105" s="12"/>
      <c r="T2105" s="12"/>
    </row>
    <row r="2106" spans="1:20" s="1" customFormat="1" x14ac:dyDescent="0.4">
      <c r="A2106" s="12"/>
      <c r="B2106" s="12"/>
      <c r="C2106" s="42"/>
      <c r="D2106" s="12"/>
      <c r="E2106" s="12"/>
      <c r="F2106" s="12"/>
      <c r="G2106" s="12"/>
      <c r="H2106" s="12"/>
      <c r="I2106" s="12"/>
      <c r="J2106" s="12"/>
      <c r="K2106" s="12"/>
      <c r="L2106" s="12"/>
      <c r="M2106" s="49"/>
      <c r="N2106" s="49"/>
      <c r="O2106" s="12"/>
      <c r="P2106" s="12"/>
      <c r="Q2106" s="12"/>
      <c r="R2106" s="12"/>
      <c r="S2106" s="12"/>
      <c r="T2106" s="12"/>
    </row>
    <row r="2107" spans="1:20" s="1" customFormat="1" x14ac:dyDescent="0.4">
      <c r="A2107" s="12"/>
      <c r="B2107" s="12"/>
      <c r="C2107" s="42"/>
      <c r="D2107" s="12"/>
      <c r="E2107" s="12"/>
      <c r="F2107" s="12"/>
      <c r="G2107" s="12"/>
      <c r="H2107" s="12"/>
      <c r="I2107" s="12"/>
      <c r="J2107" s="12"/>
      <c r="K2107" s="12"/>
      <c r="L2107" s="12"/>
      <c r="M2107" s="49"/>
      <c r="N2107" s="49"/>
      <c r="O2107" s="12"/>
      <c r="P2107" s="12"/>
      <c r="Q2107" s="12"/>
      <c r="R2107" s="12"/>
      <c r="S2107" s="12"/>
      <c r="T2107" s="12"/>
    </row>
    <row r="2108" spans="1:20" s="1" customFormat="1" x14ac:dyDescent="0.4">
      <c r="A2108" s="12"/>
      <c r="B2108" s="12"/>
      <c r="C2108" s="42"/>
      <c r="D2108" s="12"/>
      <c r="E2108" s="12"/>
      <c r="F2108" s="12"/>
      <c r="G2108" s="12"/>
      <c r="H2108" s="12"/>
      <c r="I2108" s="12"/>
      <c r="J2108" s="12"/>
      <c r="K2108" s="12"/>
      <c r="L2108" s="12"/>
      <c r="M2108" s="49"/>
      <c r="N2108" s="49"/>
      <c r="O2108" s="12"/>
      <c r="P2108" s="12"/>
      <c r="Q2108" s="12"/>
      <c r="R2108" s="12"/>
      <c r="S2108" s="12"/>
      <c r="T2108" s="12"/>
    </row>
    <row r="2109" spans="1:20" s="1" customFormat="1" x14ac:dyDescent="0.4">
      <c r="A2109" s="12"/>
      <c r="B2109" s="12"/>
      <c r="C2109" s="42"/>
      <c r="D2109" s="12"/>
      <c r="E2109" s="12"/>
      <c r="F2109" s="12"/>
      <c r="G2109" s="12"/>
      <c r="H2109" s="12"/>
      <c r="I2109" s="12"/>
      <c r="J2109" s="12"/>
      <c r="K2109" s="12"/>
      <c r="L2109" s="12"/>
      <c r="M2109" s="49"/>
      <c r="N2109" s="49"/>
      <c r="O2109" s="12"/>
      <c r="P2109" s="12"/>
      <c r="Q2109" s="12"/>
      <c r="R2109" s="12"/>
      <c r="S2109" s="12"/>
      <c r="T2109" s="12"/>
    </row>
    <row r="2110" spans="1:20" s="1" customFormat="1" x14ac:dyDescent="0.4">
      <c r="A2110" s="12"/>
      <c r="B2110" s="12"/>
      <c r="C2110" s="42"/>
      <c r="D2110" s="12"/>
      <c r="E2110" s="12"/>
      <c r="F2110" s="12"/>
      <c r="G2110" s="12"/>
      <c r="H2110" s="12"/>
      <c r="I2110" s="12"/>
      <c r="J2110" s="12"/>
      <c r="K2110" s="12"/>
      <c r="L2110" s="12"/>
      <c r="M2110" s="49"/>
      <c r="N2110" s="49"/>
      <c r="O2110" s="12"/>
      <c r="P2110" s="12"/>
      <c r="Q2110" s="12"/>
      <c r="R2110" s="12"/>
      <c r="S2110" s="12"/>
      <c r="T2110" s="12"/>
    </row>
    <row r="2111" spans="1:20" s="1" customFormat="1" x14ac:dyDescent="0.4">
      <c r="A2111" s="12"/>
      <c r="B2111" s="12"/>
      <c r="C2111" s="42"/>
      <c r="D2111" s="12"/>
      <c r="E2111" s="12"/>
      <c r="F2111" s="12"/>
      <c r="G2111" s="12"/>
      <c r="H2111" s="12"/>
      <c r="I2111" s="12"/>
      <c r="J2111" s="12"/>
      <c r="K2111" s="12"/>
      <c r="L2111" s="12"/>
      <c r="M2111" s="49"/>
      <c r="N2111" s="49"/>
      <c r="O2111" s="12"/>
      <c r="P2111" s="12"/>
      <c r="Q2111" s="12"/>
      <c r="R2111" s="12"/>
      <c r="S2111" s="12"/>
      <c r="T2111" s="12"/>
    </row>
    <row r="2112" spans="1:20" s="1" customFormat="1" x14ac:dyDescent="0.4">
      <c r="A2112" s="12"/>
      <c r="B2112" s="12"/>
      <c r="C2112" s="42"/>
      <c r="D2112" s="12"/>
      <c r="E2112" s="12"/>
      <c r="F2112" s="12"/>
      <c r="G2112" s="12"/>
      <c r="H2112" s="12"/>
      <c r="I2112" s="12"/>
      <c r="J2112" s="12"/>
      <c r="K2112" s="12"/>
      <c r="L2112" s="12"/>
      <c r="M2112" s="49"/>
      <c r="N2112" s="49"/>
      <c r="O2112" s="12"/>
      <c r="P2112" s="12"/>
      <c r="Q2112" s="12"/>
      <c r="R2112" s="12"/>
      <c r="S2112" s="12"/>
      <c r="T2112" s="12"/>
    </row>
    <row r="2113" spans="1:20" s="1" customFormat="1" x14ac:dyDescent="0.4">
      <c r="A2113" s="12"/>
      <c r="B2113" s="12"/>
      <c r="C2113" s="42"/>
      <c r="D2113" s="12"/>
      <c r="E2113" s="12"/>
      <c r="F2113" s="12"/>
      <c r="G2113" s="12"/>
      <c r="H2113" s="12"/>
      <c r="I2113" s="12"/>
      <c r="J2113" s="12"/>
      <c r="K2113" s="12"/>
      <c r="L2113" s="12"/>
      <c r="M2113" s="49"/>
      <c r="N2113" s="49"/>
      <c r="O2113" s="12"/>
      <c r="P2113" s="12"/>
      <c r="Q2113" s="12"/>
      <c r="R2113" s="12"/>
      <c r="S2113" s="12"/>
      <c r="T2113" s="12"/>
    </row>
    <row r="2114" spans="1:20" s="1" customFormat="1" x14ac:dyDescent="0.4">
      <c r="A2114" s="12"/>
      <c r="B2114" s="12"/>
      <c r="C2114" s="42"/>
      <c r="D2114" s="12"/>
      <c r="E2114" s="12"/>
      <c r="F2114" s="12"/>
      <c r="G2114" s="12"/>
      <c r="H2114" s="12"/>
      <c r="I2114" s="12"/>
      <c r="J2114" s="12"/>
      <c r="K2114" s="12"/>
      <c r="L2114" s="12"/>
      <c r="M2114" s="49"/>
      <c r="N2114" s="49"/>
      <c r="O2114" s="12"/>
      <c r="P2114" s="12"/>
      <c r="Q2114" s="12"/>
      <c r="R2114" s="12"/>
      <c r="S2114" s="12"/>
      <c r="T2114" s="12"/>
    </row>
    <row r="2115" spans="1:20" s="1" customFormat="1" x14ac:dyDescent="0.4">
      <c r="A2115" s="12"/>
      <c r="B2115" s="12"/>
      <c r="C2115" s="42"/>
      <c r="D2115" s="12"/>
      <c r="E2115" s="12"/>
      <c r="F2115" s="12"/>
      <c r="G2115" s="12"/>
      <c r="H2115" s="12"/>
      <c r="I2115" s="12"/>
      <c r="J2115" s="12"/>
      <c r="K2115" s="12"/>
      <c r="L2115" s="12"/>
      <c r="M2115" s="49"/>
      <c r="N2115" s="49"/>
      <c r="O2115" s="12"/>
      <c r="P2115" s="12"/>
      <c r="Q2115" s="12"/>
      <c r="R2115" s="12"/>
      <c r="S2115" s="12"/>
      <c r="T2115" s="12"/>
    </row>
    <row r="2116" spans="1:20" s="1" customFormat="1" x14ac:dyDescent="0.4">
      <c r="A2116" s="12"/>
      <c r="B2116" s="12"/>
      <c r="C2116" s="42"/>
      <c r="D2116" s="12"/>
      <c r="E2116" s="12"/>
      <c r="F2116" s="12"/>
      <c r="G2116" s="12"/>
      <c r="H2116" s="12"/>
      <c r="I2116" s="12"/>
      <c r="J2116" s="12"/>
      <c r="K2116" s="12"/>
      <c r="L2116" s="12"/>
      <c r="M2116" s="49"/>
      <c r="N2116" s="49"/>
      <c r="O2116" s="12"/>
      <c r="P2116" s="12"/>
      <c r="Q2116" s="12"/>
      <c r="R2116" s="12"/>
      <c r="S2116" s="12"/>
      <c r="T2116" s="12"/>
    </row>
    <row r="2117" spans="1:20" s="1" customFormat="1" x14ac:dyDescent="0.4">
      <c r="A2117" s="12"/>
      <c r="B2117" s="12"/>
      <c r="C2117" s="42"/>
      <c r="D2117" s="12"/>
      <c r="E2117" s="12"/>
      <c r="F2117" s="12"/>
      <c r="G2117" s="12"/>
      <c r="H2117" s="12"/>
      <c r="I2117" s="12"/>
      <c r="J2117" s="12"/>
      <c r="K2117" s="12"/>
      <c r="L2117" s="12"/>
      <c r="M2117" s="49"/>
      <c r="N2117" s="49"/>
      <c r="O2117" s="12"/>
      <c r="P2117" s="12"/>
      <c r="Q2117" s="12"/>
      <c r="R2117" s="12"/>
      <c r="S2117" s="12"/>
      <c r="T2117" s="12"/>
    </row>
    <row r="2118" spans="1:20" s="1" customFormat="1" x14ac:dyDescent="0.4">
      <c r="A2118" s="12"/>
      <c r="B2118" s="12"/>
      <c r="C2118" s="42"/>
      <c r="D2118" s="12"/>
      <c r="E2118" s="12"/>
      <c r="F2118" s="12"/>
      <c r="G2118" s="12"/>
      <c r="H2118" s="12"/>
      <c r="I2118" s="12"/>
      <c r="J2118" s="12"/>
      <c r="K2118" s="12"/>
      <c r="L2118" s="12"/>
      <c r="M2118" s="49"/>
      <c r="N2118" s="49"/>
      <c r="O2118" s="12"/>
      <c r="P2118" s="12"/>
      <c r="Q2118" s="12"/>
      <c r="R2118" s="12"/>
      <c r="S2118" s="12"/>
      <c r="T2118" s="12"/>
    </row>
    <row r="2119" spans="1:20" s="1" customFormat="1" x14ac:dyDescent="0.4">
      <c r="A2119" s="12"/>
      <c r="B2119" s="12"/>
      <c r="C2119" s="42"/>
      <c r="D2119" s="12"/>
      <c r="E2119" s="12"/>
      <c r="F2119" s="12"/>
      <c r="G2119" s="12"/>
      <c r="H2119" s="12"/>
      <c r="I2119" s="12"/>
      <c r="J2119" s="12"/>
      <c r="K2119" s="12"/>
      <c r="L2119" s="12"/>
      <c r="M2119" s="49"/>
      <c r="N2119" s="49"/>
      <c r="O2119" s="12"/>
      <c r="P2119" s="12"/>
      <c r="Q2119" s="12"/>
      <c r="R2119" s="12"/>
      <c r="S2119" s="12"/>
      <c r="T2119" s="12"/>
    </row>
    <row r="2120" spans="1:20" s="1" customFormat="1" x14ac:dyDescent="0.4">
      <c r="A2120" s="12"/>
      <c r="B2120" s="12"/>
      <c r="C2120" s="42"/>
      <c r="D2120" s="12"/>
      <c r="E2120" s="12"/>
      <c r="F2120" s="12"/>
      <c r="G2120" s="12"/>
      <c r="H2120" s="12"/>
      <c r="I2120" s="12"/>
      <c r="J2120" s="12"/>
      <c r="K2120" s="12"/>
      <c r="L2120" s="12"/>
      <c r="M2120" s="49"/>
      <c r="N2120" s="49"/>
      <c r="O2120" s="12"/>
      <c r="P2120" s="12"/>
      <c r="Q2120" s="12"/>
      <c r="R2120" s="12"/>
      <c r="S2120" s="12"/>
      <c r="T2120" s="12"/>
    </row>
    <row r="2121" spans="1:20" s="1" customFormat="1" x14ac:dyDescent="0.4">
      <c r="A2121" s="12"/>
      <c r="B2121" s="12"/>
      <c r="C2121" s="42"/>
      <c r="D2121" s="12"/>
      <c r="E2121" s="12"/>
      <c r="F2121" s="12"/>
      <c r="G2121" s="12"/>
      <c r="H2121" s="12"/>
      <c r="I2121" s="12"/>
      <c r="J2121" s="12"/>
      <c r="K2121" s="12"/>
      <c r="L2121" s="12"/>
      <c r="M2121" s="49"/>
      <c r="N2121" s="49"/>
      <c r="O2121" s="12"/>
      <c r="P2121" s="12"/>
      <c r="Q2121" s="12"/>
      <c r="R2121" s="12"/>
      <c r="S2121" s="12"/>
      <c r="T2121" s="12"/>
    </row>
    <row r="2122" spans="1:20" s="1" customFormat="1" x14ac:dyDescent="0.4">
      <c r="A2122" s="12"/>
      <c r="B2122" s="12"/>
      <c r="C2122" s="42"/>
      <c r="D2122" s="12"/>
      <c r="E2122" s="12"/>
      <c r="F2122" s="12"/>
      <c r="G2122" s="12"/>
      <c r="H2122" s="12"/>
      <c r="I2122" s="12"/>
      <c r="J2122" s="12"/>
      <c r="K2122" s="12"/>
      <c r="L2122" s="12"/>
      <c r="M2122" s="49"/>
      <c r="N2122" s="49"/>
      <c r="O2122" s="12"/>
      <c r="P2122" s="12"/>
      <c r="Q2122" s="12"/>
      <c r="R2122" s="12"/>
      <c r="S2122" s="12"/>
      <c r="T2122" s="12"/>
    </row>
    <row r="2123" spans="1:20" s="1" customFormat="1" x14ac:dyDescent="0.4">
      <c r="A2123" s="12"/>
      <c r="B2123" s="12"/>
      <c r="C2123" s="42"/>
      <c r="D2123" s="12"/>
      <c r="E2123" s="12"/>
      <c r="F2123" s="12"/>
      <c r="G2123" s="12"/>
      <c r="H2123" s="12"/>
      <c r="I2123" s="12"/>
      <c r="J2123" s="12"/>
      <c r="K2123" s="12"/>
      <c r="L2123" s="12"/>
      <c r="M2123" s="49"/>
      <c r="N2123" s="49"/>
      <c r="O2123" s="12"/>
      <c r="P2123" s="12"/>
      <c r="Q2123" s="12"/>
      <c r="R2123" s="12"/>
      <c r="S2123" s="12"/>
      <c r="T2123" s="12"/>
    </row>
    <row r="2124" spans="1:20" s="1" customFormat="1" x14ac:dyDescent="0.4">
      <c r="A2124" s="12"/>
      <c r="B2124" s="12"/>
      <c r="C2124" s="42"/>
      <c r="D2124" s="12"/>
      <c r="E2124" s="12"/>
      <c r="F2124" s="12"/>
      <c r="G2124" s="12"/>
      <c r="H2124" s="12"/>
      <c r="I2124" s="12"/>
      <c r="J2124" s="12"/>
      <c r="K2124" s="12"/>
      <c r="L2124" s="12"/>
      <c r="M2124" s="49"/>
      <c r="N2124" s="49"/>
      <c r="O2124" s="12"/>
      <c r="P2124" s="12"/>
      <c r="Q2124" s="12"/>
      <c r="R2124" s="12"/>
      <c r="S2124" s="12"/>
      <c r="T2124" s="12"/>
    </row>
    <row r="2125" spans="1:20" s="1" customFormat="1" x14ac:dyDescent="0.4">
      <c r="A2125" s="12"/>
      <c r="B2125" s="12"/>
      <c r="C2125" s="42"/>
      <c r="D2125" s="12"/>
      <c r="E2125" s="12"/>
      <c r="F2125" s="12"/>
      <c r="G2125" s="12"/>
      <c r="H2125" s="12"/>
      <c r="I2125" s="12"/>
      <c r="J2125" s="12"/>
      <c r="K2125" s="12"/>
      <c r="L2125" s="12"/>
      <c r="M2125" s="49"/>
      <c r="N2125" s="49"/>
      <c r="O2125" s="12"/>
      <c r="P2125" s="12"/>
      <c r="Q2125" s="12"/>
      <c r="R2125" s="12"/>
      <c r="S2125" s="12"/>
      <c r="T2125" s="12"/>
    </row>
    <row r="2126" spans="1:20" s="1" customFormat="1" x14ac:dyDescent="0.4">
      <c r="A2126" s="12"/>
      <c r="B2126" s="12"/>
      <c r="C2126" s="42"/>
      <c r="D2126" s="12"/>
      <c r="E2126" s="12"/>
      <c r="F2126" s="12"/>
      <c r="G2126" s="12"/>
      <c r="H2126" s="12"/>
      <c r="I2126" s="12"/>
      <c r="J2126" s="12"/>
      <c r="K2126" s="12"/>
      <c r="L2126" s="12"/>
      <c r="M2126" s="49"/>
      <c r="N2126" s="49"/>
      <c r="O2126" s="12"/>
      <c r="P2126" s="12"/>
      <c r="Q2126" s="12"/>
      <c r="R2126" s="12"/>
      <c r="S2126" s="12"/>
      <c r="T2126" s="12"/>
    </row>
    <row r="2127" spans="1:20" s="1" customFormat="1" x14ac:dyDescent="0.4">
      <c r="A2127" s="12"/>
      <c r="B2127" s="12"/>
      <c r="C2127" s="42"/>
      <c r="D2127" s="12"/>
      <c r="E2127" s="12"/>
      <c r="F2127" s="12"/>
      <c r="G2127" s="12"/>
      <c r="H2127" s="12"/>
      <c r="I2127" s="12"/>
      <c r="J2127" s="12"/>
      <c r="K2127" s="12"/>
      <c r="L2127" s="12"/>
      <c r="M2127" s="49"/>
      <c r="N2127" s="49"/>
      <c r="O2127" s="12"/>
      <c r="P2127" s="12"/>
      <c r="Q2127" s="12"/>
      <c r="R2127" s="12"/>
      <c r="S2127" s="12"/>
      <c r="T2127" s="12"/>
    </row>
    <row r="2128" spans="1:20" s="1" customFormat="1" x14ac:dyDescent="0.4">
      <c r="A2128" s="12"/>
      <c r="B2128" s="12"/>
      <c r="C2128" s="42"/>
      <c r="D2128" s="12"/>
      <c r="E2128" s="12"/>
      <c r="F2128" s="12"/>
      <c r="G2128" s="12"/>
      <c r="H2128" s="12"/>
      <c r="I2128" s="12"/>
      <c r="J2128" s="12"/>
      <c r="K2128" s="12"/>
      <c r="L2128" s="12"/>
      <c r="M2128" s="49"/>
      <c r="N2128" s="49"/>
      <c r="O2128" s="12"/>
      <c r="P2128" s="12"/>
      <c r="Q2128" s="12"/>
      <c r="R2128" s="12"/>
      <c r="S2128" s="12"/>
      <c r="T2128" s="12"/>
    </row>
    <row r="2129" spans="1:20" s="1" customFormat="1" x14ac:dyDescent="0.4">
      <c r="A2129" s="12"/>
      <c r="B2129" s="12"/>
      <c r="C2129" s="42"/>
      <c r="D2129" s="12"/>
      <c r="E2129" s="12"/>
      <c r="F2129" s="12"/>
      <c r="G2129" s="12"/>
      <c r="H2129" s="12"/>
      <c r="I2129" s="12"/>
      <c r="J2129" s="12"/>
      <c r="K2129" s="12"/>
      <c r="L2129" s="12"/>
      <c r="M2129" s="49"/>
      <c r="N2129" s="49"/>
      <c r="O2129" s="12"/>
      <c r="P2129" s="12"/>
      <c r="Q2129" s="12"/>
      <c r="R2129" s="12"/>
      <c r="S2129" s="12"/>
      <c r="T2129" s="12"/>
    </row>
    <row r="2130" spans="1:20" s="1" customFormat="1" x14ac:dyDescent="0.4">
      <c r="A2130" s="12"/>
      <c r="B2130" s="12"/>
      <c r="C2130" s="42"/>
      <c r="D2130" s="12"/>
      <c r="E2130" s="12"/>
      <c r="F2130" s="12"/>
      <c r="G2130" s="12"/>
      <c r="H2130" s="12"/>
      <c r="I2130" s="12"/>
      <c r="J2130" s="12"/>
      <c r="K2130" s="12"/>
      <c r="L2130" s="12"/>
      <c r="M2130" s="49"/>
      <c r="N2130" s="49"/>
      <c r="O2130" s="12"/>
      <c r="P2130" s="12"/>
      <c r="Q2130" s="12"/>
      <c r="R2130" s="12"/>
      <c r="S2130" s="12"/>
      <c r="T2130" s="12"/>
    </row>
    <row r="2131" spans="1:20" s="1" customFormat="1" x14ac:dyDescent="0.4">
      <c r="A2131" s="12"/>
      <c r="B2131" s="12"/>
      <c r="C2131" s="42"/>
      <c r="D2131" s="12"/>
      <c r="E2131" s="12"/>
      <c r="F2131" s="12"/>
      <c r="G2131" s="12"/>
      <c r="H2131" s="12"/>
      <c r="I2131" s="12"/>
      <c r="J2131" s="12"/>
      <c r="K2131" s="12"/>
      <c r="L2131" s="12"/>
      <c r="M2131" s="49"/>
      <c r="N2131" s="49"/>
      <c r="O2131" s="12"/>
      <c r="P2131" s="12"/>
      <c r="Q2131" s="12"/>
      <c r="R2131" s="12"/>
      <c r="S2131" s="12"/>
      <c r="T2131" s="12"/>
    </row>
    <row r="2132" spans="1:20" s="1" customFormat="1" x14ac:dyDescent="0.4">
      <c r="A2132" s="12"/>
      <c r="B2132" s="12"/>
      <c r="C2132" s="42"/>
      <c r="D2132" s="12"/>
      <c r="E2132" s="12"/>
      <c r="F2132" s="12"/>
      <c r="G2132" s="12"/>
      <c r="H2132" s="12"/>
      <c r="I2132" s="12"/>
      <c r="J2132" s="12"/>
      <c r="K2132" s="12"/>
      <c r="L2132" s="12"/>
      <c r="M2132" s="49"/>
      <c r="N2132" s="49"/>
      <c r="O2132" s="12"/>
      <c r="P2132" s="12"/>
      <c r="Q2132" s="12"/>
      <c r="R2132" s="12"/>
      <c r="S2132" s="12"/>
      <c r="T2132" s="12"/>
    </row>
    <row r="2133" spans="1:20" s="1" customFormat="1" x14ac:dyDescent="0.4">
      <c r="A2133" s="12"/>
      <c r="B2133" s="12"/>
      <c r="C2133" s="42"/>
      <c r="D2133" s="12"/>
      <c r="E2133" s="12"/>
      <c r="F2133" s="12"/>
      <c r="G2133" s="12"/>
      <c r="H2133" s="12"/>
      <c r="I2133" s="12"/>
      <c r="J2133" s="12"/>
      <c r="K2133" s="12"/>
      <c r="L2133" s="12"/>
      <c r="M2133" s="49"/>
      <c r="N2133" s="49"/>
      <c r="O2133" s="12"/>
      <c r="P2133" s="12"/>
      <c r="Q2133" s="12"/>
      <c r="R2133" s="12"/>
      <c r="S2133" s="12"/>
      <c r="T2133" s="12"/>
    </row>
    <row r="2134" spans="1:20" s="1" customFormat="1" x14ac:dyDescent="0.4">
      <c r="A2134" s="12"/>
      <c r="B2134" s="12"/>
      <c r="C2134" s="42"/>
      <c r="D2134" s="12"/>
      <c r="E2134" s="12"/>
      <c r="F2134" s="12"/>
      <c r="G2134" s="12"/>
      <c r="H2134" s="12"/>
      <c r="I2134" s="12"/>
      <c r="J2134" s="12"/>
      <c r="K2134" s="12"/>
      <c r="L2134" s="12"/>
      <c r="M2134" s="49"/>
      <c r="N2134" s="49"/>
      <c r="O2134" s="12"/>
      <c r="P2134" s="12"/>
      <c r="Q2134" s="12"/>
      <c r="R2134" s="12"/>
      <c r="S2134" s="12"/>
      <c r="T2134" s="12"/>
    </row>
    <row r="2135" spans="1:20" s="1" customFormat="1" x14ac:dyDescent="0.4">
      <c r="A2135" s="12"/>
      <c r="B2135" s="12"/>
      <c r="C2135" s="42"/>
      <c r="D2135" s="12"/>
      <c r="E2135" s="12"/>
      <c r="F2135" s="12"/>
      <c r="G2135" s="12"/>
      <c r="H2135" s="12"/>
      <c r="I2135" s="12"/>
      <c r="J2135" s="12"/>
      <c r="K2135" s="12"/>
      <c r="L2135" s="12"/>
      <c r="M2135" s="49"/>
      <c r="N2135" s="49"/>
      <c r="O2135" s="12"/>
      <c r="P2135" s="12"/>
      <c r="Q2135" s="12"/>
      <c r="R2135" s="12"/>
      <c r="S2135" s="12"/>
      <c r="T2135" s="12"/>
    </row>
    <row r="2136" spans="1:20" s="1" customFormat="1" x14ac:dyDescent="0.4">
      <c r="A2136" s="12"/>
      <c r="B2136" s="12"/>
      <c r="C2136" s="42"/>
      <c r="D2136" s="12"/>
      <c r="E2136" s="12"/>
      <c r="F2136" s="12"/>
      <c r="G2136" s="12"/>
      <c r="H2136" s="12"/>
      <c r="I2136" s="12"/>
      <c r="J2136" s="12"/>
      <c r="K2136" s="12"/>
      <c r="L2136" s="12"/>
      <c r="M2136" s="49"/>
      <c r="N2136" s="49"/>
      <c r="O2136" s="12"/>
      <c r="P2136" s="12"/>
      <c r="Q2136" s="12"/>
      <c r="R2136" s="12"/>
      <c r="S2136" s="12"/>
      <c r="T2136" s="12"/>
    </row>
    <row r="2137" spans="1:20" s="1" customFormat="1" x14ac:dyDescent="0.4">
      <c r="A2137" s="12"/>
      <c r="B2137" s="12"/>
      <c r="C2137" s="42"/>
      <c r="D2137" s="12"/>
      <c r="E2137" s="12"/>
      <c r="F2137" s="12"/>
      <c r="G2137" s="12"/>
      <c r="H2137" s="12"/>
      <c r="I2137" s="12"/>
      <c r="J2137" s="12"/>
      <c r="K2137" s="12"/>
      <c r="L2137" s="12"/>
      <c r="M2137" s="49"/>
      <c r="N2137" s="49"/>
      <c r="O2137" s="12"/>
      <c r="P2137" s="12"/>
      <c r="Q2137" s="12"/>
      <c r="R2137" s="12"/>
      <c r="S2137" s="12"/>
      <c r="T2137" s="12"/>
    </row>
    <row r="2138" spans="1:20" s="1" customFormat="1" x14ac:dyDescent="0.4">
      <c r="A2138" s="12"/>
      <c r="B2138" s="12"/>
      <c r="C2138" s="42"/>
      <c r="D2138" s="12"/>
      <c r="E2138" s="12"/>
      <c r="F2138" s="12"/>
      <c r="G2138" s="12"/>
      <c r="H2138" s="12"/>
      <c r="I2138" s="12"/>
      <c r="J2138" s="12"/>
      <c r="K2138" s="12"/>
      <c r="L2138" s="12"/>
      <c r="M2138" s="49"/>
      <c r="N2138" s="49"/>
      <c r="O2138" s="12"/>
      <c r="P2138" s="12"/>
      <c r="Q2138" s="12"/>
      <c r="R2138" s="12"/>
      <c r="S2138" s="12"/>
      <c r="T2138" s="12"/>
    </row>
    <row r="2139" spans="1:20" s="1" customFormat="1" x14ac:dyDescent="0.4">
      <c r="A2139" s="12"/>
      <c r="B2139" s="12"/>
      <c r="C2139" s="42"/>
      <c r="D2139" s="12"/>
      <c r="E2139" s="12"/>
      <c r="F2139" s="12"/>
      <c r="G2139" s="12"/>
      <c r="H2139" s="12"/>
      <c r="I2139" s="12"/>
      <c r="J2139" s="12"/>
      <c r="K2139" s="12"/>
      <c r="L2139" s="12"/>
      <c r="M2139" s="49"/>
      <c r="N2139" s="49"/>
      <c r="O2139" s="12"/>
      <c r="P2139" s="12"/>
      <c r="Q2139" s="12"/>
      <c r="R2139" s="12"/>
      <c r="S2139" s="12"/>
      <c r="T2139" s="12"/>
    </row>
    <row r="2140" spans="1:20" s="1" customFormat="1" x14ac:dyDescent="0.4">
      <c r="A2140" s="12"/>
      <c r="B2140" s="12"/>
      <c r="C2140" s="42"/>
      <c r="D2140" s="12"/>
      <c r="E2140" s="12"/>
      <c r="F2140" s="12"/>
      <c r="G2140" s="12"/>
      <c r="H2140" s="12"/>
      <c r="I2140" s="12"/>
      <c r="J2140" s="12"/>
      <c r="K2140" s="12"/>
      <c r="L2140" s="12"/>
      <c r="M2140" s="49"/>
      <c r="N2140" s="49"/>
      <c r="O2140" s="12"/>
      <c r="P2140" s="12"/>
      <c r="Q2140" s="12"/>
      <c r="R2140" s="12"/>
      <c r="S2140" s="12"/>
      <c r="T2140" s="12"/>
    </row>
    <row r="2141" spans="1:20" s="1" customFormat="1" x14ac:dyDescent="0.4">
      <c r="A2141" s="12"/>
      <c r="B2141" s="12"/>
      <c r="C2141" s="42"/>
      <c r="D2141" s="12"/>
      <c r="E2141" s="12"/>
      <c r="F2141" s="12"/>
      <c r="G2141" s="12"/>
      <c r="H2141" s="12"/>
      <c r="I2141" s="12"/>
      <c r="J2141" s="12"/>
      <c r="K2141" s="12"/>
      <c r="L2141" s="12"/>
      <c r="M2141" s="49"/>
      <c r="N2141" s="49"/>
      <c r="O2141" s="12"/>
      <c r="P2141" s="12"/>
      <c r="Q2141" s="12"/>
      <c r="R2141" s="12"/>
      <c r="S2141" s="12"/>
      <c r="T2141" s="12"/>
    </row>
    <row r="2142" spans="1:20" s="1" customFormat="1" x14ac:dyDescent="0.4">
      <c r="A2142" s="12"/>
      <c r="B2142" s="12"/>
      <c r="C2142" s="42"/>
      <c r="D2142" s="12"/>
      <c r="E2142" s="12"/>
      <c r="F2142" s="12"/>
      <c r="G2142" s="12"/>
      <c r="H2142" s="12"/>
      <c r="I2142" s="12"/>
      <c r="J2142" s="12"/>
      <c r="K2142" s="12"/>
      <c r="L2142" s="12"/>
      <c r="M2142" s="49"/>
      <c r="N2142" s="49"/>
      <c r="O2142" s="12"/>
      <c r="P2142" s="12"/>
      <c r="Q2142" s="12"/>
      <c r="R2142" s="12"/>
      <c r="S2142" s="12"/>
      <c r="T2142" s="12"/>
    </row>
    <row r="2143" spans="1:20" s="1" customFormat="1" x14ac:dyDescent="0.4">
      <c r="A2143" s="12"/>
      <c r="B2143" s="12"/>
      <c r="C2143" s="42"/>
      <c r="D2143" s="12"/>
      <c r="E2143" s="12"/>
      <c r="F2143" s="12"/>
      <c r="G2143" s="12"/>
      <c r="H2143" s="12"/>
      <c r="I2143" s="12"/>
      <c r="J2143" s="12"/>
      <c r="K2143" s="12"/>
      <c r="L2143" s="12"/>
      <c r="M2143" s="49"/>
      <c r="N2143" s="49"/>
      <c r="O2143" s="12"/>
      <c r="P2143" s="12"/>
      <c r="Q2143" s="12"/>
      <c r="R2143" s="12"/>
      <c r="S2143" s="12"/>
      <c r="T2143" s="12"/>
    </row>
    <row r="2144" spans="1:20" s="1" customFormat="1" x14ac:dyDescent="0.4">
      <c r="A2144" s="12"/>
      <c r="B2144" s="12"/>
      <c r="C2144" s="42"/>
      <c r="D2144" s="12"/>
      <c r="E2144" s="12"/>
      <c r="F2144" s="12"/>
      <c r="G2144" s="12"/>
      <c r="H2144" s="12"/>
      <c r="I2144" s="12"/>
      <c r="J2144" s="12"/>
      <c r="K2144" s="12"/>
      <c r="L2144" s="12"/>
      <c r="M2144" s="49"/>
      <c r="N2144" s="49"/>
      <c r="O2144" s="12"/>
      <c r="P2144" s="12"/>
      <c r="Q2144" s="12"/>
      <c r="R2144" s="12"/>
      <c r="S2144" s="12"/>
      <c r="T2144" s="12"/>
    </row>
    <row r="2145" spans="1:20" s="1" customFormat="1" x14ac:dyDescent="0.4">
      <c r="A2145" s="12"/>
      <c r="B2145" s="12"/>
      <c r="C2145" s="42"/>
      <c r="D2145" s="12"/>
      <c r="E2145" s="12"/>
      <c r="F2145" s="12"/>
      <c r="G2145" s="12"/>
      <c r="H2145" s="12"/>
      <c r="I2145" s="12"/>
      <c r="J2145" s="12"/>
      <c r="K2145" s="12"/>
      <c r="L2145" s="12"/>
      <c r="M2145" s="49"/>
      <c r="N2145" s="49"/>
      <c r="O2145" s="12"/>
      <c r="P2145" s="12"/>
      <c r="Q2145" s="12"/>
      <c r="R2145" s="12"/>
      <c r="S2145" s="12"/>
      <c r="T2145" s="12"/>
    </row>
    <row r="2146" spans="1:20" s="1" customFormat="1" x14ac:dyDescent="0.4">
      <c r="A2146" s="12"/>
      <c r="B2146" s="12"/>
      <c r="C2146" s="42"/>
      <c r="D2146" s="12"/>
      <c r="E2146" s="12"/>
      <c r="F2146" s="12"/>
      <c r="G2146" s="12"/>
      <c r="H2146" s="12"/>
      <c r="I2146" s="12"/>
      <c r="J2146" s="12"/>
      <c r="K2146" s="12"/>
      <c r="L2146" s="12"/>
      <c r="M2146" s="49"/>
      <c r="N2146" s="49"/>
      <c r="O2146" s="12"/>
      <c r="P2146" s="12"/>
      <c r="Q2146" s="12"/>
      <c r="R2146" s="12"/>
      <c r="S2146" s="12"/>
      <c r="T2146" s="12"/>
    </row>
    <row r="2147" spans="1:20" s="1" customFormat="1" x14ac:dyDescent="0.4">
      <c r="A2147" s="12"/>
      <c r="B2147" s="12"/>
      <c r="C2147" s="42"/>
      <c r="D2147" s="12"/>
      <c r="E2147" s="12"/>
      <c r="F2147" s="12"/>
      <c r="G2147" s="12"/>
      <c r="H2147" s="12"/>
      <c r="I2147" s="12"/>
      <c r="J2147" s="12"/>
      <c r="K2147" s="12"/>
      <c r="L2147" s="12"/>
      <c r="M2147" s="49"/>
      <c r="N2147" s="49"/>
      <c r="O2147" s="12"/>
      <c r="P2147" s="12"/>
      <c r="Q2147" s="12"/>
      <c r="R2147" s="12"/>
      <c r="S2147" s="12"/>
      <c r="T2147" s="12"/>
    </row>
    <row r="2148" spans="1:20" s="1" customFormat="1" x14ac:dyDescent="0.4">
      <c r="A2148" s="12"/>
      <c r="B2148" s="12"/>
      <c r="C2148" s="42"/>
      <c r="D2148" s="12"/>
      <c r="E2148" s="12"/>
      <c r="F2148" s="12"/>
      <c r="G2148" s="12"/>
      <c r="H2148" s="12"/>
      <c r="I2148" s="12"/>
      <c r="J2148" s="12"/>
      <c r="K2148" s="12"/>
      <c r="L2148" s="12"/>
      <c r="M2148" s="49"/>
      <c r="N2148" s="49"/>
      <c r="O2148" s="12"/>
      <c r="P2148" s="12"/>
      <c r="Q2148" s="12"/>
      <c r="R2148" s="12"/>
      <c r="S2148" s="12"/>
      <c r="T2148" s="12"/>
    </row>
    <row r="2149" spans="1:20" s="1" customFormat="1" x14ac:dyDescent="0.4">
      <c r="A2149" s="12"/>
      <c r="B2149" s="12"/>
      <c r="C2149" s="42"/>
      <c r="D2149" s="12"/>
      <c r="E2149" s="12"/>
      <c r="F2149" s="12"/>
      <c r="G2149" s="12"/>
      <c r="H2149" s="12"/>
      <c r="I2149" s="12"/>
      <c r="J2149" s="12"/>
      <c r="K2149" s="12"/>
      <c r="L2149" s="12"/>
      <c r="M2149" s="49"/>
      <c r="N2149" s="49"/>
      <c r="O2149" s="12"/>
      <c r="P2149" s="12"/>
      <c r="Q2149" s="12"/>
      <c r="R2149" s="12"/>
      <c r="S2149" s="12"/>
      <c r="T2149" s="12"/>
    </row>
    <row r="2150" spans="1:20" s="1" customFormat="1" x14ac:dyDescent="0.4">
      <c r="A2150" s="12"/>
      <c r="B2150" s="12"/>
      <c r="C2150" s="42"/>
      <c r="D2150" s="12"/>
      <c r="E2150" s="12"/>
      <c r="F2150" s="12"/>
      <c r="G2150" s="12"/>
      <c r="H2150" s="12"/>
      <c r="I2150" s="12"/>
      <c r="J2150" s="12"/>
      <c r="K2150" s="12"/>
      <c r="L2150" s="12"/>
      <c r="M2150" s="49"/>
      <c r="N2150" s="49"/>
      <c r="O2150" s="12"/>
      <c r="P2150" s="12"/>
      <c r="Q2150" s="12"/>
      <c r="R2150" s="12"/>
      <c r="S2150" s="12"/>
      <c r="T2150" s="12"/>
    </row>
    <row r="2151" spans="1:20" s="1" customFormat="1" x14ac:dyDescent="0.4">
      <c r="A2151" s="12"/>
      <c r="B2151" s="12"/>
      <c r="C2151" s="42"/>
      <c r="D2151" s="12"/>
      <c r="E2151" s="12"/>
      <c r="F2151" s="12"/>
      <c r="G2151" s="12"/>
      <c r="H2151" s="12"/>
      <c r="I2151" s="12"/>
      <c r="J2151" s="12"/>
      <c r="K2151" s="12"/>
      <c r="L2151" s="12"/>
      <c r="M2151" s="49"/>
      <c r="N2151" s="49"/>
      <c r="O2151" s="12"/>
      <c r="P2151" s="12"/>
      <c r="Q2151" s="12"/>
      <c r="R2151" s="12"/>
      <c r="S2151" s="12"/>
      <c r="T2151" s="12"/>
    </row>
    <row r="2152" spans="1:20" s="1" customFormat="1" x14ac:dyDescent="0.4">
      <c r="A2152" s="12"/>
      <c r="B2152" s="12"/>
      <c r="C2152" s="42"/>
      <c r="D2152" s="12"/>
      <c r="E2152" s="12"/>
      <c r="F2152" s="12"/>
      <c r="G2152" s="12"/>
      <c r="H2152" s="12"/>
      <c r="I2152" s="12"/>
      <c r="J2152" s="12"/>
      <c r="K2152" s="12"/>
      <c r="L2152" s="12"/>
      <c r="M2152" s="49"/>
      <c r="N2152" s="49"/>
      <c r="O2152" s="12"/>
      <c r="P2152" s="12"/>
      <c r="Q2152" s="12"/>
      <c r="R2152" s="12"/>
      <c r="S2152" s="12"/>
      <c r="T2152" s="12"/>
    </row>
    <row r="2153" spans="1:20" s="1" customFormat="1" x14ac:dyDescent="0.4">
      <c r="A2153" s="12"/>
      <c r="B2153" s="12"/>
      <c r="C2153" s="42"/>
      <c r="D2153" s="12"/>
      <c r="E2153" s="12"/>
      <c r="F2153" s="12"/>
      <c r="G2153" s="12"/>
      <c r="H2153" s="12"/>
      <c r="I2153" s="12"/>
      <c r="J2153" s="12"/>
      <c r="K2153" s="12"/>
      <c r="L2153" s="12"/>
      <c r="M2153" s="49"/>
      <c r="N2153" s="49"/>
      <c r="O2153" s="12"/>
      <c r="P2153" s="12"/>
      <c r="Q2153" s="12"/>
      <c r="R2153" s="12"/>
      <c r="S2153" s="12"/>
      <c r="T2153" s="12"/>
    </row>
    <row r="2154" spans="1:20" s="1" customFormat="1" x14ac:dyDescent="0.4">
      <c r="A2154" s="12"/>
      <c r="B2154" s="12"/>
      <c r="C2154" s="42"/>
      <c r="D2154" s="12"/>
      <c r="E2154" s="12"/>
      <c r="F2154" s="12"/>
      <c r="G2154" s="12"/>
      <c r="H2154" s="12"/>
      <c r="I2154" s="12"/>
      <c r="J2154" s="12"/>
      <c r="K2154" s="12"/>
      <c r="L2154" s="12"/>
      <c r="M2154" s="49"/>
      <c r="N2154" s="49"/>
      <c r="O2154" s="12"/>
      <c r="P2154" s="12"/>
      <c r="Q2154" s="12"/>
      <c r="R2154" s="12"/>
      <c r="S2154" s="12"/>
      <c r="T2154" s="12"/>
    </row>
    <row r="2155" spans="1:20" s="1" customFormat="1" x14ac:dyDescent="0.4">
      <c r="A2155" s="12"/>
      <c r="B2155" s="12"/>
      <c r="C2155" s="42"/>
      <c r="D2155" s="12"/>
      <c r="E2155" s="12"/>
      <c r="F2155" s="12"/>
      <c r="G2155" s="12"/>
      <c r="H2155" s="12"/>
      <c r="I2155" s="12"/>
      <c r="J2155" s="12"/>
      <c r="K2155" s="12"/>
      <c r="L2155" s="12"/>
      <c r="M2155" s="49"/>
      <c r="N2155" s="49"/>
      <c r="O2155" s="12"/>
      <c r="P2155" s="12"/>
      <c r="Q2155" s="12"/>
      <c r="R2155" s="12"/>
      <c r="S2155" s="12"/>
      <c r="T2155" s="12"/>
    </row>
    <row r="2156" spans="1:20" s="1" customFormat="1" x14ac:dyDescent="0.4">
      <c r="A2156" s="12"/>
      <c r="B2156" s="12"/>
      <c r="C2156" s="42"/>
      <c r="D2156" s="12"/>
      <c r="E2156" s="12"/>
      <c r="F2156" s="12"/>
      <c r="G2156" s="12"/>
      <c r="H2156" s="12"/>
      <c r="I2156" s="12"/>
      <c r="J2156" s="12"/>
      <c r="K2156" s="12"/>
      <c r="L2156" s="12"/>
      <c r="M2156" s="49"/>
      <c r="N2156" s="49"/>
      <c r="O2156" s="12"/>
      <c r="P2156" s="12"/>
      <c r="Q2156" s="12"/>
      <c r="R2156" s="12"/>
      <c r="S2156" s="12"/>
      <c r="T2156" s="12"/>
    </row>
    <row r="2157" spans="1:20" s="1" customFormat="1" x14ac:dyDescent="0.4">
      <c r="A2157" s="12"/>
      <c r="B2157" s="12"/>
      <c r="C2157" s="42"/>
      <c r="D2157" s="12"/>
      <c r="E2157" s="12"/>
      <c r="F2157" s="12"/>
      <c r="G2157" s="12"/>
      <c r="H2157" s="12"/>
      <c r="I2157" s="12"/>
      <c r="J2157" s="12"/>
      <c r="K2157" s="12"/>
      <c r="L2157" s="12"/>
      <c r="M2157" s="49"/>
      <c r="N2157" s="49"/>
      <c r="O2157" s="12"/>
      <c r="P2157" s="12"/>
      <c r="Q2157" s="12"/>
      <c r="R2157" s="12"/>
      <c r="S2157" s="12"/>
      <c r="T2157" s="12"/>
    </row>
    <row r="2158" spans="1:20" s="1" customFormat="1" x14ac:dyDescent="0.4">
      <c r="A2158" s="12"/>
      <c r="B2158" s="12"/>
      <c r="C2158" s="42"/>
      <c r="D2158" s="12"/>
      <c r="E2158" s="12"/>
      <c r="F2158" s="12"/>
      <c r="G2158" s="12"/>
      <c r="H2158" s="12"/>
      <c r="I2158" s="12"/>
      <c r="J2158" s="12"/>
      <c r="K2158" s="12"/>
      <c r="L2158" s="12"/>
      <c r="M2158" s="49"/>
      <c r="N2158" s="49"/>
      <c r="O2158" s="12"/>
      <c r="P2158" s="12"/>
      <c r="Q2158" s="12"/>
      <c r="R2158" s="12"/>
      <c r="S2158" s="12"/>
      <c r="T2158" s="12"/>
    </row>
    <row r="2159" spans="1:20" s="1" customFormat="1" x14ac:dyDescent="0.4">
      <c r="A2159" s="12"/>
      <c r="B2159" s="12"/>
      <c r="C2159" s="42"/>
      <c r="D2159" s="12"/>
      <c r="E2159" s="12"/>
      <c r="F2159" s="12"/>
      <c r="G2159" s="12"/>
      <c r="H2159" s="12"/>
      <c r="I2159" s="12"/>
      <c r="J2159" s="12"/>
      <c r="K2159" s="12"/>
      <c r="L2159" s="12"/>
      <c r="M2159" s="49"/>
      <c r="N2159" s="49"/>
      <c r="O2159" s="12"/>
      <c r="P2159" s="12"/>
      <c r="Q2159" s="12"/>
      <c r="R2159" s="12"/>
      <c r="S2159" s="12"/>
      <c r="T2159" s="12"/>
    </row>
    <row r="2160" spans="1:20" s="1" customFormat="1" x14ac:dyDescent="0.4">
      <c r="A2160" s="12"/>
      <c r="B2160" s="12"/>
      <c r="C2160" s="42"/>
      <c r="D2160" s="12"/>
      <c r="E2160" s="12"/>
      <c r="F2160" s="12"/>
      <c r="G2160" s="12"/>
      <c r="H2160" s="12"/>
      <c r="I2160" s="12"/>
      <c r="J2160" s="12"/>
      <c r="K2160" s="12"/>
      <c r="L2160" s="12"/>
      <c r="M2160" s="49"/>
      <c r="N2160" s="49"/>
      <c r="O2160" s="12"/>
      <c r="P2160" s="12"/>
      <c r="Q2160" s="12"/>
      <c r="R2160" s="12"/>
      <c r="S2160" s="12"/>
      <c r="T2160" s="12"/>
    </row>
    <row r="2161" spans="1:20" s="1" customFormat="1" x14ac:dyDescent="0.4">
      <c r="A2161" s="12"/>
      <c r="B2161" s="12"/>
      <c r="C2161" s="42"/>
      <c r="D2161" s="12"/>
      <c r="E2161" s="12"/>
      <c r="F2161" s="12"/>
      <c r="G2161" s="12"/>
      <c r="H2161" s="12"/>
      <c r="I2161" s="12"/>
      <c r="J2161" s="12"/>
      <c r="K2161" s="12"/>
      <c r="L2161" s="12"/>
      <c r="M2161" s="49"/>
      <c r="N2161" s="49"/>
      <c r="O2161" s="12"/>
      <c r="P2161" s="12"/>
      <c r="Q2161" s="12"/>
      <c r="R2161" s="12"/>
      <c r="S2161" s="12"/>
      <c r="T2161" s="12"/>
    </row>
    <row r="2162" spans="1:20" s="1" customFormat="1" x14ac:dyDescent="0.4">
      <c r="A2162" s="12"/>
      <c r="B2162" s="12"/>
      <c r="C2162" s="42"/>
      <c r="D2162" s="12"/>
      <c r="E2162" s="12"/>
      <c r="F2162" s="12"/>
      <c r="G2162" s="12"/>
      <c r="H2162" s="12"/>
      <c r="I2162" s="12"/>
      <c r="J2162" s="12"/>
      <c r="K2162" s="12"/>
      <c r="L2162" s="12"/>
      <c r="M2162" s="49"/>
      <c r="N2162" s="49"/>
      <c r="O2162" s="12"/>
      <c r="P2162" s="12"/>
      <c r="Q2162" s="12"/>
      <c r="R2162" s="12"/>
      <c r="S2162" s="12"/>
      <c r="T2162" s="12"/>
    </row>
    <row r="2163" spans="1:20" s="1" customFormat="1" x14ac:dyDescent="0.4">
      <c r="A2163" s="12"/>
      <c r="B2163" s="12"/>
      <c r="C2163" s="42"/>
      <c r="D2163" s="12"/>
      <c r="E2163" s="12"/>
      <c r="F2163" s="12"/>
      <c r="G2163" s="12"/>
      <c r="H2163" s="12"/>
      <c r="I2163" s="12"/>
      <c r="J2163" s="12"/>
      <c r="K2163" s="12"/>
      <c r="L2163" s="12"/>
      <c r="M2163" s="49"/>
      <c r="N2163" s="49"/>
      <c r="O2163" s="12"/>
      <c r="P2163" s="12"/>
      <c r="Q2163" s="12"/>
      <c r="R2163" s="12"/>
      <c r="S2163" s="12"/>
      <c r="T2163" s="12"/>
    </row>
    <row r="2164" spans="1:20" s="1" customFormat="1" x14ac:dyDescent="0.4">
      <c r="A2164" s="12"/>
      <c r="B2164" s="12"/>
      <c r="C2164" s="42"/>
      <c r="D2164" s="12"/>
      <c r="E2164" s="12"/>
      <c r="F2164" s="12"/>
      <c r="G2164" s="12"/>
      <c r="H2164" s="12"/>
      <c r="I2164" s="12"/>
      <c r="J2164" s="12"/>
      <c r="K2164" s="12"/>
      <c r="L2164" s="12"/>
      <c r="M2164" s="49"/>
      <c r="N2164" s="49"/>
      <c r="O2164" s="12"/>
      <c r="P2164" s="12"/>
      <c r="Q2164" s="12"/>
      <c r="R2164" s="12"/>
      <c r="S2164" s="12"/>
      <c r="T2164" s="12"/>
    </row>
    <row r="2165" spans="1:20" s="1" customFormat="1" x14ac:dyDescent="0.4">
      <c r="A2165" s="12"/>
      <c r="B2165" s="12"/>
      <c r="C2165" s="42"/>
      <c r="D2165" s="12"/>
      <c r="E2165" s="12"/>
      <c r="F2165" s="12"/>
      <c r="G2165" s="12"/>
      <c r="H2165" s="12"/>
      <c r="I2165" s="12"/>
      <c r="J2165" s="12"/>
      <c r="K2165" s="12"/>
      <c r="L2165" s="12"/>
      <c r="M2165" s="49"/>
      <c r="N2165" s="49"/>
      <c r="O2165" s="12"/>
      <c r="P2165" s="12"/>
      <c r="Q2165" s="12"/>
      <c r="R2165" s="12"/>
      <c r="S2165" s="12"/>
      <c r="T2165" s="12"/>
    </row>
    <row r="2166" spans="1:20" s="1" customFormat="1" x14ac:dyDescent="0.4">
      <c r="A2166" s="12"/>
      <c r="B2166" s="12"/>
      <c r="C2166" s="42"/>
      <c r="D2166" s="12"/>
      <c r="E2166" s="12"/>
      <c r="F2166" s="12"/>
      <c r="G2166" s="12"/>
      <c r="H2166" s="12"/>
      <c r="I2166" s="12"/>
      <c r="J2166" s="12"/>
      <c r="K2166" s="12"/>
      <c r="L2166" s="12"/>
      <c r="M2166" s="49"/>
      <c r="N2166" s="49"/>
      <c r="O2166" s="12"/>
      <c r="P2166" s="12"/>
      <c r="Q2166" s="12"/>
      <c r="R2166" s="12"/>
      <c r="S2166" s="12"/>
      <c r="T2166" s="12"/>
    </row>
    <row r="2167" spans="1:20" s="1" customFormat="1" x14ac:dyDescent="0.4">
      <c r="A2167" s="12"/>
      <c r="B2167" s="12"/>
      <c r="C2167" s="42"/>
      <c r="D2167" s="12"/>
      <c r="E2167" s="12"/>
      <c r="F2167" s="12"/>
      <c r="G2167" s="12"/>
      <c r="H2167" s="12"/>
      <c r="I2167" s="12"/>
      <c r="J2167" s="12"/>
      <c r="K2167" s="12"/>
      <c r="L2167" s="12"/>
      <c r="M2167" s="49"/>
      <c r="N2167" s="49"/>
      <c r="O2167" s="12"/>
      <c r="P2167" s="12"/>
      <c r="Q2167" s="12"/>
      <c r="R2167" s="12"/>
      <c r="S2167" s="12"/>
      <c r="T2167" s="12"/>
    </row>
    <row r="2168" spans="1:20" s="1" customFormat="1" x14ac:dyDescent="0.4">
      <c r="A2168" s="12"/>
      <c r="B2168" s="12"/>
      <c r="C2168" s="42"/>
      <c r="D2168" s="12"/>
      <c r="E2168" s="12"/>
      <c r="F2168" s="12"/>
      <c r="G2168" s="12"/>
      <c r="H2168" s="12"/>
      <c r="I2168" s="12"/>
      <c r="J2168" s="12"/>
      <c r="K2168" s="12"/>
      <c r="L2168" s="12"/>
      <c r="M2168" s="49"/>
      <c r="N2168" s="49"/>
      <c r="O2168" s="12"/>
      <c r="P2168" s="12"/>
      <c r="Q2168" s="12"/>
      <c r="R2168" s="12"/>
      <c r="S2168" s="12"/>
      <c r="T2168" s="12"/>
    </row>
    <row r="2169" spans="1:20" s="1" customFormat="1" x14ac:dyDescent="0.4">
      <c r="A2169" s="12"/>
      <c r="B2169" s="12"/>
      <c r="C2169" s="42"/>
      <c r="D2169" s="12"/>
      <c r="E2169" s="12"/>
      <c r="F2169" s="12"/>
      <c r="G2169" s="12"/>
      <c r="H2169" s="12"/>
      <c r="I2169" s="12"/>
      <c r="J2169" s="12"/>
      <c r="K2169" s="12"/>
      <c r="L2169" s="12"/>
      <c r="M2169" s="49"/>
      <c r="N2169" s="49"/>
      <c r="O2169" s="12"/>
      <c r="P2169" s="12"/>
      <c r="Q2169" s="12"/>
      <c r="R2169" s="12"/>
      <c r="S2169" s="12"/>
      <c r="T2169" s="12"/>
    </row>
    <row r="2170" spans="1:20" s="1" customFormat="1" x14ac:dyDescent="0.4">
      <c r="A2170" s="12"/>
      <c r="B2170" s="12"/>
      <c r="C2170" s="42"/>
      <c r="D2170" s="12"/>
      <c r="E2170" s="12"/>
      <c r="F2170" s="12"/>
      <c r="G2170" s="12"/>
      <c r="H2170" s="12"/>
      <c r="I2170" s="12"/>
      <c r="J2170" s="12"/>
      <c r="K2170" s="12"/>
      <c r="L2170" s="12"/>
      <c r="M2170" s="49"/>
      <c r="N2170" s="49"/>
      <c r="O2170" s="12"/>
      <c r="P2170" s="12"/>
      <c r="Q2170" s="12"/>
      <c r="R2170" s="12"/>
      <c r="S2170" s="12"/>
      <c r="T2170" s="12"/>
    </row>
    <row r="2171" spans="1:20" s="1" customFormat="1" x14ac:dyDescent="0.4">
      <c r="A2171" s="12"/>
      <c r="B2171" s="12"/>
      <c r="C2171" s="42"/>
      <c r="D2171" s="12"/>
      <c r="E2171" s="12"/>
      <c r="F2171" s="12"/>
      <c r="G2171" s="12"/>
      <c r="H2171" s="12"/>
      <c r="I2171" s="12"/>
      <c r="J2171" s="12"/>
      <c r="K2171" s="12"/>
      <c r="L2171" s="12"/>
      <c r="M2171" s="49"/>
      <c r="N2171" s="49"/>
      <c r="O2171" s="12"/>
      <c r="P2171" s="12"/>
      <c r="Q2171" s="12"/>
      <c r="R2171" s="12"/>
      <c r="S2171" s="12"/>
      <c r="T2171" s="12"/>
    </row>
    <row r="2172" spans="1:20" s="1" customFormat="1" x14ac:dyDescent="0.4">
      <c r="A2172" s="12"/>
      <c r="B2172" s="12"/>
      <c r="C2172" s="42"/>
      <c r="D2172" s="12"/>
      <c r="E2172" s="12"/>
      <c r="F2172" s="12"/>
      <c r="G2172" s="12"/>
      <c r="H2172" s="12"/>
      <c r="I2172" s="12"/>
      <c r="J2172" s="12"/>
      <c r="K2172" s="12"/>
      <c r="L2172" s="12"/>
      <c r="M2172" s="49"/>
      <c r="N2172" s="49"/>
      <c r="O2172" s="12"/>
      <c r="P2172" s="12"/>
      <c r="Q2172" s="12"/>
      <c r="R2172" s="12"/>
      <c r="S2172" s="12"/>
      <c r="T2172" s="12"/>
    </row>
    <row r="2173" spans="1:20" s="1" customFormat="1" x14ac:dyDescent="0.4">
      <c r="A2173" s="12"/>
      <c r="B2173" s="12"/>
      <c r="C2173" s="42"/>
      <c r="D2173" s="12"/>
      <c r="E2173" s="12"/>
      <c r="F2173" s="12"/>
      <c r="G2173" s="12"/>
      <c r="H2173" s="12"/>
      <c r="I2173" s="12"/>
      <c r="J2173" s="12"/>
      <c r="K2173" s="12"/>
      <c r="L2173" s="12"/>
      <c r="M2173" s="49"/>
      <c r="N2173" s="49"/>
      <c r="O2173" s="12"/>
      <c r="P2173" s="12"/>
      <c r="Q2173" s="12"/>
      <c r="R2173" s="12"/>
      <c r="S2173" s="12"/>
      <c r="T2173" s="12"/>
    </row>
    <row r="2174" spans="1:20" s="1" customFormat="1" x14ac:dyDescent="0.4">
      <c r="A2174" s="12"/>
      <c r="B2174" s="12"/>
      <c r="C2174" s="42"/>
      <c r="D2174" s="12"/>
      <c r="E2174" s="12"/>
      <c r="F2174" s="12"/>
      <c r="G2174" s="12"/>
      <c r="H2174" s="12"/>
      <c r="I2174" s="12"/>
      <c r="J2174" s="12"/>
      <c r="K2174" s="12"/>
      <c r="L2174" s="12"/>
      <c r="M2174" s="49"/>
      <c r="N2174" s="49"/>
      <c r="O2174" s="12"/>
      <c r="P2174" s="12"/>
      <c r="Q2174" s="12"/>
      <c r="R2174" s="12"/>
      <c r="S2174" s="12"/>
      <c r="T2174" s="12"/>
    </row>
    <row r="2175" spans="1:20" s="1" customFormat="1" x14ac:dyDescent="0.4">
      <c r="A2175" s="12"/>
      <c r="B2175" s="12"/>
      <c r="C2175" s="42"/>
      <c r="D2175" s="12"/>
      <c r="E2175" s="12"/>
      <c r="F2175" s="12"/>
      <c r="G2175" s="12"/>
      <c r="H2175" s="12"/>
      <c r="I2175" s="12"/>
      <c r="J2175" s="12"/>
      <c r="K2175" s="12"/>
      <c r="L2175" s="12"/>
      <c r="M2175" s="49"/>
      <c r="N2175" s="49"/>
      <c r="O2175" s="12"/>
      <c r="P2175" s="12"/>
      <c r="Q2175" s="12"/>
      <c r="R2175" s="12"/>
      <c r="S2175" s="12"/>
      <c r="T2175" s="12"/>
    </row>
    <row r="2176" spans="1:20" s="1" customFormat="1" x14ac:dyDescent="0.4">
      <c r="A2176" s="12"/>
      <c r="B2176" s="12"/>
      <c r="C2176" s="42"/>
      <c r="D2176" s="12"/>
      <c r="E2176" s="12"/>
      <c r="F2176" s="12"/>
      <c r="G2176" s="12"/>
      <c r="H2176" s="12"/>
      <c r="I2176" s="12"/>
      <c r="J2176" s="12"/>
      <c r="K2176" s="12"/>
      <c r="L2176" s="12"/>
      <c r="M2176" s="49"/>
      <c r="N2176" s="49"/>
      <c r="O2176" s="12"/>
      <c r="P2176" s="12"/>
      <c r="Q2176" s="12"/>
      <c r="R2176" s="12"/>
      <c r="S2176" s="12"/>
      <c r="T2176" s="12"/>
    </row>
    <row r="2177" spans="1:20" s="1" customFormat="1" x14ac:dyDescent="0.4">
      <c r="A2177" s="12"/>
      <c r="B2177" s="12"/>
      <c r="C2177" s="42"/>
      <c r="D2177" s="12"/>
      <c r="E2177" s="12"/>
      <c r="F2177" s="12"/>
      <c r="G2177" s="12"/>
      <c r="H2177" s="12"/>
      <c r="I2177" s="12"/>
      <c r="J2177" s="12"/>
      <c r="K2177" s="12"/>
      <c r="L2177" s="12"/>
      <c r="M2177" s="49"/>
      <c r="N2177" s="49"/>
      <c r="O2177" s="12"/>
      <c r="P2177" s="12"/>
      <c r="Q2177" s="12"/>
      <c r="R2177" s="12"/>
      <c r="S2177" s="12"/>
      <c r="T2177" s="12"/>
    </row>
    <row r="2178" spans="1:20" s="1" customFormat="1" x14ac:dyDescent="0.4">
      <c r="A2178" s="12"/>
      <c r="B2178" s="12"/>
      <c r="C2178" s="42"/>
      <c r="D2178" s="12"/>
      <c r="E2178" s="12"/>
      <c r="F2178" s="12"/>
      <c r="G2178" s="12"/>
      <c r="H2178" s="12"/>
      <c r="I2178" s="12"/>
      <c r="J2178" s="12"/>
      <c r="K2178" s="12"/>
      <c r="L2178" s="12"/>
      <c r="M2178" s="49"/>
      <c r="N2178" s="49"/>
      <c r="O2178" s="12"/>
      <c r="P2178" s="12"/>
      <c r="Q2178" s="12"/>
      <c r="R2178" s="12"/>
      <c r="S2178" s="12"/>
      <c r="T2178" s="12"/>
    </row>
    <row r="2179" spans="1:20" s="1" customFormat="1" x14ac:dyDescent="0.4">
      <c r="A2179" s="12"/>
      <c r="B2179" s="12"/>
      <c r="C2179" s="42"/>
      <c r="D2179" s="12"/>
      <c r="E2179" s="12"/>
      <c r="F2179" s="12"/>
      <c r="G2179" s="12"/>
      <c r="H2179" s="12"/>
      <c r="I2179" s="12"/>
      <c r="J2179" s="12"/>
      <c r="K2179" s="12"/>
      <c r="L2179" s="12"/>
      <c r="M2179" s="49"/>
      <c r="N2179" s="49"/>
      <c r="O2179" s="12"/>
      <c r="P2179" s="12"/>
      <c r="Q2179" s="12"/>
      <c r="R2179" s="12"/>
      <c r="S2179" s="12"/>
      <c r="T2179" s="12"/>
    </row>
    <row r="2180" spans="1:20" s="1" customFormat="1" x14ac:dyDescent="0.4">
      <c r="A2180" s="12"/>
      <c r="B2180" s="12"/>
      <c r="C2180" s="42"/>
      <c r="D2180" s="12"/>
      <c r="E2180" s="12"/>
      <c r="F2180" s="12"/>
      <c r="G2180" s="12"/>
      <c r="H2180" s="12"/>
      <c r="I2180" s="12"/>
      <c r="J2180" s="12"/>
      <c r="K2180" s="12"/>
      <c r="L2180" s="12"/>
      <c r="M2180" s="49"/>
      <c r="N2180" s="49"/>
      <c r="O2180" s="12"/>
      <c r="P2180" s="12"/>
      <c r="Q2180" s="12"/>
      <c r="R2180" s="12"/>
      <c r="S2180" s="12"/>
      <c r="T2180" s="12"/>
    </row>
    <row r="2181" spans="1:20" s="1" customFormat="1" x14ac:dyDescent="0.4">
      <c r="A2181" s="12"/>
      <c r="B2181" s="12"/>
      <c r="C2181" s="42"/>
      <c r="D2181" s="12"/>
      <c r="E2181" s="12"/>
      <c r="F2181" s="12"/>
      <c r="G2181" s="12"/>
      <c r="H2181" s="12"/>
      <c r="I2181" s="12"/>
      <c r="J2181" s="12"/>
      <c r="K2181" s="12"/>
      <c r="L2181" s="12"/>
      <c r="M2181" s="49"/>
      <c r="N2181" s="49"/>
      <c r="O2181" s="12"/>
      <c r="P2181" s="12"/>
      <c r="Q2181" s="12"/>
      <c r="R2181" s="12"/>
      <c r="S2181" s="12"/>
      <c r="T2181" s="12"/>
    </row>
    <row r="2182" spans="1:20" s="1" customFormat="1" x14ac:dyDescent="0.4">
      <c r="A2182" s="12"/>
      <c r="B2182" s="12"/>
      <c r="C2182" s="42"/>
      <c r="D2182" s="12"/>
      <c r="E2182" s="12"/>
      <c r="F2182" s="12"/>
      <c r="G2182" s="12"/>
      <c r="H2182" s="12"/>
      <c r="I2182" s="12"/>
      <c r="J2182" s="12"/>
      <c r="K2182" s="12"/>
      <c r="L2182" s="12"/>
      <c r="M2182" s="49"/>
      <c r="N2182" s="49"/>
      <c r="O2182" s="12"/>
      <c r="P2182" s="12"/>
      <c r="Q2182" s="12"/>
      <c r="R2182" s="12"/>
      <c r="S2182" s="12"/>
      <c r="T2182" s="12"/>
    </row>
    <row r="2183" spans="1:20" s="1" customFormat="1" x14ac:dyDescent="0.4">
      <c r="A2183" s="12"/>
      <c r="B2183" s="12"/>
      <c r="C2183" s="42"/>
      <c r="D2183" s="12"/>
      <c r="E2183" s="12"/>
      <c r="F2183" s="12"/>
      <c r="G2183" s="12"/>
      <c r="H2183" s="12"/>
      <c r="I2183" s="12"/>
      <c r="J2183" s="12"/>
      <c r="K2183" s="12"/>
      <c r="L2183" s="12"/>
      <c r="M2183" s="49"/>
      <c r="N2183" s="49"/>
      <c r="O2183" s="12"/>
      <c r="P2183" s="12"/>
      <c r="Q2183" s="12"/>
      <c r="R2183" s="12"/>
      <c r="S2183" s="12"/>
      <c r="T2183" s="12"/>
    </row>
    <row r="2184" spans="1:20" s="1" customFormat="1" x14ac:dyDescent="0.4">
      <c r="A2184" s="12"/>
      <c r="B2184" s="12"/>
      <c r="C2184" s="42"/>
      <c r="D2184" s="12"/>
      <c r="E2184" s="12"/>
      <c r="F2184" s="12"/>
      <c r="G2184" s="12"/>
      <c r="H2184" s="12"/>
      <c r="I2184" s="12"/>
      <c r="J2184" s="12"/>
      <c r="K2184" s="12"/>
      <c r="L2184" s="12"/>
      <c r="M2184" s="49"/>
      <c r="N2184" s="49"/>
      <c r="O2184" s="12"/>
      <c r="P2184" s="12"/>
      <c r="Q2184" s="12"/>
      <c r="R2184" s="12"/>
      <c r="S2184" s="12"/>
      <c r="T2184" s="12"/>
    </row>
    <row r="2185" spans="1:20" s="1" customFormat="1" x14ac:dyDescent="0.4">
      <c r="A2185" s="12"/>
      <c r="B2185" s="12"/>
      <c r="C2185" s="42"/>
      <c r="D2185" s="12"/>
      <c r="E2185" s="12"/>
      <c r="F2185" s="12"/>
      <c r="G2185" s="12"/>
      <c r="H2185" s="12"/>
      <c r="I2185" s="12"/>
      <c r="J2185" s="12"/>
      <c r="K2185" s="12"/>
      <c r="L2185" s="12"/>
      <c r="M2185" s="49"/>
      <c r="N2185" s="49"/>
      <c r="O2185" s="12"/>
      <c r="P2185" s="12"/>
      <c r="Q2185" s="12"/>
      <c r="R2185" s="12"/>
      <c r="S2185" s="12"/>
      <c r="T2185" s="12"/>
    </row>
    <row r="2186" spans="1:20" s="1" customFormat="1" x14ac:dyDescent="0.4">
      <c r="A2186" s="12"/>
      <c r="B2186" s="12"/>
      <c r="C2186" s="42"/>
      <c r="D2186" s="12"/>
      <c r="E2186" s="12"/>
      <c r="F2186" s="12"/>
      <c r="G2186" s="12"/>
      <c r="H2186" s="12"/>
      <c r="I2186" s="12"/>
      <c r="J2186" s="12"/>
      <c r="K2186" s="12"/>
      <c r="L2186" s="12"/>
      <c r="M2186" s="49"/>
      <c r="N2186" s="49"/>
      <c r="O2186" s="12"/>
      <c r="P2186" s="12"/>
      <c r="Q2186" s="12"/>
      <c r="R2186" s="12"/>
      <c r="S2186" s="12"/>
      <c r="T2186" s="12"/>
    </row>
    <row r="2187" spans="1:20" s="1" customFormat="1" x14ac:dyDescent="0.4">
      <c r="A2187" s="12"/>
      <c r="B2187" s="12"/>
      <c r="C2187" s="42"/>
      <c r="D2187" s="12"/>
      <c r="E2187" s="12"/>
      <c r="F2187" s="12"/>
      <c r="G2187" s="12"/>
      <c r="H2187" s="12"/>
      <c r="I2187" s="12"/>
      <c r="J2187" s="12"/>
      <c r="K2187" s="12"/>
      <c r="L2187" s="12"/>
      <c r="M2187" s="49"/>
      <c r="N2187" s="49"/>
      <c r="O2187" s="12"/>
      <c r="P2187" s="12"/>
      <c r="Q2187" s="12"/>
      <c r="R2187" s="12"/>
      <c r="S2187" s="12"/>
      <c r="T2187" s="12"/>
    </row>
    <row r="2188" spans="1:20" s="1" customFormat="1" x14ac:dyDescent="0.4">
      <c r="A2188" s="12"/>
      <c r="B2188" s="12"/>
      <c r="C2188" s="42"/>
      <c r="D2188" s="12"/>
      <c r="E2188" s="12"/>
      <c r="F2188" s="12"/>
      <c r="G2188" s="12"/>
      <c r="H2188" s="12"/>
      <c r="I2188" s="12"/>
      <c r="J2188" s="12"/>
      <c r="K2188" s="12"/>
      <c r="L2188" s="12"/>
      <c r="M2188" s="49"/>
      <c r="N2188" s="49"/>
      <c r="O2188" s="12"/>
      <c r="P2188" s="12"/>
      <c r="Q2188" s="12"/>
      <c r="R2188" s="12"/>
      <c r="S2188" s="12"/>
      <c r="T2188" s="12"/>
    </row>
    <row r="2189" spans="1:20" s="1" customFormat="1" x14ac:dyDescent="0.4">
      <c r="A2189" s="12"/>
      <c r="B2189" s="12"/>
      <c r="C2189" s="42"/>
      <c r="D2189" s="12"/>
      <c r="E2189" s="12"/>
      <c r="F2189" s="12"/>
      <c r="G2189" s="12"/>
      <c r="H2189" s="12"/>
      <c r="I2189" s="12"/>
      <c r="J2189" s="12"/>
      <c r="K2189" s="12"/>
      <c r="L2189" s="12"/>
      <c r="M2189" s="49"/>
      <c r="N2189" s="49"/>
      <c r="O2189" s="12"/>
      <c r="P2189" s="12"/>
      <c r="Q2189" s="12"/>
      <c r="R2189" s="12"/>
      <c r="S2189" s="12"/>
      <c r="T2189" s="12"/>
    </row>
    <row r="2190" spans="1:20" s="1" customFormat="1" x14ac:dyDescent="0.4">
      <c r="A2190" s="12"/>
      <c r="B2190" s="12"/>
      <c r="C2190" s="42"/>
      <c r="D2190" s="12"/>
      <c r="E2190" s="12"/>
      <c r="F2190" s="12"/>
      <c r="G2190" s="12"/>
      <c r="H2190" s="12"/>
      <c r="I2190" s="12"/>
      <c r="J2190" s="12"/>
      <c r="K2190" s="12"/>
      <c r="L2190" s="12"/>
      <c r="M2190" s="49"/>
      <c r="N2190" s="49"/>
      <c r="O2190" s="12"/>
      <c r="P2190" s="12"/>
      <c r="Q2190" s="12"/>
      <c r="R2190" s="12"/>
      <c r="S2190" s="12"/>
      <c r="T2190" s="12"/>
    </row>
    <row r="2191" spans="1:20" s="1" customFormat="1" x14ac:dyDescent="0.4">
      <c r="A2191" s="12"/>
      <c r="B2191" s="12"/>
      <c r="C2191" s="42"/>
      <c r="D2191" s="12"/>
      <c r="E2191" s="12"/>
      <c r="F2191" s="12"/>
      <c r="G2191" s="12"/>
      <c r="H2191" s="12"/>
      <c r="I2191" s="12"/>
      <c r="J2191" s="12"/>
      <c r="K2191" s="12"/>
      <c r="L2191" s="12"/>
      <c r="M2191" s="49"/>
      <c r="N2191" s="49"/>
      <c r="O2191" s="12"/>
      <c r="P2191" s="12"/>
      <c r="Q2191" s="12"/>
      <c r="R2191" s="12"/>
      <c r="S2191" s="12"/>
      <c r="T2191" s="12"/>
    </row>
    <row r="2192" spans="1:20" s="1" customFormat="1" x14ac:dyDescent="0.4">
      <c r="A2192" s="12"/>
      <c r="B2192" s="12"/>
      <c r="C2192" s="42"/>
      <c r="D2192" s="12"/>
      <c r="E2192" s="12"/>
      <c r="F2192" s="12"/>
      <c r="G2192" s="12"/>
      <c r="H2192" s="12"/>
      <c r="I2192" s="12"/>
      <c r="J2192" s="12"/>
      <c r="K2192" s="12"/>
      <c r="L2192" s="12"/>
      <c r="M2192" s="49"/>
      <c r="N2192" s="49"/>
      <c r="O2192" s="12"/>
      <c r="P2192" s="12"/>
      <c r="Q2192" s="12"/>
      <c r="R2192" s="12"/>
      <c r="S2192" s="12"/>
      <c r="T2192" s="12"/>
    </row>
    <row r="2193" spans="1:20" s="1" customFormat="1" x14ac:dyDescent="0.4">
      <c r="A2193" s="12"/>
      <c r="B2193" s="12"/>
      <c r="C2193" s="42"/>
      <c r="D2193" s="12"/>
      <c r="E2193" s="12"/>
      <c r="F2193" s="12"/>
      <c r="G2193" s="12"/>
      <c r="H2193" s="12"/>
      <c r="I2193" s="12"/>
      <c r="J2193" s="12"/>
      <c r="K2193" s="12"/>
      <c r="L2193" s="12"/>
      <c r="M2193" s="49"/>
      <c r="N2193" s="49"/>
      <c r="O2193" s="12"/>
      <c r="P2193" s="12"/>
      <c r="Q2193" s="12"/>
      <c r="R2193" s="12"/>
      <c r="S2193" s="12"/>
      <c r="T2193" s="12"/>
    </row>
    <row r="2194" spans="1:20" s="1" customFormat="1" x14ac:dyDescent="0.4">
      <c r="A2194" s="12"/>
      <c r="B2194" s="12"/>
      <c r="C2194" s="42"/>
      <c r="D2194" s="12"/>
      <c r="E2194" s="12"/>
      <c r="F2194" s="12"/>
      <c r="G2194" s="12"/>
      <c r="H2194" s="12"/>
      <c r="I2194" s="12"/>
      <c r="J2194" s="12"/>
      <c r="K2194" s="12"/>
      <c r="L2194" s="12"/>
      <c r="M2194" s="49"/>
      <c r="N2194" s="49"/>
      <c r="O2194" s="12"/>
      <c r="P2194" s="12"/>
      <c r="Q2194" s="12"/>
      <c r="R2194" s="12"/>
      <c r="S2194" s="12"/>
      <c r="T2194" s="12"/>
    </row>
    <row r="2195" spans="1:20" s="1" customFormat="1" x14ac:dyDescent="0.4">
      <c r="A2195" s="12"/>
      <c r="B2195" s="12"/>
      <c r="C2195" s="42"/>
      <c r="D2195" s="12"/>
      <c r="E2195" s="12"/>
      <c r="F2195" s="12"/>
      <c r="G2195" s="12"/>
      <c r="H2195" s="12"/>
      <c r="I2195" s="12"/>
      <c r="J2195" s="12"/>
      <c r="K2195" s="12"/>
      <c r="L2195" s="12"/>
      <c r="M2195" s="49"/>
      <c r="N2195" s="49"/>
      <c r="O2195" s="12"/>
      <c r="P2195" s="12"/>
      <c r="Q2195" s="12"/>
      <c r="R2195" s="12"/>
      <c r="S2195" s="12"/>
      <c r="T2195" s="12"/>
    </row>
    <row r="2196" spans="1:20" s="1" customFormat="1" x14ac:dyDescent="0.4">
      <c r="A2196" s="12"/>
      <c r="B2196" s="12"/>
      <c r="C2196" s="42"/>
      <c r="D2196" s="12"/>
      <c r="E2196" s="12"/>
      <c r="F2196" s="12"/>
      <c r="G2196" s="12"/>
      <c r="H2196" s="12"/>
      <c r="I2196" s="12"/>
      <c r="J2196" s="12"/>
      <c r="K2196" s="12"/>
      <c r="L2196" s="12"/>
      <c r="M2196" s="49"/>
      <c r="N2196" s="49"/>
      <c r="O2196" s="12"/>
      <c r="P2196" s="12"/>
      <c r="Q2196" s="12"/>
      <c r="R2196" s="12"/>
      <c r="S2196" s="12"/>
      <c r="T2196" s="12"/>
    </row>
    <row r="2197" spans="1:20" s="1" customFormat="1" x14ac:dyDescent="0.4">
      <c r="A2197" s="12"/>
      <c r="B2197" s="12"/>
      <c r="C2197" s="42"/>
      <c r="D2197" s="12"/>
      <c r="E2197" s="12"/>
      <c r="F2197" s="12"/>
      <c r="G2197" s="12"/>
      <c r="H2197" s="12"/>
      <c r="I2197" s="12"/>
      <c r="J2197" s="12"/>
      <c r="K2197" s="12"/>
      <c r="L2197" s="12"/>
      <c r="M2197" s="49"/>
      <c r="N2197" s="49"/>
      <c r="O2197" s="12"/>
      <c r="P2197" s="12"/>
      <c r="Q2197" s="12"/>
      <c r="R2197" s="12"/>
      <c r="S2197" s="12"/>
      <c r="T2197" s="12"/>
    </row>
    <row r="2198" spans="1:20" s="1" customFormat="1" x14ac:dyDescent="0.4">
      <c r="A2198" s="12"/>
      <c r="B2198" s="12"/>
      <c r="C2198" s="42"/>
      <c r="D2198" s="12"/>
      <c r="E2198" s="12"/>
      <c r="F2198" s="12"/>
      <c r="G2198" s="12"/>
      <c r="H2198" s="12"/>
      <c r="I2198" s="12"/>
      <c r="J2198" s="12"/>
      <c r="K2198" s="12"/>
      <c r="L2198" s="12"/>
      <c r="M2198" s="49"/>
      <c r="N2198" s="49"/>
      <c r="O2198" s="12"/>
      <c r="P2198" s="12"/>
      <c r="Q2198" s="12"/>
      <c r="R2198" s="12"/>
      <c r="S2198" s="12"/>
      <c r="T2198" s="12"/>
    </row>
    <row r="2199" spans="1:20" s="1" customFormat="1" x14ac:dyDescent="0.4">
      <c r="A2199" s="12"/>
      <c r="B2199" s="12"/>
      <c r="C2199" s="42"/>
      <c r="D2199" s="12"/>
      <c r="E2199" s="12"/>
      <c r="F2199" s="12"/>
      <c r="G2199" s="12"/>
      <c r="H2199" s="12"/>
      <c r="I2199" s="12"/>
      <c r="J2199" s="12"/>
      <c r="K2199" s="12"/>
      <c r="L2199" s="12"/>
      <c r="M2199" s="49"/>
      <c r="N2199" s="49"/>
      <c r="O2199" s="12"/>
      <c r="P2199" s="12"/>
      <c r="Q2199" s="12"/>
      <c r="R2199" s="12"/>
      <c r="S2199" s="12"/>
      <c r="T2199" s="12"/>
    </row>
    <row r="2200" spans="1:20" s="1" customFormat="1" x14ac:dyDescent="0.4">
      <c r="A2200" s="12"/>
      <c r="B2200" s="12"/>
      <c r="C2200" s="42"/>
      <c r="D2200" s="12"/>
      <c r="E2200" s="12"/>
      <c r="F2200" s="12"/>
      <c r="G2200" s="12"/>
      <c r="H2200" s="12"/>
      <c r="I2200" s="12"/>
      <c r="J2200" s="12"/>
      <c r="K2200" s="12"/>
      <c r="L2200" s="12"/>
      <c r="M2200" s="49"/>
      <c r="N2200" s="49"/>
      <c r="O2200" s="12"/>
      <c r="P2200" s="12"/>
      <c r="Q2200" s="12"/>
      <c r="R2200" s="12"/>
      <c r="S2200" s="12"/>
      <c r="T2200" s="12"/>
    </row>
    <row r="2201" spans="1:20" s="1" customFormat="1" x14ac:dyDescent="0.4">
      <c r="A2201" s="12"/>
      <c r="B2201" s="12"/>
      <c r="C2201" s="42"/>
      <c r="D2201" s="12"/>
      <c r="E2201" s="12"/>
      <c r="F2201" s="12"/>
      <c r="G2201" s="12"/>
      <c r="H2201" s="12"/>
      <c r="I2201" s="12"/>
      <c r="J2201" s="12"/>
      <c r="K2201" s="12"/>
      <c r="L2201" s="12"/>
      <c r="M2201" s="49"/>
      <c r="N2201" s="49"/>
      <c r="O2201" s="12"/>
      <c r="P2201" s="12"/>
      <c r="Q2201" s="12"/>
      <c r="R2201" s="12"/>
      <c r="S2201" s="12"/>
      <c r="T2201" s="12"/>
    </row>
    <row r="2202" spans="1:20" s="1" customFormat="1" x14ac:dyDescent="0.4">
      <c r="A2202" s="12"/>
      <c r="B2202" s="12"/>
      <c r="C2202" s="42"/>
      <c r="D2202" s="12"/>
      <c r="E2202" s="12"/>
      <c r="F2202" s="12"/>
      <c r="G2202" s="12"/>
      <c r="H2202" s="12"/>
      <c r="I2202" s="12"/>
      <c r="J2202" s="12"/>
      <c r="K2202" s="12"/>
      <c r="L2202" s="12"/>
      <c r="M2202" s="49"/>
      <c r="N2202" s="49"/>
      <c r="O2202" s="12"/>
      <c r="P2202" s="12"/>
      <c r="Q2202" s="12"/>
      <c r="R2202" s="12"/>
      <c r="S2202" s="12"/>
      <c r="T2202" s="12"/>
    </row>
    <row r="2203" spans="1:20" s="1" customFormat="1" x14ac:dyDescent="0.4">
      <c r="A2203" s="12"/>
      <c r="B2203" s="12"/>
      <c r="C2203" s="42"/>
      <c r="D2203" s="12"/>
      <c r="E2203" s="12"/>
      <c r="F2203" s="12"/>
      <c r="G2203" s="12"/>
      <c r="H2203" s="12"/>
      <c r="I2203" s="12"/>
      <c r="J2203" s="12"/>
      <c r="K2203" s="12"/>
      <c r="L2203" s="12"/>
      <c r="M2203" s="49"/>
      <c r="N2203" s="49"/>
      <c r="O2203" s="12"/>
      <c r="P2203" s="12"/>
      <c r="Q2203" s="12"/>
      <c r="R2203" s="12"/>
      <c r="S2203" s="12"/>
      <c r="T2203" s="12"/>
    </row>
    <row r="2204" spans="1:20" s="1" customFormat="1" x14ac:dyDescent="0.4">
      <c r="A2204" s="12"/>
      <c r="B2204" s="12"/>
      <c r="C2204" s="42"/>
      <c r="D2204" s="12"/>
      <c r="E2204" s="12"/>
      <c r="F2204" s="12"/>
      <c r="G2204" s="12"/>
      <c r="H2204" s="12"/>
      <c r="I2204" s="12"/>
      <c r="J2204" s="12"/>
      <c r="K2204" s="12"/>
      <c r="L2204" s="12"/>
      <c r="M2204" s="49"/>
      <c r="N2204" s="49"/>
      <c r="O2204" s="12"/>
      <c r="P2204" s="12"/>
      <c r="Q2204" s="12"/>
      <c r="R2204" s="12"/>
      <c r="S2204" s="12"/>
      <c r="T2204" s="12"/>
    </row>
    <row r="2205" spans="1:20" s="1" customFormat="1" x14ac:dyDescent="0.4">
      <c r="A2205" s="12"/>
      <c r="B2205" s="12"/>
      <c r="C2205" s="42"/>
      <c r="D2205" s="12"/>
      <c r="E2205" s="12"/>
      <c r="F2205" s="12"/>
      <c r="G2205" s="12"/>
      <c r="H2205" s="12"/>
      <c r="I2205" s="12"/>
      <c r="J2205" s="12"/>
      <c r="K2205" s="12"/>
      <c r="L2205" s="12"/>
      <c r="M2205" s="49"/>
      <c r="N2205" s="49"/>
      <c r="O2205" s="12"/>
      <c r="P2205" s="12"/>
      <c r="Q2205" s="12"/>
      <c r="R2205" s="12"/>
      <c r="S2205" s="12"/>
      <c r="T2205" s="12"/>
    </row>
    <row r="2206" spans="1:20" s="1" customFormat="1" x14ac:dyDescent="0.4">
      <c r="A2206" s="12"/>
      <c r="B2206" s="12"/>
      <c r="C2206" s="42"/>
      <c r="D2206" s="12"/>
      <c r="E2206" s="12"/>
      <c r="F2206" s="12"/>
      <c r="G2206" s="12"/>
      <c r="H2206" s="12"/>
      <c r="I2206" s="12"/>
      <c r="J2206" s="12"/>
      <c r="K2206" s="12"/>
      <c r="L2206" s="12"/>
      <c r="M2206" s="49"/>
      <c r="N2206" s="49"/>
      <c r="O2206" s="12"/>
      <c r="P2206" s="12"/>
      <c r="Q2206" s="12"/>
      <c r="R2206" s="12"/>
      <c r="S2206" s="12"/>
      <c r="T2206" s="12"/>
    </row>
    <row r="2207" spans="1:20" s="1" customFormat="1" x14ac:dyDescent="0.4">
      <c r="A2207" s="12"/>
      <c r="B2207" s="12"/>
      <c r="C2207" s="42"/>
      <c r="D2207" s="12"/>
      <c r="E2207" s="12"/>
      <c r="F2207" s="12"/>
      <c r="G2207" s="12"/>
      <c r="H2207" s="12"/>
      <c r="I2207" s="12"/>
      <c r="J2207" s="12"/>
      <c r="K2207" s="12"/>
      <c r="L2207" s="12"/>
      <c r="M2207" s="49"/>
      <c r="N2207" s="49"/>
      <c r="O2207" s="12"/>
      <c r="P2207" s="12"/>
      <c r="Q2207" s="12"/>
      <c r="R2207" s="12"/>
      <c r="S2207" s="12"/>
      <c r="T2207" s="12"/>
    </row>
    <row r="2208" spans="1:20" s="1" customFormat="1" x14ac:dyDescent="0.4">
      <c r="A2208" s="12"/>
      <c r="B2208" s="12"/>
      <c r="C2208" s="42"/>
      <c r="D2208" s="12"/>
      <c r="E2208" s="12"/>
      <c r="F2208" s="12"/>
      <c r="G2208" s="12"/>
      <c r="H2208" s="12"/>
      <c r="I2208" s="12"/>
      <c r="J2208" s="12"/>
      <c r="K2208" s="12"/>
      <c r="L2208" s="12"/>
      <c r="M2208" s="49"/>
      <c r="N2208" s="49"/>
      <c r="O2208" s="12"/>
      <c r="P2208" s="12"/>
      <c r="Q2208" s="12"/>
      <c r="R2208" s="12"/>
      <c r="S2208" s="12"/>
      <c r="T2208" s="12"/>
    </row>
    <row r="2209" spans="1:20" s="1" customFormat="1" x14ac:dyDescent="0.4">
      <c r="A2209" s="12"/>
      <c r="B2209" s="12"/>
      <c r="C2209" s="42"/>
      <c r="D2209" s="12"/>
      <c r="E2209" s="12"/>
      <c r="F2209" s="12"/>
      <c r="G2209" s="12"/>
      <c r="H2209" s="12"/>
      <c r="I2209" s="12"/>
      <c r="J2209" s="12"/>
      <c r="K2209" s="12"/>
      <c r="L2209" s="12"/>
      <c r="M2209" s="49"/>
      <c r="N2209" s="49"/>
      <c r="O2209" s="12"/>
      <c r="P2209" s="12"/>
      <c r="Q2209" s="12"/>
      <c r="R2209" s="12"/>
      <c r="S2209" s="12"/>
      <c r="T2209" s="12"/>
    </row>
    <row r="2210" spans="1:20" s="1" customFormat="1" x14ac:dyDescent="0.4">
      <c r="A2210" s="12"/>
      <c r="B2210" s="12"/>
      <c r="C2210" s="42"/>
      <c r="D2210" s="12"/>
      <c r="E2210" s="12"/>
      <c r="F2210" s="12"/>
      <c r="G2210" s="12"/>
      <c r="H2210" s="12"/>
      <c r="I2210" s="12"/>
      <c r="J2210" s="12"/>
      <c r="K2210" s="12"/>
      <c r="L2210" s="12"/>
      <c r="M2210" s="49"/>
      <c r="N2210" s="49"/>
      <c r="O2210" s="12"/>
      <c r="P2210" s="12"/>
      <c r="Q2210" s="12"/>
      <c r="R2210" s="12"/>
      <c r="S2210" s="12"/>
      <c r="T2210" s="12"/>
    </row>
    <row r="2211" spans="1:20" s="1" customFormat="1" x14ac:dyDescent="0.4">
      <c r="A2211" s="12"/>
      <c r="B2211" s="12"/>
      <c r="C2211" s="42"/>
      <c r="D2211" s="12"/>
      <c r="E2211" s="12"/>
      <c r="F2211" s="12"/>
      <c r="G2211" s="12"/>
      <c r="H2211" s="12"/>
      <c r="I2211" s="12"/>
      <c r="J2211" s="12"/>
      <c r="K2211" s="12"/>
      <c r="L2211" s="12"/>
      <c r="M2211" s="49"/>
      <c r="N2211" s="49"/>
      <c r="O2211" s="12"/>
      <c r="P2211" s="12"/>
      <c r="Q2211" s="12"/>
      <c r="R2211" s="12"/>
      <c r="S2211" s="12"/>
      <c r="T2211" s="12"/>
    </row>
    <row r="2212" spans="1:20" s="1" customFormat="1" x14ac:dyDescent="0.4">
      <c r="A2212" s="12"/>
      <c r="B2212" s="12"/>
      <c r="C2212" s="42"/>
      <c r="D2212" s="12"/>
      <c r="E2212" s="12"/>
      <c r="F2212" s="12"/>
      <c r="G2212" s="12"/>
      <c r="H2212" s="12"/>
      <c r="I2212" s="12"/>
      <c r="J2212" s="12"/>
      <c r="K2212" s="12"/>
      <c r="L2212" s="12"/>
      <c r="M2212" s="49"/>
      <c r="N2212" s="49"/>
      <c r="O2212" s="12"/>
      <c r="P2212" s="12"/>
      <c r="Q2212" s="12"/>
      <c r="R2212" s="12"/>
      <c r="S2212" s="12"/>
      <c r="T2212" s="12"/>
    </row>
    <row r="2213" spans="1:20" s="1" customFormat="1" x14ac:dyDescent="0.4">
      <c r="A2213" s="12"/>
      <c r="B2213" s="12"/>
      <c r="C2213" s="42"/>
      <c r="D2213" s="12"/>
      <c r="E2213" s="12"/>
      <c r="F2213" s="12"/>
      <c r="G2213" s="12"/>
      <c r="H2213" s="12"/>
      <c r="I2213" s="12"/>
      <c r="J2213" s="12"/>
      <c r="K2213" s="12"/>
      <c r="L2213" s="12"/>
      <c r="M2213" s="49"/>
      <c r="N2213" s="49"/>
      <c r="O2213" s="12"/>
      <c r="P2213" s="12"/>
      <c r="Q2213" s="12"/>
      <c r="R2213" s="12"/>
      <c r="S2213" s="12"/>
      <c r="T2213" s="12"/>
    </row>
    <row r="2214" spans="1:20" s="1" customFormat="1" x14ac:dyDescent="0.4">
      <c r="A2214" s="12"/>
      <c r="B2214" s="12"/>
      <c r="C2214" s="42"/>
      <c r="D2214" s="12"/>
      <c r="E2214" s="12"/>
      <c r="F2214" s="12"/>
      <c r="G2214" s="12"/>
      <c r="H2214" s="12"/>
      <c r="I2214" s="12"/>
      <c r="J2214" s="12"/>
      <c r="K2214" s="12"/>
      <c r="L2214" s="12"/>
      <c r="M2214" s="49"/>
      <c r="N2214" s="49"/>
      <c r="O2214" s="12"/>
      <c r="P2214" s="12"/>
      <c r="Q2214" s="12"/>
      <c r="R2214" s="12"/>
      <c r="S2214" s="12"/>
      <c r="T2214" s="12"/>
    </row>
    <row r="2215" spans="1:20" s="1" customFormat="1" x14ac:dyDescent="0.4">
      <c r="A2215" s="12"/>
      <c r="B2215" s="12"/>
      <c r="C2215" s="42"/>
      <c r="D2215" s="12"/>
      <c r="E2215" s="12"/>
      <c r="F2215" s="12"/>
      <c r="G2215" s="12"/>
      <c r="H2215" s="12"/>
      <c r="I2215" s="12"/>
      <c r="J2215" s="12"/>
      <c r="K2215" s="12"/>
      <c r="L2215" s="12"/>
      <c r="M2215" s="49"/>
      <c r="N2215" s="49"/>
      <c r="O2215" s="12"/>
      <c r="P2215" s="12"/>
      <c r="Q2215" s="12"/>
      <c r="R2215" s="12"/>
      <c r="S2215" s="12"/>
      <c r="T2215" s="12"/>
    </row>
    <row r="2216" spans="1:20" s="1" customFormat="1" x14ac:dyDescent="0.4">
      <c r="A2216" s="12"/>
      <c r="B2216" s="12"/>
      <c r="C2216" s="42"/>
      <c r="D2216" s="12"/>
      <c r="E2216" s="12"/>
      <c r="F2216" s="12"/>
      <c r="G2216" s="12"/>
      <c r="H2216" s="12"/>
      <c r="I2216" s="12"/>
      <c r="J2216" s="12"/>
      <c r="K2216" s="12"/>
      <c r="L2216" s="12"/>
      <c r="M2216" s="49"/>
      <c r="N2216" s="49"/>
      <c r="O2216" s="12"/>
      <c r="P2216" s="12"/>
      <c r="Q2216" s="12"/>
      <c r="R2216" s="12"/>
      <c r="S2216" s="12"/>
      <c r="T2216" s="12"/>
    </row>
    <row r="2217" spans="1:20" s="1" customFormat="1" x14ac:dyDescent="0.4">
      <c r="A2217" s="12"/>
      <c r="B2217" s="12"/>
      <c r="C2217" s="42"/>
      <c r="D2217" s="12"/>
      <c r="E2217" s="12"/>
      <c r="F2217" s="12"/>
      <c r="G2217" s="12"/>
      <c r="H2217" s="12"/>
      <c r="I2217" s="12"/>
      <c r="J2217" s="12"/>
      <c r="K2217" s="12"/>
      <c r="L2217" s="12"/>
      <c r="M2217" s="49"/>
      <c r="N2217" s="49"/>
      <c r="O2217" s="12"/>
      <c r="P2217" s="12"/>
      <c r="Q2217" s="12"/>
      <c r="R2217" s="12"/>
      <c r="S2217" s="12"/>
      <c r="T2217" s="12"/>
    </row>
    <row r="2218" spans="1:20" s="1" customFormat="1" x14ac:dyDescent="0.4">
      <c r="A2218" s="12"/>
      <c r="B2218" s="12"/>
      <c r="C2218" s="42"/>
      <c r="D2218" s="12"/>
      <c r="E2218" s="12"/>
      <c r="F2218" s="12"/>
      <c r="G2218" s="12"/>
      <c r="H2218" s="12"/>
      <c r="I2218" s="12"/>
      <c r="J2218" s="12"/>
      <c r="K2218" s="12"/>
      <c r="L2218" s="12"/>
      <c r="M2218" s="49"/>
      <c r="N2218" s="49"/>
      <c r="O2218" s="12"/>
      <c r="P2218" s="12"/>
      <c r="Q2218" s="12"/>
      <c r="R2218" s="12"/>
      <c r="S2218" s="12"/>
      <c r="T2218" s="12"/>
    </row>
    <row r="2219" spans="1:20" s="1" customFormat="1" x14ac:dyDescent="0.4">
      <c r="A2219" s="12"/>
      <c r="B2219" s="12"/>
      <c r="C2219" s="42"/>
      <c r="D2219" s="12"/>
      <c r="E2219" s="12"/>
      <c r="F2219" s="12"/>
      <c r="G2219" s="12"/>
      <c r="H2219" s="12"/>
      <c r="I2219" s="12"/>
      <c r="J2219" s="12"/>
      <c r="K2219" s="12"/>
      <c r="L2219" s="12"/>
      <c r="M2219" s="49"/>
      <c r="N2219" s="49"/>
      <c r="O2219" s="12"/>
      <c r="P2219" s="12"/>
      <c r="Q2219" s="12"/>
      <c r="R2219" s="12"/>
      <c r="S2219" s="12"/>
      <c r="T2219" s="12"/>
    </row>
    <row r="2220" spans="1:20" s="1" customFormat="1" x14ac:dyDescent="0.4">
      <c r="A2220" s="12"/>
      <c r="B2220" s="12"/>
      <c r="C2220" s="42"/>
      <c r="D2220" s="12"/>
      <c r="E2220" s="12"/>
      <c r="F2220" s="12"/>
      <c r="G2220" s="12"/>
      <c r="H2220" s="12"/>
      <c r="I2220" s="12"/>
      <c r="J2220" s="12"/>
      <c r="K2220" s="12"/>
      <c r="L2220" s="12"/>
      <c r="M2220" s="49"/>
      <c r="N2220" s="49"/>
      <c r="O2220" s="12"/>
      <c r="P2220" s="12"/>
      <c r="Q2220" s="12"/>
      <c r="R2220" s="12"/>
      <c r="S2220" s="12"/>
      <c r="T2220" s="12"/>
    </row>
    <row r="2221" spans="1:20" s="1" customFormat="1" x14ac:dyDescent="0.4">
      <c r="A2221" s="12"/>
      <c r="B2221" s="12"/>
      <c r="C2221" s="42"/>
      <c r="D2221" s="12"/>
      <c r="E2221" s="12"/>
      <c r="F2221" s="12"/>
      <c r="G2221" s="12"/>
      <c r="H2221" s="12"/>
      <c r="I2221" s="12"/>
      <c r="J2221" s="12"/>
      <c r="K2221" s="12"/>
      <c r="L2221" s="12"/>
      <c r="M2221" s="49"/>
      <c r="N2221" s="49"/>
      <c r="O2221" s="12"/>
      <c r="P2221" s="12"/>
      <c r="Q2221" s="12"/>
      <c r="R2221" s="12"/>
      <c r="S2221" s="12"/>
      <c r="T2221" s="12"/>
    </row>
    <row r="2222" spans="1:20" s="1" customFormat="1" x14ac:dyDescent="0.4">
      <c r="A2222" s="12"/>
      <c r="B2222" s="12"/>
      <c r="C2222" s="42"/>
      <c r="D2222" s="12"/>
      <c r="E2222" s="12"/>
      <c r="F2222" s="12"/>
      <c r="G2222" s="12"/>
      <c r="H2222" s="12"/>
      <c r="I2222" s="12"/>
      <c r="J2222" s="12"/>
      <c r="K2222" s="12"/>
      <c r="L2222" s="12"/>
      <c r="M2222" s="49"/>
      <c r="N2222" s="49"/>
      <c r="O2222" s="12"/>
      <c r="P2222" s="12"/>
      <c r="Q2222" s="12"/>
      <c r="R2222" s="12"/>
      <c r="S2222" s="12"/>
      <c r="T2222" s="12"/>
    </row>
    <row r="2223" spans="1:20" s="1" customFormat="1" x14ac:dyDescent="0.4">
      <c r="A2223" s="12"/>
      <c r="B2223" s="12"/>
      <c r="C2223" s="42"/>
      <c r="D2223" s="12"/>
      <c r="E2223" s="12"/>
      <c r="F2223" s="12"/>
      <c r="G2223" s="12"/>
      <c r="H2223" s="12"/>
      <c r="I2223" s="12"/>
      <c r="J2223" s="12"/>
      <c r="K2223" s="12"/>
      <c r="L2223" s="12"/>
      <c r="M2223" s="49"/>
      <c r="N2223" s="49"/>
      <c r="O2223" s="12"/>
      <c r="P2223" s="12"/>
      <c r="Q2223" s="12"/>
      <c r="R2223" s="12"/>
      <c r="S2223" s="12"/>
      <c r="T2223" s="12"/>
    </row>
    <row r="2224" spans="1:20" s="1" customFormat="1" x14ac:dyDescent="0.4">
      <c r="A2224" s="12"/>
      <c r="B2224" s="12"/>
      <c r="C2224" s="42"/>
      <c r="D2224" s="12"/>
      <c r="E2224" s="12"/>
      <c r="F2224" s="12"/>
      <c r="G2224" s="12"/>
      <c r="H2224" s="12"/>
      <c r="I2224" s="12"/>
      <c r="J2224" s="12"/>
      <c r="K2224" s="12"/>
      <c r="L2224" s="12"/>
      <c r="M2224" s="49"/>
      <c r="N2224" s="49"/>
      <c r="O2224" s="12"/>
      <c r="P2224" s="12"/>
      <c r="Q2224" s="12"/>
      <c r="R2224" s="12"/>
      <c r="S2224" s="12"/>
      <c r="T2224" s="12"/>
    </row>
    <row r="2225" spans="1:20" s="1" customFormat="1" x14ac:dyDescent="0.4">
      <c r="A2225" s="12"/>
      <c r="B2225" s="12"/>
      <c r="C2225" s="42"/>
      <c r="D2225" s="12"/>
      <c r="E2225" s="12"/>
      <c r="F2225" s="12"/>
      <c r="G2225" s="12"/>
      <c r="H2225" s="12"/>
      <c r="I2225" s="12"/>
      <c r="J2225" s="12"/>
      <c r="K2225" s="12"/>
      <c r="L2225" s="12"/>
      <c r="M2225" s="49"/>
      <c r="N2225" s="49"/>
      <c r="O2225" s="12"/>
      <c r="P2225" s="12"/>
      <c r="Q2225" s="12"/>
      <c r="R2225" s="12"/>
      <c r="S2225" s="12"/>
      <c r="T2225" s="12"/>
    </row>
    <row r="2226" spans="1:20" s="1" customFormat="1" x14ac:dyDescent="0.4">
      <c r="A2226" s="12"/>
      <c r="B2226" s="12"/>
      <c r="C2226" s="42"/>
      <c r="D2226" s="12"/>
      <c r="E2226" s="12"/>
      <c r="F2226" s="12"/>
      <c r="G2226" s="12"/>
      <c r="H2226" s="12"/>
      <c r="I2226" s="12"/>
      <c r="J2226" s="12"/>
      <c r="K2226" s="12"/>
      <c r="L2226" s="12"/>
      <c r="M2226" s="49"/>
      <c r="N2226" s="49"/>
      <c r="O2226" s="12"/>
      <c r="P2226" s="12"/>
      <c r="Q2226" s="12"/>
      <c r="R2226" s="12"/>
      <c r="S2226" s="12"/>
      <c r="T2226" s="12"/>
    </row>
    <row r="2227" spans="1:20" s="1" customFormat="1" x14ac:dyDescent="0.4">
      <c r="A2227" s="12"/>
      <c r="B2227" s="12"/>
      <c r="C2227" s="42"/>
      <c r="D2227" s="12"/>
      <c r="E2227" s="12"/>
      <c r="F2227" s="12"/>
      <c r="G2227" s="12"/>
      <c r="H2227" s="12"/>
      <c r="I2227" s="12"/>
      <c r="J2227" s="12"/>
      <c r="K2227" s="12"/>
      <c r="L2227" s="12"/>
      <c r="M2227" s="49"/>
      <c r="N2227" s="49"/>
      <c r="O2227" s="12"/>
      <c r="P2227" s="12"/>
      <c r="Q2227" s="12"/>
      <c r="R2227" s="12"/>
      <c r="S2227" s="12"/>
      <c r="T2227" s="12"/>
    </row>
    <row r="2228" spans="1:20" s="1" customFormat="1" x14ac:dyDescent="0.4">
      <c r="A2228" s="12"/>
      <c r="B2228" s="12"/>
      <c r="C2228" s="42"/>
      <c r="D2228" s="12"/>
      <c r="E2228" s="12"/>
      <c r="F2228" s="12"/>
      <c r="G2228" s="12"/>
      <c r="H2228" s="12"/>
      <c r="I2228" s="12"/>
      <c r="J2228" s="12"/>
      <c r="K2228" s="12"/>
      <c r="L2228" s="12"/>
      <c r="M2228" s="49"/>
      <c r="N2228" s="49"/>
      <c r="O2228" s="12"/>
      <c r="P2228" s="12"/>
      <c r="Q2228" s="12"/>
      <c r="R2228" s="12"/>
      <c r="S2228" s="12"/>
      <c r="T2228" s="12"/>
    </row>
    <row r="2229" spans="1:20" s="1" customFormat="1" x14ac:dyDescent="0.4">
      <c r="A2229" s="12"/>
      <c r="B2229" s="12"/>
      <c r="C2229" s="42"/>
      <c r="D2229" s="12"/>
      <c r="E2229" s="12"/>
      <c r="F2229" s="12"/>
      <c r="G2229" s="12"/>
      <c r="H2229" s="12"/>
      <c r="I2229" s="12"/>
      <c r="J2229" s="12"/>
      <c r="K2229" s="12"/>
      <c r="L2229" s="12"/>
      <c r="M2229" s="49"/>
      <c r="N2229" s="49"/>
      <c r="O2229" s="12"/>
      <c r="P2229" s="12"/>
      <c r="Q2229" s="12"/>
      <c r="R2229" s="12"/>
      <c r="S2229" s="12"/>
      <c r="T2229" s="12"/>
    </row>
    <row r="2230" spans="1:20" s="1" customFormat="1" x14ac:dyDescent="0.4">
      <c r="A2230" s="12"/>
      <c r="B2230" s="12"/>
      <c r="C2230" s="42"/>
      <c r="D2230" s="12"/>
      <c r="E2230" s="12"/>
      <c r="F2230" s="12"/>
      <c r="G2230" s="12"/>
      <c r="H2230" s="12"/>
      <c r="I2230" s="12"/>
      <c r="J2230" s="12"/>
      <c r="K2230" s="12"/>
      <c r="L2230" s="12"/>
      <c r="M2230" s="49"/>
      <c r="N2230" s="49"/>
      <c r="O2230" s="12"/>
      <c r="P2230" s="12"/>
      <c r="Q2230" s="12"/>
      <c r="R2230" s="12"/>
      <c r="S2230" s="12"/>
      <c r="T2230" s="12"/>
    </row>
    <row r="2231" spans="1:20" s="1" customFormat="1" x14ac:dyDescent="0.4">
      <c r="A2231" s="12"/>
      <c r="B2231" s="12"/>
      <c r="C2231" s="42"/>
      <c r="D2231" s="12"/>
      <c r="E2231" s="12"/>
      <c r="F2231" s="12"/>
      <c r="G2231" s="12"/>
      <c r="H2231" s="12"/>
      <c r="I2231" s="12"/>
      <c r="J2231" s="12"/>
      <c r="K2231" s="12"/>
      <c r="L2231" s="12"/>
      <c r="M2231" s="49"/>
      <c r="N2231" s="49"/>
      <c r="O2231" s="12"/>
      <c r="P2231" s="12"/>
      <c r="Q2231" s="12"/>
      <c r="R2231" s="12"/>
      <c r="S2231" s="12"/>
      <c r="T2231" s="12"/>
    </row>
    <row r="2232" spans="1:20" s="1" customFormat="1" x14ac:dyDescent="0.4">
      <c r="A2232" s="12"/>
      <c r="B2232" s="12"/>
      <c r="C2232" s="42"/>
      <c r="D2232" s="12"/>
      <c r="E2232" s="12"/>
      <c r="F2232" s="12"/>
      <c r="G2232" s="12"/>
      <c r="H2232" s="12"/>
      <c r="I2232" s="12"/>
      <c r="J2232" s="12"/>
      <c r="K2232" s="12"/>
      <c r="L2232" s="12"/>
      <c r="M2232" s="49"/>
      <c r="N2232" s="49"/>
      <c r="O2232" s="12"/>
      <c r="P2232" s="12"/>
      <c r="Q2232" s="12"/>
      <c r="R2232" s="12"/>
      <c r="S2232" s="12"/>
      <c r="T2232" s="12"/>
    </row>
    <row r="2233" spans="1:20" s="1" customFormat="1" x14ac:dyDescent="0.4">
      <c r="A2233" s="12"/>
      <c r="B2233" s="12"/>
      <c r="C2233" s="42"/>
      <c r="D2233" s="12"/>
      <c r="E2233" s="12"/>
      <c r="F2233" s="12"/>
      <c r="G2233" s="12"/>
      <c r="H2233" s="12"/>
      <c r="I2233" s="12"/>
      <c r="J2233" s="12"/>
      <c r="K2233" s="12"/>
      <c r="L2233" s="12"/>
      <c r="M2233" s="49"/>
      <c r="N2233" s="49"/>
      <c r="O2233" s="12"/>
      <c r="P2233" s="12"/>
      <c r="Q2233" s="12"/>
      <c r="R2233" s="12"/>
      <c r="S2233" s="12"/>
      <c r="T2233" s="12"/>
    </row>
    <row r="2234" spans="1:20" s="1" customFormat="1" x14ac:dyDescent="0.4">
      <c r="A2234" s="12"/>
      <c r="B2234" s="12"/>
      <c r="C2234" s="42"/>
      <c r="D2234" s="12"/>
      <c r="E2234" s="12"/>
      <c r="F2234" s="12"/>
      <c r="G2234" s="12"/>
      <c r="H2234" s="12"/>
      <c r="I2234" s="12"/>
      <c r="J2234" s="12"/>
      <c r="K2234" s="12"/>
      <c r="L2234" s="12"/>
      <c r="M2234" s="49"/>
      <c r="N2234" s="49"/>
      <c r="O2234" s="12"/>
      <c r="P2234" s="12"/>
      <c r="Q2234" s="12"/>
      <c r="R2234" s="12"/>
      <c r="S2234" s="12"/>
      <c r="T2234" s="12"/>
    </row>
    <row r="2235" spans="1:20" s="1" customFormat="1" x14ac:dyDescent="0.4">
      <c r="A2235" s="12"/>
      <c r="B2235" s="12"/>
      <c r="C2235" s="42"/>
      <c r="D2235" s="12"/>
      <c r="E2235" s="12"/>
      <c r="F2235" s="12"/>
      <c r="G2235" s="12"/>
      <c r="H2235" s="12"/>
      <c r="I2235" s="12"/>
      <c r="J2235" s="12"/>
      <c r="K2235" s="12"/>
      <c r="L2235" s="12"/>
      <c r="M2235" s="49"/>
      <c r="N2235" s="49"/>
      <c r="O2235" s="12"/>
      <c r="P2235" s="12"/>
      <c r="Q2235" s="12"/>
      <c r="R2235" s="12"/>
      <c r="S2235" s="12"/>
      <c r="T2235" s="12"/>
    </row>
    <row r="2236" spans="1:20" s="1" customFormat="1" x14ac:dyDescent="0.4">
      <c r="A2236" s="12"/>
      <c r="B2236" s="12"/>
      <c r="C2236" s="42"/>
      <c r="D2236" s="12"/>
      <c r="E2236" s="12"/>
      <c r="F2236" s="12"/>
      <c r="G2236" s="12"/>
      <c r="H2236" s="12"/>
      <c r="I2236" s="12"/>
      <c r="J2236" s="12"/>
      <c r="K2236" s="12"/>
      <c r="L2236" s="12"/>
      <c r="M2236" s="49"/>
      <c r="N2236" s="49"/>
      <c r="O2236" s="12"/>
      <c r="P2236" s="12"/>
      <c r="Q2236" s="12"/>
      <c r="R2236" s="12"/>
      <c r="S2236" s="12"/>
      <c r="T2236" s="12"/>
    </row>
    <row r="2237" spans="1:20" s="1" customFormat="1" x14ac:dyDescent="0.4">
      <c r="A2237" s="12"/>
      <c r="B2237" s="12"/>
      <c r="C2237" s="42"/>
      <c r="D2237" s="12"/>
      <c r="E2237" s="12"/>
      <c r="F2237" s="12"/>
      <c r="G2237" s="12"/>
      <c r="H2237" s="12"/>
      <c r="I2237" s="12"/>
      <c r="J2237" s="12"/>
      <c r="K2237" s="12"/>
      <c r="L2237" s="12"/>
      <c r="M2237" s="49"/>
      <c r="N2237" s="49"/>
      <c r="O2237" s="12"/>
      <c r="P2237" s="12"/>
      <c r="Q2237" s="12"/>
      <c r="R2237" s="12"/>
      <c r="S2237" s="12"/>
      <c r="T2237" s="12"/>
    </row>
    <row r="2238" spans="1:20" s="1" customFormat="1" x14ac:dyDescent="0.4">
      <c r="A2238" s="12"/>
      <c r="B2238" s="12"/>
      <c r="C2238" s="42"/>
      <c r="D2238" s="12"/>
      <c r="E2238" s="12"/>
      <c r="F2238" s="12"/>
      <c r="G2238" s="12"/>
      <c r="H2238" s="12"/>
      <c r="I2238" s="12"/>
      <c r="J2238" s="12"/>
      <c r="K2238" s="12"/>
      <c r="L2238" s="12"/>
      <c r="M2238" s="49"/>
      <c r="N2238" s="49"/>
      <c r="O2238" s="12"/>
      <c r="P2238" s="12"/>
      <c r="Q2238" s="12"/>
      <c r="R2238" s="12"/>
      <c r="S2238" s="12"/>
      <c r="T2238" s="12"/>
    </row>
    <row r="2239" spans="1:20" s="1" customFormat="1" x14ac:dyDescent="0.4">
      <c r="A2239" s="12"/>
      <c r="B2239" s="12"/>
      <c r="C2239" s="42"/>
      <c r="D2239" s="12"/>
      <c r="E2239" s="12"/>
      <c r="F2239" s="12"/>
      <c r="G2239" s="12"/>
      <c r="H2239" s="12"/>
      <c r="I2239" s="12"/>
      <c r="J2239" s="12"/>
      <c r="K2239" s="12"/>
      <c r="L2239" s="12"/>
      <c r="M2239" s="49"/>
      <c r="N2239" s="49"/>
      <c r="O2239" s="12"/>
      <c r="P2239" s="12"/>
      <c r="Q2239" s="12"/>
      <c r="R2239" s="12"/>
      <c r="S2239" s="12"/>
      <c r="T2239" s="12"/>
    </row>
    <row r="2240" spans="1:20" s="1" customFormat="1" x14ac:dyDescent="0.4">
      <c r="A2240" s="12"/>
      <c r="B2240" s="12"/>
      <c r="C2240" s="42"/>
      <c r="D2240" s="12"/>
      <c r="E2240" s="12"/>
      <c r="F2240" s="12"/>
      <c r="G2240" s="12"/>
      <c r="H2240" s="12"/>
      <c r="I2240" s="12"/>
      <c r="J2240" s="12"/>
      <c r="K2240" s="12"/>
      <c r="L2240" s="12"/>
      <c r="M2240" s="49"/>
      <c r="N2240" s="49"/>
      <c r="O2240" s="12"/>
      <c r="P2240" s="12"/>
      <c r="Q2240" s="12"/>
      <c r="R2240" s="12"/>
      <c r="S2240" s="12"/>
      <c r="T2240" s="12"/>
    </row>
    <row r="2241" spans="1:20" s="1" customFormat="1" x14ac:dyDescent="0.4">
      <c r="A2241" s="12"/>
      <c r="B2241" s="12"/>
      <c r="C2241" s="42"/>
      <c r="D2241" s="12"/>
      <c r="E2241" s="12"/>
      <c r="F2241" s="12"/>
      <c r="G2241" s="12"/>
      <c r="H2241" s="12"/>
      <c r="I2241" s="12"/>
      <c r="J2241" s="12"/>
      <c r="K2241" s="12"/>
      <c r="L2241" s="12"/>
      <c r="M2241" s="49"/>
      <c r="N2241" s="49"/>
      <c r="O2241" s="12"/>
      <c r="P2241" s="12"/>
      <c r="Q2241" s="12"/>
      <c r="R2241" s="12"/>
      <c r="S2241" s="12"/>
      <c r="T2241" s="12"/>
    </row>
    <row r="2242" spans="1:20" s="1" customFormat="1" x14ac:dyDescent="0.4">
      <c r="A2242" s="12"/>
      <c r="B2242" s="12"/>
      <c r="C2242" s="42"/>
      <c r="D2242" s="12"/>
      <c r="E2242" s="12"/>
      <c r="F2242" s="12"/>
      <c r="G2242" s="12"/>
      <c r="H2242" s="12"/>
      <c r="I2242" s="12"/>
      <c r="J2242" s="12"/>
      <c r="K2242" s="12"/>
      <c r="L2242" s="12"/>
      <c r="M2242" s="49"/>
      <c r="N2242" s="49"/>
      <c r="O2242" s="12"/>
      <c r="P2242" s="12"/>
      <c r="Q2242" s="12"/>
      <c r="R2242" s="12"/>
      <c r="S2242" s="12"/>
      <c r="T2242" s="12"/>
    </row>
    <row r="2243" spans="1:20" s="1" customFormat="1" x14ac:dyDescent="0.4">
      <c r="A2243" s="12"/>
      <c r="B2243" s="12"/>
      <c r="C2243" s="42"/>
      <c r="D2243" s="12"/>
      <c r="E2243" s="12"/>
      <c r="F2243" s="12"/>
      <c r="G2243" s="12"/>
      <c r="H2243" s="12"/>
      <c r="I2243" s="12"/>
      <c r="J2243" s="12"/>
      <c r="K2243" s="12"/>
      <c r="L2243" s="12"/>
      <c r="M2243" s="49"/>
      <c r="N2243" s="49"/>
      <c r="O2243" s="12"/>
      <c r="P2243" s="12"/>
      <c r="Q2243" s="12"/>
      <c r="R2243" s="12"/>
      <c r="S2243" s="12"/>
      <c r="T2243" s="12"/>
    </row>
    <row r="2244" spans="1:20" s="1" customFormat="1" x14ac:dyDescent="0.4">
      <c r="A2244" s="12"/>
      <c r="B2244" s="12"/>
      <c r="C2244" s="42"/>
      <c r="D2244" s="12"/>
      <c r="E2244" s="12"/>
      <c r="F2244" s="12"/>
      <c r="G2244" s="12"/>
      <c r="H2244" s="12"/>
      <c r="I2244" s="12"/>
      <c r="J2244" s="12"/>
      <c r="K2244" s="12"/>
      <c r="L2244" s="12"/>
      <c r="M2244" s="49"/>
      <c r="N2244" s="49"/>
      <c r="O2244" s="12"/>
      <c r="P2244" s="12"/>
      <c r="Q2244" s="12"/>
      <c r="R2244" s="12"/>
      <c r="S2244" s="12"/>
      <c r="T2244" s="12"/>
    </row>
    <row r="2245" spans="1:20" s="1" customFormat="1" x14ac:dyDescent="0.4">
      <c r="A2245" s="12"/>
      <c r="B2245" s="12"/>
      <c r="C2245" s="42"/>
      <c r="D2245" s="12"/>
      <c r="E2245" s="12"/>
      <c r="F2245" s="12"/>
      <c r="G2245" s="12"/>
      <c r="H2245" s="12"/>
      <c r="I2245" s="12"/>
      <c r="J2245" s="12"/>
      <c r="K2245" s="12"/>
      <c r="L2245" s="12"/>
      <c r="M2245" s="49"/>
      <c r="N2245" s="49"/>
      <c r="O2245" s="12"/>
      <c r="P2245" s="12"/>
      <c r="Q2245" s="12"/>
      <c r="R2245" s="12"/>
      <c r="S2245" s="12"/>
      <c r="T2245" s="12"/>
    </row>
    <row r="2246" spans="1:20" s="1" customFormat="1" x14ac:dyDescent="0.4">
      <c r="A2246" s="12"/>
      <c r="B2246" s="12"/>
      <c r="C2246" s="42"/>
      <c r="D2246" s="12"/>
      <c r="E2246" s="12"/>
      <c r="F2246" s="12"/>
      <c r="G2246" s="12"/>
      <c r="H2246" s="12"/>
      <c r="I2246" s="12"/>
      <c r="J2246" s="12"/>
      <c r="K2246" s="12"/>
      <c r="L2246" s="12"/>
      <c r="M2246" s="49"/>
      <c r="N2246" s="49"/>
      <c r="O2246" s="12"/>
      <c r="P2246" s="12"/>
      <c r="Q2246" s="12"/>
      <c r="R2246" s="12"/>
      <c r="S2246" s="12"/>
      <c r="T2246" s="12"/>
    </row>
    <row r="2247" spans="1:20" s="1" customFormat="1" x14ac:dyDescent="0.4">
      <c r="A2247" s="12"/>
      <c r="B2247" s="12"/>
      <c r="C2247" s="42"/>
      <c r="D2247" s="12"/>
      <c r="E2247" s="12"/>
      <c r="F2247" s="12"/>
      <c r="G2247" s="12"/>
      <c r="H2247" s="12"/>
      <c r="I2247" s="12"/>
      <c r="J2247" s="12"/>
      <c r="K2247" s="12"/>
      <c r="L2247" s="12"/>
      <c r="M2247" s="49"/>
      <c r="N2247" s="49"/>
      <c r="O2247" s="12"/>
      <c r="P2247" s="12"/>
      <c r="Q2247" s="12"/>
      <c r="R2247" s="12"/>
      <c r="S2247" s="12"/>
      <c r="T2247" s="12"/>
    </row>
    <row r="2248" spans="1:20" s="1" customFormat="1" x14ac:dyDescent="0.4">
      <c r="A2248" s="12"/>
      <c r="B2248" s="12"/>
      <c r="C2248" s="42"/>
      <c r="D2248" s="12"/>
      <c r="E2248" s="12"/>
      <c r="F2248" s="12"/>
      <c r="G2248" s="12"/>
      <c r="H2248" s="12"/>
      <c r="I2248" s="12"/>
      <c r="J2248" s="12"/>
      <c r="K2248" s="12"/>
      <c r="L2248" s="12"/>
      <c r="M2248" s="49"/>
      <c r="N2248" s="49"/>
      <c r="O2248" s="12"/>
      <c r="P2248" s="12"/>
      <c r="Q2248" s="12"/>
      <c r="R2248" s="12"/>
      <c r="S2248" s="12"/>
      <c r="T2248" s="12"/>
    </row>
    <row r="2249" spans="1:20" s="1" customFormat="1" x14ac:dyDescent="0.4">
      <c r="A2249" s="12"/>
      <c r="B2249" s="12"/>
      <c r="C2249" s="42"/>
      <c r="D2249" s="12"/>
      <c r="E2249" s="12"/>
      <c r="F2249" s="12"/>
      <c r="G2249" s="12"/>
      <c r="H2249" s="12"/>
      <c r="I2249" s="12"/>
      <c r="J2249" s="12"/>
      <c r="K2249" s="12"/>
      <c r="L2249" s="12"/>
      <c r="M2249" s="49"/>
      <c r="N2249" s="49"/>
      <c r="O2249" s="12"/>
      <c r="P2249" s="12"/>
      <c r="Q2249" s="12"/>
      <c r="R2249" s="12"/>
      <c r="S2249" s="12"/>
      <c r="T2249" s="12"/>
    </row>
    <row r="2250" spans="1:20" s="1" customFormat="1" x14ac:dyDescent="0.4">
      <c r="A2250" s="12"/>
      <c r="B2250" s="12"/>
      <c r="C2250" s="42"/>
      <c r="D2250" s="12"/>
      <c r="E2250" s="12"/>
      <c r="F2250" s="12"/>
      <c r="G2250" s="12"/>
      <c r="H2250" s="12"/>
      <c r="I2250" s="12"/>
      <c r="J2250" s="12"/>
      <c r="K2250" s="12"/>
      <c r="L2250" s="12"/>
      <c r="M2250" s="49"/>
      <c r="N2250" s="49"/>
      <c r="O2250" s="12"/>
      <c r="P2250" s="12"/>
      <c r="Q2250" s="12"/>
      <c r="R2250" s="12"/>
      <c r="S2250" s="12"/>
      <c r="T2250" s="12"/>
    </row>
    <row r="2251" spans="1:20" s="1" customFormat="1" x14ac:dyDescent="0.4">
      <c r="A2251" s="12"/>
      <c r="B2251" s="12"/>
      <c r="C2251" s="42"/>
      <c r="D2251" s="12"/>
      <c r="E2251" s="12"/>
      <c r="F2251" s="12"/>
      <c r="G2251" s="12"/>
      <c r="H2251" s="12"/>
      <c r="I2251" s="12"/>
      <c r="J2251" s="12"/>
      <c r="K2251" s="12"/>
      <c r="L2251" s="12"/>
      <c r="M2251" s="49"/>
      <c r="N2251" s="49"/>
      <c r="O2251" s="12"/>
      <c r="P2251" s="12"/>
      <c r="Q2251" s="12"/>
      <c r="R2251" s="12"/>
      <c r="S2251" s="12"/>
      <c r="T2251" s="12"/>
    </row>
    <row r="2252" spans="1:20" s="1" customFormat="1" x14ac:dyDescent="0.4">
      <c r="A2252" s="12"/>
      <c r="B2252" s="12"/>
      <c r="C2252" s="42"/>
      <c r="D2252" s="12"/>
      <c r="E2252" s="12"/>
      <c r="F2252" s="12"/>
      <c r="G2252" s="12"/>
      <c r="H2252" s="12"/>
      <c r="I2252" s="12"/>
      <c r="J2252" s="12"/>
      <c r="K2252" s="12"/>
      <c r="L2252" s="12"/>
      <c r="M2252" s="49"/>
      <c r="N2252" s="49"/>
      <c r="O2252" s="12"/>
      <c r="P2252" s="12"/>
      <c r="Q2252" s="12"/>
      <c r="R2252" s="12"/>
      <c r="S2252" s="12"/>
      <c r="T2252" s="12"/>
    </row>
    <row r="2253" spans="1:20" s="1" customFormat="1" x14ac:dyDescent="0.4">
      <c r="A2253" s="12"/>
      <c r="B2253" s="12"/>
      <c r="C2253" s="42"/>
      <c r="D2253" s="12"/>
      <c r="E2253" s="12"/>
      <c r="F2253" s="12"/>
      <c r="G2253" s="12"/>
      <c r="H2253" s="12"/>
      <c r="I2253" s="12"/>
      <c r="J2253" s="12"/>
      <c r="K2253" s="12"/>
      <c r="L2253" s="12"/>
      <c r="M2253" s="49"/>
      <c r="N2253" s="49"/>
      <c r="O2253" s="12"/>
      <c r="P2253" s="12"/>
      <c r="Q2253" s="12"/>
      <c r="R2253" s="12"/>
      <c r="S2253" s="12"/>
      <c r="T2253" s="12"/>
    </row>
    <row r="2254" spans="1:20" s="1" customFormat="1" x14ac:dyDescent="0.4">
      <c r="A2254" s="12"/>
      <c r="B2254" s="12"/>
      <c r="C2254" s="42"/>
      <c r="D2254" s="12"/>
      <c r="E2254" s="12"/>
      <c r="F2254" s="12"/>
      <c r="G2254" s="12"/>
      <c r="H2254" s="12"/>
      <c r="I2254" s="12"/>
      <c r="J2254" s="12"/>
      <c r="K2254" s="12"/>
      <c r="L2254" s="12"/>
      <c r="M2254" s="49"/>
      <c r="N2254" s="49"/>
      <c r="O2254" s="12"/>
      <c r="P2254" s="12"/>
      <c r="Q2254" s="12"/>
      <c r="R2254" s="12"/>
      <c r="S2254" s="12"/>
      <c r="T2254" s="12"/>
    </row>
    <row r="2255" spans="1:20" s="1" customFormat="1" x14ac:dyDescent="0.4">
      <c r="A2255" s="12"/>
      <c r="B2255" s="12"/>
      <c r="C2255" s="42"/>
      <c r="D2255" s="12"/>
      <c r="E2255" s="12"/>
      <c r="F2255" s="12"/>
      <c r="G2255" s="12"/>
      <c r="H2255" s="12"/>
      <c r="I2255" s="12"/>
      <c r="J2255" s="12"/>
      <c r="K2255" s="12"/>
      <c r="L2255" s="12"/>
      <c r="M2255" s="49"/>
      <c r="N2255" s="49"/>
      <c r="O2255" s="12"/>
      <c r="P2255" s="12"/>
      <c r="Q2255" s="12"/>
      <c r="R2255" s="12"/>
      <c r="S2255" s="12"/>
      <c r="T2255" s="12"/>
    </row>
    <row r="2256" spans="1:20" s="1" customFormat="1" x14ac:dyDescent="0.4">
      <c r="A2256" s="12"/>
      <c r="B2256" s="12"/>
      <c r="C2256" s="42"/>
      <c r="D2256" s="12"/>
      <c r="E2256" s="12"/>
      <c r="F2256" s="12"/>
      <c r="G2256" s="12"/>
      <c r="H2256" s="12"/>
      <c r="I2256" s="12"/>
      <c r="J2256" s="12"/>
      <c r="K2256" s="12"/>
      <c r="L2256" s="12"/>
      <c r="M2256" s="49"/>
      <c r="N2256" s="49"/>
      <c r="O2256" s="12"/>
      <c r="P2256" s="12"/>
      <c r="Q2256" s="12"/>
      <c r="R2256" s="12"/>
      <c r="S2256" s="12"/>
      <c r="T2256" s="12"/>
    </row>
    <row r="2257" spans="1:20" s="1" customFormat="1" x14ac:dyDescent="0.4">
      <c r="A2257" s="12"/>
      <c r="B2257" s="12"/>
      <c r="C2257" s="42"/>
      <c r="D2257" s="12"/>
      <c r="E2257" s="12"/>
      <c r="F2257" s="12"/>
      <c r="G2257" s="12"/>
      <c r="H2257" s="12"/>
      <c r="I2257" s="12"/>
      <c r="J2257" s="12"/>
      <c r="K2257" s="12"/>
      <c r="L2257" s="12"/>
      <c r="M2257" s="49"/>
      <c r="N2257" s="49"/>
      <c r="O2257" s="12"/>
      <c r="P2257" s="12"/>
      <c r="Q2257" s="12"/>
      <c r="R2257" s="12"/>
      <c r="S2257" s="12"/>
      <c r="T2257" s="12"/>
    </row>
    <row r="2258" spans="1:20" s="1" customFormat="1" x14ac:dyDescent="0.4">
      <c r="A2258" s="12"/>
      <c r="B2258" s="12"/>
      <c r="C2258" s="42"/>
      <c r="D2258" s="12"/>
      <c r="E2258" s="12"/>
      <c r="F2258" s="12"/>
      <c r="G2258" s="12"/>
      <c r="H2258" s="12"/>
      <c r="I2258" s="12"/>
      <c r="J2258" s="12"/>
      <c r="K2258" s="12"/>
      <c r="L2258" s="12"/>
      <c r="M2258" s="49"/>
      <c r="N2258" s="49"/>
      <c r="O2258" s="12"/>
      <c r="P2258" s="12"/>
      <c r="Q2258" s="12"/>
      <c r="R2258" s="12"/>
      <c r="S2258" s="12"/>
      <c r="T2258" s="12"/>
    </row>
    <row r="2259" spans="1:20" s="1" customFormat="1" x14ac:dyDescent="0.4">
      <c r="A2259" s="12"/>
      <c r="B2259" s="12"/>
      <c r="C2259" s="42"/>
      <c r="D2259" s="12"/>
      <c r="E2259" s="12"/>
      <c r="F2259" s="12"/>
      <c r="G2259" s="12"/>
      <c r="H2259" s="12"/>
      <c r="I2259" s="12"/>
      <c r="J2259" s="12"/>
      <c r="K2259" s="12"/>
      <c r="L2259" s="12"/>
      <c r="M2259" s="49"/>
      <c r="N2259" s="49"/>
      <c r="O2259" s="12"/>
      <c r="P2259" s="12"/>
      <c r="Q2259" s="12"/>
      <c r="R2259" s="12"/>
      <c r="S2259" s="12"/>
      <c r="T2259" s="12"/>
    </row>
    <row r="2260" spans="1:20" s="1" customFormat="1" x14ac:dyDescent="0.4">
      <c r="A2260" s="12"/>
      <c r="B2260" s="12"/>
      <c r="C2260" s="42"/>
      <c r="D2260" s="12"/>
      <c r="E2260" s="12"/>
      <c r="F2260" s="12"/>
      <c r="G2260" s="12"/>
      <c r="H2260" s="12"/>
      <c r="I2260" s="12"/>
      <c r="J2260" s="12"/>
      <c r="K2260" s="12"/>
      <c r="L2260" s="12"/>
      <c r="M2260" s="49"/>
      <c r="N2260" s="49"/>
      <c r="O2260" s="12"/>
      <c r="P2260" s="12"/>
      <c r="Q2260" s="12"/>
      <c r="R2260" s="12"/>
      <c r="S2260" s="12"/>
      <c r="T2260" s="12"/>
    </row>
    <row r="2261" spans="1:20" s="1" customFormat="1" x14ac:dyDescent="0.4">
      <c r="A2261" s="12"/>
      <c r="B2261" s="12"/>
      <c r="C2261" s="42"/>
      <c r="D2261" s="12"/>
      <c r="E2261" s="12"/>
      <c r="F2261" s="12"/>
      <c r="G2261" s="12"/>
      <c r="H2261" s="12"/>
      <c r="I2261" s="12"/>
      <c r="J2261" s="12"/>
      <c r="K2261" s="12"/>
      <c r="L2261" s="12"/>
      <c r="M2261" s="49"/>
      <c r="N2261" s="49"/>
      <c r="O2261" s="12"/>
      <c r="P2261" s="12"/>
      <c r="Q2261" s="12"/>
      <c r="R2261" s="12"/>
      <c r="S2261" s="12"/>
      <c r="T2261" s="12"/>
    </row>
    <row r="2262" spans="1:20" s="1" customFormat="1" x14ac:dyDescent="0.4">
      <c r="A2262" s="12"/>
      <c r="B2262" s="12"/>
      <c r="C2262" s="42"/>
      <c r="D2262" s="12"/>
      <c r="E2262" s="12"/>
      <c r="F2262" s="12"/>
      <c r="G2262" s="12"/>
      <c r="H2262" s="12"/>
      <c r="I2262" s="12"/>
      <c r="J2262" s="12"/>
      <c r="K2262" s="12"/>
      <c r="L2262" s="12"/>
      <c r="M2262" s="49"/>
      <c r="N2262" s="49"/>
      <c r="O2262" s="12"/>
      <c r="P2262" s="12"/>
      <c r="Q2262" s="12"/>
      <c r="R2262" s="12"/>
      <c r="S2262" s="12"/>
      <c r="T2262" s="12"/>
    </row>
    <row r="2263" spans="1:20" s="1" customFormat="1" x14ac:dyDescent="0.4">
      <c r="A2263" s="12"/>
      <c r="B2263" s="12"/>
      <c r="C2263" s="42"/>
      <c r="D2263" s="12"/>
      <c r="E2263" s="12"/>
      <c r="F2263" s="12"/>
      <c r="G2263" s="12"/>
      <c r="H2263" s="12"/>
      <c r="I2263" s="12"/>
      <c r="J2263" s="12"/>
      <c r="K2263" s="12"/>
      <c r="L2263" s="12"/>
      <c r="M2263" s="49"/>
      <c r="N2263" s="49"/>
      <c r="O2263" s="12"/>
      <c r="P2263" s="12"/>
      <c r="Q2263" s="12"/>
      <c r="R2263" s="12"/>
      <c r="S2263" s="12"/>
      <c r="T2263" s="12"/>
    </row>
    <row r="2264" spans="1:20" s="1" customFormat="1" x14ac:dyDescent="0.4">
      <c r="A2264" s="12"/>
      <c r="B2264" s="12"/>
      <c r="C2264" s="42"/>
      <c r="D2264" s="12"/>
      <c r="E2264" s="12"/>
      <c r="F2264" s="12"/>
      <c r="G2264" s="12"/>
      <c r="H2264" s="12"/>
      <c r="I2264" s="12"/>
      <c r="J2264" s="12"/>
      <c r="K2264" s="12"/>
      <c r="L2264" s="12"/>
      <c r="M2264" s="49"/>
      <c r="N2264" s="49"/>
      <c r="O2264" s="12"/>
      <c r="P2264" s="12"/>
      <c r="Q2264" s="12"/>
      <c r="R2264" s="12"/>
      <c r="S2264" s="12"/>
      <c r="T2264" s="12"/>
    </row>
    <row r="2265" spans="1:20" s="1" customFormat="1" x14ac:dyDescent="0.4">
      <c r="A2265" s="12"/>
      <c r="B2265" s="12"/>
      <c r="C2265" s="42"/>
      <c r="D2265" s="12"/>
      <c r="E2265" s="12"/>
      <c r="F2265" s="12"/>
      <c r="G2265" s="12"/>
      <c r="H2265" s="12"/>
      <c r="I2265" s="12"/>
      <c r="J2265" s="12"/>
      <c r="K2265" s="12"/>
      <c r="L2265" s="12"/>
      <c r="M2265" s="49"/>
      <c r="N2265" s="49"/>
      <c r="O2265" s="12"/>
      <c r="P2265" s="12"/>
      <c r="Q2265" s="12"/>
      <c r="R2265" s="12"/>
      <c r="S2265" s="12"/>
      <c r="T2265" s="12"/>
    </row>
    <row r="2266" spans="1:20" s="1" customFormat="1" x14ac:dyDescent="0.4">
      <c r="A2266" s="12"/>
      <c r="B2266" s="12"/>
      <c r="C2266" s="42"/>
      <c r="D2266" s="12"/>
      <c r="E2266" s="12"/>
      <c r="F2266" s="12"/>
      <c r="G2266" s="12"/>
      <c r="H2266" s="12"/>
      <c r="I2266" s="12"/>
      <c r="J2266" s="12"/>
      <c r="K2266" s="12"/>
      <c r="L2266" s="12"/>
      <c r="M2266" s="49"/>
      <c r="N2266" s="49"/>
      <c r="O2266" s="12"/>
      <c r="P2266" s="12"/>
      <c r="Q2266" s="12"/>
      <c r="R2266" s="12"/>
      <c r="S2266" s="12"/>
      <c r="T2266" s="12"/>
    </row>
    <row r="2267" spans="1:20" s="1" customFormat="1" x14ac:dyDescent="0.4">
      <c r="A2267" s="12"/>
      <c r="B2267" s="12"/>
      <c r="C2267" s="42"/>
      <c r="D2267" s="12"/>
      <c r="E2267" s="12"/>
      <c r="F2267" s="12"/>
      <c r="G2267" s="12"/>
      <c r="H2267" s="12"/>
      <c r="I2267" s="12"/>
      <c r="J2267" s="12"/>
      <c r="K2267" s="12"/>
      <c r="L2267" s="12"/>
      <c r="M2267" s="49"/>
      <c r="N2267" s="49"/>
      <c r="O2267" s="12"/>
      <c r="P2267" s="12"/>
      <c r="Q2267" s="12"/>
      <c r="R2267" s="12"/>
      <c r="S2267" s="12"/>
      <c r="T2267" s="12"/>
    </row>
    <row r="2268" spans="1:20" s="1" customFormat="1" x14ac:dyDescent="0.4">
      <c r="A2268" s="12"/>
      <c r="B2268" s="12"/>
      <c r="C2268" s="42"/>
      <c r="D2268" s="12"/>
      <c r="E2268" s="12"/>
      <c r="F2268" s="12"/>
      <c r="G2268" s="12"/>
      <c r="H2268" s="12"/>
      <c r="I2268" s="12"/>
      <c r="J2268" s="12"/>
      <c r="K2268" s="12"/>
      <c r="L2268" s="12"/>
      <c r="M2268" s="49"/>
      <c r="N2268" s="49"/>
      <c r="O2268" s="12"/>
      <c r="P2268" s="12"/>
      <c r="Q2268" s="12"/>
      <c r="R2268" s="12"/>
      <c r="S2268" s="12"/>
      <c r="T2268" s="12"/>
    </row>
    <row r="2269" spans="1:20" s="1" customFormat="1" x14ac:dyDescent="0.4">
      <c r="A2269" s="12"/>
      <c r="B2269" s="12"/>
      <c r="C2269" s="42"/>
      <c r="D2269" s="12"/>
      <c r="E2269" s="12"/>
      <c r="F2269" s="12"/>
      <c r="G2269" s="12"/>
      <c r="H2269" s="12"/>
      <c r="I2269" s="12"/>
      <c r="J2269" s="12"/>
      <c r="K2269" s="12"/>
      <c r="L2269" s="12"/>
      <c r="M2269" s="49"/>
      <c r="N2269" s="49"/>
      <c r="O2269" s="12"/>
      <c r="P2269" s="12"/>
      <c r="Q2269" s="12"/>
      <c r="R2269" s="12"/>
      <c r="S2269" s="12"/>
      <c r="T2269" s="12"/>
    </row>
    <row r="2270" spans="1:20" s="1" customFormat="1" x14ac:dyDescent="0.4">
      <c r="A2270" s="12"/>
      <c r="B2270" s="12"/>
      <c r="C2270" s="42"/>
      <c r="D2270" s="12"/>
      <c r="E2270" s="12"/>
      <c r="F2270" s="12"/>
      <c r="G2270" s="12"/>
      <c r="H2270" s="12"/>
      <c r="I2270" s="12"/>
      <c r="J2270" s="12"/>
      <c r="K2270" s="12"/>
      <c r="L2270" s="12"/>
      <c r="M2270" s="49"/>
      <c r="N2270" s="49"/>
      <c r="O2270" s="12"/>
      <c r="P2270" s="12"/>
      <c r="Q2270" s="12"/>
      <c r="R2270" s="12"/>
      <c r="S2270" s="12"/>
      <c r="T2270" s="12"/>
    </row>
    <row r="2271" spans="1:20" s="1" customFormat="1" x14ac:dyDescent="0.4">
      <c r="A2271" s="12"/>
      <c r="B2271" s="12"/>
      <c r="C2271" s="42"/>
      <c r="D2271" s="12"/>
      <c r="E2271" s="12"/>
      <c r="F2271" s="12"/>
      <c r="G2271" s="12"/>
      <c r="H2271" s="12"/>
      <c r="I2271" s="12"/>
      <c r="J2271" s="12"/>
      <c r="K2271" s="12"/>
      <c r="L2271" s="12"/>
      <c r="M2271" s="49"/>
      <c r="N2271" s="49"/>
      <c r="O2271" s="12"/>
      <c r="P2271" s="12"/>
      <c r="Q2271" s="12"/>
      <c r="R2271" s="12"/>
      <c r="S2271" s="12"/>
      <c r="T2271" s="12"/>
    </row>
    <row r="2272" spans="1:20" s="1" customFormat="1" x14ac:dyDescent="0.4">
      <c r="A2272" s="12"/>
      <c r="B2272" s="12"/>
      <c r="C2272" s="42"/>
      <c r="D2272" s="12"/>
      <c r="E2272" s="12"/>
      <c r="F2272" s="12"/>
      <c r="G2272" s="12"/>
      <c r="H2272" s="12"/>
      <c r="I2272" s="12"/>
      <c r="J2272" s="12"/>
      <c r="K2272" s="12"/>
      <c r="L2272" s="12"/>
      <c r="M2272" s="49"/>
      <c r="N2272" s="49"/>
      <c r="O2272" s="12"/>
      <c r="P2272" s="12"/>
      <c r="Q2272" s="12"/>
      <c r="R2272" s="12"/>
      <c r="S2272" s="12"/>
      <c r="T2272" s="12"/>
    </row>
    <row r="2273" spans="1:20" s="1" customFormat="1" x14ac:dyDescent="0.4">
      <c r="A2273" s="12"/>
      <c r="B2273" s="12"/>
      <c r="C2273" s="42"/>
      <c r="D2273" s="12"/>
      <c r="E2273" s="12"/>
      <c r="F2273" s="12"/>
      <c r="G2273" s="12"/>
      <c r="H2273" s="12"/>
      <c r="I2273" s="12"/>
      <c r="J2273" s="12"/>
      <c r="K2273" s="12"/>
      <c r="L2273" s="12"/>
      <c r="M2273" s="49"/>
      <c r="N2273" s="49"/>
      <c r="O2273" s="12"/>
      <c r="P2273" s="12"/>
      <c r="Q2273" s="12"/>
      <c r="R2273" s="12"/>
      <c r="S2273" s="12"/>
      <c r="T2273" s="12"/>
    </row>
    <row r="2274" spans="1:20" s="1" customFormat="1" x14ac:dyDescent="0.4">
      <c r="A2274" s="12"/>
      <c r="B2274" s="12"/>
      <c r="C2274" s="42"/>
      <c r="D2274" s="12"/>
      <c r="E2274" s="12"/>
      <c r="F2274" s="12"/>
      <c r="G2274" s="12"/>
      <c r="H2274" s="12"/>
      <c r="I2274" s="12"/>
      <c r="J2274" s="12"/>
      <c r="K2274" s="12"/>
      <c r="L2274" s="12"/>
      <c r="M2274" s="49"/>
      <c r="N2274" s="49"/>
      <c r="O2274" s="12"/>
      <c r="P2274" s="12"/>
      <c r="Q2274" s="12"/>
      <c r="R2274" s="12"/>
      <c r="S2274" s="12"/>
      <c r="T2274" s="12"/>
    </row>
    <row r="2275" spans="1:20" s="1" customFormat="1" x14ac:dyDescent="0.4">
      <c r="A2275" s="12"/>
      <c r="B2275" s="12"/>
      <c r="C2275" s="42"/>
      <c r="D2275" s="12"/>
      <c r="E2275" s="12"/>
      <c r="F2275" s="12"/>
      <c r="G2275" s="12"/>
      <c r="H2275" s="12"/>
      <c r="I2275" s="12"/>
      <c r="J2275" s="12"/>
      <c r="K2275" s="12"/>
      <c r="L2275" s="12"/>
      <c r="M2275" s="49"/>
      <c r="N2275" s="49"/>
      <c r="O2275" s="12"/>
      <c r="P2275" s="12"/>
      <c r="Q2275" s="12"/>
      <c r="R2275" s="12"/>
      <c r="S2275" s="12"/>
      <c r="T2275" s="12"/>
    </row>
    <row r="2276" spans="1:20" s="1" customFormat="1" x14ac:dyDescent="0.4">
      <c r="A2276" s="12"/>
      <c r="B2276" s="12"/>
      <c r="C2276" s="42"/>
      <c r="D2276" s="12"/>
      <c r="E2276" s="12"/>
      <c r="F2276" s="12"/>
      <c r="G2276" s="12"/>
      <c r="H2276" s="12"/>
      <c r="I2276" s="12"/>
      <c r="J2276" s="12"/>
      <c r="K2276" s="12"/>
      <c r="L2276" s="12"/>
      <c r="M2276" s="49"/>
      <c r="N2276" s="49"/>
      <c r="O2276" s="12"/>
      <c r="P2276" s="12"/>
      <c r="Q2276" s="12"/>
      <c r="R2276" s="12"/>
      <c r="S2276" s="12"/>
      <c r="T2276" s="12"/>
    </row>
    <row r="2277" spans="1:20" s="1" customFormat="1" x14ac:dyDescent="0.4">
      <c r="A2277" s="12"/>
      <c r="B2277" s="12"/>
      <c r="C2277" s="42"/>
      <c r="D2277" s="12"/>
      <c r="E2277" s="12"/>
      <c r="F2277" s="12"/>
      <c r="G2277" s="12"/>
      <c r="H2277" s="12"/>
      <c r="I2277" s="12"/>
      <c r="J2277" s="12"/>
      <c r="K2277" s="12"/>
      <c r="L2277" s="12"/>
      <c r="M2277" s="49"/>
      <c r="N2277" s="49"/>
      <c r="O2277" s="12"/>
      <c r="P2277" s="12"/>
      <c r="Q2277" s="12"/>
      <c r="R2277" s="12"/>
      <c r="S2277" s="12"/>
      <c r="T2277" s="12"/>
    </row>
    <row r="2278" spans="1:20" s="1" customFormat="1" x14ac:dyDescent="0.4">
      <c r="A2278" s="12"/>
      <c r="B2278" s="12"/>
      <c r="C2278" s="42"/>
      <c r="D2278" s="12"/>
      <c r="E2278" s="12"/>
      <c r="F2278" s="12"/>
      <c r="G2278" s="12"/>
      <c r="H2278" s="12"/>
      <c r="I2278" s="12"/>
      <c r="J2278" s="12"/>
      <c r="K2278" s="12"/>
      <c r="L2278" s="12"/>
      <c r="M2278" s="49"/>
      <c r="N2278" s="49"/>
      <c r="O2278" s="12"/>
      <c r="P2278" s="12"/>
      <c r="Q2278" s="12"/>
      <c r="R2278" s="12"/>
      <c r="S2278" s="12"/>
      <c r="T2278" s="12"/>
    </row>
    <row r="2279" spans="1:20" s="1" customFormat="1" x14ac:dyDescent="0.4">
      <c r="A2279" s="12"/>
      <c r="B2279" s="12"/>
      <c r="C2279" s="42"/>
      <c r="D2279" s="12"/>
      <c r="E2279" s="12"/>
      <c r="F2279" s="12"/>
      <c r="G2279" s="12"/>
      <c r="H2279" s="12"/>
      <c r="I2279" s="12"/>
      <c r="J2279" s="12"/>
      <c r="K2279" s="12"/>
      <c r="L2279" s="12"/>
      <c r="M2279" s="49"/>
      <c r="N2279" s="49"/>
      <c r="O2279" s="12"/>
      <c r="P2279" s="12"/>
      <c r="Q2279" s="12"/>
      <c r="R2279" s="12"/>
      <c r="S2279" s="12"/>
      <c r="T2279" s="12"/>
    </row>
    <row r="2280" spans="1:20" s="1" customFormat="1" x14ac:dyDescent="0.4">
      <c r="A2280" s="12"/>
      <c r="B2280" s="12"/>
      <c r="C2280" s="42"/>
      <c r="D2280" s="12"/>
      <c r="E2280" s="12"/>
      <c r="F2280" s="12"/>
      <c r="G2280" s="12"/>
      <c r="H2280" s="12"/>
      <c r="I2280" s="12"/>
      <c r="J2280" s="12"/>
      <c r="K2280" s="12"/>
      <c r="L2280" s="12"/>
      <c r="M2280" s="49"/>
      <c r="N2280" s="49"/>
      <c r="O2280" s="12"/>
      <c r="P2280" s="12"/>
      <c r="Q2280" s="12"/>
      <c r="R2280" s="12"/>
      <c r="S2280" s="12"/>
      <c r="T2280" s="12"/>
    </row>
    <row r="2281" spans="1:20" s="1" customFormat="1" x14ac:dyDescent="0.4">
      <c r="A2281" s="12"/>
      <c r="B2281" s="12"/>
      <c r="C2281" s="42"/>
      <c r="D2281" s="12"/>
      <c r="E2281" s="12"/>
      <c r="F2281" s="12"/>
      <c r="G2281" s="12"/>
      <c r="H2281" s="12"/>
      <c r="I2281" s="12"/>
      <c r="J2281" s="12"/>
      <c r="K2281" s="12"/>
      <c r="L2281" s="12"/>
      <c r="M2281" s="49"/>
      <c r="N2281" s="49"/>
      <c r="O2281" s="12"/>
      <c r="P2281" s="12"/>
      <c r="Q2281" s="12"/>
      <c r="R2281" s="12"/>
      <c r="S2281" s="12"/>
      <c r="T2281" s="12"/>
    </row>
    <row r="2282" spans="1:20" s="1" customFormat="1" x14ac:dyDescent="0.4">
      <c r="A2282" s="12"/>
      <c r="B2282" s="12"/>
      <c r="C2282" s="42"/>
      <c r="D2282" s="12"/>
      <c r="E2282" s="12"/>
      <c r="F2282" s="12"/>
      <c r="G2282" s="12"/>
      <c r="H2282" s="12"/>
      <c r="I2282" s="12"/>
      <c r="J2282" s="12"/>
      <c r="K2282" s="12"/>
      <c r="L2282" s="12"/>
      <c r="M2282" s="49"/>
      <c r="N2282" s="49"/>
      <c r="O2282" s="12"/>
      <c r="P2282" s="12"/>
      <c r="Q2282" s="12"/>
      <c r="R2282" s="12"/>
      <c r="S2282" s="12"/>
      <c r="T2282" s="12"/>
    </row>
    <row r="2283" spans="1:20" s="1" customFormat="1" x14ac:dyDescent="0.4">
      <c r="A2283" s="12"/>
      <c r="B2283" s="12"/>
      <c r="C2283" s="42"/>
      <c r="D2283" s="12"/>
      <c r="E2283" s="12"/>
      <c r="F2283" s="12"/>
      <c r="G2283" s="12"/>
      <c r="H2283" s="12"/>
      <c r="I2283" s="12"/>
      <c r="J2283" s="12"/>
      <c r="K2283" s="12"/>
      <c r="L2283" s="12"/>
      <c r="M2283" s="49"/>
      <c r="N2283" s="49"/>
      <c r="O2283" s="12"/>
      <c r="P2283" s="12"/>
      <c r="Q2283" s="12"/>
      <c r="R2283" s="12"/>
      <c r="S2283" s="12"/>
      <c r="T2283" s="12"/>
    </row>
    <row r="2284" spans="1:20" s="1" customFormat="1" x14ac:dyDescent="0.4">
      <c r="A2284" s="12"/>
      <c r="B2284" s="12"/>
      <c r="C2284" s="42"/>
      <c r="D2284" s="12"/>
      <c r="E2284" s="12"/>
      <c r="F2284" s="12"/>
      <c r="G2284" s="12"/>
      <c r="H2284" s="12"/>
      <c r="I2284" s="12"/>
      <c r="J2284" s="12"/>
      <c r="K2284" s="12"/>
      <c r="L2284" s="12"/>
      <c r="M2284" s="49"/>
      <c r="N2284" s="49"/>
      <c r="O2284" s="12"/>
      <c r="P2284" s="12"/>
      <c r="Q2284" s="12"/>
      <c r="R2284" s="12"/>
      <c r="S2284" s="12"/>
      <c r="T2284" s="12"/>
    </row>
    <row r="2285" spans="1:20" s="1" customFormat="1" x14ac:dyDescent="0.4">
      <c r="A2285" s="12"/>
      <c r="B2285" s="12"/>
      <c r="C2285" s="42"/>
      <c r="D2285" s="12"/>
      <c r="E2285" s="12"/>
      <c r="F2285" s="12"/>
      <c r="G2285" s="12"/>
      <c r="H2285" s="12"/>
      <c r="I2285" s="12"/>
      <c r="J2285" s="12"/>
      <c r="K2285" s="12"/>
      <c r="L2285" s="12"/>
      <c r="M2285" s="49"/>
      <c r="N2285" s="49"/>
      <c r="O2285" s="12"/>
      <c r="P2285" s="12"/>
      <c r="Q2285" s="12"/>
      <c r="R2285" s="12"/>
      <c r="S2285" s="12"/>
      <c r="T2285" s="12"/>
    </row>
    <row r="2286" spans="1:20" s="1" customFormat="1" x14ac:dyDescent="0.4">
      <c r="A2286" s="12"/>
      <c r="B2286" s="12"/>
      <c r="C2286" s="42"/>
      <c r="D2286" s="12"/>
      <c r="E2286" s="12"/>
      <c r="F2286" s="12"/>
      <c r="G2286" s="12"/>
      <c r="H2286" s="12"/>
      <c r="I2286" s="12"/>
      <c r="J2286" s="12"/>
      <c r="K2286" s="12"/>
      <c r="L2286" s="12"/>
      <c r="M2286" s="49"/>
      <c r="N2286" s="49"/>
      <c r="O2286" s="12"/>
      <c r="P2286" s="12"/>
      <c r="Q2286" s="12"/>
      <c r="R2286" s="12"/>
      <c r="S2286" s="12"/>
      <c r="T2286" s="12"/>
    </row>
    <row r="2287" spans="1:20" s="1" customFormat="1" x14ac:dyDescent="0.4">
      <c r="A2287" s="12"/>
      <c r="B2287" s="12"/>
      <c r="C2287" s="42"/>
      <c r="D2287" s="12"/>
      <c r="E2287" s="12"/>
      <c r="F2287" s="12"/>
      <c r="G2287" s="12"/>
      <c r="H2287" s="12"/>
      <c r="I2287" s="12"/>
      <c r="J2287" s="12"/>
      <c r="K2287" s="12"/>
      <c r="L2287" s="12"/>
      <c r="M2287" s="49"/>
      <c r="N2287" s="49"/>
      <c r="O2287" s="12"/>
      <c r="P2287" s="12"/>
      <c r="Q2287" s="12"/>
      <c r="R2287" s="12"/>
      <c r="S2287" s="12"/>
      <c r="T2287" s="12"/>
    </row>
    <row r="2288" spans="1:20" s="1" customFormat="1" x14ac:dyDescent="0.4">
      <c r="A2288" s="12"/>
      <c r="B2288" s="12"/>
      <c r="C2288" s="42"/>
      <c r="D2288" s="12"/>
      <c r="E2288" s="12"/>
      <c r="F2288" s="12"/>
      <c r="G2288" s="12"/>
      <c r="H2288" s="12"/>
      <c r="I2288" s="12"/>
      <c r="J2288" s="12"/>
      <c r="K2288" s="12"/>
      <c r="L2288" s="12"/>
      <c r="M2288" s="49"/>
      <c r="N2288" s="49"/>
      <c r="O2288" s="12"/>
      <c r="P2288" s="12"/>
      <c r="Q2288" s="12"/>
      <c r="R2288" s="12"/>
      <c r="S2288" s="12"/>
      <c r="T2288" s="12"/>
    </row>
    <row r="2289" spans="1:20" s="1" customFormat="1" x14ac:dyDescent="0.4">
      <c r="A2289" s="12"/>
      <c r="B2289" s="12"/>
      <c r="C2289" s="42"/>
      <c r="D2289" s="12"/>
      <c r="E2289" s="12"/>
      <c r="F2289" s="12"/>
      <c r="G2289" s="12"/>
      <c r="H2289" s="12"/>
      <c r="I2289" s="12"/>
      <c r="J2289" s="12"/>
      <c r="K2289" s="12"/>
      <c r="L2289" s="12"/>
      <c r="M2289" s="49"/>
      <c r="N2289" s="49"/>
      <c r="O2289" s="12"/>
      <c r="P2289" s="12"/>
      <c r="Q2289" s="12"/>
      <c r="R2289" s="12"/>
      <c r="S2289" s="12"/>
      <c r="T2289" s="12"/>
    </row>
    <row r="2290" spans="1:20" s="1" customFormat="1" x14ac:dyDescent="0.4">
      <c r="A2290" s="12"/>
      <c r="B2290" s="12"/>
      <c r="C2290" s="42"/>
      <c r="D2290" s="12"/>
      <c r="E2290" s="12"/>
      <c r="F2290" s="12"/>
      <c r="G2290" s="12"/>
      <c r="H2290" s="12"/>
      <c r="I2290" s="12"/>
      <c r="J2290" s="12"/>
      <c r="K2290" s="12"/>
      <c r="L2290" s="12"/>
      <c r="M2290" s="49"/>
      <c r="N2290" s="49"/>
      <c r="O2290" s="12"/>
      <c r="P2290" s="12"/>
      <c r="Q2290" s="12"/>
      <c r="R2290" s="12"/>
      <c r="S2290" s="12"/>
      <c r="T2290" s="12"/>
    </row>
    <row r="2291" spans="1:20" s="1" customFormat="1" x14ac:dyDescent="0.4">
      <c r="A2291" s="12"/>
      <c r="B2291" s="12"/>
      <c r="C2291" s="42"/>
      <c r="D2291" s="12"/>
      <c r="E2291" s="12"/>
      <c r="F2291" s="12"/>
      <c r="G2291" s="12"/>
      <c r="H2291" s="12"/>
      <c r="I2291" s="12"/>
      <c r="J2291" s="12"/>
      <c r="K2291" s="12"/>
      <c r="L2291" s="12"/>
      <c r="M2291" s="49"/>
      <c r="N2291" s="49"/>
      <c r="O2291" s="12"/>
      <c r="P2291" s="12"/>
      <c r="Q2291" s="12"/>
      <c r="R2291" s="12"/>
      <c r="S2291" s="12"/>
      <c r="T2291" s="12"/>
    </row>
    <row r="2292" spans="1:20" s="1" customFormat="1" x14ac:dyDescent="0.4">
      <c r="A2292" s="12"/>
      <c r="B2292" s="12"/>
      <c r="C2292" s="42"/>
      <c r="D2292" s="12"/>
      <c r="E2292" s="12"/>
      <c r="F2292" s="12"/>
      <c r="G2292" s="12"/>
      <c r="H2292" s="12"/>
      <c r="I2292" s="12"/>
      <c r="J2292" s="12"/>
      <c r="K2292" s="12"/>
      <c r="L2292" s="12"/>
      <c r="M2292" s="49"/>
      <c r="N2292" s="49"/>
      <c r="O2292" s="12"/>
      <c r="P2292" s="12"/>
      <c r="Q2292" s="12"/>
      <c r="R2292" s="12"/>
      <c r="S2292" s="12"/>
      <c r="T2292" s="12"/>
    </row>
    <row r="2293" spans="1:20" s="1" customFormat="1" x14ac:dyDescent="0.4">
      <c r="A2293" s="12"/>
      <c r="B2293" s="12"/>
      <c r="C2293" s="42"/>
      <c r="D2293" s="12"/>
      <c r="E2293" s="12"/>
      <c r="F2293" s="12"/>
      <c r="G2293" s="12"/>
      <c r="H2293" s="12"/>
      <c r="I2293" s="12"/>
      <c r="J2293" s="12"/>
      <c r="K2293" s="12"/>
      <c r="L2293" s="12"/>
      <c r="M2293" s="49"/>
      <c r="N2293" s="49"/>
      <c r="O2293" s="12"/>
      <c r="P2293" s="12"/>
      <c r="Q2293" s="12"/>
      <c r="R2293" s="12"/>
      <c r="S2293" s="12"/>
      <c r="T2293" s="12"/>
    </row>
    <row r="2294" spans="1:20" s="1" customFormat="1" x14ac:dyDescent="0.4">
      <c r="A2294" s="12"/>
      <c r="B2294" s="12"/>
      <c r="C2294" s="42"/>
      <c r="D2294" s="12"/>
      <c r="E2294" s="12"/>
      <c r="F2294" s="12"/>
      <c r="G2294" s="12"/>
      <c r="H2294" s="12"/>
      <c r="I2294" s="12"/>
      <c r="J2294" s="12"/>
      <c r="K2294" s="12"/>
      <c r="L2294" s="12"/>
      <c r="M2294" s="49"/>
      <c r="N2294" s="49"/>
      <c r="O2294" s="12"/>
      <c r="P2294" s="12"/>
      <c r="Q2294" s="12"/>
      <c r="R2294" s="12"/>
      <c r="S2294" s="12"/>
      <c r="T2294" s="12"/>
    </row>
    <row r="2295" spans="1:20" s="1" customFormat="1" x14ac:dyDescent="0.4">
      <c r="A2295" s="12"/>
      <c r="B2295" s="12"/>
      <c r="C2295" s="42"/>
      <c r="D2295" s="12"/>
      <c r="E2295" s="12"/>
      <c r="F2295" s="12"/>
      <c r="G2295" s="12"/>
      <c r="H2295" s="12"/>
      <c r="I2295" s="12"/>
      <c r="J2295" s="12"/>
      <c r="K2295" s="12"/>
      <c r="L2295" s="12"/>
      <c r="M2295" s="49"/>
      <c r="N2295" s="49"/>
      <c r="O2295" s="12"/>
      <c r="P2295" s="12"/>
      <c r="Q2295" s="12"/>
      <c r="R2295" s="12"/>
      <c r="S2295" s="12"/>
      <c r="T2295" s="12"/>
    </row>
    <row r="2296" spans="1:20" s="1" customFormat="1" x14ac:dyDescent="0.4">
      <c r="A2296" s="12"/>
      <c r="B2296" s="12"/>
      <c r="C2296" s="42"/>
      <c r="D2296" s="12"/>
      <c r="E2296" s="12"/>
      <c r="F2296" s="12"/>
      <c r="G2296" s="12"/>
      <c r="H2296" s="12"/>
      <c r="I2296" s="12"/>
      <c r="J2296" s="12"/>
      <c r="K2296" s="12"/>
      <c r="L2296" s="12"/>
      <c r="M2296" s="49"/>
      <c r="N2296" s="49"/>
      <c r="O2296" s="12"/>
      <c r="P2296" s="12"/>
      <c r="Q2296" s="12"/>
      <c r="R2296" s="12"/>
      <c r="S2296" s="12"/>
      <c r="T2296" s="12"/>
    </row>
    <row r="2297" spans="1:20" s="1" customFormat="1" x14ac:dyDescent="0.4">
      <c r="A2297" s="12"/>
      <c r="B2297" s="12"/>
      <c r="C2297" s="42"/>
      <c r="D2297" s="12"/>
      <c r="E2297" s="12"/>
      <c r="F2297" s="12"/>
      <c r="G2297" s="12"/>
      <c r="H2297" s="12"/>
      <c r="I2297" s="12"/>
      <c r="J2297" s="12"/>
      <c r="K2297" s="12"/>
      <c r="L2297" s="12"/>
      <c r="M2297" s="49"/>
      <c r="N2297" s="49"/>
      <c r="O2297" s="12"/>
      <c r="P2297" s="12"/>
      <c r="Q2297" s="12"/>
      <c r="R2297" s="12"/>
      <c r="S2297" s="12"/>
      <c r="T2297" s="12"/>
    </row>
    <row r="2298" spans="1:20" s="1" customFormat="1" x14ac:dyDescent="0.4">
      <c r="A2298" s="12"/>
      <c r="B2298" s="12"/>
      <c r="C2298" s="42"/>
      <c r="D2298" s="12"/>
      <c r="E2298" s="12"/>
      <c r="F2298" s="12"/>
      <c r="G2298" s="12"/>
      <c r="H2298" s="12"/>
      <c r="I2298" s="12"/>
      <c r="J2298" s="12"/>
      <c r="K2298" s="12"/>
      <c r="L2298" s="12"/>
      <c r="M2298" s="49"/>
      <c r="N2298" s="49"/>
      <c r="O2298" s="12"/>
      <c r="P2298" s="12"/>
      <c r="Q2298" s="12"/>
      <c r="R2298" s="12"/>
      <c r="S2298" s="12"/>
      <c r="T2298" s="12"/>
    </row>
    <row r="2299" spans="1:20" s="1" customFormat="1" x14ac:dyDescent="0.4">
      <c r="A2299" s="12"/>
      <c r="B2299" s="12"/>
      <c r="C2299" s="42"/>
      <c r="D2299" s="12"/>
      <c r="E2299" s="12"/>
      <c r="F2299" s="12"/>
      <c r="G2299" s="12"/>
      <c r="H2299" s="12"/>
      <c r="I2299" s="12"/>
      <c r="J2299" s="12"/>
      <c r="K2299" s="12"/>
      <c r="L2299" s="12"/>
      <c r="M2299" s="49"/>
      <c r="N2299" s="49"/>
      <c r="O2299" s="12"/>
      <c r="P2299" s="12"/>
      <c r="Q2299" s="12"/>
      <c r="R2299" s="12"/>
      <c r="S2299" s="12"/>
      <c r="T2299" s="12"/>
    </row>
    <row r="2300" spans="1:20" s="1" customFormat="1" x14ac:dyDescent="0.4">
      <c r="A2300" s="12"/>
      <c r="B2300" s="12"/>
      <c r="C2300" s="42"/>
      <c r="D2300" s="12"/>
      <c r="E2300" s="12"/>
      <c r="F2300" s="12"/>
      <c r="G2300" s="12"/>
      <c r="H2300" s="12"/>
      <c r="I2300" s="12"/>
      <c r="J2300" s="12"/>
      <c r="K2300" s="12"/>
      <c r="L2300" s="12"/>
      <c r="M2300" s="49"/>
      <c r="N2300" s="49"/>
      <c r="O2300" s="12"/>
      <c r="P2300" s="12"/>
      <c r="Q2300" s="12"/>
      <c r="R2300" s="12"/>
      <c r="S2300" s="12"/>
      <c r="T2300" s="12"/>
    </row>
    <row r="2301" spans="1:20" s="1" customFormat="1" x14ac:dyDescent="0.4">
      <c r="A2301" s="12"/>
      <c r="B2301" s="12"/>
      <c r="C2301" s="42"/>
      <c r="D2301" s="12"/>
      <c r="E2301" s="12"/>
      <c r="F2301" s="12"/>
      <c r="G2301" s="12"/>
      <c r="H2301" s="12"/>
      <c r="I2301" s="12"/>
      <c r="J2301" s="12"/>
      <c r="K2301" s="12"/>
      <c r="L2301" s="12"/>
      <c r="M2301" s="49"/>
      <c r="N2301" s="49"/>
      <c r="O2301" s="12"/>
      <c r="P2301" s="12"/>
      <c r="Q2301" s="12"/>
      <c r="R2301" s="12"/>
      <c r="S2301" s="12"/>
      <c r="T2301" s="12"/>
    </row>
    <row r="2302" spans="1:20" s="1" customFormat="1" x14ac:dyDescent="0.4">
      <c r="A2302" s="12"/>
      <c r="B2302" s="12"/>
      <c r="C2302" s="42"/>
      <c r="D2302" s="12"/>
      <c r="E2302" s="12"/>
      <c r="F2302" s="12"/>
      <c r="G2302" s="12"/>
      <c r="H2302" s="12"/>
      <c r="I2302" s="12"/>
      <c r="J2302" s="12"/>
      <c r="K2302" s="12"/>
      <c r="L2302" s="12"/>
      <c r="M2302" s="49"/>
      <c r="N2302" s="49"/>
      <c r="O2302" s="12"/>
      <c r="P2302" s="12"/>
      <c r="Q2302" s="12"/>
      <c r="R2302" s="12"/>
      <c r="S2302" s="12"/>
      <c r="T2302" s="12"/>
    </row>
    <row r="2303" spans="1:20" s="1" customFormat="1" x14ac:dyDescent="0.4">
      <c r="A2303" s="12"/>
      <c r="B2303" s="12"/>
      <c r="C2303" s="42"/>
      <c r="D2303" s="12"/>
      <c r="E2303" s="12"/>
      <c r="F2303" s="12"/>
      <c r="G2303" s="12"/>
      <c r="H2303" s="12"/>
      <c r="I2303" s="12"/>
      <c r="J2303" s="12"/>
      <c r="K2303" s="12"/>
      <c r="L2303" s="12"/>
      <c r="M2303" s="49"/>
      <c r="N2303" s="49"/>
      <c r="O2303" s="12"/>
      <c r="P2303" s="12"/>
      <c r="Q2303" s="12"/>
      <c r="R2303" s="12"/>
      <c r="S2303" s="12"/>
      <c r="T2303" s="12"/>
    </row>
    <row r="2304" spans="1:20" s="1" customFormat="1" x14ac:dyDescent="0.4">
      <c r="A2304" s="12"/>
      <c r="B2304" s="12"/>
      <c r="C2304" s="42"/>
      <c r="D2304" s="12"/>
      <c r="E2304" s="12"/>
      <c r="F2304" s="12"/>
      <c r="G2304" s="12"/>
      <c r="H2304" s="12"/>
      <c r="I2304" s="12"/>
      <c r="J2304" s="12"/>
      <c r="K2304" s="12"/>
      <c r="L2304" s="12"/>
      <c r="M2304" s="49"/>
      <c r="N2304" s="49"/>
      <c r="O2304" s="12"/>
      <c r="P2304" s="12"/>
      <c r="Q2304" s="12"/>
      <c r="R2304" s="12"/>
      <c r="S2304" s="12"/>
      <c r="T2304" s="12"/>
    </row>
    <row r="2305" spans="1:20" s="1" customFormat="1" x14ac:dyDescent="0.4">
      <c r="A2305" s="12"/>
      <c r="B2305" s="12"/>
      <c r="C2305" s="42"/>
      <c r="D2305" s="12"/>
      <c r="E2305" s="12"/>
      <c r="F2305" s="12"/>
      <c r="G2305" s="12"/>
      <c r="H2305" s="12"/>
      <c r="I2305" s="12"/>
      <c r="J2305" s="12"/>
      <c r="K2305" s="12"/>
      <c r="L2305" s="12"/>
      <c r="M2305" s="49"/>
      <c r="N2305" s="49"/>
      <c r="O2305" s="12"/>
      <c r="P2305" s="12"/>
      <c r="Q2305" s="12"/>
      <c r="R2305" s="12"/>
      <c r="S2305" s="12"/>
      <c r="T2305" s="12"/>
    </row>
    <row r="2306" spans="1:20" s="1" customFormat="1" x14ac:dyDescent="0.4">
      <c r="A2306" s="12"/>
      <c r="B2306" s="12"/>
      <c r="C2306" s="42"/>
      <c r="D2306" s="12"/>
      <c r="E2306" s="12"/>
      <c r="F2306" s="12"/>
      <c r="G2306" s="12"/>
      <c r="H2306" s="12"/>
      <c r="I2306" s="12"/>
      <c r="J2306" s="12"/>
      <c r="K2306" s="12"/>
      <c r="L2306" s="12"/>
      <c r="M2306" s="49"/>
      <c r="N2306" s="49"/>
      <c r="O2306" s="12"/>
      <c r="P2306" s="12"/>
      <c r="Q2306" s="12"/>
      <c r="R2306" s="12"/>
      <c r="S2306" s="12"/>
      <c r="T2306" s="12"/>
    </row>
    <row r="2307" spans="1:20" s="1" customFormat="1" x14ac:dyDescent="0.4">
      <c r="A2307" s="12"/>
      <c r="B2307" s="12"/>
      <c r="C2307" s="42"/>
      <c r="D2307" s="12"/>
      <c r="E2307" s="12"/>
      <c r="F2307" s="12"/>
      <c r="G2307" s="12"/>
      <c r="H2307" s="12"/>
      <c r="I2307" s="12"/>
      <c r="J2307" s="12"/>
      <c r="K2307" s="12"/>
      <c r="L2307" s="12"/>
      <c r="M2307" s="49"/>
      <c r="N2307" s="49"/>
      <c r="O2307" s="12"/>
      <c r="P2307" s="12"/>
      <c r="Q2307" s="12"/>
      <c r="R2307" s="12"/>
      <c r="S2307" s="12"/>
      <c r="T2307" s="12"/>
    </row>
    <row r="2308" spans="1:20" s="1" customFormat="1" x14ac:dyDescent="0.4">
      <c r="A2308" s="12"/>
      <c r="B2308" s="12"/>
      <c r="C2308" s="42"/>
      <c r="D2308" s="12"/>
      <c r="E2308" s="12"/>
      <c r="F2308" s="12"/>
      <c r="G2308" s="12"/>
      <c r="H2308" s="12"/>
      <c r="I2308" s="12"/>
      <c r="J2308" s="12"/>
      <c r="K2308" s="12"/>
      <c r="L2308" s="12"/>
      <c r="M2308" s="49"/>
      <c r="N2308" s="49"/>
      <c r="O2308" s="12"/>
      <c r="P2308" s="12"/>
      <c r="Q2308" s="12"/>
      <c r="R2308" s="12"/>
      <c r="S2308" s="12"/>
      <c r="T2308" s="12"/>
    </row>
    <row r="2309" spans="1:20" s="1" customFormat="1" x14ac:dyDescent="0.4">
      <c r="A2309" s="12"/>
      <c r="B2309" s="12"/>
      <c r="C2309" s="42"/>
      <c r="D2309" s="12"/>
      <c r="E2309" s="12"/>
      <c r="F2309" s="12"/>
      <c r="G2309" s="12"/>
      <c r="H2309" s="12"/>
      <c r="I2309" s="12"/>
      <c r="J2309" s="12"/>
      <c r="K2309" s="12"/>
      <c r="L2309" s="12"/>
      <c r="M2309" s="49"/>
      <c r="N2309" s="49"/>
      <c r="O2309" s="12"/>
      <c r="P2309" s="12"/>
      <c r="Q2309" s="12"/>
      <c r="R2309" s="12"/>
      <c r="S2309" s="12"/>
      <c r="T2309" s="12"/>
    </row>
    <row r="2310" spans="1:20" s="1" customFormat="1" x14ac:dyDescent="0.4">
      <c r="A2310" s="12"/>
      <c r="B2310" s="12"/>
      <c r="C2310" s="42"/>
      <c r="D2310" s="12"/>
      <c r="E2310" s="12"/>
      <c r="F2310" s="12"/>
      <c r="G2310" s="12"/>
      <c r="H2310" s="12"/>
      <c r="I2310" s="12"/>
      <c r="J2310" s="12"/>
      <c r="K2310" s="12"/>
      <c r="L2310" s="12"/>
      <c r="M2310" s="49"/>
      <c r="N2310" s="49"/>
      <c r="O2310" s="12"/>
      <c r="P2310" s="12"/>
      <c r="Q2310" s="12"/>
      <c r="R2310" s="12"/>
      <c r="S2310" s="12"/>
      <c r="T2310" s="12"/>
    </row>
    <row r="2311" spans="1:20" s="1" customFormat="1" x14ac:dyDescent="0.4">
      <c r="A2311" s="12"/>
      <c r="B2311" s="12"/>
      <c r="C2311" s="42"/>
      <c r="D2311" s="12"/>
      <c r="E2311" s="12"/>
      <c r="F2311" s="12"/>
      <c r="G2311" s="12"/>
      <c r="H2311" s="12"/>
      <c r="I2311" s="12"/>
      <c r="J2311" s="12"/>
      <c r="K2311" s="12"/>
      <c r="L2311" s="12"/>
      <c r="M2311" s="49"/>
      <c r="N2311" s="49"/>
      <c r="O2311" s="12"/>
      <c r="P2311" s="12"/>
      <c r="Q2311" s="12"/>
      <c r="R2311" s="12"/>
      <c r="S2311" s="12"/>
      <c r="T2311" s="12"/>
    </row>
    <row r="2312" spans="1:20" s="1" customFormat="1" x14ac:dyDescent="0.4">
      <c r="A2312" s="12"/>
      <c r="B2312" s="12"/>
      <c r="C2312" s="42"/>
      <c r="D2312" s="12"/>
      <c r="E2312" s="12"/>
      <c r="F2312" s="12"/>
      <c r="G2312" s="12"/>
      <c r="H2312" s="12"/>
      <c r="I2312" s="12"/>
      <c r="J2312" s="12"/>
      <c r="K2312" s="12"/>
      <c r="L2312" s="12"/>
      <c r="M2312" s="49"/>
      <c r="N2312" s="49"/>
      <c r="O2312" s="12"/>
      <c r="P2312" s="12"/>
      <c r="Q2312" s="12"/>
      <c r="R2312" s="12"/>
      <c r="S2312" s="12"/>
      <c r="T2312" s="12"/>
    </row>
    <row r="2313" spans="1:20" s="1" customFormat="1" x14ac:dyDescent="0.4">
      <c r="A2313" s="12"/>
      <c r="B2313" s="12"/>
      <c r="C2313" s="42"/>
      <c r="D2313" s="12"/>
      <c r="E2313" s="12"/>
      <c r="F2313" s="12"/>
      <c r="G2313" s="12"/>
      <c r="H2313" s="12"/>
      <c r="I2313" s="12"/>
      <c r="J2313" s="12"/>
      <c r="K2313" s="12"/>
      <c r="L2313" s="12"/>
      <c r="M2313" s="49"/>
      <c r="N2313" s="49"/>
      <c r="O2313" s="12"/>
      <c r="P2313" s="12"/>
      <c r="Q2313" s="12"/>
      <c r="R2313" s="12"/>
      <c r="S2313" s="12"/>
      <c r="T2313" s="12"/>
    </row>
    <row r="2314" spans="1:20" s="1" customFormat="1" x14ac:dyDescent="0.4">
      <c r="A2314" s="12"/>
      <c r="B2314" s="12"/>
      <c r="C2314" s="42"/>
      <c r="D2314" s="12"/>
      <c r="E2314" s="12"/>
      <c r="F2314" s="12"/>
      <c r="G2314" s="12"/>
      <c r="H2314" s="12"/>
      <c r="I2314" s="12"/>
      <c r="J2314" s="12"/>
      <c r="K2314" s="12"/>
      <c r="L2314" s="12"/>
      <c r="M2314" s="49"/>
      <c r="N2314" s="49"/>
      <c r="O2314" s="12"/>
      <c r="P2314" s="12"/>
      <c r="Q2314" s="12"/>
      <c r="R2314" s="12"/>
      <c r="S2314" s="12"/>
      <c r="T2314" s="12"/>
    </row>
    <row r="2315" spans="1:20" s="1" customFormat="1" x14ac:dyDescent="0.4">
      <c r="A2315" s="12"/>
      <c r="B2315" s="12"/>
      <c r="C2315" s="42"/>
      <c r="D2315" s="12"/>
      <c r="E2315" s="12"/>
      <c r="F2315" s="12"/>
      <c r="G2315" s="12"/>
      <c r="H2315" s="12"/>
      <c r="I2315" s="12"/>
      <c r="J2315" s="12"/>
      <c r="K2315" s="12"/>
      <c r="L2315" s="12"/>
      <c r="M2315" s="49"/>
      <c r="N2315" s="49"/>
      <c r="O2315" s="12"/>
      <c r="P2315" s="12"/>
      <c r="Q2315" s="12"/>
      <c r="R2315" s="12"/>
      <c r="S2315" s="12"/>
      <c r="T2315" s="12"/>
    </row>
    <row r="2316" spans="1:20" s="1" customFormat="1" x14ac:dyDescent="0.4">
      <c r="A2316" s="12"/>
      <c r="B2316" s="12"/>
      <c r="C2316" s="42"/>
      <c r="D2316" s="12"/>
      <c r="E2316" s="12"/>
      <c r="F2316" s="12"/>
      <c r="G2316" s="12"/>
      <c r="H2316" s="12"/>
      <c r="I2316" s="12"/>
      <c r="J2316" s="12"/>
      <c r="K2316" s="12"/>
      <c r="L2316" s="12"/>
      <c r="M2316" s="49"/>
      <c r="N2316" s="49"/>
      <c r="O2316" s="12"/>
      <c r="P2316" s="12"/>
      <c r="Q2316" s="12"/>
      <c r="R2316" s="12"/>
      <c r="S2316" s="12"/>
      <c r="T2316" s="12"/>
    </row>
    <row r="2317" spans="1:20" s="1" customFormat="1" x14ac:dyDescent="0.4">
      <c r="A2317" s="12"/>
      <c r="B2317" s="12"/>
      <c r="C2317" s="42"/>
      <c r="D2317" s="12"/>
      <c r="E2317" s="12"/>
      <c r="F2317" s="12"/>
      <c r="G2317" s="12"/>
      <c r="H2317" s="12"/>
      <c r="I2317" s="12"/>
      <c r="J2317" s="12"/>
      <c r="K2317" s="12"/>
      <c r="L2317" s="12"/>
      <c r="M2317" s="49"/>
      <c r="N2317" s="49"/>
      <c r="O2317" s="12"/>
      <c r="P2317" s="12"/>
      <c r="Q2317" s="12"/>
      <c r="R2317" s="12"/>
      <c r="S2317" s="12"/>
      <c r="T2317" s="12"/>
    </row>
    <row r="2318" spans="1:20" s="1" customFormat="1" x14ac:dyDescent="0.4">
      <c r="A2318" s="12"/>
      <c r="B2318" s="12"/>
      <c r="C2318" s="42"/>
      <c r="D2318" s="12"/>
      <c r="E2318" s="12"/>
      <c r="F2318" s="12"/>
      <c r="G2318" s="12"/>
      <c r="H2318" s="12"/>
      <c r="I2318" s="12"/>
      <c r="J2318" s="12"/>
      <c r="K2318" s="12"/>
      <c r="L2318" s="12"/>
      <c r="M2318" s="49"/>
      <c r="N2318" s="49"/>
      <c r="O2318" s="12"/>
      <c r="P2318" s="12"/>
      <c r="Q2318" s="12"/>
      <c r="R2318" s="12"/>
      <c r="S2318" s="12"/>
      <c r="T2318" s="12"/>
    </row>
    <row r="2319" spans="1:20" s="1" customFormat="1" x14ac:dyDescent="0.4">
      <c r="A2319" s="12"/>
      <c r="B2319" s="12"/>
      <c r="C2319" s="42"/>
      <c r="D2319" s="12"/>
      <c r="E2319" s="12"/>
      <c r="F2319" s="12"/>
      <c r="G2319" s="12"/>
      <c r="H2319" s="12"/>
      <c r="I2319" s="12"/>
      <c r="J2319" s="12"/>
      <c r="K2319" s="12"/>
      <c r="L2319" s="12"/>
      <c r="M2319" s="49"/>
      <c r="N2319" s="49"/>
      <c r="O2319" s="12"/>
      <c r="P2319" s="12"/>
      <c r="Q2319" s="12"/>
      <c r="R2319" s="12"/>
      <c r="S2319" s="12"/>
      <c r="T2319" s="12"/>
    </row>
    <row r="2320" spans="1:20" s="1" customFormat="1" x14ac:dyDescent="0.4">
      <c r="A2320" s="12"/>
      <c r="B2320" s="12"/>
      <c r="C2320" s="42"/>
      <c r="D2320" s="12"/>
      <c r="E2320" s="12"/>
      <c r="F2320" s="12"/>
      <c r="G2320" s="12"/>
      <c r="H2320" s="12"/>
      <c r="I2320" s="12"/>
      <c r="J2320" s="12"/>
      <c r="K2320" s="12"/>
      <c r="L2320" s="12"/>
      <c r="M2320" s="49"/>
      <c r="N2320" s="49"/>
      <c r="O2320" s="12"/>
      <c r="P2320" s="12"/>
      <c r="Q2320" s="12"/>
      <c r="R2320" s="12"/>
      <c r="S2320" s="12"/>
      <c r="T2320" s="12"/>
    </row>
    <row r="2321" spans="1:20" s="1" customFormat="1" x14ac:dyDescent="0.4">
      <c r="A2321" s="12"/>
      <c r="B2321" s="12"/>
      <c r="C2321" s="42"/>
      <c r="D2321" s="12"/>
      <c r="E2321" s="12"/>
      <c r="F2321" s="12"/>
      <c r="G2321" s="12"/>
      <c r="H2321" s="12"/>
      <c r="I2321" s="12"/>
      <c r="J2321" s="12"/>
      <c r="K2321" s="12"/>
      <c r="L2321" s="12"/>
      <c r="M2321" s="49"/>
      <c r="N2321" s="49"/>
      <c r="O2321" s="12"/>
      <c r="P2321" s="12"/>
      <c r="Q2321" s="12"/>
      <c r="R2321" s="12"/>
      <c r="S2321" s="12"/>
      <c r="T2321" s="12"/>
    </row>
    <row r="2322" spans="1:20" s="1" customFormat="1" x14ac:dyDescent="0.4">
      <c r="A2322" s="12"/>
      <c r="B2322" s="12"/>
      <c r="C2322" s="42"/>
      <c r="D2322" s="12"/>
      <c r="E2322" s="12"/>
      <c r="F2322" s="12"/>
      <c r="G2322" s="12"/>
      <c r="H2322" s="12"/>
      <c r="I2322" s="12"/>
      <c r="J2322" s="12"/>
      <c r="K2322" s="12"/>
      <c r="L2322" s="12"/>
      <c r="M2322" s="49"/>
      <c r="N2322" s="49"/>
      <c r="O2322" s="12"/>
      <c r="P2322" s="12"/>
      <c r="Q2322" s="12"/>
      <c r="R2322" s="12"/>
      <c r="S2322" s="12"/>
      <c r="T2322" s="12"/>
    </row>
    <row r="2323" spans="1:20" s="1" customFormat="1" x14ac:dyDescent="0.4">
      <c r="A2323" s="12"/>
      <c r="B2323" s="12"/>
      <c r="C2323" s="42"/>
      <c r="D2323" s="12"/>
      <c r="E2323" s="12"/>
      <c r="F2323" s="12"/>
      <c r="G2323" s="12"/>
      <c r="H2323" s="12"/>
      <c r="I2323" s="12"/>
      <c r="J2323" s="12"/>
      <c r="K2323" s="12"/>
      <c r="L2323" s="12"/>
      <c r="M2323" s="49"/>
      <c r="N2323" s="49"/>
      <c r="O2323" s="12"/>
      <c r="P2323" s="12"/>
      <c r="Q2323" s="12"/>
      <c r="R2323" s="12"/>
      <c r="S2323" s="12"/>
      <c r="T2323" s="12"/>
    </row>
    <row r="2324" spans="1:20" s="1" customFormat="1" x14ac:dyDescent="0.4">
      <c r="A2324" s="12"/>
      <c r="B2324" s="12"/>
      <c r="C2324" s="42"/>
      <c r="D2324" s="12"/>
      <c r="E2324" s="12"/>
      <c r="F2324" s="12"/>
      <c r="G2324" s="12"/>
      <c r="H2324" s="12"/>
      <c r="I2324" s="12"/>
      <c r="J2324" s="12"/>
      <c r="K2324" s="12"/>
      <c r="L2324" s="12"/>
      <c r="M2324" s="49"/>
      <c r="N2324" s="49"/>
      <c r="O2324" s="12"/>
      <c r="P2324" s="12"/>
      <c r="Q2324" s="12"/>
      <c r="R2324" s="12"/>
      <c r="S2324" s="12"/>
      <c r="T2324" s="12"/>
    </row>
    <row r="2325" spans="1:20" s="1" customFormat="1" x14ac:dyDescent="0.4">
      <c r="A2325" s="12"/>
      <c r="B2325" s="12"/>
      <c r="C2325" s="42"/>
      <c r="D2325" s="12"/>
      <c r="E2325" s="12"/>
      <c r="F2325" s="12"/>
      <c r="G2325" s="12"/>
      <c r="H2325" s="12"/>
      <c r="I2325" s="12"/>
      <c r="J2325" s="12"/>
      <c r="K2325" s="12"/>
      <c r="L2325" s="12"/>
      <c r="M2325" s="49"/>
      <c r="N2325" s="49"/>
      <c r="O2325" s="12"/>
      <c r="P2325" s="12"/>
      <c r="Q2325" s="12"/>
      <c r="R2325" s="12"/>
      <c r="S2325" s="12"/>
      <c r="T2325" s="12"/>
    </row>
    <row r="2326" spans="1:20" s="1" customFormat="1" x14ac:dyDescent="0.4">
      <c r="A2326" s="12"/>
      <c r="B2326" s="12"/>
      <c r="C2326" s="42"/>
      <c r="D2326" s="12"/>
      <c r="E2326" s="12"/>
      <c r="F2326" s="12"/>
      <c r="G2326" s="12"/>
      <c r="H2326" s="12"/>
      <c r="I2326" s="12"/>
      <c r="J2326" s="12"/>
      <c r="K2326" s="12"/>
      <c r="L2326" s="12"/>
      <c r="M2326" s="49"/>
      <c r="N2326" s="49"/>
      <c r="O2326" s="12"/>
      <c r="P2326" s="12"/>
      <c r="Q2326" s="12"/>
      <c r="R2326" s="12"/>
      <c r="S2326" s="12"/>
      <c r="T2326" s="12"/>
    </row>
    <row r="2327" spans="1:20" s="1" customFormat="1" x14ac:dyDescent="0.4">
      <c r="A2327" s="12"/>
      <c r="B2327" s="12"/>
      <c r="C2327" s="42"/>
      <c r="D2327" s="12"/>
      <c r="E2327" s="12"/>
      <c r="F2327" s="12"/>
      <c r="G2327" s="12"/>
      <c r="H2327" s="12"/>
      <c r="I2327" s="12"/>
      <c r="J2327" s="12"/>
      <c r="K2327" s="12"/>
      <c r="L2327" s="12"/>
      <c r="M2327" s="49"/>
      <c r="N2327" s="49"/>
      <c r="O2327" s="12"/>
      <c r="P2327" s="12"/>
      <c r="Q2327" s="12"/>
      <c r="R2327" s="12"/>
      <c r="S2327" s="12"/>
      <c r="T2327" s="12"/>
    </row>
    <row r="2328" spans="1:20" s="1" customFormat="1" x14ac:dyDescent="0.4">
      <c r="A2328" s="12"/>
      <c r="B2328" s="12"/>
      <c r="C2328" s="42"/>
      <c r="D2328" s="12"/>
      <c r="E2328" s="12"/>
      <c r="F2328" s="12"/>
      <c r="G2328" s="12"/>
      <c r="H2328" s="12"/>
      <c r="I2328" s="12"/>
      <c r="J2328" s="12"/>
      <c r="K2328" s="12"/>
      <c r="L2328" s="12"/>
      <c r="M2328" s="49"/>
      <c r="N2328" s="49"/>
      <c r="O2328" s="12"/>
      <c r="P2328" s="12"/>
      <c r="Q2328" s="12"/>
      <c r="R2328" s="12"/>
      <c r="S2328" s="12"/>
      <c r="T2328" s="12"/>
    </row>
    <row r="2329" spans="1:20" s="1" customFormat="1" x14ac:dyDescent="0.4">
      <c r="A2329" s="12"/>
      <c r="B2329" s="12"/>
      <c r="C2329" s="42"/>
      <c r="D2329" s="12"/>
      <c r="E2329" s="12"/>
      <c r="F2329" s="12"/>
      <c r="G2329" s="12"/>
      <c r="H2329" s="12"/>
      <c r="I2329" s="12"/>
      <c r="J2329" s="12"/>
      <c r="K2329" s="12"/>
      <c r="L2329" s="12"/>
      <c r="M2329" s="49"/>
      <c r="N2329" s="49"/>
      <c r="O2329" s="12"/>
      <c r="P2329" s="12"/>
      <c r="Q2329" s="12"/>
      <c r="R2329" s="12"/>
      <c r="S2329" s="12"/>
      <c r="T2329" s="12"/>
    </row>
    <row r="2330" spans="1:20" s="1" customFormat="1" x14ac:dyDescent="0.4">
      <c r="A2330" s="12"/>
      <c r="B2330" s="12"/>
      <c r="C2330" s="42"/>
      <c r="D2330" s="12"/>
      <c r="E2330" s="12"/>
      <c r="F2330" s="12"/>
      <c r="G2330" s="12"/>
      <c r="H2330" s="12"/>
      <c r="I2330" s="12"/>
      <c r="J2330" s="12"/>
      <c r="K2330" s="12"/>
      <c r="L2330" s="12"/>
      <c r="M2330" s="49"/>
      <c r="N2330" s="49"/>
      <c r="O2330" s="12"/>
      <c r="P2330" s="12"/>
      <c r="Q2330" s="12"/>
      <c r="R2330" s="12"/>
      <c r="S2330" s="12"/>
      <c r="T2330" s="12"/>
    </row>
    <row r="2331" spans="1:20" s="1" customFormat="1" x14ac:dyDescent="0.4">
      <c r="A2331" s="12"/>
      <c r="B2331" s="12"/>
      <c r="C2331" s="42"/>
      <c r="D2331" s="12"/>
      <c r="E2331" s="12"/>
      <c r="F2331" s="12"/>
      <c r="G2331" s="12"/>
      <c r="H2331" s="12"/>
      <c r="I2331" s="12"/>
      <c r="J2331" s="12"/>
      <c r="K2331" s="12"/>
      <c r="L2331" s="12"/>
      <c r="M2331" s="49"/>
      <c r="N2331" s="49"/>
      <c r="O2331" s="12"/>
      <c r="P2331" s="12"/>
      <c r="Q2331" s="12"/>
      <c r="R2331" s="12"/>
      <c r="S2331" s="12"/>
      <c r="T2331" s="12"/>
    </row>
    <row r="2332" spans="1:20" s="1" customFormat="1" x14ac:dyDescent="0.4">
      <c r="A2332" s="12"/>
      <c r="B2332" s="12"/>
      <c r="C2332" s="42"/>
      <c r="D2332" s="12"/>
      <c r="E2332" s="12"/>
      <c r="F2332" s="12"/>
      <c r="G2332" s="12"/>
      <c r="H2332" s="12"/>
      <c r="I2332" s="12"/>
      <c r="J2332" s="12"/>
      <c r="K2332" s="12"/>
      <c r="L2332" s="12"/>
      <c r="M2332" s="49"/>
      <c r="N2332" s="49"/>
      <c r="O2332" s="12"/>
      <c r="P2332" s="12"/>
      <c r="Q2332" s="12"/>
      <c r="R2332" s="12"/>
      <c r="S2332" s="12"/>
      <c r="T2332" s="12"/>
    </row>
    <row r="2333" spans="1:20" s="1" customFormat="1" x14ac:dyDescent="0.4">
      <c r="A2333" s="12"/>
      <c r="B2333" s="12"/>
      <c r="C2333" s="42"/>
      <c r="D2333" s="12"/>
      <c r="E2333" s="12"/>
      <c r="F2333" s="12"/>
      <c r="G2333" s="12"/>
      <c r="H2333" s="12"/>
      <c r="I2333" s="12"/>
      <c r="J2333" s="12"/>
      <c r="K2333" s="12"/>
      <c r="L2333" s="12"/>
      <c r="M2333" s="49"/>
      <c r="N2333" s="49"/>
      <c r="O2333" s="12"/>
      <c r="P2333" s="12"/>
      <c r="Q2333" s="12"/>
      <c r="R2333" s="12"/>
      <c r="S2333" s="12"/>
      <c r="T2333" s="12"/>
    </row>
    <row r="2334" spans="1:20" s="1" customFormat="1" x14ac:dyDescent="0.4">
      <c r="A2334" s="12"/>
      <c r="B2334" s="12"/>
      <c r="C2334" s="42"/>
      <c r="D2334" s="12"/>
      <c r="E2334" s="12"/>
      <c r="F2334" s="12"/>
      <c r="G2334" s="12"/>
      <c r="H2334" s="12"/>
      <c r="I2334" s="12"/>
      <c r="J2334" s="12"/>
      <c r="K2334" s="12"/>
      <c r="L2334" s="12"/>
      <c r="M2334" s="49"/>
      <c r="N2334" s="49"/>
      <c r="O2334" s="12"/>
      <c r="P2334" s="12"/>
      <c r="Q2334" s="12"/>
      <c r="R2334" s="12"/>
      <c r="S2334" s="12"/>
      <c r="T2334" s="12"/>
    </row>
    <row r="2335" spans="1:20" s="1" customFormat="1" x14ac:dyDescent="0.4">
      <c r="A2335" s="12"/>
      <c r="B2335" s="12"/>
      <c r="C2335" s="42"/>
      <c r="D2335" s="12"/>
      <c r="E2335" s="12"/>
      <c r="F2335" s="12"/>
      <c r="G2335" s="12"/>
      <c r="H2335" s="12"/>
      <c r="I2335" s="12"/>
      <c r="J2335" s="12"/>
      <c r="K2335" s="12"/>
      <c r="L2335" s="12"/>
      <c r="M2335" s="49"/>
      <c r="N2335" s="49"/>
      <c r="O2335" s="12"/>
      <c r="P2335" s="12"/>
      <c r="Q2335" s="12"/>
      <c r="R2335" s="12"/>
      <c r="S2335" s="12"/>
      <c r="T2335" s="12"/>
    </row>
    <row r="2336" spans="1:20" s="1" customFormat="1" x14ac:dyDescent="0.4">
      <c r="A2336" s="12"/>
      <c r="B2336" s="12"/>
      <c r="C2336" s="42"/>
      <c r="D2336" s="12"/>
      <c r="E2336" s="12"/>
      <c r="F2336" s="12"/>
      <c r="G2336" s="12"/>
      <c r="H2336" s="12"/>
      <c r="I2336" s="12"/>
      <c r="J2336" s="12"/>
      <c r="K2336" s="12"/>
      <c r="L2336" s="12"/>
      <c r="M2336" s="49"/>
      <c r="N2336" s="49"/>
      <c r="O2336" s="12"/>
      <c r="P2336" s="12"/>
      <c r="Q2336" s="12"/>
      <c r="R2336" s="12"/>
      <c r="S2336" s="12"/>
      <c r="T2336" s="12"/>
    </row>
    <row r="2337" spans="1:20" s="1" customFormat="1" x14ac:dyDescent="0.4">
      <c r="A2337" s="12"/>
      <c r="B2337" s="12"/>
      <c r="C2337" s="42"/>
      <c r="D2337" s="12"/>
      <c r="E2337" s="12"/>
      <c r="F2337" s="12"/>
      <c r="G2337" s="12"/>
      <c r="H2337" s="12"/>
      <c r="I2337" s="12"/>
      <c r="J2337" s="12"/>
      <c r="K2337" s="12"/>
      <c r="L2337" s="12"/>
      <c r="M2337" s="49"/>
      <c r="N2337" s="49"/>
      <c r="O2337" s="12"/>
      <c r="P2337" s="12"/>
      <c r="Q2337" s="12"/>
      <c r="R2337" s="12"/>
      <c r="S2337" s="12"/>
      <c r="T2337" s="12"/>
    </row>
    <row r="2338" spans="1:20" s="1" customFormat="1" x14ac:dyDescent="0.4">
      <c r="A2338" s="12"/>
      <c r="B2338" s="12"/>
      <c r="C2338" s="42"/>
      <c r="D2338" s="12"/>
      <c r="E2338" s="12"/>
      <c r="F2338" s="12"/>
      <c r="G2338" s="12"/>
      <c r="H2338" s="12"/>
      <c r="I2338" s="12"/>
      <c r="J2338" s="12"/>
      <c r="K2338" s="12"/>
      <c r="L2338" s="12"/>
      <c r="M2338" s="49"/>
      <c r="N2338" s="49"/>
      <c r="O2338" s="12"/>
      <c r="P2338" s="12"/>
      <c r="Q2338" s="12"/>
      <c r="R2338" s="12"/>
      <c r="S2338" s="12"/>
      <c r="T2338" s="12"/>
    </row>
    <row r="2339" spans="1:20" s="1" customFormat="1" x14ac:dyDescent="0.4">
      <c r="A2339" s="12"/>
      <c r="B2339" s="12"/>
      <c r="C2339" s="42"/>
      <c r="D2339" s="12"/>
      <c r="E2339" s="12"/>
      <c r="F2339" s="12"/>
      <c r="G2339" s="12"/>
      <c r="H2339" s="12"/>
      <c r="I2339" s="12"/>
      <c r="J2339" s="12"/>
      <c r="K2339" s="12"/>
      <c r="L2339" s="12"/>
      <c r="M2339" s="49"/>
      <c r="N2339" s="49"/>
      <c r="O2339" s="12"/>
      <c r="P2339" s="12"/>
      <c r="Q2339" s="12"/>
      <c r="R2339" s="12"/>
      <c r="S2339" s="12"/>
      <c r="T2339" s="12"/>
    </row>
    <row r="2340" spans="1:20" s="1" customFormat="1" x14ac:dyDescent="0.4">
      <c r="A2340" s="12"/>
      <c r="B2340" s="12"/>
      <c r="C2340" s="42"/>
      <c r="D2340" s="12"/>
      <c r="E2340" s="12"/>
      <c r="F2340" s="12"/>
      <c r="G2340" s="12"/>
      <c r="H2340" s="12"/>
      <c r="I2340" s="12"/>
      <c r="J2340" s="12"/>
      <c r="K2340" s="12"/>
      <c r="L2340" s="12"/>
      <c r="M2340" s="49"/>
      <c r="N2340" s="49"/>
      <c r="O2340" s="12"/>
      <c r="P2340" s="12"/>
      <c r="Q2340" s="12"/>
      <c r="R2340" s="12"/>
      <c r="S2340" s="12"/>
      <c r="T2340" s="12"/>
    </row>
    <row r="2341" spans="1:20" s="1" customFormat="1" x14ac:dyDescent="0.4">
      <c r="A2341" s="12"/>
      <c r="B2341" s="12"/>
      <c r="C2341" s="42"/>
      <c r="D2341" s="12"/>
      <c r="E2341" s="12"/>
      <c r="F2341" s="12"/>
      <c r="G2341" s="12"/>
      <c r="H2341" s="12"/>
      <c r="I2341" s="12"/>
      <c r="J2341" s="12"/>
      <c r="K2341" s="12"/>
      <c r="L2341" s="12"/>
      <c r="M2341" s="49"/>
      <c r="N2341" s="49"/>
      <c r="O2341" s="12"/>
      <c r="P2341" s="12"/>
      <c r="Q2341" s="12"/>
      <c r="R2341" s="12"/>
      <c r="S2341" s="12"/>
      <c r="T2341" s="12"/>
    </row>
    <row r="2342" spans="1:20" s="1" customFormat="1" x14ac:dyDescent="0.4">
      <c r="A2342" s="12"/>
      <c r="B2342" s="12"/>
      <c r="C2342" s="42"/>
      <c r="D2342" s="12"/>
      <c r="E2342" s="12"/>
      <c r="F2342" s="12"/>
      <c r="G2342" s="12"/>
      <c r="H2342" s="12"/>
      <c r="I2342" s="12"/>
      <c r="J2342" s="12"/>
      <c r="K2342" s="12"/>
      <c r="L2342" s="12"/>
      <c r="M2342" s="49"/>
      <c r="N2342" s="49"/>
      <c r="O2342" s="12"/>
      <c r="P2342" s="12"/>
      <c r="Q2342" s="12"/>
      <c r="R2342" s="12"/>
      <c r="S2342" s="12"/>
      <c r="T2342" s="12"/>
    </row>
    <row r="2343" spans="1:20" s="1" customFormat="1" x14ac:dyDescent="0.4">
      <c r="A2343" s="12"/>
      <c r="B2343" s="12"/>
      <c r="C2343" s="42"/>
      <c r="D2343" s="12"/>
      <c r="E2343" s="12"/>
      <c r="F2343" s="12"/>
      <c r="G2343" s="12"/>
      <c r="H2343" s="12"/>
      <c r="I2343" s="12"/>
      <c r="J2343" s="12"/>
      <c r="K2343" s="12"/>
      <c r="L2343" s="12"/>
      <c r="M2343" s="49"/>
      <c r="N2343" s="49"/>
      <c r="O2343" s="12"/>
      <c r="P2343" s="12"/>
      <c r="Q2343" s="12"/>
      <c r="R2343" s="12"/>
      <c r="S2343" s="12"/>
      <c r="T2343" s="12"/>
    </row>
    <row r="2344" spans="1:20" s="1" customFormat="1" x14ac:dyDescent="0.4">
      <c r="A2344" s="12"/>
      <c r="B2344" s="12"/>
      <c r="C2344" s="42"/>
      <c r="D2344" s="12"/>
      <c r="E2344" s="12"/>
      <c r="F2344" s="12"/>
      <c r="G2344" s="12"/>
      <c r="H2344" s="12"/>
      <c r="I2344" s="12"/>
      <c r="J2344" s="12"/>
      <c r="K2344" s="12"/>
      <c r="L2344" s="12"/>
      <c r="M2344" s="49"/>
      <c r="N2344" s="49"/>
      <c r="O2344" s="12"/>
      <c r="P2344" s="12"/>
      <c r="Q2344" s="12"/>
      <c r="R2344" s="12"/>
      <c r="S2344" s="12"/>
      <c r="T2344" s="12"/>
    </row>
    <row r="2345" spans="1:20" s="1" customFormat="1" x14ac:dyDescent="0.4">
      <c r="A2345" s="12"/>
      <c r="B2345" s="12"/>
      <c r="C2345" s="42"/>
      <c r="D2345" s="12"/>
      <c r="E2345" s="12"/>
      <c r="F2345" s="12"/>
      <c r="G2345" s="12"/>
      <c r="H2345" s="12"/>
      <c r="I2345" s="12"/>
      <c r="J2345" s="12"/>
      <c r="K2345" s="12"/>
      <c r="L2345" s="12"/>
      <c r="M2345" s="49"/>
      <c r="N2345" s="49"/>
      <c r="O2345" s="12"/>
      <c r="P2345" s="12"/>
      <c r="Q2345" s="12"/>
      <c r="R2345" s="12"/>
      <c r="S2345" s="12"/>
      <c r="T2345" s="12"/>
    </row>
    <row r="2346" spans="1:20" s="1" customFormat="1" x14ac:dyDescent="0.4">
      <c r="A2346" s="12"/>
      <c r="B2346" s="12"/>
      <c r="C2346" s="42"/>
      <c r="D2346" s="12"/>
      <c r="E2346" s="12"/>
      <c r="F2346" s="12"/>
      <c r="G2346" s="12"/>
      <c r="H2346" s="12"/>
      <c r="I2346" s="12"/>
      <c r="J2346" s="12"/>
      <c r="K2346" s="12"/>
      <c r="L2346" s="12"/>
      <c r="M2346" s="49"/>
      <c r="N2346" s="49"/>
      <c r="O2346" s="12"/>
      <c r="P2346" s="12"/>
      <c r="Q2346" s="12"/>
      <c r="R2346" s="12"/>
      <c r="S2346" s="12"/>
      <c r="T2346" s="12"/>
    </row>
    <row r="2347" spans="1:20" s="1" customFormat="1" x14ac:dyDescent="0.4">
      <c r="A2347" s="12"/>
      <c r="B2347" s="12"/>
      <c r="C2347" s="42"/>
      <c r="D2347" s="12"/>
      <c r="E2347" s="12"/>
      <c r="F2347" s="12"/>
      <c r="G2347" s="12"/>
      <c r="H2347" s="12"/>
      <c r="I2347" s="12"/>
      <c r="J2347" s="12"/>
      <c r="K2347" s="12"/>
      <c r="L2347" s="12"/>
      <c r="M2347" s="49"/>
      <c r="N2347" s="49"/>
      <c r="O2347" s="12"/>
      <c r="P2347" s="12"/>
      <c r="Q2347" s="12"/>
      <c r="R2347" s="12"/>
      <c r="S2347" s="12"/>
      <c r="T2347" s="12"/>
    </row>
    <row r="2348" spans="1:20" s="1" customFormat="1" x14ac:dyDescent="0.4">
      <c r="A2348" s="12"/>
      <c r="B2348" s="12"/>
      <c r="C2348" s="42"/>
      <c r="D2348" s="12"/>
      <c r="E2348" s="12"/>
      <c r="F2348" s="12"/>
      <c r="G2348" s="12"/>
      <c r="H2348" s="12"/>
      <c r="I2348" s="12"/>
      <c r="J2348" s="12"/>
      <c r="K2348" s="12"/>
      <c r="L2348" s="12"/>
      <c r="M2348" s="49"/>
      <c r="N2348" s="49"/>
      <c r="O2348" s="12"/>
      <c r="P2348" s="12"/>
      <c r="Q2348" s="12"/>
      <c r="R2348" s="12"/>
      <c r="S2348" s="12"/>
      <c r="T2348" s="12"/>
    </row>
    <row r="2349" spans="1:20" s="1" customFormat="1" x14ac:dyDescent="0.4">
      <c r="A2349" s="12"/>
      <c r="B2349" s="12"/>
      <c r="C2349" s="42"/>
      <c r="D2349" s="12"/>
      <c r="E2349" s="12"/>
      <c r="F2349" s="12"/>
      <c r="G2349" s="12"/>
      <c r="H2349" s="12"/>
      <c r="I2349" s="12"/>
      <c r="J2349" s="12"/>
      <c r="K2349" s="12"/>
      <c r="L2349" s="12"/>
      <c r="M2349" s="49"/>
      <c r="N2349" s="49"/>
      <c r="O2349" s="12"/>
      <c r="P2349" s="12"/>
      <c r="Q2349" s="12"/>
      <c r="R2349" s="12"/>
      <c r="S2349" s="12"/>
      <c r="T2349" s="12"/>
    </row>
    <row r="2350" spans="1:20" s="1" customFormat="1" x14ac:dyDescent="0.4">
      <c r="A2350" s="12"/>
      <c r="B2350" s="12"/>
      <c r="C2350" s="42"/>
      <c r="D2350" s="12"/>
      <c r="E2350" s="12"/>
      <c r="F2350" s="12"/>
      <c r="G2350" s="12"/>
      <c r="H2350" s="12"/>
      <c r="I2350" s="12"/>
      <c r="J2350" s="12"/>
      <c r="K2350" s="12"/>
      <c r="L2350" s="12"/>
      <c r="M2350" s="49"/>
      <c r="N2350" s="49"/>
      <c r="O2350" s="12"/>
      <c r="P2350" s="12"/>
      <c r="Q2350" s="12"/>
      <c r="R2350" s="12"/>
      <c r="S2350" s="12"/>
      <c r="T2350" s="12"/>
    </row>
    <row r="2351" spans="1:20" s="1" customFormat="1" x14ac:dyDescent="0.4">
      <c r="A2351" s="12"/>
      <c r="B2351" s="12"/>
      <c r="C2351" s="42"/>
      <c r="D2351" s="12"/>
      <c r="E2351" s="12"/>
      <c r="F2351" s="12"/>
      <c r="G2351" s="12"/>
      <c r="H2351" s="12"/>
      <c r="I2351" s="12"/>
      <c r="J2351" s="12"/>
      <c r="K2351" s="12"/>
      <c r="L2351" s="12"/>
      <c r="M2351" s="49"/>
      <c r="N2351" s="49"/>
      <c r="O2351" s="12"/>
      <c r="P2351" s="12"/>
      <c r="Q2351" s="12"/>
      <c r="R2351" s="12"/>
      <c r="S2351" s="12"/>
      <c r="T2351" s="12"/>
    </row>
    <row r="2352" spans="1:20" s="1" customFormat="1" x14ac:dyDescent="0.4">
      <c r="A2352" s="12"/>
      <c r="B2352" s="12"/>
      <c r="C2352" s="42"/>
      <c r="D2352" s="12"/>
      <c r="E2352" s="12"/>
      <c r="F2352" s="12"/>
      <c r="G2352" s="12"/>
      <c r="H2352" s="12"/>
      <c r="I2352" s="12"/>
      <c r="J2352" s="12"/>
      <c r="K2352" s="12"/>
      <c r="L2352" s="12"/>
      <c r="M2352" s="49"/>
      <c r="N2352" s="49"/>
      <c r="O2352" s="12"/>
      <c r="P2352" s="12"/>
      <c r="Q2352" s="12"/>
      <c r="R2352" s="12"/>
      <c r="S2352" s="12"/>
      <c r="T2352" s="12"/>
    </row>
    <row r="2353" spans="1:20" s="1" customFormat="1" x14ac:dyDescent="0.4">
      <c r="A2353" s="12"/>
      <c r="B2353" s="12"/>
      <c r="C2353" s="42"/>
      <c r="D2353" s="12"/>
      <c r="E2353" s="12"/>
      <c r="F2353" s="12"/>
      <c r="G2353" s="12"/>
      <c r="H2353" s="12"/>
      <c r="I2353" s="12"/>
      <c r="J2353" s="12"/>
      <c r="K2353" s="12"/>
      <c r="L2353" s="12"/>
      <c r="M2353" s="49"/>
      <c r="N2353" s="49"/>
      <c r="O2353" s="12"/>
      <c r="P2353" s="12"/>
      <c r="Q2353" s="12"/>
      <c r="R2353" s="12"/>
      <c r="S2353" s="12"/>
      <c r="T2353" s="12"/>
    </row>
    <row r="2354" spans="1:20" s="1" customFormat="1" x14ac:dyDescent="0.4">
      <c r="A2354" s="12"/>
      <c r="B2354" s="12"/>
      <c r="C2354" s="42"/>
      <c r="D2354" s="12"/>
      <c r="E2354" s="12"/>
      <c r="F2354" s="12"/>
      <c r="G2354" s="12"/>
      <c r="H2354" s="12"/>
      <c r="I2354" s="12"/>
      <c r="J2354" s="12"/>
      <c r="K2354" s="12"/>
      <c r="L2354" s="12"/>
      <c r="M2354" s="49"/>
      <c r="N2354" s="49"/>
      <c r="O2354" s="12"/>
      <c r="P2354" s="12"/>
      <c r="Q2354" s="12"/>
      <c r="R2354" s="12"/>
      <c r="S2354" s="12"/>
      <c r="T2354" s="12"/>
    </row>
    <row r="2355" spans="1:20" s="1" customFormat="1" x14ac:dyDescent="0.4">
      <c r="A2355" s="12"/>
      <c r="B2355" s="12"/>
      <c r="C2355" s="42"/>
      <c r="D2355" s="12"/>
      <c r="E2355" s="12"/>
      <c r="F2355" s="12"/>
      <c r="G2355" s="12"/>
      <c r="H2355" s="12"/>
      <c r="I2355" s="12"/>
      <c r="J2355" s="12"/>
      <c r="K2355" s="12"/>
      <c r="L2355" s="12"/>
      <c r="M2355" s="49"/>
      <c r="N2355" s="49"/>
      <c r="O2355" s="12"/>
      <c r="P2355" s="12"/>
      <c r="Q2355" s="12"/>
      <c r="R2355" s="12"/>
      <c r="S2355" s="12"/>
      <c r="T2355" s="12"/>
    </row>
    <row r="2356" spans="1:20" s="1" customFormat="1" x14ac:dyDescent="0.4">
      <c r="A2356" s="12"/>
      <c r="B2356" s="12"/>
      <c r="C2356" s="42"/>
      <c r="D2356" s="12"/>
      <c r="E2356" s="12"/>
      <c r="F2356" s="12"/>
      <c r="G2356" s="12"/>
      <c r="H2356" s="12"/>
      <c r="I2356" s="12"/>
      <c r="J2356" s="12"/>
      <c r="K2356" s="12"/>
      <c r="L2356" s="12"/>
      <c r="M2356" s="49"/>
      <c r="N2356" s="49"/>
      <c r="O2356" s="12"/>
      <c r="P2356" s="12"/>
      <c r="Q2356" s="12"/>
      <c r="R2356" s="12"/>
      <c r="S2356" s="12"/>
      <c r="T2356" s="12"/>
    </row>
    <row r="2357" spans="1:20" s="1" customFormat="1" x14ac:dyDescent="0.4">
      <c r="A2357" s="12"/>
      <c r="B2357" s="12"/>
      <c r="C2357" s="42"/>
      <c r="D2357" s="12"/>
      <c r="E2357" s="12"/>
      <c r="F2357" s="12"/>
      <c r="G2357" s="12"/>
      <c r="H2357" s="12"/>
      <c r="I2357" s="12"/>
      <c r="J2357" s="12"/>
      <c r="K2357" s="12"/>
      <c r="L2357" s="12"/>
      <c r="M2357" s="49"/>
      <c r="N2357" s="49"/>
      <c r="O2357" s="12"/>
      <c r="P2357" s="12"/>
      <c r="Q2357" s="12"/>
      <c r="R2357" s="12"/>
      <c r="S2357" s="12"/>
      <c r="T2357" s="12"/>
    </row>
    <row r="2358" spans="1:20" s="1" customFormat="1" x14ac:dyDescent="0.4">
      <c r="A2358" s="12"/>
      <c r="B2358" s="12"/>
      <c r="C2358" s="42"/>
      <c r="D2358" s="12"/>
      <c r="E2358" s="12"/>
      <c r="F2358" s="12"/>
      <c r="G2358" s="12"/>
      <c r="H2358" s="12"/>
      <c r="I2358" s="12"/>
      <c r="J2358" s="12"/>
      <c r="K2358" s="12"/>
      <c r="L2358" s="12"/>
      <c r="M2358" s="49"/>
      <c r="N2358" s="49"/>
      <c r="O2358" s="12"/>
      <c r="P2358" s="12"/>
      <c r="Q2358" s="12"/>
      <c r="R2358" s="12"/>
      <c r="S2358" s="12"/>
      <c r="T2358" s="12"/>
    </row>
    <row r="2359" spans="1:20" s="1" customFormat="1" x14ac:dyDescent="0.4">
      <c r="A2359" s="12"/>
      <c r="B2359" s="12"/>
      <c r="C2359" s="42"/>
      <c r="D2359" s="12"/>
      <c r="E2359" s="12"/>
      <c r="F2359" s="12"/>
      <c r="G2359" s="12"/>
      <c r="H2359" s="12"/>
      <c r="I2359" s="12"/>
      <c r="J2359" s="12"/>
      <c r="K2359" s="12"/>
      <c r="L2359" s="12"/>
      <c r="M2359" s="49"/>
      <c r="N2359" s="49"/>
      <c r="O2359" s="12"/>
      <c r="P2359" s="12"/>
      <c r="Q2359" s="12"/>
      <c r="R2359" s="12"/>
      <c r="S2359" s="12"/>
      <c r="T2359" s="12"/>
    </row>
    <row r="2360" spans="1:20" s="1" customFormat="1" x14ac:dyDescent="0.4">
      <c r="A2360" s="12"/>
      <c r="B2360" s="12"/>
      <c r="C2360" s="42"/>
      <c r="D2360" s="12"/>
      <c r="E2360" s="12"/>
      <c r="F2360" s="12"/>
      <c r="G2360" s="12"/>
      <c r="H2360" s="12"/>
      <c r="I2360" s="12"/>
      <c r="J2360" s="12"/>
      <c r="K2360" s="12"/>
      <c r="L2360" s="12"/>
      <c r="M2360" s="49"/>
      <c r="N2360" s="49"/>
      <c r="O2360" s="12"/>
      <c r="P2360" s="12"/>
      <c r="Q2360" s="12"/>
      <c r="R2360" s="12"/>
      <c r="S2360" s="12"/>
      <c r="T2360" s="12"/>
    </row>
    <row r="2361" spans="1:20" s="1" customFormat="1" x14ac:dyDescent="0.4">
      <c r="A2361" s="12"/>
      <c r="B2361" s="12"/>
      <c r="C2361" s="42"/>
      <c r="D2361" s="12"/>
      <c r="E2361" s="12"/>
      <c r="F2361" s="12"/>
      <c r="G2361" s="12"/>
      <c r="H2361" s="12"/>
      <c r="I2361" s="12"/>
      <c r="J2361" s="12"/>
      <c r="K2361" s="12"/>
      <c r="L2361" s="12"/>
      <c r="M2361" s="49"/>
      <c r="N2361" s="49"/>
      <c r="O2361" s="12"/>
      <c r="P2361" s="12"/>
      <c r="Q2361" s="12"/>
      <c r="R2361" s="12"/>
      <c r="S2361" s="12"/>
      <c r="T2361" s="12"/>
    </row>
    <row r="2362" spans="1:20" s="1" customFormat="1" x14ac:dyDescent="0.4">
      <c r="A2362" s="12"/>
      <c r="B2362" s="12"/>
      <c r="C2362" s="42"/>
      <c r="D2362" s="12"/>
      <c r="E2362" s="12"/>
      <c r="F2362" s="12"/>
      <c r="G2362" s="12"/>
      <c r="H2362" s="12"/>
      <c r="I2362" s="12"/>
      <c r="J2362" s="12"/>
      <c r="K2362" s="12"/>
      <c r="L2362" s="12"/>
      <c r="M2362" s="49"/>
      <c r="N2362" s="49"/>
      <c r="O2362" s="12"/>
      <c r="P2362" s="12"/>
      <c r="Q2362" s="12"/>
      <c r="R2362" s="12"/>
      <c r="S2362" s="12"/>
      <c r="T2362" s="12"/>
    </row>
    <row r="2363" spans="1:20" s="1" customFormat="1" x14ac:dyDescent="0.4">
      <c r="A2363" s="12"/>
      <c r="B2363" s="12"/>
      <c r="C2363" s="42"/>
      <c r="D2363" s="12"/>
      <c r="E2363" s="12"/>
      <c r="F2363" s="12"/>
      <c r="G2363" s="12"/>
      <c r="H2363" s="12"/>
      <c r="I2363" s="12"/>
      <c r="J2363" s="12"/>
      <c r="K2363" s="12"/>
      <c r="L2363" s="12"/>
      <c r="M2363" s="49"/>
      <c r="N2363" s="49"/>
      <c r="O2363" s="12"/>
      <c r="P2363" s="12"/>
      <c r="Q2363" s="12"/>
      <c r="R2363" s="12"/>
      <c r="S2363" s="12"/>
      <c r="T2363" s="12"/>
    </row>
    <row r="2364" spans="1:20" s="1" customFormat="1" x14ac:dyDescent="0.4">
      <c r="A2364" s="12"/>
      <c r="B2364" s="12"/>
      <c r="C2364" s="42"/>
      <c r="D2364" s="12"/>
      <c r="E2364" s="12"/>
      <c r="F2364" s="12"/>
      <c r="G2364" s="12"/>
      <c r="H2364" s="12"/>
      <c r="I2364" s="12"/>
      <c r="J2364" s="12"/>
      <c r="K2364" s="12"/>
      <c r="L2364" s="12"/>
      <c r="M2364" s="49"/>
      <c r="N2364" s="49"/>
      <c r="O2364" s="12"/>
      <c r="P2364" s="12"/>
      <c r="Q2364" s="12"/>
      <c r="R2364" s="12"/>
      <c r="S2364" s="12"/>
      <c r="T2364" s="12"/>
    </row>
    <row r="2365" spans="1:20" s="1" customFormat="1" x14ac:dyDescent="0.4">
      <c r="A2365" s="12"/>
      <c r="B2365" s="12"/>
      <c r="C2365" s="42"/>
      <c r="D2365" s="12"/>
      <c r="E2365" s="12"/>
      <c r="F2365" s="12"/>
      <c r="G2365" s="12"/>
      <c r="H2365" s="12"/>
      <c r="I2365" s="12"/>
      <c r="J2365" s="12"/>
      <c r="K2365" s="12"/>
      <c r="L2365" s="12"/>
      <c r="M2365" s="49"/>
      <c r="N2365" s="49"/>
      <c r="O2365" s="12"/>
      <c r="P2365" s="12"/>
      <c r="Q2365" s="12"/>
      <c r="R2365" s="12"/>
      <c r="S2365" s="12"/>
      <c r="T2365" s="12"/>
    </row>
    <row r="2366" spans="1:20" s="1" customFormat="1" x14ac:dyDescent="0.4">
      <c r="A2366" s="12"/>
      <c r="B2366" s="12"/>
      <c r="C2366" s="42"/>
      <c r="D2366" s="12"/>
      <c r="E2366" s="12"/>
      <c r="F2366" s="12"/>
      <c r="G2366" s="12"/>
      <c r="H2366" s="12"/>
      <c r="I2366" s="12"/>
      <c r="J2366" s="12"/>
      <c r="K2366" s="12"/>
      <c r="L2366" s="12"/>
      <c r="M2366" s="49"/>
      <c r="N2366" s="49"/>
      <c r="O2366" s="12"/>
      <c r="P2366" s="12"/>
      <c r="Q2366" s="12"/>
      <c r="R2366" s="12"/>
      <c r="S2366" s="12"/>
      <c r="T2366" s="12"/>
    </row>
    <row r="2367" spans="1:20" s="1" customFormat="1" x14ac:dyDescent="0.4">
      <c r="A2367" s="12"/>
      <c r="B2367" s="12"/>
      <c r="C2367" s="42"/>
      <c r="D2367" s="12"/>
      <c r="E2367" s="12"/>
      <c r="F2367" s="12"/>
      <c r="G2367" s="12"/>
      <c r="H2367" s="12"/>
      <c r="I2367" s="12"/>
      <c r="J2367" s="12"/>
      <c r="K2367" s="12"/>
      <c r="L2367" s="12"/>
      <c r="M2367" s="49"/>
      <c r="N2367" s="49"/>
      <c r="O2367" s="12"/>
      <c r="P2367" s="12"/>
      <c r="Q2367" s="12"/>
      <c r="R2367" s="12"/>
      <c r="S2367" s="12"/>
      <c r="T2367" s="12"/>
    </row>
    <row r="2368" spans="1:20" s="1" customFormat="1" x14ac:dyDescent="0.4">
      <c r="A2368" s="12"/>
      <c r="B2368" s="12"/>
      <c r="C2368" s="42"/>
      <c r="D2368" s="12"/>
      <c r="E2368" s="12"/>
      <c r="F2368" s="12"/>
      <c r="G2368" s="12"/>
      <c r="H2368" s="12"/>
      <c r="I2368" s="12"/>
      <c r="J2368" s="12"/>
      <c r="K2368" s="12"/>
      <c r="L2368" s="12"/>
      <c r="M2368" s="49"/>
      <c r="N2368" s="49"/>
      <c r="O2368" s="12"/>
      <c r="P2368" s="12"/>
      <c r="Q2368" s="12"/>
      <c r="R2368" s="12"/>
      <c r="S2368" s="12"/>
      <c r="T2368" s="12"/>
    </row>
    <row r="2369" spans="1:20" s="1" customFormat="1" x14ac:dyDescent="0.4">
      <c r="A2369" s="12"/>
      <c r="B2369" s="12"/>
      <c r="C2369" s="42"/>
      <c r="D2369" s="12"/>
      <c r="E2369" s="12"/>
      <c r="F2369" s="12"/>
      <c r="G2369" s="12"/>
      <c r="H2369" s="12"/>
      <c r="I2369" s="12"/>
      <c r="J2369" s="12"/>
      <c r="K2369" s="12"/>
      <c r="L2369" s="12"/>
      <c r="M2369" s="49"/>
      <c r="N2369" s="49"/>
      <c r="O2369" s="12"/>
      <c r="P2369" s="12"/>
      <c r="Q2369" s="12"/>
      <c r="R2369" s="12"/>
      <c r="S2369" s="12"/>
      <c r="T2369" s="12"/>
    </row>
    <row r="2370" spans="1:20" s="1" customFormat="1" x14ac:dyDescent="0.4">
      <c r="A2370" s="12"/>
      <c r="B2370" s="12"/>
      <c r="C2370" s="42"/>
      <c r="D2370" s="12"/>
      <c r="E2370" s="12"/>
      <c r="F2370" s="12"/>
      <c r="G2370" s="12"/>
      <c r="H2370" s="12"/>
      <c r="I2370" s="12"/>
      <c r="J2370" s="12"/>
      <c r="K2370" s="12"/>
      <c r="L2370" s="12"/>
      <c r="M2370" s="49"/>
      <c r="N2370" s="49"/>
      <c r="O2370" s="12"/>
      <c r="P2370" s="12"/>
      <c r="Q2370" s="12"/>
      <c r="R2370" s="12"/>
      <c r="S2370" s="12"/>
      <c r="T2370" s="12"/>
    </row>
    <row r="2371" spans="1:20" s="1" customFormat="1" x14ac:dyDescent="0.4">
      <c r="A2371" s="12"/>
      <c r="B2371" s="12"/>
      <c r="C2371" s="42"/>
      <c r="D2371" s="12"/>
      <c r="E2371" s="12"/>
      <c r="F2371" s="12"/>
      <c r="G2371" s="12"/>
      <c r="H2371" s="12"/>
      <c r="I2371" s="12"/>
      <c r="J2371" s="12"/>
      <c r="K2371" s="12"/>
      <c r="L2371" s="12"/>
      <c r="M2371" s="49"/>
      <c r="N2371" s="49"/>
      <c r="O2371" s="12"/>
      <c r="P2371" s="12"/>
      <c r="Q2371" s="12"/>
      <c r="R2371" s="12"/>
      <c r="S2371" s="12"/>
      <c r="T2371" s="12"/>
    </row>
    <row r="2372" spans="1:20" s="1" customFormat="1" x14ac:dyDescent="0.4">
      <c r="A2372" s="12"/>
      <c r="B2372" s="12"/>
      <c r="C2372" s="42"/>
      <c r="D2372" s="12"/>
      <c r="E2372" s="12"/>
      <c r="F2372" s="12"/>
      <c r="G2372" s="12"/>
      <c r="H2372" s="12"/>
      <c r="I2372" s="12"/>
      <c r="J2372" s="12"/>
      <c r="K2372" s="12"/>
      <c r="L2372" s="12"/>
      <c r="M2372" s="49"/>
      <c r="N2372" s="49"/>
      <c r="O2372" s="12"/>
      <c r="P2372" s="12"/>
      <c r="Q2372" s="12"/>
      <c r="R2372" s="12"/>
      <c r="S2372" s="12"/>
      <c r="T2372" s="12"/>
    </row>
    <row r="2373" spans="1:20" s="1" customFormat="1" x14ac:dyDescent="0.4">
      <c r="A2373" s="12"/>
      <c r="B2373" s="12"/>
      <c r="C2373" s="42"/>
      <c r="D2373" s="12"/>
      <c r="E2373" s="12"/>
      <c r="F2373" s="12"/>
      <c r="G2373" s="12"/>
      <c r="H2373" s="12"/>
      <c r="I2373" s="12"/>
      <c r="J2373" s="12"/>
      <c r="K2373" s="12"/>
      <c r="L2373" s="12"/>
      <c r="M2373" s="49"/>
      <c r="N2373" s="49"/>
      <c r="O2373" s="12"/>
      <c r="P2373" s="12"/>
      <c r="Q2373" s="12"/>
      <c r="R2373" s="12"/>
      <c r="S2373" s="12"/>
      <c r="T2373" s="12"/>
    </row>
    <row r="2374" spans="1:20" s="1" customFormat="1" x14ac:dyDescent="0.4">
      <c r="A2374" s="12"/>
      <c r="B2374" s="12"/>
      <c r="C2374" s="42"/>
      <c r="D2374" s="12"/>
      <c r="E2374" s="12"/>
      <c r="F2374" s="12"/>
      <c r="G2374" s="12"/>
      <c r="H2374" s="12"/>
      <c r="I2374" s="12"/>
      <c r="J2374" s="12"/>
      <c r="K2374" s="12"/>
      <c r="L2374" s="12"/>
      <c r="M2374" s="49"/>
      <c r="N2374" s="49"/>
      <c r="O2374" s="12"/>
      <c r="P2374" s="12"/>
      <c r="Q2374" s="12"/>
      <c r="R2374" s="12"/>
      <c r="S2374" s="12"/>
      <c r="T2374" s="12"/>
    </row>
    <row r="2375" spans="1:20" s="1" customFormat="1" x14ac:dyDescent="0.4">
      <c r="A2375" s="12"/>
      <c r="B2375" s="12"/>
      <c r="C2375" s="42"/>
      <c r="D2375" s="12"/>
      <c r="E2375" s="12"/>
      <c r="F2375" s="12"/>
      <c r="G2375" s="12"/>
      <c r="H2375" s="12"/>
      <c r="I2375" s="12"/>
      <c r="J2375" s="12"/>
      <c r="K2375" s="12"/>
      <c r="L2375" s="12"/>
      <c r="M2375" s="49"/>
      <c r="N2375" s="49"/>
      <c r="O2375" s="12"/>
      <c r="P2375" s="12"/>
      <c r="Q2375" s="12"/>
      <c r="R2375" s="12"/>
      <c r="S2375" s="12"/>
      <c r="T2375" s="12"/>
    </row>
    <row r="2376" spans="1:20" s="1" customFormat="1" x14ac:dyDescent="0.4">
      <c r="A2376" s="12"/>
      <c r="B2376" s="12"/>
      <c r="C2376" s="42"/>
      <c r="D2376" s="12"/>
      <c r="E2376" s="12"/>
      <c r="F2376" s="12"/>
      <c r="G2376" s="12"/>
      <c r="H2376" s="12"/>
      <c r="I2376" s="12"/>
      <c r="J2376" s="12"/>
      <c r="K2376" s="12"/>
      <c r="L2376" s="12"/>
      <c r="M2376" s="49"/>
      <c r="N2376" s="49"/>
      <c r="O2376" s="12"/>
      <c r="P2376" s="12"/>
      <c r="Q2376" s="12"/>
      <c r="R2376" s="12"/>
      <c r="S2376" s="12"/>
      <c r="T2376" s="12"/>
    </row>
    <row r="2377" spans="1:20" s="1" customFormat="1" x14ac:dyDescent="0.4">
      <c r="A2377" s="12"/>
      <c r="B2377" s="12"/>
      <c r="C2377" s="42"/>
      <c r="D2377" s="12"/>
      <c r="E2377" s="12"/>
      <c r="F2377" s="12"/>
      <c r="G2377" s="12"/>
      <c r="H2377" s="12"/>
      <c r="I2377" s="12"/>
      <c r="J2377" s="12"/>
      <c r="K2377" s="12"/>
      <c r="L2377" s="12"/>
      <c r="M2377" s="49"/>
      <c r="N2377" s="49"/>
      <c r="O2377" s="12"/>
      <c r="P2377" s="12"/>
      <c r="Q2377" s="12"/>
      <c r="R2377" s="12"/>
      <c r="S2377" s="12"/>
      <c r="T2377" s="12"/>
    </row>
    <row r="2378" spans="1:20" s="1" customFormat="1" x14ac:dyDescent="0.4">
      <c r="A2378" s="12"/>
      <c r="B2378" s="12"/>
      <c r="C2378" s="42"/>
      <c r="D2378" s="12"/>
      <c r="E2378" s="12"/>
      <c r="F2378" s="12"/>
      <c r="G2378" s="12"/>
      <c r="H2378" s="12"/>
      <c r="I2378" s="12"/>
      <c r="J2378" s="12"/>
      <c r="K2378" s="12"/>
      <c r="L2378" s="12"/>
      <c r="M2378" s="49"/>
      <c r="N2378" s="49"/>
      <c r="O2378" s="12"/>
      <c r="P2378" s="12"/>
      <c r="Q2378" s="12"/>
      <c r="R2378" s="12"/>
      <c r="S2378" s="12"/>
      <c r="T2378" s="12"/>
    </row>
    <row r="2379" spans="1:20" s="1" customFormat="1" x14ac:dyDescent="0.4">
      <c r="A2379" s="12"/>
      <c r="B2379" s="12"/>
      <c r="C2379" s="42"/>
      <c r="D2379" s="12"/>
      <c r="E2379" s="12"/>
      <c r="F2379" s="12"/>
      <c r="G2379" s="12"/>
      <c r="H2379" s="12"/>
      <c r="I2379" s="12"/>
      <c r="J2379" s="12"/>
      <c r="K2379" s="12"/>
      <c r="L2379" s="12"/>
      <c r="M2379" s="49"/>
      <c r="N2379" s="49"/>
      <c r="O2379" s="12"/>
      <c r="P2379" s="12"/>
      <c r="Q2379" s="12"/>
      <c r="R2379" s="12"/>
      <c r="S2379" s="12"/>
      <c r="T2379" s="12"/>
    </row>
    <row r="2380" spans="1:20" s="1" customFormat="1" x14ac:dyDescent="0.4">
      <c r="A2380" s="12"/>
      <c r="B2380" s="12"/>
      <c r="C2380" s="42"/>
      <c r="D2380" s="12"/>
      <c r="E2380" s="12"/>
      <c r="F2380" s="12"/>
      <c r="G2380" s="12"/>
      <c r="H2380" s="12"/>
      <c r="I2380" s="12"/>
      <c r="J2380" s="12"/>
      <c r="K2380" s="12"/>
      <c r="L2380" s="12"/>
      <c r="M2380" s="49"/>
      <c r="N2380" s="49"/>
      <c r="O2380" s="12"/>
      <c r="P2380" s="12"/>
      <c r="Q2380" s="12"/>
      <c r="R2380" s="12"/>
      <c r="S2380" s="12"/>
      <c r="T2380" s="12"/>
    </row>
    <row r="2381" spans="1:20" s="1" customFormat="1" x14ac:dyDescent="0.4">
      <c r="A2381" s="12"/>
      <c r="B2381" s="12"/>
      <c r="C2381" s="42"/>
      <c r="D2381" s="12"/>
      <c r="E2381" s="12"/>
      <c r="F2381" s="12"/>
      <c r="G2381" s="12"/>
      <c r="H2381" s="12"/>
      <c r="I2381" s="12"/>
      <c r="J2381" s="12"/>
      <c r="K2381" s="12"/>
      <c r="L2381" s="12"/>
      <c r="M2381" s="49"/>
      <c r="N2381" s="49"/>
      <c r="O2381" s="12"/>
      <c r="P2381" s="12"/>
      <c r="Q2381" s="12"/>
      <c r="R2381" s="12"/>
      <c r="S2381" s="12"/>
      <c r="T2381" s="12"/>
    </row>
    <row r="2382" spans="1:20" s="1" customFormat="1" x14ac:dyDescent="0.4">
      <c r="A2382" s="12"/>
      <c r="B2382" s="12"/>
      <c r="C2382" s="42"/>
      <c r="D2382" s="12"/>
      <c r="E2382" s="12"/>
      <c r="F2382" s="12"/>
      <c r="G2382" s="12"/>
      <c r="H2382" s="12"/>
      <c r="I2382" s="12"/>
      <c r="J2382" s="12"/>
      <c r="K2382" s="12"/>
      <c r="L2382" s="12"/>
      <c r="M2382" s="49"/>
      <c r="N2382" s="49"/>
      <c r="O2382" s="12"/>
      <c r="P2382" s="12"/>
      <c r="Q2382" s="12"/>
      <c r="R2382" s="12"/>
      <c r="S2382" s="12"/>
      <c r="T2382" s="12"/>
    </row>
    <row r="2383" spans="1:20" s="1" customFormat="1" x14ac:dyDescent="0.4">
      <c r="A2383" s="12"/>
      <c r="B2383" s="12"/>
      <c r="C2383" s="42"/>
      <c r="D2383" s="12"/>
      <c r="E2383" s="12"/>
      <c r="F2383" s="12"/>
      <c r="G2383" s="12"/>
      <c r="H2383" s="12"/>
      <c r="I2383" s="12"/>
      <c r="J2383" s="12"/>
      <c r="K2383" s="12"/>
      <c r="L2383" s="12"/>
      <c r="M2383" s="49"/>
      <c r="N2383" s="49"/>
      <c r="O2383" s="12"/>
      <c r="P2383" s="12"/>
      <c r="Q2383" s="12"/>
      <c r="R2383" s="12"/>
      <c r="S2383" s="12"/>
      <c r="T2383" s="12"/>
    </row>
    <row r="2384" spans="1:20" s="1" customFormat="1" x14ac:dyDescent="0.4">
      <c r="A2384" s="12"/>
      <c r="B2384" s="12"/>
      <c r="C2384" s="42"/>
      <c r="D2384" s="12"/>
      <c r="E2384" s="12"/>
      <c r="F2384" s="12"/>
      <c r="G2384" s="12"/>
      <c r="H2384" s="12"/>
      <c r="I2384" s="12"/>
      <c r="J2384" s="12"/>
      <c r="K2384" s="12"/>
      <c r="L2384" s="12"/>
      <c r="M2384" s="49"/>
      <c r="N2384" s="49"/>
      <c r="O2384" s="12"/>
      <c r="P2384" s="12"/>
      <c r="Q2384" s="12"/>
      <c r="R2384" s="12"/>
      <c r="S2384" s="12"/>
      <c r="T2384" s="12"/>
    </row>
    <row r="2385" spans="1:20" s="1" customFormat="1" x14ac:dyDescent="0.4">
      <c r="A2385" s="12"/>
      <c r="B2385" s="12"/>
      <c r="C2385" s="42"/>
      <c r="D2385" s="12"/>
      <c r="E2385" s="12"/>
      <c r="F2385" s="12"/>
      <c r="G2385" s="12"/>
      <c r="H2385" s="12"/>
      <c r="I2385" s="12"/>
      <c r="J2385" s="12"/>
      <c r="K2385" s="12"/>
      <c r="L2385" s="12"/>
      <c r="M2385" s="49"/>
      <c r="N2385" s="49"/>
      <c r="O2385" s="12"/>
      <c r="P2385" s="12"/>
      <c r="Q2385" s="12"/>
      <c r="R2385" s="12"/>
      <c r="S2385" s="12"/>
      <c r="T2385" s="12"/>
    </row>
    <row r="2386" spans="1:20" s="1" customFormat="1" x14ac:dyDescent="0.4">
      <c r="A2386" s="12"/>
      <c r="B2386" s="12"/>
      <c r="C2386" s="42"/>
      <c r="D2386" s="12"/>
      <c r="E2386" s="12"/>
      <c r="F2386" s="12"/>
      <c r="G2386" s="12"/>
      <c r="H2386" s="12"/>
      <c r="I2386" s="12"/>
      <c r="J2386" s="12"/>
      <c r="K2386" s="12"/>
      <c r="L2386" s="12"/>
      <c r="M2386" s="49"/>
      <c r="N2386" s="49"/>
      <c r="O2386" s="12"/>
      <c r="P2386" s="12"/>
      <c r="Q2386" s="12"/>
      <c r="R2386" s="12"/>
      <c r="S2386" s="12"/>
      <c r="T2386" s="12"/>
    </row>
    <row r="2387" spans="1:20" s="1" customFormat="1" x14ac:dyDescent="0.4">
      <c r="A2387" s="12"/>
      <c r="B2387" s="12"/>
      <c r="C2387" s="42"/>
      <c r="D2387" s="12"/>
      <c r="E2387" s="12"/>
      <c r="F2387" s="12"/>
      <c r="G2387" s="12"/>
      <c r="H2387" s="12"/>
      <c r="I2387" s="12"/>
      <c r="J2387" s="12"/>
      <c r="K2387" s="12"/>
      <c r="L2387" s="12"/>
      <c r="M2387" s="49"/>
      <c r="N2387" s="49"/>
      <c r="O2387" s="12"/>
      <c r="P2387" s="12"/>
      <c r="Q2387" s="12"/>
      <c r="R2387" s="12"/>
      <c r="S2387" s="12"/>
      <c r="T2387" s="12"/>
    </row>
    <row r="2388" spans="1:20" s="1" customFormat="1" x14ac:dyDescent="0.4">
      <c r="A2388" s="12"/>
      <c r="B2388" s="12"/>
      <c r="C2388" s="42"/>
      <c r="D2388" s="12"/>
      <c r="E2388" s="12"/>
      <c r="F2388" s="12"/>
      <c r="G2388" s="12"/>
      <c r="H2388" s="12"/>
      <c r="I2388" s="12"/>
      <c r="J2388" s="12"/>
      <c r="K2388" s="12"/>
      <c r="L2388" s="12"/>
      <c r="M2388" s="49"/>
      <c r="N2388" s="49"/>
      <c r="O2388" s="12"/>
      <c r="P2388" s="12"/>
      <c r="Q2388" s="12"/>
      <c r="R2388" s="12"/>
      <c r="S2388" s="12"/>
      <c r="T2388" s="12"/>
    </row>
    <row r="2389" spans="1:20" s="1" customFormat="1" x14ac:dyDescent="0.4">
      <c r="A2389" s="12"/>
      <c r="B2389" s="12"/>
      <c r="C2389" s="42"/>
      <c r="D2389" s="12"/>
      <c r="E2389" s="12"/>
      <c r="F2389" s="12"/>
      <c r="G2389" s="12"/>
      <c r="H2389" s="12"/>
      <c r="I2389" s="12"/>
      <c r="J2389" s="12"/>
      <c r="K2389" s="12"/>
      <c r="L2389" s="12"/>
      <c r="M2389" s="49"/>
      <c r="N2389" s="49"/>
      <c r="O2389" s="12"/>
      <c r="P2389" s="12"/>
      <c r="Q2389" s="12"/>
      <c r="R2389" s="12"/>
      <c r="S2389" s="12"/>
      <c r="T2389" s="12"/>
    </row>
    <row r="2390" spans="1:20" s="1" customFormat="1" x14ac:dyDescent="0.4">
      <c r="A2390" s="12"/>
      <c r="B2390" s="12"/>
      <c r="C2390" s="42"/>
      <c r="D2390" s="12"/>
      <c r="E2390" s="12"/>
      <c r="F2390" s="12"/>
      <c r="G2390" s="12"/>
      <c r="H2390" s="12"/>
      <c r="I2390" s="12"/>
      <c r="J2390" s="12"/>
      <c r="K2390" s="12"/>
      <c r="L2390" s="12"/>
      <c r="M2390" s="49"/>
      <c r="N2390" s="49"/>
      <c r="O2390" s="12"/>
      <c r="P2390" s="12"/>
      <c r="Q2390" s="12"/>
      <c r="R2390" s="12"/>
      <c r="S2390" s="12"/>
      <c r="T2390" s="12"/>
    </row>
    <row r="2391" spans="1:20" s="1" customFormat="1" x14ac:dyDescent="0.4">
      <c r="A2391" s="12"/>
      <c r="B2391" s="12"/>
      <c r="C2391" s="42"/>
      <c r="D2391" s="12"/>
      <c r="E2391" s="12"/>
      <c r="F2391" s="12"/>
      <c r="G2391" s="12"/>
      <c r="H2391" s="12"/>
      <c r="I2391" s="12"/>
      <c r="J2391" s="12"/>
      <c r="K2391" s="12"/>
      <c r="L2391" s="12"/>
      <c r="M2391" s="49"/>
      <c r="N2391" s="49"/>
      <c r="O2391" s="12"/>
      <c r="P2391" s="12"/>
      <c r="Q2391" s="12"/>
      <c r="R2391" s="12"/>
      <c r="S2391" s="12"/>
      <c r="T2391" s="12"/>
    </row>
    <row r="2392" spans="1:20" s="1" customFormat="1" x14ac:dyDescent="0.4">
      <c r="A2392" s="12"/>
      <c r="B2392" s="12"/>
      <c r="C2392" s="42"/>
      <c r="D2392" s="12"/>
      <c r="E2392" s="12"/>
      <c r="F2392" s="12"/>
      <c r="G2392" s="12"/>
      <c r="H2392" s="12"/>
      <c r="I2392" s="12"/>
      <c r="J2392" s="12"/>
      <c r="K2392" s="12"/>
      <c r="L2392" s="12"/>
      <c r="M2392" s="49"/>
      <c r="N2392" s="49"/>
      <c r="O2392" s="12"/>
      <c r="P2392" s="12"/>
      <c r="Q2392" s="12"/>
      <c r="R2392" s="12"/>
      <c r="S2392" s="12"/>
      <c r="T2392" s="12"/>
    </row>
    <row r="2393" spans="1:20" s="1" customFormat="1" x14ac:dyDescent="0.4">
      <c r="A2393" s="12"/>
      <c r="B2393" s="12"/>
      <c r="C2393" s="42"/>
      <c r="D2393" s="12"/>
      <c r="E2393" s="12"/>
      <c r="F2393" s="12"/>
      <c r="G2393" s="12"/>
      <c r="H2393" s="12"/>
      <c r="I2393" s="12"/>
      <c r="J2393" s="12"/>
      <c r="K2393" s="12"/>
      <c r="L2393" s="12"/>
      <c r="M2393" s="49"/>
      <c r="N2393" s="49"/>
      <c r="O2393" s="12"/>
      <c r="P2393" s="12"/>
      <c r="Q2393" s="12"/>
      <c r="R2393" s="12"/>
      <c r="S2393" s="12"/>
      <c r="T2393" s="12"/>
    </row>
    <row r="2394" spans="1:20" s="1" customFormat="1" x14ac:dyDescent="0.4">
      <c r="A2394" s="12"/>
      <c r="B2394" s="12"/>
      <c r="C2394" s="42"/>
      <c r="D2394" s="12"/>
      <c r="E2394" s="12"/>
      <c r="F2394" s="12"/>
      <c r="G2394" s="12"/>
      <c r="H2394" s="12"/>
      <c r="I2394" s="12"/>
      <c r="J2394" s="12"/>
      <c r="K2394" s="12"/>
      <c r="L2394" s="12"/>
      <c r="M2394" s="49"/>
      <c r="N2394" s="49"/>
      <c r="O2394" s="12"/>
      <c r="P2394" s="12"/>
      <c r="Q2394" s="12"/>
      <c r="R2394" s="12"/>
      <c r="S2394" s="12"/>
      <c r="T2394" s="12"/>
    </row>
    <row r="2395" spans="1:20" s="1" customFormat="1" x14ac:dyDescent="0.4">
      <c r="A2395" s="12"/>
      <c r="B2395" s="12"/>
      <c r="C2395" s="42"/>
      <c r="D2395" s="12"/>
      <c r="E2395" s="12"/>
      <c r="F2395" s="12"/>
      <c r="G2395" s="12"/>
      <c r="H2395" s="12"/>
      <c r="I2395" s="12"/>
      <c r="J2395" s="12"/>
      <c r="K2395" s="12"/>
      <c r="L2395" s="12"/>
      <c r="M2395" s="49"/>
      <c r="N2395" s="49"/>
      <c r="O2395" s="12"/>
      <c r="P2395" s="12"/>
      <c r="Q2395" s="12"/>
      <c r="R2395" s="12"/>
      <c r="S2395" s="12"/>
      <c r="T2395" s="12"/>
    </row>
    <row r="2396" spans="1:20" s="1" customFormat="1" x14ac:dyDescent="0.4">
      <c r="A2396" s="12"/>
      <c r="B2396" s="12"/>
      <c r="C2396" s="42"/>
      <c r="D2396" s="12"/>
      <c r="E2396" s="12"/>
      <c r="F2396" s="12"/>
      <c r="G2396" s="12"/>
      <c r="H2396" s="12"/>
      <c r="I2396" s="12"/>
      <c r="J2396" s="12"/>
      <c r="K2396" s="12"/>
      <c r="L2396" s="12"/>
      <c r="M2396" s="49"/>
      <c r="N2396" s="49"/>
      <c r="O2396" s="12"/>
      <c r="P2396" s="12"/>
      <c r="Q2396" s="12"/>
      <c r="R2396" s="12"/>
      <c r="S2396" s="12"/>
      <c r="T2396" s="12"/>
    </row>
    <row r="2397" spans="1:20" s="1" customFormat="1" x14ac:dyDescent="0.4">
      <c r="A2397" s="12"/>
      <c r="B2397" s="12"/>
      <c r="C2397" s="42"/>
      <c r="D2397" s="12"/>
      <c r="E2397" s="12"/>
      <c r="F2397" s="12"/>
      <c r="G2397" s="12"/>
      <c r="H2397" s="12"/>
      <c r="I2397" s="12"/>
      <c r="J2397" s="12"/>
      <c r="K2397" s="12"/>
      <c r="L2397" s="12"/>
      <c r="M2397" s="49"/>
      <c r="N2397" s="49"/>
      <c r="O2397" s="12"/>
      <c r="P2397" s="12"/>
      <c r="Q2397" s="12"/>
      <c r="R2397" s="12"/>
      <c r="S2397" s="12"/>
      <c r="T2397" s="12"/>
    </row>
    <row r="2398" spans="1:20" s="1" customFormat="1" x14ac:dyDescent="0.4">
      <c r="A2398" s="12"/>
      <c r="B2398" s="12"/>
      <c r="C2398" s="42"/>
      <c r="D2398" s="12"/>
      <c r="E2398" s="12"/>
      <c r="F2398" s="12"/>
      <c r="G2398" s="12"/>
      <c r="H2398" s="12"/>
      <c r="I2398" s="12"/>
      <c r="J2398" s="12"/>
      <c r="K2398" s="12"/>
      <c r="L2398" s="12"/>
      <c r="M2398" s="49"/>
      <c r="N2398" s="49"/>
      <c r="O2398" s="12"/>
      <c r="P2398" s="12"/>
      <c r="Q2398" s="12"/>
      <c r="R2398" s="12"/>
      <c r="S2398" s="12"/>
      <c r="T2398" s="12"/>
    </row>
    <row r="2399" spans="1:20" s="1" customFormat="1" x14ac:dyDescent="0.4">
      <c r="A2399" s="12"/>
      <c r="B2399" s="12"/>
      <c r="C2399" s="42"/>
      <c r="D2399" s="12"/>
      <c r="E2399" s="12"/>
      <c r="F2399" s="12"/>
      <c r="G2399" s="12"/>
      <c r="H2399" s="12"/>
      <c r="I2399" s="12"/>
      <c r="J2399" s="12"/>
      <c r="K2399" s="12"/>
      <c r="L2399" s="12"/>
      <c r="M2399" s="49"/>
      <c r="N2399" s="49"/>
      <c r="O2399" s="12"/>
      <c r="P2399" s="12"/>
      <c r="Q2399" s="12"/>
      <c r="R2399" s="12"/>
      <c r="S2399" s="12"/>
      <c r="T2399" s="12"/>
    </row>
    <row r="2400" spans="1:20" s="1" customFormat="1" x14ac:dyDescent="0.4">
      <c r="A2400" s="12"/>
      <c r="B2400" s="12"/>
      <c r="C2400" s="42"/>
      <c r="D2400" s="12"/>
      <c r="E2400" s="12"/>
      <c r="F2400" s="12"/>
      <c r="G2400" s="12"/>
      <c r="H2400" s="12"/>
      <c r="I2400" s="12"/>
      <c r="J2400" s="12"/>
      <c r="K2400" s="12"/>
      <c r="L2400" s="12"/>
      <c r="M2400" s="49"/>
      <c r="N2400" s="49"/>
      <c r="O2400" s="12"/>
      <c r="P2400" s="12"/>
      <c r="Q2400" s="12"/>
      <c r="R2400" s="12"/>
      <c r="S2400" s="12"/>
      <c r="T2400" s="12"/>
    </row>
    <row r="2401" spans="1:20" s="1" customFormat="1" x14ac:dyDescent="0.4">
      <c r="A2401" s="12"/>
      <c r="B2401" s="12"/>
      <c r="C2401" s="42"/>
      <c r="D2401" s="12"/>
      <c r="E2401" s="12"/>
      <c r="F2401" s="12"/>
      <c r="G2401" s="12"/>
      <c r="H2401" s="12"/>
      <c r="I2401" s="12"/>
      <c r="J2401" s="12"/>
      <c r="K2401" s="12"/>
      <c r="L2401" s="12"/>
      <c r="M2401" s="49"/>
      <c r="N2401" s="49"/>
      <c r="O2401" s="12"/>
      <c r="P2401" s="12"/>
      <c r="Q2401" s="12"/>
      <c r="R2401" s="12"/>
      <c r="S2401" s="12"/>
      <c r="T2401" s="12"/>
    </row>
    <row r="2402" spans="1:20" s="1" customFormat="1" x14ac:dyDescent="0.4">
      <c r="A2402" s="12"/>
      <c r="B2402" s="12"/>
      <c r="C2402" s="42"/>
      <c r="D2402" s="12"/>
      <c r="E2402" s="12"/>
      <c r="F2402" s="12"/>
      <c r="G2402" s="12"/>
      <c r="H2402" s="12"/>
      <c r="I2402" s="12"/>
      <c r="J2402" s="12"/>
      <c r="K2402" s="12"/>
      <c r="L2402" s="12"/>
      <c r="M2402" s="49"/>
      <c r="N2402" s="49"/>
      <c r="O2402" s="12"/>
      <c r="P2402" s="12"/>
      <c r="Q2402" s="12"/>
      <c r="R2402" s="12"/>
      <c r="S2402" s="12"/>
      <c r="T2402" s="12"/>
    </row>
    <row r="2403" spans="1:20" s="1" customFormat="1" x14ac:dyDescent="0.4">
      <c r="A2403" s="12"/>
      <c r="B2403" s="12"/>
      <c r="C2403" s="42"/>
      <c r="D2403" s="12"/>
      <c r="E2403" s="12"/>
      <c r="F2403" s="12"/>
      <c r="G2403" s="12"/>
      <c r="H2403" s="12"/>
      <c r="I2403" s="12"/>
      <c r="J2403" s="12"/>
      <c r="K2403" s="12"/>
      <c r="L2403" s="12"/>
      <c r="M2403" s="49"/>
      <c r="N2403" s="49"/>
      <c r="O2403" s="12"/>
      <c r="P2403" s="12"/>
      <c r="Q2403" s="12"/>
      <c r="R2403" s="12"/>
      <c r="S2403" s="12"/>
      <c r="T2403" s="12"/>
    </row>
    <row r="2404" spans="1:20" s="1" customFormat="1" x14ac:dyDescent="0.4">
      <c r="A2404" s="12"/>
      <c r="B2404" s="12"/>
      <c r="C2404" s="42"/>
      <c r="D2404" s="12"/>
      <c r="E2404" s="12"/>
      <c r="F2404" s="12"/>
      <c r="G2404" s="12"/>
      <c r="H2404" s="12"/>
      <c r="I2404" s="12"/>
      <c r="J2404" s="12"/>
      <c r="K2404" s="12"/>
      <c r="L2404" s="12"/>
      <c r="M2404" s="49"/>
      <c r="N2404" s="49"/>
      <c r="O2404" s="12"/>
      <c r="P2404" s="12"/>
      <c r="Q2404" s="12"/>
      <c r="R2404" s="12"/>
      <c r="S2404" s="12"/>
      <c r="T2404" s="12"/>
    </row>
    <row r="2405" spans="1:20" s="1" customFormat="1" x14ac:dyDescent="0.4">
      <c r="A2405" s="12"/>
      <c r="B2405" s="12"/>
      <c r="C2405" s="42"/>
      <c r="D2405" s="12"/>
      <c r="E2405" s="12"/>
      <c r="F2405" s="12"/>
      <c r="G2405" s="12"/>
      <c r="H2405" s="12"/>
      <c r="I2405" s="12"/>
      <c r="J2405" s="12"/>
      <c r="K2405" s="12"/>
      <c r="L2405" s="12"/>
      <c r="M2405" s="49"/>
      <c r="N2405" s="49"/>
      <c r="O2405" s="12"/>
      <c r="P2405" s="12"/>
      <c r="Q2405" s="12"/>
      <c r="R2405" s="12"/>
      <c r="S2405" s="12"/>
      <c r="T2405" s="12"/>
    </row>
    <row r="2406" spans="1:20" s="1" customFormat="1" x14ac:dyDescent="0.4">
      <c r="A2406" s="12"/>
      <c r="B2406" s="12"/>
      <c r="C2406" s="42"/>
      <c r="D2406" s="12"/>
      <c r="E2406" s="12"/>
      <c r="F2406" s="12"/>
      <c r="G2406" s="12"/>
      <c r="H2406" s="12"/>
      <c r="I2406" s="12"/>
      <c r="J2406" s="12"/>
      <c r="K2406" s="12"/>
      <c r="L2406" s="12"/>
      <c r="M2406" s="49"/>
      <c r="N2406" s="49"/>
      <c r="O2406" s="12"/>
      <c r="P2406" s="12"/>
      <c r="Q2406" s="12"/>
      <c r="R2406" s="12"/>
      <c r="S2406" s="12"/>
      <c r="T2406" s="12"/>
    </row>
    <row r="2407" spans="1:20" s="1" customFormat="1" x14ac:dyDescent="0.4">
      <c r="A2407" s="12"/>
      <c r="B2407" s="12"/>
      <c r="C2407" s="42"/>
      <c r="D2407" s="12"/>
      <c r="E2407" s="12"/>
      <c r="F2407" s="12"/>
      <c r="G2407" s="12"/>
      <c r="H2407" s="12"/>
      <c r="I2407" s="12"/>
      <c r="J2407" s="12"/>
      <c r="K2407" s="12"/>
      <c r="L2407" s="12"/>
      <c r="M2407" s="49"/>
      <c r="N2407" s="49"/>
      <c r="O2407" s="12"/>
      <c r="P2407" s="12"/>
      <c r="Q2407" s="12"/>
      <c r="R2407" s="12"/>
      <c r="S2407" s="12"/>
      <c r="T2407" s="12"/>
    </row>
    <row r="2408" spans="1:20" s="1" customFormat="1" x14ac:dyDescent="0.4">
      <c r="A2408" s="12"/>
      <c r="B2408" s="12"/>
      <c r="C2408" s="42"/>
      <c r="D2408" s="12"/>
      <c r="E2408" s="12"/>
      <c r="F2408" s="12"/>
      <c r="G2408" s="12"/>
      <c r="H2408" s="12"/>
      <c r="I2408" s="12"/>
      <c r="J2408" s="12"/>
      <c r="K2408" s="12"/>
      <c r="L2408" s="12"/>
      <c r="M2408" s="49"/>
      <c r="N2408" s="49"/>
      <c r="O2408" s="12"/>
      <c r="P2408" s="12"/>
      <c r="Q2408" s="12"/>
      <c r="R2408" s="12"/>
      <c r="S2408" s="12"/>
      <c r="T2408" s="12"/>
    </row>
    <row r="2409" spans="1:20" s="1" customFormat="1" x14ac:dyDescent="0.4">
      <c r="A2409" s="12"/>
      <c r="B2409" s="12"/>
      <c r="C2409" s="42"/>
      <c r="D2409" s="12"/>
      <c r="E2409" s="12"/>
      <c r="F2409" s="12"/>
      <c r="G2409" s="12"/>
      <c r="H2409" s="12"/>
      <c r="I2409" s="12"/>
      <c r="J2409" s="12"/>
      <c r="K2409" s="12"/>
      <c r="L2409" s="12"/>
      <c r="M2409" s="49"/>
      <c r="N2409" s="49"/>
      <c r="O2409" s="12"/>
      <c r="P2409" s="12"/>
      <c r="Q2409" s="12"/>
      <c r="R2409" s="12"/>
      <c r="S2409" s="12"/>
      <c r="T2409" s="12"/>
    </row>
    <row r="2410" spans="1:20" s="1" customFormat="1" x14ac:dyDescent="0.4">
      <c r="A2410" s="12"/>
      <c r="B2410" s="12"/>
      <c r="C2410" s="42"/>
      <c r="D2410" s="12"/>
      <c r="E2410" s="12"/>
      <c r="F2410" s="12"/>
      <c r="G2410" s="12"/>
      <c r="H2410" s="12"/>
      <c r="I2410" s="12"/>
      <c r="J2410" s="12"/>
      <c r="K2410" s="12"/>
      <c r="L2410" s="12"/>
      <c r="M2410" s="49"/>
      <c r="N2410" s="49"/>
      <c r="O2410" s="12"/>
      <c r="P2410" s="12"/>
      <c r="Q2410" s="12"/>
      <c r="R2410" s="12"/>
      <c r="S2410" s="12"/>
      <c r="T2410" s="12"/>
    </row>
    <row r="2411" spans="1:20" s="1" customFormat="1" x14ac:dyDescent="0.4">
      <c r="A2411" s="12"/>
      <c r="B2411" s="12"/>
      <c r="C2411" s="42"/>
      <c r="D2411" s="12"/>
      <c r="E2411" s="12"/>
      <c r="F2411" s="12"/>
      <c r="G2411" s="12"/>
      <c r="H2411" s="12"/>
      <c r="I2411" s="12"/>
      <c r="J2411" s="12"/>
      <c r="K2411" s="12"/>
      <c r="L2411" s="12"/>
      <c r="M2411" s="49"/>
      <c r="N2411" s="49"/>
      <c r="O2411" s="12"/>
      <c r="P2411" s="12"/>
      <c r="Q2411" s="12"/>
      <c r="R2411" s="12"/>
      <c r="S2411" s="12"/>
      <c r="T2411" s="12"/>
    </row>
    <row r="2412" spans="1:20" s="1" customFormat="1" x14ac:dyDescent="0.4">
      <c r="A2412" s="12"/>
      <c r="B2412" s="12"/>
      <c r="C2412" s="42"/>
      <c r="D2412" s="12"/>
      <c r="E2412" s="12"/>
      <c r="F2412" s="12"/>
      <c r="G2412" s="12"/>
      <c r="H2412" s="12"/>
      <c r="I2412" s="12"/>
      <c r="J2412" s="12"/>
      <c r="K2412" s="12"/>
      <c r="L2412" s="12"/>
      <c r="M2412" s="49"/>
      <c r="N2412" s="49"/>
      <c r="O2412" s="12"/>
      <c r="P2412" s="12"/>
      <c r="Q2412" s="12"/>
      <c r="R2412" s="12"/>
      <c r="S2412" s="12"/>
      <c r="T2412" s="12"/>
    </row>
    <row r="2413" spans="1:20" s="1" customFormat="1" x14ac:dyDescent="0.4">
      <c r="A2413" s="12"/>
      <c r="B2413" s="12"/>
      <c r="C2413" s="42"/>
      <c r="D2413" s="12"/>
      <c r="E2413" s="12"/>
      <c r="F2413" s="12"/>
      <c r="G2413" s="12"/>
      <c r="H2413" s="12"/>
      <c r="I2413" s="12"/>
      <c r="J2413" s="12"/>
      <c r="K2413" s="12"/>
      <c r="L2413" s="12"/>
      <c r="M2413" s="49"/>
      <c r="N2413" s="49"/>
      <c r="O2413" s="12"/>
      <c r="P2413" s="12"/>
      <c r="Q2413" s="12"/>
      <c r="R2413" s="12"/>
      <c r="S2413" s="12"/>
      <c r="T2413" s="12"/>
    </row>
    <row r="2414" spans="1:20" s="1" customFormat="1" x14ac:dyDescent="0.4">
      <c r="A2414" s="12"/>
      <c r="B2414" s="12"/>
      <c r="C2414" s="42"/>
      <c r="D2414" s="12"/>
      <c r="E2414" s="12"/>
      <c r="F2414" s="12"/>
      <c r="G2414" s="12"/>
      <c r="H2414" s="12"/>
      <c r="I2414" s="12"/>
      <c r="J2414" s="12"/>
      <c r="K2414" s="12"/>
      <c r="L2414" s="12"/>
      <c r="M2414" s="49"/>
      <c r="N2414" s="49"/>
      <c r="O2414" s="12"/>
      <c r="P2414" s="12"/>
      <c r="Q2414" s="12"/>
      <c r="R2414" s="12"/>
      <c r="S2414" s="12"/>
      <c r="T2414" s="12"/>
    </row>
    <row r="2415" spans="1:20" s="1" customFormat="1" x14ac:dyDescent="0.4">
      <c r="A2415" s="12"/>
      <c r="B2415" s="12"/>
      <c r="C2415" s="42"/>
      <c r="D2415" s="12"/>
      <c r="E2415" s="12"/>
      <c r="F2415" s="12"/>
      <c r="G2415" s="12"/>
      <c r="H2415" s="12"/>
      <c r="I2415" s="12"/>
      <c r="J2415" s="12"/>
      <c r="K2415" s="12"/>
      <c r="L2415" s="12"/>
      <c r="M2415" s="49"/>
      <c r="N2415" s="49"/>
      <c r="O2415" s="12"/>
      <c r="P2415" s="12"/>
      <c r="Q2415" s="12"/>
      <c r="R2415" s="12"/>
      <c r="S2415" s="12"/>
      <c r="T2415" s="12"/>
    </row>
    <row r="2416" spans="1:20" s="1" customFormat="1" x14ac:dyDescent="0.4">
      <c r="A2416" s="12"/>
      <c r="B2416" s="12"/>
      <c r="C2416" s="42"/>
      <c r="D2416" s="12"/>
      <c r="E2416" s="12"/>
      <c r="F2416" s="12"/>
      <c r="G2416" s="12"/>
      <c r="H2416" s="12"/>
      <c r="I2416" s="12"/>
      <c r="J2416" s="12"/>
      <c r="K2416" s="12"/>
      <c r="L2416" s="12"/>
      <c r="M2416" s="49"/>
      <c r="N2416" s="49"/>
      <c r="O2416" s="12"/>
      <c r="P2416" s="12"/>
      <c r="Q2416" s="12"/>
      <c r="R2416" s="12"/>
      <c r="S2416" s="12"/>
      <c r="T2416" s="12"/>
    </row>
    <row r="2417" spans="1:20" s="1" customFormat="1" x14ac:dyDescent="0.4">
      <c r="A2417" s="12"/>
      <c r="B2417" s="12"/>
      <c r="C2417" s="42"/>
      <c r="D2417" s="12"/>
      <c r="E2417" s="12"/>
      <c r="F2417" s="12"/>
      <c r="G2417" s="12"/>
      <c r="H2417" s="12"/>
      <c r="I2417" s="12"/>
      <c r="J2417" s="12"/>
      <c r="K2417" s="12"/>
      <c r="L2417" s="12"/>
      <c r="M2417" s="49"/>
      <c r="N2417" s="49"/>
      <c r="O2417" s="12"/>
      <c r="P2417" s="12"/>
      <c r="Q2417" s="12"/>
      <c r="R2417" s="12"/>
      <c r="S2417" s="12"/>
      <c r="T2417" s="12"/>
    </row>
    <row r="2418" spans="1:20" s="1" customFormat="1" x14ac:dyDescent="0.4">
      <c r="A2418" s="12"/>
      <c r="B2418" s="12"/>
      <c r="C2418" s="42"/>
      <c r="D2418" s="12"/>
      <c r="E2418" s="12"/>
      <c r="F2418" s="12"/>
      <c r="G2418" s="12"/>
      <c r="H2418" s="12"/>
      <c r="I2418" s="12"/>
      <c r="J2418" s="12"/>
      <c r="K2418" s="12"/>
      <c r="L2418" s="12"/>
      <c r="M2418" s="49"/>
      <c r="N2418" s="49"/>
      <c r="O2418" s="12"/>
      <c r="P2418" s="12"/>
      <c r="Q2418" s="12"/>
      <c r="R2418" s="12"/>
      <c r="S2418" s="12"/>
      <c r="T2418" s="12"/>
    </row>
    <row r="2419" spans="1:20" s="1" customFormat="1" x14ac:dyDescent="0.4">
      <c r="A2419" s="12"/>
      <c r="B2419" s="12"/>
      <c r="C2419" s="42"/>
      <c r="D2419" s="12"/>
      <c r="E2419" s="12"/>
      <c r="F2419" s="12"/>
      <c r="G2419" s="12"/>
      <c r="H2419" s="12"/>
      <c r="I2419" s="12"/>
      <c r="J2419" s="12"/>
      <c r="K2419" s="12"/>
      <c r="L2419" s="12"/>
      <c r="M2419" s="49"/>
      <c r="N2419" s="49"/>
      <c r="O2419" s="12"/>
      <c r="P2419" s="12"/>
      <c r="Q2419" s="12"/>
      <c r="R2419" s="12"/>
      <c r="S2419" s="12"/>
      <c r="T2419" s="12"/>
    </row>
    <row r="2420" spans="1:20" s="1" customFormat="1" x14ac:dyDescent="0.4">
      <c r="A2420" s="12"/>
      <c r="B2420" s="12"/>
      <c r="C2420" s="42"/>
      <c r="D2420" s="12"/>
      <c r="E2420" s="12"/>
      <c r="F2420" s="12"/>
      <c r="G2420" s="12"/>
      <c r="H2420" s="12"/>
      <c r="I2420" s="12"/>
      <c r="J2420" s="12"/>
      <c r="K2420" s="12"/>
      <c r="L2420" s="12"/>
      <c r="M2420" s="49"/>
      <c r="N2420" s="49"/>
      <c r="O2420" s="12"/>
      <c r="P2420" s="12"/>
      <c r="Q2420" s="12"/>
      <c r="R2420" s="12"/>
      <c r="S2420" s="12"/>
      <c r="T2420" s="12"/>
    </row>
    <row r="2421" spans="1:20" s="1" customFormat="1" x14ac:dyDescent="0.4">
      <c r="A2421" s="12"/>
      <c r="B2421" s="12"/>
      <c r="C2421" s="42"/>
      <c r="D2421" s="12"/>
      <c r="E2421" s="12"/>
      <c r="F2421" s="12"/>
      <c r="G2421" s="12"/>
      <c r="H2421" s="12"/>
      <c r="I2421" s="12"/>
      <c r="J2421" s="12"/>
      <c r="K2421" s="12"/>
      <c r="L2421" s="12"/>
      <c r="M2421" s="49"/>
      <c r="N2421" s="49"/>
      <c r="O2421" s="12"/>
      <c r="P2421" s="12"/>
      <c r="Q2421" s="12"/>
      <c r="R2421" s="12"/>
      <c r="S2421" s="12"/>
      <c r="T2421" s="12"/>
    </row>
    <row r="2422" spans="1:20" s="1" customFormat="1" x14ac:dyDescent="0.4">
      <c r="A2422" s="12"/>
      <c r="B2422" s="12"/>
      <c r="C2422" s="42"/>
      <c r="D2422" s="12"/>
      <c r="E2422" s="12"/>
      <c r="F2422" s="12"/>
      <c r="G2422" s="12"/>
      <c r="H2422" s="12"/>
      <c r="I2422" s="12"/>
      <c r="J2422" s="12"/>
      <c r="K2422" s="12"/>
      <c r="L2422" s="12"/>
      <c r="M2422" s="49"/>
      <c r="N2422" s="49"/>
      <c r="O2422" s="12"/>
      <c r="P2422" s="12"/>
      <c r="Q2422" s="12"/>
      <c r="R2422" s="12"/>
      <c r="S2422" s="12"/>
      <c r="T2422" s="12"/>
    </row>
    <row r="2423" spans="1:20" s="1" customFormat="1" x14ac:dyDescent="0.4">
      <c r="A2423" s="12"/>
      <c r="B2423" s="12"/>
      <c r="C2423" s="42"/>
      <c r="D2423" s="12"/>
      <c r="E2423" s="12"/>
      <c r="F2423" s="12"/>
      <c r="G2423" s="12"/>
      <c r="H2423" s="12"/>
      <c r="I2423" s="12"/>
      <c r="J2423" s="12"/>
      <c r="K2423" s="12"/>
      <c r="L2423" s="12"/>
      <c r="M2423" s="49"/>
      <c r="N2423" s="49"/>
      <c r="O2423" s="12"/>
      <c r="P2423" s="12"/>
      <c r="Q2423" s="12"/>
      <c r="R2423" s="12"/>
      <c r="S2423" s="12"/>
      <c r="T2423" s="12"/>
    </row>
    <row r="2424" spans="1:20" s="1" customFormat="1" x14ac:dyDescent="0.4">
      <c r="A2424" s="12"/>
      <c r="B2424" s="12"/>
      <c r="C2424" s="42"/>
      <c r="D2424" s="12"/>
      <c r="E2424" s="12"/>
      <c r="F2424" s="12"/>
      <c r="G2424" s="12"/>
      <c r="H2424" s="12"/>
      <c r="I2424" s="12"/>
      <c r="J2424" s="12"/>
      <c r="K2424" s="12"/>
      <c r="L2424" s="12"/>
      <c r="M2424" s="49"/>
      <c r="N2424" s="49"/>
      <c r="O2424" s="12"/>
      <c r="P2424" s="12"/>
      <c r="Q2424" s="12"/>
      <c r="R2424" s="12"/>
      <c r="S2424" s="12"/>
      <c r="T2424" s="12"/>
    </row>
    <row r="2425" spans="1:20" s="1" customFormat="1" x14ac:dyDescent="0.4">
      <c r="A2425" s="12"/>
      <c r="B2425" s="12"/>
      <c r="C2425" s="42"/>
      <c r="D2425" s="12"/>
      <c r="E2425" s="12"/>
      <c r="F2425" s="12"/>
      <c r="G2425" s="12"/>
      <c r="H2425" s="12"/>
      <c r="I2425" s="12"/>
      <c r="J2425" s="12"/>
      <c r="K2425" s="12"/>
      <c r="L2425" s="12"/>
      <c r="M2425" s="49"/>
      <c r="N2425" s="49"/>
      <c r="O2425" s="12"/>
      <c r="P2425" s="12"/>
      <c r="Q2425" s="12"/>
      <c r="R2425" s="12"/>
      <c r="S2425" s="12"/>
      <c r="T2425" s="12"/>
    </row>
    <row r="2426" spans="1:20" s="1" customFormat="1" x14ac:dyDescent="0.4">
      <c r="A2426" s="12"/>
      <c r="B2426" s="12"/>
      <c r="C2426" s="42"/>
      <c r="D2426" s="12"/>
      <c r="E2426" s="12"/>
      <c r="F2426" s="12"/>
      <c r="G2426" s="12"/>
      <c r="H2426" s="12"/>
      <c r="I2426" s="12"/>
      <c r="J2426" s="12"/>
      <c r="K2426" s="12"/>
      <c r="L2426" s="12"/>
      <c r="M2426" s="49"/>
      <c r="N2426" s="49"/>
      <c r="O2426" s="12"/>
      <c r="P2426" s="12"/>
      <c r="Q2426" s="12"/>
      <c r="R2426" s="12"/>
      <c r="S2426" s="12"/>
      <c r="T2426" s="12"/>
    </row>
    <row r="2427" spans="1:20" s="1" customFormat="1" x14ac:dyDescent="0.4">
      <c r="A2427" s="12"/>
      <c r="B2427" s="12"/>
      <c r="C2427" s="42"/>
      <c r="D2427" s="12"/>
      <c r="E2427" s="12"/>
      <c r="F2427" s="12"/>
      <c r="G2427" s="12"/>
      <c r="H2427" s="12"/>
      <c r="I2427" s="12"/>
      <c r="J2427" s="12"/>
      <c r="K2427" s="12"/>
      <c r="L2427" s="12"/>
      <c r="M2427" s="49"/>
      <c r="N2427" s="49"/>
      <c r="O2427" s="12"/>
      <c r="P2427" s="12"/>
      <c r="Q2427" s="12"/>
      <c r="R2427" s="12"/>
      <c r="S2427" s="12"/>
      <c r="T2427" s="12"/>
    </row>
    <row r="2428" spans="1:20" s="1" customFormat="1" x14ac:dyDescent="0.4">
      <c r="A2428" s="12"/>
      <c r="B2428" s="12"/>
      <c r="C2428" s="42"/>
      <c r="D2428" s="12"/>
      <c r="E2428" s="12"/>
      <c r="F2428" s="12"/>
      <c r="G2428" s="12"/>
      <c r="H2428" s="12"/>
      <c r="I2428" s="12"/>
      <c r="J2428" s="12"/>
      <c r="K2428" s="12"/>
      <c r="L2428" s="12"/>
      <c r="M2428" s="49"/>
      <c r="N2428" s="49"/>
      <c r="O2428" s="12"/>
      <c r="P2428" s="12"/>
      <c r="Q2428" s="12"/>
      <c r="R2428" s="12"/>
      <c r="S2428" s="12"/>
      <c r="T2428" s="12"/>
    </row>
    <row r="2429" spans="1:20" s="1" customFormat="1" x14ac:dyDescent="0.4">
      <c r="A2429" s="12"/>
      <c r="B2429" s="12"/>
      <c r="C2429" s="42"/>
      <c r="D2429" s="12"/>
      <c r="E2429" s="12"/>
      <c r="F2429" s="12"/>
      <c r="G2429" s="12"/>
      <c r="H2429" s="12"/>
      <c r="I2429" s="12"/>
      <c r="J2429" s="12"/>
      <c r="K2429" s="12"/>
      <c r="L2429" s="12"/>
      <c r="M2429" s="49"/>
      <c r="N2429" s="49"/>
      <c r="O2429" s="12"/>
      <c r="P2429" s="12"/>
      <c r="Q2429" s="12"/>
      <c r="R2429" s="12"/>
      <c r="S2429" s="12"/>
      <c r="T2429" s="12"/>
    </row>
    <row r="2430" spans="1:20" s="1" customFormat="1" x14ac:dyDescent="0.4">
      <c r="A2430" s="12"/>
      <c r="B2430" s="12"/>
      <c r="C2430" s="42"/>
      <c r="D2430" s="12"/>
      <c r="E2430" s="12"/>
      <c r="F2430" s="12"/>
      <c r="G2430" s="12"/>
      <c r="H2430" s="12"/>
      <c r="I2430" s="12"/>
      <c r="J2430" s="12"/>
      <c r="K2430" s="12"/>
      <c r="L2430" s="12"/>
      <c r="M2430" s="49"/>
      <c r="N2430" s="49"/>
      <c r="O2430" s="12"/>
      <c r="P2430" s="12"/>
      <c r="Q2430" s="12"/>
      <c r="R2430" s="12"/>
      <c r="S2430" s="12"/>
      <c r="T2430" s="12"/>
    </row>
    <row r="2431" spans="1:20" s="1" customFormat="1" x14ac:dyDescent="0.4">
      <c r="A2431" s="12"/>
      <c r="B2431" s="12"/>
      <c r="C2431" s="42"/>
      <c r="D2431" s="12"/>
      <c r="E2431" s="12"/>
      <c r="F2431" s="12"/>
      <c r="G2431" s="12"/>
      <c r="H2431" s="12"/>
      <c r="I2431" s="12"/>
      <c r="J2431" s="12"/>
      <c r="K2431" s="12"/>
      <c r="L2431" s="12"/>
      <c r="M2431" s="49"/>
      <c r="N2431" s="49"/>
      <c r="O2431" s="12"/>
      <c r="P2431" s="12"/>
      <c r="Q2431" s="12"/>
      <c r="R2431" s="12"/>
      <c r="S2431" s="12"/>
      <c r="T2431" s="12"/>
    </row>
    <row r="2432" spans="1:20" s="1" customFormat="1" x14ac:dyDescent="0.4">
      <c r="A2432" s="12"/>
      <c r="B2432" s="12"/>
      <c r="C2432" s="42"/>
      <c r="D2432" s="12"/>
      <c r="E2432" s="12"/>
      <c r="F2432" s="12"/>
      <c r="G2432" s="12"/>
      <c r="H2432" s="12"/>
      <c r="I2432" s="12"/>
      <c r="J2432" s="12"/>
      <c r="K2432" s="12"/>
      <c r="L2432" s="12"/>
      <c r="M2432" s="49"/>
      <c r="N2432" s="49"/>
      <c r="O2432" s="12"/>
      <c r="P2432" s="12"/>
      <c r="Q2432" s="12"/>
      <c r="R2432" s="12"/>
      <c r="S2432" s="12"/>
      <c r="T2432" s="12"/>
    </row>
    <row r="2433" spans="1:20" s="1" customFormat="1" x14ac:dyDescent="0.4">
      <c r="A2433" s="12"/>
      <c r="B2433" s="12"/>
      <c r="C2433" s="42"/>
      <c r="D2433" s="12"/>
      <c r="E2433" s="12"/>
      <c r="F2433" s="12"/>
      <c r="G2433" s="12"/>
      <c r="H2433" s="12"/>
      <c r="I2433" s="12"/>
      <c r="J2433" s="12"/>
      <c r="K2433" s="12"/>
      <c r="L2433" s="12"/>
      <c r="M2433" s="49"/>
      <c r="N2433" s="49"/>
      <c r="O2433" s="12"/>
      <c r="P2433" s="12"/>
      <c r="Q2433" s="12"/>
      <c r="R2433" s="12"/>
      <c r="S2433" s="12"/>
      <c r="T2433" s="12"/>
    </row>
    <row r="2434" spans="1:20" s="1" customFormat="1" x14ac:dyDescent="0.4">
      <c r="A2434" s="12"/>
      <c r="B2434" s="12"/>
      <c r="C2434" s="42"/>
      <c r="D2434" s="12"/>
      <c r="E2434" s="12"/>
      <c r="F2434" s="12"/>
      <c r="G2434" s="12"/>
      <c r="H2434" s="12"/>
      <c r="I2434" s="12"/>
      <c r="J2434" s="12"/>
      <c r="K2434" s="12"/>
      <c r="L2434" s="12"/>
      <c r="M2434" s="49"/>
      <c r="N2434" s="49"/>
      <c r="O2434" s="12"/>
      <c r="P2434" s="12"/>
      <c r="Q2434" s="12"/>
      <c r="R2434" s="12"/>
      <c r="S2434" s="12"/>
      <c r="T2434" s="12"/>
    </row>
    <row r="2435" spans="1:20" s="1" customFormat="1" x14ac:dyDescent="0.4">
      <c r="A2435" s="12"/>
      <c r="B2435" s="12"/>
      <c r="C2435" s="42"/>
      <c r="D2435" s="12"/>
      <c r="E2435" s="12"/>
      <c r="F2435" s="12"/>
      <c r="G2435" s="12"/>
      <c r="H2435" s="12"/>
      <c r="I2435" s="12"/>
      <c r="J2435" s="12"/>
      <c r="K2435" s="12"/>
      <c r="L2435" s="12"/>
      <c r="M2435" s="49"/>
      <c r="N2435" s="49"/>
      <c r="O2435" s="12"/>
      <c r="P2435" s="12"/>
      <c r="Q2435" s="12"/>
      <c r="R2435" s="12"/>
      <c r="S2435" s="12"/>
      <c r="T2435" s="12"/>
    </row>
    <row r="2436" spans="1:20" s="1" customFormat="1" x14ac:dyDescent="0.4">
      <c r="A2436" s="12"/>
      <c r="B2436" s="12"/>
      <c r="C2436" s="42"/>
      <c r="D2436" s="12"/>
      <c r="E2436" s="12"/>
      <c r="F2436" s="12"/>
      <c r="G2436" s="12"/>
      <c r="H2436" s="12"/>
      <c r="I2436" s="12"/>
      <c r="J2436" s="12"/>
      <c r="K2436" s="12"/>
      <c r="L2436" s="12"/>
      <c r="M2436" s="49"/>
      <c r="N2436" s="49"/>
      <c r="O2436" s="12"/>
      <c r="P2436" s="12"/>
      <c r="Q2436" s="12"/>
      <c r="R2436" s="12"/>
      <c r="S2436" s="12"/>
      <c r="T2436" s="12"/>
    </row>
    <row r="2437" spans="1:20" s="1" customFormat="1" x14ac:dyDescent="0.4">
      <c r="A2437" s="12"/>
      <c r="B2437" s="12"/>
      <c r="C2437" s="42"/>
      <c r="D2437" s="12"/>
      <c r="E2437" s="12"/>
      <c r="F2437" s="12"/>
      <c r="G2437" s="12"/>
      <c r="H2437" s="12"/>
      <c r="I2437" s="12"/>
      <c r="J2437" s="12"/>
      <c r="K2437" s="12"/>
      <c r="L2437" s="12"/>
      <c r="M2437" s="49"/>
      <c r="N2437" s="49"/>
      <c r="O2437" s="12"/>
      <c r="P2437" s="12"/>
      <c r="Q2437" s="12"/>
      <c r="R2437" s="12"/>
      <c r="S2437" s="12"/>
      <c r="T2437" s="12"/>
    </row>
    <row r="2438" spans="1:20" s="1" customFormat="1" x14ac:dyDescent="0.4">
      <c r="A2438" s="12"/>
      <c r="B2438" s="12"/>
      <c r="C2438" s="42"/>
      <c r="D2438" s="12"/>
      <c r="E2438" s="12"/>
      <c r="F2438" s="12"/>
      <c r="G2438" s="12"/>
      <c r="H2438" s="12"/>
      <c r="I2438" s="12"/>
      <c r="J2438" s="12"/>
      <c r="K2438" s="12"/>
      <c r="L2438" s="12"/>
      <c r="M2438" s="49"/>
      <c r="N2438" s="49"/>
      <c r="O2438" s="12"/>
      <c r="P2438" s="12"/>
      <c r="Q2438" s="12"/>
      <c r="R2438" s="12"/>
      <c r="S2438" s="12"/>
      <c r="T2438" s="12"/>
    </row>
    <row r="2439" spans="1:20" s="1" customFormat="1" x14ac:dyDescent="0.4">
      <c r="A2439" s="12"/>
      <c r="B2439" s="12"/>
      <c r="C2439" s="42"/>
      <c r="D2439" s="12"/>
      <c r="E2439" s="12"/>
      <c r="F2439" s="12"/>
      <c r="G2439" s="12"/>
      <c r="H2439" s="12"/>
      <c r="I2439" s="12"/>
      <c r="J2439" s="12"/>
      <c r="K2439" s="12"/>
      <c r="L2439" s="12"/>
      <c r="M2439" s="49"/>
      <c r="N2439" s="49"/>
      <c r="O2439" s="12"/>
      <c r="P2439" s="12"/>
      <c r="Q2439" s="12"/>
      <c r="R2439" s="12"/>
      <c r="S2439" s="12"/>
      <c r="T2439" s="12"/>
    </row>
    <row r="2440" spans="1:20" s="1" customFormat="1" x14ac:dyDescent="0.4">
      <c r="A2440" s="12"/>
      <c r="B2440" s="12"/>
      <c r="C2440" s="42"/>
      <c r="D2440" s="12"/>
      <c r="E2440" s="12"/>
      <c r="F2440" s="12"/>
      <c r="G2440" s="12"/>
      <c r="H2440" s="12"/>
      <c r="I2440" s="12"/>
      <c r="J2440" s="12"/>
      <c r="K2440" s="12"/>
      <c r="L2440" s="12"/>
      <c r="M2440" s="49"/>
      <c r="N2440" s="49"/>
      <c r="O2440" s="12"/>
      <c r="P2440" s="12"/>
      <c r="Q2440" s="12"/>
      <c r="R2440" s="12"/>
      <c r="S2440" s="12"/>
      <c r="T2440" s="12"/>
    </row>
    <row r="2441" spans="1:20" s="1" customFormat="1" x14ac:dyDescent="0.4">
      <c r="A2441" s="12"/>
      <c r="B2441" s="12"/>
      <c r="C2441" s="42"/>
      <c r="D2441" s="12"/>
      <c r="E2441" s="12"/>
      <c r="F2441" s="12"/>
      <c r="G2441" s="12"/>
      <c r="H2441" s="12"/>
      <c r="I2441" s="12"/>
      <c r="J2441" s="12"/>
      <c r="K2441" s="12"/>
      <c r="L2441" s="12"/>
      <c r="M2441" s="49"/>
      <c r="N2441" s="49"/>
      <c r="O2441" s="12"/>
      <c r="P2441" s="12"/>
      <c r="Q2441" s="12"/>
      <c r="R2441" s="12"/>
      <c r="S2441" s="12"/>
      <c r="T2441" s="12"/>
    </row>
    <row r="2442" spans="1:20" s="1" customFormat="1" x14ac:dyDescent="0.4">
      <c r="A2442" s="12"/>
      <c r="B2442" s="12"/>
      <c r="C2442" s="42"/>
      <c r="D2442" s="12"/>
      <c r="E2442" s="12"/>
      <c r="F2442" s="12"/>
      <c r="G2442" s="12"/>
      <c r="H2442" s="12"/>
      <c r="I2442" s="12"/>
      <c r="J2442" s="12"/>
      <c r="K2442" s="12"/>
      <c r="L2442" s="12"/>
      <c r="M2442" s="49"/>
      <c r="N2442" s="49"/>
      <c r="O2442" s="12"/>
      <c r="P2442" s="12"/>
      <c r="Q2442" s="12"/>
      <c r="R2442" s="12"/>
      <c r="S2442" s="12"/>
      <c r="T2442" s="12"/>
    </row>
    <row r="2443" spans="1:20" s="1" customFormat="1" x14ac:dyDescent="0.4">
      <c r="A2443" s="12"/>
      <c r="B2443" s="12"/>
      <c r="C2443" s="42"/>
      <c r="D2443" s="12"/>
      <c r="E2443" s="12"/>
      <c r="F2443" s="12"/>
      <c r="G2443" s="12"/>
      <c r="H2443" s="12"/>
      <c r="I2443" s="12"/>
      <c r="J2443" s="12"/>
      <c r="K2443" s="12"/>
      <c r="L2443" s="12"/>
      <c r="M2443" s="49"/>
      <c r="N2443" s="49"/>
      <c r="O2443" s="12"/>
      <c r="P2443" s="12"/>
      <c r="Q2443" s="12"/>
      <c r="R2443" s="12"/>
      <c r="S2443" s="12"/>
      <c r="T2443" s="12"/>
    </row>
    <row r="2444" spans="1:20" s="1" customFormat="1" x14ac:dyDescent="0.4">
      <c r="A2444" s="12"/>
      <c r="B2444" s="12"/>
      <c r="C2444" s="42"/>
      <c r="D2444" s="12"/>
      <c r="E2444" s="12"/>
      <c r="F2444" s="12"/>
      <c r="G2444" s="12"/>
      <c r="H2444" s="12"/>
      <c r="I2444" s="12"/>
      <c r="J2444" s="12"/>
      <c r="K2444" s="12"/>
      <c r="L2444" s="12"/>
      <c r="M2444" s="49"/>
      <c r="N2444" s="49"/>
      <c r="O2444" s="12"/>
      <c r="P2444" s="12"/>
      <c r="Q2444" s="12"/>
      <c r="R2444" s="12"/>
      <c r="S2444" s="12"/>
      <c r="T2444" s="12"/>
    </row>
    <row r="2445" spans="1:20" s="1" customFormat="1" x14ac:dyDescent="0.4">
      <c r="A2445" s="12"/>
      <c r="B2445" s="12"/>
      <c r="C2445" s="42"/>
      <c r="D2445" s="12"/>
      <c r="E2445" s="12"/>
      <c r="F2445" s="12"/>
      <c r="G2445" s="12"/>
      <c r="H2445" s="12"/>
      <c r="I2445" s="12"/>
      <c r="J2445" s="12"/>
      <c r="K2445" s="12"/>
      <c r="L2445" s="12"/>
      <c r="M2445" s="49"/>
      <c r="N2445" s="49"/>
      <c r="O2445" s="12"/>
      <c r="P2445" s="12"/>
      <c r="Q2445" s="12"/>
      <c r="R2445" s="12"/>
      <c r="S2445" s="12"/>
      <c r="T2445" s="12"/>
    </row>
    <row r="2446" spans="1:20" s="1" customFormat="1" x14ac:dyDescent="0.4">
      <c r="A2446" s="12"/>
      <c r="B2446" s="12"/>
      <c r="C2446" s="42"/>
      <c r="D2446" s="12"/>
      <c r="E2446" s="12"/>
      <c r="F2446" s="12"/>
      <c r="G2446" s="12"/>
      <c r="H2446" s="12"/>
      <c r="I2446" s="12"/>
      <c r="J2446" s="12"/>
      <c r="K2446" s="12"/>
      <c r="L2446" s="12"/>
      <c r="M2446" s="49"/>
      <c r="N2446" s="49"/>
      <c r="O2446" s="12"/>
      <c r="P2446" s="12"/>
      <c r="Q2446" s="12"/>
      <c r="R2446" s="12"/>
      <c r="S2446" s="12"/>
      <c r="T2446" s="12"/>
    </row>
    <row r="2447" spans="1:20" s="1" customFormat="1" x14ac:dyDescent="0.4">
      <c r="A2447" s="12"/>
      <c r="B2447" s="12"/>
      <c r="C2447" s="42"/>
      <c r="D2447" s="12"/>
      <c r="E2447" s="12"/>
      <c r="F2447" s="12"/>
      <c r="G2447" s="12"/>
      <c r="H2447" s="12"/>
      <c r="I2447" s="12"/>
      <c r="J2447" s="12"/>
      <c r="K2447" s="12"/>
      <c r="L2447" s="12"/>
      <c r="M2447" s="49"/>
      <c r="N2447" s="49"/>
      <c r="O2447" s="12"/>
      <c r="P2447" s="12"/>
      <c r="Q2447" s="12"/>
      <c r="R2447" s="12"/>
      <c r="S2447" s="12"/>
      <c r="T2447" s="12"/>
    </row>
    <row r="2448" spans="1:20" s="1" customFormat="1" x14ac:dyDescent="0.4">
      <c r="A2448" s="12"/>
      <c r="B2448" s="12"/>
      <c r="C2448" s="42"/>
      <c r="D2448" s="12"/>
      <c r="E2448" s="12"/>
      <c r="F2448" s="12"/>
      <c r="G2448" s="12"/>
      <c r="H2448" s="12"/>
      <c r="I2448" s="12"/>
      <c r="J2448" s="12"/>
      <c r="K2448" s="12"/>
      <c r="L2448" s="12"/>
      <c r="M2448" s="49"/>
      <c r="N2448" s="49"/>
      <c r="O2448" s="12"/>
      <c r="P2448" s="12"/>
      <c r="Q2448" s="12"/>
      <c r="R2448" s="12"/>
      <c r="S2448" s="12"/>
      <c r="T2448" s="12"/>
    </row>
    <row r="2449" spans="1:20" s="1" customFormat="1" x14ac:dyDescent="0.4">
      <c r="A2449" s="12"/>
      <c r="B2449" s="12"/>
      <c r="C2449" s="42"/>
      <c r="D2449" s="12"/>
      <c r="E2449" s="12"/>
      <c r="F2449" s="12"/>
      <c r="G2449" s="12"/>
      <c r="H2449" s="12"/>
      <c r="I2449" s="12"/>
      <c r="J2449" s="12"/>
      <c r="K2449" s="12"/>
      <c r="L2449" s="12"/>
      <c r="M2449" s="49"/>
      <c r="N2449" s="49"/>
      <c r="O2449" s="12"/>
      <c r="P2449" s="12"/>
      <c r="Q2449" s="12"/>
      <c r="R2449" s="12"/>
      <c r="S2449" s="12"/>
      <c r="T2449" s="12"/>
    </row>
    <row r="2450" spans="1:20" s="1" customFormat="1" x14ac:dyDescent="0.4">
      <c r="A2450" s="12"/>
      <c r="B2450" s="12"/>
      <c r="C2450" s="42"/>
      <c r="D2450" s="12"/>
      <c r="E2450" s="12"/>
      <c r="F2450" s="12"/>
      <c r="G2450" s="12"/>
      <c r="H2450" s="12"/>
      <c r="I2450" s="12"/>
      <c r="J2450" s="12"/>
      <c r="K2450" s="12"/>
      <c r="L2450" s="12"/>
      <c r="M2450" s="49"/>
      <c r="N2450" s="49"/>
      <c r="O2450" s="12"/>
      <c r="P2450" s="12"/>
      <c r="Q2450" s="12"/>
      <c r="R2450" s="12"/>
      <c r="S2450" s="12"/>
      <c r="T2450" s="12"/>
    </row>
    <row r="2451" spans="1:20" s="1" customFormat="1" x14ac:dyDescent="0.4">
      <c r="A2451" s="12"/>
      <c r="B2451" s="12"/>
      <c r="C2451" s="42"/>
      <c r="D2451" s="12"/>
      <c r="E2451" s="12"/>
      <c r="F2451" s="12"/>
      <c r="G2451" s="12"/>
      <c r="H2451" s="12"/>
      <c r="I2451" s="12"/>
      <c r="J2451" s="12"/>
      <c r="K2451" s="12"/>
      <c r="L2451" s="12"/>
      <c r="M2451" s="49"/>
      <c r="N2451" s="49"/>
      <c r="O2451" s="12"/>
      <c r="P2451" s="12"/>
      <c r="Q2451" s="12"/>
      <c r="R2451" s="12"/>
      <c r="S2451" s="12"/>
      <c r="T2451" s="12"/>
    </row>
    <row r="2452" spans="1:20" s="1" customFormat="1" x14ac:dyDescent="0.4">
      <c r="A2452" s="12"/>
      <c r="B2452" s="12"/>
      <c r="C2452" s="42"/>
      <c r="D2452" s="12"/>
      <c r="E2452" s="12"/>
      <c r="F2452" s="12"/>
      <c r="G2452" s="12"/>
      <c r="H2452" s="12"/>
      <c r="I2452" s="12"/>
      <c r="J2452" s="12"/>
      <c r="K2452" s="12"/>
      <c r="L2452" s="12"/>
      <c r="M2452" s="49"/>
      <c r="N2452" s="49"/>
      <c r="O2452" s="12"/>
      <c r="P2452" s="12"/>
      <c r="Q2452" s="12"/>
      <c r="R2452" s="12"/>
      <c r="S2452" s="12"/>
      <c r="T2452" s="12"/>
    </row>
    <row r="2453" spans="1:20" s="1" customFormat="1" x14ac:dyDescent="0.4">
      <c r="A2453" s="12"/>
      <c r="B2453" s="12"/>
      <c r="C2453" s="42"/>
      <c r="D2453" s="12"/>
      <c r="E2453" s="12"/>
      <c r="F2453" s="12"/>
      <c r="G2453" s="12"/>
      <c r="H2453" s="12"/>
      <c r="I2453" s="12"/>
      <c r="J2453" s="12"/>
      <c r="K2453" s="12"/>
      <c r="L2453" s="12"/>
      <c r="M2453" s="49"/>
      <c r="N2453" s="49"/>
      <c r="O2453" s="12"/>
      <c r="P2453" s="12"/>
      <c r="Q2453" s="12"/>
      <c r="R2453" s="12"/>
      <c r="S2453" s="12"/>
      <c r="T2453" s="12"/>
    </row>
    <row r="2454" spans="1:20" s="1" customFormat="1" x14ac:dyDescent="0.4">
      <c r="A2454" s="12"/>
      <c r="B2454" s="12"/>
      <c r="C2454" s="42"/>
      <c r="D2454" s="12"/>
      <c r="E2454" s="12"/>
      <c r="F2454" s="12"/>
      <c r="G2454" s="12"/>
      <c r="H2454" s="12"/>
      <c r="I2454" s="12"/>
      <c r="J2454" s="12"/>
      <c r="K2454" s="12"/>
      <c r="L2454" s="12"/>
      <c r="M2454" s="49"/>
      <c r="N2454" s="49"/>
      <c r="O2454" s="12"/>
      <c r="P2454" s="12"/>
      <c r="Q2454" s="12"/>
      <c r="R2454" s="12"/>
      <c r="S2454" s="12"/>
      <c r="T2454" s="12"/>
    </row>
    <row r="2455" spans="1:20" s="1" customFormat="1" x14ac:dyDescent="0.4">
      <c r="A2455" s="12"/>
      <c r="B2455" s="12"/>
      <c r="C2455" s="42"/>
      <c r="D2455" s="12"/>
      <c r="E2455" s="12"/>
      <c r="F2455" s="12"/>
      <c r="G2455" s="12"/>
      <c r="H2455" s="12"/>
      <c r="I2455" s="12"/>
      <c r="J2455" s="12"/>
      <c r="K2455" s="12"/>
      <c r="L2455" s="12"/>
      <c r="M2455" s="49"/>
      <c r="N2455" s="49"/>
      <c r="O2455" s="12"/>
      <c r="P2455" s="12"/>
      <c r="Q2455" s="12"/>
      <c r="R2455" s="12"/>
      <c r="S2455" s="12"/>
      <c r="T2455" s="12"/>
    </row>
    <row r="2456" spans="1:20" s="1" customFormat="1" x14ac:dyDescent="0.4">
      <c r="A2456" s="12"/>
      <c r="B2456" s="12"/>
      <c r="C2456" s="42"/>
      <c r="D2456" s="12"/>
      <c r="E2456" s="12"/>
      <c r="F2456" s="12"/>
      <c r="G2456" s="12"/>
      <c r="H2456" s="12"/>
      <c r="I2456" s="12"/>
      <c r="J2456" s="12"/>
      <c r="K2456" s="12"/>
      <c r="L2456" s="12"/>
      <c r="M2456" s="49"/>
      <c r="N2456" s="49"/>
      <c r="O2456" s="12"/>
      <c r="P2456" s="12"/>
      <c r="Q2456" s="12"/>
      <c r="R2456" s="12"/>
      <c r="S2456" s="12"/>
      <c r="T2456" s="12"/>
    </row>
    <row r="2457" spans="1:20" s="1" customFormat="1" x14ac:dyDescent="0.4">
      <c r="A2457" s="12"/>
      <c r="B2457" s="12"/>
      <c r="C2457" s="42"/>
      <c r="D2457" s="12"/>
      <c r="E2457" s="12"/>
      <c r="F2457" s="12"/>
      <c r="G2457" s="12"/>
      <c r="H2457" s="12"/>
      <c r="I2457" s="12"/>
      <c r="J2457" s="12"/>
      <c r="K2457" s="12"/>
      <c r="L2457" s="12"/>
      <c r="M2457" s="49"/>
      <c r="N2457" s="49"/>
      <c r="O2457" s="12"/>
      <c r="P2457" s="12"/>
      <c r="Q2457" s="12"/>
      <c r="R2457" s="12"/>
      <c r="S2457" s="12"/>
      <c r="T2457" s="12"/>
    </row>
    <row r="2458" spans="1:20" s="1" customFormat="1" x14ac:dyDescent="0.4">
      <c r="A2458" s="12"/>
      <c r="B2458" s="12"/>
      <c r="C2458" s="42"/>
      <c r="D2458" s="12"/>
      <c r="E2458" s="12"/>
      <c r="F2458" s="12"/>
      <c r="G2458" s="12"/>
      <c r="H2458" s="12"/>
      <c r="I2458" s="12"/>
      <c r="J2458" s="12"/>
      <c r="K2458" s="12"/>
      <c r="L2458" s="12"/>
      <c r="M2458" s="49"/>
      <c r="N2458" s="49"/>
      <c r="O2458" s="12"/>
      <c r="P2458" s="12"/>
      <c r="Q2458" s="12"/>
      <c r="R2458" s="12"/>
      <c r="S2458" s="12"/>
      <c r="T2458" s="12"/>
    </row>
    <row r="2459" spans="1:20" s="1" customFormat="1" x14ac:dyDescent="0.4">
      <c r="A2459" s="12"/>
      <c r="B2459" s="12"/>
      <c r="C2459" s="42"/>
      <c r="D2459" s="12"/>
      <c r="E2459" s="12"/>
      <c r="F2459" s="12"/>
      <c r="G2459" s="12"/>
      <c r="H2459" s="12"/>
      <c r="I2459" s="12"/>
      <c r="J2459" s="12"/>
      <c r="K2459" s="12"/>
      <c r="L2459" s="12"/>
      <c r="M2459" s="49"/>
      <c r="N2459" s="49"/>
      <c r="O2459" s="12"/>
      <c r="P2459" s="12"/>
      <c r="Q2459" s="12"/>
      <c r="R2459" s="12"/>
      <c r="S2459" s="12"/>
      <c r="T2459" s="12"/>
    </row>
    <row r="2460" spans="1:20" s="1" customFormat="1" x14ac:dyDescent="0.4">
      <c r="A2460" s="12"/>
      <c r="B2460" s="12"/>
      <c r="C2460" s="42"/>
      <c r="D2460" s="12"/>
      <c r="E2460" s="12"/>
      <c r="F2460" s="12"/>
      <c r="G2460" s="12"/>
      <c r="H2460" s="12"/>
      <c r="I2460" s="12"/>
      <c r="J2460" s="12"/>
      <c r="K2460" s="12"/>
      <c r="L2460" s="12"/>
      <c r="M2460" s="49"/>
      <c r="N2460" s="49"/>
      <c r="O2460" s="12"/>
      <c r="P2460" s="12"/>
      <c r="Q2460" s="12"/>
      <c r="R2460" s="12"/>
      <c r="S2460" s="12"/>
      <c r="T2460" s="12"/>
    </row>
    <row r="2461" spans="1:20" s="1" customFormat="1" x14ac:dyDescent="0.4">
      <c r="A2461" s="12"/>
      <c r="B2461" s="12"/>
      <c r="C2461" s="42"/>
      <c r="D2461" s="12"/>
      <c r="E2461" s="12"/>
      <c r="F2461" s="12"/>
      <c r="G2461" s="12"/>
      <c r="H2461" s="12"/>
      <c r="I2461" s="12"/>
      <c r="J2461" s="12"/>
      <c r="K2461" s="12"/>
      <c r="L2461" s="12"/>
      <c r="M2461" s="49"/>
      <c r="N2461" s="49"/>
      <c r="O2461" s="12"/>
      <c r="P2461" s="12"/>
      <c r="Q2461" s="12"/>
      <c r="R2461" s="12"/>
      <c r="S2461" s="12"/>
      <c r="T2461" s="12"/>
    </row>
    <row r="2462" spans="1:20" s="1" customFormat="1" x14ac:dyDescent="0.4">
      <c r="A2462" s="12"/>
      <c r="B2462" s="12"/>
      <c r="C2462" s="42"/>
      <c r="D2462" s="12"/>
      <c r="E2462" s="12"/>
      <c r="F2462" s="12"/>
      <c r="G2462" s="12"/>
      <c r="H2462" s="12"/>
      <c r="I2462" s="12"/>
      <c r="J2462" s="12"/>
      <c r="K2462" s="12"/>
      <c r="L2462" s="12"/>
      <c r="M2462" s="49"/>
      <c r="N2462" s="49"/>
      <c r="O2462" s="12"/>
      <c r="P2462" s="12"/>
      <c r="Q2462" s="12"/>
      <c r="R2462" s="12"/>
      <c r="S2462" s="12"/>
      <c r="T2462" s="12"/>
    </row>
    <row r="2463" spans="1:20" s="1" customFormat="1" x14ac:dyDescent="0.4">
      <c r="A2463" s="12"/>
      <c r="B2463" s="12"/>
      <c r="C2463" s="42"/>
      <c r="D2463" s="12"/>
      <c r="E2463" s="12"/>
      <c r="F2463" s="12"/>
      <c r="G2463" s="12"/>
      <c r="H2463" s="12"/>
      <c r="I2463" s="12"/>
      <c r="J2463" s="12"/>
      <c r="K2463" s="12"/>
      <c r="L2463" s="12"/>
      <c r="M2463" s="49"/>
      <c r="N2463" s="49"/>
      <c r="O2463" s="12"/>
      <c r="P2463" s="12"/>
      <c r="Q2463" s="12"/>
      <c r="R2463" s="12"/>
      <c r="S2463" s="12"/>
      <c r="T2463" s="12"/>
    </row>
    <row r="2464" spans="1:20" s="1" customFormat="1" x14ac:dyDescent="0.4">
      <c r="A2464" s="12"/>
      <c r="B2464" s="12"/>
      <c r="C2464" s="42"/>
      <c r="D2464" s="12"/>
      <c r="E2464" s="12"/>
      <c r="F2464" s="12"/>
      <c r="G2464" s="12"/>
      <c r="H2464" s="12"/>
      <c r="I2464" s="12"/>
      <c r="J2464" s="12"/>
      <c r="K2464" s="12"/>
      <c r="L2464" s="12"/>
      <c r="M2464" s="49"/>
      <c r="N2464" s="49"/>
      <c r="O2464" s="12"/>
      <c r="P2464" s="12"/>
      <c r="Q2464" s="12"/>
      <c r="R2464" s="12"/>
      <c r="S2464" s="12"/>
      <c r="T2464" s="12"/>
    </row>
    <row r="2465" spans="1:20" s="1" customFormat="1" x14ac:dyDescent="0.4">
      <c r="A2465" s="12"/>
      <c r="B2465" s="12"/>
      <c r="C2465" s="42"/>
      <c r="D2465" s="12"/>
      <c r="E2465" s="12"/>
      <c r="F2465" s="12"/>
      <c r="G2465" s="12"/>
      <c r="H2465" s="12"/>
      <c r="I2465" s="12"/>
      <c r="J2465" s="12"/>
      <c r="K2465" s="12"/>
      <c r="L2465" s="12"/>
      <c r="M2465" s="49"/>
      <c r="N2465" s="49"/>
      <c r="O2465" s="12"/>
      <c r="P2465" s="12"/>
      <c r="Q2465" s="12"/>
      <c r="R2465" s="12"/>
      <c r="S2465" s="12"/>
      <c r="T2465" s="12"/>
    </row>
    <row r="2466" spans="1:20" s="1" customFormat="1" x14ac:dyDescent="0.4">
      <c r="A2466" s="12"/>
      <c r="B2466" s="12"/>
      <c r="C2466" s="42"/>
      <c r="D2466" s="12"/>
      <c r="E2466" s="12"/>
      <c r="F2466" s="12"/>
      <c r="G2466" s="12"/>
      <c r="H2466" s="12"/>
      <c r="I2466" s="12"/>
      <c r="J2466" s="12"/>
      <c r="K2466" s="12"/>
      <c r="L2466" s="12"/>
      <c r="M2466" s="49"/>
      <c r="N2466" s="49"/>
      <c r="O2466" s="12"/>
      <c r="P2466" s="12"/>
      <c r="Q2466" s="12"/>
      <c r="R2466" s="12"/>
      <c r="S2466" s="12"/>
      <c r="T2466" s="12"/>
    </row>
    <row r="2467" spans="1:20" s="1" customFormat="1" x14ac:dyDescent="0.4">
      <c r="A2467" s="12"/>
      <c r="B2467" s="12"/>
      <c r="C2467" s="42"/>
      <c r="D2467" s="12"/>
      <c r="E2467" s="12"/>
      <c r="F2467" s="12"/>
      <c r="G2467" s="12"/>
      <c r="H2467" s="12"/>
      <c r="I2467" s="12"/>
      <c r="J2467" s="12"/>
      <c r="K2467" s="12"/>
      <c r="L2467" s="12"/>
      <c r="M2467" s="49"/>
      <c r="N2467" s="49"/>
      <c r="O2467" s="12"/>
      <c r="P2467" s="12"/>
      <c r="Q2467" s="12"/>
      <c r="R2467" s="12"/>
      <c r="S2467" s="12"/>
      <c r="T2467" s="12"/>
    </row>
    <row r="2468" spans="1:20" s="1" customFormat="1" x14ac:dyDescent="0.4">
      <c r="A2468" s="12"/>
      <c r="B2468" s="12"/>
      <c r="C2468" s="42"/>
      <c r="D2468" s="12"/>
      <c r="E2468" s="12"/>
      <c r="F2468" s="12"/>
      <c r="G2468" s="12"/>
      <c r="H2468" s="12"/>
      <c r="I2468" s="12"/>
      <c r="J2468" s="12"/>
      <c r="K2468" s="12"/>
      <c r="L2468" s="12"/>
      <c r="M2468" s="49"/>
      <c r="N2468" s="49"/>
      <c r="O2468" s="12"/>
      <c r="P2468" s="12"/>
      <c r="Q2468" s="12"/>
      <c r="R2468" s="12"/>
      <c r="S2468" s="12"/>
      <c r="T2468" s="12"/>
    </row>
    <row r="2469" spans="1:20" s="1" customFormat="1" x14ac:dyDescent="0.4">
      <c r="A2469" s="12"/>
      <c r="B2469" s="12"/>
      <c r="C2469" s="42"/>
      <c r="D2469" s="12"/>
      <c r="E2469" s="12"/>
      <c r="F2469" s="12"/>
      <c r="G2469" s="12"/>
      <c r="H2469" s="12"/>
      <c r="I2469" s="12"/>
      <c r="J2469" s="12"/>
      <c r="K2469" s="12"/>
      <c r="L2469" s="12"/>
      <c r="M2469" s="49"/>
      <c r="N2469" s="49"/>
      <c r="O2469" s="12"/>
      <c r="P2469" s="12"/>
      <c r="Q2469" s="12"/>
      <c r="R2469" s="12"/>
      <c r="S2469" s="12"/>
      <c r="T2469" s="12"/>
    </row>
    <row r="2470" spans="1:20" s="1" customFormat="1" x14ac:dyDescent="0.4">
      <c r="A2470" s="12"/>
      <c r="B2470" s="12"/>
      <c r="C2470" s="42"/>
      <c r="D2470" s="12"/>
      <c r="E2470" s="12"/>
      <c r="F2470" s="12"/>
      <c r="G2470" s="12"/>
      <c r="H2470" s="12"/>
      <c r="I2470" s="12"/>
      <c r="J2470" s="12"/>
      <c r="K2470" s="12"/>
      <c r="L2470" s="12"/>
      <c r="M2470" s="49"/>
      <c r="N2470" s="49"/>
      <c r="O2470" s="12"/>
      <c r="P2470" s="12"/>
      <c r="Q2470" s="12"/>
      <c r="R2470" s="12"/>
      <c r="S2470" s="12"/>
      <c r="T2470" s="12"/>
    </row>
    <row r="2471" spans="1:20" s="1" customFormat="1" x14ac:dyDescent="0.4">
      <c r="A2471" s="12"/>
      <c r="B2471" s="12"/>
      <c r="C2471" s="42"/>
      <c r="D2471" s="12"/>
      <c r="E2471" s="12"/>
      <c r="F2471" s="12"/>
      <c r="G2471" s="12"/>
      <c r="H2471" s="12"/>
      <c r="I2471" s="12"/>
      <c r="J2471" s="12"/>
      <c r="K2471" s="12"/>
      <c r="L2471" s="12"/>
      <c r="M2471" s="49"/>
      <c r="N2471" s="49"/>
      <c r="O2471" s="12"/>
      <c r="P2471" s="12"/>
      <c r="Q2471" s="12"/>
      <c r="R2471" s="12"/>
      <c r="S2471" s="12"/>
      <c r="T2471" s="12"/>
    </row>
    <row r="2472" spans="1:20" s="1" customFormat="1" x14ac:dyDescent="0.4">
      <c r="A2472" s="12"/>
      <c r="B2472" s="12"/>
      <c r="C2472" s="42"/>
      <c r="D2472" s="12"/>
      <c r="E2472" s="12"/>
      <c r="F2472" s="12"/>
      <c r="G2472" s="12"/>
      <c r="H2472" s="12"/>
      <c r="I2472" s="12"/>
      <c r="J2472" s="12"/>
      <c r="K2472" s="12"/>
      <c r="L2472" s="12"/>
      <c r="M2472" s="49"/>
      <c r="N2472" s="49"/>
      <c r="O2472" s="12"/>
      <c r="P2472" s="12"/>
      <c r="Q2472" s="12"/>
      <c r="R2472" s="12"/>
      <c r="S2472" s="12"/>
      <c r="T2472" s="12"/>
    </row>
    <row r="2473" spans="1:20" s="1" customFormat="1" x14ac:dyDescent="0.4">
      <c r="A2473" s="12"/>
      <c r="B2473" s="12"/>
      <c r="C2473" s="42"/>
      <c r="D2473" s="12"/>
      <c r="E2473" s="12"/>
      <c r="F2473" s="12"/>
      <c r="G2473" s="12"/>
      <c r="H2473" s="12"/>
      <c r="I2473" s="12"/>
      <c r="J2473" s="12"/>
      <c r="K2473" s="12"/>
      <c r="L2473" s="12"/>
      <c r="M2473" s="49"/>
      <c r="N2473" s="49"/>
      <c r="O2473" s="12"/>
      <c r="P2473" s="12"/>
      <c r="Q2473" s="12"/>
      <c r="R2473" s="12"/>
      <c r="S2473" s="12"/>
      <c r="T2473" s="12"/>
    </row>
    <row r="2474" spans="1:20" s="1" customFormat="1" x14ac:dyDescent="0.4">
      <c r="A2474" s="12"/>
      <c r="B2474" s="12"/>
      <c r="C2474" s="42"/>
      <c r="D2474" s="12"/>
      <c r="E2474" s="12"/>
      <c r="F2474" s="12"/>
      <c r="G2474" s="12"/>
      <c r="H2474" s="12"/>
      <c r="I2474" s="12"/>
      <c r="J2474" s="12"/>
      <c r="K2474" s="12"/>
      <c r="L2474" s="12"/>
      <c r="M2474" s="49"/>
      <c r="N2474" s="49"/>
      <c r="O2474" s="12"/>
      <c r="P2474" s="12"/>
      <c r="Q2474" s="12"/>
      <c r="R2474" s="12"/>
      <c r="S2474" s="12"/>
      <c r="T2474" s="12"/>
    </row>
    <row r="2475" spans="1:20" s="1" customFormat="1" x14ac:dyDescent="0.4">
      <c r="A2475" s="12"/>
      <c r="B2475" s="12"/>
      <c r="C2475" s="42"/>
      <c r="D2475" s="12"/>
      <c r="E2475" s="12"/>
      <c r="F2475" s="12"/>
      <c r="G2475" s="12"/>
      <c r="H2475" s="12"/>
      <c r="I2475" s="12"/>
      <c r="J2475" s="12"/>
      <c r="K2475" s="12"/>
      <c r="L2475" s="12"/>
      <c r="M2475" s="49"/>
      <c r="N2475" s="49"/>
      <c r="O2475" s="12"/>
      <c r="P2475" s="12"/>
      <c r="Q2475" s="12"/>
      <c r="R2475" s="12"/>
      <c r="S2475" s="12"/>
      <c r="T2475" s="12"/>
    </row>
    <row r="2476" spans="1:20" s="1" customFormat="1" x14ac:dyDescent="0.4">
      <c r="A2476" s="12"/>
      <c r="B2476" s="12"/>
      <c r="C2476" s="42"/>
      <c r="D2476" s="12"/>
      <c r="E2476" s="12"/>
      <c r="F2476" s="12"/>
      <c r="G2476" s="12"/>
      <c r="H2476" s="12"/>
      <c r="I2476" s="12"/>
      <c r="J2476" s="12"/>
      <c r="K2476" s="12"/>
      <c r="L2476" s="12"/>
      <c r="M2476" s="49"/>
      <c r="N2476" s="49"/>
      <c r="O2476" s="12"/>
      <c r="P2476" s="12"/>
      <c r="Q2476" s="12"/>
      <c r="R2476" s="12"/>
      <c r="S2476" s="12"/>
      <c r="T2476" s="12"/>
    </row>
    <row r="2477" spans="1:20" s="1" customFormat="1" x14ac:dyDescent="0.4">
      <c r="A2477" s="12"/>
      <c r="B2477" s="12"/>
      <c r="C2477" s="42"/>
      <c r="D2477" s="12"/>
      <c r="E2477" s="12"/>
      <c r="F2477" s="12"/>
      <c r="G2477" s="12"/>
      <c r="H2477" s="12"/>
      <c r="I2477" s="12"/>
      <c r="J2477" s="12"/>
      <c r="K2477" s="12"/>
      <c r="L2477" s="12"/>
      <c r="M2477" s="49"/>
      <c r="N2477" s="49"/>
      <c r="O2477" s="12"/>
      <c r="P2477" s="12"/>
      <c r="Q2477" s="12"/>
      <c r="R2477" s="12"/>
      <c r="S2477" s="12"/>
      <c r="T2477" s="12"/>
    </row>
    <row r="2478" spans="1:20" s="1" customFormat="1" x14ac:dyDescent="0.4">
      <c r="A2478" s="12"/>
      <c r="B2478" s="12"/>
      <c r="C2478" s="42"/>
      <c r="D2478" s="12"/>
      <c r="E2478" s="12"/>
      <c r="F2478" s="12"/>
      <c r="G2478" s="12"/>
      <c r="H2478" s="12"/>
      <c r="I2478" s="12"/>
      <c r="J2478" s="12"/>
      <c r="K2478" s="12"/>
      <c r="L2478" s="12"/>
      <c r="M2478" s="49"/>
      <c r="N2478" s="49"/>
      <c r="O2478" s="12"/>
      <c r="P2478" s="12"/>
      <c r="Q2478" s="12"/>
      <c r="R2478" s="12"/>
      <c r="S2478" s="12"/>
      <c r="T2478" s="12"/>
    </row>
    <row r="2479" spans="1:20" s="1" customFormat="1" x14ac:dyDescent="0.4">
      <c r="A2479" s="12"/>
      <c r="B2479" s="12"/>
      <c r="C2479" s="42"/>
      <c r="D2479" s="12"/>
      <c r="E2479" s="12"/>
      <c r="F2479" s="12"/>
      <c r="G2479" s="12"/>
      <c r="H2479" s="12"/>
      <c r="I2479" s="12"/>
      <c r="J2479" s="12"/>
      <c r="K2479" s="12"/>
      <c r="L2479" s="12"/>
      <c r="M2479" s="49"/>
      <c r="N2479" s="49"/>
      <c r="O2479" s="12"/>
      <c r="P2479" s="12"/>
      <c r="Q2479" s="12"/>
      <c r="R2479" s="12"/>
      <c r="S2479" s="12"/>
      <c r="T2479" s="12"/>
    </row>
    <row r="2480" spans="1:20" s="1" customFormat="1" x14ac:dyDescent="0.4">
      <c r="A2480" s="12"/>
      <c r="B2480" s="12"/>
      <c r="C2480" s="42"/>
      <c r="D2480" s="12"/>
      <c r="E2480" s="12"/>
      <c r="F2480" s="12"/>
      <c r="G2480" s="12"/>
      <c r="H2480" s="12"/>
      <c r="I2480" s="12"/>
      <c r="J2480" s="12"/>
      <c r="K2480" s="12"/>
      <c r="L2480" s="12"/>
      <c r="M2480" s="49"/>
      <c r="N2480" s="49"/>
      <c r="O2480" s="12"/>
      <c r="P2480" s="12"/>
      <c r="Q2480" s="12"/>
      <c r="R2480" s="12"/>
      <c r="S2480" s="12"/>
      <c r="T2480" s="12"/>
    </row>
    <row r="2481" spans="1:20" s="1" customFormat="1" x14ac:dyDescent="0.4">
      <c r="A2481" s="12"/>
      <c r="B2481" s="12"/>
      <c r="C2481" s="42"/>
      <c r="D2481" s="12"/>
      <c r="E2481" s="12"/>
      <c r="F2481" s="12"/>
      <c r="G2481" s="12"/>
      <c r="H2481" s="12"/>
      <c r="I2481" s="12"/>
      <c r="J2481" s="12"/>
      <c r="K2481" s="12"/>
      <c r="L2481" s="12"/>
      <c r="M2481" s="49"/>
      <c r="N2481" s="49"/>
      <c r="O2481" s="12"/>
      <c r="P2481" s="12"/>
      <c r="Q2481" s="12"/>
      <c r="R2481" s="12"/>
      <c r="S2481" s="12"/>
      <c r="T2481" s="12"/>
    </row>
    <row r="2482" spans="1:20" s="1" customFormat="1" x14ac:dyDescent="0.4">
      <c r="A2482" s="12"/>
      <c r="B2482" s="12"/>
      <c r="C2482" s="42"/>
      <c r="D2482" s="12"/>
      <c r="E2482" s="12"/>
      <c r="F2482" s="12"/>
      <c r="G2482" s="12"/>
      <c r="H2482" s="12"/>
      <c r="I2482" s="12"/>
      <c r="J2482" s="12"/>
      <c r="K2482" s="12"/>
      <c r="L2482" s="12"/>
      <c r="M2482" s="49"/>
      <c r="N2482" s="49"/>
      <c r="O2482" s="12"/>
      <c r="P2482" s="12"/>
      <c r="Q2482" s="12"/>
      <c r="R2482" s="12"/>
      <c r="S2482" s="12"/>
      <c r="T2482" s="12"/>
    </row>
    <row r="2483" spans="1:20" s="1" customFormat="1" x14ac:dyDescent="0.4">
      <c r="A2483" s="12"/>
      <c r="B2483" s="12"/>
      <c r="C2483" s="42"/>
      <c r="D2483" s="12"/>
      <c r="E2483" s="12"/>
      <c r="F2483" s="12"/>
      <c r="G2483" s="12"/>
      <c r="H2483" s="12"/>
      <c r="I2483" s="12"/>
      <c r="J2483" s="12"/>
      <c r="K2483" s="12"/>
      <c r="L2483" s="12"/>
      <c r="M2483" s="49"/>
      <c r="N2483" s="49"/>
      <c r="O2483" s="12"/>
      <c r="P2483" s="12"/>
      <c r="Q2483" s="12"/>
      <c r="R2483" s="12"/>
      <c r="S2483" s="12"/>
      <c r="T2483" s="12"/>
    </row>
    <row r="2484" spans="1:20" s="1" customFormat="1" x14ac:dyDescent="0.4">
      <c r="A2484" s="12"/>
      <c r="B2484" s="12"/>
      <c r="C2484" s="42"/>
      <c r="D2484" s="12"/>
      <c r="E2484" s="12"/>
      <c r="F2484" s="12"/>
      <c r="G2484" s="12"/>
      <c r="H2484" s="12"/>
      <c r="I2484" s="12"/>
      <c r="J2484" s="12"/>
      <c r="K2484" s="12"/>
      <c r="L2484" s="12"/>
      <c r="M2484" s="49"/>
      <c r="N2484" s="49"/>
      <c r="O2484" s="12"/>
      <c r="P2484" s="12"/>
      <c r="Q2484" s="12"/>
      <c r="R2484" s="12"/>
      <c r="S2484" s="12"/>
      <c r="T2484" s="12"/>
    </row>
    <row r="2485" spans="1:20" s="1" customFormat="1" x14ac:dyDescent="0.4">
      <c r="A2485" s="12"/>
      <c r="B2485" s="12"/>
      <c r="C2485" s="42"/>
      <c r="D2485" s="12"/>
      <c r="E2485" s="12"/>
      <c r="F2485" s="12"/>
      <c r="G2485" s="12"/>
      <c r="H2485" s="12"/>
      <c r="I2485" s="12"/>
      <c r="J2485" s="12"/>
      <c r="K2485" s="12"/>
      <c r="L2485" s="12"/>
      <c r="M2485" s="49"/>
      <c r="N2485" s="49"/>
      <c r="O2485" s="12"/>
      <c r="P2485" s="12"/>
      <c r="Q2485" s="12"/>
      <c r="R2485" s="12"/>
      <c r="S2485" s="12"/>
      <c r="T2485" s="12"/>
    </row>
    <row r="2486" spans="1:20" s="1" customFormat="1" x14ac:dyDescent="0.4">
      <c r="A2486" s="12"/>
      <c r="B2486" s="12"/>
      <c r="C2486" s="42"/>
      <c r="D2486" s="12"/>
      <c r="E2486" s="12"/>
      <c r="F2486" s="12"/>
      <c r="G2486" s="12"/>
      <c r="H2486" s="12"/>
      <c r="I2486" s="12"/>
      <c r="J2486" s="12"/>
      <c r="K2486" s="12"/>
      <c r="L2486" s="12"/>
      <c r="M2486" s="49"/>
      <c r="N2486" s="49"/>
      <c r="O2486" s="12"/>
      <c r="P2486" s="12"/>
      <c r="Q2486" s="12"/>
      <c r="R2486" s="12"/>
      <c r="S2486" s="12"/>
      <c r="T2486" s="12"/>
    </row>
    <row r="2487" spans="1:20" s="1" customFormat="1" x14ac:dyDescent="0.4">
      <c r="A2487" s="12"/>
      <c r="B2487" s="12"/>
      <c r="C2487" s="42"/>
      <c r="D2487" s="12"/>
      <c r="E2487" s="12"/>
      <c r="F2487" s="12"/>
      <c r="G2487" s="12"/>
      <c r="H2487" s="12"/>
      <c r="I2487" s="12"/>
      <c r="J2487" s="12"/>
      <c r="K2487" s="12"/>
      <c r="L2487" s="12"/>
      <c r="M2487" s="49"/>
      <c r="N2487" s="49"/>
      <c r="O2487" s="12"/>
      <c r="P2487" s="12"/>
      <c r="Q2487" s="12"/>
      <c r="R2487" s="12"/>
      <c r="S2487" s="12"/>
      <c r="T2487" s="12"/>
    </row>
    <row r="2488" spans="1:20" s="1" customFormat="1" x14ac:dyDescent="0.4">
      <c r="A2488" s="12"/>
      <c r="B2488" s="12"/>
      <c r="C2488" s="42"/>
      <c r="D2488" s="12"/>
      <c r="E2488" s="12"/>
      <c r="F2488" s="12"/>
      <c r="G2488" s="12"/>
      <c r="H2488" s="12"/>
      <c r="I2488" s="12"/>
      <c r="J2488" s="12"/>
      <c r="K2488" s="12"/>
      <c r="L2488" s="12"/>
      <c r="M2488" s="49"/>
      <c r="N2488" s="49"/>
      <c r="O2488" s="12"/>
      <c r="P2488" s="12"/>
      <c r="Q2488" s="12"/>
      <c r="R2488" s="12"/>
      <c r="S2488" s="12"/>
      <c r="T2488" s="12"/>
    </row>
    <row r="2489" spans="1:20" s="1" customFormat="1" x14ac:dyDescent="0.4">
      <c r="A2489" s="12"/>
      <c r="B2489" s="12"/>
      <c r="C2489" s="42"/>
      <c r="D2489" s="12"/>
      <c r="E2489" s="12"/>
      <c r="F2489" s="12"/>
      <c r="G2489" s="12"/>
      <c r="H2489" s="12"/>
      <c r="I2489" s="12"/>
      <c r="J2489" s="12"/>
      <c r="K2489" s="12"/>
      <c r="L2489" s="12"/>
      <c r="M2489" s="49"/>
      <c r="N2489" s="49"/>
      <c r="O2489" s="12"/>
      <c r="P2489" s="12"/>
      <c r="Q2489" s="12"/>
      <c r="R2489" s="12"/>
      <c r="S2489" s="12"/>
      <c r="T2489" s="12"/>
    </row>
    <row r="2490" spans="1:20" s="1" customFormat="1" x14ac:dyDescent="0.4">
      <c r="A2490" s="12"/>
      <c r="B2490" s="12"/>
      <c r="C2490" s="42"/>
      <c r="D2490" s="12"/>
      <c r="E2490" s="12"/>
      <c r="F2490" s="12"/>
      <c r="G2490" s="12"/>
      <c r="H2490" s="12"/>
      <c r="I2490" s="12"/>
      <c r="J2490" s="12"/>
      <c r="K2490" s="12"/>
      <c r="L2490" s="12"/>
      <c r="M2490" s="49"/>
      <c r="N2490" s="49"/>
      <c r="O2490" s="12"/>
      <c r="P2490" s="12"/>
      <c r="Q2490" s="12"/>
      <c r="R2490" s="12"/>
      <c r="S2490" s="12"/>
      <c r="T2490" s="12"/>
    </row>
    <row r="2491" spans="1:20" s="1" customFormat="1" x14ac:dyDescent="0.4">
      <c r="A2491" s="12"/>
      <c r="B2491" s="12"/>
      <c r="C2491" s="42"/>
      <c r="D2491" s="12"/>
      <c r="E2491" s="12"/>
      <c r="F2491" s="12"/>
      <c r="G2491" s="12"/>
      <c r="H2491" s="12"/>
      <c r="I2491" s="12"/>
      <c r="J2491" s="12"/>
      <c r="K2491" s="12"/>
      <c r="L2491" s="12"/>
      <c r="M2491" s="49"/>
      <c r="N2491" s="49"/>
      <c r="O2491" s="12"/>
      <c r="P2491" s="12"/>
      <c r="Q2491" s="12"/>
      <c r="R2491" s="12"/>
      <c r="S2491" s="12"/>
      <c r="T2491" s="12"/>
    </row>
    <row r="2492" spans="1:20" s="1" customFormat="1" x14ac:dyDescent="0.4">
      <c r="A2492" s="12"/>
      <c r="B2492" s="12"/>
      <c r="C2492" s="42"/>
      <c r="D2492" s="12"/>
      <c r="E2492" s="12"/>
      <c r="F2492" s="12"/>
      <c r="G2492" s="12"/>
      <c r="H2492" s="12"/>
      <c r="I2492" s="12"/>
      <c r="J2492" s="12"/>
      <c r="K2492" s="12"/>
      <c r="L2492" s="12"/>
      <c r="M2492" s="49"/>
      <c r="N2492" s="49"/>
      <c r="O2492" s="12"/>
      <c r="P2492" s="12"/>
      <c r="Q2492" s="12"/>
      <c r="R2492" s="12"/>
      <c r="S2492" s="12"/>
      <c r="T2492" s="12"/>
    </row>
    <row r="2493" spans="1:20" s="1" customFormat="1" x14ac:dyDescent="0.4">
      <c r="A2493" s="12"/>
      <c r="B2493" s="12"/>
      <c r="C2493" s="42"/>
      <c r="D2493" s="12"/>
      <c r="E2493" s="12"/>
      <c r="F2493" s="12"/>
      <c r="G2493" s="12"/>
      <c r="H2493" s="12"/>
      <c r="I2493" s="12"/>
      <c r="J2493" s="12"/>
      <c r="K2493" s="12"/>
      <c r="L2493" s="12"/>
      <c r="M2493" s="49"/>
      <c r="N2493" s="49"/>
      <c r="O2493" s="12"/>
      <c r="P2493" s="12"/>
      <c r="Q2493" s="12"/>
      <c r="R2493" s="12"/>
      <c r="S2493" s="12"/>
      <c r="T2493" s="12"/>
    </row>
    <row r="2494" spans="1:20" s="1" customFormat="1" x14ac:dyDescent="0.4">
      <c r="A2494" s="12"/>
      <c r="B2494" s="12"/>
      <c r="C2494" s="42"/>
      <c r="D2494" s="12"/>
      <c r="E2494" s="12"/>
      <c r="F2494" s="12"/>
      <c r="G2494" s="12"/>
      <c r="H2494" s="12"/>
      <c r="I2494" s="12"/>
      <c r="J2494" s="12"/>
      <c r="K2494" s="12"/>
      <c r="L2494" s="12"/>
      <c r="M2494" s="49"/>
      <c r="N2494" s="49"/>
      <c r="O2494" s="12"/>
      <c r="P2494" s="12"/>
      <c r="Q2494" s="12"/>
      <c r="R2494" s="12"/>
      <c r="S2494" s="12"/>
      <c r="T2494" s="12"/>
    </row>
    <row r="2495" spans="1:20" s="1" customFormat="1" x14ac:dyDescent="0.4">
      <c r="A2495" s="12"/>
      <c r="B2495" s="12"/>
      <c r="C2495" s="42"/>
      <c r="D2495" s="12"/>
      <c r="E2495" s="12"/>
      <c r="F2495" s="12"/>
      <c r="G2495" s="12"/>
      <c r="H2495" s="12"/>
      <c r="I2495" s="12"/>
      <c r="J2495" s="12"/>
      <c r="K2495" s="12"/>
      <c r="L2495" s="12"/>
      <c r="M2495" s="49"/>
      <c r="N2495" s="49"/>
      <c r="O2495" s="12"/>
      <c r="P2495" s="12"/>
      <c r="Q2495" s="12"/>
      <c r="R2495" s="12"/>
      <c r="S2495" s="12"/>
      <c r="T2495" s="12"/>
    </row>
    <row r="2496" spans="1:20" s="1" customFormat="1" x14ac:dyDescent="0.4">
      <c r="A2496" s="12"/>
      <c r="B2496" s="12"/>
      <c r="C2496" s="42"/>
      <c r="D2496" s="12"/>
      <c r="E2496" s="12"/>
      <c r="F2496" s="12"/>
      <c r="G2496" s="12"/>
      <c r="H2496" s="12"/>
      <c r="I2496" s="12"/>
      <c r="J2496" s="12"/>
      <c r="K2496" s="12"/>
      <c r="L2496" s="12"/>
      <c r="M2496" s="49"/>
      <c r="N2496" s="49"/>
      <c r="O2496" s="12"/>
      <c r="P2496" s="12"/>
      <c r="Q2496" s="12"/>
      <c r="R2496" s="12"/>
      <c r="S2496" s="12"/>
      <c r="T2496" s="12"/>
    </row>
    <row r="2497" spans="1:20" s="1" customFormat="1" x14ac:dyDescent="0.4">
      <c r="A2497" s="12"/>
      <c r="B2497" s="12"/>
      <c r="C2497" s="42"/>
      <c r="D2497" s="12"/>
      <c r="E2497" s="12"/>
      <c r="F2497" s="12"/>
      <c r="G2497" s="12"/>
      <c r="H2497" s="12"/>
      <c r="I2497" s="12"/>
      <c r="J2497" s="12"/>
      <c r="K2497" s="12"/>
      <c r="L2497" s="12"/>
      <c r="M2497" s="49"/>
      <c r="N2497" s="49"/>
      <c r="O2497" s="12"/>
      <c r="P2497" s="12"/>
      <c r="Q2497" s="12"/>
      <c r="R2497" s="12"/>
      <c r="S2497" s="12"/>
      <c r="T2497" s="12"/>
    </row>
    <row r="2498" spans="1:20" s="1" customFormat="1" x14ac:dyDescent="0.4">
      <c r="A2498" s="12"/>
      <c r="B2498" s="12"/>
      <c r="C2498" s="42"/>
      <c r="D2498" s="12"/>
      <c r="E2498" s="12"/>
      <c r="F2498" s="12"/>
      <c r="G2498" s="12"/>
      <c r="H2498" s="12"/>
      <c r="I2498" s="12"/>
      <c r="J2498" s="12"/>
      <c r="K2498" s="12"/>
      <c r="L2498" s="12"/>
      <c r="M2498" s="49"/>
      <c r="N2498" s="49"/>
      <c r="O2498" s="12"/>
      <c r="P2498" s="12"/>
      <c r="Q2498" s="12"/>
      <c r="R2498" s="12"/>
      <c r="S2498" s="12"/>
      <c r="T2498" s="12"/>
    </row>
    <row r="2499" spans="1:20" s="1" customFormat="1" x14ac:dyDescent="0.4">
      <c r="A2499" s="12"/>
      <c r="B2499" s="12"/>
      <c r="C2499" s="42"/>
      <c r="D2499" s="12"/>
      <c r="E2499" s="12"/>
      <c r="F2499" s="12"/>
      <c r="G2499" s="12"/>
      <c r="H2499" s="12"/>
      <c r="I2499" s="12"/>
      <c r="J2499" s="12"/>
      <c r="K2499" s="12"/>
      <c r="L2499" s="12"/>
      <c r="M2499" s="49"/>
      <c r="N2499" s="49"/>
      <c r="O2499" s="12"/>
      <c r="P2499" s="12"/>
      <c r="Q2499" s="12"/>
      <c r="R2499" s="12"/>
      <c r="S2499" s="12"/>
      <c r="T2499" s="12"/>
    </row>
    <row r="2500" spans="1:20" s="1" customFormat="1" x14ac:dyDescent="0.4">
      <c r="A2500" s="12"/>
      <c r="B2500" s="12"/>
      <c r="C2500" s="42"/>
      <c r="D2500" s="12"/>
      <c r="E2500" s="12"/>
      <c r="F2500" s="12"/>
      <c r="G2500" s="12"/>
      <c r="H2500" s="12"/>
      <c r="I2500" s="12"/>
      <c r="J2500" s="12"/>
      <c r="K2500" s="12"/>
      <c r="L2500" s="12"/>
      <c r="M2500" s="49"/>
      <c r="N2500" s="49"/>
      <c r="O2500" s="12"/>
      <c r="P2500" s="12"/>
      <c r="Q2500" s="12"/>
      <c r="R2500" s="12"/>
      <c r="S2500" s="12"/>
      <c r="T2500" s="12"/>
    </row>
    <row r="2501" spans="1:20" s="1" customFormat="1" x14ac:dyDescent="0.4">
      <c r="A2501" s="12"/>
      <c r="B2501" s="12"/>
      <c r="C2501" s="42"/>
      <c r="D2501" s="12"/>
      <c r="E2501" s="12"/>
      <c r="F2501" s="12"/>
      <c r="G2501" s="12"/>
      <c r="H2501" s="12"/>
      <c r="I2501" s="12"/>
      <c r="J2501" s="12"/>
      <c r="K2501" s="12"/>
      <c r="L2501" s="12"/>
      <c r="M2501" s="49"/>
      <c r="N2501" s="49"/>
      <c r="O2501" s="12"/>
      <c r="P2501" s="12"/>
      <c r="Q2501" s="12"/>
      <c r="R2501" s="12"/>
      <c r="S2501" s="12"/>
      <c r="T2501" s="12"/>
    </row>
    <row r="2502" spans="1:20" s="1" customFormat="1" x14ac:dyDescent="0.4">
      <c r="A2502" s="12"/>
      <c r="B2502" s="12"/>
      <c r="C2502" s="42"/>
      <c r="D2502" s="12"/>
      <c r="E2502" s="12"/>
      <c r="F2502" s="12"/>
      <c r="G2502" s="12"/>
      <c r="H2502" s="12"/>
      <c r="I2502" s="12"/>
      <c r="J2502" s="12"/>
      <c r="K2502" s="12"/>
      <c r="L2502" s="12"/>
      <c r="M2502" s="49"/>
      <c r="N2502" s="49"/>
      <c r="O2502" s="12"/>
      <c r="P2502" s="12"/>
      <c r="Q2502" s="12"/>
      <c r="R2502" s="12"/>
      <c r="S2502" s="12"/>
      <c r="T2502" s="12"/>
    </row>
    <row r="2503" spans="1:20" s="1" customFormat="1" x14ac:dyDescent="0.4">
      <c r="A2503" s="12"/>
      <c r="B2503" s="12"/>
      <c r="C2503" s="42"/>
      <c r="D2503" s="12"/>
      <c r="E2503" s="12"/>
      <c r="F2503" s="12"/>
      <c r="G2503" s="12"/>
      <c r="H2503" s="12"/>
      <c r="I2503" s="12"/>
      <c r="J2503" s="12"/>
      <c r="K2503" s="12"/>
      <c r="L2503" s="12"/>
      <c r="M2503" s="49"/>
      <c r="N2503" s="49"/>
      <c r="O2503" s="12"/>
      <c r="P2503" s="12"/>
      <c r="Q2503" s="12"/>
      <c r="R2503" s="12"/>
      <c r="S2503" s="12"/>
      <c r="T2503" s="12"/>
    </row>
    <row r="2504" spans="1:20" s="1" customFormat="1" x14ac:dyDescent="0.4">
      <c r="A2504" s="12"/>
      <c r="B2504" s="12"/>
      <c r="C2504" s="42"/>
      <c r="D2504" s="12"/>
      <c r="E2504" s="12"/>
      <c r="F2504" s="12"/>
      <c r="G2504" s="12"/>
      <c r="H2504" s="12"/>
      <c r="I2504" s="12"/>
      <c r="J2504" s="12"/>
      <c r="K2504" s="12"/>
      <c r="L2504" s="12"/>
      <c r="M2504" s="49"/>
      <c r="N2504" s="49"/>
      <c r="O2504" s="12"/>
      <c r="P2504" s="12"/>
      <c r="Q2504" s="12"/>
      <c r="R2504" s="12"/>
      <c r="S2504" s="12"/>
      <c r="T2504" s="12"/>
    </row>
    <row r="2505" spans="1:20" s="1" customFormat="1" x14ac:dyDescent="0.4">
      <c r="A2505" s="12"/>
      <c r="B2505" s="12"/>
      <c r="C2505" s="42"/>
      <c r="D2505" s="12"/>
      <c r="E2505" s="12"/>
      <c r="F2505" s="12"/>
      <c r="G2505" s="12"/>
      <c r="H2505" s="12"/>
      <c r="I2505" s="12"/>
      <c r="J2505" s="12"/>
      <c r="K2505" s="12"/>
      <c r="L2505" s="12"/>
      <c r="M2505" s="49"/>
      <c r="N2505" s="49"/>
      <c r="O2505" s="12"/>
      <c r="P2505" s="12"/>
      <c r="Q2505" s="12"/>
      <c r="R2505" s="12"/>
      <c r="S2505" s="12"/>
      <c r="T2505" s="12"/>
    </row>
    <row r="2506" spans="1:20" s="1" customFormat="1" x14ac:dyDescent="0.4">
      <c r="A2506" s="12"/>
      <c r="B2506" s="12"/>
      <c r="C2506" s="42"/>
      <c r="D2506" s="12"/>
      <c r="E2506" s="12"/>
      <c r="F2506" s="12"/>
      <c r="G2506" s="12"/>
      <c r="H2506" s="12"/>
      <c r="I2506" s="12"/>
      <c r="J2506" s="12"/>
      <c r="K2506" s="12"/>
      <c r="L2506" s="12"/>
      <c r="M2506" s="49"/>
      <c r="N2506" s="49"/>
      <c r="O2506" s="12"/>
      <c r="P2506" s="12"/>
      <c r="Q2506" s="12"/>
      <c r="R2506" s="12"/>
      <c r="S2506" s="12"/>
      <c r="T2506" s="12"/>
    </row>
    <row r="2507" spans="1:20" s="1" customFormat="1" x14ac:dyDescent="0.4">
      <c r="A2507" s="12"/>
      <c r="B2507" s="12"/>
      <c r="C2507" s="42"/>
      <c r="D2507" s="12"/>
      <c r="E2507" s="12"/>
      <c r="F2507" s="12"/>
      <c r="G2507" s="12"/>
      <c r="H2507" s="12"/>
      <c r="I2507" s="12"/>
      <c r="J2507" s="12"/>
      <c r="K2507" s="12"/>
      <c r="L2507" s="12"/>
      <c r="M2507" s="49"/>
      <c r="N2507" s="49"/>
      <c r="O2507" s="12"/>
      <c r="P2507" s="12"/>
      <c r="Q2507" s="12"/>
      <c r="R2507" s="12"/>
      <c r="S2507" s="12"/>
      <c r="T2507" s="12"/>
    </row>
    <row r="2508" spans="1:20" s="1" customFormat="1" x14ac:dyDescent="0.4">
      <c r="A2508" s="12"/>
      <c r="B2508" s="12"/>
      <c r="C2508" s="42"/>
      <c r="D2508" s="12"/>
      <c r="E2508" s="12"/>
      <c r="F2508" s="12"/>
      <c r="G2508" s="12"/>
      <c r="H2508" s="12"/>
      <c r="I2508" s="12"/>
      <c r="J2508" s="12"/>
      <c r="K2508" s="12"/>
      <c r="L2508" s="12"/>
      <c r="M2508" s="49"/>
      <c r="N2508" s="49"/>
      <c r="O2508" s="12"/>
      <c r="P2508" s="12"/>
      <c r="Q2508" s="12"/>
      <c r="R2508" s="12"/>
      <c r="S2508" s="12"/>
      <c r="T2508" s="12"/>
    </row>
    <row r="2509" spans="1:20" s="1" customFormat="1" x14ac:dyDescent="0.4">
      <c r="A2509" s="12"/>
      <c r="B2509" s="12"/>
      <c r="C2509" s="42"/>
      <c r="D2509" s="12"/>
      <c r="E2509" s="12"/>
      <c r="F2509" s="12"/>
      <c r="G2509" s="12"/>
      <c r="H2509" s="12"/>
      <c r="I2509" s="12"/>
      <c r="J2509" s="12"/>
      <c r="K2509" s="12"/>
      <c r="L2509" s="12"/>
      <c r="M2509" s="49"/>
      <c r="N2509" s="49"/>
      <c r="O2509" s="12"/>
      <c r="P2509" s="12"/>
      <c r="Q2509" s="12"/>
      <c r="R2509" s="12"/>
      <c r="S2509" s="12"/>
      <c r="T2509" s="12"/>
    </row>
    <row r="2510" spans="1:20" s="1" customFormat="1" x14ac:dyDescent="0.4">
      <c r="A2510" s="12"/>
      <c r="B2510" s="12"/>
      <c r="C2510" s="42"/>
      <c r="D2510" s="12"/>
      <c r="E2510" s="12"/>
      <c r="F2510" s="12"/>
      <c r="G2510" s="12"/>
      <c r="H2510" s="12"/>
      <c r="I2510" s="12"/>
      <c r="J2510" s="12"/>
      <c r="K2510" s="12"/>
      <c r="L2510" s="12"/>
      <c r="M2510" s="49"/>
      <c r="N2510" s="49"/>
      <c r="O2510" s="12"/>
      <c r="P2510" s="12"/>
      <c r="Q2510" s="12"/>
      <c r="R2510" s="12"/>
      <c r="S2510" s="12"/>
      <c r="T2510" s="12"/>
    </row>
    <row r="2511" spans="1:20" s="1" customFormat="1" x14ac:dyDescent="0.4">
      <c r="A2511" s="12"/>
      <c r="B2511" s="12"/>
      <c r="C2511" s="42"/>
      <c r="D2511" s="12"/>
      <c r="E2511" s="12"/>
      <c r="F2511" s="12"/>
      <c r="G2511" s="12"/>
      <c r="H2511" s="12"/>
      <c r="I2511" s="12"/>
      <c r="J2511" s="12"/>
      <c r="K2511" s="12"/>
      <c r="L2511" s="12"/>
      <c r="M2511" s="49"/>
      <c r="N2511" s="49"/>
      <c r="O2511" s="12"/>
      <c r="P2511" s="12"/>
      <c r="Q2511" s="12"/>
      <c r="R2511" s="12"/>
      <c r="S2511" s="12"/>
      <c r="T2511" s="12"/>
    </row>
    <row r="2512" spans="1:20" s="1" customFormat="1" x14ac:dyDescent="0.4">
      <c r="A2512" s="12"/>
      <c r="B2512" s="12"/>
      <c r="C2512" s="42"/>
      <c r="D2512" s="12"/>
      <c r="E2512" s="12"/>
      <c r="F2512" s="12"/>
      <c r="G2512" s="12"/>
      <c r="H2512" s="12"/>
      <c r="I2512" s="12"/>
      <c r="J2512" s="12"/>
      <c r="K2512" s="12"/>
      <c r="L2512" s="12"/>
      <c r="M2512" s="49"/>
      <c r="N2512" s="49"/>
      <c r="O2512" s="12"/>
      <c r="P2512" s="12"/>
      <c r="Q2512" s="12"/>
      <c r="R2512" s="12"/>
      <c r="S2512" s="12"/>
      <c r="T2512" s="12"/>
    </row>
    <row r="2513" spans="1:20" s="1" customFormat="1" x14ac:dyDescent="0.4">
      <c r="A2513" s="12"/>
      <c r="B2513" s="12"/>
      <c r="C2513" s="42"/>
      <c r="D2513" s="12"/>
      <c r="E2513" s="12"/>
      <c r="F2513" s="12"/>
      <c r="G2513" s="12"/>
      <c r="H2513" s="12"/>
      <c r="I2513" s="12"/>
      <c r="J2513" s="12"/>
      <c r="K2513" s="12"/>
      <c r="L2513" s="12"/>
      <c r="M2513" s="49"/>
      <c r="N2513" s="49"/>
      <c r="O2513" s="12"/>
      <c r="P2513" s="12"/>
      <c r="Q2513" s="12"/>
      <c r="R2513" s="12"/>
      <c r="S2513" s="12"/>
      <c r="T2513" s="12"/>
    </row>
    <row r="2514" spans="1:20" s="1" customFormat="1" x14ac:dyDescent="0.4">
      <c r="A2514" s="12"/>
      <c r="B2514" s="12"/>
      <c r="C2514" s="42"/>
      <c r="D2514" s="12"/>
      <c r="E2514" s="12"/>
      <c r="F2514" s="12"/>
      <c r="G2514" s="12"/>
      <c r="H2514" s="12"/>
      <c r="I2514" s="12"/>
      <c r="J2514" s="12"/>
      <c r="K2514" s="12"/>
      <c r="L2514" s="12"/>
      <c r="M2514" s="49"/>
      <c r="N2514" s="49"/>
      <c r="O2514" s="12"/>
      <c r="P2514" s="12"/>
      <c r="Q2514" s="12"/>
      <c r="R2514" s="12"/>
      <c r="S2514" s="12"/>
      <c r="T2514" s="12"/>
    </row>
    <row r="2515" spans="1:20" s="1" customFormat="1" x14ac:dyDescent="0.4">
      <c r="A2515" s="12"/>
      <c r="B2515" s="12"/>
      <c r="C2515" s="42"/>
      <c r="D2515" s="12"/>
      <c r="E2515" s="12"/>
      <c r="F2515" s="12"/>
      <c r="G2515" s="12"/>
      <c r="H2515" s="12"/>
      <c r="I2515" s="12"/>
      <c r="J2515" s="12"/>
      <c r="K2515" s="12"/>
      <c r="L2515" s="12"/>
      <c r="M2515" s="49"/>
      <c r="N2515" s="49"/>
      <c r="O2515" s="12"/>
      <c r="P2515" s="12"/>
      <c r="Q2515" s="12"/>
      <c r="R2515" s="12"/>
      <c r="S2515" s="12"/>
      <c r="T2515" s="12"/>
    </row>
    <row r="2516" spans="1:20" s="1" customFormat="1" x14ac:dyDescent="0.4">
      <c r="A2516" s="12"/>
      <c r="B2516" s="12"/>
      <c r="C2516" s="42"/>
      <c r="D2516" s="12"/>
      <c r="E2516" s="12"/>
      <c r="F2516" s="12"/>
      <c r="G2516" s="12"/>
      <c r="H2516" s="12"/>
      <c r="I2516" s="12"/>
      <c r="J2516" s="12"/>
      <c r="K2516" s="12"/>
      <c r="L2516" s="12"/>
      <c r="M2516" s="49"/>
      <c r="N2516" s="49"/>
      <c r="O2516" s="12"/>
      <c r="P2516" s="12"/>
      <c r="Q2516" s="12"/>
      <c r="R2516" s="12"/>
      <c r="S2516" s="12"/>
      <c r="T2516" s="12"/>
    </row>
    <row r="2517" spans="1:20" s="1" customFormat="1" x14ac:dyDescent="0.4">
      <c r="A2517" s="12"/>
      <c r="B2517" s="12"/>
      <c r="C2517" s="42"/>
      <c r="D2517" s="12"/>
      <c r="E2517" s="12"/>
      <c r="F2517" s="12"/>
      <c r="G2517" s="12"/>
      <c r="H2517" s="12"/>
      <c r="I2517" s="12"/>
      <c r="J2517" s="12"/>
      <c r="K2517" s="12"/>
      <c r="L2517" s="12"/>
      <c r="M2517" s="49"/>
      <c r="N2517" s="49"/>
      <c r="O2517" s="12"/>
      <c r="P2517" s="12"/>
      <c r="Q2517" s="12"/>
      <c r="R2517" s="12"/>
      <c r="S2517" s="12"/>
      <c r="T2517" s="12"/>
    </row>
    <row r="2518" spans="1:20" s="1" customFormat="1" x14ac:dyDescent="0.4">
      <c r="A2518" s="12"/>
      <c r="B2518" s="12"/>
      <c r="C2518" s="42"/>
      <c r="D2518" s="12"/>
      <c r="E2518" s="12"/>
      <c r="F2518" s="12"/>
      <c r="G2518" s="12"/>
      <c r="H2518" s="12"/>
      <c r="I2518" s="12"/>
      <c r="J2518" s="12"/>
      <c r="K2518" s="12"/>
      <c r="L2518" s="12"/>
      <c r="M2518" s="49"/>
      <c r="N2518" s="49"/>
      <c r="O2518" s="12"/>
      <c r="P2518" s="12"/>
      <c r="Q2518" s="12"/>
      <c r="R2518" s="12"/>
      <c r="S2518" s="12"/>
      <c r="T2518" s="12"/>
    </row>
    <row r="2519" spans="1:20" s="1" customFormat="1" x14ac:dyDescent="0.4">
      <c r="A2519" s="12"/>
      <c r="B2519" s="12"/>
      <c r="C2519" s="42"/>
      <c r="D2519" s="12"/>
      <c r="E2519" s="12"/>
      <c r="F2519" s="12"/>
      <c r="G2519" s="12"/>
      <c r="H2519" s="12"/>
      <c r="I2519" s="12"/>
      <c r="J2519" s="12"/>
      <c r="K2519" s="12"/>
      <c r="L2519" s="12"/>
      <c r="M2519" s="49"/>
      <c r="N2519" s="49"/>
      <c r="O2519" s="12"/>
      <c r="P2519" s="12"/>
      <c r="Q2519" s="12"/>
      <c r="R2519" s="12"/>
      <c r="S2519" s="12"/>
      <c r="T2519" s="12"/>
    </row>
    <row r="2520" spans="1:20" s="1" customFormat="1" x14ac:dyDescent="0.4">
      <c r="A2520" s="12"/>
      <c r="B2520" s="12"/>
      <c r="C2520" s="42"/>
      <c r="D2520" s="12"/>
      <c r="E2520" s="12"/>
      <c r="F2520" s="12"/>
      <c r="G2520" s="12"/>
      <c r="H2520" s="12"/>
      <c r="I2520" s="12"/>
      <c r="J2520" s="12"/>
      <c r="K2520" s="12"/>
      <c r="L2520" s="12"/>
      <c r="M2520" s="49"/>
      <c r="N2520" s="49"/>
      <c r="O2520" s="12"/>
      <c r="P2520" s="12"/>
      <c r="Q2520" s="12"/>
      <c r="R2520" s="12"/>
      <c r="S2520" s="12"/>
      <c r="T2520" s="12"/>
    </row>
    <row r="2521" spans="1:20" s="1" customFormat="1" x14ac:dyDescent="0.4">
      <c r="A2521" s="12"/>
      <c r="B2521" s="12"/>
      <c r="C2521" s="42"/>
      <c r="D2521" s="12"/>
      <c r="E2521" s="12"/>
      <c r="F2521" s="12"/>
      <c r="G2521" s="12"/>
      <c r="H2521" s="12"/>
      <c r="I2521" s="12"/>
      <c r="J2521" s="12"/>
      <c r="K2521" s="12"/>
      <c r="L2521" s="12"/>
      <c r="M2521" s="49"/>
      <c r="N2521" s="49"/>
      <c r="O2521" s="12"/>
      <c r="P2521" s="12"/>
      <c r="Q2521" s="12"/>
      <c r="R2521" s="12"/>
      <c r="S2521" s="12"/>
      <c r="T2521" s="12"/>
    </row>
    <row r="2522" spans="1:20" s="1" customFormat="1" x14ac:dyDescent="0.4">
      <c r="A2522" s="12"/>
      <c r="B2522" s="12"/>
      <c r="C2522" s="42"/>
      <c r="D2522" s="12"/>
      <c r="E2522" s="12"/>
      <c r="F2522" s="12"/>
      <c r="G2522" s="12"/>
      <c r="H2522" s="12"/>
      <c r="I2522" s="12"/>
      <c r="J2522" s="12"/>
      <c r="K2522" s="12"/>
      <c r="L2522" s="12"/>
      <c r="M2522" s="49"/>
      <c r="N2522" s="49"/>
      <c r="O2522" s="12"/>
      <c r="P2522" s="12"/>
      <c r="Q2522" s="12"/>
      <c r="R2522" s="12"/>
      <c r="S2522" s="12"/>
      <c r="T2522" s="12"/>
    </row>
    <row r="2523" spans="1:20" s="1" customFormat="1" x14ac:dyDescent="0.4">
      <c r="A2523" s="12"/>
      <c r="B2523" s="12"/>
      <c r="C2523" s="42"/>
      <c r="D2523" s="12"/>
      <c r="E2523" s="12"/>
      <c r="F2523" s="12"/>
      <c r="G2523" s="12"/>
      <c r="H2523" s="12"/>
      <c r="I2523" s="12"/>
      <c r="J2523" s="12"/>
      <c r="K2523" s="12"/>
      <c r="L2523" s="12"/>
      <c r="M2523" s="49"/>
      <c r="N2523" s="49"/>
      <c r="O2523" s="12"/>
      <c r="P2523" s="12"/>
      <c r="Q2523" s="12"/>
      <c r="R2523" s="12"/>
      <c r="S2523" s="12"/>
      <c r="T2523" s="12"/>
    </row>
    <row r="2524" spans="1:20" s="1" customFormat="1" x14ac:dyDescent="0.4">
      <c r="A2524" s="12"/>
      <c r="B2524" s="12"/>
      <c r="C2524" s="42"/>
      <c r="D2524" s="12"/>
      <c r="E2524" s="12"/>
      <c r="F2524" s="12"/>
      <c r="G2524" s="12"/>
      <c r="H2524" s="12"/>
      <c r="I2524" s="12"/>
      <c r="J2524" s="12"/>
      <c r="K2524" s="12"/>
      <c r="L2524" s="12"/>
      <c r="M2524" s="49"/>
      <c r="N2524" s="49"/>
      <c r="O2524" s="12"/>
      <c r="P2524" s="12"/>
      <c r="Q2524" s="12"/>
      <c r="R2524" s="12"/>
      <c r="S2524" s="12"/>
      <c r="T2524" s="12"/>
    </row>
    <row r="2525" spans="1:20" s="1" customFormat="1" x14ac:dyDescent="0.4">
      <c r="A2525" s="12"/>
      <c r="B2525" s="12"/>
      <c r="C2525" s="42"/>
      <c r="D2525" s="12"/>
      <c r="E2525" s="12"/>
      <c r="F2525" s="12"/>
      <c r="G2525" s="12"/>
      <c r="H2525" s="12"/>
      <c r="I2525" s="12"/>
      <c r="J2525" s="12"/>
      <c r="K2525" s="12"/>
      <c r="L2525" s="12"/>
      <c r="M2525" s="49"/>
      <c r="N2525" s="49"/>
      <c r="O2525" s="12"/>
      <c r="P2525" s="12"/>
      <c r="Q2525" s="12"/>
      <c r="R2525" s="12"/>
      <c r="S2525" s="12"/>
      <c r="T2525" s="12"/>
    </row>
    <row r="2526" spans="1:20" s="1" customFormat="1" x14ac:dyDescent="0.4">
      <c r="A2526" s="12"/>
      <c r="B2526" s="12"/>
      <c r="C2526" s="42"/>
      <c r="D2526" s="12"/>
      <c r="E2526" s="12"/>
      <c r="F2526" s="12"/>
      <c r="G2526" s="12"/>
      <c r="H2526" s="12"/>
      <c r="I2526" s="12"/>
      <c r="J2526" s="12"/>
      <c r="K2526" s="12"/>
      <c r="L2526" s="12"/>
      <c r="M2526" s="49"/>
      <c r="N2526" s="49"/>
      <c r="O2526" s="12"/>
      <c r="P2526" s="12"/>
      <c r="Q2526" s="12"/>
      <c r="R2526" s="12"/>
      <c r="S2526" s="12"/>
      <c r="T2526" s="12"/>
    </row>
    <row r="2527" spans="1:20" s="1" customFormat="1" x14ac:dyDescent="0.4">
      <c r="A2527" s="12"/>
      <c r="B2527" s="12"/>
      <c r="C2527" s="42"/>
      <c r="D2527" s="12"/>
      <c r="E2527" s="12"/>
      <c r="F2527" s="12"/>
      <c r="G2527" s="12"/>
      <c r="H2527" s="12"/>
      <c r="I2527" s="12"/>
      <c r="J2527" s="12"/>
      <c r="K2527" s="12"/>
      <c r="L2527" s="12"/>
      <c r="M2527" s="49"/>
      <c r="N2527" s="49"/>
      <c r="O2527" s="12"/>
      <c r="P2527" s="12"/>
      <c r="Q2527" s="12"/>
      <c r="R2527" s="12"/>
      <c r="S2527" s="12"/>
      <c r="T2527" s="12"/>
    </row>
    <row r="2528" spans="1:20" s="1" customFormat="1" x14ac:dyDescent="0.4">
      <c r="A2528" s="12"/>
      <c r="B2528" s="12"/>
      <c r="C2528" s="42"/>
      <c r="D2528" s="12"/>
      <c r="E2528" s="12"/>
      <c r="F2528" s="12"/>
      <c r="G2528" s="12"/>
      <c r="H2528" s="12"/>
      <c r="I2528" s="12"/>
      <c r="J2528" s="12"/>
      <c r="K2528" s="12"/>
      <c r="L2528" s="12"/>
      <c r="M2528" s="49"/>
      <c r="N2528" s="49"/>
      <c r="O2528" s="12"/>
      <c r="P2528" s="12"/>
      <c r="Q2528" s="12"/>
      <c r="R2528" s="12"/>
      <c r="S2528" s="12"/>
      <c r="T2528" s="12"/>
    </row>
    <row r="2529" spans="1:20" s="1" customFormat="1" x14ac:dyDescent="0.4">
      <c r="A2529" s="12"/>
      <c r="B2529" s="12"/>
      <c r="C2529" s="42"/>
      <c r="D2529" s="12"/>
      <c r="E2529" s="12"/>
      <c r="F2529" s="12"/>
      <c r="G2529" s="12"/>
      <c r="H2529" s="12"/>
      <c r="I2529" s="12"/>
      <c r="J2529" s="12"/>
      <c r="K2529" s="12"/>
      <c r="L2529" s="12"/>
      <c r="M2529" s="49"/>
      <c r="N2529" s="49"/>
      <c r="O2529" s="12"/>
      <c r="P2529" s="12"/>
      <c r="Q2529" s="12"/>
      <c r="R2529" s="12"/>
      <c r="S2529" s="12"/>
      <c r="T2529" s="12"/>
    </row>
    <row r="2530" spans="1:20" s="1" customFormat="1" x14ac:dyDescent="0.4">
      <c r="A2530" s="12"/>
      <c r="B2530" s="12"/>
      <c r="C2530" s="42"/>
      <c r="D2530" s="12"/>
      <c r="E2530" s="12"/>
      <c r="F2530" s="12"/>
      <c r="G2530" s="12"/>
      <c r="H2530" s="12"/>
      <c r="I2530" s="12"/>
      <c r="J2530" s="12"/>
      <c r="K2530" s="12"/>
      <c r="L2530" s="12"/>
      <c r="M2530" s="49"/>
      <c r="N2530" s="49"/>
      <c r="O2530" s="12"/>
      <c r="P2530" s="12"/>
      <c r="Q2530" s="12"/>
      <c r="R2530" s="12"/>
      <c r="S2530" s="12"/>
      <c r="T2530" s="12"/>
    </row>
    <row r="2531" spans="1:20" s="1" customFormat="1" x14ac:dyDescent="0.4">
      <c r="A2531" s="12"/>
      <c r="B2531" s="12"/>
      <c r="C2531" s="42"/>
      <c r="D2531" s="12"/>
      <c r="E2531" s="12"/>
      <c r="F2531" s="12"/>
      <c r="G2531" s="12"/>
      <c r="H2531" s="12"/>
      <c r="I2531" s="12"/>
      <c r="J2531" s="12"/>
      <c r="K2531" s="12"/>
      <c r="L2531" s="12"/>
      <c r="M2531" s="49"/>
      <c r="N2531" s="49"/>
      <c r="O2531" s="12"/>
      <c r="P2531" s="12"/>
      <c r="Q2531" s="12"/>
      <c r="R2531" s="12"/>
      <c r="S2531" s="12"/>
      <c r="T2531" s="12"/>
    </row>
    <row r="2532" spans="1:20" s="1" customFormat="1" x14ac:dyDescent="0.4">
      <c r="A2532" s="12"/>
      <c r="B2532" s="12"/>
      <c r="C2532" s="42"/>
      <c r="D2532" s="12"/>
      <c r="E2532" s="12"/>
      <c r="F2532" s="12"/>
      <c r="G2532" s="12"/>
      <c r="H2532" s="12"/>
      <c r="I2532" s="12"/>
      <c r="J2532" s="12"/>
      <c r="K2532" s="12"/>
      <c r="L2532" s="12"/>
      <c r="M2532" s="49"/>
      <c r="N2532" s="49"/>
      <c r="O2532" s="12"/>
      <c r="P2532" s="12"/>
      <c r="Q2532" s="12"/>
      <c r="R2532" s="12"/>
      <c r="S2532" s="12"/>
      <c r="T2532" s="12"/>
    </row>
    <row r="2533" spans="1:20" s="1" customFormat="1" x14ac:dyDescent="0.4">
      <c r="A2533" s="12"/>
      <c r="B2533" s="12"/>
      <c r="C2533" s="42"/>
      <c r="D2533" s="12"/>
      <c r="E2533" s="12"/>
      <c r="F2533" s="12"/>
      <c r="G2533" s="12"/>
      <c r="H2533" s="12"/>
      <c r="I2533" s="12"/>
      <c r="J2533" s="12"/>
      <c r="K2533" s="12"/>
      <c r="L2533" s="12"/>
      <c r="M2533" s="49"/>
      <c r="N2533" s="49"/>
      <c r="O2533" s="12"/>
      <c r="P2533" s="12"/>
      <c r="Q2533" s="12"/>
      <c r="R2533" s="12"/>
      <c r="S2533" s="12"/>
      <c r="T2533" s="12"/>
    </row>
    <row r="2534" spans="1:20" s="1" customFormat="1" x14ac:dyDescent="0.4">
      <c r="A2534" s="12"/>
      <c r="B2534" s="12"/>
      <c r="C2534" s="42"/>
      <c r="D2534" s="12"/>
      <c r="E2534" s="12"/>
      <c r="F2534" s="12"/>
      <c r="G2534" s="12"/>
      <c r="H2534" s="12"/>
      <c r="I2534" s="12"/>
      <c r="J2534" s="12"/>
      <c r="K2534" s="12"/>
      <c r="L2534" s="12"/>
      <c r="M2534" s="49"/>
      <c r="N2534" s="49"/>
      <c r="O2534" s="12"/>
      <c r="P2534" s="12"/>
      <c r="Q2534" s="12"/>
      <c r="R2534" s="12"/>
      <c r="S2534" s="12"/>
      <c r="T2534" s="12"/>
    </row>
    <row r="2535" spans="1:20" s="1" customFormat="1" x14ac:dyDescent="0.4">
      <c r="A2535" s="12"/>
      <c r="B2535" s="12"/>
      <c r="C2535" s="42"/>
      <c r="D2535" s="12"/>
      <c r="E2535" s="12"/>
      <c r="F2535" s="12"/>
      <c r="G2535" s="12"/>
      <c r="H2535" s="12"/>
      <c r="I2535" s="12"/>
      <c r="J2535" s="12"/>
      <c r="K2535" s="12"/>
      <c r="L2535" s="12"/>
      <c r="M2535" s="49"/>
      <c r="N2535" s="49"/>
      <c r="O2535" s="12"/>
      <c r="P2535" s="12"/>
      <c r="Q2535" s="12"/>
      <c r="R2535" s="12"/>
      <c r="S2535" s="12"/>
      <c r="T2535" s="12"/>
    </row>
    <row r="2536" spans="1:20" s="1" customFormat="1" x14ac:dyDescent="0.4">
      <c r="A2536" s="12"/>
      <c r="B2536" s="12"/>
      <c r="C2536" s="42"/>
      <c r="D2536" s="12"/>
      <c r="E2536" s="12"/>
      <c r="F2536" s="12"/>
      <c r="G2536" s="12"/>
      <c r="H2536" s="12"/>
      <c r="I2536" s="12"/>
      <c r="J2536" s="12"/>
      <c r="K2536" s="12"/>
      <c r="L2536" s="12"/>
      <c r="M2536" s="49"/>
      <c r="N2536" s="49"/>
      <c r="O2536" s="12"/>
      <c r="P2536" s="12"/>
      <c r="Q2536" s="12"/>
      <c r="R2536" s="12"/>
      <c r="S2536" s="12"/>
      <c r="T2536" s="12"/>
    </row>
    <row r="2537" spans="1:20" s="1" customFormat="1" x14ac:dyDescent="0.4">
      <c r="A2537" s="12"/>
      <c r="B2537" s="12"/>
      <c r="C2537" s="42"/>
      <c r="D2537" s="12"/>
      <c r="E2537" s="12"/>
      <c r="F2537" s="12"/>
      <c r="G2537" s="12"/>
      <c r="H2537" s="12"/>
      <c r="I2537" s="12"/>
      <c r="J2537" s="12"/>
      <c r="K2537" s="12"/>
      <c r="L2537" s="12"/>
      <c r="M2537" s="49"/>
      <c r="N2537" s="49"/>
      <c r="O2537" s="12"/>
      <c r="P2537" s="12"/>
      <c r="Q2537" s="12"/>
      <c r="R2537" s="12"/>
      <c r="S2537" s="12"/>
      <c r="T2537" s="12"/>
    </row>
    <row r="2538" spans="1:20" s="1" customFormat="1" x14ac:dyDescent="0.4">
      <c r="A2538" s="12"/>
      <c r="B2538" s="12"/>
      <c r="C2538" s="42"/>
      <c r="D2538" s="12"/>
      <c r="E2538" s="12"/>
      <c r="F2538" s="12"/>
      <c r="G2538" s="12"/>
      <c r="H2538" s="12"/>
      <c r="I2538" s="12"/>
      <c r="J2538" s="12"/>
      <c r="K2538" s="12"/>
      <c r="L2538" s="12"/>
      <c r="M2538" s="49"/>
      <c r="N2538" s="49"/>
      <c r="O2538" s="12"/>
      <c r="P2538" s="12"/>
      <c r="Q2538" s="12"/>
      <c r="R2538" s="12"/>
      <c r="S2538" s="12"/>
      <c r="T2538" s="12"/>
    </row>
    <row r="2539" spans="1:20" s="1" customFormat="1" x14ac:dyDescent="0.4">
      <c r="A2539" s="12"/>
      <c r="B2539" s="12"/>
      <c r="C2539" s="42"/>
      <c r="D2539" s="12"/>
      <c r="E2539" s="12"/>
      <c r="F2539" s="12"/>
      <c r="G2539" s="12"/>
      <c r="H2539" s="12"/>
      <c r="I2539" s="12"/>
      <c r="J2539" s="12"/>
      <c r="K2539" s="12"/>
      <c r="L2539" s="12"/>
      <c r="M2539" s="49"/>
      <c r="N2539" s="49"/>
      <c r="O2539" s="12"/>
      <c r="P2539" s="12"/>
      <c r="Q2539" s="12"/>
      <c r="R2539" s="12"/>
      <c r="S2539" s="12"/>
      <c r="T2539" s="12"/>
    </row>
    <row r="2540" spans="1:20" s="1" customFormat="1" x14ac:dyDescent="0.4">
      <c r="A2540" s="12"/>
      <c r="B2540" s="12"/>
      <c r="C2540" s="42"/>
      <c r="D2540" s="12"/>
      <c r="E2540" s="12"/>
      <c r="F2540" s="12"/>
      <c r="G2540" s="12"/>
      <c r="H2540" s="12"/>
      <c r="I2540" s="12"/>
      <c r="J2540" s="12"/>
      <c r="K2540" s="12"/>
      <c r="L2540" s="12"/>
      <c r="M2540" s="49"/>
      <c r="N2540" s="49"/>
      <c r="O2540" s="12"/>
      <c r="P2540" s="12"/>
      <c r="Q2540" s="12"/>
      <c r="R2540" s="12"/>
      <c r="S2540" s="12"/>
      <c r="T2540" s="12"/>
    </row>
    <row r="2541" spans="1:20" s="1" customFormat="1" x14ac:dyDescent="0.4">
      <c r="A2541" s="12"/>
      <c r="B2541" s="12"/>
      <c r="C2541" s="42"/>
      <c r="D2541" s="12"/>
      <c r="E2541" s="12"/>
      <c r="F2541" s="12"/>
      <c r="G2541" s="12"/>
      <c r="H2541" s="12"/>
      <c r="I2541" s="12"/>
      <c r="J2541" s="12"/>
      <c r="K2541" s="12"/>
      <c r="L2541" s="12"/>
      <c r="M2541" s="49"/>
      <c r="N2541" s="49"/>
      <c r="O2541" s="12"/>
      <c r="P2541" s="12"/>
      <c r="Q2541" s="12"/>
      <c r="R2541" s="12"/>
      <c r="S2541" s="12"/>
      <c r="T2541" s="12"/>
    </row>
    <row r="2542" spans="1:20" s="1" customFormat="1" x14ac:dyDescent="0.4">
      <c r="A2542" s="12"/>
      <c r="B2542" s="12"/>
      <c r="C2542" s="42"/>
      <c r="D2542" s="12"/>
      <c r="E2542" s="12"/>
      <c r="F2542" s="12"/>
      <c r="G2542" s="12"/>
      <c r="H2542" s="12"/>
      <c r="I2542" s="12"/>
      <c r="J2542" s="12"/>
      <c r="K2542" s="12"/>
      <c r="L2542" s="12"/>
      <c r="M2542" s="49"/>
      <c r="N2542" s="49"/>
      <c r="O2542" s="12"/>
      <c r="P2542" s="12"/>
      <c r="Q2542" s="12"/>
      <c r="R2542" s="12"/>
      <c r="S2542" s="12"/>
      <c r="T2542" s="12"/>
    </row>
    <row r="2543" spans="1:20" s="1" customFormat="1" x14ac:dyDescent="0.4">
      <c r="A2543" s="12"/>
      <c r="B2543" s="12"/>
      <c r="C2543" s="42"/>
      <c r="D2543" s="12"/>
      <c r="E2543" s="12"/>
      <c r="F2543" s="12"/>
      <c r="G2543" s="12"/>
      <c r="H2543" s="12"/>
      <c r="I2543" s="12"/>
      <c r="J2543" s="12"/>
      <c r="K2543" s="12"/>
      <c r="L2543" s="12"/>
      <c r="M2543" s="49"/>
      <c r="N2543" s="49"/>
      <c r="O2543" s="12"/>
      <c r="P2543" s="12"/>
      <c r="Q2543" s="12"/>
      <c r="R2543" s="12"/>
      <c r="S2543" s="12"/>
      <c r="T2543" s="12"/>
    </row>
    <row r="2544" spans="1:20" s="1" customFormat="1" x14ac:dyDescent="0.4">
      <c r="A2544" s="12"/>
      <c r="B2544" s="12"/>
      <c r="C2544" s="42"/>
      <c r="D2544" s="12"/>
      <c r="E2544" s="12"/>
      <c r="F2544" s="12"/>
      <c r="G2544" s="12"/>
      <c r="H2544" s="12"/>
      <c r="I2544" s="12"/>
      <c r="J2544" s="12"/>
      <c r="K2544" s="12"/>
      <c r="L2544" s="12"/>
      <c r="M2544" s="49"/>
      <c r="N2544" s="49"/>
      <c r="O2544" s="12"/>
      <c r="P2544" s="12"/>
      <c r="Q2544" s="12"/>
      <c r="R2544" s="12"/>
      <c r="S2544" s="12"/>
      <c r="T2544" s="12"/>
    </row>
    <row r="2545" spans="1:20" s="1" customFormat="1" x14ac:dyDescent="0.4">
      <c r="A2545" s="12"/>
      <c r="B2545" s="12"/>
      <c r="C2545" s="42"/>
      <c r="D2545" s="12"/>
      <c r="E2545" s="12"/>
      <c r="F2545" s="12"/>
      <c r="G2545" s="12"/>
      <c r="H2545" s="12"/>
      <c r="I2545" s="12"/>
      <c r="J2545" s="12"/>
      <c r="K2545" s="12"/>
      <c r="L2545" s="12"/>
      <c r="M2545" s="49"/>
      <c r="N2545" s="49"/>
      <c r="O2545" s="12"/>
      <c r="P2545" s="12"/>
      <c r="Q2545" s="12"/>
      <c r="R2545" s="12"/>
      <c r="S2545" s="12"/>
      <c r="T2545" s="12"/>
    </row>
    <row r="2546" spans="1:20" s="1" customFormat="1" x14ac:dyDescent="0.4">
      <c r="A2546" s="12"/>
      <c r="B2546" s="12"/>
      <c r="C2546" s="42"/>
      <c r="D2546" s="12"/>
      <c r="E2546" s="12"/>
      <c r="F2546" s="12"/>
      <c r="G2546" s="12"/>
      <c r="H2546" s="12"/>
      <c r="I2546" s="12"/>
      <c r="J2546" s="12"/>
      <c r="K2546" s="12"/>
      <c r="L2546" s="12"/>
      <c r="M2546" s="49"/>
      <c r="N2546" s="49"/>
      <c r="O2546" s="12"/>
      <c r="P2546" s="12"/>
      <c r="Q2546" s="12"/>
      <c r="R2546" s="12"/>
      <c r="S2546" s="12"/>
      <c r="T2546" s="12"/>
    </row>
    <row r="2547" spans="1:20" s="1" customFormat="1" x14ac:dyDescent="0.4">
      <c r="A2547" s="12"/>
      <c r="B2547" s="12"/>
      <c r="C2547" s="42"/>
      <c r="D2547" s="12"/>
      <c r="E2547" s="12"/>
      <c r="F2547" s="12"/>
      <c r="G2547" s="12"/>
      <c r="H2547" s="12"/>
      <c r="I2547" s="12"/>
      <c r="J2547" s="12"/>
      <c r="K2547" s="12"/>
      <c r="L2547" s="12"/>
      <c r="M2547" s="49"/>
      <c r="N2547" s="49"/>
      <c r="O2547" s="12"/>
      <c r="P2547" s="12"/>
      <c r="Q2547" s="12"/>
      <c r="R2547" s="12"/>
      <c r="S2547" s="12"/>
      <c r="T2547" s="12"/>
    </row>
    <row r="2548" spans="1:20" s="1" customFormat="1" x14ac:dyDescent="0.4">
      <c r="A2548" s="12"/>
      <c r="B2548" s="12"/>
      <c r="C2548" s="42"/>
      <c r="D2548" s="12"/>
      <c r="E2548" s="12"/>
      <c r="F2548" s="12"/>
      <c r="G2548" s="12"/>
      <c r="H2548" s="12"/>
      <c r="I2548" s="12"/>
      <c r="J2548" s="12"/>
      <c r="K2548" s="12"/>
      <c r="L2548" s="12"/>
      <c r="M2548" s="49"/>
      <c r="N2548" s="49"/>
      <c r="O2548" s="12"/>
      <c r="P2548" s="12"/>
      <c r="Q2548" s="12"/>
      <c r="R2548" s="12"/>
      <c r="S2548" s="12"/>
      <c r="T2548" s="12"/>
    </row>
    <row r="2549" spans="1:20" s="1" customFormat="1" x14ac:dyDescent="0.4">
      <c r="A2549" s="12"/>
      <c r="B2549" s="12"/>
      <c r="C2549" s="42"/>
      <c r="D2549" s="12"/>
      <c r="E2549" s="12"/>
      <c r="F2549" s="12"/>
      <c r="G2549" s="12"/>
      <c r="H2549" s="12"/>
      <c r="I2549" s="12"/>
      <c r="J2549" s="12"/>
      <c r="K2549" s="12"/>
      <c r="L2549" s="12"/>
      <c r="M2549" s="49"/>
      <c r="N2549" s="49"/>
      <c r="O2549" s="12"/>
      <c r="P2549" s="12"/>
      <c r="Q2549" s="12"/>
      <c r="R2549" s="12"/>
      <c r="S2549" s="12"/>
      <c r="T2549" s="12"/>
    </row>
    <row r="2550" spans="1:20" s="1" customFormat="1" x14ac:dyDescent="0.4">
      <c r="A2550" s="12"/>
      <c r="B2550" s="12"/>
      <c r="C2550" s="42"/>
      <c r="D2550" s="12"/>
      <c r="E2550" s="12"/>
      <c r="F2550" s="12"/>
      <c r="G2550" s="12"/>
      <c r="H2550" s="12"/>
      <c r="I2550" s="12"/>
      <c r="J2550" s="12"/>
      <c r="K2550" s="12"/>
      <c r="L2550" s="12"/>
      <c r="M2550" s="49"/>
      <c r="N2550" s="49"/>
      <c r="O2550" s="12"/>
      <c r="P2550" s="12"/>
      <c r="Q2550" s="12"/>
      <c r="R2550" s="12"/>
      <c r="S2550" s="12"/>
      <c r="T2550" s="12"/>
    </row>
    <row r="2551" spans="1:20" s="1" customFormat="1" x14ac:dyDescent="0.4">
      <c r="A2551" s="12"/>
      <c r="B2551" s="12"/>
      <c r="C2551" s="42"/>
      <c r="D2551" s="12"/>
      <c r="E2551" s="12"/>
      <c r="F2551" s="12"/>
      <c r="G2551" s="12"/>
      <c r="H2551" s="12"/>
      <c r="I2551" s="12"/>
      <c r="J2551" s="12"/>
      <c r="K2551" s="12"/>
      <c r="L2551" s="12"/>
      <c r="M2551" s="49"/>
      <c r="N2551" s="49"/>
      <c r="O2551" s="12"/>
      <c r="P2551" s="12"/>
      <c r="Q2551" s="12"/>
      <c r="R2551" s="12"/>
      <c r="S2551" s="12"/>
      <c r="T2551" s="12"/>
    </row>
    <row r="2552" spans="1:20" s="1" customFormat="1" x14ac:dyDescent="0.4">
      <c r="A2552" s="12"/>
      <c r="B2552" s="12"/>
      <c r="C2552" s="42"/>
      <c r="D2552" s="12"/>
      <c r="E2552" s="12"/>
      <c r="F2552" s="12"/>
      <c r="G2552" s="12"/>
      <c r="H2552" s="12"/>
      <c r="I2552" s="12"/>
      <c r="J2552" s="12"/>
      <c r="K2552" s="12"/>
      <c r="L2552" s="12"/>
      <c r="M2552" s="49"/>
      <c r="N2552" s="49"/>
      <c r="O2552" s="12"/>
      <c r="P2552" s="12"/>
      <c r="Q2552" s="12"/>
      <c r="R2552" s="12"/>
      <c r="S2552" s="12"/>
      <c r="T2552" s="12"/>
    </row>
    <row r="2553" spans="1:20" s="1" customFormat="1" x14ac:dyDescent="0.4">
      <c r="A2553" s="12"/>
      <c r="B2553" s="12"/>
      <c r="C2553" s="42"/>
      <c r="D2553" s="12"/>
      <c r="E2553" s="12"/>
      <c r="F2553" s="12"/>
      <c r="G2553" s="12"/>
      <c r="H2553" s="12"/>
      <c r="I2553" s="12"/>
      <c r="J2553" s="12"/>
      <c r="K2553" s="12"/>
      <c r="L2553" s="12"/>
      <c r="M2553" s="49"/>
      <c r="N2553" s="49"/>
      <c r="O2553" s="12"/>
      <c r="P2553" s="12"/>
      <c r="Q2553" s="12"/>
      <c r="R2553" s="12"/>
      <c r="S2553" s="12"/>
      <c r="T2553" s="12"/>
    </row>
    <row r="2554" spans="1:20" s="1" customFormat="1" x14ac:dyDescent="0.4">
      <c r="A2554" s="12"/>
      <c r="B2554" s="12"/>
      <c r="C2554" s="42"/>
      <c r="D2554" s="12"/>
      <c r="E2554" s="12"/>
      <c r="F2554" s="12"/>
      <c r="G2554" s="12"/>
      <c r="H2554" s="12"/>
      <c r="I2554" s="12"/>
      <c r="J2554" s="12"/>
      <c r="K2554" s="12"/>
      <c r="L2554" s="12"/>
      <c r="M2554" s="49"/>
      <c r="N2554" s="49"/>
      <c r="O2554" s="12"/>
      <c r="P2554" s="12"/>
      <c r="Q2554" s="12"/>
      <c r="R2554" s="12"/>
      <c r="S2554" s="12"/>
      <c r="T2554" s="12"/>
    </row>
    <row r="2555" spans="1:20" s="1" customFormat="1" x14ac:dyDescent="0.4">
      <c r="A2555" s="12"/>
      <c r="B2555" s="12"/>
      <c r="C2555" s="42"/>
      <c r="D2555" s="12"/>
      <c r="E2555" s="12"/>
      <c r="F2555" s="12"/>
      <c r="G2555" s="12"/>
      <c r="H2555" s="12"/>
      <c r="I2555" s="12"/>
      <c r="J2555" s="12"/>
      <c r="K2555" s="12"/>
      <c r="L2555" s="12"/>
      <c r="M2555" s="49"/>
      <c r="N2555" s="49"/>
      <c r="O2555" s="12"/>
      <c r="P2555" s="12"/>
      <c r="Q2555" s="12"/>
      <c r="R2555" s="12"/>
      <c r="S2555" s="12"/>
      <c r="T2555" s="12"/>
    </row>
    <row r="2556" spans="1:20" s="1" customFormat="1" x14ac:dyDescent="0.4">
      <c r="A2556" s="12"/>
      <c r="B2556" s="12"/>
      <c r="C2556" s="42"/>
      <c r="D2556" s="12"/>
      <c r="E2556" s="12"/>
      <c r="F2556" s="12"/>
      <c r="G2556" s="12"/>
      <c r="H2556" s="12"/>
      <c r="I2556" s="12"/>
      <c r="J2556" s="12"/>
      <c r="K2556" s="12"/>
      <c r="L2556" s="12"/>
      <c r="M2556" s="49"/>
      <c r="N2556" s="49"/>
      <c r="O2556" s="12"/>
      <c r="P2556" s="12"/>
      <c r="Q2556" s="12"/>
      <c r="R2556" s="12"/>
      <c r="S2556" s="12"/>
      <c r="T2556" s="12"/>
    </row>
    <row r="2557" spans="1:20" s="1" customFormat="1" x14ac:dyDescent="0.4">
      <c r="A2557" s="12"/>
      <c r="B2557" s="12"/>
      <c r="C2557" s="42"/>
      <c r="D2557" s="12"/>
      <c r="E2557" s="12"/>
      <c r="F2557" s="12"/>
      <c r="G2557" s="12"/>
      <c r="H2557" s="12"/>
      <c r="I2557" s="12"/>
      <c r="J2557" s="12"/>
      <c r="K2557" s="12"/>
      <c r="L2557" s="12"/>
      <c r="M2557" s="49"/>
      <c r="N2557" s="49"/>
      <c r="O2557" s="12"/>
      <c r="P2557" s="12"/>
      <c r="Q2557" s="12"/>
      <c r="R2557" s="12"/>
      <c r="S2557" s="12"/>
      <c r="T2557" s="12"/>
    </row>
    <row r="2558" spans="1:20" s="1" customFormat="1" x14ac:dyDescent="0.4">
      <c r="A2558" s="12"/>
      <c r="B2558" s="12"/>
      <c r="C2558" s="42"/>
      <c r="D2558" s="12"/>
      <c r="E2558" s="12"/>
      <c r="F2558" s="12"/>
      <c r="G2558" s="12"/>
      <c r="H2558" s="12"/>
      <c r="I2558" s="12"/>
      <c r="J2558" s="12"/>
      <c r="K2558" s="12"/>
      <c r="L2558" s="12"/>
      <c r="M2558" s="49"/>
      <c r="N2558" s="49"/>
      <c r="O2558" s="12"/>
      <c r="P2558" s="12"/>
      <c r="Q2558" s="12"/>
      <c r="R2558" s="12"/>
      <c r="S2558" s="12"/>
      <c r="T2558" s="12"/>
    </row>
    <row r="2559" spans="1:20" s="1" customFormat="1" x14ac:dyDescent="0.4">
      <c r="A2559" s="12"/>
      <c r="B2559" s="12"/>
      <c r="C2559" s="42"/>
      <c r="D2559" s="12"/>
      <c r="E2559" s="12"/>
      <c r="F2559" s="12"/>
      <c r="G2559" s="12"/>
      <c r="H2559" s="12"/>
      <c r="I2559" s="12"/>
      <c r="J2559" s="12"/>
      <c r="K2559" s="12"/>
      <c r="L2559" s="12"/>
      <c r="M2559" s="49"/>
      <c r="N2559" s="49"/>
      <c r="O2559" s="12"/>
      <c r="P2559" s="12"/>
      <c r="Q2559" s="12"/>
      <c r="R2559" s="12"/>
      <c r="S2559" s="12"/>
      <c r="T2559" s="12"/>
    </row>
    <row r="2560" spans="1:20" s="1" customFormat="1" x14ac:dyDescent="0.4">
      <c r="A2560" s="12"/>
      <c r="B2560" s="12"/>
      <c r="C2560" s="42"/>
      <c r="D2560" s="12"/>
      <c r="E2560" s="12"/>
      <c r="F2560" s="12"/>
      <c r="G2560" s="12"/>
      <c r="H2560" s="12"/>
      <c r="I2560" s="12"/>
      <c r="J2560" s="12"/>
      <c r="K2560" s="12"/>
      <c r="L2560" s="12"/>
      <c r="M2560" s="49"/>
      <c r="N2560" s="49"/>
      <c r="O2560" s="12"/>
      <c r="P2560" s="12"/>
      <c r="Q2560" s="12"/>
      <c r="R2560" s="12"/>
      <c r="S2560" s="12"/>
      <c r="T2560" s="12"/>
    </row>
    <row r="2561" spans="1:20" s="1" customFormat="1" x14ac:dyDescent="0.4">
      <c r="A2561" s="12"/>
      <c r="B2561" s="12"/>
      <c r="C2561" s="42"/>
      <c r="D2561" s="12"/>
      <c r="E2561" s="12"/>
      <c r="F2561" s="12"/>
      <c r="G2561" s="12"/>
      <c r="H2561" s="12"/>
      <c r="I2561" s="12"/>
      <c r="J2561" s="12"/>
      <c r="K2561" s="12"/>
      <c r="L2561" s="12"/>
      <c r="M2561" s="49"/>
      <c r="N2561" s="49"/>
      <c r="O2561" s="12"/>
      <c r="P2561" s="12"/>
      <c r="Q2561" s="12"/>
      <c r="R2561" s="12"/>
      <c r="S2561" s="12"/>
      <c r="T2561" s="12"/>
    </row>
    <row r="2562" spans="1:20" s="1" customFormat="1" x14ac:dyDescent="0.4">
      <c r="A2562" s="12"/>
      <c r="B2562" s="12"/>
      <c r="C2562" s="42"/>
      <c r="D2562" s="12"/>
      <c r="E2562" s="12"/>
      <c r="F2562" s="12"/>
      <c r="G2562" s="12"/>
      <c r="H2562" s="12"/>
      <c r="I2562" s="12"/>
      <c r="J2562" s="12"/>
      <c r="K2562" s="12"/>
      <c r="L2562" s="12"/>
      <c r="M2562" s="49"/>
      <c r="N2562" s="49"/>
      <c r="O2562" s="12"/>
      <c r="P2562" s="12"/>
      <c r="Q2562" s="12"/>
      <c r="R2562" s="12"/>
      <c r="S2562" s="12"/>
      <c r="T2562" s="12"/>
    </row>
    <row r="2563" spans="1:20" s="1" customFormat="1" x14ac:dyDescent="0.4">
      <c r="A2563" s="12"/>
      <c r="B2563" s="12"/>
      <c r="C2563" s="42"/>
      <c r="D2563" s="12"/>
      <c r="E2563" s="12"/>
      <c r="F2563" s="12"/>
      <c r="G2563" s="12"/>
      <c r="H2563" s="12"/>
      <c r="I2563" s="12"/>
      <c r="J2563" s="12"/>
      <c r="K2563" s="12"/>
      <c r="L2563" s="12"/>
      <c r="M2563" s="49"/>
      <c r="N2563" s="49"/>
      <c r="O2563" s="12"/>
      <c r="P2563" s="12"/>
      <c r="Q2563" s="12"/>
      <c r="R2563" s="12"/>
      <c r="S2563" s="12"/>
      <c r="T2563" s="12"/>
    </row>
    <row r="2564" spans="1:20" s="1" customFormat="1" x14ac:dyDescent="0.4">
      <c r="A2564" s="12"/>
      <c r="B2564" s="12"/>
      <c r="C2564" s="42"/>
      <c r="D2564" s="12"/>
      <c r="E2564" s="12"/>
      <c r="F2564" s="12"/>
      <c r="G2564" s="12"/>
      <c r="H2564" s="12"/>
      <c r="I2564" s="12"/>
      <c r="J2564" s="12"/>
      <c r="K2564" s="12"/>
      <c r="L2564" s="12"/>
      <c r="M2564" s="49"/>
      <c r="N2564" s="49"/>
      <c r="O2564" s="12"/>
      <c r="P2564" s="12"/>
      <c r="Q2564" s="12"/>
      <c r="R2564" s="12"/>
      <c r="S2564" s="12"/>
      <c r="T2564" s="12"/>
    </row>
    <row r="2565" spans="1:20" s="1" customFormat="1" x14ac:dyDescent="0.4">
      <c r="A2565" s="12"/>
      <c r="B2565" s="12"/>
      <c r="C2565" s="42"/>
      <c r="D2565" s="12"/>
      <c r="E2565" s="12"/>
      <c r="F2565" s="12"/>
      <c r="G2565" s="12"/>
      <c r="H2565" s="12"/>
      <c r="I2565" s="12"/>
      <c r="J2565" s="12"/>
      <c r="K2565" s="12"/>
      <c r="L2565" s="12"/>
      <c r="M2565" s="49"/>
      <c r="N2565" s="49"/>
      <c r="O2565" s="12"/>
      <c r="P2565" s="12"/>
      <c r="Q2565" s="12"/>
      <c r="R2565" s="12"/>
      <c r="S2565" s="12"/>
      <c r="T2565" s="12"/>
    </row>
    <row r="2566" spans="1:20" s="1" customFormat="1" x14ac:dyDescent="0.4">
      <c r="A2566" s="12"/>
      <c r="B2566" s="12"/>
      <c r="C2566" s="42"/>
      <c r="D2566" s="12"/>
      <c r="E2566" s="12"/>
      <c r="F2566" s="12"/>
      <c r="G2566" s="12"/>
      <c r="H2566" s="12"/>
      <c r="I2566" s="12"/>
      <c r="J2566" s="12"/>
      <c r="K2566" s="12"/>
      <c r="L2566" s="12"/>
      <c r="M2566" s="49"/>
      <c r="N2566" s="49"/>
      <c r="O2566" s="12"/>
      <c r="P2566" s="12"/>
      <c r="Q2566" s="12"/>
      <c r="R2566" s="12"/>
      <c r="S2566" s="12"/>
      <c r="T2566" s="12"/>
    </row>
    <row r="2567" spans="1:20" s="1" customFormat="1" x14ac:dyDescent="0.4">
      <c r="A2567" s="12"/>
      <c r="B2567" s="12"/>
      <c r="C2567" s="42"/>
      <c r="D2567" s="12"/>
      <c r="E2567" s="12"/>
      <c r="F2567" s="12"/>
      <c r="G2567" s="12"/>
      <c r="H2567" s="12"/>
      <c r="I2567" s="12"/>
      <c r="J2567" s="12"/>
      <c r="K2567" s="12"/>
      <c r="L2567" s="12"/>
      <c r="M2567" s="49"/>
      <c r="N2567" s="49"/>
      <c r="O2567" s="12"/>
      <c r="P2567" s="12"/>
      <c r="Q2567" s="12"/>
      <c r="R2567" s="12"/>
      <c r="S2567" s="12"/>
      <c r="T2567" s="12"/>
    </row>
    <row r="2568" spans="1:20" s="1" customFormat="1" x14ac:dyDescent="0.4">
      <c r="A2568" s="12"/>
      <c r="B2568" s="12"/>
      <c r="C2568" s="42"/>
      <c r="D2568" s="12"/>
      <c r="E2568" s="12"/>
      <c r="F2568" s="12"/>
      <c r="G2568" s="12"/>
      <c r="H2568" s="12"/>
      <c r="I2568" s="12"/>
      <c r="J2568" s="12"/>
      <c r="K2568" s="12"/>
      <c r="L2568" s="12"/>
      <c r="M2568" s="49"/>
      <c r="N2568" s="49"/>
      <c r="O2568" s="12"/>
      <c r="P2568" s="12"/>
      <c r="Q2568" s="12"/>
      <c r="R2568" s="12"/>
      <c r="S2568" s="12"/>
      <c r="T2568" s="12"/>
    </row>
    <row r="2569" spans="1:20" s="1" customFormat="1" x14ac:dyDescent="0.4">
      <c r="A2569" s="12"/>
      <c r="B2569" s="12"/>
      <c r="C2569" s="42"/>
      <c r="D2569" s="12"/>
      <c r="E2569" s="12"/>
      <c r="F2569" s="12"/>
      <c r="G2569" s="12"/>
      <c r="H2569" s="12"/>
      <c r="I2569" s="12"/>
      <c r="J2569" s="12"/>
      <c r="K2569" s="12"/>
      <c r="L2569" s="12"/>
      <c r="M2569" s="49"/>
      <c r="N2569" s="49"/>
      <c r="O2569" s="12"/>
      <c r="P2569" s="12"/>
      <c r="Q2569" s="12"/>
      <c r="R2569" s="12"/>
      <c r="S2569" s="12"/>
      <c r="T2569" s="12"/>
    </row>
    <row r="2570" spans="1:20" s="1" customFormat="1" x14ac:dyDescent="0.4">
      <c r="A2570" s="12"/>
      <c r="B2570" s="12"/>
      <c r="C2570" s="42"/>
      <c r="D2570" s="12"/>
      <c r="E2570" s="12"/>
      <c r="F2570" s="12"/>
      <c r="G2570" s="12"/>
      <c r="H2570" s="12"/>
      <c r="I2570" s="12"/>
      <c r="J2570" s="12"/>
      <c r="K2570" s="12"/>
      <c r="L2570" s="12"/>
      <c r="M2570" s="49"/>
      <c r="N2570" s="49"/>
      <c r="O2570" s="12"/>
      <c r="P2570" s="12"/>
      <c r="Q2570" s="12"/>
      <c r="R2570" s="12"/>
      <c r="S2570" s="12"/>
      <c r="T2570" s="12"/>
    </row>
    <row r="2571" spans="1:20" s="1" customFormat="1" x14ac:dyDescent="0.4">
      <c r="A2571" s="12"/>
      <c r="B2571" s="12"/>
      <c r="C2571" s="42"/>
      <c r="D2571" s="12"/>
      <c r="E2571" s="12"/>
      <c r="F2571" s="12"/>
      <c r="G2571" s="12"/>
      <c r="H2571" s="12"/>
      <c r="I2571" s="12"/>
      <c r="J2571" s="12"/>
      <c r="K2571" s="12"/>
      <c r="L2571" s="12"/>
      <c r="M2571" s="49"/>
      <c r="N2571" s="49"/>
      <c r="O2571" s="12"/>
      <c r="P2571" s="12"/>
      <c r="Q2571" s="12"/>
      <c r="R2571" s="12"/>
      <c r="S2571" s="12"/>
      <c r="T2571" s="12"/>
    </row>
    <row r="2572" spans="1:20" s="1" customFormat="1" x14ac:dyDescent="0.4">
      <c r="A2572" s="12"/>
      <c r="B2572" s="12"/>
      <c r="C2572" s="42"/>
      <c r="D2572" s="12"/>
      <c r="E2572" s="12"/>
      <c r="F2572" s="12"/>
      <c r="G2572" s="12"/>
      <c r="H2572" s="12"/>
      <c r="I2572" s="12"/>
      <c r="J2572" s="12"/>
      <c r="K2572" s="12"/>
      <c r="L2572" s="12"/>
      <c r="M2572" s="49"/>
      <c r="N2572" s="49"/>
      <c r="O2572" s="12"/>
      <c r="P2572" s="12"/>
      <c r="Q2572" s="12"/>
      <c r="R2572" s="12"/>
      <c r="S2572" s="12"/>
      <c r="T2572" s="12"/>
    </row>
    <row r="2573" spans="1:20" s="1" customFormat="1" x14ac:dyDescent="0.4">
      <c r="A2573" s="12"/>
      <c r="B2573" s="12"/>
      <c r="C2573" s="42"/>
      <c r="D2573" s="12"/>
      <c r="E2573" s="12"/>
      <c r="F2573" s="12"/>
      <c r="G2573" s="12"/>
      <c r="H2573" s="12"/>
      <c r="I2573" s="12"/>
      <c r="J2573" s="12"/>
      <c r="K2573" s="12"/>
      <c r="L2573" s="12"/>
      <c r="M2573" s="49"/>
      <c r="N2573" s="49"/>
      <c r="O2573" s="12"/>
      <c r="P2573" s="12"/>
      <c r="Q2573" s="12"/>
      <c r="R2573" s="12"/>
      <c r="S2573" s="12"/>
      <c r="T2573" s="12"/>
    </row>
    <row r="2574" spans="1:20" s="1" customFormat="1" x14ac:dyDescent="0.4">
      <c r="A2574" s="12"/>
      <c r="B2574" s="12"/>
      <c r="C2574" s="42"/>
      <c r="D2574" s="12"/>
      <c r="E2574" s="12"/>
      <c r="F2574" s="12"/>
      <c r="G2574" s="12"/>
      <c r="H2574" s="12"/>
      <c r="I2574" s="12"/>
      <c r="J2574" s="12"/>
      <c r="K2574" s="12"/>
      <c r="L2574" s="12"/>
      <c r="M2574" s="49"/>
      <c r="N2574" s="49"/>
      <c r="O2574" s="12"/>
      <c r="P2574" s="12"/>
      <c r="Q2574" s="12"/>
      <c r="R2574" s="12"/>
      <c r="S2574" s="12"/>
      <c r="T2574" s="12"/>
    </row>
    <row r="2575" spans="1:20" s="1" customFormat="1" x14ac:dyDescent="0.4">
      <c r="A2575" s="12"/>
      <c r="B2575" s="12"/>
      <c r="C2575" s="42"/>
      <c r="D2575" s="12"/>
      <c r="E2575" s="12"/>
      <c r="F2575" s="12"/>
      <c r="G2575" s="12"/>
      <c r="H2575" s="12"/>
      <c r="I2575" s="12"/>
      <c r="J2575" s="12"/>
      <c r="K2575" s="12"/>
      <c r="L2575" s="12"/>
      <c r="M2575" s="49"/>
      <c r="N2575" s="49"/>
      <c r="O2575" s="12"/>
      <c r="P2575" s="12"/>
      <c r="Q2575" s="12"/>
      <c r="R2575" s="12"/>
      <c r="S2575" s="12"/>
      <c r="T2575" s="12"/>
    </row>
    <row r="2576" spans="1:20" s="1" customFormat="1" x14ac:dyDescent="0.4">
      <c r="A2576" s="12"/>
      <c r="B2576" s="12"/>
      <c r="C2576" s="42"/>
      <c r="D2576" s="12"/>
      <c r="E2576" s="12"/>
      <c r="F2576" s="12"/>
      <c r="G2576" s="12"/>
      <c r="H2576" s="12"/>
      <c r="I2576" s="12"/>
      <c r="J2576" s="12"/>
      <c r="K2576" s="12"/>
      <c r="L2576" s="12"/>
      <c r="M2576" s="49"/>
      <c r="N2576" s="49"/>
      <c r="O2576" s="12"/>
      <c r="P2576" s="12"/>
      <c r="Q2576" s="12"/>
      <c r="R2576" s="12"/>
      <c r="S2576" s="12"/>
      <c r="T2576" s="12"/>
    </row>
    <row r="2577" spans="1:20" s="1" customFormat="1" x14ac:dyDescent="0.4">
      <c r="A2577" s="12"/>
      <c r="B2577" s="12"/>
      <c r="C2577" s="42"/>
      <c r="D2577" s="12"/>
      <c r="E2577" s="12"/>
      <c r="F2577" s="12"/>
      <c r="G2577" s="12"/>
      <c r="H2577" s="12"/>
      <c r="I2577" s="12"/>
      <c r="J2577" s="12"/>
      <c r="K2577" s="12"/>
      <c r="L2577" s="12"/>
      <c r="M2577" s="49"/>
      <c r="N2577" s="49"/>
      <c r="O2577" s="12"/>
      <c r="P2577" s="12"/>
      <c r="Q2577" s="12"/>
      <c r="R2577" s="12"/>
      <c r="S2577" s="12"/>
      <c r="T2577" s="12"/>
    </row>
    <row r="2578" spans="1:20" s="1" customFormat="1" x14ac:dyDescent="0.4">
      <c r="A2578" s="12"/>
      <c r="B2578" s="12"/>
      <c r="C2578" s="42"/>
      <c r="D2578" s="12"/>
      <c r="E2578" s="12"/>
      <c r="F2578" s="12"/>
      <c r="G2578" s="12"/>
      <c r="H2578" s="12"/>
      <c r="I2578" s="12"/>
      <c r="J2578" s="12"/>
      <c r="K2578" s="12"/>
      <c r="L2578" s="12"/>
      <c r="M2578" s="49"/>
      <c r="N2578" s="49"/>
      <c r="O2578" s="12"/>
      <c r="P2578" s="12"/>
      <c r="Q2578" s="12"/>
      <c r="R2578" s="12"/>
      <c r="S2578" s="12"/>
      <c r="T2578" s="12"/>
    </row>
    <row r="2579" spans="1:20" s="1" customFormat="1" x14ac:dyDescent="0.4">
      <c r="A2579" s="12"/>
      <c r="B2579" s="12"/>
      <c r="C2579" s="42"/>
      <c r="D2579" s="12"/>
      <c r="E2579" s="12"/>
      <c r="F2579" s="12"/>
      <c r="G2579" s="12"/>
      <c r="H2579" s="12"/>
      <c r="I2579" s="12"/>
      <c r="J2579" s="12"/>
      <c r="K2579" s="12"/>
      <c r="L2579" s="12"/>
      <c r="M2579" s="49"/>
      <c r="N2579" s="49"/>
      <c r="O2579" s="12"/>
      <c r="P2579" s="12"/>
      <c r="Q2579" s="12"/>
      <c r="R2579" s="12"/>
      <c r="S2579" s="12"/>
      <c r="T2579" s="12"/>
    </row>
    <row r="2580" spans="1:20" s="1" customFormat="1" x14ac:dyDescent="0.4">
      <c r="A2580" s="12"/>
      <c r="B2580" s="12"/>
      <c r="C2580" s="42"/>
      <c r="D2580" s="12"/>
      <c r="E2580" s="12"/>
      <c r="F2580" s="12"/>
      <c r="G2580" s="12"/>
      <c r="H2580" s="12"/>
      <c r="I2580" s="12"/>
      <c r="J2580" s="12"/>
      <c r="K2580" s="12"/>
      <c r="L2580" s="12"/>
      <c r="M2580" s="49"/>
      <c r="N2580" s="49"/>
      <c r="O2580" s="12"/>
      <c r="P2580" s="12"/>
      <c r="Q2580" s="12"/>
      <c r="R2580" s="12"/>
      <c r="S2580" s="12"/>
      <c r="T2580" s="12"/>
    </row>
    <row r="2581" spans="1:20" s="1" customFormat="1" x14ac:dyDescent="0.4">
      <c r="A2581" s="12"/>
      <c r="B2581" s="12"/>
      <c r="C2581" s="42"/>
      <c r="D2581" s="12"/>
      <c r="E2581" s="12"/>
      <c r="F2581" s="12"/>
      <c r="G2581" s="12"/>
      <c r="H2581" s="12"/>
      <c r="I2581" s="12"/>
      <c r="J2581" s="12"/>
      <c r="K2581" s="12"/>
      <c r="L2581" s="12"/>
      <c r="M2581" s="49"/>
      <c r="N2581" s="49"/>
      <c r="O2581" s="12"/>
      <c r="P2581" s="12"/>
      <c r="Q2581" s="12"/>
      <c r="R2581" s="12"/>
      <c r="S2581" s="12"/>
      <c r="T2581" s="12"/>
    </row>
    <row r="2582" spans="1:20" s="1" customFormat="1" x14ac:dyDescent="0.4">
      <c r="A2582" s="12"/>
      <c r="B2582" s="12"/>
      <c r="C2582" s="42"/>
      <c r="D2582" s="12"/>
      <c r="E2582" s="12"/>
      <c r="F2582" s="12"/>
      <c r="G2582" s="12"/>
      <c r="H2582" s="12"/>
      <c r="I2582" s="12"/>
      <c r="J2582" s="12"/>
      <c r="K2582" s="12"/>
      <c r="L2582" s="12"/>
      <c r="M2582" s="49"/>
      <c r="N2582" s="49"/>
      <c r="O2582" s="12"/>
      <c r="P2582" s="12"/>
      <c r="Q2582" s="12"/>
      <c r="R2582" s="12"/>
      <c r="S2582" s="12"/>
      <c r="T2582" s="12"/>
    </row>
    <row r="2583" spans="1:20" s="1" customFormat="1" x14ac:dyDescent="0.4">
      <c r="A2583" s="12"/>
      <c r="B2583" s="12"/>
      <c r="C2583" s="42"/>
      <c r="D2583" s="12"/>
      <c r="E2583" s="12"/>
      <c r="F2583" s="12"/>
      <c r="G2583" s="12"/>
      <c r="H2583" s="12"/>
      <c r="I2583" s="12"/>
      <c r="J2583" s="12"/>
      <c r="K2583" s="12"/>
      <c r="L2583" s="12"/>
      <c r="M2583" s="49"/>
      <c r="N2583" s="49"/>
      <c r="O2583" s="12"/>
      <c r="P2583" s="12"/>
      <c r="Q2583" s="12"/>
      <c r="R2583" s="12"/>
      <c r="S2583" s="12"/>
      <c r="T2583" s="12"/>
    </row>
    <row r="2584" spans="1:20" s="1" customFormat="1" x14ac:dyDescent="0.4">
      <c r="A2584" s="12"/>
      <c r="B2584" s="12"/>
      <c r="C2584" s="42"/>
      <c r="D2584" s="12"/>
      <c r="E2584" s="12"/>
      <c r="F2584" s="12"/>
      <c r="G2584" s="12"/>
      <c r="H2584" s="12"/>
      <c r="I2584" s="12"/>
      <c r="J2584" s="12"/>
      <c r="K2584" s="12"/>
      <c r="L2584" s="12"/>
      <c r="M2584" s="49"/>
      <c r="N2584" s="49"/>
      <c r="O2584" s="12"/>
      <c r="P2584" s="12"/>
      <c r="Q2584" s="12"/>
      <c r="R2584" s="12"/>
      <c r="S2584" s="12"/>
      <c r="T2584" s="12"/>
    </row>
    <row r="2585" spans="1:20" s="1" customFormat="1" x14ac:dyDescent="0.4">
      <c r="A2585" s="12"/>
      <c r="B2585" s="12"/>
      <c r="C2585" s="42"/>
      <c r="D2585" s="12"/>
      <c r="E2585" s="12"/>
      <c r="F2585" s="12"/>
      <c r="G2585" s="12"/>
      <c r="H2585" s="12"/>
      <c r="I2585" s="12"/>
      <c r="J2585" s="12"/>
      <c r="K2585" s="12"/>
      <c r="L2585" s="12"/>
      <c r="M2585" s="49"/>
      <c r="N2585" s="49"/>
      <c r="O2585" s="12"/>
      <c r="P2585" s="12"/>
      <c r="Q2585" s="12"/>
      <c r="R2585" s="12"/>
      <c r="S2585" s="12"/>
      <c r="T2585" s="12"/>
    </row>
    <row r="2586" spans="1:20" s="1" customFormat="1" x14ac:dyDescent="0.4">
      <c r="A2586" s="12"/>
      <c r="B2586" s="12"/>
      <c r="C2586" s="42"/>
      <c r="D2586" s="12"/>
      <c r="E2586" s="12"/>
      <c r="F2586" s="12"/>
      <c r="G2586" s="12"/>
      <c r="H2586" s="12"/>
      <c r="I2586" s="12"/>
      <c r="J2586" s="12"/>
      <c r="K2586" s="12"/>
      <c r="L2586" s="12"/>
      <c r="M2586" s="49"/>
      <c r="N2586" s="49"/>
      <c r="O2586" s="12"/>
      <c r="P2586" s="12"/>
      <c r="Q2586" s="12"/>
      <c r="R2586" s="12"/>
      <c r="S2586" s="12"/>
      <c r="T2586" s="12"/>
    </row>
    <row r="2587" spans="1:20" s="1" customFormat="1" x14ac:dyDescent="0.4">
      <c r="A2587" s="12"/>
      <c r="B2587" s="12"/>
      <c r="C2587" s="42"/>
      <c r="D2587" s="12"/>
      <c r="E2587" s="12"/>
      <c r="F2587" s="12"/>
      <c r="G2587" s="12"/>
      <c r="H2587" s="12"/>
      <c r="I2587" s="12"/>
      <c r="J2587" s="12"/>
      <c r="K2587" s="12"/>
      <c r="L2587" s="12"/>
      <c r="M2587" s="49"/>
      <c r="N2587" s="49"/>
      <c r="O2587" s="12"/>
      <c r="P2587" s="12"/>
      <c r="Q2587" s="12"/>
      <c r="R2587" s="12"/>
      <c r="S2587" s="12"/>
      <c r="T2587" s="12"/>
    </row>
    <row r="2588" spans="1:20" s="1" customFormat="1" x14ac:dyDescent="0.4">
      <c r="A2588" s="12"/>
      <c r="B2588" s="12"/>
      <c r="C2588" s="42"/>
      <c r="D2588" s="12"/>
      <c r="E2588" s="12"/>
      <c r="F2588" s="12"/>
      <c r="G2588" s="12"/>
      <c r="H2588" s="12"/>
      <c r="I2588" s="12"/>
      <c r="J2588" s="12"/>
      <c r="K2588" s="12"/>
      <c r="L2588" s="12"/>
      <c r="M2588" s="49"/>
      <c r="N2588" s="49"/>
      <c r="O2588" s="12"/>
      <c r="P2588" s="12"/>
      <c r="Q2588" s="12"/>
      <c r="R2588" s="12"/>
      <c r="S2588" s="12"/>
      <c r="T2588" s="12"/>
    </row>
    <row r="2589" spans="1:20" s="1" customFormat="1" x14ac:dyDescent="0.4">
      <c r="A2589" s="12"/>
      <c r="B2589" s="12"/>
      <c r="C2589" s="42"/>
      <c r="D2589" s="12"/>
      <c r="E2589" s="12"/>
      <c r="F2589" s="12"/>
      <c r="G2589" s="12"/>
      <c r="H2589" s="12"/>
      <c r="I2589" s="12"/>
      <c r="J2589" s="12"/>
      <c r="K2589" s="12"/>
      <c r="L2589" s="12"/>
      <c r="M2589" s="49"/>
      <c r="N2589" s="49"/>
      <c r="O2589" s="12"/>
      <c r="P2589" s="12"/>
      <c r="Q2589" s="12"/>
      <c r="R2589" s="12"/>
      <c r="S2589" s="12"/>
      <c r="T2589" s="12"/>
    </row>
    <row r="2590" spans="1:20" s="1" customFormat="1" x14ac:dyDescent="0.4">
      <c r="A2590" s="12"/>
      <c r="B2590" s="12"/>
      <c r="C2590" s="42"/>
      <c r="D2590" s="12"/>
      <c r="E2590" s="12"/>
      <c r="F2590" s="12"/>
      <c r="G2590" s="12"/>
      <c r="H2590" s="12"/>
      <c r="I2590" s="12"/>
      <c r="J2590" s="12"/>
      <c r="K2590" s="12"/>
      <c r="L2590" s="12"/>
      <c r="M2590" s="49"/>
      <c r="N2590" s="49"/>
      <c r="O2590" s="12"/>
      <c r="P2590" s="12"/>
      <c r="Q2590" s="12"/>
      <c r="R2590" s="12"/>
      <c r="S2590" s="12"/>
      <c r="T2590" s="12"/>
    </row>
    <row r="2591" spans="1:20" s="1" customFormat="1" x14ac:dyDescent="0.4">
      <c r="A2591" s="12"/>
      <c r="B2591" s="12"/>
      <c r="C2591" s="42"/>
      <c r="D2591" s="12"/>
      <c r="E2591" s="12"/>
      <c r="F2591" s="12"/>
      <c r="G2591" s="12"/>
      <c r="H2591" s="12"/>
      <c r="I2591" s="12"/>
      <c r="J2591" s="12"/>
      <c r="K2591" s="12"/>
      <c r="L2591" s="12"/>
      <c r="M2591" s="49"/>
      <c r="N2591" s="49"/>
      <c r="O2591" s="12"/>
      <c r="P2591" s="12"/>
      <c r="Q2591" s="12"/>
      <c r="R2591" s="12"/>
      <c r="S2591" s="12"/>
      <c r="T2591" s="12"/>
    </row>
    <row r="2592" spans="1:20" s="1" customFormat="1" x14ac:dyDescent="0.4">
      <c r="A2592" s="12"/>
      <c r="B2592" s="12"/>
      <c r="C2592" s="42"/>
      <c r="D2592" s="12"/>
      <c r="E2592" s="12"/>
      <c r="F2592" s="12"/>
      <c r="G2592" s="12"/>
      <c r="H2592" s="12"/>
      <c r="I2592" s="12"/>
      <c r="J2592" s="12"/>
      <c r="K2592" s="12"/>
      <c r="L2592" s="12"/>
      <c r="M2592" s="49"/>
      <c r="N2592" s="49"/>
      <c r="O2592" s="12"/>
      <c r="P2592" s="12"/>
      <c r="Q2592" s="12"/>
      <c r="R2592" s="12"/>
      <c r="S2592" s="12"/>
      <c r="T2592" s="12"/>
    </row>
    <row r="2593" spans="1:20" s="1" customFormat="1" x14ac:dyDescent="0.4">
      <c r="A2593" s="12"/>
      <c r="B2593" s="12"/>
      <c r="C2593" s="42"/>
      <c r="D2593" s="12"/>
      <c r="E2593" s="12"/>
      <c r="F2593" s="12"/>
      <c r="G2593" s="12"/>
      <c r="H2593" s="12"/>
      <c r="I2593" s="12"/>
      <c r="J2593" s="12"/>
      <c r="K2593" s="12"/>
      <c r="L2593" s="12"/>
      <c r="M2593" s="49"/>
      <c r="N2593" s="49"/>
      <c r="O2593" s="12"/>
      <c r="P2593" s="12"/>
      <c r="Q2593" s="12"/>
      <c r="R2593" s="12"/>
      <c r="S2593" s="12"/>
      <c r="T2593" s="12"/>
    </row>
    <row r="2594" spans="1:20" s="1" customFormat="1" x14ac:dyDescent="0.4">
      <c r="A2594" s="12"/>
      <c r="B2594" s="12"/>
      <c r="C2594" s="42"/>
      <c r="D2594" s="12"/>
      <c r="E2594" s="12"/>
      <c r="F2594" s="12"/>
      <c r="G2594" s="12"/>
      <c r="H2594" s="12"/>
      <c r="I2594" s="12"/>
      <c r="J2594" s="12"/>
      <c r="K2594" s="12"/>
      <c r="L2594" s="12"/>
      <c r="M2594" s="49"/>
      <c r="N2594" s="49"/>
      <c r="O2594" s="12"/>
      <c r="P2594" s="12"/>
      <c r="Q2594" s="12"/>
      <c r="R2594" s="12"/>
      <c r="S2594" s="12"/>
      <c r="T2594" s="12"/>
    </row>
    <row r="2595" spans="1:20" s="1" customFormat="1" x14ac:dyDescent="0.4">
      <c r="A2595" s="12"/>
      <c r="B2595" s="12"/>
      <c r="C2595" s="42"/>
      <c r="D2595" s="12"/>
      <c r="E2595" s="12"/>
      <c r="F2595" s="12"/>
      <c r="G2595" s="12"/>
      <c r="H2595" s="12"/>
      <c r="I2595" s="12"/>
      <c r="J2595" s="12"/>
      <c r="K2595" s="12"/>
      <c r="L2595" s="12"/>
      <c r="M2595" s="49"/>
      <c r="N2595" s="49"/>
      <c r="O2595" s="12"/>
      <c r="P2595" s="12"/>
      <c r="Q2595" s="12"/>
      <c r="R2595" s="12"/>
      <c r="S2595" s="12"/>
      <c r="T2595" s="12"/>
    </row>
    <row r="2596" spans="1:20" s="1" customFormat="1" x14ac:dyDescent="0.4">
      <c r="A2596" s="12"/>
      <c r="B2596" s="12"/>
      <c r="C2596" s="42"/>
      <c r="D2596" s="12"/>
      <c r="E2596" s="12"/>
      <c r="F2596" s="12"/>
      <c r="G2596" s="12"/>
      <c r="H2596" s="12"/>
      <c r="I2596" s="12"/>
      <c r="J2596" s="12"/>
      <c r="K2596" s="12"/>
      <c r="L2596" s="12"/>
      <c r="M2596" s="49"/>
      <c r="N2596" s="49"/>
      <c r="O2596" s="12"/>
      <c r="P2596" s="12"/>
      <c r="Q2596" s="12"/>
      <c r="R2596" s="12"/>
      <c r="S2596" s="12"/>
      <c r="T2596" s="12"/>
    </row>
    <row r="2597" spans="1:20" s="1" customFormat="1" x14ac:dyDescent="0.4">
      <c r="A2597" s="12"/>
      <c r="B2597" s="12"/>
      <c r="C2597" s="42"/>
      <c r="D2597" s="12"/>
      <c r="E2597" s="12"/>
      <c r="F2597" s="12"/>
      <c r="G2597" s="12"/>
      <c r="H2597" s="12"/>
      <c r="I2597" s="12"/>
      <c r="J2597" s="12"/>
      <c r="K2597" s="12"/>
      <c r="L2597" s="12"/>
      <c r="M2597" s="49"/>
      <c r="N2597" s="49"/>
      <c r="O2597" s="12"/>
      <c r="P2597" s="12"/>
      <c r="Q2597" s="12"/>
      <c r="R2597" s="12"/>
      <c r="S2597" s="12"/>
      <c r="T2597" s="12"/>
    </row>
    <row r="2598" spans="1:20" s="1" customFormat="1" x14ac:dyDescent="0.4">
      <c r="A2598" s="12"/>
      <c r="B2598" s="12"/>
      <c r="C2598" s="42"/>
      <c r="D2598" s="12"/>
      <c r="E2598" s="12"/>
      <c r="F2598" s="12"/>
      <c r="G2598" s="12"/>
      <c r="H2598" s="12"/>
      <c r="I2598" s="12"/>
      <c r="J2598" s="12"/>
      <c r="K2598" s="12"/>
      <c r="L2598" s="12"/>
      <c r="M2598" s="49"/>
      <c r="N2598" s="49"/>
      <c r="O2598" s="12"/>
      <c r="P2598" s="12"/>
      <c r="Q2598" s="12"/>
      <c r="R2598" s="12"/>
      <c r="S2598" s="12"/>
      <c r="T2598" s="12"/>
    </row>
    <row r="2599" spans="1:20" s="1" customFormat="1" x14ac:dyDescent="0.4">
      <c r="A2599" s="12"/>
      <c r="B2599" s="12"/>
      <c r="C2599" s="42"/>
      <c r="D2599" s="12"/>
      <c r="E2599" s="12"/>
      <c r="F2599" s="12"/>
      <c r="G2599" s="12"/>
      <c r="H2599" s="12"/>
      <c r="I2599" s="12"/>
      <c r="J2599" s="12"/>
      <c r="K2599" s="12"/>
      <c r="L2599" s="12"/>
      <c r="M2599" s="49"/>
      <c r="N2599" s="49"/>
      <c r="O2599" s="12"/>
      <c r="P2599" s="12"/>
      <c r="Q2599" s="12"/>
      <c r="R2599" s="12"/>
      <c r="S2599" s="12"/>
      <c r="T2599" s="12"/>
    </row>
    <row r="2600" spans="1:20" s="1" customFormat="1" x14ac:dyDescent="0.4">
      <c r="A2600" s="12"/>
      <c r="B2600" s="12"/>
      <c r="C2600" s="42"/>
      <c r="D2600" s="12"/>
      <c r="E2600" s="12"/>
      <c r="F2600" s="12"/>
      <c r="G2600" s="12"/>
      <c r="H2600" s="12"/>
      <c r="I2600" s="12"/>
      <c r="J2600" s="12"/>
      <c r="K2600" s="12"/>
      <c r="L2600" s="12"/>
      <c r="M2600" s="49"/>
      <c r="N2600" s="49"/>
      <c r="O2600" s="12"/>
      <c r="P2600" s="12"/>
      <c r="Q2600" s="12"/>
      <c r="R2600" s="12"/>
      <c r="S2600" s="12"/>
      <c r="T2600" s="12"/>
    </row>
    <row r="2601" spans="1:20" s="1" customFormat="1" x14ac:dyDescent="0.4">
      <c r="A2601" s="12"/>
      <c r="B2601" s="12"/>
      <c r="C2601" s="42"/>
      <c r="D2601" s="12"/>
      <c r="E2601" s="12"/>
      <c r="F2601" s="12"/>
      <c r="G2601" s="12"/>
      <c r="H2601" s="12"/>
      <c r="I2601" s="12"/>
      <c r="J2601" s="12"/>
      <c r="K2601" s="12"/>
      <c r="L2601" s="12"/>
      <c r="M2601" s="49"/>
      <c r="N2601" s="49"/>
      <c r="O2601" s="12"/>
      <c r="P2601" s="12"/>
      <c r="Q2601" s="12"/>
      <c r="R2601" s="12"/>
      <c r="S2601" s="12"/>
      <c r="T2601" s="12"/>
    </row>
    <row r="2602" spans="1:20" s="1" customFormat="1" x14ac:dyDescent="0.4">
      <c r="A2602" s="12"/>
      <c r="B2602" s="12"/>
      <c r="C2602" s="42"/>
      <c r="D2602" s="12"/>
      <c r="E2602" s="12"/>
      <c r="F2602" s="12"/>
      <c r="G2602" s="12"/>
      <c r="H2602" s="12"/>
      <c r="I2602" s="12"/>
      <c r="J2602" s="12"/>
      <c r="K2602" s="12"/>
      <c r="L2602" s="12"/>
      <c r="M2602" s="49"/>
      <c r="N2602" s="49"/>
      <c r="O2602" s="12"/>
      <c r="P2602" s="12"/>
      <c r="Q2602" s="12"/>
      <c r="R2602" s="12"/>
      <c r="S2602" s="12"/>
      <c r="T2602" s="12"/>
    </row>
    <row r="2603" spans="1:20" s="1" customFormat="1" x14ac:dyDescent="0.4">
      <c r="A2603" s="12"/>
      <c r="B2603" s="12"/>
      <c r="C2603" s="42"/>
      <c r="D2603" s="12"/>
      <c r="E2603" s="12"/>
      <c r="F2603" s="12"/>
      <c r="G2603" s="12"/>
      <c r="H2603" s="12"/>
      <c r="I2603" s="12"/>
      <c r="J2603" s="12"/>
      <c r="K2603" s="12"/>
      <c r="L2603" s="12"/>
      <c r="M2603" s="49"/>
      <c r="N2603" s="49"/>
      <c r="O2603" s="12"/>
      <c r="P2603" s="12"/>
      <c r="Q2603" s="12"/>
      <c r="R2603" s="12"/>
      <c r="S2603" s="12"/>
      <c r="T2603" s="12"/>
    </row>
    <row r="2604" spans="1:20" s="1" customFormat="1" x14ac:dyDescent="0.4">
      <c r="A2604" s="12"/>
      <c r="B2604" s="12"/>
      <c r="C2604" s="42"/>
      <c r="D2604" s="12"/>
      <c r="E2604" s="12"/>
      <c r="F2604" s="12"/>
      <c r="G2604" s="12"/>
      <c r="H2604" s="12"/>
      <c r="I2604" s="12"/>
      <c r="J2604" s="12"/>
      <c r="K2604" s="12"/>
      <c r="L2604" s="12"/>
      <c r="M2604" s="49"/>
      <c r="N2604" s="49"/>
      <c r="O2604" s="12"/>
      <c r="P2604" s="12"/>
      <c r="Q2604" s="12"/>
      <c r="R2604" s="12"/>
      <c r="S2604" s="12"/>
      <c r="T2604" s="12"/>
    </row>
    <row r="2605" spans="1:20" s="1" customFormat="1" x14ac:dyDescent="0.4">
      <c r="A2605" s="12"/>
      <c r="B2605" s="12"/>
      <c r="C2605" s="42"/>
      <c r="D2605" s="12"/>
      <c r="E2605" s="12"/>
      <c r="F2605" s="12"/>
      <c r="G2605" s="12"/>
      <c r="H2605" s="12"/>
      <c r="I2605" s="12"/>
      <c r="J2605" s="12"/>
      <c r="K2605" s="12"/>
      <c r="L2605" s="12"/>
      <c r="M2605" s="49"/>
      <c r="N2605" s="49"/>
      <c r="O2605" s="12"/>
      <c r="P2605" s="12"/>
      <c r="Q2605" s="12"/>
      <c r="R2605" s="12"/>
      <c r="S2605" s="12"/>
      <c r="T2605" s="12"/>
    </row>
    <row r="2606" spans="1:20" s="1" customFormat="1" x14ac:dyDescent="0.4">
      <c r="A2606" s="12"/>
      <c r="B2606" s="12"/>
      <c r="C2606" s="42"/>
      <c r="D2606" s="12"/>
      <c r="E2606" s="12"/>
      <c r="F2606" s="12"/>
      <c r="G2606" s="12"/>
      <c r="H2606" s="12"/>
      <c r="I2606" s="12"/>
      <c r="J2606" s="12"/>
      <c r="K2606" s="12"/>
      <c r="L2606" s="12"/>
      <c r="M2606" s="49"/>
      <c r="N2606" s="49"/>
      <c r="O2606" s="12"/>
      <c r="P2606" s="12"/>
      <c r="Q2606" s="12"/>
      <c r="R2606" s="12"/>
      <c r="S2606" s="12"/>
      <c r="T2606" s="12"/>
    </row>
    <row r="2607" spans="1:20" s="1" customFormat="1" x14ac:dyDescent="0.4">
      <c r="A2607" s="12"/>
      <c r="B2607" s="12"/>
      <c r="C2607" s="42"/>
      <c r="D2607" s="12"/>
      <c r="E2607" s="12"/>
      <c r="F2607" s="12"/>
      <c r="G2607" s="12"/>
      <c r="H2607" s="12"/>
      <c r="I2607" s="12"/>
      <c r="J2607" s="12"/>
      <c r="K2607" s="12"/>
      <c r="L2607" s="12"/>
      <c r="M2607" s="49"/>
      <c r="N2607" s="49"/>
      <c r="O2607" s="12"/>
      <c r="P2607" s="12"/>
      <c r="Q2607" s="12"/>
      <c r="R2607" s="12"/>
      <c r="S2607" s="12"/>
      <c r="T2607" s="12"/>
    </row>
    <row r="2608" spans="1:20" s="1" customFormat="1" x14ac:dyDescent="0.4">
      <c r="A2608" s="12"/>
      <c r="B2608" s="12"/>
      <c r="C2608" s="42"/>
      <c r="D2608" s="12"/>
      <c r="E2608" s="12"/>
      <c r="F2608" s="12"/>
      <c r="G2608" s="12"/>
      <c r="H2608" s="12"/>
      <c r="I2608" s="12"/>
      <c r="J2608" s="12"/>
      <c r="K2608" s="12"/>
      <c r="L2608" s="12"/>
      <c r="M2608" s="49"/>
      <c r="N2608" s="49"/>
      <c r="O2608" s="12"/>
      <c r="P2608" s="12"/>
      <c r="Q2608" s="12"/>
      <c r="R2608" s="12"/>
      <c r="S2608" s="12"/>
      <c r="T2608" s="12"/>
    </row>
    <row r="2609" spans="1:20" s="1" customFormat="1" x14ac:dyDescent="0.4">
      <c r="A2609" s="12"/>
      <c r="B2609" s="12"/>
      <c r="C2609" s="42"/>
      <c r="D2609" s="12"/>
      <c r="E2609" s="12"/>
      <c r="F2609" s="12"/>
      <c r="G2609" s="12"/>
      <c r="H2609" s="12"/>
      <c r="I2609" s="12"/>
      <c r="J2609" s="12"/>
      <c r="K2609" s="12"/>
      <c r="L2609" s="12"/>
      <c r="M2609" s="49"/>
      <c r="N2609" s="49"/>
      <c r="O2609" s="12"/>
      <c r="P2609" s="12"/>
      <c r="Q2609" s="12"/>
      <c r="R2609" s="12"/>
      <c r="S2609" s="12"/>
      <c r="T2609" s="12"/>
    </row>
    <row r="2610" spans="1:20" s="1" customFormat="1" x14ac:dyDescent="0.4">
      <c r="A2610" s="12"/>
      <c r="B2610" s="12"/>
      <c r="C2610" s="42"/>
      <c r="D2610" s="12"/>
      <c r="E2610" s="12"/>
      <c r="F2610" s="12"/>
      <c r="G2610" s="12"/>
      <c r="H2610" s="12"/>
      <c r="I2610" s="12"/>
      <c r="J2610" s="12"/>
      <c r="K2610" s="12"/>
      <c r="L2610" s="12"/>
      <c r="M2610" s="49"/>
      <c r="N2610" s="49"/>
      <c r="O2610" s="12"/>
      <c r="P2610" s="12"/>
      <c r="Q2610" s="12"/>
      <c r="R2610" s="12"/>
      <c r="S2610" s="12"/>
      <c r="T2610" s="12"/>
    </row>
    <row r="2611" spans="1:20" s="1" customFormat="1" x14ac:dyDescent="0.4">
      <c r="A2611" s="12"/>
      <c r="B2611" s="12"/>
      <c r="C2611" s="42"/>
      <c r="D2611" s="12"/>
      <c r="E2611" s="12"/>
      <c r="F2611" s="12"/>
      <c r="G2611" s="12"/>
      <c r="H2611" s="12"/>
      <c r="I2611" s="12"/>
      <c r="J2611" s="12"/>
      <c r="K2611" s="12"/>
      <c r="L2611" s="12"/>
      <c r="M2611" s="49"/>
      <c r="N2611" s="49"/>
      <c r="O2611" s="12"/>
      <c r="P2611" s="12"/>
      <c r="Q2611" s="12"/>
      <c r="R2611" s="12"/>
      <c r="S2611" s="12"/>
      <c r="T2611" s="12"/>
    </row>
    <row r="2612" spans="1:20" s="1" customFormat="1" x14ac:dyDescent="0.4">
      <c r="A2612" s="12"/>
      <c r="B2612" s="12"/>
      <c r="C2612" s="42"/>
      <c r="D2612" s="12"/>
      <c r="E2612" s="12"/>
      <c r="F2612" s="12"/>
      <c r="G2612" s="12"/>
      <c r="H2612" s="12"/>
      <c r="I2612" s="12"/>
      <c r="J2612" s="12"/>
      <c r="K2612" s="12"/>
      <c r="L2612" s="12"/>
      <c r="M2612" s="49"/>
      <c r="N2612" s="49"/>
      <c r="O2612" s="12"/>
      <c r="P2612" s="12"/>
      <c r="Q2612" s="12"/>
      <c r="R2612" s="12"/>
      <c r="S2612" s="12"/>
      <c r="T2612" s="12"/>
    </row>
    <row r="2613" spans="1:20" s="1" customFormat="1" x14ac:dyDescent="0.4">
      <c r="A2613" s="12"/>
      <c r="B2613" s="12"/>
      <c r="C2613" s="42"/>
      <c r="D2613" s="12"/>
      <c r="E2613" s="12"/>
      <c r="F2613" s="12"/>
      <c r="G2613" s="12"/>
      <c r="H2613" s="12"/>
      <c r="I2613" s="12"/>
      <c r="J2613" s="12"/>
      <c r="K2613" s="12"/>
      <c r="L2613" s="12"/>
      <c r="M2613" s="49"/>
      <c r="N2613" s="49"/>
      <c r="O2613" s="12"/>
      <c r="P2613" s="12"/>
      <c r="Q2613" s="12"/>
      <c r="R2613" s="12"/>
      <c r="S2613" s="12"/>
      <c r="T2613" s="12"/>
    </row>
    <row r="2614" spans="1:20" s="1" customFormat="1" x14ac:dyDescent="0.4">
      <c r="A2614" s="12"/>
      <c r="B2614" s="12"/>
      <c r="C2614" s="42"/>
      <c r="D2614" s="12"/>
      <c r="E2614" s="12"/>
      <c r="F2614" s="12"/>
      <c r="G2614" s="12"/>
      <c r="H2614" s="12"/>
      <c r="I2614" s="12"/>
      <c r="J2614" s="12"/>
      <c r="K2614" s="12"/>
      <c r="L2614" s="12"/>
      <c r="M2614" s="49"/>
      <c r="N2614" s="49"/>
      <c r="O2614" s="12"/>
      <c r="P2614" s="12"/>
      <c r="Q2614" s="12"/>
      <c r="R2614" s="12"/>
      <c r="S2614" s="12"/>
      <c r="T2614" s="12"/>
    </row>
    <row r="2615" spans="1:20" s="1" customFormat="1" x14ac:dyDescent="0.4">
      <c r="A2615" s="12"/>
      <c r="B2615" s="12"/>
      <c r="C2615" s="42"/>
      <c r="D2615" s="12"/>
      <c r="E2615" s="12"/>
      <c r="F2615" s="12"/>
      <c r="G2615" s="12"/>
      <c r="H2615" s="12"/>
      <c r="I2615" s="12"/>
      <c r="J2615" s="12"/>
      <c r="K2615" s="12"/>
      <c r="L2615" s="12"/>
      <c r="M2615" s="49"/>
      <c r="N2615" s="49"/>
      <c r="O2615" s="12"/>
      <c r="P2615" s="12"/>
      <c r="Q2615" s="12"/>
      <c r="R2615" s="12"/>
      <c r="S2615" s="12"/>
      <c r="T2615" s="12"/>
    </row>
    <row r="2616" spans="1:20" s="1" customFormat="1" x14ac:dyDescent="0.4">
      <c r="A2616" s="12"/>
      <c r="B2616" s="12"/>
      <c r="C2616" s="42"/>
      <c r="D2616" s="12"/>
      <c r="E2616" s="12"/>
      <c r="F2616" s="12"/>
      <c r="G2616" s="12"/>
      <c r="H2616" s="12"/>
      <c r="I2616" s="12"/>
      <c r="J2616" s="12"/>
      <c r="K2616" s="12"/>
      <c r="L2616" s="12"/>
      <c r="M2616" s="49"/>
      <c r="N2616" s="49"/>
      <c r="O2616" s="12"/>
      <c r="P2616" s="12"/>
      <c r="Q2616" s="12"/>
      <c r="R2616" s="12"/>
      <c r="S2616" s="12"/>
      <c r="T2616" s="12"/>
    </row>
    <row r="2617" spans="1:20" s="1" customFormat="1" x14ac:dyDescent="0.4">
      <c r="A2617" s="12"/>
      <c r="B2617" s="12"/>
      <c r="C2617" s="42"/>
      <c r="D2617" s="12"/>
      <c r="E2617" s="12"/>
      <c r="F2617" s="12"/>
      <c r="G2617" s="12"/>
      <c r="H2617" s="12"/>
      <c r="I2617" s="12"/>
      <c r="J2617" s="12"/>
      <c r="K2617" s="12"/>
      <c r="L2617" s="12"/>
      <c r="M2617" s="49"/>
      <c r="N2617" s="49"/>
      <c r="O2617" s="12"/>
      <c r="P2617" s="12"/>
      <c r="Q2617" s="12"/>
      <c r="R2617" s="12"/>
      <c r="S2617" s="12"/>
      <c r="T2617" s="12"/>
    </row>
    <row r="2618" spans="1:20" s="1" customFormat="1" x14ac:dyDescent="0.4">
      <c r="A2618" s="12"/>
      <c r="B2618" s="12"/>
      <c r="C2618" s="42"/>
      <c r="D2618" s="12"/>
      <c r="E2618" s="12"/>
      <c r="F2618" s="12"/>
      <c r="G2618" s="12"/>
      <c r="H2618" s="12"/>
      <c r="I2618" s="12"/>
      <c r="J2618" s="12"/>
      <c r="K2618" s="12"/>
      <c r="L2618" s="12"/>
      <c r="M2618" s="49"/>
      <c r="N2618" s="49"/>
      <c r="O2618" s="12"/>
      <c r="P2618" s="12"/>
      <c r="Q2618" s="12"/>
      <c r="R2618" s="12"/>
      <c r="S2618" s="12"/>
      <c r="T2618" s="12"/>
    </row>
    <row r="2619" spans="1:20" s="1" customFormat="1" x14ac:dyDescent="0.4">
      <c r="A2619" s="12"/>
      <c r="B2619" s="12"/>
      <c r="C2619" s="42"/>
      <c r="D2619" s="12"/>
      <c r="E2619" s="12"/>
      <c r="F2619" s="12"/>
      <c r="G2619" s="12"/>
      <c r="H2619" s="12"/>
      <c r="I2619" s="12"/>
      <c r="J2619" s="12"/>
      <c r="K2619" s="12"/>
      <c r="L2619" s="12"/>
      <c r="M2619" s="49"/>
      <c r="N2619" s="49"/>
      <c r="O2619" s="12"/>
      <c r="P2619" s="12"/>
      <c r="Q2619" s="12"/>
      <c r="R2619" s="12"/>
      <c r="S2619" s="12"/>
      <c r="T2619" s="12"/>
    </row>
    <row r="2620" spans="1:20" s="1" customFormat="1" x14ac:dyDescent="0.4">
      <c r="A2620" s="12"/>
      <c r="B2620" s="12"/>
      <c r="C2620" s="42"/>
      <c r="D2620" s="12"/>
      <c r="E2620" s="12"/>
      <c r="F2620" s="12"/>
      <c r="G2620" s="12"/>
      <c r="H2620" s="12"/>
      <c r="I2620" s="12"/>
      <c r="J2620" s="12"/>
      <c r="K2620" s="12"/>
      <c r="L2620" s="12"/>
      <c r="M2620" s="49"/>
      <c r="N2620" s="49"/>
      <c r="O2620" s="12"/>
      <c r="P2620" s="12"/>
      <c r="Q2620" s="12"/>
      <c r="R2620" s="12"/>
      <c r="S2620" s="12"/>
      <c r="T2620" s="12"/>
    </row>
    <row r="2621" spans="1:20" s="1" customFormat="1" x14ac:dyDescent="0.4">
      <c r="A2621" s="12"/>
      <c r="B2621" s="12"/>
      <c r="C2621" s="42"/>
      <c r="D2621" s="12"/>
      <c r="E2621" s="12"/>
      <c r="F2621" s="12"/>
      <c r="G2621" s="12"/>
      <c r="H2621" s="12"/>
      <c r="I2621" s="12"/>
      <c r="J2621" s="12"/>
      <c r="K2621" s="12"/>
      <c r="L2621" s="12"/>
      <c r="M2621" s="49"/>
      <c r="N2621" s="49"/>
      <c r="O2621" s="12"/>
      <c r="P2621" s="12"/>
      <c r="Q2621" s="12"/>
      <c r="R2621" s="12"/>
      <c r="S2621" s="12"/>
      <c r="T2621" s="12"/>
    </row>
    <row r="2622" spans="1:20" s="1" customFormat="1" x14ac:dyDescent="0.4">
      <c r="A2622" s="12"/>
      <c r="B2622" s="12"/>
      <c r="C2622" s="42"/>
      <c r="D2622" s="12"/>
      <c r="E2622" s="12"/>
      <c r="F2622" s="12"/>
      <c r="G2622" s="12"/>
      <c r="H2622" s="12"/>
      <c r="I2622" s="12"/>
      <c r="J2622" s="12"/>
      <c r="K2622" s="12"/>
      <c r="L2622" s="12"/>
      <c r="M2622" s="49"/>
      <c r="N2622" s="49"/>
      <c r="O2622" s="12"/>
      <c r="P2622" s="12"/>
      <c r="Q2622" s="12"/>
      <c r="R2622" s="12"/>
      <c r="S2622" s="12"/>
      <c r="T2622" s="12"/>
    </row>
    <row r="2623" spans="1:20" s="1" customFormat="1" x14ac:dyDescent="0.4">
      <c r="A2623" s="12"/>
      <c r="B2623" s="12"/>
      <c r="C2623" s="42"/>
      <c r="D2623" s="12"/>
      <c r="E2623" s="12"/>
      <c r="F2623" s="12"/>
      <c r="G2623" s="12"/>
      <c r="H2623" s="12"/>
      <c r="I2623" s="12"/>
      <c r="J2623" s="12"/>
      <c r="K2623" s="12"/>
      <c r="L2623" s="12"/>
      <c r="M2623" s="49"/>
      <c r="N2623" s="49"/>
      <c r="O2623" s="12"/>
      <c r="P2623" s="12"/>
      <c r="Q2623" s="12"/>
      <c r="R2623" s="12"/>
      <c r="S2623" s="12"/>
      <c r="T2623" s="12"/>
    </row>
    <row r="2624" spans="1:20" s="1" customFormat="1" x14ac:dyDescent="0.4">
      <c r="A2624" s="12"/>
      <c r="B2624" s="12"/>
      <c r="C2624" s="42"/>
      <c r="D2624" s="12"/>
      <c r="E2624" s="12"/>
      <c r="F2624" s="12"/>
      <c r="G2624" s="12"/>
      <c r="H2624" s="12"/>
      <c r="I2624" s="12"/>
      <c r="J2624" s="12"/>
      <c r="K2624" s="12"/>
      <c r="L2624" s="12"/>
      <c r="M2624" s="49"/>
      <c r="N2624" s="49"/>
      <c r="O2624" s="12"/>
      <c r="P2624" s="12"/>
      <c r="Q2624" s="12"/>
      <c r="R2624" s="12"/>
      <c r="S2624" s="12"/>
      <c r="T2624" s="12"/>
    </row>
    <row r="2625" spans="1:20" s="1" customFormat="1" x14ac:dyDescent="0.4">
      <c r="A2625" s="12"/>
      <c r="B2625" s="12"/>
      <c r="C2625" s="42"/>
      <c r="D2625" s="12"/>
      <c r="E2625" s="12"/>
      <c r="F2625" s="12"/>
      <c r="G2625" s="12"/>
      <c r="H2625" s="12"/>
      <c r="I2625" s="12"/>
      <c r="J2625" s="12"/>
      <c r="K2625" s="12"/>
      <c r="L2625" s="12"/>
      <c r="M2625" s="49"/>
      <c r="N2625" s="49"/>
      <c r="O2625" s="12"/>
      <c r="P2625" s="12"/>
      <c r="Q2625" s="12"/>
      <c r="R2625" s="12"/>
      <c r="S2625" s="12"/>
      <c r="T2625" s="12"/>
    </row>
    <row r="2626" spans="1:20" s="1" customFormat="1" x14ac:dyDescent="0.4">
      <c r="A2626" s="12"/>
      <c r="B2626" s="12"/>
      <c r="C2626" s="42"/>
      <c r="D2626" s="12"/>
      <c r="E2626" s="12"/>
      <c r="F2626" s="12"/>
      <c r="G2626" s="12"/>
      <c r="H2626" s="12"/>
      <c r="I2626" s="12"/>
      <c r="J2626" s="12"/>
      <c r="K2626" s="12"/>
      <c r="L2626" s="12"/>
      <c r="M2626" s="49"/>
      <c r="N2626" s="49"/>
      <c r="O2626" s="12"/>
      <c r="P2626" s="12"/>
      <c r="Q2626" s="12"/>
      <c r="R2626" s="12"/>
      <c r="S2626" s="12"/>
      <c r="T2626" s="12"/>
    </row>
    <row r="2627" spans="1:20" s="1" customFormat="1" x14ac:dyDescent="0.4">
      <c r="A2627" s="12"/>
      <c r="B2627" s="12"/>
      <c r="C2627" s="42"/>
      <c r="D2627" s="12"/>
      <c r="E2627" s="12"/>
      <c r="F2627" s="12"/>
      <c r="G2627" s="12"/>
      <c r="H2627" s="12"/>
      <c r="I2627" s="12"/>
      <c r="J2627" s="12"/>
      <c r="K2627" s="12"/>
      <c r="L2627" s="12"/>
      <c r="M2627" s="49"/>
      <c r="N2627" s="49"/>
      <c r="O2627" s="12"/>
      <c r="P2627" s="12"/>
      <c r="Q2627" s="12"/>
      <c r="R2627" s="12"/>
      <c r="S2627" s="12"/>
      <c r="T2627" s="12"/>
    </row>
    <row r="2628" spans="1:20" s="1" customFormat="1" x14ac:dyDescent="0.4">
      <c r="A2628" s="12"/>
      <c r="B2628" s="12"/>
      <c r="C2628" s="42"/>
      <c r="D2628" s="12"/>
      <c r="E2628" s="12"/>
      <c r="F2628" s="12"/>
      <c r="G2628" s="12"/>
      <c r="H2628" s="12"/>
      <c r="I2628" s="12"/>
      <c r="J2628" s="12"/>
      <c r="K2628" s="12"/>
      <c r="L2628" s="12"/>
      <c r="M2628" s="49"/>
      <c r="N2628" s="49"/>
      <c r="O2628" s="12"/>
      <c r="P2628" s="12"/>
      <c r="Q2628" s="12"/>
      <c r="R2628" s="12"/>
      <c r="S2628" s="12"/>
      <c r="T2628" s="12"/>
    </row>
    <row r="2629" spans="1:20" s="1" customFormat="1" x14ac:dyDescent="0.4">
      <c r="A2629" s="12"/>
      <c r="B2629" s="12"/>
      <c r="C2629" s="42"/>
      <c r="D2629" s="12"/>
      <c r="E2629" s="12"/>
      <c r="F2629" s="12"/>
      <c r="G2629" s="12"/>
      <c r="H2629" s="12"/>
      <c r="I2629" s="12"/>
      <c r="J2629" s="12"/>
      <c r="K2629" s="12"/>
      <c r="L2629" s="12"/>
      <c r="M2629" s="49"/>
      <c r="N2629" s="49"/>
      <c r="O2629" s="12"/>
      <c r="P2629" s="12"/>
      <c r="Q2629" s="12"/>
      <c r="R2629" s="12"/>
      <c r="S2629" s="12"/>
      <c r="T2629" s="12"/>
    </row>
    <row r="2630" spans="1:20" s="1" customFormat="1" x14ac:dyDescent="0.4">
      <c r="A2630" s="12"/>
      <c r="B2630" s="12"/>
      <c r="C2630" s="42"/>
      <c r="D2630" s="12"/>
      <c r="E2630" s="12"/>
      <c r="F2630" s="12"/>
      <c r="G2630" s="12"/>
      <c r="H2630" s="12"/>
      <c r="I2630" s="12"/>
      <c r="J2630" s="12"/>
      <c r="K2630" s="12"/>
      <c r="L2630" s="12"/>
      <c r="M2630" s="49"/>
      <c r="N2630" s="49"/>
      <c r="O2630" s="12"/>
      <c r="P2630" s="12"/>
      <c r="Q2630" s="12"/>
      <c r="R2630" s="12"/>
      <c r="S2630" s="12"/>
      <c r="T2630" s="12"/>
    </row>
    <row r="2631" spans="1:20" s="1" customFormat="1" x14ac:dyDescent="0.4">
      <c r="A2631" s="12"/>
      <c r="B2631" s="12"/>
      <c r="C2631" s="42"/>
      <c r="D2631" s="12"/>
      <c r="E2631" s="12"/>
      <c r="F2631" s="12"/>
      <c r="G2631" s="12"/>
      <c r="H2631" s="12"/>
      <c r="I2631" s="12"/>
      <c r="J2631" s="12"/>
      <c r="K2631" s="12"/>
      <c r="L2631" s="12"/>
      <c r="M2631" s="49"/>
      <c r="N2631" s="49"/>
      <c r="O2631" s="12"/>
      <c r="P2631" s="12"/>
      <c r="Q2631" s="12"/>
      <c r="R2631" s="12"/>
      <c r="S2631" s="12"/>
      <c r="T2631" s="12"/>
    </row>
    <row r="2632" spans="1:20" s="1" customFormat="1" x14ac:dyDescent="0.4">
      <c r="A2632" s="12"/>
      <c r="B2632" s="12"/>
      <c r="C2632" s="42"/>
      <c r="D2632" s="12"/>
      <c r="E2632" s="12"/>
      <c r="F2632" s="12"/>
      <c r="G2632" s="12"/>
      <c r="H2632" s="12"/>
      <c r="I2632" s="12"/>
      <c r="J2632" s="12"/>
      <c r="K2632" s="12"/>
      <c r="L2632" s="12"/>
      <c r="M2632" s="49"/>
      <c r="N2632" s="49"/>
      <c r="O2632" s="12"/>
      <c r="P2632" s="12"/>
      <c r="Q2632" s="12"/>
      <c r="R2632" s="12"/>
      <c r="S2632" s="12"/>
      <c r="T2632" s="12"/>
    </row>
    <row r="2633" spans="1:20" s="1" customFormat="1" x14ac:dyDescent="0.4">
      <c r="A2633" s="12"/>
      <c r="B2633" s="12"/>
      <c r="C2633" s="42"/>
      <c r="D2633" s="12"/>
      <c r="E2633" s="12"/>
      <c r="F2633" s="12"/>
      <c r="G2633" s="12"/>
      <c r="H2633" s="12"/>
      <c r="I2633" s="12"/>
      <c r="J2633" s="12"/>
      <c r="K2633" s="12"/>
      <c r="L2633" s="12"/>
      <c r="M2633" s="49"/>
      <c r="N2633" s="49"/>
      <c r="O2633" s="12"/>
      <c r="P2633" s="12"/>
      <c r="Q2633" s="12"/>
      <c r="R2633" s="12"/>
      <c r="S2633" s="12"/>
      <c r="T2633" s="12"/>
    </row>
    <row r="2634" spans="1:20" s="1" customFormat="1" x14ac:dyDescent="0.4">
      <c r="A2634" s="12"/>
      <c r="B2634" s="12"/>
      <c r="C2634" s="42"/>
      <c r="D2634" s="12"/>
      <c r="E2634" s="12"/>
      <c r="F2634" s="12"/>
      <c r="G2634" s="12"/>
      <c r="H2634" s="12"/>
      <c r="I2634" s="12"/>
      <c r="J2634" s="12"/>
      <c r="K2634" s="12"/>
      <c r="L2634" s="12"/>
      <c r="M2634" s="49"/>
      <c r="N2634" s="49"/>
      <c r="O2634" s="12"/>
      <c r="P2634" s="12"/>
      <c r="Q2634" s="12"/>
      <c r="R2634" s="12"/>
      <c r="S2634" s="12"/>
      <c r="T2634" s="12"/>
    </row>
    <row r="2635" spans="1:20" s="1" customFormat="1" x14ac:dyDescent="0.4">
      <c r="A2635" s="12"/>
      <c r="B2635" s="12"/>
      <c r="C2635" s="42"/>
      <c r="D2635" s="12"/>
      <c r="E2635" s="12"/>
      <c r="F2635" s="12"/>
      <c r="G2635" s="12"/>
      <c r="H2635" s="12"/>
      <c r="I2635" s="12"/>
      <c r="J2635" s="12"/>
      <c r="K2635" s="12"/>
      <c r="L2635" s="12"/>
      <c r="M2635" s="49"/>
      <c r="N2635" s="49"/>
      <c r="O2635" s="12"/>
      <c r="P2635" s="12"/>
      <c r="Q2635" s="12"/>
      <c r="R2635" s="12"/>
      <c r="S2635" s="12"/>
      <c r="T2635" s="12"/>
    </row>
    <row r="2636" spans="1:20" s="1" customFormat="1" x14ac:dyDescent="0.4">
      <c r="A2636" s="12"/>
      <c r="B2636" s="12"/>
      <c r="C2636" s="42"/>
      <c r="D2636" s="12"/>
      <c r="E2636" s="12"/>
      <c r="F2636" s="12"/>
      <c r="G2636" s="12"/>
      <c r="H2636" s="12"/>
      <c r="I2636" s="12"/>
      <c r="J2636" s="12"/>
      <c r="K2636" s="12"/>
      <c r="L2636" s="12"/>
      <c r="M2636" s="49"/>
      <c r="N2636" s="49"/>
      <c r="O2636" s="12"/>
      <c r="P2636" s="12"/>
      <c r="Q2636" s="12"/>
      <c r="R2636" s="12"/>
      <c r="S2636" s="12"/>
      <c r="T2636" s="12"/>
    </row>
    <row r="2637" spans="1:20" s="1" customFormat="1" x14ac:dyDescent="0.4">
      <c r="A2637" s="12"/>
      <c r="B2637" s="12"/>
      <c r="C2637" s="42"/>
      <c r="D2637" s="12"/>
      <c r="E2637" s="12"/>
      <c r="F2637" s="12"/>
      <c r="G2637" s="12"/>
      <c r="H2637" s="12"/>
      <c r="I2637" s="12"/>
      <c r="J2637" s="12"/>
      <c r="K2637" s="12"/>
      <c r="L2637" s="12"/>
      <c r="M2637" s="49"/>
      <c r="N2637" s="49"/>
      <c r="O2637" s="12"/>
      <c r="P2637" s="12"/>
      <c r="Q2637" s="12"/>
      <c r="R2637" s="12"/>
      <c r="S2637" s="12"/>
      <c r="T2637" s="12"/>
    </row>
    <row r="2638" spans="1:20" s="1" customFormat="1" x14ac:dyDescent="0.4">
      <c r="A2638" s="12"/>
      <c r="B2638" s="12"/>
      <c r="C2638" s="42"/>
      <c r="D2638" s="12"/>
      <c r="E2638" s="12"/>
      <c r="F2638" s="12"/>
      <c r="G2638" s="12"/>
      <c r="H2638" s="12"/>
      <c r="I2638" s="12"/>
      <c r="J2638" s="12"/>
      <c r="K2638" s="12"/>
      <c r="L2638" s="12"/>
      <c r="M2638" s="49"/>
      <c r="N2638" s="49"/>
      <c r="O2638" s="12"/>
      <c r="P2638" s="12"/>
      <c r="Q2638" s="12"/>
      <c r="R2638" s="12"/>
      <c r="S2638" s="12"/>
      <c r="T2638" s="12"/>
    </row>
    <row r="2639" spans="1:20" s="1" customFormat="1" x14ac:dyDescent="0.4">
      <c r="A2639" s="12"/>
      <c r="B2639" s="12"/>
      <c r="C2639" s="42"/>
      <c r="D2639" s="12"/>
      <c r="E2639" s="12"/>
      <c r="F2639" s="12"/>
      <c r="G2639" s="12"/>
      <c r="H2639" s="12"/>
      <c r="I2639" s="12"/>
      <c r="J2639" s="12"/>
      <c r="K2639" s="12"/>
      <c r="L2639" s="12"/>
      <c r="M2639" s="49"/>
      <c r="N2639" s="49"/>
      <c r="O2639" s="12"/>
      <c r="P2639" s="12"/>
      <c r="Q2639" s="12"/>
      <c r="R2639" s="12"/>
      <c r="S2639" s="12"/>
      <c r="T2639" s="12"/>
    </row>
    <row r="2640" spans="1:20" s="1" customFormat="1" x14ac:dyDescent="0.4">
      <c r="A2640" s="12"/>
      <c r="B2640" s="12"/>
      <c r="C2640" s="42"/>
      <c r="D2640" s="12"/>
      <c r="E2640" s="12"/>
      <c r="F2640" s="12"/>
      <c r="G2640" s="12"/>
      <c r="H2640" s="12"/>
      <c r="I2640" s="12"/>
      <c r="J2640" s="12"/>
      <c r="K2640" s="12"/>
      <c r="L2640" s="12"/>
      <c r="M2640" s="49"/>
      <c r="N2640" s="49"/>
      <c r="O2640" s="12"/>
      <c r="P2640" s="12"/>
      <c r="Q2640" s="12"/>
      <c r="R2640" s="12"/>
      <c r="S2640" s="12"/>
      <c r="T2640" s="12"/>
    </row>
    <row r="2641" spans="1:20" s="1" customFormat="1" x14ac:dyDescent="0.4">
      <c r="A2641" s="12"/>
      <c r="B2641" s="12"/>
      <c r="C2641" s="42"/>
      <c r="D2641" s="12"/>
      <c r="E2641" s="12"/>
      <c r="F2641" s="12"/>
      <c r="G2641" s="12"/>
      <c r="H2641" s="12"/>
      <c r="I2641" s="12"/>
      <c r="J2641" s="12"/>
      <c r="K2641" s="12"/>
      <c r="L2641" s="12"/>
      <c r="M2641" s="49"/>
      <c r="N2641" s="49"/>
      <c r="O2641" s="12"/>
      <c r="P2641" s="12"/>
      <c r="Q2641" s="12"/>
      <c r="R2641" s="12"/>
      <c r="S2641" s="12"/>
      <c r="T2641" s="12"/>
    </row>
    <row r="2642" spans="1:20" s="1" customFormat="1" x14ac:dyDescent="0.4">
      <c r="A2642" s="12"/>
      <c r="B2642" s="12"/>
      <c r="C2642" s="42"/>
      <c r="D2642" s="12"/>
      <c r="E2642" s="12"/>
      <c r="F2642" s="12"/>
      <c r="G2642" s="12"/>
      <c r="H2642" s="12"/>
      <c r="I2642" s="12"/>
      <c r="J2642" s="12"/>
      <c r="K2642" s="12"/>
      <c r="L2642" s="12"/>
      <c r="M2642" s="49"/>
      <c r="N2642" s="49"/>
      <c r="O2642" s="12"/>
      <c r="P2642" s="12"/>
      <c r="Q2642" s="12"/>
      <c r="R2642" s="12"/>
      <c r="S2642" s="12"/>
      <c r="T2642" s="12"/>
    </row>
    <row r="2643" spans="1:20" s="1" customFormat="1" x14ac:dyDescent="0.4">
      <c r="A2643" s="12"/>
      <c r="B2643" s="12"/>
      <c r="C2643" s="42"/>
      <c r="D2643" s="12"/>
      <c r="E2643" s="12"/>
      <c r="F2643" s="12"/>
      <c r="G2643" s="12"/>
      <c r="H2643" s="12"/>
      <c r="I2643" s="12"/>
      <c r="J2643" s="12"/>
      <c r="K2643" s="12"/>
      <c r="L2643" s="12"/>
      <c r="M2643" s="49"/>
      <c r="N2643" s="49"/>
      <c r="O2643" s="12"/>
      <c r="P2643" s="12"/>
      <c r="Q2643" s="12"/>
      <c r="R2643" s="12"/>
      <c r="S2643" s="12"/>
      <c r="T2643" s="12"/>
    </row>
    <row r="2644" spans="1:20" s="1" customFormat="1" x14ac:dyDescent="0.4">
      <c r="A2644" s="12"/>
      <c r="B2644" s="12"/>
      <c r="C2644" s="42"/>
      <c r="D2644" s="12"/>
      <c r="E2644" s="12"/>
      <c r="F2644" s="12"/>
      <c r="G2644" s="12"/>
      <c r="H2644" s="12"/>
      <c r="I2644" s="12"/>
      <c r="J2644" s="12"/>
      <c r="K2644" s="12"/>
      <c r="L2644" s="12"/>
      <c r="M2644" s="49"/>
      <c r="N2644" s="49"/>
      <c r="O2644" s="12"/>
      <c r="P2644" s="12"/>
      <c r="Q2644" s="12"/>
      <c r="R2644" s="12"/>
      <c r="S2644" s="12"/>
      <c r="T2644" s="12"/>
    </row>
    <row r="2645" spans="1:20" s="1" customFormat="1" x14ac:dyDescent="0.4">
      <c r="A2645" s="12"/>
      <c r="B2645" s="12"/>
      <c r="C2645" s="42"/>
      <c r="D2645" s="12"/>
      <c r="E2645" s="12"/>
      <c r="F2645" s="12"/>
      <c r="G2645" s="12"/>
      <c r="H2645" s="12"/>
      <c r="I2645" s="12"/>
      <c r="J2645" s="12"/>
      <c r="K2645" s="12"/>
      <c r="L2645" s="12"/>
      <c r="M2645" s="49"/>
      <c r="N2645" s="49"/>
      <c r="O2645" s="12"/>
      <c r="P2645" s="12"/>
      <c r="Q2645" s="12"/>
      <c r="R2645" s="12"/>
      <c r="S2645" s="12"/>
      <c r="T2645" s="12"/>
    </row>
    <row r="2646" spans="1:20" s="1" customFormat="1" x14ac:dyDescent="0.4">
      <c r="A2646" s="12"/>
      <c r="B2646" s="12"/>
      <c r="C2646" s="42"/>
      <c r="D2646" s="12"/>
      <c r="E2646" s="12"/>
      <c r="F2646" s="12"/>
      <c r="G2646" s="12"/>
      <c r="H2646" s="12"/>
      <c r="I2646" s="12"/>
      <c r="J2646" s="12"/>
      <c r="K2646" s="12"/>
      <c r="L2646" s="12"/>
      <c r="M2646" s="49"/>
      <c r="N2646" s="49"/>
      <c r="O2646" s="12"/>
      <c r="P2646" s="12"/>
      <c r="Q2646" s="12"/>
      <c r="R2646" s="12"/>
      <c r="S2646" s="12"/>
      <c r="T2646" s="12"/>
    </row>
    <row r="2647" spans="1:20" s="1" customFormat="1" x14ac:dyDescent="0.4">
      <c r="A2647" s="12"/>
      <c r="B2647" s="12"/>
      <c r="C2647" s="42"/>
      <c r="D2647" s="12"/>
      <c r="E2647" s="12"/>
      <c r="F2647" s="12"/>
      <c r="G2647" s="12"/>
      <c r="H2647" s="12"/>
      <c r="I2647" s="12"/>
      <c r="J2647" s="12"/>
      <c r="K2647" s="12"/>
      <c r="L2647" s="12"/>
      <c r="M2647" s="49"/>
      <c r="N2647" s="49"/>
      <c r="O2647" s="12"/>
      <c r="P2647" s="12"/>
      <c r="Q2647" s="12"/>
      <c r="R2647" s="12"/>
      <c r="S2647" s="12"/>
      <c r="T2647" s="12"/>
    </row>
    <row r="2648" spans="1:20" s="1" customFormat="1" x14ac:dyDescent="0.4">
      <c r="A2648" s="12"/>
      <c r="B2648" s="12"/>
      <c r="C2648" s="42"/>
      <c r="D2648" s="12"/>
      <c r="E2648" s="12"/>
      <c r="F2648" s="12"/>
      <c r="G2648" s="12"/>
      <c r="H2648" s="12"/>
      <c r="I2648" s="12"/>
      <c r="J2648" s="12"/>
      <c r="K2648" s="12"/>
      <c r="L2648" s="12"/>
      <c r="M2648" s="49"/>
      <c r="N2648" s="49"/>
      <c r="O2648" s="12"/>
      <c r="P2648" s="12"/>
      <c r="Q2648" s="12"/>
      <c r="R2648" s="12"/>
      <c r="S2648" s="12"/>
      <c r="T2648" s="12"/>
    </row>
    <row r="2649" spans="1:20" s="1" customFormat="1" x14ac:dyDescent="0.4">
      <c r="A2649" s="12"/>
      <c r="B2649" s="12"/>
      <c r="C2649" s="42"/>
      <c r="D2649" s="12"/>
      <c r="E2649" s="12"/>
      <c r="F2649" s="12"/>
      <c r="G2649" s="12"/>
      <c r="H2649" s="12"/>
      <c r="I2649" s="12"/>
      <c r="J2649" s="12"/>
      <c r="K2649" s="12"/>
      <c r="L2649" s="12"/>
      <c r="M2649" s="49"/>
      <c r="N2649" s="49"/>
      <c r="O2649" s="12"/>
      <c r="P2649" s="12"/>
      <c r="Q2649" s="12"/>
      <c r="R2649" s="12"/>
      <c r="S2649" s="12"/>
      <c r="T2649" s="12"/>
    </row>
    <row r="2650" spans="1:20" s="1" customFormat="1" x14ac:dyDescent="0.4">
      <c r="A2650" s="12"/>
      <c r="B2650" s="12"/>
      <c r="C2650" s="42"/>
      <c r="D2650" s="12"/>
      <c r="E2650" s="12"/>
      <c r="F2650" s="12"/>
      <c r="G2650" s="12"/>
      <c r="H2650" s="12"/>
      <c r="I2650" s="12"/>
      <c r="J2650" s="12"/>
      <c r="K2650" s="12"/>
      <c r="L2650" s="12"/>
      <c r="M2650" s="49"/>
      <c r="N2650" s="49"/>
      <c r="O2650" s="12"/>
      <c r="P2650" s="12"/>
      <c r="Q2650" s="12"/>
      <c r="R2650" s="12"/>
      <c r="S2650" s="12"/>
      <c r="T2650" s="12"/>
    </row>
    <row r="2651" spans="1:20" s="1" customFormat="1" x14ac:dyDescent="0.4">
      <c r="A2651" s="12"/>
      <c r="B2651" s="12"/>
      <c r="C2651" s="42"/>
      <c r="D2651" s="12"/>
      <c r="E2651" s="12"/>
      <c r="F2651" s="12"/>
      <c r="G2651" s="12"/>
      <c r="H2651" s="12"/>
      <c r="I2651" s="12"/>
      <c r="J2651" s="12"/>
      <c r="K2651" s="12"/>
      <c r="L2651" s="12"/>
      <c r="M2651" s="49"/>
      <c r="N2651" s="49"/>
      <c r="O2651" s="12"/>
      <c r="P2651" s="12"/>
      <c r="Q2651" s="12"/>
      <c r="R2651" s="12"/>
      <c r="S2651" s="12"/>
      <c r="T2651" s="12"/>
    </row>
    <row r="2652" spans="1:20" s="1" customFormat="1" x14ac:dyDescent="0.4">
      <c r="A2652" s="12"/>
      <c r="B2652" s="12"/>
      <c r="C2652" s="42"/>
      <c r="D2652" s="12"/>
      <c r="E2652" s="12"/>
      <c r="F2652" s="12"/>
      <c r="G2652" s="12"/>
      <c r="H2652" s="12"/>
      <c r="I2652" s="12"/>
      <c r="J2652" s="12"/>
      <c r="K2652" s="12"/>
      <c r="L2652" s="12"/>
      <c r="M2652" s="49"/>
      <c r="N2652" s="49"/>
      <c r="O2652" s="12"/>
      <c r="P2652" s="12"/>
      <c r="Q2652" s="12"/>
      <c r="R2652" s="12"/>
      <c r="S2652" s="12"/>
      <c r="T2652" s="12"/>
    </row>
    <row r="2653" spans="1:20" s="1" customFormat="1" x14ac:dyDescent="0.4">
      <c r="A2653" s="12"/>
      <c r="B2653" s="12"/>
      <c r="C2653" s="42"/>
      <c r="D2653" s="12"/>
      <c r="E2653" s="12"/>
      <c r="F2653" s="12"/>
      <c r="G2653" s="12"/>
      <c r="H2653" s="12"/>
      <c r="I2653" s="12"/>
      <c r="J2653" s="12"/>
      <c r="K2653" s="12"/>
      <c r="L2653" s="12"/>
      <c r="M2653" s="49"/>
      <c r="N2653" s="49"/>
      <c r="O2653" s="12"/>
      <c r="P2653" s="12"/>
      <c r="Q2653" s="12"/>
      <c r="R2653" s="12"/>
      <c r="S2653" s="12"/>
      <c r="T2653" s="12"/>
    </row>
    <row r="2654" spans="1:20" s="1" customFormat="1" x14ac:dyDescent="0.4">
      <c r="A2654" s="12"/>
      <c r="B2654" s="12"/>
      <c r="C2654" s="42"/>
      <c r="D2654" s="12"/>
      <c r="E2654" s="12"/>
      <c r="F2654" s="12"/>
      <c r="G2654" s="12"/>
      <c r="H2654" s="12"/>
      <c r="I2654" s="12"/>
      <c r="J2654" s="12"/>
      <c r="K2654" s="12"/>
      <c r="L2654" s="12"/>
      <c r="M2654" s="49"/>
      <c r="N2654" s="49"/>
      <c r="O2654" s="12"/>
      <c r="P2654" s="12"/>
      <c r="Q2654" s="12"/>
      <c r="R2654" s="12"/>
      <c r="S2654" s="12"/>
      <c r="T2654" s="12"/>
    </row>
    <row r="2655" spans="1:20" s="1" customFormat="1" x14ac:dyDescent="0.4">
      <c r="A2655" s="12"/>
      <c r="B2655" s="12"/>
      <c r="C2655" s="42"/>
      <c r="D2655" s="12"/>
      <c r="E2655" s="12"/>
      <c r="F2655" s="12"/>
      <c r="G2655" s="12"/>
      <c r="H2655" s="12"/>
      <c r="I2655" s="12"/>
      <c r="J2655" s="12"/>
      <c r="K2655" s="12"/>
      <c r="L2655" s="12"/>
      <c r="M2655" s="49"/>
      <c r="N2655" s="49"/>
      <c r="O2655" s="12"/>
      <c r="P2655" s="12"/>
      <c r="Q2655" s="12"/>
      <c r="R2655" s="12"/>
      <c r="S2655" s="12"/>
      <c r="T2655" s="12"/>
    </row>
    <row r="2656" spans="1:20" s="1" customFormat="1" x14ac:dyDescent="0.4">
      <c r="A2656" s="12"/>
      <c r="B2656" s="12"/>
      <c r="C2656" s="42"/>
      <c r="D2656" s="12"/>
      <c r="E2656" s="12"/>
      <c r="F2656" s="12"/>
      <c r="G2656" s="12"/>
      <c r="H2656" s="12"/>
      <c r="I2656" s="12"/>
      <c r="J2656" s="12"/>
      <c r="K2656" s="12"/>
      <c r="L2656" s="12"/>
      <c r="M2656" s="49"/>
      <c r="N2656" s="49"/>
      <c r="O2656" s="12"/>
      <c r="P2656" s="12"/>
      <c r="Q2656" s="12"/>
      <c r="R2656" s="12"/>
      <c r="S2656" s="12"/>
      <c r="T2656" s="12"/>
    </row>
    <row r="2657" spans="1:20" s="1" customFormat="1" x14ac:dyDescent="0.4">
      <c r="A2657" s="12"/>
      <c r="B2657" s="12"/>
      <c r="C2657" s="42"/>
      <c r="D2657" s="12"/>
      <c r="E2657" s="12"/>
      <c r="F2657" s="12"/>
      <c r="G2657" s="12"/>
      <c r="H2657" s="12"/>
      <c r="I2657" s="12"/>
      <c r="J2657" s="12"/>
      <c r="K2657" s="12"/>
      <c r="L2657" s="12"/>
      <c r="M2657" s="49"/>
      <c r="N2657" s="49"/>
      <c r="O2657" s="12"/>
      <c r="P2657" s="12"/>
      <c r="Q2657" s="12"/>
      <c r="R2657" s="12"/>
      <c r="S2657" s="12"/>
      <c r="T2657" s="12"/>
    </row>
    <row r="2658" spans="1:20" s="1" customFormat="1" x14ac:dyDescent="0.4">
      <c r="A2658" s="12"/>
      <c r="B2658" s="12"/>
      <c r="C2658" s="42"/>
      <c r="D2658" s="12"/>
      <c r="E2658" s="12"/>
      <c r="F2658" s="12"/>
      <c r="G2658" s="12"/>
      <c r="H2658" s="12"/>
      <c r="I2658" s="12"/>
      <c r="J2658" s="12"/>
      <c r="K2658" s="12"/>
      <c r="L2658" s="12"/>
      <c r="M2658" s="49"/>
      <c r="N2658" s="49"/>
      <c r="O2658" s="12"/>
      <c r="P2658" s="12"/>
      <c r="Q2658" s="12"/>
      <c r="R2658" s="12"/>
      <c r="S2658" s="12"/>
      <c r="T2658" s="12"/>
    </row>
    <row r="2659" spans="1:20" s="1" customFormat="1" x14ac:dyDescent="0.4">
      <c r="A2659" s="12"/>
      <c r="B2659" s="12"/>
      <c r="C2659" s="42"/>
      <c r="D2659" s="12"/>
      <c r="E2659" s="12"/>
      <c r="F2659" s="12"/>
      <c r="G2659" s="12"/>
      <c r="H2659" s="12"/>
      <c r="I2659" s="12"/>
      <c r="J2659" s="12"/>
      <c r="K2659" s="12"/>
      <c r="L2659" s="12"/>
      <c r="M2659" s="49"/>
      <c r="N2659" s="49"/>
      <c r="O2659" s="12"/>
      <c r="P2659" s="12"/>
      <c r="Q2659" s="12"/>
      <c r="R2659" s="12"/>
      <c r="S2659" s="12"/>
      <c r="T2659" s="12"/>
    </row>
    <row r="2660" spans="1:20" s="1" customFormat="1" x14ac:dyDescent="0.4">
      <c r="A2660" s="12"/>
      <c r="B2660" s="12"/>
      <c r="C2660" s="42"/>
      <c r="D2660" s="12"/>
      <c r="E2660" s="12"/>
      <c r="F2660" s="12"/>
      <c r="G2660" s="12"/>
      <c r="H2660" s="12"/>
      <c r="I2660" s="12"/>
      <c r="J2660" s="12"/>
      <c r="K2660" s="12"/>
      <c r="L2660" s="12"/>
      <c r="M2660" s="49"/>
      <c r="N2660" s="49"/>
      <c r="O2660" s="12"/>
      <c r="P2660" s="12"/>
      <c r="Q2660" s="12"/>
      <c r="R2660" s="12"/>
      <c r="S2660" s="12"/>
      <c r="T2660" s="12"/>
    </row>
    <row r="2661" spans="1:20" s="1" customFormat="1" x14ac:dyDescent="0.4">
      <c r="A2661" s="12"/>
      <c r="B2661" s="12"/>
      <c r="C2661" s="42"/>
      <c r="D2661" s="12"/>
      <c r="E2661" s="12"/>
      <c r="F2661" s="12"/>
      <c r="G2661" s="12"/>
      <c r="H2661" s="12"/>
      <c r="I2661" s="12"/>
      <c r="J2661" s="12"/>
      <c r="K2661" s="12"/>
      <c r="L2661" s="12"/>
      <c r="M2661" s="49"/>
      <c r="N2661" s="49"/>
      <c r="O2661" s="12"/>
      <c r="P2661" s="12"/>
      <c r="Q2661" s="12"/>
      <c r="R2661" s="12"/>
      <c r="S2661" s="12"/>
      <c r="T2661" s="12"/>
    </row>
    <row r="2662" spans="1:20" s="1" customFormat="1" x14ac:dyDescent="0.4">
      <c r="A2662" s="12"/>
      <c r="B2662" s="12"/>
      <c r="C2662" s="42"/>
      <c r="D2662" s="12"/>
      <c r="E2662" s="12"/>
      <c r="F2662" s="12"/>
      <c r="G2662" s="12"/>
      <c r="H2662" s="12"/>
      <c r="I2662" s="12"/>
      <c r="J2662" s="12"/>
      <c r="K2662" s="12"/>
      <c r="L2662" s="12"/>
      <c r="M2662" s="49"/>
      <c r="N2662" s="49"/>
      <c r="O2662" s="12"/>
      <c r="P2662" s="12"/>
      <c r="Q2662" s="12"/>
      <c r="R2662" s="12"/>
      <c r="S2662" s="12"/>
      <c r="T2662" s="12"/>
    </row>
    <row r="2663" spans="1:20" s="1" customFormat="1" x14ac:dyDescent="0.4">
      <c r="A2663" s="12"/>
      <c r="B2663" s="12"/>
      <c r="C2663" s="42"/>
      <c r="D2663" s="12"/>
      <c r="E2663" s="12"/>
      <c r="F2663" s="12"/>
      <c r="G2663" s="12"/>
      <c r="H2663" s="12"/>
      <c r="I2663" s="12"/>
      <c r="J2663" s="12"/>
      <c r="K2663" s="12"/>
      <c r="L2663" s="12"/>
      <c r="M2663" s="49"/>
      <c r="N2663" s="49"/>
      <c r="O2663" s="12"/>
      <c r="P2663" s="12"/>
      <c r="Q2663" s="12"/>
      <c r="R2663" s="12"/>
      <c r="S2663" s="12"/>
      <c r="T2663" s="12"/>
    </row>
    <row r="2664" spans="1:20" s="1" customFormat="1" x14ac:dyDescent="0.4">
      <c r="A2664" s="12"/>
      <c r="B2664" s="12"/>
      <c r="C2664" s="42"/>
      <c r="D2664" s="12"/>
      <c r="E2664" s="12"/>
      <c r="F2664" s="12"/>
      <c r="G2664" s="12"/>
      <c r="H2664" s="12"/>
      <c r="I2664" s="12"/>
      <c r="J2664" s="12"/>
      <c r="K2664" s="12"/>
      <c r="L2664" s="12"/>
      <c r="M2664" s="49"/>
      <c r="N2664" s="49"/>
      <c r="O2664" s="12"/>
      <c r="P2664" s="12"/>
      <c r="Q2664" s="12"/>
      <c r="R2664" s="12"/>
      <c r="S2664" s="12"/>
      <c r="T2664" s="12"/>
    </row>
    <row r="2665" spans="1:20" s="1" customFormat="1" x14ac:dyDescent="0.4">
      <c r="A2665" s="12"/>
      <c r="B2665" s="12"/>
      <c r="C2665" s="42"/>
      <c r="D2665" s="12"/>
      <c r="E2665" s="12"/>
      <c r="F2665" s="12"/>
      <c r="G2665" s="12"/>
      <c r="H2665" s="12"/>
      <c r="I2665" s="12"/>
      <c r="J2665" s="12"/>
      <c r="K2665" s="12"/>
      <c r="L2665" s="12"/>
      <c r="M2665" s="49"/>
      <c r="N2665" s="49"/>
      <c r="O2665" s="12"/>
      <c r="P2665" s="12"/>
      <c r="Q2665" s="12"/>
      <c r="R2665" s="12"/>
      <c r="S2665" s="12"/>
      <c r="T2665" s="12"/>
    </row>
    <row r="2666" spans="1:20" s="1" customFormat="1" x14ac:dyDescent="0.4">
      <c r="A2666" s="12"/>
      <c r="B2666" s="12"/>
      <c r="C2666" s="42"/>
      <c r="D2666" s="12"/>
      <c r="E2666" s="12"/>
      <c r="F2666" s="12"/>
      <c r="G2666" s="12"/>
      <c r="H2666" s="12"/>
      <c r="I2666" s="12"/>
      <c r="J2666" s="12"/>
      <c r="K2666" s="12"/>
      <c r="L2666" s="12"/>
      <c r="M2666" s="49"/>
      <c r="N2666" s="49"/>
      <c r="O2666" s="12"/>
      <c r="P2666" s="12"/>
      <c r="Q2666" s="12"/>
      <c r="R2666" s="12"/>
      <c r="S2666" s="12"/>
      <c r="T2666" s="12"/>
    </row>
    <row r="2667" spans="1:20" s="1" customFormat="1" x14ac:dyDescent="0.4">
      <c r="A2667" s="12"/>
      <c r="B2667" s="12"/>
      <c r="C2667" s="42"/>
      <c r="D2667" s="12"/>
      <c r="E2667" s="12"/>
      <c r="F2667" s="12"/>
      <c r="G2667" s="12"/>
      <c r="H2667" s="12"/>
      <c r="I2667" s="12"/>
      <c r="J2667" s="12"/>
      <c r="K2667" s="12"/>
      <c r="L2667" s="12"/>
      <c r="M2667" s="49"/>
      <c r="N2667" s="49"/>
      <c r="O2667" s="12"/>
      <c r="P2667" s="12"/>
      <c r="Q2667" s="12"/>
      <c r="R2667" s="12"/>
      <c r="S2667" s="12"/>
      <c r="T2667" s="12"/>
    </row>
    <row r="2668" spans="1:20" s="1" customFormat="1" x14ac:dyDescent="0.4">
      <c r="A2668" s="12"/>
      <c r="B2668" s="12"/>
      <c r="C2668" s="42"/>
      <c r="D2668" s="12"/>
      <c r="E2668" s="12"/>
      <c r="F2668" s="12"/>
      <c r="G2668" s="12"/>
      <c r="H2668" s="12"/>
      <c r="I2668" s="12"/>
      <c r="J2668" s="12"/>
      <c r="K2668" s="12"/>
      <c r="L2668" s="12"/>
      <c r="M2668" s="49"/>
      <c r="N2668" s="49"/>
      <c r="O2668" s="12"/>
      <c r="P2668" s="12"/>
      <c r="Q2668" s="12"/>
      <c r="R2668" s="12"/>
      <c r="S2668" s="12"/>
      <c r="T2668" s="12"/>
    </row>
    <row r="2669" spans="1:20" s="1" customFormat="1" x14ac:dyDescent="0.4">
      <c r="A2669" s="12"/>
      <c r="B2669" s="12"/>
      <c r="C2669" s="42"/>
      <c r="D2669" s="12"/>
      <c r="E2669" s="12"/>
      <c r="F2669" s="12"/>
      <c r="G2669" s="12"/>
      <c r="H2669" s="12"/>
      <c r="I2669" s="12"/>
      <c r="J2669" s="12"/>
      <c r="K2669" s="12"/>
      <c r="L2669" s="12"/>
      <c r="M2669" s="49"/>
      <c r="N2669" s="49"/>
      <c r="O2669" s="12"/>
      <c r="P2669" s="12"/>
      <c r="Q2669" s="12"/>
      <c r="R2669" s="12"/>
      <c r="S2669" s="12"/>
      <c r="T2669" s="12"/>
    </row>
    <row r="2670" spans="1:20" s="1" customFormat="1" x14ac:dyDescent="0.4">
      <c r="A2670" s="12"/>
      <c r="B2670" s="12"/>
      <c r="C2670" s="42"/>
      <c r="D2670" s="12"/>
      <c r="E2670" s="12"/>
      <c r="F2670" s="12"/>
      <c r="G2670" s="12"/>
      <c r="H2670" s="12"/>
      <c r="I2670" s="12"/>
      <c r="J2670" s="12"/>
      <c r="K2670" s="12"/>
      <c r="L2670" s="12"/>
      <c r="M2670" s="49"/>
      <c r="N2670" s="49"/>
      <c r="O2670" s="12"/>
      <c r="P2670" s="12"/>
      <c r="Q2670" s="12"/>
      <c r="R2670" s="12"/>
      <c r="S2670" s="12"/>
      <c r="T2670" s="12"/>
    </row>
    <row r="2671" spans="1:20" s="1" customFormat="1" x14ac:dyDescent="0.4">
      <c r="A2671" s="12"/>
      <c r="B2671" s="12"/>
      <c r="C2671" s="42"/>
      <c r="D2671" s="12"/>
      <c r="E2671" s="12"/>
      <c r="F2671" s="12"/>
      <c r="G2671" s="12"/>
      <c r="H2671" s="12"/>
      <c r="I2671" s="12"/>
      <c r="J2671" s="12"/>
      <c r="K2671" s="12"/>
      <c r="L2671" s="12"/>
      <c r="M2671" s="49"/>
      <c r="N2671" s="49"/>
      <c r="O2671" s="12"/>
      <c r="P2671" s="12"/>
      <c r="Q2671" s="12"/>
      <c r="R2671" s="12"/>
      <c r="S2671" s="12"/>
      <c r="T2671" s="12"/>
    </row>
    <row r="2672" spans="1:20" s="1" customFormat="1" x14ac:dyDescent="0.4">
      <c r="A2672" s="12"/>
      <c r="B2672" s="12"/>
      <c r="C2672" s="42"/>
      <c r="D2672" s="12"/>
      <c r="E2672" s="12"/>
      <c r="F2672" s="12"/>
      <c r="G2672" s="12"/>
      <c r="H2672" s="12"/>
      <c r="I2672" s="12"/>
      <c r="J2672" s="12"/>
      <c r="K2672" s="12"/>
      <c r="L2672" s="12"/>
      <c r="M2672" s="49"/>
      <c r="N2672" s="49"/>
      <c r="O2672" s="12"/>
      <c r="P2672" s="12"/>
      <c r="Q2672" s="12"/>
      <c r="R2672" s="12"/>
      <c r="S2672" s="12"/>
      <c r="T2672" s="12"/>
    </row>
    <row r="2673" spans="1:20" s="1" customFormat="1" x14ac:dyDescent="0.4">
      <c r="A2673" s="12"/>
      <c r="B2673" s="12"/>
      <c r="C2673" s="42"/>
      <c r="D2673" s="12"/>
      <c r="E2673" s="12"/>
      <c r="F2673" s="12"/>
      <c r="G2673" s="12"/>
      <c r="H2673" s="12"/>
      <c r="I2673" s="12"/>
      <c r="J2673" s="12"/>
      <c r="K2673" s="12"/>
      <c r="L2673" s="12"/>
      <c r="M2673" s="49"/>
      <c r="N2673" s="49"/>
      <c r="O2673" s="12"/>
      <c r="P2673" s="12"/>
      <c r="Q2673" s="12"/>
      <c r="R2673" s="12"/>
      <c r="S2673" s="12"/>
      <c r="T2673" s="12"/>
    </row>
    <row r="2674" spans="1:20" s="1" customFormat="1" x14ac:dyDescent="0.4">
      <c r="A2674" s="12"/>
      <c r="B2674" s="12"/>
      <c r="C2674" s="42"/>
      <c r="D2674" s="12"/>
      <c r="E2674" s="12"/>
      <c r="F2674" s="12"/>
      <c r="G2674" s="12"/>
      <c r="H2674" s="12"/>
      <c r="I2674" s="12"/>
      <c r="J2674" s="12"/>
      <c r="K2674" s="12"/>
      <c r="L2674" s="12"/>
      <c r="M2674" s="49"/>
      <c r="N2674" s="49"/>
      <c r="O2674" s="12"/>
      <c r="P2674" s="12"/>
      <c r="Q2674" s="12"/>
      <c r="R2674" s="12"/>
      <c r="S2674" s="12"/>
      <c r="T2674" s="12"/>
    </row>
    <row r="2675" spans="1:20" s="1" customFormat="1" x14ac:dyDescent="0.4">
      <c r="A2675" s="12"/>
      <c r="B2675" s="12"/>
      <c r="C2675" s="42"/>
      <c r="D2675" s="12"/>
      <c r="E2675" s="12"/>
      <c r="F2675" s="12"/>
      <c r="G2675" s="12"/>
      <c r="H2675" s="12"/>
      <c r="I2675" s="12"/>
      <c r="J2675" s="12"/>
      <c r="K2675" s="12"/>
      <c r="L2675" s="12"/>
      <c r="M2675" s="49"/>
      <c r="N2675" s="49"/>
      <c r="O2675" s="12"/>
      <c r="P2675" s="12"/>
      <c r="Q2675" s="12"/>
      <c r="R2675" s="12"/>
      <c r="S2675" s="12"/>
      <c r="T2675" s="12"/>
    </row>
    <row r="2676" spans="1:20" s="1" customFormat="1" x14ac:dyDescent="0.4">
      <c r="A2676" s="12"/>
      <c r="B2676" s="12"/>
      <c r="C2676" s="42"/>
      <c r="D2676" s="12"/>
      <c r="E2676" s="12"/>
      <c r="F2676" s="12"/>
      <c r="G2676" s="12"/>
      <c r="H2676" s="12"/>
      <c r="I2676" s="12"/>
      <c r="J2676" s="12"/>
      <c r="K2676" s="12"/>
      <c r="L2676" s="12"/>
      <c r="M2676" s="49"/>
      <c r="N2676" s="49"/>
      <c r="O2676" s="12"/>
      <c r="P2676" s="12"/>
      <c r="Q2676" s="12"/>
      <c r="R2676" s="12"/>
      <c r="S2676" s="12"/>
      <c r="T2676" s="12"/>
    </row>
    <row r="2677" spans="1:20" s="1" customFormat="1" x14ac:dyDescent="0.4">
      <c r="A2677" s="12"/>
      <c r="B2677" s="12"/>
      <c r="C2677" s="42"/>
      <c r="D2677" s="12"/>
      <c r="E2677" s="12"/>
      <c r="F2677" s="12"/>
      <c r="G2677" s="12"/>
      <c r="H2677" s="12"/>
      <c r="I2677" s="12"/>
      <c r="J2677" s="12"/>
      <c r="K2677" s="12"/>
      <c r="L2677" s="12"/>
      <c r="M2677" s="49"/>
      <c r="N2677" s="49"/>
      <c r="O2677" s="12"/>
      <c r="P2677" s="12"/>
      <c r="Q2677" s="12"/>
      <c r="R2677" s="12"/>
      <c r="S2677" s="12"/>
      <c r="T2677" s="12"/>
    </row>
    <row r="2678" spans="1:20" s="1" customFormat="1" x14ac:dyDescent="0.4">
      <c r="A2678" s="12"/>
      <c r="B2678" s="12"/>
      <c r="C2678" s="42"/>
      <c r="D2678" s="12"/>
      <c r="E2678" s="12"/>
      <c r="F2678" s="12"/>
      <c r="G2678" s="12"/>
      <c r="H2678" s="12"/>
      <c r="I2678" s="12"/>
      <c r="J2678" s="12"/>
      <c r="K2678" s="12"/>
      <c r="L2678" s="12"/>
      <c r="M2678" s="49"/>
      <c r="N2678" s="49"/>
      <c r="O2678" s="12"/>
      <c r="P2678" s="12"/>
      <c r="Q2678" s="12"/>
      <c r="R2678" s="12"/>
      <c r="S2678" s="12"/>
      <c r="T2678" s="12"/>
    </row>
    <row r="2679" spans="1:20" s="1" customFormat="1" x14ac:dyDescent="0.4">
      <c r="A2679" s="12"/>
      <c r="B2679" s="12"/>
      <c r="C2679" s="42"/>
      <c r="D2679" s="12"/>
      <c r="E2679" s="12"/>
      <c r="F2679" s="12"/>
      <c r="G2679" s="12"/>
      <c r="H2679" s="12"/>
      <c r="I2679" s="12"/>
      <c r="J2679" s="12"/>
      <c r="K2679" s="12"/>
      <c r="L2679" s="12"/>
      <c r="M2679" s="49"/>
      <c r="N2679" s="49"/>
      <c r="O2679" s="12"/>
      <c r="P2679" s="12"/>
      <c r="Q2679" s="12"/>
      <c r="R2679" s="12"/>
      <c r="S2679" s="12"/>
      <c r="T2679" s="12"/>
    </row>
    <row r="2680" spans="1:20" s="1" customFormat="1" x14ac:dyDescent="0.4">
      <c r="A2680" s="12"/>
      <c r="B2680" s="12"/>
      <c r="C2680" s="42"/>
      <c r="D2680" s="12"/>
      <c r="E2680" s="12"/>
      <c r="F2680" s="12"/>
      <c r="G2680" s="12"/>
      <c r="H2680" s="12"/>
      <c r="I2680" s="12"/>
      <c r="J2680" s="12"/>
      <c r="K2680" s="12"/>
      <c r="L2680" s="12"/>
      <c r="M2680" s="49"/>
      <c r="N2680" s="49"/>
      <c r="O2680" s="12"/>
      <c r="P2680" s="12"/>
      <c r="Q2680" s="12"/>
      <c r="R2680" s="12"/>
      <c r="S2680" s="12"/>
      <c r="T2680" s="12"/>
    </row>
    <row r="2681" spans="1:20" s="1" customFormat="1" x14ac:dyDescent="0.4">
      <c r="A2681" s="12"/>
      <c r="B2681" s="12"/>
      <c r="C2681" s="42"/>
      <c r="D2681" s="12"/>
      <c r="E2681" s="12"/>
      <c r="F2681" s="12"/>
      <c r="G2681" s="12"/>
      <c r="H2681" s="12"/>
      <c r="I2681" s="12"/>
      <c r="J2681" s="12"/>
      <c r="K2681" s="12"/>
      <c r="L2681" s="12"/>
      <c r="M2681" s="49"/>
      <c r="N2681" s="49"/>
      <c r="O2681" s="12"/>
      <c r="P2681" s="12"/>
      <c r="Q2681" s="12"/>
      <c r="R2681" s="12"/>
      <c r="S2681" s="12"/>
      <c r="T2681" s="12"/>
    </row>
    <row r="2682" spans="1:20" s="1" customFormat="1" x14ac:dyDescent="0.4">
      <c r="A2682" s="12"/>
      <c r="B2682" s="12"/>
      <c r="C2682" s="42"/>
      <c r="D2682" s="12"/>
      <c r="E2682" s="12"/>
      <c r="F2682" s="12"/>
      <c r="G2682" s="12"/>
      <c r="H2682" s="12"/>
      <c r="I2682" s="12"/>
      <c r="J2682" s="12"/>
      <c r="K2682" s="12"/>
      <c r="L2682" s="12"/>
      <c r="M2682" s="49"/>
      <c r="N2682" s="49"/>
      <c r="O2682" s="12"/>
      <c r="P2682" s="12"/>
      <c r="Q2682" s="12"/>
      <c r="R2682" s="12"/>
      <c r="S2682" s="12"/>
      <c r="T2682" s="12"/>
    </row>
    <row r="2683" spans="1:20" s="1" customFormat="1" x14ac:dyDescent="0.4">
      <c r="A2683" s="12"/>
      <c r="B2683" s="12"/>
      <c r="C2683" s="42"/>
      <c r="D2683" s="12"/>
      <c r="E2683" s="12"/>
      <c r="F2683" s="12"/>
      <c r="G2683" s="12"/>
      <c r="H2683" s="12"/>
      <c r="I2683" s="12"/>
      <c r="J2683" s="12"/>
      <c r="K2683" s="12"/>
      <c r="L2683" s="12"/>
      <c r="M2683" s="49"/>
      <c r="N2683" s="49"/>
      <c r="O2683" s="12"/>
      <c r="P2683" s="12"/>
      <c r="Q2683" s="12"/>
      <c r="R2683" s="12"/>
      <c r="S2683" s="12"/>
      <c r="T2683" s="12"/>
    </row>
    <row r="2684" spans="1:20" s="1" customFormat="1" x14ac:dyDescent="0.4">
      <c r="A2684" s="12"/>
      <c r="B2684" s="12"/>
      <c r="C2684" s="42"/>
      <c r="D2684" s="12"/>
      <c r="E2684" s="12"/>
      <c r="F2684" s="12"/>
      <c r="G2684" s="12"/>
      <c r="H2684" s="12"/>
      <c r="I2684" s="12"/>
      <c r="J2684" s="12"/>
      <c r="K2684" s="12"/>
      <c r="L2684" s="12"/>
      <c r="M2684" s="49"/>
      <c r="N2684" s="49"/>
      <c r="O2684" s="12"/>
      <c r="P2684" s="12"/>
      <c r="Q2684" s="12"/>
      <c r="R2684" s="12"/>
      <c r="S2684" s="12"/>
      <c r="T2684" s="12"/>
    </row>
    <row r="2685" spans="1:20" s="1" customFormat="1" x14ac:dyDescent="0.4">
      <c r="A2685" s="12"/>
      <c r="B2685" s="12"/>
      <c r="C2685" s="42"/>
      <c r="D2685" s="12"/>
      <c r="E2685" s="12"/>
      <c r="F2685" s="12"/>
      <c r="G2685" s="12"/>
      <c r="H2685" s="12"/>
      <c r="I2685" s="12"/>
      <c r="J2685" s="12"/>
      <c r="K2685" s="12"/>
      <c r="L2685" s="12"/>
      <c r="M2685" s="49"/>
      <c r="N2685" s="49"/>
      <c r="O2685" s="12"/>
      <c r="P2685" s="12"/>
      <c r="Q2685" s="12"/>
      <c r="R2685" s="12"/>
      <c r="S2685" s="12"/>
      <c r="T2685" s="12"/>
    </row>
    <row r="2686" spans="1:20" s="1" customFormat="1" x14ac:dyDescent="0.4">
      <c r="A2686" s="12"/>
      <c r="B2686" s="12"/>
      <c r="C2686" s="42"/>
      <c r="D2686" s="12"/>
      <c r="E2686" s="12"/>
      <c r="F2686" s="12"/>
      <c r="G2686" s="12"/>
      <c r="H2686" s="12"/>
      <c r="I2686" s="12"/>
      <c r="J2686" s="12"/>
      <c r="K2686" s="12"/>
      <c r="L2686" s="12"/>
      <c r="M2686" s="49"/>
      <c r="N2686" s="49"/>
      <c r="O2686" s="12"/>
      <c r="P2686" s="12"/>
      <c r="Q2686" s="12"/>
      <c r="R2686" s="12"/>
      <c r="S2686" s="12"/>
      <c r="T2686" s="12"/>
    </row>
    <row r="2687" spans="1:20" s="1" customFormat="1" x14ac:dyDescent="0.4">
      <c r="A2687" s="12"/>
      <c r="B2687" s="12"/>
      <c r="C2687" s="42"/>
      <c r="D2687" s="12"/>
      <c r="E2687" s="12"/>
      <c r="F2687" s="12"/>
      <c r="G2687" s="12"/>
      <c r="H2687" s="12"/>
      <c r="I2687" s="12"/>
      <c r="J2687" s="12"/>
      <c r="K2687" s="12"/>
      <c r="L2687" s="12"/>
      <c r="M2687" s="49"/>
      <c r="N2687" s="49"/>
      <c r="O2687" s="12"/>
      <c r="P2687" s="12"/>
      <c r="Q2687" s="12"/>
      <c r="R2687" s="12"/>
      <c r="S2687" s="12"/>
      <c r="T2687" s="12"/>
    </row>
    <row r="2688" spans="1:20" s="1" customFormat="1" x14ac:dyDescent="0.4">
      <c r="A2688" s="12"/>
      <c r="B2688" s="12"/>
      <c r="C2688" s="42"/>
      <c r="D2688" s="12"/>
      <c r="E2688" s="12"/>
      <c r="F2688" s="12"/>
      <c r="G2688" s="12"/>
      <c r="H2688" s="12"/>
      <c r="I2688" s="12"/>
      <c r="J2688" s="12"/>
      <c r="K2688" s="12"/>
      <c r="L2688" s="12"/>
      <c r="M2688" s="49"/>
      <c r="N2688" s="49"/>
      <c r="O2688" s="12"/>
      <c r="P2688" s="12"/>
      <c r="Q2688" s="12"/>
      <c r="R2688" s="12"/>
      <c r="S2688" s="12"/>
      <c r="T2688" s="12"/>
    </row>
    <row r="2689" spans="1:20" s="1" customFormat="1" x14ac:dyDescent="0.4">
      <c r="A2689" s="12"/>
      <c r="B2689" s="12"/>
      <c r="C2689" s="42"/>
      <c r="D2689" s="12"/>
      <c r="E2689" s="12"/>
      <c r="F2689" s="12"/>
      <c r="G2689" s="12"/>
      <c r="H2689" s="12"/>
      <c r="I2689" s="12"/>
      <c r="J2689" s="12"/>
      <c r="K2689" s="12"/>
      <c r="L2689" s="12"/>
      <c r="M2689" s="49"/>
      <c r="N2689" s="49"/>
      <c r="O2689" s="12"/>
      <c r="P2689" s="12"/>
      <c r="Q2689" s="12"/>
      <c r="R2689" s="12"/>
      <c r="S2689" s="12"/>
      <c r="T2689" s="12"/>
    </row>
    <row r="2690" spans="1:20" s="1" customFormat="1" x14ac:dyDescent="0.4">
      <c r="A2690" s="12"/>
      <c r="B2690" s="12"/>
      <c r="C2690" s="42"/>
      <c r="D2690" s="12"/>
      <c r="E2690" s="12"/>
      <c r="F2690" s="12"/>
      <c r="G2690" s="12"/>
      <c r="H2690" s="12"/>
      <c r="I2690" s="12"/>
      <c r="J2690" s="12"/>
      <c r="K2690" s="12"/>
      <c r="L2690" s="12"/>
      <c r="M2690" s="49"/>
      <c r="N2690" s="49"/>
      <c r="O2690" s="12"/>
      <c r="P2690" s="12"/>
      <c r="Q2690" s="12"/>
      <c r="R2690" s="12"/>
      <c r="S2690" s="12"/>
      <c r="T2690" s="12"/>
    </row>
    <row r="2691" spans="1:20" s="1" customFormat="1" x14ac:dyDescent="0.4">
      <c r="A2691" s="12"/>
      <c r="B2691" s="12"/>
      <c r="C2691" s="42"/>
      <c r="D2691" s="12"/>
      <c r="E2691" s="12"/>
      <c r="F2691" s="12"/>
      <c r="G2691" s="12"/>
      <c r="H2691" s="12"/>
      <c r="I2691" s="12"/>
      <c r="J2691" s="12"/>
      <c r="K2691" s="12"/>
      <c r="L2691" s="12"/>
      <c r="M2691" s="49"/>
      <c r="N2691" s="49"/>
      <c r="O2691" s="12"/>
      <c r="P2691" s="12"/>
      <c r="Q2691" s="12"/>
      <c r="R2691" s="12"/>
      <c r="S2691" s="12"/>
      <c r="T2691" s="12"/>
    </row>
    <row r="2692" spans="1:20" s="1" customFormat="1" x14ac:dyDescent="0.4">
      <c r="A2692" s="12"/>
      <c r="B2692" s="12"/>
      <c r="C2692" s="42"/>
      <c r="D2692" s="12"/>
      <c r="E2692" s="12"/>
      <c r="F2692" s="12"/>
      <c r="G2692" s="12"/>
      <c r="H2692" s="12"/>
      <c r="I2692" s="12"/>
      <c r="J2692" s="12"/>
      <c r="K2692" s="12"/>
      <c r="L2692" s="12"/>
      <c r="M2692" s="49"/>
      <c r="N2692" s="49"/>
      <c r="O2692" s="12"/>
      <c r="P2692" s="12"/>
      <c r="Q2692" s="12"/>
      <c r="R2692" s="12"/>
      <c r="S2692" s="12"/>
      <c r="T2692" s="12"/>
    </row>
    <row r="2693" spans="1:20" s="1" customFormat="1" x14ac:dyDescent="0.4">
      <c r="A2693" s="12"/>
      <c r="B2693" s="12"/>
      <c r="C2693" s="42"/>
      <c r="D2693" s="12"/>
      <c r="E2693" s="12"/>
      <c r="F2693" s="12"/>
      <c r="G2693" s="12"/>
      <c r="H2693" s="12"/>
      <c r="I2693" s="12"/>
      <c r="J2693" s="12"/>
      <c r="K2693" s="12"/>
      <c r="L2693" s="12"/>
      <c r="M2693" s="49"/>
      <c r="N2693" s="49"/>
      <c r="O2693" s="12"/>
      <c r="P2693" s="12"/>
      <c r="Q2693" s="12"/>
      <c r="R2693" s="12"/>
      <c r="S2693" s="12"/>
      <c r="T2693" s="12"/>
    </row>
    <row r="2694" spans="1:20" s="1" customFormat="1" x14ac:dyDescent="0.4">
      <c r="A2694" s="12"/>
      <c r="B2694" s="12"/>
      <c r="C2694" s="42"/>
      <c r="D2694" s="12"/>
      <c r="E2694" s="12"/>
      <c r="F2694" s="12"/>
      <c r="G2694" s="12"/>
      <c r="H2694" s="12"/>
      <c r="I2694" s="12"/>
      <c r="J2694" s="12"/>
      <c r="K2694" s="12"/>
      <c r="L2694" s="12"/>
      <c r="M2694" s="49"/>
      <c r="N2694" s="49"/>
      <c r="O2694" s="12"/>
      <c r="P2694" s="12"/>
      <c r="Q2694" s="12"/>
      <c r="R2694" s="12"/>
      <c r="S2694" s="12"/>
      <c r="T2694" s="12"/>
    </row>
    <row r="2695" spans="1:20" s="1" customFormat="1" x14ac:dyDescent="0.4">
      <c r="A2695" s="12"/>
      <c r="B2695" s="12"/>
      <c r="C2695" s="42"/>
      <c r="D2695" s="12"/>
      <c r="E2695" s="12"/>
      <c r="F2695" s="12"/>
      <c r="G2695" s="12"/>
      <c r="H2695" s="12"/>
      <c r="I2695" s="12"/>
      <c r="J2695" s="12"/>
      <c r="K2695" s="12"/>
      <c r="L2695" s="12"/>
      <c r="M2695" s="49"/>
      <c r="N2695" s="49"/>
      <c r="O2695" s="12"/>
      <c r="P2695" s="12"/>
      <c r="Q2695" s="12"/>
      <c r="R2695" s="12"/>
      <c r="S2695" s="12"/>
      <c r="T2695" s="12"/>
    </row>
    <row r="2696" spans="1:20" s="1" customFormat="1" x14ac:dyDescent="0.4">
      <c r="A2696" s="12"/>
      <c r="B2696" s="12"/>
      <c r="C2696" s="42"/>
      <c r="D2696" s="12"/>
      <c r="E2696" s="12"/>
      <c r="F2696" s="12"/>
      <c r="G2696" s="12"/>
      <c r="H2696" s="12"/>
      <c r="I2696" s="12"/>
      <c r="J2696" s="12"/>
      <c r="K2696" s="12"/>
      <c r="L2696" s="12"/>
      <c r="M2696" s="49"/>
      <c r="N2696" s="49"/>
      <c r="O2696" s="12"/>
      <c r="P2696" s="12"/>
      <c r="Q2696" s="12"/>
      <c r="R2696" s="12"/>
      <c r="S2696" s="12"/>
      <c r="T2696" s="12"/>
    </row>
    <row r="2697" spans="1:20" s="1" customFormat="1" x14ac:dyDescent="0.4">
      <c r="A2697" s="12"/>
      <c r="B2697" s="12"/>
      <c r="C2697" s="42"/>
      <c r="D2697" s="12"/>
      <c r="E2697" s="12"/>
      <c r="F2697" s="12"/>
      <c r="G2697" s="12"/>
      <c r="H2697" s="12"/>
      <c r="I2697" s="12"/>
      <c r="J2697" s="12"/>
      <c r="K2697" s="12"/>
      <c r="L2697" s="12"/>
      <c r="M2697" s="49"/>
      <c r="N2697" s="49"/>
      <c r="O2697" s="12"/>
      <c r="P2697" s="12"/>
      <c r="Q2697" s="12"/>
      <c r="R2697" s="12"/>
      <c r="S2697" s="12"/>
      <c r="T2697" s="12"/>
    </row>
    <row r="2698" spans="1:20" s="1" customFormat="1" x14ac:dyDescent="0.4">
      <c r="A2698" s="12"/>
      <c r="B2698" s="12"/>
      <c r="C2698" s="42"/>
      <c r="D2698" s="12"/>
      <c r="E2698" s="12"/>
      <c r="F2698" s="12"/>
      <c r="G2698" s="12"/>
      <c r="H2698" s="12"/>
      <c r="I2698" s="12"/>
      <c r="J2698" s="12"/>
      <c r="K2698" s="12"/>
      <c r="L2698" s="12"/>
      <c r="M2698" s="49"/>
      <c r="N2698" s="49"/>
      <c r="O2698" s="12"/>
      <c r="P2698" s="12"/>
      <c r="Q2698" s="12"/>
      <c r="R2698" s="12"/>
      <c r="S2698" s="12"/>
      <c r="T2698" s="12"/>
    </row>
    <row r="2699" spans="1:20" s="1" customFormat="1" x14ac:dyDescent="0.4">
      <c r="A2699" s="12"/>
      <c r="B2699" s="12"/>
      <c r="C2699" s="42"/>
      <c r="D2699" s="12"/>
      <c r="E2699" s="12"/>
      <c r="F2699" s="12"/>
      <c r="G2699" s="12"/>
      <c r="H2699" s="12"/>
      <c r="I2699" s="12"/>
      <c r="J2699" s="12"/>
      <c r="K2699" s="12"/>
      <c r="L2699" s="12"/>
      <c r="M2699" s="49"/>
      <c r="N2699" s="49"/>
      <c r="O2699" s="12"/>
      <c r="P2699" s="12"/>
      <c r="Q2699" s="12"/>
      <c r="R2699" s="12"/>
      <c r="S2699" s="12"/>
      <c r="T2699" s="12"/>
    </row>
    <row r="2700" spans="1:20" s="1" customFormat="1" x14ac:dyDescent="0.4">
      <c r="A2700" s="12"/>
      <c r="B2700" s="12"/>
      <c r="C2700" s="42"/>
      <c r="D2700" s="12"/>
      <c r="E2700" s="12"/>
      <c r="F2700" s="12"/>
      <c r="G2700" s="12"/>
      <c r="H2700" s="12"/>
      <c r="I2700" s="12"/>
      <c r="J2700" s="12"/>
      <c r="K2700" s="12"/>
      <c r="L2700" s="12"/>
      <c r="M2700" s="49"/>
      <c r="N2700" s="49"/>
      <c r="O2700" s="12"/>
      <c r="P2700" s="12"/>
      <c r="Q2700" s="12"/>
      <c r="R2700" s="12"/>
      <c r="S2700" s="12"/>
      <c r="T2700" s="12"/>
    </row>
    <row r="2701" spans="1:20" s="1" customFormat="1" x14ac:dyDescent="0.4">
      <c r="A2701" s="12"/>
      <c r="B2701" s="12"/>
      <c r="C2701" s="42"/>
      <c r="D2701" s="12"/>
      <c r="E2701" s="12"/>
      <c r="F2701" s="12"/>
      <c r="G2701" s="12"/>
      <c r="H2701" s="12"/>
      <c r="I2701" s="12"/>
      <c r="J2701" s="12"/>
      <c r="K2701" s="12"/>
      <c r="L2701" s="12"/>
      <c r="M2701" s="49"/>
      <c r="N2701" s="49"/>
      <c r="O2701" s="12"/>
      <c r="P2701" s="12"/>
      <c r="Q2701" s="12"/>
      <c r="R2701" s="12"/>
      <c r="S2701" s="12"/>
      <c r="T2701" s="12"/>
    </row>
    <row r="2702" spans="1:20" s="1" customFormat="1" x14ac:dyDescent="0.4">
      <c r="A2702" s="12"/>
      <c r="B2702" s="12"/>
      <c r="C2702" s="42"/>
      <c r="D2702" s="12"/>
      <c r="E2702" s="12"/>
      <c r="F2702" s="12"/>
      <c r="G2702" s="12"/>
      <c r="H2702" s="12"/>
      <c r="I2702" s="12"/>
      <c r="J2702" s="12"/>
      <c r="K2702" s="12"/>
      <c r="L2702" s="12"/>
      <c r="M2702" s="49"/>
      <c r="N2702" s="49"/>
      <c r="O2702" s="12"/>
      <c r="P2702" s="12"/>
      <c r="Q2702" s="12"/>
      <c r="R2702" s="12"/>
      <c r="S2702" s="12"/>
      <c r="T2702" s="12"/>
    </row>
    <row r="2703" spans="1:20" s="1" customFormat="1" x14ac:dyDescent="0.4">
      <c r="A2703" s="12"/>
      <c r="B2703" s="12"/>
      <c r="C2703" s="42"/>
      <c r="D2703" s="12"/>
      <c r="E2703" s="12"/>
      <c r="F2703" s="12"/>
      <c r="G2703" s="12"/>
      <c r="H2703" s="12"/>
      <c r="I2703" s="12"/>
      <c r="J2703" s="12"/>
      <c r="K2703" s="12"/>
      <c r="L2703" s="12"/>
      <c r="M2703" s="49"/>
      <c r="N2703" s="49"/>
      <c r="O2703" s="12"/>
      <c r="P2703" s="12"/>
      <c r="Q2703" s="12"/>
      <c r="R2703" s="12"/>
      <c r="S2703" s="12"/>
      <c r="T2703" s="12"/>
    </row>
    <row r="2704" spans="1:20" s="1" customFormat="1" x14ac:dyDescent="0.4">
      <c r="A2704" s="12"/>
      <c r="B2704" s="12"/>
      <c r="C2704" s="42"/>
      <c r="D2704" s="12"/>
      <c r="E2704" s="12"/>
      <c r="F2704" s="12"/>
      <c r="G2704" s="12"/>
      <c r="H2704" s="12"/>
      <c r="I2704" s="12"/>
      <c r="J2704" s="12"/>
      <c r="K2704" s="12"/>
      <c r="L2704" s="12"/>
      <c r="M2704" s="49"/>
      <c r="N2704" s="49"/>
      <c r="O2704" s="12"/>
      <c r="P2704" s="12"/>
      <c r="Q2704" s="12"/>
      <c r="R2704" s="12"/>
      <c r="S2704" s="12"/>
      <c r="T2704" s="12"/>
    </row>
    <row r="2705" spans="1:20" s="1" customFormat="1" x14ac:dyDescent="0.4">
      <c r="A2705" s="12"/>
      <c r="B2705" s="12"/>
      <c r="C2705" s="42"/>
      <c r="D2705" s="12"/>
      <c r="E2705" s="12"/>
      <c r="F2705" s="12"/>
      <c r="G2705" s="12"/>
      <c r="H2705" s="12"/>
      <c r="I2705" s="12"/>
      <c r="J2705" s="12"/>
      <c r="K2705" s="12"/>
      <c r="L2705" s="12"/>
      <c r="M2705" s="49"/>
      <c r="N2705" s="49"/>
      <c r="O2705" s="12"/>
      <c r="P2705" s="12"/>
      <c r="Q2705" s="12"/>
      <c r="R2705" s="12"/>
      <c r="S2705" s="12"/>
      <c r="T2705" s="12"/>
    </row>
    <row r="2706" spans="1:20" s="1" customFormat="1" x14ac:dyDescent="0.4">
      <c r="A2706" s="12"/>
      <c r="B2706" s="12"/>
      <c r="C2706" s="42"/>
      <c r="D2706" s="12"/>
      <c r="E2706" s="12"/>
      <c r="F2706" s="12"/>
      <c r="G2706" s="12"/>
      <c r="H2706" s="12"/>
      <c r="I2706" s="12"/>
      <c r="J2706" s="12"/>
      <c r="K2706" s="12"/>
      <c r="L2706" s="12"/>
      <c r="M2706" s="49"/>
      <c r="N2706" s="49"/>
      <c r="O2706" s="12"/>
      <c r="P2706" s="12"/>
      <c r="Q2706" s="12"/>
      <c r="R2706" s="12"/>
      <c r="S2706" s="12"/>
      <c r="T2706" s="12"/>
    </row>
    <row r="2707" spans="1:20" s="1" customFormat="1" x14ac:dyDescent="0.4">
      <c r="A2707" s="12"/>
      <c r="B2707" s="12"/>
      <c r="C2707" s="42"/>
      <c r="D2707" s="12"/>
      <c r="E2707" s="12"/>
      <c r="F2707" s="12"/>
      <c r="G2707" s="12"/>
      <c r="H2707" s="12"/>
      <c r="I2707" s="12"/>
      <c r="J2707" s="12"/>
      <c r="K2707" s="12"/>
      <c r="L2707" s="12"/>
      <c r="M2707" s="49"/>
      <c r="N2707" s="49"/>
      <c r="O2707" s="12"/>
      <c r="P2707" s="12"/>
      <c r="Q2707" s="12"/>
      <c r="R2707" s="12"/>
      <c r="S2707" s="12"/>
      <c r="T2707" s="12"/>
    </row>
    <row r="2708" spans="1:20" s="1" customFormat="1" x14ac:dyDescent="0.4">
      <c r="A2708" s="12"/>
      <c r="B2708" s="12"/>
      <c r="C2708" s="42"/>
      <c r="D2708" s="12"/>
      <c r="E2708" s="12"/>
      <c r="F2708" s="12"/>
      <c r="G2708" s="12"/>
      <c r="H2708" s="12"/>
      <c r="I2708" s="12"/>
      <c r="J2708" s="12"/>
      <c r="K2708" s="12"/>
      <c r="L2708" s="12"/>
      <c r="M2708" s="49"/>
      <c r="N2708" s="49"/>
      <c r="O2708" s="12"/>
      <c r="P2708" s="12"/>
      <c r="Q2708" s="12"/>
      <c r="R2708" s="12"/>
      <c r="S2708" s="12"/>
      <c r="T2708" s="12"/>
    </row>
    <row r="2709" spans="1:20" s="1" customFormat="1" x14ac:dyDescent="0.4">
      <c r="A2709" s="12"/>
      <c r="B2709" s="12"/>
      <c r="C2709" s="42"/>
      <c r="D2709" s="12"/>
      <c r="E2709" s="12"/>
      <c r="F2709" s="12"/>
      <c r="G2709" s="12"/>
      <c r="H2709" s="12"/>
      <c r="I2709" s="12"/>
      <c r="J2709" s="12"/>
      <c r="K2709" s="12"/>
      <c r="L2709" s="12"/>
      <c r="M2709" s="49"/>
      <c r="N2709" s="49"/>
      <c r="O2709" s="12"/>
      <c r="P2709" s="12"/>
      <c r="Q2709" s="12"/>
      <c r="R2709" s="12"/>
      <c r="S2709" s="12"/>
      <c r="T2709" s="12"/>
    </row>
    <row r="2710" spans="1:20" s="1" customFormat="1" x14ac:dyDescent="0.4">
      <c r="A2710" s="12"/>
      <c r="B2710" s="12"/>
      <c r="C2710" s="42"/>
      <c r="D2710" s="12"/>
      <c r="E2710" s="12"/>
      <c r="F2710" s="12"/>
      <c r="G2710" s="12"/>
      <c r="H2710" s="12"/>
      <c r="I2710" s="12"/>
      <c r="J2710" s="12"/>
      <c r="K2710" s="12"/>
      <c r="L2710" s="12"/>
      <c r="M2710" s="49"/>
      <c r="N2710" s="49"/>
      <c r="O2710" s="12"/>
      <c r="P2710" s="12"/>
      <c r="Q2710" s="12"/>
      <c r="R2710" s="12"/>
      <c r="S2710" s="12"/>
      <c r="T2710" s="12"/>
    </row>
    <row r="2711" spans="1:20" s="1" customFormat="1" x14ac:dyDescent="0.4">
      <c r="A2711" s="12"/>
      <c r="B2711" s="12"/>
      <c r="C2711" s="42"/>
      <c r="D2711" s="12"/>
      <c r="E2711" s="12"/>
      <c r="F2711" s="12"/>
      <c r="G2711" s="12"/>
      <c r="H2711" s="12"/>
      <c r="I2711" s="12"/>
      <c r="J2711" s="12"/>
      <c r="K2711" s="12"/>
      <c r="L2711" s="12"/>
      <c r="M2711" s="49"/>
      <c r="N2711" s="49"/>
      <c r="O2711" s="12"/>
      <c r="P2711" s="12"/>
      <c r="Q2711" s="12"/>
      <c r="R2711" s="12"/>
      <c r="S2711" s="12"/>
      <c r="T2711" s="12"/>
    </row>
    <row r="2712" spans="1:20" s="1" customFormat="1" x14ac:dyDescent="0.4">
      <c r="A2712" s="12"/>
      <c r="B2712" s="12"/>
      <c r="C2712" s="42"/>
      <c r="D2712" s="12"/>
      <c r="E2712" s="12"/>
      <c r="F2712" s="12"/>
      <c r="G2712" s="12"/>
      <c r="H2712" s="12"/>
      <c r="I2712" s="12"/>
      <c r="J2712" s="12"/>
      <c r="K2712" s="12"/>
      <c r="L2712" s="12"/>
      <c r="M2712" s="49"/>
      <c r="N2712" s="49"/>
      <c r="O2712" s="12"/>
      <c r="P2712" s="12"/>
      <c r="Q2712" s="12"/>
      <c r="R2712" s="12"/>
      <c r="S2712" s="12"/>
      <c r="T2712" s="12"/>
    </row>
    <row r="2713" spans="1:20" s="1" customFormat="1" x14ac:dyDescent="0.4">
      <c r="A2713" s="12"/>
      <c r="B2713" s="12"/>
      <c r="C2713" s="42"/>
      <c r="D2713" s="12"/>
      <c r="E2713" s="12"/>
      <c r="F2713" s="12"/>
      <c r="G2713" s="12"/>
      <c r="H2713" s="12"/>
      <c r="I2713" s="12"/>
      <c r="J2713" s="12"/>
      <c r="K2713" s="12"/>
      <c r="L2713" s="12"/>
      <c r="M2713" s="49"/>
      <c r="N2713" s="49"/>
      <c r="O2713" s="12"/>
      <c r="P2713" s="12"/>
      <c r="Q2713" s="12"/>
      <c r="R2713" s="12"/>
      <c r="S2713" s="12"/>
      <c r="T2713" s="12"/>
    </row>
    <row r="2714" spans="1:20" s="1" customFormat="1" x14ac:dyDescent="0.4">
      <c r="A2714" s="12"/>
      <c r="B2714" s="12"/>
      <c r="C2714" s="42"/>
      <c r="D2714" s="12"/>
      <c r="E2714" s="12"/>
      <c r="F2714" s="12"/>
      <c r="G2714" s="12"/>
      <c r="H2714" s="12"/>
      <c r="I2714" s="12"/>
      <c r="J2714" s="12"/>
      <c r="K2714" s="12"/>
      <c r="L2714" s="12"/>
      <c r="M2714" s="49"/>
      <c r="N2714" s="49"/>
      <c r="O2714" s="12"/>
      <c r="P2714" s="12"/>
      <c r="Q2714" s="12"/>
      <c r="R2714" s="12"/>
      <c r="S2714" s="12"/>
      <c r="T2714" s="12"/>
    </row>
    <row r="2715" spans="1:20" s="1" customFormat="1" x14ac:dyDescent="0.4">
      <c r="A2715" s="12"/>
      <c r="B2715" s="12"/>
      <c r="C2715" s="42"/>
      <c r="D2715" s="12"/>
      <c r="E2715" s="12"/>
      <c r="F2715" s="12"/>
      <c r="G2715" s="12"/>
      <c r="H2715" s="12"/>
      <c r="I2715" s="12"/>
      <c r="J2715" s="12"/>
      <c r="K2715" s="12"/>
      <c r="L2715" s="12"/>
      <c r="M2715" s="49"/>
      <c r="N2715" s="49"/>
      <c r="O2715" s="12"/>
      <c r="P2715" s="12"/>
      <c r="Q2715" s="12"/>
      <c r="R2715" s="12"/>
      <c r="S2715" s="12"/>
      <c r="T2715" s="12"/>
    </row>
    <row r="2716" spans="1:20" s="1" customFormat="1" x14ac:dyDescent="0.4">
      <c r="A2716" s="12"/>
      <c r="B2716" s="12"/>
      <c r="C2716" s="42"/>
      <c r="D2716" s="12"/>
      <c r="E2716" s="12"/>
      <c r="F2716" s="12"/>
      <c r="G2716" s="12"/>
      <c r="H2716" s="12"/>
      <c r="I2716" s="12"/>
      <c r="J2716" s="12"/>
      <c r="K2716" s="12"/>
      <c r="L2716" s="12"/>
      <c r="M2716" s="49"/>
      <c r="N2716" s="49"/>
      <c r="O2716" s="12"/>
      <c r="P2716" s="12"/>
      <c r="Q2716" s="12"/>
      <c r="R2716" s="12"/>
      <c r="S2716" s="12"/>
      <c r="T2716" s="12"/>
    </row>
    <row r="2717" spans="1:20" s="1" customFormat="1" x14ac:dyDescent="0.4">
      <c r="A2717" s="12"/>
      <c r="B2717" s="12"/>
      <c r="C2717" s="42"/>
      <c r="D2717" s="12"/>
      <c r="E2717" s="12"/>
      <c r="F2717" s="12"/>
      <c r="G2717" s="12"/>
      <c r="H2717" s="12"/>
      <c r="I2717" s="12"/>
      <c r="J2717" s="12"/>
      <c r="K2717" s="12"/>
      <c r="L2717" s="12"/>
      <c r="M2717" s="49"/>
      <c r="N2717" s="49"/>
      <c r="O2717" s="12"/>
      <c r="P2717" s="12"/>
      <c r="Q2717" s="12"/>
      <c r="R2717" s="12"/>
      <c r="S2717" s="12"/>
      <c r="T2717" s="12"/>
    </row>
    <row r="2718" spans="1:20" s="1" customFormat="1" x14ac:dyDescent="0.4">
      <c r="A2718" s="12"/>
      <c r="B2718" s="12"/>
      <c r="C2718" s="42"/>
      <c r="D2718" s="12"/>
      <c r="E2718" s="12"/>
      <c r="F2718" s="12"/>
      <c r="G2718" s="12"/>
      <c r="H2718" s="12"/>
      <c r="I2718" s="12"/>
      <c r="J2718" s="12"/>
      <c r="K2718" s="12"/>
      <c r="L2718" s="12"/>
      <c r="M2718" s="49"/>
      <c r="N2718" s="49"/>
      <c r="O2718" s="12"/>
      <c r="P2718" s="12"/>
      <c r="Q2718" s="12"/>
      <c r="R2718" s="12"/>
      <c r="S2718" s="12"/>
      <c r="T2718" s="12"/>
    </row>
    <row r="2719" spans="1:20" s="1" customFormat="1" x14ac:dyDescent="0.4">
      <c r="A2719" s="12"/>
      <c r="B2719" s="12"/>
      <c r="C2719" s="42"/>
      <c r="D2719" s="12"/>
      <c r="E2719" s="12"/>
      <c r="F2719" s="12"/>
      <c r="G2719" s="12"/>
      <c r="H2719" s="12"/>
      <c r="I2719" s="12"/>
      <c r="J2719" s="12"/>
      <c r="K2719" s="12"/>
      <c r="L2719" s="12"/>
      <c r="M2719" s="49"/>
      <c r="N2719" s="49"/>
      <c r="O2719" s="12"/>
      <c r="P2719" s="12"/>
      <c r="Q2719" s="12"/>
      <c r="R2719" s="12"/>
      <c r="S2719" s="12"/>
      <c r="T2719" s="12"/>
    </row>
    <row r="2720" spans="1:20" s="1" customFormat="1" x14ac:dyDescent="0.4">
      <c r="A2720" s="12"/>
      <c r="B2720" s="12"/>
      <c r="C2720" s="42"/>
      <c r="D2720" s="12"/>
      <c r="E2720" s="12"/>
      <c r="F2720" s="12"/>
      <c r="G2720" s="12"/>
      <c r="H2720" s="12"/>
      <c r="I2720" s="12"/>
      <c r="J2720" s="12"/>
      <c r="K2720" s="12"/>
      <c r="L2720" s="12"/>
      <c r="M2720" s="49"/>
      <c r="N2720" s="49"/>
      <c r="O2720" s="12"/>
      <c r="P2720" s="12"/>
      <c r="Q2720" s="12"/>
      <c r="R2720" s="12"/>
      <c r="S2720" s="12"/>
      <c r="T2720" s="12"/>
    </row>
    <row r="2721" spans="1:20" s="1" customFormat="1" x14ac:dyDescent="0.4">
      <c r="A2721" s="12"/>
      <c r="B2721" s="12"/>
      <c r="C2721" s="42"/>
      <c r="D2721" s="12"/>
      <c r="E2721" s="12"/>
      <c r="F2721" s="12"/>
      <c r="G2721" s="12"/>
      <c r="H2721" s="12"/>
      <c r="I2721" s="12"/>
      <c r="J2721" s="12"/>
      <c r="K2721" s="12"/>
      <c r="L2721" s="12"/>
      <c r="M2721" s="49"/>
      <c r="N2721" s="49"/>
      <c r="O2721" s="12"/>
      <c r="P2721" s="12"/>
      <c r="Q2721" s="12"/>
      <c r="R2721" s="12"/>
      <c r="S2721" s="12"/>
      <c r="T2721" s="12"/>
    </row>
    <row r="2722" spans="1:20" s="1" customFormat="1" x14ac:dyDescent="0.4">
      <c r="A2722" s="12"/>
      <c r="B2722" s="12"/>
      <c r="C2722" s="42"/>
      <c r="D2722" s="12"/>
      <c r="E2722" s="12"/>
      <c r="F2722" s="12"/>
      <c r="G2722" s="12"/>
      <c r="H2722" s="12"/>
      <c r="I2722" s="12"/>
      <c r="J2722" s="12"/>
      <c r="K2722" s="12"/>
      <c r="L2722" s="12"/>
      <c r="M2722" s="49"/>
      <c r="N2722" s="49"/>
      <c r="O2722" s="12"/>
      <c r="P2722" s="12"/>
      <c r="Q2722" s="12"/>
      <c r="R2722" s="12"/>
      <c r="S2722" s="12"/>
      <c r="T2722" s="12"/>
    </row>
    <row r="2723" spans="1:20" s="1" customFormat="1" x14ac:dyDescent="0.4">
      <c r="A2723" s="12"/>
      <c r="B2723" s="12"/>
      <c r="C2723" s="42"/>
      <c r="D2723" s="12"/>
      <c r="E2723" s="12"/>
      <c r="F2723" s="12"/>
      <c r="G2723" s="12"/>
      <c r="H2723" s="12"/>
      <c r="I2723" s="12"/>
      <c r="J2723" s="12"/>
      <c r="K2723" s="12"/>
      <c r="L2723" s="12"/>
      <c r="M2723" s="49"/>
      <c r="N2723" s="49"/>
      <c r="O2723" s="12"/>
      <c r="P2723" s="12"/>
      <c r="Q2723" s="12"/>
      <c r="R2723" s="12"/>
      <c r="S2723" s="12"/>
      <c r="T2723" s="12"/>
    </row>
    <row r="2724" spans="1:20" s="1" customFormat="1" x14ac:dyDescent="0.4">
      <c r="A2724" s="12"/>
      <c r="B2724" s="12"/>
      <c r="C2724" s="42"/>
      <c r="D2724" s="12"/>
      <c r="E2724" s="12"/>
      <c r="F2724" s="12"/>
      <c r="G2724" s="12"/>
      <c r="H2724" s="12"/>
      <c r="I2724" s="12"/>
      <c r="J2724" s="12"/>
      <c r="K2724" s="12"/>
      <c r="L2724" s="12"/>
      <c r="M2724" s="49"/>
      <c r="N2724" s="49"/>
      <c r="O2724" s="12"/>
      <c r="P2724" s="12"/>
      <c r="Q2724" s="12"/>
      <c r="R2724" s="12"/>
      <c r="S2724" s="12"/>
      <c r="T2724" s="12"/>
    </row>
    <row r="2725" spans="1:20" s="1" customFormat="1" x14ac:dyDescent="0.4">
      <c r="A2725" s="12"/>
      <c r="B2725" s="12"/>
      <c r="C2725" s="42"/>
      <c r="D2725" s="12"/>
      <c r="E2725" s="12"/>
      <c r="F2725" s="12"/>
      <c r="G2725" s="12"/>
      <c r="H2725" s="12"/>
      <c r="I2725" s="12"/>
      <c r="J2725" s="12"/>
      <c r="K2725" s="12"/>
      <c r="L2725" s="12"/>
      <c r="M2725" s="49"/>
      <c r="N2725" s="49"/>
      <c r="O2725" s="12"/>
      <c r="P2725" s="12"/>
      <c r="Q2725" s="12"/>
      <c r="R2725" s="12"/>
      <c r="S2725" s="12"/>
      <c r="T2725" s="12"/>
    </row>
    <row r="2726" spans="1:20" s="1" customFormat="1" x14ac:dyDescent="0.4">
      <c r="A2726" s="12"/>
      <c r="B2726" s="12"/>
      <c r="C2726" s="42"/>
      <c r="D2726" s="12"/>
      <c r="E2726" s="12"/>
      <c r="F2726" s="12"/>
      <c r="G2726" s="12"/>
      <c r="H2726" s="12"/>
      <c r="I2726" s="12"/>
      <c r="J2726" s="12"/>
      <c r="K2726" s="12"/>
      <c r="L2726" s="12"/>
      <c r="M2726" s="49"/>
      <c r="N2726" s="49"/>
      <c r="O2726" s="12"/>
      <c r="P2726" s="12"/>
      <c r="Q2726" s="12"/>
      <c r="R2726" s="12"/>
      <c r="S2726" s="12"/>
      <c r="T2726" s="12"/>
    </row>
    <row r="2727" spans="1:20" s="1" customFormat="1" x14ac:dyDescent="0.4">
      <c r="A2727" s="12"/>
      <c r="B2727" s="12"/>
      <c r="C2727" s="42"/>
      <c r="D2727" s="12"/>
      <c r="E2727" s="12"/>
      <c r="F2727" s="12"/>
      <c r="G2727" s="12"/>
      <c r="H2727" s="12"/>
      <c r="I2727" s="12"/>
      <c r="J2727" s="12"/>
      <c r="K2727" s="12"/>
      <c r="L2727" s="12"/>
      <c r="M2727" s="49"/>
      <c r="N2727" s="49"/>
      <c r="O2727" s="12"/>
      <c r="P2727" s="12"/>
      <c r="Q2727" s="12"/>
      <c r="R2727" s="12"/>
      <c r="S2727" s="12"/>
      <c r="T2727" s="12"/>
    </row>
    <row r="2728" spans="1:20" s="1" customFormat="1" x14ac:dyDescent="0.4">
      <c r="A2728" s="12"/>
      <c r="B2728" s="12"/>
      <c r="C2728" s="42"/>
      <c r="D2728" s="12"/>
      <c r="E2728" s="12"/>
      <c r="F2728" s="12"/>
      <c r="G2728" s="12"/>
      <c r="H2728" s="12"/>
      <c r="I2728" s="12"/>
      <c r="J2728" s="12"/>
      <c r="K2728" s="12"/>
      <c r="L2728" s="12"/>
      <c r="M2728" s="49"/>
      <c r="N2728" s="49"/>
      <c r="O2728" s="12"/>
      <c r="P2728" s="12"/>
      <c r="Q2728" s="12"/>
      <c r="R2728" s="12"/>
      <c r="S2728" s="12"/>
      <c r="T2728" s="12"/>
    </row>
    <row r="2729" spans="1:20" s="1" customFormat="1" x14ac:dyDescent="0.4">
      <c r="A2729" s="12"/>
      <c r="B2729" s="12"/>
      <c r="C2729" s="42"/>
      <c r="D2729" s="12"/>
      <c r="E2729" s="12"/>
      <c r="F2729" s="12"/>
      <c r="G2729" s="12"/>
      <c r="H2729" s="12"/>
      <c r="I2729" s="12"/>
      <c r="J2729" s="12"/>
      <c r="K2729" s="12"/>
      <c r="L2729" s="12"/>
      <c r="M2729" s="49"/>
      <c r="N2729" s="49"/>
      <c r="O2729" s="12"/>
      <c r="P2729" s="12"/>
      <c r="Q2729" s="12"/>
      <c r="R2729" s="12"/>
      <c r="S2729" s="12"/>
      <c r="T2729" s="12"/>
    </row>
    <row r="2730" spans="1:20" s="1" customFormat="1" x14ac:dyDescent="0.4">
      <c r="A2730" s="12"/>
      <c r="B2730" s="12"/>
      <c r="C2730" s="42"/>
      <c r="D2730" s="12"/>
      <c r="E2730" s="12"/>
      <c r="F2730" s="12"/>
      <c r="G2730" s="12"/>
      <c r="H2730" s="12"/>
      <c r="I2730" s="12"/>
      <c r="J2730" s="12"/>
      <c r="K2730" s="12"/>
      <c r="L2730" s="12"/>
      <c r="M2730" s="49"/>
      <c r="N2730" s="49"/>
      <c r="O2730" s="12"/>
      <c r="P2730" s="12"/>
      <c r="Q2730" s="12"/>
      <c r="R2730" s="12"/>
      <c r="S2730" s="12"/>
      <c r="T2730" s="12"/>
    </row>
    <row r="2731" spans="1:20" s="1" customFormat="1" x14ac:dyDescent="0.4">
      <c r="A2731" s="12"/>
      <c r="B2731" s="12"/>
      <c r="C2731" s="42"/>
      <c r="D2731" s="12"/>
      <c r="E2731" s="12"/>
      <c r="F2731" s="12"/>
      <c r="G2731" s="12"/>
      <c r="H2731" s="12"/>
      <c r="I2731" s="12"/>
      <c r="J2731" s="12"/>
      <c r="K2731" s="12"/>
      <c r="L2731" s="12"/>
      <c r="M2731" s="49"/>
      <c r="N2731" s="49"/>
      <c r="O2731" s="12"/>
      <c r="P2731" s="12"/>
      <c r="Q2731" s="12"/>
      <c r="R2731" s="12"/>
      <c r="S2731" s="12"/>
      <c r="T2731" s="12"/>
    </row>
    <row r="2732" spans="1:20" s="1" customFormat="1" x14ac:dyDescent="0.4">
      <c r="A2732" s="12"/>
      <c r="B2732" s="12"/>
      <c r="C2732" s="42"/>
      <c r="D2732" s="12"/>
      <c r="E2732" s="12"/>
      <c r="F2732" s="12"/>
      <c r="G2732" s="12"/>
      <c r="H2732" s="12"/>
      <c r="I2732" s="12"/>
      <c r="J2732" s="12"/>
      <c r="K2732" s="12"/>
      <c r="L2732" s="12"/>
      <c r="M2732" s="49"/>
      <c r="N2732" s="49"/>
      <c r="O2732" s="12"/>
      <c r="P2732" s="12"/>
      <c r="Q2732" s="12"/>
      <c r="R2732" s="12"/>
      <c r="S2732" s="12"/>
      <c r="T2732" s="12"/>
    </row>
    <row r="2733" spans="1:20" s="1" customFormat="1" x14ac:dyDescent="0.4">
      <c r="A2733" s="12"/>
      <c r="B2733" s="12"/>
      <c r="C2733" s="42"/>
      <c r="D2733" s="12"/>
      <c r="E2733" s="12"/>
      <c r="F2733" s="12"/>
      <c r="G2733" s="12"/>
      <c r="H2733" s="12"/>
      <c r="I2733" s="12"/>
      <c r="J2733" s="12"/>
      <c r="K2733" s="12"/>
      <c r="L2733" s="12"/>
      <c r="M2733" s="49"/>
      <c r="N2733" s="49"/>
      <c r="O2733" s="12"/>
      <c r="P2733" s="12"/>
      <c r="Q2733" s="12"/>
      <c r="R2733" s="12"/>
      <c r="S2733" s="12"/>
      <c r="T2733" s="12"/>
    </row>
    <row r="2734" spans="1:20" s="1" customFormat="1" x14ac:dyDescent="0.4">
      <c r="A2734" s="12"/>
      <c r="B2734" s="12"/>
      <c r="C2734" s="42"/>
      <c r="D2734" s="12"/>
      <c r="E2734" s="12"/>
      <c r="F2734" s="12"/>
      <c r="G2734" s="12"/>
      <c r="H2734" s="12"/>
      <c r="I2734" s="12"/>
      <c r="J2734" s="12"/>
      <c r="K2734" s="12"/>
      <c r="L2734" s="12"/>
      <c r="M2734" s="49"/>
      <c r="N2734" s="49"/>
      <c r="O2734" s="12"/>
      <c r="P2734" s="12"/>
      <c r="Q2734" s="12"/>
      <c r="R2734" s="12"/>
      <c r="S2734" s="12"/>
      <c r="T2734" s="12"/>
    </row>
    <row r="2735" spans="1:20" s="1" customFormat="1" x14ac:dyDescent="0.4">
      <c r="A2735" s="12"/>
      <c r="B2735" s="12"/>
      <c r="C2735" s="42"/>
      <c r="D2735" s="12"/>
      <c r="E2735" s="12"/>
      <c r="F2735" s="12"/>
      <c r="G2735" s="12"/>
      <c r="H2735" s="12"/>
      <c r="I2735" s="12"/>
      <c r="J2735" s="12"/>
      <c r="K2735" s="12"/>
      <c r="L2735" s="12"/>
      <c r="M2735" s="49"/>
      <c r="N2735" s="49"/>
      <c r="O2735" s="12"/>
      <c r="P2735" s="12"/>
      <c r="Q2735" s="12"/>
      <c r="R2735" s="12"/>
      <c r="S2735" s="12"/>
      <c r="T2735" s="12"/>
    </row>
    <row r="2736" spans="1:20" s="1" customFormat="1" x14ac:dyDescent="0.4">
      <c r="A2736" s="12"/>
      <c r="B2736" s="12"/>
      <c r="C2736" s="42"/>
      <c r="D2736" s="12"/>
      <c r="E2736" s="12"/>
      <c r="F2736" s="12"/>
      <c r="G2736" s="12"/>
      <c r="H2736" s="12"/>
      <c r="I2736" s="12"/>
      <c r="J2736" s="12"/>
      <c r="K2736" s="12"/>
      <c r="L2736" s="12"/>
      <c r="M2736" s="49"/>
      <c r="N2736" s="49"/>
      <c r="O2736" s="12"/>
      <c r="P2736" s="12"/>
      <c r="Q2736" s="12"/>
      <c r="R2736" s="12"/>
      <c r="S2736" s="12"/>
      <c r="T2736" s="12"/>
    </row>
    <row r="2737" spans="1:20" s="1" customFormat="1" x14ac:dyDescent="0.4">
      <c r="A2737" s="12"/>
      <c r="B2737" s="12"/>
      <c r="C2737" s="42"/>
      <c r="D2737" s="12"/>
      <c r="E2737" s="12"/>
      <c r="F2737" s="12"/>
      <c r="G2737" s="12"/>
      <c r="H2737" s="12"/>
      <c r="I2737" s="12"/>
      <c r="J2737" s="12"/>
      <c r="K2737" s="12"/>
      <c r="L2737" s="12"/>
      <c r="M2737" s="49"/>
      <c r="N2737" s="49"/>
      <c r="O2737" s="12"/>
      <c r="P2737" s="12"/>
      <c r="Q2737" s="12"/>
      <c r="R2737" s="12"/>
      <c r="S2737" s="12"/>
      <c r="T2737" s="12"/>
    </row>
    <row r="2738" spans="1:20" s="1" customFormat="1" x14ac:dyDescent="0.4">
      <c r="A2738" s="12"/>
      <c r="B2738" s="12"/>
      <c r="C2738" s="42"/>
      <c r="D2738" s="12"/>
      <c r="E2738" s="12"/>
      <c r="F2738" s="12"/>
      <c r="G2738" s="12"/>
      <c r="H2738" s="12"/>
      <c r="I2738" s="12"/>
      <c r="J2738" s="12"/>
      <c r="K2738" s="12"/>
      <c r="L2738" s="12"/>
      <c r="M2738" s="49"/>
      <c r="N2738" s="49"/>
      <c r="O2738" s="12"/>
      <c r="P2738" s="12"/>
      <c r="Q2738" s="12"/>
      <c r="R2738" s="12"/>
      <c r="S2738" s="12"/>
      <c r="T2738" s="12"/>
    </row>
    <row r="2739" spans="1:20" s="1" customFormat="1" x14ac:dyDescent="0.4">
      <c r="A2739" s="12"/>
      <c r="B2739" s="12"/>
      <c r="C2739" s="42"/>
      <c r="D2739" s="12"/>
      <c r="E2739" s="12"/>
      <c r="F2739" s="12"/>
      <c r="G2739" s="12"/>
      <c r="H2739" s="12"/>
      <c r="I2739" s="12"/>
      <c r="J2739" s="12"/>
      <c r="K2739" s="12"/>
      <c r="L2739" s="12"/>
      <c r="M2739" s="49"/>
      <c r="N2739" s="49"/>
      <c r="O2739" s="12"/>
      <c r="P2739" s="12"/>
      <c r="Q2739" s="12"/>
      <c r="R2739" s="12"/>
      <c r="S2739" s="12"/>
      <c r="T2739" s="12"/>
    </row>
    <row r="2740" spans="1:20" s="1" customFormat="1" x14ac:dyDescent="0.4">
      <c r="A2740" s="12"/>
      <c r="B2740" s="12"/>
      <c r="C2740" s="42"/>
      <c r="D2740" s="12"/>
      <c r="E2740" s="12"/>
      <c r="F2740" s="12"/>
      <c r="G2740" s="12"/>
      <c r="H2740" s="12"/>
      <c r="I2740" s="12"/>
      <c r="J2740" s="12"/>
      <c r="K2740" s="12"/>
      <c r="L2740" s="12"/>
      <c r="M2740" s="49"/>
      <c r="N2740" s="49"/>
      <c r="O2740" s="12"/>
      <c r="P2740" s="12"/>
      <c r="Q2740" s="12"/>
      <c r="R2740" s="12"/>
      <c r="S2740" s="12"/>
      <c r="T2740" s="12"/>
    </row>
    <row r="2741" spans="1:20" s="1" customFormat="1" x14ac:dyDescent="0.4">
      <c r="A2741" s="12"/>
      <c r="B2741" s="12"/>
      <c r="C2741" s="42"/>
      <c r="D2741" s="12"/>
      <c r="E2741" s="12"/>
      <c r="F2741" s="12"/>
      <c r="G2741" s="12"/>
      <c r="H2741" s="12"/>
      <c r="I2741" s="12"/>
      <c r="J2741" s="12"/>
      <c r="K2741" s="12"/>
      <c r="L2741" s="12"/>
      <c r="M2741" s="49"/>
      <c r="N2741" s="49"/>
      <c r="O2741" s="12"/>
      <c r="P2741" s="12"/>
      <c r="Q2741" s="12"/>
      <c r="R2741" s="12"/>
      <c r="S2741" s="12"/>
      <c r="T2741" s="12"/>
    </row>
    <row r="2742" spans="1:20" s="1" customFormat="1" x14ac:dyDescent="0.4">
      <c r="A2742" s="12"/>
      <c r="B2742" s="12"/>
      <c r="C2742" s="42"/>
      <c r="D2742" s="12"/>
      <c r="E2742" s="12"/>
      <c r="F2742" s="12"/>
      <c r="G2742" s="12"/>
      <c r="H2742" s="12"/>
      <c r="I2742" s="12"/>
      <c r="J2742" s="12"/>
      <c r="K2742" s="12"/>
      <c r="L2742" s="12"/>
      <c r="M2742" s="49"/>
      <c r="N2742" s="49"/>
      <c r="O2742" s="12"/>
      <c r="P2742" s="12"/>
      <c r="Q2742" s="12"/>
      <c r="R2742" s="12"/>
      <c r="S2742" s="12"/>
      <c r="T2742" s="12"/>
    </row>
    <row r="2743" spans="1:20" s="1" customFormat="1" x14ac:dyDescent="0.4">
      <c r="A2743" s="12"/>
      <c r="B2743" s="12"/>
      <c r="C2743" s="42"/>
      <c r="D2743" s="12"/>
      <c r="E2743" s="12"/>
      <c r="F2743" s="12"/>
      <c r="G2743" s="12"/>
      <c r="H2743" s="12"/>
      <c r="I2743" s="12"/>
      <c r="J2743" s="12"/>
      <c r="K2743" s="12"/>
      <c r="L2743" s="12"/>
      <c r="M2743" s="49"/>
      <c r="N2743" s="49"/>
      <c r="O2743" s="12"/>
      <c r="P2743" s="12"/>
      <c r="Q2743" s="12"/>
      <c r="R2743" s="12"/>
      <c r="S2743" s="12"/>
      <c r="T2743" s="12"/>
    </row>
    <row r="2744" spans="1:20" s="1" customFormat="1" x14ac:dyDescent="0.4">
      <c r="A2744" s="12"/>
      <c r="B2744" s="12"/>
      <c r="C2744" s="42"/>
      <c r="D2744" s="12"/>
      <c r="E2744" s="12"/>
      <c r="F2744" s="12"/>
      <c r="G2744" s="12"/>
      <c r="H2744" s="12"/>
      <c r="I2744" s="12"/>
      <c r="J2744" s="12"/>
      <c r="K2744" s="12"/>
      <c r="L2744" s="12"/>
      <c r="M2744" s="49"/>
      <c r="N2744" s="49"/>
      <c r="O2744" s="12"/>
      <c r="P2744" s="12"/>
      <c r="Q2744" s="12"/>
      <c r="R2744" s="12"/>
      <c r="S2744" s="12"/>
      <c r="T2744" s="12"/>
    </row>
    <row r="2745" spans="1:20" s="1" customFormat="1" x14ac:dyDescent="0.4">
      <c r="A2745" s="12"/>
      <c r="B2745" s="12"/>
      <c r="C2745" s="42"/>
      <c r="D2745" s="12"/>
      <c r="E2745" s="12"/>
      <c r="F2745" s="12"/>
      <c r="G2745" s="12"/>
      <c r="H2745" s="12"/>
      <c r="I2745" s="12"/>
      <c r="J2745" s="12"/>
      <c r="K2745" s="12"/>
      <c r="L2745" s="12"/>
      <c r="M2745" s="49"/>
      <c r="N2745" s="49"/>
      <c r="O2745" s="12"/>
      <c r="P2745" s="12"/>
      <c r="Q2745" s="12"/>
      <c r="R2745" s="12"/>
      <c r="S2745" s="12"/>
      <c r="T2745" s="12"/>
    </row>
    <row r="2746" spans="1:20" s="1" customFormat="1" x14ac:dyDescent="0.4">
      <c r="A2746" s="12"/>
      <c r="B2746" s="12"/>
      <c r="C2746" s="42"/>
      <c r="D2746" s="12"/>
      <c r="E2746" s="12"/>
      <c r="F2746" s="12"/>
      <c r="G2746" s="12"/>
      <c r="H2746" s="12"/>
      <c r="I2746" s="12"/>
      <c r="J2746" s="12"/>
      <c r="K2746" s="12"/>
      <c r="L2746" s="12"/>
      <c r="M2746" s="49"/>
      <c r="N2746" s="49"/>
      <c r="O2746" s="12"/>
      <c r="P2746" s="12"/>
      <c r="Q2746" s="12"/>
      <c r="R2746" s="12"/>
      <c r="S2746" s="12"/>
      <c r="T2746" s="12"/>
    </row>
    <row r="2747" spans="1:20" s="1" customFormat="1" x14ac:dyDescent="0.4">
      <c r="A2747" s="12"/>
      <c r="B2747" s="12"/>
      <c r="C2747" s="42"/>
      <c r="D2747" s="12"/>
      <c r="E2747" s="12"/>
      <c r="F2747" s="12"/>
      <c r="G2747" s="12"/>
      <c r="H2747" s="12"/>
      <c r="I2747" s="12"/>
      <c r="J2747" s="12"/>
      <c r="K2747" s="12"/>
      <c r="L2747" s="12"/>
      <c r="M2747" s="49"/>
      <c r="N2747" s="49"/>
      <c r="O2747" s="12"/>
      <c r="P2747" s="12"/>
      <c r="Q2747" s="12"/>
      <c r="R2747" s="12"/>
      <c r="S2747" s="12"/>
      <c r="T2747" s="12"/>
    </row>
    <row r="2748" spans="1:20" s="1" customFormat="1" x14ac:dyDescent="0.4">
      <c r="A2748" s="12"/>
      <c r="B2748" s="12"/>
      <c r="C2748" s="42"/>
      <c r="D2748" s="12"/>
      <c r="E2748" s="12"/>
      <c r="F2748" s="12"/>
      <c r="G2748" s="12"/>
      <c r="H2748" s="12"/>
      <c r="I2748" s="12"/>
      <c r="J2748" s="12"/>
      <c r="K2748" s="12"/>
      <c r="L2748" s="12"/>
      <c r="M2748" s="49"/>
      <c r="N2748" s="49"/>
      <c r="O2748" s="12"/>
      <c r="P2748" s="12"/>
      <c r="Q2748" s="12"/>
      <c r="R2748" s="12"/>
      <c r="S2748" s="12"/>
      <c r="T2748" s="12"/>
    </row>
    <row r="2749" spans="1:20" s="1" customFormat="1" x14ac:dyDescent="0.4">
      <c r="A2749" s="12"/>
      <c r="B2749" s="12"/>
      <c r="C2749" s="42"/>
      <c r="D2749" s="12"/>
      <c r="E2749" s="12"/>
      <c r="F2749" s="12"/>
      <c r="G2749" s="12"/>
      <c r="H2749" s="12"/>
      <c r="I2749" s="12"/>
      <c r="J2749" s="12"/>
      <c r="K2749" s="12"/>
      <c r="L2749" s="12"/>
      <c r="M2749" s="49"/>
      <c r="N2749" s="49"/>
      <c r="O2749" s="12"/>
      <c r="P2749" s="12"/>
      <c r="Q2749" s="12"/>
      <c r="R2749" s="12"/>
      <c r="S2749" s="12"/>
      <c r="T2749" s="12"/>
    </row>
    <row r="2750" spans="1:20" s="1" customFormat="1" x14ac:dyDescent="0.4">
      <c r="A2750" s="12"/>
      <c r="B2750" s="12"/>
      <c r="C2750" s="42"/>
      <c r="D2750" s="12"/>
      <c r="E2750" s="12"/>
      <c r="F2750" s="12"/>
      <c r="G2750" s="12"/>
      <c r="H2750" s="12"/>
      <c r="I2750" s="12"/>
      <c r="J2750" s="12"/>
      <c r="K2750" s="12"/>
      <c r="L2750" s="12"/>
      <c r="M2750" s="49"/>
      <c r="N2750" s="49"/>
      <c r="O2750" s="12"/>
      <c r="P2750" s="12"/>
      <c r="Q2750" s="12"/>
      <c r="R2750" s="12"/>
      <c r="S2750" s="12"/>
      <c r="T2750" s="12"/>
    </row>
    <row r="2751" spans="1:20" s="1" customFormat="1" x14ac:dyDescent="0.4">
      <c r="A2751" s="12"/>
      <c r="B2751" s="12"/>
      <c r="C2751" s="42"/>
      <c r="D2751" s="12"/>
      <c r="E2751" s="12"/>
      <c r="F2751" s="12"/>
      <c r="G2751" s="12"/>
      <c r="H2751" s="12"/>
      <c r="I2751" s="12"/>
      <c r="J2751" s="12"/>
      <c r="K2751" s="12"/>
      <c r="L2751" s="12"/>
      <c r="M2751" s="49"/>
      <c r="N2751" s="49"/>
      <c r="O2751" s="12"/>
      <c r="P2751" s="12"/>
      <c r="Q2751" s="12"/>
      <c r="R2751" s="12"/>
      <c r="S2751" s="12"/>
      <c r="T2751" s="12"/>
    </row>
    <row r="2752" spans="1:20" s="1" customFormat="1" x14ac:dyDescent="0.4">
      <c r="A2752" s="12"/>
      <c r="B2752" s="12"/>
      <c r="C2752" s="42"/>
      <c r="D2752" s="12"/>
      <c r="E2752" s="12"/>
      <c r="F2752" s="12"/>
      <c r="G2752" s="12"/>
      <c r="H2752" s="12"/>
      <c r="I2752" s="12"/>
      <c r="J2752" s="12"/>
      <c r="K2752" s="12"/>
      <c r="L2752" s="12"/>
      <c r="M2752" s="49"/>
      <c r="N2752" s="49"/>
      <c r="O2752" s="12"/>
      <c r="P2752" s="12"/>
      <c r="Q2752" s="12"/>
      <c r="R2752" s="12"/>
      <c r="S2752" s="12"/>
      <c r="T2752" s="12"/>
    </row>
    <row r="2753" spans="1:20" s="1" customFormat="1" x14ac:dyDescent="0.4">
      <c r="A2753" s="12"/>
      <c r="B2753" s="12"/>
      <c r="C2753" s="42"/>
      <c r="D2753" s="12"/>
      <c r="E2753" s="12"/>
      <c r="F2753" s="12"/>
      <c r="G2753" s="12"/>
      <c r="H2753" s="12"/>
      <c r="I2753" s="12"/>
      <c r="J2753" s="12"/>
      <c r="K2753" s="12"/>
      <c r="L2753" s="12"/>
      <c r="M2753" s="49"/>
      <c r="N2753" s="49"/>
      <c r="O2753" s="12"/>
      <c r="P2753" s="12"/>
      <c r="Q2753" s="12"/>
      <c r="R2753" s="12"/>
      <c r="S2753" s="12"/>
      <c r="T2753" s="12"/>
    </row>
    <row r="2754" spans="1:20" s="1" customFormat="1" x14ac:dyDescent="0.4">
      <c r="A2754" s="12"/>
      <c r="B2754" s="12"/>
      <c r="C2754" s="42"/>
      <c r="D2754" s="12"/>
      <c r="E2754" s="12"/>
      <c r="F2754" s="12"/>
      <c r="G2754" s="12"/>
      <c r="H2754" s="12"/>
      <c r="I2754" s="12"/>
      <c r="J2754" s="12"/>
      <c r="K2754" s="12"/>
      <c r="L2754" s="12"/>
      <c r="M2754" s="49"/>
      <c r="N2754" s="49"/>
      <c r="O2754" s="12"/>
      <c r="P2754" s="12"/>
      <c r="Q2754" s="12"/>
      <c r="R2754" s="12"/>
      <c r="S2754" s="12"/>
      <c r="T2754" s="12"/>
    </row>
    <row r="2755" spans="1:20" s="1" customFormat="1" x14ac:dyDescent="0.4">
      <c r="A2755" s="12"/>
      <c r="B2755" s="12"/>
      <c r="C2755" s="42"/>
      <c r="D2755" s="12"/>
      <c r="E2755" s="12"/>
      <c r="F2755" s="12"/>
      <c r="G2755" s="12"/>
      <c r="H2755" s="12"/>
      <c r="I2755" s="12"/>
      <c r="J2755" s="12"/>
      <c r="K2755" s="12"/>
      <c r="L2755" s="12"/>
      <c r="M2755" s="49"/>
      <c r="N2755" s="49"/>
      <c r="O2755" s="12"/>
      <c r="P2755" s="12"/>
      <c r="Q2755" s="12"/>
      <c r="R2755" s="12"/>
      <c r="S2755" s="12"/>
      <c r="T2755" s="12"/>
    </row>
    <row r="2756" spans="1:20" s="1" customFormat="1" x14ac:dyDescent="0.4">
      <c r="A2756" s="12"/>
      <c r="B2756" s="12"/>
      <c r="C2756" s="42"/>
      <c r="D2756" s="12"/>
      <c r="E2756" s="12"/>
      <c r="F2756" s="12"/>
      <c r="G2756" s="12"/>
      <c r="H2756" s="12"/>
      <c r="I2756" s="12"/>
      <c r="J2756" s="12"/>
      <c r="K2756" s="12"/>
      <c r="L2756" s="12"/>
      <c r="M2756" s="49"/>
      <c r="N2756" s="49"/>
      <c r="O2756" s="12"/>
      <c r="P2756" s="12"/>
      <c r="Q2756" s="12"/>
      <c r="R2756" s="12"/>
      <c r="S2756" s="12"/>
      <c r="T2756" s="12"/>
    </row>
    <row r="2757" spans="1:20" s="1" customFormat="1" x14ac:dyDescent="0.4">
      <c r="A2757" s="12"/>
      <c r="B2757" s="12"/>
      <c r="C2757" s="42"/>
      <c r="D2757" s="12"/>
      <c r="E2757" s="12"/>
      <c r="F2757" s="12"/>
      <c r="G2757" s="12"/>
      <c r="H2757" s="12"/>
      <c r="I2757" s="12"/>
      <c r="J2757" s="12"/>
      <c r="K2757" s="12"/>
      <c r="L2757" s="12"/>
      <c r="M2757" s="49"/>
      <c r="N2757" s="49"/>
      <c r="O2757" s="12"/>
      <c r="P2757" s="12"/>
      <c r="Q2757" s="12"/>
      <c r="R2757" s="12"/>
      <c r="S2757" s="12"/>
      <c r="T2757" s="12"/>
    </row>
    <row r="2758" spans="1:20" s="1" customFormat="1" x14ac:dyDescent="0.4">
      <c r="A2758" s="12"/>
      <c r="B2758" s="12"/>
      <c r="C2758" s="42"/>
      <c r="D2758" s="12"/>
      <c r="E2758" s="12"/>
      <c r="F2758" s="12"/>
      <c r="G2758" s="12"/>
      <c r="H2758" s="12"/>
      <c r="I2758" s="12"/>
      <c r="J2758" s="12"/>
      <c r="K2758" s="12"/>
      <c r="L2758" s="12"/>
      <c r="M2758" s="49"/>
      <c r="N2758" s="49"/>
      <c r="O2758" s="12"/>
      <c r="P2758" s="12"/>
      <c r="Q2758" s="12"/>
      <c r="R2758" s="12"/>
      <c r="S2758" s="12"/>
      <c r="T2758" s="12"/>
    </row>
    <row r="2759" spans="1:20" s="1" customFormat="1" x14ac:dyDescent="0.4">
      <c r="A2759" s="12"/>
      <c r="B2759" s="12"/>
      <c r="C2759" s="42"/>
      <c r="D2759" s="12"/>
      <c r="E2759" s="12"/>
      <c r="F2759" s="12"/>
      <c r="G2759" s="12"/>
      <c r="H2759" s="12"/>
      <c r="I2759" s="12"/>
      <c r="J2759" s="12"/>
      <c r="K2759" s="12"/>
      <c r="L2759" s="12"/>
      <c r="M2759" s="49"/>
      <c r="N2759" s="49"/>
      <c r="O2759" s="12"/>
      <c r="P2759" s="12"/>
      <c r="Q2759" s="12"/>
      <c r="R2759" s="12"/>
      <c r="S2759" s="12"/>
      <c r="T2759" s="12"/>
    </row>
    <row r="2760" spans="1:20" s="1" customFormat="1" x14ac:dyDescent="0.4">
      <c r="A2760" s="12"/>
      <c r="B2760" s="12"/>
      <c r="C2760" s="42"/>
      <c r="D2760" s="12"/>
      <c r="E2760" s="12"/>
      <c r="F2760" s="12"/>
      <c r="G2760" s="12"/>
      <c r="H2760" s="12"/>
      <c r="I2760" s="12"/>
      <c r="J2760" s="12"/>
      <c r="K2760" s="12"/>
      <c r="L2760" s="12"/>
      <c r="M2760" s="49"/>
      <c r="N2760" s="49"/>
      <c r="O2760" s="12"/>
      <c r="P2760" s="12"/>
      <c r="Q2760" s="12"/>
      <c r="R2760" s="12"/>
      <c r="S2760" s="12"/>
      <c r="T2760" s="12"/>
    </row>
    <row r="2761" spans="1:20" s="1" customFormat="1" x14ac:dyDescent="0.4">
      <c r="A2761" s="12"/>
      <c r="B2761" s="12"/>
      <c r="C2761" s="42"/>
      <c r="D2761" s="12"/>
      <c r="E2761" s="12"/>
      <c r="F2761" s="12"/>
      <c r="G2761" s="12"/>
      <c r="H2761" s="12"/>
      <c r="I2761" s="12"/>
      <c r="J2761" s="12"/>
      <c r="K2761" s="12"/>
      <c r="L2761" s="12"/>
      <c r="M2761" s="49"/>
      <c r="N2761" s="49"/>
      <c r="O2761" s="12"/>
      <c r="P2761" s="12"/>
      <c r="Q2761" s="12"/>
      <c r="R2761" s="12"/>
      <c r="S2761" s="12"/>
      <c r="T2761" s="12"/>
    </row>
    <row r="2762" spans="1:20" s="1" customFormat="1" x14ac:dyDescent="0.4">
      <c r="A2762" s="12"/>
      <c r="B2762" s="12"/>
      <c r="C2762" s="42"/>
      <c r="D2762" s="12"/>
      <c r="E2762" s="12"/>
      <c r="F2762" s="12"/>
      <c r="G2762" s="12"/>
      <c r="H2762" s="12"/>
      <c r="I2762" s="12"/>
      <c r="J2762" s="12"/>
      <c r="K2762" s="12"/>
      <c r="L2762" s="12"/>
      <c r="M2762" s="49"/>
      <c r="N2762" s="49"/>
      <c r="O2762" s="12"/>
      <c r="P2762" s="12"/>
      <c r="Q2762" s="12"/>
      <c r="R2762" s="12"/>
      <c r="S2762" s="12"/>
      <c r="T2762" s="12"/>
    </row>
    <row r="2763" spans="1:20" s="1" customFormat="1" x14ac:dyDescent="0.4">
      <c r="A2763" s="12"/>
      <c r="B2763" s="12"/>
      <c r="C2763" s="42"/>
      <c r="D2763" s="12"/>
      <c r="E2763" s="12"/>
      <c r="F2763" s="12"/>
      <c r="G2763" s="12"/>
      <c r="H2763" s="12"/>
      <c r="I2763" s="12"/>
      <c r="J2763" s="12"/>
      <c r="K2763" s="12"/>
      <c r="L2763" s="12"/>
      <c r="M2763" s="49"/>
      <c r="N2763" s="49"/>
      <c r="O2763" s="12"/>
      <c r="P2763" s="12"/>
      <c r="Q2763" s="12"/>
      <c r="R2763" s="12"/>
      <c r="S2763" s="12"/>
      <c r="T2763" s="12"/>
    </row>
    <row r="2764" spans="1:20" s="1" customFormat="1" x14ac:dyDescent="0.4">
      <c r="A2764" s="12"/>
      <c r="B2764" s="12"/>
      <c r="C2764" s="42"/>
      <c r="D2764" s="12"/>
      <c r="E2764" s="12"/>
      <c r="F2764" s="12"/>
      <c r="G2764" s="12"/>
      <c r="H2764" s="12"/>
      <c r="I2764" s="12"/>
      <c r="J2764" s="12"/>
      <c r="K2764" s="12"/>
      <c r="L2764" s="12"/>
      <c r="M2764" s="49"/>
      <c r="N2764" s="49"/>
      <c r="O2764" s="12"/>
      <c r="P2764" s="12"/>
      <c r="Q2764" s="12"/>
      <c r="R2764" s="12"/>
      <c r="S2764" s="12"/>
      <c r="T2764" s="12"/>
    </row>
    <row r="2765" spans="1:20" s="1" customFormat="1" x14ac:dyDescent="0.4">
      <c r="A2765" s="12"/>
      <c r="B2765" s="12"/>
      <c r="C2765" s="42"/>
      <c r="D2765" s="12"/>
      <c r="E2765" s="12"/>
      <c r="F2765" s="12"/>
      <c r="G2765" s="12"/>
      <c r="H2765" s="12"/>
      <c r="I2765" s="12"/>
      <c r="J2765" s="12"/>
      <c r="K2765" s="12"/>
      <c r="L2765" s="12"/>
      <c r="M2765" s="49"/>
      <c r="N2765" s="49"/>
      <c r="O2765" s="12"/>
      <c r="P2765" s="12"/>
      <c r="Q2765" s="12"/>
      <c r="R2765" s="12"/>
      <c r="S2765" s="12"/>
      <c r="T2765" s="12"/>
    </row>
    <row r="2766" spans="1:20" s="1" customFormat="1" x14ac:dyDescent="0.4">
      <c r="A2766" s="12"/>
      <c r="B2766" s="12"/>
      <c r="C2766" s="42"/>
      <c r="D2766" s="12"/>
      <c r="E2766" s="12"/>
      <c r="F2766" s="12"/>
      <c r="G2766" s="12"/>
      <c r="H2766" s="12"/>
      <c r="I2766" s="12"/>
      <c r="J2766" s="12"/>
      <c r="K2766" s="12"/>
      <c r="L2766" s="12"/>
      <c r="M2766" s="49"/>
      <c r="N2766" s="49"/>
      <c r="O2766" s="12"/>
      <c r="P2766" s="12"/>
      <c r="Q2766" s="12"/>
      <c r="R2766" s="12"/>
      <c r="S2766" s="12"/>
      <c r="T2766" s="12"/>
    </row>
    <row r="2767" spans="1:20" s="1" customFormat="1" x14ac:dyDescent="0.4">
      <c r="A2767" s="12"/>
      <c r="B2767" s="12"/>
      <c r="C2767" s="42"/>
      <c r="D2767" s="12"/>
      <c r="E2767" s="12"/>
      <c r="F2767" s="12"/>
      <c r="G2767" s="12"/>
      <c r="H2767" s="12"/>
      <c r="I2767" s="12"/>
      <c r="J2767" s="12"/>
      <c r="K2767" s="12"/>
      <c r="L2767" s="12"/>
      <c r="M2767" s="49"/>
      <c r="N2767" s="49"/>
      <c r="O2767" s="12"/>
      <c r="P2767" s="12"/>
      <c r="Q2767" s="12"/>
      <c r="R2767" s="12"/>
      <c r="S2767" s="12"/>
      <c r="T2767" s="12"/>
    </row>
    <row r="2768" spans="1:20" s="1" customFormat="1" x14ac:dyDescent="0.4">
      <c r="A2768" s="12"/>
      <c r="B2768" s="12"/>
      <c r="C2768" s="42"/>
      <c r="D2768" s="12"/>
      <c r="E2768" s="12"/>
      <c r="F2768" s="12"/>
      <c r="G2768" s="12"/>
      <c r="H2768" s="12"/>
      <c r="I2768" s="12"/>
      <c r="J2768" s="12"/>
      <c r="K2768" s="12"/>
      <c r="L2768" s="12"/>
      <c r="M2768" s="49"/>
      <c r="N2768" s="49"/>
      <c r="O2768" s="12"/>
      <c r="P2768" s="12"/>
      <c r="Q2768" s="12"/>
      <c r="R2768" s="12"/>
      <c r="S2768" s="12"/>
      <c r="T2768" s="12"/>
    </row>
    <row r="2769" spans="1:20" s="1" customFormat="1" x14ac:dyDescent="0.4">
      <c r="A2769" s="12"/>
      <c r="B2769" s="12"/>
      <c r="C2769" s="42"/>
      <c r="D2769" s="12"/>
      <c r="E2769" s="12"/>
      <c r="F2769" s="12"/>
      <c r="G2769" s="12"/>
      <c r="H2769" s="12"/>
      <c r="I2769" s="12"/>
      <c r="J2769" s="12"/>
      <c r="K2769" s="12"/>
      <c r="L2769" s="12"/>
      <c r="M2769" s="49"/>
      <c r="N2769" s="49"/>
      <c r="O2769" s="12"/>
      <c r="P2769" s="12"/>
      <c r="Q2769" s="12"/>
      <c r="R2769" s="12"/>
      <c r="S2769" s="12"/>
      <c r="T2769" s="12"/>
    </row>
    <row r="2770" spans="1:20" s="1" customFormat="1" x14ac:dyDescent="0.4">
      <c r="A2770" s="12"/>
      <c r="B2770" s="12"/>
      <c r="C2770" s="42"/>
      <c r="D2770" s="12"/>
      <c r="E2770" s="12"/>
      <c r="F2770" s="12"/>
      <c r="G2770" s="12"/>
      <c r="H2770" s="12"/>
      <c r="I2770" s="12"/>
      <c r="J2770" s="12"/>
      <c r="K2770" s="12"/>
      <c r="L2770" s="12"/>
      <c r="M2770" s="49"/>
      <c r="N2770" s="49"/>
      <c r="O2770" s="12"/>
      <c r="P2770" s="12"/>
      <c r="Q2770" s="12"/>
      <c r="R2770" s="12"/>
      <c r="S2770" s="12"/>
      <c r="T2770" s="12"/>
    </row>
    <row r="2771" spans="1:20" s="1" customFormat="1" x14ac:dyDescent="0.4">
      <c r="A2771" s="12"/>
      <c r="B2771" s="12"/>
      <c r="C2771" s="42"/>
      <c r="D2771" s="12"/>
      <c r="E2771" s="12"/>
      <c r="F2771" s="12"/>
      <c r="G2771" s="12"/>
      <c r="H2771" s="12"/>
      <c r="I2771" s="12"/>
      <c r="J2771" s="12"/>
      <c r="K2771" s="12"/>
      <c r="L2771" s="12"/>
      <c r="M2771" s="49"/>
      <c r="N2771" s="49"/>
      <c r="O2771" s="12"/>
      <c r="P2771" s="12"/>
      <c r="Q2771" s="12"/>
      <c r="R2771" s="12"/>
      <c r="S2771" s="12"/>
      <c r="T2771" s="12"/>
    </row>
    <row r="2772" spans="1:20" s="1" customFormat="1" x14ac:dyDescent="0.4">
      <c r="A2772" s="12"/>
      <c r="B2772" s="12"/>
      <c r="C2772" s="42"/>
      <c r="D2772" s="12"/>
      <c r="E2772" s="12"/>
      <c r="F2772" s="12"/>
      <c r="G2772" s="12"/>
      <c r="H2772" s="12"/>
      <c r="I2772" s="12"/>
      <c r="J2772" s="12"/>
      <c r="K2772" s="12"/>
      <c r="L2772" s="12"/>
      <c r="M2772" s="49"/>
      <c r="N2772" s="49"/>
      <c r="O2772" s="12"/>
      <c r="P2772" s="12"/>
      <c r="Q2772" s="12"/>
      <c r="R2772" s="12"/>
      <c r="S2772" s="12"/>
      <c r="T2772" s="12"/>
    </row>
    <row r="2773" spans="1:20" s="1" customFormat="1" x14ac:dyDescent="0.4">
      <c r="A2773" s="12"/>
      <c r="B2773" s="12"/>
      <c r="C2773" s="42"/>
      <c r="D2773" s="12"/>
      <c r="E2773" s="12"/>
      <c r="F2773" s="12"/>
      <c r="G2773" s="12"/>
      <c r="H2773" s="12"/>
      <c r="I2773" s="12"/>
      <c r="J2773" s="12"/>
      <c r="K2773" s="12"/>
      <c r="L2773" s="12"/>
      <c r="M2773" s="49"/>
      <c r="N2773" s="49"/>
      <c r="O2773" s="12"/>
      <c r="P2773" s="12"/>
      <c r="Q2773" s="12"/>
      <c r="R2773" s="12"/>
      <c r="S2773" s="12"/>
      <c r="T2773" s="12"/>
    </row>
    <row r="2774" spans="1:20" s="1" customFormat="1" x14ac:dyDescent="0.4">
      <c r="A2774" s="12"/>
      <c r="B2774" s="12"/>
      <c r="C2774" s="42"/>
      <c r="D2774" s="12"/>
      <c r="E2774" s="12"/>
      <c r="F2774" s="12"/>
      <c r="G2774" s="12"/>
      <c r="H2774" s="12"/>
      <c r="I2774" s="12"/>
      <c r="J2774" s="12"/>
      <c r="K2774" s="12"/>
      <c r="L2774" s="12"/>
      <c r="M2774" s="49"/>
      <c r="N2774" s="49"/>
      <c r="O2774" s="12"/>
      <c r="P2774" s="12"/>
      <c r="Q2774" s="12"/>
      <c r="R2774" s="12"/>
      <c r="S2774" s="12"/>
      <c r="T2774" s="12"/>
    </row>
    <row r="2775" spans="1:20" s="1" customFormat="1" x14ac:dyDescent="0.4">
      <c r="A2775" s="12"/>
      <c r="B2775" s="12"/>
      <c r="C2775" s="42"/>
      <c r="D2775" s="12"/>
      <c r="E2775" s="12"/>
      <c r="F2775" s="12"/>
      <c r="G2775" s="12"/>
      <c r="H2775" s="12"/>
      <c r="I2775" s="12"/>
      <c r="J2775" s="12"/>
      <c r="K2775" s="12"/>
      <c r="L2775" s="12"/>
      <c r="M2775" s="49"/>
      <c r="N2775" s="49"/>
      <c r="O2775" s="12"/>
      <c r="P2775" s="12"/>
      <c r="Q2775" s="12"/>
      <c r="R2775" s="12"/>
      <c r="S2775" s="12"/>
      <c r="T2775" s="12"/>
    </row>
    <row r="2776" spans="1:20" s="1" customFormat="1" x14ac:dyDescent="0.4">
      <c r="A2776" s="12"/>
      <c r="B2776" s="12"/>
      <c r="C2776" s="42"/>
      <c r="D2776" s="12"/>
      <c r="E2776" s="12"/>
      <c r="F2776" s="12"/>
      <c r="G2776" s="12"/>
      <c r="H2776" s="12"/>
      <c r="I2776" s="12"/>
      <c r="J2776" s="12"/>
      <c r="K2776" s="12"/>
      <c r="L2776" s="12"/>
      <c r="M2776" s="49"/>
      <c r="N2776" s="49"/>
      <c r="O2776" s="12"/>
      <c r="P2776" s="12"/>
      <c r="Q2776" s="12"/>
      <c r="R2776" s="12"/>
      <c r="S2776" s="12"/>
      <c r="T2776" s="12"/>
    </row>
    <row r="2777" spans="1:20" s="1" customFormat="1" x14ac:dyDescent="0.4">
      <c r="A2777" s="12"/>
      <c r="B2777" s="12"/>
      <c r="C2777" s="42"/>
      <c r="D2777" s="12"/>
      <c r="E2777" s="12"/>
      <c r="F2777" s="12"/>
      <c r="G2777" s="12"/>
      <c r="H2777" s="12"/>
      <c r="I2777" s="12"/>
      <c r="J2777" s="12"/>
      <c r="K2777" s="12"/>
      <c r="L2777" s="12"/>
      <c r="M2777" s="49"/>
      <c r="N2777" s="49"/>
      <c r="O2777" s="12"/>
      <c r="P2777" s="12"/>
      <c r="Q2777" s="12"/>
      <c r="R2777" s="12"/>
      <c r="S2777" s="12"/>
      <c r="T2777" s="12"/>
    </row>
    <row r="2778" spans="1:20" s="1" customFormat="1" x14ac:dyDescent="0.4">
      <c r="A2778" s="12"/>
      <c r="B2778" s="12"/>
      <c r="C2778" s="42"/>
      <c r="D2778" s="12"/>
      <c r="E2778" s="12"/>
      <c r="F2778" s="12"/>
      <c r="G2778" s="12"/>
      <c r="H2778" s="12"/>
      <c r="I2778" s="12"/>
      <c r="J2778" s="12"/>
      <c r="K2778" s="12"/>
      <c r="L2778" s="12"/>
      <c r="M2778" s="49"/>
      <c r="N2778" s="49"/>
      <c r="O2778" s="12"/>
      <c r="P2778" s="12"/>
      <c r="Q2778" s="12"/>
      <c r="R2778" s="12"/>
      <c r="S2778" s="12"/>
      <c r="T2778" s="12"/>
    </row>
    <row r="2779" spans="1:20" s="1" customFormat="1" x14ac:dyDescent="0.4">
      <c r="A2779" s="12"/>
      <c r="B2779" s="12"/>
      <c r="C2779" s="42"/>
      <c r="D2779" s="12"/>
      <c r="E2779" s="12"/>
      <c r="F2779" s="12"/>
      <c r="G2779" s="12"/>
      <c r="H2779" s="12"/>
      <c r="I2779" s="12"/>
      <c r="J2779" s="12"/>
      <c r="K2779" s="12"/>
      <c r="L2779" s="12"/>
      <c r="M2779" s="49"/>
      <c r="N2779" s="49"/>
      <c r="O2779" s="12"/>
      <c r="P2779" s="12"/>
      <c r="Q2779" s="12"/>
      <c r="R2779" s="12"/>
      <c r="S2779" s="12"/>
      <c r="T2779" s="12"/>
    </row>
    <row r="2780" spans="1:20" s="1" customFormat="1" x14ac:dyDescent="0.4">
      <c r="A2780" s="12"/>
      <c r="B2780" s="12"/>
      <c r="C2780" s="42"/>
      <c r="D2780" s="12"/>
      <c r="E2780" s="12"/>
      <c r="F2780" s="12"/>
      <c r="G2780" s="12"/>
      <c r="H2780" s="12"/>
      <c r="I2780" s="12"/>
      <c r="J2780" s="12"/>
      <c r="K2780" s="12"/>
      <c r="L2780" s="12"/>
      <c r="M2780" s="49"/>
      <c r="N2780" s="49"/>
      <c r="O2780" s="12"/>
      <c r="P2780" s="12"/>
      <c r="Q2780" s="12"/>
      <c r="R2780" s="12"/>
      <c r="S2780" s="12"/>
      <c r="T2780" s="12"/>
    </row>
    <row r="2781" spans="1:20" s="1" customFormat="1" x14ac:dyDescent="0.4">
      <c r="A2781" s="12"/>
      <c r="B2781" s="12"/>
      <c r="C2781" s="42"/>
      <c r="D2781" s="12"/>
      <c r="E2781" s="12"/>
      <c r="F2781" s="12"/>
      <c r="G2781" s="12"/>
      <c r="H2781" s="12"/>
      <c r="I2781" s="12"/>
      <c r="J2781" s="12"/>
      <c r="K2781" s="12"/>
      <c r="L2781" s="12"/>
      <c r="M2781" s="49"/>
      <c r="N2781" s="49"/>
      <c r="O2781" s="12"/>
      <c r="P2781" s="12"/>
      <c r="Q2781" s="12"/>
      <c r="R2781" s="12"/>
      <c r="S2781" s="12"/>
      <c r="T2781" s="12"/>
    </row>
    <row r="2782" spans="1:20" s="1" customFormat="1" x14ac:dyDescent="0.4">
      <c r="A2782" s="12"/>
      <c r="B2782" s="12"/>
      <c r="C2782" s="42"/>
      <c r="D2782" s="12"/>
      <c r="E2782" s="12"/>
      <c r="F2782" s="12"/>
      <c r="G2782" s="12"/>
      <c r="H2782" s="12"/>
      <c r="I2782" s="12"/>
      <c r="J2782" s="12"/>
      <c r="K2782" s="12"/>
      <c r="L2782" s="12"/>
      <c r="M2782" s="49"/>
      <c r="N2782" s="49"/>
      <c r="O2782" s="12"/>
      <c r="P2782" s="12"/>
      <c r="Q2782" s="12"/>
      <c r="R2782" s="12"/>
      <c r="S2782" s="12"/>
      <c r="T2782" s="12"/>
    </row>
    <row r="2783" spans="1:20" s="1" customFormat="1" x14ac:dyDescent="0.4">
      <c r="A2783" s="12"/>
      <c r="B2783" s="12"/>
      <c r="C2783" s="42"/>
      <c r="D2783" s="12"/>
      <c r="E2783" s="12"/>
      <c r="F2783" s="12"/>
      <c r="G2783" s="12"/>
      <c r="H2783" s="12"/>
      <c r="I2783" s="12"/>
      <c r="J2783" s="12"/>
      <c r="K2783" s="12"/>
      <c r="L2783" s="12"/>
      <c r="M2783" s="49"/>
      <c r="N2783" s="49"/>
      <c r="O2783" s="12"/>
      <c r="P2783" s="12"/>
      <c r="Q2783" s="12"/>
      <c r="R2783" s="12"/>
      <c r="S2783" s="12"/>
      <c r="T2783" s="12"/>
    </row>
    <row r="2784" spans="1:20" s="1" customFormat="1" x14ac:dyDescent="0.4">
      <c r="A2784" s="12"/>
      <c r="B2784" s="12"/>
      <c r="C2784" s="42"/>
      <c r="D2784" s="12"/>
      <c r="E2784" s="12"/>
      <c r="F2784" s="12"/>
      <c r="G2784" s="12"/>
      <c r="H2784" s="12"/>
      <c r="I2784" s="12"/>
      <c r="J2784" s="12"/>
      <c r="K2784" s="12"/>
      <c r="L2784" s="12"/>
      <c r="M2784" s="49"/>
      <c r="N2784" s="49"/>
      <c r="O2784" s="12"/>
      <c r="P2784" s="12"/>
      <c r="Q2784" s="12"/>
      <c r="R2784" s="12"/>
      <c r="S2784" s="12"/>
      <c r="T2784" s="12"/>
    </row>
    <row r="2785" spans="1:20" s="1" customFormat="1" x14ac:dyDescent="0.4">
      <c r="A2785" s="12"/>
      <c r="B2785" s="12"/>
      <c r="C2785" s="42"/>
      <c r="D2785" s="12"/>
      <c r="E2785" s="12"/>
      <c r="F2785" s="12"/>
      <c r="G2785" s="12"/>
      <c r="H2785" s="12"/>
      <c r="I2785" s="12"/>
      <c r="J2785" s="12"/>
      <c r="K2785" s="12"/>
      <c r="L2785" s="12"/>
      <c r="M2785" s="49"/>
      <c r="N2785" s="49"/>
      <c r="O2785" s="12"/>
      <c r="P2785" s="12"/>
      <c r="Q2785" s="12"/>
      <c r="R2785" s="12"/>
      <c r="S2785" s="12"/>
      <c r="T2785" s="12"/>
    </row>
    <row r="2786" spans="1:20" s="1" customFormat="1" x14ac:dyDescent="0.4">
      <c r="A2786" s="12"/>
      <c r="B2786" s="12"/>
      <c r="C2786" s="42"/>
      <c r="D2786" s="12"/>
      <c r="E2786" s="12"/>
      <c r="F2786" s="12"/>
      <c r="G2786" s="12"/>
      <c r="H2786" s="12"/>
      <c r="I2786" s="12"/>
      <c r="J2786" s="12"/>
      <c r="K2786" s="12"/>
      <c r="L2786" s="12"/>
      <c r="M2786" s="49"/>
      <c r="N2786" s="49"/>
      <c r="O2786" s="12"/>
      <c r="P2786" s="12"/>
      <c r="Q2786" s="12"/>
      <c r="R2786" s="12"/>
      <c r="S2786" s="12"/>
      <c r="T2786" s="12"/>
    </row>
    <row r="2787" spans="1:20" s="1" customFormat="1" x14ac:dyDescent="0.4">
      <c r="A2787" s="12"/>
      <c r="B2787" s="12"/>
      <c r="C2787" s="42"/>
      <c r="D2787" s="12"/>
      <c r="E2787" s="12"/>
      <c r="F2787" s="12"/>
      <c r="G2787" s="12"/>
      <c r="H2787" s="12"/>
      <c r="I2787" s="12"/>
      <c r="J2787" s="12"/>
      <c r="K2787" s="12"/>
      <c r="L2787" s="12"/>
      <c r="M2787" s="49"/>
      <c r="N2787" s="49"/>
      <c r="O2787" s="12"/>
      <c r="P2787" s="12"/>
      <c r="Q2787" s="12"/>
      <c r="R2787" s="12"/>
      <c r="S2787" s="12"/>
      <c r="T2787" s="12"/>
    </row>
    <row r="2788" spans="1:20" s="1" customFormat="1" x14ac:dyDescent="0.4">
      <c r="A2788" s="12"/>
      <c r="B2788" s="12"/>
      <c r="C2788" s="42"/>
      <c r="D2788" s="12"/>
      <c r="E2788" s="12"/>
      <c r="F2788" s="12"/>
      <c r="G2788" s="12"/>
      <c r="H2788" s="12"/>
      <c r="I2788" s="12"/>
      <c r="J2788" s="12"/>
      <c r="K2788" s="12"/>
      <c r="L2788" s="12"/>
      <c r="M2788" s="49"/>
      <c r="N2788" s="49"/>
      <c r="O2788" s="12"/>
      <c r="P2788" s="12"/>
      <c r="Q2788" s="12"/>
      <c r="R2788" s="12"/>
      <c r="S2788" s="12"/>
      <c r="T2788" s="12"/>
    </row>
    <row r="2789" spans="1:20" s="1" customFormat="1" x14ac:dyDescent="0.4">
      <c r="A2789" s="12"/>
      <c r="B2789" s="12"/>
      <c r="C2789" s="42"/>
      <c r="D2789" s="12"/>
      <c r="E2789" s="12"/>
      <c r="F2789" s="12"/>
      <c r="G2789" s="12"/>
      <c r="H2789" s="12"/>
      <c r="I2789" s="12"/>
      <c r="J2789" s="12"/>
      <c r="K2789" s="12"/>
      <c r="L2789" s="12"/>
      <c r="M2789" s="49"/>
      <c r="N2789" s="49"/>
      <c r="O2789" s="12"/>
      <c r="P2789" s="12"/>
      <c r="Q2789" s="12"/>
      <c r="R2789" s="12"/>
      <c r="S2789" s="12"/>
      <c r="T2789" s="12"/>
    </row>
    <row r="2790" spans="1:20" s="1" customFormat="1" x14ac:dyDescent="0.4">
      <c r="A2790" s="12"/>
      <c r="B2790" s="12"/>
      <c r="C2790" s="42"/>
      <c r="D2790" s="12"/>
      <c r="E2790" s="12"/>
      <c r="F2790" s="12"/>
      <c r="G2790" s="12"/>
      <c r="H2790" s="12"/>
      <c r="I2790" s="12"/>
      <c r="J2790" s="12"/>
      <c r="K2790" s="12"/>
      <c r="L2790" s="12"/>
      <c r="M2790" s="49"/>
      <c r="N2790" s="49"/>
      <c r="O2790" s="12"/>
      <c r="P2790" s="12"/>
      <c r="Q2790" s="12"/>
      <c r="R2790" s="12"/>
      <c r="S2790" s="12"/>
      <c r="T2790" s="12"/>
    </row>
    <row r="2791" spans="1:20" s="1" customFormat="1" x14ac:dyDescent="0.4">
      <c r="A2791" s="12"/>
      <c r="B2791" s="12"/>
      <c r="C2791" s="42"/>
      <c r="D2791" s="12"/>
      <c r="E2791" s="12"/>
      <c r="F2791" s="12"/>
      <c r="G2791" s="12"/>
      <c r="H2791" s="12"/>
      <c r="I2791" s="12"/>
      <c r="J2791" s="12"/>
      <c r="K2791" s="12"/>
      <c r="L2791" s="12"/>
      <c r="M2791" s="49"/>
      <c r="N2791" s="49"/>
      <c r="O2791" s="12"/>
      <c r="P2791" s="12"/>
      <c r="Q2791" s="12"/>
      <c r="R2791" s="12"/>
      <c r="S2791" s="12"/>
      <c r="T2791" s="12"/>
    </row>
    <row r="2792" spans="1:20" s="1" customFormat="1" x14ac:dyDescent="0.4">
      <c r="A2792" s="12"/>
      <c r="B2792" s="12"/>
      <c r="C2792" s="42"/>
      <c r="D2792" s="12"/>
      <c r="E2792" s="12"/>
      <c r="F2792" s="12"/>
      <c r="G2792" s="12"/>
      <c r="H2792" s="12"/>
      <c r="I2792" s="12"/>
      <c r="J2792" s="12"/>
      <c r="K2792" s="12"/>
      <c r="L2792" s="12"/>
      <c r="M2792" s="49"/>
      <c r="N2792" s="49"/>
      <c r="O2792" s="12"/>
      <c r="P2792" s="12"/>
      <c r="Q2792" s="12"/>
      <c r="R2792" s="12"/>
      <c r="S2792" s="12"/>
      <c r="T2792" s="12"/>
    </row>
    <row r="2793" spans="1:20" s="1" customFormat="1" x14ac:dyDescent="0.4">
      <c r="A2793" s="12"/>
      <c r="B2793" s="12"/>
      <c r="C2793" s="42"/>
      <c r="D2793" s="12"/>
      <c r="E2793" s="12"/>
      <c r="F2793" s="12"/>
      <c r="G2793" s="12"/>
      <c r="H2793" s="12"/>
      <c r="I2793" s="12"/>
      <c r="J2793" s="12"/>
      <c r="K2793" s="12"/>
      <c r="L2793" s="12"/>
      <c r="M2793" s="49"/>
      <c r="N2793" s="49"/>
      <c r="O2793" s="12"/>
      <c r="P2793" s="12"/>
      <c r="Q2793" s="12"/>
      <c r="R2793" s="12"/>
      <c r="S2793" s="12"/>
      <c r="T2793" s="12"/>
    </row>
    <row r="2794" spans="1:20" s="1" customFormat="1" x14ac:dyDescent="0.4">
      <c r="A2794" s="12"/>
      <c r="B2794" s="12"/>
      <c r="C2794" s="42"/>
      <c r="D2794" s="12"/>
      <c r="E2794" s="12"/>
      <c r="F2794" s="12"/>
      <c r="G2794" s="12"/>
      <c r="H2794" s="12"/>
      <c r="I2794" s="12"/>
      <c r="J2794" s="12"/>
      <c r="K2794" s="12"/>
      <c r="L2794" s="12"/>
      <c r="M2794" s="49"/>
      <c r="N2794" s="49"/>
      <c r="O2794" s="12"/>
      <c r="P2794" s="12"/>
      <c r="Q2794" s="12"/>
      <c r="R2794" s="12"/>
      <c r="S2794" s="12"/>
      <c r="T2794" s="12"/>
    </row>
    <row r="2795" spans="1:20" s="1" customFormat="1" x14ac:dyDescent="0.4">
      <c r="A2795" s="12"/>
      <c r="B2795" s="12"/>
      <c r="C2795" s="42"/>
      <c r="D2795" s="12"/>
      <c r="E2795" s="12"/>
      <c r="F2795" s="12"/>
      <c r="G2795" s="12"/>
      <c r="H2795" s="12"/>
      <c r="I2795" s="12"/>
      <c r="J2795" s="12"/>
      <c r="K2795" s="12"/>
      <c r="L2795" s="12"/>
      <c r="M2795" s="49"/>
      <c r="N2795" s="49"/>
      <c r="O2795" s="12"/>
      <c r="P2795" s="12"/>
      <c r="Q2795" s="12"/>
      <c r="R2795" s="12"/>
      <c r="S2795" s="12"/>
      <c r="T2795" s="12"/>
    </row>
    <row r="2796" spans="1:20" s="1" customFormat="1" x14ac:dyDescent="0.4">
      <c r="A2796" s="12"/>
      <c r="B2796" s="12"/>
      <c r="C2796" s="42"/>
      <c r="D2796" s="12"/>
      <c r="E2796" s="12"/>
      <c r="F2796" s="12"/>
      <c r="G2796" s="12"/>
      <c r="H2796" s="12"/>
      <c r="I2796" s="12"/>
      <c r="J2796" s="12"/>
      <c r="K2796" s="12"/>
      <c r="L2796" s="12"/>
      <c r="M2796" s="49"/>
      <c r="N2796" s="49"/>
      <c r="O2796" s="12"/>
      <c r="P2796" s="12"/>
      <c r="Q2796" s="12"/>
      <c r="R2796" s="12"/>
      <c r="S2796" s="12"/>
      <c r="T2796" s="12"/>
    </row>
    <row r="2797" spans="1:20" s="1" customFormat="1" x14ac:dyDescent="0.4">
      <c r="A2797" s="12"/>
      <c r="B2797" s="12"/>
      <c r="C2797" s="42"/>
      <c r="D2797" s="12"/>
      <c r="E2797" s="12"/>
      <c r="F2797" s="12"/>
      <c r="G2797" s="12"/>
      <c r="H2797" s="12"/>
      <c r="I2797" s="12"/>
      <c r="J2797" s="12"/>
      <c r="K2797" s="12"/>
      <c r="L2797" s="12"/>
      <c r="M2797" s="49"/>
      <c r="N2797" s="49"/>
      <c r="O2797" s="12"/>
      <c r="P2797" s="12"/>
      <c r="Q2797" s="12"/>
      <c r="R2797" s="12"/>
      <c r="S2797" s="12"/>
      <c r="T2797" s="12"/>
    </row>
    <row r="2798" spans="1:20" s="1" customFormat="1" x14ac:dyDescent="0.4">
      <c r="A2798" s="12"/>
      <c r="B2798" s="12"/>
      <c r="C2798" s="42"/>
      <c r="D2798" s="12"/>
      <c r="E2798" s="12"/>
      <c r="F2798" s="12"/>
      <c r="G2798" s="12"/>
      <c r="H2798" s="12"/>
      <c r="I2798" s="12"/>
      <c r="J2798" s="12"/>
      <c r="K2798" s="12"/>
      <c r="L2798" s="12"/>
      <c r="M2798" s="49"/>
      <c r="N2798" s="49"/>
      <c r="O2798" s="12"/>
      <c r="P2798" s="12"/>
      <c r="Q2798" s="12"/>
      <c r="R2798" s="12"/>
      <c r="S2798" s="12"/>
      <c r="T2798" s="12"/>
    </row>
    <row r="2799" spans="1:20" s="1" customFormat="1" x14ac:dyDescent="0.4">
      <c r="A2799" s="12"/>
      <c r="B2799" s="12"/>
      <c r="C2799" s="42"/>
      <c r="D2799" s="12"/>
      <c r="E2799" s="12"/>
      <c r="F2799" s="12"/>
      <c r="G2799" s="12"/>
      <c r="H2799" s="12"/>
      <c r="I2799" s="12"/>
      <c r="J2799" s="12"/>
      <c r="K2799" s="12"/>
      <c r="L2799" s="12"/>
      <c r="M2799" s="49"/>
      <c r="N2799" s="49"/>
      <c r="O2799" s="12"/>
      <c r="P2799" s="12"/>
      <c r="Q2799" s="12"/>
      <c r="R2799" s="12"/>
      <c r="S2799" s="12"/>
      <c r="T2799" s="12"/>
    </row>
    <row r="2800" spans="1:20" s="1" customFormat="1" x14ac:dyDescent="0.4">
      <c r="A2800" s="12"/>
      <c r="B2800" s="12"/>
      <c r="C2800" s="42"/>
      <c r="D2800" s="12"/>
      <c r="E2800" s="12"/>
      <c r="F2800" s="12"/>
      <c r="G2800" s="12"/>
      <c r="H2800" s="12"/>
      <c r="I2800" s="12"/>
      <c r="J2800" s="12"/>
      <c r="K2800" s="12"/>
      <c r="L2800" s="12"/>
      <c r="M2800" s="49"/>
      <c r="N2800" s="49"/>
      <c r="O2800" s="12"/>
      <c r="P2800" s="12"/>
      <c r="Q2800" s="12"/>
      <c r="R2800" s="12"/>
      <c r="S2800" s="12"/>
      <c r="T2800" s="12"/>
    </row>
    <row r="2801" spans="1:20" s="1" customFormat="1" x14ac:dyDescent="0.4">
      <c r="A2801" s="12"/>
      <c r="B2801" s="12"/>
      <c r="C2801" s="42"/>
      <c r="D2801" s="12"/>
      <c r="E2801" s="12"/>
      <c r="F2801" s="12"/>
      <c r="G2801" s="12"/>
      <c r="H2801" s="12"/>
      <c r="I2801" s="12"/>
      <c r="J2801" s="12"/>
      <c r="K2801" s="12"/>
      <c r="L2801" s="12"/>
      <c r="M2801" s="49"/>
      <c r="N2801" s="49"/>
      <c r="O2801" s="12"/>
      <c r="P2801" s="12"/>
      <c r="Q2801" s="12"/>
      <c r="R2801" s="12"/>
      <c r="S2801" s="12"/>
      <c r="T2801" s="12"/>
    </row>
    <row r="2802" spans="1:20" s="1" customFormat="1" x14ac:dyDescent="0.4">
      <c r="A2802" s="12"/>
      <c r="B2802" s="12"/>
      <c r="C2802" s="42"/>
      <c r="D2802" s="12"/>
      <c r="E2802" s="12"/>
      <c r="F2802" s="12"/>
      <c r="G2802" s="12"/>
      <c r="H2802" s="12"/>
      <c r="I2802" s="12"/>
      <c r="J2802" s="12"/>
      <c r="K2802" s="12"/>
      <c r="L2802" s="12"/>
      <c r="M2802" s="49"/>
      <c r="N2802" s="49"/>
      <c r="O2802" s="12"/>
      <c r="P2802" s="12"/>
      <c r="Q2802" s="12"/>
      <c r="R2802" s="12"/>
      <c r="S2802" s="12"/>
      <c r="T2802" s="12"/>
    </row>
    <row r="2803" spans="1:20" s="1" customFormat="1" x14ac:dyDescent="0.4">
      <c r="A2803" s="12"/>
      <c r="B2803" s="12"/>
      <c r="C2803" s="42"/>
      <c r="D2803" s="12"/>
      <c r="E2803" s="12"/>
      <c r="F2803" s="12"/>
      <c r="G2803" s="12"/>
      <c r="H2803" s="12"/>
      <c r="I2803" s="12"/>
      <c r="J2803" s="12"/>
      <c r="K2803" s="12"/>
      <c r="L2803" s="12"/>
      <c r="M2803" s="49"/>
      <c r="N2803" s="49"/>
      <c r="O2803" s="12"/>
      <c r="P2803" s="12"/>
      <c r="Q2803" s="12"/>
      <c r="R2803" s="12"/>
      <c r="S2803" s="12"/>
      <c r="T2803" s="12"/>
    </row>
    <row r="2804" spans="1:20" s="1" customFormat="1" x14ac:dyDescent="0.4">
      <c r="A2804" s="12"/>
      <c r="B2804" s="12"/>
      <c r="C2804" s="42"/>
      <c r="D2804" s="12"/>
      <c r="E2804" s="12"/>
      <c r="F2804" s="12"/>
      <c r="G2804" s="12"/>
      <c r="H2804" s="12"/>
      <c r="I2804" s="12"/>
      <c r="J2804" s="12"/>
      <c r="K2804" s="12"/>
      <c r="L2804" s="12"/>
      <c r="M2804" s="49"/>
      <c r="N2804" s="49"/>
      <c r="O2804" s="12"/>
      <c r="P2804" s="12"/>
      <c r="Q2804" s="12"/>
      <c r="R2804" s="12"/>
      <c r="S2804" s="12"/>
      <c r="T2804" s="12"/>
    </row>
    <row r="2805" spans="1:20" s="1" customFormat="1" x14ac:dyDescent="0.4">
      <c r="A2805" s="12"/>
      <c r="B2805" s="12"/>
      <c r="C2805" s="42"/>
      <c r="D2805" s="12"/>
      <c r="E2805" s="12"/>
      <c r="F2805" s="12"/>
      <c r="G2805" s="12"/>
      <c r="H2805" s="12"/>
      <c r="I2805" s="12"/>
      <c r="J2805" s="12"/>
      <c r="K2805" s="12"/>
      <c r="L2805" s="12"/>
      <c r="M2805" s="49"/>
      <c r="N2805" s="49"/>
      <c r="O2805" s="12"/>
      <c r="P2805" s="12"/>
      <c r="Q2805" s="12"/>
      <c r="R2805" s="12"/>
      <c r="S2805" s="12"/>
      <c r="T2805" s="12"/>
    </row>
    <row r="2806" spans="1:20" s="1" customFormat="1" x14ac:dyDescent="0.4">
      <c r="A2806" s="12"/>
      <c r="B2806" s="12"/>
      <c r="C2806" s="42"/>
      <c r="D2806" s="12"/>
      <c r="E2806" s="12"/>
      <c r="F2806" s="12"/>
      <c r="G2806" s="12"/>
      <c r="H2806" s="12"/>
      <c r="I2806" s="12"/>
      <c r="J2806" s="12"/>
      <c r="K2806" s="12"/>
      <c r="L2806" s="12"/>
      <c r="M2806" s="49"/>
      <c r="N2806" s="49"/>
      <c r="O2806" s="12"/>
      <c r="P2806" s="12"/>
      <c r="Q2806" s="12"/>
      <c r="R2806" s="12"/>
      <c r="S2806" s="12"/>
      <c r="T2806" s="12"/>
    </row>
    <row r="2807" spans="1:20" s="1" customFormat="1" x14ac:dyDescent="0.4">
      <c r="A2807" s="12"/>
      <c r="B2807" s="12"/>
      <c r="C2807" s="42"/>
      <c r="D2807" s="12"/>
      <c r="E2807" s="12"/>
      <c r="F2807" s="12"/>
      <c r="G2807" s="12"/>
      <c r="H2807" s="12"/>
      <c r="I2807" s="12"/>
      <c r="J2807" s="12"/>
      <c r="K2807" s="12"/>
      <c r="L2807" s="12"/>
      <c r="M2807" s="49"/>
      <c r="N2807" s="49"/>
      <c r="O2807" s="12"/>
      <c r="P2807" s="12"/>
      <c r="Q2807" s="12"/>
      <c r="R2807" s="12"/>
      <c r="S2807" s="12"/>
      <c r="T2807" s="12"/>
    </row>
    <row r="2808" spans="1:20" s="1" customFormat="1" x14ac:dyDescent="0.4">
      <c r="A2808" s="12"/>
      <c r="B2808" s="12"/>
      <c r="C2808" s="42"/>
      <c r="D2808" s="12"/>
      <c r="E2808" s="12"/>
      <c r="F2808" s="12"/>
      <c r="G2808" s="12"/>
      <c r="H2808" s="12"/>
      <c r="I2808" s="12"/>
      <c r="J2808" s="12"/>
      <c r="K2808" s="12"/>
      <c r="L2808" s="12"/>
      <c r="M2808" s="49"/>
      <c r="N2808" s="49"/>
      <c r="O2808" s="12"/>
      <c r="P2808" s="12"/>
      <c r="Q2808" s="12"/>
      <c r="R2808" s="12"/>
      <c r="S2808" s="12"/>
      <c r="T2808" s="12"/>
    </row>
    <row r="2809" spans="1:20" s="1" customFormat="1" x14ac:dyDescent="0.4">
      <c r="A2809" s="12"/>
      <c r="B2809" s="12"/>
      <c r="C2809" s="42"/>
      <c r="D2809" s="12"/>
      <c r="E2809" s="12"/>
      <c r="F2809" s="12"/>
      <c r="G2809" s="12"/>
      <c r="H2809" s="12"/>
      <c r="I2809" s="12"/>
      <c r="J2809" s="12"/>
      <c r="K2809" s="12"/>
      <c r="L2809" s="12"/>
      <c r="M2809" s="49"/>
      <c r="N2809" s="49"/>
      <c r="O2809" s="12"/>
      <c r="P2809" s="12"/>
      <c r="Q2809" s="12"/>
      <c r="R2809" s="12"/>
      <c r="S2809" s="12"/>
      <c r="T2809" s="12"/>
    </row>
    <row r="2810" spans="1:20" s="1" customFormat="1" x14ac:dyDescent="0.4">
      <c r="A2810" s="12"/>
      <c r="B2810" s="12"/>
      <c r="C2810" s="42"/>
      <c r="D2810" s="12"/>
      <c r="E2810" s="12"/>
      <c r="F2810" s="12"/>
      <c r="G2810" s="12"/>
      <c r="H2810" s="12"/>
      <c r="I2810" s="12"/>
      <c r="J2810" s="12"/>
      <c r="K2810" s="12"/>
      <c r="L2810" s="12"/>
      <c r="M2810" s="49"/>
      <c r="N2810" s="49"/>
      <c r="O2810" s="12"/>
      <c r="P2810" s="12"/>
      <c r="Q2810" s="12"/>
      <c r="R2810" s="12"/>
      <c r="S2810" s="12"/>
      <c r="T2810" s="12"/>
    </row>
    <row r="2811" spans="1:20" s="1" customFormat="1" x14ac:dyDescent="0.4">
      <c r="A2811" s="12"/>
      <c r="B2811" s="12"/>
      <c r="C2811" s="42"/>
      <c r="D2811" s="12"/>
      <c r="E2811" s="12"/>
      <c r="F2811" s="12"/>
      <c r="G2811" s="12"/>
      <c r="H2811" s="12"/>
      <c r="I2811" s="12"/>
      <c r="J2811" s="12"/>
      <c r="K2811" s="12"/>
      <c r="L2811" s="12"/>
      <c r="M2811" s="49"/>
      <c r="N2811" s="49"/>
      <c r="O2811" s="12"/>
      <c r="P2811" s="12"/>
      <c r="Q2811" s="12"/>
      <c r="R2811" s="12"/>
      <c r="S2811" s="12"/>
      <c r="T2811" s="12"/>
    </row>
    <row r="2812" spans="1:20" s="1" customFormat="1" x14ac:dyDescent="0.4">
      <c r="A2812" s="12"/>
      <c r="B2812" s="12"/>
      <c r="C2812" s="42"/>
      <c r="D2812" s="12"/>
      <c r="E2812" s="12"/>
      <c r="F2812" s="12"/>
      <c r="G2812" s="12"/>
      <c r="H2812" s="12"/>
      <c r="I2812" s="12"/>
      <c r="J2812" s="12"/>
      <c r="K2812" s="12"/>
      <c r="L2812" s="12"/>
      <c r="M2812" s="49"/>
      <c r="N2812" s="49"/>
      <c r="O2812" s="12"/>
      <c r="P2812" s="12"/>
      <c r="Q2812" s="12"/>
      <c r="R2812" s="12"/>
      <c r="S2812" s="12"/>
      <c r="T2812" s="12"/>
    </row>
    <row r="2813" spans="1:20" s="1" customFormat="1" x14ac:dyDescent="0.4">
      <c r="A2813" s="12"/>
      <c r="B2813" s="12"/>
      <c r="C2813" s="42"/>
      <c r="D2813" s="12"/>
      <c r="E2813" s="12"/>
      <c r="F2813" s="12"/>
      <c r="G2813" s="12"/>
      <c r="H2813" s="12"/>
      <c r="I2813" s="12"/>
      <c r="J2813" s="12"/>
      <c r="K2813" s="12"/>
      <c r="L2813" s="12"/>
      <c r="M2813" s="49"/>
      <c r="N2813" s="49"/>
      <c r="O2813" s="12"/>
      <c r="P2813" s="12"/>
      <c r="Q2813" s="12"/>
      <c r="R2813" s="12"/>
      <c r="S2813" s="12"/>
      <c r="T2813" s="12"/>
    </row>
    <row r="2814" spans="1:20" s="1" customFormat="1" x14ac:dyDescent="0.4">
      <c r="A2814" s="12"/>
      <c r="B2814" s="12"/>
      <c r="C2814" s="42"/>
      <c r="D2814" s="12"/>
      <c r="E2814" s="12"/>
      <c r="F2814" s="12"/>
      <c r="G2814" s="12"/>
      <c r="H2814" s="12"/>
      <c r="I2814" s="12"/>
      <c r="J2814" s="12"/>
      <c r="K2814" s="12"/>
      <c r="L2814" s="12"/>
      <c r="M2814" s="49"/>
      <c r="N2814" s="49"/>
      <c r="O2814" s="12"/>
      <c r="P2814" s="12"/>
      <c r="Q2814" s="12"/>
      <c r="R2814" s="12"/>
      <c r="S2814" s="12"/>
      <c r="T2814" s="12"/>
    </row>
    <row r="2815" spans="1:20" s="1" customFormat="1" x14ac:dyDescent="0.4">
      <c r="A2815" s="12"/>
      <c r="B2815" s="12"/>
      <c r="C2815" s="42"/>
      <c r="D2815" s="12"/>
      <c r="E2815" s="12"/>
      <c r="F2815" s="12"/>
      <c r="G2815" s="12"/>
      <c r="H2815" s="12"/>
      <c r="I2815" s="12"/>
      <c r="J2815" s="12"/>
      <c r="K2815" s="12"/>
      <c r="L2815" s="12"/>
      <c r="M2815" s="49"/>
      <c r="N2815" s="49"/>
      <c r="O2815" s="12"/>
      <c r="P2815" s="12"/>
      <c r="Q2815" s="12"/>
      <c r="R2815" s="12"/>
      <c r="S2815" s="12"/>
      <c r="T2815" s="12"/>
    </row>
    <row r="2816" spans="1:20" s="1" customFormat="1" x14ac:dyDescent="0.4">
      <c r="A2816" s="12"/>
      <c r="B2816" s="12"/>
      <c r="C2816" s="42"/>
      <c r="D2816" s="12"/>
      <c r="E2816" s="12"/>
      <c r="F2816" s="12"/>
      <c r="G2816" s="12"/>
      <c r="H2816" s="12"/>
      <c r="I2816" s="12"/>
      <c r="J2816" s="12"/>
      <c r="K2816" s="12"/>
      <c r="L2816" s="12"/>
      <c r="M2816" s="49"/>
      <c r="N2816" s="49"/>
      <c r="O2816" s="12"/>
      <c r="P2816" s="12"/>
      <c r="Q2816" s="12"/>
      <c r="R2816" s="12"/>
      <c r="S2816" s="12"/>
      <c r="T2816" s="12"/>
    </row>
    <row r="2817" spans="1:20" s="1" customFormat="1" x14ac:dyDescent="0.4">
      <c r="A2817" s="12"/>
      <c r="B2817" s="12"/>
      <c r="C2817" s="42"/>
      <c r="D2817" s="12"/>
      <c r="E2817" s="12"/>
      <c r="F2817" s="12"/>
      <c r="G2817" s="12"/>
      <c r="H2817" s="12"/>
      <c r="I2817" s="12"/>
      <c r="J2817" s="12"/>
      <c r="K2817" s="12"/>
      <c r="L2817" s="12"/>
      <c r="M2817" s="49"/>
      <c r="N2817" s="49"/>
      <c r="O2817" s="12"/>
      <c r="P2817" s="12"/>
      <c r="Q2817" s="12"/>
      <c r="R2817" s="12"/>
      <c r="S2817" s="12"/>
      <c r="T2817" s="12"/>
    </row>
    <row r="2818" spans="1:20" s="1" customFormat="1" x14ac:dyDescent="0.4">
      <c r="A2818" s="12"/>
      <c r="B2818" s="12"/>
      <c r="C2818" s="42"/>
      <c r="D2818" s="12"/>
      <c r="E2818" s="12"/>
      <c r="F2818" s="12"/>
      <c r="G2818" s="12"/>
      <c r="H2818" s="12"/>
      <c r="I2818" s="12"/>
      <c r="J2818" s="12"/>
      <c r="K2818" s="12"/>
      <c r="L2818" s="12"/>
      <c r="M2818" s="49"/>
      <c r="N2818" s="49"/>
      <c r="O2818" s="12"/>
      <c r="P2818" s="12"/>
      <c r="Q2818" s="12"/>
      <c r="R2818" s="12"/>
      <c r="S2818" s="12"/>
      <c r="T2818" s="12"/>
    </row>
    <row r="2819" spans="1:20" s="1" customFormat="1" x14ac:dyDescent="0.4">
      <c r="A2819" s="12"/>
      <c r="B2819" s="12"/>
      <c r="C2819" s="42"/>
      <c r="D2819" s="12"/>
      <c r="E2819" s="12"/>
      <c r="F2819" s="12"/>
      <c r="G2819" s="12"/>
      <c r="H2819" s="12"/>
      <c r="I2819" s="12"/>
      <c r="J2819" s="12"/>
      <c r="K2819" s="12"/>
      <c r="L2819" s="12"/>
      <c r="M2819" s="49"/>
      <c r="N2819" s="49"/>
      <c r="O2819" s="12"/>
      <c r="P2819" s="12"/>
      <c r="Q2819" s="12"/>
      <c r="R2819" s="12"/>
      <c r="S2819" s="12"/>
      <c r="T2819" s="12"/>
    </row>
    <row r="2820" spans="1:20" s="1" customFormat="1" x14ac:dyDescent="0.4">
      <c r="A2820" s="12"/>
      <c r="B2820" s="12"/>
      <c r="C2820" s="42"/>
      <c r="D2820" s="12"/>
      <c r="E2820" s="12"/>
      <c r="F2820" s="12"/>
      <c r="G2820" s="12"/>
      <c r="H2820" s="12"/>
      <c r="I2820" s="12"/>
      <c r="J2820" s="12"/>
      <c r="K2820" s="12"/>
      <c r="L2820" s="12"/>
      <c r="M2820" s="49"/>
      <c r="N2820" s="49"/>
      <c r="O2820" s="12"/>
      <c r="P2820" s="12"/>
      <c r="Q2820" s="12"/>
      <c r="R2820" s="12"/>
      <c r="S2820" s="12"/>
      <c r="T2820" s="12"/>
    </row>
    <row r="2821" spans="1:20" s="1" customFormat="1" x14ac:dyDescent="0.4">
      <c r="A2821" s="12"/>
      <c r="B2821" s="12"/>
      <c r="C2821" s="42"/>
      <c r="D2821" s="12"/>
      <c r="E2821" s="12"/>
      <c r="F2821" s="12"/>
      <c r="G2821" s="12"/>
      <c r="H2821" s="12"/>
      <c r="I2821" s="12"/>
      <c r="J2821" s="12"/>
      <c r="K2821" s="12"/>
      <c r="L2821" s="12"/>
      <c r="M2821" s="49"/>
      <c r="N2821" s="49"/>
      <c r="O2821" s="12"/>
      <c r="P2821" s="12"/>
      <c r="Q2821" s="12"/>
      <c r="R2821" s="12"/>
      <c r="S2821" s="12"/>
      <c r="T2821" s="12"/>
    </row>
    <row r="2822" spans="1:20" s="1" customFormat="1" x14ac:dyDescent="0.4">
      <c r="A2822" s="12"/>
      <c r="B2822" s="12"/>
      <c r="C2822" s="42"/>
      <c r="D2822" s="12"/>
      <c r="E2822" s="12"/>
      <c r="F2822" s="12"/>
      <c r="G2822" s="12"/>
      <c r="H2822" s="12"/>
      <c r="I2822" s="12"/>
      <c r="J2822" s="12"/>
      <c r="K2822" s="12"/>
      <c r="L2822" s="12"/>
      <c r="M2822" s="49"/>
      <c r="N2822" s="49"/>
      <c r="O2822" s="12"/>
      <c r="P2822" s="12"/>
      <c r="Q2822" s="12"/>
      <c r="R2822" s="12"/>
      <c r="S2822" s="12"/>
      <c r="T2822" s="12"/>
    </row>
    <row r="2823" spans="1:20" s="1" customFormat="1" x14ac:dyDescent="0.4">
      <c r="A2823" s="12"/>
      <c r="B2823" s="12"/>
      <c r="C2823" s="42"/>
      <c r="D2823" s="12"/>
      <c r="E2823" s="12"/>
      <c r="F2823" s="12"/>
      <c r="G2823" s="12"/>
      <c r="H2823" s="12"/>
      <c r="I2823" s="12"/>
      <c r="J2823" s="12"/>
      <c r="K2823" s="12"/>
      <c r="L2823" s="12"/>
      <c r="M2823" s="49"/>
      <c r="N2823" s="49"/>
      <c r="O2823" s="12"/>
      <c r="P2823" s="12"/>
      <c r="Q2823" s="12"/>
      <c r="R2823" s="12"/>
      <c r="S2823" s="12"/>
      <c r="T2823" s="12"/>
    </row>
    <row r="2824" spans="1:20" s="1" customFormat="1" x14ac:dyDescent="0.4">
      <c r="A2824" s="12"/>
      <c r="B2824" s="12"/>
      <c r="C2824" s="42"/>
      <c r="D2824" s="12"/>
      <c r="E2824" s="12"/>
      <c r="F2824" s="12"/>
      <c r="G2824" s="12"/>
      <c r="H2824" s="12"/>
      <c r="I2824" s="12"/>
      <c r="J2824" s="12"/>
      <c r="K2824" s="12"/>
      <c r="L2824" s="12"/>
      <c r="M2824" s="49"/>
      <c r="N2824" s="49"/>
      <c r="O2824" s="12"/>
      <c r="P2824" s="12"/>
      <c r="Q2824" s="12"/>
      <c r="R2824" s="12"/>
      <c r="S2824" s="12"/>
      <c r="T2824" s="12"/>
    </row>
    <row r="2825" spans="1:20" s="1" customFormat="1" x14ac:dyDescent="0.4">
      <c r="A2825" s="12"/>
      <c r="B2825" s="12"/>
      <c r="C2825" s="42"/>
      <c r="D2825" s="12"/>
      <c r="E2825" s="12"/>
      <c r="F2825" s="12"/>
      <c r="G2825" s="12"/>
      <c r="H2825" s="12"/>
      <c r="I2825" s="12"/>
      <c r="J2825" s="12"/>
      <c r="K2825" s="12"/>
      <c r="L2825" s="12"/>
      <c r="M2825" s="49"/>
      <c r="N2825" s="49"/>
      <c r="O2825" s="12"/>
      <c r="P2825" s="12"/>
      <c r="Q2825" s="12"/>
      <c r="R2825" s="12"/>
      <c r="S2825" s="12"/>
      <c r="T2825" s="12"/>
    </row>
    <row r="2826" spans="1:20" s="1" customFormat="1" x14ac:dyDescent="0.4">
      <c r="A2826" s="12"/>
      <c r="B2826" s="12"/>
      <c r="C2826" s="42"/>
      <c r="D2826" s="12"/>
      <c r="E2826" s="12"/>
      <c r="F2826" s="12"/>
      <c r="G2826" s="12"/>
      <c r="H2826" s="12"/>
      <c r="I2826" s="12"/>
      <c r="J2826" s="12"/>
      <c r="K2826" s="12"/>
      <c r="L2826" s="12"/>
      <c r="M2826" s="49"/>
      <c r="N2826" s="49"/>
      <c r="O2826" s="12"/>
      <c r="P2826" s="12"/>
      <c r="Q2826" s="12"/>
      <c r="R2826" s="12"/>
      <c r="S2826" s="12"/>
      <c r="T2826" s="12"/>
    </row>
    <row r="2827" spans="1:20" s="1" customFormat="1" x14ac:dyDescent="0.4">
      <c r="A2827" s="12"/>
      <c r="B2827" s="12"/>
      <c r="C2827" s="42"/>
      <c r="D2827" s="12"/>
      <c r="E2827" s="12"/>
      <c r="F2827" s="12"/>
      <c r="G2827" s="12"/>
      <c r="H2827" s="12"/>
      <c r="I2827" s="12"/>
      <c r="J2827" s="12"/>
      <c r="K2827" s="12"/>
      <c r="L2827" s="12"/>
      <c r="M2827" s="49"/>
      <c r="N2827" s="49"/>
      <c r="O2827" s="12"/>
      <c r="P2827" s="12"/>
      <c r="Q2827" s="12"/>
      <c r="R2827" s="12"/>
      <c r="S2827" s="12"/>
      <c r="T2827" s="12"/>
    </row>
    <row r="2828" spans="1:20" s="1" customFormat="1" x14ac:dyDescent="0.4">
      <c r="A2828" s="12"/>
      <c r="B2828" s="12"/>
      <c r="C2828" s="42"/>
      <c r="D2828" s="12"/>
      <c r="E2828" s="12"/>
      <c r="F2828" s="12"/>
      <c r="G2828" s="12"/>
      <c r="H2828" s="12"/>
      <c r="I2828" s="12"/>
      <c r="J2828" s="12"/>
      <c r="K2828" s="12"/>
      <c r="L2828" s="12"/>
      <c r="M2828" s="49"/>
      <c r="N2828" s="49"/>
      <c r="O2828" s="12"/>
      <c r="P2828" s="12"/>
      <c r="Q2828" s="12"/>
      <c r="R2828" s="12"/>
      <c r="S2828" s="12"/>
      <c r="T2828" s="12"/>
    </row>
    <row r="2829" spans="1:20" s="1" customFormat="1" x14ac:dyDescent="0.4">
      <c r="A2829" s="12"/>
      <c r="B2829" s="12"/>
      <c r="C2829" s="42"/>
      <c r="D2829" s="12"/>
      <c r="E2829" s="12"/>
      <c r="F2829" s="12"/>
      <c r="G2829" s="12"/>
      <c r="H2829" s="12"/>
      <c r="I2829" s="12"/>
      <c r="J2829" s="12"/>
      <c r="K2829" s="12"/>
      <c r="L2829" s="12"/>
      <c r="M2829" s="49"/>
      <c r="N2829" s="49"/>
      <c r="O2829" s="12"/>
      <c r="P2829" s="12"/>
      <c r="Q2829" s="12"/>
      <c r="R2829" s="12"/>
      <c r="S2829" s="12"/>
      <c r="T2829" s="12"/>
    </row>
    <row r="2830" spans="1:20" s="1" customFormat="1" x14ac:dyDescent="0.4">
      <c r="A2830" s="12"/>
      <c r="B2830" s="12"/>
      <c r="C2830" s="42"/>
      <c r="D2830" s="12"/>
      <c r="E2830" s="12"/>
      <c r="F2830" s="12"/>
      <c r="G2830" s="12"/>
      <c r="H2830" s="12"/>
      <c r="I2830" s="12"/>
      <c r="J2830" s="12"/>
      <c r="K2830" s="12"/>
      <c r="L2830" s="12"/>
      <c r="M2830" s="49"/>
      <c r="N2830" s="49"/>
      <c r="O2830" s="12"/>
      <c r="P2830" s="12"/>
      <c r="Q2830" s="12"/>
      <c r="R2830" s="12"/>
      <c r="S2830" s="12"/>
      <c r="T2830" s="12"/>
    </row>
    <row r="2831" spans="1:20" s="1" customFormat="1" x14ac:dyDescent="0.4">
      <c r="A2831" s="12"/>
      <c r="B2831" s="12"/>
      <c r="C2831" s="42"/>
      <c r="D2831" s="12"/>
      <c r="E2831" s="12"/>
      <c r="F2831" s="12"/>
      <c r="G2831" s="12"/>
      <c r="H2831" s="12"/>
      <c r="I2831" s="12"/>
      <c r="J2831" s="12"/>
      <c r="K2831" s="12"/>
      <c r="L2831" s="12"/>
      <c r="M2831" s="49"/>
      <c r="N2831" s="49"/>
      <c r="O2831" s="12"/>
      <c r="P2831" s="12"/>
      <c r="Q2831" s="12"/>
      <c r="R2831" s="12"/>
      <c r="S2831" s="12"/>
      <c r="T2831" s="12"/>
    </row>
    <row r="2832" spans="1:20" s="1" customFormat="1" x14ac:dyDescent="0.4">
      <c r="A2832" s="12"/>
      <c r="B2832" s="12"/>
      <c r="C2832" s="42"/>
      <c r="D2832" s="12"/>
      <c r="E2832" s="12"/>
      <c r="F2832" s="12"/>
      <c r="G2832" s="12"/>
      <c r="H2832" s="12"/>
      <c r="I2832" s="12"/>
      <c r="J2832" s="12"/>
      <c r="K2832" s="12"/>
      <c r="L2832" s="12"/>
      <c r="M2832" s="49"/>
      <c r="N2832" s="49"/>
      <c r="O2832" s="12"/>
      <c r="P2832" s="12"/>
      <c r="Q2832" s="12"/>
      <c r="R2832" s="12"/>
      <c r="S2832" s="12"/>
      <c r="T2832" s="12"/>
    </row>
    <row r="2833" spans="1:20" s="1" customFormat="1" x14ac:dyDescent="0.4">
      <c r="A2833" s="12"/>
      <c r="B2833" s="12"/>
      <c r="C2833" s="42"/>
      <c r="D2833" s="12"/>
      <c r="E2833" s="12"/>
      <c r="F2833" s="12"/>
      <c r="G2833" s="12"/>
      <c r="H2833" s="12"/>
      <c r="I2833" s="12"/>
      <c r="J2833" s="12"/>
      <c r="K2833" s="12"/>
      <c r="L2833" s="12"/>
      <c r="M2833" s="49"/>
      <c r="N2833" s="49"/>
      <c r="O2833" s="12"/>
      <c r="P2833" s="12"/>
      <c r="Q2833" s="12"/>
      <c r="R2833" s="12"/>
      <c r="S2833" s="12"/>
      <c r="T2833" s="12"/>
    </row>
    <row r="2834" spans="1:20" s="1" customFormat="1" x14ac:dyDescent="0.4">
      <c r="A2834" s="12"/>
      <c r="B2834" s="12"/>
      <c r="C2834" s="42"/>
      <c r="D2834" s="12"/>
      <c r="E2834" s="12"/>
      <c r="F2834" s="12"/>
      <c r="G2834" s="12"/>
      <c r="H2834" s="12"/>
      <c r="I2834" s="12"/>
      <c r="J2834" s="12"/>
      <c r="K2834" s="12"/>
      <c r="L2834" s="12"/>
      <c r="M2834" s="49"/>
      <c r="N2834" s="49"/>
      <c r="O2834" s="12"/>
      <c r="P2834" s="12"/>
      <c r="Q2834" s="12"/>
      <c r="R2834" s="12"/>
      <c r="S2834" s="12"/>
      <c r="T2834" s="12"/>
    </row>
    <row r="2835" spans="1:20" s="1" customFormat="1" x14ac:dyDescent="0.4">
      <c r="A2835" s="12"/>
      <c r="B2835" s="12"/>
      <c r="C2835" s="42"/>
      <c r="D2835" s="12"/>
      <c r="E2835" s="12"/>
      <c r="F2835" s="12"/>
      <c r="G2835" s="12"/>
      <c r="H2835" s="12"/>
      <c r="I2835" s="12"/>
      <c r="J2835" s="12"/>
      <c r="K2835" s="12"/>
      <c r="L2835" s="12"/>
      <c r="M2835" s="49"/>
      <c r="N2835" s="49"/>
      <c r="O2835" s="12"/>
      <c r="P2835" s="12"/>
      <c r="Q2835" s="12"/>
      <c r="R2835" s="12"/>
      <c r="S2835" s="12"/>
      <c r="T2835" s="12"/>
    </row>
    <row r="2836" spans="1:20" s="1" customFormat="1" x14ac:dyDescent="0.4">
      <c r="A2836" s="12"/>
      <c r="B2836" s="12"/>
      <c r="C2836" s="42"/>
      <c r="D2836" s="12"/>
      <c r="E2836" s="12"/>
      <c r="F2836" s="12"/>
      <c r="G2836" s="12"/>
      <c r="H2836" s="12"/>
      <c r="I2836" s="12"/>
      <c r="J2836" s="12"/>
      <c r="K2836" s="12"/>
      <c r="L2836" s="12"/>
      <c r="M2836" s="49"/>
      <c r="N2836" s="49"/>
      <c r="O2836" s="12"/>
      <c r="P2836" s="12"/>
      <c r="Q2836" s="12"/>
      <c r="R2836" s="12"/>
      <c r="S2836" s="12"/>
      <c r="T2836" s="12"/>
    </row>
    <row r="2837" spans="1:20" s="1" customFormat="1" x14ac:dyDescent="0.4">
      <c r="A2837" s="12"/>
      <c r="B2837" s="12"/>
      <c r="C2837" s="42"/>
      <c r="D2837" s="12"/>
      <c r="E2837" s="12"/>
      <c r="F2837" s="12"/>
      <c r="G2837" s="12"/>
      <c r="H2837" s="12"/>
      <c r="I2837" s="12"/>
      <c r="J2837" s="12"/>
      <c r="K2837" s="12"/>
      <c r="L2837" s="12"/>
      <c r="M2837" s="49"/>
      <c r="N2837" s="49"/>
      <c r="O2837" s="12"/>
      <c r="P2837" s="12"/>
      <c r="Q2837" s="12"/>
      <c r="R2837" s="12"/>
      <c r="S2837" s="12"/>
      <c r="T2837" s="12"/>
    </row>
    <row r="2838" spans="1:20" s="1" customFormat="1" x14ac:dyDescent="0.4">
      <c r="A2838" s="12"/>
      <c r="B2838" s="12"/>
      <c r="C2838" s="42"/>
      <c r="D2838" s="12"/>
      <c r="E2838" s="12"/>
      <c r="F2838" s="12"/>
      <c r="G2838" s="12"/>
      <c r="H2838" s="12"/>
      <c r="I2838" s="12"/>
      <c r="J2838" s="12"/>
      <c r="K2838" s="12"/>
      <c r="L2838" s="12"/>
      <c r="M2838" s="49"/>
      <c r="N2838" s="49"/>
      <c r="O2838" s="12"/>
      <c r="P2838" s="12"/>
      <c r="Q2838" s="12"/>
      <c r="R2838" s="12"/>
      <c r="S2838" s="12"/>
      <c r="T2838" s="12"/>
    </row>
    <row r="2839" spans="1:20" s="1" customFormat="1" x14ac:dyDescent="0.4">
      <c r="A2839" s="12"/>
      <c r="B2839" s="12"/>
      <c r="C2839" s="42"/>
      <c r="D2839" s="12"/>
      <c r="E2839" s="12"/>
      <c r="F2839" s="12"/>
      <c r="G2839" s="12"/>
      <c r="H2839" s="12"/>
      <c r="I2839" s="12"/>
      <c r="J2839" s="12"/>
      <c r="K2839" s="12"/>
      <c r="L2839" s="12"/>
      <c r="M2839" s="49"/>
      <c r="N2839" s="49"/>
      <c r="O2839" s="12"/>
      <c r="P2839" s="12"/>
      <c r="Q2839" s="12"/>
      <c r="R2839" s="12"/>
      <c r="S2839" s="12"/>
      <c r="T2839" s="12"/>
    </row>
    <row r="2840" spans="1:20" s="1" customFormat="1" x14ac:dyDescent="0.4">
      <c r="A2840" s="12"/>
      <c r="B2840" s="12"/>
      <c r="C2840" s="42"/>
      <c r="D2840" s="12"/>
      <c r="E2840" s="12"/>
      <c r="F2840" s="12"/>
      <c r="G2840" s="12"/>
      <c r="H2840" s="12"/>
      <c r="I2840" s="12"/>
      <c r="J2840" s="12"/>
      <c r="K2840" s="12"/>
      <c r="L2840" s="12"/>
      <c r="M2840" s="49"/>
      <c r="N2840" s="49"/>
      <c r="O2840" s="12"/>
      <c r="P2840" s="12"/>
      <c r="Q2840" s="12"/>
      <c r="R2840" s="12"/>
      <c r="S2840" s="12"/>
      <c r="T2840" s="12"/>
    </row>
    <row r="2841" spans="1:20" s="1" customFormat="1" x14ac:dyDescent="0.4">
      <c r="A2841" s="12"/>
      <c r="B2841" s="12"/>
      <c r="C2841" s="42"/>
      <c r="D2841" s="12"/>
      <c r="E2841" s="12"/>
      <c r="F2841" s="12"/>
      <c r="G2841" s="12"/>
      <c r="H2841" s="12"/>
      <c r="I2841" s="12"/>
      <c r="J2841" s="12"/>
      <c r="K2841" s="12"/>
      <c r="L2841" s="12"/>
      <c r="M2841" s="49"/>
      <c r="N2841" s="49"/>
      <c r="O2841" s="12"/>
      <c r="P2841" s="12"/>
      <c r="Q2841" s="12"/>
      <c r="R2841" s="12"/>
      <c r="S2841" s="12"/>
      <c r="T2841" s="12"/>
    </row>
    <row r="2842" spans="1:20" s="1" customFormat="1" x14ac:dyDescent="0.4">
      <c r="A2842" s="12"/>
      <c r="B2842" s="12"/>
      <c r="C2842" s="42"/>
      <c r="D2842" s="12"/>
      <c r="E2842" s="12"/>
      <c r="F2842" s="12"/>
      <c r="G2842" s="12"/>
      <c r="H2842" s="12"/>
      <c r="I2842" s="12"/>
      <c r="J2842" s="12"/>
      <c r="K2842" s="12"/>
      <c r="L2842" s="12"/>
      <c r="M2842" s="49"/>
      <c r="N2842" s="49"/>
      <c r="O2842" s="12"/>
      <c r="P2842" s="12"/>
      <c r="Q2842" s="12"/>
      <c r="R2842" s="12"/>
      <c r="S2842" s="12"/>
      <c r="T2842" s="12"/>
    </row>
    <row r="2843" spans="1:20" s="1" customFormat="1" x14ac:dyDescent="0.4">
      <c r="A2843" s="12"/>
      <c r="B2843" s="12"/>
      <c r="C2843" s="42"/>
      <c r="D2843" s="12"/>
      <c r="E2843" s="12"/>
      <c r="F2843" s="12"/>
      <c r="G2843" s="12"/>
      <c r="H2843" s="12"/>
      <c r="I2843" s="12"/>
      <c r="J2843" s="12"/>
      <c r="K2843" s="12"/>
      <c r="L2843" s="12"/>
      <c r="M2843" s="49"/>
      <c r="N2843" s="49"/>
      <c r="O2843" s="12"/>
      <c r="P2843" s="12"/>
      <c r="Q2843" s="12"/>
      <c r="R2843" s="12"/>
      <c r="S2843" s="12"/>
      <c r="T2843" s="12"/>
    </row>
    <row r="2844" spans="1:20" s="1" customFormat="1" x14ac:dyDescent="0.4">
      <c r="A2844" s="12"/>
      <c r="B2844" s="12"/>
      <c r="C2844" s="42"/>
      <c r="D2844" s="12"/>
      <c r="E2844" s="12"/>
      <c r="F2844" s="12"/>
      <c r="G2844" s="12"/>
      <c r="H2844" s="12"/>
      <c r="I2844" s="12"/>
      <c r="J2844" s="12"/>
      <c r="K2844" s="12"/>
      <c r="L2844" s="12"/>
      <c r="M2844" s="49"/>
      <c r="N2844" s="49"/>
      <c r="O2844" s="12"/>
      <c r="P2844" s="12"/>
      <c r="Q2844" s="12"/>
      <c r="R2844" s="12"/>
      <c r="S2844" s="12"/>
      <c r="T2844" s="12"/>
    </row>
    <row r="2845" spans="1:20" s="1" customFormat="1" x14ac:dyDescent="0.4">
      <c r="A2845" s="12"/>
      <c r="B2845" s="12"/>
      <c r="C2845" s="42"/>
      <c r="D2845" s="12"/>
      <c r="E2845" s="12"/>
      <c r="F2845" s="12"/>
      <c r="G2845" s="12"/>
      <c r="H2845" s="12"/>
      <c r="I2845" s="12"/>
      <c r="J2845" s="12"/>
      <c r="K2845" s="12"/>
      <c r="L2845" s="12"/>
      <c r="M2845" s="49"/>
      <c r="N2845" s="49"/>
      <c r="O2845" s="12"/>
      <c r="P2845" s="12"/>
      <c r="Q2845" s="12"/>
      <c r="R2845" s="12"/>
      <c r="S2845" s="12"/>
      <c r="T2845" s="12"/>
    </row>
    <row r="2846" spans="1:20" s="1" customFormat="1" x14ac:dyDescent="0.4">
      <c r="A2846" s="12"/>
      <c r="B2846" s="12"/>
      <c r="C2846" s="42"/>
      <c r="D2846" s="12"/>
      <c r="E2846" s="12"/>
      <c r="F2846" s="12"/>
      <c r="G2846" s="12"/>
      <c r="H2846" s="12"/>
      <c r="I2846" s="12"/>
      <c r="J2846" s="12"/>
      <c r="K2846" s="12"/>
      <c r="L2846" s="12"/>
      <c r="M2846" s="49"/>
      <c r="N2846" s="49"/>
      <c r="O2846" s="12"/>
      <c r="P2846" s="12"/>
      <c r="Q2846" s="12"/>
      <c r="R2846" s="12"/>
      <c r="S2846" s="12"/>
      <c r="T2846" s="12"/>
    </row>
    <row r="2847" spans="1:20" s="1" customFormat="1" x14ac:dyDescent="0.4">
      <c r="A2847" s="12"/>
      <c r="B2847" s="12"/>
      <c r="C2847" s="42"/>
      <c r="D2847" s="12"/>
      <c r="E2847" s="12"/>
      <c r="F2847" s="12"/>
      <c r="G2847" s="12"/>
      <c r="H2847" s="12"/>
      <c r="I2847" s="12"/>
      <c r="J2847" s="12"/>
      <c r="K2847" s="12"/>
      <c r="L2847" s="12"/>
      <c r="M2847" s="49"/>
      <c r="N2847" s="49"/>
      <c r="O2847" s="12"/>
      <c r="P2847" s="12"/>
      <c r="Q2847" s="12"/>
      <c r="R2847" s="12"/>
      <c r="S2847" s="12"/>
      <c r="T2847" s="12"/>
    </row>
    <row r="2848" spans="1:20" s="1" customFormat="1" x14ac:dyDescent="0.4">
      <c r="A2848" s="12"/>
      <c r="B2848" s="12"/>
      <c r="C2848" s="42"/>
      <c r="D2848" s="12"/>
      <c r="E2848" s="12"/>
      <c r="F2848" s="12"/>
      <c r="G2848" s="12"/>
      <c r="H2848" s="12"/>
      <c r="I2848" s="12"/>
      <c r="J2848" s="12"/>
      <c r="K2848" s="12"/>
      <c r="L2848" s="12"/>
      <c r="M2848" s="49"/>
      <c r="N2848" s="49"/>
      <c r="O2848" s="12"/>
      <c r="P2848" s="12"/>
      <c r="Q2848" s="12"/>
      <c r="R2848" s="12"/>
      <c r="S2848" s="12"/>
      <c r="T2848" s="12"/>
    </row>
    <row r="2849" spans="1:20" s="1" customFormat="1" x14ac:dyDescent="0.4">
      <c r="A2849" s="12"/>
      <c r="B2849" s="12"/>
      <c r="C2849" s="42"/>
      <c r="D2849" s="12"/>
      <c r="E2849" s="12"/>
      <c r="F2849" s="12"/>
      <c r="G2849" s="12"/>
      <c r="H2849" s="12"/>
      <c r="I2849" s="12"/>
      <c r="J2849" s="12"/>
      <c r="K2849" s="12"/>
      <c r="L2849" s="12"/>
      <c r="M2849" s="49"/>
      <c r="N2849" s="49"/>
      <c r="O2849" s="12"/>
      <c r="P2849" s="12"/>
      <c r="Q2849" s="12"/>
      <c r="R2849" s="12"/>
      <c r="S2849" s="12"/>
      <c r="T2849" s="12"/>
    </row>
    <row r="2850" spans="1:20" s="1" customFormat="1" x14ac:dyDescent="0.4">
      <c r="A2850" s="12"/>
      <c r="B2850" s="12"/>
      <c r="C2850" s="42"/>
      <c r="D2850" s="12"/>
      <c r="E2850" s="12"/>
      <c r="F2850" s="12"/>
      <c r="G2850" s="12"/>
      <c r="H2850" s="12"/>
      <c r="I2850" s="12"/>
      <c r="J2850" s="12"/>
      <c r="K2850" s="12"/>
      <c r="L2850" s="12"/>
      <c r="M2850" s="49"/>
      <c r="N2850" s="49"/>
      <c r="O2850" s="12"/>
      <c r="P2850" s="12"/>
      <c r="Q2850" s="12"/>
      <c r="R2850" s="12"/>
      <c r="S2850" s="12"/>
      <c r="T2850" s="12"/>
    </row>
    <row r="2851" spans="1:20" s="1" customFormat="1" x14ac:dyDescent="0.4">
      <c r="A2851" s="12"/>
      <c r="B2851" s="12"/>
      <c r="C2851" s="42"/>
      <c r="D2851" s="12"/>
      <c r="E2851" s="12"/>
      <c r="F2851" s="12"/>
      <c r="G2851" s="12"/>
      <c r="H2851" s="12"/>
      <c r="I2851" s="12"/>
      <c r="J2851" s="12"/>
      <c r="K2851" s="12"/>
      <c r="L2851" s="12"/>
      <c r="M2851" s="49"/>
      <c r="N2851" s="49"/>
      <c r="O2851" s="12"/>
      <c r="P2851" s="12"/>
      <c r="Q2851" s="12"/>
      <c r="R2851" s="12"/>
      <c r="S2851" s="12"/>
      <c r="T2851" s="12"/>
    </row>
    <row r="2852" spans="1:20" s="1" customFormat="1" x14ac:dyDescent="0.4">
      <c r="A2852" s="12"/>
      <c r="B2852" s="12"/>
      <c r="C2852" s="42"/>
      <c r="D2852" s="12"/>
      <c r="E2852" s="12"/>
      <c r="F2852" s="12"/>
      <c r="G2852" s="12"/>
      <c r="H2852" s="12"/>
      <c r="I2852" s="12"/>
      <c r="J2852" s="12"/>
      <c r="K2852" s="12"/>
      <c r="L2852" s="12"/>
      <c r="M2852" s="49"/>
      <c r="N2852" s="49"/>
      <c r="O2852" s="12"/>
      <c r="P2852" s="12"/>
      <c r="Q2852" s="12"/>
      <c r="R2852" s="12"/>
      <c r="S2852" s="12"/>
      <c r="T2852" s="12"/>
    </row>
    <row r="2853" spans="1:20" s="1" customFormat="1" x14ac:dyDescent="0.4">
      <c r="A2853" s="12"/>
      <c r="B2853" s="12"/>
      <c r="C2853" s="42"/>
      <c r="D2853" s="12"/>
      <c r="E2853" s="12"/>
      <c r="F2853" s="12"/>
      <c r="G2853" s="12"/>
      <c r="H2853" s="12"/>
      <c r="I2853" s="12"/>
      <c r="J2853" s="12"/>
      <c r="K2853" s="12"/>
      <c r="L2853" s="12"/>
      <c r="M2853" s="49"/>
      <c r="N2853" s="49"/>
      <c r="O2853" s="12"/>
      <c r="P2853" s="12"/>
      <c r="Q2853" s="12"/>
      <c r="R2853" s="12"/>
      <c r="S2853" s="12"/>
      <c r="T2853" s="12"/>
    </row>
    <row r="2854" spans="1:20" s="1" customFormat="1" x14ac:dyDescent="0.4">
      <c r="A2854" s="12"/>
      <c r="B2854" s="12"/>
      <c r="C2854" s="42"/>
      <c r="D2854" s="12"/>
      <c r="E2854" s="12"/>
      <c r="F2854" s="12"/>
      <c r="G2854" s="12"/>
      <c r="H2854" s="12"/>
      <c r="I2854" s="12"/>
      <c r="J2854" s="12"/>
      <c r="K2854" s="12"/>
      <c r="L2854" s="12"/>
      <c r="M2854" s="49"/>
      <c r="N2854" s="49"/>
      <c r="O2854" s="12"/>
      <c r="P2854" s="12"/>
      <c r="Q2854" s="12"/>
      <c r="R2854" s="12"/>
      <c r="S2854" s="12"/>
      <c r="T2854" s="12"/>
    </row>
    <row r="2855" spans="1:20" s="1" customFormat="1" x14ac:dyDescent="0.4">
      <c r="A2855" s="12"/>
      <c r="B2855" s="12"/>
      <c r="C2855" s="42"/>
      <c r="D2855" s="12"/>
      <c r="E2855" s="12"/>
      <c r="F2855" s="12"/>
      <c r="G2855" s="12"/>
      <c r="H2855" s="12"/>
      <c r="I2855" s="12"/>
      <c r="J2855" s="12"/>
      <c r="K2855" s="12"/>
      <c r="L2855" s="12"/>
      <c r="M2855" s="49"/>
      <c r="N2855" s="49"/>
      <c r="O2855" s="12"/>
      <c r="P2855" s="12"/>
      <c r="Q2855" s="12"/>
      <c r="R2855" s="12"/>
      <c r="S2855" s="12"/>
      <c r="T2855" s="12"/>
    </row>
    <row r="2856" spans="1:20" s="1" customFormat="1" x14ac:dyDescent="0.4">
      <c r="A2856" s="12"/>
      <c r="B2856" s="12"/>
      <c r="C2856" s="42"/>
      <c r="D2856" s="12"/>
      <c r="E2856" s="12"/>
      <c r="F2856" s="12"/>
      <c r="G2856" s="12"/>
      <c r="H2856" s="12"/>
      <c r="I2856" s="12"/>
      <c r="J2856" s="12"/>
      <c r="K2856" s="12"/>
      <c r="L2856" s="12"/>
      <c r="M2856" s="49"/>
      <c r="N2856" s="49"/>
      <c r="O2856" s="12"/>
      <c r="P2856" s="12"/>
      <c r="Q2856" s="12"/>
      <c r="R2856" s="12"/>
      <c r="S2856" s="12"/>
      <c r="T2856" s="12"/>
    </row>
    <row r="2857" spans="1:20" s="1" customFormat="1" x14ac:dyDescent="0.4">
      <c r="A2857" s="12"/>
      <c r="B2857" s="12"/>
      <c r="C2857" s="42"/>
      <c r="D2857" s="12"/>
      <c r="E2857" s="12"/>
      <c r="F2857" s="12"/>
      <c r="G2857" s="12"/>
      <c r="H2857" s="12"/>
      <c r="I2857" s="12"/>
      <c r="J2857" s="12"/>
      <c r="K2857" s="12"/>
      <c r="L2857" s="12"/>
      <c r="M2857" s="49"/>
      <c r="N2857" s="49"/>
      <c r="O2857" s="12"/>
      <c r="P2857" s="12"/>
      <c r="Q2857" s="12"/>
      <c r="R2857" s="12"/>
      <c r="S2857" s="12"/>
      <c r="T2857" s="12"/>
    </row>
    <row r="2858" spans="1:20" s="1" customFormat="1" x14ac:dyDescent="0.4">
      <c r="A2858" s="12"/>
      <c r="B2858" s="12"/>
      <c r="C2858" s="42"/>
      <c r="D2858" s="12"/>
      <c r="E2858" s="12"/>
      <c r="F2858" s="12"/>
      <c r="G2858" s="12"/>
      <c r="H2858" s="12"/>
      <c r="I2858" s="12"/>
      <c r="J2858" s="12"/>
      <c r="K2858" s="12"/>
      <c r="L2858" s="12"/>
      <c r="M2858" s="49"/>
      <c r="N2858" s="49"/>
      <c r="O2858" s="12"/>
      <c r="P2858" s="12"/>
      <c r="Q2858" s="12"/>
      <c r="R2858" s="12"/>
      <c r="S2858" s="12"/>
      <c r="T2858" s="12"/>
    </row>
    <row r="2859" spans="1:20" s="1" customFormat="1" x14ac:dyDescent="0.4">
      <c r="A2859" s="12"/>
      <c r="B2859" s="12"/>
      <c r="C2859" s="42"/>
      <c r="D2859" s="12"/>
      <c r="E2859" s="12"/>
      <c r="F2859" s="12"/>
      <c r="G2859" s="12"/>
      <c r="H2859" s="12"/>
      <c r="I2859" s="12"/>
      <c r="J2859" s="12"/>
      <c r="K2859" s="12"/>
      <c r="L2859" s="12"/>
      <c r="M2859" s="49"/>
      <c r="N2859" s="49"/>
      <c r="O2859" s="12"/>
      <c r="P2859" s="12"/>
      <c r="Q2859" s="12"/>
      <c r="R2859" s="12"/>
      <c r="S2859" s="12"/>
      <c r="T2859" s="12"/>
    </row>
    <row r="2860" spans="1:20" s="1" customFormat="1" x14ac:dyDescent="0.4">
      <c r="A2860" s="12"/>
      <c r="B2860" s="12"/>
      <c r="C2860" s="42"/>
      <c r="D2860" s="12"/>
      <c r="E2860" s="12"/>
      <c r="F2860" s="12"/>
      <c r="G2860" s="12"/>
      <c r="H2860" s="12"/>
      <c r="I2860" s="12"/>
      <c r="J2860" s="12"/>
      <c r="K2860" s="12"/>
      <c r="L2860" s="12"/>
      <c r="M2860" s="49"/>
      <c r="N2860" s="49"/>
      <c r="O2860" s="12"/>
      <c r="P2860" s="12"/>
      <c r="Q2860" s="12"/>
      <c r="R2860" s="12"/>
      <c r="S2860" s="12"/>
      <c r="T2860" s="12"/>
    </row>
    <row r="2861" spans="1:20" s="1" customFormat="1" x14ac:dyDescent="0.4">
      <c r="A2861" s="12"/>
      <c r="B2861" s="12"/>
      <c r="C2861" s="42"/>
      <c r="D2861" s="12"/>
      <c r="E2861" s="12"/>
      <c r="F2861" s="12"/>
      <c r="G2861" s="12"/>
      <c r="H2861" s="12"/>
      <c r="I2861" s="12"/>
      <c r="J2861" s="12"/>
      <c r="K2861" s="12"/>
      <c r="L2861" s="12"/>
      <c r="M2861" s="49"/>
      <c r="N2861" s="49"/>
      <c r="O2861" s="12"/>
      <c r="P2861" s="12"/>
      <c r="Q2861" s="12"/>
      <c r="R2861" s="12"/>
      <c r="S2861" s="12"/>
      <c r="T2861" s="12"/>
    </row>
    <row r="2862" spans="1:20" s="1" customFormat="1" x14ac:dyDescent="0.4">
      <c r="A2862" s="12"/>
      <c r="B2862" s="12"/>
      <c r="C2862" s="42"/>
      <c r="D2862" s="12"/>
      <c r="E2862" s="12"/>
      <c r="F2862" s="12"/>
      <c r="G2862" s="12"/>
      <c r="H2862" s="12"/>
      <c r="I2862" s="12"/>
      <c r="J2862" s="12"/>
      <c r="K2862" s="12"/>
      <c r="L2862" s="12"/>
      <c r="M2862" s="49"/>
      <c r="N2862" s="49"/>
      <c r="O2862" s="12"/>
      <c r="P2862" s="12"/>
      <c r="Q2862" s="12"/>
      <c r="R2862" s="12"/>
      <c r="S2862" s="12"/>
      <c r="T2862" s="12"/>
    </row>
    <row r="2863" spans="1:20" s="1" customFormat="1" x14ac:dyDescent="0.4">
      <c r="A2863" s="12"/>
      <c r="B2863" s="12"/>
      <c r="C2863" s="42"/>
      <c r="D2863" s="12"/>
      <c r="E2863" s="12"/>
      <c r="F2863" s="12"/>
      <c r="G2863" s="12"/>
      <c r="H2863" s="12"/>
      <c r="I2863" s="12"/>
      <c r="J2863" s="12"/>
      <c r="K2863" s="12"/>
      <c r="L2863" s="12"/>
      <c r="M2863" s="49"/>
      <c r="N2863" s="49"/>
      <c r="O2863" s="12"/>
      <c r="P2863" s="12"/>
      <c r="Q2863" s="12"/>
      <c r="R2863" s="12"/>
      <c r="S2863" s="12"/>
      <c r="T2863" s="12"/>
    </row>
    <row r="2864" spans="1:20" s="1" customFormat="1" x14ac:dyDescent="0.4">
      <c r="A2864" s="12"/>
      <c r="B2864" s="12"/>
      <c r="C2864" s="42"/>
      <c r="D2864" s="12"/>
      <c r="E2864" s="12"/>
      <c r="F2864" s="12"/>
      <c r="G2864" s="12"/>
      <c r="H2864" s="12"/>
      <c r="I2864" s="12"/>
      <c r="J2864" s="12"/>
      <c r="K2864" s="12"/>
      <c r="L2864" s="12"/>
      <c r="M2864" s="49"/>
      <c r="N2864" s="49"/>
      <c r="O2864" s="12"/>
      <c r="P2864" s="12"/>
      <c r="Q2864" s="12"/>
      <c r="R2864" s="12"/>
      <c r="S2864" s="12"/>
      <c r="T2864" s="12"/>
    </row>
    <row r="2865" spans="1:20" s="1" customFormat="1" x14ac:dyDescent="0.4">
      <c r="A2865" s="12"/>
      <c r="B2865" s="12"/>
      <c r="C2865" s="42"/>
      <c r="D2865" s="12"/>
      <c r="E2865" s="12"/>
      <c r="F2865" s="12"/>
      <c r="G2865" s="12"/>
      <c r="H2865" s="12"/>
      <c r="I2865" s="12"/>
      <c r="J2865" s="12"/>
      <c r="K2865" s="12"/>
      <c r="L2865" s="12"/>
      <c r="M2865" s="49"/>
      <c r="N2865" s="49"/>
      <c r="O2865" s="12"/>
      <c r="P2865" s="12"/>
      <c r="Q2865" s="12"/>
      <c r="R2865" s="12"/>
      <c r="S2865" s="12"/>
      <c r="T2865" s="12"/>
    </row>
    <row r="2866" spans="1:20" s="1" customFormat="1" x14ac:dyDescent="0.4">
      <c r="A2866" s="12"/>
      <c r="B2866" s="12"/>
      <c r="C2866" s="42"/>
      <c r="D2866" s="12"/>
      <c r="E2866" s="12"/>
      <c r="F2866" s="12"/>
      <c r="G2866" s="12"/>
      <c r="H2866" s="12"/>
      <c r="I2866" s="12"/>
      <c r="J2866" s="12"/>
      <c r="K2866" s="12"/>
      <c r="L2866" s="12"/>
      <c r="M2866" s="49"/>
      <c r="N2866" s="49"/>
      <c r="O2866" s="12"/>
      <c r="P2866" s="12"/>
      <c r="Q2866" s="12"/>
      <c r="R2866" s="12"/>
      <c r="S2866" s="12"/>
      <c r="T2866" s="12"/>
    </row>
    <row r="2867" spans="1:20" s="1" customFormat="1" x14ac:dyDescent="0.4">
      <c r="A2867" s="12"/>
      <c r="B2867" s="12"/>
      <c r="C2867" s="42"/>
      <c r="D2867" s="12"/>
      <c r="E2867" s="12"/>
      <c r="F2867" s="12"/>
      <c r="G2867" s="12"/>
      <c r="H2867" s="12"/>
      <c r="I2867" s="12"/>
      <c r="J2867" s="12"/>
      <c r="K2867" s="12"/>
      <c r="L2867" s="12"/>
      <c r="M2867" s="49"/>
      <c r="N2867" s="49"/>
      <c r="O2867" s="12"/>
      <c r="P2867" s="12"/>
      <c r="Q2867" s="12"/>
      <c r="R2867" s="12"/>
      <c r="S2867" s="12"/>
      <c r="T2867" s="12"/>
    </row>
    <row r="2868" spans="1:20" s="1" customFormat="1" x14ac:dyDescent="0.4">
      <c r="A2868" s="12"/>
      <c r="B2868" s="12"/>
      <c r="C2868" s="42"/>
      <c r="D2868" s="12"/>
      <c r="E2868" s="12"/>
      <c r="F2868" s="12"/>
      <c r="G2868" s="12"/>
      <c r="H2868" s="12"/>
      <c r="I2868" s="12"/>
      <c r="J2868" s="12"/>
      <c r="K2868" s="12"/>
      <c r="L2868" s="12"/>
      <c r="M2868" s="49"/>
      <c r="N2868" s="49"/>
      <c r="O2868" s="12"/>
      <c r="P2868" s="12"/>
      <c r="Q2868" s="12"/>
      <c r="R2868" s="12"/>
      <c r="S2868" s="12"/>
      <c r="T2868" s="12"/>
    </row>
    <row r="2869" spans="1:20" s="1" customFormat="1" x14ac:dyDescent="0.4">
      <c r="A2869" s="12"/>
      <c r="B2869" s="12"/>
      <c r="C2869" s="42"/>
      <c r="D2869" s="12"/>
      <c r="E2869" s="12"/>
      <c r="F2869" s="12"/>
      <c r="G2869" s="12"/>
      <c r="H2869" s="12"/>
      <c r="I2869" s="12"/>
      <c r="J2869" s="12"/>
      <c r="K2869" s="12"/>
      <c r="L2869" s="12"/>
      <c r="M2869" s="49"/>
      <c r="N2869" s="49"/>
      <c r="O2869" s="12"/>
      <c r="P2869" s="12"/>
      <c r="Q2869" s="12"/>
      <c r="R2869" s="12"/>
      <c r="S2869" s="12"/>
      <c r="T2869" s="12"/>
    </row>
    <row r="2870" spans="1:20" s="1" customFormat="1" x14ac:dyDescent="0.4">
      <c r="A2870" s="12"/>
      <c r="B2870" s="12"/>
      <c r="C2870" s="42"/>
      <c r="D2870" s="12"/>
      <c r="E2870" s="12"/>
      <c r="F2870" s="12"/>
      <c r="G2870" s="12"/>
      <c r="H2870" s="12"/>
      <c r="I2870" s="12"/>
      <c r="J2870" s="12"/>
      <c r="K2870" s="12"/>
      <c r="L2870" s="12"/>
      <c r="M2870" s="49"/>
      <c r="N2870" s="49"/>
      <c r="O2870" s="12"/>
      <c r="P2870" s="12"/>
      <c r="Q2870" s="12"/>
      <c r="R2870" s="12"/>
      <c r="S2870" s="12"/>
      <c r="T2870" s="12"/>
    </row>
    <row r="2871" spans="1:20" s="1" customFormat="1" x14ac:dyDescent="0.4">
      <c r="A2871" s="12"/>
      <c r="B2871" s="12"/>
      <c r="C2871" s="42"/>
      <c r="D2871" s="12"/>
      <c r="E2871" s="12"/>
      <c r="F2871" s="12"/>
      <c r="G2871" s="12"/>
      <c r="H2871" s="12"/>
      <c r="I2871" s="12"/>
      <c r="J2871" s="12"/>
      <c r="K2871" s="12"/>
      <c r="L2871" s="12"/>
      <c r="M2871" s="49"/>
      <c r="N2871" s="49"/>
      <c r="O2871" s="12"/>
      <c r="P2871" s="12"/>
      <c r="Q2871" s="12"/>
      <c r="R2871" s="12"/>
      <c r="S2871" s="12"/>
      <c r="T2871" s="12"/>
    </row>
    <row r="2872" spans="1:20" s="1" customFormat="1" x14ac:dyDescent="0.4">
      <c r="A2872" s="12"/>
      <c r="B2872" s="12"/>
      <c r="C2872" s="42"/>
      <c r="D2872" s="12"/>
      <c r="E2872" s="12"/>
      <c r="F2872" s="12"/>
      <c r="G2872" s="12"/>
      <c r="H2872" s="12"/>
      <c r="I2872" s="12"/>
      <c r="J2872" s="12"/>
      <c r="K2872" s="12"/>
      <c r="L2872" s="12"/>
      <c r="M2872" s="49"/>
      <c r="N2872" s="49"/>
      <c r="O2872" s="12"/>
      <c r="P2872" s="12"/>
      <c r="Q2872" s="12"/>
      <c r="R2872" s="12"/>
      <c r="S2872" s="12"/>
      <c r="T2872" s="12"/>
    </row>
    <row r="2873" spans="1:20" s="1" customFormat="1" x14ac:dyDescent="0.4">
      <c r="A2873" s="12"/>
      <c r="B2873" s="12"/>
      <c r="C2873" s="42"/>
      <c r="D2873" s="12"/>
      <c r="E2873" s="12"/>
      <c r="F2873" s="12"/>
      <c r="G2873" s="12"/>
      <c r="H2873" s="12"/>
      <c r="I2873" s="12"/>
      <c r="J2873" s="12"/>
      <c r="K2873" s="12"/>
      <c r="L2873" s="12"/>
      <c r="M2873" s="49"/>
      <c r="N2873" s="49"/>
      <c r="O2873" s="12"/>
      <c r="P2873" s="12"/>
      <c r="Q2873" s="12"/>
      <c r="R2873" s="12"/>
      <c r="S2873" s="12"/>
      <c r="T2873" s="12"/>
    </row>
    <row r="2874" spans="1:20" s="1" customFormat="1" x14ac:dyDescent="0.4">
      <c r="A2874" s="12"/>
      <c r="B2874" s="12"/>
      <c r="C2874" s="42"/>
      <c r="D2874" s="12"/>
      <c r="E2874" s="12"/>
      <c r="F2874" s="12"/>
      <c r="G2874" s="12"/>
      <c r="H2874" s="12"/>
      <c r="I2874" s="12"/>
      <c r="J2874" s="12"/>
      <c r="K2874" s="12"/>
      <c r="L2874" s="12"/>
      <c r="M2874" s="49"/>
      <c r="N2874" s="49"/>
      <c r="O2874" s="12"/>
      <c r="P2874" s="12"/>
      <c r="Q2874" s="12"/>
      <c r="R2874" s="12"/>
      <c r="S2874" s="12"/>
      <c r="T2874" s="12"/>
    </row>
    <row r="2875" spans="1:20" s="1" customFormat="1" x14ac:dyDescent="0.4">
      <c r="A2875" s="12"/>
      <c r="B2875" s="12"/>
      <c r="C2875" s="42"/>
      <c r="D2875" s="12"/>
      <c r="E2875" s="12"/>
      <c r="F2875" s="12"/>
      <c r="G2875" s="12"/>
      <c r="H2875" s="12"/>
      <c r="I2875" s="12"/>
      <c r="J2875" s="12"/>
      <c r="K2875" s="12"/>
      <c r="L2875" s="12"/>
      <c r="M2875" s="49"/>
      <c r="N2875" s="49"/>
      <c r="O2875" s="12"/>
      <c r="P2875" s="12"/>
      <c r="Q2875" s="12"/>
      <c r="R2875" s="12"/>
      <c r="S2875" s="12"/>
      <c r="T2875" s="12"/>
    </row>
    <row r="2876" spans="1:20" s="1" customFormat="1" x14ac:dyDescent="0.4">
      <c r="A2876" s="12"/>
      <c r="B2876" s="12"/>
      <c r="C2876" s="42"/>
      <c r="D2876" s="12"/>
      <c r="E2876" s="12"/>
      <c r="F2876" s="12"/>
      <c r="G2876" s="12"/>
      <c r="H2876" s="12"/>
      <c r="I2876" s="12"/>
      <c r="J2876" s="12"/>
      <c r="K2876" s="12"/>
      <c r="L2876" s="12"/>
      <c r="M2876" s="49"/>
      <c r="N2876" s="49"/>
      <c r="O2876" s="12"/>
      <c r="P2876" s="12"/>
      <c r="Q2876" s="12"/>
      <c r="R2876" s="12"/>
      <c r="S2876" s="12"/>
      <c r="T2876" s="12"/>
    </row>
    <row r="2877" spans="1:20" s="1" customFormat="1" x14ac:dyDescent="0.4">
      <c r="A2877" s="12"/>
      <c r="B2877" s="12"/>
      <c r="C2877" s="42"/>
      <c r="D2877" s="12"/>
      <c r="E2877" s="12"/>
      <c r="F2877" s="12"/>
      <c r="G2877" s="12"/>
      <c r="H2877" s="12"/>
      <c r="I2877" s="12"/>
      <c r="J2877" s="12"/>
      <c r="K2877" s="12"/>
      <c r="L2877" s="12"/>
      <c r="M2877" s="49"/>
      <c r="N2877" s="49"/>
      <c r="O2877" s="12"/>
      <c r="P2877" s="12"/>
      <c r="Q2877" s="12"/>
      <c r="R2877" s="12"/>
      <c r="S2877" s="12"/>
      <c r="T2877" s="12"/>
    </row>
    <row r="2878" spans="1:20" s="1" customFormat="1" x14ac:dyDescent="0.4">
      <c r="A2878" s="12"/>
      <c r="B2878" s="12"/>
      <c r="C2878" s="42"/>
      <c r="D2878" s="12"/>
      <c r="E2878" s="12"/>
      <c r="F2878" s="12"/>
      <c r="G2878" s="12"/>
      <c r="H2878" s="12"/>
      <c r="I2878" s="12"/>
      <c r="J2878" s="12"/>
      <c r="K2878" s="12"/>
      <c r="L2878" s="12"/>
      <c r="M2878" s="49"/>
      <c r="N2878" s="49"/>
      <c r="O2878" s="12"/>
      <c r="P2878" s="12"/>
      <c r="Q2878" s="12"/>
      <c r="R2878" s="12"/>
      <c r="S2878" s="12"/>
      <c r="T2878" s="12"/>
    </row>
    <row r="2879" spans="1:20" s="1" customFormat="1" x14ac:dyDescent="0.4">
      <c r="A2879" s="12"/>
      <c r="B2879" s="12"/>
      <c r="C2879" s="42"/>
      <c r="D2879" s="12"/>
      <c r="E2879" s="12"/>
      <c r="F2879" s="12"/>
      <c r="G2879" s="12"/>
      <c r="H2879" s="12"/>
      <c r="I2879" s="12"/>
      <c r="J2879" s="12"/>
      <c r="K2879" s="12"/>
      <c r="L2879" s="12"/>
      <c r="M2879" s="49"/>
      <c r="N2879" s="49"/>
      <c r="O2879" s="12"/>
      <c r="P2879" s="12"/>
      <c r="Q2879" s="12"/>
      <c r="R2879" s="12"/>
      <c r="S2879" s="12"/>
      <c r="T2879" s="12"/>
    </row>
    <row r="2880" spans="1:20" s="1" customFormat="1" x14ac:dyDescent="0.4">
      <c r="A2880" s="12"/>
      <c r="B2880" s="12"/>
      <c r="C2880" s="42"/>
      <c r="D2880" s="12"/>
      <c r="E2880" s="12"/>
      <c r="F2880" s="12"/>
      <c r="G2880" s="12"/>
      <c r="H2880" s="12"/>
      <c r="I2880" s="12"/>
      <c r="J2880" s="12"/>
      <c r="K2880" s="12"/>
      <c r="L2880" s="12"/>
      <c r="M2880" s="49"/>
      <c r="N2880" s="49"/>
      <c r="O2880" s="12"/>
      <c r="P2880" s="12"/>
      <c r="Q2880" s="12"/>
      <c r="R2880" s="12"/>
      <c r="S2880" s="12"/>
      <c r="T2880" s="12"/>
    </row>
    <row r="2881" spans="1:20" s="1" customFormat="1" x14ac:dyDescent="0.4">
      <c r="A2881" s="12"/>
      <c r="B2881" s="12"/>
      <c r="C2881" s="42"/>
      <c r="D2881" s="12"/>
      <c r="E2881" s="12"/>
      <c r="F2881" s="12"/>
      <c r="G2881" s="12"/>
      <c r="H2881" s="12"/>
      <c r="I2881" s="12"/>
      <c r="J2881" s="12"/>
      <c r="K2881" s="12"/>
      <c r="L2881" s="12"/>
      <c r="M2881" s="49"/>
      <c r="N2881" s="49"/>
      <c r="O2881" s="12"/>
      <c r="P2881" s="12"/>
      <c r="Q2881" s="12"/>
      <c r="R2881" s="12"/>
      <c r="S2881" s="12"/>
      <c r="T2881" s="12"/>
    </row>
    <row r="2882" spans="1:20" s="1" customFormat="1" x14ac:dyDescent="0.4">
      <c r="A2882" s="12"/>
      <c r="B2882" s="12"/>
      <c r="C2882" s="42"/>
      <c r="D2882" s="12"/>
      <c r="E2882" s="12"/>
      <c r="F2882" s="12"/>
      <c r="G2882" s="12"/>
      <c r="H2882" s="12"/>
      <c r="I2882" s="12"/>
      <c r="J2882" s="12"/>
      <c r="K2882" s="12"/>
      <c r="L2882" s="12"/>
      <c r="M2882" s="49"/>
      <c r="N2882" s="49"/>
      <c r="O2882" s="12"/>
      <c r="P2882" s="12"/>
      <c r="Q2882" s="12"/>
      <c r="R2882" s="12"/>
      <c r="S2882" s="12"/>
      <c r="T2882" s="12"/>
    </row>
    <row r="2883" spans="1:20" s="1" customFormat="1" x14ac:dyDescent="0.4">
      <c r="A2883" s="12"/>
      <c r="B2883" s="12"/>
      <c r="C2883" s="42"/>
      <c r="D2883" s="12"/>
      <c r="E2883" s="12"/>
      <c r="F2883" s="12"/>
      <c r="G2883" s="12"/>
      <c r="H2883" s="12"/>
      <c r="I2883" s="12"/>
      <c r="J2883" s="12"/>
      <c r="K2883" s="12"/>
      <c r="L2883" s="12"/>
      <c r="M2883" s="49"/>
      <c r="N2883" s="49"/>
      <c r="O2883" s="12"/>
      <c r="P2883" s="12"/>
      <c r="Q2883" s="12"/>
      <c r="R2883" s="12"/>
      <c r="S2883" s="12"/>
      <c r="T2883" s="12"/>
    </row>
    <row r="2884" spans="1:20" s="1" customFormat="1" x14ac:dyDescent="0.4">
      <c r="A2884" s="12"/>
      <c r="B2884" s="12"/>
      <c r="C2884" s="42"/>
      <c r="D2884" s="12"/>
      <c r="E2884" s="12"/>
      <c r="F2884" s="12"/>
      <c r="G2884" s="12"/>
      <c r="H2884" s="12"/>
      <c r="I2884" s="12"/>
      <c r="J2884" s="12"/>
      <c r="K2884" s="12"/>
      <c r="L2884" s="12"/>
      <c r="M2884" s="49"/>
      <c r="N2884" s="49"/>
      <c r="O2884" s="12"/>
      <c r="P2884" s="12"/>
      <c r="Q2884" s="12"/>
      <c r="R2884" s="12"/>
      <c r="S2884" s="12"/>
      <c r="T2884" s="12"/>
    </row>
    <row r="2885" spans="1:20" s="1" customFormat="1" x14ac:dyDescent="0.4">
      <c r="A2885" s="12"/>
      <c r="B2885" s="12"/>
      <c r="C2885" s="42"/>
      <c r="D2885" s="12"/>
      <c r="E2885" s="12"/>
      <c r="F2885" s="12"/>
      <c r="G2885" s="12"/>
      <c r="H2885" s="12"/>
      <c r="I2885" s="12"/>
      <c r="J2885" s="12"/>
      <c r="K2885" s="12"/>
      <c r="L2885" s="12"/>
      <c r="M2885" s="49"/>
      <c r="N2885" s="49"/>
      <c r="O2885" s="12"/>
      <c r="P2885" s="12"/>
      <c r="Q2885" s="12"/>
      <c r="R2885" s="12"/>
      <c r="S2885" s="12"/>
      <c r="T2885" s="12"/>
    </row>
    <row r="2886" spans="1:20" s="1" customFormat="1" x14ac:dyDescent="0.4">
      <c r="A2886" s="12"/>
      <c r="B2886" s="12"/>
      <c r="C2886" s="42"/>
      <c r="D2886" s="12"/>
      <c r="E2886" s="12"/>
      <c r="F2886" s="12"/>
      <c r="G2886" s="12"/>
      <c r="H2886" s="12"/>
      <c r="I2886" s="12"/>
      <c r="J2886" s="12"/>
      <c r="K2886" s="12"/>
      <c r="L2886" s="12"/>
      <c r="M2886" s="49"/>
      <c r="N2886" s="49"/>
      <c r="O2886" s="12"/>
      <c r="P2886" s="12"/>
      <c r="Q2886" s="12"/>
      <c r="R2886" s="12"/>
      <c r="S2886" s="12"/>
      <c r="T2886" s="12"/>
    </row>
    <row r="2887" spans="1:20" s="1" customFormat="1" x14ac:dyDescent="0.4">
      <c r="A2887" s="12"/>
      <c r="B2887" s="12"/>
      <c r="C2887" s="42"/>
      <c r="D2887" s="12"/>
      <c r="E2887" s="12"/>
      <c r="F2887" s="12"/>
      <c r="G2887" s="12"/>
      <c r="H2887" s="12"/>
      <c r="I2887" s="12"/>
      <c r="J2887" s="12"/>
      <c r="K2887" s="12"/>
      <c r="L2887" s="12"/>
      <c r="M2887" s="49"/>
      <c r="N2887" s="49"/>
      <c r="O2887" s="12"/>
      <c r="P2887" s="12"/>
      <c r="Q2887" s="12"/>
      <c r="R2887" s="12"/>
      <c r="S2887" s="12"/>
      <c r="T2887" s="12"/>
    </row>
    <row r="2888" spans="1:20" s="1" customFormat="1" x14ac:dyDescent="0.4">
      <c r="A2888" s="12"/>
      <c r="B2888" s="12"/>
      <c r="C2888" s="42"/>
      <c r="D2888" s="12"/>
      <c r="E2888" s="12"/>
      <c r="F2888" s="12"/>
      <c r="G2888" s="12"/>
      <c r="H2888" s="12"/>
      <c r="I2888" s="12"/>
      <c r="J2888" s="12"/>
      <c r="K2888" s="12"/>
      <c r="L2888" s="12"/>
      <c r="M2888" s="49"/>
      <c r="N2888" s="49"/>
      <c r="O2888" s="12"/>
      <c r="P2888" s="12"/>
      <c r="Q2888" s="12"/>
      <c r="R2888" s="12"/>
      <c r="S2888" s="12"/>
      <c r="T2888" s="12"/>
    </row>
    <row r="2889" spans="1:20" s="1" customFormat="1" x14ac:dyDescent="0.4">
      <c r="A2889" s="12"/>
      <c r="B2889" s="12"/>
      <c r="C2889" s="42"/>
      <c r="D2889" s="12"/>
      <c r="E2889" s="12"/>
      <c r="F2889" s="12"/>
      <c r="G2889" s="12"/>
      <c r="H2889" s="12"/>
      <c r="I2889" s="12"/>
      <c r="J2889" s="12"/>
      <c r="K2889" s="12"/>
      <c r="L2889" s="12"/>
      <c r="M2889" s="49"/>
      <c r="N2889" s="49"/>
      <c r="O2889" s="12"/>
      <c r="P2889" s="12"/>
      <c r="Q2889" s="12"/>
      <c r="R2889" s="12"/>
      <c r="S2889" s="12"/>
      <c r="T2889" s="12"/>
    </row>
    <row r="2890" spans="1:20" s="1" customFormat="1" x14ac:dyDescent="0.4">
      <c r="A2890" s="12"/>
      <c r="B2890" s="12"/>
      <c r="C2890" s="42"/>
      <c r="D2890" s="12"/>
      <c r="E2890" s="12"/>
      <c r="F2890" s="12"/>
      <c r="G2890" s="12"/>
      <c r="H2890" s="12"/>
      <c r="I2890" s="12"/>
      <c r="J2890" s="12"/>
      <c r="K2890" s="12"/>
      <c r="L2890" s="12"/>
      <c r="M2890" s="49"/>
      <c r="N2890" s="49"/>
      <c r="O2890" s="12"/>
      <c r="P2890" s="12"/>
      <c r="Q2890" s="12"/>
      <c r="R2890" s="12"/>
      <c r="S2890" s="12"/>
      <c r="T2890" s="12"/>
    </row>
    <row r="2891" spans="1:20" s="1" customFormat="1" x14ac:dyDescent="0.4">
      <c r="A2891" s="12"/>
      <c r="B2891" s="12"/>
      <c r="C2891" s="42"/>
      <c r="D2891" s="12"/>
      <c r="E2891" s="12"/>
      <c r="F2891" s="12"/>
      <c r="G2891" s="12"/>
      <c r="H2891" s="12"/>
      <c r="I2891" s="12"/>
      <c r="J2891" s="12"/>
      <c r="K2891" s="12"/>
      <c r="L2891" s="12"/>
      <c r="M2891" s="49"/>
      <c r="N2891" s="49"/>
      <c r="O2891" s="12"/>
      <c r="P2891" s="12"/>
      <c r="Q2891" s="12"/>
      <c r="R2891" s="12"/>
      <c r="S2891" s="12"/>
      <c r="T2891" s="12"/>
    </row>
    <row r="2892" spans="1:20" s="1" customFormat="1" x14ac:dyDescent="0.4">
      <c r="A2892" s="12"/>
      <c r="B2892" s="12"/>
      <c r="C2892" s="42"/>
      <c r="D2892" s="12"/>
      <c r="E2892" s="12"/>
      <c r="F2892" s="12"/>
      <c r="G2892" s="12"/>
      <c r="H2892" s="12"/>
      <c r="I2892" s="12"/>
      <c r="J2892" s="12"/>
      <c r="K2892" s="12"/>
      <c r="L2892" s="12"/>
      <c r="M2892" s="49"/>
      <c r="N2892" s="49"/>
      <c r="O2892" s="12"/>
      <c r="P2892" s="12"/>
      <c r="Q2892" s="12"/>
      <c r="R2892" s="12"/>
      <c r="S2892" s="12"/>
      <c r="T2892" s="12"/>
    </row>
    <row r="2893" spans="1:20" s="1" customFormat="1" x14ac:dyDescent="0.4">
      <c r="A2893" s="12"/>
      <c r="B2893" s="12"/>
      <c r="C2893" s="42"/>
      <c r="D2893" s="12"/>
      <c r="E2893" s="12"/>
      <c r="F2893" s="12"/>
      <c r="G2893" s="12"/>
      <c r="H2893" s="12"/>
      <c r="I2893" s="12"/>
      <c r="J2893" s="12"/>
      <c r="K2893" s="12"/>
      <c r="L2893" s="12"/>
      <c r="M2893" s="49"/>
      <c r="N2893" s="49"/>
      <c r="O2893" s="12"/>
      <c r="P2893" s="12"/>
      <c r="Q2893" s="12"/>
      <c r="R2893" s="12"/>
      <c r="S2893" s="12"/>
      <c r="T2893" s="12"/>
    </row>
    <row r="2894" spans="1:20" s="1" customFormat="1" x14ac:dyDescent="0.4">
      <c r="A2894" s="12"/>
      <c r="B2894" s="12"/>
      <c r="C2894" s="42"/>
      <c r="D2894" s="12"/>
      <c r="E2894" s="12"/>
      <c r="F2894" s="12"/>
      <c r="G2894" s="12"/>
      <c r="H2894" s="12"/>
      <c r="I2894" s="12"/>
      <c r="J2894" s="12"/>
      <c r="K2894" s="12"/>
      <c r="L2894" s="12"/>
      <c r="M2894" s="49"/>
      <c r="N2894" s="49"/>
      <c r="O2894" s="12"/>
      <c r="P2894" s="12"/>
      <c r="Q2894" s="12"/>
      <c r="R2894" s="12"/>
      <c r="S2894" s="12"/>
      <c r="T2894" s="12"/>
    </row>
    <row r="2895" spans="1:20" s="1" customFormat="1" x14ac:dyDescent="0.4">
      <c r="A2895" s="12"/>
      <c r="B2895" s="12"/>
      <c r="C2895" s="42"/>
      <c r="D2895" s="12"/>
      <c r="E2895" s="12"/>
      <c r="F2895" s="12"/>
      <c r="G2895" s="12"/>
      <c r="H2895" s="12"/>
      <c r="I2895" s="12"/>
      <c r="J2895" s="12"/>
      <c r="K2895" s="12"/>
      <c r="L2895" s="12"/>
      <c r="M2895" s="49"/>
      <c r="N2895" s="49"/>
      <c r="O2895" s="12"/>
      <c r="P2895" s="12"/>
      <c r="Q2895" s="12"/>
      <c r="R2895" s="12"/>
      <c r="S2895" s="12"/>
      <c r="T2895" s="12"/>
    </row>
    <row r="2896" spans="1:20" s="1" customFormat="1" x14ac:dyDescent="0.4">
      <c r="A2896" s="12"/>
      <c r="B2896" s="12"/>
      <c r="C2896" s="42"/>
      <c r="D2896" s="12"/>
      <c r="E2896" s="12"/>
      <c r="F2896" s="12"/>
      <c r="G2896" s="12"/>
      <c r="H2896" s="12"/>
      <c r="I2896" s="12"/>
      <c r="J2896" s="12"/>
      <c r="K2896" s="12"/>
      <c r="L2896" s="12"/>
      <c r="M2896" s="49"/>
      <c r="N2896" s="49"/>
      <c r="O2896" s="12"/>
      <c r="P2896" s="12"/>
      <c r="Q2896" s="12"/>
      <c r="R2896" s="12"/>
      <c r="S2896" s="12"/>
      <c r="T2896" s="12"/>
    </row>
    <row r="2897" spans="1:20" s="1" customFormat="1" x14ac:dyDescent="0.4">
      <c r="A2897" s="12"/>
      <c r="B2897" s="12"/>
      <c r="C2897" s="42"/>
      <c r="D2897" s="12"/>
      <c r="E2897" s="12"/>
      <c r="F2897" s="12"/>
      <c r="G2897" s="12"/>
      <c r="H2897" s="12"/>
      <c r="I2897" s="12"/>
      <c r="J2897" s="12"/>
      <c r="K2897" s="12"/>
      <c r="L2897" s="12"/>
      <c r="M2897" s="49"/>
      <c r="N2897" s="49"/>
      <c r="O2897" s="12"/>
      <c r="P2897" s="12"/>
      <c r="Q2897" s="12"/>
      <c r="R2897" s="12"/>
      <c r="S2897" s="12"/>
      <c r="T2897" s="12"/>
    </row>
    <row r="2898" spans="1:20" s="1" customFormat="1" x14ac:dyDescent="0.4">
      <c r="A2898" s="12"/>
      <c r="B2898" s="12"/>
      <c r="C2898" s="42"/>
      <c r="D2898" s="12"/>
      <c r="E2898" s="12"/>
      <c r="F2898" s="12"/>
      <c r="G2898" s="12"/>
      <c r="H2898" s="12"/>
      <c r="I2898" s="12"/>
      <c r="J2898" s="12"/>
      <c r="K2898" s="12"/>
      <c r="L2898" s="12"/>
      <c r="M2898" s="49"/>
      <c r="N2898" s="49"/>
      <c r="O2898" s="12"/>
      <c r="P2898" s="12"/>
      <c r="Q2898" s="12"/>
      <c r="R2898" s="12"/>
      <c r="S2898" s="12"/>
      <c r="T2898" s="12"/>
    </row>
    <row r="2899" spans="1:20" s="1" customFormat="1" x14ac:dyDescent="0.4">
      <c r="A2899" s="12"/>
      <c r="B2899" s="12"/>
      <c r="C2899" s="42"/>
      <c r="D2899" s="12"/>
      <c r="E2899" s="12"/>
      <c r="F2899" s="12"/>
      <c r="G2899" s="12"/>
      <c r="H2899" s="12"/>
      <c r="I2899" s="12"/>
      <c r="J2899" s="12"/>
      <c r="K2899" s="12"/>
      <c r="L2899" s="12"/>
      <c r="M2899" s="49"/>
      <c r="N2899" s="49"/>
      <c r="O2899" s="12"/>
      <c r="P2899" s="12"/>
      <c r="Q2899" s="12"/>
      <c r="R2899" s="12"/>
      <c r="S2899" s="12"/>
      <c r="T2899" s="12"/>
    </row>
    <row r="2900" spans="1:20" s="1" customFormat="1" x14ac:dyDescent="0.4">
      <c r="A2900" s="12"/>
      <c r="B2900" s="12"/>
      <c r="C2900" s="42"/>
      <c r="D2900" s="12"/>
      <c r="E2900" s="12"/>
      <c r="F2900" s="12"/>
      <c r="G2900" s="12"/>
      <c r="H2900" s="12"/>
      <c r="I2900" s="12"/>
      <c r="J2900" s="12"/>
      <c r="K2900" s="12"/>
      <c r="L2900" s="12"/>
      <c r="M2900" s="49"/>
      <c r="N2900" s="49"/>
      <c r="O2900" s="12"/>
      <c r="P2900" s="12"/>
      <c r="Q2900" s="12"/>
      <c r="R2900" s="12"/>
      <c r="S2900" s="12"/>
      <c r="T2900" s="12"/>
    </row>
    <row r="2901" spans="1:20" s="1" customFormat="1" x14ac:dyDescent="0.4">
      <c r="A2901" s="12"/>
      <c r="B2901" s="12"/>
      <c r="C2901" s="42"/>
      <c r="D2901" s="12"/>
      <c r="E2901" s="12"/>
      <c r="F2901" s="12"/>
      <c r="G2901" s="12"/>
      <c r="H2901" s="12"/>
      <c r="I2901" s="12"/>
      <c r="J2901" s="12"/>
      <c r="K2901" s="12"/>
      <c r="L2901" s="12"/>
      <c r="M2901" s="49"/>
      <c r="N2901" s="49"/>
      <c r="O2901" s="12"/>
      <c r="P2901" s="12"/>
      <c r="Q2901" s="12"/>
      <c r="R2901" s="12"/>
      <c r="S2901" s="12"/>
      <c r="T2901" s="12"/>
    </row>
    <row r="2902" spans="1:20" s="1" customFormat="1" x14ac:dyDescent="0.4">
      <c r="A2902" s="12"/>
      <c r="B2902" s="12"/>
      <c r="C2902" s="42"/>
      <c r="D2902" s="12"/>
      <c r="E2902" s="12"/>
      <c r="F2902" s="12"/>
      <c r="G2902" s="12"/>
      <c r="H2902" s="12"/>
      <c r="I2902" s="12"/>
      <c r="J2902" s="12"/>
      <c r="K2902" s="12"/>
      <c r="L2902" s="12"/>
      <c r="M2902" s="49"/>
      <c r="N2902" s="49"/>
      <c r="O2902" s="12"/>
      <c r="P2902" s="12"/>
      <c r="Q2902" s="12"/>
      <c r="R2902" s="12"/>
      <c r="S2902" s="12"/>
      <c r="T2902" s="12"/>
    </row>
    <row r="2903" spans="1:20" s="1" customFormat="1" x14ac:dyDescent="0.4">
      <c r="A2903" s="12"/>
      <c r="B2903" s="12"/>
      <c r="C2903" s="42"/>
      <c r="D2903" s="12"/>
      <c r="E2903" s="12"/>
      <c r="F2903" s="12"/>
      <c r="G2903" s="12"/>
      <c r="H2903" s="12"/>
      <c r="I2903" s="12"/>
      <c r="J2903" s="12"/>
      <c r="K2903" s="12"/>
      <c r="L2903" s="12"/>
      <c r="M2903" s="49"/>
      <c r="N2903" s="49"/>
      <c r="O2903" s="12"/>
      <c r="P2903" s="12"/>
      <c r="Q2903" s="12"/>
      <c r="R2903" s="12"/>
      <c r="S2903" s="12"/>
      <c r="T2903" s="12"/>
    </row>
    <row r="2904" spans="1:20" s="1" customFormat="1" x14ac:dyDescent="0.4">
      <c r="A2904" s="12"/>
      <c r="B2904" s="12"/>
      <c r="C2904" s="42"/>
      <c r="D2904" s="12"/>
      <c r="E2904" s="12"/>
      <c r="F2904" s="12"/>
      <c r="G2904" s="12"/>
      <c r="H2904" s="12"/>
      <c r="I2904" s="12"/>
      <c r="J2904" s="12"/>
      <c r="K2904" s="12"/>
      <c r="L2904" s="12"/>
      <c r="M2904" s="49"/>
      <c r="N2904" s="49"/>
      <c r="O2904" s="12"/>
      <c r="P2904" s="12"/>
      <c r="Q2904" s="12"/>
      <c r="R2904" s="12"/>
      <c r="S2904" s="12"/>
      <c r="T2904" s="12"/>
    </row>
    <row r="2905" spans="1:20" s="1" customFormat="1" x14ac:dyDescent="0.4">
      <c r="A2905" s="12"/>
      <c r="B2905" s="12"/>
      <c r="C2905" s="42"/>
      <c r="D2905" s="12"/>
      <c r="E2905" s="12"/>
      <c r="F2905" s="12"/>
      <c r="G2905" s="12"/>
      <c r="H2905" s="12"/>
      <c r="I2905" s="12"/>
      <c r="J2905" s="12"/>
      <c r="K2905" s="12"/>
      <c r="L2905" s="12"/>
      <c r="M2905" s="49"/>
      <c r="N2905" s="49"/>
      <c r="O2905" s="12"/>
      <c r="P2905" s="12"/>
      <c r="Q2905" s="12"/>
      <c r="R2905" s="12"/>
      <c r="S2905" s="12"/>
      <c r="T2905" s="12"/>
    </row>
    <row r="2906" spans="1:20" s="1" customFormat="1" x14ac:dyDescent="0.4">
      <c r="A2906" s="12"/>
      <c r="B2906" s="12"/>
      <c r="C2906" s="42"/>
      <c r="D2906" s="12"/>
      <c r="E2906" s="12"/>
      <c r="F2906" s="12"/>
      <c r="G2906" s="12"/>
      <c r="H2906" s="12"/>
      <c r="I2906" s="12"/>
      <c r="J2906" s="12"/>
      <c r="K2906" s="12"/>
      <c r="L2906" s="12"/>
      <c r="M2906" s="49"/>
      <c r="N2906" s="49"/>
      <c r="O2906" s="12"/>
      <c r="P2906" s="12"/>
      <c r="Q2906" s="12"/>
      <c r="R2906" s="12"/>
      <c r="S2906" s="12"/>
      <c r="T2906" s="12"/>
    </row>
    <row r="2907" spans="1:20" s="1" customFormat="1" x14ac:dyDescent="0.4">
      <c r="A2907" s="12"/>
      <c r="B2907" s="12"/>
      <c r="C2907" s="42"/>
      <c r="D2907" s="12"/>
      <c r="E2907" s="12"/>
      <c r="F2907" s="12"/>
      <c r="G2907" s="12"/>
      <c r="H2907" s="12"/>
      <c r="I2907" s="12"/>
      <c r="J2907" s="12"/>
      <c r="K2907" s="12"/>
      <c r="L2907" s="12"/>
      <c r="M2907" s="49"/>
      <c r="N2907" s="49"/>
      <c r="O2907" s="12"/>
      <c r="P2907" s="12"/>
      <c r="Q2907" s="12"/>
      <c r="R2907" s="12"/>
      <c r="S2907" s="12"/>
      <c r="T2907" s="12"/>
    </row>
    <row r="2908" spans="1:20" s="1" customFormat="1" x14ac:dyDescent="0.4">
      <c r="A2908" s="12"/>
      <c r="B2908" s="12"/>
      <c r="C2908" s="42"/>
      <c r="D2908" s="12"/>
      <c r="E2908" s="12"/>
      <c r="F2908" s="12"/>
      <c r="G2908" s="12"/>
      <c r="H2908" s="12"/>
      <c r="I2908" s="12"/>
      <c r="J2908" s="12"/>
      <c r="K2908" s="12"/>
      <c r="L2908" s="12"/>
      <c r="M2908" s="49"/>
      <c r="N2908" s="49"/>
      <c r="O2908" s="12"/>
      <c r="P2908" s="12"/>
      <c r="Q2908" s="12"/>
      <c r="R2908" s="12"/>
      <c r="S2908" s="12"/>
      <c r="T2908" s="12"/>
    </row>
    <row r="2909" spans="1:20" s="1" customFormat="1" x14ac:dyDescent="0.4">
      <c r="A2909" s="12"/>
      <c r="B2909" s="12"/>
      <c r="C2909" s="42"/>
      <c r="D2909" s="12"/>
      <c r="E2909" s="12"/>
      <c r="F2909" s="12"/>
      <c r="G2909" s="12"/>
      <c r="H2909" s="12"/>
      <c r="I2909" s="12"/>
      <c r="J2909" s="12"/>
      <c r="K2909" s="12"/>
      <c r="L2909" s="12"/>
      <c r="M2909" s="49"/>
      <c r="N2909" s="49"/>
      <c r="O2909" s="12"/>
      <c r="P2909" s="12"/>
      <c r="Q2909" s="12"/>
      <c r="R2909" s="12"/>
      <c r="S2909" s="12"/>
      <c r="T2909" s="12"/>
    </row>
    <row r="2910" spans="1:20" s="1" customFormat="1" x14ac:dyDescent="0.4">
      <c r="A2910" s="12"/>
      <c r="B2910" s="12"/>
      <c r="C2910" s="42"/>
      <c r="D2910" s="12"/>
      <c r="E2910" s="12"/>
      <c r="F2910" s="12"/>
      <c r="G2910" s="12"/>
      <c r="H2910" s="12"/>
      <c r="I2910" s="12"/>
      <c r="J2910" s="12"/>
      <c r="K2910" s="12"/>
      <c r="L2910" s="12"/>
      <c r="M2910" s="49"/>
      <c r="N2910" s="49"/>
      <c r="O2910" s="12"/>
      <c r="P2910" s="12"/>
      <c r="Q2910" s="12"/>
      <c r="R2910" s="12"/>
      <c r="S2910" s="12"/>
      <c r="T2910" s="12"/>
    </row>
    <row r="2911" spans="1:20" s="1" customFormat="1" x14ac:dyDescent="0.4">
      <c r="A2911" s="12"/>
      <c r="B2911" s="12"/>
      <c r="C2911" s="42"/>
      <c r="D2911" s="12"/>
      <c r="E2911" s="12"/>
      <c r="F2911" s="12"/>
      <c r="G2911" s="12"/>
      <c r="H2911" s="12"/>
      <c r="I2911" s="12"/>
      <c r="J2911" s="12"/>
      <c r="K2911" s="12"/>
      <c r="L2911" s="12"/>
      <c r="M2911" s="49"/>
      <c r="N2911" s="49"/>
      <c r="O2911" s="12"/>
      <c r="P2911" s="12"/>
      <c r="Q2911" s="12"/>
      <c r="R2911" s="12"/>
      <c r="S2911" s="12"/>
      <c r="T2911" s="12"/>
    </row>
    <row r="2912" spans="1:20" s="1" customFormat="1" x14ac:dyDescent="0.4">
      <c r="A2912" s="12"/>
      <c r="B2912" s="12"/>
      <c r="C2912" s="42"/>
      <c r="D2912" s="12"/>
      <c r="E2912" s="12"/>
      <c r="F2912" s="12"/>
      <c r="G2912" s="12"/>
      <c r="H2912" s="12"/>
      <c r="I2912" s="12"/>
      <c r="J2912" s="12"/>
      <c r="K2912" s="12"/>
      <c r="L2912" s="12"/>
      <c r="M2912" s="49"/>
      <c r="N2912" s="49"/>
      <c r="O2912" s="12"/>
      <c r="P2912" s="12"/>
      <c r="Q2912" s="12"/>
      <c r="R2912" s="12"/>
      <c r="S2912" s="12"/>
      <c r="T2912" s="12"/>
    </row>
    <row r="2913" spans="1:20" s="1" customFormat="1" x14ac:dyDescent="0.4">
      <c r="A2913" s="12"/>
      <c r="B2913" s="12"/>
      <c r="C2913" s="42"/>
      <c r="D2913" s="12"/>
      <c r="E2913" s="12"/>
      <c r="F2913" s="12"/>
      <c r="G2913" s="12"/>
      <c r="H2913" s="12"/>
      <c r="I2913" s="12"/>
      <c r="J2913" s="12"/>
      <c r="K2913" s="12"/>
      <c r="L2913" s="12"/>
      <c r="M2913" s="49"/>
      <c r="N2913" s="49"/>
      <c r="O2913" s="12"/>
      <c r="P2913" s="12"/>
      <c r="Q2913" s="12"/>
      <c r="R2913" s="12"/>
      <c r="S2913" s="12"/>
      <c r="T2913" s="12"/>
    </row>
    <row r="2914" spans="1:20" s="1" customFormat="1" x14ac:dyDescent="0.4">
      <c r="A2914" s="12"/>
      <c r="B2914" s="12"/>
      <c r="C2914" s="42"/>
      <c r="D2914" s="12"/>
      <c r="E2914" s="12"/>
      <c r="F2914" s="12"/>
      <c r="G2914" s="12"/>
      <c r="H2914" s="12"/>
      <c r="I2914" s="12"/>
      <c r="J2914" s="12"/>
      <c r="K2914" s="12"/>
      <c r="L2914" s="12"/>
      <c r="M2914" s="49"/>
      <c r="N2914" s="49"/>
      <c r="O2914" s="12"/>
      <c r="P2914" s="12"/>
      <c r="Q2914" s="12"/>
      <c r="R2914" s="12"/>
      <c r="S2914" s="12"/>
      <c r="T2914" s="12"/>
    </row>
    <row r="2915" spans="1:20" s="1" customFormat="1" x14ac:dyDescent="0.4">
      <c r="A2915" s="12"/>
      <c r="B2915" s="12"/>
      <c r="C2915" s="42"/>
      <c r="D2915" s="12"/>
      <c r="E2915" s="12"/>
      <c r="F2915" s="12"/>
      <c r="G2915" s="12"/>
      <c r="H2915" s="12"/>
      <c r="I2915" s="12"/>
      <c r="J2915" s="12"/>
      <c r="K2915" s="12"/>
      <c r="L2915" s="12"/>
      <c r="M2915" s="49"/>
      <c r="N2915" s="49"/>
      <c r="O2915" s="12"/>
      <c r="P2915" s="12"/>
      <c r="Q2915" s="12"/>
      <c r="R2915" s="12"/>
      <c r="S2915" s="12"/>
      <c r="T2915" s="12"/>
    </row>
    <row r="2916" spans="1:20" s="1" customFormat="1" x14ac:dyDescent="0.4">
      <c r="A2916" s="12"/>
      <c r="B2916" s="12"/>
      <c r="C2916" s="42"/>
      <c r="D2916" s="12"/>
      <c r="E2916" s="12"/>
      <c r="F2916" s="12"/>
      <c r="G2916" s="12"/>
      <c r="H2916" s="12"/>
      <c r="I2916" s="12"/>
      <c r="J2916" s="12"/>
      <c r="K2916" s="12"/>
      <c r="L2916" s="12"/>
      <c r="M2916" s="49"/>
      <c r="N2916" s="49"/>
      <c r="O2916" s="12"/>
      <c r="P2916" s="12"/>
      <c r="Q2916" s="12"/>
      <c r="R2916" s="12"/>
      <c r="S2916" s="12"/>
      <c r="T2916" s="12"/>
    </row>
    <row r="2917" spans="1:20" s="1" customFormat="1" x14ac:dyDescent="0.4">
      <c r="A2917" s="12"/>
      <c r="B2917" s="12"/>
      <c r="C2917" s="42"/>
      <c r="D2917" s="12"/>
      <c r="E2917" s="12"/>
      <c r="F2917" s="12"/>
      <c r="G2917" s="12"/>
      <c r="H2917" s="12"/>
      <c r="I2917" s="12"/>
      <c r="J2917" s="12"/>
      <c r="K2917" s="12"/>
      <c r="L2917" s="12"/>
      <c r="M2917" s="49"/>
      <c r="N2917" s="49"/>
      <c r="O2917" s="12"/>
      <c r="P2917" s="12"/>
      <c r="Q2917" s="12"/>
      <c r="R2917" s="12"/>
      <c r="S2917" s="12"/>
      <c r="T2917" s="12"/>
    </row>
    <row r="2918" spans="1:20" s="1" customFormat="1" x14ac:dyDescent="0.4">
      <c r="A2918" s="12"/>
      <c r="B2918" s="12"/>
      <c r="C2918" s="42"/>
      <c r="D2918" s="12"/>
      <c r="E2918" s="12"/>
      <c r="F2918" s="12"/>
      <c r="G2918" s="12"/>
      <c r="H2918" s="12"/>
      <c r="I2918" s="12"/>
      <c r="J2918" s="12"/>
      <c r="K2918" s="12"/>
      <c r="L2918" s="12"/>
      <c r="M2918" s="49"/>
      <c r="N2918" s="49"/>
      <c r="O2918" s="12"/>
      <c r="P2918" s="12"/>
      <c r="Q2918" s="12"/>
      <c r="R2918" s="12"/>
      <c r="S2918" s="12"/>
      <c r="T2918" s="12"/>
    </row>
    <row r="2919" spans="1:20" s="1" customFormat="1" x14ac:dyDescent="0.4">
      <c r="A2919" s="12"/>
      <c r="B2919" s="12"/>
      <c r="C2919" s="42"/>
      <c r="D2919" s="12"/>
      <c r="E2919" s="12"/>
      <c r="F2919" s="12"/>
      <c r="G2919" s="12"/>
      <c r="H2919" s="12"/>
      <c r="I2919" s="12"/>
      <c r="J2919" s="12"/>
      <c r="K2919" s="12"/>
      <c r="L2919" s="12"/>
      <c r="M2919" s="49"/>
      <c r="N2919" s="49"/>
      <c r="O2919" s="12"/>
      <c r="P2919" s="12"/>
      <c r="Q2919" s="12"/>
      <c r="R2919" s="12"/>
      <c r="S2919" s="12"/>
      <c r="T2919" s="12"/>
    </row>
    <row r="2920" spans="1:20" s="1" customFormat="1" x14ac:dyDescent="0.4">
      <c r="A2920" s="12"/>
      <c r="B2920" s="12"/>
      <c r="C2920" s="42"/>
      <c r="D2920" s="12"/>
      <c r="E2920" s="12"/>
      <c r="F2920" s="12"/>
      <c r="G2920" s="12"/>
      <c r="H2920" s="12"/>
      <c r="I2920" s="12"/>
      <c r="J2920" s="12"/>
      <c r="K2920" s="12"/>
      <c r="L2920" s="12"/>
      <c r="M2920" s="49"/>
      <c r="N2920" s="49"/>
      <c r="O2920" s="12"/>
      <c r="P2920" s="12"/>
      <c r="Q2920" s="12"/>
      <c r="R2920" s="12"/>
      <c r="S2920" s="12"/>
      <c r="T2920" s="12"/>
    </row>
    <row r="2921" spans="1:20" s="1" customFormat="1" x14ac:dyDescent="0.4">
      <c r="A2921" s="12"/>
      <c r="B2921" s="12"/>
      <c r="C2921" s="42"/>
      <c r="D2921" s="12"/>
      <c r="E2921" s="12"/>
      <c r="F2921" s="12"/>
      <c r="G2921" s="12"/>
      <c r="H2921" s="12"/>
      <c r="I2921" s="12"/>
      <c r="J2921" s="12"/>
      <c r="K2921" s="12"/>
      <c r="L2921" s="12"/>
      <c r="M2921" s="49"/>
      <c r="N2921" s="49"/>
      <c r="O2921" s="12"/>
      <c r="P2921" s="12"/>
      <c r="Q2921" s="12"/>
      <c r="R2921" s="12"/>
      <c r="S2921" s="12"/>
      <c r="T2921" s="12"/>
    </row>
    <row r="2922" spans="1:20" s="1" customFormat="1" x14ac:dyDescent="0.4">
      <c r="A2922" s="12"/>
      <c r="B2922" s="12"/>
      <c r="C2922" s="42"/>
      <c r="D2922" s="12"/>
      <c r="E2922" s="12"/>
      <c r="F2922" s="12"/>
      <c r="G2922" s="12"/>
      <c r="H2922" s="12"/>
      <c r="I2922" s="12"/>
      <c r="J2922" s="12"/>
      <c r="K2922" s="12"/>
      <c r="L2922" s="12"/>
      <c r="M2922" s="49"/>
      <c r="N2922" s="49"/>
      <c r="O2922" s="12"/>
      <c r="P2922" s="12"/>
      <c r="Q2922" s="12"/>
      <c r="R2922" s="12"/>
      <c r="S2922" s="12"/>
      <c r="T2922" s="12"/>
    </row>
    <row r="2923" spans="1:20" s="1" customFormat="1" x14ac:dyDescent="0.4">
      <c r="A2923" s="12"/>
      <c r="B2923" s="12"/>
      <c r="C2923" s="42"/>
      <c r="D2923" s="12"/>
      <c r="E2923" s="12"/>
      <c r="F2923" s="12"/>
      <c r="G2923" s="12"/>
      <c r="H2923" s="12"/>
      <c r="I2923" s="12"/>
      <c r="J2923" s="12"/>
      <c r="K2923" s="12"/>
      <c r="L2923" s="12"/>
      <c r="M2923" s="49"/>
      <c r="N2923" s="49"/>
      <c r="O2923" s="12"/>
      <c r="P2923" s="12"/>
      <c r="Q2923" s="12"/>
      <c r="R2923" s="12"/>
      <c r="S2923" s="12"/>
      <c r="T2923" s="12"/>
    </row>
    <row r="2924" spans="1:20" s="1" customFormat="1" x14ac:dyDescent="0.4">
      <c r="A2924" s="12"/>
      <c r="B2924" s="12"/>
      <c r="C2924" s="42"/>
      <c r="D2924" s="12"/>
      <c r="E2924" s="12"/>
      <c r="F2924" s="12"/>
      <c r="G2924" s="12"/>
      <c r="H2924" s="12"/>
      <c r="I2924" s="12"/>
      <c r="J2924" s="12"/>
      <c r="K2924" s="12"/>
      <c r="L2924" s="12"/>
      <c r="M2924" s="49"/>
      <c r="N2924" s="49"/>
      <c r="O2924" s="12"/>
      <c r="P2924" s="12"/>
      <c r="Q2924" s="12"/>
      <c r="R2924" s="12"/>
      <c r="S2924" s="12"/>
      <c r="T2924" s="12"/>
    </row>
    <row r="2925" spans="1:20" s="1" customFormat="1" x14ac:dyDescent="0.4">
      <c r="A2925" s="12"/>
      <c r="B2925" s="12"/>
      <c r="C2925" s="42"/>
      <c r="D2925" s="12"/>
      <c r="E2925" s="12"/>
      <c r="F2925" s="12"/>
      <c r="G2925" s="12"/>
      <c r="H2925" s="12"/>
      <c r="I2925" s="12"/>
      <c r="J2925" s="12"/>
      <c r="K2925" s="12"/>
      <c r="L2925" s="12"/>
      <c r="M2925" s="49"/>
      <c r="N2925" s="49"/>
      <c r="O2925" s="12"/>
      <c r="P2925" s="12"/>
      <c r="Q2925" s="12"/>
      <c r="R2925" s="12"/>
      <c r="S2925" s="12"/>
      <c r="T2925" s="12"/>
    </row>
    <row r="2926" spans="1:20" s="1" customFormat="1" x14ac:dyDescent="0.4">
      <c r="A2926" s="12"/>
      <c r="B2926" s="12"/>
      <c r="C2926" s="42"/>
      <c r="D2926" s="12"/>
      <c r="E2926" s="12"/>
      <c r="F2926" s="12"/>
      <c r="G2926" s="12"/>
      <c r="H2926" s="12"/>
      <c r="I2926" s="12"/>
      <c r="J2926" s="12"/>
      <c r="K2926" s="12"/>
      <c r="L2926" s="12"/>
      <c r="M2926" s="49"/>
      <c r="N2926" s="49"/>
      <c r="O2926" s="12"/>
      <c r="P2926" s="12"/>
      <c r="Q2926" s="12"/>
      <c r="R2926" s="12"/>
      <c r="S2926" s="12"/>
      <c r="T2926" s="12"/>
    </row>
    <row r="2927" spans="1:20" s="1" customFormat="1" x14ac:dyDescent="0.4">
      <c r="A2927" s="12"/>
      <c r="B2927" s="12"/>
      <c r="C2927" s="42"/>
      <c r="D2927" s="12"/>
      <c r="E2927" s="12"/>
      <c r="F2927" s="12"/>
      <c r="G2927" s="12"/>
      <c r="H2927" s="12"/>
      <c r="I2927" s="12"/>
      <c r="J2927" s="12"/>
      <c r="K2927" s="12"/>
      <c r="L2927" s="12"/>
      <c r="M2927" s="49"/>
      <c r="N2927" s="49"/>
      <c r="O2927" s="12"/>
      <c r="P2927" s="12"/>
      <c r="Q2927" s="12"/>
      <c r="R2927" s="12"/>
      <c r="S2927" s="12"/>
      <c r="T2927" s="12"/>
    </row>
    <row r="2928" spans="1:20" s="1" customFormat="1" x14ac:dyDescent="0.4">
      <c r="A2928" s="12"/>
      <c r="B2928" s="12"/>
      <c r="C2928" s="42"/>
      <c r="D2928" s="12"/>
      <c r="E2928" s="12"/>
      <c r="F2928" s="12"/>
      <c r="G2928" s="12"/>
      <c r="H2928" s="12"/>
      <c r="I2928" s="12"/>
      <c r="J2928" s="12"/>
      <c r="K2928" s="12"/>
      <c r="L2928" s="12"/>
      <c r="M2928" s="49"/>
      <c r="N2928" s="49"/>
      <c r="O2928" s="12"/>
      <c r="P2928" s="12"/>
      <c r="Q2928" s="12"/>
      <c r="R2928" s="12"/>
      <c r="S2928" s="12"/>
      <c r="T2928" s="12"/>
    </row>
    <row r="2929" spans="1:20" s="1" customFormat="1" x14ac:dyDescent="0.4">
      <c r="A2929" s="12"/>
      <c r="B2929" s="12"/>
      <c r="C2929" s="42"/>
      <c r="D2929" s="12"/>
      <c r="E2929" s="12"/>
      <c r="F2929" s="12"/>
      <c r="G2929" s="12"/>
      <c r="H2929" s="12"/>
      <c r="I2929" s="12"/>
      <c r="J2929" s="12"/>
      <c r="K2929" s="12"/>
      <c r="L2929" s="12"/>
      <c r="M2929" s="49"/>
      <c r="N2929" s="49"/>
      <c r="O2929" s="12"/>
      <c r="P2929" s="12"/>
      <c r="Q2929" s="12"/>
      <c r="R2929" s="12"/>
      <c r="S2929" s="12"/>
      <c r="T2929" s="12"/>
    </row>
    <row r="2930" spans="1:20" s="1" customFormat="1" x14ac:dyDescent="0.4">
      <c r="A2930" s="12"/>
      <c r="B2930" s="12"/>
      <c r="C2930" s="42"/>
      <c r="D2930" s="12"/>
      <c r="E2930" s="12"/>
      <c r="F2930" s="12"/>
      <c r="G2930" s="12"/>
      <c r="H2930" s="12"/>
      <c r="I2930" s="12"/>
      <c r="J2930" s="12"/>
      <c r="K2930" s="12"/>
      <c r="L2930" s="12"/>
      <c r="M2930" s="49"/>
      <c r="N2930" s="49"/>
      <c r="O2930" s="12"/>
      <c r="P2930" s="12"/>
      <c r="Q2930" s="12"/>
      <c r="R2930" s="12"/>
      <c r="S2930" s="12"/>
      <c r="T2930" s="12"/>
    </row>
    <row r="2931" spans="1:20" s="1" customFormat="1" x14ac:dyDescent="0.4">
      <c r="A2931" s="12"/>
      <c r="B2931" s="12"/>
      <c r="C2931" s="42"/>
      <c r="D2931" s="12"/>
      <c r="E2931" s="12"/>
      <c r="F2931" s="12"/>
      <c r="G2931" s="12"/>
      <c r="H2931" s="12"/>
      <c r="I2931" s="12"/>
      <c r="J2931" s="12"/>
      <c r="K2931" s="12"/>
      <c r="L2931" s="12"/>
      <c r="M2931" s="49"/>
      <c r="N2931" s="49"/>
      <c r="O2931" s="12"/>
      <c r="P2931" s="12"/>
      <c r="Q2931" s="12"/>
      <c r="R2931" s="12"/>
      <c r="S2931" s="12"/>
      <c r="T2931" s="12"/>
    </row>
    <row r="2932" spans="1:20" s="1" customFormat="1" x14ac:dyDescent="0.4">
      <c r="A2932" s="12"/>
      <c r="B2932" s="12"/>
      <c r="C2932" s="42"/>
      <c r="D2932" s="12"/>
      <c r="E2932" s="12"/>
      <c r="F2932" s="12"/>
      <c r="G2932" s="12"/>
      <c r="H2932" s="12"/>
      <c r="I2932" s="12"/>
      <c r="J2932" s="12"/>
      <c r="K2932" s="12"/>
      <c r="L2932" s="12"/>
      <c r="M2932" s="49"/>
      <c r="N2932" s="49"/>
      <c r="O2932" s="12"/>
      <c r="P2932" s="12"/>
      <c r="Q2932" s="12"/>
      <c r="R2932" s="12"/>
      <c r="S2932" s="12"/>
      <c r="T2932" s="12"/>
    </row>
    <row r="2933" spans="1:20" s="1" customFormat="1" x14ac:dyDescent="0.4">
      <c r="A2933" s="12"/>
      <c r="B2933" s="12"/>
      <c r="C2933" s="42"/>
      <c r="D2933" s="12"/>
      <c r="E2933" s="12"/>
      <c r="F2933" s="12"/>
      <c r="G2933" s="12"/>
      <c r="H2933" s="12"/>
      <c r="I2933" s="12"/>
      <c r="J2933" s="12"/>
      <c r="K2933" s="12"/>
      <c r="L2933" s="12"/>
      <c r="M2933" s="49"/>
      <c r="N2933" s="49"/>
      <c r="O2933" s="12"/>
      <c r="P2933" s="12"/>
      <c r="Q2933" s="12"/>
      <c r="R2933" s="12"/>
      <c r="S2933" s="12"/>
      <c r="T2933" s="12"/>
    </row>
    <row r="2934" spans="1:20" s="1" customFormat="1" x14ac:dyDescent="0.4">
      <c r="A2934" s="12"/>
      <c r="B2934" s="12"/>
      <c r="C2934" s="42"/>
      <c r="D2934" s="12"/>
      <c r="E2934" s="12"/>
      <c r="F2934" s="12"/>
      <c r="G2934" s="12"/>
      <c r="H2934" s="12"/>
      <c r="I2934" s="12"/>
      <c r="J2934" s="12"/>
      <c r="K2934" s="12"/>
      <c r="L2934" s="12"/>
      <c r="M2934" s="49"/>
      <c r="N2934" s="49"/>
      <c r="O2934" s="12"/>
      <c r="P2934" s="12"/>
      <c r="Q2934" s="12"/>
      <c r="R2934" s="12"/>
      <c r="S2934" s="12"/>
      <c r="T2934" s="12"/>
    </row>
    <row r="2935" spans="1:20" s="1" customFormat="1" x14ac:dyDescent="0.4">
      <c r="A2935" s="12"/>
      <c r="B2935" s="12"/>
      <c r="C2935" s="42"/>
      <c r="D2935" s="12"/>
      <c r="E2935" s="12"/>
      <c r="F2935" s="12"/>
      <c r="G2935" s="12"/>
      <c r="H2935" s="12"/>
      <c r="I2935" s="12"/>
      <c r="J2935" s="12"/>
      <c r="K2935" s="12"/>
      <c r="L2935" s="12"/>
      <c r="M2935" s="49"/>
      <c r="N2935" s="49"/>
      <c r="O2935" s="12"/>
      <c r="P2935" s="12"/>
      <c r="Q2935" s="12"/>
      <c r="R2935" s="12"/>
      <c r="S2935" s="12"/>
      <c r="T2935" s="12"/>
    </row>
    <row r="2936" spans="1:20" s="1" customFormat="1" x14ac:dyDescent="0.4">
      <c r="A2936" s="12"/>
      <c r="B2936" s="12"/>
      <c r="C2936" s="42"/>
      <c r="D2936" s="12"/>
      <c r="E2936" s="12"/>
      <c r="F2936" s="12"/>
      <c r="G2936" s="12"/>
      <c r="H2936" s="12"/>
      <c r="I2936" s="12"/>
      <c r="J2936" s="12"/>
      <c r="K2936" s="12"/>
      <c r="L2936" s="12"/>
      <c r="M2936" s="49"/>
      <c r="N2936" s="49"/>
      <c r="O2936" s="12"/>
      <c r="P2936" s="12"/>
      <c r="Q2936" s="12"/>
      <c r="R2936" s="12"/>
      <c r="S2936" s="12"/>
      <c r="T2936" s="12"/>
    </row>
    <row r="2937" spans="1:20" s="1" customFormat="1" x14ac:dyDescent="0.4">
      <c r="A2937" s="12"/>
      <c r="B2937" s="12"/>
      <c r="C2937" s="42"/>
      <c r="D2937" s="12"/>
      <c r="E2937" s="12"/>
      <c r="F2937" s="12"/>
      <c r="G2937" s="12"/>
      <c r="H2937" s="12"/>
      <c r="I2937" s="12"/>
      <c r="J2937" s="12"/>
      <c r="K2937" s="12"/>
      <c r="L2937" s="12"/>
      <c r="M2937" s="49"/>
      <c r="N2937" s="49"/>
      <c r="O2937" s="12"/>
      <c r="P2937" s="12"/>
      <c r="Q2937" s="12"/>
      <c r="R2937" s="12"/>
      <c r="S2937" s="12"/>
      <c r="T2937" s="12"/>
    </row>
    <row r="2938" spans="1:20" s="1" customFormat="1" x14ac:dyDescent="0.4">
      <c r="A2938" s="12"/>
      <c r="B2938" s="12"/>
      <c r="C2938" s="42"/>
      <c r="D2938" s="12"/>
      <c r="E2938" s="12"/>
      <c r="F2938" s="12"/>
      <c r="G2938" s="12"/>
      <c r="H2938" s="12"/>
      <c r="I2938" s="12"/>
      <c r="J2938" s="12"/>
      <c r="K2938" s="12"/>
      <c r="L2938" s="12"/>
      <c r="M2938" s="49"/>
      <c r="N2938" s="49"/>
      <c r="O2938" s="12"/>
      <c r="P2938" s="12"/>
      <c r="Q2938" s="12"/>
      <c r="R2938" s="12"/>
      <c r="S2938" s="12"/>
      <c r="T2938" s="12"/>
    </row>
    <row r="2939" spans="1:20" s="1" customFormat="1" x14ac:dyDescent="0.4">
      <c r="A2939" s="12"/>
      <c r="B2939" s="12"/>
      <c r="C2939" s="42"/>
      <c r="D2939" s="12"/>
      <c r="E2939" s="12"/>
      <c r="F2939" s="12"/>
      <c r="G2939" s="12"/>
      <c r="H2939" s="12"/>
      <c r="I2939" s="12"/>
      <c r="J2939" s="12"/>
      <c r="K2939" s="12"/>
      <c r="L2939" s="12"/>
      <c r="M2939" s="49"/>
      <c r="N2939" s="49"/>
      <c r="O2939" s="12"/>
      <c r="P2939" s="12"/>
      <c r="Q2939" s="12"/>
      <c r="R2939" s="12"/>
      <c r="S2939" s="12"/>
      <c r="T2939" s="12"/>
    </row>
    <row r="2940" spans="1:20" s="1" customFormat="1" x14ac:dyDescent="0.4">
      <c r="A2940" s="12"/>
      <c r="B2940" s="12"/>
      <c r="C2940" s="42"/>
      <c r="D2940" s="12"/>
      <c r="E2940" s="12"/>
      <c r="F2940" s="12"/>
      <c r="G2940" s="12"/>
      <c r="H2940" s="12"/>
      <c r="I2940" s="12"/>
      <c r="J2940" s="12"/>
      <c r="K2940" s="12"/>
      <c r="L2940" s="12"/>
      <c r="M2940" s="49"/>
      <c r="N2940" s="49"/>
      <c r="O2940" s="12"/>
      <c r="P2940" s="12"/>
      <c r="Q2940" s="12"/>
      <c r="R2940" s="12"/>
      <c r="S2940" s="12"/>
      <c r="T2940" s="12"/>
    </row>
    <row r="2941" spans="1:20" s="1" customFormat="1" x14ac:dyDescent="0.4">
      <c r="A2941" s="12"/>
      <c r="B2941" s="12"/>
      <c r="C2941" s="42"/>
      <c r="D2941" s="12"/>
      <c r="E2941" s="12"/>
      <c r="F2941" s="12"/>
      <c r="G2941" s="12"/>
      <c r="H2941" s="12"/>
      <c r="I2941" s="12"/>
      <c r="J2941" s="12"/>
      <c r="K2941" s="12"/>
      <c r="L2941" s="12"/>
      <c r="M2941" s="49"/>
      <c r="N2941" s="49"/>
      <c r="O2941" s="12"/>
      <c r="P2941" s="12"/>
      <c r="Q2941" s="12"/>
      <c r="R2941" s="12"/>
      <c r="S2941" s="12"/>
      <c r="T2941" s="12"/>
    </row>
    <row r="2942" spans="1:20" s="1" customFormat="1" x14ac:dyDescent="0.4">
      <c r="A2942" s="12"/>
      <c r="B2942" s="12"/>
      <c r="C2942" s="42"/>
      <c r="D2942" s="12"/>
      <c r="E2942" s="12"/>
      <c r="F2942" s="12"/>
      <c r="G2942" s="12"/>
      <c r="H2942" s="12"/>
      <c r="I2942" s="12"/>
      <c r="J2942" s="12"/>
      <c r="K2942" s="12"/>
      <c r="L2942" s="12"/>
      <c r="M2942" s="49"/>
      <c r="N2942" s="49"/>
      <c r="O2942" s="12"/>
      <c r="P2942" s="12"/>
      <c r="Q2942" s="12"/>
      <c r="R2942" s="12"/>
      <c r="S2942" s="12"/>
      <c r="T2942" s="12"/>
    </row>
    <row r="2943" spans="1:20" s="1" customFormat="1" x14ac:dyDescent="0.4">
      <c r="A2943" s="12"/>
      <c r="B2943" s="12"/>
      <c r="C2943" s="42"/>
      <c r="D2943" s="12"/>
      <c r="E2943" s="12"/>
      <c r="F2943" s="12"/>
      <c r="G2943" s="12"/>
      <c r="H2943" s="12"/>
      <c r="I2943" s="12"/>
      <c r="J2943" s="12"/>
      <c r="K2943" s="12"/>
      <c r="L2943" s="12"/>
      <c r="M2943" s="49"/>
      <c r="N2943" s="49"/>
      <c r="O2943" s="12"/>
      <c r="P2943" s="12"/>
      <c r="Q2943" s="12"/>
      <c r="R2943" s="12"/>
      <c r="S2943" s="12"/>
      <c r="T2943" s="12"/>
    </row>
    <row r="2944" spans="1:20" s="1" customFormat="1" x14ac:dyDescent="0.4">
      <c r="A2944" s="12"/>
      <c r="B2944" s="12"/>
      <c r="C2944" s="42"/>
      <c r="D2944" s="12"/>
      <c r="E2944" s="12"/>
      <c r="F2944" s="12"/>
      <c r="G2944" s="12"/>
      <c r="H2944" s="12"/>
      <c r="I2944" s="12"/>
      <c r="J2944" s="12"/>
      <c r="K2944" s="12"/>
      <c r="L2944" s="12"/>
      <c r="M2944" s="49"/>
      <c r="N2944" s="49"/>
      <c r="O2944" s="12"/>
      <c r="P2944" s="12"/>
      <c r="Q2944" s="12"/>
      <c r="R2944" s="12"/>
      <c r="S2944" s="12"/>
      <c r="T2944" s="12"/>
    </row>
    <row r="2945" spans="1:20" s="1" customFormat="1" x14ac:dyDescent="0.4">
      <c r="A2945" s="12"/>
      <c r="B2945" s="12"/>
      <c r="C2945" s="42"/>
      <c r="D2945" s="12"/>
      <c r="E2945" s="12"/>
      <c r="F2945" s="12"/>
      <c r="G2945" s="12"/>
      <c r="H2945" s="12"/>
      <c r="I2945" s="12"/>
      <c r="J2945" s="12"/>
      <c r="K2945" s="12"/>
      <c r="L2945" s="12"/>
      <c r="M2945" s="49"/>
      <c r="N2945" s="49"/>
      <c r="O2945" s="12"/>
      <c r="P2945" s="12"/>
      <c r="Q2945" s="12"/>
      <c r="R2945" s="12"/>
      <c r="S2945" s="12"/>
      <c r="T2945" s="12"/>
    </row>
    <row r="2946" spans="1:20" s="1" customFormat="1" x14ac:dyDescent="0.4">
      <c r="A2946" s="12"/>
      <c r="B2946" s="12"/>
      <c r="C2946" s="42"/>
      <c r="D2946" s="12"/>
      <c r="E2946" s="12"/>
      <c r="F2946" s="12"/>
      <c r="G2946" s="12"/>
      <c r="H2946" s="12"/>
      <c r="I2946" s="12"/>
      <c r="J2946" s="12"/>
      <c r="K2946" s="12"/>
      <c r="L2946" s="12"/>
      <c r="M2946" s="49"/>
      <c r="N2946" s="49"/>
      <c r="O2946" s="12"/>
      <c r="P2946" s="12"/>
      <c r="Q2946" s="12"/>
      <c r="R2946" s="12"/>
      <c r="S2946" s="12"/>
      <c r="T2946" s="12"/>
    </row>
    <row r="2947" spans="1:20" s="1" customFormat="1" x14ac:dyDescent="0.4">
      <c r="A2947" s="12"/>
      <c r="B2947" s="12"/>
      <c r="C2947" s="42"/>
      <c r="D2947" s="12"/>
      <c r="E2947" s="12"/>
      <c r="F2947" s="12"/>
      <c r="G2947" s="12"/>
      <c r="H2947" s="12"/>
      <c r="I2947" s="12"/>
      <c r="J2947" s="12"/>
      <c r="K2947" s="12"/>
      <c r="L2947" s="12"/>
      <c r="M2947" s="49"/>
      <c r="N2947" s="49"/>
      <c r="O2947" s="12"/>
      <c r="P2947" s="12"/>
      <c r="Q2947" s="12"/>
      <c r="R2947" s="12"/>
      <c r="S2947" s="12"/>
      <c r="T2947" s="12"/>
    </row>
    <row r="2948" spans="1:20" s="1" customFormat="1" x14ac:dyDescent="0.4">
      <c r="A2948" s="12"/>
      <c r="B2948" s="12"/>
      <c r="C2948" s="42"/>
      <c r="D2948" s="12"/>
      <c r="E2948" s="12"/>
      <c r="F2948" s="12"/>
      <c r="G2948" s="12"/>
      <c r="H2948" s="12"/>
      <c r="I2948" s="12"/>
      <c r="J2948" s="12"/>
      <c r="K2948" s="12"/>
      <c r="L2948" s="12"/>
      <c r="M2948" s="49"/>
      <c r="N2948" s="49"/>
      <c r="O2948" s="12"/>
      <c r="P2948" s="12"/>
      <c r="Q2948" s="12"/>
      <c r="R2948" s="12"/>
      <c r="S2948" s="12"/>
      <c r="T2948" s="12"/>
    </row>
    <row r="2949" spans="1:20" s="1" customFormat="1" x14ac:dyDescent="0.4">
      <c r="A2949" s="12"/>
      <c r="B2949" s="12"/>
      <c r="C2949" s="42"/>
      <c r="D2949" s="12"/>
      <c r="E2949" s="12"/>
      <c r="F2949" s="12"/>
      <c r="G2949" s="12"/>
      <c r="H2949" s="12"/>
      <c r="I2949" s="12"/>
      <c r="J2949" s="12"/>
      <c r="K2949" s="12"/>
      <c r="L2949" s="12"/>
      <c r="M2949" s="49"/>
      <c r="N2949" s="49"/>
      <c r="O2949" s="12"/>
      <c r="P2949" s="12"/>
      <c r="Q2949" s="12"/>
      <c r="R2949" s="12"/>
      <c r="S2949" s="12"/>
      <c r="T2949" s="12"/>
    </row>
    <row r="2950" spans="1:20" s="1" customFormat="1" x14ac:dyDescent="0.4">
      <c r="A2950" s="12"/>
      <c r="B2950" s="12"/>
      <c r="C2950" s="42"/>
      <c r="D2950" s="12"/>
      <c r="E2950" s="12"/>
      <c r="F2950" s="12"/>
      <c r="G2950" s="12"/>
      <c r="H2950" s="12"/>
      <c r="I2950" s="12"/>
      <c r="J2950" s="12"/>
      <c r="K2950" s="12"/>
      <c r="L2950" s="12"/>
      <c r="M2950" s="49"/>
      <c r="N2950" s="49"/>
      <c r="O2950" s="12"/>
      <c r="P2950" s="12"/>
      <c r="Q2950" s="12"/>
      <c r="R2950" s="12"/>
      <c r="S2950" s="12"/>
      <c r="T2950" s="12"/>
    </row>
    <row r="2951" spans="1:20" s="1" customFormat="1" x14ac:dyDescent="0.4">
      <c r="A2951" s="12"/>
      <c r="B2951" s="12"/>
      <c r="C2951" s="42"/>
      <c r="D2951" s="12"/>
      <c r="E2951" s="12"/>
      <c r="F2951" s="12"/>
      <c r="G2951" s="12"/>
      <c r="H2951" s="12"/>
      <c r="I2951" s="12"/>
      <c r="J2951" s="12"/>
      <c r="K2951" s="12"/>
      <c r="L2951" s="12"/>
      <c r="M2951" s="49"/>
      <c r="N2951" s="49"/>
      <c r="O2951" s="12"/>
      <c r="P2951" s="12"/>
      <c r="Q2951" s="12"/>
      <c r="R2951" s="12"/>
      <c r="S2951" s="12"/>
      <c r="T2951" s="12"/>
    </row>
    <row r="2952" spans="1:20" s="1" customFormat="1" x14ac:dyDescent="0.4">
      <c r="A2952" s="12"/>
      <c r="B2952" s="12"/>
      <c r="C2952" s="42"/>
      <c r="D2952" s="12"/>
      <c r="E2952" s="12"/>
      <c r="F2952" s="12"/>
      <c r="G2952" s="12"/>
      <c r="H2952" s="12"/>
      <c r="I2952" s="12"/>
      <c r="J2952" s="12"/>
      <c r="K2952" s="12"/>
      <c r="L2952" s="12"/>
      <c r="M2952" s="49"/>
      <c r="N2952" s="49"/>
      <c r="O2952" s="12"/>
      <c r="P2952" s="12"/>
      <c r="Q2952" s="12"/>
      <c r="R2952" s="12"/>
      <c r="S2952" s="12"/>
      <c r="T2952" s="12"/>
    </row>
    <row r="2953" spans="1:20" s="1" customFormat="1" x14ac:dyDescent="0.4">
      <c r="A2953" s="12"/>
      <c r="B2953" s="12"/>
      <c r="C2953" s="42"/>
      <c r="D2953" s="12"/>
      <c r="E2953" s="12"/>
      <c r="F2953" s="12"/>
      <c r="G2953" s="12"/>
      <c r="H2953" s="12"/>
      <c r="I2953" s="12"/>
      <c r="J2953" s="12"/>
      <c r="K2953" s="12"/>
      <c r="L2953" s="12"/>
      <c r="M2953" s="49"/>
      <c r="N2953" s="49"/>
      <c r="O2953" s="12"/>
      <c r="P2953" s="12"/>
      <c r="Q2953" s="12"/>
      <c r="R2953" s="12"/>
      <c r="S2953" s="12"/>
      <c r="T2953" s="12"/>
    </row>
    <row r="2954" spans="1:20" s="1" customFormat="1" x14ac:dyDescent="0.4">
      <c r="A2954" s="12"/>
      <c r="B2954" s="12"/>
      <c r="C2954" s="42"/>
      <c r="D2954" s="12"/>
      <c r="E2954" s="12"/>
      <c r="F2954" s="12"/>
      <c r="G2954" s="12"/>
      <c r="H2954" s="12"/>
      <c r="I2954" s="12"/>
      <c r="J2954" s="12"/>
      <c r="K2954" s="12"/>
      <c r="L2954" s="12"/>
      <c r="M2954" s="49"/>
      <c r="N2954" s="49"/>
      <c r="O2954" s="12"/>
      <c r="P2954" s="12"/>
      <c r="Q2954" s="12"/>
      <c r="R2954" s="12"/>
      <c r="S2954" s="12"/>
      <c r="T2954" s="12"/>
    </row>
    <row r="2955" spans="1:20" s="1" customFormat="1" x14ac:dyDescent="0.4">
      <c r="A2955" s="12"/>
      <c r="B2955" s="12"/>
      <c r="C2955" s="42"/>
      <c r="D2955" s="12"/>
      <c r="E2955" s="12"/>
      <c r="F2955" s="12"/>
      <c r="G2955" s="12"/>
      <c r="H2955" s="12"/>
      <c r="I2955" s="12"/>
      <c r="J2955" s="12"/>
      <c r="K2955" s="12"/>
      <c r="L2955" s="12"/>
      <c r="M2955" s="49"/>
      <c r="N2955" s="49"/>
      <c r="O2955" s="12"/>
      <c r="P2955" s="12"/>
      <c r="Q2955" s="12"/>
      <c r="R2955" s="12"/>
      <c r="S2955" s="12"/>
      <c r="T2955" s="12"/>
    </row>
    <row r="2956" spans="1:20" s="1" customFormat="1" x14ac:dyDescent="0.4">
      <c r="A2956" s="12"/>
      <c r="B2956" s="12"/>
      <c r="C2956" s="42"/>
      <c r="D2956" s="12"/>
      <c r="E2956" s="12"/>
      <c r="F2956" s="12"/>
      <c r="G2956" s="12"/>
      <c r="H2956" s="12"/>
      <c r="I2956" s="12"/>
      <c r="J2956" s="12"/>
      <c r="K2956" s="12"/>
      <c r="L2956" s="12"/>
      <c r="M2956" s="49"/>
      <c r="N2956" s="49"/>
      <c r="O2956" s="12"/>
      <c r="P2956" s="12"/>
      <c r="Q2956" s="12"/>
      <c r="R2956" s="12"/>
      <c r="S2956" s="12"/>
      <c r="T2956" s="12"/>
    </row>
    <row r="2957" spans="1:20" s="1" customFormat="1" x14ac:dyDescent="0.4">
      <c r="A2957" s="12"/>
      <c r="B2957" s="12"/>
      <c r="C2957" s="42"/>
      <c r="D2957" s="12"/>
      <c r="E2957" s="12"/>
      <c r="F2957" s="12"/>
      <c r="G2957" s="12"/>
      <c r="H2957" s="12"/>
      <c r="I2957" s="12"/>
      <c r="J2957" s="12"/>
      <c r="K2957" s="12"/>
      <c r="L2957" s="12"/>
      <c r="M2957" s="49"/>
      <c r="N2957" s="49"/>
      <c r="O2957" s="12"/>
      <c r="P2957" s="12"/>
      <c r="Q2957" s="12"/>
      <c r="R2957" s="12"/>
      <c r="S2957" s="12"/>
      <c r="T2957" s="12"/>
    </row>
    <row r="2958" spans="1:20" s="1" customFormat="1" x14ac:dyDescent="0.4">
      <c r="A2958" s="12"/>
      <c r="B2958" s="12"/>
      <c r="C2958" s="42"/>
      <c r="D2958" s="12"/>
      <c r="E2958" s="12"/>
      <c r="F2958" s="12"/>
      <c r="G2958" s="12"/>
      <c r="H2958" s="12"/>
      <c r="I2958" s="12"/>
      <c r="J2958" s="12"/>
      <c r="K2958" s="12"/>
      <c r="L2958" s="12"/>
      <c r="M2958" s="49"/>
      <c r="N2958" s="49"/>
      <c r="O2958" s="12"/>
      <c r="P2958" s="12"/>
      <c r="Q2958" s="12"/>
      <c r="R2958" s="12"/>
      <c r="S2958" s="12"/>
      <c r="T2958" s="12"/>
    </row>
    <row r="2959" spans="1:20" s="1" customFormat="1" x14ac:dyDescent="0.4">
      <c r="A2959" s="12"/>
      <c r="B2959" s="12"/>
      <c r="C2959" s="42"/>
      <c r="D2959" s="12"/>
      <c r="E2959" s="12"/>
      <c r="F2959" s="12"/>
      <c r="G2959" s="12"/>
      <c r="H2959" s="12"/>
      <c r="I2959" s="12"/>
      <c r="J2959" s="12"/>
      <c r="K2959" s="12"/>
      <c r="L2959" s="12"/>
      <c r="M2959" s="49"/>
      <c r="N2959" s="49"/>
      <c r="O2959" s="12"/>
      <c r="P2959" s="12"/>
      <c r="Q2959" s="12"/>
      <c r="R2959" s="12"/>
      <c r="S2959" s="12"/>
      <c r="T2959" s="12"/>
    </row>
    <row r="2960" spans="1:20" s="1" customFormat="1" x14ac:dyDescent="0.4">
      <c r="A2960" s="12"/>
      <c r="B2960" s="12"/>
      <c r="C2960" s="42"/>
      <c r="D2960" s="12"/>
      <c r="E2960" s="12"/>
      <c r="F2960" s="12"/>
      <c r="G2960" s="12"/>
      <c r="H2960" s="12"/>
      <c r="I2960" s="12"/>
      <c r="J2960" s="12"/>
      <c r="K2960" s="12"/>
      <c r="L2960" s="12"/>
      <c r="M2960" s="49"/>
      <c r="N2960" s="49"/>
      <c r="O2960" s="12"/>
      <c r="P2960" s="12"/>
      <c r="Q2960" s="12"/>
      <c r="R2960" s="12"/>
      <c r="S2960" s="12"/>
      <c r="T2960" s="12"/>
    </row>
    <row r="2961" spans="1:20" s="1" customFormat="1" x14ac:dyDescent="0.4">
      <c r="A2961" s="12"/>
      <c r="B2961" s="12"/>
      <c r="C2961" s="42"/>
      <c r="D2961" s="12"/>
      <c r="E2961" s="12"/>
      <c r="F2961" s="12"/>
      <c r="G2961" s="12"/>
      <c r="H2961" s="12"/>
      <c r="I2961" s="12"/>
      <c r="J2961" s="12"/>
      <c r="K2961" s="12"/>
      <c r="L2961" s="12"/>
      <c r="M2961" s="49"/>
      <c r="N2961" s="49"/>
      <c r="O2961" s="12"/>
      <c r="P2961" s="12"/>
      <c r="Q2961" s="12"/>
      <c r="R2961" s="12"/>
      <c r="S2961" s="12"/>
      <c r="T2961" s="12"/>
    </row>
    <row r="2962" spans="1:20" s="1" customFormat="1" x14ac:dyDescent="0.4">
      <c r="A2962" s="12"/>
      <c r="B2962" s="12"/>
      <c r="C2962" s="42"/>
      <c r="D2962" s="12"/>
      <c r="E2962" s="12"/>
      <c r="F2962" s="12"/>
      <c r="G2962" s="12"/>
      <c r="H2962" s="12"/>
      <c r="I2962" s="12"/>
      <c r="J2962" s="12"/>
      <c r="K2962" s="12"/>
      <c r="L2962" s="12"/>
      <c r="M2962" s="49"/>
      <c r="N2962" s="49"/>
      <c r="O2962" s="12"/>
      <c r="P2962" s="12"/>
      <c r="Q2962" s="12"/>
      <c r="R2962" s="12"/>
      <c r="S2962" s="12"/>
      <c r="T2962" s="12"/>
    </row>
    <row r="2963" spans="1:20" s="1" customFormat="1" x14ac:dyDescent="0.4">
      <c r="A2963" s="12"/>
      <c r="B2963" s="12"/>
      <c r="C2963" s="42"/>
      <c r="D2963" s="12"/>
      <c r="E2963" s="12"/>
      <c r="F2963" s="12"/>
      <c r="G2963" s="12"/>
      <c r="H2963" s="12"/>
      <c r="I2963" s="12"/>
      <c r="J2963" s="12"/>
      <c r="K2963" s="12"/>
      <c r="L2963" s="12"/>
      <c r="M2963" s="49"/>
      <c r="N2963" s="49"/>
      <c r="O2963" s="12"/>
      <c r="P2963" s="12"/>
      <c r="Q2963" s="12"/>
      <c r="R2963" s="12"/>
      <c r="S2963" s="12"/>
      <c r="T2963" s="12"/>
    </row>
    <row r="2964" spans="1:20" s="1" customFormat="1" x14ac:dyDescent="0.4">
      <c r="A2964" s="12"/>
      <c r="B2964" s="12"/>
      <c r="C2964" s="42"/>
      <c r="D2964" s="12"/>
      <c r="E2964" s="12"/>
      <c r="F2964" s="12"/>
      <c r="G2964" s="12"/>
      <c r="H2964" s="12"/>
      <c r="I2964" s="12"/>
      <c r="J2964" s="12"/>
      <c r="K2964" s="12"/>
      <c r="L2964" s="12"/>
      <c r="M2964" s="49"/>
      <c r="N2964" s="49"/>
      <c r="O2964" s="12"/>
      <c r="P2964" s="12"/>
      <c r="Q2964" s="12"/>
      <c r="R2964" s="12"/>
      <c r="S2964" s="12"/>
      <c r="T2964" s="12"/>
    </row>
    <row r="2965" spans="1:20" s="1" customFormat="1" x14ac:dyDescent="0.4">
      <c r="A2965" s="12"/>
      <c r="B2965" s="12"/>
      <c r="C2965" s="42"/>
      <c r="D2965" s="12"/>
      <c r="E2965" s="12"/>
      <c r="F2965" s="12"/>
      <c r="G2965" s="12"/>
      <c r="H2965" s="12"/>
      <c r="I2965" s="12"/>
      <c r="J2965" s="12"/>
      <c r="K2965" s="12"/>
      <c r="L2965" s="12"/>
      <c r="M2965" s="49"/>
      <c r="N2965" s="49"/>
      <c r="O2965" s="12"/>
      <c r="P2965" s="12"/>
      <c r="Q2965" s="12"/>
      <c r="R2965" s="12"/>
      <c r="S2965" s="12"/>
      <c r="T2965" s="12"/>
    </row>
    <row r="2966" spans="1:20" s="1" customFormat="1" x14ac:dyDescent="0.4">
      <c r="A2966" s="12"/>
      <c r="B2966" s="12"/>
      <c r="C2966" s="42"/>
      <c r="D2966" s="12"/>
      <c r="E2966" s="12"/>
      <c r="F2966" s="12"/>
      <c r="G2966" s="12"/>
      <c r="H2966" s="12"/>
      <c r="I2966" s="12"/>
      <c r="J2966" s="12"/>
      <c r="K2966" s="12"/>
      <c r="L2966" s="12"/>
      <c r="M2966" s="49"/>
      <c r="N2966" s="49"/>
      <c r="O2966" s="12"/>
      <c r="P2966" s="12"/>
      <c r="Q2966" s="12"/>
      <c r="R2966" s="12"/>
      <c r="S2966" s="12"/>
      <c r="T2966" s="12"/>
    </row>
    <row r="2967" spans="1:20" s="1" customFormat="1" x14ac:dyDescent="0.4">
      <c r="A2967" s="12"/>
      <c r="B2967" s="12"/>
      <c r="C2967" s="42"/>
      <c r="D2967" s="12"/>
      <c r="E2967" s="12"/>
      <c r="F2967" s="12"/>
      <c r="G2967" s="12"/>
      <c r="H2967" s="12"/>
      <c r="I2967" s="12"/>
      <c r="J2967" s="12"/>
      <c r="K2967" s="12"/>
      <c r="L2967" s="12"/>
      <c r="M2967" s="49"/>
      <c r="N2967" s="49"/>
      <c r="O2967" s="12"/>
      <c r="P2967" s="12"/>
      <c r="Q2967" s="12"/>
      <c r="R2967" s="12"/>
      <c r="S2967" s="12"/>
      <c r="T2967" s="12"/>
    </row>
    <row r="2968" spans="1:20" s="1" customFormat="1" x14ac:dyDescent="0.4">
      <c r="A2968" s="12"/>
      <c r="B2968" s="12"/>
      <c r="C2968" s="42"/>
      <c r="D2968" s="12"/>
      <c r="E2968" s="12"/>
      <c r="F2968" s="12"/>
      <c r="G2968" s="12"/>
      <c r="H2968" s="12"/>
      <c r="I2968" s="12"/>
      <c r="J2968" s="12"/>
      <c r="K2968" s="12"/>
      <c r="L2968" s="12"/>
      <c r="M2968" s="49"/>
      <c r="N2968" s="49"/>
      <c r="O2968" s="12"/>
      <c r="P2968" s="12"/>
      <c r="Q2968" s="12"/>
      <c r="R2968" s="12"/>
      <c r="S2968" s="12"/>
      <c r="T2968" s="12"/>
    </row>
    <row r="2969" spans="1:20" s="1" customFormat="1" x14ac:dyDescent="0.4">
      <c r="A2969" s="12"/>
      <c r="B2969" s="12"/>
      <c r="C2969" s="42"/>
      <c r="D2969" s="12"/>
      <c r="E2969" s="12"/>
      <c r="F2969" s="12"/>
      <c r="G2969" s="12"/>
      <c r="H2969" s="12"/>
      <c r="I2969" s="12"/>
      <c r="J2969" s="12"/>
      <c r="K2969" s="12"/>
      <c r="L2969" s="12"/>
      <c r="M2969" s="49"/>
      <c r="N2969" s="49"/>
      <c r="O2969" s="12"/>
      <c r="P2969" s="12"/>
      <c r="Q2969" s="12"/>
      <c r="R2969" s="12"/>
      <c r="S2969" s="12"/>
      <c r="T2969" s="12"/>
    </row>
    <row r="2970" spans="1:20" s="1" customFormat="1" x14ac:dyDescent="0.4">
      <c r="A2970" s="12"/>
      <c r="B2970" s="12"/>
      <c r="C2970" s="42"/>
      <c r="D2970" s="12"/>
      <c r="E2970" s="12"/>
      <c r="F2970" s="12"/>
      <c r="G2970" s="12"/>
      <c r="H2970" s="12"/>
      <c r="I2970" s="12"/>
      <c r="J2970" s="12"/>
      <c r="K2970" s="12"/>
      <c r="L2970" s="12"/>
      <c r="M2970" s="49"/>
      <c r="N2970" s="49"/>
      <c r="O2970" s="12"/>
      <c r="P2970" s="12"/>
      <c r="Q2970" s="12"/>
      <c r="R2970" s="12"/>
      <c r="S2970" s="12"/>
      <c r="T2970" s="12"/>
    </row>
    <row r="2971" spans="1:20" s="1" customFormat="1" x14ac:dyDescent="0.4">
      <c r="A2971" s="12"/>
      <c r="B2971" s="12"/>
      <c r="C2971" s="42"/>
      <c r="D2971" s="12"/>
      <c r="E2971" s="12"/>
      <c r="F2971" s="12"/>
      <c r="G2971" s="12"/>
      <c r="H2971" s="12"/>
      <c r="I2971" s="12"/>
      <c r="J2971" s="12"/>
      <c r="K2971" s="12"/>
      <c r="L2971" s="12"/>
      <c r="M2971" s="49"/>
      <c r="N2971" s="49"/>
      <c r="O2971" s="12"/>
      <c r="P2971" s="12"/>
      <c r="Q2971" s="12"/>
      <c r="R2971" s="12"/>
      <c r="S2971" s="12"/>
      <c r="T2971" s="12"/>
    </row>
    <row r="2972" spans="1:20" s="1" customFormat="1" x14ac:dyDescent="0.4">
      <c r="A2972" s="12"/>
      <c r="B2972" s="12"/>
      <c r="C2972" s="42"/>
      <c r="D2972" s="12"/>
      <c r="E2972" s="12"/>
      <c r="F2972" s="12"/>
      <c r="G2972" s="12"/>
      <c r="H2972" s="12"/>
      <c r="I2972" s="12"/>
      <c r="J2972" s="12"/>
      <c r="K2972" s="12"/>
      <c r="L2972" s="12"/>
      <c r="M2972" s="49"/>
      <c r="N2972" s="49"/>
      <c r="O2972" s="12"/>
      <c r="P2972" s="12"/>
      <c r="Q2972" s="12"/>
      <c r="R2972" s="12"/>
      <c r="S2972" s="12"/>
      <c r="T2972" s="12"/>
    </row>
    <row r="2973" spans="1:20" s="1" customFormat="1" x14ac:dyDescent="0.4">
      <c r="A2973" s="12"/>
      <c r="B2973" s="12"/>
      <c r="C2973" s="42"/>
      <c r="D2973" s="12"/>
      <c r="E2973" s="12"/>
      <c r="F2973" s="12"/>
      <c r="G2973" s="12"/>
      <c r="H2973" s="12"/>
      <c r="I2973" s="12"/>
      <c r="J2973" s="12"/>
      <c r="K2973" s="12"/>
      <c r="L2973" s="12"/>
      <c r="M2973" s="49"/>
      <c r="N2973" s="49"/>
      <c r="O2973" s="12"/>
      <c r="P2973" s="12"/>
      <c r="Q2973" s="12"/>
      <c r="R2973" s="12"/>
      <c r="S2973" s="12"/>
      <c r="T2973" s="12"/>
    </row>
    <row r="2974" spans="1:20" s="1" customFormat="1" x14ac:dyDescent="0.4">
      <c r="A2974" s="12"/>
      <c r="B2974" s="12"/>
      <c r="C2974" s="42"/>
      <c r="D2974" s="12"/>
      <c r="E2974" s="12"/>
      <c r="F2974" s="12"/>
      <c r="G2974" s="12"/>
      <c r="H2974" s="12"/>
      <c r="I2974" s="12"/>
      <c r="J2974" s="12"/>
      <c r="K2974" s="12"/>
      <c r="L2974" s="12"/>
      <c r="M2974" s="49"/>
      <c r="N2974" s="49"/>
      <c r="O2974" s="12"/>
      <c r="P2974" s="12"/>
      <c r="Q2974" s="12"/>
      <c r="R2974" s="12"/>
      <c r="S2974" s="12"/>
      <c r="T2974" s="12"/>
    </row>
    <row r="2975" spans="1:20" s="1" customFormat="1" x14ac:dyDescent="0.4">
      <c r="A2975" s="12"/>
      <c r="B2975" s="12"/>
      <c r="C2975" s="42"/>
      <c r="D2975" s="12"/>
      <c r="E2975" s="12"/>
      <c r="F2975" s="12"/>
      <c r="G2975" s="12"/>
      <c r="H2975" s="12"/>
      <c r="I2975" s="12"/>
      <c r="J2975" s="12"/>
      <c r="K2975" s="12"/>
      <c r="L2975" s="12"/>
      <c r="M2975" s="49"/>
      <c r="N2975" s="49"/>
      <c r="O2975" s="12"/>
      <c r="P2975" s="12"/>
      <c r="Q2975" s="12"/>
      <c r="R2975" s="12"/>
      <c r="S2975" s="12"/>
      <c r="T2975" s="12"/>
    </row>
    <row r="2976" spans="1:20" s="1" customFormat="1" x14ac:dyDescent="0.4">
      <c r="A2976" s="12"/>
      <c r="B2976" s="12"/>
      <c r="C2976" s="42"/>
      <c r="D2976" s="12"/>
      <c r="E2976" s="12"/>
      <c r="F2976" s="12"/>
      <c r="G2976" s="12"/>
      <c r="H2976" s="12"/>
      <c r="I2976" s="12"/>
      <c r="J2976" s="12"/>
      <c r="K2976" s="12"/>
      <c r="L2976" s="12"/>
      <c r="M2976" s="49"/>
      <c r="N2976" s="49"/>
      <c r="O2976" s="12"/>
      <c r="P2976" s="12"/>
      <c r="Q2976" s="12"/>
      <c r="R2976" s="12"/>
      <c r="S2976" s="12"/>
      <c r="T2976" s="12"/>
    </row>
    <row r="2977" spans="1:20" s="1" customFormat="1" x14ac:dyDescent="0.4">
      <c r="A2977" s="12"/>
      <c r="B2977" s="12"/>
      <c r="C2977" s="42"/>
      <c r="D2977" s="12"/>
      <c r="E2977" s="12"/>
      <c r="F2977" s="12"/>
      <c r="G2977" s="12"/>
      <c r="H2977" s="12"/>
      <c r="I2977" s="12"/>
      <c r="J2977" s="12"/>
      <c r="K2977" s="12"/>
      <c r="L2977" s="12"/>
      <c r="M2977" s="49"/>
      <c r="N2977" s="49"/>
      <c r="O2977" s="12"/>
      <c r="P2977" s="12"/>
      <c r="Q2977" s="12"/>
      <c r="R2977" s="12"/>
      <c r="S2977" s="12"/>
      <c r="T2977" s="12"/>
    </row>
    <row r="2978" spans="1:20" s="1" customFormat="1" x14ac:dyDescent="0.4">
      <c r="A2978" s="12"/>
      <c r="B2978" s="12"/>
      <c r="C2978" s="42"/>
      <c r="D2978" s="12"/>
      <c r="E2978" s="12"/>
      <c r="F2978" s="12"/>
      <c r="G2978" s="12"/>
      <c r="H2978" s="12"/>
      <c r="I2978" s="12"/>
      <c r="J2978" s="12"/>
      <c r="K2978" s="12"/>
      <c r="L2978" s="12"/>
      <c r="M2978" s="49"/>
      <c r="N2978" s="49"/>
      <c r="O2978" s="12"/>
      <c r="P2978" s="12"/>
      <c r="Q2978" s="12"/>
      <c r="R2978" s="12"/>
      <c r="S2978" s="12"/>
      <c r="T2978" s="12"/>
    </row>
    <row r="2979" spans="1:20" s="1" customFormat="1" x14ac:dyDescent="0.4">
      <c r="A2979" s="12"/>
      <c r="B2979" s="12"/>
      <c r="C2979" s="42"/>
      <c r="D2979" s="12"/>
      <c r="E2979" s="12"/>
      <c r="F2979" s="12"/>
      <c r="G2979" s="12"/>
      <c r="H2979" s="12"/>
      <c r="I2979" s="12"/>
      <c r="J2979" s="12"/>
      <c r="K2979" s="12"/>
      <c r="L2979" s="12"/>
      <c r="M2979" s="49"/>
      <c r="N2979" s="49"/>
      <c r="O2979" s="12"/>
      <c r="P2979" s="12"/>
      <c r="Q2979" s="12"/>
      <c r="R2979" s="12"/>
      <c r="S2979" s="12"/>
      <c r="T2979" s="12"/>
    </row>
    <row r="2980" spans="1:20" s="1" customFormat="1" x14ac:dyDescent="0.4">
      <c r="A2980" s="12"/>
      <c r="B2980" s="12"/>
      <c r="C2980" s="42"/>
      <c r="D2980" s="12"/>
      <c r="E2980" s="12"/>
      <c r="F2980" s="12"/>
      <c r="G2980" s="12"/>
      <c r="H2980" s="12"/>
      <c r="I2980" s="12"/>
      <c r="J2980" s="12"/>
      <c r="K2980" s="12"/>
      <c r="L2980" s="12"/>
      <c r="M2980" s="49"/>
      <c r="N2980" s="49"/>
      <c r="O2980" s="12"/>
      <c r="P2980" s="12"/>
      <c r="Q2980" s="12"/>
      <c r="R2980" s="12"/>
      <c r="S2980" s="12"/>
      <c r="T2980" s="12"/>
    </row>
    <row r="2981" spans="1:20" s="1" customFormat="1" x14ac:dyDescent="0.4">
      <c r="A2981" s="12"/>
      <c r="B2981" s="12"/>
      <c r="C2981" s="42"/>
      <c r="D2981" s="12"/>
      <c r="E2981" s="12"/>
      <c r="F2981" s="12"/>
      <c r="G2981" s="12"/>
      <c r="H2981" s="12"/>
      <c r="I2981" s="12"/>
      <c r="J2981" s="12"/>
      <c r="K2981" s="12"/>
      <c r="L2981" s="12"/>
      <c r="M2981" s="49"/>
      <c r="N2981" s="49"/>
      <c r="O2981" s="12"/>
      <c r="P2981" s="12"/>
      <c r="Q2981" s="12"/>
      <c r="R2981" s="12"/>
      <c r="S2981" s="12"/>
      <c r="T2981" s="12"/>
    </row>
    <row r="2982" spans="1:20" s="1" customFormat="1" x14ac:dyDescent="0.4">
      <c r="A2982" s="12"/>
      <c r="B2982" s="12"/>
      <c r="C2982" s="42"/>
      <c r="D2982" s="12"/>
      <c r="E2982" s="12"/>
      <c r="F2982" s="12"/>
      <c r="G2982" s="12"/>
      <c r="H2982" s="12"/>
      <c r="I2982" s="12"/>
      <c r="J2982" s="12"/>
      <c r="K2982" s="12"/>
      <c r="L2982" s="12"/>
      <c r="M2982" s="49"/>
      <c r="N2982" s="49"/>
      <c r="O2982" s="12"/>
      <c r="P2982" s="12"/>
      <c r="Q2982" s="12"/>
      <c r="R2982" s="12"/>
      <c r="S2982" s="12"/>
      <c r="T2982" s="12"/>
    </row>
    <row r="2983" spans="1:20" s="1" customFormat="1" x14ac:dyDescent="0.4">
      <c r="A2983" s="12"/>
      <c r="B2983" s="12"/>
      <c r="C2983" s="42"/>
      <c r="D2983" s="12"/>
      <c r="E2983" s="12"/>
      <c r="F2983" s="12"/>
      <c r="G2983" s="12"/>
      <c r="H2983" s="12"/>
      <c r="I2983" s="12"/>
      <c r="J2983" s="12"/>
      <c r="K2983" s="12"/>
      <c r="L2983" s="12"/>
      <c r="M2983" s="49"/>
      <c r="N2983" s="49"/>
      <c r="O2983" s="12"/>
      <c r="P2983" s="12"/>
      <c r="Q2983" s="12"/>
      <c r="R2983" s="12"/>
      <c r="S2983" s="12"/>
      <c r="T2983" s="12"/>
    </row>
    <row r="2984" spans="1:20" s="1" customFormat="1" x14ac:dyDescent="0.4">
      <c r="A2984" s="12"/>
      <c r="B2984" s="12"/>
      <c r="C2984" s="42"/>
      <c r="D2984" s="12"/>
      <c r="E2984" s="12"/>
      <c r="F2984" s="12"/>
      <c r="G2984" s="12"/>
      <c r="H2984" s="12"/>
      <c r="I2984" s="12"/>
      <c r="J2984" s="12"/>
      <c r="K2984" s="12"/>
      <c r="L2984" s="12"/>
      <c r="M2984" s="49"/>
      <c r="N2984" s="49"/>
      <c r="O2984" s="12"/>
      <c r="P2984" s="12"/>
      <c r="Q2984" s="12"/>
      <c r="R2984" s="12"/>
      <c r="S2984" s="12"/>
      <c r="T2984" s="12"/>
    </row>
    <row r="2985" spans="1:20" s="1" customFormat="1" x14ac:dyDescent="0.4">
      <c r="A2985" s="12"/>
      <c r="B2985" s="12"/>
      <c r="C2985" s="42"/>
      <c r="D2985" s="12"/>
      <c r="E2985" s="12"/>
      <c r="F2985" s="12"/>
      <c r="G2985" s="12"/>
      <c r="H2985" s="12"/>
      <c r="I2985" s="12"/>
      <c r="J2985" s="12"/>
      <c r="K2985" s="12"/>
      <c r="L2985" s="12"/>
      <c r="M2985" s="49"/>
      <c r="N2985" s="49"/>
      <c r="O2985" s="12"/>
      <c r="P2985" s="12"/>
      <c r="Q2985" s="12"/>
      <c r="R2985" s="12"/>
      <c r="S2985" s="12"/>
      <c r="T2985" s="12"/>
    </row>
    <row r="2986" spans="1:20" s="1" customFormat="1" x14ac:dyDescent="0.4">
      <c r="A2986" s="12"/>
      <c r="B2986" s="12"/>
      <c r="C2986" s="42"/>
      <c r="D2986" s="12"/>
      <c r="E2986" s="12"/>
      <c r="F2986" s="12"/>
      <c r="G2986" s="12"/>
      <c r="H2986" s="12"/>
      <c r="I2986" s="12"/>
      <c r="J2986" s="12"/>
      <c r="K2986" s="12"/>
      <c r="L2986" s="12"/>
      <c r="M2986" s="49"/>
      <c r="N2986" s="49"/>
      <c r="O2986" s="12"/>
      <c r="P2986" s="12"/>
      <c r="Q2986" s="12"/>
      <c r="R2986" s="12"/>
      <c r="S2986" s="12"/>
      <c r="T2986" s="12"/>
    </row>
    <row r="2987" spans="1:20" s="1" customFormat="1" x14ac:dyDescent="0.4">
      <c r="A2987" s="12"/>
      <c r="B2987" s="12"/>
      <c r="C2987" s="42"/>
      <c r="D2987" s="12"/>
      <c r="E2987" s="12"/>
      <c r="F2987" s="12"/>
      <c r="G2987" s="12"/>
      <c r="H2987" s="12"/>
      <c r="I2987" s="12"/>
      <c r="J2987" s="12"/>
      <c r="K2987" s="12"/>
      <c r="L2987" s="12"/>
      <c r="M2987" s="49"/>
      <c r="N2987" s="49"/>
      <c r="O2987" s="12"/>
      <c r="P2987" s="12"/>
      <c r="Q2987" s="12"/>
      <c r="R2987" s="12"/>
      <c r="S2987" s="12"/>
      <c r="T2987" s="12"/>
    </row>
    <row r="2988" spans="1:20" s="1" customFormat="1" x14ac:dyDescent="0.4">
      <c r="A2988" s="12"/>
      <c r="B2988" s="12"/>
      <c r="C2988" s="42"/>
      <c r="D2988" s="12"/>
      <c r="E2988" s="12"/>
      <c r="F2988" s="12"/>
      <c r="G2988" s="12"/>
      <c r="H2988" s="12"/>
      <c r="I2988" s="12"/>
      <c r="J2988" s="12"/>
      <c r="K2988" s="12"/>
      <c r="L2988" s="12"/>
      <c r="M2988" s="49"/>
      <c r="N2988" s="49"/>
      <c r="O2988" s="12"/>
      <c r="P2988" s="12"/>
      <c r="Q2988" s="12"/>
      <c r="R2988" s="12"/>
      <c r="S2988" s="12"/>
      <c r="T2988" s="12"/>
    </row>
    <row r="2989" spans="1:20" s="1" customFormat="1" x14ac:dyDescent="0.4">
      <c r="A2989" s="12"/>
      <c r="B2989" s="12"/>
      <c r="C2989" s="42"/>
      <c r="D2989" s="12"/>
      <c r="E2989" s="12"/>
      <c r="F2989" s="12"/>
      <c r="G2989" s="12"/>
      <c r="H2989" s="12"/>
      <c r="I2989" s="12"/>
      <c r="J2989" s="12"/>
      <c r="K2989" s="12"/>
      <c r="L2989" s="12"/>
      <c r="M2989" s="49"/>
      <c r="N2989" s="49"/>
      <c r="O2989" s="12"/>
      <c r="P2989" s="12"/>
      <c r="Q2989" s="12"/>
      <c r="R2989" s="12"/>
      <c r="S2989" s="12"/>
      <c r="T2989" s="12"/>
    </row>
    <row r="2990" spans="1:20" s="1" customFormat="1" x14ac:dyDescent="0.4">
      <c r="A2990" s="12"/>
      <c r="B2990" s="12"/>
      <c r="C2990" s="42"/>
      <c r="D2990" s="12"/>
      <c r="E2990" s="12"/>
      <c r="F2990" s="12"/>
      <c r="G2990" s="12"/>
      <c r="H2990" s="12"/>
      <c r="I2990" s="12"/>
      <c r="J2990" s="12"/>
      <c r="K2990" s="12"/>
      <c r="L2990" s="12"/>
      <c r="M2990" s="49"/>
      <c r="N2990" s="49"/>
      <c r="O2990" s="12"/>
      <c r="P2990" s="12"/>
      <c r="Q2990" s="12"/>
      <c r="R2990" s="12"/>
      <c r="S2990" s="12"/>
      <c r="T2990" s="12"/>
    </row>
    <row r="2991" spans="1:20" s="1" customFormat="1" x14ac:dyDescent="0.4">
      <c r="A2991" s="12"/>
      <c r="B2991" s="12"/>
      <c r="C2991" s="42"/>
      <c r="D2991" s="12"/>
      <c r="E2991" s="12"/>
      <c r="F2991" s="12"/>
      <c r="G2991" s="12"/>
      <c r="H2991" s="12"/>
      <c r="I2991" s="12"/>
      <c r="J2991" s="12"/>
      <c r="K2991" s="12"/>
      <c r="L2991" s="12"/>
      <c r="M2991" s="49"/>
      <c r="N2991" s="49"/>
      <c r="O2991" s="12"/>
      <c r="P2991" s="12"/>
      <c r="Q2991" s="12"/>
      <c r="R2991" s="12"/>
      <c r="S2991" s="12"/>
      <c r="T2991" s="12"/>
    </row>
    <row r="2992" spans="1:20" s="1" customFormat="1" x14ac:dyDescent="0.4">
      <c r="A2992" s="12"/>
      <c r="B2992" s="12"/>
      <c r="C2992" s="42"/>
      <c r="D2992" s="12"/>
      <c r="E2992" s="12"/>
      <c r="F2992" s="12"/>
      <c r="G2992" s="12"/>
      <c r="H2992" s="12"/>
      <c r="I2992" s="12"/>
      <c r="J2992" s="12"/>
      <c r="K2992" s="12"/>
      <c r="L2992" s="12"/>
      <c r="M2992" s="49"/>
      <c r="N2992" s="49"/>
      <c r="O2992" s="12"/>
      <c r="P2992" s="12"/>
      <c r="Q2992" s="12"/>
      <c r="R2992" s="12"/>
      <c r="S2992" s="12"/>
      <c r="T2992" s="12"/>
    </row>
    <row r="2993" spans="1:20" s="1" customFormat="1" x14ac:dyDescent="0.4">
      <c r="A2993" s="12"/>
      <c r="B2993" s="12"/>
      <c r="C2993" s="42"/>
      <c r="D2993" s="12"/>
      <c r="E2993" s="12"/>
      <c r="F2993" s="12"/>
      <c r="G2993" s="12"/>
      <c r="H2993" s="12"/>
      <c r="I2993" s="12"/>
      <c r="J2993" s="12"/>
      <c r="K2993" s="12"/>
      <c r="L2993" s="12"/>
      <c r="M2993" s="49"/>
      <c r="N2993" s="49"/>
      <c r="O2993" s="12"/>
      <c r="P2993" s="12"/>
      <c r="Q2993" s="12"/>
      <c r="R2993" s="12"/>
      <c r="S2993" s="12"/>
      <c r="T2993" s="12"/>
    </row>
    <row r="2994" spans="1:20" s="1" customFormat="1" x14ac:dyDescent="0.4">
      <c r="A2994" s="12"/>
      <c r="B2994" s="12"/>
      <c r="C2994" s="42"/>
      <c r="D2994" s="12"/>
      <c r="E2994" s="12"/>
      <c r="F2994" s="12"/>
      <c r="G2994" s="12"/>
      <c r="H2994" s="12"/>
      <c r="I2994" s="12"/>
      <c r="J2994" s="12"/>
      <c r="K2994" s="12"/>
      <c r="L2994" s="12"/>
      <c r="M2994" s="49"/>
      <c r="N2994" s="49"/>
      <c r="O2994" s="12"/>
      <c r="P2994" s="12"/>
      <c r="Q2994" s="12"/>
      <c r="R2994" s="12"/>
      <c r="S2994" s="12"/>
      <c r="T2994" s="12"/>
    </row>
    <row r="2995" spans="1:20" s="1" customFormat="1" x14ac:dyDescent="0.4">
      <c r="A2995" s="12"/>
      <c r="B2995" s="12"/>
      <c r="C2995" s="42"/>
      <c r="D2995" s="12"/>
      <c r="E2995" s="12"/>
      <c r="F2995" s="12"/>
      <c r="G2995" s="12"/>
      <c r="H2995" s="12"/>
      <c r="I2995" s="12"/>
      <c r="J2995" s="12"/>
      <c r="K2995" s="12"/>
      <c r="L2995" s="12"/>
      <c r="M2995" s="49"/>
      <c r="N2995" s="49"/>
      <c r="O2995" s="12"/>
      <c r="P2995" s="12"/>
      <c r="Q2995" s="12"/>
      <c r="R2995" s="12"/>
      <c r="S2995" s="12"/>
      <c r="T2995" s="12"/>
    </row>
    <row r="2996" spans="1:20" s="1" customFormat="1" x14ac:dyDescent="0.4">
      <c r="A2996" s="12"/>
      <c r="B2996" s="12"/>
      <c r="C2996" s="42"/>
      <c r="D2996" s="12"/>
      <c r="E2996" s="12"/>
      <c r="F2996" s="12"/>
      <c r="G2996" s="12"/>
      <c r="H2996" s="12"/>
      <c r="I2996" s="12"/>
      <c r="J2996" s="12"/>
      <c r="K2996" s="12"/>
      <c r="L2996" s="12"/>
      <c r="M2996" s="49"/>
      <c r="N2996" s="49"/>
      <c r="O2996" s="12"/>
      <c r="P2996" s="12"/>
      <c r="Q2996" s="12"/>
      <c r="R2996" s="12"/>
      <c r="S2996" s="12"/>
      <c r="T2996" s="12"/>
    </row>
    <row r="2997" spans="1:20" s="1" customFormat="1" x14ac:dyDescent="0.4">
      <c r="A2997" s="12"/>
      <c r="B2997" s="12"/>
      <c r="C2997" s="42"/>
      <c r="D2997" s="12"/>
      <c r="E2997" s="12"/>
      <c r="F2997" s="12"/>
      <c r="G2997" s="12"/>
      <c r="H2997" s="12"/>
      <c r="I2997" s="12"/>
      <c r="J2997" s="12"/>
      <c r="K2997" s="12"/>
      <c r="L2997" s="12"/>
      <c r="M2997" s="49"/>
      <c r="N2997" s="49"/>
      <c r="O2997" s="12"/>
      <c r="P2997" s="12"/>
      <c r="Q2997" s="12"/>
      <c r="R2997" s="12"/>
      <c r="S2997" s="12"/>
      <c r="T2997" s="12"/>
    </row>
    <row r="2998" spans="1:20" s="1" customFormat="1" x14ac:dyDescent="0.4">
      <c r="A2998" s="12"/>
      <c r="B2998" s="12"/>
      <c r="C2998" s="42"/>
      <c r="D2998" s="12"/>
      <c r="E2998" s="12"/>
      <c r="F2998" s="12"/>
      <c r="G2998" s="12"/>
      <c r="H2998" s="12"/>
      <c r="I2998" s="12"/>
      <c r="J2998" s="12"/>
      <c r="K2998" s="12"/>
      <c r="L2998" s="12"/>
      <c r="M2998" s="49"/>
      <c r="N2998" s="49"/>
      <c r="O2998" s="12"/>
      <c r="P2998" s="12"/>
      <c r="Q2998" s="12"/>
      <c r="R2998" s="12"/>
      <c r="S2998" s="12"/>
      <c r="T2998" s="12"/>
    </row>
    <row r="2999" spans="1:20" s="1" customFormat="1" x14ac:dyDescent="0.4">
      <c r="A2999" s="12"/>
      <c r="B2999" s="12"/>
      <c r="C2999" s="42"/>
      <c r="D2999" s="12"/>
      <c r="E2999" s="12"/>
      <c r="F2999" s="12"/>
      <c r="G2999" s="12"/>
      <c r="H2999" s="12"/>
      <c r="I2999" s="12"/>
      <c r="J2999" s="12"/>
      <c r="K2999" s="12"/>
      <c r="L2999" s="12"/>
      <c r="M2999" s="49"/>
      <c r="N2999" s="49"/>
      <c r="O2999" s="12"/>
      <c r="P2999" s="12"/>
      <c r="Q2999" s="12"/>
      <c r="R2999" s="12"/>
      <c r="S2999" s="12"/>
      <c r="T2999" s="12"/>
    </row>
    <row r="3000" spans="1:20" s="1" customFormat="1" x14ac:dyDescent="0.4">
      <c r="A3000" s="12"/>
      <c r="B3000" s="12"/>
      <c r="C3000" s="42"/>
      <c r="D3000" s="12"/>
      <c r="E3000" s="12"/>
      <c r="F3000" s="12"/>
      <c r="G3000" s="12"/>
      <c r="H3000" s="12"/>
      <c r="I3000" s="12"/>
      <c r="J3000" s="12"/>
      <c r="K3000" s="12"/>
      <c r="L3000" s="12"/>
      <c r="M3000" s="49"/>
      <c r="N3000" s="49"/>
      <c r="O3000" s="12"/>
      <c r="P3000" s="12"/>
      <c r="Q3000" s="12"/>
      <c r="R3000" s="12"/>
      <c r="S3000" s="12"/>
      <c r="T3000" s="12"/>
    </row>
    <row r="3001" spans="1:20" s="1" customFormat="1" x14ac:dyDescent="0.4">
      <c r="A3001" s="12"/>
      <c r="B3001" s="12"/>
      <c r="C3001" s="42"/>
      <c r="D3001" s="12"/>
      <c r="E3001" s="12"/>
      <c r="F3001" s="12"/>
      <c r="G3001" s="12"/>
      <c r="H3001" s="12"/>
      <c r="I3001" s="12"/>
      <c r="J3001" s="12"/>
      <c r="K3001" s="12"/>
      <c r="L3001" s="12"/>
      <c r="M3001" s="49"/>
      <c r="N3001" s="49"/>
      <c r="O3001" s="12"/>
      <c r="P3001" s="12"/>
      <c r="Q3001" s="12"/>
      <c r="R3001" s="12"/>
      <c r="S3001" s="12"/>
      <c r="T3001" s="12"/>
    </row>
    <row r="3002" spans="1:20" s="1" customFormat="1" x14ac:dyDescent="0.4">
      <c r="A3002" s="12"/>
      <c r="B3002" s="12"/>
      <c r="C3002" s="42"/>
      <c r="D3002" s="12"/>
      <c r="E3002" s="12"/>
      <c r="F3002" s="12"/>
      <c r="G3002" s="12"/>
      <c r="H3002" s="12"/>
      <c r="I3002" s="12"/>
      <c r="J3002" s="12"/>
      <c r="K3002" s="12"/>
      <c r="L3002" s="12"/>
      <c r="M3002" s="49"/>
      <c r="N3002" s="49"/>
      <c r="O3002" s="12"/>
      <c r="P3002" s="12"/>
      <c r="Q3002" s="12"/>
      <c r="R3002" s="12"/>
      <c r="S3002" s="12"/>
      <c r="T3002" s="12"/>
    </row>
    <row r="3003" spans="1:20" s="1" customFormat="1" x14ac:dyDescent="0.4">
      <c r="A3003" s="12"/>
      <c r="B3003" s="12"/>
      <c r="C3003" s="42"/>
      <c r="D3003" s="12"/>
      <c r="E3003" s="12"/>
      <c r="F3003" s="12"/>
      <c r="G3003" s="12"/>
      <c r="H3003" s="12"/>
      <c r="I3003" s="12"/>
      <c r="J3003" s="12"/>
      <c r="K3003" s="12"/>
      <c r="L3003" s="12"/>
      <c r="M3003" s="49"/>
      <c r="N3003" s="49"/>
      <c r="O3003" s="12"/>
      <c r="P3003" s="12"/>
      <c r="Q3003" s="12"/>
      <c r="R3003" s="12"/>
      <c r="S3003" s="12"/>
      <c r="T3003" s="12"/>
    </row>
    <row r="3004" spans="1:20" s="1" customFormat="1" x14ac:dyDescent="0.4">
      <c r="A3004" s="12"/>
      <c r="B3004" s="12"/>
      <c r="C3004" s="42"/>
      <c r="D3004" s="12"/>
      <c r="E3004" s="12"/>
      <c r="F3004" s="12"/>
      <c r="G3004" s="12"/>
      <c r="H3004" s="12"/>
      <c r="I3004" s="12"/>
      <c r="J3004" s="12"/>
      <c r="K3004" s="12"/>
      <c r="L3004" s="12"/>
      <c r="M3004" s="49"/>
      <c r="N3004" s="49"/>
      <c r="O3004" s="12"/>
      <c r="P3004" s="12"/>
      <c r="Q3004" s="12"/>
      <c r="R3004" s="12"/>
      <c r="S3004" s="12"/>
      <c r="T3004" s="12"/>
    </row>
    <row r="3005" spans="1:20" s="1" customFormat="1" x14ac:dyDescent="0.4">
      <c r="A3005" s="12"/>
      <c r="B3005" s="12"/>
      <c r="C3005" s="42"/>
      <c r="D3005" s="12"/>
      <c r="E3005" s="12"/>
      <c r="F3005" s="12"/>
      <c r="G3005" s="12"/>
      <c r="H3005" s="12"/>
      <c r="I3005" s="12"/>
      <c r="J3005" s="12"/>
      <c r="K3005" s="12"/>
      <c r="L3005" s="12"/>
      <c r="M3005" s="49"/>
      <c r="N3005" s="49"/>
      <c r="O3005" s="12"/>
      <c r="P3005" s="12"/>
      <c r="Q3005" s="12"/>
      <c r="R3005" s="12"/>
      <c r="S3005" s="12"/>
      <c r="T3005" s="12"/>
    </row>
    <row r="3006" spans="1:20" s="1" customFormat="1" x14ac:dyDescent="0.4">
      <c r="A3006" s="12"/>
      <c r="B3006" s="12"/>
      <c r="C3006" s="42"/>
      <c r="D3006" s="12"/>
      <c r="E3006" s="12"/>
      <c r="F3006" s="12"/>
      <c r="G3006" s="12"/>
      <c r="H3006" s="12"/>
      <c r="I3006" s="12"/>
      <c r="J3006" s="12"/>
      <c r="K3006" s="12"/>
      <c r="L3006" s="12"/>
      <c r="M3006" s="49"/>
      <c r="N3006" s="49"/>
      <c r="O3006" s="12"/>
      <c r="P3006" s="12"/>
      <c r="Q3006" s="12"/>
      <c r="R3006" s="12"/>
      <c r="S3006" s="12"/>
      <c r="T3006" s="12"/>
    </row>
    <row r="3007" spans="1:20" s="1" customFormat="1" x14ac:dyDescent="0.4">
      <c r="A3007" s="12"/>
      <c r="B3007" s="12"/>
      <c r="C3007" s="42"/>
      <c r="D3007" s="12"/>
      <c r="E3007" s="12"/>
      <c r="F3007" s="12"/>
      <c r="G3007" s="12"/>
      <c r="H3007" s="12"/>
      <c r="I3007" s="12"/>
      <c r="J3007" s="12"/>
      <c r="K3007" s="12"/>
      <c r="L3007" s="12"/>
      <c r="M3007" s="49"/>
      <c r="N3007" s="49"/>
      <c r="O3007" s="12"/>
      <c r="P3007" s="12"/>
      <c r="Q3007" s="12"/>
      <c r="R3007" s="12"/>
      <c r="S3007" s="12"/>
      <c r="T3007" s="12"/>
    </row>
    <row r="3008" spans="1:20" s="1" customFormat="1" x14ac:dyDescent="0.4">
      <c r="A3008" s="12"/>
      <c r="B3008" s="12"/>
      <c r="C3008" s="42"/>
      <c r="D3008" s="12"/>
      <c r="E3008" s="12"/>
      <c r="F3008" s="12"/>
      <c r="G3008" s="12"/>
      <c r="H3008" s="12"/>
      <c r="I3008" s="12"/>
      <c r="J3008" s="12"/>
      <c r="K3008" s="12"/>
      <c r="L3008" s="12"/>
      <c r="M3008" s="49"/>
      <c r="N3008" s="49"/>
      <c r="O3008" s="12"/>
      <c r="P3008" s="12"/>
      <c r="Q3008" s="12"/>
      <c r="R3008" s="12"/>
      <c r="S3008" s="12"/>
      <c r="T3008" s="12"/>
    </row>
    <row r="3009" spans="1:20" s="1" customFormat="1" x14ac:dyDescent="0.4">
      <c r="A3009" s="12"/>
      <c r="B3009" s="12"/>
      <c r="C3009" s="42"/>
      <c r="D3009" s="12"/>
      <c r="E3009" s="12"/>
      <c r="F3009" s="12"/>
      <c r="G3009" s="12"/>
      <c r="H3009" s="12"/>
      <c r="I3009" s="12"/>
      <c r="J3009" s="12"/>
      <c r="K3009" s="12"/>
      <c r="L3009" s="12"/>
      <c r="M3009" s="49"/>
      <c r="N3009" s="49"/>
      <c r="O3009" s="12"/>
      <c r="P3009" s="12"/>
      <c r="Q3009" s="12"/>
      <c r="R3009" s="12"/>
      <c r="S3009" s="12"/>
      <c r="T3009" s="12"/>
    </row>
    <row r="3010" spans="1:20" s="1" customFormat="1" x14ac:dyDescent="0.4">
      <c r="A3010" s="12"/>
      <c r="B3010" s="12"/>
      <c r="C3010" s="42"/>
      <c r="D3010" s="12"/>
      <c r="E3010" s="12"/>
      <c r="F3010" s="12"/>
      <c r="G3010" s="12"/>
      <c r="H3010" s="12"/>
      <c r="I3010" s="12"/>
      <c r="J3010" s="12"/>
      <c r="K3010" s="12"/>
      <c r="L3010" s="12"/>
      <c r="M3010" s="49"/>
      <c r="N3010" s="49"/>
      <c r="O3010" s="12"/>
      <c r="P3010" s="12"/>
      <c r="Q3010" s="12"/>
      <c r="R3010" s="12"/>
      <c r="S3010" s="12"/>
      <c r="T3010" s="12"/>
    </row>
    <row r="3011" spans="1:20" s="1" customFormat="1" x14ac:dyDescent="0.4">
      <c r="A3011" s="12"/>
      <c r="B3011" s="12"/>
      <c r="C3011" s="42"/>
      <c r="D3011" s="12"/>
      <c r="E3011" s="12"/>
      <c r="F3011" s="12"/>
      <c r="G3011" s="12"/>
      <c r="H3011" s="12"/>
      <c r="I3011" s="12"/>
      <c r="J3011" s="12"/>
      <c r="K3011" s="12"/>
      <c r="L3011" s="12"/>
      <c r="M3011" s="49"/>
      <c r="N3011" s="49"/>
      <c r="O3011" s="12"/>
      <c r="P3011" s="12"/>
      <c r="Q3011" s="12"/>
      <c r="R3011" s="12"/>
      <c r="S3011" s="12"/>
      <c r="T3011" s="12"/>
    </row>
    <row r="3012" spans="1:20" s="1" customFormat="1" x14ac:dyDescent="0.4">
      <c r="A3012" s="12"/>
      <c r="B3012" s="12"/>
      <c r="C3012" s="42"/>
      <c r="D3012" s="12"/>
      <c r="E3012" s="12"/>
      <c r="F3012" s="12"/>
      <c r="G3012" s="12"/>
      <c r="H3012" s="12"/>
      <c r="I3012" s="12"/>
      <c r="J3012" s="12"/>
      <c r="K3012" s="12"/>
      <c r="L3012" s="12"/>
      <c r="M3012" s="49"/>
      <c r="N3012" s="49"/>
      <c r="O3012" s="12"/>
      <c r="P3012" s="12"/>
      <c r="Q3012" s="12"/>
      <c r="R3012" s="12"/>
      <c r="S3012" s="12"/>
      <c r="T3012" s="12"/>
    </row>
    <row r="3013" spans="1:20" s="1" customFormat="1" x14ac:dyDescent="0.4">
      <c r="A3013" s="12"/>
      <c r="B3013" s="12"/>
      <c r="C3013" s="42"/>
      <c r="D3013" s="12"/>
      <c r="E3013" s="12"/>
      <c r="F3013" s="12"/>
      <c r="G3013" s="12"/>
      <c r="H3013" s="12"/>
      <c r="I3013" s="12"/>
      <c r="J3013" s="12"/>
      <c r="K3013" s="12"/>
      <c r="L3013" s="12"/>
      <c r="M3013" s="49"/>
      <c r="N3013" s="49"/>
      <c r="O3013" s="12"/>
      <c r="P3013" s="12"/>
      <c r="Q3013" s="12"/>
      <c r="R3013" s="12"/>
      <c r="S3013" s="12"/>
      <c r="T3013" s="12"/>
    </row>
    <row r="3014" spans="1:20" s="1" customFormat="1" x14ac:dyDescent="0.4">
      <c r="A3014" s="12"/>
      <c r="B3014" s="12"/>
      <c r="C3014" s="42"/>
      <c r="D3014" s="12"/>
      <c r="E3014" s="12"/>
      <c r="F3014" s="12"/>
      <c r="G3014" s="12"/>
      <c r="H3014" s="12"/>
      <c r="I3014" s="12"/>
      <c r="J3014" s="12"/>
      <c r="K3014" s="12"/>
      <c r="L3014" s="12"/>
      <c r="M3014" s="49"/>
      <c r="N3014" s="49"/>
      <c r="O3014" s="12"/>
      <c r="P3014" s="12"/>
      <c r="Q3014" s="12"/>
      <c r="R3014" s="12"/>
      <c r="S3014" s="12"/>
      <c r="T3014" s="12"/>
    </row>
    <row r="3015" spans="1:20" s="1" customFormat="1" x14ac:dyDescent="0.4">
      <c r="A3015" s="12"/>
      <c r="B3015" s="12"/>
      <c r="C3015" s="42"/>
      <c r="D3015" s="12"/>
      <c r="E3015" s="12"/>
      <c r="F3015" s="12"/>
      <c r="G3015" s="12"/>
      <c r="H3015" s="12"/>
      <c r="I3015" s="12"/>
      <c r="J3015" s="12"/>
      <c r="K3015" s="12"/>
      <c r="L3015" s="12"/>
      <c r="M3015" s="49"/>
      <c r="N3015" s="49"/>
      <c r="O3015" s="12"/>
      <c r="P3015" s="12"/>
      <c r="Q3015" s="12"/>
      <c r="R3015" s="12"/>
      <c r="S3015" s="12"/>
      <c r="T3015" s="12"/>
    </row>
    <row r="3016" spans="1:20" s="1" customFormat="1" x14ac:dyDescent="0.4">
      <c r="A3016" s="12"/>
      <c r="B3016" s="12"/>
      <c r="C3016" s="42"/>
      <c r="D3016" s="12"/>
      <c r="E3016" s="12"/>
      <c r="F3016" s="12"/>
      <c r="G3016" s="12"/>
      <c r="H3016" s="12"/>
      <c r="I3016" s="12"/>
      <c r="J3016" s="12"/>
      <c r="K3016" s="12"/>
      <c r="L3016" s="12"/>
      <c r="M3016" s="49"/>
      <c r="N3016" s="49"/>
      <c r="O3016" s="12"/>
      <c r="P3016" s="12"/>
      <c r="Q3016" s="12"/>
      <c r="R3016" s="12"/>
      <c r="S3016" s="12"/>
      <c r="T3016" s="12"/>
    </row>
    <row r="3017" spans="1:20" s="1" customFormat="1" x14ac:dyDescent="0.4">
      <c r="A3017" s="12"/>
      <c r="B3017" s="12"/>
      <c r="C3017" s="42"/>
      <c r="D3017" s="12"/>
      <c r="E3017" s="12"/>
      <c r="F3017" s="12"/>
      <c r="G3017" s="12"/>
      <c r="H3017" s="12"/>
      <c r="I3017" s="12"/>
      <c r="J3017" s="12"/>
      <c r="K3017" s="12"/>
      <c r="L3017" s="12"/>
      <c r="M3017" s="49"/>
      <c r="N3017" s="49"/>
      <c r="O3017" s="12"/>
      <c r="P3017" s="12"/>
      <c r="Q3017" s="12"/>
      <c r="R3017" s="12"/>
      <c r="S3017" s="12"/>
      <c r="T3017" s="12"/>
    </row>
    <row r="3018" spans="1:20" s="1" customFormat="1" x14ac:dyDescent="0.4">
      <c r="A3018" s="12"/>
      <c r="B3018" s="12"/>
      <c r="C3018" s="42"/>
      <c r="D3018" s="12"/>
      <c r="E3018" s="12"/>
      <c r="F3018" s="12"/>
      <c r="G3018" s="12"/>
      <c r="H3018" s="12"/>
      <c r="I3018" s="12"/>
      <c r="J3018" s="12"/>
      <c r="K3018" s="12"/>
      <c r="L3018" s="12"/>
      <c r="M3018" s="49"/>
      <c r="N3018" s="49"/>
      <c r="O3018" s="12"/>
      <c r="P3018" s="12"/>
      <c r="Q3018" s="12"/>
      <c r="R3018" s="12"/>
      <c r="S3018" s="12"/>
      <c r="T3018" s="12"/>
    </row>
    <row r="3019" spans="1:20" s="1" customFormat="1" x14ac:dyDescent="0.4">
      <c r="A3019" s="12"/>
      <c r="B3019" s="12"/>
      <c r="C3019" s="42"/>
      <c r="D3019" s="12"/>
      <c r="E3019" s="12"/>
      <c r="F3019" s="12"/>
      <c r="G3019" s="12"/>
      <c r="H3019" s="12"/>
      <c r="I3019" s="12"/>
      <c r="J3019" s="12"/>
      <c r="K3019" s="12"/>
      <c r="L3019" s="12"/>
      <c r="M3019" s="49"/>
      <c r="N3019" s="49"/>
      <c r="O3019" s="12"/>
      <c r="P3019" s="12"/>
      <c r="Q3019" s="12"/>
      <c r="R3019" s="12"/>
      <c r="S3019" s="12"/>
      <c r="T3019" s="12"/>
    </row>
    <row r="3020" spans="1:20" s="1" customFormat="1" x14ac:dyDescent="0.4">
      <c r="A3020" s="12"/>
      <c r="B3020" s="12"/>
      <c r="C3020" s="42"/>
      <c r="D3020" s="12"/>
      <c r="E3020" s="12"/>
      <c r="F3020" s="12"/>
      <c r="G3020" s="12"/>
      <c r="H3020" s="12"/>
      <c r="I3020" s="12"/>
      <c r="J3020" s="12"/>
      <c r="K3020" s="12"/>
      <c r="L3020" s="12"/>
      <c r="M3020" s="49"/>
      <c r="N3020" s="49"/>
      <c r="O3020" s="12"/>
      <c r="P3020" s="12"/>
      <c r="Q3020" s="12"/>
      <c r="R3020" s="12"/>
      <c r="S3020" s="12"/>
      <c r="T3020" s="12"/>
    </row>
    <row r="3021" spans="1:20" s="1" customFormat="1" x14ac:dyDescent="0.4">
      <c r="A3021" s="12"/>
      <c r="B3021" s="12"/>
      <c r="C3021" s="42"/>
      <c r="D3021" s="12"/>
      <c r="E3021" s="12"/>
      <c r="F3021" s="12"/>
      <c r="G3021" s="12"/>
      <c r="H3021" s="12"/>
      <c r="I3021" s="12"/>
      <c r="J3021" s="12"/>
      <c r="K3021" s="12"/>
      <c r="L3021" s="12"/>
      <c r="M3021" s="49"/>
      <c r="N3021" s="49"/>
      <c r="O3021" s="12"/>
      <c r="P3021" s="12"/>
      <c r="Q3021" s="12"/>
      <c r="R3021" s="12"/>
      <c r="S3021" s="12"/>
      <c r="T3021" s="12"/>
    </row>
    <row r="3022" spans="1:20" s="1" customFormat="1" x14ac:dyDescent="0.4">
      <c r="A3022" s="12"/>
      <c r="B3022" s="12"/>
      <c r="C3022" s="42"/>
      <c r="D3022" s="12"/>
      <c r="E3022" s="12"/>
      <c r="F3022" s="12"/>
      <c r="G3022" s="12"/>
      <c r="H3022" s="12"/>
      <c r="I3022" s="12"/>
      <c r="J3022" s="12"/>
      <c r="K3022" s="12"/>
      <c r="L3022" s="12"/>
      <c r="M3022" s="49"/>
      <c r="N3022" s="49"/>
      <c r="O3022" s="12"/>
      <c r="P3022" s="12"/>
      <c r="Q3022" s="12"/>
      <c r="R3022" s="12"/>
      <c r="S3022" s="12"/>
      <c r="T3022" s="12"/>
    </row>
    <row r="3023" spans="1:20" s="1" customFormat="1" x14ac:dyDescent="0.4">
      <c r="A3023" s="12"/>
      <c r="B3023" s="12"/>
      <c r="C3023" s="42"/>
      <c r="D3023" s="12"/>
      <c r="E3023" s="12"/>
      <c r="F3023" s="12"/>
      <c r="G3023" s="12"/>
      <c r="H3023" s="12"/>
      <c r="I3023" s="12"/>
      <c r="J3023" s="12"/>
      <c r="K3023" s="12"/>
      <c r="L3023" s="12"/>
      <c r="M3023" s="49"/>
      <c r="N3023" s="49"/>
      <c r="O3023" s="12"/>
      <c r="P3023" s="12"/>
      <c r="Q3023" s="12"/>
      <c r="R3023" s="12"/>
      <c r="S3023" s="12"/>
      <c r="T3023" s="12"/>
    </row>
    <row r="3024" spans="1:20" s="1" customFormat="1" x14ac:dyDescent="0.4">
      <c r="A3024" s="12"/>
      <c r="B3024" s="12"/>
      <c r="C3024" s="42"/>
      <c r="D3024" s="12"/>
      <c r="E3024" s="12"/>
      <c r="F3024" s="12"/>
      <c r="G3024" s="12"/>
      <c r="H3024" s="12"/>
      <c r="I3024" s="12"/>
      <c r="J3024" s="12"/>
      <c r="K3024" s="12"/>
      <c r="L3024" s="12"/>
      <c r="M3024" s="49"/>
      <c r="N3024" s="49"/>
      <c r="O3024" s="12"/>
      <c r="P3024" s="12"/>
      <c r="Q3024" s="12"/>
      <c r="R3024" s="12"/>
      <c r="S3024" s="12"/>
      <c r="T3024" s="12"/>
    </row>
    <row r="3025" spans="1:20" s="1" customFormat="1" x14ac:dyDescent="0.4">
      <c r="A3025" s="12"/>
      <c r="B3025" s="12"/>
      <c r="C3025" s="42"/>
      <c r="D3025" s="12"/>
      <c r="E3025" s="12"/>
      <c r="F3025" s="12"/>
      <c r="G3025" s="12"/>
      <c r="H3025" s="12"/>
      <c r="I3025" s="12"/>
      <c r="J3025" s="12"/>
      <c r="K3025" s="12"/>
      <c r="L3025" s="12"/>
      <c r="M3025" s="49"/>
      <c r="N3025" s="49"/>
      <c r="O3025" s="12"/>
      <c r="P3025" s="12"/>
      <c r="Q3025" s="12"/>
      <c r="R3025" s="12"/>
      <c r="S3025" s="12"/>
      <c r="T3025" s="12"/>
    </row>
    <row r="3026" spans="1:20" s="1" customFormat="1" x14ac:dyDescent="0.4">
      <c r="A3026" s="12"/>
      <c r="B3026" s="12"/>
      <c r="C3026" s="42"/>
      <c r="D3026" s="12"/>
      <c r="E3026" s="12"/>
      <c r="F3026" s="12"/>
      <c r="G3026" s="12"/>
      <c r="H3026" s="12"/>
      <c r="I3026" s="12"/>
      <c r="J3026" s="12"/>
      <c r="K3026" s="12"/>
      <c r="L3026" s="12"/>
      <c r="M3026" s="49"/>
      <c r="N3026" s="49"/>
      <c r="O3026" s="12"/>
      <c r="P3026" s="12"/>
      <c r="Q3026" s="12"/>
      <c r="R3026" s="12"/>
      <c r="S3026" s="12"/>
      <c r="T3026" s="12"/>
    </row>
    <row r="3027" spans="1:20" s="1" customFormat="1" x14ac:dyDescent="0.4">
      <c r="A3027" s="12"/>
      <c r="B3027" s="12"/>
      <c r="C3027" s="42"/>
      <c r="D3027" s="12"/>
      <c r="E3027" s="12"/>
      <c r="F3027" s="12"/>
      <c r="G3027" s="12"/>
      <c r="H3027" s="12"/>
      <c r="I3027" s="12"/>
      <c r="J3027" s="12"/>
      <c r="K3027" s="12"/>
      <c r="L3027" s="12"/>
      <c r="M3027" s="49"/>
      <c r="N3027" s="49"/>
      <c r="O3027" s="12"/>
      <c r="P3027" s="12"/>
      <c r="Q3027" s="12"/>
      <c r="R3027" s="12"/>
      <c r="S3027" s="12"/>
      <c r="T3027" s="12"/>
    </row>
    <row r="3028" spans="1:20" s="1" customFormat="1" x14ac:dyDescent="0.4">
      <c r="A3028" s="12"/>
      <c r="B3028" s="12"/>
      <c r="C3028" s="42"/>
      <c r="D3028" s="12"/>
      <c r="E3028" s="12"/>
      <c r="F3028" s="12"/>
      <c r="G3028" s="12"/>
      <c r="H3028" s="12"/>
      <c r="I3028" s="12"/>
      <c r="J3028" s="12"/>
      <c r="K3028" s="12"/>
      <c r="L3028" s="12"/>
      <c r="M3028" s="49"/>
      <c r="N3028" s="49"/>
      <c r="O3028" s="12"/>
      <c r="P3028" s="12"/>
      <c r="Q3028" s="12"/>
      <c r="R3028" s="12"/>
      <c r="S3028" s="12"/>
      <c r="T3028" s="12"/>
    </row>
    <row r="3029" spans="1:20" s="1" customFormat="1" x14ac:dyDescent="0.4">
      <c r="A3029" s="12"/>
      <c r="B3029" s="12"/>
      <c r="C3029" s="42"/>
      <c r="D3029" s="12"/>
      <c r="E3029" s="12"/>
      <c r="F3029" s="12"/>
      <c r="G3029" s="12"/>
      <c r="H3029" s="12"/>
      <c r="I3029" s="12"/>
      <c r="J3029" s="12"/>
      <c r="K3029" s="12"/>
      <c r="L3029" s="12"/>
      <c r="M3029" s="49"/>
      <c r="N3029" s="49"/>
      <c r="O3029" s="12"/>
      <c r="P3029" s="12"/>
      <c r="Q3029" s="12"/>
      <c r="R3029" s="12"/>
      <c r="S3029" s="12"/>
      <c r="T3029" s="12"/>
    </row>
    <row r="3030" spans="1:20" s="1" customFormat="1" x14ac:dyDescent="0.4">
      <c r="A3030" s="12"/>
      <c r="B3030" s="12"/>
      <c r="C3030" s="42"/>
      <c r="D3030" s="12"/>
      <c r="E3030" s="12"/>
      <c r="F3030" s="12"/>
      <c r="G3030" s="12"/>
      <c r="H3030" s="12"/>
      <c r="I3030" s="12"/>
      <c r="J3030" s="12"/>
      <c r="K3030" s="12"/>
      <c r="L3030" s="12"/>
      <c r="M3030" s="49"/>
      <c r="N3030" s="49"/>
      <c r="O3030" s="12"/>
      <c r="P3030" s="12"/>
      <c r="Q3030" s="12"/>
      <c r="R3030" s="12"/>
      <c r="S3030" s="12"/>
      <c r="T3030" s="12"/>
    </row>
    <row r="3031" spans="1:20" s="1" customFormat="1" x14ac:dyDescent="0.4">
      <c r="A3031" s="12"/>
      <c r="B3031" s="12"/>
      <c r="C3031" s="42"/>
      <c r="D3031" s="12"/>
      <c r="E3031" s="12"/>
      <c r="F3031" s="12"/>
      <c r="G3031" s="12"/>
      <c r="H3031" s="12"/>
      <c r="I3031" s="12"/>
      <c r="J3031" s="12"/>
      <c r="K3031" s="12"/>
      <c r="L3031" s="12"/>
      <c r="M3031" s="49"/>
      <c r="N3031" s="49"/>
      <c r="O3031" s="12"/>
      <c r="P3031" s="12"/>
      <c r="Q3031" s="12"/>
      <c r="R3031" s="12"/>
      <c r="S3031" s="12"/>
      <c r="T3031" s="12"/>
    </row>
    <row r="3032" spans="1:20" s="1" customFormat="1" x14ac:dyDescent="0.4">
      <c r="A3032" s="12"/>
      <c r="B3032" s="12"/>
      <c r="C3032" s="42"/>
      <c r="D3032" s="12"/>
      <c r="E3032" s="12"/>
      <c r="F3032" s="12"/>
      <c r="G3032" s="12"/>
      <c r="H3032" s="12"/>
      <c r="I3032" s="12"/>
      <c r="J3032" s="12"/>
      <c r="K3032" s="12"/>
      <c r="L3032" s="12"/>
      <c r="M3032" s="49"/>
      <c r="N3032" s="49"/>
      <c r="O3032" s="12"/>
      <c r="P3032" s="12"/>
      <c r="Q3032" s="12"/>
      <c r="R3032" s="12"/>
      <c r="S3032" s="12"/>
      <c r="T3032" s="12"/>
    </row>
    <row r="3033" spans="1:20" s="1" customFormat="1" x14ac:dyDescent="0.4">
      <c r="A3033" s="12"/>
      <c r="B3033" s="12"/>
      <c r="C3033" s="42"/>
      <c r="D3033" s="12"/>
      <c r="E3033" s="12"/>
      <c r="F3033" s="12"/>
      <c r="G3033" s="12"/>
      <c r="H3033" s="12"/>
      <c r="I3033" s="12"/>
      <c r="J3033" s="12"/>
      <c r="K3033" s="12"/>
      <c r="L3033" s="12"/>
      <c r="M3033" s="49"/>
      <c r="N3033" s="49"/>
      <c r="O3033" s="12"/>
      <c r="P3033" s="12"/>
      <c r="Q3033" s="12"/>
      <c r="R3033" s="12"/>
      <c r="S3033" s="12"/>
      <c r="T3033" s="12"/>
    </row>
    <row r="3034" spans="1:20" s="1" customFormat="1" x14ac:dyDescent="0.4">
      <c r="A3034" s="12"/>
      <c r="B3034" s="12"/>
      <c r="C3034" s="42"/>
      <c r="D3034" s="12"/>
      <c r="E3034" s="12"/>
      <c r="F3034" s="12"/>
      <c r="G3034" s="12"/>
      <c r="H3034" s="12"/>
      <c r="I3034" s="12"/>
      <c r="J3034" s="12"/>
      <c r="K3034" s="12"/>
      <c r="L3034" s="12"/>
      <c r="M3034" s="49"/>
      <c r="N3034" s="49"/>
      <c r="O3034" s="12"/>
      <c r="P3034" s="12"/>
      <c r="Q3034" s="12"/>
      <c r="R3034" s="12"/>
      <c r="S3034" s="12"/>
      <c r="T3034" s="12"/>
    </row>
    <row r="3035" spans="1:20" s="1" customFormat="1" x14ac:dyDescent="0.4">
      <c r="A3035" s="12"/>
      <c r="B3035" s="12"/>
      <c r="C3035" s="42"/>
      <c r="D3035" s="12"/>
      <c r="E3035" s="12"/>
      <c r="F3035" s="12"/>
      <c r="G3035" s="12"/>
      <c r="H3035" s="12"/>
      <c r="I3035" s="12"/>
      <c r="J3035" s="12"/>
      <c r="K3035" s="12"/>
      <c r="L3035" s="12"/>
      <c r="M3035" s="49"/>
      <c r="N3035" s="49"/>
      <c r="O3035" s="12"/>
      <c r="P3035" s="12"/>
      <c r="Q3035" s="12"/>
      <c r="R3035" s="12"/>
      <c r="S3035" s="12"/>
      <c r="T3035" s="12"/>
    </row>
    <row r="3036" spans="1:20" s="1" customFormat="1" x14ac:dyDescent="0.4">
      <c r="A3036" s="12"/>
      <c r="B3036" s="12"/>
      <c r="C3036" s="42"/>
      <c r="D3036" s="12"/>
      <c r="E3036" s="12"/>
      <c r="F3036" s="12"/>
      <c r="G3036" s="12"/>
      <c r="H3036" s="12"/>
      <c r="I3036" s="12"/>
      <c r="J3036" s="12"/>
      <c r="K3036" s="12"/>
      <c r="L3036" s="12"/>
      <c r="M3036" s="49"/>
      <c r="N3036" s="49"/>
      <c r="O3036" s="12"/>
      <c r="P3036" s="12"/>
      <c r="Q3036" s="12"/>
      <c r="R3036" s="12"/>
      <c r="S3036" s="12"/>
      <c r="T3036" s="12"/>
    </row>
    <row r="3037" spans="1:20" s="1" customFormat="1" x14ac:dyDescent="0.4">
      <c r="A3037" s="12"/>
      <c r="B3037" s="12"/>
      <c r="C3037" s="42"/>
      <c r="D3037" s="12"/>
      <c r="E3037" s="12"/>
      <c r="F3037" s="12"/>
      <c r="G3037" s="12"/>
      <c r="H3037" s="12"/>
      <c r="I3037" s="12"/>
      <c r="J3037" s="12"/>
      <c r="K3037" s="12"/>
      <c r="L3037" s="12"/>
      <c r="M3037" s="49"/>
      <c r="N3037" s="49"/>
      <c r="O3037" s="12"/>
      <c r="P3037" s="12"/>
      <c r="Q3037" s="12"/>
      <c r="R3037" s="12"/>
      <c r="S3037" s="12"/>
      <c r="T3037" s="12"/>
    </row>
    <row r="3038" spans="1:20" s="1" customFormat="1" x14ac:dyDescent="0.4">
      <c r="A3038" s="12"/>
      <c r="B3038" s="12"/>
      <c r="C3038" s="42"/>
      <c r="D3038" s="12"/>
      <c r="E3038" s="12"/>
      <c r="F3038" s="12"/>
      <c r="G3038" s="12"/>
      <c r="H3038" s="12"/>
      <c r="I3038" s="12"/>
      <c r="J3038" s="12"/>
      <c r="K3038" s="12"/>
      <c r="L3038" s="12"/>
      <c r="M3038" s="49"/>
      <c r="N3038" s="49"/>
      <c r="O3038" s="12"/>
      <c r="P3038" s="12"/>
      <c r="Q3038" s="12"/>
      <c r="R3038" s="12"/>
      <c r="S3038" s="12"/>
      <c r="T3038" s="12"/>
    </row>
    <row r="3039" spans="1:20" s="1" customFormat="1" x14ac:dyDescent="0.4">
      <c r="A3039" s="12"/>
      <c r="B3039" s="12"/>
      <c r="C3039" s="42"/>
      <c r="D3039" s="12"/>
      <c r="E3039" s="12"/>
      <c r="F3039" s="12"/>
      <c r="G3039" s="12"/>
      <c r="H3039" s="12"/>
      <c r="I3039" s="12"/>
      <c r="J3039" s="12"/>
      <c r="K3039" s="12"/>
      <c r="L3039" s="12"/>
      <c r="M3039" s="49"/>
      <c r="N3039" s="49"/>
      <c r="O3039" s="12"/>
      <c r="P3039" s="12"/>
      <c r="Q3039" s="12"/>
      <c r="R3039" s="12"/>
      <c r="S3039" s="12"/>
      <c r="T3039" s="12"/>
    </row>
    <row r="3040" spans="1:20" s="1" customFormat="1" x14ac:dyDescent="0.4">
      <c r="A3040" s="12"/>
      <c r="B3040" s="12"/>
      <c r="C3040" s="42"/>
      <c r="D3040" s="12"/>
      <c r="E3040" s="12"/>
      <c r="F3040" s="12"/>
      <c r="G3040" s="12"/>
      <c r="H3040" s="12"/>
      <c r="I3040" s="12"/>
      <c r="J3040" s="12"/>
      <c r="K3040" s="12"/>
      <c r="L3040" s="12"/>
      <c r="M3040" s="49"/>
      <c r="N3040" s="49"/>
      <c r="O3040" s="12"/>
      <c r="P3040" s="12"/>
      <c r="Q3040" s="12"/>
      <c r="R3040" s="12"/>
      <c r="S3040" s="12"/>
      <c r="T3040" s="12"/>
    </row>
    <row r="3041" spans="1:20" s="1" customFormat="1" x14ac:dyDescent="0.4">
      <c r="A3041" s="12"/>
      <c r="B3041" s="12"/>
      <c r="C3041" s="42"/>
      <c r="D3041" s="12"/>
      <c r="E3041" s="12"/>
      <c r="F3041" s="12"/>
      <c r="G3041" s="12"/>
      <c r="H3041" s="12"/>
      <c r="I3041" s="12"/>
      <c r="J3041" s="12"/>
      <c r="K3041" s="12"/>
      <c r="L3041" s="12"/>
      <c r="M3041" s="49"/>
      <c r="N3041" s="49"/>
      <c r="O3041" s="12"/>
      <c r="P3041" s="12"/>
      <c r="Q3041" s="12"/>
      <c r="R3041" s="12"/>
      <c r="S3041" s="12"/>
      <c r="T3041" s="12"/>
    </row>
    <row r="3042" spans="1:20" s="1" customFormat="1" x14ac:dyDescent="0.4">
      <c r="A3042" s="12"/>
      <c r="B3042" s="12"/>
      <c r="C3042" s="42"/>
      <c r="D3042" s="12"/>
      <c r="E3042" s="12"/>
      <c r="F3042" s="12"/>
      <c r="G3042" s="12"/>
      <c r="H3042" s="12"/>
      <c r="I3042" s="12"/>
      <c r="J3042" s="12"/>
      <c r="K3042" s="12"/>
      <c r="L3042" s="12"/>
      <c r="M3042" s="49"/>
      <c r="N3042" s="49"/>
      <c r="O3042" s="12"/>
      <c r="P3042" s="12"/>
      <c r="Q3042" s="12"/>
      <c r="R3042" s="12"/>
      <c r="S3042" s="12"/>
      <c r="T3042" s="12"/>
    </row>
    <row r="3043" spans="1:20" s="1" customFormat="1" x14ac:dyDescent="0.4">
      <c r="A3043" s="12"/>
      <c r="B3043" s="12"/>
      <c r="C3043" s="42"/>
      <c r="D3043" s="12"/>
      <c r="E3043" s="12"/>
      <c r="F3043" s="12"/>
      <c r="G3043" s="12"/>
      <c r="H3043" s="12"/>
      <c r="I3043" s="12"/>
      <c r="J3043" s="12"/>
      <c r="K3043" s="12"/>
      <c r="L3043" s="12"/>
      <c r="M3043" s="49"/>
      <c r="N3043" s="49"/>
      <c r="O3043" s="12"/>
      <c r="P3043" s="12"/>
      <c r="Q3043" s="12"/>
      <c r="R3043" s="12"/>
      <c r="S3043" s="12"/>
      <c r="T3043" s="12"/>
    </row>
    <row r="3044" spans="1:20" s="1" customFormat="1" x14ac:dyDescent="0.4">
      <c r="A3044" s="12"/>
      <c r="B3044" s="12"/>
      <c r="C3044" s="42"/>
      <c r="D3044" s="12"/>
      <c r="E3044" s="12"/>
      <c r="F3044" s="12"/>
      <c r="G3044" s="12"/>
      <c r="H3044" s="12"/>
      <c r="I3044" s="12"/>
      <c r="J3044" s="12"/>
      <c r="K3044" s="12"/>
      <c r="L3044" s="12"/>
      <c r="M3044" s="49"/>
      <c r="N3044" s="49"/>
      <c r="O3044" s="12"/>
      <c r="P3044" s="12"/>
      <c r="Q3044" s="12"/>
      <c r="R3044" s="12"/>
      <c r="S3044" s="12"/>
      <c r="T3044" s="12"/>
    </row>
    <row r="3045" spans="1:20" s="1" customFormat="1" x14ac:dyDescent="0.4">
      <c r="A3045" s="12"/>
      <c r="B3045" s="12"/>
      <c r="C3045" s="42"/>
      <c r="D3045" s="12"/>
      <c r="E3045" s="12"/>
      <c r="F3045" s="12"/>
      <c r="G3045" s="12"/>
      <c r="H3045" s="12"/>
      <c r="I3045" s="12"/>
      <c r="J3045" s="12"/>
      <c r="K3045" s="12"/>
      <c r="L3045" s="12"/>
      <c r="M3045" s="49"/>
      <c r="N3045" s="49"/>
      <c r="O3045" s="12"/>
      <c r="P3045" s="12"/>
      <c r="Q3045" s="12"/>
      <c r="R3045" s="12"/>
      <c r="S3045" s="12"/>
      <c r="T3045" s="12"/>
    </row>
    <row r="3046" spans="1:20" s="1" customFormat="1" x14ac:dyDescent="0.4">
      <c r="A3046" s="12"/>
      <c r="B3046" s="12"/>
      <c r="C3046" s="42"/>
      <c r="D3046" s="12"/>
      <c r="E3046" s="12"/>
      <c r="F3046" s="12"/>
      <c r="G3046" s="12"/>
      <c r="H3046" s="12"/>
      <c r="I3046" s="12"/>
      <c r="J3046" s="12"/>
      <c r="K3046" s="12"/>
      <c r="L3046" s="12"/>
      <c r="M3046" s="49"/>
      <c r="N3046" s="49"/>
      <c r="O3046" s="12"/>
      <c r="P3046" s="12"/>
      <c r="Q3046" s="12"/>
      <c r="R3046" s="12"/>
      <c r="S3046" s="12"/>
      <c r="T3046" s="12"/>
    </row>
    <row r="3047" spans="1:20" s="1" customFormat="1" x14ac:dyDescent="0.4">
      <c r="A3047" s="12"/>
      <c r="B3047" s="12"/>
      <c r="C3047" s="42"/>
      <c r="D3047" s="12"/>
      <c r="E3047" s="12"/>
      <c r="F3047" s="12"/>
      <c r="G3047" s="12"/>
      <c r="H3047" s="12"/>
      <c r="I3047" s="12"/>
      <c r="J3047" s="12"/>
      <c r="K3047" s="12"/>
      <c r="L3047" s="12"/>
      <c r="M3047" s="49"/>
      <c r="N3047" s="49"/>
      <c r="O3047" s="12"/>
      <c r="P3047" s="12"/>
      <c r="Q3047" s="12"/>
      <c r="R3047" s="12"/>
      <c r="S3047" s="12"/>
      <c r="T3047" s="12"/>
    </row>
    <row r="3048" spans="1:20" s="1" customFormat="1" x14ac:dyDescent="0.4">
      <c r="A3048" s="12"/>
      <c r="B3048" s="12"/>
      <c r="C3048" s="42"/>
      <c r="D3048" s="12"/>
      <c r="E3048" s="12"/>
      <c r="F3048" s="12"/>
      <c r="G3048" s="12"/>
      <c r="H3048" s="12"/>
      <c r="I3048" s="12"/>
      <c r="J3048" s="12"/>
      <c r="K3048" s="12"/>
      <c r="L3048" s="12"/>
      <c r="M3048" s="49"/>
      <c r="N3048" s="49"/>
      <c r="O3048" s="12"/>
      <c r="P3048" s="12"/>
      <c r="Q3048" s="12"/>
      <c r="R3048" s="12"/>
      <c r="S3048" s="12"/>
      <c r="T3048" s="12"/>
    </row>
    <row r="3049" spans="1:20" s="1" customFormat="1" x14ac:dyDescent="0.4">
      <c r="A3049" s="12"/>
      <c r="B3049" s="12"/>
      <c r="C3049" s="42"/>
      <c r="D3049" s="12"/>
      <c r="E3049" s="12"/>
      <c r="F3049" s="12"/>
      <c r="G3049" s="12"/>
      <c r="H3049" s="12"/>
      <c r="I3049" s="12"/>
      <c r="J3049" s="12"/>
      <c r="K3049" s="12"/>
      <c r="L3049" s="12"/>
      <c r="M3049" s="49"/>
      <c r="N3049" s="49"/>
      <c r="O3049" s="12"/>
      <c r="P3049" s="12"/>
      <c r="Q3049" s="12"/>
      <c r="R3049" s="12"/>
      <c r="S3049" s="12"/>
      <c r="T3049" s="12"/>
    </row>
    <row r="3050" spans="1:20" s="1" customFormat="1" x14ac:dyDescent="0.4">
      <c r="A3050" s="12"/>
      <c r="B3050" s="12"/>
      <c r="C3050" s="42"/>
      <c r="D3050" s="12"/>
      <c r="E3050" s="12"/>
      <c r="F3050" s="12"/>
      <c r="G3050" s="12"/>
      <c r="H3050" s="12"/>
      <c r="I3050" s="12"/>
      <c r="J3050" s="12"/>
      <c r="K3050" s="12"/>
      <c r="L3050" s="12"/>
      <c r="M3050" s="49"/>
      <c r="N3050" s="49"/>
      <c r="O3050" s="12"/>
      <c r="P3050" s="12"/>
      <c r="Q3050" s="12"/>
      <c r="R3050" s="12"/>
      <c r="S3050" s="12"/>
      <c r="T3050" s="12"/>
    </row>
    <row r="3051" spans="1:20" s="1" customFormat="1" x14ac:dyDescent="0.4">
      <c r="A3051" s="12"/>
      <c r="B3051" s="12"/>
      <c r="C3051" s="42"/>
      <c r="D3051" s="12"/>
      <c r="E3051" s="12"/>
      <c r="F3051" s="12"/>
      <c r="G3051" s="12"/>
      <c r="H3051" s="12"/>
      <c r="I3051" s="12"/>
      <c r="J3051" s="12"/>
      <c r="K3051" s="12"/>
      <c r="L3051" s="12"/>
      <c r="M3051" s="49"/>
      <c r="N3051" s="49"/>
      <c r="O3051" s="12"/>
      <c r="P3051" s="12"/>
      <c r="Q3051" s="12"/>
      <c r="R3051" s="12"/>
      <c r="S3051" s="12"/>
      <c r="T3051" s="12"/>
    </row>
    <row r="3052" spans="1:20" s="1" customFormat="1" x14ac:dyDescent="0.4">
      <c r="A3052" s="12"/>
      <c r="B3052" s="12"/>
      <c r="C3052" s="42"/>
      <c r="D3052" s="12"/>
      <c r="E3052" s="12"/>
      <c r="F3052" s="12"/>
      <c r="G3052" s="12"/>
      <c r="H3052" s="12"/>
      <c r="I3052" s="12"/>
      <c r="J3052" s="12"/>
      <c r="K3052" s="12"/>
      <c r="L3052" s="12"/>
      <c r="M3052" s="49"/>
      <c r="N3052" s="49"/>
      <c r="O3052" s="12"/>
      <c r="P3052" s="12"/>
      <c r="Q3052" s="12"/>
      <c r="R3052" s="12"/>
      <c r="S3052" s="12"/>
      <c r="T3052" s="12"/>
    </row>
    <row r="3053" spans="1:20" s="1" customFormat="1" x14ac:dyDescent="0.4">
      <c r="A3053" s="12"/>
      <c r="B3053" s="12"/>
      <c r="C3053" s="42"/>
      <c r="D3053" s="12"/>
      <c r="E3053" s="12"/>
      <c r="F3053" s="12"/>
      <c r="G3053" s="12"/>
      <c r="H3053" s="12"/>
      <c r="I3053" s="12"/>
      <c r="J3053" s="12"/>
      <c r="K3053" s="12"/>
      <c r="L3053" s="12"/>
      <c r="M3053" s="49"/>
      <c r="N3053" s="49"/>
      <c r="O3053" s="12"/>
      <c r="P3053" s="12"/>
      <c r="Q3053" s="12"/>
      <c r="R3053" s="12"/>
      <c r="S3053" s="12"/>
      <c r="T3053" s="12"/>
    </row>
    <row r="3054" spans="1:20" s="1" customFormat="1" x14ac:dyDescent="0.4">
      <c r="A3054" s="12"/>
      <c r="B3054" s="12"/>
      <c r="C3054" s="42"/>
      <c r="D3054" s="12"/>
      <c r="E3054" s="12"/>
      <c r="F3054" s="12"/>
      <c r="G3054" s="12"/>
      <c r="H3054" s="12"/>
      <c r="I3054" s="12"/>
      <c r="J3054" s="12"/>
      <c r="K3054" s="12"/>
      <c r="L3054" s="12"/>
      <c r="M3054" s="49"/>
      <c r="N3054" s="49"/>
      <c r="O3054" s="12"/>
      <c r="P3054" s="12"/>
      <c r="Q3054" s="12"/>
      <c r="R3054" s="12"/>
      <c r="S3054" s="12"/>
      <c r="T3054" s="12"/>
    </row>
    <row r="3055" spans="1:20" s="1" customFormat="1" x14ac:dyDescent="0.4">
      <c r="A3055" s="12"/>
      <c r="B3055" s="12"/>
      <c r="C3055" s="42"/>
      <c r="D3055" s="12"/>
      <c r="E3055" s="12"/>
      <c r="F3055" s="12"/>
      <c r="G3055" s="12"/>
      <c r="H3055" s="12"/>
      <c r="I3055" s="12"/>
      <c r="J3055" s="12"/>
      <c r="K3055" s="12"/>
      <c r="L3055" s="12"/>
      <c r="M3055" s="49"/>
      <c r="N3055" s="49"/>
      <c r="O3055" s="12"/>
      <c r="P3055" s="12"/>
      <c r="Q3055" s="12"/>
      <c r="R3055" s="12"/>
      <c r="S3055" s="12"/>
      <c r="T3055" s="12"/>
    </row>
    <row r="3056" spans="1:20" s="1" customFormat="1" x14ac:dyDescent="0.4">
      <c r="A3056" s="12"/>
      <c r="B3056" s="12"/>
      <c r="C3056" s="42"/>
      <c r="D3056" s="12"/>
      <c r="E3056" s="12"/>
      <c r="F3056" s="12"/>
      <c r="G3056" s="12"/>
      <c r="H3056" s="12"/>
      <c r="I3056" s="12"/>
      <c r="J3056" s="12"/>
      <c r="K3056" s="12"/>
      <c r="L3056" s="12"/>
      <c r="M3056" s="49"/>
      <c r="N3056" s="49"/>
      <c r="O3056" s="12"/>
      <c r="P3056" s="12"/>
      <c r="Q3056" s="12"/>
      <c r="R3056" s="12"/>
      <c r="S3056" s="12"/>
      <c r="T3056" s="12"/>
    </row>
    <row r="3057" spans="1:20" s="1" customFormat="1" x14ac:dyDescent="0.4">
      <c r="A3057" s="12"/>
      <c r="B3057" s="12"/>
      <c r="C3057" s="42"/>
      <c r="D3057" s="12"/>
      <c r="E3057" s="12"/>
      <c r="F3057" s="12"/>
      <c r="G3057" s="12"/>
      <c r="H3057" s="12"/>
      <c r="I3057" s="12"/>
      <c r="J3057" s="12"/>
      <c r="K3057" s="12"/>
      <c r="L3057" s="12"/>
      <c r="M3057" s="49"/>
      <c r="N3057" s="49"/>
      <c r="O3057" s="12"/>
      <c r="P3057" s="12"/>
      <c r="Q3057" s="12"/>
      <c r="R3057" s="12"/>
      <c r="S3057" s="12"/>
      <c r="T3057" s="12"/>
    </row>
    <row r="3058" spans="1:20" s="1" customFormat="1" x14ac:dyDescent="0.4">
      <c r="A3058" s="12"/>
      <c r="B3058" s="12"/>
      <c r="C3058" s="42"/>
      <c r="D3058" s="12"/>
      <c r="E3058" s="12"/>
      <c r="F3058" s="12"/>
      <c r="G3058" s="12"/>
      <c r="H3058" s="12"/>
      <c r="I3058" s="12"/>
      <c r="J3058" s="12"/>
      <c r="K3058" s="12"/>
      <c r="L3058" s="12"/>
      <c r="M3058" s="49"/>
      <c r="N3058" s="49"/>
      <c r="O3058" s="12"/>
      <c r="P3058" s="12"/>
      <c r="Q3058" s="12"/>
      <c r="R3058" s="12"/>
      <c r="S3058" s="12"/>
      <c r="T3058" s="12"/>
    </row>
    <row r="3059" spans="1:20" s="1" customFormat="1" x14ac:dyDescent="0.4">
      <c r="A3059" s="12"/>
      <c r="B3059" s="12"/>
      <c r="C3059" s="42"/>
      <c r="D3059" s="12"/>
      <c r="E3059" s="12"/>
      <c r="F3059" s="12"/>
      <c r="G3059" s="12"/>
      <c r="H3059" s="12"/>
      <c r="I3059" s="12"/>
      <c r="J3059" s="12"/>
      <c r="K3059" s="12"/>
      <c r="L3059" s="12"/>
      <c r="M3059" s="49"/>
      <c r="N3059" s="49"/>
      <c r="O3059" s="12"/>
      <c r="P3059" s="12"/>
      <c r="Q3059" s="12"/>
      <c r="R3059" s="12"/>
      <c r="S3059" s="12"/>
      <c r="T3059" s="12"/>
    </row>
    <row r="3060" spans="1:20" s="1" customFormat="1" x14ac:dyDescent="0.4">
      <c r="A3060" s="12"/>
      <c r="B3060" s="12"/>
      <c r="C3060" s="42"/>
      <c r="D3060" s="12"/>
      <c r="E3060" s="12"/>
      <c r="F3060" s="12"/>
      <c r="G3060" s="12"/>
      <c r="H3060" s="12"/>
      <c r="I3060" s="12"/>
      <c r="J3060" s="12"/>
      <c r="K3060" s="12"/>
      <c r="L3060" s="12"/>
      <c r="M3060" s="49"/>
      <c r="N3060" s="49"/>
      <c r="O3060" s="12"/>
      <c r="P3060" s="12"/>
      <c r="Q3060" s="12"/>
      <c r="R3060" s="12"/>
      <c r="S3060" s="12"/>
      <c r="T3060" s="12"/>
    </row>
    <row r="3061" spans="1:20" s="1" customFormat="1" x14ac:dyDescent="0.4">
      <c r="A3061" s="12"/>
      <c r="B3061" s="12"/>
      <c r="C3061" s="42"/>
      <c r="D3061" s="12"/>
      <c r="E3061" s="12"/>
      <c r="F3061" s="12"/>
      <c r="G3061" s="12"/>
      <c r="H3061" s="12"/>
      <c r="I3061" s="12"/>
      <c r="J3061" s="12"/>
      <c r="K3061" s="12"/>
      <c r="L3061" s="12"/>
      <c r="M3061" s="49"/>
      <c r="N3061" s="49"/>
      <c r="O3061" s="12"/>
      <c r="P3061" s="12"/>
      <c r="Q3061" s="12"/>
      <c r="R3061" s="12"/>
      <c r="S3061" s="12"/>
      <c r="T3061" s="12"/>
    </row>
    <row r="3062" spans="1:20" s="1" customFormat="1" x14ac:dyDescent="0.4">
      <c r="A3062" s="12"/>
      <c r="B3062" s="12"/>
      <c r="C3062" s="42"/>
      <c r="D3062" s="12"/>
      <c r="E3062" s="12"/>
      <c r="F3062" s="12"/>
      <c r="G3062" s="12"/>
      <c r="H3062" s="12"/>
      <c r="I3062" s="12"/>
      <c r="J3062" s="12"/>
      <c r="K3062" s="12"/>
      <c r="L3062" s="12"/>
      <c r="M3062" s="49"/>
      <c r="N3062" s="49"/>
      <c r="O3062" s="12"/>
      <c r="P3062" s="12"/>
      <c r="Q3062" s="12"/>
      <c r="R3062" s="12"/>
      <c r="S3062" s="12"/>
      <c r="T3062" s="12"/>
    </row>
    <row r="3063" spans="1:20" s="1" customFormat="1" x14ac:dyDescent="0.4">
      <c r="A3063" s="12"/>
      <c r="B3063" s="12"/>
      <c r="C3063" s="42"/>
      <c r="D3063" s="12"/>
      <c r="E3063" s="12"/>
      <c r="F3063" s="12"/>
      <c r="G3063" s="12"/>
      <c r="H3063" s="12"/>
      <c r="I3063" s="12"/>
      <c r="J3063" s="12"/>
      <c r="K3063" s="12"/>
      <c r="L3063" s="12"/>
      <c r="M3063" s="49"/>
      <c r="N3063" s="49"/>
      <c r="O3063" s="12"/>
      <c r="P3063" s="12"/>
      <c r="Q3063" s="12"/>
      <c r="R3063" s="12"/>
      <c r="S3063" s="12"/>
      <c r="T3063" s="12"/>
    </row>
    <row r="3064" spans="1:20" s="1" customFormat="1" x14ac:dyDescent="0.4">
      <c r="A3064" s="12"/>
      <c r="B3064" s="12"/>
      <c r="C3064" s="42"/>
      <c r="D3064" s="12"/>
      <c r="E3064" s="12"/>
      <c r="F3064" s="12"/>
      <c r="G3064" s="12"/>
      <c r="H3064" s="12"/>
      <c r="I3064" s="12"/>
      <c r="J3064" s="12"/>
      <c r="K3064" s="12"/>
      <c r="L3064" s="12"/>
      <c r="M3064" s="49"/>
      <c r="N3064" s="49"/>
      <c r="O3064" s="12"/>
      <c r="P3064" s="12"/>
      <c r="Q3064" s="12"/>
      <c r="R3064" s="12"/>
      <c r="S3064" s="12"/>
      <c r="T3064" s="12"/>
    </row>
    <row r="3065" spans="1:20" s="1" customFormat="1" x14ac:dyDescent="0.4">
      <c r="A3065" s="12"/>
      <c r="B3065" s="12"/>
      <c r="C3065" s="42"/>
      <c r="D3065" s="12"/>
      <c r="E3065" s="12"/>
      <c r="F3065" s="12"/>
      <c r="G3065" s="12"/>
      <c r="H3065" s="12"/>
      <c r="I3065" s="12"/>
      <c r="J3065" s="12"/>
      <c r="K3065" s="12"/>
      <c r="L3065" s="12"/>
      <c r="M3065" s="49"/>
      <c r="N3065" s="49"/>
      <c r="O3065" s="12"/>
      <c r="P3065" s="12"/>
      <c r="Q3065" s="12"/>
      <c r="R3065" s="12"/>
      <c r="S3065" s="12"/>
      <c r="T3065" s="12"/>
    </row>
    <row r="3066" spans="1:20" s="1" customFormat="1" x14ac:dyDescent="0.4">
      <c r="A3066" s="12"/>
      <c r="B3066" s="12"/>
      <c r="C3066" s="42"/>
      <c r="D3066" s="12"/>
      <c r="E3066" s="12"/>
      <c r="F3066" s="12"/>
      <c r="G3066" s="12"/>
      <c r="H3066" s="12"/>
      <c r="I3066" s="12"/>
      <c r="J3066" s="12"/>
      <c r="K3066" s="12"/>
      <c r="L3066" s="12"/>
      <c r="M3066" s="49"/>
      <c r="N3066" s="49"/>
      <c r="O3066" s="12"/>
      <c r="P3066" s="12"/>
      <c r="Q3066" s="12"/>
      <c r="R3066" s="12"/>
      <c r="S3066" s="12"/>
      <c r="T3066" s="12"/>
    </row>
    <row r="3067" spans="1:20" s="1" customFormat="1" x14ac:dyDescent="0.4">
      <c r="A3067" s="12"/>
      <c r="B3067" s="12"/>
      <c r="C3067" s="42"/>
      <c r="D3067" s="12"/>
      <c r="E3067" s="12"/>
      <c r="F3067" s="12"/>
      <c r="G3067" s="12"/>
      <c r="H3067" s="12"/>
      <c r="I3067" s="12"/>
      <c r="J3067" s="12"/>
      <c r="K3067" s="12"/>
      <c r="L3067" s="12"/>
      <c r="M3067" s="49"/>
      <c r="N3067" s="49"/>
      <c r="O3067" s="12"/>
      <c r="P3067" s="12"/>
      <c r="Q3067" s="12"/>
      <c r="R3067" s="12"/>
      <c r="S3067" s="12"/>
      <c r="T3067" s="12"/>
    </row>
    <row r="3068" spans="1:20" s="1" customFormat="1" x14ac:dyDescent="0.4">
      <c r="A3068" s="12"/>
      <c r="B3068" s="12"/>
      <c r="C3068" s="42"/>
      <c r="D3068" s="12"/>
      <c r="E3068" s="12"/>
      <c r="F3068" s="12"/>
      <c r="G3068" s="12"/>
      <c r="H3068" s="12"/>
      <c r="I3068" s="12"/>
      <c r="J3068" s="12"/>
      <c r="K3068" s="12"/>
      <c r="L3068" s="12"/>
      <c r="M3068" s="49"/>
      <c r="N3068" s="49"/>
      <c r="O3068" s="12"/>
      <c r="P3068" s="12"/>
      <c r="Q3068" s="12"/>
      <c r="R3068" s="12"/>
      <c r="S3068" s="12"/>
      <c r="T3068" s="12"/>
    </row>
    <row r="3069" spans="1:20" s="1" customFormat="1" x14ac:dyDescent="0.4">
      <c r="A3069" s="12"/>
      <c r="B3069" s="12"/>
      <c r="C3069" s="42"/>
      <c r="D3069" s="12"/>
      <c r="E3069" s="12"/>
      <c r="F3069" s="12"/>
      <c r="G3069" s="12"/>
      <c r="H3069" s="12"/>
      <c r="I3069" s="12"/>
      <c r="J3069" s="12"/>
      <c r="K3069" s="12"/>
      <c r="L3069" s="12"/>
      <c r="M3069" s="49"/>
      <c r="N3069" s="49"/>
      <c r="O3069" s="12"/>
      <c r="P3069" s="12"/>
      <c r="Q3069" s="12"/>
      <c r="R3069" s="12"/>
      <c r="S3069" s="12"/>
      <c r="T3069" s="12"/>
    </row>
    <row r="3070" spans="1:20" s="1" customFormat="1" x14ac:dyDescent="0.4">
      <c r="A3070" s="12"/>
      <c r="B3070" s="12"/>
      <c r="C3070" s="42"/>
      <c r="D3070" s="12"/>
      <c r="E3070" s="12"/>
      <c r="F3070" s="12"/>
      <c r="G3070" s="12"/>
      <c r="H3070" s="12"/>
      <c r="I3070" s="12"/>
      <c r="J3070" s="12"/>
      <c r="K3070" s="12"/>
      <c r="L3070" s="12"/>
      <c r="M3070" s="49"/>
      <c r="N3070" s="49"/>
      <c r="O3070" s="12"/>
      <c r="P3070" s="12"/>
      <c r="Q3070" s="12"/>
      <c r="R3070" s="12"/>
      <c r="S3070" s="12"/>
      <c r="T3070" s="12"/>
    </row>
    <row r="3071" spans="1:20" s="1" customFormat="1" x14ac:dyDescent="0.4">
      <c r="A3071" s="12"/>
      <c r="B3071" s="12"/>
      <c r="C3071" s="42"/>
      <c r="D3071" s="12"/>
      <c r="E3071" s="12"/>
      <c r="F3071" s="12"/>
      <c r="G3071" s="12"/>
      <c r="H3071" s="12"/>
      <c r="I3071" s="12"/>
      <c r="J3071" s="12"/>
      <c r="K3071" s="12"/>
      <c r="L3071" s="12"/>
      <c r="M3071" s="49"/>
      <c r="N3071" s="49"/>
      <c r="O3071" s="12"/>
      <c r="P3071" s="12"/>
      <c r="Q3071" s="12"/>
      <c r="R3071" s="12"/>
      <c r="S3071" s="12"/>
      <c r="T3071" s="12"/>
    </row>
    <row r="3072" spans="1:20" s="1" customFormat="1" x14ac:dyDescent="0.4">
      <c r="A3072" s="12"/>
      <c r="B3072" s="12"/>
      <c r="C3072" s="42"/>
      <c r="D3072" s="12"/>
      <c r="E3072" s="12"/>
      <c r="F3072" s="12"/>
      <c r="G3072" s="12"/>
      <c r="H3072" s="12"/>
      <c r="I3072" s="12"/>
      <c r="J3072" s="12"/>
      <c r="K3072" s="12"/>
      <c r="L3072" s="12"/>
      <c r="M3072" s="49"/>
      <c r="N3072" s="49"/>
      <c r="O3072" s="12"/>
      <c r="P3072" s="12"/>
      <c r="Q3072" s="12"/>
      <c r="R3072" s="12"/>
      <c r="S3072" s="12"/>
      <c r="T3072" s="12"/>
    </row>
    <row r="3073" spans="1:20" s="1" customFormat="1" x14ac:dyDescent="0.4">
      <c r="A3073" s="12"/>
      <c r="B3073" s="12"/>
      <c r="C3073" s="42"/>
      <c r="D3073" s="12"/>
      <c r="E3073" s="12"/>
      <c r="F3073" s="12"/>
      <c r="G3073" s="12"/>
      <c r="H3073" s="12"/>
      <c r="I3073" s="12"/>
      <c r="J3073" s="12"/>
      <c r="K3073" s="12"/>
      <c r="L3073" s="12"/>
      <c r="M3073" s="49"/>
      <c r="N3073" s="49"/>
      <c r="O3073" s="12"/>
      <c r="P3073" s="12"/>
      <c r="Q3073" s="12"/>
      <c r="R3073" s="12"/>
      <c r="S3073" s="12"/>
      <c r="T3073" s="12"/>
    </row>
    <row r="3074" spans="1:20" s="1" customFormat="1" x14ac:dyDescent="0.4">
      <c r="A3074" s="12"/>
      <c r="B3074" s="12"/>
      <c r="C3074" s="42"/>
      <c r="D3074" s="12"/>
      <c r="E3074" s="12"/>
      <c r="F3074" s="12"/>
      <c r="G3074" s="12"/>
      <c r="H3074" s="12"/>
      <c r="I3074" s="12"/>
      <c r="J3074" s="12"/>
      <c r="K3074" s="12"/>
      <c r="L3074" s="12"/>
      <c r="M3074" s="49"/>
      <c r="N3074" s="49"/>
      <c r="O3074" s="12"/>
      <c r="P3074" s="12"/>
      <c r="Q3074" s="12"/>
      <c r="R3074" s="12"/>
      <c r="S3074" s="12"/>
      <c r="T3074" s="12"/>
    </row>
    <row r="3075" spans="1:20" s="1" customFormat="1" x14ac:dyDescent="0.4">
      <c r="A3075" s="12"/>
      <c r="B3075" s="12"/>
      <c r="C3075" s="42"/>
      <c r="D3075" s="12"/>
      <c r="E3075" s="12"/>
      <c r="F3075" s="12"/>
      <c r="G3075" s="12"/>
      <c r="H3075" s="12"/>
      <c r="I3075" s="12"/>
      <c r="J3075" s="12"/>
      <c r="K3075" s="12"/>
      <c r="L3075" s="12"/>
      <c r="M3075" s="49"/>
      <c r="N3075" s="49"/>
      <c r="O3075" s="12"/>
      <c r="P3075" s="12"/>
      <c r="Q3075" s="12"/>
      <c r="R3075" s="12"/>
      <c r="S3075" s="12"/>
      <c r="T3075" s="12"/>
    </row>
    <row r="3076" spans="1:20" s="1" customFormat="1" x14ac:dyDescent="0.4">
      <c r="A3076" s="12"/>
      <c r="B3076" s="12"/>
      <c r="C3076" s="42"/>
      <c r="D3076" s="12"/>
      <c r="E3076" s="12"/>
      <c r="F3076" s="12"/>
      <c r="G3076" s="12"/>
      <c r="H3076" s="12"/>
      <c r="I3076" s="12"/>
      <c r="J3076" s="12"/>
      <c r="K3076" s="12"/>
      <c r="L3076" s="12"/>
      <c r="M3076" s="49"/>
      <c r="N3076" s="49"/>
      <c r="O3076" s="12"/>
      <c r="P3076" s="12"/>
      <c r="Q3076" s="12"/>
      <c r="R3076" s="12"/>
      <c r="S3076" s="12"/>
      <c r="T3076" s="12"/>
    </row>
    <row r="3077" spans="1:20" s="1" customFormat="1" x14ac:dyDescent="0.4">
      <c r="A3077" s="12"/>
      <c r="B3077" s="12"/>
      <c r="C3077" s="42"/>
      <c r="D3077" s="12"/>
      <c r="E3077" s="12"/>
      <c r="F3077" s="12"/>
      <c r="G3077" s="12"/>
      <c r="H3077" s="12"/>
      <c r="I3077" s="12"/>
      <c r="J3077" s="12"/>
      <c r="K3077" s="12"/>
      <c r="L3077" s="12"/>
      <c r="M3077" s="49"/>
      <c r="N3077" s="49"/>
      <c r="O3077" s="12"/>
      <c r="P3077" s="12"/>
      <c r="Q3077" s="12"/>
      <c r="R3077" s="12"/>
      <c r="S3077" s="12"/>
      <c r="T3077" s="12"/>
    </row>
    <row r="3078" spans="1:20" s="1" customFormat="1" x14ac:dyDescent="0.4">
      <c r="A3078" s="12"/>
      <c r="B3078" s="12"/>
      <c r="C3078" s="42"/>
      <c r="D3078" s="12"/>
      <c r="E3078" s="12"/>
      <c r="F3078" s="12"/>
      <c r="G3078" s="12"/>
      <c r="H3078" s="12"/>
      <c r="I3078" s="12"/>
      <c r="J3078" s="12"/>
      <c r="K3078" s="12"/>
      <c r="L3078" s="12"/>
      <c r="M3078" s="49"/>
      <c r="N3078" s="49"/>
      <c r="O3078" s="12"/>
      <c r="P3078" s="12"/>
      <c r="Q3078" s="12"/>
      <c r="R3078" s="12"/>
      <c r="S3078" s="12"/>
      <c r="T3078" s="12"/>
    </row>
    <row r="3079" spans="1:20" s="1" customFormat="1" x14ac:dyDescent="0.4">
      <c r="A3079" s="12"/>
      <c r="B3079" s="12"/>
      <c r="C3079" s="42"/>
      <c r="D3079" s="12"/>
      <c r="E3079" s="12"/>
      <c r="F3079" s="12"/>
      <c r="G3079" s="12"/>
      <c r="H3079" s="12"/>
      <c r="I3079" s="12"/>
      <c r="J3079" s="12"/>
      <c r="K3079" s="12"/>
      <c r="L3079" s="12"/>
      <c r="M3079" s="49"/>
      <c r="N3079" s="49"/>
      <c r="O3079" s="12"/>
      <c r="P3079" s="12"/>
      <c r="Q3079" s="12"/>
      <c r="R3079" s="12"/>
      <c r="S3079" s="12"/>
      <c r="T3079" s="12"/>
    </row>
    <row r="3080" spans="1:20" s="1" customFormat="1" x14ac:dyDescent="0.4">
      <c r="A3080" s="12"/>
      <c r="B3080" s="12"/>
      <c r="C3080" s="42"/>
      <c r="D3080" s="12"/>
      <c r="E3080" s="12"/>
      <c r="F3080" s="12"/>
      <c r="G3080" s="12"/>
      <c r="H3080" s="12"/>
      <c r="I3080" s="12"/>
      <c r="J3080" s="12"/>
      <c r="K3080" s="12"/>
      <c r="L3080" s="12"/>
      <c r="M3080" s="49"/>
      <c r="N3080" s="49"/>
      <c r="O3080" s="12"/>
      <c r="P3080" s="12"/>
      <c r="Q3080" s="12"/>
      <c r="R3080" s="12"/>
      <c r="S3080" s="12"/>
      <c r="T3080" s="12"/>
    </row>
    <row r="3081" spans="1:20" s="1" customFormat="1" x14ac:dyDescent="0.4">
      <c r="A3081" s="12"/>
      <c r="B3081" s="12"/>
      <c r="C3081" s="42"/>
      <c r="D3081" s="12"/>
      <c r="E3081" s="12"/>
      <c r="F3081" s="12"/>
      <c r="G3081" s="12"/>
      <c r="H3081" s="12"/>
      <c r="I3081" s="12"/>
      <c r="J3081" s="12"/>
      <c r="K3081" s="12"/>
      <c r="L3081" s="12"/>
      <c r="M3081" s="49"/>
      <c r="N3081" s="49"/>
      <c r="O3081" s="12"/>
      <c r="P3081" s="12"/>
      <c r="Q3081" s="12"/>
      <c r="R3081" s="12"/>
      <c r="S3081" s="12"/>
      <c r="T3081" s="12"/>
    </row>
    <row r="3082" spans="1:20" s="1" customFormat="1" x14ac:dyDescent="0.4">
      <c r="A3082" s="12"/>
      <c r="B3082" s="12"/>
      <c r="C3082" s="42"/>
      <c r="D3082" s="12"/>
      <c r="E3082" s="12"/>
      <c r="F3082" s="12"/>
      <c r="G3082" s="12"/>
      <c r="H3082" s="12"/>
      <c r="I3082" s="12"/>
      <c r="J3082" s="12"/>
      <c r="K3082" s="12"/>
      <c r="L3082" s="12"/>
      <c r="M3082" s="49"/>
      <c r="N3082" s="49"/>
      <c r="O3082" s="12"/>
      <c r="P3082" s="12"/>
      <c r="Q3082" s="12"/>
      <c r="R3082" s="12"/>
      <c r="S3082" s="12"/>
      <c r="T3082" s="12"/>
    </row>
    <row r="3083" spans="1:20" s="1" customFormat="1" x14ac:dyDescent="0.4">
      <c r="A3083" s="12"/>
      <c r="B3083" s="12"/>
      <c r="C3083" s="42"/>
      <c r="D3083" s="12"/>
      <c r="E3083" s="12"/>
      <c r="F3083" s="12"/>
      <c r="G3083" s="12"/>
      <c r="H3083" s="12"/>
      <c r="I3083" s="12"/>
      <c r="J3083" s="12"/>
      <c r="K3083" s="12"/>
      <c r="L3083" s="12"/>
      <c r="M3083" s="49"/>
      <c r="N3083" s="49"/>
      <c r="O3083" s="12"/>
      <c r="P3083" s="12"/>
      <c r="Q3083" s="12"/>
      <c r="R3083" s="12"/>
      <c r="S3083" s="12"/>
      <c r="T3083" s="12"/>
    </row>
    <row r="3084" spans="1:20" s="1" customFormat="1" x14ac:dyDescent="0.4">
      <c r="A3084" s="12"/>
      <c r="B3084" s="12"/>
      <c r="C3084" s="42"/>
      <c r="D3084" s="12"/>
      <c r="E3084" s="12"/>
      <c r="F3084" s="12"/>
      <c r="G3084" s="12"/>
      <c r="H3084" s="12"/>
      <c r="I3084" s="12"/>
      <c r="J3084" s="12"/>
      <c r="K3084" s="12"/>
      <c r="L3084" s="12"/>
      <c r="M3084" s="49"/>
      <c r="N3084" s="49"/>
      <c r="O3084" s="12"/>
      <c r="P3084" s="12"/>
      <c r="Q3084" s="12"/>
      <c r="R3084" s="12"/>
      <c r="S3084" s="12"/>
      <c r="T3084" s="12"/>
    </row>
    <row r="3085" spans="1:20" s="1" customFormat="1" x14ac:dyDescent="0.4">
      <c r="A3085" s="12"/>
      <c r="B3085" s="12"/>
      <c r="C3085" s="42"/>
      <c r="D3085" s="12"/>
      <c r="E3085" s="12"/>
      <c r="F3085" s="12"/>
      <c r="G3085" s="12"/>
      <c r="H3085" s="12"/>
      <c r="I3085" s="12"/>
      <c r="J3085" s="12"/>
      <c r="K3085" s="12"/>
      <c r="L3085" s="12"/>
      <c r="M3085" s="49"/>
      <c r="N3085" s="49"/>
      <c r="O3085" s="12"/>
      <c r="P3085" s="12"/>
      <c r="Q3085" s="12"/>
      <c r="R3085" s="12"/>
      <c r="S3085" s="12"/>
      <c r="T3085" s="12"/>
    </row>
    <row r="3086" spans="1:20" s="1" customFormat="1" x14ac:dyDescent="0.4">
      <c r="A3086" s="12"/>
      <c r="B3086" s="12"/>
      <c r="C3086" s="42"/>
      <c r="D3086" s="12"/>
      <c r="E3086" s="12"/>
      <c r="F3086" s="12"/>
      <c r="G3086" s="12"/>
      <c r="H3086" s="12"/>
      <c r="I3086" s="12"/>
      <c r="J3086" s="12"/>
      <c r="K3086" s="12"/>
      <c r="L3086" s="12"/>
      <c r="M3086" s="49"/>
      <c r="N3086" s="49"/>
      <c r="O3086" s="12"/>
      <c r="P3086" s="12"/>
      <c r="Q3086" s="12"/>
      <c r="R3086" s="12"/>
      <c r="S3086" s="12"/>
      <c r="T3086" s="12"/>
    </row>
    <row r="3087" spans="1:20" s="1" customFormat="1" x14ac:dyDescent="0.4">
      <c r="A3087" s="12"/>
      <c r="B3087" s="12"/>
      <c r="C3087" s="42"/>
      <c r="D3087" s="12"/>
      <c r="E3087" s="12"/>
      <c r="F3087" s="12"/>
      <c r="G3087" s="12"/>
      <c r="H3087" s="12"/>
      <c r="I3087" s="12"/>
      <c r="J3087" s="12"/>
      <c r="K3087" s="12"/>
      <c r="L3087" s="12"/>
      <c r="M3087" s="49"/>
      <c r="N3087" s="49"/>
      <c r="O3087" s="12"/>
      <c r="P3087" s="12"/>
      <c r="Q3087" s="12"/>
      <c r="R3087" s="12"/>
      <c r="S3087" s="12"/>
      <c r="T3087" s="12"/>
    </row>
    <row r="3088" spans="1:20" s="1" customFormat="1" x14ac:dyDescent="0.4">
      <c r="A3088" s="12"/>
      <c r="B3088" s="12"/>
      <c r="C3088" s="42"/>
      <c r="D3088" s="12"/>
      <c r="E3088" s="12"/>
      <c r="F3088" s="12"/>
      <c r="G3088" s="12"/>
      <c r="H3088" s="12"/>
      <c r="I3088" s="12"/>
      <c r="J3088" s="12"/>
      <c r="K3088" s="12"/>
      <c r="L3088" s="12"/>
      <c r="M3088" s="49"/>
      <c r="N3088" s="49"/>
      <c r="O3088" s="12"/>
      <c r="P3088" s="12"/>
      <c r="Q3088" s="12"/>
      <c r="R3088" s="12"/>
      <c r="S3088" s="12"/>
      <c r="T3088" s="12"/>
    </row>
    <row r="3089" spans="1:20" s="1" customFormat="1" x14ac:dyDescent="0.4">
      <c r="A3089" s="12"/>
      <c r="B3089" s="12"/>
      <c r="C3089" s="42"/>
      <c r="D3089" s="12"/>
      <c r="E3089" s="12"/>
      <c r="F3089" s="12"/>
      <c r="G3089" s="12"/>
      <c r="H3089" s="12"/>
      <c r="I3089" s="12"/>
      <c r="J3089" s="12"/>
      <c r="K3089" s="12"/>
      <c r="L3089" s="12"/>
      <c r="M3089" s="49"/>
      <c r="N3089" s="49"/>
      <c r="O3089" s="12"/>
      <c r="P3089" s="12"/>
      <c r="Q3089" s="12"/>
      <c r="R3089" s="12"/>
      <c r="S3089" s="12"/>
      <c r="T3089" s="12"/>
    </row>
    <row r="3090" spans="1:20" s="1" customFormat="1" x14ac:dyDescent="0.4">
      <c r="A3090" s="12"/>
      <c r="B3090" s="12"/>
      <c r="C3090" s="42"/>
      <c r="D3090" s="12"/>
      <c r="E3090" s="12"/>
      <c r="F3090" s="12"/>
      <c r="G3090" s="12"/>
      <c r="H3090" s="12"/>
      <c r="I3090" s="12"/>
      <c r="J3090" s="12"/>
      <c r="K3090" s="12"/>
      <c r="L3090" s="12"/>
      <c r="M3090" s="49"/>
      <c r="N3090" s="49"/>
      <c r="O3090" s="12"/>
      <c r="P3090" s="12"/>
      <c r="Q3090" s="12"/>
      <c r="R3090" s="12"/>
      <c r="S3090" s="12"/>
      <c r="T3090" s="12"/>
    </row>
    <row r="3091" spans="1:20" s="1" customFormat="1" x14ac:dyDescent="0.4">
      <c r="A3091" s="12"/>
      <c r="B3091" s="12"/>
      <c r="C3091" s="42"/>
      <c r="D3091" s="12"/>
      <c r="E3091" s="12"/>
      <c r="F3091" s="12"/>
      <c r="G3091" s="12"/>
      <c r="H3091" s="12"/>
      <c r="I3091" s="12"/>
      <c r="J3091" s="12"/>
      <c r="K3091" s="12"/>
      <c r="L3091" s="12"/>
      <c r="M3091" s="49"/>
      <c r="N3091" s="49"/>
      <c r="O3091" s="12"/>
      <c r="P3091" s="12"/>
      <c r="Q3091" s="12"/>
      <c r="R3091" s="12"/>
      <c r="S3091" s="12"/>
      <c r="T3091" s="12"/>
    </row>
    <row r="3092" spans="1:20" s="1" customFormat="1" x14ac:dyDescent="0.4">
      <c r="A3092" s="12"/>
      <c r="B3092" s="12"/>
      <c r="C3092" s="42"/>
      <c r="D3092" s="12"/>
      <c r="E3092" s="12"/>
      <c r="F3092" s="12"/>
      <c r="G3092" s="12"/>
      <c r="H3092" s="12"/>
      <c r="I3092" s="12"/>
      <c r="J3092" s="12"/>
      <c r="K3092" s="12"/>
      <c r="L3092" s="12"/>
      <c r="M3092" s="49"/>
      <c r="N3092" s="49"/>
      <c r="O3092" s="12"/>
      <c r="P3092" s="12"/>
      <c r="Q3092" s="12"/>
      <c r="R3092" s="12"/>
      <c r="S3092" s="12"/>
      <c r="T3092" s="12"/>
    </row>
    <row r="3093" spans="1:20" s="1" customFormat="1" x14ac:dyDescent="0.4">
      <c r="A3093" s="12"/>
      <c r="B3093" s="12"/>
      <c r="C3093" s="42"/>
      <c r="D3093" s="12"/>
      <c r="E3093" s="12"/>
      <c r="F3093" s="12"/>
      <c r="G3093" s="12"/>
      <c r="H3093" s="12"/>
      <c r="I3093" s="12"/>
      <c r="J3093" s="12"/>
      <c r="K3093" s="12"/>
      <c r="L3093" s="12"/>
      <c r="M3093" s="49"/>
      <c r="N3093" s="49"/>
      <c r="O3093" s="12"/>
      <c r="P3093" s="12"/>
      <c r="Q3093" s="12"/>
      <c r="R3093" s="12"/>
      <c r="S3093" s="12"/>
      <c r="T3093" s="12"/>
    </row>
    <row r="3094" spans="1:20" s="1" customFormat="1" x14ac:dyDescent="0.4">
      <c r="A3094" s="12"/>
      <c r="B3094" s="12"/>
      <c r="C3094" s="42"/>
      <c r="D3094" s="12"/>
      <c r="E3094" s="12"/>
      <c r="F3094" s="12"/>
      <c r="G3094" s="12"/>
      <c r="H3094" s="12"/>
      <c r="I3094" s="12"/>
      <c r="J3094" s="12"/>
      <c r="K3094" s="12"/>
      <c r="L3094" s="12"/>
      <c r="M3094" s="49"/>
      <c r="N3094" s="49"/>
      <c r="O3094" s="12"/>
      <c r="P3094" s="12"/>
      <c r="Q3094" s="12"/>
      <c r="R3094" s="12"/>
      <c r="S3094" s="12"/>
      <c r="T3094" s="12"/>
    </row>
    <row r="3095" spans="1:20" s="1" customFormat="1" x14ac:dyDescent="0.4">
      <c r="A3095" s="12"/>
      <c r="B3095" s="12"/>
      <c r="C3095" s="42"/>
      <c r="D3095" s="12"/>
      <c r="E3095" s="12"/>
      <c r="F3095" s="12"/>
      <c r="G3095" s="12"/>
      <c r="H3095" s="12"/>
      <c r="I3095" s="12"/>
      <c r="J3095" s="12"/>
      <c r="K3095" s="12"/>
      <c r="L3095" s="12"/>
      <c r="M3095" s="49"/>
      <c r="N3095" s="49"/>
      <c r="O3095" s="12"/>
      <c r="P3095" s="12"/>
      <c r="Q3095" s="12"/>
      <c r="R3095" s="12"/>
      <c r="S3095" s="12"/>
      <c r="T3095" s="12"/>
    </row>
    <row r="3096" spans="1:20" s="1" customFormat="1" x14ac:dyDescent="0.4">
      <c r="A3096" s="12"/>
      <c r="B3096" s="12"/>
      <c r="C3096" s="42"/>
      <c r="D3096" s="12"/>
      <c r="E3096" s="12"/>
      <c r="F3096" s="12"/>
      <c r="G3096" s="12"/>
      <c r="H3096" s="12"/>
      <c r="I3096" s="12"/>
      <c r="J3096" s="12"/>
      <c r="K3096" s="12"/>
      <c r="L3096" s="12"/>
      <c r="M3096" s="49"/>
      <c r="N3096" s="49"/>
      <c r="O3096" s="12"/>
      <c r="P3096" s="12"/>
      <c r="Q3096" s="12"/>
      <c r="R3096" s="12"/>
      <c r="S3096" s="12"/>
      <c r="T3096" s="12"/>
    </row>
    <row r="3097" spans="1:20" s="1" customFormat="1" x14ac:dyDescent="0.4">
      <c r="A3097" s="12"/>
      <c r="B3097" s="12"/>
      <c r="C3097" s="42"/>
      <c r="D3097" s="12"/>
      <c r="E3097" s="12"/>
      <c r="F3097" s="12"/>
      <c r="G3097" s="12"/>
      <c r="H3097" s="12"/>
      <c r="I3097" s="12"/>
      <c r="J3097" s="12"/>
      <c r="K3097" s="12"/>
      <c r="L3097" s="12"/>
      <c r="M3097" s="49"/>
      <c r="N3097" s="49"/>
      <c r="O3097" s="12"/>
      <c r="P3097" s="12"/>
      <c r="Q3097" s="12"/>
      <c r="R3097" s="12"/>
      <c r="S3097" s="12"/>
      <c r="T3097" s="12"/>
    </row>
    <row r="3098" spans="1:20" s="1" customFormat="1" x14ac:dyDescent="0.4">
      <c r="A3098" s="12"/>
      <c r="B3098" s="12"/>
      <c r="C3098" s="42"/>
      <c r="D3098" s="12"/>
      <c r="E3098" s="12"/>
      <c r="F3098" s="12"/>
      <c r="G3098" s="12"/>
      <c r="H3098" s="12"/>
      <c r="I3098" s="12"/>
      <c r="J3098" s="12"/>
      <c r="K3098" s="12"/>
      <c r="L3098" s="12"/>
      <c r="M3098" s="49"/>
      <c r="N3098" s="49"/>
      <c r="O3098" s="12"/>
      <c r="P3098" s="12"/>
      <c r="Q3098" s="12"/>
      <c r="R3098" s="12"/>
      <c r="S3098" s="12"/>
      <c r="T3098" s="12"/>
    </row>
    <row r="3099" spans="1:20" s="1" customFormat="1" x14ac:dyDescent="0.4">
      <c r="A3099" s="12"/>
      <c r="B3099" s="12"/>
      <c r="C3099" s="42"/>
      <c r="D3099" s="12"/>
      <c r="E3099" s="12"/>
      <c r="F3099" s="12"/>
      <c r="G3099" s="12"/>
      <c r="H3099" s="12"/>
      <c r="I3099" s="12"/>
      <c r="J3099" s="12"/>
      <c r="K3099" s="12"/>
      <c r="L3099" s="12"/>
      <c r="M3099" s="49"/>
      <c r="N3099" s="49"/>
      <c r="O3099" s="12"/>
      <c r="P3099" s="12"/>
      <c r="Q3099" s="12"/>
      <c r="R3099" s="12"/>
      <c r="S3099" s="12"/>
      <c r="T3099" s="12"/>
    </row>
    <row r="3100" spans="1:20" s="1" customFormat="1" x14ac:dyDescent="0.4">
      <c r="A3100" s="12"/>
      <c r="B3100" s="12"/>
      <c r="C3100" s="42"/>
      <c r="D3100" s="12"/>
      <c r="E3100" s="12"/>
      <c r="F3100" s="12"/>
      <c r="G3100" s="12"/>
      <c r="H3100" s="12"/>
      <c r="I3100" s="12"/>
      <c r="J3100" s="12"/>
      <c r="K3100" s="12"/>
      <c r="L3100" s="12"/>
      <c r="M3100" s="49"/>
      <c r="N3100" s="49"/>
      <c r="O3100" s="12"/>
      <c r="P3100" s="12"/>
      <c r="Q3100" s="12"/>
      <c r="R3100" s="12"/>
      <c r="S3100" s="12"/>
      <c r="T3100" s="12"/>
    </row>
    <row r="3101" spans="1:20" s="1" customFormat="1" x14ac:dyDescent="0.4">
      <c r="A3101" s="12"/>
      <c r="B3101" s="12"/>
      <c r="C3101" s="42"/>
      <c r="D3101" s="12"/>
      <c r="E3101" s="12"/>
      <c r="F3101" s="12"/>
      <c r="G3101" s="12"/>
      <c r="H3101" s="12"/>
      <c r="I3101" s="12"/>
      <c r="J3101" s="12"/>
      <c r="K3101" s="12"/>
      <c r="L3101" s="12"/>
      <c r="M3101" s="49"/>
      <c r="N3101" s="49"/>
      <c r="O3101" s="12"/>
      <c r="P3101" s="12"/>
      <c r="Q3101" s="12"/>
      <c r="R3101" s="12"/>
      <c r="S3101" s="12"/>
      <c r="T3101" s="12"/>
    </row>
    <row r="3102" spans="1:20" s="1" customFormat="1" x14ac:dyDescent="0.4">
      <c r="A3102" s="12"/>
      <c r="B3102" s="12"/>
      <c r="C3102" s="42"/>
      <c r="D3102" s="12"/>
      <c r="E3102" s="12"/>
      <c r="F3102" s="12"/>
      <c r="G3102" s="12"/>
      <c r="H3102" s="12"/>
      <c r="I3102" s="12"/>
      <c r="J3102" s="12"/>
      <c r="K3102" s="12"/>
      <c r="L3102" s="12"/>
      <c r="M3102" s="49"/>
      <c r="N3102" s="49"/>
      <c r="O3102" s="12"/>
      <c r="P3102" s="12"/>
      <c r="Q3102" s="12"/>
      <c r="R3102" s="12"/>
      <c r="S3102" s="12"/>
      <c r="T3102" s="12"/>
    </row>
    <row r="3103" spans="1:20" s="1" customFormat="1" x14ac:dyDescent="0.4">
      <c r="A3103" s="12"/>
      <c r="B3103" s="12"/>
      <c r="C3103" s="42"/>
      <c r="D3103" s="12"/>
      <c r="E3103" s="12"/>
      <c r="F3103" s="12"/>
      <c r="G3103" s="12"/>
      <c r="H3103" s="12"/>
      <c r="I3103" s="12"/>
      <c r="J3103" s="12"/>
      <c r="K3103" s="12"/>
      <c r="L3103" s="12"/>
      <c r="M3103" s="49"/>
      <c r="N3103" s="49"/>
      <c r="O3103" s="12"/>
      <c r="P3103" s="12"/>
      <c r="Q3103" s="12"/>
      <c r="R3103" s="12"/>
      <c r="S3103" s="12"/>
      <c r="T3103" s="12"/>
    </row>
    <row r="3104" spans="1:20" s="1" customFormat="1" x14ac:dyDescent="0.4">
      <c r="A3104" s="12"/>
      <c r="B3104" s="12"/>
      <c r="C3104" s="42"/>
      <c r="D3104" s="12"/>
      <c r="E3104" s="12"/>
      <c r="F3104" s="12"/>
      <c r="G3104" s="12"/>
      <c r="H3104" s="12"/>
      <c r="I3104" s="12"/>
      <c r="J3104" s="12"/>
      <c r="K3104" s="12"/>
      <c r="L3104" s="12"/>
      <c r="M3104" s="49"/>
      <c r="N3104" s="49"/>
      <c r="O3104" s="12"/>
      <c r="P3104" s="12"/>
      <c r="Q3104" s="12"/>
      <c r="R3104" s="12"/>
      <c r="S3104" s="12"/>
      <c r="T3104" s="12"/>
    </row>
    <row r="3105" spans="1:20" s="1" customFormat="1" x14ac:dyDescent="0.4">
      <c r="A3105" s="12"/>
      <c r="B3105" s="12"/>
      <c r="C3105" s="42"/>
      <c r="D3105" s="12"/>
      <c r="E3105" s="12"/>
      <c r="F3105" s="12"/>
      <c r="G3105" s="12"/>
      <c r="H3105" s="12"/>
      <c r="I3105" s="12"/>
      <c r="J3105" s="12"/>
      <c r="K3105" s="12"/>
      <c r="L3105" s="12"/>
      <c r="M3105" s="49"/>
      <c r="N3105" s="49"/>
      <c r="O3105" s="12"/>
      <c r="P3105" s="12"/>
      <c r="Q3105" s="12"/>
      <c r="R3105" s="12"/>
      <c r="S3105" s="12"/>
      <c r="T3105" s="12"/>
    </row>
    <row r="3106" spans="1:20" s="1" customFormat="1" x14ac:dyDescent="0.4">
      <c r="A3106" s="12"/>
      <c r="B3106" s="12"/>
      <c r="C3106" s="42"/>
      <c r="D3106" s="12"/>
      <c r="E3106" s="12"/>
      <c r="F3106" s="12"/>
      <c r="G3106" s="12"/>
      <c r="H3106" s="12"/>
      <c r="I3106" s="12"/>
      <c r="J3106" s="12"/>
      <c r="K3106" s="12"/>
      <c r="L3106" s="12"/>
      <c r="M3106" s="49"/>
      <c r="N3106" s="49"/>
      <c r="O3106" s="12"/>
      <c r="P3106" s="12"/>
      <c r="Q3106" s="12"/>
      <c r="R3106" s="12"/>
      <c r="S3106" s="12"/>
      <c r="T3106" s="12"/>
    </row>
    <row r="3107" spans="1:20" s="1" customFormat="1" x14ac:dyDescent="0.4">
      <c r="A3107" s="12"/>
      <c r="B3107" s="12"/>
      <c r="C3107" s="42"/>
      <c r="D3107" s="12"/>
      <c r="E3107" s="12"/>
      <c r="F3107" s="12"/>
      <c r="G3107" s="12"/>
      <c r="H3107" s="12"/>
      <c r="I3107" s="12"/>
      <c r="J3107" s="12"/>
      <c r="K3107" s="12"/>
      <c r="L3107" s="12"/>
      <c r="M3107" s="49"/>
      <c r="N3107" s="49"/>
      <c r="O3107" s="12"/>
      <c r="P3107" s="12"/>
      <c r="Q3107" s="12"/>
      <c r="R3107" s="12"/>
      <c r="S3107" s="12"/>
      <c r="T3107" s="12"/>
    </row>
    <row r="3108" spans="1:20" s="1" customFormat="1" x14ac:dyDescent="0.4">
      <c r="A3108" s="12"/>
      <c r="B3108" s="12"/>
      <c r="C3108" s="42"/>
      <c r="D3108" s="12"/>
      <c r="E3108" s="12"/>
      <c r="F3108" s="12"/>
      <c r="G3108" s="12"/>
      <c r="H3108" s="12"/>
      <c r="I3108" s="12"/>
      <c r="J3108" s="12"/>
      <c r="K3108" s="12"/>
      <c r="L3108" s="12"/>
      <c r="M3108" s="49"/>
      <c r="N3108" s="49"/>
      <c r="O3108" s="12"/>
      <c r="P3108" s="12"/>
      <c r="Q3108" s="12"/>
      <c r="R3108" s="12"/>
      <c r="S3108" s="12"/>
      <c r="T3108" s="12"/>
    </row>
    <row r="3109" spans="1:20" s="1" customFormat="1" x14ac:dyDescent="0.4">
      <c r="A3109" s="12"/>
      <c r="B3109" s="12"/>
      <c r="C3109" s="42"/>
      <c r="D3109" s="12"/>
      <c r="E3109" s="12"/>
      <c r="F3109" s="12"/>
      <c r="G3109" s="12"/>
      <c r="H3109" s="12"/>
      <c r="I3109" s="12"/>
      <c r="J3109" s="12"/>
      <c r="K3109" s="12"/>
      <c r="L3109" s="12"/>
      <c r="M3109" s="49"/>
      <c r="N3109" s="49"/>
      <c r="O3109" s="12"/>
      <c r="P3109" s="12"/>
      <c r="Q3109" s="12"/>
      <c r="R3109" s="12"/>
      <c r="S3109" s="12"/>
      <c r="T3109" s="12"/>
    </row>
    <row r="3110" spans="1:20" s="1" customFormat="1" x14ac:dyDescent="0.4">
      <c r="A3110" s="12"/>
      <c r="B3110" s="12"/>
      <c r="C3110" s="42"/>
      <c r="D3110" s="12"/>
      <c r="E3110" s="12"/>
      <c r="F3110" s="12"/>
      <c r="G3110" s="12"/>
      <c r="H3110" s="12"/>
      <c r="I3110" s="12"/>
      <c r="J3110" s="12"/>
      <c r="K3110" s="12"/>
      <c r="L3110" s="12"/>
      <c r="M3110" s="49"/>
      <c r="N3110" s="49"/>
      <c r="O3110" s="12"/>
      <c r="P3110" s="12"/>
      <c r="Q3110" s="12"/>
      <c r="R3110" s="12"/>
      <c r="S3110" s="12"/>
      <c r="T3110" s="12"/>
    </row>
    <row r="3111" spans="1:20" s="1" customFormat="1" x14ac:dyDescent="0.4">
      <c r="A3111" s="12"/>
      <c r="B3111" s="12"/>
      <c r="C3111" s="42"/>
      <c r="D3111" s="12"/>
      <c r="E3111" s="12"/>
      <c r="F3111" s="12"/>
      <c r="G3111" s="12"/>
      <c r="H3111" s="12"/>
      <c r="I3111" s="12"/>
      <c r="J3111" s="12"/>
      <c r="K3111" s="12"/>
      <c r="L3111" s="12"/>
      <c r="M3111" s="49"/>
      <c r="N3111" s="49"/>
      <c r="O3111" s="12"/>
      <c r="P3111" s="12"/>
      <c r="Q3111" s="12"/>
      <c r="R3111" s="12"/>
      <c r="S3111" s="12"/>
      <c r="T3111" s="12"/>
    </row>
    <row r="3112" spans="1:20" s="1" customFormat="1" x14ac:dyDescent="0.4">
      <c r="A3112" s="12"/>
      <c r="B3112" s="12"/>
      <c r="C3112" s="42"/>
      <c r="D3112" s="12"/>
      <c r="E3112" s="12"/>
      <c r="F3112" s="12"/>
      <c r="G3112" s="12"/>
      <c r="H3112" s="12"/>
      <c r="I3112" s="12"/>
      <c r="J3112" s="12"/>
      <c r="K3112" s="12"/>
      <c r="L3112" s="12"/>
      <c r="M3112" s="49"/>
      <c r="N3112" s="49"/>
      <c r="O3112" s="12"/>
      <c r="P3112" s="12"/>
      <c r="Q3112" s="12"/>
      <c r="R3112" s="12"/>
      <c r="S3112" s="12"/>
      <c r="T3112" s="12"/>
    </row>
    <row r="3113" spans="1:20" s="1" customFormat="1" x14ac:dyDescent="0.4">
      <c r="A3113" s="12"/>
      <c r="B3113" s="12"/>
      <c r="C3113" s="42"/>
      <c r="D3113" s="12"/>
      <c r="E3113" s="12"/>
      <c r="F3113" s="12"/>
      <c r="G3113" s="12"/>
      <c r="H3113" s="12"/>
      <c r="I3113" s="12"/>
      <c r="J3113" s="12"/>
      <c r="K3113" s="12"/>
      <c r="L3113" s="12"/>
      <c r="M3113" s="49"/>
      <c r="N3113" s="49"/>
      <c r="O3113" s="12"/>
      <c r="P3113" s="12"/>
      <c r="Q3113" s="12"/>
      <c r="R3113" s="12"/>
      <c r="S3113" s="12"/>
      <c r="T3113" s="12"/>
    </row>
    <row r="3114" spans="1:20" s="1" customFormat="1" x14ac:dyDescent="0.4">
      <c r="A3114" s="12"/>
      <c r="B3114" s="12"/>
      <c r="C3114" s="42"/>
      <c r="D3114" s="12"/>
      <c r="E3114" s="12"/>
      <c r="F3114" s="12"/>
      <c r="G3114" s="12"/>
      <c r="H3114" s="12"/>
      <c r="I3114" s="12"/>
      <c r="J3114" s="12"/>
      <c r="K3114" s="12"/>
      <c r="L3114" s="12"/>
      <c r="M3114" s="49"/>
      <c r="N3114" s="49"/>
      <c r="O3114" s="12"/>
      <c r="P3114" s="12"/>
      <c r="Q3114" s="12"/>
      <c r="R3114" s="12"/>
      <c r="S3114" s="12"/>
      <c r="T3114" s="12"/>
    </row>
    <row r="3115" spans="1:20" s="1" customFormat="1" x14ac:dyDescent="0.4">
      <c r="A3115" s="12"/>
      <c r="B3115" s="12"/>
      <c r="C3115" s="42"/>
      <c r="D3115" s="12"/>
      <c r="E3115" s="12"/>
      <c r="F3115" s="12"/>
      <c r="G3115" s="12"/>
      <c r="H3115" s="12"/>
      <c r="I3115" s="12"/>
      <c r="J3115" s="12"/>
      <c r="K3115" s="12"/>
      <c r="L3115" s="12"/>
      <c r="M3115" s="49"/>
      <c r="N3115" s="49"/>
      <c r="O3115" s="12"/>
      <c r="P3115" s="12"/>
      <c r="Q3115" s="12"/>
      <c r="R3115" s="12"/>
      <c r="S3115" s="12"/>
      <c r="T3115" s="12"/>
    </row>
    <row r="3116" spans="1:20" s="1" customFormat="1" x14ac:dyDescent="0.4">
      <c r="A3116" s="12"/>
      <c r="B3116" s="12"/>
      <c r="C3116" s="42"/>
      <c r="D3116" s="12"/>
      <c r="E3116" s="12"/>
      <c r="F3116" s="12"/>
      <c r="G3116" s="12"/>
      <c r="H3116" s="12"/>
      <c r="I3116" s="12"/>
      <c r="J3116" s="12"/>
      <c r="K3116" s="12"/>
      <c r="L3116" s="12"/>
      <c r="M3116" s="49"/>
      <c r="N3116" s="49"/>
      <c r="O3116" s="12"/>
      <c r="P3116" s="12"/>
      <c r="Q3116" s="12"/>
      <c r="R3116" s="12"/>
      <c r="S3116" s="12"/>
      <c r="T3116" s="12"/>
    </row>
    <row r="3117" spans="1:20" s="1" customFormat="1" x14ac:dyDescent="0.4">
      <c r="A3117" s="12"/>
      <c r="B3117" s="12"/>
      <c r="C3117" s="42"/>
      <c r="D3117" s="12"/>
      <c r="E3117" s="12"/>
      <c r="F3117" s="12"/>
      <c r="G3117" s="12"/>
      <c r="H3117" s="12"/>
      <c r="I3117" s="12"/>
      <c r="J3117" s="12"/>
      <c r="K3117" s="12"/>
      <c r="L3117" s="12"/>
      <c r="M3117" s="49"/>
      <c r="N3117" s="49"/>
      <c r="O3117" s="12"/>
      <c r="P3117" s="12"/>
      <c r="Q3117" s="12"/>
      <c r="R3117" s="12"/>
      <c r="S3117" s="12"/>
      <c r="T3117" s="12"/>
    </row>
    <row r="3118" spans="1:20" s="1" customFormat="1" x14ac:dyDescent="0.4">
      <c r="A3118" s="12"/>
      <c r="B3118" s="12"/>
      <c r="C3118" s="42"/>
      <c r="D3118" s="12"/>
      <c r="E3118" s="12"/>
      <c r="F3118" s="12"/>
      <c r="G3118" s="12"/>
      <c r="H3118" s="12"/>
      <c r="I3118" s="12"/>
      <c r="J3118" s="12"/>
      <c r="K3118" s="12"/>
      <c r="L3118" s="12"/>
      <c r="M3118" s="49"/>
      <c r="N3118" s="49"/>
      <c r="O3118" s="12"/>
      <c r="P3118" s="12"/>
      <c r="Q3118" s="12"/>
      <c r="R3118" s="12"/>
      <c r="S3118" s="12"/>
      <c r="T3118" s="12"/>
    </row>
    <row r="3119" spans="1:20" s="1" customFormat="1" x14ac:dyDescent="0.4">
      <c r="A3119" s="12"/>
      <c r="B3119" s="12"/>
      <c r="C3119" s="42"/>
      <c r="D3119" s="12"/>
      <c r="E3119" s="12"/>
      <c r="F3119" s="12"/>
      <c r="G3119" s="12"/>
      <c r="H3119" s="12"/>
      <c r="I3119" s="12"/>
      <c r="J3119" s="12"/>
      <c r="K3119" s="12"/>
      <c r="L3119" s="12"/>
      <c r="M3119" s="49"/>
      <c r="N3119" s="49"/>
      <c r="O3119" s="12"/>
      <c r="P3119" s="12"/>
      <c r="Q3119" s="12"/>
      <c r="R3119" s="12"/>
      <c r="S3119" s="12"/>
      <c r="T3119" s="12"/>
    </row>
    <row r="3120" spans="1:20" s="1" customFormat="1" x14ac:dyDescent="0.4">
      <c r="A3120" s="12"/>
      <c r="B3120" s="12"/>
      <c r="C3120" s="42"/>
      <c r="D3120" s="12"/>
      <c r="E3120" s="12"/>
      <c r="F3120" s="12"/>
      <c r="G3120" s="12"/>
      <c r="H3120" s="12"/>
      <c r="I3120" s="12"/>
      <c r="J3120" s="12"/>
      <c r="K3120" s="12"/>
      <c r="L3120" s="12"/>
      <c r="M3120" s="49"/>
      <c r="N3120" s="49"/>
      <c r="O3120" s="12"/>
      <c r="P3120" s="12"/>
      <c r="Q3120" s="12"/>
      <c r="R3120" s="12"/>
      <c r="S3120" s="12"/>
      <c r="T3120" s="12"/>
    </row>
    <row r="3121" spans="1:20" s="1" customFormat="1" x14ac:dyDescent="0.4">
      <c r="A3121" s="12"/>
      <c r="B3121" s="12"/>
      <c r="C3121" s="42"/>
      <c r="D3121" s="12"/>
      <c r="E3121" s="12"/>
      <c r="F3121" s="12"/>
      <c r="G3121" s="12"/>
      <c r="H3121" s="12"/>
      <c r="I3121" s="12"/>
      <c r="J3121" s="12"/>
      <c r="K3121" s="12"/>
      <c r="L3121" s="12"/>
      <c r="M3121" s="49"/>
      <c r="N3121" s="49"/>
      <c r="O3121" s="12"/>
      <c r="P3121" s="12"/>
      <c r="Q3121" s="12"/>
      <c r="R3121" s="12"/>
      <c r="S3121" s="12"/>
      <c r="T3121" s="12"/>
    </row>
    <row r="3122" spans="1:20" s="1" customFormat="1" x14ac:dyDescent="0.4">
      <c r="A3122" s="12"/>
      <c r="B3122" s="12"/>
      <c r="C3122" s="42"/>
      <c r="D3122" s="12"/>
      <c r="E3122" s="12"/>
      <c r="F3122" s="12"/>
      <c r="G3122" s="12"/>
      <c r="H3122" s="12"/>
      <c r="I3122" s="12"/>
      <c r="J3122" s="12"/>
      <c r="K3122" s="12"/>
      <c r="L3122" s="12"/>
      <c r="M3122" s="49"/>
      <c r="N3122" s="49"/>
      <c r="O3122" s="12"/>
      <c r="P3122" s="12"/>
      <c r="Q3122" s="12"/>
      <c r="R3122" s="12"/>
      <c r="S3122" s="12"/>
      <c r="T3122" s="12"/>
    </row>
    <row r="3123" spans="1:20" s="1" customFormat="1" x14ac:dyDescent="0.4">
      <c r="A3123" s="12"/>
      <c r="B3123" s="12"/>
      <c r="C3123" s="42"/>
      <c r="D3123" s="12"/>
      <c r="E3123" s="12"/>
      <c r="F3123" s="12"/>
      <c r="G3123" s="12"/>
      <c r="H3123" s="12"/>
      <c r="I3123" s="12"/>
      <c r="J3123" s="12"/>
      <c r="K3123" s="12"/>
      <c r="L3123" s="12"/>
      <c r="M3123" s="49"/>
      <c r="N3123" s="49"/>
      <c r="O3123" s="12"/>
      <c r="P3123" s="12"/>
      <c r="Q3123" s="12"/>
      <c r="R3123" s="12"/>
      <c r="S3123" s="12"/>
      <c r="T3123" s="12"/>
    </row>
    <row r="3124" spans="1:20" s="1" customFormat="1" x14ac:dyDescent="0.4">
      <c r="A3124" s="12"/>
      <c r="B3124" s="12"/>
      <c r="C3124" s="42"/>
      <c r="D3124" s="12"/>
      <c r="E3124" s="12"/>
      <c r="F3124" s="12"/>
      <c r="G3124" s="12"/>
      <c r="H3124" s="12"/>
      <c r="I3124" s="12"/>
      <c r="J3124" s="12"/>
      <c r="K3124" s="12"/>
      <c r="L3124" s="12"/>
      <c r="M3124" s="49"/>
      <c r="N3124" s="49"/>
      <c r="O3124" s="12"/>
      <c r="P3124" s="12"/>
      <c r="Q3124" s="12"/>
      <c r="R3124" s="12"/>
      <c r="S3124" s="12"/>
      <c r="T3124" s="12"/>
    </row>
    <row r="3125" spans="1:20" s="1" customFormat="1" x14ac:dyDescent="0.4">
      <c r="A3125" s="12"/>
      <c r="B3125" s="12"/>
      <c r="C3125" s="42"/>
      <c r="D3125" s="12"/>
      <c r="E3125" s="12"/>
      <c r="F3125" s="12"/>
      <c r="G3125" s="12"/>
      <c r="H3125" s="12"/>
      <c r="I3125" s="12"/>
      <c r="J3125" s="12"/>
      <c r="K3125" s="12"/>
      <c r="L3125" s="12"/>
      <c r="M3125" s="49"/>
      <c r="N3125" s="49"/>
      <c r="O3125" s="12"/>
      <c r="P3125" s="12"/>
      <c r="Q3125" s="12"/>
      <c r="R3125" s="12"/>
      <c r="S3125" s="12"/>
      <c r="T3125" s="12"/>
    </row>
    <row r="3126" spans="1:20" s="1" customFormat="1" x14ac:dyDescent="0.4">
      <c r="A3126" s="12"/>
      <c r="B3126" s="12"/>
      <c r="C3126" s="42"/>
      <c r="D3126" s="12"/>
      <c r="E3126" s="12"/>
      <c r="F3126" s="12"/>
      <c r="G3126" s="12"/>
      <c r="H3126" s="12"/>
      <c r="I3126" s="12"/>
      <c r="J3126" s="12"/>
      <c r="K3126" s="12"/>
      <c r="L3126" s="12"/>
      <c r="M3126" s="49"/>
      <c r="N3126" s="49"/>
      <c r="O3126" s="12"/>
      <c r="P3126" s="12"/>
      <c r="Q3126" s="12"/>
      <c r="R3126" s="12"/>
      <c r="S3126" s="12"/>
      <c r="T3126" s="12"/>
    </row>
    <row r="3127" spans="1:20" s="1" customFormat="1" x14ac:dyDescent="0.4">
      <c r="A3127" s="12"/>
      <c r="B3127" s="12"/>
      <c r="C3127" s="42"/>
      <c r="D3127" s="12"/>
      <c r="E3127" s="12"/>
      <c r="F3127" s="12"/>
      <c r="G3127" s="12"/>
      <c r="H3127" s="12"/>
      <c r="I3127" s="12"/>
      <c r="J3127" s="12"/>
      <c r="K3127" s="12"/>
      <c r="L3127" s="12"/>
      <c r="M3127" s="49"/>
      <c r="N3127" s="49"/>
      <c r="O3127" s="12"/>
      <c r="P3127" s="12"/>
      <c r="Q3127" s="12"/>
      <c r="R3127" s="12"/>
      <c r="S3127" s="12"/>
      <c r="T3127" s="12"/>
    </row>
    <row r="3128" spans="1:20" s="1" customFormat="1" x14ac:dyDescent="0.4">
      <c r="A3128" s="12"/>
      <c r="B3128" s="12"/>
      <c r="C3128" s="42"/>
      <c r="D3128" s="12"/>
      <c r="E3128" s="12"/>
      <c r="F3128" s="12"/>
      <c r="G3128" s="12"/>
      <c r="H3128" s="12"/>
      <c r="I3128" s="12"/>
      <c r="J3128" s="12"/>
      <c r="K3128" s="12"/>
      <c r="L3128" s="12"/>
      <c r="M3128" s="49"/>
      <c r="N3128" s="49"/>
      <c r="O3128" s="12"/>
      <c r="P3128" s="12"/>
      <c r="Q3128" s="12"/>
      <c r="R3128" s="12"/>
      <c r="S3128" s="12"/>
      <c r="T3128" s="12"/>
    </row>
    <row r="3129" spans="1:20" s="1" customFormat="1" x14ac:dyDescent="0.4">
      <c r="A3129" s="12"/>
      <c r="B3129" s="12"/>
      <c r="C3129" s="42"/>
      <c r="D3129" s="12"/>
      <c r="E3129" s="12"/>
      <c r="F3129" s="12"/>
      <c r="G3129" s="12"/>
      <c r="H3129" s="12"/>
      <c r="I3129" s="12"/>
      <c r="J3129" s="12"/>
      <c r="K3129" s="12"/>
      <c r="L3129" s="12"/>
      <c r="M3129" s="49"/>
      <c r="N3129" s="49"/>
      <c r="O3129" s="12"/>
      <c r="P3129" s="12"/>
      <c r="Q3129" s="12"/>
      <c r="R3129" s="12"/>
      <c r="S3129" s="12"/>
      <c r="T3129" s="12"/>
    </row>
    <row r="3130" spans="1:20" s="1" customFormat="1" x14ac:dyDescent="0.4">
      <c r="A3130" s="12"/>
      <c r="B3130" s="12"/>
      <c r="C3130" s="42"/>
      <c r="D3130" s="12"/>
      <c r="E3130" s="12"/>
      <c r="F3130" s="12"/>
      <c r="G3130" s="12"/>
      <c r="H3130" s="12"/>
      <c r="I3130" s="12"/>
      <c r="J3130" s="12"/>
      <c r="K3130" s="12"/>
      <c r="L3130" s="12"/>
      <c r="M3130" s="49"/>
      <c r="N3130" s="49"/>
      <c r="O3130" s="12"/>
      <c r="P3130" s="12"/>
      <c r="Q3130" s="12"/>
      <c r="R3130" s="12"/>
      <c r="S3130" s="12"/>
      <c r="T3130" s="12"/>
    </row>
    <row r="3131" spans="1:20" s="1" customFormat="1" x14ac:dyDescent="0.4">
      <c r="A3131" s="12"/>
      <c r="B3131" s="12"/>
      <c r="C3131" s="42"/>
      <c r="D3131" s="12"/>
      <c r="E3131" s="12"/>
      <c r="F3131" s="12"/>
      <c r="G3131" s="12"/>
      <c r="H3131" s="12"/>
      <c r="I3131" s="12"/>
      <c r="J3131" s="12"/>
      <c r="K3131" s="12"/>
      <c r="L3131" s="12"/>
      <c r="M3131" s="49"/>
      <c r="N3131" s="49"/>
      <c r="O3131" s="12"/>
      <c r="P3131" s="12"/>
      <c r="Q3131" s="12"/>
      <c r="R3131" s="12"/>
      <c r="S3131" s="12"/>
      <c r="T3131" s="12"/>
    </row>
    <row r="3132" spans="1:20" s="1" customFormat="1" x14ac:dyDescent="0.4">
      <c r="A3132" s="12"/>
      <c r="B3132" s="12"/>
      <c r="C3132" s="42"/>
      <c r="D3132" s="12"/>
      <c r="E3132" s="12"/>
      <c r="F3132" s="12"/>
      <c r="G3132" s="12"/>
      <c r="H3132" s="12"/>
      <c r="I3132" s="12"/>
      <c r="J3132" s="12"/>
      <c r="K3132" s="12"/>
      <c r="L3132" s="12"/>
      <c r="M3132" s="49"/>
      <c r="N3132" s="49"/>
      <c r="O3132" s="12"/>
      <c r="P3132" s="12"/>
      <c r="Q3132" s="12"/>
      <c r="R3132" s="12"/>
      <c r="S3132" s="12"/>
      <c r="T3132" s="12"/>
    </row>
    <row r="3133" spans="1:20" s="1" customFormat="1" x14ac:dyDescent="0.4">
      <c r="A3133" s="12"/>
      <c r="B3133" s="12"/>
      <c r="C3133" s="42"/>
      <c r="D3133" s="12"/>
      <c r="E3133" s="12"/>
      <c r="F3133" s="12"/>
      <c r="G3133" s="12"/>
      <c r="H3133" s="12"/>
      <c r="I3133" s="12"/>
      <c r="J3133" s="12"/>
      <c r="K3133" s="12"/>
      <c r="L3133" s="12"/>
      <c r="M3133" s="49"/>
      <c r="N3133" s="49"/>
      <c r="O3133" s="12"/>
      <c r="P3133" s="12"/>
      <c r="Q3133" s="12"/>
      <c r="R3133" s="12"/>
      <c r="S3133" s="12"/>
      <c r="T3133" s="12"/>
    </row>
    <row r="3134" spans="1:20" s="1" customFormat="1" x14ac:dyDescent="0.4">
      <c r="A3134" s="12"/>
      <c r="B3134" s="12"/>
      <c r="C3134" s="42"/>
      <c r="D3134" s="12"/>
      <c r="E3134" s="12"/>
      <c r="F3134" s="12"/>
      <c r="G3134" s="12"/>
      <c r="H3134" s="12"/>
      <c r="I3134" s="12"/>
      <c r="J3134" s="12"/>
      <c r="K3134" s="12"/>
      <c r="L3134" s="12"/>
      <c r="M3134" s="49"/>
      <c r="N3134" s="49"/>
      <c r="O3134" s="12"/>
      <c r="P3134" s="12"/>
      <c r="Q3134" s="12"/>
      <c r="R3134" s="12"/>
      <c r="S3134" s="12"/>
      <c r="T3134" s="12"/>
    </row>
    <row r="3135" spans="1:20" s="1" customFormat="1" x14ac:dyDescent="0.4">
      <c r="A3135" s="12"/>
      <c r="B3135" s="12"/>
      <c r="C3135" s="42"/>
      <c r="D3135" s="12"/>
      <c r="E3135" s="12"/>
      <c r="F3135" s="12"/>
      <c r="G3135" s="12"/>
      <c r="H3135" s="12"/>
      <c r="I3135" s="12"/>
      <c r="J3135" s="12"/>
      <c r="K3135" s="12"/>
      <c r="L3135" s="12"/>
      <c r="M3135" s="49"/>
      <c r="N3135" s="49"/>
      <c r="O3135" s="12"/>
      <c r="P3135" s="12"/>
      <c r="Q3135" s="12"/>
      <c r="R3135" s="12"/>
      <c r="S3135" s="12"/>
      <c r="T3135" s="12"/>
    </row>
    <row r="3136" spans="1:20" s="1" customFormat="1" x14ac:dyDescent="0.4">
      <c r="A3136" s="12"/>
      <c r="B3136" s="12"/>
      <c r="C3136" s="42"/>
      <c r="D3136" s="12"/>
      <c r="E3136" s="12"/>
      <c r="F3136" s="12"/>
      <c r="G3136" s="12"/>
      <c r="H3136" s="12"/>
      <c r="I3136" s="12"/>
      <c r="J3136" s="12"/>
      <c r="K3136" s="12"/>
      <c r="L3136" s="12"/>
      <c r="M3136" s="49"/>
      <c r="N3136" s="49"/>
      <c r="O3136" s="12"/>
      <c r="P3136" s="12"/>
      <c r="Q3136" s="12"/>
      <c r="R3136" s="12"/>
      <c r="S3136" s="12"/>
      <c r="T3136" s="12"/>
    </row>
    <row r="3137" spans="1:20" s="1" customFormat="1" x14ac:dyDescent="0.4">
      <c r="A3137" s="12"/>
      <c r="B3137" s="12"/>
      <c r="C3137" s="42"/>
      <c r="D3137" s="12"/>
      <c r="E3137" s="12"/>
      <c r="F3137" s="12"/>
      <c r="G3137" s="12"/>
      <c r="H3137" s="12"/>
      <c r="I3137" s="12"/>
      <c r="J3137" s="12"/>
      <c r="K3137" s="12"/>
      <c r="L3137" s="12"/>
      <c r="M3137" s="49"/>
      <c r="N3137" s="49"/>
      <c r="O3137" s="12"/>
      <c r="P3137" s="12"/>
      <c r="Q3137" s="12"/>
      <c r="R3137" s="12"/>
      <c r="S3137" s="12"/>
      <c r="T3137" s="12"/>
    </row>
    <row r="3138" spans="1:20" s="1" customFormat="1" x14ac:dyDescent="0.4">
      <c r="A3138" s="12"/>
      <c r="B3138" s="12"/>
      <c r="C3138" s="42"/>
      <c r="D3138" s="12"/>
      <c r="E3138" s="12"/>
      <c r="F3138" s="12"/>
      <c r="G3138" s="12"/>
      <c r="H3138" s="12"/>
      <c r="I3138" s="12"/>
      <c r="J3138" s="12"/>
      <c r="K3138" s="12"/>
      <c r="L3138" s="12"/>
      <c r="M3138" s="49"/>
      <c r="N3138" s="49"/>
      <c r="O3138" s="12"/>
      <c r="P3138" s="12"/>
      <c r="Q3138" s="12"/>
      <c r="R3138" s="12"/>
      <c r="S3138" s="12"/>
      <c r="T3138" s="12"/>
    </row>
    <row r="3139" spans="1:20" s="1" customFormat="1" x14ac:dyDescent="0.4">
      <c r="A3139" s="12"/>
      <c r="B3139" s="12"/>
      <c r="C3139" s="42"/>
      <c r="D3139" s="12"/>
      <c r="E3139" s="12"/>
      <c r="F3139" s="12"/>
      <c r="G3139" s="12"/>
      <c r="H3139" s="12"/>
      <c r="I3139" s="12"/>
      <c r="J3139" s="12"/>
      <c r="K3139" s="12"/>
      <c r="L3139" s="12"/>
      <c r="M3139" s="49"/>
      <c r="N3139" s="49"/>
      <c r="O3139" s="12"/>
      <c r="P3139" s="12"/>
      <c r="Q3139" s="12"/>
      <c r="R3139" s="12"/>
      <c r="S3139" s="12"/>
      <c r="T3139" s="12"/>
    </row>
    <row r="3140" spans="1:20" s="1" customFormat="1" x14ac:dyDescent="0.4">
      <c r="A3140" s="12"/>
      <c r="B3140" s="12"/>
      <c r="C3140" s="42"/>
      <c r="D3140" s="12"/>
      <c r="E3140" s="12"/>
      <c r="F3140" s="12"/>
      <c r="G3140" s="12"/>
      <c r="H3140" s="12"/>
      <c r="I3140" s="12"/>
      <c r="J3140" s="12"/>
      <c r="K3140" s="12"/>
      <c r="L3140" s="12"/>
      <c r="M3140" s="49"/>
      <c r="N3140" s="49"/>
      <c r="O3140" s="12"/>
      <c r="P3140" s="12"/>
      <c r="Q3140" s="12"/>
      <c r="R3140" s="12"/>
      <c r="S3140" s="12"/>
      <c r="T3140" s="12"/>
    </row>
    <row r="3141" spans="1:20" s="1" customFormat="1" x14ac:dyDescent="0.4">
      <c r="A3141" s="12"/>
      <c r="B3141" s="12"/>
      <c r="C3141" s="42"/>
      <c r="D3141" s="12"/>
      <c r="E3141" s="12"/>
      <c r="F3141" s="12"/>
      <c r="G3141" s="12"/>
      <c r="H3141" s="12"/>
      <c r="I3141" s="12"/>
      <c r="J3141" s="12"/>
      <c r="K3141" s="12"/>
      <c r="L3141" s="12"/>
      <c r="M3141" s="49"/>
      <c r="N3141" s="49"/>
      <c r="O3141" s="12"/>
      <c r="P3141" s="12"/>
      <c r="Q3141" s="12"/>
      <c r="R3141" s="12"/>
      <c r="S3141" s="12"/>
      <c r="T3141" s="12"/>
    </row>
    <row r="3142" spans="1:20" s="1" customFormat="1" x14ac:dyDescent="0.4">
      <c r="A3142" s="12"/>
      <c r="B3142" s="12"/>
      <c r="C3142" s="42"/>
      <c r="D3142" s="12"/>
      <c r="E3142" s="12"/>
      <c r="F3142" s="12"/>
      <c r="G3142" s="12"/>
      <c r="H3142" s="12"/>
      <c r="I3142" s="12"/>
      <c r="J3142" s="12"/>
      <c r="K3142" s="12"/>
      <c r="L3142" s="12"/>
      <c r="M3142" s="49"/>
      <c r="N3142" s="49"/>
      <c r="O3142" s="12"/>
      <c r="P3142" s="12"/>
      <c r="Q3142" s="12"/>
      <c r="R3142" s="12"/>
      <c r="S3142" s="12"/>
      <c r="T3142" s="12"/>
    </row>
    <row r="3143" spans="1:20" s="1" customFormat="1" x14ac:dyDescent="0.4">
      <c r="A3143" s="12"/>
      <c r="B3143" s="12"/>
      <c r="C3143" s="42"/>
      <c r="D3143" s="12"/>
      <c r="E3143" s="12"/>
      <c r="F3143" s="12"/>
      <c r="G3143" s="12"/>
      <c r="H3143" s="12"/>
      <c r="I3143" s="12"/>
      <c r="J3143" s="12"/>
      <c r="K3143" s="12"/>
      <c r="L3143" s="12"/>
      <c r="M3143" s="49"/>
      <c r="N3143" s="49"/>
      <c r="O3143" s="12"/>
      <c r="P3143" s="12"/>
      <c r="Q3143" s="12"/>
      <c r="R3143" s="12"/>
      <c r="S3143" s="12"/>
      <c r="T3143" s="12"/>
    </row>
    <row r="3144" spans="1:20" s="1" customFormat="1" x14ac:dyDescent="0.4">
      <c r="A3144" s="12"/>
      <c r="B3144" s="12"/>
      <c r="C3144" s="42"/>
      <c r="D3144" s="12"/>
      <c r="E3144" s="12"/>
      <c r="F3144" s="12"/>
      <c r="G3144" s="12"/>
      <c r="H3144" s="12"/>
      <c r="I3144" s="12"/>
      <c r="J3144" s="12"/>
      <c r="K3144" s="12"/>
      <c r="L3144" s="12"/>
      <c r="M3144" s="49"/>
      <c r="N3144" s="49"/>
      <c r="O3144" s="12"/>
      <c r="P3144" s="12"/>
      <c r="Q3144" s="12"/>
      <c r="R3144" s="12"/>
      <c r="S3144" s="12"/>
      <c r="T3144" s="12"/>
    </row>
    <row r="3145" spans="1:20" s="1" customFormat="1" x14ac:dyDescent="0.4">
      <c r="A3145" s="12"/>
      <c r="B3145" s="12"/>
      <c r="C3145" s="42"/>
      <c r="D3145" s="12"/>
      <c r="E3145" s="12"/>
      <c r="F3145" s="12"/>
      <c r="G3145" s="12"/>
      <c r="H3145" s="12"/>
      <c r="I3145" s="12"/>
      <c r="J3145" s="12"/>
      <c r="K3145" s="12"/>
      <c r="L3145" s="12"/>
      <c r="M3145" s="49"/>
      <c r="N3145" s="49"/>
      <c r="O3145" s="12"/>
      <c r="P3145" s="12"/>
      <c r="Q3145" s="12"/>
      <c r="R3145" s="12"/>
      <c r="S3145" s="12"/>
      <c r="T3145" s="12"/>
    </row>
    <row r="3146" spans="1:20" s="1" customFormat="1" x14ac:dyDescent="0.4">
      <c r="A3146" s="12"/>
      <c r="B3146" s="12"/>
      <c r="C3146" s="42"/>
      <c r="D3146" s="12"/>
      <c r="E3146" s="12"/>
      <c r="F3146" s="12"/>
      <c r="G3146" s="12"/>
      <c r="H3146" s="12"/>
      <c r="I3146" s="12"/>
      <c r="J3146" s="12"/>
      <c r="K3146" s="12"/>
      <c r="L3146" s="12"/>
      <c r="M3146" s="49"/>
      <c r="N3146" s="49"/>
      <c r="O3146" s="12"/>
      <c r="P3146" s="12"/>
      <c r="Q3146" s="12"/>
      <c r="R3146" s="12"/>
      <c r="S3146" s="12"/>
      <c r="T3146" s="12"/>
    </row>
    <row r="3147" spans="1:20" s="1" customFormat="1" x14ac:dyDescent="0.4">
      <c r="A3147" s="12"/>
      <c r="B3147" s="12"/>
      <c r="C3147" s="42"/>
      <c r="D3147" s="12"/>
      <c r="E3147" s="12"/>
      <c r="F3147" s="12"/>
      <c r="G3147" s="12"/>
      <c r="H3147" s="12"/>
      <c r="I3147" s="12"/>
      <c r="J3147" s="12"/>
      <c r="K3147" s="12"/>
      <c r="L3147" s="12"/>
      <c r="M3147" s="49"/>
      <c r="N3147" s="49"/>
      <c r="O3147" s="12"/>
      <c r="P3147" s="12"/>
      <c r="Q3147" s="12"/>
      <c r="R3147" s="12"/>
      <c r="S3147" s="12"/>
      <c r="T3147" s="12"/>
    </row>
    <row r="3148" spans="1:20" s="1" customFormat="1" x14ac:dyDescent="0.4">
      <c r="A3148" s="12"/>
      <c r="B3148" s="12"/>
      <c r="C3148" s="42"/>
      <c r="D3148" s="12"/>
      <c r="E3148" s="12"/>
      <c r="F3148" s="12"/>
      <c r="G3148" s="12"/>
      <c r="H3148" s="12"/>
      <c r="I3148" s="12"/>
      <c r="J3148" s="12"/>
      <c r="K3148" s="12"/>
      <c r="L3148" s="12"/>
      <c r="M3148" s="49"/>
      <c r="N3148" s="49"/>
      <c r="O3148" s="12"/>
      <c r="P3148" s="12"/>
      <c r="Q3148" s="12"/>
      <c r="R3148" s="12"/>
      <c r="S3148" s="12"/>
      <c r="T3148" s="12"/>
    </row>
    <row r="3149" spans="1:20" s="1" customFormat="1" x14ac:dyDescent="0.4">
      <c r="A3149" s="12"/>
      <c r="B3149" s="12"/>
      <c r="C3149" s="42"/>
      <c r="D3149" s="12"/>
      <c r="E3149" s="12"/>
      <c r="F3149" s="12"/>
      <c r="G3149" s="12"/>
      <c r="H3149" s="12"/>
      <c r="I3149" s="12"/>
      <c r="J3149" s="12"/>
      <c r="K3149" s="12"/>
      <c r="L3149" s="12"/>
      <c r="M3149" s="49"/>
      <c r="N3149" s="49"/>
      <c r="O3149" s="12"/>
      <c r="P3149" s="12"/>
      <c r="Q3149" s="12"/>
      <c r="R3149" s="12"/>
      <c r="S3149" s="12"/>
      <c r="T3149" s="12"/>
    </row>
    <row r="3150" spans="1:20" s="1" customFormat="1" x14ac:dyDescent="0.4">
      <c r="A3150" s="12"/>
      <c r="B3150" s="12"/>
      <c r="C3150" s="42"/>
      <c r="D3150" s="12"/>
      <c r="E3150" s="12"/>
      <c r="F3150" s="12"/>
      <c r="G3150" s="12"/>
      <c r="H3150" s="12"/>
      <c r="I3150" s="12"/>
      <c r="J3150" s="12"/>
      <c r="K3150" s="12"/>
      <c r="L3150" s="12"/>
      <c r="M3150" s="49"/>
      <c r="N3150" s="49"/>
      <c r="O3150" s="12"/>
      <c r="P3150" s="12"/>
      <c r="Q3150" s="12"/>
      <c r="R3150" s="12"/>
      <c r="S3150" s="12"/>
      <c r="T3150" s="12"/>
    </row>
    <row r="3151" spans="1:20" s="1" customFormat="1" x14ac:dyDescent="0.4">
      <c r="A3151" s="12"/>
      <c r="B3151" s="12"/>
      <c r="C3151" s="42"/>
      <c r="D3151" s="12"/>
      <c r="E3151" s="12"/>
      <c r="F3151" s="12"/>
      <c r="G3151" s="12"/>
      <c r="H3151" s="12"/>
      <c r="I3151" s="12"/>
      <c r="J3151" s="12"/>
      <c r="K3151" s="12"/>
      <c r="L3151" s="12"/>
      <c r="M3151" s="49"/>
      <c r="N3151" s="49"/>
      <c r="O3151" s="12"/>
      <c r="P3151" s="12"/>
      <c r="Q3151" s="12"/>
      <c r="R3151" s="12"/>
      <c r="S3151" s="12"/>
      <c r="T3151" s="12"/>
    </row>
    <row r="3152" spans="1:20" s="1" customFormat="1" x14ac:dyDescent="0.4">
      <c r="A3152" s="12"/>
      <c r="B3152" s="12"/>
      <c r="C3152" s="42"/>
      <c r="D3152" s="12"/>
      <c r="E3152" s="12"/>
      <c r="F3152" s="12"/>
      <c r="G3152" s="12"/>
      <c r="H3152" s="12"/>
      <c r="I3152" s="12"/>
      <c r="J3152" s="12"/>
      <c r="K3152" s="12"/>
      <c r="L3152" s="12"/>
      <c r="M3152" s="49"/>
      <c r="N3152" s="49"/>
      <c r="O3152" s="12"/>
      <c r="P3152" s="12"/>
      <c r="Q3152" s="12"/>
      <c r="R3152" s="12"/>
      <c r="S3152" s="12"/>
      <c r="T3152" s="12"/>
    </row>
    <row r="3153" spans="1:20" s="1" customFormat="1" x14ac:dyDescent="0.4">
      <c r="A3153" s="12"/>
      <c r="B3153" s="12"/>
      <c r="C3153" s="42"/>
      <c r="D3153" s="12"/>
      <c r="E3153" s="12"/>
      <c r="F3153" s="12"/>
      <c r="G3153" s="12"/>
      <c r="H3153" s="12"/>
      <c r="I3153" s="12"/>
      <c r="J3153" s="12"/>
      <c r="K3153" s="12"/>
      <c r="L3153" s="12"/>
      <c r="M3153" s="49"/>
      <c r="N3153" s="49"/>
      <c r="O3153" s="12"/>
      <c r="P3153" s="12"/>
      <c r="Q3153" s="12"/>
      <c r="R3153" s="12"/>
      <c r="S3153" s="12"/>
      <c r="T3153" s="12"/>
    </row>
    <row r="3154" spans="1:20" s="1" customFormat="1" x14ac:dyDescent="0.4">
      <c r="A3154" s="12"/>
      <c r="B3154" s="12"/>
      <c r="C3154" s="42"/>
      <c r="D3154" s="12"/>
      <c r="E3154" s="12"/>
      <c r="F3154" s="12"/>
      <c r="G3154" s="12"/>
      <c r="H3154" s="12"/>
      <c r="I3154" s="12"/>
      <c r="J3154" s="12"/>
      <c r="K3154" s="12"/>
      <c r="L3154" s="12"/>
      <c r="M3154" s="49"/>
      <c r="N3154" s="49"/>
      <c r="O3154" s="12"/>
      <c r="P3154" s="12"/>
      <c r="Q3154" s="12"/>
      <c r="R3154" s="12"/>
      <c r="S3154" s="12"/>
      <c r="T3154" s="12"/>
    </row>
    <row r="3155" spans="1:20" s="1" customFormat="1" x14ac:dyDescent="0.4">
      <c r="A3155" s="12"/>
      <c r="B3155" s="12"/>
      <c r="C3155" s="42"/>
      <c r="D3155" s="12"/>
      <c r="E3155" s="12"/>
      <c r="F3155" s="12"/>
      <c r="G3155" s="12"/>
      <c r="H3155" s="12"/>
      <c r="I3155" s="12"/>
      <c r="J3155" s="12"/>
      <c r="K3155" s="12"/>
      <c r="L3155" s="12"/>
      <c r="M3155" s="49"/>
      <c r="N3155" s="49"/>
      <c r="O3155" s="12"/>
      <c r="P3155" s="12"/>
      <c r="Q3155" s="12"/>
      <c r="R3155" s="12"/>
      <c r="S3155" s="12"/>
      <c r="T3155" s="12"/>
    </row>
    <row r="3156" spans="1:20" s="1" customFormat="1" x14ac:dyDescent="0.4">
      <c r="A3156" s="12"/>
      <c r="B3156" s="12"/>
      <c r="C3156" s="42"/>
      <c r="D3156" s="12"/>
      <c r="E3156" s="12"/>
      <c r="F3156" s="12"/>
      <c r="G3156" s="12"/>
      <c r="H3156" s="12"/>
      <c r="I3156" s="12"/>
      <c r="J3156" s="12"/>
      <c r="K3156" s="12"/>
      <c r="L3156" s="12"/>
      <c r="M3156" s="49"/>
      <c r="N3156" s="49"/>
      <c r="O3156" s="12"/>
      <c r="P3156" s="12"/>
      <c r="Q3156" s="12"/>
      <c r="R3156" s="12"/>
      <c r="S3156" s="12"/>
      <c r="T3156" s="12"/>
    </row>
    <row r="3157" spans="1:20" s="1" customFormat="1" x14ac:dyDescent="0.4">
      <c r="A3157" s="12"/>
      <c r="B3157" s="12"/>
      <c r="C3157" s="42"/>
      <c r="D3157" s="12"/>
      <c r="E3157" s="12"/>
      <c r="F3157" s="12"/>
      <c r="G3157" s="12"/>
      <c r="H3157" s="12"/>
      <c r="I3157" s="12"/>
      <c r="J3157" s="12"/>
      <c r="K3157" s="12"/>
      <c r="L3157" s="12"/>
      <c r="M3157" s="49"/>
      <c r="N3157" s="49"/>
      <c r="O3157" s="12"/>
      <c r="P3157" s="12"/>
      <c r="Q3157" s="12"/>
      <c r="R3157" s="12"/>
      <c r="S3157" s="12"/>
      <c r="T3157" s="12"/>
    </row>
    <row r="3158" spans="1:20" s="1" customFormat="1" x14ac:dyDescent="0.4">
      <c r="A3158" s="12"/>
      <c r="B3158" s="12"/>
      <c r="C3158" s="42"/>
      <c r="D3158" s="12"/>
      <c r="E3158" s="12"/>
      <c r="F3158" s="12"/>
      <c r="G3158" s="12"/>
      <c r="H3158" s="12"/>
      <c r="I3158" s="12"/>
      <c r="J3158" s="12"/>
      <c r="K3158" s="12"/>
      <c r="L3158" s="12"/>
      <c r="M3158" s="49"/>
      <c r="N3158" s="49"/>
      <c r="O3158" s="12"/>
      <c r="P3158" s="12"/>
      <c r="Q3158" s="12"/>
      <c r="R3158" s="12"/>
      <c r="S3158" s="12"/>
      <c r="T3158" s="12"/>
    </row>
    <row r="3159" spans="1:20" s="1" customFormat="1" x14ac:dyDescent="0.4">
      <c r="A3159" s="12"/>
      <c r="B3159" s="12"/>
      <c r="C3159" s="42"/>
      <c r="D3159" s="12"/>
      <c r="E3159" s="12"/>
      <c r="F3159" s="12"/>
      <c r="G3159" s="12"/>
      <c r="H3159" s="12"/>
      <c r="I3159" s="12"/>
      <c r="J3159" s="12"/>
      <c r="K3159" s="12"/>
      <c r="L3159" s="12"/>
      <c r="M3159" s="49"/>
      <c r="N3159" s="49"/>
      <c r="O3159" s="12"/>
      <c r="P3159" s="12"/>
      <c r="Q3159" s="12"/>
      <c r="R3159" s="12"/>
      <c r="S3159" s="12"/>
      <c r="T3159" s="12"/>
    </row>
    <row r="3160" spans="1:20" s="1" customFormat="1" x14ac:dyDescent="0.4">
      <c r="A3160" s="12"/>
      <c r="B3160" s="12"/>
      <c r="C3160" s="42"/>
      <c r="D3160" s="12"/>
      <c r="E3160" s="12"/>
      <c r="F3160" s="12"/>
      <c r="G3160" s="12"/>
      <c r="H3160" s="12"/>
      <c r="I3160" s="12"/>
      <c r="J3160" s="12"/>
      <c r="K3160" s="12"/>
      <c r="L3160" s="12"/>
      <c r="M3160" s="49"/>
      <c r="N3160" s="49"/>
      <c r="O3160" s="12"/>
      <c r="P3160" s="12"/>
      <c r="Q3160" s="12"/>
      <c r="R3160" s="12"/>
      <c r="S3160" s="12"/>
      <c r="T3160" s="12"/>
    </row>
    <row r="3161" spans="1:20" s="1" customFormat="1" x14ac:dyDescent="0.4">
      <c r="A3161" s="12"/>
      <c r="B3161" s="12"/>
      <c r="C3161" s="42"/>
      <c r="D3161" s="12"/>
      <c r="E3161" s="12"/>
      <c r="F3161" s="12"/>
      <c r="G3161" s="12"/>
      <c r="H3161" s="12"/>
      <c r="I3161" s="12"/>
      <c r="J3161" s="12"/>
      <c r="K3161" s="12"/>
      <c r="L3161" s="12"/>
      <c r="M3161" s="49"/>
      <c r="N3161" s="49"/>
      <c r="O3161" s="12"/>
      <c r="P3161" s="12"/>
      <c r="Q3161" s="12"/>
      <c r="R3161" s="12"/>
      <c r="S3161" s="12"/>
      <c r="T3161" s="12"/>
    </row>
    <row r="3162" spans="1:20" s="1" customFormat="1" x14ac:dyDescent="0.4">
      <c r="A3162" s="12"/>
      <c r="B3162" s="12"/>
      <c r="C3162" s="42"/>
      <c r="D3162" s="12"/>
      <c r="E3162" s="12"/>
      <c r="F3162" s="12"/>
      <c r="G3162" s="12"/>
      <c r="H3162" s="12"/>
      <c r="I3162" s="12"/>
      <c r="J3162" s="12"/>
      <c r="K3162" s="12"/>
      <c r="L3162" s="12"/>
      <c r="M3162" s="49"/>
      <c r="N3162" s="49"/>
      <c r="O3162" s="12"/>
      <c r="P3162" s="12"/>
      <c r="Q3162" s="12"/>
      <c r="R3162" s="12"/>
      <c r="S3162" s="12"/>
      <c r="T3162" s="12"/>
    </row>
    <row r="3163" spans="1:20" s="1" customFormat="1" x14ac:dyDescent="0.4">
      <c r="A3163" s="12"/>
      <c r="B3163" s="12"/>
      <c r="C3163" s="42"/>
      <c r="D3163" s="12"/>
      <c r="E3163" s="12"/>
      <c r="F3163" s="12"/>
      <c r="G3163" s="12"/>
      <c r="H3163" s="12"/>
      <c r="I3163" s="12"/>
      <c r="J3163" s="12"/>
      <c r="K3163" s="12"/>
      <c r="L3163" s="12"/>
      <c r="M3163" s="49"/>
      <c r="N3163" s="49"/>
      <c r="O3163" s="12"/>
      <c r="P3163" s="12"/>
      <c r="Q3163" s="12"/>
      <c r="R3163" s="12"/>
      <c r="S3163" s="12"/>
      <c r="T3163" s="12"/>
    </row>
    <row r="3164" spans="1:20" s="1" customFormat="1" x14ac:dyDescent="0.4">
      <c r="A3164" s="12"/>
      <c r="B3164" s="12"/>
      <c r="C3164" s="42"/>
      <c r="D3164" s="12"/>
      <c r="E3164" s="12"/>
      <c r="F3164" s="12"/>
      <c r="G3164" s="12"/>
      <c r="H3164" s="12"/>
      <c r="I3164" s="12"/>
      <c r="J3164" s="12"/>
      <c r="K3164" s="12"/>
      <c r="L3164" s="12"/>
      <c r="M3164" s="49"/>
      <c r="N3164" s="49"/>
      <c r="O3164" s="12"/>
      <c r="P3164" s="12"/>
      <c r="Q3164" s="12"/>
      <c r="R3164" s="12"/>
      <c r="S3164" s="12"/>
      <c r="T3164" s="12"/>
    </row>
    <row r="3165" spans="1:20" s="1" customFormat="1" x14ac:dyDescent="0.4">
      <c r="A3165" s="12"/>
      <c r="B3165" s="12"/>
      <c r="C3165" s="42"/>
      <c r="D3165" s="12"/>
      <c r="E3165" s="12"/>
      <c r="F3165" s="12"/>
      <c r="G3165" s="12"/>
      <c r="H3165" s="12"/>
      <c r="I3165" s="12"/>
      <c r="J3165" s="12"/>
      <c r="K3165" s="12"/>
      <c r="L3165" s="12"/>
      <c r="M3165" s="49"/>
      <c r="N3165" s="49"/>
      <c r="O3165" s="12"/>
      <c r="P3165" s="12"/>
      <c r="Q3165" s="12"/>
      <c r="R3165" s="12"/>
      <c r="S3165" s="12"/>
      <c r="T3165" s="12"/>
    </row>
    <row r="3166" spans="1:20" s="1" customFormat="1" x14ac:dyDescent="0.4">
      <c r="A3166" s="12"/>
      <c r="B3166" s="12"/>
      <c r="C3166" s="42"/>
      <c r="D3166" s="12"/>
      <c r="E3166" s="12"/>
      <c r="F3166" s="12"/>
      <c r="G3166" s="12"/>
      <c r="H3166" s="12"/>
      <c r="I3166" s="12"/>
      <c r="J3166" s="12"/>
      <c r="K3166" s="12"/>
      <c r="L3166" s="12"/>
      <c r="M3166" s="49"/>
      <c r="N3166" s="49"/>
      <c r="O3166" s="12"/>
      <c r="P3166" s="12"/>
      <c r="Q3166" s="12"/>
      <c r="R3166" s="12"/>
      <c r="S3166" s="12"/>
      <c r="T3166" s="12"/>
    </row>
    <row r="3167" spans="1:20" s="1" customFormat="1" x14ac:dyDescent="0.4">
      <c r="A3167" s="12"/>
      <c r="B3167" s="12"/>
      <c r="C3167" s="42"/>
      <c r="D3167" s="12"/>
      <c r="E3167" s="12"/>
      <c r="F3167" s="12"/>
      <c r="G3167" s="12"/>
      <c r="H3167" s="12"/>
      <c r="I3167" s="12"/>
      <c r="J3167" s="12"/>
      <c r="K3167" s="12"/>
      <c r="L3167" s="12"/>
      <c r="M3167" s="49"/>
      <c r="N3167" s="49"/>
      <c r="O3167" s="12"/>
      <c r="P3167" s="12"/>
      <c r="Q3167" s="12"/>
      <c r="R3167" s="12"/>
      <c r="S3167" s="12"/>
      <c r="T3167" s="12"/>
    </row>
    <row r="3168" spans="1:20" s="1" customFormat="1" x14ac:dyDescent="0.4">
      <c r="A3168" s="12"/>
      <c r="B3168" s="12"/>
      <c r="C3168" s="42"/>
      <c r="D3168" s="12"/>
      <c r="E3168" s="12"/>
      <c r="F3168" s="12"/>
      <c r="G3168" s="12"/>
      <c r="H3168" s="12"/>
      <c r="I3168" s="12"/>
      <c r="J3168" s="12"/>
      <c r="K3168" s="12"/>
      <c r="L3168" s="12"/>
      <c r="M3168" s="49"/>
      <c r="N3168" s="49"/>
      <c r="O3168" s="12"/>
      <c r="P3168" s="12"/>
      <c r="Q3168" s="12"/>
      <c r="R3168" s="12"/>
      <c r="S3168" s="12"/>
      <c r="T3168" s="12"/>
    </row>
    <row r="3169" spans="1:20" s="1" customFormat="1" x14ac:dyDescent="0.4">
      <c r="A3169" s="12"/>
      <c r="B3169" s="12"/>
      <c r="C3169" s="42"/>
      <c r="D3169" s="12"/>
      <c r="E3169" s="12"/>
      <c r="F3169" s="12"/>
      <c r="G3169" s="12"/>
      <c r="H3169" s="12"/>
      <c r="I3169" s="12"/>
      <c r="J3169" s="12"/>
      <c r="K3169" s="12"/>
      <c r="L3169" s="12"/>
      <c r="M3169" s="49"/>
      <c r="N3169" s="49"/>
      <c r="O3169" s="12"/>
      <c r="P3169" s="12"/>
      <c r="Q3169" s="12"/>
      <c r="R3169" s="12"/>
      <c r="S3169" s="12"/>
      <c r="T3169" s="12"/>
    </row>
    <row r="3170" spans="1:20" s="1" customFormat="1" x14ac:dyDescent="0.4">
      <c r="A3170" s="12"/>
      <c r="B3170" s="12"/>
      <c r="C3170" s="42"/>
      <c r="D3170" s="12"/>
      <c r="E3170" s="12"/>
      <c r="F3170" s="12"/>
      <c r="G3170" s="12"/>
      <c r="H3170" s="12"/>
      <c r="I3170" s="12"/>
      <c r="J3170" s="12"/>
      <c r="K3170" s="12"/>
      <c r="L3170" s="12"/>
      <c r="M3170" s="49"/>
      <c r="N3170" s="49"/>
      <c r="O3170" s="12"/>
      <c r="P3170" s="12"/>
      <c r="Q3170" s="12"/>
      <c r="R3170" s="12"/>
      <c r="S3170" s="12"/>
      <c r="T3170" s="12"/>
    </row>
    <row r="3171" spans="1:20" s="1" customFormat="1" x14ac:dyDescent="0.4">
      <c r="A3171" s="12"/>
      <c r="B3171" s="12"/>
      <c r="C3171" s="42"/>
      <c r="D3171" s="12"/>
      <c r="E3171" s="12"/>
      <c r="F3171" s="12"/>
      <c r="G3171" s="12"/>
      <c r="H3171" s="12"/>
      <c r="I3171" s="12"/>
      <c r="J3171" s="12"/>
      <c r="K3171" s="12"/>
      <c r="L3171" s="12"/>
      <c r="M3171" s="49"/>
      <c r="N3171" s="49"/>
      <c r="O3171" s="12"/>
      <c r="P3171" s="12"/>
      <c r="Q3171" s="12"/>
      <c r="R3171" s="12"/>
      <c r="S3171" s="12"/>
      <c r="T3171" s="12"/>
    </row>
    <row r="3172" spans="1:20" s="1" customFormat="1" x14ac:dyDescent="0.4">
      <c r="A3172" s="12"/>
      <c r="B3172" s="12"/>
      <c r="C3172" s="42"/>
      <c r="D3172" s="12"/>
      <c r="E3172" s="12"/>
      <c r="F3172" s="12"/>
      <c r="G3172" s="12"/>
      <c r="H3172" s="12"/>
      <c r="I3172" s="12"/>
      <c r="J3172" s="12"/>
      <c r="K3172" s="12"/>
      <c r="L3172" s="12"/>
      <c r="M3172" s="49"/>
      <c r="N3172" s="49"/>
      <c r="O3172" s="12"/>
      <c r="P3172" s="12"/>
      <c r="Q3172" s="12"/>
      <c r="R3172" s="12"/>
      <c r="S3172" s="12"/>
      <c r="T3172" s="12"/>
    </row>
    <row r="3173" spans="1:20" s="1" customFormat="1" x14ac:dyDescent="0.4">
      <c r="A3173" s="12"/>
      <c r="B3173" s="12"/>
      <c r="C3173" s="42"/>
      <c r="D3173" s="12"/>
      <c r="E3173" s="12"/>
      <c r="F3173" s="12"/>
      <c r="G3173" s="12"/>
      <c r="H3173" s="12"/>
      <c r="I3173" s="12"/>
      <c r="J3173" s="12"/>
      <c r="K3173" s="12"/>
      <c r="L3173" s="12"/>
      <c r="M3173" s="49"/>
      <c r="N3173" s="49"/>
      <c r="O3173" s="12"/>
      <c r="P3173" s="12"/>
      <c r="Q3173" s="12"/>
      <c r="R3173" s="12"/>
      <c r="S3173" s="12"/>
      <c r="T3173" s="12"/>
    </row>
    <row r="3174" spans="1:20" s="1" customFormat="1" x14ac:dyDescent="0.4">
      <c r="A3174" s="12"/>
      <c r="B3174" s="12"/>
      <c r="C3174" s="42"/>
      <c r="D3174" s="12"/>
      <c r="E3174" s="12"/>
      <c r="F3174" s="12"/>
      <c r="G3174" s="12"/>
      <c r="H3174" s="12"/>
      <c r="I3174" s="12"/>
      <c r="J3174" s="12"/>
      <c r="K3174" s="12"/>
      <c r="L3174" s="12"/>
      <c r="M3174" s="49"/>
      <c r="N3174" s="49"/>
      <c r="O3174" s="12"/>
      <c r="P3174" s="12"/>
      <c r="Q3174" s="12"/>
      <c r="R3174" s="12"/>
      <c r="S3174" s="12"/>
      <c r="T3174" s="12"/>
    </row>
    <row r="3175" spans="1:20" s="1" customFormat="1" x14ac:dyDescent="0.4">
      <c r="A3175" s="12"/>
      <c r="B3175" s="12"/>
      <c r="C3175" s="42"/>
      <c r="D3175" s="12"/>
      <c r="E3175" s="12"/>
      <c r="F3175" s="12"/>
      <c r="G3175" s="12"/>
      <c r="H3175" s="12"/>
      <c r="I3175" s="12"/>
      <c r="J3175" s="12"/>
      <c r="K3175" s="12"/>
      <c r="L3175" s="12"/>
      <c r="M3175" s="49"/>
      <c r="N3175" s="49"/>
      <c r="O3175" s="12"/>
      <c r="P3175" s="12"/>
      <c r="Q3175" s="12"/>
      <c r="R3175" s="12"/>
      <c r="S3175" s="12"/>
      <c r="T3175" s="12"/>
    </row>
    <row r="3176" spans="1:20" s="1" customFormat="1" x14ac:dyDescent="0.4">
      <c r="A3176" s="12"/>
      <c r="B3176" s="12"/>
      <c r="C3176" s="42"/>
      <c r="D3176" s="12"/>
      <c r="E3176" s="12"/>
      <c r="F3176" s="12"/>
      <c r="G3176" s="12"/>
      <c r="H3176" s="12"/>
      <c r="I3176" s="12"/>
      <c r="J3176" s="12"/>
      <c r="K3176" s="12"/>
      <c r="L3176" s="12"/>
      <c r="M3176" s="49"/>
      <c r="N3176" s="49"/>
      <c r="O3176" s="12"/>
      <c r="P3176" s="12"/>
      <c r="Q3176" s="12"/>
      <c r="R3176" s="12"/>
      <c r="S3176" s="12"/>
      <c r="T3176" s="12"/>
    </row>
    <row r="3177" spans="1:20" s="1" customFormat="1" x14ac:dyDescent="0.4">
      <c r="A3177" s="12"/>
      <c r="B3177" s="12"/>
      <c r="C3177" s="42"/>
      <c r="D3177" s="12"/>
      <c r="E3177" s="12"/>
      <c r="F3177" s="12"/>
      <c r="G3177" s="12"/>
      <c r="H3177" s="12"/>
      <c r="I3177" s="12"/>
      <c r="J3177" s="12"/>
      <c r="K3177" s="12"/>
      <c r="L3177" s="12"/>
      <c r="M3177" s="49"/>
      <c r="N3177" s="49"/>
      <c r="O3177" s="12"/>
      <c r="P3177" s="12"/>
      <c r="Q3177" s="12"/>
      <c r="R3177" s="12"/>
      <c r="S3177" s="12"/>
      <c r="T3177" s="12"/>
    </row>
    <row r="3178" spans="1:20" s="1" customFormat="1" x14ac:dyDescent="0.4">
      <c r="A3178" s="12"/>
      <c r="B3178" s="12"/>
      <c r="C3178" s="42"/>
      <c r="D3178" s="12"/>
      <c r="E3178" s="12"/>
      <c r="F3178" s="12"/>
      <c r="G3178" s="12"/>
      <c r="H3178" s="12"/>
      <c r="I3178" s="12"/>
      <c r="J3178" s="12"/>
      <c r="K3178" s="12"/>
      <c r="L3178" s="12"/>
      <c r="M3178" s="49"/>
      <c r="N3178" s="49"/>
      <c r="O3178" s="12"/>
      <c r="P3178" s="12"/>
      <c r="Q3178" s="12"/>
      <c r="R3178" s="12"/>
      <c r="S3178" s="12"/>
      <c r="T3178" s="12"/>
    </row>
    <row r="3179" spans="1:20" s="1" customFormat="1" x14ac:dyDescent="0.4">
      <c r="A3179" s="12"/>
      <c r="B3179" s="12"/>
      <c r="C3179" s="42"/>
      <c r="D3179" s="12"/>
      <c r="E3179" s="12"/>
      <c r="F3179" s="12"/>
      <c r="G3179" s="12"/>
      <c r="H3179" s="12"/>
      <c r="I3179" s="12"/>
      <c r="J3179" s="12"/>
      <c r="K3179" s="12"/>
      <c r="L3179" s="12"/>
      <c r="M3179" s="49"/>
      <c r="N3179" s="49"/>
      <c r="O3179" s="12"/>
      <c r="P3179" s="12"/>
      <c r="Q3179" s="12"/>
      <c r="R3179" s="12"/>
      <c r="S3179" s="12"/>
      <c r="T3179" s="12"/>
    </row>
    <row r="3180" spans="1:20" s="1" customFormat="1" x14ac:dyDescent="0.4">
      <c r="A3180" s="12"/>
      <c r="B3180" s="12"/>
      <c r="C3180" s="42"/>
      <c r="D3180" s="12"/>
      <c r="E3180" s="12"/>
      <c r="F3180" s="12"/>
      <c r="G3180" s="12"/>
      <c r="H3180" s="12"/>
      <c r="I3180" s="12"/>
      <c r="J3180" s="12"/>
      <c r="K3180" s="12"/>
      <c r="L3180" s="12"/>
      <c r="M3180" s="49"/>
      <c r="N3180" s="49"/>
      <c r="O3180" s="12"/>
      <c r="P3180" s="12"/>
      <c r="Q3180" s="12"/>
      <c r="R3180" s="12"/>
      <c r="S3180" s="12"/>
      <c r="T3180" s="12"/>
    </row>
    <row r="3181" spans="1:20" s="1" customFormat="1" x14ac:dyDescent="0.4">
      <c r="A3181" s="12"/>
      <c r="B3181" s="12"/>
      <c r="C3181" s="42"/>
      <c r="D3181" s="12"/>
      <c r="E3181" s="12"/>
      <c r="F3181" s="12"/>
      <c r="G3181" s="12"/>
      <c r="H3181" s="12"/>
      <c r="I3181" s="12"/>
      <c r="J3181" s="12"/>
      <c r="K3181" s="12"/>
      <c r="L3181" s="12"/>
      <c r="M3181" s="49"/>
      <c r="N3181" s="49"/>
      <c r="O3181" s="12"/>
      <c r="P3181" s="12"/>
      <c r="Q3181" s="12"/>
      <c r="R3181" s="12"/>
      <c r="S3181" s="12"/>
      <c r="T3181" s="12"/>
    </row>
    <row r="3182" spans="1:20" s="1" customFormat="1" x14ac:dyDescent="0.4">
      <c r="A3182" s="12"/>
      <c r="B3182" s="12"/>
      <c r="C3182" s="42"/>
      <c r="D3182" s="12"/>
      <c r="E3182" s="12"/>
      <c r="F3182" s="12"/>
      <c r="G3182" s="12"/>
      <c r="H3182" s="12"/>
      <c r="I3182" s="12"/>
      <c r="J3182" s="12"/>
      <c r="K3182" s="12"/>
      <c r="L3182" s="12"/>
      <c r="M3182" s="49"/>
      <c r="N3182" s="49"/>
      <c r="O3182" s="12"/>
      <c r="P3182" s="12"/>
      <c r="Q3182" s="12"/>
      <c r="R3182" s="12"/>
      <c r="S3182" s="12"/>
      <c r="T3182" s="12"/>
    </row>
    <row r="3183" spans="1:20" s="1" customFormat="1" x14ac:dyDescent="0.4">
      <c r="A3183" s="12"/>
      <c r="B3183" s="12"/>
      <c r="C3183" s="42"/>
      <c r="D3183" s="12"/>
      <c r="E3183" s="12"/>
      <c r="F3183" s="12"/>
      <c r="G3183" s="12"/>
      <c r="H3183" s="12"/>
      <c r="I3183" s="12"/>
      <c r="J3183" s="12"/>
      <c r="K3183" s="12"/>
      <c r="L3183" s="12"/>
      <c r="M3183" s="49"/>
      <c r="N3183" s="49"/>
      <c r="O3183" s="12"/>
      <c r="P3183" s="12"/>
      <c r="Q3183" s="12"/>
      <c r="R3183" s="12"/>
      <c r="S3183" s="12"/>
      <c r="T3183" s="12"/>
    </row>
    <row r="3184" spans="1:20" s="1" customFormat="1" x14ac:dyDescent="0.4">
      <c r="A3184" s="12"/>
      <c r="B3184" s="12"/>
      <c r="C3184" s="42"/>
      <c r="D3184" s="12"/>
      <c r="E3184" s="12"/>
      <c r="F3184" s="12"/>
      <c r="G3184" s="12"/>
      <c r="H3184" s="12"/>
      <c r="I3184" s="12"/>
      <c r="J3184" s="12"/>
      <c r="K3184" s="12"/>
      <c r="L3184" s="12"/>
      <c r="M3184" s="49"/>
      <c r="N3184" s="49"/>
      <c r="O3184" s="12"/>
      <c r="P3184" s="12"/>
      <c r="Q3184" s="12"/>
      <c r="R3184" s="12"/>
      <c r="S3184" s="12"/>
      <c r="T3184" s="12"/>
    </row>
    <row r="3185" spans="1:20" s="1" customFormat="1" x14ac:dyDescent="0.4">
      <c r="A3185" s="12"/>
      <c r="B3185" s="12"/>
      <c r="C3185" s="42"/>
      <c r="D3185" s="12"/>
      <c r="E3185" s="12"/>
      <c r="F3185" s="12"/>
      <c r="G3185" s="12"/>
      <c r="H3185" s="12"/>
      <c r="I3185" s="12"/>
      <c r="J3185" s="12"/>
      <c r="K3185" s="12"/>
      <c r="L3185" s="12"/>
      <c r="M3185" s="49"/>
      <c r="N3185" s="49"/>
      <c r="O3185" s="12"/>
      <c r="P3185" s="12"/>
      <c r="Q3185" s="12"/>
      <c r="R3185" s="12"/>
      <c r="S3185" s="12"/>
      <c r="T3185" s="12"/>
    </row>
    <row r="3186" spans="1:20" s="1" customFormat="1" x14ac:dyDescent="0.4">
      <c r="A3186" s="12"/>
      <c r="B3186" s="12"/>
      <c r="C3186" s="42"/>
      <c r="D3186" s="12"/>
      <c r="E3186" s="12"/>
      <c r="F3186" s="12"/>
      <c r="G3186" s="12"/>
      <c r="H3186" s="12"/>
      <c r="I3186" s="12"/>
      <c r="J3186" s="12"/>
      <c r="K3186" s="12"/>
      <c r="L3186" s="12"/>
      <c r="M3186" s="49"/>
      <c r="N3186" s="49"/>
      <c r="O3186" s="12"/>
      <c r="P3186" s="12"/>
      <c r="Q3186" s="12"/>
      <c r="R3186" s="12"/>
      <c r="S3186" s="12"/>
      <c r="T3186" s="12"/>
    </row>
    <row r="3187" spans="1:20" s="1" customFormat="1" x14ac:dyDescent="0.4">
      <c r="A3187" s="12"/>
      <c r="B3187" s="12"/>
      <c r="C3187" s="42"/>
      <c r="D3187" s="12"/>
      <c r="E3187" s="12"/>
      <c r="F3187" s="12"/>
      <c r="G3187" s="12"/>
      <c r="H3187" s="12"/>
      <c r="I3187" s="12"/>
      <c r="J3187" s="12"/>
      <c r="K3187" s="12"/>
      <c r="L3187" s="12"/>
      <c r="M3187" s="49"/>
      <c r="N3187" s="49"/>
      <c r="O3187" s="12"/>
      <c r="P3187" s="12"/>
      <c r="Q3187" s="12"/>
      <c r="R3187" s="12"/>
      <c r="S3187" s="12"/>
      <c r="T3187" s="12"/>
    </row>
    <row r="3188" spans="1:20" s="1" customFormat="1" x14ac:dyDescent="0.4">
      <c r="A3188" s="12"/>
      <c r="B3188" s="12"/>
      <c r="C3188" s="42"/>
      <c r="D3188" s="12"/>
      <c r="E3188" s="12"/>
      <c r="F3188" s="12"/>
      <c r="G3188" s="12"/>
      <c r="H3188" s="12"/>
      <c r="I3188" s="12"/>
      <c r="J3188" s="12"/>
      <c r="K3188" s="12"/>
      <c r="L3188" s="12"/>
      <c r="M3188" s="49"/>
      <c r="N3188" s="49"/>
      <c r="O3188" s="12"/>
      <c r="P3188" s="12"/>
      <c r="Q3188" s="12"/>
      <c r="R3188" s="12"/>
      <c r="S3188" s="12"/>
      <c r="T3188" s="12"/>
    </row>
    <row r="3189" spans="1:20" s="1" customFormat="1" x14ac:dyDescent="0.4">
      <c r="A3189" s="12"/>
      <c r="B3189" s="12"/>
      <c r="C3189" s="42"/>
      <c r="D3189" s="12"/>
      <c r="E3189" s="12"/>
      <c r="F3189" s="12"/>
      <c r="G3189" s="12"/>
      <c r="H3189" s="12"/>
      <c r="I3189" s="12"/>
      <c r="J3189" s="12"/>
      <c r="K3189" s="12"/>
      <c r="L3189" s="12"/>
      <c r="M3189" s="49"/>
      <c r="N3189" s="49"/>
      <c r="O3189" s="12"/>
      <c r="P3189" s="12"/>
      <c r="Q3189" s="12"/>
      <c r="R3189" s="12"/>
      <c r="S3189" s="12"/>
      <c r="T3189" s="12"/>
    </row>
    <row r="3190" spans="1:20" s="1" customFormat="1" x14ac:dyDescent="0.4">
      <c r="A3190" s="12"/>
      <c r="B3190" s="12"/>
      <c r="C3190" s="42"/>
      <c r="D3190" s="12"/>
      <c r="E3190" s="12"/>
      <c r="F3190" s="12"/>
      <c r="G3190" s="12"/>
      <c r="H3190" s="12"/>
      <c r="I3190" s="12"/>
      <c r="J3190" s="12"/>
      <c r="K3190" s="12"/>
      <c r="L3190" s="12"/>
      <c r="M3190" s="49"/>
      <c r="N3190" s="49"/>
      <c r="O3190" s="12"/>
      <c r="P3190" s="12"/>
      <c r="Q3190" s="12"/>
      <c r="R3190" s="12"/>
      <c r="S3190" s="12"/>
      <c r="T3190" s="12"/>
    </row>
    <row r="3191" spans="1:20" s="1" customFormat="1" x14ac:dyDescent="0.4">
      <c r="A3191" s="12"/>
      <c r="B3191" s="12"/>
      <c r="C3191" s="42"/>
      <c r="D3191" s="12"/>
      <c r="E3191" s="12"/>
      <c r="F3191" s="12"/>
      <c r="G3191" s="12"/>
      <c r="H3191" s="12"/>
      <c r="I3191" s="12"/>
      <c r="J3191" s="12"/>
      <c r="K3191" s="12"/>
      <c r="L3191" s="12"/>
      <c r="M3191" s="49"/>
      <c r="N3191" s="49"/>
      <c r="O3191" s="12"/>
      <c r="P3191" s="12"/>
      <c r="Q3191" s="12"/>
      <c r="R3191" s="12"/>
      <c r="S3191" s="12"/>
      <c r="T3191" s="12"/>
    </row>
    <row r="3192" spans="1:20" s="1" customFormat="1" x14ac:dyDescent="0.4">
      <c r="A3192" s="12"/>
      <c r="B3192" s="12"/>
      <c r="C3192" s="42"/>
      <c r="D3192" s="12"/>
      <c r="E3192" s="12"/>
      <c r="F3192" s="12"/>
      <c r="G3192" s="12"/>
      <c r="H3192" s="12"/>
      <c r="I3192" s="12"/>
      <c r="J3192" s="12"/>
      <c r="K3192" s="12"/>
      <c r="L3192" s="12"/>
      <c r="M3192" s="49"/>
      <c r="N3192" s="49"/>
      <c r="O3192" s="12"/>
      <c r="P3192" s="12"/>
      <c r="Q3192" s="12"/>
      <c r="R3192" s="12"/>
      <c r="S3192" s="12"/>
      <c r="T3192" s="12"/>
    </row>
    <row r="3193" spans="1:20" s="1" customFormat="1" x14ac:dyDescent="0.4">
      <c r="A3193" s="12"/>
      <c r="B3193" s="12"/>
      <c r="C3193" s="42"/>
      <c r="D3193" s="12"/>
      <c r="E3193" s="12"/>
      <c r="F3193" s="12"/>
      <c r="G3193" s="12"/>
      <c r="H3193" s="12"/>
      <c r="I3193" s="12"/>
      <c r="J3193" s="12"/>
      <c r="K3193" s="12"/>
      <c r="L3193" s="12"/>
      <c r="M3193" s="49"/>
      <c r="N3193" s="49"/>
      <c r="O3193" s="12"/>
      <c r="P3193" s="12"/>
      <c r="Q3193" s="12"/>
      <c r="R3193" s="12"/>
      <c r="S3193" s="12"/>
      <c r="T3193" s="12"/>
    </row>
    <row r="3194" spans="1:20" s="1" customFormat="1" x14ac:dyDescent="0.4">
      <c r="A3194" s="12"/>
      <c r="B3194" s="12"/>
      <c r="C3194" s="42"/>
      <c r="D3194" s="12"/>
      <c r="E3194" s="12"/>
      <c r="F3194" s="12"/>
      <c r="G3194" s="12"/>
      <c r="H3194" s="12"/>
      <c r="I3194" s="12"/>
      <c r="J3194" s="12"/>
      <c r="K3194" s="12"/>
      <c r="L3194" s="12"/>
      <c r="M3194" s="49"/>
      <c r="N3194" s="49"/>
      <c r="O3194" s="12"/>
      <c r="P3194" s="12"/>
      <c r="Q3194" s="12"/>
      <c r="R3194" s="12"/>
      <c r="S3194" s="12"/>
      <c r="T3194" s="12"/>
    </row>
    <row r="3195" spans="1:20" s="1" customFormat="1" x14ac:dyDescent="0.4">
      <c r="A3195" s="12"/>
      <c r="B3195" s="12"/>
      <c r="C3195" s="42"/>
      <c r="D3195" s="12"/>
      <c r="E3195" s="12"/>
      <c r="F3195" s="12"/>
      <c r="G3195" s="12"/>
      <c r="H3195" s="12"/>
      <c r="I3195" s="12"/>
      <c r="J3195" s="12"/>
      <c r="K3195" s="12"/>
      <c r="L3195" s="12"/>
      <c r="M3195" s="49"/>
      <c r="N3195" s="49"/>
      <c r="O3195" s="12"/>
      <c r="P3195" s="12"/>
      <c r="Q3195" s="12"/>
      <c r="R3195" s="12"/>
      <c r="S3195" s="12"/>
      <c r="T3195" s="12"/>
    </row>
    <row r="3196" spans="1:20" s="1" customFormat="1" x14ac:dyDescent="0.4">
      <c r="A3196" s="12"/>
      <c r="B3196" s="12"/>
      <c r="C3196" s="42"/>
      <c r="D3196" s="12"/>
      <c r="E3196" s="12"/>
      <c r="F3196" s="12"/>
      <c r="G3196" s="12"/>
      <c r="H3196" s="12"/>
      <c r="I3196" s="12"/>
      <c r="J3196" s="12"/>
      <c r="K3196" s="12"/>
      <c r="L3196" s="12"/>
      <c r="M3196" s="49"/>
      <c r="N3196" s="49"/>
      <c r="O3196" s="12"/>
      <c r="P3196" s="12"/>
      <c r="Q3196" s="12"/>
      <c r="R3196" s="12"/>
      <c r="S3196" s="12"/>
      <c r="T3196" s="12"/>
    </row>
    <row r="3197" spans="1:20" s="1" customFormat="1" x14ac:dyDescent="0.4">
      <c r="A3197" s="12"/>
      <c r="B3197" s="12"/>
      <c r="C3197" s="42"/>
      <c r="D3197" s="12"/>
      <c r="E3197" s="12"/>
      <c r="F3197" s="12"/>
      <c r="G3197" s="12"/>
      <c r="H3197" s="12"/>
      <c r="I3197" s="12"/>
      <c r="J3197" s="12"/>
      <c r="K3197" s="12"/>
      <c r="L3197" s="12"/>
      <c r="M3197" s="49"/>
      <c r="N3197" s="49"/>
      <c r="O3197" s="12"/>
      <c r="P3197" s="12"/>
      <c r="Q3197" s="12"/>
      <c r="R3197" s="12"/>
      <c r="S3197" s="12"/>
      <c r="T3197" s="12"/>
    </row>
    <row r="3198" spans="1:20" s="1" customFormat="1" x14ac:dyDescent="0.4">
      <c r="A3198" s="12"/>
      <c r="B3198" s="12"/>
      <c r="C3198" s="42"/>
      <c r="D3198" s="12"/>
      <c r="E3198" s="12"/>
      <c r="F3198" s="12"/>
      <c r="G3198" s="12"/>
      <c r="H3198" s="12"/>
      <c r="I3198" s="12"/>
      <c r="J3198" s="12"/>
      <c r="K3198" s="12"/>
      <c r="L3198" s="12"/>
      <c r="M3198" s="49"/>
      <c r="N3198" s="49"/>
      <c r="O3198" s="12"/>
      <c r="P3198" s="12"/>
      <c r="Q3198" s="12"/>
      <c r="R3198" s="12"/>
      <c r="S3198" s="12"/>
      <c r="T3198" s="12"/>
    </row>
    <row r="3199" spans="1:20" s="1" customFormat="1" x14ac:dyDescent="0.4">
      <c r="A3199" s="12"/>
      <c r="B3199" s="12"/>
      <c r="C3199" s="42"/>
      <c r="D3199" s="12"/>
      <c r="E3199" s="12"/>
      <c r="F3199" s="12"/>
      <c r="G3199" s="12"/>
      <c r="H3199" s="12"/>
      <c r="I3199" s="12"/>
      <c r="J3199" s="12"/>
      <c r="K3199" s="12"/>
      <c r="L3199" s="12"/>
      <c r="M3199" s="49"/>
      <c r="N3199" s="49"/>
      <c r="O3199" s="12"/>
      <c r="P3199" s="12"/>
      <c r="Q3199" s="12"/>
      <c r="R3199" s="12"/>
      <c r="S3199" s="12"/>
      <c r="T3199" s="12"/>
    </row>
    <row r="3200" spans="1:20" s="1" customFormat="1" x14ac:dyDescent="0.4">
      <c r="A3200" s="12"/>
      <c r="B3200" s="12"/>
      <c r="C3200" s="42"/>
      <c r="D3200" s="12"/>
      <c r="E3200" s="12"/>
      <c r="F3200" s="12"/>
      <c r="G3200" s="12"/>
      <c r="H3200" s="12"/>
      <c r="I3200" s="12"/>
      <c r="J3200" s="12"/>
      <c r="K3200" s="12"/>
      <c r="L3200" s="12"/>
      <c r="M3200" s="49"/>
      <c r="N3200" s="49"/>
      <c r="O3200" s="12"/>
      <c r="P3200" s="12"/>
      <c r="Q3200" s="12"/>
      <c r="R3200" s="12"/>
      <c r="S3200" s="12"/>
      <c r="T3200" s="12"/>
    </row>
    <row r="3201" spans="1:20" s="1" customFormat="1" x14ac:dyDescent="0.4">
      <c r="A3201" s="12"/>
      <c r="B3201" s="12"/>
      <c r="C3201" s="42"/>
      <c r="D3201" s="12"/>
      <c r="E3201" s="12"/>
      <c r="F3201" s="12"/>
      <c r="G3201" s="12"/>
      <c r="H3201" s="12"/>
      <c r="I3201" s="12"/>
      <c r="J3201" s="12"/>
      <c r="K3201" s="12"/>
      <c r="L3201" s="12"/>
      <c r="M3201" s="49"/>
      <c r="N3201" s="49"/>
      <c r="O3201" s="12"/>
      <c r="P3201" s="12"/>
      <c r="Q3201" s="12"/>
      <c r="R3201" s="12"/>
      <c r="S3201" s="12"/>
      <c r="T3201" s="12"/>
    </row>
    <row r="3202" spans="1:20" s="1" customFormat="1" x14ac:dyDescent="0.4">
      <c r="A3202" s="12"/>
      <c r="B3202" s="12"/>
      <c r="C3202" s="42"/>
      <c r="D3202" s="12"/>
      <c r="E3202" s="12"/>
      <c r="F3202" s="12"/>
      <c r="G3202" s="12"/>
      <c r="H3202" s="12"/>
      <c r="I3202" s="12"/>
      <c r="J3202" s="12"/>
      <c r="K3202" s="12"/>
      <c r="L3202" s="12"/>
      <c r="M3202" s="49"/>
      <c r="N3202" s="49"/>
      <c r="O3202" s="12"/>
      <c r="P3202" s="12"/>
      <c r="Q3202" s="12"/>
      <c r="R3202" s="12"/>
      <c r="S3202" s="12"/>
      <c r="T3202" s="12"/>
    </row>
    <row r="3203" spans="1:20" s="1" customFormat="1" x14ac:dyDescent="0.4">
      <c r="A3203" s="12"/>
      <c r="B3203" s="12"/>
      <c r="C3203" s="42"/>
      <c r="D3203" s="12"/>
      <c r="E3203" s="12"/>
      <c r="F3203" s="12"/>
      <c r="G3203" s="12"/>
      <c r="H3203" s="12"/>
      <c r="I3203" s="12"/>
      <c r="J3203" s="12"/>
      <c r="K3203" s="12"/>
      <c r="L3203" s="12"/>
      <c r="M3203" s="49"/>
      <c r="N3203" s="49"/>
      <c r="O3203" s="12"/>
      <c r="P3203" s="12"/>
      <c r="Q3203" s="12"/>
      <c r="R3203" s="12"/>
      <c r="S3203" s="12"/>
      <c r="T3203" s="12"/>
    </row>
    <row r="3204" spans="1:20" s="1" customFormat="1" x14ac:dyDescent="0.4">
      <c r="A3204" s="12"/>
      <c r="B3204" s="12"/>
      <c r="C3204" s="42"/>
      <c r="D3204" s="12"/>
      <c r="E3204" s="12"/>
      <c r="F3204" s="12"/>
      <c r="G3204" s="12"/>
      <c r="H3204" s="12"/>
      <c r="I3204" s="12"/>
      <c r="J3204" s="12"/>
      <c r="K3204" s="12"/>
      <c r="L3204" s="12"/>
      <c r="M3204" s="49"/>
      <c r="N3204" s="49"/>
      <c r="O3204" s="12"/>
      <c r="P3204" s="12"/>
      <c r="Q3204" s="12"/>
      <c r="R3204" s="12"/>
      <c r="S3204" s="12"/>
      <c r="T3204" s="12"/>
    </row>
    <row r="3205" spans="1:20" s="1" customFormat="1" x14ac:dyDescent="0.4">
      <c r="A3205" s="12"/>
      <c r="B3205" s="12"/>
      <c r="C3205" s="42"/>
      <c r="D3205" s="12"/>
      <c r="E3205" s="12"/>
      <c r="F3205" s="12"/>
      <c r="G3205" s="12"/>
      <c r="H3205" s="12"/>
      <c r="I3205" s="12"/>
      <c r="J3205" s="12"/>
      <c r="K3205" s="12"/>
      <c r="L3205" s="12"/>
      <c r="M3205" s="49"/>
      <c r="N3205" s="49"/>
      <c r="O3205" s="12"/>
      <c r="P3205" s="12"/>
      <c r="Q3205" s="12"/>
      <c r="R3205" s="12"/>
      <c r="S3205" s="12"/>
      <c r="T3205" s="12"/>
    </row>
    <row r="3206" spans="1:20" s="1" customFormat="1" x14ac:dyDescent="0.4">
      <c r="A3206" s="12"/>
      <c r="B3206" s="12"/>
      <c r="C3206" s="42"/>
      <c r="D3206" s="12"/>
      <c r="E3206" s="12"/>
      <c r="F3206" s="12"/>
      <c r="G3206" s="12"/>
      <c r="H3206" s="12"/>
      <c r="I3206" s="12"/>
      <c r="J3206" s="12"/>
      <c r="K3206" s="12"/>
      <c r="L3206" s="12"/>
      <c r="M3206" s="49"/>
      <c r="N3206" s="49"/>
      <c r="O3206" s="12"/>
      <c r="P3206" s="12"/>
      <c r="Q3206" s="12"/>
      <c r="R3206" s="12"/>
      <c r="S3206" s="12"/>
      <c r="T3206" s="12"/>
    </row>
    <row r="3207" spans="1:20" s="1" customFormat="1" x14ac:dyDescent="0.4">
      <c r="A3207" s="12"/>
      <c r="B3207" s="12"/>
      <c r="C3207" s="42"/>
      <c r="D3207" s="12"/>
      <c r="E3207" s="12"/>
      <c r="F3207" s="12"/>
      <c r="G3207" s="12"/>
      <c r="H3207" s="12"/>
      <c r="I3207" s="12"/>
      <c r="J3207" s="12"/>
      <c r="K3207" s="12"/>
      <c r="L3207" s="12"/>
      <c r="M3207" s="49"/>
      <c r="N3207" s="49"/>
      <c r="O3207" s="12"/>
      <c r="P3207" s="12"/>
      <c r="Q3207" s="12"/>
      <c r="R3207" s="12"/>
      <c r="S3207" s="12"/>
      <c r="T3207" s="12"/>
    </row>
    <row r="3208" spans="1:20" s="1" customFormat="1" x14ac:dyDescent="0.4">
      <c r="A3208" s="12"/>
      <c r="B3208" s="12"/>
      <c r="C3208" s="42"/>
      <c r="D3208" s="12"/>
      <c r="E3208" s="12"/>
      <c r="F3208" s="12"/>
      <c r="G3208" s="12"/>
      <c r="H3208" s="12"/>
      <c r="I3208" s="12"/>
      <c r="J3208" s="12"/>
      <c r="K3208" s="12"/>
      <c r="L3208" s="12"/>
      <c r="M3208" s="49"/>
      <c r="N3208" s="49"/>
      <c r="O3208" s="12"/>
      <c r="P3208" s="12"/>
      <c r="Q3208" s="12"/>
      <c r="R3208" s="12"/>
      <c r="S3208" s="12"/>
      <c r="T3208" s="12"/>
    </row>
    <row r="3209" spans="1:20" s="1" customFormat="1" x14ac:dyDescent="0.4">
      <c r="A3209" s="12"/>
      <c r="B3209" s="12"/>
      <c r="C3209" s="42"/>
      <c r="D3209" s="12"/>
      <c r="E3209" s="12"/>
      <c r="F3209" s="12"/>
      <c r="G3209" s="12"/>
      <c r="H3209" s="12"/>
      <c r="I3209" s="12"/>
      <c r="J3209" s="12"/>
      <c r="K3209" s="12"/>
      <c r="L3209" s="12"/>
      <c r="M3209" s="49"/>
      <c r="N3209" s="49"/>
      <c r="O3209" s="12"/>
      <c r="P3209" s="12"/>
      <c r="Q3209" s="12"/>
      <c r="R3209" s="12"/>
      <c r="S3209" s="12"/>
      <c r="T3209" s="12"/>
    </row>
    <row r="3210" spans="1:20" s="1" customFormat="1" x14ac:dyDescent="0.4">
      <c r="A3210" s="12"/>
      <c r="B3210" s="12"/>
      <c r="C3210" s="42"/>
      <c r="D3210" s="12"/>
      <c r="E3210" s="12"/>
      <c r="F3210" s="12"/>
      <c r="G3210" s="12"/>
      <c r="H3210" s="12"/>
      <c r="I3210" s="12"/>
      <c r="J3210" s="12"/>
      <c r="K3210" s="12"/>
      <c r="L3210" s="12"/>
      <c r="M3210" s="49"/>
      <c r="N3210" s="49"/>
      <c r="O3210" s="12"/>
      <c r="P3210" s="12"/>
      <c r="Q3210" s="12"/>
      <c r="R3210" s="12"/>
      <c r="S3210" s="12"/>
      <c r="T3210" s="12"/>
    </row>
    <row r="3211" spans="1:20" s="1" customFormat="1" x14ac:dyDescent="0.4">
      <c r="A3211" s="12"/>
      <c r="B3211" s="12"/>
      <c r="C3211" s="42"/>
      <c r="D3211" s="12"/>
      <c r="E3211" s="12"/>
      <c r="F3211" s="12"/>
      <c r="G3211" s="12"/>
      <c r="H3211" s="12"/>
      <c r="I3211" s="12"/>
      <c r="J3211" s="12"/>
      <c r="K3211" s="12"/>
      <c r="L3211" s="12"/>
      <c r="M3211" s="49"/>
      <c r="N3211" s="49"/>
      <c r="O3211" s="12"/>
      <c r="P3211" s="12"/>
      <c r="Q3211" s="12"/>
      <c r="R3211" s="12"/>
      <c r="S3211" s="12"/>
      <c r="T3211" s="12"/>
    </row>
    <row r="3212" spans="1:20" s="1" customFormat="1" x14ac:dyDescent="0.4">
      <c r="A3212" s="12"/>
      <c r="B3212" s="12"/>
      <c r="C3212" s="42"/>
      <c r="D3212" s="12"/>
      <c r="E3212" s="12"/>
      <c r="F3212" s="12"/>
      <c r="G3212" s="12"/>
      <c r="H3212" s="12"/>
      <c r="I3212" s="12"/>
      <c r="J3212" s="12"/>
      <c r="K3212" s="12"/>
      <c r="L3212" s="12"/>
      <c r="M3212" s="49"/>
      <c r="N3212" s="49"/>
      <c r="O3212" s="12"/>
      <c r="P3212" s="12"/>
      <c r="Q3212" s="12"/>
      <c r="R3212" s="12"/>
      <c r="S3212" s="12"/>
      <c r="T3212" s="12"/>
    </row>
    <row r="3213" spans="1:20" s="1" customFormat="1" x14ac:dyDescent="0.4">
      <c r="A3213" s="12"/>
      <c r="B3213" s="12"/>
      <c r="C3213" s="42"/>
      <c r="D3213" s="12"/>
      <c r="E3213" s="12"/>
      <c r="F3213" s="12"/>
      <c r="G3213" s="12"/>
      <c r="H3213" s="12"/>
      <c r="I3213" s="12"/>
      <c r="J3213" s="12"/>
      <c r="K3213" s="12"/>
      <c r="L3213" s="12"/>
      <c r="M3213" s="49"/>
      <c r="N3213" s="49"/>
      <c r="O3213" s="12"/>
      <c r="P3213" s="12"/>
      <c r="Q3213" s="12"/>
      <c r="R3213" s="12"/>
      <c r="S3213" s="12"/>
      <c r="T3213" s="12"/>
    </row>
    <row r="3214" spans="1:20" s="1" customFormat="1" x14ac:dyDescent="0.4">
      <c r="A3214" s="12"/>
      <c r="B3214" s="12"/>
      <c r="C3214" s="42"/>
      <c r="D3214" s="12"/>
      <c r="E3214" s="12"/>
      <c r="F3214" s="12"/>
      <c r="G3214" s="12"/>
      <c r="H3214" s="12"/>
      <c r="I3214" s="12"/>
      <c r="J3214" s="12"/>
      <c r="K3214" s="12"/>
      <c r="L3214" s="12"/>
      <c r="M3214" s="49"/>
      <c r="N3214" s="49"/>
      <c r="O3214" s="12"/>
      <c r="P3214" s="12"/>
      <c r="Q3214" s="12"/>
      <c r="R3214" s="12"/>
      <c r="S3214" s="12"/>
      <c r="T3214" s="12"/>
    </row>
    <row r="3215" spans="1:20" s="1" customFormat="1" x14ac:dyDescent="0.4">
      <c r="A3215" s="12"/>
      <c r="B3215" s="12"/>
      <c r="C3215" s="42"/>
      <c r="D3215" s="12"/>
      <c r="E3215" s="12"/>
      <c r="F3215" s="12"/>
      <c r="G3215" s="12"/>
      <c r="H3215" s="12"/>
      <c r="I3215" s="12"/>
      <c r="J3215" s="12"/>
      <c r="K3215" s="12"/>
      <c r="L3215" s="12"/>
      <c r="M3215" s="49"/>
      <c r="N3215" s="49"/>
      <c r="O3215" s="12"/>
      <c r="P3215" s="12"/>
      <c r="Q3215" s="12"/>
      <c r="R3215" s="12"/>
      <c r="S3215" s="12"/>
      <c r="T3215" s="12"/>
    </row>
    <row r="3216" spans="1:20" s="1" customFormat="1" x14ac:dyDescent="0.4">
      <c r="A3216" s="12"/>
      <c r="B3216" s="12"/>
      <c r="C3216" s="42"/>
      <c r="D3216" s="12"/>
      <c r="E3216" s="12"/>
      <c r="F3216" s="12"/>
      <c r="G3216" s="12"/>
      <c r="H3216" s="12"/>
      <c r="I3216" s="12"/>
      <c r="J3216" s="12"/>
      <c r="K3216" s="12"/>
      <c r="L3216" s="12"/>
      <c r="M3216" s="49"/>
      <c r="N3216" s="49"/>
      <c r="O3216" s="12"/>
      <c r="P3216" s="12"/>
      <c r="Q3216" s="12"/>
      <c r="R3216" s="12"/>
      <c r="S3216" s="12"/>
      <c r="T3216" s="12"/>
    </row>
    <row r="3217" spans="1:20" s="1" customFormat="1" x14ac:dyDescent="0.4">
      <c r="A3217" s="12"/>
      <c r="B3217" s="12"/>
      <c r="C3217" s="42"/>
      <c r="D3217" s="12"/>
      <c r="E3217" s="12"/>
      <c r="F3217" s="12"/>
      <c r="G3217" s="12"/>
      <c r="H3217" s="12"/>
      <c r="I3217" s="12"/>
      <c r="J3217" s="12"/>
      <c r="K3217" s="12"/>
      <c r="L3217" s="12"/>
      <c r="M3217" s="49"/>
      <c r="N3217" s="49"/>
      <c r="O3217" s="12"/>
      <c r="P3217" s="12"/>
      <c r="Q3217" s="12"/>
      <c r="R3217" s="12"/>
      <c r="S3217" s="12"/>
      <c r="T3217" s="12"/>
    </row>
    <row r="3218" spans="1:20" s="1" customFormat="1" x14ac:dyDescent="0.4">
      <c r="A3218" s="12"/>
      <c r="B3218" s="12"/>
      <c r="C3218" s="42"/>
      <c r="D3218" s="12"/>
      <c r="E3218" s="12"/>
      <c r="F3218" s="12"/>
      <c r="G3218" s="12"/>
      <c r="H3218" s="12"/>
      <c r="I3218" s="12"/>
      <c r="J3218" s="12"/>
      <c r="K3218" s="12"/>
      <c r="L3218" s="12"/>
      <c r="M3218" s="49"/>
      <c r="N3218" s="49"/>
      <c r="O3218" s="12"/>
      <c r="P3218" s="12"/>
      <c r="Q3218" s="12"/>
      <c r="R3218" s="12"/>
      <c r="S3218" s="12"/>
      <c r="T3218" s="12"/>
    </row>
    <row r="3219" spans="1:20" s="1" customFormat="1" x14ac:dyDescent="0.4">
      <c r="A3219" s="12"/>
      <c r="B3219" s="12"/>
      <c r="C3219" s="42"/>
      <c r="D3219" s="12"/>
      <c r="E3219" s="12"/>
      <c r="F3219" s="12"/>
      <c r="G3219" s="12"/>
      <c r="H3219" s="12"/>
      <c r="I3219" s="12"/>
      <c r="J3219" s="12"/>
      <c r="K3219" s="12"/>
      <c r="L3219" s="12"/>
      <c r="M3219" s="49"/>
      <c r="N3219" s="49"/>
      <c r="O3219" s="12"/>
      <c r="P3219" s="12"/>
      <c r="Q3219" s="12"/>
      <c r="R3219" s="12"/>
      <c r="S3219" s="12"/>
      <c r="T3219" s="12"/>
    </row>
    <row r="3220" spans="1:20" s="1" customFormat="1" x14ac:dyDescent="0.4">
      <c r="A3220" s="12"/>
      <c r="B3220" s="12"/>
      <c r="C3220" s="42"/>
      <c r="D3220" s="12"/>
      <c r="E3220" s="12"/>
      <c r="F3220" s="12"/>
      <c r="G3220" s="12"/>
      <c r="H3220" s="12"/>
      <c r="I3220" s="12"/>
      <c r="J3220" s="12"/>
      <c r="K3220" s="12"/>
      <c r="L3220" s="12"/>
      <c r="M3220" s="49"/>
      <c r="N3220" s="49"/>
      <c r="O3220" s="12"/>
      <c r="P3220" s="12"/>
      <c r="Q3220" s="12"/>
      <c r="R3220" s="12"/>
      <c r="S3220" s="12"/>
      <c r="T3220" s="12"/>
    </row>
    <row r="3221" spans="1:20" s="1" customFormat="1" x14ac:dyDescent="0.4">
      <c r="A3221" s="12"/>
      <c r="B3221" s="12"/>
      <c r="C3221" s="42"/>
      <c r="D3221" s="12"/>
      <c r="E3221" s="12"/>
      <c r="F3221" s="12"/>
      <c r="G3221" s="12"/>
      <c r="H3221" s="12"/>
      <c r="I3221" s="12"/>
      <c r="J3221" s="12"/>
      <c r="K3221" s="12"/>
      <c r="L3221" s="12"/>
      <c r="M3221" s="49"/>
      <c r="N3221" s="49"/>
      <c r="O3221" s="12"/>
      <c r="P3221" s="12"/>
      <c r="Q3221" s="12"/>
      <c r="R3221" s="12"/>
      <c r="S3221" s="12"/>
      <c r="T3221" s="12"/>
    </row>
    <row r="3222" spans="1:20" s="1" customFormat="1" x14ac:dyDescent="0.4">
      <c r="A3222" s="12"/>
      <c r="B3222" s="12"/>
      <c r="C3222" s="42"/>
      <c r="D3222" s="12"/>
      <c r="E3222" s="12"/>
      <c r="F3222" s="12"/>
      <c r="G3222" s="12"/>
      <c r="H3222" s="12"/>
      <c r="I3222" s="12"/>
      <c r="J3222" s="12"/>
      <c r="K3222" s="12"/>
      <c r="L3222" s="12"/>
      <c r="M3222" s="49"/>
      <c r="N3222" s="49"/>
      <c r="O3222" s="12"/>
      <c r="P3222" s="12"/>
      <c r="Q3222" s="12"/>
      <c r="R3222" s="12"/>
      <c r="S3222" s="12"/>
      <c r="T3222" s="12"/>
    </row>
    <row r="3223" spans="1:20" s="1" customFormat="1" x14ac:dyDescent="0.4">
      <c r="A3223" s="12"/>
      <c r="B3223" s="12"/>
      <c r="C3223" s="42"/>
      <c r="D3223" s="12"/>
      <c r="E3223" s="12"/>
      <c r="F3223" s="12"/>
      <c r="G3223" s="12"/>
      <c r="H3223" s="12"/>
      <c r="I3223" s="12"/>
      <c r="J3223" s="12"/>
      <c r="K3223" s="12"/>
      <c r="L3223" s="12"/>
      <c r="M3223" s="49"/>
      <c r="N3223" s="49"/>
      <c r="O3223" s="12"/>
      <c r="P3223" s="12"/>
      <c r="Q3223" s="12"/>
      <c r="R3223" s="12"/>
      <c r="S3223" s="12"/>
      <c r="T3223" s="12"/>
    </row>
    <row r="3224" spans="1:20" s="1" customFormat="1" x14ac:dyDescent="0.4">
      <c r="A3224" s="12"/>
      <c r="B3224" s="12"/>
      <c r="C3224" s="42"/>
      <c r="D3224" s="12"/>
      <c r="E3224" s="12"/>
      <c r="F3224" s="12"/>
      <c r="G3224" s="12"/>
      <c r="H3224" s="12"/>
      <c r="I3224" s="12"/>
      <c r="J3224" s="12"/>
      <c r="K3224" s="12"/>
      <c r="L3224" s="12"/>
      <c r="M3224" s="49"/>
      <c r="N3224" s="49"/>
      <c r="O3224" s="12"/>
      <c r="P3224" s="12"/>
      <c r="Q3224" s="12"/>
      <c r="R3224" s="12"/>
      <c r="S3224" s="12"/>
      <c r="T3224" s="12"/>
    </row>
    <row r="3225" spans="1:20" s="1" customFormat="1" x14ac:dyDescent="0.4">
      <c r="A3225" s="12"/>
      <c r="B3225" s="12"/>
      <c r="C3225" s="42"/>
      <c r="D3225" s="12"/>
      <c r="E3225" s="12"/>
      <c r="F3225" s="12"/>
      <c r="G3225" s="12"/>
      <c r="H3225" s="12"/>
      <c r="I3225" s="12"/>
      <c r="J3225" s="12"/>
      <c r="K3225" s="12"/>
      <c r="L3225" s="12"/>
      <c r="M3225" s="49"/>
      <c r="N3225" s="49"/>
      <c r="O3225" s="12"/>
      <c r="P3225" s="12"/>
      <c r="Q3225" s="12"/>
      <c r="R3225" s="12"/>
      <c r="S3225" s="12"/>
      <c r="T3225" s="12"/>
    </row>
    <row r="3226" spans="1:20" s="1" customFormat="1" x14ac:dyDescent="0.4">
      <c r="A3226" s="12"/>
      <c r="B3226" s="12"/>
      <c r="C3226" s="42"/>
      <c r="D3226" s="12"/>
      <c r="E3226" s="12"/>
      <c r="F3226" s="12"/>
      <c r="G3226" s="12"/>
      <c r="H3226" s="12"/>
      <c r="I3226" s="12"/>
      <c r="J3226" s="12"/>
      <c r="K3226" s="12"/>
      <c r="L3226" s="12"/>
      <c r="M3226" s="49"/>
      <c r="N3226" s="49"/>
      <c r="O3226" s="12"/>
      <c r="P3226" s="12"/>
      <c r="Q3226" s="12"/>
      <c r="R3226" s="12"/>
      <c r="S3226" s="12"/>
      <c r="T3226" s="12"/>
    </row>
    <row r="3227" spans="1:20" s="1" customFormat="1" x14ac:dyDescent="0.4">
      <c r="A3227" s="12"/>
      <c r="B3227" s="12"/>
      <c r="C3227" s="42"/>
      <c r="D3227" s="12"/>
      <c r="E3227" s="12"/>
      <c r="F3227" s="12"/>
      <c r="G3227" s="12"/>
      <c r="H3227" s="12"/>
      <c r="I3227" s="12"/>
      <c r="J3227" s="12"/>
      <c r="K3227" s="12"/>
      <c r="L3227" s="12"/>
      <c r="M3227" s="49"/>
      <c r="N3227" s="49"/>
      <c r="O3227" s="12"/>
      <c r="P3227" s="12"/>
      <c r="Q3227" s="12"/>
      <c r="R3227" s="12"/>
      <c r="S3227" s="12"/>
      <c r="T3227" s="12"/>
    </row>
    <row r="3228" spans="1:20" s="1" customFormat="1" x14ac:dyDescent="0.4">
      <c r="A3228" s="12"/>
      <c r="B3228" s="12"/>
      <c r="C3228" s="42"/>
      <c r="D3228" s="12"/>
      <c r="E3228" s="12"/>
      <c r="F3228" s="12"/>
      <c r="G3228" s="12"/>
      <c r="H3228" s="12"/>
      <c r="I3228" s="12"/>
      <c r="J3228" s="12"/>
      <c r="K3228" s="12"/>
      <c r="L3228" s="12"/>
      <c r="M3228" s="49"/>
      <c r="N3228" s="49"/>
      <c r="O3228" s="12"/>
      <c r="P3228" s="12"/>
      <c r="Q3228" s="12"/>
      <c r="R3228" s="12"/>
      <c r="S3228" s="12"/>
      <c r="T3228" s="12"/>
    </row>
    <row r="3229" spans="1:20" s="1" customFormat="1" x14ac:dyDescent="0.4">
      <c r="A3229" s="12"/>
      <c r="B3229" s="12"/>
      <c r="C3229" s="42"/>
      <c r="D3229" s="12"/>
      <c r="E3229" s="12"/>
      <c r="F3229" s="12"/>
      <c r="G3229" s="12"/>
      <c r="H3229" s="12"/>
      <c r="I3229" s="12"/>
      <c r="J3229" s="12"/>
      <c r="K3229" s="12"/>
      <c r="L3229" s="12"/>
      <c r="M3229" s="49"/>
      <c r="N3229" s="49"/>
      <c r="O3229" s="12"/>
      <c r="P3229" s="12"/>
      <c r="Q3229" s="12"/>
      <c r="R3229" s="12"/>
      <c r="S3229" s="12"/>
      <c r="T3229" s="12"/>
    </row>
    <row r="3230" spans="1:20" s="1" customFormat="1" x14ac:dyDescent="0.4">
      <c r="A3230" s="12"/>
      <c r="B3230" s="12"/>
      <c r="C3230" s="42"/>
      <c r="D3230" s="12"/>
      <c r="E3230" s="12"/>
      <c r="F3230" s="12"/>
      <c r="G3230" s="12"/>
      <c r="H3230" s="12"/>
      <c r="I3230" s="12"/>
      <c r="J3230" s="12"/>
      <c r="K3230" s="12"/>
      <c r="L3230" s="12"/>
      <c r="M3230" s="49"/>
      <c r="N3230" s="49"/>
      <c r="O3230" s="12"/>
      <c r="P3230" s="12"/>
      <c r="Q3230" s="12"/>
      <c r="R3230" s="12"/>
      <c r="S3230" s="12"/>
      <c r="T3230" s="12"/>
    </row>
    <row r="3231" spans="1:20" s="1" customFormat="1" x14ac:dyDescent="0.4">
      <c r="A3231" s="12"/>
      <c r="B3231" s="12"/>
      <c r="C3231" s="42"/>
      <c r="D3231" s="12"/>
      <c r="E3231" s="12"/>
      <c r="F3231" s="12"/>
      <c r="G3231" s="12"/>
      <c r="H3231" s="12"/>
      <c r="I3231" s="12"/>
      <c r="J3231" s="12"/>
      <c r="K3231" s="12"/>
      <c r="L3231" s="12"/>
      <c r="M3231" s="49"/>
      <c r="N3231" s="49"/>
      <c r="O3231" s="12"/>
      <c r="P3231" s="12"/>
      <c r="Q3231" s="12"/>
      <c r="R3231" s="12"/>
      <c r="S3231" s="12"/>
      <c r="T3231" s="12"/>
    </row>
    <row r="3232" spans="1:20" s="1" customFormat="1" x14ac:dyDescent="0.4">
      <c r="A3232" s="12"/>
      <c r="B3232" s="12"/>
      <c r="C3232" s="42"/>
      <c r="D3232" s="12"/>
      <c r="E3232" s="12"/>
      <c r="F3232" s="12"/>
      <c r="G3232" s="12"/>
      <c r="H3232" s="12"/>
      <c r="I3232" s="12"/>
      <c r="J3232" s="12"/>
      <c r="K3232" s="12"/>
      <c r="L3232" s="12"/>
      <c r="M3232" s="49"/>
      <c r="N3232" s="49"/>
      <c r="O3232" s="12"/>
      <c r="P3232" s="12"/>
      <c r="Q3232" s="12"/>
      <c r="R3232" s="12"/>
      <c r="S3232" s="12"/>
      <c r="T3232" s="12"/>
    </row>
    <row r="3233" spans="1:20" s="1" customFormat="1" x14ac:dyDescent="0.4">
      <c r="A3233" s="12"/>
      <c r="B3233" s="12"/>
      <c r="C3233" s="42"/>
      <c r="D3233" s="12"/>
      <c r="E3233" s="12"/>
      <c r="F3233" s="12"/>
      <c r="G3233" s="12"/>
      <c r="H3233" s="12"/>
      <c r="I3233" s="12"/>
      <c r="J3233" s="12"/>
      <c r="K3233" s="12"/>
      <c r="L3233" s="12"/>
      <c r="M3233" s="49"/>
      <c r="N3233" s="49"/>
      <c r="O3233" s="12"/>
      <c r="P3233" s="12"/>
      <c r="Q3233" s="12"/>
      <c r="R3233" s="12"/>
      <c r="S3233" s="12"/>
      <c r="T3233" s="12"/>
    </row>
    <row r="3234" spans="1:20" s="1" customFormat="1" x14ac:dyDescent="0.4">
      <c r="A3234" s="12"/>
      <c r="B3234" s="12"/>
      <c r="C3234" s="42"/>
      <c r="D3234" s="12"/>
      <c r="E3234" s="12"/>
      <c r="F3234" s="12"/>
      <c r="G3234" s="12"/>
      <c r="H3234" s="12"/>
      <c r="I3234" s="12"/>
      <c r="J3234" s="12"/>
      <c r="K3234" s="12"/>
      <c r="L3234" s="12"/>
      <c r="M3234" s="49"/>
      <c r="N3234" s="49"/>
      <c r="O3234" s="12"/>
      <c r="P3234" s="12"/>
      <c r="Q3234" s="12"/>
      <c r="R3234" s="12"/>
      <c r="S3234" s="12"/>
      <c r="T3234" s="12"/>
    </row>
    <row r="3235" spans="1:20" s="1" customFormat="1" x14ac:dyDescent="0.4">
      <c r="A3235" s="12"/>
      <c r="B3235" s="12"/>
      <c r="C3235" s="42"/>
      <c r="D3235" s="12"/>
      <c r="E3235" s="12"/>
      <c r="F3235" s="12"/>
      <c r="G3235" s="12"/>
      <c r="H3235" s="12"/>
      <c r="I3235" s="12"/>
      <c r="J3235" s="12"/>
      <c r="K3235" s="12"/>
      <c r="L3235" s="12"/>
      <c r="M3235" s="49"/>
      <c r="N3235" s="49"/>
      <c r="O3235" s="12"/>
      <c r="P3235" s="12"/>
      <c r="Q3235" s="12"/>
      <c r="R3235" s="12"/>
      <c r="S3235" s="12"/>
      <c r="T3235" s="12"/>
    </row>
    <row r="3236" spans="1:20" s="1" customFormat="1" x14ac:dyDescent="0.4">
      <c r="A3236" s="12"/>
      <c r="B3236" s="12"/>
      <c r="C3236" s="42"/>
      <c r="D3236" s="12"/>
      <c r="E3236" s="12"/>
      <c r="F3236" s="12"/>
      <c r="G3236" s="12"/>
      <c r="H3236" s="12"/>
      <c r="I3236" s="12"/>
      <c r="J3236" s="12"/>
      <c r="K3236" s="12"/>
      <c r="L3236" s="12"/>
      <c r="M3236" s="49"/>
      <c r="N3236" s="49"/>
      <c r="O3236" s="12"/>
      <c r="P3236" s="12"/>
      <c r="Q3236" s="12"/>
      <c r="R3236" s="12"/>
      <c r="S3236" s="12"/>
      <c r="T3236" s="12"/>
    </row>
    <row r="3237" spans="1:20" s="1" customFormat="1" x14ac:dyDescent="0.4">
      <c r="A3237" s="12"/>
      <c r="B3237" s="12"/>
      <c r="C3237" s="42"/>
      <c r="D3237" s="12"/>
      <c r="E3237" s="12"/>
      <c r="F3237" s="12"/>
      <c r="G3237" s="12"/>
      <c r="H3237" s="12"/>
      <c r="I3237" s="12"/>
      <c r="J3237" s="12"/>
      <c r="K3237" s="12"/>
      <c r="L3237" s="12"/>
      <c r="M3237" s="49"/>
      <c r="N3237" s="49"/>
      <c r="O3237" s="12"/>
      <c r="P3237" s="12"/>
      <c r="Q3237" s="12"/>
      <c r="R3237" s="12"/>
      <c r="S3237" s="12"/>
      <c r="T3237" s="12"/>
    </row>
    <row r="3238" spans="1:20" s="1" customFormat="1" x14ac:dyDescent="0.4">
      <c r="A3238" s="12"/>
      <c r="B3238" s="12"/>
      <c r="C3238" s="42"/>
      <c r="D3238" s="12"/>
      <c r="E3238" s="12"/>
      <c r="F3238" s="12"/>
      <c r="G3238" s="12"/>
      <c r="H3238" s="12"/>
      <c r="I3238" s="12"/>
      <c r="J3238" s="12"/>
      <c r="K3238" s="12"/>
      <c r="L3238" s="12"/>
      <c r="M3238" s="49"/>
      <c r="N3238" s="49"/>
      <c r="O3238" s="12"/>
      <c r="P3238" s="12"/>
      <c r="Q3238" s="12"/>
      <c r="R3238" s="12"/>
      <c r="S3238" s="12"/>
      <c r="T3238" s="12"/>
    </row>
    <row r="3239" spans="1:20" s="1" customFormat="1" x14ac:dyDescent="0.4">
      <c r="A3239" s="12"/>
      <c r="B3239" s="12"/>
      <c r="C3239" s="42"/>
      <c r="D3239" s="12"/>
      <c r="E3239" s="12"/>
      <c r="F3239" s="12"/>
      <c r="G3239" s="12"/>
      <c r="H3239" s="12"/>
      <c r="I3239" s="12"/>
      <c r="J3239" s="12"/>
      <c r="K3239" s="12"/>
      <c r="L3239" s="12"/>
      <c r="M3239" s="49"/>
      <c r="N3239" s="49"/>
      <c r="O3239" s="12"/>
      <c r="P3239" s="12"/>
      <c r="Q3239" s="12"/>
      <c r="R3239" s="12"/>
      <c r="S3239" s="12"/>
      <c r="T3239" s="12"/>
    </row>
    <row r="3240" spans="1:20" s="1" customFormat="1" x14ac:dyDescent="0.4">
      <c r="A3240" s="12"/>
      <c r="B3240" s="12"/>
      <c r="C3240" s="42"/>
      <c r="D3240" s="12"/>
      <c r="E3240" s="12"/>
      <c r="F3240" s="12"/>
      <c r="G3240" s="12"/>
      <c r="H3240" s="12"/>
      <c r="I3240" s="12"/>
      <c r="J3240" s="12"/>
      <c r="K3240" s="12"/>
      <c r="L3240" s="12"/>
      <c r="M3240" s="49"/>
      <c r="N3240" s="49"/>
      <c r="O3240" s="12"/>
      <c r="P3240" s="12"/>
      <c r="Q3240" s="12"/>
      <c r="R3240" s="12"/>
      <c r="S3240" s="12"/>
      <c r="T3240" s="12"/>
    </row>
    <row r="3241" spans="1:20" s="1" customFormat="1" x14ac:dyDescent="0.4">
      <c r="A3241" s="12"/>
      <c r="B3241" s="12"/>
      <c r="C3241" s="42"/>
      <c r="D3241" s="12"/>
      <c r="E3241" s="12"/>
      <c r="F3241" s="12"/>
      <c r="G3241" s="12"/>
      <c r="H3241" s="12"/>
      <c r="I3241" s="12"/>
      <c r="J3241" s="12"/>
      <c r="K3241" s="12"/>
      <c r="L3241" s="12"/>
      <c r="M3241" s="49"/>
      <c r="N3241" s="49"/>
      <c r="O3241" s="12"/>
      <c r="P3241" s="12"/>
      <c r="Q3241" s="12"/>
      <c r="R3241" s="12"/>
      <c r="S3241" s="12"/>
      <c r="T3241" s="12"/>
    </row>
    <row r="3242" spans="1:20" s="1" customFormat="1" x14ac:dyDescent="0.4">
      <c r="A3242" s="12"/>
      <c r="B3242" s="12"/>
      <c r="C3242" s="42"/>
      <c r="D3242" s="12"/>
      <c r="E3242" s="12"/>
      <c r="F3242" s="12"/>
      <c r="G3242" s="12"/>
      <c r="H3242" s="12"/>
      <c r="I3242" s="12"/>
      <c r="J3242" s="12"/>
      <c r="K3242" s="12"/>
      <c r="L3242" s="12"/>
      <c r="M3242" s="49"/>
      <c r="N3242" s="49"/>
      <c r="O3242" s="12"/>
      <c r="P3242" s="12"/>
      <c r="Q3242" s="12"/>
      <c r="R3242" s="12"/>
      <c r="S3242" s="12"/>
      <c r="T3242" s="12"/>
    </row>
    <row r="3243" spans="1:20" s="1" customFormat="1" x14ac:dyDescent="0.4">
      <c r="A3243" s="12"/>
      <c r="B3243" s="12"/>
      <c r="C3243" s="42"/>
      <c r="D3243" s="12"/>
      <c r="E3243" s="12"/>
      <c r="F3243" s="12"/>
      <c r="G3243" s="12"/>
      <c r="H3243" s="12"/>
      <c r="I3243" s="12"/>
      <c r="J3243" s="12"/>
      <c r="K3243" s="12"/>
      <c r="L3243" s="12"/>
      <c r="M3243" s="49"/>
      <c r="N3243" s="49"/>
      <c r="O3243" s="12"/>
      <c r="P3243" s="12"/>
      <c r="Q3243" s="12"/>
      <c r="R3243" s="12"/>
      <c r="S3243" s="12"/>
      <c r="T3243" s="12"/>
    </row>
    <row r="3244" spans="1:20" s="1" customFormat="1" x14ac:dyDescent="0.4">
      <c r="A3244" s="12"/>
      <c r="B3244" s="12"/>
      <c r="C3244" s="42"/>
      <c r="D3244" s="12"/>
      <c r="E3244" s="12"/>
      <c r="F3244" s="12"/>
      <c r="G3244" s="12"/>
      <c r="H3244" s="12"/>
      <c r="I3244" s="12"/>
      <c r="J3244" s="12"/>
      <c r="K3244" s="12"/>
      <c r="L3244" s="12"/>
      <c r="M3244" s="49"/>
      <c r="N3244" s="49"/>
      <c r="O3244" s="12"/>
      <c r="P3244" s="12"/>
      <c r="Q3244" s="12"/>
      <c r="R3244" s="12"/>
      <c r="S3244" s="12"/>
      <c r="T3244" s="12"/>
    </row>
    <row r="3245" spans="1:20" s="1" customFormat="1" x14ac:dyDescent="0.4">
      <c r="A3245" s="12"/>
      <c r="B3245" s="12"/>
      <c r="C3245" s="42"/>
      <c r="D3245" s="12"/>
      <c r="E3245" s="12"/>
      <c r="F3245" s="12"/>
      <c r="G3245" s="12"/>
      <c r="H3245" s="12"/>
      <c r="I3245" s="12"/>
      <c r="J3245" s="12"/>
      <c r="K3245" s="12"/>
      <c r="L3245" s="12"/>
      <c r="M3245" s="49"/>
      <c r="N3245" s="49"/>
      <c r="O3245" s="12"/>
      <c r="P3245" s="12"/>
      <c r="Q3245" s="12"/>
      <c r="R3245" s="12"/>
      <c r="S3245" s="12"/>
      <c r="T3245" s="12"/>
    </row>
    <row r="3246" spans="1:20" s="1" customFormat="1" x14ac:dyDescent="0.4">
      <c r="A3246" s="12"/>
      <c r="B3246" s="12"/>
      <c r="C3246" s="42"/>
      <c r="D3246" s="12"/>
      <c r="E3246" s="12"/>
      <c r="F3246" s="12"/>
      <c r="G3246" s="12"/>
      <c r="H3246" s="12"/>
      <c r="I3246" s="12"/>
      <c r="J3246" s="12"/>
      <c r="K3246" s="12"/>
      <c r="L3246" s="12"/>
      <c r="M3246" s="49"/>
      <c r="N3246" s="49"/>
      <c r="O3246" s="12"/>
      <c r="P3246" s="12"/>
      <c r="Q3246" s="12"/>
      <c r="R3246" s="12"/>
      <c r="S3246" s="12"/>
      <c r="T3246" s="12"/>
    </row>
    <row r="3247" spans="1:20" s="1" customFormat="1" x14ac:dyDescent="0.4">
      <c r="A3247" s="12"/>
      <c r="B3247" s="12"/>
      <c r="C3247" s="42"/>
      <c r="D3247" s="12"/>
      <c r="E3247" s="12"/>
      <c r="F3247" s="12"/>
      <c r="G3247" s="12"/>
      <c r="H3247" s="12"/>
      <c r="I3247" s="12"/>
      <c r="J3247" s="12"/>
      <c r="K3247" s="12"/>
      <c r="L3247" s="12"/>
      <c r="M3247" s="49"/>
      <c r="N3247" s="49"/>
      <c r="O3247" s="12"/>
      <c r="P3247" s="12"/>
      <c r="Q3247" s="12"/>
      <c r="R3247" s="12"/>
      <c r="S3247" s="12"/>
      <c r="T3247" s="12"/>
    </row>
    <row r="3248" spans="1:20" s="1" customFormat="1" x14ac:dyDescent="0.4">
      <c r="A3248" s="12"/>
      <c r="B3248" s="12"/>
      <c r="C3248" s="42"/>
      <c r="D3248" s="12"/>
      <c r="E3248" s="12"/>
      <c r="F3248" s="12"/>
      <c r="G3248" s="12"/>
      <c r="H3248" s="12"/>
      <c r="I3248" s="12"/>
      <c r="J3248" s="12"/>
      <c r="K3248" s="12"/>
      <c r="L3248" s="12"/>
      <c r="M3248" s="49"/>
      <c r="N3248" s="49"/>
      <c r="O3248" s="12"/>
      <c r="P3248" s="12"/>
      <c r="Q3248" s="12"/>
      <c r="R3248" s="12"/>
      <c r="S3248" s="12"/>
      <c r="T3248" s="12"/>
    </row>
    <row r="3249" spans="1:20" s="1" customFormat="1" x14ac:dyDescent="0.4">
      <c r="A3249" s="12"/>
      <c r="B3249" s="12"/>
      <c r="C3249" s="42"/>
      <c r="D3249" s="12"/>
      <c r="E3249" s="12"/>
      <c r="F3249" s="12"/>
      <c r="G3249" s="12"/>
      <c r="H3249" s="12"/>
      <c r="I3249" s="12"/>
      <c r="J3249" s="12"/>
      <c r="K3249" s="12"/>
      <c r="L3249" s="12"/>
      <c r="M3249" s="49"/>
      <c r="N3249" s="49"/>
      <c r="O3249" s="12"/>
      <c r="P3249" s="12"/>
      <c r="Q3249" s="12"/>
      <c r="R3249" s="12"/>
      <c r="S3249" s="12"/>
      <c r="T3249" s="12"/>
    </row>
    <row r="3250" spans="1:20" s="1" customFormat="1" x14ac:dyDescent="0.4">
      <c r="A3250" s="12"/>
      <c r="B3250" s="12"/>
      <c r="C3250" s="42"/>
      <c r="D3250" s="12"/>
      <c r="E3250" s="12"/>
      <c r="F3250" s="12"/>
      <c r="G3250" s="12"/>
      <c r="H3250" s="12"/>
      <c r="I3250" s="12"/>
      <c r="J3250" s="12"/>
      <c r="K3250" s="12"/>
      <c r="L3250" s="12"/>
      <c r="M3250" s="49"/>
      <c r="N3250" s="49"/>
      <c r="O3250" s="12"/>
      <c r="P3250" s="12"/>
      <c r="Q3250" s="12"/>
      <c r="R3250" s="12"/>
      <c r="S3250" s="12"/>
      <c r="T3250" s="12"/>
    </row>
    <row r="3251" spans="1:20" s="1" customFormat="1" x14ac:dyDescent="0.4">
      <c r="A3251" s="12"/>
      <c r="B3251" s="12"/>
      <c r="C3251" s="42"/>
      <c r="D3251" s="12"/>
      <c r="E3251" s="12"/>
      <c r="F3251" s="12"/>
      <c r="G3251" s="12"/>
      <c r="H3251" s="12"/>
      <c r="I3251" s="12"/>
      <c r="J3251" s="12"/>
      <c r="K3251" s="12"/>
      <c r="L3251" s="12"/>
      <c r="M3251" s="49"/>
      <c r="N3251" s="49"/>
      <c r="O3251" s="12"/>
      <c r="P3251" s="12"/>
      <c r="Q3251" s="12"/>
      <c r="R3251" s="12"/>
      <c r="S3251" s="12"/>
      <c r="T3251" s="12"/>
    </row>
    <row r="3252" spans="1:20" s="1" customFormat="1" x14ac:dyDescent="0.4">
      <c r="A3252" s="12"/>
      <c r="B3252" s="12"/>
      <c r="C3252" s="42"/>
      <c r="D3252" s="12"/>
      <c r="E3252" s="12"/>
      <c r="F3252" s="12"/>
      <c r="G3252" s="12"/>
      <c r="H3252" s="12"/>
      <c r="I3252" s="12"/>
      <c r="J3252" s="12"/>
      <c r="K3252" s="12"/>
      <c r="L3252" s="12"/>
      <c r="M3252" s="49"/>
      <c r="N3252" s="49"/>
      <c r="O3252" s="12"/>
      <c r="P3252" s="12"/>
      <c r="Q3252" s="12"/>
      <c r="R3252" s="12"/>
      <c r="S3252" s="12"/>
      <c r="T3252" s="12"/>
    </row>
    <row r="3253" spans="1:20" s="1" customFormat="1" x14ac:dyDescent="0.4">
      <c r="A3253" s="12"/>
      <c r="B3253" s="12"/>
      <c r="C3253" s="42"/>
      <c r="D3253" s="12"/>
      <c r="E3253" s="12"/>
      <c r="F3253" s="12"/>
      <c r="G3253" s="12"/>
      <c r="H3253" s="12"/>
      <c r="I3253" s="12"/>
      <c r="J3253" s="12"/>
      <c r="K3253" s="12"/>
      <c r="L3253" s="12"/>
      <c r="M3253" s="49"/>
      <c r="N3253" s="49"/>
      <c r="O3253" s="12"/>
      <c r="P3253" s="12"/>
      <c r="Q3253" s="12"/>
      <c r="R3253" s="12"/>
      <c r="S3253" s="12"/>
      <c r="T3253" s="12"/>
    </row>
    <row r="3254" spans="1:20" s="1" customFormat="1" x14ac:dyDescent="0.4">
      <c r="A3254" s="12"/>
      <c r="B3254" s="12"/>
      <c r="C3254" s="42"/>
      <c r="D3254" s="12"/>
      <c r="E3254" s="12"/>
      <c r="F3254" s="12"/>
      <c r="G3254" s="12"/>
      <c r="H3254" s="12"/>
      <c r="I3254" s="12"/>
      <c r="J3254" s="12"/>
      <c r="K3254" s="12"/>
      <c r="L3254" s="12"/>
      <c r="M3254" s="49"/>
      <c r="N3254" s="49"/>
      <c r="O3254" s="12"/>
      <c r="P3254" s="12"/>
      <c r="Q3254" s="12"/>
      <c r="R3254" s="12"/>
      <c r="S3254" s="12"/>
      <c r="T3254" s="12"/>
    </row>
    <row r="3255" spans="1:20" s="1" customFormat="1" x14ac:dyDescent="0.4">
      <c r="A3255" s="12"/>
      <c r="B3255" s="12"/>
      <c r="C3255" s="42"/>
      <c r="D3255" s="12"/>
      <c r="E3255" s="12"/>
      <c r="F3255" s="12"/>
      <c r="G3255" s="12"/>
      <c r="H3255" s="12"/>
      <c r="I3255" s="12"/>
      <c r="J3255" s="12"/>
      <c r="K3255" s="12"/>
      <c r="L3255" s="12"/>
      <c r="M3255" s="49"/>
      <c r="N3255" s="49"/>
      <c r="O3255" s="12"/>
      <c r="P3255" s="12"/>
      <c r="Q3255" s="12"/>
      <c r="R3255" s="12"/>
      <c r="S3255" s="12"/>
      <c r="T3255" s="12"/>
    </row>
    <row r="3256" spans="1:20" s="1" customFormat="1" x14ac:dyDescent="0.4">
      <c r="A3256" s="12"/>
      <c r="B3256" s="12"/>
      <c r="C3256" s="42"/>
      <c r="D3256" s="12"/>
      <c r="E3256" s="12"/>
      <c r="F3256" s="12"/>
      <c r="G3256" s="12"/>
      <c r="H3256" s="12"/>
      <c r="I3256" s="12"/>
      <c r="J3256" s="12"/>
      <c r="K3256" s="12"/>
      <c r="L3256" s="12"/>
      <c r="M3256" s="49"/>
      <c r="N3256" s="49"/>
      <c r="O3256" s="12"/>
      <c r="P3256" s="12"/>
      <c r="Q3256" s="12"/>
      <c r="R3256" s="12"/>
      <c r="S3256" s="12"/>
      <c r="T3256" s="12"/>
    </row>
    <row r="3257" spans="1:20" s="1" customFormat="1" x14ac:dyDescent="0.4">
      <c r="A3257" s="12"/>
      <c r="B3257" s="12"/>
      <c r="C3257" s="42"/>
      <c r="D3257" s="12"/>
      <c r="E3257" s="12"/>
      <c r="F3257" s="12"/>
      <c r="G3257" s="12"/>
      <c r="H3257" s="12"/>
      <c r="I3257" s="12"/>
      <c r="J3257" s="12"/>
      <c r="K3257" s="12"/>
      <c r="L3257" s="12"/>
      <c r="M3257" s="49"/>
      <c r="N3257" s="49"/>
      <c r="O3257" s="12"/>
      <c r="P3257" s="12"/>
      <c r="Q3257" s="12"/>
      <c r="R3257" s="12"/>
      <c r="S3257" s="12"/>
      <c r="T3257" s="12"/>
    </row>
    <row r="3258" spans="1:20" s="1" customFormat="1" x14ac:dyDescent="0.4">
      <c r="A3258" s="12"/>
      <c r="B3258" s="12"/>
      <c r="C3258" s="42"/>
      <c r="D3258" s="12"/>
      <c r="E3258" s="12"/>
      <c r="F3258" s="12"/>
      <c r="G3258" s="12"/>
      <c r="H3258" s="12"/>
      <c r="I3258" s="12"/>
      <c r="J3258" s="12"/>
      <c r="K3258" s="12"/>
      <c r="L3258" s="12"/>
      <c r="M3258" s="49"/>
      <c r="N3258" s="49"/>
      <c r="O3258" s="12"/>
      <c r="P3258" s="12"/>
      <c r="Q3258" s="12"/>
      <c r="R3258" s="12"/>
      <c r="S3258" s="12"/>
      <c r="T3258" s="12"/>
    </row>
    <row r="3259" spans="1:20" s="1" customFormat="1" x14ac:dyDescent="0.4">
      <c r="A3259" s="12"/>
      <c r="B3259" s="12"/>
      <c r="C3259" s="42"/>
      <c r="D3259" s="12"/>
      <c r="E3259" s="12"/>
      <c r="F3259" s="12"/>
      <c r="G3259" s="12"/>
      <c r="H3259" s="12"/>
      <c r="I3259" s="12"/>
      <c r="J3259" s="12"/>
      <c r="K3259" s="12"/>
      <c r="L3259" s="12"/>
      <c r="M3259" s="49"/>
      <c r="N3259" s="49"/>
      <c r="O3259" s="12"/>
      <c r="P3259" s="12"/>
      <c r="Q3259" s="12"/>
      <c r="R3259" s="12"/>
      <c r="S3259" s="12"/>
      <c r="T3259" s="12"/>
    </row>
    <row r="3260" spans="1:20" s="1" customFormat="1" x14ac:dyDescent="0.4">
      <c r="A3260" s="12"/>
      <c r="B3260" s="12"/>
      <c r="C3260" s="42"/>
      <c r="D3260" s="12"/>
      <c r="E3260" s="12"/>
      <c r="F3260" s="12"/>
      <c r="G3260" s="12"/>
      <c r="H3260" s="12"/>
      <c r="I3260" s="12"/>
      <c r="J3260" s="12"/>
      <c r="K3260" s="12"/>
      <c r="L3260" s="12"/>
      <c r="M3260" s="49"/>
      <c r="N3260" s="49"/>
      <c r="O3260" s="12"/>
      <c r="P3260" s="12"/>
      <c r="Q3260" s="12"/>
      <c r="R3260" s="12"/>
      <c r="S3260" s="12"/>
      <c r="T3260" s="12"/>
    </row>
    <row r="3261" spans="1:20" s="1" customFormat="1" x14ac:dyDescent="0.4">
      <c r="A3261" s="12"/>
      <c r="B3261" s="12"/>
      <c r="C3261" s="42"/>
      <c r="D3261" s="12"/>
      <c r="E3261" s="12"/>
      <c r="F3261" s="12"/>
      <c r="G3261" s="12"/>
      <c r="H3261" s="12"/>
      <c r="I3261" s="12"/>
      <c r="J3261" s="12"/>
      <c r="K3261" s="12"/>
      <c r="L3261" s="12"/>
      <c r="M3261" s="49"/>
      <c r="N3261" s="49"/>
      <c r="O3261" s="12"/>
      <c r="P3261" s="12"/>
      <c r="Q3261" s="12"/>
      <c r="R3261" s="12"/>
      <c r="S3261" s="12"/>
      <c r="T3261" s="12"/>
    </row>
    <row r="3262" spans="1:20" s="1" customFormat="1" x14ac:dyDescent="0.4">
      <c r="A3262" s="12"/>
      <c r="B3262" s="12"/>
      <c r="C3262" s="42"/>
      <c r="D3262" s="12"/>
      <c r="E3262" s="12"/>
      <c r="F3262" s="12"/>
      <c r="G3262" s="12"/>
      <c r="H3262" s="12"/>
      <c r="I3262" s="12"/>
      <c r="J3262" s="12"/>
      <c r="K3262" s="12"/>
      <c r="L3262" s="12"/>
      <c r="M3262" s="49"/>
      <c r="N3262" s="49"/>
      <c r="O3262" s="12"/>
      <c r="P3262" s="12"/>
      <c r="Q3262" s="12"/>
      <c r="R3262" s="12"/>
      <c r="S3262" s="12"/>
      <c r="T3262" s="12"/>
    </row>
    <row r="3263" spans="1:20" s="1" customFormat="1" x14ac:dyDescent="0.4">
      <c r="A3263" s="12"/>
      <c r="B3263" s="12"/>
      <c r="C3263" s="42"/>
      <c r="D3263" s="12"/>
      <c r="E3263" s="12"/>
      <c r="F3263" s="12"/>
      <c r="G3263" s="12"/>
      <c r="H3263" s="12"/>
      <c r="I3263" s="12"/>
      <c r="J3263" s="12"/>
      <c r="K3263" s="12"/>
      <c r="L3263" s="12"/>
      <c r="M3263" s="49"/>
      <c r="N3263" s="49"/>
      <c r="O3263" s="12"/>
      <c r="P3263" s="12"/>
      <c r="Q3263" s="12"/>
      <c r="R3263" s="12"/>
      <c r="S3263" s="12"/>
      <c r="T3263" s="12"/>
    </row>
    <row r="3264" spans="1:20" s="1" customFormat="1" x14ac:dyDescent="0.4">
      <c r="A3264" s="12"/>
      <c r="B3264" s="12"/>
      <c r="C3264" s="42"/>
      <c r="D3264" s="12"/>
      <c r="E3264" s="12"/>
      <c r="F3264" s="12"/>
      <c r="G3264" s="12"/>
      <c r="H3264" s="12"/>
      <c r="I3264" s="12"/>
      <c r="J3264" s="12"/>
      <c r="K3264" s="12"/>
      <c r="L3264" s="12"/>
      <c r="M3264" s="49"/>
      <c r="N3264" s="49"/>
      <c r="O3264" s="12"/>
      <c r="P3264" s="12"/>
      <c r="Q3264" s="12"/>
      <c r="R3264" s="12"/>
      <c r="S3264" s="12"/>
      <c r="T3264" s="12"/>
    </row>
    <row r="3265" spans="1:20" s="1" customFormat="1" x14ac:dyDescent="0.4">
      <c r="A3265" s="12"/>
      <c r="B3265" s="12"/>
      <c r="C3265" s="42"/>
      <c r="D3265" s="12"/>
      <c r="E3265" s="12"/>
      <c r="F3265" s="12"/>
      <c r="G3265" s="12"/>
      <c r="H3265" s="12"/>
      <c r="I3265" s="12"/>
      <c r="J3265" s="12"/>
      <c r="K3265" s="12"/>
      <c r="L3265" s="12"/>
      <c r="M3265" s="49"/>
      <c r="N3265" s="49"/>
      <c r="O3265" s="12"/>
      <c r="P3265" s="12"/>
      <c r="Q3265" s="12"/>
      <c r="R3265" s="12"/>
      <c r="S3265" s="12"/>
      <c r="T3265" s="12"/>
    </row>
    <row r="3266" spans="1:20" s="1" customFormat="1" x14ac:dyDescent="0.4">
      <c r="A3266" s="12"/>
      <c r="B3266" s="12"/>
      <c r="C3266" s="42"/>
      <c r="D3266" s="12"/>
      <c r="E3266" s="12"/>
      <c r="F3266" s="12"/>
      <c r="G3266" s="12"/>
      <c r="H3266" s="12"/>
      <c r="I3266" s="12"/>
      <c r="J3266" s="12"/>
      <c r="K3266" s="12"/>
      <c r="L3266" s="12"/>
      <c r="M3266" s="49"/>
      <c r="N3266" s="49"/>
      <c r="O3266" s="12"/>
      <c r="P3266" s="12"/>
      <c r="Q3266" s="12"/>
      <c r="R3266" s="12"/>
      <c r="S3266" s="12"/>
      <c r="T3266" s="12"/>
    </row>
    <row r="3267" spans="1:20" s="1" customFormat="1" x14ac:dyDescent="0.4">
      <c r="A3267" s="12"/>
      <c r="B3267" s="12"/>
      <c r="C3267" s="42"/>
      <c r="D3267" s="12"/>
      <c r="E3267" s="12"/>
      <c r="F3267" s="12"/>
      <c r="G3267" s="12"/>
      <c r="H3267" s="12"/>
      <c r="I3267" s="12"/>
      <c r="J3267" s="12"/>
      <c r="K3267" s="12"/>
      <c r="L3267" s="12"/>
      <c r="M3267" s="49"/>
      <c r="N3267" s="49"/>
      <c r="O3267" s="12"/>
      <c r="P3267" s="12"/>
      <c r="Q3267" s="12"/>
      <c r="R3267" s="12"/>
      <c r="S3267" s="12"/>
      <c r="T3267" s="12"/>
    </row>
    <row r="3268" spans="1:20" s="1" customFormat="1" x14ac:dyDescent="0.4">
      <c r="A3268" s="12"/>
      <c r="B3268" s="12"/>
      <c r="C3268" s="42"/>
      <c r="D3268" s="12"/>
      <c r="E3268" s="12"/>
      <c r="F3268" s="12"/>
      <c r="G3268" s="12"/>
      <c r="H3268" s="12"/>
      <c r="I3268" s="12"/>
      <c r="J3268" s="12"/>
      <c r="K3268" s="12"/>
      <c r="L3268" s="12"/>
      <c r="M3268" s="49"/>
      <c r="N3268" s="49"/>
      <c r="O3268" s="12"/>
      <c r="P3268" s="12"/>
      <c r="Q3268" s="12"/>
      <c r="R3268" s="12"/>
      <c r="S3268" s="12"/>
      <c r="T3268" s="12"/>
    </row>
    <row r="3269" spans="1:20" s="1" customFormat="1" x14ac:dyDescent="0.4">
      <c r="A3269" s="12"/>
      <c r="B3269" s="12"/>
      <c r="C3269" s="42"/>
      <c r="D3269" s="12"/>
      <c r="E3269" s="12"/>
      <c r="F3269" s="12"/>
      <c r="G3269" s="12"/>
      <c r="H3269" s="12"/>
      <c r="I3269" s="12"/>
      <c r="J3269" s="12"/>
      <c r="K3269" s="12"/>
      <c r="L3269" s="12"/>
      <c r="M3269" s="49"/>
      <c r="N3269" s="49"/>
      <c r="O3269" s="12"/>
      <c r="P3269" s="12"/>
      <c r="Q3269" s="12"/>
      <c r="R3269" s="12"/>
      <c r="S3269" s="12"/>
      <c r="T3269" s="12"/>
    </row>
    <row r="3270" spans="1:20" s="1" customFormat="1" x14ac:dyDescent="0.4">
      <c r="A3270" s="12"/>
      <c r="B3270" s="12"/>
      <c r="C3270" s="42"/>
      <c r="D3270" s="12"/>
      <c r="E3270" s="12"/>
      <c r="F3270" s="12"/>
      <c r="G3270" s="12"/>
      <c r="H3270" s="12"/>
      <c r="I3270" s="12"/>
      <c r="J3270" s="12"/>
      <c r="K3270" s="12"/>
      <c r="L3270" s="12"/>
      <c r="M3270" s="49"/>
      <c r="N3270" s="49"/>
      <c r="O3270" s="12"/>
      <c r="P3270" s="12"/>
      <c r="Q3270" s="12"/>
      <c r="R3270" s="12"/>
      <c r="S3270" s="12"/>
      <c r="T3270" s="12"/>
    </row>
    <row r="3271" spans="1:20" s="1" customFormat="1" x14ac:dyDescent="0.4">
      <c r="A3271" s="12"/>
      <c r="B3271" s="12"/>
      <c r="C3271" s="42"/>
      <c r="D3271" s="12"/>
      <c r="E3271" s="12"/>
      <c r="F3271" s="12"/>
      <c r="G3271" s="12"/>
      <c r="H3271" s="12"/>
      <c r="I3271" s="12"/>
      <c r="J3271" s="12"/>
      <c r="K3271" s="12"/>
      <c r="L3271" s="12"/>
      <c r="M3271" s="49"/>
      <c r="N3271" s="49"/>
      <c r="O3271" s="12"/>
      <c r="P3271" s="12"/>
      <c r="Q3271" s="12"/>
      <c r="R3271" s="12"/>
      <c r="S3271" s="12"/>
      <c r="T3271" s="12"/>
    </row>
    <row r="3272" spans="1:20" s="1" customFormat="1" x14ac:dyDescent="0.4">
      <c r="A3272" s="12"/>
      <c r="B3272" s="12"/>
      <c r="C3272" s="42"/>
      <c r="D3272" s="12"/>
      <c r="E3272" s="12"/>
      <c r="F3272" s="12"/>
      <c r="G3272" s="12"/>
      <c r="H3272" s="12"/>
      <c r="I3272" s="12"/>
      <c r="J3272" s="12"/>
      <c r="K3272" s="12"/>
      <c r="L3272" s="12"/>
      <c r="M3272" s="49"/>
      <c r="N3272" s="49"/>
      <c r="O3272" s="12"/>
      <c r="P3272" s="12"/>
      <c r="Q3272" s="12"/>
      <c r="R3272" s="12"/>
      <c r="S3272" s="12"/>
      <c r="T3272" s="12"/>
    </row>
    <row r="3273" spans="1:20" s="1" customFormat="1" x14ac:dyDescent="0.4">
      <c r="A3273" s="12"/>
      <c r="B3273" s="12"/>
      <c r="C3273" s="42"/>
      <c r="D3273" s="12"/>
      <c r="E3273" s="12"/>
      <c r="F3273" s="12"/>
      <c r="G3273" s="12"/>
      <c r="H3273" s="12"/>
      <c r="I3273" s="12"/>
      <c r="J3273" s="12"/>
      <c r="K3273" s="12"/>
      <c r="L3273" s="12"/>
      <c r="M3273" s="49"/>
      <c r="N3273" s="49"/>
      <c r="O3273" s="12"/>
      <c r="P3273" s="12"/>
      <c r="Q3273" s="12"/>
      <c r="R3273" s="12"/>
      <c r="S3273" s="12"/>
      <c r="T3273" s="12"/>
    </row>
    <row r="3274" spans="1:20" s="1" customFormat="1" x14ac:dyDescent="0.4">
      <c r="A3274" s="12"/>
      <c r="B3274" s="12"/>
      <c r="C3274" s="42"/>
      <c r="D3274" s="12"/>
      <c r="E3274" s="12"/>
      <c r="F3274" s="12"/>
      <c r="G3274" s="12"/>
      <c r="H3274" s="12"/>
      <c r="I3274" s="12"/>
      <c r="J3274" s="12"/>
      <c r="K3274" s="12"/>
      <c r="L3274" s="12"/>
      <c r="M3274" s="49"/>
      <c r="N3274" s="49"/>
      <c r="O3274" s="12"/>
      <c r="P3274" s="12"/>
      <c r="Q3274" s="12"/>
      <c r="R3274" s="12"/>
      <c r="S3274" s="12"/>
      <c r="T3274" s="12"/>
    </row>
    <row r="3275" spans="1:20" s="1" customFormat="1" x14ac:dyDescent="0.4">
      <c r="A3275" s="12"/>
      <c r="B3275" s="12"/>
      <c r="C3275" s="42"/>
      <c r="D3275" s="12"/>
      <c r="E3275" s="12"/>
      <c r="F3275" s="12"/>
      <c r="G3275" s="12"/>
      <c r="H3275" s="12"/>
      <c r="I3275" s="12"/>
      <c r="J3275" s="12"/>
      <c r="K3275" s="12"/>
      <c r="L3275" s="12"/>
      <c r="M3275" s="49"/>
      <c r="N3275" s="49"/>
      <c r="O3275" s="12"/>
      <c r="P3275" s="12"/>
      <c r="Q3275" s="12"/>
      <c r="R3275" s="12"/>
      <c r="S3275" s="12"/>
      <c r="T3275" s="12"/>
    </row>
    <row r="3276" spans="1:20" s="1" customFormat="1" x14ac:dyDescent="0.4">
      <c r="A3276" s="12"/>
      <c r="B3276" s="12"/>
      <c r="C3276" s="42"/>
      <c r="D3276" s="12"/>
      <c r="E3276" s="12"/>
      <c r="F3276" s="12"/>
      <c r="G3276" s="12"/>
      <c r="H3276" s="12"/>
      <c r="I3276" s="12"/>
      <c r="J3276" s="12"/>
      <c r="K3276" s="12"/>
      <c r="L3276" s="12"/>
      <c r="M3276" s="49"/>
      <c r="N3276" s="49"/>
      <c r="O3276" s="12"/>
      <c r="P3276" s="12"/>
      <c r="Q3276" s="12"/>
      <c r="R3276" s="12"/>
      <c r="S3276" s="12"/>
      <c r="T3276" s="12"/>
    </row>
    <row r="3277" spans="1:20" s="1" customFormat="1" x14ac:dyDescent="0.4">
      <c r="A3277" s="12"/>
      <c r="B3277" s="12"/>
      <c r="C3277" s="42"/>
      <c r="D3277" s="12"/>
      <c r="E3277" s="12"/>
      <c r="F3277" s="12"/>
      <c r="G3277" s="12"/>
      <c r="H3277" s="12"/>
      <c r="I3277" s="12"/>
      <c r="J3277" s="12"/>
      <c r="K3277" s="12"/>
      <c r="L3277" s="12"/>
      <c r="M3277" s="49"/>
      <c r="N3277" s="49"/>
      <c r="O3277" s="12"/>
      <c r="P3277" s="12"/>
      <c r="Q3277" s="12"/>
      <c r="R3277" s="12"/>
      <c r="S3277" s="12"/>
      <c r="T3277" s="12"/>
    </row>
    <row r="3278" spans="1:20" s="1" customFormat="1" x14ac:dyDescent="0.4">
      <c r="A3278" s="12"/>
      <c r="B3278" s="12"/>
      <c r="C3278" s="42"/>
      <c r="D3278" s="12"/>
      <c r="E3278" s="12"/>
      <c r="F3278" s="12"/>
      <c r="G3278" s="12"/>
      <c r="H3278" s="12"/>
      <c r="I3278" s="12"/>
      <c r="J3278" s="12"/>
      <c r="K3278" s="12"/>
      <c r="L3278" s="12"/>
      <c r="M3278" s="49"/>
      <c r="N3278" s="49"/>
      <c r="O3278" s="12"/>
      <c r="P3278" s="12"/>
      <c r="Q3278" s="12"/>
      <c r="R3278" s="12"/>
      <c r="S3278" s="12"/>
      <c r="T3278" s="12"/>
    </row>
    <row r="3279" spans="1:20" s="1" customFormat="1" x14ac:dyDescent="0.4">
      <c r="A3279" s="12"/>
      <c r="B3279" s="12"/>
      <c r="C3279" s="42"/>
      <c r="D3279" s="12"/>
      <c r="E3279" s="12"/>
      <c r="F3279" s="12"/>
      <c r="G3279" s="12"/>
      <c r="H3279" s="12"/>
      <c r="I3279" s="12"/>
      <c r="J3279" s="12"/>
      <c r="K3279" s="12"/>
      <c r="L3279" s="12"/>
      <c r="M3279" s="49"/>
      <c r="N3279" s="49"/>
      <c r="O3279" s="12"/>
      <c r="P3279" s="12"/>
      <c r="Q3279" s="12"/>
      <c r="R3279" s="12"/>
      <c r="S3279" s="12"/>
      <c r="T3279" s="12"/>
    </row>
    <row r="3280" spans="1:20" s="1" customFormat="1" x14ac:dyDescent="0.4">
      <c r="A3280" s="12"/>
      <c r="B3280" s="12"/>
      <c r="C3280" s="42"/>
      <c r="D3280" s="12"/>
      <c r="E3280" s="12"/>
      <c r="F3280" s="12"/>
      <c r="G3280" s="12"/>
      <c r="H3280" s="12"/>
      <c r="I3280" s="12"/>
      <c r="J3280" s="12"/>
      <c r="K3280" s="12"/>
      <c r="L3280" s="12"/>
      <c r="M3280" s="49"/>
      <c r="N3280" s="49"/>
      <c r="O3280" s="12"/>
      <c r="P3280" s="12"/>
      <c r="Q3280" s="12"/>
      <c r="R3280" s="12"/>
      <c r="S3280" s="12"/>
      <c r="T3280" s="12"/>
    </row>
    <row r="3281" spans="1:20" s="1" customFormat="1" x14ac:dyDescent="0.4">
      <c r="A3281" s="12"/>
      <c r="B3281" s="12"/>
      <c r="C3281" s="42"/>
      <c r="D3281" s="12"/>
      <c r="E3281" s="12"/>
      <c r="F3281" s="12"/>
      <c r="G3281" s="12"/>
      <c r="H3281" s="12"/>
      <c r="I3281" s="12"/>
      <c r="J3281" s="12"/>
      <c r="K3281" s="12"/>
      <c r="L3281" s="12"/>
      <c r="M3281" s="49"/>
      <c r="N3281" s="49"/>
      <c r="O3281" s="12"/>
      <c r="P3281" s="12"/>
      <c r="Q3281" s="12"/>
      <c r="R3281" s="12"/>
      <c r="S3281" s="12"/>
      <c r="T3281" s="12"/>
    </row>
    <row r="3282" spans="1:20" s="1" customFormat="1" x14ac:dyDescent="0.4">
      <c r="A3282" s="12"/>
      <c r="B3282" s="12"/>
      <c r="C3282" s="42"/>
      <c r="D3282" s="12"/>
      <c r="E3282" s="12"/>
      <c r="F3282" s="12"/>
      <c r="G3282" s="12"/>
      <c r="H3282" s="12"/>
      <c r="I3282" s="12"/>
      <c r="J3282" s="12"/>
      <c r="K3282" s="12"/>
      <c r="L3282" s="12"/>
      <c r="M3282" s="49"/>
      <c r="N3282" s="49"/>
      <c r="O3282" s="12"/>
      <c r="P3282" s="12"/>
      <c r="Q3282" s="12"/>
      <c r="R3282" s="12"/>
      <c r="S3282" s="12"/>
      <c r="T3282" s="12"/>
    </row>
    <row r="3283" spans="1:20" s="1" customFormat="1" x14ac:dyDescent="0.4">
      <c r="A3283" s="12"/>
      <c r="B3283" s="12"/>
      <c r="C3283" s="42"/>
      <c r="D3283" s="12"/>
      <c r="E3283" s="12"/>
      <c r="F3283" s="12"/>
      <c r="G3283" s="12"/>
      <c r="H3283" s="12"/>
      <c r="I3283" s="12"/>
      <c r="J3283" s="12"/>
      <c r="K3283" s="12"/>
      <c r="L3283" s="12"/>
      <c r="M3283" s="49"/>
      <c r="N3283" s="49"/>
      <c r="O3283" s="12"/>
      <c r="P3283" s="12"/>
      <c r="Q3283" s="12"/>
      <c r="R3283" s="12"/>
      <c r="S3283" s="12"/>
      <c r="T3283" s="12"/>
    </row>
    <row r="3284" spans="1:20" s="1" customFormat="1" x14ac:dyDescent="0.4">
      <c r="A3284" s="12"/>
      <c r="B3284" s="12"/>
      <c r="C3284" s="42"/>
      <c r="D3284" s="12"/>
      <c r="E3284" s="12"/>
      <c r="F3284" s="12"/>
      <c r="G3284" s="12"/>
      <c r="H3284" s="12"/>
      <c r="I3284" s="12"/>
      <c r="J3284" s="12"/>
      <c r="K3284" s="12"/>
      <c r="L3284" s="12"/>
      <c r="M3284" s="49"/>
      <c r="N3284" s="49"/>
      <c r="O3284" s="12"/>
      <c r="P3284" s="12"/>
      <c r="Q3284" s="12"/>
      <c r="R3284" s="12"/>
      <c r="S3284" s="12"/>
      <c r="T3284" s="12"/>
    </row>
    <row r="3285" spans="1:20" s="1" customFormat="1" x14ac:dyDescent="0.4">
      <c r="A3285" s="12"/>
      <c r="B3285" s="12"/>
      <c r="C3285" s="42"/>
      <c r="D3285" s="12"/>
      <c r="E3285" s="12"/>
      <c r="F3285" s="12"/>
      <c r="G3285" s="12"/>
      <c r="H3285" s="12"/>
      <c r="I3285" s="12"/>
      <c r="J3285" s="12"/>
      <c r="K3285" s="12"/>
      <c r="L3285" s="12"/>
      <c r="M3285" s="49"/>
      <c r="N3285" s="49"/>
      <c r="O3285" s="12"/>
      <c r="P3285" s="12"/>
      <c r="Q3285" s="12"/>
      <c r="R3285" s="12"/>
      <c r="S3285" s="12"/>
      <c r="T3285" s="12"/>
    </row>
    <row r="3286" spans="1:20" s="1" customFormat="1" x14ac:dyDescent="0.4">
      <c r="A3286" s="12"/>
      <c r="B3286" s="12"/>
      <c r="C3286" s="42"/>
      <c r="D3286" s="12"/>
      <c r="E3286" s="12"/>
      <c r="F3286" s="12"/>
      <c r="G3286" s="12"/>
      <c r="H3286" s="12"/>
      <c r="I3286" s="12"/>
      <c r="J3286" s="12"/>
      <c r="K3286" s="12"/>
      <c r="L3286" s="12"/>
      <c r="M3286" s="49"/>
      <c r="N3286" s="49"/>
      <c r="O3286" s="12"/>
      <c r="P3286" s="12"/>
      <c r="Q3286" s="12"/>
      <c r="R3286" s="12"/>
      <c r="S3286" s="12"/>
      <c r="T3286" s="12"/>
    </row>
    <row r="3287" spans="1:20" s="1" customFormat="1" x14ac:dyDescent="0.4">
      <c r="A3287" s="12"/>
      <c r="B3287" s="12"/>
      <c r="C3287" s="42"/>
      <c r="D3287" s="12"/>
      <c r="E3287" s="12"/>
      <c r="F3287" s="12"/>
      <c r="G3287" s="12"/>
      <c r="H3287" s="12"/>
      <c r="I3287" s="12"/>
      <c r="J3287" s="12"/>
      <c r="K3287" s="12"/>
      <c r="L3287" s="12"/>
      <c r="M3287" s="49"/>
      <c r="N3287" s="49"/>
      <c r="O3287" s="12"/>
      <c r="P3287" s="12"/>
      <c r="Q3287" s="12"/>
      <c r="R3287" s="12"/>
      <c r="S3287" s="12"/>
      <c r="T3287" s="12"/>
    </row>
    <row r="3288" spans="1:20" s="1" customFormat="1" x14ac:dyDescent="0.4">
      <c r="A3288" s="12"/>
      <c r="B3288" s="12"/>
      <c r="C3288" s="42"/>
      <c r="D3288" s="12"/>
      <c r="E3288" s="12"/>
      <c r="F3288" s="12"/>
      <c r="G3288" s="12"/>
      <c r="H3288" s="12"/>
      <c r="I3288" s="12"/>
      <c r="J3288" s="12"/>
      <c r="K3288" s="12"/>
      <c r="L3288" s="12"/>
      <c r="M3288" s="49"/>
      <c r="N3288" s="49"/>
      <c r="O3288" s="12"/>
      <c r="P3288" s="12"/>
      <c r="Q3288" s="12"/>
      <c r="R3288" s="12"/>
      <c r="S3288" s="12"/>
      <c r="T3288" s="12"/>
    </row>
    <row r="3289" spans="1:20" s="1" customFormat="1" x14ac:dyDescent="0.4">
      <c r="A3289" s="12"/>
      <c r="B3289" s="12"/>
      <c r="C3289" s="42"/>
      <c r="D3289" s="12"/>
      <c r="E3289" s="12"/>
      <c r="F3289" s="12"/>
      <c r="G3289" s="12"/>
      <c r="H3289" s="12"/>
      <c r="I3289" s="12"/>
      <c r="J3289" s="12"/>
      <c r="K3289" s="12"/>
      <c r="L3289" s="12"/>
      <c r="M3289" s="49"/>
      <c r="N3289" s="49"/>
      <c r="O3289" s="12"/>
      <c r="P3289" s="12"/>
      <c r="Q3289" s="12"/>
      <c r="R3289" s="12"/>
      <c r="S3289" s="12"/>
      <c r="T3289" s="12"/>
    </row>
    <row r="3290" spans="1:20" s="1" customFormat="1" x14ac:dyDescent="0.4">
      <c r="A3290" s="12"/>
      <c r="B3290" s="12"/>
      <c r="C3290" s="42"/>
      <c r="D3290" s="12"/>
      <c r="E3290" s="12"/>
      <c r="F3290" s="12"/>
      <c r="G3290" s="12"/>
      <c r="H3290" s="12"/>
      <c r="I3290" s="12"/>
      <c r="J3290" s="12"/>
      <c r="K3290" s="12"/>
      <c r="L3290" s="12"/>
      <c r="M3290" s="49"/>
      <c r="N3290" s="49"/>
      <c r="O3290" s="12"/>
      <c r="P3290" s="12"/>
      <c r="Q3290" s="12"/>
      <c r="R3290" s="12"/>
      <c r="S3290" s="12"/>
      <c r="T3290" s="12"/>
    </row>
    <row r="3291" spans="1:20" s="1" customFormat="1" x14ac:dyDescent="0.4">
      <c r="A3291" s="12"/>
      <c r="B3291" s="12"/>
      <c r="C3291" s="42"/>
      <c r="D3291" s="12"/>
      <c r="E3291" s="12"/>
      <c r="F3291" s="12"/>
      <c r="G3291" s="12"/>
      <c r="H3291" s="12"/>
      <c r="I3291" s="12"/>
      <c r="J3291" s="12"/>
      <c r="K3291" s="12"/>
      <c r="L3291" s="12"/>
      <c r="M3291" s="49"/>
      <c r="N3291" s="49"/>
      <c r="O3291" s="12"/>
      <c r="P3291" s="12"/>
      <c r="Q3291" s="12"/>
      <c r="R3291" s="12"/>
      <c r="S3291" s="12"/>
      <c r="T3291" s="12"/>
    </row>
    <row r="3292" spans="1:20" s="1" customFormat="1" x14ac:dyDescent="0.4">
      <c r="A3292" s="12"/>
      <c r="B3292" s="12"/>
      <c r="C3292" s="42"/>
      <c r="D3292" s="12"/>
      <c r="E3292" s="12"/>
      <c r="F3292" s="12"/>
      <c r="G3292" s="12"/>
      <c r="H3292" s="12"/>
      <c r="I3292" s="12"/>
      <c r="J3292" s="12"/>
      <c r="K3292" s="12"/>
      <c r="L3292" s="12"/>
      <c r="M3292" s="49"/>
      <c r="N3292" s="49"/>
      <c r="O3292" s="12"/>
      <c r="P3292" s="12"/>
      <c r="Q3292" s="12"/>
      <c r="R3292" s="12"/>
      <c r="S3292" s="12"/>
      <c r="T3292" s="12"/>
    </row>
    <row r="3293" spans="1:20" s="1" customFormat="1" x14ac:dyDescent="0.4">
      <c r="A3293" s="12"/>
      <c r="B3293" s="12"/>
      <c r="C3293" s="42"/>
      <c r="D3293" s="12"/>
      <c r="E3293" s="12"/>
      <c r="F3293" s="12"/>
      <c r="G3293" s="12"/>
      <c r="H3293" s="12"/>
      <c r="I3293" s="12"/>
      <c r="J3293" s="12"/>
      <c r="K3293" s="12"/>
      <c r="L3293" s="12"/>
      <c r="M3293" s="49"/>
      <c r="N3293" s="49"/>
      <c r="O3293" s="12"/>
      <c r="P3293" s="12"/>
      <c r="Q3293" s="12"/>
      <c r="R3293" s="12"/>
      <c r="S3293" s="12"/>
      <c r="T3293" s="12"/>
    </row>
    <row r="3294" spans="1:20" s="1" customFormat="1" x14ac:dyDescent="0.4">
      <c r="A3294" s="12"/>
      <c r="B3294" s="12"/>
      <c r="C3294" s="42"/>
      <c r="D3294" s="12"/>
      <c r="E3294" s="12"/>
      <c r="F3294" s="12"/>
      <c r="G3294" s="12"/>
      <c r="H3294" s="12"/>
      <c r="I3294" s="12"/>
      <c r="J3294" s="12"/>
      <c r="K3294" s="12"/>
      <c r="L3294" s="12"/>
      <c r="M3294" s="49"/>
      <c r="N3294" s="49"/>
      <c r="O3294" s="12"/>
      <c r="P3294" s="12"/>
      <c r="Q3294" s="12"/>
      <c r="R3294" s="12"/>
      <c r="S3294" s="12"/>
      <c r="T3294" s="12"/>
    </row>
    <row r="3295" spans="1:20" s="1" customFormat="1" x14ac:dyDescent="0.4">
      <c r="A3295" s="12"/>
      <c r="B3295" s="12"/>
      <c r="C3295" s="42"/>
      <c r="D3295" s="12"/>
      <c r="E3295" s="12"/>
      <c r="F3295" s="12"/>
      <c r="G3295" s="12"/>
      <c r="H3295" s="12"/>
      <c r="I3295" s="12"/>
      <c r="J3295" s="12"/>
      <c r="K3295" s="12"/>
      <c r="L3295" s="12"/>
      <c r="M3295" s="49"/>
      <c r="N3295" s="49"/>
      <c r="O3295" s="12"/>
      <c r="P3295" s="12"/>
      <c r="Q3295" s="12"/>
      <c r="R3295" s="12"/>
      <c r="S3295" s="12"/>
      <c r="T3295" s="12"/>
    </row>
    <row r="3296" spans="1:20" s="1" customFormat="1" x14ac:dyDescent="0.4">
      <c r="A3296" s="12"/>
      <c r="B3296" s="12"/>
      <c r="C3296" s="42"/>
      <c r="D3296" s="12"/>
      <c r="E3296" s="12"/>
      <c r="F3296" s="12"/>
      <c r="G3296" s="12"/>
      <c r="H3296" s="12"/>
      <c r="I3296" s="12"/>
      <c r="J3296" s="12"/>
      <c r="K3296" s="12"/>
      <c r="L3296" s="12"/>
      <c r="M3296" s="49"/>
      <c r="N3296" s="49"/>
      <c r="O3296" s="12"/>
      <c r="P3296" s="12"/>
      <c r="Q3296" s="12"/>
      <c r="R3296" s="12"/>
      <c r="S3296" s="12"/>
      <c r="T3296" s="12"/>
    </row>
    <row r="3297" spans="1:20" s="1" customFormat="1" x14ac:dyDescent="0.4">
      <c r="A3297" s="12"/>
      <c r="B3297" s="12"/>
      <c r="C3297" s="42"/>
      <c r="D3297" s="12"/>
      <c r="E3297" s="12"/>
      <c r="F3297" s="12"/>
      <c r="G3297" s="12"/>
      <c r="H3297" s="12"/>
      <c r="I3297" s="12"/>
      <c r="J3297" s="12"/>
      <c r="K3297" s="12"/>
      <c r="L3297" s="12"/>
      <c r="M3297" s="49"/>
      <c r="N3297" s="49"/>
      <c r="O3297" s="12"/>
      <c r="P3297" s="12"/>
      <c r="Q3297" s="12"/>
      <c r="R3297" s="12"/>
      <c r="S3297" s="12"/>
      <c r="T3297" s="12"/>
    </row>
    <row r="3298" spans="1:20" s="1" customFormat="1" x14ac:dyDescent="0.4">
      <c r="A3298" s="12"/>
      <c r="B3298" s="12"/>
      <c r="C3298" s="42"/>
      <c r="D3298" s="12"/>
      <c r="E3298" s="12"/>
      <c r="F3298" s="12"/>
      <c r="G3298" s="12"/>
      <c r="H3298" s="12"/>
      <c r="I3298" s="12"/>
      <c r="J3298" s="12"/>
      <c r="K3298" s="12"/>
      <c r="L3298" s="12"/>
      <c r="M3298" s="49"/>
      <c r="N3298" s="49"/>
      <c r="O3298" s="12"/>
      <c r="P3298" s="12"/>
      <c r="Q3298" s="12"/>
      <c r="R3298" s="12"/>
      <c r="S3298" s="12"/>
      <c r="T3298" s="12"/>
    </row>
    <row r="3299" spans="1:20" s="1" customFormat="1" x14ac:dyDescent="0.4">
      <c r="A3299" s="12"/>
      <c r="B3299" s="12"/>
      <c r="C3299" s="42"/>
      <c r="D3299" s="12"/>
      <c r="E3299" s="12"/>
      <c r="F3299" s="12"/>
      <c r="G3299" s="12"/>
      <c r="H3299" s="12"/>
      <c r="I3299" s="12"/>
      <c r="J3299" s="12"/>
      <c r="K3299" s="12"/>
      <c r="L3299" s="12"/>
      <c r="M3299" s="49"/>
      <c r="N3299" s="49"/>
      <c r="O3299" s="12"/>
      <c r="P3299" s="12"/>
      <c r="Q3299" s="12"/>
      <c r="R3299" s="12"/>
      <c r="S3299" s="12"/>
      <c r="T3299" s="12"/>
    </row>
    <row r="3300" spans="1:20" s="1" customFormat="1" x14ac:dyDescent="0.4">
      <c r="A3300" s="12"/>
      <c r="B3300" s="12"/>
      <c r="C3300" s="42"/>
      <c r="D3300" s="12"/>
      <c r="E3300" s="12"/>
      <c r="F3300" s="12"/>
      <c r="G3300" s="12"/>
      <c r="H3300" s="12"/>
      <c r="I3300" s="12"/>
      <c r="J3300" s="12"/>
      <c r="K3300" s="12"/>
      <c r="L3300" s="12"/>
      <c r="M3300" s="49"/>
      <c r="N3300" s="49"/>
      <c r="O3300" s="12"/>
      <c r="P3300" s="12"/>
      <c r="Q3300" s="12"/>
      <c r="R3300" s="12"/>
      <c r="S3300" s="12"/>
      <c r="T3300" s="12"/>
    </row>
    <row r="3301" spans="1:20" s="1" customFormat="1" x14ac:dyDescent="0.4">
      <c r="A3301" s="12"/>
      <c r="B3301" s="12"/>
      <c r="C3301" s="42"/>
      <c r="D3301" s="12"/>
      <c r="E3301" s="12"/>
      <c r="F3301" s="12"/>
      <c r="G3301" s="12"/>
      <c r="H3301" s="12"/>
      <c r="I3301" s="12"/>
      <c r="J3301" s="12"/>
      <c r="K3301" s="12"/>
      <c r="L3301" s="12"/>
      <c r="M3301" s="49"/>
      <c r="N3301" s="49"/>
      <c r="O3301" s="12"/>
      <c r="P3301" s="12"/>
      <c r="Q3301" s="12"/>
      <c r="R3301" s="12"/>
      <c r="S3301" s="12"/>
      <c r="T3301" s="12"/>
    </row>
    <row r="3302" spans="1:20" s="1" customFormat="1" x14ac:dyDescent="0.4">
      <c r="A3302" s="12"/>
      <c r="B3302" s="12"/>
      <c r="C3302" s="42"/>
      <c r="D3302" s="12"/>
      <c r="E3302" s="12"/>
      <c r="F3302" s="12"/>
      <c r="G3302" s="12"/>
      <c r="H3302" s="12"/>
      <c r="I3302" s="12"/>
      <c r="J3302" s="12"/>
      <c r="K3302" s="12"/>
      <c r="L3302" s="12"/>
      <c r="M3302" s="49"/>
      <c r="N3302" s="49"/>
      <c r="O3302" s="12"/>
      <c r="P3302" s="12"/>
      <c r="Q3302" s="12"/>
      <c r="R3302" s="12"/>
      <c r="S3302" s="12"/>
      <c r="T3302" s="12"/>
    </row>
    <row r="3303" spans="1:20" s="1" customFormat="1" x14ac:dyDescent="0.4">
      <c r="A3303" s="12"/>
      <c r="B3303" s="12"/>
      <c r="C3303" s="42"/>
      <c r="D3303" s="12"/>
      <c r="E3303" s="12"/>
      <c r="F3303" s="12"/>
      <c r="G3303" s="12"/>
      <c r="H3303" s="12"/>
      <c r="I3303" s="12"/>
      <c r="J3303" s="12"/>
      <c r="K3303" s="12"/>
      <c r="L3303" s="12"/>
      <c r="M3303" s="49"/>
      <c r="N3303" s="49"/>
      <c r="O3303" s="12"/>
      <c r="P3303" s="12"/>
      <c r="Q3303" s="12"/>
      <c r="R3303" s="12"/>
      <c r="S3303" s="12"/>
      <c r="T3303" s="12"/>
    </row>
    <row r="3304" spans="1:20" s="1" customFormat="1" x14ac:dyDescent="0.4">
      <c r="A3304" s="12"/>
      <c r="B3304" s="12"/>
      <c r="C3304" s="42"/>
      <c r="D3304" s="12"/>
      <c r="E3304" s="12"/>
      <c r="F3304" s="12"/>
      <c r="G3304" s="12"/>
      <c r="H3304" s="12"/>
      <c r="I3304" s="12"/>
      <c r="J3304" s="12"/>
      <c r="K3304" s="12"/>
      <c r="L3304" s="12"/>
      <c r="M3304" s="49"/>
      <c r="N3304" s="49"/>
      <c r="O3304" s="12"/>
      <c r="P3304" s="12"/>
      <c r="Q3304" s="12"/>
      <c r="R3304" s="12"/>
      <c r="S3304" s="12"/>
      <c r="T3304" s="12"/>
    </row>
    <row r="3305" spans="1:20" s="1" customFormat="1" x14ac:dyDescent="0.4">
      <c r="A3305" s="12"/>
      <c r="B3305" s="12"/>
      <c r="C3305" s="42"/>
      <c r="D3305" s="12"/>
      <c r="E3305" s="12"/>
      <c r="F3305" s="12"/>
      <c r="G3305" s="12"/>
      <c r="H3305" s="12"/>
      <c r="I3305" s="12"/>
      <c r="J3305" s="12"/>
      <c r="K3305" s="12"/>
      <c r="L3305" s="12"/>
      <c r="M3305" s="49"/>
      <c r="N3305" s="49"/>
      <c r="O3305" s="12"/>
      <c r="P3305" s="12"/>
      <c r="Q3305" s="12"/>
      <c r="R3305" s="12"/>
      <c r="S3305" s="12"/>
      <c r="T3305" s="12"/>
    </row>
    <row r="3306" spans="1:20" s="1" customFormat="1" x14ac:dyDescent="0.4">
      <c r="A3306" s="12"/>
      <c r="B3306" s="12"/>
      <c r="C3306" s="42"/>
      <c r="D3306" s="12"/>
      <c r="E3306" s="12"/>
      <c r="F3306" s="12"/>
      <c r="G3306" s="12"/>
      <c r="H3306" s="12"/>
      <c r="I3306" s="12"/>
      <c r="J3306" s="12"/>
      <c r="K3306" s="12"/>
      <c r="L3306" s="12"/>
      <c r="M3306" s="49"/>
      <c r="N3306" s="49"/>
      <c r="O3306" s="12"/>
      <c r="P3306" s="12"/>
      <c r="Q3306" s="12"/>
      <c r="R3306" s="12"/>
      <c r="S3306" s="12"/>
      <c r="T3306" s="12"/>
    </row>
    <row r="3307" spans="1:20" s="1" customFormat="1" x14ac:dyDescent="0.4">
      <c r="A3307" s="12"/>
      <c r="B3307" s="12"/>
      <c r="C3307" s="42"/>
      <c r="D3307" s="12"/>
      <c r="E3307" s="12"/>
      <c r="F3307" s="12"/>
      <c r="G3307" s="12"/>
      <c r="H3307" s="12"/>
      <c r="I3307" s="12"/>
      <c r="J3307" s="12"/>
      <c r="K3307" s="12"/>
      <c r="L3307" s="12"/>
      <c r="M3307" s="49"/>
      <c r="N3307" s="49"/>
      <c r="O3307" s="12"/>
      <c r="P3307" s="12"/>
      <c r="Q3307" s="12"/>
      <c r="R3307" s="12"/>
      <c r="S3307" s="12"/>
      <c r="T3307" s="12"/>
    </row>
    <row r="3308" spans="1:20" s="1" customFormat="1" x14ac:dyDescent="0.4">
      <c r="A3308" s="12"/>
      <c r="B3308" s="12"/>
      <c r="C3308" s="42"/>
      <c r="D3308" s="12"/>
      <c r="E3308" s="12"/>
      <c r="F3308" s="12"/>
      <c r="G3308" s="12"/>
      <c r="H3308" s="12"/>
      <c r="I3308" s="12"/>
      <c r="J3308" s="12"/>
      <c r="K3308" s="12"/>
      <c r="L3308" s="12"/>
      <c r="M3308" s="49"/>
      <c r="N3308" s="49"/>
      <c r="O3308" s="12"/>
      <c r="P3308" s="12"/>
      <c r="Q3308" s="12"/>
      <c r="R3308" s="12"/>
      <c r="S3308" s="12"/>
      <c r="T3308" s="12"/>
    </row>
    <row r="3309" spans="1:20" s="1" customFormat="1" x14ac:dyDescent="0.4">
      <c r="A3309" s="12"/>
      <c r="B3309" s="12"/>
      <c r="C3309" s="42"/>
      <c r="D3309" s="12"/>
      <c r="E3309" s="12"/>
      <c r="F3309" s="12"/>
      <c r="G3309" s="12"/>
      <c r="H3309" s="12"/>
      <c r="I3309" s="12"/>
      <c r="J3309" s="12"/>
      <c r="K3309" s="12"/>
      <c r="L3309" s="12"/>
      <c r="M3309" s="49"/>
      <c r="N3309" s="49"/>
      <c r="O3309" s="12"/>
      <c r="P3309" s="12"/>
      <c r="Q3309" s="12"/>
      <c r="R3309" s="12"/>
      <c r="S3309" s="12"/>
      <c r="T3309" s="12"/>
    </row>
    <row r="3310" spans="1:20" s="1" customFormat="1" x14ac:dyDescent="0.4">
      <c r="A3310" s="12"/>
      <c r="B3310" s="12"/>
      <c r="C3310" s="42"/>
      <c r="D3310" s="12"/>
      <c r="E3310" s="12"/>
      <c r="F3310" s="12"/>
      <c r="G3310" s="12"/>
      <c r="H3310" s="12"/>
      <c r="I3310" s="12"/>
      <c r="J3310" s="12"/>
      <c r="K3310" s="12"/>
      <c r="L3310" s="12"/>
      <c r="M3310" s="49"/>
      <c r="N3310" s="49"/>
      <c r="O3310" s="12"/>
      <c r="P3310" s="12"/>
      <c r="Q3310" s="12"/>
      <c r="R3310" s="12"/>
      <c r="S3310" s="12"/>
      <c r="T3310" s="12"/>
    </row>
    <row r="3311" spans="1:20" s="1" customFormat="1" x14ac:dyDescent="0.4">
      <c r="A3311" s="12"/>
      <c r="B3311" s="12"/>
      <c r="C3311" s="42"/>
      <c r="D3311" s="12"/>
      <c r="E3311" s="12"/>
      <c r="F3311" s="12"/>
      <c r="G3311" s="12"/>
      <c r="H3311" s="12"/>
      <c r="I3311" s="12"/>
      <c r="J3311" s="12"/>
      <c r="K3311" s="12"/>
      <c r="L3311" s="12"/>
      <c r="M3311" s="49"/>
      <c r="N3311" s="49"/>
      <c r="O3311" s="12"/>
      <c r="P3311" s="12"/>
      <c r="Q3311" s="12"/>
      <c r="R3311" s="12"/>
      <c r="S3311" s="12"/>
      <c r="T3311" s="12"/>
    </row>
    <row r="3312" spans="1:20" s="1" customFormat="1" x14ac:dyDescent="0.4">
      <c r="A3312" s="12"/>
      <c r="B3312" s="12"/>
      <c r="C3312" s="42"/>
      <c r="D3312" s="12"/>
      <c r="E3312" s="12"/>
      <c r="F3312" s="12"/>
      <c r="G3312" s="12"/>
      <c r="H3312" s="12"/>
      <c r="I3312" s="12"/>
      <c r="J3312" s="12"/>
      <c r="K3312" s="12"/>
      <c r="L3312" s="12"/>
      <c r="M3312" s="49"/>
      <c r="N3312" s="49"/>
      <c r="O3312" s="12"/>
      <c r="P3312" s="12"/>
      <c r="Q3312" s="12"/>
      <c r="R3312" s="12"/>
      <c r="S3312" s="12"/>
      <c r="T3312" s="12"/>
    </row>
    <row r="3313" spans="1:20" s="1" customFormat="1" x14ac:dyDescent="0.4">
      <c r="A3313" s="12"/>
      <c r="B3313" s="12"/>
      <c r="C3313" s="42"/>
      <c r="D3313" s="12"/>
      <c r="E3313" s="12"/>
      <c r="F3313" s="12"/>
      <c r="G3313" s="12"/>
      <c r="H3313" s="12"/>
      <c r="I3313" s="12"/>
      <c r="J3313" s="12"/>
      <c r="K3313" s="12"/>
      <c r="L3313" s="12"/>
      <c r="M3313" s="49"/>
      <c r="N3313" s="49"/>
      <c r="O3313" s="12"/>
      <c r="P3313" s="12"/>
      <c r="Q3313" s="12"/>
      <c r="R3313" s="12"/>
      <c r="S3313" s="12"/>
      <c r="T3313" s="12"/>
    </row>
    <row r="3314" spans="1:20" s="1" customFormat="1" x14ac:dyDescent="0.4">
      <c r="A3314" s="12"/>
      <c r="B3314" s="12"/>
      <c r="C3314" s="42"/>
      <c r="D3314" s="12"/>
      <c r="E3314" s="12"/>
      <c r="F3314" s="12"/>
      <c r="G3314" s="12"/>
      <c r="H3314" s="12"/>
      <c r="I3314" s="12"/>
      <c r="J3314" s="12"/>
      <c r="K3314" s="12"/>
      <c r="L3314" s="12"/>
      <c r="M3314" s="49"/>
      <c r="N3314" s="49"/>
      <c r="O3314" s="12"/>
      <c r="P3314" s="12"/>
      <c r="Q3314" s="12"/>
      <c r="R3314" s="12"/>
      <c r="S3314" s="12"/>
      <c r="T3314" s="12"/>
    </row>
    <row r="3315" spans="1:20" s="1" customFormat="1" x14ac:dyDescent="0.4">
      <c r="A3315" s="12"/>
      <c r="B3315" s="12"/>
      <c r="C3315" s="42"/>
      <c r="D3315" s="12"/>
      <c r="E3315" s="12"/>
      <c r="F3315" s="12"/>
      <c r="G3315" s="12"/>
      <c r="H3315" s="12"/>
      <c r="I3315" s="12"/>
      <c r="J3315" s="12"/>
      <c r="K3315" s="12"/>
      <c r="L3315" s="12"/>
      <c r="M3315" s="49"/>
      <c r="N3315" s="49"/>
      <c r="O3315" s="12"/>
      <c r="P3315" s="12"/>
      <c r="Q3315" s="12"/>
      <c r="R3315" s="12"/>
      <c r="S3315" s="12"/>
      <c r="T3315" s="12"/>
    </row>
    <row r="3316" spans="1:20" s="1" customFormat="1" x14ac:dyDescent="0.4">
      <c r="A3316" s="12"/>
      <c r="B3316" s="12"/>
      <c r="C3316" s="42"/>
      <c r="D3316" s="12"/>
      <c r="E3316" s="12"/>
      <c r="F3316" s="12"/>
      <c r="G3316" s="12"/>
      <c r="H3316" s="12"/>
      <c r="I3316" s="12"/>
      <c r="J3316" s="12"/>
      <c r="K3316" s="12"/>
      <c r="L3316" s="12"/>
      <c r="M3316" s="49"/>
      <c r="N3316" s="49"/>
      <c r="O3316" s="12"/>
      <c r="P3316" s="12"/>
      <c r="Q3316" s="12"/>
      <c r="R3316" s="12"/>
      <c r="S3316" s="12"/>
      <c r="T3316" s="12"/>
    </row>
    <row r="3317" spans="1:20" s="1" customFormat="1" x14ac:dyDescent="0.4">
      <c r="A3317" s="12"/>
      <c r="B3317" s="12"/>
      <c r="C3317" s="42"/>
      <c r="D3317" s="12"/>
      <c r="E3317" s="12"/>
      <c r="F3317" s="12"/>
      <c r="G3317" s="12"/>
      <c r="H3317" s="12"/>
      <c r="I3317" s="12"/>
      <c r="J3317" s="12"/>
      <c r="K3317" s="12"/>
      <c r="L3317" s="12"/>
      <c r="M3317" s="49"/>
      <c r="N3317" s="49"/>
      <c r="O3317" s="12"/>
      <c r="P3317" s="12"/>
      <c r="Q3317" s="12"/>
      <c r="R3317" s="12"/>
      <c r="S3317" s="12"/>
      <c r="T3317" s="12"/>
    </row>
    <row r="3318" spans="1:20" s="1" customFormat="1" x14ac:dyDescent="0.4">
      <c r="A3318" s="12"/>
      <c r="B3318" s="12"/>
      <c r="C3318" s="42"/>
      <c r="D3318" s="12"/>
      <c r="E3318" s="12"/>
      <c r="F3318" s="12"/>
      <c r="G3318" s="12"/>
      <c r="H3318" s="12"/>
      <c r="I3318" s="12"/>
      <c r="J3318" s="12"/>
      <c r="K3318" s="12"/>
      <c r="L3318" s="12"/>
      <c r="M3318" s="49"/>
      <c r="N3318" s="49"/>
      <c r="O3318" s="12"/>
      <c r="P3318" s="12"/>
      <c r="Q3318" s="12"/>
      <c r="R3318" s="12"/>
      <c r="S3318" s="12"/>
      <c r="T3318" s="12"/>
    </row>
    <row r="3319" spans="1:20" s="1" customFormat="1" x14ac:dyDescent="0.4">
      <c r="A3319" s="12"/>
      <c r="B3319" s="12"/>
      <c r="C3319" s="42"/>
      <c r="D3319" s="12"/>
      <c r="E3319" s="12"/>
      <c r="F3319" s="12"/>
      <c r="G3319" s="12"/>
      <c r="H3319" s="12"/>
      <c r="I3319" s="12"/>
      <c r="J3319" s="12"/>
      <c r="K3319" s="12"/>
      <c r="L3319" s="12"/>
      <c r="M3319" s="49"/>
      <c r="N3319" s="49"/>
      <c r="O3319" s="12"/>
      <c r="P3319" s="12"/>
      <c r="Q3319" s="12"/>
      <c r="R3319" s="12"/>
      <c r="S3319" s="12"/>
      <c r="T3319" s="12"/>
    </row>
    <row r="3320" spans="1:20" s="1" customFormat="1" x14ac:dyDescent="0.4">
      <c r="A3320" s="12"/>
      <c r="B3320" s="12"/>
      <c r="C3320" s="42"/>
      <c r="D3320" s="12"/>
      <c r="E3320" s="12"/>
      <c r="F3320" s="12"/>
      <c r="G3320" s="12"/>
      <c r="H3320" s="12"/>
      <c r="I3320" s="12"/>
      <c r="J3320" s="12"/>
      <c r="K3320" s="12"/>
      <c r="L3320" s="12"/>
      <c r="M3320" s="49"/>
      <c r="N3320" s="49"/>
      <c r="O3320" s="12"/>
      <c r="P3320" s="12"/>
      <c r="Q3320" s="12"/>
      <c r="R3320" s="12"/>
      <c r="S3320" s="12"/>
      <c r="T3320" s="12"/>
    </row>
    <row r="3321" spans="1:20" s="1" customFormat="1" x14ac:dyDescent="0.4">
      <c r="A3321" s="12"/>
      <c r="B3321" s="12"/>
      <c r="C3321" s="42"/>
      <c r="D3321" s="12"/>
      <c r="E3321" s="12"/>
      <c r="F3321" s="12"/>
      <c r="G3321" s="12"/>
      <c r="H3321" s="12"/>
      <c r="I3321" s="12"/>
      <c r="J3321" s="12"/>
      <c r="K3321" s="12"/>
      <c r="L3321" s="12"/>
      <c r="M3321" s="49"/>
      <c r="N3321" s="49"/>
      <c r="O3321" s="12"/>
      <c r="P3321" s="12"/>
      <c r="Q3321" s="12"/>
      <c r="R3321" s="12"/>
      <c r="S3321" s="12"/>
      <c r="T3321" s="12"/>
    </row>
    <row r="3322" spans="1:20" s="1" customFormat="1" x14ac:dyDescent="0.4">
      <c r="A3322" s="12"/>
      <c r="B3322" s="12"/>
      <c r="C3322" s="42"/>
      <c r="D3322" s="12"/>
      <c r="E3322" s="12"/>
      <c r="F3322" s="12"/>
      <c r="G3322" s="12"/>
      <c r="H3322" s="12"/>
      <c r="I3322" s="12"/>
      <c r="J3322" s="12"/>
      <c r="K3322" s="12"/>
      <c r="L3322" s="12"/>
      <c r="M3322" s="49"/>
      <c r="N3322" s="49"/>
      <c r="O3322" s="12"/>
      <c r="P3322" s="12"/>
      <c r="Q3322" s="12"/>
      <c r="R3322" s="12"/>
      <c r="S3322" s="12"/>
      <c r="T3322" s="12"/>
    </row>
    <row r="3323" spans="1:20" s="1" customFormat="1" x14ac:dyDescent="0.4">
      <c r="A3323" s="12"/>
      <c r="B3323" s="12"/>
      <c r="C3323" s="42"/>
      <c r="D3323" s="12"/>
      <c r="E3323" s="12"/>
      <c r="F3323" s="12"/>
      <c r="G3323" s="12"/>
      <c r="H3323" s="12"/>
      <c r="I3323" s="12"/>
      <c r="J3323" s="12"/>
      <c r="K3323" s="12"/>
      <c r="L3323" s="12"/>
      <c r="M3323" s="49"/>
      <c r="N3323" s="49"/>
      <c r="O3323" s="12"/>
      <c r="P3323" s="12"/>
      <c r="Q3323" s="12"/>
      <c r="R3323" s="12"/>
      <c r="S3323" s="12"/>
      <c r="T3323" s="12"/>
    </row>
    <row r="3324" spans="1:20" s="1" customFormat="1" x14ac:dyDescent="0.4">
      <c r="A3324" s="12"/>
      <c r="B3324" s="12"/>
      <c r="C3324" s="42"/>
      <c r="D3324" s="12"/>
      <c r="E3324" s="12"/>
      <c r="F3324" s="12"/>
      <c r="G3324" s="12"/>
      <c r="H3324" s="12"/>
      <c r="I3324" s="12"/>
      <c r="J3324" s="12"/>
      <c r="K3324" s="12"/>
      <c r="L3324" s="12"/>
      <c r="M3324" s="49"/>
      <c r="N3324" s="49"/>
      <c r="O3324" s="12"/>
      <c r="P3324" s="12"/>
      <c r="Q3324" s="12"/>
      <c r="R3324" s="12"/>
      <c r="S3324" s="12"/>
      <c r="T3324" s="12"/>
    </row>
    <row r="3325" spans="1:20" s="1" customFormat="1" x14ac:dyDescent="0.4">
      <c r="A3325" s="12"/>
      <c r="B3325" s="12"/>
      <c r="C3325" s="42"/>
      <c r="D3325" s="12"/>
      <c r="E3325" s="12"/>
      <c r="F3325" s="12"/>
      <c r="G3325" s="12"/>
      <c r="H3325" s="12"/>
      <c r="I3325" s="12"/>
      <c r="J3325" s="12"/>
      <c r="K3325" s="12"/>
      <c r="L3325" s="12"/>
      <c r="M3325" s="49"/>
      <c r="N3325" s="49"/>
      <c r="O3325" s="12"/>
      <c r="P3325" s="12"/>
      <c r="Q3325" s="12"/>
      <c r="R3325" s="12"/>
      <c r="S3325" s="12"/>
      <c r="T3325" s="12"/>
    </row>
    <row r="3326" spans="1:20" s="1" customFormat="1" x14ac:dyDescent="0.4">
      <c r="A3326" s="12"/>
      <c r="B3326" s="12"/>
      <c r="C3326" s="42"/>
      <c r="D3326" s="12"/>
      <c r="E3326" s="12"/>
      <c r="F3326" s="12"/>
      <c r="G3326" s="12"/>
      <c r="H3326" s="12"/>
      <c r="I3326" s="12"/>
      <c r="J3326" s="12"/>
      <c r="K3326" s="12"/>
      <c r="L3326" s="12"/>
      <c r="M3326" s="49"/>
      <c r="N3326" s="49"/>
      <c r="O3326" s="12"/>
      <c r="P3326" s="12"/>
      <c r="Q3326" s="12"/>
      <c r="R3326" s="12"/>
      <c r="S3326" s="12"/>
      <c r="T3326" s="12"/>
    </row>
    <row r="3327" spans="1:20" s="1" customFormat="1" x14ac:dyDescent="0.4">
      <c r="A3327" s="12"/>
      <c r="B3327" s="12"/>
      <c r="C3327" s="42"/>
      <c r="D3327" s="12"/>
      <c r="E3327" s="12"/>
      <c r="F3327" s="12"/>
      <c r="G3327" s="12"/>
      <c r="H3327" s="12"/>
      <c r="I3327" s="12"/>
      <c r="J3327" s="12"/>
      <c r="K3327" s="12"/>
      <c r="L3327" s="12"/>
      <c r="M3327" s="49"/>
      <c r="N3327" s="49"/>
      <c r="O3327" s="12"/>
      <c r="P3327" s="12"/>
      <c r="Q3327" s="12"/>
      <c r="R3327" s="12"/>
      <c r="S3327" s="12"/>
      <c r="T3327" s="12"/>
    </row>
    <row r="3328" spans="1:20" s="1" customFormat="1" x14ac:dyDescent="0.4">
      <c r="A3328" s="12"/>
      <c r="B3328" s="12"/>
      <c r="C3328" s="42"/>
      <c r="D3328" s="12"/>
      <c r="E3328" s="12"/>
      <c r="F3328" s="12"/>
      <c r="G3328" s="12"/>
      <c r="H3328" s="12"/>
      <c r="I3328" s="12"/>
      <c r="J3328" s="12"/>
      <c r="K3328" s="12"/>
      <c r="L3328" s="12"/>
      <c r="M3328" s="49"/>
      <c r="N3328" s="49"/>
      <c r="O3328" s="12"/>
      <c r="P3328" s="12"/>
      <c r="Q3328" s="12"/>
      <c r="R3328" s="12"/>
      <c r="S3328" s="12"/>
      <c r="T3328" s="12"/>
    </row>
    <row r="3329" spans="1:20" s="1" customFormat="1" x14ac:dyDescent="0.4">
      <c r="A3329" s="12"/>
      <c r="B3329" s="12"/>
      <c r="C3329" s="42"/>
      <c r="D3329" s="12"/>
      <c r="E3329" s="12"/>
      <c r="F3329" s="12"/>
      <c r="G3329" s="12"/>
      <c r="H3329" s="12"/>
      <c r="I3329" s="12"/>
      <c r="J3329" s="12"/>
      <c r="K3329" s="12"/>
      <c r="L3329" s="12"/>
      <c r="M3329" s="49"/>
      <c r="N3329" s="49"/>
      <c r="O3329" s="12"/>
      <c r="P3329" s="12"/>
      <c r="Q3329" s="12"/>
      <c r="R3329" s="12"/>
      <c r="S3329" s="12"/>
      <c r="T3329" s="12"/>
    </row>
    <row r="3330" spans="1:20" s="1" customFormat="1" x14ac:dyDescent="0.4">
      <c r="A3330" s="12"/>
      <c r="B3330" s="12"/>
      <c r="C3330" s="42"/>
      <c r="D3330" s="12"/>
      <c r="E3330" s="12"/>
      <c r="F3330" s="12"/>
      <c r="G3330" s="12"/>
      <c r="H3330" s="12"/>
      <c r="I3330" s="12"/>
      <c r="J3330" s="12"/>
      <c r="K3330" s="12"/>
      <c r="L3330" s="12"/>
      <c r="M3330" s="49"/>
      <c r="N3330" s="49"/>
      <c r="O3330" s="12"/>
      <c r="P3330" s="12"/>
      <c r="Q3330" s="12"/>
      <c r="R3330" s="12"/>
      <c r="S3330" s="12"/>
      <c r="T3330" s="12"/>
    </row>
    <row r="3331" spans="1:20" s="1" customFormat="1" x14ac:dyDescent="0.4">
      <c r="A3331" s="12"/>
      <c r="B3331" s="12"/>
      <c r="C3331" s="42"/>
      <c r="D3331" s="12"/>
      <c r="E3331" s="12"/>
      <c r="F3331" s="12"/>
      <c r="G3331" s="12"/>
      <c r="H3331" s="12"/>
      <c r="I3331" s="12"/>
      <c r="J3331" s="12"/>
      <c r="K3331" s="12"/>
      <c r="L3331" s="12"/>
      <c r="M3331" s="49"/>
      <c r="N3331" s="49"/>
      <c r="O3331" s="12"/>
      <c r="P3331" s="12"/>
      <c r="Q3331" s="12"/>
      <c r="R3331" s="12"/>
      <c r="S3331" s="12"/>
      <c r="T3331" s="12"/>
    </row>
    <row r="3332" spans="1:20" s="1" customFormat="1" x14ac:dyDescent="0.4">
      <c r="A3332" s="12"/>
      <c r="B3332" s="12"/>
      <c r="C3332" s="42"/>
      <c r="D3332" s="12"/>
      <c r="E3332" s="12"/>
      <c r="F3332" s="12"/>
      <c r="G3332" s="12"/>
      <c r="H3332" s="12"/>
      <c r="I3332" s="12"/>
      <c r="J3332" s="12"/>
      <c r="K3332" s="12"/>
      <c r="L3332" s="12"/>
      <c r="M3332" s="49"/>
      <c r="N3332" s="49"/>
      <c r="O3332" s="12"/>
      <c r="P3332" s="12"/>
      <c r="Q3332" s="12"/>
      <c r="R3332" s="12"/>
      <c r="S3332" s="12"/>
      <c r="T3332" s="12"/>
    </row>
    <row r="3333" spans="1:20" s="1" customFormat="1" x14ac:dyDescent="0.4">
      <c r="A3333" s="12"/>
      <c r="B3333" s="12"/>
      <c r="C3333" s="42"/>
      <c r="D3333" s="12"/>
      <c r="E3333" s="12"/>
      <c r="F3333" s="12"/>
      <c r="G3333" s="12"/>
      <c r="H3333" s="12"/>
      <c r="I3333" s="12"/>
      <c r="J3333" s="12"/>
      <c r="K3333" s="12"/>
      <c r="L3333" s="12"/>
      <c r="M3333" s="49"/>
      <c r="N3333" s="49"/>
      <c r="O3333" s="12"/>
      <c r="P3333" s="12"/>
      <c r="Q3333" s="12"/>
      <c r="R3333" s="12"/>
      <c r="S3333" s="12"/>
      <c r="T3333" s="12"/>
    </row>
    <row r="3334" spans="1:20" s="1" customFormat="1" x14ac:dyDescent="0.4">
      <c r="A3334" s="12"/>
      <c r="B3334" s="12"/>
      <c r="C3334" s="42"/>
      <c r="D3334" s="12"/>
      <c r="E3334" s="12"/>
      <c r="F3334" s="12"/>
      <c r="G3334" s="12"/>
      <c r="H3334" s="12"/>
      <c r="I3334" s="12"/>
      <c r="J3334" s="12"/>
      <c r="K3334" s="12"/>
      <c r="L3334" s="12"/>
      <c r="M3334" s="49"/>
      <c r="N3334" s="49"/>
      <c r="O3334" s="12"/>
      <c r="P3334" s="12"/>
      <c r="Q3334" s="12"/>
      <c r="R3334" s="12"/>
      <c r="S3334" s="12"/>
      <c r="T3334" s="12"/>
    </row>
    <row r="3335" spans="1:20" s="1" customFormat="1" x14ac:dyDescent="0.4">
      <c r="A3335" s="12"/>
      <c r="B3335" s="12"/>
      <c r="C3335" s="42"/>
      <c r="D3335" s="12"/>
      <c r="E3335" s="12"/>
      <c r="F3335" s="12"/>
      <c r="G3335" s="12"/>
      <c r="H3335" s="12"/>
      <c r="I3335" s="12"/>
      <c r="J3335" s="12"/>
      <c r="K3335" s="12"/>
      <c r="L3335" s="12"/>
      <c r="M3335" s="49"/>
      <c r="N3335" s="49"/>
      <c r="O3335" s="12"/>
      <c r="P3335" s="12"/>
      <c r="Q3335" s="12"/>
      <c r="R3335" s="12"/>
      <c r="S3335" s="12"/>
      <c r="T3335" s="12"/>
    </row>
    <row r="3336" spans="1:20" s="1" customFormat="1" x14ac:dyDescent="0.4">
      <c r="A3336" s="12"/>
      <c r="B3336" s="12"/>
      <c r="C3336" s="42"/>
      <c r="D3336" s="12"/>
      <c r="E3336" s="12"/>
      <c r="F3336" s="12"/>
      <c r="G3336" s="12"/>
      <c r="H3336" s="12"/>
      <c r="I3336" s="12"/>
      <c r="J3336" s="12"/>
      <c r="K3336" s="12"/>
      <c r="L3336" s="12"/>
      <c r="M3336" s="49"/>
      <c r="N3336" s="49"/>
      <c r="O3336" s="12"/>
      <c r="P3336" s="12"/>
      <c r="Q3336" s="12"/>
      <c r="R3336" s="12"/>
      <c r="S3336" s="12"/>
      <c r="T3336" s="12"/>
    </row>
    <row r="3337" spans="1:20" s="1" customFormat="1" x14ac:dyDescent="0.4">
      <c r="A3337" s="12"/>
      <c r="B3337" s="12"/>
      <c r="C3337" s="42"/>
      <c r="D3337" s="12"/>
      <c r="E3337" s="12"/>
      <c r="F3337" s="12"/>
      <c r="G3337" s="12"/>
      <c r="H3337" s="12"/>
      <c r="I3337" s="12"/>
      <c r="J3337" s="12"/>
      <c r="K3337" s="12"/>
      <c r="L3337" s="12"/>
      <c r="M3337" s="49"/>
      <c r="N3337" s="49"/>
      <c r="O3337" s="12"/>
      <c r="P3337" s="12"/>
      <c r="Q3337" s="12"/>
      <c r="R3337" s="12"/>
      <c r="S3337" s="12"/>
      <c r="T3337" s="12"/>
    </row>
    <row r="3338" spans="1:20" s="1" customFormat="1" x14ac:dyDescent="0.4">
      <c r="A3338" s="12"/>
      <c r="B3338" s="12"/>
      <c r="C3338" s="42"/>
      <c r="D3338" s="12"/>
      <c r="E3338" s="12"/>
      <c r="F3338" s="12"/>
      <c r="G3338" s="12"/>
      <c r="H3338" s="12"/>
      <c r="I3338" s="12"/>
      <c r="J3338" s="12"/>
      <c r="K3338" s="12"/>
      <c r="L3338" s="12"/>
      <c r="M3338" s="49"/>
      <c r="N3338" s="49"/>
      <c r="O3338" s="12"/>
      <c r="P3338" s="12"/>
      <c r="Q3338" s="12"/>
      <c r="R3338" s="12"/>
      <c r="S3338" s="12"/>
      <c r="T3338" s="12"/>
    </row>
    <row r="3339" spans="1:20" s="1" customFormat="1" x14ac:dyDescent="0.4">
      <c r="A3339" s="12"/>
      <c r="B3339" s="12"/>
      <c r="C3339" s="42"/>
      <c r="D3339" s="12"/>
      <c r="E3339" s="12"/>
      <c r="F3339" s="12"/>
      <c r="G3339" s="12"/>
      <c r="H3339" s="12"/>
      <c r="I3339" s="12"/>
      <c r="J3339" s="12"/>
      <c r="K3339" s="12"/>
      <c r="L3339" s="12"/>
      <c r="M3339" s="49"/>
      <c r="N3339" s="49"/>
      <c r="O3339" s="12"/>
      <c r="P3339" s="12"/>
      <c r="Q3339" s="12"/>
      <c r="R3339" s="12"/>
      <c r="S3339" s="12"/>
      <c r="T3339" s="12"/>
    </row>
    <row r="3340" spans="1:20" s="1" customFormat="1" x14ac:dyDescent="0.4">
      <c r="A3340" s="12"/>
      <c r="B3340" s="12"/>
      <c r="C3340" s="42"/>
      <c r="D3340" s="12"/>
      <c r="E3340" s="12"/>
      <c r="F3340" s="12"/>
      <c r="G3340" s="12"/>
      <c r="H3340" s="12"/>
      <c r="I3340" s="12"/>
      <c r="J3340" s="12"/>
      <c r="K3340" s="12"/>
      <c r="L3340" s="12"/>
      <c r="M3340" s="49"/>
      <c r="N3340" s="49"/>
      <c r="O3340" s="12"/>
      <c r="P3340" s="12"/>
      <c r="Q3340" s="12"/>
      <c r="R3340" s="12"/>
      <c r="S3340" s="12"/>
      <c r="T3340" s="12"/>
    </row>
    <row r="3341" spans="1:20" s="1" customFormat="1" x14ac:dyDescent="0.4">
      <c r="A3341" s="12"/>
      <c r="B3341" s="12"/>
      <c r="C3341" s="42"/>
      <c r="D3341" s="12"/>
      <c r="E3341" s="12"/>
      <c r="F3341" s="12"/>
      <c r="G3341" s="12"/>
      <c r="H3341" s="12"/>
      <c r="I3341" s="12"/>
      <c r="J3341" s="12"/>
      <c r="K3341" s="12"/>
      <c r="L3341" s="12"/>
      <c r="M3341" s="49"/>
      <c r="N3341" s="49"/>
      <c r="O3341" s="12"/>
      <c r="P3341" s="12"/>
      <c r="Q3341" s="12"/>
      <c r="R3341" s="12"/>
      <c r="S3341" s="12"/>
      <c r="T3341" s="12"/>
    </row>
    <row r="3342" spans="1:20" s="1" customFormat="1" x14ac:dyDescent="0.4">
      <c r="A3342" s="12"/>
      <c r="B3342" s="12"/>
      <c r="C3342" s="42"/>
      <c r="D3342" s="12"/>
      <c r="E3342" s="12"/>
      <c r="F3342" s="12"/>
      <c r="G3342" s="12"/>
      <c r="H3342" s="12"/>
      <c r="I3342" s="12"/>
      <c r="J3342" s="12"/>
      <c r="K3342" s="12"/>
      <c r="L3342" s="12"/>
      <c r="M3342" s="49"/>
      <c r="N3342" s="49"/>
      <c r="O3342" s="12"/>
      <c r="P3342" s="12"/>
      <c r="Q3342" s="12"/>
      <c r="R3342" s="12"/>
      <c r="S3342" s="12"/>
      <c r="T3342" s="12"/>
    </row>
    <row r="3343" spans="1:20" s="1" customFormat="1" x14ac:dyDescent="0.4">
      <c r="A3343" s="12"/>
      <c r="B3343" s="12"/>
      <c r="C3343" s="42"/>
      <c r="D3343" s="12"/>
      <c r="E3343" s="12"/>
      <c r="F3343" s="12"/>
      <c r="G3343" s="12"/>
      <c r="H3343" s="12"/>
      <c r="I3343" s="12"/>
      <c r="J3343" s="12"/>
      <c r="K3343" s="12"/>
      <c r="L3343" s="12"/>
      <c r="M3343" s="49"/>
      <c r="N3343" s="49"/>
      <c r="O3343" s="12"/>
      <c r="P3343" s="12"/>
      <c r="Q3343" s="12"/>
      <c r="R3343" s="12"/>
      <c r="S3343" s="12"/>
      <c r="T3343" s="12"/>
    </row>
    <row r="3344" spans="1:20" s="1" customFormat="1" x14ac:dyDescent="0.4">
      <c r="A3344" s="12"/>
      <c r="B3344" s="12"/>
      <c r="C3344" s="42"/>
      <c r="D3344" s="12"/>
      <c r="E3344" s="12"/>
      <c r="F3344" s="12"/>
      <c r="G3344" s="12"/>
      <c r="H3344" s="12"/>
      <c r="I3344" s="12"/>
      <c r="J3344" s="12"/>
      <c r="K3344" s="12"/>
      <c r="L3344" s="12"/>
      <c r="M3344" s="49"/>
      <c r="N3344" s="49"/>
      <c r="O3344" s="12"/>
      <c r="P3344" s="12"/>
      <c r="Q3344" s="12"/>
      <c r="R3344" s="12"/>
      <c r="S3344" s="12"/>
      <c r="T3344" s="12"/>
    </row>
    <row r="3345" spans="1:20" s="1" customFormat="1" x14ac:dyDescent="0.4">
      <c r="A3345" s="12"/>
      <c r="B3345" s="12"/>
      <c r="C3345" s="42"/>
      <c r="D3345" s="12"/>
      <c r="E3345" s="12"/>
      <c r="F3345" s="12"/>
      <c r="G3345" s="12"/>
      <c r="H3345" s="12"/>
      <c r="I3345" s="12"/>
      <c r="J3345" s="12"/>
      <c r="K3345" s="12"/>
      <c r="L3345" s="12"/>
      <c r="M3345" s="49"/>
      <c r="N3345" s="49"/>
      <c r="O3345" s="12"/>
      <c r="P3345" s="12"/>
      <c r="Q3345" s="12"/>
      <c r="R3345" s="12"/>
      <c r="S3345" s="12"/>
      <c r="T3345" s="12"/>
    </row>
    <row r="3346" spans="1:20" s="1" customFormat="1" x14ac:dyDescent="0.4">
      <c r="A3346" s="12"/>
      <c r="B3346" s="12"/>
      <c r="C3346" s="42"/>
      <c r="D3346" s="12"/>
      <c r="E3346" s="12"/>
      <c r="F3346" s="12"/>
      <c r="G3346" s="12"/>
      <c r="H3346" s="12"/>
      <c r="I3346" s="12"/>
      <c r="J3346" s="12"/>
      <c r="K3346" s="12"/>
      <c r="L3346" s="12"/>
      <c r="M3346" s="49"/>
      <c r="N3346" s="49"/>
      <c r="O3346" s="12"/>
      <c r="P3346" s="12"/>
      <c r="Q3346" s="12"/>
      <c r="R3346" s="12"/>
      <c r="S3346" s="12"/>
      <c r="T3346" s="12"/>
    </row>
    <row r="3347" spans="1:20" s="1" customFormat="1" x14ac:dyDescent="0.4">
      <c r="A3347" s="12"/>
      <c r="B3347" s="12"/>
      <c r="C3347" s="42"/>
      <c r="D3347" s="12"/>
      <c r="E3347" s="12"/>
      <c r="F3347" s="12"/>
      <c r="G3347" s="12"/>
      <c r="H3347" s="12"/>
      <c r="I3347" s="12"/>
      <c r="J3347" s="12"/>
      <c r="K3347" s="12"/>
      <c r="L3347" s="12"/>
      <c r="M3347" s="49"/>
      <c r="N3347" s="49"/>
      <c r="O3347" s="12"/>
      <c r="P3347" s="12"/>
      <c r="Q3347" s="12"/>
      <c r="R3347" s="12"/>
      <c r="S3347" s="12"/>
      <c r="T3347" s="12"/>
    </row>
    <row r="3348" spans="1:20" s="1" customFormat="1" x14ac:dyDescent="0.4">
      <c r="A3348" s="12"/>
      <c r="B3348" s="12"/>
      <c r="C3348" s="42"/>
      <c r="D3348" s="12"/>
      <c r="E3348" s="12"/>
      <c r="F3348" s="12"/>
      <c r="G3348" s="12"/>
      <c r="H3348" s="12"/>
      <c r="I3348" s="12"/>
      <c r="J3348" s="12"/>
      <c r="K3348" s="12"/>
      <c r="L3348" s="12"/>
      <c r="M3348" s="49"/>
      <c r="N3348" s="49"/>
      <c r="O3348" s="12"/>
      <c r="P3348" s="12"/>
      <c r="Q3348" s="12"/>
      <c r="R3348" s="12"/>
      <c r="S3348" s="12"/>
      <c r="T3348" s="12"/>
    </row>
    <row r="3349" spans="1:20" s="1" customFormat="1" x14ac:dyDescent="0.4">
      <c r="A3349" s="12"/>
      <c r="B3349" s="12"/>
      <c r="C3349" s="42"/>
      <c r="D3349" s="12"/>
      <c r="E3349" s="12"/>
      <c r="F3349" s="12"/>
      <c r="G3349" s="12"/>
      <c r="H3349" s="12"/>
      <c r="I3349" s="12"/>
      <c r="J3349" s="12"/>
      <c r="K3349" s="12"/>
      <c r="L3349" s="12"/>
      <c r="M3349" s="49"/>
      <c r="N3349" s="49"/>
      <c r="O3349" s="12"/>
      <c r="P3349" s="12"/>
      <c r="Q3349" s="12"/>
      <c r="R3349" s="12"/>
      <c r="S3349" s="12"/>
      <c r="T3349" s="12"/>
    </row>
    <row r="3350" spans="1:20" s="1" customFormat="1" x14ac:dyDescent="0.4">
      <c r="A3350" s="12"/>
      <c r="B3350" s="12"/>
      <c r="C3350" s="42"/>
      <c r="D3350" s="12"/>
      <c r="E3350" s="12"/>
      <c r="F3350" s="12"/>
      <c r="G3350" s="12"/>
      <c r="H3350" s="12"/>
      <c r="I3350" s="12"/>
      <c r="J3350" s="12"/>
      <c r="K3350" s="12"/>
      <c r="L3350" s="12"/>
      <c r="M3350" s="49"/>
      <c r="N3350" s="49"/>
      <c r="O3350" s="12"/>
      <c r="P3350" s="12"/>
      <c r="Q3350" s="12"/>
      <c r="R3350" s="12"/>
      <c r="S3350" s="12"/>
      <c r="T3350" s="12"/>
    </row>
    <row r="3351" spans="1:20" s="1" customFormat="1" x14ac:dyDescent="0.4">
      <c r="A3351" s="12"/>
      <c r="B3351" s="12"/>
      <c r="C3351" s="42"/>
      <c r="D3351" s="12"/>
      <c r="E3351" s="12"/>
      <c r="F3351" s="12"/>
      <c r="G3351" s="12"/>
      <c r="H3351" s="12"/>
      <c r="I3351" s="12"/>
      <c r="J3351" s="12"/>
      <c r="K3351" s="12"/>
      <c r="L3351" s="12"/>
      <c r="M3351" s="49"/>
      <c r="N3351" s="49"/>
      <c r="O3351" s="12"/>
      <c r="P3351" s="12"/>
      <c r="Q3351" s="12"/>
      <c r="R3351" s="12"/>
      <c r="S3351" s="12"/>
      <c r="T3351" s="12"/>
    </row>
    <row r="3352" spans="1:20" s="1" customFormat="1" x14ac:dyDescent="0.4">
      <c r="A3352" s="12"/>
      <c r="B3352" s="12"/>
      <c r="C3352" s="42"/>
      <c r="D3352" s="12"/>
      <c r="E3352" s="12"/>
      <c r="F3352" s="12"/>
      <c r="G3352" s="12"/>
      <c r="H3352" s="12"/>
      <c r="I3352" s="12"/>
      <c r="J3352" s="12"/>
      <c r="K3352" s="12"/>
      <c r="L3352" s="12"/>
      <c r="M3352" s="49"/>
      <c r="N3352" s="49"/>
      <c r="O3352" s="12"/>
      <c r="P3352" s="12"/>
      <c r="Q3352" s="12"/>
      <c r="R3352" s="12"/>
      <c r="S3352" s="12"/>
      <c r="T3352" s="12"/>
    </row>
    <row r="3353" spans="1:20" s="1" customFormat="1" x14ac:dyDescent="0.4">
      <c r="A3353" s="12"/>
      <c r="B3353" s="12"/>
      <c r="C3353" s="42"/>
      <c r="D3353" s="12"/>
      <c r="E3353" s="12"/>
      <c r="F3353" s="12"/>
      <c r="G3353" s="12"/>
      <c r="H3353" s="12"/>
      <c r="I3353" s="12"/>
      <c r="J3353" s="12"/>
      <c r="K3353" s="12"/>
      <c r="L3353" s="12"/>
      <c r="M3353" s="49"/>
      <c r="N3353" s="49"/>
      <c r="O3353" s="12"/>
      <c r="P3353" s="12"/>
      <c r="Q3353" s="12"/>
      <c r="R3353" s="12"/>
      <c r="S3353" s="12"/>
      <c r="T3353" s="12"/>
    </row>
    <row r="3354" spans="1:20" s="1" customFormat="1" x14ac:dyDescent="0.4">
      <c r="A3354" s="12"/>
      <c r="B3354" s="12"/>
      <c r="C3354" s="42"/>
      <c r="D3354" s="12"/>
      <c r="E3354" s="12"/>
      <c r="F3354" s="12"/>
      <c r="G3354" s="12"/>
      <c r="H3354" s="12"/>
      <c r="I3354" s="12"/>
      <c r="J3354" s="12"/>
      <c r="K3354" s="12"/>
      <c r="L3354" s="12"/>
      <c r="M3354" s="49"/>
      <c r="N3354" s="49"/>
      <c r="O3354" s="12"/>
      <c r="P3354" s="12"/>
      <c r="Q3354" s="12"/>
      <c r="R3354" s="12"/>
      <c r="S3354" s="12"/>
      <c r="T3354" s="12"/>
    </row>
    <row r="3355" spans="1:20" s="1" customFormat="1" x14ac:dyDescent="0.4">
      <c r="A3355" s="12"/>
      <c r="B3355" s="12"/>
      <c r="C3355" s="42"/>
      <c r="D3355" s="12"/>
      <c r="E3355" s="12"/>
      <c r="F3355" s="12"/>
      <c r="G3355" s="12"/>
      <c r="H3355" s="12"/>
      <c r="I3355" s="12"/>
      <c r="J3355" s="12"/>
      <c r="K3355" s="12"/>
      <c r="L3355" s="12"/>
      <c r="M3355" s="49"/>
      <c r="N3355" s="49"/>
      <c r="O3355" s="12"/>
      <c r="P3355" s="12"/>
      <c r="Q3355" s="12"/>
      <c r="R3355" s="12"/>
      <c r="S3355" s="12"/>
      <c r="T3355" s="12"/>
    </row>
    <row r="3356" spans="1:20" s="1" customFormat="1" x14ac:dyDescent="0.4">
      <c r="A3356" s="12"/>
      <c r="B3356" s="12"/>
      <c r="C3356" s="42"/>
      <c r="D3356" s="12"/>
      <c r="E3356" s="12"/>
      <c r="F3356" s="12"/>
      <c r="G3356" s="12"/>
      <c r="H3356" s="12"/>
      <c r="I3356" s="12"/>
      <c r="J3356" s="12"/>
      <c r="K3356" s="12"/>
      <c r="L3356" s="12"/>
      <c r="M3356" s="49"/>
      <c r="N3356" s="49"/>
      <c r="O3356" s="12"/>
      <c r="P3356" s="12"/>
      <c r="Q3356" s="12"/>
      <c r="R3356" s="12"/>
      <c r="S3356" s="12"/>
      <c r="T3356" s="12"/>
    </row>
    <row r="3357" spans="1:20" s="1" customFormat="1" x14ac:dyDescent="0.4">
      <c r="A3357" s="12"/>
      <c r="B3357" s="12"/>
      <c r="C3357" s="42"/>
      <c r="D3357" s="12"/>
      <c r="E3357" s="12"/>
      <c r="F3357" s="12"/>
      <c r="G3357" s="12"/>
      <c r="H3357" s="12"/>
      <c r="I3357" s="12"/>
      <c r="J3357" s="12"/>
      <c r="K3357" s="12"/>
      <c r="L3357" s="12"/>
      <c r="M3357" s="49"/>
      <c r="N3357" s="49"/>
      <c r="O3357" s="12"/>
      <c r="P3357" s="12"/>
      <c r="Q3357" s="12"/>
      <c r="R3357" s="12"/>
      <c r="S3357" s="12"/>
      <c r="T3357" s="12"/>
    </row>
    <row r="3358" spans="1:20" s="1" customFormat="1" x14ac:dyDescent="0.4">
      <c r="A3358" s="12"/>
      <c r="B3358" s="12"/>
      <c r="C3358" s="42"/>
      <c r="D3358" s="12"/>
      <c r="E3358" s="12"/>
      <c r="F3358" s="12"/>
      <c r="G3358" s="12"/>
      <c r="H3358" s="12"/>
      <c r="I3358" s="12"/>
      <c r="J3358" s="12"/>
      <c r="K3358" s="12"/>
      <c r="L3358" s="12"/>
      <c r="M3358" s="49"/>
      <c r="N3358" s="49"/>
      <c r="O3358" s="12"/>
      <c r="P3358" s="12"/>
      <c r="Q3358" s="12"/>
      <c r="R3358" s="12"/>
      <c r="S3358" s="12"/>
      <c r="T3358" s="12"/>
    </row>
    <row r="3359" spans="1:20" s="1" customFormat="1" x14ac:dyDescent="0.4">
      <c r="A3359" s="12"/>
      <c r="B3359" s="12"/>
      <c r="C3359" s="42"/>
      <c r="D3359" s="12"/>
      <c r="E3359" s="12"/>
      <c r="F3359" s="12"/>
      <c r="G3359" s="12"/>
      <c r="H3359" s="12"/>
      <c r="I3359" s="12"/>
      <c r="J3359" s="12"/>
      <c r="K3359" s="12"/>
      <c r="L3359" s="12"/>
      <c r="M3359" s="49"/>
      <c r="N3359" s="49"/>
      <c r="O3359" s="12"/>
      <c r="P3359" s="12"/>
      <c r="Q3359" s="12"/>
      <c r="R3359" s="12"/>
      <c r="S3359" s="12"/>
      <c r="T3359" s="12"/>
    </row>
    <row r="3360" spans="1:20" s="1" customFormat="1" x14ac:dyDescent="0.4">
      <c r="A3360" s="12"/>
      <c r="B3360" s="12"/>
      <c r="C3360" s="42"/>
      <c r="D3360" s="12"/>
      <c r="E3360" s="12"/>
      <c r="F3360" s="12"/>
      <c r="G3360" s="12"/>
      <c r="H3360" s="12"/>
      <c r="I3360" s="12"/>
      <c r="J3360" s="12"/>
      <c r="K3360" s="12"/>
      <c r="L3360" s="12"/>
      <c r="M3360" s="49"/>
      <c r="N3360" s="49"/>
      <c r="O3360" s="12"/>
      <c r="P3360" s="12"/>
      <c r="Q3360" s="12"/>
      <c r="R3360" s="12"/>
      <c r="S3360" s="12"/>
      <c r="T3360" s="12"/>
    </row>
    <row r="3361" spans="1:20" s="1" customFormat="1" x14ac:dyDescent="0.4">
      <c r="A3361" s="12"/>
      <c r="B3361" s="12"/>
      <c r="C3361" s="42"/>
      <c r="D3361" s="12"/>
      <c r="E3361" s="12"/>
      <c r="F3361" s="12"/>
      <c r="G3361" s="12"/>
      <c r="H3361" s="12"/>
      <c r="I3361" s="12"/>
      <c r="J3361" s="12"/>
      <c r="K3361" s="12"/>
      <c r="L3361" s="12"/>
      <c r="M3361" s="49"/>
      <c r="N3361" s="49"/>
      <c r="O3361" s="12"/>
      <c r="P3361" s="12"/>
      <c r="Q3361" s="12"/>
      <c r="R3361" s="12"/>
      <c r="S3361" s="12"/>
      <c r="T3361" s="12"/>
    </row>
    <row r="3362" spans="1:20" s="1" customFormat="1" x14ac:dyDescent="0.4">
      <c r="A3362" s="12"/>
      <c r="B3362" s="12"/>
      <c r="C3362" s="42"/>
      <c r="D3362" s="12"/>
      <c r="E3362" s="12"/>
      <c r="F3362" s="12"/>
      <c r="G3362" s="12"/>
      <c r="H3362" s="12"/>
      <c r="I3362" s="12"/>
      <c r="J3362" s="12"/>
      <c r="K3362" s="12"/>
      <c r="L3362" s="12"/>
      <c r="M3362" s="49"/>
      <c r="N3362" s="49"/>
      <c r="O3362" s="12"/>
      <c r="P3362" s="12"/>
      <c r="Q3362" s="12"/>
      <c r="R3362" s="12"/>
      <c r="S3362" s="12"/>
      <c r="T3362" s="12"/>
    </row>
    <row r="3363" spans="1:20" s="1" customFormat="1" x14ac:dyDescent="0.4">
      <c r="A3363" s="12"/>
      <c r="B3363" s="12"/>
      <c r="C3363" s="42"/>
      <c r="D3363" s="12"/>
      <c r="E3363" s="12"/>
      <c r="F3363" s="12"/>
      <c r="G3363" s="12"/>
      <c r="H3363" s="12"/>
      <c r="I3363" s="12"/>
      <c r="J3363" s="12"/>
      <c r="K3363" s="12"/>
      <c r="L3363" s="12"/>
      <c r="M3363" s="49"/>
      <c r="N3363" s="49"/>
      <c r="O3363" s="12"/>
      <c r="P3363" s="12"/>
      <c r="Q3363" s="12"/>
      <c r="R3363" s="12"/>
      <c r="S3363" s="12"/>
      <c r="T3363" s="12"/>
    </row>
    <row r="3364" spans="1:20" s="1" customFormat="1" x14ac:dyDescent="0.4">
      <c r="A3364" s="12"/>
      <c r="B3364" s="12"/>
      <c r="C3364" s="42"/>
      <c r="D3364" s="12"/>
      <c r="E3364" s="12"/>
      <c r="F3364" s="12"/>
      <c r="G3364" s="12"/>
      <c r="H3364" s="12"/>
      <c r="I3364" s="12"/>
      <c r="J3364" s="12"/>
      <c r="K3364" s="12"/>
      <c r="L3364" s="12"/>
      <c r="M3364" s="49"/>
      <c r="N3364" s="49"/>
      <c r="O3364" s="12"/>
      <c r="P3364" s="12"/>
      <c r="Q3364" s="12"/>
      <c r="R3364" s="12"/>
      <c r="S3364" s="12"/>
      <c r="T3364" s="12"/>
    </row>
    <row r="3365" spans="1:20" s="1" customFormat="1" x14ac:dyDescent="0.4">
      <c r="A3365" s="12"/>
      <c r="B3365" s="12"/>
      <c r="C3365" s="42"/>
      <c r="D3365" s="12"/>
      <c r="E3365" s="12"/>
      <c r="F3365" s="12"/>
      <c r="G3365" s="12"/>
      <c r="H3365" s="12"/>
      <c r="I3365" s="12"/>
      <c r="J3365" s="12"/>
      <c r="K3365" s="12"/>
      <c r="L3365" s="12"/>
      <c r="M3365" s="49"/>
      <c r="N3365" s="49"/>
      <c r="O3365" s="12"/>
      <c r="P3365" s="12"/>
      <c r="Q3365" s="12"/>
      <c r="R3365" s="12"/>
      <c r="S3365" s="12"/>
      <c r="T3365" s="12"/>
    </row>
    <row r="3366" spans="1:20" s="1" customFormat="1" x14ac:dyDescent="0.4">
      <c r="A3366" s="12"/>
      <c r="B3366" s="12"/>
      <c r="C3366" s="42"/>
      <c r="D3366" s="12"/>
      <c r="E3366" s="12"/>
      <c r="F3366" s="12"/>
      <c r="G3366" s="12"/>
      <c r="H3366" s="12"/>
      <c r="I3366" s="12"/>
      <c r="J3366" s="12"/>
      <c r="K3366" s="12"/>
      <c r="L3366" s="12"/>
      <c r="M3366" s="49"/>
      <c r="N3366" s="49"/>
      <c r="O3366" s="12"/>
      <c r="P3366" s="12"/>
      <c r="Q3366" s="12"/>
      <c r="R3366" s="12"/>
      <c r="S3366" s="12"/>
      <c r="T3366" s="12"/>
    </row>
    <row r="3367" spans="1:20" s="1" customFormat="1" x14ac:dyDescent="0.4">
      <c r="A3367" s="12"/>
      <c r="B3367" s="12"/>
      <c r="C3367" s="42"/>
      <c r="D3367" s="12"/>
      <c r="E3367" s="12"/>
      <c r="F3367" s="12"/>
      <c r="G3367" s="12"/>
      <c r="H3367" s="12"/>
      <c r="I3367" s="12"/>
      <c r="J3367" s="12"/>
      <c r="K3367" s="12"/>
      <c r="L3367" s="12"/>
      <c r="M3367" s="49"/>
      <c r="N3367" s="49"/>
      <c r="O3367" s="12"/>
      <c r="P3367" s="12"/>
      <c r="Q3367" s="12"/>
      <c r="R3367" s="12"/>
      <c r="S3367" s="12"/>
      <c r="T3367" s="12"/>
    </row>
    <row r="3368" spans="1:20" s="1" customFormat="1" x14ac:dyDescent="0.4">
      <c r="A3368" s="12"/>
      <c r="B3368" s="12"/>
      <c r="C3368" s="42"/>
      <c r="D3368" s="12"/>
      <c r="E3368" s="12"/>
      <c r="F3368" s="12"/>
      <c r="G3368" s="12"/>
      <c r="H3368" s="12"/>
      <c r="I3368" s="12"/>
      <c r="J3368" s="12"/>
      <c r="K3368" s="12"/>
      <c r="L3368" s="12"/>
      <c r="M3368" s="49"/>
      <c r="N3368" s="49"/>
      <c r="O3368" s="12"/>
      <c r="P3368" s="12"/>
      <c r="Q3368" s="12"/>
      <c r="R3368" s="12"/>
      <c r="S3368" s="12"/>
      <c r="T3368" s="12"/>
    </row>
    <row r="3369" spans="1:20" s="1" customFormat="1" x14ac:dyDescent="0.4">
      <c r="A3369" s="12"/>
      <c r="B3369" s="12"/>
      <c r="C3369" s="42"/>
      <c r="D3369" s="12"/>
      <c r="E3369" s="12"/>
      <c r="F3369" s="12"/>
      <c r="G3369" s="12"/>
      <c r="H3369" s="12"/>
      <c r="I3369" s="12"/>
      <c r="J3369" s="12"/>
      <c r="K3369" s="12"/>
      <c r="L3369" s="12"/>
      <c r="M3369" s="49"/>
      <c r="N3369" s="49"/>
      <c r="O3369" s="12"/>
      <c r="P3369" s="12"/>
      <c r="Q3369" s="12"/>
      <c r="R3369" s="12"/>
      <c r="S3369" s="12"/>
      <c r="T3369" s="12"/>
    </row>
    <row r="3370" spans="1:20" s="1" customFormat="1" x14ac:dyDescent="0.4">
      <c r="A3370" s="12"/>
      <c r="B3370" s="12"/>
      <c r="C3370" s="42"/>
      <c r="D3370" s="12"/>
      <c r="E3370" s="12"/>
      <c r="F3370" s="12"/>
      <c r="G3370" s="12"/>
      <c r="H3370" s="12"/>
      <c r="I3370" s="12"/>
      <c r="J3370" s="12"/>
      <c r="K3370" s="12"/>
      <c r="L3370" s="12"/>
      <c r="M3370" s="49"/>
      <c r="N3370" s="49"/>
      <c r="O3370" s="12"/>
      <c r="P3370" s="12"/>
      <c r="Q3370" s="12"/>
      <c r="R3370" s="12"/>
      <c r="S3370" s="12"/>
      <c r="T3370" s="12"/>
    </row>
    <row r="3371" spans="1:20" s="1" customFormat="1" x14ac:dyDescent="0.4">
      <c r="A3371" s="12"/>
      <c r="B3371" s="12"/>
      <c r="C3371" s="42"/>
      <c r="D3371" s="12"/>
      <c r="E3371" s="12"/>
      <c r="F3371" s="12"/>
      <c r="G3371" s="12"/>
      <c r="H3371" s="12"/>
      <c r="I3371" s="12"/>
      <c r="J3371" s="12"/>
      <c r="K3371" s="12"/>
      <c r="L3371" s="12"/>
      <c r="M3371" s="49"/>
      <c r="N3371" s="49"/>
      <c r="O3371" s="12"/>
      <c r="P3371" s="12"/>
      <c r="Q3371" s="12"/>
      <c r="R3371" s="12"/>
      <c r="S3371" s="12"/>
      <c r="T3371" s="12"/>
    </row>
    <row r="3372" spans="1:20" s="1" customFormat="1" x14ac:dyDescent="0.4">
      <c r="A3372" s="12"/>
      <c r="B3372" s="12"/>
      <c r="C3372" s="42"/>
      <c r="D3372" s="12"/>
      <c r="E3372" s="12"/>
      <c r="F3372" s="12"/>
      <c r="G3372" s="12"/>
      <c r="H3372" s="12"/>
      <c r="I3372" s="12"/>
      <c r="J3372" s="12"/>
      <c r="K3372" s="12"/>
      <c r="L3372" s="12"/>
      <c r="M3372" s="49"/>
      <c r="N3372" s="49"/>
      <c r="O3372" s="12"/>
      <c r="P3372" s="12"/>
      <c r="Q3372" s="12"/>
      <c r="R3372" s="12"/>
      <c r="S3372" s="12"/>
      <c r="T3372" s="12"/>
    </row>
    <row r="3373" spans="1:20" s="1" customFormat="1" x14ac:dyDescent="0.4">
      <c r="A3373" s="12"/>
      <c r="B3373" s="12"/>
      <c r="C3373" s="42"/>
      <c r="D3373" s="12"/>
      <c r="E3373" s="12"/>
      <c r="F3373" s="12"/>
      <c r="G3373" s="12"/>
      <c r="H3373" s="12"/>
      <c r="I3373" s="12"/>
      <c r="J3373" s="12"/>
      <c r="K3373" s="12"/>
      <c r="L3373" s="12"/>
      <c r="M3373" s="49"/>
      <c r="N3373" s="49"/>
      <c r="O3373" s="12"/>
      <c r="P3373" s="12"/>
      <c r="Q3373" s="12"/>
      <c r="R3373" s="12"/>
      <c r="S3373" s="12"/>
      <c r="T3373" s="12"/>
    </row>
    <row r="3374" spans="1:20" s="1" customFormat="1" x14ac:dyDescent="0.4">
      <c r="A3374" s="12"/>
      <c r="B3374" s="12"/>
      <c r="C3374" s="42"/>
      <c r="D3374" s="12"/>
      <c r="E3374" s="12"/>
      <c r="F3374" s="12"/>
      <c r="G3374" s="12"/>
      <c r="H3374" s="12"/>
      <c r="I3374" s="12"/>
      <c r="J3374" s="12"/>
      <c r="K3374" s="12"/>
      <c r="L3374" s="12"/>
      <c r="M3374" s="49"/>
      <c r="N3374" s="49"/>
      <c r="O3374" s="12"/>
      <c r="P3374" s="12"/>
      <c r="Q3374" s="12"/>
      <c r="R3374" s="12"/>
      <c r="S3374" s="12"/>
      <c r="T3374" s="12"/>
    </row>
    <row r="3375" spans="1:20" s="1" customFormat="1" x14ac:dyDescent="0.4">
      <c r="A3375" s="12"/>
      <c r="B3375" s="12"/>
      <c r="C3375" s="42"/>
      <c r="D3375" s="12"/>
      <c r="E3375" s="12"/>
      <c r="F3375" s="12"/>
      <c r="G3375" s="12"/>
      <c r="H3375" s="12"/>
      <c r="I3375" s="12"/>
      <c r="J3375" s="12"/>
      <c r="K3375" s="12"/>
      <c r="L3375" s="12"/>
      <c r="M3375" s="49"/>
      <c r="N3375" s="49"/>
      <c r="O3375" s="12"/>
      <c r="P3375" s="12"/>
      <c r="Q3375" s="12"/>
      <c r="R3375" s="12"/>
      <c r="S3375" s="12"/>
      <c r="T3375" s="12"/>
    </row>
    <row r="3376" spans="1:20" s="1" customFormat="1" x14ac:dyDescent="0.4">
      <c r="A3376" s="12"/>
      <c r="B3376" s="12"/>
      <c r="C3376" s="42"/>
      <c r="D3376" s="12"/>
      <c r="E3376" s="12"/>
      <c r="F3376" s="12"/>
      <c r="G3376" s="12"/>
      <c r="H3376" s="12"/>
      <c r="I3376" s="12"/>
      <c r="J3376" s="12"/>
      <c r="K3376" s="12"/>
      <c r="L3376" s="12"/>
      <c r="M3376" s="49"/>
      <c r="N3376" s="49"/>
      <c r="O3376" s="12"/>
      <c r="P3376" s="12"/>
      <c r="Q3376" s="12"/>
      <c r="R3376" s="12"/>
      <c r="S3376" s="12"/>
      <c r="T3376" s="12"/>
    </row>
    <row r="3377" spans="1:20" s="1" customFormat="1" x14ac:dyDescent="0.4">
      <c r="A3377" s="12"/>
      <c r="B3377" s="12"/>
      <c r="C3377" s="42"/>
      <c r="D3377" s="12"/>
      <c r="E3377" s="12"/>
      <c r="F3377" s="12"/>
      <c r="G3377" s="12"/>
      <c r="H3377" s="12"/>
      <c r="I3377" s="12"/>
      <c r="J3377" s="12"/>
      <c r="K3377" s="12"/>
      <c r="L3377" s="12"/>
      <c r="M3377" s="49"/>
      <c r="N3377" s="49"/>
      <c r="O3377" s="12"/>
      <c r="P3377" s="12"/>
      <c r="Q3377" s="12"/>
      <c r="R3377" s="12"/>
      <c r="S3377" s="12"/>
      <c r="T3377" s="12"/>
    </row>
    <row r="3378" spans="1:20" s="1" customFormat="1" x14ac:dyDescent="0.4">
      <c r="A3378" s="12"/>
      <c r="B3378" s="12"/>
      <c r="C3378" s="42"/>
      <c r="D3378" s="12"/>
      <c r="E3378" s="12"/>
      <c r="F3378" s="12"/>
      <c r="G3378" s="12"/>
      <c r="H3378" s="12"/>
      <c r="I3378" s="12"/>
      <c r="J3378" s="12"/>
      <c r="K3378" s="12"/>
      <c r="L3378" s="12"/>
      <c r="M3378" s="49"/>
      <c r="N3378" s="49"/>
      <c r="O3378" s="12"/>
      <c r="P3378" s="12"/>
      <c r="Q3378" s="12"/>
      <c r="R3378" s="12"/>
      <c r="S3378" s="12"/>
      <c r="T3378" s="12"/>
    </row>
    <row r="3379" spans="1:20" s="1" customFormat="1" x14ac:dyDescent="0.4">
      <c r="A3379" s="12"/>
      <c r="B3379" s="12"/>
      <c r="C3379" s="42"/>
      <c r="D3379" s="12"/>
      <c r="E3379" s="12"/>
      <c r="F3379" s="12"/>
      <c r="G3379" s="12"/>
      <c r="H3379" s="12"/>
      <c r="I3379" s="12"/>
      <c r="J3379" s="12"/>
      <c r="K3379" s="12"/>
      <c r="L3379" s="12"/>
      <c r="M3379" s="49"/>
      <c r="N3379" s="49"/>
      <c r="O3379" s="12"/>
      <c r="P3379" s="12"/>
      <c r="Q3379" s="12"/>
      <c r="R3379" s="12"/>
      <c r="S3379" s="12"/>
      <c r="T3379" s="12"/>
    </row>
    <row r="3380" spans="1:20" s="1" customFormat="1" x14ac:dyDescent="0.4">
      <c r="A3380" s="12"/>
      <c r="B3380" s="12"/>
      <c r="C3380" s="42"/>
      <c r="D3380" s="12"/>
      <c r="E3380" s="12"/>
      <c r="F3380" s="12"/>
      <c r="G3380" s="12"/>
      <c r="H3380" s="12"/>
      <c r="I3380" s="12"/>
      <c r="J3380" s="12"/>
      <c r="K3380" s="12"/>
      <c r="L3380" s="12"/>
      <c r="M3380" s="49"/>
      <c r="N3380" s="49"/>
      <c r="O3380" s="12"/>
      <c r="P3380" s="12"/>
      <c r="Q3380" s="12"/>
      <c r="R3380" s="12"/>
      <c r="S3380" s="12"/>
      <c r="T3380" s="12"/>
    </row>
    <row r="3381" spans="1:20" s="1" customFormat="1" x14ac:dyDescent="0.4">
      <c r="A3381" s="12"/>
      <c r="B3381" s="12"/>
      <c r="C3381" s="42"/>
      <c r="D3381" s="12"/>
      <c r="E3381" s="12"/>
      <c r="F3381" s="12"/>
      <c r="G3381" s="12"/>
      <c r="H3381" s="12"/>
      <c r="I3381" s="12"/>
      <c r="J3381" s="12"/>
      <c r="K3381" s="12"/>
      <c r="L3381" s="12"/>
      <c r="M3381" s="49"/>
      <c r="N3381" s="49"/>
      <c r="O3381" s="12"/>
      <c r="P3381" s="12"/>
      <c r="Q3381" s="12"/>
      <c r="R3381" s="12"/>
      <c r="S3381" s="12"/>
      <c r="T3381" s="12"/>
    </row>
    <row r="3382" spans="1:20" s="1" customFormat="1" x14ac:dyDescent="0.4">
      <c r="A3382" s="12"/>
      <c r="B3382" s="12"/>
      <c r="C3382" s="42"/>
      <c r="D3382" s="12"/>
      <c r="E3382" s="12"/>
      <c r="F3382" s="12"/>
      <c r="G3382" s="12"/>
      <c r="H3382" s="12"/>
      <c r="I3382" s="12"/>
      <c r="J3382" s="12"/>
      <c r="K3382" s="12"/>
      <c r="L3382" s="12"/>
      <c r="M3382" s="49"/>
      <c r="N3382" s="49"/>
      <c r="O3382" s="12"/>
      <c r="P3382" s="12"/>
      <c r="Q3382" s="12"/>
      <c r="R3382" s="12"/>
      <c r="S3382" s="12"/>
      <c r="T3382" s="12"/>
    </row>
    <row r="3383" spans="1:20" s="1" customFormat="1" x14ac:dyDescent="0.4">
      <c r="A3383" s="12"/>
      <c r="B3383" s="12"/>
      <c r="C3383" s="42"/>
      <c r="D3383" s="12"/>
      <c r="E3383" s="12"/>
      <c r="F3383" s="12"/>
      <c r="G3383" s="12"/>
      <c r="H3383" s="12"/>
      <c r="I3383" s="12"/>
      <c r="J3383" s="12"/>
      <c r="K3383" s="12"/>
      <c r="L3383" s="12"/>
      <c r="M3383" s="49"/>
      <c r="N3383" s="49"/>
      <c r="O3383" s="12"/>
      <c r="P3383" s="12"/>
      <c r="Q3383" s="12"/>
      <c r="R3383" s="12"/>
      <c r="S3383" s="12"/>
      <c r="T3383" s="12"/>
    </row>
    <row r="3384" spans="1:20" s="1" customFormat="1" x14ac:dyDescent="0.4">
      <c r="A3384" s="12"/>
      <c r="B3384" s="12"/>
      <c r="C3384" s="42"/>
      <c r="D3384" s="12"/>
      <c r="E3384" s="12"/>
      <c r="F3384" s="12"/>
      <c r="G3384" s="12"/>
      <c r="H3384" s="12"/>
      <c r="I3384" s="12"/>
      <c r="J3384" s="12"/>
      <c r="K3384" s="12"/>
      <c r="L3384" s="12"/>
      <c r="M3384" s="49"/>
      <c r="N3384" s="49"/>
      <c r="O3384" s="12"/>
      <c r="P3384" s="12"/>
      <c r="Q3384" s="12"/>
      <c r="R3384" s="12"/>
      <c r="S3384" s="12"/>
      <c r="T3384" s="12"/>
    </row>
    <row r="3385" spans="1:20" s="1" customFormat="1" x14ac:dyDescent="0.4">
      <c r="A3385" s="12"/>
      <c r="B3385" s="12"/>
      <c r="C3385" s="42"/>
      <c r="D3385" s="12"/>
      <c r="E3385" s="12"/>
      <c r="F3385" s="12"/>
      <c r="G3385" s="12"/>
      <c r="H3385" s="12"/>
      <c r="I3385" s="12"/>
      <c r="J3385" s="12"/>
      <c r="K3385" s="12"/>
      <c r="L3385" s="12"/>
      <c r="M3385" s="49"/>
      <c r="N3385" s="49"/>
      <c r="O3385" s="12"/>
      <c r="P3385" s="12"/>
      <c r="Q3385" s="12"/>
      <c r="R3385" s="12"/>
      <c r="S3385" s="12"/>
      <c r="T3385" s="12"/>
    </row>
    <row r="3386" spans="1:20" s="1" customFormat="1" x14ac:dyDescent="0.4">
      <c r="A3386" s="12"/>
      <c r="B3386" s="12"/>
      <c r="C3386" s="42"/>
      <c r="D3386" s="12"/>
      <c r="E3386" s="12"/>
      <c r="F3386" s="12"/>
      <c r="G3386" s="12"/>
      <c r="H3386" s="12"/>
      <c r="I3386" s="12"/>
      <c r="J3386" s="12"/>
      <c r="K3386" s="12"/>
      <c r="L3386" s="12"/>
      <c r="M3386" s="49"/>
      <c r="N3386" s="49"/>
      <c r="O3386" s="12"/>
      <c r="P3386" s="12"/>
      <c r="Q3386" s="12"/>
      <c r="R3386" s="12"/>
      <c r="S3386" s="12"/>
      <c r="T3386" s="12"/>
    </row>
    <row r="3387" spans="1:20" s="1" customFormat="1" x14ac:dyDescent="0.4">
      <c r="A3387" s="12"/>
      <c r="B3387" s="12"/>
      <c r="C3387" s="42"/>
      <c r="D3387" s="12"/>
      <c r="E3387" s="12"/>
      <c r="F3387" s="12"/>
      <c r="G3387" s="12"/>
      <c r="H3387" s="12"/>
      <c r="I3387" s="12"/>
      <c r="J3387" s="12"/>
      <c r="K3387" s="12"/>
      <c r="L3387" s="12"/>
      <c r="M3387" s="49"/>
      <c r="N3387" s="49"/>
      <c r="O3387" s="12"/>
      <c r="P3387" s="12"/>
      <c r="Q3387" s="12"/>
      <c r="R3387" s="12"/>
      <c r="S3387" s="12"/>
      <c r="T3387" s="12"/>
    </row>
    <row r="3388" spans="1:20" s="1" customFormat="1" x14ac:dyDescent="0.4">
      <c r="A3388" s="12"/>
      <c r="B3388" s="12"/>
      <c r="C3388" s="42"/>
      <c r="D3388" s="12"/>
      <c r="E3388" s="12"/>
      <c r="F3388" s="12"/>
      <c r="G3388" s="12"/>
      <c r="H3388" s="12"/>
      <c r="I3388" s="12"/>
      <c r="J3388" s="12"/>
      <c r="K3388" s="12"/>
      <c r="L3388" s="12"/>
      <c r="M3388" s="49"/>
      <c r="N3388" s="49"/>
      <c r="O3388" s="12"/>
      <c r="P3388" s="12"/>
      <c r="Q3388" s="12"/>
      <c r="R3388" s="12"/>
      <c r="S3388" s="12"/>
      <c r="T3388" s="12"/>
    </row>
    <row r="3389" spans="1:20" s="1" customFormat="1" x14ac:dyDescent="0.4">
      <c r="A3389" s="12"/>
      <c r="B3389" s="12"/>
      <c r="C3389" s="42"/>
      <c r="D3389" s="12"/>
      <c r="E3389" s="12"/>
      <c r="F3389" s="12"/>
      <c r="G3389" s="12"/>
      <c r="H3389" s="12"/>
      <c r="I3389" s="12"/>
      <c r="J3389" s="12"/>
      <c r="K3389" s="12"/>
      <c r="L3389" s="12"/>
      <c r="M3389" s="49"/>
      <c r="N3389" s="49"/>
      <c r="O3389" s="12"/>
      <c r="P3389" s="12"/>
      <c r="Q3389" s="12"/>
      <c r="R3389" s="12"/>
      <c r="S3389" s="12"/>
      <c r="T3389" s="12"/>
    </row>
    <row r="3390" spans="1:20" s="1" customFormat="1" x14ac:dyDescent="0.4">
      <c r="A3390" s="12"/>
      <c r="B3390" s="12"/>
      <c r="C3390" s="42"/>
      <c r="D3390" s="12"/>
      <c r="E3390" s="12"/>
      <c r="F3390" s="12"/>
      <c r="G3390" s="12"/>
      <c r="H3390" s="12"/>
      <c r="I3390" s="12"/>
      <c r="J3390" s="12"/>
      <c r="K3390" s="12"/>
      <c r="L3390" s="12"/>
      <c r="M3390" s="49"/>
      <c r="N3390" s="49"/>
      <c r="O3390" s="12"/>
      <c r="P3390" s="12"/>
      <c r="Q3390" s="12"/>
      <c r="R3390" s="12"/>
      <c r="S3390" s="12"/>
      <c r="T3390" s="12"/>
    </row>
    <row r="3391" spans="1:20" s="1" customFormat="1" x14ac:dyDescent="0.4">
      <c r="A3391" s="12"/>
      <c r="B3391" s="12"/>
      <c r="C3391" s="42"/>
      <c r="D3391" s="12"/>
      <c r="E3391" s="12"/>
      <c r="F3391" s="12"/>
      <c r="G3391" s="12"/>
      <c r="H3391" s="12"/>
      <c r="I3391" s="12"/>
      <c r="J3391" s="12"/>
      <c r="K3391" s="12"/>
      <c r="L3391" s="12"/>
      <c r="M3391" s="49"/>
      <c r="N3391" s="49"/>
      <c r="O3391" s="12"/>
      <c r="P3391" s="12"/>
      <c r="Q3391" s="12"/>
      <c r="R3391" s="12"/>
      <c r="S3391" s="12"/>
      <c r="T3391" s="12"/>
    </row>
    <row r="3392" spans="1:20" s="1" customFormat="1" x14ac:dyDescent="0.4">
      <c r="A3392" s="12"/>
      <c r="B3392" s="12"/>
      <c r="C3392" s="42"/>
      <c r="D3392" s="12"/>
      <c r="E3392" s="12"/>
      <c r="F3392" s="12"/>
      <c r="G3392" s="12"/>
      <c r="H3392" s="12"/>
      <c r="I3392" s="12"/>
      <c r="J3392" s="12"/>
      <c r="K3392" s="12"/>
      <c r="L3392" s="12"/>
      <c r="M3392" s="49"/>
      <c r="N3392" s="49"/>
      <c r="O3392" s="12"/>
      <c r="P3392" s="12"/>
      <c r="Q3392" s="12"/>
      <c r="R3392" s="12"/>
      <c r="S3392" s="12"/>
      <c r="T3392" s="12"/>
    </row>
    <row r="3393" spans="1:20" s="1" customFormat="1" x14ac:dyDescent="0.4">
      <c r="A3393" s="12"/>
      <c r="B3393" s="12"/>
      <c r="C3393" s="42"/>
      <c r="D3393" s="12"/>
      <c r="E3393" s="12"/>
      <c r="F3393" s="12"/>
      <c r="G3393" s="12"/>
      <c r="H3393" s="12"/>
      <c r="I3393" s="12"/>
      <c r="J3393" s="12"/>
      <c r="K3393" s="12"/>
      <c r="L3393" s="12"/>
      <c r="M3393" s="49"/>
      <c r="N3393" s="49"/>
      <c r="O3393" s="12"/>
      <c r="P3393" s="12"/>
      <c r="Q3393" s="12"/>
      <c r="R3393" s="12"/>
      <c r="S3393" s="12"/>
      <c r="T3393" s="12"/>
    </row>
    <row r="3394" spans="1:20" s="1" customFormat="1" x14ac:dyDescent="0.4">
      <c r="A3394" s="12"/>
      <c r="B3394" s="12"/>
      <c r="C3394" s="42"/>
      <c r="D3394" s="12"/>
      <c r="E3394" s="12"/>
      <c r="F3394" s="12"/>
      <c r="G3394" s="12"/>
      <c r="H3394" s="12"/>
      <c r="I3394" s="12"/>
      <c r="J3394" s="12"/>
      <c r="K3394" s="12"/>
      <c r="L3394" s="12"/>
      <c r="M3394" s="49"/>
      <c r="N3394" s="49"/>
      <c r="O3394" s="12"/>
      <c r="P3394" s="12"/>
      <c r="Q3394" s="12"/>
      <c r="R3394" s="12"/>
      <c r="S3394" s="12"/>
      <c r="T3394" s="12"/>
    </row>
    <row r="3395" spans="1:20" s="1" customFormat="1" x14ac:dyDescent="0.4">
      <c r="A3395" s="12"/>
      <c r="B3395" s="12"/>
      <c r="C3395" s="42"/>
      <c r="D3395" s="12"/>
      <c r="E3395" s="12"/>
      <c r="F3395" s="12"/>
      <c r="G3395" s="12"/>
      <c r="H3395" s="12"/>
      <c r="I3395" s="12"/>
      <c r="J3395" s="12"/>
      <c r="K3395" s="12"/>
      <c r="L3395" s="12"/>
      <c r="M3395" s="49"/>
      <c r="N3395" s="49"/>
      <c r="O3395" s="12"/>
      <c r="P3395" s="12"/>
      <c r="Q3395" s="12"/>
      <c r="R3395" s="12"/>
      <c r="S3395" s="12"/>
      <c r="T3395" s="12"/>
    </row>
    <row r="3396" spans="1:20" s="1" customFormat="1" x14ac:dyDescent="0.4">
      <c r="A3396" s="12"/>
      <c r="B3396" s="12"/>
      <c r="C3396" s="42"/>
      <c r="D3396" s="12"/>
      <c r="E3396" s="12"/>
      <c r="F3396" s="12"/>
      <c r="G3396" s="12"/>
      <c r="H3396" s="12"/>
      <c r="I3396" s="12"/>
      <c r="J3396" s="12"/>
      <c r="K3396" s="12"/>
      <c r="L3396" s="12"/>
      <c r="M3396" s="49"/>
      <c r="N3396" s="49"/>
      <c r="O3396" s="12"/>
      <c r="P3396" s="12"/>
      <c r="Q3396" s="12"/>
      <c r="R3396" s="12"/>
      <c r="S3396" s="12"/>
      <c r="T3396" s="12"/>
    </row>
    <row r="3397" spans="1:20" s="1" customFormat="1" x14ac:dyDescent="0.4">
      <c r="A3397" s="12"/>
      <c r="B3397" s="12"/>
      <c r="C3397" s="42"/>
      <c r="D3397" s="12"/>
      <c r="E3397" s="12"/>
      <c r="F3397" s="12"/>
      <c r="G3397" s="12"/>
      <c r="H3397" s="12"/>
      <c r="I3397" s="12"/>
      <c r="J3397" s="12"/>
      <c r="K3397" s="12"/>
      <c r="L3397" s="12"/>
      <c r="M3397" s="49"/>
      <c r="N3397" s="49"/>
      <c r="O3397" s="12"/>
      <c r="P3397" s="12"/>
      <c r="Q3397" s="12"/>
      <c r="R3397" s="12"/>
      <c r="S3397" s="12"/>
      <c r="T3397" s="12"/>
    </row>
    <row r="3398" spans="1:20" s="1" customFormat="1" x14ac:dyDescent="0.4">
      <c r="A3398" s="12"/>
      <c r="B3398" s="12"/>
      <c r="C3398" s="42"/>
      <c r="D3398" s="12"/>
      <c r="E3398" s="12"/>
      <c r="F3398" s="12"/>
      <c r="G3398" s="12"/>
      <c r="H3398" s="12"/>
      <c r="I3398" s="12"/>
      <c r="J3398" s="12"/>
      <c r="K3398" s="12"/>
      <c r="L3398" s="12"/>
      <c r="M3398" s="49"/>
      <c r="N3398" s="49"/>
      <c r="O3398" s="12"/>
      <c r="P3398" s="12"/>
      <c r="Q3398" s="12"/>
      <c r="R3398" s="12"/>
      <c r="S3398" s="12"/>
      <c r="T3398" s="12"/>
    </row>
    <row r="3399" spans="1:20" s="1" customFormat="1" x14ac:dyDescent="0.4">
      <c r="A3399" s="12"/>
      <c r="B3399" s="12"/>
      <c r="C3399" s="42"/>
      <c r="D3399" s="12"/>
      <c r="E3399" s="12"/>
      <c r="F3399" s="12"/>
      <c r="G3399" s="12"/>
      <c r="H3399" s="12"/>
      <c r="I3399" s="12"/>
      <c r="J3399" s="12"/>
      <c r="K3399" s="12"/>
      <c r="L3399" s="12"/>
      <c r="M3399" s="49"/>
      <c r="N3399" s="49"/>
      <c r="O3399" s="12"/>
      <c r="P3399" s="12"/>
      <c r="Q3399" s="12"/>
      <c r="R3399" s="12"/>
      <c r="S3399" s="12"/>
      <c r="T3399" s="12"/>
    </row>
    <row r="3400" spans="1:20" s="1" customFormat="1" x14ac:dyDescent="0.4">
      <c r="A3400" s="12"/>
      <c r="B3400" s="12"/>
      <c r="C3400" s="42"/>
      <c r="D3400" s="12"/>
      <c r="E3400" s="12"/>
      <c r="F3400" s="12"/>
      <c r="G3400" s="12"/>
      <c r="H3400" s="12"/>
      <c r="I3400" s="12"/>
      <c r="J3400" s="12"/>
      <c r="K3400" s="12"/>
      <c r="L3400" s="12"/>
      <c r="M3400" s="49"/>
      <c r="N3400" s="49"/>
      <c r="O3400" s="12"/>
      <c r="P3400" s="12"/>
      <c r="Q3400" s="12"/>
      <c r="R3400" s="12"/>
      <c r="S3400" s="12"/>
      <c r="T3400" s="12"/>
    </row>
    <row r="3401" spans="1:20" s="1" customFormat="1" x14ac:dyDescent="0.4">
      <c r="A3401" s="12"/>
      <c r="B3401" s="12"/>
      <c r="C3401" s="42"/>
      <c r="D3401" s="12"/>
      <c r="E3401" s="12"/>
      <c r="F3401" s="12"/>
      <c r="G3401" s="12"/>
      <c r="H3401" s="12"/>
      <c r="I3401" s="12"/>
      <c r="J3401" s="12"/>
      <c r="K3401" s="12"/>
      <c r="L3401" s="12"/>
      <c r="M3401" s="49"/>
      <c r="N3401" s="49"/>
      <c r="O3401" s="12"/>
      <c r="P3401" s="12"/>
      <c r="Q3401" s="12"/>
      <c r="R3401" s="12"/>
      <c r="S3401" s="12"/>
      <c r="T3401" s="12"/>
    </row>
    <row r="3402" spans="1:20" s="1" customFormat="1" x14ac:dyDescent="0.4">
      <c r="A3402" s="12"/>
      <c r="B3402" s="12"/>
      <c r="C3402" s="42"/>
      <c r="D3402" s="12"/>
      <c r="E3402" s="12"/>
      <c r="F3402" s="12"/>
      <c r="G3402" s="12"/>
      <c r="H3402" s="12"/>
      <c r="I3402" s="12"/>
      <c r="J3402" s="12"/>
      <c r="K3402" s="12"/>
      <c r="L3402" s="12"/>
      <c r="M3402" s="49"/>
      <c r="N3402" s="49"/>
      <c r="O3402" s="12"/>
      <c r="P3402" s="12"/>
      <c r="Q3402" s="12"/>
      <c r="R3402" s="12"/>
      <c r="S3402" s="12"/>
      <c r="T3402" s="12"/>
    </row>
    <row r="3403" spans="1:20" s="1" customFormat="1" x14ac:dyDescent="0.4">
      <c r="A3403" s="12"/>
      <c r="B3403" s="12"/>
      <c r="C3403" s="42"/>
      <c r="D3403" s="12"/>
      <c r="E3403" s="12"/>
      <c r="F3403" s="12"/>
      <c r="G3403" s="12"/>
      <c r="H3403" s="12"/>
      <c r="I3403" s="12"/>
      <c r="J3403" s="12"/>
      <c r="K3403" s="12"/>
      <c r="L3403" s="12"/>
      <c r="M3403" s="49"/>
      <c r="N3403" s="49"/>
      <c r="O3403" s="12"/>
      <c r="P3403" s="12"/>
      <c r="Q3403" s="12"/>
      <c r="R3403" s="12"/>
      <c r="S3403" s="12"/>
      <c r="T3403" s="12"/>
    </row>
    <row r="3404" spans="1:20" s="1" customFormat="1" x14ac:dyDescent="0.4">
      <c r="A3404" s="12"/>
      <c r="B3404" s="12"/>
      <c r="C3404" s="42"/>
      <c r="D3404" s="12"/>
      <c r="E3404" s="12"/>
      <c r="F3404" s="12"/>
      <c r="G3404" s="12"/>
      <c r="H3404" s="12"/>
      <c r="I3404" s="12"/>
      <c r="J3404" s="12"/>
      <c r="K3404" s="12"/>
      <c r="L3404" s="12"/>
      <c r="M3404" s="49"/>
      <c r="N3404" s="49"/>
      <c r="O3404" s="12"/>
      <c r="P3404" s="12"/>
      <c r="Q3404" s="12"/>
      <c r="R3404" s="12"/>
      <c r="S3404" s="12"/>
      <c r="T3404" s="12"/>
    </row>
    <row r="3405" spans="1:20" s="1" customFormat="1" x14ac:dyDescent="0.4">
      <c r="A3405" s="12"/>
      <c r="B3405" s="12"/>
      <c r="C3405" s="42"/>
      <c r="D3405" s="12"/>
      <c r="E3405" s="12"/>
      <c r="F3405" s="12"/>
      <c r="G3405" s="12"/>
      <c r="H3405" s="12"/>
      <c r="I3405" s="12"/>
      <c r="J3405" s="12"/>
      <c r="K3405" s="12"/>
      <c r="L3405" s="12"/>
      <c r="M3405" s="49"/>
      <c r="N3405" s="49"/>
      <c r="O3405" s="12"/>
      <c r="P3405" s="12"/>
      <c r="Q3405" s="12"/>
      <c r="R3405" s="12"/>
      <c r="S3405" s="12"/>
      <c r="T3405" s="12"/>
    </row>
    <row r="3406" spans="1:20" s="1" customFormat="1" x14ac:dyDescent="0.4">
      <c r="A3406" s="12"/>
      <c r="B3406" s="12"/>
      <c r="C3406" s="42"/>
      <c r="D3406" s="12"/>
      <c r="E3406" s="12"/>
      <c r="F3406" s="12"/>
      <c r="G3406" s="12"/>
      <c r="H3406" s="12"/>
      <c r="I3406" s="12"/>
      <c r="J3406" s="12"/>
      <c r="K3406" s="12"/>
      <c r="L3406" s="12"/>
      <c r="M3406" s="49"/>
      <c r="N3406" s="49"/>
      <c r="O3406" s="12"/>
      <c r="P3406" s="12"/>
      <c r="Q3406" s="12"/>
      <c r="R3406" s="12"/>
      <c r="S3406" s="12"/>
      <c r="T3406" s="12"/>
    </row>
    <row r="3407" spans="1:20" s="1" customFormat="1" x14ac:dyDescent="0.4">
      <c r="A3407" s="12"/>
      <c r="B3407" s="12"/>
      <c r="C3407" s="42"/>
      <c r="D3407" s="12"/>
      <c r="E3407" s="12"/>
      <c r="F3407" s="12"/>
      <c r="G3407" s="12"/>
      <c r="H3407" s="12"/>
      <c r="I3407" s="12"/>
      <c r="J3407" s="12"/>
      <c r="K3407" s="12"/>
      <c r="L3407" s="12"/>
      <c r="M3407" s="49"/>
      <c r="N3407" s="49"/>
      <c r="O3407" s="12"/>
      <c r="P3407" s="12"/>
      <c r="Q3407" s="12"/>
      <c r="R3407" s="12"/>
      <c r="S3407" s="12"/>
      <c r="T3407" s="12"/>
    </row>
    <row r="3408" spans="1:20" s="1" customFormat="1" x14ac:dyDescent="0.4">
      <c r="A3408" s="12"/>
      <c r="B3408" s="12"/>
      <c r="C3408" s="42"/>
      <c r="D3408" s="12"/>
      <c r="E3408" s="12"/>
      <c r="F3408" s="12"/>
      <c r="G3408" s="12"/>
      <c r="H3408" s="12"/>
      <c r="I3408" s="12"/>
      <c r="J3408" s="12"/>
      <c r="K3408" s="12"/>
      <c r="L3408" s="12"/>
      <c r="M3408" s="49"/>
      <c r="N3408" s="49"/>
      <c r="O3408" s="12"/>
      <c r="P3408" s="12"/>
      <c r="Q3408" s="12"/>
      <c r="R3408" s="12"/>
      <c r="S3408" s="12"/>
      <c r="T3408" s="12"/>
    </row>
    <row r="3409" spans="1:20" s="1" customFormat="1" x14ac:dyDescent="0.4">
      <c r="A3409" s="12"/>
      <c r="B3409" s="12"/>
      <c r="C3409" s="42"/>
      <c r="D3409" s="12"/>
      <c r="E3409" s="12"/>
      <c r="F3409" s="12"/>
      <c r="G3409" s="12"/>
      <c r="H3409" s="12"/>
      <c r="I3409" s="12"/>
      <c r="J3409" s="12"/>
      <c r="K3409" s="12"/>
      <c r="L3409" s="12"/>
      <c r="M3409" s="49"/>
      <c r="N3409" s="49"/>
      <c r="O3409" s="12"/>
      <c r="P3409" s="12"/>
      <c r="Q3409" s="12"/>
      <c r="R3409" s="12"/>
      <c r="S3409" s="12"/>
      <c r="T3409" s="12"/>
    </row>
    <row r="3410" spans="1:20" s="1" customFormat="1" x14ac:dyDescent="0.4">
      <c r="A3410" s="12"/>
      <c r="B3410" s="12"/>
      <c r="C3410" s="42"/>
      <c r="D3410" s="12"/>
      <c r="E3410" s="12"/>
      <c r="F3410" s="12"/>
      <c r="G3410" s="12"/>
      <c r="H3410" s="12"/>
      <c r="I3410" s="12"/>
      <c r="J3410" s="12"/>
      <c r="K3410" s="12"/>
      <c r="L3410" s="12"/>
      <c r="M3410" s="49"/>
      <c r="N3410" s="49"/>
      <c r="O3410" s="12"/>
      <c r="P3410" s="12"/>
      <c r="Q3410" s="12"/>
      <c r="R3410" s="12"/>
      <c r="S3410" s="12"/>
      <c r="T3410" s="12"/>
    </row>
    <row r="3411" spans="1:20" s="1" customFormat="1" x14ac:dyDescent="0.4">
      <c r="A3411" s="12"/>
      <c r="B3411" s="12"/>
      <c r="C3411" s="42"/>
      <c r="D3411" s="12"/>
      <c r="E3411" s="12"/>
      <c r="F3411" s="12"/>
      <c r="G3411" s="12"/>
      <c r="H3411" s="12"/>
      <c r="I3411" s="12"/>
      <c r="J3411" s="12"/>
      <c r="K3411" s="12"/>
      <c r="L3411" s="12"/>
      <c r="M3411" s="49"/>
      <c r="N3411" s="49"/>
      <c r="O3411" s="12"/>
      <c r="P3411" s="12"/>
      <c r="Q3411" s="12"/>
      <c r="R3411" s="12"/>
      <c r="S3411" s="12"/>
      <c r="T3411" s="12"/>
    </row>
    <row r="3412" spans="1:20" s="1" customFormat="1" x14ac:dyDescent="0.4">
      <c r="A3412" s="12"/>
      <c r="B3412" s="12"/>
      <c r="C3412" s="42"/>
      <c r="D3412" s="12"/>
      <c r="E3412" s="12"/>
      <c r="F3412" s="12"/>
      <c r="G3412" s="12"/>
      <c r="H3412" s="12"/>
      <c r="I3412" s="12"/>
      <c r="J3412" s="12"/>
      <c r="K3412" s="12"/>
      <c r="L3412" s="12"/>
      <c r="M3412" s="49"/>
      <c r="N3412" s="49"/>
      <c r="O3412" s="12"/>
      <c r="P3412" s="12"/>
      <c r="Q3412" s="12"/>
      <c r="R3412" s="12"/>
      <c r="S3412" s="12"/>
      <c r="T3412" s="12"/>
    </row>
    <row r="3413" spans="1:20" s="1" customFormat="1" x14ac:dyDescent="0.4">
      <c r="A3413" s="12"/>
      <c r="B3413" s="12"/>
      <c r="C3413" s="42"/>
      <c r="D3413" s="12"/>
      <c r="E3413" s="12"/>
      <c r="F3413" s="12"/>
      <c r="G3413" s="12"/>
      <c r="H3413" s="12"/>
      <c r="I3413" s="12"/>
      <c r="J3413" s="12"/>
      <c r="K3413" s="12"/>
      <c r="L3413" s="12"/>
      <c r="M3413" s="49"/>
      <c r="N3413" s="49"/>
      <c r="O3413" s="12"/>
      <c r="P3413" s="12"/>
      <c r="Q3413" s="12"/>
      <c r="R3413" s="12"/>
      <c r="S3413" s="12"/>
      <c r="T3413" s="12"/>
    </row>
    <row r="3414" spans="1:20" s="1" customFormat="1" x14ac:dyDescent="0.4">
      <c r="A3414" s="12"/>
      <c r="B3414" s="12"/>
      <c r="C3414" s="42"/>
      <c r="D3414" s="12"/>
      <c r="E3414" s="12"/>
      <c r="F3414" s="12"/>
      <c r="G3414" s="12"/>
      <c r="H3414" s="12"/>
      <c r="I3414" s="12"/>
      <c r="J3414" s="12"/>
      <c r="K3414" s="12"/>
      <c r="L3414" s="12"/>
      <c r="M3414" s="49"/>
      <c r="N3414" s="49"/>
      <c r="O3414" s="12"/>
      <c r="P3414" s="12"/>
      <c r="Q3414" s="12"/>
      <c r="R3414" s="12"/>
      <c r="S3414" s="12"/>
      <c r="T3414" s="12"/>
    </row>
    <row r="3415" spans="1:20" s="1" customFormat="1" x14ac:dyDescent="0.4">
      <c r="A3415" s="12"/>
      <c r="B3415" s="12"/>
      <c r="C3415" s="42"/>
      <c r="D3415" s="12"/>
      <c r="E3415" s="12"/>
      <c r="F3415" s="12"/>
      <c r="G3415" s="12"/>
      <c r="H3415" s="12"/>
      <c r="I3415" s="12"/>
      <c r="J3415" s="12"/>
      <c r="K3415" s="12"/>
      <c r="L3415" s="12"/>
      <c r="M3415" s="49"/>
      <c r="N3415" s="49"/>
      <c r="O3415" s="12"/>
      <c r="P3415" s="12"/>
      <c r="Q3415" s="12"/>
      <c r="R3415" s="12"/>
      <c r="S3415" s="12"/>
      <c r="T3415" s="12"/>
    </row>
    <row r="3416" spans="1:20" s="1" customFormat="1" x14ac:dyDescent="0.4">
      <c r="A3416" s="12"/>
      <c r="B3416" s="12"/>
      <c r="C3416" s="42"/>
      <c r="D3416" s="12"/>
      <c r="E3416" s="12"/>
      <c r="F3416" s="12"/>
      <c r="G3416" s="12"/>
      <c r="H3416" s="12"/>
      <c r="I3416" s="12"/>
      <c r="J3416" s="12"/>
      <c r="K3416" s="12"/>
      <c r="L3416" s="12"/>
      <c r="M3416" s="49"/>
      <c r="N3416" s="49"/>
      <c r="O3416" s="12"/>
      <c r="P3416" s="12"/>
      <c r="Q3416" s="12"/>
      <c r="R3416" s="12"/>
      <c r="S3416" s="12"/>
      <c r="T3416" s="12"/>
    </row>
    <row r="3417" spans="1:20" s="1" customFormat="1" x14ac:dyDescent="0.4">
      <c r="A3417" s="12"/>
      <c r="B3417" s="12"/>
      <c r="C3417" s="42"/>
      <c r="D3417" s="12"/>
      <c r="E3417" s="12"/>
      <c r="F3417" s="12"/>
      <c r="G3417" s="12"/>
      <c r="H3417" s="12"/>
      <c r="I3417" s="12"/>
      <c r="J3417" s="12"/>
      <c r="K3417" s="12"/>
      <c r="L3417" s="12"/>
      <c r="M3417" s="49"/>
      <c r="N3417" s="49"/>
      <c r="O3417" s="12"/>
      <c r="P3417" s="12"/>
      <c r="Q3417" s="12"/>
      <c r="R3417" s="12"/>
      <c r="S3417" s="12"/>
      <c r="T3417" s="12"/>
    </row>
    <row r="3418" spans="1:20" s="1" customFormat="1" x14ac:dyDescent="0.4">
      <c r="A3418" s="12"/>
      <c r="B3418" s="12"/>
      <c r="C3418" s="42"/>
      <c r="D3418" s="12"/>
      <c r="E3418" s="12"/>
      <c r="F3418" s="12"/>
      <c r="G3418" s="12"/>
      <c r="H3418" s="12"/>
      <c r="I3418" s="12"/>
      <c r="J3418" s="12"/>
      <c r="K3418" s="12"/>
      <c r="L3418" s="12"/>
      <c r="M3418" s="49"/>
      <c r="N3418" s="49"/>
      <c r="O3418" s="12"/>
      <c r="P3418" s="12"/>
      <c r="Q3418" s="12"/>
      <c r="R3418" s="12"/>
      <c r="S3418" s="12"/>
      <c r="T3418" s="12"/>
    </row>
    <row r="3419" spans="1:20" s="1" customFormat="1" x14ac:dyDescent="0.4">
      <c r="A3419" s="12"/>
      <c r="B3419" s="12"/>
      <c r="C3419" s="42"/>
      <c r="D3419" s="12"/>
      <c r="E3419" s="12"/>
      <c r="F3419" s="12"/>
      <c r="G3419" s="12"/>
      <c r="H3419" s="12"/>
      <c r="I3419" s="12"/>
      <c r="J3419" s="12"/>
      <c r="K3419" s="12"/>
      <c r="L3419" s="12"/>
      <c r="M3419" s="49"/>
      <c r="N3419" s="49"/>
      <c r="O3419" s="12"/>
      <c r="P3419" s="12"/>
      <c r="Q3419" s="12"/>
      <c r="R3419" s="12"/>
      <c r="S3419" s="12"/>
      <c r="T3419" s="12"/>
    </row>
    <row r="3420" spans="1:20" s="1" customFormat="1" x14ac:dyDescent="0.4">
      <c r="A3420" s="12"/>
      <c r="B3420" s="12"/>
      <c r="C3420" s="42"/>
      <c r="D3420" s="12"/>
      <c r="E3420" s="12"/>
      <c r="F3420" s="12"/>
      <c r="G3420" s="12"/>
      <c r="H3420" s="12"/>
      <c r="I3420" s="12"/>
      <c r="J3420" s="12"/>
      <c r="K3420" s="12"/>
      <c r="L3420" s="12"/>
      <c r="M3420" s="49"/>
      <c r="N3420" s="49"/>
      <c r="O3420" s="12"/>
      <c r="P3420" s="12"/>
      <c r="Q3420" s="12"/>
      <c r="R3420" s="12"/>
      <c r="S3420" s="12"/>
      <c r="T3420" s="12"/>
    </row>
    <row r="3421" spans="1:20" s="1" customFormat="1" x14ac:dyDescent="0.4">
      <c r="A3421" s="12"/>
      <c r="B3421" s="12"/>
      <c r="C3421" s="42"/>
      <c r="D3421" s="12"/>
      <c r="E3421" s="12"/>
      <c r="F3421" s="12"/>
      <c r="G3421" s="12"/>
      <c r="H3421" s="12"/>
      <c r="I3421" s="12"/>
      <c r="J3421" s="12"/>
      <c r="K3421" s="12"/>
      <c r="L3421" s="12"/>
      <c r="M3421" s="49"/>
      <c r="N3421" s="49"/>
      <c r="O3421" s="12"/>
      <c r="P3421" s="12"/>
      <c r="Q3421" s="12"/>
      <c r="R3421" s="12"/>
      <c r="S3421" s="12"/>
      <c r="T3421" s="12"/>
    </row>
    <row r="3422" spans="1:20" s="1" customFormat="1" x14ac:dyDescent="0.4">
      <c r="A3422" s="12"/>
      <c r="B3422" s="12"/>
      <c r="C3422" s="42"/>
      <c r="D3422" s="12"/>
      <c r="E3422" s="12"/>
      <c r="F3422" s="12"/>
      <c r="G3422" s="12"/>
      <c r="H3422" s="12"/>
      <c r="I3422" s="12"/>
      <c r="J3422" s="12"/>
      <c r="K3422" s="12"/>
      <c r="L3422" s="12"/>
      <c r="M3422" s="49"/>
      <c r="N3422" s="49"/>
      <c r="O3422" s="12"/>
      <c r="P3422" s="12"/>
      <c r="Q3422" s="12"/>
      <c r="R3422" s="12"/>
      <c r="S3422" s="12"/>
      <c r="T3422" s="12"/>
    </row>
    <row r="3423" spans="1:20" s="1" customFormat="1" x14ac:dyDescent="0.4">
      <c r="A3423" s="12"/>
      <c r="B3423" s="12"/>
      <c r="C3423" s="42"/>
      <c r="D3423" s="12"/>
      <c r="E3423" s="12"/>
      <c r="F3423" s="12"/>
      <c r="G3423" s="12"/>
      <c r="H3423" s="12"/>
      <c r="I3423" s="12"/>
      <c r="J3423" s="12"/>
      <c r="K3423" s="12"/>
      <c r="L3423" s="12"/>
      <c r="M3423" s="49"/>
      <c r="N3423" s="49"/>
      <c r="O3423" s="12"/>
      <c r="P3423" s="12"/>
      <c r="Q3423" s="12"/>
      <c r="R3423" s="12"/>
      <c r="S3423" s="12"/>
      <c r="T3423" s="12"/>
    </row>
    <row r="3424" spans="1:20" s="1" customFormat="1" x14ac:dyDescent="0.4">
      <c r="A3424" s="12"/>
      <c r="B3424" s="12"/>
      <c r="C3424" s="42"/>
      <c r="D3424" s="12"/>
      <c r="E3424" s="12"/>
      <c r="F3424" s="12"/>
      <c r="G3424" s="12"/>
      <c r="H3424" s="12"/>
      <c r="I3424" s="12"/>
      <c r="J3424" s="12"/>
      <c r="K3424" s="12"/>
      <c r="L3424" s="12"/>
      <c r="M3424" s="49"/>
      <c r="N3424" s="49"/>
      <c r="O3424" s="12"/>
      <c r="P3424" s="12"/>
      <c r="Q3424" s="12"/>
      <c r="R3424" s="12"/>
      <c r="S3424" s="12"/>
      <c r="T3424" s="12"/>
    </row>
    <row r="3425" spans="1:20" s="1" customFormat="1" x14ac:dyDescent="0.4">
      <c r="A3425" s="12"/>
      <c r="B3425" s="12"/>
      <c r="C3425" s="42"/>
      <c r="D3425" s="12"/>
      <c r="E3425" s="12"/>
      <c r="F3425" s="12"/>
      <c r="G3425" s="12"/>
      <c r="H3425" s="12"/>
      <c r="I3425" s="12"/>
      <c r="J3425" s="12"/>
      <c r="K3425" s="12"/>
      <c r="L3425" s="12"/>
      <c r="M3425" s="49"/>
      <c r="N3425" s="49"/>
      <c r="O3425" s="12"/>
      <c r="P3425" s="12"/>
      <c r="Q3425" s="12"/>
      <c r="R3425" s="12"/>
      <c r="S3425" s="12"/>
      <c r="T3425" s="12"/>
    </row>
    <row r="3426" spans="1:20" s="1" customFormat="1" x14ac:dyDescent="0.4">
      <c r="A3426" s="12"/>
      <c r="B3426" s="12"/>
      <c r="C3426" s="42"/>
      <c r="D3426" s="12"/>
      <c r="E3426" s="12"/>
      <c r="F3426" s="12"/>
      <c r="G3426" s="12"/>
      <c r="H3426" s="12"/>
      <c r="I3426" s="12"/>
      <c r="J3426" s="12"/>
      <c r="K3426" s="12"/>
      <c r="L3426" s="12"/>
      <c r="M3426" s="49"/>
      <c r="N3426" s="49"/>
      <c r="O3426" s="12"/>
      <c r="P3426" s="12"/>
      <c r="Q3426" s="12"/>
      <c r="R3426" s="12"/>
      <c r="S3426" s="12"/>
      <c r="T3426" s="12"/>
    </row>
    <row r="3427" spans="1:20" s="1" customFormat="1" x14ac:dyDescent="0.4">
      <c r="A3427" s="12"/>
      <c r="B3427" s="12"/>
      <c r="C3427" s="42"/>
      <c r="D3427" s="12"/>
      <c r="E3427" s="12"/>
      <c r="F3427" s="12"/>
      <c r="G3427" s="12"/>
      <c r="H3427" s="12"/>
      <c r="I3427" s="12"/>
      <c r="J3427" s="12"/>
      <c r="K3427" s="12"/>
      <c r="L3427" s="12"/>
      <c r="M3427" s="49"/>
      <c r="N3427" s="49"/>
      <c r="O3427" s="12"/>
      <c r="P3427" s="12"/>
      <c r="Q3427" s="12"/>
      <c r="R3427" s="12"/>
      <c r="S3427" s="12"/>
      <c r="T3427" s="12"/>
    </row>
    <row r="3428" spans="1:20" s="1" customFormat="1" x14ac:dyDescent="0.4">
      <c r="A3428" s="12"/>
      <c r="B3428" s="12"/>
      <c r="C3428" s="42"/>
      <c r="D3428" s="12"/>
      <c r="E3428" s="12"/>
      <c r="F3428" s="12"/>
      <c r="G3428" s="12"/>
      <c r="H3428" s="12"/>
      <c r="I3428" s="12"/>
      <c r="J3428" s="12"/>
      <c r="K3428" s="12"/>
      <c r="L3428" s="12"/>
      <c r="M3428" s="49"/>
      <c r="N3428" s="49"/>
      <c r="O3428" s="12"/>
      <c r="P3428" s="12"/>
      <c r="Q3428" s="12"/>
      <c r="R3428" s="12"/>
      <c r="S3428" s="12"/>
      <c r="T3428" s="12"/>
    </row>
    <row r="3429" spans="1:20" s="1" customFormat="1" x14ac:dyDescent="0.4">
      <c r="A3429" s="12"/>
      <c r="B3429" s="12"/>
      <c r="C3429" s="42"/>
      <c r="D3429" s="12"/>
      <c r="E3429" s="12"/>
      <c r="F3429" s="12"/>
      <c r="G3429" s="12"/>
      <c r="H3429" s="12"/>
      <c r="I3429" s="12"/>
      <c r="J3429" s="12"/>
      <c r="K3429" s="12"/>
      <c r="L3429" s="12"/>
      <c r="M3429" s="49"/>
      <c r="N3429" s="49"/>
      <c r="O3429" s="12"/>
      <c r="P3429" s="12"/>
      <c r="Q3429" s="12"/>
      <c r="R3429" s="12"/>
      <c r="S3429" s="12"/>
      <c r="T3429" s="12"/>
    </row>
    <row r="3430" spans="1:20" s="1" customFormat="1" x14ac:dyDescent="0.4">
      <c r="A3430" s="12"/>
      <c r="B3430" s="12"/>
      <c r="C3430" s="42"/>
      <c r="D3430" s="12"/>
      <c r="E3430" s="12"/>
      <c r="F3430" s="12"/>
      <c r="G3430" s="12"/>
      <c r="H3430" s="12"/>
      <c r="I3430" s="12"/>
      <c r="J3430" s="12"/>
      <c r="K3430" s="12"/>
      <c r="L3430" s="12"/>
      <c r="M3430" s="49"/>
      <c r="N3430" s="49"/>
      <c r="O3430" s="12"/>
      <c r="P3430" s="12"/>
      <c r="Q3430" s="12"/>
      <c r="R3430" s="12"/>
      <c r="S3430" s="12"/>
      <c r="T3430" s="12"/>
    </row>
    <row r="3431" spans="1:20" s="1" customFormat="1" x14ac:dyDescent="0.4">
      <c r="A3431" s="12"/>
      <c r="B3431" s="12"/>
      <c r="C3431" s="42"/>
      <c r="D3431" s="12"/>
      <c r="E3431" s="12"/>
      <c r="F3431" s="12"/>
      <c r="G3431" s="12"/>
      <c r="H3431" s="12"/>
      <c r="I3431" s="12"/>
      <c r="J3431" s="12"/>
      <c r="K3431" s="12"/>
      <c r="L3431" s="12"/>
      <c r="M3431" s="49"/>
      <c r="N3431" s="49"/>
      <c r="O3431" s="12"/>
      <c r="P3431" s="12"/>
      <c r="Q3431" s="12"/>
      <c r="R3431" s="12"/>
      <c r="S3431" s="12"/>
      <c r="T3431" s="12"/>
    </row>
    <row r="3432" spans="1:20" s="1" customFormat="1" x14ac:dyDescent="0.4">
      <c r="A3432" s="12"/>
      <c r="B3432" s="12"/>
      <c r="C3432" s="42"/>
      <c r="D3432" s="12"/>
      <c r="E3432" s="12"/>
      <c r="F3432" s="12"/>
      <c r="G3432" s="12"/>
      <c r="H3432" s="12"/>
      <c r="I3432" s="12"/>
      <c r="J3432" s="12"/>
      <c r="K3432" s="12"/>
      <c r="L3432" s="12"/>
      <c r="M3432" s="49"/>
      <c r="N3432" s="49"/>
      <c r="O3432" s="12"/>
      <c r="P3432" s="12"/>
      <c r="Q3432" s="12"/>
      <c r="R3432" s="12"/>
      <c r="S3432" s="12"/>
      <c r="T3432" s="12"/>
    </row>
    <row r="3433" spans="1:20" s="1" customFormat="1" x14ac:dyDescent="0.4">
      <c r="A3433" s="12"/>
      <c r="B3433" s="12"/>
      <c r="C3433" s="42"/>
      <c r="D3433" s="12"/>
      <c r="E3433" s="12"/>
      <c r="F3433" s="12"/>
      <c r="G3433" s="12"/>
      <c r="H3433" s="12"/>
      <c r="I3433" s="12"/>
      <c r="J3433" s="12"/>
      <c r="K3433" s="12"/>
      <c r="L3433" s="12"/>
      <c r="M3433" s="49"/>
      <c r="N3433" s="49"/>
      <c r="O3433" s="12"/>
      <c r="P3433" s="12"/>
      <c r="Q3433" s="12"/>
      <c r="R3433" s="12"/>
      <c r="S3433" s="12"/>
      <c r="T3433" s="12"/>
    </row>
    <row r="3434" spans="1:20" s="1" customFormat="1" x14ac:dyDescent="0.4">
      <c r="A3434" s="12"/>
      <c r="B3434" s="12"/>
      <c r="C3434" s="42"/>
      <c r="D3434" s="12"/>
      <c r="E3434" s="12"/>
      <c r="F3434" s="12"/>
      <c r="G3434" s="12"/>
      <c r="H3434" s="12"/>
      <c r="I3434" s="12"/>
      <c r="J3434" s="12"/>
      <c r="K3434" s="12"/>
      <c r="L3434" s="12"/>
      <c r="M3434" s="49"/>
      <c r="N3434" s="49"/>
      <c r="O3434" s="12"/>
      <c r="P3434" s="12"/>
      <c r="Q3434" s="12"/>
      <c r="R3434" s="12"/>
      <c r="S3434" s="12"/>
      <c r="T3434" s="12"/>
    </row>
    <row r="3435" spans="1:20" s="1" customFormat="1" x14ac:dyDescent="0.4">
      <c r="A3435" s="12"/>
      <c r="B3435" s="12"/>
      <c r="C3435" s="42"/>
      <c r="D3435" s="12"/>
      <c r="E3435" s="12"/>
      <c r="F3435" s="12"/>
      <c r="G3435" s="12"/>
      <c r="H3435" s="12"/>
      <c r="I3435" s="12"/>
      <c r="J3435" s="12"/>
      <c r="K3435" s="12"/>
      <c r="L3435" s="12"/>
      <c r="M3435" s="49"/>
      <c r="N3435" s="49"/>
      <c r="O3435" s="12"/>
      <c r="P3435" s="12"/>
      <c r="Q3435" s="12"/>
      <c r="R3435" s="12"/>
      <c r="S3435" s="12"/>
      <c r="T3435" s="12"/>
    </row>
    <row r="3436" spans="1:20" s="1" customFormat="1" x14ac:dyDescent="0.4">
      <c r="A3436" s="12"/>
      <c r="B3436" s="12"/>
      <c r="C3436" s="42"/>
      <c r="D3436" s="12"/>
      <c r="E3436" s="12"/>
      <c r="F3436" s="12"/>
      <c r="G3436" s="12"/>
      <c r="H3436" s="12"/>
      <c r="I3436" s="12"/>
      <c r="J3436" s="12"/>
      <c r="K3436" s="12"/>
      <c r="L3436" s="12"/>
      <c r="M3436" s="49"/>
      <c r="N3436" s="49"/>
      <c r="O3436" s="12"/>
      <c r="P3436" s="12"/>
      <c r="Q3436" s="12"/>
      <c r="R3436" s="12"/>
      <c r="S3436" s="12"/>
      <c r="T3436" s="12"/>
    </row>
    <row r="3437" spans="1:20" s="1" customFormat="1" x14ac:dyDescent="0.4">
      <c r="A3437" s="12"/>
      <c r="B3437" s="12"/>
      <c r="C3437" s="42"/>
      <c r="D3437" s="12"/>
      <c r="E3437" s="12"/>
      <c r="F3437" s="12"/>
      <c r="G3437" s="12"/>
      <c r="H3437" s="12"/>
      <c r="I3437" s="12"/>
      <c r="J3437" s="12"/>
      <c r="K3437" s="12"/>
      <c r="L3437" s="12"/>
      <c r="M3437" s="49"/>
      <c r="N3437" s="49"/>
      <c r="O3437" s="12"/>
      <c r="P3437" s="12"/>
      <c r="Q3437" s="12"/>
      <c r="R3437" s="12"/>
      <c r="S3437" s="12"/>
      <c r="T3437" s="12"/>
    </row>
    <row r="3438" spans="1:20" s="1" customFormat="1" x14ac:dyDescent="0.4">
      <c r="A3438" s="12"/>
      <c r="B3438" s="12"/>
      <c r="C3438" s="42"/>
      <c r="D3438" s="12"/>
      <c r="E3438" s="12"/>
      <c r="F3438" s="12"/>
      <c r="G3438" s="12"/>
      <c r="H3438" s="12"/>
      <c r="I3438" s="12"/>
      <c r="J3438" s="12"/>
      <c r="K3438" s="12"/>
      <c r="L3438" s="12"/>
      <c r="M3438" s="49"/>
      <c r="N3438" s="49"/>
      <c r="O3438" s="12"/>
      <c r="P3438" s="12"/>
      <c r="Q3438" s="12"/>
      <c r="R3438" s="12"/>
      <c r="S3438" s="12"/>
      <c r="T3438" s="12"/>
    </row>
    <row r="3439" spans="1:20" s="1" customFormat="1" x14ac:dyDescent="0.4">
      <c r="A3439" s="12"/>
      <c r="B3439" s="12"/>
      <c r="C3439" s="42"/>
      <c r="D3439" s="12"/>
      <c r="E3439" s="12"/>
      <c r="F3439" s="12"/>
      <c r="G3439" s="12"/>
      <c r="H3439" s="12"/>
      <c r="I3439" s="12"/>
      <c r="J3439" s="12"/>
      <c r="K3439" s="12"/>
      <c r="L3439" s="12"/>
      <c r="M3439" s="49"/>
      <c r="N3439" s="49"/>
      <c r="O3439" s="12"/>
      <c r="P3439" s="12"/>
      <c r="Q3439" s="12"/>
      <c r="R3439" s="12"/>
      <c r="S3439" s="12"/>
      <c r="T3439" s="12"/>
    </row>
    <row r="3440" spans="1:20" s="1" customFormat="1" x14ac:dyDescent="0.4">
      <c r="A3440" s="12"/>
      <c r="B3440" s="12"/>
      <c r="C3440" s="42"/>
      <c r="D3440" s="12"/>
      <c r="E3440" s="12"/>
      <c r="F3440" s="12"/>
      <c r="G3440" s="12"/>
      <c r="H3440" s="12"/>
      <c r="I3440" s="12"/>
      <c r="J3440" s="12"/>
      <c r="K3440" s="12"/>
      <c r="L3440" s="12"/>
      <c r="M3440" s="49"/>
      <c r="N3440" s="49"/>
      <c r="O3440" s="12"/>
      <c r="P3440" s="12"/>
      <c r="Q3440" s="12"/>
      <c r="R3440" s="12"/>
      <c r="S3440" s="12"/>
      <c r="T3440" s="12"/>
    </row>
    <row r="3441" spans="1:20" s="1" customFormat="1" x14ac:dyDescent="0.4">
      <c r="A3441" s="12"/>
      <c r="B3441" s="12"/>
      <c r="C3441" s="42"/>
      <c r="D3441" s="12"/>
      <c r="E3441" s="12"/>
      <c r="F3441" s="12"/>
      <c r="G3441" s="12"/>
      <c r="H3441" s="12"/>
      <c r="I3441" s="12"/>
      <c r="J3441" s="12"/>
      <c r="K3441" s="12"/>
      <c r="L3441" s="12"/>
      <c r="M3441" s="49"/>
      <c r="N3441" s="49"/>
      <c r="O3441" s="12"/>
      <c r="P3441" s="12"/>
      <c r="Q3441" s="12"/>
      <c r="R3441" s="12"/>
      <c r="S3441" s="12"/>
      <c r="T3441" s="12"/>
    </row>
    <row r="3442" spans="1:20" s="1" customFormat="1" x14ac:dyDescent="0.4">
      <c r="A3442" s="12"/>
      <c r="B3442" s="12"/>
      <c r="C3442" s="42"/>
      <c r="D3442" s="12"/>
      <c r="E3442" s="12"/>
      <c r="F3442" s="12"/>
      <c r="G3442" s="12"/>
      <c r="H3442" s="12"/>
      <c r="I3442" s="12"/>
      <c r="J3442" s="12"/>
      <c r="K3442" s="12"/>
      <c r="L3442" s="12"/>
      <c r="M3442" s="49"/>
      <c r="N3442" s="49"/>
      <c r="O3442" s="12"/>
      <c r="P3442" s="12"/>
      <c r="Q3442" s="12"/>
      <c r="R3442" s="12"/>
      <c r="S3442" s="12"/>
      <c r="T3442" s="12"/>
    </row>
    <row r="3443" spans="1:20" s="1" customFormat="1" x14ac:dyDescent="0.4">
      <c r="A3443" s="12"/>
      <c r="B3443" s="12"/>
      <c r="C3443" s="42"/>
      <c r="D3443" s="12"/>
      <c r="E3443" s="12"/>
      <c r="F3443" s="12"/>
      <c r="G3443" s="12"/>
      <c r="H3443" s="12"/>
      <c r="I3443" s="12"/>
      <c r="J3443" s="12"/>
      <c r="K3443" s="12"/>
      <c r="L3443" s="12"/>
      <c r="M3443" s="49"/>
      <c r="N3443" s="49"/>
      <c r="O3443" s="12"/>
      <c r="P3443" s="12"/>
      <c r="Q3443" s="12"/>
      <c r="R3443" s="12"/>
      <c r="S3443" s="12"/>
      <c r="T3443" s="12"/>
    </row>
    <row r="3444" spans="1:20" s="1" customFormat="1" x14ac:dyDescent="0.4">
      <c r="A3444" s="12"/>
      <c r="B3444" s="12"/>
      <c r="C3444" s="42"/>
      <c r="D3444" s="12"/>
      <c r="E3444" s="12"/>
      <c r="F3444" s="12"/>
      <c r="G3444" s="12"/>
      <c r="H3444" s="12"/>
      <c r="I3444" s="12"/>
      <c r="J3444" s="12"/>
      <c r="K3444" s="12"/>
      <c r="L3444" s="12"/>
      <c r="M3444" s="49"/>
      <c r="N3444" s="49"/>
      <c r="O3444" s="12"/>
      <c r="P3444" s="12"/>
      <c r="Q3444" s="12"/>
      <c r="R3444" s="12"/>
      <c r="S3444" s="12"/>
      <c r="T3444" s="12"/>
    </row>
    <row r="3445" spans="1:20" s="1" customFormat="1" x14ac:dyDescent="0.4">
      <c r="A3445" s="12"/>
      <c r="B3445" s="12"/>
      <c r="C3445" s="42"/>
      <c r="D3445" s="12"/>
      <c r="E3445" s="12"/>
      <c r="F3445" s="12"/>
      <c r="G3445" s="12"/>
      <c r="H3445" s="12"/>
      <c r="I3445" s="12"/>
      <c r="J3445" s="12"/>
      <c r="K3445" s="12"/>
      <c r="L3445" s="12"/>
      <c r="M3445" s="49"/>
      <c r="N3445" s="49"/>
      <c r="O3445" s="12"/>
      <c r="P3445" s="12"/>
      <c r="Q3445" s="12"/>
      <c r="R3445" s="12"/>
      <c r="S3445" s="12"/>
      <c r="T3445" s="12"/>
    </row>
    <row r="3446" spans="1:20" s="1" customFormat="1" x14ac:dyDescent="0.4">
      <c r="A3446" s="12"/>
      <c r="B3446" s="12"/>
      <c r="C3446" s="42"/>
      <c r="D3446" s="12"/>
      <c r="E3446" s="12"/>
      <c r="F3446" s="12"/>
      <c r="G3446" s="12"/>
      <c r="H3446" s="12"/>
      <c r="I3446" s="12"/>
      <c r="J3446" s="12"/>
      <c r="K3446" s="12"/>
      <c r="L3446" s="12"/>
      <c r="M3446" s="49"/>
      <c r="N3446" s="49"/>
      <c r="O3446" s="12"/>
      <c r="P3446" s="12"/>
      <c r="Q3446" s="12"/>
      <c r="R3446" s="12"/>
      <c r="S3446" s="12"/>
      <c r="T3446" s="12"/>
    </row>
    <row r="3447" spans="1:20" s="1" customFormat="1" x14ac:dyDescent="0.4">
      <c r="A3447" s="12"/>
      <c r="B3447" s="12"/>
      <c r="C3447" s="42"/>
      <c r="D3447" s="12"/>
      <c r="E3447" s="12"/>
      <c r="F3447" s="12"/>
      <c r="G3447" s="12"/>
      <c r="H3447" s="12"/>
      <c r="I3447" s="12"/>
      <c r="J3447" s="12"/>
      <c r="K3447" s="12"/>
      <c r="L3447" s="12"/>
      <c r="M3447" s="49"/>
      <c r="N3447" s="49"/>
      <c r="O3447" s="12"/>
      <c r="P3447" s="12"/>
      <c r="Q3447" s="12"/>
      <c r="R3447" s="12"/>
      <c r="S3447" s="12"/>
      <c r="T3447" s="12"/>
    </row>
    <row r="3448" spans="1:20" s="1" customFormat="1" x14ac:dyDescent="0.4">
      <c r="A3448" s="12"/>
      <c r="B3448" s="12"/>
      <c r="C3448" s="42"/>
      <c r="D3448" s="12"/>
      <c r="E3448" s="12"/>
      <c r="F3448" s="12"/>
      <c r="G3448" s="12"/>
      <c r="H3448" s="12"/>
      <c r="I3448" s="12"/>
      <c r="J3448" s="12"/>
      <c r="K3448" s="12"/>
      <c r="L3448" s="12"/>
      <c r="M3448" s="49"/>
      <c r="N3448" s="49"/>
      <c r="O3448" s="12"/>
      <c r="P3448" s="12"/>
      <c r="Q3448" s="12"/>
      <c r="R3448" s="12"/>
      <c r="S3448" s="12"/>
      <c r="T3448" s="12"/>
    </row>
    <row r="3449" spans="1:20" s="1" customFormat="1" x14ac:dyDescent="0.4">
      <c r="A3449" s="12"/>
      <c r="B3449" s="12"/>
      <c r="C3449" s="42"/>
      <c r="D3449" s="12"/>
      <c r="E3449" s="12"/>
      <c r="F3449" s="12"/>
      <c r="G3449" s="12"/>
      <c r="H3449" s="12"/>
      <c r="I3449" s="12"/>
      <c r="J3449" s="12"/>
      <c r="K3449" s="12"/>
      <c r="L3449" s="12"/>
      <c r="M3449" s="49"/>
      <c r="N3449" s="49"/>
      <c r="O3449" s="12"/>
      <c r="P3449" s="12"/>
      <c r="Q3449" s="12"/>
      <c r="R3449" s="12"/>
      <c r="S3449" s="12"/>
      <c r="T3449" s="12"/>
    </row>
    <row r="3450" spans="1:20" s="1" customFormat="1" x14ac:dyDescent="0.4">
      <c r="A3450" s="12"/>
      <c r="B3450" s="12"/>
      <c r="C3450" s="42"/>
      <c r="D3450" s="12"/>
      <c r="E3450" s="12"/>
      <c r="F3450" s="12"/>
      <c r="G3450" s="12"/>
      <c r="H3450" s="12"/>
      <c r="I3450" s="12"/>
      <c r="J3450" s="12"/>
      <c r="K3450" s="12"/>
      <c r="L3450" s="12"/>
      <c r="M3450" s="49"/>
      <c r="N3450" s="49"/>
      <c r="O3450" s="12"/>
      <c r="P3450" s="12"/>
      <c r="Q3450" s="12"/>
      <c r="R3450" s="12"/>
      <c r="S3450" s="12"/>
      <c r="T3450" s="12"/>
    </row>
    <row r="3451" spans="1:20" s="1" customFormat="1" x14ac:dyDescent="0.4">
      <c r="A3451" s="12"/>
      <c r="B3451" s="12"/>
      <c r="C3451" s="42"/>
      <c r="D3451" s="12"/>
      <c r="E3451" s="12"/>
      <c r="F3451" s="12"/>
      <c r="G3451" s="12"/>
      <c r="H3451" s="12"/>
      <c r="I3451" s="12"/>
      <c r="J3451" s="12"/>
      <c r="K3451" s="12"/>
      <c r="L3451" s="12"/>
      <c r="M3451" s="49"/>
      <c r="N3451" s="49"/>
      <c r="O3451" s="12"/>
      <c r="P3451" s="12"/>
      <c r="Q3451" s="12"/>
      <c r="R3451" s="12"/>
      <c r="S3451" s="12"/>
      <c r="T3451" s="12"/>
    </row>
    <row r="3452" spans="1:20" s="1" customFormat="1" x14ac:dyDescent="0.4">
      <c r="A3452" s="12"/>
      <c r="B3452" s="12"/>
      <c r="C3452" s="42"/>
      <c r="D3452" s="12"/>
      <c r="E3452" s="12"/>
      <c r="F3452" s="12"/>
      <c r="G3452" s="12"/>
      <c r="H3452" s="12"/>
      <c r="I3452" s="12"/>
      <c r="J3452" s="12"/>
      <c r="K3452" s="12"/>
      <c r="L3452" s="12"/>
      <c r="M3452" s="49"/>
      <c r="N3452" s="49"/>
      <c r="O3452" s="12"/>
      <c r="P3452" s="12"/>
      <c r="Q3452" s="12"/>
      <c r="R3452" s="12"/>
      <c r="S3452" s="12"/>
      <c r="T3452" s="12"/>
    </row>
    <row r="3453" spans="1:20" s="1" customFormat="1" x14ac:dyDescent="0.4">
      <c r="A3453" s="12"/>
      <c r="B3453" s="12"/>
      <c r="C3453" s="42"/>
      <c r="D3453" s="12"/>
      <c r="E3453" s="12"/>
      <c r="F3453" s="12"/>
      <c r="G3453" s="12"/>
      <c r="H3453" s="12"/>
      <c r="I3453" s="12"/>
      <c r="J3453" s="12"/>
      <c r="K3453" s="12"/>
      <c r="L3453" s="12"/>
      <c r="M3453" s="49"/>
      <c r="N3453" s="49"/>
      <c r="O3453" s="12"/>
      <c r="P3453" s="12"/>
      <c r="Q3453" s="12"/>
      <c r="R3453" s="12"/>
      <c r="S3453" s="12"/>
      <c r="T3453" s="12"/>
    </row>
    <row r="3454" spans="1:20" s="1" customFormat="1" x14ac:dyDescent="0.4">
      <c r="A3454" s="12"/>
      <c r="B3454" s="12"/>
      <c r="C3454" s="42"/>
      <c r="D3454" s="12"/>
      <c r="E3454" s="12"/>
      <c r="F3454" s="12"/>
      <c r="G3454" s="12"/>
      <c r="H3454" s="12"/>
      <c r="I3454" s="12"/>
      <c r="J3454" s="12"/>
      <c r="K3454" s="12"/>
      <c r="L3454" s="12"/>
      <c r="M3454" s="49"/>
      <c r="N3454" s="49"/>
      <c r="O3454" s="12"/>
      <c r="P3454" s="12"/>
      <c r="Q3454" s="12"/>
      <c r="R3454" s="12"/>
      <c r="S3454" s="12"/>
      <c r="T3454" s="12"/>
    </row>
    <row r="3455" spans="1:20" s="1" customFormat="1" x14ac:dyDescent="0.4">
      <c r="A3455" s="12"/>
      <c r="B3455" s="12"/>
      <c r="C3455" s="42"/>
      <c r="D3455" s="12"/>
      <c r="E3455" s="12"/>
      <c r="F3455" s="12"/>
      <c r="G3455" s="12"/>
      <c r="H3455" s="12"/>
      <c r="I3455" s="12"/>
      <c r="J3455" s="12"/>
      <c r="K3455" s="12"/>
      <c r="L3455" s="12"/>
      <c r="M3455" s="49"/>
      <c r="N3455" s="49"/>
      <c r="O3455" s="12"/>
      <c r="P3455" s="12"/>
      <c r="Q3455" s="12"/>
      <c r="R3455" s="12"/>
      <c r="S3455" s="12"/>
      <c r="T3455" s="12"/>
    </row>
    <row r="3456" spans="1:20" s="1" customFormat="1" x14ac:dyDescent="0.4">
      <c r="A3456" s="12"/>
      <c r="B3456" s="12"/>
      <c r="C3456" s="42"/>
      <c r="D3456" s="12"/>
      <c r="E3456" s="12"/>
      <c r="F3456" s="12"/>
      <c r="G3456" s="12"/>
      <c r="H3456" s="12"/>
      <c r="I3456" s="12"/>
      <c r="J3456" s="12"/>
      <c r="K3456" s="12"/>
      <c r="L3456" s="12"/>
      <c r="M3456" s="49"/>
      <c r="N3456" s="49"/>
      <c r="O3456" s="12"/>
      <c r="P3456" s="12"/>
      <c r="Q3456" s="12"/>
      <c r="R3456" s="12"/>
      <c r="S3456" s="12"/>
      <c r="T3456" s="12"/>
    </row>
    <row r="3457" spans="1:20" s="1" customFormat="1" x14ac:dyDescent="0.4">
      <c r="A3457" s="12"/>
      <c r="B3457" s="12"/>
      <c r="C3457" s="42"/>
      <c r="D3457" s="12"/>
      <c r="E3457" s="12"/>
      <c r="F3457" s="12"/>
      <c r="G3457" s="12"/>
      <c r="H3457" s="12"/>
      <c r="I3457" s="12"/>
      <c r="J3457" s="12"/>
      <c r="K3457" s="12"/>
      <c r="L3457" s="12"/>
      <c r="M3457" s="49"/>
      <c r="N3457" s="49"/>
      <c r="O3457" s="12"/>
      <c r="P3457" s="12"/>
      <c r="Q3457" s="12"/>
      <c r="R3457" s="12"/>
      <c r="S3457" s="12"/>
      <c r="T3457" s="12"/>
    </row>
    <row r="3458" spans="1:20" s="1" customFormat="1" x14ac:dyDescent="0.4">
      <c r="A3458" s="12"/>
      <c r="B3458" s="12"/>
      <c r="C3458" s="42"/>
      <c r="D3458" s="12"/>
      <c r="E3458" s="12"/>
      <c r="F3458" s="12"/>
      <c r="G3458" s="12"/>
      <c r="H3458" s="12"/>
      <c r="I3458" s="12"/>
      <c r="J3458" s="12"/>
      <c r="K3458" s="12"/>
      <c r="L3458" s="12"/>
      <c r="M3458" s="49"/>
      <c r="N3458" s="49"/>
      <c r="O3458" s="12"/>
      <c r="P3458" s="12"/>
      <c r="Q3458" s="12"/>
      <c r="R3458" s="12"/>
      <c r="S3458" s="12"/>
      <c r="T3458" s="12"/>
    </row>
    <row r="3459" spans="1:20" s="1" customFormat="1" x14ac:dyDescent="0.4">
      <c r="A3459" s="12"/>
      <c r="B3459" s="12"/>
      <c r="C3459" s="42"/>
      <c r="D3459" s="12"/>
      <c r="E3459" s="12"/>
      <c r="F3459" s="12"/>
      <c r="G3459" s="12"/>
      <c r="H3459" s="12"/>
      <c r="I3459" s="12"/>
      <c r="J3459" s="12"/>
      <c r="K3459" s="12"/>
      <c r="L3459" s="12"/>
      <c r="M3459" s="49"/>
      <c r="N3459" s="49"/>
      <c r="O3459" s="12"/>
      <c r="P3459" s="12"/>
      <c r="Q3459" s="12"/>
      <c r="R3459" s="12"/>
      <c r="S3459" s="12"/>
      <c r="T3459" s="12"/>
    </row>
    <row r="3460" spans="1:20" s="1" customFormat="1" x14ac:dyDescent="0.4">
      <c r="A3460" s="12"/>
      <c r="B3460" s="12"/>
      <c r="C3460" s="42"/>
      <c r="D3460" s="12"/>
      <c r="E3460" s="12"/>
      <c r="F3460" s="12"/>
      <c r="G3460" s="12"/>
      <c r="H3460" s="12"/>
      <c r="I3460" s="12"/>
      <c r="J3460" s="12"/>
      <c r="K3460" s="12"/>
      <c r="L3460" s="12"/>
      <c r="M3460" s="49"/>
      <c r="N3460" s="49"/>
      <c r="O3460" s="12"/>
      <c r="P3460" s="12"/>
      <c r="Q3460" s="12"/>
      <c r="R3460" s="12"/>
      <c r="S3460" s="12"/>
      <c r="T3460" s="12"/>
    </row>
    <row r="3461" spans="1:20" s="1" customFormat="1" x14ac:dyDescent="0.4">
      <c r="A3461" s="12"/>
      <c r="B3461" s="12"/>
      <c r="C3461" s="42"/>
      <c r="D3461" s="12"/>
      <c r="E3461" s="12"/>
      <c r="F3461" s="12"/>
      <c r="G3461" s="12"/>
      <c r="H3461" s="12"/>
      <c r="I3461" s="12"/>
      <c r="J3461" s="12"/>
      <c r="K3461" s="12"/>
      <c r="L3461" s="12"/>
      <c r="M3461" s="49"/>
      <c r="N3461" s="49"/>
      <c r="O3461" s="12"/>
      <c r="P3461" s="12"/>
      <c r="Q3461" s="12"/>
      <c r="R3461" s="12"/>
      <c r="S3461" s="12"/>
      <c r="T3461" s="12"/>
    </row>
    <row r="3462" spans="1:20" s="1" customFormat="1" x14ac:dyDescent="0.4">
      <c r="A3462" s="12"/>
      <c r="B3462" s="12"/>
      <c r="C3462" s="42"/>
      <c r="D3462" s="12"/>
      <c r="E3462" s="12"/>
      <c r="F3462" s="12"/>
      <c r="G3462" s="12"/>
      <c r="H3462" s="12"/>
      <c r="I3462" s="12"/>
      <c r="J3462" s="12"/>
      <c r="K3462" s="12"/>
      <c r="L3462" s="12"/>
      <c r="M3462" s="49"/>
      <c r="N3462" s="49"/>
      <c r="O3462" s="12"/>
      <c r="P3462" s="12"/>
      <c r="Q3462" s="12"/>
      <c r="R3462" s="12"/>
      <c r="S3462" s="12"/>
      <c r="T3462" s="12"/>
    </row>
    <row r="3463" spans="1:20" s="1" customFormat="1" x14ac:dyDescent="0.4">
      <c r="A3463" s="12"/>
      <c r="B3463" s="12"/>
      <c r="C3463" s="42"/>
      <c r="D3463" s="12"/>
      <c r="E3463" s="12"/>
      <c r="F3463" s="12"/>
      <c r="G3463" s="12"/>
      <c r="H3463" s="12"/>
      <c r="I3463" s="12"/>
      <c r="J3463" s="12"/>
      <c r="K3463" s="12"/>
      <c r="L3463" s="12"/>
      <c r="M3463" s="49"/>
      <c r="N3463" s="49"/>
      <c r="O3463" s="12"/>
      <c r="P3463" s="12"/>
      <c r="Q3463" s="12"/>
      <c r="R3463" s="12"/>
      <c r="S3463" s="12"/>
      <c r="T3463" s="12"/>
    </row>
    <row r="3464" spans="1:20" s="1" customFormat="1" x14ac:dyDescent="0.4">
      <c r="A3464" s="12"/>
      <c r="B3464" s="12"/>
      <c r="C3464" s="42"/>
      <c r="D3464" s="12"/>
      <c r="E3464" s="12"/>
      <c r="F3464" s="12"/>
      <c r="G3464" s="12"/>
      <c r="H3464" s="12"/>
      <c r="I3464" s="12"/>
      <c r="J3464" s="12"/>
      <c r="K3464" s="12"/>
      <c r="L3464" s="12"/>
      <c r="M3464" s="49"/>
      <c r="N3464" s="49"/>
      <c r="O3464" s="12"/>
      <c r="P3464" s="12"/>
      <c r="Q3464" s="12"/>
      <c r="R3464" s="12"/>
      <c r="S3464" s="12"/>
      <c r="T3464" s="12"/>
    </row>
    <row r="3465" spans="1:20" s="1" customFormat="1" x14ac:dyDescent="0.4">
      <c r="A3465" s="12"/>
      <c r="B3465" s="12"/>
      <c r="C3465" s="42"/>
      <c r="D3465" s="12"/>
      <c r="E3465" s="12"/>
      <c r="F3465" s="12"/>
      <c r="G3465" s="12"/>
      <c r="H3465" s="12"/>
      <c r="I3465" s="12"/>
      <c r="J3465" s="12"/>
      <c r="K3465" s="12"/>
      <c r="L3465" s="12"/>
      <c r="M3465" s="49"/>
      <c r="N3465" s="49"/>
      <c r="O3465" s="12"/>
      <c r="P3465" s="12"/>
      <c r="Q3465" s="12"/>
      <c r="R3465" s="12"/>
      <c r="S3465" s="12"/>
      <c r="T3465" s="12"/>
    </row>
    <row r="3466" spans="1:20" s="1" customFormat="1" x14ac:dyDescent="0.4">
      <c r="A3466" s="12"/>
      <c r="B3466" s="12"/>
      <c r="C3466" s="42"/>
      <c r="D3466" s="12"/>
      <c r="E3466" s="12"/>
      <c r="F3466" s="12"/>
      <c r="G3466" s="12"/>
      <c r="H3466" s="12"/>
      <c r="I3466" s="12"/>
      <c r="J3466" s="12"/>
      <c r="K3466" s="12"/>
      <c r="L3466" s="12"/>
      <c r="M3466" s="49"/>
      <c r="N3466" s="49"/>
      <c r="O3466" s="12"/>
      <c r="P3466" s="12"/>
      <c r="Q3466" s="12"/>
      <c r="R3466" s="12"/>
      <c r="S3466" s="12"/>
      <c r="T3466" s="12"/>
    </row>
    <row r="3467" spans="1:20" s="1" customFormat="1" x14ac:dyDescent="0.4">
      <c r="A3467" s="12"/>
      <c r="B3467" s="12"/>
      <c r="C3467" s="42"/>
      <c r="D3467" s="12"/>
      <c r="E3467" s="12"/>
      <c r="F3467" s="12"/>
      <c r="G3467" s="12"/>
      <c r="H3467" s="12"/>
      <c r="I3467" s="12"/>
      <c r="J3467" s="12"/>
      <c r="K3467" s="12"/>
      <c r="L3467" s="12"/>
      <c r="M3467" s="49"/>
      <c r="N3467" s="49"/>
      <c r="O3467" s="12"/>
      <c r="P3467" s="12"/>
      <c r="Q3467" s="12"/>
      <c r="R3467" s="12"/>
      <c r="S3467" s="12"/>
      <c r="T3467" s="12"/>
    </row>
    <row r="3468" spans="1:20" s="1" customFormat="1" x14ac:dyDescent="0.4">
      <c r="A3468" s="12"/>
      <c r="B3468" s="12"/>
      <c r="C3468" s="42"/>
      <c r="D3468" s="12"/>
      <c r="E3468" s="12"/>
      <c r="F3468" s="12"/>
      <c r="G3468" s="12"/>
      <c r="H3468" s="12"/>
      <c r="I3468" s="12"/>
      <c r="J3468" s="12"/>
      <c r="K3468" s="12"/>
      <c r="L3468" s="12"/>
      <c r="M3468" s="49"/>
      <c r="N3468" s="49"/>
      <c r="O3468" s="12"/>
      <c r="P3468" s="12"/>
      <c r="Q3468" s="12"/>
      <c r="R3468" s="12"/>
      <c r="S3468" s="12"/>
      <c r="T3468" s="12"/>
    </row>
    <row r="3469" spans="1:20" s="1" customFormat="1" x14ac:dyDescent="0.4">
      <c r="A3469" s="12"/>
      <c r="B3469" s="12"/>
      <c r="C3469" s="42"/>
      <c r="D3469" s="12"/>
      <c r="E3469" s="12"/>
      <c r="F3469" s="12"/>
      <c r="G3469" s="12"/>
      <c r="H3469" s="12"/>
      <c r="I3469" s="12"/>
      <c r="J3469" s="12"/>
      <c r="K3469" s="12"/>
      <c r="L3469" s="12"/>
      <c r="M3469" s="49"/>
      <c r="N3469" s="49"/>
      <c r="O3469" s="12"/>
      <c r="P3469" s="12"/>
      <c r="Q3469" s="12"/>
      <c r="R3469" s="12"/>
      <c r="S3469" s="12"/>
      <c r="T3469" s="12"/>
    </row>
    <row r="3470" spans="1:20" s="1" customFormat="1" x14ac:dyDescent="0.4">
      <c r="A3470" s="12"/>
      <c r="B3470" s="12"/>
      <c r="C3470" s="42"/>
      <c r="D3470" s="12"/>
      <c r="E3470" s="12"/>
      <c r="F3470" s="12"/>
      <c r="G3470" s="12"/>
      <c r="H3470" s="12"/>
      <c r="I3470" s="12"/>
      <c r="J3470" s="12"/>
      <c r="K3470" s="12"/>
      <c r="L3470" s="12"/>
      <c r="M3470" s="49"/>
      <c r="N3470" s="49"/>
      <c r="O3470" s="12"/>
      <c r="P3470" s="12"/>
      <c r="Q3470" s="12"/>
      <c r="R3470" s="12"/>
      <c r="S3470" s="12"/>
      <c r="T3470" s="12"/>
    </row>
    <row r="3471" spans="1:20" s="1" customFormat="1" x14ac:dyDescent="0.4">
      <c r="A3471" s="12"/>
      <c r="B3471" s="12"/>
      <c r="C3471" s="42"/>
      <c r="D3471" s="12"/>
      <c r="E3471" s="12"/>
      <c r="F3471" s="12"/>
      <c r="G3471" s="12"/>
      <c r="H3471" s="12"/>
      <c r="I3471" s="12"/>
      <c r="J3471" s="12"/>
      <c r="K3471" s="12"/>
      <c r="L3471" s="12"/>
      <c r="M3471" s="49"/>
      <c r="N3471" s="49"/>
      <c r="O3471" s="12"/>
      <c r="P3471" s="12"/>
      <c r="Q3471" s="12"/>
      <c r="R3471" s="12"/>
      <c r="S3471" s="12"/>
      <c r="T3471" s="12"/>
    </row>
    <row r="3472" spans="1:20" s="1" customFormat="1" x14ac:dyDescent="0.4">
      <c r="A3472" s="12"/>
      <c r="B3472" s="12"/>
      <c r="C3472" s="42"/>
      <c r="D3472" s="12"/>
      <c r="E3472" s="12"/>
      <c r="F3472" s="12"/>
      <c r="G3472" s="12"/>
      <c r="H3472" s="12"/>
      <c r="I3472" s="12"/>
      <c r="J3472" s="12"/>
      <c r="K3472" s="12"/>
      <c r="L3472" s="12"/>
      <c r="M3472" s="49"/>
      <c r="N3472" s="49"/>
      <c r="O3472" s="12"/>
      <c r="P3472" s="12"/>
      <c r="Q3472" s="12"/>
      <c r="R3472" s="12"/>
      <c r="S3472" s="12"/>
      <c r="T3472" s="12"/>
    </row>
    <row r="3473" spans="1:20" s="1" customFormat="1" x14ac:dyDescent="0.4">
      <c r="A3473" s="12"/>
      <c r="B3473" s="12"/>
      <c r="C3473" s="42"/>
      <c r="D3473" s="12"/>
      <c r="E3473" s="12"/>
      <c r="F3473" s="12"/>
      <c r="G3473" s="12"/>
      <c r="H3473" s="12"/>
      <c r="I3473" s="12"/>
      <c r="J3473" s="12"/>
      <c r="K3473" s="12"/>
      <c r="L3473" s="12"/>
      <c r="M3473" s="49"/>
      <c r="N3473" s="49"/>
      <c r="O3473" s="12"/>
      <c r="P3473" s="12"/>
      <c r="Q3473" s="12"/>
      <c r="R3473" s="12"/>
      <c r="S3473" s="12"/>
      <c r="T3473" s="12"/>
    </row>
    <row r="3474" spans="1:20" s="1" customFormat="1" x14ac:dyDescent="0.4">
      <c r="A3474" s="12"/>
      <c r="B3474" s="12"/>
      <c r="C3474" s="42"/>
      <c r="D3474" s="12"/>
      <c r="E3474" s="12"/>
      <c r="F3474" s="12"/>
      <c r="G3474" s="12"/>
      <c r="H3474" s="12"/>
      <c r="I3474" s="12"/>
      <c r="J3474" s="12"/>
      <c r="K3474" s="12"/>
      <c r="L3474" s="12"/>
      <c r="M3474" s="49"/>
      <c r="N3474" s="49"/>
      <c r="O3474" s="12"/>
      <c r="P3474" s="12"/>
      <c r="Q3474" s="12"/>
      <c r="R3474" s="12"/>
      <c r="S3474" s="12"/>
      <c r="T3474" s="12"/>
    </row>
    <row r="3475" spans="1:20" s="1" customFormat="1" x14ac:dyDescent="0.4">
      <c r="A3475" s="12"/>
      <c r="B3475" s="12"/>
      <c r="C3475" s="42"/>
      <c r="D3475" s="12"/>
      <c r="E3475" s="12"/>
      <c r="F3475" s="12"/>
      <c r="G3475" s="12"/>
      <c r="H3475" s="12"/>
      <c r="I3475" s="12"/>
      <c r="J3475" s="12"/>
      <c r="K3475" s="12"/>
      <c r="L3475" s="12"/>
      <c r="M3475" s="49"/>
      <c r="N3475" s="49"/>
      <c r="O3475" s="12"/>
      <c r="P3475" s="12"/>
      <c r="Q3475" s="12"/>
      <c r="R3475" s="12"/>
      <c r="S3475" s="12"/>
      <c r="T3475" s="12"/>
    </row>
    <row r="3476" spans="1:20" s="1" customFormat="1" x14ac:dyDescent="0.4">
      <c r="A3476" s="12"/>
      <c r="B3476" s="12"/>
      <c r="C3476" s="42"/>
      <c r="D3476" s="12"/>
      <c r="E3476" s="12"/>
      <c r="F3476" s="12"/>
      <c r="G3476" s="12"/>
      <c r="H3476" s="12"/>
      <c r="I3476" s="12"/>
      <c r="J3476" s="12"/>
      <c r="K3476" s="12"/>
      <c r="L3476" s="12"/>
      <c r="M3476" s="49"/>
      <c r="N3476" s="49"/>
      <c r="O3476" s="12"/>
      <c r="P3476" s="12"/>
      <c r="Q3476" s="12"/>
      <c r="R3476" s="12"/>
      <c r="S3476" s="12"/>
      <c r="T3476" s="12"/>
    </row>
    <row r="3477" spans="1:20" s="1" customFormat="1" x14ac:dyDescent="0.4">
      <c r="A3477" s="12"/>
      <c r="B3477" s="12"/>
      <c r="C3477" s="42"/>
      <c r="D3477" s="12"/>
      <c r="E3477" s="12"/>
      <c r="F3477" s="12"/>
      <c r="G3477" s="12"/>
      <c r="H3477" s="12"/>
      <c r="I3477" s="12"/>
      <c r="J3477" s="12"/>
      <c r="K3477" s="12"/>
      <c r="L3477" s="12"/>
      <c r="M3477" s="49"/>
      <c r="N3477" s="49"/>
      <c r="O3477" s="12"/>
      <c r="P3477" s="12"/>
      <c r="Q3477" s="12"/>
      <c r="R3477" s="12"/>
      <c r="S3477" s="12"/>
      <c r="T3477" s="12"/>
    </row>
    <row r="3478" spans="1:20" s="1" customFormat="1" x14ac:dyDescent="0.4">
      <c r="A3478" s="12"/>
      <c r="B3478" s="12"/>
      <c r="C3478" s="42"/>
      <c r="D3478" s="12"/>
      <c r="E3478" s="12"/>
      <c r="F3478" s="12"/>
      <c r="G3478" s="12"/>
      <c r="H3478" s="12"/>
      <c r="I3478" s="12"/>
      <c r="J3478" s="12"/>
      <c r="K3478" s="12"/>
      <c r="L3478" s="12"/>
      <c r="M3478" s="49"/>
      <c r="N3478" s="49"/>
      <c r="O3478" s="12"/>
      <c r="P3478" s="12"/>
      <c r="Q3478" s="12"/>
      <c r="R3478" s="12"/>
      <c r="S3478" s="12"/>
      <c r="T3478" s="12"/>
    </row>
    <row r="3479" spans="1:20" s="1" customFormat="1" x14ac:dyDescent="0.4">
      <c r="A3479" s="12"/>
      <c r="B3479" s="12"/>
      <c r="C3479" s="42"/>
      <c r="D3479" s="12"/>
      <c r="E3479" s="12"/>
      <c r="F3479" s="12"/>
      <c r="G3479" s="12"/>
      <c r="H3479" s="12"/>
      <c r="I3479" s="12"/>
      <c r="J3479" s="12"/>
      <c r="K3479" s="12"/>
      <c r="L3479" s="12"/>
      <c r="M3479" s="49"/>
      <c r="N3479" s="49"/>
      <c r="O3479" s="12"/>
      <c r="P3479" s="12"/>
      <c r="Q3479" s="12"/>
      <c r="R3479" s="12"/>
      <c r="S3479" s="12"/>
      <c r="T3479" s="12"/>
    </row>
    <row r="3480" spans="1:20" s="1" customFormat="1" x14ac:dyDescent="0.4">
      <c r="A3480" s="12"/>
      <c r="B3480" s="12"/>
      <c r="C3480" s="42"/>
      <c r="D3480" s="12"/>
      <c r="E3480" s="12"/>
      <c r="F3480" s="12"/>
      <c r="G3480" s="12"/>
      <c r="H3480" s="12"/>
      <c r="I3480" s="12"/>
      <c r="J3480" s="12"/>
      <c r="K3480" s="12"/>
      <c r="L3480" s="12"/>
      <c r="M3480" s="49"/>
      <c r="N3480" s="49"/>
      <c r="O3480" s="12"/>
      <c r="P3480" s="12"/>
      <c r="Q3480" s="12"/>
      <c r="R3480" s="12"/>
      <c r="S3480" s="12"/>
      <c r="T3480" s="12"/>
    </row>
    <row r="3481" spans="1:20" s="1" customFormat="1" x14ac:dyDescent="0.4">
      <c r="A3481" s="12"/>
      <c r="B3481" s="12"/>
      <c r="C3481" s="42"/>
      <c r="D3481" s="12"/>
      <c r="E3481" s="12"/>
      <c r="F3481" s="12"/>
      <c r="G3481" s="12"/>
      <c r="H3481" s="12"/>
      <c r="I3481" s="12"/>
      <c r="J3481" s="12"/>
      <c r="K3481" s="12"/>
      <c r="L3481" s="12"/>
      <c r="M3481" s="49"/>
      <c r="N3481" s="49"/>
      <c r="O3481" s="12"/>
      <c r="P3481" s="12"/>
      <c r="Q3481" s="12"/>
      <c r="R3481" s="12"/>
      <c r="S3481" s="12"/>
      <c r="T3481" s="12"/>
    </row>
    <row r="3482" spans="1:20" s="1" customFormat="1" x14ac:dyDescent="0.4">
      <c r="A3482" s="12"/>
      <c r="B3482" s="12"/>
      <c r="C3482" s="42"/>
      <c r="D3482" s="12"/>
      <c r="E3482" s="12"/>
      <c r="F3482" s="12"/>
      <c r="G3482" s="12"/>
      <c r="H3482" s="12"/>
      <c r="I3482" s="12"/>
      <c r="J3482" s="12"/>
      <c r="K3482" s="12"/>
      <c r="L3482" s="12"/>
      <c r="M3482" s="49"/>
      <c r="N3482" s="49"/>
      <c r="O3482" s="12"/>
      <c r="P3482" s="12"/>
      <c r="Q3482" s="12"/>
      <c r="R3482" s="12"/>
      <c r="S3482" s="12"/>
      <c r="T3482" s="12"/>
    </row>
    <row r="3483" spans="1:20" s="1" customFormat="1" x14ac:dyDescent="0.4">
      <c r="A3483" s="12"/>
      <c r="B3483" s="12"/>
      <c r="C3483" s="42"/>
      <c r="D3483" s="12"/>
      <c r="E3483" s="12"/>
      <c r="F3483" s="12"/>
      <c r="G3483" s="12"/>
      <c r="H3483" s="12"/>
      <c r="I3483" s="12"/>
      <c r="J3483" s="12"/>
      <c r="K3483" s="12"/>
      <c r="L3483" s="12"/>
      <c r="M3483" s="49"/>
      <c r="N3483" s="49"/>
      <c r="O3483" s="12"/>
      <c r="P3483" s="12"/>
      <c r="Q3483" s="12"/>
      <c r="R3483" s="12"/>
      <c r="S3483" s="12"/>
      <c r="T3483" s="12"/>
    </row>
    <row r="3484" spans="1:20" s="1" customFormat="1" x14ac:dyDescent="0.4">
      <c r="A3484" s="12"/>
      <c r="B3484" s="12"/>
      <c r="C3484" s="42"/>
      <c r="D3484" s="12"/>
      <c r="E3484" s="12"/>
      <c r="F3484" s="12"/>
      <c r="G3484" s="12"/>
      <c r="H3484" s="12"/>
      <c r="I3484" s="12"/>
      <c r="J3484" s="12"/>
      <c r="K3484" s="12"/>
      <c r="L3484" s="12"/>
      <c r="M3484" s="49"/>
      <c r="N3484" s="49"/>
      <c r="O3484" s="12"/>
      <c r="P3484" s="12"/>
      <c r="Q3484" s="12"/>
      <c r="R3484" s="12"/>
      <c r="S3484" s="12"/>
      <c r="T3484" s="12"/>
    </row>
    <row r="3485" spans="1:20" s="1" customFormat="1" x14ac:dyDescent="0.4">
      <c r="A3485" s="12"/>
      <c r="B3485" s="12"/>
      <c r="C3485" s="42"/>
      <c r="D3485" s="12"/>
      <c r="E3485" s="12"/>
      <c r="F3485" s="12"/>
      <c r="G3485" s="12"/>
      <c r="H3485" s="12"/>
      <c r="I3485" s="12"/>
      <c r="J3485" s="12"/>
      <c r="K3485" s="12"/>
      <c r="L3485" s="12"/>
      <c r="M3485" s="49"/>
      <c r="N3485" s="49"/>
      <c r="O3485" s="12"/>
      <c r="P3485" s="12"/>
      <c r="Q3485" s="12"/>
      <c r="R3485" s="12"/>
      <c r="S3485" s="12"/>
      <c r="T3485" s="12"/>
    </row>
    <row r="3486" spans="1:20" s="1" customFormat="1" x14ac:dyDescent="0.4">
      <c r="A3486" s="12"/>
      <c r="B3486" s="12"/>
      <c r="C3486" s="42"/>
      <c r="D3486" s="12"/>
      <c r="E3486" s="12"/>
      <c r="F3486" s="12"/>
      <c r="G3486" s="12"/>
      <c r="H3486" s="12"/>
      <c r="I3486" s="12"/>
      <c r="J3486" s="12"/>
      <c r="K3486" s="12"/>
      <c r="L3486" s="12"/>
      <c r="M3486" s="49"/>
      <c r="N3486" s="49"/>
      <c r="O3486" s="12"/>
      <c r="P3486" s="12"/>
      <c r="Q3486" s="12"/>
      <c r="R3486" s="12"/>
      <c r="S3486" s="12"/>
      <c r="T3486" s="12"/>
    </row>
    <row r="3487" spans="1:20" s="1" customFormat="1" x14ac:dyDescent="0.4">
      <c r="A3487" s="12"/>
      <c r="B3487" s="12"/>
      <c r="C3487" s="42"/>
      <c r="D3487" s="12"/>
      <c r="E3487" s="12"/>
      <c r="F3487" s="12"/>
      <c r="G3487" s="12"/>
      <c r="H3487" s="12"/>
      <c r="I3487" s="12"/>
      <c r="J3487" s="12"/>
      <c r="K3487" s="12"/>
      <c r="L3487" s="12"/>
      <c r="M3487" s="49"/>
      <c r="N3487" s="49"/>
      <c r="O3487" s="12"/>
      <c r="P3487" s="12"/>
      <c r="Q3487" s="12"/>
      <c r="R3487" s="12"/>
      <c r="S3487" s="12"/>
      <c r="T3487" s="12"/>
    </row>
    <row r="3488" spans="1:20" s="1" customFormat="1" x14ac:dyDescent="0.4">
      <c r="A3488" s="12"/>
      <c r="B3488" s="12"/>
      <c r="C3488" s="42"/>
      <c r="D3488" s="12"/>
      <c r="E3488" s="12"/>
      <c r="F3488" s="12"/>
      <c r="G3488" s="12"/>
      <c r="H3488" s="12"/>
      <c r="I3488" s="12"/>
      <c r="J3488" s="12"/>
      <c r="K3488" s="12"/>
      <c r="L3488" s="12"/>
      <c r="M3488" s="49"/>
      <c r="N3488" s="49"/>
      <c r="O3488" s="12"/>
      <c r="P3488" s="12"/>
      <c r="Q3488" s="12"/>
      <c r="R3488" s="12"/>
      <c r="S3488" s="12"/>
      <c r="T3488" s="12"/>
    </row>
    <row r="3489" spans="1:20" s="1" customFormat="1" x14ac:dyDescent="0.4">
      <c r="A3489" s="12"/>
      <c r="B3489" s="12"/>
      <c r="C3489" s="42"/>
      <c r="D3489" s="12"/>
      <c r="E3489" s="12"/>
      <c r="F3489" s="12"/>
      <c r="G3489" s="12"/>
      <c r="H3489" s="12"/>
      <c r="I3489" s="12"/>
      <c r="J3489" s="12"/>
      <c r="K3489" s="12"/>
      <c r="L3489" s="12"/>
      <c r="M3489" s="49"/>
      <c r="N3489" s="49"/>
      <c r="O3489" s="12"/>
      <c r="P3489" s="12"/>
      <c r="Q3489" s="12"/>
      <c r="R3489" s="12"/>
      <c r="S3489" s="12"/>
      <c r="T3489" s="12"/>
    </row>
    <row r="3490" spans="1:20" s="1" customFormat="1" x14ac:dyDescent="0.4">
      <c r="A3490" s="12"/>
      <c r="B3490" s="12"/>
      <c r="C3490" s="42"/>
      <c r="D3490" s="12"/>
      <c r="E3490" s="12"/>
      <c r="F3490" s="12"/>
      <c r="G3490" s="12"/>
      <c r="H3490" s="12"/>
      <c r="I3490" s="12"/>
      <c r="J3490" s="12"/>
      <c r="K3490" s="12"/>
      <c r="L3490" s="12"/>
      <c r="M3490" s="49"/>
      <c r="N3490" s="49"/>
      <c r="O3490" s="12"/>
      <c r="P3490" s="12"/>
      <c r="Q3490" s="12"/>
      <c r="R3490" s="12"/>
      <c r="S3490" s="12"/>
      <c r="T3490" s="12"/>
    </row>
    <row r="3491" spans="1:20" s="1" customFormat="1" x14ac:dyDescent="0.4">
      <c r="A3491" s="12"/>
      <c r="B3491" s="12"/>
      <c r="C3491" s="42"/>
      <c r="D3491" s="12"/>
      <c r="E3491" s="12"/>
      <c r="F3491" s="12"/>
      <c r="G3491" s="12"/>
      <c r="H3491" s="12"/>
      <c r="I3491" s="12"/>
      <c r="J3491" s="12"/>
      <c r="K3491" s="12"/>
      <c r="L3491" s="12"/>
      <c r="M3491" s="49"/>
      <c r="N3491" s="49"/>
      <c r="O3491" s="12"/>
      <c r="P3491" s="12"/>
      <c r="Q3491" s="12"/>
      <c r="R3491" s="12"/>
      <c r="S3491" s="12"/>
      <c r="T3491" s="12"/>
    </row>
    <row r="3492" spans="1:20" s="1" customFormat="1" x14ac:dyDescent="0.4">
      <c r="A3492" s="12"/>
      <c r="B3492" s="12"/>
      <c r="C3492" s="42"/>
      <c r="D3492" s="12"/>
      <c r="E3492" s="12"/>
      <c r="F3492" s="12"/>
      <c r="G3492" s="12"/>
      <c r="H3492" s="12"/>
      <c r="I3492" s="12"/>
      <c r="J3492" s="12"/>
      <c r="K3492" s="12"/>
      <c r="L3492" s="12"/>
      <c r="M3492" s="49"/>
      <c r="N3492" s="49"/>
      <c r="O3492" s="12"/>
      <c r="P3492" s="12"/>
      <c r="Q3492" s="12"/>
      <c r="R3492" s="12"/>
      <c r="S3492" s="12"/>
      <c r="T3492" s="12"/>
    </row>
    <row r="3493" spans="1:20" s="1" customFormat="1" x14ac:dyDescent="0.4">
      <c r="A3493" s="12"/>
      <c r="B3493" s="12"/>
      <c r="C3493" s="42"/>
      <c r="D3493" s="12"/>
      <c r="E3493" s="12"/>
      <c r="F3493" s="12"/>
      <c r="G3493" s="12"/>
      <c r="H3493" s="12"/>
      <c r="I3493" s="12"/>
      <c r="J3493" s="12"/>
      <c r="K3493" s="12"/>
      <c r="L3493" s="12"/>
      <c r="M3493" s="49"/>
      <c r="N3493" s="49"/>
      <c r="O3493" s="12"/>
      <c r="P3493" s="12"/>
      <c r="Q3493" s="12"/>
      <c r="R3493" s="12"/>
      <c r="S3493" s="12"/>
      <c r="T3493" s="12"/>
    </row>
    <row r="3494" spans="1:20" s="1" customFormat="1" x14ac:dyDescent="0.4">
      <c r="A3494" s="12"/>
      <c r="B3494" s="12"/>
      <c r="C3494" s="42"/>
      <c r="D3494" s="12"/>
      <c r="E3494" s="12"/>
      <c r="F3494" s="12"/>
      <c r="G3494" s="12"/>
      <c r="H3494" s="12"/>
      <c r="I3494" s="12"/>
      <c r="J3494" s="12"/>
      <c r="K3494" s="12"/>
      <c r="L3494" s="12"/>
      <c r="M3494" s="49"/>
      <c r="N3494" s="49"/>
      <c r="O3494" s="12"/>
      <c r="P3494" s="12"/>
      <c r="Q3494" s="12"/>
      <c r="R3494" s="12"/>
      <c r="S3494" s="12"/>
      <c r="T3494" s="12"/>
    </row>
    <row r="3495" spans="1:20" s="1" customFormat="1" x14ac:dyDescent="0.4">
      <c r="A3495" s="12"/>
      <c r="B3495" s="12"/>
      <c r="C3495" s="42"/>
      <c r="D3495" s="12"/>
      <c r="E3495" s="12"/>
      <c r="F3495" s="12"/>
      <c r="G3495" s="12"/>
      <c r="H3495" s="12"/>
      <c r="I3495" s="12"/>
      <c r="J3495" s="12"/>
      <c r="K3495" s="12"/>
      <c r="L3495" s="12"/>
      <c r="M3495" s="49"/>
      <c r="N3495" s="49"/>
      <c r="O3495" s="12"/>
      <c r="P3495" s="12"/>
      <c r="Q3495" s="12"/>
      <c r="R3495" s="12"/>
      <c r="S3495" s="12"/>
      <c r="T3495" s="12"/>
    </row>
    <row r="3496" spans="1:20" s="1" customFormat="1" x14ac:dyDescent="0.4">
      <c r="A3496" s="12"/>
      <c r="B3496" s="12"/>
      <c r="C3496" s="42"/>
      <c r="D3496" s="12"/>
      <c r="E3496" s="12"/>
      <c r="F3496" s="12"/>
      <c r="G3496" s="12"/>
      <c r="H3496" s="12"/>
      <c r="I3496" s="12"/>
      <c r="J3496" s="12"/>
      <c r="K3496" s="12"/>
      <c r="L3496" s="12"/>
      <c r="M3496" s="49"/>
      <c r="N3496" s="49"/>
      <c r="O3496" s="12"/>
      <c r="P3496" s="12"/>
      <c r="Q3496" s="12"/>
      <c r="R3496" s="12"/>
      <c r="S3496" s="12"/>
      <c r="T3496" s="12"/>
    </row>
    <row r="3497" spans="1:20" s="1" customFormat="1" x14ac:dyDescent="0.4">
      <c r="A3497" s="12"/>
      <c r="B3497" s="12"/>
      <c r="C3497" s="42"/>
      <c r="D3497" s="12"/>
      <c r="E3497" s="12"/>
      <c r="F3497" s="12"/>
      <c r="G3497" s="12"/>
      <c r="H3497" s="12"/>
      <c r="I3497" s="12"/>
      <c r="J3497" s="12"/>
      <c r="K3497" s="12"/>
      <c r="L3497" s="12"/>
      <c r="M3497" s="49"/>
      <c r="N3497" s="49"/>
      <c r="O3497" s="12"/>
      <c r="P3497" s="12"/>
      <c r="Q3497" s="12"/>
      <c r="R3497" s="12"/>
      <c r="S3497" s="12"/>
      <c r="T3497" s="12"/>
    </row>
    <row r="3498" spans="1:20" s="1" customFormat="1" x14ac:dyDescent="0.4">
      <c r="A3498" s="12"/>
      <c r="B3498" s="12"/>
      <c r="C3498" s="42"/>
      <c r="D3498" s="12"/>
      <c r="E3498" s="12"/>
      <c r="F3498" s="12"/>
      <c r="G3498" s="12"/>
      <c r="H3498" s="12"/>
      <c r="I3498" s="12"/>
      <c r="J3498" s="12"/>
      <c r="K3498" s="12"/>
      <c r="L3498" s="12"/>
      <c r="M3498" s="49"/>
      <c r="N3498" s="49"/>
      <c r="O3498" s="12"/>
      <c r="P3498" s="12"/>
      <c r="Q3498" s="12"/>
      <c r="R3498" s="12"/>
      <c r="S3498" s="12"/>
      <c r="T3498" s="12"/>
    </row>
    <row r="3499" spans="1:20" s="1" customFormat="1" x14ac:dyDescent="0.4">
      <c r="A3499" s="12"/>
      <c r="B3499" s="12"/>
      <c r="C3499" s="42"/>
      <c r="D3499" s="12"/>
      <c r="E3499" s="12"/>
      <c r="F3499" s="12"/>
      <c r="G3499" s="12"/>
      <c r="H3499" s="12"/>
      <c r="I3499" s="12"/>
      <c r="J3499" s="12"/>
      <c r="K3499" s="12"/>
      <c r="L3499" s="12"/>
      <c r="M3499" s="49"/>
      <c r="N3499" s="49"/>
      <c r="O3499" s="12"/>
      <c r="P3499" s="12"/>
      <c r="Q3499" s="12"/>
      <c r="R3499" s="12"/>
      <c r="S3499" s="12"/>
      <c r="T3499" s="12"/>
    </row>
    <row r="3500" spans="1:20" s="1" customFormat="1" x14ac:dyDescent="0.4">
      <c r="A3500" s="12"/>
      <c r="B3500" s="12"/>
      <c r="C3500" s="42"/>
      <c r="D3500" s="12"/>
      <c r="E3500" s="12"/>
      <c r="F3500" s="12"/>
      <c r="G3500" s="12"/>
      <c r="H3500" s="12"/>
      <c r="I3500" s="12"/>
      <c r="J3500" s="12"/>
      <c r="K3500" s="12"/>
      <c r="L3500" s="12"/>
      <c r="M3500" s="49"/>
      <c r="N3500" s="49"/>
      <c r="O3500" s="12"/>
      <c r="P3500" s="12"/>
      <c r="Q3500" s="12"/>
      <c r="R3500" s="12"/>
      <c r="S3500" s="12"/>
      <c r="T3500" s="12"/>
    </row>
    <row r="3501" spans="1:20" s="1" customFormat="1" x14ac:dyDescent="0.4">
      <c r="A3501" s="12"/>
      <c r="B3501" s="12"/>
      <c r="C3501" s="42"/>
      <c r="D3501" s="12"/>
      <c r="E3501" s="12"/>
      <c r="F3501" s="12"/>
      <c r="G3501" s="12"/>
      <c r="H3501" s="12"/>
      <c r="I3501" s="12"/>
      <c r="J3501" s="12"/>
      <c r="K3501" s="12"/>
      <c r="L3501" s="12"/>
      <c r="M3501" s="49"/>
      <c r="N3501" s="49"/>
      <c r="O3501" s="12"/>
      <c r="P3501" s="12"/>
      <c r="Q3501" s="12"/>
      <c r="R3501" s="12"/>
      <c r="S3501" s="12"/>
      <c r="T3501" s="12"/>
    </row>
    <row r="3502" spans="1:20" s="1" customFormat="1" x14ac:dyDescent="0.4">
      <c r="A3502" s="12"/>
      <c r="B3502" s="12"/>
      <c r="C3502" s="42"/>
      <c r="D3502" s="12"/>
      <c r="E3502" s="12"/>
      <c r="F3502" s="12"/>
      <c r="G3502" s="12"/>
      <c r="H3502" s="12"/>
      <c r="I3502" s="12"/>
      <c r="J3502" s="12"/>
      <c r="K3502" s="12"/>
      <c r="L3502" s="12"/>
      <c r="M3502" s="49"/>
      <c r="N3502" s="49"/>
      <c r="O3502" s="12"/>
      <c r="P3502" s="12"/>
      <c r="Q3502" s="12"/>
      <c r="R3502" s="12"/>
      <c r="S3502" s="12"/>
      <c r="T3502" s="12"/>
    </row>
    <row r="3503" spans="1:20" s="1" customFormat="1" x14ac:dyDescent="0.4">
      <c r="A3503" s="12"/>
      <c r="B3503" s="12"/>
      <c r="C3503" s="42"/>
      <c r="D3503" s="12"/>
      <c r="E3503" s="12"/>
      <c r="F3503" s="12"/>
      <c r="G3503" s="12"/>
      <c r="H3503" s="12"/>
      <c r="I3503" s="12"/>
      <c r="J3503" s="12"/>
      <c r="K3503" s="12"/>
      <c r="L3503" s="12"/>
      <c r="M3503" s="49"/>
      <c r="N3503" s="49"/>
      <c r="O3503" s="12"/>
      <c r="P3503" s="12"/>
      <c r="Q3503" s="12"/>
      <c r="R3503" s="12"/>
      <c r="S3503" s="12"/>
      <c r="T3503" s="12"/>
    </row>
    <row r="3504" spans="1:20" s="1" customFormat="1" x14ac:dyDescent="0.4">
      <c r="A3504" s="12"/>
      <c r="B3504" s="12"/>
      <c r="C3504" s="42"/>
      <c r="D3504" s="12"/>
      <c r="E3504" s="12"/>
      <c r="F3504" s="12"/>
      <c r="G3504" s="12"/>
      <c r="H3504" s="12"/>
      <c r="I3504" s="12"/>
      <c r="J3504" s="12"/>
      <c r="K3504" s="12"/>
      <c r="L3504" s="12"/>
      <c r="M3504" s="49"/>
      <c r="N3504" s="49"/>
      <c r="O3504" s="12"/>
      <c r="P3504" s="12"/>
      <c r="Q3504" s="12"/>
      <c r="R3504" s="12"/>
      <c r="S3504" s="12"/>
      <c r="T3504" s="12"/>
    </row>
    <row r="3505" spans="1:20" s="1" customFormat="1" x14ac:dyDescent="0.4">
      <c r="A3505" s="12"/>
      <c r="B3505" s="12"/>
      <c r="C3505" s="42"/>
      <c r="D3505" s="12"/>
      <c r="E3505" s="12"/>
      <c r="F3505" s="12"/>
      <c r="G3505" s="12"/>
      <c r="H3505" s="12"/>
      <c r="I3505" s="12"/>
      <c r="J3505" s="12"/>
      <c r="K3505" s="12"/>
      <c r="L3505" s="12"/>
      <c r="M3505" s="49"/>
      <c r="N3505" s="49"/>
      <c r="O3505" s="12"/>
      <c r="P3505" s="12"/>
      <c r="Q3505" s="12"/>
      <c r="R3505" s="12"/>
      <c r="S3505" s="12"/>
      <c r="T3505" s="12"/>
    </row>
    <row r="3506" spans="1:20" s="1" customFormat="1" x14ac:dyDescent="0.4">
      <c r="A3506" s="12"/>
      <c r="B3506" s="12"/>
      <c r="C3506" s="42"/>
      <c r="D3506" s="12"/>
      <c r="E3506" s="12"/>
      <c r="F3506" s="12"/>
      <c r="G3506" s="12"/>
      <c r="H3506" s="12"/>
      <c r="I3506" s="12"/>
      <c r="J3506" s="12"/>
      <c r="K3506" s="12"/>
      <c r="L3506" s="12"/>
      <c r="M3506" s="49"/>
      <c r="N3506" s="49"/>
      <c r="O3506" s="12"/>
      <c r="P3506" s="12"/>
      <c r="Q3506" s="12"/>
      <c r="R3506" s="12"/>
      <c r="S3506" s="12"/>
      <c r="T3506" s="12"/>
    </row>
    <row r="3507" spans="1:20" s="1" customFormat="1" x14ac:dyDescent="0.4">
      <c r="A3507" s="12"/>
      <c r="B3507" s="12"/>
      <c r="C3507" s="42"/>
      <c r="D3507" s="12"/>
      <c r="E3507" s="12"/>
      <c r="F3507" s="12"/>
      <c r="G3507" s="12"/>
      <c r="H3507" s="12"/>
      <c r="I3507" s="12"/>
      <c r="J3507" s="12"/>
      <c r="K3507" s="12"/>
      <c r="L3507" s="12"/>
      <c r="M3507" s="49"/>
      <c r="N3507" s="49"/>
      <c r="O3507" s="12"/>
      <c r="P3507" s="12"/>
      <c r="Q3507" s="12"/>
      <c r="R3507" s="12"/>
      <c r="S3507" s="12"/>
      <c r="T3507" s="12"/>
    </row>
    <row r="3508" spans="1:20" s="1" customFormat="1" x14ac:dyDescent="0.4">
      <c r="A3508" s="12"/>
      <c r="B3508" s="12"/>
      <c r="C3508" s="42"/>
      <c r="D3508" s="12"/>
      <c r="E3508" s="12"/>
      <c r="F3508" s="12"/>
      <c r="G3508" s="12"/>
      <c r="H3508" s="12"/>
      <c r="I3508" s="12"/>
      <c r="J3508" s="12"/>
      <c r="K3508" s="12"/>
      <c r="L3508" s="12"/>
      <c r="M3508" s="49"/>
      <c r="N3508" s="49"/>
      <c r="O3508" s="12"/>
      <c r="P3508" s="12"/>
      <c r="Q3508" s="12"/>
      <c r="R3508" s="12"/>
      <c r="S3508" s="12"/>
      <c r="T3508" s="12"/>
    </row>
    <row r="3509" spans="1:20" s="1" customFormat="1" x14ac:dyDescent="0.4">
      <c r="A3509" s="12"/>
      <c r="B3509" s="12"/>
      <c r="C3509" s="42"/>
      <c r="D3509" s="12"/>
      <c r="E3509" s="12"/>
      <c r="F3509" s="12"/>
      <c r="G3509" s="12"/>
      <c r="H3509" s="12"/>
      <c r="I3509" s="12"/>
      <c r="J3509" s="12"/>
      <c r="K3509" s="12"/>
      <c r="L3509" s="12"/>
      <c r="M3509" s="49"/>
      <c r="N3509" s="49"/>
      <c r="O3509" s="12"/>
      <c r="P3509" s="12"/>
      <c r="Q3509" s="12"/>
      <c r="R3509" s="12"/>
      <c r="S3509" s="12"/>
      <c r="T3509" s="12"/>
    </row>
    <row r="3510" spans="1:20" s="1" customFormat="1" x14ac:dyDescent="0.4">
      <c r="A3510" s="12"/>
      <c r="B3510" s="12"/>
      <c r="C3510" s="42"/>
      <c r="D3510" s="12"/>
      <c r="E3510" s="12"/>
      <c r="F3510" s="12"/>
      <c r="G3510" s="12"/>
      <c r="H3510" s="12"/>
      <c r="I3510" s="12"/>
      <c r="J3510" s="12"/>
      <c r="K3510" s="12"/>
      <c r="L3510" s="12"/>
      <c r="M3510" s="49"/>
      <c r="N3510" s="49"/>
      <c r="O3510" s="12"/>
      <c r="P3510" s="12"/>
      <c r="Q3510" s="12"/>
      <c r="R3510" s="12"/>
      <c r="S3510" s="12"/>
      <c r="T3510" s="12"/>
    </row>
    <row r="3511" spans="1:20" s="1" customFormat="1" x14ac:dyDescent="0.4">
      <c r="A3511" s="12"/>
      <c r="B3511" s="12"/>
      <c r="C3511" s="42"/>
      <c r="D3511" s="12"/>
      <c r="E3511" s="12"/>
      <c r="F3511" s="12"/>
      <c r="G3511" s="12"/>
      <c r="H3511" s="12"/>
      <c r="I3511" s="12"/>
      <c r="J3511" s="12"/>
      <c r="K3511" s="12"/>
      <c r="L3511" s="12"/>
      <c r="M3511" s="49"/>
      <c r="N3511" s="49"/>
      <c r="O3511" s="12"/>
      <c r="P3511" s="12"/>
      <c r="Q3511" s="12"/>
      <c r="R3511" s="12"/>
      <c r="S3511" s="12"/>
      <c r="T3511" s="12"/>
    </row>
    <row r="3512" spans="1:20" s="1" customFormat="1" x14ac:dyDescent="0.4">
      <c r="A3512" s="12"/>
      <c r="B3512" s="12"/>
      <c r="C3512" s="42"/>
      <c r="D3512" s="12"/>
      <c r="E3512" s="12"/>
      <c r="F3512" s="12"/>
      <c r="G3512" s="12"/>
      <c r="H3512" s="12"/>
      <c r="I3512" s="12"/>
      <c r="J3512" s="12"/>
      <c r="K3512" s="12"/>
      <c r="L3512" s="12"/>
      <c r="M3512" s="49"/>
      <c r="N3512" s="49"/>
      <c r="O3512" s="12"/>
      <c r="P3512" s="12"/>
      <c r="Q3512" s="12"/>
      <c r="R3512" s="12"/>
      <c r="S3512" s="12"/>
      <c r="T3512" s="12"/>
    </row>
    <row r="3513" spans="1:20" s="1" customFormat="1" x14ac:dyDescent="0.4">
      <c r="A3513" s="12"/>
      <c r="B3513" s="12"/>
      <c r="C3513" s="42"/>
      <c r="D3513" s="12"/>
      <c r="E3513" s="12"/>
      <c r="F3513" s="12"/>
      <c r="G3513" s="12"/>
      <c r="H3513" s="12"/>
      <c r="I3513" s="12"/>
      <c r="J3513" s="12"/>
      <c r="K3513" s="12"/>
      <c r="L3513" s="12"/>
      <c r="M3513" s="49"/>
      <c r="N3513" s="49"/>
      <c r="O3513" s="12"/>
      <c r="P3513" s="12"/>
      <c r="Q3513" s="12"/>
      <c r="R3513" s="12"/>
      <c r="S3513" s="12"/>
      <c r="T3513" s="12"/>
    </row>
    <row r="3514" spans="1:20" s="1" customFormat="1" x14ac:dyDescent="0.4">
      <c r="A3514" s="12"/>
      <c r="B3514" s="12"/>
      <c r="C3514" s="42"/>
      <c r="D3514" s="12"/>
      <c r="E3514" s="12"/>
      <c r="F3514" s="12"/>
      <c r="G3514" s="12"/>
      <c r="H3514" s="12"/>
      <c r="I3514" s="12"/>
      <c r="J3514" s="12"/>
      <c r="K3514" s="12"/>
      <c r="L3514" s="12"/>
      <c r="M3514" s="49"/>
      <c r="N3514" s="49"/>
      <c r="O3514" s="12"/>
      <c r="P3514" s="12"/>
      <c r="Q3514" s="12"/>
      <c r="R3514" s="12"/>
      <c r="S3514" s="12"/>
      <c r="T3514" s="12"/>
    </row>
    <row r="3515" spans="1:20" s="1" customFormat="1" x14ac:dyDescent="0.4">
      <c r="A3515" s="12"/>
      <c r="B3515" s="12"/>
      <c r="C3515" s="42"/>
      <c r="D3515" s="12"/>
      <c r="E3515" s="12"/>
      <c r="F3515" s="12"/>
      <c r="G3515" s="12"/>
      <c r="H3515" s="12"/>
      <c r="I3515" s="12"/>
      <c r="J3515" s="12"/>
      <c r="K3515" s="12"/>
      <c r="L3515" s="12"/>
      <c r="M3515" s="49"/>
      <c r="N3515" s="49"/>
      <c r="O3515" s="12"/>
      <c r="P3515" s="12"/>
      <c r="Q3515" s="12"/>
      <c r="R3515" s="12"/>
      <c r="S3515" s="12"/>
      <c r="T3515" s="12"/>
    </row>
    <row r="3516" spans="1:20" s="1" customFormat="1" x14ac:dyDescent="0.4">
      <c r="A3516" s="12"/>
      <c r="B3516" s="12"/>
      <c r="C3516" s="42"/>
      <c r="D3516" s="12"/>
      <c r="E3516" s="12"/>
      <c r="F3516" s="12"/>
      <c r="G3516" s="12"/>
      <c r="H3516" s="12"/>
      <c r="I3516" s="12"/>
      <c r="J3516" s="12"/>
      <c r="K3516" s="12"/>
      <c r="L3516" s="12"/>
      <c r="M3516" s="49"/>
      <c r="N3516" s="49"/>
      <c r="O3516" s="12"/>
      <c r="P3516" s="12"/>
      <c r="Q3516" s="12"/>
      <c r="R3516" s="12"/>
      <c r="S3516" s="12"/>
      <c r="T3516" s="12"/>
    </row>
    <row r="3517" spans="1:20" s="1" customFormat="1" x14ac:dyDescent="0.4">
      <c r="A3517" s="12"/>
      <c r="B3517" s="12"/>
      <c r="C3517" s="42"/>
      <c r="D3517" s="12"/>
      <c r="E3517" s="12"/>
      <c r="F3517" s="12"/>
      <c r="G3517" s="12"/>
      <c r="H3517" s="12"/>
      <c r="I3517" s="12"/>
      <c r="J3517" s="12"/>
      <c r="K3517" s="12"/>
      <c r="L3517" s="12"/>
      <c r="M3517" s="49"/>
      <c r="N3517" s="49"/>
      <c r="O3517" s="12"/>
      <c r="P3517" s="12"/>
      <c r="Q3517" s="12"/>
      <c r="R3517" s="12"/>
      <c r="S3517" s="12"/>
      <c r="T3517" s="12"/>
    </row>
    <row r="3518" spans="1:20" s="1" customFormat="1" x14ac:dyDescent="0.4">
      <c r="A3518" s="12"/>
      <c r="B3518" s="12"/>
      <c r="C3518" s="42"/>
      <c r="D3518" s="12"/>
      <c r="E3518" s="12"/>
      <c r="F3518" s="12"/>
      <c r="G3518" s="12"/>
      <c r="H3518" s="12"/>
      <c r="I3518" s="12"/>
      <c r="J3518" s="12"/>
      <c r="K3518" s="12"/>
      <c r="L3518" s="12"/>
      <c r="M3518" s="49"/>
      <c r="N3518" s="49"/>
      <c r="O3518" s="12"/>
      <c r="P3518" s="12"/>
      <c r="Q3518" s="12"/>
      <c r="R3518" s="12"/>
      <c r="S3518" s="12"/>
      <c r="T3518" s="12"/>
    </row>
    <row r="3519" spans="1:20" s="1" customFormat="1" x14ac:dyDescent="0.4">
      <c r="A3519" s="12"/>
      <c r="B3519" s="12"/>
      <c r="C3519" s="42"/>
      <c r="D3519" s="12"/>
      <c r="E3519" s="12"/>
      <c r="F3519" s="12"/>
      <c r="G3519" s="12"/>
      <c r="H3519" s="12"/>
      <c r="I3519" s="12"/>
      <c r="J3519" s="12"/>
      <c r="K3519" s="12"/>
      <c r="L3519" s="12"/>
      <c r="M3519" s="49"/>
      <c r="N3519" s="49"/>
      <c r="O3519" s="12"/>
      <c r="P3519" s="12"/>
      <c r="Q3519" s="12"/>
      <c r="R3519" s="12"/>
      <c r="S3519" s="12"/>
      <c r="T3519" s="12"/>
    </row>
    <row r="3520" spans="1:20" s="1" customFormat="1" x14ac:dyDescent="0.4">
      <c r="A3520" s="12"/>
      <c r="B3520" s="12"/>
      <c r="C3520" s="42"/>
      <c r="D3520" s="12"/>
      <c r="E3520" s="12"/>
      <c r="F3520" s="12"/>
      <c r="G3520" s="12"/>
      <c r="H3520" s="12"/>
      <c r="I3520" s="12"/>
      <c r="J3520" s="12"/>
      <c r="K3520" s="12"/>
      <c r="L3520" s="12"/>
      <c r="M3520" s="49"/>
      <c r="N3520" s="49"/>
      <c r="O3520" s="12"/>
      <c r="P3520" s="12"/>
      <c r="Q3520" s="12"/>
      <c r="R3520" s="12"/>
      <c r="S3520" s="12"/>
      <c r="T3520" s="12"/>
    </row>
    <row r="3521" spans="1:20" s="1" customFormat="1" x14ac:dyDescent="0.4">
      <c r="A3521" s="12"/>
      <c r="B3521" s="12"/>
      <c r="C3521" s="42"/>
      <c r="D3521" s="12"/>
      <c r="E3521" s="12"/>
      <c r="F3521" s="12"/>
      <c r="G3521" s="12"/>
      <c r="H3521" s="12"/>
      <c r="I3521" s="12"/>
      <c r="J3521" s="12"/>
      <c r="K3521" s="12"/>
      <c r="L3521" s="12"/>
      <c r="M3521" s="49"/>
      <c r="N3521" s="49"/>
      <c r="O3521" s="12"/>
      <c r="P3521" s="12"/>
      <c r="Q3521" s="12"/>
      <c r="R3521" s="12"/>
      <c r="S3521" s="12"/>
      <c r="T3521" s="12"/>
    </row>
    <row r="3522" spans="1:20" s="1" customFormat="1" x14ac:dyDescent="0.4">
      <c r="A3522" s="12"/>
      <c r="B3522" s="12"/>
      <c r="C3522" s="42"/>
      <c r="D3522" s="12"/>
      <c r="E3522" s="12"/>
      <c r="F3522" s="12"/>
      <c r="G3522" s="12"/>
      <c r="H3522" s="12"/>
      <c r="I3522" s="12"/>
      <c r="J3522" s="12"/>
      <c r="K3522" s="12"/>
      <c r="L3522" s="12"/>
      <c r="M3522" s="49"/>
      <c r="N3522" s="49"/>
      <c r="O3522" s="12"/>
      <c r="P3522" s="12"/>
      <c r="Q3522" s="12"/>
      <c r="R3522" s="12"/>
      <c r="S3522" s="12"/>
      <c r="T3522" s="12"/>
    </row>
    <row r="3523" spans="1:20" s="1" customFormat="1" x14ac:dyDescent="0.4">
      <c r="A3523" s="12"/>
      <c r="B3523" s="12"/>
      <c r="C3523" s="42"/>
      <c r="D3523" s="12"/>
      <c r="E3523" s="12"/>
      <c r="F3523" s="12"/>
      <c r="G3523" s="12"/>
      <c r="H3523" s="12"/>
      <c r="I3523" s="12"/>
      <c r="J3523" s="12"/>
      <c r="K3523" s="12"/>
      <c r="L3523" s="12"/>
      <c r="M3523" s="49"/>
      <c r="N3523" s="49"/>
      <c r="O3523" s="12"/>
      <c r="P3523" s="12"/>
      <c r="Q3523" s="12"/>
      <c r="R3523" s="12"/>
      <c r="S3523" s="12"/>
      <c r="T3523" s="12"/>
    </row>
    <row r="3524" spans="1:20" s="1" customFormat="1" x14ac:dyDescent="0.4">
      <c r="A3524" s="12"/>
      <c r="B3524" s="12"/>
      <c r="C3524" s="42"/>
      <c r="D3524" s="12"/>
      <c r="E3524" s="12"/>
      <c r="F3524" s="12"/>
      <c r="G3524" s="12"/>
      <c r="H3524" s="12"/>
      <c r="I3524" s="12"/>
      <c r="J3524" s="12"/>
      <c r="K3524" s="12"/>
      <c r="L3524" s="12"/>
      <c r="M3524" s="49"/>
      <c r="N3524" s="49"/>
      <c r="O3524" s="12"/>
      <c r="P3524" s="12"/>
      <c r="Q3524" s="12"/>
      <c r="R3524" s="12"/>
      <c r="S3524" s="12"/>
      <c r="T3524" s="12"/>
    </row>
    <row r="3525" spans="1:20" s="1" customFormat="1" x14ac:dyDescent="0.4">
      <c r="A3525" s="12"/>
      <c r="B3525" s="12"/>
      <c r="C3525" s="42"/>
      <c r="D3525" s="12"/>
      <c r="E3525" s="12"/>
      <c r="F3525" s="12"/>
      <c r="G3525" s="12"/>
      <c r="H3525" s="12"/>
      <c r="I3525" s="12"/>
      <c r="J3525" s="12"/>
      <c r="K3525" s="12"/>
      <c r="L3525" s="12"/>
      <c r="M3525" s="49"/>
      <c r="N3525" s="49"/>
      <c r="O3525" s="12"/>
      <c r="P3525" s="12"/>
      <c r="Q3525" s="12"/>
      <c r="R3525" s="12"/>
      <c r="S3525" s="12"/>
      <c r="T3525" s="12"/>
    </row>
    <row r="3526" spans="1:20" s="1" customFormat="1" x14ac:dyDescent="0.4">
      <c r="A3526" s="12"/>
      <c r="B3526" s="12"/>
      <c r="C3526" s="42"/>
      <c r="D3526" s="12"/>
      <c r="E3526" s="12"/>
      <c r="F3526" s="12"/>
      <c r="G3526" s="12"/>
      <c r="H3526" s="12"/>
      <c r="I3526" s="12"/>
      <c r="J3526" s="12"/>
      <c r="K3526" s="12"/>
      <c r="L3526" s="12"/>
      <c r="M3526" s="49"/>
      <c r="N3526" s="49"/>
      <c r="O3526" s="12"/>
      <c r="P3526" s="12"/>
      <c r="Q3526" s="12"/>
      <c r="R3526" s="12"/>
      <c r="S3526" s="12"/>
      <c r="T3526" s="12"/>
    </row>
    <row r="3527" spans="1:20" s="1" customFormat="1" x14ac:dyDescent="0.4">
      <c r="A3527" s="12"/>
      <c r="B3527" s="12"/>
      <c r="C3527" s="42"/>
      <c r="D3527" s="12"/>
      <c r="E3527" s="12"/>
      <c r="F3527" s="12"/>
      <c r="G3527" s="12"/>
      <c r="H3527" s="12"/>
      <c r="I3527" s="12"/>
      <c r="J3527" s="12"/>
      <c r="K3527" s="12"/>
      <c r="L3527" s="12"/>
      <c r="M3527" s="49"/>
      <c r="N3527" s="49"/>
      <c r="O3527" s="12"/>
      <c r="P3527" s="12"/>
      <c r="Q3527" s="12"/>
      <c r="R3527" s="12"/>
      <c r="S3527" s="12"/>
      <c r="T3527" s="12"/>
    </row>
    <row r="3528" spans="1:20" s="1" customFormat="1" x14ac:dyDescent="0.4">
      <c r="A3528" s="12"/>
      <c r="B3528" s="12"/>
      <c r="C3528" s="42"/>
      <c r="D3528" s="12"/>
      <c r="E3528" s="12"/>
      <c r="F3528" s="12"/>
      <c r="G3528" s="12"/>
      <c r="H3528" s="12"/>
      <c r="I3528" s="12"/>
      <c r="J3528" s="12"/>
      <c r="K3528" s="12"/>
      <c r="L3528" s="12"/>
      <c r="M3528" s="49"/>
      <c r="N3528" s="49"/>
      <c r="O3528" s="12"/>
      <c r="P3528" s="12"/>
      <c r="Q3528" s="12"/>
      <c r="R3528" s="12"/>
      <c r="S3528" s="12"/>
      <c r="T3528" s="12"/>
    </row>
    <row r="3529" spans="1:20" s="1" customFormat="1" x14ac:dyDescent="0.4">
      <c r="A3529" s="12"/>
      <c r="B3529" s="12"/>
      <c r="C3529" s="42"/>
      <c r="D3529" s="12"/>
      <c r="E3529" s="12"/>
      <c r="F3529" s="12"/>
      <c r="G3529" s="12"/>
      <c r="H3529" s="12"/>
      <c r="I3529" s="12"/>
      <c r="J3529" s="12"/>
      <c r="K3529" s="12"/>
      <c r="L3529" s="12"/>
      <c r="M3529" s="49"/>
      <c r="N3529" s="49"/>
      <c r="O3529" s="12"/>
      <c r="P3529" s="12"/>
      <c r="Q3529" s="12"/>
      <c r="R3529" s="12"/>
      <c r="S3529" s="12"/>
      <c r="T3529" s="12"/>
    </row>
    <row r="3530" spans="1:20" s="1" customFormat="1" x14ac:dyDescent="0.4">
      <c r="A3530" s="12"/>
      <c r="B3530" s="12"/>
      <c r="C3530" s="42"/>
      <c r="D3530" s="12"/>
      <c r="E3530" s="12"/>
      <c r="F3530" s="12"/>
      <c r="G3530" s="12"/>
      <c r="H3530" s="12"/>
      <c r="I3530" s="12"/>
      <c r="J3530" s="12"/>
      <c r="K3530" s="12"/>
      <c r="L3530" s="12"/>
      <c r="M3530" s="49"/>
      <c r="N3530" s="49"/>
      <c r="O3530" s="12"/>
      <c r="P3530" s="12"/>
      <c r="Q3530" s="12"/>
      <c r="R3530" s="12"/>
      <c r="S3530" s="12"/>
      <c r="T3530" s="12"/>
    </row>
    <row r="3531" spans="1:20" s="1" customFormat="1" x14ac:dyDescent="0.4">
      <c r="A3531" s="12"/>
      <c r="B3531" s="12"/>
      <c r="C3531" s="42"/>
      <c r="D3531" s="12"/>
      <c r="E3531" s="12"/>
      <c r="F3531" s="12"/>
      <c r="G3531" s="12"/>
      <c r="H3531" s="12"/>
      <c r="I3531" s="12"/>
      <c r="J3531" s="12"/>
      <c r="K3531" s="12"/>
      <c r="L3531" s="12"/>
      <c r="M3531" s="49"/>
      <c r="N3531" s="49"/>
      <c r="O3531" s="12"/>
      <c r="P3531" s="12"/>
      <c r="Q3531" s="12"/>
      <c r="R3531" s="12"/>
      <c r="S3531" s="12"/>
      <c r="T3531" s="12"/>
    </row>
    <row r="3532" spans="1:20" s="1" customFormat="1" x14ac:dyDescent="0.4">
      <c r="A3532" s="12"/>
      <c r="B3532" s="12"/>
      <c r="C3532" s="42"/>
      <c r="D3532" s="12"/>
      <c r="E3532" s="12"/>
      <c r="F3532" s="12"/>
      <c r="G3532" s="12"/>
      <c r="H3532" s="12"/>
      <c r="I3532" s="12"/>
      <c r="J3532" s="12"/>
      <c r="K3532" s="12"/>
      <c r="L3532" s="12"/>
      <c r="M3532" s="49"/>
      <c r="N3532" s="49"/>
      <c r="O3532" s="12"/>
      <c r="P3532" s="12"/>
      <c r="Q3532" s="12"/>
      <c r="R3532" s="12"/>
      <c r="S3532" s="12"/>
      <c r="T3532" s="12"/>
    </row>
    <row r="3533" spans="1:20" s="1" customFormat="1" x14ac:dyDescent="0.4">
      <c r="A3533" s="12"/>
      <c r="B3533" s="12"/>
      <c r="C3533" s="42"/>
      <c r="D3533" s="12"/>
      <c r="E3533" s="12"/>
      <c r="F3533" s="12"/>
      <c r="G3533" s="12"/>
      <c r="H3533" s="12"/>
      <c r="I3533" s="12"/>
      <c r="J3533" s="12"/>
      <c r="K3533" s="12"/>
      <c r="L3533" s="12"/>
      <c r="M3533" s="49"/>
      <c r="N3533" s="49"/>
      <c r="O3533" s="12"/>
      <c r="P3533" s="12"/>
      <c r="Q3533" s="12"/>
      <c r="R3533" s="12"/>
      <c r="S3533" s="12"/>
      <c r="T3533" s="12"/>
    </row>
    <row r="3534" spans="1:20" s="1" customFormat="1" x14ac:dyDescent="0.4">
      <c r="A3534" s="12"/>
      <c r="B3534" s="12"/>
      <c r="C3534" s="42"/>
      <c r="D3534" s="12"/>
      <c r="E3534" s="12"/>
      <c r="F3534" s="12"/>
      <c r="G3534" s="12"/>
      <c r="H3534" s="12"/>
      <c r="I3534" s="12"/>
      <c r="J3534" s="12"/>
      <c r="K3534" s="12"/>
      <c r="L3534" s="12"/>
      <c r="M3534" s="49"/>
      <c r="N3534" s="49"/>
      <c r="O3534" s="12"/>
      <c r="P3534" s="12"/>
      <c r="Q3534" s="12"/>
      <c r="R3534" s="12"/>
      <c r="S3534" s="12"/>
      <c r="T3534" s="12"/>
    </row>
    <row r="3535" spans="1:20" s="1" customFormat="1" x14ac:dyDescent="0.4">
      <c r="A3535" s="12"/>
      <c r="B3535" s="12"/>
      <c r="C3535" s="42"/>
      <c r="D3535" s="12"/>
      <c r="E3535" s="12"/>
      <c r="F3535" s="12"/>
      <c r="G3535" s="12"/>
      <c r="H3535" s="12"/>
      <c r="I3535" s="12"/>
      <c r="J3535" s="12"/>
      <c r="K3535" s="12"/>
      <c r="L3535" s="12"/>
      <c r="M3535" s="49"/>
      <c r="N3535" s="49"/>
      <c r="O3535" s="12"/>
      <c r="P3535" s="12"/>
      <c r="Q3535" s="12"/>
      <c r="R3535" s="12"/>
      <c r="S3535" s="12"/>
      <c r="T3535" s="12"/>
    </row>
    <row r="3536" spans="1:20" s="1" customFormat="1" x14ac:dyDescent="0.4">
      <c r="A3536" s="12"/>
      <c r="B3536" s="12"/>
      <c r="C3536" s="42"/>
      <c r="D3536" s="12"/>
      <c r="E3536" s="12"/>
      <c r="F3536" s="12"/>
      <c r="G3536" s="12"/>
      <c r="H3536" s="12"/>
      <c r="I3536" s="12"/>
      <c r="J3536" s="12"/>
      <c r="K3536" s="12"/>
      <c r="L3536" s="12"/>
      <c r="M3536" s="49"/>
      <c r="N3536" s="49"/>
      <c r="O3536" s="12"/>
      <c r="P3536" s="12"/>
      <c r="Q3536" s="12"/>
      <c r="R3536" s="12"/>
      <c r="S3536" s="12"/>
      <c r="T3536" s="12"/>
    </row>
    <row r="3537" spans="1:20" s="1" customFormat="1" x14ac:dyDescent="0.4">
      <c r="A3537" s="12"/>
      <c r="B3537" s="12"/>
      <c r="C3537" s="42"/>
      <c r="D3537" s="12"/>
      <c r="E3537" s="12"/>
      <c r="F3537" s="12"/>
      <c r="G3537" s="12"/>
      <c r="H3537" s="12"/>
      <c r="I3537" s="12"/>
      <c r="J3537" s="12"/>
      <c r="K3537" s="12"/>
      <c r="L3537" s="12"/>
      <c r="M3537" s="49"/>
      <c r="N3537" s="49"/>
      <c r="O3537" s="12"/>
      <c r="P3537" s="12"/>
      <c r="Q3537" s="12"/>
      <c r="R3537" s="12"/>
      <c r="S3537" s="12"/>
      <c r="T3537" s="12"/>
    </row>
    <row r="3538" spans="1:20" s="1" customFormat="1" x14ac:dyDescent="0.4">
      <c r="A3538" s="12"/>
      <c r="B3538" s="12"/>
      <c r="C3538" s="42"/>
      <c r="D3538" s="12"/>
      <c r="E3538" s="12"/>
      <c r="F3538" s="12"/>
      <c r="G3538" s="12"/>
      <c r="H3538" s="12"/>
      <c r="I3538" s="12"/>
      <c r="J3538" s="12"/>
      <c r="K3538" s="12"/>
      <c r="L3538" s="12"/>
      <c r="M3538" s="49"/>
      <c r="N3538" s="49"/>
      <c r="O3538" s="12"/>
      <c r="P3538" s="12"/>
      <c r="Q3538" s="12"/>
      <c r="R3538" s="12"/>
      <c r="S3538" s="12"/>
      <c r="T3538" s="12"/>
    </row>
    <row r="3539" spans="1:20" s="1" customFormat="1" x14ac:dyDescent="0.4">
      <c r="A3539" s="12"/>
      <c r="B3539" s="12"/>
      <c r="C3539" s="42"/>
      <c r="D3539" s="12"/>
      <c r="E3539" s="12"/>
      <c r="F3539" s="12"/>
      <c r="G3539" s="12"/>
      <c r="H3539" s="12"/>
      <c r="I3539" s="12"/>
      <c r="J3539" s="12"/>
      <c r="K3539" s="12"/>
      <c r="L3539" s="12"/>
      <c r="M3539" s="49"/>
      <c r="N3539" s="49"/>
      <c r="O3539" s="12"/>
      <c r="P3539" s="12"/>
      <c r="Q3539" s="12"/>
      <c r="R3539" s="12"/>
      <c r="S3539" s="12"/>
      <c r="T3539" s="12"/>
    </row>
    <row r="3540" spans="1:20" s="1" customFormat="1" x14ac:dyDescent="0.4">
      <c r="A3540" s="12"/>
      <c r="B3540" s="12"/>
      <c r="C3540" s="42"/>
      <c r="D3540" s="12"/>
      <c r="E3540" s="12"/>
      <c r="F3540" s="12"/>
      <c r="G3540" s="12"/>
      <c r="H3540" s="12"/>
      <c r="I3540" s="12"/>
      <c r="J3540" s="12"/>
      <c r="K3540" s="12"/>
      <c r="L3540" s="12"/>
      <c r="M3540" s="49"/>
      <c r="N3540" s="49"/>
      <c r="O3540" s="12"/>
      <c r="P3540" s="12"/>
      <c r="Q3540" s="12"/>
      <c r="R3540" s="12"/>
      <c r="S3540" s="12"/>
      <c r="T3540" s="12"/>
    </row>
    <row r="3541" spans="1:20" s="1" customFormat="1" x14ac:dyDescent="0.4">
      <c r="A3541" s="12"/>
      <c r="B3541" s="12"/>
      <c r="C3541" s="42"/>
      <c r="D3541" s="12"/>
      <c r="E3541" s="12"/>
      <c r="F3541" s="12"/>
      <c r="G3541" s="12"/>
      <c r="H3541" s="12"/>
      <c r="I3541" s="12"/>
      <c r="J3541" s="12"/>
      <c r="K3541" s="12"/>
      <c r="L3541" s="12"/>
      <c r="M3541" s="49"/>
      <c r="N3541" s="49"/>
      <c r="O3541" s="12"/>
      <c r="P3541" s="12"/>
      <c r="Q3541" s="12"/>
      <c r="R3541" s="12"/>
      <c r="S3541" s="12"/>
      <c r="T3541" s="12"/>
    </row>
    <row r="3542" spans="1:20" s="1" customFormat="1" x14ac:dyDescent="0.4">
      <c r="A3542" s="12"/>
      <c r="B3542" s="12"/>
      <c r="C3542" s="42"/>
      <c r="D3542" s="12"/>
      <c r="E3542" s="12"/>
      <c r="F3542" s="12"/>
      <c r="G3542" s="12"/>
      <c r="H3542" s="12"/>
      <c r="I3542" s="12"/>
      <c r="J3542" s="12"/>
      <c r="K3542" s="12"/>
      <c r="L3542" s="12"/>
      <c r="M3542" s="49"/>
      <c r="N3542" s="49"/>
      <c r="O3542" s="12"/>
      <c r="P3542" s="12"/>
      <c r="Q3542" s="12"/>
      <c r="R3542" s="12"/>
      <c r="S3542" s="12"/>
      <c r="T3542" s="12"/>
    </row>
    <row r="3543" spans="1:20" s="1" customFormat="1" x14ac:dyDescent="0.4">
      <c r="A3543" s="12"/>
      <c r="B3543" s="12"/>
      <c r="C3543" s="42"/>
      <c r="D3543" s="12"/>
      <c r="E3543" s="12"/>
      <c r="F3543" s="12"/>
      <c r="G3543" s="12"/>
      <c r="H3543" s="12"/>
      <c r="I3543" s="12"/>
      <c r="J3543" s="12"/>
      <c r="K3543" s="12"/>
      <c r="L3543" s="12"/>
      <c r="M3543" s="49"/>
      <c r="N3543" s="49"/>
      <c r="O3543" s="12"/>
      <c r="P3543" s="12"/>
      <c r="Q3543" s="12"/>
      <c r="R3543" s="12"/>
      <c r="S3543" s="12"/>
      <c r="T3543" s="12"/>
    </row>
    <row r="3544" spans="1:20" s="1" customFormat="1" x14ac:dyDescent="0.4">
      <c r="A3544" s="12"/>
      <c r="B3544" s="12"/>
      <c r="C3544" s="42"/>
      <c r="D3544" s="12"/>
      <c r="E3544" s="12"/>
      <c r="F3544" s="12"/>
      <c r="G3544" s="12"/>
      <c r="H3544" s="12"/>
      <c r="I3544" s="12"/>
      <c r="J3544" s="12"/>
      <c r="K3544" s="12"/>
      <c r="L3544" s="12"/>
      <c r="M3544" s="49"/>
      <c r="N3544" s="49"/>
      <c r="O3544" s="12"/>
      <c r="P3544" s="12"/>
      <c r="Q3544" s="12"/>
      <c r="R3544" s="12"/>
      <c r="S3544" s="12"/>
      <c r="T3544" s="12"/>
    </row>
    <row r="3545" spans="1:20" s="1" customFormat="1" x14ac:dyDescent="0.4">
      <c r="A3545" s="12"/>
      <c r="B3545" s="12"/>
      <c r="C3545" s="42"/>
      <c r="D3545" s="12"/>
      <c r="E3545" s="12"/>
      <c r="F3545" s="12"/>
      <c r="G3545" s="12"/>
      <c r="H3545" s="12"/>
      <c r="I3545" s="12"/>
      <c r="J3545" s="12"/>
      <c r="K3545" s="12"/>
      <c r="L3545" s="12"/>
      <c r="M3545" s="49"/>
      <c r="N3545" s="49"/>
      <c r="O3545" s="12"/>
      <c r="P3545" s="12"/>
      <c r="Q3545" s="12"/>
      <c r="R3545" s="12"/>
      <c r="S3545" s="12"/>
      <c r="T3545" s="12"/>
    </row>
    <row r="3546" spans="1:20" s="1" customFormat="1" x14ac:dyDescent="0.4">
      <c r="A3546" s="12"/>
      <c r="B3546" s="12"/>
      <c r="C3546" s="42"/>
      <c r="D3546" s="12"/>
      <c r="E3546" s="12"/>
      <c r="F3546" s="12"/>
      <c r="G3546" s="12"/>
      <c r="H3546" s="12"/>
      <c r="I3546" s="12"/>
      <c r="J3546" s="12"/>
      <c r="K3546" s="12"/>
      <c r="L3546" s="12"/>
      <c r="M3546" s="49"/>
      <c r="N3546" s="49"/>
      <c r="O3546" s="12"/>
      <c r="P3546" s="12"/>
      <c r="Q3546" s="12"/>
      <c r="R3546" s="12"/>
      <c r="S3546" s="12"/>
      <c r="T3546" s="12"/>
    </row>
    <row r="3547" spans="1:20" s="1" customFormat="1" x14ac:dyDescent="0.4">
      <c r="A3547" s="12"/>
      <c r="B3547" s="12"/>
      <c r="C3547" s="42"/>
      <c r="D3547" s="12"/>
      <c r="E3547" s="12"/>
      <c r="F3547" s="12"/>
      <c r="G3547" s="12"/>
      <c r="H3547" s="12"/>
      <c r="I3547" s="12"/>
      <c r="J3547" s="12"/>
      <c r="K3547" s="12"/>
      <c r="L3547" s="12"/>
      <c r="M3547" s="49"/>
      <c r="N3547" s="49"/>
      <c r="O3547" s="12"/>
      <c r="P3547" s="12"/>
      <c r="Q3547" s="12"/>
      <c r="R3547" s="12"/>
      <c r="S3547" s="12"/>
      <c r="T3547" s="12"/>
    </row>
    <row r="3548" spans="1:20" s="1" customFormat="1" x14ac:dyDescent="0.4">
      <c r="A3548" s="12"/>
      <c r="B3548" s="12"/>
      <c r="C3548" s="42"/>
      <c r="D3548" s="12"/>
      <c r="E3548" s="12"/>
      <c r="F3548" s="12"/>
      <c r="G3548" s="12"/>
      <c r="H3548" s="12"/>
      <c r="I3548" s="12"/>
      <c r="J3548" s="12"/>
      <c r="K3548" s="12"/>
      <c r="L3548" s="12"/>
      <c r="M3548" s="49"/>
      <c r="N3548" s="49"/>
      <c r="O3548" s="12"/>
      <c r="P3548" s="12"/>
      <c r="Q3548" s="12"/>
      <c r="R3548" s="12"/>
      <c r="S3548" s="12"/>
      <c r="T3548" s="12"/>
    </row>
    <row r="3549" spans="1:20" s="1" customFormat="1" x14ac:dyDescent="0.4">
      <c r="A3549" s="12"/>
      <c r="B3549" s="12"/>
      <c r="C3549" s="42"/>
      <c r="D3549" s="12"/>
      <c r="E3549" s="12"/>
      <c r="F3549" s="12"/>
      <c r="G3549" s="12"/>
      <c r="H3549" s="12"/>
      <c r="I3549" s="12"/>
      <c r="J3549" s="12"/>
      <c r="K3549" s="12"/>
      <c r="L3549" s="12"/>
      <c r="M3549" s="49"/>
      <c r="N3549" s="49"/>
      <c r="O3549" s="12"/>
      <c r="P3549" s="12"/>
      <c r="Q3549" s="12"/>
      <c r="R3549" s="12"/>
      <c r="S3549" s="12"/>
      <c r="T3549" s="12"/>
    </row>
    <row r="3550" spans="1:20" s="1" customFormat="1" x14ac:dyDescent="0.4">
      <c r="A3550" s="12"/>
      <c r="B3550" s="12"/>
      <c r="C3550" s="42"/>
      <c r="D3550" s="12"/>
      <c r="E3550" s="12"/>
      <c r="F3550" s="12"/>
      <c r="G3550" s="12"/>
      <c r="H3550" s="12"/>
      <c r="I3550" s="12"/>
      <c r="J3550" s="12"/>
      <c r="K3550" s="12"/>
      <c r="L3550" s="12"/>
      <c r="M3550" s="49"/>
      <c r="N3550" s="49"/>
      <c r="O3550" s="12"/>
      <c r="P3550" s="12"/>
      <c r="Q3550" s="12"/>
      <c r="R3550" s="12"/>
      <c r="S3550" s="12"/>
      <c r="T3550" s="12"/>
    </row>
    <row r="3551" spans="1:20" s="1" customFormat="1" x14ac:dyDescent="0.4">
      <c r="A3551" s="12"/>
      <c r="B3551" s="12"/>
      <c r="C3551" s="42"/>
      <c r="D3551" s="12"/>
      <c r="E3551" s="12"/>
      <c r="F3551" s="12"/>
      <c r="G3551" s="12"/>
      <c r="H3551" s="12"/>
      <c r="I3551" s="12"/>
      <c r="J3551" s="12"/>
      <c r="K3551" s="12"/>
      <c r="L3551" s="12"/>
      <c r="M3551" s="49"/>
      <c r="N3551" s="49"/>
      <c r="O3551" s="12"/>
      <c r="P3551" s="12"/>
      <c r="Q3551" s="12"/>
      <c r="R3551" s="12"/>
      <c r="S3551" s="12"/>
      <c r="T3551" s="12"/>
    </row>
    <row r="3552" spans="1:20" s="1" customFormat="1" x14ac:dyDescent="0.4">
      <c r="A3552" s="12"/>
      <c r="B3552" s="12"/>
      <c r="C3552" s="42"/>
      <c r="D3552" s="12"/>
      <c r="E3552" s="12"/>
      <c r="F3552" s="12"/>
      <c r="G3552" s="12"/>
      <c r="H3552" s="12"/>
      <c r="I3552" s="12"/>
      <c r="J3552" s="12"/>
      <c r="K3552" s="12"/>
      <c r="L3552" s="12"/>
      <c r="M3552" s="49"/>
      <c r="N3552" s="49"/>
      <c r="O3552" s="12"/>
      <c r="P3552" s="12"/>
      <c r="Q3552" s="12"/>
      <c r="R3552" s="12"/>
      <c r="S3552" s="12"/>
      <c r="T3552" s="12"/>
    </row>
    <row r="3553" spans="1:20" s="1" customFormat="1" x14ac:dyDescent="0.4">
      <c r="A3553" s="12"/>
      <c r="B3553" s="12"/>
      <c r="C3553" s="42"/>
      <c r="D3553" s="12"/>
      <c r="E3553" s="12"/>
      <c r="F3553" s="12"/>
      <c r="G3553" s="12"/>
      <c r="H3553" s="12"/>
      <c r="I3553" s="12"/>
      <c r="J3553" s="12"/>
      <c r="K3553" s="12"/>
      <c r="L3553" s="12"/>
      <c r="M3553" s="49"/>
      <c r="N3553" s="49"/>
      <c r="O3553" s="12"/>
      <c r="P3553" s="12"/>
      <c r="Q3553" s="12"/>
      <c r="R3553" s="12"/>
      <c r="S3553" s="12"/>
      <c r="T3553" s="12"/>
    </row>
    <row r="3554" spans="1:20" s="1" customFormat="1" x14ac:dyDescent="0.4">
      <c r="A3554" s="12"/>
      <c r="B3554" s="12"/>
      <c r="C3554" s="42"/>
      <c r="D3554" s="12"/>
      <c r="E3554" s="12"/>
      <c r="F3554" s="12"/>
      <c r="G3554" s="12"/>
      <c r="H3554" s="12"/>
      <c r="I3554" s="12"/>
      <c r="J3554" s="12"/>
      <c r="K3554" s="12"/>
      <c r="L3554" s="12"/>
      <c r="M3554" s="49"/>
      <c r="N3554" s="49"/>
      <c r="O3554" s="12"/>
      <c r="P3554" s="12"/>
      <c r="Q3554" s="12"/>
      <c r="R3554" s="12"/>
      <c r="S3554" s="12"/>
      <c r="T3554" s="12"/>
    </row>
    <row r="3555" spans="1:20" s="1" customFormat="1" x14ac:dyDescent="0.4">
      <c r="A3555" s="12"/>
      <c r="B3555" s="12"/>
      <c r="C3555" s="42"/>
      <c r="D3555" s="12"/>
      <c r="E3555" s="12"/>
      <c r="F3555" s="12"/>
      <c r="G3555" s="12"/>
      <c r="H3555" s="12"/>
      <c r="I3555" s="12"/>
      <c r="J3555" s="12"/>
      <c r="K3555" s="12"/>
      <c r="L3555" s="12"/>
      <c r="M3555" s="49"/>
      <c r="N3555" s="49"/>
      <c r="O3555" s="12"/>
      <c r="P3555" s="12"/>
      <c r="Q3555" s="12"/>
      <c r="R3555" s="12"/>
      <c r="S3555" s="12"/>
      <c r="T3555" s="12"/>
    </row>
    <row r="3556" spans="1:20" s="1" customFormat="1" x14ac:dyDescent="0.4">
      <c r="A3556" s="12"/>
      <c r="B3556" s="12"/>
      <c r="C3556" s="42"/>
      <c r="D3556" s="12"/>
      <c r="E3556" s="12"/>
      <c r="F3556" s="12"/>
      <c r="G3556" s="12"/>
      <c r="H3556" s="12"/>
      <c r="I3556" s="12"/>
      <c r="J3556" s="12"/>
      <c r="K3556" s="12"/>
      <c r="L3556" s="12"/>
      <c r="M3556" s="49"/>
      <c r="N3556" s="49"/>
      <c r="O3556" s="12"/>
      <c r="P3556" s="12"/>
      <c r="Q3556" s="12"/>
      <c r="R3556" s="12"/>
      <c r="S3556" s="12"/>
      <c r="T3556" s="12"/>
    </row>
    <row r="3557" spans="1:20" s="1" customFormat="1" x14ac:dyDescent="0.4">
      <c r="A3557" s="12"/>
      <c r="B3557" s="12"/>
      <c r="C3557" s="42"/>
      <c r="D3557" s="12"/>
      <c r="E3557" s="12"/>
      <c r="F3557" s="12"/>
      <c r="G3557" s="12"/>
      <c r="H3557" s="12"/>
      <c r="I3557" s="12"/>
      <c r="J3557" s="12"/>
      <c r="K3557" s="12"/>
      <c r="L3557" s="12"/>
      <c r="M3557" s="49"/>
      <c r="N3557" s="49"/>
      <c r="O3557" s="12"/>
      <c r="P3557" s="12"/>
      <c r="Q3557" s="12"/>
      <c r="R3557" s="12"/>
      <c r="S3557" s="12"/>
      <c r="T3557" s="12"/>
    </row>
    <row r="3558" spans="1:20" s="1" customFormat="1" x14ac:dyDescent="0.4">
      <c r="A3558" s="12"/>
      <c r="B3558" s="12"/>
      <c r="C3558" s="42"/>
      <c r="D3558" s="12"/>
      <c r="E3558" s="12"/>
      <c r="F3558" s="12"/>
      <c r="G3558" s="12"/>
      <c r="H3558" s="12"/>
      <c r="I3558" s="12"/>
      <c r="J3558" s="12"/>
      <c r="K3558" s="12"/>
      <c r="L3558" s="12"/>
      <c r="M3558" s="49"/>
      <c r="N3558" s="49"/>
      <c r="O3558" s="12"/>
      <c r="P3558" s="12"/>
      <c r="Q3558" s="12"/>
      <c r="R3558" s="12"/>
      <c r="S3558" s="12"/>
      <c r="T3558" s="12"/>
    </row>
    <row r="3559" spans="1:20" s="1" customFormat="1" x14ac:dyDescent="0.4">
      <c r="A3559" s="12"/>
      <c r="B3559" s="12"/>
      <c r="C3559" s="42"/>
      <c r="D3559" s="12"/>
      <c r="E3559" s="12"/>
      <c r="F3559" s="12"/>
      <c r="G3559" s="12"/>
      <c r="H3559" s="12"/>
      <c r="I3559" s="12"/>
      <c r="J3559" s="12"/>
      <c r="K3559" s="12"/>
      <c r="L3559" s="12"/>
      <c r="M3559" s="49"/>
      <c r="N3559" s="49"/>
      <c r="O3559" s="12"/>
      <c r="P3559" s="12"/>
      <c r="Q3559" s="12"/>
      <c r="R3559" s="12"/>
      <c r="S3559" s="12"/>
      <c r="T3559" s="12"/>
    </row>
    <row r="3560" spans="1:20" s="1" customFormat="1" x14ac:dyDescent="0.4">
      <c r="A3560" s="12"/>
      <c r="B3560" s="12"/>
      <c r="C3560" s="42"/>
      <c r="D3560" s="12"/>
      <c r="E3560" s="12"/>
      <c r="F3560" s="12"/>
      <c r="G3560" s="12"/>
      <c r="H3560" s="12"/>
      <c r="I3560" s="12"/>
      <c r="J3560" s="12"/>
      <c r="K3560" s="12"/>
      <c r="L3560" s="12"/>
      <c r="M3560" s="49"/>
      <c r="N3560" s="49"/>
      <c r="O3560" s="12"/>
      <c r="P3560" s="12"/>
      <c r="Q3560" s="12"/>
      <c r="R3560" s="12"/>
      <c r="S3560" s="12"/>
      <c r="T3560" s="12"/>
    </row>
    <row r="3561" spans="1:20" s="1" customFormat="1" x14ac:dyDescent="0.4">
      <c r="A3561" s="12"/>
      <c r="B3561" s="12"/>
      <c r="C3561" s="42"/>
      <c r="D3561" s="12"/>
      <c r="E3561" s="12"/>
      <c r="F3561" s="12"/>
      <c r="G3561" s="12"/>
      <c r="H3561" s="12"/>
      <c r="I3561" s="12"/>
      <c r="J3561" s="12"/>
      <c r="K3561" s="12"/>
      <c r="L3561" s="12"/>
      <c r="M3561" s="49"/>
      <c r="N3561" s="49"/>
      <c r="O3561" s="12"/>
      <c r="P3561" s="12"/>
      <c r="Q3561" s="12"/>
      <c r="R3561" s="12"/>
      <c r="S3561" s="12"/>
      <c r="T3561" s="12"/>
    </row>
    <row r="3562" spans="1:20" s="1" customFormat="1" x14ac:dyDescent="0.4">
      <c r="A3562" s="12"/>
      <c r="B3562" s="12"/>
      <c r="C3562" s="42"/>
      <c r="D3562" s="12"/>
      <c r="E3562" s="12"/>
      <c r="F3562" s="12"/>
      <c r="G3562" s="12"/>
      <c r="H3562" s="12"/>
      <c r="I3562" s="12"/>
      <c r="J3562" s="12"/>
      <c r="K3562" s="12"/>
      <c r="L3562" s="12"/>
      <c r="M3562" s="49"/>
      <c r="N3562" s="49"/>
      <c r="O3562" s="12"/>
      <c r="P3562" s="12"/>
      <c r="Q3562" s="12"/>
      <c r="R3562" s="12"/>
      <c r="S3562" s="12"/>
      <c r="T3562" s="12"/>
    </row>
    <row r="3563" spans="1:20" s="1" customFormat="1" x14ac:dyDescent="0.4">
      <c r="A3563" s="12"/>
      <c r="B3563" s="12"/>
      <c r="C3563" s="42"/>
      <c r="D3563" s="12"/>
      <c r="E3563" s="12"/>
      <c r="F3563" s="12"/>
      <c r="G3563" s="12"/>
      <c r="H3563" s="12"/>
      <c r="I3563" s="12"/>
      <c r="J3563" s="12"/>
      <c r="K3563" s="12"/>
      <c r="L3563" s="12"/>
      <c r="M3563" s="49"/>
      <c r="N3563" s="49"/>
      <c r="O3563" s="12"/>
      <c r="P3563" s="12"/>
      <c r="Q3563" s="12"/>
      <c r="R3563" s="12"/>
      <c r="S3563" s="12"/>
      <c r="T3563" s="12"/>
    </row>
    <row r="3564" spans="1:20" s="1" customFormat="1" x14ac:dyDescent="0.4">
      <c r="A3564" s="12"/>
      <c r="B3564" s="12"/>
      <c r="C3564" s="42"/>
      <c r="D3564" s="12"/>
      <c r="E3564" s="12"/>
      <c r="F3564" s="12"/>
      <c r="G3564" s="12"/>
      <c r="H3564" s="12"/>
      <c r="I3564" s="12"/>
      <c r="J3564" s="12"/>
      <c r="K3564" s="12"/>
      <c r="L3564" s="12"/>
      <c r="M3564" s="49"/>
      <c r="N3564" s="49"/>
      <c r="O3564" s="12"/>
      <c r="P3564" s="12"/>
      <c r="Q3564" s="12"/>
      <c r="R3564" s="12"/>
      <c r="S3564" s="12"/>
      <c r="T3564" s="12"/>
    </row>
    <row r="3565" spans="1:20" s="1" customFormat="1" x14ac:dyDescent="0.4">
      <c r="A3565" s="12"/>
      <c r="B3565" s="12"/>
      <c r="C3565" s="42"/>
      <c r="D3565" s="12"/>
      <c r="E3565" s="12"/>
      <c r="F3565" s="12"/>
      <c r="G3565" s="12"/>
      <c r="H3565" s="12"/>
      <c r="I3565" s="12"/>
      <c r="J3565" s="12"/>
      <c r="K3565" s="12"/>
      <c r="L3565" s="12"/>
      <c r="M3565" s="49"/>
      <c r="N3565" s="49"/>
      <c r="O3565" s="12"/>
      <c r="P3565" s="12"/>
      <c r="Q3565" s="12"/>
      <c r="R3565" s="12"/>
      <c r="S3565" s="12"/>
      <c r="T3565" s="12"/>
    </row>
    <row r="3566" spans="1:20" s="1" customFormat="1" x14ac:dyDescent="0.4">
      <c r="A3566" s="12"/>
      <c r="B3566" s="12"/>
      <c r="C3566" s="42"/>
      <c r="D3566" s="12"/>
      <c r="E3566" s="12"/>
      <c r="F3566" s="12"/>
      <c r="G3566" s="12"/>
      <c r="H3566" s="12"/>
      <c r="I3566" s="12"/>
      <c r="J3566" s="12"/>
      <c r="K3566" s="12"/>
      <c r="L3566" s="12"/>
      <c r="M3566" s="49"/>
      <c r="N3566" s="49"/>
      <c r="O3566" s="12"/>
      <c r="P3566" s="12"/>
      <c r="Q3566" s="12"/>
      <c r="R3566" s="12"/>
      <c r="S3566" s="12"/>
      <c r="T3566" s="12"/>
    </row>
    <row r="3567" spans="1:20" s="1" customFormat="1" x14ac:dyDescent="0.4">
      <c r="A3567" s="12"/>
      <c r="B3567" s="12"/>
      <c r="C3567" s="42"/>
      <c r="D3567" s="12"/>
      <c r="E3567" s="12"/>
      <c r="F3567" s="12"/>
      <c r="G3567" s="12"/>
      <c r="H3567" s="12"/>
      <c r="I3567" s="12"/>
      <c r="J3567" s="12"/>
      <c r="K3567" s="12"/>
      <c r="L3567" s="12"/>
      <c r="M3567" s="49"/>
      <c r="N3567" s="49"/>
      <c r="O3567" s="12"/>
      <c r="P3567" s="12"/>
      <c r="Q3567" s="12"/>
      <c r="R3567" s="12"/>
      <c r="S3567" s="12"/>
      <c r="T3567" s="12"/>
    </row>
    <row r="3568" spans="1:20" s="1" customFormat="1" x14ac:dyDescent="0.4">
      <c r="A3568" s="12"/>
      <c r="B3568" s="12"/>
      <c r="C3568" s="42"/>
      <c r="D3568" s="12"/>
      <c r="E3568" s="12"/>
      <c r="F3568" s="12"/>
      <c r="G3568" s="12"/>
      <c r="H3568" s="12"/>
      <c r="I3568" s="12"/>
      <c r="J3568" s="12"/>
      <c r="K3568" s="12"/>
      <c r="L3568" s="12"/>
      <c r="M3568" s="49"/>
      <c r="N3568" s="49"/>
      <c r="O3568" s="12"/>
      <c r="P3568" s="12"/>
      <c r="Q3568" s="12"/>
      <c r="R3568" s="12"/>
      <c r="S3568" s="12"/>
      <c r="T3568" s="12"/>
    </row>
    <row r="3569" spans="1:20" s="1" customFormat="1" x14ac:dyDescent="0.4">
      <c r="A3569" s="12"/>
      <c r="B3569" s="12"/>
      <c r="C3569" s="42"/>
      <c r="D3569" s="12"/>
      <c r="E3569" s="12"/>
      <c r="F3569" s="12"/>
      <c r="G3569" s="12"/>
      <c r="H3569" s="12"/>
      <c r="I3569" s="12"/>
      <c r="J3569" s="12"/>
      <c r="K3569" s="12"/>
      <c r="L3569" s="12"/>
      <c r="M3569" s="49"/>
      <c r="N3569" s="49"/>
      <c r="O3569" s="12"/>
      <c r="P3569" s="12"/>
      <c r="Q3569" s="12"/>
      <c r="R3569" s="12"/>
      <c r="S3569" s="12"/>
      <c r="T3569" s="12"/>
    </row>
    <row r="3570" spans="1:20" s="1" customFormat="1" x14ac:dyDescent="0.4">
      <c r="A3570" s="12"/>
      <c r="B3570" s="12"/>
      <c r="C3570" s="42"/>
      <c r="D3570" s="12"/>
      <c r="E3570" s="12"/>
      <c r="F3570" s="12"/>
      <c r="G3570" s="12"/>
      <c r="H3570" s="12"/>
      <c r="I3570" s="12"/>
      <c r="J3570" s="12"/>
      <c r="K3570" s="12"/>
      <c r="L3570" s="12"/>
      <c r="M3570" s="49"/>
      <c r="N3570" s="49"/>
      <c r="O3570" s="12"/>
      <c r="P3570" s="12"/>
      <c r="Q3570" s="12"/>
      <c r="R3570" s="12"/>
      <c r="S3570" s="12"/>
      <c r="T3570" s="12"/>
    </row>
    <row r="3571" spans="1:20" s="1" customFormat="1" x14ac:dyDescent="0.4">
      <c r="A3571" s="12"/>
      <c r="B3571" s="12"/>
      <c r="C3571" s="42"/>
      <c r="D3571" s="12"/>
      <c r="E3571" s="12"/>
      <c r="F3571" s="12"/>
      <c r="G3571" s="12"/>
      <c r="H3571" s="12"/>
      <c r="I3571" s="12"/>
      <c r="J3571" s="12"/>
      <c r="K3571" s="12"/>
      <c r="L3571" s="12"/>
      <c r="M3571" s="49"/>
      <c r="N3571" s="49"/>
      <c r="O3571" s="12"/>
      <c r="P3571" s="12"/>
      <c r="Q3571" s="12"/>
      <c r="R3571" s="12"/>
      <c r="S3571" s="12"/>
      <c r="T3571" s="12"/>
    </row>
    <row r="3572" spans="1:20" s="1" customFormat="1" x14ac:dyDescent="0.4">
      <c r="A3572" s="12"/>
      <c r="B3572" s="12"/>
      <c r="C3572" s="42"/>
      <c r="D3572" s="12"/>
      <c r="E3572" s="12"/>
      <c r="F3572" s="12"/>
      <c r="G3572" s="12"/>
      <c r="H3572" s="12"/>
      <c r="I3572" s="12"/>
      <c r="J3572" s="12"/>
      <c r="K3572" s="12"/>
      <c r="L3572" s="12"/>
      <c r="M3572" s="49"/>
      <c r="N3572" s="49"/>
      <c r="O3572" s="12"/>
      <c r="P3572" s="12"/>
      <c r="Q3572" s="12"/>
      <c r="R3572" s="12"/>
      <c r="S3572" s="12"/>
      <c r="T3572" s="12"/>
    </row>
    <row r="3573" spans="1:20" s="1" customFormat="1" x14ac:dyDescent="0.4">
      <c r="A3573" s="12"/>
      <c r="B3573" s="12"/>
      <c r="C3573" s="42"/>
      <c r="D3573" s="12"/>
      <c r="E3573" s="12"/>
      <c r="F3573" s="12"/>
      <c r="G3573" s="12"/>
      <c r="H3573" s="12"/>
      <c r="I3573" s="12"/>
      <c r="J3573" s="12"/>
      <c r="K3573" s="12"/>
      <c r="L3573" s="12"/>
      <c r="M3573" s="49"/>
      <c r="N3573" s="49"/>
      <c r="O3573" s="12"/>
      <c r="P3573" s="12"/>
      <c r="Q3573" s="12"/>
      <c r="R3573" s="12"/>
      <c r="S3573" s="12"/>
      <c r="T3573" s="12"/>
    </row>
    <row r="3574" spans="1:20" s="1" customFormat="1" x14ac:dyDescent="0.4">
      <c r="A3574" s="12"/>
      <c r="B3574" s="12"/>
      <c r="C3574" s="42"/>
      <c r="D3574" s="12"/>
      <c r="E3574" s="12"/>
      <c r="F3574" s="12"/>
      <c r="G3574" s="12"/>
      <c r="H3574" s="12"/>
      <c r="I3574" s="12"/>
      <c r="J3574" s="12"/>
      <c r="K3574" s="12"/>
      <c r="L3574" s="12"/>
      <c r="M3574" s="49"/>
      <c r="N3574" s="49"/>
      <c r="O3574" s="12"/>
      <c r="P3574" s="12"/>
      <c r="Q3574" s="12"/>
      <c r="R3574" s="12"/>
      <c r="S3574" s="12"/>
      <c r="T3574" s="12"/>
    </row>
    <row r="3575" spans="1:20" s="1" customFormat="1" x14ac:dyDescent="0.4">
      <c r="A3575" s="12"/>
      <c r="B3575" s="12"/>
      <c r="C3575" s="42"/>
      <c r="D3575" s="12"/>
      <c r="E3575" s="12"/>
      <c r="F3575" s="12"/>
      <c r="G3575" s="12"/>
      <c r="H3575" s="12"/>
      <c r="I3575" s="12"/>
      <c r="J3575" s="12"/>
      <c r="K3575" s="12"/>
      <c r="L3575" s="12"/>
      <c r="M3575" s="49"/>
      <c r="N3575" s="49"/>
      <c r="O3575" s="12"/>
      <c r="P3575" s="12"/>
      <c r="Q3575" s="12"/>
      <c r="R3575" s="12"/>
      <c r="S3575" s="12"/>
      <c r="T3575" s="12"/>
    </row>
    <row r="3576" spans="1:20" s="1" customFormat="1" x14ac:dyDescent="0.4">
      <c r="A3576" s="12"/>
      <c r="B3576" s="12"/>
      <c r="C3576" s="42"/>
      <c r="D3576" s="12"/>
      <c r="E3576" s="12"/>
      <c r="F3576" s="12"/>
      <c r="G3576" s="12"/>
      <c r="H3576" s="12"/>
      <c r="I3576" s="12"/>
      <c r="J3576" s="12"/>
      <c r="K3576" s="12"/>
      <c r="L3576" s="12"/>
      <c r="M3576" s="49"/>
      <c r="N3576" s="49"/>
      <c r="O3576" s="12"/>
      <c r="P3576" s="12"/>
      <c r="Q3576" s="12"/>
      <c r="R3576" s="12"/>
      <c r="S3576" s="12"/>
      <c r="T3576" s="12"/>
    </row>
    <row r="3577" spans="1:20" s="1" customFormat="1" x14ac:dyDescent="0.4">
      <c r="A3577" s="12"/>
      <c r="B3577" s="12"/>
      <c r="C3577" s="42"/>
      <c r="D3577" s="12"/>
      <c r="E3577" s="12"/>
      <c r="F3577" s="12"/>
      <c r="G3577" s="12"/>
      <c r="H3577" s="12"/>
      <c r="I3577" s="12"/>
      <c r="J3577" s="12"/>
      <c r="K3577" s="12"/>
      <c r="L3577" s="12"/>
      <c r="M3577" s="49"/>
      <c r="N3577" s="49"/>
      <c r="O3577" s="12"/>
      <c r="P3577" s="12"/>
      <c r="Q3577" s="12"/>
      <c r="R3577" s="12"/>
      <c r="S3577" s="12"/>
      <c r="T3577" s="12"/>
    </row>
    <row r="3578" spans="1:20" s="1" customFormat="1" x14ac:dyDescent="0.4">
      <c r="A3578" s="12"/>
      <c r="B3578" s="12"/>
      <c r="C3578" s="42"/>
      <c r="D3578" s="12"/>
      <c r="E3578" s="12"/>
      <c r="F3578" s="12"/>
      <c r="G3578" s="12"/>
      <c r="H3578" s="12"/>
      <c r="I3578" s="12"/>
      <c r="J3578" s="12"/>
      <c r="K3578" s="12"/>
      <c r="L3578" s="12"/>
      <c r="M3578" s="49"/>
      <c r="N3578" s="49"/>
      <c r="O3578" s="12"/>
      <c r="P3578" s="12"/>
      <c r="Q3578" s="12"/>
      <c r="R3578" s="12"/>
      <c r="S3578" s="12"/>
      <c r="T3578" s="12"/>
    </row>
    <row r="3579" spans="1:20" s="1" customFormat="1" x14ac:dyDescent="0.4">
      <c r="A3579" s="12"/>
      <c r="B3579" s="12"/>
      <c r="C3579" s="42"/>
      <c r="D3579" s="12"/>
      <c r="E3579" s="12"/>
      <c r="F3579" s="12"/>
      <c r="G3579" s="12"/>
      <c r="H3579" s="12"/>
      <c r="I3579" s="12"/>
      <c r="J3579" s="12"/>
      <c r="K3579" s="12"/>
      <c r="L3579" s="12"/>
      <c r="M3579" s="49"/>
      <c r="N3579" s="49"/>
      <c r="O3579" s="12"/>
      <c r="P3579" s="12"/>
      <c r="Q3579" s="12"/>
      <c r="R3579" s="12"/>
      <c r="S3579" s="12"/>
      <c r="T3579" s="12"/>
    </row>
    <row r="3580" spans="1:20" s="1" customFormat="1" x14ac:dyDescent="0.4">
      <c r="A3580" s="12"/>
      <c r="B3580" s="12"/>
      <c r="C3580" s="42"/>
      <c r="D3580" s="12"/>
      <c r="E3580" s="12"/>
      <c r="F3580" s="12"/>
      <c r="G3580" s="12"/>
      <c r="H3580" s="12"/>
      <c r="I3580" s="12"/>
      <c r="J3580" s="12"/>
      <c r="K3580" s="12"/>
      <c r="L3580" s="12"/>
      <c r="M3580" s="49"/>
      <c r="N3580" s="49"/>
      <c r="O3580" s="12"/>
      <c r="P3580" s="12"/>
      <c r="Q3580" s="12"/>
      <c r="R3580" s="12"/>
      <c r="S3580" s="12"/>
      <c r="T3580" s="12"/>
    </row>
    <row r="3581" spans="1:20" s="1" customFormat="1" x14ac:dyDescent="0.4">
      <c r="A3581" s="12"/>
      <c r="B3581" s="12"/>
      <c r="C3581" s="42"/>
      <c r="D3581" s="12"/>
      <c r="E3581" s="12"/>
      <c r="F3581" s="12"/>
      <c r="G3581" s="12"/>
      <c r="H3581" s="12"/>
      <c r="I3581" s="12"/>
      <c r="J3581" s="12"/>
      <c r="K3581" s="12"/>
      <c r="L3581" s="12"/>
      <c r="M3581" s="49"/>
      <c r="N3581" s="49"/>
      <c r="O3581" s="12"/>
      <c r="P3581" s="12"/>
      <c r="Q3581" s="12"/>
      <c r="R3581" s="12"/>
      <c r="S3581" s="12"/>
      <c r="T3581" s="12"/>
    </row>
    <row r="3582" spans="1:20" s="1" customFormat="1" x14ac:dyDescent="0.4">
      <c r="A3582" s="12"/>
      <c r="B3582" s="12"/>
      <c r="C3582" s="42"/>
      <c r="D3582" s="12"/>
      <c r="E3582" s="12"/>
      <c r="F3582" s="12"/>
      <c r="G3582" s="12"/>
      <c r="H3582" s="12"/>
      <c r="I3582" s="12"/>
      <c r="J3582" s="12"/>
      <c r="K3582" s="12"/>
      <c r="L3582" s="12"/>
      <c r="M3582" s="49"/>
      <c r="N3582" s="49"/>
      <c r="O3582" s="12"/>
      <c r="P3582" s="12"/>
      <c r="Q3582" s="12"/>
      <c r="R3582" s="12"/>
      <c r="S3582" s="12"/>
      <c r="T3582" s="12"/>
    </row>
    <row r="3583" spans="1:20" s="1" customFormat="1" x14ac:dyDescent="0.4">
      <c r="A3583" s="12"/>
      <c r="B3583" s="12"/>
      <c r="C3583" s="42"/>
      <c r="D3583" s="12"/>
      <c r="E3583" s="12"/>
      <c r="F3583" s="12"/>
      <c r="G3583" s="12"/>
      <c r="H3583" s="12"/>
      <c r="I3583" s="12"/>
      <c r="J3583" s="12"/>
      <c r="K3583" s="12"/>
      <c r="L3583" s="12"/>
      <c r="M3583" s="49"/>
      <c r="N3583" s="49"/>
      <c r="O3583" s="12"/>
      <c r="P3583" s="12"/>
      <c r="Q3583" s="12"/>
      <c r="R3583" s="12"/>
      <c r="S3583" s="12"/>
      <c r="T3583" s="12"/>
    </row>
    <row r="3584" spans="1:20" s="1" customFormat="1" x14ac:dyDescent="0.4">
      <c r="A3584" s="12"/>
      <c r="B3584" s="12"/>
      <c r="C3584" s="42"/>
      <c r="D3584" s="12"/>
      <c r="E3584" s="12"/>
      <c r="F3584" s="12"/>
      <c r="G3584" s="12"/>
      <c r="H3584" s="12"/>
      <c r="I3584" s="12"/>
      <c r="J3584" s="12"/>
      <c r="K3584" s="12"/>
      <c r="L3584" s="12"/>
      <c r="M3584" s="49"/>
      <c r="N3584" s="49"/>
      <c r="O3584" s="12"/>
      <c r="P3584" s="12"/>
      <c r="Q3584" s="12"/>
      <c r="R3584" s="12"/>
      <c r="S3584" s="12"/>
      <c r="T3584" s="12"/>
    </row>
    <row r="3585" spans="1:20" s="1" customFormat="1" x14ac:dyDescent="0.4">
      <c r="A3585" s="12"/>
      <c r="B3585" s="12"/>
      <c r="C3585" s="42"/>
      <c r="D3585" s="12"/>
      <c r="E3585" s="12"/>
      <c r="F3585" s="12"/>
      <c r="G3585" s="12"/>
      <c r="H3585" s="12"/>
      <c r="I3585" s="12"/>
      <c r="J3585" s="12"/>
      <c r="K3585" s="12"/>
      <c r="L3585" s="12"/>
      <c r="M3585" s="49"/>
      <c r="N3585" s="49"/>
      <c r="O3585" s="12"/>
      <c r="P3585" s="12"/>
      <c r="Q3585" s="12"/>
      <c r="R3585" s="12"/>
      <c r="S3585" s="12"/>
      <c r="T3585" s="12"/>
    </row>
    <row r="3586" spans="1:20" s="1" customFormat="1" x14ac:dyDescent="0.4">
      <c r="A3586" s="12"/>
      <c r="B3586" s="12"/>
      <c r="C3586" s="42"/>
      <c r="D3586" s="12"/>
      <c r="E3586" s="12"/>
      <c r="F3586" s="12"/>
      <c r="G3586" s="12"/>
      <c r="H3586" s="12"/>
      <c r="I3586" s="12"/>
      <c r="J3586" s="12"/>
      <c r="K3586" s="12"/>
      <c r="L3586" s="12"/>
      <c r="M3586" s="49"/>
      <c r="N3586" s="49"/>
      <c r="O3586" s="12"/>
      <c r="P3586" s="12"/>
      <c r="Q3586" s="12"/>
      <c r="R3586" s="12"/>
      <c r="S3586" s="12"/>
      <c r="T3586" s="12"/>
    </row>
    <row r="3587" spans="1:20" s="1" customFormat="1" x14ac:dyDescent="0.4">
      <c r="A3587" s="12"/>
      <c r="B3587" s="12"/>
      <c r="C3587" s="42"/>
      <c r="D3587" s="12"/>
      <c r="E3587" s="12"/>
      <c r="F3587" s="12"/>
      <c r="G3587" s="12"/>
      <c r="H3587" s="12"/>
      <c r="I3587" s="12"/>
      <c r="J3587" s="12"/>
      <c r="K3587" s="12"/>
      <c r="L3587" s="12"/>
      <c r="M3587" s="49"/>
      <c r="N3587" s="49"/>
      <c r="O3587" s="12"/>
      <c r="P3587" s="12"/>
      <c r="Q3587" s="12"/>
      <c r="R3587" s="12"/>
      <c r="S3587" s="12"/>
      <c r="T3587" s="12"/>
    </row>
    <row r="3588" spans="1:20" s="1" customFormat="1" x14ac:dyDescent="0.4">
      <c r="A3588" s="12"/>
      <c r="B3588" s="12"/>
      <c r="C3588" s="42"/>
      <c r="D3588" s="12"/>
      <c r="E3588" s="12"/>
      <c r="F3588" s="12"/>
      <c r="G3588" s="12"/>
      <c r="H3588" s="12"/>
      <c r="I3588" s="12"/>
      <c r="J3588" s="12"/>
      <c r="K3588" s="12"/>
      <c r="L3588" s="12"/>
      <c r="M3588" s="49"/>
      <c r="N3588" s="49"/>
      <c r="O3588" s="12"/>
      <c r="P3588" s="12"/>
      <c r="Q3588" s="12"/>
      <c r="R3588" s="12"/>
      <c r="S3588" s="12"/>
      <c r="T3588" s="12"/>
    </row>
    <row r="3589" spans="1:20" s="1" customFormat="1" x14ac:dyDescent="0.4">
      <c r="A3589" s="12"/>
      <c r="B3589" s="12"/>
      <c r="C3589" s="42"/>
      <c r="D3589" s="12"/>
      <c r="E3589" s="12"/>
      <c r="F3589" s="12"/>
      <c r="G3589" s="12"/>
      <c r="H3589" s="12"/>
      <c r="I3589" s="12"/>
      <c r="J3589" s="12"/>
      <c r="K3589" s="12"/>
      <c r="L3589" s="12"/>
      <c r="M3589" s="49"/>
      <c r="N3589" s="49"/>
      <c r="O3589" s="12"/>
      <c r="P3589" s="12"/>
      <c r="Q3589" s="12"/>
      <c r="R3589" s="12"/>
      <c r="S3589" s="12"/>
      <c r="T3589" s="12"/>
    </row>
    <row r="3590" spans="1:20" s="1" customFormat="1" x14ac:dyDescent="0.4">
      <c r="A3590" s="12"/>
      <c r="B3590" s="12"/>
      <c r="C3590" s="42"/>
      <c r="D3590" s="12"/>
      <c r="E3590" s="12"/>
      <c r="F3590" s="12"/>
      <c r="G3590" s="12"/>
      <c r="H3590" s="12"/>
      <c r="I3590" s="12"/>
      <c r="J3590" s="12"/>
      <c r="K3590" s="12"/>
      <c r="L3590" s="12"/>
      <c r="M3590" s="49"/>
      <c r="N3590" s="49"/>
      <c r="O3590" s="12"/>
      <c r="P3590" s="12"/>
      <c r="Q3590" s="12"/>
      <c r="R3590" s="12"/>
      <c r="S3590" s="12"/>
      <c r="T3590" s="12"/>
    </row>
    <row r="3591" spans="1:20" s="1" customFormat="1" x14ac:dyDescent="0.4">
      <c r="A3591" s="12"/>
      <c r="B3591" s="12"/>
      <c r="C3591" s="42"/>
      <c r="D3591" s="12"/>
      <c r="E3591" s="12"/>
      <c r="F3591" s="12"/>
      <c r="G3591" s="12"/>
      <c r="H3591" s="12"/>
      <c r="I3591" s="12"/>
      <c r="J3591" s="12"/>
      <c r="K3591" s="12"/>
      <c r="L3591" s="12"/>
      <c r="M3591" s="49"/>
      <c r="N3591" s="49"/>
      <c r="O3591" s="12"/>
      <c r="P3591" s="12"/>
      <c r="Q3591" s="12"/>
      <c r="R3591" s="12"/>
      <c r="S3591" s="12"/>
      <c r="T3591" s="12"/>
    </row>
    <row r="3592" spans="1:20" s="1" customFormat="1" x14ac:dyDescent="0.4">
      <c r="A3592" s="12"/>
      <c r="B3592" s="12"/>
      <c r="C3592" s="42"/>
      <c r="D3592" s="12"/>
      <c r="E3592" s="12"/>
      <c r="F3592" s="12"/>
      <c r="G3592" s="12"/>
      <c r="H3592" s="12"/>
      <c r="I3592" s="12"/>
      <c r="J3592" s="12"/>
      <c r="K3592" s="12"/>
      <c r="L3592" s="12"/>
      <c r="M3592" s="49"/>
      <c r="N3592" s="49"/>
      <c r="O3592" s="12"/>
      <c r="P3592" s="12"/>
      <c r="Q3592" s="12"/>
      <c r="R3592" s="12"/>
      <c r="S3592" s="12"/>
      <c r="T3592" s="12"/>
    </row>
    <row r="3593" spans="1:20" s="1" customFormat="1" x14ac:dyDescent="0.4">
      <c r="A3593" s="12"/>
      <c r="B3593" s="12"/>
      <c r="C3593" s="42"/>
      <c r="D3593" s="12"/>
      <c r="E3593" s="12"/>
      <c r="F3593" s="12"/>
      <c r="G3593" s="12"/>
      <c r="H3593" s="12"/>
      <c r="I3593" s="12"/>
      <c r="J3593" s="12"/>
      <c r="K3593" s="12"/>
      <c r="L3593" s="12"/>
      <c r="M3593" s="49"/>
      <c r="N3593" s="49"/>
      <c r="O3593" s="12"/>
      <c r="P3593" s="12"/>
      <c r="Q3593" s="12"/>
      <c r="R3593" s="12"/>
      <c r="S3593" s="12"/>
      <c r="T3593" s="12"/>
    </row>
    <row r="3594" spans="1:20" s="1" customFormat="1" x14ac:dyDescent="0.4">
      <c r="A3594" s="12"/>
      <c r="B3594" s="12"/>
      <c r="C3594" s="42"/>
      <c r="D3594" s="12"/>
      <c r="E3594" s="12"/>
      <c r="F3594" s="12"/>
      <c r="G3594" s="12"/>
      <c r="H3594" s="12"/>
      <c r="I3594" s="12"/>
      <c r="J3594" s="12"/>
      <c r="K3594" s="12"/>
      <c r="L3594" s="12"/>
      <c r="M3594" s="49"/>
      <c r="N3594" s="49"/>
      <c r="O3594" s="12"/>
      <c r="P3594" s="12"/>
      <c r="Q3594" s="12"/>
      <c r="R3594" s="12"/>
      <c r="S3594" s="12"/>
      <c r="T3594" s="12"/>
    </row>
    <row r="3595" spans="1:20" s="1" customFormat="1" x14ac:dyDescent="0.4">
      <c r="A3595" s="12"/>
      <c r="B3595" s="12"/>
      <c r="C3595" s="42"/>
      <c r="D3595" s="12"/>
      <c r="E3595" s="12"/>
      <c r="F3595" s="12"/>
      <c r="G3595" s="12"/>
      <c r="H3595" s="12"/>
      <c r="I3595" s="12"/>
      <c r="J3595" s="12"/>
      <c r="K3595" s="12"/>
      <c r="L3595" s="12"/>
      <c r="M3595" s="49"/>
      <c r="N3595" s="49"/>
      <c r="O3595" s="12"/>
      <c r="P3595" s="12"/>
      <c r="Q3595" s="12"/>
      <c r="R3595" s="12"/>
      <c r="S3595" s="12"/>
      <c r="T3595" s="12"/>
    </row>
    <row r="3596" spans="1:20" s="1" customFormat="1" x14ac:dyDescent="0.4">
      <c r="A3596" s="12"/>
      <c r="B3596" s="12"/>
      <c r="C3596" s="42"/>
      <c r="D3596" s="12"/>
      <c r="E3596" s="12"/>
      <c r="F3596" s="12"/>
      <c r="G3596" s="12"/>
      <c r="H3596" s="12"/>
      <c r="I3596" s="12"/>
      <c r="J3596" s="12"/>
      <c r="K3596" s="12"/>
      <c r="L3596" s="12"/>
      <c r="M3596" s="49"/>
      <c r="N3596" s="49"/>
      <c r="O3596" s="12"/>
      <c r="P3596" s="12"/>
      <c r="Q3596" s="12"/>
      <c r="R3596" s="12"/>
      <c r="S3596" s="12"/>
      <c r="T3596" s="12"/>
    </row>
    <row r="3597" spans="1:20" s="1" customFormat="1" x14ac:dyDescent="0.4">
      <c r="A3597" s="12"/>
      <c r="B3597" s="12"/>
      <c r="C3597" s="42"/>
      <c r="D3597" s="12"/>
      <c r="E3597" s="12"/>
      <c r="F3597" s="12"/>
      <c r="G3597" s="12"/>
      <c r="H3597" s="12"/>
      <c r="I3597" s="12"/>
      <c r="J3597" s="12"/>
      <c r="K3597" s="12"/>
      <c r="L3597" s="12"/>
      <c r="M3597" s="49"/>
      <c r="N3597" s="49"/>
      <c r="O3597" s="12"/>
      <c r="P3597" s="12"/>
      <c r="Q3597" s="12"/>
      <c r="R3597" s="12"/>
      <c r="S3597" s="12"/>
      <c r="T3597" s="12"/>
    </row>
    <row r="3598" spans="1:20" s="1" customFormat="1" x14ac:dyDescent="0.4">
      <c r="A3598" s="12"/>
      <c r="B3598" s="12"/>
      <c r="C3598" s="42"/>
      <c r="D3598" s="12"/>
      <c r="E3598" s="12"/>
      <c r="F3598" s="12"/>
      <c r="G3598" s="12"/>
      <c r="H3598" s="12"/>
      <c r="I3598" s="12"/>
      <c r="J3598" s="12"/>
      <c r="K3598" s="12"/>
      <c r="L3598" s="12"/>
      <c r="M3598" s="49"/>
      <c r="N3598" s="49"/>
      <c r="O3598" s="12"/>
      <c r="P3598" s="12"/>
      <c r="Q3598" s="12"/>
      <c r="R3598" s="12"/>
      <c r="S3598" s="12"/>
      <c r="T3598" s="12"/>
    </row>
    <row r="3599" spans="1:20" s="1" customFormat="1" x14ac:dyDescent="0.4">
      <c r="A3599" s="12"/>
      <c r="B3599" s="12"/>
      <c r="C3599" s="42"/>
      <c r="D3599" s="12"/>
      <c r="E3599" s="12"/>
      <c r="F3599" s="12"/>
      <c r="G3599" s="12"/>
      <c r="H3599" s="12"/>
      <c r="I3599" s="12"/>
      <c r="J3599" s="12"/>
      <c r="K3599" s="12"/>
      <c r="L3599" s="12"/>
      <c r="M3599" s="49"/>
      <c r="N3599" s="49"/>
      <c r="O3599" s="12"/>
      <c r="P3599" s="12"/>
      <c r="Q3599" s="12"/>
      <c r="R3599" s="12"/>
      <c r="S3599" s="12"/>
      <c r="T3599" s="12"/>
    </row>
    <row r="3600" spans="1:20" s="1" customFormat="1" x14ac:dyDescent="0.4">
      <c r="A3600" s="12"/>
      <c r="B3600" s="12"/>
      <c r="C3600" s="42"/>
      <c r="D3600" s="12"/>
      <c r="E3600" s="12"/>
      <c r="F3600" s="12"/>
      <c r="G3600" s="12"/>
      <c r="H3600" s="12"/>
      <c r="I3600" s="12"/>
      <c r="J3600" s="12"/>
      <c r="K3600" s="12"/>
      <c r="L3600" s="12"/>
      <c r="M3600" s="49"/>
      <c r="N3600" s="49"/>
      <c r="O3600" s="12"/>
      <c r="P3600" s="12"/>
      <c r="Q3600" s="12"/>
      <c r="R3600" s="12"/>
      <c r="S3600" s="12"/>
      <c r="T3600" s="12"/>
    </row>
    <row r="3601" spans="1:20" s="1" customFormat="1" x14ac:dyDescent="0.4">
      <c r="A3601" s="12"/>
      <c r="B3601" s="12"/>
      <c r="C3601" s="42"/>
      <c r="D3601" s="12"/>
      <c r="E3601" s="12"/>
      <c r="F3601" s="12"/>
      <c r="G3601" s="12"/>
      <c r="H3601" s="12"/>
      <c r="I3601" s="12"/>
      <c r="J3601" s="12"/>
      <c r="K3601" s="12"/>
      <c r="L3601" s="12"/>
      <c r="M3601" s="49"/>
      <c r="N3601" s="49"/>
      <c r="O3601" s="12"/>
      <c r="P3601" s="12"/>
      <c r="Q3601" s="12"/>
      <c r="R3601" s="12"/>
      <c r="S3601" s="12"/>
      <c r="T3601" s="12"/>
    </row>
    <row r="3602" spans="1:20" s="1" customFormat="1" x14ac:dyDescent="0.4">
      <c r="A3602" s="12"/>
      <c r="B3602" s="12"/>
      <c r="C3602" s="42"/>
      <c r="D3602" s="12"/>
      <c r="E3602" s="12"/>
      <c r="F3602" s="12"/>
      <c r="G3602" s="12"/>
      <c r="H3602" s="12"/>
      <c r="I3602" s="12"/>
      <c r="J3602" s="12"/>
      <c r="K3602" s="12"/>
      <c r="L3602" s="12"/>
      <c r="M3602" s="49"/>
      <c r="N3602" s="49"/>
      <c r="O3602" s="12"/>
      <c r="P3602" s="12"/>
      <c r="Q3602" s="12"/>
      <c r="R3602" s="12"/>
      <c r="S3602" s="12"/>
      <c r="T3602" s="12"/>
    </row>
    <row r="3603" spans="1:20" s="1" customFormat="1" x14ac:dyDescent="0.4">
      <c r="A3603" s="12"/>
      <c r="B3603" s="12"/>
      <c r="C3603" s="42"/>
      <c r="D3603" s="12"/>
      <c r="E3603" s="12"/>
      <c r="F3603" s="12"/>
      <c r="G3603" s="12"/>
      <c r="H3603" s="12"/>
      <c r="I3603" s="12"/>
      <c r="J3603" s="12"/>
      <c r="K3603" s="12"/>
      <c r="L3603" s="12"/>
      <c r="M3603" s="49"/>
      <c r="N3603" s="49"/>
      <c r="O3603" s="12"/>
      <c r="P3603" s="12"/>
      <c r="Q3603" s="12"/>
      <c r="R3603" s="12"/>
      <c r="S3603" s="12"/>
      <c r="T3603" s="12"/>
    </row>
    <row r="3604" spans="1:20" s="1" customFormat="1" x14ac:dyDescent="0.4">
      <c r="A3604" s="12"/>
      <c r="B3604" s="12"/>
      <c r="C3604" s="42"/>
      <c r="D3604" s="12"/>
      <c r="E3604" s="12"/>
      <c r="F3604" s="12"/>
      <c r="G3604" s="12"/>
      <c r="H3604" s="12"/>
      <c r="I3604" s="12"/>
      <c r="J3604" s="12"/>
      <c r="K3604" s="12"/>
      <c r="L3604" s="12"/>
      <c r="M3604" s="49"/>
      <c r="N3604" s="49"/>
      <c r="O3604" s="12"/>
      <c r="P3604" s="12"/>
      <c r="Q3604" s="12"/>
      <c r="R3604" s="12"/>
      <c r="S3604" s="12"/>
      <c r="T3604" s="12"/>
    </row>
    <row r="3605" spans="1:20" s="1" customFormat="1" x14ac:dyDescent="0.4">
      <c r="A3605" s="12"/>
      <c r="B3605" s="12"/>
      <c r="C3605" s="42"/>
      <c r="D3605" s="12"/>
      <c r="E3605" s="12"/>
      <c r="F3605" s="12"/>
      <c r="G3605" s="12"/>
      <c r="H3605" s="12"/>
      <c r="I3605" s="12"/>
      <c r="J3605" s="12"/>
      <c r="K3605" s="12"/>
      <c r="L3605" s="12"/>
      <c r="M3605" s="49"/>
      <c r="N3605" s="49"/>
      <c r="O3605" s="12"/>
      <c r="P3605" s="12"/>
      <c r="Q3605" s="12"/>
      <c r="R3605" s="12"/>
      <c r="S3605" s="12"/>
      <c r="T3605" s="12"/>
    </row>
    <row r="3606" spans="1:20" s="1" customFormat="1" x14ac:dyDescent="0.4">
      <c r="A3606" s="12"/>
      <c r="B3606" s="12"/>
      <c r="C3606" s="42"/>
      <c r="D3606" s="12"/>
      <c r="E3606" s="12"/>
      <c r="F3606" s="12"/>
      <c r="G3606" s="12"/>
      <c r="H3606" s="12"/>
      <c r="I3606" s="12"/>
      <c r="J3606" s="12"/>
      <c r="K3606" s="12"/>
      <c r="L3606" s="12"/>
      <c r="M3606" s="49"/>
      <c r="N3606" s="49"/>
      <c r="O3606" s="12"/>
      <c r="P3606" s="12"/>
      <c r="Q3606" s="12"/>
      <c r="R3606" s="12"/>
      <c r="S3606" s="12"/>
      <c r="T3606" s="12"/>
    </row>
    <row r="3607" spans="1:20" s="1" customFormat="1" x14ac:dyDescent="0.4">
      <c r="A3607" s="12"/>
      <c r="B3607" s="12"/>
      <c r="C3607" s="42"/>
      <c r="D3607" s="12"/>
      <c r="E3607" s="12"/>
      <c r="F3607" s="12"/>
      <c r="G3607" s="12"/>
      <c r="H3607" s="12"/>
      <c r="I3607" s="12"/>
      <c r="J3607" s="12"/>
      <c r="K3607" s="12"/>
      <c r="L3607" s="12"/>
      <c r="M3607" s="49"/>
      <c r="N3607" s="49"/>
      <c r="O3607" s="12"/>
      <c r="P3607" s="12"/>
      <c r="Q3607" s="12"/>
      <c r="R3607" s="12"/>
      <c r="S3607" s="12"/>
      <c r="T3607" s="12"/>
    </row>
    <row r="3608" spans="1:20" s="1" customFormat="1" x14ac:dyDescent="0.4">
      <c r="A3608" s="12"/>
      <c r="B3608" s="12"/>
      <c r="C3608" s="42"/>
      <c r="D3608" s="12"/>
      <c r="E3608" s="12"/>
      <c r="F3608" s="12"/>
      <c r="G3608" s="12"/>
      <c r="H3608" s="12"/>
      <c r="I3608" s="12"/>
      <c r="J3608" s="12"/>
      <c r="K3608" s="12"/>
      <c r="L3608" s="12"/>
      <c r="M3608" s="49"/>
      <c r="N3608" s="49"/>
      <c r="O3608" s="12"/>
      <c r="P3608" s="12"/>
      <c r="Q3608" s="12"/>
      <c r="R3608" s="12"/>
      <c r="S3608" s="12"/>
      <c r="T3608" s="12"/>
    </row>
    <row r="3609" spans="1:20" s="1" customFormat="1" x14ac:dyDescent="0.4">
      <c r="A3609" s="12"/>
      <c r="B3609" s="12"/>
      <c r="C3609" s="42"/>
      <c r="D3609" s="12"/>
      <c r="E3609" s="12"/>
      <c r="F3609" s="12"/>
      <c r="G3609" s="12"/>
      <c r="H3609" s="12"/>
      <c r="I3609" s="12"/>
      <c r="J3609" s="12"/>
      <c r="K3609" s="12"/>
      <c r="L3609" s="12"/>
      <c r="M3609" s="49"/>
      <c r="N3609" s="49"/>
      <c r="O3609" s="12"/>
      <c r="P3609" s="12"/>
      <c r="Q3609" s="12"/>
      <c r="R3609" s="12"/>
      <c r="S3609" s="12"/>
      <c r="T3609" s="12"/>
    </row>
    <row r="3610" spans="1:20" s="1" customFormat="1" x14ac:dyDescent="0.4">
      <c r="A3610" s="12"/>
      <c r="B3610" s="12"/>
      <c r="C3610" s="42"/>
      <c r="D3610" s="12"/>
      <c r="E3610" s="12"/>
      <c r="F3610" s="12"/>
      <c r="G3610" s="12"/>
      <c r="H3610" s="12"/>
      <c r="I3610" s="12"/>
      <c r="J3610" s="12"/>
      <c r="K3610" s="12"/>
      <c r="L3610" s="12"/>
      <c r="M3610" s="49"/>
      <c r="N3610" s="49"/>
      <c r="O3610" s="12"/>
      <c r="P3610" s="12"/>
      <c r="Q3610" s="12"/>
      <c r="R3610" s="12"/>
      <c r="S3610" s="12"/>
      <c r="T3610" s="12"/>
    </row>
    <row r="3611" spans="1:20" s="1" customFormat="1" x14ac:dyDescent="0.4">
      <c r="A3611" s="12"/>
      <c r="B3611" s="12"/>
      <c r="C3611" s="42"/>
      <c r="D3611" s="12"/>
      <c r="E3611" s="12"/>
      <c r="F3611" s="12"/>
      <c r="G3611" s="12"/>
      <c r="H3611" s="12"/>
      <c r="I3611" s="12"/>
      <c r="J3611" s="12"/>
      <c r="K3611" s="12"/>
      <c r="L3611" s="12"/>
      <c r="M3611" s="49"/>
      <c r="N3611" s="49"/>
      <c r="O3611" s="12"/>
      <c r="P3611" s="12"/>
      <c r="Q3611" s="12"/>
      <c r="R3611" s="12"/>
      <c r="S3611" s="12"/>
      <c r="T3611" s="12"/>
    </row>
    <row r="3612" spans="1:20" s="1" customFormat="1" x14ac:dyDescent="0.4">
      <c r="A3612" s="12"/>
      <c r="B3612" s="12"/>
      <c r="C3612" s="42"/>
      <c r="D3612" s="12"/>
      <c r="E3612" s="12"/>
      <c r="F3612" s="12"/>
      <c r="G3612" s="12"/>
      <c r="H3612" s="12"/>
      <c r="I3612" s="12"/>
      <c r="J3612" s="12"/>
      <c r="K3612" s="12"/>
      <c r="L3612" s="12"/>
      <c r="M3612" s="49"/>
      <c r="N3612" s="49"/>
      <c r="O3612" s="12"/>
      <c r="P3612" s="12"/>
      <c r="Q3612" s="12"/>
      <c r="R3612" s="12"/>
      <c r="S3612" s="12"/>
      <c r="T3612" s="12"/>
    </row>
    <row r="3613" spans="1:20" s="1" customFormat="1" x14ac:dyDescent="0.4">
      <c r="A3613" s="12"/>
      <c r="B3613" s="12"/>
      <c r="C3613" s="42"/>
      <c r="D3613" s="12"/>
      <c r="E3613" s="12"/>
      <c r="F3613" s="12"/>
      <c r="G3613" s="12"/>
      <c r="H3613" s="12"/>
      <c r="I3613" s="12"/>
      <c r="J3613" s="12"/>
      <c r="K3613" s="12"/>
      <c r="L3613" s="12"/>
      <c r="M3613" s="49"/>
      <c r="N3613" s="49"/>
      <c r="O3613" s="12"/>
      <c r="P3613" s="12"/>
      <c r="Q3613" s="12"/>
      <c r="R3613" s="12"/>
      <c r="S3613" s="12"/>
      <c r="T3613" s="12"/>
    </row>
    <row r="3614" spans="1:20" s="1" customFormat="1" x14ac:dyDescent="0.4">
      <c r="A3614" s="12"/>
      <c r="B3614" s="12"/>
      <c r="C3614" s="42"/>
      <c r="D3614" s="12"/>
      <c r="E3614" s="12"/>
      <c r="F3614" s="12"/>
      <c r="G3614" s="12"/>
      <c r="H3614" s="12"/>
      <c r="I3614" s="12"/>
      <c r="J3614" s="12"/>
      <c r="K3614" s="12"/>
      <c r="L3614" s="12"/>
      <c r="M3614" s="49"/>
      <c r="N3614" s="49"/>
      <c r="O3614" s="12"/>
      <c r="P3614" s="12"/>
      <c r="Q3614" s="12"/>
      <c r="R3614" s="12"/>
      <c r="S3614" s="12"/>
      <c r="T3614" s="12"/>
    </row>
    <row r="3615" spans="1:20" s="1" customFormat="1" x14ac:dyDescent="0.4">
      <c r="A3615" s="12"/>
      <c r="B3615" s="12"/>
      <c r="C3615" s="42"/>
      <c r="D3615" s="12"/>
      <c r="E3615" s="12"/>
      <c r="F3615" s="12"/>
      <c r="G3615" s="12"/>
      <c r="H3615" s="12"/>
      <c r="I3615" s="12"/>
      <c r="J3615" s="12"/>
      <c r="K3615" s="12"/>
      <c r="L3615" s="12"/>
      <c r="M3615" s="49"/>
      <c r="N3615" s="49"/>
      <c r="O3615" s="12"/>
      <c r="P3615" s="12"/>
      <c r="Q3615" s="12"/>
      <c r="R3615" s="12"/>
      <c r="S3615" s="12"/>
      <c r="T3615" s="12"/>
    </row>
    <row r="3616" spans="1:20" s="1" customFormat="1" x14ac:dyDescent="0.4">
      <c r="A3616" s="12"/>
      <c r="B3616" s="12"/>
      <c r="C3616" s="42"/>
      <c r="D3616" s="12"/>
      <c r="E3616" s="12"/>
      <c r="F3616" s="12"/>
      <c r="G3616" s="12"/>
      <c r="H3616" s="12"/>
      <c r="I3616" s="12"/>
      <c r="J3616" s="12"/>
      <c r="K3616" s="12"/>
      <c r="L3616" s="12"/>
      <c r="M3616" s="49"/>
      <c r="N3616" s="49"/>
      <c r="O3616" s="12"/>
      <c r="P3616" s="12"/>
      <c r="Q3616" s="12"/>
      <c r="R3616" s="12"/>
      <c r="S3616" s="12"/>
      <c r="T3616" s="12"/>
    </row>
    <row r="3617" spans="1:20" s="1" customFormat="1" x14ac:dyDescent="0.4">
      <c r="A3617" s="12"/>
      <c r="B3617" s="12"/>
      <c r="C3617" s="42"/>
      <c r="D3617" s="12"/>
      <c r="E3617" s="12"/>
      <c r="F3617" s="12"/>
      <c r="G3617" s="12"/>
      <c r="H3617" s="12"/>
      <c r="I3617" s="12"/>
      <c r="J3617" s="12"/>
      <c r="K3617" s="12"/>
      <c r="L3617" s="12"/>
      <c r="M3617" s="49"/>
      <c r="N3617" s="49"/>
      <c r="O3617" s="12"/>
      <c r="P3617" s="12"/>
      <c r="Q3617" s="12"/>
      <c r="R3617" s="12"/>
      <c r="S3617" s="12"/>
      <c r="T3617" s="12"/>
    </row>
    <row r="3618" spans="1:20" s="1" customFormat="1" x14ac:dyDescent="0.4">
      <c r="A3618" s="12"/>
      <c r="B3618" s="12"/>
      <c r="C3618" s="42"/>
      <c r="D3618" s="12"/>
      <c r="E3618" s="12"/>
      <c r="F3618" s="12"/>
      <c r="G3618" s="12"/>
      <c r="H3618" s="12"/>
      <c r="I3618" s="12"/>
      <c r="J3618" s="12"/>
      <c r="K3618" s="12"/>
      <c r="L3618" s="12"/>
      <c r="M3618" s="49"/>
      <c r="N3618" s="49"/>
      <c r="O3618" s="12"/>
      <c r="P3618" s="12"/>
      <c r="Q3618" s="12"/>
      <c r="R3618" s="12"/>
      <c r="S3618" s="12"/>
      <c r="T3618" s="12"/>
    </row>
    <row r="3619" spans="1:20" s="1" customFormat="1" x14ac:dyDescent="0.4">
      <c r="A3619" s="12"/>
      <c r="B3619" s="12"/>
      <c r="C3619" s="42"/>
      <c r="D3619" s="12"/>
      <c r="E3619" s="12"/>
      <c r="F3619" s="12"/>
      <c r="G3619" s="12"/>
      <c r="H3619" s="12"/>
      <c r="I3619" s="12"/>
      <c r="J3619" s="12"/>
      <c r="K3619" s="12"/>
      <c r="L3619" s="12"/>
      <c r="M3619" s="49"/>
      <c r="N3619" s="49"/>
      <c r="O3619" s="12"/>
      <c r="P3619" s="12"/>
      <c r="Q3619" s="12"/>
      <c r="R3619" s="12"/>
      <c r="S3619" s="12"/>
      <c r="T3619" s="12"/>
    </row>
    <row r="3620" spans="1:20" s="1" customFormat="1" x14ac:dyDescent="0.4">
      <c r="A3620" s="12"/>
      <c r="B3620" s="12"/>
      <c r="C3620" s="42"/>
      <c r="D3620" s="12"/>
      <c r="E3620" s="12"/>
      <c r="F3620" s="12"/>
      <c r="G3620" s="12"/>
      <c r="H3620" s="12"/>
      <c r="I3620" s="12"/>
      <c r="J3620" s="12"/>
      <c r="K3620" s="12"/>
      <c r="L3620" s="12"/>
      <c r="M3620" s="49"/>
      <c r="N3620" s="49"/>
      <c r="O3620" s="12"/>
      <c r="P3620" s="12"/>
      <c r="Q3620" s="12"/>
      <c r="R3620" s="12"/>
      <c r="S3620" s="12"/>
      <c r="T3620" s="12"/>
    </row>
    <row r="3621" spans="1:20" s="1" customFormat="1" x14ac:dyDescent="0.4">
      <c r="A3621" s="12"/>
      <c r="B3621" s="12"/>
      <c r="C3621" s="42"/>
      <c r="D3621" s="12"/>
      <c r="E3621" s="12"/>
      <c r="F3621" s="12"/>
      <c r="G3621" s="12"/>
      <c r="H3621" s="12"/>
      <c r="I3621" s="12"/>
      <c r="J3621" s="12"/>
      <c r="K3621" s="12"/>
      <c r="L3621" s="12"/>
      <c r="M3621" s="49"/>
      <c r="N3621" s="49"/>
      <c r="O3621" s="12"/>
      <c r="P3621" s="12"/>
      <c r="Q3621" s="12"/>
      <c r="R3621" s="12"/>
      <c r="S3621" s="12"/>
      <c r="T3621" s="12"/>
    </row>
    <row r="3622" spans="1:20" s="1" customFormat="1" x14ac:dyDescent="0.4">
      <c r="A3622" s="12"/>
      <c r="B3622" s="12"/>
      <c r="C3622" s="42"/>
      <c r="D3622" s="12"/>
      <c r="E3622" s="12"/>
      <c r="F3622" s="12"/>
      <c r="G3622" s="12"/>
      <c r="H3622" s="12"/>
      <c r="I3622" s="12"/>
      <c r="J3622" s="12"/>
      <c r="K3622" s="12"/>
      <c r="L3622" s="12"/>
      <c r="M3622" s="49"/>
      <c r="N3622" s="49"/>
      <c r="O3622" s="12"/>
      <c r="P3622" s="12"/>
      <c r="Q3622" s="12"/>
      <c r="R3622" s="12"/>
      <c r="S3622" s="12"/>
      <c r="T3622" s="12"/>
    </row>
    <row r="3623" spans="1:20" s="1" customFormat="1" x14ac:dyDescent="0.4">
      <c r="A3623" s="12"/>
      <c r="B3623" s="12"/>
      <c r="C3623" s="42"/>
      <c r="D3623" s="12"/>
      <c r="E3623" s="12"/>
      <c r="F3623" s="12"/>
      <c r="G3623" s="12"/>
      <c r="H3623" s="12"/>
      <c r="I3623" s="12"/>
      <c r="J3623" s="12"/>
      <c r="K3623" s="12"/>
      <c r="L3623" s="12"/>
      <c r="M3623" s="49"/>
      <c r="N3623" s="49"/>
      <c r="O3623" s="12"/>
      <c r="P3623" s="12"/>
      <c r="Q3623" s="12"/>
      <c r="R3623" s="12"/>
      <c r="S3623" s="12"/>
      <c r="T3623" s="12"/>
    </row>
    <row r="3624" spans="1:20" s="1" customFormat="1" x14ac:dyDescent="0.4">
      <c r="A3624" s="12"/>
      <c r="B3624" s="12"/>
      <c r="C3624" s="42"/>
      <c r="D3624" s="12"/>
      <c r="E3624" s="12"/>
      <c r="F3624" s="12"/>
      <c r="G3624" s="12"/>
      <c r="H3624" s="12"/>
      <c r="I3624" s="12"/>
      <c r="J3624" s="12"/>
      <c r="K3624" s="12"/>
      <c r="L3624" s="12"/>
      <c r="M3624" s="49"/>
      <c r="N3624" s="49"/>
      <c r="O3624" s="12"/>
      <c r="P3624" s="12"/>
      <c r="Q3624" s="12"/>
      <c r="R3624" s="12"/>
      <c r="S3624" s="12"/>
      <c r="T3624" s="12"/>
    </row>
    <row r="3625" spans="1:20" s="1" customFormat="1" x14ac:dyDescent="0.4">
      <c r="A3625" s="12"/>
      <c r="B3625" s="12"/>
      <c r="C3625" s="42"/>
      <c r="D3625" s="12"/>
      <c r="E3625" s="12"/>
      <c r="F3625" s="12"/>
      <c r="G3625" s="12"/>
      <c r="H3625" s="12"/>
      <c r="I3625" s="12"/>
      <c r="J3625" s="12"/>
      <c r="K3625" s="12"/>
      <c r="L3625" s="12"/>
      <c r="M3625" s="49"/>
      <c r="N3625" s="49"/>
      <c r="O3625" s="12"/>
      <c r="P3625" s="12"/>
      <c r="Q3625" s="12"/>
      <c r="R3625" s="12"/>
      <c r="S3625" s="12"/>
      <c r="T3625" s="12"/>
    </row>
    <row r="3626" spans="1:20" s="1" customFormat="1" x14ac:dyDescent="0.4">
      <c r="A3626" s="12"/>
      <c r="B3626" s="12"/>
      <c r="C3626" s="42"/>
      <c r="D3626" s="12"/>
      <c r="E3626" s="12"/>
      <c r="F3626" s="12"/>
      <c r="G3626" s="12"/>
      <c r="H3626" s="12"/>
      <c r="I3626" s="12"/>
      <c r="J3626" s="12"/>
      <c r="K3626" s="12"/>
      <c r="L3626" s="12"/>
      <c r="M3626" s="49"/>
      <c r="N3626" s="49"/>
      <c r="O3626" s="12"/>
      <c r="P3626" s="12"/>
      <c r="Q3626" s="12"/>
      <c r="R3626" s="12"/>
      <c r="S3626" s="12"/>
      <c r="T3626" s="12"/>
    </row>
    <row r="3627" spans="1:20" s="1" customFormat="1" x14ac:dyDescent="0.4">
      <c r="A3627" s="12"/>
      <c r="B3627" s="12"/>
      <c r="C3627" s="42"/>
      <c r="D3627" s="12"/>
      <c r="E3627" s="12"/>
      <c r="F3627" s="12"/>
      <c r="G3627" s="12"/>
      <c r="H3627" s="12"/>
      <c r="I3627" s="12"/>
      <c r="J3627" s="12"/>
      <c r="K3627" s="12"/>
      <c r="L3627" s="12"/>
      <c r="M3627" s="49"/>
      <c r="N3627" s="49"/>
      <c r="O3627" s="12"/>
      <c r="P3627" s="12"/>
      <c r="Q3627" s="12"/>
      <c r="R3627" s="12"/>
      <c r="S3627" s="12"/>
      <c r="T3627" s="12"/>
    </row>
    <row r="3628" spans="1:20" s="1" customFormat="1" x14ac:dyDescent="0.4">
      <c r="A3628" s="12"/>
      <c r="B3628" s="12"/>
      <c r="C3628" s="42"/>
      <c r="D3628" s="12"/>
      <c r="E3628" s="12"/>
      <c r="F3628" s="12"/>
      <c r="G3628" s="12"/>
      <c r="H3628" s="12"/>
      <c r="I3628" s="12"/>
      <c r="J3628" s="12"/>
      <c r="K3628" s="12"/>
      <c r="L3628" s="12"/>
      <c r="M3628" s="49"/>
      <c r="N3628" s="49"/>
      <c r="O3628" s="12"/>
      <c r="P3628" s="12"/>
      <c r="Q3628" s="12"/>
      <c r="R3628" s="12"/>
      <c r="S3628" s="12"/>
      <c r="T3628" s="12"/>
    </row>
    <row r="3629" spans="1:20" s="1" customFormat="1" x14ac:dyDescent="0.4">
      <c r="A3629" s="12"/>
      <c r="B3629" s="12"/>
      <c r="C3629" s="42"/>
      <c r="D3629" s="12"/>
      <c r="E3629" s="12"/>
      <c r="F3629" s="12"/>
      <c r="G3629" s="12"/>
      <c r="H3629" s="12"/>
      <c r="I3629" s="12"/>
      <c r="J3629" s="12"/>
      <c r="K3629" s="12"/>
      <c r="L3629" s="12"/>
      <c r="M3629" s="49"/>
      <c r="N3629" s="49"/>
      <c r="O3629" s="12"/>
      <c r="P3629" s="12"/>
      <c r="Q3629" s="12"/>
      <c r="R3629" s="12"/>
      <c r="S3629" s="12"/>
      <c r="T3629" s="12"/>
    </row>
    <row r="3630" spans="1:20" s="1" customFormat="1" x14ac:dyDescent="0.4">
      <c r="A3630" s="12"/>
      <c r="B3630" s="12"/>
      <c r="C3630" s="42"/>
      <c r="D3630" s="12"/>
      <c r="E3630" s="12"/>
      <c r="F3630" s="12"/>
      <c r="G3630" s="12"/>
      <c r="H3630" s="12"/>
      <c r="I3630" s="12"/>
      <c r="J3630" s="12"/>
      <c r="K3630" s="12"/>
      <c r="L3630" s="12"/>
      <c r="M3630" s="49"/>
      <c r="N3630" s="49"/>
      <c r="O3630" s="12"/>
      <c r="P3630" s="12"/>
      <c r="Q3630" s="12"/>
      <c r="R3630" s="12"/>
      <c r="S3630" s="12"/>
      <c r="T3630" s="12"/>
    </row>
    <row r="3631" spans="1:20" s="1" customFormat="1" x14ac:dyDescent="0.4">
      <c r="A3631" s="12"/>
      <c r="B3631" s="12"/>
      <c r="C3631" s="42"/>
      <c r="D3631" s="12"/>
      <c r="E3631" s="12"/>
      <c r="F3631" s="12"/>
      <c r="G3631" s="12"/>
      <c r="H3631" s="12"/>
      <c r="I3631" s="12"/>
      <c r="J3631" s="12"/>
      <c r="K3631" s="12"/>
      <c r="L3631" s="12"/>
      <c r="M3631" s="49"/>
      <c r="N3631" s="49"/>
      <c r="O3631" s="12"/>
      <c r="P3631" s="12"/>
      <c r="Q3631" s="12"/>
      <c r="R3631" s="12"/>
      <c r="S3631" s="12"/>
      <c r="T3631" s="12"/>
    </row>
    <row r="3632" spans="1:20" s="1" customFormat="1" x14ac:dyDescent="0.4">
      <c r="A3632" s="12"/>
      <c r="B3632" s="12"/>
      <c r="C3632" s="42"/>
      <c r="D3632" s="12"/>
      <c r="E3632" s="12"/>
      <c r="F3632" s="12"/>
      <c r="G3632" s="12"/>
      <c r="H3632" s="12"/>
      <c r="I3632" s="12"/>
      <c r="J3632" s="12"/>
      <c r="K3632" s="12"/>
      <c r="L3632" s="12"/>
      <c r="M3632" s="49"/>
      <c r="N3632" s="49"/>
      <c r="O3632" s="12"/>
      <c r="P3632" s="12"/>
      <c r="Q3632" s="12"/>
      <c r="R3632" s="12"/>
      <c r="S3632" s="12"/>
      <c r="T3632" s="12"/>
    </row>
    <row r="3633" spans="1:20" s="1" customFormat="1" x14ac:dyDescent="0.4">
      <c r="A3633" s="12"/>
      <c r="B3633" s="12"/>
      <c r="C3633" s="42"/>
      <c r="D3633" s="12"/>
      <c r="E3633" s="12"/>
      <c r="F3633" s="12"/>
      <c r="G3633" s="12"/>
      <c r="H3633" s="12"/>
      <c r="I3633" s="12"/>
      <c r="J3633" s="12"/>
      <c r="K3633" s="12"/>
      <c r="L3633" s="12"/>
      <c r="M3633" s="49"/>
      <c r="N3633" s="49"/>
      <c r="O3633" s="12"/>
      <c r="P3633" s="12"/>
      <c r="Q3633" s="12"/>
      <c r="R3633" s="12"/>
      <c r="S3633" s="12"/>
      <c r="T3633" s="12"/>
    </row>
    <row r="3634" spans="1:20" s="1" customFormat="1" x14ac:dyDescent="0.4">
      <c r="A3634" s="12"/>
      <c r="B3634" s="12"/>
      <c r="C3634" s="42"/>
      <c r="D3634" s="12"/>
      <c r="E3634" s="12"/>
      <c r="F3634" s="12"/>
      <c r="G3634" s="12"/>
      <c r="H3634" s="12"/>
      <c r="I3634" s="12"/>
      <c r="J3634" s="12"/>
      <c r="K3634" s="12"/>
      <c r="L3634" s="12"/>
      <c r="M3634" s="49"/>
      <c r="N3634" s="49"/>
      <c r="O3634" s="12"/>
      <c r="P3634" s="12"/>
      <c r="Q3634" s="12"/>
      <c r="R3634" s="12"/>
      <c r="S3634" s="12"/>
      <c r="T3634" s="12"/>
    </row>
    <row r="3635" spans="1:20" s="1" customFormat="1" x14ac:dyDescent="0.4">
      <c r="A3635" s="12"/>
      <c r="B3635" s="12"/>
      <c r="C3635" s="42"/>
      <c r="D3635" s="12"/>
      <c r="E3635" s="12"/>
      <c r="F3635" s="12"/>
      <c r="G3635" s="12"/>
      <c r="H3635" s="12"/>
      <c r="I3635" s="12"/>
      <c r="J3635" s="12"/>
      <c r="K3635" s="12"/>
      <c r="L3635" s="12"/>
      <c r="M3635" s="49"/>
      <c r="N3635" s="49"/>
      <c r="O3635" s="12"/>
      <c r="P3635" s="12"/>
      <c r="Q3635" s="12"/>
      <c r="R3635" s="12"/>
      <c r="S3635" s="12"/>
      <c r="T3635" s="12"/>
    </row>
    <row r="3636" spans="1:20" s="1" customFormat="1" x14ac:dyDescent="0.4">
      <c r="A3636" s="12"/>
      <c r="B3636" s="12"/>
      <c r="C3636" s="42"/>
      <c r="D3636" s="12"/>
      <c r="E3636" s="12"/>
      <c r="F3636" s="12"/>
      <c r="G3636" s="12"/>
      <c r="H3636" s="12"/>
      <c r="I3636" s="12"/>
      <c r="J3636" s="12"/>
      <c r="K3636" s="12"/>
      <c r="L3636" s="12"/>
      <c r="M3636" s="49"/>
      <c r="N3636" s="49"/>
      <c r="O3636" s="12"/>
      <c r="P3636" s="12"/>
      <c r="Q3636" s="12"/>
      <c r="R3636" s="12"/>
      <c r="S3636" s="12"/>
      <c r="T3636" s="12"/>
    </row>
    <row r="3637" spans="1:20" s="1" customFormat="1" x14ac:dyDescent="0.4">
      <c r="A3637" s="12"/>
      <c r="B3637" s="12"/>
      <c r="C3637" s="42"/>
      <c r="D3637" s="12"/>
      <c r="E3637" s="12"/>
      <c r="F3637" s="12"/>
      <c r="G3637" s="12"/>
      <c r="H3637" s="12"/>
      <c r="I3637" s="12"/>
      <c r="J3637" s="12"/>
      <c r="K3637" s="12"/>
      <c r="L3637" s="12"/>
      <c r="M3637" s="49"/>
      <c r="N3637" s="49"/>
      <c r="O3637" s="12"/>
      <c r="P3637" s="12"/>
      <c r="Q3637" s="12"/>
      <c r="R3637" s="12"/>
      <c r="S3637" s="12"/>
      <c r="T3637" s="12"/>
    </row>
    <row r="3638" spans="1:20" s="1" customFormat="1" x14ac:dyDescent="0.4">
      <c r="A3638" s="12"/>
      <c r="B3638" s="12"/>
      <c r="C3638" s="42"/>
      <c r="D3638" s="12"/>
      <c r="E3638" s="12"/>
      <c r="F3638" s="12"/>
      <c r="G3638" s="12"/>
      <c r="H3638" s="12"/>
      <c r="I3638" s="12"/>
      <c r="J3638" s="12"/>
      <c r="K3638" s="12"/>
      <c r="L3638" s="12"/>
      <c r="M3638" s="49"/>
      <c r="N3638" s="49"/>
      <c r="O3638" s="12"/>
      <c r="P3638" s="12"/>
      <c r="Q3638" s="12"/>
      <c r="R3638" s="12"/>
      <c r="S3638" s="12"/>
      <c r="T3638" s="12"/>
    </row>
    <row r="3639" spans="1:20" s="1" customFormat="1" x14ac:dyDescent="0.4">
      <c r="A3639" s="12"/>
      <c r="B3639" s="12"/>
      <c r="C3639" s="42"/>
      <c r="D3639" s="12"/>
      <c r="E3639" s="12"/>
      <c r="F3639" s="12"/>
      <c r="G3639" s="12"/>
      <c r="H3639" s="12"/>
      <c r="I3639" s="12"/>
      <c r="J3639" s="12"/>
      <c r="K3639" s="12"/>
      <c r="L3639" s="12"/>
      <c r="M3639" s="49"/>
      <c r="N3639" s="49"/>
      <c r="O3639" s="12"/>
      <c r="P3639" s="12"/>
      <c r="Q3639" s="12"/>
      <c r="R3639" s="12"/>
      <c r="S3639" s="12"/>
      <c r="T3639" s="12"/>
    </row>
    <row r="3640" spans="1:20" s="1" customFormat="1" x14ac:dyDescent="0.4">
      <c r="A3640" s="12"/>
      <c r="B3640" s="12"/>
      <c r="C3640" s="42"/>
      <c r="D3640" s="12"/>
      <c r="E3640" s="12"/>
      <c r="F3640" s="12"/>
      <c r="G3640" s="12"/>
      <c r="H3640" s="12"/>
      <c r="I3640" s="12"/>
      <c r="J3640" s="12"/>
      <c r="K3640" s="12"/>
      <c r="L3640" s="12"/>
      <c r="M3640" s="49"/>
      <c r="N3640" s="49"/>
      <c r="O3640" s="12"/>
      <c r="P3640" s="12"/>
      <c r="Q3640" s="12"/>
      <c r="R3640" s="12"/>
      <c r="S3640" s="12"/>
      <c r="T3640" s="12"/>
    </row>
    <row r="3641" spans="1:20" s="1" customFormat="1" x14ac:dyDescent="0.4">
      <c r="A3641" s="12"/>
      <c r="B3641" s="12"/>
      <c r="C3641" s="42"/>
      <c r="D3641" s="12"/>
      <c r="E3641" s="12"/>
      <c r="F3641" s="12"/>
      <c r="G3641" s="12"/>
      <c r="H3641" s="12"/>
      <c r="I3641" s="12"/>
      <c r="J3641" s="12"/>
      <c r="K3641" s="12"/>
      <c r="L3641" s="12"/>
      <c r="M3641" s="49"/>
      <c r="N3641" s="49"/>
      <c r="O3641" s="12"/>
      <c r="P3641" s="12"/>
      <c r="Q3641" s="12"/>
      <c r="R3641" s="12"/>
      <c r="S3641" s="12"/>
      <c r="T3641" s="12"/>
    </row>
    <row r="3642" spans="1:20" s="1" customFormat="1" x14ac:dyDescent="0.4">
      <c r="A3642" s="12"/>
      <c r="B3642" s="12"/>
      <c r="C3642" s="42"/>
      <c r="D3642" s="12"/>
      <c r="E3642" s="12"/>
      <c r="F3642" s="12"/>
      <c r="G3642" s="12"/>
      <c r="H3642" s="12"/>
      <c r="I3642" s="12"/>
      <c r="J3642" s="12"/>
      <c r="K3642" s="12"/>
      <c r="L3642" s="12"/>
      <c r="M3642" s="49"/>
      <c r="N3642" s="49"/>
      <c r="O3642" s="12"/>
      <c r="P3642" s="12"/>
      <c r="Q3642" s="12"/>
      <c r="R3642" s="12"/>
      <c r="S3642" s="12"/>
      <c r="T3642" s="12"/>
    </row>
    <row r="3643" spans="1:20" s="1" customFormat="1" x14ac:dyDescent="0.4">
      <c r="A3643" s="12"/>
      <c r="B3643" s="12"/>
      <c r="C3643" s="42"/>
      <c r="D3643" s="12"/>
      <c r="E3643" s="12"/>
      <c r="F3643" s="12"/>
      <c r="G3643" s="12"/>
      <c r="H3643" s="12"/>
      <c r="I3643" s="12"/>
      <c r="J3643" s="12"/>
      <c r="K3643" s="12"/>
      <c r="L3643" s="12"/>
      <c r="M3643" s="49"/>
      <c r="N3643" s="49"/>
      <c r="O3643" s="12"/>
      <c r="P3643" s="12"/>
      <c r="Q3643" s="12"/>
      <c r="R3643" s="12"/>
      <c r="S3643" s="12"/>
      <c r="T3643" s="12"/>
    </row>
    <row r="3644" spans="1:20" s="1" customFormat="1" x14ac:dyDescent="0.4">
      <c r="A3644" s="12"/>
      <c r="B3644" s="12"/>
      <c r="C3644" s="42"/>
      <c r="D3644" s="12"/>
      <c r="E3644" s="12"/>
      <c r="F3644" s="12"/>
      <c r="G3644" s="12"/>
      <c r="H3644" s="12"/>
      <c r="I3644" s="12"/>
      <c r="J3644" s="12"/>
      <c r="K3644" s="12"/>
      <c r="L3644" s="12"/>
      <c r="M3644" s="49"/>
      <c r="N3644" s="49"/>
      <c r="O3644" s="12"/>
      <c r="P3644" s="12"/>
      <c r="Q3644" s="12"/>
      <c r="R3644" s="12"/>
      <c r="S3644" s="12"/>
      <c r="T3644" s="12"/>
    </row>
    <row r="3645" spans="1:20" s="1" customFormat="1" x14ac:dyDescent="0.4">
      <c r="A3645" s="12"/>
      <c r="B3645" s="12"/>
      <c r="C3645" s="42"/>
      <c r="D3645" s="12"/>
      <c r="E3645" s="12"/>
      <c r="F3645" s="12"/>
      <c r="G3645" s="12"/>
      <c r="H3645" s="12"/>
      <c r="I3645" s="12"/>
      <c r="J3645" s="12"/>
      <c r="K3645" s="12"/>
      <c r="L3645" s="12"/>
      <c r="M3645" s="49"/>
      <c r="N3645" s="49"/>
      <c r="O3645" s="12"/>
      <c r="P3645" s="12"/>
      <c r="Q3645" s="12"/>
      <c r="R3645" s="12"/>
      <c r="S3645" s="12"/>
      <c r="T3645" s="12"/>
    </row>
    <row r="3646" spans="1:20" s="1" customFormat="1" x14ac:dyDescent="0.4">
      <c r="A3646" s="12"/>
      <c r="B3646" s="12"/>
      <c r="C3646" s="42"/>
      <c r="D3646" s="12"/>
      <c r="E3646" s="12"/>
      <c r="F3646" s="12"/>
      <c r="G3646" s="12"/>
      <c r="H3646" s="12"/>
      <c r="I3646" s="12"/>
      <c r="J3646" s="12"/>
      <c r="K3646" s="12"/>
      <c r="L3646" s="12"/>
      <c r="M3646" s="49"/>
      <c r="N3646" s="49"/>
      <c r="O3646" s="12"/>
      <c r="P3646" s="12"/>
      <c r="Q3646" s="12"/>
      <c r="R3646" s="12"/>
      <c r="S3646" s="12"/>
      <c r="T3646" s="12"/>
    </row>
    <row r="3647" spans="1:20" s="1" customFormat="1" x14ac:dyDescent="0.4">
      <c r="A3647" s="12"/>
      <c r="B3647" s="12"/>
      <c r="C3647" s="42"/>
      <c r="D3647" s="12"/>
      <c r="E3647" s="12"/>
      <c r="F3647" s="12"/>
      <c r="G3647" s="12"/>
      <c r="H3647" s="12"/>
      <c r="I3647" s="12"/>
      <c r="J3647" s="12"/>
      <c r="K3647" s="12"/>
      <c r="L3647" s="12"/>
      <c r="M3647" s="49"/>
      <c r="N3647" s="49"/>
      <c r="O3647" s="12"/>
      <c r="P3647" s="12"/>
      <c r="Q3647" s="12"/>
      <c r="R3647" s="12"/>
      <c r="S3647" s="12"/>
      <c r="T3647" s="12"/>
    </row>
    <row r="3648" spans="1:20" s="1" customFormat="1" x14ac:dyDescent="0.4">
      <c r="A3648" s="12"/>
      <c r="B3648" s="12"/>
      <c r="C3648" s="42"/>
      <c r="D3648" s="12"/>
      <c r="E3648" s="12"/>
      <c r="F3648" s="12"/>
      <c r="G3648" s="12"/>
      <c r="H3648" s="12"/>
      <c r="I3648" s="12"/>
      <c r="J3648" s="12"/>
      <c r="K3648" s="12"/>
      <c r="L3648" s="12"/>
      <c r="M3648" s="49"/>
      <c r="N3648" s="49"/>
      <c r="O3648" s="12"/>
      <c r="P3648" s="12"/>
      <c r="Q3648" s="12"/>
      <c r="R3648" s="12"/>
      <c r="S3648" s="12"/>
      <c r="T3648" s="12"/>
    </row>
    <row r="3649" spans="1:20" s="1" customFormat="1" x14ac:dyDescent="0.4">
      <c r="A3649" s="12"/>
      <c r="B3649" s="12"/>
      <c r="C3649" s="42"/>
      <c r="D3649" s="12"/>
      <c r="E3649" s="12"/>
      <c r="F3649" s="12"/>
      <c r="G3649" s="12"/>
      <c r="H3649" s="12"/>
      <c r="I3649" s="12"/>
      <c r="J3649" s="12"/>
      <c r="K3649" s="12"/>
      <c r="L3649" s="12"/>
      <c r="M3649" s="49"/>
      <c r="N3649" s="49"/>
      <c r="O3649" s="12"/>
      <c r="P3649" s="12"/>
      <c r="Q3649" s="12"/>
      <c r="R3649" s="12"/>
      <c r="S3649" s="12"/>
      <c r="T3649" s="12"/>
    </row>
    <row r="3650" spans="1:20" s="1" customFormat="1" x14ac:dyDescent="0.4">
      <c r="A3650" s="12"/>
      <c r="B3650" s="12"/>
      <c r="C3650" s="42"/>
      <c r="D3650" s="12"/>
      <c r="E3650" s="12"/>
      <c r="F3650" s="12"/>
      <c r="G3650" s="12"/>
      <c r="H3650" s="12"/>
      <c r="I3650" s="12"/>
      <c r="J3650" s="12"/>
      <c r="K3650" s="12"/>
      <c r="L3650" s="12"/>
      <c r="M3650" s="49"/>
      <c r="N3650" s="49"/>
      <c r="O3650" s="12"/>
      <c r="P3650" s="12"/>
      <c r="Q3650" s="12"/>
      <c r="R3650" s="12"/>
      <c r="S3650" s="12"/>
      <c r="T3650" s="12"/>
    </row>
    <row r="3651" spans="1:20" s="1" customFormat="1" x14ac:dyDescent="0.4">
      <c r="A3651" s="12"/>
      <c r="B3651" s="12"/>
      <c r="C3651" s="42"/>
      <c r="D3651" s="12"/>
      <c r="E3651" s="12"/>
      <c r="F3651" s="12"/>
      <c r="G3651" s="12"/>
      <c r="H3651" s="12"/>
      <c r="I3651" s="12"/>
      <c r="J3651" s="12"/>
      <c r="K3651" s="12"/>
      <c r="L3651" s="12"/>
      <c r="M3651" s="49"/>
      <c r="N3651" s="49"/>
      <c r="O3651" s="12"/>
      <c r="P3651" s="12"/>
      <c r="Q3651" s="12"/>
      <c r="R3651" s="12"/>
      <c r="S3651" s="12"/>
      <c r="T3651" s="12"/>
    </row>
    <row r="3652" spans="1:20" s="1" customFormat="1" x14ac:dyDescent="0.4">
      <c r="A3652" s="12"/>
      <c r="B3652" s="12"/>
      <c r="C3652" s="42"/>
      <c r="D3652" s="12"/>
      <c r="E3652" s="12"/>
      <c r="F3652" s="12"/>
      <c r="G3652" s="12"/>
      <c r="H3652" s="12"/>
      <c r="I3652" s="12"/>
      <c r="J3652" s="12"/>
      <c r="K3652" s="12"/>
      <c r="L3652" s="12"/>
      <c r="M3652" s="49"/>
      <c r="N3652" s="49"/>
      <c r="O3652" s="12"/>
      <c r="P3652" s="12"/>
      <c r="Q3652" s="12"/>
      <c r="R3652" s="12"/>
      <c r="S3652" s="12"/>
      <c r="T3652" s="12"/>
    </row>
    <row r="3653" spans="1:20" s="1" customFormat="1" x14ac:dyDescent="0.4">
      <c r="A3653" s="12"/>
      <c r="B3653" s="12"/>
      <c r="C3653" s="42"/>
      <c r="D3653" s="12"/>
      <c r="E3653" s="12"/>
      <c r="F3653" s="12"/>
      <c r="G3653" s="12"/>
      <c r="H3653" s="12"/>
      <c r="I3653" s="12"/>
      <c r="J3653" s="12"/>
      <c r="K3653" s="12"/>
      <c r="L3653" s="12"/>
      <c r="M3653" s="49"/>
      <c r="N3653" s="49"/>
      <c r="O3653" s="12"/>
      <c r="P3653" s="12"/>
      <c r="Q3653" s="12"/>
      <c r="R3653" s="12"/>
      <c r="S3653" s="12"/>
      <c r="T3653" s="12"/>
    </row>
    <row r="3654" spans="1:20" s="1" customFormat="1" x14ac:dyDescent="0.4">
      <c r="A3654" s="12"/>
      <c r="B3654" s="12"/>
      <c r="C3654" s="42"/>
      <c r="D3654" s="12"/>
      <c r="E3654" s="12"/>
      <c r="F3654" s="12"/>
      <c r="G3654" s="12"/>
      <c r="H3654" s="12"/>
      <c r="I3654" s="12"/>
      <c r="J3654" s="12"/>
      <c r="K3654" s="12"/>
      <c r="L3654" s="12"/>
      <c r="M3654" s="49"/>
      <c r="N3654" s="49"/>
      <c r="O3654" s="12"/>
      <c r="P3654" s="12"/>
      <c r="Q3654" s="12"/>
      <c r="R3654" s="12"/>
      <c r="S3654" s="12"/>
      <c r="T3654" s="12"/>
    </row>
    <row r="3655" spans="1:20" s="1" customFormat="1" x14ac:dyDescent="0.4">
      <c r="A3655" s="12"/>
      <c r="B3655" s="12"/>
      <c r="C3655" s="42"/>
      <c r="D3655" s="12"/>
      <c r="E3655" s="12"/>
      <c r="F3655" s="12"/>
      <c r="G3655" s="12"/>
      <c r="H3655" s="12"/>
      <c r="I3655" s="12"/>
      <c r="J3655" s="12"/>
      <c r="K3655" s="12"/>
      <c r="L3655" s="12"/>
      <c r="M3655" s="49"/>
      <c r="N3655" s="49"/>
      <c r="O3655" s="12"/>
      <c r="P3655" s="12"/>
      <c r="Q3655" s="12"/>
      <c r="R3655" s="12"/>
      <c r="S3655" s="12"/>
      <c r="T3655" s="12"/>
    </row>
    <row r="3656" spans="1:20" s="1" customFormat="1" x14ac:dyDescent="0.4">
      <c r="A3656" s="12"/>
      <c r="B3656" s="12"/>
      <c r="C3656" s="42"/>
      <c r="D3656" s="12"/>
      <c r="E3656" s="12"/>
      <c r="F3656" s="12"/>
      <c r="G3656" s="12"/>
      <c r="H3656" s="12"/>
      <c r="I3656" s="12"/>
      <c r="J3656" s="12"/>
      <c r="K3656" s="12"/>
      <c r="L3656" s="12"/>
      <c r="M3656" s="49"/>
      <c r="N3656" s="49"/>
      <c r="O3656" s="12"/>
      <c r="P3656" s="12"/>
      <c r="Q3656" s="12"/>
      <c r="R3656" s="12"/>
      <c r="S3656" s="12"/>
      <c r="T3656" s="12"/>
    </row>
    <row r="3657" spans="1:20" s="1" customFormat="1" x14ac:dyDescent="0.4">
      <c r="A3657" s="12"/>
      <c r="B3657" s="12"/>
      <c r="C3657" s="42"/>
      <c r="D3657" s="12"/>
      <c r="E3657" s="12"/>
      <c r="F3657" s="12"/>
      <c r="G3657" s="12"/>
      <c r="H3657" s="12"/>
      <c r="I3657" s="12"/>
      <c r="J3657" s="12"/>
      <c r="K3657" s="12"/>
      <c r="L3657" s="12"/>
      <c r="M3657" s="49"/>
      <c r="N3657" s="49"/>
      <c r="O3657" s="12"/>
      <c r="P3657" s="12"/>
      <c r="Q3657" s="12"/>
      <c r="R3657" s="12"/>
      <c r="S3657" s="12"/>
      <c r="T3657" s="12"/>
    </row>
    <row r="3658" spans="1:20" s="1" customFormat="1" x14ac:dyDescent="0.4">
      <c r="A3658" s="12"/>
      <c r="B3658" s="12"/>
      <c r="C3658" s="42"/>
      <c r="D3658" s="12"/>
      <c r="E3658" s="12"/>
      <c r="F3658" s="12"/>
      <c r="G3658" s="12"/>
      <c r="H3658" s="12"/>
      <c r="I3658" s="12"/>
      <c r="J3658" s="12"/>
      <c r="K3658" s="12"/>
      <c r="L3658" s="12"/>
      <c r="M3658" s="49"/>
      <c r="N3658" s="49"/>
      <c r="O3658" s="12"/>
      <c r="P3658" s="12"/>
      <c r="Q3658" s="12"/>
      <c r="R3658" s="12"/>
      <c r="S3658" s="12"/>
      <c r="T3658" s="12"/>
    </row>
    <row r="3659" spans="1:20" s="1" customFormat="1" x14ac:dyDescent="0.4">
      <c r="A3659" s="12"/>
      <c r="B3659" s="12"/>
      <c r="C3659" s="42"/>
      <c r="D3659" s="12"/>
      <c r="E3659" s="12"/>
      <c r="F3659" s="12"/>
      <c r="G3659" s="12"/>
      <c r="H3659" s="12"/>
      <c r="I3659" s="12"/>
      <c r="J3659" s="12"/>
      <c r="K3659" s="12"/>
      <c r="L3659" s="12"/>
      <c r="M3659" s="49"/>
      <c r="N3659" s="49"/>
      <c r="O3659" s="12"/>
      <c r="P3659" s="12"/>
      <c r="Q3659" s="12"/>
      <c r="R3659" s="12"/>
      <c r="S3659" s="12"/>
      <c r="T3659" s="12"/>
    </row>
    <row r="3660" spans="1:20" s="1" customFormat="1" x14ac:dyDescent="0.4">
      <c r="A3660" s="12"/>
      <c r="B3660" s="12"/>
      <c r="C3660" s="42"/>
      <c r="D3660" s="12"/>
      <c r="E3660" s="12"/>
      <c r="F3660" s="12"/>
      <c r="G3660" s="12"/>
      <c r="H3660" s="12"/>
      <c r="I3660" s="12"/>
      <c r="J3660" s="12"/>
      <c r="K3660" s="12"/>
      <c r="L3660" s="12"/>
      <c r="M3660" s="49"/>
      <c r="N3660" s="49"/>
      <c r="O3660" s="12"/>
      <c r="P3660" s="12"/>
      <c r="Q3660" s="12"/>
      <c r="R3660" s="12"/>
      <c r="S3660" s="12"/>
      <c r="T3660" s="12"/>
    </row>
    <row r="3661" spans="1:20" s="1" customFormat="1" x14ac:dyDescent="0.4">
      <c r="A3661" s="12"/>
      <c r="B3661" s="12"/>
      <c r="C3661" s="42"/>
      <c r="D3661" s="12"/>
      <c r="E3661" s="12"/>
      <c r="F3661" s="12"/>
      <c r="G3661" s="12"/>
      <c r="H3661" s="12"/>
      <c r="I3661" s="12"/>
      <c r="J3661" s="12"/>
      <c r="K3661" s="12"/>
      <c r="L3661" s="12"/>
      <c r="M3661" s="49"/>
      <c r="N3661" s="49"/>
      <c r="O3661" s="12"/>
      <c r="P3661" s="12"/>
      <c r="Q3661" s="12"/>
      <c r="R3661" s="12"/>
      <c r="S3661" s="12"/>
      <c r="T3661" s="12"/>
    </row>
    <row r="3662" spans="1:20" s="1" customFormat="1" x14ac:dyDescent="0.4">
      <c r="A3662" s="12"/>
      <c r="B3662" s="12"/>
      <c r="C3662" s="42"/>
      <c r="D3662" s="12"/>
      <c r="E3662" s="12"/>
      <c r="F3662" s="12"/>
      <c r="G3662" s="12"/>
      <c r="H3662" s="12"/>
      <c r="I3662" s="12"/>
      <c r="J3662" s="12"/>
      <c r="K3662" s="12"/>
      <c r="L3662" s="12"/>
      <c r="M3662" s="49"/>
      <c r="N3662" s="49"/>
      <c r="O3662" s="12"/>
      <c r="P3662" s="12"/>
      <c r="Q3662" s="12"/>
      <c r="R3662" s="12"/>
      <c r="S3662" s="12"/>
      <c r="T3662" s="12"/>
    </row>
    <row r="3663" spans="1:20" s="1" customFormat="1" x14ac:dyDescent="0.4">
      <c r="A3663" s="12"/>
      <c r="B3663" s="12"/>
      <c r="C3663" s="42"/>
      <c r="D3663" s="12"/>
      <c r="E3663" s="12"/>
      <c r="F3663" s="12"/>
      <c r="G3663" s="12"/>
      <c r="H3663" s="12"/>
      <c r="I3663" s="12"/>
      <c r="J3663" s="12"/>
      <c r="K3663" s="12"/>
      <c r="L3663" s="12"/>
      <c r="M3663" s="49"/>
      <c r="N3663" s="49"/>
      <c r="O3663" s="12"/>
      <c r="P3663" s="12"/>
      <c r="Q3663" s="12"/>
      <c r="R3663" s="12"/>
      <c r="S3663" s="12"/>
      <c r="T3663" s="12"/>
    </row>
    <row r="3664" spans="1:20" s="1" customFormat="1" x14ac:dyDescent="0.4">
      <c r="A3664" s="12"/>
      <c r="B3664" s="12"/>
      <c r="C3664" s="42"/>
      <c r="D3664" s="12"/>
      <c r="E3664" s="12"/>
      <c r="F3664" s="12"/>
      <c r="G3664" s="12"/>
      <c r="H3664" s="12"/>
      <c r="I3664" s="12"/>
      <c r="J3664" s="12"/>
      <c r="K3664" s="12"/>
      <c r="L3664" s="12"/>
      <c r="M3664" s="49"/>
      <c r="N3664" s="49"/>
      <c r="O3664" s="12"/>
      <c r="P3664" s="12"/>
      <c r="Q3664" s="12"/>
      <c r="R3664" s="12"/>
      <c r="S3664" s="12"/>
      <c r="T3664" s="12"/>
    </row>
    <row r="3665" spans="1:20" s="1" customFormat="1" x14ac:dyDescent="0.4">
      <c r="A3665" s="12"/>
      <c r="B3665" s="12"/>
      <c r="C3665" s="42"/>
      <c r="D3665" s="12"/>
      <c r="E3665" s="12"/>
      <c r="F3665" s="12"/>
      <c r="G3665" s="12"/>
      <c r="H3665" s="12"/>
      <c r="I3665" s="12"/>
      <c r="J3665" s="12"/>
      <c r="K3665" s="12"/>
      <c r="L3665" s="12"/>
      <c r="M3665" s="49"/>
      <c r="N3665" s="49"/>
      <c r="O3665" s="12"/>
      <c r="P3665" s="12"/>
      <c r="Q3665" s="12"/>
      <c r="R3665" s="12"/>
      <c r="S3665" s="12"/>
      <c r="T3665" s="12"/>
    </row>
    <row r="3666" spans="1:20" s="1" customFormat="1" x14ac:dyDescent="0.4">
      <c r="A3666" s="12"/>
      <c r="B3666" s="12"/>
      <c r="C3666" s="42"/>
      <c r="D3666" s="12"/>
      <c r="E3666" s="12"/>
      <c r="F3666" s="12"/>
      <c r="G3666" s="12"/>
      <c r="H3666" s="12"/>
      <c r="I3666" s="12"/>
      <c r="J3666" s="12"/>
      <c r="K3666" s="12"/>
      <c r="L3666" s="12"/>
      <c r="M3666" s="49"/>
      <c r="N3666" s="49"/>
      <c r="O3666" s="12"/>
      <c r="P3666" s="12"/>
      <c r="Q3666" s="12"/>
      <c r="R3666" s="12"/>
      <c r="S3666" s="12"/>
      <c r="T3666" s="12"/>
    </row>
    <row r="3667" spans="1:20" s="1" customFormat="1" x14ac:dyDescent="0.4">
      <c r="A3667" s="12"/>
      <c r="B3667" s="12"/>
      <c r="C3667" s="42"/>
      <c r="D3667" s="12"/>
      <c r="E3667" s="12"/>
      <c r="F3667" s="12"/>
      <c r="G3667" s="12"/>
      <c r="H3667" s="12"/>
      <c r="I3667" s="12"/>
      <c r="J3667" s="12"/>
      <c r="K3667" s="12"/>
      <c r="L3667" s="12"/>
      <c r="M3667" s="49"/>
      <c r="N3667" s="49"/>
      <c r="O3667" s="12"/>
      <c r="P3667" s="12"/>
      <c r="Q3667" s="12"/>
      <c r="R3667" s="12"/>
      <c r="S3667" s="12"/>
      <c r="T3667" s="12"/>
    </row>
    <row r="3668" spans="1:20" s="1" customFormat="1" x14ac:dyDescent="0.4">
      <c r="A3668" s="12"/>
      <c r="B3668" s="12"/>
      <c r="C3668" s="42"/>
      <c r="D3668" s="12"/>
      <c r="E3668" s="12"/>
      <c r="F3668" s="12"/>
      <c r="G3668" s="12"/>
      <c r="H3668" s="12"/>
      <c r="I3668" s="12"/>
      <c r="J3668" s="12"/>
      <c r="K3668" s="12"/>
      <c r="L3668" s="12"/>
      <c r="M3668" s="49"/>
      <c r="N3668" s="49"/>
      <c r="O3668" s="12"/>
      <c r="P3668" s="12"/>
      <c r="Q3668" s="12"/>
      <c r="R3668" s="12"/>
      <c r="S3668" s="12"/>
      <c r="T3668" s="12"/>
    </row>
    <row r="3669" spans="1:20" s="1" customFormat="1" x14ac:dyDescent="0.4">
      <c r="A3669" s="12"/>
      <c r="B3669" s="12"/>
      <c r="C3669" s="42"/>
      <c r="D3669" s="12"/>
      <c r="E3669" s="12"/>
      <c r="F3669" s="12"/>
      <c r="G3669" s="12"/>
      <c r="H3669" s="12"/>
      <c r="I3669" s="12"/>
      <c r="J3669" s="12"/>
      <c r="K3669" s="12"/>
      <c r="L3669" s="12"/>
      <c r="M3669" s="49"/>
      <c r="N3669" s="49"/>
      <c r="O3669" s="12"/>
      <c r="P3669" s="12"/>
      <c r="Q3669" s="12"/>
      <c r="R3669" s="12"/>
      <c r="S3669" s="12"/>
      <c r="T3669" s="12"/>
    </row>
    <row r="3670" spans="1:20" s="1" customFormat="1" x14ac:dyDescent="0.4">
      <c r="A3670" s="12"/>
      <c r="B3670" s="12"/>
      <c r="C3670" s="42"/>
      <c r="D3670" s="12"/>
      <c r="E3670" s="12"/>
      <c r="F3670" s="12"/>
      <c r="G3670" s="12"/>
      <c r="H3670" s="12"/>
      <c r="I3670" s="12"/>
      <c r="J3670" s="12"/>
      <c r="K3670" s="12"/>
      <c r="L3670" s="12"/>
      <c r="M3670" s="49"/>
      <c r="N3670" s="49"/>
      <c r="O3670" s="12"/>
      <c r="P3670" s="12"/>
      <c r="Q3670" s="12"/>
      <c r="R3670" s="12"/>
      <c r="S3670" s="12"/>
      <c r="T3670" s="12"/>
    </row>
    <row r="3671" spans="1:20" s="1" customFormat="1" x14ac:dyDescent="0.4">
      <c r="A3671" s="12"/>
      <c r="B3671" s="12"/>
      <c r="C3671" s="42"/>
      <c r="D3671" s="12"/>
      <c r="E3671" s="12"/>
      <c r="F3671" s="12"/>
      <c r="G3671" s="12"/>
      <c r="H3671" s="12"/>
      <c r="I3671" s="12"/>
      <c r="J3671" s="12"/>
      <c r="K3671" s="12"/>
      <c r="L3671" s="12"/>
      <c r="M3671" s="49"/>
      <c r="N3671" s="49"/>
      <c r="O3671" s="12"/>
      <c r="P3671" s="12"/>
      <c r="Q3671" s="12"/>
      <c r="R3671" s="12"/>
      <c r="S3671" s="12"/>
      <c r="T3671" s="12"/>
    </row>
    <row r="3672" spans="1:20" s="1" customFormat="1" x14ac:dyDescent="0.4">
      <c r="A3672" s="12"/>
      <c r="B3672" s="12"/>
      <c r="C3672" s="42"/>
      <c r="D3672" s="12"/>
      <c r="E3672" s="12"/>
      <c r="F3672" s="12"/>
      <c r="G3672" s="12"/>
      <c r="H3672" s="12"/>
      <c r="I3672" s="12"/>
      <c r="J3672" s="12"/>
      <c r="K3672" s="12"/>
      <c r="L3672" s="12"/>
      <c r="M3672" s="49"/>
      <c r="N3672" s="49"/>
      <c r="O3672" s="12"/>
      <c r="P3672" s="12"/>
      <c r="Q3672" s="12"/>
      <c r="R3672" s="12"/>
      <c r="S3672" s="12"/>
      <c r="T3672" s="12"/>
    </row>
    <row r="3673" spans="1:20" s="1" customFormat="1" x14ac:dyDescent="0.4">
      <c r="A3673" s="12"/>
      <c r="B3673" s="12"/>
      <c r="C3673" s="42"/>
      <c r="D3673" s="12"/>
      <c r="E3673" s="12"/>
      <c r="F3673" s="12"/>
      <c r="G3673" s="12"/>
      <c r="H3673" s="12"/>
      <c r="I3673" s="12"/>
      <c r="J3673" s="12"/>
      <c r="K3673" s="12"/>
      <c r="L3673" s="12"/>
      <c r="M3673" s="49"/>
      <c r="N3673" s="49"/>
      <c r="O3673" s="12"/>
      <c r="P3673" s="12"/>
      <c r="Q3673" s="12"/>
      <c r="R3673" s="12"/>
      <c r="S3673" s="12"/>
      <c r="T3673" s="12"/>
    </row>
    <row r="3674" spans="1:20" s="1" customFormat="1" x14ac:dyDescent="0.4">
      <c r="A3674" s="12"/>
      <c r="B3674" s="12"/>
      <c r="C3674" s="42"/>
      <c r="D3674" s="12"/>
      <c r="E3674" s="12"/>
      <c r="F3674" s="12"/>
      <c r="G3674" s="12"/>
      <c r="H3674" s="12"/>
      <c r="I3674" s="12"/>
      <c r="J3674" s="12"/>
      <c r="K3674" s="12"/>
      <c r="L3674" s="12"/>
      <c r="M3674" s="49"/>
      <c r="N3674" s="49"/>
      <c r="O3674" s="12"/>
      <c r="P3674" s="12"/>
      <c r="Q3674" s="12"/>
      <c r="R3674" s="12"/>
      <c r="S3674" s="12"/>
      <c r="T3674" s="12"/>
    </row>
    <row r="3675" spans="1:20" s="1" customFormat="1" x14ac:dyDescent="0.4">
      <c r="A3675" s="12"/>
      <c r="B3675" s="12"/>
      <c r="C3675" s="42"/>
      <c r="D3675" s="12"/>
      <c r="E3675" s="12"/>
      <c r="F3675" s="12"/>
      <c r="G3675" s="12"/>
      <c r="H3675" s="12"/>
      <c r="I3675" s="12"/>
      <c r="J3675" s="12"/>
      <c r="K3675" s="12"/>
      <c r="L3675" s="12"/>
      <c r="M3675" s="49"/>
      <c r="N3675" s="49"/>
      <c r="O3675" s="12"/>
      <c r="P3675" s="12"/>
      <c r="Q3675" s="12"/>
      <c r="R3675" s="12"/>
      <c r="S3675" s="12"/>
      <c r="T3675" s="12"/>
    </row>
    <row r="3676" spans="1:20" s="1" customFormat="1" x14ac:dyDescent="0.4">
      <c r="A3676" s="12"/>
      <c r="B3676" s="12"/>
      <c r="C3676" s="42"/>
      <c r="D3676" s="12"/>
      <c r="E3676" s="12"/>
      <c r="F3676" s="12"/>
      <c r="G3676" s="12"/>
      <c r="H3676" s="12"/>
      <c r="I3676" s="12"/>
      <c r="J3676" s="12"/>
      <c r="K3676" s="12"/>
      <c r="L3676" s="12"/>
      <c r="M3676" s="49"/>
      <c r="N3676" s="49"/>
      <c r="O3676" s="12"/>
      <c r="P3676" s="12"/>
      <c r="Q3676" s="12"/>
      <c r="R3676" s="12"/>
      <c r="S3676" s="12"/>
      <c r="T3676" s="12"/>
    </row>
    <row r="3677" spans="1:20" s="1" customFormat="1" x14ac:dyDescent="0.4">
      <c r="A3677" s="12"/>
      <c r="B3677" s="12"/>
      <c r="C3677" s="42"/>
      <c r="D3677" s="12"/>
      <c r="E3677" s="12"/>
      <c r="F3677" s="12"/>
      <c r="G3677" s="12"/>
      <c r="H3677" s="12"/>
      <c r="I3677" s="12"/>
      <c r="J3677" s="12"/>
      <c r="K3677" s="12"/>
      <c r="L3677" s="12"/>
      <c r="M3677" s="49"/>
      <c r="N3677" s="49"/>
      <c r="O3677" s="12"/>
      <c r="P3677" s="12"/>
      <c r="Q3677" s="12"/>
      <c r="R3677" s="12"/>
      <c r="S3677" s="12"/>
      <c r="T3677" s="12"/>
    </row>
    <row r="3678" spans="1:20" s="1" customFormat="1" x14ac:dyDescent="0.4">
      <c r="A3678" s="12"/>
      <c r="B3678" s="12"/>
      <c r="C3678" s="42"/>
      <c r="D3678" s="12"/>
      <c r="E3678" s="12"/>
      <c r="F3678" s="12"/>
      <c r="G3678" s="12"/>
      <c r="H3678" s="12"/>
      <c r="I3678" s="12"/>
      <c r="J3678" s="12"/>
      <c r="K3678" s="12"/>
      <c r="L3678" s="12"/>
      <c r="M3678" s="49"/>
      <c r="N3678" s="49"/>
      <c r="O3678" s="12"/>
      <c r="P3678" s="12"/>
      <c r="Q3678" s="12"/>
      <c r="R3678" s="12"/>
      <c r="S3678" s="12"/>
      <c r="T3678" s="12"/>
    </row>
  </sheetData>
  <mergeCells count="10">
    <mergeCell ref="M13:Q13"/>
    <mergeCell ref="M38:Q38"/>
    <mergeCell ref="C26:D26"/>
    <mergeCell ref="M30:Q31"/>
    <mergeCell ref="M29:Q29"/>
    <mergeCell ref="M39:Q40"/>
    <mergeCell ref="C27:D27"/>
    <mergeCell ref="M14:Q15"/>
    <mergeCell ref="C22:H22"/>
    <mergeCell ref="C21:H21"/>
  </mergeCells>
  <phoneticPr fontId="46" type="noConversion"/>
  <dataValidations disablePrompts="1" count="1">
    <dataValidation type="list" allowBlank="1" showInputMessage="1" showErrorMessage="1" sqref="E13">
      <formula1>"D,W,M,Q,S,Y"</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C13"/>
  <sheetViews>
    <sheetView workbookViewId="0">
      <selection activeCell="F10" sqref="F10"/>
    </sheetView>
  </sheetViews>
  <sheetFormatPr defaultRowHeight="17.399999999999999" x14ac:dyDescent="0.4"/>
  <cols>
    <col min="2" max="2" width="27.59765625" customWidth="1"/>
    <col min="3" max="3" width="19.3984375" customWidth="1"/>
  </cols>
  <sheetData>
    <row r="1" spans="2:3" ht="5.0999999999999996" customHeight="1" x14ac:dyDescent="0.4"/>
    <row r="2" spans="2:3" ht="15" customHeight="1" x14ac:dyDescent="0.4"/>
    <row r="3" spans="2:3" ht="15" customHeight="1" x14ac:dyDescent="0.4"/>
    <row r="4" spans="2:3" ht="15" customHeight="1" x14ac:dyDescent="0.4"/>
    <row r="5" spans="2:3" ht="5.0999999999999996" customHeight="1" x14ac:dyDescent="0.4"/>
    <row r="8" spans="2:3" x14ac:dyDescent="0.4">
      <c r="B8" s="395" t="s">
        <v>50</v>
      </c>
      <c r="C8" s="395"/>
    </row>
    <row r="9" spans="2:3" x14ac:dyDescent="0.4">
      <c r="B9" s="9" t="s">
        <v>14</v>
      </c>
      <c r="C9" s="9">
        <v>252</v>
      </c>
    </row>
    <row r="10" spans="2:3" x14ac:dyDescent="0.4">
      <c r="B10" s="9" t="s">
        <v>27</v>
      </c>
      <c r="C10" s="9">
        <v>52</v>
      </c>
    </row>
    <row r="11" spans="2:3" x14ac:dyDescent="0.4">
      <c r="B11" s="9" t="s">
        <v>4</v>
      </c>
      <c r="C11" s="9">
        <v>12</v>
      </c>
    </row>
    <row r="12" spans="2:3" x14ac:dyDescent="0.4">
      <c r="B12" s="9" t="s">
        <v>51</v>
      </c>
      <c r="C12" s="9">
        <v>4</v>
      </c>
    </row>
    <row r="13" spans="2:3" x14ac:dyDescent="0.4">
      <c r="B13" s="9" t="s">
        <v>52</v>
      </c>
      <c r="C13" s="9">
        <v>1</v>
      </c>
    </row>
  </sheetData>
  <mergeCells count="1">
    <mergeCell ref="B8:C8"/>
  </mergeCells>
  <phoneticPr fontId="46"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59999389629810485"/>
  </sheetPr>
  <dimension ref="A1:AX3680"/>
  <sheetViews>
    <sheetView zoomScale="70" zoomScaleNormal="70" workbookViewId="0"/>
  </sheetViews>
  <sheetFormatPr defaultRowHeight="17.399999999999999" outlineLevelCol="1" x14ac:dyDescent="0.4"/>
  <cols>
    <col min="1" max="1" width="4.59765625" style="12" customWidth="1"/>
    <col min="2" max="2" width="4.3984375" style="12" customWidth="1"/>
    <col min="3" max="3" width="10.69921875" style="49" bestFit="1" customWidth="1"/>
    <col min="4" max="4" width="35.59765625" style="49"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6" width="23.69921875" style="49" customWidth="1" outlineLevel="1"/>
    <col min="17" max="17" width="30" style="12" customWidth="1" outlineLevel="1"/>
    <col min="18" max="18" width="9.09765625" style="12" outlineLevel="1"/>
    <col min="19" max="19" width="4.09765625" style="12" customWidth="1" outlineLevel="1"/>
    <col min="20" max="20" width="10.69921875" style="12" bestFit="1" customWidth="1"/>
    <col min="21" max="21" width="9.09765625" style="12"/>
    <col min="22" max="22" width="9.09765625" style="1"/>
    <col min="23" max="23" width="12" style="1" customWidth="1"/>
    <col min="24" max="25" width="9.09765625" style="1"/>
    <col min="26" max="26" width="10.69921875" style="1" customWidth="1"/>
    <col min="27" max="50" width="9.09765625" style="1"/>
  </cols>
  <sheetData>
    <row r="1" spans="1:21" s="1" customFormat="1" ht="5.0999999999999996" customHeight="1" x14ac:dyDescent="0.4">
      <c r="A1" s="12"/>
      <c r="B1" s="12"/>
      <c r="C1" s="12"/>
      <c r="D1" s="12"/>
      <c r="E1" s="12"/>
      <c r="F1" s="12"/>
      <c r="G1" s="12"/>
      <c r="H1" s="12"/>
      <c r="I1" s="12"/>
      <c r="J1" s="12"/>
      <c r="K1" s="12"/>
      <c r="L1" s="12"/>
      <c r="M1" s="12"/>
      <c r="N1" s="12"/>
      <c r="O1" s="12"/>
      <c r="P1" s="12"/>
      <c r="Q1" s="12"/>
      <c r="R1" s="12"/>
      <c r="S1" s="12"/>
      <c r="T1" s="12"/>
      <c r="U1" s="12"/>
    </row>
    <row r="2" spans="1:21" s="1" customFormat="1" ht="15" customHeight="1" x14ac:dyDescent="0.4">
      <c r="A2" s="12"/>
      <c r="B2" s="12"/>
      <c r="C2" s="12"/>
      <c r="D2" s="12"/>
      <c r="E2" s="12"/>
      <c r="F2" s="12"/>
      <c r="G2" s="12"/>
      <c r="H2" s="12"/>
      <c r="I2" s="12"/>
      <c r="J2" s="12"/>
      <c r="K2" s="12"/>
      <c r="L2" s="12"/>
      <c r="M2" s="12"/>
      <c r="N2" s="12"/>
      <c r="O2" s="12"/>
      <c r="P2" s="12"/>
      <c r="Q2" s="12"/>
      <c r="R2" s="12"/>
      <c r="S2" s="12"/>
      <c r="T2" s="12"/>
      <c r="U2" s="12"/>
    </row>
    <row r="3" spans="1:21" s="1" customFormat="1" ht="15" customHeight="1" x14ac:dyDescent="0.4">
      <c r="A3" s="12"/>
      <c r="B3" s="12"/>
      <c r="C3" s="12"/>
      <c r="D3" s="12"/>
      <c r="E3" s="12"/>
      <c r="F3" s="12"/>
      <c r="G3" s="12"/>
      <c r="H3" s="12"/>
      <c r="I3" s="12"/>
      <c r="J3" s="12"/>
      <c r="K3" s="12"/>
      <c r="L3" s="12"/>
      <c r="M3" s="12"/>
      <c r="N3" s="12"/>
      <c r="O3" s="12"/>
      <c r="P3" s="12"/>
      <c r="Q3" s="12"/>
      <c r="R3" s="12"/>
      <c r="S3" s="12"/>
      <c r="T3" s="12"/>
      <c r="U3" s="12"/>
    </row>
    <row r="4" spans="1:21" s="1" customFormat="1" ht="15" customHeight="1" x14ac:dyDescent="0.4">
      <c r="A4" s="12"/>
      <c r="B4" s="12"/>
      <c r="C4" s="12"/>
      <c r="D4" s="12"/>
      <c r="E4" s="12"/>
      <c r="F4" s="12"/>
      <c r="G4" s="12"/>
      <c r="H4" s="12"/>
      <c r="I4" s="12"/>
      <c r="J4" s="12"/>
      <c r="K4" s="12"/>
      <c r="L4" s="12"/>
      <c r="M4" s="12"/>
      <c r="N4" s="12"/>
      <c r="O4" s="12"/>
      <c r="P4" s="12"/>
      <c r="Q4" s="12"/>
      <c r="R4" s="12"/>
      <c r="S4" s="12"/>
      <c r="T4" s="12"/>
      <c r="U4" s="12"/>
    </row>
    <row r="5" spans="1:21" s="1" customFormat="1" ht="15" customHeight="1" x14ac:dyDescent="0.4">
      <c r="A5" s="12"/>
      <c r="B5" s="12"/>
      <c r="C5" s="12"/>
      <c r="D5" s="12"/>
      <c r="E5" s="12"/>
      <c r="F5" s="12"/>
      <c r="G5" s="12"/>
      <c r="H5" s="12"/>
      <c r="I5" s="12"/>
      <c r="J5" s="12"/>
      <c r="K5" s="12"/>
      <c r="L5" s="12"/>
      <c r="M5" s="12"/>
      <c r="N5" s="12"/>
      <c r="O5" s="12"/>
      <c r="P5" s="12"/>
      <c r="Q5" s="12"/>
      <c r="R5" s="12"/>
      <c r="S5" s="12"/>
      <c r="T5" s="12"/>
      <c r="U5" s="12"/>
    </row>
    <row r="6" spans="1:21" s="1" customFormat="1" ht="30" customHeight="1" thickBot="1" x14ac:dyDescent="0.45">
      <c r="A6" s="12"/>
      <c r="B6" s="13" t="s">
        <v>28</v>
      </c>
      <c r="C6" s="12"/>
      <c r="D6" s="12"/>
      <c r="E6" s="12"/>
      <c r="F6" s="12"/>
      <c r="G6" s="12"/>
      <c r="H6" s="12"/>
      <c r="I6" s="12"/>
      <c r="J6" s="12"/>
      <c r="K6" s="12"/>
      <c r="L6" s="13" t="s">
        <v>473</v>
      </c>
      <c r="M6" s="12"/>
      <c r="N6" s="12"/>
      <c r="O6" s="12"/>
      <c r="P6" s="12"/>
      <c r="Q6" s="12"/>
      <c r="R6" s="12"/>
      <c r="S6" s="12"/>
      <c r="T6" s="12"/>
      <c r="U6" s="12"/>
    </row>
    <row r="7" spans="1:21" s="1" customFormat="1" x14ac:dyDescent="0.4">
      <c r="A7" s="12"/>
      <c r="B7" s="14"/>
      <c r="C7" s="15"/>
      <c r="D7" s="16"/>
      <c r="E7" s="15"/>
      <c r="F7" s="15"/>
      <c r="G7" s="15"/>
      <c r="H7" s="15"/>
      <c r="I7" s="15"/>
      <c r="J7" s="17"/>
      <c r="K7" s="18"/>
      <c r="L7" s="14"/>
      <c r="M7" s="15"/>
      <c r="N7" s="15"/>
      <c r="O7" s="15"/>
      <c r="P7" s="15"/>
      <c r="Q7" s="15"/>
      <c r="R7" s="15"/>
      <c r="S7" s="17"/>
      <c r="T7" s="12"/>
      <c r="U7" s="12"/>
    </row>
    <row r="8" spans="1:21" ht="19.2" x14ac:dyDescent="0.4">
      <c r="B8" s="19"/>
      <c r="C8" s="142" t="s">
        <v>0</v>
      </c>
      <c r="D8" s="21" t="s">
        <v>371</v>
      </c>
      <c r="E8" s="18"/>
      <c r="F8" s="37"/>
      <c r="G8" s="18"/>
      <c r="H8" s="18"/>
      <c r="I8" s="18"/>
      <c r="J8" s="22"/>
      <c r="K8" s="18"/>
      <c r="L8" s="19"/>
      <c r="M8" s="23" t="s">
        <v>474</v>
      </c>
      <c r="N8" s="24"/>
      <c r="O8" s="25"/>
      <c r="P8" s="25"/>
      <c r="Q8" s="25"/>
      <c r="R8" s="25"/>
      <c r="S8" s="22"/>
    </row>
    <row r="9" spans="1:21" x14ac:dyDescent="0.4">
      <c r="B9" s="19"/>
      <c r="C9" s="18"/>
      <c r="D9" s="18"/>
      <c r="E9" s="18"/>
      <c r="F9" s="18"/>
      <c r="G9" s="18"/>
      <c r="H9" s="18"/>
      <c r="I9" s="18"/>
      <c r="J9" s="22"/>
      <c r="K9" s="18"/>
      <c r="L9" s="19"/>
      <c r="M9" s="31"/>
      <c r="N9" s="31"/>
      <c r="O9" s="31"/>
      <c r="P9" s="31"/>
      <c r="Q9" s="31"/>
      <c r="R9" s="31"/>
      <c r="S9" s="22"/>
    </row>
    <row r="10" spans="1:21" x14ac:dyDescent="0.4">
      <c r="B10" s="19"/>
      <c r="C10" s="18"/>
      <c r="D10" s="18"/>
      <c r="E10" s="18"/>
      <c r="F10" s="18"/>
      <c r="G10" s="18"/>
      <c r="H10" s="18"/>
      <c r="I10" s="18"/>
      <c r="J10" s="22"/>
      <c r="K10" s="18"/>
      <c r="L10" s="19"/>
      <c r="M10" s="245" t="s">
        <v>0</v>
      </c>
      <c r="N10" s="27" t="str">
        <f>ReturnCorrelation_Ticker</f>
        <v>SPY US  Equity</v>
      </c>
      <c r="O10" s="31"/>
      <c r="P10" s="31"/>
      <c r="Q10" s="31"/>
      <c r="R10" s="31"/>
      <c r="S10" s="22"/>
    </row>
    <row r="11" spans="1:21" ht="19.2" x14ac:dyDescent="0.4">
      <c r="B11" s="19"/>
      <c r="C11" s="29"/>
      <c r="D11" s="30" t="s">
        <v>10</v>
      </c>
      <c r="E11" s="30" t="s">
        <v>11</v>
      </c>
      <c r="F11" s="30" t="s">
        <v>18</v>
      </c>
      <c r="G11" s="30" t="s">
        <v>13</v>
      </c>
      <c r="H11" s="30" t="s">
        <v>40</v>
      </c>
      <c r="I11" s="18"/>
      <c r="J11" s="22"/>
      <c r="K11" s="18"/>
      <c r="L11" s="19"/>
      <c r="M11" s="31"/>
      <c r="N11" s="31"/>
      <c r="O11" s="31"/>
      <c r="P11" s="31"/>
      <c r="Q11" s="31"/>
      <c r="R11" s="31"/>
      <c r="S11" s="22"/>
    </row>
    <row r="12" spans="1:21" ht="34.799999999999997" x14ac:dyDescent="0.45">
      <c r="B12" s="19"/>
      <c r="C12" s="30" t="s">
        <v>6</v>
      </c>
      <c r="D12" s="142" t="s">
        <v>74</v>
      </c>
      <c r="E12" s="21" t="s">
        <v>3</v>
      </c>
      <c r="F12" s="28" t="str">
        <f>IF(ReturnCorrelation_Interval="","Calc_Interval=1y","Calc_Interval="&amp;ReturnCorrelation_Interval)</f>
        <v>Calc_Interval=1y</v>
      </c>
      <c r="G12" s="28" t="s">
        <v>3</v>
      </c>
      <c r="H12" s="76" t="s">
        <v>368</v>
      </c>
      <c r="I12" s="18"/>
      <c r="J12" s="22"/>
      <c r="K12" s="18"/>
      <c r="L12" s="19"/>
      <c r="M12" s="26"/>
      <c r="N12" s="26"/>
      <c r="O12" s="229" t="s">
        <v>18</v>
      </c>
      <c r="P12" s="26"/>
      <c r="Q12" s="26"/>
      <c r="R12" s="26"/>
      <c r="S12" s="22"/>
    </row>
    <row r="13" spans="1:21" ht="19.2" x14ac:dyDescent="0.4">
      <c r="B13" s="19"/>
      <c r="C13" s="30" t="s">
        <v>7</v>
      </c>
      <c r="D13" s="142" t="s">
        <v>19</v>
      </c>
      <c r="E13" s="21"/>
      <c r="F13" s="28" t="str">
        <f>IF(ReturnCorrelation_Per="","",",per="&amp;ReturnCorrelation_Per)</f>
        <v/>
      </c>
      <c r="G13" s="28" t="s">
        <v>14</v>
      </c>
      <c r="H13" s="28" t="s">
        <v>37</v>
      </c>
      <c r="I13" s="18"/>
      <c r="J13" s="22"/>
      <c r="K13" s="18"/>
      <c r="L13" s="19"/>
      <c r="M13" s="245" t="s">
        <v>12</v>
      </c>
      <c r="N13" s="27" t="str">
        <f>IF(ReturnCorrelation_Interval="","",ReturnCorrelation_Interval)</f>
        <v>1y</v>
      </c>
      <c r="O13" s="28" t="str">
        <f>IF($N13="","Calc_Interval=1y","Calc_Interval="&amp;$N13)</f>
        <v>Calc_Interval=1y</v>
      </c>
      <c r="P13" s="26"/>
      <c r="Q13" s="26"/>
      <c r="R13" s="26"/>
      <c r="S13" s="22"/>
    </row>
    <row r="14" spans="1:21" ht="19.2" x14ac:dyDescent="0.4">
      <c r="B14" s="19"/>
      <c r="C14" s="30" t="s">
        <v>8</v>
      </c>
      <c r="D14" s="142" t="s">
        <v>16</v>
      </c>
      <c r="E14" s="21"/>
      <c r="F14" s="28" t="str">
        <f>IF(ReturnCorrelation_Currency="","",",currency="&amp;ReturnCorrelation_Currency)</f>
        <v/>
      </c>
      <c r="G14" s="28" t="s">
        <v>367</v>
      </c>
      <c r="H14" s="28" t="s">
        <v>38</v>
      </c>
      <c r="I14" s="18"/>
      <c r="J14" s="22"/>
      <c r="K14" s="18"/>
      <c r="L14" s="19"/>
      <c r="M14" s="243" t="s">
        <v>19</v>
      </c>
      <c r="N14" s="27" t="str">
        <f>IF(ReturnCorrelation_Per="","",ReturnCorrelation_Per)</f>
        <v/>
      </c>
      <c r="O14" s="28" t="str">
        <f>IF($N14="","",",Per="&amp;$N14)</f>
        <v/>
      </c>
      <c r="P14" s="26"/>
      <c r="Q14" s="26"/>
      <c r="R14" s="26"/>
      <c r="S14" s="22"/>
    </row>
    <row r="15" spans="1:21" ht="19.2" x14ac:dyDescent="0.4">
      <c r="B15" s="19"/>
      <c r="C15" s="30" t="s">
        <v>9</v>
      </c>
      <c r="D15" s="142" t="s">
        <v>15</v>
      </c>
      <c r="E15" s="21"/>
      <c r="F15" s="28" t="s">
        <v>603</v>
      </c>
      <c r="G15" s="28" t="s">
        <v>75</v>
      </c>
      <c r="H15" s="28" t="s">
        <v>602</v>
      </c>
      <c r="I15" s="18"/>
      <c r="J15" s="22"/>
      <c r="K15" s="18"/>
      <c r="L15" s="19"/>
      <c r="M15" s="243" t="s">
        <v>16</v>
      </c>
      <c r="N15" s="27" t="str">
        <f>IF(ReturnCorrelation_Currency="","",ReturnCorrelation_Currency)</f>
        <v/>
      </c>
      <c r="O15" s="28" t="str">
        <f>IF($N15="","",",currency="&amp;$N15)</f>
        <v/>
      </c>
      <c r="P15" s="26"/>
      <c r="Q15" s="26"/>
      <c r="R15" s="26"/>
      <c r="S15" s="22"/>
    </row>
    <row r="16" spans="1:21" ht="19.2" x14ac:dyDescent="0.4">
      <c r="A16" s="18"/>
      <c r="B16" s="19"/>
      <c r="C16" s="30" t="s">
        <v>30</v>
      </c>
      <c r="D16" s="142" t="s">
        <v>469</v>
      </c>
      <c r="E16" s="21" t="s">
        <v>599</v>
      </c>
      <c r="F16" s="28" t="str">
        <f>IF(ReturnCorrelation_BenchmarkTicker="","",",Benchmark_ticker=['"&amp;ReturnCorrelation_BenchmarkTicker&amp;"']")</f>
        <v>,Benchmark_ticker=['IBM US Equity']</v>
      </c>
      <c r="G16" s="28" t="str">
        <f>_xll.BDP(ReturnCorrelation_Ticker,"RK392")</f>
        <v>#N/A Requesting Data...</v>
      </c>
      <c r="H16" s="28" t="s">
        <v>470</v>
      </c>
      <c r="I16" s="18"/>
      <c r="J16" s="22"/>
      <c r="K16" s="18"/>
      <c r="L16" s="19"/>
      <c r="M16" s="243" t="s">
        <v>15</v>
      </c>
      <c r="N16" s="27" t="str">
        <f>IF(ReturnCorrelation_TRBase="","",ReturnCorrelation_TRBase)</f>
        <v/>
      </c>
      <c r="O16" s="28" t="str">
        <f>IF($N16="","",","&amp;M16&amp;"="&amp;$N16)</f>
        <v/>
      </c>
      <c r="P16" s="26"/>
      <c r="Q16" s="26"/>
      <c r="R16" s="26"/>
      <c r="S16" s="22"/>
    </row>
    <row r="17" spans="1:26" ht="19.2" x14ac:dyDescent="0.4">
      <c r="A17" s="18"/>
      <c r="B17" s="19"/>
      <c r="C17" s="18"/>
      <c r="D17" s="18"/>
      <c r="E17" s="18"/>
      <c r="F17" s="18"/>
      <c r="G17" s="18"/>
      <c r="H17" s="18"/>
      <c r="I17" s="18"/>
      <c r="J17" s="22"/>
      <c r="K17" s="18"/>
      <c r="L17" s="19"/>
      <c r="M17" s="56" t="s">
        <v>596</v>
      </c>
      <c r="N17" s="246" t="str">
        <f>IF(ReturnCorrelation_BenchmarkTicker="","",ReturnCorrelation_BenchmarkTicker)</f>
        <v>IBM US Equity</v>
      </c>
      <c r="O17" s="28" t="str">
        <f>IF($N17="","",","&amp;M17&amp;"=['"&amp;$N17&amp;"']")</f>
        <v>,Benchmark_ticker=['IBM US Equity']</v>
      </c>
      <c r="P17" s="26"/>
      <c r="Q17" s="26"/>
      <c r="R17" s="26"/>
      <c r="S17" s="22"/>
    </row>
    <row r="18" spans="1:26" ht="19.8" thickBot="1" x14ac:dyDescent="0.45">
      <c r="A18" s="18"/>
      <c r="B18" s="33"/>
      <c r="C18" s="34"/>
      <c r="D18" s="34"/>
      <c r="E18" s="34"/>
      <c r="F18" s="34"/>
      <c r="G18" s="34"/>
      <c r="H18" s="34"/>
      <c r="I18" s="34"/>
      <c r="J18" s="35"/>
      <c r="K18" s="18"/>
      <c r="L18" s="19"/>
      <c r="M18" s="26"/>
      <c r="N18" s="26"/>
      <c r="O18" s="26"/>
      <c r="P18" s="26"/>
      <c r="Q18" s="26"/>
      <c r="R18" s="26"/>
      <c r="S18" s="22"/>
    </row>
    <row r="19" spans="1:26" x14ac:dyDescent="0.4">
      <c r="A19" s="18"/>
      <c r="B19" s="18"/>
      <c r="C19" s="18"/>
      <c r="D19" s="18"/>
      <c r="E19" s="18"/>
      <c r="F19" s="18"/>
      <c r="G19" s="18"/>
      <c r="H19" s="18"/>
      <c r="I19" s="18"/>
      <c r="J19" s="18"/>
      <c r="K19" s="18"/>
      <c r="L19" s="19"/>
      <c r="M19" s="31"/>
      <c r="N19" s="31"/>
      <c r="O19" s="31"/>
      <c r="P19" s="31"/>
      <c r="Q19" s="31"/>
      <c r="R19" s="31"/>
      <c r="S19" s="22"/>
    </row>
    <row r="20" spans="1:26" x14ac:dyDescent="0.4">
      <c r="A20" s="18"/>
      <c r="B20" s="18"/>
      <c r="C20" s="18"/>
      <c r="D20" s="18"/>
      <c r="E20" s="18"/>
      <c r="F20" s="18"/>
      <c r="G20" s="18"/>
      <c r="H20" s="18"/>
      <c r="I20" s="18"/>
      <c r="J20" s="18"/>
      <c r="K20" s="18"/>
      <c r="L20" s="19"/>
      <c r="M20" s="388" t="s">
        <v>430</v>
      </c>
      <c r="N20" s="388"/>
      <c r="O20" s="388"/>
      <c r="P20" s="244"/>
      <c r="Q20" s="244"/>
      <c r="R20" s="244"/>
      <c r="S20" s="22"/>
    </row>
    <row r="21" spans="1:26" x14ac:dyDescent="0.4">
      <c r="C21" s="366" t="s">
        <v>430</v>
      </c>
      <c r="D21" s="367"/>
      <c r="E21" s="368"/>
      <c r="L21" s="19"/>
      <c r="M21" s="389" t="str">
        <f>"double_return_series_1("&amp;$O$13&amp;$O$14&amp;$O$15&amp;O16&amp;O17&amp;"), double_return_series_2("&amp;$O$13&amp;$O$14&amp;$O$15&amp;O16&amp;O17&amp;")"</f>
        <v>double_return_series_1(Calc_Interval=1y,Benchmark_ticker=['IBM US Equity']), double_return_series_2(Calc_Interval=1y,Benchmark_ticker=['IBM US Equity'])</v>
      </c>
      <c r="N21" s="389"/>
      <c r="O21" s="389"/>
      <c r="P21" s="389"/>
      <c r="Q21" s="389"/>
      <c r="R21" s="389"/>
      <c r="S21" s="22"/>
    </row>
    <row r="22" spans="1:26" ht="60" customHeight="1" x14ac:dyDescent="0.4">
      <c r="C22" s="371" t="str">
        <f>"RETURNS_CORRELATION("&amp;$F$12&amp;$F$13&amp;$F$14&amp;$F$15&amp;F16&amp;")"</f>
        <v>RETURNS_CORRELATION(Calc_Interval=1y,TR_Base=Price_If_Available,Benchmark_ticker=['IBM US Equity'])</v>
      </c>
      <c r="D22" s="372"/>
      <c r="E22" s="373"/>
      <c r="L22" s="19"/>
      <c r="M22" s="389"/>
      <c r="N22" s="389"/>
      <c r="O22" s="389"/>
      <c r="P22" s="389"/>
      <c r="Q22" s="389"/>
      <c r="R22" s="389"/>
      <c r="S22" s="22"/>
    </row>
    <row r="23" spans="1:26" s="1" customFormat="1" x14ac:dyDescent="0.4">
      <c r="A23" s="12"/>
      <c r="B23" s="12"/>
      <c r="C23" s="12"/>
      <c r="D23" s="12"/>
      <c r="E23" s="12"/>
      <c r="F23" s="12"/>
      <c r="G23" s="12"/>
      <c r="H23" s="12"/>
      <c r="I23" s="12"/>
      <c r="J23" s="12"/>
      <c r="K23" s="12"/>
      <c r="L23" s="19"/>
      <c r="M23" s="31"/>
      <c r="N23" s="31"/>
      <c r="O23" s="31"/>
      <c r="P23" s="31"/>
      <c r="Q23" s="31"/>
      <c r="R23" s="31"/>
      <c r="S23" s="22"/>
      <c r="T23" s="12"/>
      <c r="U23" s="12"/>
    </row>
    <row r="24" spans="1:26" s="1" customFormat="1" x14ac:dyDescent="0.4">
      <c r="A24" s="12"/>
      <c r="B24" s="12"/>
      <c r="C24" s="12"/>
      <c r="D24" s="12"/>
      <c r="E24" s="12"/>
      <c r="F24" s="12"/>
      <c r="G24" s="12"/>
      <c r="H24" s="12"/>
      <c r="I24" s="12"/>
      <c r="J24" s="12"/>
      <c r="K24" s="12"/>
      <c r="L24" s="19"/>
      <c r="M24" s="18"/>
      <c r="N24" s="18"/>
      <c r="O24" s="18"/>
      <c r="P24" s="18"/>
      <c r="Q24" s="178"/>
      <c r="R24" s="18"/>
      <c r="S24" s="22"/>
      <c r="T24" s="12"/>
      <c r="U24" s="12"/>
    </row>
    <row r="25" spans="1:26" x14ac:dyDescent="0.4">
      <c r="C25" s="369" t="s">
        <v>25</v>
      </c>
      <c r="D25" s="370"/>
      <c r="L25" s="19"/>
      <c r="M25" s="245" t="s">
        <v>78</v>
      </c>
      <c r="N25" s="40">
        <f>IF(Volatility_Per="",VLOOKUP($G$13,Mapping_AnnFactor,2,FALSE),VLOOKUP(Volatility_Per,Mapping_AnnFactor,2,FALSE))</f>
        <v>252</v>
      </c>
      <c r="O25" s="18"/>
      <c r="P25" s="18"/>
      <c r="Q25" s="178"/>
      <c r="R25" s="18"/>
      <c r="S25" s="22"/>
      <c r="T25" s="210"/>
    </row>
    <row r="26" spans="1:26" x14ac:dyDescent="0.4">
      <c r="C26" s="396" t="str">
        <f>_xll.BQL(ReturnCorrelation_Ticker,C22)</f>
        <v>#N/A Requesting Data...</v>
      </c>
      <c r="D26" s="397"/>
      <c r="L26" s="19"/>
      <c r="M26" s="18"/>
      <c r="N26" s="18"/>
      <c r="O26" s="18"/>
      <c r="P26" s="18"/>
      <c r="Q26" s="178"/>
      <c r="R26" s="18"/>
      <c r="S26" s="22"/>
      <c r="T26" s="210"/>
    </row>
    <row r="27" spans="1:26" x14ac:dyDescent="0.4">
      <c r="C27" s="12"/>
      <c r="D27" s="12"/>
      <c r="L27" s="19"/>
      <c r="M27" s="18"/>
      <c r="N27" s="18"/>
      <c r="O27" s="18"/>
      <c r="P27" s="18"/>
      <c r="Q27" s="178"/>
      <c r="R27" s="18"/>
      <c r="S27" s="22"/>
      <c r="T27" s="210"/>
    </row>
    <row r="28" spans="1:26" x14ac:dyDescent="0.4">
      <c r="C28" s="42"/>
      <c r="D28" s="72"/>
      <c r="L28" s="19"/>
      <c r="M28" s="369" t="s">
        <v>25</v>
      </c>
      <c r="N28" s="370"/>
      <c r="O28" s="179"/>
      <c r="P28" s="179"/>
      <c r="Q28" s="56" t="s">
        <v>598</v>
      </c>
      <c r="R28" s="18"/>
      <c r="S28" s="22"/>
      <c r="T28" s="210"/>
    </row>
    <row r="29" spans="1:26" x14ac:dyDescent="0.4">
      <c r="C29" s="42"/>
      <c r="D29" s="72"/>
      <c r="E29" s="42"/>
      <c r="L29" s="19"/>
      <c r="M29" s="62" t="str">
        <f>_xll.BQL(N10,M21,"cols=3;rows=254")</f>
        <v>#N/A Requesting Data...</v>
      </c>
      <c r="N29" s="37" t="s">
        <v>371</v>
      </c>
      <c r="O29" s="179" t="s">
        <v>371</v>
      </c>
      <c r="P29" s="179"/>
      <c r="Q29" s="251">
        <f ca="1">(CORREL(ReturnCorrelation_ReturnSeries1,ReturnCorrelation_ReturnSeries2))</f>
        <v>0.4011563986828357</v>
      </c>
      <c r="R29" s="18"/>
      <c r="S29" s="22"/>
      <c r="T29" s="210"/>
    </row>
    <row r="30" spans="1:26" x14ac:dyDescent="0.4">
      <c r="C30" s="42"/>
      <c r="D30" s="72"/>
      <c r="E30" s="42"/>
      <c r="L30" s="19"/>
      <c r="M30" s="180" t="s">
        <v>2</v>
      </c>
      <c r="N30" s="37" t="s">
        <v>693</v>
      </c>
      <c r="O30" s="179" t="s">
        <v>694</v>
      </c>
      <c r="P30" s="179" t="s">
        <v>442</v>
      </c>
      <c r="Q30" s="18"/>
      <c r="R30" s="18"/>
      <c r="S30" s="22"/>
      <c r="T30" s="210"/>
    </row>
    <row r="31" spans="1:26" x14ac:dyDescent="0.4">
      <c r="C31" s="42"/>
      <c r="D31" s="72"/>
      <c r="E31" s="42"/>
      <c r="L31" s="19"/>
      <c r="M31" s="180">
        <v>45071</v>
      </c>
      <c r="N31" s="247">
        <v>8.6599041572405135E-3</v>
      </c>
      <c r="O31" s="248">
        <v>8.5932527052832459E-3</v>
      </c>
      <c r="P31" s="179"/>
      <c r="Q31" s="18"/>
      <c r="R31" s="18"/>
      <c r="S31" s="22"/>
      <c r="T31" s="210"/>
      <c r="W31" s="335"/>
      <c r="Z31" s="335"/>
    </row>
    <row r="32" spans="1:26" x14ac:dyDescent="0.4">
      <c r="C32" s="42"/>
      <c r="D32" s="72"/>
      <c r="E32" s="42"/>
      <c r="L32" s="19"/>
      <c r="M32" s="50">
        <v>45072</v>
      </c>
      <c r="N32" s="249">
        <v>1.2950681297479814E-2</v>
      </c>
      <c r="O32" s="250">
        <v>1.6803408015146584E-2</v>
      </c>
      <c r="P32" s="179"/>
      <c r="S32" s="22"/>
      <c r="T32" s="210"/>
      <c r="W32" s="335"/>
      <c r="Z32" s="335"/>
    </row>
    <row r="33" spans="3:26" x14ac:dyDescent="0.4">
      <c r="C33" s="42"/>
      <c r="D33" s="72"/>
      <c r="E33" s="42"/>
      <c r="L33" s="19"/>
      <c r="M33" s="50">
        <v>45076</v>
      </c>
      <c r="N33" s="249">
        <v>3.809342412266678E-4</v>
      </c>
      <c r="O33" s="250">
        <v>4.5775467452867057E-3</v>
      </c>
      <c r="P33" s="179"/>
      <c r="S33" s="22"/>
      <c r="T33" s="210"/>
      <c r="W33" s="335"/>
      <c r="Z33" s="335"/>
    </row>
    <row r="34" spans="3:26" x14ac:dyDescent="0.4">
      <c r="C34" s="42"/>
      <c r="D34" s="72"/>
      <c r="E34" s="42"/>
      <c r="L34" s="19"/>
      <c r="M34" s="50">
        <v>45077</v>
      </c>
      <c r="N34" s="249">
        <v>-5.5452425151125331E-3</v>
      </c>
      <c r="O34" s="250">
        <v>-6.8736484399133961E-3</v>
      </c>
      <c r="P34" s="179"/>
      <c r="S34" s="22"/>
      <c r="T34" s="210"/>
      <c r="W34" s="335"/>
      <c r="Z34" s="335"/>
    </row>
    <row r="35" spans="3:26" x14ac:dyDescent="0.4">
      <c r="C35" s="42"/>
      <c r="D35" s="72"/>
      <c r="E35" s="42"/>
      <c r="L35" s="19"/>
      <c r="M35" s="50">
        <v>45078</v>
      </c>
      <c r="N35" s="249">
        <v>9.5010171114035431E-3</v>
      </c>
      <c r="O35" s="250">
        <v>9.5652850143867311E-3</v>
      </c>
      <c r="P35" s="179"/>
      <c r="S35" s="22"/>
      <c r="T35" s="210"/>
      <c r="W35" s="335"/>
      <c r="Z35" s="335"/>
    </row>
    <row r="36" spans="3:26" x14ac:dyDescent="0.4">
      <c r="C36" s="42"/>
      <c r="D36" s="72"/>
      <c r="E36" s="42"/>
      <c r="L36" s="19"/>
      <c r="M36" s="50">
        <v>45079</v>
      </c>
      <c r="N36" s="249">
        <v>1.4461144564032106E-2</v>
      </c>
      <c r="O36" s="250">
        <v>2.0027730704051717E-2</v>
      </c>
      <c r="P36" s="179"/>
      <c r="S36" s="22"/>
      <c r="T36" s="210"/>
      <c r="W36" s="335"/>
      <c r="Z36" s="335"/>
    </row>
    <row r="37" spans="3:26" x14ac:dyDescent="0.4">
      <c r="C37" s="42"/>
      <c r="D37" s="72"/>
      <c r="E37" s="42"/>
      <c r="L37" s="19"/>
      <c r="M37" s="50">
        <v>45082</v>
      </c>
      <c r="N37" s="249">
        <v>-1.9162460272948054E-3</v>
      </c>
      <c r="O37" s="250">
        <v>1.661380456124444E-3</v>
      </c>
      <c r="P37" s="179"/>
      <c r="S37" s="22"/>
      <c r="T37" s="210"/>
      <c r="W37" s="335"/>
      <c r="Z37" s="335"/>
    </row>
    <row r="38" spans="3:26" x14ac:dyDescent="0.4">
      <c r="C38" s="42"/>
      <c r="D38" s="72"/>
      <c r="E38" s="42"/>
      <c r="L38" s="19"/>
      <c r="M38" s="50">
        <v>45083</v>
      </c>
      <c r="N38" s="249">
        <v>2.1774760009364317E-3</v>
      </c>
      <c r="O38" s="250">
        <v>3.7696019300370457E-4</v>
      </c>
      <c r="P38" s="179"/>
      <c r="S38" s="22"/>
      <c r="T38" s="210"/>
      <c r="W38" s="335"/>
      <c r="Z38" s="335"/>
    </row>
    <row r="39" spans="3:26" x14ac:dyDescent="0.4">
      <c r="C39" s="42"/>
      <c r="D39" s="72"/>
      <c r="E39" s="42"/>
      <c r="L39" s="19"/>
      <c r="M39" s="50">
        <v>45084</v>
      </c>
      <c r="N39" s="249">
        <v>-3.4577015629744679E-3</v>
      </c>
      <c r="O39" s="250">
        <v>1.273645338759513E-2</v>
      </c>
      <c r="P39" s="179"/>
      <c r="S39" s="22"/>
      <c r="T39" s="210"/>
      <c r="W39" s="335"/>
      <c r="Z39" s="335"/>
    </row>
    <row r="40" spans="3:26" x14ac:dyDescent="0.4">
      <c r="C40" s="42"/>
      <c r="D40" s="72"/>
      <c r="E40" s="42"/>
      <c r="L40" s="19"/>
      <c r="M40" s="50">
        <v>45085</v>
      </c>
      <c r="N40" s="249">
        <v>6.0485288946195851E-3</v>
      </c>
      <c r="O40" s="250">
        <v>2.2324750706951286E-4</v>
      </c>
      <c r="P40" s="179"/>
      <c r="S40" s="22"/>
      <c r="T40" s="210"/>
      <c r="W40" s="335"/>
      <c r="Z40" s="335"/>
    </row>
    <row r="41" spans="3:26" x14ac:dyDescent="0.4">
      <c r="C41" s="42"/>
      <c r="D41" s="72"/>
      <c r="E41" s="42"/>
      <c r="L41" s="19"/>
      <c r="M41" s="50">
        <v>45086</v>
      </c>
      <c r="N41" s="249">
        <v>1.7943280590962687E-3</v>
      </c>
      <c r="O41" s="250">
        <v>6.6215311360762951E-3</v>
      </c>
      <c r="P41" s="179"/>
      <c r="S41" s="22"/>
      <c r="T41" s="210"/>
      <c r="W41" s="335"/>
      <c r="Z41" s="335"/>
    </row>
    <row r="42" spans="3:26" x14ac:dyDescent="0.4">
      <c r="C42" s="42"/>
      <c r="D42" s="72"/>
      <c r="E42" s="42"/>
      <c r="L42" s="19"/>
      <c r="M42" s="50">
        <v>45089</v>
      </c>
      <c r="N42" s="249">
        <v>9.0718771807397867E-3</v>
      </c>
      <c r="O42" s="250">
        <v>8.2779009608276131E-3</v>
      </c>
      <c r="P42" s="179"/>
      <c r="S42" s="22"/>
      <c r="T42" s="210"/>
      <c r="W42" s="335"/>
      <c r="Z42" s="335"/>
    </row>
    <row r="43" spans="3:26" x14ac:dyDescent="0.4">
      <c r="C43" s="42"/>
      <c r="D43" s="72"/>
      <c r="E43" s="42"/>
      <c r="L43" s="19"/>
      <c r="M43" s="50">
        <v>45090</v>
      </c>
      <c r="N43" s="249">
        <v>6.5928999538958357E-3</v>
      </c>
      <c r="O43" s="250">
        <v>8.6497580999853902E-3</v>
      </c>
      <c r="P43" s="179"/>
      <c r="S43" s="22"/>
      <c r="T43" s="210"/>
      <c r="W43" s="335"/>
      <c r="Z43" s="335"/>
    </row>
    <row r="44" spans="3:26" x14ac:dyDescent="0.4">
      <c r="C44" s="42"/>
      <c r="D44" s="72"/>
      <c r="E44" s="42"/>
      <c r="L44" s="19"/>
      <c r="M44" s="50">
        <v>45091</v>
      </c>
      <c r="N44" s="249">
        <v>1.1908578756927169E-3</v>
      </c>
      <c r="O44" s="250">
        <v>-2.9069767441860881E-3</v>
      </c>
      <c r="P44" s="179"/>
      <c r="S44" s="22"/>
      <c r="T44" s="210"/>
      <c r="W44" s="335"/>
      <c r="Z44" s="335"/>
    </row>
    <row r="45" spans="3:26" x14ac:dyDescent="0.4">
      <c r="C45" s="42"/>
      <c r="D45" s="72"/>
      <c r="E45" s="42"/>
      <c r="L45" s="19"/>
      <c r="M45" s="50">
        <v>45092</v>
      </c>
      <c r="N45" s="249">
        <v>1.2397639416258786E-2</v>
      </c>
      <c r="O45" s="250">
        <v>8.7463556851313205E-3</v>
      </c>
      <c r="P45" s="179"/>
      <c r="S45" s="22"/>
      <c r="T45" s="210"/>
      <c r="W45" s="335"/>
      <c r="Z45" s="335"/>
    </row>
    <row r="46" spans="3:26" x14ac:dyDescent="0.4">
      <c r="C46" s="42"/>
      <c r="D46" s="72"/>
      <c r="E46" s="42"/>
      <c r="L46" s="19"/>
      <c r="M46" s="50">
        <v>45093</v>
      </c>
      <c r="N46" s="249">
        <v>-3.392754179846422E-3</v>
      </c>
      <c r="O46" s="250">
        <v>-6.6473988439307505E-3</v>
      </c>
      <c r="P46" s="179"/>
      <c r="S46" s="22"/>
      <c r="T46" s="210"/>
      <c r="W46" s="335"/>
      <c r="Z46" s="335"/>
    </row>
    <row r="47" spans="3:26" x14ac:dyDescent="0.4">
      <c r="C47" s="42"/>
      <c r="D47" s="72"/>
      <c r="E47" s="42"/>
      <c r="L47" s="19"/>
      <c r="M47" s="50">
        <v>45097</v>
      </c>
      <c r="N47" s="249">
        <v>-5.188185500386671E-3</v>
      </c>
      <c r="O47" s="250">
        <v>-1.1056153622344937E-2</v>
      </c>
      <c r="P47" s="179"/>
      <c r="S47" s="22"/>
      <c r="T47" s="210"/>
      <c r="W47" s="335"/>
      <c r="Z47" s="335"/>
    </row>
    <row r="48" spans="3:26" x14ac:dyDescent="0.4">
      <c r="C48" s="42"/>
      <c r="D48" s="72"/>
      <c r="E48" s="42"/>
      <c r="L48" s="19"/>
      <c r="M48" s="50">
        <v>45098</v>
      </c>
      <c r="N48" s="249">
        <v>-5.1237476554280622E-3</v>
      </c>
      <c r="O48" s="250">
        <v>-1.6696087084436675E-2</v>
      </c>
      <c r="P48" s="179"/>
      <c r="S48" s="22"/>
      <c r="T48" s="210"/>
      <c r="W48" s="335"/>
      <c r="Z48" s="335"/>
    </row>
    <row r="49" spans="3:26" x14ac:dyDescent="0.4">
      <c r="C49" s="42"/>
      <c r="D49" s="72"/>
      <c r="E49" s="42"/>
      <c r="L49" s="19"/>
      <c r="M49" s="50">
        <v>45099</v>
      </c>
      <c r="N49" s="249">
        <v>3.6096932910286931E-3</v>
      </c>
      <c r="O49" s="250">
        <v>-1.8849577380507219E-2</v>
      </c>
      <c r="P49" s="179"/>
      <c r="S49" s="22"/>
      <c r="T49" s="210"/>
      <c r="W49" s="335"/>
      <c r="Z49" s="335"/>
    </row>
    <row r="50" spans="3:26" x14ac:dyDescent="0.4">
      <c r="C50" s="42"/>
      <c r="D50" s="72"/>
      <c r="E50" s="42"/>
      <c r="L50" s="19"/>
      <c r="M50" s="50">
        <v>45100</v>
      </c>
      <c r="N50" s="249">
        <v>-7.5599642619872034E-3</v>
      </c>
      <c r="O50" s="250">
        <v>-1.3265228329648403E-2</v>
      </c>
      <c r="P50" s="179"/>
      <c r="S50" s="22"/>
      <c r="T50" s="210"/>
      <c r="W50" s="335"/>
      <c r="Z50" s="335"/>
    </row>
    <row r="51" spans="3:26" x14ac:dyDescent="0.4">
      <c r="C51" s="42"/>
      <c r="D51" s="72"/>
      <c r="E51" s="42"/>
      <c r="L51" s="19"/>
      <c r="M51" s="50">
        <v>45103</v>
      </c>
      <c r="N51" s="249">
        <v>-4.0857782599661979E-3</v>
      </c>
      <c r="O51" s="250">
        <v>1.4757011512014188E-2</v>
      </c>
      <c r="P51" s="179"/>
      <c r="S51" s="22"/>
      <c r="T51" s="210"/>
      <c r="W51" s="335"/>
      <c r="Z51" s="335"/>
    </row>
    <row r="52" spans="3:26" x14ac:dyDescent="0.4">
      <c r="C52" s="42"/>
      <c r="D52" s="72"/>
      <c r="E52" s="42"/>
      <c r="L52" s="19"/>
      <c r="M52" s="50">
        <v>45104</v>
      </c>
      <c r="N52" s="249">
        <v>1.0963285740775017E-2</v>
      </c>
      <c r="O52" s="250">
        <v>7.6138267093040952E-3</v>
      </c>
      <c r="P52" s="179"/>
      <c r="S52" s="22"/>
      <c r="T52" s="210"/>
      <c r="W52" s="335"/>
      <c r="Z52" s="335"/>
    </row>
    <row r="53" spans="3:26" x14ac:dyDescent="0.4">
      <c r="C53" s="42"/>
      <c r="D53" s="72"/>
      <c r="E53" s="42"/>
      <c r="L53" s="19"/>
      <c r="M53" s="50">
        <v>45105</v>
      </c>
      <c r="N53" s="249">
        <v>5.0439048994662902E-4</v>
      </c>
      <c r="O53" s="250">
        <v>-4.3826507480732397E-3</v>
      </c>
      <c r="P53" s="179"/>
      <c r="S53" s="22"/>
      <c r="T53" s="210"/>
      <c r="W53" s="335"/>
      <c r="Z53" s="335"/>
    </row>
    <row r="54" spans="3:26" x14ac:dyDescent="0.4">
      <c r="C54" s="42"/>
      <c r="D54" s="72"/>
      <c r="E54" s="42"/>
      <c r="L54" s="19"/>
      <c r="M54" s="50">
        <v>45106</v>
      </c>
      <c r="N54" s="249">
        <v>3.9414285386924555E-3</v>
      </c>
      <c r="O54" s="250">
        <v>1.7455980570734757E-2</v>
      </c>
      <c r="P54" s="179"/>
      <c r="S54" s="22"/>
      <c r="T54" s="210"/>
      <c r="W54" s="335"/>
      <c r="Z54" s="335"/>
    </row>
    <row r="55" spans="3:26" x14ac:dyDescent="0.4">
      <c r="C55" s="42"/>
      <c r="D55" s="72"/>
      <c r="E55" s="42"/>
      <c r="L55" s="19"/>
      <c r="M55" s="50">
        <v>45107</v>
      </c>
      <c r="N55" s="249">
        <v>1.1800689324598752E-2</v>
      </c>
      <c r="O55" s="250">
        <v>-1.864836640310309E-3</v>
      </c>
      <c r="P55" s="179"/>
      <c r="S55" s="22"/>
      <c r="T55" s="210"/>
      <c r="W55" s="335"/>
      <c r="Z55" s="335"/>
    </row>
    <row r="56" spans="3:26" x14ac:dyDescent="0.4">
      <c r="C56" s="42"/>
      <c r="D56" s="72"/>
      <c r="E56" s="42"/>
      <c r="L56" s="19"/>
      <c r="M56" s="50">
        <v>45110</v>
      </c>
      <c r="N56" s="249">
        <v>1.1505143475907462E-3</v>
      </c>
      <c r="O56" s="250">
        <v>-1.0462596218519899E-3</v>
      </c>
      <c r="P56" s="179"/>
      <c r="S56" s="22"/>
      <c r="T56" s="210"/>
      <c r="W56" s="335"/>
      <c r="Z56" s="335"/>
    </row>
    <row r="57" spans="3:26" x14ac:dyDescent="0.4">
      <c r="C57" s="42"/>
      <c r="D57" s="72"/>
      <c r="E57" s="42"/>
      <c r="L57" s="19"/>
      <c r="M57" s="50">
        <v>45112</v>
      </c>
      <c r="N57" s="249">
        <v>-1.4871898871087832E-3</v>
      </c>
      <c r="O57" s="250">
        <v>4.2642328121494846E-3</v>
      </c>
      <c r="P57" s="179"/>
      <c r="S57" s="22"/>
      <c r="T57" s="210"/>
      <c r="W57" s="335"/>
      <c r="Z57" s="335"/>
    </row>
    <row r="58" spans="3:26" x14ac:dyDescent="0.4">
      <c r="C58" s="42"/>
      <c r="D58" s="72"/>
      <c r="E58" s="42"/>
      <c r="L58" s="19"/>
      <c r="M58" s="50">
        <v>45113</v>
      </c>
      <c r="N58" s="249">
        <v>-7.830659174508578E-3</v>
      </c>
      <c r="O58" s="250">
        <v>-1.5494636471990557E-2</v>
      </c>
      <c r="P58" s="179"/>
      <c r="S58" s="22"/>
      <c r="T58" s="210"/>
      <c r="W58" s="335"/>
      <c r="Z58" s="335"/>
    </row>
    <row r="59" spans="3:26" x14ac:dyDescent="0.4">
      <c r="C59" s="42"/>
      <c r="D59" s="72"/>
      <c r="E59" s="42"/>
      <c r="L59" s="19"/>
      <c r="M59" s="50">
        <v>45114</v>
      </c>
      <c r="N59" s="249">
        <v>-2.5246781603966845E-3</v>
      </c>
      <c r="O59" s="250">
        <v>-6.0532687651319677E-4</v>
      </c>
      <c r="P59" s="179"/>
      <c r="S59" s="22"/>
      <c r="T59" s="210"/>
      <c r="W59" s="335"/>
      <c r="Z59" s="335"/>
    </row>
    <row r="60" spans="3:26" x14ac:dyDescent="0.4">
      <c r="C60" s="42"/>
      <c r="D60" s="72"/>
      <c r="E60" s="42"/>
      <c r="L60" s="19"/>
      <c r="M60" s="50">
        <v>45117</v>
      </c>
      <c r="N60" s="249">
        <v>2.5310682932390984E-3</v>
      </c>
      <c r="O60" s="250">
        <v>6.2083585705632431E-3</v>
      </c>
      <c r="P60" s="179"/>
      <c r="S60" s="22"/>
      <c r="T60" s="210"/>
      <c r="W60" s="335"/>
      <c r="Z60" s="335"/>
    </row>
    <row r="61" spans="3:26" x14ac:dyDescent="0.4">
      <c r="C61" s="42"/>
      <c r="D61" s="72"/>
      <c r="E61" s="42"/>
      <c r="L61" s="19"/>
      <c r="M61" s="50">
        <v>45118</v>
      </c>
      <c r="N61" s="249">
        <v>6.3685575217212517E-3</v>
      </c>
      <c r="O61" s="250">
        <v>1.1587659894657577E-2</v>
      </c>
      <c r="P61" s="179"/>
      <c r="S61" s="22"/>
      <c r="T61" s="210"/>
      <c r="W61" s="335"/>
      <c r="Z61" s="335"/>
    </row>
    <row r="62" spans="3:26" x14ac:dyDescent="0.4">
      <c r="C62" s="42"/>
      <c r="D62" s="72"/>
      <c r="E62" s="42"/>
      <c r="L62" s="19"/>
      <c r="M62" s="50">
        <v>45119</v>
      </c>
      <c r="N62" s="249">
        <v>8.0459250553722318E-3</v>
      </c>
      <c r="O62" s="250">
        <v>-1.190121987503715E-2</v>
      </c>
      <c r="P62" s="179"/>
      <c r="S62" s="22"/>
      <c r="T62" s="210"/>
      <c r="W62" s="335"/>
      <c r="Z62" s="335"/>
    </row>
    <row r="63" spans="3:26" x14ac:dyDescent="0.4">
      <c r="C63" s="42"/>
      <c r="D63" s="72"/>
      <c r="E63" s="42"/>
      <c r="L63" s="19"/>
      <c r="M63" s="50">
        <v>45120</v>
      </c>
      <c r="N63" s="249">
        <v>7.9368638177660794E-3</v>
      </c>
      <c r="O63" s="250">
        <v>8.1300813008128876E-3</v>
      </c>
      <c r="P63" s="179"/>
      <c r="S63" s="22"/>
      <c r="T63" s="210"/>
      <c r="W63" s="335"/>
      <c r="Z63" s="335"/>
    </row>
    <row r="64" spans="3:26" x14ac:dyDescent="0.4">
      <c r="C64" s="42"/>
      <c r="D64" s="72"/>
      <c r="E64" s="42"/>
      <c r="L64" s="19"/>
      <c r="M64" s="50">
        <v>45121</v>
      </c>
      <c r="N64" s="249">
        <v>-6.2283121274132685E-4</v>
      </c>
      <c r="O64" s="250">
        <v>-3.8829151732376181E-3</v>
      </c>
      <c r="P64" s="179"/>
      <c r="S64" s="22"/>
      <c r="T64" s="210"/>
      <c r="W64" s="335"/>
      <c r="Z64" s="335"/>
    </row>
    <row r="65" spans="3:26" x14ac:dyDescent="0.4">
      <c r="C65" s="42"/>
      <c r="D65" s="72"/>
      <c r="E65" s="42"/>
      <c r="L65" s="19"/>
      <c r="M65" s="50">
        <v>45124</v>
      </c>
      <c r="N65" s="249">
        <v>3.4722222222221093E-3</v>
      </c>
      <c r="O65" s="250">
        <v>6.2968515742129185E-3</v>
      </c>
      <c r="P65" s="179"/>
      <c r="S65" s="22"/>
      <c r="T65" s="210"/>
      <c r="W65" s="335"/>
      <c r="Z65" s="335"/>
    </row>
    <row r="66" spans="3:26" x14ac:dyDescent="0.4">
      <c r="C66" s="42"/>
      <c r="D66" s="72"/>
      <c r="E66" s="42"/>
      <c r="L66" s="19"/>
      <c r="M66" s="50">
        <v>45125</v>
      </c>
      <c r="N66" s="249">
        <v>7.4305740395706841E-3</v>
      </c>
      <c r="O66" s="250">
        <v>8.3432657926102837E-3</v>
      </c>
      <c r="P66" s="179"/>
      <c r="S66" s="22"/>
      <c r="T66" s="210"/>
      <c r="W66" s="335"/>
      <c r="Z66" s="335"/>
    </row>
    <row r="67" spans="3:26" x14ac:dyDescent="0.4">
      <c r="C67" s="42"/>
      <c r="D67" s="72"/>
      <c r="E67" s="42"/>
      <c r="L67" s="19"/>
      <c r="M67" s="50">
        <v>45126</v>
      </c>
      <c r="N67" s="249">
        <v>2.2237389638697048E-3</v>
      </c>
      <c r="O67" s="250">
        <v>8.8652482269485915E-4</v>
      </c>
      <c r="P67" s="179"/>
      <c r="S67" s="22"/>
      <c r="T67" s="210"/>
      <c r="W67" s="335"/>
      <c r="Z67" s="335"/>
    </row>
    <row r="68" spans="3:26" x14ac:dyDescent="0.4">
      <c r="C68" s="42"/>
      <c r="D68" s="72"/>
      <c r="E68" s="42"/>
      <c r="L68" s="19"/>
      <c r="M68" s="50">
        <v>45127</v>
      </c>
      <c r="N68" s="249">
        <v>-6.6344463971880208E-3</v>
      </c>
      <c r="O68" s="250">
        <v>2.1405373486861574E-2</v>
      </c>
      <c r="P68" s="179"/>
      <c r="S68" s="22"/>
      <c r="T68" s="210"/>
      <c r="W68" s="335"/>
      <c r="Z68" s="335"/>
    </row>
    <row r="69" spans="3:26" x14ac:dyDescent="0.4">
      <c r="C69" s="42"/>
      <c r="D69" s="72"/>
      <c r="E69" s="42"/>
      <c r="L69" s="19"/>
      <c r="M69" s="50">
        <v>45128</v>
      </c>
      <c r="N69" s="249">
        <v>0</v>
      </c>
      <c r="O69" s="250">
        <v>4.0468275762393577E-3</v>
      </c>
      <c r="P69" s="179"/>
      <c r="S69" s="22"/>
      <c r="T69" s="210"/>
      <c r="W69" s="335"/>
      <c r="Z69" s="335"/>
    </row>
    <row r="70" spans="3:26" x14ac:dyDescent="0.4">
      <c r="C70" s="42"/>
      <c r="D70" s="72"/>
      <c r="E70" s="42"/>
      <c r="L70" s="19"/>
      <c r="M70" s="50">
        <v>45131</v>
      </c>
      <c r="N70" s="249">
        <v>4.4672475562829387E-3</v>
      </c>
      <c r="O70" s="250">
        <v>4.3184108248164269E-3</v>
      </c>
      <c r="P70" s="179"/>
      <c r="S70" s="22"/>
      <c r="T70" s="210"/>
      <c r="W70" s="335"/>
      <c r="Z70" s="335"/>
    </row>
    <row r="71" spans="3:26" x14ac:dyDescent="0.4">
      <c r="C71" s="42"/>
      <c r="D71" s="72"/>
      <c r="E71" s="42"/>
      <c r="L71" s="19"/>
      <c r="M71" s="50">
        <v>45132</v>
      </c>
      <c r="N71" s="249">
        <v>2.7300748568911486E-3</v>
      </c>
      <c r="O71" s="250">
        <v>5.6614590798338867E-3</v>
      </c>
      <c r="P71" s="179"/>
      <c r="S71" s="22"/>
      <c r="T71" s="210"/>
      <c r="W71" s="335"/>
      <c r="Z71" s="335"/>
    </row>
    <row r="72" spans="3:26" x14ac:dyDescent="0.4">
      <c r="C72" s="42"/>
      <c r="D72" s="72"/>
      <c r="E72" s="42"/>
      <c r="L72" s="19"/>
      <c r="M72" s="50">
        <v>45133</v>
      </c>
      <c r="N72" s="249">
        <v>1.5369752327428466E-4</v>
      </c>
      <c r="O72" s="250">
        <v>5.2732844010545191E-3</v>
      </c>
      <c r="P72" s="179"/>
      <c r="S72" s="22"/>
      <c r="T72" s="210"/>
      <c r="W72" s="335"/>
      <c r="Z72" s="335"/>
    </row>
    <row r="73" spans="3:26" x14ac:dyDescent="0.4">
      <c r="C73" s="42"/>
      <c r="D73" s="72"/>
      <c r="E73" s="42"/>
      <c r="L73" s="19"/>
      <c r="M73" s="50">
        <v>45134</v>
      </c>
      <c r="N73" s="249">
        <v>-6.629931285811479E-3</v>
      </c>
      <c r="O73" s="250">
        <v>1.3468490820160243E-2</v>
      </c>
      <c r="P73" s="179"/>
      <c r="S73" s="22"/>
      <c r="T73" s="210"/>
      <c r="W73" s="335"/>
      <c r="Z73" s="335"/>
    </row>
    <row r="74" spans="3:26" x14ac:dyDescent="0.4">
      <c r="C74" s="42"/>
      <c r="D74" s="72"/>
      <c r="E74" s="42"/>
      <c r="L74" s="19"/>
      <c r="M74" s="50">
        <v>45135</v>
      </c>
      <c r="N74" s="249">
        <v>9.7902716082123621E-3</v>
      </c>
      <c r="O74" s="250">
        <v>3.357347695320625E-3</v>
      </c>
      <c r="P74" s="179"/>
      <c r="S74" s="22"/>
      <c r="T74" s="210"/>
      <c r="W74" s="335"/>
      <c r="Z74" s="335"/>
    </row>
    <row r="75" spans="3:26" x14ac:dyDescent="0.4">
      <c r="C75" s="42"/>
      <c r="D75" s="72"/>
      <c r="E75" s="42"/>
      <c r="L75" s="19"/>
      <c r="M75" s="50">
        <v>45138</v>
      </c>
      <c r="N75" s="249">
        <v>1.9040532259475564E-3</v>
      </c>
      <c r="O75" s="250">
        <v>5.0888811432556165E-3</v>
      </c>
      <c r="P75" s="179"/>
      <c r="S75" s="22"/>
      <c r="T75" s="210"/>
      <c r="W75" s="335"/>
      <c r="Z75" s="335"/>
    </row>
    <row r="76" spans="3:26" x14ac:dyDescent="0.4">
      <c r="C76" s="42"/>
      <c r="D76" s="72"/>
      <c r="E76" s="42"/>
      <c r="L76" s="19"/>
      <c r="M76" s="50">
        <v>45139</v>
      </c>
      <c r="N76" s="249">
        <v>-2.8615740841870731E-3</v>
      </c>
      <c r="O76" s="250">
        <v>-5.8954085171313243E-3</v>
      </c>
      <c r="P76" s="179"/>
      <c r="S76" s="22"/>
      <c r="T76" s="210"/>
      <c r="W76" s="335"/>
      <c r="Z76" s="335"/>
    </row>
    <row r="77" spans="3:26" x14ac:dyDescent="0.4">
      <c r="C77" s="42"/>
      <c r="D77" s="72"/>
      <c r="E77" s="42"/>
      <c r="L77" s="19"/>
      <c r="M77" s="50">
        <v>45140</v>
      </c>
      <c r="N77" s="249">
        <v>-1.3910795653697875E-2</v>
      </c>
      <c r="O77" s="250">
        <v>5.8606014093349253E-3</v>
      </c>
      <c r="P77" s="179"/>
      <c r="S77" s="22"/>
      <c r="T77" s="210"/>
      <c r="W77" s="335"/>
      <c r="Z77" s="335"/>
    </row>
    <row r="78" spans="3:26" x14ac:dyDescent="0.4">
      <c r="C78" s="42"/>
      <c r="D78" s="72"/>
      <c r="E78" s="42"/>
      <c r="L78" s="19"/>
      <c r="M78" s="50">
        <v>45141</v>
      </c>
      <c r="N78" s="249">
        <v>-2.865838757692286E-3</v>
      </c>
      <c r="O78" s="250">
        <v>1.9421516265519952E-3</v>
      </c>
      <c r="P78" s="179"/>
      <c r="S78" s="22"/>
      <c r="T78" s="210"/>
      <c r="W78" s="335"/>
      <c r="Z78" s="335"/>
    </row>
    <row r="79" spans="3:26" x14ac:dyDescent="0.4">
      <c r="C79" s="42"/>
      <c r="D79" s="72"/>
      <c r="E79" s="42"/>
      <c r="L79" s="19"/>
      <c r="M79" s="50">
        <v>45142</v>
      </c>
      <c r="N79" s="249">
        <v>-4.5227698066125496E-3</v>
      </c>
      <c r="O79" s="250">
        <v>-1.4537902388368261E-3</v>
      </c>
      <c r="P79" s="179"/>
      <c r="S79" s="22"/>
      <c r="T79" s="210"/>
      <c r="W79" s="335"/>
      <c r="Z79" s="335"/>
    </row>
    <row r="80" spans="3:26" x14ac:dyDescent="0.4">
      <c r="C80" s="42"/>
      <c r="D80" s="72"/>
      <c r="E80" s="42"/>
      <c r="L80" s="19"/>
      <c r="M80" s="50">
        <v>45145</v>
      </c>
      <c r="N80" s="249">
        <v>8.7285423334303499E-3</v>
      </c>
      <c r="O80" s="250">
        <v>1.3449805879090388E-2</v>
      </c>
      <c r="P80" s="179"/>
      <c r="S80" s="22"/>
      <c r="T80" s="210"/>
      <c r="W80" s="335"/>
      <c r="Z80" s="335"/>
    </row>
    <row r="81" spans="3:26" x14ac:dyDescent="0.4">
      <c r="C81" s="42"/>
      <c r="D81" s="72"/>
      <c r="E81" s="42"/>
      <c r="L81" s="19"/>
      <c r="M81" s="50">
        <v>45146</v>
      </c>
      <c r="N81" s="249">
        <v>-4.3486942823544915E-3</v>
      </c>
      <c r="O81" s="250">
        <v>-1.8470378984813943E-3</v>
      </c>
      <c r="P81" s="179"/>
      <c r="S81" s="22"/>
      <c r="T81" s="210"/>
      <c r="W81" s="335"/>
      <c r="Z81" s="335"/>
    </row>
    <row r="82" spans="3:26" x14ac:dyDescent="0.4">
      <c r="C82" s="42"/>
      <c r="D82" s="72"/>
      <c r="E82" s="42"/>
      <c r="L82" s="19"/>
      <c r="M82" s="50">
        <v>45147</v>
      </c>
      <c r="N82" s="249">
        <v>-6.685236768802263E-3</v>
      </c>
      <c r="O82" s="250">
        <v>-1.2062230141868214E-2</v>
      </c>
      <c r="P82" s="179"/>
      <c r="S82" s="22"/>
      <c r="T82" s="210"/>
      <c r="W82" s="335"/>
      <c r="Z82" s="335"/>
    </row>
    <row r="83" spans="3:26" x14ac:dyDescent="0.4">
      <c r="C83" s="42"/>
      <c r="D83" s="72"/>
      <c r="E83" s="42"/>
      <c r="L83" s="19"/>
      <c r="M83" s="50">
        <v>45148</v>
      </c>
      <c r="N83" s="249">
        <v>3.5894559730802341E-4</v>
      </c>
      <c r="O83" s="250">
        <v>5.3337076286055097E-3</v>
      </c>
      <c r="P83" s="179"/>
      <c r="S83" s="22"/>
      <c r="T83" s="210"/>
      <c r="W83" s="335"/>
      <c r="Z83" s="335"/>
    </row>
    <row r="84" spans="3:26" x14ac:dyDescent="0.4">
      <c r="C84" s="42"/>
      <c r="D84" s="72"/>
      <c r="E84" s="42"/>
      <c r="L84" s="19"/>
      <c r="M84" s="50">
        <v>45149</v>
      </c>
      <c r="N84" s="249">
        <v>-5.8307730259486549E-4</v>
      </c>
      <c r="O84" s="250">
        <v>-9.0750436300167695E-4</v>
      </c>
      <c r="P84" s="179"/>
      <c r="S84" s="22"/>
      <c r="T84" s="210"/>
      <c r="W84" s="335"/>
      <c r="Z84" s="335"/>
    </row>
    <row r="85" spans="3:26" x14ac:dyDescent="0.4">
      <c r="C85" s="42"/>
      <c r="D85" s="72"/>
      <c r="E85" s="42"/>
      <c r="L85" s="19"/>
      <c r="M85" s="50">
        <v>45152</v>
      </c>
      <c r="N85" s="249">
        <v>5.5200269269607581E-3</v>
      </c>
      <c r="O85" s="250">
        <v>-8.454443823365158E-3</v>
      </c>
      <c r="P85" s="179"/>
      <c r="S85" s="22"/>
      <c r="T85" s="210"/>
      <c r="W85" s="335"/>
      <c r="Z85" s="335"/>
    </row>
    <row r="86" spans="3:26" x14ac:dyDescent="0.4">
      <c r="C86" s="42"/>
      <c r="D86" s="72"/>
      <c r="E86" s="42"/>
      <c r="L86" s="19"/>
      <c r="M86" s="50">
        <v>45153</v>
      </c>
      <c r="N86" s="249">
        <v>-1.1648925487045653E-2</v>
      </c>
      <c r="O86" s="250">
        <v>-2.8186879007819742E-4</v>
      </c>
      <c r="P86" s="179"/>
      <c r="S86" s="22"/>
      <c r="T86" s="210"/>
      <c r="W86" s="335"/>
      <c r="Z86" s="335"/>
    </row>
    <row r="87" spans="3:26" x14ac:dyDescent="0.4">
      <c r="C87" s="42"/>
      <c r="D87" s="72"/>
      <c r="E87" s="42"/>
      <c r="L87" s="19"/>
      <c r="M87" s="50">
        <v>45154</v>
      </c>
      <c r="N87" s="249">
        <v>-7.3381652329021245E-3</v>
      </c>
      <c r="O87" s="250">
        <v>-8.6699090716854874E-3</v>
      </c>
      <c r="P87" s="179"/>
      <c r="S87" s="22"/>
      <c r="T87" s="210"/>
      <c r="W87" s="335"/>
      <c r="Z87" s="335"/>
    </row>
    <row r="88" spans="3:26" x14ac:dyDescent="0.4">
      <c r="C88" s="42"/>
      <c r="D88" s="72"/>
      <c r="E88" s="42"/>
      <c r="L88" s="19"/>
      <c r="M88" s="50">
        <v>45155</v>
      </c>
      <c r="N88" s="249">
        <v>-7.6198708033844379E-3</v>
      </c>
      <c r="O88" s="250">
        <v>1.4220705347004121E-4</v>
      </c>
      <c r="P88" s="179"/>
      <c r="S88" s="22"/>
      <c r="T88" s="210"/>
      <c r="W88" s="335"/>
      <c r="Z88" s="335"/>
    </row>
    <row r="89" spans="3:26" x14ac:dyDescent="0.4">
      <c r="C89" s="42"/>
      <c r="D89" s="72"/>
      <c r="E89" s="42"/>
      <c r="L89" s="19"/>
      <c r="M89" s="50">
        <v>45156</v>
      </c>
      <c r="N89" s="249">
        <v>4.8133122464404565E-4</v>
      </c>
      <c r="O89" s="250">
        <v>5.3320062562206734E-3</v>
      </c>
      <c r="P89" s="179"/>
      <c r="S89" s="22"/>
      <c r="T89" s="210"/>
      <c r="W89" s="335"/>
      <c r="Z89" s="335"/>
    </row>
    <row r="90" spans="3:26" x14ac:dyDescent="0.4">
      <c r="C90" s="42"/>
      <c r="D90" s="72"/>
      <c r="E90" s="42"/>
      <c r="L90" s="19"/>
      <c r="M90" s="50">
        <v>45159</v>
      </c>
      <c r="N90" s="249">
        <v>6.5063001145474553E-3</v>
      </c>
      <c r="O90" s="250">
        <v>6.1523230323173106E-3</v>
      </c>
      <c r="P90" s="179"/>
      <c r="S90" s="22"/>
      <c r="T90" s="210"/>
      <c r="W90" s="335"/>
      <c r="Z90" s="335"/>
    </row>
    <row r="91" spans="3:26" x14ac:dyDescent="0.4">
      <c r="C91" s="42"/>
      <c r="D91" s="72"/>
      <c r="E91" s="42"/>
      <c r="L91" s="19"/>
      <c r="M91" s="50">
        <v>45160</v>
      </c>
      <c r="N91" s="249">
        <v>-2.7086083670961074E-3</v>
      </c>
      <c r="O91" s="250">
        <v>-5.5524318245712464E-3</v>
      </c>
      <c r="P91" s="179"/>
      <c r="S91" s="22"/>
      <c r="T91" s="210"/>
      <c r="W91" s="335"/>
      <c r="Z91" s="335"/>
    </row>
    <row r="92" spans="3:26" x14ac:dyDescent="0.4">
      <c r="C92" s="42"/>
      <c r="D92" s="72"/>
      <c r="E92" s="42"/>
      <c r="L92" s="19"/>
      <c r="M92" s="50">
        <v>45161</v>
      </c>
      <c r="N92" s="249">
        <v>1.1137738217505445E-2</v>
      </c>
      <c r="O92" s="250">
        <v>1.3569863594600299E-2</v>
      </c>
      <c r="P92" s="179"/>
      <c r="S92" s="22"/>
      <c r="T92" s="210"/>
      <c r="W92" s="335"/>
      <c r="Z92" s="335"/>
    </row>
    <row r="93" spans="3:26" x14ac:dyDescent="0.4">
      <c r="C93" s="42"/>
      <c r="D93" s="72"/>
      <c r="E93" s="42"/>
      <c r="L93" s="19"/>
      <c r="M93" s="50">
        <v>45162</v>
      </c>
      <c r="N93" s="249">
        <v>-1.3859106606776063E-2</v>
      </c>
      <c r="O93" s="250">
        <v>9.7622202077970565E-4</v>
      </c>
      <c r="P93" s="179"/>
      <c r="S93" s="22"/>
      <c r="T93" s="210"/>
      <c r="W93" s="335"/>
      <c r="Z93" s="335"/>
    </row>
    <row r="94" spans="3:26" x14ac:dyDescent="0.4">
      <c r="C94" s="42"/>
      <c r="D94" s="72"/>
      <c r="E94" s="42"/>
      <c r="L94" s="19"/>
      <c r="M94" s="50">
        <v>45163</v>
      </c>
      <c r="N94" s="249">
        <v>7.0498294765274326E-3</v>
      </c>
      <c r="O94" s="250">
        <v>1.2539184952977895E-2</v>
      </c>
      <c r="P94" s="179"/>
      <c r="S94" s="22"/>
      <c r="T94" s="210"/>
      <c r="W94" s="335"/>
      <c r="Z94" s="335"/>
    </row>
    <row r="95" spans="3:26" x14ac:dyDescent="0.4">
      <c r="C95" s="42"/>
      <c r="D95" s="72"/>
      <c r="E95" s="42"/>
      <c r="L95" s="19"/>
      <c r="M95" s="50">
        <v>45166</v>
      </c>
      <c r="N95" s="249">
        <v>6.3413414550991011E-3</v>
      </c>
      <c r="O95" s="250">
        <v>4.6095631234952458E-3</v>
      </c>
      <c r="P95" s="179"/>
      <c r="S95" s="22"/>
      <c r="T95" s="210"/>
      <c r="W95" s="335"/>
      <c r="Z95" s="335"/>
    </row>
    <row r="96" spans="3:26" x14ac:dyDescent="0.4">
      <c r="C96" s="42"/>
      <c r="D96" s="72"/>
      <c r="E96" s="42"/>
      <c r="L96" s="19"/>
      <c r="M96" s="50">
        <v>45167</v>
      </c>
      <c r="N96" s="249">
        <v>1.4454783629957581E-2</v>
      </c>
      <c r="O96" s="250">
        <v>2.9448020819063665E-3</v>
      </c>
      <c r="P96" s="179"/>
      <c r="S96" s="22"/>
      <c r="T96" s="210"/>
      <c r="W96" s="335"/>
      <c r="Z96" s="335"/>
    </row>
    <row r="97" spans="3:26" x14ac:dyDescent="0.4">
      <c r="C97" s="42"/>
      <c r="D97" s="72"/>
      <c r="E97" s="42"/>
      <c r="L97" s="19"/>
      <c r="M97" s="50">
        <v>45168</v>
      </c>
      <c r="N97" s="249">
        <v>4.1187995369133734E-3</v>
      </c>
      <c r="O97" s="250">
        <v>2.7995903038581455E-3</v>
      </c>
      <c r="P97" s="179"/>
      <c r="S97" s="22"/>
      <c r="T97" s="210"/>
      <c r="W97" s="335"/>
      <c r="Z97" s="335"/>
    </row>
    <row r="98" spans="3:26" x14ac:dyDescent="0.4">
      <c r="C98" s="42"/>
      <c r="D98" s="72"/>
      <c r="E98" s="42"/>
      <c r="L98" s="19"/>
      <c r="M98" s="50">
        <v>45169</v>
      </c>
      <c r="N98" s="249">
        <v>-1.4633821866477615E-3</v>
      </c>
      <c r="O98" s="250">
        <v>-2.0427618139723372E-4</v>
      </c>
      <c r="P98" s="179"/>
      <c r="S98" s="22"/>
      <c r="T98" s="210"/>
      <c r="W98" s="335"/>
      <c r="Z98" s="335"/>
    </row>
    <row r="99" spans="3:26" x14ac:dyDescent="0.4">
      <c r="C99" s="42"/>
      <c r="D99" s="72"/>
      <c r="E99" s="42"/>
      <c r="L99" s="19"/>
      <c r="M99" s="50">
        <v>45170</v>
      </c>
      <c r="N99" s="249">
        <v>1.865215943155263E-3</v>
      </c>
      <c r="O99" s="250">
        <v>7.559762991214144E-3</v>
      </c>
      <c r="P99" s="179"/>
      <c r="S99" s="22"/>
      <c r="T99" s="210"/>
      <c r="W99" s="335"/>
      <c r="Z99" s="335"/>
    </row>
    <row r="100" spans="3:26" x14ac:dyDescent="0.4">
      <c r="C100" s="42"/>
      <c r="D100" s="72"/>
      <c r="E100" s="42"/>
      <c r="L100" s="19"/>
      <c r="M100" s="50">
        <v>45174</v>
      </c>
      <c r="N100" s="249">
        <v>-4.3219042975242783E-3</v>
      </c>
      <c r="O100" s="250">
        <v>1.284304447749181E-3</v>
      </c>
      <c r="P100" s="179"/>
      <c r="S100" s="22"/>
      <c r="T100" s="210"/>
      <c r="W100" s="335"/>
      <c r="Z100" s="335"/>
    </row>
    <row r="101" spans="3:26" x14ac:dyDescent="0.4">
      <c r="C101" s="42"/>
      <c r="D101" s="72"/>
      <c r="E101" s="42"/>
      <c r="L101" s="19"/>
      <c r="M101" s="50">
        <v>45175</v>
      </c>
      <c r="N101" s="249">
        <v>-6.7224646068916091E-3</v>
      </c>
      <c r="O101" s="250">
        <v>-4.725578883412863E-4</v>
      </c>
      <c r="P101" s="179"/>
      <c r="S101" s="22"/>
      <c r="T101" s="210"/>
      <c r="W101" s="335"/>
      <c r="Z101" s="335"/>
    </row>
    <row r="102" spans="3:26" x14ac:dyDescent="0.4">
      <c r="C102" s="42"/>
      <c r="D102" s="72"/>
      <c r="E102" s="42"/>
      <c r="L102" s="19"/>
      <c r="M102" s="50">
        <v>45176</v>
      </c>
      <c r="N102" s="249">
        <v>-3.0702344135179272E-3</v>
      </c>
      <c r="O102" s="250">
        <v>-3.6471700661892979E-3</v>
      </c>
      <c r="P102" s="179"/>
      <c r="S102" s="22"/>
      <c r="T102" s="210"/>
      <c r="W102" s="335"/>
      <c r="Z102" s="335"/>
    </row>
    <row r="103" spans="3:26" x14ac:dyDescent="0.4">
      <c r="C103" s="42"/>
      <c r="D103" s="72"/>
      <c r="E103" s="42"/>
      <c r="L103" s="19"/>
      <c r="M103" s="50">
        <v>45177</v>
      </c>
      <c r="N103" s="249">
        <v>1.5061256603348635E-3</v>
      </c>
      <c r="O103" s="250">
        <v>1.0845986984814803E-3</v>
      </c>
      <c r="P103" s="179"/>
      <c r="S103" s="22"/>
      <c r="T103" s="210"/>
      <c r="W103" s="335"/>
      <c r="Z103" s="335"/>
    </row>
    <row r="104" spans="3:26" x14ac:dyDescent="0.4">
      <c r="C104" s="42"/>
      <c r="D104" s="72"/>
      <c r="E104" s="42"/>
      <c r="L104" s="19"/>
      <c r="M104" s="50">
        <v>45180</v>
      </c>
      <c r="N104" s="249">
        <v>6.5765846651103773E-3</v>
      </c>
      <c r="O104" s="250">
        <v>4.7399783315274615E-3</v>
      </c>
      <c r="P104" s="179"/>
      <c r="S104" s="22"/>
      <c r="T104" s="210"/>
      <c r="W104" s="335"/>
      <c r="Z104" s="335"/>
    </row>
    <row r="105" spans="3:26" x14ac:dyDescent="0.4">
      <c r="C105" s="42"/>
      <c r="D105" s="72"/>
      <c r="E105" s="42"/>
      <c r="L105" s="19"/>
      <c r="M105" s="50">
        <v>45181</v>
      </c>
      <c r="N105" s="249">
        <v>-5.4855613780799388E-3</v>
      </c>
      <c r="O105" s="250">
        <v>-1.4018061733387144E-2</v>
      </c>
      <c r="P105" s="179"/>
      <c r="S105" s="22"/>
      <c r="T105" s="210"/>
      <c r="W105" s="335"/>
      <c r="Z105" s="335"/>
    </row>
    <row r="106" spans="3:26" x14ac:dyDescent="0.4">
      <c r="C106" s="42"/>
      <c r="D106" s="72"/>
      <c r="E106" s="42"/>
      <c r="L106" s="19"/>
      <c r="M106" s="50">
        <v>45182</v>
      </c>
      <c r="N106" s="249">
        <v>1.1659454247851442E-3</v>
      </c>
      <c r="O106" s="250">
        <v>1.7088174982912462E-3</v>
      </c>
      <c r="P106" s="179"/>
      <c r="S106" s="22"/>
      <c r="T106" s="210"/>
      <c r="W106" s="335"/>
      <c r="Z106" s="335"/>
    </row>
    <row r="107" spans="3:26" x14ac:dyDescent="0.4">
      <c r="C107" s="42"/>
      <c r="D107" s="72"/>
      <c r="E107" s="42"/>
      <c r="L107" s="19"/>
      <c r="M107" s="50">
        <v>45183</v>
      </c>
      <c r="N107" s="249">
        <v>8.6224272692662189E-3</v>
      </c>
      <c r="O107" s="250">
        <v>5.4588877516203891E-3</v>
      </c>
      <c r="P107" s="179"/>
      <c r="S107" s="22"/>
      <c r="T107" s="210"/>
      <c r="W107" s="335"/>
      <c r="Z107" s="335"/>
    </row>
    <row r="108" spans="3:26" x14ac:dyDescent="0.4">
      <c r="C108" s="42"/>
      <c r="D108" s="72"/>
      <c r="E108" s="42"/>
      <c r="L108" s="19"/>
      <c r="M108" s="50">
        <v>45184</v>
      </c>
      <c r="N108" s="249">
        <v>-1.200557553956829E-2</v>
      </c>
      <c r="O108" s="250">
        <v>-9.229725144214336E-3</v>
      </c>
      <c r="P108" s="179"/>
      <c r="S108" s="22"/>
      <c r="T108" s="210"/>
      <c r="W108" s="335"/>
      <c r="Z108" s="335"/>
    </row>
    <row r="109" spans="3:26" x14ac:dyDescent="0.4">
      <c r="C109" s="42"/>
      <c r="D109" s="72"/>
      <c r="E109" s="42"/>
      <c r="L109" s="19"/>
      <c r="M109" s="50">
        <v>45187</v>
      </c>
      <c r="N109" s="249">
        <v>5.8641766470430689E-4</v>
      </c>
      <c r="O109" s="250">
        <v>-6.1648058086169509E-3</v>
      </c>
      <c r="P109" s="179"/>
      <c r="S109" s="22"/>
      <c r="T109" s="210"/>
      <c r="W109" s="335"/>
      <c r="Z109" s="335"/>
    </row>
    <row r="110" spans="3:26" x14ac:dyDescent="0.4">
      <c r="C110" s="42"/>
      <c r="D110" s="72"/>
      <c r="E110" s="42"/>
      <c r="L110" s="19"/>
      <c r="M110" s="50">
        <v>45188</v>
      </c>
      <c r="N110" s="249">
        <v>-2.073800238937884E-3</v>
      </c>
      <c r="O110" s="250">
        <v>9.8559514783927559E-3</v>
      </c>
      <c r="P110" s="179"/>
      <c r="S110" s="22"/>
      <c r="T110" s="210"/>
      <c r="W110" s="335"/>
      <c r="Z110" s="335"/>
    </row>
    <row r="111" spans="3:26" x14ac:dyDescent="0.4">
      <c r="C111" s="42"/>
      <c r="D111" s="72"/>
      <c r="E111" s="42"/>
      <c r="L111" s="19"/>
      <c r="M111" s="50">
        <v>45189</v>
      </c>
      <c r="N111" s="249">
        <v>-9.1933771543448416E-3</v>
      </c>
      <c r="O111" s="250">
        <v>2.259077259077262E-2</v>
      </c>
      <c r="P111" s="179"/>
      <c r="S111" s="22"/>
      <c r="T111" s="210"/>
      <c r="W111" s="335"/>
      <c r="Z111" s="335"/>
    </row>
    <row r="112" spans="3:26" x14ac:dyDescent="0.4">
      <c r="C112" s="42"/>
      <c r="D112" s="72"/>
      <c r="E112" s="42"/>
      <c r="L112" s="19"/>
      <c r="M112" s="50">
        <v>45190</v>
      </c>
      <c r="N112" s="249">
        <v>-1.6528360386649607E-2</v>
      </c>
      <c r="O112" s="250">
        <v>-1.6351865447507257E-2</v>
      </c>
      <c r="P112" s="179"/>
      <c r="S112" s="22"/>
      <c r="T112" s="210"/>
      <c r="W112" s="335"/>
      <c r="Z112" s="335"/>
    </row>
    <row r="113" spans="3:26" x14ac:dyDescent="0.4">
      <c r="C113" s="42"/>
      <c r="D113" s="72"/>
      <c r="E113" s="42"/>
      <c r="L113" s="19"/>
      <c r="M113" s="50">
        <v>45191</v>
      </c>
      <c r="N113" s="249">
        <v>-2.248545399754135E-3</v>
      </c>
      <c r="O113" s="250">
        <v>-3.1890351472385731E-3</v>
      </c>
      <c r="P113" s="179"/>
      <c r="S113" s="22"/>
      <c r="T113" s="210"/>
      <c r="W113" s="335"/>
      <c r="Z113" s="335"/>
    </row>
    <row r="114" spans="3:26" x14ac:dyDescent="0.4">
      <c r="C114" s="42"/>
      <c r="D114" s="72"/>
      <c r="E114" s="42"/>
      <c r="L114" s="19"/>
      <c r="M114" s="50">
        <v>45194</v>
      </c>
      <c r="N114" s="249">
        <v>4.2051949258863032E-3</v>
      </c>
      <c r="O114" s="250">
        <v>-2.9269620856306302E-3</v>
      </c>
      <c r="P114" s="179"/>
      <c r="S114" s="22"/>
      <c r="T114" s="210"/>
      <c r="W114" s="335"/>
      <c r="Z114" s="335"/>
    </row>
    <row r="115" spans="3:26" x14ac:dyDescent="0.4">
      <c r="C115" s="42"/>
      <c r="D115" s="72"/>
      <c r="E115" s="42"/>
      <c r="L115" s="19"/>
      <c r="M115" s="50">
        <v>45195</v>
      </c>
      <c r="N115" s="249">
        <v>-1.4691252342502877E-2</v>
      </c>
      <c r="O115" s="250">
        <v>-2.211906062261047E-2</v>
      </c>
      <c r="P115" s="179"/>
      <c r="S115" s="22"/>
      <c r="T115" s="210"/>
      <c r="W115" s="335"/>
      <c r="Z115" s="335"/>
    </row>
    <row r="116" spans="3:26" x14ac:dyDescent="0.4">
      <c r="C116" s="42"/>
      <c r="D116" s="72"/>
      <c r="E116" s="42"/>
      <c r="L116" s="19"/>
      <c r="M116" s="50">
        <v>45196</v>
      </c>
      <c r="N116" s="249">
        <v>3.9917347609651986E-4</v>
      </c>
      <c r="O116" s="250">
        <v>-4.8869030996944178E-4</v>
      </c>
      <c r="P116" s="179"/>
      <c r="S116" s="22"/>
      <c r="T116" s="210"/>
      <c r="W116" s="335"/>
      <c r="Z116" s="335"/>
    </row>
    <row r="117" spans="3:26" x14ac:dyDescent="0.4">
      <c r="C117" s="42"/>
      <c r="D117" s="72"/>
      <c r="E117" s="42"/>
      <c r="L117" s="19"/>
      <c r="M117" s="50">
        <v>45197</v>
      </c>
      <c r="N117" s="249">
        <v>5.7974416148339177E-3</v>
      </c>
      <c r="O117" s="250">
        <v>-1.1105678563944716E-2</v>
      </c>
      <c r="P117" s="179"/>
      <c r="S117" s="22"/>
      <c r="T117" s="210"/>
      <c r="W117" s="335"/>
      <c r="Z117" s="335"/>
    </row>
    <row r="118" spans="3:26" x14ac:dyDescent="0.4">
      <c r="C118" s="42"/>
      <c r="D118" s="72"/>
      <c r="E118" s="42"/>
      <c r="L118" s="19"/>
      <c r="M118" s="50">
        <v>45198</v>
      </c>
      <c r="N118" s="249">
        <v>-2.4269579016147754E-3</v>
      </c>
      <c r="O118" s="250">
        <v>-9.0408249752791086E-3</v>
      </c>
      <c r="P118" s="179"/>
      <c r="S118" s="22"/>
      <c r="T118" s="210"/>
      <c r="W118" s="335"/>
      <c r="Z118" s="335"/>
    </row>
    <row r="119" spans="3:26" x14ac:dyDescent="0.4">
      <c r="C119" s="42"/>
      <c r="D119" s="72"/>
      <c r="E119" s="42"/>
      <c r="L119" s="19"/>
      <c r="M119" s="50">
        <v>45201</v>
      </c>
      <c r="N119" s="249">
        <v>-3.976794235988639E-4</v>
      </c>
      <c r="O119" s="250">
        <v>3.5637918745546589E-3</v>
      </c>
      <c r="P119" s="179"/>
      <c r="S119" s="22"/>
      <c r="T119" s="210"/>
      <c r="W119" s="335"/>
      <c r="Z119" s="335"/>
    </row>
    <row r="120" spans="3:26" x14ac:dyDescent="0.4">
      <c r="C120" s="42"/>
      <c r="D120" s="72"/>
      <c r="E120" s="42"/>
      <c r="L120" s="19"/>
      <c r="M120" s="50">
        <v>45202</v>
      </c>
      <c r="N120" s="249">
        <v>-1.3386066321874043E-2</v>
      </c>
      <c r="O120" s="250">
        <v>-2.9119318181819983E-3</v>
      </c>
      <c r="P120" s="179"/>
      <c r="S120" s="22"/>
      <c r="T120" s="210"/>
      <c r="W120" s="335"/>
      <c r="Z120" s="335"/>
    </row>
    <row r="121" spans="3:26" x14ac:dyDescent="0.4">
      <c r="C121" s="42"/>
      <c r="D121" s="72"/>
      <c r="E121" s="42"/>
      <c r="L121" s="19"/>
      <c r="M121" s="50">
        <v>45203</v>
      </c>
      <c r="N121" s="249">
        <v>7.2819564031405496E-3</v>
      </c>
      <c r="O121" s="250">
        <v>4.8436498326091971E-3</v>
      </c>
      <c r="P121" s="179"/>
      <c r="S121" s="22"/>
      <c r="T121" s="210"/>
      <c r="W121" s="335"/>
      <c r="Z121" s="335"/>
    </row>
    <row r="122" spans="3:26" x14ac:dyDescent="0.4">
      <c r="C122" s="42"/>
      <c r="D122" s="72"/>
      <c r="E122" s="42"/>
      <c r="L122" s="19"/>
      <c r="M122" s="50">
        <v>45204</v>
      </c>
      <c r="N122" s="249">
        <v>-3.7677200583994261E-4</v>
      </c>
      <c r="O122" s="250">
        <v>3.1899057205642184E-3</v>
      </c>
      <c r="P122" s="179"/>
      <c r="S122" s="22"/>
      <c r="T122" s="210"/>
      <c r="W122" s="335"/>
      <c r="Z122" s="335"/>
    </row>
    <row r="123" spans="3:26" x14ac:dyDescent="0.4">
      <c r="C123" s="42"/>
      <c r="D123" s="72"/>
      <c r="E123" s="42"/>
      <c r="L123" s="19"/>
      <c r="M123" s="50">
        <v>45205</v>
      </c>
      <c r="N123" s="249">
        <v>1.1872791519434621E-2</v>
      </c>
      <c r="O123" s="250">
        <v>3.6037309214246604E-3</v>
      </c>
      <c r="P123" s="179"/>
      <c r="S123" s="22"/>
      <c r="T123" s="210"/>
      <c r="W123" s="335"/>
      <c r="Z123" s="335"/>
    </row>
    <row r="124" spans="3:26" x14ac:dyDescent="0.4">
      <c r="C124" s="42"/>
      <c r="D124" s="72"/>
      <c r="E124" s="42"/>
      <c r="L124" s="19"/>
      <c r="M124" s="50">
        <v>45208</v>
      </c>
      <c r="N124" s="249">
        <v>6.402197699864943E-3</v>
      </c>
      <c r="O124" s="250">
        <v>1.1969302260084998E-3</v>
      </c>
      <c r="P124" s="179"/>
      <c r="S124" s="22"/>
      <c r="T124" s="210"/>
      <c r="W124" s="335"/>
      <c r="Z124" s="335"/>
    </row>
    <row r="125" spans="3:26" x14ac:dyDescent="0.4">
      <c r="C125" s="42"/>
      <c r="D125" s="72"/>
      <c r="E125" s="42"/>
      <c r="L125" s="19"/>
      <c r="M125" s="50">
        <v>45209</v>
      </c>
      <c r="N125" s="249">
        <v>5.2048393439589761E-3</v>
      </c>
      <c r="O125" s="250">
        <v>-6.3291139240501592E-4</v>
      </c>
      <c r="P125" s="179"/>
      <c r="S125" s="22"/>
      <c r="T125" s="210"/>
      <c r="W125" s="335"/>
      <c r="Z125" s="335"/>
    </row>
    <row r="126" spans="3:26" x14ac:dyDescent="0.4">
      <c r="C126" s="42"/>
      <c r="D126" s="72"/>
      <c r="E126" s="42"/>
      <c r="L126" s="19"/>
      <c r="M126" s="50">
        <v>45210</v>
      </c>
      <c r="N126" s="249">
        <v>4.0962857274358978E-3</v>
      </c>
      <c r="O126" s="250">
        <v>7.8812187741888126E-3</v>
      </c>
      <c r="P126" s="179"/>
      <c r="S126" s="22"/>
      <c r="T126" s="210"/>
      <c r="W126" s="335"/>
      <c r="Z126" s="335"/>
    </row>
    <row r="127" spans="3:26" x14ac:dyDescent="0.4">
      <c r="C127" s="42"/>
      <c r="D127" s="72"/>
      <c r="E127" s="42"/>
      <c r="L127" s="19"/>
      <c r="M127" s="50">
        <v>45211</v>
      </c>
      <c r="N127" s="249">
        <v>-6.0964429776310244E-3</v>
      </c>
      <c r="O127" s="250">
        <v>-1.3893737345527915E-2</v>
      </c>
      <c r="P127" s="179"/>
      <c r="S127" s="22"/>
      <c r="T127" s="210"/>
      <c r="W127" s="335"/>
      <c r="Z127" s="335"/>
    </row>
    <row r="128" spans="3:26" x14ac:dyDescent="0.4">
      <c r="C128" s="42"/>
      <c r="D128" s="72"/>
      <c r="E128" s="42"/>
      <c r="L128" s="19"/>
      <c r="M128" s="50">
        <v>45212</v>
      </c>
      <c r="N128" s="249">
        <v>-4.9808605820229283E-3</v>
      </c>
      <c r="O128" s="250">
        <v>-1.9682809402435681E-2</v>
      </c>
      <c r="P128" s="179"/>
      <c r="S128" s="22"/>
      <c r="T128" s="210"/>
      <c r="W128" s="335"/>
      <c r="Z128" s="335"/>
    </row>
    <row r="129" spans="3:26" x14ac:dyDescent="0.4">
      <c r="C129" s="42"/>
      <c r="D129" s="72"/>
      <c r="E129" s="42"/>
      <c r="L129" s="19"/>
      <c r="M129" s="50">
        <v>45215</v>
      </c>
      <c r="N129" s="249">
        <v>1.0521436848204023E-2</v>
      </c>
      <c r="O129" s="250">
        <v>5.4167268525205821E-3</v>
      </c>
      <c r="P129" s="179"/>
      <c r="S129" s="22"/>
      <c r="T129" s="210"/>
      <c r="W129" s="335"/>
      <c r="Z129" s="335"/>
    </row>
    <row r="130" spans="3:26" x14ac:dyDescent="0.4">
      <c r="C130" s="42"/>
      <c r="D130" s="72"/>
      <c r="E130" s="42"/>
      <c r="L130" s="19"/>
      <c r="M130" s="50">
        <v>45216</v>
      </c>
      <c r="N130" s="249">
        <v>-4.5867351619227895E-5</v>
      </c>
      <c r="O130" s="250">
        <v>7.973565117448466E-3</v>
      </c>
      <c r="P130" s="179"/>
      <c r="S130" s="22"/>
      <c r="T130" s="210"/>
      <c r="W130" s="335"/>
      <c r="Z130" s="335"/>
    </row>
    <row r="131" spans="3:26" x14ac:dyDescent="0.4">
      <c r="C131" s="42"/>
      <c r="D131" s="72"/>
      <c r="E131" s="42"/>
      <c r="L131" s="19"/>
      <c r="M131" s="50">
        <v>45217</v>
      </c>
      <c r="N131" s="249">
        <v>-1.332507683133805E-2</v>
      </c>
      <c r="O131" s="250">
        <v>-2.4942987457240722E-3</v>
      </c>
      <c r="P131" s="179"/>
      <c r="S131" s="22"/>
      <c r="T131" s="210"/>
      <c r="W131" s="335"/>
      <c r="Z131" s="335"/>
    </row>
    <row r="132" spans="3:26" x14ac:dyDescent="0.4">
      <c r="C132" s="42"/>
      <c r="D132" s="72"/>
      <c r="E132" s="42"/>
      <c r="L132" s="19"/>
      <c r="M132" s="50">
        <v>45218</v>
      </c>
      <c r="N132" s="249">
        <v>-8.7864066386182469E-3</v>
      </c>
      <c r="O132" s="250">
        <v>-1.4003000642995081E-2</v>
      </c>
      <c r="P132" s="179"/>
      <c r="S132" s="22"/>
      <c r="T132" s="210"/>
      <c r="W132" s="335"/>
      <c r="Z132" s="335"/>
    </row>
    <row r="133" spans="3:26" x14ac:dyDescent="0.4">
      <c r="C133" s="42"/>
      <c r="D133" s="72"/>
      <c r="E133" s="42"/>
      <c r="L133" s="19"/>
      <c r="M133" s="50">
        <v>45219</v>
      </c>
      <c r="N133" s="249">
        <v>-1.2288066036629757E-2</v>
      </c>
      <c r="O133" s="250">
        <v>-6.1589739873921636E-3</v>
      </c>
      <c r="P133" s="179"/>
      <c r="S133" s="22"/>
      <c r="T133" s="210"/>
      <c r="W133" s="335"/>
      <c r="Z133" s="335"/>
    </row>
    <row r="134" spans="3:26" x14ac:dyDescent="0.4">
      <c r="C134" s="42"/>
      <c r="D134" s="72"/>
      <c r="E134" s="42"/>
      <c r="L134" s="19"/>
      <c r="M134" s="50">
        <v>45222</v>
      </c>
      <c r="N134" s="249">
        <v>-1.7331845485409894E-3</v>
      </c>
      <c r="O134" s="250">
        <v>-5.6867891513560642E-3</v>
      </c>
      <c r="P134" s="179"/>
      <c r="S134" s="22"/>
      <c r="T134" s="210"/>
      <c r="W134" s="335"/>
      <c r="Z134" s="335"/>
    </row>
    <row r="135" spans="3:26" x14ac:dyDescent="0.4">
      <c r="C135" s="42"/>
      <c r="D135" s="72"/>
      <c r="E135" s="42"/>
      <c r="L135" s="19"/>
      <c r="M135" s="50">
        <v>45223</v>
      </c>
      <c r="N135" s="249">
        <v>7.5393616515244798E-3</v>
      </c>
      <c r="O135" s="250">
        <v>1.0338759348878184E-2</v>
      </c>
      <c r="P135" s="179"/>
      <c r="S135" s="22"/>
      <c r="T135" s="210"/>
      <c r="W135" s="335"/>
      <c r="Z135" s="335"/>
    </row>
    <row r="136" spans="3:26" x14ac:dyDescent="0.4">
      <c r="C136" s="42"/>
      <c r="D136" s="72"/>
      <c r="E136" s="42"/>
      <c r="L136" s="19"/>
      <c r="M136" s="50">
        <v>45224</v>
      </c>
      <c r="N136" s="249">
        <v>-1.4352146920661805E-2</v>
      </c>
      <c r="O136" s="250">
        <v>-5.1527687060017044E-3</v>
      </c>
      <c r="P136" s="179"/>
      <c r="S136" s="22"/>
      <c r="T136" s="210"/>
      <c r="W136" s="335"/>
      <c r="Z136" s="335"/>
    </row>
    <row r="137" spans="3:26" x14ac:dyDescent="0.4">
      <c r="C137" s="42"/>
      <c r="D137" s="72"/>
      <c r="E137" s="42"/>
      <c r="L137" s="19"/>
      <c r="M137" s="50">
        <v>45225</v>
      </c>
      <c r="N137" s="249">
        <v>-1.1974613818704379E-2</v>
      </c>
      <c r="O137" s="250">
        <v>4.8730668222935328E-2</v>
      </c>
      <c r="P137" s="179"/>
      <c r="S137" s="22"/>
      <c r="T137" s="210"/>
      <c r="W137" s="335"/>
      <c r="Z137" s="335"/>
    </row>
    <row r="138" spans="3:26" x14ac:dyDescent="0.4">
      <c r="C138" s="42"/>
      <c r="D138" s="72"/>
      <c r="E138" s="42"/>
      <c r="L138" s="19"/>
      <c r="M138" s="50">
        <v>45226</v>
      </c>
      <c r="N138" s="249">
        <v>-4.5327839049812491E-3</v>
      </c>
      <c r="O138" s="250">
        <v>-8.6254869226487976E-3</v>
      </c>
      <c r="P138" s="179"/>
      <c r="S138" s="22"/>
      <c r="T138" s="210"/>
      <c r="W138" s="335"/>
      <c r="Z138" s="335"/>
    </row>
    <row r="139" spans="3:26" x14ac:dyDescent="0.4">
      <c r="C139" s="42"/>
      <c r="D139" s="72"/>
      <c r="E139" s="42"/>
      <c r="L139" s="19"/>
      <c r="M139" s="50">
        <v>45229</v>
      </c>
      <c r="N139" s="249">
        <v>1.195578065647218E-2</v>
      </c>
      <c r="O139" s="250">
        <v>7.7182149873696135E-4</v>
      </c>
      <c r="P139" s="179"/>
      <c r="S139" s="22"/>
      <c r="T139" s="210"/>
      <c r="W139" s="335"/>
      <c r="Z139" s="335"/>
    </row>
    <row r="140" spans="3:26" x14ac:dyDescent="0.4">
      <c r="C140" s="42"/>
      <c r="D140" s="72"/>
      <c r="E140" s="42"/>
      <c r="L140" s="19"/>
      <c r="M140" s="50">
        <v>45230</v>
      </c>
      <c r="N140" s="249">
        <v>6.2802281094347543E-3</v>
      </c>
      <c r="O140" s="250">
        <v>1.4092406927013879E-2</v>
      </c>
      <c r="P140" s="179"/>
      <c r="S140" s="22"/>
      <c r="T140" s="210"/>
      <c r="W140" s="335"/>
      <c r="Z140" s="335"/>
    </row>
    <row r="141" spans="3:26" x14ac:dyDescent="0.4">
      <c r="C141" s="42"/>
      <c r="D141" s="72"/>
      <c r="E141" s="42"/>
      <c r="L141" s="19"/>
      <c r="M141" s="50">
        <v>45231</v>
      </c>
      <c r="N141" s="249">
        <v>1.0664753706360757E-2</v>
      </c>
      <c r="O141" s="250">
        <v>5.2544247787612505E-3</v>
      </c>
      <c r="P141" s="179"/>
      <c r="S141" s="22"/>
      <c r="T141" s="210"/>
      <c r="W141" s="335"/>
      <c r="Z141" s="335"/>
    </row>
    <row r="142" spans="3:26" x14ac:dyDescent="0.4">
      <c r="C142" s="42"/>
      <c r="D142" s="72"/>
      <c r="E142" s="42"/>
      <c r="L142" s="19"/>
      <c r="M142" s="50">
        <v>45232</v>
      </c>
      <c r="N142" s="249">
        <v>1.916434013154774E-2</v>
      </c>
      <c r="O142" s="250">
        <v>1.1072902338376638E-2</v>
      </c>
      <c r="P142" s="179"/>
      <c r="S142" s="22"/>
      <c r="T142" s="210"/>
      <c r="W142" s="335"/>
      <c r="Z142" s="335"/>
    </row>
    <row r="143" spans="3:26" x14ac:dyDescent="0.4">
      <c r="C143" s="42"/>
      <c r="D143" s="72"/>
      <c r="E143" s="42"/>
      <c r="L143" s="19"/>
      <c r="M143" s="50">
        <v>45233</v>
      </c>
      <c r="N143" s="249">
        <v>9.1234097873526005E-3</v>
      </c>
      <c r="O143" s="250">
        <v>6.0540099312973109E-3</v>
      </c>
      <c r="P143" s="179"/>
      <c r="S143" s="22"/>
      <c r="T143" s="210"/>
      <c r="W143" s="335"/>
      <c r="Z143" s="335"/>
    </row>
    <row r="144" spans="3:26" x14ac:dyDescent="0.4">
      <c r="C144" s="42"/>
      <c r="D144" s="72"/>
      <c r="E144" s="42"/>
      <c r="L144" s="19"/>
      <c r="M144" s="50">
        <v>45236</v>
      </c>
      <c r="N144" s="249">
        <v>2.3004900043708853E-3</v>
      </c>
      <c r="O144" s="250">
        <v>7.2346179851251113E-3</v>
      </c>
      <c r="P144" s="179"/>
      <c r="S144" s="22"/>
      <c r="T144" s="210"/>
      <c r="W144" s="335"/>
      <c r="Z144" s="335"/>
    </row>
    <row r="145" spans="3:26" x14ac:dyDescent="0.4">
      <c r="C145" s="42"/>
      <c r="D145" s="72"/>
      <c r="E145" s="42"/>
      <c r="L145" s="19"/>
      <c r="M145" s="50">
        <v>45237</v>
      </c>
      <c r="N145" s="249">
        <v>2.8460602722118781E-3</v>
      </c>
      <c r="O145" s="250">
        <v>-9.397865342014465E-4</v>
      </c>
      <c r="P145" s="179"/>
      <c r="S145" s="22"/>
      <c r="T145" s="210"/>
      <c r="W145" s="335"/>
      <c r="Z145" s="335"/>
    </row>
    <row r="146" spans="3:26" x14ac:dyDescent="0.4">
      <c r="C146" s="42"/>
      <c r="D146" s="72"/>
      <c r="E146" s="42"/>
      <c r="L146" s="19"/>
      <c r="M146" s="50">
        <v>45238</v>
      </c>
      <c r="N146" s="249">
        <v>7.3238276154070469E-4</v>
      </c>
      <c r="O146" s="250">
        <v>-5.3752603641738636E-3</v>
      </c>
      <c r="P146" s="179"/>
      <c r="S146" s="22"/>
      <c r="T146" s="210"/>
      <c r="W146" s="335"/>
      <c r="Z146" s="335"/>
    </row>
    <row r="147" spans="3:26" x14ac:dyDescent="0.4">
      <c r="C147" s="42"/>
      <c r="D147" s="72"/>
      <c r="E147" s="42"/>
      <c r="L147" s="19"/>
      <c r="M147" s="50">
        <v>45239</v>
      </c>
      <c r="N147" s="249">
        <v>-7.7987421383647719E-3</v>
      </c>
      <c r="O147" s="250">
        <v>1.6888468553672182E-3</v>
      </c>
      <c r="P147" s="179"/>
      <c r="S147" s="22"/>
      <c r="T147" s="210"/>
      <c r="W147" s="335"/>
      <c r="Z147" s="335"/>
    </row>
    <row r="148" spans="3:26" x14ac:dyDescent="0.4">
      <c r="C148" s="42"/>
      <c r="D148" s="72"/>
      <c r="E148" s="42"/>
      <c r="L148" s="19"/>
      <c r="M148" s="50">
        <v>45240</v>
      </c>
      <c r="N148" s="249">
        <v>1.5604831274202502E-2</v>
      </c>
      <c r="O148" s="250">
        <v>1.6368844632383122E-2</v>
      </c>
      <c r="P148" s="179"/>
      <c r="S148" s="22"/>
      <c r="T148" s="210"/>
      <c r="W148" s="335"/>
      <c r="Z148" s="335"/>
    </row>
    <row r="149" spans="3:26" x14ac:dyDescent="0.4">
      <c r="C149" s="42"/>
      <c r="D149" s="72"/>
      <c r="E149" s="42"/>
      <c r="L149" s="19"/>
      <c r="M149" s="50">
        <v>45243</v>
      </c>
      <c r="N149" s="249">
        <v>-9.5322393953835608E-4</v>
      </c>
      <c r="O149" s="250">
        <v>-6.1736679640318507E-3</v>
      </c>
      <c r="P149" s="179"/>
      <c r="S149" s="22"/>
      <c r="T149" s="210"/>
      <c r="W149" s="335"/>
      <c r="Z149" s="335"/>
    </row>
    <row r="150" spans="3:26" x14ac:dyDescent="0.4">
      <c r="C150" s="42"/>
      <c r="D150" s="72"/>
      <c r="E150" s="42"/>
      <c r="L150" s="19"/>
      <c r="M150" s="50">
        <v>45244</v>
      </c>
      <c r="N150" s="249">
        <v>1.9400713328335518E-2</v>
      </c>
      <c r="O150" s="250">
        <v>1.559756920999323E-2</v>
      </c>
      <c r="P150" s="179"/>
      <c r="S150" s="22"/>
      <c r="T150" s="210"/>
      <c r="W150" s="335"/>
      <c r="Z150" s="335"/>
    </row>
    <row r="151" spans="3:26" x14ac:dyDescent="0.4">
      <c r="C151" s="42"/>
      <c r="D151" s="72"/>
      <c r="E151" s="42"/>
      <c r="L151" s="19"/>
      <c r="M151" s="50">
        <v>45245</v>
      </c>
      <c r="N151" s="249">
        <v>2.1170859982617631E-3</v>
      </c>
      <c r="O151" s="250">
        <v>1.4427232231899614E-2</v>
      </c>
      <c r="P151" s="179"/>
      <c r="S151" s="22"/>
      <c r="T151" s="210"/>
      <c r="W151" s="335"/>
      <c r="Z151" s="335"/>
    </row>
    <row r="152" spans="3:26" x14ac:dyDescent="0.4">
      <c r="C152" s="42"/>
      <c r="D152" s="72"/>
      <c r="E152" s="42"/>
      <c r="L152" s="19"/>
      <c r="M152" s="50">
        <v>45246</v>
      </c>
      <c r="N152" s="249">
        <v>1.2230919765166286E-3</v>
      </c>
      <c r="O152" s="250">
        <v>3.145890680298768E-3</v>
      </c>
      <c r="P152" s="179"/>
      <c r="S152" s="22"/>
      <c r="T152" s="210"/>
      <c r="W152" s="335"/>
      <c r="Z152" s="335"/>
    </row>
    <row r="153" spans="3:26" x14ac:dyDescent="0.4">
      <c r="C153" s="42"/>
      <c r="D153" s="72"/>
      <c r="E153" s="42"/>
      <c r="L153" s="19"/>
      <c r="M153" s="50">
        <v>45247</v>
      </c>
      <c r="N153" s="249">
        <v>1.2438087199875473E-3</v>
      </c>
      <c r="O153" s="250">
        <v>-1.110675552071206E-3</v>
      </c>
      <c r="P153" s="179"/>
      <c r="S153" s="22"/>
      <c r="T153" s="210"/>
      <c r="W153" s="335"/>
      <c r="Z153" s="335"/>
    </row>
    <row r="154" spans="3:26" x14ac:dyDescent="0.4">
      <c r="C154" s="42"/>
      <c r="D154" s="72"/>
      <c r="E154" s="42"/>
      <c r="L154" s="19"/>
      <c r="M154" s="50">
        <v>45250</v>
      </c>
      <c r="N154" s="249">
        <v>7.6975975509660181E-3</v>
      </c>
      <c r="O154" s="250">
        <v>9.5493492053111036E-3</v>
      </c>
      <c r="P154" s="179"/>
      <c r="S154" s="22"/>
      <c r="T154" s="210"/>
      <c r="W154" s="335"/>
      <c r="Z154" s="335"/>
    </row>
    <row r="155" spans="3:26" x14ac:dyDescent="0.4">
      <c r="C155" s="42"/>
      <c r="D155" s="72"/>
      <c r="E155" s="42"/>
      <c r="L155" s="19"/>
      <c r="M155" s="50">
        <v>45251</v>
      </c>
      <c r="N155" s="249">
        <v>-2.1793686435080885E-3</v>
      </c>
      <c r="O155" s="250">
        <v>-2.8506640751539535E-3</v>
      </c>
      <c r="P155" s="179"/>
      <c r="S155" s="22"/>
      <c r="T155" s="210"/>
      <c r="W155" s="335"/>
      <c r="Z155" s="335"/>
    </row>
    <row r="156" spans="3:26" x14ac:dyDescent="0.4">
      <c r="C156" s="42"/>
      <c r="D156" s="72"/>
      <c r="E156" s="42"/>
      <c r="L156" s="19"/>
      <c r="M156" s="50">
        <v>45252</v>
      </c>
      <c r="N156" s="249">
        <v>3.8608334987976435E-3</v>
      </c>
      <c r="O156" s="250">
        <v>7.9267104151777498E-3</v>
      </c>
      <c r="P156" s="179"/>
      <c r="S156" s="22"/>
      <c r="T156" s="210"/>
      <c r="W156" s="335"/>
      <c r="Z156" s="335"/>
    </row>
    <row r="157" spans="3:26" x14ac:dyDescent="0.4">
      <c r="C157" s="42"/>
      <c r="D157" s="72"/>
      <c r="E157" s="42"/>
      <c r="L157" s="19"/>
      <c r="M157" s="50">
        <v>45254</v>
      </c>
      <c r="N157" s="249">
        <v>6.1535756670035762E-4</v>
      </c>
      <c r="O157" s="250">
        <v>3.2231032037655734E-4</v>
      </c>
      <c r="P157" s="179"/>
      <c r="S157" s="22"/>
      <c r="T157" s="210"/>
      <c r="W157" s="335"/>
      <c r="Z157" s="335"/>
    </row>
    <row r="158" spans="3:26" x14ac:dyDescent="0.4">
      <c r="C158" s="42"/>
      <c r="D158" s="72"/>
      <c r="E158" s="42"/>
      <c r="L158" s="19"/>
      <c r="M158" s="50">
        <v>45257</v>
      </c>
      <c r="N158" s="249">
        <v>-1.8010103228640424E-3</v>
      </c>
      <c r="O158" s="250">
        <v>2.5132104652661256E-3</v>
      </c>
      <c r="P158" s="179"/>
      <c r="S158" s="22"/>
      <c r="T158" s="210"/>
      <c r="W158" s="335"/>
      <c r="Z158" s="335"/>
    </row>
    <row r="159" spans="3:26" x14ac:dyDescent="0.4">
      <c r="C159" s="42"/>
      <c r="D159" s="72"/>
      <c r="E159" s="42"/>
      <c r="L159" s="19"/>
      <c r="M159" s="50">
        <v>45258</v>
      </c>
      <c r="N159" s="249">
        <v>9.9014258053168247E-4</v>
      </c>
      <c r="O159" s="250">
        <v>5.1423796361767889E-4</v>
      </c>
      <c r="P159" s="179"/>
      <c r="S159" s="22"/>
      <c r="T159" s="210"/>
      <c r="W159" s="335"/>
      <c r="Z159" s="335"/>
    </row>
    <row r="160" spans="3:26" x14ac:dyDescent="0.4">
      <c r="C160" s="42"/>
      <c r="D160" s="72"/>
      <c r="E160" s="42"/>
      <c r="L160" s="19"/>
      <c r="M160" s="50">
        <v>45259</v>
      </c>
      <c r="N160" s="249">
        <v>-7.0340491943823554E-4</v>
      </c>
      <c r="O160" s="250">
        <v>4.8827497590748095E-3</v>
      </c>
      <c r="P160" s="179"/>
      <c r="S160" s="22"/>
      <c r="T160" s="210"/>
      <c r="W160" s="335"/>
      <c r="Z160" s="335"/>
    </row>
    <row r="161" spans="3:26" x14ac:dyDescent="0.4">
      <c r="C161" s="42"/>
      <c r="D161" s="72"/>
      <c r="E161" s="42"/>
      <c r="L161" s="19"/>
      <c r="M161" s="50">
        <v>45260</v>
      </c>
      <c r="N161" s="249">
        <v>3.9374408833945385E-3</v>
      </c>
      <c r="O161" s="250">
        <v>1.3745924173646139E-2</v>
      </c>
      <c r="P161" s="179"/>
      <c r="S161" s="22"/>
      <c r="T161" s="210"/>
      <c r="W161" s="335"/>
      <c r="Z161" s="335"/>
    </row>
    <row r="162" spans="3:26" x14ac:dyDescent="0.4">
      <c r="C162" s="42"/>
      <c r="D162" s="72"/>
      <c r="E162" s="42"/>
      <c r="L162" s="19"/>
      <c r="M162" s="50">
        <v>45261</v>
      </c>
      <c r="N162" s="249">
        <v>5.915863277826611E-3</v>
      </c>
      <c r="O162" s="250">
        <v>1.2550454086781132E-2</v>
      </c>
      <c r="P162" s="179"/>
      <c r="S162" s="22"/>
      <c r="T162" s="210"/>
      <c r="W162" s="335"/>
      <c r="Z162" s="335"/>
    </row>
    <row r="163" spans="3:26" x14ac:dyDescent="0.4">
      <c r="C163" s="42"/>
      <c r="D163" s="72"/>
      <c r="E163" s="42"/>
      <c r="L163" s="19"/>
      <c r="M163" s="50">
        <v>45264</v>
      </c>
      <c r="N163" s="249">
        <v>-5.2494010019605141E-3</v>
      </c>
      <c r="O163" s="250">
        <v>3.4257240734971921E-3</v>
      </c>
      <c r="P163" s="179"/>
      <c r="S163" s="22"/>
      <c r="T163" s="210"/>
      <c r="W163" s="335"/>
      <c r="Z163" s="335"/>
    </row>
    <row r="164" spans="3:26" x14ac:dyDescent="0.4">
      <c r="C164" s="42"/>
      <c r="D164" s="72"/>
      <c r="E164" s="42"/>
      <c r="L164" s="19"/>
      <c r="M164" s="50">
        <v>45265</v>
      </c>
      <c r="N164" s="249">
        <v>-1.9707022268926989E-4</v>
      </c>
      <c r="O164" s="250">
        <v>1.8001241464928276E-3</v>
      </c>
      <c r="P164" s="179"/>
      <c r="S164" s="22"/>
      <c r="T164" s="210"/>
      <c r="W164" s="335"/>
      <c r="Z164" s="335"/>
    </row>
    <row r="165" spans="3:26" x14ac:dyDescent="0.4">
      <c r="C165" s="42"/>
      <c r="D165" s="72"/>
      <c r="E165" s="42"/>
      <c r="L165" s="19"/>
      <c r="M165" s="50">
        <v>45266</v>
      </c>
      <c r="N165" s="249">
        <v>-4.0297853701270845E-3</v>
      </c>
      <c r="O165" s="250">
        <v>-6.8777495507775614E-3</v>
      </c>
      <c r="P165" s="179"/>
      <c r="S165" s="22"/>
      <c r="T165" s="210"/>
      <c r="W165" s="335"/>
      <c r="Z165" s="335"/>
    </row>
    <row r="166" spans="3:26" x14ac:dyDescent="0.4">
      <c r="C166" s="42"/>
      <c r="D166" s="72"/>
      <c r="E166" s="42"/>
      <c r="L166" s="19"/>
      <c r="M166" s="50">
        <v>45267</v>
      </c>
      <c r="N166" s="249">
        <v>7.6303984519307498E-3</v>
      </c>
      <c r="O166" s="250">
        <v>-3.7434489643125619E-4</v>
      </c>
      <c r="P166" s="179"/>
      <c r="S166" s="22"/>
      <c r="T166" s="210"/>
      <c r="W166" s="335"/>
      <c r="Z166" s="335"/>
    </row>
    <row r="167" spans="3:26" x14ac:dyDescent="0.4">
      <c r="C167" s="42"/>
      <c r="D167" s="72"/>
      <c r="E167" s="42"/>
      <c r="L167" s="19"/>
      <c r="M167" s="50">
        <v>45268</v>
      </c>
      <c r="N167" s="249">
        <v>4.2991510813346415E-3</v>
      </c>
      <c r="O167" s="250">
        <v>1.0860067407315084E-2</v>
      </c>
      <c r="P167" s="179"/>
      <c r="S167" s="22"/>
      <c r="T167" s="210"/>
      <c r="W167" s="335"/>
      <c r="Z167" s="335"/>
    </row>
    <row r="168" spans="3:26" x14ac:dyDescent="0.4">
      <c r="C168" s="42"/>
      <c r="D168" s="72"/>
      <c r="E168" s="42"/>
      <c r="L168" s="19"/>
      <c r="M168" s="50">
        <v>45271</v>
      </c>
      <c r="N168" s="249">
        <v>3.8896132116472133E-3</v>
      </c>
      <c r="O168" s="250">
        <v>9.57026426278078E-3</v>
      </c>
      <c r="P168" s="179"/>
      <c r="S168" s="22"/>
      <c r="T168" s="210"/>
      <c r="W168" s="335"/>
      <c r="Z168" s="335"/>
    </row>
    <row r="169" spans="3:26" x14ac:dyDescent="0.4">
      <c r="C169" s="42"/>
      <c r="D169" s="72"/>
      <c r="E169" s="42"/>
      <c r="L169" s="19"/>
      <c r="M169" s="50">
        <v>45272</v>
      </c>
      <c r="N169" s="249">
        <v>4.5671984242082533E-3</v>
      </c>
      <c r="O169" s="250">
        <v>7.3390006727419412E-3</v>
      </c>
      <c r="P169" s="179"/>
      <c r="S169" s="22"/>
      <c r="T169" s="210"/>
      <c r="W169" s="335"/>
      <c r="Z169" s="335"/>
    </row>
    <row r="170" spans="3:26" x14ac:dyDescent="0.4">
      <c r="C170" s="42"/>
      <c r="D170" s="72"/>
      <c r="E170" s="42"/>
      <c r="L170" s="19"/>
      <c r="M170" s="50">
        <v>45273</v>
      </c>
      <c r="N170" s="249">
        <v>1.3790131437190257E-2</v>
      </c>
      <c r="O170" s="250">
        <v>-6.6176917005647349E-3</v>
      </c>
      <c r="P170" s="179"/>
      <c r="S170" s="22"/>
      <c r="T170" s="210"/>
      <c r="W170" s="335"/>
      <c r="Z170" s="335"/>
    </row>
    <row r="171" spans="3:26" x14ac:dyDescent="0.4">
      <c r="C171" s="42"/>
      <c r="D171" s="72"/>
      <c r="E171" s="42"/>
      <c r="L171" s="19"/>
      <c r="M171" s="50">
        <v>45274</v>
      </c>
      <c r="N171" s="249">
        <v>3.2093517534537604E-3</v>
      </c>
      <c r="O171" s="250">
        <v>-4.3393228211710466E-3</v>
      </c>
      <c r="P171" s="179"/>
      <c r="S171" s="22"/>
      <c r="T171" s="210"/>
      <c r="W171" s="335"/>
      <c r="Z171" s="335"/>
    </row>
    <row r="172" spans="3:26" x14ac:dyDescent="0.4">
      <c r="C172" s="42"/>
      <c r="D172" s="72"/>
      <c r="E172" s="42"/>
      <c r="L172" s="19"/>
      <c r="M172" s="50">
        <v>45275</v>
      </c>
      <c r="N172" s="249">
        <v>-1.6396411092985889E-3</v>
      </c>
      <c r="O172" s="250">
        <v>-4.1740838499784655E-3</v>
      </c>
      <c r="P172" s="179"/>
      <c r="S172" s="22"/>
      <c r="T172" s="210"/>
      <c r="W172" s="335"/>
      <c r="Z172" s="335"/>
    </row>
    <row r="173" spans="3:26" x14ac:dyDescent="0.4">
      <c r="C173" s="42"/>
      <c r="D173" s="72"/>
      <c r="E173" s="42"/>
      <c r="L173" s="19"/>
      <c r="M173" s="50">
        <v>45278</v>
      </c>
      <c r="N173" s="249">
        <v>5.6250399505680029E-3</v>
      </c>
      <c r="O173" s="250">
        <v>3.1436848918202603E-3</v>
      </c>
      <c r="P173" s="179"/>
      <c r="S173" s="22"/>
      <c r="T173" s="210"/>
      <c r="W173" s="335"/>
      <c r="Z173" s="335"/>
    </row>
    <row r="174" spans="3:26" x14ac:dyDescent="0.4">
      <c r="C174" s="42"/>
      <c r="D174" s="72"/>
      <c r="E174" s="42"/>
      <c r="L174" s="19"/>
      <c r="M174" s="50">
        <v>45279</v>
      </c>
      <c r="N174" s="249">
        <v>6.0808949721379117E-3</v>
      </c>
      <c r="O174" s="250">
        <v>-7.2508295440580454E-3</v>
      </c>
      <c r="P174" s="179"/>
      <c r="S174" s="22"/>
      <c r="T174" s="210"/>
      <c r="W174" s="335"/>
      <c r="Z174" s="335"/>
    </row>
    <row r="175" spans="3:26" x14ac:dyDescent="0.4">
      <c r="C175" s="42"/>
      <c r="D175" s="72"/>
      <c r="E175" s="42"/>
      <c r="L175" s="19"/>
      <c r="M175" s="50">
        <v>45280</v>
      </c>
      <c r="N175" s="249">
        <v>-1.3857299300817099E-2</v>
      </c>
      <c r="O175" s="250">
        <v>-9.3463728645702786E-3</v>
      </c>
      <c r="P175" s="179"/>
      <c r="S175" s="22"/>
      <c r="T175" s="210"/>
      <c r="W175" s="335"/>
      <c r="Z175" s="335"/>
    </row>
    <row r="176" spans="3:26" x14ac:dyDescent="0.4">
      <c r="C176" s="42"/>
      <c r="D176" s="72"/>
      <c r="E176" s="42"/>
      <c r="L176" s="19"/>
      <c r="M176" s="50">
        <v>45281</v>
      </c>
      <c r="N176" s="249">
        <v>9.4819117584248724E-3</v>
      </c>
      <c r="O176" s="250">
        <v>4.5610746641673184E-3</v>
      </c>
      <c r="P176" s="179"/>
      <c r="S176" s="22"/>
      <c r="T176" s="210"/>
      <c r="W176" s="335"/>
      <c r="Z176" s="335"/>
    </row>
    <row r="177" spans="3:26" x14ac:dyDescent="0.4">
      <c r="C177" s="42"/>
      <c r="D177" s="72"/>
      <c r="E177" s="42"/>
      <c r="L177" s="19"/>
      <c r="M177" s="50">
        <v>45282</v>
      </c>
      <c r="N177" s="249">
        <v>2.0097313306535929E-3</v>
      </c>
      <c r="O177" s="250">
        <v>8.4587635278018641E-3</v>
      </c>
      <c r="P177" s="179"/>
      <c r="S177" s="22"/>
      <c r="T177" s="210"/>
      <c r="W177" s="335"/>
      <c r="Z177" s="335"/>
    </row>
    <row r="178" spans="3:26" x14ac:dyDescent="0.4">
      <c r="C178" s="42"/>
      <c r="D178" s="72"/>
      <c r="E178" s="42"/>
      <c r="L178" s="19"/>
      <c r="M178" s="50">
        <v>45286</v>
      </c>
      <c r="N178" s="249">
        <v>4.2225271825188058E-3</v>
      </c>
      <c r="O178" s="250">
        <v>6.5992352288147104E-3</v>
      </c>
      <c r="P178" s="179"/>
      <c r="S178" s="22"/>
      <c r="T178" s="210"/>
      <c r="W178" s="335"/>
      <c r="Z178" s="335"/>
    </row>
    <row r="179" spans="3:26" x14ac:dyDescent="0.4">
      <c r="C179" s="42"/>
      <c r="D179" s="72"/>
      <c r="E179" s="42"/>
      <c r="L179" s="19"/>
      <c r="M179" s="50">
        <v>45287</v>
      </c>
      <c r="N179" s="249">
        <v>1.8080521391779156E-3</v>
      </c>
      <c r="O179" s="250">
        <v>1.5317688867103323E-3</v>
      </c>
      <c r="P179" s="179"/>
      <c r="S179" s="22"/>
      <c r="T179" s="210"/>
      <c r="W179" s="335"/>
      <c r="Z179" s="335"/>
    </row>
    <row r="180" spans="3:26" x14ac:dyDescent="0.4">
      <c r="C180" s="42"/>
      <c r="D180" s="72"/>
      <c r="E180" s="42"/>
      <c r="L180" s="19"/>
      <c r="M180" s="50">
        <v>45288</v>
      </c>
      <c r="N180" s="249">
        <v>3.7774653207700131E-4</v>
      </c>
      <c r="O180" s="250">
        <v>1.7741343447937995E-3</v>
      </c>
      <c r="P180" s="179"/>
      <c r="S180" s="22"/>
      <c r="T180" s="210"/>
      <c r="W180" s="335"/>
      <c r="Z180" s="335"/>
    </row>
    <row r="181" spans="3:26" x14ac:dyDescent="0.4">
      <c r="C181" s="42"/>
      <c r="D181" s="72"/>
      <c r="E181" s="42"/>
      <c r="L181" s="19"/>
      <c r="M181" s="50">
        <v>45289</v>
      </c>
      <c r="N181" s="249">
        <v>-2.8949631836203767E-3</v>
      </c>
      <c r="O181" s="250">
        <v>-1.2213740458013923E-3</v>
      </c>
      <c r="P181" s="179"/>
      <c r="S181" s="22"/>
      <c r="T181" s="210"/>
      <c r="W181" s="335"/>
      <c r="Z181" s="335"/>
    </row>
    <row r="182" spans="3:26" x14ac:dyDescent="0.4">
      <c r="C182" s="42"/>
      <c r="D182" s="72"/>
      <c r="E182" s="42"/>
      <c r="L182" s="19"/>
      <c r="M182" s="50">
        <v>45293</v>
      </c>
      <c r="N182" s="249">
        <v>-5.5963476467988937E-3</v>
      </c>
      <c r="O182" s="250">
        <v>-1.2534393151941407E-2</v>
      </c>
      <c r="P182" s="179"/>
      <c r="S182" s="22"/>
      <c r="T182" s="210"/>
      <c r="W182" s="335"/>
      <c r="Z182" s="335"/>
    </row>
    <row r="183" spans="3:26" x14ac:dyDescent="0.4">
      <c r="C183" s="42"/>
      <c r="D183" s="72"/>
      <c r="E183" s="42"/>
      <c r="L183" s="19"/>
      <c r="M183" s="50">
        <v>45294</v>
      </c>
      <c r="N183" s="249">
        <v>-8.1667195599279957E-3</v>
      </c>
      <c r="O183" s="250">
        <v>-8.6687306501548773E-3</v>
      </c>
      <c r="P183" s="179"/>
      <c r="S183" s="22"/>
      <c r="T183" s="210"/>
      <c r="W183" s="335"/>
      <c r="Z183" s="335"/>
    </row>
    <row r="184" spans="3:26" x14ac:dyDescent="0.4">
      <c r="C184" s="42"/>
      <c r="D184" s="72"/>
      <c r="E184" s="42"/>
      <c r="L184" s="19"/>
      <c r="M184" s="50">
        <v>45295</v>
      </c>
      <c r="N184" s="249">
        <v>-3.2210584696773805E-3</v>
      </c>
      <c r="O184" s="250">
        <v>4.7470331043099438E-3</v>
      </c>
      <c r="P184" s="179"/>
      <c r="S184" s="22"/>
      <c r="T184" s="210"/>
      <c r="W184" s="335"/>
      <c r="Z184" s="335"/>
    </row>
    <row r="185" spans="3:26" x14ac:dyDescent="0.4">
      <c r="C185" s="42"/>
      <c r="D185" s="72"/>
      <c r="E185" s="42"/>
      <c r="L185" s="19"/>
      <c r="M185" s="50">
        <v>45296</v>
      </c>
      <c r="N185" s="249">
        <v>1.3696284882726598E-3</v>
      </c>
      <c r="O185" s="250">
        <v>-1.0568195946785984E-2</v>
      </c>
      <c r="P185" s="179"/>
      <c r="S185" s="22"/>
      <c r="T185" s="210"/>
      <c r="W185" s="335"/>
      <c r="Z185" s="335"/>
    </row>
    <row r="186" spans="3:26" x14ac:dyDescent="0.4">
      <c r="C186" s="42"/>
      <c r="D186" s="72"/>
      <c r="E186" s="42"/>
      <c r="L186" s="19"/>
      <c r="M186" s="50">
        <v>45299</v>
      </c>
      <c r="N186" s="249">
        <v>1.4275944605915547E-2</v>
      </c>
      <c r="O186" s="250">
        <v>1.2440311636089304E-2</v>
      </c>
      <c r="P186" s="179"/>
      <c r="S186" s="22"/>
      <c r="T186" s="210"/>
      <c r="W186" s="335"/>
      <c r="Z186" s="335"/>
    </row>
    <row r="187" spans="3:26" x14ac:dyDescent="0.4">
      <c r="C187" s="42"/>
      <c r="D187" s="72"/>
      <c r="E187" s="42"/>
      <c r="L187" s="19"/>
      <c r="M187" s="50">
        <v>45300</v>
      </c>
      <c r="N187" s="249">
        <v>-1.5170670037927675E-3</v>
      </c>
      <c r="O187" s="250">
        <v>-6.578130817922149E-3</v>
      </c>
      <c r="P187" s="179"/>
      <c r="S187" s="22"/>
      <c r="T187" s="210"/>
      <c r="W187" s="335"/>
      <c r="Z187" s="335"/>
    </row>
    <row r="188" spans="3:26" x14ac:dyDescent="0.4">
      <c r="C188" s="42"/>
      <c r="D188" s="72"/>
      <c r="E188" s="42"/>
      <c r="L188" s="19"/>
      <c r="M188" s="50">
        <v>45301</v>
      </c>
      <c r="N188" s="249">
        <v>5.6554401958301588E-3</v>
      </c>
      <c r="O188" s="250">
        <v>7.1839080459769585E-3</v>
      </c>
      <c r="P188" s="179"/>
      <c r="S188" s="22"/>
      <c r="T188" s="210"/>
      <c r="W188" s="335"/>
      <c r="Z188" s="335"/>
    </row>
    <row r="189" spans="3:26" x14ac:dyDescent="0.4">
      <c r="C189" s="42"/>
      <c r="D189" s="72"/>
      <c r="E189" s="42"/>
      <c r="L189" s="19"/>
      <c r="M189" s="50">
        <v>45302</v>
      </c>
      <c r="N189" s="249">
        <v>-4.4065804935359307E-4</v>
      </c>
      <c r="O189" s="250">
        <v>5.7681572908266773E-3</v>
      </c>
      <c r="P189" s="179"/>
      <c r="S189" s="22"/>
      <c r="T189" s="210"/>
      <c r="W189" s="335"/>
      <c r="Z189" s="335"/>
    </row>
    <row r="190" spans="3:26" x14ac:dyDescent="0.4">
      <c r="C190" s="42"/>
      <c r="D190" s="72"/>
      <c r="E190" s="42"/>
      <c r="L190" s="19"/>
      <c r="M190" s="50">
        <v>45303</v>
      </c>
      <c r="N190" s="249">
        <v>6.927679227458275E-4</v>
      </c>
      <c r="O190" s="250">
        <v>2.2446965959546265E-2</v>
      </c>
      <c r="P190" s="179"/>
      <c r="S190" s="22"/>
      <c r="T190" s="210"/>
      <c r="W190" s="335"/>
      <c r="Z190" s="335"/>
    </row>
    <row r="191" spans="3:26" x14ac:dyDescent="0.4">
      <c r="C191" s="42"/>
      <c r="D191" s="72"/>
      <c r="E191" s="42"/>
      <c r="L191" s="19"/>
      <c r="M191" s="50">
        <v>45307</v>
      </c>
      <c r="N191" s="249">
        <v>-3.6712259796928761E-3</v>
      </c>
      <c r="O191" s="250">
        <v>6.9963811821471995E-3</v>
      </c>
      <c r="P191" s="179"/>
      <c r="S191" s="22"/>
      <c r="T191" s="210"/>
      <c r="W191" s="335"/>
      <c r="Z191" s="335"/>
    </row>
    <row r="192" spans="3:26" x14ac:dyDescent="0.4">
      <c r="C192" s="42"/>
      <c r="D192" s="72"/>
      <c r="E192" s="42"/>
      <c r="L192" s="19"/>
      <c r="M192" s="50">
        <v>45308</v>
      </c>
      <c r="N192" s="249">
        <v>-5.5587139157348827E-3</v>
      </c>
      <c r="O192" s="250">
        <v>-5.2707235265931802E-3</v>
      </c>
      <c r="P192" s="179"/>
      <c r="S192" s="22"/>
      <c r="T192" s="210"/>
      <c r="W192" s="335"/>
      <c r="Z192" s="335"/>
    </row>
    <row r="193" spans="3:26" x14ac:dyDescent="0.4">
      <c r="C193" s="42"/>
      <c r="D193" s="72"/>
      <c r="E193" s="42"/>
      <c r="L193" s="19"/>
      <c r="M193" s="50">
        <v>45309</v>
      </c>
      <c r="N193" s="249">
        <v>8.8928412627834099E-3</v>
      </c>
      <c r="O193" s="250">
        <v>4.5761078998072862E-3</v>
      </c>
      <c r="P193" s="179"/>
      <c r="S193" s="22"/>
      <c r="T193" s="210"/>
      <c r="W193" s="335"/>
      <c r="Z193" s="335"/>
    </row>
    <row r="194" spans="3:26" x14ac:dyDescent="0.4">
      <c r="C194" s="42"/>
      <c r="D194" s="72"/>
      <c r="E194" s="42"/>
      <c r="L194" s="19"/>
      <c r="M194" s="50">
        <v>45310</v>
      </c>
      <c r="N194" s="249">
        <v>1.2466158786123525E-2</v>
      </c>
      <c r="O194" s="250">
        <v>2.7811076480460124E-2</v>
      </c>
      <c r="P194" s="179"/>
      <c r="S194" s="22"/>
      <c r="T194" s="210"/>
      <c r="W194" s="335"/>
      <c r="Z194" s="335"/>
    </row>
    <row r="195" spans="3:26" x14ac:dyDescent="0.4">
      <c r="C195" s="42"/>
      <c r="D195" s="72"/>
      <c r="E195" s="42"/>
      <c r="L195" s="19"/>
      <c r="M195" s="50">
        <v>45313</v>
      </c>
      <c r="N195" s="249">
        <v>2.1142963746035148E-3</v>
      </c>
      <c r="O195" s="250">
        <v>7.872638208537586E-3</v>
      </c>
      <c r="P195" s="179"/>
      <c r="S195" s="22"/>
      <c r="T195" s="210"/>
      <c r="W195" s="335"/>
      <c r="Z195" s="335"/>
    </row>
    <row r="196" spans="3:26" x14ac:dyDescent="0.4">
      <c r="C196" s="42"/>
      <c r="D196" s="72"/>
      <c r="E196" s="42"/>
      <c r="L196" s="19"/>
      <c r="M196" s="50">
        <v>45314</v>
      </c>
      <c r="N196" s="249">
        <v>2.9165373875272445E-3</v>
      </c>
      <c r="O196" s="250">
        <v>6.4224960944279956E-3</v>
      </c>
      <c r="P196" s="179"/>
      <c r="S196" s="22"/>
      <c r="T196" s="210"/>
      <c r="W196" s="335"/>
      <c r="Z196" s="335"/>
    </row>
    <row r="197" spans="3:26" x14ac:dyDescent="0.4">
      <c r="C197" s="42"/>
      <c r="D197" s="72"/>
      <c r="E197" s="42"/>
      <c r="L197" s="19"/>
      <c r="M197" s="50">
        <v>45315</v>
      </c>
      <c r="N197" s="249">
        <v>1.0930990388977114E-3</v>
      </c>
      <c r="O197" s="250">
        <v>-5.749108888114521E-5</v>
      </c>
      <c r="P197" s="179"/>
      <c r="S197" s="22"/>
      <c r="T197" s="210"/>
      <c r="W197" s="335"/>
      <c r="Z197" s="335"/>
    </row>
    <row r="198" spans="3:26" x14ac:dyDescent="0.4">
      <c r="C198" s="42"/>
      <c r="D198" s="72"/>
      <c r="E198" s="42"/>
      <c r="L198" s="19"/>
      <c r="M198" s="50">
        <v>45316</v>
      </c>
      <c r="N198" s="249">
        <v>5.4389254001935942E-3</v>
      </c>
      <c r="O198" s="250">
        <v>9.4865750589317552E-2</v>
      </c>
      <c r="P198" s="179"/>
      <c r="S198" s="22"/>
      <c r="T198" s="210"/>
      <c r="W198" s="335"/>
      <c r="Z198" s="335"/>
    </row>
    <row r="199" spans="3:26" x14ac:dyDescent="0.4">
      <c r="C199" s="42"/>
      <c r="D199" s="72"/>
      <c r="E199" s="42"/>
      <c r="L199" s="19"/>
      <c r="M199" s="50">
        <v>45317</v>
      </c>
      <c r="N199" s="249">
        <v>-1.2704137040754099E-3</v>
      </c>
      <c r="O199" s="250">
        <v>-1.5806333035761264E-2</v>
      </c>
      <c r="P199" s="179"/>
      <c r="S199" s="22"/>
      <c r="T199" s="210"/>
      <c r="W199" s="335"/>
      <c r="Z199" s="335"/>
    </row>
    <row r="200" spans="3:26" x14ac:dyDescent="0.4">
      <c r="C200" s="42"/>
      <c r="D200" s="72"/>
      <c r="E200" s="42"/>
      <c r="L200" s="19"/>
      <c r="M200" s="50">
        <v>45320</v>
      </c>
      <c r="N200" s="249">
        <v>7.9194107630125923E-3</v>
      </c>
      <c r="O200" s="250">
        <v>-1.4939707608580095E-3</v>
      </c>
      <c r="P200" s="179"/>
      <c r="S200" s="22"/>
      <c r="T200" s="210"/>
      <c r="W200" s="335"/>
      <c r="Z200" s="335"/>
    </row>
    <row r="201" spans="3:26" x14ac:dyDescent="0.4">
      <c r="C201" s="42"/>
      <c r="D201" s="72"/>
      <c r="E201" s="42"/>
      <c r="L201" s="19"/>
      <c r="M201" s="50">
        <v>45321</v>
      </c>
      <c r="N201" s="249">
        <v>-7.7350540436008986E-4</v>
      </c>
      <c r="O201" s="250">
        <v>3.9008229133269596E-3</v>
      </c>
      <c r="P201" s="179"/>
      <c r="S201" s="22"/>
      <c r="T201" s="210"/>
      <c r="W201" s="335"/>
      <c r="Z201" s="335"/>
    </row>
    <row r="202" spans="3:26" x14ac:dyDescent="0.4">
      <c r="C202" s="42"/>
      <c r="D202" s="72"/>
      <c r="E202" s="42"/>
      <c r="L202" s="19"/>
      <c r="M202" s="50">
        <v>45322</v>
      </c>
      <c r="N202" s="249">
        <v>-1.6317301228381091E-2</v>
      </c>
      <c r="O202" s="250">
        <v>-2.2409112684302953E-2</v>
      </c>
      <c r="P202" s="179"/>
      <c r="S202" s="22"/>
      <c r="T202" s="210"/>
      <c r="W202" s="335"/>
      <c r="Z202" s="335"/>
    </row>
    <row r="203" spans="3:26" x14ac:dyDescent="0.4">
      <c r="C203" s="42"/>
      <c r="D203" s="72"/>
      <c r="E203" s="42"/>
      <c r="L203" s="19"/>
      <c r="M203" s="50">
        <v>45323</v>
      </c>
      <c r="N203" s="249">
        <v>1.3088137839628851E-2</v>
      </c>
      <c r="O203" s="250">
        <v>1.7641293694871014E-2</v>
      </c>
      <c r="P203" s="179"/>
      <c r="S203" s="22"/>
      <c r="T203" s="210"/>
      <c r="W203" s="335"/>
      <c r="Z203" s="335"/>
    </row>
    <row r="204" spans="3:26" x14ac:dyDescent="0.4">
      <c r="C204" s="42"/>
      <c r="D204" s="72"/>
      <c r="E204" s="42"/>
      <c r="L204" s="19"/>
      <c r="M204" s="50">
        <v>45324</v>
      </c>
      <c r="N204" s="249">
        <v>1.0527391659852909E-2</v>
      </c>
      <c r="O204" s="250">
        <v>-5.939004815409407E-3</v>
      </c>
      <c r="P204" s="179"/>
      <c r="S204" s="22"/>
      <c r="T204" s="210"/>
      <c r="W204" s="335"/>
      <c r="Z204" s="335"/>
    </row>
    <row r="205" spans="3:26" x14ac:dyDescent="0.4">
      <c r="C205" s="42"/>
      <c r="D205" s="72"/>
      <c r="E205" s="42"/>
      <c r="L205" s="19"/>
      <c r="M205" s="50">
        <v>45327</v>
      </c>
      <c r="N205" s="249">
        <v>-3.6411449377971193E-3</v>
      </c>
      <c r="O205" s="250">
        <v>-1.2756337800742767E-2</v>
      </c>
      <c r="P205" s="179"/>
      <c r="S205" s="22"/>
      <c r="T205" s="210"/>
      <c r="W205" s="335"/>
      <c r="Z205" s="335"/>
    </row>
    <row r="206" spans="3:26" x14ac:dyDescent="0.4">
      <c r="C206" s="42"/>
      <c r="D206" s="72"/>
      <c r="E206" s="42"/>
      <c r="L206" s="19"/>
      <c r="M206" s="50">
        <v>45328</v>
      </c>
      <c r="N206" s="249">
        <v>2.9032585524312328E-3</v>
      </c>
      <c r="O206" s="250">
        <v>-5.4519681604985274E-5</v>
      </c>
      <c r="P206" s="179"/>
      <c r="S206" s="22"/>
      <c r="T206" s="210"/>
      <c r="W206" s="335"/>
      <c r="Z206" s="335"/>
    </row>
    <row r="207" spans="3:26" x14ac:dyDescent="0.4">
      <c r="C207" s="42"/>
      <c r="D207" s="72"/>
      <c r="E207" s="42"/>
      <c r="L207" s="19"/>
      <c r="M207" s="50">
        <v>45329</v>
      </c>
      <c r="N207" s="249">
        <v>8.3404186404307419E-3</v>
      </c>
      <c r="O207" s="250">
        <v>1.7992475873725294E-3</v>
      </c>
      <c r="P207" s="179"/>
      <c r="S207" s="22"/>
      <c r="T207" s="210"/>
      <c r="W207" s="335"/>
      <c r="Z207" s="335"/>
    </row>
    <row r="208" spans="3:26" x14ac:dyDescent="0.4">
      <c r="C208" s="42"/>
      <c r="D208" s="72"/>
      <c r="E208" s="42"/>
      <c r="L208" s="19"/>
      <c r="M208" s="50">
        <v>45330</v>
      </c>
      <c r="N208" s="249">
        <v>4.4167837783574244E-4</v>
      </c>
      <c r="O208" s="250">
        <v>1.2408838576249104E-2</v>
      </c>
      <c r="P208" s="179"/>
      <c r="S208" s="22"/>
      <c r="T208" s="210"/>
      <c r="W208" s="335"/>
      <c r="Z208" s="335"/>
    </row>
    <row r="209" spans="3:26" x14ac:dyDescent="0.4">
      <c r="C209" s="42"/>
      <c r="D209" s="72"/>
      <c r="E209" s="42"/>
      <c r="L209" s="19"/>
      <c r="M209" s="50">
        <v>45331</v>
      </c>
      <c r="N209" s="249">
        <v>5.7794188473269496E-3</v>
      </c>
      <c r="O209" s="250">
        <v>1.0739856801909151E-2</v>
      </c>
      <c r="P209" s="179"/>
      <c r="S209" s="22"/>
      <c r="T209" s="210"/>
      <c r="W209" s="335"/>
      <c r="Z209" s="335"/>
    </row>
    <row r="210" spans="3:26" x14ac:dyDescent="0.4">
      <c r="C210" s="42"/>
      <c r="D210" s="72"/>
      <c r="E210" s="42"/>
      <c r="L210" s="19"/>
      <c r="M210" s="50">
        <v>45334</v>
      </c>
      <c r="N210" s="249">
        <v>-4.3894652833185776E-4</v>
      </c>
      <c r="O210" s="250">
        <v>-9.6597617258764828E-4</v>
      </c>
      <c r="P210" s="179"/>
      <c r="S210" s="22"/>
      <c r="T210" s="210"/>
      <c r="W210" s="335"/>
      <c r="Z210" s="335"/>
    </row>
    <row r="211" spans="3:26" x14ac:dyDescent="0.4">
      <c r="C211" s="42"/>
      <c r="D211" s="72"/>
      <c r="E211" s="42"/>
      <c r="L211" s="19"/>
      <c r="M211" s="50">
        <v>45335</v>
      </c>
      <c r="N211" s="249">
        <v>-1.3773004910375747E-2</v>
      </c>
      <c r="O211" s="250">
        <v>-1.3214439192092959E-2</v>
      </c>
      <c r="P211" s="179"/>
      <c r="S211" s="22"/>
      <c r="T211" s="210"/>
      <c r="W211" s="335"/>
      <c r="Z211" s="335"/>
    </row>
    <row r="212" spans="3:26" x14ac:dyDescent="0.4">
      <c r="C212" s="42"/>
      <c r="D212" s="72"/>
      <c r="E212" s="42"/>
      <c r="L212" s="19"/>
      <c r="M212" s="50">
        <v>45336</v>
      </c>
      <c r="N212" s="249">
        <v>9.0875971502590285E-3</v>
      </c>
      <c r="O212" s="250">
        <v>-7.0767555797492327E-4</v>
      </c>
      <c r="P212" s="179"/>
      <c r="S212" s="22"/>
      <c r="T212" s="210"/>
      <c r="W212" s="335"/>
      <c r="Z212" s="335"/>
    </row>
    <row r="213" spans="3:26" x14ac:dyDescent="0.4">
      <c r="C213" s="42"/>
      <c r="D213" s="72"/>
      <c r="E213" s="42"/>
      <c r="L213" s="19"/>
      <c r="M213" s="50">
        <v>45337</v>
      </c>
      <c r="N213" s="249">
        <v>6.8997332370580155E-3</v>
      </c>
      <c r="O213" s="250">
        <v>1.7976793593724557E-2</v>
      </c>
      <c r="P213" s="179"/>
      <c r="S213" s="22"/>
      <c r="T213" s="210"/>
      <c r="W213" s="335"/>
      <c r="Z213" s="335"/>
    </row>
    <row r="214" spans="3:26" x14ac:dyDescent="0.4">
      <c r="C214" s="42"/>
      <c r="D214" s="72"/>
      <c r="E214" s="42"/>
      <c r="L214" s="19"/>
      <c r="M214" s="50">
        <v>45338</v>
      </c>
      <c r="N214" s="249">
        <v>-4.9799804784764921E-3</v>
      </c>
      <c r="O214" s="250">
        <v>4.1205115855941221E-3</v>
      </c>
      <c r="P214" s="179"/>
      <c r="S214" s="22"/>
      <c r="T214" s="210"/>
      <c r="W214" s="335"/>
      <c r="Z214" s="335"/>
    </row>
    <row r="215" spans="3:26" x14ac:dyDescent="0.4">
      <c r="C215" s="42"/>
      <c r="D215" s="72"/>
      <c r="E215" s="42"/>
      <c r="L215" s="19"/>
      <c r="M215" s="50">
        <v>45342</v>
      </c>
      <c r="N215" s="249">
        <v>-5.5053952873816659E-3</v>
      </c>
      <c r="O215" s="250">
        <v>-2.2383287145597869E-2</v>
      </c>
      <c r="P215" s="179"/>
      <c r="S215" s="22"/>
      <c r="T215" s="210"/>
      <c r="W215" s="335"/>
      <c r="Z215" s="335"/>
    </row>
    <row r="216" spans="3:26" x14ac:dyDescent="0.4">
      <c r="C216" s="42"/>
      <c r="D216" s="72"/>
      <c r="E216" s="42"/>
      <c r="L216" s="19"/>
      <c r="M216" s="50">
        <v>45343</v>
      </c>
      <c r="N216" s="249">
        <v>9.0587003784524031E-4</v>
      </c>
      <c r="O216" s="250">
        <v>-2.0388137810728377E-2</v>
      </c>
      <c r="P216" s="179"/>
      <c r="S216" s="22"/>
      <c r="T216" s="210"/>
      <c r="W216" s="335"/>
      <c r="Z216" s="335"/>
    </row>
    <row r="217" spans="3:26" x14ac:dyDescent="0.4">
      <c r="C217" s="42"/>
      <c r="D217" s="72"/>
      <c r="E217" s="42"/>
      <c r="L217" s="19"/>
      <c r="M217" s="50">
        <v>45344</v>
      </c>
      <c r="N217" s="249">
        <v>2.0695480782767835E-2</v>
      </c>
      <c r="O217" s="250">
        <v>2.5097384529771928E-2</v>
      </c>
      <c r="P217" s="179"/>
      <c r="S217" s="22"/>
      <c r="T217" s="210"/>
      <c r="W217" s="335"/>
      <c r="Z217" s="335"/>
    </row>
    <row r="218" spans="3:26" x14ac:dyDescent="0.4">
      <c r="C218" s="42"/>
      <c r="D218" s="72"/>
      <c r="E218" s="42"/>
      <c r="L218" s="19"/>
      <c r="M218" s="50">
        <v>45345</v>
      </c>
      <c r="N218" s="249">
        <v>6.8965517241388174E-4</v>
      </c>
      <c r="O218" s="250">
        <v>8.1971662776180142E-3</v>
      </c>
      <c r="P218" s="179"/>
      <c r="S218" s="22"/>
      <c r="T218" s="210"/>
      <c r="W218" s="335"/>
      <c r="Z218" s="335"/>
    </row>
    <row r="219" spans="3:26" x14ac:dyDescent="0.4">
      <c r="C219" s="42"/>
      <c r="D219" s="72"/>
      <c r="E219" s="42"/>
      <c r="L219" s="19"/>
      <c r="M219" s="50">
        <v>45348</v>
      </c>
      <c r="N219" s="249">
        <v>-3.662498769321744E-3</v>
      </c>
      <c r="O219" s="250">
        <v>-8.5612750376912478E-3</v>
      </c>
      <c r="P219" s="179"/>
      <c r="S219" s="22"/>
      <c r="T219" s="210"/>
      <c r="W219" s="335"/>
      <c r="Z219" s="335"/>
    </row>
    <row r="220" spans="3:26" x14ac:dyDescent="0.4">
      <c r="C220" s="42"/>
      <c r="D220" s="72"/>
      <c r="E220" s="42"/>
      <c r="L220" s="19"/>
      <c r="M220" s="50">
        <v>45349</v>
      </c>
      <c r="N220" s="249">
        <v>1.857744224194104E-3</v>
      </c>
      <c r="O220" s="250">
        <v>4.0188996904361772E-3</v>
      </c>
      <c r="P220" s="179"/>
      <c r="S220" s="22"/>
      <c r="T220" s="210"/>
      <c r="W220" s="335"/>
      <c r="Z220" s="335"/>
    </row>
    <row r="221" spans="3:26" x14ac:dyDescent="0.4">
      <c r="C221" s="42"/>
      <c r="D221" s="72"/>
      <c r="E221" s="42"/>
      <c r="L221" s="19"/>
      <c r="M221" s="50">
        <v>45350</v>
      </c>
      <c r="N221" s="249">
        <v>-1.3216814944862778E-3</v>
      </c>
      <c r="O221" s="250">
        <v>2.3259587818467565E-3</v>
      </c>
      <c r="P221" s="179"/>
      <c r="S221" s="22"/>
      <c r="T221" s="210"/>
      <c r="W221" s="335"/>
      <c r="Z221" s="335"/>
    </row>
    <row r="222" spans="3:26" x14ac:dyDescent="0.4">
      <c r="C222" s="42"/>
      <c r="D222" s="72"/>
      <c r="E222" s="42"/>
      <c r="L222" s="19"/>
      <c r="M222" s="50">
        <v>45351</v>
      </c>
      <c r="N222" s="249">
        <v>3.5949907162326944E-3</v>
      </c>
      <c r="O222" s="250">
        <v>-1.4570966001080875E-3</v>
      </c>
      <c r="P222" s="179"/>
      <c r="S222" s="22"/>
      <c r="T222" s="210"/>
      <c r="W222" s="335"/>
      <c r="Z222" s="335"/>
    </row>
    <row r="223" spans="3:26" x14ac:dyDescent="0.4">
      <c r="C223" s="42"/>
      <c r="D223" s="72"/>
      <c r="E223" s="42"/>
      <c r="L223" s="19"/>
      <c r="M223" s="50">
        <v>45352</v>
      </c>
      <c r="N223" s="249">
        <v>9.3882853094001059E-3</v>
      </c>
      <c r="O223" s="250">
        <v>1.7132356915094828E-2</v>
      </c>
      <c r="P223" s="179"/>
      <c r="S223" s="22"/>
      <c r="T223" s="210"/>
      <c r="W223" s="335"/>
      <c r="Z223" s="335"/>
    </row>
    <row r="224" spans="3:26" x14ac:dyDescent="0.4">
      <c r="C224" s="42"/>
      <c r="D224" s="72"/>
      <c r="E224" s="42"/>
      <c r="L224" s="19"/>
      <c r="M224" s="50">
        <v>45355</v>
      </c>
      <c r="N224" s="249">
        <v>-1.072438334795887E-3</v>
      </c>
      <c r="O224" s="250">
        <v>2.582359192348576E-2</v>
      </c>
      <c r="P224" s="179"/>
      <c r="S224" s="22"/>
      <c r="T224" s="210"/>
      <c r="W224" s="335"/>
      <c r="Z224" s="335"/>
    </row>
    <row r="225" spans="3:26" x14ac:dyDescent="0.4">
      <c r="C225" s="42"/>
      <c r="D225" s="72"/>
      <c r="E225" s="42"/>
      <c r="L225" s="19"/>
      <c r="M225" s="50">
        <v>45356</v>
      </c>
      <c r="N225" s="249">
        <v>-9.9941440562169408E-3</v>
      </c>
      <c r="O225" s="250">
        <v>-5.7495079249975127E-3</v>
      </c>
      <c r="P225" s="179"/>
      <c r="S225" s="22"/>
      <c r="T225" s="210"/>
      <c r="W225" s="335"/>
      <c r="Z225" s="335"/>
    </row>
    <row r="226" spans="3:26" x14ac:dyDescent="0.4">
      <c r="C226" s="42"/>
      <c r="D226" s="72"/>
      <c r="E226" s="42"/>
      <c r="L226" s="19"/>
      <c r="M226" s="50">
        <v>45357</v>
      </c>
      <c r="N226" s="249">
        <v>5.0672345124020282E-3</v>
      </c>
      <c r="O226" s="250">
        <v>2.193279499869771E-2</v>
      </c>
      <c r="P226" s="179"/>
      <c r="S226" s="22"/>
      <c r="T226" s="210"/>
      <c r="W226" s="335"/>
      <c r="Z226" s="335"/>
    </row>
    <row r="227" spans="3:26" x14ac:dyDescent="0.4">
      <c r="C227" s="42"/>
      <c r="D227" s="72"/>
      <c r="E227" s="42"/>
      <c r="L227" s="19"/>
      <c r="M227" s="50">
        <v>45358</v>
      </c>
      <c r="N227" s="249">
        <v>9.926434526728695E-3</v>
      </c>
      <c r="O227" s="250">
        <v>1.9371941272430331E-3</v>
      </c>
      <c r="P227" s="179"/>
      <c r="S227" s="22"/>
      <c r="T227" s="210"/>
      <c r="W227" s="335"/>
      <c r="Z227" s="335"/>
    </row>
    <row r="228" spans="3:26" x14ac:dyDescent="0.4">
      <c r="C228" s="42"/>
      <c r="D228" s="72"/>
      <c r="E228" s="42"/>
      <c r="L228" s="19"/>
      <c r="M228" s="50">
        <v>45359</v>
      </c>
      <c r="N228" s="249">
        <v>-6.0022144091994526E-3</v>
      </c>
      <c r="O228" s="250">
        <v>-3.0019334486619453E-3</v>
      </c>
      <c r="P228" s="179"/>
      <c r="S228" s="22"/>
      <c r="T228" s="210"/>
      <c r="W228" s="335"/>
      <c r="Z228" s="335"/>
    </row>
    <row r="229" spans="3:26" x14ac:dyDescent="0.4">
      <c r="C229" s="42"/>
      <c r="D229" s="72"/>
      <c r="E229" s="42"/>
      <c r="L229" s="19"/>
      <c r="M229" s="50">
        <v>45362</v>
      </c>
      <c r="N229" s="249">
        <v>-8.5984522785913968E-4</v>
      </c>
      <c r="O229" s="250">
        <v>-2.1536106149527865E-2</v>
      </c>
      <c r="P229" s="179"/>
      <c r="S229" s="22"/>
      <c r="T229" s="210"/>
      <c r="W229" s="335"/>
      <c r="Z229" s="335"/>
    </row>
    <row r="230" spans="3:26" x14ac:dyDescent="0.4">
      <c r="C230" s="42"/>
      <c r="D230" s="72"/>
      <c r="E230" s="42"/>
      <c r="L230" s="19"/>
      <c r="M230" s="50">
        <v>45363</v>
      </c>
      <c r="N230" s="249">
        <v>1.0757314974182508E-2</v>
      </c>
      <c r="O230" s="250">
        <v>3.1554790590935113E-2</v>
      </c>
      <c r="P230" s="179"/>
      <c r="S230" s="22"/>
      <c r="T230" s="210"/>
      <c r="W230" s="335"/>
      <c r="Z230" s="335"/>
    </row>
    <row r="231" spans="3:26" x14ac:dyDescent="0.4">
      <c r="C231" s="42"/>
      <c r="D231" s="72"/>
      <c r="E231" s="42"/>
      <c r="L231" s="19"/>
      <c r="M231" s="50">
        <v>45364</v>
      </c>
      <c r="N231" s="249">
        <v>-1.5673981191221971E-3</v>
      </c>
      <c r="O231" s="250">
        <v>-5.4606128021033699E-3</v>
      </c>
      <c r="P231" s="179"/>
      <c r="S231" s="22"/>
      <c r="T231" s="210"/>
      <c r="W231" s="335"/>
      <c r="Z231" s="335"/>
    </row>
    <row r="232" spans="3:26" x14ac:dyDescent="0.4">
      <c r="C232" s="42"/>
      <c r="D232" s="72"/>
      <c r="E232" s="42"/>
      <c r="L232" s="19"/>
      <c r="M232" s="50">
        <v>45365</v>
      </c>
      <c r="N232" s="249">
        <v>-1.9768591197162114E-3</v>
      </c>
      <c r="O232" s="250">
        <v>-1.6624300965937845E-2</v>
      </c>
      <c r="P232" s="179"/>
      <c r="S232" s="22"/>
      <c r="T232" s="210"/>
      <c r="W232" s="335"/>
      <c r="Z232" s="335"/>
    </row>
    <row r="233" spans="3:26" x14ac:dyDescent="0.4">
      <c r="C233" s="42"/>
      <c r="D233" s="72"/>
      <c r="E233" s="42"/>
      <c r="L233" s="19"/>
      <c r="M233" s="50">
        <v>45366</v>
      </c>
      <c r="N233" s="249">
        <v>-6.8454471307895304E-3</v>
      </c>
      <c r="O233" s="250">
        <v>-1.2200796153647416E-2</v>
      </c>
      <c r="P233" s="179"/>
      <c r="S233" s="22"/>
      <c r="T233" s="210"/>
      <c r="W233" s="335"/>
      <c r="Z233" s="335"/>
    </row>
    <row r="234" spans="3:26" x14ac:dyDescent="0.4">
      <c r="C234" s="42"/>
      <c r="D234" s="72"/>
      <c r="E234" s="42"/>
      <c r="L234" s="19"/>
      <c r="M234" s="50">
        <v>45369</v>
      </c>
      <c r="N234" s="249">
        <v>5.9431575230960085E-3</v>
      </c>
      <c r="O234" s="250">
        <v>3.2448840738996524E-3</v>
      </c>
      <c r="P234" s="179"/>
      <c r="S234" s="22"/>
      <c r="T234" s="210"/>
      <c r="W234" s="335"/>
      <c r="Z234" s="335"/>
    </row>
    <row r="235" spans="3:26" x14ac:dyDescent="0.4">
      <c r="C235" s="42"/>
      <c r="D235" s="72"/>
      <c r="E235" s="42"/>
      <c r="L235" s="19"/>
      <c r="M235" s="50">
        <v>45370</v>
      </c>
      <c r="N235" s="249">
        <v>5.557072105448051E-3</v>
      </c>
      <c r="O235" s="250">
        <v>8.6076477646199311E-3</v>
      </c>
      <c r="P235" s="179"/>
      <c r="S235" s="22"/>
      <c r="T235" s="210"/>
      <c r="W235" s="335"/>
      <c r="Z235" s="335"/>
    </row>
    <row r="236" spans="3:26" x14ac:dyDescent="0.4">
      <c r="C236" s="42"/>
      <c r="D236" s="72"/>
      <c r="E236" s="42"/>
      <c r="L236" s="19"/>
      <c r="M236" s="50">
        <v>45371</v>
      </c>
      <c r="N236" s="249">
        <v>9.2493843439141483E-3</v>
      </c>
      <c r="O236" s="250">
        <v>3.2067859728975205E-3</v>
      </c>
      <c r="P236" s="179"/>
      <c r="S236" s="22"/>
      <c r="T236" s="210"/>
      <c r="W236" s="335"/>
      <c r="Z236" s="335"/>
    </row>
    <row r="237" spans="3:26" x14ac:dyDescent="0.4">
      <c r="C237" s="42"/>
      <c r="D237" s="72"/>
      <c r="E237" s="42"/>
      <c r="L237" s="19"/>
      <c r="M237" s="50">
        <v>45372</v>
      </c>
      <c r="N237" s="249">
        <v>3.3046418690439515E-3</v>
      </c>
      <c r="O237" s="250">
        <v>-1.0620746545679538E-2</v>
      </c>
      <c r="P237" s="179"/>
      <c r="S237" s="22"/>
      <c r="T237" s="210"/>
      <c r="W237" s="335"/>
      <c r="Z237" s="335"/>
    </row>
    <row r="238" spans="3:26" x14ac:dyDescent="0.4">
      <c r="C238" s="42"/>
      <c r="D238" s="72"/>
      <c r="E238" s="42"/>
      <c r="L238" s="19"/>
      <c r="M238" s="50">
        <v>45373</v>
      </c>
      <c r="N238" s="249">
        <v>-1.8958253542704052E-3</v>
      </c>
      <c r="O238" s="250">
        <v>-5.5237102657634367E-3</v>
      </c>
      <c r="P238" s="179"/>
      <c r="S238" s="22"/>
      <c r="T238" s="210"/>
      <c r="W238" s="335"/>
      <c r="Z238" s="335"/>
    </row>
    <row r="239" spans="3:26" x14ac:dyDescent="0.4">
      <c r="C239" s="42"/>
      <c r="D239" s="72"/>
      <c r="E239" s="42"/>
      <c r="L239" s="19"/>
      <c r="M239" s="50">
        <v>45376</v>
      </c>
      <c r="N239" s="249">
        <v>-2.7628019416359021E-3</v>
      </c>
      <c r="O239" s="250">
        <v>-1.0741982812827445E-2</v>
      </c>
      <c r="P239" s="179"/>
      <c r="S239" s="22"/>
      <c r="T239" s="210"/>
      <c r="W239" s="335"/>
      <c r="Z239" s="335"/>
    </row>
    <row r="240" spans="3:26" x14ac:dyDescent="0.4">
      <c r="C240" s="42"/>
      <c r="D240" s="72"/>
      <c r="E240" s="42"/>
      <c r="L240" s="19"/>
      <c r="M240" s="50">
        <v>45377</v>
      </c>
      <c r="N240" s="249">
        <v>-1.846970775535324E-3</v>
      </c>
      <c r="O240" s="250">
        <v>-1.5360983102918704E-3</v>
      </c>
      <c r="P240" s="179"/>
      <c r="S240" s="22"/>
      <c r="T240" s="210"/>
      <c r="W240" s="335"/>
      <c r="Z240" s="335"/>
    </row>
    <row r="241" spans="3:26" x14ac:dyDescent="0.4">
      <c r="C241" s="42"/>
      <c r="D241" s="72"/>
      <c r="E241" s="42"/>
      <c r="L241" s="19"/>
      <c r="M241" s="50">
        <v>45378</v>
      </c>
      <c r="N241" s="249">
        <v>8.403847265858428E-3</v>
      </c>
      <c r="O241" s="250">
        <v>1.2201591511936427E-2</v>
      </c>
      <c r="P241" s="179"/>
      <c r="S241" s="22"/>
      <c r="T241" s="210"/>
      <c r="W241" s="335"/>
      <c r="Z241" s="335"/>
    </row>
    <row r="242" spans="3:26" x14ac:dyDescent="0.4">
      <c r="C242" s="42"/>
      <c r="D242" s="72"/>
      <c r="E242" s="42"/>
      <c r="L242" s="19"/>
      <c r="M242" s="50">
        <v>45379</v>
      </c>
      <c r="N242" s="249">
        <v>-1.911424584742955E-4</v>
      </c>
      <c r="O242" s="250">
        <v>8.385744234799857E-4</v>
      </c>
      <c r="P242" s="179"/>
      <c r="S242" s="22"/>
      <c r="T242" s="210"/>
      <c r="W242" s="335"/>
      <c r="Z242" s="335"/>
    </row>
    <row r="243" spans="3:26" x14ac:dyDescent="0.4">
      <c r="C243" s="42"/>
      <c r="D243" s="72"/>
      <c r="E243" s="42"/>
      <c r="L243" s="19"/>
      <c r="M243" s="50">
        <v>45383</v>
      </c>
      <c r="N243" s="249">
        <v>-1.739728908176827E-3</v>
      </c>
      <c r="O243" s="250">
        <v>-5.9174696271470121E-3</v>
      </c>
      <c r="P243" s="179"/>
      <c r="S243" s="22"/>
      <c r="T243" s="210"/>
      <c r="W243" s="335"/>
      <c r="Z243" s="335"/>
    </row>
    <row r="244" spans="3:26" x14ac:dyDescent="0.4">
      <c r="C244" s="42"/>
      <c r="D244" s="72"/>
      <c r="E244" s="42"/>
      <c r="L244" s="19"/>
      <c r="M244" s="50">
        <v>45384</v>
      </c>
      <c r="N244" s="249">
        <v>-6.3582043817985885E-3</v>
      </c>
      <c r="O244" s="250">
        <v>-5.0044776905653014E-3</v>
      </c>
      <c r="P244" s="179"/>
      <c r="S244" s="22"/>
      <c r="T244" s="210"/>
      <c r="W244" s="335"/>
      <c r="Z244" s="335"/>
    </row>
    <row r="245" spans="3:26" x14ac:dyDescent="0.4">
      <c r="C245" s="42"/>
      <c r="D245" s="72"/>
      <c r="E245" s="42"/>
      <c r="L245" s="19"/>
      <c r="M245" s="50">
        <v>45385</v>
      </c>
      <c r="N245" s="249">
        <v>1.0986045794464049E-3</v>
      </c>
      <c r="O245" s="250">
        <v>1.0694620923337575E-2</v>
      </c>
      <c r="P245" s="179"/>
      <c r="S245" s="22"/>
      <c r="T245" s="210"/>
      <c r="W245" s="335"/>
      <c r="Z245" s="335"/>
    </row>
    <row r="246" spans="3:26" x14ac:dyDescent="0.4">
      <c r="C246" s="42"/>
      <c r="D246" s="72"/>
      <c r="E246" s="42"/>
      <c r="L246" s="19"/>
      <c r="M246" s="50">
        <v>45386</v>
      </c>
      <c r="N246" s="249">
        <v>-1.2206156985810653E-2</v>
      </c>
      <c r="O246" s="250">
        <v>-1.5505500261917222E-2</v>
      </c>
      <c r="P246" s="179"/>
      <c r="S246" s="22"/>
      <c r="T246" s="210"/>
      <c r="W246" s="335"/>
      <c r="Z246" s="335"/>
    </row>
    <row r="247" spans="3:26" x14ac:dyDescent="0.4">
      <c r="C247" s="42"/>
      <c r="D247" s="72"/>
      <c r="E247" s="42"/>
      <c r="L247" s="19"/>
      <c r="M247" s="50">
        <v>45387</v>
      </c>
      <c r="N247" s="249">
        <v>1.0446917574599706E-2</v>
      </c>
      <c r="O247" s="250">
        <v>6.3850164946258571E-3</v>
      </c>
      <c r="P247" s="179"/>
      <c r="S247" s="22"/>
      <c r="T247" s="210"/>
      <c r="W247" s="335"/>
      <c r="Z247" s="335"/>
    </row>
    <row r="248" spans="3:26" x14ac:dyDescent="0.4">
      <c r="C248" s="42"/>
      <c r="D248" s="72"/>
      <c r="E248" s="42"/>
      <c r="L248" s="19"/>
      <c r="M248" s="50">
        <v>45390</v>
      </c>
      <c r="N248" s="249">
        <v>5.5938120864945607E-4</v>
      </c>
      <c r="O248" s="250">
        <v>3.5952204716083853E-3</v>
      </c>
      <c r="P248" s="179"/>
      <c r="S248" s="22"/>
      <c r="T248" s="210"/>
      <c r="W248" s="335"/>
      <c r="Z248" s="335"/>
    </row>
    <row r="249" spans="3:26" x14ac:dyDescent="0.4">
      <c r="C249" s="42"/>
      <c r="D249" s="72"/>
      <c r="E249" s="42"/>
      <c r="L249" s="19"/>
      <c r="M249" s="50">
        <v>45391</v>
      </c>
      <c r="N249" s="249">
        <v>1.1566933991363027E-3</v>
      </c>
      <c r="O249" s="250">
        <v>-2.686755873985812E-3</v>
      </c>
      <c r="P249" s="179"/>
      <c r="S249" s="22"/>
      <c r="T249" s="210"/>
      <c r="W249" s="335"/>
      <c r="Z249" s="335"/>
    </row>
    <row r="250" spans="3:26" x14ac:dyDescent="0.4">
      <c r="C250" s="42"/>
      <c r="D250" s="72"/>
      <c r="E250" s="42"/>
      <c r="L250" s="19"/>
      <c r="M250" s="50">
        <v>45392</v>
      </c>
      <c r="N250" s="249">
        <v>-1.001309404606038E-2</v>
      </c>
      <c r="O250" s="250">
        <v>-1.7273255506840637E-2</v>
      </c>
      <c r="P250" s="179"/>
      <c r="S250" s="22"/>
      <c r="T250" s="210"/>
      <c r="W250" s="335"/>
      <c r="Z250" s="335"/>
    </row>
    <row r="251" spans="3:26" x14ac:dyDescent="0.4">
      <c r="C251" s="42"/>
      <c r="D251" s="72"/>
      <c r="E251" s="42"/>
      <c r="L251" s="19"/>
      <c r="M251" s="50">
        <v>45393</v>
      </c>
      <c r="N251" s="249">
        <v>7.546876215669629E-3</v>
      </c>
      <c r="O251" s="250">
        <v>-7.5252633842188622E-4</v>
      </c>
      <c r="P251" s="179"/>
      <c r="S251" s="22"/>
      <c r="T251" s="210"/>
      <c r="W251" s="335"/>
      <c r="Z251" s="335"/>
    </row>
    <row r="252" spans="3:26" x14ac:dyDescent="0.4">
      <c r="C252" s="42"/>
      <c r="D252" s="72"/>
      <c r="E252" s="42"/>
      <c r="L252" s="19"/>
      <c r="M252" s="50">
        <v>45394</v>
      </c>
      <c r="N252" s="249">
        <v>-1.3803088803088953E-2</v>
      </c>
      <c r="O252" s="250">
        <v>-1.9526627218934875E-2</v>
      </c>
      <c r="P252" s="179"/>
      <c r="S252" s="22"/>
      <c r="T252" s="210"/>
      <c r="W252" s="335"/>
      <c r="Z252" s="335"/>
    </row>
    <row r="253" spans="3:26" x14ac:dyDescent="0.4">
      <c r="C253" s="42"/>
      <c r="D253" s="72"/>
      <c r="E253" s="42"/>
      <c r="L253" s="19"/>
      <c r="M253" s="50">
        <v>45397</v>
      </c>
      <c r="N253" s="249">
        <v>-1.2528139375550529E-2</v>
      </c>
      <c r="O253" s="250">
        <v>-5.5960937071377684E-3</v>
      </c>
      <c r="P253" s="179"/>
      <c r="S253" s="22"/>
      <c r="T253" s="210"/>
      <c r="W253" s="335"/>
      <c r="Z253" s="335"/>
    </row>
    <row r="254" spans="3:26" x14ac:dyDescent="0.4">
      <c r="C254" s="42"/>
      <c r="D254" s="72"/>
      <c r="E254" s="42"/>
      <c r="L254" s="19"/>
      <c r="M254" s="50">
        <v>45398</v>
      </c>
      <c r="N254" s="249">
        <v>-1.8237684606998094E-3</v>
      </c>
      <c r="O254" s="250">
        <v>1.3793103448275864E-2</v>
      </c>
      <c r="P254" s="179"/>
      <c r="S254" s="22"/>
      <c r="T254" s="210"/>
      <c r="W254" s="335"/>
      <c r="Z254" s="335"/>
    </row>
    <row r="255" spans="3:26" x14ac:dyDescent="0.4">
      <c r="C255" s="42"/>
      <c r="D255" s="72"/>
      <c r="E255" s="42"/>
      <c r="L255" s="19"/>
      <c r="M255" s="50">
        <v>45399</v>
      </c>
      <c r="N255" s="249">
        <v>-5.9182173852600304E-3</v>
      </c>
      <c r="O255" s="250">
        <v>-3.5374149659863647E-3</v>
      </c>
      <c r="P255" s="179"/>
      <c r="S255" s="22"/>
      <c r="T255" s="210"/>
      <c r="W255" s="335"/>
      <c r="Z255" s="335"/>
    </row>
    <row r="256" spans="3:26" x14ac:dyDescent="0.4">
      <c r="C256" s="42"/>
      <c r="D256" s="72"/>
      <c r="E256" s="42"/>
      <c r="L256" s="19"/>
      <c r="M256" s="50">
        <v>45400</v>
      </c>
      <c r="N256" s="249">
        <v>-2.0577364898611171E-3</v>
      </c>
      <c r="O256" s="250">
        <v>-8.9022392135444748E-3</v>
      </c>
      <c r="P256" s="179"/>
      <c r="S256" s="22"/>
      <c r="T256" s="210"/>
      <c r="W256" s="335"/>
      <c r="Z256" s="335"/>
    </row>
    <row r="257" spans="3:26" x14ac:dyDescent="0.4">
      <c r="C257" s="42"/>
      <c r="D257" s="72"/>
      <c r="E257" s="42"/>
      <c r="L257" s="19"/>
      <c r="M257" s="50">
        <v>45401</v>
      </c>
      <c r="N257" s="249">
        <v>-8.7283792440742223E-3</v>
      </c>
      <c r="O257" s="250">
        <v>6.0616079792798964E-4</v>
      </c>
      <c r="P257" s="179"/>
      <c r="S257" s="22"/>
      <c r="T257" s="210"/>
      <c r="W257" s="335"/>
      <c r="Z257" s="335"/>
    </row>
    <row r="258" spans="3:26" x14ac:dyDescent="0.4">
      <c r="C258" s="42"/>
      <c r="D258" s="72"/>
      <c r="E258" s="42"/>
      <c r="L258" s="19"/>
      <c r="M258" s="50">
        <v>45404</v>
      </c>
      <c r="N258" s="249">
        <v>9.2091445189432693E-3</v>
      </c>
      <c r="O258" s="250">
        <v>1.7623086242977756E-3</v>
      </c>
      <c r="P258" s="179"/>
      <c r="S258" s="22"/>
      <c r="T258" s="210"/>
      <c r="W258" s="335"/>
      <c r="Z258" s="335"/>
    </row>
    <row r="259" spans="3:26" x14ac:dyDescent="0.4">
      <c r="C259" s="42"/>
      <c r="D259" s="72"/>
      <c r="E259" s="42"/>
      <c r="L259" s="19"/>
      <c r="M259" s="50">
        <v>45405</v>
      </c>
      <c r="N259" s="249">
        <v>1.1866645321379996E-2</v>
      </c>
      <c r="O259" s="250">
        <v>1.5942825728422331E-3</v>
      </c>
      <c r="P259" s="179"/>
      <c r="S259" s="22"/>
      <c r="T259" s="210"/>
      <c r="W259" s="335"/>
      <c r="Z259" s="335"/>
    </row>
    <row r="260" spans="3:26" x14ac:dyDescent="0.4">
      <c r="C260" s="42"/>
      <c r="D260" s="72"/>
      <c r="E260" s="42"/>
      <c r="L260" s="19"/>
      <c r="M260" s="50">
        <v>45406</v>
      </c>
      <c r="N260" s="249">
        <v>-4.7463660634820685E-4</v>
      </c>
      <c r="O260" s="250">
        <v>1.0483561117514729E-2</v>
      </c>
      <c r="P260" s="179"/>
      <c r="S260" s="22"/>
      <c r="T260" s="210"/>
      <c r="W260" s="335"/>
      <c r="Z260" s="335"/>
    </row>
    <row r="261" spans="3:26" x14ac:dyDescent="0.4">
      <c r="C261" s="42"/>
      <c r="D261" s="72"/>
      <c r="E261" s="42"/>
      <c r="L261" s="19"/>
      <c r="M261" s="50">
        <v>45407</v>
      </c>
      <c r="N261" s="249">
        <v>-3.7988959458658249E-3</v>
      </c>
      <c r="O261" s="250">
        <v>-8.2509505703422026E-2</v>
      </c>
      <c r="P261" s="179"/>
      <c r="S261" s="22"/>
      <c r="T261" s="210"/>
      <c r="W261" s="335"/>
      <c r="Z261" s="335"/>
    </row>
    <row r="262" spans="3:26" x14ac:dyDescent="0.4">
      <c r="C262" s="42"/>
      <c r="D262" s="72"/>
      <c r="E262" s="42"/>
      <c r="L262" s="19"/>
      <c r="M262" s="50">
        <v>45408</v>
      </c>
      <c r="N262" s="249">
        <v>9.4738723708515018E-3</v>
      </c>
      <c r="O262" s="250">
        <v>-1.0538156414658783E-2</v>
      </c>
      <c r="P262" s="179"/>
      <c r="S262" s="22"/>
      <c r="T262" s="210"/>
      <c r="W262" s="335"/>
      <c r="Z262" s="335"/>
    </row>
    <row r="263" spans="3:26" x14ac:dyDescent="0.4">
      <c r="C263" s="42"/>
      <c r="D263" s="72"/>
      <c r="E263" s="42"/>
      <c r="L263" s="19"/>
      <c r="M263" s="50">
        <v>45411</v>
      </c>
      <c r="N263" s="249">
        <v>3.5414945106834084E-3</v>
      </c>
      <c r="O263" s="250">
        <v>1.7950098725543981E-3</v>
      </c>
      <c r="P263" s="179"/>
      <c r="S263" s="22"/>
      <c r="T263" s="210"/>
      <c r="W263" s="335"/>
      <c r="Z263" s="335"/>
    </row>
    <row r="264" spans="3:26" x14ac:dyDescent="0.4">
      <c r="C264" s="42"/>
      <c r="D264" s="72"/>
      <c r="E264" s="42"/>
      <c r="L264" s="19"/>
      <c r="M264" s="50">
        <v>45412</v>
      </c>
      <c r="N264" s="249">
        <v>-1.584127357565767E-2</v>
      </c>
      <c r="O264" s="250">
        <v>-7.3463537000539115E-3</v>
      </c>
      <c r="P264" s="179"/>
      <c r="S264" s="22"/>
      <c r="T264" s="210"/>
      <c r="W264" s="335"/>
      <c r="Z264" s="335"/>
    </row>
    <row r="265" spans="3:26" x14ac:dyDescent="0.4">
      <c r="C265" s="42"/>
      <c r="D265" s="72"/>
      <c r="E265" s="42"/>
      <c r="L265" s="19"/>
      <c r="M265" s="50">
        <v>45413</v>
      </c>
      <c r="N265" s="249">
        <v>-3.2471413203712602E-3</v>
      </c>
      <c r="O265" s="250">
        <v>-1.064981949458468E-2</v>
      </c>
      <c r="P265" s="179"/>
      <c r="S265" s="22"/>
      <c r="T265" s="210"/>
      <c r="W265" s="335"/>
      <c r="Z265" s="335"/>
    </row>
    <row r="266" spans="3:26" x14ac:dyDescent="0.4">
      <c r="C266" s="42"/>
      <c r="D266" s="72"/>
      <c r="E266" s="42"/>
      <c r="L266" s="19"/>
      <c r="M266" s="50">
        <v>45414</v>
      </c>
      <c r="N266" s="249">
        <v>9.3534525831916356E-3</v>
      </c>
      <c r="O266" s="250">
        <v>1.5812199720244894E-3</v>
      </c>
      <c r="P266" s="179"/>
      <c r="S266" s="22"/>
      <c r="T266" s="210"/>
      <c r="W266" s="335"/>
      <c r="Z266" s="335"/>
    </row>
    <row r="267" spans="3:26" x14ac:dyDescent="0.4">
      <c r="C267" s="42"/>
      <c r="D267" s="72"/>
      <c r="E267" s="42"/>
      <c r="L267" s="19"/>
      <c r="M267" s="50">
        <v>45415</v>
      </c>
      <c r="N267" s="249">
        <v>1.239530324931206E-2</v>
      </c>
      <c r="O267" s="250">
        <v>6.1934543688141434E-3</v>
      </c>
      <c r="P267" s="179"/>
      <c r="S267" s="22"/>
      <c r="T267" s="210"/>
      <c r="W267" s="335"/>
      <c r="Z267" s="335"/>
    </row>
    <row r="268" spans="3:26" x14ac:dyDescent="0.4">
      <c r="C268" s="42"/>
      <c r="D268" s="72"/>
      <c r="E268" s="42"/>
      <c r="L268" s="19"/>
      <c r="M268" s="50">
        <v>45418</v>
      </c>
      <c r="N268" s="249">
        <v>1.0326820395470339E-2</v>
      </c>
      <c r="O268" s="250">
        <v>1.7500452597912147E-2</v>
      </c>
      <c r="P268" s="179"/>
      <c r="S268" s="22"/>
      <c r="W268" s="335"/>
      <c r="Z268" s="335"/>
    </row>
    <row r="269" spans="3:26" x14ac:dyDescent="0.4">
      <c r="C269" s="42"/>
      <c r="D269" s="72"/>
      <c r="E269" s="42"/>
      <c r="L269" s="19"/>
      <c r="M269" s="50">
        <v>45419</v>
      </c>
      <c r="N269" s="249">
        <v>1.1034322550668072E-3</v>
      </c>
      <c r="O269" s="250">
        <v>-1.3640946563076117E-3</v>
      </c>
      <c r="P269" s="179"/>
      <c r="S269" s="22"/>
      <c r="W269" s="335"/>
      <c r="Z269" s="335"/>
    </row>
    <row r="270" spans="3:26" x14ac:dyDescent="0.4">
      <c r="C270" s="42"/>
      <c r="D270" s="72"/>
      <c r="E270" s="42"/>
      <c r="L270" s="19"/>
      <c r="M270" s="50">
        <v>45420</v>
      </c>
      <c r="N270" s="249">
        <v>9.6685617047713625E-5</v>
      </c>
      <c r="O270" s="250">
        <v>9.0272003800926544E-3</v>
      </c>
      <c r="P270" s="179"/>
      <c r="S270" s="22"/>
      <c r="W270" s="335"/>
      <c r="Z270" s="335"/>
    </row>
    <row r="271" spans="3:26" x14ac:dyDescent="0.4">
      <c r="C271" s="42"/>
      <c r="D271" s="72"/>
      <c r="E271" s="42"/>
      <c r="L271" s="19"/>
      <c r="M271" s="50">
        <v>45421</v>
      </c>
      <c r="N271" s="249">
        <v>5.7619056826311091E-3</v>
      </c>
      <c r="O271" s="250">
        <v>-1.1536197763390054E-2</v>
      </c>
      <c r="P271" s="179"/>
      <c r="S271" s="22"/>
      <c r="W271" s="335"/>
      <c r="Z271" s="335"/>
    </row>
    <row r="272" spans="3:26" x14ac:dyDescent="0.4">
      <c r="C272" s="42"/>
      <c r="D272" s="72"/>
      <c r="E272" s="42"/>
      <c r="L272" s="19"/>
      <c r="M272" s="50">
        <v>45422</v>
      </c>
      <c r="N272" s="249">
        <v>1.2880404483151316E-3</v>
      </c>
      <c r="O272" s="250">
        <v>5.2925963793828855E-3</v>
      </c>
      <c r="P272" s="179"/>
      <c r="S272" s="22"/>
      <c r="W272" s="335"/>
      <c r="Z272" s="335"/>
    </row>
    <row r="273" spans="3:26" x14ac:dyDescent="0.4">
      <c r="C273" s="42"/>
      <c r="D273" s="72"/>
      <c r="E273" s="42"/>
      <c r="L273" s="19"/>
      <c r="M273" s="50">
        <v>45425</v>
      </c>
      <c r="N273" s="249">
        <v>1.3439827970177935E-4</v>
      </c>
      <c r="O273" s="250">
        <v>2.4528866287765456E-3</v>
      </c>
      <c r="P273" s="179"/>
      <c r="S273" s="22"/>
      <c r="W273" s="335"/>
      <c r="Z273" s="335"/>
    </row>
    <row r="274" spans="3:26" x14ac:dyDescent="0.4">
      <c r="C274" s="42"/>
      <c r="D274" s="72"/>
      <c r="E274" s="42"/>
      <c r="L274" s="19"/>
      <c r="M274" s="50">
        <v>45426</v>
      </c>
      <c r="N274" s="249">
        <v>4.5881246280546862E-3</v>
      </c>
      <c r="O274" s="250">
        <v>-1.193602291716375E-3</v>
      </c>
      <c r="P274" s="179"/>
      <c r="S274" s="22"/>
      <c r="W274" s="335"/>
      <c r="Z274" s="335"/>
    </row>
    <row r="275" spans="3:26" x14ac:dyDescent="0.4">
      <c r="C275" s="42"/>
      <c r="D275" s="72"/>
      <c r="E275" s="42"/>
      <c r="L275" s="19"/>
      <c r="M275" s="50">
        <v>45427</v>
      </c>
      <c r="N275" s="249">
        <v>1.2382954328301377E-2</v>
      </c>
      <c r="O275" s="250">
        <v>5.3776290630974007E-3</v>
      </c>
      <c r="P275" s="179"/>
      <c r="S275" s="22"/>
      <c r="W275" s="335"/>
      <c r="Z275" s="335"/>
    </row>
    <row r="276" spans="3:26" x14ac:dyDescent="0.4">
      <c r="C276" s="42"/>
      <c r="D276" s="72"/>
      <c r="E276" s="42"/>
      <c r="L276" s="19"/>
      <c r="M276" s="50">
        <v>45428</v>
      </c>
      <c r="N276" s="249">
        <v>-2.0574578126769656E-3</v>
      </c>
      <c r="O276" s="250">
        <v>4.2196600499226989E-3</v>
      </c>
      <c r="P276" s="179"/>
      <c r="S276" s="22"/>
      <c r="W276" s="335"/>
      <c r="Z276" s="335"/>
    </row>
    <row r="277" spans="3:26" x14ac:dyDescent="0.4">
      <c r="C277" s="42"/>
      <c r="D277" s="72"/>
      <c r="L277" s="19"/>
      <c r="M277" s="42">
        <v>45429</v>
      </c>
      <c r="N277" s="249">
        <v>1.4375153681741681E-3</v>
      </c>
      <c r="O277" s="250">
        <v>3.5509261999183619E-4</v>
      </c>
      <c r="P277" s="179"/>
      <c r="S277" s="22"/>
      <c r="W277" s="335"/>
      <c r="Z277" s="335"/>
    </row>
    <row r="278" spans="3:26" x14ac:dyDescent="0.4">
      <c r="C278" s="42"/>
      <c r="D278" s="72"/>
      <c r="L278" s="19"/>
      <c r="M278" s="42">
        <v>45432</v>
      </c>
      <c r="N278" s="249">
        <v>1.1521390121823575E-3</v>
      </c>
      <c r="O278" s="250">
        <v>5.2653375140506017E-3</v>
      </c>
      <c r="P278" s="179"/>
      <c r="S278" s="22"/>
      <c r="W278" s="335"/>
      <c r="Z278" s="335"/>
    </row>
    <row r="279" spans="3:26" x14ac:dyDescent="0.4">
      <c r="C279" s="42"/>
      <c r="D279" s="72"/>
      <c r="L279" s="19"/>
      <c r="M279" s="42">
        <v>45433</v>
      </c>
      <c r="N279" s="249">
        <v>2.4525525412218909E-3</v>
      </c>
      <c r="O279" s="250">
        <v>2.0892184557438923E-2</v>
      </c>
      <c r="P279" s="179"/>
      <c r="S279" s="22"/>
      <c r="W279" s="335"/>
      <c r="Z279" s="335"/>
    </row>
    <row r="280" spans="3:26" x14ac:dyDescent="0.4">
      <c r="C280" s="42"/>
      <c r="D280" s="72"/>
      <c r="L280" s="19"/>
      <c r="M280" s="42">
        <v>45434</v>
      </c>
      <c r="N280" s="249">
        <v>-2.8794037940378801E-3</v>
      </c>
      <c r="O280" s="250">
        <v>1.2682308180087885E-3</v>
      </c>
      <c r="P280" s="179"/>
      <c r="S280" s="22"/>
      <c r="W280" s="335"/>
      <c r="Z280" s="335"/>
    </row>
    <row r="281" spans="3:26" x14ac:dyDescent="0.4">
      <c r="C281" s="42"/>
      <c r="D281" s="72"/>
      <c r="L281" s="19"/>
      <c r="M281" s="42">
        <v>45435</v>
      </c>
      <c r="N281" s="249">
        <v>-7.3042296585697133E-3</v>
      </c>
      <c r="O281" s="250">
        <v>-1.7387299211238459E-2</v>
      </c>
      <c r="P281" s="179"/>
      <c r="S281" s="22"/>
      <c r="W281" s="335"/>
      <c r="Z281" s="335"/>
    </row>
    <row r="282" spans="3:26" x14ac:dyDescent="0.4">
      <c r="C282" s="42"/>
      <c r="D282" s="72"/>
      <c r="L282" s="19"/>
      <c r="M282" s="42">
        <v>45436</v>
      </c>
      <c r="N282" s="12">
        <v>4.3444275556836784E-3</v>
      </c>
      <c r="O282" s="49">
        <v>1.933555985234767E-3</v>
      </c>
      <c r="P282" s="179"/>
      <c r="S282" s="22"/>
      <c r="W282" s="335"/>
    </row>
    <row r="283" spans="3:26" x14ac:dyDescent="0.4">
      <c r="C283" s="42"/>
      <c r="D283" s="72"/>
      <c r="L283" s="19"/>
      <c r="M283" s="42"/>
      <c r="N283" s="12"/>
      <c r="P283" s="179"/>
      <c r="S283" s="22"/>
      <c r="W283" s="335"/>
    </row>
    <row r="284" spans="3:26" x14ac:dyDescent="0.4">
      <c r="C284" s="42"/>
      <c r="D284" s="72"/>
      <c r="L284" s="19"/>
      <c r="M284" s="42"/>
      <c r="N284" s="12"/>
      <c r="P284" s="179"/>
      <c r="S284" s="22"/>
      <c r="W284" s="335"/>
    </row>
    <row r="285" spans="3:26" x14ac:dyDescent="0.4">
      <c r="C285" s="42"/>
      <c r="D285" s="72"/>
      <c r="L285" s="19"/>
      <c r="M285" s="42"/>
      <c r="N285" s="12"/>
      <c r="P285" s="179"/>
      <c r="S285" s="22"/>
      <c r="W285" s="335"/>
    </row>
    <row r="286" spans="3:26" x14ac:dyDescent="0.4">
      <c r="C286" s="42"/>
      <c r="D286" s="72"/>
      <c r="L286" s="19"/>
      <c r="M286" s="42"/>
      <c r="N286" s="12"/>
      <c r="P286" s="179"/>
      <c r="S286" s="22"/>
      <c r="W286" s="335"/>
    </row>
    <row r="287" spans="3:26" x14ac:dyDescent="0.4">
      <c r="C287" s="42"/>
      <c r="D287" s="72"/>
      <c r="L287" s="19"/>
      <c r="M287" s="42"/>
      <c r="N287" s="12"/>
      <c r="P287" s="179"/>
      <c r="S287" s="22"/>
      <c r="W287" s="335"/>
    </row>
    <row r="288" spans="3:26" x14ac:dyDescent="0.4">
      <c r="C288" s="42"/>
      <c r="D288" s="72"/>
      <c r="L288" s="19"/>
      <c r="M288" s="42"/>
      <c r="N288" s="12"/>
      <c r="P288" s="179"/>
      <c r="S288" s="22"/>
      <c r="W288" s="335"/>
    </row>
    <row r="289" spans="3:23" x14ac:dyDescent="0.4">
      <c r="C289" s="42"/>
      <c r="D289" s="72"/>
      <c r="L289" s="19"/>
      <c r="M289" s="42"/>
      <c r="N289" s="12"/>
      <c r="P289" s="179"/>
      <c r="S289" s="22"/>
      <c r="W289" s="335"/>
    </row>
    <row r="290" spans="3:23" x14ac:dyDescent="0.4">
      <c r="C290" s="42"/>
      <c r="D290" s="72"/>
      <c r="L290" s="19"/>
      <c r="M290" s="42"/>
      <c r="N290" s="12"/>
      <c r="P290" s="179"/>
      <c r="S290" s="22"/>
      <c r="W290" s="335"/>
    </row>
    <row r="291" spans="3:23" x14ac:dyDescent="0.4">
      <c r="C291" s="42"/>
      <c r="D291" s="72"/>
      <c r="L291" s="19"/>
      <c r="M291" s="42"/>
      <c r="N291" s="12"/>
      <c r="P291" s="179"/>
      <c r="S291" s="22"/>
      <c r="W291" s="335"/>
    </row>
    <row r="292" spans="3:23" x14ac:dyDescent="0.4">
      <c r="C292" s="42"/>
      <c r="D292" s="72"/>
      <c r="L292" s="19"/>
      <c r="M292" s="42"/>
      <c r="N292" s="12"/>
      <c r="P292" s="179"/>
      <c r="S292" s="22"/>
      <c r="W292" s="335"/>
    </row>
    <row r="293" spans="3:23" x14ac:dyDescent="0.4">
      <c r="C293" s="42"/>
      <c r="D293" s="72"/>
      <c r="L293" s="19"/>
      <c r="M293" s="42"/>
      <c r="N293" s="12"/>
      <c r="P293" s="179"/>
      <c r="S293" s="22"/>
      <c r="W293" s="335"/>
    </row>
    <row r="294" spans="3:23" x14ac:dyDescent="0.4">
      <c r="C294" s="42"/>
      <c r="D294" s="72"/>
      <c r="L294" s="19"/>
      <c r="M294" s="42"/>
      <c r="N294" s="12"/>
      <c r="P294" s="179"/>
      <c r="S294" s="22"/>
      <c r="W294" s="335"/>
    </row>
    <row r="295" spans="3:23" x14ac:dyDescent="0.4">
      <c r="C295" s="42"/>
      <c r="D295" s="72"/>
      <c r="L295" s="19"/>
      <c r="M295" s="42"/>
      <c r="N295" s="12"/>
      <c r="P295" s="179"/>
      <c r="S295" s="22"/>
      <c r="W295" s="335"/>
    </row>
    <row r="296" spans="3:23" x14ac:dyDescent="0.4">
      <c r="C296" s="42"/>
      <c r="D296" s="72"/>
      <c r="L296" s="19"/>
      <c r="M296" s="42"/>
      <c r="N296" s="12"/>
      <c r="P296" s="179"/>
      <c r="S296" s="22"/>
      <c r="W296" s="335"/>
    </row>
    <row r="297" spans="3:23" x14ac:dyDescent="0.4">
      <c r="C297" s="42"/>
      <c r="D297" s="72"/>
      <c r="L297" s="19"/>
      <c r="M297" s="42"/>
      <c r="N297" s="12"/>
      <c r="P297" s="179"/>
      <c r="S297" s="22"/>
      <c r="W297" s="335"/>
    </row>
    <row r="298" spans="3:23" x14ac:dyDescent="0.4">
      <c r="C298" s="42"/>
      <c r="D298" s="72"/>
      <c r="L298" s="19"/>
      <c r="M298" s="42"/>
      <c r="N298" s="12"/>
      <c r="P298" s="179"/>
      <c r="S298" s="22"/>
      <c r="W298" s="335"/>
    </row>
    <row r="299" spans="3:23" x14ac:dyDescent="0.4">
      <c r="C299" s="42"/>
      <c r="D299" s="72"/>
      <c r="L299" s="19"/>
      <c r="M299" s="42"/>
      <c r="N299" s="12"/>
      <c r="P299" s="179"/>
      <c r="S299" s="22"/>
      <c r="W299" s="335"/>
    </row>
    <row r="300" spans="3:23" x14ac:dyDescent="0.4">
      <c r="C300" s="42"/>
      <c r="D300" s="72"/>
      <c r="L300" s="19"/>
      <c r="M300" s="42"/>
      <c r="N300" s="12"/>
      <c r="P300" s="179"/>
      <c r="S300" s="22"/>
      <c r="W300" s="335"/>
    </row>
    <row r="301" spans="3:23" x14ac:dyDescent="0.4">
      <c r="C301" s="42"/>
      <c r="D301" s="72"/>
      <c r="L301" s="19"/>
      <c r="M301" s="42"/>
      <c r="N301" s="12"/>
      <c r="P301" s="179"/>
      <c r="S301" s="22"/>
      <c r="W301" s="335"/>
    </row>
    <row r="302" spans="3:23" x14ac:dyDescent="0.4">
      <c r="C302" s="42"/>
      <c r="D302" s="72"/>
      <c r="L302" s="19"/>
      <c r="M302" s="42"/>
      <c r="N302" s="12"/>
      <c r="P302" s="179"/>
      <c r="S302" s="22"/>
      <c r="W302" s="335"/>
    </row>
    <row r="303" spans="3:23" x14ac:dyDescent="0.4">
      <c r="C303" s="42"/>
      <c r="D303" s="72"/>
      <c r="L303" s="19"/>
      <c r="M303" s="42"/>
      <c r="N303" s="12"/>
      <c r="P303" s="179"/>
      <c r="S303" s="22"/>
      <c r="W303" s="335"/>
    </row>
    <row r="304" spans="3:23" x14ac:dyDescent="0.4">
      <c r="C304" s="42"/>
      <c r="D304" s="72"/>
      <c r="L304" s="19"/>
      <c r="M304" s="42"/>
      <c r="N304" s="12"/>
      <c r="P304" s="179"/>
      <c r="S304" s="22"/>
      <c r="W304" s="335"/>
    </row>
    <row r="305" spans="3:23" x14ac:dyDescent="0.4">
      <c r="C305" s="42"/>
      <c r="D305" s="72"/>
      <c r="L305" s="19"/>
      <c r="M305" s="42"/>
      <c r="N305" s="12"/>
      <c r="P305" s="179"/>
      <c r="S305" s="22"/>
      <c r="W305" s="335"/>
    </row>
    <row r="306" spans="3:23" x14ac:dyDescent="0.4">
      <c r="C306" s="42"/>
      <c r="D306" s="72"/>
      <c r="L306" s="19"/>
      <c r="M306" s="42"/>
      <c r="N306" s="12"/>
      <c r="P306" s="179"/>
      <c r="S306" s="22"/>
      <c r="W306" s="335"/>
    </row>
    <row r="307" spans="3:23" x14ac:dyDescent="0.4">
      <c r="C307" s="42"/>
      <c r="D307" s="72"/>
      <c r="L307" s="19"/>
      <c r="M307" s="42"/>
      <c r="N307" s="12"/>
      <c r="P307" s="179"/>
      <c r="S307" s="22"/>
      <c r="W307" s="335"/>
    </row>
    <row r="308" spans="3:23" x14ac:dyDescent="0.4">
      <c r="C308" s="42"/>
      <c r="D308" s="72"/>
      <c r="L308" s="19"/>
      <c r="M308" s="42"/>
      <c r="N308" s="12"/>
      <c r="P308" s="179"/>
      <c r="S308" s="22"/>
      <c r="W308" s="335"/>
    </row>
    <row r="309" spans="3:23" x14ac:dyDescent="0.4">
      <c r="C309" s="42"/>
      <c r="D309" s="72"/>
      <c r="L309" s="19"/>
      <c r="M309" s="42"/>
      <c r="N309" s="12"/>
      <c r="P309" s="179"/>
      <c r="S309" s="22"/>
      <c r="W309" s="335"/>
    </row>
    <row r="310" spans="3:23" x14ac:dyDescent="0.4">
      <c r="C310" s="42"/>
      <c r="D310" s="72"/>
      <c r="L310" s="19"/>
      <c r="M310" s="42"/>
      <c r="N310" s="12"/>
      <c r="P310" s="179"/>
      <c r="S310" s="22"/>
      <c r="W310" s="335"/>
    </row>
    <row r="311" spans="3:23" x14ac:dyDescent="0.4">
      <c r="C311" s="42"/>
      <c r="D311" s="72"/>
      <c r="L311" s="19"/>
      <c r="M311" s="42"/>
      <c r="N311" s="12"/>
      <c r="P311" s="179"/>
      <c r="S311" s="22"/>
      <c r="W311" s="335"/>
    </row>
    <row r="312" spans="3:23" x14ac:dyDescent="0.4">
      <c r="C312" s="42"/>
      <c r="D312" s="72"/>
      <c r="L312" s="19"/>
      <c r="M312" s="42"/>
      <c r="N312" s="12"/>
      <c r="P312" s="179"/>
      <c r="S312" s="22"/>
      <c r="W312" s="335"/>
    </row>
    <row r="313" spans="3:23" x14ac:dyDescent="0.4">
      <c r="C313" s="42"/>
      <c r="D313" s="72"/>
      <c r="L313" s="19"/>
      <c r="M313" s="42"/>
      <c r="N313" s="12"/>
      <c r="P313" s="179"/>
      <c r="S313" s="22"/>
      <c r="W313" s="335"/>
    </row>
    <row r="314" spans="3:23" x14ac:dyDescent="0.4">
      <c r="C314" s="42"/>
      <c r="D314" s="72"/>
      <c r="L314" s="19"/>
      <c r="M314" s="42"/>
      <c r="N314" s="12"/>
      <c r="P314" s="179"/>
      <c r="S314" s="22"/>
      <c r="W314" s="335"/>
    </row>
    <row r="315" spans="3:23" x14ac:dyDescent="0.4">
      <c r="C315" s="42"/>
      <c r="D315" s="72"/>
      <c r="L315" s="19"/>
      <c r="M315" s="42"/>
      <c r="N315" s="12"/>
      <c r="P315" s="179"/>
      <c r="S315" s="22"/>
      <c r="W315" s="335"/>
    </row>
    <row r="316" spans="3:23" x14ac:dyDescent="0.4">
      <c r="C316" s="42"/>
      <c r="D316" s="72"/>
      <c r="L316" s="19"/>
      <c r="M316" s="42"/>
      <c r="N316" s="12"/>
      <c r="P316" s="179"/>
      <c r="S316" s="22"/>
      <c r="W316" s="335"/>
    </row>
    <row r="317" spans="3:23" x14ac:dyDescent="0.4">
      <c r="C317" s="42"/>
      <c r="D317" s="72"/>
      <c r="L317" s="19"/>
      <c r="M317" s="42"/>
      <c r="N317" s="12"/>
      <c r="P317" s="179"/>
      <c r="S317" s="22"/>
      <c r="W317" s="335"/>
    </row>
    <row r="318" spans="3:23" x14ac:dyDescent="0.4">
      <c r="C318" s="42"/>
      <c r="D318" s="72"/>
      <c r="L318" s="19"/>
      <c r="M318" s="42"/>
      <c r="N318" s="12"/>
      <c r="P318" s="179"/>
      <c r="S318" s="22"/>
      <c r="W318" s="335"/>
    </row>
    <row r="319" spans="3:23" x14ac:dyDescent="0.4">
      <c r="C319" s="42"/>
      <c r="D319" s="72"/>
      <c r="L319" s="19"/>
      <c r="M319" s="42"/>
      <c r="N319" s="12"/>
      <c r="P319" s="179"/>
      <c r="S319" s="22"/>
      <c r="W319" s="335"/>
    </row>
    <row r="320" spans="3:23" x14ac:dyDescent="0.4">
      <c r="C320" s="42"/>
      <c r="D320" s="72"/>
      <c r="L320" s="19"/>
      <c r="M320" s="42"/>
      <c r="N320" s="12"/>
      <c r="P320" s="179"/>
      <c r="S320" s="22"/>
      <c r="W320" s="335"/>
    </row>
    <row r="321" spans="3:23" x14ac:dyDescent="0.4">
      <c r="C321" s="42"/>
      <c r="D321" s="72"/>
      <c r="L321" s="19"/>
      <c r="M321" s="42"/>
      <c r="N321" s="12"/>
      <c r="P321" s="179"/>
      <c r="S321" s="22"/>
      <c r="W321" s="335"/>
    </row>
    <row r="322" spans="3:23" x14ac:dyDescent="0.4">
      <c r="C322" s="42"/>
      <c r="D322" s="72"/>
      <c r="L322" s="19"/>
      <c r="M322" s="42"/>
      <c r="N322" s="12"/>
      <c r="P322" s="179"/>
      <c r="S322" s="22"/>
      <c r="W322" s="335"/>
    </row>
    <row r="323" spans="3:23" x14ac:dyDescent="0.4">
      <c r="C323" s="42"/>
      <c r="D323" s="72"/>
      <c r="L323" s="19"/>
      <c r="M323" s="42"/>
      <c r="N323" s="12"/>
      <c r="P323" s="179"/>
      <c r="S323" s="22"/>
      <c r="W323" s="335"/>
    </row>
    <row r="324" spans="3:23" x14ac:dyDescent="0.4">
      <c r="C324" s="42"/>
      <c r="D324" s="72"/>
      <c r="L324" s="19"/>
      <c r="M324" s="42"/>
      <c r="N324" s="12"/>
      <c r="P324" s="179"/>
      <c r="S324" s="22"/>
      <c r="W324" s="335"/>
    </row>
    <row r="325" spans="3:23" x14ac:dyDescent="0.4">
      <c r="C325" s="42"/>
      <c r="D325" s="72"/>
      <c r="L325" s="19"/>
      <c r="M325" s="42"/>
      <c r="N325" s="12"/>
      <c r="P325" s="179"/>
      <c r="S325" s="22"/>
      <c r="W325" s="335"/>
    </row>
    <row r="326" spans="3:23" x14ac:dyDescent="0.4">
      <c r="C326" s="42"/>
      <c r="D326" s="72"/>
      <c r="L326" s="19"/>
      <c r="M326" s="42"/>
      <c r="N326" s="12"/>
      <c r="P326" s="179"/>
      <c r="S326" s="22"/>
      <c r="W326" s="335"/>
    </row>
    <row r="327" spans="3:23" x14ac:dyDescent="0.4">
      <c r="C327" s="42"/>
      <c r="D327" s="72"/>
      <c r="L327" s="19"/>
      <c r="M327" s="42"/>
      <c r="N327" s="12"/>
      <c r="P327" s="179"/>
      <c r="S327" s="22"/>
      <c r="W327" s="335"/>
    </row>
    <row r="328" spans="3:23" x14ac:dyDescent="0.4">
      <c r="C328" s="42"/>
      <c r="D328" s="72"/>
      <c r="L328" s="19"/>
      <c r="M328" s="42"/>
      <c r="N328" s="12"/>
      <c r="P328" s="179"/>
      <c r="S328" s="22"/>
      <c r="W328" s="335"/>
    </row>
    <row r="329" spans="3:23" x14ac:dyDescent="0.4">
      <c r="C329" s="42"/>
      <c r="D329" s="72"/>
      <c r="L329" s="19"/>
      <c r="M329" s="42"/>
      <c r="N329" s="12"/>
      <c r="P329" s="179"/>
      <c r="S329" s="22"/>
      <c r="W329" s="335"/>
    </row>
    <row r="330" spans="3:23" x14ac:dyDescent="0.4">
      <c r="C330" s="42"/>
      <c r="D330" s="72"/>
      <c r="L330" s="19"/>
      <c r="M330" s="42"/>
      <c r="N330" s="12"/>
      <c r="P330" s="179"/>
      <c r="S330" s="22"/>
      <c r="W330" s="335"/>
    </row>
    <row r="331" spans="3:23" x14ac:dyDescent="0.4">
      <c r="C331" s="42"/>
      <c r="D331" s="72"/>
      <c r="L331" s="19"/>
      <c r="M331" s="42"/>
      <c r="N331" s="12"/>
      <c r="P331" s="179"/>
      <c r="S331" s="22"/>
      <c r="W331" s="335"/>
    </row>
    <row r="332" spans="3:23" x14ac:dyDescent="0.4">
      <c r="C332" s="42"/>
      <c r="D332" s="72"/>
      <c r="L332" s="19"/>
      <c r="M332" s="42"/>
      <c r="N332" s="12"/>
      <c r="P332" s="179"/>
      <c r="S332" s="22"/>
      <c r="W332" s="335"/>
    </row>
    <row r="333" spans="3:23" x14ac:dyDescent="0.4">
      <c r="C333" s="42"/>
      <c r="D333" s="72"/>
      <c r="L333" s="19"/>
      <c r="M333" s="42"/>
      <c r="N333" s="12"/>
      <c r="P333" s="179"/>
      <c r="S333" s="22"/>
      <c r="W333" s="335"/>
    </row>
    <row r="334" spans="3:23" x14ac:dyDescent="0.4">
      <c r="C334" s="42"/>
      <c r="D334" s="72"/>
      <c r="L334" s="19"/>
      <c r="M334" s="42"/>
      <c r="N334" s="12"/>
      <c r="P334" s="179"/>
      <c r="S334" s="22"/>
      <c r="W334" s="335"/>
    </row>
    <row r="335" spans="3:23" x14ac:dyDescent="0.4">
      <c r="C335" s="42"/>
      <c r="D335" s="72"/>
      <c r="L335" s="19"/>
      <c r="M335" s="42"/>
      <c r="N335" s="12"/>
      <c r="P335" s="179"/>
      <c r="S335" s="22"/>
      <c r="W335" s="335"/>
    </row>
    <row r="336" spans="3:23" x14ac:dyDescent="0.4">
      <c r="C336" s="42"/>
      <c r="D336" s="72"/>
      <c r="L336" s="19"/>
      <c r="M336" s="42"/>
      <c r="N336" s="12"/>
      <c r="P336" s="179"/>
      <c r="S336" s="22"/>
      <c r="W336" s="335"/>
    </row>
    <row r="337" spans="3:23" x14ac:dyDescent="0.4">
      <c r="C337" s="42"/>
      <c r="D337" s="72"/>
      <c r="L337" s="19"/>
      <c r="M337" s="42"/>
      <c r="N337" s="12"/>
      <c r="P337" s="179"/>
      <c r="S337" s="22"/>
      <c r="W337" s="335"/>
    </row>
    <row r="338" spans="3:23" x14ac:dyDescent="0.4">
      <c r="C338" s="42"/>
      <c r="D338" s="72"/>
      <c r="L338" s="19"/>
      <c r="M338" s="42"/>
      <c r="N338" s="12"/>
      <c r="P338" s="179"/>
      <c r="S338" s="22"/>
      <c r="W338" s="335"/>
    </row>
    <row r="339" spans="3:23" x14ac:dyDescent="0.4">
      <c r="C339" s="42"/>
      <c r="D339" s="72"/>
      <c r="L339" s="19"/>
      <c r="M339" s="42"/>
      <c r="N339" s="12"/>
      <c r="P339" s="179"/>
      <c r="S339" s="22"/>
      <c r="W339" s="335"/>
    </row>
    <row r="340" spans="3:23" x14ac:dyDescent="0.4">
      <c r="C340" s="42"/>
      <c r="D340" s="72"/>
      <c r="L340" s="19"/>
      <c r="M340" s="42"/>
      <c r="N340" s="12"/>
      <c r="P340" s="179"/>
      <c r="S340" s="22"/>
      <c r="W340" s="335"/>
    </row>
    <row r="341" spans="3:23" x14ac:dyDescent="0.4">
      <c r="C341" s="42"/>
      <c r="D341" s="72"/>
      <c r="L341" s="19"/>
      <c r="M341" s="42"/>
      <c r="N341" s="12"/>
      <c r="P341" s="179"/>
      <c r="S341" s="22"/>
      <c r="W341" s="335"/>
    </row>
    <row r="342" spans="3:23" x14ac:dyDescent="0.4">
      <c r="C342" s="42"/>
      <c r="D342" s="72"/>
      <c r="L342" s="19"/>
      <c r="M342" s="42"/>
      <c r="N342" s="12"/>
      <c r="P342" s="179"/>
      <c r="S342" s="22"/>
      <c r="W342" s="335"/>
    </row>
    <row r="343" spans="3:23" x14ac:dyDescent="0.4">
      <c r="C343" s="42"/>
      <c r="D343" s="72"/>
      <c r="L343" s="19"/>
      <c r="M343" s="42"/>
      <c r="N343" s="12"/>
      <c r="P343" s="179"/>
      <c r="S343" s="22"/>
      <c r="W343" s="335"/>
    </row>
    <row r="344" spans="3:23" x14ac:dyDescent="0.4">
      <c r="C344" s="42"/>
      <c r="D344" s="72"/>
      <c r="L344" s="19"/>
      <c r="M344" s="42"/>
      <c r="N344" s="12"/>
      <c r="P344" s="179"/>
      <c r="S344" s="22"/>
      <c r="W344" s="335"/>
    </row>
    <row r="345" spans="3:23" x14ac:dyDescent="0.4">
      <c r="C345" s="42"/>
      <c r="D345" s="72"/>
      <c r="L345" s="19"/>
      <c r="M345" s="42"/>
      <c r="N345" s="12"/>
      <c r="P345" s="179"/>
      <c r="S345" s="22"/>
      <c r="W345" s="335"/>
    </row>
    <row r="346" spans="3:23" x14ac:dyDescent="0.4">
      <c r="C346" s="42"/>
      <c r="D346" s="72"/>
      <c r="L346" s="19"/>
      <c r="M346" s="42"/>
      <c r="N346" s="12"/>
      <c r="P346" s="179"/>
      <c r="S346" s="22"/>
      <c r="W346" s="335"/>
    </row>
    <row r="347" spans="3:23" x14ac:dyDescent="0.4">
      <c r="C347" s="42"/>
      <c r="D347" s="72"/>
      <c r="L347" s="19"/>
      <c r="M347" s="42"/>
      <c r="N347" s="12"/>
      <c r="P347" s="179"/>
      <c r="S347" s="22"/>
      <c r="W347" s="335"/>
    </row>
    <row r="348" spans="3:23" x14ac:dyDescent="0.4">
      <c r="C348" s="42"/>
      <c r="D348" s="72"/>
      <c r="L348" s="19"/>
      <c r="M348" s="42"/>
      <c r="N348" s="12"/>
      <c r="P348" s="179"/>
      <c r="S348" s="22"/>
      <c r="W348" s="335"/>
    </row>
    <row r="349" spans="3:23" x14ac:dyDescent="0.4">
      <c r="C349" s="42"/>
      <c r="D349" s="72"/>
      <c r="L349" s="19"/>
      <c r="M349" s="42"/>
      <c r="N349" s="12"/>
      <c r="P349" s="179"/>
      <c r="S349" s="22"/>
      <c r="W349" s="335"/>
    </row>
    <row r="350" spans="3:23" x14ac:dyDescent="0.4">
      <c r="C350" s="42"/>
      <c r="D350" s="72"/>
      <c r="L350" s="19"/>
      <c r="M350" s="42"/>
      <c r="N350" s="12"/>
      <c r="P350" s="179"/>
      <c r="S350" s="22"/>
      <c r="W350" s="335"/>
    </row>
    <row r="351" spans="3:23" x14ac:dyDescent="0.4">
      <c r="C351" s="42"/>
      <c r="D351" s="72"/>
      <c r="L351" s="19"/>
      <c r="M351" s="42"/>
      <c r="N351" s="12"/>
      <c r="P351" s="179"/>
      <c r="S351" s="22"/>
      <c r="W351" s="335"/>
    </row>
    <row r="352" spans="3:23" x14ac:dyDescent="0.4">
      <c r="C352" s="42"/>
      <c r="D352" s="72"/>
      <c r="L352" s="19"/>
      <c r="M352" s="42"/>
      <c r="N352" s="12"/>
      <c r="P352" s="179"/>
      <c r="S352" s="22"/>
      <c r="W352" s="335"/>
    </row>
    <row r="353" spans="3:23" x14ac:dyDescent="0.4">
      <c r="C353" s="42"/>
      <c r="D353" s="72"/>
      <c r="L353" s="19"/>
      <c r="M353" s="42"/>
      <c r="N353" s="12"/>
      <c r="P353" s="179"/>
      <c r="S353" s="22"/>
      <c r="W353" s="335"/>
    </row>
    <row r="354" spans="3:23" x14ac:dyDescent="0.4">
      <c r="C354" s="42"/>
      <c r="D354" s="72"/>
      <c r="L354" s="19"/>
      <c r="M354" s="42"/>
      <c r="N354" s="12"/>
      <c r="P354" s="179"/>
      <c r="S354" s="22"/>
      <c r="W354" s="335"/>
    </row>
    <row r="355" spans="3:23" x14ac:dyDescent="0.4">
      <c r="C355" s="42"/>
      <c r="D355" s="72"/>
      <c r="L355" s="19"/>
      <c r="M355" s="42"/>
      <c r="N355" s="12"/>
      <c r="P355" s="179"/>
      <c r="S355" s="22"/>
      <c r="W355" s="335"/>
    </row>
    <row r="356" spans="3:23" x14ac:dyDescent="0.4">
      <c r="C356" s="42"/>
      <c r="D356" s="72"/>
      <c r="L356" s="19"/>
      <c r="M356" s="42"/>
      <c r="N356" s="12"/>
      <c r="P356" s="179"/>
      <c r="S356" s="22"/>
      <c r="W356" s="335"/>
    </row>
    <row r="357" spans="3:23" x14ac:dyDescent="0.4">
      <c r="C357" s="42"/>
      <c r="D357" s="72"/>
      <c r="L357" s="19"/>
      <c r="M357" s="42"/>
      <c r="N357" s="12"/>
      <c r="P357" s="179"/>
      <c r="S357" s="22"/>
      <c r="W357" s="335"/>
    </row>
    <row r="358" spans="3:23" x14ac:dyDescent="0.4">
      <c r="C358" s="42"/>
      <c r="D358" s="72"/>
      <c r="L358" s="19"/>
      <c r="M358" s="42"/>
      <c r="N358" s="12"/>
      <c r="P358" s="179"/>
      <c r="S358" s="22"/>
      <c r="W358" s="335"/>
    </row>
    <row r="359" spans="3:23" x14ac:dyDescent="0.4">
      <c r="C359" s="42"/>
      <c r="D359" s="72"/>
      <c r="L359" s="19"/>
      <c r="M359" s="42"/>
      <c r="N359" s="12"/>
      <c r="P359" s="179"/>
      <c r="S359" s="22"/>
      <c r="W359" s="335"/>
    </row>
    <row r="360" spans="3:23" x14ac:dyDescent="0.4">
      <c r="C360" s="42"/>
      <c r="D360" s="72"/>
      <c r="L360" s="19"/>
      <c r="M360" s="42"/>
      <c r="N360" s="12"/>
      <c r="P360" s="179"/>
      <c r="S360" s="22"/>
      <c r="W360" s="335"/>
    </row>
    <row r="361" spans="3:23" x14ac:dyDescent="0.4">
      <c r="C361" s="42"/>
      <c r="D361" s="72"/>
      <c r="L361" s="19"/>
      <c r="M361" s="42"/>
      <c r="N361" s="12"/>
      <c r="P361" s="179"/>
      <c r="S361" s="22"/>
      <c r="W361" s="335"/>
    </row>
    <row r="362" spans="3:23" x14ac:dyDescent="0.4">
      <c r="C362" s="42"/>
      <c r="D362" s="72"/>
      <c r="L362" s="19"/>
      <c r="M362" s="42"/>
      <c r="N362" s="12"/>
      <c r="P362" s="179"/>
      <c r="S362" s="22"/>
      <c r="W362" s="335"/>
    </row>
    <row r="363" spans="3:23" x14ac:dyDescent="0.4">
      <c r="C363" s="42"/>
      <c r="D363" s="72"/>
      <c r="L363" s="19"/>
      <c r="M363" s="42"/>
      <c r="N363" s="12"/>
      <c r="P363" s="179"/>
      <c r="S363" s="22"/>
      <c r="W363" s="335"/>
    </row>
    <row r="364" spans="3:23" x14ac:dyDescent="0.4">
      <c r="C364" s="42"/>
      <c r="D364" s="72"/>
      <c r="L364" s="19"/>
      <c r="M364" s="42"/>
      <c r="N364" s="12"/>
      <c r="P364" s="179"/>
      <c r="S364" s="22"/>
      <c r="W364" s="335"/>
    </row>
    <row r="365" spans="3:23" x14ac:dyDescent="0.4">
      <c r="C365" s="42"/>
      <c r="D365" s="72"/>
      <c r="L365" s="19"/>
      <c r="M365" s="42"/>
      <c r="N365" s="12"/>
      <c r="P365" s="179"/>
      <c r="S365" s="22"/>
      <c r="W365" s="335"/>
    </row>
    <row r="366" spans="3:23" x14ac:dyDescent="0.4">
      <c r="C366" s="42"/>
      <c r="D366" s="72"/>
      <c r="L366" s="19"/>
      <c r="M366" s="42"/>
      <c r="N366" s="12"/>
      <c r="P366" s="179"/>
      <c r="S366" s="22"/>
      <c r="W366" s="335"/>
    </row>
    <row r="367" spans="3:23" x14ac:dyDescent="0.4">
      <c r="C367" s="42"/>
      <c r="D367" s="72"/>
      <c r="L367" s="19"/>
      <c r="M367" s="42"/>
      <c r="N367" s="12"/>
      <c r="P367" s="179"/>
      <c r="S367" s="22"/>
      <c r="W367" s="335"/>
    </row>
    <row r="368" spans="3:23" x14ac:dyDescent="0.4">
      <c r="C368" s="42"/>
      <c r="D368" s="72"/>
      <c r="L368" s="19"/>
      <c r="M368" s="42"/>
      <c r="N368" s="12"/>
      <c r="P368" s="179"/>
      <c r="S368" s="22"/>
      <c r="W368" s="335"/>
    </row>
    <row r="369" spans="3:23" x14ac:dyDescent="0.4">
      <c r="C369" s="42"/>
      <c r="D369" s="72"/>
      <c r="L369" s="19"/>
      <c r="M369" s="42"/>
      <c r="N369" s="12"/>
      <c r="P369" s="179"/>
      <c r="S369" s="22"/>
      <c r="W369" s="335"/>
    </row>
    <row r="370" spans="3:23" x14ac:dyDescent="0.4">
      <c r="C370" s="42"/>
      <c r="D370" s="72"/>
      <c r="L370" s="19"/>
      <c r="M370" s="42"/>
      <c r="N370" s="12"/>
      <c r="P370" s="179"/>
      <c r="S370" s="22"/>
      <c r="W370" s="335"/>
    </row>
    <row r="371" spans="3:23" x14ac:dyDescent="0.4">
      <c r="C371" s="42"/>
      <c r="D371" s="72"/>
      <c r="L371" s="19"/>
      <c r="M371" s="42"/>
      <c r="N371" s="12"/>
      <c r="P371" s="179"/>
      <c r="S371" s="22"/>
      <c r="W371" s="335"/>
    </row>
    <row r="372" spans="3:23" x14ac:dyDescent="0.4">
      <c r="C372" s="42"/>
      <c r="D372" s="72"/>
      <c r="L372" s="19"/>
      <c r="M372" s="42"/>
      <c r="N372" s="12"/>
      <c r="P372" s="179"/>
      <c r="S372" s="22"/>
      <c r="W372" s="335"/>
    </row>
    <row r="373" spans="3:23" x14ac:dyDescent="0.4">
      <c r="C373" s="42"/>
      <c r="D373" s="72"/>
      <c r="L373" s="19"/>
      <c r="M373" s="42"/>
      <c r="N373" s="12"/>
      <c r="P373" s="179"/>
      <c r="S373" s="22"/>
      <c r="W373" s="335"/>
    </row>
    <row r="374" spans="3:23" x14ac:dyDescent="0.4">
      <c r="C374" s="42"/>
      <c r="D374" s="72"/>
      <c r="L374" s="19"/>
      <c r="M374" s="42"/>
      <c r="N374" s="12"/>
      <c r="P374" s="179"/>
      <c r="S374" s="22"/>
      <c r="W374" s="335"/>
    </row>
    <row r="375" spans="3:23" x14ac:dyDescent="0.4">
      <c r="C375" s="42"/>
      <c r="D375" s="72"/>
      <c r="L375" s="19"/>
      <c r="M375" s="42"/>
      <c r="N375" s="12"/>
      <c r="P375" s="179"/>
      <c r="S375" s="22"/>
      <c r="W375" s="335"/>
    </row>
    <row r="376" spans="3:23" x14ac:dyDescent="0.4">
      <c r="C376" s="42"/>
      <c r="D376" s="72"/>
      <c r="L376" s="19"/>
      <c r="M376" s="42"/>
      <c r="N376" s="12"/>
      <c r="P376" s="179"/>
      <c r="S376" s="22"/>
      <c r="W376" s="335"/>
    </row>
    <row r="377" spans="3:23" x14ac:dyDescent="0.4">
      <c r="C377" s="42"/>
      <c r="D377" s="72"/>
      <c r="L377" s="19"/>
      <c r="M377" s="42"/>
      <c r="N377" s="12"/>
      <c r="P377" s="179"/>
      <c r="S377" s="22"/>
      <c r="W377" s="335"/>
    </row>
    <row r="378" spans="3:23" x14ac:dyDescent="0.4">
      <c r="C378" s="42"/>
      <c r="D378" s="72"/>
      <c r="L378" s="19"/>
      <c r="M378" s="42"/>
      <c r="N378" s="12"/>
      <c r="P378" s="179"/>
      <c r="S378" s="22"/>
      <c r="W378" s="335"/>
    </row>
    <row r="379" spans="3:23" x14ac:dyDescent="0.4">
      <c r="C379" s="42"/>
      <c r="D379" s="72"/>
      <c r="L379" s="19"/>
      <c r="M379" s="42"/>
      <c r="N379" s="12"/>
      <c r="P379" s="179"/>
      <c r="S379" s="22"/>
      <c r="W379" s="335"/>
    </row>
    <row r="380" spans="3:23" x14ac:dyDescent="0.4">
      <c r="C380" s="42"/>
      <c r="D380" s="72"/>
      <c r="L380" s="19"/>
      <c r="M380" s="42"/>
      <c r="N380" s="12"/>
      <c r="P380" s="179"/>
      <c r="S380" s="22"/>
      <c r="W380" s="335"/>
    </row>
    <row r="381" spans="3:23" x14ac:dyDescent="0.4">
      <c r="C381" s="42"/>
      <c r="D381" s="72"/>
      <c r="L381" s="19"/>
      <c r="M381" s="42"/>
      <c r="N381" s="12"/>
      <c r="P381" s="179"/>
      <c r="S381" s="22"/>
      <c r="W381" s="335"/>
    </row>
    <row r="382" spans="3:23" x14ac:dyDescent="0.4">
      <c r="C382" s="42"/>
      <c r="D382" s="72"/>
      <c r="L382" s="19"/>
      <c r="M382" s="42"/>
      <c r="N382" s="12"/>
      <c r="P382" s="179"/>
      <c r="S382" s="22"/>
      <c r="W382" s="335"/>
    </row>
    <row r="383" spans="3:23" x14ac:dyDescent="0.4">
      <c r="C383" s="42"/>
      <c r="D383" s="72"/>
      <c r="L383" s="19"/>
      <c r="M383" s="42"/>
      <c r="N383" s="12"/>
      <c r="P383" s="179"/>
      <c r="S383" s="22"/>
      <c r="W383" s="335"/>
    </row>
    <row r="384" spans="3:23" x14ac:dyDescent="0.4">
      <c r="C384" s="42"/>
      <c r="D384" s="72"/>
      <c r="L384" s="19"/>
      <c r="M384" s="42"/>
      <c r="N384" s="12"/>
      <c r="P384" s="179"/>
      <c r="S384" s="22"/>
      <c r="W384" s="335"/>
    </row>
    <row r="385" spans="3:23" x14ac:dyDescent="0.4">
      <c r="C385" s="42"/>
      <c r="D385" s="72"/>
      <c r="L385" s="19"/>
      <c r="M385" s="42"/>
      <c r="N385" s="12"/>
      <c r="P385" s="179"/>
      <c r="S385" s="22"/>
      <c r="W385" s="335"/>
    </row>
    <row r="386" spans="3:23" x14ac:dyDescent="0.4">
      <c r="C386" s="42"/>
      <c r="D386" s="72"/>
      <c r="L386" s="19"/>
      <c r="M386" s="42"/>
      <c r="N386" s="12"/>
      <c r="P386" s="179"/>
      <c r="S386" s="22"/>
      <c r="W386" s="335"/>
    </row>
    <row r="387" spans="3:23" x14ac:dyDescent="0.4">
      <c r="C387" s="42"/>
      <c r="D387" s="72"/>
      <c r="L387" s="19"/>
      <c r="M387" s="42"/>
      <c r="N387" s="12"/>
      <c r="P387" s="179"/>
      <c r="S387" s="22"/>
      <c r="W387" s="335"/>
    </row>
    <row r="388" spans="3:23" x14ac:dyDescent="0.4">
      <c r="C388" s="42"/>
      <c r="D388" s="72"/>
      <c r="L388" s="19"/>
      <c r="M388" s="42"/>
      <c r="N388" s="12"/>
      <c r="P388" s="179"/>
      <c r="S388" s="22"/>
      <c r="W388" s="335"/>
    </row>
    <row r="389" spans="3:23" x14ac:dyDescent="0.4">
      <c r="C389" s="42"/>
      <c r="D389" s="72"/>
      <c r="L389" s="19"/>
      <c r="M389" s="42"/>
      <c r="N389" s="12"/>
      <c r="P389" s="179"/>
      <c r="S389" s="22"/>
      <c r="W389" s="335"/>
    </row>
    <row r="390" spans="3:23" x14ac:dyDescent="0.4">
      <c r="C390" s="42"/>
      <c r="D390" s="72"/>
      <c r="L390" s="19"/>
      <c r="M390" s="42"/>
      <c r="N390" s="12"/>
      <c r="P390" s="179"/>
      <c r="S390" s="22"/>
      <c r="W390" s="335"/>
    </row>
    <row r="391" spans="3:23" x14ac:dyDescent="0.4">
      <c r="C391" s="42"/>
      <c r="D391" s="72"/>
      <c r="L391" s="19"/>
      <c r="M391" s="42"/>
      <c r="N391" s="12"/>
      <c r="P391" s="179"/>
      <c r="S391" s="22"/>
      <c r="W391" s="335"/>
    </row>
    <row r="392" spans="3:23" x14ac:dyDescent="0.4">
      <c r="C392" s="42"/>
      <c r="D392" s="72"/>
      <c r="L392" s="19"/>
      <c r="M392" s="42"/>
      <c r="N392" s="12"/>
      <c r="P392" s="179"/>
      <c r="S392" s="22"/>
      <c r="W392" s="335"/>
    </row>
    <row r="393" spans="3:23" x14ac:dyDescent="0.4">
      <c r="C393" s="42"/>
      <c r="D393" s="72"/>
      <c r="L393" s="19"/>
      <c r="M393" s="42"/>
      <c r="N393" s="12"/>
      <c r="P393" s="179"/>
      <c r="S393" s="22"/>
      <c r="W393" s="335"/>
    </row>
    <row r="394" spans="3:23" x14ac:dyDescent="0.4">
      <c r="C394" s="50"/>
      <c r="L394" s="19"/>
      <c r="M394" s="42"/>
      <c r="N394" s="12"/>
      <c r="P394" s="179"/>
      <c r="S394" s="22"/>
      <c r="W394" s="335"/>
    </row>
    <row r="395" spans="3:23" x14ac:dyDescent="0.4">
      <c r="C395" s="50"/>
      <c r="L395" s="19"/>
      <c r="M395" s="42"/>
      <c r="N395" s="12"/>
      <c r="P395" s="179"/>
      <c r="S395" s="22"/>
      <c r="W395" s="335"/>
    </row>
    <row r="396" spans="3:23" x14ac:dyDescent="0.4">
      <c r="C396" s="50"/>
      <c r="L396" s="19"/>
      <c r="M396" s="42"/>
      <c r="N396" s="12"/>
      <c r="P396" s="179"/>
      <c r="S396" s="22"/>
      <c r="W396" s="335"/>
    </row>
    <row r="397" spans="3:23" x14ac:dyDescent="0.4">
      <c r="C397" s="50"/>
      <c r="L397" s="19"/>
      <c r="P397" s="179"/>
      <c r="S397" s="22"/>
    </row>
    <row r="398" spans="3:23" x14ac:dyDescent="0.4">
      <c r="C398" s="50"/>
      <c r="L398" s="19"/>
      <c r="P398" s="179"/>
      <c r="S398" s="22"/>
    </row>
    <row r="399" spans="3:23" x14ac:dyDescent="0.4">
      <c r="C399" s="50"/>
      <c r="L399" s="19"/>
      <c r="P399" s="179"/>
      <c r="S399" s="22"/>
    </row>
    <row r="400" spans="3:23" x14ac:dyDescent="0.4">
      <c r="C400" s="50"/>
      <c r="L400" s="19"/>
      <c r="P400" s="179"/>
      <c r="S400" s="22"/>
    </row>
    <row r="401" spans="3:19" x14ac:dyDescent="0.4">
      <c r="C401" s="50"/>
      <c r="L401" s="19"/>
      <c r="P401" s="179"/>
      <c r="S401" s="22"/>
    </row>
    <row r="402" spans="3:19" x14ac:dyDescent="0.4">
      <c r="C402" s="50"/>
      <c r="L402" s="19"/>
      <c r="P402" s="179"/>
      <c r="S402" s="22"/>
    </row>
    <row r="403" spans="3:19" x14ac:dyDescent="0.4">
      <c r="C403" s="50"/>
      <c r="L403" s="19"/>
      <c r="P403" s="179"/>
      <c r="S403" s="22"/>
    </row>
    <row r="404" spans="3:19" x14ac:dyDescent="0.4">
      <c r="C404" s="50"/>
      <c r="L404" s="19"/>
      <c r="P404" s="179"/>
      <c r="S404" s="22"/>
    </row>
    <row r="405" spans="3:19" x14ac:dyDescent="0.4">
      <c r="C405" s="50"/>
      <c r="L405" s="19"/>
      <c r="P405" s="179"/>
      <c r="S405" s="22"/>
    </row>
    <row r="406" spans="3:19" x14ac:dyDescent="0.4">
      <c r="C406" s="50"/>
      <c r="L406" s="19"/>
      <c r="P406" s="179"/>
      <c r="S406" s="22"/>
    </row>
    <row r="407" spans="3:19" x14ac:dyDescent="0.4">
      <c r="C407" s="50"/>
      <c r="L407" s="19"/>
      <c r="P407" s="179"/>
      <c r="S407" s="22"/>
    </row>
    <row r="408" spans="3:19" x14ac:dyDescent="0.4">
      <c r="C408" s="50"/>
      <c r="L408" s="19"/>
      <c r="P408" s="179"/>
      <c r="S408" s="22"/>
    </row>
    <row r="409" spans="3:19" x14ac:dyDescent="0.4">
      <c r="C409" s="50"/>
      <c r="L409" s="19"/>
      <c r="P409" s="179"/>
      <c r="S409" s="22"/>
    </row>
    <row r="410" spans="3:19" x14ac:dyDescent="0.4">
      <c r="C410" s="50"/>
      <c r="L410" s="19"/>
      <c r="P410" s="179"/>
      <c r="S410" s="22"/>
    </row>
    <row r="411" spans="3:19" x14ac:dyDescent="0.4">
      <c r="C411" s="50"/>
      <c r="L411" s="19"/>
      <c r="P411" s="179"/>
      <c r="S411" s="22"/>
    </row>
    <row r="412" spans="3:19" x14ac:dyDescent="0.4">
      <c r="C412" s="50"/>
      <c r="L412" s="19"/>
      <c r="P412" s="179"/>
      <c r="S412" s="22"/>
    </row>
    <row r="413" spans="3:19" x14ac:dyDescent="0.4">
      <c r="C413" s="50"/>
      <c r="L413" s="19"/>
      <c r="P413" s="179"/>
      <c r="S413" s="22"/>
    </row>
    <row r="414" spans="3:19" x14ac:dyDescent="0.4">
      <c r="C414" s="50"/>
      <c r="L414" s="19"/>
      <c r="P414" s="179"/>
      <c r="S414" s="22"/>
    </row>
    <row r="415" spans="3:19" x14ac:dyDescent="0.4">
      <c r="C415" s="50"/>
      <c r="L415" s="19"/>
      <c r="P415" s="179"/>
      <c r="S415" s="22"/>
    </row>
    <row r="416" spans="3:19" x14ac:dyDescent="0.4">
      <c r="C416" s="50"/>
      <c r="L416" s="19"/>
      <c r="P416" s="179"/>
      <c r="S416" s="22"/>
    </row>
    <row r="417" spans="3:19" x14ac:dyDescent="0.4">
      <c r="C417" s="50"/>
      <c r="L417" s="19"/>
      <c r="P417" s="179"/>
      <c r="S417" s="22"/>
    </row>
    <row r="418" spans="3:19" x14ac:dyDescent="0.4">
      <c r="C418" s="50"/>
      <c r="L418" s="19"/>
      <c r="P418" s="179"/>
      <c r="S418" s="22"/>
    </row>
    <row r="419" spans="3:19" x14ac:dyDescent="0.4">
      <c r="C419" s="50"/>
      <c r="L419" s="19"/>
      <c r="P419" s="179"/>
      <c r="S419" s="22"/>
    </row>
    <row r="420" spans="3:19" x14ac:dyDescent="0.4">
      <c r="C420" s="50"/>
      <c r="L420" s="19"/>
      <c r="P420" s="179"/>
      <c r="S420" s="22"/>
    </row>
    <row r="421" spans="3:19" x14ac:dyDescent="0.4">
      <c r="C421" s="50"/>
      <c r="L421" s="19"/>
      <c r="P421" s="179"/>
      <c r="S421" s="22"/>
    </row>
    <row r="422" spans="3:19" x14ac:dyDescent="0.4">
      <c r="C422" s="50"/>
      <c r="L422" s="19"/>
      <c r="P422" s="179"/>
      <c r="S422" s="22"/>
    </row>
    <row r="423" spans="3:19" x14ac:dyDescent="0.4">
      <c r="C423" s="50"/>
      <c r="L423" s="19"/>
      <c r="P423" s="179"/>
      <c r="S423" s="22"/>
    </row>
    <row r="424" spans="3:19" x14ac:dyDescent="0.4">
      <c r="C424" s="50"/>
      <c r="L424" s="19"/>
      <c r="P424" s="179"/>
      <c r="S424" s="22"/>
    </row>
    <row r="425" spans="3:19" x14ac:dyDescent="0.4">
      <c r="C425" s="50"/>
      <c r="L425" s="19"/>
      <c r="P425" s="179"/>
      <c r="S425" s="22"/>
    </row>
    <row r="426" spans="3:19" x14ac:dyDescent="0.4">
      <c r="C426" s="50"/>
      <c r="L426" s="19"/>
      <c r="P426" s="179"/>
      <c r="S426" s="22"/>
    </row>
    <row r="427" spans="3:19" x14ac:dyDescent="0.4">
      <c r="C427" s="50"/>
      <c r="L427" s="19"/>
      <c r="P427" s="179"/>
      <c r="S427" s="22"/>
    </row>
    <row r="428" spans="3:19" x14ac:dyDescent="0.4">
      <c r="C428" s="50"/>
      <c r="L428" s="19"/>
      <c r="P428" s="179"/>
      <c r="S428" s="22"/>
    </row>
    <row r="429" spans="3:19" x14ac:dyDescent="0.4">
      <c r="C429" s="50"/>
      <c r="L429" s="19"/>
      <c r="P429" s="179"/>
      <c r="S429" s="22"/>
    </row>
    <row r="430" spans="3:19" x14ac:dyDescent="0.4">
      <c r="C430" s="50"/>
      <c r="L430" s="19"/>
      <c r="P430" s="179"/>
      <c r="S430" s="22"/>
    </row>
    <row r="431" spans="3:19" x14ac:dyDescent="0.4">
      <c r="C431" s="50"/>
      <c r="L431" s="19"/>
      <c r="P431" s="179"/>
      <c r="S431" s="22"/>
    </row>
    <row r="432" spans="3:19" x14ac:dyDescent="0.4">
      <c r="C432" s="50"/>
      <c r="L432" s="19"/>
      <c r="P432" s="179"/>
      <c r="S432" s="22"/>
    </row>
    <row r="433" spans="3:19" x14ac:dyDescent="0.4">
      <c r="C433" s="50"/>
      <c r="L433" s="19"/>
      <c r="P433" s="179"/>
      <c r="S433" s="22"/>
    </row>
    <row r="434" spans="3:19" x14ac:dyDescent="0.4">
      <c r="C434" s="50"/>
      <c r="L434" s="19"/>
      <c r="P434" s="179"/>
      <c r="S434" s="22"/>
    </row>
    <row r="435" spans="3:19" x14ac:dyDescent="0.4">
      <c r="C435" s="50"/>
      <c r="L435" s="19"/>
      <c r="P435" s="179"/>
      <c r="S435" s="22"/>
    </row>
    <row r="436" spans="3:19" x14ac:dyDescent="0.4">
      <c r="C436" s="50"/>
      <c r="L436" s="19"/>
      <c r="P436" s="179"/>
      <c r="S436" s="22"/>
    </row>
    <row r="437" spans="3:19" x14ac:dyDescent="0.4">
      <c r="C437" s="50"/>
      <c r="L437" s="19"/>
      <c r="P437" s="179"/>
      <c r="S437" s="22"/>
    </row>
    <row r="438" spans="3:19" x14ac:dyDescent="0.4">
      <c r="C438" s="50"/>
      <c r="L438" s="19"/>
      <c r="P438" s="179"/>
      <c r="S438" s="22"/>
    </row>
    <row r="439" spans="3:19" x14ac:dyDescent="0.4">
      <c r="C439" s="50"/>
      <c r="L439" s="19"/>
      <c r="P439" s="179"/>
      <c r="S439" s="22"/>
    </row>
    <row r="440" spans="3:19" x14ac:dyDescent="0.4">
      <c r="C440" s="50"/>
      <c r="L440" s="19"/>
      <c r="P440" s="179"/>
      <c r="S440" s="22"/>
    </row>
    <row r="441" spans="3:19" x14ac:dyDescent="0.4">
      <c r="C441" s="50"/>
      <c r="L441" s="19"/>
      <c r="P441" s="179"/>
      <c r="S441" s="22"/>
    </row>
    <row r="442" spans="3:19" x14ac:dyDescent="0.4">
      <c r="C442" s="50"/>
      <c r="L442" s="19"/>
      <c r="P442" s="179"/>
      <c r="S442" s="22"/>
    </row>
    <row r="443" spans="3:19" x14ac:dyDescent="0.4">
      <c r="C443" s="50"/>
      <c r="L443" s="19"/>
      <c r="P443" s="179"/>
      <c r="S443" s="22"/>
    </row>
    <row r="444" spans="3:19" x14ac:dyDescent="0.4">
      <c r="C444" s="50"/>
      <c r="L444" s="19"/>
      <c r="P444" s="179"/>
      <c r="S444" s="22"/>
    </row>
    <row r="445" spans="3:19" x14ac:dyDescent="0.4">
      <c r="C445" s="50"/>
      <c r="L445" s="19"/>
      <c r="P445" s="179"/>
      <c r="S445" s="22"/>
    </row>
    <row r="446" spans="3:19" x14ac:dyDescent="0.4">
      <c r="C446" s="50"/>
      <c r="L446" s="19"/>
      <c r="P446" s="179"/>
      <c r="S446" s="22"/>
    </row>
    <row r="447" spans="3:19" x14ac:dyDescent="0.4">
      <c r="C447" s="50"/>
      <c r="L447" s="19"/>
      <c r="P447" s="179"/>
      <c r="S447" s="22"/>
    </row>
    <row r="448" spans="3:19" x14ac:dyDescent="0.4">
      <c r="C448" s="50"/>
      <c r="L448" s="19"/>
      <c r="P448" s="179"/>
      <c r="S448" s="22"/>
    </row>
    <row r="449" spans="3:19" x14ac:dyDescent="0.4">
      <c r="C449" s="50"/>
      <c r="L449" s="19"/>
      <c r="P449" s="179"/>
      <c r="S449" s="22"/>
    </row>
    <row r="450" spans="3:19" x14ac:dyDescent="0.4">
      <c r="C450" s="50"/>
      <c r="L450" s="19"/>
      <c r="P450" s="179"/>
      <c r="S450" s="22"/>
    </row>
    <row r="451" spans="3:19" x14ac:dyDescent="0.4">
      <c r="C451" s="50"/>
      <c r="L451" s="19"/>
      <c r="P451" s="179"/>
      <c r="S451" s="22"/>
    </row>
    <row r="452" spans="3:19" x14ac:dyDescent="0.4">
      <c r="C452" s="50"/>
      <c r="L452" s="19"/>
      <c r="P452" s="179"/>
      <c r="S452" s="22"/>
    </row>
    <row r="453" spans="3:19" x14ac:dyDescent="0.4">
      <c r="C453" s="50"/>
      <c r="L453" s="19"/>
      <c r="P453" s="179"/>
      <c r="S453" s="22"/>
    </row>
    <row r="454" spans="3:19" x14ac:dyDescent="0.4">
      <c r="C454" s="50"/>
      <c r="L454" s="19"/>
      <c r="P454" s="179"/>
      <c r="S454" s="22"/>
    </row>
    <row r="455" spans="3:19" x14ac:dyDescent="0.4">
      <c r="C455" s="50"/>
      <c r="L455" s="19"/>
      <c r="P455" s="179"/>
      <c r="S455" s="22"/>
    </row>
    <row r="456" spans="3:19" x14ac:dyDescent="0.4">
      <c r="C456" s="50"/>
      <c r="L456" s="19"/>
      <c r="P456" s="179"/>
      <c r="S456" s="22"/>
    </row>
    <row r="457" spans="3:19" x14ac:dyDescent="0.4">
      <c r="C457" s="50"/>
      <c r="L457" s="19"/>
      <c r="P457" s="179"/>
      <c r="S457" s="22"/>
    </row>
    <row r="458" spans="3:19" x14ac:dyDescent="0.4">
      <c r="C458" s="50"/>
      <c r="L458" s="19"/>
      <c r="P458" s="179"/>
      <c r="S458" s="22"/>
    </row>
    <row r="459" spans="3:19" x14ac:dyDescent="0.4">
      <c r="C459" s="50"/>
      <c r="L459" s="19"/>
      <c r="P459" s="179"/>
      <c r="S459" s="22"/>
    </row>
    <row r="460" spans="3:19" x14ac:dyDescent="0.4">
      <c r="C460" s="50"/>
      <c r="L460" s="19"/>
      <c r="P460" s="179"/>
      <c r="S460" s="22"/>
    </row>
    <row r="461" spans="3:19" x14ac:dyDescent="0.4">
      <c r="C461" s="50"/>
      <c r="L461" s="19"/>
      <c r="P461" s="179"/>
      <c r="S461" s="22"/>
    </row>
    <row r="462" spans="3:19" x14ac:dyDescent="0.4">
      <c r="C462" s="50"/>
      <c r="L462" s="19"/>
      <c r="P462" s="179"/>
      <c r="S462" s="22"/>
    </row>
    <row r="463" spans="3:19" x14ac:dyDescent="0.4">
      <c r="C463" s="50"/>
      <c r="L463" s="19"/>
      <c r="P463" s="179"/>
      <c r="S463" s="22"/>
    </row>
    <row r="464" spans="3:19" x14ac:dyDescent="0.4">
      <c r="C464" s="50"/>
      <c r="L464" s="19"/>
      <c r="P464" s="179"/>
      <c r="S464" s="22"/>
    </row>
    <row r="465" spans="3:19" x14ac:dyDescent="0.4">
      <c r="C465" s="50"/>
      <c r="L465" s="19"/>
      <c r="P465" s="179"/>
      <c r="S465" s="22"/>
    </row>
    <row r="466" spans="3:19" x14ac:dyDescent="0.4">
      <c r="C466" s="50"/>
      <c r="L466" s="19"/>
      <c r="P466" s="179"/>
      <c r="S466" s="22"/>
    </row>
    <row r="467" spans="3:19" x14ac:dyDescent="0.4">
      <c r="C467" s="50"/>
      <c r="L467" s="19"/>
      <c r="P467" s="179"/>
      <c r="S467" s="22"/>
    </row>
    <row r="468" spans="3:19" x14ac:dyDescent="0.4">
      <c r="C468" s="50"/>
      <c r="L468" s="19"/>
      <c r="P468" s="179"/>
      <c r="S468" s="22"/>
    </row>
    <row r="469" spans="3:19" x14ac:dyDescent="0.4">
      <c r="C469" s="50"/>
      <c r="L469" s="19"/>
      <c r="P469" s="179"/>
      <c r="S469" s="22"/>
    </row>
    <row r="470" spans="3:19" x14ac:dyDescent="0.4">
      <c r="C470" s="50"/>
      <c r="L470" s="19"/>
      <c r="P470" s="179"/>
      <c r="S470" s="22"/>
    </row>
    <row r="471" spans="3:19" x14ac:dyDescent="0.4">
      <c r="C471" s="50"/>
      <c r="L471" s="19"/>
      <c r="P471" s="179"/>
      <c r="S471" s="22"/>
    </row>
    <row r="472" spans="3:19" x14ac:dyDescent="0.4">
      <c r="C472" s="50"/>
      <c r="L472" s="19"/>
      <c r="P472" s="179"/>
      <c r="S472" s="22"/>
    </row>
    <row r="473" spans="3:19" x14ac:dyDescent="0.4">
      <c r="C473" s="50"/>
      <c r="L473" s="42"/>
      <c r="P473" s="179"/>
      <c r="S473" s="22"/>
    </row>
    <row r="474" spans="3:19" x14ac:dyDescent="0.4">
      <c r="C474" s="50"/>
      <c r="L474" s="42"/>
      <c r="P474" s="179"/>
      <c r="S474" s="22"/>
    </row>
    <row r="475" spans="3:19" x14ac:dyDescent="0.4">
      <c r="C475" s="50"/>
      <c r="L475" s="42"/>
      <c r="P475" s="179"/>
    </row>
    <row r="476" spans="3:19" x14ac:dyDescent="0.4">
      <c r="C476" s="50"/>
      <c r="L476" s="42"/>
      <c r="P476" s="179"/>
    </row>
    <row r="477" spans="3:19" x14ac:dyDescent="0.4">
      <c r="C477" s="50"/>
      <c r="L477" s="42"/>
      <c r="P477" s="179"/>
    </row>
    <row r="478" spans="3:19" x14ac:dyDescent="0.4">
      <c r="C478" s="50"/>
      <c r="L478" s="42"/>
      <c r="P478" s="179"/>
    </row>
    <row r="479" spans="3:19" x14ac:dyDescent="0.4">
      <c r="C479" s="50"/>
      <c r="L479" s="42"/>
      <c r="P479" s="179"/>
    </row>
    <row r="480" spans="3:19" x14ac:dyDescent="0.4">
      <c r="C480" s="50"/>
      <c r="L480" s="42"/>
      <c r="P480" s="179"/>
    </row>
    <row r="481" spans="3:16" x14ac:dyDescent="0.4">
      <c r="C481" s="50"/>
      <c r="L481" s="42"/>
      <c r="P481" s="179"/>
    </row>
    <row r="482" spans="3:16" x14ac:dyDescent="0.4">
      <c r="C482" s="50"/>
      <c r="L482" s="42"/>
      <c r="P482" s="179"/>
    </row>
    <row r="483" spans="3:16" x14ac:dyDescent="0.4">
      <c r="C483" s="50"/>
      <c r="L483" s="42"/>
      <c r="P483" s="179"/>
    </row>
    <row r="484" spans="3:16" x14ac:dyDescent="0.4">
      <c r="C484" s="50"/>
      <c r="L484" s="42"/>
      <c r="P484" s="179"/>
    </row>
    <row r="485" spans="3:16" x14ac:dyDescent="0.4">
      <c r="C485" s="50"/>
      <c r="L485" s="42"/>
      <c r="P485" s="179"/>
    </row>
    <row r="486" spans="3:16" x14ac:dyDescent="0.4">
      <c r="C486" s="50"/>
      <c r="L486" s="42"/>
      <c r="P486" s="179"/>
    </row>
    <row r="487" spans="3:16" x14ac:dyDescent="0.4">
      <c r="C487" s="50"/>
      <c r="L487" s="42"/>
      <c r="P487" s="179"/>
    </row>
    <row r="488" spans="3:16" x14ac:dyDescent="0.4">
      <c r="C488" s="50"/>
      <c r="L488" s="42"/>
      <c r="P488" s="179"/>
    </row>
    <row r="489" spans="3:16" x14ac:dyDescent="0.4">
      <c r="C489" s="50"/>
      <c r="L489" s="42"/>
      <c r="P489" s="179"/>
    </row>
    <row r="490" spans="3:16" x14ac:dyDescent="0.4">
      <c r="C490" s="50"/>
      <c r="L490" s="42"/>
      <c r="P490" s="179"/>
    </row>
    <row r="491" spans="3:16" x14ac:dyDescent="0.4">
      <c r="C491" s="50"/>
      <c r="L491" s="42"/>
      <c r="P491" s="179"/>
    </row>
    <row r="492" spans="3:16" x14ac:dyDescent="0.4">
      <c r="C492" s="50"/>
      <c r="L492" s="42"/>
      <c r="P492" s="179"/>
    </row>
    <row r="493" spans="3:16" x14ac:dyDescent="0.4">
      <c r="C493" s="50"/>
      <c r="L493" s="42"/>
      <c r="P493" s="179"/>
    </row>
    <row r="494" spans="3:16" x14ac:dyDescent="0.4">
      <c r="C494" s="50"/>
      <c r="L494" s="42"/>
      <c r="P494" s="179"/>
    </row>
    <row r="495" spans="3:16" x14ac:dyDescent="0.4">
      <c r="C495" s="50"/>
      <c r="L495" s="42"/>
      <c r="P495" s="179"/>
    </row>
    <row r="496" spans="3:16" x14ac:dyDescent="0.4">
      <c r="C496" s="50"/>
      <c r="L496" s="42"/>
      <c r="P496" s="179"/>
    </row>
    <row r="497" spans="3:16" x14ac:dyDescent="0.4">
      <c r="C497" s="50"/>
      <c r="L497" s="42"/>
      <c r="P497" s="179"/>
    </row>
    <row r="498" spans="3:16" x14ac:dyDescent="0.4">
      <c r="C498" s="50"/>
      <c r="L498" s="42"/>
      <c r="P498" s="179"/>
    </row>
    <row r="499" spans="3:16" x14ac:dyDescent="0.4">
      <c r="C499" s="50"/>
      <c r="L499" s="42"/>
      <c r="P499" s="179"/>
    </row>
    <row r="500" spans="3:16" x14ac:dyDescent="0.4">
      <c r="C500" s="50"/>
      <c r="L500" s="42"/>
      <c r="P500" s="179"/>
    </row>
    <row r="501" spans="3:16" x14ac:dyDescent="0.4">
      <c r="C501" s="50"/>
      <c r="L501" s="42"/>
      <c r="P501" s="179"/>
    </row>
    <row r="502" spans="3:16" x14ac:dyDescent="0.4">
      <c r="C502" s="50"/>
      <c r="L502" s="42"/>
      <c r="P502" s="179"/>
    </row>
    <row r="503" spans="3:16" x14ac:dyDescent="0.4">
      <c r="C503" s="50"/>
      <c r="L503" s="42"/>
      <c r="P503" s="179"/>
    </row>
    <row r="504" spans="3:16" x14ac:dyDescent="0.4">
      <c r="C504" s="50"/>
      <c r="L504" s="42"/>
      <c r="P504" s="179"/>
    </row>
    <row r="505" spans="3:16" x14ac:dyDescent="0.4">
      <c r="C505" s="50"/>
      <c r="L505" s="42"/>
      <c r="P505" s="179"/>
    </row>
    <row r="506" spans="3:16" x14ac:dyDescent="0.4">
      <c r="C506" s="50"/>
      <c r="L506" s="42"/>
      <c r="P506" s="179"/>
    </row>
    <row r="507" spans="3:16" x14ac:dyDescent="0.4">
      <c r="C507" s="50"/>
      <c r="L507" s="42"/>
      <c r="P507" s="179"/>
    </row>
    <row r="508" spans="3:16" x14ac:dyDescent="0.4">
      <c r="C508" s="50"/>
      <c r="L508" s="42"/>
      <c r="P508" s="179"/>
    </row>
    <row r="509" spans="3:16" x14ac:dyDescent="0.4">
      <c r="C509" s="50"/>
      <c r="L509" s="42"/>
      <c r="P509" s="179"/>
    </row>
    <row r="510" spans="3:16" x14ac:dyDescent="0.4">
      <c r="C510" s="50"/>
      <c r="L510" s="42"/>
      <c r="P510" s="179"/>
    </row>
    <row r="511" spans="3:16" x14ac:dyDescent="0.4">
      <c r="C511" s="50"/>
      <c r="L511" s="42"/>
      <c r="P511" s="179"/>
    </row>
    <row r="512" spans="3:16" x14ac:dyDescent="0.4">
      <c r="C512" s="50"/>
      <c r="L512" s="42"/>
      <c r="P512" s="179"/>
    </row>
    <row r="513" spans="3:16" x14ac:dyDescent="0.4">
      <c r="C513" s="50"/>
      <c r="L513" s="42"/>
      <c r="P513" s="179"/>
    </row>
    <row r="514" spans="3:16" x14ac:dyDescent="0.4">
      <c r="C514" s="50"/>
      <c r="L514" s="42"/>
      <c r="P514" s="179"/>
    </row>
    <row r="515" spans="3:16" x14ac:dyDescent="0.4">
      <c r="C515" s="50"/>
      <c r="L515" s="42"/>
      <c r="P515" s="179"/>
    </row>
    <row r="516" spans="3:16" x14ac:dyDescent="0.4">
      <c r="C516" s="50"/>
      <c r="L516" s="42"/>
      <c r="P516" s="179"/>
    </row>
    <row r="517" spans="3:16" x14ac:dyDescent="0.4">
      <c r="C517" s="50"/>
      <c r="L517" s="42"/>
      <c r="P517" s="179"/>
    </row>
    <row r="518" spans="3:16" x14ac:dyDescent="0.4">
      <c r="C518" s="50"/>
      <c r="L518" s="42"/>
      <c r="P518" s="179"/>
    </row>
    <row r="519" spans="3:16" x14ac:dyDescent="0.4">
      <c r="C519" s="50"/>
      <c r="L519" s="42"/>
      <c r="P519" s="179"/>
    </row>
    <row r="520" spans="3:16" x14ac:dyDescent="0.4">
      <c r="C520" s="50"/>
      <c r="L520" s="42"/>
      <c r="P520" s="179"/>
    </row>
    <row r="521" spans="3:16" x14ac:dyDescent="0.4">
      <c r="C521" s="50"/>
      <c r="L521" s="42"/>
      <c r="P521" s="179"/>
    </row>
    <row r="522" spans="3:16" x14ac:dyDescent="0.4">
      <c r="C522" s="50"/>
      <c r="L522" s="42"/>
      <c r="P522" s="179"/>
    </row>
    <row r="523" spans="3:16" x14ac:dyDescent="0.4">
      <c r="C523" s="50"/>
      <c r="P523" s="179"/>
    </row>
    <row r="524" spans="3:16" x14ac:dyDescent="0.4">
      <c r="C524" s="50"/>
      <c r="P524" s="179"/>
    </row>
    <row r="525" spans="3:16" x14ac:dyDescent="0.4">
      <c r="C525" s="50"/>
      <c r="P525" s="179"/>
    </row>
    <row r="526" spans="3:16" x14ac:dyDescent="0.4">
      <c r="C526" s="50"/>
      <c r="P526" s="179"/>
    </row>
    <row r="527" spans="3:16" x14ac:dyDescent="0.4">
      <c r="C527" s="50"/>
      <c r="P527" s="179"/>
    </row>
    <row r="528" spans="3:16" x14ac:dyDescent="0.4">
      <c r="C528" s="50"/>
      <c r="P528" s="179"/>
    </row>
    <row r="529" spans="3:16" x14ac:dyDescent="0.4">
      <c r="C529" s="50"/>
      <c r="P529" s="179"/>
    </row>
    <row r="530" spans="3:16" x14ac:dyDescent="0.4">
      <c r="C530" s="50"/>
      <c r="P530" s="179"/>
    </row>
    <row r="531" spans="3:16" x14ac:dyDescent="0.4">
      <c r="C531" s="50"/>
      <c r="P531" s="179"/>
    </row>
    <row r="532" spans="3:16" x14ac:dyDescent="0.4">
      <c r="C532" s="50"/>
      <c r="P532" s="179"/>
    </row>
    <row r="533" spans="3:16" x14ac:dyDescent="0.4">
      <c r="C533" s="50"/>
      <c r="P533" s="179"/>
    </row>
    <row r="534" spans="3:16" x14ac:dyDescent="0.4">
      <c r="C534" s="50"/>
      <c r="P534" s="179"/>
    </row>
    <row r="535" spans="3:16" x14ac:dyDescent="0.4">
      <c r="C535" s="50"/>
      <c r="P535" s="179"/>
    </row>
    <row r="536" spans="3:16" x14ac:dyDescent="0.4">
      <c r="C536" s="50"/>
      <c r="P536" s="179"/>
    </row>
    <row r="537" spans="3:16" x14ac:dyDescent="0.4">
      <c r="C537" s="50"/>
      <c r="P537" s="179"/>
    </row>
    <row r="538" spans="3:16" x14ac:dyDescent="0.4">
      <c r="C538" s="50"/>
      <c r="P538" s="179"/>
    </row>
    <row r="539" spans="3:16" x14ac:dyDescent="0.4">
      <c r="C539" s="50"/>
      <c r="P539" s="179"/>
    </row>
    <row r="540" spans="3:16" x14ac:dyDescent="0.4">
      <c r="C540" s="50"/>
      <c r="P540" s="179"/>
    </row>
    <row r="541" spans="3:16" x14ac:dyDescent="0.4">
      <c r="C541" s="50"/>
      <c r="P541" s="179"/>
    </row>
    <row r="542" spans="3:16" x14ac:dyDescent="0.4">
      <c r="C542" s="50"/>
      <c r="P542" s="179"/>
    </row>
    <row r="543" spans="3:16" x14ac:dyDescent="0.4">
      <c r="C543" s="50"/>
      <c r="P543" s="179"/>
    </row>
    <row r="544" spans="3:16" x14ac:dyDescent="0.4">
      <c r="C544" s="50"/>
      <c r="P544" s="179"/>
    </row>
    <row r="545" spans="3:16" x14ac:dyDescent="0.4">
      <c r="C545" s="50"/>
      <c r="P545" s="179"/>
    </row>
    <row r="546" spans="3:16" x14ac:dyDescent="0.4">
      <c r="C546" s="50"/>
      <c r="P546" s="179"/>
    </row>
    <row r="547" spans="3:16" x14ac:dyDescent="0.4">
      <c r="C547" s="50"/>
      <c r="P547" s="179"/>
    </row>
    <row r="548" spans="3:16" x14ac:dyDescent="0.4">
      <c r="C548" s="50"/>
      <c r="P548" s="179"/>
    </row>
    <row r="549" spans="3:16" x14ac:dyDescent="0.4">
      <c r="C549" s="50"/>
      <c r="P549" s="179"/>
    </row>
    <row r="550" spans="3:16" x14ac:dyDescent="0.4">
      <c r="C550" s="50"/>
      <c r="P550" s="179"/>
    </row>
    <row r="551" spans="3:16" x14ac:dyDescent="0.4">
      <c r="C551" s="50"/>
      <c r="P551" s="179"/>
    </row>
    <row r="552" spans="3:16" x14ac:dyDescent="0.4">
      <c r="C552" s="50"/>
      <c r="P552" s="179"/>
    </row>
    <row r="553" spans="3:16" x14ac:dyDescent="0.4">
      <c r="C553" s="50"/>
      <c r="P553" s="179"/>
    </row>
    <row r="554" spans="3:16" x14ac:dyDescent="0.4">
      <c r="C554" s="50"/>
      <c r="P554" s="179"/>
    </row>
    <row r="555" spans="3:16" x14ac:dyDescent="0.4">
      <c r="C555" s="50"/>
      <c r="P555" s="179"/>
    </row>
    <row r="556" spans="3:16" x14ac:dyDescent="0.4">
      <c r="C556" s="50"/>
      <c r="P556" s="179"/>
    </row>
    <row r="557" spans="3:16" x14ac:dyDescent="0.4">
      <c r="C557" s="50"/>
      <c r="P557" s="179"/>
    </row>
    <row r="558" spans="3:16" x14ac:dyDescent="0.4">
      <c r="C558" s="50"/>
      <c r="P558" s="179"/>
    </row>
    <row r="559" spans="3:16" x14ac:dyDescent="0.4">
      <c r="C559" s="50"/>
      <c r="P559" s="179"/>
    </row>
    <row r="560" spans="3:16" x14ac:dyDescent="0.4">
      <c r="C560" s="50"/>
      <c r="P560" s="179"/>
    </row>
    <row r="561" spans="3:16" x14ac:dyDescent="0.4">
      <c r="C561" s="50"/>
      <c r="P561" s="179"/>
    </row>
    <row r="562" spans="3:16" x14ac:dyDescent="0.4">
      <c r="C562" s="50"/>
      <c r="P562" s="179"/>
    </row>
    <row r="563" spans="3:16" x14ac:dyDescent="0.4">
      <c r="C563" s="50"/>
      <c r="P563" s="179"/>
    </row>
    <row r="564" spans="3:16" x14ac:dyDescent="0.4">
      <c r="C564" s="50"/>
      <c r="P564" s="179"/>
    </row>
    <row r="565" spans="3:16" x14ac:dyDescent="0.4">
      <c r="C565" s="50"/>
      <c r="P565" s="179"/>
    </row>
    <row r="566" spans="3:16" x14ac:dyDescent="0.4">
      <c r="C566" s="50"/>
      <c r="P566" s="179"/>
    </row>
    <row r="567" spans="3:16" x14ac:dyDescent="0.4">
      <c r="C567" s="50"/>
      <c r="P567" s="179"/>
    </row>
    <row r="568" spans="3:16" x14ac:dyDescent="0.4">
      <c r="C568" s="50"/>
      <c r="P568" s="179"/>
    </row>
    <row r="569" spans="3:16" x14ac:dyDescent="0.4">
      <c r="C569" s="50"/>
      <c r="P569" s="179"/>
    </row>
    <row r="570" spans="3:16" x14ac:dyDescent="0.4">
      <c r="C570" s="50"/>
      <c r="P570" s="179"/>
    </row>
    <row r="571" spans="3:16" x14ac:dyDescent="0.4">
      <c r="C571" s="50"/>
      <c r="P571" s="179"/>
    </row>
    <row r="572" spans="3:16" x14ac:dyDescent="0.4">
      <c r="C572" s="50"/>
      <c r="P572" s="179"/>
    </row>
    <row r="573" spans="3:16" x14ac:dyDescent="0.4">
      <c r="C573" s="50"/>
      <c r="P573" s="179"/>
    </row>
    <row r="574" spans="3:16" x14ac:dyDescent="0.4">
      <c r="C574" s="50"/>
      <c r="P574" s="179"/>
    </row>
    <row r="575" spans="3:16" x14ac:dyDescent="0.4">
      <c r="C575" s="50"/>
      <c r="P575" s="179"/>
    </row>
    <row r="576" spans="3:16" x14ac:dyDescent="0.4">
      <c r="C576" s="50"/>
      <c r="P576" s="179"/>
    </row>
    <row r="577" spans="3:16" x14ac:dyDescent="0.4">
      <c r="C577" s="50"/>
      <c r="P577" s="179"/>
    </row>
    <row r="578" spans="3:16" x14ac:dyDescent="0.4">
      <c r="C578" s="50"/>
      <c r="P578" s="179"/>
    </row>
    <row r="579" spans="3:16" x14ac:dyDescent="0.4">
      <c r="C579" s="50"/>
      <c r="P579" s="179"/>
    </row>
    <row r="580" spans="3:16" x14ac:dyDescent="0.4">
      <c r="C580" s="50"/>
      <c r="P580" s="179"/>
    </row>
    <row r="581" spans="3:16" x14ac:dyDescent="0.4">
      <c r="C581" s="50"/>
      <c r="P581" s="179"/>
    </row>
    <row r="582" spans="3:16" x14ac:dyDescent="0.4">
      <c r="C582" s="50"/>
      <c r="P582" s="179"/>
    </row>
    <row r="583" spans="3:16" x14ac:dyDescent="0.4">
      <c r="C583" s="50"/>
      <c r="P583" s="179"/>
    </row>
    <row r="584" spans="3:16" x14ac:dyDescent="0.4">
      <c r="C584" s="50"/>
      <c r="P584" s="179"/>
    </row>
    <row r="585" spans="3:16" x14ac:dyDescent="0.4">
      <c r="C585" s="50"/>
      <c r="P585" s="179"/>
    </row>
    <row r="586" spans="3:16" x14ac:dyDescent="0.4">
      <c r="C586" s="50"/>
      <c r="P586" s="179"/>
    </row>
    <row r="587" spans="3:16" x14ac:dyDescent="0.4">
      <c r="C587" s="50"/>
      <c r="P587" s="179"/>
    </row>
    <row r="588" spans="3:16" x14ac:dyDescent="0.4">
      <c r="C588" s="50"/>
      <c r="P588" s="179"/>
    </row>
    <row r="589" spans="3:16" x14ac:dyDescent="0.4">
      <c r="C589" s="50"/>
      <c r="P589" s="179"/>
    </row>
    <row r="590" spans="3:16" x14ac:dyDescent="0.4">
      <c r="C590" s="50"/>
      <c r="P590" s="179"/>
    </row>
    <row r="591" spans="3:16" x14ac:dyDescent="0.4">
      <c r="C591" s="50"/>
      <c r="P591" s="179"/>
    </row>
    <row r="592" spans="3:16" x14ac:dyDescent="0.4">
      <c r="C592" s="50"/>
      <c r="P592" s="179"/>
    </row>
    <row r="593" spans="3:16" x14ac:dyDescent="0.4">
      <c r="C593" s="50"/>
      <c r="P593" s="179"/>
    </row>
    <row r="594" spans="3:16" x14ac:dyDescent="0.4">
      <c r="C594" s="50"/>
      <c r="P594" s="179"/>
    </row>
    <row r="595" spans="3:16" x14ac:dyDescent="0.4">
      <c r="C595" s="50"/>
      <c r="P595" s="179"/>
    </row>
    <row r="596" spans="3:16" x14ac:dyDescent="0.4">
      <c r="C596" s="50"/>
      <c r="P596" s="179"/>
    </row>
    <row r="597" spans="3:16" x14ac:dyDescent="0.4">
      <c r="C597" s="50"/>
      <c r="P597" s="179"/>
    </row>
    <row r="598" spans="3:16" x14ac:dyDescent="0.4">
      <c r="C598" s="50"/>
      <c r="P598" s="179"/>
    </row>
    <row r="599" spans="3:16" x14ac:dyDescent="0.4">
      <c r="C599" s="50"/>
      <c r="P599" s="179"/>
    </row>
    <row r="600" spans="3:16" x14ac:dyDescent="0.4">
      <c r="C600" s="50"/>
      <c r="P600" s="179"/>
    </row>
    <row r="601" spans="3:16" x14ac:dyDescent="0.4">
      <c r="C601" s="50"/>
      <c r="P601" s="179"/>
    </row>
    <row r="602" spans="3:16" x14ac:dyDescent="0.4">
      <c r="C602" s="50"/>
      <c r="P602" s="179"/>
    </row>
    <row r="603" spans="3:16" x14ac:dyDescent="0.4">
      <c r="C603" s="50"/>
      <c r="P603" s="179"/>
    </row>
    <row r="604" spans="3:16" x14ac:dyDescent="0.4">
      <c r="C604" s="50"/>
      <c r="P604" s="179"/>
    </row>
    <row r="605" spans="3:16" x14ac:dyDescent="0.4">
      <c r="C605" s="50"/>
      <c r="P605" s="179"/>
    </row>
    <row r="606" spans="3:16" x14ac:dyDescent="0.4">
      <c r="C606" s="50"/>
      <c r="P606" s="179"/>
    </row>
    <row r="607" spans="3:16" x14ac:dyDescent="0.4">
      <c r="C607" s="50"/>
      <c r="P607" s="179"/>
    </row>
    <row r="608" spans="3:16" x14ac:dyDescent="0.4">
      <c r="C608" s="50"/>
      <c r="P608" s="179"/>
    </row>
    <row r="609" spans="3:16" x14ac:dyDescent="0.4">
      <c r="C609" s="50"/>
      <c r="P609" s="179"/>
    </row>
    <row r="610" spans="3:16" x14ac:dyDescent="0.4">
      <c r="C610" s="50"/>
      <c r="P610" s="179"/>
    </row>
    <row r="611" spans="3:16" x14ac:dyDescent="0.4">
      <c r="C611" s="50"/>
      <c r="P611" s="179"/>
    </row>
    <row r="612" spans="3:16" x14ac:dyDescent="0.4">
      <c r="C612" s="50"/>
      <c r="P612" s="179"/>
    </row>
    <row r="613" spans="3:16" x14ac:dyDescent="0.4">
      <c r="C613" s="50"/>
      <c r="P613" s="179"/>
    </row>
    <row r="614" spans="3:16" x14ac:dyDescent="0.4">
      <c r="C614" s="50"/>
      <c r="P614" s="179"/>
    </row>
    <row r="615" spans="3:16" x14ac:dyDescent="0.4">
      <c r="C615" s="50"/>
      <c r="P615" s="179"/>
    </row>
    <row r="616" spans="3:16" x14ac:dyDescent="0.4">
      <c r="C616" s="50"/>
      <c r="P616" s="179"/>
    </row>
    <row r="617" spans="3:16" x14ac:dyDescent="0.4">
      <c r="C617" s="50"/>
      <c r="P617" s="179"/>
    </row>
    <row r="618" spans="3:16" x14ac:dyDescent="0.4">
      <c r="C618" s="50"/>
      <c r="P618" s="179"/>
    </row>
    <row r="619" spans="3:16" x14ac:dyDescent="0.4">
      <c r="C619" s="50"/>
      <c r="P619" s="179"/>
    </row>
    <row r="620" spans="3:16" x14ac:dyDescent="0.4">
      <c r="C620" s="50"/>
      <c r="P620" s="179"/>
    </row>
    <row r="621" spans="3:16" x14ac:dyDescent="0.4">
      <c r="C621" s="50"/>
      <c r="P621" s="179"/>
    </row>
    <row r="622" spans="3:16" x14ac:dyDescent="0.4">
      <c r="C622" s="50"/>
      <c r="P622" s="179"/>
    </row>
    <row r="623" spans="3:16" x14ac:dyDescent="0.4">
      <c r="C623" s="50"/>
      <c r="P623" s="179"/>
    </row>
    <row r="624" spans="3:16" x14ac:dyDescent="0.4">
      <c r="C624" s="50"/>
      <c r="P624" s="179"/>
    </row>
    <row r="625" spans="3:16" x14ac:dyDescent="0.4">
      <c r="C625" s="50"/>
      <c r="P625" s="179"/>
    </row>
    <row r="626" spans="3:16" x14ac:dyDescent="0.4">
      <c r="C626" s="50"/>
      <c r="P626" s="179"/>
    </row>
    <row r="627" spans="3:16" x14ac:dyDescent="0.4">
      <c r="C627" s="50"/>
      <c r="P627" s="179"/>
    </row>
    <row r="628" spans="3:16" x14ac:dyDescent="0.4">
      <c r="C628" s="50"/>
      <c r="P628" s="179"/>
    </row>
    <row r="629" spans="3:16" x14ac:dyDescent="0.4">
      <c r="C629" s="50"/>
      <c r="P629" s="179"/>
    </row>
    <row r="630" spans="3:16" x14ac:dyDescent="0.4">
      <c r="C630" s="50"/>
      <c r="P630" s="179"/>
    </row>
    <row r="631" spans="3:16" x14ac:dyDescent="0.4">
      <c r="C631" s="50"/>
      <c r="P631" s="179"/>
    </row>
    <row r="632" spans="3:16" x14ac:dyDescent="0.4">
      <c r="C632" s="50"/>
      <c r="P632" s="179"/>
    </row>
    <row r="633" spans="3:16" x14ac:dyDescent="0.4">
      <c r="C633" s="50"/>
      <c r="P633" s="179"/>
    </row>
    <row r="634" spans="3:16" x14ac:dyDescent="0.4">
      <c r="C634" s="50"/>
      <c r="P634" s="179"/>
    </row>
    <row r="635" spans="3:16" x14ac:dyDescent="0.4">
      <c r="C635" s="50"/>
      <c r="P635" s="179"/>
    </row>
    <row r="636" spans="3:16" x14ac:dyDescent="0.4">
      <c r="C636" s="50"/>
      <c r="P636" s="179"/>
    </row>
    <row r="637" spans="3:16" x14ac:dyDescent="0.4">
      <c r="C637" s="50"/>
      <c r="P637" s="179"/>
    </row>
    <row r="638" spans="3:16" x14ac:dyDescent="0.4">
      <c r="C638" s="50"/>
      <c r="P638" s="179"/>
    </row>
    <row r="639" spans="3:16" x14ac:dyDescent="0.4">
      <c r="C639" s="50"/>
      <c r="P639" s="179"/>
    </row>
    <row r="640" spans="3:16" x14ac:dyDescent="0.4">
      <c r="C640" s="50"/>
      <c r="P640" s="179"/>
    </row>
    <row r="641" spans="3:16" x14ac:dyDescent="0.4">
      <c r="C641" s="50"/>
      <c r="P641" s="179"/>
    </row>
    <row r="642" spans="3:16" x14ac:dyDescent="0.4">
      <c r="C642" s="50"/>
      <c r="P642" s="179"/>
    </row>
    <row r="643" spans="3:16" x14ac:dyDescent="0.4">
      <c r="C643" s="50"/>
      <c r="P643" s="179"/>
    </row>
    <row r="644" spans="3:16" x14ac:dyDescent="0.4">
      <c r="C644" s="50"/>
      <c r="P644" s="179"/>
    </row>
    <row r="645" spans="3:16" x14ac:dyDescent="0.4">
      <c r="C645" s="50"/>
      <c r="P645" s="179"/>
    </row>
    <row r="646" spans="3:16" x14ac:dyDescent="0.4">
      <c r="C646" s="50"/>
      <c r="P646" s="179"/>
    </row>
    <row r="647" spans="3:16" x14ac:dyDescent="0.4">
      <c r="C647" s="50"/>
      <c r="P647" s="179"/>
    </row>
    <row r="648" spans="3:16" x14ac:dyDescent="0.4">
      <c r="C648" s="50"/>
      <c r="P648" s="179"/>
    </row>
    <row r="649" spans="3:16" x14ac:dyDescent="0.4">
      <c r="C649" s="50"/>
      <c r="P649" s="179"/>
    </row>
    <row r="650" spans="3:16" x14ac:dyDescent="0.4">
      <c r="C650" s="50"/>
      <c r="P650" s="179"/>
    </row>
    <row r="651" spans="3:16" x14ac:dyDescent="0.4">
      <c r="C651" s="50"/>
      <c r="P651" s="179"/>
    </row>
    <row r="652" spans="3:16" x14ac:dyDescent="0.4">
      <c r="C652" s="50"/>
      <c r="P652" s="179"/>
    </row>
    <row r="653" spans="3:16" x14ac:dyDescent="0.4">
      <c r="C653" s="50"/>
      <c r="P653" s="179"/>
    </row>
    <row r="654" spans="3:16" x14ac:dyDescent="0.4">
      <c r="C654" s="50"/>
      <c r="P654" s="179"/>
    </row>
    <row r="655" spans="3:16" x14ac:dyDescent="0.4">
      <c r="C655" s="50"/>
      <c r="P655" s="179"/>
    </row>
    <row r="656" spans="3:16" x14ac:dyDescent="0.4">
      <c r="C656" s="50"/>
      <c r="P656" s="179"/>
    </row>
    <row r="657" spans="3:16" x14ac:dyDescent="0.4">
      <c r="C657" s="50"/>
      <c r="P657" s="179"/>
    </row>
    <row r="658" spans="3:16" x14ac:dyDescent="0.4">
      <c r="C658" s="50"/>
      <c r="P658" s="179"/>
    </row>
    <row r="659" spans="3:16" x14ac:dyDescent="0.4">
      <c r="C659" s="50"/>
      <c r="P659" s="179"/>
    </row>
    <row r="660" spans="3:16" x14ac:dyDescent="0.4">
      <c r="C660" s="50"/>
      <c r="P660" s="179"/>
    </row>
    <row r="661" spans="3:16" x14ac:dyDescent="0.4">
      <c r="C661" s="50"/>
      <c r="P661" s="179"/>
    </row>
    <row r="662" spans="3:16" x14ac:dyDescent="0.4">
      <c r="C662" s="50"/>
      <c r="P662" s="179"/>
    </row>
    <row r="663" spans="3:16" x14ac:dyDescent="0.4">
      <c r="C663" s="50"/>
      <c r="P663" s="179"/>
    </row>
    <row r="664" spans="3:16" x14ac:dyDescent="0.4">
      <c r="C664" s="50"/>
      <c r="P664" s="179"/>
    </row>
    <row r="665" spans="3:16" x14ac:dyDescent="0.4">
      <c r="C665" s="50"/>
      <c r="P665" s="179"/>
    </row>
    <row r="666" spans="3:16" x14ac:dyDescent="0.4">
      <c r="C666" s="50"/>
      <c r="P666" s="179"/>
    </row>
    <row r="667" spans="3:16" x14ac:dyDescent="0.4">
      <c r="C667" s="50"/>
      <c r="P667" s="179"/>
    </row>
    <row r="668" spans="3:16" x14ac:dyDescent="0.4">
      <c r="C668" s="50"/>
      <c r="P668" s="179"/>
    </row>
    <row r="669" spans="3:16" x14ac:dyDescent="0.4">
      <c r="C669" s="50"/>
      <c r="P669" s="179"/>
    </row>
    <row r="670" spans="3:16" x14ac:dyDescent="0.4">
      <c r="C670" s="50"/>
      <c r="P670" s="179"/>
    </row>
    <row r="671" spans="3:16" x14ac:dyDescent="0.4">
      <c r="C671" s="50"/>
      <c r="P671" s="179"/>
    </row>
    <row r="672" spans="3:16" x14ac:dyDescent="0.4">
      <c r="C672" s="50"/>
      <c r="P672" s="179"/>
    </row>
    <row r="673" spans="3:16" x14ac:dyDescent="0.4">
      <c r="C673" s="50"/>
      <c r="P673" s="179"/>
    </row>
    <row r="674" spans="3:16" x14ac:dyDescent="0.4">
      <c r="C674" s="50"/>
      <c r="P674" s="179"/>
    </row>
    <row r="675" spans="3:16" x14ac:dyDescent="0.4">
      <c r="C675" s="50"/>
      <c r="P675" s="179"/>
    </row>
    <row r="676" spans="3:16" x14ac:dyDescent="0.4">
      <c r="C676" s="50"/>
      <c r="P676" s="179"/>
    </row>
    <row r="677" spans="3:16" x14ac:dyDescent="0.4">
      <c r="C677" s="50"/>
      <c r="P677" s="179"/>
    </row>
    <row r="678" spans="3:16" x14ac:dyDescent="0.4">
      <c r="C678" s="50"/>
      <c r="P678" s="179"/>
    </row>
    <row r="679" spans="3:16" x14ac:dyDescent="0.4">
      <c r="C679" s="50"/>
      <c r="P679" s="179"/>
    </row>
    <row r="680" spans="3:16" x14ac:dyDescent="0.4">
      <c r="C680" s="50"/>
      <c r="P680" s="179"/>
    </row>
    <row r="681" spans="3:16" x14ac:dyDescent="0.4">
      <c r="C681" s="50"/>
      <c r="P681" s="179"/>
    </row>
    <row r="682" spans="3:16" x14ac:dyDescent="0.4">
      <c r="C682" s="50"/>
      <c r="P682" s="179"/>
    </row>
    <row r="683" spans="3:16" x14ac:dyDescent="0.4">
      <c r="C683" s="50"/>
      <c r="P683" s="179"/>
    </row>
    <row r="684" spans="3:16" x14ac:dyDescent="0.4">
      <c r="C684" s="50"/>
      <c r="P684" s="179"/>
    </row>
    <row r="685" spans="3:16" x14ac:dyDescent="0.4">
      <c r="C685" s="50"/>
      <c r="P685" s="179"/>
    </row>
    <row r="686" spans="3:16" x14ac:dyDescent="0.4">
      <c r="C686" s="50"/>
      <c r="P686" s="179"/>
    </row>
    <row r="687" spans="3:16" x14ac:dyDescent="0.4">
      <c r="C687" s="50"/>
      <c r="P687" s="179"/>
    </row>
    <row r="688" spans="3:16" x14ac:dyDescent="0.4">
      <c r="C688" s="50"/>
      <c r="P688" s="179"/>
    </row>
    <row r="689" spans="3:16" x14ac:dyDescent="0.4">
      <c r="C689" s="50"/>
      <c r="P689" s="179"/>
    </row>
    <row r="690" spans="3:16" x14ac:dyDescent="0.4">
      <c r="C690" s="50"/>
      <c r="P690" s="179"/>
    </row>
    <row r="691" spans="3:16" x14ac:dyDescent="0.4">
      <c r="C691" s="50"/>
      <c r="P691" s="179"/>
    </row>
    <row r="692" spans="3:16" x14ac:dyDescent="0.4">
      <c r="C692" s="50"/>
      <c r="P692" s="179"/>
    </row>
    <row r="693" spans="3:16" x14ac:dyDescent="0.4">
      <c r="C693" s="50"/>
      <c r="P693" s="179"/>
    </row>
    <row r="694" spans="3:16" x14ac:dyDescent="0.4">
      <c r="C694" s="50"/>
      <c r="P694" s="179"/>
    </row>
    <row r="695" spans="3:16" x14ac:dyDescent="0.4">
      <c r="C695" s="50"/>
      <c r="P695" s="179"/>
    </row>
    <row r="696" spans="3:16" x14ac:dyDescent="0.4">
      <c r="C696" s="50"/>
      <c r="P696" s="179"/>
    </row>
    <row r="697" spans="3:16" x14ac:dyDescent="0.4">
      <c r="C697" s="50"/>
      <c r="P697" s="179"/>
    </row>
    <row r="698" spans="3:16" x14ac:dyDescent="0.4">
      <c r="C698" s="50"/>
      <c r="P698" s="179"/>
    </row>
    <row r="699" spans="3:16" x14ac:dyDescent="0.4">
      <c r="C699" s="50"/>
      <c r="P699" s="179"/>
    </row>
    <row r="700" spans="3:16" x14ac:dyDescent="0.4">
      <c r="C700" s="50"/>
      <c r="P700" s="179"/>
    </row>
    <row r="701" spans="3:16" x14ac:dyDescent="0.4">
      <c r="C701" s="50"/>
      <c r="P701" s="179"/>
    </row>
    <row r="702" spans="3:16" x14ac:dyDescent="0.4">
      <c r="C702" s="50"/>
      <c r="P702" s="179"/>
    </row>
    <row r="703" spans="3:16" x14ac:dyDescent="0.4">
      <c r="C703" s="50"/>
      <c r="P703" s="179"/>
    </row>
    <row r="704" spans="3:16" x14ac:dyDescent="0.4">
      <c r="C704" s="50"/>
      <c r="P704" s="179"/>
    </row>
    <row r="705" spans="3:16" x14ac:dyDescent="0.4">
      <c r="C705" s="50"/>
      <c r="P705" s="179"/>
    </row>
    <row r="706" spans="3:16" x14ac:dyDescent="0.4">
      <c r="C706" s="50"/>
      <c r="P706" s="179"/>
    </row>
    <row r="707" spans="3:16" x14ac:dyDescent="0.4">
      <c r="C707" s="50"/>
      <c r="P707" s="179"/>
    </row>
    <row r="708" spans="3:16" x14ac:dyDescent="0.4">
      <c r="C708" s="50"/>
      <c r="P708" s="179"/>
    </row>
    <row r="709" spans="3:16" x14ac:dyDescent="0.4">
      <c r="C709" s="50"/>
      <c r="P709" s="179"/>
    </row>
    <row r="710" spans="3:16" x14ac:dyDescent="0.4">
      <c r="C710" s="50"/>
      <c r="P710" s="179"/>
    </row>
    <row r="711" spans="3:16" x14ac:dyDescent="0.4">
      <c r="C711" s="50"/>
      <c r="P711" s="179"/>
    </row>
    <row r="712" spans="3:16" x14ac:dyDescent="0.4">
      <c r="C712" s="50"/>
      <c r="P712" s="179"/>
    </row>
    <row r="713" spans="3:16" x14ac:dyDescent="0.4">
      <c r="C713" s="50"/>
      <c r="P713" s="179"/>
    </row>
    <row r="714" spans="3:16" x14ac:dyDescent="0.4">
      <c r="C714" s="50"/>
      <c r="P714" s="179"/>
    </row>
    <row r="715" spans="3:16" x14ac:dyDescent="0.4">
      <c r="C715" s="50"/>
      <c r="P715" s="179"/>
    </row>
    <row r="716" spans="3:16" x14ac:dyDescent="0.4">
      <c r="C716" s="50"/>
      <c r="P716" s="179"/>
    </row>
    <row r="717" spans="3:16" x14ac:dyDescent="0.4">
      <c r="C717" s="50"/>
      <c r="P717" s="179"/>
    </row>
    <row r="718" spans="3:16" x14ac:dyDescent="0.4">
      <c r="C718" s="50"/>
      <c r="P718" s="179"/>
    </row>
    <row r="719" spans="3:16" x14ac:dyDescent="0.4">
      <c r="C719" s="50"/>
      <c r="P719" s="179"/>
    </row>
    <row r="720" spans="3:16" x14ac:dyDescent="0.4">
      <c r="C720" s="50"/>
      <c r="P720" s="179"/>
    </row>
    <row r="721" spans="3:16" x14ac:dyDescent="0.4">
      <c r="C721" s="50"/>
      <c r="P721" s="179"/>
    </row>
    <row r="722" spans="3:16" x14ac:dyDescent="0.4">
      <c r="C722" s="50"/>
      <c r="P722" s="179"/>
    </row>
    <row r="723" spans="3:16" x14ac:dyDescent="0.4">
      <c r="C723" s="50"/>
      <c r="P723" s="179"/>
    </row>
    <row r="724" spans="3:16" x14ac:dyDescent="0.4">
      <c r="C724" s="50"/>
      <c r="P724" s="179"/>
    </row>
    <row r="725" spans="3:16" x14ac:dyDescent="0.4">
      <c r="C725" s="50"/>
      <c r="P725" s="179"/>
    </row>
    <row r="726" spans="3:16" x14ac:dyDescent="0.4">
      <c r="C726" s="50"/>
      <c r="P726" s="179"/>
    </row>
    <row r="727" spans="3:16" x14ac:dyDescent="0.4">
      <c r="C727" s="50"/>
      <c r="P727" s="179"/>
    </row>
    <row r="728" spans="3:16" x14ac:dyDescent="0.4">
      <c r="C728" s="50"/>
      <c r="P728" s="179"/>
    </row>
    <row r="729" spans="3:16" x14ac:dyDescent="0.4">
      <c r="C729" s="50"/>
      <c r="P729" s="179"/>
    </row>
    <row r="730" spans="3:16" x14ac:dyDescent="0.4">
      <c r="C730" s="50"/>
      <c r="P730" s="179"/>
    </row>
    <row r="731" spans="3:16" x14ac:dyDescent="0.4">
      <c r="C731" s="50"/>
      <c r="P731" s="179"/>
    </row>
    <row r="732" spans="3:16" x14ac:dyDescent="0.4">
      <c r="C732" s="50"/>
      <c r="P732" s="179"/>
    </row>
    <row r="733" spans="3:16" x14ac:dyDescent="0.4">
      <c r="C733" s="50"/>
      <c r="P733" s="179"/>
    </row>
    <row r="734" spans="3:16" x14ac:dyDescent="0.4">
      <c r="C734" s="50"/>
      <c r="P734" s="179"/>
    </row>
    <row r="735" spans="3:16" x14ac:dyDescent="0.4">
      <c r="C735" s="50"/>
      <c r="P735" s="179"/>
    </row>
    <row r="736" spans="3:16" x14ac:dyDescent="0.4">
      <c r="C736" s="50"/>
      <c r="P736" s="179"/>
    </row>
    <row r="737" spans="3:16" x14ac:dyDescent="0.4">
      <c r="C737" s="50"/>
      <c r="P737" s="179"/>
    </row>
    <row r="738" spans="3:16" x14ac:dyDescent="0.4">
      <c r="C738" s="50"/>
      <c r="P738" s="179"/>
    </row>
    <row r="739" spans="3:16" x14ac:dyDescent="0.4">
      <c r="C739" s="50"/>
      <c r="P739" s="179"/>
    </row>
    <row r="740" spans="3:16" x14ac:dyDescent="0.4">
      <c r="C740" s="50"/>
      <c r="P740" s="179"/>
    </row>
    <row r="741" spans="3:16" x14ac:dyDescent="0.4">
      <c r="C741" s="50"/>
      <c r="P741" s="179"/>
    </row>
    <row r="742" spans="3:16" x14ac:dyDescent="0.4">
      <c r="C742" s="50"/>
      <c r="P742" s="179"/>
    </row>
    <row r="743" spans="3:16" x14ac:dyDescent="0.4">
      <c r="C743" s="50"/>
      <c r="P743" s="179"/>
    </row>
    <row r="744" spans="3:16" x14ac:dyDescent="0.4">
      <c r="C744" s="50"/>
      <c r="P744" s="179"/>
    </row>
    <row r="745" spans="3:16" x14ac:dyDescent="0.4">
      <c r="C745" s="50"/>
      <c r="P745" s="179"/>
    </row>
    <row r="746" spans="3:16" x14ac:dyDescent="0.4">
      <c r="C746" s="50"/>
      <c r="P746" s="179"/>
    </row>
    <row r="747" spans="3:16" x14ac:dyDescent="0.4">
      <c r="C747" s="50"/>
      <c r="P747" s="179"/>
    </row>
    <row r="748" spans="3:16" x14ac:dyDescent="0.4">
      <c r="C748" s="50"/>
      <c r="P748" s="179"/>
    </row>
    <row r="749" spans="3:16" x14ac:dyDescent="0.4">
      <c r="C749" s="50"/>
      <c r="P749" s="179"/>
    </row>
    <row r="750" spans="3:16" x14ac:dyDescent="0.4">
      <c r="C750" s="50"/>
      <c r="P750" s="179"/>
    </row>
    <row r="751" spans="3:16" x14ac:dyDescent="0.4">
      <c r="C751" s="50"/>
      <c r="P751" s="179"/>
    </row>
    <row r="752" spans="3:16" x14ac:dyDescent="0.4">
      <c r="C752" s="50"/>
      <c r="P752" s="179"/>
    </row>
    <row r="753" spans="3:16" x14ac:dyDescent="0.4">
      <c r="C753" s="50"/>
      <c r="P753" s="179"/>
    </row>
    <row r="754" spans="3:16" x14ac:dyDescent="0.4">
      <c r="C754" s="50"/>
      <c r="P754" s="179"/>
    </row>
    <row r="755" spans="3:16" x14ac:dyDescent="0.4">
      <c r="C755" s="50"/>
      <c r="P755" s="179"/>
    </row>
    <row r="756" spans="3:16" x14ac:dyDescent="0.4">
      <c r="C756" s="50"/>
      <c r="P756" s="179"/>
    </row>
    <row r="757" spans="3:16" x14ac:dyDescent="0.4">
      <c r="C757" s="50"/>
      <c r="P757" s="179"/>
    </row>
    <row r="758" spans="3:16" x14ac:dyDescent="0.4">
      <c r="C758" s="50"/>
      <c r="P758" s="179"/>
    </row>
    <row r="759" spans="3:16" x14ac:dyDescent="0.4">
      <c r="C759" s="50"/>
      <c r="P759" s="179"/>
    </row>
    <row r="760" spans="3:16" x14ac:dyDescent="0.4">
      <c r="C760" s="50"/>
      <c r="P760" s="179"/>
    </row>
    <row r="761" spans="3:16" x14ac:dyDescent="0.4">
      <c r="C761" s="50"/>
      <c r="P761" s="179"/>
    </row>
    <row r="762" spans="3:16" x14ac:dyDescent="0.4">
      <c r="C762" s="50"/>
      <c r="P762" s="179"/>
    </row>
    <row r="763" spans="3:16" x14ac:dyDescent="0.4">
      <c r="C763" s="50"/>
      <c r="P763" s="179"/>
    </row>
    <row r="764" spans="3:16" x14ac:dyDescent="0.4">
      <c r="C764" s="50"/>
      <c r="P764" s="179"/>
    </row>
    <row r="765" spans="3:16" x14ac:dyDescent="0.4">
      <c r="C765" s="50"/>
      <c r="P765" s="179"/>
    </row>
    <row r="766" spans="3:16" x14ac:dyDescent="0.4">
      <c r="C766" s="50"/>
      <c r="P766" s="179"/>
    </row>
    <row r="767" spans="3:16" x14ac:dyDescent="0.4">
      <c r="C767" s="50"/>
      <c r="P767" s="179"/>
    </row>
    <row r="768" spans="3:16" x14ac:dyDescent="0.4">
      <c r="C768" s="50"/>
      <c r="P768" s="179"/>
    </row>
    <row r="769" spans="3:16" x14ac:dyDescent="0.4">
      <c r="C769" s="50"/>
      <c r="P769" s="179"/>
    </row>
    <row r="770" spans="3:16" x14ac:dyDescent="0.4">
      <c r="C770" s="50"/>
      <c r="P770" s="179"/>
    </row>
    <row r="771" spans="3:16" x14ac:dyDescent="0.4">
      <c r="C771" s="50"/>
      <c r="P771" s="179"/>
    </row>
    <row r="772" spans="3:16" x14ac:dyDescent="0.4">
      <c r="C772" s="50"/>
      <c r="P772" s="179"/>
    </row>
    <row r="773" spans="3:16" x14ac:dyDescent="0.4">
      <c r="C773" s="50"/>
      <c r="P773" s="179"/>
    </row>
    <row r="774" spans="3:16" x14ac:dyDescent="0.4">
      <c r="C774" s="50"/>
      <c r="P774" s="179"/>
    </row>
    <row r="775" spans="3:16" x14ac:dyDescent="0.4">
      <c r="C775" s="50"/>
      <c r="P775" s="179"/>
    </row>
    <row r="776" spans="3:16" x14ac:dyDescent="0.4">
      <c r="C776" s="50"/>
      <c r="P776" s="179"/>
    </row>
    <row r="777" spans="3:16" x14ac:dyDescent="0.4">
      <c r="C777" s="50"/>
      <c r="P777" s="179"/>
    </row>
    <row r="778" spans="3:16" x14ac:dyDescent="0.4">
      <c r="C778" s="50"/>
      <c r="P778" s="179"/>
    </row>
    <row r="779" spans="3:16" x14ac:dyDescent="0.4">
      <c r="C779" s="50"/>
      <c r="P779" s="179"/>
    </row>
    <row r="780" spans="3:16" x14ac:dyDescent="0.4">
      <c r="C780" s="50"/>
      <c r="P780" s="179"/>
    </row>
    <row r="781" spans="3:16" x14ac:dyDescent="0.4">
      <c r="C781" s="50"/>
      <c r="P781" s="179"/>
    </row>
    <row r="782" spans="3:16" x14ac:dyDescent="0.4">
      <c r="C782" s="50"/>
      <c r="P782" s="179"/>
    </row>
    <row r="783" spans="3:16" x14ac:dyDescent="0.4">
      <c r="C783" s="50"/>
      <c r="P783" s="179"/>
    </row>
    <row r="784" spans="3:16" x14ac:dyDescent="0.4">
      <c r="C784" s="50"/>
      <c r="P784" s="179"/>
    </row>
    <row r="785" spans="3:16" x14ac:dyDescent="0.4">
      <c r="C785" s="50"/>
      <c r="P785" s="179"/>
    </row>
    <row r="786" spans="3:16" x14ac:dyDescent="0.4">
      <c r="C786" s="50"/>
      <c r="P786" s="179"/>
    </row>
    <row r="787" spans="3:16" x14ac:dyDescent="0.4">
      <c r="C787" s="50"/>
      <c r="P787" s="179"/>
    </row>
    <row r="788" spans="3:16" x14ac:dyDescent="0.4">
      <c r="C788" s="50"/>
      <c r="P788" s="179"/>
    </row>
    <row r="789" spans="3:16" x14ac:dyDescent="0.4">
      <c r="C789" s="50"/>
      <c r="P789" s="179"/>
    </row>
    <row r="790" spans="3:16" x14ac:dyDescent="0.4">
      <c r="C790" s="50"/>
      <c r="P790" s="179"/>
    </row>
    <row r="791" spans="3:16" x14ac:dyDescent="0.4">
      <c r="C791" s="50"/>
      <c r="P791" s="179"/>
    </row>
    <row r="792" spans="3:16" x14ac:dyDescent="0.4">
      <c r="C792" s="50"/>
      <c r="P792" s="179"/>
    </row>
    <row r="793" spans="3:16" x14ac:dyDescent="0.4">
      <c r="C793" s="50"/>
      <c r="P793" s="179"/>
    </row>
    <row r="794" spans="3:16" x14ac:dyDescent="0.4">
      <c r="C794" s="50"/>
      <c r="P794" s="179"/>
    </row>
    <row r="795" spans="3:16" x14ac:dyDescent="0.4">
      <c r="C795" s="50"/>
      <c r="P795" s="179"/>
    </row>
    <row r="796" spans="3:16" x14ac:dyDescent="0.4">
      <c r="C796" s="50"/>
      <c r="P796" s="179"/>
    </row>
    <row r="797" spans="3:16" x14ac:dyDescent="0.4">
      <c r="C797" s="50"/>
      <c r="P797" s="179"/>
    </row>
    <row r="798" spans="3:16" x14ac:dyDescent="0.4">
      <c r="C798" s="50"/>
      <c r="P798" s="179"/>
    </row>
    <row r="799" spans="3:16" x14ac:dyDescent="0.4">
      <c r="C799" s="50"/>
      <c r="P799" s="179"/>
    </row>
    <row r="800" spans="3:16" x14ac:dyDescent="0.4">
      <c r="C800" s="50"/>
      <c r="P800" s="179"/>
    </row>
    <row r="801" spans="3:16" x14ac:dyDescent="0.4">
      <c r="C801" s="50"/>
      <c r="P801" s="179"/>
    </row>
    <row r="802" spans="3:16" x14ac:dyDescent="0.4">
      <c r="C802" s="50"/>
      <c r="P802" s="179"/>
    </row>
    <row r="803" spans="3:16" x14ac:dyDescent="0.4">
      <c r="C803" s="50"/>
      <c r="P803" s="179"/>
    </row>
    <row r="804" spans="3:16" x14ac:dyDescent="0.4">
      <c r="C804" s="50"/>
      <c r="P804" s="179"/>
    </row>
    <row r="805" spans="3:16" x14ac:dyDescent="0.4">
      <c r="C805" s="50"/>
      <c r="P805" s="179"/>
    </row>
    <row r="806" spans="3:16" x14ac:dyDescent="0.4">
      <c r="C806" s="50"/>
      <c r="P806" s="179"/>
    </row>
    <row r="807" spans="3:16" x14ac:dyDescent="0.4">
      <c r="C807" s="50"/>
      <c r="P807" s="179"/>
    </row>
    <row r="808" spans="3:16" x14ac:dyDescent="0.4">
      <c r="C808" s="50"/>
      <c r="P808" s="179"/>
    </row>
    <row r="809" spans="3:16" x14ac:dyDescent="0.4">
      <c r="C809" s="50"/>
      <c r="P809" s="179"/>
    </row>
    <row r="810" spans="3:16" x14ac:dyDescent="0.4">
      <c r="C810" s="50"/>
      <c r="P810" s="179"/>
    </row>
    <row r="811" spans="3:16" x14ac:dyDescent="0.4">
      <c r="C811" s="50"/>
      <c r="P811" s="179"/>
    </row>
    <row r="812" spans="3:16" x14ac:dyDescent="0.4">
      <c r="C812" s="50"/>
      <c r="P812" s="179"/>
    </row>
    <row r="813" spans="3:16" x14ac:dyDescent="0.4">
      <c r="C813" s="50"/>
      <c r="P813" s="179"/>
    </row>
    <row r="814" spans="3:16" x14ac:dyDescent="0.4">
      <c r="C814" s="50"/>
      <c r="P814" s="179"/>
    </row>
    <row r="815" spans="3:16" x14ac:dyDescent="0.4">
      <c r="C815" s="50"/>
      <c r="P815" s="179"/>
    </row>
    <row r="816" spans="3:16" x14ac:dyDescent="0.4">
      <c r="C816" s="50"/>
      <c r="P816" s="179"/>
    </row>
    <row r="817" spans="3:16" x14ac:dyDescent="0.4">
      <c r="C817" s="50"/>
      <c r="P817" s="179"/>
    </row>
    <row r="818" spans="3:16" x14ac:dyDescent="0.4">
      <c r="C818" s="50"/>
      <c r="P818" s="179"/>
    </row>
    <row r="819" spans="3:16" x14ac:dyDescent="0.4">
      <c r="C819" s="50"/>
      <c r="P819" s="179"/>
    </row>
    <row r="820" spans="3:16" x14ac:dyDescent="0.4">
      <c r="C820" s="50"/>
      <c r="P820" s="179"/>
    </row>
    <row r="821" spans="3:16" x14ac:dyDescent="0.4">
      <c r="C821" s="50"/>
      <c r="P821" s="179"/>
    </row>
    <row r="822" spans="3:16" x14ac:dyDescent="0.4">
      <c r="C822" s="50"/>
      <c r="P822" s="179"/>
    </row>
    <row r="823" spans="3:16" x14ac:dyDescent="0.4">
      <c r="C823" s="50"/>
      <c r="P823" s="179"/>
    </row>
    <row r="824" spans="3:16" x14ac:dyDescent="0.4">
      <c r="C824" s="50"/>
      <c r="P824" s="179"/>
    </row>
    <row r="825" spans="3:16" x14ac:dyDescent="0.4">
      <c r="C825" s="50"/>
      <c r="P825" s="179"/>
    </row>
    <row r="826" spans="3:16" x14ac:dyDescent="0.4">
      <c r="C826" s="50"/>
      <c r="P826" s="179"/>
    </row>
    <row r="827" spans="3:16" x14ac:dyDescent="0.4">
      <c r="C827" s="50"/>
      <c r="P827" s="179"/>
    </row>
    <row r="828" spans="3:16" x14ac:dyDescent="0.4">
      <c r="C828" s="50"/>
      <c r="P828" s="179"/>
    </row>
    <row r="829" spans="3:16" x14ac:dyDescent="0.4">
      <c r="C829" s="50"/>
      <c r="P829" s="179"/>
    </row>
    <row r="830" spans="3:16" x14ac:dyDescent="0.4">
      <c r="C830" s="50"/>
      <c r="P830" s="179"/>
    </row>
    <row r="831" spans="3:16" x14ac:dyDescent="0.4">
      <c r="C831" s="50"/>
      <c r="P831" s="179"/>
    </row>
    <row r="832" spans="3:16" x14ac:dyDescent="0.4">
      <c r="C832" s="50"/>
      <c r="P832" s="179"/>
    </row>
    <row r="833" spans="3:16" x14ac:dyDescent="0.4">
      <c r="C833" s="50"/>
      <c r="P833" s="179"/>
    </row>
    <row r="834" spans="3:16" x14ac:dyDescent="0.4">
      <c r="C834" s="50"/>
      <c r="P834" s="179"/>
    </row>
    <row r="835" spans="3:16" x14ac:dyDescent="0.4">
      <c r="C835" s="50"/>
      <c r="P835" s="179"/>
    </row>
    <row r="836" spans="3:16" x14ac:dyDescent="0.4">
      <c r="C836" s="50"/>
      <c r="P836" s="179"/>
    </row>
    <row r="837" spans="3:16" x14ac:dyDescent="0.4">
      <c r="C837" s="50"/>
      <c r="P837" s="179"/>
    </row>
    <row r="838" spans="3:16" x14ac:dyDescent="0.4">
      <c r="C838" s="50"/>
      <c r="P838" s="179"/>
    </row>
    <row r="839" spans="3:16" x14ac:dyDescent="0.4">
      <c r="C839" s="50"/>
      <c r="P839" s="179"/>
    </row>
    <row r="840" spans="3:16" x14ac:dyDescent="0.4">
      <c r="C840" s="50"/>
      <c r="P840" s="179"/>
    </row>
    <row r="841" spans="3:16" x14ac:dyDescent="0.4">
      <c r="C841" s="50"/>
      <c r="P841" s="179"/>
    </row>
    <row r="842" spans="3:16" x14ac:dyDescent="0.4">
      <c r="C842" s="50"/>
      <c r="P842" s="179"/>
    </row>
    <row r="843" spans="3:16" x14ac:dyDescent="0.4">
      <c r="C843" s="50"/>
      <c r="P843" s="179"/>
    </row>
    <row r="844" spans="3:16" x14ac:dyDescent="0.4">
      <c r="C844" s="50"/>
      <c r="P844" s="179"/>
    </row>
    <row r="845" spans="3:16" x14ac:dyDescent="0.4">
      <c r="C845" s="50"/>
      <c r="P845" s="179"/>
    </row>
    <row r="846" spans="3:16" x14ac:dyDescent="0.4">
      <c r="C846" s="50"/>
      <c r="P846" s="179"/>
    </row>
    <row r="847" spans="3:16" x14ac:dyDescent="0.4">
      <c r="C847" s="50"/>
      <c r="P847" s="179"/>
    </row>
    <row r="848" spans="3:16" x14ac:dyDescent="0.4">
      <c r="C848" s="50"/>
      <c r="P848" s="179"/>
    </row>
    <row r="849" spans="3:16" x14ac:dyDescent="0.4">
      <c r="C849" s="50"/>
      <c r="P849" s="179"/>
    </row>
    <row r="850" spans="3:16" x14ac:dyDescent="0.4">
      <c r="C850" s="50"/>
      <c r="P850" s="179"/>
    </row>
    <row r="851" spans="3:16" x14ac:dyDescent="0.4">
      <c r="C851" s="50"/>
      <c r="P851" s="179"/>
    </row>
    <row r="852" spans="3:16" x14ac:dyDescent="0.4">
      <c r="C852" s="50"/>
      <c r="P852" s="179"/>
    </row>
    <row r="853" spans="3:16" x14ac:dyDescent="0.4">
      <c r="C853" s="50"/>
      <c r="P853" s="179"/>
    </row>
    <row r="854" spans="3:16" x14ac:dyDescent="0.4">
      <c r="C854" s="50"/>
      <c r="P854" s="179"/>
    </row>
    <row r="855" spans="3:16" x14ac:dyDescent="0.4">
      <c r="C855" s="50"/>
      <c r="P855" s="179"/>
    </row>
    <row r="856" spans="3:16" x14ac:dyDescent="0.4">
      <c r="C856" s="50"/>
      <c r="P856" s="179"/>
    </row>
    <row r="857" spans="3:16" x14ac:dyDescent="0.4">
      <c r="C857" s="50"/>
      <c r="P857" s="179"/>
    </row>
    <row r="858" spans="3:16" x14ac:dyDescent="0.4">
      <c r="C858" s="50"/>
      <c r="P858" s="179"/>
    </row>
    <row r="859" spans="3:16" x14ac:dyDescent="0.4">
      <c r="C859" s="50"/>
      <c r="P859" s="179"/>
    </row>
    <row r="860" spans="3:16" x14ac:dyDescent="0.4">
      <c r="C860" s="50"/>
      <c r="P860" s="179"/>
    </row>
    <row r="861" spans="3:16" x14ac:dyDescent="0.4">
      <c r="C861" s="50"/>
      <c r="P861" s="179"/>
    </row>
    <row r="862" spans="3:16" x14ac:dyDescent="0.4">
      <c r="C862" s="50"/>
      <c r="P862" s="179"/>
    </row>
    <row r="863" spans="3:16" x14ac:dyDescent="0.4">
      <c r="C863" s="50"/>
      <c r="P863" s="179"/>
    </row>
    <row r="864" spans="3:16" x14ac:dyDescent="0.4">
      <c r="C864" s="50"/>
      <c r="P864" s="179"/>
    </row>
    <row r="865" spans="3:16" x14ac:dyDescent="0.4">
      <c r="C865" s="50"/>
      <c r="P865" s="179"/>
    </row>
    <row r="866" spans="3:16" x14ac:dyDescent="0.4">
      <c r="C866" s="50"/>
      <c r="P866" s="179"/>
    </row>
    <row r="867" spans="3:16" x14ac:dyDescent="0.4">
      <c r="C867" s="50"/>
      <c r="P867" s="179"/>
    </row>
    <row r="868" spans="3:16" x14ac:dyDescent="0.4">
      <c r="C868" s="50"/>
      <c r="P868" s="179"/>
    </row>
    <row r="869" spans="3:16" x14ac:dyDescent="0.4">
      <c r="C869" s="50"/>
      <c r="P869" s="179"/>
    </row>
    <row r="870" spans="3:16" x14ac:dyDescent="0.4">
      <c r="C870" s="50"/>
      <c r="P870" s="179"/>
    </row>
    <row r="871" spans="3:16" x14ac:dyDescent="0.4">
      <c r="C871" s="50"/>
      <c r="P871" s="179"/>
    </row>
    <row r="872" spans="3:16" x14ac:dyDescent="0.4">
      <c r="C872" s="50"/>
      <c r="P872" s="179"/>
    </row>
    <row r="873" spans="3:16" x14ac:dyDescent="0.4">
      <c r="C873" s="50"/>
      <c r="P873" s="179"/>
    </row>
    <row r="874" spans="3:16" x14ac:dyDescent="0.4">
      <c r="C874" s="50"/>
      <c r="P874" s="179"/>
    </row>
    <row r="875" spans="3:16" x14ac:dyDescent="0.4">
      <c r="C875" s="50"/>
      <c r="P875" s="179"/>
    </row>
    <row r="876" spans="3:16" x14ac:dyDescent="0.4">
      <c r="C876" s="50"/>
      <c r="P876" s="179"/>
    </row>
    <row r="877" spans="3:16" x14ac:dyDescent="0.4">
      <c r="C877" s="50"/>
      <c r="P877" s="179"/>
    </row>
    <row r="878" spans="3:16" x14ac:dyDescent="0.4">
      <c r="C878" s="50"/>
      <c r="P878" s="179"/>
    </row>
    <row r="879" spans="3:16" x14ac:dyDescent="0.4">
      <c r="C879" s="50"/>
      <c r="P879" s="179"/>
    </row>
    <row r="880" spans="3:16" x14ac:dyDescent="0.4">
      <c r="C880" s="50"/>
      <c r="P880" s="179"/>
    </row>
    <row r="881" spans="3:16" x14ac:dyDescent="0.4">
      <c r="C881" s="50"/>
      <c r="P881" s="179"/>
    </row>
    <row r="882" spans="3:16" x14ac:dyDescent="0.4">
      <c r="C882" s="50"/>
      <c r="P882" s="179"/>
    </row>
    <row r="883" spans="3:16" x14ac:dyDescent="0.4">
      <c r="C883" s="50"/>
      <c r="P883" s="179"/>
    </row>
    <row r="884" spans="3:16" x14ac:dyDescent="0.4">
      <c r="C884" s="50"/>
      <c r="P884" s="179"/>
    </row>
    <row r="885" spans="3:16" x14ac:dyDescent="0.4">
      <c r="C885" s="50"/>
      <c r="P885" s="179"/>
    </row>
    <row r="886" spans="3:16" x14ac:dyDescent="0.4">
      <c r="C886" s="50"/>
      <c r="P886" s="179"/>
    </row>
    <row r="887" spans="3:16" x14ac:dyDescent="0.4">
      <c r="C887" s="50"/>
      <c r="P887" s="179"/>
    </row>
    <row r="888" spans="3:16" x14ac:dyDescent="0.4">
      <c r="C888" s="50"/>
      <c r="P888" s="179"/>
    </row>
    <row r="889" spans="3:16" x14ac:dyDescent="0.4">
      <c r="C889" s="50"/>
      <c r="P889" s="179"/>
    </row>
    <row r="890" spans="3:16" x14ac:dyDescent="0.4">
      <c r="C890" s="50"/>
      <c r="P890" s="179"/>
    </row>
    <row r="891" spans="3:16" x14ac:dyDescent="0.4">
      <c r="C891" s="50"/>
      <c r="P891" s="179"/>
    </row>
    <row r="892" spans="3:16" x14ac:dyDescent="0.4">
      <c r="C892" s="50"/>
      <c r="P892" s="179"/>
    </row>
    <row r="893" spans="3:16" x14ac:dyDescent="0.4">
      <c r="C893" s="50"/>
      <c r="P893" s="179"/>
    </row>
    <row r="894" spans="3:16" x14ac:dyDescent="0.4">
      <c r="C894" s="50"/>
      <c r="P894" s="179"/>
    </row>
    <row r="895" spans="3:16" x14ac:dyDescent="0.4">
      <c r="C895" s="50"/>
      <c r="P895" s="179"/>
    </row>
    <row r="896" spans="3:16" x14ac:dyDescent="0.4">
      <c r="C896" s="50"/>
      <c r="P896" s="179"/>
    </row>
    <row r="897" spans="3:16" x14ac:dyDescent="0.4">
      <c r="C897" s="50"/>
      <c r="P897" s="179"/>
    </row>
    <row r="898" spans="3:16" x14ac:dyDescent="0.4">
      <c r="C898" s="50"/>
      <c r="P898" s="179"/>
    </row>
    <row r="899" spans="3:16" x14ac:dyDescent="0.4">
      <c r="C899" s="50"/>
      <c r="P899" s="179"/>
    </row>
    <row r="900" spans="3:16" x14ac:dyDescent="0.4">
      <c r="C900" s="50"/>
      <c r="P900" s="179"/>
    </row>
    <row r="901" spans="3:16" x14ac:dyDescent="0.4">
      <c r="C901" s="50"/>
      <c r="P901" s="179"/>
    </row>
    <row r="902" spans="3:16" x14ac:dyDescent="0.4">
      <c r="C902" s="50"/>
      <c r="P902" s="179"/>
    </row>
    <row r="903" spans="3:16" x14ac:dyDescent="0.4">
      <c r="C903" s="50"/>
      <c r="P903" s="179"/>
    </row>
    <row r="904" spans="3:16" x14ac:dyDescent="0.4">
      <c r="C904" s="50"/>
      <c r="P904" s="179"/>
    </row>
    <row r="905" spans="3:16" x14ac:dyDescent="0.4">
      <c r="C905" s="50"/>
      <c r="P905" s="179"/>
    </row>
    <row r="906" spans="3:16" x14ac:dyDescent="0.4">
      <c r="C906" s="50"/>
      <c r="P906" s="179"/>
    </row>
    <row r="907" spans="3:16" x14ac:dyDescent="0.4">
      <c r="C907" s="50"/>
      <c r="P907" s="179"/>
    </row>
    <row r="908" spans="3:16" x14ac:dyDescent="0.4">
      <c r="C908" s="50"/>
      <c r="P908" s="179"/>
    </row>
    <row r="909" spans="3:16" x14ac:dyDescent="0.4">
      <c r="C909" s="50"/>
      <c r="P909" s="179"/>
    </row>
    <row r="910" spans="3:16" x14ac:dyDescent="0.4">
      <c r="C910" s="50"/>
      <c r="P910" s="179"/>
    </row>
    <row r="911" spans="3:16" x14ac:dyDescent="0.4">
      <c r="C911" s="50"/>
      <c r="P911" s="179"/>
    </row>
    <row r="912" spans="3:16" x14ac:dyDescent="0.4">
      <c r="C912" s="50"/>
      <c r="P912" s="179"/>
    </row>
    <row r="913" spans="3:16" x14ac:dyDescent="0.4">
      <c r="C913" s="50"/>
      <c r="P913" s="179"/>
    </row>
    <row r="914" spans="3:16" x14ac:dyDescent="0.4">
      <c r="C914" s="50"/>
      <c r="P914" s="179"/>
    </row>
    <row r="915" spans="3:16" x14ac:dyDescent="0.4">
      <c r="C915" s="50"/>
      <c r="P915" s="179"/>
    </row>
    <row r="916" spans="3:16" x14ac:dyDescent="0.4">
      <c r="C916" s="50"/>
      <c r="P916" s="179"/>
    </row>
    <row r="917" spans="3:16" x14ac:dyDescent="0.4">
      <c r="C917" s="50"/>
      <c r="P917" s="179"/>
    </row>
    <row r="918" spans="3:16" x14ac:dyDescent="0.4">
      <c r="C918" s="50"/>
      <c r="P918" s="179"/>
    </row>
    <row r="919" spans="3:16" x14ac:dyDescent="0.4">
      <c r="C919" s="50"/>
      <c r="P919" s="179"/>
    </row>
    <row r="920" spans="3:16" x14ac:dyDescent="0.4">
      <c r="C920" s="50"/>
      <c r="P920" s="179"/>
    </row>
    <row r="921" spans="3:16" x14ac:dyDescent="0.4">
      <c r="C921" s="50"/>
      <c r="P921" s="179"/>
    </row>
    <row r="922" spans="3:16" x14ac:dyDescent="0.4">
      <c r="C922" s="50"/>
      <c r="P922" s="179"/>
    </row>
    <row r="923" spans="3:16" x14ac:dyDescent="0.4">
      <c r="C923" s="50"/>
      <c r="P923" s="179"/>
    </row>
    <row r="924" spans="3:16" x14ac:dyDescent="0.4">
      <c r="C924" s="50"/>
      <c r="P924" s="179"/>
    </row>
    <row r="925" spans="3:16" x14ac:dyDescent="0.4">
      <c r="C925" s="50"/>
      <c r="P925" s="179"/>
    </row>
    <row r="926" spans="3:16" x14ac:dyDescent="0.4">
      <c r="C926" s="50"/>
      <c r="P926" s="179"/>
    </row>
    <row r="927" spans="3:16" x14ac:dyDescent="0.4">
      <c r="C927" s="50"/>
      <c r="P927" s="179"/>
    </row>
    <row r="928" spans="3:16" x14ac:dyDescent="0.4">
      <c r="C928" s="50"/>
      <c r="P928" s="179"/>
    </row>
    <row r="929" spans="3:16" x14ac:dyDescent="0.4">
      <c r="C929" s="50"/>
      <c r="P929" s="179"/>
    </row>
    <row r="930" spans="3:16" x14ac:dyDescent="0.4">
      <c r="C930" s="50"/>
      <c r="P930" s="179"/>
    </row>
    <row r="931" spans="3:16" x14ac:dyDescent="0.4">
      <c r="C931" s="50"/>
      <c r="P931" s="179"/>
    </row>
    <row r="932" spans="3:16" x14ac:dyDescent="0.4">
      <c r="C932" s="50"/>
      <c r="P932" s="179"/>
    </row>
    <row r="933" spans="3:16" x14ac:dyDescent="0.4">
      <c r="C933" s="50"/>
      <c r="P933" s="179"/>
    </row>
    <row r="934" spans="3:16" x14ac:dyDescent="0.4">
      <c r="C934" s="50"/>
      <c r="P934" s="179"/>
    </row>
    <row r="935" spans="3:16" x14ac:dyDescent="0.4">
      <c r="C935" s="50"/>
      <c r="P935" s="179"/>
    </row>
    <row r="936" spans="3:16" x14ac:dyDescent="0.4">
      <c r="C936" s="50"/>
      <c r="P936" s="179"/>
    </row>
    <row r="937" spans="3:16" x14ac:dyDescent="0.4">
      <c r="C937" s="50"/>
      <c r="P937" s="179"/>
    </row>
    <row r="938" spans="3:16" x14ac:dyDescent="0.4">
      <c r="C938" s="50"/>
      <c r="P938" s="179"/>
    </row>
    <row r="939" spans="3:16" x14ac:dyDescent="0.4">
      <c r="C939" s="50"/>
      <c r="P939" s="179"/>
    </row>
    <row r="940" spans="3:16" x14ac:dyDescent="0.4">
      <c r="C940" s="50"/>
      <c r="P940" s="179"/>
    </row>
    <row r="941" spans="3:16" x14ac:dyDescent="0.4">
      <c r="C941" s="50"/>
      <c r="P941" s="179"/>
    </row>
    <row r="942" spans="3:16" x14ac:dyDescent="0.4">
      <c r="C942" s="50"/>
      <c r="P942" s="179"/>
    </row>
    <row r="943" spans="3:16" x14ac:dyDescent="0.4">
      <c r="C943" s="50"/>
      <c r="P943" s="179"/>
    </row>
    <row r="944" spans="3:16" x14ac:dyDescent="0.4">
      <c r="C944" s="50"/>
      <c r="P944" s="179"/>
    </row>
    <row r="945" spans="3:16" x14ac:dyDescent="0.4">
      <c r="C945" s="50"/>
      <c r="P945" s="179"/>
    </row>
    <row r="946" spans="3:16" x14ac:dyDescent="0.4">
      <c r="C946" s="50"/>
      <c r="P946" s="179"/>
    </row>
    <row r="947" spans="3:16" x14ac:dyDescent="0.4">
      <c r="C947" s="50"/>
      <c r="P947" s="179"/>
    </row>
    <row r="948" spans="3:16" x14ac:dyDescent="0.4">
      <c r="C948" s="50"/>
      <c r="P948" s="179"/>
    </row>
    <row r="949" spans="3:16" x14ac:dyDescent="0.4">
      <c r="C949" s="50"/>
      <c r="P949" s="179"/>
    </row>
    <row r="950" spans="3:16" x14ac:dyDescent="0.4">
      <c r="C950" s="50"/>
      <c r="P950" s="179"/>
    </row>
    <row r="951" spans="3:16" x14ac:dyDescent="0.4">
      <c r="C951" s="50"/>
      <c r="P951" s="179"/>
    </row>
    <row r="952" spans="3:16" x14ac:dyDescent="0.4">
      <c r="C952" s="50"/>
      <c r="P952" s="179"/>
    </row>
    <row r="953" spans="3:16" x14ac:dyDescent="0.4">
      <c r="C953" s="50"/>
      <c r="P953" s="179"/>
    </row>
    <row r="954" spans="3:16" x14ac:dyDescent="0.4">
      <c r="C954" s="50"/>
      <c r="P954" s="179"/>
    </row>
    <row r="955" spans="3:16" x14ac:dyDescent="0.4">
      <c r="C955" s="50"/>
      <c r="P955" s="179"/>
    </row>
    <row r="956" spans="3:16" x14ac:dyDescent="0.4">
      <c r="C956" s="50"/>
      <c r="P956" s="179"/>
    </row>
    <row r="957" spans="3:16" x14ac:dyDescent="0.4">
      <c r="C957" s="50"/>
      <c r="P957" s="179"/>
    </row>
    <row r="958" spans="3:16" x14ac:dyDescent="0.4">
      <c r="C958" s="50"/>
      <c r="P958" s="179"/>
    </row>
    <row r="959" spans="3:16" x14ac:dyDescent="0.4">
      <c r="C959" s="50"/>
      <c r="P959" s="179"/>
    </row>
    <row r="960" spans="3:16" x14ac:dyDescent="0.4">
      <c r="C960" s="50"/>
      <c r="P960" s="179"/>
    </row>
    <row r="961" spans="3:16" x14ac:dyDescent="0.4">
      <c r="C961" s="50"/>
      <c r="P961" s="179"/>
    </row>
    <row r="962" spans="3:16" x14ac:dyDescent="0.4">
      <c r="C962" s="50"/>
      <c r="P962" s="179"/>
    </row>
    <row r="963" spans="3:16" x14ac:dyDescent="0.4">
      <c r="C963" s="50"/>
      <c r="P963" s="179"/>
    </row>
    <row r="964" spans="3:16" x14ac:dyDescent="0.4">
      <c r="C964" s="50"/>
      <c r="P964" s="179"/>
    </row>
    <row r="965" spans="3:16" x14ac:dyDescent="0.4">
      <c r="C965" s="50"/>
      <c r="P965" s="179"/>
    </row>
    <row r="966" spans="3:16" x14ac:dyDescent="0.4">
      <c r="C966" s="50"/>
      <c r="P966" s="179"/>
    </row>
    <row r="967" spans="3:16" x14ac:dyDescent="0.4">
      <c r="C967" s="50"/>
      <c r="P967" s="179"/>
    </row>
    <row r="968" spans="3:16" x14ac:dyDescent="0.4">
      <c r="C968" s="50"/>
      <c r="P968" s="179"/>
    </row>
    <row r="969" spans="3:16" x14ac:dyDescent="0.4">
      <c r="C969" s="50"/>
      <c r="P969" s="179"/>
    </row>
    <row r="970" spans="3:16" x14ac:dyDescent="0.4">
      <c r="C970" s="50"/>
      <c r="P970" s="179"/>
    </row>
    <row r="971" spans="3:16" x14ac:dyDescent="0.4">
      <c r="C971" s="50"/>
      <c r="P971" s="179"/>
    </row>
    <row r="972" spans="3:16" x14ac:dyDescent="0.4">
      <c r="C972" s="50"/>
      <c r="P972" s="179"/>
    </row>
    <row r="973" spans="3:16" x14ac:dyDescent="0.4">
      <c r="C973" s="50"/>
      <c r="P973" s="179"/>
    </row>
    <row r="974" spans="3:16" x14ac:dyDescent="0.4">
      <c r="C974" s="50"/>
      <c r="P974" s="179"/>
    </row>
    <row r="975" spans="3:16" x14ac:dyDescent="0.4">
      <c r="C975" s="50"/>
      <c r="P975" s="179"/>
    </row>
    <row r="976" spans="3:16" x14ac:dyDescent="0.4">
      <c r="C976" s="50"/>
      <c r="P976" s="179"/>
    </row>
    <row r="977" spans="3:16" x14ac:dyDescent="0.4">
      <c r="C977" s="50"/>
      <c r="P977" s="179"/>
    </row>
    <row r="978" spans="3:16" x14ac:dyDescent="0.4">
      <c r="C978" s="50"/>
      <c r="P978" s="179"/>
    </row>
    <row r="979" spans="3:16" x14ac:dyDescent="0.4">
      <c r="C979" s="50"/>
      <c r="P979" s="179"/>
    </row>
    <row r="980" spans="3:16" x14ac:dyDescent="0.4">
      <c r="C980" s="50"/>
      <c r="P980" s="179"/>
    </row>
    <row r="981" spans="3:16" x14ac:dyDescent="0.4">
      <c r="C981" s="50"/>
      <c r="P981" s="179"/>
    </row>
    <row r="982" spans="3:16" x14ac:dyDescent="0.4">
      <c r="C982" s="50"/>
      <c r="P982" s="179"/>
    </row>
    <row r="983" spans="3:16" x14ac:dyDescent="0.4">
      <c r="C983" s="50"/>
      <c r="P983" s="179"/>
    </row>
    <row r="984" spans="3:16" x14ac:dyDescent="0.4">
      <c r="C984" s="50"/>
      <c r="P984" s="179"/>
    </row>
    <row r="985" spans="3:16" x14ac:dyDescent="0.4">
      <c r="C985" s="50"/>
      <c r="P985" s="179"/>
    </row>
    <row r="986" spans="3:16" x14ac:dyDescent="0.4">
      <c r="C986" s="50"/>
      <c r="P986" s="179"/>
    </row>
    <row r="987" spans="3:16" x14ac:dyDescent="0.4">
      <c r="C987" s="50"/>
      <c r="P987" s="179"/>
    </row>
    <row r="988" spans="3:16" x14ac:dyDescent="0.4">
      <c r="C988" s="50"/>
      <c r="P988" s="179"/>
    </row>
    <row r="989" spans="3:16" x14ac:dyDescent="0.4">
      <c r="C989" s="50"/>
      <c r="P989" s="179"/>
    </row>
    <row r="990" spans="3:16" x14ac:dyDescent="0.4">
      <c r="C990" s="50"/>
      <c r="P990" s="179"/>
    </row>
    <row r="991" spans="3:16" x14ac:dyDescent="0.4">
      <c r="C991" s="50"/>
      <c r="P991" s="179"/>
    </row>
    <row r="992" spans="3:16" x14ac:dyDescent="0.4">
      <c r="C992" s="50"/>
      <c r="P992" s="179"/>
    </row>
    <row r="993" spans="3:16" x14ac:dyDescent="0.4">
      <c r="C993" s="50"/>
      <c r="P993" s="179"/>
    </row>
    <row r="994" spans="3:16" x14ac:dyDescent="0.4">
      <c r="C994" s="50"/>
      <c r="P994" s="179"/>
    </row>
    <row r="995" spans="3:16" x14ac:dyDescent="0.4">
      <c r="C995" s="50"/>
      <c r="P995" s="179"/>
    </row>
    <row r="996" spans="3:16" x14ac:dyDescent="0.4">
      <c r="C996" s="50"/>
      <c r="P996" s="179"/>
    </row>
    <row r="997" spans="3:16" x14ac:dyDescent="0.4">
      <c r="C997" s="50"/>
      <c r="P997" s="179"/>
    </row>
    <row r="998" spans="3:16" x14ac:dyDescent="0.4">
      <c r="C998" s="50"/>
      <c r="P998" s="179"/>
    </row>
    <row r="999" spans="3:16" x14ac:dyDescent="0.4">
      <c r="C999" s="50"/>
      <c r="P999" s="179"/>
    </row>
    <row r="1000" spans="3:16" x14ac:dyDescent="0.4">
      <c r="C1000" s="50"/>
      <c r="P1000" s="179"/>
    </row>
    <row r="1001" spans="3:16" x14ac:dyDescent="0.4">
      <c r="C1001" s="50"/>
      <c r="P1001" s="179"/>
    </row>
    <row r="1002" spans="3:16" x14ac:dyDescent="0.4">
      <c r="C1002" s="50"/>
      <c r="P1002" s="179"/>
    </row>
    <row r="1003" spans="3:16" x14ac:dyDescent="0.4">
      <c r="C1003" s="50"/>
      <c r="P1003" s="179"/>
    </row>
    <row r="1004" spans="3:16" x14ac:dyDescent="0.4">
      <c r="C1004" s="50"/>
      <c r="P1004" s="179"/>
    </row>
    <row r="1005" spans="3:16" x14ac:dyDescent="0.4">
      <c r="C1005" s="50"/>
      <c r="P1005" s="179"/>
    </row>
    <row r="1006" spans="3:16" x14ac:dyDescent="0.4">
      <c r="C1006" s="50"/>
      <c r="P1006" s="179"/>
    </row>
    <row r="1007" spans="3:16" x14ac:dyDescent="0.4">
      <c r="C1007" s="50"/>
      <c r="P1007" s="179"/>
    </row>
    <row r="1008" spans="3:16" x14ac:dyDescent="0.4">
      <c r="C1008" s="50"/>
      <c r="P1008" s="179"/>
    </row>
    <row r="1009" spans="3:16" x14ac:dyDescent="0.4">
      <c r="C1009" s="50"/>
      <c r="P1009" s="179"/>
    </row>
    <row r="1010" spans="3:16" x14ac:dyDescent="0.4">
      <c r="C1010" s="50"/>
      <c r="P1010" s="179"/>
    </row>
    <row r="1011" spans="3:16" x14ac:dyDescent="0.4">
      <c r="C1011" s="50"/>
      <c r="P1011" s="179"/>
    </row>
    <row r="1012" spans="3:16" x14ac:dyDescent="0.4">
      <c r="C1012" s="50"/>
      <c r="P1012" s="179"/>
    </row>
    <row r="1013" spans="3:16" x14ac:dyDescent="0.4">
      <c r="C1013" s="50"/>
      <c r="P1013" s="179"/>
    </row>
    <row r="1014" spans="3:16" x14ac:dyDescent="0.4">
      <c r="C1014" s="50"/>
      <c r="P1014" s="179"/>
    </row>
    <row r="1015" spans="3:16" x14ac:dyDescent="0.4">
      <c r="C1015" s="50"/>
      <c r="P1015" s="179"/>
    </row>
    <row r="1016" spans="3:16" x14ac:dyDescent="0.4">
      <c r="C1016" s="50"/>
      <c r="P1016" s="179"/>
    </row>
    <row r="1017" spans="3:16" x14ac:dyDescent="0.4">
      <c r="C1017" s="50"/>
      <c r="P1017" s="179"/>
    </row>
    <row r="1018" spans="3:16" x14ac:dyDescent="0.4">
      <c r="C1018" s="50"/>
      <c r="P1018" s="179"/>
    </row>
    <row r="1019" spans="3:16" x14ac:dyDescent="0.4">
      <c r="C1019" s="50"/>
      <c r="P1019" s="179"/>
    </row>
    <row r="1020" spans="3:16" x14ac:dyDescent="0.4">
      <c r="C1020" s="50"/>
      <c r="P1020" s="179"/>
    </row>
    <row r="1021" spans="3:16" x14ac:dyDescent="0.4">
      <c r="C1021" s="50"/>
      <c r="P1021" s="179"/>
    </row>
    <row r="1022" spans="3:16" x14ac:dyDescent="0.4">
      <c r="C1022" s="50"/>
      <c r="P1022" s="179"/>
    </row>
    <row r="1023" spans="3:16" x14ac:dyDescent="0.4">
      <c r="C1023" s="50"/>
      <c r="P1023" s="179"/>
    </row>
    <row r="1024" spans="3:16" x14ac:dyDescent="0.4">
      <c r="C1024" s="50"/>
      <c r="P1024" s="179"/>
    </row>
    <row r="1025" spans="3:16" x14ac:dyDescent="0.4">
      <c r="C1025" s="50"/>
      <c r="P1025" s="179"/>
    </row>
    <row r="1026" spans="3:16" x14ac:dyDescent="0.4">
      <c r="C1026" s="50"/>
      <c r="P1026" s="179"/>
    </row>
    <row r="1027" spans="3:16" x14ac:dyDescent="0.4">
      <c r="C1027" s="50"/>
      <c r="P1027" s="179"/>
    </row>
    <row r="1028" spans="3:16" x14ac:dyDescent="0.4">
      <c r="C1028" s="50"/>
      <c r="P1028" s="179"/>
    </row>
    <row r="1029" spans="3:16" x14ac:dyDescent="0.4">
      <c r="C1029" s="50"/>
      <c r="P1029" s="179"/>
    </row>
    <row r="1030" spans="3:16" x14ac:dyDescent="0.4">
      <c r="C1030" s="50"/>
      <c r="P1030" s="179"/>
    </row>
    <row r="1031" spans="3:16" x14ac:dyDescent="0.4">
      <c r="C1031" s="50"/>
      <c r="P1031" s="179"/>
    </row>
    <row r="1032" spans="3:16" x14ac:dyDescent="0.4">
      <c r="C1032" s="50"/>
      <c r="P1032" s="179"/>
    </row>
    <row r="1033" spans="3:16" x14ac:dyDescent="0.4">
      <c r="C1033" s="50"/>
      <c r="P1033" s="179"/>
    </row>
    <row r="1034" spans="3:16" x14ac:dyDescent="0.4">
      <c r="C1034" s="50"/>
      <c r="P1034" s="179"/>
    </row>
    <row r="1035" spans="3:16" x14ac:dyDescent="0.4">
      <c r="C1035" s="50"/>
      <c r="P1035" s="179"/>
    </row>
    <row r="1036" spans="3:16" x14ac:dyDescent="0.4">
      <c r="C1036" s="50"/>
      <c r="P1036" s="179"/>
    </row>
    <row r="1037" spans="3:16" x14ac:dyDescent="0.4">
      <c r="C1037" s="50"/>
      <c r="P1037" s="179"/>
    </row>
    <row r="1038" spans="3:16" x14ac:dyDescent="0.4">
      <c r="C1038" s="50"/>
      <c r="P1038" s="179"/>
    </row>
    <row r="1039" spans="3:16" x14ac:dyDescent="0.4">
      <c r="C1039" s="50"/>
      <c r="P1039" s="179"/>
    </row>
    <row r="1040" spans="3:16" x14ac:dyDescent="0.4">
      <c r="C1040" s="50"/>
      <c r="P1040" s="179"/>
    </row>
    <row r="1041" spans="3:16" x14ac:dyDescent="0.4">
      <c r="C1041" s="50"/>
      <c r="P1041" s="179"/>
    </row>
    <row r="1042" spans="3:16" x14ac:dyDescent="0.4">
      <c r="C1042" s="50"/>
      <c r="P1042" s="179"/>
    </row>
    <row r="1043" spans="3:16" x14ac:dyDescent="0.4">
      <c r="C1043" s="50"/>
      <c r="P1043" s="179"/>
    </row>
    <row r="1044" spans="3:16" x14ac:dyDescent="0.4">
      <c r="C1044" s="50"/>
      <c r="P1044" s="179"/>
    </row>
    <row r="1045" spans="3:16" x14ac:dyDescent="0.4">
      <c r="C1045" s="50"/>
      <c r="P1045" s="179"/>
    </row>
    <row r="1046" spans="3:16" x14ac:dyDescent="0.4">
      <c r="C1046" s="50"/>
      <c r="P1046" s="179"/>
    </row>
    <row r="1047" spans="3:16" x14ac:dyDescent="0.4">
      <c r="C1047" s="50"/>
      <c r="P1047" s="179"/>
    </row>
    <row r="1048" spans="3:16" x14ac:dyDescent="0.4">
      <c r="C1048" s="50"/>
      <c r="P1048" s="179"/>
    </row>
    <row r="1049" spans="3:16" x14ac:dyDescent="0.4">
      <c r="C1049" s="50"/>
      <c r="P1049" s="179"/>
    </row>
    <row r="1050" spans="3:16" x14ac:dyDescent="0.4">
      <c r="C1050" s="50"/>
      <c r="P1050" s="179"/>
    </row>
    <row r="1051" spans="3:16" x14ac:dyDescent="0.4">
      <c r="C1051" s="50"/>
      <c r="P1051" s="179"/>
    </row>
    <row r="1052" spans="3:16" x14ac:dyDescent="0.4">
      <c r="C1052" s="50"/>
      <c r="P1052" s="179"/>
    </row>
    <row r="1053" spans="3:16" x14ac:dyDescent="0.4">
      <c r="C1053" s="50"/>
      <c r="P1053" s="179"/>
    </row>
    <row r="1054" spans="3:16" x14ac:dyDescent="0.4">
      <c r="C1054" s="50"/>
      <c r="P1054" s="179"/>
    </row>
    <row r="1055" spans="3:16" x14ac:dyDescent="0.4">
      <c r="C1055" s="50"/>
      <c r="P1055" s="179"/>
    </row>
    <row r="1056" spans="3:16" x14ac:dyDescent="0.4">
      <c r="C1056" s="50"/>
      <c r="P1056" s="179"/>
    </row>
    <row r="1057" spans="3:16" x14ac:dyDescent="0.4">
      <c r="C1057" s="50"/>
      <c r="P1057" s="179"/>
    </row>
    <row r="1058" spans="3:16" x14ac:dyDescent="0.4">
      <c r="C1058" s="50"/>
      <c r="P1058" s="179"/>
    </row>
    <row r="1059" spans="3:16" x14ac:dyDescent="0.4">
      <c r="C1059" s="50"/>
      <c r="P1059" s="179"/>
    </row>
    <row r="1060" spans="3:16" x14ac:dyDescent="0.4">
      <c r="C1060" s="50"/>
      <c r="P1060" s="179"/>
    </row>
    <row r="1061" spans="3:16" x14ac:dyDescent="0.4">
      <c r="C1061" s="50"/>
      <c r="P1061" s="179"/>
    </row>
    <row r="1062" spans="3:16" x14ac:dyDescent="0.4">
      <c r="C1062" s="50"/>
      <c r="P1062" s="179"/>
    </row>
    <row r="1063" spans="3:16" x14ac:dyDescent="0.4">
      <c r="C1063" s="50"/>
      <c r="P1063" s="179"/>
    </row>
    <row r="1064" spans="3:16" x14ac:dyDescent="0.4">
      <c r="C1064" s="50"/>
      <c r="P1064" s="179"/>
    </row>
    <row r="1065" spans="3:16" x14ac:dyDescent="0.4">
      <c r="C1065" s="50"/>
      <c r="P1065" s="179"/>
    </row>
    <row r="1066" spans="3:16" x14ac:dyDescent="0.4">
      <c r="C1066" s="50"/>
      <c r="P1066" s="179"/>
    </row>
    <row r="1067" spans="3:16" x14ac:dyDescent="0.4">
      <c r="C1067" s="50"/>
      <c r="P1067" s="179"/>
    </row>
    <row r="1068" spans="3:16" x14ac:dyDescent="0.4">
      <c r="C1068" s="50"/>
      <c r="P1068" s="179"/>
    </row>
    <row r="1069" spans="3:16" x14ac:dyDescent="0.4">
      <c r="C1069" s="50"/>
      <c r="P1069" s="179"/>
    </row>
    <row r="1070" spans="3:16" x14ac:dyDescent="0.4">
      <c r="C1070" s="50"/>
      <c r="P1070" s="179"/>
    </row>
    <row r="1071" spans="3:16" x14ac:dyDescent="0.4">
      <c r="C1071" s="50"/>
      <c r="P1071" s="179"/>
    </row>
    <row r="1072" spans="3:16" x14ac:dyDescent="0.4">
      <c r="C1072" s="50"/>
      <c r="P1072" s="179"/>
    </row>
    <row r="1073" spans="3:16" x14ac:dyDescent="0.4">
      <c r="C1073" s="50"/>
      <c r="P1073" s="179"/>
    </row>
    <row r="1074" spans="3:16" x14ac:dyDescent="0.4">
      <c r="C1074" s="50"/>
      <c r="P1074" s="179"/>
    </row>
    <row r="1075" spans="3:16" x14ac:dyDescent="0.4">
      <c r="C1075" s="50"/>
      <c r="P1075" s="179"/>
    </row>
    <row r="1076" spans="3:16" x14ac:dyDescent="0.4">
      <c r="C1076" s="50"/>
      <c r="P1076" s="179"/>
    </row>
    <row r="1077" spans="3:16" x14ac:dyDescent="0.4">
      <c r="C1077" s="50"/>
      <c r="P1077" s="179"/>
    </row>
    <row r="1078" spans="3:16" x14ac:dyDescent="0.4">
      <c r="C1078" s="50"/>
      <c r="P1078" s="179"/>
    </row>
    <row r="1079" spans="3:16" x14ac:dyDescent="0.4">
      <c r="C1079" s="50"/>
      <c r="P1079" s="179"/>
    </row>
    <row r="1080" spans="3:16" x14ac:dyDescent="0.4">
      <c r="C1080" s="50"/>
      <c r="P1080" s="179"/>
    </row>
    <row r="1081" spans="3:16" x14ac:dyDescent="0.4">
      <c r="C1081" s="50"/>
      <c r="P1081" s="179"/>
    </row>
    <row r="1082" spans="3:16" x14ac:dyDescent="0.4">
      <c r="C1082" s="50"/>
      <c r="P1082" s="179"/>
    </row>
    <row r="1083" spans="3:16" x14ac:dyDescent="0.4">
      <c r="C1083" s="50"/>
      <c r="P1083" s="179"/>
    </row>
    <row r="1084" spans="3:16" x14ac:dyDescent="0.4">
      <c r="C1084" s="50"/>
      <c r="P1084" s="179"/>
    </row>
    <row r="1085" spans="3:16" x14ac:dyDescent="0.4">
      <c r="C1085" s="50"/>
      <c r="P1085" s="179"/>
    </row>
    <row r="1086" spans="3:16" x14ac:dyDescent="0.4">
      <c r="C1086" s="50"/>
      <c r="P1086" s="179"/>
    </row>
    <row r="1087" spans="3:16" x14ac:dyDescent="0.4">
      <c r="C1087" s="50"/>
      <c r="P1087" s="179"/>
    </row>
    <row r="1088" spans="3:16" x14ac:dyDescent="0.4">
      <c r="C1088" s="50"/>
      <c r="P1088" s="179"/>
    </row>
    <row r="1089" spans="3:16" x14ac:dyDescent="0.4">
      <c r="C1089" s="50"/>
      <c r="P1089" s="179"/>
    </row>
    <row r="1090" spans="3:16" x14ac:dyDescent="0.4">
      <c r="C1090" s="50"/>
      <c r="P1090" s="179"/>
    </row>
    <row r="1091" spans="3:16" x14ac:dyDescent="0.4">
      <c r="C1091" s="50"/>
      <c r="P1091" s="179"/>
    </row>
    <row r="1092" spans="3:16" x14ac:dyDescent="0.4">
      <c r="C1092" s="50"/>
      <c r="P1092" s="179"/>
    </row>
    <row r="1093" spans="3:16" x14ac:dyDescent="0.4">
      <c r="C1093" s="50"/>
      <c r="P1093" s="179"/>
    </row>
    <row r="1094" spans="3:16" x14ac:dyDescent="0.4">
      <c r="C1094" s="50"/>
      <c r="P1094" s="179"/>
    </row>
    <row r="1095" spans="3:16" x14ac:dyDescent="0.4">
      <c r="C1095" s="50"/>
      <c r="P1095" s="179"/>
    </row>
    <row r="1096" spans="3:16" x14ac:dyDescent="0.4">
      <c r="C1096" s="50"/>
      <c r="P1096" s="179"/>
    </row>
    <row r="1097" spans="3:16" x14ac:dyDescent="0.4">
      <c r="C1097" s="50"/>
      <c r="P1097" s="179"/>
    </row>
    <row r="1098" spans="3:16" x14ac:dyDescent="0.4">
      <c r="C1098" s="50"/>
      <c r="P1098" s="179"/>
    </row>
    <row r="1099" spans="3:16" x14ac:dyDescent="0.4">
      <c r="C1099" s="50"/>
      <c r="P1099" s="179"/>
    </row>
    <row r="1100" spans="3:16" x14ac:dyDescent="0.4">
      <c r="C1100" s="50"/>
      <c r="P1100" s="179"/>
    </row>
    <row r="1101" spans="3:16" x14ac:dyDescent="0.4">
      <c r="C1101" s="50"/>
      <c r="P1101" s="179"/>
    </row>
    <row r="1102" spans="3:16" x14ac:dyDescent="0.4">
      <c r="C1102" s="50"/>
      <c r="P1102" s="179"/>
    </row>
    <row r="1103" spans="3:16" x14ac:dyDescent="0.4">
      <c r="C1103" s="50"/>
      <c r="P1103" s="179"/>
    </row>
    <row r="1104" spans="3:16" x14ac:dyDescent="0.4">
      <c r="C1104" s="50"/>
      <c r="P1104" s="179"/>
    </row>
    <row r="1105" spans="3:16" x14ac:dyDescent="0.4">
      <c r="C1105" s="50"/>
      <c r="P1105" s="179"/>
    </row>
    <row r="1106" spans="3:16" x14ac:dyDescent="0.4">
      <c r="C1106" s="50"/>
      <c r="P1106" s="179"/>
    </row>
    <row r="1107" spans="3:16" x14ac:dyDescent="0.4">
      <c r="C1107" s="50"/>
      <c r="P1107" s="179"/>
    </row>
    <row r="1108" spans="3:16" x14ac:dyDescent="0.4">
      <c r="C1108" s="50"/>
      <c r="P1108" s="179"/>
    </row>
    <row r="1109" spans="3:16" x14ac:dyDescent="0.4">
      <c r="C1109" s="50"/>
      <c r="P1109" s="179"/>
    </row>
    <row r="1110" spans="3:16" x14ac:dyDescent="0.4">
      <c r="C1110" s="50"/>
      <c r="P1110" s="179"/>
    </row>
    <row r="1111" spans="3:16" x14ac:dyDescent="0.4">
      <c r="C1111" s="50"/>
      <c r="P1111" s="179"/>
    </row>
    <row r="1112" spans="3:16" x14ac:dyDescent="0.4">
      <c r="C1112" s="50"/>
      <c r="P1112" s="179"/>
    </row>
    <row r="1113" spans="3:16" x14ac:dyDescent="0.4">
      <c r="C1113" s="50"/>
      <c r="P1113" s="179"/>
    </row>
    <row r="1114" spans="3:16" x14ac:dyDescent="0.4">
      <c r="C1114" s="50"/>
      <c r="P1114" s="179"/>
    </row>
    <row r="1115" spans="3:16" x14ac:dyDescent="0.4">
      <c r="C1115" s="50"/>
      <c r="P1115" s="179"/>
    </row>
    <row r="1116" spans="3:16" x14ac:dyDescent="0.4">
      <c r="C1116" s="50"/>
      <c r="P1116" s="179"/>
    </row>
    <row r="1117" spans="3:16" x14ac:dyDescent="0.4">
      <c r="C1117" s="50"/>
      <c r="P1117" s="179"/>
    </row>
    <row r="1118" spans="3:16" x14ac:dyDescent="0.4">
      <c r="C1118" s="50"/>
      <c r="P1118" s="179"/>
    </row>
    <row r="1119" spans="3:16" x14ac:dyDescent="0.4">
      <c r="C1119" s="50"/>
      <c r="P1119" s="179"/>
    </row>
    <row r="1120" spans="3:16" x14ac:dyDescent="0.4">
      <c r="C1120" s="50"/>
      <c r="P1120" s="179"/>
    </row>
    <row r="1121" spans="3:16" x14ac:dyDescent="0.4">
      <c r="C1121" s="50"/>
      <c r="P1121" s="179"/>
    </row>
    <row r="1122" spans="3:16" x14ac:dyDescent="0.4">
      <c r="C1122" s="50"/>
      <c r="P1122" s="179"/>
    </row>
    <row r="1123" spans="3:16" x14ac:dyDescent="0.4">
      <c r="C1123" s="50"/>
      <c r="P1123" s="179"/>
    </row>
    <row r="1124" spans="3:16" x14ac:dyDescent="0.4">
      <c r="C1124" s="50"/>
      <c r="P1124" s="179"/>
    </row>
    <row r="1125" spans="3:16" x14ac:dyDescent="0.4">
      <c r="C1125" s="50"/>
      <c r="P1125" s="179"/>
    </row>
    <row r="1126" spans="3:16" x14ac:dyDescent="0.4">
      <c r="C1126" s="50"/>
      <c r="P1126" s="179"/>
    </row>
    <row r="1127" spans="3:16" x14ac:dyDescent="0.4">
      <c r="C1127" s="50"/>
      <c r="P1127" s="179"/>
    </row>
    <row r="1128" spans="3:16" x14ac:dyDescent="0.4">
      <c r="C1128" s="50"/>
      <c r="P1128" s="179"/>
    </row>
    <row r="1129" spans="3:16" x14ac:dyDescent="0.4">
      <c r="C1129" s="50"/>
      <c r="P1129" s="179"/>
    </row>
    <row r="1130" spans="3:16" x14ac:dyDescent="0.4">
      <c r="C1130" s="50"/>
      <c r="P1130" s="179"/>
    </row>
    <row r="1131" spans="3:16" x14ac:dyDescent="0.4">
      <c r="C1131" s="50"/>
      <c r="P1131" s="179"/>
    </row>
    <row r="1132" spans="3:16" x14ac:dyDescent="0.4">
      <c r="C1132" s="50"/>
      <c r="P1132" s="179"/>
    </row>
    <row r="1133" spans="3:16" x14ac:dyDescent="0.4">
      <c r="C1133" s="50"/>
      <c r="P1133" s="179"/>
    </row>
    <row r="1134" spans="3:16" x14ac:dyDescent="0.4">
      <c r="C1134" s="50"/>
      <c r="P1134" s="179"/>
    </row>
    <row r="1135" spans="3:16" x14ac:dyDescent="0.4">
      <c r="C1135" s="50"/>
      <c r="P1135" s="179"/>
    </row>
    <row r="1136" spans="3:16" x14ac:dyDescent="0.4">
      <c r="C1136" s="50"/>
      <c r="P1136" s="179"/>
    </row>
    <row r="1137" spans="3:16" x14ac:dyDescent="0.4">
      <c r="C1137" s="50"/>
      <c r="P1137" s="179"/>
    </row>
    <row r="1138" spans="3:16" x14ac:dyDescent="0.4">
      <c r="C1138" s="50"/>
      <c r="P1138" s="179"/>
    </row>
    <row r="1139" spans="3:16" x14ac:dyDescent="0.4">
      <c r="C1139" s="50"/>
      <c r="P1139" s="179"/>
    </row>
    <row r="1140" spans="3:16" x14ac:dyDescent="0.4">
      <c r="C1140" s="50"/>
      <c r="P1140" s="179"/>
    </row>
    <row r="1141" spans="3:16" x14ac:dyDescent="0.4">
      <c r="C1141" s="50"/>
      <c r="P1141" s="179"/>
    </row>
    <row r="1142" spans="3:16" x14ac:dyDescent="0.4">
      <c r="C1142" s="50"/>
      <c r="P1142" s="179"/>
    </row>
    <row r="1143" spans="3:16" x14ac:dyDescent="0.4">
      <c r="C1143" s="50"/>
      <c r="P1143" s="179"/>
    </row>
    <row r="1144" spans="3:16" x14ac:dyDescent="0.4">
      <c r="C1144" s="50"/>
      <c r="P1144" s="179"/>
    </row>
    <row r="1145" spans="3:16" x14ac:dyDescent="0.4">
      <c r="C1145" s="50"/>
      <c r="P1145" s="179"/>
    </row>
    <row r="1146" spans="3:16" x14ac:dyDescent="0.4">
      <c r="C1146" s="50"/>
      <c r="P1146" s="179"/>
    </row>
    <row r="1147" spans="3:16" x14ac:dyDescent="0.4">
      <c r="C1147" s="50"/>
      <c r="P1147" s="179"/>
    </row>
    <row r="1148" spans="3:16" x14ac:dyDescent="0.4">
      <c r="C1148" s="50"/>
      <c r="P1148" s="179"/>
    </row>
    <row r="1149" spans="3:16" x14ac:dyDescent="0.4">
      <c r="C1149" s="50"/>
      <c r="P1149" s="179"/>
    </row>
    <row r="1150" spans="3:16" x14ac:dyDescent="0.4">
      <c r="C1150" s="50"/>
      <c r="P1150" s="179"/>
    </row>
    <row r="1151" spans="3:16" x14ac:dyDescent="0.4">
      <c r="C1151" s="50"/>
      <c r="P1151" s="179"/>
    </row>
    <row r="1152" spans="3:16" x14ac:dyDescent="0.4">
      <c r="C1152" s="50"/>
      <c r="P1152" s="179"/>
    </row>
    <row r="1153" spans="3:16" x14ac:dyDescent="0.4">
      <c r="C1153" s="50"/>
      <c r="P1153" s="179"/>
    </row>
    <row r="1154" spans="3:16" x14ac:dyDescent="0.4">
      <c r="C1154" s="50"/>
      <c r="P1154" s="179"/>
    </row>
    <row r="1155" spans="3:16" x14ac:dyDescent="0.4">
      <c r="C1155" s="50"/>
      <c r="P1155" s="179"/>
    </row>
    <row r="1156" spans="3:16" x14ac:dyDescent="0.4">
      <c r="C1156" s="50"/>
      <c r="P1156" s="179"/>
    </row>
    <row r="1157" spans="3:16" x14ac:dyDescent="0.4">
      <c r="C1157" s="50"/>
      <c r="P1157" s="179"/>
    </row>
    <row r="1158" spans="3:16" x14ac:dyDescent="0.4">
      <c r="C1158" s="50"/>
      <c r="P1158" s="179"/>
    </row>
    <row r="1159" spans="3:16" x14ac:dyDescent="0.4">
      <c r="C1159" s="50"/>
      <c r="P1159" s="179"/>
    </row>
    <row r="1160" spans="3:16" x14ac:dyDescent="0.4">
      <c r="C1160" s="50"/>
      <c r="P1160" s="179"/>
    </row>
    <row r="1161" spans="3:16" x14ac:dyDescent="0.4">
      <c r="C1161" s="50"/>
      <c r="P1161" s="179"/>
    </row>
    <row r="1162" spans="3:16" x14ac:dyDescent="0.4">
      <c r="C1162" s="50"/>
      <c r="P1162" s="179"/>
    </row>
    <row r="1163" spans="3:16" x14ac:dyDescent="0.4">
      <c r="C1163" s="50"/>
      <c r="P1163" s="179"/>
    </row>
    <row r="1164" spans="3:16" x14ac:dyDescent="0.4">
      <c r="C1164" s="50"/>
      <c r="P1164" s="179"/>
    </row>
    <row r="1165" spans="3:16" x14ac:dyDescent="0.4">
      <c r="C1165" s="50"/>
      <c r="P1165" s="179"/>
    </row>
    <row r="1166" spans="3:16" x14ac:dyDescent="0.4">
      <c r="C1166" s="50"/>
      <c r="P1166" s="179"/>
    </row>
    <row r="1167" spans="3:16" x14ac:dyDescent="0.4">
      <c r="C1167" s="50"/>
      <c r="P1167" s="179"/>
    </row>
    <row r="1168" spans="3:16" x14ac:dyDescent="0.4">
      <c r="C1168" s="50"/>
      <c r="P1168" s="179"/>
    </row>
    <row r="1169" spans="3:16" x14ac:dyDescent="0.4">
      <c r="C1169" s="50"/>
      <c r="P1169" s="179"/>
    </row>
    <row r="1170" spans="3:16" x14ac:dyDescent="0.4">
      <c r="C1170" s="50"/>
      <c r="P1170" s="179"/>
    </row>
    <row r="1171" spans="3:16" x14ac:dyDescent="0.4">
      <c r="C1171" s="50"/>
      <c r="P1171" s="179"/>
    </row>
    <row r="1172" spans="3:16" x14ac:dyDescent="0.4">
      <c r="C1172" s="50"/>
      <c r="P1172" s="179"/>
    </row>
    <row r="1173" spans="3:16" x14ac:dyDescent="0.4">
      <c r="C1173" s="50"/>
      <c r="P1173" s="179"/>
    </row>
    <row r="1174" spans="3:16" x14ac:dyDescent="0.4">
      <c r="C1174" s="50"/>
      <c r="P1174" s="179"/>
    </row>
    <row r="1175" spans="3:16" x14ac:dyDescent="0.4">
      <c r="C1175" s="50"/>
      <c r="P1175" s="179"/>
    </row>
    <row r="1176" spans="3:16" x14ac:dyDescent="0.4">
      <c r="C1176" s="50"/>
      <c r="P1176" s="179"/>
    </row>
    <row r="1177" spans="3:16" x14ac:dyDescent="0.4">
      <c r="C1177" s="50"/>
      <c r="P1177" s="179"/>
    </row>
    <row r="1178" spans="3:16" x14ac:dyDescent="0.4">
      <c r="C1178" s="50"/>
      <c r="P1178" s="179"/>
    </row>
    <row r="1179" spans="3:16" x14ac:dyDescent="0.4">
      <c r="C1179" s="50"/>
      <c r="P1179" s="179"/>
    </row>
    <row r="1180" spans="3:16" x14ac:dyDescent="0.4">
      <c r="C1180" s="50"/>
      <c r="P1180" s="179"/>
    </row>
    <row r="1181" spans="3:16" x14ac:dyDescent="0.4">
      <c r="C1181" s="50"/>
      <c r="P1181" s="179"/>
    </row>
    <row r="1182" spans="3:16" x14ac:dyDescent="0.4">
      <c r="C1182" s="50"/>
      <c r="P1182" s="179"/>
    </row>
    <row r="1183" spans="3:16" x14ac:dyDescent="0.4">
      <c r="C1183" s="50"/>
      <c r="P1183" s="179"/>
    </row>
    <row r="1184" spans="3:16" x14ac:dyDescent="0.4">
      <c r="C1184" s="50"/>
      <c r="P1184" s="179"/>
    </row>
    <row r="1185" spans="3:16" x14ac:dyDescent="0.4">
      <c r="C1185" s="50"/>
      <c r="P1185" s="179"/>
    </row>
    <row r="1186" spans="3:16" x14ac:dyDescent="0.4">
      <c r="C1186" s="50"/>
      <c r="P1186" s="179"/>
    </row>
    <row r="1187" spans="3:16" x14ac:dyDescent="0.4">
      <c r="C1187" s="50"/>
      <c r="P1187" s="179"/>
    </row>
    <row r="1188" spans="3:16" x14ac:dyDescent="0.4">
      <c r="C1188" s="50"/>
      <c r="P1188" s="179"/>
    </row>
    <row r="1189" spans="3:16" x14ac:dyDescent="0.4">
      <c r="C1189" s="50"/>
      <c r="P1189" s="179"/>
    </row>
    <row r="1190" spans="3:16" x14ac:dyDescent="0.4">
      <c r="C1190" s="50"/>
      <c r="P1190" s="179"/>
    </row>
    <row r="1191" spans="3:16" x14ac:dyDescent="0.4">
      <c r="C1191" s="50"/>
      <c r="P1191" s="179"/>
    </row>
    <row r="1192" spans="3:16" x14ac:dyDescent="0.4">
      <c r="C1192" s="50"/>
      <c r="P1192" s="179"/>
    </row>
    <row r="1193" spans="3:16" x14ac:dyDescent="0.4">
      <c r="C1193" s="50"/>
      <c r="P1193" s="179"/>
    </row>
    <row r="1194" spans="3:16" x14ac:dyDescent="0.4">
      <c r="C1194" s="50"/>
      <c r="P1194" s="179"/>
    </row>
    <row r="1195" spans="3:16" x14ac:dyDescent="0.4">
      <c r="C1195" s="50"/>
      <c r="P1195" s="179"/>
    </row>
    <row r="1196" spans="3:16" x14ac:dyDescent="0.4">
      <c r="C1196" s="50"/>
      <c r="P1196" s="179"/>
    </row>
    <row r="1197" spans="3:16" x14ac:dyDescent="0.4">
      <c r="C1197" s="50"/>
      <c r="P1197" s="179"/>
    </row>
    <row r="1198" spans="3:16" x14ac:dyDescent="0.4">
      <c r="C1198" s="50"/>
      <c r="P1198" s="179"/>
    </row>
    <row r="1199" spans="3:16" x14ac:dyDescent="0.4">
      <c r="C1199" s="50"/>
      <c r="P1199" s="179"/>
    </row>
    <row r="1200" spans="3:16" x14ac:dyDescent="0.4">
      <c r="C1200" s="50"/>
      <c r="P1200" s="179"/>
    </row>
    <row r="1201" spans="3:16" x14ac:dyDescent="0.4">
      <c r="C1201" s="50"/>
      <c r="P1201" s="179"/>
    </row>
    <row r="1202" spans="3:16" x14ac:dyDescent="0.4">
      <c r="C1202" s="50"/>
      <c r="P1202" s="179"/>
    </row>
    <row r="1203" spans="3:16" x14ac:dyDescent="0.4">
      <c r="C1203" s="50"/>
      <c r="P1203" s="179"/>
    </row>
    <row r="1204" spans="3:16" x14ac:dyDescent="0.4">
      <c r="C1204" s="50"/>
      <c r="P1204" s="179"/>
    </row>
    <row r="1205" spans="3:16" x14ac:dyDescent="0.4">
      <c r="C1205" s="50"/>
      <c r="P1205" s="179"/>
    </row>
    <row r="1206" spans="3:16" x14ac:dyDescent="0.4">
      <c r="C1206" s="50"/>
      <c r="P1206" s="179"/>
    </row>
    <row r="1207" spans="3:16" x14ac:dyDescent="0.4">
      <c r="C1207" s="50"/>
      <c r="P1207" s="179"/>
    </row>
    <row r="1208" spans="3:16" x14ac:dyDescent="0.4">
      <c r="C1208" s="50"/>
      <c r="P1208" s="179"/>
    </row>
    <row r="1209" spans="3:16" x14ac:dyDescent="0.4">
      <c r="C1209" s="50"/>
      <c r="P1209" s="179"/>
    </row>
    <row r="1210" spans="3:16" x14ac:dyDescent="0.4">
      <c r="C1210" s="50"/>
      <c r="P1210" s="179"/>
    </row>
    <row r="1211" spans="3:16" x14ac:dyDescent="0.4">
      <c r="C1211" s="50"/>
      <c r="P1211" s="179"/>
    </row>
    <row r="1212" spans="3:16" x14ac:dyDescent="0.4">
      <c r="C1212" s="50"/>
      <c r="P1212" s="179"/>
    </row>
    <row r="1213" spans="3:16" x14ac:dyDescent="0.4">
      <c r="C1213" s="50"/>
      <c r="P1213" s="179"/>
    </row>
    <row r="1214" spans="3:16" x14ac:dyDescent="0.4">
      <c r="C1214" s="50"/>
      <c r="P1214" s="179"/>
    </row>
    <row r="1215" spans="3:16" x14ac:dyDescent="0.4">
      <c r="C1215" s="50"/>
      <c r="P1215" s="179"/>
    </row>
    <row r="1216" spans="3:16" x14ac:dyDescent="0.4">
      <c r="C1216" s="50"/>
      <c r="P1216" s="179"/>
    </row>
    <row r="1217" spans="3:16" x14ac:dyDescent="0.4">
      <c r="C1217" s="50"/>
      <c r="P1217" s="179"/>
    </row>
    <row r="1218" spans="3:16" x14ac:dyDescent="0.4">
      <c r="C1218" s="50"/>
      <c r="P1218" s="179"/>
    </row>
    <row r="1219" spans="3:16" x14ac:dyDescent="0.4">
      <c r="C1219" s="50"/>
      <c r="P1219" s="179"/>
    </row>
    <row r="1220" spans="3:16" x14ac:dyDescent="0.4">
      <c r="C1220" s="50"/>
      <c r="P1220" s="179"/>
    </row>
    <row r="1221" spans="3:16" x14ac:dyDescent="0.4">
      <c r="C1221" s="50"/>
      <c r="P1221" s="179"/>
    </row>
    <row r="1222" spans="3:16" x14ac:dyDescent="0.4">
      <c r="C1222" s="50"/>
      <c r="P1222" s="179"/>
    </row>
    <row r="1223" spans="3:16" x14ac:dyDescent="0.4">
      <c r="C1223" s="50"/>
      <c r="P1223" s="179"/>
    </row>
    <row r="1224" spans="3:16" x14ac:dyDescent="0.4">
      <c r="C1224" s="50"/>
      <c r="P1224" s="179"/>
    </row>
    <row r="1225" spans="3:16" x14ac:dyDescent="0.4">
      <c r="C1225" s="50"/>
      <c r="P1225" s="179"/>
    </row>
    <row r="1226" spans="3:16" x14ac:dyDescent="0.4">
      <c r="C1226" s="50"/>
      <c r="P1226" s="179"/>
    </row>
    <row r="1227" spans="3:16" x14ac:dyDescent="0.4">
      <c r="C1227" s="50"/>
      <c r="P1227" s="179"/>
    </row>
    <row r="1228" spans="3:16" x14ac:dyDescent="0.4">
      <c r="C1228" s="50"/>
      <c r="P1228" s="179"/>
    </row>
    <row r="1229" spans="3:16" x14ac:dyDescent="0.4">
      <c r="C1229" s="50"/>
      <c r="P1229" s="179"/>
    </row>
    <row r="1230" spans="3:16" x14ac:dyDescent="0.4">
      <c r="C1230" s="50"/>
      <c r="P1230" s="179"/>
    </row>
    <row r="1231" spans="3:16" x14ac:dyDescent="0.4">
      <c r="C1231" s="50"/>
      <c r="P1231" s="179"/>
    </row>
    <row r="1232" spans="3:16" x14ac:dyDescent="0.4">
      <c r="C1232" s="50"/>
      <c r="P1232" s="179"/>
    </row>
    <row r="1233" spans="3:16" x14ac:dyDescent="0.4">
      <c r="C1233" s="50"/>
      <c r="P1233" s="179"/>
    </row>
    <row r="1234" spans="3:16" x14ac:dyDescent="0.4">
      <c r="C1234" s="50"/>
      <c r="P1234" s="179"/>
    </row>
    <row r="1235" spans="3:16" x14ac:dyDescent="0.4">
      <c r="C1235" s="50"/>
      <c r="P1235" s="179"/>
    </row>
    <row r="1236" spans="3:16" x14ac:dyDescent="0.4">
      <c r="C1236" s="50"/>
      <c r="P1236" s="179"/>
    </row>
    <row r="1237" spans="3:16" x14ac:dyDescent="0.4">
      <c r="C1237" s="50"/>
      <c r="P1237" s="179"/>
    </row>
    <row r="1238" spans="3:16" x14ac:dyDescent="0.4">
      <c r="C1238" s="50"/>
      <c r="P1238" s="179"/>
    </row>
    <row r="1239" spans="3:16" x14ac:dyDescent="0.4">
      <c r="C1239" s="50"/>
      <c r="P1239" s="179"/>
    </row>
    <row r="1240" spans="3:16" x14ac:dyDescent="0.4">
      <c r="C1240" s="50"/>
      <c r="P1240" s="179"/>
    </row>
    <row r="1241" spans="3:16" x14ac:dyDescent="0.4">
      <c r="C1241" s="50"/>
      <c r="P1241" s="179"/>
    </row>
    <row r="1242" spans="3:16" x14ac:dyDescent="0.4">
      <c r="C1242" s="50"/>
      <c r="P1242" s="179"/>
    </row>
    <row r="1243" spans="3:16" x14ac:dyDescent="0.4">
      <c r="C1243" s="50"/>
      <c r="P1243" s="179"/>
    </row>
    <row r="1244" spans="3:16" x14ac:dyDescent="0.4">
      <c r="C1244" s="50"/>
      <c r="P1244" s="179"/>
    </row>
    <row r="1245" spans="3:16" x14ac:dyDescent="0.4">
      <c r="C1245" s="50"/>
      <c r="P1245" s="179"/>
    </row>
    <row r="1246" spans="3:16" x14ac:dyDescent="0.4">
      <c r="C1246" s="50"/>
      <c r="P1246" s="179"/>
    </row>
    <row r="1247" spans="3:16" x14ac:dyDescent="0.4">
      <c r="C1247" s="50"/>
      <c r="P1247" s="179"/>
    </row>
    <row r="1248" spans="3:16" x14ac:dyDescent="0.4">
      <c r="C1248" s="50"/>
      <c r="P1248" s="179"/>
    </row>
    <row r="1249" spans="3:16" x14ac:dyDescent="0.4">
      <c r="C1249" s="50"/>
      <c r="P1249" s="179"/>
    </row>
    <row r="1250" spans="3:16" x14ac:dyDescent="0.4">
      <c r="C1250" s="50"/>
      <c r="P1250" s="179"/>
    </row>
    <row r="1251" spans="3:16" x14ac:dyDescent="0.4">
      <c r="C1251" s="50"/>
      <c r="P1251" s="179"/>
    </row>
    <row r="1252" spans="3:16" x14ac:dyDescent="0.4">
      <c r="C1252" s="50"/>
      <c r="P1252" s="179"/>
    </row>
    <row r="1253" spans="3:16" x14ac:dyDescent="0.4">
      <c r="C1253" s="50"/>
      <c r="P1253" s="179"/>
    </row>
    <row r="1254" spans="3:16" x14ac:dyDescent="0.4">
      <c r="C1254" s="50"/>
      <c r="P1254" s="179"/>
    </row>
    <row r="1255" spans="3:16" x14ac:dyDescent="0.4">
      <c r="C1255" s="50"/>
      <c r="P1255" s="179"/>
    </row>
    <row r="1256" spans="3:16" x14ac:dyDescent="0.4">
      <c r="C1256" s="50"/>
      <c r="P1256" s="179"/>
    </row>
    <row r="1257" spans="3:16" x14ac:dyDescent="0.4">
      <c r="C1257" s="50"/>
      <c r="P1257" s="179"/>
    </row>
    <row r="1258" spans="3:16" x14ac:dyDescent="0.4">
      <c r="C1258" s="50"/>
      <c r="P1258" s="179"/>
    </row>
    <row r="1259" spans="3:16" x14ac:dyDescent="0.4">
      <c r="C1259" s="50"/>
      <c r="P1259" s="179"/>
    </row>
    <row r="1260" spans="3:16" x14ac:dyDescent="0.4">
      <c r="C1260" s="50"/>
      <c r="P1260" s="179"/>
    </row>
    <row r="1261" spans="3:16" x14ac:dyDescent="0.4">
      <c r="C1261" s="50"/>
      <c r="P1261" s="179"/>
    </row>
    <row r="1262" spans="3:16" x14ac:dyDescent="0.4">
      <c r="C1262" s="50"/>
      <c r="P1262" s="179"/>
    </row>
    <row r="1263" spans="3:16" x14ac:dyDescent="0.4">
      <c r="C1263" s="50"/>
      <c r="P1263" s="179"/>
    </row>
    <row r="1264" spans="3:16" x14ac:dyDescent="0.4">
      <c r="C1264" s="50"/>
      <c r="P1264" s="179"/>
    </row>
    <row r="1265" spans="3:16" x14ac:dyDescent="0.4">
      <c r="C1265" s="50"/>
      <c r="P1265" s="179"/>
    </row>
    <row r="1266" spans="3:16" x14ac:dyDescent="0.4">
      <c r="C1266" s="50"/>
      <c r="P1266" s="179"/>
    </row>
    <row r="1267" spans="3:16" x14ac:dyDescent="0.4">
      <c r="C1267" s="50"/>
      <c r="P1267" s="179"/>
    </row>
    <row r="1268" spans="3:16" x14ac:dyDescent="0.4">
      <c r="C1268" s="50"/>
      <c r="P1268" s="179"/>
    </row>
    <row r="1269" spans="3:16" x14ac:dyDescent="0.4">
      <c r="C1269" s="50"/>
      <c r="P1269" s="179"/>
    </row>
    <row r="1270" spans="3:16" x14ac:dyDescent="0.4">
      <c r="C1270" s="50"/>
      <c r="P1270" s="179"/>
    </row>
    <row r="1271" spans="3:16" x14ac:dyDescent="0.4">
      <c r="C1271" s="50"/>
      <c r="P1271" s="179"/>
    </row>
    <row r="1272" spans="3:16" x14ac:dyDescent="0.4">
      <c r="C1272" s="50"/>
      <c r="P1272" s="179"/>
    </row>
    <row r="1273" spans="3:16" x14ac:dyDescent="0.4">
      <c r="C1273" s="50"/>
      <c r="P1273" s="179"/>
    </row>
    <row r="1274" spans="3:16" x14ac:dyDescent="0.4">
      <c r="C1274" s="50"/>
      <c r="P1274" s="179"/>
    </row>
    <row r="1275" spans="3:16" x14ac:dyDescent="0.4">
      <c r="C1275" s="50"/>
      <c r="P1275" s="179"/>
    </row>
    <row r="1276" spans="3:16" x14ac:dyDescent="0.4">
      <c r="C1276" s="50"/>
      <c r="P1276" s="179"/>
    </row>
    <row r="1277" spans="3:16" x14ac:dyDescent="0.4">
      <c r="C1277" s="50"/>
      <c r="P1277" s="179"/>
    </row>
    <row r="1278" spans="3:16" x14ac:dyDescent="0.4">
      <c r="C1278" s="50"/>
      <c r="P1278" s="179"/>
    </row>
    <row r="1279" spans="3:16" x14ac:dyDescent="0.4">
      <c r="C1279" s="50"/>
      <c r="P1279" s="179"/>
    </row>
    <row r="1280" spans="3:16" x14ac:dyDescent="0.4">
      <c r="C1280" s="50"/>
      <c r="P1280" s="179"/>
    </row>
    <row r="1281" spans="3:16" x14ac:dyDescent="0.4">
      <c r="C1281" s="50"/>
      <c r="P1281" s="179"/>
    </row>
    <row r="1282" spans="3:16" x14ac:dyDescent="0.4">
      <c r="C1282" s="50"/>
      <c r="P1282" s="179"/>
    </row>
    <row r="1283" spans="3:16" x14ac:dyDescent="0.4">
      <c r="C1283" s="50"/>
      <c r="P1283" s="179"/>
    </row>
    <row r="1284" spans="3:16" x14ac:dyDescent="0.4">
      <c r="C1284" s="50"/>
      <c r="P1284" s="179"/>
    </row>
    <row r="1285" spans="3:16" x14ac:dyDescent="0.4">
      <c r="C1285" s="50"/>
      <c r="P1285" s="179"/>
    </row>
    <row r="1286" spans="3:16" x14ac:dyDescent="0.4">
      <c r="C1286" s="50"/>
      <c r="P1286" s="179"/>
    </row>
    <row r="1287" spans="3:16" x14ac:dyDescent="0.4">
      <c r="C1287" s="50"/>
      <c r="P1287" s="179"/>
    </row>
    <row r="1288" spans="3:16" x14ac:dyDescent="0.4">
      <c r="C1288" s="50"/>
      <c r="P1288" s="179"/>
    </row>
    <row r="1289" spans="3:16" x14ac:dyDescent="0.4">
      <c r="C1289" s="50"/>
      <c r="P1289" s="179"/>
    </row>
    <row r="1290" spans="3:16" x14ac:dyDescent="0.4">
      <c r="C1290" s="50"/>
      <c r="P1290" s="179"/>
    </row>
    <row r="1291" spans="3:16" x14ac:dyDescent="0.4">
      <c r="C1291" s="50"/>
      <c r="P1291" s="179"/>
    </row>
    <row r="1292" spans="3:16" x14ac:dyDescent="0.4">
      <c r="C1292" s="50"/>
      <c r="P1292" s="179"/>
    </row>
    <row r="1293" spans="3:16" x14ac:dyDescent="0.4">
      <c r="C1293" s="50"/>
      <c r="P1293" s="179"/>
    </row>
    <row r="1294" spans="3:16" x14ac:dyDescent="0.4">
      <c r="C1294" s="50"/>
      <c r="P1294" s="179"/>
    </row>
    <row r="1295" spans="3:16" x14ac:dyDescent="0.4">
      <c r="C1295" s="50"/>
      <c r="P1295" s="179"/>
    </row>
    <row r="1296" spans="3:16" x14ac:dyDescent="0.4">
      <c r="C1296" s="50"/>
      <c r="P1296" s="179"/>
    </row>
    <row r="1297" spans="3:16" x14ac:dyDescent="0.4">
      <c r="C1297" s="50"/>
      <c r="P1297" s="179"/>
    </row>
    <row r="1298" spans="3:16" x14ac:dyDescent="0.4">
      <c r="C1298" s="50"/>
      <c r="P1298" s="179"/>
    </row>
    <row r="1299" spans="3:16" x14ac:dyDescent="0.4">
      <c r="C1299" s="50"/>
      <c r="P1299" s="179"/>
    </row>
    <row r="1300" spans="3:16" x14ac:dyDescent="0.4">
      <c r="C1300" s="50"/>
      <c r="P1300" s="179"/>
    </row>
    <row r="1301" spans="3:16" x14ac:dyDescent="0.4">
      <c r="C1301" s="50"/>
      <c r="P1301" s="179"/>
    </row>
    <row r="1302" spans="3:16" x14ac:dyDescent="0.4">
      <c r="C1302" s="50"/>
      <c r="P1302" s="179"/>
    </row>
    <row r="1303" spans="3:16" x14ac:dyDescent="0.4">
      <c r="C1303" s="50"/>
      <c r="P1303" s="179"/>
    </row>
    <row r="1304" spans="3:16" x14ac:dyDescent="0.4">
      <c r="C1304" s="50"/>
      <c r="P1304" s="179"/>
    </row>
    <row r="1305" spans="3:16" x14ac:dyDescent="0.4">
      <c r="C1305" s="50"/>
      <c r="P1305" s="179"/>
    </row>
    <row r="1306" spans="3:16" x14ac:dyDescent="0.4">
      <c r="C1306" s="50"/>
      <c r="P1306" s="179"/>
    </row>
    <row r="1307" spans="3:16" x14ac:dyDescent="0.4">
      <c r="C1307" s="50"/>
      <c r="P1307" s="179"/>
    </row>
    <row r="1308" spans="3:16" x14ac:dyDescent="0.4">
      <c r="C1308" s="50"/>
      <c r="P1308" s="179"/>
    </row>
    <row r="1309" spans="3:16" x14ac:dyDescent="0.4">
      <c r="C1309" s="50"/>
      <c r="P1309" s="179"/>
    </row>
    <row r="1310" spans="3:16" x14ac:dyDescent="0.4">
      <c r="C1310" s="50"/>
      <c r="P1310" s="179"/>
    </row>
    <row r="1311" spans="3:16" x14ac:dyDescent="0.4">
      <c r="C1311" s="50"/>
      <c r="P1311" s="179"/>
    </row>
    <row r="1312" spans="3:16" x14ac:dyDescent="0.4">
      <c r="C1312" s="50"/>
      <c r="P1312" s="179"/>
    </row>
    <row r="1313" spans="3:16" x14ac:dyDescent="0.4">
      <c r="C1313" s="50"/>
      <c r="P1313" s="179"/>
    </row>
    <row r="1314" spans="3:16" x14ac:dyDescent="0.4">
      <c r="C1314" s="50"/>
      <c r="P1314" s="179"/>
    </row>
    <row r="1315" spans="3:16" x14ac:dyDescent="0.4">
      <c r="C1315" s="50"/>
      <c r="P1315" s="179"/>
    </row>
    <row r="1316" spans="3:16" x14ac:dyDescent="0.4">
      <c r="C1316" s="50"/>
      <c r="P1316" s="179"/>
    </row>
    <row r="1317" spans="3:16" x14ac:dyDescent="0.4">
      <c r="C1317" s="50"/>
      <c r="P1317" s="179"/>
    </row>
    <row r="1318" spans="3:16" x14ac:dyDescent="0.4">
      <c r="C1318" s="50"/>
      <c r="P1318" s="179"/>
    </row>
    <row r="1319" spans="3:16" x14ac:dyDescent="0.4">
      <c r="C1319" s="50"/>
      <c r="P1319" s="179"/>
    </row>
    <row r="1320" spans="3:16" x14ac:dyDescent="0.4">
      <c r="C1320" s="50"/>
      <c r="P1320" s="179"/>
    </row>
    <row r="1321" spans="3:16" x14ac:dyDescent="0.4">
      <c r="C1321" s="50"/>
      <c r="P1321" s="179"/>
    </row>
    <row r="1322" spans="3:16" x14ac:dyDescent="0.4">
      <c r="C1322" s="50"/>
      <c r="P1322" s="179"/>
    </row>
    <row r="1323" spans="3:16" x14ac:dyDescent="0.4">
      <c r="C1323" s="50"/>
      <c r="P1323" s="179"/>
    </row>
    <row r="1324" spans="3:16" x14ac:dyDescent="0.4">
      <c r="C1324" s="50"/>
      <c r="P1324" s="179"/>
    </row>
    <row r="1325" spans="3:16" x14ac:dyDescent="0.4">
      <c r="C1325" s="50"/>
      <c r="P1325" s="179"/>
    </row>
    <row r="1326" spans="3:16" x14ac:dyDescent="0.4">
      <c r="C1326" s="50"/>
      <c r="P1326" s="179"/>
    </row>
    <row r="1327" spans="3:16" x14ac:dyDescent="0.4">
      <c r="C1327" s="50"/>
      <c r="P1327" s="179"/>
    </row>
    <row r="1328" spans="3:16" x14ac:dyDescent="0.4">
      <c r="C1328" s="50"/>
      <c r="P1328" s="179"/>
    </row>
    <row r="1329" spans="3:16" x14ac:dyDescent="0.4">
      <c r="C1329" s="50"/>
      <c r="P1329" s="179"/>
    </row>
    <row r="1330" spans="3:16" x14ac:dyDescent="0.4">
      <c r="C1330" s="50"/>
      <c r="P1330" s="179"/>
    </row>
    <row r="1331" spans="3:16" x14ac:dyDescent="0.4">
      <c r="C1331" s="50"/>
      <c r="P1331" s="179"/>
    </row>
    <row r="1332" spans="3:16" x14ac:dyDescent="0.4">
      <c r="C1332" s="50"/>
      <c r="P1332" s="179"/>
    </row>
    <row r="1333" spans="3:16" x14ac:dyDescent="0.4">
      <c r="C1333" s="50"/>
      <c r="P1333" s="179"/>
    </row>
    <row r="1334" spans="3:16" x14ac:dyDescent="0.4">
      <c r="C1334" s="50"/>
      <c r="P1334" s="179"/>
    </row>
    <row r="1335" spans="3:16" x14ac:dyDescent="0.4">
      <c r="C1335" s="50"/>
      <c r="P1335" s="179"/>
    </row>
    <row r="1336" spans="3:16" x14ac:dyDescent="0.4">
      <c r="C1336" s="50"/>
      <c r="P1336" s="179"/>
    </row>
    <row r="1337" spans="3:16" x14ac:dyDescent="0.4">
      <c r="C1337" s="50"/>
      <c r="P1337" s="179"/>
    </row>
    <row r="1338" spans="3:16" x14ac:dyDescent="0.4">
      <c r="C1338" s="50"/>
      <c r="P1338" s="179"/>
    </row>
    <row r="1339" spans="3:16" x14ac:dyDescent="0.4">
      <c r="C1339" s="50"/>
      <c r="P1339" s="179"/>
    </row>
    <row r="1340" spans="3:16" x14ac:dyDescent="0.4">
      <c r="C1340" s="50"/>
      <c r="P1340" s="179"/>
    </row>
    <row r="1341" spans="3:16" x14ac:dyDescent="0.4">
      <c r="C1341" s="50"/>
      <c r="P1341" s="179"/>
    </row>
    <row r="1342" spans="3:16" x14ac:dyDescent="0.4">
      <c r="C1342" s="50"/>
      <c r="P1342" s="179"/>
    </row>
    <row r="1343" spans="3:16" x14ac:dyDescent="0.4">
      <c r="C1343" s="50"/>
      <c r="P1343" s="179"/>
    </row>
    <row r="1344" spans="3:16" x14ac:dyDescent="0.4">
      <c r="C1344" s="50"/>
      <c r="P1344" s="179"/>
    </row>
    <row r="1345" spans="3:16" x14ac:dyDescent="0.4">
      <c r="C1345" s="50"/>
      <c r="P1345" s="179"/>
    </row>
    <row r="1346" spans="3:16" x14ac:dyDescent="0.4">
      <c r="C1346" s="50"/>
      <c r="P1346" s="179"/>
    </row>
    <row r="1347" spans="3:16" x14ac:dyDescent="0.4">
      <c r="C1347" s="50"/>
      <c r="P1347" s="179"/>
    </row>
    <row r="1348" spans="3:16" x14ac:dyDescent="0.4">
      <c r="C1348" s="50"/>
      <c r="P1348" s="179"/>
    </row>
    <row r="1349" spans="3:16" x14ac:dyDescent="0.4">
      <c r="C1349" s="50"/>
      <c r="P1349" s="179"/>
    </row>
    <row r="1350" spans="3:16" x14ac:dyDescent="0.4">
      <c r="C1350" s="50"/>
      <c r="P1350" s="179"/>
    </row>
    <row r="1351" spans="3:16" x14ac:dyDescent="0.4">
      <c r="C1351" s="50"/>
      <c r="P1351" s="179"/>
    </row>
    <row r="1352" spans="3:16" x14ac:dyDescent="0.4">
      <c r="C1352" s="50"/>
      <c r="P1352" s="179"/>
    </row>
    <row r="1353" spans="3:16" x14ac:dyDescent="0.4">
      <c r="C1353" s="50"/>
      <c r="P1353" s="179"/>
    </row>
    <row r="1354" spans="3:16" x14ac:dyDescent="0.4">
      <c r="C1354" s="50"/>
      <c r="P1354" s="179"/>
    </row>
    <row r="1355" spans="3:16" x14ac:dyDescent="0.4">
      <c r="C1355" s="50"/>
      <c r="P1355" s="179"/>
    </row>
    <row r="1356" spans="3:16" x14ac:dyDescent="0.4">
      <c r="C1356" s="50"/>
      <c r="P1356" s="179"/>
    </row>
    <row r="1357" spans="3:16" x14ac:dyDescent="0.4">
      <c r="C1357" s="50"/>
      <c r="P1357" s="179"/>
    </row>
    <row r="1358" spans="3:16" x14ac:dyDescent="0.4">
      <c r="C1358" s="50"/>
      <c r="P1358" s="179"/>
    </row>
    <row r="1359" spans="3:16" x14ac:dyDescent="0.4">
      <c r="C1359" s="50"/>
      <c r="P1359" s="179"/>
    </row>
    <row r="1360" spans="3:16" x14ac:dyDescent="0.4">
      <c r="C1360" s="50"/>
      <c r="P1360" s="179"/>
    </row>
    <row r="1361" spans="3:16" x14ac:dyDescent="0.4">
      <c r="C1361" s="50"/>
      <c r="P1361" s="179"/>
    </row>
    <row r="1362" spans="3:16" x14ac:dyDescent="0.4">
      <c r="C1362" s="50"/>
      <c r="P1362" s="179"/>
    </row>
    <row r="1363" spans="3:16" x14ac:dyDescent="0.4">
      <c r="C1363" s="50"/>
      <c r="P1363" s="179"/>
    </row>
    <row r="1364" spans="3:16" x14ac:dyDescent="0.4">
      <c r="C1364" s="50"/>
      <c r="P1364" s="179"/>
    </row>
    <row r="1365" spans="3:16" x14ac:dyDescent="0.4">
      <c r="C1365" s="50"/>
      <c r="P1365" s="179"/>
    </row>
    <row r="1366" spans="3:16" x14ac:dyDescent="0.4">
      <c r="C1366" s="50"/>
      <c r="P1366" s="179"/>
    </row>
    <row r="1367" spans="3:16" x14ac:dyDescent="0.4">
      <c r="C1367" s="50"/>
      <c r="P1367" s="179"/>
    </row>
    <row r="1368" spans="3:16" x14ac:dyDescent="0.4">
      <c r="C1368" s="50"/>
      <c r="P1368" s="179"/>
    </row>
    <row r="1369" spans="3:16" x14ac:dyDescent="0.4">
      <c r="C1369" s="50"/>
      <c r="P1369" s="179"/>
    </row>
    <row r="1370" spans="3:16" x14ac:dyDescent="0.4">
      <c r="C1370" s="50"/>
      <c r="P1370" s="179"/>
    </row>
    <row r="1371" spans="3:16" x14ac:dyDescent="0.4">
      <c r="C1371" s="50"/>
      <c r="P1371" s="179"/>
    </row>
    <row r="1372" spans="3:16" x14ac:dyDescent="0.4">
      <c r="C1372" s="50"/>
      <c r="P1372" s="179"/>
    </row>
    <row r="1373" spans="3:16" x14ac:dyDescent="0.4">
      <c r="C1373" s="50"/>
      <c r="P1373" s="179"/>
    </row>
    <row r="1374" spans="3:16" x14ac:dyDescent="0.4">
      <c r="C1374" s="50"/>
      <c r="P1374" s="179"/>
    </row>
    <row r="1375" spans="3:16" x14ac:dyDescent="0.4">
      <c r="C1375" s="50"/>
      <c r="P1375" s="179"/>
    </row>
    <row r="1376" spans="3:16" x14ac:dyDescent="0.4">
      <c r="C1376" s="50"/>
      <c r="P1376" s="179"/>
    </row>
    <row r="1377" spans="3:16" x14ac:dyDescent="0.4">
      <c r="C1377" s="50"/>
      <c r="P1377" s="179"/>
    </row>
    <row r="1378" spans="3:16" x14ac:dyDescent="0.4">
      <c r="C1378" s="50"/>
      <c r="P1378" s="179"/>
    </row>
    <row r="1379" spans="3:16" x14ac:dyDescent="0.4">
      <c r="C1379" s="50"/>
      <c r="P1379" s="179"/>
    </row>
    <row r="1380" spans="3:16" x14ac:dyDescent="0.4">
      <c r="C1380" s="50"/>
      <c r="P1380" s="179"/>
    </row>
    <row r="1381" spans="3:16" x14ac:dyDescent="0.4">
      <c r="C1381" s="50"/>
      <c r="P1381" s="179"/>
    </row>
    <row r="1382" spans="3:16" x14ac:dyDescent="0.4">
      <c r="C1382" s="50"/>
      <c r="P1382" s="179"/>
    </row>
    <row r="1383" spans="3:16" x14ac:dyDescent="0.4">
      <c r="C1383" s="50"/>
      <c r="P1383" s="179"/>
    </row>
    <row r="1384" spans="3:16" x14ac:dyDescent="0.4">
      <c r="C1384" s="50"/>
      <c r="P1384" s="179"/>
    </row>
    <row r="1385" spans="3:16" x14ac:dyDescent="0.4">
      <c r="C1385" s="50"/>
      <c r="P1385" s="179"/>
    </row>
    <row r="1386" spans="3:16" x14ac:dyDescent="0.4">
      <c r="C1386" s="50"/>
      <c r="P1386" s="179"/>
    </row>
    <row r="1387" spans="3:16" x14ac:dyDescent="0.4">
      <c r="C1387" s="50"/>
      <c r="P1387" s="179"/>
    </row>
    <row r="1388" spans="3:16" x14ac:dyDescent="0.4">
      <c r="C1388" s="50"/>
      <c r="P1388" s="179"/>
    </row>
    <row r="1389" spans="3:16" x14ac:dyDescent="0.4">
      <c r="C1389" s="50"/>
      <c r="P1389" s="179"/>
    </row>
    <row r="1390" spans="3:16" x14ac:dyDescent="0.4">
      <c r="C1390" s="50"/>
      <c r="P1390" s="179"/>
    </row>
    <row r="1391" spans="3:16" x14ac:dyDescent="0.4">
      <c r="C1391" s="50"/>
      <c r="P1391" s="179"/>
    </row>
    <row r="1392" spans="3:16" x14ac:dyDescent="0.4">
      <c r="C1392" s="50"/>
      <c r="P1392" s="179"/>
    </row>
    <row r="1393" spans="3:16" x14ac:dyDescent="0.4">
      <c r="C1393" s="50"/>
      <c r="P1393" s="179"/>
    </row>
    <row r="1394" spans="3:16" x14ac:dyDescent="0.4">
      <c r="C1394" s="50"/>
      <c r="P1394" s="179"/>
    </row>
    <row r="1395" spans="3:16" x14ac:dyDescent="0.4">
      <c r="C1395" s="50"/>
      <c r="P1395" s="179"/>
    </row>
    <row r="1396" spans="3:16" x14ac:dyDescent="0.4">
      <c r="C1396" s="50"/>
      <c r="P1396" s="179"/>
    </row>
    <row r="1397" spans="3:16" x14ac:dyDescent="0.4">
      <c r="C1397" s="50"/>
      <c r="P1397" s="179"/>
    </row>
    <row r="1398" spans="3:16" x14ac:dyDescent="0.4">
      <c r="C1398" s="50"/>
      <c r="P1398" s="179"/>
    </row>
    <row r="1399" spans="3:16" x14ac:dyDescent="0.4">
      <c r="C1399" s="50"/>
      <c r="P1399" s="179"/>
    </row>
    <row r="1400" spans="3:16" x14ac:dyDescent="0.4">
      <c r="C1400" s="50"/>
      <c r="P1400" s="179"/>
    </row>
    <row r="1401" spans="3:16" x14ac:dyDescent="0.4">
      <c r="C1401" s="50"/>
      <c r="P1401" s="179"/>
    </row>
    <row r="1402" spans="3:16" x14ac:dyDescent="0.4">
      <c r="C1402" s="50"/>
      <c r="P1402" s="179"/>
    </row>
    <row r="1403" spans="3:16" x14ac:dyDescent="0.4">
      <c r="C1403" s="50"/>
      <c r="P1403" s="179"/>
    </row>
    <row r="1404" spans="3:16" x14ac:dyDescent="0.4">
      <c r="C1404" s="50"/>
      <c r="P1404" s="179"/>
    </row>
    <row r="1405" spans="3:16" x14ac:dyDescent="0.4">
      <c r="C1405" s="50"/>
      <c r="P1405" s="179"/>
    </row>
    <row r="1406" spans="3:16" x14ac:dyDescent="0.4">
      <c r="C1406" s="50"/>
      <c r="P1406" s="179"/>
    </row>
    <row r="1407" spans="3:16" x14ac:dyDescent="0.4">
      <c r="C1407" s="50"/>
      <c r="P1407" s="179"/>
    </row>
    <row r="1408" spans="3:16" x14ac:dyDescent="0.4">
      <c r="C1408" s="50"/>
      <c r="P1408" s="179"/>
    </row>
    <row r="1409" spans="3:16" x14ac:dyDescent="0.4">
      <c r="C1409" s="50"/>
      <c r="P1409" s="179"/>
    </row>
    <row r="1410" spans="3:16" x14ac:dyDescent="0.4">
      <c r="C1410" s="50"/>
      <c r="P1410" s="179"/>
    </row>
    <row r="1411" spans="3:16" x14ac:dyDescent="0.4">
      <c r="C1411" s="50"/>
      <c r="P1411" s="179"/>
    </row>
    <row r="1412" spans="3:16" x14ac:dyDescent="0.4">
      <c r="C1412" s="50"/>
      <c r="P1412" s="179"/>
    </row>
    <row r="1413" spans="3:16" x14ac:dyDescent="0.4">
      <c r="C1413" s="50"/>
      <c r="P1413" s="179"/>
    </row>
    <row r="1414" spans="3:16" x14ac:dyDescent="0.4">
      <c r="C1414" s="50"/>
      <c r="P1414" s="179"/>
    </row>
    <row r="1415" spans="3:16" x14ac:dyDescent="0.4">
      <c r="C1415" s="50"/>
      <c r="P1415" s="179"/>
    </row>
    <row r="1416" spans="3:16" x14ac:dyDescent="0.4">
      <c r="C1416" s="50"/>
      <c r="P1416" s="179"/>
    </row>
    <row r="1417" spans="3:16" x14ac:dyDescent="0.4">
      <c r="C1417" s="50"/>
      <c r="P1417" s="179"/>
    </row>
    <row r="1418" spans="3:16" x14ac:dyDescent="0.4">
      <c r="C1418" s="50"/>
      <c r="P1418" s="179"/>
    </row>
    <row r="1419" spans="3:16" x14ac:dyDescent="0.4">
      <c r="C1419" s="50"/>
      <c r="P1419" s="179"/>
    </row>
    <row r="1420" spans="3:16" x14ac:dyDescent="0.4">
      <c r="C1420" s="50"/>
      <c r="P1420" s="179"/>
    </row>
    <row r="1421" spans="3:16" x14ac:dyDescent="0.4">
      <c r="C1421" s="50"/>
      <c r="P1421" s="179"/>
    </row>
    <row r="1422" spans="3:16" x14ac:dyDescent="0.4">
      <c r="C1422" s="50"/>
      <c r="P1422" s="179"/>
    </row>
    <row r="1423" spans="3:16" x14ac:dyDescent="0.4">
      <c r="C1423" s="50"/>
      <c r="P1423" s="179"/>
    </row>
    <row r="1424" spans="3:16" x14ac:dyDescent="0.4">
      <c r="C1424" s="50"/>
      <c r="P1424" s="179"/>
    </row>
    <row r="1425" spans="3:16" x14ac:dyDescent="0.4">
      <c r="C1425" s="50"/>
      <c r="P1425" s="179"/>
    </row>
    <row r="1426" spans="3:16" x14ac:dyDescent="0.4">
      <c r="C1426" s="50"/>
      <c r="P1426" s="179"/>
    </row>
    <row r="1427" spans="3:16" x14ac:dyDescent="0.4">
      <c r="C1427" s="50"/>
      <c r="P1427" s="179"/>
    </row>
    <row r="1428" spans="3:16" x14ac:dyDescent="0.4">
      <c r="C1428" s="50"/>
      <c r="P1428" s="179"/>
    </row>
    <row r="1429" spans="3:16" x14ac:dyDescent="0.4">
      <c r="C1429" s="50"/>
      <c r="P1429" s="179"/>
    </row>
    <row r="1430" spans="3:16" x14ac:dyDescent="0.4">
      <c r="C1430" s="50"/>
      <c r="P1430" s="179"/>
    </row>
    <row r="1431" spans="3:16" x14ac:dyDescent="0.4">
      <c r="C1431" s="50"/>
      <c r="P1431" s="179"/>
    </row>
    <row r="1432" spans="3:16" x14ac:dyDescent="0.4">
      <c r="C1432" s="50"/>
      <c r="P1432" s="179"/>
    </row>
    <row r="1433" spans="3:16" x14ac:dyDescent="0.4">
      <c r="C1433" s="50"/>
      <c r="P1433" s="179"/>
    </row>
    <row r="1434" spans="3:16" x14ac:dyDescent="0.4">
      <c r="C1434" s="50"/>
      <c r="P1434" s="179"/>
    </row>
    <row r="1435" spans="3:16" x14ac:dyDescent="0.4">
      <c r="C1435" s="50"/>
      <c r="P1435" s="179"/>
    </row>
    <row r="1436" spans="3:16" x14ac:dyDescent="0.4">
      <c r="C1436" s="50"/>
      <c r="P1436" s="179"/>
    </row>
    <row r="1437" spans="3:16" x14ac:dyDescent="0.4">
      <c r="C1437" s="50"/>
      <c r="P1437" s="179"/>
    </row>
    <row r="1438" spans="3:16" x14ac:dyDescent="0.4">
      <c r="C1438" s="50"/>
      <c r="P1438" s="179"/>
    </row>
    <row r="1439" spans="3:16" x14ac:dyDescent="0.4">
      <c r="C1439" s="50"/>
      <c r="P1439" s="179"/>
    </row>
    <row r="1440" spans="3:16" x14ac:dyDescent="0.4">
      <c r="C1440" s="50"/>
      <c r="P1440" s="179"/>
    </row>
    <row r="1441" spans="3:16" x14ac:dyDescent="0.4">
      <c r="C1441" s="50"/>
      <c r="P1441" s="179"/>
    </row>
    <row r="1442" spans="3:16" x14ac:dyDescent="0.4">
      <c r="C1442" s="50"/>
      <c r="P1442" s="179"/>
    </row>
    <row r="1443" spans="3:16" x14ac:dyDescent="0.4">
      <c r="C1443" s="50"/>
      <c r="P1443" s="179"/>
    </row>
    <row r="1444" spans="3:16" x14ac:dyDescent="0.4">
      <c r="C1444" s="50"/>
      <c r="P1444" s="179"/>
    </row>
    <row r="1445" spans="3:16" x14ac:dyDescent="0.4">
      <c r="C1445" s="50"/>
      <c r="P1445" s="179"/>
    </row>
    <row r="1446" spans="3:16" x14ac:dyDescent="0.4">
      <c r="C1446" s="50"/>
      <c r="P1446" s="179"/>
    </row>
    <row r="1447" spans="3:16" x14ac:dyDescent="0.4">
      <c r="C1447" s="50"/>
      <c r="P1447" s="179"/>
    </row>
    <row r="1448" spans="3:16" x14ac:dyDescent="0.4">
      <c r="C1448" s="50"/>
      <c r="P1448" s="179"/>
    </row>
    <row r="1449" spans="3:16" x14ac:dyDescent="0.4">
      <c r="C1449" s="50"/>
      <c r="P1449" s="179"/>
    </row>
    <row r="1450" spans="3:16" x14ac:dyDescent="0.4">
      <c r="C1450" s="50"/>
      <c r="P1450" s="179"/>
    </row>
    <row r="1451" spans="3:16" x14ac:dyDescent="0.4">
      <c r="C1451" s="50"/>
      <c r="P1451" s="179"/>
    </row>
    <row r="1452" spans="3:16" x14ac:dyDescent="0.4">
      <c r="C1452" s="50"/>
      <c r="P1452" s="179"/>
    </row>
    <row r="1453" spans="3:16" x14ac:dyDescent="0.4">
      <c r="C1453" s="50"/>
      <c r="P1453" s="179"/>
    </row>
    <row r="1454" spans="3:16" x14ac:dyDescent="0.4">
      <c r="C1454" s="50"/>
      <c r="P1454" s="179"/>
    </row>
    <row r="1455" spans="3:16" x14ac:dyDescent="0.4">
      <c r="C1455" s="50"/>
      <c r="P1455" s="179"/>
    </row>
    <row r="1456" spans="3:16" x14ac:dyDescent="0.4">
      <c r="C1456" s="50"/>
      <c r="P1456" s="179"/>
    </row>
    <row r="1457" spans="3:16" x14ac:dyDescent="0.4">
      <c r="C1457" s="50"/>
      <c r="P1457" s="179"/>
    </row>
    <row r="1458" spans="3:16" x14ac:dyDescent="0.4">
      <c r="C1458" s="50"/>
      <c r="P1458" s="179"/>
    </row>
    <row r="1459" spans="3:16" x14ac:dyDescent="0.4">
      <c r="C1459" s="50"/>
      <c r="P1459" s="179"/>
    </row>
    <row r="1460" spans="3:16" x14ac:dyDescent="0.4">
      <c r="C1460" s="50"/>
      <c r="P1460" s="179"/>
    </row>
    <row r="1461" spans="3:16" x14ac:dyDescent="0.4">
      <c r="C1461" s="50"/>
      <c r="P1461" s="179"/>
    </row>
    <row r="1462" spans="3:16" x14ac:dyDescent="0.4">
      <c r="C1462" s="50"/>
      <c r="P1462" s="179"/>
    </row>
    <row r="1463" spans="3:16" x14ac:dyDescent="0.4">
      <c r="C1463" s="50"/>
      <c r="P1463" s="179"/>
    </row>
    <row r="1464" spans="3:16" x14ac:dyDescent="0.4">
      <c r="C1464" s="50"/>
      <c r="P1464" s="179"/>
    </row>
    <row r="1465" spans="3:16" x14ac:dyDescent="0.4">
      <c r="C1465" s="50"/>
      <c r="P1465" s="179"/>
    </row>
    <row r="1466" spans="3:16" x14ac:dyDescent="0.4">
      <c r="C1466" s="50"/>
      <c r="P1466" s="179"/>
    </row>
    <row r="1467" spans="3:16" x14ac:dyDescent="0.4">
      <c r="C1467" s="50"/>
      <c r="P1467" s="179"/>
    </row>
    <row r="1468" spans="3:16" x14ac:dyDescent="0.4">
      <c r="C1468" s="50"/>
      <c r="P1468" s="179"/>
    </row>
    <row r="1469" spans="3:16" x14ac:dyDescent="0.4">
      <c r="C1469" s="50"/>
      <c r="P1469" s="179"/>
    </row>
    <row r="1470" spans="3:16" x14ac:dyDescent="0.4">
      <c r="C1470" s="50"/>
      <c r="P1470" s="179"/>
    </row>
    <row r="1471" spans="3:16" x14ac:dyDescent="0.4">
      <c r="C1471" s="50"/>
      <c r="P1471" s="179"/>
    </row>
    <row r="1472" spans="3:16" x14ac:dyDescent="0.4">
      <c r="C1472" s="50"/>
      <c r="P1472" s="179"/>
    </row>
    <row r="1473" spans="3:16" x14ac:dyDescent="0.4">
      <c r="C1473" s="50"/>
      <c r="P1473" s="179"/>
    </row>
    <row r="1474" spans="3:16" x14ac:dyDescent="0.4">
      <c r="C1474" s="50"/>
      <c r="P1474" s="179"/>
    </row>
    <row r="1475" spans="3:16" x14ac:dyDescent="0.4">
      <c r="C1475" s="50"/>
      <c r="P1475" s="179"/>
    </row>
    <row r="1476" spans="3:16" x14ac:dyDescent="0.4">
      <c r="C1476" s="50"/>
      <c r="P1476" s="179"/>
    </row>
    <row r="1477" spans="3:16" x14ac:dyDescent="0.4">
      <c r="C1477" s="50"/>
      <c r="P1477" s="179"/>
    </row>
    <row r="1478" spans="3:16" x14ac:dyDescent="0.4">
      <c r="C1478" s="50"/>
      <c r="P1478" s="179"/>
    </row>
    <row r="1479" spans="3:16" x14ac:dyDescent="0.4">
      <c r="C1479" s="50"/>
      <c r="P1479" s="179"/>
    </row>
    <row r="1480" spans="3:16" x14ac:dyDescent="0.4">
      <c r="C1480" s="50"/>
      <c r="P1480" s="179"/>
    </row>
    <row r="1481" spans="3:16" x14ac:dyDescent="0.4">
      <c r="C1481" s="50"/>
      <c r="P1481" s="179"/>
    </row>
    <row r="1482" spans="3:16" x14ac:dyDescent="0.4">
      <c r="C1482" s="50"/>
      <c r="P1482" s="179"/>
    </row>
    <row r="1483" spans="3:16" x14ac:dyDescent="0.4">
      <c r="C1483" s="50"/>
      <c r="P1483" s="179"/>
    </row>
    <row r="1484" spans="3:16" x14ac:dyDescent="0.4">
      <c r="C1484" s="50"/>
      <c r="P1484" s="179"/>
    </row>
    <row r="1485" spans="3:16" x14ac:dyDescent="0.4">
      <c r="C1485" s="50"/>
      <c r="P1485" s="179"/>
    </row>
    <row r="1486" spans="3:16" x14ac:dyDescent="0.4">
      <c r="C1486" s="50"/>
      <c r="P1486" s="179"/>
    </row>
    <row r="1487" spans="3:16" x14ac:dyDescent="0.4">
      <c r="C1487" s="50"/>
      <c r="P1487" s="179"/>
    </row>
    <row r="1488" spans="3:16" x14ac:dyDescent="0.4">
      <c r="C1488" s="50"/>
      <c r="P1488" s="179"/>
    </row>
    <row r="1489" spans="3:16" x14ac:dyDescent="0.4">
      <c r="C1489" s="50"/>
      <c r="P1489" s="179"/>
    </row>
    <row r="1490" spans="3:16" x14ac:dyDescent="0.4">
      <c r="C1490" s="50"/>
      <c r="P1490" s="179"/>
    </row>
    <row r="1491" spans="3:16" x14ac:dyDescent="0.4">
      <c r="C1491" s="50"/>
      <c r="P1491" s="179"/>
    </row>
    <row r="1492" spans="3:16" x14ac:dyDescent="0.4">
      <c r="C1492" s="50"/>
      <c r="P1492" s="179"/>
    </row>
    <row r="1493" spans="3:16" x14ac:dyDescent="0.4">
      <c r="C1493" s="50"/>
      <c r="P1493" s="179"/>
    </row>
    <row r="1494" spans="3:16" x14ac:dyDescent="0.4">
      <c r="C1494" s="50"/>
      <c r="P1494" s="179"/>
    </row>
    <row r="1495" spans="3:16" x14ac:dyDescent="0.4">
      <c r="C1495" s="50"/>
      <c r="P1495" s="179"/>
    </row>
    <row r="1496" spans="3:16" x14ac:dyDescent="0.4">
      <c r="C1496" s="50"/>
      <c r="P1496" s="179"/>
    </row>
    <row r="1497" spans="3:16" x14ac:dyDescent="0.4">
      <c r="C1497" s="50"/>
      <c r="P1497" s="179"/>
    </row>
    <row r="1498" spans="3:16" x14ac:dyDescent="0.4">
      <c r="C1498" s="50"/>
      <c r="P1498" s="179"/>
    </row>
    <row r="1499" spans="3:16" x14ac:dyDescent="0.4">
      <c r="C1499" s="50"/>
      <c r="P1499" s="179"/>
    </row>
    <row r="1500" spans="3:16" x14ac:dyDescent="0.4">
      <c r="C1500" s="50"/>
      <c r="P1500" s="179"/>
    </row>
    <row r="1501" spans="3:16" x14ac:dyDescent="0.4">
      <c r="C1501" s="50"/>
      <c r="P1501" s="179"/>
    </row>
    <row r="1502" spans="3:16" x14ac:dyDescent="0.4">
      <c r="C1502" s="50"/>
      <c r="P1502" s="179"/>
    </row>
    <row r="1503" spans="3:16" x14ac:dyDescent="0.4">
      <c r="C1503" s="50"/>
      <c r="P1503" s="179"/>
    </row>
    <row r="1504" spans="3:16" x14ac:dyDescent="0.4">
      <c r="C1504" s="50"/>
      <c r="P1504" s="179"/>
    </row>
    <row r="1505" spans="3:16" x14ac:dyDescent="0.4">
      <c r="C1505" s="50"/>
      <c r="P1505" s="179"/>
    </row>
    <row r="1506" spans="3:16" x14ac:dyDescent="0.4">
      <c r="C1506" s="50"/>
      <c r="P1506" s="179"/>
    </row>
    <row r="1507" spans="3:16" x14ac:dyDescent="0.4">
      <c r="C1507" s="50"/>
      <c r="P1507" s="179"/>
    </row>
    <row r="1508" spans="3:16" x14ac:dyDescent="0.4">
      <c r="C1508" s="50"/>
      <c r="P1508" s="179"/>
    </row>
    <row r="1509" spans="3:16" x14ac:dyDescent="0.4">
      <c r="C1509" s="50"/>
      <c r="P1509" s="179"/>
    </row>
    <row r="1510" spans="3:16" x14ac:dyDescent="0.4">
      <c r="C1510" s="50"/>
      <c r="P1510" s="179"/>
    </row>
    <row r="1511" spans="3:16" x14ac:dyDescent="0.4">
      <c r="C1511" s="50"/>
      <c r="P1511" s="179"/>
    </row>
    <row r="1512" spans="3:16" x14ac:dyDescent="0.4">
      <c r="C1512" s="50"/>
      <c r="P1512" s="179"/>
    </row>
    <row r="1513" spans="3:16" x14ac:dyDescent="0.4">
      <c r="C1513" s="50"/>
      <c r="P1513" s="179"/>
    </row>
    <row r="1514" spans="3:16" x14ac:dyDescent="0.4">
      <c r="C1514" s="50"/>
      <c r="P1514" s="179"/>
    </row>
    <row r="1515" spans="3:16" x14ac:dyDescent="0.4">
      <c r="C1515" s="50"/>
      <c r="P1515" s="179"/>
    </row>
    <row r="1516" spans="3:16" x14ac:dyDescent="0.4">
      <c r="C1516" s="50"/>
      <c r="P1516" s="179"/>
    </row>
    <row r="1517" spans="3:16" x14ac:dyDescent="0.4">
      <c r="C1517" s="50"/>
      <c r="P1517" s="179"/>
    </row>
    <row r="1518" spans="3:16" x14ac:dyDescent="0.4">
      <c r="C1518" s="50"/>
      <c r="P1518" s="179"/>
    </row>
    <row r="1519" spans="3:16" x14ac:dyDescent="0.4">
      <c r="C1519" s="50"/>
      <c r="P1519" s="179"/>
    </row>
    <row r="1520" spans="3:16" x14ac:dyDescent="0.4">
      <c r="C1520" s="50"/>
      <c r="P1520" s="179"/>
    </row>
    <row r="1521" spans="3:16" x14ac:dyDescent="0.4">
      <c r="C1521" s="50"/>
      <c r="P1521" s="179"/>
    </row>
    <row r="1522" spans="3:16" x14ac:dyDescent="0.4">
      <c r="C1522" s="50"/>
      <c r="P1522" s="179"/>
    </row>
    <row r="1523" spans="3:16" x14ac:dyDescent="0.4">
      <c r="C1523" s="50"/>
      <c r="P1523" s="179"/>
    </row>
    <row r="1524" spans="3:16" x14ac:dyDescent="0.4">
      <c r="C1524" s="50"/>
      <c r="P1524" s="179"/>
    </row>
    <row r="1525" spans="3:16" x14ac:dyDescent="0.4">
      <c r="C1525" s="50"/>
      <c r="P1525" s="179"/>
    </row>
    <row r="1526" spans="3:16" x14ac:dyDescent="0.4">
      <c r="C1526" s="50"/>
      <c r="P1526" s="179"/>
    </row>
    <row r="1527" spans="3:16" x14ac:dyDescent="0.4">
      <c r="C1527" s="50"/>
      <c r="P1527" s="179"/>
    </row>
    <row r="1528" spans="3:16" x14ac:dyDescent="0.4">
      <c r="C1528" s="50"/>
      <c r="P1528" s="179"/>
    </row>
    <row r="1529" spans="3:16" x14ac:dyDescent="0.4">
      <c r="C1529" s="50"/>
      <c r="P1529" s="179"/>
    </row>
    <row r="1530" spans="3:16" x14ac:dyDescent="0.4">
      <c r="C1530" s="50"/>
      <c r="P1530" s="179"/>
    </row>
    <row r="1531" spans="3:16" x14ac:dyDescent="0.4">
      <c r="C1531" s="50"/>
      <c r="P1531" s="179"/>
    </row>
    <row r="1532" spans="3:16" x14ac:dyDescent="0.4">
      <c r="C1532" s="50"/>
      <c r="P1532" s="179"/>
    </row>
    <row r="1533" spans="3:16" x14ac:dyDescent="0.4">
      <c r="C1533" s="50"/>
      <c r="P1533" s="179"/>
    </row>
    <row r="1534" spans="3:16" x14ac:dyDescent="0.4">
      <c r="C1534" s="50"/>
      <c r="P1534" s="179"/>
    </row>
    <row r="1535" spans="3:16" x14ac:dyDescent="0.4">
      <c r="C1535" s="50"/>
      <c r="P1535" s="179"/>
    </row>
    <row r="1536" spans="3:16" x14ac:dyDescent="0.4">
      <c r="C1536" s="50"/>
      <c r="P1536" s="179"/>
    </row>
    <row r="1537" spans="3:16" x14ac:dyDescent="0.4">
      <c r="C1537" s="50"/>
      <c r="P1537" s="179"/>
    </row>
    <row r="1538" spans="3:16" x14ac:dyDescent="0.4">
      <c r="C1538" s="50"/>
      <c r="P1538" s="179"/>
    </row>
    <row r="1539" spans="3:16" x14ac:dyDescent="0.4">
      <c r="C1539" s="50"/>
      <c r="P1539" s="179"/>
    </row>
    <row r="1540" spans="3:16" x14ac:dyDescent="0.4">
      <c r="C1540" s="50"/>
      <c r="P1540" s="179"/>
    </row>
    <row r="1541" spans="3:16" x14ac:dyDescent="0.4">
      <c r="C1541" s="50"/>
      <c r="P1541" s="179"/>
    </row>
    <row r="1542" spans="3:16" x14ac:dyDescent="0.4">
      <c r="C1542" s="50"/>
      <c r="P1542" s="179"/>
    </row>
    <row r="1543" spans="3:16" x14ac:dyDescent="0.4">
      <c r="C1543" s="50"/>
      <c r="P1543" s="179"/>
    </row>
    <row r="1544" spans="3:16" x14ac:dyDescent="0.4">
      <c r="C1544" s="50"/>
      <c r="P1544" s="179"/>
    </row>
    <row r="1545" spans="3:16" x14ac:dyDescent="0.4">
      <c r="C1545" s="50"/>
      <c r="P1545" s="179"/>
    </row>
    <row r="1546" spans="3:16" x14ac:dyDescent="0.4">
      <c r="C1546" s="50"/>
      <c r="P1546" s="179"/>
    </row>
    <row r="1547" spans="3:16" x14ac:dyDescent="0.4">
      <c r="C1547" s="50"/>
      <c r="P1547" s="179"/>
    </row>
    <row r="1548" spans="3:16" x14ac:dyDescent="0.4">
      <c r="C1548" s="50"/>
      <c r="P1548" s="179"/>
    </row>
    <row r="1549" spans="3:16" x14ac:dyDescent="0.4">
      <c r="C1549" s="50"/>
      <c r="P1549" s="179"/>
    </row>
    <row r="1550" spans="3:16" x14ac:dyDescent="0.4">
      <c r="C1550" s="50"/>
      <c r="P1550" s="179"/>
    </row>
    <row r="1551" spans="3:16" x14ac:dyDescent="0.4">
      <c r="C1551" s="50"/>
      <c r="P1551" s="179"/>
    </row>
    <row r="1552" spans="3:16" x14ac:dyDescent="0.4">
      <c r="C1552" s="50"/>
      <c r="P1552" s="179"/>
    </row>
    <row r="1553" spans="3:16" x14ac:dyDescent="0.4">
      <c r="C1553" s="50"/>
      <c r="P1553" s="179"/>
    </row>
    <row r="1554" spans="3:16" x14ac:dyDescent="0.4">
      <c r="C1554" s="50"/>
      <c r="P1554" s="179"/>
    </row>
    <row r="1555" spans="3:16" x14ac:dyDescent="0.4">
      <c r="C1555" s="50"/>
      <c r="P1555" s="179"/>
    </row>
    <row r="1556" spans="3:16" x14ac:dyDescent="0.4">
      <c r="C1556" s="50"/>
      <c r="P1556" s="179"/>
    </row>
    <row r="1557" spans="3:16" x14ac:dyDescent="0.4">
      <c r="C1557" s="50"/>
      <c r="P1557" s="179"/>
    </row>
    <row r="1558" spans="3:16" x14ac:dyDescent="0.4">
      <c r="C1558" s="50"/>
      <c r="P1558" s="179"/>
    </row>
    <row r="1559" spans="3:16" x14ac:dyDescent="0.4">
      <c r="C1559" s="50"/>
      <c r="P1559" s="179"/>
    </row>
    <row r="1560" spans="3:16" x14ac:dyDescent="0.4">
      <c r="C1560" s="50"/>
      <c r="P1560" s="179"/>
    </row>
    <row r="1561" spans="3:16" x14ac:dyDescent="0.4">
      <c r="C1561" s="50"/>
      <c r="P1561" s="179"/>
    </row>
    <row r="1562" spans="3:16" x14ac:dyDescent="0.4">
      <c r="C1562" s="50"/>
      <c r="P1562" s="179"/>
    </row>
    <row r="1563" spans="3:16" x14ac:dyDescent="0.4">
      <c r="C1563" s="50"/>
      <c r="P1563" s="179"/>
    </row>
    <row r="1564" spans="3:16" x14ac:dyDescent="0.4">
      <c r="C1564" s="50"/>
      <c r="P1564" s="179"/>
    </row>
    <row r="1565" spans="3:16" x14ac:dyDescent="0.4">
      <c r="C1565" s="50"/>
      <c r="P1565" s="179"/>
    </row>
    <row r="1566" spans="3:16" x14ac:dyDescent="0.4">
      <c r="C1566" s="50"/>
      <c r="P1566" s="179"/>
    </row>
    <row r="1567" spans="3:16" x14ac:dyDescent="0.4">
      <c r="C1567" s="50"/>
      <c r="P1567" s="179"/>
    </row>
    <row r="1568" spans="3:16" x14ac:dyDescent="0.4">
      <c r="C1568" s="50"/>
      <c r="P1568" s="179"/>
    </row>
    <row r="1569" spans="3:16" x14ac:dyDescent="0.4">
      <c r="C1569" s="50"/>
      <c r="P1569" s="179"/>
    </row>
    <row r="1570" spans="3:16" x14ac:dyDescent="0.4">
      <c r="C1570" s="50"/>
      <c r="P1570" s="179"/>
    </row>
    <row r="1571" spans="3:16" x14ac:dyDescent="0.4">
      <c r="C1571" s="50"/>
      <c r="P1571" s="179"/>
    </row>
    <row r="1572" spans="3:16" x14ac:dyDescent="0.4">
      <c r="C1572" s="50"/>
      <c r="P1572" s="179"/>
    </row>
    <row r="1573" spans="3:16" x14ac:dyDescent="0.4">
      <c r="C1573" s="50"/>
      <c r="P1573" s="179"/>
    </row>
    <row r="1574" spans="3:16" x14ac:dyDescent="0.4">
      <c r="C1574" s="50"/>
      <c r="P1574" s="179"/>
    </row>
    <row r="1575" spans="3:16" x14ac:dyDescent="0.4">
      <c r="C1575" s="50"/>
      <c r="P1575" s="179"/>
    </row>
    <row r="1576" spans="3:16" x14ac:dyDescent="0.4">
      <c r="C1576" s="50"/>
      <c r="P1576" s="179"/>
    </row>
    <row r="1577" spans="3:16" x14ac:dyDescent="0.4">
      <c r="C1577" s="50"/>
      <c r="P1577" s="179"/>
    </row>
    <row r="1578" spans="3:16" x14ac:dyDescent="0.4">
      <c r="C1578" s="50"/>
      <c r="P1578" s="179"/>
    </row>
    <row r="1579" spans="3:16" x14ac:dyDescent="0.4">
      <c r="C1579" s="50"/>
      <c r="P1579" s="179"/>
    </row>
    <row r="1580" spans="3:16" x14ac:dyDescent="0.4">
      <c r="C1580" s="50"/>
      <c r="P1580" s="179"/>
    </row>
    <row r="1581" spans="3:16" x14ac:dyDescent="0.4">
      <c r="C1581" s="50"/>
      <c r="P1581" s="179"/>
    </row>
    <row r="1582" spans="3:16" x14ac:dyDescent="0.4">
      <c r="C1582" s="50"/>
      <c r="P1582" s="179"/>
    </row>
    <row r="1583" spans="3:16" x14ac:dyDescent="0.4">
      <c r="C1583" s="50"/>
      <c r="P1583" s="179"/>
    </row>
    <row r="1584" spans="3:16" x14ac:dyDescent="0.4">
      <c r="C1584" s="50"/>
      <c r="P1584" s="179"/>
    </row>
    <row r="1585" spans="3:16" x14ac:dyDescent="0.4">
      <c r="C1585" s="50"/>
      <c r="P1585" s="179"/>
    </row>
    <row r="1586" spans="3:16" x14ac:dyDescent="0.4">
      <c r="C1586" s="50"/>
      <c r="P1586" s="179"/>
    </row>
    <row r="1587" spans="3:16" x14ac:dyDescent="0.4">
      <c r="C1587" s="50"/>
      <c r="P1587" s="179"/>
    </row>
    <row r="1588" spans="3:16" x14ac:dyDescent="0.4">
      <c r="C1588" s="50"/>
      <c r="P1588" s="179"/>
    </row>
    <row r="1589" spans="3:16" x14ac:dyDescent="0.4">
      <c r="C1589" s="50"/>
      <c r="P1589" s="179"/>
    </row>
    <row r="1590" spans="3:16" x14ac:dyDescent="0.4">
      <c r="C1590" s="50"/>
      <c r="P1590" s="179"/>
    </row>
    <row r="1591" spans="3:16" x14ac:dyDescent="0.4">
      <c r="C1591" s="50"/>
      <c r="P1591" s="179"/>
    </row>
    <row r="1592" spans="3:16" x14ac:dyDescent="0.4">
      <c r="C1592" s="50"/>
      <c r="P1592" s="179"/>
    </row>
    <row r="1593" spans="3:16" x14ac:dyDescent="0.4">
      <c r="C1593" s="50"/>
      <c r="P1593" s="179"/>
    </row>
    <row r="1594" spans="3:16" x14ac:dyDescent="0.4">
      <c r="C1594" s="50"/>
      <c r="P1594" s="179"/>
    </row>
    <row r="1595" spans="3:16" x14ac:dyDescent="0.4">
      <c r="C1595" s="50"/>
      <c r="P1595" s="179"/>
    </row>
    <row r="1596" spans="3:16" x14ac:dyDescent="0.4">
      <c r="C1596" s="50"/>
      <c r="P1596" s="179"/>
    </row>
    <row r="1597" spans="3:16" x14ac:dyDescent="0.4">
      <c r="C1597" s="50"/>
      <c r="P1597" s="179"/>
    </row>
    <row r="1598" spans="3:16" x14ac:dyDescent="0.4">
      <c r="C1598" s="50"/>
      <c r="P1598" s="179"/>
    </row>
    <row r="1599" spans="3:16" x14ac:dyDescent="0.4">
      <c r="C1599" s="50"/>
      <c r="P1599" s="179"/>
    </row>
    <row r="1600" spans="3:16" x14ac:dyDescent="0.4">
      <c r="C1600" s="50"/>
      <c r="P1600" s="179"/>
    </row>
    <row r="1601" spans="3:16" x14ac:dyDescent="0.4">
      <c r="C1601" s="50"/>
      <c r="P1601" s="179"/>
    </row>
    <row r="1602" spans="3:16" x14ac:dyDescent="0.4">
      <c r="C1602" s="50"/>
      <c r="P1602" s="179"/>
    </row>
    <row r="1603" spans="3:16" x14ac:dyDescent="0.4">
      <c r="C1603" s="50"/>
      <c r="P1603" s="179"/>
    </row>
    <row r="1604" spans="3:16" x14ac:dyDescent="0.4">
      <c r="C1604" s="50"/>
      <c r="P1604" s="179"/>
    </row>
    <row r="1605" spans="3:16" x14ac:dyDescent="0.4">
      <c r="C1605" s="50"/>
      <c r="P1605" s="179"/>
    </row>
    <row r="1606" spans="3:16" x14ac:dyDescent="0.4">
      <c r="C1606" s="50"/>
      <c r="P1606" s="179"/>
    </row>
    <row r="1607" spans="3:16" x14ac:dyDescent="0.4">
      <c r="C1607" s="50"/>
      <c r="P1607" s="179"/>
    </row>
    <row r="1608" spans="3:16" x14ac:dyDescent="0.4">
      <c r="C1608" s="50"/>
      <c r="P1608" s="179"/>
    </row>
    <row r="1609" spans="3:16" x14ac:dyDescent="0.4">
      <c r="C1609" s="50"/>
      <c r="P1609" s="179"/>
    </row>
    <row r="1610" spans="3:16" x14ac:dyDescent="0.4">
      <c r="C1610" s="50"/>
      <c r="P1610" s="179"/>
    </row>
    <row r="1611" spans="3:16" x14ac:dyDescent="0.4">
      <c r="C1611" s="50"/>
      <c r="P1611" s="179"/>
    </row>
    <row r="1612" spans="3:16" x14ac:dyDescent="0.4">
      <c r="C1612" s="50"/>
      <c r="P1612" s="179"/>
    </row>
    <row r="1613" spans="3:16" x14ac:dyDescent="0.4">
      <c r="C1613" s="50"/>
      <c r="P1613" s="179"/>
    </row>
    <row r="1614" spans="3:16" x14ac:dyDescent="0.4">
      <c r="C1614" s="50"/>
      <c r="P1614" s="179"/>
    </row>
    <row r="1615" spans="3:16" x14ac:dyDescent="0.4">
      <c r="C1615" s="50"/>
      <c r="P1615" s="179"/>
    </row>
    <row r="1616" spans="3:16" x14ac:dyDescent="0.4">
      <c r="C1616" s="50"/>
      <c r="P1616" s="179"/>
    </row>
    <row r="1617" spans="3:16" x14ac:dyDescent="0.4">
      <c r="C1617" s="50"/>
      <c r="P1617" s="179"/>
    </row>
    <row r="1618" spans="3:16" x14ac:dyDescent="0.4">
      <c r="C1618" s="50"/>
      <c r="P1618" s="179"/>
    </row>
    <row r="1619" spans="3:16" x14ac:dyDescent="0.4">
      <c r="C1619" s="50"/>
      <c r="P1619" s="179"/>
    </row>
    <row r="1620" spans="3:16" x14ac:dyDescent="0.4">
      <c r="C1620" s="50"/>
      <c r="P1620" s="179"/>
    </row>
    <row r="1621" spans="3:16" x14ac:dyDescent="0.4">
      <c r="C1621" s="50"/>
      <c r="P1621" s="179"/>
    </row>
    <row r="1622" spans="3:16" x14ac:dyDescent="0.4">
      <c r="C1622" s="50"/>
      <c r="P1622" s="179"/>
    </row>
    <row r="1623" spans="3:16" x14ac:dyDescent="0.4">
      <c r="C1623" s="50"/>
      <c r="P1623" s="179"/>
    </row>
    <row r="1624" spans="3:16" x14ac:dyDescent="0.4">
      <c r="C1624" s="50"/>
      <c r="P1624" s="179"/>
    </row>
    <row r="1625" spans="3:16" x14ac:dyDescent="0.4">
      <c r="C1625" s="50"/>
      <c r="P1625" s="179"/>
    </row>
    <row r="1626" spans="3:16" x14ac:dyDescent="0.4">
      <c r="C1626" s="50"/>
      <c r="P1626" s="179"/>
    </row>
    <row r="1627" spans="3:16" x14ac:dyDescent="0.4">
      <c r="C1627" s="50"/>
      <c r="P1627" s="179"/>
    </row>
    <row r="1628" spans="3:16" x14ac:dyDescent="0.4">
      <c r="C1628" s="50"/>
      <c r="P1628" s="179"/>
    </row>
    <row r="1629" spans="3:16" x14ac:dyDescent="0.4">
      <c r="C1629" s="50"/>
      <c r="P1629" s="179"/>
    </row>
    <row r="1630" spans="3:16" x14ac:dyDescent="0.4">
      <c r="C1630" s="50"/>
      <c r="P1630" s="179"/>
    </row>
    <row r="1631" spans="3:16" x14ac:dyDescent="0.4">
      <c r="C1631" s="50"/>
      <c r="P1631" s="179"/>
    </row>
    <row r="1632" spans="3:16" x14ac:dyDescent="0.4">
      <c r="C1632" s="50"/>
      <c r="P1632" s="179"/>
    </row>
    <row r="1633" spans="3:16" x14ac:dyDescent="0.4">
      <c r="C1633" s="50"/>
      <c r="P1633" s="179"/>
    </row>
    <row r="1634" spans="3:16" x14ac:dyDescent="0.4">
      <c r="C1634" s="50"/>
      <c r="P1634" s="179"/>
    </row>
    <row r="1635" spans="3:16" x14ac:dyDescent="0.4">
      <c r="C1635" s="50"/>
      <c r="P1635" s="179"/>
    </row>
    <row r="1636" spans="3:16" x14ac:dyDescent="0.4">
      <c r="C1636" s="50"/>
      <c r="P1636" s="179"/>
    </row>
    <row r="1637" spans="3:16" x14ac:dyDescent="0.4">
      <c r="C1637" s="50"/>
      <c r="P1637" s="179"/>
    </row>
    <row r="1638" spans="3:16" x14ac:dyDescent="0.4">
      <c r="C1638" s="50"/>
      <c r="P1638" s="179"/>
    </row>
    <row r="1639" spans="3:16" x14ac:dyDescent="0.4">
      <c r="C1639" s="50"/>
      <c r="P1639" s="179"/>
    </row>
    <row r="1640" spans="3:16" x14ac:dyDescent="0.4">
      <c r="C1640" s="50"/>
      <c r="P1640" s="179"/>
    </row>
    <row r="1641" spans="3:16" x14ac:dyDescent="0.4">
      <c r="C1641" s="50"/>
      <c r="P1641" s="179"/>
    </row>
    <row r="1642" spans="3:16" x14ac:dyDescent="0.4">
      <c r="C1642" s="50"/>
      <c r="P1642" s="179"/>
    </row>
    <row r="1643" spans="3:16" x14ac:dyDescent="0.4">
      <c r="C1643" s="50"/>
      <c r="P1643" s="179"/>
    </row>
    <row r="1644" spans="3:16" x14ac:dyDescent="0.4">
      <c r="C1644" s="50"/>
      <c r="P1644" s="179"/>
    </row>
    <row r="1645" spans="3:16" x14ac:dyDescent="0.4">
      <c r="C1645" s="50"/>
      <c r="P1645" s="179"/>
    </row>
    <row r="1646" spans="3:16" x14ac:dyDescent="0.4">
      <c r="C1646" s="50"/>
      <c r="P1646" s="179"/>
    </row>
    <row r="1647" spans="3:16" x14ac:dyDescent="0.4">
      <c r="C1647" s="50"/>
      <c r="P1647" s="179"/>
    </row>
    <row r="1648" spans="3:16" x14ac:dyDescent="0.4">
      <c r="C1648" s="50"/>
      <c r="P1648" s="179"/>
    </row>
    <row r="1649" spans="3:16" x14ac:dyDescent="0.4">
      <c r="C1649" s="50"/>
      <c r="P1649" s="179"/>
    </row>
    <row r="1650" spans="3:16" x14ac:dyDescent="0.4">
      <c r="C1650" s="50"/>
      <c r="P1650" s="179"/>
    </row>
    <row r="1651" spans="3:16" x14ac:dyDescent="0.4">
      <c r="C1651" s="50"/>
      <c r="P1651" s="179"/>
    </row>
    <row r="1652" spans="3:16" x14ac:dyDescent="0.4">
      <c r="C1652" s="50"/>
      <c r="P1652" s="179"/>
    </row>
    <row r="1653" spans="3:16" x14ac:dyDescent="0.4">
      <c r="C1653" s="50"/>
      <c r="P1653" s="179"/>
    </row>
    <row r="1654" spans="3:16" x14ac:dyDescent="0.4">
      <c r="C1654" s="50"/>
      <c r="P1654" s="179"/>
    </row>
    <row r="1655" spans="3:16" x14ac:dyDescent="0.4">
      <c r="C1655" s="50"/>
      <c r="P1655" s="179"/>
    </row>
    <row r="1656" spans="3:16" x14ac:dyDescent="0.4">
      <c r="C1656" s="50"/>
      <c r="P1656" s="179"/>
    </row>
    <row r="1657" spans="3:16" x14ac:dyDescent="0.4">
      <c r="C1657" s="50"/>
      <c r="P1657" s="179"/>
    </row>
    <row r="1658" spans="3:16" x14ac:dyDescent="0.4">
      <c r="C1658" s="50"/>
      <c r="P1658" s="179"/>
    </row>
    <row r="1659" spans="3:16" x14ac:dyDescent="0.4">
      <c r="C1659" s="50"/>
      <c r="P1659" s="179"/>
    </row>
    <row r="1660" spans="3:16" x14ac:dyDescent="0.4">
      <c r="C1660" s="50"/>
      <c r="P1660" s="179"/>
    </row>
    <row r="1661" spans="3:16" x14ac:dyDescent="0.4">
      <c r="C1661" s="50"/>
      <c r="P1661" s="179"/>
    </row>
    <row r="1662" spans="3:16" x14ac:dyDescent="0.4">
      <c r="C1662" s="50"/>
      <c r="P1662" s="179"/>
    </row>
    <row r="1663" spans="3:16" x14ac:dyDescent="0.4">
      <c r="C1663" s="50"/>
      <c r="P1663" s="179"/>
    </row>
    <row r="1664" spans="3:16" x14ac:dyDescent="0.4">
      <c r="C1664" s="50"/>
      <c r="P1664" s="179"/>
    </row>
    <row r="1665" spans="3:16" x14ac:dyDescent="0.4">
      <c r="C1665" s="50"/>
      <c r="P1665" s="179"/>
    </row>
    <row r="1666" spans="3:16" x14ac:dyDescent="0.4">
      <c r="C1666" s="50"/>
      <c r="P1666" s="179"/>
    </row>
    <row r="1667" spans="3:16" x14ac:dyDescent="0.4">
      <c r="C1667" s="50"/>
      <c r="P1667" s="179"/>
    </row>
    <row r="1668" spans="3:16" x14ac:dyDescent="0.4">
      <c r="C1668" s="50"/>
      <c r="P1668" s="179"/>
    </row>
    <row r="1669" spans="3:16" x14ac:dyDescent="0.4">
      <c r="C1669" s="50"/>
      <c r="P1669" s="179"/>
    </row>
    <row r="1670" spans="3:16" x14ac:dyDescent="0.4">
      <c r="C1670" s="50"/>
      <c r="P1670" s="179"/>
    </row>
    <row r="1671" spans="3:16" x14ac:dyDescent="0.4">
      <c r="C1671" s="50"/>
      <c r="P1671" s="179"/>
    </row>
    <row r="1672" spans="3:16" x14ac:dyDescent="0.4">
      <c r="C1672" s="50"/>
      <c r="P1672" s="179"/>
    </row>
    <row r="1673" spans="3:16" x14ac:dyDescent="0.4">
      <c r="C1673" s="50"/>
      <c r="P1673" s="179"/>
    </row>
    <row r="1674" spans="3:16" x14ac:dyDescent="0.4">
      <c r="C1674" s="50"/>
      <c r="P1674" s="179"/>
    </row>
    <row r="1675" spans="3:16" x14ac:dyDescent="0.4">
      <c r="C1675" s="50"/>
      <c r="P1675" s="179"/>
    </row>
    <row r="1676" spans="3:16" x14ac:dyDescent="0.4">
      <c r="C1676" s="50"/>
      <c r="P1676" s="179"/>
    </row>
    <row r="1677" spans="3:16" x14ac:dyDescent="0.4">
      <c r="C1677" s="50"/>
      <c r="P1677" s="179"/>
    </row>
    <row r="1678" spans="3:16" x14ac:dyDescent="0.4">
      <c r="C1678" s="50"/>
      <c r="P1678" s="179"/>
    </row>
    <row r="1679" spans="3:16" x14ac:dyDescent="0.4">
      <c r="C1679" s="50"/>
      <c r="P1679" s="179"/>
    </row>
    <row r="1680" spans="3:16" x14ac:dyDescent="0.4">
      <c r="C1680" s="50"/>
      <c r="P1680" s="179"/>
    </row>
    <row r="1681" spans="3:16" x14ac:dyDescent="0.4">
      <c r="C1681" s="50"/>
      <c r="P1681" s="179"/>
    </row>
    <row r="1682" spans="3:16" x14ac:dyDescent="0.4">
      <c r="C1682" s="50"/>
      <c r="P1682" s="179"/>
    </row>
    <row r="1683" spans="3:16" x14ac:dyDescent="0.4">
      <c r="C1683" s="50"/>
      <c r="P1683" s="179"/>
    </row>
    <row r="1684" spans="3:16" x14ac:dyDescent="0.4">
      <c r="C1684" s="50"/>
      <c r="P1684" s="179"/>
    </row>
    <row r="1685" spans="3:16" x14ac:dyDescent="0.4">
      <c r="C1685" s="50"/>
      <c r="P1685" s="179"/>
    </row>
    <row r="1686" spans="3:16" x14ac:dyDescent="0.4">
      <c r="C1686" s="50"/>
      <c r="P1686" s="179"/>
    </row>
    <row r="1687" spans="3:16" x14ac:dyDescent="0.4">
      <c r="C1687" s="50"/>
      <c r="P1687" s="179"/>
    </row>
    <row r="1688" spans="3:16" x14ac:dyDescent="0.4">
      <c r="C1688" s="50"/>
      <c r="P1688" s="179"/>
    </row>
    <row r="1689" spans="3:16" x14ac:dyDescent="0.4">
      <c r="C1689" s="50"/>
      <c r="P1689" s="179"/>
    </row>
    <row r="1690" spans="3:16" x14ac:dyDescent="0.4">
      <c r="C1690" s="50"/>
      <c r="P1690" s="179"/>
    </row>
    <row r="1691" spans="3:16" x14ac:dyDescent="0.4">
      <c r="C1691" s="50"/>
      <c r="P1691" s="179"/>
    </row>
    <row r="1692" spans="3:16" x14ac:dyDescent="0.4">
      <c r="C1692" s="50"/>
      <c r="P1692" s="179"/>
    </row>
    <row r="1693" spans="3:16" x14ac:dyDescent="0.4">
      <c r="C1693" s="50"/>
      <c r="P1693" s="179"/>
    </row>
    <row r="1694" spans="3:16" x14ac:dyDescent="0.4">
      <c r="C1694" s="50"/>
      <c r="P1694" s="179"/>
    </row>
    <row r="1695" spans="3:16" x14ac:dyDescent="0.4">
      <c r="C1695" s="50"/>
      <c r="P1695" s="179"/>
    </row>
    <row r="1696" spans="3:16" x14ac:dyDescent="0.4">
      <c r="C1696" s="50"/>
      <c r="P1696" s="179"/>
    </row>
    <row r="1697" spans="3:16" x14ac:dyDescent="0.4">
      <c r="C1697" s="50"/>
      <c r="P1697" s="179"/>
    </row>
    <row r="1698" spans="3:16" x14ac:dyDescent="0.4">
      <c r="C1698" s="50"/>
      <c r="P1698" s="179"/>
    </row>
    <row r="1699" spans="3:16" x14ac:dyDescent="0.4">
      <c r="C1699" s="50"/>
      <c r="P1699" s="179"/>
    </row>
    <row r="1700" spans="3:16" x14ac:dyDescent="0.4">
      <c r="C1700" s="50"/>
      <c r="P1700" s="179"/>
    </row>
    <row r="1701" spans="3:16" x14ac:dyDescent="0.4">
      <c r="C1701" s="50"/>
      <c r="P1701" s="179"/>
    </row>
    <row r="1702" spans="3:16" x14ac:dyDescent="0.4">
      <c r="C1702" s="50"/>
      <c r="P1702" s="179"/>
    </row>
    <row r="1703" spans="3:16" x14ac:dyDescent="0.4">
      <c r="C1703" s="50"/>
      <c r="P1703" s="179"/>
    </row>
    <row r="1704" spans="3:16" x14ac:dyDescent="0.4">
      <c r="C1704" s="50"/>
      <c r="P1704" s="179"/>
    </row>
    <row r="1705" spans="3:16" x14ac:dyDescent="0.4">
      <c r="C1705" s="50"/>
      <c r="P1705" s="179"/>
    </row>
    <row r="1706" spans="3:16" x14ac:dyDescent="0.4">
      <c r="C1706" s="50"/>
      <c r="P1706" s="179"/>
    </row>
    <row r="1707" spans="3:16" x14ac:dyDescent="0.4">
      <c r="C1707" s="50"/>
      <c r="P1707" s="179"/>
    </row>
    <row r="1708" spans="3:16" x14ac:dyDescent="0.4">
      <c r="C1708" s="50"/>
      <c r="P1708" s="179"/>
    </row>
    <row r="1709" spans="3:16" x14ac:dyDescent="0.4">
      <c r="C1709" s="50"/>
      <c r="P1709" s="179"/>
    </row>
    <row r="1710" spans="3:16" x14ac:dyDescent="0.4">
      <c r="C1710" s="50"/>
      <c r="P1710" s="179"/>
    </row>
    <row r="1711" spans="3:16" x14ac:dyDescent="0.4">
      <c r="C1711" s="50"/>
      <c r="P1711" s="179"/>
    </row>
    <row r="1712" spans="3:16" x14ac:dyDescent="0.4">
      <c r="C1712" s="50"/>
      <c r="P1712" s="179"/>
    </row>
    <row r="1713" spans="3:16" x14ac:dyDescent="0.4">
      <c r="C1713" s="50"/>
      <c r="P1713" s="179"/>
    </row>
    <row r="1714" spans="3:16" x14ac:dyDescent="0.4">
      <c r="C1714" s="50"/>
      <c r="P1714" s="179"/>
    </row>
    <row r="1715" spans="3:16" x14ac:dyDescent="0.4">
      <c r="C1715" s="50"/>
      <c r="P1715" s="179"/>
    </row>
    <row r="1716" spans="3:16" x14ac:dyDescent="0.4">
      <c r="C1716" s="50"/>
      <c r="P1716" s="179"/>
    </row>
    <row r="1717" spans="3:16" x14ac:dyDescent="0.4">
      <c r="C1717" s="50"/>
      <c r="P1717" s="179"/>
    </row>
    <row r="1718" spans="3:16" x14ac:dyDescent="0.4">
      <c r="C1718" s="50"/>
      <c r="P1718" s="179"/>
    </row>
    <row r="1719" spans="3:16" x14ac:dyDescent="0.4">
      <c r="C1719" s="50"/>
      <c r="P1719" s="179"/>
    </row>
    <row r="1720" spans="3:16" x14ac:dyDescent="0.4">
      <c r="C1720" s="50"/>
      <c r="P1720" s="179"/>
    </row>
    <row r="1721" spans="3:16" x14ac:dyDescent="0.4">
      <c r="C1721" s="50"/>
      <c r="P1721" s="179"/>
    </row>
    <row r="1722" spans="3:16" x14ac:dyDescent="0.4">
      <c r="C1722" s="50"/>
      <c r="P1722" s="179"/>
    </row>
    <row r="1723" spans="3:16" x14ac:dyDescent="0.4">
      <c r="C1723" s="50"/>
      <c r="P1723" s="179"/>
    </row>
    <row r="1724" spans="3:16" x14ac:dyDescent="0.4">
      <c r="C1724" s="50"/>
      <c r="P1724" s="179"/>
    </row>
    <row r="1725" spans="3:16" x14ac:dyDescent="0.4">
      <c r="C1725" s="50"/>
      <c r="P1725" s="179"/>
    </row>
    <row r="1726" spans="3:16" x14ac:dyDescent="0.4">
      <c r="C1726" s="50"/>
      <c r="P1726" s="179"/>
    </row>
    <row r="1727" spans="3:16" x14ac:dyDescent="0.4">
      <c r="C1727" s="50"/>
      <c r="P1727" s="179"/>
    </row>
    <row r="1728" spans="3:16" x14ac:dyDescent="0.4">
      <c r="C1728" s="50"/>
      <c r="P1728" s="179"/>
    </row>
    <row r="1729" spans="3:16" x14ac:dyDescent="0.4">
      <c r="C1729" s="50"/>
      <c r="P1729" s="179"/>
    </row>
    <row r="1730" spans="3:16" x14ac:dyDescent="0.4">
      <c r="C1730" s="50"/>
      <c r="P1730" s="179"/>
    </row>
    <row r="1731" spans="3:16" x14ac:dyDescent="0.4">
      <c r="C1731" s="50"/>
      <c r="P1731" s="179"/>
    </row>
    <row r="1732" spans="3:16" x14ac:dyDescent="0.4">
      <c r="C1732" s="50"/>
      <c r="P1732" s="179"/>
    </row>
    <row r="1733" spans="3:16" x14ac:dyDescent="0.4">
      <c r="C1733" s="50"/>
      <c r="P1733" s="179"/>
    </row>
    <row r="1734" spans="3:16" x14ac:dyDescent="0.4">
      <c r="C1734" s="50"/>
      <c r="P1734" s="179"/>
    </row>
    <row r="1735" spans="3:16" x14ac:dyDescent="0.4">
      <c r="C1735" s="50"/>
      <c r="P1735" s="179"/>
    </row>
    <row r="1736" spans="3:16" x14ac:dyDescent="0.4">
      <c r="C1736" s="50"/>
      <c r="P1736" s="179"/>
    </row>
    <row r="1737" spans="3:16" x14ac:dyDescent="0.4">
      <c r="C1737" s="50"/>
      <c r="P1737" s="179"/>
    </row>
    <row r="1738" spans="3:16" x14ac:dyDescent="0.4">
      <c r="C1738" s="50"/>
      <c r="P1738" s="179"/>
    </row>
    <row r="1739" spans="3:16" x14ac:dyDescent="0.4">
      <c r="C1739" s="50"/>
      <c r="P1739" s="179"/>
    </row>
    <row r="1740" spans="3:16" x14ac:dyDescent="0.4">
      <c r="C1740" s="50"/>
      <c r="P1740" s="179"/>
    </row>
    <row r="1741" spans="3:16" x14ac:dyDescent="0.4">
      <c r="C1741" s="50"/>
      <c r="P1741" s="179"/>
    </row>
    <row r="1742" spans="3:16" x14ac:dyDescent="0.4">
      <c r="C1742" s="50"/>
      <c r="P1742" s="179"/>
    </row>
    <row r="1743" spans="3:16" x14ac:dyDescent="0.4">
      <c r="C1743" s="50"/>
      <c r="P1743" s="179"/>
    </row>
    <row r="1744" spans="3:16" x14ac:dyDescent="0.4">
      <c r="C1744" s="50"/>
      <c r="P1744" s="179"/>
    </row>
    <row r="1745" spans="3:16" x14ac:dyDescent="0.4">
      <c r="C1745" s="50"/>
      <c r="P1745" s="179"/>
    </row>
    <row r="1746" spans="3:16" x14ac:dyDescent="0.4">
      <c r="C1746" s="50"/>
      <c r="P1746" s="179"/>
    </row>
    <row r="1747" spans="3:16" x14ac:dyDescent="0.4">
      <c r="C1747" s="50"/>
      <c r="P1747" s="179"/>
    </row>
    <row r="1748" spans="3:16" x14ac:dyDescent="0.4">
      <c r="C1748" s="50"/>
      <c r="P1748" s="179"/>
    </row>
    <row r="1749" spans="3:16" x14ac:dyDescent="0.4">
      <c r="C1749" s="50"/>
      <c r="P1749" s="179"/>
    </row>
    <row r="1750" spans="3:16" x14ac:dyDescent="0.4">
      <c r="C1750" s="50"/>
      <c r="P1750" s="179"/>
    </row>
    <row r="1751" spans="3:16" x14ac:dyDescent="0.4">
      <c r="C1751" s="50"/>
      <c r="P1751" s="179"/>
    </row>
    <row r="1752" spans="3:16" x14ac:dyDescent="0.4">
      <c r="C1752" s="50"/>
      <c r="P1752" s="179"/>
    </row>
    <row r="1753" spans="3:16" x14ac:dyDescent="0.4">
      <c r="C1753" s="50"/>
      <c r="P1753" s="179"/>
    </row>
    <row r="1754" spans="3:16" x14ac:dyDescent="0.4">
      <c r="C1754" s="50"/>
      <c r="P1754" s="179"/>
    </row>
    <row r="1755" spans="3:16" x14ac:dyDescent="0.4">
      <c r="C1755" s="50"/>
      <c r="P1755" s="179"/>
    </row>
    <row r="1756" spans="3:16" x14ac:dyDescent="0.4">
      <c r="C1756" s="50"/>
      <c r="P1756" s="179"/>
    </row>
    <row r="1757" spans="3:16" x14ac:dyDescent="0.4">
      <c r="C1757" s="50"/>
      <c r="P1757" s="179"/>
    </row>
    <row r="1758" spans="3:16" x14ac:dyDescent="0.4">
      <c r="C1758" s="50"/>
      <c r="P1758" s="179"/>
    </row>
    <row r="1759" spans="3:16" x14ac:dyDescent="0.4">
      <c r="C1759" s="50"/>
      <c r="P1759" s="179"/>
    </row>
    <row r="1760" spans="3:16" x14ac:dyDescent="0.4">
      <c r="C1760" s="50"/>
      <c r="P1760" s="179"/>
    </row>
    <row r="1761" spans="3:16" x14ac:dyDescent="0.4">
      <c r="C1761" s="50"/>
      <c r="P1761" s="179"/>
    </row>
    <row r="1762" spans="3:16" x14ac:dyDescent="0.4">
      <c r="C1762" s="50"/>
      <c r="P1762" s="179"/>
    </row>
    <row r="1763" spans="3:16" x14ac:dyDescent="0.4">
      <c r="C1763" s="50"/>
      <c r="P1763" s="179"/>
    </row>
    <row r="1764" spans="3:16" x14ac:dyDescent="0.4">
      <c r="C1764" s="50"/>
      <c r="P1764" s="179"/>
    </row>
    <row r="1765" spans="3:16" x14ac:dyDescent="0.4">
      <c r="C1765" s="50"/>
      <c r="P1765" s="179"/>
    </row>
    <row r="1766" spans="3:16" x14ac:dyDescent="0.4">
      <c r="C1766" s="50"/>
      <c r="P1766" s="179"/>
    </row>
    <row r="1767" spans="3:16" x14ac:dyDescent="0.4">
      <c r="C1767" s="50"/>
      <c r="P1767" s="179"/>
    </row>
    <row r="1768" spans="3:16" x14ac:dyDescent="0.4">
      <c r="C1768" s="50"/>
      <c r="P1768" s="179"/>
    </row>
    <row r="1769" spans="3:16" x14ac:dyDescent="0.4">
      <c r="C1769" s="50"/>
      <c r="P1769" s="179"/>
    </row>
    <row r="1770" spans="3:16" x14ac:dyDescent="0.4">
      <c r="C1770" s="50"/>
      <c r="P1770" s="179"/>
    </row>
    <row r="1771" spans="3:16" x14ac:dyDescent="0.4">
      <c r="C1771" s="50"/>
      <c r="P1771" s="179"/>
    </row>
    <row r="1772" spans="3:16" x14ac:dyDescent="0.4">
      <c r="C1772" s="50"/>
      <c r="P1772" s="179"/>
    </row>
    <row r="1773" spans="3:16" x14ac:dyDescent="0.4">
      <c r="C1773" s="50"/>
      <c r="P1773" s="179"/>
    </row>
    <row r="1774" spans="3:16" x14ac:dyDescent="0.4">
      <c r="C1774" s="50"/>
      <c r="P1774" s="179"/>
    </row>
    <row r="1775" spans="3:16" x14ac:dyDescent="0.4">
      <c r="C1775" s="50"/>
      <c r="P1775" s="179"/>
    </row>
    <row r="1776" spans="3:16" x14ac:dyDescent="0.4">
      <c r="C1776" s="50"/>
      <c r="P1776" s="179"/>
    </row>
    <row r="1777" spans="3:16" x14ac:dyDescent="0.4">
      <c r="C1777" s="50"/>
      <c r="P1777" s="179"/>
    </row>
    <row r="1778" spans="3:16" x14ac:dyDescent="0.4">
      <c r="C1778" s="50"/>
      <c r="P1778" s="179"/>
    </row>
    <row r="1779" spans="3:16" x14ac:dyDescent="0.4">
      <c r="C1779" s="50"/>
      <c r="P1779" s="179"/>
    </row>
    <row r="1780" spans="3:16" x14ac:dyDescent="0.4">
      <c r="C1780" s="50"/>
      <c r="P1780" s="179"/>
    </row>
    <row r="1781" spans="3:16" x14ac:dyDescent="0.4">
      <c r="C1781" s="50"/>
      <c r="P1781" s="179"/>
    </row>
    <row r="1782" spans="3:16" x14ac:dyDescent="0.4">
      <c r="C1782" s="50"/>
      <c r="P1782" s="179"/>
    </row>
    <row r="1783" spans="3:16" x14ac:dyDescent="0.4">
      <c r="C1783" s="50"/>
      <c r="P1783" s="179"/>
    </row>
    <row r="1784" spans="3:16" x14ac:dyDescent="0.4">
      <c r="C1784" s="50"/>
      <c r="P1784" s="179"/>
    </row>
    <row r="1785" spans="3:16" x14ac:dyDescent="0.4">
      <c r="C1785" s="50"/>
      <c r="P1785" s="179"/>
    </row>
    <row r="1786" spans="3:16" x14ac:dyDescent="0.4">
      <c r="C1786" s="50"/>
      <c r="P1786" s="179"/>
    </row>
    <row r="1787" spans="3:16" x14ac:dyDescent="0.4">
      <c r="C1787" s="50"/>
      <c r="P1787" s="179"/>
    </row>
    <row r="1788" spans="3:16" x14ac:dyDescent="0.4">
      <c r="C1788" s="50"/>
      <c r="P1788" s="179"/>
    </row>
    <row r="1789" spans="3:16" x14ac:dyDescent="0.4">
      <c r="C1789" s="50"/>
      <c r="P1789" s="179"/>
    </row>
    <row r="1790" spans="3:16" x14ac:dyDescent="0.4">
      <c r="C1790" s="50"/>
      <c r="P1790" s="179"/>
    </row>
    <row r="1791" spans="3:16" x14ac:dyDescent="0.4">
      <c r="C1791" s="50"/>
      <c r="P1791" s="179"/>
    </row>
    <row r="1792" spans="3:16" x14ac:dyDescent="0.4">
      <c r="C1792" s="50"/>
      <c r="P1792" s="179"/>
    </row>
    <row r="1793" spans="3:16" x14ac:dyDescent="0.4">
      <c r="C1793" s="50"/>
      <c r="P1793" s="179"/>
    </row>
    <row r="1794" spans="3:16" x14ac:dyDescent="0.4">
      <c r="C1794" s="50"/>
      <c r="P1794" s="179"/>
    </row>
    <row r="1795" spans="3:16" x14ac:dyDescent="0.4">
      <c r="C1795" s="50"/>
      <c r="P1795" s="179"/>
    </row>
    <row r="1796" spans="3:16" x14ac:dyDescent="0.4">
      <c r="C1796" s="50"/>
      <c r="P1796" s="179"/>
    </row>
    <row r="1797" spans="3:16" x14ac:dyDescent="0.4">
      <c r="C1797" s="50"/>
      <c r="P1797" s="179"/>
    </row>
    <row r="1798" spans="3:16" x14ac:dyDescent="0.4">
      <c r="C1798" s="50"/>
      <c r="P1798" s="179"/>
    </row>
    <row r="1799" spans="3:16" x14ac:dyDescent="0.4">
      <c r="C1799" s="50"/>
      <c r="P1799" s="179"/>
    </row>
    <row r="1800" spans="3:16" x14ac:dyDescent="0.4">
      <c r="C1800" s="50"/>
      <c r="P1800" s="179"/>
    </row>
    <row r="1801" spans="3:16" x14ac:dyDescent="0.4">
      <c r="C1801" s="50"/>
      <c r="P1801" s="179"/>
    </row>
    <row r="1802" spans="3:16" x14ac:dyDescent="0.4">
      <c r="C1802" s="50"/>
      <c r="P1802" s="179"/>
    </row>
    <row r="1803" spans="3:16" x14ac:dyDescent="0.4">
      <c r="C1803" s="50"/>
      <c r="P1803" s="179"/>
    </row>
    <row r="1804" spans="3:16" x14ac:dyDescent="0.4">
      <c r="C1804" s="50"/>
      <c r="P1804" s="179"/>
    </row>
    <row r="1805" spans="3:16" x14ac:dyDescent="0.4">
      <c r="C1805" s="50"/>
      <c r="P1805" s="179"/>
    </row>
    <row r="1806" spans="3:16" x14ac:dyDescent="0.4">
      <c r="C1806" s="50"/>
      <c r="P1806" s="179"/>
    </row>
    <row r="1807" spans="3:16" x14ac:dyDescent="0.4">
      <c r="C1807" s="50"/>
      <c r="P1807" s="179"/>
    </row>
    <row r="1808" spans="3:16" x14ac:dyDescent="0.4">
      <c r="C1808" s="50"/>
      <c r="P1808" s="179"/>
    </row>
    <row r="1809" spans="3:16" x14ac:dyDescent="0.4">
      <c r="C1809" s="50"/>
      <c r="P1809" s="179"/>
    </row>
    <row r="1810" spans="3:16" x14ac:dyDescent="0.4">
      <c r="C1810" s="50"/>
      <c r="P1810" s="179"/>
    </row>
    <row r="1811" spans="3:16" x14ac:dyDescent="0.4">
      <c r="C1811" s="50"/>
      <c r="P1811" s="179"/>
    </row>
    <row r="1812" spans="3:16" x14ac:dyDescent="0.4">
      <c r="C1812" s="50"/>
      <c r="P1812" s="179"/>
    </row>
    <row r="1813" spans="3:16" x14ac:dyDescent="0.4">
      <c r="C1813" s="50"/>
      <c r="P1813" s="179"/>
    </row>
    <row r="1814" spans="3:16" x14ac:dyDescent="0.4">
      <c r="C1814" s="50"/>
      <c r="P1814" s="179"/>
    </row>
    <row r="1815" spans="3:16" x14ac:dyDescent="0.4">
      <c r="C1815" s="50"/>
      <c r="P1815" s="179"/>
    </row>
    <row r="1816" spans="3:16" x14ac:dyDescent="0.4">
      <c r="C1816" s="50"/>
      <c r="P1816" s="179"/>
    </row>
    <row r="1817" spans="3:16" x14ac:dyDescent="0.4">
      <c r="C1817" s="50"/>
      <c r="P1817" s="179"/>
    </row>
    <row r="1818" spans="3:16" x14ac:dyDescent="0.4">
      <c r="C1818" s="50"/>
      <c r="P1818" s="179"/>
    </row>
    <row r="1819" spans="3:16" x14ac:dyDescent="0.4">
      <c r="C1819" s="50"/>
      <c r="P1819" s="179"/>
    </row>
    <row r="1820" spans="3:16" x14ac:dyDescent="0.4">
      <c r="C1820" s="50"/>
      <c r="P1820" s="179"/>
    </row>
    <row r="1821" spans="3:16" x14ac:dyDescent="0.4">
      <c r="C1821" s="50"/>
      <c r="P1821" s="179"/>
    </row>
    <row r="1822" spans="3:16" x14ac:dyDescent="0.4">
      <c r="C1822" s="50"/>
      <c r="P1822" s="179"/>
    </row>
    <row r="1823" spans="3:16" x14ac:dyDescent="0.4">
      <c r="C1823" s="50"/>
      <c r="P1823" s="179"/>
    </row>
    <row r="1824" spans="3:16" x14ac:dyDescent="0.4">
      <c r="C1824" s="50"/>
      <c r="P1824" s="179"/>
    </row>
    <row r="1825" spans="3:16" x14ac:dyDescent="0.4">
      <c r="C1825" s="50"/>
      <c r="P1825" s="179"/>
    </row>
    <row r="1826" spans="3:16" x14ac:dyDescent="0.4">
      <c r="C1826" s="50"/>
      <c r="P1826" s="179"/>
    </row>
    <row r="1827" spans="3:16" x14ac:dyDescent="0.4">
      <c r="C1827" s="50"/>
      <c r="P1827" s="179"/>
    </row>
    <row r="1828" spans="3:16" x14ac:dyDescent="0.4">
      <c r="C1828" s="50"/>
      <c r="P1828" s="179"/>
    </row>
    <row r="1829" spans="3:16" x14ac:dyDescent="0.4">
      <c r="C1829" s="50"/>
      <c r="P1829" s="179"/>
    </row>
    <row r="1830" spans="3:16" x14ac:dyDescent="0.4">
      <c r="C1830" s="50"/>
      <c r="P1830" s="179"/>
    </row>
    <row r="1831" spans="3:16" x14ac:dyDescent="0.4">
      <c r="C1831" s="50"/>
      <c r="P1831" s="179"/>
    </row>
    <row r="1832" spans="3:16" x14ac:dyDescent="0.4">
      <c r="C1832" s="50"/>
      <c r="P1832" s="179"/>
    </row>
    <row r="1833" spans="3:16" x14ac:dyDescent="0.4">
      <c r="C1833" s="50"/>
      <c r="P1833" s="179"/>
    </row>
    <row r="1834" spans="3:16" x14ac:dyDescent="0.4">
      <c r="C1834" s="50"/>
      <c r="P1834" s="179"/>
    </row>
    <row r="1835" spans="3:16" x14ac:dyDescent="0.4">
      <c r="C1835" s="50"/>
      <c r="P1835" s="179"/>
    </row>
    <row r="1836" spans="3:16" x14ac:dyDescent="0.4">
      <c r="C1836" s="50"/>
      <c r="P1836" s="179"/>
    </row>
    <row r="1837" spans="3:16" x14ac:dyDescent="0.4">
      <c r="C1837" s="50"/>
      <c r="P1837" s="179"/>
    </row>
    <row r="1838" spans="3:16" x14ac:dyDescent="0.4">
      <c r="C1838" s="50"/>
      <c r="P1838" s="179"/>
    </row>
    <row r="1839" spans="3:16" x14ac:dyDescent="0.4">
      <c r="C1839" s="50"/>
      <c r="P1839" s="179"/>
    </row>
    <row r="1840" spans="3:16" x14ac:dyDescent="0.4">
      <c r="C1840" s="50"/>
      <c r="P1840" s="179"/>
    </row>
    <row r="1841" spans="3:16" x14ac:dyDescent="0.4">
      <c r="C1841" s="50"/>
      <c r="P1841" s="179"/>
    </row>
    <row r="1842" spans="3:16" x14ac:dyDescent="0.4">
      <c r="C1842" s="50"/>
      <c r="P1842" s="179"/>
    </row>
    <row r="1843" spans="3:16" x14ac:dyDescent="0.4">
      <c r="C1843" s="50"/>
      <c r="P1843" s="179"/>
    </row>
    <row r="1844" spans="3:16" x14ac:dyDescent="0.4">
      <c r="C1844" s="50"/>
      <c r="P1844" s="179"/>
    </row>
    <row r="1845" spans="3:16" x14ac:dyDescent="0.4">
      <c r="C1845" s="50"/>
      <c r="P1845" s="179"/>
    </row>
    <row r="1846" spans="3:16" x14ac:dyDescent="0.4">
      <c r="C1846" s="50"/>
      <c r="P1846" s="179"/>
    </row>
    <row r="1847" spans="3:16" x14ac:dyDescent="0.4">
      <c r="C1847" s="50"/>
      <c r="P1847" s="179"/>
    </row>
    <row r="1848" spans="3:16" x14ac:dyDescent="0.4">
      <c r="C1848" s="50"/>
      <c r="P1848" s="179"/>
    </row>
    <row r="1849" spans="3:16" x14ac:dyDescent="0.4">
      <c r="C1849" s="50"/>
      <c r="P1849" s="179"/>
    </row>
    <row r="1850" spans="3:16" x14ac:dyDescent="0.4">
      <c r="C1850" s="50"/>
      <c r="P1850" s="179"/>
    </row>
    <row r="1851" spans="3:16" x14ac:dyDescent="0.4">
      <c r="C1851" s="50"/>
      <c r="P1851" s="179"/>
    </row>
    <row r="1852" spans="3:16" x14ac:dyDescent="0.4">
      <c r="C1852" s="50"/>
      <c r="P1852" s="179"/>
    </row>
    <row r="1853" spans="3:16" x14ac:dyDescent="0.4">
      <c r="C1853" s="50"/>
      <c r="P1853" s="179"/>
    </row>
    <row r="1854" spans="3:16" x14ac:dyDescent="0.4">
      <c r="C1854" s="50"/>
      <c r="P1854" s="179"/>
    </row>
    <row r="1855" spans="3:16" x14ac:dyDescent="0.4">
      <c r="C1855" s="50"/>
      <c r="P1855" s="179"/>
    </row>
    <row r="1856" spans="3:16" x14ac:dyDescent="0.4">
      <c r="C1856" s="50"/>
      <c r="P1856" s="179"/>
    </row>
    <row r="1857" spans="3:16" x14ac:dyDescent="0.4">
      <c r="C1857" s="50"/>
      <c r="P1857" s="179"/>
    </row>
    <row r="1858" spans="3:16" x14ac:dyDescent="0.4">
      <c r="C1858" s="50"/>
      <c r="P1858" s="179"/>
    </row>
    <row r="1859" spans="3:16" x14ac:dyDescent="0.4">
      <c r="C1859" s="50"/>
      <c r="P1859" s="179"/>
    </row>
    <row r="1860" spans="3:16" x14ac:dyDescent="0.4">
      <c r="C1860" s="50"/>
      <c r="P1860" s="179"/>
    </row>
    <row r="1861" spans="3:16" x14ac:dyDescent="0.4">
      <c r="C1861" s="50"/>
      <c r="P1861" s="179"/>
    </row>
    <row r="1862" spans="3:16" x14ac:dyDescent="0.4">
      <c r="C1862" s="50"/>
      <c r="P1862" s="179"/>
    </row>
    <row r="1863" spans="3:16" x14ac:dyDescent="0.4">
      <c r="C1863" s="50"/>
      <c r="P1863" s="179"/>
    </row>
    <row r="1864" spans="3:16" x14ac:dyDescent="0.4">
      <c r="C1864" s="50"/>
      <c r="P1864" s="179"/>
    </row>
    <row r="1865" spans="3:16" x14ac:dyDescent="0.4">
      <c r="C1865" s="50"/>
      <c r="P1865" s="179"/>
    </row>
    <row r="1866" spans="3:16" x14ac:dyDescent="0.4">
      <c r="C1866" s="50"/>
      <c r="P1866" s="179"/>
    </row>
    <row r="1867" spans="3:16" x14ac:dyDescent="0.4">
      <c r="C1867" s="50"/>
      <c r="P1867" s="179"/>
    </row>
    <row r="1868" spans="3:16" x14ac:dyDescent="0.4">
      <c r="C1868" s="50"/>
      <c r="P1868" s="179"/>
    </row>
    <row r="1869" spans="3:16" x14ac:dyDescent="0.4">
      <c r="C1869" s="50"/>
      <c r="P1869" s="179"/>
    </row>
    <row r="1870" spans="3:16" x14ac:dyDescent="0.4">
      <c r="C1870" s="50"/>
      <c r="P1870" s="179"/>
    </row>
    <row r="1871" spans="3:16" x14ac:dyDescent="0.4">
      <c r="C1871" s="50"/>
      <c r="P1871" s="179"/>
    </row>
    <row r="1872" spans="3:16" x14ac:dyDescent="0.4">
      <c r="C1872" s="50"/>
      <c r="P1872" s="179"/>
    </row>
    <row r="1873" spans="3:16" x14ac:dyDescent="0.4">
      <c r="C1873" s="50"/>
      <c r="P1873" s="179"/>
    </row>
    <row r="1874" spans="3:16" x14ac:dyDescent="0.4">
      <c r="C1874" s="50"/>
      <c r="P1874" s="179"/>
    </row>
    <row r="1875" spans="3:16" x14ac:dyDescent="0.4">
      <c r="C1875" s="50"/>
      <c r="P1875" s="179"/>
    </row>
    <row r="1876" spans="3:16" x14ac:dyDescent="0.4">
      <c r="C1876" s="50"/>
      <c r="P1876" s="179"/>
    </row>
    <row r="1877" spans="3:16" x14ac:dyDescent="0.4">
      <c r="C1877" s="50"/>
      <c r="P1877" s="179"/>
    </row>
    <row r="1878" spans="3:16" x14ac:dyDescent="0.4">
      <c r="C1878" s="50"/>
      <c r="P1878" s="179"/>
    </row>
    <row r="1879" spans="3:16" x14ac:dyDescent="0.4">
      <c r="C1879" s="50"/>
      <c r="P1879" s="179"/>
    </row>
    <row r="1880" spans="3:16" x14ac:dyDescent="0.4">
      <c r="C1880" s="50"/>
      <c r="P1880" s="179"/>
    </row>
    <row r="1881" spans="3:16" x14ac:dyDescent="0.4">
      <c r="C1881" s="50"/>
      <c r="P1881" s="179"/>
    </row>
    <row r="1882" spans="3:16" x14ac:dyDescent="0.4">
      <c r="C1882" s="50"/>
      <c r="P1882" s="179"/>
    </row>
    <row r="1883" spans="3:16" x14ac:dyDescent="0.4">
      <c r="C1883" s="50"/>
      <c r="P1883" s="179"/>
    </row>
    <row r="1884" spans="3:16" x14ac:dyDescent="0.4">
      <c r="C1884" s="50"/>
      <c r="P1884" s="179"/>
    </row>
    <row r="1885" spans="3:16" x14ac:dyDescent="0.4">
      <c r="C1885" s="50"/>
      <c r="P1885" s="179"/>
    </row>
    <row r="1886" spans="3:16" x14ac:dyDescent="0.4">
      <c r="C1886" s="50"/>
      <c r="P1886" s="179"/>
    </row>
    <row r="1887" spans="3:16" x14ac:dyDescent="0.4">
      <c r="C1887" s="50"/>
      <c r="P1887" s="179"/>
    </row>
    <row r="1888" spans="3:16" x14ac:dyDescent="0.4">
      <c r="C1888" s="50"/>
      <c r="P1888" s="179"/>
    </row>
    <row r="1889" spans="3:16" x14ac:dyDescent="0.4">
      <c r="C1889" s="50"/>
      <c r="P1889" s="179"/>
    </row>
    <row r="1890" spans="3:16" x14ac:dyDescent="0.4">
      <c r="C1890" s="50"/>
      <c r="P1890" s="179"/>
    </row>
    <row r="1891" spans="3:16" x14ac:dyDescent="0.4">
      <c r="C1891" s="50"/>
      <c r="P1891" s="179"/>
    </row>
    <row r="1892" spans="3:16" x14ac:dyDescent="0.4">
      <c r="C1892" s="50"/>
      <c r="P1892" s="179"/>
    </row>
    <row r="1893" spans="3:16" x14ac:dyDescent="0.4">
      <c r="C1893" s="50"/>
      <c r="P1893" s="179"/>
    </row>
    <row r="1894" spans="3:16" x14ac:dyDescent="0.4">
      <c r="C1894" s="50"/>
      <c r="P1894" s="179"/>
    </row>
    <row r="1895" spans="3:16" x14ac:dyDescent="0.4">
      <c r="C1895" s="50"/>
      <c r="P1895" s="179"/>
    </row>
    <row r="1896" spans="3:16" x14ac:dyDescent="0.4">
      <c r="C1896" s="50"/>
      <c r="P1896" s="179"/>
    </row>
    <row r="1897" spans="3:16" x14ac:dyDescent="0.4">
      <c r="C1897" s="50"/>
      <c r="P1897" s="179"/>
    </row>
    <row r="1898" spans="3:16" x14ac:dyDescent="0.4">
      <c r="C1898" s="50"/>
      <c r="P1898" s="179"/>
    </row>
    <row r="1899" spans="3:16" x14ac:dyDescent="0.4">
      <c r="C1899" s="50"/>
      <c r="P1899" s="179"/>
    </row>
    <row r="1900" spans="3:16" x14ac:dyDescent="0.4">
      <c r="C1900" s="50"/>
      <c r="P1900" s="179"/>
    </row>
    <row r="1901" spans="3:16" x14ac:dyDescent="0.4">
      <c r="C1901" s="50"/>
      <c r="P1901" s="179"/>
    </row>
    <row r="1902" spans="3:16" x14ac:dyDescent="0.4">
      <c r="C1902" s="50"/>
      <c r="P1902" s="179"/>
    </row>
    <row r="1903" spans="3:16" x14ac:dyDescent="0.4">
      <c r="C1903" s="50"/>
      <c r="P1903" s="179"/>
    </row>
    <row r="1904" spans="3:16" x14ac:dyDescent="0.4">
      <c r="C1904" s="50"/>
      <c r="P1904" s="179"/>
    </row>
    <row r="1905" spans="3:16" x14ac:dyDescent="0.4">
      <c r="C1905" s="50"/>
      <c r="P1905" s="179"/>
    </row>
    <row r="1906" spans="3:16" x14ac:dyDescent="0.4">
      <c r="C1906" s="50"/>
      <c r="P1906" s="179"/>
    </row>
    <row r="1907" spans="3:16" x14ac:dyDescent="0.4">
      <c r="C1907" s="50"/>
      <c r="P1907" s="179"/>
    </row>
    <row r="1908" spans="3:16" x14ac:dyDescent="0.4">
      <c r="C1908" s="50"/>
      <c r="P1908" s="179"/>
    </row>
    <row r="1909" spans="3:16" x14ac:dyDescent="0.4">
      <c r="C1909" s="50"/>
      <c r="P1909" s="179"/>
    </row>
    <row r="1910" spans="3:16" x14ac:dyDescent="0.4">
      <c r="C1910" s="50"/>
      <c r="P1910" s="179"/>
    </row>
    <row r="1911" spans="3:16" x14ac:dyDescent="0.4">
      <c r="C1911" s="50"/>
      <c r="P1911" s="179"/>
    </row>
    <row r="1912" spans="3:16" x14ac:dyDescent="0.4">
      <c r="C1912" s="50"/>
      <c r="P1912" s="179"/>
    </row>
    <row r="1913" spans="3:16" x14ac:dyDescent="0.4">
      <c r="C1913" s="50"/>
      <c r="P1913" s="179"/>
    </row>
    <row r="1914" spans="3:16" x14ac:dyDescent="0.4">
      <c r="C1914" s="50"/>
      <c r="P1914" s="179"/>
    </row>
    <row r="1915" spans="3:16" x14ac:dyDescent="0.4">
      <c r="C1915" s="50"/>
      <c r="P1915" s="179"/>
    </row>
    <row r="1916" spans="3:16" x14ac:dyDescent="0.4">
      <c r="C1916" s="50"/>
      <c r="P1916" s="179"/>
    </row>
    <row r="1917" spans="3:16" x14ac:dyDescent="0.4">
      <c r="C1917" s="50"/>
      <c r="P1917" s="179"/>
    </row>
    <row r="1918" spans="3:16" x14ac:dyDescent="0.4">
      <c r="C1918" s="50"/>
      <c r="P1918" s="179"/>
    </row>
    <row r="1919" spans="3:16" x14ac:dyDescent="0.4">
      <c r="C1919" s="50"/>
      <c r="P1919" s="179"/>
    </row>
    <row r="1920" spans="3:16" x14ac:dyDescent="0.4">
      <c r="C1920" s="50"/>
      <c r="P1920" s="179"/>
    </row>
    <row r="1921" spans="3:16" x14ac:dyDescent="0.4">
      <c r="C1921" s="50"/>
      <c r="P1921" s="179"/>
    </row>
    <row r="1922" spans="3:16" x14ac:dyDescent="0.4">
      <c r="C1922" s="50"/>
      <c r="P1922" s="179"/>
    </row>
    <row r="1923" spans="3:16" x14ac:dyDescent="0.4">
      <c r="C1923" s="50"/>
      <c r="P1923" s="179"/>
    </row>
    <row r="1924" spans="3:16" x14ac:dyDescent="0.4">
      <c r="C1924" s="50"/>
      <c r="P1924" s="179"/>
    </row>
    <row r="1925" spans="3:16" x14ac:dyDescent="0.4">
      <c r="C1925" s="50"/>
      <c r="P1925" s="179"/>
    </row>
    <row r="1926" spans="3:16" x14ac:dyDescent="0.4">
      <c r="C1926" s="50"/>
      <c r="P1926" s="179"/>
    </row>
    <row r="1927" spans="3:16" x14ac:dyDescent="0.4">
      <c r="C1927" s="50"/>
      <c r="P1927" s="179"/>
    </row>
    <row r="1928" spans="3:16" x14ac:dyDescent="0.4">
      <c r="C1928" s="50"/>
      <c r="P1928" s="179"/>
    </row>
    <row r="1929" spans="3:16" x14ac:dyDescent="0.4">
      <c r="C1929" s="50"/>
      <c r="P1929" s="179"/>
    </row>
    <row r="1930" spans="3:16" x14ac:dyDescent="0.4">
      <c r="C1930" s="50"/>
      <c r="P1930" s="179"/>
    </row>
    <row r="1931" spans="3:16" x14ac:dyDescent="0.4">
      <c r="C1931" s="50"/>
      <c r="P1931" s="179"/>
    </row>
    <row r="1932" spans="3:16" x14ac:dyDescent="0.4">
      <c r="C1932" s="50"/>
      <c r="P1932" s="179"/>
    </row>
    <row r="1933" spans="3:16" x14ac:dyDescent="0.4">
      <c r="C1933" s="50"/>
      <c r="P1933" s="179"/>
    </row>
    <row r="1934" spans="3:16" x14ac:dyDescent="0.4">
      <c r="C1934" s="50"/>
      <c r="P1934" s="179"/>
    </row>
    <row r="1935" spans="3:16" x14ac:dyDescent="0.4">
      <c r="C1935" s="50"/>
      <c r="P1935" s="179"/>
    </row>
    <row r="1936" spans="3:16" x14ac:dyDescent="0.4">
      <c r="C1936" s="50"/>
      <c r="P1936" s="179"/>
    </row>
    <row r="1937" spans="3:16" x14ac:dyDescent="0.4">
      <c r="C1937" s="50"/>
      <c r="P1937" s="179"/>
    </row>
    <row r="1938" spans="3:16" x14ac:dyDescent="0.4">
      <c r="C1938" s="50"/>
      <c r="P1938" s="179"/>
    </row>
    <row r="1939" spans="3:16" x14ac:dyDescent="0.4">
      <c r="C1939" s="50"/>
      <c r="P1939" s="179"/>
    </row>
    <row r="1940" spans="3:16" x14ac:dyDescent="0.4">
      <c r="C1940" s="50"/>
      <c r="P1940" s="179"/>
    </row>
    <row r="1941" spans="3:16" x14ac:dyDescent="0.4">
      <c r="C1941" s="50"/>
      <c r="P1941" s="179"/>
    </row>
    <row r="1942" spans="3:16" x14ac:dyDescent="0.4">
      <c r="C1942" s="50"/>
      <c r="P1942" s="179"/>
    </row>
    <row r="1943" spans="3:16" x14ac:dyDescent="0.4">
      <c r="C1943" s="50"/>
      <c r="P1943" s="179"/>
    </row>
    <row r="1944" spans="3:16" x14ac:dyDescent="0.4">
      <c r="C1944" s="50"/>
      <c r="P1944" s="179"/>
    </row>
    <row r="1945" spans="3:16" x14ac:dyDescent="0.4">
      <c r="C1945" s="50"/>
      <c r="P1945" s="179"/>
    </row>
    <row r="1946" spans="3:16" x14ac:dyDescent="0.4">
      <c r="C1946" s="50"/>
      <c r="P1946" s="179"/>
    </row>
    <row r="1947" spans="3:16" x14ac:dyDescent="0.4">
      <c r="C1947" s="50"/>
      <c r="P1947" s="179"/>
    </row>
    <row r="1948" spans="3:16" x14ac:dyDescent="0.4">
      <c r="C1948" s="50"/>
      <c r="P1948" s="179"/>
    </row>
    <row r="1949" spans="3:16" x14ac:dyDescent="0.4">
      <c r="C1949" s="50"/>
      <c r="P1949" s="179"/>
    </row>
    <row r="1950" spans="3:16" x14ac:dyDescent="0.4">
      <c r="C1950" s="50"/>
      <c r="P1950" s="179"/>
    </row>
    <row r="1951" spans="3:16" x14ac:dyDescent="0.4">
      <c r="C1951" s="50"/>
      <c r="P1951" s="179"/>
    </row>
    <row r="1952" spans="3:16" x14ac:dyDescent="0.4">
      <c r="C1952" s="50"/>
      <c r="P1952" s="179"/>
    </row>
    <row r="1953" spans="3:16" x14ac:dyDescent="0.4">
      <c r="C1953" s="50"/>
      <c r="P1953" s="179"/>
    </row>
    <row r="1954" spans="3:16" x14ac:dyDescent="0.4">
      <c r="C1954" s="50"/>
      <c r="P1954" s="179"/>
    </row>
    <row r="1955" spans="3:16" x14ac:dyDescent="0.4">
      <c r="C1955" s="50"/>
      <c r="P1955" s="179"/>
    </row>
    <row r="1956" spans="3:16" x14ac:dyDescent="0.4">
      <c r="C1956" s="50"/>
      <c r="P1956" s="179"/>
    </row>
    <row r="1957" spans="3:16" x14ac:dyDescent="0.4">
      <c r="C1957" s="50"/>
      <c r="P1957" s="179"/>
    </row>
    <row r="1958" spans="3:16" x14ac:dyDescent="0.4">
      <c r="C1958" s="50"/>
      <c r="P1958" s="179"/>
    </row>
    <row r="1959" spans="3:16" x14ac:dyDescent="0.4">
      <c r="C1959" s="50"/>
      <c r="P1959" s="179"/>
    </row>
    <row r="1960" spans="3:16" x14ac:dyDescent="0.4">
      <c r="C1960" s="50"/>
      <c r="P1960" s="179"/>
    </row>
    <row r="1961" spans="3:16" x14ac:dyDescent="0.4">
      <c r="C1961" s="50"/>
      <c r="P1961" s="179"/>
    </row>
    <row r="1962" spans="3:16" x14ac:dyDescent="0.4">
      <c r="C1962" s="50"/>
      <c r="P1962" s="179"/>
    </row>
    <row r="1963" spans="3:16" x14ac:dyDescent="0.4">
      <c r="C1963" s="50"/>
      <c r="P1963" s="179"/>
    </row>
    <row r="1964" spans="3:16" x14ac:dyDescent="0.4">
      <c r="C1964" s="50"/>
      <c r="P1964" s="179"/>
    </row>
    <row r="1965" spans="3:16" x14ac:dyDescent="0.4">
      <c r="C1965" s="50"/>
      <c r="P1965" s="179"/>
    </row>
    <row r="1966" spans="3:16" x14ac:dyDescent="0.4">
      <c r="C1966" s="50"/>
      <c r="P1966" s="179"/>
    </row>
    <row r="1967" spans="3:16" x14ac:dyDescent="0.4">
      <c r="C1967" s="50"/>
      <c r="P1967" s="179"/>
    </row>
    <row r="1968" spans="3:16" x14ac:dyDescent="0.4">
      <c r="C1968" s="50"/>
      <c r="P1968" s="179"/>
    </row>
    <row r="1969" spans="3:16" x14ac:dyDescent="0.4">
      <c r="C1969" s="50"/>
      <c r="P1969" s="179"/>
    </row>
    <row r="1970" spans="3:16" x14ac:dyDescent="0.4">
      <c r="C1970" s="50"/>
      <c r="P1970" s="179"/>
    </row>
    <row r="1971" spans="3:16" x14ac:dyDescent="0.4">
      <c r="C1971" s="50"/>
      <c r="P1971" s="179"/>
    </row>
    <row r="1972" spans="3:16" x14ac:dyDescent="0.4">
      <c r="C1972" s="50"/>
      <c r="P1972" s="179"/>
    </row>
    <row r="1973" spans="3:16" x14ac:dyDescent="0.4">
      <c r="C1973" s="50"/>
      <c r="P1973" s="179"/>
    </row>
    <row r="1974" spans="3:16" x14ac:dyDescent="0.4">
      <c r="C1974" s="50"/>
      <c r="P1974" s="179"/>
    </row>
    <row r="1975" spans="3:16" x14ac:dyDescent="0.4">
      <c r="C1975" s="50"/>
      <c r="P1975" s="179"/>
    </row>
    <row r="1976" spans="3:16" x14ac:dyDescent="0.4">
      <c r="C1976" s="50"/>
      <c r="P1976" s="179"/>
    </row>
    <row r="1977" spans="3:16" x14ac:dyDescent="0.4">
      <c r="C1977" s="50"/>
      <c r="P1977" s="179"/>
    </row>
    <row r="1978" spans="3:16" x14ac:dyDescent="0.4">
      <c r="C1978" s="50"/>
      <c r="P1978" s="179"/>
    </row>
    <row r="1979" spans="3:16" x14ac:dyDescent="0.4">
      <c r="C1979" s="50"/>
      <c r="P1979" s="179"/>
    </row>
    <row r="1980" spans="3:16" x14ac:dyDescent="0.4">
      <c r="C1980" s="50"/>
      <c r="P1980" s="179"/>
    </row>
    <row r="1981" spans="3:16" x14ac:dyDescent="0.4">
      <c r="C1981" s="50"/>
      <c r="P1981" s="179"/>
    </row>
    <row r="1982" spans="3:16" x14ac:dyDescent="0.4">
      <c r="C1982" s="50"/>
      <c r="P1982" s="179"/>
    </row>
    <row r="1983" spans="3:16" x14ac:dyDescent="0.4">
      <c r="C1983" s="50"/>
      <c r="P1983" s="179"/>
    </row>
    <row r="1984" spans="3:16" x14ac:dyDescent="0.4">
      <c r="C1984" s="50"/>
      <c r="P1984" s="179"/>
    </row>
    <row r="1985" spans="3:16" x14ac:dyDescent="0.4">
      <c r="C1985" s="50"/>
      <c r="P1985" s="179"/>
    </row>
    <row r="1986" spans="3:16" x14ac:dyDescent="0.4">
      <c r="C1986" s="50"/>
      <c r="P1986" s="179"/>
    </row>
    <row r="1987" spans="3:16" x14ac:dyDescent="0.4">
      <c r="C1987" s="50"/>
      <c r="P1987" s="179"/>
    </row>
    <row r="1988" spans="3:16" x14ac:dyDescent="0.4">
      <c r="C1988" s="50"/>
      <c r="P1988" s="179"/>
    </row>
    <row r="1989" spans="3:16" x14ac:dyDescent="0.4">
      <c r="C1989" s="50"/>
      <c r="P1989" s="179"/>
    </row>
    <row r="1990" spans="3:16" x14ac:dyDescent="0.4">
      <c r="C1990" s="50"/>
      <c r="P1990" s="179"/>
    </row>
    <row r="1991" spans="3:16" x14ac:dyDescent="0.4">
      <c r="C1991" s="50"/>
      <c r="P1991" s="179"/>
    </row>
    <row r="1992" spans="3:16" x14ac:dyDescent="0.4">
      <c r="C1992" s="50"/>
      <c r="P1992" s="179"/>
    </row>
    <row r="1993" spans="3:16" x14ac:dyDescent="0.4">
      <c r="C1993" s="50"/>
      <c r="P1993" s="179"/>
    </row>
    <row r="1994" spans="3:16" x14ac:dyDescent="0.4">
      <c r="C1994" s="50"/>
      <c r="P1994" s="179"/>
    </row>
    <row r="1995" spans="3:16" x14ac:dyDescent="0.4">
      <c r="C1995" s="50"/>
      <c r="P1995" s="179"/>
    </row>
    <row r="1996" spans="3:16" x14ac:dyDescent="0.4">
      <c r="C1996" s="50"/>
      <c r="P1996" s="179"/>
    </row>
    <row r="1997" spans="3:16" x14ac:dyDescent="0.4">
      <c r="C1997" s="50"/>
      <c r="P1997" s="179"/>
    </row>
    <row r="1998" spans="3:16" x14ac:dyDescent="0.4">
      <c r="C1998" s="50"/>
      <c r="P1998" s="179"/>
    </row>
    <row r="1999" spans="3:16" x14ac:dyDescent="0.4">
      <c r="C1999" s="50"/>
      <c r="P1999" s="179"/>
    </row>
    <row r="2000" spans="3:16" x14ac:dyDescent="0.4">
      <c r="C2000" s="50"/>
      <c r="P2000" s="179"/>
    </row>
    <row r="2001" spans="3:16" x14ac:dyDescent="0.4">
      <c r="C2001" s="50"/>
      <c r="P2001" s="179"/>
    </row>
    <row r="2002" spans="3:16" x14ac:dyDescent="0.4">
      <c r="C2002" s="50"/>
      <c r="P2002" s="179"/>
    </row>
    <row r="2003" spans="3:16" x14ac:dyDescent="0.4">
      <c r="C2003" s="50"/>
      <c r="P2003" s="179"/>
    </row>
    <row r="2004" spans="3:16" x14ac:dyDescent="0.4">
      <c r="C2004" s="50"/>
      <c r="P2004" s="179"/>
    </row>
    <row r="2005" spans="3:16" x14ac:dyDescent="0.4">
      <c r="C2005" s="50"/>
      <c r="P2005" s="179"/>
    </row>
    <row r="2006" spans="3:16" x14ac:dyDescent="0.4">
      <c r="C2006" s="50"/>
      <c r="P2006" s="179"/>
    </row>
    <row r="2007" spans="3:16" x14ac:dyDescent="0.4">
      <c r="C2007" s="50"/>
      <c r="P2007" s="179"/>
    </row>
    <row r="2008" spans="3:16" x14ac:dyDescent="0.4">
      <c r="C2008" s="50"/>
      <c r="P2008" s="179"/>
    </row>
    <row r="2009" spans="3:16" x14ac:dyDescent="0.4">
      <c r="C2009" s="50"/>
      <c r="P2009" s="179"/>
    </row>
    <row r="2010" spans="3:16" x14ac:dyDescent="0.4">
      <c r="C2010" s="50"/>
      <c r="P2010" s="179"/>
    </row>
    <row r="2011" spans="3:16" x14ac:dyDescent="0.4">
      <c r="C2011" s="50"/>
      <c r="P2011" s="179"/>
    </row>
    <row r="2012" spans="3:16" x14ac:dyDescent="0.4">
      <c r="C2012" s="50"/>
      <c r="P2012" s="179"/>
    </row>
    <row r="2013" spans="3:16" x14ac:dyDescent="0.4">
      <c r="C2013" s="50"/>
      <c r="P2013" s="179"/>
    </row>
    <row r="2014" spans="3:16" x14ac:dyDescent="0.4">
      <c r="C2014" s="50"/>
      <c r="P2014" s="179"/>
    </row>
    <row r="2015" spans="3:16" x14ac:dyDescent="0.4">
      <c r="C2015" s="50"/>
      <c r="P2015" s="179"/>
    </row>
    <row r="2016" spans="3:16" x14ac:dyDescent="0.4">
      <c r="C2016" s="50"/>
      <c r="P2016" s="179"/>
    </row>
    <row r="2017" spans="3:16" x14ac:dyDescent="0.4">
      <c r="C2017" s="50"/>
      <c r="P2017" s="179"/>
    </row>
    <row r="2018" spans="3:16" x14ac:dyDescent="0.4">
      <c r="C2018" s="50"/>
      <c r="P2018" s="179"/>
    </row>
    <row r="2019" spans="3:16" x14ac:dyDescent="0.4">
      <c r="C2019" s="50"/>
      <c r="P2019" s="179"/>
    </row>
    <row r="2020" spans="3:16" x14ac:dyDescent="0.4">
      <c r="C2020" s="50"/>
      <c r="P2020" s="179"/>
    </row>
    <row r="2021" spans="3:16" x14ac:dyDescent="0.4">
      <c r="C2021" s="50"/>
      <c r="P2021" s="179"/>
    </row>
    <row r="2022" spans="3:16" x14ac:dyDescent="0.4">
      <c r="C2022" s="50"/>
      <c r="P2022" s="179"/>
    </row>
    <row r="2023" spans="3:16" x14ac:dyDescent="0.4">
      <c r="C2023" s="50"/>
      <c r="P2023" s="179"/>
    </row>
    <row r="2024" spans="3:16" x14ac:dyDescent="0.4">
      <c r="C2024" s="50"/>
      <c r="P2024" s="179"/>
    </row>
    <row r="2025" spans="3:16" x14ac:dyDescent="0.4">
      <c r="C2025" s="50"/>
      <c r="P2025" s="179"/>
    </row>
    <row r="2026" spans="3:16" x14ac:dyDescent="0.4">
      <c r="C2026" s="50"/>
      <c r="P2026" s="179"/>
    </row>
    <row r="2027" spans="3:16" x14ac:dyDescent="0.4">
      <c r="C2027" s="50"/>
      <c r="P2027" s="179"/>
    </row>
    <row r="2028" spans="3:16" x14ac:dyDescent="0.4">
      <c r="C2028" s="50"/>
      <c r="P2028" s="179"/>
    </row>
    <row r="2029" spans="3:16" x14ac:dyDescent="0.4">
      <c r="C2029" s="50"/>
      <c r="P2029" s="179"/>
    </row>
    <row r="2030" spans="3:16" x14ac:dyDescent="0.4">
      <c r="C2030" s="50"/>
      <c r="P2030" s="179"/>
    </row>
    <row r="2031" spans="3:16" x14ac:dyDescent="0.4">
      <c r="C2031" s="50"/>
      <c r="P2031" s="179"/>
    </row>
    <row r="2032" spans="3:16" x14ac:dyDescent="0.4">
      <c r="C2032" s="50"/>
      <c r="P2032" s="179"/>
    </row>
    <row r="2033" spans="3:16" x14ac:dyDescent="0.4">
      <c r="C2033" s="50"/>
      <c r="P2033" s="179"/>
    </row>
    <row r="2034" spans="3:16" x14ac:dyDescent="0.4">
      <c r="C2034" s="50"/>
      <c r="P2034" s="179"/>
    </row>
    <row r="2035" spans="3:16" x14ac:dyDescent="0.4">
      <c r="C2035" s="50"/>
      <c r="P2035" s="179"/>
    </row>
    <row r="2036" spans="3:16" x14ac:dyDescent="0.4">
      <c r="C2036" s="50"/>
      <c r="P2036" s="179"/>
    </row>
    <row r="2037" spans="3:16" x14ac:dyDescent="0.4">
      <c r="C2037" s="50"/>
      <c r="P2037" s="179"/>
    </row>
    <row r="2038" spans="3:16" x14ac:dyDescent="0.4">
      <c r="C2038" s="50"/>
      <c r="P2038" s="179"/>
    </row>
    <row r="2039" spans="3:16" x14ac:dyDescent="0.4">
      <c r="C2039" s="50"/>
      <c r="P2039" s="179"/>
    </row>
    <row r="2040" spans="3:16" x14ac:dyDescent="0.4">
      <c r="C2040" s="50"/>
      <c r="P2040" s="179"/>
    </row>
    <row r="2041" spans="3:16" x14ac:dyDescent="0.4">
      <c r="C2041" s="50"/>
      <c r="P2041" s="179"/>
    </row>
    <row r="2042" spans="3:16" x14ac:dyDescent="0.4">
      <c r="C2042" s="50"/>
      <c r="P2042" s="179"/>
    </row>
    <row r="2043" spans="3:16" x14ac:dyDescent="0.4">
      <c r="C2043" s="50"/>
      <c r="P2043" s="179"/>
    </row>
    <row r="2044" spans="3:16" x14ac:dyDescent="0.4">
      <c r="C2044" s="50"/>
      <c r="P2044" s="179"/>
    </row>
    <row r="2045" spans="3:16" x14ac:dyDescent="0.4">
      <c r="C2045" s="50"/>
      <c r="P2045" s="179"/>
    </row>
    <row r="2046" spans="3:16" x14ac:dyDescent="0.4">
      <c r="C2046" s="50"/>
      <c r="P2046" s="179"/>
    </row>
    <row r="2047" spans="3:16" x14ac:dyDescent="0.4">
      <c r="C2047" s="50"/>
      <c r="P2047" s="179"/>
    </row>
    <row r="2048" spans="3:16" x14ac:dyDescent="0.4">
      <c r="C2048" s="50"/>
      <c r="P2048" s="179"/>
    </row>
    <row r="2049" spans="3:16" x14ac:dyDescent="0.4">
      <c r="C2049" s="50"/>
      <c r="P2049" s="179"/>
    </row>
    <row r="2050" spans="3:16" x14ac:dyDescent="0.4">
      <c r="C2050" s="50"/>
      <c r="P2050" s="179"/>
    </row>
    <row r="2051" spans="3:16" x14ac:dyDescent="0.4">
      <c r="C2051" s="50"/>
      <c r="P2051" s="179"/>
    </row>
    <row r="2052" spans="3:16" x14ac:dyDescent="0.4">
      <c r="C2052" s="50"/>
      <c r="P2052" s="179"/>
    </row>
    <row r="2053" spans="3:16" x14ac:dyDescent="0.4">
      <c r="C2053" s="50"/>
      <c r="P2053" s="179"/>
    </row>
    <row r="2054" spans="3:16" x14ac:dyDescent="0.4">
      <c r="C2054" s="50"/>
      <c r="P2054" s="179"/>
    </row>
    <row r="2055" spans="3:16" x14ac:dyDescent="0.4">
      <c r="C2055" s="50"/>
      <c r="P2055" s="179"/>
    </row>
    <row r="2056" spans="3:16" x14ac:dyDescent="0.4">
      <c r="C2056" s="50"/>
      <c r="P2056" s="179"/>
    </row>
    <row r="2057" spans="3:16" x14ac:dyDescent="0.4">
      <c r="C2057" s="50"/>
      <c r="P2057" s="179"/>
    </row>
    <row r="2058" spans="3:16" x14ac:dyDescent="0.4">
      <c r="C2058" s="50"/>
      <c r="P2058" s="179"/>
    </row>
    <row r="2059" spans="3:16" x14ac:dyDescent="0.4">
      <c r="C2059" s="50"/>
      <c r="P2059" s="179"/>
    </row>
    <row r="2060" spans="3:16" x14ac:dyDescent="0.4">
      <c r="C2060" s="50"/>
      <c r="P2060" s="179"/>
    </row>
    <row r="2061" spans="3:16" x14ac:dyDescent="0.4">
      <c r="C2061" s="50"/>
      <c r="P2061" s="179"/>
    </row>
    <row r="2062" spans="3:16" x14ac:dyDescent="0.4">
      <c r="C2062" s="50"/>
      <c r="P2062" s="179"/>
    </row>
    <row r="2063" spans="3:16" x14ac:dyDescent="0.4">
      <c r="C2063" s="50"/>
      <c r="P2063" s="179"/>
    </row>
    <row r="2064" spans="3:16" x14ac:dyDescent="0.4">
      <c r="C2064" s="50"/>
      <c r="P2064" s="179"/>
    </row>
    <row r="2065" spans="3:16" x14ac:dyDescent="0.4">
      <c r="C2065" s="50"/>
      <c r="P2065" s="179"/>
    </row>
    <row r="2066" spans="3:16" x14ac:dyDescent="0.4">
      <c r="C2066" s="50"/>
      <c r="P2066" s="179"/>
    </row>
    <row r="2067" spans="3:16" x14ac:dyDescent="0.4">
      <c r="C2067" s="50"/>
      <c r="P2067" s="179"/>
    </row>
    <row r="2068" spans="3:16" x14ac:dyDescent="0.4">
      <c r="C2068" s="50"/>
      <c r="P2068" s="179"/>
    </row>
    <row r="2069" spans="3:16" x14ac:dyDescent="0.4">
      <c r="C2069" s="50"/>
      <c r="P2069" s="179"/>
    </row>
    <row r="2070" spans="3:16" x14ac:dyDescent="0.4">
      <c r="C2070" s="50"/>
      <c r="P2070" s="179"/>
    </row>
    <row r="2071" spans="3:16" x14ac:dyDescent="0.4">
      <c r="C2071" s="50"/>
      <c r="P2071" s="179"/>
    </row>
    <row r="2072" spans="3:16" x14ac:dyDescent="0.4">
      <c r="C2072" s="50"/>
      <c r="P2072" s="179"/>
    </row>
    <row r="2073" spans="3:16" x14ac:dyDescent="0.4">
      <c r="C2073" s="50"/>
      <c r="P2073" s="179"/>
    </row>
    <row r="2074" spans="3:16" x14ac:dyDescent="0.4">
      <c r="C2074" s="50"/>
      <c r="P2074" s="179"/>
    </row>
    <row r="2075" spans="3:16" x14ac:dyDescent="0.4">
      <c r="C2075" s="50"/>
      <c r="P2075" s="179"/>
    </row>
    <row r="2076" spans="3:16" x14ac:dyDescent="0.4">
      <c r="C2076" s="50"/>
      <c r="P2076" s="179"/>
    </row>
    <row r="2077" spans="3:16" x14ac:dyDescent="0.4">
      <c r="C2077" s="50"/>
      <c r="P2077" s="179"/>
    </row>
    <row r="2078" spans="3:16" x14ac:dyDescent="0.4">
      <c r="C2078" s="50"/>
      <c r="P2078" s="179"/>
    </row>
    <row r="2079" spans="3:16" x14ac:dyDescent="0.4">
      <c r="C2079" s="50"/>
      <c r="P2079" s="179"/>
    </row>
    <row r="2080" spans="3:16" x14ac:dyDescent="0.4">
      <c r="C2080" s="50"/>
      <c r="P2080" s="179"/>
    </row>
    <row r="2081" spans="3:16" x14ac:dyDescent="0.4">
      <c r="C2081" s="50"/>
      <c r="P2081" s="179"/>
    </row>
    <row r="2082" spans="3:16" x14ac:dyDescent="0.4">
      <c r="C2082" s="50"/>
      <c r="P2082" s="179"/>
    </row>
    <row r="2083" spans="3:16" x14ac:dyDescent="0.4">
      <c r="C2083" s="50"/>
      <c r="P2083" s="179"/>
    </row>
    <row r="2084" spans="3:16" x14ac:dyDescent="0.4">
      <c r="C2084" s="50"/>
      <c r="P2084" s="179"/>
    </row>
    <row r="2085" spans="3:16" x14ac:dyDescent="0.4">
      <c r="C2085" s="50"/>
      <c r="P2085" s="179"/>
    </row>
    <row r="2086" spans="3:16" x14ac:dyDescent="0.4">
      <c r="C2086" s="50"/>
      <c r="P2086" s="179"/>
    </row>
    <row r="2087" spans="3:16" x14ac:dyDescent="0.4">
      <c r="C2087" s="50"/>
      <c r="P2087" s="179"/>
    </row>
    <row r="2088" spans="3:16" x14ac:dyDescent="0.4">
      <c r="C2088" s="50"/>
      <c r="P2088" s="179"/>
    </row>
    <row r="2089" spans="3:16" x14ac:dyDescent="0.4">
      <c r="C2089" s="50"/>
      <c r="P2089" s="179"/>
    </row>
    <row r="2090" spans="3:16" x14ac:dyDescent="0.4">
      <c r="C2090" s="50"/>
      <c r="P2090" s="179"/>
    </row>
    <row r="2091" spans="3:16" x14ac:dyDescent="0.4">
      <c r="C2091" s="50"/>
      <c r="P2091" s="179"/>
    </row>
    <row r="2092" spans="3:16" x14ac:dyDescent="0.4">
      <c r="C2092" s="50"/>
      <c r="P2092" s="179"/>
    </row>
    <row r="2093" spans="3:16" x14ac:dyDescent="0.4">
      <c r="C2093" s="50"/>
      <c r="P2093" s="179"/>
    </row>
    <row r="2094" spans="3:16" x14ac:dyDescent="0.4">
      <c r="C2094" s="50"/>
      <c r="P2094" s="179"/>
    </row>
    <row r="2095" spans="3:16" x14ac:dyDescent="0.4">
      <c r="C2095" s="50"/>
      <c r="P2095" s="179"/>
    </row>
    <row r="2096" spans="3:16" x14ac:dyDescent="0.4">
      <c r="C2096" s="50"/>
      <c r="P2096" s="179"/>
    </row>
    <row r="2097" spans="3:16" x14ac:dyDescent="0.4">
      <c r="C2097" s="50"/>
      <c r="P2097" s="179"/>
    </row>
    <row r="2098" spans="3:16" x14ac:dyDescent="0.4">
      <c r="C2098" s="50"/>
      <c r="P2098" s="179"/>
    </row>
    <row r="2099" spans="3:16" x14ac:dyDescent="0.4">
      <c r="C2099" s="50"/>
      <c r="P2099" s="179"/>
    </row>
    <row r="2100" spans="3:16" x14ac:dyDescent="0.4">
      <c r="C2100" s="50"/>
      <c r="P2100" s="179"/>
    </row>
    <row r="2101" spans="3:16" x14ac:dyDescent="0.4">
      <c r="C2101" s="50"/>
      <c r="P2101" s="179"/>
    </row>
    <row r="2102" spans="3:16" x14ac:dyDescent="0.4">
      <c r="C2102" s="50"/>
      <c r="P2102" s="179"/>
    </row>
    <row r="2103" spans="3:16" x14ac:dyDescent="0.4">
      <c r="C2103" s="50"/>
      <c r="P2103" s="179"/>
    </row>
    <row r="2104" spans="3:16" x14ac:dyDescent="0.4">
      <c r="C2104" s="50"/>
      <c r="P2104" s="179"/>
    </row>
    <row r="2105" spans="3:16" x14ac:dyDescent="0.4">
      <c r="C2105" s="50"/>
      <c r="P2105" s="179"/>
    </row>
    <row r="2106" spans="3:16" x14ac:dyDescent="0.4">
      <c r="C2106" s="50"/>
      <c r="P2106" s="179"/>
    </row>
    <row r="2107" spans="3:16" x14ac:dyDescent="0.4">
      <c r="C2107" s="50"/>
      <c r="P2107" s="179"/>
    </row>
    <row r="2108" spans="3:16" x14ac:dyDescent="0.4">
      <c r="C2108" s="50"/>
      <c r="P2108" s="179"/>
    </row>
    <row r="2109" spans="3:16" x14ac:dyDescent="0.4">
      <c r="C2109" s="50"/>
      <c r="P2109" s="179"/>
    </row>
    <row r="2110" spans="3:16" x14ac:dyDescent="0.4">
      <c r="C2110" s="50"/>
      <c r="P2110" s="179"/>
    </row>
    <row r="2111" spans="3:16" x14ac:dyDescent="0.4">
      <c r="C2111" s="50"/>
      <c r="P2111" s="179"/>
    </row>
    <row r="2112" spans="3:16" x14ac:dyDescent="0.4">
      <c r="C2112" s="50"/>
      <c r="P2112" s="179"/>
    </row>
    <row r="2113" spans="3:16" x14ac:dyDescent="0.4">
      <c r="C2113" s="50"/>
      <c r="P2113" s="179"/>
    </row>
    <row r="2114" spans="3:16" x14ac:dyDescent="0.4">
      <c r="C2114" s="50"/>
      <c r="P2114" s="179"/>
    </row>
    <row r="2115" spans="3:16" x14ac:dyDescent="0.4">
      <c r="C2115" s="50"/>
      <c r="P2115" s="179"/>
    </row>
    <row r="2116" spans="3:16" x14ac:dyDescent="0.4">
      <c r="C2116" s="50"/>
      <c r="P2116" s="179"/>
    </row>
    <row r="2117" spans="3:16" x14ac:dyDescent="0.4">
      <c r="C2117" s="50"/>
      <c r="P2117" s="179"/>
    </row>
    <row r="2118" spans="3:16" x14ac:dyDescent="0.4">
      <c r="C2118" s="50"/>
      <c r="P2118" s="179"/>
    </row>
    <row r="2119" spans="3:16" x14ac:dyDescent="0.4">
      <c r="C2119" s="50"/>
      <c r="P2119" s="179"/>
    </row>
    <row r="2120" spans="3:16" x14ac:dyDescent="0.4">
      <c r="C2120" s="50"/>
      <c r="P2120" s="179"/>
    </row>
    <row r="2121" spans="3:16" x14ac:dyDescent="0.4">
      <c r="C2121" s="50"/>
      <c r="P2121" s="179"/>
    </row>
    <row r="2122" spans="3:16" x14ac:dyDescent="0.4">
      <c r="C2122" s="50"/>
      <c r="P2122" s="179"/>
    </row>
    <row r="2123" spans="3:16" x14ac:dyDescent="0.4">
      <c r="C2123" s="50"/>
      <c r="P2123" s="179"/>
    </row>
    <row r="2124" spans="3:16" x14ac:dyDescent="0.4">
      <c r="C2124" s="50"/>
      <c r="P2124" s="179"/>
    </row>
    <row r="2125" spans="3:16" x14ac:dyDescent="0.4">
      <c r="C2125" s="50"/>
      <c r="P2125" s="179"/>
    </row>
    <row r="2126" spans="3:16" x14ac:dyDescent="0.4">
      <c r="C2126" s="50"/>
      <c r="P2126" s="179"/>
    </row>
    <row r="2127" spans="3:16" x14ac:dyDescent="0.4">
      <c r="C2127" s="50"/>
      <c r="P2127" s="179"/>
    </row>
    <row r="2128" spans="3:16" x14ac:dyDescent="0.4">
      <c r="C2128" s="50"/>
      <c r="P2128" s="179"/>
    </row>
    <row r="2129" spans="3:16" x14ac:dyDescent="0.4">
      <c r="C2129" s="50"/>
      <c r="P2129" s="179"/>
    </row>
    <row r="2130" spans="3:16" x14ac:dyDescent="0.4">
      <c r="C2130" s="50"/>
      <c r="P2130" s="179"/>
    </row>
    <row r="2131" spans="3:16" x14ac:dyDescent="0.4">
      <c r="C2131" s="50"/>
      <c r="P2131" s="179"/>
    </row>
    <row r="2132" spans="3:16" x14ac:dyDescent="0.4">
      <c r="C2132" s="50"/>
      <c r="P2132" s="179"/>
    </row>
    <row r="2133" spans="3:16" x14ac:dyDescent="0.4">
      <c r="C2133" s="50"/>
      <c r="P2133" s="179"/>
    </row>
    <row r="2134" spans="3:16" x14ac:dyDescent="0.4">
      <c r="C2134" s="50"/>
      <c r="P2134" s="179"/>
    </row>
    <row r="2135" spans="3:16" x14ac:dyDescent="0.4">
      <c r="C2135" s="50"/>
      <c r="P2135" s="179"/>
    </row>
    <row r="2136" spans="3:16" x14ac:dyDescent="0.4">
      <c r="C2136" s="50"/>
      <c r="P2136" s="179"/>
    </row>
    <row r="2137" spans="3:16" x14ac:dyDescent="0.4">
      <c r="C2137" s="50"/>
      <c r="P2137" s="179"/>
    </row>
    <row r="2138" spans="3:16" x14ac:dyDescent="0.4">
      <c r="C2138" s="50"/>
      <c r="P2138" s="179"/>
    </row>
    <row r="2139" spans="3:16" x14ac:dyDescent="0.4">
      <c r="C2139" s="50"/>
      <c r="P2139" s="179"/>
    </row>
    <row r="2140" spans="3:16" x14ac:dyDescent="0.4">
      <c r="C2140" s="50"/>
      <c r="P2140" s="179"/>
    </row>
    <row r="2141" spans="3:16" x14ac:dyDescent="0.4">
      <c r="C2141" s="50"/>
      <c r="P2141" s="179"/>
    </row>
    <row r="2142" spans="3:16" x14ac:dyDescent="0.4">
      <c r="C2142" s="50"/>
      <c r="P2142" s="179"/>
    </row>
    <row r="2143" spans="3:16" x14ac:dyDescent="0.4">
      <c r="C2143" s="50"/>
      <c r="P2143" s="179"/>
    </row>
    <row r="2144" spans="3:16" x14ac:dyDescent="0.4">
      <c r="C2144" s="50"/>
      <c r="P2144" s="179"/>
    </row>
    <row r="2145" spans="3:16" x14ac:dyDescent="0.4">
      <c r="C2145" s="50"/>
      <c r="P2145" s="179"/>
    </row>
    <row r="2146" spans="3:16" x14ac:dyDescent="0.4">
      <c r="C2146" s="50"/>
      <c r="P2146" s="179"/>
    </row>
    <row r="2147" spans="3:16" x14ac:dyDescent="0.4">
      <c r="C2147" s="50"/>
      <c r="P2147" s="179"/>
    </row>
    <row r="2148" spans="3:16" x14ac:dyDescent="0.4">
      <c r="C2148" s="50"/>
      <c r="P2148" s="179"/>
    </row>
    <row r="2149" spans="3:16" x14ac:dyDescent="0.4">
      <c r="C2149" s="50"/>
      <c r="P2149" s="179"/>
    </row>
    <row r="2150" spans="3:16" x14ac:dyDescent="0.4">
      <c r="C2150" s="50"/>
      <c r="P2150" s="179"/>
    </row>
    <row r="2151" spans="3:16" x14ac:dyDescent="0.4">
      <c r="C2151" s="50"/>
      <c r="P2151" s="179"/>
    </row>
    <row r="2152" spans="3:16" x14ac:dyDescent="0.4">
      <c r="C2152" s="50"/>
      <c r="P2152" s="179"/>
    </row>
    <row r="2153" spans="3:16" x14ac:dyDescent="0.4">
      <c r="C2153" s="50"/>
      <c r="P2153" s="179"/>
    </row>
    <row r="2154" spans="3:16" x14ac:dyDescent="0.4">
      <c r="C2154" s="50"/>
      <c r="P2154" s="179"/>
    </row>
    <row r="2155" spans="3:16" x14ac:dyDescent="0.4">
      <c r="C2155" s="50"/>
      <c r="P2155" s="179"/>
    </row>
    <row r="2156" spans="3:16" x14ac:dyDescent="0.4">
      <c r="C2156" s="50"/>
      <c r="P2156" s="179"/>
    </row>
    <row r="2157" spans="3:16" x14ac:dyDescent="0.4">
      <c r="C2157" s="50"/>
      <c r="P2157" s="179"/>
    </row>
    <row r="2158" spans="3:16" x14ac:dyDescent="0.4">
      <c r="C2158" s="50"/>
      <c r="P2158" s="179"/>
    </row>
    <row r="2159" spans="3:16" x14ac:dyDescent="0.4">
      <c r="C2159" s="50"/>
      <c r="P2159" s="179"/>
    </row>
    <row r="2160" spans="3:16" x14ac:dyDescent="0.4">
      <c r="C2160" s="50"/>
      <c r="P2160" s="179"/>
    </row>
    <row r="2161" spans="3:16" x14ac:dyDescent="0.4">
      <c r="C2161" s="50"/>
      <c r="P2161" s="179"/>
    </row>
    <row r="2162" spans="3:16" x14ac:dyDescent="0.4">
      <c r="C2162" s="50"/>
      <c r="P2162" s="179"/>
    </row>
    <row r="2163" spans="3:16" x14ac:dyDescent="0.4">
      <c r="C2163" s="50"/>
      <c r="P2163" s="179"/>
    </row>
    <row r="2164" spans="3:16" x14ac:dyDescent="0.4">
      <c r="C2164" s="50"/>
      <c r="P2164" s="179"/>
    </row>
    <row r="2165" spans="3:16" x14ac:dyDescent="0.4">
      <c r="C2165" s="50"/>
      <c r="P2165" s="179"/>
    </row>
    <row r="2166" spans="3:16" x14ac:dyDescent="0.4">
      <c r="C2166" s="50"/>
      <c r="P2166" s="179"/>
    </row>
    <row r="2167" spans="3:16" x14ac:dyDescent="0.4">
      <c r="C2167" s="50"/>
      <c r="P2167" s="179"/>
    </row>
    <row r="2168" spans="3:16" x14ac:dyDescent="0.4">
      <c r="C2168" s="50"/>
      <c r="P2168" s="179"/>
    </row>
    <row r="2169" spans="3:16" x14ac:dyDescent="0.4">
      <c r="C2169" s="50"/>
      <c r="P2169" s="179"/>
    </row>
    <row r="2170" spans="3:16" x14ac:dyDescent="0.4">
      <c r="C2170" s="50"/>
      <c r="P2170" s="179"/>
    </row>
    <row r="2171" spans="3:16" x14ac:dyDescent="0.4">
      <c r="C2171" s="50"/>
      <c r="P2171" s="179"/>
    </row>
    <row r="2172" spans="3:16" x14ac:dyDescent="0.4">
      <c r="C2172" s="50"/>
      <c r="P2172" s="179"/>
    </row>
    <row r="2173" spans="3:16" x14ac:dyDescent="0.4">
      <c r="C2173" s="50"/>
      <c r="P2173" s="179"/>
    </row>
    <row r="2174" spans="3:16" x14ac:dyDescent="0.4">
      <c r="C2174" s="50"/>
      <c r="P2174" s="179"/>
    </row>
    <row r="2175" spans="3:16" x14ac:dyDescent="0.4">
      <c r="C2175" s="50"/>
      <c r="P2175" s="179"/>
    </row>
    <row r="2176" spans="3:16" x14ac:dyDescent="0.4">
      <c r="C2176" s="50"/>
      <c r="P2176" s="179"/>
    </row>
    <row r="2177" spans="3:16" x14ac:dyDescent="0.4">
      <c r="C2177" s="50"/>
      <c r="P2177" s="179"/>
    </row>
    <row r="2178" spans="3:16" x14ac:dyDescent="0.4">
      <c r="C2178" s="50"/>
      <c r="P2178" s="179"/>
    </row>
    <row r="2179" spans="3:16" x14ac:dyDescent="0.4">
      <c r="C2179" s="50"/>
      <c r="P2179" s="179"/>
    </row>
    <row r="2180" spans="3:16" x14ac:dyDescent="0.4">
      <c r="C2180" s="50"/>
      <c r="P2180" s="179"/>
    </row>
    <row r="2181" spans="3:16" x14ac:dyDescent="0.4">
      <c r="C2181" s="50"/>
      <c r="P2181" s="179"/>
    </row>
    <row r="2182" spans="3:16" x14ac:dyDescent="0.4">
      <c r="C2182" s="50"/>
      <c r="P2182" s="179"/>
    </row>
    <row r="2183" spans="3:16" x14ac:dyDescent="0.4">
      <c r="C2183" s="50"/>
      <c r="P2183" s="179"/>
    </row>
    <row r="2184" spans="3:16" x14ac:dyDescent="0.4">
      <c r="C2184" s="50"/>
      <c r="P2184" s="179"/>
    </row>
    <row r="2185" spans="3:16" x14ac:dyDescent="0.4">
      <c r="C2185" s="50"/>
      <c r="P2185" s="179"/>
    </row>
    <row r="2186" spans="3:16" x14ac:dyDescent="0.4">
      <c r="C2186" s="50"/>
      <c r="P2186" s="179"/>
    </row>
    <row r="2187" spans="3:16" x14ac:dyDescent="0.4">
      <c r="C2187" s="50"/>
      <c r="P2187" s="179"/>
    </row>
    <row r="2188" spans="3:16" x14ac:dyDescent="0.4">
      <c r="C2188" s="50"/>
      <c r="P2188" s="179"/>
    </row>
    <row r="2189" spans="3:16" x14ac:dyDescent="0.4">
      <c r="C2189" s="50"/>
      <c r="P2189" s="179"/>
    </row>
    <row r="2190" spans="3:16" x14ac:dyDescent="0.4">
      <c r="C2190" s="50"/>
      <c r="P2190" s="179"/>
    </row>
    <row r="2191" spans="3:16" x14ac:dyDescent="0.4">
      <c r="C2191" s="50"/>
      <c r="P2191" s="179"/>
    </row>
    <row r="2192" spans="3:16" x14ac:dyDescent="0.4">
      <c r="C2192" s="50"/>
      <c r="P2192" s="179"/>
    </row>
    <row r="2193" spans="3:16" x14ac:dyDescent="0.4">
      <c r="C2193" s="50"/>
      <c r="P2193" s="179"/>
    </row>
    <row r="2194" spans="3:16" x14ac:dyDescent="0.4">
      <c r="C2194" s="50"/>
      <c r="P2194" s="179"/>
    </row>
    <row r="2195" spans="3:16" x14ac:dyDescent="0.4">
      <c r="C2195" s="50"/>
      <c r="P2195" s="179"/>
    </row>
    <row r="2196" spans="3:16" x14ac:dyDescent="0.4">
      <c r="C2196" s="50"/>
      <c r="P2196" s="179"/>
    </row>
    <row r="2197" spans="3:16" x14ac:dyDescent="0.4">
      <c r="C2197" s="50"/>
      <c r="P2197" s="179"/>
    </row>
    <row r="2198" spans="3:16" x14ac:dyDescent="0.4">
      <c r="C2198" s="50"/>
      <c r="P2198" s="179"/>
    </row>
    <row r="2199" spans="3:16" x14ac:dyDescent="0.4">
      <c r="C2199" s="50"/>
      <c r="P2199" s="179"/>
    </row>
    <row r="2200" spans="3:16" x14ac:dyDescent="0.4">
      <c r="C2200" s="50"/>
      <c r="P2200" s="179"/>
    </row>
    <row r="2201" spans="3:16" x14ac:dyDescent="0.4">
      <c r="C2201" s="50"/>
      <c r="P2201" s="179"/>
    </row>
    <row r="2202" spans="3:16" x14ac:dyDescent="0.4">
      <c r="C2202" s="50"/>
      <c r="P2202" s="179"/>
    </row>
    <row r="2203" spans="3:16" x14ac:dyDescent="0.4">
      <c r="C2203" s="50"/>
      <c r="P2203" s="179"/>
    </row>
    <row r="2204" spans="3:16" x14ac:dyDescent="0.4">
      <c r="C2204" s="50"/>
      <c r="P2204" s="179"/>
    </row>
    <row r="2205" spans="3:16" x14ac:dyDescent="0.4">
      <c r="C2205" s="50"/>
      <c r="P2205" s="179"/>
    </row>
    <row r="2206" spans="3:16" x14ac:dyDescent="0.4">
      <c r="C2206" s="50"/>
      <c r="P2206" s="179"/>
    </row>
    <row r="2207" spans="3:16" x14ac:dyDescent="0.4">
      <c r="C2207" s="50"/>
      <c r="P2207" s="179"/>
    </row>
    <row r="2208" spans="3:16" x14ac:dyDescent="0.4">
      <c r="C2208" s="50"/>
      <c r="P2208" s="179"/>
    </row>
    <row r="2209" spans="3:16" x14ac:dyDescent="0.4">
      <c r="C2209" s="50"/>
      <c r="P2209" s="179"/>
    </row>
    <row r="2210" spans="3:16" x14ac:dyDescent="0.4">
      <c r="C2210" s="50"/>
      <c r="P2210" s="179"/>
    </row>
    <row r="2211" spans="3:16" x14ac:dyDescent="0.4">
      <c r="C2211" s="50"/>
      <c r="P2211" s="179"/>
    </row>
    <row r="2212" spans="3:16" x14ac:dyDescent="0.4">
      <c r="C2212" s="50"/>
      <c r="P2212" s="179"/>
    </row>
    <row r="2213" spans="3:16" x14ac:dyDescent="0.4">
      <c r="C2213" s="50"/>
      <c r="P2213" s="179"/>
    </row>
    <row r="2214" spans="3:16" x14ac:dyDescent="0.4">
      <c r="C2214" s="50"/>
      <c r="P2214" s="179"/>
    </row>
    <row r="2215" spans="3:16" x14ac:dyDescent="0.4">
      <c r="C2215" s="50"/>
      <c r="P2215" s="179"/>
    </row>
    <row r="2216" spans="3:16" x14ac:dyDescent="0.4">
      <c r="C2216" s="50"/>
      <c r="P2216" s="179"/>
    </row>
    <row r="2217" spans="3:16" x14ac:dyDescent="0.4">
      <c r="C2217" s="50"/>
      <c r="P2217" s="179"/>
    </row>
    <row r="2218" spans="3:16" x14ac:dyDescent="0.4">
      <c r="C2218" s="50"/>
      <c r="P2218" s="179"/>
    </row>
    <row r="2219" spans="3:16" x14ac:dyDescent="0.4">
      <c r="C2219" s="50"/>
      <c r="P2219" s="179"/>
    </row>
    <row r="2220" spans="3:16" x14ac:dyDescent="0.4">
      <c r="C2220" s="50"/>
      <c r="P2220" s="179"/>
    </row>
    <row r="2221" spans="3:16" x14ac:dyDescent="0.4">
      <c r="C2221" s="50"/>
      <c r="P2221" s="179"/>
    </row>
    <row r="2222" spans="3:16" x14ac:dyDescent="0.4">
      <c r="C2222" s="50"/>
      <c r="P2222" s="179"/>
    </row>
    <row r="2223" spans="3:16" x14ac:dyDescent="0.4">
      <c r="C2223" s="50"/>
      <c r="P2223" s="179"/>
    </row>
    <row r="2224" spans="3:16" x14ac:dyDescent="0.4">
      <c r="C2224" s="50"/>
      <c r="P2224" s="179"/>
    </row>
    <row r="2225" spans="3:16" x14ac:dyDescent="0.4">
      <c r="C2225" s="50"/>
      <c r="P2225" s="179"/>
    </row>
    <row r="2226" spans="3:16" x14ac:dyDescent="0.4">
      <c r="C2226" s="50"/>
      <c r="P2226" s="179"/>
    </row>
    <row r="2227" spans="3:16" x14ac:dyDescent="0.4">
      <c r="C2227" s="50"/>
      <c r="P2227" s="179"/>
    </row>
    <row r="2228" spans="3:16" x14ac:dyDescent="0.4">
      <c r="C2228" s="50"/>
      <c r="P2228" s="179"/>
    </row>
    <row r="2229" spans="3:16" x14ac:dyDescent="0.4">
      <c r="C2229" s="50"/>
      <c r="P2229" s="179"/>
    </row>
    <row r="2230" spans="3:16" x14ac:dyDescent="0.4">
      <c r="C2230" s="50"/>
      <c r="P2230" s="179"/>
    </row>
    <row r="2231" spans="3:16" x14ac:dyDescent="0.4">
      <c r="C2231" s="50"/>
      <c r="P2231" s="179"/>
    </row>
    <row r="2232" spans="3:16" x14ac:dyDescent="0.4">
      <c r="C2232" s="50"/>
      <c r="P2232" s="179"/>
    </row>
    <row r="2233" spans="3:16" x14ac:dyDescent="0.4">
      <c r="C2233" s="50"/>
      <c r="P2233" s="179"/>
    </row>
    <row r="2234" spans="3:16" x14ac:dyDescent="0.4">
      <c r="C2234" s="50"/>
      <c r="P2234" s="179"/>
    </row>
    <row r="2235" spans="3:16" x14ac:dyDescent="0.4">
      <c r="C2235" s="50"/>
      <c r="P2235" s="179"/>
    </row>
    <row r="2236" spans="3:16" x14ac:dyDescent="0.4">
      <c r="C2236" s="50"/>
      <c r="P2236" s="179"/>
    </row>
    <row r="2237" spans="3:16" x14ac:dyDescent="0.4">
      <c r="C2237" s="50"/>
      <c r="P2237" s="179"/>
    </row>
    <row r="2238" spans="3:16" x14ac:dyDescent="0.4">
      <c r="C2238" s="50"/>
      <c r="P2238" s="179"/>
    </row>
    <row r="2239" spans="3:16" x14ac:dyDescent="0.4">
      <c r="C2239" s="50"/>
      <c r="P2239" s="179"/>
    </row>
    <row r="2240" spans="3:16" x14ac:dyDescent="0.4">
      <c r="C2240" s="50"/>
      <c r="P2240" s="179"/>
    </row>
    <row r="2241" spans="3:16" x14ac:dyDescent="0.4">
      <c r="C2241" s="50"/>
      <c r="P2241" s="179"/>
    </row>
    <row r="2242" spans="3:16" x14ac:dyDescent="0.4">
      <c r="C2242" s="50"/>
      <c r="P2242" s="179"/>
    </row>
    <row r="2243" spans="3:16" x14ac:dyDescent="0.4">
      <c r="C2243" s="50"/>
      <c r="P2243" s="179"/>
    </row>
    <row r="2244" spans="3:16" x14ac:dyDescent="0.4">
      <c r="C2244" s="50"/>
      <c r="P2244" s="179"/>
    </row>
    <row r="2245" spans="3:16" x14ac:dyDescent="0.4">
      <c r="C2245" s="50"/>
      <c r="P2245" s="179"/>
    </row>
    <row r="2246" spans="3:16" x14ac:dyDescent="0.4">
      <c r="C2246" s="50"/>
      <c r="P2246" s="179"/>
    </row>
    <row r="2247" spans="3:16" x14ac:dyDescent="0.4">
      <c r="C2247" s="50"/>
      <c r="P2247" s="179"/>
    </row>
    <row r="2248" spans="3:16" x14ac:dyDescent="0.4">
      <c r="C2248" s="50"/>
      <c r="P2248" s="179"/>
    </row>
    <row r="2249" spans="3:16" x14ac:dyDescent="0.4">
      <c r="C2249" s="50"/>
      <c r="P2249" s="179"/>
    </row>
    <row r="2250" spans="3:16" x14ac:dyDescent="0.4">
      <c r="C2250" s="50"/>
      <c r="P2250" s="179"/>
    </row>
    <row r="2251" spans="3:16" x14ac:dyDescent="0.4">
      <c r="C2251" s="50"/>
      <c r="P2251" s="179"/>
    </row>
    <row r="2252" spans="3:16" x14ac:dyDescent="0.4">
      <c r="C2252" s="50"/>
      <c r="P2252" s="179"/>
    </row>
    <row r="2253" spans="3:16" x14ac:dyDescent="0.4">
      <c r="C2253" s="50"/>
      <c r="P2253" s="179"/>
    </row>
    <row r="2254" spans="3:16" x14ac:dyDescent="0.4">
      <c r="C2254" s="50"/>
      <c r="P2254" s="179"/>
    </row>
    <row r="2255" spans="3:16" x14ac:dyDescent="0.4">
      <c r="C2255" s="50"/>
      <c r="P2255" s="179"/>
    </row>
    <row r="2256" spans="3:16" x14ac:dyDescent="0.4">
      <c r="C2256" s="50"/>
      <c r="P2256" s="179"/>
    </row>
    <row r="2257" spans="3:16" x14ac:dyDescent="0.4">
      <c r="C2257" s="50"/>
      <c r="P2257" s="179"/>
    </row>
    <row r="2258" spans="3:16" x14ac:dyDescent="0.4">
      <c r="C2258" s="50"/>
      <c r="P2258" s="179"/>
    </row>
    <row r="2259" spans="3:16" x14ac:dyDescent="0.4">
      <c r="C2259" s="50"/>
      <c r="P2259" s="179"/>
    </row>
    <row r="2260" spans="3:16" x14ac:dyDescent="0.4">
      <c r="C2260" s="50"/>
      <c r="P2260" s="179"/>
    </row>
    <row r="2261" spans="3:16" x14ac:dyDescent="0.4">
      <c r="C2261" s="50"/>
      <c r="P2261" s="179"/>
    </row>
    <row r="2262" spans="3:16" x14ac:dyDescent="0.4">
      <c r="C2262" s="50"/>
      <c r="P2262" s="179"/>
    </row>
    <row r="2263" spans="3:16" x14ac:dyDescent="0.4">
      <c r="C2263" s="50"/>
      <c r="P2263" s="179"/>
    </row>
    <row r="2264" spans="3:16" x14ac:dyDescent="0.4">
      <c r="C2264" s="50"/>
      <c r="P2264" s="179"/>
    </row>
    <row r="2265" spans="3:16" x14ac:dyDescent="0.4">
      <c r="C2265" s="50"/>
      <c r="P2265" s="179"/>
    </row>
    <row r="2266" spans="3:16" x14ac:dyDescent="0.4">
      <c r="C2266" s="50"/>
      <c r="P2266" s="179"/>
    </row>
    <row r="2267" spans="3:16" x14ac:dyDescent="0.4">
      <c r="C2267" s="50"/>
      <c r="P2267" s="179"/>
    </row>
    <row r="2268" spans="3:16" x14ac:dyDescent="0.4">
      <c r="C2268" s="50"/>
      <c r="P2268" s="179"/>
    </row>
    <row r="2269" spans="3:16" x14ac:dyDescent="0.4">
      <c r="C2269" s="50"/>
      <c r="P2269" s="179"/>
    </row>
    <row r="2270" spans="3:16" x14ac:dyDescent="0.4">
      <c r="C2270" s="50"/>
      <c r="P2270" s="179"/>
    </row>
    <row r="2271" spans="3:16" x14ac:dyDescent="0.4">
      <c r="C2271" s="50"/>
      <c r="P2271" s="179"/>
    </row>
    <row r="2272" spans="3:16" x14ac:dyDescent="0.4">
      <c r="C2272" s="50"/>
      <c r="P2272" s="179"/>
    </row>
    <row r="2273" spans="3:16" x14ac:dyDescent="0.4">
      <c r="C2273" s="50"/>
      <c r="P2273" s="179"/>
    </row>
    <row r="2274" spans="3:16" x14ac:dyDescent="0.4">
      <c r="C2274" s="50"/>
      <c r="P2274" s="179"/>
    </row>
    <row r="2275" spans="3:16" x14ac:dyDescent="0.4">
      <c r="C2275" s="50"/>
      <c r="P2275" s="179"/>
    </row>
    <row r="2276" spans="3:16" x14ac:dyDescent="0.4">
      <c r="C2276" s="50"/>
      <c r="P2276" s="179"/>
    </row>
    <row r="2277" spans="3:16" x14ac:dyDescent="0.4">
      <c r="C2277" s="50"/>
      <c r="P2277" s="179"/>
    </row>
    <row r="2278" spans="3:16" x14ac:dyDescent="0.4">
      <c r="C2278" s="50"/>
      <c r="P2278" s="179"/>
    </row>
    <row r="2279" spans="3:16" x14ac:dyDescent="0.4">
      <c r="C2279" s="50"/>
      <c r="P2279" s="179"/>
    </row>
    <row r="2280" spans="3:16" x14ac:dyDescent="0.4">
      <c r="C2280" s="50"/>
      <c r="P2280" s="179"/>
    </row>
    <row r="2281" spans="3:16" x14ac:dyDescent="0.4">
      <c r="C2281" s="50"/>
      <c r="P2281" s="179"/>
    </row>
    <row r="2282" spans="3:16" x14ac:dyDescent="0.4">
      <c r="C2282" s="50"/>
      <c r="P2282" s="179"/>
    </row>
    <row r="2283" spans="3:16" x14ac:dyDescent="0.4">
      <c r="C2283" s="50"/>
      <c r="P2283" s="179"/>
    </row>
    <row r="2284" spans="3:16" x14ac:dyDescent="0.4">
      <c r="C2284" s="50"/>
      <c r="P2284" s="179"/>
    </row>
    <row r="2285" spans="3:16" x14ac:dyDescent="0.4">
      <c r="C2285" s="50"/>
      <c r="P2285" s="179"/>
    </row>
    <row r="2286" spans="3:16" x14ac:dyDescent="0.4">
      <c r="C2286" s="50"/>
      <c r="P2286" s="179"/>
    </row>
    <row r="2287" spans="3:16" x14ac:dyDescent="0.4">
      <c r="C2287" s="50"/>
      <c r="P2287" s="179"/>
    </row>
    <row r="2288" spans="3:16" x14ac:dyDescent="0.4">
      <c r="C2288" s="50"/>
      <c r="P2288" s="179"/>
    </row>
    <row r="2289" spans="3:16" x14ac:dyDescent="0.4">
      <c r="C2289" s="50"/>
      <c r="P2289" s="179"/>
    </row>
    <row r="2290" spans="3:16" x14ac:dyDescent="0.4">
      <c r="C2290" s="50"/>
      <c r="P2290" s="179"/>
    </row>
    <row r="2291" spans="3:16" x14ac:dyDescent="0.4">
      <c r="C2291" s="50"/>
      <c r="P2291" s="179"/>
    </row>
    <row r="2292" spans="3:16" x14ac:dyDescent="0.4">
      <c r="C2292" s="50"/>
      <c r="P2292" s="179"/>
    </row>
    <row r="2293" spans="3:16" x14ac:dyDescent="0.4">
      <c r="C2293" s="50"/>
      <c r="P2293" s="179"/>
    </row>
    <row r="2294" spans="3:16" x14ac:dyDescent="0.4">
      <c r="C2294" s="50"/>
      <c r="P2294" s="179"/>
    </row>
    <row r="2295" spans="3:16" x14ac:dyDescent="0.4">
      <c r="C2295" s="50"/>
      <c r="P2295" s="179"/>
    </row>
    <row r="2296" spans="3:16" x14ac:dyDescent="0.4">
      <c r="C2296" s="50"/>
      <c r="P2296" s="179"/>
    </row>
    <row r="2297" spans="3:16" x14ac:dyDescent="0.4">
      <c r="C2297" s="50"/>
      <c r="P2297" s="179"/>
    </row>
    <row r="2298" spans="3:16" x14ac:dyDescent="0.4">
      <c r="C2298" s="50"/>
      <c r="P2298" s="179"/>
    </row>
    <row r="2299" spans="3:16" x14ac:dyDescent="0.4">
      <c r="C2299" s="50"/>
      <c r="P2299" s="179"/>
    </row>
    <row r="2300" spans="3:16" x14ac:dyDescent="0.4">
      <c r="C2300" s="50"/>
      <c r="P2300" s="179"/>
    </row>
    <row r="2301" spans="3:16" x14ac:dyDescent="0.4">
      <c r="C2301" s="50"/>
      <c r="P2301" s="179"/>
    </row>
    <row r="2302" spans="3:16" x14ac:dyDescent="0.4">
      <c r="C2302" s="50"/>
      <c r="P2302" s="179"/>
    </row>
    <row r="2303" spans="3:16" x14ac:dyDescent="0.4">
      <c r="C2303" s="50"/>
      <c r="P2303" s="179"/>
    </row>
    <row r="2304" spans="3:16" x14ac:dyDescent="0.4">
      <c r="C2304" s="50"/>
      <c r="P2304" s="179"/>
    </row>
    <row r="2305" spans="3:16" x14ac:dyDescent="0.4">
      <c r="C2305" s="50"/>
      <c r="P2305" s="179"/>
    </row>
    <row r="2306" spans="3:16" x14ac:dyDescent="0.4">
      <c r="C2306" s="50"/>
      <c r="P2306" s="179"/>
    </row>
    <row r="2307" spans="3:16" x14ac:dyDescent="0.4">
      <c r="C2307" s="50"/>
      <c r="P2307" s="179"/>
    </row>
    <row r="2308" spans="3:16" x14ac:dyDescent="0.4">
      <c r="C2308" s="50"/>
      <c r="P2308" s="179"/>
    </row>
    <row r="2309" spans="3:16" x14ac:dyDescent="0.4">
      <c r="C2309" s="50"/>
      <c r="P2309" s="179"/>
    </row>
    <row r="2310" spans="3:16" x14ac:dyDescent="0.4">
      <c r="C2310" s="50"/>
      <c r="P2310" s="179"/>
    </row>
    <row r="2311" spans="3:16" x14ac:dyDescent="0.4">
      <c r="C2311" s="50"/>
      <c r="P2311" s="179"/>
    </row>
    <row r="2312" spans="3:16" x14ac:dyDescent="0.4">
      <c r="C2312" s="50"/>
      <c r="P2312" s="179"/>
    </row>
    <row r="2313" spans="3:16" x14ac:dyDescent="0.4">
      <c r="C2313" s="50"/>
      <c r="P2313" s="179"/>
    </row>
    <row r="2314" spans="3:16" x14ac:dyDescent="0.4">
      <c r="C2314" s="50"/>
      <c r="P2314" s="179"/>
    </row>
    <row r="2315" spans="3:16" x14ac:dyDescent="0.4">
      <c r="C2315" s="50"/>
      <c r="P2315" s="179"/>
    </row>
    <row r="2316" spans="3:16" x14ac:dyDescent="0.4">
      <c r="C2316" s="50"/>
      <c r="P2316" s="179"/>
    </row>
    <row r="2317" spans="3:16" x14ac:dyDescent="0.4">
      <c r="C2317" s="50"/>
      <c r="P2317" s="179"/>
    </row>
    <row r="2318" spans="3:16" x14ac:dyDescent="0.4">
      <c r="C2318" s="50"/>
      <c r="P2318" s="179"/>
    </row>
    <row r="2319" spans="3:16" x14ac:dyDescent="0.4">
      <c r="C2319" s="50"/>
      <c r="P2319" s="179"/>
    </row>
    <row r="2320" spans="3:16" x14ac:dyDescent="0.4">
      <c r="C2320" s="50"/>
      <c r="P2320" s="179"/>
    </row>
    <row r="2321" spans="3:16" x14ac:dyDescent="0.4">
      <c r="C2321" s="50"/>
      <c r="P2321" s="179"/>
    </row>
    <row r="2322" spans="3:16" x14ac:dyDescent="0.4">
      <c r="C2322" s="50"/>
      <c r="P2322" s="179"/>
    </row>
    <row r="2323" spans="3:16" x14ac:dyDescent="0.4">
      <c r="C2323" s="50"/>
      <c r="P2323" s="179"/>
    </row>
    <row r="2324" spans="3:16" x14ac:dyDescent="0.4">
      <c r="C2324" s="50"/>
      <c r="P2324" s="179"/>
    </row>
    <row r="2325" spans="3:16" x14ac:dyDescent="0.4">
      <c r="C2325" s="50"/>
      <c r="P2325" s="179"/>
    </row>
    <row r="2326" spans="3:16" x14ac:dyDescent="0.4">
      <c r="C2326" s="50"/>
      <c r="P2326" s="179"/>
    </row>
    <row r="2327" spans="3:16" x14ac:dyDescent="0.4">
      <c r="C2327" s="50"/>
      <c r="P2327" s="179"/>
    </row>
    <row r="2328" spans="3:16" x14ac:dyDescent="0.4">
      <c r="C2328" s="50"/>
      <c r="P2328" s="179"/>
    </row>
    <row r="2329" spans="3:16" x14ac:dyDescent="0.4">
      <c r="C2329" s="50"/>
      <c r="P2329" s="179"/>
    </row>
    <row r="2330" spans="3:16" x14ac:dyDescent="0.4">
      <c r="C2330" s="50"/>
      <c r="P2330" s="179"/>
    </row>
    <row r="2331" spans="3:16" x14ac:dyDescent="0.4">
      <c r="C2331" s="50"/>
      <c r="P2331" s="179"/>
    </row>
    <row r="2332" spans="3:16" x14ac:dyDescent="0.4">
      <c r="C2332" s="50"/>
      <c r="P2332" s="179"/>
    </row>
    <row r="2333" spans="3:16" x14ac:dyDescent="0.4">
      <c r="C2333" s="50"/>
      <c r="P2333" s="179"/>
    </row>
    <row r="2334" spans="3:16" x14ac:dyDescent="0.4">
      <c r="C2334" s="50"/>
      <c r="P2334" s="179"/>
    </row>
    <row r="2335" spans="3:16" x14ac:dyDescent="0.4">
      <c r="C2335" s="50"/>
      <c r="P2335" s="179"/>
    </row>
    <row r="2336" spans="3:16" x14ac:dyDescent="0.4">
      <c r="C2336" s="50"/>
      <c r="P2336" s="179"/>
    </row>
    <row r="2337" spans="3:16" x14ac:dyDescent="0.4">
      <c r="C2337" s="50"/>
      <c r="P2337" s="179"/>
    </row>
    <row r="2338" spans="3:16" x14ac:dyDescent="0.4">
      <c r="C2338" s="50"/>
      <c r="P2338" s="179"/>
    </row>
    <row r="2339" spans="3:16" x14ac:dyDescent="0.4">
      <c r="C2339" s="50"/>
      <c r="P2339" s="179"/>
    </row>
    <row r="2340" spans="3:16" x14ac:dyDescent="0.4">
      <c r="C2340" s="50"/>
      <c r="P2340" s="179"/>
    </row>
    <row r="2341" spans="3:16" x14ac:dyDescent="0.4">
      <c r="C2341" s="50"/>
      <c r="P2341" s="179"/>
    </row>
    <row r="2342" spans="3:16" x14ac:dyDescent="0.4">
      <c r="C2342" s="50"/>
      <c r="P2342" s="179"/>
    </row>
    <row r="2343" spans="3:16" x14ac:dyDescent="0.4">
      <c r="C2343" s="50"/>
      <c r="P2343" s="179"/>
    </row>
    <row r="2344" spans="3:16" x14ac:dyDescent="0.4">
      <c r="C2344" s="50"/>
      <c r="P2344" s="179"/>
    </row>
    <row r="2345" spans="3:16" x14ac:dyDescent="0.4">
      <c r="C2345" s="50"/>
      <c r="P2345" s="179"/>
    </row>
    <row r="2346" spans="3:16" x14ac:dyDescent="0.4">
      <c r="C2346" s="50"/>
      <c r="P2346" s="179"/>
    </row>
    <row r="2347" spans="3:16" x14ac:dyDescent="0.4">
      <c r="C2347" s="50"/>
      <c r="P2347" s="179"/>
    </row>
    <row r="2348" spans="3:16" x14ac:dyDescent="0.4">
      <c r="C2348" s="50"/>
      <c r="P2348" s="179"/>
    </row>
    <row r="2349" spans="3:16" x14ac:dyDescent="0.4">
      <c r="C2349" s="50"/>
      <c r="P2349" s="179"/>
    </row>
    <row r="2350" spans="3:16" x14ac:dyDescent="0.4">
      <c r="C2350" s="50"/>
      <c r="P2350" s="179"/>
    </row>
    <row r="2351" spans="3:16" x14ac:dyDescent="0.4">
      <c r="C2351" s="50"/>
      <c r="P2351" s="179"/>
    </row>
    <row r="2352" spans="3:16" x14ac:dyDescent="0.4">
      <c r="C2352" s="50"/>
      <c r="P2352" s="179"/>
    </row>
    <row r="2353" spans="3:16" x14ac:dyDescent="0.4">
      <c r="C2353" s="50"/>
      <c r="P2353" s="179"/>
    </row>
    <row r="2354" spans="3:16" x14ac:dyDescent="0.4">
      <c r="C2354" s="50"/>
      <c r="P2354" s="179"/>
    </row>
    <row r="2355" spans="3:16" x14ac:dyDescent="0.4">
      <c r="C2355" s="50"/>
      <c r="P2355" s="179"/>
    </row>
    <row r="2356" spans="3:16" x14ac:dyDescent="0.4">
      <c r="C2356" s="50"/>
      <c r="P2356" s="179"/>
    </row>
    <row r="2357" spans="3:16" x14ac:dyDescent="0.4">
      <c r="C2357" s="50"/>
      <c r="P2357" s="179"/>
    </row>
    <row r="2358" spans="3:16" x14ac:dyDescent="0.4">
      <c r="C2358" s="50"/>
      <c r="P2358" s="179"/>
    </row>
    <row r="2359" spans="3:16" x14ac:dyDescent="0.4">
      <c r="C2359" s="50"/>
      <c r="P2359" s="179"/>
    </row>
    <row r="2360" spans="3:16" x14ac:dyDescent="0.4">
      <c r="C2360" s="50"/>
      <c r="P2360" s="179"/>
    </row>
    <row r="2361" spans="3:16" x14ac:dyDescent="0.4">
      <c r="C2361" s="50"/>
      <c r="P2361" s="179"/>
    </row>
    <row r="2362" spans="3:16" x14ac:dyDescent="0.4">
      <c r="C2362" s="50"/>
      <c r="P2362" s="179"/>
    </row>
    <row r="2363" spans="3:16" x14ac:dyDescent="0.4">
      <c r="C2363" s="50"/>
      <c r="P2363" s="179"/>
    </row>
    <row r="2364" spans="3:16" x14ac:dyDescent="0.4">
      <c r="C2364" s="50"/>
      <c r="P2364" s="179"/>
    </row>
    <row r="2365" spans="3:16" x14ac:dyDescent="0.4">
      <c r="C2365" s="50"/>
      <c r="P2365" s="179"/>
    </row>
    <row r="2366" spans="3:16" x14ac:dyDescent="0.4">
      <c r="C2366" s="50"/>
      <c r="P2366" s="179"/>
    </row>
    <row r="2367" spans="3:16" x14ac:dyDescent="0.4">
      <c r="C2367" s="50"/>
      <c r="P2367" s="179"/>
    </row>
    <row r="2368" spans="3:16" x14ac:dyDescent="0.4">
      <c r="C2368" s="50"/>
      <c r="P2368" s="179"/>
    </row>
    <row r="2369" spans="3:16" x14ac:dyDescent="0.4">
      <c r="C2369" s="50"/>
      <c r="P2369" s="179"/>
    </row>
    <row r="2370" spans="3:16" x14ac:dyDescent="0.4">
      <c r="C2370" s="50"/>
      <c r="P2370" s="179"/>
    </row>
    <row r="2371" spans="3:16" x14ac:dyDescent="0.4">
      <c r="C2371" s="50"/>
      <c r="P2371" s="179"/>
    </row>
    <row r="2372" spans="3:16" x14ac:dyDescent="0.4">
      <c r="C2372" s="50"/>
      <c r="P2372" s="179"/>
    </row>
    <row r="2373" spans="3:16" x14ac:dyDescent="0.4">
      <c r="C2373" s="50"/>
      <c r="P2373" s="179"/>
    </row>
    <row r="2374" spans="3:16" x14ac:dyDescent="0.4">
      <c r="C2374" s="50"/>
      <c r="P2374" s="179"/>
    </row>
    <row r="2375" spans="3:16" x14ac:dyDescent="0.4">
      <c r="C2375" s="50"/>
      <c r="P2375" s="179"/>
    </row>
    <row r="2376" spans="3:16" x14ac:dyDescent="0.4">
      <c r="C2376" s="50"/>
      <c r="P2376" s="179"/>
    </row>
    <row r="2377" spans="3:16" x14ac:dyDescent="0.4">
      <c r="C2377" s="50"/>
      <c r="P2377" s="179"/>
    </row>
    <row r="2378" spans="3:16" x14ac:dyDescent="0.4">
      <c r="C2378" s="50"/>
      <c r="P2378" s="179"/>
    </row>
    <row r="2379" spans="3:16" x14ac:dyDescent="0.4">
      <c r="C2379" s="50"/>
      <c r="P2379" s="179"/>
    </row>
    <row r="2380" spans="3:16" x14ac:dyDescent="0.4">
      <c r="C2380" s="50"/>
      <c r="P2380" s="179"/>
    </row>
    <row r="2381" spans="3:16" x14ac:dyDescent="0.4">
      <c r="C2381" s="50"/>
      <c r="P2381" s="179"/>
    </row>
    <row r="2382" spans="3:16" x14ac:dyDescent="0.4">
      <c r="C2382" s="50"/>
      <c r="P2382" s="179"/>
    </row>
    <row r="2383" spans="3:16" x14ac:dyDescent="0.4">
      <c r="C2383" s="50"/>
      <c r="P2383" s="179"/>
    </row>
    <row r="2384" spans="3:16" x14ac:dyDescent="0.4">
      <c r="C2384" s="50"/>
      <c r="P2384" s="179"/>
    </row>
    <row r="2385" spans="3:16" x14ac:dyDescent="0.4">
      <c r="C2385" s="50"/>
      <c r="P2385" s="179"/>
    </row>
    <row r="2386" spans="3:16" x14ac:dyDescent="0.4">
      <c r="C2386" s="50"/>
      <c r="P2386" s="179"/>
    </row>
    <row r="2387" spans="3:16" x14ac:dyDescent="0.4">
      <c r="C2387" s="50"/>
      <c r="P2387" s="179"/>
    </row>
    <row r="2388" spans="3:16" x14ac:dyDescent="0.4">
      <c r="C2388" s="50"/>
      <c r="P2388" s="179"/>
    </row>
    <row r="2389" spans="3:16" x14ac:dyDescent="0.4">
      <c r="C2389" s="50"/>
      <c r="P2389" s="179"/>
    </row>
    <row r="2390" spans="3:16" x14ac:dyDescent="0.4">
      <c r="C2390" s="50"/>
      <c r="P2390" s="179"/>
    </row>
    <row r="2391" spans="3:16" x14ac:dyDescent="0.4">
      <c r="C2391" s="50"/>
      <c r="P2391" s="179"/>
    </row>
    <row r="2392" spans="3:16" x14ac:dyDescent="0.4">
      <c r="C2392" s="50"/>
      <c r="P2392" s="179"/>
    </row>
    <row r="2393" spans="3:16" x14ac:dyDescent="0.4">
      <c r="C2393" s="50"/>
      <c r="P2393" s="179"/>
    </row>
    <row r="2394" spans="3:16" x14ac:dyDescent="0.4">
      <c r="C2394" s="50"/>
      <c r="P2394" s="179"/>
    </row>
    <row r="2395" spans="3:16" x14ac:dyDescent="0.4">
      <c r="C2395" s="50"/>
      <c r="P2395" s="179"/>
    </row>
    <row r="2396" spans="3:16" x14ac:dyDescent="0.4">
      <c r="C2396" s="50"/>
      <c r="P2396" s="179"/>
    </row>
    <row r="2397" spans="3:16" x14ac:dyDescent="0.4">
      <c r="C2397" s="50"/>
      <c r="P2397" s="179"/>
    </row>
    <row r="2398" spans="3:16" x14ac:dyDescent="0.4">
      <c r="C2398" s="50"/>
      <c r="P2398" s="179"/>
    </row>
    <row r="2399" spans="3:16" x14ac:dyDescent="0.4">
      <c r="C2399" s="50"/>
      <c r="P2399" s="179"/>
    </row>
    <row r="2400" spans="3:16" x14ac:dyDescent="0.4">
      <c r="C2400" s="50"/>
      <c r="P2400" s="179"/>
    </row>
    <row r="2401" spans="3:16" x14ac:dyDescent="0.4">
      <c r="C2401" s="50"/>
      <c r="P2401" s="179"/>
    </row>
    <row r="2402" spans="3:16" x14ac:dyDescent="0.4">
      <c r="C2402" s="50"/>
      <c r="P2402" s="179"/>
    </row>
    <row r="2403" spans="3:16" x14ac:dyDescent="0.4">
      <c r="C2403" s="50"/>
      <c r="P2403" s="179"/>
    </row>
    <row r="2404" spans="3:16" x14ac:dyDescent="0.4">
      <c r="C2404" s="50"/>
      <c r="P2404" s="179"/>
    </row>
    <row r="2405" spans="3:16" x14ac:dyDescent="0.4">
      <c r="C2405" s="50"/>
      <c r="P2405" s="179"/>
    </row>
    <row r="2406" spans="3:16" x14ac:dyDescent="0.4">
      <c r="C2406" s="50"/>
      <c r="P2406" s="179"/>
    </row>
    <row r="2407" spans="3:16" x14ac:dyDescent="0.4">
      <c r="C2407" s="50"/>
      <c r="P2407" s="179"/>
    </row>
    <row r="2408" spans="3:16" x14ac:dyDescent="0.4">
      <c r="C2408" s="50"/>
      <c r="P2408" s="179"/>
    </row>
    <row r="2409" spans="3:16" x14ac:dyDescent="0.4">
      <c r="C2409" s="50"/>
      <c r="P2409" s="179"/>
    </row>
    <row r="2410" spans="3:16" x14ac:dyDescent="0.4">
      <c r="C2410" s="50"/>
      <c r="P2410" s="179"/>
    </row>
    <row r="2411" spans="3:16" x14ac:dyDescent="0.4">
      <c r="C2411" s="50"/>
      <c r="P2411" s="179"/>
    </row>
    <row r="2412" spans="3:16" x14ac:dyDescent="0.4">
      <c r="C2412" s="50"/>
      <c r="P2412" s="179"/>
    </row>
    <row r="2413" spans="3:16" x14ac:dyDescent="0.4">
      <c r="C2413" s="50"/>
      <c r="P2413" s="179"/>
    </row>
    <row r="2414" spans="3:16" x14ac:dyDescent="0.4">
      <c r="C2414" s="50"/>
      <c r="P2414" s="179"/>
    </row>
    <row r="2415" spans="3:16" x14ac:dyDescent="0.4">
      <c r="C2415" s="50"/>
      <c r="P2415" s="179"/>
    </row>
    <row r="2416" spans="3:16" x14ac:dyDescent="0.4">
      <c r="C2416" s="50"/>
      <c r="P2416" s="179"/>
    </row>
    <row r="2417" spans="3:16" x14ac:dyDescent="0.4">
      <c r="C2417" s="50"/>
      <c r="P2417" s="179"/>
    </row>
    <row r="2418" spans="3:16" x14ac:dyDescent="0.4">
      <c r="C2418" s="50"/>
      <c r="P2418" s="179"/>
    </row>
    <row r="2419" spans="3:16" x14ac:dyDescent="0.4">
      <c r="C2419" s="50"/>
      <c r="P2419" s="179"/>
    </row>
    <row r="2420" spans="3:16" x14ac:dyDescent="0.4">
      <c r="C2420" s="50"/>
      <c r="P2420" s="179"/>
    </row>
    <row r="2421" spans="3:16" x14ac:dyDescent="0.4">
      <c r="C2421" s="50"/>
      <c r="P2421" s="179"/>
    </row>
    <row r="2422" spans="3:16" x14ac:dyDescent="0.4">
      <c r="C2422" s="50"/>
      <c r="P2422" s="179"/>
    </row>
    <row r="2423" spans="3:16" x14ac:dyDescent="0.4">
      <c r="C2423" s="50"/>
      <c r="P2423" s="179"/>
    </row>
    <row r="2424" spans="3:16" x14ac:dyDescent="0.4">
      <c r="C2424" s="50"/>
      <c r="P2424" s="179"/>
    </row>
    <row r="2425" spans="3:16" x14ac:dyDescent="0.4">
      <c r="C2425" s="50"/>
      <c r="P2425" s="179"/>
    </row>
    <row r="2426" spans="3:16" x14ac:dyDescent="0.4">
      <c r="C2426" s="50"/>
      <c r="P2426" s="179"/>
    </row>
    <row r="2427" spans="3:16" x14ac:dyDescent="0.4">
      <c r="C2427" s="50"/>
      <c r="P2427" s="179"/>
    </row>
    <row r="2428" spans="3:16" x14ac:dyDescent="0.4">
      <c r="C2428" s="50"/>
      <c r="P2428" s="179"/>
    </row>
    <row r="2429" spans="3:16" x14ac:dyDescent="0.4">
      <c r="C2429" s="50"/>
      <c r="P2429" s="179"/>
    </row>
    <row r="2430" spans="3:16" x14ac:dyDescent="0.4">
      <c r="C2430" s="50"/>
      <c r="P2430" s="179"/>
    </row>
    <row r="2431" spans="3:16" x14ac:dyDescent="0.4">
      <c r="C2431" s="50"/>
      <c r="P2431" s="179"/>
    </row>
    <row r="2432" spans="3:16" x14ac:dyDescent="0.4">
      <c r="C2432" s="50"/>
      <c r="P2432" s="179"/>
    </row>
    <row r="2433" spans="3:16" x14ac:dyDescent="0.4">
      <c r="C2433" s="50"/>
      <c r="P2433" s="179"/>
    </row>
    <row r="2434" spans="3:16" x14ac:dyDescent="0.4">
      <c r="C2434" s="50"/>
      <c r="P2434" s="179"/>
    </row>
    <row r="2435" spans="3:16" x14ac:dyDescent="0.4">
      <c r="C2435" s="50"/>
      <c r="P2435" s="179"/>
    </row>
    <row r="2436" spans="3:16" x14ac:dyDescent="0.4">
      <c r="C2436" s="50"/>
      <c r="P2436" s="179"/>
    </row>
    <row r="2437" spans="3:16" x14ac:dyDescent="0.4">
      <c r="C2437" s="50"/>
      <c r="P2437" s="179"/>
    </row>
    <row r="2438" spans="3:16" x14ac:dyDescent="0.4">
      <c r="C2438" s="50"/>
      <c r="P2438" s="179"/>
    </row>
    <row r="2439" spans="3:16" x14ac:dyDescent="0.4">
      <c r="C2439" s="50"/>
      <c r="P2439" s="179"/>
    </row>
    <row r="2440" spans="3:16" x14ac:dyDescent="0.4">
      <c r="C2440" s="50"/>
      <c r="P2440" s="179"/>
    </row>
    <row r="2441" spans="3:16" x14ac:dyDescent="0.4">
      <c r="C2441" s="50"/>
      <c r="P2441" s="179"/>
    </row>
    <row r="2442" spans="3:16" x14ac:dyDescent="0.4">
      <c r="C2442" s="50"/>
      <c r="P2442" s="179"/>
    </row>
    <row r="2443" spans="3:16" x14ac:dyDescent="0.4">
      <c r="C2443" s="50"/>
      <c r="P2443" s="179"/>
    </row>
    <row r="2444" spans="3:16" x14ac:dyDescent="0.4">
      <c r="C2444" s="50"/>
      <c r="P2444" s="179"/>
    </row>
    <row r="2445" spans="3:16" x14ac:dyDescent="0.4">
      <c r="C2445" s="50"/>
      <c r="P2445" s="179"/>
    </row>
    <row r="2446" spans="3:16" x14ac:dyDescent="0.4">
      <c r="C2446" s="50"/>
      <c r="P2446" s="179"/>
    </row>
    <row r="2447" spans="3:16" x14ac:dyDescent="0.4">
      <c r="C2447" s="50"/>
      <c r="P2447" s="179"/>
    </row>
    <row r="2448" spans="3:16" x14ac:dyDescent="0.4">
      <c r="C2448" s="50"/>
      <c r="P2448" s="179"/>
    </row>
    <row r="2449" spans="3:16" x14ac:dyDescent="0.4">
      <c r="C2449" s="50"/>
      <c r="P2449" s="179"/>
    </row>
    <row r="2450" spans="3:16" x14ac:dyDescent="0.4">
      <c r="C2450" s="50"/>
      <c r="P2450" s="179"/>
    </row>
    <row r="2451" spans="3:16" x14ac:dyDescent="0.4">
      <c r="C2451" s="50"/>
      <c r="P2451" s="179"/>
    </row>
    <row r="2452" spans="3:16" x14ac:dyDescent="0.4">
      <c r="C2452" s="50"/>
      <c r="P2452" s="179"/>
    </row>
    <row r="2453" spans="3:16" x14ac:dyDescent="0.4">
      <c r="C2453" s="50"/>
      <c r="P2453" s="179"/>
    </row>
    <row r="2454" spans="3:16" x14ac:dyDescent="0.4">
      <c r="C2454" s="50"/>
      <c r="P2454" s="179"/>
    </row>
    <row r="2455" spans="3:16" x14ac:dyDescent="0.4">
      <c r="C2455" s="50"/>
      <c r="P2455" s="179"/>
    </row>
    <row r="2456" spans="3:16" x14ac:dyDescent="0.4">
      <c r="C2456" s="50"/>
      <c r="P2456" s="179"/>
    </row>
    <row r="2457" spans="3:16" x14ac:dyDescent="0.4">
      <c r="C2457" s="50"/>
      <c r="P2457" s="179"/>
    </row>
    <row r="2458" spans="3:16" x14ac:dyDescent="0.4">
      <c r="C2458" s="50"/>
      <c r="P2458" s="179"/>
    </row>
    <row r="2459" spans="3:16" x14ac:dyDescent="0.4">
      <c r="C2459" s="50"/>
      <c r="P2459" s="179"/>
    </row>
    <row r="2460" spans="3:16" x14ac:dyDescent="0.4">
      <c r="C2460" s="50"/>
      <c r="P2460" s="179"/>
    </row>
    <row r="2461" spans="3:16" x14ac:dyDescent="0.4">
      <c r="C2461" s="50"/>
      <c r="P2461" s="179"/>
    </row>
    <row r="2462" spans="3:16" x14ac:dyDescent="0.4">
      <c r="C2462" s="50"/>
      <c r="P2462" s="179"/>
    </row>
    <row r="2463" spans="3:16" x14ac:dyDescent="0.4">
      <c r="C2463" s="50"/>
      <c r="P2463" s="179"/>
    </row>
    <row r="2464" spans="3:16" x14ac:dyDescent="0.4">
      <c r="C2464" s="50"/>
      <c r="P2464" s="179"/>
    </row>
    <row r="2465" spans="3:16" x14ac:dyDescent="0.4">
      <c r="C2465" s="50"/>
      <c r="P2465" s="179"/>
    </row>
    <row r="2466" spans="3:16" x14ac:dyDescent="0.4">
      <c r="C2466" s="50"/>
      <c r="P2466" s="179"/>
    </row>
    <row r="2467" spans="3:16" x14ac:dyDescent="0.4">
      <c r="C2467" s="50"/>
      <c r="P2467" s="179"/>
    </row>
    <row r="2468" spans="3:16" x14ac:dyDescent="0.4">
      <c r="C2468" s="50"/>
      <c r="P2468" s="179"/>
    </row>
    <row r="2469" spans="3:16" x14ac:dyDescent="0.4">
      <c r="C2469" s="50"/>
      <c r="P2469" s="179"/>
    </row>
    <row r="2470" spans="3:16" x14ac:dyDescent="0.4">
      <c r="C2470" s="50"/>
      <c r="P2470" s="179"/>
    </row>
    <row r="2471" spans="3:16" x14ac:dyDescent="0.4">
      <c r="C2471" s="50"/>
      <c r="P2471" s="179"/>
    </row>
    <row r="2472" spans="3:16" x14ac:dyDescent="0.4">
      <c r="C2472" s="50"/>
      <c r="P2472" s="179"/>
    </row>
    <row r="2473" spans="3:16" x14ac:dyDescent="0.4">
      <c r="C2473" s="50"/>
      <c r="P2473" s="179"/>
    </row>
    <row r="2474" spans="3:16" x14ac:dyDescent="0.4">
      <c r="C2474" s="50"/>
      <c r="P2474" s="179"/>
    </row>
    <row r="2475" spans="3:16" x14ac:dyDescent="0.4">
      <c r="C2475" s="50"/>
      <c r="P2475" s="179"/>
    </row>
    <row r="2476" spans="3:16" x14ac:dyDescent="0.4">
      <c r="C2476" s="50"/>
      <c r="P2476" s="179"/>
    </row>
    <row r="2477" spans="3:16" x14ac:dyDescent="0.4">
      <c r="C2477" s="50"/>
      <c r="P2477" s="179"/>
    </row>
    <row r="2478" spans="3:16" x14ac:dyDescent="0.4">
      <c r="C2478" s="50"/>
      <c r="P2478" s="179"/>
    </row>
    <row r="2479" spans="3:16" x14ac:dyDescent="0.4">
      <c r="C2479" s="50"/>
      <c r="P2479" s="179"/>
    </row>
    <row r="2480" spans="3:16" x14ac:dyDescent="0.4">
      <c r="C2480" s="50"/>
      <c r="P2480" s="179"/>
    </row>
    <row r="2481" spans="3:16" x14ac:dyDescent="0.4">
      <c r="C2481" s="50"/>
      <c r="P2481" s="179"/>
    </row>
    <row r="2482" spans="3:16" x14ac:dyDescent="0.4">
      <c r="C2482" s="50"/>
      <c r="P2482" s="179"/>
    </row>
    <row r="2483" spans="3:16" x14ac:dyDescent="0.4">
      <c r="C2483" s="50"/>
      <c r="P2483" s="179"/>
    </row>
    <row r="2484" spans="3:16" x14ac:dyDescent="0.4">
      <c r="C2484" s="50"/>
      <c r="P2484" s="179"/>
    </row>
    <row r="2485" spans="3:16" x14ac:dyDescent="0.4">
      <c r="C2485" s="50"/>
      <c r="P2485" s="179"/>
    </row>
    <row r="2486" spans="3:16" x14ac:dyDescent="0.4">
      <c r="C2486" s="50"/>
      <c r="P2486" s="179"/>
    </row>
    <row r="2487" spans="3:16" x14ac:dyDescent="0.4">
      <c r="C2487" s="50"/>
      <c r="P2487" s="179"/>
    </row>
    <row r="2488" spans="3:16" x14ac:dyDescent="0.4">
      <c r="C2488" s="50"/>
      <c r="P2488" s="179"/>
    </row>
    <row r="2489" spans="3:16" x14ac:dyDescent="0.4">
      <c r="C2489" s="50"/>
      <c r="P2489" s="179"/>
    </row>
    <row r="2490" spans="3:16" x14ac:dyDescent="0.4">
      <c r="C2490" s="50"/>
      <c r="P2490" s="179"/>
    </row>
    <row r="2491" spans="3:16" x14ac:dyDescent="0.4">
      <c r="C2491" s="50"/>
      <c r="P2491" s="179"/>
    </row>
    <row r="2492" spans="3:16" x14ac:dyDescent="0.4">
      <c r="C2492" s="50"/>
      <c r="P2492" s="179"/>
    </row>
    <row r="2493" spans="3:16" x14ac:dyDescent="0.4">
      <c r="C2493" s="50"/>
      <c r="P2493" s="179"/>
    </row>
    <row r="2494" spans="3:16" x14ac:dyDescent="0.4">
      <c r="C2494" s="50"/>
      <c r="P2494" s="179"/>
    </row>
    <row r="2495" spans="3:16" x14ac:dyDescent="0.4">
      <c r="C2495" s="50"/>
      <c r="P2495" s="179"/>
    </row>
    <row r="2496" spans="3:16" x14ac:dyDescent="0.4">
      <c r="C2496" s="50"/>
      <c r="P2496" s="179"/>
    </row>
    <row r="2497" spans="3:16" x14ac:dyDescent="0.4">
      <c r="C2497" s="50"/>
      <c r="P2497" s="179"/>
    </row>
    <row r="2498" spans="3:16" x14ac:dyDescent="0.4">
      <c r="C2498" s="50"/>
      <c r="P2498" s="179"/>
    </row>
    <row r="2499" spans="3:16" x14ac:dyDescent="0.4">
      <c r="C2499" s="50"/>
      <c r="P2499" s="179"/>
    </row>
    <row r="2500" spans="3:16" x14ac:dyDescent="0.4">
      <c r="C2500" s="50"/>
      <c r="P2500" s="179"/>
    </row>
    <row r="2501" spans="3:16" x14ac:dyDescent="0.4">
      <c r="C2501" s="50"/>
      <c r="P2501" s="179"/>
    </row>
    <row r="2502" spans="3:16" x14ac:dyDescent="0.4">
      <c r="C2502" s="50"/>
      <c r="P2502" s="179"/>
    </row>
    <row r="2503" spans="3:16" x14ac:dyDescent="0.4">
      <c r="C2503" s="50"/>
      <c r="P2503" s="179"/>
    </row>
    <row r="2504" spans="3:16" x14ac:dyDescent="0.4">
      <c r="C2504" s="50"/>
      <c r="P2504" s="179"/>
    </row>
    <row r="2505" spans="3:16" x14ac:dyDescent="0.4">
      <c r="C2505" s="50"/>
      <c r="P2505" s="179"/>
    </row>
    <row r="2506" spans="3:16" x14ac:dyDescent="0.4">
      <c r="C2506" s="50"/>
      <c r="P2506" s="179"/>
    </row>
    <row r="2507" spans="3:16" x14ac:dyDescent="0.4">
      <c r="C2507" s="50"/>
      <c r="P2507" s="179"/>
    </row>
    <row r="2508" spans="3:16" x14ac:dyDescent="0.4">
      <c r="C2508" s="50"/>
      <c r="P2508" s="179"/>
    </row>
    <row r="2509" spans="3:16" x14ac:dyDescent="0.4">
      <c r="C2509" s="50"/>
      <c r="P2509" s="179"/>
    </row>
    <row r="2510" spans="3:16" x14ac:dyDescent="0.4">
      <c r="C2510" s="50"/>
      <c r="P2510" s="179"/>
    </row>
    <row r="2511" spans="3:16" x14ac:dyDescent="0.4">
      <c r="C2511" s="50"/>
      <c r="P2511" s="179"/>
    </row>
    <row r="2512" spans="3:16" x14ac:dyDescent="0.4">
      <c r="C2512" s="50"/>
      <c r="P2512" s="179"/>
    </row>
    <row r="2513" spans="3:16" x14ac:dyDescent="0.4">
      <c r="C2513" s="50"/>
      <c r="P2513" s="179"/>
    </row>
    <row r="2514" spans="3:16" x14ac:dyDescent="0.4">
      <c r="C2514" s="50"/>
      <c r="P2514" s="179"/>
    </row>
    <row r="2515" spans="3:16" x14ac:dyDescent="0.4">
      <c r="C2515" s="50"/>
      <c r="P2515" s="179"/>
    </row>
    <row r="2516" spans="3:16" x14ac:dyDescent="0.4">
      <c r="C2516" s="50"/>
      <c r="P2516" s="179"/>
    </row>
    <row r="2517" spans="3:16" x14ac:dyDescent="0.4">
      <c r="C2517" s="50"/>
      <c r="P2517" s="179"/>
    </row>
    <row r="2518" spans="3:16" x14ac:dyDescent="0.4">
      <c r="C2518" s="50"/>
      <c r="P2518" s="179"/>
    </row>
    <row r="2519" spans="3:16" x14ac:dyDescent="0.4">
      <c r="C2519" s="50"/>
      <c r="P2519" s="179"/>
    </row>
    <row r="2520" spans="3:16" x14ac:dyDescent="0.4">
      <c r="C2520" s="50"/>
      <c r="P2520" s="179"/>
    </row>
    <row r="2521" spans="3:16" x14ac:dyDescent="0.4">
      <c r="C2521" s="50"/>
      <c r="P2521" s="179"/>
    </row>
    <row r="2522" spans="3:16" x14ac:dyDescent="0.4">
      <c r="C2522" s="50"/>
      <c r="P2522" s="179"/>
    </row>
    <row r="2523" spans="3:16" x14ac:dyDescent="0.4">
      <c r="C2523" s="50"/>
      <c r="P2523" s="179"/>
    </row>
    <row r="2524" spans="3:16" x14ac:dyDescent="0.4">
      <c r="C2524" s="50"/>
      <c r="P2524" s="179"/>
    </row>
    <row r="2525" spans="3:16" x14ac:dyDescent="0.4">
      <c r="C2525" s="50"/>
      <c r="P2525" s="179"/>
    </row>
    <row r="2526" spans="3:16" x14ac:dyDescent="0.4">
      <c r="C2526" s="50"/>
      <c r="P2526" s="179"/>
    </row>
    <row r="2527" spans="3:16" x14ac:dyDescent="0.4">
      <c r="C2527" s="50"/>
      <c r="P2527" s="179"/>
    </row>
    <row r="2528" spans="3:16" x14ac:dyDescent="0.4">
      <c r="C2528" s="50"/>
      <c r="P2528" s="179"/>
    </row>
    <row r="2529" spans="3:16" x14ac:dyDescent="0.4">
      <c r="C2529" s="50"/>
      <c r="P2529" s="179"/>
    </row>
    <row r="2530" spans="3:16" x14ac:dyDescent="0.4">
      <c r="C2530" s="50"/>
      <c r="P2530" s="179"/>
    </row>
    <row r="2531" spans="3:16" x14ac:dyDescent="0.4">
      <c r="C2531" s="50"/>
      <c r="P2531" s="179"/>
    </row>
    <row r="2532" spans="3:16" x14ac:dyDescent="0.4">
      <c r="C2532" s="50"/>
      <c r="P2532" s="179"/>
    </row>
    <row r="2533" spans="3:16" x14ac:dyDescent="0.4">
      <c r="C2533" s="50"/>
      <c r="P2533" s="179"/>
    </row>
    <row r="2534" spans="3:16" x14ac:dyDescent="0.4">
      <c r="C2534" s="50"/>
      <c r="P2534" s="179"/>
    </row>
    <row r="2535" spans="3:16" x14ac:dyDescent="0.4">
      <c r="C2535" s="50"/>
      <c r="P2535" s="179"/>
    </row>
    <row r="2536" spans="3:16" x14ac:dyDescent="0.4">
      <c r="C2536" s="50"/>
      <c r="P2536" s="179"/>
    </row>
    <row r="2537" spans="3:16" x14ac:dyDescent="0.4">
      <c r="C2537" s="50"/>
      <c r="P2537" s="179"/>
    </row>
    <row r="2538" spans="3:16" x14ac:dyDescent="0.4">
      <c r="C2538" s="50"/>
      <c r="P2538" s="179"/>
    </row>
    <row r="2539" spans="3:16" x14ac:dyDescent="0.4">
      <c r="C2539" s="50"/>
      <c r="P2539" s="179"/>
    </row>
    <row r="2540" spans="3:16" x14ac:dyDescent="0.4">
      <c r="C2540" s="50"/>
      <c r="P2540" s="179"/>
    </row>
    <row r="2541" spans="3:16" x14ac:dyDescent="0.4">
      <c r="C2541" s="50"/>
      <c r="P2541" s="179"/>
    </row>
    <row r="2542" spans="3:16" x14ac:dyDescent="0.4">
      <c r="C2542" s="50"/>
      <c r="P2542" s="179"/>
    </row>
    <row r="2543" spans="3:16" x14ac:dyDescent="0.4">
      <c r="C2543" s="50"/>
      <c r="P2543" s="179"/>
    </row>
    <row r="2544" spans="3:16" x14ac:dyDescent="0.4">
      <c r="C2544" s="50"/>
      <c r="P2544" s="179"/>
    </row>
    <row r="2545" spans="3:16" x14ac:dyDescent="0.4">
      <c r="C2545" s="50"/>
      <c r="P2545" s="179"/>
    </row>
    <row r="2546" spans="3:16" x14ac:dyDescent="0.4">
      <c r="C2546" s="50"/>
      <c r="P2546" s="179"/>
    </row>
    <row r="2547" spans="3:16" x14ac:dyDescent="0.4">
      <c r="C2547" s="50"/>
      <c r="P2547" s="179"/>
    </row>
    <row r="2548" spans="3:16" x14ac:dyDescent="0.4">
      <c r="C2548" s="50"/>
      <c r="P2548" s="179"/>
    </row>
    <row r="2549" spans="3:16" x14ac:dyDescent="0.4">
      <c r="C2549" s="50"/>
      <c r="P2549" s="179"/>
    </row>
    <row r="2550" spans="3:16" x14ac:dyDescent="0.4">
      <c r="C2550" s="50"/>
      <c r="P2550" s="179"/>
    </row>
    <row r="2551" spans="3:16" x14ac:dyDescent="0.4">
      <c r="C2551" s="50"/>
      <c r="P2551" s="179"/>
    </row>
    <row r="2552" spans="3:16" x14ac:dyDescent="0.4">
      <c r="C2552" s="50"/>
      <c r="P2552" s="179"/>
    </row>
    <row r="2553" spans="3:16" x14ac:dyDescent="0.4">
      <c r="C2553" s="50"/>
      <c r="P2553" s="179"/>
    </row>
    <row r="2554" spans="3:16" x14ac:dyDescent="0.4">
      <c r="C2554" s="50"/>
      <c r="P2554" s="179"/>
    </row>
    <row r="2555" spans="3:16" x14ac:dyDescent="0.4">
      <c r="C2555" s="50"/>
      <c r="P2555" s="179"/>
    </row>
    <row r="2556" spans="3:16" x14ac:dyDescent="0.4">
      <c r="C2556" s="50"/>
      <c r="P2556" s="179"/>
    </row>
    <row r="2557" spans="3:16" x14ac:dyDescent="0.4">
      <c r="C2557" s="50"/>
      <c r="P2557" s="179"/>
    </row>
    <row r="2558" spans="3:16" x14ac:dyDescent="0.4">
      <c r="C2558" s="50"/>
      <c r="P2558" s="179"/>
    </row>
    <row r="2559" spans="3:16" x14ac:dyDescent="0.4">
      <c r="C2559" s="50"/>
      <c r="P2559" s="179"/>
    </row>
    <row r="2560" spans="3:16" x14ac:dyDescent="0.4">
      <c r="C2560" s="50"/>
      <c r="P2560" s="179"/>
    </row>
    <row r="2561" spans="3:16" x14ac:dyDescent="0.4">
      <c r="C2561" s="50"/>
      <c r="P2561" s="179"/>
    </row>
    <row r="2562" spans="3:16" x14ac:dyDescent="0.4">
      <c r="C2562" s="50"/>
      <c r="P2562" s="179"/>
    </row>
    <row r="2563" spans="3:16" x14ac:dyDescent="0.4">
      <c r="C2563" s="50"/>
      <c r="P2563" s="179"/>
    </row>
    <row r="2564" spans="3:16" x14ac:dyDescent="0.4">
      <c r="C2564" s="50"/>
      <c r="P2564" s="179"/>
    </row>
    <row r="2565" spans="3:16" x14ac:dyDescent="0.4">
      <c r="C2565" s="50"/>
      <c r="P2565" s="179"/>
    </row>
    <row r="2566" spans="3:16" x14ac:dyDescent="0.4">
      <c r="C2566" s="50"/>
      <c r="P2566" s="179"/>
    </row>
    <row r="2567" spans="3:16" x14ac:dyDescent="0.4">
      <c r="C2567" s="50"/>
      <c r="P2567" s="179"/>
    </row>
    <row r="2568" spans="3:16" x14ac:dyDescent="0.4">
      <c r="C2568" s="50"/>
      <c r="P2568" s="179"/>
    </row>
    <row r="2569" spans="3:16" x14ac:dyDescent="0.4">
      <c r="C2569" s="50"/>
      <c r="P2569" s="179"/>
    </row>
    <row r="2570" spans="3:16" x14ac:dyDescent="0.4">
      <c r="C2570" s="50"/>
      <c r="P2570" s="179"/>
    </row>
    <row r="2571" spans="3:16" x14ac:dyDescent="0.4">
      <c r="C2571" s="50"/>
      <c r="P2571" s="179"/>
    </row>
    <row r="2572" spans="3:16" x14ac:dyDescent="0.4">
      <c r="C2572" s="50"/>
      <c r="P2572" s="179"/>
    </row>
    <row r="2573" spans="3:16" x14ac:dyDescent="0.4">
      <c r="C2573" s="50"/>
      <c r="P2573" s="179"/>
    </row>
    <row r="2574" spans="3:16" x14ac:dyDescent="0.4">
      <c r="C2574" s="50"/>
      <c r="P2574" s="179"/>
    </row>
    <row r="2575" spans="3:16" x14ac:dyDescent="0.4">
      <c r="C2575" s="50"/>
      <c r="P2575" s="179"/>
    </row>
    <row r="2576" spans="3:16" x14ac:dyDescent="0.4">
      <c r="C2576" s="50"/>
      <c r="P2576" s="179"/>
    </row>
    <row r="2577" spans="3:16" x14ac:dyDescent="0.4">
      <c r="C2577" s="50"/>
      <c r="P2577" s="179"/>
    </row>
    <row r="2578" spans="3:16" x14ac:dyDescent="0.4">
      <c r="C2578" s="50"/>
      <c r="P2578" s="179"/>
    </row>
    <row r="2579" spans="3:16" x14ac:dyDescent="0.4">
      <c r="C2579" s="50"/>
      <c r="P2579" s="179"/>
    </row>
    <row r="2580" spans="3:16" x14ac:dyDescent="0.4">
      <c r="C2580" s="50"/>
      <c r="P2580" s="179"/>
    </row>
    <row r="2581" spans="3:16" x14ac:dyDescent="0.4">
      <c r="C2581" s="50"/>
      <c r="P2581" s="179"/>
    </row>
    <row r="2582" spans="3:16" x14ac:dyDescent="0.4">
      <c r="C2582" s="50"/>
      <c r="P2582" s="179"/>
    </row>
    <row r="2583" spans="3:16" x14ac:dyDescent="0.4">
      <c r="C2583" s="50"/>
      <c r="P2583" s="179"/>
    </row>
    <row r="2584" spans="3:16" x14ac:dyDescent="0.4">
      <c r="C2584" s="50"/>
      <c r="P2584" s="179"/>
    </row>
    <row r="2585" spans="3:16" x14ac:dyDescent="0.4">
      <c r="C2585" s="50"/>
      <c r="P2585" s="179"/>
    </row>
    <row r="2586" spans="3:16" x14ac:dyDescent="0.4">
      <c r="C2586" s="50"/>
      <c r="P2586" s="179"/>
    </row>
    <row r="2587" spans="3:16" x14ac:dyDescent="0.4">
      <c r="C2587" s="50"/>
      <c r="P2587" s="179"/>
    </row>
    <row r="2588" spans="3:16" x14ac:dyDescent="0.4">
      <c r="C2588" s="50"/>
      <c r="P2588" s="179"/>
    </row>
    <row r="2589" spans="3:16" x14ac:dyDescent="0.4">
      <c r="C2589" s="50"/>
      <c r="P2589" s="179"/>
    </row>
    <row r="2590" spans="3:16" x14ac:dyDescent="0.4">
      <c r="C2590" s="50"/>
      <c r="P2590" s="179"/>
    </row>
    <row r="2591" spans="3:16" x14ac:dyDescent="0.4">
      <c r="C2591" s="50"/>
      <c r="P2591" s="179"/>
    </row>
    <row r="2592" spans="3:16" x14ac:dyDescent="0.4">
      <c r="C2592" s="50"/>
      <c r="P2592" s="179"/>
    </row>
    <row r="2593" spans="3:16" x14ac:dyDescent="0.4">
      <c r="C2593" s="50"/>
      <c r="P2593" s="179"/>
    </row>
    <row r="2594" spans="3:16" x14ac:dyDescent="0.4">
      <c r="C2594" s="50"/>
      <c r="P2594" s="179"/>
    </row>
    <row r="2595" spans="3:16" x14ac:dyDescent="0.4">
      <c r="C2595" s="50"/>
      <c r="P2595" s="179"/>
    </row>
    <row r="2596" spans="3:16" x14ac:dyDescent="0.4">
      <c r="C2596" s="50"/>
      <c r="P2596" s="179"/>
    </row>
    <row r="2597" spans="3:16" x14ac:dyDescent="0.4">
      <c r="C2597" s="50"/>
      <c r="P2597" s="179"/>
    </row>
    <row r="2598" spans="3:16" x14ac:dyDescent="0.4">
      <c r="C2598" s="50"/>
      <c r="P2598" s="179"/>
    </row>
    <row r="2599" spans="3:16" x14ac:dyDescent="0.4">
      <c r="C2599" s="50"/>
      <c r="P2599" s="179"/>
    </row>
    <row r="2600" spans="3:16" x14ac:dyDescent="0.4">
      <c r="C2600" s="50"/>
      <c r="P2600" s="179"/>
    </row>
    <row r="2601" spans="3:16" x14ac:dyDescent="0.4">
      <c r="C2601" s="50"/>
      <c r="P2601" s="179"/>
    </row>
    <row r="2602" spans="3:16" x14ac:dyDescent="0.4">
      <c r="C2602" s="50"/>
      <c r="P2602" s="179"/>
    </row>
    <row r="2603" spans="3:16" x14ac:dyDescent="0.4">
      <c r="C2603" s="50"/>
      <c r="P2603" s="179"/>
    </row>
    <row r="2604" spans="3:16" x14ac:dyDescent="0.4">
      <c r="C2604" s="50"/>
      <c r="P2604" s="179"/>
    </row>
    <row r="2605" spans="3:16" x14ac:dyDescent="0.4">
      <c r="C2605" s="50"/>
      <c r="P2605" s="179"/>
    </row>
    <row r="2606" spans="3:16" x14ac:dyDescent="0.4">
      <c r="C2606" s="50"/>
      <c r="P2606" s="179"/>
    </row>
    <row r="2607" spans="3:16" x14ac:dyDescent="0.4">
      <c r="C2607" s="50"/>
      <c r="P2607" s="179"/>
    </row>
    <row r="2608" spans="3:16" x14ac:dyDescent="0.4">
      <c r="C2608" s="50"/>
      <c r="P2608" s="179"/>
    </row>
    <row r="2609" spans="3:16" x14ac:dyDescent="0.4">
      <c r="C2609" s="50"/>
      <c r="P2609" s="179"/>
    </row>
    <row r="2610" spans="3:16" x14ac:dyDescent="0.4">
      <c r="C2610" s="50"/>
      <c r="P2610" s="179"/>
    </row>
    <row r="2611" spans="3:16" x14ac:dyDescent="0.4">
      <c r="C2611" s="50"/>
      <c r="P2611" s="179"/>
    </row>
    <row r="2612" spans="3:16" x14ac:dyDescent="0.4">
      <c r="C2612" s="50"/>
      <c r="P2612" s="179"/>
    </row>
    <row r="2613" spans="3:16" x14ac:dyDescent="0.4">
      <c r="C2613" s="50"/>
      <c r="P2613" s="179"/>
    </row>
    <row r="2614" spans="3:16" x14ac:dyDescent="0.4">
      <c r="C2614" s="50"/>
      <c r="P2614" s="179"/>
    </row>
    <row r="2615" spans="3:16" x14ac:dyDescent="0.4">
      <c r="C2615" s="50"/>
      <c r="P2615" s="179"/>
    </row>
    <row r="2616" spans="3:16" x14ac:dyDescent="0.4">
      <c r="C2616" s="50"/>
      <c r="P2616" s="179"/>
    </row>
    <row r="2617" spans="3:16" x14ac:dyDescent="0.4">
      <c r="C2617" s="50"/>
      <c r="P2617" s="179"/>
    </row>
    <row r="2618" spans="3:16" x14ac:dyDescent="0.4">
      <c r="C2618" s="50"/>
      <c r="P2618" s="179"/>
    </row>
    <row r="2619" spans="3:16" x14ac:dyDescent="0.4">
      <c r="C2619" s="50"/>
      <c r="P2619" s="179"/>
    </row>
    <row r="2620" spans="3:16" x14ac:dyDescent="0.4">
      <c r="C2620" s="50"/>
      <c r="P2620" s="179"/>
    </row>
    <row r="2621" spans="3:16" x14ac:dyDescent="0.4">
      <c r="C2621" s="50"/>
      <c r="P2621" s="179"/>
    </row>
    <row r="2622" spans="3:16" x14ac:dyDescent="0.4">
      <c r="C2622" s="50"/>
      <c r="P2622" s="179"/>
    </row>
    <row r="2623" spans="3:16" x14ac:dyDescent="0.4">
      <c r="C2623" s="50"/>
      <c r="P2623" s="179"/>
    </row>
    <row r="2624" spans="3:16" x14ac:dyDescent="0.4">
      <c r="C2624" s="50"/>
      <c r="P2624" s="179"/>
    </row>
    <row r="2625" spans="3:16" x14ac:dyDescent="0.4">
      <c r="C2625" s="50"/>
      <c r="P2625" s="179"/>
    </row>
    <row r="2626" spans="3:16" x14ac:dyDescent="0.4">
      <c r="C2626" s="50"/>
      <c r="P2626" s="179"/>
    </row>
    <row r="2627" spans="3:16" x14ac:dyDescent="0.4">
      <c r="C2627" s="50"/>
      <c r="P2627" s="179"/>
    </row>
    <row r="2628" spans="3:16" x14ac:dyDescent="0.4">
      <c r="C2628" s="50"/>
      <c r="P2628" s="179"/>
    </row>
    <row r="2629" spans="3:16" x14ac:dyDescent="0.4">
      <c r="C2629" s="50"/>
      <c r="P2629" s="179"/>
    </row>
    <row r="2630" spans="3:16" x14ac:dyDescent="0.4">
      <c r="C2630" s="50"/>
      <c r="P2630" s="179"/>
    </row>
    <row r="2631" spans="3:16" x14ac:dyDescent="0.4">
      <c r="C2631" s="50"/>
      <c r="P2631" s="179"/>
    </row>
    <row r="2632" spans="3:16" x14ac:dyDescent="0.4">
      <c r="C2632" s="50"/>
      <c r="P2632" s="179"/>
    </row>
    <row r="2633" spans="3:16" x14ac:dyDescent="0.4">
      <c r="C2633" s="50"/>
      <c r="P2633" s="179"/>
    </row>
    <row r="2634" spans="3:16" x14ac:dyDescent="0.4">
      <c r="C2634" s="50"/>
      <c r="P2634" s="179"/>
    </row>
    <row r="2635" spans="3:16" x14ac:dyDescent="0.4">
      <c r="C2635" s="50"/>
      <c r="P2635" s="179"/>
    </row>
    <row r="2636" spans="3:16" x14ac:dyDescent="0.4">
      <c r="C2636" s="50"/>
      <c r="P2636" s="179"/>
    </row>
    <row r="2637" spans="3:16" x14ac:dyDescent="0.4">
      <c r="C2637" s="50"/>
      <c r="P2637" s="179"/>
    </row>
    <row r="2638" spans="3:16" x14ac:dyDescent="0.4">
      <c r="C2638" s="50"/>
      <c r="P2638" s="179"/>
    </row>
    <row r="2639" spans="3:16" x14ac:dyDescent="0.4">
      <c r="C2639" s="50"/>
      <c r="P2639" s="179"/>
    </row>
    <row r="2640" spans="3:16" x14ac:dyDescent="0.4">
      <c r="C2640" s="50"/>
      <c r="P2640" s="179"/>
    </row>
    <row r="2641" spans="3:16" x14ac:dyDescent="0.4">
      <c r="C2641" s="50"/>
      <c r="P2641" s="179"/>
    </row>
    <row r="2642" spans="3:16" x14ac:dyDescent="0.4">
      <c r="C2642" s="50"/>
      <c r="P2642" s="179"/>
    </row>
    <row r="2643" spans="3:16" x14ac:dyDescent="0.4">
      <c r="C2643" s="50"/>
      <c r="P2643" s="179"/>
    </row>
    <row r="2644" spans="3:16" x14ac:dyDescent="0.4">
      <c r="C2644" s="50"/>
      <c r="P2644" s="179"/>
    </row>
    <row r="2645" spans="3:16" x14ac:dyDescent="0.4">
      <c r="C2645" s="50"/>
      <c r="P2645" s="179"/>
    </row>
    <row r="2646" spans="3:16" x14ac:dyDescent="0.4">
      <c r="C2646" s="50"/>
      <c r="P2646" s="179"/>
    </row>
    <row r="2647" spans="3:16" x14ac:dyDescent="0.4">
      <c r="C2647" s="50"/>
      <c r="P2647" s="179"/>
    </row>
    <row r="2648" spans="3:16" x14ac:dyDescent="0.4">
      <c r="C2648" s="50"/>
      <c r="P2648" s="179"/>
    </row>
    <row r="2649" spans="3:16" x14ac:dyDescent="0.4">
      <c r="C2649" s="50"/>
      <c r="P2649" s="179"/>
    </row>
    <row r="2650" spans="3:16" x14ac:dyDescent="0.4">
      <c r="C2650" s="50"/>
      <c r="P2650" s="179"/>
    </row>
    <row r="2651" spans="3:16" x14ac:dyDescent="0.4">
      <c r="C2651" s="50"/>
      <c r="P2651" s="179"/>
    </row>
    <row r="2652" spans="3:16" x14ac:dyDescent="0.4">
      <c r="C2652" s="50"/>
      <c r="P2652" s="179"/>
    </row>
    <row r="2653" spans="3:16" x14ac:dyDescent="0.4">
      <c r="C2653" s="50"/>
      <c r="P2653" s="179"/>
    </row>
    <row r="2654" spans="3:16" x14ac:dyDescent="0.4">
      <c r="C2654" s="50"/>
      <c r="P2654" s="179"/>
    </row>
    <row r="2655" spans="3:16" x14ac:dyDescent="0.4">
      <c r="C2655" s="50"/>
      <c r="P2655" s="179"/>
    </row>
    <row r="2656" spans="3:16" x14ac:dyDescent="0.4">
      <c r="C2656" s="50"/>
      <c r="P2656" s="179"/>
    </row>
    <row r="2657" spans="3:16" x14ac:dyDescent="0.4">
      <c r="C2657" s="50"/>
      <c r="P2657" s="179"/>
    </row>
    <row r="2658" spans="3:16" x14ac:dyDescent="0.4">
      <c r="C2658" s="50"/>
      <c r="P2658" s="179"/>
    </row>
    <row r="2659" spans="3:16" x14ac:dyDescent="0.4">
      <c r="C2659" s="50"/>
      <c r="P2659" s="179"/>
    </row>
    <row r="2660" spans="3:16" x14ac:dyDescent="0.4">
      <c r="C2660" s="50"/>
      <c r="P2660" s="179"/>
    </row>
    <row r="2661" spans="3:16" x14ac:dyDescent="0.4">
      <c r="C2661" s="50"/>
      <c r="P2661" s="179"/>
    </row>
    <row r="2662" spans="3:16" x14ac:dyDescent="0.4">
      <c r="C2662" s="50"/>
      <c r="P2662" s="179"/>
    </row>
    <row r="2663" spans="3:16" x14ac:dyDescent="0.4">
      <c r="C2663" s="50"/>
      <c r="P2663" s="179"/>
    </row>
    <row r="2664" spans="3:16" x14ac:dyDescent="0.4">
      <c r="C2664" s="50"/>
      <c r="P2664" s="179"/>
    </row>
    <row r="2665" spans="3:16" x14ac:dyDescent="0.4">
      <c r="C2665" s="50"/>
      <c r="P2665" s="179"/>
    </row>
    <row r="2666" spans="3:16" x14ac:dyDescent="0.4">
      <c r="C2666" s="50"/>
      <c r="P2666" s="179"/>
    </row>
    <row r="2667" spans="3:16" x14ac:dyDescent="0.4">
      <c r="C2667" s="50"/>
      <c r="P2667" s="179"/>
    </row>
    <row r="2668" spans="3:16" x14ac:dyDescent="0.4">
      <c r="C2668" s="50"/>
      <c r="P2668" s="179"/>
    </row>
    <row r="2669" spans="3:16" x14ac:dyDescent="0.4">
      <c r="C2669" s="50"/>
      <c r="P2669" s="179"/>
    </row>
    <row r="2670" spans="3:16" x14ac:dyDescent="0.4">
      <c r="C2670" s="50"/>
      <c r="P2670" s="179"/>
    </row>
    <row r="2671" spans="3:16" x14ac:dyDescent="0.4">
      <c r="C2671" s="50"/>
      <c r="P2671" s="179"/>
    </row>
    <row r="2672" spans="3:16" x14ac:dyDescent="0.4">
      <c r="C2672" s="50"/>
      <c r="P2672" s="179"/>
    </row>
    <row r="2673" spans="3:16" x14ac:dyDescent="0.4">
      <c r="C2673" s="50"/>
      <c r="P2673" s="179"/>
    </row>
    <row r="2674" spans="3:16" x14ac:dyDescent="0.4">
      <c r="C2674" s="50"/>
      <c r="P2674" s="179"/>
    </row>
    <row r="2675" spans="3:16" x14ac:dyDescent="0.4">
      <c r="C2675" s="50"/>
      <c r="P2675" s="179"/>
    </row>
    <row r="2676" spans="3:16" x14ac:dyDescent="0.4">
      <c r="C2676" s="50"/>
      <c r="P2676" s="179"/>
    </row>
    <row r="2677" spans="3:16" x14ac:dyDescent="0.4">
      <c r="C2677" s="50"/>
      <c r="P2677" s="179"/>
    </row>
    <row r="2678" spans="3:16" x14ac:dyDescent="0.4">
      <c r="C2678" s="50"/>
      <c r="P2678" s="179"/>
    </row>
    <row r="2679" spans="3:16" x14ac:dyDescent="0.4">
      <c r="C2679" s="50"/>
      <c r="P2679" s="179"/>
    </row>
    <row r="2680" spans="3:16" x14ac:dyDescent="0.4">
      <c r="C2680" s="50"/>
      <c r="P2680" s="179"/>
    </row>
    <row r="2681" spans="3:16" x14ac:dyDescent="0.4">
      <c r="C2681" s="50"/>
      <c r="P2681" s="179"/>
    </row>
    <row r="2682" spans="3:16" x14ac:dyDescent="0.4">
      <c r="C2682" s="50"/>
      <c r="P2682" s="179"/>
    </row>
    <row r="2683" spans="3:16" x14ac:dyDescent="0.4">
      <c r="C2683" s="50"/>
      <c r="P2683" s="179"/>
    </row>
    <row r="2684" spans="3:16" x14ac:dyDescent="0.4">
      <c r="C2684" s="50"/>
      <c r="P2684" s="179"/>
    </row>
    <row r="2685" spans="3:16" x14ac:dyDescent="0.4">
      <c r="C2685" s="50"/>
      <c r="P2685" s="179"/>
    </row>
    <row r="2686" spans="3:16" x14ac:dyDescent="0.4">
      <c r="C2686" s="50"/>
      <c r="P2686" s="179"/>
    </row>
    <row r="2687" spans="3:16" x14ac:dyDescent="0.4">
      <c r="C2687" s="50"/>
      <c r="P2687" s="179"/>
    </row>
    <row r="2688" spans="3:16" x14ac:dyDescent="0.4">
      <c r="C2688" s="50"/>
      <c r="P2688" s="179"/>
    </row>
    <row r="2689" spans="3:16" x14ac:dyDescent="0.4">
      <c r="C2689" s="50"/>
      <c r="P2689" s="179"/>
    </row>
    <row r="2690" spans="3:16" x14ac:dyDescent="0.4">
      <c r="C2690" s="50"/>
      <c r="P2690" s="179"/>
    </row>
    <row r="2691" spans="3:16" x14ac:dyDescent="0.4">
      <c r="C2691" s="50"/>
      <c r="P2691" s="179"/>
    </row>
    <row r="2692" spans="3:16" x14ac:dyDescent="0.4">
      <c r="C2692" s="50"/>
      <c r="P2692" s="179"/>
    </row>
    <row r="2693" spans="3:16" x14ac:dyDescent="0.4">
      <c r="C2693" s="50"/>
      <c r="P2693" s="179"/>
    </row>
    <row r="2694" spans="3:16" x14ac:dyDescent="0.4">
      <c r="C2694" s="50"/>
      <c r="P2694" s="179"/>
    </row>
    <row r="2695" spans="3:16" x14ac:dyDescent="0.4">
      <c r="C2695" s="50"/>
      <c r="P2695" s="179"/>
    </row>
    <row r="2696" spans="3:16" x14ac:dyDescent="0.4">
      <c r="C2696" s="50"/>
      <c r="P2696" s="179"/>
    </row>
    <row r="2697" spans="3:16" x14ac:dyDescent="0.4">
      <c r="C2697" s="50"/>
      <c r="P2697" s="179"/>
    </row>
    <row r="2698" spans="3:16" x14ac:dyDescent="0.4">
      <c r="C2698" s="50"/>
      <c r="P2698" s="179"/>
    </row>
    <row r="2699" spans="3:16" x14ac:dyDescent="0.4">
      <c r="C2699" s="50"/>
      <c r="P2699" s="179"/>
    </row>
    <row r="2700" spans="3:16" x14ac:dyDescent="0.4">
      <c r="C2700" s="50"/>
      <c r="P2700" s="179"/>
    </row>
    <row r="2701" spans="3:16" x14ac:dyDescent="0.4">
      <c r="C2701" s="50"/>
      <c r="P2701" s="179"/>
    </row>
    <row r="2702" spans="3:16" x14ac:dyDescent="0.4">
      <c r="C2702" s="50"/>
      <c r="P2702" s="179"/>
    </row>
    <row r="2703" spans="3:16" x14ac:dyDescent="0.4">
      <c r="C2703" s="50"/>
      <c r="P2703" s="179"/>
    </row>
    <row r="2704" spans="3:16" x14ac:dyDescent="0.4">
      <c r="C2704" s="50"/>
      <c r="P2704" s="179"/>
    </row>
    <row r="2705" spans="3:16" x14ac:dyDescent="0.4">
      <c r="C2705" s="50"/>
      <c r="P2705" s="179"/>
    </row>
    <row r="2706" spans="3:16" x14ac:dyDescent="0.4">
      <c r="C2706" s="50"/>
      <c r="P2706" s="179"/>
    </row>
    <row r="2707" spans="3:16" x14ac:dyDescent="0.4">
      <c r="C2707" s="50"/>
      <c r="P2707" s="179"/>
    </row>
    <row r="2708" spans="3:16" x14ac:dyDescent="0.4">
      <c r="C2708" s="50"/>
      <c r="P2708" s="179"/>
    </row>
    <row r="2709" spans="3:16" x14ac:dyDescent="0.4">
      <c r="C2709" s="50"/>
      <c r="P2709" s="179"/>
    </row>
    <row r="2710" spans="3:16" x14ac:dyDescent="0.4">
      <c r="C2710" s="50"/>
      <c r="P2710" s="179"/>
    </row>
    <row r="2711" spans="3:16" x14ac:dyDescent="0.4">
      <c r="C2711" s="50"/>
      <c r="P2711" s="179"/>
    </row>
    <row r="2712" spans="3:16" x14ac:dyDescent="0.4">
      <c r="C2712" s="50"/>
      <c r="P2712" s="179"/>
    </row>
    <row r="2713" spans="3:16" x14ac:dyDescent="0.4">
      <c r="C2713" s="50"/>
      <c r="P2713" s="179"/>
    </row>
    <row r="2714" spans="3:16" x14ac:dyDescent="0.4">
      <c r="C2714" s="50"/>
      <c r="P2714" s="179"/>
    </row>
    <row r="2715" spans="3:16" x14ac:dyDescent="0.4">
      <c r="C2715" s="50"/>
      <c r="P2715" s="179"/>
    </row>
    <row r="2716" spans="3:16" x14ac:dyDescent="0.4">
      <c r="C2716" s="50"/>
      <c r="P2716" s="179"/>
    </row>
    <row r="2717" spans="3:16" x14ac:dyDescent="0.4">
      <c r="C2717" s="50"/>
      <c r="P2717" s="179"/>
    </row>
    <row r="2718" spans="3:16" x14ac:dyDescent="0.4">
      <c r="C2718" s="50"/>
      <c r="P2718" s="179"/>
    </row>
    <row r="2719" spans="3:16" x14ac:dyDescent="0.4">
      <c r="C2719" s="50"/>
      <c r="P2719" s="179"/>
    </row>
    <row r="2720" spans="3:16" x14ac:dyDescent="0.4">
      <c r="C2720" s="50"/>
      <c r="P2720" s="179"/>
    </row>
    <row r="2721" spans="3:16" x14ac:dyDescent="0.4">
      <c r="C2721" s="50"/>
      <c r="P2721" s="179"/>
    </row>
    <row r="2722" spans="3:16" x14ac:dyDescent="0.4">
      <c r="C2722" s="50"/>
      <c r="P2722" s="179"/>
    </row>
    <row r="2723" spans="3:16" x14ac:dyDescent="0.4">
      <c r="C2723" s="50"/>
      <c r="P2723" s="179"/>
    </row>
    <row r="2724" spans="3:16" x14ac:dyDescent="0.4">
      <c r="C2724" s="50"/>
      <c r="P2724" s="179"/>
    </row>
    <row r="2725" spans="3:16" x14ac:dyDescent="0.4">
      <c r="C2725" s="50"/>
      <c r="P2725" s="179"/>
    </row>
    <row r="2726" spans="3:16" x14ac:dyDescent="0.4">
      <c r="C2726" s="50"/>
      <c r="P2726" s="179"/>
    </row>
    <row r="2727" spans="3:16" x14ac:dyDescent="0.4">
      <c r="C2727" s="50"/>
      <c r="P2727" s="179"/>
    </row>
    <row r="2728" spans="3:16" x14ac:dyDescent="0.4">
      <c r="C2728" s="50"/>
      <c r="P2728" s="179"/>
    </row>
    <row r="2729" spans="3:16" x14ac:dyDescent="0.4">
      <c r="C2729" s="50"/>
      <c r="P2729" s="179"/>
    </row>
    <row r="2730" spans="3:16" x14ac:dyDescent="0.4">
      <c r="C2730" s="50"/>
      <c r="P2730" s="179"/>
    </row>
    <row r="2731" spans="3:16" x14ac:dyDescent="0.4">
      <c r="C2731" s="50"/>
      <c r="P2731" s="179"/>
    </row>
    <row r="2732" spans="3:16" x14ac:dyDescent="0.4">
      <c r="C2732" s="50"/>
      <c r="P2732" s="179"/>
    </row>
    <row r="2733" spans="3:16" x14ac:dyDescent="0.4">
      <c r="C2733" s="50"/>
      <c r="P2733" s="179"/>
    </row>
    <row r="2734" spans="3:16" x14ac:dyDescent="0.4">
      <c r="C2734" s="50"/>
      <c r="P2734" s="179"/>
    </row>
    <row r="2735" spans="3:16" x14ac:dyDescent="0.4">
      <c r="C2735" s="50"/>
      <c r="P2735" s="179"/>
    </row>
    <row r="2736" spans="3:16" x14ac:dyDescent="0.4">
      <c r="C2736" s="50"/>
      <c r="P2736" s="179"/>
    </row>
    <row r="2737" spans="3:16" x14ac:dyDescent="0.4">
      <c r="C2737" s="50"/>
      <c r="P2737" s="179"/>
    </row>
    <row r="2738" spans="3:16" x14ac:dyDescent="0.4">
      <c r="C2738" s="50"/>
      <c r="P2738" s="179"/>
    </row>
    <row r="2739" spans="3:16" x14ac:dyDescent="0.4">
      <c r="C2739" s="50"/>
      <c r="P2739" s="179"/>
    </row>
    <row r="2740" spans="3:16" x14ac:dyDescent="0.4">
      <c r="C2740" s="50"/>
      <c r="P2740" s="179"/>
    </row>
    <row r="2741" spans="3:16" x14ac:dyDescent="0.4">
      <c r="C2741" s="50"/>
      <c r="P2741" s="179"/>
    </row>
    <row r="2742" spans="3:16" x14ac:dyDescent="0.4">
      <c r="C2742" s="50"/>
      <c r="P2742" s="179"/>
    </row>
    <row r="2743" spans="3:16" x14ac:dyDescent="0.4">
      <c r="C2743" s="50"/>
      <c r="P2743" s="179"/>
    </row>
    <row r="2744" spans="3:16" x14ac:dyDescent="0.4">
      <c r="C2744" s="50"/>
      <c r="P2744" s="179"/>
    </row>
    <row r="2745" spans="3:16" x14ac:dyDescent="0.4">
      <c r="C2745" s="50"/>
      <c r="P2745" s="179"/>
    </row>
    <row r="2746" spans="3:16" x14ac:dyDescent="0.4">
      <c r="C2746" s="50"/>
      <c r="P2746" s="179"/>
    </row>
    <row r="2747" spans="3:16" x14ac:dyDescent="0.4">
      <c r="C2747" s="50"/>
      <c r="P2747" s="179"/>
    </row>
    <row r="2748" spans="3:16" x14ac:dyDescent="0.4">
      <c r="C2748" s="50"/>
      <c r="P2748" s="179"/>
    </row>
    <row r="2749" spans="3:16" x14ac:dyDescent="0.4">
      <c r="C2749" s="50"/>
      <c r="P2749" s="179"/>
    </row>
    <row r="2750" spans="3:16" x14ac:dyDescent="0.4">
      <c r="C2750" s="50"/>
      <c r="P2750" s="179"/>
    </row>
    <row r="2751" spans="3:16" x14ac:dyDescent="0.4">
      <c r="C2751" s="50"/>
      <c r="P2751" s="179"/>
    </row>
    <row r="2752" spans="3:16" x14ac:dyDescent="0.4">
      <c r="C2752" s="50"/>
      <c r="P2752" s="179"/>
    </row>
    <row r="2753" spans="3:16" x14ac:dyDescent="0.4">
      <c r="C2753" s="50"/>
      <c r="P2753" s="179"/>
    </row>
    <row r="2754" spans="3:16" x14ac:dyDescent="0.4">
      <c r="C2754" s="50"/>
      <c r="P2754" s="179"/>
    </row>
    <row r="2755" spans="3:16" x14ac:dyDescent="0.4">
      <c r="C2755" s="50"/>
      <c r="P2755" s="179"/>
    </row>
    <row r="2756" spans="3:16" x14ac:dyDescent="0.4">
      <c r="C2756" s="50"/>
      <c r="P2756" s="179"/>
    </row>
    <row r="2757" spans="3:16" x14ac:dyDescent="0.4">
      <c r="C2757" s="50"/>
      <c r="P2757" s="179"/>
    </row>
    <row r="2758" spans="3:16" x14ac:dyDescent="0.4">
      <c r="C2758" s="50"/>
      <c r="P2758" s="179"/>
    </row>
    <row r="2759" spans="3:16" x14ac:dyDescent="0.4">
      <c r="C2759" s="50"/>
      <c r="P2759" s="179"/>
    </row>
    <row r="2760" spans="3:16" x14ac:dyDescent="0.4">
      <c r="C2760" s="50"/>
      <c r="P2760" s="179"/>
    </row>
    <row r="2761" spans="3:16" x14ac:dyDescent="0.4">
      <c r="C2761" s="50"/>
      <c r="P2761" s="179"/>
    </row>
    <row r="2762" spans="3:16" x14ac:dyDescent="0.4">
      <c r="C2762" s="50"/>
      <c r="P2762" s="179"/>
    </row>
    <row r="2763" spans="3:16" x14ac:dyDescent="0.4">
      <c r="C2763" s="50"/>
      <c r="P2763" s="179"/>
    </row>
    <row r="2764" spans="3:16" x14ac:dyDescent="0.4">
      <c r="C2764" s="50"/>
      <c r="P2764" s="179"/>
    </row>
    <row r="2765" spans="3:16" x14ac:dyDescent="0.4">
      <c r="C2765" s="50"/>
      <c r="P2765" s="179"/>
    </row>
    <row r="2766" spans="3:16" x14ac:dyDescent="0.4">
      <c r="C2766" s="50"/>
      <c r="P2766" s="179"/>
    </row>
    <row r="2767" spans="3:16" x14ac:dyDescent="0.4">
      <c r="C2767" s="50"/>
      <c r="P2767" s="179"/>
    </row>
    <row r="2768" spans="3:16" x14ac:dyDescent="0.4">
      <c r="C2768" s="50"/>
      <c r="P2768" s="179"/>
    </row>
    <row r="2769" spans="3:16" x14ac:dyDescent="0.4">
      <c r="C2769" s="50"/>
      <c r="P2769" s="179"/>
    </row>
    <row r="2770" spans="3:16" x14ac:dyDescent="0.4">
      <c r="C2770" s="50"/>
      <c r="P2770" s="179"/>
    </row>
    <row r="2771" spans="3:16" x14ac:dyDescent="0.4">
      <c r="C2771" s="50"/>
      <c r="P2771" s="179"/>
    </row>
    <row r="2772" spans="3:16" x14ac:dyDescent="0.4">
      <c r="C2772" s="50"/>
      <c r="P2772" s="179"/>
    </row>
    <row r="2773" spans="3:16" x14ac:dyDescent="0.4">
      <c r="C2773" s="50"/>
      <c r="P2773" s="179"/>
    </row>
    <row r="2774" spans="3:16" x14ac:dyDescent="0.4">
      <c r="C2774" s="50"/>
      <c r="P2774" s="179"/>
    </row>
    <row r="2775" spans="3:16" x14ac:dyDescent="0.4">
      <c r="C2775" s="50"/>
      <c r="P2775" s="179"/>
    </row>
    <row r="2776" spans="3:16" x14ac:dyDescent="0.4">
      <c r="C2776" s="50"/>
      <c r="P2776" s="179"/>
    </row>
    <row r="2777" spans="3:16" x14ac:dyDescent="0.4">
      <c r="C2777" s="50"/>
      <c r="P2777" s="179"/>
    </row>
    <row r="2778" spans="3:16" x14ac:dyDescent="0.4">
      <c r="C2778" s="50"/>
      <c r="P2778" s="179"/>
    </row>
    <row r="2779" spans="3:16" x14ac:dyDescent="0.4">
      <c r="C2779" s="50"/>
      <c r="P2779" s="179"/>
    </row>
    <row r="2780" spans="3:16" x14ac:dyDescent="0.4">
      <c r="C2780" s="50"/>
      <c r="P2780" s="179"/>
    </row>
    <row r="2781" spans="3:16" x14ac:dyDescent="0.4">
      <c r="C2781" s="50"/>
      <c r="P2781" s="179"/>
    </row>
    <row r="2782" spans="3:16" x14ac:dyDescent="0.4">
      <c r="C2782" s="50"/>
      <c r="P2782" s="179"/>
    </row>
    <row r="2783" spans="3:16" x14ac:dyDescent="0.4">
      <c r="C2783" s="50"/>
      <c r="P2783" s="12"/>
    </row>
    <row r="2784" spans="3:16" x14ac:dyDescent="0.4">
      <c r="C2784" s="50"/>
    </row>
    <row r="2785" spans="3:3" x14ac:dyDescent="0.4">
      <c r="C2785" s="50"/>
    </row>
    <row r="2786" spans="3:3" x14ac:dyDescent="0.4">
      <c r="C2786" s="50"/>
    </row>
    <row r="2787" spans="3:3" x14ac:dyDescent="0.4">
      <c r="C2787" s="50"/>
    </row>
    <row r="2788" spans="3:3" x14ac:dyDescent="0.4">
      <c r="C2788" s="50"/>
    </row>
    <row r="2789" spans="3:3" x14ac:dyDescent="0.4">
      <c r="C2789" s="50"/>
    </row>
    <row r="2790" spans="3:3" x14ac:dyDescent="0.4">
      <c r="C2790" s="50"/>
    </row>
    <row r="2791" spans="3:3" x14ac:dyDescent="0.4">
      <c r="C2791" s="50"/>
    </row>
    <row r="2792" spans="3:3" x14ac:dyDescent="0.4">
      <c r="C2792" s="50"/>
    </row>
    <row r="2793" spans="3:3" x14ac:dyDescent="0.4">
      <c r="C2793" s="50"/>
    </row>
    <row r="2794" spans="3:3" x14ac:dyDescent="0.4">
      <c r="C2794" s="50"/>
    </row>
    <row r="2795" spans="3:3" x14ac:dyDescent="0.4">
      <c r="C2795" s="50"/>
    </row>
    <row r="2796" spans="3:3" x14ac:dyDescent="0.4">
      <c r="C2796" s="50"/>
    </row>
    <row r="2797" spans="3:3" x14ac:dyDescent="0.4">
      <c r="C2797" s="50"/>
    </row>
    <row r="2798" spans="3:3" x14ac:dyDescent="0.4">
      <c r="C2798" s="50"/>
    </row>
    <row r="2799" spans="3:3" x14ac:dyDescent="0.4">
      <c r="C2799" s="50"/>
    </row>
    <row r="2800" spans="3:3" x14ac:dyDescent="0.4">
      <c r="C2800" s="50"/>
    </row>
    <row r="2801" spans="3:3" x14ac:dyDescent="0.4">
      <c r="C2801" s="50"/>
    </row>
    <row r="2802" spans="3:3" x14ac:dyDescent="0.4">
      <c r="C2802" s="50"/>
    </row>
    <row r="2803" spans="3:3" x14ac:dyDescent="0.4">
      <c r="C2803" s="50"/>
    </row>
    <row r="2804" spans="3:3" x14ac:dyDescent="0.4">
      <c r="C2804" s="50"/>
    </row>
    <row r="2805" spans="3:3" x14ac:dyDescent="0.4">
      <c r="C2805" s="50"/>
    </row>
    <row r="2806" spans="3:3" x14ac:dyDescent="0.4">
      <c r="C2806" s="50"/>
    </row>
    <row r="2807" spans="3:3" x14ac:dyDescent="0.4">
      <c r="C2807" s="50"/>
    </row>
    <row r="2808" spans="3:3" x14ac:dyDescent="0.4">
      <c r="C2808" s="50"/>
    </row>
    <row r="2809" spans="3:3" x14ac:dyDescent="0.4">
      <c r="C2809" s="50"/>
    </row>
    <row r="2810" spans="3:3" x14ac:dyDescent="0.4">
      <c r="C2810" s="50"/>
    </row>
    <row r="2811" spans="3:3" x14ac:dyDescent="0.4">
      <c r="C2811" s="50"/>
    </row>
    <row r="2812" spans="3:3" x14ac:dyDescent="0.4">
      <c r="C2812" s="50"/>
    </row>
    <row r="2813" spans="3:3" x14ac:dyDescent="0.4">
      <c r="C2813" s="50"/>
    </row>
    <row r="2814" spans="3:3" x14ac:dyDescent="0.4">
      <c r="C2814" s="50"/>
    </row>
    <row r="2815" spans="3:3" x14ac:dyDescent="0.4">
      <c r="C2815" s="50"/>
    </row>
    <row r="2816" spans="3:3" x14ac:dyDescent="0.4">
      <c r="C2816" s="50"/>
    </row>
    <row r="2817" spans="3:3" x14ac:dyDescent="0.4">
      <c r="C2817" s="50"/>
    </row>
    <row r="2818" spans="3:3" x14ac:dyDescent="0.4">
      <c r="C2818" s="50"/>
    </row>
    <row r="2819" spans="3:3" x14ac:dyDescent="0.4">
      <c r="C2819" s="50"/>
    </row>
    <row r="2820" spans="3:3" x14ac:dyDescent="0.4">
      <c r="C2820" s="50"/>
    </row>
    <row r="2821" spans="3:3" x14ac:dyDescent="0.4">
      <c r="C2821" s="50"/>
    </row>
    <row r="2822" spans="3:3" x14ac:dyDescent="0.4">
      <c r="C2822" s="50"/>
    </row>
    <row r="2823" spans="3:3" x14ac:dyDescent="0.4">
      <c r="C2823" s="50"/>
    </row>
    <row r="2824" spans="3:3" x14ac:dyDescent="0.4">
      <c r="C2824" s="50"/>
    </row>
    <row r="2825" spans="3:3" x14ac:dyDescent="0.4">
      <c r="C2825" s="50"/>
    </row>
    <row r="2826" spans="3:3" x14ac:dyDescent="0.4">
      <c r="C2826" s="50"/>
    </row>
    <row r="2827" spans="3:3" x14ac:dyDescent="0.4">
      <c r="C2827" s="50"/>
    </row>
    <row r="2828" spans="3:3" x14ac:dyDescent="0.4">
      <c r="C2828" s="50"/>
    </row>
    <row r="2829" spans="3:3" x14ac:dyDescent="0.4">
      <c r="C2829" s="50"/>
    </row>
    <row r="2830" spans="3:3" x14ac:dyDescent="0.4">
      <c r="C2830" s="50"/>
    </row>
    <row r="2831" spans="3:3" x14ac:dyDescent="0.4">
      <c r="C2831" s="50"/>
    </row>
    <row r="2832" spans="3:3" x14ac:dyDescent="0.4">
      <c r="C2832" s="50"/>
    </row>
    <row r="2833" spans="3:3" x14ac:dyDescent="0.4">
      <c r="C2833" s="50"/>
    </row>
    <row r="2834" spans="3:3" x14ac:dyDescent="0.4">
      <c r="C2834" s="50"/>
    </row>
    <row r="2835" spans="3:3" x14ac:dyDescent="0.4">
      <c r="C2835" s="50"/>
    </row>
    <row r="2836" spans="3:3" x14ac:dyDescent="0.4">
      <c r="C2836" s="50"/>
    </row>
    <row r="2837" spans="3:3" x14ac:dyDescent="0.4">
      <c r="C2837" s="50"/>
    </row>
    <row r="2838" spans="3:3" x14ac:dyDescent="0.4">
      <c r="C2838" s="50"/>
    </row>
    <row r="2839" spans="3:3" x14ac:dyDescent="0.4">
      <c r="C2839" s="50"/>
    </row>
    <row r="2840" spans="3:3" x14ac:dyDescent="0.4">
      <c r="C2840" s="50"/>
    </row>
    <row r="2841" spans="3:3" x14ac:dyDescent="0.4">
      <c r="C2841" s="50"/>
    </row>
    <row r="2842" spans="3:3" x14ac:dyDescent="0.4">
      <c r="C2842" s="50"/>
    </row>
    <row r="2843" spans="3:3" x14ac:dyDescent="0.4">
      <c r="C2843" s="50"/>
    </row>
    <row r="2844" spans="3:3" x14ac:dyDescent="0.4">
      <c r="C2844" s="50"/>
    </row>
    <row r="2845" spans="3:3" x14ac:dyDescent="0.4">
      <c r="C2845" s="50"/>
    </row>
    <row r="2846" spans="3:3" x14ac:dyDescent="0.4">
      <c r="C2846" s="50"/>
    </row>
    <row r="2847" spans="3:3" x14ac:dyDescent="0.4">
      <c r="C2847" s="50"/>
    </row>
    <row r="2848" spans="3:3" x14ac:dyDescent="0.4">
      <c r="C2848" s="50"/>
    </row>
    <row r="2849" spans="3:3" x14ac:dyDescent="0.4">
      <c r="C2849" s="50"/>
    </row>
    <row r="2850" spans="3:3" x14ac:dyDescent="0.4">
      <c r="C2850" s="50"/>
    </row>
    <row r="2851" spans="3:3" x14ac:dyDescent="0.4">
      <c r="C2851" s="50"/>
    </row>
    <row r="2852" spans="3:3" x14ac:dyDescent="0.4">
      <c r="C2852" s="50"/>
    </row>
    <row r="2853" spans="3:3" x14ac:dyDescent="0.4">
      <c r="C2853" s="50"/>
    </row>
    <row r="2854" spans="3:3" x14ac:dyDescent="0.4">
      <c r="C2854" s="50"/>
    </row>
    <row r="2855" spans="3:3" x14ac:dyDescent="0.4">
      <c r="C2855" s="50"/>
    </row>
    <row r="2856" spans="3:3" x14ac:dyDescent="0.4">
      <c r="C2856" s="50"/>
    </row>
    <row r="2857" spans="3:3" x14ac:dyDescent="0.4">
      <c r="C2857" s="50"/>
    </row>
    <row r="2858" spans="3:3" x14ac:dyDescent="0.4">
      <c r="C2858" s="50"/>
    </row>
    <row r="2859" spans="3:3" x14ac:dyDescent="0.4">
      <c r="C2859" s="50"/>
    </row>
    <row r="2860" spans="3:3" x14ac:dyDescent="0.4">
      <c r="C2860" s="50"/>
    </row>
    <row r="2861" spans="3:3" x14ac:dyDescent="0.4">
      <c r="C2861" s="50"/>
    </row>
    <row r="2862" spans="3:3" x14ac:dyDescent="0.4">
      <c r="C2862" s="50"/>
    </row>
    <row r="2863" spans="3:3" x14ac:dyDescent="0.4">
      <c r="C2863" s="50"/>
    </row>
    <row r="2864" spans="3:3" x14ac:dyDescent="0.4">
      <c r="C2864" s="50"/>
    </row>
    <row r="2865" spans="3:3" x14ac:dyDescent="0.4">
      <c r="C2865" s="50"/>
    </row>
    <row r="2866" spans="3:3" x14ac:dyDescent="0.4">
      <c r="C2866" s="50"/>
    </row>
    <row r="2867" spans="3:3" x14ac:dyDescent="0.4">
      <c r="C2867" s="50"/>
    </row>
    <row r="2868" spans="3:3" x14ac:dyDescent="0.4">
      <c r="C2868" s="50"/>
    </row>
    <row r="2869" spans="3:3" x14ac:dyDescent="0.4">
      <c r="C2869" s="50"/>
    </row>
    <row r="2870" spans="3:3" x14ac:dyDescent="0.4">
      <c r="C2870" s="50"/>
    </row>
    <row r="2871" spans="3:3" x14ac:dyDescent="0.4">
      <c r="C2871" s="50"/>
    </row>
    <row r="2872" spans="3:3" x14ac:dyDescent="0.4">
      <c r="C2872" s="50"/>
    </row>
    <row r="2873" spans="3:3" x14ac:dyDescent="0.4">
      <c r="C2873" s="50"/>
    </row>
    <row r="2874" spans="3:3" x14ac:dyDescent="0.4">
      <c r="C2874" s="50"/>
    </row>
    <row r="2875" spans="3:3" x14ac:dyDescent="0.4">
      <c r="C2875" s="50"/>
    </row>
    <row r="2876" spans="3:3" x14ac:dyDescent="0.4">
      <c r="C2876" s="50"/>
    </row>
    <row r="2877" spans="3:3" x14ac:dyDescent="0.4">
      <c r="C2877" s="50"/>
    </row>
    <row r="2878" spans="3:3" x14ac:dyDescent="0.4">
      <c r="C2878" s="50"/>
    </row>
    <row r="2879" spans="3:3" x14ac:dyDescent="0.4">
      <c r="C2879" s="50"/>
    </row>
    <row r="2880" spans="3:3" x14ac:dyDescent="0.4">
      <c r="C2880" s="50"/>
    </row>
    <row r="2881" spans="3:3" x14ac:dyDescent="0.4">
      <c r="C2881" s="50"/>
    </row>
    <row r="2882" spans="3:3" x14ac:dyDescent="0.4">
      <c r="C2882" s="50"/>
    </row>
    <row r="2883" spans="3:3" x14ac:dyDescent="0.4">
      <c r="C2883" s="50"/>
    </row>
    <row r="2884" spans="3:3" x14ac:dyDescent="0.4">
      <c r="C2884" s="50"/>
    </row>
    <row r="2885" spans="3:3" x14ac:dyDescent="0.4">
      <c r="C2885" s="50"/>
    </row>
    <row r="2886" spans="3:3" x14ac:dyDescent="0.4">
      <c r="C2886" s="50"/>
    </row>
    <row r="2887" spans="3:3" x14ac:dyDescent="0.4">
      <c r="C2887" s="50"/>
    </row>
    <row r="2888" spans="3:3" x14ac:dyDescent="0.4">
      <c r="C2888" s="50"/>
    </row>
    <row r="2889" spans="3:3" x14ac:dyDescent="0.4">
      <c r="C2889" s="50"/>
    </row>
    <row r="2890" spans="3:3" x14ac:dyDescent="0.4">
      <c r="C2890" s="50"/>
    </row>
    <row r="2891" spans="3:3" x14ac:dyDescent="0.4">
      <c r="C2891" s="50"/>
    </row>
    <row r="2892" spans="3:3" x14ac:dyDescent="0.4">
      <c r="C2892" s="50"/>
    </row>
    <row r="2893" spans="3:3" x14ac:dyDescent="0.4">
      <c r="C2893" s="50"/>
    </row>
    <row r="2894" spans="3:3" x14ac:dyDescent="0.4">
      <c r="C2894" s="50"/>
    </row>
    <row r="2895" spans="3:3" x14ac:dyDescent="0.4">
      <c r="C2895" s="50"/>
    </row>
    <row r="2896" spans="3:3" x14ac:dyDescent="0.4">
      <c r="C2896" s="50"/>
    </row>
    <row r="2897" spans="3:3" x14ac:dyDescent="0.4">
      <c r="C2897" s="50"/>
    </row>
    <row r="2898" spans="3:3" x14ac:dyDescent="0.4">
      <c r="C2898" s="50"/>
    </row>
    <row r="2899" spans="3:3" x14ac:dyDescent="0.4">
      <c r="C2899" s="50"/>
    </row>
    <row r="2900" spans="3:3" x14ac:dyDescent="0.4">
      <c r="C2900" s="50"/>
    </row>
    <row r="2901" spans="3:3" x14ac:dyDescent="0.4">
      <c r="C2901" s="50"/>
    </row>
    <row r="2902" spans="3:3" x14ac:dyDescent="0.4">
      <c r="C2902" s="50"/>
    </row>
    <row r="2903" spans="3:3" x14ac:dyDescent="0.4">
      <c r="C2903" s="50"/>
    </row>
    <row r="2904" spans="3:3" x14ac:dyDescent="0.4">
      <c r="C2904" s="50"/>
    </row>
    <row r="2905" spans="3:3" x14ac:dyDescent="0.4">
      <c r="C2905" s="50"/>
    </row>
    <row r="2906" spans="3:3" x14ac:dyDescent="0.4">
      <c r="C2906" s="50"/>
    </row>
    <row r="2907" spans="3:3" x14ac:dyDescent="0.4">
      <c r="C2907" s="50"/>
    </row>
    <row r="2908" spans="3:3" x14ac:dyDescent="0.4">
      <c r="C2908" s="50"/>
    </row>
    <row r="2909" spans="3:3" x14ac:dyDescent="0.4">
      <c r="C2909" s="50"/>
    </row>
    <row r="2910" spans="3:3" x14ac:dyDescent="0.4">
      <c r="C2910" s="50"/>
    </row>
    <row r="2911" spans="3:3" x14ac:dyDescent="0.4">
      <c r="C2911" s="50"/>
    </row>
    <row r="2912" spans="3:3" x14ac:dyDescent="0.4">
      <c r="C2912" s="50"/>
    </row>
    <row r="2913" spans="3:3" x14ac:dyDescent="0.4">
      <c r="C2913" s="50"/>
    </row>
    <row r="2914" spans="3:3" x14ac:dyDescent="0.4">
      <c r="C2914" s="50"/>
    </row>
    <row r="2915" spans="3:3" x14ac:dyDescent="0.4">
      <c r="C2915" s="50"/>
    </row>
    <row r="2916" spans="3:3" x14ac:dyDescent="0.4">
      <c r="C2916" s="50"/>
    </row>
    <row r="2917" spans="3:3" x14ac:dyDescent="0.4">
      <c r="C2917" s="50"/>
    </row>
    <row r="2918" spans="3:3" x14ac:dyDescent="0.4">
      <c r="C2918" s="50"/>
    </row>
    <row r="2919" spans="3:3" x14ac:dyDescent="0.4">
      <c r="C2919" s="50"/>
    </row>
    <row r="2920" spans="3:3" x14ac:dyDescent="0.4">
      <c r="C2920" s="50"/>
    </row>
    <row r="2921" spans="3:3" x14ac:dyDescent="0.4">
      <c r="C2921" s="50"/>
    </row>
    <row r="2922" spans="3:3" x14ac:dyDescent="0.4">
      <c r="C2922" s="50"/>
    </row>
    <row r="2923" spans="3:3" x14ac:dyDescent="0.4">
      <c r="C2923" s="50"/>
    </row>
    <row r="2924" spans="3:3" x14ac:dyDescent="0.4">
      <c r="C2924" s="50"/>
    </row>
    <row r="2925" spans="3:3" x14ac:dyDescent="0.4">
      <c r="C2925" s="50"/>
    </row>
    <row r="2926" spans="3:3" x14ac:dyDescent="0.4">
      <c r="C2926" s="50"/>
    </row>
    <row r="2927" spans="3:3" x14ac:dyDescent="0.4">
      <c r="C2927" s="50"/>
    </row>
    <row r="2928" spans="3:3" x14ac:dyDescent="0.4">
      <c r="C2928" s="50"/>
    </row>
    <row r="2929" spans="3:3" x14ac:dyDescent="0.4">
      <c r="C2929" s="50"/>
    </row>
    <row r="2930" spans="3:3" x14ac:dyDescent="0.4">
      <c r="C2930" s="50"/>
    </row>
    <row r="2931" spans="3:3" x14ac:dyDescent="0.4">
      <c r="C2931" s="50"/>
    </row>
    <row r="2932" spans="3:3" x14ac:dyDescent="0.4">
      <c r="C2932" s="50"/>
    </row>
    <row r="2933" spans="3:3" x14ac:dyDescent="0.4">
      <c r="C2933" s="50"/>
    </row>
    <row r="2934" spans="3:3" x14ac:dyDescent="0.4">
      <c r="C2934" s="50"/>
    </row>
    <row r="2935" spans="3:3" x14ac:dyDescent="0.4">
      <c r="C2935" s="50"/>
    </row>
    <row r="2936" spans="3:3" x14ac:dyDescent="0.4">
      <c r="C2936" s="50"/>
    </row>
    <row r="2937" spans="3:3" x14ac:dyDescent="0.4">
      <c r="C2937" s="50"/>
    </row>
    <row r="2938" spans="3:3" x14ac:dyDescent="0.4">
      <c r="C2938" s="50"/>
    </row>
    <row r="2939" spans="3:3" x14ac:dyDescent="0.4">
      <c r="C2939" s="50"/>
    </row>
    <row r="2940" spans="3:3" x14ac:dyDescent="0.4">
      <c r="C2940" s="50"/>
    </row>
    <row r="2941" spans="3:3" x14ac:dyDescent="0.4">
      <c r="C2941" s="50"/>
    </row>
    <row r="2942" spans="3:3" x14ac:dyDescent="0.4">
      <c r="C2942" s="50"/>
    </row>
    <row r="2943" spans="3:3" x14ac:dyDescent="0.4">
      <c r="C2943" s="50"/>
    </row>
    <row r="2944" spans="3:3" x14ac:dyDescent="0.4">
      <c r="C2944" s="50"/>
    </row>
    <row r="2945" spans="3:3" x14ac:dyDescent="0.4">
      <c r="C2945" s="50"/>
    </row>
    <row r="2946" spans="3:3" x14ac:dyDescent="0.4">
      <c r="C2946" s="50"/>
    </row>
    <row r="2947" spans="3:3" x14ac:dyDescent="0.4">
      <c r="C2947" s="50"/>
    </row>
    <row r="2948" spans="3:3" x14ac:dyDescent="0.4">
      <c r="C2948" s="50"/>
    </row>
    <row r="2949" spans="3:3" x14ac:dyDescent="0.4">
      <c r="C2949" s="50"/>
    </row>
    <row r="2950" spans="3:3" x14ac:dyDescent="0.4">
      <c r="C2950" s="50"/>
    </row>
    <row r="2951" spans="3:3" x14ac:dyDescent="0.4">
      <c r="C2951" s="50"/>
    </row>
    <row r="2952" spans="3:3" x14ac:dyDescent="0.4">
      <c r="C2952" s="50"/>
    </row>
    <row r="2953" spans="3:3" x14ac:dyDescent="0.4">
      <c r="C2953" s="50"/>
    </row>
    <row r="2954" spans="3:3" x14ac:dyDescent="0.4">
      <c r="C2954" s="50"/>
    </row>
    <row r="2955" spans="3:3" x14ac:dyDescent="0.4">
      <c r="C2955" s="50"/>
    </row>
    <row r="2956" spans="3:3" x14ac:dyDescent="0.4">
      <c r="C2956" s="50"/>
    </row>
    <row r="2957" spans="3:3" x14ac:dyDescent="0.4">
      <c r="C2957" s="50"/>
    </row>
    <row r="2958" spans="3:3" x14ac:dyDescent="0.4">
      <c r="C2958" s="50"/>
    </row>
    <row r="2959" spans="3:3" x14ac:dyDescent="0.4">
      <c r="C2959" s="50"/>
    </row>
    <row r="2960" spans="3:3" x14ac:dyDescent="0.4">
      <c r="C2960" s="50"/>
    </row>
    <row r="2961" spans="3:3" x14ac:dyDescent="0.4">
      <c r="C2961" s="50"/>
    </row>
    <row r="2962" spans="3:3" x14ac:dyDescent="0.4">
      <c r="C2962" s="50"/>
    </row>
    <row r="2963" spans="3:3" x14ac:dyDescent="0.4">
      <c r="C2963" s="50"/>
    </row>
    <row r="2964" spans="3:3" x14ac:dyDescent="0.4">
      <c r="C2964" s="50"/>
    </row>
    <row r="2965" spans="3:3" x14ac:dyDescent="0.4">
      <c r="C2965" s="50"/>
    </row>
    <row r="2966" spans="3:3" x14ac:dyDescent="0.4">
      <c r="C2966" s="50"/>
    </row>
    <row r="2967" spans="3:3" x14ac:dyDescent="0.4">
      <c r="C2967" s="50"/>
    </row>
    <row r="2968" spans="3:3" x14ac:dyDescent="0.4">
      <c r="C2968" s="50"/>
    </row>
    <row r="2969" spans="3:3" x14ac:dyDescent="0.4">
      <c r="C2969" s="50"/>
    </row>
    <row r="2970" spans="3:3" x14ac:dyDescent="0.4">
      <c r="C2970" s="50"/>
    </row>
    <row r="2971" spans="3:3" x14ac:dyDescent="0.4">
      <c r="C2971" s="50"/>
    </row>
    <row r="2972" spans="3:3" x14ac:dyDescent="0.4">
      <c r="C2972" s="50"/>
    </row>
    <row r="2973" spans="3:3" x14ac:dyDescent="0.4">
      <c r="C2973" s="50"/>
    </row>
    <row r="2974" spans="3:3" x14ac:dyDescent="0.4">
      <c r="C2974" s="50"/>
    </row>
    <row r="2975" spans="3:3" x14ac:dyDescent="0.4">
      <c r="C2975" s="50"/>
    </row>
    <row r="2976" spans="3:3" x14ac:dyDescent="0.4">
      <c r="C2976" s="50"/>
    </row>
    <row r="2977" spans="3:3" x14ac:dyDescent="0.4">
      <c r="C2977" s="50"/>
    </row>
    <row r="2978" spans="3:3" x14ac:dyDescent="0.4">
      <c r="C2978" s="50"/>
    </row>
    <row r="2979" spans="3:3" x14ac:dyDescent="0.4">
      <c r="C2979" s="50"/>
    </row>
    <row r="2980" spans="3:3" x14ac:dyDescent="0.4">
      <c r="C2980" s="50"/>
    </row>
    <row r="2981" spans="3:3" x14ac:dyDescent="0.4">
      <c r="C2981" s="50"/>
    </row>
    <row r="2982" spans="3:3" x14ac:dyDescent="0.4">
      <c r="C2982" s="50"/>
    </row>
    <row r="2983" spans="3:3" x14ac:dyDescent="0.4">
      <c r="C2983" s="50"/>
    </row>
    <row r="2984" spans="3:3" x14ac:dyDescent="0.4">
      <c r="C2984" s="50"/>
    </row>
    <row r="2985" spans="3:3" x14ac:dyDescent="0.4">
      <c r="C2985" s="50"/>
    </row>
    <row r="2986" spans="3:3" x14ac:dyDescent="0.4">
      <c r="C2986" s="50"/>
    </row>
    <row r="2987" spans="3:3" x14ac:dyDescent="0.4">
      <c r="C2987" s="50"/>
    </row>
    <row r="2988" spans="3:3" x14ac:dyDescent="0.4">
      <c r="C2988" s="50"/>
    </row>
    <row r="2989" spans="3:3" x14ac:dyDescent="0.4">
      <c r="C2989" s="50"/>
    </row>
    <row r="2990" spans="3:3" x14ac:dyDescent="0.4">
      <c r="C2990" s="50"/>
    </row>
    <row r="2991" spans="3:3" x14ac:dyDescent="0.4">
      <c r="C2991" s="50"/>
    </row>
    <row r="2992" spans="3:3" x14ac:dyDescent="0.4">
      <c r="C2992" s="50"/>
    </row>
    <row r="2993" spans="3:3" x14ac:dyDescent="0.4">
      <c r="C2993" s="50"/>
    </row>
    <row r="2994" spans="3:3" x14ac:dyDescent="0.4">
      <c r="C2994" s="50"/>
    </row>
    <row r="2995" spans="3:3" x14ac:dyDescent="0.4">
      <c r="C2995" s="50"/>
    </row>
    <row r="2996" spans="3:3" x14ac:dyDescent="0.4">
      <c r="C2996" s="50"/>
    </row>
    <row r="2997" spans="3:3" x14ac:dyDescent="0.4">
      <c r="C2997" s="50"/>
    </row>
    <row r="2998" spans="3:3" x14ac:dyDescent="0.4">
      <c r="C2998" s="50"/>
    </row>
    <row r="2999" spans="3:3" x14ac:dyDescent="0.4">
      <c r="C2999" s="50"/>
    </row>
    <row r="3000" spans="3:3" x14ac:dyDescent="0.4">
      <c r="C3000" s="50"/>
    </row>
    <row r="3001" spans="3:3" x14ac:dyDescent="0.4">
      <c r="C3001" s="50"/>
    </row>
    <row r="3002" spans="3:3" x14ac:dyDescent="0.4">
      <c r="C3002" s="50"/>
    </row>
    <row r="3003" spans="3:3" x14ac:dyDescent="0.4">
      <c r="C3003" s="50"/>
    </row>
    <row r="3004" spans="3:3" x14ac:dyDescent="0.4">
      <c r="C3004" s="50"/>
    </row>
    <row r="3005" spans="3:3" x14ac:dyDescent="0.4">
      <c r="C3005" s="50"/>
    </row>
    <row r="3006" spans="3:3" x14ac:dyDescent="0.4">
      <c r="C3006" s="50"/>
    </row>
    <row r="3007" spans="3:3" x14ac:dyDescent="0.4">
      <c r="C3007" s="50"/>
    </row>
    <row r="3008" spans="3:3" x14ac:dyDescent="0.4">
      <c r="C3008" s="50"/>
    </row>
    <row r="3009" spans="3:3" x14ac:dyDescent="0.4">
      <c r="C3009" s="50"/>
    </row>
    <row r="3010" spans="3:3" x14ac:dyDescent="0.4">
      <c r="C3010" s="50"/>
    </row>
    <row r="3011" spans="3:3" x14ac:dyDescent="0.4">
      <c r="C3011" s="50"/>
    </row>
    <row r="3012" spans="3:3" x14ac:dyDescent="0.4">
      <c r="C3012" s="50"/>
    </row>
    <row r="3013" spans="3:3" x14ac:dyDescent="0.4">
      <c r="C3013" s="50"/>
    </row>
    <row r="3014" spans="3:3" x14ac:dyDescent="0.4">
      <c r="C3014" s="50"/>
    </row>
    <row r="3015" spans="3:3" x14ac:dyDescent="0.4">
      <c r="C3015" s="50"/>
    </row>
    <row r="3016" spans="3:3" x14ac:dyDescent="0.4">
      <c r="C3016" s="50"/>
    </row>
    <row r="3017" spans="3:3" x14ac:dyDescent="0.4">
      <c r="C3017" s="50"/>
    </row>
    <row r="3018" spans="3:3" x14ac:dyDescent="0.4">
      <c r="C3018" s="50"/>
    </row>
    <row r="3019" spans="3:3" x14ac:dyDescent="0.4">
      <c r="C3019" s="50"/>
    </row>
    <row r="3020" spans="3:3" x14ac:dyDescent="0.4">
      <c r="C3020" s="50"/>
    </row>
    <row r="3021" spans="3:3" x14ac:dyDescent="0.4">
      <c r="C3021" s="50"/>
    </row>
    <row r="3022" spans="3:3" x14ac:dyDescent="0.4">
      <c r="C3022" s="50"/>
    </row>
    <row r="3023" spans="3:3" x14ac:dyDescent="0.4">
      <c r="C3023" s="50"/>
    </row>
    <row r="3024" spans="3:3" x14ac:dyDescent="0.4">
      <c r="C3024" s="50"/>
    </row>
    <row r="3025" spans="3:3" x14ac:dyDescent="0.4">
      <c r="C3025" s="50"/>
    </row>
    <row r="3026" spans="3:3" x14ac:dyDescent="0.4">
      <c r="C3026" s="50"/>
    </row>
    <row r="3027" spans="3:3" x14ac:dyDescent="0.4">
      <c r="C3027" s="50"/>
    </row>
    <row r="3028" spans="3:3" x14ac:dyDescent="0.4">
      <c r="C3028" s="50"/>
    </row>
    <row r="3029" spans="3:3" x14ac:dyDescent="0.4">
      <c r="C3029" s="50"/>
    </row>
    <row r="3030" spans="3:3" x14ac:dyDescent="0.4">
      <c r="C3030" s="50"/>
    </row>
    <row r="3031" spans="3:3" x14ac:dyDescent="0.4">
      <c r="C3031" s="50"/>
    </row>
    <row r="3032" spans="3:3" x14ac:dyDescent="0.4">
      <c r="C3032" s="50"/>
    </row>
    <row r="3033" spans="3:3" x14ac:dyDescent="0.4">
      <c r="C3033" s="50"/>
    </row>
    <row r="3034" spans="3:3" x14ac:dyDescent="0.4">
      <c r="C3034" s="50"/>
    </row>
    <row r="3035" spans="3:3" x14ac:dyDescent="0.4">
      <c r="C3035" s="50"/>
    </row>
    <row r="3036" spans="3:3" x14ac:dyDescent="0.4">
      <c r="C3036" s="50"/>
    </row>
    <row r="3037" spans="3:3" x14ac:dyDescent="0.4">
      <c r="C3037" s="50"/>
    </row>
    <row r="3038" spans="3:3" x14ac:dyDescent="0.4">
      <c r="C3038" s="50"/>
    </row>
    <row r="3039" spans="3:3" x14ac:dyDescent="0.4">
      <c r="C3039" s="50"/>
    </row>
    <row r="3040" spans="3:3" x14ac:dyDescent="0.4">
      <c r="C3040" s="50"/>
    </row>
    <row r="3041" spans="3:3" x14ac:dyDescent="0.4">
      <c r="C3041" s="50"/>
    </row>
    <row r="3042" spans="3:3" x14ac:dyDescent="0.4">
      <c r="C3042" s="50"/>
    </row>
    <row r="3043" spans="3:3" x14ac:dyDescent="0.4">
      <c r="C3043" s="50"/>
    </row>
    <row r="3044" spans="3:3" x14ac:dyDescent="0.4">
      <c r="C3044" s="50"/>
    </row>
    <row r="3045" spans="3:3" x14ac:dyDescent="0.4">
      <c r="C3045" s="50"/>
    </row>
    <row r="3046" spans="3:3" x14ac:dyDescent="0.4">
      <c r="C3046" s="50"/>
    </row>
    <row r="3047" spans="3:3" x14ac:dyDescent="0.4">
      <c r="C3047" s="50"/>
    </row>
    <row r="3048" spans="3:3" x14ac:dyDescent="0.4">
      <c r="C3048" s="50"/>
    </row>
    <row r="3049" spans="3:3" x14ac:dyDescent="0.4">
      <c r="C3049" s="50"/>
    </row>
    <row r="3050" spans="3:3" x14ac:dyDescent="0.4">
      <c r="C3050" s="50"/>
    </row>
    <row r="3051" spans="3:3" x14ac:dyDescent="0.4">
      <c r="C3051" s="50"/>
    </row>
    <row r="3052" spans="3:3" x14ac:dyDescent="0.4">
      <c r="C3052" s="50"/>
    </row>
    <row r="3053" spans="3:3" x14ac:dyDescent="0.4">
      <c r="C3053" s="50"/>
    </row>
    <row r="3054" spans="3:3" x14ac:dyDescent="0.4">
      <c r="C3054" s="50"/>
    </row>
    <row r="3055" spans="3:3" x14ac:dyDescent="0.4">
      <c r="C3055" s="50"/>
    </row>
    <row r="3056" spans="3:3" x14ac:dyDescent="0.4">
      <c r="C3056" s="50"/>
    </row>
    <row r="3057" spans="3:3" x14ac:dyDescent="0.4">
      <c r="C3057" s="50"/>
    </row>
    <row r="3058" spans="3:3" x14ac:dyDescent="0.4">
      <c r="C3058" s="50"/>
    </row>
    <row r="3059" spans="3:3" x14ac:dyDescent="0.4">
      <c r="C3059" s="50"/>
    </row>
    <row r="3060" spans="3:3" x14ac:dyDescent="0.4">
      <c r="C3060" s="50"/>
    </row>
    <row r="3061" spans="3:3" x14ac:dyDescent="0.4">
      <c r="C3061" s="50"/>
    </row>
    <row r="3062" spans="3:3" x14ac:dyDescent="0.4">
      <c r="C3062" s="50"/>
    </row>
    <row r="3063" spans="3:3" x14ac:dyDescent="0.4">
      <c r="C3063" s="50"/>
    </row>
    <row r="3064" spans="3:3" x14ac:dyDescent="0.4">
      <c r="C3064" s="50"/>
    </row>
    <row r="3065" spans="3:3" x14ac:dyDescent="0.4">
      <c r="C3065" s="50"/>
    </row>
    <row r="3066" spans="3:3" x14ac:dyDescent="0.4">
      <c r="C3066" s="50"/>
    </row>
    <row r="3067" spans="3:3" x14ac:dyDescent="0.4">
      <c r="C3067" s="50"/>
    </row>
    <row r="3068" spans="3:3" x14ac:dyDescent="0.4">
      <c r="C3068" s="50"/>
    </row>
    <row r="3069" spans="3:3" x14ac:dyDescent="0.4">
      <c r="C3069" s="50"/>
    </row>
    <row r="3070" spans="3:3" x14ac:dyDescent="0.4">
      <c r="C3070" s="50"/>
    </row>
    <row r="3071" spans="3:3" x14ac:dyDescent="0.4">
      <c r="C3071" s="50"/>
    </row>
    <row r="3072" spans="3:3" x14ac:dyDescent="0.4">
      <c r="C3072" s="50"/>
    </row>
    <row r="3073" spans="3:3" x14ac:dyDescent="0.4">
      <c r="C3073" s="50"/>
    </row>
    <row r="3074" spans="3:3" x14ac:dyDescent="0.4">
      <c r="C3074" s="50"/>
    </row>
    <row r="3075" spans="3:3" x14ac:dyDescent="0.4">
      <c r="C3075" s="50"/>
    </row>
    <row r="3076" spans="3:3" x14ac:dyDescent="0.4">
      <c r="C3076" s="50"/>
    </row>
    <row r="3077" spans="3:3" x14ac:dyDescent="0.4">
      <c r="C3077" s="50"/>
    </row>
    <row r="3078" spans="3:3" x14ac:dyDescent="0.4">
      <c r="C3078" s="50"/>
    </row>
    <row r="3079" spans="3:3" x14ac:dyDescent="0.4">
      <c r="C3079" s="50"/>
    </row>
    <row r="3080" spans="3:3" x14ac:dyDescent="0.4">
      <c r="C3080" s="50"/>
    </row>
    <row r="3081" spans="3:3" x14ac:dyDescent="0.4">
      <c r="C3081" s="50"/>
    </row>
    <row r="3082" spans="3:3" x14ac:dyDescent="0.4">
      <c r="C3082" s="50"/>
    </row>
    <row r="3083" spans="3:3" x14ac:dyDescent="0.4">
      <c r="C3083" s="50"/>
    </row>
    <row r="3084" spans="3:3" x14ac:dyDescent="0.4">
      <c r="C3084" s="50"/>
    </row>
    <row r="3085" spans="3:3" x14ac:dyDescent="0.4">
      <c r="C3085" s="50"/>
    </row>
    <row r="3086" spans="3:3" x14ac:dyDescent="0.4">
      <c r="C3086" s="50"/>
    </row>
    <row r="3087" spans="3:3" x14ac:dyDescent="0.4">
      <c r="C3087" s="50"/>
    </row>
    <row r="3088" spans="3:3" x14ac:dyDescent="0.4">
      <c r="C3088" s="50"/>
    </row>
    <row r="3089" spans="3:3" x14ac:dyDescent="0.4">
      <c r="C3089" s="50"/>
    </row>
    <row r="3090" spans="3:3" x14ac:dyDescent="0.4">
      <c r="C3090" s="50"/>
    </row>
    <row r="3091" spans="3:3" x14ac:dyDescent="0.4">
      <c r="C3091" s="50"/>
    </row>
    <row r="3092" spans="3:3" x14ac:dyDescent="0.4">
      <c r="C3092" s="50"/>
    </row>
    <row r="3093" spans="3:3" x14ac:dyDescent="0.4">
      <c r="C3093" s="50"/>
    </row>
    <row r="3094" spans="3:3" x14ac:dyDescent="0.4">
      <c r="C3094" s="50"/>
    </row>
    <row r="3095" spans="3:3" x14ac:dyDescent="0.4">
      <c r="C3095" s="50"/>
    </row>
    <row r="3096" spans="3:3" x14ac:dyDescent="0.4">
      <c r="C3096" s="50"/>
    </row>
    <row r="3097" spans="3:3" x14ac:dyDescent="0.4">
      <c r="C3097" s="50"/>
    </row>
    <row r="3098" spans="3:3" x14ac:dyDescent="0.4">
      <c r="C3098" s="50"/>
    </row>
    <row r="3099" spans="3:3" x14ac:dyDescent="0.4">
      <c r="C3099" s="50"/>
    </row>
    <row r="3100" spans="3:3" x14ac:dyDescent="0.4">
      <c r="C3100" s="50"/>
    </row>
    <row r="3101" spans="3:3" x14ac:dyDescent="0.4">
      <c r="C3101" s="50"/>
    </row>
    <row r="3102" spans="3:3" x14ac:dyDescent="0.4">
      <c r="C3102" s="50"/>
    </row>
    <row r="3103" spans="3:3" x14ac:dyDescent="0.4">
      <c r="C3103" s="50"/>
    </row>
    <row r="3104" spans="3:3" x14ac:dyDescent="0.4">
      <c r="C3104" s="50"/>
    </row>
    <row r="3105" spans="3:3" x14ac:dyDescent="0.4">
      <c r="C3105" s="50"/>
    </row>
    <row r="3106" spans="3:3" x14ac:dyDescent="0.4">
      <c r="C3106" s="50"/>
    </row>
    <row r="3107" spans="3:3" x14ac:dyDescent="0.4">
      <c r="C3107" s="50"/>
    </row>
    <row r="3108" spans="3:3" x14ac:dyDescent="0.4">
      <c r="C3108" s="50"/>
    </row>
    <row r="3109" spans="3:3" x14ac:dyDescent="0.4">
      <c r="C3109" s="50"/>
    </row>
    <row r="3110" spans="3:3" x14ac:dyDescent="0.4">
      <c r="C3110" s="50"/>
    </row>
    <row r="3111" spans="3:3" x14ac:dyDescent="0.4">
      <c r="C3111" s="50"/>
    </row>
    <row r="3112" spans="3:3" x14ac:dyDescent="0.4">
      <c r="C3112" s="50"/>
    </row>
    <row r="3113" spans="3:3" x14ac:dyDescent="0.4">
      <c r="C3113" s="50"/>
    </row>
    <row r="3114" spans="3:3" x14ac:dyDescent="0.4">
      <c r="C3114" s="50"/>
    </row>
    <row r="3115" spans="3:3" x14ac:dyDescent="0.4">
      <c r="C3115" s="50"/>
    </row>
    <row r="3116" spans="3:3" x14ac:dyDescent="0.4">
      <c r="C3116" s="50"/>
    </row>
    <row r="3117" spans="3:3" x14ac:dyDescent="0.4">
      <c r="C3117" s="50"/>
    </row>
    <row r="3118" spans="3:3" x14ac:dyDescent="0.4">
      <c r="C3118" s="50"/>
    </row>
    <row r="3119" spans="3:3" x14ac:dyDescent="0.4">
      <c r="C3119" s="50"/>
    </row>
    <row r="3120" spans="3:3" x14ac:dyDescent="0.4">
      <c r="C3120" s="50"/>
    </row>
    <row r="3121" spans="3:3" x14ac:dyDescent="0.4">
      <c r="C3121" s="50"/>
    </row>
    <row r="3122" spans="3:3" x14ac:dyDescent="0.4">
      <c r="C3122" s="50"/>
    </row>
    <row r="3123" spans="3:3" x14ac:dyDescent="0.4">
      <c r="C3123" s="50"/>
    </row>
    <row r="3124" spans="3:3" x14ac:dyDescent="0.4">
      <c r="C3124" s="50"/>
    </row>
    <row r="3125" spans="3:3" x14ac:dyDescent="0.4">
      <c r="C3125" s="50"/>
    </row>
    <row r="3126" spans="3:3" x14ac:dyDescent="0.4">
      <c r="C3126" s="50"/>
    </row>
    <row r="3127" spans="3:3" x14ac:dyDescent="0.4">
      <c r="C3127" s="50"/>
    </row>
    <row r="3128" spans="3:3" x14ac:dyDescent="0.4">
      <c r="C3128" s="50"/>
    </row>
    <row r="3129" spans="3:3" x14ac:dyDescent="0.4">
      <c r="C3129" s="50"/>
    </row>
    <row r="3130" spans="3:3" x14ac:dyDescent="0.4">
      <c r="C3130" s="50"/>
    </row>
    <row r="3131" spans="3:3" x14ac:dyDescent="0.4">
      <c r="C3131" s="50"/>
    </row>
    <row r="3132" spans="3:3" x14ac:dyDescent="0.4">
      <c r="C3132" s="50"/>
    </row>
    <row r="3133" spans="3:3" x14ac:dyDescent="0.4">
      <c r="C3133" s="50"/>
    </row>
    <row r="3134" spans="3:3" x14ac:dyDescent="0.4">
      <c r="C3134" s="50"/>
    </row>
    <row r="3135" spans="3:3" x14ac:dyDescent="0.4">
      <c r="C3135" s="50"/>
    </row>
    <row r="3136" spans="3:3" x14ac:dyDescent="0.4">
      <c r="C3136" s="50"/>
    </row>
    <row r="3137" spans="3:3" x14ac:dyDescent="0.4">
      <c r="C3137" s="50"/>
    </row>
    <row r="3138" spans="3:3" x14ac:dyDescent="0.4">
      <c r="C3138" s="50"/>
    </row>
    <row r="3139" spans="3:3" x14ac:dyDescent="0.4">
      <c r="C3139" s="50"/>
    </row>
    <row r="3140" spans="3:3" x14ac:dyDescent="0.4">
      <c r="C3140" s="50"/>
    </row>
    <row r="3141" spans="3:3" x14ac:dyDescent="0.4">
      <c r="C3141" s="50"/>
    </row>
    <row r="3142" spans="3:3" x14ac:dyDescent="0.4">
      <c r="C3142" s="50"/>
    </row>
    <row r="3143" spans="3:3" x14ac:dyDescent="0.4">
      <c r="C3143" s="50"/>
    </row>
    <row r="3144" spans="3:3" x14ac:dyDescent="0.4">
      <c r="C3144" s="50"/>
    </row>
    <row r="3145" spans="3:3" x14ac:dyDescent="0.4">
      <c r="C3145" s="50"/>
    </row>
    <row r="3146" spans="3:3" x14ac:dyDescent="0.4">
      <c r="C3146" s="50"/>
    </row>
    <row r="3147" spans="3:3" x14ac:dyDescent="0.4">
      <c r="C3147" s="50"/>
    </row>
    <row r="3148" spans="3:3" x14ac:dyDescent="0.4">
      <c r="C3148" s="50"/>
    </row>
    <row r="3149" spans="3:3" x14ac:dyDescent="0.4">
      <c r="C3149" s="50"/>
    </row>
    <row r="3150" spans="3:3" x14ac:dyDescent="0.4">
      <c r="C3150" s="50"/>
    </row>
    <row r="3151" spans="3:3" x14ac:dyDescent="0.4">
      <c r="C3151" s="50"/>
    </row>
    <row r="3152" spans="3:3" x14ac:dyDescent="0.4">
      <c r="C3152" s="50"/>
    </row>
    <row r="3153" spans="3:3" x14ac:dyDescent="0.4">
      <c r="C3153" s="50"/>
    </row>
    <row r="3154" spans="3:3" x14ac:dyDescent="0.4">
      <c r="C3154" s="50"/>
    </row>
    <row r="3155" spans="3:3" x14ac:dyDescent="0.4">
      <c r="C3155" s="50"/>
    </row>
    <row r="3156" spans="3:3" x14ac:dyDescent="0.4">
      <c r="C3156" s="50"/>
    </row>
    <row r="3157" spans="3:3" x14ac:dyDescent="0.4">
      <c r="C3157" s="50"/>
    </row>
    <row r="3158" spans="3:3" x14ac:dyDescent="0.4">
      <c r="C3158" s="50"/>
    </row>
    <row r="3159" spans="3:3" x14ac:dyDescent="0.4">
      <c r="C3159" s="50"/>
    </row>
    <row r="3160" spans="3:3" x14ac:dyDescent="0.4">
      <c r="C3160" s="50"/>
    </row>
    <row r="3161" spans="3:3" x14ac:dyDescent="0.4">
      <c r="C3161" s="50"/>
    </row>
    <row r="3162" spans="3:3" x14ac:dyDescent="0.4">
      <c r="C3162" s="50"/>
    </row>
    <row r="3163" spans="3:3" x14ac:dyDescent="0.4">
      <c r="C3163" s="50"/>
    </row>
    <row r="3164" spans="3:3" x14ac:dyDescent="0.4">
      <c r="C3164" s="50"/>
    </row>
    <row r="3165" spans="3:3" x14ac:dyDescent="0.4">
      <c r="C3165" s="50"/>
    </row>
    <row r="3166" spans="3:3" x14ac:dyDescent="0.4">
      <c r="C3166" s="50"/>
    </row>
    <row r="3167" spans="3:3" x14ac:dyDescent="0.4">
      <c r="C3167" s="50"/>
    </row>
    <row r="3168" spans="3:3" x14ac:dyDescent="0.4">
      <c r="C3168" s="50"/>
    </row>
    <row r="3169" spans="3:3" x14ac:dyDescent="0.4">
      <c r="C3169" s="50"/>
    </row>
    <row r="3170" spans="3:3" x14ac:dyDescent="0.4">
      <c r="C3170" s="50"/>
    </row>
    <row r="3171" spans="3:3" x14ac:dyDescent="0.4">
      <c r="C3171" s="50"/>
    </row>
    <row r="3172" spans="3:3" x14ac:dyDescent="0.4">
      <c r="C3172" s="50"/>
    </row>
    <row r="3173" spans="3:3" x14ac:dyDescent="0.4">
      <c r="C3173" s="50"/>
    </row>
    <row r="3174" spans="3:3" x14ac:dyDescent="0.4">
      <c r="C3174" s="50"/>
    </row>
    <row r="3175" spans="3:3" x14ac:dyDescent="0.4">
      <c r="C3175" s="50"/>
    </row>
    <row r="3176" spans="3:3" x14ac:dyDescent="0.4">
      <c r="C3176" s="50"/>
    </row>
    <row r="3177" spans="3:3" x14ac:dyDescent="0.4">
      <c r="C3177" s="50"/>
    </row>
    <row r="3178" spans="3:3" x14ac:dyDescent="0.4">
      <c r="C3178" s="50"/>
    </row>
    <row r="3179" spans="3:3" x14ac:dyDescent="0.4">
      <c r="C3179" s="50"/>
    </row>
    <row r="3180" spans="3:3" x14ac:dyDescent="0.4">
      <c r="C3180" s="50"/>
    </row>
    <row r="3181" spans="3:3" x14ac:dyDescent="0.4">
      <c r="C3181" s="50"/>
    </row>
    <row r="3182" spans="3:3" x14ac:dyDescent="0.4">
      <c r="C3182" s="50"/>
    </row>
    <row r="3183" spans="3:3" x14ac:dyDescent="0.4">
      <c r="C3183" s="50"/>
    </row>
    <row r="3184" spans="3:3" x14ac:dyDescent="0.4">
      <c r="C3184" s="50"/>
    </row>
    <row r="3185" spans="3:3" x14ac:dyDescent="0.4">
      <c r="C3185" s="50"/>
    </row>
    <row r="3186" spans="3:3" x14ac:dyDescent="0.4">
      <c r="C3186" s="50"/>
    </row>
    <row r="3187" spans="3:3" x14ac:dyDescent="0.4">
      <c r="C3187" s="50"/>
    </row>
    <row r="3188" spans="3:3" x14ac:dyDescent="0.4">
      <c r="C3188" s="50"/>
    </row>
    <row r="3189" spans="3:3" x14ac:dyDescent="0.4">
      <c r="C3189" s="50"/>
    </row>
    <row r="3190" spans="3:3" x14ac:dyDescent="0.4">
      <c r="C3190" s="50"/>
    </row>
    <row r="3191" spans="3:3" x14ac:dyDescent="0.4">
      <c r="C3191" s="50"/>
    </row>
    <row r="3192" spans="3:3" x14ac:dyDescent="0.4">
      <c r="C3192" s="50"/>
    </row>
    <row r="3193" spans="3:3" x14ac:dyDescent="0.4">
      <c r="C3193" s="50"/>
    </row>
    <row r="3194" spans="3:3" x14ac:dyDescent="0.4">
      <c r="C3194" s="50"/>
    </row>
    <row r="3195" spans="3:3" x14ac:dyDescent="0.4">
      <c r="C3195" s="50"/>
    </row>
    <row r="3196" spans="3:3" x14ac:dyDescent="0.4">
      <c r="C3196" s="50"/>
    </row>
    <row r="3197" spans="3:3" x14ac:dyDescent="0.4">
      <c r="C3197" s="50"/>
    </row>
    <row r="3198" spans="3:3" x14ac:dyDescent="0.4">
      <c r="C3198" s="50"/>
    </row>
    <row r="3199" spans="3:3" x14ac:dyDescent="0.4">
      <c r="C3199" s="50"/>
    </row>
    <row r="3200" spans="3:3" x14ac:dyDescent="0.4">
      <c r="C3200" s="50"/>
    </row>
    <row r="3201" spans="3:3" x14ac:dyDescent="0.4">
      <c r="C3201" s="50"/>
    </row>
    <row r="3202" spans="3:3" x14ac:dyDescent="0.4">
      <c r="C3202" s="50"/>
    </row>
    <row r="3203" spans="3:3" x14ac:dyDescent="0.4">
      <c r="C3203" s="50"/>
    </row>
    <row r="3204" spans="3:3" x14ac:dyDescent="0.4">
      <c r="C3204" s="50"/>
    </row>
    <row r="3205" spans="3:3" x14ac:dyDescent="0.4">
      <c r="C3205" s="50"/>
    </row>
    <row r="3206" spans="3:3" x14ac:dyDescent="0.4">
      <c r="C3206" s="50"/>
    </row>
    <row r="3207" spans="3:3" x14ac:dyDescent="0.4">
      <c r="C3207" s="50"/>
    </row>
    <row r="3208" spans="3:3" x14ac:dyDescent="0.4">
      <c r="C3208" s="50"/>
    </row>
    <row r="3209" spans="3:3" x14ac:dyDescent="0.4">
      <c r="C3209" s="50"/>
    </row>
    <row r="3210" spans="3:3" x14ac:dyDescent="0.4">
      <c r="C3210" s="50"/>
    </row>
    <row r="3211" spans="3:3" x14ac:dyDescent="0.4">
      <c r="C3211" s="50"/>
    </row>
    <row r="3212" spans="3:3" x14ac:dyDescent="0.4">
      <c r="C3212" s="50"/>
    </row>
    <row r="3213" spans="3:3" x14ac:dyDescent="0.4">
      <c r="C3213" s="50"/>
    </row>
    <row r="3214" spans="3:3" x14ac:dyDescent="0.4">
      <c r="C3214" s="50"/>
    </row>
    <row r="3215" spans="3:3" x14ac:dyDescent="0.4">
      <c r="C3215" s="50"/>
    </row>
    <row r="3216" spans="3:3" x14ac:dyDescent="0.4">
      <c r="C3216" s="50"/>
    </row>
    <row r="3217" spans="3:3" x14ac:dyDescent="0.4">
      <c r="C3217" s="50"/>
    </row>
    <row r="3218" spans="3:3" x14ac:dyDescent="0.4">
      <c r="C3218" s="50"/>
    </row>
    <row r="3219" spans="3:3" x14ac:dyDescent="0.4">
      <c r="C3219" s="50"/>
    </row>
    <row r="3220" spans="3:3" x14ac:dyDescent="0.4">
      <c r="C3220" s="50"/>
    </row>
    <row r="3221" spans="3:3" x14ac:dyDescent="0.4">
      <c r="C3221" s="50"/>
    </row>
    <row r="3222" spans="3:3" x14ac:dyDescent="0.4">
      <c r="C3222" s="50"/>
    </row>
    <row r="3223" spans="3:3" x14ac:dyDescent="0.4">
      <c r="C3223" s="50"/>
    </row>
    <row r="3224" spans="3:3" x14ac:dyDescent="0.4">
      <c r="C3224" s="50"/>
    </row>
    <row r="3225" spans="3:3" x14ac:dyDescent="0.4">
      <c r="C3225" s="50"/>
    </row>
    <row r="3226" spans="3:3" x14ac:dyDescent="0.4">
      <c r="C3226" s="50"/>
    </row>
    <row r="3227" spans="3:3" x14ac:dyDescent="0.4">
      <c r="C3227" s="50"/>
    </row>
    <row r="3228" spans="3:3" x14ac:dyDescent="0.4">
      <c r="C3228" s="50"/>
    </row>
    <row r="3229" spans="3:3" x14ac:dyDescent="0.4">
      <c r="C3229" s="50"/>
    </row>
    <row r="3230" spans="3:3" x14ac:dyDescent="0.4">
      <c r="C3230" s="50"/>
    </row>
    <row r="3231" spans="3:3" x14ac:dyDescent="0.4">
      <c r="C3231" s="50"/>
    </row>
    <row r="3232" spans="3:3" x14ac:dyDescent="0.4">
      <c r="C3232" s="50"/>
    </row>
    <row r="3233" spans="3:3" x14ac:dyDescent="0.4">
      <c r="C3233" s="50"/>
    </row>
    <row r="3234" spans="3:3" x14ac:dyDescent="0.4">
      <c r="C3234" s="50"/>
    </row>
    <row r="3235" spans="3:3" x14ac:dyDescent="0.4">
      <c r="C3235" s="50"/>
    </row>
    <row r="3236" spans="3:3" x14ac:dyDescent="0.4">
      <c r="C3236" s="50"/>
    </row>
    <row r="3237" spans="3:3" x14ac:dyDescent="0.4">
      <c r="C3237" s="50"/>
    </row>
    <row r="3238" spans="3:3" x14ac:dyDescent="0.4">
      <c r="C3238" s="50"/>
    </row>
    <row r="3239" spans="3:3" x14ac:dyDescent="0.4">
      <c r="C3239" s="50"/>
    </row>
    <row r="3240" spans="3:3" x14ac:dyDescent="0.4">
      <c r="C3240" s="50"/>
    </row>
    <row r="3241" spans="3:3" x14ac:dyDescent="0.4">
      <c r="C3241" s="50"/>
    </row>
    <row r="3242" spans="3:3" x14ac:dyDescent="0.4">
      <c r="C3242" s="50"/>
    </row>
    <row r="3243" spans="3:3" x14ac:dyDescent="0.4">
      <c r="C3243" s="50"/>
    </row>
    <row r="3244" spans="3:3" x14ac:dyDescent="0.4">
      <c r="C3244" s="50"/>
    </row>
    <row r="3245" spans="3:3" x14ac:dyDescent="0.4">
      <c r="C3245" s="50"/>
    </row>
    <row r="3246" spans="3:3" x14ac:dyDescent="0.4">
      <c r="C3246" s="50"/>
    </row>
    <row r="3247" spans="3:3" x14ac:dyDescent="0.4">
      <c r="C3247" s="50"/>
    </row>
    <row r="3248" spans="3:3" x14ac:dyDescent="0.4">
      <c r="C3248" s="50"/>
    </row>
    <row r="3249" spans="3:3" x14ac:dyDescent="0.4">
      <c r="C3249" s="50"/>
    </row>
    <row r="3250" spans="3:3" x14ac:dyDescent="0.4">
      <c r="C3250" s="50"/>
    </row>
    <row r="3251" spans="3:3" x14ac:dyDescent="0.4">
      <c r="C3251" s="50"/>
    </row>
    <row r="3252" spans="3:3" x14ac:dyDescent="0.4">
      <c r="C3252" s="50"/>
    </row>
    <row r="3253" spans="3:3" x14ac:dyDescent="0.4">
      <c r="C3253" s="50"/>
    </row>
    <row r="3254" spans="3:3" x14ac:dyDescent="0.4">
      <c r="C3254" s="50"/>
    </row>
    <row r="3255" spans="3:3" x14ac:dyDescent="0.4">
      <c r="C3255" s="50"/>
    </row>
    <row r="3256" spans="3:3" x14ac:dyDescent="0.4">
      <c r="C3256" s="50"/>
    </row>
    <row r="3257" spans="3:3" x14ac:dyDescent="0.4">
      <c r="C3257" s="50"/>
    </row>
    <row r="3258" spans="3:3" x14ac:dyDescent="0.4">
      <c r="C3258" s="50"/>
    </row>
    <row r="3259" spans="3:3" x14ac:dyDescent="0.4">
      <c r="C3259" s="50"/>
    </row>
    <row r="3260" spans="3:3" x14ac:dyDescent="0.4">
      <c r="C3260" s="50"/>
    </row>
    <row r="3261" spans="3:3" x14ac:dyDescent="0.4">
      <c r="C3261" s="50"/>
    </row>
    <row r="3262" spans="3:3" x14ac:dyDescent="0.4">
      <c r="C3262" s="50"/>
    </row>
    <row r="3263" spans="3:3" x14ac:dyDescent="0.4">
      <c r="C3263" s="50"/>
    </row>
    <row r="3264" spans="3:3" x14ac:dyDescent="0.4">
      <c r="C3264" s="50"/>
    </row>
    <row r="3265" spans="3:3" x14ac:dyDescent="0.4">
      <c r="C3265" s="50"/>
    </row>
    <row r="3266" spans="3:3" x14ac:dyDescent="0.4">
      <c r="C3266" s="50"/>
    </row>
    <row r="3267" spans="3:3" x14ac:dyDescent="0.4">
      <c r="C3267" s="50"/>
    </row>
    <row r="3268" spans="3:3" x14ac:dyDescent="0.4">
      <c r="C3268" s="50"/>
    </row>
    <row r="3269" spans="3:3" x14ac:dyDescent="0.4">
      <c r="C3269" s="50"/>
    </row>
    <row r="3270" spans="3:3" x14ac:dyDescent="0.4">
      <c r="C3270" s="50"/>
    </row>
    <row r="3271" spans="3:3" x14ac:dyDescent="0.4">
      <c r="C3271" s="50"/>
    </row>
    <row r="3272" spans="3:3" x14ac:dyDescent="0.4">
      <c r="C3272" s="50"/>
    </row>
    <row r="3273" spans="3:3" x14ac:dyDescent="0.4">
      <c r="C3273" s="50"/>
    </row>
    <row r="3274" spans="3:3" x14ac:dyDescent="0.4">
      <c r="C3274" s="50"/>
    </row>
    <row r="3275" spans="3:3" x14ac:dyDescent="0.4">
      <c r="C3275" s="50"/>
    </row>
    <row r="3276" spans="3:3" x14ac:dyDescent="0.4">
      <c r="C3276" s="50"/>
    </row>
    <row r="3277" spans="3:3" x14ac:dyDescent="0.4">
      <c r="C3277" s="50"/>
    </row>
    <row r="3278" spans="3:3" x14ac:dyDescent="0.4">
      <c r="C3278" s="50"/>
    </row>
    <row r="3279" spans="3:3" x14ac:dyDescent="0.4">
      <c r="C3279" s="50"/>
    </row>
    <row r="3280" spans="3:3" x14ac:dyDescent="0.4">
      <c r="C3280" s="50"/>
    </row>
    <row r="3281" spans="3:3" x14ac:dyDescent="0.4">
      <c r="C3281" s="50"/>
    </row>
    <row r="3282" spans="3:3" x14ac:dyDescent="0.4">
      <c r="C3282" s="50"/>
    </row>
    <row r="3283" spans="3:3" x14ac:dyDescent="0.4">
      <c r="C3283" s="50"/>
    </row>
    <row r="3284" spans="3:3" x14ac:dyDescent="0.4">
      <c r="C3284" s="50"/>
    </row>
    <row r="3285" spans="3:3" x14ac:dyDescent="0.4">
      <c r="C3285" s="50"/>
    </row>
    <row r="3286" spans="3:3" x14ac:dyDescent="0.4">
      <c r="C3286" s="50"/>
    </row>
    <row r="3287" spans="3:3" x14ac:dyDescent="0.4">
      <c r="C3287" s="50"/>
    </row>
    <row r="3288" spans="3:3" x14ac:dyDescent="0.4">
      <c r="C3288" s="50"/>
    </row>
    <row r="3289" spans="3:3" x14ac:dyDescent="0.4">
      <c r="C3289" s="50"/>
    </row>
    <row r="3290" spans="3:3" x14ac:dyDescent="0.4">
      <c r="C3290" s="50"/>
    </row>
    <row r="3291" spans="3:3" x14ac:dyDescent="0.4">
      <c r="C3291" s="50"/>
    </row>
    <row r="3292" spans="3:3" x14ac:dyDescent="0.4">
      <c r="C3292" s="50"/>
    </row>
    <row r="3293" spans="3:3" x14ac:dyDescent="0.4">
      <c r="C3293" s="50"/>
    </row>
    <row r="3294" spans="3:3" x14ac:dyDescent="0.4">
      <c r="C3294" s="50"/>
    </row>
    <row r="3295" spans="3:3" x14ac:dyDescent="0.4">
      <c r="C3295" s="50"/>
    </row>
    <row r="3296" spans="3:3" x14ac:dyDescent="0.4">
      <c r="C3296" s="50"/>
    </row>
    <row r="3297" spans="3:3" x14ac:dyDescent="0.4">
      <c r="C3297" s="50"/>
    </row>
    <row r="3298" spans="3:3" x14ac:dyDescent="0.4">
      <c r="C3298" s="50"/>
    </row>
    <row r="3299" spans="3:3" x14ac:dyDescent="0.4">
      <c r="C3299" s="50"/>
    </row>
    <row r="3300" spans="3:3" x14ac:dyDescent="0.4">
      <c r="C3300" s="50"/>
    </row>
    <row r="3301" spans="3:3" x14ac:dyDescent="0.4">
      <c r="C3301" s="50"/>
    </row>
    <row r="3302" spans="3:3" x14ac:dyDescent="0.4">
      <c r="C3302" s="50"/>
    </row>
    <row r="3303" spans="3:3" x14ac:dyDescent="0.4">
      <c r="C3303" s="50"/>
    </row>
    <row r="3304" spans="3:3" x14ac:dyDescent="0.4">
      <c r="C3304" s="50"/>
    </row>
    <row r="3305" spans="3:3" x14ac:dyDescent="0.4">
      <c r="C3305" s="50"/>
    </row>
    <row r="3306" spans="3:3" x14ac:dyDescent="0.4">
      <c r="C3306" s="50"/>
    </row>
    <row r="3307" spans="3:3" x14ac:dyDescent="0.4">
      <c r="C3307" s="50"/>
    </row>
    <row r="3308" spans="3:3" x14ac:dyDescent="0.4">
      <c r="C3308" s="50"/>
    </row>
    <row r="3309" spans="3:3" x14ac:dyDescent="0.4">
      <c r="C3309" s="50"/>
    </row>
    <row r="3310" spans="3:3" x14ac:dyDescent="0.4">
      <c r="C3310" s="50"/>
    </row>
    <row r="3311" spans="3:3" x14ac:dyDescent="0.4">
      <c r="C3311" s="50"/>
    </row>
    <row r="3312" spans="3:3" x14ac:dyDescent="0.4">
      <c r="C3312" s="50"/>
    </row>
    <row r="3313" spans="3:3" x14ac:dyDescent="0.4">
      <c r="C3313" s="50"/>
    </row>
    <row r="3314" spans="3:3" x14ac:dyDescent="0.4">
      <c r="C3314" s="50"/>
    </row>
    <row r="3315" spans="3:3" x14ac:dyDescent="0.4">
      <c r="C3315" s="50"/>
    </row>
    <row r="3316" spans="3:3" x14ac:dyDescent="0.4">
      <c r="C3316" s="50"/>
    </row>
    <row r="3317" spans="3:3" x14ac:dyDescent="0.4">
      <c r="C3317" s="50"/>
    </row>
    <row r="3318" spans="3:3" x14ac:dyDescent="0.4">
      <c r="C3318" s="50"/>
    </row>
    <row r="3319" spans="3:3" x14ac:dyDescent="0.4">
      <c r="C3319" s="50"/>
    </row>
    <row r="3320" spans="3:3" x14ac:dyDescent="0.4">
      <c r="C3320" s="50"/>
    </row>
    <row r="3321" spans="3:3" x14ac:dyDescent="0.4">
      <c r="C3321" s="50"/>
    </row>
    <row r="3322" spans="3:3" x14ac:dyDescent="0.4">
      <c r="C3322" s="50"/>
    </row>
    <row r="3323" spans="3:3" x14ac:dyDescent="0.4">
      <c r="C3323" s="50"/>
    </row>
    <row r="3324" spans="3:3" x14ac:dyDescent="0.4">
      <c r="C3324" s="50"/>
    </row>
    <row r="3325" spans="3:3" x14ac:dyDescent="0.4">
      <c r="C3325" s="50"/>
    </row>
    <row r="3326" spans="3:3" x14ac:dyDescent="0.4">
      <c r="C3326" s="50"/>
    </row>
    <row r="3327" spans="3:3" x14ac:dyDescent="0.4">
      <c r="C3327" s="50"/>
    </row>
    <row r="3328" spans="3:3" x14ac:dyDescent="0.4">
      <c r="C3328" s="50"/>
    </row>
    <row r="3329" spans="3:3" x14ac:dyDescent="0.4">
      <c r="C3329" s="50"/>
    </row>
    <row r="3330" spans="3:3" x14ac:dyDescent="0.4">
      <c r="C3330" s="50"/>
    </row>
    <row r="3331" spans="3:3" x14ac:dyDescent="0.4">
      <c r="C3331" s="50"/>
    </row>
    <row r="3332" spans="3:3" x14ac:dyDescent="0.4">
      <c r="C3332" s="50"/>
    </row>
    <row r="3333" spans="3:3" x14ac:dyDescent="0.4">
      <c r="C3333" s="50"/>
    </row>
    <row r="3334" spans="3:3" x14ac:dyDescent="0.4">
      <c r="C3334" s="50"/>
    </row>
    <row r="3335" spans="3:3" x14ac:dyDescent="0.4">
      <c r="C3335" s="50"/>
    </row>
    <row r="3336" spans="3:3" x14ac:dyDescent="0.4">
      <c r="C3336" s="50"/>
    </row>
    <row r="3337" spans="3:3" x14ac:dyDescent="0.4">
      <c r="C3337" s="50"/>
    </row>
    <row r="3338" spans="3:3" x14ac:dyDescent="0.4">
      <c r="C3338" s="50"/>
    </row>
    <row r="3339" spans="3:3" x14ac:dyDescent="0.4">
      <c r="C3339" s="50"/>
    </row>
    <row r="3340" spans="3:3" x14ac:dyDescent="0.4">
      <c r="C3340" s="50"/>
    </row>
    <row r="3341" spans="3:3" x14ac:dyDescent="0.4">
      <c r="C3341" s="50"/>
    </row>
    <row r="3342" spans="3:3" x14ac:dyDescent="0.4">
      <c r="C3342" s="50"/>
    </row>
    <row r="3343" spans="3:3" x14ac:dyDescent="0.4">
      <c r="C3343" s="50"/>
    </row>
    <row r="3344" spans="3:3" x14ac:dyDescent="0.4">
      <c r="C3344" s="50"/>
    </row>
    <row r="3345" spans="3:3" x14ac:dyDescent="0.4">
      <c r="C3345" s="50"/>
    </row>
    <row r="3346" spans="3:3" x14ac:dyDescent="0.4">
      <c r="C3346" s="50"/>
    </row>
    <row r="3347" spans="3:3" x14ac:dyDescent="0.4">
      <c r="C3347" s="50"/>
    </row>
    <row r="3348" spans="3:3" x14ac:dyDescent="0.4">
      <c r="C3348" s="50"/>
    </row>
    <row r="3349" spans="3:3" x14ac:dyDescent="0.4">
      <c r="C3349" s="50"/>
    </row>
    <row r="3350" spans="3:3" x14ac:dyDescent="0.4">
      <c r="C3350" s="50"/>
    </row>
    <row r="3351" spans="3:3" x14ac:dyDescent="0.4">
      <c r="C3351" s="50"/>
    </row>
    <row r="3352" spans="3:3" x14ac:dyDescent="0.4">
      <c r="C3352" s="50"/>
    </row>
    <row r="3353" spans="3:3" x14ac:dyDescent="0.4">
      <c r="C3353" s="50"/>
    </row>
    <row r="3354" spans="3:3" x14ac:dyDescent="0.4">
      <c r="C3354" s="50"/>
    </row>
    <row r="3355" spans="3:3" x14ac:dyDescent="0.4">
      <c r="C3355" s="50"/>
    </row>
    <row r="3356" spans="3:3" x14ac:dyDescent="0.4">
      <c r="C3356" s="50"/>
    </row>
    <row r="3357" spans="3:3" x14ac:dyDescent="0.4">
      <c r="C3357" s="50"/>
    </row>
    <row r="3358" spans="3:3" x14ac:dyDescent="0.4">
      <c r="C3358" s="50"/>
    </row>
    <row r="3359" spans="3:3" x14ac:dyDescent="0.4">
      <c r="C3359" s="50"/>
    </row>
    <row r="3360" spans="3:3" x14ac:dyDescent="0.4">
      <c r="C3360" s="50"/>
    </row>
    <row r="3361" spans="3:3" x14ac:dyDescent="0.4">
      <c r="C3361" s="50"/>
    </row>
    <row r="3362" spans="3:3" x14ac:dyDescent="0.4">
      <c r="C3362" s="50"/>
    </row>
    <row r="3363" spans="3:3" x14ac:dyDescent="0.4">
      <c r="C3363" s="50"/>
    </row>
    <row r="3364" spans="3:3" x14ac:dyDescent="0.4">
      <c r="C3364" s="50"/>
    </row>
    <row r="3365" spans="3:3" x14ac:dyDescent="0.4">
      <c r="C3365" s="50"/>
    </row>
    <row r="3366" spans="3:3" x14ac:dyDescent="0.4">
      <c r="C3366" s="50"/>
    </row>
    <row r="3367" spans="3:3" x14ac:dyDescent="0.4">
      <c r="C3367" s="50"/>
    </row>
    <row r="3368" spans="3:3" x14ac:dyDescent="0.4">
      <c r="C3368" s="50"/>
    </row>
    <row r="3369" spans="3:3" x14ac:dyDescent="0.4">
      <c r="C3369" s="50"/>
    </row>
    <row r="3370" spans="3:3" x14ac:dyDescent="0.4">
      <c r="C3370" s="50"/>
    </row>
    <row r="3371" spans="3:3" x14ac:dyDescent="0.4">
      <c r="C3371" s="50"/>
    </row>
    <row r="3372" spans="3:3" x14ac:dyDescent="0.4">
      <c r="C3372" s="50"/>
    </row>
    <row r="3373" spans="3:3" x14ac:dyDescent="0.4">
      <c r="C3373" s="50"/>
    </row>
    <row r="3374" spans="3:3" x14ac:dyDescent="0.4">
      <c r="C3374" s="50"/>
    </row>
    <row r="3375" spans="3:3" x14ac:dyDescent="0.4">
      <c r="C3375" s="50"/>
    </row>
    <row r="3376" spans="3:3" x14ac:dyDescent="0.4">
      <c r="C3376" s="50"/>
    </row>
    <row r="3377" spans="3:3" x14ac:dyDescent="0.4">
      <c r="C3377" s="50"/>
    </row>
    <row r="3378" spans="3:3" x14ac:dyDescent="0.4">
      <c r="C3378" s="50"/>
    </row>
    <row r="3379" spans="3:3" x14ac:dyDescent="0.4">
      <c r="C3379" s="50"/>
    </row>
    <row r="3380" spans="3:3" x14ac:dyDescent="0.4">
      <c r="C3380" s="50"/>
    </row>
    <row r="3381" spans="3:3" x14ac:dyDescent="0.4">
      <c r="C3381" s="50"/>
    </row>
    <row r="3382" spans="3:3" x14ac:dyDescent="0.4">
      <c r="C3382" s="50"/>
    </row>
    <row r="3383" spans="3:3" x14ac:dyDescent="0.4">
      <c r="C3383" s="50"/>
    </row>
    <row r="3384" spans="3:3" x14ac:dyDescent="0.4">
      <c r="C3384" s="50"/>
    </row>
    <row r="3385" spans="3:3" x14ac:dyDescent="0.4">
      <c r="C3385" s="50"/>
    </row>
    <row r="3386" spans="3:3" x14ac:dyDescent="0.4">
      <c r="C3386" s="50"/>
    </row>
    <row r="3387" spans="3:3" x14ac:dyDescent="0.4">
      <c r="C3387" s="50"/>
    </row>
    <row r="3388" spans="3:3" x14ac:dyDescent="0.4">
      <c r="C3388" s="50"/>
    </row>
    <row r="3389" spans="3:3" x14ac:dyDescent="0.4">
      <c r="C3389" s="50"/>
    </row>
    <row r="3390" spans="3:3" x14ac:dyDescent="0.4">
      <c r="C3390" s="50"/>
    </row>
    <row r="3391" spans="3:3" x14ac:dyDescent="0.4">
      <c r="C3391" s="50"/>
    </row>
    <row r="3392" spans="3:3" x14ac:dyDescent="0.4">
      <c r="C3392" s="50"/>
    </row>
    <row r="3393" spans="3:3" x14ac:dyDescent="0.4">
      <c r="C3393" s="50"/>
    </row>
    <row r="3394" spans="3:3" x14ac:dyDescent="0.4">
      <c r="C3394" s="50"/>
    </row>
    <row r="3395" spans="3:3" x14ac:dyDescent="0.4">
      <c r="C3395" s="50"/>
    </row>
    <row r="3396" spans="3:3" x14ac:dyDescent="0.4">
      <c r="C3396" s="50"/>
    </row>
    <row r="3397" spans="3:3" x14ac:dyDescent="0.4">
      <c r="C3397" s="50"/>
    </row>
    <row r="3398" spans="3:3" x14ac:dyDescent="0.4">
      <c r="C3398" s="50"/>
    </row>
    <row r="3399" spans="3:3" x14ac:dyDescent="0.4">
      <c r="C3399" s="50"/>
    </row>
    <row r="3400" spans="3:3" x14ac:dyDescent="0.4">
      <c r="C3400" s="50"/>
    </row>
    <row r="3401" spans="3:3" x14ac:dyDescent="0.4">
      <c r="C3401" s="50"/>
    </row>
    <row r="3402" spans="3:3" x14ac:dyDescent="0.4">
      <c r="C3402" s="50"/>
    </row>
    <row r="3403" spans="3:3" x14ac:dyDescent="0.4">
      <c r="C3403" s="50"/>
    </row>
    <row r="3404" spans="3:3" x14ac:dyDescent="0.4">
      <c r="C3404" s="50"/>
    </row>
    <row r="3405" spans="3:3" x14ac:dyDescent="0.4">
      <c r="C3405" s="50"/>
    </row>
    <row r="3406" spans="3:3" x14ac:dyDescent="0.4">
      <c r="C3406" s="50"/>
    </row>
    <row r="3407" spans="3:3" x14ac:dyDescent="0.4">
      <c r="C3407" s="50"/>
    </row>
    <row r="3408" spans="3:3" x14ac:dyDescent="0.4">
      <c r="C3408" s="50"/>
    </row>
    <row r="3409" spans="3:3" x14ac:dyDescent="0.4">
      <c r="C3409" s="50"/>
    </row>
    <row r="3410" spans="3:3" x14ac:dyDescent="0.4">
      <c r="C3410" s="50"/>
    </row>
    <row r="3411" spans="3:3" x14ac:dyDescent="0.4">
      <c r="C3411" s="50"/>
    </row>
    <row r="3412" spans="3:3" x14ac:dyDescent="0.4">
      <c r="C3412" s="50"/>
    </row>
    <row r="3413" spans="3:3" x14ac:dyDescent="0.4">
      <c r="C3413" s="50"/>
    </row>
    <row r="3414" spans="3:3" x14ac:dyDescent="0.4">
      <c r="C3414" s="50"/>
    </row>
    <row r="3415" spans="3:3" x14ac:dyDescent="0.4">
      <c r="C3415" s="50"/>
    </row>
    <row r="3416" spans="3:3" x14ac:dyDescent="0.4">
      <c r="C3416" s="50"/>
    </row>
    <row r="3417" spans="3:3" x14ac:dyDescent="0.4">
      <c r="C3417" s="50"/>
    </row>
    <row r="3418" spans="3:3" x14ac:dyDescent="0.4">
      <c r="C3418" s="50"/>
    </row>
    <row r="3419" spans="3:3" x14ac:dyDescent="0.4">
      <c r="C3419" s="50"/>
    </row>
    <row r="3420" spans="3:3" x14ac:dyDescent="0.4">
      <c r="C3420" s="50"/>
    </row>
    <row r="3421" spans="3:3" x14ac:dyDescent="0.4">
      <c r="C3421" s="50"/>
    </row>
    <row r="3422" spans="3:3" x14ac:dyDescent="0.4">
      <c r="C3422" s="50"/>
    </row>
    <row r="3423" spans="3:3" x14ac:dyDescent="0.4">
      <c r="C3423" s="50"/>
    </row>
    <row r="3424" spans="3:3" x14ac:dyDescent="0.4">
      <c r="C3424" s="50"/>
    </row>
    <row r="3425" spans="3:3" x14ac:dyDescent="0.4">
      <c r="C3425" s="50"/>
    </row>
    <row r="3426" spans="3:3" x14ac:dyDescent="0.4">
      <c r="C3426" s="50"/>
    </row>
    <row r="3427" spans="3:3" x14ac:dyDescent="0.4">
      <c r="C3427" s="50"/>
    </row>
    <row r="3428" spans="3:3" x14ac:dyDescent="0.4">
      <c r="C3428" s="50"/>
    </row>
    <row r="3429" spans="3:3" x14ac:dyDescent="0.4">
      <c r="C3429" s="50"/>
    </row>
    <row r="3430" spans="3:3" x14ac:dyDescent="0.4">
      <c r="C3430" s="50"/>
    </row>
    <row r="3431" spans="3:3" x14ac:dyDescent="0.4">
      <c r="C3431" s="50"/>
    </row>
    <row r="3432" spans="3:3" x14ac:dyDescent="0.4">
      <c r="C3432" s="50"/>
    </row>
    <row r="3433" spans="3:3" x14ac:dyDescent="0.4">
      <c r="C3433" s="50"/>
    </row>
    <row r="3434" spans="3:3" x14ac:dyDescent="0.4">
      <c r="C3434" s="50"/>
    </row>
    <row r="3435" spans="3:3" x14ac:dyDescent="0.4">
      <c r="C3435" s="50"/>
    </row>
    <row r="3436" spans="3:3" x14ac:dyDescent="0.4">
      <c r="C3436" s="50"/>
    </row>
    <row r="3437" spans="3:3" x14ac:dyDescent="0.4">
      <c r="C3437" s="50"/>
    </row>
    <row r="3438" spans="3:3" x14ac:dyDescent="0.4">
      <c r="C3438" s="50"/>
    </row>
    <row r="3439" spans="3:3" x14ac:dyDescent="0.4">
      <c r="C3439" s="50"/>
    </row>
    <row r="3440" spans="3:3" x14ac:dyDescent="0.4">
      <c r="C3440" s="50"/>
    </row>
    <row r="3441" spans="3:3" x14ac:dyDescent="0.4">
      <c r="C3441" s="50"/>
    </row>
    <row r="3442" spans="3:3" x14ac:dyDescent="0.4">
      <c r="C3442" s="50"/>
    </row>
    <row r="3443" spans="3:3" x14ac:dyDescent="0.4">
      <c r="C3443" s="50"/>
    </row>
    <row r="3444" spans="3:3" x14ac:dyDescent="0.4">
      <c r="C3444" s="50"/>
    </row>
    <row r="3445" spans="3:3" x14ac:dyDescent="0.4">
      <c r="C3445" s="50"/>
    </row>
    <row r="3446" spans="3:3" x14ac:dyDescent="0.4">
      <c r="C3446" s="50"/>
    </row>
    <row r="3447" spans="3:3" x14ac:dyDescent="0.4">
      <c r="C3447" s="50"/>
    </row>
    <row r="3448" spans="3:3" x14ac:dyDescent="0.4">
      <c r="C3448" s="50"/>
    </row>
    <row r="3449" spans="3:3" x14ac:dyDescent="0.4">
      <c r="C3449" s="50"/>
    </row>
    <row r="3450" spans="3:3" x14ac:dyDescent="0.4">
      <c r="C3450" s="50"/>
    </row>
    <row r="3451" spans="3:3" x14ac:dyDescent="0.4">
      <c r="C3451" s="50"/>
    </row>
    <row r="3452" spans="3:3" x14ac:dyDescent="0.4">
      <c r="C3452" s="50"/>
    </row>
    <row r="3453" spans="3:3" x14ac:dyDescent="0.4">
      <c r="C3453" s="50"/>
    </row>
    <row r="3454" spans="3:3" x14ac:dyDescent="0.4">
      <c r="C3454" s="50"/>
    </row>
    <row r="3455" spans="3:3" x14ac:dyDescent="0.4">
      <c r="C3455" s="50"/>
    </row>
    <row r="3456" spans="3:3" x14ac:dyDescent="0.4">
      <c r="C3456" s="50"/>
    </row>
    <row r="3457" spans="3:3" x14ac:dyDescent="0.4">
      <c r="C3457" s="50"/>
    </row>
    <row r="3458" spans="3:3" x14ac:dyDescent="0.4">
      <c r="C3458" s="50"/>
    </row>
    <row r="3459" spans="3:3" x14ac:dyDescent="0.4">
      <c r="C3459" s="50"/>
    </row>
    <row r="3460" spans="3:3" x14ac:dyDescent="0.4">
      <c r="C3460" s="50"/>
    </row>
    <row r="3461" spans="3:3" x14ac:dyDescent="0.4">
      <c r="C3461" s="50"/>
    </row>
    <row r="3462" spans="3:3" x14ac:dyDescent="0.4">
      <c r="C3462" s="50"/>
    </row>
    <row r="3463" spans="3:3" x14ac:dyDescent="0.4">
      <c r="C3463" s="50"/>
    </row>
    <row r="3464" spans="3:3" x14ac:dyDescent="0.4">
      <c r="C3464" s="50"/>
    </row>
    <row r="3465" spans="3:3" x14ac:dyDescent="0.4">
      <c r="C3465" s="50"/>
    </row>
    <row r="3466" spans="3:3" x14ac:dyDescent="0.4">
      <c r="C3466" s="50"/>
    </row>
    <row r="3467" spans="3:3" x14ac:dyDescent="0.4">
      <c r="C3467" s="50"/>
    </row>
    <row r="3468" spans="3:3" x14ac:dyDescent="0.4">
      <c r="C3468" s="50"/>
    </row>
    <row r="3469" spans="3:3" x14ac:dyDescent="0.4">
      <c r="C3469" s="50"/>
    </row>
    <row r="3470" spans="3:3" x14ac:dyDescent="0.4">
      <c r="C3470" s="50"/>
    </row>
    <row r="3471" spans="3:3" x14ac:dyDescent="0.4">
      <c r="C3471" s="50"/>
    </row>
    <row r="3472" spans="3:3" x14ac:dyDescent="0.4">
      <c r="C3472" s="50"/>
    </row>
    <row r="3473" spans="3:3" x14ac:dyDescent="0.4">
      <c r="C3473" s="50"/>
    </row>
    <row r="3474" spans="3:3" x14ac:dyDescent="0.4">
      <c r="C3474" s="50"/>
    </row>
    <row r="3475" spans="3:3" x14ac:dyDescent="0.4">
      <c r="C3475" s="50"/>
    </row>
    <row r="3476" spans="3:3" x14ac:dyDescent="0.4">
      <c r="C3476" s="50"/>
    </row>
    <row r="3477" spans="3:3" x14ac:dyDescent="0.4">
      <c r="C3477" s="50"/>
    </row>
    <row r="3478" spans="3:3" x14ac:dyDescent="0.4">
      <c r="C3478" s="50"/>
    </row>
    <row r="3479" spans="3:3" x14ac:dyDescent="0.4">
      <c r="C3479" s="50"/>
    </row>
    <row r="3480" spans="3:3" x14ac:dyDescent="0.4">
      <c r="C3480" s="50"/>
    </row>
    <row r="3481" spans="3:3" x14ac:dyDescent="0.4">
      <c r="C3481" s="50"/>
    </row>
    <row r="3482" spans="3:3" x14ac:dyDescent="0.4">
      <c r="C3482" s="50"/>
    </row>
    <row r="3483" spans="3:3" x14ac:dyDescent="0.4">
      <c r="C3483" s="50"/>
    </row>
    <row r="3484" spans="3:3" x14ac:dyDescent="0.4">
      <c r="C3484" s="50"/>
    </row>
    <row r="3485" spans="3:3" x14ac:dyDescent="0.4">
      <c r="C3485" s="50"/>
    </row>
    <row r="3486" spans="3:3" x14ac:dyDescent="0.4">
      <c r="C3486" s="50"/>
    </row>
    <row r="3487" spans="3:3" x14ac:dyDescent="0.4">
      <c r="C3487" s="50"/>
    </row>
    <row r="3488" spans="3:3" x14ac:dyDescent="0.4">
      <c r="C3488" s="50"/>
    </row>
    <row r="3489" spans="3:3" x14ac:dyDescent="0.4">
      <c r="C3489" s="50"/>
    </row>
    <row r="3490" spans="3:3" x14ac:dyDescent="0.4">
      <c r="C3490" s="50"/>
    </row>
    <row r="3491" spans="3:3" x14ac:dyDescent="0.4">
      <c r="C3491" s="50"/>
    </row>
    <row r="3492" spans="3:3" x14ac:dyDescent="0.4">
      <c r="C3492" s="50"/>
    </row>
    <row r="3493" spans="3:3" x14ac:dyDescent="0.4">
      <c r="C3493" s="50"/>
    </row>
    <row r="3494" spans="3:3" x14ac:dyDescent="0.4">
      <c r="C3494" s="50"/>
    </row>
    <row r="3495" spans="3:3" x14ac:dyDescent="0.4">
      <c r="C3495" s="50"/>
    </row>
    <row r="3496" spans="3:3" x14ac:dyDescent="0.4">
      <c r="C3496" s="50"/>
    </row>
    <row r="3497" spans="3:3" x14ac:dyDescent="0.4">
      <c r="C3497" s="50"/>
    </row>
    <row r="3498" spans="3:3" x14ac:dyDescent="0.4">
      <c r="C3498" s="50"/>
    </row>
    <row r="3499" spans="3:3" x14ac:dyDescent="0.4">
      <c r="C3499" s="50"/>
    </row>
    <row r="3500" spans="3:3" x14ac:dyDescent="0.4">
      <c r="C3500" s="50"/>
    </row>
    <row r="3501" spans="3:3" x14ac:dyDescent="0.4">
      <c r="C3501" s="50"/>
    </row>
    <row r="3502" spans="3:3" x14ac:dyDescent="0.4">
      <c r="C3502" s="50"/>
    </row>
    <row r="3503" spans="3:3" x14ac:dyDescent="0.4">
      <c r="C3503" s="50"/>
    </row>
    <row r="3504" spans="3:3" x14ac:dyDescent="0.4">
      <c r="C3504" s="50"/>
    </row>
    <row r="3505" spans="3:3" x14ac:dyDescent="0.4">
      <c r="C3505" s="50"/>
    </row>
    <row r="3506" spans="3:3" x14ac:dyDescent="0.4">
      <c r="C3506" s="50"/>
    </row>
    <row r="3507" spans="3:3" x14ac:dyDescent="0.4">
      <c r="C3507" s="50"/>
    </row>
    <row r="3508" spans="3:3" x14ac:dyDescent="0.4">
      <c r="C3508" s="50"/>
    </row>
    <row r="3509" spans="3:3" x14ac:dyDescent="0.4">
      <c r="C3509" s="50"/>
    </row>
    <row r="3510" spans="3:3" x14ac:dyDescent="0.4">
      <c r="C3510" s="50"/>
    </row>
    <row r="3511" spans="3:3" x14ac:dyDescent="0.4">
      <c r="C3511" s="50"/>
    </row>
    <row r="3512" spans="3:3" x14ac:dyDescent="0.4">
      <c r="C3512" s="50"/>
    </row>
    <row r="3513" spans="3:3" x14ac:dyDescent="0.4">
      <c r="C3513" s="50"/>
    </row>
    <row r="3514" spans="3:3" x14ac:dyDescent="0.4">
      <c r="C3514" s="50"/>
    </row>
    <row r="3515" spans="3:3" x14ac:dyDescent="0.4">
      <c r="C3515" s="50"/>
    </row>
    <row r="3516" spans="3:3" x14ac:dyDescent="0.4">
      <c r="C3516" s="50"/>
    </row>
    <row r="3517" spans="3:3" x14ac:dyDescent="0.4">
      <c r="C3517" s="50"/>
    </row>
    <row r="3518" spans="3:3" x14ac:dyDescent="0.4">
      <c r="C3518" s="50"/>
    </row>
    <row r="3519" spans="3:3" x14ac:dyDescent="0.4">
      <c r="C3519" s="50"/>
    </row>
    <row r="3520" spans="3:3" x14ac:dyDescent="0.4">
      <c r="C3520" s="50"/>
    </row>
    <row r="3521" spans="3:3" x14ac:dyDescent="0.4">
      <c r="C3521" s="50"/>
    </row>
    <row r="3522" spans="3:3" x14ac:dyDescent="0.4">
      <c r="C3522" s="50"/>
    </row>
    <row r="3523" spans="3:3" x14ac:dyDescent="0.4">
      <c r="C3523" s="50"/>
    </row>
    <row r="3524" spans="3:3" x14ac:dyDescent="0.4">
      <c r="C3524" s="50"/>
    </row>
    <row r="3525" spans="3:3" x14ac:dyDescent="0.4">
      <c r="C3525" s="50"/>
    </row>
    <row r="3526" spans="3:3" x14ac:dyDescent="0.4">
      <c r="C3526" s="50"/>
    </row>
    <row r="3527" spans="3:3" x14ac:dyDescent="0.4">
      <c r="C3527" s="50"/>
    </row>
    <row r="3528" spans="3:3" x14ac:dyDescent="0.4">
      <c r="C3528" s="50"/>
    </row>
    <row r="3529" spans="3:3" x14ac:dyDescent="0.4">
      <c r="C3529" s="50"/>
    </row>
    <row r="3530" spans="3:3" x14ac:dyDescent="0.4">
      <c r="C3530" s="50"/>
    </row>
    <row r="3531" spans="3:3" x14ac:dyDescent="0.4">
      <c r="C3531" s="50"/>
    </row>
    <row r="3532" spans="3:3" x14ac:dyDescent="0.4">
      <c r="C3532" s="50"/>
    </row>
    <row r="3533" spans="3:3" x14ac:dyDescent="0.4">
      <c r="C3533" s="50"/>
    </row>
    <row r="3534" spans="3:3" x14ac:dyDescent="0.4">
      <c r="C3534" s="50"/>
    </row>
    <row r="3535" spans="3:3" x14ac:dyDescent="0.4">
      <c r="C3535" s="50"/>
    </row>
    <row r="3536" spans="3:3" x14ac:dyDescent="0.4">
      <c r="C3536" s="50"/>
    </row>
    <row r="3537" spans="3:3" x14ac:dyDescent="0.4">
      <c r="C3537" s="50"/>
    </row>
    <row r="3538" spans="3:3" x14ac:dyDescent="0.4">
      <c r="C3538" s="50"/>
    </row>
    <row r="3539" spans="3:3" x14ac:dyDescent="0.4">
      <c r="C3539" s="50"/>
    </row>
    <row r="3540" spans="3:3" x14ac:dyDescent="0.4">
      <c r="C3540" s="50"/>
    </row>
    <row r="3541" spans="3:3" x14ac:dyDescent="0.4">
      <c r="C3541" s="50"/>
    </row>
    <row r="3542" spans="3:3" x14ac:dyDescent="0.4">
      <c r="C3542" s="50"/>
    </row>
    <row r="3543" spans="3:3" x14ac:dyDescent="0.4">
      <c r="C3543" s="50"/>
    </row>
    <row r="3544" spans="3:3" x14ac:dyDescent="0.4">
      <c r="C3544" s="50"/>
    </row>
    <row r="3545" spans="3:3" x14ac:dyDescent="0.4">
      <c r="C3545" s="50"/>
    </row>
    <row r="3546" spans="3:3" x14ac:dyDescent="0.4">
      <c r="C3546" s="50"/>
    </row>
    <row r="3547" spans="3:3" x14ac:dyDescent="0.4">
      <c r="C3547" s="50"/>
    </row>
    <row r="3548" spans="3:3" x14ac:dyDescent="0.4">
      <c r="C3548" s="50"/>
    </row>
    <row r="3549" spans="3:3" x14ac:dyDescent="0.4">
      <c r="C3549" s="50"/>
    </row>
    <row r="3550" spans="3:3" x14ac:dyDescent="0.4">
      <c r="C3550" s="50"/>
    </row>
    <row r="3551" spans="3:3" x14ac:dyDescent="0.4">
      <c r="C3551" s="50"/>
    </row>
    <row r="3552" spans="3:3" x14ac:dyDescent="0.4">
      <c r="C3552" s="50"/>
    </row>
    <row r="3553" spans="3:3" x14ac:dyDescent="0.4">
      <c r="C3553" s="50"/>
    </row>
    <row r="3554" spans="3:3" x14ac:dyDescent="0.4">
      <c r="C3554" s="50"/>
    </row>
    <row r="3555" spans="3:3" x14ac:dyDescent="0.4">
      <c r="C3555" s="50"/>
    </row>
    <row r="3556" spans="3:3" x14ac:dyDescent="0.4">
      <c r="C3556" s="50"/>
    </row>
    <row r="3557" spans="3:3" x14ac:dyDescent="0.4">
      <c r="C3557" s="50"/>
    </row>
    <row r="3558" spans="3:3" x14ac:dyDescent="0.4">
      <c r="C3558" s="50"/>
    </row>
    <row r="3559" spans="3:3" x14ac:dyDescent="0.4">
      <c r="C3559" s="50"/>
    </row>
    <row r="3560" spans="3:3" x14ac:dyDescent="0.4">
      <c r="C3560" s="50"/>
    </row>
    <row r="3561" spans="3:3" x14ac:dyDescent="0.4">
      <c r="C3561" s="50"/>
    </row>
    <row r="3562" spans="3:3" x14ac:dyDescent="0.4">
      <c r="C3562" s="50"/>
    </row>
    <row r="3563" spans="3:3" x14ac:dyDescent="0.4">
      <c r="C3563" s="50"/>
    </row>
    <row r="3564" spans="3:3" x14ac:dyDescent="0.4">
      <c r="C3564" s="50"/>
    </row>
    <row r="3565" spans="3:3" x14ac:dyDescent="0.4">
      <c r="C3565" s="50"/>
    </row>
    <row r="3566" spans="3:3" x14ac:dyDescent="0.4">
      <c r="C3566" s="50"/>
    </row>
    <row r="3567" spans="3:3" x14ac:dyDescent="0.4">
      <c r="C3567" s="50"/>
    </row>
    <row r="3568" spans="3:3" x14ac:dyDescent="0.4">
      <c r="C3568" s="50"/>
    </row>
    <row r="3569" spans="3:3" x14ac:dyDescent="0.4">
      <c r="C3569" s="50"/>
    </row>
    <row r="3570" spans="3:3" x14ac:dyDescent="0.4">
      <c r="C3570" s="50"/>
    </row>
    <row r="3571" spans="3:3" x14ac:dyDescent="0.4">
      <c r="C3571" s="50"/>
    </row>
    <row r="3572" spans="3:3" x14ac:dyDescent="0.4">
      <c r="C3572" s="50"/>
    </row>
    <row r="3573" spans="3:3" x14ac:dyDescent="0.4">
      <c r="C3573" s="50"/>
    </row>
    <row r="3574" spans="3:3" x14ac:dyDescent="0.4">
      <c r="C3574" s="50"/>
    </row>
    <row r="3575" spans="3:3" x14ac:dyDescent="0.4">
      <c r="C3575" s="50"/>
    </row>
    <row r="3576" spans="3:3" x14ac:dyDescent="0.4">
      <c r="C3576" s="50"/>
    </row>
    <row r="3577" spans="3:3" x14ac:dyDescent="0.4">
      <c r="C3577" s="50"/>
    </row>
    <row r="3578" spans="3:3" x14ac:dyDescent="0.4">
      <c r="C3578" s="50"/>
    </row>
    <row r="3579" spans="3:3" x14ac:dyDescent="0.4">
      <c r="C3579" s="50"/>
    </row>
    <row r="3580" spans="3:3" x14ac:dyDescent="0.4">
      <c r="C3580" s="50"/>
    </row>
    <row r="3581" spans="3:3" x14ac:dyDescent="0.4">
      <c r="C3581" s="50"/>
    </row>
    <row r="3582" spans="3:3" x14ac:dyDescent="0.4">
      <c r="C3582" s="50"/>
    </row>
    <row r="3583" spans="3:3" x14ac:dyDescent="0.4">
      <c r="C3583" s="50"/>
    </row>
    <row r="3584" spans="3:3" x14ac:dyDescent="0.4">
      <c r="C3584" s="50"/>
    </row>
    <row r="3585" spans="3:3" x14ac:dyDescent="0.4">
      <c r="C3585" s="50"/>
    </row>
    <row r="3586" spans="3:3" x14ac:dyDescent="0.4">
      <c r="C3586" s="50"/>
    </row>
    <row r="3587" spans="3:3" x14ac:dyDescent="0.4">
      <c r="C3587" s="50"/>
    </row>
    <row r="3588" spans="3:3" x14ac:dyDescent="0.4">
      <c r="C3588" s="50"/>
    </row>
    <row r="3589" spans="3:3" x14ac:dyDescent="0.4">
      <c r="C3589" s="50"/>
    </row>
    <row r="3590" spans="3:3" x14ac:dyDescent="0.4">
      <c r="C3590" s="50"/>
    </row>
    <row r="3591" spans="3:3" x14ac:dyDescent="0.4">
      <c r="C3591" s="50"/>
    </row>
    <row r="3592" spans="3:3" x14ac:dyDescent="0.4">
      <c r="C3592" s="50"/>
    </row>
    <row r="3593" spans="3:3" x14ac:dyDescent="0.4">
      <c r="C3593" s="50"/>
    </row>
    <row r="3594" spans="3:3" x14ac:dyDescent="0.4">
      <c r="C3594" s="50"/>
    </row>
    <row r="3595" spans="3:3" x14ac:dyDescent="0.4">
      <c r="C3595" s="50"/>
    </row>
    <row r="3596" spans="3:3" x14ac:dyDescent="0.4">
      <c r="C3596" s="50"/>
    </row>
    <row r="3597" spans="3:3" x14ac:dyDescent="0.4">
      <c r="C3597" s="50"/>
    </row>
    <row r="3598" spans="3:3" x14ac:dyDescent="0.4">
      <c r="C3598" s="50"/>
    </row>
    <row r="3599" spans="3:3" x14ac:dyDescent="0.4">
      <c r="C3599" s="50"/>
    </row>
    <row r="3600" spans="3:3" x14ac:dyDescent="0.4">
      <c r="C3600" s="50"/>
    </row>
    <row r="3601" spans="3:3" x14ac:dyDescent="0.4">
      <c r="C3601" s="50"/>
    </row>
    <row r="3602" spans="3:3" x14ac:dyDescent="0.4">
      <c r="C3602" s="50"/>
    </row>
    <row r="3603" spans="3:3" x14ac:dyDescent="0.4">
      <c r="C3603" s="50"/>
    </row>
    <row r="3604" spans="3:3" x14ac:dyDescent="0.4">
      <c r="C3604" s="50"/>
    </row>
    <row r="3605" spans="3:3" x14ac:dyDescent="0.4">
      <c r="C3605" s="50"/>
    </row>
    <row r="3606" spans="3:3" x14ac:dyDescent="0.4">
      <c r="C3606" s="50"/>
    </row>
    <row r="3607" spans="3:3" x14ac:dyDescent="0.4">
      <c r="C3607" s="50"/>
    </row>
    <row r="3608" spans="3:3" x14ac:dyDescent="0.4">
      <c r="C3608" s="50"/>
    </row>
    <row r="3609" spans="3:3" x14ac:dyDescent="0.4">
      <c r="C3609" s="50"/>
    </row>
    <row r="3610" spans="3:3" x14ac:dyDescent="0.4">
      <c r="C3610" s="50"/>
    </row>
    <row r="3611" spans="3:3" x14ac:dyDescent="0.4">
      <c r="C3611" s="50"/>
    </row>
    <row r="3612" spans="3:3" x14ac:dyDescent="0.4">
      <c r="C3612" s="50"/>
    </row>
    <row r="3613" spans="3:3" x14ac:dyDescent="0.4">
      <c r="C3613" s="50"/>
    </row>
    <row r="3614" spans="3:3" x14ac:dyDescent="0.4">
      <c r="C3614" s="50"/>
    </row>
    <row r="3615" spans="3:3" x14ac:dyDescent="0.4">
      <c r="C3615" s="50"/>
    </row>
    <row r="3616" spans="3:3" x14ac:dyDescent="0.4">
      <c r="C3616" s="50"/>
    </row>
    <row r="3617" spans="3:3" x14ac:dyDescent="0.4">
      <c r="C3617" s="50"/>
    </row>
    <row r="3618" spans="3:3" x14ac:dyDescent="0.4">
      <c r="C3618" s="50"/>
    </row>
    <row r="3619" spans="3:3" x14ac:dyDescent="0.4">
      <c r="C3619" s="50"/>
    </row>
    <row r="3620" spans="3:3" x14ac:dyDescent="0.4">
      <c r="C3620" s="50"/>
    </row>
    <row r="3621" spans="3:3" x14ac:dyDescent="0.4">
      <c r="C3621" s="50"/>
    </row>
    <row r="3622" spans="3:3" x14ac:dyDescent="0.4">
      <c r="C3622" s="50"/>
    </row>
    <row r="3623" spans="3:3" x14ac:dyDescent="0.4">
      <c r="C3623" s="50"/>
    </row>
    <row r="3624" spans="3:3" x14ac:dyDescent="0.4">
      <c r="C3624" s="50"/>
    </row>
    <row r="3625" spans="3:3" x14ac:dyDescent="0.4">
      <c r="C3625" s="50"/>
    </row>
    <row r="3626" spans="3:3" x14ac:dyDescent="0.4">
      <c r="C3626" s="50"/>
    </row>
    <row r="3627" spans="3:3" x14ac:dyDescent="0.4">
      <c r="C3627" s="50"/>
    </row>
    <row r="3628" spans="3:3" x14ac:dyDescent="0.4">
      <c r="C3628" s="50"/>
    </row>
    <row r="3629" spans="3:3" x14ac:dyDescent="0.4">
      <c r="C3629" s="50"/>
    </row>
    <row r="3630" spans="3:3" x14ac:dyDescent="0.4">
      <c r="C3630" s="50"/>
    </row>
    <row r="3631" spans="3:3" x14ac:dyDescent="0.4">
      <c r="C3631" s="50"/>
    </row>
    <row r="3632" spans="3:3" x14ac:dyDescent="0.4">
      <c r="C3632" s="50"/>
    </row>
    <row r="3633" spans="3:3" x14ac:dyDescent="0.4">
      <c r="C3633" s="50"/>
    </row>
    <row r="3634" spans="3:3" x14ac:dyDescent="0.4">
      <c r="C3634" s="50"/>
    </row>
    <row r="3635" spans="3:3" x14ac:dyDescent="0.4">
      <c r="C3635" s="50"/>
    </row>
    <row r="3636" spans="3:3" x14ac:dyDescent="0.4">
      <c r="C3636" s="50"/>
    </row>
    <row r="3637" spans="3:3" x14ac:dyDescent="0.4">
      <c r="C3637" s="50"/>
    </row>
    <row r="3638" spans="3:3" x14ac:dyDescent="0.4">
      <c r="C3638" s="50"/>
    </row>
    <row r="3639" spans="3:3" x14ac:dyDescent="0.4">
      <c r="C3639" s="50"/>
    </row>
    <row r="3640" spans="3:3" x14ac:dyDescent="0.4">
      <c r="C3640" s="50"/>
    </row>
    <row r="3641" spans="3:3" x14ac:dyDescent="0.4">
      <c r="C3641" s="50"/>
    </row>
    <row r="3642" spans="3:3" x14ac:dyDescent="0.4">
      <c r="C3642" s="50"/>
    </row>
    <row r="3643" spans="3:3" x14ac:dyDescent="0.4">
      <c r="C3643" s="50"/>
    </row>
    <row r="3644" spans="3:3" x14ac:dyDescent="0.4">
      <c r="C3644" s="50"/>
    </row>
    <row r="3645" spans="3:3" x14ac:dyDescent="0.4">
      <c r="C3645" s="50"/>
    </row>
    <row r="3646" spans="3:3" x14ac:dyDescent="0.4">
      <c r="C3646" s="50"/>
    </row>
    <row r="3647" spans="3:3" x14ac:dyDescent="0.4">
      <c r="C3647" s="50"/>
    </row>
    <row r="3648" spans="3:3" x14ac:dyDescent="0.4">
      <c r="C3648" s="50"/>
    </row>
    <row r="3649" spans="3:3" x14ac:dyDescent="0.4">
      <c r="C3649" s="50"/>
    </row>
    <row r="3650" spans="3:3" x14ac:dyDescent="0.4">
      <c r="C3650" s="50"/>
    </row>
    <row r="3651" spans="3:3" x14ac:dyDescent="0.4">
      <c r="C3651" s="50"/>
    </row>
    <row r="3652" spans="3:3" x14ac:dyDescent="0.4">
      <c r="C3652" s="50"/>
    </row>
    <row r="3653" spans="3:3" x14ac:dyDescent="0.4">
      <c r="C3653" s="50"/>
    </row>
    <row r="3654" spans="3:3" x14ac:dyDescent="0.4">
      <c r="C3654" s="50"/>
    </row>
    <row r="3655" spans="3:3" x14ac:dyDescent="0.4">
      <c r="C3655" s="50"/>
    </row>
    <row r="3656" spans="3:3" x14ac:dyDescent="0.4">
      <c r="C3656" s="50"/>
    </row>
    <row r="3657" spans="3:3" x14ac:dyDescent="0.4">
      <c r="C3657" s="50"/>
    </row>
    <row r="3658" spans="3:3" x14ac:dyDescent="0.4">
      <c r="C3658" s="50"/>
    </row>
    <row r="3659" spans="3:3" x14ac:dyDescent="0.4">
      <c r="C3659" s="50"/>
    </row>
    <row r="3660" spans="3:3" x14ac:dyDescent="0.4">
      <c r="C3660" s="50"/>
    </row>
    <row r="3661" spans="3:3" x14ac:dyDescent="0.4">
      <c r="C3661" s="50"/>
    </row>
    <row r="3662" spans="3:3" x14ac:dyDescent="0.4">
      <c r="C3662" s="50"/>
    </row>
    <row r="3663" spans="3:3" x14ac:dyDescent="0.4">
      <c r="C3663" s="50"/>
    </row>
    <row r="3664" spans="3:3" x14ac:dyDescent="0.4">
      <c r="C3664" s="50"/>
    </row>
    <row r="3665" spans="3:3" x14ac:dyDescent="0.4">
      <c r="C3665" s="50"/>
    </row>
    <row r="3666" spans="3:3" x14ac:dyDescent="0.4">
      <c r="C3666" s="50"/>
    </row>
    <row r="3667" spans="3:3" x14ac:dyDescent="0.4">
      <c r="C3667" s="50"/>
    </row>
    <row r="3668" spans="3:3" x14ac:dyDescent="0.4">
      <c r="C3668" s="50"/>
    </row>
    <row r="3669" spans="3:3" x14ac:dyDescent="0.4">
      <c r="C3669" s="50"/>
    </row>
    <row r="3670" spans="3:3" x14ac:dyDescent="0.4">
      <c r="C3670" s="50"/>
    </row>
    <row r="3671" spans="3:3" x14ac:dyDescent="0.4">
      <c r="C3671" s="50"/>
    </row>
    <row r="3672" spans="3:3" x14ac:dyDescent="0.4">
      <c r="C3672" s="50"/>
    </row>
    <row r="3673" spans="3:3" x14ac:dyDescent="0.4">
      <c r="C3673" s="50"/>
    </row>
    <row r="3674" spans="3:3" x14ac:dyDescent="0.4">
      <c r="C3674" s="50"/>
    </row>
    <row r="3675" spans="3:3" x14ac:dyDescent="0.4">
      <c r="C3675" s="50"/>
    </row>
    <row r="3676" spans="3:3" x14ac:dyDescent="0.4">
      <c r="C3676" s="50"/>
    </row>
    <row r="3677" spans="3:3" x14ac:dyDescent="0.4">
      <c r="C3677" s="50"/>
    </row>
    <row r="3678" spans="3:3" x14ac:dyDescent="0.4">
      <c r="C3678" s="50"/>
    </row>
    <row r="3679" spans="3:3" x14ac:dyDescent="0.4">
      <c r="C3679" s="50"/>
    </row>
    <row r="3680" spans="3:3" x14ac:dyDescent="0.4">
      <c r="C3680" s="50"/>
    </row>
  </sheetData>
  <mergeCells count="7">
    <mergeCell ref="M20:O20"/>
    <mergeCell ref="M21:R22"/>
    <mergeCell ref="M28:N28"/>
    <mergeCell ref="C26:D26"/>
    <mergeCell ref="C21:E21"/>
    <mergeCell ref="C22:E22"/>
    <mergeCell ref="C25:D25"/>
  </mergeCells>
  <phoneticPr fontId="46" type="noConversion"/>
  <dataValidations disablePrompts="1" count="1">
    <dataValidation type="list" allowBlank="1" showInputMessage="1" showErrorMessage="1" sqref="E13 N20">
      <formula1>"D,W,M,Q,S,Y"</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5" tint="0.59999389629810485"/>
  </sheetPr>
  <dimension ref="A1:BA3682"/>
  <sheetViews>
    <sheetView showGridLines="0" zoomScale="70" zoomScaleNormal="70" workbookViewId="0"/>
  </sheetViews>
  <sheetFormatPr defaultRowHeight="17.399999999999999" outlineLevelCol="1" x14ac:dyDescent="0.4"/>
  <cols>
    <col min="1" max="1" width="4.59765625" style="12" customWidth="1"/>
    <col min="2" max="2" width="4.3984375" style="12" customWidth="1"/>
    <col min="3" max="3" width="10.69921875" style="49" bestFit="1" customWidth="1"/>
    <col min="4" max="4" width="35.59765625" style="49" customWidth="1"/>
    <col min="5" max="5" width="21.59765625" style="12" customWidth="1"/>
    <col min="6" max="6" width="22.69921875" style="12" customWidth="1" outlineLevel="1"/>
    <col min="7" max="7" width="20.296875" style="12" customWidth="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9.69921875" style="49" bestFit="1" customWidth="1" outlineLevel="1"/>
    <col min="16" max="16" width="9.69921875" style="12" customWidth="1" outlineLevel="1"/>
    <col min="17" max="19" width="23.69921875" style="49" customWidth="1" outlineLevel="1"/>
    <col min="20" max="20" width="30" style="12" customWidth="1" outlineLevel="1"/>
    <col min="21" max="21" width="4.09765625" style="12" customWidth="1" outlineLevel="1"/>
    <col min="22" max="22" width="18.8984375" style="12" customWidth="1"/>
    <col min="23" max="24" width="9.09765625" style="12"/>
    <col min="25" max="53" width="9.09765625" style="1"/>
  </cols>
  <sheetData>
    <row r="1" spans="1:24" s="1" customFormat="1" ht="5.0999999999999996" customHeight="1" x14ac:dyDescent="0.4">
      <c r="A1" s="12"/>
      <c r="B1" s="12"/>
      <c r="C1" s="12"/>
      <c r="D1" s="12"/>
      <c r="E1" s="12"/>
      <c r="F1" s="12"/>
      <c r="G1" s="12"/>
      <c r="H1" s="12"/>
      <c r="I1" s="12"/>
      <c r="J1" s="12"/>
      <c r="K1" s="12"/>
      <c r="L1" s="12"/>
      <c r="M1" s="12"/>
      <c r="N1" s="12"/>
      <c r="O1" s="12"/>
      <c r="P1" s="12"/>
      <c r="Q1" s="12"/>
      <c r="R1" s="12"/>
      <c r="S1" s="12"/>
      <c r="T1" s="12"/>
      <c r="U1" s="12"/>
      <c r="V1" s="12"/>
      <c r="W1" s="12"/>
      <c r="X1" s="12"/>
    </row>
    <row r="2" spans="1:24" s="1" customFormat="1" ht="15" customHeight="1" x14ac:dyDescent="0.4">
      <c r="A2" s="12"/>
      <c r="B2" s="12"/>
      <c r="C2" s="12"/>
      <c r="D2" s="12"/>
      <c r="E2" s="12"/>
      <c r="F2" s="12"/>
      <c r="G2" s="12"/>
      <c r="H2" s="12"/>
      <c r="I2" s="12"/>
      <c r="J2" s="12"/>
      <c r="K2" s="12"/>
      <c r="L2" s="12"/>
      <c r="M2" s="12"/>
      <c r="N2" s="12"/>
      <c r="O2" s="12"/>
      <c r="P2" s="12"/>
      <c r="Q2" s="12"/>
      <c r="R2" s="12"/>
      <c r="S2" s="12"/>
      <c r="T2" s="12"/>
      <c r="U2" s="12"/>
      <c r="V2" s="12"/>
      <c r="W2" s="12"/>
      <c r="X2" s="12"/>
    </row>
    <row r="3" spans="1:24" s="1" customFormat="1" ht="15" customHeight="1" x14ac:dyDescent="0.4">
      <c r="A3" s="12"/>
      <c r="B3" s="12"/>
      <c r="C3" s="12"/>
      <c r="D3" s="12"/>
      <c r="E3" s="12"/>
      <c r="F3" s="12"/>
      <c r="G3" s="12"/>
      <c r="H3" s="12"/>
      <c r="I3" s="12"/>
      <c r="J3" s="12"/>
      <c r="K3" s="12"/>
      <c r="L3" s="12"/>
      <c r="M3" s="12"/>
      <c r="N3" s="12"/>
      <c r="O3" s="12"/>
      <c r="P3" s="12"/>
      <c r="Q3" s="12"/>
      <c r="R3" s="12"/>
      <c r="S3" s="12"/>
      <c r="T3" s="12"/>
      <c r="U3" s="12"/>
      <c r="V3" s="12"/>
      <c r="W3" s="12"/>
      <c r="X3" s="12"/>
    </row>
    <row r="4" spans="1:24" s="1" customFormat="1" ht="15" customHeight="1" x14ac:dyDescent="0.4">
      <c r="A4" s="12"/>
      <c r="B4" s="12"/>
      <c r="C4" s="12"/>
      <c r="D4" s="12"/>
      <c r="E4" s="12"/>
      <c r="F4" s="12"/>
      <c r="G4" s="12"/>
      <c r="H4" s="12"/>
      <c r="I4" s="12"/>
      <c r="J4" s="12"/>
      <c r="K4" s="12"/>
      <c r="L4" s="12"/>
      <c r="M4" s="12"/>
      <c r="N4" s="12"/>
      <c r="O4" s="12"/>
      <c r="P4" s="12"/>
      <c r="Q4" s="12"/>
      <c r="R4" s="12"/>
      <c r="S4" s="12"/>
      <c r="T4" s="12"/>
      <c r="U4" s="12"/>
      <c r="V4" s="12"/>
      <c r="W4" s="12"/>
      <c r="X4" s="12"/>
    </row>
    <row r="5" spans="1:24" s="1" customFormat="1" ht="15" customHeight="1" x14ac:dyDescent="0.4">
      <c r="A5" s="12"/>
      <c r="B5" s="12"/>
      <c r="C5" s="12"/>
      <c r="D5" s="12"/>
      <c r="E5" s="12"/>
      <c r="F5" s="12"/>
      <c r="G5" s="12"/>
      <c r="H5" s="12"/>
      <c r="I5" s="12"/>
      <c r="J5" s="12"/>
      <c r="K5" s="12"/>
      <c r="L5" s="12"/>
      <c r="M5" s="12"/>
      <c r="N5" s="12"/>
      <c r="O5" s="12"/>
      <c r="P5" s="12"/>
      <c r="Q5" s="12"/>
      <c r="R5" s="12"/>
      <c r="S5" s="12"/>
      <c r="T5" s="12"/>
      <c r="U5" s="12"/>
      <c r="V5" s="12"/>
      <c r="W5" s="12"/>
      <c r="X5" s="12"/>
    </row>
    <row r="6" spans="1:24" s="1" customFormat="1" ht="30" customHeight="1" thickBot="1" x14ac:dyDescent="0.45">
      <c r="A6" s="12"/>
      <c r="B6" s="13" t="s">
        <v>28</v>
      </c>
      <c r="C6" s="12"/>
      <c r="D6" s="12"/>
      <c r="E6" s="12"/>
      <c r="F6" s="12"/>
      <c r="G6" s="12"/>
      <c r="H6" s="12"/>
      <c r="I6" s="12"/>
      <c r="J6" s="12"/>
      <c r="K6" s="12"/>
      <c r="L6" s="13" t="s">
        <v>473</v>
      </c>
      <c r="M6" s="12"/>
      <c r="N6" s="12"/>
      <c r="O6" s="12"/>
      <c r="P6" s="12"/>
      <c r="Q6" s="12"/>
      <c r="R6" s="12"/>
      <c r="S6" s="12"/>
      <c r="T6" s="12"/>
      <c r="U6" s="12"/>
      <c r="V6" s="12"/>
      <c r="W6" s="12"/>
      <c r="X6" s="12"/>
    </row>
    <row r="7" spans="1:24" s="1" customFormat="1" x14ac:dyDescent="0.4">
      <c r="A7" s="12"/>
      <c r="B7" s="14"/>
      <c r="C7" s="15"/>
      <c r="D7" s="16"/>
      <c r="E7" s="15"/>
      <c r="F7" s="15"/>
      <c r="G7" s="15"/>
      <c r="H7" s="15"/>
      <c r="I7" s="15"/>
      <c r="J7" s="17"/>
      <c r="K7" s="18"/>
      <c r="L7" s="14"/>
      <c r="M7" s="15"/>
      <c r="N7" s="15"/>
      <c r="O7" s="15"/>
      <c r="P7" s="15"/>
      <c r="Q7" s="15"/>
      <c r="R7" s="15"/>
      <c r="S7" s="15"/>
      <c r="T7" s="15"/>
      <c r="U7" s="17"/>
      <c r="V7" s="12"/>
      <c r="W7" s="12"/>
      <c r="X7" s="12"/>
    </row>
    <row r="8" spans="1:24" ht="19.2" x14ac:dyDescent="0.4">
      <c r="B8" s="19"/>
      <c r="C8" s="186" t="s">
        <v>0</v>
      </c>
      <c r="D8" s="21" t="s">
        <v>370</v>
      </c>
      <c r="E8" s="18"/>
      <c r="F8" s="37"/>
      <c r="G8" s="18"/>
      <c r="H8" s="18"/>
      <c r="I8" s="18"/>
      <c r="J8" s="22"/>
      <c r="K8" s="18"/>
      <c r="L8" s="19"/>
      <c r="M8" s="23" t="s">
        <v>588</v>
      </c>
      <c r="N8" s="24"/>
      <c r="O8" s="25"/>
      <c r="P8" s="18"/>
      <c r="Q8" s="23" t="s">
        <v>701</v>
      </c>
      <c r="R8" s="25"/>
      <c r="S8" s="25"/>
      <c r="T8" s="25"/>
      <c r="U8" s="22"/>
    </row>
    <row r="9" spans="1:24" x14ac:dyDescent="0.4">
      <c r="B9" s="19"/>
      <c r="C9" s="18"/>
      <c r="D9" s="18"/>
      <c r="E9" s="18"/>
      <c r="F9" s="18"/>
      <c r="G9" s="18"/>
      <c r="H9" s="18"/>
      <c r="I9" s="18"/>
      <c r="J9" s="22"/>
      <c r="K9" s="18"/>
      <c r="L9" s="19"/>
      <c r="M9" s="31"/>
      <c r="N9" s="31"/>
      <c r="O9" s="31"/>
      <c r="P9" s="18"/>
      <c r="Q9" s="31"/>
      <c r="R9" s="31"/>
      <c r="S9" s="31"/>
      <c r="T9" s="31"/>
      <c r="U9" s="22"/>
    </row>
    <row r="10" spans="1:24" x14ac:dyDescent="0.4">
      <c r="B10" s="19"/>
      <c r="C10" s="18"/>
      <c r="D10" s="18"/>
      <c r="E10" s="18"/>
      <c r="F10" s="18"/>
      <c r="G10" s="18"/>
      <c r="H10" s="18"/>
      <c r="I10" s="18"/>
      <c r="J10" s="22"/>
      <c r="K10" s="18"/>
      <c r="L10" s="19"/>
      <c r="M10" s="186" t="s">
        <v>0</v>
      </c>
      <c r="N10" s="27" t="str">
        <f>Beta_Ticker</f>
        <v>SPY US Equity</v>
      </c>
      <c r="O10" s="31"/>
      <c r="P10" s="18"/>
      <c r="Q10" s="31"/>
      <c r="R10" s="31"/>
      <c r="S10" s="31"/>
      <c r="T10" s="31"/>
      <c r="U10" s="22"/>
    </row>
    <row r="11" spans="1:24" ht="19.2" x14ac:dyDescent="0.4">
      <c r="B11" s="19"/>
      <c r="C11" s="29"/>
      <c r="D11" s="30" t="s">
        <v>10</v>
      </c>
      <c r="E11" s="30" t="s">
        <v>11</v>
      </c>
      <c r="F11" s="30" t="s">
        <v>18</v>
      </c>
      <c r="G11" s="30" t="s">
        <v>13</v>
      </c>
      <c r="H11" s="30" t="s">
        <v>40</v>
      </c>
      <c r="I11" s="18"/>
      <c r="J11" s="22"/>
      <c r="K11" s="18"/>
      <c r="L11" s="19"/>
      <c r="M11" s="215" t="s">
        <v>468</v>
      </c>
      <c r="N11" s="27" t="str">
        <f>IF(Beta_BenchmarkTicker="",$G$18,Beta_BenchmarkTicker)</f>
        <v>STI Index</v>
      </c>
      <c r="O11" s="31"/>
      <c r="P11" s="30"/>
      <c r="Q11" s="388" t="s">
        <v>585</v>
      </c>
      <c r="R11" s="388"/>
      <c r="S11" s="388"/>
      <c r="T11" s="26"/>
      <c r="U11" s="22"/>
    </row>
    <row r="12" spans="1:24" ht="34.799999999999997" x14ac:dyDescent="0.4">
      <c r="B12" s="19"/>
      <c r="C12" s="30" t="s">
        <v>6</v>
      </c>
      <c r="D12" s="186" t="s">
        <v>74</v>
      </c>
      <c r="E12" s="21" t="s">
        <v>3</v>
      </c>
      <c r="F12" s="28" t="str">
        <f>IF(Beta_Interval="","Calc_Interval=1y","Calc_Interval="&amp;Beta_Interval)</f>
        <v>Calc_Interval=1y</v>
      </c>
      <c r="G12" s="28" t="s">
        <v>3</v>
      </c>
      <c r="H12" s="76" t="s">
        <v>368</v>
      </c>
      <c r="I12" s="18"/>
      <c r="J12" s="22"/>
      <c r="K12" s="18"/>
      <c r="L12" s="19"/>
      <c r="M12" s="26"/>
      <c r="N12" s="26"/>
      <c r="O12" s="26" t="s">
        <v>18</v>
      </c>
      <c r="P12" s="30"/>
      <c r="Q12" s="224">
        <f ca="1">SLOPE(Beta_ReturnSeries1,Beta_ReturnSeries2)</f>
        <v>0.20160165772947697</v>
      </c>
      <c r="R12" s="225"/>
      <c r="S12" s="225"/>
      <c r="T12" s="26"/>
      <c r="U12" s="22"/>
    </row>
    <row r="13" spans="1:24" ht="19.2" x14ac:dyDescent="0.4">
      <c r="B13" s="19"/>
      <c r="C13" s="30" t="s">
        <v>7</v>
      </c>
      <c r="D13" s="186" t="s">
        <v>19</v>
      </c>
      <c r="E13" s="21"/>
      <c r="F13" s="28" t="str">
        <f>IF(Beta_Per="","",",per="&amp;Beta_Per)</f>
        <v/>
      </c>
      <c r="G13" s="28" t="s">
        <v>14</v>
      </c>
      <c r="H13" s="28" t="s">
        <v>37</v>
      </c>
      <c r="I13" s="18"/>
      <c r="J13" s="22"/>
      <c r="K13" s="18"/>
      <c r="L13" s="19"/>
      <c r="M13" s="186" t="s">
        <v>12</v>
      </c>
      <c r="N13" s="27" t="str">
        <f>IF(Beta_Interval="","",Beta_Interval)</f>
        <v>1y</v>
      </c>
      <c r="O13" s="28" t="str">
        <f>IF($N13="","Calc_Interval=1y","Calc_Interval="&amp;$N13)</f>
        <v>Calc_Interval=1y</v>
      </c>
      <c r="P13" s="30"/>
      <c r="Q13" s="26"/>
      <c r="R13" s="26"/>
      <c r="S13" s="26"/>
      <c r="T13" s="26"/>
      <c r="U13" s="22"/>
    </row>
    <row r="14" spans="1:24" ht="19.2" x14ac:dyDescent="0.4">
      <c r="B14" s="19"/>
      <c r="C14" s="30" t="s">
        <v>8</v>
      </c>
      <c r="D14" s="186" t="s">
        <v>16</v>
      </c>
      <c r="E14" s="21" t="s">
        <v>97</v>
      </c>
      <c r="F14" s="28" t="str">
        <f>IF(Beta_Currency="","",",currency="&amp;Beta_Currency)</f>
        <v>,currency=SGD</v>
      </c>
      <c r="G14" s="28" t="s">
        <v>367</v>
      </c>
      <c r="H14" s="28" t="s">
        <v>38</v>
      </c>
      <c r="I14" s="18"/>
      <c r="J14" s="22"/>
      <c r="K14" s="18"/>
      <c r="L14" s="19"/>
      <c r="M14" s="185" t="s">
        <v>19</v>
      </c>
      <c r="N14" s="27" t="str">
        <f>IF(Beta_Per="","",Beta_Per)</f>
        <v/>
      </c>
      <c r="O14" s="28" t="str">
        <f>IF($N14="","",",Per="&amp;$N14)</f>
        <v/>
      </c>
      <c r="P14" s="30"/>
      <c r="Q14" s="388" t="s">
        <v>605</v>
      </c>
      <c r="R14" s="388"/>
      <c r="S14" s="388"/>
      <c r="T14" s="26"/>
      <c r="U14" s="22"/>
    </row>
    <row r="15" spans="1:24" ht="19.2" x14ac:dyDescent="0.4">
      <c r="A15" s="18"/>
      <c r="B15" s="19"/>
      <c r="C15" s="30" t="s">
        <v>9</v>
      </c>
      <c r="D15" s="186" t="s">
        <v>606</v>
      </c>
      <c r="E15" s="21">
        <v>0.33</v>
      </c>
      <c r="F15" s="28" t="str">
        <f>IF(Beta_Weight="","",",Adj_Beta_Weight="&amp;Beta_Weight)</f>
        <v>,Adj_Beta_Weight=0.33</v>
      </c>
      <c r="G15" s="28"/>
      <c r="H15" s="28"/>
      <c r="I15" s="18"/>
      <c r="J15" s="22"/>
      <c r="K15" s="18"/>
      <c r="L15" s="19"/>
      <c r="M15" s="213" t="s">
        <v>16</v>
      </c>
      <c r="N15" s="27" t="str">
        <f>IF(Beta!Beta_Currency="","",Beta!Beta_Currency)</f>
        <v>SGD</v>
      </c>
      <c r="O15" s="28" t="str">
        <f>IF($N15="","",",currency="&amp;$N15)</f>
        <v>,currency=SGD</v>
      </c>
      <c r="P15" s="30"/>
      <c r="Q15" s="224">
        <f ca="1">Beta_Weight*Q12+(1-Beta_Weight)*1</f>
        <v>0.73652854705072734</v>
      </c>
      <c r="R15" s="225"/>
      <c r="S15" s="225"/>
      <c r="T15" s="26"/>
      <c r="U15" s="22"/>
    </row>
    <row r="16" spans="1:24" ht="19.2" x14ac:dyDescent="0.4">
      <c r="A16" s="18"/>
      <c r="B16" s="19"/>
      <c r="C16" s="30" t="s">
        <v>30</v>
      </c>
      <c r="D16" s="186" t="s">
        <v>15</v>
      </c>
      <c r="E16" s="21"/>
      <c r="F16" s="28" t="s">
        <v>603</v>
      </c>
      <c r="G16" s="28" t="s">
        <v>75</v>
      </c>
      <c r="H16" s="28" t="s">
        <v>602</v>
      </c>
      <c r="I16" s="18"/>
      <c r="J16" s="22"/>
      <c r="K16" s="18"/>
      <c r="L16" s="19"/>
      <c r="M16" s="213" t="s">
        <v>15</v>
      </c>
      <c r="N16" s="28" t="str">
        <f>IF(Beta_TRBase="","",Beta_TRBase)</f>
        <v/>
      </c>
      <c r="O16" s="28" t="str">
        <f>IF($N16="","",","&amp;M16&amp;"="&amp;$N16)</f>
        <v/>
      </c>
      <c r="P16" s="30"/>
      <c r="Q16" s="26"/>
      <c r="R16" s="26"/>
      <c r="S16" s="26"/>
      <c r="T16" s="26"/>
      <c r="U16" s="22"/>
      <c r="V16" s="18"/>
    </row>
    <row r="17" spans="1:24" ht="19.2" x14ac:dyDescent="0.4">
      <c r="A17" s="18"/>
      <c r="B17" s="19"/>
      <c r="C17" s="30" t="s">
        <v>31</v>
      </c>
      <c r="D17" s="186" t="s">
        <v>73</v>
      </c>
      <c r="E17" s="21"/>
      <c r="F17" s="28" t="str">
        <f>IF(Beta_AnnualFactor="","",",Ann_Factor="&amp;Beta_AnnualFactor)</f>
        <v/>
      </c>
      <c r="G17" s="28" t="s">
        <v>39</v>
      </c>
      <c r="H17" s="28"/>
      <c r="I17" s="18"/>
      <c r="J17" s="22"/>
      <c r="K17" s="18"/>
      <c r="L17" s="19"/>
      <c r="M17" s="56" t="s">
        <v>596</v>
      </c>
      <c r="N17" s="246" t="str">
        <f>IF(Beta_BenchmarkTicker="","",Beta_BenchmarkTicker)</f>
        <v>STI Index</v>
      </c>
      <c r="O17" s="28" t="str">
        <f>IF($N17="","",","&amp;M17&amp;"=['"&amp;$N17&amp;"']")</f>
        <v>,Benchmark_ticker=['STI Index']</v>
      </c>
      <c r="P17" s="30"/>
      <c r="Q17" s="26"/>
      <c r="R17" s="26"/>
      <c r="S17" s="26"/>
      <c r="T17" s="26"/>
      <c r="U17" s="22"/>
      <c r="V17" s="18"/>
    </row>
    <row r="18" spans="1:24" ht="19.2" x14ac:dyDescent="0.4">
      <c r="A18" s="18"/>
      <c r="B18" s="19"/>
      <c r="C18" s="30" t="s">
        <v>478</v>
      </c>
      <c r="D18" s="186" t="s">
        <v>469</v>
      </c>
      <c r="E18" s="21" t="s">
        <v>695</v>
      </c>
      <c r="F18" s="28" t="str">
        <f>IF(Beta_BenchmarkTicker="","",",Benchmark_ticker=['"&amp;Beta_BenchmarkTicker&amp;"']")</f>
        <v>,Benchmark_ticker=['STI Index']</v>
      </c>
      <c r="G18" s="28" t="str">
        <f>_xll.BDP(Beta_Ticker,"RK392")</f>
        <v>#N/A Requesting Data...</v>
      </c>
      <c r="H18" s="28" t="s">
        <v>470</v>
      </c>
      <c r="I18" s="18"/>
      <c r="J18" s="22"/>
      <c r="K18" s="18"/>
      <c r="L18" s="19"/>
      <c r="M18" s="31"/>
      <c r="N18" s="31"/>
      <c r="O18" s="31"/>
      <c r="P18" s="30"/>
      <c r="Q18" s="26"/>
      <c r="R18" s="26"/>
      <c r="S18" s="26"/>
      <c r="T18" s="31"/>
      <c r="U18" s="22"/>
      <c r="V18" s="18"/>
    </row>
    <row r="19" spans="1:24" ht="15" customHeight="1" x14ac:dyDescent="0.4">
      <c r="A19" s="18"/>
      <c r="B19" s="19"/>
      <c r="C19" s="18"/>
      <c r="D19" s="18"/>
      <c r="E19" s="18"/>
      <c r="F19" s="18"/>
      <c r="G19" s="18"/>
      <c r="H19" s="18"/>
      <c r="I19" s="18"/>
      <c r="J19" s="22"/>
      <c r="K19" s="18"/>
      <c r="L19" s="19"/>
      <c r="M19" s="376" t="s">
        <v>17</v>
      </c>
      <c r="N19" s="377"/>
      <c r="O19" s="377"/>
      <c r="P19" s="30"/>
      <c r="Q19" s="26"/>
      <c r="R19" s="26"/>
      <c r="S19" s="26"/>
      <c r="T19" s="31"/>
      <c r="U19" s="22"/>
      <c r="V19" s="18"/>
    </row>
    <row r="20" spans="1:24" ht="15.75" customHeight="1" thickBot="1" x14ac:dyDescent="0.45">
      <c r="B20" s="33"/>
      <c r="C20" s="34"/>
      <c r="D20" s="34"/>
      <c r="E20" s="34"/>
      <c r="F20" s="34"/>
      <c r="G20" s="34"/>
      <c r="H20" s="34"/>
      <c r="I20" s="34"/>
      <c r="J20" s="35"/>
      <c r="K20" s="18"/>
      <c r="L20" s="19"/>
      <c r="M20" s="389" t="str">
        <f>"double_return_series_1("&amp;$O$13&amp;$O$14&amp;O15&amp;O16&amp;O17&amp;"), double_return_series_2("&amp;$O$13&amp;$O$14&amp;$O$15&amp;O16&amp;O17&amp;")"</f>
        <v>double_return_series_1(Calc_Interval=1y,currency=SGD,Benchmark_ticker=['STI Index']), double_return_series_2(Calc_Interval=1y,currency=SGD,Benchmark_ticker=['STI Index'])</v>
      </c>
      <c r="N20" s="389"/>
      <c r="O20" s="389"/>
      <c r="P20" s="389"/>
      <c r="Q20" s="389"/>
      <c r="R20" s="389"/>
      <c r="S20" s="26"/>
      <c r="T20" s="31"/>
      <c r="U20" s="22"/>
      <c r="V20" s="18"/>
    </row>
    <row r="21" spans="1:24" ht="19.2" x14ac:dyDescent="0.4">
      <c r="B21" s="18"/>
      <c r="C21" s="18"/>
      <c r="D21" s="18"/>
      <c r="E21" s="18"/>
      <c r="F21" s="18"/>
      <c r="G21" s="18"/>
      <c r="H21" s="18"/>
      <c r="I21" s="18"/>
      <c r="J21" s="18"/>
      <c r="L21" s="19"/>
      <c r="M21" s="389"/>
      <c r="N21" s="389"/>
      <c r="O21" s="389"/>
      <c r="P21" s="389"/>
      <c r="Q21" s="389"/>
      <c r="R21" s="389"/>
      <c r="S21" s="26"/>
      <c r="T21" s="31"/>
      <c r="U21" s="22"/>
      <c r="V21" s="18"/>
    </row>
    <row r="22" spans="1:24" ht="19.2" x14ac:dyDescent="0.4">
      <c r="B22" s="18"/>
      <c r="C22" s="18"/>
      <c r="D22" s="18"/>
      <c r="E22" s="18"/>
      <c r="F22" s="18"/>
      <c r="G22" s="18"/>
      <c r="H22" s="18"/>
      <c r="I22" s="18"/>
      <c r="J22" s="18"/>
      <c r="L22" s="19"/>
      <c r="M22" s="31"/>
      <c r="N22" s="31"/>
      <c r="O22" s="31"/>
      <c r="P22" s="30"/>
      <c r="Q22" s="26"/>
      <c r="R22" s="26"/>
      <c r="S22" s="26"/>
      <c r="T22" s="31"/>
      <c r="U22" s="22"/>
      <c r="V22" s="18"/>
    </row>
    <row r="23" spans="1:24" s="1" customFormat="1" ht="19.2" x14ac:dyDescent="0.4">
      <c r="A23" s="12"/>
      <c r="B23" s="12"/>
      <c r="C23" s="366" t="s">
        <v>430</v>
      </c>
      <c r="D23" s="367"/>
      <c r="E23" s="368"/>
      <c r="F23" s="12"/>
      <c r="G23" s="12"/>
      <c r="H23" s="12"/>
      <c r="I23" s="12"/>
      <c r="J23" s="12"/>
      <c r="K23" s="12"/>
      <c r="L23" s="19"/>
      <c r="M23" s="31"/>
      <c r="N23" s="31"/>
      <c r="O23" s="31"/>
      <c r="P23" s="30"/>
      <c r="Q23" s="26"/>
      <c r="R23" s="26"/>
      <c r="S23" s="26"/>
      <c r="T23" s="31"/>
      <c r="U23" s="22"/>
      <c r="V23" s="18"/>
      <c r="W23" s="12"/>
      <c r="X23" s="12"/>
    </row>
    <row r="24" spans="1:24" s="1" customFormat="1" ht="19.2" x14ac:dyDescent="0.4">
      <c r="A24" s="12"/>
      <c r="B24" s="12"/>
      <c r="C24" s="371" t="str">
        <f>"Beta("&amp;$F$12&amp;$F$13&amp;$F$14&amp;F15&amp;$F$16&amp;F17&amp;F18&amp;")"</f>
        <v>Beta(Calc_Interval=1y,currency=SGD,Adj_Beta_Weight=0.33,TR_Base=Price_If_Available,Benchmark_ticker=['STI Index'])</v>
      </c>
      <c r="D24" s="372"/>
      <c r="E24" s="373"/>
      <c r="F24" s="12"/>
      <c r="G24" s="12"/>
      <c r="H24" s="12"/>
      <c r="I24" s="12"/>
      <c r="J24" s="12"/>
      <c r="K24" s="12"/>
      <c r="L24" s="19"/>
      <c r="M24" s="220" t="s">
        <v>589</v>
      </c>
      <c r="N24" s="31"/>
      <c r="O24" s="31"/>
      <c r="P24" s="30"/>
      <c r="Q24" s="26"/>
      <c r="R24" s="26"/>
      <c r="S24" s="26"/>
      <c r="T24" s="31"/>
      <c r="U24" s="22"/>
      <c r="V24" s="18"/>
      <c r="W24" s="12"/>
      <c r="X24" s="12"/>
    </row>
    <row r="25" spans="1:24" ht="35.25" customHeight="1" x14ac:dyDescent="0.4">
      <c r="C25" s="12"/>
      <c r="D25" s="12"/>
      <c r="L25" s="19"/>
      <c r="M25" s="195" t="str">
        <f>_xll.BQL($N$10,M20,"cols=3;rows=245")</f>
        <v>#N/A Requesting Data...</v>
      </c>
      <c r="N25" s="31" t="s">
        <v>370</v>
      </c>
      <c r="O25" s="31" t="s">
        <v>370</v>
      </c>
      <c r="P25" s="30"/>
      <c r="Q25" s="26"/>
      <c r="R25" s="26"/>
      <c r="S25" s="26"/>
      <c r="T25" s="31"/>
      <c r="U25" s="22"/>
      <c r="V25" s="18"/>
    </row>
    <row r="26" spans="1:24" ht="19.2" x14ac:dyDescent="0.4">
      <c r="C26" s="12"/>
      <c r="D26" s="12"/>
      <c r="L26" s="19"/>
      <c r="M26" s="240" t="s">
        <v>2</v>
      </c>
      <c r="N26" s="241" t="s">
        <v>696</v>
      </c>
      <c r="O26" s="241" t="s">
        <v>697</v>
      </c>
      <c r="P26" s="30"/>
      <c r="Q26" s="26"/>
      <c r="R26" s="26"/>
      <c r="S26" s="26"/>
      <c r="T26" s="31"/>
      <c r="U26" s="22"/>
      <c r="V26" s="18"/>
    </row>
    <row r="27" spans="1:24" ht="19.2" x14ac:dyDescent="0.4">
      <c r="C27" s="369" t="s">
        <v>25</v>
      </c>
      <c r="D27" s="370"/>
      <c r="L27" s="19"/>
      <c r="M27" s="240">
        <v>45071</v>
      </c>
      <c r="N27" s="252">
        <v>1.2920268331895059E-2</v>
      </c>
      <c r="O27" s="252">
        <v>-1.827685807710266E-3</v>
      </c>
      <c r="P27" s="30"/>
      <c r="Q27" s="26"/>
      <c r="R27" s="26"/>
      <c r="S27" s="26"/>
      <c r="T27" s="31"/>
      <c r="U27" s="22"/>
      <c r="V27" s="18"/>
    </row>
    <row r="28" spans="1:24" ht="19.2" x14ac:dyDescent="0.4">
      <c r="C28" s="398" t="str">
        <f>_xll.BQL(Beta_Ticker,C24)</f>
        <v>#N/A Requesting Data...</v>
      </c>
      <c r="D28" s="398"/>
      <c r="G28" s="183"/>
      <c r="L28" s="19"/>
      <c r="M28" s="240">
        <v>45072</v>
      </c>
      <c r="N28" s="252">
        <v>1.1455771791432669E-2</v>
      </c>
      <c r="O28" s="252">
        <v>-1.0287680969661116E-4</v>
      </c>
      <c r="P28" s="30"/>
      <c r="Q28" s="26"/>
      <c r="R28" s="26"/>
      <c r="S28" s="26"/>
      <c r="T28" s="31"/>
      <c r="U28" s="22"/>
      <c r="V28" s="18"/>
    </row>
    <row r="29" spans="1:24" ht="19.2" x14ac:dyDescent="0.4">
      <c r="C29" s="12"/>
      <c r="D29" s="12"/>
      <c r="L29" s="19"/>
      <c r="M29" s="240">
        <v>45076</v>
      </c>
      <c r="N29" s="252">
        <v>-7.2797161257300773E-4</v>
      </c>
      <c r="O29" s="252">
        <v>-5.812301313925761E-3</v>
      </c>
      <c r="P29" s="30"/>
      <c r="Q29" s="26"/>
      <c r="R29" s="26"/>
      <c r="S29" s="26"/>
      <c r="T29" s="31"/>
      <c r="U29" s="22"/>
      <c r="V29" s="18"/>
    </row>
    <row r="30" spans="1:24" ht="15" customHeight="1" x14ac:dyDescent="0.4">
      <c r="C30" s="42"/>
      <c r="D30" s="72"/>
      <c r="L30" s="19"/>
      <c r="M30" s="240">
        <v>45077</v>
      </c>
      <c r="N30" s="252">
        <v>-2.4552743406383837E-3</v>
      </c>
      <c r="O30" s="252">
        <v>-9.0225752613284464E-3</v>
      </c>
      <c r="P30" s="30"/>
      <c r="Q30" s="26"/>
      <c r="R30" s="26"/>
      <c r="S30" s="26"/>
      <c r="T30" s="31"/>
      <c r="U30" s="22"/>
      <c r="V30" s="18"/>
    </row>
    <row r="31" spans="1:24" ht="19.2" x14ac:dyDescent="0.4">
      <c r="C31" s="42"/>
      <c r="D31" s="72"/>
      <c r="E31" s="42"/>
      <c r="L31" s="19"/>
      <c r="M31" s="240">
        <v>45078</v>
      </c>
      <c r="N31" s="252">
        <v>3.172557309465837E-3</v>
      </c>
      <c r="O31" s="252">
        <v>2.5328216411295863E-3</v>
      </c>
      <c r="P31" s="30"/>
      <c r="Q31" s="26"/>
      <c r="R31" s="26"/>
      <c r="S31" s="26"/>
      <c r="T31" s="31"/>
      <c r="U31" s="22"/>
      <c r="V31" s="18"/>
    </row>
    <row r="32" spans="1:24" ht="19.2" x14ac:dyDescent="0.4">
      <c r="C32" s="42"/>
      <c r="D32" s="188"/>
      <c r="E32" s="188"/>
      <c r="L32" s="19"/>
      <c r="M32" s="242">
        <v>45082</v>
      </c>
      <c r="N32" s="253">
        <v>1.4020107401314924E-2</v>
      </c>
      <c r="O32" s="254">
        <v>7.1724094368822476E-3</v>
      </c>
      <c r="P32" s="30"/>
      <c r="Q32" s="26"/>
      <c r="R32" s="26"/>
      <c r="S32" s="26"/>
      <c r="T32" s="31"/>
      <c r="U32" s="22"/>
      <c r="V32" s="18"/>
    </row>
    <row r="33" spans="3:53" ht="19.2" x14ac:dyDescent="0.4">
      <c r="C33" s="42"/>
      <c r="D33" s="72"/>
      <c r="E33" s="42"/>
      <c r="L33" s="19"/>
      <c r="M33" s="242">
        <v>45083</v>
      </c>
      <c r="N33" s="253">
        <v>1.5833289868556221E-3</v>
      </c>
      <c r="O33" s="254">
        <v>3.4493463488666736E-4</v>
      </c>
      <c r="P33" s="30"/>
      <c r="Q33" s="26"/>
      <c r="R33" s="26"/>
      <c r="S33" s="26"/>
      <c r="T33" s="31"/>
      <c r="U33" s="22"/>
      <c r="V33" s="18"/>
    </row>
    <row r="34" spans="3:53" ht="19.2" x14ac:dyDescent="0.4">
      <c r="C34" s="42"/>
      <c r="D34" s="72"/>
      <c r="E34" s="42"/>
      <c r="L34" s="19"/>
      <c r="M34" s="242">
        <v>45084</v>
      </c>
      <c r="N34" s="253">
        <v>-2.8665449273899239E-3</v>
      </c>
      <c r="O34" s="254">
        <v>-3.3008266172640738E-3</v>
      </c>
      <c r="P34" s="30"/>
      <c r="Q34" s="26"/>
      <c r="R34" s="26"/>
      <c r="S34" s="26"/>
      <c r="T34" s="31"/>
      <c r="U34" s="22"/>
      <c r="W34" s="1"/>
      <c r="X34" s="1"/>
      <c r="AV34"/>
      <c r="AW34"/>
      <c r="AX34"/>
      <c r="AY34"/>
      <c r="AZ34"/>
      <c r="BA34"/>
    </row>
    <row r="35" spans="3:53" ht="19.2" x14ac:dyDescent="0.4">
      <c r="C35" s="184"/>
      <c r="D35" s="72"/>
      <c r="E35" s="42"/>
      <c r="L35" s="19"/>
      <c r="M35" s="242">
        <v>45085</v>
      </c>
      <c r="N35" s="253">
        <v>1.1278824660555919E-3</v>
      </c>
      <c r="O35" s="254">
        <v>2.2109838406330585E-3</v>
      </c>
      <c r="P35" s="30"/>
      <c r="Q35" s="26"/>
      <c r="R35" s="26"/>
      <c r="S35" s="26"/>
      <c r="T35" s="31"/>
      <c r="U35" s="22"/>
      <c r="V35" s="1"/>
      <c r="W35" s="1"/>
      <c r="X35" s="1"/>
      <c r="AV35"/>
      <c r="AW35"/>
      <c r="AX35"/>
      <c r="AY35"/>
      <c r="AZ35"/>
      <c r="BA35"/>
    </row>
    <row r="36" spans="3:53" x14ac:dyDescent="0.4">
      <c r="C36" s="42"/>
      <c r="D36" s="72"/>
      <c r="E36" s="42"/>
      <c r="L36" s="19"/>
      <c r="M36" s="242">
        <v>45086</v>
      </c>
      <c r="N36" s="253">
        <v>2.3911670987500542E-3</v>
      </c>
      <c r="O36" s="254">
        <v>1.1297272022607534E-4</v>
      </c>
      <c r="Q36" s="31"/>
      <c r="R36" s="31"/>
      <c r="S36" s="31"/>
      <c r="T36" s="31"/>
      <c r="U36" s="22"/>
      <c r="V36" s="1"/>
      <c r="W36" s="1"/>
      <c r="X36" s="1"/>
      <c r="AV36"/>
      <c r="AW36"/>
      <c r="AX36"/>
      <c r="AY36"/>
      <c r="AZ36"/>
      <c r="BA36"/>
    </row>
    <row r="37" spans="3:53" x14ac:dyDescent="0.4">
      <c r="C37" s="42"/>
      <c r="D37" s="72"/>
      <c r="E37" s="42"/>
      <c r="L37" s="19"/>
      <c r="M37" s="242">
        <v>45089</v>
      </c>
      <c r="N37" s="253">
        <v>9.5975919128228563E-3</v>
      </c>
      <c r="O37" s="254">
        <v>2.8553767371518384E-3</v>
      </c>
      <c r="P37" s="1"/>
      <c r="Q37" s="31"/>
      <c r="R37" s="31"/>
      <c r="S37" s="31"/>
      <c r="T37" s="31"/>
      <c r="U37" s="22"/>
      <c r="V37" s="1"/>
      <c r="W37" s="1"/>
      <c r="X37" s="1"/>
      <c r="AV37"/>
      <c r="AW37"/>
      <c r="AX37"/>
      <c r="AY37"/>
      <c r="AZ37"/>
      <c r="BA37"/>
    </row>
    <row r="38" spans="3:53" x14ac:dyDescent="0.4">
      <c r="C38" s="42"/>
      <c r="D38" s="72"/>
      <c r="E38" s="42"/>
      <c r="G38" s="42"/>
      <c r="L38" s="19"/>
      <c r="M38" s="242">
        <v>45090</v>
      </c>
      <c r="N38" s="253">
        <v>4.1219064480949637E-3</v>
      </c>
      <c r="O38" s="254">
        <v>-2.086938020756881E-3</v>
      </c>
      <c r="P38" s="1"/>
      <c r="Q38" s="31"/>
      <c r="R38" s="31"/>
      <c r="S38" s="31"/>
      <c r="T38" s="31"/>
      <c r="U38" s="22"/>
      <c r="V38" s="1"/>
      <c r="W38" s="1"/>
      <c r="X38" s="1"/>
      <c r="AV38"/>
      <c r="AW38"/>
      <c r="AX38"/>
      <c r="AY38"/>
      <c r="AZ38"/>
      <c r="BA38"/>
    </row>
    <row r="39" spans="3:53" x14ac:dyDescent="0.4">
      <c r="C39" s="42"/>
      <c r="D39" s="72"/>
      <c r="E39" s="42"/>
      <c r="G39" s="42"/>
      <c r="L39" s="19"/>
      <c r="M39" s="242">
        <v>45091</v>
      </c>
      <c r="N39" s="253">
        <v>-7.5030262428993388E-4</v>
      </c>
      <c r="O39" s="254">
        <v>9.0110992663196623E-3</v>
      </c>
      <c r="P39" s="1"/>
      <c r="Q39" s="31"/>
      <c r="R39" s="31"/>
      <c r="S39" s="31"/>
      <c r="T39" s="31"/>
      <c r="U39" s="22"/>
      <c r="V39" s="1"/>
      <c r="W39" s="1"/>
      <c r="X39" s="1"/>
      <c r="AV39"/>
      <c r="AW39"/>
      <c r="AX39"/>
      <c r="AY39"/>
      <c r="AZ39"/>
      <c r="BA39"/>
    </row>
    <row r="40" spans="3:53" x14ac:dyDescent="0.4">
      <c r="C40" s="42"/>
      <c r="D40" s="72"/>
      <c r="E40" s="42"/>
      <c r="G40" s="42"/>
      <c r="L40" s="19"/>
      <c r="M40" s="242">
        <v>45092</v>
      </c>
      <c r="N40" s="253">
        <v>1.1111718923874095E-2</v>
      </c>
      <c r="O40" s="254">
        <v>7.6783483627188799E-3</v>
      </c>
      <c r="P40" s="1"/>
      <c r="Q40" s="31"/>
      <c r="R40" s="31"/>
      <c r="S40" s="31"/>
      <c r="T40" s="31"/>
      <c r="U40" s="22"/>
      <c r="V40" s="1"/>
      <c r="W40" s="1"/>
      <c r="X40" s="1"/>
      <c r="AV40"/>
      <c r="AW40"/>
      <c r="AX40"/>
      <c r="AY40"/>
      <c r="AZ40"/>
      <c r="BA40"/>
    </row>
    <row r="41" spans="3:53" x14ac:dyDescent="0.4">
      <c r="C41" s="42"/>
      <c r="D41" s="72"/>
      <c r="E41" s="42"/>
      <c r="L41" s="19"/>
      <c r="M41" s="242">
        <v>45093</v>
      </c>
      <c r="N41" s="253">
        <v>-2.9454104621145865E-3</v>
      </c>
      <c r="O41" s="254">
        <v>5.2978090260111035E-3</v>
      </c>
      <c r="P41" s="1"/>
      <c r="Q41" s="31"/>
      <c r="R41" s="31"/>
      <c r="S41" s="31"/>
      <c r="T41" s="31"/>
      <c r="U41" s="22"/>
      <c r="V41" s="1"/>
      <c r="W41" s="1"/>
      <c r="X41" s="1"/>
      <c r="AV41"/>
      <c r="AW41"/>
      <c r="AX41"/>
      <c r="AY41"/>
      <c r="AZ41"/>
      <c r="BA41"/>
    </row>
    <row r="42" spans="3:53" x14ac:dyDescent="0.4">
      <c r="C42" s="42"/>
      <c r="D42" s="72"/>
      <c r="E42" s="42"/>
      <c r="L42" s="19"/>
      <c r="M42" s="242">
        <v>45097</v>
      </c>
      <c r="N42" s="253">
        <v>-7.2481087465019883E-4</v>
      </c>
      <c r="O42" s="254">
        <v>-1.2208476609111032E-2</v>
      </c>
      <c r="P42" s="1"/>
      <c r="Q42" s="31"/>
      <c r="R42" s="31"/>
      <c r="S42" s="31"/>
      <c r="T42" s="31"/>
      <c r="U42" s="22"/>
      <c r="V42" s="1"/>
      <c r="W42" s="1"/>
      <c r="X42" s="1"/>
      <c r="AV42"/>
      <c r="AW42"/>
      <c r="AX42"/>
      <c r="AY42"/>
      <c r="AZ42"/>
      <c r="BA42"/>
    </row>
    <row r="43" spans="3:53" x14ac:dyDescent="0.4">
      <c r="C43" s="42"/>
      <c r="D43" s="72"/>
      <c r="E43" s="42"/>
      <c r="L43" s="19"/>
      <c r="M43" s="242">
        <v>45098</v>
      </c>
      <c r="N43" s="253">
        <v>-6.8271760633728633E-3</v>
      </c>
      <c r="O43" s="254">
        <v>1.0651413097821679E-3</v>
      </c>
      <c r="P43" s="1"/>
      <c r="Q43" s="31"/>
      <c r="R43" s="31"/>
      <c r="S43" s="31"/>
      <c r="T43" s="31"/>
      <c r="U43" s="22"/>
      <c r="V43" s="1"/>
      <c r="W43" s="1"/>
      <c r="X43" s="1"/>
      <c r="AV43"/>
      <c r="AW43"/>
      <c r="AX43"/>
      <c r="AY43"/>
      <c r="AZ43"/>
      <c r="BA43"/>
    </row>
    <row r="44" spans="3:53" x14ac:dyDescent="0.4">
      <c r="C44" s="42"/>
      <c r="D44" s="72"/>
      <c r="E44" s="42"/>
      <c r="L44" s="19"/>
      <c r="M44" s="242">
        <v>45099</v>
      </c>
      <c r="N44" s="253">
        <v>6.2291071064788503E-3</v>
      </c>
      <c r="O44" s="254">
        <v>-3.815538859557052E-4</v>
      </c>
      <c r="P44" s="1"/>
      <c r="Q44" s="31"/>
      <c r="R44" s="31"/>
      <c r="S44" s="31"/>
      <c r="T44" s="31"/>
      <c r="U44" s="22"/>
      <c r="V44" s="1"/>
      <c r="W44" s="1"/>
      <c r="X44" s="1"/>
      <c r="AV44"/>
      <c r="AW44"/>
      <c r="AX44"/>
      <c r="AY44"/>
      <c r="AZ44"/>
      <c r="BA44"/>
    </row>
    <row r="45" spans="3:53" x14ac:dyDescent="0.4">
      <c r="C45" s="42"/>
      <c r="D45" s="72"/>
      <c r="E45" s="42"/>
      <c r="L45" s="19"/>
      <c r="M45" s="242">
        <v>45100</v>
      </c>
      <c r="N45" s="253">
        <v>-1.2857059475410162E-3</v>
      </c>
      <c r="O45" s="254">
        <v>-9.5673141076764862E-3</v>
      </c>
      <c r="P45" s="1"/>
      <c r="Q45" s="31"/>
      <c r="R45" s="31"/>
      <c r="S45" s="31"/>
      <c r="T45" s="31"/>
      <c r="U45" s="22"/>
      <c r="V45" s="1"/>
      <c r="W45" s="1"/>
      <c r="X45" s="1"/>
      <c r="AV45"/>
      <c r="AW45"/>
      <c r="AX45"/>
      <c r="AY45"/>
      <c r="AZ45"/>
      <c r="BA45"/>
    </row>
    <row r="46" spans="3:53" x14ac:dyDescent="0.4">
      <c r="C46" s="42"/>
      <c r="D46" s="72"/>
      <c r="E46" s="42"/>
      <c r="L46" s="19"/>
      <c r="M46" s="242">
        <v>45103</v>
      </c>
      <c r="N46" s="253">
        <v>-3.8649547074738788E-3</v>
      </c>
      <c r="O46" s="254">
        <v>-6.0157914525631716E-4</v>
      </c>
      <c r="P46" s="1"/>
      <c r="Q46" s="31"/>
      <c r="R46" s="31"/>
      <c r="S46" s="31"/>
      <c r="T46" s="31"/>
      <c r="U46" s="22"/>
      <c r="V46" s="1"/>
      <c r="W46" s="1"/>
      <c r="X46" s="1"/>
      <c r="AV46"/>
      <c r="AW46"/>
      <c r="AX46"/>
      <c r="AY46"/>
      <c r="AZ46"/>
      <c r="BA46"/>
    </row>
    <row r="47" spans="3:53" x14ac:dyDescent="0.4">
      <c r="C47" s="42"/>
      <c r="D47" s="72"/>
      <c r="E47" s="42"/>
      <c r="L47" s="19"/>
      <c r="M47" s="242">
        <v>45104</v>
      </c>
      <c r="N47" s="253">
        <v>8.0498468769689326E-3</v>
      </c>
      <c r="O47" s="254">
        <v>4.9127185172181346E-3</v>
      </c>
      <c r="P47" s="1"/>
      <c r="Q47" s="31"/>
      <c r="R47" s="31"/>
      <c r="S47" s="31"/>
      <c r="T47" s="31"/>
      <c r="U47" s="22"/>
      <c r="V47" s="1"/>
      <c r="W47" s="1"/>
      <c r="X47" s="1"/>
      <c r="AV47"/>
      <c r="AW47"/>
      <c r="AX47"/>
      <c r="AY47"/>
      <c r="AZ47"/>
      <c r="BA47"/>
    </row>
    <row r="48" spans="3:53" x14ac:dyDescent="0.4">
      <c r="C48" s="42"/>
      <c r="D48" s="72"/>
      <c r="E48" s="42"/>
      <c r="L48" s="19"/>
      <c r="M48" s="242">
        <v>45105</v>
      </c>
      <c r="N48" s="253">
        <v>2.5804333929936307E-3</v>
      </c>
      <c r="O48" s="254">
        <v>6.0211833341130444E-4</v>
      </c>
      <c r="P48" s="1"/>
      <c r="Q48" s="31"/>
      <c r="R48" s="31"/>
      <c r="S48" s="31"/>
      <c r="T48" s="31"/>
      <c r="U48" s="22"/>
      <c r="V48" s="1"/>
      <c r="W48" s="1"/>
      <c r="X48" s="1"/>
      <c r="AV48"/>
      <c r="AW48"/>
      <c r="AX48"/>
      <c r="AY48"/>
      <c r="AZ48"/>
      <c r="BA48"/>
    </row>
    <row r="49" spans="3:53" x14ac:dyDescent="0.4">
      <c r="C49" s="42"/>
      <c r="D49" s="72"/>
      <c r="E49" s="42"/>
      <c r="L49" s="19"/>
      <c r="M49" s="242">
        <v>45107</v>
      </c>
      <c r="N49" s="253">
        <v>1.5488144707068377E-2</v>
      </c>
      <c r="O49" s="254">
        <v>-4.2715322641001822E-4</v>
      </c>
      <c r="P49" s="1"/>
      <c r="Q49" s="31"/>
      <c r="R49" s="31"/>
      <c r="S49" s="31"/>
      <c r="T49" s="31"/>
      <c r="U49" s="22"/>
      <c r="V49" s="1"/>
      <c r="W49" s="1"/>
      <c r="X49" s="1"/>
      <c r="AV49"/>
      <c r="AW49"/>
      <c r="AX49"/>
      <c r="AY49"/>
      <c r="AZ49"/>
      <c r="BA49"/>
    </row>
    <row r="50" spans="3:53" x14ac:dyDescent="0.4">
      <c r="C50" s="42"/>
      <c r="D50" s="72"/>
      <c r="E50" s="42"/>
      <c r="L50" s="19"/>
      <c r="M50" s="242">
        <v>45110</v>
      </c>
      <c r="N50" s="253">
        <v>1.8772719812203148E-4</v>
      </c>
      <c r="O50" s="254">
        <v>3.7118945946706619E-4</v>
      </c>
      <c r="P50" s="1"/>
      <c r="Q50" s="31"/>
      <c r="R50" s="31"/>
      <c r="S50" s="31"/>
      <c r="T50" s="31"/>
      <c r="U50" s="22"/>
      <c r="V50" s="1"/>
      <c r="W50" s="1"/>
      <c r="X50" s="1"/>
      <c r="AV50"/>
      <c r="AW50"/>
      <c r="AX50"/>
      <c r="AY50"/>
      <c r="AZ50"/>
      <c r="BA50"/>
    </row>
    <row r="51" spans="3:53" x14ac:dyDescent="0.4">
      <c r="C51" s="42"/>
      <c r="D51" s="72"/>
      <c r="E51" s="42"/>
      <c r="L51" s="19"/>
      <c r="M51" s="242">
        <v>45112</v>
      </c>
      <c r="N51" s="253">
        <v>2.8728678395467075E-4</v>
      </c>
      <c r="O51" s="254">
        <v>-6.7724735742570345E-3</v>
      </c>
      <c r="P51" s="1"/>
      <c r="Q51" s="1"/>
      <c r="R51" s="1"/>
      <c r="S51" s="1"/>
      <c r="T51" s="1"/>
      <c r="U51" s="22"/>
      <c r="V51" s="1"/>
      <c r="W51" s="1"/>
      <c r="X51" s="1"/>
      <c r="AV51"/>
      <c r="AW51"/>
      <c r="AX51"/>
      <c r="AY51"/>
      <c r="AZ51"/>
      <c r="BA51"/>
    </row>
    <row r="52" spans="3:53" x14ac:dyDescent="0.4">
      <c r="C52" s="42"/>
      <c r="D52" s="72"/>
      <c r="E52" s="42"/>
      <c r="L52" s="19"/>
      <c r="M52" s="242">
        <v>45113</v>
      </c>
      <c r="N52" s="253">
        <v>-6.8039483480205184E-3</v>
      </c>
      <c r="O52" s="254">
        <v>-1.0972003340260914E-2</v>
      </c>
      <c r="P52" s="1"/>
      <c r="Q52" s="1"/>
      <c r="R52" s="1"/>
      <c r="S52" s="1"/>
      <c r="T52" s="1"/>
      <c r="U52" s="22"/>
      <c r="V52" s="1"/>
      <c r="W52" s="1"/>
      <c r="X52" s="1"/>
      <c r="AV52"/>
      <c r="AW52"/>
      <c r="AX52"/>
      <c r="AY52"/>
      <c r="AZ52"/>
      <c r="BA52"/>
    </row>
    <row r="53" spans="3:53" x14ac:dyDescent="0.4">
      <c r="C53" s="42"/>
      <c r="D53" s="72"/>
      <c r="E53" s="42"/>
      <c r="L53" s="19"/>
      <c r="M53" s="242">
        <v>45114</v>
      </c>
      <c r="N53" s="253">
        <v>-8.7114851481045197E-3</v>
      </c>
      <c r="O53" s="254">
        <v>-3.4788901832447827E-3</v>
      </c>
      <c r="P53" s="1"/>
      <c r="Q53" s="1"/>
      <c r="R53" s="1"/>
      <c r="S53" s="1"/>
      <c r="T53" s="1"/>
      <c r="U53" s="22"/>
      <c r="V53" s="1"/>
      <c r="W53" s="1"/>
      <c r="X53" s="1"/>
      <c r="AV53"/>
      <c r="AW53"/>
      <c r="AX53"/>
      <c r="AY53"/>
      <c r="AZ53"/>
      <c r="BA53"/>
    </row>
    <row r="54" spans="3:53" x14ac:dyDescent="0.4">
      <c r="C54" s="42"/>
      <c r="D54" s="72"/>
      <c r="E54" s="42"/>
      <c r="L54" s="19"/>
      <c r="M54" s="242">
        <v>45117</v>
      </c>
      <c r="N54" s="253">
        <v>2.0841415966227905E-3</v>
      </c>
      <c r="O54" s="254">
        <v>3.1374722485007088E-3</v>
      </c>
      <c r="P54" s="1"/>
      <c r="Q54" s="1"/>
      <c r="R54" s="1"/>
      <c r="S54" s="1"/>
      <c r="T54" s="1"/>
      <c r="U54" s="22"/>
      <c r="V54" s="1"/>
      <c r="W54" s="1"/>
      <c r="X54" s="1"/>
      <c r="AV54"/>
      <c r="AW54"/>
      <c r="AX54"/>
      <c r="AY54"/>
      <c r="AZ54"/>
      <c r="BA54"/>
    </row>
    <row r="55" spans="3:53" x14ac:dyDescent="0.4">
      <c r="C55" s="42"/>
      <c r="D55" s="72"/>
      <c r="E55" s="42"/>
      <c r="L55" s="19"/>
      <c r="M55" s="242">
        <v>45118</v>
      </c>
      <c r="N55" s="253">
        <v>3.4511135506107675E-3</v>
      </c>
      <c r="O55" s="254">
        <v>4.610519096185756E-3</v>
      </c>
      <c r="P55" s="1"/>
      <c r="Q55" s="1"/>
      <c r="R55" s="1"/>
      <c r="S55" s="1"/>
      <c r="T55" s="1"/>
      <c r="U55" s="22"/>
      <c r="V55" s="1"/>
      <c r="W55" s="1"/>
      <c r="X55" s="1"/>
      <c r="AV55"/>
      <c r="AW55"/>
      <c r="AX55"/>
      <c r="AY55"/>
      <c r="AZ55"/>
      <c r="BA55"/>
    </row>
    <row r="56" spans="3:53" x14ac:dyDescent="0.4">
      <c r="C56" s="42"/>
      <c r="D56" s="72"/>
      <c r="E56" s="42"/>
      <c r="L56" s="19"/>
      <c r="M56" s="242">
        <v>45119</v>
      </c>
      <c r="N56" s="253">
        <v>-8.2163265720673476E-4</v>
      </c>
      <c r="O56" s="254">
        <v>3.6411449377970807E-3</v>
      </c>
      <c r="P56" s="1"/>
      <c r="Q56" s="1"/>
      <c r="R56" s="1"/>
      <c r="S56" s="1"/>
      <c r="T56" s="1"/>
      <c r="U56" s="22"/>
      <c r="V56" s="1"/>
      <c r="W56" s="1"/>
      <c r="X56" s="1"/>
      <c r="AV56"/>
      <c r="AW56"/>
      <c r="AX56"/>
      <c r="AY56"/>
      <c r="AZ56"/>
      <c r="BA56"/>
    </row>
    <row r="57" spans="3:53" x14ac:dyDescent="0.4">
      <c r="C57" s="42"/>
      <c r="D57" s="72"/>
      <c r="E57" s="42"/>
      <c r="L57" s="19"/>
      <c r="M57" s="242">
        <v>45120</v>
      </c>
      <c r="N57" s="253">
        <v>2.7061445335133088E-3</v>
      </c>
      <c r="O57" s="254">
        <v>1.9871762571802926E-2</v>
      </c>
      <c r="P57" s="1"/>
      <c r="Q57" s="1"/>
      <c r="R57" s="1"/>
      <c r="S57" s="1"/>
      <c r="T57" s="1"/>
      <c r="U57" s="22"/>
      <c r="V57" s="1"/>
      <c r="W57" s="1"/>
      <c r="X57" s="1"/>
      <c r="AV57"/>
      <c r="AW57"/>
      <c r="AX57"/>
      <c r="AY57"/>
      <c r="AZ57"/>
      <c r="BA57"/>
    </row>
    <row r="58" spans="3:53" x14ac:dyDescent="0.4">
      <c r="C58" s="42"/>
      <c r="D58" s="72"/>
      <c r="E58" s="42"/>
      <c r="L58" s="19"/>
      <c r="M58" s="242">
        <v>45121</v>
      </c>
      <c r="N58" s="253">
        <v>-2.2095039688108508E-3</v>
      </c>
      <c r="O58" s="254">
        <v>3.1403815393735825E-3</v>
      </c>
      <c r="P58" s="1"/>
      <c r="Q58" s="1"/>
      <c r="R58" s="1"/>
      <c r="S58" s="1"/>
      <c r="T58" s="1"/>
      <c r="U58" s="22"/>
      <c r="V58" s="1"/>
      <c r="W58" s="1"/>
      <c r="X58" s="1"/>
      <c r="AV58"/>
      <c r="AW58"/>
      <c r="AX58"/>
      <c r="AY58"/>
      <c r="AZ58"/>
      <c r="BA58"/>
    </row>
    <row r="59" spans="3:53" x14ac:dyDescent="0.4">
      <c r="C59" s="42"/>
      <c r="D59" s="72"/>
      <c r="E59" s="42"/>
      <c r="L59" s="19"/>
      <c r="M59" s="242">
        <v>45124</v>
      </c>
      <c r="N59" s="253">
        <v>4.3080691436552399E-3</v>
      </c>
      <c r="O59" s="254">
        <v>1.7853679858894646E-3</v>
      </c>
      <c r="P59" s="1"/>
      <c r="Q59" s="1"/>
      <c r="R59" s="1"/>
      <c r="S59" s="1"/>
      <c r="T59" s="1"/>
      <c r="U59" s="22"/>
      <c r="V59" s="1"/>
      <c r="W59" s="1"/>
      <c r="X59" s="1"/>
      <c r="AV59"/>
      <c r="AW59"/>
      <c r="AX59"/>
      <c r="AY59"/>
      <c r="AZ59"/>
      <c r="BA59"/>
    </row>
    <row r="60" spans="3:53" x14ac:dyDescent="0.4">
      <c r="C60" s="42"/>
      <c r="D60" s="72"/>
      <c r="E60" s="42"/>
      <c r="L60" s="19"/>
      <c r="M60" s="242">
        <v>45125</v>
      </c>
      <c r="N60" s="253">
        <v>8.6501313660919572E-3</v>
      </c>
      <c r="O60" s="254">
        <v>-5.2236489953676662E-5</v>
      </c>
      <c r="P60" s="1"/>
      <c r="Q60" s="1"/>
      <c r="R60" s="1"/>
      <c r="S60" s="1"/>
      <c r="T60" s="1"/>
      <c r="U60" s="22"/>
      <c r="V60" s="1"/>
      <c r="W60" s="1"/>
      <c r="X60" s="1"/>
      <c r="AV60"/>
      <c r="AW60"/>
      <c r="AX60"/>
      <c r="AY60"/>
      <c r="AZ60"/>
      <c r="BA60"/>
    </row>
    <row r="61" spans="3:53" x14ac:dyDescent="0.4">
      <c r="C61" s="42"/>
      <c r="D61" s="72"/>
      <c r="E61" s="42"/>
      <c r="L61" s="19"/>
      <c r="M61" s="242">
        <v>45126</v>
      </c>
      <c r="N61" s="253">
        <v>4.1171564409419993E-3</v>
      </c>
      <c r="O61" s="254">
        <v>6.4469341724385475E-3</v>
      </c>
      <c r="P61" s="1"/>
      <c r="Q61" s="1"/>
      <c r="R61" s="1"/>
      <c r="S61" s="1"/>
      <c r="T61" s="1"/>
      <c r="U61" s="22"/>
      <c r="V61" s="1"/>
      <c r="W61" s="1"/>
      <c r="X61" s="1"/>
      <c r="AV61"/>
      <c r="AW61"/>
      <c r="AX61"/>
      <c r="AY61"/>
      <c r="AZ61"/>
      <c r="BA61"/>
    </row>
    <row r="62" spans="3:53" x14ac:dyDescent="0.4">
      <c r="C62" s="42"/>
      <c r="D62" s="72"/>
      <c r="E62" s="42"/>
      <c r="L62" s="19"/>
      <c r="M62" s="242">
        <v>45127</v>
      </c>
      <c r="N62" s="253">
        <v>-5.4356344453369461E-3</v>
      </c>
      <c r="O62" s="254">
        <v>-2.6257617762349712E-4</v>
      </c>
      <c r="P62" s="1"/>
      <c r="Q62" s="1"/>
      <c r="R62" s="1"/>
      <c r="S62" s="1"/>
      <c r="T62" s="1"/>
      <c r="U62" s="22"/>
      <c r="V62" s="1"/>
      <c r="W62" s="1"/>
      <c r="X62" s="1"/>
      <c r="AV62"/>
      <c r="AW62"/>
      <c r="AX62"/>
      <c r="AY62"/>
      <c r="AZ62"/>
      <c r="BA62"/>
    </row>
    <row r="63" spans="3:53" x14ac:dyDescent="0.4">
      <c r="C63" s="42"/>
      <c r="D63" s="72"/>
      <c r="E63" s="42"/>
      <c r="L63" s="19"/>
      <c r="M63" s="242">
        <v>45128</v>
      </c>
      <c r="N63" s="253">
        <v>2.2600572547840482E-3</v>
      </c>
      <c r="O63" s="254">
        <v>1.1971732053090772E-3</v>
      </c>
      <c r="P63" s="1"/>
      <c r="Q63" s="1"/>
      <c r="R63" s="1"/>
      <c r="S63" s="1"/>
      <c r="T63" s="1"/>
      <c r="U63" s="22"/>
      <c r="V63" s="1"/>
      <c r="W63" s="1"/>
      <c r="X63" s="1"/>
      <c r="AV63"/>
      <c r="AW63"/>
      <c r="AX63"/>
      <c r="AY63"/>
      <c r="AZ63"/>
      <c r="BA63"/>
    </row>
    <row r="64" spans="3:53" x14ac:dyDescent="0.4">
      <c r="C64" s="42"/>
      <c r="D64" s="72"/>
      <c r="E64" s="42"/>
      <c r="L64" s="19"/>
      <c r="M64" s="242">
        <v>45131</v>
      </c>
      <c r="N64" s="253">
        <v>4.6182498484590622E-3</v>
      </c>
      <c r="O64" s="254">
        <v>-4.0142756916695162E-3</v>
      </c>
      <c r="P64" s="1"/>
      <c r="Q64" s="1"/>
      <c r="R64" s="1"/>
      <c r="S64" s="1"/>
      <c r="T64" s="1"/>
      <c r="U64" s="22"/>
      <c r="V64" s="1"/>
      <c r="W64" s="1"/>
      <c r="X64" s="1"/>
      <c r="AV64"/>
      <c r="AW64"/>
      <c r="AX64"/>
      <c r="AY64"/>
      <c r="AZ64"/>
      <c r="BA64"/>
    </row>
    <row r="65" spans="3:53" x14ac:dyDescent="0.4">
      <c r="C65" s="42"/>
      <c r="D65" s="72"/>
      <c r="E65" s="42"/>
      <c r="L65" s="19"/>
      <c r="M65" s="242">
        <v>45132</v>
      </c>
      <c r="N65" s="253">
        <v>8.460938053788976E-4</v>
      </c>
      <c r="O65" s="254">
        <v>6.4377025181155401E-3</v>
      </c>
      <c r="P65" s="1"/>
      <c r="Q65" s="1"/>
      <c r="R65" s="1"/>
      <c r="S65" s="1"/>
      <c r="T65" s="1"/>
      <c r="U65" s="22"/>
      <c r="V65" s="1"/>
      <c r="W65" s="1"/>
      <c r="X65" s="1"/>
      <c r="AV65"/>
      <c r="AW65"/>
      <c r="AX65"/>
      <c r="AY65"/>
      <c r="AZ65"/>
      <c r="BA65"/>
    </row>
    <row r="66" spans="3:53" x14ac:dyDescent="0.4">
      <c r="C66" s="42"/>
      <c r="D66" s="72"/>
      <c r="E66" s="42"/>
      <c r="L66" s="19"/>
      <c r="M66" s="242">
        <v>45133</v>
      </c>
      <c r="N66" s="253">
        <v>-8.2529487698193007E-4</v>
      </c>
      <c r="O66" s="254">
        <v>5.7209630693576055E-3</v>
      </c>
      <c r="P66" s="1"/>
      <c r="Q66" s="1"/>
      <c r="R66" s="1"/>
      <c r="S66" s="1"/>
      <c r="T66" s="1"/>
      <c r="U66" s="22"/>
      <c r="V66" s="1"/>
      <c r="W66" s="1"/>
      <c r="X66" s="1"/>
      <c r="AV66"/>
      <c r="AW66"/>
      <c r="AX66"/>
      <c r="AY66"/>
      <c r="AZ66"/>
      <c r="BA66"/>
    </row>
    <row r="67" spans="3:53" x14ac:dyDescent="0.4">
      <c r="C67" s="42"/>
      <c r="D67" s="72"/>
      <c r="E67" s="42"/>
      <c r="L67" s="19"/>
      <c r="M67" s="242">
        <v>45134</v>
      </c>
      <c r="N67" s="253">
        <v>-4.0843643325191919E-3</v>
      </c>
      <c r="O67" s="254">
        <v>9.8216014717273058E-3</v>
      </c>
      <c r="P67" s="1"/>
      <c r="Q67" s="1"/>
      <c r="R67" s="1"/>
      <c r="S67" s="1"/>
      <c r="T67" s="1"/>
      <c r="U67" s="22"/>
      <c r="V67" s="1"/>
      <c r="W67" s="1"/>
      <c r="X67" s="1"/>
      <c r="AV67"/>
      <c r="AW67"/>
      <c r="AX67"/>
      <c r="AY67"/>
      <c r="AZ67"/>
      <c r="BA67"/>
    </row>
    <row r="68" spans="3:53" x14ac:dyDescent="0.4">
      <c r="C68" s="42"/>
      <c r="D68" s="72"/>
      <c r="E68" s="42"/>
      <c r="L68" s="19"/>
      <c r="M68" s="242">
        <v>45135</v>
      </c>
      <c r="N68" s="253">
        <v>1.0473485594415409E-2</v>
      </c>
      <c r="O68" s="254">
        <v>1.0112601950009268E-2</v>
      </c>
      <c r="P68" s="1"/>
      <c r="Q68" s="1"/>
      <c r="R68" s="1"/>
      <c r="S68" s="1"/>
      <c r="T68" s="1"/>
      <c r="U68" s="22"/>
      <c r="V68" s="1"/>
      <c r="W68" s="1"/>
      <c r="X68" s="1"/>
      <c r="AV68"/>
      <c r="AW68"/>
      <c r="AX68"/>
      <c r="AY68"/>
      <c r="AZ68"/>
      <c r="BA68"/>
    </row>
    <row r="69" spans="3:53" x14ac:dyDescent="0.4">
      <c r="C69" s="42"/>
      <c r="D69" s="72"/>
      <c r="E69" s="42"/>
      <c r="L69" s="19"/>
      <c r="M69" s="242">
        <v>45138</v>
      </c>
      <c r="N69" s="253">
        <v>-5.2937637539159497E-5</v>
      </c>
      <c r="O69" s="254">
        <v>8.3353850443618758E-4</v>
      </c>
      <c r="P69" s="1"/>
      <c r="Q69" s="1"/>
      <c r="R69" s="1"/>
      <c r="S69" s="1"/>
      <c r="T69" s="1"/>
      <c r="U69" s="22"/>
      <c r="V69" s="1"/>
      <c r="W69" s="1"/>
      <c r="X69" s="1"/>
      <c r="AV69"/>
      <c r="AW69"/>
      <c r="AX69"/>
      <c r="AY69"/>
      <c r="AZ69"/>
      <c r="BA69"/>
    </row>
    <row r="70" spans="3:53" x14ac:dyDescent="0.4">
      <c r="C70" s="42"/>
      <c r="D70" s="72"/>
      <c r="E70" s="42"/>
      <c r="L70" s="19"/>
      <c r="M70" s="242">
        <v>45139</v>
      </c>
      <c r="N70" s="253">
        <v>3.2931380667421874E-3</v>
      </c>
      <c r="O70" s="254">
        <v>1.2887465248755702E-3</v>
      </c>
      <c r="P70" s="1"/>
      <c r="Q70" s="1"/>
      <c r="R70" s="1"/>
      <c r="S70" s="1"/>
      <c r="T70" s="1"/>
      <c r="U70" s="22"/>
      <c r="V70" s="1"/>
      <c r="W70" s="1"/>
      <c r="X70" s="1"/>
      <c r="AV70"/>
      <c r="AW70"/>
      <c r="AX70"/>
      <c r="AY70"/>
      <c r="AZ70"/>
      <c r="BA70"/>
    </row>
    <row r="71" spans="3:53" x14ac:dyDescent="0.4">
      <c r="C71" s="42"/>
      <c r="D71" s="72"/>
      <c r="E71" s="42"/>
      <c r="L71" s="19"/>
      <c r="M71" s="242">
        <v>45140</v>
      </c>
      <c r="N71" s="253">
        <v>-1.0443585912972559E-2</v>
      </c>
      <c r="O71" s="254">
        <v>-1.3139870887043954E-2</v>
      </c>
      <c r="P71" s="1"/>
      <c r="Q71" s="1"/>
      <c r="R71" s="1"/>
      <c r="S71" s="1"/>
      <c r="T71" s="1"/>
      <c r="U71" s="22"/>
      <c r="V71" s="1"/>
      <c r="W71" s="1"/>
      <c r="X71" s="1"/>
      <c r="AV71"/>
      <c r="AW71"/>
      <c r="AX71"/>
      <c r="AY71"/>
      <c r="AZ71"/>
      <c r="BA71"/>
    </row>
    <row r="72" spans="3:53" x14ac:dyDescent="0.4">
      <c r="C72" s="42"/>
      <c r="D72" s="72"/>
      <c r="E72" s="42"/>
      <c r="L72" s="19"/>
      <c r="M72" s="242">
        <v>45141</v>
      </c>
      <c r="N72" s="253">
        <v>-3.7578627576107387E-3</v>
      </c>
      <c r="O72" s="254">
        <v>-6.3037214813745383E-3</v>
      </c>
      <c r="P72" s="1"/>
      <c r="Q72" s="1"/>
      <c r="R72" s="1"/>
      <c r="S72" s="1"/>
      <c r="T72" s="1"/>
      <c r="U72" s="22"/>
      <c r="V72" s="1"/>
      <c r="W72" s="1"/>
      <c r="X72" s="1"/>
      <c r="AV72"/>
      <c r="AW72"/>
      <c r="AX72"/>
      <c r="AY72"/>
      <c r="AZ72"/>
      <c r="BA72"/>
    </row>
    <row r="73" spans="3:53" x14ac:dyDescent="0.4">
      <c r="C73" s="42"/>
      <c r="D73" s="72"/>
      <c r="E73" s="42"/>
      <c r="L73" s="19"/>
      <c r="M73" s="242">
        <v>45142</v>
      </c>
      <c r="N73" s="253">
        <v>-6.8253958427262644E-3</v>
      </c>
      <c r="O73" s="254">
        <v>-1.9500432800861385E-4</v>
      </c>
      <c r="P73" s="1"/>
      <c r="Q73" s="1"/>
      <c r="R73" s="1"/>
      <c r="S73" s="1"/>
      <c r="T73" s="1"/>
      <c r="U73" s="22"/>
      <c r="V73" s="1"/>
      <c r="W73" s="1"/>
      <c r="X73" s="1"/>
      <c r="AV73"/>
      <c r="AW73"/>
      <c r="AX73"/>
      <c r="AY73"/>
      <c r="AZ73"/>
      <c r="BA73"/>
    </row>
    <row r="74" spans="3:53" x14ac:dyDescent="0.4">
      <c r="C74" s="42"/>
      <c r="D74" s="72"/>
      <c r="E74" s="42"/>
      <c r="L74" s="19"/>
      <c r="M74" s="242">
        <v>45145</v>
      </c>
      <c r="N74" s="253">
        <v>1.1897086105623948E-2</v>
      </c>
      <c r="O74" s="254">
        <v>6.3215767269371257E-3</v>
      </c>
      <c r="P74" s="1"/>
      <c r="Q74" s="1"/>
      <c r="R74" s="1"/>
      <c r="S74" s="1"/>
      <c r="T74" s="1"/>
      <c r="U74" s="22"/>
      <c r="V74" s="1"/>
      <c r="W74" s="1"/>
      <c r="X74" s="1"/>
      <c r="AV74"/>
      <c r="AW74"/>
      <c r="AX74"/>
      <c r="AY74"/>
      <c r="AZ74"/>
      <c r="BA74"/>
    </row>
    <row r="75" spans="3:53" x14ac:dyDescent="0.4">
      <c r="C75" s="42"/>
      <c r="D75" s="72"/>
      <c r="E75" s="42"/>
      <c r="L75" s="19"/>
      <c r="M75" s="242">
        <v>45146</v>
      </c>
      <c r="N75" s="253">
        <v>9.2165856234509606E-4</v>
      </c>
      <c r="O75" s="254">
        <v>2.0528525289512721E-3</v>
      </c>
      <c r="P75" s="1"/>
      <c r="Q75" s="1"/>
      <c r="R75" s="1"/>
      <c r="S75" s="1"/>
      <c r="T75" s="1"/>
      <c r="U75" s="22"/>
      <c r="V75" s="1"/>
      <c r="W75" s="1"/>
      <c r="X75" s="1"/>
      <c r="AV75"/>
      <c r="AW75"/>
      <c r="AX75"/>
      <c r="AY75"/>
      <c r="AZ75"/>
      <c r="BA75"/>
    </row>
    <row r="76" spans="3:53" x14ac:dyDescent="0.4">
      <c r="C76" s="42"/>
      <c r="D76" s="72"/>
      <c r="E76" s="42"/>
      <c r="L76" s="19"/>
      <c r="M76" s="242">
        <v>45148</v>
      </c>
      <c r="N76" s="253">
        <v>-6.9919244018908323E-3</v>
      </c>
      <c r="O76" s="254">
        <v>2.7581711574964367E-3</v>
      </c>
      <c r="P76" s="1"/>
      <c r="Q76" s="1"/>
      <c r="R76" s="1"/>
      <c r="S76" s="1"/>
      <c r="T76" s="1"/>
      <c r="U76" s="22"/>
      <c r="V76" s="1"/>
      <c r="W76" s="1"/>
      <c r="X76" s="1"/>
      <c r="AV76"/>
      <c r="AW76"/>
      <c r="AX76"/>
      <c r="AY76"/>
      <c r="AZ76"/>
      <c r="BA76"/>
    </row>
    <row r="77" spans="3:53" x14ac:dyDescent="0.4">
      <c r="C77" s="42"/>
      <c r="D77" s="72"/>
      <c r="E77" s="42"/>
      <c r="L77" s="19"/>
      <c r="M77" s="242">
        <v>45149</v>
      </c>
      <c r="N77" s="253">
        <v>3.3478389796288304E-3</v>
      </c>
      <c r="O77" s="254">
        <v>-5.823261398825638E-3</v>
      </c>
      <c r="P77" s="1"/>
      <c r="Q77" s="1"/>
      <c r="R77" s="1"/>
      <c r="S77" s="1"/>
      <c r="T77" s="1"/>
      <c r="U77" s="22"/>
      <c r="V77" s="1"/>
      <c r="W77" s="1"/>
      <c r="X77" s="1"/>
      <c r="AV77"/>
      <c r="AW77"/>
      <c r="AX77"/>
      <c r="AY77"/>
      <c r="AZ77"/>
      <c r="BA77"/>
    </row>
    <row r="78" spans="3:53" x14ac:dyDescent="0.4">
      <c r="C78" s="42"/>
      <c r="D78" s="72"/>
      <c r="E78" s="42"/>
      <c r="L78" s="19"/>
      <c r="M78" s="242">
        <v>45152</v>
      </c>
      <c r="N78" s="253">
        <v>7.0066029573079254E-3</v>
      </c>
      <c r="O78" s="254">
        <v>-9.4365178430492712E-3</v>
      </c>
      <c r="P78" s="1"/>
      <c r="Q78" s="1"/>
      <c r="R78" s="1"/>
      <c r="S78" s="1"/>
      <c r="T78" s="1"/>
      <c r="U78" s="22"/>
      <c r="V78" s="1"/>
      <c r="W78" s="1"/>
      <c r="X78" s="1"/>
      <c r="AV78"/>
      <c r="AW78"/>
      <c r="AX78"/>
      <c r="AY78"/>
      <c r="AZ78"/>
      <c r="BA78"/>
    </row>
    <row r="79" spans="3:53" x14ac:dyDescent="0.4">
      <c r="C79" s="42"/>
      <c r="D79" s="72"/>
      <c r="E79" s="42"/>
      <c r="L79" s="19"/>
      <c r="M79" s="242">
        <v>45153</v>
      </c>
      <c r="N79" s="253">
        <v>-9.4603712919329088E-3</v>
      </c>
      <c r="O79" s="254">
        <v>-4.6063367921914383E-3</v>
      </c>
      <c r="P79" s="1"/>
      <c r="Q79" s="1"/>
      <c r="R79" s="1"/>
      <c r="S79" s="1"/>
      <c r="T79" s="1"/>
      <c r="U79" s="22"/>
      <c r="V79" s="1"/>
      <c r="W79" s="1"/>
      <c r="X79" s="1"/>
      <c r="AV79"/>
      <c r="AW79"/>
      <c r="AX79"/>
      <c r="AY79"/>
      <c r="AZ79"/>
      <c r="BA79"/>
    </row>
    <row r="80" spans="3:53" x14ac:dyDescent="0.4">
      <c r="C80" s="42"/>
      <c r="D80" s="72"/>
      <c r="E80" s="42"/>
      <c r="L80" s="19"/>
      <c r="M80" s="242">
        <v>45154</v>
      </c>
      <c r="N80" s="253">
        <v>-6.3877598821896085E-3</v>
      </c>
      <c r="O80" s="254">
        <v>-5.9268608053848568E-3</v>
      </c>
      <c r="P80" s="1"/>
      <c r="Q80" s="1"/>
      <c r="R80" s="1"/>
      <c r="S80" s="1"/>
      <c r="T80" s="1"/>
      <c r="U80" s="22"/>
      <c r="V80" s="1"/>
      <c r="W80" s="1"/>
      <c r="X80" s="1"/>
      <c r="AV80"/>
      <c r="AW80"/>
      <c r="AX80"/>
      <c r="AY80"/>
      <c r="AZ80"/>
      <c r="BA80"/>
    </row>
    <row r="81" spans="3:53" x14ac:dyDescent="0.4">
      <c r="C81" s="42"/>
      <c r="D81" s="72"/>
      <c r="E81" s="42"/>
      <c r="L81" s="19"/>
      <c r="M81" s="242">
        <v>45155</v>
      </c>
      <c r="N81" s="253">
        <v>-8.4960801735823217E-3</v>
      </c>
      <c r="O81" s="254">
        <v>-4.3658104045953376E-3</v>
      </c>
      <c r="P81" s="1"/>
      <c r="Q81" s="1"/>
      <c r="R81" s="1"/>
      <c r="S81" s="1"/>
      <c r="T81" s="1"/>
      <c r="U81" s="22"/>
      <c r="V81" s="1"/>
      <c r="W81" s="1"/>
      <c r="X81" s="1"/>
      <c r="AV81"/>
      <c r="AW81"/>
      <c r="AX81"/>
      <c r="AY81"/>
      <c r="AZ81"/>
      <c r="BA81"/>
    </row>
    <row r="82" spans="3:53" x14ac:dyDescent="0.4">
      <c r="C82" s="42"/>
      <c r="D82" s="72"/>
      <c r="E82" s="42"/>
      <c r="L82" s="19"/>
      <c r="M82" s="242">
        <v>45156</v>
      </c>
      <c r="N82" s="253">
        <v>-1.1395973626557919E-3</v>
      </c>
      <c r="O82" s="254">
        <v>-7.1385000391022422E-3</v>
      </c>
      <c r="P82" s="1"/>
      <c r="Q82" s="1"/>
      <c r="R82" s="1"/>
      <c r="S82" s="1"/>
      <c r="T82" s="1"/>
      <c r="U82" s="22"/>
      <c r="V82" s="1"/>
      <c r="W82" s="1"/>
      <c r="X82" s="1"/>
      <c r="AV82"/>
      <c r="AW82"/>
      <c r="AX82"/>
      <c r="AY82"/>
      <c r="AZ82"/>
      <c r="BA82"/>
    </row>
    <row r="83" spans="3:53" x14ac:dyDescent="0.4">
      <c r="C83" s="42"/>
      <c r="D83" s="72"/>
      <c r="E83" s="42"/>
      <c r="L83" s="19"/>
      <c r="M83" s="242">
        <v>45159</v>
      </c>
      <c r="N83" s="253">
        <v>7.6941809732797798E-3</v>
      </c>
      <c r="O83" s="254">
        <v>-5.643628876503202E-3</v>
      </c>
      <c r="P83" s="1"/>
      <c r="Q83" s="1"/>
      <c r="R83" s="1"/>
      <c r="S83" s="1"/>
      <c r="T83" s="1"/>
      <c r="U83" s="22"/>
      <c r="V83" s="1"/>
      <c r="W83" s="1"/>
      <c r="X83" s="1"/>
      <c r="AV83"/>
      <c r="AW83"/>
      <c r="AX83"/>
      <c r="AY83"/>
      <c r="AZ83"/>
      <c r="BA83"/>
    </row>
    <row r="84" spans="3:53" x14ac:dyDescent="0.4">
      <c r="C84" s="42"/>
      <c r="D84" s="72"/>
      <c r="E84" s="42"/>
      <c r="L84" s="19"/>
      <c r="M84" s="242">
        <v>45160</v>
      </c>
      <c r="N84" s="253">
        <v>-2.2677516405213557E-3</v>
      </c>
      <c r="O84" s="254">
        <v>1.8547699292651354E-3</v>
      </c>
      <c r="P84" s="1"/>
      <c r="Q84" s="1"/>
      <c r="R84" s="1"/>
      <c r="S84" s="1"/>
      <c r="T84" s="1"/>
      <c r="U84" s="22"/>
      <c r="V84" s="1"/>
      <c r="W84" s="1"/>
      <c r="X84" s="1"/>
      <c r="AV84"/>
      <c r="AW84"/>
      <c r="AX84"/>
      <c r="AY84"/>
      <c r="AZ84"/>
      <c r="BA84"/>
    </row>
    <row r="85" spans="3:53" x14ac:dyDescent="0.4">
      <c r="C85" s="42"/>
      <c r="D85" s="72"/>
      <c r="E85" s="42"/>
      <c r="L85" s="19"/>
      <c r="M85" s="242">
        <v>45161</v>
      </c>
      <c r="N85" s="253">
        <v>7.0422543378411209E-3</v>
      </c>
      <c r="O85" s="254">
        <v>4.5254883096825464E-3</v>
      </c>
      <c r="P85" s="1"/>
      <c r="Q85" s="1"/>
      <c r="R85" s="1"/>
      <c r="S85" s="1"/>
      <c r="T85" s="1"/>
      <c r="U85" s="22"/>
      <c r="V85" s="1"/>
      <c r="W85" s="1"/>
      <c r="X85" s="1"/>
      <c r="AV85"/>
      <c r="AW85"/>
      <c r="AX85"/>
      <c r="AY85"/>
      <c r="AZ85"/>
      <c r="BA85"/>
    </row>
    <row r="86" spans="3:53" x14ac:dyDescent="0.4">
      <c r="C86" s="42"/>
      <c r="D86" s="72"/>
      <c r="E86" s="42"/>
      <c r="L86" s="19"/>
      <c r="M86" s="242">
        <v>45162</v>
      </c>
      <c r="N86" s="253">
        <v>-1.1234064299606777E-2</v>
      </c>
      <c r="O86" s="254">
        <v>2.0603746479405266E-3</v>
      </c>
      <c r="P86" s="1"/>
      <c r="Q86" s="1"/>
      <c r="R86" s="1"/>
      <c r="S86" s="1"/>
      <c r="T86" s="1"/>
      <c r="U86" s="22"/>
      <c r="V86" s="1"/>
      <c r="W86" s="1"/>
      <c r="X86" s="1"/>
      <c r="AV86"/>
      <c r="AW86"/>
      <c r="AX86"/>
      <c r="AY86"/>
      <c r="AZ86"/>
      <c r="BA86"/>
    </row>
    <row r="87" spans="3:53" x14ac:dyDescent="0.4">
      <c r="C87" s="42"/>
      <c r="D87" s="72"/>
      <c r="E87" s="42"/>
      <c r="L87" s="19"/>
      <c r="M87" s="242">
        <v>45163</v>
      </c>
      <c r="N87" s="253">
        <v>7.124095688140538E-3</v>
      </c>
      <c r="O87" s="254">
        <v>2.8798511028949895E-3</v>
      </c>
      <c r="P87" s="1"/>
      <c r="Q87" s="1"/>
      <c r="R87" s="1"/>
      <c r="S87" s="1"/>
      <c r="T87" s="1"/>
      <c r="U87" s="22"/>
      <c r="V87" s="1"/>
      <c r="W87" s="1"/>
      <c r="X87" s="1"/>
      <c r="AV87"/>
      <c r="AW87"/>
      <c r="AX87"/>
      <c r="AY87"/>
      <c r="AZ87"/>
      <c r="BA87"/>
    </row>
    <row r="88" spans="3:53" x14ac:dyDescent="0.4">
      <c r="C88" s="42"/>
      <c r="D88" s="72"/>
      <c r="E88" s="42"/>
      <c r="L88" s="19"/>
      <c r="M88" s="242">
        <v>45166</v>
      </c>
      <c r="N88" s="253">
        <v>5.8218820206779208E-3</v>
      </c>
      <c r="O88" s="254">
        <v>7.7521706145686001E-3</v>
      </c>
      <c r="P88" s="1"/>
      <c r="Q88" s="1"/>
      <c r="R88" s="1"/>
      <c r="S88" s="1"/>
      <c r="T88" s="1"/>
      <c r="U88" s="22"/>
      <c r="V88" s="1"/>
      <c r="W88" s="1"/>
      <c r="X88" s="1"/>
      <c r="AV88"/>
      <c r="AW88"/>
      <c r="AX88"/>
      <c r="AY88"/>
      <c r="AZ88"/>
      <c r="BA88"/>
    </row>
    <row r="89" spans="3:53" x14ac:dyDescent="0.4">
      <c r="C89" s="42"/>
      <c r="D89" s="72"/>
      <c r="E89" s="42"/>
      <c r="L89" s="19"/>
      <c r="M89" s="242">
        <v>45167</v>
      </c>
      <c r="N89" s="253">
        <v>1.13112761109625E-2</v>
      </c>
      <c r="O89" s="254">
        <v>2.9281073411167634E-3</v>
      </c>
      <c r="P89" s="1"/>
      <c r="Q89" s="1"/>
      <c r="R89" s="1"/>
      <c r="S89" s="1"/>
      <c r="T89" s="1"/>
      <c r="U89" s="22"/>
      <c r="V89" s="1"/>
      <c r="W89" s="1"/>
      <c r="X89" s="1"/>
      <c r="AV89"/>
      <c r="AW89"/>
      <c r="AX89"/>
      <c r="AY89"/>
      <c r="AZ89"/>
      <c r="BA89"/>
    </row>
    <row r="90" spans="3:53" x14ac:dyDescent="0.4">
      <c r="C90" s="42"/>
      <c r="D90" s="72"/>
      <c r="E90" s="42"/>
      <c r="L90" s="19"/>
      <c r="M90" s="242">
        <v>45168</v>
      </c>
      <c r="N90" s="253">
        <v>2.7811634806918333E-3</v>
      </c>
      <c r="O90" s="254">
        <v>-8.9044984781691061E-4</v>
      </c>
      <c r="P90" s="1"/>
      <c r="Q90" s="1"/>
      <c r="R90" s="1"/>
      <c r="S90" s="1"/>
      <c r="T90" s="1"/>
      <c r="U90" s="22"/>
      <c r="V90" s="1"/>
      <c r="W90" s="1"/>
      <c r="X90" s="1"/>
      <c r="AV90"/>
      <c r="AW90"/>
      <c r="AX90"/>
      <c r="AY90"/>
      <c r="AZ90"/>
      <c r="BA90"/>
    </row>
    <row r="91" spans="3:53" x14ac:dyDescent="0.4">
      <c r="C91" s="42"/>
      <c r="D91" s="72"/>
      <c r="E91" s="42"/>
      <c r="L91" s="19"/>
      <c r="M91" s="242">
        <v>45169</v>
      </c>
      <c r="N91" s="253">
        <v>5.3457903174299341E-4</v>
      </c>
      <c r="O91" s="254">
        <v>4.2791008067772978E-3</v>
      </c>
      <c r="P91" s="1"/>
      <c r="Q91" s="1"/>
      <c r="R91" s="1"/>
      <c r="S91" s="1"/>
      <c r="T91" s="1"/>
      <c r="U91" s="22"/>
      <c r="V91" s="1"/>
      <c r="W91" s="1"/>
      <c r="X91" s="1"/>
      <c r="AV91"/>
      <c r="AW91"/>
      <c r="AX91"/>
      <c r="AY91"/>
      <c r="AZ91"/>
      <c r="BA91"/>
    </row>
    <row r="92" spans="3:53" x14ac:dyDescent="0.4">
      <c r="C92" s="42"/>
      <c r="D92" s="72"/>
      <c r="E92" s="42"/>
      <c r="L92" s="19"/>
      <c r="M92" s="242">
        <v>45174</v>
      </c>
      <c r="N92" s="253">
        <v>3.5849427304471067E-3</v>
      </c>
      <c r="O92" s="254">
        <v>-1.8769285250362742E-3</v>
      </c>
      <c r="P92" s="1"/>
      <c r="Q92" s="1"/>
      <c r="R92" s="1"/>
      <c r="S92" s="1"/>
      <c r="T92" s="1"/>
      <c r="U92" s="22"/>
      <c r="V92" s="1"/>
      <c r="W92" s="1"/>
      <c r="X92" s="1"/>
      <c r="AV92"/>
      <c r="AW92"/>
      <c r="AX92"/>
      <c r="AY92"/>
      <c r="AZ92"/>
      <c r="BA92"/>
    </row>
    <row r="93" spans="3:53" x14ac:dyDescent="0.4">
      <c r="C93" s="42"/>
      <c r="D93" s="72"/>
      <c r="E93" s="42"/>
      <c r="L93" s="19"/>
      <c r="M93" s="242">
        <v>45175</v>
      </c>
      <c r="N93" s="253">
        <v>-4.0207613936633999E-3</v>
      </c>
      <c r="O93" s="254">
        <v>-1.2241115893926588E-3</v>
      </c>
      <c r="P93" s="1"/>
      <c r="Q93" s="1"/>
      <c r="R93" s="1"/>
      <c r="S93" s="1"/>
      <c r="T93" s="1"/>
      <c r="U93" s="22"/>
      <c r="V93" s="1"/>
      <c r="W93" s="1"/>
      <c r="X93" s="1"/>
      <c r="AV93"/>
      <c r="AW93"/>
      <c r="AX93"/>
      <c r="AY93"/>
      <c r="AZ93"/>
      <c r="BA93"/>
    </row>
    <row r="94" spans="3:53" x14ac:dyDescent="0.4">
      <c r="C94" s="42"/>
      <c r="D94" s="72"/>
      <c r="E94" s="42"/>
      <c r="L94" s="19"/>
      <c r="M94" s="242">
        <v>45176</v>
      </c>
      <c r="N94" s="253">
        <v>-2.1931701036179579E-3</v>
      </c>
      <c r="O94" s="254">
        <v>1.1511443181254114E-3</v>
      </c>
      <c r="P94" s="1"/>
      <c r="Q94" s="1"/>
      <c r="R94" s="1"/>
      <c r="S94" s="1"/>
      <c r="T94" s="1"/>
      <c r="U94" s="22"/>
      <c r="V94" s="1"/>
      <c r="W94" s="1"/>
      <c r="X94" s="1"/>
      <c r="AV94"/>
      <c r="AW94"/>
      <c r="AX94"/>
      <c r="AY94"/>
      <c r="AZ94"/>
      <c r="BA94"/>
    </row>
    <row r="95" spans="3:53" x14ac:dyDescent="0.4">
      <c r="C95" s="42"/>
      <c r="D95" s="72"/>
      <c r="E95" s="42"/>
      <c r="L95" s="19"/>
      <c r="M95" s="242">
        <v>45177</v>
      </c>
      <c r="N95" s="253">
        <v>1.9462836411408301E-3</v>
      </c>
      <c r="O95" s="254">
        <v>-5.8389817113422724E-3</v>
      </c>
      <c r="P95" s="1"/>
      <c r="Q95" s="1"/>
      <c r="R95" s="1"/>
      <c r="S95" s="1"/>
      <c r="T95" s="1"/>
      <c r="U95" s="22"/>
      <c r="V95" s="1"/>
      <c r="W95" s="1"/>
      <c r="X95" s="1"/>
      <c r="AV95"/>
      <c r="AW95"/>
      <c r="AX95"/>
      <c r="AY95"/>
      <c r="AZ95"/>
      <c r="BA95"/>
    </row>
    <row r="96" spans="3:53" x14ac:dyDescent="0.4">
      <c r="C96" s="42"/>
      <c r="D96" s="72"/>
      <c r="E96" s="42"/>
      <c r="L96" s="19"/>
      <c r="M96" s="242">
        <v>45180</v>
      </c>
      <c r="N96" s="253">
        <v>2.4494585308855541E-3</v>
      </c>
      <c r="O96" s="254">
        <v>3.2826747720365161E-3</v>
      </c>
      <c r="P96" s="1"/>
      <c r="Q96" s="1"/>
      <c r="R96" s="1"/>
      <c r="S96" s="1"/>
      <c r="T96" s="1"/>
      <c r="U96" s="22"/>
      <c r="V96" s="1"/>
      <c r="W96" s="1"/>
      <c r="X96" s="1"/>
      <c r="AV96"/>
      <c r="AW96"/>
      <c r="AX96"/>
      <c r="AY96"/>
      <c r="AZ96"/>
      <c r="BA96"/>
    </row>
    <row r="97" spans="3:53" x14ac:dyDescent="0.4">
      <c r="C97" s="42"/>
      <c r="D97" s="72"/>
      <c r="E97" s="42"/>
      <c r="L97" s="19"/>
      <c r="M97" s="242">
        <v>45181</v>
      </c>
      <c r="N97" s="253">
        <v>-4.1694858086642472E-3</v>
      </c>
      <c r="O97" s="254">
        <v>-1.1869694370907446E-3</v>
      </c>
      <c r="P97" s="1"/>
      <c r="Q97" s="1"/>
      <c r="R97" s="1"/>
      <c r="S97" s="1"/>
      <c r="T97" s="1"/>
      <c r="U97" s="22"/>
      <c r="V97" s="1"/>
      <c r="W97" s="1"/>
      <c r="X97" s="1"/>
      <c r="AV97"/>
      <c r="AW97"/>
      <c r="AX97"/>
      <c r="AY97"/>
      <c r="AZ97"/>
      <c r="BA97"/>
    </row>
    <row r="98" spans="3:53" x14ac:dyDescent="0.4">
      <c r="C98" s="42"/>
      <c r="D98" s="72"/>
      <c r="E98" s="42"/>
      <c r="L98" s="19"/>
      <c r="M98" s="242">
        <v>45182</v>
      </c>
      <c r="N98" s="253">
        <v>-8.367433088443297E-5</v>
      </c>
      <c r="O98" s="254">
        <v>1.3905912657179568E-3</v>
      </c>
      <c r="P98" s="1"/>
      <c r="Q98" s="1"/>
      <c r="R98" s="1"/>
      <c r="S98" s="1"/>
      <c r="T98" s="1"/>
      <c r="U98" s="22"/>
      <c r="V98" s="1"/>
      <c r="W98" s="1"/>
      <c r="X98" s="1"/>
      <c r="AV98"/>
      <c r="AW98"/>
      <c r="AX98"/>
      <c r="AY98"/>
      <c r="AZ98"/>
      <c r="BA98"/>
    </row>
    <row r="99" spans="3:53" x14ac:dyDescent="0.4">
      <c r="C99" s="42"/>
      <c r="D99" s="72"/>
      <c r="E99" s="42"/>
      <c r="L99" s="19"/>
      <c r="M99" s="242">
        <v>45183</v>
      </c>
      <c r="N99" s="253">
        <v>1.0327809598692929E-2</v>
      </c>
      <c r="O99" s="254">
        <v>9.5000512592695614E-3</v>
      </c>
      <c r="P99" s="1"/>
      <c r="Q99" s="1"/>
      <c r="R99" s="1"/>
      <c r="S99" s="1"/>
      <c r="T99" s="1"/>
      <c r="U99" s="22"/>
      <c r="V99" s="1"/>
      <c r="W99" s="1"/>
      <c r="X99" s="1"/>
      <c r="AV99"/>
      <c r="AW99"/>
      <c r="AX99"/>
      <c r="AY99"/>
      <c r="AZ99"/>
      <c r="BA99"/>
    </row>
    <row r="100" spans="3:53" x14ac:dyDescent="0.4">
      <c r="C100" s="42"/>
      <c r="D100" s="72"/>
      <c r="E100" s="42"/>
      <c r="L100" s="19"/>
      <c r="M100" s="242">
        <v>45184</v>
      </c>
      <c r="N100" s="253">
        <v>-1.1498019325622751E-2</v>
      </c>
      <c r="O100" s="254">
        <v>9.5952928287649699E-3</v>
      </c>
      <c r="P100" s="1"/>
      <c r="Q100" s="1"/>
      <c r="R100" s="1"/>
      <c r="S100" s="1"/>
      <c r="T100" s="1"/>
      <c r="U100" s="22"/>
      <c r="V100" s="1"/>
      <c r="W100" s="1"/>
      <c r="X100" s="1"/>
      <c r="AV100"/>
      <c r="AW100"/>
      <c r="AX100"/>
      <c r="AY100"/>
      <c r="AZ100"/>
      <c r="BA100"/>
    </row>
    <row r="101" spans="3:53" x14ac:dyDescent="0.4">
      <c r="C101" s="42"/>
      <c r="D101" s="72"/>
      <c r="E101" s="42"/>
      <c r="L101" s="19"/>
      <c r="M101" s="242">
        <v>45187</v>
      </c>
      <c r="N101" s="253">
        <v>3.6623434093164029E-4</v>
      </c>
      <c r="O101" s="254">
        <v>-5.2732809256590529E-3</v>
      </c>
      <c r="P101" s="1"/>
      <c r="Q101" s="1"/>
      <c r="R101" s="1"/>
      <c r="S101" s="1"/>
      <c r="T101" s="1"/>
      <c r="U101" s="22"/>
      <c r="V101" s="1"/>
      <c r="W101" s="1"/>
      <c r="X101" s="1"/>
      <c r="AV101"/>
      <c r="AW101"/>
      <c r="AX101"/>
      <c r="AY101"/>
      <c r="AZ101"/>
      <c r="BA101"/>
    </row>
    <row r="102" spans="3:53" x14ac:dyDescent="0.4">
      <c r="C102" s="42"/>
      <c r="D102" s="72"/>
      <c r="E102" s="42"/>
      <c r="L102" s="19"/>
      <c r="M102" s="242">
        <v>45188</v>
      </c>
      <c r="N102" s="253">
        <v>-8.2913806755566504E-4</v>
      </c>
      <c r="O102" s="254">
        <v>-6.937571053413717E-3</v>
      </c>
      <c r="P102" s="1"/>
      <c r="Q102" s="1"/>
      <c r="R102" s="1"/>
      <c r="S102" s="1"/>
      <c r="T102" s="1"/>
      <c r="U102" s="22"/>
      <c r="V102" s="1"/>
      <c r="W102" s="1"/>
      <c r="X102" s="1"/>
      <c r="AV102"/>
      <c r="AW102"/>
      <c r="AX102"/>
      <c r="AY102"/>
      <c r="AZ102"/>
      <c r="BA102"/>
    </row>
    <row r="103" spans="3:53" x14ac:dyDescent="0.4">
      <c r="C103" s="42"/>
      <c r="D103" s="72"/>
      <c r="E103" s="42"/>
      <c r="L103" s="19"/>
      <c r="M103" s="242">
        <v>45189</v>
      </c>
      <c r="N103" s="253">
        <v>-1.2605695705949369E-2</v>
      </c>
      <c r="O103" s="254">
        <v>3.8571318367653458E-4</v>
      </c>
      <c r="P103" s="1"/>
      <c r="Q103" s="1"/>
      <c r="R103" s="1"/>
      <c r="S103" s="1"/>
      <c r="T103" s="1"/>
      <c r="U103" s="22"/>
      <c r="V103" s="1"/>
      <c r="W103" s="1"/>
      <c r="X103" s="1"/>
      <c r="AV103"/>
      <c r="AW103"/>
      <c r="AX103"/>
      <c r="AY103"/>
      <c r="AZ103"/>
      <c r="BA103"/>
    </row>
    <row r="104" spans="3:53" x14ac:dyDescent="0.4">
      <c r="C104" s="42"/>
      <c r="D104" s="72"/>
      <c r="E104" s="42"/>
      <c r="L104" s="19"/>
      <c r="M104" s="242">
        <v>45190</v>
      </c>
      <c r="N104" s="253">
        <v>-1.1394059915138886E-2</v>
      </c>
      <c r="O104" s="254">
        <v>-1.2088217149907408E-2</v>
      </c>
      <c r="P104" s="1"/>
      <c r="Q104" s="1"/>
      <c r="R104" s="1"/>
      <c r="S104" s="1"/>
      <c r="T104" s="1"/>
      <c r="U104" s="22"/>
      <c r="V104" s="1"/>
      <c r="W104" s="1"/>
      <c r="X104" s="1"/>
      <c r="AV104"/>
      <c r="AW104"/>
      <c r="AX104"/>
      <c r="AY104"/>
      <c r="AZ104"/>
      <c r="BA104"/>
    </row>
    <row r="105" spans="3:53" x14ac:dyDescent="0.4">
      <c r="C105" s="42"/>
      <c r="D105" s="72"/>
      <c r="E105" s="42"/>
      <c r="L105" s="19"/>
      <c r="M105" s="242">
        <v>45191</v>
      </c>
      <c r="N105" s="253">
        <v>-3.6352235972090296E-3</v>
      </c>
      <c r="O105" s="254">
        <v>6.2757391165893072E-4</v>
      </c>
      <c r="P105" s="1"/>
      <c r="Q105" s="1"/>
      <c r="R105" s="1"/>
      <c r="S105" s="1"/>
      <c r="T105" s="1"/>
      <c r="U105" s="22"/>
      <c r="V105" s="1"/>
      <c r="W105" s="1"/>
      <c r="X105" s="1"/>
      <c r="AV105"/>
      <c r="AW105"/>
      <c r="AX105"/>
      <c r="AY105"/>
      <c r="AZ105"/>
      <c r="BA105"/>
    </row>
    <row r="106" spans="3:53" x14ac:dyDescent="0.4">
      <c r="C106" s="42"/>
      <c r="D106" s="72"/>
      <c r="E106" s="42"/>
      <c r="L106" s="19"/>
      <c r="M106" s="242">
        <v>45194</v>
      </c>
      <c r="N106" s="253">
        <v>5.2349980850545479E-3</v>
      </c>
      <c r="O106" s="254">
        <v>3.3012774508395272E-3</v>
      </c>
      <c r="P106" s="1"/>
      <c r="Q106" s="1"/>
      <c r="R106" s="1"/>
      <c r="S106" s="1"/>
      <c r="T106" s="1"/>
      <c r="U106" s="22"/>
      <c r="V106" s="1"/>
      <c r="W106" s="1"/>
      <c r="X106" s="1"/>
      <c r="AV106"/>
      <c r="AW106"/>
      <c r="AX106"/>
      <c r="AY106"/>
      <c r="AZ106"/>
      <c r="BA106"/>
    </row>
    <row r="107" spans="3:53" x14ac:dyDescent="0.4">
      <c r="C107" s="42"/>
      <c r="D107" s="72"/>
      <c r="E107" s="42"/>
      <c r="L107" s="19"/>
      <c r="M107" s="242">
        <v>45195</v>
      </c>
      <c r="N107" s="253">
        <v>-1.339346531939184E-2</v>
      </c>
      <c r="O107" s="254">
        <v>-1.0263108788946609E-4</v>
      </c>
      <c r="P107" s="1"/>
      <c r="Q107" s="1"/>
      <c r="R107" s="1"/>
      <c r="S107" s="1"/>
      <c r="T107" s="1"/>
      <c r="U107" s="22"/>
      <c r="V107" s="1"/>
      <c r="W107" s="1"/>
      <c r="X107" s="1"/>
      <c r="AV107"/>
      <c r="AW107"/>
      <c r="AX107"/>
      <c r="AY107"/>
      <c r="AZ107"/>
      <c r="BA107"/>
    </row>
    <row r="108" spans="3:53" x14ac:dyDescent="0.4">
      <c r="C108" s="42"/>
      <c r="D108" s="72"/>
      <c r="E108" s="42"/>
      <c r="L108" s="19"/>
      <c r="M108" s="242">
        <v>45196</v>
      </c>
      <c r="N108" s="253">
        <v>3.6889982938708697E-3</v>
      </c>
      <c r="O108" s="254">
        <v>-4.6779696865075831E-3</v>
      </c>
      <c r="P108" s="1"/>
      <c r="Q108" s="1"/>
      <c r="R108" s="1"/>
      <c r="S108" s="1"/>
      <c r="T108" s="1"/>
      <c r="U108" s="22"/>
      <c r="V108" s="1"/>
      <c r="W108" s="1"/>
      <c r="X108" s="1"/>
      <c r="AV108"/>
      <c r="AW108"/>
      <c r="AX108"/>
      <c r="AY108"/>
      <c r="AZ108"/>
      <c r="BA108"/>
    </row>
    <row r="109" spans="3:53" x14ac:dyDescent="0.4">
      <c r="C109" s="42"/>
      <c r="D109" s="72"/>
      <c r="E109" s="42"/>
      <c r="L109" s="19"/>
      <c r="M109" s="242">
        <v>45197</v>
      </c>
      <c r="N109" s="253">
        <v>5.2266444269683193E-4</v>
      </c>
      <c r="O109" s="254">
        <v>2.1749796095659763E-3</v>
      </c>
      <c r="P109" s="1"/>
      <c r="Q109" s="1"/>
      <c r="R109" s="1"/>
      <c r="S109" s="1"/>
      <c r="T109" s="1"/>
      <c r="U109" s="22"/>
      <c r="V109" s="1"/>
      <c r="W109" s="1"/>
      <c r="X109" s="1"/>
      <c r="AV109"/>
      <c r="AW109"/>
      <c r="AX109"/>
      <c r="AY109"/>
      <c r="AZ109"/>
      <c r="BA109"/>
    </row>
    <row r="110" spans="3:53" x14ac:dyDescent="0.4">
      <c r="C110" s="42"/>
      <c r="D110" s="72"/>
      <c r="E110" s="42"/>
      <c r="L110" s="19"/>
      <c r="M110" s="242">
        <v>45198</v>
      </c>
      <c r="N110" s="253">
        <v>-2.2808682710813081E-3</v>
      </c>
      <c r="O110" s="254">
        <v>3.2491526322190613E-3</v>
      </c>
      <c r="P110" s="1"/>
      <c r="Q110" s="1"/>
      <c r="R110" s="1"/>
      <c r="S110" s="1"/>
      <c r="T110" s="1"/>
      <c r="U110" s="22"/>
      <c r="V110" s="1"/>
      <c r="W110" s="1"/>
      <c r="X110" s="1"/>
      <c r="AV110"/>
      <c r="AW110"/>
      <c r="AX110"/>
      <c r="AY110"/>
      <c r="AZ110"/>
      <c r="BA110"/>
    </row>
    <row r="111" spans="3:53" x14ac:dyDescent="0.4">
      <c r="C111" s="42"/>
      <c r="D111" s="72"/>
      <c r="E111" s="42"/>
      <c r="L111" s="19"/>
      <c r="M111" s="242">
        <v>45201</v>
      </c>
      <c r="N111" s="253">
        <v>5.3837528427118945E-3</v>
      </c>
      <c r="O111" s="254">
        <v>-2.6574169906849344E-3</v>
      </c>
      <c r="P111" s="1"/>
      <c r="Q111" s="1"/>
      <c r="R111" s="1"/>
      <c r="S111" s="1"/>
      <c r="T111" s="1"/>
      <c r="U111" s="22"/>
      <c r="V111" s="1"/>
      <c r="W111" s="1"/>
      <c r="X111" s="1"/>
      <c r="AV111"/>
      <c r="AW111"/>
      <c r="AX111"/>
      <c r="AY111"/>
      <c r="AZ111"/>
      <c r="BA111"/>
    </row>
    <row r="112" spans="3:53" x14ac:dyDescent="0.4">
      <c r="C112" s="42"/>
      <c r="D112" s="72"/>
      <c r="E112" s="42"/>
      <c r="L112" s="19"/>
      <c r="M112" s="242">
        <v>45202</v>
      </c>
      <c r="N112" s="253">
        <v>-1.3314249905097391E-2</v>
      </c>
      <c r="O112" s="254">
        <v>-5.1451294229104463E-3</v>
      </c>
      <c r="P112" s="1"/>
      <c r="Q112" s="1"/>
      <c r="R112" s="1"/>
      <c r="S112" s="1"/>
      <c r="T112" s="1"/>
      <c r="U112" s="22"/>
      <c r="V112" s="1"/>
      <c r="W112" s="1"/>
      <c r="X112" s="1"/>
      <c r="AV112"/>
      <c r="AW112"/>
      <c r="AX112"/>
      <c r="AY112"/>
      <c r="AZ112"/>
      <c r="BA112"/>
    </row>
    <row r="113" spans="3:53" x14ac:dyDescent="0.4">
      <c r="C113" s="42"/>
      <c r="D113" s="72"/>
      <c r="E113" s="42"/>
      <c r="L113" s="19"/>
      <c r="M113" s="242">
        <v>45203</v>
      </c>
      <c r="N113" s="253">
        <v>5.0091752219413588E-3</v>
      </c>
      <c r="O113" s="254">
        <v>-1.4083668770654856E-2</v>
      </c>
      <c r="P113" s="1"/>
      <c r="Q113" s="1"/>
      <c r="R113" s="1"/>
      <c r="S113" s="1"/>
      <c r="T113" s="1"/>
      <c r="U113" s="22"/>
      <c r="V113" s="1"/>
      <c r="W113" s="1"/>
      <c r="X113" s="1"/>
      <c r="AV113"/>
      <c r="AW113"/>
      <c r="AX113"/>
      <c r="AY113"/>
      <c r="AZ113"/>
      <c r="BA113"/>
    </row>
    <row r="114" spans="3:53" x14ac:dyDescent="0.4">
      <c r="C114" s="42"/>
      <c r="D114" s="72"/>
      <c r="E114" s="42"/>
      <c r="L114" s="19"/>
      <c r="M114" s="242">
        <v>45204</v>
      </c>
      <c r="N114" s="253">
        <v>-2.2727600367597098E-3</v>
      </c>
      <c r="O114" s="254">
        <v>2.4496487565888662E-3</v>
      </c>
      <c r="P114" s="1"/>
      <c r="Q114" s="1"/>
      <c r="R114" s="1"/>
      <c r="S114" s="1"/>
      <c r="T114" s="1"/>
      <c r="U114" s="22"/>
      <c r="V114" s="1"/>
      <c r="W114" s="1"/>
      <c r="X114" s="1"/>
      <c r="AV114"/>
      <c r="AW114"/>
      <c r="AX114"/>
      <c r="AY114"/>
      <c r="AZ114"/>
      <c r="BA114"/>
    </row>
    <row r="115" spans="3:53" x14ac:dyDescent="0.4">
      <c r="C115" s="42"/>
      <c r="D115" s="72"/>
      <c r="E115" s="42"/>
      <c r="L115" s="19"/>
      <c r="M115" s="242">
        <v>45205</v>
      </c>
      <c r="N115" s="253">
        <v>9.9499225982603561E-3</v>
      </c>
      <c r="O115" s="254">
        <v>6.1139108110677375E-3</v>
      </c>
      <c r="P115" s="1"/>
      <c r="Q115" s="1"/>
      <c r="R115" s="1"/>
      <c r="S115" s="1"/>
      <c r="T115" s="1"/>
      <c r="U115" s="22"/>
      <c r="V115" s="1"/>
      <c r="W115" s="1"/>
      <c r="X115" s="1"/>
      <c r="AV115"/>
      <c r="AW115"/>
      <c r="AX115"/>
      <c r="AY115"/>
      <c r="AZ115"/>
      <c r="BA115"/>
    </row>
    <row r="116" spans="3:53" x14ac:dyDescent="0.4">
      <c r="C116" s="42"/>
      <c r="D116" s="72"/>
      <c r="E116" s="42"/>
      <c r="L116" s="19"/>
      <c r="M116" s="242">
        <v>45208</v>
      </c>
      <c r="N116" s="253">
        <v>8.1709186097065744E-3</v>
      </c>
      <c r="O116" s="254">
        <v>-2.4823666909230915E-3</v>
      </c>
      <c r="P116" s="1"/>
      <c r="Q116" s="1"/>
      <c r="R116" s="1"/>
      <c r="S116" s="1"/>
      <c r="T116" s="1"/>
      <c r="U116" s="22"/>
      <c r="V116" s="1"/>
      <c r="W116" s="1"/>
      <c r="X116" s="1"/>
      <c r="AV116"/>
      <c r="AW116"/>
      <c r="AX116"/>
      <c r="AY116"/>
      <c r="AZ116"/>
      <c r="BA116"/>
    </row>
    <row r="117" spans="3:53" x14ac:dyDescent="0.4">
      <c r="C117" s="42"/>
      <c r="D117" s="72"/>
      <c r="E117" s="42"/>
      <c r="L117" s="19"/>
      <c r="M117" s="242">
        <v>45209</v>
      </c>
      <c r="N117" s="253">
        <v>1.5308450481110775E-3</v>
      </c>
      <c r="O117" s="254">
        <v>1.0282613981954816E-2</v>
      </c>
      <c r="P117" s="1"/>
      <c r="Q117" s="1"/>
      <c r="R117" s="1"/>
      <c r="S117" s="1"/>
      <c r="T117" s="1"/>
      <c r="U117" s="22"/>
      <c r="V117" s="1"/>
      <c r="W117" s="1"/>
      <c r="X117" s="1"/>
      <c r="AV117"/>
      <c r="AW117"/>
      <c r="AX117"/>
      <c r="AY117"/>
      <c r="AZ117"/>
      <c r="BA117"/>
    </row>
    <row r="118" spans="3:53" x14ac:dyDescent="0.4">
      <c r="C118" s="42"/>
      <c r="D118" s="72"/>
      <c r="E118" s="42"/>
      <c r="L118" s="19"/>
      <c r="M118" s="242">
        <v>45210</v>
      </c>
      <c r="N118" s="253">
        <v>4.4646262577835829E-3</v>
      </c>
      <c r="O118" s="254">
        <v>-1.9380632496319684E-3</v>
      </c>
      <c r="P118" s="1"/>
      <c r="Q118" s="1"/>
      <c r="R118" s="1"/>
      <c r="S118" s="1"/>
      <c r="T118" s="1"/>
      <c r="U118" s="22"/>
      <c r="V118" s="1"/>
      <c r="W118" s="1"/>
      <c r="X118" s="1"/>
      <c r="AV118"/>
      <c r="AW118"/>
      <c r="AX118"/>
      <c r="AY118"/>
      <c r="AZ118"/>
      <c r="BA118"/>
    </row>
    <row r="119" spans="3:53" x14ac:dyDescent="0.4">
      <c r="C119" s="42"/>
      <c r="D119" s="72"/>
      <c r="E119" s="42"/>
      <c r="L119" s="19"/>
      <c r="M119" s="242">
        <v>45211</v>
      </c>
      <c r="N119" s="253">
        <v>-2.2330848168546353E-3</v>
      </c>
      <c r="O119" s="254">
        <v>8.319614954570724E-3</v>
      </c>
      <c r="P119" s="1"/>
      <c r="Q119" s="1"/>
      <c r="R119" s="1"/>
      <c r="S119" s="1"/>
      <c r="T119" s="1"/>
      <c r="U119" s="22"/>
      <c r="V119" s="1"/>
      <c r="W119" s="1"/>
      <c r="X119" s="1"/>
      <c r="AV119"/>
      <c r="AW119"/>
      <c r="AX119"/>
      <c r="AY119"/>
      <c r="AZ119"/>
      <c r="BA119"/>
    </row>
    <row r="120" spans="3:53" x14ac:dyDescent="0.4">
      <c r="C120" s="42"/>
      <c r="D120" s="72"/>
      <c r="E120" s="42"/>
      <c r="L120" s="19"/>
      <c r="M120" s="242">
        <v>45212</v>
      </c>
      <c r="N120" s="253">
        <v>-4.108546900475781E-3</v>
      </c>
      <c r="O120" s="254">
        <v>-1.02215497609276E-2</v>
      </c>
      <c r="P120" s="1"/>
      <c r="Q120" s="1"/>
      <c r="R120" s="1"/>
      <c r="S120" s="1"/>
      <c r="T120" s="1"/>
      <c r="U120" s="22"/>
      <c r="V120" s="1"/>
      <c r="W120" s="1"/>
      <c r="X120" s="1"/>
      <c r="AV120"/>
      <c r="AW120"/>
      <c r="AX120"/>
      <c r="AY120"/>
      <c r="AZ120"/>
      <c r="BA120"/>
    </row>
    <row r="121" spans="3:53" x14ac:dyDescent="0.4">
      <c r="C121" s="42"/>
      <c r="D121" s="72"/>
      <c r="E121" s="42"/>
      <c r="L121" s="19"/>
      <c r="M121" s="242">
        <v>45215</v>
      </c>
      <c r="N121" s="253">
        <v>9.1199837606040744E-3</v>
      </c>
      <c r="O121" s="254">
        <v>-6.8742760822276131E-3</v>
      </c>
      <c r="P121" s="1"/>
      <c r="Q121" s="1"/>
      <c r="R121" s="1"/>
      <c r="S121" s="1"/>
      <c r="T121" s="1"/>
      <c r="U121" s="22"/>
      <c r="V121" s="1"/>
      <c r="W121" s="1"/>
      <c r="X121" s="1"/>
      <c r="AV121"/>
      <c r="AW121"/>
      <c r="AX121"/>
      <c r="AY121"/>
      <c r="AZ121"/>
      <c r="BA121"/>
    </row>
    <row r="122" spans="3:53" x14ac:dyDescent="0.4">
      <c r="C122" s="42"/>
      <c r="D122" s="72"/>
      <c r="E122" s="42"/>
      <c r="L122" s="19"/>
      <c r="M122" s="242">
        <v>45216</v>
      </c>
      <c r="N122" s="253">
        <v>2.7223367820293853E-5</v>
      </c>
      <c r="O122" s="254">
        <v>2.5095689167448729E-3</v>
      </c>
      <c r="P122" s="1"/>
      <c r="Q122" s="1"/>
      <c r="R122" s="1"/>
      <c r="S122" s="1"/>
      <c r="T122" s="1"/>
      <c r="U122" s="22"/>
      <c r="V122" s="1"/>
      <c r="W122" s="1"/>
      <c r="X122" s="1"/>
      <c r="AV122"/>
      <c r="AW122"/>
      <c r="AX122"/>
      <c r="AY122"/>
      <c r="AZ122"/>
      <c r="BA122"/>
    </row>
    <row r="123" spans="3:53" x14ac:dyDescent="0.4">
      <c r="C123" s="42"/>
      <c r="D123" s="72"/>
      <c r="E123" s="42"/>
      <c r="L123" s="19"/>
      <c r="M123" s="242">
        <v>45217</v>
      </c>
      <c r="N123" s="253">
        <v>-9.6472211756152559E-3</v>
      </c>
      <c r="O123" s="254">
        <v>-1.11008471450236E-2</v>
      </c>
      <c r="P123" s="1"/>
      <c r="Q123" s="1"/>
      <c r="R123" s="1"/>
      <c r="S123" s="1"/>
      <c r="T123" s="1"/>
      <c r="U123" s="22"/>
      <c r="V123" s="1"/>
      <c r="W123" s="1"/>
      <c r="X123" s="1"/>
      <c r="AV123"/>
      <c r="AW123"/>
      <c r="AX123"/>
      <c r="AY123"/>
      <c r="AZ123"/>
      <c r="BA123"/>
    </row>
    <row r="124" spans="3:53" x14ac:dyDescent="0.4">
      <c r="C124" s="42"/>
      <c r="D124" s="72"/>
      <c r="E124" s="42"/>
      <c r="L124" s="19"/>
      <c r="M124" s="242">
        <v>45218</v>
      </c>
      <c r="N124" s="253">
        <v>-1.0374311615968577E-2</v>
      </c>
      <c r="O124" s="254">
        <v>-1.180251353367629E-2</v>
      </c>
      <c r="P124" s="1"/>
      <c r="Q124" s="1"/>
      <c r="R124" s="1"/>
      <c r="S124" s="1"/>
      <c r="T124" s="1"/>
      <c r="U124" s="22"/>
      <c r="V124" s="1"/>
      <c r="W124" s="1"/>
      <c r="X124" s="1"/>
      <c r="AV124"/>
      <c r="AW124"/>
      <c r="AX124"/>
      <c r="AY124"/>
      <c r="AZ124"/>
      <c r="BA124"/>
    </row>
    <row r="125" spans="3:53" x14ac:dyDescent="0.4">
      <c r="C125" s="42"/>
      <c r="D125" s="72"/>
      <c r="E125" s="42"/>
      <c r="L125" s="19"/>
      <c r="M125" s="242">
        <v>45219</v>
      </c>
      <c r="N125" s="253">
        <v>-1.1639724748199076E-2</v>
      </c>
      <c r="O125" s="254">
        <v>-7.3912762937152635E-3</v>
      </c>
      <c r="P125" s="1"/>
      <c r="Q125" s="1"/>
      <c r="R125" s="1"/>
      <c r="S125" s="1"/>
      <c r="T125" s="1"/>
      <c r="U125" s="22"/>
      <c r="V125" s="1"/>
      <c r="W125" s="1"/>
      <c r="X125" s="1"/>
      <c r="AV125"/>
      <c r="AW125"/>
      <c r="AX125"/>
      <c r="AY125"/>
      <c r="AZ125"/>
      <c r="BA125"/>
    </row>
    <row r="126" spans="3:53" x14ac:dyDescent="0.4">
      <c r="C126" s="42"/>
      <c r="D126" s="72"/>
      <c r="E126" s="42"/>
      <c r="L126" s="19"/>
      <c r="M126" s="242">
        <v>45222</v>
      </c>
      <c r="N126" s="253">
        <v>-5.2256632031818006E-3</v>
      </c>
      <c r="O126" s="254">
        <v>-7.5828243989482401E-3</v>
      </c>
      <c r="P126" s="1"/>
      <c r="Q126" s="1"/>
      <c r="R126" s="1"/>
      <c r="S126" s="1"/>
      <c r="T126" s="1"/>
      <c r="U126" s="22"/>
      <c r="V126" s="1"/>
      <c r="W126" s="1"/>
      <c r="X126" s="1"/>
      <c r="AV126"/>
      <c r="AW126"/>
      <c r="AX126"/>
      <c r="AY126"/>
      <c r="AZ126"/>
      <c r="BA126"/>
    </row>
    <row r="127" spans="3:53" x14ac:dyDescent="0.4">
      <c r="C127" s="42"/>
      <c r="D127" s="72"/>
      <c r="E127" s="42"/>
      <c r="L127" s="19"/>
      <c r="M127" s="242">
        <v>45223</v>
      </c>
      <c r="N127" s="253">
        <v>8.3499916235963596E-3</v>
      </c>
      <c r="O127" s="254">
        <v>9.9955458904288832E-3</v>
      </c>
      <c r="P127" s="1"/>
      <c r="Q127" s="1"/>
      <c r="R127" s="1"/>
      <c r="S127" s="1"/>
      <c r="T127" s="1"/>
      <c r="U127" s="22"/>
      <c r="V127" s="1"/>
      <c r="W127" s="1"/>
      <c r="X127" s="1"/>
      <c r="AV127"/>
      <c r="AW127"/>
      <c r="AX127"/>
      <c r="AY127"/>
      <c r="AZ127"/>
      <c r="BA127"/>
    </row>
    <row r="128" spans="3:53" x14ac:dyDescent="0.4">
      <c r="C128" s="42"/>
      <c r="D128" s="72"/>
      <c r="E128" s="42"/>
      <c r="L128" s="19"/>
      <c r="M128" s="242">
        <v>45224</v>
      </c>
      <c r="N128" s="253">
        <v>-1.2191112382009405E-2</v>
      </c>
      <c r="O128" s="254">
        <v>-1.653760846725572E-3</v>
      </c>
      <c r="P128" s="1"/>
      <c r="Q128" s="1"/>
      <c r="R128" s="1"/>
      <c r="S128" s="1"/>
      <c r="T128" s="1"/>
      <c r="U128" s="22"/>
      <c r="V128" s="1"/>
      <c r="W128" s="1"/>
      <c r="X128" s="1"/>
      <c r="AV128"/>
      <c r="AW128"/>
      <c r="AX128"/>
      <c r="AY128"/>
      <c r="AZ128"/>
      <c r="BA128"/>
    </row>
    <row r="129" spans="3:53" x14ac:dyDescent="0.4">
      <c r="C129" s="42"/>
      <c r="D129" s="72"/>
      <c r="E129" s="42"/>
      <c r="L129" s="19"/>
      <c r="M129" s="242">
        <v>45225</v>
      </c>
      <c r="N129" s="253">
        <v>-1.2046664091159875E-2</v>
      </c>
      <c r="O129" s="254">
        <v>-2.4262857365580453E-3</v>
      </c>
      <c r="P129" s="1"/>
      <c r="Q129" s="1"/>
      <c r="R129" s="1"/>
      <c r="S129" s="1"/>
      <c r="T129" s="1"/>
      <c r="U129" s="22"/>
      <c r="V129" s="1"/>
      <c r="W129" s="1"/>
      <c r="X129" s="1"/>
      <c r="AV129"/>
      <c r="AW129"/>
      <c r="AX129"/>
      <c r="AY129"/>
      <c r="AZ129"/>
      <c r="BA129"/>
    </row>
    <row r="130" spans="3:53" x14ac:dyDescent="0.4">
      <c r="C130" s="42"/>
      <c r="D130" s="72"/>
      <c r="E130" s="42"/>
      <c r="L130" s="19"/>
      <c r="M130" s="242">
        <v>45226</v>
      </c>
      <c r="N130" s="253">
        <v>-5.7669541699766468E-3</v>
      </c>
      <c r="O130" s="254">
        <v>-3.080118906915957E-3</v>
      </c>
      <c r="P130" s="1"/>
      <c r="Q130" s="1"/>
      <c r="R130" s="1"/>
      <c r="S130" s="1"/>
      <c r="T130" s="1"/>
      <c r="U130" s="22"/>
      <c r="V130" s="1"/>
      <c r="W130" s="1"/>
      <c r="X130" s="1"/>
      <c r="AV130"/>
      <c r="AW130"/>
      <c r="AX130"/>
      <c r="AY130"/>
      <c r="AZ130"/>
      <c r="BA130"/>
    </row>
    <row r="131" spans="3:53" x14ac:dyDescent="0.4">
      <c r="C131" s="42"/>
      <c r="D131" s="72"/>
      <c r="E131" s="42"/>
      <c r="L131" s="19"/>
      <c r="M131" s="242">
        <v>45229</v>
      </c>
      <c r="N131" s="253">
        <v>8.482840043777657E-3</v>
      </c>
      <c r="O131" s="254">
        <v>7.9690383265022282E-4</v>
      </c>
      <c r="P131" s="1"/>
      <c r="Q131" s="1"/>
      <c r="R131" s="1"/>
      <c r="S131" s="1"/>
      <c r="T131" s="1"/>
      <c r="U131" s="22"/>
      <c r="V131" s="1"/>
      <c r="W131" s="1"/>
      <c r="X131" s="1"/>
      <c r="AV131"/>
      <c r="AW131"/>
      <c r="AX131"/>
      <c r="AY131"/>
      <c r="AZ131"/>
      <c r="BA131"/>
    </row>
    <row r="132" spans="3:53" x14ac:dyDescent="0.4">
      <c r="C132" s="42"/>
      <c r="D132" s="72"/>
      <c r="E132" s="42"/>
      <c r="L132" s="19"/>
      <c r="M132" s="242">
        <v>45230</v>
      </c>
      <c r="N132" s="253">
        <v>9.8930454583036429E-3</v>
      </c>
      <c r="O132" s="254">
        <v>1.3871660319354944E-3</v>
      </c>
      <c r="P132" s="1"/>
      <c r="Q132" s="1"/>
      <c r="R132" s="1"/>
      <c r="S132" s="1"/>
      <c r="T132" s="1"/>
      <c r="U132" s="22"/>
      <c r="V132" s="1"/>
      <c r="W132" s="1"/>
      <c r="X132" s="1"/>
      <c r="AV132"/>
      <c r="AW132"/>
      <c r="AX132"/>
      <c r="AY132"/>
      <c r="AZ132"/>
      <c r="BA132"/>
    </row>
    <row r="133" spans="3:53" x14ac:dyDescent="0.4">
      <c r="C133" s="42"/>
      <c r="D133" s="72"/>
      <c r="E133" s="42"/>
      <c r="L133" s="19"/>
      <c r="M133" s="242">
        <v>45231</v>
      </c>
      <c r="N133" s="253">
        <v>1.1623988706592904E-2</v>
      </c>
      <c r="O133" s="254">
        <v>3.4137824587482679E-3</v>
      </c>
      <c r="P133" s="1"/>
      <c r="Q133" s="1"/>
      <c r="R133" s="1"/>
      <c r="S133" s="1"/>
      <c r="T133" s="1"/>
      <c r="U133" s="22"/>
      <c r="V133" s="1"/>
      <c r="W133" s="1"/>
      <c r="X133" s="1"/>
      <c r="AV133"/>
      <c r="AW133"/>
      <c r="AX133"/>
      <c r="AY133"/>
      <c r="AZ133"/>
      <c r="BA133"/>
    </row>
    <row r="134" spans="3:53" x14ac:dyDescent="0.4">
      <c r="C134" s="42"/>
      <c r="D134" s="72"/>
      <c r="E134" s="42"/>
      <c r="L134" s="19"/>
      <c r="M134" s="242">
        <v>45232</v>
      </c>
      <c r="N134" s="253">
        <v>1.4183741241043664E-2</v>
      </c>
      <c r="O134" s="254">
        <v>2.0370820698327871E-3</v>
      </c>
      <c r="P134" s="1"/>
      <c r="Q134" s="1"/>
      <c r="R134" s="1"/>
      <c r="S134" s="1"/>
      <c r="T134" s="1"/>
      <c r="U134" s="22"/>
      <c r="V134" s="1"/>
      <c r="W134" s="1"/>
      <c r="X134" s="1"/>
      <c r="AV134"/>
      <c r="AW134"/>
      <c r="AX134"/>
      <c r="AY134"/>
      <c r="AZ134"/>
      <c r="BA134"/>
    </row>
    <row r="135" spans="3:53" x14ac:dyDescent="0.4">
      <c r="C135" s="42"/>
      <c r="D135" s="72"/>
      <c r="E135" s="42"/>
      <c r="L135" s="19"/>
      <c r="M135" s="242">
        <v>45233</v>
      </c>
      <c r="N135" s="253">
        <v>1.1350400551062712E-3</v>
      </c>
      <c r="O135" s="254">
        <v>1.9844346615885206E-2</v>
      </c>
      <c r="P135" s="1"/>
      <c r="Q135" s="1"/>
      <c r="R135" s="1"/>
      <c r="S135" s="1"/>
      <c r="T135" s="1"/>
      <c r="U135" s="22"/>
      <c r="V135" s="1"/>
      <c r="W135" s="1"/>
      <c r="X135" s="1"/>
      <c r="AV135"/>
      <c r="AW135"/>
      <c r="AX135"/>
      <c r="AY135"/>
      <c r="AZ135"/>
      <c r="BA135"/>
    </row>
    <row r="136" spans="3:53" x14ac:dyDescent="0.4">
      <c r="C136" s="42"/>
      <c r="D136" s="72"/>
      <c r="E136" s="42"/>
      <c r="L136" s="19"/>
      <c r="M136" s="242">
        <v>45236</v>
      </c>
      <c r="N136" s="253">
        <v>7.8915220467761031E-5</v>
      </c>
      <c r="O136" s="254">
        <v>1.1728367571556965E-2</v>
      </c>
      <c r="P136" s="1"/>
      <c r="Q136" s="1"/>
      <c r="R136" s="1"/>
      <c r="S136" s="1"/>
      <c r="T136" s="1"/>
      <c r="U136" s="22"/>
      <c r="V136" s="1"/>
      <c r="W136" s="1"/>
      <c r="X136" s="1"/>
      <c r="AV136"/>
      <c r="AW136"/>
      <c r="AX136"/>
      <c r="AY136"/>
      <c r="AZ136"/>
      <c r="BA136"/>
    </row>
    <row r="137" spans="3:53" x14ac:dyDescent="0.4">
      <c r="C137" s="42"/>
      <c r="D137" s="72"/>
      <c r="E137" s="42"/>
      <c r="L137" s="19"/>
      <c r="M137" s="242">
        <v>45237</v>
      </c>
      <c r="N137" s="253">
        <v>6.7817019748721034E-3</v>
      </c>
      <c r="O137" s="254">
        <v>-2.112855404602508E-3</v>
      </c>
      <c r="P137" s="1"/>
      <c r="Q137" s="1"/>
      <c r="R137" s="1"/>
      <c r="S137" s="1"/>
      <c r="T137" s="1"/>
      <c r="U137" s="22"/>
      <c r="V137" s="1"/>
      <c r="W137" s="1"/>
      <c r="X137" s="1"/>
      <c r="AV137"/>
      <c r="AW137"/>
      <c r="AX137"/>
      <c r="AY137"/>
      <c r="AZ137"/>
      <c r="BA137"/>
    </row>
    <row r="138" spans="3:53" x14ac:dyDescent="0.4">
      <c r="C138" s="42"/>
      <c r="D138" s="72"/>
      <c r="E138" s="42"/>
      <c r="L138" s="19"/>
      <c r="M138" s="242">
        <v>45238</v>
      </c>
      <c r="N138" s="253">
        <v>9.5381639100571318E-4</v>
      </c>
      <c r="O138" s="254">
        <v>-1.3891820871444855E-2</v>
      </c>
      <c r="P138" s="1"/>
      <c r="Q138" s="1"/>
      <c r="R138" s="1"/>
      <c r="S138" s="1"/>
      <c r="T138" s="1"/>
      <c r="U138" s="22"/>
      <c r="V138" s="1"/>
      <c r="W138" s="1"/>
      <c r="X138" s="1"/>
      <c r="AV138"/>
      <c r="AW138"/>
      <c r="AX138"/>
      <c r="AY138"/>
      <c r="AZ138"/>
      <c r="BA138"/>
    </row>
    <row r="139" spans="3:53" x14ac:dyDescent="0.4">
      <c r="C139" s="42"/>
      <c r="D139" s="72"/>
      <c r="E139" s="42"/>
      <c r="L139" s="19"/>
      <c r="M139" s="242">
        <v>45239</v>
      </c>
      <c r="N139" s="253">
        <v>-6.7744210993515141E-3</v>
      </c>
      <c r="O139" s="254">
        <v>2.1318466188669553E-3</v>
      </c>
      <c r="P139" s="1"/>
      <c r="Q139" s="1"/>
      <c r="R139" s="1"/>
      <c r="S139" s="1"/>
      <c r="T139" s="1"/>
      <c r="U139" s="22"/>
      <c r="V139" s="1"/>
      <c r="W139" s="1"/>
      <c r="X139" s="1"/>
      <c r="AV139"/>
      <c r="AW139"/>
      <c r="AX139"/>
      <c r="AY139"/>
      <c r="AZ139"/>
      <c r="BA139"/>
    </row>
    <row r="140" spans="3:53" x14ac:dyDescent="0.4">
      <c r="C140" s="42"/>
      <c r="D140" s="72"/>
      <c r="E140" s="42"/>
      <c r="L140" s="19"/>
      <c r="M140" s="242">
        <v>45240</v>
      </c>
      <c r="N140" s="253">
        <v>1.7475190079495859E-2</v>
      </c>
      <c r="O140" s="254">
        <v>-9.1346337853873121E-3</v>
      </c>
      <c r="P140" s="1"/>
      <c r="Q140" s="1"/>
      <c r="R140" s="1"/>
      <c r="S140" s="1"/>
      <c r="T140" s="1"/>
      <c r="U140" s="22"/>
      <c r="V140" s="1"/>
      <c r="W140" s="1"/>
      <c r="X140" s="1"/>
      <c r="AV140"/>
      <c r="AW140"/>
      <c r="AX140"/>
      <c r="AY140"/>
      <c r="AZ140"/>
      <c r="BA140"/>
    </row>
    <row r="141" spans="3:53" x14ac:dyDescent="0.4">
      <c r="C141" s="42"/>
      <c r="D141" s="72"/>
      <c r="E141" s="42"/>
      <c r="L141" s="19"/>
      <c r="M141" s="242">
        <v>45244</v>
      </c>
      <c r="N141" s="253">
        <v>1.0865663178187483E-2</v>
      </c>
      <c r="O141" s="254">
        <v>2.3428866185122958E-3</v>
      </c>
      <c r="P141" s="1"/>
      <c r="Q141" s="1"/>
      <c r="R141" s="1"/>
      <c r="S141" s="1"/>
      <c r="T141" s="1"/>
      <c r="U141" s="22"/>
      <c r="V141" s="1"/>
      <c r="W141" s="1"/>
      <c r="X141" s="1"/>
      <c r="AV141"/>
      <c r="AW141"/>
      <c r="AX141"/>
      <c r="AY141"/>
      <c r="AZ141"/>
      <c r="BA141"/>
    </row>
    <row r="142" spans="3:53" x14ac:dyDescent="0.4">
      <c r="C142" s="42"/>
      <c r="D142" s="72"/>
      <c r="E142" s="42"/>
      <c r="L142" s="19"/>
      <c r="M142" s="242">
        <v>45245</v>
      </c>
      <c r="N142" s="253">
        <v>1.8943768155077511E-3</v>
      </c>
      <c r="O142" s="254">
        <v>8.8447688313696184E-3</v>
      </c>
      <c r="P142" s="1"/>
      <c r="Q142" s="1"/>
      <c r="R142" s="1"/>
      <c r="S142" s="1"/>
      <c r="T142" s="1"/>
      <c r="U142" s="22"/>
      <c r="V142" s="1"/>
      <c r="W142" s="1"/>
      <c r="X142" s="1"/>
      <c r="AV142"/>
      <c r="AW142"/>
      <c r="AX142"/>
      <c r="AY142"/>
      <c r="AZ142"/>
      <c r="BA142"/>
    </row>
    <row r="143" spans="3:53" x14ac:dyDescent="0.4">
      <c r="C143" s="42"/>
      <c r="D143" s="72"/>
      <c r="E143" s="42"/>
      <c r="L143" s="19"/>
      <c r="M143" s="242">
        <v>45246</v>
      </c>
      <c r="N143" s="253">
        <v>-7.0576104596303422E-4</v>
      </c>
      <c r="O143" s="254">
        <v>2.9692348952168159E-4</v>
      </c>
      <c r="P143" s="1"/>
      <c r="Q143" s="1"/>
      <c r="R143" s="1"/>
      <c r="S143" s="1"/>
      <c r="T143" s="1"/>
      <c r="U143" s="22"/>
      <c r="V143" s="1"/>
      <c r="W143" s="1"/>
      <c r="X143" s="1"/>
      <c r="AV143"/>
      <c r="AW143"/>
      <c r="AX143"/>
      <c r="AY143"/>
      <c r="AZ143"/>
      <c r="BA143"/>
    </row>
    <row r="144" spans="3:53" x14ac:dyDescent="0.4">
      <c r="C144" s="42"/>
      <c r="D144" s="72"/>
      <c r="E144" s="42"/>
      <c r="L144" s="19"/>
      <c r="M144" s="242">
        <v>45247</v>
      </c>
      <c r="N144" s="253">
        <v>-1.1347957253754933E-3</v>
      </c>
      <c r="O144" s="254">
        <v>-1.3420867844433496E-3</v>
      </c>
      <c r="P144" s="1"/>
      <c r="Q144" s="1"/>
      <c r="R144" s="1"/>
      <c r="S144" s="1"/>
      <c r="T144" s="1"/>
      <c r="U144" s="22"/>
      <c r="V144" s="1"/>
      <c r="W144" s="1"/>
      <c r="X144" s="1"/>
      <c r="AV144"/>
      <c r="AW144"/>
      <c r="AX144"/>
      <c r="AY144"/>
      <c r="AZ144"/>
      <c r="BA144"/>
    </row>
    <row r="145" spans="3:53" x14ac:dyDescent="0.4">
      <c r="C145" s="42"/>
      <c r="D145" s="72"/>
      <c r="E145" s="42"/>
      <c r="L145" s="19"/>
      <c r="M145" s="242">
        <v>45250</v>
      </c>
      <c r="N145" s="253">
        <v>3.6482099733686894E-3</v>
      </c>
      <c r="O145" s="254">
        <v>-3.9809416674401786E-3</v>
      </c>
      <c r="P145" s="1"/>
      <c r="Q145" s="1"/>
      <c r="R145" s="1"/>
      <c r="S145" s="1"/>
      <c r="T145" s="1"/>
      <c r="U145" s="22"/>
      <c r="V145" s="1"/>
      <c r="W145" s="1"/>
      <c r="X145" s="1"/>
      <c r="AV145"/>
      <c r="AW145"/>
      <c r="AX145"/>
      <c r="AY145"/>
      <c r="AZ145"/>
      <c r="BA145"/>
    </row>
    <row r="146" spans="3:53" x14ac:dyDescent="0.4">
      <c r="C146" s="42"/>
      <c r="D146" s="72"/>
      <c r="E146" s="42"/>
      <c r="L146" s="19"/>
      <c r="M146" s="242">
        <v>45251</v>
      </c>
      <c r="N146" s="253">
        <v>-2.8503478486941584E-3</v>
      </c>
      <c r="O146" s="254">
        <v>-4.8978332551307506E-3</v>
      </c>
      <c r="P146" s="1"/>
      <c r="Q146" s="1"/>
      <c r="R146" s="1"/>
      <c r="S146" s="1"/>
      <c r="T146" s="1"/>
      <c r="U146" s="22"/>
      <c r="V146" s="1"/>
      <c r="W146" s="1"/>
      <c r="X146" s="1"/>
      <c r="AV146"/>
      <c r="AW146"/>
      <c r="AX146"/>
      <c r="AY146"/>
      <c r="AZ146"/>
      <c r="BA146"/>
    </row>
    <row r="147" spans="3:53" x14ac:dyDescent="0.4">
      <c r="C147" s="42"/>
      <c r="D147" s="72"/>
      <c r="E147" s="42"/>
      <c r="L147" s="19"/>
      <c r="M147" s="242">
        <v>45252</v>
      </c>
      <c r="N147" s="253">
        <v>7.3133642158778253E-3</v>
      </c>
      <c r="O147" s="254">
        <v>6.0006330054192406E-3</v>
      </c>
      <c r="P147" s="1"/>
      <c r="Q147" s="1"/>
      <c r="R147" s="1"/>
      <c r="S147" s="1"/>
      <c r="T147" s="1"/>
      <c r="U147" s="22"/>
      <c r="V147" s="1"/>
      <c r="W147" s="1"/>
      <c r="X147" s="1"/>
      <c r="AV147"/>
      <c r="AW147"/>
      <c r="AX147"/>
      <c r="AY147"/>
      <c r="AZ147"/>
      <c r="BA147"/>
    </row>
    <row r="148" spans="3:53" x14ac:dyDescent="0.4">
      <c r="C148" s="42"/>
      <c r="D148" s="72"/>
      <c r="E148" s="42"/>
      <c r="L148" s="19"/>
      <c r="M148" s="242">
        <v>45254</v>
      </c>
      <c r="N148" s="253">
        <v>-1.4722089344449086E-3</v>
      </c>
      <c r="O148" s="254">
        <v>-6.456024552797578E-3</v>
      </c>
      <c r="P148" s="1"/>
      <c r="Q148" s="1"/>
      <c r="R148" s="1"/>
      <c r="S148" s="1"/>
      <c r="T148" s="1"/>
      <c r="U148" s="22"/>
      <c r="V148" s="1"/>
      <c r="W148" s="1"/>
      <c r="X148" s="1"/>
      <c r="AV148"/>
      <c r="AW148"/>
      <c r="AX148"/>
      <c r="AY148"/>
      <c r="AZ148"/>
      <c r="BA148"/>
    </row>
    <row r="149" spans="3:53" x14ac:dyDescent="0.4">
      <c r="C149" s="42"/>
      <c r="D149" s="72"/>
      <c r="E149" s="42"/>
      <c r="L149" s="19"/>
      <c r="M149" s="242">
        <v>45257</v>
      </c>
      <c r="N149" s="253">
        <v>-2.6953870775958217E-3</v>
      </c>
      <c r="O149" s="254">
        <v>-2.710990335432466E-3</v>
      </c>
      <c r="P149" s="1"/>
      <c r="Q149" s="1"/>
      <c r="R149" s="1"/>
      <c r="S149" s="1"/>
      <c r="T149" s="1"/>
      <c r="U149" s="22"/>
      <c r="V149" s="1"/>
      <c r="W149" s="1"/>
      <c r="X149" s="1"/>
      <c r="AV149"/>
      <c r="AW149"/>
      <c r="AX149"/>
      <c r="AY149"/>
      <c r="AZ149"/>
      <c r="BA149"/>
    </row>
    <row r="150" spans="3:53" x14ac:dyDescent="0.4">
      <c r="C150" s="42"/>
      <c r="D150" s="72"/>
      <c r="E150" s="42"/>
      <c r="L150" s="19"/>
      <c r="M150" s="242">
        <v>45258</v>
      </c>
      <c r="N150" s="253">
        <v>-3.722687475710289E-3</v>
      </c>
      <c r="O150" s="254">
        <v>-6.6355194691584954E-3</v>
      </c>
      <c r="P150" s="1"/>
      <c r="Q150" s="1"/>
      <c r="R150" s="1"/>
      <c r="S150" s="1"/>
      <c r="T150" s="1"/>
      <c r="U150" s="22"/>
      <c r="V150" s="1"/>
      <c r="W150" s="1"/>
      <c r="X150" s="1"/>
      <c r="AV150"/>
      <c r="AW150"/>
      <c r="AX150"/>
      <c r="AY150"/>
      <c r="AZ150"/>
      <c r="BA150"/>
    </row>
    <row r="151" spans="3:53" x14ac:dyDescent="0.4">
      <c r="C151" s="42"/>
      <c r="D151" s="72"/>
      <c r="E151" s="42"/>
      <c r="L151" s="19"/>
      <c r="M151" s="242">
        <v>45259</v>
      </c>
      <c r="N151" s="253">
        <v>-3.2823725346720051E-4</v>
      </c>
      <c r="O151" s="254">
        <v>6.1188412036764861E-3</v>
      </c>
      <c r="P151" s="1"/>
      <c r="Q151" s="1"/>
      <c r="R151" s="1"/>
      <c r="S151" s="1"/>
      <c r="T151" s="1"/>
      <c r="U151" s="22"/>
      <c r="V151" s="1"/>
      <c r="W151" s="1"/>
      <c r="X151" s="1"/>
      <c r="AV151"/>
      <c r="AW151"/>
      <c r="AX151"/>
      <c r="AY151"/>
      <c r="AZ151"/>
      <c r="BA151"/>
    </row>
    <row r="152" spans="3:53" x14ac:dyDescent="0.4">
      <c r="C152" s="42"/>
      <c r="D152" s="72"/>
      <c r="E152" s="42"/>
      <c r="L152" s="19"/>
      <c r="M152" s="242">
        <v>45260</v>
      </c>
      <c r="N152" s="253">
        <v>7.7804799500499344E-3</v>
      </c>
      <c r="O152" s="254">
        <v>-3.7961552176872344E-3</v>
      </c>
      <c r="P152" s="1"/>
      <c r="Q152" s="1"/>
      <c r="R152" s="1"/>
      <c r="S152" s="1"/>
      <c r="T152" s="1"/>
      <c r="U152" s="22"/>
      <c r="V152" s="1"/>
      <c r="W152" s="1"/>
      <c r="X152" s="1"/>
      <c r="AV152"/>
      <c r="AW152"/>
      <c r="AX152"/>
      <c r="AY152"/>
      <c r="AZ152"/>
      <c r="BA152"/>
    </row>
    <row r="153" spans="3:53" x14ac:dyDescent="0.4">
      <c r="C153" s="42"/>
      <c r="D153" s="72"/>
      <c r="E153" s="42"/>
      <c r="L153" s="19"/>
      <c r="M153" s="242">
        <v>45261</v>
      </c>
      <c r="N153" s="253">
        <v>3.2081489755986215E-3</v>
      </c>
      <c r="O153" s="254">
        <v>5.6362044783745376E-3</v>
      </c>
      <c r="P153" s="1"/>
      <c r="Q153" s="1"/>
      <c r="R153" s="1"/>
      <c r="S153" s="1"/>
      <c r="T153" s="1"/>
      <c r="U153" s="22"/>
      <c r="V153" s="1"/>
      <c r="W153" s="1"/>
      <c r="X153" s="1"/>
      <c r="AV153"/>
      <c r="AW153"/>
      <c r="AX153"/>
      <c r="AY153"/>
      <c r="AZ153"/>
      <c r="BA153"/>
    </row>
    <row r="154" spans="3:53" x14ac:dyDescent="0.4">
      <c r="C154" s="42"/>
      <c r="D154" s="72"/>
      <c r="E154" s="42"/>
      <c r="L154" s="19"/>
      <c r="M154" s="242">
        <v>45264</v>
      </c>
      <c r="N154" s="253">
        <v>-2.0424527520793785E-3</v>
      </c>
      <c r="O154" s="254">
        <v>-2.0159789794551917E-3</v>
      </c>
      <c r="P154" s="1"/>
      <c r="Q154" s="1"/>
      <c r="R154" s="1"/>
      <c r="S154" s="1"/>
      <c r="T154" s="1"/>
      <c r="U154" s="22"/>
      <c r="V154" s="1"/>
      <c r="W154" s="1"/>
      <c r="X154" s="1"/>
      <c r="AV154"/>
      <c r="AW154"/>
      <c r="AX154"/>
      <c r="AY154"/>
      <c r="AZ154"/>
      <c r="BA154"/>
    </row>
    <row r="155" spans="3:53" x14ac:dyDescent="0.4">
      <c r="C155" s="42"/>
      <c r="D155" s="72"/>
      <c r="E155" s="42"/>
      <c r="L155" s="19"/>
      <c r="M155" s="242">
        <v>45265</v>
      </c>
      <c r="N155" s="253">
        <v>1.8950366477811459E-3</v>
      </c>
      <c r="O155" s="254">
        <v>-2.2437809654743852E-3</v>
      </c>
      <c r="P155" s="1"/>
      <c r="Q155" s="1"/>
      <c r="R155" s="1"/>
      <c r="S155" s="1"/>
      <c r="T155" s="1"/>
      <c r="U155" s="22"/>
      <c r="V155" s="1"/>
      <c r="W155" s="1"/>
      <c r="X155" s="1"/>
      <c r="AV155"/>
      <c r="AW155"/>
      <c r="AX155"/>
      <c r="AY155"/>
      <c r="AZ155"/>
      <c r="BA155"/>
    </row>
    <row r="156" spans="3:53" x14ac:dyDescent="0.4">
      <c r="C156" s="42"/>
      <c r="D156" s="72"/>
      <c r="E156" s="42"/>
      <c r="L156" s="19"/>
      <c r="M156" s="242">
        <v>45266</v>
      </c>
      <c r="N156" s="253">
        <v>-4.0297853701270229E-3</v>
      </c>
      <c r="O156" s="254">
        <v>3.7532159523715543E-3</v>
      </c>
      <c r="P156" s="1"/>
      <c r="Q156" s="1"/>
      <c r="R156" s="1"/>
      <c r="S156" s="1"/>
      <c r="T156" s="1"/>
      <c r="U156" s="22"/>
      <c r="V156" s="1"/>
      <c r="W156" s="1"/>
      <c r="X156" s="1"/>
      <c r="AV156"/>
      <c r="AW156"/>
      <c r="AX156"/>
      <c r="AY156"/>
      <c r="AZ156"/>
      <c r="BA156"/>
    </row>
    <row r="157" spans="3:53" x14ac:dyDescent="0.4">
      <c r="C157" s="42"/>
      <c r="D157" s="72"/>
      <c r="E157" s="42"/>
      <c r="L157" s="19"/>
      <c r="M157" s="242">
        <v>45267</v>
      </c>
      <c r="N157" s="253">
        <v>4.5494195320612768E-3</v>
      </c>
      <c r="O157" s="254">
        <v>-4.2044026379547284E-3</v>
      </c>
      <c r="P157" s="1"/>
      <c r="Q157" s="1"/>
      <c r="R157" s="1"/>
      <c r="S157" s="1"/>
      <c r="T157" s="1"/>
      <c r="U157" s="22"/>
      <c r="V157" s="1"/>
      <c r="W157" s="1"/>
      <c r="X157" s="1"/>
      <c r="AV157"/>
      <c r="AW157"/>
      <c r="AX157"/>
      <c r="AY157"/>
      <c r="AZ157"/>
      <c r="BA157"/>
    </row>
    <row r="158" spans="3:53" x14ac:dyDescent="0.4">
      <c r="C158" s="42"/>
      <c r="D158" s="72"/>
      <c r="E158" s="42"/>
      <c r="L158" s="19"/>
      <c r="M158" s="242">
        <v>45268</v>
      </c>
      <c r="N158" s="253">
        <v>7.9052521624165106E-3</v>
      </c>
      <c r="O158" s="254">
        <v>1.1863017441595578E-2</v>
      </c>
      <c r="P158" s="1"/>
      <c r="Q158" s="1"/>
      <c r="R158" s="1"/>
      <c r="S158" s="1"/>
      <c r="T158" s="1"/>
      <c r="U158" s="22"/>
      <c r="V158" s="1"/>
      <c r="W158" s="1"/>
      <c r="X158" s="1"/>
      <c r="AV158"/>
      <c r="AW158"/>
      <c r="AX158"/>
      <c r="AY158"/>
      <c r="AZ158"/>
      <c r="BA158"/>
    </row>
    <row r="159" spans="3:53" x14ac:dyDescent="0.4">
      <c r="C159" s="42"/>
      <c r="D159" s="72"/>
      <c r="E159" s="42"/>
      <c r="L159" s="19"/>
      <c r="M159" s="242">
        <v>45271</v>
      </c>
      <c r="N159" s="253">
        <v>6.7330691822824577E-3</v>
      </c>
      <c r="O159" s="254">
        <v>-6.5997370392158602E-3</v>
      </c>
      <c r="P159" s="1"/>
      <c r="Q159" s="1"/>
      <c r="R159" s="1"/>
      <c r="S159" s="1"/>
      <c r="T159" s="1"/>
      <c r="U159" s="22"/>
      <c r="V159" s="1"/>
      <c r="W159" s="1"/>
      <c r="X159" s="1"/>
      <c r="AV159"/>
      <c r="AW159"/>
      <c r="AX159"/>
      <c r="AY159"/>
      <c r="AZ159"/>
      <c r="BA159"/>
    </row>
    <row r="160" spans="3:53" x14ac:dyDescent="0.4">
      <c r="C160" s="42"/>
      <c r="D160" s="72"/>
      <c r="E160" s="42"/>
      <c r="L160" s="19"/>
      <c r="M160" s="242">
        <v>45272</v>
      </c>
      <c r="N160" s="253">
        <v>2.7751950971545421E-3</v>
      </c>
      <c r="O160" s="254">
        <v>3.9188402045175182E-3</v>
      </c>
      <c r="P160" s="1"/>
      <c r="Q160" s="1"/>
      <c r="R160" s="1"/>
      <c r="S160" s="1"/>
      <c r="T160" s="1"/>
      <c r="U160" s="22"/>
      <c r="V160" s="1"/>
      <c r="W160" s="1"/>
      <c r="X160" s="1"/>
      <c r="AV160"/>
      <c r="AW160"/>
      <c r="AX160"/>
      <c r="AY160"/>
      <c r="AZ160"/>
      <c r="BA160"/>
    </row>
    <row r="161" spans="3:53" x14ac:dyDescent="0.4">
      <c r="C161" s="42"/>
      <c r="D161" s="72"/>
      <c r="E161" s="42"/>
      <c r="L161" s="19"/>
      <c r="M161" s="242">
        <v>45273</v>
      </c>
      <c r="N161" s="253">
        <v>1.3110748623866863E-2</v>
      </c>
      <c r="O161" s="254">
        <v>6.2856387659522854E-4</v>
      </c>
      <c r="P161" s="1"/>
      <c r="Q161" s="1"/>
      <c r="R161" s="1"/>
      <c r="S161" s="1"/>
      <c r="T161" s="1"/>
      <c r="U161" s="22"/>
      <c r="V161" s="1"/>
      <c r="W161" s="1"/>
      <c r="X161" s="1"/>
      <c r="AV161"/>
      <c r="AW161"/>
      <c r="AX161"/>
      <c r="AY161"/>
      <c r="AZ161"/>
      <c r="BA161"/>
    </row>
    <row r="162" spans="3:53" x14ac:dyDescent="0.4">
      <c r="C162" s="42"/>
      <c r="D162" s="72"/>
      <c r="E162" s="42"/>
      <c r="L162" s="19"/>
      <c r="M162" s="242">
        <v>45274</v>
      </c>
      <c r="N162" s="253">
        <v>-8.3767781565221595E-3</v>
      </c>
      <c r="O162" s="254">
        <v>6.0207585704805059E-3</v>
      </c>
      <c r="P162" s="1"/>
      <c r="Q162" s="1"/>
      <c r="R162" s="1"/>
      <c r="S162" s="1"/>
      <c r="T162" s="1"/>
      <c r="U162" s="22"/>
      <c r="V162" s="1"/>
      <c r="W162" s="1"/>
      <c r="X162" s="1"/>
      <c r="AV162"/>
      <c r="AW162"/>
      <c r="AX162"/>
      <c r="AY162"/>
      <c r="AZ162"/>
      <c r="BA162"/>
    </row>
    <row r="163" spans="3:53" x14ac:dyDescent="0.4">
      <c r="C163" s="42"/>
      <c r="D163" s="72"/>
      <c r="E163" s="42"/>
      <c r="L163" s="19"/>
      <c r="M163" s="242">
        <v>45275</v>
      </c>
      <c r="N163" s="253">
        <v>2.1984697231624099E-3</v>
      </c>
      <c r="O163" s="254">
        <v>-2.0621527722185164E-3</v>
      </c>
      <c r="P163" s="1"/>
      <c r="Q163" s="1"/>
      <c r="R163" s="1"/>
      <c r="S163" s="1"/>
      <c r="T163" s="1"/>
      <c r="U163" s="22"/>
      <c r="V163" s="1"/>
      <c r="W163" s="1"/>
      <c r="X163" s="1"/>
      <c r="AV163"/>
      <c r="AW163"/>
      <c r="AX163"/>
      <c r="AY163"/>
      <c r="AZ163"/>
      <c r="BA163"/>
    </row>
    <row r="164" spans="3:53" x14ac:dyDescent="0.4">
      <c r="C164" s="42"/>
      <c r="D164" s="72"/>
      <c r="E164" s="42"/>
      <c r="L164" s="19"/>
      <c r="M164" s="242">
        <v>45278</v>
      </c>
      <c r="N164" s="253">
        <v>6.2291550154926654E-3</v>
      </c>
      <c r="O164" s="254">
        <v>-1.0524593214846262E-3</v>
      </c>
      <c r="P164" s="1"/>
      <c r="Q164" s="1"/>
      <c r="R164" s="1"/>
      <c r="S164" s="1"/>
      <c r="T164" s="1"/>
      <c r="U164" s="22"/>
      <c r="V164" s="1"/>
      <c r="W164" s="1"/>
      <c r="X164" s="1"/>
      <c r="AV164"/>
      <c r="AW164"/>
      <c r="AX164"/>
      <c r="AY164"/>
      <c r="AZ164"/>
      <c r="BA164"/>
    </row>
    <row r="165" spans="3:53" x14ac:dyDescent="0.4">
      <c r="C165" s="42"/>
      <c r="D165" s="72"/>
      <c r="E165" s="42"/>
      <c r="L165" s="19"/>
      <c r="M165" s="242">
        <v>45279</v>
      </c>
      <c r="N165" s="253">
        <v>3.2117712191218751E-3</v>
      </c>
      <c r="O165" s="254">
        <v>1.0889012376212534E-3</v>
      </c>
      <c r="P165" s="1"/>
      <c r="Q165" s="1"/>
      <c r="R165" s="1"/>
      <c r="S165" s="1"/>
      <c r="T165" s="1"/>
      <c r="U165" s="22"/>
      <c r="V165" s="1"/>
      <c r="W165" s="1"/>
      <c r="X165" s="1"/>
      <c r="AV165"/>
      <c r="AW165"/>
      <c r="AX165"/>
      <c r="AY165"/>
      <c r="AZ165"/>
      <c r="BA165"/>
    </row>
    <row r="166" spans="3:53" x14ac:dyDescent="0.4">
      <c r="C166" s="42"/>
      <c r="D166" s="72"/>
      <c r="E166" s="42"/>
      <c r="L166" s="19"/>
      <c r="M166" s="242">
        <v>45280</v>
      </c>
      <c r="N166" s="253">
        <v>-1.2669801505138047E-2</v>
      </c>
      <c r="O166" s="254">
        <v>-2.7561910017902106E-3</v>
      </c>
      <c r="P166" s="1"/>
      <c r="Q166" s="1"/>
      <c r="R166" s="1"/>
      <c r="S166" s="1"/>
      <c r="T166" s="1"/>
      <c r="U166" s="22"/>
      <c r="V166" s="1"/>
      <c r="W166" s="1"/>
      <c r="X166" s="1"/>
      <c r="AV166"/>
      <c r="AW166"/>
      <c r="AX166"/>
      <c r="AY166"/>
      <c r="AZ166"/>
      <c r="BA166"/>
    </row>
    <row r="167" spans="3:53" x14ac:dyDescent="0.4">
      <c r="C167" s="42"/>
      <c r="D167" s="72"/>
      <c r="E167" s="42"/>
      <c r="L167" s="19"/>
      <c r="M167" s="242">
        <v>45281</v>
      </c>
      <c r="N167" s="253">
        <v>7.6607010629273602E-3</v>
      </c>
      <c r="O167" s="254">
        <v>1.4382100558873467E-3</v>
      </c>
      <c r="P167" s="1"/>
      <c r="Q167" s="1"/>
      <c r="R167" s="1"/>
      <c r="S167" s="1"/>
      <c r="T167" s="1"/>
      <c r="U167" s="22"/>
      <c r="V167" s="1"/>
      <c r="W167" s="1"/>
      <c r="X167" s="1"/>
      <c r="AV167"/>
      <c r="AW167"/>
      <c r="AX167"/>
      <c r="AY167"/>
      <c r="AZ167"/>
      <c r="BA167"/>
    </row>
    <row r="168" spans="3:53" x14ac:dyDescent="0.4">
      <c r="C168" s="42"/>
      <c r="D168" s="72"/>
      <c r="E168" s="42"/>
      <c r="L168" s="19"/>
      <c r="M168" s="242">
        <v>45282</v>
      </c>
      <c r="N168" s="253">
        <v>-1.0085975535413193E-3</v>
      </c>
      <c r="O168" s="254">
        <v>8.9381526104418633E-3</v>
      </c>
      <c r="P168" s="1"/>
      <c r="Q168" s="1"/>
      <c r="R168" s="1"/>
      <c r="S168" s="1"/>
      <c r="T168" s="1"/>
      <c r="U168" s="22"/>
      <c r="V168" s="1"/>
      <c r="W168" s="1"/>
      <c r="X168" s="1"/>
      <c r="AV168"/>
      <c r="AW168"/>
      <c r="AX168"/>
      <c r="AY168"/>
      <c r="AZ168"/>
      <c r="BA168"/>
    </row>
    <row r="169" spans="3:53" x14ac:dyDescent="0.4">
      <c r="C169" s="42"/>
      <c r="D169" s="72"/>
      <c r="E169" s="42"/>
      <c r="L169" s="19"/>
      <c r="M169" s="242">
        <v>45286</v>
      </c>
      <c r="N169" s="253">
        <v>4.0708204785105439E-3</v>
      </c>
      <c r="O169" s="254">
        <v>-1.0826922097120682E-4</v>
      </c>
      <c r="P169" s="1"/>
      <c r="Q169" s="1"/>
      <c r="R169" s="1"/>
      <c r="S169" s="1"/>
      <c r="T169" s="1"/>
      <c r="U169" s="22"/>
      <c r="V169" s="1"/>
      <c r="W169" s="1"/>
      <c r="X169" s="1"/>
      <c r="AV169"/>
      <c r="AW169"/>
      <c r="AX169"/>
      <c r="AY169"/>
      <c r="AZ169"/>
      <c r="BA169"/>
    </row>
    <row r="170" spans="3:53" x14ac:dyDescent="0.4">
      <c r="C170" s="42"/>
      <c r="D170" s="72"/>
      <c r="E170" s="42"/>
      <c r="L170" s="19"/>
      <c r="M170" s="242">
        <v>45287</v>
      </c>
      <c r="N170" s="253">
        <v>-9.921970055793059E-4</v>
      </c>
      <c r="O170" s="254">
        <v>9.8026102077085255E-3</v>
      </c>
      <c r="P170" s="1"/>
      <c r="Q170" s="1"/>
      <c r="R170" s="1"/>
      <c r="S170" s="1"/>
      <c r="T170" s="1"/>
      <c r="U170" s="22"/>
      <c r="V170" s="1"/>
      <c r="W170" s="1"/>
      <c r="X170" s="1"/>
      <c r="AV170"/>
      <c r="AW170"/>
      <c r="AX170"/>
      <c r="AY170"/>
      <c r="AZ170"/>
      <c r="BA170"/>
    </row>
    <row r="171" spans="3:53" x14ac:dyDescent="0.4">
      <c r="C171" s="42"/>
      <c r="D171" s="72"/>
      <c r="E171" s="42"/>
      <c r="L171" s="19"/>
      <c r="M171" s="242">
        <v>45288</v>
      </c>
      <c r="N171" s="253">
        <v>-3.0432920419485015E-4</v>
      </c>
      <c r="O171" s="254">
        <v>1.3763261804740719E-2</v>
      </c>
      <c r="P171" s="1"/>
      <c r="Q171" s="1"/>
      <c r="R171" s="1"/>
      <c r="S171" s="1"/>
      <c r="T171" s="1"/>
      <c r="U171" s="22"/>
      <c r="V171" s="1"/>
      <c r="W171" s="1"/>
      <c r="X171" s="1"/>
      <c r="AV171"/>
      <c r="AW171"/>
      <c r="AX171"/>
      <c r="AY171"/>
      <c r="AZ171"/>
      <c r="BA171"/>
    </row>
    <row r="172" spans="3:53" x14ac:dyDescent="0.4">
      <c r="C172" s="42"/>
      <c r="D172" s="72"/>
      <c r="E172" s="42"/>
      <c r="L172" s="19"/>
      <c r="M172" s="242">
        <v>45289</v>
      </c>
      <c r="N172" s="253">
        <v>-2.9705529824844475E-3</v>
      </c>
      <c r="O172" s="254">
        <v>8.0481582877052361E-3</v>
      </c>
      <c r="P172" s="1"/>
      <c r="Q172" s="1"/>
      <c r="R172" s="1"/>
      <c r="S172" s="1"/>
      <c r="T172" s="1"/>
      <c r="U172" s="22"/>
      <c r="V172" s="1"/>
      <c r="W172" s="1"/>
      <c r="X172" s="1"/>
      <c r="AV172"/>
      <c r="AW172"/>
      <c r="AX172"/>
      <c r="AY172"/>
      <c r="AZ172"/>
      <c r="BA172"/>
    </row>
    <row r="173" spans="3:53" x14ac:dyDescent="0.4">
      <c r="C173" s="42"/>
      <c r="D173" s="72"/>
      <c r="E173" s="42"/>
      <c r="L173" s="19"/>
      <c r="M173" s="242">
        <v>45293</v>
      </c>
      <c r="N173" s="253">
        <v>-1.7434055128280087E-5</v>
      </c>
      <c r="O173" s="254">
        <v>-3.1849197752039119E-3</v>
      </c>
      <c r="P173" s="1"/>
      <c r="Q173" s="1"/>
      <c r="R173" s="1"/>
      <c r="S173" s="1"/>
      <c r="T173" s="1"/>
      <c r="U173" s="22"/>
      <c r="V173" s="1"/>
      <c r="W173" s="1"/>
      <c r="X173" s="1"/>
      <c r="AV173"/>
      <c r="AW173"/>
      <c r="AX173"/>
      <c r="AY173"/>
      <c r="AZ173"/>
      <c r="BA173"/>
    </row>
    <row r="174" spans="3:53" x14ac:dyDescent="0.4">
      <c r="C174" s="42"/>
      <c r="D174" s="72"/>
      <c r="E174" s="42"/>
      <c r="L174" s="19"/>
      <c r="M174" s="242">
        <v>45294</v>
      </c>
      <c r="N174" s="253">
        <v>-5.998205903959883E-3</v>
      </c>
      <c r="O174" s="254">
        <v>-9.4459666558304733E-3</v>
      </c>
      <c r="P174" s="1"/>
      <c r="Q174" s="1"/>
      <c r="R174" s="1"/>
      <c r="S174" s="1"/>
      <c r="T174" s="1"/>
      <c r="U174" s="22"/>
      <c r="V174" s="1"/>
      <c r="W174" s="1"/>
      <c r="X174" s="1"/>
      <c r="AV174"/>
      <c r="AW174"/>
      <c r="AX174"/>
      <c r="AY174"/>
      <c r="AZ174"/>
      <c r="BA174"/>
    </row>
    <row r="175" spans="3:53" x14ac:dyDescent="0.4">
      <c r="C175" s="42"/>
      <c r="D175" s="72"/>
      <c r="E175" s="42"/>
      <c r="L175" s="19"/>
      <c r="M175" s="242">
        <v>45295</v>
      </c>
      <c r="N175" s="253">
        <v>-3.3710289716754414E-3</v>
      </c>
      <c r="O175" s="254">
        <v>-7.9482659465406856E-3</v>
      </c>
      <c r="P175" s="1"/>
      <c r="Q175" s="1"/>
      <c r="R175" s="1"/>
      <c r="S175" s="1"/>
      <c r="T175" s="1"/>
      <c r="U175" s="22"/>
      <c r="V175" s="1"/>
      <c r="W175" s="1"/>
      <c r="X175" s="1"/>
      <c r="AV175"/>
      <c r="AW175"/>
      <c r="AX175"/>
      <c r="AY175"/>
      <c r="AZ175"/>
      <c r="BA175"/>
    </row>
    <row r="176" spans="3:53" x14ac:dyDescent="0.4">
      <c r="C176" s="42"/>
      <c r="D176" s="72"/>
      <c r="E176" s="42"/>
      <c r="L176" s="19"/>
      <c r="M176" s="242">
        <v>45296</v>
      </c>
      <c r="N176" s="253">
        <v>1.8970220176850877E-3</v>
      </c>
      <c r="O176" s="254">
        <v>3.2419557594336561E-3</v>
      </c>
      <c r="P176" s="1"/>
      <c r="Q176" s="1"/>
      <c r="R176" s="1"/>
      <c r="S176" s="1"/>
      <c r="T176" s="1"/>
      <c r="U176" s="22"/>
      <c r="V176" s="1"/>
      <c r="W176" s="1"/>
      <c r="X176" s="1"/>
      <c r="AV176"/>
      <c r="AW176"/>
      <c r="AX176"/>
      <c r="AY176"/>
      <c r="AZ176"/>
      <c r="BA176"/>
    </row>
    <row r="177" spans="3:53" x14ac:dyDescent="0.4">
      <c r="C177" s="42"/>
      <c r="D177" s="72"/>
      <c r="E177" s="42"/>
      <c r="L177" s="19"/>
      <c r="M177" s="242">
        <v>45299</v>
      </c>
      <c r="N177" s="253">
        <v>1.3055579504870582E-2</v>
      </c>
      <c r="O177" s="254">
        <v>8.541908739753604E-4</v>
      </c>
      <c r="P177" s="1"/>
      <c r="Q177" s="1"/>
      <c r="R177" s="1"/>
      <c r="S177" s="1"/>
      <c r="T177" s="1"/>
      <c r="U177" s="22"/>
      <c r="V177" s="1"/>
      <c r="W177" s="1"/>
      <c r="X177" s="1"/>
      <c r="AV177"/>
      <c r="AW177"/>
      <c r="AX177"/>
      <c r="AY177"/>
      <c r="AZ177"/>
      <c r="BA177"/>
    </row>
    <row r="178" spans="3:53" x14ac:dyDescent="0.4">
      <c r="C178" s="42"/>
      <c r="D178" s="72"/>
      <c r="E178" s="42"/>
      <c r="L178" s="19"/>
      <c r="M178" s="242">
        <v>45300</v>
      </c>
      <c r="N178" s="253">
        <v>2.119728590978708E-4</v>
      </c>
      <c r="O178" s="254">
        <v>3.4326737830324928E-3</v>
      </c>
      <c r="P178" s="1"/>
      <c r="Q178" s="1"/>
      <c r="R178" s="1"/>
      <c r="S178" s="1"/>
      <c r="T178" s="1"/>
      <c r="U178" s="22"/>
      <c r="V178" s="1"/>
      <c r="W178" s="1"/>
      <c r="X178" s="1"/>
      <c r="AV178"/>
      <c r="AW178"/>
      <c r="AX178"/>
      <c r="AY178"/>
      <c r="AZ178"/>
      <c r="BA178"/>
    </row>
    <row r="179" spans="3:53" x14ac:dyDescent="0.4">
      <c r="C179" s="42"/>
      <c r="D179" s="72"/>
      <c r="E179" s="42"/>
      <c r="L179" s="19"/>
      <c r="M179" s="242">
        <v>45301</v>
      </c>
      <c r="N179" s="253">
        <v>6.4112879524597932E-3</v>
      </c>
      <c r="O179" s="254">
        <v>-5.6285882249933776E-3</v>
      </c>
      <c r="P179" s="1"/>
      <c r="Q179" s="1"/>
      <c r="R179" s="1"/>
      <c r="S179" s="1"/>
      <c r="T179" s="1"/>
      <c r="U179" s="22"/>
      <c r="V179" s="1"/>
      <c r="W179" s="1"/>
      <c r="X179" s="1"/>
      <c r="AV179"/>
      <c r="AW179"/>
      <c r="AX179"/>
      <c r="AY179"/>
      <c r="AZ179"/>
      <c r="BA179"/>
    </row>
    <row r="180" spans="3:53" x14ac:dyDescent="0.4">
      <c r="C180" s="42"/>
      <c r="D180" s="72"/>
      <c r="E180" s="42"/>
      <c r="L180" s="19"/>
      <c r="M180" s="242">
        <v>45302</v>
      </c>
      <c r="N180" s="253">
        <v>8.355348769070257E-4</v>
      </c>
      <c r="O180" s="254">
        <v>6.7453678662624059E-3</v>
      </c>
      <c r="P180" s="1"/>
      <c r="Q180" s="1"/>
      <c r="R180" s="1"/>
      <c r="S180" s="1"/>
      <c r="T180" s="1"/>
      <c r="U180" s="22"/>
      <c r="V180" s="1"/>
      <c r="W180" s="1"/>
      <c r="X180" s="1"/>
      <c r="AV180"/>
      <c r="AW180"/>
      <c r="AX180"/>
      <c r="AY180"/>
      <c r="AZ180"/>
      <c r="BA180"/>
    </row>
    <row r="181" spans="3:53" x14ac:dyDescent="0.4">
      <c r="C181" s="42"/>
      <c r="D181" s="72"/>
      <c r="E181" s="42"/>
      <c r="L181" s="19"/>
      <c r="M181" s="242">
        <v>45303</v>
      </c>
      <c r="N181" s="253">
        <v>1.723275088083903E-5</v>
      </c>
      <c r="O181" s="254">
        <v>-3.0267913200747016E-3</v>
      </c>
      <c r="P181" s="1"/>
      <c r="Q181" s="1"/>
      <c r="R181" s="1"/>
      <c r="S181" s="1"/>
      <c r="T181" s="1"/>
      <c r="U181" s="22"/>
      <c r="V181" s="1"/>
      <c r="W181" s="1"/>
      <c r="X181" s="1"/>
      <c r="AV181"/>
      <c r="AW181"/>
      <c r="AX181"/>
      <c r="AY181"/>
      <c r="AZ181"/>
      <c r="BA181"/>
    </row>
    <row r="182" spans="3:53" x14ac:dyDescent="0.4">
      <c r="C182" s="42"/>
      <c r="D182" s="72"/>
      <c r="E182" s="42"/>
      <c r="L182" s="19"/>
      <c r="M182" s="242">
        <v>45307</v>
      </c>
      <c r="N182" s="253">
        <v>4.330513780134054E-3</v>
      </c>
      <c r="O182" s="254">
        <v>-2.1085809532164581E-3</v>
      </c>
      <c r="P182" s="1"/>
      <c r="Q182" s="1"/>
      <c r="R182" s="1"/>
      <c r="S182" s="1"/>
      <c r="T182" s="1"/>
      <c r="U182" s="22"/>
      <c r="V182" s="1"/>
      <c r="W182" s="1"/>
      <c r="X182" s="1"/>
      <c r="AV182"/>
      <c r="AW182"/>
      <c r="AX182"/>
      <c r="AY182"/>
      <c r="AZ182"/>
      <c r="BA182"/>
    </row>
    <row r="183" spans="3:53" x14ac:dyDescent="0.4">
      <c r="C183" s="42"/>
      <c r="D183" s="72"/>
      <c r="E183" s="42"/>
      <c r="L183" s="19"/>
      <c r="M183" s="242">
        <v>45308</v>
      </c>
      <c r="N183" s="253">
        <v>-3.7075573891447926E-3</v>
      </c>
      <c r="O183" s="254">
        <v>-1.3428613590623495E-2</v>
      </c>
      <c r="P183" s="1"/>
      <c r="Q183" s="1"/>
      <c r="R183" s="1"/>
      <c r="S183" s="1"/>
      <c r="T183" s="1"/>
      <c r="U183" s="22"/>
      <c r="V183" s="1"/>
      <c r="W183" s="1"/>
      <c r="X183" s="1"/>
      <c r="AV183"/>
      <c r="AW183"/>
      <c r="AX183"/>
      <c r="AY183"/>
      <c r="AZ183"/>
      <c r="BA183"/>
    </row>
    <row r="184" spans="3:53" x14ac:dyDescent="0.4">
      <c r="C184" s="42"/>
      <c r="D184" s="72"/>
      <c r="E184" s="42"/>
      <c r="L184" s="19"/>
      <c r="M184" s="242">
        <v>45309</v>
      </c>
      <c r="N184" s="253">
        <v>8.6678930261585071E-3</v>
      </c>
      <c r="O184" s="254">
        <v>-7.7652105835981022E-4</v>
      </c>
      <c r="P184" s="1"/>
      <c r="Q184" s="1"/>
      <c r="R184" s="1"/>
      <c r="S184" s="1"/>
      <c r="T184" s="1"/>
      <c r="U184" s="22"/>
      <c r="V184" s="1"/>
      <c r="W184" s="1"/>
      <c r="X184" s="1"/>
      <c r="AV184"/>
      <c r="AW184"/>
      <c r="AX184"/>
      <c r="AY184"/>
      <c r="AZ184"/>
      <c r="BA184"/>
    </row>
    <row r="185" spans="3:53" x14ac:dyDescent="0.4">
      <c r="C185" s="42"/>
      <c r="D185" s="72"/>
      <c r="E185" s="42"/>
      <c r="L185" s="19"/>
      <c r="M185" s="242">
        <v>45310</v>
      </c>
      <c r="N185" s="253">
        <v>9.3050244812605647E-3</v>
      </c>
      <c r="O185" s="254">
        <v>3.9843555917928545E-3</v>
      </c>
      <c r="P185" s="1"/>
      <c r="Q185" s="1"/>
      <c r="R185" s="1"/>
      <c r="S185" s="1"/>
      <c r="T185" s="1"/>
      <c r="U185" s="22"/>
      <c r="V185" s="1"/>
      <c r="W185" s="1"/>
      <c r="X185" s="1"/>
      <c r="AV185"/>
      <c r="AW185"/>
      <c r="AX185"/>
      <c r="AY185"/>
      <c r="AZ185"/>
      <c r="BA185"/>
    </row>
    <row r="186" spans="3:53" x14ac:dyDescent="0.4">
      <c r="C186" s="42"/>
      <c r="D186" s="72"/>
      <c r="E186" s="42"/>
      <c r="L186" s="19"/>
      <c r="M186" s="242">
        <v>45313</v>
      </c>
      <c r="N186" s="253">
        <v>2.2637541369263615E-3</v>
      </c>
      <c r="O186" s="254">
        <v>-1.0056181379251422E-3</v>
      </c>
      <c r="P186" s="1"/>
      <c r="Q186" s="1"/>
      <c r="R186" s="1"/>
      <c r="S186" s="1"/>
      <c r="T186" s="1"/>
      <c r="U186" s="22"/>
      <c r="V186" s="1"/>
      <c r="W186" s="1"/>
      <c r="X186" s="1"/>
      <c r="AV186"/>
      <c r="AW186"/>
      <c r="AX186"/>
      <c r="AY186"/>
      <c r="AZ186"/>
      <c r="BA186"/>
    </row>
    <row r="187" spans="3:53" x14ac:dyDescent="0.4">
      <c r="C187" s="42"/>
      <c r="D187" s="72"/>
      <c r="E187" s="42"/>
      <c r="L187" s="19"/>
      <c r="M187" s="242">
        <v>45314</v>
      </c>
      <c r="N187" s="253">
        <v>3.589535362213262E-3</v>
      </c>
      <c r="O187" s="254">
        <v>-4.404405040138097E-3</v>
      </c>
      <c r="P187" s="1"/>
      <c r="Q187" s="1"/>
      <c r="R187" s="1"/>
      <c r="S187" s="1"/>
      <c r="T187" s="1"/>
      <c r="U187" s="22"/>
      <c r="V187" s="1"/>
      <c r="W187" s="1"/>
      <c r="X187" s="1"/>
      <c r="AV187"/>
      <c r="AW187"/>
      <c r="AX187"/>
      <c r="AY187"/>
      <c r="AZ187"/>
      <c r="BA187"/>
    </row>
    <row r="188" spans="3:53" x14ac:dyDescent="0.4">
      <c r="C188" s="42"/>
      <c r="D188" s="72"/>
      <c r="E188" s="42"/>
      <c r="L188" s="19"/>
      <c r="M188" s="242">
        <v>45315</v>
      </c>
      <c r="N188" s="253">
        <v>-2.3381119405964431E-3</v>
      </c>
      <c r="O188" s="254">
        <v>5.7666852723067905E-3</v>
      </c>
      <c r="P188" s="1"/>
      <c r="Q188" s="1"/>
      <c r="R188" s="1"/>
      <c r="S188" s="1"/>
      <c r="T188" s="1"/>
      <c r="U188" s="22"/>
      <c r="V188" s="1"/>
      <c r="W188" s="1"/>
      <c r="X188" s="1"/>
      <c r="AV188"/>
      <c r="AW188"/>
      <c r="AX188"/>
      <c r="AY188"/>
      <c r="AZ188"/>
      <c r="BA188"/>
    </row>
    <row r="189" spans="3:53" x14ac:dyDescent="0.4">
      <c r="C189" s="42"/>
      <c r="D189" s="72"/>
      <c r="E189" s="42"/>
      <c r="L189" s="19"/>
      <c r="M189" s="242">
        <v>45316</v>
      </c>
      <c r="N189" s="253">
        <v>8.1451535358502431E-3</v>
      </c>
      <c r="O189" s="254">
        <v>-1.8044416537437878E-3</v>
      </c>
      <c r="P189" s="1"/>
      <c r="Q189" s="1"/>
      <c r="R189" s="1"/>
      <c r="S189" s="1"/>
      <c r="T189" s="1"/>
      <c r="U189" s="22"/>
      <c r="V189" s="1"/>
      <c r="W189" s="1"/>
      <c r="X189" s="1"/>
      <c r="AV189"/>
      <c r="AW189"/>
      <c r="AX189"/>
      <c r="AY189"/>
      <c r="AZ189"/>
      <c r="BA189"/>
    </row>
    <row r="190" spans="3:53" x14ac:dyDescent="0.4">
      <c r="C190" s="42"/>
      <c r="D190" s="72"/>
      <c r="E190" s="42"/>
      <c r="L190" s="19"/>
      <c r="M190" s="242">
        <v>45317</v>
      </c>
      <c r="N190" s="253">
        <v>-1.5682974073924943E-3</v>
      </c>
      <c r="O190" s="254">
        <v>3.7774332515789679E-3</v>
      </c>
      <c r="P190" s="1"/>
      <c r="Q190" s="1"/>
      <c r="R190" s="1"/>
      <c r="S190" s="1"/>
      <c r="T190" s="1"/>
      <c r="U190" s="22"/>
      <c r="V190" s="1"/>
      <c r="W190" s="1"/>
      <c r="X190" s="1"/>
      <c r="AV190"/>
      <c r="AW190"/>
      <c r="AX190"/>
      <c r="AY190"/>
      <c r="AZ190"/>
      <c r="BA190"/>
    </row>
    <row r="191" spans="3:53" x14ac:dyDescent="0.4">
      <c r="C191" s="42"/>
      <c r="D191" s="72"/>
      <c r="E191" s="42"/>
      <c r="L191" s="19"/>
      <c r="M191" s="242">
        <v>45320</v>
      </c>
      <c r="N191" s="253">
        <v>8.5208395156122288E-3</v>
      </c>
      <c r="O191" s="254">
        <v>-6.0831832582694785E-3</v>
      </c>
      <c r="P191" s="1"/>
      <c r="Q191" s="1"/>
      <c r="R191" s="1"/>
      <c r="S191" s="1"/>
      <c r="T191" s="1"/>
      <c r="U191" s="22"/>
      <c r="V191" s="1"/>
      <c r="W191" s="1"/>
      <c r="X191" s="1"/>
      <c r="AV191"/>
      <c r="AW191"/>
      <c r="AX191"/>
      <c r="AY191"/>
      <c r="AZ191"/>
      <c r="BA191"/>
    </row>
    <row r="192" spans="3:53" x14ac:dyDescent="0.4">
      <c r="C192" s="42"/>
      <c r="D192" s="72"/>
      <c r="E192" s="42"/>
      <c r="L192" s="19"/>
      <c r="M192" s="242">
        <v>45321</v>
      </c>
      <c r="N192" s="253">
        <v>-1.8907918314143126E-3</v>
      </c>
      <c r="O192" s="254">
        <v>3.0984202196598907E-3</v>
      </c>
      <c r="P192" s="1"/>
      <c r="Q192" s="1"/>
      <c r="R192" s="1"/>
      <c r="S192" s="1"/>
      <c r="T192" s="1"/>
      <c r="U192" s="22"/>
      <c r="V192" s="1"/>
      <c r="W192" s="1"/>
      <c r="X192" s="1"/>
      <c r="AV192"/>
      <c r="AW192"/>
      <c r="AX192"/>
      <c r="AY192"/>
      <c r="AZ192"/>
      <c r="BA192"/>
    </row>
    <row r="193" spans="3:53" x14ac:dyDescent="0.4">
      <c r="C193" s="42"/>
      <c r="D193" s="72"/>
      <c r="E193" s="42"/>
      <c r="L193" s="19"/>
      <c r="M193" s="242">
        <v>45322</v>
      </c>
      <c r="N193" s="253">
        <v>-1.7932302674125527E-2</v>
      </c>
      <c r="O193" s="254">
        <v>1.1954311691281209E-3</v>
      </c>
      <c r="P193" s="1"/>
      <c r="Q193" s="1"/>
      <c r="R193" s="1"/>
      <c r="S193" s="1"/>
      <c r="T193" s="1"/>
      <c r="U193" s="22"/>
      <c r="V193" s="1"/>
      <c r="W193" s="1"/>
      <c r="X193" s="1"/>
      <c r="AV193"/>
      <c r="AW193"/>
      <c r="AX193"/>
      <c r="AY193"/>
      <c r="AZ193"/>
      <c r="BA193"/>
    </row>
    <row r="194" spans="3:53" x14ac:dyDescent="0.4">
      <c r="C194" s="42"/>
      <c r="D194" s="72"/>
      <c r="E194" s="42"/>
      <c r="L194" s="19"/>
      <c r="M194" s="242">
        <v>45323</v>
      </c>
      <c r="N194" s="253">
        <v>1.2406586543429439E-2</v>
      </c>
      <c r="O194" s="254">
        <v>-2.9312266691195032E-3</v>
      </c>
      <c r="P194" s="1"/>
      <c r="Q194" s="1"/>
      <c r="R194" s="1"/>
      <c r="S194" s="1"/>
      <c r="T194" s="1"/>
      <c r="U194" s="22"/>
      <c r="V194" s="1"/>
      <c r="W194" s="1"/>
      <c r="X194" s="1"/>
      <c r="AV194"/>
      <c r="AW194"/>
      <c r="AX194"/>
      <c r="AY194"/>
      <c r="AZ194"/>
      <c r="BA194"/>
    </row>
    <row r="195" spans="3:53" x14ac:dyDescent="0.4">
      <c r="C195" s="42"/>
      <c r="D195" s="72"/>
      <c r="E195" s="42"/>
      <c r="L195" s="19"/>
      <c r="M195" s="242">
        <v>45324</v>
      </c>
      <c r="N195" s="253">
        <v>1.5591744658671646E-2</v>
      </c>
      <c r="O195" s="254">
        <v>1.1679700673865529E-2</v>
      </c>
      <c r="P195" s="1"/>
      <c r="Q195" s="1"/>
      <c r="R195" s="1"/>
      <c r="S195" s="1"/>
      <c r="T195" s="1"/>
      <c r="U195" s="22"/>
      <c r="V195" s="1"/>
      <c r="W195" s="1"/>
      <c r="X195" s="1"/>
      <c r="AV195"/>
      <c r="AW195"/>
      <c r="AX195"/>
      <c r="AY195"/>
      <c r="AZ195"/>
      <c r="BA195"/>
    </row>
    <row r="196" spans="3:53" x14ac:dyDescent="0.4">
      <c r="C196" s="42"/>
      <c r="D196" s="72"/>
      <c r="E196" s="42"/>
      <c r="L196" s="19"/>
      <c r="M196" s="242">
        <v>45327</v>
      </c>
      <c r="N196" s="253">
        <v>-9.7153204837770277E-4</v>
      </c>
      <c r="O196" s="254">
        <v>-1.4133714702635769E-2</v>
      </c>
      <c r="P196" s="1"/>
      <c r="Q196" s="1"/>
      <c r="R196" s="1"/>
      <c r="S196" s="1"/>
      <c r="T196" s="1"/>
      <c r="U196" s="22"/>
      <c r="V196" s="1"/>
      <c r="W196" s="1"/>
      <c r="X196" s="1"/>
      <c r="AV196"/>
      <c r="AW196"/>
      <c r="AX196"/>
      <c r="AY196"/>
      <c r="AZ196"/>
      <c r="BA196"/>
    </row>
    <row r="197" spans="3:53" x14ac:dyDescent="0.4">
      <c r="C197" s="42"/>
      <c r="D197" s="72"/>
      <c r="E197" s="42"/>
      <c r="L197" s="19"/>
      <c r="M197" s="242">
        <v>45328</v>
      </c>
      <c r="N197" s="253">
        <v>7.44396134229077E-4</v>
      </c>
      <c r="O197" s="254">
        <v>-2.2744158964230778E-3</v>
      </c>
      <c r="P197" s="1"/>
      <c r="Q197" s="1"/>
      <c r="R197" s="1"/>
      <c r="S197" s="1"/>
      <c r="T197" s="1"/>
      <c r="U197" s="22"/>
      <c r="V197" s="1"/>
      <c r="W197" s="1"/>
      <c r="X197" s="1"/>
      <c r="AV197"/>
      <c r="AW197"/>
      <c r="AX197"/>
      <c r="AY197"/>
      <c r="AZ197"/>
      <c r="BA197"/>
    </row>
    <row r="198" spans="3:53" x14ac:dyDescent="0.4">
      <c r="C198" s="42"/>
      <c r="D198" s="72"/>
      <c r="E198" s="42"/>
      <c r="L198" s="19"/>
      <c r="M198" s="242">
        <v>45329</v>
      </c>
      <c r="N198" s="253">
        <v>7.8903671257507489E-3</v>
      </c>
      <c r="O198" s="254">
        <v>9.7482787745388037E-3</v>
      </c>
      <c r="P198" s="1"/>
      <c r="Q198" s="1"/>
      <c r="R198" s="1"/>
      <c r="S198" s="1"/>
      <c r="T198" s="1"/>
      <c r="U198" s="22"/>
      <c r="V198" s="1"/>
      <c r="W198" s="1"/>
      <c r="X198" s="1"/>
      <c r="AV198"/>
      <c r="AW198"/>
      <c r="AX198"/>
      <c r="AY198"/>
      <c r="AZ198"/>
      <c r="BA198"/>
    </row>
    <row r="199" spans="3:53" x14ac:dyDescent="0.4">
      <c r="C199" s="42"/>
      <c r="D199" s="72"/>
      <c r="E199" s="42"/>
      <c r="L199" s="19"/>
      <c r="M199" s="242">
        <v>45330</v>
      </c>
      <c r="N199" s="253">
        <v>3.1964854106539282E-3</v>
      </c>
      <c r="O199" s="254">
        <v>-3.2979547866864691E-3</v>
      </c>
      <c r="P199" s="1"/>
      <c r="Q199" s="1"/>
      <c r="R199" s="1"/>
      <c r="S199" s="1"/>
      <c r="T199" s="1"/>
      <c r="U199" s="22"/>
      <c r="V199" s="1"/>
      <c r="W199" s="1"/>
      <c r="X199" s="1"/>
      <c r="AV199"/>
      <c r="AW199"/>
      <c r="AX199"/>
      <c r="AY199"/>
      <c r="AZ199"/>
      <c r="BA199"/>
    </row>
    <row r="200" spans="3:53" x14ac:dyDescent="0.4">
      <c r="C200" s="42"/>
      <c r="D200" s="72"/>
      <c r="E200" s="42"/>
      <c r="L200" s="19"/>
      <c r="M200" s="242">
        <v>45331</v>
      </c>
      <c r="N200" s="253">
        <v>4.7343756631308756E-3</v>
      </c>
      <c r="O200" s="254">
        <v>-1.2301644017804815E-3</v>
      </c>
      <c r="P200" s="1"/>
      <c r="Q200" s="1"/>
      <c r="R200" s="1"/>
      <c r="S200" s="1"/>
      <c r="T200" s="1"/>
      <c r="U200" s="22"/>
      <c r="V200" s="1"/>
      <c r="W200" s="1"/>
      <c r="X200" s="1"/>
      <c r="AV200"/>
      <c r="AW200"/>
      <c r="AX200"/>
      <c r="AY200"/>
      <c r="AZ200"/>
      <c r="BA200"/>
    </row>
    <row r="201" spans="3:53" x14ac:dyDescent="0.4">
      <c r="C201" s="42"/>
      <c r="D201" s="72"/>
      <c r="E201" s="42"/>
      <c r="L201" s="19"/>
      <c r="M201" s="242">
        <v>45335</v>
      </c>
      <c r="N201" s="253">
        <v>-1.0617205186008316E-2</v>
      </c>
      <c r="O201" s="254">
        <v>1.1375585508075932E-3</v>
      </c>
      <c r="P201" s="1"/>
      <c r="Q201" s="1"/>
      <c r="R201" s="1"/>
      <c r="S201" s="1"/>
      <c r="T201" s="1"/>
      <c r="U201" s="22"/>
      <c r="V201" s="1"/>
      <c r="W201" s="1"/>
      <c r="X201" s="1"/>
      <c r="AV201"/>
      <c r="AW201"/>
      <c r="AX201"/>
      <c r="AY201"/>
      <c r="AZ201"/>
      <c r="BA201"/>
    </row>
    <row r="202" spans="3:53" x14ac:dyDescent="0.4">
      <c r="C202" s="42"/>
      <c r="D202" s="72"/>
      <c r="E202" s="42"/>
      <c r="L202" s="19"/>
      <c r="M202" s="242">
        <v>45336</v>
      </c>
      <c r="N202" s="253">
        <v>6.9213716474566386E-3</v>
      </c>
      <c r="O202" s="254">
        <v>4.9145890823093688E-5</v>
      </c>
      <c r="P202" s="1"/>
      <c r="Q202" s="1"/>
      <c r="R202" s="1"/>
      <c r="S202" s="1"/>
      <c r="T202" s="1"/>
      <c r="U202" s="22"/>
      <c r="V202" s="1"/>
      <c r="W202" s="1"/>
      <c r="X202" s="1"/>
      <c r="AV202"/>
      <c r="AW202"/>
      <c r="AX202"/>
      <c r="AY202"/>
      <c r="AZ202"/>
      <c r="BA202"/>
    </row>
    <row r="203" spans="3:53" x14ac:dyDescent="0.4">
      <c r="C203" s="42"/>
      <c r="D203" s="72"/>
      <c r="E203" s="42"/>
      <c r="L203" s="19"/>
      <c r="M203" s="242">
        <v>45337</v>
      </c>
      <c r="N203" s="253">
        <v>5.6299041966256184E-3</v>
      </c>
      <c r="O203" s="254">
        <v>1.1984441251708181E-2</v>
      </c>
      <c r="P203" s="1"/>
      <c r="Q203" s="1"/>
      <c r="R203" s="1"/>
      <c r="S203" s="1"/>
      <c r="T203" s="1"/>
      <c r="U203" s="22"/>
      <c r="V203" s="1"/>
      <c r="W203" s="1"/>
      <c r="X203" s="1"/>
      <c r="AV203"/>
      <c r="AW203"/>
      <c r="AX203"/>
      <c r="AY203"/>
      <c r="AZ203"/>
      <c r="BA203"/>
    </row>
    <row r="204" spans="3:53" x14ac:dyDescent="0.4">
      <c r="C204" s="42"/>
      <c r="D204" s="72"/>
      <c r="E204" s="42"/>
      <c r="L204" s="19"/>
      <c r="M204" s="242">
        <v>45338</v>
      </c>
      <c r="N204" s="253">
        <v>-5.3495192215209271E-3</v>
      </c>
      <c r="O204" s="254">
        <v>1.4244386452565379E-2</v>
      </c>
      <c r="P204" s="1"/>
      <c r="Q204" s="1"/>
      <c r="R204" s="1"/>
      <c r="S204" s="1"/>
      <c r="T204" s="1"/>
      <c r="U204" s="22"/>
      <c r="V204" s="1"/>
      <c r="W204" s="1"/>
      <c r="X204" s="1"/>
      <c r="AV204"/>
      <c r="AW204"/>
      <c r="AX204"/>
      <c r="AY204"/>
      <c r="AZ204"/>
      <c r="BA204"/>
    </row>
    <row r="205" spans="3:53" x14ac:dyDescent="0.4">
      <c r="C205" s="42"/>
      <c r="D205" s="72"/>
      <c r="E205" s="42"/>
      <c r="L205" s="19"/>
      <c r="M205" s="242">
        <v>45342</v>
      </c>
      <c r="N205" s="253">
        <v>-7.1311109437704832E-3</v>
      </c>
      <c r="O205" s="254">
        <v>6.8654289030832096E-3</v>
      </c>
      <c r="P205" s="1"/>
      <c r="Q205" s="1"/>
      <c r="R205" s="1"/>
      <c r="S205" s="1"/>
      <c r="T205" s="1"/>
      <c r="U205" s="22"/>
      <c r="V205" s="1"/>
      <c r="W205" s="1"/>
      <c r="X205" s="1"/>
      <c r="AV205"/>
      <c r="AW205"/>
      <c r="AX205"/>
      <c r="AY205"/>
      <c r="AZ205"/>
      <c r="BA205"/>
    </row>
    <row r="206" spans="3:53" x14ac:dyDescent="0.4">
      <c r="C206" s="42"/>
      <c r="D206" s="72"/>
      <c r="E206" s="42"/>
      <c r="L206" s="19"/>
      <c r="M206" s="242">
        <v>45343</v>
      </c>
      <c r="N206" s="253">
        <v>1.3528360411369886E-3</v>
      </c>
      <c r="O206" s="254">
        <v>-8.3074912301251466E-3</v>
      </c>
      <c r="P206" s="1"/>
      <c r="Q206" s="1"/>
      <c r="R206" s="1"/>
      <c r="S206" s="1"/>
      <c r="T206" s="1"/>
      <c r="U206" s="22"/>
      <c r="V206" s="1"/>
      <c r="W206" s="1"/>
      <c r="X206" s="1"/>
      <c r="AV206"/>
      <c r="AW206"/>
      <c r="AX206"/>
      <c r="AY206"/>
      <c r="AZ206"/>
      <c r="BA206"/>
    </row>
    <row r="207" spans="3:53" x14ac:dyDescent="0.4">
      <c r="C207" s="42"/>
      <c r="D207" s="72"/>
      <c r="E207" s="42"/>
      <c r="L207" s="19"/>
      <c r="M207" s="242">
        <v>45344</v>
      </c>
      <c r="N207" s="253">
        <v>1.9936147736507707E-2</v>
      </c>
      <c r="O207" s="254">
        <v>1.8121854708108356E-3</v>
      </c>
      <c r="P207" s="1"/>
      <c r="Q207" s="1"/>
      <c r="R207" s="1"/>
      <c r="S207" s="1"/>
      <c r="T207" s="1"/>
      <c r="U207" s="22"/>
      <c r="V207" s="1"/>
      <c r="W207" s="1"/>
      <c r="X207" s="1"/>
      <c r="AV207"/>
      <c r="AW207"/>
      <c r="AX207"/>
      <c r="AY207"/>
      <c r="AZ207"/>
      <c r="BA207"/>
    </row>
    <row r="208" spans="3:53" x14ac:dyDescent="0.4">
      <c r="C208" s="42"/>
      <c r="D208" s="72"/>
      <c r="E208" s="42"/>
      <c r="L208" s="19"/>
      <c r="M208" s="242">
        <v>45345</v>
      </c>
      <c r="N208" s="253">
        <v>6.8965517241389789E-4</v>
      </c>
      <c r="O208" s="254">
        <v>-1.1799785289208067E-2</v>
      </c>
      <c r="P208" s="1"/>
      <c r="Q208" s="1"/>
      <c r="R208" s="1"/>
      <c r="S208" s="1"/>
      <c r="T208" s="1"/>
      <c r="U208" s="22"/>
      <c r="V208" s="1"/>
      <c r="W208" s="1"/>
      <c r="X208" s="1"/>
      <c r="AV208"/>
      <c r="AW208"/>
      <c r="AX208"/>
      <c r="AY208"/>
      <c r="AZ208"/>
      <c r="BA208"/>
    </row>
    <row r="209" spans="3:53" x14ac:dyDescent="0.4">
      <c r="C209" s="42"/>
      <c r="D209" s="72"/>
      <c r="E209" s="42"/>
      <c r="L209" s="19"/>
      <c r="M209" s="242">
        <v>45348</v>
      </c>
      <c r="N209" s="253">
        <v>-2.6240290688132693E-3</v>
      </c>
      <c r="O209" s="254">
        <v>-4.329792678600038E-3</v>
      </c>
      <c r="P209" s="1"/>
      <c r="Q209" s="1"/>
      <c r="R209" s="1"/>
      <c r="S209" s="1"/>
      <c r="T209" s="1"/>
      <c r="U209" s="22"/>
      <c r="V209" s="1"/>
      <c r="W209" s="1"/>
      <c r="X209" s="1"/>
      <c r="AV209"/>
      <c r="AW209"/>
      <c r="AX209"/>
      <c r="AY209"/>
      <c r="AZ209"/>
      <c r="BA209"/>
    </row>
    <row r="210" spans="3:53" x14ac:dyDescent="0.4">
      <c r="C210" s="42"/>
      <c r="D210" s="72"/>
      <c r="E210" s="42"/>
      <c r="L210" s="19"/>
      <c r="M210" s="242">
        <v>45349</v>
      </c>
      <c r="N210" s="253">
        <v>1.0381372640226503E-3</v>
      </c>
      <c r="O210" s="254">
        <v>-4.3517747672745747E-3</v>
      </c>
      <c r="P210" s="1"/>
      <c r="Q210" s="1"/>
      <c r="R210" s="1"/>
      <c r="S210" s="1"/>
      <c r="T210" s="1"/>
      <c r="U210" s="22"/>
      <c r="V210" s="1"/>
      <c r="W210" s="1"/>
      <c r="X210" s="1"/>
      <c r="AV210"/>
      <c r="AW210"/>
      <c r="AX210"/>
      <c r="AY210"/>
      <c r="AZ210"/>
      <c r="BA210"/>
    </row>
    <row r="211" spans="3:53" x14ac:dyDescent="0.4">
      <c r="C211" s="42"/>
      <c r="D211" s="72"/>
      <c r="E211" s="42"/>
      <c r="L211" s="19"/>
      <c r="M211" s="242">
        <v>45350</v>
      </c>
      <c r="N211" s="253">
        <v>6.1100449592252999E-4</v>
      </c>
      <c r="O211" s="254">
        <v>-5.8245600699329018E-3</v>
      </c>
      <c r="P211" s="1"/>
      <c r="Q211" s="1"/>
      <c r="R211" s="1"/>
      <c r="S211" s="1"/>
      <c r="T211" s="1"/>
      <c r="U211" s="22"/>
      <c r="V211" s="1"/>
      <c r="W211" s="1"/>
      <c r="X211" s="1"/>
      <c r="AV211"/>
      <c r="AW211"/>
      <c r="AX211"/>
      <c r="AY211"/>
      <c r="AZ211"/>
      <c r="BA211"/>
    </row>
    <row r="212" spans="3:53" x14ac:dyDescent="0.4">
      <c r="C212" s="42"/>
      <c r="D212" s="72"/>
      <c r="E212" s="42"/>
      <c r="L212" s="19"/>
      <c r="M212" s="242">
        <v>45351</v>
      </c>
      <c r="N212" s="253">
        <v>3.7441022221707874E-3</v>
      </c>
      <c r="O212" s="254">
        <v>9.302533028772281E-4</v>
      </c>
      <c r="P212" s="1"/>
      <c r="Q212" s="1"/>
      <c r="R212" s="1"/>
      <c r="S212" s="1"/>
      <c r="T212" s="1"/>
      <c r="U212" s="22"/>
      <c r="V212" s="1"/>
      <c r="W212" s="1"/>
      <c r="X212" s="1"/>
      <c r="AV212"/>
      <c r="AW212"/>
      <c r="AX212"/>
      <c r="AY212"/>
      <c r="AZ212"/>
      <c r="BA212"/>
    </row>
    <row r="213" spans="3:53" x14ac:dyDescent="0.4">
      <c r="C213" s="42"/>
      <c r="D213" s="72"/>
      <c r="E213" s="42"/>
      <c r="L213" s="19"/>
      <c r="M213" s="242">
        <v>45352</v>
      </c>
      <c r="N213" s="253">
        <v>7.7388355376699159E-3</v>
      </c>
      <c r="O213" s="254">
        <v>-1.9383484252907055E-3</v>
      </c>
      <c r="P213" s="1"/>
      <c r="Q213" s="1"/>
      <c r="R213" s="1"/>
      <c r="S213" s="1"/>
      <c r="T213" s="1"/>
      <c r="U213" s="22"/>
      <c r="V213" s="1"/>
      <c r="W213" s="1"/>
      <c r="X213" s="1"/>
      <c r="AV213"/>
      <c r="AW213"/>
      <c r="AX213"/>
      <c r="AY213"/>
      <c r="AZ213"/>
      <c r="BA213"/>
    </row>
    <row r="214" spans="3:53" x14ac:dyDescent="0.4">
      <c r="C214" s="42"/>
      <c r="D214" s="72"/>
      <c r="E214" s="42"/>
      <c r="L214" s="19"/>
      <c r="M214" s="242">
        <v>45355</v>
      </c>
      <c r="N214" s="253">
        <v>-1.6669938361219938E-3</v>
      </c>
      <c r="O214" s="254">
        <v>-4.3211215144017831E-3</v>
      </c>
      <c r="P214" s="1"/>
      <c r="Q214" s="1"/>
      <c r="R214" s="1"/>
      <c r="S214" s="1"/>
      <c r="T214" s="1"/>
      <c r="U214" s="22"/>
      <c r="V214" s="1"/>
      <c r="W214" s="1"/>
      <c r="X214" s="1"/>
      <c r="AV214"/>
      <c r="AW214"/>
      <c r="AX214"/>
      <c r="AY214"/>
      <c r="AZ214"/>
      <c r="BA214"/>
    </row>
    <row r="215" spans="3:53" x14ac:dyDescent="0.4">
      <c r="C215" s="42"/>
      <c r="D215" s="72"/>
      <c r="E215" s="42"/>
      <c r="L215" s="19"/>
      <c r="M215" s="242">
        <v>45356</v>
      </c>
      <c r="N215" s="253">
        <v>-1.0510040802409568E-2</v>
      </c>
      <c r="O215" s="254">
        <v>-4.8395207241025461E-3</v>
      </c>
      <c r="P215" s="1"/>
      <c r="Q215" s="1"/>
      <c r="R215" s="1"/>
      <c r="S215" s="1"/>
      <c r="T215" s="1"/>
      <c r="U215" s="22"/>
      <c r="V215" s="1"/>
      <c r="W215" s="1"/>
      <c r="X215" s="1"/>
      <c r="AV215"/>
      <c r="AW215"/>
      <c r="AX215"/>
      <c r="AY215"/>
      <c r="AZ215"/>
      <c r="BA215"/>
    </row>
    <row r="216" spans="3:53" x14ac:dyDescent="0.4">
      <c r="C216" s="42"/>
      <c r="D216" s="72"/>
      <c r="E216" s="42"/>
      <c r="L216" s="19"/>
      <c r="M216" s="242">
        <v>45357</v>
      </c>
      <c r="N216" s="253">
        <v>2.2225633585606867E-3</v>
      </c>
      <c r="O216" s="254">
        <v>9.3463358115284615E-3</v>
      </c>
      <c r="P216" s="1"/>
      <c r="Q216" s="1"/>
      <c r="R216" s="1"/>
      <c r="S216" s="1"/>
      <c r="T216" s="1"/>
      <c r="U216" s="22"/>
      <c r="V216" s="1"/>
      <c r="W216" s="1"/>
      <c r="X216" s="1"/>
      <c r="AV216"/>
      <c r="AW216"/>
      <c r="AX216"/>
      <c r="AY216"/>
      <c r="AZ216"/>
      <c r="BA216"/>
    </row>
    <row r="217" spans="3:53" x14ac:dyDescent="0.4">
      <c r="C217" s="42"/>
      <c r="D217" s="72"/>
      <c r="E217" s="42"/>
      <c r="L217" s="19"/>
      <c r="M217" s="242">
        <v>45358</v>
      </c>
      <c r="N217" s="253">
        <v>6.3809802077298815E-3</v>
      </c>
      <c r="O217" s="254">
        <v>-7.5251742588001687E-4</v>
      </c>
      <c r="P217" s="1"/>
      <c r="Q217" s="1"/>
      <c r="R217" s="1"/>
      <c r="S217" s="1"/>
      <c r="T217" s="1"/>
      <c r="U217" s="22"/>
      <c r="V217" s="1"/>
      <c r="W217" s="1"/>
      <c r="X217" s="1"/>
      <c r="AV217"/>
      <c r="AW217"/>
      <c r="AX217"/>
      <c r="AY217"/>
      <c r="AZ217"/>
      <c r="BA217"/>
    </row>
    <row r="218" spans="3:53" x14ac:dyDescent="0.4">
      <c r="C218" s="42"/>
      <c r="D218" s="72"/>
      <c r="E218" s="42"/>
      <c r="L218" s="19"/>
      <c r="M218" s="242">
        <v>45359</v>
      </c>
      <c r="N218" s="253">
        <v>-8.0139032039639214E-3</v>
      </c>
      <c r="O218" s="254">
        <v>4.2472668789767321E-3</v>
      </c>
      <c r="P218" s="1"/>
      <c r="Q218" s="1"/>
      <c r="R218" s="1"/>
      <c r="S218" s="1"/>
      <c r="T218" s="1"/>
      <c r="U218" s="22"/>
      <c r="V218" s="1"/>
      <c r="W218" s="1"/>
      <c r="X218" s="1"/>
      <c r="AV218"/>
      <c r="AW218"/>
      <c r="AX218"/>
      <c r="AY218"/>
      <c r="AZ218"/>
      <c r="BA218"/>
    </row>
    <row r="219" spans="3:53" x14ac:dyDescent="0.4">
      <c r="C219" s="42"/>
      <c r="D219" s="72"/>
      <c r="E219" s="42"/>
      <c r="L219" s="19"/>
      <c r="M219" s="242">
        <v>45362</v>
      </c>
      <c r="N219" s="253">
        <v>-1.4601998349024403E-3</v>
      </c>
      <c r="O219" s="254">
        <v>-2.7549259792379447E-3</v>
      </c>
      <c r="P219" s="1"/>
      <c r="Q219" s="1"/>
      <c r="R219" s="1"/>
      <c r="S219" s="1"/>
      <c r="T219" s="1"/>
      <c r="U219" s="22"/>
      <c r="V219" s="1"/>
      <c r="W219" s="1"/>
      <c r="X219" s="1"/>
      <c r="AV219"/>
      <c r="AW219"/>
      <c r="AX219"/>
      <c r="AY219"/>
      <c r="AZ219"/>
      <c r="BA219"/>
    </row>
    <row r="220" spans="3:53" x14ac:dyDescent="0.4">
      <c r="C220" s="42"/>
      <c r="D220" s="72"/>
      <c r="E220" s="42"/>
      <c r="L220" s="19"/>
      <c r="M220" s="242">
        <v>45363</v>
      </c>
      <c r="N220" s="253">
        <v>1.2352527931829886E-2</v>
      </c>
      <c r="O220" s="254">
        <v>9.7182658790080775E-4</v>
      </c>
      <c r="P220" s="1"/>
      <c r="Q220" s="1"/>
      <c r="R220" s="1"/>
      <c r="S220" s="1"/>
      <c r="T220" s="1"/>
      <c r="U220" s="22"/>
      <c r="V220" s="1"/>
      <c r="W220" s="1"/>
      <c r="X220" s="1"/>
      <c r="AV220"/>
      <c r="AW220"/>
      <c r="AX220"/>
      <c r="AY220"/>
      <c r="AZ220"/>
      <c r="BA220"/>
    </row>
    <row r="221" spans="3:53" x14ac:dyDescent="0.4">
      <c r="C221" s="42"/>
      <c r="D221" s="72"/>
      <c r="E221" s="42"/>
      <c r="L221" s="19"/>
      <c r="M221" s="242">
        <v>45364</v>
      </c>
      <c r="N221" s="253">
        <v>-2.5413325247986298E-3</v>
      </c>
      <c r="O221" s="254">
        <v>6.1277045459608983E-3</v>
      </c>
      <c r="P221" s="1"/>
      <c r="Q221" s="1"/>
      <c r="R221" s="1"/>
      <c r="S221" s="1"/>
      <c r="T221" s="1"/>
      <c r="U221" s="22"/>
      <c r="V221" s="1"/>
      <c r="W221" s="1"/>
      <c r="X221" s="1"/>
      <c r="AV221"/>
      <c r="AW221"/>
      <c r="AX221"/>
      <c r="AY221"/>
      <c r="AZ221"/>
      <c r="BA221"/>
    </row>
    <row r="222" spans="3:53" x14ac:dyDescent="0.4">
      <c r="C222" s="42"/>
      <c r="D222" s="72"/>
      <c r="E222" s="42"/>
      <c r="L222" s="19"/>
      <c r="M222" s="242">
        <v>45365</v>
      </c>
      <c r="N222" s="253">
        <v>1.4713205768810136E-3</v>
      </c>
      <c r="O222" s="254">
        <v>8.1247310739326322E-3</v>
      </c>
      <c r="P222" s="1"/>
      <c r="Q222" s="1"/>
      <c r="R222" s="1"/>
      <c r="S222" s="1"/>
      <c r="T222" s="1"/>
      <c r="U222" s="22"/>
      <c r="V222" s="1"/>
      <c r="W222" s="1"/>
      <c r="X222" s="1"/>
      <c r="AV222"/>
      <c r="AW222"/>
      <c r="AX222"/>
      <c r="AY222"/>
      <c r="AZ222"/>
      <c r="BA222"/>
    </row>
    <row r="223" spans="3:53" x14ac:dyDescent="0.4">
      <c r="C223" s="42"/>
      <c r="D223" s="72"/>
      <c r="E223" s="42"/>
      <c r="L223" s="19"/>
      <c r="M223" s="242">
        <v>45366</v>
      </c>
      <c r="N223" s="253">
        <v>-5.2100129868432607E-3</v>
      </c>
      <c r="O223" s="254">
        <v>-4.2179261862916846E-3</v>
      </c>
      <c r="P223" s="1"/>
      <c r="Q223" s="1"/>
      <c r="R223" s="1"/>
      <c r="S223" s="1"/>
      <c r="T223" s="1"/>
      <c r="U223" s="22"/>
      <c r="V223" s="1"/>
      <c r="W223" s="1"/>
      <c r="X223" s="1"/>
      <c r="AV223"/>
      <c r="AW223"/>
      <c r="AX223"/>
      <c r="AY223"/>
      <c r="AZ223"/>
      <c r="BA223"/>
    </row>
    <row r="224" spans="3:53" x14ac:dyDescent="0.4">
      <c r="C224" s="42"/>
      <c r="D224" s="72"/>
      <c r="E224" s="42"/>
      <c r="L224" s="19"/>
      <c r="M224" s="242">
        <v>45369</v>
      </c>
      <c r="N224" s="253">
        <v>6.8452138592396761E-3</v>
      </c>
      <c r="O224" s="254">
        <v>-3.2461802228845389E-4</v>
      </c>
      <c r="P224" s="1"/>
      <c r="Q224" s="1"/>
      <c r="R224" s="1"/>
      <c r="S224" s="1"/>
      <c r="T224" s="1"/>
      <c r="U224" s="22"/>
      <c r="V224" s="1"/>
      <c r="W224" s="1"/>
      <c r="X224" s="1"/>
      <c r="AV224"/>
      <c r="AW224"/>
      <c r="AX224"/>
      <c r="AY224"/>
      <c r="AZ224"/>
      <c r="BA224"/>
    </row>
    <row r="225" spans="3:53" x14ac:dyDescent="0.4">
      <c r="C225" s="42"/>
      <c r="D225" s="72"/>
      <c r="E225" s="42"/>
      <c r="L225" s="19"/>
      <c r="M225" s="242">
        <v>45370</v>
      </c>
      <c r="N225" s="253">
        <v>7.509027001277725E-3</v>
      </c>
      <c r="O225" s="254">
        <v>5.1073006024740259E-4</v>
      </c>
      <c r="P225" s="1"/>
      <c r="Q225" s="1"/>
      <c r="R225" s="1"/>
      <c r="S225" s="1"/>
      <c r="T225" s="1"/>
      <c r="U225" s="22"/>
      <c r="V225" s="1"/>
      <c r="W225" s="1"/>
      <c r="X225" s="1"/>
      <c r="AV225"/>
      <c r="AW225"/>
      <c r="AX225"/>
      <c r="AY225"/>
      <c r="AZ225"/>
      <c r="BA225"/>
    </row>
    <row r="226" spans="3:53" x14ac:dyDescent="0.4">
      <c r="C226" s="42"/>
      <c r="D226" s="72"/>
      <c r="E226" s="42"/>
      <c r="L226" s="19"/>
      <c r="M226" s="242">
        <v>45371</v>
      </c>
      <c r="N226" s="253">
        <v>1.0452662298422373E-2</v>
      </c>
      <c r="O226" s="254">
        <v>1.2383608262039718E-3</v>
      </c>
      <c r="P226" s="1"/>
      <c r="Q226" s="1"/>
      <c r="R226" s="1"/>
      <c r="S226" s="1"/>
      <c r="T226" s="1"/>
      <c r="U226" s="22"/>
      <c r="V226" s="1"/>
      <c r="W226" s="1"/>
      <c r="X226" s="1"/>
      <c r="AV226"/>
      <c r="AW226"/>
      <c r="AX226"/>
      <c r="AY226"/>
      <c r="AZ226"/>
      <c r="BA226"/>
    </row>
    <row r="227" spans="3:53" x14ac:dyDescent="0.4">
      <c r="C227" s="42"/>
      <c r="D227" s="72"/>
      <c r="E227" s="42"/>
      <c r="L227" s="19"/>
      <c r="M227" s="242">
        <v>45372</v>
      </c>
      <c r="N227" s="253">
        <v>3.6033333372993883E-3</v>
      </c>
      <c r="O227" s="254">
        <v>1.5818444490602532E-2</v>
      </c>
      <c r="P227" s="1"/>
      <c r="Q227" s="1"/>
      <c r="R227" s="1"/>
      <c r="S227" s="1"/>
      <c r="T227" s="1"/>
      <c r="U227" s="22"/>
      <c r="V227" s="1"/>
      <c r="W227" s="1"/>
      <c r="X227" s="1"/>
      <c r="AV227"/>
      <c r="AW227"/>
      <c r="AX227"/>
      <c r="AY227"/>
      <c r="AZ227"/>
      <c r="BA227"/>
    </row>
    <row r="228" spans="3:53" x14ac:dyDescent="0.4">
      <c r="C228" s="42"/>
      <c r="D228" s="72"/>
      <c r="E228" s="42"/>
      <c r="L228" s="19"/>
      <c r="M228" s="242">
        <v>45373</v>
      </c>
      <c r="N228" s="253">
        <v>2.4114694470280425E-3</v>
      </c>
      <c r="O228" s="254">
        <v>-7.4525597990294915E-4</v>
      </c>
      <c r="P228" s="1"/>
      <c r="Q228" s="1"/>
      <c r="R228" s="1"/>
      <c r="S228" s="1"/>
      <c r="T228" s="1"/>
      <c r="U228" s="22"/>
      <c r="V228" s="1"/>
      <c r="W228" s="1"/>
      <c r="X228" s="1"/>
      <c r="AV228"/>
      <c r="AW228"/>
      <c r="AX228"/>
      <c r="AY228"/>
      <c r="AZ228"/>
      <c r="BA228"/>
    </row>
    <row r="229" spans="3:53" x14ac:dyDescent="0.4">
      <c r="C229" s="42"/>
      <c r="D229" s="72"/>
      <c r="E229" s="42"/>
      <c r="L229" s="19"/>
      <c r="M229" s="242">
        <v>45376</v>
      </c>
      <c r="N229" s="253">
        <v>-5.791897001674041E-3</v>
      </c>
      <c r="O229" s="254">
        <v>-6.1747001991938801E-3</v>
      </c>
      <c r="P229" s="1"/>
      <c r="Q229" s="1"/>
      <c r="R229" s="1"/>
      <c r="S229" s="1"/>
      <c r="T229" s="1"/>
      <c r="U229" s="22"/>
      <c r="V229" s="1"/>
      <c r="W229" s="1"/>
      <c r="X229" s="1"/>
      <c r="AV229"/>
      <c r="AW229"/>
      <c r="AX229"/>
      <c r="AY229"/>
      <c r="AZ229"/>
      <c r="BA229"/>
    </row>
    <row r="230" spans="3:53" x14ac:dyDescent="0.4">
      <c r="C230" s="42"/>
      <c r="D230" s="72"/>
      <c r="E230" s="42"/>
      <c r="L230" s="19"/>
      <c r="M230" s="242">
        <v>45377</v>
      </c>
      <c r="N230" s="253">
        <v>-1.8469707755354127E-3</v>
      </c>
      <c r="O230" s="254">
        <v>1.1015915699946914E-2</v>
      </c>
      <c r="P230" s="1"/>
      <c r="Q230" s="1"/>
      <c r="R230" s="1"/>
      <c r="S230" s="1"/>
      <c r="T230" s="1"/>
      <c r="U230" s="22"/>
      <c r="V230" s="1"/>
      <c r="W230" s="1"/>
      <c r="X230" s="1"/>
      <c r="AV230"/>
      <c r="AW230"/>
      <c r="AX230"/>
      <c r="AY230"/>
      <c r="AZ230"/>
      <c r="BA230"/>
    </row>
    <row r="231" spans="3:53" x14ac:dyDescent="0.4">
      <c r="C231" s="42"/>
      <c r="D231" s="72"/>
      <c r="E231" s="42"/>
      <c r="L231" s="19"/>
      <c r="M231" s="242">
        <v>45378</v>
      </c>
      <c r="N231" s="253">
        <v>1.0427099393091827E-2</v>
      </c>
      <c r="O231" s="254">
        <v>5.6845419428267659E-3</v>
      </c>
      <c r="P231" s="1"/>
      <c r="Q231" s="1"/>
      <c r="R231" s="1"/>
      <c r="S231" s="1"/>
      <c r="T231" s="1"/>
      <c r="U231" s="22"/>
      <c r="V231" s="1"/>
      <c r="W231" s="1"/>
      <c r="X231" s="1"/>
      <c r="AV231"/>
      <c r="AW231"/>
      <c r="AX231"/>
      <c r="AY231"/>
      <c r="AZ231"/>
      <c r="BA231"/>
    </row>
    <row r="232" spans="3:53" x14ac:dyDescent="0.4">
      <c r="C232" s="42"/>
      <c r="D232" s="72"/>
      <c r="E232" s="42"/>
      <c r="L232" s="19"/>
      <c r="M232" s="242">
        <v>45379</v>
      </c>
      <c r="N232" s="253">
        <v>9.9522224937705051E-4</v>
      </c>
      <c r="O232" s="254">
        <v>-8.5185948316424103E-3</v>
      </c>
      <c r="P232" s="1"/>
      <c r="Q232" s="1"/>
      <c r="R232" s="1"/>
      <c r="S232" s="1"/>
      <c r="T232" s="1"/>
      <c r="U232" s="22"/>
      <c r="V232" s="1"/>
      <c r="W232" s="1"/>
      <c r="X232" s="1"/>
      <c r="AV232"/>
      <c r="AW232"/>
      <c r="AX232"/>
      <c r="AY232"/>
      <c r="AZ232"/>
      <c r="BA232"/>
    </row>
    <row r="233" spans="3:53" x14ac:dyDescent="0.4">
      <c r="C233" s="42"/>
      <c r="D233" s="72"/>
      <c r="E233" s="42"/>
      <c r="L233" s="19"/>
      <c r="M233" s="242">
        <v>45383</v>
      </c>
      <c r="N233" s="253">
        <v>4.786272498046845E-4</v>
      </c>
      <c r="O233" s="254">
        <v>3.3746793589349024E-3</v>
      </c>
      <c r="P233" s="1"/>
      <c r="Q233" s="1"/>
      <c r="R233" s="1"/>
      <c r="S233" s="1"/>
      <c r="T233" s="1"/>
      <c r="U233" s="22"/>
      <c r="V233" s="1"/>
      <c r="W233" s="1"/>
      <c r="X233" s="1"/>
      <c r="AV233"/>
      <c r="AW233"/>
      <c r="AX233"/>
      <c r="AY233"/>
      <c r="AZ233"/>
      <c r="BA233"/>
    </row>
    <row r="234" spans="3:53" x14ac:dyDescent="0.4">
      <c r="C234" s="42"/>
      <c r="D234" s="72"/>
      <c r="E234" s="42"/>
      <c r="L234" s="19"/>
      <c r="M234" s="242">
        <v>45384</v>
      </c>
      <c r="N234" s="253">
        <v>-7.239483136227156E-3</v>
      </c>
      <c r="O234" s="254">
        <v>3.9661317695501106E-3</v>
      </c>
      <c r="P234" s="1"/>
      <c r="Q234" s="1"/>
      <c r="R234" s="1"/>
      <c r="S234" s="1"/>
      <c r="T234" s="1"/>
      <c r="U234" s="22"/>
      <c r="V234" s="1"/>
      <c r="W234" s="1"/>
      <c r="X234" s="1"/>
      <c r="AV234"/>
      <c r="AW234"/>
      <c r="AX234"/>
      <c r="AY234"/>
      <c r="AZ234"/>
      <c r="BA234"/>
    </row>
    <row r="235" spans="3:53" x14ac:dyDescent="0.4">
      <c r="C235" s="42"/>
      <c r="D235" s="72"/>
      <c r="E235" s="42"/>
      <c r="L235" s="19"/>
      <c r="M235" s="242">
        <v>45385</v>
      </c>
      <c r="N235" s="253">
        <v>-1.4933802674449415E-3</v>
      </c>
      <c r="O235" s="254">
        <v>-7.7161824295197889E-3</v>
      </c>
      <c r="P235" s="1"/>
      <c r="Q235" s="1"/>
      <c r="R235" s="1"/>
      <c r="S235" s="1"/>
      <c r="T235" s="1"/>
      <c r="U235" s="22"/>
      <c r="V235" s="1"/>
      <c r="W235" s="1"/>
      <c r="X235" s="1"/>
      <c r="AV235"/>
      <c r="AW235"/>
      <c r="AX235"/>
      <c r="AY235"/>
      <c r="AZ235"/>
      <c r="BA235"/>
    </row>
    <row r="236" spans="3:53" x14ac:dyDescent="0.4">
      <c r="C236" s="42"/>
      <c r="D236" s="72"/>
      <c r="E236" s="42"/>
      <c r="L236" s="19"/>
      <c r="M236" s="242">
        <v>45386</v>
      </c>
      <c r="N236" s="253">
        <v>-1.352487605235792E-2</v>
      </c>
      <c r="O236" s="254">
        <v>3.8322379649111758E-3</v>
      </c>
      <c r="P236" s="1"/>
      <c r="Q236" s="1"/>
      <c r="R236" s="1"/>
      <c r="S236" s="1"/>
      <c r="T236" s="1"/>
      <c r="U236" s="22"/>
      <c r="V236" s="1"/>
      <c r="W236" s="1"/>
      <c r="X236" s="1"/>
      <c r="AV236"/>
      <c r="AW236"/>
      <c r="AX236"/>
      <c r="AY236"/>
      <c r="AZ236"/>
      <c r="BA236"/>
    </row>
    <row r="237" spans="3:53" x14ac:dyDescent="0.4">
      <c r="C237" s="42"/>
      <c r="D237" s="72"/>
      <c r="E237" s="42"/>
      <c r="L237" s="19"/>
      <c r="M237" s="242">
        <v>45387</v>
      </c>
      <c r="N237" s="253">
        <v>1.17976821135037E-2</v>
      </c>
      <c r="O237" s="254">
        <v>-1.9565478932060051E-3</v>
      </c>
      <c r="P237" s="1"/>
      <c r="Q237" s="1"/>
      <c r="R237" s="1"/>
      <c r="S237" s="1"/>
      <c r="T237" s="1"/>
      <c r="U237" s="22"/>
      <c r="V237" s="1"/>
      <c r="W237" s="1"/>
      <c r="X237" s="1"/>
      <c r="AV237"/>
      <c r="AW237"/>
      <c r="AX237"/>
      <c r="AY237"/>
      <c r="AZ237"/>
      <c r="BA237"/>
    </row>
    <row r="238" spans="3:53" x14ac:dyDescent="0.4">
      <c r="C238" s="42"/>
      <c r="D238" s="72"/>
      <c r="E238" s="42"/>
      <c r="L238" s="19"/>
      <c r="M238" s="242">
        <v>45390</v>
      </c>
      <c r="N238" s="253">
        <v>3.3675433453939985E-4</v>
      </c>
      <c r="O238" s="254">
        <v>-7.0535009601465433E-4</v>
      </c>
      <c r="P238" s="1"/>
      <c r="Q238" s="1"/>
      <c r="R238" s="1"/>
      <c r="S238" s="1"/>
      <c r="T238" s="1"/>
      <c r="U238" s="22"/>
      <c r="V238" s="1"/>
      <c r="W238" s="1"/>
      <c r="X238" s="1"/>
      <c r="AV238"/>
      <c r="AW238"/>
      <c r="AX238"/>
      <c r="AY238"/>
      <c r="AZ238"/>
      <c r="BA238"/>
    </row>
    <row r="239" spans="3:53" x14ac:dyDescent="0.4">
      <c r="C239" s="42"/>
      <c r="D239" s="72"/>
      <c r="E239" s="42"/>
      <c r="L239" s="19"/>
      <c r="M239" s="242">
        <v>45391</v>
      </c>
      <c r="N239" s="253">
        <v>-7.0005121028339414E-4</v>
      </c>
      <c r="O239" s="254">
        <v>6.6946725580614578E-3</v>
      </c>
      <c r="P239" s="1"/>
      <c r="Q239" s="1"/>
      <c r="R239" s="1"/>
      <c r="S239" s="1"/>
      <c r="T239" s="1"/>
      <c r="U239" s="22"/>
      <c r="V239" s="1"/>
      <c r="W239" s="1"/>
      <c r="X239" s="1"/>
      <c r="AV239"/>
      <c r="AW239"/>
      <c r="AX239"/>
      <c r="AY239"/>
      <c r="AZ239"/>
      <c r="BA239"/>
    </row>
    <row r="240" spans="3:53" x14ac:dyDescent="0.4">
      <c r="C240" s="42"/>
      <c r="D240" s="72"/>
      <c r="E240" s="42"/>
      <c r="L240" s="19"/>
      <c r="M240" s="242">
        <v>45393</v>
      </c>
      <c r="N240" s="253">
        <v>3.7595113731465433E-3</v>
      </c>
      <c r="O240" s="254">
        <v>-3.0609849514442126E-3</v>
      </c>
      <c r="P240" s="1"/>
      <c r="Q240" s="1"/>
      <c r="R240" s="1"/>
      <c r="S240" s="1"/>
      <c r="T240" s="1"/>
      <c r="U240" s="22"/>
      <c r="V240" s="1"/>
      <c r="W240" s="1"/>
      <c r="X240" s="1"/>
      <c r="AV240"/>
      <c r="AW240"/>
      <c r="AX240"/>
      <c r="AY240"/>
      <c r="AZ240"/>
      <c r="BA240"/>
    </row>
    <row r="241" spans="3:53" x14ac:dyDescent="0.4">
      <c r="C241" s="42"/>
      <c r="D241" s="72"/>
      <c r="E241" s="42"/>
      <c r="L241" s="19"/>
      <c r="M241" s="242">
        <v>45394</v>
      </c>
      <c r="N241" s="253">
        <v>-8.4860744369607798E-3</v>
      </c>
      <c r="O241" s="254">
        <v>-3.3151465015911321E-3</v>
      </c>
      <c r="P241" s="1"/>
      <c r="Q241" s="1"/>
      <c r="R241" s="1"/>
      <c r="S241" s="1"/>
      <c r="T241" s="1"/>
      <c r="U241" s="22"/>
      <c r="V241" s="1"/>
      <c r="W241" s="1"/>
      <c r="X241" s="1"/>
      <c r="AV241"/>
      <c r="AW241"/>
      <c r="AX241"/>
      <c r="AY241"/>
      <c r="AZ241"/>
      <c r="BA241"/>
    </row>
    <row r="242" spans="3:53" x14ac:dyDescent="0.4">
      <c r="C242" s="42"/>
      <c r="D242" s="72"/>
      <c r="E242" s="42"/>
      <c r="L242" s="19"/>
      <c r="M242" s="242">
        <v>45397</v>
      </c>
      <c r="N242" s="253">
        <v>-1.1657672738696646E-2</v>
      </c>
      <c r="O242" s="254">
        <v>-1.0351548535706521E-2</v>
      </c>
      <c r="P242" s="1"/>
      <c r="Q242" s="1"/>
      <c r="R242" s="1"/>
      <c r="S242" s="1"/>
      <c r="T242" s="1"/>
      <c r="U242" s="22"/>
      <c r="V242" s="1"/>
      <c r="W242" s="1"/>
      <c r="X242" s="1"/>
      <c r="AV242"/>
      <c r="AW242"/>
      <c r="AX242"/>
      <c r="AY242"/>
      <c r="AZ242"/>
      <c r="BA242"/>
    </row>
    <row r="243" spans="3:53" x14ac:dyDescent="0.4">
      <c r="C243" s="42"/>
      <c r="D243" s="72"/>
      <c r="E243" s="42"/>
      <c r="L243" s="19"/>
      <c r="M243" s="242">
        <v>45398</v>
      </c>
      <c r="N243" s="253">
        <v>-6.551308037359677E-5</v>
      </c>
      <c r="O243" s="254">
        <v>-1.2203127895690733E-2</v>
      </c>
      <c r="P243" s="1"/>
      <c r="Q243" s="1"/>
      <c r="R243" s="1"/>
      <c r="S243" s="1"/>
      <c r="T243" s="1"/>
      <c r="U243" s="22"/>
      <c r="V243" s="1"/>
      <c r="W243" s="1"/>
      <c r="X243" s="1"/>
      <c r="AV243"/>
      <c r="AW243"/>
      <c r="AX243"/>
      <c r="AY243"/>
      <c r="AZ243"/>
      <c r="BA243"/>
    </row>
    <row r="244" spans="3:53" x14ac:dyDescent="0.4">
      <c r="C244" s="42"/>
      <c r="D244" s="72"/>
      <c r="E244" s="42"/>
      <c r="L244" s="19"/>
      <c r="M244" s="242">
        <v>45399</v>
      </c>
      <c r="N244" s="253">
        <v>-7.9575089020900817E-3</v>
      </c>
      <c r="O244" s="254">
        <v>3.1576336508986097E-3</v>
      </c>
      <c r="P244" s="1"/>
      <c r="Q244" s="1"/>
      <c r="R244" s="1"/>
      <c r="S244" s="1"/>
      <c r="T244" s="1"/>
      <c r="U244" s="22"/>
      <c r="V244" s="1"/>
      <c r="W244" s="1"/>
      <c r="X244" s="1"/>
      <c r="AV244"/>
      <c r="AW244"/>
      <c r="AX244"/>
      <c r="AY244"/>
      <c r="AZ244"/>
      <c r="BA244"/>
    </row>
    <row r="245" spans="3:53" x14ac:dyDescent="0.4">
      <c r="C245" s="42"/>
      <c r="D245" s="72"/>
      <c r="E245" s="42"/>
      <c r="L245" s="19"/>
      <c r="M245" s="242">
        <v>45400</v>
      </c>
      <c r="N245" s="253">
        <v>-2.3507964013244442E-3</v>
      </c>
      <c r="O245" s="254">
        <v>1.0451106130871819E-2</v>
      </c>
      <c r="P245" s="1"/>
      <c r="Q245" s="1"/>
      <c r="R245" s="1"/>
      <c r="S245" s="1"/>
      <c r="T245" s="1"/>
      <c r="U245" s="22"/>
      <c r="V245" s="1"/>
      <c r="W245" s="1"/>
      <c r="X245" s="1"/>
      <c r="AV245"/>
      <c r="AW245"/>
      <c r="AX245"/>
      <c r="AY245"/>
      <c r="AZ245"/>
      <c r="BA245"/>
    </row>
    <row r="246" spans="3:53" x14ac:dyDescent="0.4">
      <c r="C246" s="42"/>
      <c r="D246" s="72"/>
      <c r="E246" s="42"/>
      <c r="L246" s="19"/>
      <c r="M246" s="242">
        <v>45401</v>
      </c>
      <c r="N246" s="253">
        <v>-8.8739724908621868E-3</v>
      </c>
      <c r="O246" s="254">
        <v>-3.4978636366488004E-3</v>
      </c>
      <c r="P246" s="1"/>
      <c r="Q246" s="1"/>
      <c r="R246" s="1"/>
      <c r="S246" s="1"/>
      <c r="T246" s="1"/>
      <c r="U246" s="22"/>
      <c r="V246" s="1"/>
      <c r="W246" s="1"/>
      <c r="X246" s="1"/>
      <c r="AV246"/>
      <c r="AW246"/>
      <c r="AX246"/>
      <c r="AY246"/>
      <c r="AZ246"/>
      <c r="BA246"/>
    </row>
    <row r="247" spans="3:53" x14ac:dyDescent="0.4">
      <c r="C247" s="42"/>
      <c r="D247" s="72"/>
      <c r="E247" s="42"/>
      <c r="L247" s="19"/>
      <c r="M247" s="242">
        <v>45404</v>
      </c>
      <c r="N247" s="253">
        <v>9.8762677139980354E-3</v>
      </c>
      <c r="O247" s="254">
        <v>1.5318698823551689E-2</v>
      </c>
      <c r="P247" s="1"/>
      <c r="Q247" s="1"/>
      <c r="R247" s="1"/>
      <c r="S247" s="1"/>
      <c r="T247" s="1"/>
      <c r="U247" s="22"/>
      <c r="V247" s="1"/>
      <c r="W247" s="1"/>
      <c r="X247" s="1"/>
      <c r="AV247"/>
      <c r="AW247"/>
      <c r="AX247"/>
      <c r="AY247"/>
      <c r="AZ247"/>
      <c r="BA247"/>
    </row>
    <row r="248" spans="3:53" x14ac:dyDescent="0.4">
      <c r="C248" s="42"/>
      <c r="D248" s="72"/>
      <c r="E248" s="42"/>
      <c r="L248" s="19"/>
      <c r="M248" s="242">
        <v>45405</v>
      </c>
      <c r="N248" s="253">
        <v>1.1198207284981504E-2</v>
      </c>
      <c r="O248" s="254">
        <v>1.4743408874570742E-2</v>
      </c>
      <c r="P248" s="1"/>
      <c r="Q248" s="1"/>
      <c r="R248" s="1"/>
      <c r="S248" s="1"/>
      <c r="T248" s="1"/>
      <c r="U248" s="22"/>
      <c r="V248" s="1"/>
      <c r="W248" s="1"/>
      <c r="X248" s="1"/>
      <c r="AV248"/>
      <c r="AW248"/>
      <c r="AX248"/>
      <c r="AY248"/>
      <c r="AZ248"/>
      <c r="BA248"/>
    </row>
    <row r="249" spans="3:53" x14ac:dyDescent="0.4">
      <c r="C249" s="42"/>
      <c r="D249" s="72"/>
      <c r="E249" s="42"/>
      <c r="L249" s="19"/>
      <c r="M249" s="242">
        <v>45406</v>
      </c>
      <c r="N249" s="253">
        <v>-3.415535916757406E-5</v>
      </c>
      <c r="O249" s="254">
        <v>6.236402747561787E-3</v>
      </c>
      <c r="P249" s="1"/>
      <c r="Q249" s="1"/>
      <c r="R249" s="1"/>
      <c r="S249" s="1"/>
      <c r="T249" s="1"/>
      <c r="U249" s="22"/>
      <c r="V249" s="1"/>
      <c r="W249" s="1"/>
      <c r="X249" s="1"/>
      <c r="AV249"/>
      <c r="AW249"/>
      <c r="AX249"/>
      <c r="AY249"/>
      <c r="AZ249"/>
      <c r="BA249"/>
    </row>
    <row r="250" spans="3:53" x14ac:dyDescent="0.4">
      <c r="C250" s="42"/>
      <c r="D250" s="72"/>
      <c r="E250" s="42"/>
      <c r="L250" s="19"/>
      <c r="M250" s="242">
        <v>45407</v>
      </c>
      <c r="N250" s="253">
        <v>-5.5541875175052725E-3</v>
      </c>
      <c r="O250" s="254">
        <v>2.5531105665429978E-3</v>
      </c>
      <c r="P250" s="1"/>
      <c r="Q250" s="1"/>
      <c r="R250" s="1"/>
      <c r="S250" s="1"/>
      <c r="T250" s="1"/>
      <c r="U250" s="22"/>
      <c r="V250" s="1"/>
      <c r="W250" s="1"/>
      <c r="X250" s="1"/>
      <c r="AV250"/>
      <c r="AW250"/>
      <c r="AX250"/>
      <c r="AY250"/>
      <c r="AZ250"/>
      <c r="BA250"/>
    </row>
    <row r="251" spans="3:53" x14ac:dyDescent="0.4">
      <c r="C251" s="42"/>
      <c r="D251" s="72"/>
      <c r="E251" s="42"/>
      <c r="L251" s="19"/>
      <c r="M251" s="242">
        <v>45408</v>
      </c>
      <c r="N251" s="253">
        <v>1.1255689899490265E-2</v>
      </c>
      <c r="O251" s="254">
        <v>-2.3268192532886747E-3</v>
      </c>
      <c r="P251" s="1"/>
      <c r="Q251" s="1"/>
      <c r="R251" s="1"/>
      <c r="S251" s="1"/>
      <c r="T251" s="1"/>
      <c r="U251" s="22"/>
      <c r="V251" s="1"/>
      <c r="W251" s="1"/>
      <c r="X251" s="1"/>
      <c r="AV251"/>
      <c r="AW251"/>
      <c r="AX251"/>
      <c r="AY251"/>
      <c r="AZ251"/>
      <c r="BA251"/>
    </row>
    <row r="252" spans="3:53" x14ac:dyDescent="0.4">
      <c r="C252" s="42"/>
      <c r="D252" s="72"/>
      <c r="E252" s="42"/>
      <c r="L252" s="19"/>
      <c r="M252" s="242">
        <v>45411</v>
      </c>
      <c r="N252" s="253">
        <v>1.036508767098936E-3</v>
      </c>
      <c r="O252" s="254">
        <v>2.1096594616018516E-3</v>
      </c>
      <c r="P252" s="1"/>
      <c r="Q252" s="1"/>
      <c r="R252" s="1"/>
      <c r="S252" s="1"/>
      <c r="T252" s="1"/>
      <c r="U252" s="22"/>
      <c r="V252" s="1"/>
      <c r="W252" s="1"/>
      <c r="X252" s="1"/>
      <c r="AV252"/>
      <c r="AW252"/>
      <c r="AX252"/>
      <c r="AY252"/>
      <c r="AZ252"/>
      <c r="BA252"/>
    </row>
    <row r="253" spans="3:53" x14ac:dyDescent="0.4">
      <c r="C253" s="42"/>
      <c r="D253" s="72"/>
      <c r="E253" s="42"/>
      <c r="L253" s="19"/>
      <c r="M253" s="242">
        <v>45412</v>
      </c>
      <c r="N253" s="253">
        <v>-1.2002279500402472E-2</v>
      </c>
      <c r="O253" s="254">
        <v>3.4394232263370772E-3</v>
      </c>
      <c r="P253" s="1"/>
      <c r="Q253" s="1"/>
      <c r="R253" s="1"/>
      <c r="S253" s="1"/>
      <c r="T253" s="1"/>
      <c r="U253" s="22"/>
      <c r="V253" s="1"/>
      <c r="W253" s="1"/>
      <c r="X253" s="1"/>
      <c r="AV253"/>
      <c r="AW253"/>
      <c r="AX253"/>
      <c r="AY253"/>
      <c r="AZ253"/>
      <c r="BA253"/>
    </row>
    <row r="254" spans="3:53" x14ac:dyDescent="0.4">
      <c r="C254" s="42"/>
      <c r="D254" s="72"/>
      <c r="E254" s="42"/>
      <c r="L254" s="19"/>
      <c r="M254" s="242">
        <v>45414</v>
      </c>
      <c r="N254" s="253">
        <v>2.4895986672814318E-4</v>
      </c>
      <c r="O254" s="254">
        <v>3.0323337453570811E-3</v>
      </c>
      <c r="P254" s="1"/>
      <c r="Q254" s="1"/>
      <c r="R254" s="1"/>
      <c r="S254" s="1"/>
      <c r="T254" s="1"/>
      <c r="U254" s="22"/>
      <c r="V254" s="1"/>
      <c r="W254" s="1"/>
      <c r="X254" s="1"/>
      <c r="AV254"/>
      <c r="AW254"/>
      <c r="AX254"/>
      <c r="AY254"/>
      <c r="AZ254"/>
      <c r="BA254"/>
    </row>
    <row r="255" spans="3:53" x14ac:dyDescent="0.4">
      <c r="C255" s="42"/>
      <c r="D255" s="72"/>
      <c r="E255" s="42"/>
      <c r="L255" s="19"/>
      <c r="M255" s="242">
        <v>45415</v>
      </c>
      <c r="N255" s="253">
        <v>7.6920435999715906E-3</v>
      </c>
      <c r="O255" s="254">
        <v>-5.7958985589461011E-4</v>
      </c>
      <c r="P255" s="1"/>
      <c r="Q255" s="1"/>
      <c r="R255" s="1"/>
      <c r="S255" s="1"/>
      <c r="T255" s="1"/>
      <c r="U255" s="22"/>
      <c r="V255" s="1"/>
      <c r="W255" s="1"/>
      <c r="X255" s="1"/>
      <c r="AV255"/>
      <c r="AW255"/>
      <c r="AX255"/>
      <c r="AY255"/>
      <c r="AZ255"/>
      <c r="BA255"/>
    </row>
    <row r="256" spans="3:53" x14ac:dyDescent="0.4">
      <c r="C256" s="42"/>
      <c r="D256" s="72"/>
      <c r="E256" s="42"/>
      <c r="L256" s="19"/>
      <c r="M256" s="242">
        <v>45418</v>
      </c>
      <c r="N256" s="253">
        <v>1.1299871859771582E-2</v>
      </c>
      <c r="O256" s="254">
        <v>3.1157662021361336E-3</v>
      </c>
      <c r="P256" s="1"/>
      <c r="Q256" s="1"/>
      <c r="R256" s="1"/>
      <c r="S256" s="1"/>
      <c r="T256" s="1"/>
      <c r="U256" s="22"/>
      <c r="V256" s="1"/>
      <c r="W256" s="1"/>
      <c r="X256" s="1"/>
      <c r="AV256"/>
      <c r="AW256"/>
      <c r="AX256"/>
      <c r="AY256"/>
      <c r="AZ256"/>
      <c r="BA256"/>
    </row>
    <row r="257" spans="3:53" x14ac:dyDescent="0.4">
      <c r="C257" s="42"/>
      <c r="D257" s="72"/>
      <c r="E257" s="42"/>
      <c r="L257" s="19"/>
      <c r="M257" s="242">
        <v>45419</v>
      </c>
      <c r="N257" s="253">
        <v>2.9558181485151332E-3</v>
      </c>
      <c r="O257" s="254">
        <v>-2.9606471320147419E-4</v>
      </c>
      <c r="P257" s="1"/>
      <c r="Q257" s="1"/>
      <c r="R257" s="1"/>
      <c r="S257" s="1"/>
      <c r="T257" s="1"/>
      <c r="U257" s="22"/>
      <c r="V257" s="1"/>
      <c r="W257" s="1"/>
      <c r="X257" s="1"/>
      <c r="AV257"/>
      <c r="AW257"/>
      <c r="AX257"/>
      <c r="AY257"/>
      <c r="AZ257"/>
      <c r="BA257"/>
    </row>
    <row r="258" spans="3:53" x14ac:dyDescent="0.4">
      <c r="C258" s="42"/>
      <c r="D258" s="72"/>
      <c r="E258" s="42"/>
      <c r="L258" s="19"/>
      <c r="M258" s="242">
        <v>45420</v>
      </c>
      <c r="N258" s="253">
        <v>1.5743698452051374E-3</v>
      </c>
      <c r="O258" s="254">
        <v>-6.0037075308177097E-3</v>
      </c>
      <c r="P258" s="1"/>
      <c r="Q258" s="1"/>
      <c r="R258" s="1"/>
      <c r="S258" s="1"/>
      <c r="T258" s="1"/>
      <c r="U258" s="22"/>
      <c r="V258" s="1"/>
      <c r="W258" s="1"/>
      <c r="X258" s="1"/>
      <c r="AV258"/>
      <c r="AW258"/>
      <c r="AX258"/>
      <c r="AY258"/>
      <c r="AZ258"/>
      <c r="BA258"/>
    </row>
    <row r="259" spans="3:53" x14ac:dyDescent="0.4">
      <c r="C259" s="42"/>
      <c r="D259" s="72"/>
      <c r="E259" s="42"/>
      <c r="L259" s="19"/>
      <c r="M259" s="242">
        <v>45421</v>
      </c>
      <c r="N259" s="253">
        <v>4.2038502076137546E-3</v>
      </c>
      <c r="O259" s="254">
        <v>3.9465148122393434E-3</v>
      </c>
      <c r="P259" s="1"/>
      <c r="Q259" s="1"/>
      <c r="R259" s="1"/>
      <c r="S259" s="1"/>
      <c r="T259" s="1"/>
      <c r="U259" s="22"/>
      <c r="V259" s="1"/>
      <c r="W259" s="1"/>
      <c r="X259" s="1"/>
      <c r="AV259"/>
      <c r="AW259"/>
      <c r="AX259"/>
      <c r="AY259"/>
      <c r="AZ259"/>
      <c r="BA259"/>
    </row>
    <row r="260" spans="3:53" x14ac:dyDescent="0.4">
      <c r="C260" s="42"/>
      <c r="D260" s="72"/>
      <c r="E260" s="42"/>
      <c r="L260" s="19"/>
      <c r="M260" s="242">
        <v>45422</v>
      </c>
      <c r="N260" s="253">
        <v>1.5839512101764746E-3</v>
      </c>
      <c r="O260" s="254">
        <v>7.5781931750332817E-3</v>
      </c>
      <c r="P260" s="1"/>
      <c r="Q260" s="1"/>
      <c r="R260" s="1"/>
      <c r="S260" s="1"/>
      <c r="T260" s="1"/>
      <c r="U260" s="22"/>
      <c r="V260" s="1"/>
      <c r="W260" s="1"/>
      <c r="X260" s="1"/>
      <c r="AV260"/>
      <c r="AW260"/>
      <c r="AX260"/>
      <c r="AY260"/>
      <c r="AZ260"/>
      <c r="BA260"/>
    </row>
    <row r="261" spans="3:53" x14ac:dyDescent="0.4">
      <c r="C261" s="42"/>
      <c r="D261" s="72"/>
      <c r="E261" s="42"/>
      <c r="L261" s="19"/>
      <c r="M261" s="242">
        <v>45425</v>
      </c>
      <c r="N261" s="253">
        <v>-3.0882547313633072E-4</v>
      </c>
      <c r="O261" s="253">
        <v>3.9383717750023275E-3</v>
      </c>
      <c r="P261" s="1"/>
      <c r="Q261" s="1"/>
      <c r="R261" s="1"/>
      <c r="S261" s="1"/>
      <c r="T261" s="1"/>
      <c r="U261" s="22"/>
      <c r="V261" s="1"/>
      <c r="W261" s="1"/>
      <c r="X261" s="1"/>
      <c r="AV261"/>
      <c r="AW261"/>
      <c r="AX261"/>
      <c r="AY261"/>
      <c r="AZ261"/>
      <c r="BA261"/>
    </row>
    <row r="262" spans="3:53" x14ac:dyDescent="0.4">
      <c r="C262" s="42"/>
      <c r="D262" s="72"/>
      <c r="E262" s="42"/>
      <c r="L262" s="19"/>
      <c r="M262" s="242">
        <v>45426</v>
      </c>
      <c r="N262" s="253">
        <v>3.9942648041409847E-3</v>
      </c>
      <c r="O262" s="253">
        <v>3.2529709473734757E-3</v>
      </c>
      <c r="P262" s="1"/>
      <c r="Q262" s="1"/>
      <c r="R262" s="1"/>
      <c r="S262" s="1"/>
      <c r="T262" s="1"/>
      <c r="U262" s="22"/>
      <c r="V262" s="1"/>
      <c r="W262" s="1"/>
      <c r="X262" s="1"/>
      <c r="AV262"/>
      <c r="AW262"/>
      <c r="AX262"/>
      <c r="AY262"/>
      <c r="AZ262"/>
      <c r="BA262"/>
    </row>
    <row r="263" spans="3:53" x14ac:dyDescent="0.4">
      <c r="C263" s="42"/>
      <c r="D263" s="72"/>
      <c r="E263" s="42"/>
      <c r="L263" s="19"/>
      <c r="M263" s="242">
        <v>45427</v>
      </c>
      <c r="N263" s="253">
        <v>7.4426752166066902E-3</v>
      </c>
      <c r="O263" s="253">
        <v>-7.2222976745589503E-3</v>
      </c>
      <c r="P263" s="1"/>
      <c r="Q263" s="1"/>
      <c r="R263" s="1"/>
      <c r="S263" s="1"/>
      <c r="T263" s="1"/>
      <c r="U263" s="22"/>
      <c r="V263" s="1"/>
      <c r="W263" s="1"/>
      <c r="X263" s="1"/>
      <c r="AV263"/>
      <c r="AW263"/>
      <c r="AX263"/>
      <c r="AY263"/>
      <c r="AZ263"/>
      <c r="BA263"/>
    </row>
    <row r="264" spans="3:53" x14ac:dyDescent="0.4">
      <c r="C264" s="42"/>
      <c r="D264" s="72"/>
      <c r="E264" s="42"/>
      <c r="L264" s="19"/>
      <c r="M264" s="242">
        <v>45428</v>
      </c>
      <c r="N264" s="253">
        <v>-2.3540452388415177E-3</v>
      </c>
      <c r="O264" s="253">
        <v>4.7333572483902993E-3</v>
      </c>
      <c r="P264" s="1"/>
      <c r="Q264" s="1"/>
      <c r="R264" s="1"/>
      <c r="S264" s="1"/>
      <c r="T264" s="1"/>
      <c r="U264" s="22"/>
      <c r="V264" s="1"/>
      <c r="W264" s="1"/>
      <c r="X264" s="1"/>
      <c r="AV264"/>
      <c r="AW264"/>
      <c r="AX264"/>
      <c r="AY264"/>
      <c r="AZ264"/>
      <c r="BA264"/>
    </row>
    <row r="265" spans="3:53" x14ac:dyDescent="0.4">
      <c r="C265" s="42"/>
      <c r="D265" s="72"/>
      <c r="E265" s="42"/>
      <c r="L265" s="19"/>
      <c r="M265" s="242">
        <v>45429</v>
      </c>
      <c r="N265" s="253">
        <v>1.2142294115702452E-3</v>
      </c>
      <c r="O265" s="253">
        <v>2.5688428709315105E-3</v>
      </c>
      <c r="P265" s="1"/>
      <c r="Q265" s="1"/>
      <c r="R265" s="1"/>
      <c r="S265" s="1"/>
      <c r="T265" s="1"/>
      <c r="U265" s="22"/>
      <c r="V265" s="1"/>
      <c r="W265" s="1"/>
      <c r="X265" s="1"/>
      <c r="AV265"/>
      <c r="AW265"/>
      <c r="AX265"/>
      <c r="AY265"/>
      <c r="AZ265"/>
      <c r="BA265"/>
    </row>
    <row r="266" spans="3:53" x14ac:dyDescent="0.4">
      <c r="C266" s="42"/>
      <c r="D266" s="72"/>
      <c r="E266" s="42"/>
      <c r="L266" s="19"/>
      <c r="M266" s="242">
        <v>45432</v>
      </c>
      <c r="N266" s="253">
        <v>2.4173476327002375E-3</v>
      </c>
      <c r="O266" s="253">
        <v>1.7202457838902109E-4</v>
      </c>
      <c r="P266" s="1"/>
      <c r="Q266" s="1"/>
      <c r="R266" s="1"/>
      <c r="S266" s="1"/>
      <c r="T266" s="1"/>
      <c r="U266" s="22"/>
      <c r="V266" s="1"/>
      <c r="W266" s="1"/>
      <c r="X266" s="1"/>
      <c r="AV266"/>
      <c r="AW266"/>
      <c r="AX266"/>
      <c r="AY266"/>
      <c r="AZ266"/>
      <c r="BA266"/>
    </row>
    <row r="267" spans="3:53" x14ac:dyDescent="0.4">
      <c r="C267" s="42"/>
      <c r="D267" s="72"/>
      <c r="E267" s="42"/>
      <c r="L267" s="19"/>
      <c r="M267" s="242">
        <v>45433</v>
      </c>
      <c r="N267" s="253">
        <v>2.824685792592299E-3</v>
      </c>
      <c r="O267" s="253">
        <v>-1.6600802643292605E-3</v>
      </c>
      <c r="P267" s="1"/>
      <c r="Q267" s="1"/>
      <c r="R267" s="1"/>
      <c r="S267" s="1"/>
      <c r="T267" s="1"/>
      <c r="U267" s="22"/>
      <c r="V267" s="1"/>
      <c r="W267" s="1"/>
      <c r="X267" s="1"/>
      <c r="AV267"/>
      <c r="AW267"/>
      <c r="AX267"/>
      <c r="AY267"/>
      <c r="AZ267"/>
      <c r="BA267"/>
    </row>
    <row r="268" spans="3:53" x14ac:dyDescent="0.4">
      <c r="C268" s="42"/>
      <c r="D268" s="72"/>
      <c r="E268" s="42"/>
      <c r="L268" s="19"/>
      <c r="M268" s="242">
        <v>45435</v>
      </c>
      <c r="N268" s="253">
        <v>-7.0771277638844087E-3</v>
      </c>
      <c r="O268" s="253">
        <v>4.4499531424770566E-3</v>
      </c>
      <c r="P268" s="1"/>
      <c r="Q268" s="1"/>
      <c r="R268" s="1"/>
      <c r="S268" s="1"/>
      <c r="T268" s="1"/>
      <c r="U268" s="22"/>
      <c r="V268" s="1"/>
      <c r="W268" s="1"/>
      <c r="X268" s="1"/>
      <c r="AV268"/>
      <c r="AW268"/>
      <c r="AX268"/>
      <c r="AY268"/>
      <c r="AZ268"/>
      <c r="BA268"/>
    </row>
    <row r="269" spans="3:53" x14ac:dyDescent="0.4">
      <c r="C269" s="42"/>
      <c r="D269" s="72"/>
      <c r="E269" s="42"/>
      <c r="L269" s="19"/>
      <c r="M269" s="242">
        <v>45436</v>
      </c>
      <c r="N269" s="253">
        <v>3.164755064181601E-3</v>
      </c>
      <c r="O269" s="253">
        <v>-1.8238618921212072E-3</v>
      </c>
      <c r="P269" s="1"/>
      <c r="Q269" s="1"/>
      <c r="R269" s="1"/>
      <c r="S269" s="1"/>
      <c r="T269" s="1"/>
      <c r="U269" s="22"/>
      <c r="V269" s="1"/>
      <c r="W269" s="1"/>
      <c r="X269" s="1"/>
      <c r="AV269"/>
      <c r="AW269"/>
      <c r="AX269"/>
      <c r="AY269"/>
      <c r="AZ269"/>
      <c r="BA269"/>
    </row>
    <row r="270" spans="3:53" x14ac:dyDescent="0.4">
      <c r="C270" s="42"/>
      <c r="D270" s="72"/>
      <c r="E270" s="42"/>
      <c r="L270" s="19"/>
      <c r="M270" s="242"/>
      <c r="N270" s="253"/>
      <c r="O270" s="253"/>
      <c r="P270" s="1"/>
      <c r="Q270" s="1"/>
      <c r="R270" s="1"/>
      <c r="S270" s="1"/>
      <c r="T270" s="1"/>
      <c r="U270" s="22"/>
      <c r="V270" s="1"/>
      <c r="W270" s="1"/>
      <c r="X270" s="1"/>
      <c r="AV270"/>
      <c r="AW270"/>
      <c r="AX270"/>
      <c r="AY270"/>
      <c r="AZ270"/>
      <c r="BA270"/>
    </row>
    <row r="271" spans="3:53" x14ac:dyDescent="0.4">
      <c r="C271" s="42"/>
      <c r="D271" s="72"/>
      <c r="E271" s="42"/>
      <c r="L271" s="19"/>
      <c r="M271" s="242"/>
      <c r="N271" s="253"/>
      <c r="O271" s="253"/>
      <c r="P271" s="1"/>
      <c r="Q271" s="1"/>
      <c r="R271" s="1"/>
      <c r="S271" s="1"/>
      <c r="T271" s="1"/>
      <c r="U271" s="22"/>
      <c r="V271" s="1"/>
      <c r="W271" s="1"/>
      <c r="X271" s="1"/>
      <c r="AV271"/>
      <c r="AW271"/>
      <c r="AX271"/>
      <c r="AY271"/>
      <c r="AZ271"/>
      <c r="BA271"/>
    </row>
    <row r="272" spans="3:53" x14ac:dyDescent="0.4">
      <c r="C272" s="42"/>
      <c r="D272" s="72"/>
      <c r="E272" s="42"/>
      <c r="L272" s="19"/>
      <c r="M272" s="242"/>
      <c r="N272" s="253"/>
      <c r="O272" s="253"/>
      <c r="P272" s="1"/>
      <c r="Q272" s="1"/>
      <c r="R272" s="1"/>
      <c r="S272" s="1"/>
      <c r="T272" s="1"/>
      <c r="U272" s="22"/>
      <c r="V272" s="1"/>
      <c r="W272" s="1"/>
      <c r="X272" s="1"/>
      <c r="AV272"/>
      <c r="AW272"/>
      <c r="AX272"/>
      <c r="AY272"/>
      <c r="AZ272"/>
      <c r="BA272"/>
    </row>
    <row r="273" spans="3:53" x14ac:dyDescent="0.4">
      <c r="C273" s="42"/>
      <c r="D273" s="72"/>
      <c r="E273" s="42"/>
      <c r="L273" s="19"/>
      <c r="M273" s="242"/>
      <c r="N273" s="253"/>
      <c r="O273" s="253"/>
      <c r="P273" s="1"/>
      <c r="Q273" s="1"/>
      <c r="R273" s="1"/>
      <c r="S273" s="1"/>
      <c r="T273" s="1"/>
      <c r="U273" s="22"/>
      <c r="V273" s="1"/>
      <c r="W273" s="1"/>
      <c r="X273" s="1"/>
      <c r="AV273"/>
      <c r="AW273"/>
      <c r="AX273"/>
      <c r="AY273"/>
      <c r="AZ273"/>
      <c r="BA273"/>
    </row>
    <row r="274" spans="3:53" x14ac:dyDescent="0.4">
      <c r="C274" s="42"/>
      <c r="D274" s="72"/>
      <c r="E274" s="42"/>
      <c r="L274" s="19"/>
      <c r="M274" s="242"/>
      <c r="N274" s="253"/>
      <c r="O274" s="253"/>
      <c r="P274" s="1"/>
      <c r="Q274" s="1"/>
      <c r="R274" s="1"/>
      <c r="S274" s="1"/>
      <c r="T274" s="1"/>
      <c r="U274" s="22"/>
      <c r="V274" s="1"/>
      <c r="W274" s="1"/>
      <c r="X274" s="1"/>
      <c r="AV274"/>
      <c r="AW274"/>
      <c r="AX274"/>
      <c r="AY274"/>
      <c r="AZ274"/>
      <c r="BA274"/>
    </row>
    <row r="275" spans="3:53" x14ac:dyDescent="0.4">
      <c r="C275" s="42"/>
      <c r="D275" s="72"/>
      <c r="E275" s="42"/>
      <c r="L275" s="19"/>
      <c r="M275" s="242"/>
      <c r="N275" s="253"/>
      <c r="O275" s="253"/>
      <c r="P275" s="1"/>
      <c r="Q275" s="1"/>
      <c r="R275" s="1"/>
      <c r="S275" s="1"/>
      <c r="T275" s="1"/>
      <c r="U275" s="22"/>
      <c r="V275" s="1"/>
      <c r="W275" s="1"/>
      <c r="X275" s="1"/>
      <c r="AV275"/>
      <c r="AW275"/>
      <c r="AX275"/>
      <c r="AY275"/>
      <c r="AZ275"/>
      <c r="BA275"/>
    </row>
    <row r="276" spans="3:53" x14ac:dyDescent="0.4">
      <c r="C276" s="42"/>
      <c r="D276" s="72"/>
      <c r="E276" s="42"/>
      <c r="L276" s="19"/>
      <c r="M276" s="242"/>
      <c r="N276" s="253"/>
      <c r="O276" s="253"/>
      <c r="P276" s="1"/>
      <c r="Q276" s="1"/>
      <c r="R276" s="1"/>
      <c r="S276" s="1"/>
      <c r="T276" s="1"/>
      <c r="U276" s="22"/>
      <c r="V276" s="1"/>
      <c r="W276" s="1"/>
      <c r="X276" s="1"/>
      <c r="AV276"/>
      <c r="AW276"/>
      <c r="AX276"/>
      <c r="AY276"/>
      <c r="AZ276"/>
      <c r="BA276"/>
    </row>
    <row r="277" spans="3:53" x14ac:dyDescent="0.4">
      <c r="C277" s="42"/>
      <c r="D277" s="72"/>
      <c r="E277" s="42"/>
      <c r="L277" s="19"/>
      <c r="M277" s="242"/>
      <c r="N277" s="253"/>
      <c r="O277" s="253"/>
      <c r="P277" s="1"/>
      <c r="Q277" s="1"/>
      <c r="R277" s="1"/>
      <c r="S277" s="1"/>
      <c r="T277" s="1"/>
      <c r="U277" s="22"/>
      <c r="V277" s="1"/>
      <c r="W277" s="1"/>
      <c r="X277" s="1"/>
      <c r="AV277"/>
      <c r="AW277"/>
      <c r="AX277"/>
      <c r="AY277"/>
      <c r="AZ277"/>
      <c r="BA277"/>
    </row>
    <row r="278" spans="3:53" x14ac:dyDescent="0.4">
      <c r="C278" s="42"/>
      <c r="D278" s="72"/>
      <c r="E278" s="42"/>
      <c r="L278" s="19"/>
      <c r="M278" s="242"/>
      <c r="N278" s="253"/>
      <c r="O278" s="253"/>
      <c r="P278" s="1"/>
      <c r="Q278" s="1"/>
      <c r="R278" s="1"/>
      <c r="S278" s="1"/>
      <c r="T278" s="1"/>
      <c r="U278" s="22"/>
      <c r="V278" s="1"/>
      <c r="W278" s="1"/>
      <c r="X278" s="1"/>
      <c r="AV278"/>
      <c r="AW278"/>
      <c r="AX278"/>
      <c r="AY278"/>
      <c r="AZ278"/>
      <c r="BA278"/>
    </row>
    <row r="279" spans="3:53" x14ac:dyDescent="0.4">
      <c r="C279" s="42"/>
      <c r="D279" s="72"/>
      <c r="L279" s="19"/>
      <c r="M279" s="242"/>
      <c r="N279" s="253"/>
      <c r="O279" s="253"/>
      <c r="P279" s="1"/>
      <c r="Q279" s="1"/>
      <c r="R279" s="1"/>
      <c r="S279" s="1"/>
      <c r="T279" s="1"/>
      <c r="U279" s="22"/>
      <c r="V279" s="1"/>
      <c r="W279" s="1"/>
      <c r="X279" s="1"/>
      <c r="AV279"/>
      <c r="AW279"/>
      <c r="AX279"/>
      <c r="AY279"/>
      <c r="AZ279"/>
      <c r="BA279"/>
    </row>
    <row r="280" spans="3:53" x14ac:dyDescent="0.4">
      <c r="C280" s="42"/>
      <c r="D280" s="72"/>
      <c r="L280" s="19"/>
      <c r="M280" s="242"/>
      <c r="N280" s="253"/>
      <c r="O280" s="253"/>
      <c r="P280" s="1"/>
      <c r="Q280" s="1"/>
      <c r="R280" s="1"/>
      <c r="S280" s="1"/>
      <c r="T280" s="1"/>
      <c r="U280" s="22"/>
      <c r="V280" s="1"/>
      <c r="W280" s="1"/>
      <c r="X280" s="1"/>
      <c r="AV280"/>
      <c r="AW280"/>
      <c r="AX280"/>
      <c r="AY280"/>
      <c r="AZ280"/>
      <c r="BA280"/>
    </row>
    <row r="281" spans="3:53" x14ac:dyDescent="0.4">
      <c r="C281" s="42"/>
      <c r="D281" s="72"/>
      <c r="L281" s="19"/>
      <c r="M281" s="242"/>
      <c r="N281" s="253"/>
      <c r="O281" s="253"/>
      <c r="P281" s="1"/>
      <c r="Q281" s="1"/>
      <c r="R281" s="1"/>
      <c r="S281" s="1"/>
      <c r="T281" s="1"/>
      <c r="U281" s="22"/>
      <c r="V281" s="1"/>
      <c r="W281" s="1"/>
      <c r="X281" s="1"/>
      <c r="AV281"/>
      <c r="AW281"/>
      <c r="AX281"/>
      <c r="AY281"/>
      <c r="AZ281"/>
      <c r="BA281"/>
    </row>
    <row r="282" spans="3:53" x14ac:dyDescent="0.4">
      <c r="C282" s="42"/>
      <c r="D282" s="72"/>
      <c r="L282" s="19"/>
      <c r="M282" s="242"/>
      <c r="N282" s="253"/>
      <c r="O282" s="253"/>
      <c r="P282" s="1"/>
      <c r="Q282" s="1"/>
      <c r="R282" s="1"/>
      <c r="S282" s="1"/>
      <c r="T282" s="1"/>
      <c r="U282" s="22"/>
      <c r="V282" s="1"/>
      <c r="W282" s="1"/>
      <c r="X282" s="1"/>
      <c r="AV282"/>
      <c r="AW282"/>
      <c r="AX282"/>
      <c r="AY282"/>
      <c r="AZ282"/>
      <c r="BA282"/>
    </row>
    <row r="283" spans="3:53" x14ac:dyDescent="0.4">
      <c r="C283" s="42"/>
      <c r="D283" s="72"/>
      <c r="L283" s="19"/>
      <c r="M283" s="242"/>
      <c r="N283" s="253"/>
      <c r="O283" s="253"/>
      <c r="P283" s="1"/>
      <c r="Q283" s="1"/>
      <c r="R283" s="1"/>
      <c r="S283" s="1"/>
      <c r="T283" s="1"/>
      <c r="U283" s="22"/>
      <c r="V283" s="1"/>
      <c r="W283" s="1"/>
      <c r="X283" s="1"/>
      <c r="AV283"/>
      <c r="AW283"/>
      <c r="AX283"/>
      <c r="AY283"/>
      <c r="AZ283"/>
      <c r="BA283"/>
    </row>
    <row r="284" spans="3:53" x14ac:dyDescent="0.4">
      <c r="C284" s="42"/>
      <c r="D284" s="72"/>
      <c r="L284" s="19"/>
      <c r="M284" s="242"/>
      <c r="N284" s="253"/>
      <c r="O284" s="253"/>
      <c r="P284" s="1"/>
      <c r="Q284" s="1"/>
      <c r="R284" s="1"/>
      <c r="S284" s="1"/>
      <c r="T284" s="1"/>
      <c r="U284" s="22"/>
      <c r="V284" s="1"/>
      <c r="W284" s="1"/>
      <c r="X284" s="1"/>
      <c r="AV284"/>
      <c r="AW284"/>
      <c r="AX284"/>
      <c r="AY284"/>
      <c r="AZ284"/>
      <c r="BA284"/>
    </row>
    <row r="285" spans="3:53" x14ac:dyDescent="0.4">
      <c r="C285" s="42"/>
      <c r="D285" s="72"/>
      <c r="L285" s="19"/>
      <c r="M285" s="42"/>
      <c r="N285" s="249"/>
      <c r="O285" s="250"/>
      <c r="P285" s="1"/>
      <c r="Q285" s="1"/>
      <c r="R285" s="1"/>
      <c r="S285" s="1"/>
      <c r="T285" s="1"/>
      <c r="U285" s="22"/>
      <c r="V285" s="1"/>
      <c r="W285" s="1"/>
      <c r="X285" s="1"/>
      <c r="AV285"/>
      <c r="AW285"/>
      <c r="AX285"/>
      <c r="AY285"/>
      <c r="AZ285"/>
      <c r="BA285"/>
    </row>
    <row r="286" spans="3:53" x14ac:dyDescent="0.4">
      <c r="C286" s="42"/>
      <c r="D286" s="72"/>
      <c r="L286" s="19"/>
      <c r="M286" s="42"/>
      <c r="N286" s="249"/>
      <c r="O286" s="250"/>
      <c r="P286" s="1"/>
      <c r="Q286" s="1"/>
      <c r="R286" s="1"/>
      <c r="S286" s="1"/>
      <c r="T286" s="1"/>
      <c r="U286" s="22"/>
      <c r="V286" s="1"/>
      <c r="W286" s="1"/>
      <c r="X286" s="1"/>
      <c r="AV286"/>
      <c r="AW286"/>
      <c r="AX286"/>
      <c r="AY286"/>
      <c r="AZ286"/>
      <c r="BA286"/>
    </row>
    <row r="287" spans="3:53" x14ac:dyDescent="0.4">
      <c r="C287" s="42"/>
      <c r="D287" s="72"/>
      <c r="L287" s="19"/>
      <c r="M287" s="42"/>
      <c r="N287" s="249"/>
      <c r="O287" s="250"/>
      <c r="P287" s="1"/>
      <c r="Q287" s="1"/>
      <c r="R287" s="1"/>
      <c r="S287" s="1"/>
      <c r="T287" s="1"/>
      <c r="U287" s="22"/>
      <c r="V287" s="1"/>
      <c r="W287" s="1"/>
      <c r="X287" s="1"/>
      <c r="AV287"/>
      <c r="AW287"/>
      <c r="AX287"/>
      <c r="AY287"/>
      <c r="AZ287"/>
      <c r="BA287"/>
    </row>
    <row r="288" spans="3:53" x14ac:dyDescent="0.4">
      <c r="C288" s="42"/>
      <c r="D288" s="72"/>
      <c r="L288" s="19"/>
      <c r="M288" s="42"/>
      <c r="N288" s="249"/>
      <c r="O288" s="250"/>
      <c r="P288" s="1"/>
      <c r="Q288" s="1"/>
      <c r="R288" s="1"/>
      <c r="S288" s="1"/>
      <c r="T288" s="1"/>
      <c r="U288" s="22"/>
      <c r="V288" s="1"/>
    </row>
    <row r="289" spans="3:21" x14ac:dyDescent="0.4">
      <c r="C289" s="42"/>
      <c r="D289" s="72"/>
      <c r="L289" s="19"/>
      <c r="M289" s="42"/>
      <c r="N289" s="249"/>
      <c r="O289" s="250"/>
      <c r="P289" s="1"/>
      <c r="Q289" s="1"/>
      <c r="R289" s="1"/>
      <c r="S289" s="1"/>
      <c r="T289" s="1"/>
      <c r="U289" s="22"/>
    </row>
    <row r="290" spans="3:21" x14ac:dyDescent="0.4">
      <c r="C290" s="42"/>
      <c r="D290" s="72"/>
      <c r="L290" s="19"/>
      <c r="M290" s="42"/>
      <c r="N290" s="249"/>
      <c r="O290" s="250"/>
      <c r="P290" s="1"/>
      <c r="Q290" s="1"/>
      <c r="R290" s="1"/>
      <c r="S290" s="1"/>
      <c r="T290" s="1"/>
      <c r="U290" s="22"/>
    </row>
    <row r="291" spans="3:21" x14ac:dyDescent="0.4">
      <c r="C291" s="42"/>
      <c r="D291" s="72"/>
      <c r="L291" s="19"/>
      <c r="M291" s="42"/>
      <c r="N291" s="249"/>
      <c r="O291" s="250"/>
      <c r="U291" s="22"/>
    </row>
    <row r="292" spans="3:21" x14ac:dyDescent="0.4">
      <c r="C292" s="42"/>
      <c r="D292" s="72"/>
      <c r="L292" s="19"/>
      <c r="M292" s="42"/>
      <c r="N292" s="249"/>
      <c r="O292" s="250"/>
      <c r="U292" s="22"/>
    </row>
    <row r="293" spans="3:21" x14ac:dyDescent="0.4">
      <c r="C293" s="42"/>
      <c r="D293" s="72"/>
      <c r="L293" s="19"/>
      <c r="M293" s="42"/>
      <c r="N293" s="249"/>
      <c r="O293" s="250"/>
      <c r="U293" s="22"/>
    </row>
    <row r="294" spans="3:21" x14ac:dyDescent="0.4">
      <c r="C294" s="42"/>
      <c r="D294" s="72"/>
      <c r="L294" s="19"/>
      <c r="M294" s="42"/>
      <c r="N294" s="249"/>
      <c r="O294" s="250"/>
      <c r="U294" s="22"/>
    </row>
    <row r="295" spans="3:21" x14ac:dyDescent="0.4">
      <c r="C295" s="42"/>
      <c r="D295" s="72"/>
      <c r="L295" s="19"/>
      <c r="M295" s="42"/>
      <c r="N295" s="249"/>
      <c r="O295" s="250"/>
      <c r="U295" s="22"/>
    </row>
    <row r="296" spans="3:21" x14ac:dyDescent="0.4">
      <c r="C296" s="42"/>
      <c r="D296" s="72"/>
      <c r="L296" s="19"/>
      <c r="M296" s="42"/>
      <c r="N296" s="249"/>
      <c r="O296" s="250"/>
      <c r="U296" s="22"/>
    </row>
    <row r="297" spans="3:21" x14ac:dyDescent="0.4">
      <c r="C297" s="42"/>
      <c r="D297" s="72"/>
      <c r="L297" s="19"/>
      <c r="M297" s="42"/>
      <c r="N297" s="249"/>
      <c r="O297" s="250"/>
      <c r="U297" s="22"/>
    </row>
    <row r="298" spans="3:21" x14ac:dyDescent="0.4">
      <c r="C298" s="42"/>
      <c r="D298" s="72"/>
      <c r="L298" s="19"/>
      <c r="M298" s="42"/>
      <c r="N298" s="249"/>
      <c r="O298" s="250"/>
      <c r="U298" s="22"/>
    </row>
    <row r="299" spans="3:21" x14ac:dyDescent="0.4">
      <c r="C299" s="42"/>
      <c r="D299" s="72"/>
      <c r="L299" s="19"/>
      <c r="M299" s="42"/>
      <c r="N299" s="249"/>
      <c r="O299" s="250"/>
      <c r="U299" s="22"/>
    </row>
    <row r="300" spans="3:21" x14ac:dyDescent="0.4">
      <c r="C300" s="42"/>
      <c r="D300" s="72"/>
      <c r="L300" s="19"/>
      <c r="M300" s="42"/>
      <c r="N300" s="249"/>
      <c r="O300" s="250"/>
      <c r="U300" s="22"/>
    </row>
    <row r="301" spans="3:21" x14ac:dyDescent="0.4">
      <c r="C301" s="42"/>
      <c r="D301" s="72"/>
      <c r="L301" s="19"/>
      <c r="M301" s="42"/>
      <c r="N301" s="249"/>
      <c r="O301" s="250"/>
      <c r="U301" s="22"/>
    </row>
    <row r="302" spans="3:21" x14ac:dyDescent="0.4">
      <c r="C302" s="42"/>
      <c r="D302" s="72"/>
      <c r="L302" s="19"/>
      <c r="M302" s="42"/>
      <c r="N302" s="249"/>
      <c r="O302" s="250"/>
      <c r="U302" s="22"/>
    </row>
    <row r="303" spans="3:21" x14ac:dyDescent="0.4">
      <c r="C303" s="42"/>
      <c r="D303" s="72"/>
      <c r="L303" s="19"/>
      <c r="M303" s="42"/>
      <c r="N303" s="249"/>
      <c r="O303" s="250"/>
      <c r="U303" s="22"/>
    </row>
    <row r="304" spans="3:21" x14ac:dyDescent="0.4">
      <c r="C304" s="42"/>
      <c r="D304" s="72"/>
      <c r="L304" s="19"/>
      <c r="M304" s="42"/>
      <c r="N304" s="249"/>
      <c r="O304" s="250"/>
      <c r="U304" s="22"/>
    </row>
    <row r="305" spans="3:21" x14ac:dyDescent="0.4">
      <c r="C305" s="42"/>
      <c r="D305" s="72"/>
      <c r="L305" s="19"/>
      <c r="M305" s="42"/>
      <c r="N305" s="249"/>
      <c r="O305" s="250"/>
      <c r="U305" s="22"/>
    </row>
    <row r="306" spans="3:21" x14ac:dyDescent="0.4">
      <c r="C306" s="42"/>
      <c r="D306" s="72"/>
      <c r="L306" s="19"/>
      <c r="M306" s="42"/>
      <c r="N306" s="249"/>
      <c r="O306" s="250"/>
      <c r="U306" s="22"/>
    </row>
    <row r="307" spans="3:21" x14ac:dyDescent="0.4">
      <c r="C307" s="42"/>
      <c r="D307" s="72"/>
      <c r="L307" s="19"/>
      <c r="M307" s="42"/>
      <c r="N307" s="249"/>
      <c r="O307" s="250"/>
      <c r="U307" s="22"/>
    </row>
    <row r="308" spans="3:21" x14ac:dyDescent="0.4">
      <c r="C308" s="42"/>
      <c r="D308" s="72"/>
      <c r="L308" s="19"/>
      <c r="M308" s="42"/>
      <c r="N308" s="249"/>
      <c r="O308" s="250"/>
      <c r="U308" s="22"/>
    </row>
    <row r="309" spans="3:21" x14ac:dyDescent="0.4">
      <c r="C309" s="42"/>
      <c r="D309" s="72"/>
      <c r="L309" s="19"/>
      <c r="M309" s="42"/>
      <c r="N309" s="249"/>
      <c r="O309" s="250"/>
      <c r="U309" s="22"/>
    </row>
    <row r="310" spans="3:21" x14ac:dyDescent="0.4">
      <c r="C310" s="42"/>
      <c r="D310" s="72"/>
      <c r="L310" s="19"/>
      <c r="M310" s="42"/>
      <c r="N310" s="249"/>
      <c r="O310" s="250"/>
      <c r="U310" s="22"/>
    </row>
    <row r="311" spans="3:21" x14ac:dyDescent="0.4">
      <c r="C311" s="42"/>
      <c r="D311" s="72"/>
      <c r="L311" s="19"/>
      <c r="M311" s="42"/>
      <c r="N311" s="249"/>
      <c r="O311" s="250"/>
      <c r="U311" s="22"/>
    </row>
    <row r="312" spans="3:21" x14ac:dyDescent="0.4">
      <c r="C312" s="42"/>
      <c r="D312" s="72"/>
      <c r="L312" s="19"/>
      <c r="M312" s="42"/>
      <c r="N312" s="249"/>
      <c r="O312" s="250"/>
      <c r="U312" s="22"/>
    </row>
    <row r="313" spans="3:21" x14ac:dyDescent="0.4">
      <c r="C313" s="42"/>
      <c r="D313" s="72"/>
      <c r="L313" s="19"/>
      <c r="M313" s="42"/>
      <c r="N313" s="249"/>
      <c r="O313" s="250"/>
      <c r="U313" s="22"/>
    </row>
    <row r="314" spans="3:21" x14ac:dyDescent="0.4">
      <c r="C314" s="42"/>
      <c r="D314" s="72"/>
      <c r="L314" s="19"/>
      <c r="M314" s="42"/>
      <c r="N314" s="249"/>
      <c r="O314" s="250"/>
      <c r="U314" s="22"/>
    </row>
    <row r="315" spans="3:21" x14ac:dyDescent="0.4">
      <c r="C315" s="42"/>
      <c r="D315" s="72"/>
      <c r="L315" s="19"/>
      <c r="M315" s="42"/>
      <c r="N315" s="249"/>
      <c r="O315" s="250"/>
      <c r="U315" s="22"/>
    </row>
    <row r="316" spans="3:21" x14ac:dyDescent="0.4">
      <c r="C316" s="42"/>
      <c r="D316" s="72"/>
      <c r="L316" s="19"/>
      <c r="M316" s="42"/>
      <c r="N316" s="249"/>
      <c r="O316" s="250"/>
      <c r="U316" s="22"/>
    </row>
    <row r="317" spans="3:21" x14ac:dyDescent="0.4">
      <c r="C317" s="42"/>
      <c r="D317" s="72"/>
      <c r="L317" s="19"/>
      <c r="M317" s="42"/>
      <c r="N317" s="249"/>
      <c r="O317" s="250"/>
      <c r="U317" s="22"/>
    </row>
    <row r="318" spans="3:21" x14ac:dyDescent="0.4">
      <c r="C318" s="42"/>
      <c r="D318" s="72"/>
      <c r="L318" s="19"/>
      <c r="M318" s="42"/>
      <c r="N318" s="249"/>
      <c r="O318" s="250"/>
      <c r="U318" s="22"/>
    </row>
    <row r="319" spans="3:21" x14ac:dyDescent="0.4">
      <c r="C319" s="42"/>
      <c r="D319" s="72"/>
      <c r="L319" s="19"/>
      <c r="M319" s="42"/>
      <c r="N319" s="249"/>
      <c r="O319" s="250"/>
      <c r="U319" s="22"/>
    </row>
    <row r="320" spans="3:21" x14ac:dyDescent="0.4">
      <c r="C320" s="42"/>
      <c r="D320" s="72"/>
      <c r="L320" s="19"/>
      <c r="M320" s="42"/>
      <c r="N320" s="249"/>
      <c r="O320" s="250"/>
      <c r="U320" s="22"/>
    </row>
    <row r="321" spans="3:21" x14ac:dyDescent="0.4">
      <c r="C321" s="42"/>
      <c r="D321" s="72"/>
      <c r="L321" s="19"/>
      <c r="M321" s="42"/>
      <c r="N321" s="249"/>
      <c r="O321" s="250"/>
      <c r="U321" s="22"/>
    </row>
    <row r="322" spans="3:21" x14ac:dyDescent="0.4">
      <c r="C322" s="42"/>
      <c r="D322" s="72"/>
      <c r="L322" s="19"/>
      <c r="M322" s="42"/>
      <c r="N322" s="249"/>
      <c r="O322" s="250"/>
      <c r="U322" s="22"/>
    </row>
    <row r="323" spans="3:21" x14ac:dyDescent="0.4">
      <c r="C323" s="42"/>
      <c r="D323" s="72"/>
      <c r="L323" s="19"/>
      <c r="M323" s="42"/>
      <c r="N323" s="249"/>
      <c r="O323" s="250"/>
      <c r="U323" s="22"/>
    </row>
    <row r="324" spans="3:21" x14ac:dyDescent="0.4">
      <c r="C324" s="42"/>
      <c r="D324" s="72"/>
      <c r="L324" s="19"/>
      <c r="M324" s="42"/>
      <c r="N324" s="249"/>
      <c r="O324" s="250"/>
      <c r="U324" s="22"/>
    </row>
    <row r="325" spans="3:21" x14ac:dyDescent="0.4">
      <c r="C325" s="42"/>
      <c r="D325" s="72"/>
      <c r="L325" s="19"/>
      <c r="M325" s="42"/>
      <c r="N325" s="249"/>
      <c r="O325" s="250"/>
      <c r="U325" s="22"/>
    </row>
    <row r="326" spans="3:21" x14ac:dyDescent="0.4">
      <c r="C326" s="42"/>
      <c r="D326" s="72"/>
      <c r="L326" s="19"/>
      <c r="M326" s="42"/>
      <c r="N326" s="249"/>
      <c r="O326" s="250"/>
      <c r="U326" s="22"/>
    </row>
    <row r="327" spans="3:21" x14ac:dyDescent="0.4">
      <c r="C327" s="42"/>
      <c r="D327" s="72"/>
      <c r="L327" s="19"/>
      <c r="M327" s="42"/>
      <c r="N327" s="249"/>
      <c r="O327" s="250"/>
      <c r="U327" s="22"/>
    </row>
    <row r="328" spans="3:21" x14ac:dyDescent="0.4">
      <c r="C328" s="42"/>
      <c r="D328" s="72"/>
      <c r="L328" s="19"/>
      <c r="M328" s="42"/>
      <c r="N328" s="249"/>
      <c r="O328" s="250"/>
      <c r="U328" s="22"/>
    </row>
    <row r="329" spans="3:21" x14ac:dyDescent="0.4">
      <c r="C329" s="42"/>
      <c r="D329" s="72"/>
      <c r="L329" s="19"/>
      <c r="M329" s="42"/>
      <c r="N329" s="249"/>
      <c r="O329" s="250"/>
      <c r="U329" s="22"/>
    </row>
    <row r="330" spans="3:21" x14ac:dyDescent="0.4">
      <c r="C330" s="42"/>
      <c r="D330" s="72"/>
      <c r="L330" s="19"/>
      <c r="M330" s="42"/>
      <c r="N330" s="249"/>
      <c r="O330" s="250"/>
      <c r="U330" s="22"/>
    </row>
    <row r="331" spans="3:21" x14ac:dyDescent="0.4">
      <c r="C331" s="42"/>
      <c r="D331" s="72"/>
      <c r="L331" s="19"/>
      <c r="M331" s="42"/>
      <c r="N331" s="249"/>
      <c r="O331" s="250"/>
      <c r="U331" s="22"/>
    </row>
    <row r="332" spans="3:21" x14ac:dyDescent="0.4">
      <c r="C332" s="42"/>
      <c r="D332" s="72"/>
      <c r="L332" s="19"/>
      <c r="M332" s="42"/>
      <c r="N332" s="249"/>
      <c r="O332" s="250"/>
      <c r="U332" s="22"/>
    </row>
    <row r="333" spans="3:21" x14ac:dyDescent="0.4">
      <c r="C333" s="42"/>
      <c r="D333" s="72"/>
      <c r="L333" s="19"/>
      <c r="M333" s="42"/>
      <c r="N333" s="249"/>
      <c r="O333" s="250"/>
      <c r="U333" s="22"/>
    </row>
    <row r="334" spans="3:21" x14ac:dyDescent="0.4">
      <c r="C334" s="42"/>
      <c r="D334" s="72"/>
      <c r="L334" s="19"/>
      <c r="M334" s="42"/>
      <c r="N334" s="249"/>
      <c r="O334" s="250"/>
      <c r="U334" s="22"/>
    </row>
    <row r="335" spans="3:21" x14ac:dyDescent="0.4">
      <c r="C335" s="42"/>
      <c r="D335" s="72"/>
      <c r="L335" s="19"/>
      <c r="M335" s="42"/>
      <c r="N335" s="249"/>
      <c r="O335" s="250"/>
      <c r="U335" s="22"/>
    </row>
    <row r="336" spans="3:21" x14ac:dyDescent="0.4">
      <c r="C336" s="42"/>
      <c r="D336" s="72"/>
      <c r="L336" s="19"/>
      <c r="M336" s="42"/>
      <c r="N336" s="249"/>
      <c r="O336" s="250"/>
      <c r="U336" s="22"/>
    </row>
    <row r="337" spans="3:21" x14ac:dyDescent="0.4">
      <c r="C337" s="42"/>
      <c r="D337" s="72"/>
      <c r="L337" s="19"/>
      <c r="M337" s="42"/>
      <c r="N337" s="249"/>
      <c r="O337" s="250"/>
      <c r="U337" s="22"/>
    </row>
    <row r="338" spans="3:21" x14ac:dyDescent="0.4">
      <c r="C338" s="42"/>
      <c r="D338" s="72"/>
      <c r="L338" s="19"/>
      <c r="M338" s="42"/>
      <c r="N338" s="249"/>
      <c r="O338" s="250"/>
      <c r="U338" s="22"/>
    </row>
    <row r="339" spans="3:21" x14ac:dyDescent="0.4">
      <c r="C339" s="42"/>
      <c r="D339" s="72"/>
      <c r="L339" s="19"/>
      <c r="M339" s="42"/>
      <c r="N339" s="249"/>
      <c r="O339" s="250"/>
      <c r="U339" s="22"/>
    </row>
    <row r="340" spans="3:21" x14ac:dyDescent="0.4">
      <c r="C340" s="42"/>
      <c r="D340" s="72"/>
      <c r="L340" s="19"/>
      <c r="M340" s="42"/>
      <c r="N340" s="249"/>
      <c r="O340" s="250"/>
      <c r="U340" s="22"/>
    </row>
    <row r="341" spans="3:21" x14ac:dyDescent="0.4">
      <c r="C341" s="42"/>
      <c r="D341" s="72"/>
      <c r="L341" s="19"/>
      <c r="M341" s="42"/>
      <c r="N341" s="249"/>
      <c r="O341" s="250"/>
      <c r="U341" s="22"/>
    </row>
    <row r="342" spans="3:21" x14ac:dyDescent="0.4">
      <c r="C342" s="42"/>
      <c r="D342" s="72"/>
      <c r="L342" s="19"/>
      <c r="M342" s="42"/>
      <c r="N342" s="249"/>
      <c r="O342" s="250"/>
      <c r="U342" s="22"/>
    </row>
    <row r="343" spans="3:21" x14ac:dyDescent="0.4">
      <c r="C343" s="42"/>
      <c r="D343" s="72"/>
      <c r="L343" s="19"/>
      <c r="M343" s="42"/>
      <c r="N343" s="249"/>
      <c r="O343" s="250"/>
      <c r="U343" s="22"/>
    </row>
    <row r="344" spans="3:21" x14ac:dyDescent="0.4">
      <c r="C344" s="42"/>
      <c r="D344" s="72"/>
      <c r="L344" s="19"/>
      <c r="M344" s="42"/>
      <c r="N344" s="249"/>
      <c r="O344" s="250"/>
      <c r="U344" s="22"/>
    </row>
    <row r="345" spans="3:21" x14ac:dyDescent="0.4">
      <c r="C345" s="42"/>
      <c r="D345" s="72"/>
      <c r="L345" s="19"/>
      <c r="M345" s="42"/>
      <c r="N345" s="249"/>
      <c r="O345" s="250"/>
      <c r="U345" s="22"/>
    </row>
    <row r="346" spans="3:21" x14ac:dyDescent="0.4">
      <c r="C346" s="42"/>
      <c r="D346" s="72"/>
      <c r="L346" s="19"/>
      <c r="M346" s="42"/>
      <c r="N346" s="249"/>
      <c r="O346" s="250"/>
      <c r="U346" s="22"/>
    </row>
    <row r="347" spans="3:21" x14ac:dyDescent="0.4">
      <c r="C347" s="42"/>
      <c r="D347" s="72"/>
      <c r="L347" s="19"/>
      <c r="M347" s="42"/>
      <c r="N347" s="249"/>
      <c r="O347" s="250"/>
      <c r="U347" s="22"/>
    </row>
    <row r="348" spans="3:21" x14ac:dyDescent="0.4">
      <c r="C348" s="42"/>
      <c r="D348" s="72"/>
      <c r="L348" s="19"/>
      <c r="M348" s="42"/>
      <c r="N348" s="249"/>
      <c r="O348" s="250"/>
      <c r="U348" s="22"/>
    </row>
    <row r="349" spans="3:21" x14ac:dyDescent="0.4">
      <c r="C349" s="42"/>
      <c r="D349" s="72"/>
      <c r="L349" s="19"/>
      <c r="M349" s="42"/>
      <c r="N349" s="249"/>
      <c r="O349" s="250"/>
      <c r="U349" s="22"/>
    </row>
    <row r="350" spans="3:21" x14ac:dyDescent="0.4">
      <c r="C350" s="42"/>
      <c r="D350" s="72"/>
      <c r="L350" s="19"/>
      <c r="M350" s="42"/>
      <c r="N350" s="249"/>
      <c r="O350" s="250"/>
      <c r="U350" s="22"/>
    </row>
    <row r="351" spans="3:21" x14ac:dyDescent="0.4">
      <c r="C351" s="42"/>
      <c r="D351" s="72"/>
      <c r="L351" s="19"/>
      <c r="M351" s="42"/>
      <c r="N351" s="249"/>
      <c r="O351" s="250"/>
      <c r="U351" s="22"/>
    </row>
    <row r="352" spans="3:21" x14ac:dyDescent="0.4">
      <c r="C352" s="42"/>
      <c r="D352" s="72"/>
      <c r="L352" s="19"/>
      <c r="M352" s="42"/>
      <c r="N352" s="249"/>
      <c r="O352" s="250"/>
      <c r="U352" s="22"/>
    </row>
    <row r="353" spans="3:21" x14ac:dyDescent="0.4">
      <c r="C353" s="42"/>
      <c r="D353" s="72"/>
      <c r="L353" s="19"/>
      <c r="M353" s="42"/>
      <c r="N353" s="249"/>
      <c r="O353" s="250"/>
      <c r="U353" s="22"/>
    </row>
    <row r="354" spans="3:21" x14ac:dyDescent="0.4">
      <c r="C354" s="42"/>
      <c r="D354" s="72"/>
      <c r="L354" s="19"/>
      <c r="M354" s="42"/>
      <c r="N354" s="249"/>
      <c r="O354" s="250"/>
      <c r="U354" s="22"/>
    </row>
    <row r="355" spans="3:21" x14ac:dyDescent="0.4">
      <c r="C355" s="42"/>
      <c r="D355" s="72"/>
      <c r="L355" s="19"/>
      <c r="M355" s="42"/>
      <c r="N355" s="249"/>
      <c r="O355" s="250"/>
      <c r="U355" s="22"/>
    </row>
    <row r="356" spans="3:21" x14ac:dyDescent="0.4">
      <c r="C356" s="42"/>
      <c r="D356" s="72"/>
      <c r="L356" s="19"/>
      <c r="M356" s="42"/>
      <c r="N356" s="249"/>
      <c r="O356" s="250"/>
      <c r="U356" s="22"/>
    </row>
    <row r="357" spans="3:21" x14ac:dyDescent="0.4">
      <c r="C357" s="42"/>
      <c r="D357" s="72"/>
      <c r="L357" s="19"/>
      <c r="M357" s="42"/>
      <c r="N357" s="249"/>
      <c r="O357" s="250"/>
      <c r="U357" s="22"/>
    </row>
    <row r="358" spans="3:21" x14ac:dyDescent="0.4">
      <c r="C358" s="42"/>
      <c r="D358" s="72"/>
      <c r="L358" s="19"/>
      <c r="M358" s="42"/>
      <c r="N358" s="249"/>
      <c r="O358" s="250"/>
      <c r="U358" s="22"/>
    </row>
    <row r="359" spans="3:21" x14ac:dyDescent="0.4">
      <c r="C359" s="42"/>
      <c r="D359" s="72"/>
      <c r="L359" s="19"/>
      <c r="M359" s="42"/>
      <c r="N359" s="249"/>
      <c r="O359" s="250"/>
      <c r="U359" s="22"/>
    </row>
    <row r="360" spans="3:21" x14ac:dyDescent="0.4">
      <c r="C360" s="42"/>
      <c r="D360" s="72"/>
      <c r="L360" s="19"/>
      <c r="M360" s="42"/>
      <c r="N360" s="249"/>
      <c r="O360" s="250"/>
      <c r="U360" s="22"/>
    </row>
    <row r="361" spans="3:21" x14ac:dyDescent="0.4">
      <c r="C361" s="42"/>
      <c r="D361" s="72"/>
      <c r="L361" s="19"/>
      <c r="M361" s="42"/>
      <c r="N361" s="249"/>
      <c r="O361" s="250"/>
      <c r="U361" s="22"/>
    </row>
    <row r="362" spans="3:21" x14ac:dyDescent="0.4">
      <c r="C362" s="42"/>
      <c r="D362" s="72"/>
      <c r="L362" s="19"/>
      <c r="M362" s="42"/>
      <c r="N362" s="249"/>
      <c r="O362" s="250"/>
      <c r="U362" s="22"/>
    </row>
    <row r="363" spans="3:21" x14ac:dyDescent="0.4">
      <c r="C363" s="42"/>
      <c r="D363" s="72"/>
      <c r="L363" s="19"/>
      <c r="M363" s="42"/>
      <c r="N363" s="249"/>
      <c r="O363" s="250"/>
      <c r="U363" s="22"/>
    </row>
    <row r="364" spans="3:21" x14ac:dyDescent="0.4">
      <c r="C364" s="42"/>
      <c r="D364" s="72"/>
      <c r="L364" s="19"/>
      <c r="M364" s="42"/>
      <c r="N364" s="249"/>
      <c r="O364" s="250"/>
      <c r="U364" s="22"/>
    </row>
    <row r="365" spans="3:21" x14ac:dyDescent="0.4">
      <c r="C365" s="42"/>
      <c r="D365" s="72"/>
      <c r="L365" s="19"/>
      <c r="M365" s="42"/>
      <c r="N365" s="249"/>
      <c r="O365" s="250"/>
      <c r="U365" s="22"/>
    </row>
    <row r="366" spans="3:21" x14ac:dyDescent="0.4">
      <c r="C366" s="42"/>
      <c r="D366" s="72"/>
      <c r="L366" s="19"/>
      <c r="M366" s="42"/>
      <c r="N366" s="249"/>
      <c r="O366" s="250"/>
      <c r="U366" s="22"/>
    </row>
    <row r="367" spans="3:21" x14ac:dyDescent="0.4">
      <c r="C367" s="42"/>
      <c r="D367" s="72"/>
      <c r="L367" s="19"/>
      <c r="M367" s="42"/>
      <c r="N367" s="249"/>
      <c r="O367" s="250"/>
      <c r="U367" s="22"/>
    </row>
    <row r="368" spans="3:21" x14ac:dyDescent="0.4">
      <c r="C368" s="42"/>
      <c r="D368" s="72"/>
      <c r="L368" s="19"/>
      <c r="M368" s="42"/>
      <c r="N368" s="249"/>
      <c r="O368" s="250"/>
      <c r="U368" s="22"/>
    </row>
    <row r="369" spans="3:21" x14ac:dyDescent="0.4">
      <c r="C369" s="42"/>
      <c r="D369" s="72"/>
      <c r="L369" s="19"/>
      <c r="M369" s="42"/>
      <c r="N369" s="249"/>
      <c r="O369" s="250"/>
      <c r="U369" s="22"/>
    </row>
    <row r="370" spans="3:21" x14ac:dyDescent="0.4">
      <c r="C370" s="42"/>
      <c r="D370" s="72"/>
      <c r="L370" s="19"/>
      <c r="M370" s="42"/>
      <c r="N370" s="249"/>
      <c r="O370" s="250"/>
      <c r="U370" s="22"/>
    </row>
    <row r="371" spans="3:21" x14ac:dyDescent="0.4">
      <c r="C371" s="42"/>
      <c r="D371" s="72"/>
      <c r="L371" s="19"/>
      <c r="M371" s="42"/>
      <c r="N371" s="249"/>
      <c r="O371" s="250"/>
      <c r="U371" s="22"/>
    </row>
    <row r="372" spans="3:21" x14ac:dyDescent="0.4">
      <c r="C372" s="42"/>
      <c r="D372" s="72"/>
      <c r="L372" s="19"/>
      <c r="M372" s="42"/>
      <c r="N372" s="249"/>
      <c r="O372" s="250"/>
      <c r="U372" s="22"/>
    </row>
    <row r="373" spans="3:21" x14ac:dyDescent="0.4">
      <c r="C373" s="42"/>
      <c r="D373" s="72"/>
      <c r="L373" s="19"/>
      <c r="M373" s="42"/>
      <c r="N373" s="249"/>
      <c r="O373" s="250"/>
      <c r="U373" s="22"/>
    </row>
    <row r="374" spans="3:21" x14ac:dyDescent="0.4">
      <c r="C374" s="42"/>
      <c r="D374" s="72"/>
      <c r="L374" s="19"/>
      <c r="M374" s="42"/>
      <c r="N374" s="249"/>
      <c r="O374" s="250"/>
      <c r="U374" s="22"/>
    </row>
    <row r="375" spans="3:21" x14ac:dyDescent="0.4">
      <c r="C375" s="42"/>
      <c r="D375" s="72"/>
      <c r="L375" s="19"/>
      <c r="M375" s="42"/>
      <c r="N375" s="249"/>
      <c r="O375" s="250"/>
      <c r="U375" s="22"/>
    </row>
    <row r="376" spans="3:21" x14ac:dyDescent="0.4">
      <c r="C376" s="42"/>
      <c r="D376" s="72"/>
      <c r="L376" s="19"/>
      <c r="M376" s="50"/>
      <c r="N376" s="250"/>
      <c r="O376" s="250"/>
      <c r="U376" s="22"/>
    </row>
    <row r="377" spans="3:21" x14ac:dyDescent="0.4">
      <c r="C377" s="42"/>
      <c r="D377" s="72"/>
      <c r="L377" s="19"/>
      <c r="M377" s="50"/>
      <c r="N377" s="250"/>
      <c r="O377" s="250"/>
      <c r="U377" s="22"/>
    </row>
    <row r="378" spans="3:21" x14ac:dyDescent="0.4">
      <c r="C378" s="42"/>
      <c r="D378" s="72"/>
      <c r="L378" s="19"/>
      <c r="M378" s="50"/>
      <c r="N378" s="250"/>
      <c r="O378" s="250"/>
      <c r="U378" s="22"/>
    </row>
    <row r="379" spans="3:21" x14ac:dyDescent="0.4">
      <c r="C379" s="42"/>
      <c r="D379" s="72"/>
      <c r="L379" s="19"/>
      <c r="M379" s="50"/>
      <c r="N379" s="250"/>
      <c r="O379" s="250"/>
      <c r="U379" s="22"/>
    </row>
    <row r="380" spans="3:21" x14ac:dyDescent="0.4">
      <c r="C380" s="42"/>
      <c r="D380" s="72"/>
      <c r="L380" s="19"/>
      <c r="M380" s="50"/>
      <c r="N380" s="250"/>
      <c r="O380" s="250"/>
      <c r="U380" s="22"/>
    </row>
    <row r="381" spans="3:21" x14ac:dyDescent="0.4">
      <c r="C381" s="42"/>
      <c r="D381" s="72"/>
      <c r="L381" s="19"/>
      <c r="M381" s="50"/>
      <c r="N381" s="250"/>
      <c r="O381" s="250"/>
      <c r="U381" s="22"/>
    </row>
    <row r="382" spans="3:21" x14ac:dyDescent="0.4">
      <c r="C382" s="42"/>
      <c r="D382" s="72"/>
      <c r="L382" s="19"/>
      <c r="M382" s="50"/>
      <c r="N382" s="250"/>
      <c r="O382" s="250"/>
      <c r="U382" s="22"/>
    </row>
    <row r="383" spans="3:21" x14ac:dyDescent="0.4">
      <c r="C383" s="42"/>
      <c r="D383" s="72"/>
      <c r="L383" s="19"/>
      <c r="M383" s="50"/>
      <c r="N383" s="250"/>
      <c r="O383" s="250"/>
      <c r="U383" s="22"/>
    </row>
    <row r="384" spans="3:21" x14ac:dyDescent="0.4">
      <c r="C384" s="42"/>
      <c r="D384" s="72"/>
      <c r="L384" s="19"/>
      <c r="M384" s="50"/>
      <c r="N384" s="250"/>
      <c r="O384" s="250"/>
      <c r="U384" s="22"/>
    </row>
    <row r="385" spans="3:21" x14ac:dyDescent="0.4">
      <c r="C385" s="42"/>
      <c r="D385" s="72"/>
      <c r="L385" s="19"/>
      <c r="M385" s="50"/>
      <c r="N385" s="250"/>
      <c r="O385" s="250"/>
      <c r="U385" s="22"/>
    </row>
    <row r="386" spans="3:21" x14ac:dyDescent="0.4">
      <c r="C386" s="42"/>
      <c r="D386" s="72"/>
      <c r="L386" s="19"/>
      <c r="M386" s="50"/>
      <c r="N386" s="250"/>
      <c r="O386" s="250"/>
      <c r="U386" s="22"/>
    </row>
    <row r="387" spans="3:21" x14ac:dyDescent="0.4">
      <c r="C387" s="42"/>
      <c r="D387" s="72"/>
      <c r="L387" s="19"/>
      <c r="M387" s="50"/>
      <c r="N387" s="250"/>
      <c r="O387" s="250"/>
      <c r="U387" s="22"/>
    </row>
    <row r="388" spans="3:21" x14ac:dyDescent="0.4">
      <c r="C388" s="42"/>
      <c r="D388" s="72"/>
      <c r="L388" s="19"/>
      <c r="M388" s="50"/>
      <c r="N388" s="250"/>
      <c r="O388" s="250"/>
      <c r="U388" s="22"/>
    </row>
    <row r="389" spans="3:21" x14ac:dyDescent="0.4">
      <c r="C389" s="42"/>
      <c r="D389" s="72"/>
      <c r="L389" s="19"/>
      <c r="M389" s="50"/>
      <c r="N389" s="250"/>
      <c r="O389" s="250"/>
      <c r="U389" s="22"/>
    </row>
    <row r="390" spans="3:21" x14ac:dyDescent="0.4">
      <c r="C390" s="42"/>
      <c r="D390" s="72"/>
      <c r="L390" s="19"/>
      <c r="M390" s="50"/>
      <c r="N390" s="250"/>
      <c r="O390" s="250"/>
      <c r="U390" s="22"/>
    </row>
    <row r="391" spans="3:21" x14ac:dyDescent="0.4">
      <c r="C391" s="42"/>
      <c r="D391" s="72"/>
      <c r="L391" s="19"/>
      <c r="U391" s="22"/>
    </row>
    <row r="392" spans="3:21" x14ac:dyDescent="0.4">
      <c r="C392" s="42"/>
      <c r="D392" s="72"/>
      <c r="L392" s="19"/>
      <c r="U392" s="22"/>
    </row>
    <row r="393" spans="3:21" x14ac:dyDescent="0.4">
      <c r="C393" s="42"/>
      <c r="D393" s="72"/>
      <c r="L393" s="19"/>
      <c r="U393" s="22"/>
    </row>
    <row r="394" spans="3:21" x14ac:dyDescent="0.4">
      <c r="C394" s="42"/>
      <c r="D394" s="72"/>
      <c r="L394" s="19"/>
      <c r="U394" s="22"/>
    </row>
    <row r="395" spans="3:21" x14ac:dyDescent="0.4">
      <c r="C395" s="42"/>
      <c r="D395" s="72"/>
      <c r="L395" s="19"/>
      <c r="U395" s="22"/>
    </row>
    <row r="396" spans="3:21" x14ac:dyDescent="0.4">
      <c r="C396" s="50"/>
      <c r="L396" s="19"/>
      <c r="U396" s="22"/>
    </row>
    <row r="397" spans="3:21" x14ac:dyDescent="0.4">
      <c r="C397" s="50"/>
      <c r="L397" s="19"/>
      <c r="U397" s="22"/>
    </row>
    <row r="398" spans="3:21" x14ac:dyDescent="0.4">
      <c r="C398" s="50"/>
      <c r="L398" s="19"/>
      <c r="U398" s="22"/>
    </row>
    <row r="399" spans="3:21" x14ac:dyDescent="0.4">
      <c r="C399" s="50"/>
      <c r="L399" s="19"/>
      <c r="U399" s="22"/>
    </row>
    <row r="400" spans="3:21" x14ac:dyDescent="0.4">
      <c r="C400" s="50"/>
      <c r="L400" s="19"/>
      <c r="U400" s="22"/>
    </row>
    <row r="401" spans="3:21" x14ac:dyDescent="0.4">
      <c r="C401" s="50"/>
      <c r="L401" s="19"/>
      <c r="U401" s="22"/>
    </row>
    <row r="402" spans="3:21" x14ac:dyDescent="0.4">
      <c r="C402" s="50"/>
      <c r="L402" s="19"/>
      <c r="U402" s="22"/>
    </row>
    <row r="403" spans="3:21" x14ac:dyDescent="0.4">
      <c r="C403" s="50"/>
      <c r="L403" s="19"/>
      <c r="U403" s="22"/>
    </row>
    <row r="404" spans="3:21" x14ac:dyDescent="0.4">
      <c r="C404" s="50"/>
      <c r="L404" s="19"/>
      <c r="U404" s="22"/>
    </row>
    <row r="405" spans="3:21" x14ac:dyDescent="0.4">
      <c r="C405" s="50"/>
      <c r="L405" s="19"/>
      <c r="U405" s="22"/>
    </row>
    <row r="406" spans="3:21" x14ac:dyDescent="0.4">
      <c r="C406" s="50"/>
      <c r="L406" s="19"/>
      <c r="U406" s="22"/>
    </row>
    <row r="407" spans="3:21" x14ac:dyDescent="0.4">
      <c r="C407" s="50"/>
      <c r="L407" s="19"/>
      <c r="U407" s="22"/>
    </row>
    <row r="408" spans="3:21" x14ac:dyDescent="0.4">
      <c r="C408" s="50"/>
      <c r="L408" s="19"/>
      <c r="U408" s="22"/>
    </row>
    <row r="409" spans="3:21" x14ac:dyDescent="0.4">
      <c r="C409" s="50"/>
      <c r="L409" s="19"/>
      <c r="U409" s="22"/>
    </row>
    <row r="410" spans="3:21" x14ac:dyDescent="0.4">
      <c r="C410" s="50"/>
      <c r="L410" s="19"/>
      <c r="U410" s="22"/>
    </row>
    <row r="411" spans="3:21" x14ac:dyDescent="0.4">
      <c r="C411" s="50"/>
      <c r="L411" s="19"/>
      <c r="U411" s="22"/>
    </row>
    <row r="412" spans="3:21" x14ac:dyDescent="0.4">
      <c r="C412" s="50"/>
      <c r="L412" s="19"/>
      <c r="U412" s="22"/>
    </row>
    <row r="413" spans="3:21" x14ac:dyDescent="0.4">
      <c r="C413" s="50"/>
      <c r="L413" s="19"/>
      <c r="U413" s="22"/>
    </row>
    <row r="414" spans="3:21" x14ac:dyDescent="0.4">
      <c r="C414" s="50"/>
      <c r="L414" s="19"/>
      <c r="U414" s="22"/>
    </row>
    <row r="415" spans="3:21" x14ac:dyDescent="0.4">
      <c r="C415" s="50"/>
      <c r="L415" s="19"/>
      <c r="U415" s="22"/>
    </row>
    <row r="416" spans="3:21" x14ac:dyDescent="0.4">
      <c r="C416" s="50"/>
      <c r="L416" s="19"/>
      <c r="U416" s="22"/>
    </row>
    <row r="417" spans="3:21" x14ac:dyDescent="0.4">
      <c r="C417" s="50"/>
      <c r="L417" s="19"/>
      <c r="U417" s="22"/>
    </row>
    <row r="418" spans="3:21" x14ac:dyDescent="0.4">
      <c r="C418" s="50"/>
      <c r="L418" s="19"/>
      <c r="U418" s="22"/>
    </row>
    <row r="419" spans="3:21" x14ac:dyDescent="0.4">
      <c r="C419" s="50"/>
      <c r="L419" s="19"/>
      <c r="U419" s="22"/>
    </row>
    <row r="420" spans="3:21" x14ac:dyDescent="0.4">
      <c r="C420" s="50"/>
      <c r="L420" s="19"/>
      <c r="U420" s="22"/>
    </row>
    <row r="421" spans="3:21" x14ac:dyDescent="0.4">
      <c r="C421" s="50"/>
      <c r="L421" s="19"/>
      <c r="U421" s="22"/>
    </row>
    <row r="422" spans="3:21" x14ac:dyDescent="0.4">
      <c r="C422" s="50"/>
      <c r="L422" s="19"/>
      <c r="U422" s="22"/>
    </row>
    <row r="423" spans="3:21" x14ac:dyDescent="0.4">
      <c r="C423" s="50"/>
      <c r="L423" s="19"/>
      <c r="U423" s="22"/>
    </row>
    <row r="424" spans="3:21" x14ac:dyDescent="0.4">
      <c r="C424" s="50"/>
      <c r="L424" s="19"/>
      <c r="U424" s="22"/>
    </row>
    <row r="425" spans="3:21" x14ac:dyDescent="0.4">
      <c r="C425" s="50"/>
      <c r="L425" s="19"/>
      <c r="U425" s="22"/>
    </row>
    <row r="426" spans="3:21" x14ac:dyDescent="0.4">
      <c r="C426" s="50"/>
      <c r="L426" s="19"/>
      <c r="U426" s="22"/>
    </row>
    <row r="427" spans="3:21" x14ac:dyDescent="0.4">
      <c r="C427" s="50"/>
      <c r="L427" s="19"/>
      <c r="U427" s="22"/>
    </row>
    <row r="428" spans="3:21" x14ac:dyDescent="0.4">
      <c r="C428" s="50"/>
      <c r="L428" s="19"/>
      <c r="U428" s="22"/>
    </row>
    <row r="429" spans="3:21" x14ac:dyDescent="0.4">
      <c r="C429" s="50"/>
      <c r="L429" s="19"/>
      <c r="U429" s="22"/>
    </row>
    <row r="430" spans="3:21" x14ac:dyDescent="0.4">
      <c r="C430" s="50"/>
      <c r="L430" s="19"/>
      <c r="U430" s="22"/>
    </row>
    <row r="431" spans="3:21" x14ac:dyDescent="0.4">
      <c r="C431" s="50"/>
      <c r="L431" s="19"/>
      <c r="U431" s="22"/>
    </row>
    <row r="432" spans="3:21" x14ac:dyDescent="0.4">
      <c r="C432" s="50"/>
      <c r="L432" s="19"/>
      <c r="U432" s="22"/>
    </row>
    <row r="433" spans="3:21" x14ac:dyDescent="0.4">
      <c r="C433" s="50"/>
      <c r="L433" s="19"/>
      <c r="U433" s="22"/>
    </row>
    <row r="434" spans="3:21" x14ac:dyDescent="0.4">
      <c r="C434" s="50"/>
      <c r="L434" s="19"/>
      <c r="U434" s="22"/>
    </row>
    <row r="435" spans="3:21" x14ac:dyDescent="0.4">
      <c r="C435" s="50"/>
      <c r="L435" s="19"/>
      <c r="U435" s="22"/>
    </row>
    <row r="436" spans="3:21" x14ac:dyDescent="0.4">
      <c r="C436" s="50"/>
      <c r="L436" s="19"/>
      <c r="U436" s="22"/>
    </row>
    <row r="437" spans="3:21" x14ac:dyDescent="0.4">
      <c r="C437" s="50"/>
      <c r="L437" s="19"/>
      <c r="U437" s="22"/>
    </row>
    <row r="438" spans="3:21" x14ac:dyDescent="0.4">
      <c r="C438" s="50"/>
      <c r="L438" s="19"/>
      <c r="U438" s="22"/>
    </row>
    <row r="439" spans="3:21" x14ac:dyDescent="0.4">
      <c r="C439" s="50"/>
      <c r="L439" s="19"/>
      <c r="U439" s="22"/>
    </row>
    <row r="440" spans="3:21" x14ac:dyDescent="0.4">
      <c r="C440" s="50"/>
      <c r="L440" s="19"/>
      <c r="U440" s="22"/>
    </row>
    <row r="441" spans="3:21" x14ac:dyDescent="0.4">
      <c r="C441" s="50"/>
      <c r="L441" s="19"/>
      <c r="U441" s="22"/>
    </row>
    <row r="442" spans="3:21" x14ac:dyDescent="0.4">
      <c r="C442" s="50"/>
      <c r="L442" s="19"/>
      <c r="U442" s="22"/>
    </row>
    <row r="443" spans="3:21" x14ac:dyDescent="0.4">
      <c r="C443" s="50"/>
      <c r="L443" s="19"/>
      <c r="U443" s="22"/>
    </row>
    <row r="444" spans="3:21" x14ac:dyDescent="0.4">
      <c r="C444" s="50"/>
      <c r="L444" s="19"/>
      <c r="U444" s="22"/>
    </row>
    <row r="445" spans="3:21" x14ac:dyDescent="0.4">
      <c r="C445" s="50"/>
      <c r="L445" s="19"/>
      <c r="U445" s="22"/>
    </row>
    <row r="446" spans="3:21" x14ac:dyDescent="0.4">
      <c r="C446" s="50"/>
      <c r="L446" s="19"/>
      <c r="U446" s="22"/>
    </row>
    <row r="447" spans="3:21" x14ac:dyDescent="0.4">
      <c r="C447" s="50"/>
      <c r="L447" s="19"/>
      <c r="U447" s="22"/>
    </row>
    <row r="448" spans="3:21" x14ac:dyDescent="0.4">
      <c r="C448" s="50"/>
      <c r="L448" s="19"/>
      <c r="U448" s="22"/>
    </row>
    <row r="449" spans="3:21" x14ac:dyDescent="0.4">
      <c r="C449" s="50"/>
      <c r="L449" s="19"/>
      <c r="U449" s="22"/>
    </row>
    <row r="450" spans="3:21" x14ac:dyDescent="0.4">
      <c r="C450" s="50"/>
      <c r="L450" s="19"/>
      <c r="U450" s="22"/>
    </row>
    <row r="451" spans="3:21" x14ac:dyDescent="0.4">
      <c r="C451" s="50"/>
      <c r="L451" s="19"/>
      <c r="U451" s="22"/>
    </row>
    <row r="452" spans="3:21" x14ac:dyDescent="0.4">
      <c r="C452" s="50"/>
      <c r="L452" s="19"/>
      <c r="U452" s="22"/>
    </row>
    <row r="453" spans="3:21" x14ac:dyDescent="0.4">
      <c r="C453" s="50"/>
      <c r="L453" s="19"/>
      <c r="U453" s="22"/>
    </row>
    <row r="454" spans="3:21" x14ac:dyDescent="0.4">
      <c r="C454" s="50"/>
      <c r="L454" s="19"/>
      <c r="U454" s="22"/>
    </row>
    <row r="455" spans="3:21" x14ac:dyDescent="0.4">
      <c r="C455" s="50"/>
      <c r="L455" s="19"/>
      <c r="U455" s="22"/>
    </row>
    <row r="456" spans="3:21" x14ac:dyDescent="0.4">
      <c r="C456" s="50"/>
      <c r="L456" s="19"/>
      <c r="U456" s="22"/>
    </row>
    <row r="457" spans="3:21" x14ac:dyDescent="0.4">
      <c r="C457" s="50"/>
      <c r="L457" s="19"/>
      <c r="U457" s="22"/>
    </row>
    <row r="458" spans="3:21" x14ac:dyDescent="0.4">
      <c r="C458" s="50"/>
      <c r="L458" s="19"/>
      <c r="U458" s="22"/>
    </row>
    <row r="459" spans="3:21" x14ac:dyDescent="0.4">
      <c r="C459" s="50"/>
      <c r="L459" s="19"/>
      <c r="U459" s="22"/>
    </row>
    <row r="460" spans="3:21" x14ac:dyDescent="0.4">
      <c r="C460" s="50"/>
      <c r="L460" s="19"/>
      <c r="U460" s="22"/>
    </row>
    <row r="461" spans="3:21" x14ac:dyDescent="0.4">
      <c r="C461" s="50"/>
      <c r="L461" s="19"/>
      <c r="U461" s="22"/>
    </row>
    <row r="462" spans="3:21" x14ac:dyDescent="0.4">
      <c r="C462" s="50"/>
      <c r="L462" s="19"/>
      <c r="U462" s="22"/>
    </row>
    <row r="463" spans="3:21" x14ac:dyDescent="0.4">
      <c r="C463" s="50"/>
      <c r="L463" s="19"/>
      <c r="U463" s="22"/>
    </row>
    <row r="464" spans="3:21" x14ac:dyDescent="0.4">
      <c r="C464" s="50"/>
      <c r="L464" s="19"/>
      <c r="U464" s="22"/>
    </row>
    <row r="465" spans="3:21" x14ac:dyDescent="0.4">
      <c r="C465" s="50"/>
      <c r="L465" s="19"/>
      <c r="U465" s="22"/>
    </row>
    <row r="466" spans="3:21" x14ac:dyDescent="0.4">
      <c r="C466" s="50"/>
      <c r="L466" s="19"/>
      <c r="U466" s="22"/>
    </row>
    <row r="467" spans="3:21" x14ac:dyDescent="0.4">
      <c r="C467" s="50"/>
      <c r="L467" s="19"/>
      <c r="U467" s="22"/>
    </row>
    <row r="468" spans="3:21" x14ac:dyDescent="0.4">
      <c r="C468" s="50"/>
      <c r="L468" s="19"/>
      <c r="U468" s="22"/>
    </row>
    <row r="469" spans="3:21" x14ac:dyDescent="0.4">
      <c r="C469" s="50"/>
      <c r="L469" s="19"/>
      <c r="U469" s="22"/>
    </row>
    <row r="470" spans="3:21" x14ac:dyDescent="0.4">
      <c r="C470" s="50"/>
      <c r="L470" s="19"/>
      <c r="U470" s="22"/>
    </row>
    <row r="471" spans="3:21" x14ac:dyDescent="0.4">
      <c r="C471" s="50"/>
      <c r="L471" s="19"/>
      <c r="U471" s="22"/>
    </row>
    <row r="472" spans="3:21" x14ac:dyDescent="0.4">
      <c r="C472" s="50"/>
      <c r="L472" s="19"/>
      <c r="U472" s="22"/>
    </row>
    <row r="473" spans="3:21" x14ac:dyDescent="0.4">
      <c r="C473" s="50"/>
      <c r="L473" s="19"/>
      <c r="U473" s="22"/>
    </row>
    <row r="474" spans="3:21" x14ac:dyDescent="0.4">
      <c r="C474" s="50"/>
      <c r="L474" s="19"/>
      <c r="U474" s="22"/>
    </row>
    <row r="475" spans="3:21" x14ac:dyDescent="0.4">
      <c r="C475" s="50"/>
      <c r="L475" s="19"/>
      <c r="U475" s="22"/>
    </row>
    <row r="476" spans="3:21" x14ac:dyDescent="0.4">
      <c r="C476" s="50"/>
      <c r="L476" s="19"/>
      <c r="U476" s="22"/>
    </row>
    <row r="477" spans="3:21" x14ac:dyDescent="0.4">
      <c r="C477" s="50"/>
      <c r="L477" s="19"/>
      <c r="U477" s="22"/>
    </row>
    <row r="478" spans="3:21" x14ac:dyDescent="0.4">
      <c r="C478" s="50"/>
      <c r="L478" s="19"/>
      <c r="U478" s="22"/>
    </row>
    <row r="479" spans="3:21" x14ac:dyDescent="0.4">
      <c r="C479" s="50"/>
      <c r="L479" s="19"/>
      <c r="U479" s="22"/>
    </row>
    <row r="480" spans="3:21" x14ac:dyDescent="0.4">
      <c r="C480" s="50"/>
      <c r="L480" s="19"/>
      <c r="U480" s="22"/>
    </row>
    <row r="481" spans="3:21" x14ac:dyDescent="0.4">
      <c r="C481" s="50"/>
      <c r="L481" s="19"/>
      <c r="U481" s="22"/>
    </row>
    <row r="482" spans="3:21" x14ac:dyDescent="0.4">
      <c r="C482" s="50"/>
      <c r="L482" s="19"/>
      <c r="U482" s="22"/>
    </row>
    <row r="483" spans="3:21" x14ac:dyDescent="0.4">
      <c r="C483" s="50"/>
      <c r="L483" s="19"/>
      <c r="U483" s="22"/>
    </row>
    <row r="484" spans="3:21" x14ac:dyDescent="0.4">
      <c r="C484" s="50"/>
      <c r="L484" s="19"/>
      <c r="U484" s="22"/>
    </row>
    <row r="485" spans="3:21" x14ac:dyDescent="0.4">
      <c r="C485" s="50"/>
      <c r="L485" s="19"/>
      <c r="U485" s="22"/>
    </row>
    <row r="486" spans="3:21" x14ac:dyDescent="0.4">
      <c r="C486" s="50"/>
      <c r="L486" s="19"/>
      <c r="U486" s="22"/>
    </row>
    <row r="487" spans="3:21" x14ac:dyDescent="0.4">
      <c r="C487" s="50"/>
      <c r="L487" s="19"/>
      <c r="U487" s="22"/>
    </row>
    <row r="488" spans="3:21" x14ac:dyDescent="0.4">
      <c r="C488" s="50"/>
      <c r="L488" s="19"/>
      <c r="U488" s="22"/>
    </row>
    <row r="489" spans="3:21" x14ac:dyDescent="0.4">
      <c r="C489" s="50"/>
      <c r="L489" s="19"/>
      <c r="U489" s="22"/>
    </row>
    <row r="490" spans="3:21" x14ac:dyDescent="0.4">
      <c r="C490" s="50"/>
      <c r="L490" s="19"/>
      <c r="U490" s="22"/>
    </row>
    <row r="491" spans="3:21" x14ac:dyDescent="0.4">
      <c r="C491" s="50"/>
      <c r="L491" s="19"/>
      <c r="U491" s="22"/>
    </row>
    <row r="492" spans="3:21" x14ac:dyDescent="0.4">
      <c r="C492" s="50"/>
      <c r="L492" s="19"/>
      <c r="U492" s="22"/>
    </row>
    <row r="493" spans="3:21" x14ac:dyDescent="0.4">
      <c r="C493" s="50"/>
      <c r="L493" s="19"/>
      <c r="U493" s="22"/>
    </row>
    <row r="494" spans="3:21" x14ac:dyDescent="0.4">
      <c r="C494" s="50"/>
      <c r="L494" s="19"/>
      <c r="U494" s="22"/>
    </row>
    <row r="495" spans="3:21" x14ac:dyDescent="0.4">
      <c r="C495" s="50"/>
      <c r="L495" s="19"/>
      <c r="U495" s="22"/>
    </row>
    <row r="496" spans="3:21" x14ac:dyDescent="0.4">
      <c r="C496" s="50"/>
      <c r="L496" s="19"/>
      <c r="U496" s="22"/>
    </row>
    <row r="497" spans="3:21" x14ac:dyDescent="0.4">
      <c r="C497" s="50"/>
      <c r="L497" s="19"/>
      <c r="U497" s="22"/>
    </row>
    <row r="498" spans="3:21" x14ac:dyDescent="0.4">
      <c r="C498" s="50"/>
      <c r="L498" s="19"/>
      <c r="U498" s="22"/>
    </row>
    <row r="499" spans="3:21" x14ac:dyDescent="0.4">
      <c r="C499" s="50"/>
      <c r="L499" s="19"/>
      <c r="U499" s="22"/>
    </row>
    <row r="500" spans="3:21" x14ac:dyDescent="0.4">
      <c r="C500" s="50"/>
      <c r="L500" s="19"/>
      <c r="U500" s="22"/>
    </row>
    <row r="501" spans="3:21" x14ac:dyDescent="0.4">
      <c r="C501" s="50"/>
      <c r="L501" s="19"/>
      <c r="U501" s="22"/>
    </row>
    <row r="502" spans="3:21" x14ac:dyDescent="0.4">
      <c r="C502" s="50"/>
      <c r="L502" s="19"/>
      <c r="U502" s="22"/>
    </row>
    <row r="503" spans="3:21" x14ac:dyDescent="0.4">
      <c r="C503" s="50"/>
      <c r="L503" s="19"/>
      <c r="U503" s="22"/>
    </row>
    <row r="504" spans="3:21" x14ac:dyDescent="0.4">
      <c r="C504" s="50"/>
      <c r="L504" s="19"/>
      <c r="U504" s="22"/>
    </row>
    <row r="505" spans="3:21" x14ac:dyDescent="0.4">
      <c r="C505" s="50"/>
      <c r="L505" s="19"/>
      <c r="U505" s="22"/>
    </row>
    <row r="506" spans="3:21" x14ac:dyDescent="0.4">
      <c r="C506" s="50"/>
      <c r="L506" s="19"/>
      <c r="U506" s="22"/>
    </row>
    <row r="507" spans="3:21" x14ac:dyDescent="0.4">
      <c r="C507" s="50"/>
      <c r="L507" s="19"/>
      <c r="U507" s="22"/>
    </row>
    <row r="508" spans="3:21" x14ac:dyDescent="0.4">
      <c r="C508" s="50"/>
      <c r="L508" s="19"/>
      <c r="U508" s="22"/>
    </row>
    <row r="509" spans="3:21" x14ac:dyDescent="0.4">
      <c r="C509" s="50"/>
      <c r="L509" s="19"/>
      <c r="U509" s="22"/>
    </row>
    <row r="510" spans="3:21" x14ac:dyDescent="0.4">
      <c r="C510" s="50"/>
      <c r="L510" s="19"/>
      <c r="U510" s="22"/>
    </row>
    <row r="511" spans="3:21" x14ac:dyDescent="0.4">
      <c r="C511" s="50"/>
      <c r="L511" s="19"/>
      <c r="U511" s="22"/>
    </row>
    <row r="512" spans="3:21" x14ac:dyDescent="0.4">
      <c r="C512" s="50"/>
      <c r="L512" s="19"/>
      <c r="U512" s="22"/>
    </row>
    <row r="513" spans="3:21" x14ac:dyDescent="0.4">
      <c r="C513" s="50"/>
      <c r="L513" s="19"/>
      <c r="U513" s="22"/>
    </row>
    <row r="514" spans="3:21" x14ac:dyDescent="0.4">
      <c r="C514" s="50"/>
      <c r="L514" s="19"/>
      <c r="U514" s="22"/>
    </row>
    <row r="515" spans="3:21" x14ac:dyDescent="0.4">
      <c r="C515" s="50"/>
      <c r="L515" s="19"/>
      <c r="U515" s="22"/>
    </row>
    <row r="516" spans="3:21" x14ac:dyDescent="0.4">
      <c r="C516" s="50"/>
      <c r="L516" s="19"/>
      <c r="U516" s="22"/>
    </row>
    <row r="517" spans="3:21" x14ac:dyDescent="0.4">
      <c r="C517" s="50"/>
      <c r="L517" s="19"/>
      <c r="U517" s="22"/>
    </row>
    <row r="518" spans="3:21" x14ac:dyDescent="0.4">
      <c r="C518" s="50"/>
      <c r="L518" s="19"/>
      <c r="U518" s="22"/>
    </row>
    <row r="519" spans="3:21" x14ac:dyDescent="0.4">
      <c r="C519" s="50"/>
      <c r="L519" s="19"/>
      <c r="U519" s="22"/>
    </row>
    <row r="520" spans="3:21" x14ac:dyDescent="0.4">
      <c r="C520" s="50"/>
      <c r="L520" s="19"/>
      <c r="U520" s="22"/>
    </row>
    <row r="521" spans="3:21" x14ac:dyDescent="0.4">
      <c r="C521" s="50"/>
      <c r="L521" s="19"/>
      <c r="U521" s="22"/>
    </row>
    <row r="522" spans="3:21" x14ac:dyDescent="0.4">
      <c r="C522" s="50"/>
      <c r="L522" s="19"/>
      <c r="U522" s="22"/>
    </row>
    <row r="523" spans="3:21" x14ac:dyDescent="0.4">
      <c r="C523" s="50"/>
      <c r="L523" s="19"/>
      <c r="U523" s="22"/>
    </row>
    <row r="524" spans="3:21" x14ac:dyDescent="0.4">
      <c r="C524" s="50"/>
      <c r="L524" s="19"/>
      <c r="U524" s="22"/>
    </row>
    <row r="525" spans="3:21" x14ac:dyDescent="0.4">
      <c r="C525" s="50"/>
      <c r="L525" s="19"/>
      <c r="U525" s="22"/>
    </row>
    <row r="526" spans="3:21" x14ac:dyDescent="0.4">
      <c r="C526" s="50"/>
      <c r="L526" s="19"/>
      <c r="U526" s="22"/>
    </row>
    <row r="527" spans="3:21" x14ac:dyDescent="0.4">
      <c r="C527" s="50"/>
      <c r="L527" s="19"/>
      <c r="U527" s="22"/>
    </row>
    <row r="528" spans="3:21" x14ac:dyDescent="0.4">
      <c r="C528" s="50"/>
      <c r="L528" s="19"/>
      <c r="U528" s="22"/>
    </row>
    <row r="529" spans="3:21" x14ac:dyDescent="0.4">
      <c r="C529" s="50"/>
      <c r="L529" s="19"/>
      <c r="U529" s="22"/>
    </row>
    <row r="530" spans="3:21" x14ac:dyDescent="0.4">
      <c r="C530" s="50"/>
      <c r="L530" s="19"/>
      <c r="U530" s="22"/>
    </row>
    <row r="531" spans="3:21" x14ac:dyDescent="0.4">
      <c r="C531" s="50"/>
      <c r="L531" s="19"/>
      <c r="U531" s="22"/>
    </row>
    <row r="532" spans="3:21" x14ac:dyDescent="0.4">
      <c r="C532" s="50"/>
      <c r="L532" s="19"/>
      <c r="U532" s="22"/>
    </row>
    <row r="533" spans="3:21" x14ac:dyDescent="0.4">
      <c r="C533" s="50"/>
      <c r="L533" s="19"/>
      <c r="U533" s="22"/>
    </row>
    <row r="534" spans="3:21" x14ac:dyDescent="0.4">
      <c r="C534" s="50"/>
      <c r="L534" s="19"/>
      <c r="U534" s="22"/>
    </row>
    <row r="535" spans="3:21" x14ac:dyDescent="0.4">
      <c r="C535" s="50"/>
      <c r="L535" s="19"/>
      <c r="U535" s="22"/>
    </row>
    <row r="536" spans="3:21" x14ac:dyDescent="0.4">
      <c r="C536" s="50"/>
      <c r="L536" s="19"/>
      <c r="U536" s="22"/>
    </row>
    <row r="537" spans="3:21" x14ac:dyDescent="0.4">
      <c r="C537" s="50"/>
      <c r="L537" s="19"/>
      <c r="U537" s="22"/>
    </row>
    <row r="538" spans="3:21" x14ac:dyDescent="0.4">
      <c r="C538" s="50"/>
      <c r="L538" s="19"/>
      <c r="U538" s="22"/>
    </row>
    <row r="539" spans="3:21" x14ac:dyDescent="0.4">
      <c r="C539" s="50"/>
      <c r="L539" s="19"/>
      <c r="U539" s="22"/>
    </row>
    <row r="540" spans="3:21" x14ac:dyDescent="0.4">
      <c r="C540" s="50"/>
      <c r="L540" s="19"/>
      <c r="U540" s="22"/>
    </row>
    <row r="541" spans="3:21" x14ac:dyDescent="0.4">
      <c r="C541" s="50"/>
      <c r="L541" s="19"/>
      <c r="U541" s="22"/>
    </row>
    <row r="542" spans="3:21" x14ac:dyDescent="0.4">
      <c r="C542" s="50"/>
      <c r="L542" s="19"/>
      <c r="U542" s="22"/>
    </row>
    <row r="543" spans="3:21" x14ac:dyDescent="0.4">
      <c r="C543" s="50"/>
      <c r="L543" s="19"/>
      <c r="U543" s="22"/>
    </row>
    <row r="544" spans="3:21" x14ac:dyDescent="0.4">
      <c r="C544" s="50"/>
      <c r="L544" s="19"/>
      <c r="U544" s="22"/>
    </row>
    <row r="545" spans="3:21" x14ac:dyDescent="0.4">
      <c r="C545" s="50"/>
      <c r="L545" s="19"/>
      <c r="U545" s="22"/>
    </row>
    <row r="546" spans="3:21" x14ac:dyDescent="0.4">
      <c r="C546" s="50"/>
      <c r="L546" s="19"/>
      <c r="U546" s="22"/>
    </row>
    <row r="547" spans="3:21" x14ac:dyDescent="0.4">
      <c r="C547" s="50"/>
      <c r="L547" s="19"/>
      <c r="U547" s="22"/>
    </row>
    <row r="548" spans="3:21" x14ac:dyDescent="0.4">
      <c r="C548" s="50"/>
      <c r="L548" s="19"/>
      <c r="U548" s="22"/>
    </row>
    <row r="549" spans="3:21" x14ac:dyDescent="0.4">
      <c r="C549" s="50"/>
      <c r="L549" s="19"/>
      <c r="U549" s="22"/>
    </row>
    <row r="550" spans="3:21" x14ac:dyDescent="0.4">
      <c r="C550" s="50"/>
      <c r="L550" s="19"/>
      <c r="U550" s="22"/>
    </row>
    <row r="551" spans="3:21" x14ac:dyDescent="0.4">
      <c r="C551" s="50"/>
      <c r="L551" s="19"/>
      <c r="U551" s="22"/>
    </row>
    <row r="552" spans="3:21" x14ac:dyDescent="0.4">
      <c r="C552" s="50"/>
      <c r="L552" s="19"/>
      <c r="U552" s="22"/>
    </row>
    <row r="553" spans="3:21" x14ac:dyDescent="0.4">
      <c r="C553" s="50"/>
      <c r="L553" s="19"/>
      <c r="U553" s="22"/>
    </row>
    <row r="554" spans="3:21" x14ac:dyDescent="0.4">
      <c r="C554" s="50"/>
      <c r="L554" s="19"/>
      <c r="U554" s="22"/>
    </row>
    <row r="555" spans="3:21" x14ac:dyDescent="0.4">
      <c r="C555" s="50"/>
      <c r="L555" s="19"/>
      <c r="U555" s="22"/>
    </row>
    <row r="556" spans="3:21" x14ac:dyDescent="0.4">
      <c r="C556" s="50"/>
      <c r="L556" s="19"/>
      <c r="U556" s="22"/>
    </row>
    <row r="557" spans="3:21" x14ac:dyDescent="0.4">
      <c r="C557" s="50"/>
      <c r="L557" s="19"/>
      <c r="U557" s="22"/>
    </row>
    <row r="558" spans="3:21" x14ac:dyDescent="0.4">
      <c r="C558" s="50"/>
      <c r="L558" s="19"/>
      <c r="U558" s="22"/>
    </row>
    <row r="559" spans="3:21" x14ac:dyDescent="0.4">
      <c r="C559" s="50"/>
      <c r="L559" s="19"/>
      <c r="U559" s="22"/>
    </row>
    <row r="560" spans="3:21" x14ac:dyDescent="0.4">
      <c r="C560" s="50"/>
      <c r="L560" s="19"/>
      <c r="U560" s="22"/>
    </row>
    <row r="561" spans="3:21" x14ac:dyDescent="0.4">
      <c r="C561" s="50"/>
      <c r="L561" s="19"/>
      <c r="U561" s="22"/>
    </row>
    <row r="562" spans="3:21" x14ac:dyDescent="0.4">
      <c r="C562" s="50"/>
      <c r="L562" s="19"/>
      <c r="U562" s="22"/>
    </row>
    <row r="563" spans="3:21" x14ac:dyDescent="0.4">
      <c r="C563" s="50"/>
      <c r="L563" s="19"/>
      <c r="U563" s="22"/>
    </row>
    <row r="564" spans="3:21" x14ac:dyDescent="0.4">
      <c r="C564" s="50"/>
      <c r="L564" s="19"/>
      <c r="U564" s="22"/>
    </row>
    <row r="565" spans="3:21" x14ac:dyDescent="0.4">
      <c r="C565" s="50"/>
      <c r="L565" s="19"/>
      <c r="U565" s="22"/>
    </row>
    <row r="566" spans="3:21" x14ac:dyDescent="0.4">
      <c r="C566" s="50"/>
      <c r="L566" s="19"/>
      <c r="U566" s="22"/>
    </row>
    <row r="567" spans="3:21" x14ac:dyDescent="0.4">
      <c r="C567" s="50"/>
      <c r="L567" s="19"/>
      <c r="U567" s="22"/>
    </row>
    <row r="568" spans="3:21" x14ac:dyDescent="0.4">
      <c r="C568" s="50"/>
      <c r="L568" s="19"/>
      <c r="U568" s="22"/>
    </row>
    <row r="569" spans="3:21" x14ac:dyDescent="0.4">
      <c r="C569" s="50"/>
      <c r="L569" s="19"/>
      <c r="U569" s="22"/>
    </row>
    <row r="570" spans="3:21" x14ac:dyDescent="0.4">
      <c r="C570" s="50"/>
      <c r="L570" s="19"/>
      <c r="U570" s="22"/>
    </row>
    <row r="571" spans="3:21" x14ac:dyDescent="0.4">
      <c r="C571" s="50"/>
      <c r="L571" s="19"/>
      <c r="U571" s="22"/>
    </row>
    <row r="572" spans="3:21" x14ac:dyDescent="0.4">
      <c r="C572" s="50"/>
      <c r="L572" s="19"/>
      <c r="U572" s="22"/>
    </row>
    <row r="573" spans="3:21" x14ac:dyDescent="0.4">
      <c r="C573" s="50"/>
      <c r="L573" s="19"/>
      <c r="U573" s="22"/>
    </row>
    <row r="574" spans="3:21" x14ac:dyDescent="0.4">
      <c r="C574" s="50"/>
      <c r="L574" s="19"/>
      <c r="U574" s="22"/>
    </row>
    <row r="575" spans="3:21" x14ac:dyDescent="0.4">
      <c r="C575" s="50"/>
      <c r="L575" s="19"/>
      <c r="U575" s="22"/>
    </row>
    <row r="576" spans="3:21" x14ac:dyDescent="0.4">
      <c r="C576" s="50"/>
      <c r="L576" s="19"/>
      <c r="U576" s="22"/>
    </row>
    <row r="577" spans="3:21" x14ac:dyDescent="0.4">
      <c r="C577" s="50"/>
      <c r="L577" s="19"/>
      <c r="U577" s="22"/>
    </row>
    <row r="578" spans="3:21" x14ac:dyDescent="0.4">
      <c r="C578" s="50"/>
      <c r="L578" s="19"/>
      <c r="U578" s="22"/>
    </row>
    <row r="579" spans="3:21" x14ac:dyDescent="0.4">
      <c r="C579" s="50"/>
      <c r="L579" s="19"/>
      <c r="U579" s="22"/>
    </row>
    <row r="580" spans="3:21" x14ac:dyDescent="0.4">
      <c r="C580" s="50"/>
      <c r="L580" s="19"/>
      <c r="U580" s="22"/>
    </row>
    <row r="581" spans="3:21" x14ac:dyDescent="0.4">
      <c r="C581" s="50"/>
      <c r="L581" s="19"/>
      <c r="U581" s="22"/>
    </row>
    <row r="582" spans="3:21" x14ac:dyDescent="0.4">
      <c r="C582" s="50"/>
      <c r="L582" s="19"/>
      <c r="U582" s="22"/>
    </row>
    <row r="583" spans="3:21" x14ac:dyDescent="0.4">
      <c r="C583" s="50"/>
      <c r="L583" s="19"/>
      <c r="U583" s="22"/>
    </row>
    <row r="584" spans="3:21" x14ac:dyDescent="0.4">
      <c r="C584" s="50"/>
      <c r="L584" s="19"/>
      <c r="U584" s="22"/>
    </row>
    <row r="585" spans="3:21" x14ac:dyDescent="0.4">
      <c r="C585" s="50"/>
      <c r="L585" s="19"/>
      <c r="U585" s="22"/>
    </row>
    <row r="586" spans="3:21" x14ac:dyDescent="0.4">
      <c r="C586" s="50"/>
      <c r="L586" s="19"/>
      <c r="U586" s="22"/>
    </row>
    <row r="587" spans="3:21" x14ac:dyDescent="0.4">
      <c r="C587" s="50"/>
      <c r="L587" s="19"/>
      <c r="U587" s="22"/>
    </row>
    <row r="588" spans="3:21" x14ac:dyDescent="0.4">
      <c r="C588" s="50"/>
      <c r="L588" s="19"/>
      <c r="U588" s="22"/>
    </row>
    <row r="589" spans="3:21" x14ac:dyDescent="0.4">
      <c r="C589" s="50"/>
      <c r="L589" s="19"/>
      <c r="U589" s="22"/>
    </row>
    <row r="590" spans="3:21" x14ac:dyDescent="0.4">
      <c r="C590" s="50"/>
      <c r="L590" s="19"/>
      <c r="U590" s="22"/>
    </row>
    <row r="591" spans="3:21" x14ac:dyDescent="0.4">
      <c r="C591" s="50"/>
      <c r="L591" s="19"/>
      <c r="U591" s="22"/>
    </row>
    <row r="592" spans="3:21" x14ac:dyDescent="0.4">
      <c r="C592" s="50"/>
      <c r="L592" s="19"/>
      <c r="U592" s="22"/>
    </row>
    <row r="593" spans="3:21" x14ac:dyDescent="0.4">
      <c r="C593" s="50"/>
      <c r="L593" s="19"/>
      <c r="U593" s="22"/>
    </row>
    <row r="594" spans="3:21" x14ac:dyDescent="0.4">
      <c r="C594" s="50"/>
      <c r="L594" s="19"/>
      <c r="U594" s="22"/>
    </row>
    <row r="595" spans="3:21" x14ac:dyDescent="0.4">
      <c r="C595" s="50"/>
      <c r="L595" s="19"/>
      <c r="U595" s="22"/>
    </row>
    <row r="596" spans="3:21" x14ac:dyDescent="0.4">
      <c r="C596" s="50"/>
      <c r="L596" s="19"/>
      <c r="U596" s="22"/>
    </row>
    <row r="597" spans="3:21" x14ac:dyDescent="0.4">
      <c r="C597" s="50"/>
      <c r="L597" s="19"/>
      <c r="U597" s="22"/>
    </row>
    <row r="598" spans="3:21" x14ac:dyDescent="0.4">
      <c r="C598" s="50"/>
      <c r="L598" s="19"/>
      <c r="U598" s="22"/>
    </row>
    <row r="599" spans="3:21" x14ac:dyDescent="0.4">
      <c r="C599" s="50"/>
      <c r="L599" s="19"/>
      <c r="U599" s="22"/>
    </row>
    <row r="600" spans="3:21" x14ac:dyDescent="0.4">
      <c r="C600" s="50"/>
      <c r="L600" s="19"/>
      <c r="U600" s="22"/>
    </row>
    <row r="601" spans="3:21" x14ac:dyDescent="0.4">
      <c r="C601" s="50"/>
      <c r="L601" s="19"/>
      <c r="U601" s="22"/>
    </row>
    <row r="602" spans="3:21" x14ac:dyDescent="0.4">
      <c r="C602" s="50"/>
      <c r="L602" s="19"/>
      <c r="U602" s="22"/>
    </row>
    <row r="603" spans="3:21" x14ac:dyDescent="0.4">
      <c r="C603" s="50"/>
      <c r="L603" s="19"/>
      <c r="U603" s="22"/>
    </row>
    <row r="604" spans="3:21" x14ac:dyDescent="0.4">
      <c r="C604" s="50"/>
      <c r="L604" s="19"/>
      <c r="U604" s="22"/>
    </row>
    <row r="605" spans="3:21" x14ac:dyDescent="0.4">
      <c r="C605" s="50"/>
      <c r="L605" s="19"/>
      <c r="U605" s="22"/>
    </row>
    <row r="606" spans="3:21" x14ac:dyDescent="0.4">
      <c r="C606" s="50"/>
      <c r="L606" s="19"/>
      <c r="U606" s="22"/>
    </row>
    <row r="607" spans="3:21" x14ac:dyDescent="0.4">
      <c r="C607" s="50"/>
      <c r="L607" s="19"/>
      <c r="U607" s="22"/>
    </row>
    <row r="608" spans="3:21" x14ac:dyDescent="0.4">
      <c r="C608" s="50"/>
      <c r="L608" s="19"/>
      <c r="U608" s="22"/>
    </row>
    <row r="609" spans="3:21" x14ac:dyDescent="0.4">
      <c r="C609" s="50"/>
      <c r="L609" s="19"/>
      <c r="U609" s="22"/>
    </row>
    <row r="610" spans="3:21" x14ac:dyDescent="0.4">
      <c r="C610" s="50"/>
      <c r="L610" s="19"/>
      <c r="U610" s="22"/>
    </row>
    <row r="611" spans="3:21" x14ac:dyDescent="0.4">
      <c r="C611" s="50"/>
      <c r="L611" s="19"/>
      <c r="U611" s="22"/>
    </row>
    <row r="612" spans="3:21" x14ac:dyDescent="0.4">
      <c r="C612" s="50"/>
      <c r="L612" s="19"/>
      <c r="U612" s="22"/>
    </row>
    <row r="613" spans="3:21" x14ac:dyDescent="0.4">
      <c r="C613" s="50"/>
      <c r="L613" s="19"/>
      <c r="U613" s="22"/>
    </row>
    <row r="614" spans="3:21" x14ac:dyDescent="0.4">
      <c r="C614" s="50"/>
      <c r="L614" s="19"/>
      <c r="U614" s="22"/>
    </row>
    <row r="615" spans="3:21" x14ac:dyDescent="0.4">
      <c r="C615" s="50"/>
      <c r="L615" s="19"/>
      <c r="U615" s="22"/>
    </row>
    <row r="616" spans="3:21" x14ac:dyDescent="0.4">
      <c r="C616" s="50"/>
      <c r="L616" s="19"/>
      <c r="U616" s="22"/>
    </row>
    <row r="617" spans="3:21" x14ac:dyDescent="0.4">
      <c r="C617" s="50"/>
      <c r="L617" s="19"/>
      <c r="U617" s="22"/>
    </row>
    <row r="618" spans="3:21" x14ac:dyDescent="0.4">
      <c r="C618" s="50"/>
      <c r="L618" s="19"/>
      <c r="U618" s="22"/>
    </row>
    <row r="619" spans="3:21" x14ac:dyDescent="0.4">
      <c r="C619" s="50"/>
      <c r="L619" s="19"/>
      <c r="U619" s="22"/>
    </row>
    <row r="620" spans="3:21" x14ac:dyDescent="0.4">
      <c r="C620" s="50"/>
      <c r="L620" s="19"/>
      <c r="U620" s="22"/>
    </row>
    <row r="621" spans="3:21" x14ac:dyDescent="0.4">
      <c r="C621" s="50"/>
      <c r="L621" s="19"/>
      <c r="U621" s="22"/>
    </row>
    <row r="622" spans="3:21" x14ac:dyDescent="0.4">
      <c r="C622" s="50"/>
      <c r="L622" s="19"/>
      <c r="U622" s="22"/>
    </row>
    <row r="623" spans="3:21" x14ac:dyDescent="0.4">
      <c r="C623" s="50"/>
      <c r="L623" s="19"/>
      <c r="U623" s="22"/>
    </row>
    <row r="624" spans="3:21" x14ac:dyDescent="0.4">
      <c r="C624" s="50"/>
      <c r="L624" s="19"/>
      <c r="U624" s="22"/>
    </row>
    <row r="625" spans="3:21" x14ac:dyDescent="0.4">
      <c r="C625" s="50"/>
      <c r="L625" s="19"/>
      <c r="U625" s="22"/>
    </row>
    <row r="626" spans="3:21" x14ac:dyDescent="0.4">
      <c r="C626" s="50"/>
      <c r="L626" s="19"/>
      <c r="U626" s="22"/>
    </row>
    <row r="627" spans="3:21" x14ac:dyDescent="0.4">
      <c r="C627" s="50"/>
      <c r="L627" s="19"/>
      <c r="U627" s="22"/>
    </row>
    <row r="628" spans="3:21" x14ac:dyDescent="0.4">
      <c r="C628" s="50"/>
      <c r="L628" s="19"/>
      <c r="U628" s="22"/>
    </row>
    <row r="629" spans="3:21" x14ac:dyDescent="0.4">
      <c r="C629" s="50"/>
      <c r="L629" s="19"/>
      <c r="U629" s="22"/>
    </row>
    <row r="630" spans="3:21" x14ac:dyDescent="0.4">
      <c r="C630" s="50"/>
      <c r="L630" s="19"/>
      <c r="U630" s="22"/>
    </row>
    <row r="631" spans="3:21" x14ac:dyDescent="0.4">
      <c r="C631" s="50"/>
      <c r="L631" s="19"/>
      <c r="U631" s="22"/>
    </row>
    <row r="632" spans="3:21" x14ac:dyDescent="0.4">
      <c r="C632" s="50"/>
      <c r="L632" s="19"/>
      <c r="U632" s="22"/>
    </row>
    <row r="633" spans="3:21" x14ac:dyDescent="0.4">
      <c r="C633" s="50"/>
      <c r="L633" s="19"/>
      <c r="U633" s="22"/>
    </row>
    <row r="634" spans="3:21" x14ac:dyDescent="0.4">
      <c r="C634" s="50"/>
      <c r="L634" s="19"/>
      <c r="U634" s="22"/>
    </row>
    <row r="635" spans="3:21" x14ac:dyDescent="0.4">
      <c r="C635" s="50"/>
      <c r="L635" s="19"/>
      <c r="U635" s="22"/>
    </row>
    <row r="636" spans="3:21" x14ac:dyDescent="0.4">
      <c r="C636" s="50"/>
      <c r="L636" s="19"/>
      <c r="U636" s="22"/>
    </row>
    <row r="637" spans="3:21" x14ac:dyDescent="0.4">
      <c r="C637" s="50"/>
      <c r="L637" s="19"/>
      <c r="U637" s="22"/>
    </row>
    <row r="638" spans="3:21" x14ac:dyDescent="0.4">
      <c r="C638" s="50"/>
      <c r="L638" s="19"/>
      <c r="U638" s="22"/>
    </row>
    <row r="639" spans="3:21" x14ac:dyDescent="0.4">
      <c r="C639" s="50"/>
      <c r="L639" s="19"/>
      <c r="U639" s="22"/>
    </row>
    <row r="640" spans="3:21" x14ac:dyDescent="0.4">
      <c r="C640" s="50"/>
      <c r="L640" s="19"/>
      <c r="U640" s="22"/>
    </row>
    <row r="641" spans="3:21" x14ac:dyDescent="0.4">
      <c r="C641" s="50"/>
      <c r="L641" s="19"/>
      <c r="U641" s="22"/>
    </row>
    <row r="642" spans="3:21" x14ac:dyDescent="0.4">
      <c r="C642" s="50"/>
      <c r="L642" s="19"/>
      <c r="U642" s="22"/>
    </row>
    <row r="643" spans="3:21" x14ac:dyDescent="0.4">
      <c r="C643" s="50"/>
      <c r="L643" s="19"/>
      <c r="U643" s="22"/>
    </row>
    <row r="644" spans="3:21" x14ac:dyDescent="0.4">
      <c r="C644" s="50"/>
      <c r="L644" s="19"/>
      <c r="U644" s="22"/>
    </row>
    <row r="645" spans="3:21" x14ac:dyDescent="0.4">
      <c r="C645" s="50"/>
      <c r="L645" s="19"/>
      <c r="U645" s="22"/>
    </row>
    <row r="646" spans="3:21" x14ac:dyDescent="0.4">
      <c r="C646" s="50"/>
      <c r="L646" s="19"/>
      <c r="U646" s="22"/>
    </row>
    <row r="647" spans="3:21" x14ac:dyDescent="0.4">
      <c r="C647" s="50"/>
      <c r="U647" s="22"/>
    </row>
    <row r="648" spans="3:21" x14ac:dyDescent="0.4">
      <c r="C648" s="50"/>
      <c r="U648" s="22"/>
    </row>
    <row r="649" spans="3:21" x14ac:dyDescent="0.4">
      <c r="C649" s="50"/>
      <c r="U649" s="22"/>
    </row>
    <row r="650" spans="3:21" x14ac:dyDescent="0.4">
      <c r="C650" s="50"/>
      <c r="U650" s="22"/>
    </row>
    <row r="651" spans="3:21" x14ac:dyDescent="0.4">
      <c r="C651" s="50"/>
      <c r="U651" s="22"/>
    </row>
    <row r="652" spans="3:21" x14ac:dyDescent="0.4">
      <c r="C652" s="50"/>
      <c r="U652" s="22"/>
    </row>
    <row r="653" spans="3:21" x14ac:dyDescent="0.4">
      <c r="C653" s="50"/>
      <c r="U653" s="22"/>
    </row>
    <row r="654" spans="3:21" x14ac:dyDescent="0.4">
      <c r="C654" s="50"/>
      <c r="U654" s="22"/>
    </row>
    <row r="655" spans="3:21" x14ac:dyDescent="0.4">
      <c r="C655" s="50"/>
      <c r="U655" s="22"/>
    </row>
    <row r="656" spans="3:21" x14ac:dyDescent="0.4">
      <c r="C656" s="50"/>
      <c r="U656" s="22"/>
    </row>
    <row r="657" spans="3:21" x14ac:dyDescent="0.4">
      <c r="C657" s="50"/>
      <c r="U657" s="22"/>
    </row>
    <row r="658" spans="3:21" x14ac:dyDescent="0.4">
      <c r="C658" s="50"/>
      <c r="U658" s="22"/>
    </row>
    <row r="659" spans="3:21" x14ac:dyDescent="0.4">
      <c r="C659" s="50"/>
      <c r="U659" s="22"/>
    </row>
    <row r="660" spans="3:21" x14ac:dyDescent="0.4">
      <c r="C660" s="50"/>
      <c r="U660" s="22"/>
    </row>
    <row r="661" spans="3:21" x14ac:dyDescent="0.4">
      <c r="C661" s="50"/>
      <c r="U661" s="22"/>
    </row>
    <row r="662" spans="3:21" x14ac:dyDescent="0.4">
      <c r="C662" s="50"/>
      <c r="U662" s="22"/>
    </row>
    <row r="663" spans="3:21" x14ac:dyDescent="0.4">
      <c r="C663" s="50"/>
      <c r="U663" s="22"/>
    </row>
    <row r="664" spans="3:21" x14ac:dyDescent="0.4">
      <c r="C664" s="50"/>
      <c r="U664" s="22"/>
    </row>
    <row r="665" spans="3:21" x14ac:dyDescent="0.4">
      <c r="C665" s="50"/>
      <c r="U665" s="22"/>
    </row>
    <row r="666" spans="3:21" x14ac:dyDescent="0.4">
      <c r="C666" s="50"/>
      <c r="U666" s="22"/>
    </row>
    <row r="667" spans="3:21" x14ac:dyDescent="0.4">
      <c r="C667" s="50"/>
      <c r="U667" s="22"/>
    </row>
    <row r="668" spans="3:21" x14ac:dyDescent="0.4">
      <c r="C668" s="50"/>
      <c r="U668" s="22"/>
    </row>
    <row r="669" spans="3:21" x14ac:dyDescent="0.4">
      <c r="C669" s="50"/>
      <c r="U669" s="22"/>
    </row>
    <row r="670" spans="3:21" x14ac:dyDescent="0.4">
      <c r="C670" s="50"/>
      <c r="U670" s="22"/>
    </row>
    <row r="671" spans="3:21" x14ac:dyDescent="0.4">
      <c r="C671" s="50"/>
      <c r="U671" s="22"/>
    </row>
    <row r="672" spans="3:21" x14ac:dyDescent="0.4">
      <c r="C672" s="50"/>
      <c r="U672" s="22"/>
    </row>
    <row r="673" spans="3:21" x14ac:dyDescent="0.4">
      <c r="C673" s="50"/>
      <c r="U673" s="22"/>
    </row>
    <row r="674" spans="3:21" x14ac:dyDescent="0.4">
      <c r="C674" s="50"/>
      <c r="U674" s="22"/>
    </row>
    <row r="675" spans="3:21" x14ac:dyDescent="0.4">
      <c r="C675" s="50"/>
      <c r="U675" s="22"/>
    </row>
    <row r="676" spans="3:21" x14ac:dyDescent="0.4">
      <c r="C676" s="50"/>
      <c r="U676" s="22"/>
    </row>
    <row r="677" spans="3:21" x14ac:dyDescent="0.4">
      <c r="C677" s="50"/>
      <c r="U677" s="22"/>
    </row>
    <row r="678" spans="3:21" x14ac:dyDescent="0.4">
      <c r="C678" s="50"/>
      <c r="U678" s="22"/>
    </row>
    <row r="679" spans="3:21" x14ac:dyDescent="0.4">
      <c r="C679" s="50"/>
      <c r="U679" s="22"/>
    </row>
    <row r="680" spans="3:21" x14ac:dyDescent="0.4">
      <c r="C680" s="50"/>
      <c r="U680" s="22"/>
    </row>
    <row r="681" spans="3:21" x14ac:dyDescent="0.4">
      <c r="C681" s="50"/>
      <c r="U681" s="22"/>
    </row>
    <row r="682" spans="3:21" x14ac:dyDescent="0.4">
      <c r="C682" s="50"/>
      <c r="U682" s="22"/>
    </row>
    <row r="683" spans="3:21" x14ac:dyDescent="0.4">
      <c r="C683" s="50"/>
      <c r="U683" s="22"/>
    </row>
    <row r="684" spans="3:21" x14ac:dyDescent="0.4">
      <c r="C684" s="50"/>
      <c r="U684" s="22"/>
    </row>
    <row r="685" spans="3:21" x14ac:dyDescent="0.4">
      <c r="C685" s="50"/>
      <c r="U685" s="22"/>
    </row>
    <row r="686" spans="3:21" x14ac:dyDescent="0.4">
      <c r="C686" s="50"/>
      <c r="U686" s="22"/>
    </row>
    <row r="687" spans="3:21" x14ac:dyDescent="0.4">
      <c r="C687" s="50"/>
      <c r="U687" s="22"/>
    </row>
    <row r="688" spans="3:21" x14ac:dyDescent="0.4">
      <c r="C688" s="50"/>
      <c r="U688" s="22"/>
    </row>
    <row r="689" spans="3:21" x14ac:dyDescent="0.4">
      <c r="C689" s="50"/>
      <c r="U689" s="22"/>
    </row>
    <row r="690" spans="3:21" x14ac:dyDescent="0.4">
      <c r="C690" s="50"/>
      <c r="U690" s="22"/>
    </row>
    <row r="691" spans="3:21" x14ac:dyDescent="0.4">
      <c r="C691" s="50"/>
      <c r="U691" s="22"/>
    </row>
    <row r="692" spans="3:21" x14ac:dyDescent="0.4">
      <c r="C692" s="50"/>
      <c r="U692" s="22"/>
    </row>
    <row r="693" spans="3:21" x14ac:dyDescent="0.4">
      <c r="C693" s="50"/>
      <c r="U693" s="22"/>
    </row>
    <row r="694" spans="3:21" x14ac:dyDescent="0.4">
      <c r="C694" s="50"/>
      <c r="U694" s="22"/>
    </row>
    <row r="695" spans="3:21" x14ac:dyDescent="0.4">
      <c r="C695" s="50"/>
      <c r="U695" s="22"/>
    </row>
    <row r="696" spans="3:21" x14ac:dyDescent="0.4">
      <c r="C696" s="50"/>
      <c r="U696" s="22"/>
    </row>
    <row r="697" spans="3:21" x14ac:dyDescent="0.4">
      <c r="C697" s="50"/>
      <c r="U697" s="22"/>
    </row>
    <row r="698" spans="3:21" x14ac:dyDescent="0.4">
      <c r="C698" s="50"/>
      <c r="U698" s="22"/>
    </row>
    <row r="699" spans="3:21" x14ac:dyDescent="0.4">
      <c r="C699" s="50"/>
      <c r="U699" s="22"/>
    </row>
    <row r="700" spans="3:21" x14ac:dyDescent="0.4">
      <c r="C700" s="50"/>
      <c r="U700" s="22"/>
    </row>
    <row r="701" spans="3:21" x14ac:dyDescent="0.4">
      <c r="C701" s="50"/>
      <c r="U701" s="22"/>
    </row>
    <row r="702" spans="3:21" x14ac:dyDescent="0.4">
      <c r="C702" s="50"/>
      <c r="U702" s="22"/>
    </row>
    <row r="703" spans="3:21" x14ac:dyDescent="0.4">
      <c r="C703" s="50"/>
      <c r="U703" s="22"/>
    </row>
    <row r="704" spans="3:21" x14ac:dyDescent="0.4">
      <c r="C704" s="50"/>
      <c r="U704" s="22"/>
    </row>
    <row r="705" spans="3:21" x14ac:dyDescent="0.4">
      <c r="C705" s="50"/>
      <c r="U705" s="22"/>
    </row>
    <row r="706" spans="3:21" x14ac:dyDescent="0.4">
      <c r="C706" s="50"/>
      <c r="U706" s="22"/>
    </row>
    <row r="707" spans="3:21" x14ac:dyDescent="0.4">
      <c r="C707" s="50"/>
      <c r="U707" s="22"/>
    </row>
    <row r="708" spans="3:21" x14ac:dyDescent="0.4">
      <c r="C708" s="50"/>
      <c r="U708" s="22"/>
    </row>
    <row r="709" spans="3:21" x14ac:dyDescent="0.4">
      <c r="C709" s="50"/>
      <c r="U709" s="22"/>
    </row>
    <row r="710" spans="3:21" x14ac:dyDescent="0.4">
      <c r="C710" s="50"/>
      <c r="U710" s="22"/>
    </row>
    <row r="711" spans="3:21" x14ac:dyDescent="0.4">
      <c r="C711" s="50"/>
      <c r="U711" s="22"/>
    </row>
    <row r="712" spans="3:21" x14ac:dyDescent="0.4">
      <c r="C712" s="50"/>
      <c r="U712" s="22"/>
    </row>
    <row r="713" spans="3:21" x14ac:dyDescent="0.4">
      <c r="C713" s="50"/>
      <c r="U713" s="22"/>
    </row>
    <row r="714" spans="3:21" x14ac:dyDescent="0.4">
      <c r="C714" s="50"/>
      <c r="U714" s="22"/>
    </row>
    <row r="715" spans="3:21" x14ac:dyDescent="0.4">
      <c r="C715" s="50"/>
      <c r="U715" s="22"/>
    </row>
    <row r="716" spans="3:21" x14ac:dyDescent="0.4">
      <c r="C716" s="50"/>
      <c r="U716" s="22"/>
    </row>
    <row r="717" spans="3:21" x14ac:dyDescent="0.4">
      <c r="C717" s="50"/>
      <c r="U717" s="22"/>
    </row>
    <row r="718" spans="3:21" x14ac:dyDescent="0.4">
      <c r="C718" s="50"/>
      <c r="U718" s="22"/>
    </row>
    <row r="719" spans="3:21" x14ac:dyDescent="0.4">
      <c r="C719" s="50"/>
      <c r="U719" s="22"/>
    </row>
    <row r="720" spans="3:21" x14ac:dyDescent="0.4">
      <c r="C720" s="50"/>
      <c r="U720" s="22"/>
    </row>
    <row r="721" spans="3:21" x14ac:dyDescent="0.4">
      <c r="C721" s="50"/>
      <c r="U721" s="22"/>
    </row>
    <row r="722" spans="3:21" x14ac:dyDescent="0.4">
      <c r="C722" s="50"/>
      <c r="U722" s="22"/>
    </row>
    <row r="723" spans="3:21" x14ac:dyDescent="0.4">
      <c r="C723" s="50"/>
      <c r="U723" s="22"/>
    </row>
    <row r="724" spans="3:21" x14ac:dyDescent="0.4">
      <c r="C724" s="50"/>
      <c r="U724" s="22"/>
    </row>
    <row r="725" spans="3:21" x14ac:dyDescent="0.4">
      <c r="C725" s="50"/>
      <c r="U725" s="22"/>
    </row>
    <row r="726" spans="3:21" x14ac:dyDescent="0.4">
      <c r="C726" s="50"/>
      <c r="U726" s="22"/>
    </row>
    <row r="727" spans="3:21" x14ac:dyDescent="0.4">
      <c r="C727" s="50"/>
      <c r="U727" s="22"/>
    </row>
    <row r="728" spans="3:21" x14ac:dyDescent="0.4">
      <c r="C728" s="50"/>
      <c r="U728" s="22"/>
    </row>
    <row r="729" spans="3:21" x14ac:dyDescent="0.4">
      <c r="C729" s="50"/>
      <c r="U729" s="22"/>
    </row>
    <row r="730" spans="3:21" x14ac:dyDescent="0.4">
      <c r="C730" s="50"/>
      <c r="U730" s="22"/>
    </row>
    <row r="731" spans="3:21" x14ac:dyDescent="0.4">
      <c r="C731" s="50"/>
      <c r="U731" s="22"/>
    </row>
    <row r="732" spans="3:21" x14ac:dyDescent="0.4">
      <c r="C732" s="50"/>
      <c r="U732" s="22"/>
    </row>
    <row r="733" spans="3:21" x14ac:dyDescent="0.4">
      <c r="C733" s="50"/>
      <c r="U733" s="22"/>
    </row>
    <row r="734" spans="3:21" x14ac:dyDescent="0.4">
      <c r="C734" s="50"/>
      <c r="U734" s="22"/>
    </row>
    <row r="735" spans="3:21" x14ac:dyDescent="0.4">
      <c r="C735" s="50"/>
      <c r="U735" s="22"/>
    </row>
    <row r="736" spans="3:21" x14ac:dyDescent="0.4">
      <c r="C736" s="50"/>
      <c r="U736" s="22"/>
    </row>
    <row r="737" spans="3:21" x14ac:dyDescent="0.4">
      <c r="C737" s="50"/>
      <c r="U737" s="22"/>
    </row>
    <row r="738" spans="3:21" x14ac:dyDescent="0.4">
      <c r="C738" s="50"/>
      <c r="U738" s="22"/>
    </row>
    <row r="739" spans="3:21" x14ac:dyDescent="0.4">
      <c r="C739" s="50"/>
      <c r="U739" s="22"/>
    </row>
    <row r="740" spans="3:21" x14ac:dyDescent="0.4">
      <c r="C740" s="50"/>
      <c r="U740" s="22"/>
    </row>
    <row r="741" spans="3:21" x14ac:dyDescent="0.4">
      <c r="C741" s="50"/>
      <c r="U741" s="22"/>
    </row>
    <row r="742" spans="3:21" x14ac:dyDescent="0.4">
      <c r="C742" s="50"/>
      <c r="U742" s="22"/>
    </row>
    <row r="743" spans="3:21" x14ac:dyDescent="0.4">
      <c r="C743" s="50"/>
      <c r="U743" s="22"/>
    </row>
    <row r="744" spans="3:21" x14ac:dyDescent="0.4">
      <c r="C744" s="50"/>
      <c r="U744" s="22"/>
    </row>
    <row r="745" spans="3:21" x14ac:dyDescent="0.4">
      <c r="C745" s="50"/>
      <c r="U745" s="22"/>
    </row>
    <row r="746" spans="3:21" x14ac:dyDescent="0.4">
      <c r="C746" s="50"/>
      <c r="U746" s="22"/>
    </row>
    <row r="747" spans="3:21" x14ac:dyDescent="0.4">
      <c r="C747" s="50"/>
      <c r="U747" s="22"/>
    </row>
    <row r="748" spans="3:21" x14ac:dyDescent="0.4">
      <c r="C748" s="50"/>
      <c r="U748" s="22"/>
    </row>
    <row r="749" spans="3:21" x14ac:dyDescent="0.4">
      <c r="C749" s="50"/>
      <c r="U749" s="22"/>
    </row>
    <row r="750" spans="3:21" x14ac:dyDescent="0.4">
      <c r="C750" s="50"/>
      <c r="U750" s="22"/>
    </row>
    <row r="751" spans="3:21" x14ac:dyDescent="0.4">
      <c r="C751" s="50"/>
      <c r="U751" s="22"/>
    </row>
    <row r="752" spans="3:21" x14ac:dyDescent="0.4">
      <c r="C752" s="50"/>
      <c r="U752" s="22"/>
    </row>
    <row r="753" spans="3:21" x14ac:dyDescent="0.4">
      <c r="C753" s="50"/>
      <c r="U753" s="22"/>
    </row>
    <row r="754" spans="3:21" x14ac:dyDescent="0.4">
      <c r="C754" s="50"/>
      <c r="U754" s="22"/>
    </row>
    <row r="755" spans="3:21" x14ac:dyDescent="0.4">
      <c r="C755" s="50"/>
      <c r="U755" s="22"/>
    </row>
    <row r="756" spans="3:21" x14ac:dyDescent="0.4">
      <c r="C756" s="50"/>
      <c r="U756" s="22"/>
    </row>
    <row r="757" spans="3:21" x14ac:dyDescent="0.4">
      <c r="C757" s="50"/>
      <c r="U757" s="22"/>
    </row>
    <row r="758" spans="3:21" x14ac:dyDescent="0.4">
      <c r="C758" s="50"/>
      <c r="U758" s="22"/>
    </row>
    <row r="759" spans="3:21" x14ac:dyDescent="0.4">
      <c r="C759" s="50"/>
      <c r="U759" s="22"/>
    </row>
    <row r="760" spans="3:21" x14ac:dyDescent="0.4">
      <c r="C760" s="50"/>
      <c r="U760" s="22"/>
    </row>
    <row r="761" spans="3:21" x14ac:dyDescent="0.4">
      <c r="C761" s="50"/>
      <c r="U761" s="22"/>
    </row>
    <row r="762" spans="3:21" x14ac:dyDescent="0.4">
      <c r="C762" s="50"/>
      <c r="U762" s="22"/>
    </row>
    <row r="763" spans="3:21" x14ac:dyDescent="0.4">
      <c r="C763" s="50"/>
      <c r="U763" s="22"/>
    </row>
    <row r="764" spans="3:21" x14ac:dyDescent="0.4">
      <c r="C764" s="50"/>
      <c r="U764" s="22"/>
    </row>
    <row r="765" spans="3:21" x14ac:dyDescent="0.4">
      <c r="C765" s="50"/>
      <c r="U765" s="22"/>
    </row>
    <row r="766" spans="3:21" x14ac:dyDescent="0.4">
      <c r="C766" s="50"/>
      <c r="U766" s="22"/>
    </row>
    <row r="767" spans="3:21" x14ac:dyDescent="0.4">
      <c r="C767" s="50"/>
      <c r="U767" s="22"/>
    </row>
    <row r="768" spans="3:21" x14ac:dyDescent="0.4">
      <c r="C768" s="50"/>
      <c r="U768" s="22"/>
    </row>
    <row r="769" spans="3:21" x14ac:dyDescent="0.4">
      <c r="C769" s="50"/>
      <c r="U769" s="22"/>
    </row>
    <row r="770" spans="3:21" x14ac:dyDescent="0.4">
      <c r="C770" s="50"/>
      <c r="U770" s="22"/>
    </row>
    <row r="771" spans="3:21" x14ac:dyDescent="0.4">
      <c r="C771" s="50"/>
      <c r="U771" s="22"/>
    </row>
    <row r="772" spans="3:21" x14ac:dyDescent="0.4">
      <c r="C772" s="50"/>
      <c r="U772" s="22"/>
    </row>
    <row r="773" spans="3:21" x14ac:dyDescent="0.4">
      <c r="C773" s="50"/>
      <c r="U773" s="22"/>
    </row>
    <row r="774" spans="3:21" x14ac:dyDescent="0.4">
      <c r="C774" s="50"/>
      <c r="U774" s="22"/>
    </row>
    <row r="775" spans="3:21" x14ac:dyDescent="0.4">
      <c r="C775" s="50"/>
      <c r="U775" s="22"/>
    </row>
    <row r="776" spans="3:21" x14ac:dyDescent="0.4">
      <c r="C776" s="50"/>
      <c r="U776" s="22"/>
    </row>
    <row r="777" spans="3:21" x14ac:dyDescent="0.4">
      <c r="C777" s="50"/>
      <c r="U777" s="22"/>
    </row>
    <row r="778" spans="3:21" x14ac:dyDescent="0.4">
      <c r="C778" s="50"/>
      <c r="U778" s="22"/>
    </row>
    <row r="779" spans="3:21" x14ac:dyDescent="0.4">
      <c r="C779" s="50"/>
      <c r="U779" s="22"/>
    </row>
    <row r="780" spans="3:21" x14ac:dyDescent="0.4">
      <c r="C780" s="50"/>
      <c r="U780" s="22"/>
    </row>
    <row r="781" spans="3:21" x14ac:dyDescent="0.4">
      <c r="C781" s="50"/>
      <c r="U781" s="22"/>
    </row>
    <row r="782" spans="3:21" x14ac:dyDescent="0.4">
      <c r="C782" s="50"/>
      <c r="U782" s="22"/>
    </row>
    <row r="783" spans="3:21" x14ac:dyDescent="0.4">
      <c r="C783" s="50"/>
      <c r="U783" s="22"/>
    </row>
    <row r="784" spans="3:21" x14ac:dyDescent="0.4">
      <c r="C784" s="50"/>
      <c r="U784" s="22"/>
    </row>
    <row r="785" spans="3:21" x14ac:dyDescent="0.4">
      <c r="C785" s="50"/>
      <c r="U785" s="22"/>
    </row>
    <row r="786" spans="3:21" x14ac:dyDescent="0.4">
      <c r="C786" s="50"/>
      <c r="U786" s="22"/>
    </row>
    <row r="787" spans="3:21" x14ac:dyDescent="0.4">
      <c r="C787" s="50"/>
      <c r="U787" s="22"/>
    </row>
    <row r="788" spans="3:21" x14ac:dyDescent="0.4">
      <c r="C788" s="50"/>
      <c r="U788" s="22"/>
    </row>
    <row r="789" spans="3:21" x14ac:dyDescent="0.4">
      <c r="C789" s="50"/>
      <c r="U789" s="22"/>
    </row>
    <row r="790" spans="3:21" x14ac:dyDescent="0.4">
      <c r="C790" s="50"/>
      <c r="U790" s="22"/>
    </row>
    <row r="791" spans="3:21" x14ac:dyDescent="0.4">
      <c r="C791" s="50"/>
      <c r="U791" s="22"/>
    </row>
    <row r="792" spans="3:21" x14ac:dyDescent="0.4">
      <c r="C792" s="50"/>
      <c r="U792" s="22"/>
    </row>
    <row r="793" spans="3:21" x14ac:dyDescent="0.4">
      <c r="C793" s="50"/>
      <c r="U793" s="22"/>
    </row>
    <row r="794" spans="3:21" x14ac:dyDescent="0.4">
      <c r="C794" s="50"/>
      <c r="U794" s="22"/>
    </row>
    <row r="795" spans="3:21" x14ac:dyDescent="0.4">
      <c r="C795" s="50"/>
      <c r="U795" s="22"/>
    </row>
    <row r="796" spans="3:21" x14ac:dyDescent="0.4">
      <c r="C796" s="50"/>
      <c r="U796" s="22"/>
    </row>
    <row r="797" spans="3:21" x14ac:dyDescent="0.4">
      <c r="C797" s="50"/>
      <c r="U797" s="22"/>
    </row>
    <row r="798" spans="3:21" x14ac:dyDescent="0.4">
      <c r="C798" s="50"/>
      <c r="U798" s="22"/>
    </row>
    <row r="799" spans="3:21" x14ac:dyDescent="0.4">
      <c r="C799" s="50"/>
      <c r="U799" s="22"/>
    </row>
    <row r="800" spans="3:21" x14ac:dyDescent="0.4">
      <c r="C800" s="50"/>
      <c r="U800" s="22"/>
    </row>
    <row r="801" spans="3:21" x14ac:dyDescent="0.4">
      <c r="C801" s="50"/>
      <c r="U801" s="22"/>
    </row>
    <row r="802" spans="3:21" x14ac:dyDescent="0.4">
      <c r="C802" s="50"/>
      <c r="U802" s="22"/>
    </row>
    <row r="803" spans="3:21" x14ac:dyDescent="0.4">
      <c r="C803" s="50"/>
      <c r="U803" s="22"/>
    </row>
    <row r="804" spans="3:21" x14ac:dyDescent="0.4">
      <c r="C804" s="50"/>
      <c r="U804" s="22"/>
    </row>
    <row r="805" spans="3:21" x14ac:dyDescent="0.4">
      <c r="C805" s="50"/>
      <c r="U805" s="22"/>
    </row>
    <row r="806" spans="3:21" x14ac:dyDescent="0.4">
      <c r="C806" s="50"/>
      <c r="U806" s="22"/>
    </row>
    <row r="807" spans="3:21" x14ac:dyDescent="0.4">
      <c r="C807" s="50"/>
      <c r="U807" s="22"/>
    </row>
    <row r="808" spans="3:21" x14ac:dyDescent="0.4">
      <c r="C808" s="50"/>
      <c r="U808" s="22"/>
    </row>
    <row r="809" spans="3:21" x14ac:dyDescent="0.4">
      <c r="C809" s="50"/>
      <c r="U809" s="22"/>
    </row>
    <row r="810" spans="3:21" x14ac:dyDescent="0.4">
      <c r="C810" s="50"/>
      <c r="U810" s="22"/>
    </row>
    <row r="811" spans="3:21" x14ac:dyDescent="0.4">
      <c r="C811" s="50"/>
      <c r="U811" s="22"/>
    </row>
    <row r="812" spans="3:21" x14ac:dyDescent="0.4">
      <c r="C812" s="50"/>
      <c r="U812" s="22"/>
    </row>
    <row r="813" spans="3:21" x14ac:dyDescent="0.4">
      <c r="C813" s="50"/>
      <c r="U813" s="22"/>
    </row>
    <row r="814" spans="3:21" x14ac:dyDescent="0.4">
      <c r="C814" s="50"/>
      <c r="U814" s="22"/>
    </row>
    <row r="815" spans="3:21" x14ac:dyDescent="0.4">
      <c r="C815" s="50"/>
      <c r="U815" s="22"/>
    </row>
    <row r="816" spans="3:21" x14ac:dyDescent="0.4">
      <c r="C816" s="50"/>
      <c r="U816" s="22"/>
    </row>
    <row r="817" spans="3:21" x14ac:dyDescent="0.4">
      <c r="C817" s="50"/>
      <c r="U817" s="22"/>
    </row>
    <row r="818" spans="3:21" x14ac:dyDescent="0.4">
      <c r="C818" s="50"/>
      <c r="U818" s="22"/>
    </row>
    <row r="819" spans="3:21" x14ac:dyDescent="0.4">
      <c r="C819" s="50"/>
      <c r="U819" s="22"/>
    </row>
    <row r="820" spans="3:21" x14ac:dyDescent="0.4">
      <c r="C820" s="50"/>
      <c r="U820" s="22"/>
    </row>
    <row r="821" spans="3:21" x14ac:dyDescent="0.4">
      <c r="C821" s="50"/>
      <c r="U821" s="22"/>
    </row>
    <row r="822" spans="3:21" x14ac:dyDescent="0.4">
      <c r="C822" s="50"/>
      <c r="U822" s="22"/>
    </row>
    <row r="823" spans="3:21" x14ac:dyDescent="0.4">
      <c r="C823" s="50"/>
      <c r="U823" s="22"/>
    </row>
    <row r="824" spans="3:21" x14ac:dyDescent="0.4">
      <c r="C824" s="50"/>
      <c r="U824" s="22"/>
    </row>
    <row r="825" spans="3:21" x14ac:dyDescent="0.4">
      <c r="C825" s="50"/>
      <c r="U825" s="22"/>
    </row>
    <row r="826" spans="3:21" x14ac:dyDescent="0.4">
      <c r="C826" s="50"/>
      <c r="U826" s="22"/>
    </row>
    <row r="827" spans="3:21" x14ac:dyDescent="0.4">
      <c r="C827" s="50"/>
      <c r="U827" s="22"/>
    </row>
    <row r="828" spans="3:21" x14ac:dyDescent="0.4">
      <c r="C828" s="50"/>
      <c r="U828" s="22"/>
    </row>
    <row r="829" spans="3:21" x14ac:dyDescent="0.4">
      <c r="C829" s="50"/>
      <c r="U829" s="22"/>
    </row>
    <row r="830" spans="3:21" x14ac:dyDescent="0.4">
      <c r="C830" s="50"/>
      <c r="U830" s="22"/>
    </row>
    <row r="831" spans="3:21" x14ac:dyDescent="0.4">
      <c r="C831" s="50"/>
      <c r="U831" s="22"/>
    </row>
    <row r="832" spans="3:21" x14ac:dyDescent="0.4">
      <c r="C832" s="50"/>
      <c r="U832" s="22"/>
    </row>
    <row r="833" spans="3:21" x14ac:dyDescent="0.4">
      <c r="C833" s="50"/>
      <c r="U833" s="22"/>
    </row>
    <row r="834" spans="3:21" x14ac:dyDescent="0.4">
      <c r="C834" s="50"/>
      <c r="U834" s="22"/>
    </row>
    <row r="835" spans="3:21" x14ac:dyDescent="0.4">
      <c r="C835" s="50"/>
      <c r="U835" s="22"/>
    </row>
    <row r="836" spans="3:21" x14ac:dyDescent="0.4">
      <c r="C836" s="50"/>
      <c r="U836" s="22"/>
    </row>
    <row r="837" spans="3:21" x14ac:dyDescent="0.4">
      <c r="C837" s="50"/>
      <c r="U837" s="22"/>
    </row>
    <row r="838" spans="3:21" x14ac:dyDescent="0.4">
      <c r="C838" s="50"/>
      <c r="U838" s="22"/>
    </row>
    <row r="839" spans="3:21" x14ac:dyDescent="0.4">
      <c r="C839" s="50"/>
      <c r="U839" s="22"/>
    </row>
    <row r="840" spans="3:21" x14ac:dyDescent="0.4">
      <c r="C840" s="50"/>
      <c r="U840" s="22"/>
    </row>
    <row r="841" spans="3:21" x14ac:dyDescent="0.4">
      <c r="C841" s="50"/>
      <c r="U841" s="22"/>
    </row>
    <row r="842" spans="3:21" x14ac:dyDescent="0.4">
      <c r="C842" s="50"/>
      <c r="U842" s="22"/>
    </row>
    <row r="843" spans="3:21" x14ac:dyDescent="0.4">
      <c r="C843" s="50"/>
      <c r="U843" s="22"/>
    </row>
    <row r="844" spans="3:21" x14ac:dyDescent="0.4">
      <c r="C844" s="50"/>
      <c r="U844" s="22"/>
    </row>
    <row r="845" spans="3:21" x14ac:dyDescent="0.4">
      <c r="C845" s="50"/>
      <c r="U845" s="22"/>
    </row>
    <row r="846" spans="3:21" x14ac:dyDescent="0.4">
      <c r="C846" s="50"/>
      <c r="U846" s="22"/>
    </row>
    <row r="847" spans="3:21" x14ac:dyDescent="0.4">
      <c r="C847" s="50"/>
      <c r="U847" s="22"/>
    </row>
    <row r="848" spans="3:21" x14ac:dyDescent="0.4">
      <c r="C848" s="50"/>
      <c r="U848" s="22"/>
    </row>
    <row r="849" spans="3:21" x14ac:dyDescent="0.4">
      <c r="C849" s="50"/>
      <c r="U849" s="22"/>
    </row>
    <row r="850" spans="3:21" x14ac:dyDescent="0.4">
      <c r="C850" s="50"/>
      <c r="U850" s="22"/>
    </row>
    <row r="851" spans="3:21" x14ac:dyDescent="0.4">
      <c r="C851" s="50"/>
      <c r="U851" s="22"/>
    </row>
    <row r="852" spans="3:21" x14ac:dyDescent="0.4">
      <c r="C852" s="50"/>
      <c r="U852" s="22"/>
    </row>
    <row r="853" spans="3:21" x14ac:dyDescent="0.4">
      <c r="C853" s="50"/>
      <c r="U853" s="22"/>
    </row>
    <row r="854" spans="3:21" x14ac:dyDescent="0.4">
      <c r="C854" s="50"/>
      <c r="U854" s="22"/>
    </row>
    <row r="855" spans="3:21" x14ac:dyDescent="0.4">
      <c r="C855" s="50"/>
      <c r="U855" s="22"/>
    </row>
    <row r="856" spans="3:21" x14ac:dyDescent="0.4">
      <c r="C856" s="50"/>
      <c r="U856" s="22"/>
    </row>
    <row r="857" spans="3:21" x14ac:dyDescent="0.4">
      <c r="C857" s="50"/>
      <c r="U857" s="22"/>
    </row>
    <row r="858" spans="3:21" x14ac:dyDescent="0.4">
      <c r="C858" s="50"/>
      <c r="U858" s="22"/>
    </row>
    <row r="859" spans="3:21" x14ac:dyDescent="0.4">
      <c r="C859" s="50"/>
      <c r="U859" s="22"/>
    </row>
    <row r="860" spans="3:21" x14ac:dyDescent="0.4">
      <c r="C860" s="50"/>
      <c r="U860" s="22"/>
    </row>
    <row r="861" spans="3:21" x14ac:dyDescent="0.4">
      <c r="C861" s="50"/>
      <c r="U861" s="22"/>
    </row>
    <row r="862" spans="3:21" x14ac:dyDescent="0.4">
      <c r="C862" s="50"/>
      <c r="U862" s="22"/>
    </row>
    <row r="863" spans="3:21" x14ac:dyDescent="0.4">
      <c r="C863" s="50"/>
      <c r="U863" s="22"/>
    </row>
    <row r="864" spans="3:21" x14ac:dyDescent="0.4">
      <c r="C864" s="50"/>
      <c r="U864" s="22"/>
    </row>
    <row r="865" spans="3:21" x14ac:dyDescent="0.4">
      <c r="C865" s="50"/>
      <c r="U865" s="22"/>
    </row>
    <row r="866" spans="3:21" x14ac:dyDescent="0.4">
      <c r="C866" s="50"/>
      <c r="U866" s="22"/>
    </row>
    <row r="867" spans="3:21" x14ac:dyDescent="0.4">
      <c r="C867" s="50"/>
      <c r="U867" s="22"/>
    </row>
    <row r="868" spans="3:21" x14ac:dyDescent="0.4">
      <c r="C868" s="50"/>
      <c r="U868" s="22"/>
    </row>
    <row r="869" spans="3:21" x14ac:dyDescent="0.4">
      <c r="C869" s="50"/>
      <c r="U869" s="22"/>
    </row>
    <row r="870" spans="3:21" x14ac:dyDescent="0.4">
      <c r="C870" s="50"/>
      <c r="U870" s="22"/>
    </row>
    <row r="871" spans="3:21" x14ac:dyDescent="0.4">
      <c r="C871" s="50"/>
      <c r="U871" s="22"/>
    </row>
    <row r="872" spans="3:21" x14ac:dyDescent="0.4">
      <c r="C872" s="50"/>
      <c r="U872" s="22"/>
    </row>
    <row r="873" spans="3:21" x14ac:dyDescent="0.4">
      <c r="C873" s="50"/>
      <c r="U873" s="22"/>
    </row>
    <row r="874" spans="3:21" x14ac:dyDescent="0.4">
      <c r="C874" s="50"/>
      <c r="U874" s="22"/>
    </row>
    <row r="875" spans="3:21" x14ac:dyDescent="0.4">
      <c r="C875" s="50"/>
      <c r="U875" s="22"/>
    </row>
    <row r="876" spans="3:21" x14ac:dyDescent="0.4">
      <c r="C876" s="50"/>
      <c r="U876" s="22"/>
    </row>
    <row r="877" spans="3:21" x14ac:dyDescent="0.4">
      <c r="C877" s="50"/>
      <c r="U877" s="22"/>
    </row>
    <row r="878" spans="3:21" x14ac:dyDescent="0.4">
      <c r="C878" s="50"/>
      <c r="U878" s="22"/>
    </row>
    <row r="879" spans="3:21" x14ac:dyDescent="0.4">
      <c r="C879" s="50"/>
      <c r="U879" s="22"/>
    </row>
    <row r="880" spans="3:21" x14ac:dyDescent="0.4">
      <c r="C880" s="50"/>
      <c r="U880" s="22"/>
    </row>
    <row r="881" spans="3:21" x14ac:dyDescent="0.4">
      <c r="C881" s="50"/>
      <c r="U881" s="22"/>
    </row>
    <row r="882" spans="3:21" x14ac:dyDescent="0.4">
      <c r="C882" s="50"/>
      <c r="U882" s="22"/>
    </row>
    <row r="883" spans="3:21" x14ac:dyDescent="0.4">
      <c r="C883" s="50"/>
      <c r="U883" s="22"/>
    </row>
    <row r="884" spans="3:21" x14ac:dyDescent="0.4">
      <c r="C884" s="50"/>
      <c r="U884" s="22"/>
    </row>
    <row r="885" spans="3:21" x14ac:dyDescent="0.4">
      <c r="C885" s="50"/>
      <c r="U885" s="22"/>
    </row>
    <row r="886" spans="3:21" x14ac:dyDescent="0.4">
      <c r="C886" s="50"/>
      <c r="U886" s="22"/>
    </row>
    <row r="887" spans="3:21" x14ac:dyDescent="0.4">
      <c r="C887" s="50"/>
      <c r="U887" s="22"/>
    </row>
    <row r="888" spans="3:21" x14ac:dyDescent="0.4">
      <c r="C888" s="50"/>
      <c r="U888" s="22"/>
    </row>
    <row r="889" spans="3:21" x14ac:dyDescent="0.4">
      <c r="C889" s="50"/>
      <c r="U889" s="22"/>
    </row>
    <row r="890" spans="3:21" x14ac:dyDescent="0.4">
      <c r="C890" s="50"/>
      <c r="U890" s="22"/>
    </row>
    <row r="891" spans="3:21" x14ac:dyDescent="0.4">
      <c r="C891" s="50"/>
      <c r="U891" s="22"/>
    </row>
    <row r="892" spans="3:21" x14ac:dyDescent="0.4">
      <c r="C892" s="50"/>
      <c r="U892" s="22"/>
    </row>
    <row r="893" spans="3:21" x14ac:dyDescent="0.4">
      <c r="C893" s="50"/>
      <c r="U893" s="22"/>
    </row>
    <row r="894" spans="3:21" x14ac:dyDescent="0.4">
      <c r="C894" s="50"/>
      <c r="U894" s="22"/>
    </row>
    <row r="895" spans="3:21" x14ac:dyDescent="0.4">
      <c r="C895" s="50"/>
      <c r="U895" s="22"/>
    </row>
    <row r="896" spans="3:21" x14ac:dyDescent="0.4">
      <c r="C896" s="50"/>
      <c r="U896" s="22"/>
    </row>
    <row r="897" spans="3:21" x14ac:dyDescent="0.4">
      <c r="C897" s="50"/>
      <c r="U897" s="22"/>
    </row>
    <row r="898" spans="3:21" x14ac:dyDescent="0.4">
      <c r="C898" s="50"/>
    </row>
    <row r="899" spans="3:21" x14ac:dyDescent="0.4">
      <c r="C899" s="50"/>
    </row>
    <row r="900" spans="3:21" x14ac:dyDescent="0.4">
      <c r="C900" s="50"/>
    </row>
    <row r="901" spans="3:21" x14ac:dyDescent="0.4">
      <c r="C901" s="50"/>
    </row>
    <row r="902" spans="3:21" x14ac:dyDescent="0.4">
      <c r="C902" s="50"/>
    </row>
    <row r="903" spans="3:21" x14ac:dyDescent="0.4">
      <c r="C903" s="50"/>
    </row>
    <row r="904" spans="3:21" x14ac:dyDescent="0.4">
      <c r="C904" s="50"/>
    </row>
    <row r="905" spans="3:21" x14ac:dyDescent="0.4">
      <c r="C905" s="50"/>
    </row>
    <row r="906" spans="3:21" x14ac:dyDescent="0.4">
      <c r="C906" s="50"/>
    </row>
    <row r="907" spans="3:21" x14ac:dyDescent="0.4">
      <c r="C907" s="50"/>
    </row>
    <row r="908" spans="3:21" x14ac:dyDescent="0.4">
      <c r="C908" s="50"/>
    </row>
    <row r="909" spans="3:21" x14ac:dyDescent="0.4">
      <c r="C909" s="50"/>
    </row>
    <row r="910" spans="3:21" x14ac:dyDescent="0.4">
      <c r="C910" s="50"/>
    </row>
    <row r="911" spans="3:21" x14ac:dyDescent="0.4">
      <c r="C911" s="50"/>
    </row>
    <row r="912" spans="3:21" x14ac:dyDescent="0.4">
      <c r="C912" s="50"/>
    </row>
    <row r="913" spans="3:3" x14ac:dyDescent="0.4">
      <c r="C913" s="50"/>
    </row>
    <row r="914" spans="3:3" x14ac:dyDescent="0.4">
      <c r="C914" s="50"/>
    </row>
    <row r="915" spans="3:3" x14ac:dyDescent="0.4">
      <c r="C915" s="50"/>
    </row>
    <row r="916" spans="3:3" x14ac:dyDescent="0.4">
      <c r="C916" s="50"/>
    </row>
    <row r="917" spans="3:3" x14ac:dyDescent="0.4">
      <c r="C917" s="50"/>
    </row>
    <row r="918" spans="3:3" x14ac:dyDescent="0.4">
      <c r="C918" s="50"/>
    </row>
    <row r="919" spans="3:3" x14ac:dyDescent="0.4">
      <c r="C919" s="50"/>
    </row>
    <row r="920" spans="3:3" x14ac:dyDescent="0.4">
      <c r="C920" s="50"/>
    </row>
    <row r="921" spans="3:3" x14ac:dyDescent="0.4">
      <c r="C921" s="50"/>
    </row>
    <row r="922" spans="3:3" x14ac:dyDescent="0.4">
      <c r="C922" s="50"/>
    </row>
    <row r="923" spans="3:3" x14ac:dyDescent="0.4">
      <c r="C923" s="50"/>
    </row>
    <row r="924" spans="3:3" x14ac:dyDescent="0.4">
      <c r="C924" s="50"/>
    </row>
    <row r="925" spans="3:3" x14ac:dyDescent="0.4">
      <c r="C925" s="50"/>
    </row>
    <row r="926" spans="3:3" x14ac:dyDescent="0.4">
      <c r="C926" s="50"/>
    </row>
    <row r="927" spans="3:3" x14ac:dyDescent="0.4">
      <c r="C927" s="50"/>
    </row>
    <row r="928" spans="3:3" x14ac:dyDescent="0.4">
      <c r="C928" s="50"/>
    </row>
    <row r="929" spans="3:3" x14ac:dyDescent="0.4">
      <c r="C929" s="50"/>
    </row>
    <row r="930" spans="3:3" x14ac:dyDescent="0.4">
      <c r="C930" s="50"/>
    </row>
    <row r="931" spans="3:3" x14ac:dyDescent="0.4">
      <c r="C931" s="50"/>
    </row>
    <row r="932" spans="3:3" x14ac:dyDescent="0.4">
      <c r="C932" s="50"/>
    </row>
    <row r="933" spans="3:3" x14ac:dyDescent="0.4">
      <c r="C933" s="50"/>
    </row>
    <row r="934" spans="3:3" x14ac:dyDescent="0.4">
      <c r="C934" s="50"/>
    </row>
    <row r="935" spans="3:3" x14ac:dyDescent="0.4">
      <c r="C935" s="50"/>
    </row>
    <row r="936" spans="3:3" x14ac:dyDescent="0.4">
      <c r="C936" s="50"/>
    </row>
    <row r="937" spans="3:3" x14ac:dyDescent="0.4">
      <c r="C937" s="50"/>
    </row>
    <row r="938" spans="3:3" x14ac:dyDescent="0.4">
      <c r="C938" s="50"/>
    </row>
    <row r="939" spans="3:3" x14ac:dyDescent="0.4">
      <c r="C939" s="50"/>
    </row>
    <row r="940" spans="3:3" x14ac:dyDescent="0.4">
      <c r="C940" s="50"/>
    </row>
    <row r="941" spans="3:3" x14ac:dyDescent="0.4">
      <c r="C941" s="50"/>
    </row>
    <row r="942" spans="3:3" x14ac:dyDescent="0.4">
      <c r="C942" s="50"/>
    </row>
    <row r="943" spans="3:3" x14ac:dyDescent="0.4">
      <c r="C943" s="50"/>
    </row>
    <row r="944" spans="3:3" x14ac:dyDescent="0.4">
      <c r="C944" s="50"/>
    </row>
    <row r="945" spans="3:3" x14ac:dyDescent="0.4">
      <c r="C945" s="50"/>
    </row>
    <row r="946" spans="3:3" x14ac:dyDescent="0.4">
      <c r="C946" s="50"/>
    </row>
    <row r="947" spans="3:3" x14ac:dyDescent="0.4">
      <c r="C947" s="50"/>
    </row>
    <row r="948" spans="3:3" x14ac:dyDescent="0.4">
      <c r="C948" s="50"/>
    </row>
    <row r="949" spans="3:3" x14ac:dyDescent="0.4">
      <c r="C949" s="50"/>
    </row>
    <row r="950" spans="3:3" x14ac:dyDescent="0.4">
      <c r="C950" s="50"/>
    </row>
    <row r="951" spans="3:3" x14ac:dyDescent="0.4">
      <c r="C951" s="50"/>
    </row>
    <row r="952" spans="3:3" x14ac:dyDescent="0.4">
      <c r="C952" s="50"/>
    </row>
    <row r="953" spans="3:3" x14ac:dyDescent="0.4">
      <c r="C953" s="50"/>
    </row>
    <row r="954" spans="3:3" x14ac:dyDescent="0.4">
      <c r="C954" s="50"/>
    </row>
    <row r="955" spans="3:3" x14ac:dyDescent="0.4">
      <c r="C955" s="50"/>
    </row>
    <row r="956" spans="3:3" x14ac:dyDescent="0.4">
      <c r="C956" s="50"/>
    </row>
    <row r="957" spans="3:3" x14ac:dyDescent="0.4">
      <c r="C957" s="50"/>
    </row>
    <row r="958" spans="3:3" x14ac:dyDescent="0.4">
      <c r="C958" s="50"/>
    </row>
    <row r="959" spans="3:3" x14ac:dyDescent="0.4">
      <c r="C959" s="50"/>
    </row>
    <row r="960" spans="3:3" x14ac:dyDescent="0.4">
      <c r="C960" s="50"/>
    </row>
    <row r="961" spans="3:3" x14ac:dyDescent="0.4">
      <c r="C961" s="50"/>
    </row>
    <row r="962" spans="3:3" x14ac:dyDescent="0.4">
      <c r="C962" s="50"/>
    </row>
    <row r="963" spans="3:3" x14ac:dyDescent="0.4">
      <c r="C963" s="50"/>
    </row>
    <row r="964" spans="3:3" x14ac:dyDescent="0.4">
      <c r="C964" s="50"/>
    </row>
    <row r="965" spans="3:3" x14ac:dyDescent="0.4">
      <c r="C965" s="50"/>
    </row>
    <row r="966" spans="3:3" x14ac:dyDescent="0.4">
      <c r="C966" s="50"/>
    </row>
    <row r="967" spans="3:3" x14ac:dyDescent="0.4">
      <c r="C967" s="50"/>
    </row>
    <row r="968" spans="3:3" x14ac:dyDescent="0.4">
      <c r="C968" s="50"/>
    </row>
    <row r="969" spans="3:3" x14ac:dyDescent="0.4">
      <c r="C969" s="50"/>
    </row>
    <row r="970" spans="3:3" x14ac:dyDescent="0.4">
      <c r="C970" s="50"/>
    </row>
    <row r="971" spans="3:3" x14ac:dyDescent="0.4">
      <c r="C971" s="50"/>
    </row>
    <row r="972" spans="3:3" x14ac:dyDescent="0.4">
      <c r="C972" s="50"/>
    </row>
    <row r="973" spans="3:3" x14ac:dyDescent="0.4">
      <c r="C973" s="50"/>
    </row>
    <row r="974" spans="3:3" x14ac:dyDescent="0.4">
      <c r="C974" s="50"/>
    </row>
    <row r="975" spans="3:3" x14ac:dyDescent="0.4">
      <c r="C975" s="50"/>
    </row>
    <row r="976" spans="3:3" x14ac:dyDescent="0.4">
      <c r="C976" s="50"/>
    </row>
    <row r="977" spans="3:3" x14ac:dyDescent="0.4">
      <c r="C977" s="50"/>
    </row>
    <row r="978" spans="3:3" x14ac:dyDescent="0.4">
      <c r="C978" s="50"/>
    </row>
    <row r="979" spans="3:3" x14ac:dyDescent="0.4">
      <c r="C979" s="50"/>
    </row>
    <row r="980" spans="3:3" x14ac:dyDescent="0.4">
      <c r="C980" s="50"/>
    </row>
    <row r="981" spans="3:3" x14ac:dyDescent="0.4">
      <c r="C981" s="50"/>
    </row>
    <row r="982" spans="3:3" x14ac:dyDescent="0.4">
      <c r="C982" s="50"/>
    </row>
    <row r="983" spans="3:3" x14ac:dyDescent="0.4">
      <c r="C983" s="50"/>
    </row>
    <row r="984" spans="3:3" x14ac:dyDescent="0.4">
      <c r="C984" s="50"/>
    </row>
    <row r="985" spans="3:3" x14ac:dyDescent="0.4">
      <c r="C985" s="50"/>
    </row>
    <row r="986" spans="3:3" x14ac:dyDescent="0.4">
      <c r="C986" s="50"/>
    </row>
    <row r="987" spans="3:3" x14ac:dyDescent="0.4">
      <c r="C987" s="50"/>
    </row>
    <row r="988" spans="3:3" x14ac:dyDescent="0.4">
      <c r="C988" s="50"/>
    </row>
    <row r="989" spans="3:3" x14ac:dyDescent="0.4">
      <c r="C989" s="50"/>
    </row>
    <row r="990" spans="3:3" x14ac:dyDescent="0.4">
      <c r="C990" s="50"/>
    </row>
    <row r="991" spans="3:3" x14ac:dyDescent="0.4">
      <c r="C991" s="50"/>
    </row>
    <row r="992" spans="3:3" x14ac:dyDescent="0.4">
      <c r="C992" s="50"/>
    </row>
    <row r="993" spans="3:3" x14ac:dyDescent="0.4">
      <c r="C993" s="50"/>
    </row>
    <row r="994" spans="3:3" x14ac:dyDescent="0.4">
      <c r="C994" s="50"/>
    </row>
    <row r="995" spans="3:3" x14ac:dyDescent="0.4">
      <c r="C995" s="50"/>
    </row>
    <row r="996" spans="3:3" x14ac:dyDescent="0.4">
      <c r="C996" s="50"/>
    </row>
    <row r="997" spans="3:3" x14ac:dyDescent="0.4">
      <c r="C997" s="50"/>
    </row>
    <row r="998" spans="3:3" x14ac:dyDescent="0.4">
      <c r="C998" s="50"/>
    </row>
    <row r="999" spans="3:3" x14ac:dyDescent="0.4">
      <c r="C999" s="50"/>
    </row>
    <row r="1000" spans="3:3" x14ac:dyDescent="0.4">
      <c r="C1000" s="50"/>
    </row>
    <row r="1001" spans="3:3" x14ac:dyDescent="0.4">
      <c r="C1001" s="50"/>
    </row>
    <row r="1002" spans="3:3" x14ac:dyDescent="0.4">
      <c r="C1002" s="50"/>
    </row>
    <row r="1003" spans="3:3" x14ac:dyDescent="0.4">
      <c r="C1003" s="50"/>
    </row>
    <row r="1004" spans="3:3" x14ac:dyDescent="0.4">
      <c r="C1004" s="50"/>
    </row>
    <row r="1005" spans="3:3" x14ac:dyDescent="0.4">
      <c r="C1005" s="50"/>
    </row>
    <row r="1006" spans="3:3" x14ac:dyDescent="0.4">
      <c r="C1006" s="50"/>
    </row>
    <row r="1007" spans="3:3" x14ac:dyDescent="0.4">
      <c r="C1007" s="50"/>
    </row>
    <row r="1008" spans="3:3" x14ac:dyDescent="0.4">
      <c r="C1008" s="50"/>
    </row>
    <row r="1009" spans="3:3" x14ac:dyDescent="0.4">
      <c r="C1009" s="50"/>
    </row>
    <row r="1010" spans="3:3" x14ac:dyDescent="0.4">
      <c r="C1010" s="50"/>
    </row>
    <row r="1011" spans="3:3" x14ac:dyDescent="0.4">
      <c r="C1011" s="50"/>
    </row>
    <row r="1012" spans="3:3" x14ac:dyDescent="0.4">
      <c r="C1012" s="50"/>
    </row>
    <row r="1013" spans="3:3" x14ac:dyDescent="0.4">
      <c r="C1013" s="50"/>
    </row>
    <row r="1014" spans="3:3" x14ac:dyDescent="0.4">
      <c r="C1014" s="50"/>
    </row>
    <row r="1015" spans="3:3" x14ac:dyDescent="0.4">
      <c r="C1015" s="50"/>
    </row>
    <row r="1016" spans="3:3" x14ac:dyDescent="0.4">
      <c r="C1016" s="50"/>
    </row>
    <row r="1017" spans="3:3" x14ac:dyDescent="0.4">
      <c r="C1017" s="50"/>
    </row>
    <row r="1018" spans="3:3" x14ac:dyDescent="0.4">
      <c r="C1018" s="50"/>
    </row>
    <row r="1019" spans="3:3" x14ac:dyDescent="0.4">
      <c r="C1019" s="50"/>
    </row>
    <row r="1020" spans="3:3" x14ac:dyDescent="0.4">
      <c r="C1020" s="50"/>
    </row>
    <row r="1021" spans="3:3" x14ac:dyDescent="0.4">
      <c r="C1021" s="50"/>
    </row>
    <row r="1022" spans="3:3" x14ac:dyDescent="0.4">
      <c r="C1022" s="50"/>
    </row>
    <row r="1023" spans="3:3" x14ac:dyDescent="0.4">
      <c r="C1023" s="50"/>
    </row>
    <row r="1024" spans="3:3" x14ac:dyDescent="0.4">
      <c r="C1024" s="50"/>
    </row>
    <row r="1025" spans="3:3" x14ac:dyDescent="0.4">
      <c r="C1025" s="50"/>
    </row>
    <row r="1026" spans="3:3" x14ac:dyDescent="0.4">
      <c r="C1026" s="50"/>
    </row>
    <row r="1027" spans="3:3" x14ac:dyDescent="0.4">
      <c r="C1027" s="50"/>
    </row>
    <row r="1028" spans="3:3" x14ac:dyDescent="0.4">
      <c r="C1028" s="50"/>
    </row>
    <row r="1029" spans="3:3" x14ac:dyDescent="0.4">
      <c r="C1029" s="50"/>
    </row>
    <row r="1030" spans="3:3" x14ac:dyDescent="0.4">
      <c r="C1030" s="50"/>
    </row>
    <row r="1031" spans="3:3" x14ac:dyDescent="0.4">
      <c r="C1031" s="50"/>
    </row>
    <row r="1032" spans="3:3" x14ac:dyDescent="0.4">
      <c r="C1032" s="50"/>
    </row>
    <row r="1033" spans="3:3" x14ac:dyDescent="0.4">
      <c r="C1033" s="50"/>
    </row>
    <row r="1034" spans="3:3" x14ac:dyDescent="0.4">
      <c r="C1034" s="50"/>
    </row>
    <row r="1035" spans="3:3" x14ac:dyDescent="0.4">
      <c r="C1035" s="50"/>
    </row>
    <row r="1036" spans="3:3" x14ac:dyDescent="0.4">
      <c r="C1036" s="50"/>
    </row>
    <row r="1037" spans="3:3" x14ac:dyDescent="0.4">
      <c r="C1037" s="50"/>
    </row>
    <row r="1038" spans="3:3" x14ac:dyDescent="0.4">
      <c r="C1038" s="50"/>
    </row>
    <row r="1039" spans="3:3" x14ac:dyDescent="0.4">
      <c r="C1039" s="50"/>
    </row>
    <row r="1040" spans="3:3" x14ac:dyDescent="0.4">
      <c r="C1040" s="50"/>
    </row>
    <row r="1041" spans="3:3" x14ac:dyDescent="0.4">
      <c r="C1041" s="50"/>
    </row>
    <row r="1042" spans="3:3" x14ac:dyDescent="0.4">
      <c r="C1042" s="50"/>
    </row>
    <row r="1043" spans="3:3" x14ac:dyDescent="0.4">
      <c r="C1043" s="50"/>
    </row>
    <row r="1044" spans="3:3" x14ac:dyDescent="0.4">
      <c r="C1044" s="50"/>
    </row>
    <row r="1045" spans="3:3" x14ac:dyDescent="0.4">
      <c r="C1045" s="50"/>
    </row>
    <row r="1046" spans="3:3" x14ac:dyDescent="0.4">
      <c r="C1046" s="50"/>
    </row>
    <row r="1047" spans="3:3" x14ac:dyDescent="0.4">
      <c r="C1047" s="50"/>
    </row>
    <row r="1048" spans="3:3" x14ac:dyDescent="0.4">
      <c r="C1048" s="50"/>
    </row>
    <row r="1049" spans="3:3" x14ac:dyDescent="0.4">
      <c r="C1049" s="50"/>
    </row>
    <row r="1050" spans="3:3" x14ac:dyDescent="0.4">
      <c r="C1050" s="50"/>
    </row>
    <row r="1051" spans="3:3" x14ac:dyDescent="0.4">
      <c r="C1051" s="50"/>
    </row>
    <row r="1052" spans="3:3" x14ac:dyDescent="0.4">
      <c r="C1052" s="50"/>
    </row>
    <row r="1053" spans="3:3" x14ac:dyDescent="0.4">
      <c r="C1053" s="50"/>
    </row>
    <row r="1054" spans="3:3" x14ac:dyDescent="0.4">
      <c r="C1054" s="50"/>
    </row>
    <row r="1055" spans="3:3" x14ac:dyDescent="0.4">
      <c r="C1055" s="50"/>
    </row>
    <row r="1056" spans="3:3" x14ac:dyDescent="0.4">
      <c r="C1056" s="50"/>
    </row>
    <row r="1057" spans="3:3" x14ac:dyDescent="0.4">
      <c r="C1057" s="50"/>
    </row>
    <row r="1058" spans="3:3" x14ac:dyDescent="0.4">
      <c r="C1058" s="50"/>
    </row>
    <row r="1059" spans="3:3" x14ac:dyDescent="0.4">
      <c r="C1059" s="50"/>
    </row>
    <row r="1060" spans="3:3" x14ac:dyDescent="0.4">
      <c r="C1060" s="50"/>
    </row>
    <row r="1061" spans="3:3" x14ac:dyDescent="0.4">
      <c r="C1061" s="50"/>
    </row>
    <row r="1062" spans="3:3" x14ac:dyDescent="0.4">
      <c r="C1062" s="50"/>
    </row>
    <row r="1063" spans="3:3" x14ac:dyDescent="0.4">
      <c r="C1063" s="50"/>
    </row>
    <row r="1064" spans="3:3" x14ac:dyDescent="0.4">
      <c r="C1064" s="50"/>
    </row>
    <row r="1065" spans="3:3" x14ac:dyDescent="0.4">
      <c r="C1065" s="50"/>
    </row>
    <row r="1066" spans="3:3" x14ac:dyDescent="0.4">
      <c r="C1066" s="50"/>
    </row>
    <row r="1067" spans="3:3" x14ac:dyDescent="0.4">
      <c r="C1067" s="50"/>
    </row>
    <row r="1068" spans="3:3" x14ac:dyDescent="0.4">
      <c r="C1068" s="50"/>
    </row>
    <row r="1069" spans="3:3" x14ac:dyDescent="0.4">
      <c r="C1069" s="50"/>
    </row>
    <row r="1070" spans="3:3" x14ac:dyDescent="0.4">
      <c r="C1070" s="50"/>
    </row>
    <row r="1071" spans="3:3" x14ac:dyDescent="0.4">
      <c r="C1071" s="50"/>
    </row>
    <row r="1072" spans="3:3" x14ac:dyDescent="0.4">
      <c r="C1072" s="50"/>
    </row>
    <row r="1073" spans="3:3" x14ac:dyDescent="0.4">
      <c r="C1073" s="50"/>
    </row>
    <row r="1074" spans="3:3" x14ac:dyDescent="0.4">
      <c r="C1074" s="50"/>
    </row>
    <row r="1075" spans="3:3" x14ac:dyDescent="0.4">
      <c r="C1075" s="50"/>
    </row>
    <row r="1076" spans="3:3" x14ac:dyDescent="0.4">
      <c r="C1076" s="50"/>
    </row>
    <row r="1077" spans="3:3" x14ac:dyDescent="0.4">
      <c r="C1077" s="50"/>
    </row>
    <row r="1078" spans="3:3" x14ac:dyDescent="0.4">
      <c r="C1078" s="50"/>
    </row>
    <row r="1079" spans="3:3" x14ac:dyDescent="0.4">
      <c r="C1079" s="50"/>
    </row>
    <row r="1080" spans="3:3" x14ac:dyDescent="0.4">
      <c r="C1080" s="50"/>
    </row>
    <row r="1081" spans="3:3" x14ac:dyDescent="0.4">
      <c r="C1081" s="50"/>
    </row>
    <row r="1082" spans="3:3" x14ac:dyDescent="0.4">
      <c r="C1082" s="50"/>
    </row>
    <row r="1083" spans="3:3" x14ac:dyDescent="0.4">
      <c r="C1083" s="50"/>
    </row>
    <row r="1084" spans="3:3" x14ac:dyDescent="0.4">
      <c r="C1084" s="50"/>
    </row>
    <row r="1085" spans="3:3" x14ac:dyDescent="0.4">
      <c r="C1085" s="50"/>
    </row>
    <row r="1086" spans="3:3" x14ac:dyDescent="0.4">
      <c r="C1086" s="50"/>
    </row>
    <row r="1087" spans="3:3" x14ac:dyDescent="0.4">
      <c r="C1087" s="50"/>
    </row>
    <row r="1088" spans="3:3" x14ac:dyDescent="0.4">
      <c r="C1088" s="50"/>
    </row>
    <row r="1089" spans="3:3" x14ac:dyDescent="0.4">
      <c r="C1089" s="50"/>
    </row>
    <row r="1090" spans="3:3" x14ac:dyDescent="0.4">
      <c r="C1090" s="50"/>
    </row>
    <row r="1091" spans="3:3" x14ac:dyDescent="0.4">
      <c r="C1091" s="50"/>
    </row>
    <row r="1092" spans="3:3" x14ac:dyDescent="0.4">
      <c r="C1092" s="50"/>
    </row>
    <row r="1093" spans="3:3" x14ac:dyDescent="0.4">
      <c r="C1093" s="50"/>
    </row>
    <row r="1094" spans="3:3" x14ac:dyDescent="0.4">
      <c r="C1094" s="50"/>
    </row>
    <row r="1095" spans="3:3" x14ac:dyDescent="0.4">
      <c r="C1095" s="50"/>
    </row>
    <row r="1096" spans="3:3" x14ac:dyDescent="0.4">
      <c r="C1096" s="50"/>
    </row>
    <row r="1097" spans="3:3" x14ac:dyDescent="0.4">
      <c r="C1097" s="50"/>
    </row>
    <row r="1098" spans="3:3" x14ac:dyDescent="0.4">
      <c r="C1098" s="50"/>
    </row>
    <row r="1099" spans="3:3" x14ac:dyDescent="0.4">
      <c r="C1099" s="50"/>
    </row>
    <row r="1100" spans="3:3" x14ac:dyDescent="0.4">
      <c r="C1100" s="50"/>
    </row>
    <row r="1101" spans="3:3" x14ac:dyDescent="0.4">
      <c r="C1101" s="50"/>
    </row>
    <row r="1102" spans="3:3" x14ac:dyDescent="0.4">
      <c r="C1102" s="50"/>
    </row>
    <row r="1103" spans="3:3" x14ac:dyDescent="0.4">
      <c r="C1103" s="50"/>
    </row>
    <row r="1104" spans="3:3" x14ac:dyDescent="0.4">
      <c r="C1104" s="50"/>
    </row>
    <row r="1105" spans="3:3" x14ac:dyDescent="0.4">
      <c r="C1105" s="50"/>
    </row>
    <row r="1106" spans="3:3" x14ac:dyDescent="0.4">
      <c r="C1106" s="50"/>
    </row>
    <row r="1107" spans="3:3" x14ac:dyDescent="0.4">
      <c r="C1107" s="50"/>
    </row>
    <row r="1108" spans="3:3" x14ac:dyDescent="0.4">
      <c r="C1108" s="50"/>
    </row>
    <row r="1109" spans="3:3" x14ac:dyDescent="0.4">
      <c r="C1109" s="50"/>
    </row>
    <row r="1110" spans="3:3" x14ac:dyDescent="0.4">
      <c r="C1110" s="50"/>
    </row>
    <row r="1111" spans="3:3" x14ac:dyDescent="0.4">
      <c r="C1111" s="50"/>
    </row>
    <row r="1112" spans="3:3" x14ac:dyDescent="0.4">
      <c r="C1112" s="50"/>
    </row>
    <row r="1113" spans="3:3" x14ac:dyDescent="0.4">
      <c r="C1113" s="50"/>
    </row>
    <row r="1114" spans="3:3" x14ac:dyDescent="0.4">
      <c r="C1114" s="50"/>
    </row>
    <row r="1115" spans="3:3" x14ac:dyDescent="0.4">
      <c r="C1115" s="50"/>
    </row>
    <row r="1116" spans="3:3" x14ac:dyDescent="0.4">
      <c r="C1116" s="50"/>
    </row>
    <row r="1117" spans="3:3" x14ac:dyDescent="0.4">
      <c r="C1117" s="50"/>
    </row>
    <row r="1118" spans="3:3" x14ac:dyDescent="0.4">
      <c r="C1118" s="50"/>
    </row>
    <row r="1119" spans="3:3" x14ac:dyDescent="0.4">
      <c r="C1119" s="50"/>
    </row>
    <row r="1120" spans="3:3" x14ac:dyDescent="0.4">
      <c r="C1120" s="50"/>
    </row>
    <row r="1121" spans="3:3" x14ac:dyDescent="0.4">
      <c r="C1121" s="50"/>
    </row>
    <row r="1122" spans="3:3" x14ac:dyDescent="0.4">
      <c r="C1122" s="50"/>
    </row>
    <row r="1123" spans="3:3" x14ac:dyDescent="0.4">
      <c r="C1123" s="50"/>
    </row>
    <row r="1124" spans="3:3" x14ac:dyDescent="0.4">
      <c r="C1124" s="50"/>
    </row>
    <row r="1125" spans="3:3" x14ac:dyDescent="0.4">
      <c r="C1125" s="50"/>
    </row>
    <row r="1126" spans="3:3" x14ac:dyDescent="0.4">
      <c r="C1126" s="50"/>
    </row>
    <row r="1127" spans="3:3" x14ac:dyDescent="0.4">
      <c r="C1127" s="50"/>
    </row>
    <row r="1128" spans="3:3" x14ac:dyDescent="0.4">
      <c r="C1128" s="50"/>
    </row>
    <row r="1129" spans="3:3" x14ac:dyDescent="0.4">
      <c r="C1129" s="50"/>
    </row>
    <row r="1130" spans="3:3" x14ac:dyDescent="0.4">
      <c r="C1130" s="50"/>
    </row>
    <row r="1131" spans="3:3" x14ac:dyDescent="0.4">
      <c r="C1131" s="50"/>
    </row>
    <row r="1132" spans="3:3" x14ac:dyDescent="0.4">
      <c r="C1132" s="50"/>
    </row>
    <row r="1133" spans="3:3" x14ac:dyDescent="0.4">
      <c r="C1133" s="50"/>
    </row>
    <row r="1134" spans="3:3" x14ac:dyDescent="0.4">
      <c r="C1134" s="50"/>
    </row>
    <row r="1135" spans="3:3" x14ac:dyDescent="0.4">
      <c r="C1135" s="50"/>
    </row>
    <row r="1136" spans="3:3" x14ac:dyDescent="0.4">
      <c r="C1136" s="50"/>
    </row>
    <row r="1137" spans="3:3" x14ac:dyDescent="0.4">
      <c r="C1137" s="50"/>
    </row>
    <row r="1138" spans="3:3" x14ac:dyDescent="0.4">
      <c r="C1138" s="50"/>
    </row>
    <row r="1139" spans="3:3" x14ac:dyDescent="0.4">
      <c r="C1139" s="50"/>
    </row>
    <row r="1140" spans="3:3" x14ac:dyDescent="0.4">
      <c r="C1140" s="50"/>
    </row>
    <row r="1141" spans="3:3" x14ac:dyDescent="0.4">
      <c r="C1141" s="50"/>
    </row>
    <row r="1142" spans="3:3" x14ac:dyDescent="0.4">
      <c r="C1142" s="50"/>
    </row>
    <row r="1143" spans="3:3" x14ac:dyDescent="0.4">
      <c r="C1143" s="50"/>
    </row>
    <row r="1144" spans="3:3" x14ac:dyDescent="0.4">
      <c r="C1144" s="50"/>
    </row>
    <row r="1145" spans="3:3" x14ac:dyDescent="0.4">
      <c r="C1145" s="50"/>
    </row>
    <row r="1146" spans="3:3" x14ac:dyDescent="0.4">
      <c r="C1146" s="50"/>
    </row>
    <row r="1147" spans="3:3" x14ac:dyDescent="0.4">
      <c r="C1147" s="50"/>
    </row>
    <row r="1148" spans="3:3" x14ac:dyDescent="0.4">
      <c r="C1148" s="50"/>
    </row>
    <row r="1149" spans="3:3" x14ac:dyDescent="0.4">
      <c r="C1149" s="50"/>
    </row>
    <row r="1150" spans="3:3" x14ac:dyDescent="0.4">
      <c r="C1150" s="50"/>
    </row>
    <row r="1151" spans="3:3" x14ac:dyDescent="0.4">
      <c r="C1151" s="50"/>
    </row>
    <row r="1152" spans="3:3" x14ac:dyDescent="0.4">
      <c r="C1152" s="50"/>
    </row>
    <row r="1153" spans="3:3" x14ac:dyDescent="0.4">
      <c r="C1153" s="50"/>
    </row>
    <row r="1154" spans="3:3" x14ac:dyDescent="0.4">
      <c r="C1154" s="50"/>
    </row>
    <row r="1155" spans="3:3" x14ac:dyDescent="0.4">
      <c r="C1155" s="50"/>
    </row>
    <row r="1156" spans="3:3" x14ac:dyDescent="0.4">
      <c r="C1156" s="50"/>
    </row>
    <row r="1157" spans="3:3" x14ac:dyDescent="0.4">
      <c r="C1157" s="50"/>
    </row>
    <row r="1158" spans="3:3" x14ac:dyDescent="0.4">
      <c r="C1158" s="50"/>
    </row>
    <row r="1159" spans="3:3" x14ac:dyDescent="0.4">
      <c r="C1159" s="50"/>
    </row>
    <row r="1160" spans="3:3" x14ac:dyDescent="0.4">
      <c r="C1160" s="50"/>
    </row>
    <row r="1161" spans="3:3" x14ac:dyDescent="0.4">
      <c r="C1161" s="50"/>
    </row>
    <row r="1162" spans="3:3" x14ac:dyDescent="0.4">
      <c r="C1162" s="50"/>
    </row>
    <row r="1163" spans="3:3" x14ac:dyDescent="0.4">
      <c r="C1163" s="50"/>
    </row>
    <row r="1164" spans="3:3" x14ac:dyDescent="0.4">
      <c r="C1164" s="50"/>
    </row>
    <row r="1165" spans="3:3" x14ac:dyDescent="0.4">
      <c r="C1165" s="50"/>
    </row>
    <row r="1166" spans="3:3" x14ac:dyDescent="0.4">
      <c r="C1166" s="50"/>
    </row>
    <row r="1167" spans="3:3" x14ac:dyDescent="0.4">
      <c r="C1167" s="50"/>
    </row>
    <row r="1168" spans="3:3" x14ac:dyDescent="0.4">
      <c r="C1168" s="50"/>
    </row>
    <row r="1169" spans="3:3" x14ac:dyDescent="0.4">
      <c r="C1169" s="50"/>
    </row>
    <row r="1170" spans="3:3" x14ac:dyDescent="0.4">
      <c r="C1170" s="50"/>
    </row>
    <row r="1171" spans="3:3" x14ac:dyDescent="0.4">
      <c r="C1171" s="50"/>
    </row>
    <row r="1172" spans="3:3" x14ac:dyDescent="0.4">
      <c r="C1172" s="50"/>
    </row>
    <row r="1173" spans="3:3" x14ac:dyDescent="0.4">
      <c r="C1173" s="50"/>
    </row>
    <row r="1174" spans="3:3" x14ac:dyDescent="0.4">
      <c r="C1174" s="50"/>
    </row>
    <row r="1175" spans="3:3" x14ac:dyDescent="0.4">
      <c r="C1175" s="50"/>
    </row>
    <row r="1176" spans="3:3" x14ac:dyDescent="0.4">
      <c r="C1176" s="50"/>
    </row>
    <row r="1177" spans="3:3" x14ac:dyDescent="0.4">
      <c r="C1177" s="50"/>
    </row>
    <row r="1178" spans="3:3" x14ac:dyDescent="0.4">
      <c r="C1178" s="50"/>
    </row>
    <row r="1179" spans="3:3" x14ac:dyDescent="0.4">
      <c r="C1179" s="50"/>
    </row>
    <row r="1180" spans="3:3" x14ac:dyDescent="0.4">
      <c r="C1180" s="50"/>
    </row>
    <row r="1181" spans="3:3" x14ac:dyDescent="0.4">
      <c r="C1181" s="50"/>
    </row>
    <row r="1182" spans="3:3" x14ac:dyDescent="0.4">
      <c r="C1182" s="50"/>
    </row>
    <row r="1183" spans="3:3" x14ac:dyDescent="0.4">
      <c r="C1183" s="50"/>
    </row>
    <row r="1184" spans="3:3" x14ac:dyDescent="0.4">
      <c r="C1184" s="50"/>
    </row>
    <row r="1185" spans="3:3" x14ac:dyDescent="0.4">
      <c r="C1185" s="50"/>
    </row>
    <row r="1186" spans="3:3" x14ac:dyDescent="0.4">
      <c r="C1186" s="50"/>
    </row>
    <row r="1187" spans="3:3" x14ac:dyDescent="0.4">
      <c r="C1187" s="50"/>
    </row>
    <row r="1188" spans="3:3" x14ac:dyDescent="0.4">
      <c r="C1188" s="50"/>
    </row>
    <row r="1189" spans="3:3" x14ac:dyDescent="0.4">
      <c r="C1189" s="50"/>
    </row>
    <row r="1190" spans="3:3" x14ac:dyDescent="0.4">
      <c r="C1190" s="50"/>
    </row>
    <row r="1191" spans="3:3" x14ac:dyDescent="0.4">
      <c r="C1191" s="50"/>
    </row>
    <row r="1192" spans="3:3" x14ac:dyDescent="0.4">
      <c r="C1192" s="50"/>
    </row>
    <row r="1193" spans="3:3" x14ac:dyDescent="0.4">
      <c r="C1193" s="50"/>
    </row>
    <row r="1194" spans="3:3" x14ac:dyDescent="0.4">
      <c r="C1194" s="50"/>
    </row>
    <row r="1195" spans="3:3" x14ac:dyDescent="0.4">
      <c r="C1195" s="50"/>
    </row>
    <row r="1196" spans="3:3" x14ac:dyDescent="0.4">
      <c r="C1196" s="50"/>
    </row>
    <row r="1197" spans="3:3" x14ac:dyDescent="0.4">
      <c r="C1197" s="50"/>
    </row>
    <row r="1198" spans="3:3" x14ac:dyDescent="0.4">
      <c r="C1198" s="50"/>
    </row>
    <row r="1199" spans="3:3" x14ac:dyDescent="0.4">
      <c r="C1199" s="50"/>
    </row>
    <row r="1200" spans="3:3" x14ac:dyDescent="0.4">
      <c r="C1200" s="50"/>
    </row>
    <row r="1201" spans="3:3" x14ac:dyDescent="0.4">
      <c r="C1201" s="50"/>
    </row>
    <row r="1202" spans="3:3" x14ac:dyDescent="0.4">
      <c r="C1202" s="50"/>
    </row>
    <row r="1203" spans="3:3" x14ac:dyDescent="0.4">
      <c r="C1203" s="50"/>
    </row>
    <row r="1204" spans="3:3" x14ac:dyDescent="0.4">
      <c r="C1204" s="50"/>
    </row>
    <row r="1205" spans="3:3" x14ac:dyDescent="0.4">
      <c r="C1205" s="50"/>
    </row>
    <row r="1206" spans="3:3" x14ac:dyDescent="0.4">
      <c r="C1206" s="50"/>
    </row>
    <row r="1207" spans="3:3" x14ac:dyDescent="0.4">
      <c r="C1207" s="50"/>
    </row>
    <row r="1208" spans="3:3" x14ac:dyDescent="0.4">
      <c r="C1208" s="50"/>
    </row>
    <row r="1209" spans="3:3" x14ac:dyDescent="0.4">
      <c r="C1209" s="50"/>
    </row>
    <row r="1210" spans="3:3" x14ac:dyDescent="0.4">
      <c r="C1210" s="50"/>
    </row>
    <row r="1211" spans="3:3" x14ac:dyDescent="0.4">
      <c r="C1211" s="50"/>
    </row>
    <row r="1212" spans="3:3" x14ac:dyDescent="0.4">
      <c r="C1212" s="50"/>
    </row>
    <row r="1213" spans="3:3" x14ac:dyDescent="0.4">
      <c r="C1213" s="50"/>
    </row>
    <row r="1214" spans="3:3" x14ac:dyDescent="0.4">
      <c r="C1214" s="50"/>
    </row>
    <row r="1215" spans="3:3" x14ac:dyDescent="0.4">
      <c r="C1215" s="50"/>
    </row>
    <row r="1216" spans="3:3" x14ac:dyDescent="0.4">
      <c r="C1216" s="50"/>
    </row>
    <row r="1217" spans="3:3" x14ac:dyDescent="0.4">
      <c r="C1217" s="50"/>
    </row>
    <row r="1218" spans="3:3" x14ac:dyDescent="0.4">
      <c r="C1218" s="50"/>
    </row>
    <row r="1219" spans="3:3" x14ac:dyDescent="0.4">
      <c r="C1219" s="50"/>
    </row>
    <row r="1220" spans="3:3" x14ac:dyDescent="0.4">
      <c r="C1220" s="50"/>
    </row>
    <row r="1221" spans="3:3" x14ac:dyDescent="0.4">
      <c r="C1221" s="50"/>
    </row>
    <row r="1222" spans="3:3" x14ac:dyDescent="0.4">
      <c r="C1222" s="50"/>
    </row>
    <row r="1223" spans="3:3" x14ac:dyDescent="0.4">
      <c r="C1223" s="50"/>
    </row>
    <row r="1224" spans="3:3" x14ac:dyDescent="0.4">
      <c r="C1224" s="50"/>
    </row>
    <row r="1225" spans="3:3" x14ac:dyDescent="0.4">
      <c r="C1225" s="50"/>
    </row>
    <row r="1226" spans="3:3" x14ac:dyDescent="0.4">
      <c r="C1226" s="50"/>
    </row>
    <row r="1227" spans="3:3" x14ac:dyDescent="0.4">
      <c r="C1227" s="50"/>
    </row>
    <row r="1228" spans="3:3" x14ac:dyDescent="0.4">
      <c r="C1228" s="50"/>
    </row>
    <row r="1229" spans="3:3" x14ac:dyDescent="0.4">
      <c r="C1229" s="50"/>
    </row>
    <row r="1230" spans="3:3" x14ac:dyDescent="0.4">
      <c r="C1230" s="50"/>
    </row>
    <row r="1231" spans="3:3" x14ac:dyDescent="0.4">
      <c r="C1231" s="50"/>
    </row>
    <row r="1232" spans="3:3" x14ac:dyDescent="0.4">
      <c r="C1232" s="50"/>
    </row>
    <row r="1233" spans="3:3" x14ac:dyDescent="0.4">
      <c r="C1233" s="50"/>
    </row>
    <row r="1234" spans="3:3" x14ac:dyDescent="0.4">
      <c r="C1234" s="50"/>
    </row>
    <row r="1235" spans="3:3" x14ac:dyDescent="0.4">
      <c r="C1235" s="50"/>
    </row>
    <row r="1236" spans="3:3" x14ac:dyDescent="0.4">
      <c r="C1236" s="50"/>
    </row>
    <row r="1237" spans="3:3" x14ac:dyDescent="0.4">
      <c r="C1237" s="50"/>
    </row>
    <row r="1238" spans="3:3" x14ac:dyDescent="0.4">
      <c r="C1238" s="50"/>
    </row>
    <row r="1239" spans="3:3" x14ac:dyDescent="0.4">
      <c r="C1239" s="50"/>
    </row>
    <row r="1240" spans="3:3" x14ac:dyDescent="0.4">
      <c r="C1240" s="50"/>
    </row>
    <row r="1241" spans="3:3" x14ac:dyDescent="0.4">
      <c r="C1241" s="50"/>
    </row>
    <row r="1242" spans="3:3" x14ac:dyDescent="0.4">
      <c r="C1242" s="50"/>
    </row>
    <row r="1243" spans="3:3" x14ac:dyDescent="0.4">
      <c r="C1243" s="50"/>
    </row>
    <row r="1244" spans="3:3" x14ac:dyDescent="0.4">
      <c r="C1244" s="50"/>
    </row>
    <row r="1245" spans="3:3" x14ac:dyDescent="0.4">
      <c r="C1245" s="50"/>
    </row>
    <row r="1246" spans="3:3" x14ac:dyDescent="0.4">
      <c r="C1246" s="50"/>
    </row>
    <row r="1247" spans="3:3" x14ac:dyDescent="0.4">
      <c r="C1247" s="50"/>
    </row>
    <row r="1248" spans="3:3" x14ac:dyDescent="0.4">
      <c r="C1248" s="50"/>
    </row>
    <row r="1249" spans="3:3" x14ac:dyDescent="0.4">
      <c r="C1249" s="50"/>
    </row>
    <row r="1250" spans="3:3" x14ac:dyDescent="0.4">
      <c r="C1250" s="50"/>
    </row>
    <row r="1251" spans="3:3" x14ac:dyDescent="0.4">
      <c r="C1251" s="50"/>
    </row>
    <row r="1252" spans="3:3" x14ac:dyDescent="0.4">
      <c r="C1252" s="50"/>
    </row>
    <row r="1253" spans="3:3" x14ac:dyDescent="0.4">
      <c r="C1253" s="50"/>
    </row>
    <row r="1254" spans="3:3" x14ac:dyDescent="0.4">
      <c r="C1254" s="50"/>
    </row>
    <row r="1255" spans="3:3" x14ac:dyDescent="0.4">
      <c r="C1255" s="50"/>
    </row>
    <row r="1256" spans="3:3" x14ac:dyDescent="0.4">
      <c r="C1256" s="50"/>
    </row>
    <row r="1257" spans="3:3" x14ac:dyDescent="0.4">
      <c r="C1257" s="50"/>
    </row>
    <row r="1258" spans="3:3" x14ac:dyDescent="0.4">
      <c r="C1258" s="50"/>
    </row>
    <row r="1259" spans="3:3" x14ac:dyDescent="0.4">
      <c r="C1259" s="50"/>
    </row>
    <row r="1260" spans="3:3" x14ac:dyDescent="0.4">
      <c r="C1260" s="50"/>
    </row>
    <row r="1261" spans="3:3" x14ac:dyDescent="0.4">
      <c r="C1261" s="50"/>
    </row>
    <row r="1262" spans="3:3" x14ac:dyDescent="0.4">
      <c r="C1262" s="50"/>
    </row>
    <row r="1263" spans="3:3" x14ac:dyDescent="0.4">
      <c r="C1263" s="50"/>
    </row>
    <row r="1264" spans="3:3" x14ac:dyDescent="0.4">
      <c r="C1264" s="50"/>
    </row>
    <row r="1265" spans="3:3" x14ac:dyDescent="0.4">
      <c r="C1265" s="50"/>
    </row>
    <row r="1266" spans="3:3" x14ac:dyDescent="0.4">
      <c r="C1266" s="50"/>
    </row>
    <row r="1267" spans="3:3" x14ac:dyDescent="0.4">
      <c r="C1267" s="50"/>
    </row>
    <row r="1268" spans="3:3" x14ac:dyDescent="0.4">
      <c r="C1268" s="50"/>
    </row>
    <row r="1269" spans="3:3" x14ac:dyDescent="0.4">
      <c r="C1269" s="50"/>
    </row>
    <row r="1270" spans="3:3" x14ac:dyDescent="0.4">
      <c r="C1270" s="50"/>
    </row>
    <row r="1271" spans="3:3" x14ac:dyDescent="0.4">
      <c r="C1271" s="50"/>
    </row>
    <row r="1272" spans="3:3" x14ac:dyDescent="0.4">
      <c r="C1272" s="50"/>
    </row>
    <row r="1273" spans="3:3" x14ac:dyDescent="0.4">
      <c r="C1273" s="50"/>
    </row>
    <row r="1274" spans="3:3" x14ac:dyDescent="0.4">
      <c r="C1274" s="50"/>
    </row>
    <row r="1275" spans="3:3" x14ac:dyDescent="0.4">
      <c r="C1275" s="50"/>
    </row>
    <row r="1276" spans="3:3" x14ac:dyDescent="0.4">
      <c r="C1276" s="50"/>
    </row>
    <row r="1277" spans="3:3" x14ac:dyDescent="0.4">
      <c r="C1277" s="50"/>
    </row>
    <row r="1278" spans="3:3" x14ac:dyDescent="0.4">
      <c r="C1278" s="50"/>
    </row>
    <row r="1279" spans="3:3" x14ac:dyDescent="0.4">
      <c r="C1279" s="50"/>
    </row>
    <row r="1280" spans="3:3" x14ac:dyDescent="0.4">
      <c r="C1280" s="50"/>
    </row>
    <row r="1281" spans="3:3" x14ac:dyDescent="0.4">
      <c r="C1281" s="50"/>
    </row>
    <row r="1282" spans="3:3" x14ac:dyDescent="0.4">
      <c r="C1282" s="50"/>
    </row>
    <row r="1283" spans="3:3" x14ac:dyDescent="0.4">
      <c r="C1283" s="50"/>
    </row>
    <row r="1284" spans="3:3" x14ac:dyDescent="0.4">
      <c r="C1284" s="50"/>
    </row>
    <row r="1285" spans="3:3" x14ac:dyDescent="0.4">
      <c r="C1285" s="50"/>
    </row>
    <row r="1286" spans="3:3" x14ac:dyDescent="0.4">
      <c r="C1286" s="50"/>
    </row>
    <row r="1287" spans="3:3" x14ac:dyDescent="0.4">
      <c r="C1287" s="50"/>
    </row>
    <row r="1288" spans="3:3" x14ac:dyDescent="0.4">
      <c r="C1288" s="50"/>
    </row>
    <row r="1289" spans="3:3" x14ac:dyDescent="0.4">
      <c r="C1289" s="50"/>
    </row>
    <row r="1290" spans="3:3" x14ac:dyDescent="0.4">
      <c r="C1290" s="50"/>
    </row>
    <row r="1291" spans="3:3" x14ac:dyDescent="0.4">
      <c r="C1291" s="50"/>
    </row>
    <row r="1292" spans="3:3" x14ac:dyDescent="0.4">
      <c r="C1292" s="50"/>
    </row>
    <row r="1293" spans="3:3" x14ac:dyDescent="0.4">
      <c r="C1293" s="50"/>
    </row>
    <row r="1294" spans="3:3" x14ac:dyDescent="0.4">
      <c r="C1294" s="50"/>
    </row>
    <row r="1295" spans="3:3" x14ac:dyDescent="0.4">
      <c r="C1295" s="50"/>
    </row>
    <row r="1296" spans="3:3" x14ac:dyDescent="0.4">
      <c r="C1296" s="50"/>
    </row>
    <row r="1297" spans="3:3" x14ac:dyDescent="0.4">
      <c r="C1297" s="50"/>
    </row>
    <row r="1298" spans="3:3" x14ac:dyDescent="0.4">
      <c r="C1298" s="50"/>
    </row>
    <row r="1299" spans="3:3" x14ac:dyDescent="0.4">
      <c r="C1299" s="50"/>
    </row>
    <row r="1300" spans="3:3" x14ac:dyDescent="0.4">
      <c r="C1300" s="50"/>
    </row>
    <row r="1301" spans="3:3" x14ac:dyDescent="0.4">
      <c r="C1301" s="50"/>
    </row>
    <row r="1302" spans="3:3" x14ac:dyDescent="0.4">
      <c r="C1302" s="50"/>
    </row>
    <row r="1303" spans="3:3" x14ac:dyDescent="0.4">
      <c r="C1303" s="50"/>
    </row>
    <row r="1304" spans="3:3" x14ac:dyDescent="0.4">
      <c r="C1304" s="50"/>
    </row>
    <row r="1305" spans="3:3" x14ac:dyDescent="0.4">
      <c r="C1305" s="50"/>
    </row>
    <row r="1306" spans="3:3" x14ac:dyDescent="0.4">
      <c r="C1306" s="50"/>
    </row>
    <row r="1307" spans="3:3" x14ac:dyDescent="0.4">
      <c r="C1307" s="50"/>
    </row>
    <row r="1308" spans="3:3" x14ac:dyDescent="0.4">
      <c r="C1308" s="50"/>
    </row>
    <row r="1309" spans="3:3" x14ac:dyDescent="0.4">
      <c r="C1309" s="50"/>
    </row>
    <row r="1310" spans="3:3" x14ac:dyDescent="0.4">
      <c r="C1310" s="50"/>
    </row>
    <row r="1311" spans="3:3" x14ac:dyDescent="0.4">
      <c r="C1311" s="50"/>
    </row>
    <row r="1312" spans="3:3" x14ac:dyDescent="0.4">
      <c r="C1312" s="50"/>
    </row>
    <row r="1313" spans="3:3" x14ac:dyDescent="0.4">
      <c r="C1313" s="50"/>
    </row>
    <row r="1314" spans="3:3" x14ac:dyDescent="0.4">
      <c r="C1314" s="50"/>
    </row>
    <row r="1315" spans="3:3" x14ac:dyDescent="0.4">
      <c r="C1315" s="50"/>
    </row>
    <row r="1316" spans="3:3" x14ac:dyDescent="0.4">
      <c r="C1316" s="50"/>
    </row>
    <row r="1317" spans="3:3" x14ac:dyDescent="0.4">
      <c r="C1317" s="50"/>
    </row>
    <row r="1318" spans="3:3" x14ac:dyDescent="0.4">
      <c r="C1318" s="50"/>
    </row>
    <row r="1319" spans="3:3" x14ac:dyDescent="0.4">
      <c r="C1319" s="50"/>
    </row>
    <row r="1320" spans="3:3" x14ac:dyDescent="0.4">
      <c r="C1320" s="50"/>
    </row>
    <row r="1321" spans="3:3" x14ac:dyDescent="0.4">
      <c r="C1321" s="50"/>
    </row>
    <row r="1322" spans="3:3" x14ac:dyDescent="0.4">
      <c r="C1322" s="50"/>
    </row>
    <row r="1323" spans="3:3" x14ac:dyDescent="0.4">
      <c r="C1323" s="50"/>
    </row>
    <row r="1324" spans="3:3" x14ac:dyDescent="0.4">
      <c r="C1324" s="50"/>
    </row>
    <row r="1325" spans="3:3" x14ac:dyDescent="0.4">
      <c r="C1325" s="50"/>
    </row>
    <row r="1326" spans="3:3" x14ac:dyDescent="0.4">
      <c r="C1326" s="50"/>
    </row>
    <row r="1327" spans="3:3" x14ac:dyDescent="0.4">
      <c r="C1327" s="50"/>
    </row>
    <row r="1328" spans="3:3" x14ac:dyDescent="0.4">
      <c r="C1328" s="50"/>
    </row>
    <row r="1329" spans="3:3" x14ac:dyDescent="0.4">
      <c r="C1329" s="50"/>
    </row>
    <row r="1330" spans="3:3" x14ac:dyDescent="0.4">
      <c r="C1330" s="50"/>
    </row>
    <row r="1331" spans="3:3" x14ac:dyDescent="0.4">
      <c r="C1331" s="50"/>
    </row>
    <row r="1332" spans="3:3" x14ac:dyDescent="0.4">
      <c r="C1332" s="50"/>
    </row>
    <row r="1333" spans="3:3" x14ac:dyDescent="0.4">
      <c r="C1333" s="50"/>
    </row>
    <row r="1334" spans="3:3" x14ac:dyDescent="0.4">
      <c r="C1334" s="50"/>
    </row>
    <row r="1335" spans="3:3" x14ac:dyDescent="0.4">
      <c r="C1335" s="50"/>
    </row>
    <row r="1336" spans="3:3" x14ac:dyDescent="0.4">
      <c r="C1336" s="50"/>
    </row>
    <row r="1337" spans="3:3" x14ac:dyDescent="0.4">
      <c r="C1337" s="50"/>
    </row>
    <row r="1338" spans="3:3" x14ac:dyDescent="0.4">
      <c r="C1338" s="50"/>
    </row>
    <row r="1339" spans="3:3" x14ac:dyDescent="0.4">
      <c r="C1339" s="50"/>
    </row>
    <row r="1340" spans="3:3" x14ac:dyDescent="0.4">
      <c r="C1340" s="50"/>
    </row>
    <row r="1341" spans="3:3" x14ac:dyDescent="0.4">
      <c r="C1341" s="50"/>
    </row>
    <row r="1342" spans="3:3" x14ac:dyDescent="0.4">
      <c r="C1342" s="50"/>
    </row>
    <row r="1343" spans="3:3" x14ac:dyDescent="0.4">
      <c r="C1343" s="50"/>
    </row>
    <row r="1344" spans="3:3" x14ac:dyDescent="0.4">
      <c r="C1344" s="50"/>
    </row>
    <row r="1345" spans="3:3" x14ac:dyDescent="0.4">
      <c r="C1345" s="50"/>
    </row>
    <row r="1346" spans="3:3" x14ac:dyDescent="0.4">
      <c r="C1346" s="50"/>
    </row>
    <row r="1347" spans="3:3" x14ac:dyDescent="0.4">
      <c r="C1347" s="50"/>
    </row>
    <row r="1348" spans="3:3" x14ac:dyDescent="0.4">
      <c r="C1348" s="50"/>
    </row>
    <row r="1349" spans="3:3" x14ac:dyDescent="0.4">
      <c r="C1349" s="50"/>
    </row>
    <row r="1350" spans="3:3" x14ac:dyDescent="0.4">
      <c r="C1350" s="50"/>
    </row>
    <row r="1351" spans="3:3" x14ac:dyDescent="0.4">
      <c r="C1351" s="50"/>
    </row>
    <row r="1352" spans="3:3" x14ac:dyDescent="0.4">
      <c r="C1352" s="50"/>
    </row>
    <row r="1353" spans="3:3" x14ac:dyDescent="0.4">
      <c r="C1353" s="50"/>
    </row>
    <row r="1354" spans="3:3" x14ac:dyDescent="0.4">
      <c r="C1354" s="50"/>
    </row>
    <row r="1355" spans="3:3" x14ac:dyDescent="0.4">
      <c r="C1355" s="50"/>
    </row>
    <row r="1356" spans="3:3" x14ac:dyDescent="0.4">
      <c r="C1356" s="50"/>
    </row>
    <row r="1357" spans="3:3" x14ac:dyDescent="0.4">
      <c r="C1357" s="50"/>
    </row>
    <row r="1358" spans="3:3" x14ac:dyDescent="0.4">
      <c r="C1358" s="50"/>
    </row>
    <row r="1359" spans="3:3" x14ac:dyDescent="0.4">
      <c r="C1359" s="50"/>
    </row>
    <row r="1360" spans="3:3" x14ac:dyDescent="0.4">
      <c r="C1360" s="50"/>
    </row>
    <row r="1361" spans="3:3" x14ac:dyDescent="0.4">
      <c r="C1361" s="50"/>
    </row>
    <row r="1362" spans="3:3" x14ac:dyDescent="0.4">
      <c r="C1362" s="50"/>
    </row>
    <row r="1363" spans="3:3" x14ac:dyDescent="0.4">
      <c r="C1363" s="50"/>
    </row>
    <row r="1364" spans="3:3" x14ac:dyDescent="0.4">
      <c r="C1364" s="50"/>
    </row>
    <row r="1365" spans="3:3" x14ac:dyDescent="0.4">
      <c r="C1365" s="50"/>
    </row>
    <row r="1366" spans="3:3" x14ac:dyDescent="0.4">
      <c r="C1366" s="50"/>
    </row>
    <row r="1367" spans="3:3" x14ac:dyDescent="0.4">
      <c r="C1367" s="50"/>
    </row>
    <row r="1368" spans="3:3" x14ac:dyDescent="0.4">
      <c r="C1368" s="50"/>
    </row>
    <row r="1369" spans="3:3" x14ac:dyDescent="0.4">
      <c r="C1369" s="50"/>
    </row>
    <row r="1370" spans="3:3" x14ac:dyDescent="0.4">
      <c r="C1370" s="50"/>
    </row>
    <row r="1371" spans="3:3" x14ac:dyDescent="0.4">
      <c r="C1371" s="50"/>
    </row>
    <row r="1372" spans="3:3" x14ac:dyDescent="0.4">
      <c r="C1372" s="50"/>
    </row>
    <row r="1373" spans="3:3" x14ac:dyDescent="0.4">
      <c r="C1373" s="50"/>
    </row>
    <row r="1374" spans="3:3" x14ac:dyDescent="0.4">
      <c r="C1374" s="50"/>
    </row>
    <row r="1375" spans="3:3" x14ac:dyDescent="0.4">
      <c r="C1375" s="50"/>
    </row>
    <row r="1376" spans="3:3" x14ac:dyDescent="0.4">
      <c r="C1376" s="50"/>
    </row>
    <row r="1377" spans="3:3" x14ac:dyDescent="0.4">
      <c r="C1377" s="50"/>
    </row>
    <row r="1378" spans="3:3" x14ac:dyDescent="0.4">
      <c r="C1378" s="50"/>
    </row>
    <row r="1379" spans="3:3" x14ac:dyDescent="0.4">
      <c r="C1379" s="50"/>
    </row>
    <row r="1380" spans="3:3" x14ac:dyDescent="0.4">
      <c r="C1380" s="50"/>
    </row>
    <row r="1381" spans="3:3" x14ac:dyDescent="0.4">
      <c r="C1381" s="50"/>
    </row>
    <row r="1382" spans="3:3" x14ac:dyDescent="0.4">
      <c r="C1382" s="50"/>
    </row>
    <row r="1383" spans="3:3" x14ac:dyDescent="0.4">
      <c r="C1383" s="50"/>
    </row>
    <row r="1384" spans="3:3" x14ac:dyDescent="0.4">
      <c r="C1384" s="50"/>
    </row>
    <row r="1385" spans="3:3" x14ac:dyDescent="0.4">
      <c r="C1385" s="50"/>
    </row>
    <row r="1386" spans="3:3" x14ac:dyDescent="0.4">
      <c r="C1386" s="50"/>
    </row>
    <row r="1387" spans="3:3" x14ac:dyDescent="0.4">
      <c r="C1387" s="50"/>
    </row>
    <row r="1388" spans="3:3" x14ac:dyDescent="0.4">
      <c r="C1388" s="50"/>
    </row>
    <row r="1389" spans="3:3" x14ac:dyDescent="0.4">
      <c r="C1389" s="50"/>
    </row>
    <row r="1390" spans="3:3" x14ac:dyDescent="0.4">
      <c r="C1390" s="50"/>
    </row>
    <row r="1391" spans="3:3" x14ac:dyDescent="0.4">
      <c r="C1391" s="50"/>
    </row>
    <row r="1392" spans="3:3" x14ac:dyDescent="0.4">
      <c r="C1392" s="50"/>
    </row>
    <row r="1393" spans="3:3" x14ac:dyDescent="0.4">
      <c r="C1393" s="50"/>
    </row>
    <row r="1394" spans="3:3" x14ac:dyDescent="0.4">
      <c r="C1394" s="50"/>
    </row>
    <row r="1395" spans="3:3" x14ac:dyDescent="0.4">
      <c r="C1395" s="50"/>
    </row>
    <row r="1396" spans="3:3" x14ac:dyDescent="0.4">
      <c r="C1396" s="50"/>
    </row>
    <row r="1397" spans="3:3" x14ac:dyDescent="0.4">
      <c r="C1397" s="50"/>
    </row>
    <row r="1398" spans="3:3" x14ac:dyDescent="0.4">
      <c r="C1398" s="50"/>
    </row>
    <row r="1399" spans="3:3" x14ac:dyDescent="0.4">
      <c r="C1399" s="50"/>
    </row>
    <row r="1400" spans="3:3" x14ac:dyDescent="0.4">
      <c r="C1400" s="50"/>
    </row>
    <row r="1401" spans="3:3" x14ac:dyDescent="0.4">
      <c r="C1401" s="50"/>
    </row>
    <row r="1402" spans="3:3" x14ac:dyDescent="0.4">
      <c r="C1402" s="50"/>
    </row>
    <row r="1403" spans="3:3" x14ac:dyDescent="0.4">
      <c r="C1403" s="50"/>
    </row>
    <row r="1404" spans="3:3" x14ac:dyDescent="0.4">
      <c r="C1404" s="50"/>
    </row>
    <row r="1405" spans="3:3" x14ac:dyDescent="0.4">
      <c r="C1405" s="50"/>
    </row>
    <row r="1406" spans="3:3" x14ac:dyDescent="0.4">
      <c r="C1406" s="50"/>
    </row>
    <row r="1407" spans="3:3" x14ac:dyDescent="0.4">
      <c r="C1407" s="50"/>
    </row>
    <row r="1408" spans="3:3" x14ac:dyDescent="0.4">
      <c r="C1408" s="50"/>
    </row>
    <row r="1409" spans="3:3" x14ac:dyDescent="0.4">
      <c r="C1409" s="50"/>
    </row>
    <row r="1410" spans="3:3" x14ac:dyDescent="0.4">
      <c r="C1410" s="50"/>
    </row>
    <row r="1411" spans="3:3" x14ac:dyDescent="0.4">
      <c r="C1411" s="50"/>
    </row>
    <row r="1412" spans="3:3" x14ac:dyDescent="0.4">
      <c r="C1412" s="50"/>
    </row>
    <row r="1413" spans="3:3" x14ac:dyDescent="0.4">
      <c r="C1413" s="50"/>
    </row>
    <row r="1414" spans="3:3" x14ac:dyDescent="0.4">
      <c r="C1414" s="50"/>
    </row>
    <row r="1415" spans="3:3" x14ac:dyDescent="0.4">
      <c r="C1415" s="50"/>
    </row>
    <row r="1416" spans="3:3" x14ac:dyDescent="0.4">
      <c r="C1416" s="50"/>
    </row>
    <row r="1417" spans="3:3" x14ac:dyDescent="0.4">
      <c r="C1417" s="50"/>
    </row>
    <row r="1418" spans="3:3" x14ac:dyDescent="0.4">
      <c r="C1418" s="50"/>
    </row>
    <row r="1419" spans="3:3" x14ac:dyDescent="0.4">
      <c r="C1419" s="50"/>
    </row>
    <row r="1420" spans="3:3" x14ac:dyDescent="0.4">
      <c r="C1420" s="50"/>
    </row>
    <row r="1421" spans="3:3" x14ac:dyDescent="0.4">
      <c r="C1421" s="50"/>
    </row>
    <row r="1422" spans="3:3" x14ac:dyDescent="0.4">
      <c r="C1422" s="50"/>
    </row>
    <row r="1423" spans="3:3" x14ac:dyDescent="0.4">
      <c r="C1423" s="50"/>
    </row>
    <row r="1424" spans="3:3" x14ac:dyDescent="0.4">
      <c r="C1424" s="50"/>
    </row>
    <row r="1425" spans="3:3" x14ac:dyDescent="0.4">
      <c r="C1425" s="50"/>
    </row>
    <row r="1426" spans="3:3" x14ac:dyDescent="0.4">
      <c r="C1426" s="50"/>
    </row>
    <row r="1427" spans="3:3" x14ac:dyDescent="0.4">
      <c r="C1427" s="50"/>
    </row>
    <row r="1428" spans="3:3" x14ac:dyDescent="0.4">
      <c r="C1428" s="50"/>
    </row>
    <row r="1429" spans="3:3" x14ac:dyDescent="0.4">
      <c r="C1429" s="50"/>
    </row>
    <row r="1430" spans="3:3" x14ac:dyDescent="0.4">
      <c r="C1430" s="50"/>
    </row>
    <row r="1431" spans="3:3" x14ac:dyDescent="0.4">
      <c r="C1431" s="50"/>
    </row>
    <row r="1432" spans="3:3" x14ac:dyDescent="0.4">
      <c r="C1432" s="50"/>
    </row>
    <row r="1433" spans="3:3" x14ac:dyDescent="0.4">
      <c r="C1433" s="50"/>
    </row>
    <row r="1434" spans="3:3" x14ac:dyDescent="0.4">
      <c r="C1434" s="50"/>
    </row>
    <row r="1435" spans="3:3" x14ac:dyDescent="0.4">
      <c r="C1435" s="50"/>
    </row>
    <row r="1436" spans="3:3" x14ac:dyDescent="0.4">
      <c r="C1436" s="50"/>
    </row>
    <row r="1437" spans="3:3" x14ac:dyDescent="0.4">
      <c r="C1437" s="50"/>
    </row>
    <row r="1438" spans="3:3" x14ac:dyDescent="0.4">
      <c r="C1438" s="50"/>
    </row>
    <row r="1439" spans="3:3" x14ac:dyDescent="0.4">
      <c r="C1439" s="50"/>
    </row>
    <row r="1440" spans="3:3" x14ac:dyDescent="0.4">
      <c r="C1440" s="50"/>
    </row>
    <row r="1441" spans="3:3" x14ac:dyDescent="0.4">
      <c r="C1441" s="50"/>
    </row>
    <row r="1442" spans="3:3" x14ac:dyDescent="0.4">
      <c r="C1442" s="50"/>
    </row>
    <row r="1443" spans="3:3" x14ac:dyDescent="0.4">
      <c r="C1443" s="50"/>
    </row>
    <row r="1444" spans="3:3" x14ac:dyDescent="0.4">
      <c r="C1444" s="50"/>
    </row>
    <row r="1445" spans="3:3" x14ac:dyDescent="0.4">
      <c r="C1445" s="50"/>
    </row>
    <row r="1446" spans="3:3" x14ac:dyDescent="0.4">
      <c r="C1446" s="50"/>
    </row>
    <row r="1447" spans="3:3" x14ac:dyDescent="0.4">
      <c r="C1447" s="50"/>
    </row>
    <row r="1448" spans="3:3" x14ac:dyDescent="0.4">
      <c r="C1448" s="50"/>
    </row>
    <row r="1449" spans="3:3" x14ac:dyDescent="0.4">
      <c r="C1449" s="50"/>
    </row>
    <row r="1450" spans="3:3" x14ac:dyDescent="0.4">
      <c r="C1450" s="50"/>
    </row>
    <row r="1451" spans="3:3" x14ac:dyDescent="0.4">
      <c r="C1451" s="50"/>
    </row>
    <row r="1452" spans="3:3" x14ac:dyDescent="0.4">
      <c r="C1452" s="50"/>
    </row>
    <row r="1453" spans="3:3" x14ac:dyDescent="0.4">
      <c r="C1453" s="50"/>
    </row>
    <row r="1454" spans="3:3" x14ac:dyDescent="0.4">
      <c r="C1454" s="50"/>
    </row>
    <row r="1455" spans="3:3" x14ac:dyDescent="0.4">
      <c r="C1455" s="50"/>
    </row>
    <row r="1456" spans="3:3" x14ac:dyDescent="0.4">
      <c r="C1456" s="50"/>
    </row>
    <row r="1457" spans="3:3" x14ac:dyDescent="0.4">
      <c r="C1457" s="50"/>
    </row>
    <row r="1458" spans="3:3" x14ac:dyDescent="0.4">
      <c r="C1458" s="50"/>
    </row>
    <row r="1459" spans="3:3" x14ac:dyDescent="0.4">
      <c r="C1459" s="50"/>
    </row>
    <row r="1460" spans="3:3" x14ac:dyDescent="0.4">
      <c r="C1460" s="50"/>
    </row>
    <row r="1461" spans="3:3" x14ac:dyDescent="0.4">
      <c r="C1461" s="50"/>
    </row>
    <row r="1462" spans="3:3" x14ac:dyDescent="0.4">
      <c r="C1462" s="50"/>
    </row>
    <row r="1463" spans="3:3" x14ac:dyDescent="0.4">
      <c r="C1463" s="50"/>
    </row>
    <row r="1464" spans="3:3" x14ac:dyDescent="0.4">
      <c r="C1464" s="50"/>
    </row>
    <row r="1465" spans="3:3" x14ac:dyDescent="0.4">
      <c r="C1465" s="50"/>
    </row>
    <row r="1466" spans="3:3" x14ac:dyDescent="0.4">
      <c r="C1466" s="50"/>
    </row>
    <row r="1467" spans="3:3" x14ac:dyDescent="0.4">
      <c r="C1467" s="50"/>
    </row>
    <row r="1468" spans="3:3" x14ac:dyDescent="0.4">
      <c r="C1468" s="50"/>
    </row>
    <row r="1469" spans="3:3" x14ac:dyDescent="0.4">
      <c r="C1469" s="50"/>
    </row>
    <row r="1470" spans="3:3" x14ac:dyDescent="0.4">
      <c r="C1470" s="50"/>
    </row>
    <row r="1471" spans="3:3" x14ac:dyDescent="0.4">
      <c r="C1471" s="50"/>
    </row>
    <row r="1472" spans="3:3" x14ac:dyDescent="0.4">
      <c r="C1472" s="50"/>
    </row>
    <row r="1473" spans="3:3" x14ac:dyDescent="0.4">
      <c r="C1473" s="50"/>
    </row>
    <row r="1474" spans="3:3" x14ac:dyDescent="0.4">
      <c r="C1474" s="50"/>
    </row>
    <row r="1475" spans="3:3" x14ac:dyDescent="0.4">
      <c r="C1475" s="50"/>
    </row>
    <row r="1476" spans="3:3" x14ac:dyDescent="0.4">
      <c r="C1476" s="50"/>
    </row>
    <row r="1477" spans="3:3" x14ac:dyDescent="0.4">
      <c r="C1477" s="50"/>
    </row>
    <row r="1478" spans="3:3" x14ac:dyDescent="0.4">
      <c r="C1478" s="50"/>
    </row>
    <row r="1479" spans="3:3" x14ac:dyDescent="0.4">
      <c r="C1479" s="50"/>
    </row>
    <row r="1480" spans="3:3" x14ac:dyDescent="0.4">
      <c r="C1480" s="50"/>
    </row>
    <row r="1481" spans="3:3" x14ac:dyDescent="0.4">
      <c r="C1481" s="50"/>
    </row>
    <row r="1482" spans="3:3" x14ac:dyDescent="0.4">
      <c r="C1482" s="50"/>
    </row>
    <row r="1483" spans="3:3" x14ac:dyDescent="0.4">
      <c r="C1483" s="50"/>
    </row>
    <row r="1484" spans="3:3" x14ac:dyDescent="0.4">
      <c r="C1484" s="50"/>
    </row>
    <row r="1485" spans="3:3" x14ac:dyDescent="0.4">
      <c r="C1485" s="50"/>
    </row>
    <row r="1486" spans="3:3" x14ac:dyDescent="0.4">
      <c r="C1486" s="50"/>
    </row>
    <row r="1487" spans="3:3" x14ac:dyDescent="0.4">
      <c r="C1487" s="50"/>
    </row>
    <row r="1488" spans="3:3" x14ac:dyDescent="0.4">
      <c r="C1488" s="50"/>
    </row>
    <row r="1489" spans="3:3" x14ac:dyDescent="0.4">
      <c r="C1489" s="50"/>
    </row>
    <row r="1490" spans="3:3" x14ac:dyDescent="0.4">
      <c r="C1490" s="50"/>
    </row>
    <row r="1491" spans="3:3" x14ac:dyDescent="0.4">
      <c r="C1491" s="50"/>
    </row>
    <row r="1492" spans="3:3" x14ac:dyDescent="0.4">
      <c r="C1492" s="50"/>
    </row>
    <row r="1493" spans="3:3" x14ac:dyDescent="0.4">
      <c r="C1493" s="50"/>
    </row>
    <row r="1494" spans="3:3" x14ac:dyDescent="0.4">
      <c r="C1494" s="50"/>
    </row>
    <row r="1495" spans="3:3" x14ac:dyDescent="0.4">
      <c r="C1495" s="50"/>
    </row>
    <row r="1496" spans="3:3" x14ac:dyDescent="0.4">
      <c r="C1496" s="50"/>
    </row>
    <row r="1497" spans="3:3" x14ac:dyDescent="0.4">
      <c r="C1497" s="50"/>
    </row>
    <row r="1498" spans="3:3" x14ac:dyDescent="0.4">
      <c r="C1498" s="50"/>
    </row>
    <row r="1499" spans="3:3" x14ac:dyDescent="0.4">
      <c r="C1499" s="50"/>
    </row>
    <row r="1500" spans="3:3" x14ac:dyDescent="0.4">
      <c r="C1500" s="50"/>
    </row>
    <row r="1501" spans="3:3" x14ac:dyDescent="0.4">
      <c r="C1501" s="50"/>
    </row>
    <row r="1502" spans="3:3" x14ac:dyDescent="0.4">
      <c r="C1502" s="50"/>
    </row>
    <row r="1503" spans="3:3" x14ac:dyDescent="0.4">
      <c r="C1503" s="50"/>
    </row>
    <row r="1504" spans="3:3" x14ac:dyDescent="0.4">
      <c r="C1504" s="50"/>
    </row>
    <row r="1505" spans="3:3" x14ac:dyDescent="0.4">
      <c r="C1505" s="50"/>
    </row>
    <row r="1506" spans="3:3" x14ac:dyDescent="0.4">
      <c r="C1506" s="50"/>
    </row>
    <row r="1507" spans="3:3" x14ac:dyDescent="0.4">
      <c r="C1507" s="50"/>
    </row>
    <row r="1508" spans="3:3" x14ac:dyDescent="0.4">
      <c r="C1508" s="50"/>
    </row>
    <row r="1509" spans="3:3" x14ac:dyDescent="0.4">
      <c r="C1509" s="50"/>
    </row>
    <row r="1510" spans="3:3" x14ac:dyDescent="0.4">
      <c r="C1510" s="50"/>
    </row>
    <row r="1511" spans="3:3" x14ac:dyDescent="0.4">
      <c r="C1511" s="50"/>
    </row>
    <row r="1512" spans="3:3" x14ac:dyDescent="0.4">
      <c r="C1512" s="50"/>
    </row>
    <row r="1513" spans="3:3" x14ac:dyDescent="0.4">
      <c r="C1513" s="50"/>
    </row>
    <row r="1514" spans="3:3" x14ac:dyDescent="0.4">
      <c r="C1514" s="50"/>
    </row>
    <row r="1515" spans="3:3" x14ac:dyDescent="0.4">
      <c r="C1515" s="50"/>
    </row>
    <row r="1516" spans="3:3" x14ac:dyDescent="0.4">
      <c r="C1516" s="50"/>
    </row>
    <row r="1517" spans="3:3" x14ac:dyDescent="0.4">
      <c r="C1517" s="50"/>
    </row>
    <row r="1518" spans="3:3" x14ac:dyDescent="0.4">
      <c r="C1518" s="50"/>
    </row>
    <row r="1519" spans="3:3" x14ac:dyDescent="0.4">
      <c r="C1519" s="50"/>
    </row>
    <row r="1520" spans="3:3" x14ac:dyDescent="0.4">
      <c r="C1520" s="50"/>
    </row>
    <row r="1521" spans="3:3" x14ac:dyDescent="0.4">
      <c r="C1521" s="50"/>
    </row>
    <row r="1522" spans="3:3" x14ac:dyDescent="0.4">
      <c r="C1522" s="50"/>
    </row>
    <row r="1523" spans="3:3" x14ac:dyDescent="0.4">
      <c r="C1523" s="50"/>
    </row>
    <row r="1524" spans="3:3" x14ac:dyDescent="0.4">
      <c r="C1524" s="50"/>
    </row>
    <row r="1525" spans="3:3" x14ac:dyDescent="0.4">
      <c r="C1525" s="50"/>
    </row>
    <row r="1526" spans="3:3" x14ac:dyDescent="0.4">
      <c r="C1526" s="50"/>
    </row>
    <row r="1527" spans="3:3" x14ac:dyDescent="0.4">
      <c r="C1527" s="50"/>
    </row>
    <row r="1528" spans="3:3" x14ac:dyDescent="0.4">
      <c r="C1528" s="50"/>
    </row>
    <row r="1529" spans="3:3" x14ac:dyDescent="0.4">
      <c r="C1529" s="50"/>
    </row>
    <row r="1530" spans="3:3" x14ac:dyDescent="0.4">
      <c r="C1530" s="50"/>
    </row>
    <row r="1531" spans="3:3" x14ac:dyDescent="0.4">
      <c r="C1531" s="50"/>
    </row>
    <row r="1532" spans="3:3" x14ac:dyDescent="0.4">
      <c r="C1532" s="50"/>
    </row>
    <row r="1533" spans="3:3" x14ac:dyDescent="0.4">
      <c r="C1533" s="50"/>
    </row>
    <row r="1534" spans="3:3" x14ac:dyDescent="0.4">
      <c r="C1534" s="50"/>
    </row>
    <row r="1535" spans="3:3" x14ac:dyDescent="0.4">
      <c r="C1535" s="50"/>
    </row>
    <row r="1536" spans="3:3" x14ac:dyDescent="0.4">
      <c r="C1536" s="50"/>
    </row>
    <row r="1537" spans="3:3" x14ac:dyDescent="0.4">
      <c r="C1537" s="50"/>
    </row>
    <row r="1538" spans="3:3" x14ac:dyDescent="0.4">
      <c r="C1538" s="50"/>
    </row>
    <row r="1539" spans="3:3" x14ac:dyDescent="0.4">
      <c r="C1539" s="50"/>
    </row>
    <row r="1540" spans="3:3" x14ac:dyDescent="0.4">
      <c r="C1540" s="50"/>
    </row>
    <row r="1541" spans="3:3" x14ac:dyDescent="0.4">
      <c r="C1541" s="50"/>
    </row>
    <row r="1542" spans="3:3" x14ac:dyDescent="0.4">
      <c r="C1542" s="50"/>
    </row>
    <row r="1543" spans="3:3" x14ac:dyDescent="0.4">
      <c r="C1543" s="50"/>
    </row>
    <row r="1544" spans="3:3" x14ac:dyDescent="0.4">
      <c r="C1544" s="50"/>
    </row>
    <row r="1545" spans="3:3" x14ac:dyDescent="0.4">
      <c r="C1545" s="50"/>
    </row>
    <row r="1546" spans="3:3" x14ac:dyDescent="0.4">
      <c r="C1546" s="50"/>
    </row>
    <row r="1547" spans="3:3" x14ac:dyDescent="0.4">
      <c r="C1547" s="50"/>
    </row>
    <row r="1548" spans="3:3" x14ac:dyDescent="0.4">
      <c r="C1548" s="50"/>
    </row>
    <row r="1549" spans="3:3" x14ac:dyDescent="0.4">
      <c r="C1549" s="50"/>
    </row>
    <row r="1550" spans="3:3" x14ac:dyDescent="0.4">
      <c r="C1550" s="50"/>
    </row>
    <row r="1551" spans="3:3" x14ac:dyDescent="0.4">
      <c r="C1551" s="50"/>
    </row>
    <row r="1552" spans="3:3" x14ac:dyDescent="0.4">
      <c r="C1552" s="50"/>
    </row>
    <row r="1553" spans="3:3" x14ac:dyDescent="0.4">
      <c r="C1553" s="50"/>
    </row>
    <row r="1554" spans="3:3" x14ac:dyDescent="0.4">
      <c r="C1554" s="50"/>
    </row>
    <row r="1555" spans="3:3" x14ac:dyDescent="0.4">
      <c r="C1555" s="50"/>
    </row>
    <row r="1556" spans="3:3" x14ac:dyDescent="0.4">
      <c r="C1556" s="50"/>
    </row>
    <row r="1557" spans="3:3" x14ac:dyDescent="0.4">
      <c r="C1557" s="50"/>
    </row>
    <row r="1558" spans="3:3" x14ac:dyDescent="0.4">
      <c r="C1558" s="50"/>
    </row>
    <row r="1559" spans="3:3" x14ac:dyDescent="0.4">
      <c r="C1559" s="50"/>
    </row>
    <row r="1560" spans="3:3" x14ac:dyDescent="0.4">
      <c r="C1560" s="50"/>
    </row>
    <row r="1561" spans="3:3" x14ac:dyDescent="0.4">
      <c r="C1561" s="50"/>
    </row>
    <row r="1562" spans="3:3" x14ac:dyDescent="0.4">
      <c r="C1562" s="50"/>
    </row>
    <row r="1563" spans="3:3" x14ac:dyDescent="0.4">
      <c r="C1563" s="50"/>
    </row>
    <row r="1564" spans="3:3" x14ac:dyDescent="0.4">
      <c r="C1564" s="50"/>
    </row>
    <row r="1565" spans="3:3" x14ac:dyDescent="0.4">
      <c r="C1565" s="50"/>
    </row>
    <row r="1566" spans="3:3" x14ac:dyDescent="0.4">
      <c r="C1566" s="50"/>
    </row>
    <row r="1567" spans="3:3" x14ac:dyDescent="0.4">
      <c r="C1567" s="50"/>
    </row>
    <row r="1568" spans="3:3" x14ac:dyDescent="0.4">
      <c r="C1568" s="50"/>
    </row>
    <row r="1569" spans="3:3" x14ac:dyDescent="0.4">
      <c r="C1569" s="50"/>
    </row>
    <row r="1570" spans="3:3" x14ac:dyDescent="0.4">
      <c r="C1570" s="50"/>
    </row>
    <row r="1571" spans="3:3" x14ac:dyDescent="0.4">
      <c r="C1571" s="50"/>
    </row>
    <row r="1572" spans="3:3" x14ac:dyDescent="0.4">
      <c r="C1572" s="50"/>
    </row>
    <row r="1573" spans="3:3" x14ac:dyDescent="0.4">
      <c r="C1573" s="50"/>
    </row>
    <row r="1574" spans="3:3" x14ac:dyDescent="0.4">
      <c r="C1574" s="50"/>
    </row>
    <row r="1575" spans="3:3" x14ac:dyDescent="0.4">
      <c r="C1575" s="50"/>
    </row>
    <row r="1576" spans="3:3" x14ac:dyDescent="0.4">
      <c r="C1576" s="50"/>
    </row>
    <row r="1577" spans="3:3" x14ac:dyDescent="0.4">
      <c r="C1577" s="50"/>
    </row>
    <row r="1578" spans="3:3" x14ac:dyDescent="0.4">
      <c r="C1578" s="50"/>
    </row>
    <row r="1579" spans="3:3" x14ac:dyDescent="0.4">
      <c r="C1579" s="50"/>
    </row>
    <row r="1580" spans="3:3" x14ac:dyDescent="0.4">
      <c r="C1580" s="50"/>
    </row>
    <row r="1581" spans="3:3" x14ac:dyDescent="0.4">
      <c r="C1581" s="50"/>
    </row>
    <row r="1582" spans="3:3" x14ac:dyDescent="0.4">
      <c r="C1582" s="50"/>
    </row>
    <row r="1583" spans="3:3" x14ac:dyDescent="0.4">
      <c r="C1583" s="50"/>
    </row>
    <row r="1584" spans="3:3" x14ac:dyDescent="0.4">
      <c r="C1584" s="50"/>
    </row>
    <row r="1585" spans="3:3" x14ac:dyDescent="0.4">
      <c r="C1585" s="50"/>
    </row>
    <row r="1586" spans="3:3" x14ac:dyDescent="0.4">
      <c r="C1586" s="50"/>
    </row>
    <row r="1587" spans="3:3" x14ac:dyDescent="0.4">
      <c r="C1587" s="50"/>
    </row>
    <row r="1588" spans="3:3" x14ac:dyDescent="0.4">
      <c r="C1588" s="50"/>
    </row>
    <row r="1589" spans="3:3" x14ac:dyDescent="0.4">
      <c r="C1589" s="50"/>
    </row>
    <row r="1590" spans="3:3" x14ac:dyDescent="0.4">
      <c r="C1590" s="50"/>
    </row>
    <row r="1591" spans="3:3" x14ac:dyDescent="0.4">
      <c r="C1591" s="50"/>
    </row>
    <row r="1592" spans="3:3" x14ac:dyDescent="0.4">
      <c r="C1592" s="50"/>
    </row>
    <row r="1593" spans="3:3" x14ac:dyDescent="0.4">
      <c r="C1593" s="50"/>
    </row>
    <row r="1594" spans="3:3" x14ac:dyDescent="0.4">
      <c r="C1594" s="50"/>
    </row>
    <row r="1595" spans="3:3" x14ac:dyDescent="0.4">
      <c r="C1595" s="50"/>
    </row>
    <row r="1596" spans="3:3" x14ac:dyDescent="0.4">
      <c r="C1596" s="50"/>
    </row>
    <row r="1597" spans="3:3" x14ac:dyDescent="0.4">
      <c r="C1597" s="50"/>
    </row>
    <row r="1598" spans="3:3" x14ac:dyDescent="0.4">
      <c r="C1598" s="50"/>
    </row>
    <row r="1599" spans="3:3" x14ac:dyDescent="0.4">
      <c r="C1599" s="50"/>
    </row>
    <row r="1600" spans="3:3" x14ac:dyDescent="0.4">
      <c r="C1600" s="50"/>
    </row>
    <row r="1601" spans="3:3" x14ac:dyDescent="0.4">
      <c r="C1601" s="50"/>
    </row>
    <row r="1602" spans="3:3" x14ac:dyDescent="0.4">
      <c r="C1602" s="50"/>
    </row>
    <row r="1603" spans="3:3" x14ac:dyDescent="0.4">
      <c r="C1603" s="50"/>
    </row>
    <row r="1604" spans="3:3" x14ac:dyDescent="0.4">
      <c r="C1604" s="50"/>
    </row>
    <row r="1605" spans="3:3" x14ac:dyDescent="0.4">
      <c r="C1605" s="50"/>
    </row>
    <row r="1606" spans="3:3" x14ac:dyDescent="0.4">
      <c r="C1606" s="50"/>
    </row>
    <row r="1607" spans="3:3" x14ac:dyDescent="0.4">
      <c r="C1607" s="50"/>
    </row>
    <row r="1608" spans="3:3" x14ac:dyDescent="0.4">
      <c r="C1608" s="50"/>
    </row>
    <row r="1609" spans="3:3" x14ac:dyDescent="0.4">
      <c r="C1609" s="50"/>
    </row>
    <row r="1610" spans="3:3" x14ac:dyDescent="0.4">
      <c r="C1610" s="50"/>
    </row>
    <row r="1611" spans="3:3" x14ac:dyDescent="0.4">
      <c r="C1611" s="50"/>
    </row>
    <row r="1612" spans="3:3" x14ac:dyDescent="0.4">
      <c r="C1612" s="50"/>
    </row>
    <row r="1613" spans="3:3" x14ac:dyDescent="0.4">
      <c r="C1613" s="50"/>
    </row>
    <row r="1614" spans="3:3" x14ac:dyDescent="0.4">
      <c r="C1614" s="50"/>
    </row>
    <row r="1615" spans="3:3" x14ac:dyDescent="0.4">
      <c r="C1615" s="50"/>
    </row>
    <row r="1616" spans="3:3" x14ac:dyDescent="0.4">
      <c r="C1616" s="50"/>
    </row>
    <row r="1617" spans="3:3" x14ac:dyDescent="0.4">
      <c r="C1617" s="50"/>
    </row>
    <row r="1618" spans="3:3" x14ac:dyDescent="0.4">
      <c r="C1618" s="50"/>
    </row>
    <row r="1619" spans="3:3" x14ac:dyDescent="0.4">
      <c r="C1619" s="50"/>
    </row>
    <row r="1620" spans="3:3" x14ac:dyDescent="0.4">
      <c r="C1620" s="50"/>
    </row>
    <row r="1621" spans="3:3" x14ac:dyDescent="0.4">
      <c r="C1621" s="50"/>
    </row>
    <row r="1622" spans="3:3" x14ac:dyDescent="0.4">
      <c r="C1622" s="50"/>
    </row>
    <row r="1623" spans="3:3" x14ac:dyDescent="0.4">
      <c r="C1623" s="50"/>
    </row>
    <row r="1624" spans="3:3" x14ac:dyDescent="0.4">
      <c r="C1624" s="50"/>
    </row>
    <row r="1625" spans="3:3" x14ac:dyDescent="0.4">
      <c r="C1625" s="50"/>
    </row>
    <row r="1626" spans="3:3" x14ac:dyDescent="0.4">
      <c r="C1626" s="50"/>
    </row>
    <row r="1627" spans="3:3" x14ac:dyDescent="0.4">
      <c r="C1627" s="50"/>
    </row>
    <row r="1628" spans="3:3" x14ac:dyDescent="0.4">
      <c r="C1628" s="50"/>
    </row>
    <row r="1629" spans="3:3" x14ac:dyDescent="0.4">
      <c r="C1629" s="50"/>
    </row>
    <row r="1630" spans="3:3" x14ac:dyDescent="0.4">
      <c r="C1630" s="50"/>
    </row>
    <row r="1631" spans="3:3" x14ac:dyDescent="0.4">
      <c r="C1631" s="50"/>
    </row>
    <row r="1632" spans="3:3" x14ac:dyDescent="0.4">
      <c r="C1632" s="50"/>
    </row>
    <row r="1633" spans="3:3" x14ac:dyDescent="0.4">
      <c r="C1633" s="50"/>
    </row>
    <row r="1634" spans="3:3" x14ac:dyDescent="0.4">
      <c r="C1634" s="50"/>
    </row>
    <row r="1635" spans="3:3" x14ac:dyDescent="0.4">
      <c r="C1635" s="50"/>
    </row>
    <row r="1636" spans="3:3" x14ac:dyDescent="0.4">
      <c r="C1636" s="50"/>
    </row>
    <row r="1637" spans="3:3" x14ac:dyDescent="0.4">
      <c r="C1637" s="50"/>
    </row>
    <row r="1638" spans="3:3" x14ac:dyDescent="0.4">
      <c r="C1638" s="50"/>
    </row>
    <row r="1639" spans="3:3" x14ac:dyDescent="0.4">
      <c r="C1639" s="50"/>
    </row>
    <row r="1640" spans="3:3" x14ac:dyDescent="0.4">
      <c r="C1640" s="50"/>
    </row>
    <row r="1641" spans="3:3" x14ac:dyDescent="0.4">
      <c r="C1641" s="50"/>
    </row>
    <row r="1642" spans="3:3" x14ac:dyDescent="0.4">
      <c r="C1642" s="50"/>
    </row>
    <row r="1643" spans="3:3" x14ac:dyDescent="0.4">
      <c r="C1643" s="50"/>
    </row>
    <row r="1644" spans="3:3" x14ac:dyDescent="0.4">
      <c r="C1644" s="50"/>
    </row>
    <row r="1645" spans="3:3" x14ac:dyDescent="0.4">
      <c r="C1645" s="50"/>
    </row>
    <row r="1646" spans="3:3" x14ac:dyDescent="0.4">
      <c r="C1646" s="50"/>
    </row>
    <row r="1647" spans="3:3" x14ac:dyDescent="0.4">
      <c r="C1647" s="50"/>
    </row>
    <row r="1648" spans="3:3" x14ac:dyDescent="0.4">
      <c r="C1648" s="50"/>
    </row>
    <row r="1649" spans="3:3" x14ac:dyDescent="0.4">
      <c r="C1649" s="50"/>
    </row>
    <row r="1650" spans="3:3" x14ac:dyDescent="0.4">
      <c r="C1650" s="50"/>
    </row>
    <row r="1651" spans="3:3" x14ac:dyDescent="0.4">
      <c r="C1651" s="50"/>
    </row>
    <row r="1652" spans="3:3" x14ac:dyDescent="0.4">
      <c r="C1652" s="50"/>
    </row>
    <row r="1653" spans="3:3" x14ac:dyDescent="0.4">
      <c r="C1653" s="50"/>
    </row>
    <row r="1654" spans="3:3" x14ac:dyDescent="0.4">
      <c r="C1654" s="50"/>
    </row>
    <row r="1655" spans="3:3" x14ac:dyDescent="0.4">
      <c r="C1655" s="50"/>
    </row>
    <row r="1656" spans="3:3" x14ac:dyDescent="0.4">
      <c r="C1656" s="50"/>
    </row>
    <row r="1657" spans="3:3" x14ac:dyDescent="0.4">
      <c r="C1657" s="50"/>
    </row>
    <row r="1658" spans="3:3" x14ac:dyDescent="0.4">
      <c r="C1658" s="50"/>
    </row>
    <row r="1659" spans="3:3" x14ac:dyDescent="0.4">
      <c r="C1659" s="50"/>
    </row>
    <row r="1660" spans="3:3" x14ac:dyDescent="0.4">
      <c r="C1660" s="50"/>
    </row>
    <row r="1661" spans="3:3" x14ac:dyDescent="0.4">
      <c r="C1661" s="50"/>
    </row>
    <row r="1662" spans="3:3" x14ac:dyDescent="0.4">
      <c r="C1662" s="50"/>
    </row>
    <row r="1663" spans="3:3" x14ac:dyDescent="0.4">
      <c r="C1663" s="50"/>
    </row>
    <row r="1664" spans="3:3" x14ac:dyDescent="0.4">
      <c r="C1664" s="50"/>
    </row>
    <row r="1665" spans="3:3" x14ac:dyDescent="0.4">
      <c r="C1665" s="50"/>
    </row>
    <row r="1666" spans="3:3" x14ac:dyDescent="0.4">
      <c r="C1666" s="50"/>
    </row>
    <row r="1667" spans="3:3" x14ac:dyDescent="0.4">
      <c r="C1667" s="50"/>
    </row>
    <row r="1668" spans="3:3" x14ac:dyDescent="0.4">
      <c r="C1668" s="50"/>
    </row>
    <row r="1669" spans="3:3" x14ac:dyDescent="0.4">
      <c r="C1669" s="50"/>
    </row>
    <row r="1670" spans="3:3" x14ac:dyDescent="0.4">
      <c r="C1670" s="50"/>
    </row>
    <row r="1671" spans="3:3" x14ac:dyDescent="0.4">
      <c r="C1671" s="50"/>
    </row>
    <row r="1672" spans="3:3" x14ac:dyDescent="0.4">
      <c r="C1672" s="50"/>
    </row>
    <row r="1673" spans="3:3" x14ac:dyDescent="0.4">
      <c r="C1673" s="50"/>
    </row>
    <row r="1674" spans="3:3" x14ac:dyDescent="0.4">
      <c r="C1674" s="50"/>
    </row>
    <row r="1675" spans="3:3" x14ac:dyDescent="0.4">
      <c r="C1675" s="50"/>
    </row>
    <row r="1676" spans="3:3" x14ac:dyDescent="0.4">
      <c r="C1676" s="50"/>
    </row>
    <row r="1677" spans="3:3" x14ac:dyDescent="0.4">
      <c r="C1677" s="50"/>
    </row>
    <row r="1678" spans="3:3" x14ac:dyDescent="0.4">
      <c r="C1678" s="50"/>
    </row>
    <row r="1679" spans="3:3" x14ac:dyDescent="0.4">
      <c r="C1679" s="50"/>
    </row>
    <row r="1680" spans="3:3" x14ac:dyDescent="0.4">
      <c r="C1680" s="50"/>
    </row>
    <row r="1681" spans="3:3" x14ac:dyDescent="0.4">
      <c r="C1681" s="50"/>
    </row>
    <row r="1682" spans="3:3" x14ac:dyDescent="0.4">
      <c r="C1682" s="50"/>
    </row>
    <row r="1683" spans="3:3" x14ac:dyDescent="0.4">
      <c r="C1683" s="50"/>
    </row>
    <row r="1684" spans="3:3" x14ac:dyDescent="0.4">
      <c r="C1684" s="50"/>
    </row>
    <row r="1685" spans="3:3" x14ac:dyDescent="0.4">
      <c r="C1685" s="50"/>
    </row>
    <row r="1686" spans="3:3" x14ac:dyDescent="0.4">
      <c r="C1686" s="50"/>
    </row>
    <row r="1687" spans="3:3" x14ac:dyDescent="0.4">
      <c r="C1687" s="50"/>
    </row>
    <row r="1688" spans="3:3" x14ac:dyDescent="0.4">
      <c r="C1688" s="50"/>
    </row>
    <row r="1689" spans="3:3" x14ac:dyDescent="0.4">
      <c r="C1689" s="50"/>
    </row>
    <row r="1690" spans="3:3" x14ac:dyDescent="0.4">
      <c r="C1690" s="50"/>
    </row>
    <row r="1691" spans="3:3" x14ac:dyDescent="0.4">
      <c r="C1691" s="50"/>
    </row>
    <row r="1692" spans="3:3" x14ac:dyDescent="0.4">
      <c r="C1692" s="50"/>
    </row>
    <row r="1693" spans="3:3" x14ac:dyDescent="0.4">
      <c r="C1693" s="50"/>
    </row>
    <row r="1694" spans="3:3" x14ac:dyDescent="0.4">
      <c r="C1694" s="50"/>
    </row>
    <row r="1695" spans="3:3" x14ac:dyDescent="0.4">
      <c r="C1695" s="50"/>
    </row>
    <row r="1696" spans="3:3" x14ac:dyDescent="0.4">
      <c r="C1696" s="50"/>
    </row>
    <row r="1697" spans="3:3" x14ac:dyDescent="0.4">
      <c r="C1697" s="50"/>
    </row>
    <row r="1698" spans="3:3" x14ac:dyDescent="0.4">
      <c r="C1698" s="50"/>
    </row>
    <row r="1699" spans="3:3" x14ac:dyDescent="0.4">
      <c r="C1699" s="50"/>
    </row>
    <row r="1700" spans="3:3" x14ac:dyDescent="0.4">
      <c r="C1700" s="50"/>
    </row>
    <row r="1701" spans="3:3" x14ac:dyDescent="0.4">
      <c r="C1701" s="50"/>
    </row>
    <row r="1702" spans="3:3" x14ac:dyDescent="0.4">
      <c r="C1702" s="50"/>
    </row>
    <row r="1703" spans="3:3" x14ac:dyDescent="0.4">
      <c r="C1703" s="50"/>
    </row>
    <row r="1704" spans="3:3" x14ac:dyDescent="0.4">
      <c r="C1704" s="50"/>
    </row>
    <row r="1705" spans="3:3" x14ac:dyDescent="0.4">
      <c r="C1705" s="50"/>
    </row>
    <row r="1706" spans="3:3" x14ac:dyDescent="0.4">
      <c r="C1706" s="50"/>
    </row>
    <row r="1707" spans="3:3" x14ac:dyDescent="0.4">
      <c r="C1707" s="50"/>
    </row>
    <row r="1708" spans="3:3" x14ac:dyDescent="0.4">
      <c r="C1708" s="50"/>
    </row>
    <row r="1709" spans="3:3" x14ac:dyDescent="0.4">
      <c r="C1709" s="50"/>
    </row>
    <row r="1710" spans="3:3" x14ac:dyDescent="0.4">
      <c r="C1710" s="50"/>
    </row>
    <row r="1711" spans="3:3" x14ac:dyDescent="0.4">
      <c r="C1711" s="50"/>
    </row>
    <row r="1712" spans="3:3" x14ac:dyDescent="0.4">
      <c r="C1712" s="50"/>
    </row>
    <row r="1713" spans="3:3" x14ac:dyDescent="0.4">
      <c r="C1713" s="50"/>
    </row>
    <row r="1714" spans="3:3" x14ac:dyDescent="0.4">
      <c r="C1714" s="50"/>
    </row>
    <row r="1715" spans="3:3" x14ac:dyDescent="0.4">
      <c r="C1715" s="50"/>
    </row>
    <row r="1716" spans="3:3" x14ac:dyDescent="0.4">
      <c r="C1716" s="50"/>
    </row>
    <row r="1717" spans="3:3" x14ac:dyDescent="0.4">
      <c r="C1717" s="50"/>
    </row>
    <row r="1718" spans="3:3" x14ac:dyDescent="0.4">
      <c r="C1718" s="50"/>
    </row>
    <row r="1719" spans="3:3" x14ac:dyDescent="0.4">
      <c r="C1719" s="50"/>
    </row>
    <row r="1720" spans="3:3" x14ac:dyDescent="0.4">
      <c r="C1720" s="50"/>
    </row>
    <row r="1721" spans="3:3" x14ac:dyDescent="0.4">
      <c r="C1721" s="50"/>
    </row>
    <row r="1722" spans="3:3" x14ac:dyDescent="0.4">
      <c r="C1722" s="50"/>
    </row>
    <row r="1723" spans="3:3" x14ac:dyDescent="0.4">
      <c r="C1723" s="50"/>
    </row>
    <row r="1724" spans="3:3" x14ac:dyDescent="0.4">
      <c r="C1724" s="50"/>
    </row>
    <row r="1725" spans="3:3" x14ac:dyDescent="0.4">
      <c r="C1725" s="50"/>
    </row>
    <row r="1726" spans="3:3" x14ac:dyDescent="0.4">
      <c r="C1726" s="50"/>
    </row>
    <row r="1727" spans="3:3" x14ac:dyDescent="0.4">
      <c r="C1727" s="50"/>
    </row>
    <row r="1728" spans="3:3" x14ac:dyDescent="0.4">
      <c r="C1728" s="50"/>
    </row>
    <row r="1729" spans="3:3" x14ac:dyDescent="0.4">
      <c r="C1729" s="50"/>
    </row>
    <row r="1730" spans="3:3" x14ac:dyDescent="0.4">
      <c r="C1730" s="50"/>
    </row>
    <row r="1731" spans="3:3" x14ac:dyDescent="0.4">
      <c r="C1731" s="50"/>
    </row>
    <row r="1732" spans="3:3" x14ac:dyDescent="0.4">
      <c r="C1732" s="50"/>
    </row>
    <row r="1733" spans="3:3" x14ac:dyDescent="0.4">
      <c r="C1733" s="50"/>
    </row>
    <row r="1734" spans="3:3" x14ac:dyDescent="0.4">
      <c r="C1734" s="50"/>
    </row>
    <row r="1735" spans="3:3" x14ac:dyDescent="0.4">
      <c r="C1735" s="50"/>
    </row>
    <row r="1736" spans="3:3" x14ac:dyDescent="0.4">
      <c r="C1736" s="50"/>
    </row>
    <row r="1737" spans="3:3" x14ac:dyDescent="0.4">
      <c r="C1737" s="50"/>
    </row>
    <row r="1738" spans="3:3" x14ac:dyDescent="0.4">
      <c r="C1738" s="50"/>
    </row>
    <row r="1739" spans="3:3" x14ac:dyDescent="0.4">
      <c r="C1739" s="50"/>
    </row>
    <row r="1740" spans="3:3" x14ac:dyDescent="0.4">
      <c r="C1740" s="50"/>
    </row>
    <row r="1741" spans="3:3" x14ac:dyDescent="0.4">
      <c r="C1741" s="50"/>
    </row>
    <row r="1742" spans="3:3" x14ac:dyDescent="0.4">
      <c r="C1742" s="50"/>
    </row>
    <row r="1743" spans="3:3" x14ac:dyDescent="0.4">
      <c r="C1743" s="50"/>
    </row>
    <row r="1744" spans="3:3" x14ac:dyDescent="0.4">
      <c r="C1744" s="50"/>
    </row>
    <row r="1745" spans="3:3" x14ac:dyDescent="0.4">
      <c r="C1745" s="50"/>
    </row>
    <row r="1746" spans="3:3" x14ac:dyDescent="0.4">
      <c r="C1746" s="50"/>
    </row>
    <row r="1747" spans="3:3" x14ac:dyDescent="0.4">
      <c r="C1747" s="50"/>
    </row>
    <row r="1748" spans="3:3" x14ac:dyDescent="0.4">
      <c r="C1748" s="50"/>
    </row>
    <row r="1749" spans="3:3" x14ac:dyDescent="0.4">
      <c r="C1749" s="50"/>
    </row>
    <row r="1750" spans="3:3" x14ac:dyDescent="0.4">
      <c r="C1750" s="50"/>
    </row>
    <row r="1751" spans="3:3" x14ac:dyDescent="0.4">
      <c r="C1751" s="50"/>
    </row>
    <row r="1752" spans="3:3" x14ac:dyDescent="0.4">
      <c r="C1752" s="50"/>
    </row>
    <row r="1753" spans="3:3" x14ac:dyDescent="0.4">
      <c r="C1753" s="50"/>
    </row>
    <row r="1754" spans="3:3" x14ac:dyDescent="0.4">
      <c r="C1754" s="50"/>
    </row>
    <row r="1755" spans="3:3" x14ac:dyDescent="0.4">
      <c r="C1755" s="50"/>
    </row>
    <row r="1756" spans="3:3" x14ac:dyDescent="0.4">
      <c r="C1756" s="50"/>
    </row>
    <row r="1757" spans="3:3" x14ac:dyDescent="0.4">
      <c r="C1757" s="50"/>
    </row>
    <row r="1758" spans="3:3" x14ac:dyDescent="0.4">
      <c r="C1758" s="50"/>
    </row>
    <row r="1759" spans="3:3" x14ac:dyDescent="0.4">
      <c r="C1759" s="50"/>
    </row>
    <row r="1760" spans="3:3" x14ac:dyDescent="0.4">
      <c r="C1760" s="50"/>
    </row>
    <row r="1761" spans="3:3" x14ac:dyDescent="0.4">
      <c r="C1761" s="50"/>
    </row>
    <row r="1762" spans="3:3" x14ac:dyDescent="0.4">
      <c r="C1762" s="50"/>
    </row>
    <row r="1763" spans="3:3" x14ac:dyDescent="0.4">
      <c r="C1763" s="50"/>
    </row>
    <row r="1764" spans="3:3" x14ac:dyDescent="0.4">
      <c r="C1764" s="50"/>
    </row>
    <row r="1765" spans="3:3" x14ac:dyDescent="0.4">
      <c r="C1765" s="50"/>
    </row>
    <row r="1766" spans="3:3" x14ac:dyDescent="0.4">
      <c r="C1766" s="50"/>
    </row>
    <row r="1767" spans="3:3" x14ac:dyDescent="0.4">
      <c r="C1767" s="50"/>
    </row>
    <row r="1768" spans="3:3" x14ac:dyDescent="0.4">
      <c r="C1768" s="50"/>
    </row>
    <row r="1769" spans="3:3" x14ac:dyDescent="0.4">
      <c r="C1769" s="50"/>
    </row>
    <row r="1770" spans="3:3" x14ac:dyDescent="0.4">
      <c r="C1770" s="50"/>
    </row>
    <row r="1771" spans="3:3" x14ac:dyDescent="0.4">
      <c r="C1771" s="50"/>
    </row>
    <row r="1772" spans="3:3" x14ac:dyDescent="0.4">
      <c r="C1772" s="50"/>
    </row>
    <row r="1773" spans="3:3" x14ac:dyDescent="0.4">
      <c r="C1773" s="50"/>
    </row>
    <row r="1774" spans="3:3" x14ac:dyDescent="0.4">
      <c r="C1774" s="50"/>
    </row>
    <row r="1775" spans="3:3" x14ac:dyDescent="0.4">
      <c r="C1775" s="50"/>
    </row>
    <row r="1776" spans="3:3" x14ac:dyDescent="0.4">
      <c r="C1776" s="50"/>
    </row>
    <row r="1777" spans="3:3" x14ac:dyDescent="0.4">
      <c r="C1777" s="50"/>
    </row>
    <row r="1778" spans="3:3" x14ac:dyDescent="0.4">
      <c r="C1778" s="50"/>
    </row>
    <row r="1779" spans="3:3" x14ac:dyDescent="0.4">
      <c r="C1779" s="50"/>
    </row>
    <row r="1780" spans="3:3" x14ac:dyDescent="0.4">
      <c r="C1780" s="50"/>
    </row>
    <row r="1781" spans="3:3" x14ac:dyDescent="0.4">
      <c r="C1781" s="50"/>
    </row>
    <row r="1782" spans="3:3" x14ac:dyDescent="0.4">
      <c r="C1782" s="50"/>
    </row>
    <row r="1783" spans="3:3" x14ac:dyDescent="0.4">
      <c r="C1783" s="50"/>
    </row>
    <row r="1784" spans="3:3" x14ac:dyDescent="0.4">
      <c r="C1784" s="50"/>
    </row>
    <row r="1785" spans="3:3" x14ac:dyDescent="0.4">
      <c r="C1785" s="50"/>
    </row>
    <row r="1786" spans="3:3" x14ac:dyDescent="0.4">
      <c r="C1786" s="50"/>
    </row>
    <row r="1787" spans="3:3" x14ac:dyDescent="0.4">
      <c r="C1787" s="50"/>
    </row>
    <row r="1788" spans="3:3" x14ac:dyDescent="0.4">
      <c r="C1788" s="50"/>
    </row>
    <row r="1789" spans="3:3" x14ac:dyDescent="0.4">
      <c r="C1789" s="50"/>
    </row>
    <row r="1790" spans="3:3" x14ac:dyDescent="0.4">
      <c r="C1790" s="50"/>
    </row>
    <row r="1791" spans="3:3" x14ac:dyDescent="0.4">
      <c r="C1791" s="50"/>
    </row>
    <row r="1792" spans="3:3" x14ac:dyDescent="0.4">
      <c r="C1792" s="50"/>
    </row>
    <row r="1793" spans="3:3" x14ac:dyDescent="0.4">
      <c r="C1793" s="50"/>
    </row>
    <row r="1794" spans="3:3" x14ac:dyDescent="0.4">
      <c r="C1794" s="50"/>
    </row>
    <row r="1795" spans="3:3" x14ac:dyDescent="0.4">
      <c r="C1795" s="50"/>
    </row>
    <row r="1796" spans="3:3" x14ac:dyDescent="0.4">
      <c r="C1796" s="50"/>
    </row>
    <row r="1797" spans="3:3" x14ac:dyDescent="0.4">
      <c r="C1797" s="50"/>
    </row>
    <row r="1798" spans="3:3" x14ac:dyDescent="0.4">
      <c r="C1798" s="50"/>
    </row>
    <row r="1799" spans="3:3" x14ac:dyDescent="0.4">
      <c r="C1799" s="50"/>
    </row>
    <row r="1800" spans="3:3" x14ac:dyDescent="0.4">
      <c r="C1800" s="50"/>
    </row>
    <row r="1801" spans="3:3" x14ac:dyDescent="0.4">
      <c r="C1801" s="50"/>
    </row>
    <row r="1802" spans="3:3" x14ac:dyDescent="0.4">
      <c r="C1802" s="50"/>
    </row>
    <row r="1803" spans="3:3" x14ac:dyDescent="0.4">
      <c r="C1803" s="50"/>
    </row>
    <row r="1804" spans="3:3" x14ac:dyDescent="0.4">
      <c r="C1804" s="50"/>
    </row>
    <row r="1805" spans="3:3" x14ac:dyDescent="0.4">
      <c r="C1805" s="50"/>
    </row>
    <row r="1806" spans="3:3" x14ac:dyDescent="0.4">
      <c r="C1806" s="50"/>
    </row>
    <row r="1807" spans="3:3" x14ac:dyDescent="0.4">
      <c r="C1807" s="50"/>
    </row>
    <row r="1808" spans="3:3" x14ac:dyDescent="0.4">
      <c r="C1808" s="50"/>
    </row>
    <row r="1809" spans="3:3" x14ac:dyDescent="0.4">
      <c r="C1809" s="50"/>
    </row>
    <row r="1810" spans="3:3" x14ac:dyDescent="0.4">
      <c r="C1810" s="50"/>
    </row>
    <row r="1811" spans="3:3" x14ac:dyDescent="0.4">
      <c r="C1811" s="50"/>
    </row>
    <row r="1812" spans="3:3" x14ac:dyDescent="0.4">
      <c r="C1812" s="50"/>
    </row>
    <row r="1813" spans="3:3" x14ac:dyDescent="0.4">
      <c r="C1813" s="50"/>
    </row>
    <row r="1814" spans="3:3" x14ac:dyDescent="0.4">
      <c r="C1814" s="50"/>
    </row>
    <row r="1815" spans="3:3" x14ac:dyDescent="0.4">
      <c r="C1815" s="50"/>
    </row>
    <row r="1816" spans="3:3" x14ac:dyDescent="0.4">
      <c r="C1816" s="50"/>
    </row>
    <row r="1817" spans="3:3" x14ac:dyDescent="0.4">
      <c r="C1817" s="50"/>
    </row>
    <row r="1818" spans="3:3" x14ac:dyDescent="0.4">
      <c r="C1818" s="50"/>
    </row>
    <row r="1819" spans="3:3" x14ac:dyDescent="0.4">
      <c r="C1819" s="50"/>
    </row>
    <row r="1820" spans="3:3" x14ac:dyDescent="0.4">
      <c r="C1820" s="50"/>
    </row>
    <row r="1821" spans="3:3" x14ac:dyDescent="0.4">
      <c r="C1821" s="50"/>
    </row>
    <row r="1822" spans="3:3" x14ac:dyDescent="0.4">
      <c r="C1822" s="50"/>
    </row>
    <row r="1823" spans="3:3" x14ac:dyDescent="0.4">
      <c r="C1823" s="50"/>
    </row>
    <row r="1824" spans="3:3" x14ac:dyDescent="0.4">
      <c r="C1824" s="50"/>
    </row>
    <row r="1825" spans="3:3" x14ac:dyDescent="0.4">
      <c r="C1825" s="50"/>
    </row>
    <row r="1826" spans="3:3" x14ac:dyDescent="0.4">
      <c r="C1826" s="50"/>
    </row>
    <row r="1827" spans="3:3" x14ac:dyDescent="0.4">
      <c r="C1827" s="50"/>
    </row>
    <row r="1828" spans="3:3" x14ac:dyDescent="0.4">
      <c r="C1828" s="50"/>
    </row>
    <row r="1829" spans="3:3" x14ac:dyDescent="0.4">
      <c r="C1829" s="50"/>
    </row>
    <row r="1830" spans="3:3" x14ac:dyDescent="0.4">
      <c r="C1830" s="50"/>
    </row>
    <row r="1831" spans="3:3" x14ac:dyDescent="0.4">
      <c r="C1831" s="50"/>
    </row>
    <row r="1832" spans="3:3" x14ac:dyDescent="0.4">
      <c r="C1832" s="50"/>
    </row>
    <row r="1833" spans="3:3" x14ac:dyDescent="0.4">
      <c r="C1833" s="50"/>
    </row>
    <row r="1834" spans="3:3" x14ac:dyDescent="0.4">
      <c r="C1834" s="50"/>
    </row>
    <row r="1835" spans="3:3" x14ac:dyDescent="0.4">
      <c r="C1835" s="50"/>
    </row>
    <row r="1836" spans="3:3" x14ac:dyDescent="0.4">
      <c r="C1836" s="50"/>
    </row>
    <row r="1837" spans="3:3" x14ac:dyDescent="0.4">
      <c r="C1837" s="50"/>
    </row>
    <row r="1838" spans="3:3" x14ac:dyDescent="0.4">
      <c r="C1838" s="50"/>
    </row>
    <row r="1839" spans="3:3" x14ac:dyDescent="0.4">
      <c r="C1839" s="50"/>
    </row>
    <row r="1840" spans="3:3" x14ac:dyDescent="0.4">
      <c r="C1840" s="50"/>
    </row>
    <row r="1841" spans="3:3" x14ac:dyDescent="0.4">
      <c r="C1841" s="50"/>
    </row>
    <row r="1842" spans="3:3" x14ac:dyDescent="0.4">
      <c r="C1842" s="50"/>
    </row>
    <row r="1843" spans="3:3" x14ac:dyDescent="0.4">
      <c r="C1843" s="50"/>
    </row>
    <row r="1844" spans="3:3" x14ac:dyDescent="0.4">
      <c r="C1844" s="50"/>
    </row>
    <row r="1845" spans="3:3" x14ac:dyDescent="0.4">
      <c r="C1845" s="50"/>
    </row>
    <row r="1846" spans="3:3" x14ac:dyDescent="0.4">
      <c r="C1846" s="50"/>
    </row>
    <row r="1847" spans="3:3" x14ac:dyDescent="0.4">
      <c r="C1847" s="50"/>
    </row>
    <row r="1848" spans="3:3" x14ac:dyDescent="0.4">
      <c r="C1848" s="50"/>
    </row>
    <row r="1849" spans="3:3" x14ac:dyDescent="0.4">
      <c r="C1849" s="50"/>
    </row>
    <row r="1850" spans="3:3" x14ac:dyDescent="0.4">
      <c r="C1850" s="50"/>
    </row>
    <row r="1851" spans="3:3" x14ac:dyDescent="0.4">
      <c r="C1851" s="50"/>
    </row>
    <row r="1852" spans="3:3" x14ac:dyDescent="0.4">
      <c r="C1852" s="50"/>
    </row>
    <row r="1853" spans="3:3" x14ac:dyDescent="0.4">
      <c r="C1853" s="50"/>
    </row>
    <row r="1854" spans="3:3" x14ac:dyDescent="0.4">
      <c r="C1854" s="50"/>
    </row>
    <row r="1855" spans="3:3" x14ac:dyDescent="0.4">
      <c r="C1855" s="50"/>
    </row>
    <row r="1856" spans="3:3" x14ac:dyDescent="0.4">
      <c r="C1856" s="50"/>
    </row>
    <row r="1857" spans="3:3" x14ac:dyDescent="0.4">
      <c r="C1857" s="50"/>
    </row>
    <row r="1858" spans="3:3" x14ac:dyDescent="0.4">
      <c r="C1858" s="50"/>
    </row>
    <row r="1859" spans="3:3" x14ac:dyDescent="0.4">
      <c r="C1859" s="50"/>
    </row>
    <row r="1860" spans="3:3" x14ac:dyDescent="0.4">
      <c r="C1860" s="50"/>
    </row>
    <row r="1861" spans="3:3" x14ac:dyDescent="0.4">
      <c r="C1861" s="50"/>
    </row>
    <row r="1862" spans="3:3" x14ac:dyDescent="0.4">
      <c r="C1862" s="50"/>
    </row>
    <row r="1863" spans="3:3" x14ac:dyDescent="0.4">
      <c r="C1863" s="50"/>
    </row>
    <row r="1864" spans="3:3" x14ac:dyDescent="0.4">
      <c r="C1864" s="50"/>
    </row>
    <row r="1865" spans="3:3" x14ac:dyDescent="0.4">
      <c r="C1865" s="50"/>
    </row>
    <row r="1866" spans="3:3" x14ac:dyDescent="0.4">
      <c r="C1866" s="50"/>
    </row>
    <row r="1867" spans="3:3" x14ac:dyDescent="0.4">
      <c r="C1867" s="50"/>
    </row>
    <row r="1868" spans="3:3" x14ac:dyDescent="0.4">
      <c r="C1868" s="50"/>
    </row>
    <row r="1869" spans="3:3" x14ac:dyDescent="0.4">
      <c r="C1869" s="50"/>
    </row>
    <row r="1870" spans="3:3" x14ac:dyDescent="0.4">
      <c r="C1870" s="50"/>
    </row>
    <row r="1871" spans="3:3" x14ac:dyDescent="0.4">
      <c r="C1871" s="50"/>
    </row>
    <row r="1872" spans="3:3" x14ac:dyDescent="0.4">
      <c r="C1872" s="50"/>
    </row>
    <row r="1873" spans="3:3" x14ac:dyDescent="0.4">
      <c r="C1873" s="50"/>
    </row>
    <row r="1874" spans="3:3" x14ac:dyDescent="0.4">
      <c r="C1874" s="50"/>
    </row>
    <row r="1875" spans="3:3" x14ac:dyDescent="0.4">
      <c r="C1875" s="50"/>
    </row>
    <row r="1876" spans="3:3" x14ac:dyDescent="0.4">
      <c r="C1876" s="50"/>
    </row>
    <row r="1877" spans="3:3" x14ac:dyDescent="0.4">
      <c r="C1877" s="50"/>
    </row>
    <row r="1878" spans="3:3" x14ac:dyDescent="0.4">
      <c r="C1878" s="50"/>
    </row>
    <row r="1879" spans="3:3" x14ac:dyDescent="0.4">
      <c r="C1879" s="50"/>
    </row>
    <row r="1880" spans="3:3" x14ac:dyDescent="0.4">
      <c r="C1880" s="50"/>
    </row>
    <row r="1881" spans="3:3" x14ac:dyDescent="0.4">
      <c r="C1881" s="50"/>
    </row>
    <row r="1882" spans="3:3" x14ac:dyDescent="0.4">
      <c r="C1882" s="50"/>
    </row>
    <row r="1883" spans="3:3" x14ac:dyDescent="0.4">
      <c r="C1883" s="50"/>
    </row>
    <row r="1884" spans="3:3" x14ac:dyDescent="0.4">
      <c r="C1884" s="50"/>
    </row>
    <row r="1885" spans="3:3" x14ac:dyDescent="0.4">
      <c r="C1885" s="50"/>
    </row>
    <row r="1886" spans="3:3" x14ac:dyDescent="0.4">
      <c r="C1886" s="50"/>
    </row>
    <row r="1887" spans="3:3" x14ac:dyDescent="0.4">
      <c r="C1887" s="50"/>
    </row>
    <row r="1888" spans="3:3" x14ac:dyDescent="0.4">
      <c r="C1888" s="50"/>
    </row>
    <row r="1889" spans="3:3" x14ac:dyDescent="0.4">
      <c r="C1889" s="50"/>
    </row>
    <row r="1890" spans="3:3" x14ac:dyDescent="0.4">
      <c r="C1890" s="50"/>
    </row>
    <row r="1891" spans="3:3" x14ac:dyDescent="0.4">
      <c r="C1891" s="50"/>
    </row>
    <row r="1892" spans="3:3" x14ac:dyDescent="0.4">
      <c r="C1892" s="50"/>
    </row>
    <row r="1893" spans="3:3" x14ac:dyDescent="0.4">
      <c r="C1893" s="50"/>
    </row>
    <row r="1894" spans="3:3" x14ac:dyDescent="0.4">
      <c r="C1894" s="50"/>
    </row>
    <row r="1895" spans="3:3" x14ac:dyDescent="0.4">
      <c r="C1895" s="50"/>
    </row>
    <row r="1896" spans="3:3" x14ac:dyDescent="0.4">
      <c r="C1896" s="50"/>
    </row>
    <row r="1897" spans="3:3" x14ac:dyDescent="0.4">
      <c r="C1897" s="50"/>
    </row>
    <row r="1898" spans="3:3" x14ac:dyDescent="0.4">
      <c r="C1898" s="50"/>
    </row>
    <row r="1899" spans="3:3" x14ac:dyDescent="0.4">
      <c r="C1899" s="50"/>
    </row>
    <row r="1900" spans="3:3" x14ac:dyDescent="0.4">
      <c r="C1900" s="50"/>
    </row>
    <row r="1901" spans="3:3" x14ac:dyDescent="0.4">
      <c r="C1901" s="50"/>
    </row>
    <row r="1902" spans="3:3" x14ac:dyDescent="0.4">
      <c r="C1902" s="50"/>
    </row>
    <row r="1903" spans="3:3" x14ac:dyDescent="0.4">
      <c r="C1903" s="50"/>
    </row>
    <row r="1904" spans="3:3" x14ac:dyDescent="0.4">
      <c r="C1904" s="50"/>
    </row>
    <row r="1905" spans="3:3" x14ac:dyDescent="0.4">
      <c r="C1905" s="50"/>
    </row>
    <row r="1906" spans="3:3" x14ac:dyDescent="0.4">
      <c r="C1906" s="50"/>
    </row>
    <row r="1907" spans="3:3" x14ac:dyDescent="0.4">
      <c r="C1907" s="50"/>
    </row>
    <row r="1908" spans="3:3" x14ac:dyDescent="0.4">
      <c r="C1908" s="50"/>
    </row>
    <row r="1909" spans="3:3" x14ac:dyDescent="0.4">
      <c r="C1909" s="50"/>
    </row>
    <row r="1910" spans="3:3" x14ac:dyDescent="0.4">
      <c r="C1910" s="50"/>
    </row>
    <row r="1911" spans="3:3" x14ac:dyDescent="0.4">
      <c r="C1911" s="50"/>
    </row>
    <row r="1912" spans="3:3" x14ac:dyDescent="0.4">
      <c r="C1912" s="50"/>
    </row>
    <row r="1913" spans="3:3" x14ac:dyDescent="0.4">
      <c r="C1913" s="50"/>
    </row>
    <row r="1914" spans="3:3" x14ac:dyDescent="0.4">
      <c r="C1914" s="50"/>
    </row>
    <row r="1915" spans="3:3" x14ac:dyDescent="0.4">
      <c r="C1915" s="50"/>
    </row>
    <row r="1916" spans="3:3" x14ac:dyDescent="0.4">
      <c r="C1916" s="50"/>
    </row>
    <row r="1917" spans="3:3" x14ac:dyDescent="0.4">
      <c r="C1917" s="50"/>
    </row>
    <row r="1918" spans="3:3" x14ac:dyDescent="0.4">
      <c r="C1918" s="50"/>
    </row>
    <row r="1919" spans="3:3" x14ac:dyDescent="0.4">
      <c r="C1919" s="50"/>
    </row>
    <row r="1920" spans="3:3" x14ac:dyDescent="0.4">
      <c r="C1920" s="50"/>
    </row>
    <row r="1921" spans="3:3" x14ac:dyDescent="0.4">
      <c r="C1921" s="50"/>
    </row>
    <row r="1922" spans="3:3" x14ac:dyDescent="0.4">
      <c r="C1922" s="50"/>
    </row>
    <row r="1923" spans="3:3" x14ac:dyDescent="0.4">
      <c r="C1923" s="50"/>
    </row>
    <row r="1924" spans="3:3" x14ac:dyDescent="0.4">
      <c r="C1924" s="50"/>
    </row>
    <row r="1925" spans="3:3" x14ac:dyDescent="0.4">
      <c r="C1925" s="50"/>
    </row>
    <row r="1926" spans="3:3" x14ac:dyDescent="0.4">
      <c r="C1926" s="50"/>
    </row>
    <row r="1927" spans="3:3" x14ac:dyDescent="0.4">
      <c r="C1927" s="50"/>
    </row>
    <row r="1928" spans="3:3" x14ac:dyDescent="0.4">
      <c r="C1928" s="50"/>
    </row>
    <row r="1929" spans="3:3" x14ac:dyDescent="0.4">
      <c r="C1929" s="50"/>
    </row>
    <row r="1930" spans="3:3" x14ac:dyDescent="0.4">
      <c r="C1930" s="50"/>
    </row>
    <row r="1931" spans="3:3" x14ac:dyDescent="0.4">
      <c r="C1931" s="50"/>
    </row>
    <row r="1932" spans="3:3" x14ac:dyDescent="0.4">
      <c r="C1932" s="50"/>
    </row>
    <row r="1933" spans="3:3" x14ac:dyDescent="0.4">
      <c r="C1933" s="50"/>
    </row>
    <row r="1934" spans="3:3" x14ac:dyDescent="0.4">
      <c r="C1934" s="50"/>
    </row>
    <row r="1935" spans="3:3" x14ac:dyDescent="0.4">
      <c r="C1935" s="50"/>
    </row>
    <row r="1936" spans="3:3" x14ac:dyDescent="0.4">
      <c r="C1936" s="50"/>
    </row>
    <row r="1937" spans="3:3" x14ac:dyDescent="0.4">
      <c r="C1937" s="50"/>
    </row>
    <row r="1938" spans="3:3" x14ac:dyDescent="0.4">
      <c r="C1938" s="50"/>
    </row>
    <row r="1939" spans="3:3" x14ac:dyDescent="0.4">
      <c r="C1939" s="50"/>
    </row>
    <row r="1940" spans="3:3" x14ac:dyDescent="0.4">
      <c r="C1940" s="50"/>
    </row>
    <row r="1941" spans="3:3" x14ac:dyDescent="0.4">
      <c r="C1941" s="50"/>
    </row>
    <row r="1942" spans="3:3" x14ac:dyDescent="0.4">
      <c r="C1942" s="50"/>
    </row>
    <row r="1943" spans="3:3" x14ac:dyDescent="0.4">
      <c r="C1943" s="50"/>
    </row>
    <row r="1944" spans="3:3" x14ac:dyDescent="0.4">
      <c r="C1944" s="50"/>
    </row>
    <row r="1945" spans="3:3" x14ac:dyDescent="0.4">
      <c r="C1945" s="50"/>
    </row>
    <row r="1946" spans="3:3" x14ac:dyDescent="0.4">
      <c r="C1946" s="50"/>
    </row>
    <row r="1947" spans="3:3" x14ac:dyDescent="0.4">
      <c r="C1947" s="50"/>
    </row>
    <row r="1948" spans="3:3" x14ac:dyDescent="0.4">
      <c r="C1948" s="50"/>
    </row>
    <row r="1949" spans="3:3" x14ac:dyDescent="0.4">
      <c r="C1949" s="50"/>
    </row>
    <row r="1950" spans="3:3" x14ac:dyDescent="0.4">
      <c r="C1950" s="50"/>
    </row>
    <row r="1951" spans="3:3" x14ac:dyDescent="0.4">
      <c r="C1951" s="50"/>
    </row>
    <row r="1952" spans="3:3" x14ac:dyDescent="0.4">
      <c r="C1952" s="50"/>
    </row>
    <row r="1953" spans="3:3" x14ac:dyDescent="0.4">
      <c r="C1953" s="50"/>
    </row>
    <row r="1954" spans="3:3" x14ac:dyDescent="0.4">
      <c r="C1954" s="50"/>
    </row>
    <row r="1955" spans="3:3" x14ac:dyDescent="0.4">
      <c r="C1955" s="50"/>
    </row>
    <row r="1956" spans="3:3" x14ac:dyDescent="0.4">
      <c r="C1956" s="50"/>
    </row>
    <row r="1957" spans="3:3" x14ac:dyDescent="0.4">
      <c r="C1957" s="50"/>
    </row>
    <row r="1958" spans="3:3" x14ac:dyDescent="0.4">
      <c r="C1958" s="50"/>
    </row>
    <row r="1959" spans="3:3" x14ac:dyDescent="0.4">
      <c r="C1959" s="50"/>
    </row>
    <row r="1960" spans="3:3" x14ac:dyDescent="0.4">
      <c r="C1960" s="50"/>
    </row>
    <row r="1961" spans="3:3" x14ac:dyDescent="0.4">
      <c r="C1961" s="50"/>
    </row>
    <row r="1962" spans="3:3" x14ac:dyDescent="0.4">
      <c r="C1962" s="50"/>
    </row>
    <row r="1963" spans="3:3" x14ac:dyDescent="0.4">
      <c r="C1963" s="50"/>
    </row>
    <row r="1964" spans="3:3" x14ac:dyDescent="0.4">
      <c r="C1964" s="50"/>
    </row>
    <row r="1965" spans="3:3" x14ac:dyDescent="0.4">
      <c r="C1965" s="50"/>
    </row>
    <row r="1966" spans="3:3" x14ac:dyDescent="0.4">
      <c r="C1966" s="50"/>
    </row>
    <row r="1967" spans="3:3" x14ac:dyDescent="0.4">
      <c r="C1967" s="50"/>
    </row>
    <row r="1968" spans="3:3" x14ac:dyDescent="0.4">
      <c r="C1968" s="50"/>
    </row>
    <row r="1969" spans="3:3" x14ac:dyDescent="0.4">
      <c r="C1969" s="50"/>
    </row>
    <row r="1970" spans="3:3" x14ac:dyDescent="0.4">
      <c r="C1970" s="50"/>
    </row>
    <row r="1971" spans="3:3" x14ac:dyDescent="0.4">
      <c r="C1971" s="50"/>
    </row>
    <row r="1972" spans="3:3" x14ac:dyDescent="0.4">
      <c r="C1972" s="50"/>
    </row>
    <row r="1973" spans="3:3" x14ac:dyDescent="0.4">
      <c r="C1973" s="50"/>
    </row>
    <row r="1974" spans="3:3" x14ac:dyDescent="0.4">
      <c r="C1974" s="50"/>
    </row>
    <row r="1975" spans="3:3" x14ac:dyDescent="0.4">
      <c r="C1975" s="50"/>
    </row>
    <row r="1976" spans="3:3" x14ac:dyDescent="0.4">
      <c r="C1976" s="50"/>
    </row>
    <row r="1977" spans="3:3" x14ac:dyDescent="0.4">
      <c r="C1977" s="50"/>
    </row>
    <row r="1978" spans="3:3" x14ac:dyDescent="0.4">
      <c r="C1978" s="50"/>
    </row>
    <row r="1979" spans="3:3" x14ac:dyDescent="0.4">
      <c r="C1979" s="50"/>
    </row>
    <row r="1980" spans="3:3" x14ac:dyDescent="0.4">
      <c r="C1980" s="50"/>
    </row>
    <row r="1981" spans="3:3" x14ac:dyDescent="0.4">
      <c r="C1981" s="50"/>
    </row>
    <row r="1982" spans="3:3" x14ac:dyDescent="0.4">
      <c r="C1982" s="50"/>
    </row>
    <row r="1983" spans="3:3" x14ac:dyDescent="0.4">
      <c r="C1983" s="50"/>
    </row>
    <row r="1984" spans="3:3" x14ac:dyDescent="0.4">
      <c r="C1984" s="50"/>
    </row>
    <row r="1985" spans="3:3" x14ac:dyDescent="0.4">
      <c r="C1985" s="50"/>
    </row>
    <row r="1986" spans="3:3" x14ac:dyDescent="0.4">
      <c r="C1986" s="50"/>
    </row>
    <row r="1987" spans="3:3" x14ac:dyDescent="0.4">
      <c r="C1987" s="50"/>
    </row>
    <row r="1988" spans="3:3" x14ac:dyDescent="0.4">
      <c r="C1988" s="50"/>
    </row>
    <row r="1989" spans="3:3" x14ac:dyDescent="0.4">
      <c r="C1989" s="50"/>
    </row>
    <row r="1990" spans="3:3" x14ac:dyDescent="0.4">
      <c r="C1990" s="50"/>
    </row>
    <row r="1991" spans="3:3" x14ac:dyDescent="0.4">
      <c r="C1991" s="50"/>
    </row>
    <row r="1992" spans="3:3" x14ac:dyDescent="0.4">
      <c r="C1992" s="50"/>
    </row>
    <row r="1993" spans="3:3" x14ac:dyDescent="0.4">
      <c r="C1993" s="50"/>
    </row>
    <row r="1994" spans="3:3" x14ac:dyDescent="0.4">
      <c r="C1994" s="50"/>
    </row>
    <row r="1995" spans="3:3" x14ac:dyDescent="0.4">
      <c r="C1995" s="50"/>
    </row>
    <row r="1996" spans="3:3" x14ac:dyDescent="0.4">
      <c r="C1996" s="50"/>
    </row>
    <row r="1997" spans="3:3" x14ac:dyDescent="0.4">
      <c r="C1997" s="50"/>
    </row>
    <row r="1998" spans="3:3" x14ac:dyDescent="0.4">
      <c r="C1998" s="50"/>
    </row>
    <row r="1999" spans="3:3" x14ac:dyDescent="0.4">
      <c r="C1999" s="50"/>
    </row>
    <row r="2000" spans="3:3" x14ac:dyDescent="0.4">
      <c r="C2000" s="50"/>
    </row>
    <row r="2001" spans="3:3" x14ac:dyDescent="0.4">
      <c r="C2001" s="50"/>
    </row>
    <row r="2002" spans="3:3" x14ac:dyDescent="0.4">
      <c r="C2002" s="50"/>
    </row>
    <row r="2003" spans="3:3" x14ac:dyDescent="0.4">
      <c r="C2003" s="50"/>
    </row>
    <row r="2004" spans="3:3" x14ac:dyDescent="0.4">
      <c r="C2004" s="50"/>
    </row>
    <row r="2005" spans="3:3" x14ac:dyDescent="0.4">
      <c r="C2005" s="50"/>
    </row>
    <row r="2006" spans="3:3" x14ac:dyDescent="0.4">
      <c r="C2006" s="50"/>
    </row>
    <row r="2007" spans="3:3" x14ac:dyDescent="0.4">
      <c r="C2007" s="50"/>
    </row>
    <row r="2008" spans="3:3" x14ac:dyDescent="0.4">
      <c r="C2008" s="50"/>
    </row>
    <row r="2009" spans="3:3" x14ac:dyDescent="0.4">
      <c r="C2009" s="50"/>
    </row>
    <row r="2010" spans="3:3" x14ac:dyDescent="0.4">
      <c r="C2010" s="50"/>
    </row>
    <row r="2011" spans="3:3" x14ac:dyDescent="0.4">
      <c r="C2011" s="50"/>
    </row>
    <row r="2012" spans="3:3" x14ac:dyDescent="0.4">
      <c r="C2012" s="50"/>
    </row>
    <row r="2013" spans="3:3" x14ac:dyDescent="0.4">
      <c r="C2013" s="50"/>
    </row>
    <row r="2014" spans="3:3" x14ac:dyDescent="0.4">
      <c r="C2014" s="50"/>
    </row>
    <row r="2015" spans="3:3" x14ac:dyDescent="0.4">
      <c r="C2015" s="50"/>
    </row>
    <row r="2016" spans="3:3" x14ac:dyDescent="0.4">
      <c r="C2016" s="50"/>
    </row>
    <row r="2017" spans="3:3" x14ac:dyDescent="0.4">
      <c r="C2017" s="50"/>
    </row>
    <row r="2018" spans="3:3" x14ac:dyDescent="0.4">
      <c r="C2018" s="50"/>
    </row>
    <row r="2019" spans="3:3" x14ac:dyDescent="0.4">
      <c r="C2019" s="50"/>
    </row>
    <row r="2020" spans="3:3" x14ac:dyDescent="0.4">
      <c r="C2020" s="50"/>
    </row>
    <row r="2021" spans="3:3" x14ac:dyDescent="0.4">
      <c r="C2021" s="50"/>
    </row>
    <row r="2022" spans="3:3" x14ac:dyDescent="0.4">
      <c r="C2022" s="50"/>
    </row>
    <row r="2023" spans="3:3" x14ac:dyDescent="0.4">
      <c r="C2023" s="50"/>
    </row>
    <row r="2024" spans="3:3" x14ac:dyDescent="0.4">
      <c r="C2024" s="50"/>
    </row>
    <row r="2025" spans="3:3" x14ac:dyDescent="0.4">
      <c r="C2025" s="50"/>
    </row>
    <row r="2026" spans="3:3" x14ac:dyDescent="0.4">
      <c r="C2026" s="50"/>
    </row>
    <row r="2027" spans="3:3" x14ac:dyDescent="0.4">
      <c r="C2027" s="50"/>
    </row>
    <row r="2028" spans="3:3" x14ac:dyDescent="0.4">
      <c r="C2028" s="50"/>
    </row>
    <row r="2029" spans="3:3" x14ac:dyDescent="0.4">
      <c r="C2029" s="50"/>
    </row>
    <row r="2030" spans="3:3" x14ac:dyDescent="0.4">
      <c r="C2030" s="50"/>
    </row>
    <row r="2031" spans="3:3" x14ac:dyDescent="0.4">
      <c r="C2031" s="50"/>
    </row>
    <row r="2032" spans="3:3" x14ac:dyDescent="0.4">
      <c r="C2032" s="50"/>
    </row>
    <row r="2033" spans="3:3" x14ac:dyDescent="0.4">
      <c r="C2033" s="50"/>
    </row>
    <row r="2034" spans="3:3" x14ac:dyDescent="0.4">
      <c r="C2034" s="50"/>
    </row>
    <row r="2035" spans="3:3" x14ac:dyDescent="0.4">
      <c r="C2035" s="50"/>
    </row>
    <row r="2036" spans="3:3" x14ac:dyDescent="0.4">
      <c r="C2036" s="50"/>
    </row>
    <row r="2037" spans="3:3" x14ac:dyDescent="0.4">
      <c r="C2037" s="50"/>
    </row>
    <row r="2038" spans="3:3" x14ac:dyDescent="0.4">
      <c r="C2038" s="50"/>
    </row>
    <row r="2039" spans="3:3" x14ac:dyDescent="0.4">
      <c r="C2039" s="50"/>
    </row>
    <row r="2040" spans="3:3" x14ac:dyDescent="0.4">
      <c r="C2040" s="50"/>
    </row>
    <row r="2041" spans="3:3" x14ac:dyDescent="0.4">
      <c r="C2041" s="50"/>
    </row>
    <row r="2042" spans="3:3" x14ac:dyDescent="0.4">
      <c r="C2042" s="50"/>
    </row>
    <row r="2043" spans="3:3" x14ac:dyDescent="0.4">
      <c r="C2043" s="50"/>
    </row>
    <row r="2044" spans="3:3" x14ac:dyDescent="0.4">
      <c r="C2044" s="50"/>
    </row>
    <row r="2045" spans="3:3" x14ac:dyDescent="0.4">
      <c r="C2045" s="50"/>
    </row>
    <row r="2046" spans="3:3" x14ac:dyDescent="0.4">
      <c r="C2046" s="50"/>
    </row>
    <row r="2047" spans="3:3" x14ac:dyDescent="0.4">
      <c r="C2047" s="50"/>
    </row>
    <row r="2048" spans="3:3" x14ac:dyDescent="0.4">
      <c r="C2048" s="50"/>
    </row>
    <row r="2049" spans="3:3" x14ac:dyDescent="0.4">
      <c r="C2049" s="50"/>
    </row>
    <row r="2050" spans="3:3" x14ac:dyDescent="0.4">
      <c r="C2050" s="50"/>
    </row>
    <row r="2051" spans="3:3" x14ac:dyDescent="0.4">
      <c r="C2051" s="50"/>
    </row>
    <row r="2052" spans="3:3" x14ac:dyDescent="0.4">
      <c r="C2052" s="50"/>
    </row>
    <row r="2053" spans="3:3" x14ac:dyDescent="0.4">
      <c r="C2053" s="50"/>
    </row>
    <row r="2054" spans="3:3" x14ac:dyDescent="0.4">
      <c r="C2054" s="50"/>
    </row>
    <row r="2055" spans="3:3" x14ac:dyDescent="0.4">
      <c r="C2055" s="50"/>
    </row>
    <row r="2056" spans="3:3" x14ac:dyDescent="0.4">
      <c r="C2056" s="50"/>
    </row>
    <row r="2057" spans="3:3" x14ac:dyDescent="0.4">
      <c r="C2057" s="50"/>
    </row>
    <row r="2058" spans="3:3" x14ac:dyDescent="0.4">
      <c r="C2058" s="50"/>
    </row>
    <row r="2059" spans="3:3" x14ac:dyDescent="0.4">
      <c r="C2059" s="50"/>
    </row>
    <row r="2060" spans="3:3" x14ac:dyDescent="0.4">
      <c r="C2060" s="50"/>
    </row>
    <row r="2061" spans="3:3" x14ac:dyDescent="0.4">
      <c r="C2061" s="50"/>
    </row>
    <row r="2062" spans="3:3" x14ac:dyDescent="0.4">
      <c r="C2062" s="50"/>
    </row>
    <row r="2063" spans="3:3" x14ac:dyDescent="0.4">
      <c r="C2063" s="50"/>
    </row>
    <row r="2064" spans="3:3" x14ac:dyDescent="0.4">
      <c r="C2064" s="50"/>
    </row>
    <row r="2065" spans="3:3" x14ac:dyDescent="0.4">
      <c r="C2065" s="50"/>
    </row>
    <row r="2066" spans="3:3" x14ac:dyDescent="0.4">
      <c r="C2066" s="50"/>
    </row>
    <row r="2067" spans="3:3" x14ac:dyDescent="0.4">
      <c r="C2067" s="50"/>
    </row>
    <row r="2068" spans="3:3" x14ac:dyDescent="0.4">
      <c r="C2068" s="50"/>
    </row>
    <row r="2069" spans="3:3" x14ac:dyDescent="0.4">
      <c r="C2069" s="50"/>
    </row>
    <row r="2070" spans="3:3" x14ac:dyDescent="0.4">
      <c r="C2070" s="50"/>
    </row>
    <row r="2071" spans="3:3" x14ac:dyDescent="0.4">
      <c r="C2071" s="50"/>
    </row>
    <row r="2072" spans="3:3" x14ac:dyDescent="0.4">
      <c r="C2072" s="50"/>
    </row>
    <row r="2073" spans="3:3" x14ac:dyDescent="0.4">
      <c r="C2073" s="50"/>
    </row>
    <row r="2074" spans="3:3" x14ac:dyDescent="0.4">
      <c r="C2074" s="50"/>
    </row>
    <row r="2075" spans="3:3" x14ac:dyDescent="0.4">
      <c r="C2075" s="50"/>
    </row>
    <row r="2076" spans="3:3" x14ac:dyDescent="0.4">
      <c r="C2076" s="50"/>
    </row>
    <row r="2077" spans="3:3" x14ac:dyDescent="0.4">
      <c r="C2077" s="50"/>
    </row>
    <row r="2078" spans="3:3" x14ac:dyDescent="0.4">
      <c r="C2078" s="50"/>
    </row>
    <row r="2079" spans="3:3" x14ac:dyDescent="0.4">
      <c r="C2079" s="50"/>
    </row>
    <row r="2080" spans="3:3" x14ac:dyDescent="0.4">
      <c r="C2080" s="50"/>
    </row>
    <row r="2081" spans="3:3" x14ac:dyDescent="0.4">
      <c r="C2081" s="50"/>
    </row>
    <row r="2082" spans="3:3" x14ac:dyDescent="0.4">
      <c r="C2082" s="50"/>
    </row>
    <row r="2083" spans="3:3" x14ac:dyDescent="0.4">
      <c r="C2083" s="50"/>
    </row>
    <row r="2084" spans="3:3" x14ac:dyDescent="0.4">
      <c r="C2084" s="50"/>
    </row>
    <row r="2085" spans="3:3" x14ac:dyDescent="0.4">
      <c r="C2085" s="50"/>
    </row>
    <row r="2086" spans="3:3" x14ac:dyDescent="0.4">
      <c r="C2086" s="50"/>
    </row>
    <row r="2087" spans="3:3" x14ac:dyDescent="0.4">
      <c r="C2087" s="50"/>
    </row>
    <row r="2088" spans="3:3" x14ac:dyDescent="0.4">
      <c r="C2088" s="50"/>
    </row>
    <row r="2089" spans="3:3" x14ac:dyDescent="0.4">
      <c r="C2089" s="50"/>
    </row>
    <row r="2090" spans="3:3" x14ac:dyDescent="0.4">
      <c r="C2090" s="50"/>
    </row>
    <row r="2091" spans="3:3" x14ac:dyDescent="0.4">
      <c r="C2091" s="50"/>
    </row>
    <row r="2092" spans="3:3" x14ac:dyDescent="0.4">
      <c r="C2092" s="50"/>
    </row>
    <row r="2093" spans="3:3" x14ac:dyDescent="0.4">
      <c r="C2093" s="50"/>
    </row>
    <row r="2094" spans="3:3" x14ac:dyDescent="0.4">
      <c r="C2094" s="50"/>
    </row>
    <row r="2095" spans="3:3" x14ac:dyDescent="0.4">
      <c r="C2095" s="50"/>
    </row>
    <row r="2096" spans="3:3" x14ac:dyDescent="0.4">
      <c r="C2096" s="50"/>
    </row>
    <row r="2097" spans="3:3" x14ac:dyDescent="0.4">
      <c r="C2097" s="50"/>
    </row>
    <row r="2098" spans="3:3" x14ac:dyDescent="0.4">
      <c r="C2098" s="50"/>
    </row>
    <row r="2099" spans="3:3" x14ac:dyDescent="0.4">
      <c r="C2099" s="50"/>
    </row>
    <row r="2100" spans="3:3" x14ac:dyDescent="0.4">
      <c r="C2100" s="50"/>
    </row>
    <row r="2101" spans="3:3" x14ac:dyDescent="0.4">
      <c r="C2101" s="50"/>
    </row>
    <row r="2102" spans="3:3" x14ac:dyDescent="0.4">
      <c r="C2102" s="50"/>
    </row>
    <row r="2103" spans="3:3" x14ac:dyDescent="0.4">
      <c r="C2103" s="50"/>
    </row>
    <row r="2104" spans="3:3" x14ac:dyDescent="0.4">
      <c r="C2104" s="50"/>
    </row>
    <row r="2105" spans="3:3" x14ac:dyDescent="0.4">
      <c r="C2105" s="50"/>
    </row>
    <row r="2106" spans="3:3" x14ac:dyDescent="0.4">
      <c r="C2106" s="50"/>
    </row>
    <row r="2107" spans="3:3" x14ac:dyDescent="0.4">
      <c r="C2107" s="50"/>
    </row>
    <row r="2108" spans="3:3" x14ac:dyDescent="0.4">
      <c r="C2108" s="50"/>
    </row>
    <row r="2109" spans="3:3" x14ac:dyDescent="0.4">
      <c r="C2109" s="50"/>
    </row>
    <row r="2110" spans="3:3" x14ac:dyDescent="0.4">
      <c r="C2110" s="50"/>
    </row>
    <row r="2111" spans="3:3" x14ac:dyDescent="0.4">
      <c r="C2111" s="50"/>
    </row>
    <row r="2112" spans="3:3" x14ac:dyDescent="0.4">
      <c r="C2112" s="50"/>
    </row>
    <row r="2113" spans="3:3" x14ac:dyDescent="0.4">
      <c r="C2113" s="50"/>
    </row>
    <row r="2114" spans="3:3" x14ac:dyDescent="0.4">
      <c r="C2114" s="50"/>
    </row>
    <row r="2115" spans="3:3" x14ac:dyDescent="0.4">
      <c r="C2115" s="50"/>
    </row>
    <row r="2116" spans="3:3" x14ac:dyDescent="0.4">
      <c r="C2116" s="50"/>
    </row>
    <row r="2117" spans="3:3" x14ac:dyDescent="0.4">
      <c r="C2117" s="50"/>
    </row>
    <row r="2118" spans="3:3" x14ac:dyDescent="0.4">
      <c r="C2118" s="50"/>
    </row>
    <row r="2119" spans="3:3" x14ac:dyDescent="0.4">
      <c r="C2119" s="50"/>
    </row>
    <row r="2120" spans="3:3" x14ac:dyDescent="0.4">
      <c r="C2120" s="50"/>
    </row>
    <row r="2121" spans="3:3" x14ac:dyDescent="0.4">
      <c r="C2121" s="50"/>
    </row>
    <row r="2122" spans="3:3" x14ac:dyDescent="0.4">
      <c r="C2122" s="50"/>
    </row>
    <row r="2123" spans="3:3" x14ac:dyDescent="0.4">
      <c r="C2123" s="50"/>
    </row>
    <row r="2124" spans="3:3" x14ac:dyDescent="0.4">
      <c r="C2124" s="50"/>
    </row>
    <row r="2125" spans="3:3" x14ac:dyDescent="0.4">
      <c r="C2125" s="50"/>
    </row>
    <row r="2126" spans="3:3" x14ac:dyDescent="0.4">
      <c r="C2126" s="50"/>
    </row>
    <row r="2127" spans="3:3" x14ac:dyDescent="0.4">
      <c r="C2127" s="50"/>
    </row>
    <row r="2128" spans="3:3" x14ac:dyDescent="0.4">
      <c r="C2128" s="50"/>
    </row>
    <row r="2129" spans="3:3" x14ac:dyDescent="0.4">
      <c r="C2129" s="50"/>
    </row>
    <row r="2130" spans="3:3" x14ac:dyDescent="0.4">
      <c r="C2130" s="50"/>
    </row>
    <row r="2131" spans="3:3" x14ac:dyDescent="0.4">
      <c r="C2131" s="50"/>
    </row>
    <row r="2132" spans="3:3" x14ac:dyDescent="0.4">
      <c r="C2132" s="50"/>
    </row>
    <row r="2133" spans="3:3" x14ac:dyDescent="0.4">
      <c r="C2133" s="50"/>
    </row>
    <row r="2134" spans="3:3" x14ac:dyDescent="0.4">
      <c r="C2134" s="50"/>
    </row>
    <row r="2135" spans="3:3" x14ac:dyDescent="0.4">
      <c r="C2135" s="50"/>
    </row>
    <row r="2136" spans="3:3" x14ac:dyDescent="0.4">
      <c r="C2136" s="50"/>
    </row>
    <row r="2137" spans="3:3" x14ac:dyDescent="0.4">
      <c r="C2137" s="50"/>
    </row>
    <row r="2138" spans="3:3" x14ac:dyDescent="0.4">
      <c r="C2138" s="50"/>
    </row>
    <row r="2139" spans="3:3" x14ac:dyDescent="0.4">
      <c r="C2139" s="50"/>
    </row>
    <row r="2140" spans="3:3" x14ac:dyDescent="0.4">
      <c r="C2140" s="50"/>
    </row>
    <row r="2141" spans="3:3" x14ac:dyDescent="0.4">
      <c r="C2141" s="50"/>
    </row>
    <row r="2142" spans="3:3" x14ac:dyDescent="0.4">
      <c r="C2142" s="50"/>
    </row>
    <row r="2143" spans="3:3" x14ac:dyDescent="0.4">
      <c r="C2143" s="50"/>
    </row>
    <row r="2144" spans="3:3" x14ac:dyDescent="0.4">
      <c r="C2144" s="50"/>
    </row>
    <row r="2145" spans="3:3" x14ac:dyDescent="0.4">
      <c r="C2145" s="50"/>
    </row>
    <row r="2146" spans="3:3" x14ac:dyDescent="0.4">
      <c r="C2146" s="50"/>
    </row>
    <row r="2147" spans="3:3" x14ac:dyDescent="0.4">
      <c r="C2147" s="50"/>
    </row>
    <row r="2148" spans="3:3" x14ac:dyDescent="0.4">
      <c r="C2148" s="50"/>
    </row>
    <row r="2149" spans="3:3" x14ac:dyDescent="0.4">
      <c r="C2149" s="50"/>
    </row>
    <row r="2150" spans="3:3" x14ac:dyDescent="0.4">
      <c r="C2150" s="50"/>
    </row>
    <row r="2151" spans="3:3" x14ac:dyDescent="0.4">
      <c r="C2151" s="50"/>
    </row>
    <row r="2152" spans="3:3" x14ac:dyDescent="0.4">
      <c r="C2152" s="50"/>
    </row>
    <row r="2153" spans="3:3" x14ac:dyDescent="0.4">
      <c r="C2153" s="50"/>
    </row>
    <row r="2154" spans="3:3" x14ac:dyDescent="0.4">
      <c r="C2154" s="50"/>
    </row>
    <row r="2155" spans="3:3" x14ac:dyDescent="0.4">
      <c r="C2155" s="50"/>
    </row>
    <row r="2156" spans="3:3" x14ac:dyDescent="0.4">
      <c r="C2156" s="50"/>
    </row>
    <row r="2157" spans="3:3" x14ac:dyDescent="0.4">
      <c r="C2157" s="50"/>
    </row>
    <row r="2158" spans="3:3" x14ac:dyDescent="0.4">
      <c r="C2158" s="50"/>
    </row>
    <row r="2159" spans="3:3" x14ac:dyDescent="0.4">
      <c r="C2159" s="50"/>
    </row>
    <row r="2160" spans="3:3" x14ac:dyDescent="0.4">
      <c r="C2160" s="50"/>
    </row>
    <row r="2161" spans="3:3" x14ac:dyDescent="0.4">
      <c r="C2161" s="50"/>
    </row>
    <row r="2162" spans="3:3" x14ac:dyDescent="0.4">
      <c r="C2162" s="50"/>
    </row>
    <row r="2163" spans="3:3" x14ac:dyDescent="0.4">
      <c r="C2163" s="50"/>
    </row>
    <row r="2164" spans="3:3" x14ac:dyDescent="0.4">
      <c r="C2164" s="50"/>
    </row>
    <row r="2165" spans="3:3" x14ac:dyDescent="0.4">
      <c r="C2165" s="50"/>
    </row>
    <row r="2166" spans="3:3" x14ac:dyDescent="0.4">
      <c r="C2166" s="50"/>
    </row>
    <row r="2167" spans="3:3" x14ac:dyDescent="0.4">
      <c r="C2167" s="50"/>
    </row>
    <row r="2168" spans="3:3" x14ac:dyDescent="0.4">
      <c r="C2168" s="50"/>
    </row>
    <row r="2169" spans="3:3" x14ac:dyDescent="0.4">
      <c r="C2169" s="50"/>
    </row>
    <row r="2170" spans="3:3" x14ac:dyDescent="0.4">
      <c r="C2170" s="50"/>
    </row>
    <row r="2171" spans="3:3" x14ac:dyDescent="0.4">
      <c r="C2171" s="50"/>
    </row>
    <row r="2172" spans="3:3" x14ac:dyDescent="0.4">
      <c r="C2172" s="50"/>
    </row>
    <row r="2173" spans="3:3" x14ac:dyDescent="0.4">
      <c r="C2173" s="50"/>
    </row>
    <row r="2174" spans="3:3" x14ac:dyDescent="0.4">
      <c r="C2174" s="50"/>
    </row>
    <row r="2175" spans="3:3" x14ac:dyDescent="0.4">
      <c r="C2175" s="50"/>
    </row>
    <row r="2176" spans="3:3" x14ac:dyDescent="0.4">
      <c r="C2176" s="50"/>
    </row>
    <row r="2177" spans="3:3" x14ac:dyDescent="0.4">
      <c r="C2177" s="50"/>
    </row>
    <row r="2178" spans="3:3" x14ac:dyDescent="0.4">
      <c r="C2178" s="50"/>
    </row>
    <row r="2179" spans="3:3" x14ac:dyDescent="0.4">
      <c r="C2179" s="50"/>
    </row>
    <row r="2180" spans="3:3" x14ac:dyDescent="0.4">
      <c r="C2180" s="50"/>
    </row>
    <row r="2181" spans="3:3" x14ac:dyDescent="0.4">
      <c r="C2181" s="50"/>
    </row>
    <row r="2182" spans="3:3" x14ac:dyDescent="0.4">
      <c r="C2182" s="50"/>
    </row>
    <row r="2183" spans="3:3" x14ac:dyDescent="0.4">
      <c r="C2183" s="50"/>
    </row>
    <row r="2184" spans="3:3" x14ac:dyDescent="0.4">
      <c r="C2184" s="50"/>
    </row>
    <row r="2185" spans="3:3" x14ac:dyDescent="0.4">
      <c r="C2185" s="50"/>
    </row>
    <row r="2186" spans="3:3" x14ac:dyDescent="0.4">
      <c r="C2186" s="50"/>
    </row>
    <row r="2187" spans="3:3" x14ac:dyDescent="0.4">
      <c r="C2187" s="50"/>
    </row>
    <row r="2188" spans="3:3" x14ac:dyDescent="0.4">
      <c r="C2188" s="50"/>
    </row>
    <row r="2189" spans="3:3" x14ac:dyDescent="0.4">
      <c r="C2189" s="50"/>
    </row>
    <row r="2190" spans="3:3" x14ac:dyDescent="0.4">
      <c r="C2190" s="50"/>
    </row>
    <row r="2191" spans="3:3" x14ac:dyDescent="0.4">
      <c r="C2191" s="50"/>
    </row>
    <row r="2192" spans="3:3" x14ac:dyDescent="0.4">
      <c r="C2192" s="50"/>
    </row>
    <row r="2193" spans="3:3" x14ac:dyDescent="0.4">
      <c r="C2193" s="50"/>
    </row>
    <row r="2194" spans="3:3" x14ac:dyDescent="0.4">
      <c r="C2194" s="50"/>
    </row>
    <row r="2195" spans="3:3" x14ac:dyDescent="0.4">
      <c r="C2195" s="50"/>
    </row>
    <row r="2196" spans="3:3" x14ac:dyDescent="0.4">
      <c r="C2196" s="50"/>
    </row>
    <row r="2197" spans="3:3" x14ac:dyDescent="0.4">
      <c r="C2197" s="50"/>
    </row>
    <row r="2198" spans="3:3" x14ac:dyDescent="0.4">
      <c r="C2198" s="50"/>
    </row>
    <row r="2199" spans="3:3" x14ac:dyDescent="0.4">
      <c r="C2199" s="50"/>
    </row>
    <row r="2200" spans="3:3" x14ac:dyDescent="0.4">
      <c r="C2200" s="50"/>
    </row>
    <row r="2201" spans="3:3" x14ac:dyDescent="0.4">
      <c r="C2201" s="50"/>
    </row>
    <row r="2202" spans="3:3" x14ac:dyDescent="0.4">
      <c r="C2202" s="50"/>
    </row>
    <row r="2203" spans="3:3" x14ac:dyDescent="0.4">
      <c r="C2203" s="50"/>
    </row>
    <row r="2204" spans="3:3" x14ac:dyDescent="0.4">
      <c r="C2204" s="50"/>
    </row>
    <row r="2205" spans="3:3" x14ac:dyDescent="0.4">
      <c r="C2205" s="50"/>
    </row>
    <row r="2206" spans="3:3" x14ac:dyDescent="0.4">
      <c r="C2206" s="50"/>
    </row>
    <row r="2207" spans="3:3" x14ac:dyDescent="0.4">
      <c r="C2207" s="50"/>
    </row>
    <row r="2208" spans="3:3" x14ac:dyDescent="0.4">
      <c r="C2208" s="50"/>
    </row>
    <row r="2209" spans="3:3" x14ac:dyDescent="0.4">
      <c r="C2209" s="50"/>
    </row>
    <row r="2210" spans="3:3" x14ac:dyDescent="0.4">
      <c r="C2210" s="50"/>
    </row>
    <row r="2211" spans="3:3" x14ac:dyDescent="0.4">
      <c r="C2211" s="50"/>
    </row>
    <row r="2212" spans="3:3" x14ac:dyDescent="0.4">
      <c r="C2212" s="50"/>
    </row>
    <row r="2213" spans="3:3" x14ac:dyDescent="0.4">
      <c r="C2213" s="50"/>
    </row>
    <row r="2214" spans="3:3" x14ac:dyDescent="0.4">
      <c r="C2214" s="50"/>
    </row>
    <row r="2215" spans="3:3" x14ac:dyDescent="0.4">
      <c r="C2215" s="50"/>
    </row>
    <row r="2216" spans="3:3" x14ac:dyDescent="0.4">
      <c r="C2216" s="50"/>
    </row>
    <row r="2217" spans="3:3" x14ac:dyDescent="0.4">
      <c r="C2217" s="50"/>
    </row>
    <row r="2218" spans="3:3" x14ac:dyDescent="0.4">
      <c r="C2218" s="50"/>
    </row>
    <row r="2219" spans="3:3" x14ac:dyDescent="0.4">
      <c r="C2219" s="50"/>
    </row>
    <row r="2220" spans="3:3" x14ac:dyDescent="0.4">
      <c r="C2220" s="50"/>
    </row>
    <row r="2221" spans="3:3" x14ac:dyDescent="0.4">
      <c r="C2221" s="50"/>
    </row>
    <row r="2222" spans="3:3" x14ac:dyDescent="0.4">
      <c r="C2222" s="50"/>
    </row>
    <row r="2223" spans="3:3" x14ac:dyDescent="0.4">
      <c r="C2223" s="50"/>
    </row>
    <row r="2224" spans="3:3" x14ac:dyDescent="0.4">
      <c r="C2224" s="50"/>
    </row>
    <row r="2225" spans="3:3" x14ac:dyDescent="0.4">
      <c r="C2225" s="50"/>
    </row>
    <row r="2226" spans="3:3" x14ac:dyDescent="0.4">
      <c r="C2226" s="50"/>
    </row>
    <row r="2227" spans="3:3" x14ac:dyDescent="0.4">
      <c r="C2227" s="50"/>
    </row>
    <row r="2228" spans="3:3" x14ac:dyDescent="0.4">
      <c r="C2228" s="50"/>
    </row>
    <row r="2229" spans="3:3" x14ac:dyDescent="0.4">
      <c r="C2229" s="50"/>
    </row>
    <row r="2230" spans="3:3" x14ac:dyDescent="0.4">
      <c r="C2230" s="50"/>
    </row>
    <row r="2231" spans="3:3" x14ac:dyDescent="0.4">
      <c r="C2231" s="50"/>
    </row>
    <row r="2232" spans="3:3" x14ac:dyDescent="0.4">
      <c r="C2232" s="50"/>
    </row>
    <row r="2233" spans="3:3" x14ac:dyDescent="0.4">
      <c r="C2233" s="50"/>
    </row>
    <row r="2234" spans="3:3" x14ac:dyDescent="0.4">
      <c r="C2234" s="50"/>
    </row>
    <row r="2235" spans="3:3" x14ac:dyDescent="0.4">
      <c r="C2235" s="50"/>
    </row>
    <row r="2236" spans="3:3" x14ac:dyDescent="0.4">
      <c r="C2236" s="50"/>
    </row>
    <row r="2237" spans="3:3" x14ac:dyDescent="0.4">
      <c r="C2237" s="50"/>
    </row>
    <row r="2238" spans="3:3" x14ac:dyDescent="0.4">
      <c r="C2238" s="50"/>
    </row>
    <row r="2239" spans="3:3" x14ac:dyDescent="0.4">
      <c r="C2239" s="50"/>
    </row>
    <row r="2240" spans="3:3" x14ac:dyDescent="0.4">
      <c r="C2240" s="50"/>
    </row>
    <row r="2241" spans="3:3" x14ac:dyDescent="0.4">
      <c r="C2241" s="50"/>
    </row>
    <row r="2242" spans="3:3" x14ac:dyDescent="0.4">
      <c r="C2242" s="50"/>
    </row>
    <row r="2243" spans="3:3" x14ac:dyDescent="0.4">
      <c r="C2243" s="50"/>
    </row>
    <row r="2244" spans="3:3" x14ac:dyDescent="0.4">
      <c r="C2244" s="50"/>
    </row>
    <row r="2245" spans="3:3" x14ac:dyDescent="0.4">
      <c r="C2245" s="50"/>
    </row>
    <row r="2246" spans="3:3" x14ac:dyDescent="0.4">
      <c r="C2246" s="50"/>
    </row>
    <row r="2247" spans="3:3" x14ac:dyDescent="0.4">
      <c r="C2247" s="50"/>
    </row>
    <row r="2248" spans="3:3" x14ac:dyDescent="0.4">
      <c r="C2248" s="50"/>
    </row>
    <row r="2249" spans="3:3" x14ac:dyDescent="0.4">
      <c r="C2249" s="50"/>
    </row>
    <row r="2250" spans="3:3" x14ac:dyDescent="0.4">
      <c r="C2250" s="50"/>
    </row>
    <row r="2251" spans="3:3" x14ac:dyDescent="0.4">
      <c r="C2251" s="50"/>
    </row>
    <row r="2252" spans="3:3" x14ac:dyDescent="0.4">
      <c r="C2252" s="50"/>
    </row>
    <row r="2253" spans="3:3" x14ac:dyDescent="0.4">
      <c r="C2253" s="50"/>
    </row>
    <row r="2254" spans="3:3" x14ac:dyDescent="0.4">
      <c r="C2254" s="50"/>
    </row>
    <row r="2255" spans="3:3" x14ac:dyDescent="0.4">
      <c r="C2255" s="50"/>
    </row>
    <row r="2256" spans="3:3" x14ac:dyDescent="0.4">
      <c r="C2256" s="50"/>
    </row>
    <row r="2257" spans="3:3" x14ac:dyDescent="0.4">
      <c r="C2257" s="50"/>
    </row>
    <row r="2258" spans="3:3" x14ac:dyDescent="0.4">
      <c r="C2258" s="50"/>
    </row>
    <row r="2259" spans="3:3" x14ac:dyDescent="0.4">
      <c r="C2259" s="50"/>
    </row>
    <row r="2260" spans="3:3" x14ac:dyDescent="0.4">
      <c r="C2260" s="50"/>
    </row>
    <row r="2261" spans="3:3" x14ac:dyDescent="0.4">
      <c r="C2261" s="50"/>
    </row>
    <row r="2262" spans="3:3" x14ac:dyDescent="0.4">
      <c r="C2262" s="50"/>
    </row>
    <row r="2263" spans="3:3" x14ac:dyDescent="0.4">
      <c r="C2263" s="50"/>
    </row>
    <row r="2264" spans="3:3" x14ac:dyDescent="0.4">
      <c r="C2264" s="50"/>
    </row>
    <row r="2265" spans="3:3" x14ac:dyDescent="0.4">
      <c r="C2265" s="50"/>
    </row>
    <row r="2266" spans="3:3" x14ac:dyDescent="0.4">
      <c r="C2266" s="50"/>
    </row>
    <row r="2267" spans="3:3" x14ac:dyDescent="0.4">
      <c r="C2267" s="50"/>
    </row>
    <row r="2268" spans="3:3" x14ac:dyDescent="0.4">
      <c r="C2268" s="50"/>
    </row>
    <row r="2269" spans="3:3" x14ac:dyDescent="0.4">
      <c r="C2269" s="50"/>
    </row>
    <row r="2270" spans="3:3" x14ac:dyDescent="0.4">
      <c r="C2270" s="50"/>
    </row>
    <row r="2271" spans="3:3" x14ac:dyDescent="0.4">
      <c r="C2271" s="50"/>
    </row>
    <row r="2272" spans="3:3" x14ac:dyDescent="0.4">
      <c r="C2272" s="50"/>
    </row>
    <row r="2273" spans="3:3" x14ac:dyDescent="0.4">
      <c r="C2273" s="50"/>
    </row>
    <row r="2274" spans="3:3" x14ac:dyDescent="0.4">
      <c r="C2274" s="50"/>
    </row>
    <row r="2275" spans="3:3" x14ac:dyDescent="0.4">
      <c r="C2275" s="50"/>
    </row>
    <row r="2276" spans="3:3" x14ac:dyDescent="0.4">
      <c r="C2276" s="50"/>
    </row>
    <row r="2277" spans="3:3" x14ac:dyDescent="0.4">
      <c r="C2277" s="50"/>
    </row>
    <row r="2278" spans="3:3" x14ac:dyDescent="0.4">
      <c r="C2278" s="50"/>
    </row>
    <row r="2279" spans="3:3" x14ac:dyDescent="0.4">
      <c r="C2279" s="50"/>
    </row>
    <row r="2280" spans="3:3" x14ac:dyDescent="0.4">
      <c r="C2280" s="50"/>
    </row>
    <row r="2281" spans="3:3" x14ac:dyDescent="0.4">
      <c r="C2281" s="50"/>
    </row>
    <row r="2282" spans="3:3" x14ac:dyDescent="0.4">
      <c r="C2282" s="50"/>
    </row>
    <row r="2283" spans="3:3" x14ac:dyDescent="0.4">
      <c r="C2283" s="50"/>
    </row>
    <row r="2284" spans="3:3" x14ac:dyDescent="0.4">
      <c r="C2284" s="50"/>
    </row>
    <row r="2285" spans="3:3" x14ac:dyDescent="0.4">
      <c r="C2285" s="50"/>
    </row>
    <row r="2286" spans="3:3" x14ac:dyDescent="0.4">
      <c r="C2286" s="50"/>
    </row>
    <row r="2287" spans="3:3" x14ac:dyDescent="0.4">
      <c r="C2287" s="50"/>
    </row>
    <row r="2288" spans="3:3" x14ac:dyDescent="0.4">
      <c r="C2288" s="50"/>
    </row>
    <row r="2289" spans="3:3" x14ac:dyDescent="0.4">
      <c r="C2289" s="50"/>
    </row>
    <row r="2290" spans="3:3" x14ac:dyDescent="0.4">
      <c r="C2290" s="50"/>
    </row>
    <row r="2291" spans="3:3" x14ac:dyDescent="0.4">
      <c r="C2291" s="50"/>
    </row>
    <row r="2292" spans="3:3" x14ac:dyDescent="0.4">
      <c r="C2292" s="50"/>
    </row>
    <row r="2293" spans="3:3" x14ac:dyDescent="0.4">
      <c r="C2293" s="50"/>
    </row>
    <row r="2294" spans="3:3" x14ac:dyDescent="0.4">
      <c r="C2294" s="50"/>
    </row>
    <row r="2295" spans="3:3" x14ac:dyDescent="0.4">
      <c r="C2295" s="50"/>
    </row>
    <row r="2296" spans="3:3" x14ac:dyDescent="0.4">
      <c r="C2296" s="50"/>
    </row>
    <row r="2297" spans="3:3" x14ac:dyDescent="0.4">
      <c r="C2297" s="50"/>
    </row>
    <row r="2298" spans="3:3" x14ac:dyDescent="0.4">
      <c r="C2298" s="50"/>
    </row>
    <row r="2299" spans="3:3" x14ac:dyDescent="0.4">
      <c r="C2299" s="50"/>
    </row>
    <row r="2300" spans="3:3" x14ac:dyDescent="0.4">
      <c r="C2300" s="50"/>
    </row>
    <row r="2301" spans="3:3" x14ac:dyDescent="0.4">
      <c r="C2301" s="50"/>
    </row>
    <row r="2302" spans="3:3" x14ac:dyDescent="0.4">
      <c r="C2302" s="50"/>
    </row>
    <row r="2303" spans="3:3" x14ac:dyDescent="0.4">
      <c r="C2303" s="50"/>
    </row>
    <row r="2304" spans="3:3" x14ac:dyDescent="0.4">
      <c r="C2304" s="50"/>
    </row>
    <row r="2305" spans="3:3" x14ac:dyDescent="0.4">
      <c r="C2305" s="50"/>
    </row>
    <row r="2306" spans="3:3" x14ac:dyDescent="0.4">
      <c r="C2306" s="50"/>
    </row>
    <row r="2307" spans="3:3" x14ac:dyDescent="0.4">
      <c r="C2307" s="50"/>
    </row>
    <row r="2308" spans="3:3" x14ac:dyDescent="0.4">
      <c r="C2308" s="50"/>
    </row>
    <row r="2309" spans="3:3" x14ac:dyDescent="0.4">
      <c r="C2309" s="50"/>
    </row>
    <row r="2310" spans="3:3" x14ac:dyDescent="0.4">
      <c r="C2310" s="50"/>
    </row>
    <row r="2311" spans="3:3" x14ac:dyDescent="0.4">
      <c r="C2311" s="50"/>
    </row>
    <row r="2312" spans="3:3" x14ac:dyDescent="0.4">
      <c r="C2312" s="50"/>
    </row>
    <row r="2313" spans="3:3" x14ac:dyDescent="0.4">
      <c r="C2313" s="50"/>
    </row>
    <row r="2314" spans="3:3" x14ac:dyDescent="0.4">
      <c r="C2314" s="50"/>
    </row>
    <row r="2315" spans="3:3" x14ac:dyDescent="0.4">
      <c r="C2315" s="50"/>
    </row>
    <row r="2316" spans="3:3" x14ac:dyDescent="0.4">
      <c r="C2316" s="50"/>
    </row>
    <row r="2317" spans="3:3" x14ac:dyDescent="0.4">
      <c r="C2317" s="50"/>
    </row>
    <row r="2318" spans="3:3" x14ac:dyDescent="0.4">
      <c r="C2318" s="50"/>
    </row>
    <row r="2319" spans="3:3" x14ac:dyDescent="0.4">
      <c r="C2319" s="50"/>
    </row>
    <row r="2320" spans="3:3" x14ac:dyDescent="0.4">
      <c r="C2320" s="50"/>
    </row>
    <row r="2321" spans="3:3" x14ac:dyDescent="0.4">
      <c r="C2321" s="50"/>
    </row>
    <row r="2322" spans="3:3" x14ac:dyDescent="0.4">
      <c r="C2322" s="50"/>
    </row>
    <row r="2323" spans="3:3" x14ac:dyDescent="0.4">
      <c r="C2323" s="50"/>
    </row>
    <row r="2324" spans="3:3" x14ac:dyDescent="0.4">
      <c r="C2324" s="50"/>
    </row>
    <row r="2325" spans="3:3" x14ac:dyDescent="0.4">
      <c r="C2325" s="50"/>
    </row>
    <row r="2326" spans="3:3" x14ac:dyDescent="0.4">
      <c r="C2326" s="50"/>
    </row>
    <row r="2327" spans="3:3" x14ac:dyDescent="0.4">
      <c r="C2327" s="50"/>
    </row>
    <row r="2328" spans="3:3" x14ac:dyDescent="0.4">
      <c r="C2328" s="50"/>
    </row>
    <row r="2329" spans="3:3" x14ac:dyDescent="0.4">
      <c r="C2329" s="50"/>
    </row>
    <row r="2330" spans="3:3" x14ac:dyDescent="0.4">
      <c r="C2330" s="50"/>
    </row>
    <row r="2331" spans="3:3" x14ac:dyDescent="0.4">
      <c r="C2331" s="50"/>
    </row>
    <row r="2332" spans="3:3" x14ac:dyDescent="0.4">
      <c r="C2332" s="50"/>
    </row>
    <row r="2333" spans="3:3" x14ac:dyDescent="0.4">
      <c r="C2333" s="50"/>
    </row>
    <row r="2334" spans="3:3" x14ac:dyDescent="0.4">
      <c r="C2334" s="50"/>
    </row>
    <row r="2335" spans="3:3" x14ac:dyDescent="0.4">
      <c r="C2335" s="50"/>
    </row>
    <row r="2336" spans="3:3" x14ac:dyDescent="0.4">
      <c r="C2336" s="50"/>
    </row>
    <row r="2337" spans="3:3" x14ac:dyDescent="0.4">
      <c r="C2337" s="50"/>
    </row>
    <row r="2338" spans="3:3" x14ac:dyDescent="0.4">
      <c r="C2338" s="50"/>
    </row>
    <row r="2339" spans="3:3" x14ac:dyDescent="0.4">
      <c r="C2339" s="50"/>
    </row>
    <row r="2340" spans="3:3" x14ac:dyDescent="0.4">
      <c r="C2340" s="50"/>
    </row>
    <row r="2341" spans="3:3" x14ac:dyDescent="0.4">
      <c r="C2341" s="50"/>
    </row>
    <row r="2342" spans="3:3" x14ac:dyDescent="0.4">
      <c r="C2342" s="50"/>
    </row>
    <row r="2343" spans="3:3" x14ac:dyDescent="0.4">
      <c r="C2343" s="50"/>
    </row>
    <row r="2344" spans="3:3" x14ac:dyDescent="0.4">
      <c r="C2344" s="50"/>
    </row>
    <row r="2345" spans="3:3" x14ac:dyDescent="0.4">
      <c r="C2345" s="50"/>
    </row>
    <row r="2346" spans="3:3" x14ac:dyDescent="0.4">
      <c r="C2346" s="50"/>
    </row>
    <row r="2347" spans="3:3" x14ac:dyDescent="0.4">
      <c r="C2347" s="50"/>
    </row>
    <row r="2348" spans="3:3" x14ac:dyDescent="0.4">
      <c r="C2348" s="50"/>
    </row>
    <row r="2349" spans="3:3" x14ac:dyDescent="0.4">
      <c r="C2349" s="50"/>
    </row>
    <row r="2350" spans="3:3" x14ac:dyDescent="0.4">
      <c r="C2350" s="50"/>
    </row>
    <row r="2351" spans="3:3" x14ac:dyDescent="0.4">
      <c r="C2351" s="50"/>
    </row>
    <row r="2352" spans="3:3" x14ac:dyDescent="0.4">
      <c r="C2352" s="50"/>
    </row>
    <row r="2353" spans="3:3" x14ac:dyDescent="0.4">
      <c r="C2353" s="50"/>
    </row>
    <row r="2354" spans="3:3" x14ac:dyDescent="0.4">
      <c r="C2354" s="50"/>
    </row>
    <row r="2355" spans="3:3" x14ac:dyDescent="0.4">
      <c r="C2355" s="50"/>
    </row>
    <row r="2356" spans="3:3" x14ac:dyDescent="0.4">
      <c r="C2356" s="50"/>
    </row>
    <row r="2357" spans="3:3" x14ac:dyDescent="0.4">
      <c r="C2357" s="50"/>
    </row>
    <row r="2358" spans="3:3" x14ac:dyDescent="0.4">
      <c r="C2358" s="50"/>
    </row>
    <row r="2359" spans="3:3" x14ac:dyDescent="0.4">
      <c r="C2359" s="50"/>
    </row>
    <row r="2360" spans="3:3" x14ac:dyDescent="0.4">
      <c r="C2360" s="50"/>
    </row>
    <row r="2361" spans="3:3" x14ac:dyDescent="0.4">
      <c r="C2361" s="50"/>
    </row>
    <row r="2362" spans="3:3" x14ac:dyDescent="0.4">
      <c r="C2362" s="50"/>
    </row>
    <row r="2363" spans="3:3" x14ac:dyDescent="0.4">
      <c r="C2363" s="50"/>
    </row>
    <row r="2364" spans="3:3" x14ac:dyDescent="0.4">
      <c r="C2364" s="50"/>
    </row>
    <row r="2365" spans="3:3" x14ac:dyDescent="0.4">
      <c r="C2365" s="50"/>
    </row>
    <row r="2366" spans="3:3" x14ac:dyDescent="0.4">
      <c r="C2366" s="50"/>
    </row>
    <row r="2367" spans="3:3" x14ac:dyDescent="0.4">
      <c r="C2367" s="50"/>
    </row>
    <row r="2368" spans="3:3" x14ac:dyDescent="0.4">
      <c r="C2368" s="50"/>
    </row>
    <row r="2369" spans="3:3" x14ac:dyDescent="0.4">
      <c r="C2369" s="50"/>
    </row>
    <row r="2370" spans="3:3" x14ac:dyDescent="0.4">
      <c r="C2370" s="50"/>
    </row>
    <row r="2371" spans="3:3" x14ac:dyDescent="0.4">
      <c r="C2371" s="50"/>
    </row>
    <row r="2372" spans="3:3" x14ac:dyDescent="0.4">
      <c r="C2372" s="50"/>
    </row>
    <row r="2373" spans="3:3" x14ac:dyDescent="0.4">
      <c r="C2373" s="50"/>
    </row>
    <row r="2374" spans="3:3" x14ac:dyDescent="0.4">
      <c r="C2374" s="50"/>
    </row>
    <row r="2375" spans="3:3" x14ac:dyDescent="0.4">
      <c r="C2375" s="50"/>
    </row>
    <row r="2376" spans="3:3" x14ac:dyDescent="0.4">
      <c r="C2376" s="50"/>
    </row>
    <row r="2377" spans="3:3" x14ac:dyDescent="0.4">
      <c r="C2377" s="50"/>
    </row>
    <row r="2378" spans="3:3" x14ac:dyDescent="0.4">
      <c r="C2378" s="50"/>
    </row>
    <row r="2379" spans="3:3" x14ac:dyDescent="0.4">
      <c r="C2379" s="50"/>
    </row>
    <row r="2380" spans="3:3" x14ac:dyDescent="0.4">
      <c r="C2380" s="50"/>
    </row>
    <row r="2381" spans="3:3" x14ac:dyDescent="0.4">
      <c r="C2381" s="50"/>
    </row>
    <row r="2382" spans="3:3" x14ac:dyDescent="0.4">
      <c r="C2382" s="50"/>
    </row>
    <row r="2383" spans="3:3" x14ac:dyDescent="0.4">
      <c r="C2383" s="50"/>
    </row>
    <row r="2384" spans="3:3" x14ac:dyDescent="0.4">
      <c r="C2384" s="50"/>
    </row>
    <row r="2385" spans="3:3" x14ac:dyDescent="0.4">
      <c r="C2385" s="50"/>
    </row>
    <row r="2386" spans="3:3" x14ac:dyDescent="0.4">
      <c r="C2386" s="50"/>
    </row>
    <row r="2387" spans="3:3" x14ac:dyDescent="0.4">
      <c r="C2387" s="50"/>
    </row>
    <row r="2388" spans="3:3" x14ac:dyDescent="0.4">
      <c r="C2388" s="50"/>
    </row>
    <row r="2389" spans="3:3" x14ac:dyDescent="0.4">
      <c r="C2389" s="50"/>
    </row>
    <row r="2390" spans="3:3" x14ac:dyDescent="0.4">
      <c r="C2390" s="50"/>
    </row>
    <row r="2391" spans="3:3" x14ac:dyDescent="0.4">
      <c r="C2391" s="50"/>
    </row>
    <row r="2392" spans="3:3" x14ac:dyDescent="0.4">
      <c r="C2392" s="50"/>
    </row>
    <row r="2393" spans="3:3" x14ac:dyDescent="0.4">
      <c r="C2393" s="50"/>
    </row>
    <row r="2394" spans="3:3" x14ac:dyDescent="0.4">
      <c r="C2394" s="50"/>
    </row>
    <row r="2395" spans="3:3" x14ac:dyDescent="0.4">
      <c r="C2395" s="50"/>
    </row>
    <row r="2396" spans="3:3" x14ac:dyDescent="0.4">
      <c r="C2396" s="50"/>
    </row>
    <row r="2397" spans="3:3" x14ac:dyDescent="0.4">
      <c r="C2397" s="50"/>
    </row>
    <row r="2398" spans="3:3" x14ac:dyDescent="0.4">
      <c r="C2398" s="50"/>
    </row>
    <row r="2399" spans="3:3" x14ac:dyDescent="0.4">
      <c r="C2399" s="50"/>
    </row>
    <row r="2400" spans="3:3" x14ac:dyDescent="0.4">
      <c r="C2400" s="50"/>
    </row>
    <row r="2401" spans="3:3" x14ac:dyDescent="0.4">
      <c r="C2401" s="50"/>
    </row>
    <row r="2402" spans="3:3" x14ac:dyDescent="0.4">
      <c r="C2402" s="50"/>
    </row>
    <row r="2403" spans="3:3" x14ac:dyDescent="0.4">
      <c r="C2403" s="50"/>
    </row>
    <row r="2404" spans="3:3" x14ac:dyDescent="0.4">
      <c r="C2404" s="50"/>
    </row>
    <row r="2405" spans="3:3" x14ac:dyDescent="0.4">
      <c r="C2405" s="50"/>
    </row>
    <row r="2406" spans="3:3" x14ac:dyDescent="0.4">
      <c r="C2406" s="50"/>
    </row>
    <row r="2407" spans="3:3" x14ac:dyDescent="0.4">
      <c r="C2407" s="50"/>
    </row>
    <row r="2408" spans="3:3" x14ac:dyDescent="0.4">
      <c r="C2408" s="50"/>
    </row>
    <row r="2409" spans="3:3" x14ac:dyDescent="0.4">
      <c r="C2409" s="50"/>
    </row>
    <row r="2410" spans="3:3" x14ac:dyDescent="0.4">
      <c r="C2410" s="50"/>
    </row>
    <row r="2411" spans="3:3" x14ac:dyDescent="0.4">
      <c r="C2411" s="50"/>
    </row>
    <row r="2412" spans="3:3" x14ac:dyDescent="0.4">
      <c r="C2412" s="50"/>
    </row>
    <row r="2413" spans="3:3" x14ac:dyDescent="0.4">
      <c r="C2413" s="50"/>
    </row>
    <row r="2414" spans="3:3" x14ac:dyDescent="0.4">
      <c r="C2414" s="50"/>
    </row>
    <row r="2415" spans="3:3" x14ac:dyDescent="0.4">
      <c r="C2415" s="50"/>
    </row>
    <row r="2416" spans="3:3" x14ac:dyDescent="0.4">
      <c r="C2416" s="50"/>
    </row>
    <row r="2417" spans="3:3" x14ac:dyDescent="0.4">
      <c r="C2417" s="50"/>
    </row>
    <row r="2418" spans="3:3" x14ac:dyDescent="0.4">
      <c r="C2418" s="50"/>
    </row>
    <row r="2419" spans="3:3" x14ac:dyDescent="0.4">
      <c r="C2419" s="50"/>
    </row>
    <row r="2420" spans="3:3" x14ac:dyDescent="0.4">
      <c r="C2420" s="50"/>
    </row>
    <row r="2421" spans="3:3" x14ac:dyDescent="0.4">
      <c r="C2421" s="50"/>
    </row>
    <row r="2422" spans="3:3" x14ac:dyDescent="0.4">
      <c r="C2422" s="50"/>
    </row>
    <row r="2423" spans="3:3" x14ac:dyDescent="0.4">
      <c r="C2423" s="50"/>
    </row>
    <row r="2424" spans="3:3" x14ac:dyDescent="0.4">
      <c r="C2424" s="50"/>
    </row>
    <row r="2425" spans="3:3" x14ac:dyDescent="0.4">
      <c r="C2425" s="50"/>
    </row>
    <row r="2426" spans="3:3" x14ac:dyDescent="0.4">
      <c r="C2426" s="50"/>
    </row>
    <row r="2427" spans="3:3" x14ac:dyDescent="0.4">
      <c r="C2427" s="50"/>
    </row>
    <row r="2428" spans="3:3" x14ac:dyDescent="0.4">
      <c r="C2428" s="50"/>
    </row>
    <row r="2429" spans="3:3" x14ac:dyDescent="0.4">
      <c r="C2429" s="50"/>
    </row>
    <row r="2430" spans="3:3" x14ac:dyDescent="0.4">
      <c r="C2430" s="50"/>
    </row>
    <row r="2431" spans="3:3" x14ac:dyDescent="0.4">
      <c r="C2431" s="50"/>
    </row>
    <row r="2432" spans="3:3" x14ac:dyDescent="0.4">
      <c r="C2432" s="50"/>
    </row>
    <row r="2433" spans="3:3" x14ac:dyDescent="0.4">
      <c r="C2433" s="50"/>
    </row>
    <row r="2434" spans="3:3" x14ac:dyDescent="0.4">
      <c r="C2434" s="50"/>
    </row>
    <row r="2435" spans="3:3" x14ac:dyDescent="0.4">
      <c r="C2435" s="50"/>
    </row>
    <row r="2436" spans="3:3" x14ac:dyDescent="0.4">
      <c r="C2436" s="50"/>
    </row>
    <row r="2437" spans="3:3" x14ac:dyDescent="0.4">
      <c r="C2437" s="50"/>
    </row>
    <row r="2438" spans="3:3" x14ac:dyDescent="0.4">
      <c r="C2438" s="50"/>
    </row>
    <row r="2439" spans="3:3" x14ac:dyDescent="0.4">
      <c r="C2439" s="50"/>
    </row>
    <row r="2440" spans="3:3" x14ac:dyDescent="0.4">
      <c r="C2440" s="50"/>
    </row>
    <row r="2441" spans="3:3" x14ac:dyDescent="0.4">
      <c r="C2441" s="50"/>
    </row>
    <row r="2442" spans="3:3" x14ac:dyDescent="0.4">
      <c r="C2442" s="50"/>
    </row>
    <row r="2443" spans="3:3" x14ac:dyDescent="0.4">
      <c r="C2443" s="50"/>
    </row>
    <row r="2444" spans="3:3" x14ac:dyDescent="0.4">
      <c r="C2444" s="50"/>
    </row>
    <row r="2445" spans="3:3" x14ac:dyDescent="0.4">
      <c r="C2445" s="50"/>
    </row>
    <row r="2446" spans="3:3" x14ac:dyDescent="0.4">
      <c r="C2446" s="50"/>
    </row>
    <row r="2447" spans="3:3" x14ac:dyDescent="0.4">
      <c r="C2447" s="50"/>
    </row>
    <row r="2448" spans="3:3" x14ac:dyDescent="0.4">
      <c r="C2448" s="50"/>
    </row>
    <row r="2449" spans="3:3" x14ac:dyDescent="0.4">
      <c r="C2449" s="50"/>
    </row>
    <row r="2450" spans="3:3" x14ac:dyDescent="0.4">
      <c r="C2450" s="50"/>
    </row>
    <row r="2451" spans="3:3" x14ac:dyDescent="0.4">
      <c r="C2451" s="50"/>
    </row>
    <row r="2452" spans="3:3" x14ac:dyDescent="0.4">
      <c r="C2452" s="50"/>
    </row>
    <row r="2453" spans="3:3" x14ac:dyDescent="0.4">
      <c r="C2453" s="50"/>
    </row>
    <row r="2454" spans="3:3" x14ac:dyDescent="0.4">
      <c r="C2454" s="50"/>
    </row>
    <row r="2455" spans="3:3" x14ac:dyDescent="0.4">
      <c r="C2455" s="50"/>
    </row>
    <row r="2456" spans="3:3" x14ac:dyDescent="0.4">
      <c r="C2456" s="50"/>
    </row>
    <row r="2457" spans="3:3" x14ac:dyDescent="0.4">
      <c r="C2457" s="50"/>
    </row>
    <row r="2458" spans="3:3" x14ac:dyDescent="0.4">
      <c r="C2458" s="50"/>
    </row>
    <row r="2459" spans="3:3" x14ac:dyDescent="0.4">
      <c r="C2459" s="50"/>
    </row>
    <row r="2460" spans="3:3" x14ac:dyDescent="0.4">
      <c r="C2460" s="50"/>
    </row>
    <row r="2461" spans="3:3" x14ac:dyDescent="0.4">
      <c r="C2461" s="50"/>
    </row>
    <row r="2462" spans="3:3" x14ac:dyDescent="0.4">
      <c r="C2462" s="50"/>
    </row>
    <row r="2463" spans="3:3" x14ac:dyDescent="0.4">
      <c r="C2463" s="50"/>
    </row>
    <row r="2464" spans="3:3" x14ac:dyDescent="0.4">
      <c r="C2464" s="50"/>
    </row>
    <row r="2465" spans="3:3" x14ac:dyDescent="0.4">
      <c r="C2465" s="50"/>
    </row>
    <row r="2466" spans="3:3" x14ac:dyDescent="0.4">
      <c r="C2466" s="50"/>
    </row>
    <row r="2467" spans="3:3" x14ac:dyDescent="0.4">
      <c r="C2467" s="50"/>
    </row>
    <row r="2468" spans="3:3" x14ac:dyDescent="0.4">
      <c r="C2468" s="50"/>
    </row>
    <row r="2469" spans="3:3" x14ac:dyDescent="0.4">
      <c r="C2469" s="50"/>
    </row>
    <row r="2470" spans="3:3" x14ac:dyDescent="0.4">
      <c r="C2470" s="50"/>
    </row>
    <row r="2471" spans="3:3" x14ac:dyDescent="0.4">
      <c r="C2471" s="50"/>
    </row>
    <row r="2472" spans="3:3" x14ac:dyDescent="0.4">
      <c r="C2472" s="50"/>
    </row>
    <row r="2473" spans="3:3" x14ac:dyDescent="0.4">
      <c r="C2473" s="50"/>
    </row>
    <row r="2474" spans="3:3" x14ac:dyDescent="0.4">
      <c r="C2474" s="50"/>
    </row>
    <row r="2475" spans="3:3" x14ac:dyDescent="0.4">
      <c r="C2475" s="50"/>
    </row>
    <row r="2476" spans="3:3" x14ac:dyDescent="0.4">
      <c r="C2476" s="50"/>
    </row>
    <row r="2477" spans="3:3" x14ac:dyDescent="0.4">
      <c r="C2477" s="50"/>
    </row>
    <row r="2478" spans="3:3" x14ac:dyDescent="0.4">
      <c r="C2478" s="50"/>
    </row>
    <row r="2479" spans="3:3" x14ac:dyDescent="0.4">
      <c r="C2479" s="50"/>
    </row>
    <row r="2480" spans="3:3" x14ac:dyDescent="0.4">
      <c r="C2480" s="50"/>
    </row>
    <row r="2481" spans="3:3" x14ac:dyDescent="0.4">
      <c r="C2481" s="50"/>
    </row>
    <row r="2482" spans="3:3" x14ac:dyDescent="0.4">
      <c r="C2482" s="50"/>
    </row>
    <row r="2483" spans="3:3" x14ac:dyDescent="0.4">
      <c r="C2483" s="50"/>
    </row>
    <row r="2484" spans="3:3" x14ac:dyDescent="0.4">
      <c r="C2484" s="50"/>
    </row>
    <row r="2485" spans="3:3" x14ac:dyDescent="0.4">
      <c r="C2485" s="50"/>
    </row>
    <row r="2486" spans="3:3" x14ac:dyDescent="0.4">
      <c r="C2486" s="50"/>
    </row>
    <row r="2487" spans="3:3" x14ac:dyDescent="0.4">
      <c r="C2487" s="50"/>
    </row>
    <row r="2488" spans="3:3" x14ac:dyDescent="0.4">
      <c r="C2488" s="50"/>
    </row>
    <row r="2489" spans="3:3" x14ac:dyDescent="0.4">
      <c r="C2489" s="50"/>
    </row>
    <row r="2490" spans="3:3" x14ac:dyDescent="0.4">
      <c r="C2490" s="50"/>
    </row>
    <row r="2491" spans="3:3" x14ac:dyDescent="0.4">
      <c r="C2491" s="50"/>
    </row>
    <row r="2492" spans="3:3" x14ac:dyDescent="0.4">
      <c r="C2492" s="50"/>
    </row>
    <row r="2493" spans="3:3" x14ac:dyDescent="0.4">
      <c r="C2493" s="50"/>
    </row>
    <row r="2494" spans="3:3" x14ac:dyDescent="0.4">
      <c r="C2494" s="50"/>
    </row>
    <row r="2495" spans="3:3" x14ac:dyDescent="0.4">
      <c r="C2495" s="50"/>
    </row>
    <row r="2496" spans="3:3" x14ac:dyDescent="0.4">
      <c r="C2496" s="50"/>
    </row>
    <row r="2497" spans="3:3" x14ac:dyDescent="0.4">
      <c r="C2497" s="50"/>
    </row>
    <row r="2498" spans="3:3" x14ac:dyDescent="0.4">
      <c r="C2498" s="50"/>
    </row>
    <row r="2499" spans="3:3" x14ac:dyDescent="0.4">
      <c r="C2499" s="50"/>
    </row>
    <row r="2500" spans="3:3" x14ac:dyDescent="0.4">
      <c r="C2500" s="50"/>
    </row>
    <row r="2501" spans="3:3" x14ac:dyDescent="0.4">
      <c r="C2501" s="50"/>
    </row>
    <row r="2502" spans="3:3" x14ac:dyDescent="0.4">
      <c r="C2502" s="50"/>
    </row>
    <row r="2503" spans="3:3" x14ac:dyDescent="0.4">
      <c r="C2503" s="50"/>
    </row>
    <row r="2504" spans="3:3" x14ac:dyDescent="0.4">
      <c r="C2504" s="50"/>
    </row>
    <row r="2505" spans="3:3" x14ac:dyDescent="0.4">
      <c r="C2505" s="50"/>
    </row>
    <row r="2506" spans="3:3" x14ac:dyDescent="0.4">
      <c r="C2506" s="50"/>
    </row>
    <row r="2507" spans="3:3" x14ac:dyDescent="0.4">
      <c r="C2507" s="50"/>
    </row>
    <row r="2508" spans="3:3" x14ac:dyDescent="0.4">
      <c r="C2508" s="50"/>
    </row>
    <row r="2509" spans="3:3" x14ac:dyDescent="0.4">
      <c r="C2509" s="50"/>
    </row>
    <row r="2510" spans="3:3" x14ac:dyDescent="0.4">
      <c r="C2510" s="50"/>
    </row>
    <row r="2511" spans="3:3" x14ac:dyDescent="0.4">
      <c r="C2511" s="50"/>
    </row>
    <row r="2512" spans="3:3" x14ac:dyDescent="0.4">
      <c r="C2512" s="50"/>
    </row>
    <row r="2513" spans="3:3" x14ac:dyDescent="0.4">
      <c r="C2513" s="50"/>
    </row>
    <row r="2514" spans="3:3" x14ac:dyDescent="0.4">
      <c r="C2514" s="50"/>
    </row>
    <row r="2515" spans="3:3" x14ac:dyDescent="0.4">
      <c r="C2515" s="50"/>
    </row>
    <row r="2516" spans="3:3" x14ac:dyDescent="0.4">
      <c r="C2516" s="50"/>
    </row>
    <row r="2517" spans="3:3" x14ac:dyDescent="0.4">
      <c r="C2517" s="50"/>
    </row>
    <row r="2518" spans="3:3" x14ac:dyDescent="0.4">
      <c r="C2518" s="50"/>
    </row>
    <row r="2519" spans="3:3" x14ac:dyDescent="0.4">
      <c r="C2519" s="50"/>
    </row>
    <row r="2520" spans="3:3" x14ac:dyDescent="0.4">
      <c r="C2520" s="50"/>
    </row>
    <row r="2521" spans="3:3" x14ac:dyDescent="0.4">
      <c r="C2521" s="50"/>
    </row>
    <row r="2522" spans="3:3" x14ac:dyDescent="0.4">
      <c r="C2522" s="50"/>
    </row>
    <row r="2523" spans="3:3" x14ac:dyDescent="0.4">
      <c r="C2523" s="50"/>
    </row>
    <row r="2524" spans="3:3" x14ac:dyDescent="0.4">
      <c r="C2524" s="50"/>
    </row>
    <row r="2525" spans="3:3" x14ac:dyDescent="0.4">
      <c r="C2525" s="50"/>
    </row>
    <row r="2526" spans="3:3" x14ac:dyDescent="0.4">
      <c r="C2526" s="50"/>
    </row>
    <row r="2527" spans="3:3" x14ac:dyDescent="0.4">
      <c r="C2527" s="50"/>
    </row>
    <row r="2528" spans="3:3" x14ac:dyDescent="0.4">
      <c r="C2528" s="50"/>
    </row>
    <row r="2529" spans="3:3" x14ac:dyDescent="0.4">
      <c r="C2529" s="50"/>
    </row>
    <row r="2530" spans="3:3" x14ac:dyDescent="0.4">
      <c r="C2530" s="50"/>
    </row>
    <row r="2531" spans="3:3" x14ac:dyDescent="0.4">
      <c r="C2531" s="50"/>
    </row>
    <row r="2532" spans="3:3" x14ac:dyDescent="0.4">
      <c r="C2532" s="50"/>
    </row>
    <row r="2533" spans="3:3" x14ac:dyDescent="0.4">
      <c r="C2533" s="50"/>
    </row>
    <row r="2534" spans="3:3" x14ac:dyDescent="0.4">
      <c r="C2534" s="50"/>
    </row>
    <row r="2535" spans="3:3" x14ac:dyDescent="0.4">
      <c r="C2535" s="50"/>
    </row>
    <row r="2536" spans="3:3" x14ac:dyDescent="0.4">
      <c r="C2536" s="50"/>
    </row>
    <row r="2537" spans="3:3" x14ac:dyDescent="0.4">
      <c r="C2537" s="50"/>
    </row>
    <row r="2538" spans="3:3" x14ac:dyDescent="0.4">
      <c r="C2538" s="50"/>
    </row>
    <row r="2539" spans="3:3" x14ac:dyDescent="0.4">
      <c r="C2539" s="50"/>
    </row>
    <row r="2540" spans="3:3" x14ac:dyDescent="0.4">
      <c r="C2540" s="50"/>
    </row>
    <row r="2541" spans="3:3" x14ac:dyDescent="0.4">
      <c r="C2541" s="50"/>
    </row>
    <row r="2542" spans="3:3" x14ac:dyDescent="0.4">
      <c r="C2542" s="50"/>
    </row>
    <row r="2543" spans="3:3" x14ac:dyDescent="0.4">
      <c r="C2543" s="50"/>
    </row>
    <row r="2544" spans="3:3" x14ac:dyDescent="0.4">
      <c r="C2544" s="50"/>
    </row>
    <row r="2545" spans="3:3" x14ac:dyDescent="0.4">
      <c r="C2545" s="50"/>
    </row>
    <row r="2546" spans="3:3" x14ac:dyDescent="0.4">
      <c r="C2546" s="50"/>
    </row>
    <row r="2547" spans="3:3" x14ac:dyDescent="0.4">
      <c r="C2547" s="50"/>
    </row>
    <row r="2548" spans="3:3" x14ac:dyDescent="0.4">
      <c r="C2548" s="50"/>
    </row>
    <row r="2549" spans="3:3" x14ac:dyDescent="0.4">
      <c r="C2549" s="50"/>
    </row>
    <row r="2550" spans="3:3" x14ac:dyDescent="0.4">
      <c r="C2550" s="50"/>
    </row>
    <row r="2551" spans="3:3" x14ac:dyDescent="0.4">
      <c r="C2551" s="50"/>
    </row>
    <row r="2552" spans="3:3" x14ac:dyDescent="0.4">
      <c r="C2552" s="50"/>
    </row>
    <row r="2553" spans="3:3" x14ac:dyDescent="0.4">
      <c r="C2553" s="50"/>
    </row>
    <row r="2554" spans="3:3" x14ac:dyDescent="0.4">
      <c r="C2554" s="50"/>
    </row>
    <row r="2555" spans="3:3" x14ac:dyDescent="0.4">
      <c r="C2555" s="50"/>
    </row>
    <row r="2556" spans="3:3" x14ac:dyDescent="0.4">
      <c r="C2556" s="50"/>
    </row>
    <row r="2557" spans="3:3" x14ac:dyDescent="0.4">
      <c r="C2557" s="50"/>
    </row>
    <row r="2558" spans="3:3" x14ac:dyDescent="0.4">
      <c r="C2558" s="50"/>
    </row>
    <row r="2559" spans="3:3" x14ac:dyDescent="0.4">
      <c r="C2559" s="50"/>
    </row>
    <row r="2560" spans="3:3" x14ac:dyDescent="0.4">
      <c r="C2560" s="50"/>
    </row>
    <row r="2561" spans="3:3" x14ac:dyDescent="0.4">
      <c r="C2561" s="50"/>
    </row>
    <row r="2562" spans="3:3" x14ac:dyDescent="0.4">
      <c r="C2562" s="50"/>
    </row>
    <row r="2563" spans="3:3" x14ac:dyDescent="0.4">
      <c r="C2563" s="50"/>
    </row>
    <row r="2564" spans="3:3" x14ac:dyDescent="0.4">
      <c r="C2564" s="50"/>
    </row>
    <row r="2565" spans="3:3" x14ac:dyDescent="0.4">
      <c r="C2565" s="50"/>
    </row>
    <row r="2566" spans="3:3" x14ac:dyDescent="0.4">
      <c r="C2566" s="50"/>
    </row>
    <row r="2567" spans="3:3" x14ac:dyDescent="0.4">
      <c r="C2567" s="50"/>
    </row>
    <row r="2568" spans="3:3" x14ac:dyDescent="0.4">
      <c r="C2568" s="50"/>
    </row>
    <row r="2569" spans="3:3" x14ac:dyDescent="0.4">
      <c r="C2569" s="50"/>
    </row>
    <row r="2570" spans="3:3" x14ac:dyDescent="0.4">
      <c r="C2570" s="50"/>
    </row>
    <row r="2571" spans="3:3" x14ac:dyDescent="0.4">
      <c r="C2571" s="50"/>
    </row>
    <row r="2572" spans="3:3" x14ac:dyDescent="0.4">
      <c r="C2572" s="50"/>
    </row>
    <row r="2573" spans="3:3" x14ac:dyDescent="0.4">
      <c r="C2573" s="50"/>
    </row>
    <row r="2574" spans="3:3" x14ac:dyDescent="0.4">
      <c r="C2574" s="50"/>
    </row>
    <row r="2575" spans="3:3" x14ac:dyDescent="0.4">
      <c r="C2575" s="50"/>
    </row>
    <row r="2576" spans="3:3" x14ac:dyDescent="0.4">
      <c r="C2576" s="50"/>
    </row>
    <row r="2577" spans="3:3" x14ac:dyDescent="0.4">
      <c r="C2577" s="50"/>
    </row>
    <row r="2578" spans="3:3" x14ac:dyDescent="0.4">
      <c r="C2578" s="50"/>
    </row>
    <row r="2579" spans="3:3" x14ac:dyDescent="0.4">
      <c r="C2579" s="50"/>
    </row>
    <row r="2580" spans="3:3" x14ac:dyDescent="0.4">
      <c r="C2580" s="50"/>
    </row>
    <row r="2581" spans="3:3" x14ac:dyDescent="0.4">
      <c r="C2581" s="50"/>
    </row>
    <row r="2582" spans="3:3" x14ac:dyDescent="0.4">
      <c r="C2582" s="50"/>
    </row>
    <row r="2583" spans="3:3" x14ac:dyDescent="0.4">
      <c r="C2583" s="50"/>
    </row>
    <row r="2584" spans="3:3" x14ac:dyDescent="0.4">
      <c r="C2584" s="50"/>
    </row>
    <row r="2585" spans="3:3" x14ac:dyDescent="0.4">
      <c r="C2585" s="50"/>
    </row>
    <row r="2586" spans="3:3" x14ac:dyDescent="0.4">
      <c r="C2586" s="50"/>
    </row>
    <row r="2587" spans="3:3" x14ac:dyDescent="0.4">
      <c r="C2587" s="50"/>
    </row>
    <row r="2588" spans="3:3" x14ac:dyDescent="0.4">
      <c r="C2588" s="50"/>
    </row>
    <row r="2589" spans="3:3" x14ac:dyDescent="0.4">
      <c r="C2589" s="50"/>
    </row>
    <row r="2590" spans="3:3" x14ac:dyDescent="0.4">
      <c r="C2590" s="50"/>
    </row>
    <row r="2591" spans="3:3" x14ac:dyDescent="0.4">
      <c r="C2591" s="50"/>
    </row>
    <row r="2592" spans="3:3" x14ac:dyDescent="0.4">
      <c r="C2592" s="50"/>
    </row>
    <row r="2593" spans="3:3" x14ac:dyDescent="0.4">
      <c r="C2593" s="50"/>
    </row>
    <row r="2594" spans="3:3" x14ac:dyDescent="0.4">
      <c r="C2594" s="50"/>
    </row>
    <row r="2595" spans="3:3" x14ac:dyDescent="0.4">
      <c r="C2595" s="50"/>
    </row>
    <row r="2596" spans="3:3" x14ac:dyDescent="0.4">
      <c r="C2596" s="50"/>
    </row>
    <row r="2597" spans="3:3" x14ac:dyDescent="0.4">
      <c r="C2597" s="50"/>
    </row>
    <row r="2598" spans="3:3" x14ac:dyDescent="0.4">
      <c r="C2598" s="50"/>
    </row>
    <row r="2599" spans="3:3" x14ac:dyDescent="0.4">
      <c r="C2599" s="50"/>
    </row>
    <row r="2600" spans="3:3" x14ac:dyDescent="0.4">
      <c r="C2600" s="50"/>
    </row>
    <row r="2601" spans="3:3" x14ac:dyDescent="0.4">
      <c r="C2601" s="50"/>
    </row>
    <row r="2602" spans="3:3" x14ac:dyDescent="0.4">
      <c r="C2602" s="50"/>
    </row>
    <row r="2603" spans="3:3" x14ac:dyDescent="0.4">
      <c r="C2603" s="50"/>
    </row>
    <row r="2604" spans="3:3" x14ac:dyDescent="0.4">
      <c r="C2604" s="50"/>
    </row>
    <row r="2605" spans="3:3" x14ac:dyDescent="0.4">
      <c r="C2605" s="50"/>
    </row>
    <row r="2606" spans="3:3" x14ac:dyDescent="0.4">
      <c r="C2606" s="50"/>
    </row>
    <row r="2607" spans="3:3" x14ac:dyDescent="0.4">
      <c r="C2607" s="50"/>
    </row>
    <row r="2608" spans="3:3" x14ac:dyDescent="0.4">
      <c r="C2608" s="50"/>
    </row>
    <row r="2609" spans="3:3" x14ac:dyDescent="0.4">
      <c r="C2609" s="50"/>
    </row>
    <row r="2610" spans="3:3" x14ac:dyDescent="0.4">
      <c r="C2610" s="50"/>
    </row>
    <row r="2611" spans="3:3" x14ac:dyDescent="0.4">
      <c r="C2611" s="50"/>
    </row>
    <row r="2612" spans="3:3" x14ac:dyDescent="0.4">
      <c r="C2612" s="50"/>
    </row>
    <row r="2613" spans="3:3" x14ac:dyDescent="0.4">
      <c r="C2613" s="50"/>
    </row>
    <row r="2614" spans="3:3" x14ac:dyDescent="0.4">
      <c r="C2614" s="50"/>
    </row>
    <row r="2615" spans="3:3" x14ac:dyDescent="0.4">
      <c r="C2615" s="50"/>
    </row>
    <row r="2616" spans="3:3" x14ac:dyDescent="0.4">
      <c r="C2616" s="50"/>
    </row>
    <row r="2617" spans="3:3" x14ac:dyDescent="0.4">
      <c r="C2617" s="50"/>
    </row>
    <row r="2618" spans="3:3" x14ac:dyDescent="0.4">
      <c r="C2618" s="50"/>
    </row>
    <row r="2619" spans="3:3" x14ac:dyDescent="0.4">
      <c r="C2619" s="50"/>
    </row>
    <row r="2620" spans="3:3" x14ac:dyDescent="0.4">
      <c r="C2620" s="50"/>
    </row>
    <row r="2621" spans="3:3" x14ac:dyDescent="0.4">
      <c r="C2621" s="50"/>
    </row>
    <row r="2622" spans="3:3" x14ac:dyDescent="0.4">
      <c r="C2622" s="50"/>
    </row>
    <row r="2623" spans="3:3" x14ac:dyDescent="0.4">
      <c r="C2623" s="50"/>
    </row>
    <row r="2624" spans="3:3" x14ac:dyDescent="0.4">
      <c r="C2624" s="50"/>
    </row>
    <row r="2625" spans="3:3" x14ac:dyDescent="0.4">
      <c r="C2625" s="50"/>
    </row>
    <row r="2626" spans="3:3" x14ac:dyDescent="0.4">
      <c r="C2626" s="50"/>
    </row>
    <row r="2627" spans="3:3" x14ac:dyDescent="0.4">
      <c r="C2627" s="50"/>
    </row>
    <row r="2628" spans="3:3" x14ac:dyDescent="0.4">
      <c r="C2628" s="50"/>
    </row>
    <row r="2629" spans="3:3" x14ac:dyDescent="0.4">
      <c r="C2629" s="50"/>
    </row>
    <row r="2630" spans="3:3" x14ac:dyDescent="0.4">
      <c r="C2630" s="50"/>
    </row>
    <row r="2631" spans="3:3" x14ac:dyDescent="0.4">
      <c r="C2631" s="50"/>
    </row>
    <row r="2632" spans="3:3" x14ac:dyDescent="0.4">
      <c r="C2632" s="50"/>
    </row>
    <row r="2633" spans="3:3" x14ac:dyDescent="0.4">
      <c r="C2633" s="50"/>
    </row>
    <row r="2634" spans="3:3" x14ac:dyDescent="0.4">
      <c r="C2634" s="50"/>
    </row>
    <row r="2635" spans="3:3" x14ac:dyDescent="0.4">
      <c r="C2635" s="50"/>
    </row>
    <row r="2636" spans="3:3" x14ac:dyDescent="0.4">
      <c r="C2636" s="50"/>
    </row>
    <row r="2637" spans="3:3" x14ac:dyDescent="0.4">
      <c r="C2637" s="50"/>
    </row>
    <row r="2638" spans="3:3" x14ac:dyDescent="0.4">
      <c r="C2638" s="50"/>
    </row>
    <row r="2639" spans="3:3" x14ac:dyDescent="0.4">
      <c r="C2639" s="50"/>
    </row>
    <row r="2640" spans="3:3" x14ac:dyDescent="0.4">
      <c r="C2640" s="50"/>
    </row>
    <row r="2641" spans="3:3" x14ac:dyDescent="0.4">
      <c r="C2641" s="50"/>
    </row>
    <row r="2642" spans="3:3" x14ac:dyDescent="0.4">
      <c r="C2642" s="50"/>
    </row>
    <row r="2643" spans="3:3" x14ac:dyDescent="0.4">
      <c r="C2643" s="50"/>
    </row>
    <row r="2644" spans="3:3" x14ac:dyDescent="0.4">
      <c r="C2644" s="50"/>
    </row>
    <row r="2645" spans="3:3" x14ac:dyDescent="0.4">
      <c r="C2645" s="50"/>
    </row>
    <row r="2646" spans="3:3" x14ac:dyDescent="0.4">
      <c r="C2646" s="50"/>
    </row>
    <row r="2647" spans="3:3" x14ac:dyDescent="0.4">
      <c r="C2647" s="50"/>
    </row>
    <row r="2648" spans="3:3" x14ac:dyDescent="0.4">
      <c r="C2648" s="50"/>
    </row>
    <row r="2649" spans="3:3" x14ac:dyDescent="0.4">
      <c r="C2649" s="50"/>
    </row>
    <row r="2650" spans="3:3" x14ac:dyDescent="0.4">
      <c r="C2650" s="50"/>
    </row>
    <row r="2651" spans="3:3" x14ac:dyDescent="0.4">
      <c r="C2651" s="50"/>
    </row>
    <row r="2652" spans="3:3" x14ac:dyDescent="0.4">
      <c r="C2652" s="50"/>
    </row>
    <row r="2653" spans="3:3" x14ac:dyDescent="0.4">
      <c r="C2653" s="50"/>
    </row>
    <row r="2654" spans="3:3" x14ac:dyDescent="0.4">
      <c r="C2654" s="50"/>
    </row>
    <row r="2655" spans="3:3" x14ac:dyDescent="0.4">
      <c r="C2655" s="50"/>
    </row>
    <row r="2656" spans="3:3" x14ac:dyDescent="0.4">
      <c r="C2656" s="50"/>
    </row>
    <row r="2657" spans="3:3" x14ac:dyDescent="0.4">
      <c r="C2657" s="50"/>
    </row>
    <row r="2658" spans="3:3" x14ac:dyDescent="0.4">
      <c r="C2658" s="50"/>
    </row>
    <row r="2659" spans="3:3" x14ac:dyDescent="0.4">
      <c r="C2659" s="50"/>
    </row>
    <row r="2660" spans="3:3" x14ac:dyDescent="0.4">
      <c r="C2660" s="50"/>
    </row>
    <row r="2661" spans="3:3" x14ac:dyDescent="0.4">
      <c r="C2661" s="50"/>
    </row>
    <row r="2662" spans="3:3" x14ac:dyDescent="0.4">
      <c r="C2662" s="50"/>
    </row>
    <row r="2663" spans="3:3" x14ac:dyDescent="0.4">
      <c r="C2663" s="50"/>
    </row>
    <row r="2664" spans="3:3" x14ac:dyDescent="0.4">
      <c r="C2664" s="50"/>
    </row>
    <row r="2665" spans="3:3" x14ac:dyDescent="0.4">
      <c r="C2665" s="50"/>
    </row>
    <row r="2666" spans="3:3" x14ac:dyDescent="0.4">
      <c r="C2666" s="50"/>
    </row>
    <row r="2667" spans="3:3" x14ac:dyDescent="0.4">
      <c r="C2667" s="50"/>
    </row>
    <row r="2668" spans="3:3" x14ac:dyDescent="0.4">
      <c r="C2668" s="50"/>
    </row>
    <row r="2669" spans="3:3" x14ac:dyDescent="0.4">
      <c r="C2669" s="50"/>
    </row>
    <row r="2670" spans="3:3" x14ac:dyDescent="0.4">
      <c r="C2670" s="50"/>
    </row>
    <row r="2671" spans="3:3" x14ac:dyDescent="0.4">
      <c r="C2671" s="50"/>
    </row>
    <row r="2672" spans="3:3" x14ac:dyDescent="0.4">
      <c r="C2672" s="50"/>
    </row>
    <row r="2673" spans="3:3" x14ac:dyDescent="0.4">
      <c r="C2673" s="50"/>
    </row>
    <row r="2674" spans="3:3" x14ac:dyDescent="0.4">
      <c r="C2674" s="50"/>
    </row>
    <row r="2675" spans="3:3" x14ac:dyDescent="0.4">
      <c r="C2675" s="50"/>
    </row>
    <row r="2676" spans="3:3" x14ac:dyDescent="0.4">
      <c r="C2676" s="50"/>
    </row>
    <row r="2677" spans="3:3" x14ac:dyDescent="0.4">
      <c r="C2677" s="50"/>
    </row>
    <row r="2678" spans="3:3" x14ac:dyDescent="0.4">
      <c r="C2678" s="50"/>
    </row>
    <row r="2679" spans="3:3" x14ac:dyDescent="0.4">
      <c r="C2679" s="50"/>
    </row>
    <row r="2680" spans="3:3" x14ac:dyDescent="0.4">
      <c r="C2680" s="50"/>
    </row>
    <row r="2681" spans="3:3" x14ac:dyDescent="0.4">
      <c r="C2681" s="50"/>
    </row>
    <row r="2682" spans="3:3" x14ac:dyDescent="0.4">
      <c r="C2682" s="50"/>
    </row>
    <row r="2683" spans="3:3" x14ac:dyDescent="0.4">
      <c r="C2683" s="50"/>
    </row>
    <row r="2684" spans="3:3" x14ac:dyDescent="0.4">
      <c r="C2684" s="50"/>
    </row>
    <row r="2685" spans="3:3" x14ac:dyDescent="0.4">
      <c r="C2685" s="50"/>
    </row>
    <row r="2686" spans="3:3" x14ac:dyDescent="0.4">
      <c r="C2686" s="50"/>
    </row>
    <row r="2687" spans="3:3" x14ac:dyDescent="0.4">
      <c r="C2687" s="50"/>
    </row>
    <row r="2688" spans="3:3" x14ac:dyDescent="0.4">
      <c r="C2688" s="50"/>
    </row>
    <row r="2689" spans="3:3" x14ac:dyDescent="0.4">
      <c r="C2689" s="50"/>
    </row>
    <row r="2690" spans="3:3" x14ac:dyDescent="0.4">
      <c r="C2690" s="50"/>
    </row>
    <row r="2691" spans="3:3" x14ac:dyDescent="0.4">
      <c r="C2691" s="50"/>
    </row>
    <row r="2692" spans="3:3" x14ac:dyDescent="0.4">
      <c r="C2692" s="50"/>
    </row>
    <row r="2693" spans="3:3" x14ac:dyDescent="0.4">
      <c r="C2693" s="50"/>
    </row>
    <row r="2694" spans="3:3" x14ac:dyDescent="0.4">
      <c r="C2694" s="50"/>
    </row>
    <row r="2695" spans="3:3" x14ac:dyDescent="0.4">
      <c r="C2695" s="50"/>
    </row>
    <row r="2696" spans="3:3" x14ac:dyDescent="0.4">
      <c r="C2696" s="50"/>
    </row>
    <row r="2697" spans="3:3" x14ac:dyDescent="0.4">
      <c r="C2697" s="50"/>
    </row>
    <row r="2698" spans="3:3" x14ac:dyDescent="0.4">
      <c r="C2698" s="50"/>
    </row>
    <row r="2699" spans="3:3" x14ac:dyDescent="0.4">
      <c r="C2699" s="50"/>
    </row>
    <row r="2700" spans="3:3" x14ac:dyDescent="0.4">
      <c r="C2700" s="50"/>
    </row>
    <row r="2701" spans="3:3" x14ac:dyDescent="0.4">
      <c r="C2701" s="50"/>
    </row>
    <row r="2702" spans="3:3" x14ac:dyDescent="0.4">
      <c r="C2702" s="50"/>
    </row>
    <row r="2703" spans="3:3" x14ac:dyDescent="0.4">
      <c r="C2703" s="50"/>
    </row>
    <row r="2704" spans="3:3" x14ac:dyDescent="0.4">
      <c r="C2704" s="50"/>
    </row>
    <row r="2705" spans="3:3" x14ac:dyDescent="0.4">
      <c r="C2705" s="50"/>
    </row>
    <row r="2706" spans="3:3" x14ac:dyDescent="0.4">
      <c r="C2706" s="50"/>
    </row>
    <row r="2707" spans="3:3" x14ac:dyDescent="0.4">
      <c r="C2707" s="50"/>
    </row>
    <row r="2708" spans="3:3" x14ac:dyDescent="0.4">
      <c r="C2708" s="50"/>
    </row>
    <row r="2709" spans="3:3" x14ac:dyDescent="0.4">
      <c r="C2709" s="50"/>
    </row>
    <row r="2710" spans="3:3" x14ac:dyDescent="0.4">
      <c r="C2710" s="50"/>
    </row>
    <row r="2711" spans="3:3" x14ac:dyDescent="0.4">
      <c r="C2711" s="50"/>
    </row>
    <row r="2712" spans="3:3" x14ac:dyDescent="0.4">
      <c r="C2712" s="50"/>
    </row>
    <row r="2713" spans="3:3" x14ac:dyDescent="0.4">
      <c r="C2713" s="50"/>
    </row>
    <row r="2714" spans="3:3" x14ac:dyDescent="0.4">
      <c r="C2714" s="50"/>
    </row>
    <row r="2715" spans="3:3" x14ac:dyDescent="0.4">
      <c r="C2715" s="50"/>
    </row>
    <row r="2716" spans="3:3" x14ac:dyDescent="0.4">
      <c r="C2716" s="50"/>
    </row>
    <row r="2717" spans="3:3" x14ac:dyDescent="0.4">
      <c r="C2717" s="50"/>
    </row>
    <row r="2718" spans="3:3" x14ac:dyDescent="0.4">
      <c r="C2718" s="50"/>
    </row>
    <row r="2719" spans="3:3" x14ac:dyDescent="0.4">
      <c r="C2719" s="50"/>
    </row>
    <row r="2720" spans="3:3" x14ac:dyDescent="0.4">
      <c r="C2720" s="50"/>
    </row>
    <row r="2721" spans="3:3" x14ac:dyDescent="0.4">
      <c r="C2721" s="50"/>
    </row>
    <row r="2722" spans="3:3" x14ac:dyDescent="0.4">
      <c r="C2722" s="50"/>
    </row>
    <row r="2723" spans="3:3" x14ac:dyDescent="0.4">
      <c r="C2723" s="50"/>
    </row>
    <row r="2724" spans="3:3" x14ac:dyDescent="0.4">
      <c r="C2724" s="50"/>
    </row>
    <row r="2725" spans="3:3" x14ac:dyDescent="0.4">
      <c r="C2725" s="50"/>
    </row>
    <row r="2726" spans="3:3" x14ac:dyDescent="0.4">
      <c r="C2726" s="50"/>
    </row>
    <row r="2727" spans="3:3" x14ac:dyDescent="0.4">
      <c r="C2727" s="50"/>
    </row>
    <row r="2728" spans="3:3" x14ac:dyDescent="0.4">
      <c r="C2728" s="50"/>
    </row>
    <row r="2729" spans="3:3" x14ac:dyDescent="0.4">
      <c r="C2729" s="50"/>
    </row>
    <row r="2730" spans="3:3" x14ac:dyDescent="0.4">
      <c r="C2730" s="50"/>
    </row>
    <row r="2731" spans="3:3" x14ac:dyDescent="0.4">
      <c r="C2731" s="50"/>
    </row>
    <row r="2732" spans="3:3" x14ac:dyDescent="0.4">
      <c r="C2732" s="50"/>
    </row>
    <row r="2733" spans="3:3" x14ac:dyDescent="0.4">
      <c r="C2733" s="50"/>
    </row>
    <row r="2734" spans="3:3" x14ac:dyDescent="0.4">
      <c r="C2734" s="50"/>
    </row>
    <row r="2735" spans="3:3" x14ac:dyDescent="0.4">
      <c r="C2735" s="50"/>
    </row>
    <row r="2736" spans="3:3" x14ac:dyDescent="0.4">
      <c r="C2736" s="50"/>
    </row>
    <row r="2737" spans="3:3" x14ac:dyDescent="0.4">
      <c r="C2737" s="50"/>
    </row>
    <row r="2738" spans="3:3" x14ac:dyDescent="0.4">
      <c r="C2738" s="50"/>
    </row>
    <row r="2739" spans="3:3" x14ac:dyDescent="0.4">
      <c r="C2739" s="50"/>
    </row>
    <row r="2740" spans="3:3" x14ac:dyDescent="0.4">
      <c r="C2740" s="50"/>
    </row>
    <row r="2741" spans="3:3" x14ac:dyDescent="0.4">
      <c r="C2741" s="50"/>
    </row>
    <row r="2742" spans="3:3" x14ac:dyDescent="0.4">
      <c r="C2742" s="50"/>
    </row>
    <row r="2743" spans="3:3" x14ac:dyDescent="0.4">
      <c r="C2743" s="50"/>
    </row>
    <row r="2744" spans="3:3" x14ac:dyDescent="0.4">
      <c r="C2744" s="50"/>
    </row>
    <row r="2745" spans="3:3" x14ac:dyDescent="0.4">
      <c r="C2745" s="50"/>
    </row>
    <row r="2746" spans="3:3" x14ac:dyDescent="0.4">
      <c r="C2746" s="50"/>
    </row>
    <row r="2747" spans="3:3" x14ac:dyDescent="0.4">
      <c r="C2747" s="50"/>
    </row>
    <row r="2748" spans="3:3" x14ac:dyDescent="0.4">
      <c r="C2748" s="50"/>
    </row>
    <row r="2749" spans="3:3" x14ac:dyDescent="0.4">
      <c r="C2749" s="50"/>
    </row>
    <row r="2750" spans="3:3" x14ac:dyDescent="0.4">
      <c r="C2750" s="50"/>
    </row>
    <row r="2751" spans="3:3" x14ac:dyDescent="0.4">
      <c r="C2751" s="50"/>
    </row>
    <row r="2752" spans="3:3" x14ac:dyDescent="0.4">
      <c r="C2752" s="50"/>
    </row>
    <row r="2753" spans="3:3" x14ac:dyDescent="0.4">
      <c r="C2753" s="50"/>
    </row>
    <row r="2754" spans="3:3" x14ac:dyDescent="0.4">
      <c r="C2754" s="50"/>
    </row>
    <row r="2755" spans="3:3" x14ac:dyDescent="0.4">
      <c r="C2755" s="50"/>
    </row>
    <row r="2756" spans="3:3" x14ac:dyDescent="0.4">
      <c r="C2756" s="50"/>
    </row>
    <row r="2757" spans="3:3" x14ac:dyDescent="0.4">
      <c r="C2757" s="50"/>
    </row>
    <row r="2758" spans="3:3" x14ac:dyDescent="0.4">
      <c r="C2758" s="50"/>
    </row>
    <row r="2759" spans="3:3" x14ac:dyDescent="0.4">
      <c r="C2759" s="50"/>
    </row>
    <row r="2760" spans="3:3" x14ac:dyDescent="0.4">
      <c r="C2760" s="50"/>
    </row>
    <row r="2761" spans="3:3" x14ac:dyDescent="0.4">
      <c r="C2761" s="50"/>
    </row>
    <row r="2762" spans="3:3" x14ac:dyDescent="0.4">
      <c r="C2762" s="50"/>
    </row>
    <row r="2763" spans="3:3" x14ac:dyDescent="0.4">
      <c r="C2763" s="50"/>
    </row>
    <row r="2764" spans="3:3" x14ac:dyDescent="0.4">
      <c r="C2764" s="50"/>
    </row>
    <row r="2765" spans="3:3" x14ac:dyDescent="0.4">
      <c r="C2765" s="50"/>
    </row>
    <row r="2766" spans="3:3" x14ac:dyDescent="0.4">
      <c r="C2766" s="50"/>
    </row>
    <row r="2767" spans="3:3" x14ac:dyDescent="0.4">
      <c r="C2767" s="50"/>
    </row>
    <row r="2768" spans="3:3" x14ac:dyDescent="0.4">
      <c r="C2768" s="50"/>
    </row>
    <row r="2769" spans="3:3" x14ac:dyDescent="0.4">
      <c r="C2769" s="50"/>
    </row>
    <row r="2770" spans="3:3" x14ac:dyDescent="0.4">
      <c r="C2770" s="50"/>
    </row>
    <row r="2771" spans="3:3" x14ac:dyDescent="0.4">
      <c r="C2771" s="50"/>
    </row>
    <row r="2772" spans="3:3" x14ac:dyDescent="0.4">
      <c r="C2772" s="50"/>
    </row>
    <row r="2773" spans="3:3" x14ac:dyDescent="0.4">
      <c r="C2773" s="50"/>
    </row>
    <row r="2774" spans="3:3" x14ac:dyDescent="0.4">
      <c r="C2774" s="50"/>
    </row>
    <row r="2775" spans="3:3" x14ac:dyDescent="0.4">
      <c r="C2775" s="50"/>
    </row>
    <row r="2776" spans="3:3" x14ac:dyDescent="0.4">
      <c r="C2776" s="50"/>
    </row>
    <row r="2777" spans="3:3" x14ac:dyDescent="0.4">
      <c r="C2777" s="50"/>
    </row>
    <row r="2778" spans="3:3" x14ac:dyDescent="0.4">
      <c r="C2778" s="50"/>
    </row>
    <row r="2779" spans="3:3" x14ac:dyDescent="0.4">
      <c r="C2779" s="50"/>
    </row>
    <row r="2780" spans="3:3" x14ac:dyDescent="0.4">
      <c r="C2780" s="50"/>
    </row>
    <row r="2781" spans="3:3" x14ac:dyDescent="0.4">
      <c r="C2781" s="50"/>
    </row>
    <row r="2782" spans="3:3" x14ac:dyDescent="0.4">
      <c r="C2782" s="50"/>
    </row>
    <row r="2783" spans="3:3" x14ac:dyDescent="0.4">
      <c r="C2783" s="50"/>
    </row>
    <row r="2784" spans="3:3" x14ac:dyDescent="0.4">
      <c r="C2784" s="50"/>
    </row>
    <row r="2785" spans="3:3" x14ac:dyDescent="0.4">
      <c r="C2785" s="50"/>
    </row>
    <row r="2786" spans="3:3" x14ac:dyDescent="0.4">
      <c r="C2786" s="50"/>
    </row>
    <row r="2787" spans="3:3" x14ac:dyDescent="0.4">
      <c r="C2787" s="50"/>
    </row>
    <row r="2788" spans="3:3" x14ac:dyDescent="0.4">
      <c r="C2788" s="50"/>
    </row>
    <row r="2789" spans="3:3" x14ac:dyDescent="0.4">
      <c r="C2789" s="50"/>
    </row>
    <row r="2790" spans="3:3" x14ac:dyDescent="0.4">
      <c r="C2790" s="50"/>
    </row>
    <row r="2791" spans="3:3" x14ac:dyDescent="0.4">
      <c r="C2791" s="50"/>
    </row>
    <row r="2792" spans="3:3" x14ac:dyDescent="0.4">
      <c r="C2792" s="50"/>
    </row>
    <row r="2793" spans="3:3" x14ac:dyDescent="0.4">
      <c r="C2793" s="50"/>
    </row>
    <row r="2794" spans="3:3" x14ac:dyDescent="0.4">
      <c r="C2794" s="50"/>
    </row>
    <row r="2795" spans="3:3" x14ac:dyDescent="0.4">
      <c r="C2795" s="50"/>
    </row>
    <row r="2796" spans="3:3" x14ac:dyDescent="0.4">
      <c r="C2796" s="50"/>
    </row>
    <row r="2797" spans="3:3" x14ac:dyDescent="0.4">
      <c r="C2797" s="50"/>
    </row>
    <row r="2798" spans="3:3" x14ac:dyDescent="0.4">
      <c r="C2798" s="50"/>
    </row>
    <row r="2799" spans="3:3" x14ac:dyDescent="0.4">
      <c r="C2799" s="50"/>
    </row>
    <row r="2800" spans="3:3" x14ac:dyDescent="0.4">
      <c r="C2800" s="50"/>
    </row>
    <row r="2801" spans="3:3" x14ac:dyDescent="0.4">
      <c r="C2801" s="50"/>
    </row>
    <row r="2802" spans="3:3" x14ac:dyDescent="0.4">
      <c r="C2802" s="50"/>
    </row>
    <row r="2803" spans="3:3" x14ac:dyDescent="0.4">
      <c r="C2803" s="50"/>
    </row>
    <row r="2804" spans="3:3" x14ac:dyDescent="0.4">
      <c r="C2804" s="50"/>
    </row>
    <row r="2805" spans="3:3" x14ac:dyDescent="0.4">
      <c r="C2805" s="50"/>
    </row>
    <row r="2806" spans="3:3" x14ac:dyDescent="0.4">
      <c r="C2806" s="50"/>
    </row>
    <row r="2807" spans="3:3" x14ac:dyDescent="0.4">
      <c r="C2807" s="50"/>
    </row>
    <row r="2808" spans="3:3" x14ac:dyDescent="0.4">
      <c r="C2808" s="50"/>
    </row>
    <row r="2809" spans="3:3" x14ac:dyDescent="0.4">
      <c r="C2809" s="50"/>
    </row>
    <row r="2810" spans="3:3" x14ac:dyDescent="0.4">
      <c r="C2810" s="50"/>
    </row>
    <row r="2811" spans="3:3" x14ac:dyDescent="0.4">
      <c r="C2811" s="50"/>
    </row>
    <row r="2812" spans="3:3" x14ac:dyDescent="0.4">
      <c r="C2812" s="50"/>
    </row>
    <row r="2813" spans="3:3" x14ac:dyDescent="0.4">
      <c r="C2813" s="50"/>
    </row>
    <row r="2814" spans="3:3" x14ac:dyDescent="0.4">
      <c r="C2814" s="50"/>
    </row>
    <row r="2815" spans="3:3" x14ac:dyDescent="0.4">
      <c r="C2815" s="50"/>
    </row>
    <row r="2816" spans="3:3" x14ac:dyDescent="0.4">
      <c r="C2816" s="50"/>
    </row>
    <row r="2817" spans="3:3" x14ac:dyDescent="0.4">
      <c r="C2817" s="50"/>
    </row>
    <row r="2818" spans="3:3" x14ac:dyDescent="0.4">
      <c r="C2818" s="50"/>
    </row>
    <row r="2819" spans="3:3" x14ac:dyDescent="0.4">
      <c r="C2819" s="50"/>
    </row>
    <row r="2820" spans="3:3" x14ac:dyDescent="0.4">
      <c r="C2820" s="50"/>
    </row>
    <row r="2821" spans="3:3" x14ac:dyDescent="0.4">
      <c r="C2821" s="50"/>
    </row>
    <row r="2822" spans="3:3" x14ac:dyDescent="0.4">
      <c r="C2822" s="50"/>
    </row>
    <row r="2823" spans="3:3" x14ac:dyDescent="0.4">
      <c r="C2823" s="50"/>
    </row>
    <row r="2824" spans="3:3" x14ac:dyDescent="0.4">
      <c r="C2824" s="50"/>
    </row>
    <row r="2825" spans="3:3" x14ac:dyDescent="0.4">
      <c r="C2825" s="50"/>
    </row>
    <row r="2826" spans="3:3" x14ac:dyDescent="0.4">
      <c r="C2826" s="50"/>
    </row>
    <row r="2827" spans="3:3" x14ac:dyDescent="0.4">
      <c r="C2827" s="50"/>
    </row>
    <row r="2828" spans="3:3" x14ac:dyDescent="0.4">
      <c r="C2828" s="50"/>
    </row>
    <row r="2829" spans="3:3" x14ac:dyDescent="0.4">
      <c r="C2829" s="50"/>
    </row>
    <row r="2830" spans="3:3" x14ac:dyDescent="0.4">
      <c r="C2830" s="50"/>
    </row>
    <row r="2831" spans="3:3" x14ac:dyDescent="0.4">
      <c r="C2831" s="50"/>
    </row>
    <row r="2832" spans="3:3" x14ac:dyDescent="0.4">
      <c r="C2832" s="50"/>
    </row>
    <row r="2833" spans="3:3" x14ac:dyDescent="0.4">
      <c r="C2833" s="50"/>
    </row>
    <row r="2834" spans="3:3" x14ac:dyDescent="0.4">
      <c r="C2834" s="50"/>
    </row>
    <row r="2835" spans="3:3" x14ac:dyDescent="0.4">
      <c r="C2835" s="50"/>
    </row>
    <row r="2836" spans="3:3" x14ac:dyDescent="0.4">
      <c r="C2836" s="50"/>
    </row>
    <row r="2837" spans="3:3" x14ac:dyDescent="0.4">
      <c r="C2837" s="50"/>
    </row>
    <row r="2838" spans="3:3" x14ac:dyDescent="0.4">
      <c r="C2838" s="50"/>
    </row>
    <row r="2839" spans="3:3" x14ac:dyDescent="0.4">
      <c r="C2839" s="50"/>
    </row>
    <row r="2840" spans="3:3" x14ac:dyDescent="0.4">
      <c r="C2840" s="50"/>
    </row>
    <row r="2841" spans="3:3" x14ac:dyDescent="0.4">
      <c r="C2841" s="50"/>
    </row>
    <row r="2842" spans="3:3" x14ac:dyDescent="0.4">
      <c r="C2842" s="50"/>
    </row>
    <row r="2843" spans="3:3" x14ac:dyDescent="0.4">
      <c r="C2843" s="50"/>
    </row>
    <row r="2844" spans="3:3" x14ac:dyDescent="0.4">
      <c r="C2844" s="50"/>
    </row>
    <row r="2845" spans="3:3" x14ac:dyDescent="0.4">
      <c r="C2845" s="50"/>
    </row>
    <row r="2846" spans="3:3" x14ac:dyDescent="0.4">
      <c r="C2846" s="50"/>
    </row>
    <row r="2847" spans="3:3" x14ac:dyDescent="0.4">
      <c r="C2847" s="50"/>
    </row>
    <row r="2848" spans="3:3" x14ac:dyDescent="0.4">
      <c r="C2848" s="50"/>
    </row>
    <row r="2849" spans="3:3" x14ac:dyDescent="0.4">
      <c r="C2849" s="50"/>
    </row>
    <row r="2850" spans="3:3" x14ac:dyDescent="0.4">
      <c r="C2850" s="50"/>
    </row>
    <row r="2851" spans="3:3" x14ac:dyDescent="0.4">
      <c r="C2851" s="50"/>
    </row>
    <row r="2852" spans="3:3" x14ac:dyDescent="0.4">
      <c r="C2852" s="50"/>
    </row>
    <row r="2853" spans="3:3" x14ac:dyDescent="0.4">
      <c r="C2853" s="50"/>
    </row>
    <row r="2854" spans="3:3" x14ac:dyDescent="0.4">
      <c r="C2854" s="50"/>
    </row>
    <row r="2855" spans="3:3" x14ac:dyDescent="0.4">
      <c r="C2855" s="50"/>
    </row>
    <row r="2856" spans="3:3" x14ac:dyDescent="0.4">
      <c r="C2856" s="50"/>
    </row>
    <row r="2857" spans="3:3" x14ac:dyDescent="0.4">
      <c r="C2857" s="50"/>
    </row>
    <row r="2858" spans="3:3" x14ac:dyDescent="0.4">
      <c r="C2858" s="50"/>
    </row>
    <row r="2859" spans="3:3" x14ac:dyDescent="0.4">
      <c r="C2859" s="50"/>
    </row>
    <row r="2860" spans="3:3" x14ac:dyDescent="0.4">
      <c r="C2860" s="50"/>
    </row>
    <row r="2861" spans="3:3" x14ac:dyDescent="0.4">
      <c r="C2861" s="50"/>
    </row>
    <row r="2862" spans="3:3" x14ac:dyDescent="0.4">
      <c r="C2862" s="50"/>
    </row>
    <row r="2863" spans="3:3" x14ac:dyDescent="0.4">
      <c r="C2863" s="50"/>
    </row>
    <row r="2864" spans="3:3" x14ac:dyDescent="0.4">
      <c r="C2864" s="50"/>
    </row>
    <row r="2865" spans="3:3" x14ac:dyDescent="0.4">
      <c r="C2865" s="50"/>
    </row>
    <row r="2866" spans="3:3" x14ac:dyDescent="0.4">
      <c r="C2866" s="50"/>
    </row>
    <row r="2867" spans="3:3" x14ac:dyDescent="0.4">
      <c r="C2867" s="50"/>
    </row>
    <row r="2868" spans="3:3" x14ac:dyDescent="0.4">
      <c r="C2868" s="50"/>
    </row>
    <row r="2869" spans="3:3" x14ac:dyDescent="0.4">
      <c r="C2869" s="50"/>
    </row>
    <row r="2870" spans="3:3" x14ac:dyDescent="0.4">
      <c r="C2870" s="50"/>
    </row>
    <row r="2871" spans="3:3" x14ac:dyDescent="0.4">
      <c r="C2871" s="50"/>
    </row>
    <row r="2872" spans="3:3" x14ac:dyDescent="0.4">
      <c r="C2872" s="50"/>
    </row>
    <row r="2873" spans="3:3" x14ac:dyDescent="0.4">
      <c r="C2873" s="50"/>
    </row>
    <row r="2874" spans="3:3" x14ac:dyDescent="0.4">
      <c r="C2874" s="50"/>
    </row>
    <row r="2875" spans="3:3" x14ac:dyDescent="0.4">
      <c r="C2875" s="50"/>
    </row>
    <row r="2876" spans="3:3" x14ac:dyDescent="0.4">
      <c r="C2876" s="50"/>
    </row>
    <row r="2877" spans="3:3" x14ac:dyDescent="0.4">
      <c r="C2877" s="50"/>
    </row>
    <row r="2878" spans="3:3" x14ac:dyDescent="0.4">
      <c r="C2878" s="50"/>
    </row>
    <row r="2879" spans="3:3" x14ac:dyDescent="0.4">
      <c r="C2879" s="50"/>
    </row>
    <row r="2880" spans="3:3" x14ac:dyDescent="0.4">
      <c r="C2880" s="50"/>
    </row>
    <row r="2881" spans="3:3" x14ac:dyDescent="0.4">
      <c r="C2881" s="50"/>
    </row>
    <row r="2882" spans="3:3" x14ac:dyDescent="0.4">
      <c r="C2882" s="50"/>
    </row>
    <row r="2883" spans="3:3" x14ac:dyDescent="0.4">
      <c r="C2883" s="50"/>
    </row>
    <row r="2884" spans="3:3" x14ac:dyDescent="0.4">
      <c r="C2884" s="50"/>
    </row>
    <row r="2885" spans="3:3" x14ac:dyDescent="0.4">
      <c r="C2885" s="50"/>
    </row>
    <row r="2886" spans="3:3" x14ac:dyDescent="0.4">
      <c r="C2886" s="50"/>
    </row>
    <row r="2887" spans="3:3" x14ac:dyDescent="0.4">
      <c r="C2887" s="50"/>
    </row>
    <row r="2888" spans="3:3" x14ac:dyDescent="0.4">
      <c r="C2888" s="50"/>
    </row>
    <row r="2889" spans="3:3" x14ac:dyDescent="0.4">
      <c r="C2889" s="50"/>
    </row>
    <row r="2890" spans="3:3" x14ac:dyDescent="0.4">
      <c r="C2890" s="50"/>
    </row>
    <row r="2891" spans="3:3" x14ac:dyDescent="0.4">
      <c r="C2891" s="50"/>
    </row>
    <row r="2892" spans="3:3" x14ac:dyDescent="0.4">
      <c r="C2892" s="50"/>
    </row>
    <row r="2893" spans="3:3" x14ac:dyDescent="0.4">
      <c r="C2893" s="50"/>
    </row>
    <row r="2894" spans="3:3" x14ac:dyDescent="0.4">
      <c r="C2894" s="50"/>
    </row>
    <row r="2895" spans="3:3" x14ac:dyDescent="0.4">
      <c r="C2895" s="50"/>
    </row>
    <row r="2896" spans="3:3" x14ac:dyDescent="0.4">
      <c r="C2896" s="50"/>
    </row>
    <row r="2897" spans="3:3" x14ac:dyDescent="0.4">
      <c r="C2897" s="50"/>
    </row>
    <row r="2898" spans="3:3" x14ac:dyDescent="0.4">
      <c r="C2898" s="50"/>
    </row>
    <row r="2899" spans="3:3" x14ac:dyDescent="0.4">
      <c r="C2899" s="50"/>
    </row>
    <row r="2900" spans="3:3" x14ac:dyDescent="0.4">
      <c r="C2900" s="50"/>
    </row>
    <row r="2901" spans="3:3" x14ac:dyDescent="0.4">
      <c r="C2901" s="50"/>
    </row>
    <row r="2902" spans="3:3" x14ac:dyDescent="0.4">
      <c r="C2902" s="50"/>
    </row>
    <row r="2903" spans="3:3" x14ac:dyDescent="0.4">
      <c r="C2903" s="50"/>
    </row>
    <row r="2904" spans="3:3" x14ac:dyDescent="0.4">
      <c r="C2904" s="50"/>
    </row>
    <row r="2905" spans="3:3" x14ac:dyDescent="0.4">
      <c r="C2905" s="50"/>
    </row>
    <row r="2906" spans="3:3" x14ac:dyDescent="0.4">
      <c r="C2906" s="50"/>
    </row>
    <row r="2907" spans="3:3" x14ac:dyDescent="0.4">
      <c r="C2907" s="50"/>
    </row>
    <row r="2908" spans="3:3" x14ac:dyDescent="0.4">
      <c r="C2908" s="50"/>
    </row>
    <row r="2909" spans="3:3" x14ac:dyDescent="0.4">
      <c r="C2909" s="50"/>
    </row>
    <row r="2910" spans="3:3" x14ac:dyDescent="0.4">
      <c r="C2910" s="50"/>
    </row>
    <row r="2911" spans="3:3" x14ac:dyDescent="0.4">
      <c r="C2911" s="50"/>
    </row>
    <row r="2912" spans="3:3" x14ac:dyDescent="0.4">
      <c r="C2912" s="50"/>
    </row>
    <row r="2913" spans="3:3" x14ac:dyDescent="0.4">
      <c r="C2913" s="50"/>
    </row>
    <row r="2914" spans="3:3" x14ac:dyDescent="0.4">
      <c r="C2914" s="50"/>
    </row>
    <row r="2915" spans="3:3" x14ac:dyDescent="0.4">
      <c r="C2915" s="50"/>
    </row>
    <row r="2916" spans="3:3" x14ac:dyDescent="0.4">
      <c r="C2916" s="50"/>
    </row>
    <row r="2917" spans="3:3" x14ac:dyDescent="0.4">
      <c r="C2917" s="50"/>
    </row>
    <row r="2918" spans="3:3" x14ac:dyDescent="0.4">
      <c r="C2918" s="50"/>
    </row>
    <row r="2919" spans="3:3" x14ac:dyDescent="0.4">
      <c r="C2919" s="50"/>
    </row>
    <row r="2920" spans="3:3" x14ac:dyDescent="0.4">
      <c r="C2920" s="50"/>
    </row>
    <row r="2921" spans="3:3" x14ac:dyDescent="0.4">
      <c r="C2921" s="50"/>
    </row>
    <row r="2922" spans="3:3" x14ac:dyDescent="0.4">
      <c r="C2922" s="50"/>
    </row>
    <row r="2923" spans="3:3" x14ac:dyDescent="0.4">
      <c r="C2923" s="50"/>
    </row>
    <row r="2924" spans="3:3" x14ac:dyDescent="0.4">
      <c r="C2924" s="50"/>
    </row>
    <row r="2925" spans="3:3" x14ac:dyDescent="0.4">
      <c r="C2925" s="50"/>
    </row>
    <row r="2926" spans="3:3" x14ac:dyDescent="0.4">
      <c r="C2926" s="50"/>
    </row>
    <row r="2927" spans="3:3" x14ac:dyDescent="0.4">
      <c r="C2927" s="50"/>
    </row>
    <row r="2928" spans="3:3" x14ac:dyDescent="0.4">
      <c r="C2928" s="50"/>
    </row>
    <row r="2929" spans="3:3" x14ac:dyDescent="0.4">
      <c r="C2929" s="50"/>
    </row>
    <row r="2930" spans="3:3" x14ac:dyDescent="0.4">
      <c r="C2930" s="50"/>
    </row>
    <row r="2931" spans="3:3" x14ac:dyDescent="0.4">
      <c r="C2931" s="50"/>
    </row>
    <row r="2932" spans="3:3" x14ac:dyDescent="0.4">
      <c r="C2932" s="50"/>
    </row>
    <row r="2933" spans="3:3" x14ac:dyDescent="0.4">
      <c r="C2933" s="50"/>
    </row>
    <row r="2934" spans="3:3" x14ac:dyDescent="0.4">
      <c r="C2934" s="50"/>
    </row>
    <row r="2935" spans="3:3" x14ac:dyDescent="0.4">
      <c r="C2935" s="50"/>
    </row>
    <row r="2936" spans="3:3" x14ac:dyDescent="0.4">
      <c r="C2936" s="50"/>
    </row>
    <row r="2937" spans="3:3" x14ac:dyDescent="0.4">
      <c r="C2937" s="50"/>
    </row>
    <row r="2938" spans="3:3" x14ac:dyDescent="0.4">
      <c r="C2938" s="50"/>
    </row>
    <row r="2939" spans="3:3" x14ac:dyDescent="0.4">
      <c r="C2939" s="50"/>
    </row>
    <row r="2940" spans="3:3" x14ac:dyDescent="0.4">
      <c r="C2940" s="50"/>
    </row>
    <row r="2941" spans="3:3" x14ac:dyDescent="0.4">
      <c r="C2941" s="50"/>
    </row>
    <row r="2942" spans="3:3" x14ac:dyDescent="0.4">
      <c r="C2942" s="50"/>
    </row>
    <row r="2943" spans="3:3" x14ac:dyDescent="0.4">
      <c r="C2943" s="50"/>
    </row>
    <row r="2944" spans="3:3" x14ac:dyDescent="0.4">
      <c r="C2944" s="50"/>
    </row>
    <row r="2945" spans="3:3" x14ac:dyDescent="0.4">
      <c r="C2945" s="50"/>
    </row>
    <row r="2946" spans="3:3" x14ac:dyDescent="0.4">
      <c r="C2946" s="50"/>
    </row>
    <row r="2947" spans="3:3" x14ac:dyDescent="0.4">
      <c r="C2947" s="50"/>
    </row>
    <row r="2948" spans="3:3" x14ac:dyDescent="0.4">
      <c r="C2948" s="50"/>
    </row>
    <row r="2949" spans="3:3" x14ac:dyDescent="0.4">
      <c r="C2949" s="50"/>
    </row>
    <row r="2950" spans="3:3" x14ac:dyDescent="0.4">
      <c r="C2950" s="50"/>
    </row>
    <row r="2951" spans="3:3" x14ac:dyDescent="0.4">
      <c r="C2951" s="50"/>
    </row>
    <row r="2952" spans="3:3" x14ac:dyDescent="0.4">
      <c r="C2952" s="50"/>
    </row>
    <row r="2953" spans="3:3" x14ac:dyDescent="0.4">
      <c r="C2953" s="50"/>
    </row>
    <row r="2954" spans="3:3" x14ac:dyDescent="0.4">
      <c r="C2954" s="50"/>
    </row>
    <row r="2955" spans="3:3" x14ac:dyDescent="0.4">
      <c r="C2955" s="50"/>
    </row>
    <row r="2956" spans="3:3" x14ac:dyDescent="0.4">
      <c r="C2956" s="50"/>
    </row>
    <row r="2957" spans="3:3" x14ac:dyDescent="0.4">
      <c r="C2957" s="50"/>
    </row>
    <row r="2958" spans="3:3" x14ac:dyDescent="0.4">
      <c r="C2958" s="50"/>
    </row>
    <row r="2959" spans="3:3" x14ac:dyDescent="0.4">
      <c r="C2959" s="50"/>
    </row>
    <row r="2960" spans="3:3" x14ac:dyDescent="0.4">
      <c r="C2960" s="50"/>
    </row>
    <row r="2961" spans="3:3" x14ac:dyDescent="0.4">
      <c r="C2961" s="50"/>
    </row>
    <row r="2962" spans="3:3" x14ac:dyDescent="0.4">
      <c r="C2962" s="50"/>
    </row>
    <row r="2963" spans="3:3" x14ac:dyDescent="0.4">
      <c r="C2963" s="50"/>
    </row>
    <row r="2964" spans="3:3" x14ac:dyDescent="0.4">
      <c r="C2964" s="50"/>
    </row>
    <row r="2965" spans="3:3" x14ac:dyDescent="0.4">
      <c r="C2965" s="50"/>
    </row>
    <row r="2966" spans="3:3" x14ac:dyDescent="0.4">
      <c r="C2966" s="50"/>
    </row>
    <row r="2967" spans="3:3" x14ac:dyDescent="0.4">
      <c r="C2967" s="50"/>
    </row>
    <row r="2968" spans="3:3" x14ac:dyDescent="0.4">
      <c r="C2968" s="50"/>
    </row>
    <row r="2969" spans="3:3" x14ac:dyDescent="0.4">
      <c r="C2969" s="50"/>
    </row>
    <row r="2970" spans="3:3" x14ac:dyDescent="0.4">
      <c r="C2970" s="50"/>
    </row>
    <row r="2971" spans="3:3" x14ac:dyDescent="0.4">
      <c r="C2971" s="50"/>
    </row>
    <row r="2972" spans="3:3" x14ac:dyDescent="0.4">
      <c r="C2972" s="50"/>
    </row>
    <row r="2973" spans="3:3" x14ac:dyDescent="0.4">
      <c r="C2973" s="50"/>
    </row>
    <row r="2974" spans="3:3" x14ac:dyDescent="0.4">
      <c r="C2974" s="50"/>
    </row>
    <row r="2975" spans="3:3" x14ac:dyDescent="0.4">
      <c r="C2975" s="50"/>
    </row>
    <row r="2976" spans="3:3" x14ac:dyDescent="0.4">
      <c r="C2976" s="50"/>
    </row>
    <row r="2977" spans="3:3" x14ac:dyDescent="0.4">
      <c r="C2977" s="50"/>
    </row>
    <row r="2978" spans="3:3" x14ac:dyDescent="0.4">
      <c r="C2978" s="50"/>
    </row>
    <row r="2979" spans="3:3" x14ac:dyDescent="0.4">
      <c r="C2979" s="50"/>
    </row>
    <row r="2980" spans="3:3" x14ac:dyDescent="0.4">
      <c r="C2980" s="50"/>
    </row>
    <row r="2981" spans="3:3" x14ac:dyDescent="0.4">
      <c r="C2981" s="50"/>
    </row>
    <row r="2982" spans="3:3" x14ac:dyDescent="0.4">
      <c r="C2982" s="50"/>
    </row>
    <row r="2983" spans="3:3" x14ac:dyDescent="0.4">
      <c r="C2983" s="50"/>
    </row>
    <row r="2984" spans="3:3" x14ac:dyDescent="0.4">
      <c r="C2984" s="50"/>
    </row>
    <row r="2985" spans="3:3" x14ac:dyDescent="0.4">
      <c r="C2985" s="50"/>
    </row>
    <row r="2986" spans="3:3" x14ac:dyDescent="0.4">
      <c r="C2986" s="50"/>
    </row>
    <row r="2987" spans="3:3" x14ac:dyDescent="0.4">
      <c r="C2987" s="50"/>
    </row>
    <row r="2988" spans="3:3" x14ac:dyDescent="0.4">
      <c r="C2988" s="50"/>
    </row>
    <row r="2989" spans="3:3" x14ac:dyDescent="0.4">
      <c r="C2989" s="50"/>
    </row>
    <row r="2990" spans="3:3" x14ac:dyDescent="0.4">
      <c r="C2990" s="50"/>
    </row>
    <row r="2991" spans="3:3" x14ac:dyDescent="0.4">
      <c r="C2991" s="50"/>
    </row>
    <row r="2992" spans="3:3" x14ac:dyDescent="0.4">
      <c r="C2992" s="50"/>
    </row>
    <row r="2993" spans="3:3" x14ac:dyDescent="0.4">
      <c r="C2993" s="50"/>
    </row>
    <row r="2994" spans="3:3" x14ac:dyDescent="0.4">
      <c r="C2994" s="50"/>
    </row>
    <row r="2995" spans="3:3" x14ac:dyDescent="0.4">
      <c r="C2995" s="50"/>
    </row>
    <row r="2996" spans="3:3" x14ac:dyDescent="0.4">
      <c r="C2996" s="50"/>
    </row>
    <row r="2997" spans="3:3" x14ac:dyDescent="0.4">
      <c r="C2997" s="50"/>
    </row>
    <row r="2998" spans="3:3" x14ac:dyDescent="0.4">
      <c r="C2998" s="50"/>
    </row>
    <row r="2999" spans="3:3" x14ac:dyDescent="0.4">
      <c r="C2999" s="50"/>
    </row>
    <row r="3000" spans="3:3" x14ac:dyDescent="0.4">
      <c r="C3000" s="50"/>
    </row>
    <row r="3001" spans="3:3" x14ac:dyDescent="0.4">
      <c r="C3001" s="50"/>
    </row>
    <row r="3002" spans="3:3" x14ac:dyDescent="0.4">
      <c r="C3002" s="50"/>
    </row>
    <row r="3003" spans="3:3" x14ac:dyDescent="0.4">
      <c r="C3003" s="50"/>
    </row>
    <row r="3004" spans="3:3" x14ac:dyDescent="0.4">
      <c r="C3004" s="50"/>
    </row>
    <row r="3005" spans="3:3" x14ac:dyDescent="0.4">
      <c r="C3005" s="50"/>
    </row>
    <row r="3006" spans="3:3" x14ac:dyDescent="0.4">
      <c r="C3006" s="50"/>
    </row>
    <row r="3007" spans="3:3" x14ac:dyDescent="0.4">
      <c r="C3007" s="50"/>
    </row>
    <row r="3008" spans="3:3" x14ac:dyDescent="0.4">
      <c r="C3008" s="50"/>
    </row>
    <row r="3009" spans="3:3" x14ac:dyDescent="0.4">
      <c r="C3009" s="50"/>
    </row>
    <row r="3010" spans="3:3" x14ac:dyDescent="0.4">
      <c r="C3010" s="50"/>
    </row>
    <row r="3011" spans="3:3" x14ac:dyDescent="0.4">
      <c r="C3011" s="50"/>
    </row>
    <row r="3012" spans="3:3" x14ac:dyDescent="0.4">
      <c r="C3012" s="50"/>
    </row>
    <row r="3013" spans="3:3" x14ac:dyDescent="0.4">
      <c r="C3013" s="50"/>
    </row>
    <row r="3014" spans="3:3" x14ac:dyDescent="0.4">
      <c r="C3014" s="50"/>
    </row>
    <row r="3015" spans="3:3" x14ac:dyDescent="0.4">
      <c r="C3015" s="50"/>
    </row>
    <row r="3016" spans="3:3" x14ac:dyDescent="0.4">
      <c r="C3016" s="50"/>
    </row>
    <row r="3017" spans="3:3" x14ac:dyDescent="0.4">
      <c r="C3017" s="50"/>
    </row>
    <row r="3018" spans="3:3" x14ac:dyDescent="0.4">
      <c r="C3018" s="50"/>
    </row>
    <row r="3019" spans="3:3" x14ac:dyDescent="0.4">
      <c r="C3019" s="50"/>
    </row>
    <row r="3020" spans="3:3" x14ac:dyDescent="0.4">
      <c r="C3020" s="50"/>
    </row>
    <row r="3021" spans="3:3" x14ac:dyDescent="0.4">
      <c r="C3021" s="50"/>
    </row>
    <row r="3022" spans="3:3" x14ac:dyDescent="0.4">
      <c r="C3022" s="50"/>
    </row>
    <row r="3023" spans="3:3" x14ac:dyDescent="0.4">
      <c r="C3023" s="50"/>
    </row>
    <row r="3024" spans="3:3" x14ac:dyDescent="0.4">
      <c r="C3024" s="50"/>
    </row>
    <row r="3025" spans="3:3" x14ac:dyDescent="0.4">
      <c r="C3025" s="50"/>
    </row>
    <row r="3026" spans="3:3" x14ac:dyDescent="0.4">
      <c r="C3026" s="50"/>
    </row>
    <row r="3027" spans="3:3" x14ac:dyDescent="0.4">
      <c r="C3027" s="50"/>
    </row>
    <row r="3028" spans="3:3" x14ac:dyDescent="0.4">
      <c r="C3028" s="50"/>
    </row>
    <row r="3029" spans="3:3" x14ac:dyDescent="0.4">
      <c r="C3029" s="50"/>
    </row>
    <row r="3030" spans="3:3" x14ac:dyDescent="0.4">
      <c r="C3030" s="50"/>
    </row>
    <row r="3031" spans="3:3" x14ac:dyDescent="0.4">
      <c r="C3031" s="50"/>
    </row>
    <row r="3032" spans="3:3" x14ac:dyDescent="0.4">
      <c r="C3032" s="50"/>
    </row>
    <row r="3033" spans="3:3" x14ac:dyDescent="0.4">
      <c r="C3033" s="50"/>
    </row>
    <row r="3034" spans="3:3" x14ac:dyDescent="0.4">
      <c r="C3034" s="50"/>
    </row>
    <row r="3035" spans="3:3" x14ac:dyDescent="0.4">
      <c r="C3035" s="50"/>
    </row>
    <row r="3036" spans="3:3" x14ac:dyDescent="0.4">
      <c r="C3036" s="50"/>
    </row>
    <row r="3037" spans="3:3" x14ac:dyDescent="0.4">
      <c r="C3037" s="50"/>
    </row>
    <row r="3038" spans="3:3" x14ac:dyDescent="0.4">
      <c r="C3038" s="50"/>
    </row>
    <row r="3039" spans="3:3" x14ac:dyDescent="0.4">
      <c r="C3039" s="50"/>
    </row>
    <row r="3040" spans="3:3" x14ac:dyDescent="0.4">
      <c r="C3040" s="50"/>
    </row>
    <row r="3041" spans="3:3" x14ac:dyDescent="0.4">
      <c r="C3041" s="50"/>
    </row>
    <row r="3042" spans="3:3" x14ac:dyDescent="0.4">
      <c r="C3042" s="50"/>
    </row>
    <row r="3043" spans="3:3" x14ac:dyDescent="0.4">
      <c r="C3043" s="50"/>
    </row>
    <row r="3044" spans="3:3" x14ac:dyDescent="0.4">
      <c r="C3044" s="50"/>
    </row>
    <row r="3045" spans="3:3" x14ac:dyDescent="0.4">
      <c r="C3045" s="50"/>
    </row>
    <row r="3046" spans="3:3" x14ac:dyDescent="0.4">
      <c r="C3046" s="50"/>
    </row>
    <row r="3047" spans="3:3" x14ac:dyDescent="0.4">
      <c r="C3047" s="50"/>
    </row>
    <row r="3048" spans="3:3" x14ac:dyDescent="0.4">
      <c r="C3048" s="50"/>
    </row>
    <row r="3049" spans="3:3" x14ac:dyDescent="0.4">
      <c r="C3049" s="50"/>
    </row>
    <row r="3050" spans="3:3" x14ac:dyDescent="0.4">
      <c r="C3050" s="50"/>
    </row>
    <row r="3051" spans="3:3" x14ac:dyDescent="0.4">
      <c r="C3051" s="50"/>
    </row>
    <row r="3052" spans="3:3" x14ac:dyDescent="0.4">
      <c r="C3052" s="50"/>
    </row>
    <row r="3053" spans="3:3" x14ac:dyDescent="0.4">
      <c r="C3053" s="50"/>
    </row>
    <row r="3054" spans="3:3" x14ac:dyDescent="0.4">
      <c r="C3054" s="50"/>
    </row>
    <row r="3055" spans="3:3" x14ac:dyDescent="0.4">
      <c r="C3055" s="50"/>
    </row>
    <row r="3056" spans="3:3" x14ac:dyDescent="0.4">
      <c r="C3056" s="50"/>
    </row>
    <row r="3057" spans="3:3" x14ac:dyDescent="0.4">
      <c r="C3057" s="50"/>
    </row>
    <row r="3058" spans="3:3" x14ac:dyDescent="0.4">
      <c r="C3058" s="50"/>
    </row>
    <row r="3059" spans="3:3" x14ac:dyDescent="0.4">
      <c r="C3059" s="50"/>
    </row>
    <row r="3060" spans="3:3" x14ac:dyDescent="0.4">
      <c r="C3060" s="50"/>
    </row>
    <row r="3061" spans="3:3" x14ac:dyDescent="0.4">
      <c r="C3061" s="50"/>
    </row>
    <row r="3062" spans="3:3" x14ac:dyDescent="0.4">
      <c r="C3062" s="50"/>
    </row>
    <row r="3063" spans="3:3" x14ac:dyDescent="0.4">
      <c r="C3063" s="50"/>
    </row>
    <row r="3064" spans="3:3" x14ac:dyDescent="0.4">
      <c r="C3064" s="50"/>
    </row>
    <row r="3065" spans="3:3" x14ac:dyDescent="0.4">
      <c r="C3065" s="50"/>
    </row>
    <row r="3066" spans="3:3" x14ac:dyDescent="0.4">
      <c r="C3066" s="50"/>
    </row>
    <row r="3067" spans="3:3" x14ac:dyDescent="0.4">
      <c r="C3067" s="50"/>
    </row>
    <row r="3068" spans="3:3" x14ac:dyDescent="0.4">
      <c r="C3068" s="50"/>
    </row>
    <row r="3069" spans="3:3" x14ac:dyDescent="0.4">
      <c r="C3069" s="50"/>
    </row>
    <row r="3070" spans="3:3" x14ac:dyDescent="0.4">
      <c r="C3070" s="50"/>
    </row>
    <row r="3071" spans="3:3" x14ac:dyDescent="0.4">
      <c r="C3071" s="50"/>
    </row>
    <row r="3072" spans="3:3" x14ac:dyDescent="0.4">
      <c r="C3072" s="50"/>
    </row>
    <row r="3073" spans="3:3" x14ac:dyDescent="0.4">
      <c r="C3073" s="50"/>
    </row>
    <row r="3074" spans="3:3" x14ac:dyDescent="0.4">
      <c r="C3074" s="50"/>
    </row>
    <row r="3075" spans="3:3" x14ac:dyDescent="0.4">
      <c r="C3075" s="50"/>
    </row>
    <row r="3076" spans="3:3" x14ac:dyDescent="0.4">
      <c r="C3076" s="50"/>
    </row>
    <row r="3077" spans="3:3" x14ac:dyDescent="0.4">
      <c r="C3077" s="50"/>
    </row>
    <row r="3078" spans="3:3" x14ac:dyDescent="0.4">
      <c r="C3078" s="50"/>
    </row>
    <row r="3079" spans="3:3" x14ac:dyDescent="0.4">
      <c r="C3079" s="50"/>
    </row>
    <row r="3080" spans="3:3" x14ac:dyDescent="0.4">
      <c r="C3080" s="50"/>
    </row>
    <row r="3081" spans="3:3" x14ac:dyDescent="0.4">
      <c r="C3081" s="50"/>
    </row>
    <row r="3082" spans="3:3" x14ac:dyDescent="0.4">
      <c r="C3082" s="50"/>
    </row>
    <row r="3083" spans="3:3" x14ac:dyDescent="0.4">
      <c r="C3083" s="50"/>
    </row>
    <row r="3084" spans="3:3" x14ac:dyDescent="0.4">
      <c r="C3084" s="50"/>
    </row>
    <row r="3085" spans="3:3" x14ac:dyDescent="0.4">
      <c r="C3085" s="50"/>
    </row>
    <row r="3086" spans="3:3" x14ac:dyDescent="0.4">
      <c r="C3086" s="50"/>
    </row>
    <row r="3087" spans="3:3" x14ac:dyDescent="0.4">
      <c r="C3087" s="50"/>
    </row>
    <row r="3088" spans="3:3" x14ac:dyDescent="0.4">
      <c r="C3088" s="50"/>
    </row>
    <row r="3089" spans="3:3" x14ac:dyDescent="0.4">
      <c r="C3089" s="50"/>
    </row>
    <row r="3090" spans="3:3" x14ac:dyDescent="0.4">
      <c r="C3090" s="50"/>
    </row>
    <row r="3091" spans="3:3" x14ac:dyDescent="0.4">
      <c r="C3091" s="50"/>
    </row>
    <row r="3092" spans="3:3" x14ac:dyDescent="0.4">
      <c r="C3092" s="50"/>
    </row>
    <row r="3093" spans="3:3" x14ac:dyDescent="0.4">
      <c r="C3093" s="50"/>
    </row>
    <row r="3094" spans="3:3" x14ac:dyDescent="0.4">
      <c r="C3094" s="50"/>
    </row>
    <row r="3095" spans="3:3" x14ac:dyDescent="0.4">
      <c r="C3095" s="50"/>
    </row>
    <row r="3096" spans="3:3" x14ac:dyDescent="0.4">
      <c r="C3096" s="50"/>
    </row>
    <row r="3097" spans="3:3" x14ac:dyDescent="0.4">
      <c r="C3097" s="50"/>
    </row>
    <row r="3098" spans="3:3" x14ac:dyDescent="0.4">
      <c r="C3098" s="50"/>
    </row>
    <row r="3099" spans="3:3" x14ac:dyDescent="0.4">
      <c r="C3099" s="50"/>
    </row>
    <row r="3100" spans="3:3" x14ac:dyDescent="0.4">
      <c r="C3100" s="50"/>
    </row>
    <row r="3101" spans="3:3" x14ac:dyDescent="0.4">
      <c r="C3101" s="50"/>
    </row>
    <row r="3102" spans="3:3" x14ac:dyDescent="0.4">
      <c r="C3102" s="50"/>
    </row>
    <row r="3103" spans="3:3" x14ac:dyDescent="0.4">
      <c r="C3103" s="50"/>
    </row>
    <row r="3104" spans="3:3" x14ac:dyDescent="0.4">
      <c r="C3104" s="50"/>
    </row>
    <row r="3105" spans="3:3" x14ac:dyDescent="0.4">
      <c r="C3105" s="50"/>
    </row>
    <row r="3106" spans="3:3" x14ac:dyDescent="0.4">
      <c r="C3106" s="50"/>
    </row>
    <row r="3107" spans="3:3" x14ac:dyDescent="0.4">
      <c r="C3107" s="50"/>
    </row>
    <row r="3108" spans="3:3" x14ac:dyDescent="0.4">
      <c r="C3108" s="50"/>
    </row>
    <row r="3109" spans="3:3" x14ac:dyDescent="0.4">
      <c r="C3109" s="50"/>
    </row>
    <row r="3110" spans="3:3" x14ac:dyDescent="0.4">
      <c r="C3110" s="50"/>
    </row>
    <row r="3111" spans="3:3" x14ac:dyDescent="0.4">
      <c r="C3111" s="50"/>
    </row>
    <row r="3112" spans="3:3" x14ac:dyDescent="0.4">
      <c r="C3112" s="50"/>
    </row>
    <row r="3113" spans="3:3" x14ac:dyDescent="0.4">
      <c r="C3113" s="50"/>
    </row>
    <row r="3114" spans="3:3" x14ac:dyDescent="0.4">
      <c r="C3114" s="50"/>
    </row>
    <row r="3115" spans="3:3" x14ac:dyDescent="0.4">
      <c r="C3115" s="50"/>
    </row>
    <row r="3116" spans="3:3" x14ac:dyDescent="0.4">
      <c r="C3116" s="50"/>
    </row>
    <row r="3117" spans="3:3" x14ac:dyDescent="0.4">
      <c r="C3117" s="50"/>
    </row>
    <row r="3118" spans="3:3" x14ac:dyDescent="0.4">
      <c r="C3118" s="50"/>
    </row>
    <row r="3119" spans="3:3" x14ac:dyDescent="0.4">
      <c r="C3119" s="50"/>
    </row>
    <row r="3120" spans="3:3" x14ac:dyDescent="0.4">
      <c r="C3120" s="50"/>
    </row>
    <row r="3121" spans="3:3" x14ac:dyDescent="0.4">
      <c r="C3121" s="50"/>
    </row>
    <row r="3122" spans="3:3" x14ac:dyDescent="0.4">
      <c r="C3122" s="50"/>
    </row>
    <row r="3123" spans="3:3" x14ac:dyDescent="0.4">
      <c r="C3123" s="50"/>
    </row>
    <row r="3124" spans="3:3" x14ac:dyDescent="0.4">
      <c r="C3124" s="50"/>
    </row>
    <row r="3125" spans="3:3" x14ac:dyDescent="0.4">
      <c r="C3125" s="50"/>
    </row>
    <row r="3126" spans="3:3" x14ac:dyDescent="0.4">
      <c r="C3126" s="50"/>
    </row>
    <row r="3127" spans="3:3" x14ac:dyDescent="0.4">
      <c r="C3127" s="50"/>
    </row>
    <row r="3128" spans="3:3" x14ac:dyDescent="0.4">
      <c r="C3128" s="50"/>
    </row>
    <row r="3129" spans="3:3" x14ac:dyDescent="0.4">
      <c r="C3129" s="50"/>
    </row>
    <row r="3130" spans="3:3" x14ac:dyDescent="0.4">
      <c r="C3130" s="50"/>
    </row>
    <row r="3131" spans="3:3" x14ac:dyDescent="0.4">
      <c r="C3131" s="50"/>
    </row>
    <row r="3132" spans="3:3" x14ac:dyDescent="0.4">
      <c r="C3132" s="50"/>
    </row>
    <row r="3133" spans="3:3" x14ac:dyDescent="0.4">
      <c r="C3133" s="50"/>
    </row>
    <row r="3134" spans="3:3" x14ac:dyDescent="0.4">
      <c r="C3134" s="50"/>
    </row>
    <row r="3135" spans="3:3" x14ac:dyDescent="0.4">
      <c r="C3135" s="50"/>
    </row>
    <row r="3136" spans="3:3" x14ac:dyDescent="0.4">
      <c r="C3136" s="50"/>
    </row>
    <row r="3137" spans="3:3" x14ac:dyDescent="0.4">
      <c r="C3137" s="50"/>
    </row>
    <row r="3138" spans="3:3" x14ac:dyDescent="0.4">
      <c r="C3138" s="50"/>
    </row>
    <row r="3139" spans="3:3" x14ac:dyDescent="0.4">
      <c r="C3139" s="50"/>
    </row>
    <row r="3140" spans="3:3" x14ac:dyDescent="0.4">
      <c r="C3140" s="50"/>
    </row>
    <row r="3141" spans="3:3" x14ac:dyDescent="0.4">
      <c r="C3141" s="50"/>
    </row>
    <row r="3142" spans="3:3" x14ac:dyDescent="0.4">
      <c r="C3142" s="50"/>
    </row>
    <row r="3143" spans="3:3" x14ac:dyDescent="0.4">
      <c r="C3143" s="50"/>
    </row>
    <row r="3144" spans="3:3" x14ac:dyDescent="0.4">
      <c r="C3144" s="50"/>
    </row>
    <row r="3145" spans="3:3" x14ac:dyDescent="0.4">
      <c r="C3145" s="50"/>
    </row>
    <row r="3146" spans="3:3" x14ac:dyDescent="0.4">
      <c r="C3146" s="50"/>
    </row>
    <row r="3147" spans="3:3" x14ac:dyDescent="0.4">
      <c r="C3147" s="50"/>
    </row>
    <row r="3148" spans="3:3" x14ac:dyDescent="0.4">
      <c r="C3148" s="50"/>
    </row>
    <row r="3149" spans="3:3" x14ac:dyDescent="0.4">
      <c r="C3149" s="50"/>
    </row>
    <row r="3150" spans="3:3" x14ac:dyDescent="0.4">
      <c r="C3150" s="50"/>
    </row>
    <row r="3151" spans="3:3" x14ac:dyDescent="0.4">
      <c r="C3151" s="50"/>
    </row>
    <row r="3152" spans="3:3" x14ac:dyDescent="0.4">
      <c r="C3152" s="50"/>
    </row>
    <row r="3153" spans="3:3" x14ac:dyDescent="0.4">
      <c r="C3153" s="50"/>
    </row>
    <row r="3154" spans="3:3" x14ac:dyDescent="0.4">
      <c r="C3154" s="50"/>
    </row>
    <row r="3155" spans="3:3" x14ac:dyDescent="0.4">
      <c r="C3155" s="50"/>
    </row>
    <row r="3156" spans="3:3" x14ac:dyDescent="0.4">
      <c r="C3156" s="50"/>
    </row>
    <row r="3157" spans="3:3" x14ac:dyDescent="0.4">
      <c r="C3157" s="50"/>
    </row>
    <row r="3158" spans="3:3" x14ac:dyDescent="0.4">
      <c r="C3158" s="50"/>
    </row>
    <row r="3159" spans="3:3" x14ac:dyDescent="0.4">
      <c r="C3159" s="50"/>
    </row>
    <row r="3160" spans="3:3" x14ac:dyDescent="0.4">
      <c r="C3160" s="50"/>
    </row>
    <row r="3161" spans="3:3" x14ac:dyDescent="0.4">
      <c r="C3161" s="50"/>
    </row>
    <row r="3162" spans="3:3" x14ac:dyDescent="0.4">
      <c r="C3162" s="50"/>
    </row>
    <row r="3163" spans="3:3" x14ac:dyDescent="0.4">
      <c r="C3163" s="50"/>
    </row>
    <row r="3164" spans="3:3" x14ac:dyDescent="0.4">
      <c r="C3164" s="50"/>
    </row>
    <row r="3165" spans="3:3" x14ac:dyDescent="0.4">
      <c r="C3165" s="50"/>
    </row>
    <row r="3166" spans="3:3" x14ac:dyDescent="0.4">
      <c r="C3166" s="50"/>
    </row>
    <row r="3167" spans="3:3" x14ac:dyDescent="0.4">
      <c r="C3167" s="50"/>
    </row>
    <row r="3168" spans="3:3" x14ac:dyDescent="0.4">
      <c r="C3168" s="50"/>
    </row>
    <row r="3169" spans="3:3" x14ac:dyDescent="0.4">
      <c r="C3169" s="50"/>
    </row>
    <row r="3170" spans="3:3" x14ac:dyDescent="0.4">
      <c r="C3170" s="50"/>
    </row>
    <row r="3171" spans="3:3" x14ac:dyDescent="0.4">
      <c r="C3171" s="50"/>
    </row>
    <row r="3172" spans="3:3" x14ac:dyDescent="0.4">
      <c r="C3172" s="50"/>
    </row>
    <row r="3173" spans="3:3" x14ac:dyDescent="0.4">
      <c r="C3173" s="50"/>
    </row>
    <row r="3174" spans="3:3" x14ac:dyDescent="0.4">
      <c r="C3174" s="50"/>
    </row>
    <row r="3175" spans="3:3" x14ac:dyDescent="0.4">
      <c r="C3175" s="50"/>
    </row>
    <row r="3176" spans="3:3" x14ac:dyDescent="0.4">
      <c r="C3176" s="50"/>
    </row>
    <row r="3177" spans="3:3" x14ac:dyDescent="0.4">
      <c r="C3177" s="50"/>
    </row>
    <row r="3178" spans="3:3" x14ac:dyDescent="0.4">
      <c r="C3178" s="50"/>
    </row>
    <row r="3179" spans="3:3" x14ac:dyDescent="0.4">
      <c r="C3179" s="50"/>
    </row>
    <row r="3180" spans="3:3" x14ac:dyDescent="0.4">
      <c r="C3180" s="50"/>
    </row>
    <row r="3181" spans="3:3" x14ac:dyDescent="0.4">
      <c r="C3181" s="50"/>
    </row>
    <row r="3182" spans="3:3" x14ac:dyDescent="0.4">
      <c r="C3182" s="50"/>
    </row>
    <row r="3183" spans="3:3" x14ac:dyDescent="0.4">
      <c r="C3183" s="50"/>
    </row>
    <row r="3184" spans="3:3" x14ac:dyDescent="0.4">
      <c r="C3184" s="50"/>
    </row>
    <row r="3185" spans="3:3" x14ac:dyDescent="0.4">
      <c r="C3185" s="50"/>
    </row>
    <row r="3186" spans="3:3" x14ac:dyDescent="0.4">
      <c r="C3186" s="50"/>
    </row>
    <row r="3187" spans="3:3" x14ac:dyDescent="0.4">
      <c r="C3187" s="50"/>
    </row>
    <row r="3188" spans="3:3" x14ac:dyDescent="0.4">
      <c r="C3188" s="50"/>
    </row>
    <row r="3189" spans="3:3" x14ac:dyDescent="0.4">
      <c r="C3189" s="50"/>
    </row>
    <row r="3190" spans="3:3" x14ac:dyDescent="0.4">
      <c r="C3190" s="50"/>
    </row>
    <row r="3191" spans="3:3" x14ac:dyDescent="0.4">
      <c r="C3191" s="50"/>
    </row>
    <row r="3192" spans="3:3" x14ac:dyDescent="0.4">
      <c r="C3192" s="50"/>
    </row>
    <row r="3193" spans="3:3" x14ac:dyDescent="0.4">
      <c r="C3193" s="50"/>
    </row>
    <row r="3194" spans="3:3" x14ac:dyDescent="0.4">
      <c r="C3194" s="50"/>
    </row>
    <row r="3195" spans="3:3" x14ac:dyDescent="0.4">
      <c r="C3195" s="50"/>
    </row>
    <row r="3196" spans="3:3" x14ac:dyDescent="0.4">
      <c r="C3196" s="50"/>
    </row>
    <row r="3197" spans="3:3" x14ac:dyDescent="0.4">
      <c r="C3197" s="50"/>
    </row>
    <row r="3198" spans="3:3" x14ac:dyDescent="0.4">
      <c r="C3198" s="50"/>
    </row>
    <row r="3199" spans="3:3" x14ac:dyDescent="0.4">
      <c r="C3199" s="50"/>
    </row>
    <row r="3200" spans="3:3" x14ac:dyDescent="0.4">
      <c r="C3200" s="50"/>
    </row>
    <row r="3201" spans="3:3" x14ac:dyDescent="0.4">
      <c r="C3201" s="50"/>
    </row>
    <row r="3202" spans="3:3" x14ac:dyDescent="0.4">
      <c r="C3202" s="50"/>
    </row>
    <row r="3203" spans="3:3" x14ac:dyDescent="0.4">
      <c r="C3203" s="50"/>
    </row>
    <row r="3204" spans="3:3" x14ac:dyDescent="0.4">
      <c r="C3204" s="50"/>
    </row>
    <row r="3205" spans="3:3" x14ac:dyDescent="0.4">
      <c r="C3205" s="50"/>
    </row>
    <row r="3206" spans="3:3" x14ac:dyDescent="0.4">
      <c r="C3206" s="50"/>
    </row>
    <row r="3207" spans="3:3" x14ac:dyDescent="0.4">
      <c r="C3207" s="50"/>
    </row>
    <row r="3208" spans="3:3" x14ac:dyDescent="0.4">
      <c r="C3208" s="50"/>
    </row>
    <row r="3209" spans="3:3" x14ac:dyDescent="0.4">
      <c r="C3209" s="50"/>
    </row>
    <row r="3210" spans="3:3" x14ac:dyDescent="0.4">
      <c r="C3210" s="50"/>
    </row>
    <row r="3211" spans="3:3" x14ac:dyDescent="0.4">
      <c r="C3211" s="50"/>
    </row>
    <row r="3212" spans="3:3" x14ac:dyDescent="0.4">
      <c r="C3212" s="50"/>
    </row>
    <row r="3213" spans="3:3" x14ac:dyDescent="0.4">
      <c r="C3213" s="50"/>
    </row>
    <row r="3214" spans="3:3" x14ac:dyDescent="0.4">
      <c r="C3214" s="50"/>
    </row>
    <row r="3215" spans="3:3" x14ac:dyDescent="0.4">
      <c r="C3215" s="50"/>
    </row>
    <row r="3216" spans="3:3" x14ac:dyDescent="0.4">
      <c r="C3216" s="50"/>
    </row>
    <row r="3217" spans="3:3" x14ac:dyDescent="0.4">
      <c r="C3217" s="50"/>
    </row>
    <row r="3218" spans="3:3" x14ac:dyDescent="0.4">
      <c r="C3218" s="50"/>
    </row>
    <row r="3219" spans="3:3" x14ac:dyDescent="0.4">
      <c r="C3219" s="50"/>
    </row>
    <row r="3220" spans="3:3" x14ac:dyDescent="0.4">
      <c r="C3220" s="50"/>
    </row>
    <row r="3221" spans="3:3" x14ac:dyDescent="0.4">
      <c r="C3221" s="50"/>
    </row>
    <row r="3222" spans="3:3" x14ac:dyDescent="0.4">
      <c r="C3222" s="50"/>
    </row>
    <row r="3223" spans="3:3" x14ac:dyDescent="0.4">
      <c r="C3223" s="50"/>
    </row>
    <row r="3224" spans="3:3" x14ac:dyDescent="0.4">
      <c r="C3224" s="50"/>
    </row>
    <row r="3225" spans="3:3" x14ac:dyDescent="0.4">
      <c r="C3225" s="50"/>
    </row>
    <row r="3226" spans="3:3" x14ac:dyDescent="0.4">
      <c r="C3226" s="50"/>
    </row>
    <row r="3227" spans="3:3" x14ac:dyDescent="0.4">
      <c r="C3227" s="50"/>
    </row>
    <row r="3228" spans="3:3" x14ac:dyDescent="0.4">
      <c r="C3228" s="50"/>
    </row>
    <row r="3229" spans="3:3" x14ac:dyDescent="0.4">
      <c r="C3229" s="50"/>
    </row>
    <row r="3230" spans="3:3" x14ac:dyDescent="0.4">
      <c r="C3230" s="50"/>
    </row>
    <row r="3231" spans="3:3" x14ac:dyDescent="0.4">
      <c r="C3231" s="50"/>
    </row>
    <row r="3232" spans="3:3" x14ac:dyDescent="0.4">
      <c r="C3232" s="50"/>
    </row>
    <row r="3233" spans="3:3" x14ac:dyDescent="0.4">
      <c r="C3233" s="50"/>
    </row>
    <row r="3234" spans="3:3" x14ac:dyDescent="0.4">
      <c r="C3234" s="50"/>
    </row>
    <row r="3235" spans="3:3" x14ac:dyDescent="0.4">
      <c r="C3235" s="50"/>
    </row>
    <row r="3236" spans="3:3" x14ac:dyDescent="0.4">
      <c r="C3236" s="50"/>
    </row>
    <row r="3237" spans="3:3" x14ac:dyDescent="0.4">
      <c r="C3237" s="50"/>
    </row>
    <row r="3238" spans="3:3" x14ac:dyDescent="0.4">
      <c r="C3238" s="50"/>
    </row>
    <row r="3239" spans="3:3" x14ac:dyDescent="0.4">
      <c r="C3239" s="50"/>
    </row>
    <row r="3240" spans="3:3" x14ac:dyDescent="0.4">
      <c r="C3240" s="50"/>
    </row>
    <row r="3241" spans="3:3" x14ac:dyDescent="0.4">
      <c r="C3241" s="50"/>
    </row>
    <row r="3242" spans="3:3" x14ac:dyDescent="0.4">
      <c r="C3242" s="50"/>
    </row>
    <row r="3243" spans="3:3" x14ac:dyDescent="0.4">
      <c r="C3243" s="50"/>
    </row>
    <row r="3244" spans="3:3" x14ac:dyDescent="0.4">
      <c r="C3244" s="50"/>
    </row>
    <row r="3245" spans="3:3" x14ac:dyDescent="0.4">
      <c r="C3245" s="50"/>
    </row>
    <row r="3246" spans="3:3" x14ac:dyDescent="0.4">
      <c r="C3246" s="50"/>
    </row>
    <row r="3247" spans="3:3" x14ac:dyDescent="0.4">
      <c r="C3247" s="50"/>
    </row>
    <row r="3248" spans="3:3" x14ac:dyDescent="0.4">
      <c r="C3248" s="50"/>
    </row>
    <row r="3249" spans="3:3" x14ac:dyDescent="0.4">
      <c r="C3249" s="50"/>
    </row>
    <row r="3250" spans="3:3" x14ac:dyDescent="0.4">
      <c r="C3250" s="50"/>
    </row>
    <row r="3251" spans="3:3" x14ac:dyDescent="0.4">
      <c r="C3251" s="50"/>
    </row>
    <row r="3252" spans="3:3" x14ac:dyDescent="0.4">
      <c r="C3252" s="50"/>
    </row>
    <row r="3253" spans="3:3" x14ac:dyDescent="0.4">
      <c r="C3253" s="50"/>
    </row>
    <row r="3254" spans="3:3" x14ac:dyDescent="0.4">
      <c r="C3254" s="50"/>
    </row>
    <row r="3255" spans="3:3" x14ac:dyDescent="0.4">
      <c r="C3255" s="50"/>
    </row>
    <row r="3256" spans="3:3" x14ac:dyDescent="0.4">
      <c r="C3256" s="50"/>
    </row>
    <row r="3257" spans="3:3" x14ac:dyDescent="0.4">
      <c r="C3257" s="50"/>
    </row>
    <row r="3258" spans="3:3" x14ac:dyDescent="0.4">
      <c r="C3258" s="50"/>
    </row>
    <row r="3259" spans="3:3" x14ac:dyDescent="0.4">
      <c r="C3259" s="50"/>
    </row>
    <row r="3260" spans="3:3" x14ac:dyDescent="0.4">
      <c r="C3260" s="50"/>
    </row>
    <row r="3261" spans="3:3" x14ac:dyDescent="0.4">
      <c r="C3261" s="50"/>
    </row>
    <row r="3262" spans="3:3" x14ac:dyDescent="0.4">
      <c r="C3262" s="50"/>
    </row>
    <row r="3263" spans="3:3" x14ac:dyDescent="0.4">
      <c r="C3263" s="50"/>
    </row>
    <row r="3264" spans="3:3" x14ac:dyDescent="0.4">
      <c r="C3264" s="50"/>
    </row>
    <row r="3265" spans="3:3" x14ac:dyDescent="0.4">
      <c r="C3265" s="50"/>
    </row>
    <row r="3266" spans="3:3" x14ac:dyDescent="0.4">
      <c r="C3266" s="50"/>
    </row>
    <row r="3267" spans="3:3" x14ac:dyDescent="0.4">
      <c r="C3267" s="50"/>
    </row>
    <row r="3268" spans="3:3" x14ac:dyDescent="0.4">
      <c r="C3268" s="50"/>
    </row>
    <row r="3269" spans="3:3" x14ac:dyDescent="0.4">
      <c r="C3269" s="50"/>
    </row>
    <row r="3270" spans="3:3" x14ac:dyDescent="0.4">
      <c r="C3270" s="50"/>
    </row>
    <row r="3271" spans="3:3" x14ac:dyDescent="0.4">
      <c r="C3271" s="50"/>
    </row>
    <row r="3272" spans="3:3" x14ac:dyDescent="0.4">
      <c r="C3272" s="50"/>
    </row>
    <row r="3273" spans="3:3" x14ac:dyDescent="0.4">
      <c r="C3273" s="50"/>
    </row>
    <row r="3274" spans="3:3" x14ac:dyDescent="0.4">
      <c r="C3274" s="50"/>
    </row>
    <row r="3275" spans="3:3" x14ac:dyDescent="0.4">
      <c r="C3275" s="50"/>
    </row>
    <row r="3276" spans="3:3" x14ac:dyDescent="0.4">
      <c r="C3276" s="50"/>
    </row>
    <row r="3277" spans="3:3" x14ac:dyDescent="0.4">
      <c r="C3277" s="50"/>
    </row>
    <row r="3278" spans="3:3" x14ac:dyDescent="0.4">
      <c r="C3278" s="50"/>
    </row>
    <row r="3279" spans="3:3" x14ac:dyDescent="0.4">
      <c r="C3279" s="50"/>
    </row>
    <row r="3280" spans="3:3" x14ac:dyDescent="0.4">
      <c r="C3280" s="50"/>
    </row>
    <row r="3281" spans="3:3" x14ac:dyDescent="0.4">
      <c r="C3281" s="50"/>
    </row>
    <row r="3282" spans="3:3" x14ac:dyDescent="0.4">
      <c r="C3282" s="50"/>
    </row>
    <row r="3283" spans="3:3" x14ac:dyDescent="0.4">
      <c r="C3283" s="50"/>
    </row>
    <row r="3284" spans="3:3" x14ac:dyDescent="0.4">
      <c r="C3284" s="50"/>
    </row>
    <row r="3285" spans="3:3" x14ac:dyDescent="0.4">
      <c r="C3285" s="50"/>
    </row>
    <row r="3286" spans="3:3" x14ac:dyDescent="0.4">
      <c r="C3286" s="50"/>
    </row>
    <row r="3287" spans="3:3" x14ac:dyDescent="0.4">
      <c r="C3287" s="50"/>
    </row>
    <row r="3288" spans="3:3" x14ac:dyDescent="0.4">
      <c r="C3288" s="50"/>
    </row>
    <row r="3289" spans="3:3" x14ac:dyDescent="0.4">
      <c r="C3289" s="50"/>
    </row>
    <row r="3290" spans="3:3" x14ac:dyDescent="0.4">
      <c r="C3290" s="50"/>
    </row>
    <row r="3291" spans="3:3" x14ac:dyDescent="0.4">
      <c r="C3291" s="50"/>
    </row>
    <row r="3292" spans="3:3" x14ac:dyDescent="0.4">
      <c r="C3292" s="50"/>
    </row>
    <row r="3293" spans="3:3" x14ac:dyDescent="0.4">
      <c r="C3293" s="50"/>
    </row>
    <row r="3294" spans="3:3" x14ac:dyDescent="0.4">
      <c r="C3294" s="50"/>
    </row>
    <row r="3295" spans="3:3" x14ac:dyDescent="0.4">
      <c r="C3295" s="50"/>
    </row>
    <row r="3296" spans="3:3" x14ac:dyDescent="0.4">
      <c r="C3296" s="50"/>
    </row>
    <row r="3297" spans="3:3" x14ac:dyDescent="0.4">
      <c r="C3297" s="50"/>
    </row>
    <row r="3298" spans="3:3" x14ac:dyDescent="0.4">
      <c r="C3298" s="50"/>
    </row>
    <row r="3299" spans="3:3" x14ac:dyDescent="0.4">
      <c r="C3299" s="50"/>
    </row>
    <row r="3300" spans="3:3" x14ac:dyDescent="0.4">
      <c r="C3300" s="50"/>
    </row>
    <row r="3301" spans="3:3" x14ac:dyDescent="0.4">
      <c r="C3301" s="50"/>
    </row>
    <row r="3302" spans="3:3" x14ac:dyDescent="0.4">
      <c r="C3302" s="50"/>
    </row>
    <row r="3303" spans="3:3" x14ac:dyDescent="0.4">
      <c r="C3303" s="50"/>
    </row>
    <row r="3304" spans="3:3" x14ac:dyDescent="0.4">
      <c r="C3304" s="50"/>
    </row>
    <row r="3305" spans="3:3" x14ac:dyDescent="0.4">
      <c r="C3305" s="50"/>
    </row>
    <row r="3306" spans="3:3" x14ac:dyDescent="0.4">
      <c r="C3306" s="50"/>
    </row>
    <row r="3307" spans="3:3" x14ac:dyDescent="0.4">
      <c r="C3307" s="50"/>
    </row>
    <row r="3308" spans="3:3" x14ac:dyDescent="0.4">
      <c r="C3308" s="50"/>
    </row>
    <row r="3309" spans="3:3" x14ac:dyDescent="0.4">
      <c r="C3309" s="50"/>
    </row>
    <row r="3310" spans="3:3" x14ac:dyDescent="0.4">
      <c r="C3310" s="50"/>
    </row>
    <row r="3311" spans="3:3" x14ac:dyDescent="0.4">
      <c r="C3311" s="50"/>
    </row>
    <row r="3312" spans="3:3" x14ac:dyDescent="0.4">
      <c r="C3312" s="50"/>
    </row>
    <row r="3313" spans="3:3" x14ac:dyDescent="0.4">
      <c r="C3313" s="50"/>
    </row>
    <row r="3314" spans="3:3" x14ac:dyDescent="0.4">
      <c r="C3314" s="50"/>
    </row>
    <row r="3315" spans="3:3" x14ac:dyDescent="0.4">
      <c r="C3315" s="50"/>
    </row>
    <row r="3316" spans="3:3" x14ac:dyDescent="0.4">
      <c r="C3316" s="50"/>
    </row>
    <row r="3317" spans="3:3" x14ac:dyDescent="0.4">
      <c r="C3317" s="50"/>
    </row>
    <row r="3318" spans="3:3" x14ac:dyDescent="0.4">
      <c r="C3318" s="50"/>
    </row>
    <row r="3319" spans="3:3" x14ac:dyDescent="0.4">
      <c r="C3319" s="50"/>
    </row>
    <row r="3320" spans="3:3" x14ac:dyDescent="0.4">
      <c r="C3320" s="50"/>
    </row>
    <row r="3321" spans="3:3" x14ac:dyDescent="0.4">
      <c r="C3321" s="50"/>
    </row>
    <row r="3322" spans="3:3" x14ac:dyDescent="0.4">
      <c r="C3322" s="50"/>
    </row>
    <row r="3323" spans="3:3" x14ac:dyDescent="0.4">
      <c r="C3323" s="50"/>
    </row>
    <row r="3324" spans="3:3" x14ac:dyDescent="0.4">
      <c r="C3324" s="50"/>
    </row>
    <row r="3325" spans="3:3" x14ac:dyDescent="0.4">
      <c r="C3325" s="50"/>
    </row>
    <row r="3326" spans="3:3" x14ac:dyDescent="0.4">
      <c r="C3326" s="50"/>
    </row>
    <row r="3327" spans="3:3" x14ac:dyDescent="0.4">
      <c r="C3327" s="50"/>
    </row>
    <row r="3328" spans="3:3" x14ac:dyDescent="0.4">
      <c r="C3328" s="50"/>
    </row>
    <row r="3329" spans="3:3" x14ac:dyDescent="0.4">
      <c r="C3329" s="50"/>
    </row>
    <row r="3330" spans="3:3" x14ac:dyDescent="0.4">
      <c r="C3330" s="50"/>
    </row>
    <row r="3331" spans="3:3" x14ac:dyDescent="0.4">
      <c r="C3331" s="50"/>
    </row>
    <row r="3332" spans="3:3" x14ac:dyDescent="0.4">
      <c r="C3332" s="50"/>
    </row>
    <row r="3333" spans="3:3" x14ac:dyDescent="0.4">
      <c r="C3333" s="50"/>
    </row>
    <row r="3334" spans="3:3" x14ac:dyDescent="0.4">
      <c r="C3334" s="50"/>
    </row>
    <row r="3335" spans="3:3" x14ac:dyDescent="0.4">
      <c r="C3335" s="50"/>
    </row>
    <row r="3336" spans="3:3" x14ac:dyDescent="0.4">
      <c r="C3336" s="50"/>
    </row>
    <row r="3337" spans="3:3" x14ac:dyDescent="0.4">
      <c r="C3337" s="50"/>
    </row>
    <row r="3338" spans="3:3" x14ac:dyDescent="0.4">
      <c r="C3338" s="50"/>
    </row>
    <row r="3339" spans="3:3" x14ac:dyDescent="0.4">
      <c r="C3339" s="50"/>
    </row>
    <row r="3340" spans="3:3" x14ac:dyDescent="0.4">
      <c r="C3340" s="50"/>
    </row>
    <row r="3341" spans="3:3" x14ac:dyDescent="0.4">
      <c r="C3341" s="50"/>
    </row>
    <row r="3342" spans="3:3" x14ac:dyDescent="0.4">
      <c r="C3342" s="50"/>
    </row>
    <row r="3343" spans="3:3" x14ac:dyDescent="0.4">
      <c r="C3343" s="50"/>
    </row>
    <row r="3344" spans="3:3" x14ac:dyDescent="0.4">
      <c r="C3344" s="50"/>
    </row>
    <row r="3345" spans="3:3" x14ac:dyDescent="0.4">
      <c r="C3345" s="50"/>
    </row>
    <row r="3346" spans="3:3" x14ac:dyDescent="0.4">
      <c r="C3346" s="50"/>
    </row>
    <row r="3347" spans="3:3" x14ac:dyDescent="0.4">
      <c r="C3347" s="50"/>
    </row>
    <row r="3348" spans="3:3" x14ac:dyDescent="0.4">
      <c r="C3348" s="50"/>
    </row>
    <row r="3349" spans="3:3" x14ac:dyDescent="0.4">
      <c r="C3349" s="50"/>
    </row>
    <row r="3350" spans="3:3" x14ac:dyDescent="0.4">
      <c r="C3350" s="50"/>
    </row>
    <row r="3351" spans="3:3" x14ac:dyDescent="0.4">
      <c r="C3351" s="50"/>
    </row>
    <row r="3352" spans="3:3" x14ac:dyDescent="0.4">
      <c r="C3352" s="50"/>
    </row>
    <row r="3353" spans="3:3" x14ac:dyDescent="0.4">
      <c r="C3353" s="50"/>
    </row>
    <row r="3354" spans="3:3" x14ac:dyDescent="0.4">
      <c r="C3354" s="50"/>
    </row>
    <row r="3355" spans="3:3" x14ac:dyDescent="0.4">
      <c r="C3355" s="50"/>
    </row>
    <row r="3356" spans="3:3" x14ac:dyDescent="0.4">
      <c r="C3356" s="50"/>
    </row>
    <row r="3357" spans="3:3" x14ac:dyDescent="0.4">
      <c r="C3357" s="50"/>
    </row>
    <row r="3358" spans="3:3" x14ac:dyDescent="0.4">
      <c r="C3358" s="50"/>
    </row>
    <row r="3359" spans="3:3" x14ac:dyDescent="0.4">
      <c r="C3359" s="50"/>
    </row>
    <row r="3360" spans="3:3" x14ac:dyDescent="0.4">
      <c r="C3360" s="50"/>
    </row>
    <row r="3361" spans="3:3" x14ac:dyDescent="0.4">
      <c r="C3361" s="50"/>
    </row>
    <row r="3362" spans="3:3" x14ac:dyDescent="0.4">
      <c r="C3362" s="50"/>
    </row>
    <row r="3363" spans="3:3" x14ac:dyDescent="0.4">
      <c r="C3363" s="50"/>
    </row>
    <row r="3364" spans="3:3" x14ac:dyDescent="0.4">
      <c r="C3364" s="50"/>
    </row>
    <row r="3365" spans="3:3" x14ac:dyDescent="0.4">
      <c r="C3365" s="50"/>
    </row>
    <row r="3366" spans="3:3" x14ac:dyDescent="0.4">
      <c r="C3366" s="50"/>
    </row>
    <row r="3367" spans="3:3" x14ac:dyDescent="0.4">
      <c r="C3367" s="50"/>
    </row>
    <row r="3368" spans="3:3" x14ac:dyDescent="0.4">
      <c r="C3368" s="50"/>
    </row>
    <row r="3369" spans="3:3" x14ac:dyDescent="0.4">
      <c r="C3369" s="50"/>
    </row>
    <row r="3370" spans="3:3" x14ac:dyDescent="0.4">
      <c r="C3370" s="50"/>
    </row>
    <row r="3371" spans="3:3" x14ac:dyDescent="0.4">
      <c r="C3371" s="50"/>
    </row>
    <row r="3372" spans="3:3" x14ac:dyDescent="0.4">
      <c r="C3372" s="50"/>
    </row>
    <row r="3373" spans="3:3" x14ac:dyDescent="0.4">
      <c r="C3373" s="50"/>
    </row>
    <row r="3374" spans="3:3" x14ac:dyDescent="0.4">
      <c r="C3374" s="50"/>
    </row>
    <row r="3375" spans="3:3" x14ac:dyDescent="0.4">
      <c r="C3375" s="50"/>
    </row>
    <row r="3376" spans="3:3" x14ac:dyDescent="0.4">
      <c r="C3376" s="50"/>
    </row>
    <row r="3377" spans="3:3" x14ac:dyDescent="0.4">
      <c r="C3377" s="50"/>
    </row>
    <row r="3378" spans="3:3" x14ac:dyDescent="0.4">
      <c r="C3378" s="50"/>
    </row>
    <row r="3379" spans="3:3" x14ac:dyDescent="0.4">
      <c r="C3379" s="50"/>
    </row>
    <row r="3380" spans="3:3" x14ac:dyDescent="0.4">
      <c r="C3380" s="50"/>
    </row>
    <row r="3381" spans="3:3" x14ac:dyDescent="0.4">
      <c r="C3381" s="50"/>
    </row>
    <row r="3382" spans="3:3" x14ac:dyDescent="0.4">
      <c r="C3382" s="50"/>
    </row>
    <row r="3383" spans="3:3" x14ac:dyDescent="0.4">
      <c r="C3383" s="50"/>
    </row>
    <row r="3384" spans="3:3" x14ac:dyDescent="0.4">
      <c r="C3384" s="50"/>
    </row>
    <row r="3385" spans="3:3" x14ac:dyDescent="0.4">
      <c r="C3385" s="50"/>
    </row>
    <row r="3386" spans="3:3" x14ac:dyDescent="0.4">
      <c r="C3386" s="50"/>
    </row>
    <row r="3387" spans="3:3" x14ac:dyDescent="0.4">
      <c r="C3387" s="50"/>
    </row>
    <row r="3388" spans="3:3" x14ac:dyDescent="0.4">
      <c r="C3388" s="50"/>
    </row>
    <row r="3389" spans="3:3" x14ac:dyDescent="0.4">
      <c r="C3389" s="50"/>
    </row>
    <row r="3390" spans="3:3" x14ac:dyDescent="0.4">
      <c r="C3390" s="50"/>
    </row>
    <row r="3391" spans="3:3" x14ac:dyDescent="0.4">
      <c r="C3391" s="50"/>
    </row>
    <row r="3392" spans="3:3" x14ac:dyDescent="0.4">
      <c r="C3392" s="50"/>
    </row>
    <row r="3393" spans="3:3" x14ac:dyDescent="0.4">
      <c r="C3393" s="50"/>
    </row>
    <row r="3394" spans="3:3" x14ac:dyDescent="0.4">
      <c r="C3394" s="50"/>
    </row>
    <row r="3395" spans="3:3" x14ac:dyDescent="0.4">
      <c r="C3395" s="50"/>
    </row>
    <row r="3396" spans="3:3" x14ac:dyDescent="0.4">
      <c r="C3396" s="50"/>
    </row>
    <row r="3397" spans="3:3" x14ac:dyDescent="0.4">
      <c r="C3397" s="50"/>
    </row>
    <row r="3398" spans="3:3" x14ac:dyDescent="0.4">
      <c r="C3398" s="50"/>
    </row>
    <row r="3399" spans="3:3" x14ac:dyDescent="0.4">
      <c r="C3399" s="50"/>
    </row>
    <row r="3400" spans="3:3" x14ac:dyDescent="0.4">
      <c r="C3400" s="50"/>
    </row>
    <row r="3401" spans="3:3" x14ac:dyDescent="0.4">
      <c r="C3401" s="50"/>
    </row>
    <row r="3402" spans="3:3" x14ac:dyDescent="0.4">
      <c r="C3402" s="50"/>
    </row>
    <row r="3403" spans="3:3" x14ac:dyDescent="0.4">
      <c r="C3403" s="50"/>
    </row>
    <row r="3404" spans="3:3" x14ac:dyDescent="0.4">
      <c r="C3404" s="50"/>
    </row>
    <row r="3405" spans="3:3" x14ac:dyDescent="0.4">
      <c r="C3405" s="50"/>
    </row>
    <row r="3406" spans="3:3" x14ac:dyDescent="0.4">
      <c r="C3406" s="50"/>
    </row>
    <row r="3407" spans="3:3" x14ac:dyDescent="0.4">
      <c r="C3407" s="50"/>
    </row>
    <row r="3408" spans="3:3" x14ac:dyDescent="0.4">
      <c r="C3408" s="50"/>
    </row>
    <row r="3409" spans="3:3" x14ac:dyDescent="0.4">
      <c r="C3409" s="50"/>
    </row>
    <row r="3410" spans="3:3" x14ac:dyDescent="0.4">
      <c r="C3410" s="50"/>
    </row>
    <row r="3411" spans="3:3" x14ac:dyDescent="0.4">
      <c r="C3411" s="50"/>
    </row>
    <row r="3412" spans="3:3" x14ac:dyDescent="0.4">
      <c r="C3412" s="50"/>
    </row>
    <row r="3413" spans="3:3" x14ac:dyDescent="0.4">
      <c r="C3413" s="50"/>
    </row>
    <row r="3414" spans="3:3" x14ac:dyDescent="0.4">
      <c r="C3414" s="50"/>
    </row>
    <row r="3415" spans="3:3" x14ac:dyDescent="0.4">
      <c r="C3415" s="50"/>
    </row>
    <row r="3416" spans="3:3" x14ac:dyDescent="0.4">
      <c r="C3416" s="50"/>
    </row>
    <row r="3417" spans="3:3" x14ac:dyDescent="0.4">
      <c r="C3417" s="50"/>
    </row>
    <row r="3418" spans="3:3" x14ac:dyDescent="0.4">
      <c r="C3418" s="50"/>
    </row>
    <row r="3419" spans="3:3" x14ac:dyDescent="0.4">
      <c r="C3419" s="50"/>
    </row>
    <row r="3420" spans="3:3" x14ac:dyDescent="0.4">
      <c r="C3420" s="50"/>
    </row>
    <row r="3421" spans="3:3" x14ac:dyDescent="0.4">
      <c r="C3421" s="50"/>
    </row>
    <row r="3422" spans="3:3" x14ac:dyDescent="0.4">
      <c r="C3422" s="50"/>
    </row>
    <row r="3423" spans="3:3" x14ac:dyDescent="0.4">
      <c r="C3423" s="50"/>
    </row>
    <row r="3424" spans="3:3" x14ac:dyDescent="0.4">
      <c r="C3424" s="50"/>
    </row>
    <row r="3425" spans="3:3" x14ac:dyDescent="0.4">
      <c r="C3425" s="50"/>
    </row>
    <row r="3426" spans="3:3" x14ac:dyDescent="0.4">
      <c r="C3426" s="50"/>
    </row>
    <row r="3427" spans="3:3" x14ac:dyDescent="0.4">
      <c r="C3427" s="50"/>
    </row>
    <row r="3428" spans="3:3" x14ac:dyDescent="0.4">
      <c r="C3428" s="50"/>
    </row>
    <row r="3429" spans="3:3" x14ac:dyDescent="0.4">
      <c r="C3429" s="50"/>
    </row>
    <row r="3430" spans="3:3" x14ac:dyDescent="0.4">
      <c r="C3430" s="50"/>
    </row>
    <row r="3431" spans="3:3" x14ac:dyDescent="0.4">
      <c r="C3431" s="50"/>
    </row>
    <row r="3432" spans="3:3" x14ac:dyDescent="0.4">
      <c r="C3432" s="50"/>
    </row>
    <row r="3433" spans="3:3" x14ac:dyDescent="0.4">
      <c r="C3433" s="50"/>
    </row>
    <row r="3434" spans="3:3" x14ac:dyDescent="0.4">
      <c r="C3434" s="50"/>
    </row>
    <row r="3435" spans="3:3" x14ac:dyDescent="0.4">
      <c r="C3435" s="50"/>
    </row>
    <row r="3436" spans="3:3" x14ac:dyDescent="0.4">
      <c r="C3436" s="50"/>
    </row>
    <row r="3437" spans="3:3" x14ac:dyDescent="0.4">
      <c r="C3437" s="50"/>
    </row>
    <row r="3438" spans="3:3" x14ac:dyDescent="0.4">
      <c r="C3438" s="50"/>
    </row>
    <row r="3439" spans="3:3" x14ac:dyDescent="0.4">
      <c r="C3439" s="50"/>
    </row>
    <row r="3440" spans="3:3" x14ac:dyDescent="0.4">
      <c r="C3440" s="50"/>
    </row>
    <row r="3441" spans="3:3" x14ac:dyDescent="0.4">
      <c r="C3441" s="50"/>
    </row>
    <row r="3442" spans="3:3" x14ac:dyDescent="0.4">
      <c r="C3442" s="50"/>
    </row>
    <row r="3443" spans="3:3" x14ac:dyDescent="0.4">
      <c r="C3443" s="50"/>
    </row>
    <row r="3444" spans="3:3" x14ac:dyDescent="0.4">
      <c r="C3444" s="50"/>
    </row>
    <row r="3445" spans="3:3" x14ac:dyDescent="0.4">
      <c r="C3445" s="50"/>
    </row>
    <row r="3446" spans="3:3" x14ac:dyDescent="0.4">
      <c r="C3446" s="50"/>
    </row>
    <row r="3447" spans="3:3" x14ac:dyDescent="0.4">
      <c r="C3447" s="50"/>
    </row>
    <row r="3448" spans="3:3" x14ac:dyDescent="0.4">
      <c r="C3448" s="50"/>
    </row>
    <row r="3449" spans="3:3" x14ac:dyDescent="0.4">
      <c r="C3449" s="50"/>
    </row>
    <row r="3450" spans="3:3" x14ac:dyDescent="0.4">
      <c r="C3450" s="50"/>
    </row>
    <row r="3451" spans="3:3" x14ac:dyDescent="0.4">
      <c r="C3451" s="50"/>
    </row>
    <row r="3452" spans="3:3" x14ac:dyDescent="0.4">
      <c r="C3452" s="50"/>
    </row>
    <row r="3453" spans="3:3" x14ac:dyDescent="0.4">
      <c r="C3453" s="50"/>
    </row>
    <row r="3454" spans="3:3" x14ac:dyDescent="0.4">
      <c r="C3454" s="50"/>
    </row>
    <row r="3455" spans="3:3" x14ac:dyDescent="0.4">
      <c r="C3455" s="50"/>
    </row>
    <row r="3456" spans="3:3" x14ac:dyDescent="0.4">
      <c r="C3456" s="50"/>
    </row>
    <row r="3457" spans="3:3" x14ac:dyDescent="0.4">
      <c r="C3457" s="50"/>
    </row>
    <row r="3458" spans="3:3" x14ac:dyDescent="0.4">
      <c r="C3458" s="50"/>
    </row>
    <row r="3459" spans="3:3" x14ac:dyDescent="0.4">
      <c r="C3459" s="50"/>
    </row>
    <row r="3460" spans="3:3" x14ac:dyDescent="0.4">
      <c r="C3460" s="50"/>
    </row>
    <row r="3461" spans="3:3" x14ac:dyDescent="0.4">
      <c r="C3461" s="50"/>
    </row>
    <row r="3462" spans="3:3" x14ac:dyDescent="0.4">
      <c r="C3462" s="50"/>
    </row>
    <row r="3463" spans="3:3" x14ac:dyDescent="0.4">
      <c r="C3463" s="50"/>
    </row>
    <row r="3464" spans="3:3" x14ac:dyDescent="0.4">
      <c r="C3464" s="50"/>
    </row>
    <row r="3465" spans="3:3" x14ac:dyDescent="0.4">
      <c r="C3465" s="50"/>
    </row>
    <row r="3466" spans="3:3" x14ac:dyDescent="0.4">
      <c r="C3466" s="50"/>
    </row>
    <row r="3467" spans="3:3" x14ac:dyDescent="0.4">
      <c r="C3467" s="50"/>
    </row>
    <row r="3468" spans="3:3" x14ac:dyDescent="0.4">
      <c r="C3468" s="50"/>
    </row>
    <row r="3469" spans="3:3" x14ac:dyDescent="0.4">
      <c r="C3469" s="50"/>
    </row>
    <row r="3470" spans="3:3" x14ac:dyDescent="0.4">
      <c r="C3470" s="50"/>
    </row>
    <row r="3471" spans="3:3" x14ac:dyDescent="0.4">
      <c r="C3471" s="50"/>
    </row>
    <row r="3472" spans="3:3" x14ac:dyDescent="0.4">
      <c r="C3472" s="50"/>
    </row>
    <row r="3473" spans="3:3" x14ac:dyDescent="0.4">
      <c r="C3473" s="50"/>
    </row>
    <row r="3474" spans="3:3" x14ac:dyDescent="0.4">
      <c r="C3474" s="50"/>
    </row>
    <row r="3475" spans="3:3" x14ac:dyDescent="0.4">
      <c r="C3475" s="50"/>
    </row>
    <row r="3476" spans="3:3" x14ac:dyDescent="0.4">
      <c r="C3476" s="50"/>
    </row>
    <row r="3477" spans="3:3" x14ac:dyDescent="0.4">
      <c r="C3477" s="50"/>
    </row>
    <row r="3478" spans="3:3" x14ac:dyDescent="0.4">
      <c r="C3478" s="50"/>
    </row>
    <row r="3479" spans="3:3" x14ac:dyDescent="0.4">
      <c r="C3479" s="50"/>
    </row>
    <row r="3480" spans="3:3" x14ac:dyDescent="0.4">
      <c r="C3480" s="50"/>
    </row>
    <row r="3481" spans="3:3" x14ac:dyDescent="0.4">
      <c r="C3481" s="50"/>
    </row>
    <row r="3482" spans="3:3" x14ac:dyDescent="0.4">
      <c r="C3482" s="50"/>
    </row>
    <row r="3483" spans="3:3" x14ac:dyDescent="0.4">
      <c r="C3483" s="50"/>
    </row>
    <row r="3484" spans="3:3" x14ac:dyDescent="0.4">
      <c r="C3484" s="50"/>
    </row>
    <row r="3485" spans="3:3" x14ac:dyDescent="0.4">
      <c r="C3485" s="50"/>
    </row>
    <row r="3486" spans="3:3" x14ac:dyDescent="0.4">
      <c r="C3486" s="50"/>
    </row>
    <row r="3487" spans="3:3" x14ac:dyDescent="0.4">
      <c r="C3487" s="50"/>
    </row>
    <row r="3488" spans="3:3" x14ac:dyDescent="0.4">
      <c r="C3488" s="50"/>
    </row>
    <row r="3489" spans="3:3" x14ac:dyDescent="0.4">
      <c r="C3489" s="50"/>
    </row>
    <row r="3490" spans="3:3" x14ac:dyDescent="0.4">
      <c r="C3490" s="50"/>
    </row>
    <row r="3491" spans="3:3" x14ac:dyDescent="0.4">
      <c r="C3491" s="50"/>
    </row>
    <row r="3492" spans="3:3" x14ac:dyDescent="0.4">
      <c r="C3492" s="50"/>
    </row>
    <row r="3493" spans="3:3" x14ac:dyDescent="0.4">
      <c r="C3493" s="50"/>
    </row>
    <row r="3494" spans="3:3" x14ac:dyDescent="0.4">
      <c r="C3494" s="50"/>
    </row>
    <row r="3495" spans="3:3" x14ac:dyDescent="0.4">
      <c r="C3495" s="50"/>
    </row>
    <row r="3496" spans="3:3" x14ac:dyDescent="0.4">
      <c r="C3496" s="50"/>
    </row>
    <row r="3497" spans="3:3" x14ac:dyDescent="0.4">
      <c r="C3497" s="50"/>
    </row>
    <row r="3498" spans="3:3" x14ac:dyDescent="0.4">
      <c r="C3498" s="50"/>
    </row>
    <row r="3499" spans="3:3" x14ac:dyDescent="0.4">
      <c r="C3499" s="50"/>
    </row>
    <row r="3500" spans="3:3" x14ac:dyDescent="0.4">
      <c r="C3500" s="50"/>
    </row>
    <row r="3501" spans="3:3" x14ac:dyDescent="0.4">
      <c r="C3501" s="50"/>
    </row>
    <row r="3502" spans="3:3" x14ac:dyDescent="0.4">
      <c r="C3502" s="50"/>
    </row>
    <row r="3503" spans="3:3" x14ac:dyDescent="0.4">
      <c r="C3503" s="50"/>
    </row>
    <row r="3504" spans="3:3" x14ac:dyDescent="0.4">
      <c r="C3504" s="50"/>
    </row>
    <row r="3505" spans="3:3" x14ac:dyDescent="0.4">
      <c r="C3505" s="50"/>
    </row>
    <row r="3506" spans="3:3" x14ac:dyDescent="0.4">
      <c r="C3506" s="50"/>
    </row>
    <row r="3507" spans="3:3" x14ac:dyDescent="0.4">
      <c r="C3507" s="50"/>
    </row>
    <row r="3508" spans="3:3" x14ac:dyDescent="0.4">
      <c r="C3508" s="50"/>
    </row>
    <row r="3509" spans="3:3" x14ac:dyDescent="0.4">
      <c r="C3509" s="50"/>
    </row>
    <row r="3510" spans="3:3" x14ac:dyDescent="0.4">
      <c r="C3510" s="50"/>
    </row>
    <row r="3511" spans="3:3" x14ac:dyDescent="0.4">
      <c r="C3511" s="50"/>
    </row>
    <row r="3512" spans="3:3" x14ac:dyDescent="0.4">
      <c r="C3512" s="50"/>
    </row>
    <row r="3513" spans="3:3" x14ac:dyDescent="0.4">
      <c r="C3513" s="50"/>
    </row>
    <row r="3514" spans="3:3" x14ac:dyDescent="0.4">
      <c r="C3514" s="50"/>
    </row>
    <row r="3515" spans="3:3" x14ac:dyDescent="0.4">
      <c r="C3515" s="50"/>
    </row>
    <row r="3516" spans="3:3" x14ac:dyDescent="0.4">
      <c r="C3516" s="50"/>
    </row>
    <row r="3517" spans="3:3" x14ac:dyDescent="0.4">
      <c r="C3517" s="50"/>
    </row>
    <row r="3518" spans="3:3" x14ac:dyDescent="0.4">
      <c r="C3518" s="50"/>
    </row>
    <row r="3519" spans="3:3" x14ac:dyDescent="0.4">
      <c r="C3519" s="50"/>
    </row>
    <row r="3520" spans="3:3" x14ac:dyDescent="0.4">
      <c r="C3520" s="50"/>
    </row>
    <row r="3521" spans="3:3" x14ac:dyDescent="0.4">
      <c r="C3521" s="50"/>
    </row>
    <row r="3522" spans="3:3" x14ac:dyDescent="0.4">
      <c r="C3522" s="50"/>
    </row>
    <row r="3523" spans="3:3" x14ac:dyDescent="0.4">
      <c r="C3523" s="50"/>
    </row>
    <row r="3524" spans="3:3" x14ac:dyDescent="0.4">
      <c r="C3524" s="50"/>
    </row>
    <row r="3525" spans="3:3" x14ac:dyDescent="0.4">
      <c r="C3525" s="50"/>
    </row>
    <row r="3526" spans="3:3" x14ac:dyDescent="0.4">
      <c r="C3526" s="50"/>
    </row>
    <row r="3527" spans="3:3" x14ac:dyDescent="0.4">
      <c r="C3527" s="50"/>
    </row>
    <row r="3528" spans="3:3" x14ac:dyDescent="0.4">
      <c r="C3528" s="50"/>
    </row>
    <row r="3529" spans="3:3" x14ac:dyDescent="0.4">
      <c r="C3529" s="50"/>
    </row>
    <row r="3530" spans="3:3" x14ac:dyDescent="0.4">
      <c r="C3530" s="50"/>
    </row>
    <row r="3531" spans="3:3" x14ac:dyDescent="0.4">
      <c r="C3531" s="50"/>
    </row>
    <row r="3532" spans="3:3" x14ac:dyDescent="0.4">
      <c r="C3532" s="50"/>
    </row>
    <row r="3533" spans="3:3" x14ac:dyDescent="0.4">
      <c r="C3533" s="50"/>
    </row>
    <row r="3534" spans="3:3" x14ac:dyDescent="0.4">
      <c r="C3534" s="50"/>
    </row>
    <row r="3535" spans="3:3" x14ac:dyDescent="0.4">
      <c r="C3535" s="50"/>
    </row>
    <row r="3536" spans="3:3" x14ac:dyDescent="0.4">
      <c r="C3536" s="50"/>
    </row>
    <row r="3537" spans="3:3" x14ac:dyDescent="0.4">
      <c r="C3537" s="50"/>
    </row>
    <row r="3538" spans="3:3" x14ac:dyDescent="0.4">
      <c r="C3538" s="50"/>
    </row>
    <row r="3539" spans="3:3" x14ac:dyDescent="0.4">
      <c r="C3539" s="50"/>
    </row>
    <row r="3540" spans="3:3" x14ac:dyDescent="0.4">
      <c r="C3540" s="50"/>
    </row>
    <row r="3541" spans="3:3" x14ac:dyDescent="0.4">
      <c r="C3541" s="50"/>
    </row>
    <row r="3542" spans="3:3" x14ac:dyDescent="0.4">
      <c r="C3542" s="50"/>
    </row>
    <row r="3543" spans="3:3" x14ac:dyDescent="0.4">
      <c r="C3543" s="50"/>
    </row>
    <row r="3544" spans="3:3" x14ac:dyDescent="0.4">
      <c r="C3544" s="50"/>
    </row>
    <row r="3545" spans="3:3" x14ac:dyDescent="0.4">
      <c r="C3545" s="50"/>
    </row>
    <row r="3546" spans="3:3" x14ac:dyDescent="0.4">
      <c r="C3546" s="50"/>
    </row>
    <row r="3547" spans="3:3" x14ac:dyDescent="0.4">
      <c r="C3547" s="50"/>
    </row>
    <row r="3548" spans="3:3" x14ac:dyDescent="0.4">
      <c r="C3548" s="50"/>
    </row>
    <row r="3549" spans="3:3" x14ac:dyDescent="0.4">
      <c r="C3549" s="50"/>
    </row>
    <row r="3550" spans="3:3" x14ac:dyDescent="0.4">
      <c r="C3550" s="50"/>
    </row>
    <row r="3551" spans="3:3" x14ac:dyDescent="0.4">
      <c r="C3551" s="50"/>
    </row>
    <row r="3552" spans="3:3" x14ac:dyDescent="0.4">
      <c r="C3552" s="50"/>
    </row>
    <row r="3553" spans="3:3" x14ac:dyDescent="0.4">
      <c r="C3553" s="50"/>
    </row>
    <row r="3554" spans="3:3" x14ac:dyDescent="0.4">
      <c r="C3554" s="50"/>
    </row>
    <row r="3555" spans="3:3" x14ac:dyDescent="0.4">
      <c r="C3555" s="50"/>
    </row>
    <row r="3556" spans="3:3" x14ac:dyDescent="0.4">
      <c r="C3556" s="50"/>
    </row>
    <row r="3557" spans="3:3" x14ac:dyDescent="0.4">
      <c r="C3557" s="50"/>
    </row>
    <row r="3558" spans="3:3" x14ac:dyDescent="0.4">
      <c r="C3558" s="50"/>
    </row>
    <row r="3559" spans="3:3" x14ac:dyDescent="0.4">
      <c r="C3559" s="50"/>
    </row>
    <row r="3560" spans="3:3" x14ac:dyDescent="0.4">
      <c r="C3560" s="50"/>
    </row>
    <row r="3561" spans="3:3" x14ac:dyDescent="0.4">
      <c r="C3561" s="50"/>
    </row>
    <row r="3562" spans="3:3" x14ac:dyDescent="0.4">
      <c r="C3562" s="50"/>
    </row>
    <row r="3563" spans="3:3" x14ac:dyDescent="0.4">
      <c r="C3563" s="50"/>
    </row>
    <row r="3564" spans="3:3" x14ac:dyDescent="0.4">
      <c r="C3564" s="50"/>
    </row>
    <row r="3565" spans="3:3" x14ac:dyDescent="0.4">
      <c r="C3565" s="50"/>
    </row>
    <row r="3566" spans="3:3" x14ac:dyDescent="0.4">
      <c r="C3566" s="50"/>
    </row>
    <row r="3567" spans="3:3" x14ac:dyDescent="0.4">
      <c r="C3567" s="50"/>
    </row>
    <row r="3568" spans="3:3" x14ac:dyDescent="0.4">
      <c r="C3568" s="50"/>
    </row>
    <row r="3569" spans="3:3" x14ac:dyDescent="0.4">
      <c r="C3569" s="50"/>
    </row>
    <row r="3570" spans="3:3" x14ac:dyDescent="0.4">
      <c r="C3570" s="50"/>
    </row>
    <row r="3571" spans="3:3" x14ac:dyDescent="0.4">
      <c r="C3571" s="50"/>
    </row>
    <row r="3572" spans="3:3" x14ac:dyDescent="0.4">
      <c r="C3572" s="50"/>
    </row>
    <row r="3573" spans="3:3" x14ac:dyDescent="0.4">
      <c r="C3573" s="50"/>
    </row>
    <row r="3574" spans="3:3" x14ac:dyDescent="0.4">
      <c r="C3574" s="50"/>
    </row>
    <row r="3575" spans="3:3" x14ac:dyDescent="0.4">
      <c r="C3575" s="50"/>
    </row>
    <row r="3576" spans="3:3" x14ac:dyDescent="0.4">
      <c r="C3576" s="50"/>
    </row>
    <row r="3577" spans="3:3" x14ac:dyDescent="0.4">
      <c r="C3577" s="50"/>
    </row>
    <row r="3578" spans="3:3" x14ac:dyDescent="0.4">
      <c r="C3578" s="50"/>
    </row>
    <row r="3579" spans="3:3" x14ac:dyDescent="0.4">
      <c r="C3579" s="50"/>
    </row>
    <row r="3580" spans="3:3" x14ac:dyDescent="0.4">
      <c r="C3580" s="50"/>
    </row>
    <row r="3581" spans="3:3" x14ac:dyDescent="0.4">
      <c r="C3581" s="50"/>
    </row>
    <row r="3582" spans="3:3" x14ac:dyDescent="0.4">
      <c r="C3582" s="50"/>
    </row>
    <row r="3583" spans="3:3" x14ac:dyDescent="0.4">
      <c r="C3583" s="50"/>
    </row>
    <row r="3584" spans="3:3" x14ac:dyDescent="0.4">
      <c r="C3584" s="50"/>
    </row>
    <row r="3585" spans="3:3" x14ac:dyDescent="0.4">
      <c r="C3585" s="50"/>
    </row>
    <row r="3586" spans="3:3" x14ac:dyDescent="0.4">
      <c r="C3586" s="50"/>
    </row>
    <row r="3587" spans="3:3" x14ac:dyDescent="0.4">
      <c r="C3587" s="50"/>
    </row>
    <row r="3588" spans="3:3" x14ac:dyDescent="0.4">
      <c r="C3588" s="50"/>
    </row>
    <row r="3589" spans="3:3" x14ac:dyDescent="0.4">
      <c r="C3589" s="50"/>
    </row>
    <row r="3590" spans="3:3" x14ac:dyDescent="0.4">
      <c r="C3590" s="50"/>
    </row>
    <row r="3591" spans="3:3" x14ac:dyDescent="0.4">
      <c r="C3591" s="50"/>
    </row>
    <row r="3592" spans="3:3" x14ac:dyDescent="0.4">
      <c r="C3592" s="50"/>
    </row>
    <row r="3593" spans="3:3" x14ac:dyDescent="0.4">
      <c r="C3593" s="50"/>
    </row>
    <row r="3594" spans="3:3" x14ac:dyDescent="0.4">
      <c r="C3594" s="50"/>
    </row>
    <row r="3595" spans="3:3" x14ac:dyDescent="0.4">
      <c r="C3595" s="50"/>
    </row>
    <row r="3596" spans="3:3" x14ac:dyDescent="0.4">
      <c r="C3596" s="50"/>
    </row>
    <row r="3597" spans="3:3" x14ac:dyDescent="0.4">
      <c r="C3597" s="50"/>
    </row>
    <row r="3598" spans="3:3" x14ac:dyDescent="0.4">
      <c r="C3598" s="50"/>
    </row>
    <row r="3599" spans="3:3" x14ac:dyDescent="0.4">
      <c r="C3599" s="50"/>
    </row>
    <row r="3600" spans="3:3" x14ac:dyDescent="0.4">
      <c r="C3600" s="50"/>
    </row>
    <row r="3601" spans="3:3" x14ac:dyDescent="0.4">
      <c r="C3601" s="50"/>
    </row>
    <row r="3602" spans="3:3" x14ac:dyDescent="0.4">
      <c r="C3602" s="50"/>
    </row>
    <row r="3603" spans="3:3" x14ac:dyDescent="0.4">
      <c r="C3603" s="50"/>
    </row>
    <row r="3604" spans="3:3" x14ac:dyDescent="0.4">
      <c r="C3604" s="50"/>
    </row>
    <row r="3605" spans="3:3" x14ac:dyDescent="0.4">
      <c r="C3605" s="50"/>
    </row>
    <row r="3606" spans="3:3" x14ac:dyDescent="0.4">
      <c r="C3606" s="50"/>
    </row>
    <row r="3607" spans="3:3" x14ac:dyDescent="0.4">
      <c r="C3607" s="50"/>
    </row>
    <row r="3608" spans="3:3" x14ac:dyDescent="0.4">
      <c r="C3608" s="50"/>
    </row>
    <row r="3609" spans="3:3" x14ac:dyDescent="0.4">
      <c r="C3609" s="50"/>
    </row>
    <row r="3610" spans="3:3" x14ac:dyDescent="0.4">
      <c r="C3610" s="50"/>
    </row>
    <row r="3611" spans="3:3" x14ac:dyDescent="0.4">
      <c r="C3611" s="50"/>
    </row>
    <row r="3612" spans="3:3" x14ac:dyDescent="0.4">
      <c r="C3612" s="50"/>
    </row>
    <row r="3613" spans="3:3" x14ac:dyDescent="0.4">
      <c r="C3613" s="50"/>
    </row>
    <row r="3614" spans="3:3" x14ac:dyDescent="0.4">
      <c r="C3614" s="50"/>
    </row>
    <row r="3615" spans="3:3" x14ac:dyDescent="0.4">
      <c r="C3615" s="50"/>
    </row>
    <row r="3616" spans="3:3" x14ac:dyDescent="0.4">
      <c r="C3616" s="50"/>
    </row>
    <row r="3617" spans="3:3" x14ac:dyDescent="0.4">
      <c r="C3617" s="50"/>
    </row>
    <row r="3618" spans="3:3" x14ac:dyDescent="0.4">
      <c r="C3618" s="50"/>
    </row>
    <row r="3619" spans="3:3" x14ac:dyDescent="0.4">
      <c r="C3619" s="50"/>
    </row>
    <row r="3620" spans="3:3" x14ac:dyDescent="0.4">
      <c r="C3620" s="50"/>
    </row>
    <row r="3621" spans="3:3" x14ac:dyDescent="0.4">
      <c r="C3621" s="50"/>
    </row>
    <row r="3622" spans="3:3" x14ac:dyDescent="0.4">
      <c r="C3622" s="50"/>
    </row>
    <row r="3623" spans="3:3" x14ac:dyDescent="0.4">
      <c r="C3623" s="50"/>
    </row>
    <row r="3624" spans="3:3" x14ac:dyDescent="0.4">
      <c r="C3624" s="50"/>
    </row>
    <row r="3625" spans="3:3" x14ac:dyDescent="0.4">
      <c r="C3625" s="50"/>
    </row>
    <row r="3626" spans="3:3" x14ac:dyDescent="0.4">
      <c r="C3626" s="50"/>
    </row>
    <row r="3627" spans="3:3" x14ac:dyDescent="0.4">
      <c r="C3627" s="50"/>
    </row>
    <row r="3628" spans="3:3" x14ac:dyDescent="0.4">
      <c r="C3628" s="50"/>
    </row>
    <row r="3629" spans="3:3" x14ac:dyDescent="0.4">
      <c r="C3629" s="50"/>
    </row>
    <row r="3630" spans="3:3" x14ac:dyDescent="0.4">
      <c r="C3630" s="50"/>
    </row>
    <row r="3631" spans="3:3" x14ac:dyDescent="0.4">
      <c r="C3631" s="50"/>
    </row>
    <row r="3632" spans="3:3" x14ac:dyDescent="0.4">
      <c r="C3632" s="50"/>
    </row>
    <row r="3633" spans="3:3" x14ac:dyDescent="0.4">
      <c r="C3633" s="50"/>
    </row>
    <row r="3634" spans="3:3" x14ac:dyDescent="0.4">
      <c r="C3634" s="50"/>
    </row>
    <row r="3635" spans="3:3" x14ac:dyDescent="0.4">
      <c r="C3635" s="50"/>
    </row>
    <row r="3636" spans="3:3" x14ac:dyDescent="0.4">
      <c r="C3636" s="50"/>
    </row>
    <row r="3637" spans="3:3" x14ac:dyDescent="0.4">
      <c r="C3637" s="50"/>
    </row>
    <row r="3638" spans="3:3" x14ac:dyDescent="0.4">
      <c r="C3638" s="50"/>
    </row>
    <row r="3639" spans="3:3" x14ac:dyDescent="0.4">
      <c r="C3639" s="50"/>
    </row>
    <row r="3640" spans="3:3" x14ac:dyDescent="0.4">
      <c r="C3640" s="50"/>
    </row>
    <row r="3641" spans="3:3" x14ac:dyDescent="0.4">
      <c r="C3641" s="50"/>
    </row>
    <row r="3642" spans="3:3" x14ac:dyDescent="0.4">
      <c r="C3642" s="50"/>
    </row>
    <row r="3643" spans="3:3" x14ac:dyDescent="0.4">
      <c r="C3643" s="50"/>
    </row>
    <row r="3644" spans="3:3" x14ac:dyDescent="0.4">
      <c r="C3644" s="50"/>
    </row>
    <row r="3645" spans="3:3" x14ac:dyDescent="0.4">
      <c r="C3645" s="50"/>
    </row>
    <row r="3646" spans="3:3" x14ac:dyDescent="0.4">
      <c r="C3646" s="50"/>
    </row>
    <row r="3647" spans="3:3" x14ac:dyDescent="0.4">
      <c r="C3647" s="50"/>
    </row>
    <row r="3648" spans="3:3" x14ac:dyDescent="0.4">
      <c r="C3648" s="50"/>
    </row>
    <row r="3649" spans="3:3" x14ac:dyDescent="0.4">
      <c r="C3649" s="50"/>
    </row>
    <row r="3650" spans="3:3" x14ac:dyDescent="0.4">
      <c r="C3650" s="50"/>
    </row>
    <row r="3651" spans="3:3" x14ac:dyDescent="0.4">
      <c r="C3651" s="50"/>
    </row>
    <row r="3652" spans="3:3" x14ac:dyDescent="0.4">
      <c r="C3652" s="50"/>
    </row>
    <row r="3653" spans="3:3" x14ac:dyDescent="0.4">
      <c r="C3653" s="50"/>
    </row>
    <row r="3654" spans="3:3" x14ac:dyDescent="0.4">
      <c r="C3654" s="50"/>
    </row>
    <row r="3655" spans="3:3" x14ac:dyDescent="0.4">
      <c r="C3655" s="50"/>
    </row>
    <row r="3656" spans="3:3" x14ac:dyDescent="0.4">
      <c r="C3656" s="50"/>
    </row>
    <row r="3657" spans="3:3" x14ac:dyDescent="0.4">
      <c r="C3657" s="50"/>
    </row>
    <row r="3658" spans="3:3" x14ac:dyDescent="0.4">
      <c r="C3658" s="50"/>
    </row>
    <row r="3659" spans="3:3" x14ac:dyDescent="0.4">
      <c r="C3659" s="50"/>
    </row>
    <row r="3660" spans="3:3" x14ac:dyDescent="0.4">
      <c r="C3660" s="50"/>
    </row>
    <row r="3661" spans="3:3" x14ac:dyDescent="0.4">
      <c r="C3661" s="50"/>
    </row>
    <row r="3662" spans="3:3" x14ac:dyDescent="0.4">
      <c r="C3662" s="50"/>
    </row>
    <row r="3663" spans="3:3" x14ac:dyDescent="0.4">
      <c r="C3663" s="50"/>
    </row>
    <row r="3664" spans="3:3" x14ac:dyDescent="0.4">
      <c r="C3664" s="50"/>
    </row>
    <row r="3665" spans="3:3" x14ac:dyDescent="0.4">
      <c r="C3665" s="50"/>
    </row>
    <row r="3666" spans="3:3" x14ac:dyDescent="0.4">
      <c r="C3666" s="50"/>
    </row>
    <row r="3667" spans="3:3" x14ac:dyDescent="0.4">
      <c r="C3667" s="50"/>
    </row>
    <row r="3668" spans="3:3" x14ac:dyDescent="0.4">
      <c r="C3668" s="50"/>
    </row>
    <row r="3669" spans="3:3" x14ac:dyDescent="0.4">
      <c r="C3669" s="50"/>
    </row>
    <row r="3670" spans="3:3" x14ac:dyDescent="0.4">
      <c r="C3670" s="50"/>
    </row>
    <row r="3671" spans="3:3" x14ac:dyDescent="0.4">
      <c r="C3671" s="50"/>
    </row>
    <row r="3672" spans="3:3" x14ac:dyDescent="0.4">
      <c r="C3672" s="50"/>
    </row>
    <row r="3673" spans="3:3" x14ac:dyDescent="0.4">
      <c r="C3673" s="50"/>
    </row>
    <row r="3674" spans="3:3" x14ac:dyDescent="0.4">
      <c r="C3674" s="50"/>
    </row>
    <row r="3675" spans="3:3" x14ac:dyDescent="0.4">
      <c r="C3675" s="50"/>
    </row>
    <row r="3676" spans="3:3" x14ac:dyDescent="0.4">
      <c r="C3676" s="50"/>
    </row>
    <row r="3677" spans="3:3" x14ac:dyDescent="0.4">
      <c r="C3677" s="50"/>
    </row>
    <row r="3678" spans="3:3" x14ac:dyDescent="0.4">
      <c r="C3678" s="50"/>
    </row>
    <row r="3679" spans="3:3" x14ac:dyDescent="0.4">
      <c r="C3679" s="50"/>
    </row>
    <row r="3680" spans="3:3" x14ac:dyDescent="0.4">
      <c r="C3680" s="50"/>
    </row>
    <row r="3681" spans="3:3" x14ac:dyDescent="0.4">
      <c r="C3681" s="50"/>
    </row>
    <row r="3682" spans="3:3" x14ac:dyDescent="0.4">
      <c r="C3682" s="50"/>
    </row>
  </sheetData>
  <mergeCells count="8">
    <mergeCell ref="Q11:S11"/>
    <mergeCell ref="C23:E23"/>
    <mergeCell ref="C24:E24"/>
    <mergeCell ref="C27:D27"/>
    <mergeCell ref="C28:D28"/>
    <mergeCell ref="M19:O19"/>
    <mergeCell ref="M20:R21"/>
    <mergeCell ref="Q14:S14"/>
  </mergeCells>
  <phoneticPr fontId="46" type="noConversion"/>
  <dataValidations disablePrompts="1" count="1">
    <dataValidation type="list" allowBlank="1" showInputMessage="1" showErrorMessage="1" sqref="E13 R11 R14">
      <formula1>"D,W,M,Q,S,Y"</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5" tint="0.59999389629810485"/>
  </sheetPr>
  <dimension ref="A1:BA3683"/>
  <sheetViews>
    <sheetView showGridLines="0" zoomScale="70" zoomScaleNormal="70" workbookViewId="0"/>
  </sheetViews>
  <sheetFormatPr defaultRowHeight="17.399999999999999" outlineLevelCol="1" x14ac:dyDescent="0.4"/>
  <cols>
    <col min="1" max="1" width="4.59765625" style="12" customWidth="1"/>
    <col min="2" max="2" width="4.3984375" style="12" customWidth="1"/>
    <col min="3" max="3" width="10.69921875" style="49" bestFit="1" customWidth="1"/>
    <col min="4" max="4" width="35.59765625" style="49"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9.69921875" style="49" bestFit="1" customWidth="1" outlineLevel="1"/>
    <col min="16" max="16" width="9.69921875" style="12" customWidth="1" outlineLevel="1"/>
    <col min="17" max="19" width="23.69921875" style="49" customWidth="1" outlineLevel="1"/>
    <col min="20" max="20" width="30" style="12" customWidth="1" outlineLevel="1"/>
    <col min="21" max="21" width="4.09765625" style="12" customWidth="1" outlineLevel="1"/>
    <col min="22" max="22" width="18.8984375" style="12" customWidth="1"/>
    <col min="23" max="24" width="9.09765625" style="12"/>
    <col min="25" max="53" width="9.09765625" style="1"/>
  </cols>
  <sheetData>
    <row r="1" spans="1:24" s="1" customFormat="1" ht="5.0999999999999996" customHeight="1" x14ac:dyDescent="0.4">
      <c r="A1" s="12"/>
      <c r="B1" s="12"/>
      <c r="C1" s="12"/>
      <c r="D1" s="12"/>
      <c r="E1" s="12"/>
      <c r="F1" s="12"/>
      <c r="G1" s="12"/>
      <c r="H1" s="12"/>
      <c r="I1" s="12"/>
      <c r="J1" s="12"/>
      <c r="K1" s="12"/>
      <c r="L1" s="12"/>
      <c r="M1" s="12"/>
      <c r="N1" s="12"/>
      <c r="O1" s="12"/>
      <c r="P1" s="12"/>
      <c r="Q1" s="12"/>
      <c r="R1" s="12"/>
      <c r="S1" s="12"/>
      <c r="T1" s="12"/>
      <c r="U1" s="12"/>
      <c r="V1" s="12"/>
      <c r="W1" s="12"/>
      <c r="X1" s="12"/>
    </row>
    <row r="2" spans="1:24" s="1" customFormat="1" ht="15" customHeight="1" x14ac:dyDescent="0.4">
      <c r="A2" s="12"/>
      <c r="B2" s="12"/>
      <c r="C2" s="12"/>
      <c r="D2" s="12"/>
      <c r="E2" s="12"/>
      <c r="F2" s="12"/>
      <c r="G2" s="12"/>
      <c r="H2" s="12"/>
      <c r="I2" s="12"/>
      <c r="J2" s="12"/>
      <c r="K2" s="12"/>
      <c r="L2" s="12"/>
      <c r="M2" s="12"/>
      <c r="N2" s="12"/>
      <c r="O2" s="12"/>
      <c r="P2" s="12"/>
      <c r="Q2" s="12"/>
      <c r="R2" s="12"/>
      <c r="S2" s="12"/>
      <c r="T2" s="12"/>
      <c r="U2" s="12"/>
      <c r="V2" s="12"/>
      <c r="W2" s="12"/>
      <c r="X2" s="12"/>
    </row>
    <row r="3" spans="1:24" s="1" customFormat="1" ht="15" customHeight="1" x14ac:dyDescent="0.4">
      <c r="A3" s="12"/>
      <c r="B3" s="12"/>
      <c r="C3" s="12"/>
      <c r="D3" s="12"/>
      <c r="E3" s="12"/>
      <c r="F3" s="12"/>
      <c r="G3" s="12"/>
      <c r="H3" s="12"/>
      <c r="I3" s="12"/>
      <c r="J3" s="12"/>
      <c r="K3" s="12"/>
      <c r="L3" s="12"/>
      <c r="M3" s="12"/>
      <c r="N3" s="12"/>
      <c r="O3" s="12"/>
      <c r="P3" s="12"/>
      <c r="Q3" s="12"/>
      <c r="R3" s="12"/>
      <c r="S3" s="12"/>
      <c r="T3" s="12"/>
      <c r="U3" s="12"/>
      <c r="V3" s="12"/>
      <c r="W3" s="12"/>
      <c r="X3" s="12"/>
    </row>
    <row r="4" spans="1:24" s="1" customFormat="1" ht="15" customHeight="1" x14ac:dyDescent="0.4">
      <c r="A4" s="12"/>
      <c r="B4" s="12"/>
      <c r="C4" s="12"/>
      <c r="D4" s="12"/>
      <c r="E4" s="12"/>
      <c r="F4" s="12"/>
      <c r="G4" s="12"/>
      <c r="H4" s="12"/>
      <c r="I4" s="12"/>
      <c r="J4" s="12"/>
      <c r="K4" s="12"/>
      <c r="L4" s="12"/>
      <c r="M4" s="12"/>
      <c r="N4" s="12"/>
      <c r="O4" s="12"/>
      <c r="P4" s="12"/>
      <c r="Q4" s="12"/>
      <c r="R4" s="12"/>
      <c r="S4" s="12"/>
      <c r="T4" s="12"/>
      <c r="U4" s="12"/>
      <c r="V4" s="12"/>
      <c r="W4" s="12"/>
      <c r="X4" s="12"/>
    </row>
    <row r="5" spans="1:24" s="1" customFormat="1" ht="15" customHeight="1" x14ac:dyDescent="0.4">
      <c r="A5" s="12"/>
      <c r="B5" s="12"/>
      <c r="C5" s="12"/>
      <c r="D5" s="12"/>
      <c r="E5" s="12"/>
      <c r="F5" s="12"/>
      <c r="G5" s="12"/>
      <c r="H5" s="12"/>
      <c r="I5" s="12"/>
      <c r="J5" s="12"/>
      <c r="K5" s="12"/>
      <c r="L5" s="12"/>
      <c r="M5" s="12"/>
      <c r="N5" s="12"/>
      <c r="O5" s="12"/>
      <c r="P5" s="12"/>
      <c r="Q5" s="12"/>
      <c r="R5" s="12"/>
      <c r="S5" s="12"/>
      <c r="T5" s="12"/>
      <c r="U5" s="12"/>
      <c r="V5" s="12"/>
      <c r="W5" s="12"/>
      <c r="X5" s="12"/>
    </row>
    <row r="6" spans="1:24" s="1" customFormat="1" ht="30" customHeight="1" thickBot="1" x14ac:dyDescent="0.45">
      <c r="A6" s="12"/>
      <c r="B6" s="13" t="s">
        <v>28</v>
      </c>
      <c r="C6" s="12"/>
      <c r="D6" s="12"/>
      <c r="E6" s="12"/>
      <c r="F6" s="12"/>
      <c r="G6" s="12"/>
      <c r="H6" s="12"/>
      <c r="I6" s="12"/>
      <c r="J6" s="12"/>
      <c r="K6" s="12"/>
      <c r="L6" s="13" t="s">
        <v>473</v>
      </c>
      <c r="M6" s="12"/>
      <c r="N6" s="12"/>
      <c r="O6" s="12"/>
      <c r="P6" s="12"/>
      <c r="Q6" s="12"/>
      <c r="R6" s="12"/>
      <c r="S6" s="12"/>
      <c r="T6" s="12"/>
      <c r="U6" s="12"/>
      <c r="V6" s="12"/>
      <c r="W6" s="12"/>
      <c r="X6" s="12"/>
    </row>
    <row r="7" spans="1:24" s="1" customFormat="1" x14ac:dyDescent="0.4">
      <c r="A7" s="12"/>
      <c r="B7" s="14"/>
      <c r="C7" s="15"/>
      <c r="D7" s="16"/>
      <c r="E7" s="15"/>
      <c r="F7" s="15"/>
      <c r="G7" s="15"/>
      <c r="H7" s="15"/>
      <c r="I7" s="15"/>
      <c r="J7" s="17"/>
      <c r="K7" s="18"/>
      <c r="L7" s="14"/>
      <c r="M7" s="15"/>
      <c r="N7" s="15"/>
      <c r="O7" s="15"/>
      <c r="P7" s="15"/>
      <c r="Q7" s="15"/>
      <c r="R7" s="15"/>
      <c r="S7" s="15"/>
      <c r="T7" s="15"/>
      <c r="U7" s="17"/>
      <c r="V7" s="12"/>
      <c r="W7" s="12"/>
      <c r="X7" s="12"/>
    </row>
    <row r="8" spans="1:24" ht="19.2" x14ac:dyDescent="0.4">
      <c r="B8" s="19"/>
      <c r="C8" s="245" t="s">
        <v>0</v>
      </c>
      <c r="D8" s="21" t="s">
        <v>370</v>
      </c>
      <c r="E8" s="18"/>
      <c r="F8" s="37"/>
      <c r="G8" s="18"/>
      <c r="H8" s="18"/>
      <c r="I8" s="18"/>
      <c r="J8" s="22"/>
      <c r="K8" s="18"/>
      <c r="L8" s="19"/>
      <c r="M8" s="23" t="s">
        <v>588</v>
      </c>
      <c r="N8" s="24"/>
      <c r="O8" s="25"/>
      <c r="P8" s="18"/>
      <c r="Q8" s="23" t="s">
        <v>702</v>
      </c>
      <c r="R8" s="25"/>
      <c r="S8" s="25"/>
      <c r="T8" s="25"/>
      <c r="U8" s="22"/>
    </row>
    <row r="9" spans="1:24" x14ac:dyDescent="0.4">
      <c r="B9" s="19"/>
      <c r="C9" s="18"/>
      <c r="D9" s="18"/>
      <c r="E9" s="18"/>
      <c r="F9" s="18"/>
      <c r="G9" s="18"/>
      <c r="H9" s="18"/>
      <c r="I9" s="18"/>
      <c r="J9" s="22"/>
      <c r="K9" s="18"/>
      <c r="L9" s="19"/>
      <c r="M9" s="31"/>
      <c r="N9" s="31"/>
      <c r="O9" s="31"/>
      <c r="P9" s="18"/>
      <c r="Q9" s="31"/>
      <c r="R9" s="31"/>
      <c r="S9" s="31"/>
      <c r="T9" s="31"/>
      <c r="U9" s="22"/>
    </row>
    <row r="10" spans="1:24" x14ac:dyDescent="0.4">
      <c r="B10" s="19"/>
      <c r="C10" s="18"/>
      <c r="D10" s="18"/>
      <c r="E10" s="18"/>
      <c r="F10" s="18"/>
      <c r="G10" s="18"/>
      <c r="H10" s="18"/>
      <c r="I10" s="18"/>
      <c r="J10" s="22"/>
      <c r="K10" s="18"/>
      <c r="L10" s="19"/>
      <c r="M10" s="245" t="s">
        <v>0</v>
      </c>
      <c r="N10" s="27" t="str">
        <f>Beta_Ticker</f>
        <v>SPY US Equity</v>
      </c>
      <c r="O10" s="31"/>
      <c r="P10" s="18"/>
      <c r="Q10" s="31"/>
      <c r="R10" s="31"/>
      <c r="S10" s="31"/>
      <c r="T10" s="31"/>
      <c r="U10" s="22"/>
    </row>
    <row r="11" spans="1:24" ht="19.2" x14ac:dyDescent="0.4">
      <c r="B11" s="19"/>
      <c r="C11" s="29"/>
      <c r="D11" s="30" t="s">
        <v>10</v>
      </c>
      <c r="E11" s="30" t="s">
        <v>11</v>
      </c>
      <c r="F11" s="30" t="s">
        <v>18</v>
      </c>
      <c r="G11" s="30" t="s">
        <v>13</v>
      </c>
      <c r="H11" s="30" t="s">
        <v>40</v>
      </c>
      <c r="I11" s="18"/>
      <c r="J11" s="22"/>
      <c r="K11" s="18"/>
      <c r="L11" s="19"/>
      <c r="M11" s="245" t="s">
        <v>468</v>
      </c>
      <c r="N11" s="27" t="str">
        <f>IF(Beta_BenchmarkTicker="",$G$19,Beta_BenchmarkTicker)</f>
        <v>#N/A Requesting Data...</v>
      </c>
      <c r="O11" s="31"/>
      <c r="P11" s="30"/>
      <c r="Q11" s="388" t="s">
        <v>700</v>
      </c>
      <c r="R11" s="388"/>
      <c r="S11" s="388"/>
      <c r="T11" s="26"/>
      <c r="U11" s="22"/>
    </row>
    <row r="12" spans="1:24" ht="34.799999999999997" x14ac:dyDescent="0.4">
      <c r="B12" s="19"/>
      <c r="C12" s="30" t="s">
        <v>6</v>
      </c>
      <c r="D12" s="245" t="s">
        <v>74</v>
      </c>
      <c r="E12" s="21" t="s">
        <v>3</v>
      </c>
      <c r="F12" s="28" t="str">
        <f>IF(Beta_Interval="","Calc_Interval=1y","Calc_Interval="&amp;Beta_Interval)</f>
        <v>Calc_Interval=1y</v>
      </c>
      <c r="G12" s="28" t="s">
        <v>3</v>
      </c>
      <c r="H12" s="76" t="s">
        <v>368</v>
      </c>
      <c r="I12" s="18"/>
      <c r="J12" s="22"/>
      <c r="K12" s="18"/>
      <c r="L12" s="19"/>
      <c r="M12" s="26"/>
      <c r="N12" s="26"/>
      <c r="O12" s="26" t="s">
        <v>18</v>
      </c>
      <c r="P12" s="30"/>
      <c r="Q12" s="255">
        <f ca="1">INTERCEPT(Beta_ReturnSeries1,Beta_ReturnSeries2)</f>
        <v>2.1135923984024526E-6</v>
      </c>
      <c r="R12" s="225"/>
      <c r="S12" s="225"/>
      <c r="T12" s="26"/>
      <c r="U12" s="22"/>
    </row>
    <row r="13" spans="1:24" ht="19.2" x14ac:dyDescent="0.4">
      <c r="B13" s="19"/>
      <c r="C13" s="30" t="s">
        <v>7</v>
      </c>
      <c r="D13" s="245" t="s">
        <v>19</v>
      </c>
      <c r="E13" s="21"/>
      <c r="F13" s="28" t="str">
        <f>IF(Beta_Per="","",",per="&amp;Beta_Per)</f>
        <v/>
      </c>
      <c r="G13" s="28" t="s">
        <v>14</v>
      </c>
      <c r="H13" s="28" t="s">
        <v>37</v>
      </c>
      <c r="I13" s="18"/>
      <c r="J13" s="22"/>
      <c r="K13" s="18"/>
      <c r="L13" s="19"/>
      <c r="M13" s="245" t="s">
        <v>12</v>
      </c>
      <c r="N13" s="27" t="str">
        <f>IF(Beta_Interval="","",Beta_Interval)</f>
        <v>1y</v>
      </c>
      <c r="O13" s="28" t="str">
        <f>IF($N13="","Calc_Interval=1y","Calc_Interval="&amp;$N13)</f>
        <v>Calc_Interval=1y</v>
      </c>
      <c r="P13" s="30"/>
      <c r="Q13" s="26"/>
      <c r="R13" s="26"/>
      <c r="S13" s="26"/>
      <c r="T13" s="26"/>
      <c r="U13" s="22"/>
    </row>
    <row r="14" spans="1:24" ht="19.2" x14ac:dyDescent="0.4">
      <c r="B14" s="19"/>
      <c r="C14" s="30" t="s">
        <v>8</v>
      </c>
      <c r="D14" s="245" t="s">
        <v>16</v>
      </c>
      <c r="E14" s="21"/>
      <c r="F14" s="28" t="str">
        <f>IF(Beta_Currency="","",",currency="&amp;Beta_Currency)</f>
        <v/>
      </c>
      <c r="G14" s="28" t="s">
        <v>367</v>
      </c>
      <c r="H14" s="28" t="s">
        <v>38</v>
      </c>
      <c r="I14" s="18"/>
      <c r="J14" s="22"/>
      <c r="K14" s="18"/>
      <c r="L14" s="19"/>
      <c r="M14" s="243" t="s">
        <v>19</v>
      </c>
      <c r="N14" s="27" t="str">
        <f>IF(Beta_Per="","",Beta_Per)</f>
        <v/>
      </c>
      <c r="O14" s="28" t="str">
        <f>IF($N14="","",",Per="&amp;$N14)</f>
        <v/>
      </c>
      <c r="P14" s="30"/>
      <c r="Q14" s="26"/>
      <c r="R14" s="26"/>
      <c r="S14" s="26"/>
      <c r="T14" s="26"/>
      <c r="U14" s="22"/>
    </row>
    <row r="15" spans="1:24" ht="19.2" x14ac:dyDescent="0.4">
      <c r="B15" s="19"/>
      <c r="C15" s="30" t="s">
        <v>9</v>
      </c>
      <c r="D15" s="245" t="s">
        <v>480</v>
      </c>
      <c r="E15" s="21"/>
      <c r="F15" s="28" t="str">
        <f>IF(Beta_AdjBeta="","",",Adjusted_Beta="&amp;Beta_AdjBeta)</f>
        <v/>
      </c>
      <c r="G15" s="28"/>
      <c r="H15" s="28"/>
      <c r="I15" s="18"/>
      <c r="J15" s="22"/>
      <c r="K15" s="18"/>
      <c r="L15" s="19"/>
      <c r="M15" s="243" t="s">
        <v>16</v>
      </c>
      <c r="N15" s="27" t="str">
        <f>IF(Alpha!Beta_Currency="","",Alpha!Beta_Currency)</f>
        <v/>
      </c>
      <c r="O15" s="28" t="str">
        <f>IF($N15="","",",currency="&amp;$N15)</f>
        <v/>
      </c>
      <c r="P15" s="30"/>
      <c r="Q15" s="26"/>
      <c r="R15" s="26"/>
      <c r="S15" s="26"/>
      <c r="T15" s="26"/>
      <c r="U15" s="22"/>
    </row>
    <row r="16" spans="1:24" ht="19.2" x14ac:dyDescent="0.4">
      <c r="A16" s="18"/>
      <c r="B16" s="19"/>
      <c r="C16" s="30" t="s">
        <v>30</v>
      </c>
      <c r="D16" s="245" t="s">
        <v>481</v>
      </c>
      <c r="E16" s="21"/>
      <c r="F16" s="28" t="str">
        <f>IF(Beta_Weight="","",",Beta_Weight="&amp;Beta_Weight)</f>
        <v/>
      </c>
      <c r="G16" s="28"/>
      <c r="H16" s="28"/>
      <c r="I16" s="18"/>
      <c r="J16" s="22"/>
      <c r="K16" s="18"/>
      <c r="L16" s="19"/>
      <c r="M16" s="243" t="s">
        <v>15</v>
      </c>
      <c r="N16" s="28" t="str">
        <f>IF(Beta_TRBase="","",Beta_TRBase)</f>
        <v/>
      </c>
      <c r="O16" s="28" t="str">
        <f>IF($N16="","",","&amp;M16&amp;"="&amp;$N16)</f>
        <v/>
      </c>
      <c r="P16" s="30"/>
      <c r="Q16" s="26"/>
      <c r="R16" s="26"/>
      <c r="S16" s="26"/>
      <c r="T16" s="26"/>
      <c r="U16" s="22"/>
      <c r="V16" s="18"/>
    </row>
    <row r="17" spans="1:24" ht="19.2" x14ac:dyDescent="0.4">
      <c r="A17" s="18"/>
      <c r="B17" s="19"/>
      <c r="C17" s="30" t="s">
        <v>31</v>
      </c>
      <c r="D17" s="245" t="s">
        <v>15</v>
      </c>
      <c r="E17" s="21"/>
      <c r="F17" s="28" t="s">
        <v>603</v>
      </c>
      <c r="G17" s="28" t="s">
        <v>75</v>
      </c>
      <c r="H17" s="28" t="s">
        <v>602</v>
      </c>
      <c r="I17" s="18"/>
      <c r="J17" s="22"/>
      <c r="K17" s="18"/>
      <c r="L17" s="19"/>
      <c r="M17" s="56" t="s">
        <v>596</v>
      </c>
      <c r="N17" s="246" t="str">
        <f>IF(Beta_BenchmarkTicker="","",Beta_BenchmarkTicker)</f>
        <v/>
      </c>
      <c r="O17" s="28" t="str">
        <f>IF($N17="","",","&amp;M17&amp;"=['"&amp;$N17&amp;"']")</f>
        <v/>
      </c>
      <c r="P17" s="30"/>
      <c r="Q17" s="26"/>
      <c r="R17" s="26"/>
      <c r="S17" s="26"/>
      <c r="T17" s="26"/>
      <c r="U17" s="22"/>
      <c r="V17" s="18"/>
    </row>
    <row r="18" spans="1:24" ht="19.2" x14ac:dyDescent="0.4">
      <c r="A18" s="18"/>
      <c r="B18" s="19"/>
      <c r="C18" s="30" t="s">
        <v>478</v>
      </c>
      <c r="D18" s="245" t="s">
        <v>73</v>
      </c>
      <c r="E18" s="21"/>
      <c r="F18" s="28" t="str">
        <f>IF(Beta_AnnualFactor="","",",Ann_Factor="&amp;Beta_AnnualFactor)</f>
        <v/>
      </c>
      <c r="G18" s="28" t="s">
        <v>39</v>
      </c>
      <c r="H18" s="28"/>
      <c r="I18" s="18"/>
      <c r="J18" s="22"/>
      <c r="K18" s="18"/>
      <c r="L18" s="19"/>
      <c r="M18" s="31"/>
      <c r="N18" s="31"/>
      <c r="O18" s="31"/>
      <c r="P18" s="30"/>
      <c r="Q18" s="26"/>
      <c r="R18" s="26"/>
      <c r="S18" s="26"/>
      <c r="T18" s="31"/>
      <c r="U18" s="22"/>
      <c r="V18" s="18"/>
    </row>
    <row r="19" spans="1:24" ht="15" customHeight="1" x14ac:dyDescent="0.4">
      <c r="A19" s="18"/>
      <c r="B19" s="19"/>
      <c r="C19" s="30" t="s">
        <v>479</v>
      </c>
      <c r="D19" s="245" t="s">
        <v>469</v>
      </c>
      <c r="E19" s="21"/>
      <c r="F19" s="28" t="str">
        <f>IF(Beta_BenchmarkTicker="","",",Benchmark_ticker=['"&amp;Beta_BenchmarkTicker&amp;"']")</f>
        <v/>
      </c>
      <c r="G19" s="28" t="str">
        <f>_xll.BDP(Beta_Ticker,"RK392")</f>
        <v>#N/A Requesting Data...</v>
      </c>
      <c r="H19" s="28" t="s">
        <v>470</v>
      </c>
      <c r="I19" s="18"/>
      <c r="J19" s="22"/>
      <c r="K19" s="18"/>
      <c r="L19" s="19"/>
      <c r="M19" s="376" t="s">
        <v>17</v>
      </c>
      <c r="N19" s="377"/>
      <c r="O19" s="377"/>
      <c r="P19" s="30"/>
      <c r="Q19" s="26"/>
      <c r="R19" s="26"/>
      <c r="S19" s="26"/>
      <c r="T19" s="31"/>
      <c r="U19" s="22"/>
      <c r="V19" s="18"/>
    </row>
    <row r="20" spans="1:24" ht="15.75" customHeight="1" x14ac:dyDescent="0.4">
      <c r="A20" s="18"/>
      <c r="B20" s="19"/>
      <c r="C20" s="18"/>
      <c r="D20" s="18"/>
      <c r="E20" s="18"/>
      <c r="F20" s="18"/>
      <c r="G20" s="18"/>
      <c r="H20" s="18"/>
      <c r="I20" s="18"/>
      <c r="J20" s="22"/>
      <c r="K20" s="18"/>
      <c r="L20" s="19"/>
      <c r="M20" s="389" t="str">
        <f>"double_return_series_1("&amp;$O$13&amp;$O$14&amp;O15&amp;O16&amp;O17&amp;"), double_return_series_2("&amp;$O$13&amp;$O$14&amp;$O$15&amp;O16&amp;O17&amp;")"</f>
        <v>double_return_series_1(Calc_Interval=1y), double_return_series_2(Calc_Interval=1y)</v>
      </c>
      <c r="N20" s="389"/>
      <c r="O20" s="389"/>
      <c r="P20" s="389"/>
      <c r="Q20" s="389"/>
      <c r="R20" s="389"/>
      <c r="S20" s="26"/>
      <c r="T20" s="31"/>
      <c r="U20" s="22"/>
      <c r="V20" s="18"/>
    </row>
    <row r="21" spans="1:24" ht="19.8" thickBot="1" x14ac:dyDescent="0.45">
      <c r="B21" s="33"/>
      <c r="C21" s="34"/>
      <c r="D21" s="34"/>
      <c r="E21" s="34"/>
      <c r="F21" s="34"/>
      <c r="G21" s="34"/>
      <c r="H21" s="34"/>
      <c r="I21" s="34"/>
      <c r="J21" s="35"/>
      <c r="K21" s="18"/>
      <c r="L21" s="19"/>
      <c r="M21" s="389"/>
      <c r="N21" s="389"/>
      <c r="O21" s="389"/>
      <c r="P21" s="389"/>
      <c r="Q21" s="389"/>
      <c r="R21" s="389"/>
      <c r="S21" s="26"/>
      <c r="T21" s="31"/>
      <c r="U21" s="22"/>
      <c r="V21" s="18"/>
    </row>
    <row r="22" spans="1:24" ht="19.2" x14ac:dyDescent="0.4">
      <c r="B22" s="18"/>
      <c r="C22" s="18"/>
      <c r="D22" s="18"/>
      <c r="E22" s="18"/>
      <c r="F22" s="18"/>
      <c r="G22" s="18"/>
      <c r="H22" s="18"/>
      <c r="I22" s="18"/>
      <c r="J22" s="18"/>
      <c r="L22" s="19"/>
      <c r="M22" s="31"/>
      <c r="N22" s="31"/>
      <c r="O22" s="31"/>
      <c r="P22" s="30"/>
      <c r="Q22" s="26"/>
      <c r="R22" s="26"/>
      <c r="S22" s="26"/>
      <c r="T22" s="31"/>
      <c r="U22" s="22"/>
      <c r="V22" s="18"/>
    </row>
    <row r="23" spans="1:24" s="1" customFormat="1" ht="19.2" x14ac:dyDescent="0.4">
      <c r="A23" s="12"/>
      <c r="B23" s="18"/>
      <c r="C23" s="18"/>
      <c r="D23" s="18"/>
      <c r="E23" s="18"/>
      <c r="F23" s="18"/>
      <c r="G23" s="18"/>
      <c r="H23" s="18"/>
      <c r="I23" s="18"/>
      <c r="J23" s="18"/>
      <c r="K23" s="12"/>
      <c r="L23" s="19"/>
      <c r="M23" s="31"/>
      <c r="N23" s="31"/>
      <c r="O23" s="31"/>
      <c r="P23" s="30"/>
      <c r="Q23" s="26"/>
      <c r="R23" s="26"/>
      <c r="S23" s="26"/>
      <c r="T23" s="31"/>
      <c r="U23" s="22"/>
      <c r="V23" s="18"/>
      <c r="W23" s="12"/>
      <c r="X23" s="12"/>
    </row>
    <row r="24" spans="1:24" s="1" customFormat="1" ht="19.2" x14ac:dyDescent="0.4">
      <c r="A24" s="12"/>
      <c r="B24" s="12"/>
      <c r="C24" s="366" t="s">
        <v>430</v>
      </c>
      <c r="D24" s="367"/>
      <c r="E24" s="368"/>
      <c r="F24" s="12"/>
      <c r="G24" s="12"/>
      <c r="H24" s="12"/>
      <c r="I24" s="12"/>
      <c r="J24" s="12"/>
      <c r="K24" s="12"/>
      <c r="L24" s="19"/>
      <c r="M24" s="220" t="s">
        <v>589</v>
      </c>
      <c r="N24" s="31"/>
      <c r="O24" s="31"/>
      <c r="P24" s="30"/>
      <c r="Q24" s="26"/>
      <c r="R24" s="26"/>
      <c r="S24" s="26"/>
      <c r="T24" s="31"/>
      <c r="U24" s="22"/>
      <c r="V24" s="18"/>
      <c r="W24" s="12"/>
      <c r="X24" s="12"/>
    </row>
    <row r="25" spans="1:24" ht="35.25" customHeight="1" x14ac:dyDescent="0.4">
      <c r="C25" s="371" t="str">
        <f>"Alpha("&amp;$F$12&amp;$F$13&amp;$F$14&amp;F15&amp;F16&amp;$F$17&amp;F18&amp;F19&amp;")"</f>
        <v>Alpha(Calc_Interval=1y,TR_Base=Price_If_Available)</v>
      </c>
      <c r="D25" s="372"/>
      <c r="E25" s="373"/>
      <c r="L25" s="19"/>
      <c r="M25" s="195" t="str">
        <f>_xll.BQL($N$10,M20,"cols=3;rows=254")</f>
        <v>#N/A Requesting Data...</v>
      </c>
      <c r="N25" s="31" t="s">
        <v>370</v>
      </c>
      <c r="O25" s="31" t="s">
        <v>370</v>
      </c>
      <c r="P25" s="30"/>
      <c r="Q25" s="26"/>
      <c r="R25" s="26"/>
      <c r="S25" s="26"/>
      <c r="T25" s="31"/>
      <c r="U25" s="22"/>
      <c r="V25" s="18"/>
    </row>
    <row r="26" spans="1:24" ht="19.2" x14ac:dyDescent="0.4">
      <c r="C26" s="12"/>
      <c r="D26" s="12"/>
      <c r="L26" s="19"/>
      <c r="M26" s="240" t="s">
        <v>2</v>
      </c>
      <c r="N26" s="241" t="s">
        <v>698</v>
      </c>
      <c r="O26" s="241" t="s">
        <v>699</v>
      </c>
      <c r="P26" s="30"/>
      <c r="Q26" s="26"/>
      <c r="R26" s="26"/>
      <c r="S26" s="26"/>
      <c r="T26" s="31"/>
      <c r="U26" s="22"/>
      <c r="V26" s="18"/>
    </row>
    <row r="27" spans="1:24" ht="19.2" x14ac:dyDescent="0.4">
      <c r="C27" s="12"/>
      <c r="D27" s="12"/>
      <c r="L27" s="19"/>
      <c r="M27" s="240">
        <v>45071</v>
      </c>
      <c r="N27" s="252">
        <v>8.6599041572405135E-3</v>
      </c>
      <c r="O27" s="252">
        <v>8.7901400647348235E-3</v>
      </c>
      <c r="P27" s="30"/>
      <c r="Q27" s="26"/>
      <c r="R27" s="26"/>
      <c r="S27" s="26"/>
      <c r="T27" s="31"/>
      <c r="U27" s="22"/>
      <c r="V27" s="18"/>
    </row>
    <row r="28" spans="1:24" ht="19.2" x14ac:dyDescent="0.4">
      <c r="C28" s="369" t="s">
        <v>25</v>
      </c>
      <c r="D28" s="370"/>
      <c r="L28" s="19"/>
      <c r="M28" s="240">
        <v>45072</v>
      </c>
      <c r="N28" s="252">
        <v>1.2950681297479814E-2</v>
      </c>
      <c r="O28" s="252">
        <v>1.3119404858260681E-2</v>
      </c>
      <c r="P28" s="30"/>
      <c r="Q28" s="26"/>
      <c r="R28" s="26"/>
      <c r="S28" s="26"/>
      <c r="T28" s="31"/>
      <c r="U28" s="22"/>
      <c r="V28" s="18"/>
    </row>
    <row r="29" spans="1:24" ht="19.2" x14ac:dyDescent="0.4">
      <c r="C29" s="394" t="str">
        <f>_xll.BQL(Beta_Ticker,C25)</f>
        <v>#N/A Requesting Data...</v>
      </c>
      <c r="D29" s="394"/>
      <c r="G29" s="183"/>
      <c r="L29" s="19"/>
      <c r="M29" s="240">
        <v>45076</v>
      </c>
      <c r="N29" s="252">
        <v>3.809342412266678E-4</v>
      </c>
      <c r="O29" s="252">
        <v>8.3716368046223756E-5</v>
      </c>
      <c r="P29" s="30"/>
      <c r="Q29" s="26"/>
      <c r="R29" s="26"/>
      <c r="S29" s="26"/>
      <c r="T29" s="31"/>
      <c r="U29" s="22"/>
      <c r="V29" s="18"/>
    </row>
    <row r="30" spans="1:24" ht="15" customHeight="1" x14ac:dyDescent="0.4">
      <c r="C30" s="12"/>
      <c r="D30" s="12"/>
      <c r="L30" s="19"/>
      <c r="M30" s="240">
        <v>45077</v>
      </c>
      <c r="N30" s="252">
        <v>-5.5452425151125331E-3</v>
      </c>
      <c r="O30" s="252">
        <v>-5.9001804770872513E-3</v>
      </c>
      <c r="P30" s="30"/>
      <c r="Q30" s="26"/>
      <c r="R30" s="26"/>
      <c r="S30" s="26"/>
      <c r="T30" s="31"/>
      <c r="U30" s="22"/>
      <c r="V30" s="18"/>
    </row>
    <row r="31" spans="1:24" ht="19.2" x14ac:dyDescent="0.4">
      <c r="C31" s="42"/>
      <c r="D31" s="72"/>
      <c r="L31" s="19"/>
      <c r="M31" s="240">
        <v>45078</v>
      </c>
      <c r="N31" s="252">
        <v>9.5010171114035431E-3</v>
      </c>
      <c r="O31" s="252">
        <v>1.0037219456293822E-2</v>
      </c>
      <c r="P31" s="30"/>
      <c r="Q31" s="26"/>
      <c r="R31" s="26"/>
      <c r="S31" s="26"/>
      <c r="T31" s="31"/>
      <c r="U31" s="22"/>
      <c r="V31" s="18"/>
    </row>
    <row r="32" spans="1:24" ht="19.2" x14ac:dyDescent="0.4">
      <c r="C32" s="42"/>
      <c r="D32" s="72"/>
      <c r="E32" s="42"/>
      <c r="L32" s="19"/>
      <c r="M32" s="242">
        <v>45079</v>
      </c>
      <c r="N32" s="253">
        <v>1.4461144564032106E-2</v>
      </c>
      <c r="O32" s="254">
        <v>1.4593641347351881E-2</v>
      </c>
      <c r="P32" s="30"/>
      <c r="Q32" s="26"/>
      <c r="R32" s="26"/>
      <c r="S32" s="26"/>
      <c r="T32" s="31"/>
      <c r="U32" s="22"/>
      <c r="V32" s="18"/>
    </row>
    <row r="33" spans="3:53" ht="19.2" x14ac:dyDescent="0.4">
      <c r="C33" s="42"/>
      <c r="D33" s="188"/>
      <c r="E33" s="188"/>
      <c r="L33" s="19"/>
      <c r="M33" s="242">
        <v>45082</v>
      </c>
      <c r="N33" s="253">
        <v>-1.9162460272948054E-3</v>
      </c>
      <c r="O33" s="254">
        <v>-1.9880853359236939E-3</v>
      </c>
      <c r="P33" s="30"/>
      <c r="Q33" s="26"/>
      <c r="R33" s="26"/>
      <c r="S33" s="26"/>
      <c r="T33" s="31"/>
      <c r="U33" s="22"/>
      <c r="V33" s="18"/>
    </row>
    <row r="34" spans="3:53" ht="19.2" x14ac:dyDescent="0.4">
      <c r="C34" s="42"/>
      <c r="D34" s="72"/>
      <c r="E34" s="42"/>
      <c r="L34" s="19"/>
      <c r="M34" s="242">
        <v>45083</v>
      </c>
      <c r="N34" s="253">
        <v>2.1774760009364317E-3</v>
      </c>
      <c r="O34" s="254">
        <v>2.3809925148405254E-3</v>
      </c>
      <c r="P34" s="30"/>
      <c r="Q34" s="26"/>
      <c r="R34" s="26"/>
      <c r="S34" s="26"/>
      <c r="T34" s="31"/>
      <c r="U34" s="22"/>
      <c r="W34" s="1"/>
      <c r="X34" s="1"/>
      <c r="AV34"/>
      <c r="AW34"/>
      <c r="AX34"/>
      <c r="AY34"/>
      <c r="AZ34"/>
      <c r="BA34"/>
    </row>
    <row r="35" spans="3:53" ht="19.2" x14ac:dyDescent="0.4">
      <c r="C35" s="42"/>
      <c r="D35" s="72"/>
      <c r="E35" s="42"/>
      <c r="L35" s="19"/>
      <c r="M35" s="242">
        <v>45084</v>
      </c>
      <c r="N35" s="253">
        <v>-3.4577015629744679E-3</v>
      </c>
      <c r="O35" s="254">
        <v>-3.7833229454813828E-3</v>
      </c>
      <c r="P35" s="30"/>
      <c r="Q35" s="26"/>
      <c r="R35" s="26"/>
      <c r="S35" s="26"/>
      <c r="T35" s="31"/>
      <c r="U35" s="22"/>
      <c r="V35" s="1"/>
      <c r="W35" s="1"/>
      <c r="X35" s="1"/>
      <c r="AV35"/>
      <c r="AW35"/>
      <c r="AX35"/>
      <c r="AY35"/>
      <c r="AZ35"/>
      <c r="BA35"/>
    </row>
    <row r="36" spans="3:53" x14ac:dyDescent="0.4">
      <c r="C36" s="184"/>
      <c r="D36" s="72"/>
      <c r="E36" s="42"/>
      <c r="L36" s="19"/>
      <c r="M36" s="242">
        <v>45085</v>
      </c>
      <c r="N36" s="253">
        <v>6.0485288946195851E-3</v>
      </c>
      <c r="O36" s="254">
        <v>6.3037916635421765E-3</v>
      </c>
      <c r="Q36" s="31"/>
      <c r="R36" s="31"/>
      <c r="S36" s="31"/>
      <c r="T36" s="31"/>
      <c r="U36" s="22"/>
      <c r="V36" s="1"/>
      <c r="W36" s="1"/>
      <c r="X36" s="1"/>
      <c r="AV36"/>
      <c r="AW36"/>
      <c r="AX36"/>
      <c r="AY36"/>
      <c r="AZ36"/>
      <c r="BA36"/>
    </row>
    <row r="37" spans="3:53" x14ac:dyDescent="0.4">
      <c r="C37" s="42"/>
      <c r="D37" s="72"/>
      <c r="E37" s="42"/>
      <c r="L37" s="19"/>
      <c r="M37" s="242">
        <v>45086</v>
      </c>
      <c r="N37" s="253">
        <v>1.7943280590962687E-3</v>
      </c>
      <c r="O37" s="254">
        <v>1.1758186556370526E-3</v>
      </c>
      <c r="P37" s="1"/>
      <c r="Q37" s="31"/>
      <c r="R37" s="31"/>
      <c r="S37" s="31"/>
      <c r="T37" s="31"/>
      <c r="U37" s="22"/>
      <c r="V37" s="1"/>
      <c r="W37" s="1"/>
      <c r="X37" s="1"/>
      <c r="AV37"/>
      <c r="AW37"/>
      <c r="AX37"/>
      <c r="AY37"/>
      <c r="AZ37"/>
      <c r="BA37"/>
    </row>
    <row r="38" spans="3:53" x14ac:dyDescent="0.4">
      <c r="C38" s="42"/>
      <c r="D38" s="72"/>
      <c r="E38" s="42"/>
      <c r="L38" s="19"/>
      <c r="M38" s="242">
        <v>45089</v>
      </c>
      <c r="N38" s="253">
        <v>9.0718771807397867E-3</v>
      </c>
      <c r="O38" s="254">
        <v>9.3210758201011969E-3</v>
      </c>
      <c r="P38" s="1"/>
      <c r="Q38" s="31"/>
      <c r="R38" s="31"/>
      <c r="S38" s="31"/>
      <c r="T38" s="31"/>
      <c r="U38" s="22"/>
      <c r="V38" s="1"/>
      <c r="W38" s="1"/>
      <c r="X38" s="1"/>
      <c r="AV38"/>
      <c r="AW38"/>
      <c r="AX38"/>
      <c r="AY38"/>
      <c r="AZ38"/>
      <c r="BA38"/>
    </row>
    <row r="39" spans="3:53" x14ac:dyDescent="0.4">
      <c r="C39" s="42"/>
      <c r="D39" s="72"/>
      <c r="E39" s="42"/>
      <c r="G39" s="42"/>
      <c r="L39" s="19"/>
      <c r="M39" s="242">
        <v>45090</v>
      </c>
      <c r="N39" s="253">
        <v>6.5928999538958357E-3</v>
      </c>
      <c r="O39" s="254">
        <v>6.9740977614297563E-3</v>
      </c>
      <c r="P39" s="1"/>
      <c r="Q39" s="31"/>
      <c r="R39" s="31"/>
      <c r="S39" s="31"/>
      <c r="T39" s="31"/>
      <c r="U39" s="22"/>
      <c r="V39" s="1"/>
      <c r="W39" s="1"/>
      <c r="X39" s="1"/>
      <c r="AV39"/>
      <c r="AW39"/>
      <c r="AX39"/>
      <c r="AY39"/>
      <c r="AZ39"/>
      <c r="BA39"/>
    </row>
    <row r="40" spans="3:53" x14ac:dyDescent="0.4">
      <c r="C40" s="42"/>
      <c r="D40" s="72"/>
      <c r="E40" s="42"/>
      <c r="G40" s="42"/>
      <c r="L40" s="19"/>
      <c r="M40" s="242">
        <v>45091</v>
      </c>
      <c r="N40" s="253">
        <v>1.1908578756927169E-3</v>
      </c>
      <c r="O40" s="254">
        <v>1.0536341184846367E-3</v>
      </c>
      <c r="P40" s="1"/>
      <c r="Q40" s="31"/>
      <c r="R40" s="31"/>
      <c r="S40" s="31"/>
      <c r="T40" s="31"/>
      <c r="U40" s="22"/>
      <c r="V40" s="1"/>
      <c r="W40" s="1"/>
      <c r="X40" s="1"/>
      <c r="AV40"/>
      <c r="AW40"/>
      <c r="AX40"/>
      <c r="AY40"/>
      <c r="AZ40"/>
      <c r="BA40"/>
    </row>
    <row r="41" spans="3:53" x14ac:dyDescent="0.4">
      <c r="C41" s="42"/>
      <c r="D41" s="72"/>
      <c r="E41" s="42"/>
      <c r="G41" s="42"/>
      <c r="L41" s="19"/>
      <c r="M41" s="242">
        <v>45092</v>
      </c>
      <c r="N41" s="253">
        <v>1.2397639416258786E-2</v>
      </c>
      <c r="O41" s="254">
        <v>1.2355356893740267E-2</v>
      </c>
      <c r="P41" s="1"/>
      <c r="Q41" s="31"/>
      <c r="R41" s="31"/>
      <c r="S41" s="31"/>
      <c r="T41" s="31"/>
      <c r="U41" s="22"/>
      <c r="V41" s="1"/>
      <c r="W41" s="1"/>
      <c r="X41" s="1"/>
      <c r="AV41"/>
      <c r="AW41"/>
      <c r="AX41"/>
      <c r="AY41"/>
      <c r="AZ41"/>
      <c r="BA41"/>
    </row>
    <row r="42" spans="3:53" x14ac:dyDescent="0.4">
      <c r="C42" s="42"/>
      <c r="D42" s="72"/>
      <c r="E42" s="42"/>
      <c r="L42" s="19"/>
      <c r="M42" s="242">
        <v>45093</v>
      </c>
      <c r="N42" s="253">
        <v>-3.392754179846422E-3</v>
      </c>
      <c r="O42" s="254">
        <v>-3.6538272960612117E-3</v>
      </c>
      <c r="P42" s="1"/>
      <c r="Q42" s="31"/>
      <c r="R42" s="31"/>
      <c r="S42" s="31"/>
      <c r="T42" s="31"/>
      <c r="U42" s="22"/>
      <c r="V42" s="1"/>
      <c r="W42" s="1"/>
      <c r="X42" s="1"/>
      <c r="AV42"/>
      <c r="AW42"/>
      <c r="AX42"/>
      <c r="AY42"/>
      <c r="AZ42"/>
      <c r="BA42"/>
    </row>
    <row r="43" spans="3:53" x14ac:dyDescent="0.4">
      <c r="C43" s="42"/>
      <c r="D43" s="72"/>
      <c r="E43" s="42"/>
      <c r="L43" s="19"/>
      <c r="M43" s="242">
        <v>45097</v>
      </c>
      <c r="N43" s="253">
        <v>-5.188185500386671E-3</v>
      </c>
      <c r="O43" s="254">
        <v>-4.7285636533101073E-3</v>
      </c>
      <c r="P43" s="1"/>
      <c r="Q43" s="31"/>
      <c r="R43" s="31"/>
      <c r="S43" s="31"/>
      <c r="T43" s="31"/>
      <c r="U43" s="22"/>
      <c r="V43" s="1"/>
      <c r="W43" s="1"/>
      <c r="X43" s="1"/>
      <c r="AV43"/>
      <c r="AW43"/>
      <c r="AX43"/>
      <c r="AY43"/>
      <c r="AZ43"/>
      <c r="BA43"/>
    </row>
    <row r="44" spans="3:53" x14ac:dyDescent="0.4">
      <c r="C44" s="42"/>
      <c r="D44" s="72"/>
      <c r="E44" s="42"/>
      <c r="L44" s="19"/>
      <c r="M44" s="242">
        <v>45098</v>
      </c>
      <c r="N44" s="253">
        <v>-5.1237476554280622E-3</v>
      </c>
      <c r="O44" s="254">
        <v>-5.1800914163846112E-3</v>
      </c>
      <c r="P44" s="1"/>
      <c r="Q44" s="31"/>
      <c r="R44" s="31"/>
      <c r="S44" s="31"/>
      <c r="T44" s="31"/>
      <c r="U44" s="22"/>
      <c r="V44" s="1"/>
      <c r="W44" s="1"/>
      <c r="X44" s="1"/>
      <c r="AV44"/>
      <c r="AW44"/>
      <c r="AX44"/>
      <c r="AY44"/>
      <c r="AZ44"/>
      <c r="BA44"/>
    </row>
    <row r="45" spans="3:53" x14ac:dyDescent="0.4">
      <c r="C45" s="42"/>
      <c r="D45" s="72"/>
      <c r="E45" s="42"/>
      <c r="L45" s="19"/>
      <c r="M45" s="242">
        <v>45099</v>
      </c>
      <c r="N45" s="253">
        <v>3.6096932910286931E-3</v>
      </c>
      <c r="O45" s="254">
        <v>3.7999193712795359E-3</v>
      </c>
      <c r="P45" s="1"/>
      <c r="Q45" s="31"/>
      <c r="R45" s="31"/>
      <c r="S45" s="31"/>
      <c r="T45" s="31"/>
      <c r="U45" s="22"/>
      <c r="V45" s="1"/>
      <c r="W45" s="1"/>
      <c r="X45" s="1"/>
      <c r="AV45"/>
      <c r="AW45"/>
      <c r="AX45"/>
      <c r="AY45"/>
      <c r="AZ45"/>
      <c r="BA45"/>
    </row>
    <row r="46" spans="3:53" x14ac:dyDescent="0.4">
      <c r="C46" s="42"/>
      <c r="D46" s="72"/>
      <c r="E46" s="42"/>
      <c r="L46" s="19"/>
      <c r="M46" s="242">
        <v>45100</v>
      </c>
      <c r="N46" s="253">
        <v>-7.5599642619872034E-3</v>
      </c>
      <c r="O46" s="254">
        <v>-7.6506491491117427E-3</v>
      </c>
      <c r="P46" s="1"/>
      <c r="Q46" s="31"/>
      <c r="R46" s="31"/>
      <c r="S46" s="31"/>
      <c r="T46" s="31"/>
      <c r="U46" s="22"/>
      <c r="V46" s="1"/>
      <c r="W46" s="1"/>
      <c r="X46" s="1"/>
      <c r="AV46"/>
      <c r="AW46"/>
      <c r="AX46"/>
      <c r="AY46"/>
      <c r="AZ46"/>
      <c r="BA46"/>
    </row>
    <row r="47" spans="3:53" x14ac:dyDescent="0.4">
      <c r="C47" s="42"/>
      <c r="D47" s="72"/>
      <c r="E47" s="42"/>
      <c r="L47" s="19"/>
      <c r="M47" s="242">
        <v>45103</v>
      </c>
      <c r="N47" s="253">
        <v>-4.0857782599661979E-3</v>
      </c>
      <c r="O47" s="254">
        <v>-4.466784719651019E-3</v>
      </c>
      <c r="P47" s="1"/>
      <c r="Q47" s="31"/>
      <c r="R47" s="31"/>
      <c r="S47" s="31"/>
      <c r="T47" s="31"/>
      <c r="U47" s="22"/>
      <c r="V47" s="1"/>
      <c r="W47" s="1"/>
      <c r="X47" s="1"/>
      <c r="AV47"/>
      <c r="AW47"/>
      <c r="AX47"/>
      <c r="AY47"/>
      <c r="AZ47"/>
      <c r="BA47"/>
    </row>
    <row r="48" spans="3:53" x14ac:dyDescent="0.4">
      <c r="C48" s="42"/>
      <c r="D48" s="72"/>
      <c r="E48" s="42"/>
      <c r="L48" s="19"/>
      <c r="M48" s="242">
        <v>45104</v>
      </c>
      <c r="N48" s="253">
        <v>1.0963285740775017E-2</v>
      </c>
      <c r="O48" s="254">
        <v>1.145577778701818E-2</v>
      </c>
      <c r="P48" s="1"/>
      <c r="Q48" s="31"/>
      <c r="R48" s="31"/>
      <c r="S48" s="31"/>
      <c r="T48" s="31"/>
      <c r="U48" s="22"/>
      <c r="V48" s="1"/>
      <c r="W48" s="1"/>
      <c r="X48" s="1"/>
      <c r="AV48"/>
      <c r="AW48"/>
      <c r="AX48"/>
      <c r="AY48"/>
      <c r="AZ48"/>
      <c r="BA48"/>
    </row>
    <row r="49" spans="3:53" x14ac:dyDescent="0.4">
      <c r="C49" s="42"/>
      <c r="D49" s="72"/>
      <c r="E49" s="42"/>
      <c r="L49" s="19"/>
      <c r="M49" s="242">
        <v>45105</v>
      </c>
      <c r="N49" s="253">
        <v>5.0439048994662902E-4</v>
      </c>
      <c r="O49" s="254">
        <v>-3.5400978894154368E-4</v>
      </c>
      <c r="P49" s="1"/>
      <c r="Q49" s="31"/>
      <c r="R49" s="31"/>
      <c r="S49" s="31"/>
      <c r="T49" s="31"/>
      <c r="U49" s="22"/>
      <c r="V49" s="1"/>
      <c r="W49" s="1"/>
      <c r="X49" s="1"/>
      <c r="AV49"/>
      <c r="AW49"/>
      <c r="AX49"/>
      <c r="AY49"/>
      <c r="AZ49"/>
      <c r="BA49"/>
    </row>
    <row r="50" spans="3:53" x14ac:dyDescent="0.4">
      <c r="C50" s="42"/>
      <c r="D50" s="72"/>
      <c r="E50" s="42"/>
      <c r="L50" s="19"/>
      <c r="M50" s="242">
        <v>45106</v>
      </c>
      <c r="N50" s="253">
        <v>3.9414285386924555E-3</v>
      </c>
      <c r="O50" s="254">
        <v>4.5914594024024629E-3</v>
      </c>
      <c r="P50" s="1"/>
      <c r="Q50" s="31"/>
      <c r="R50" s="31"/>
      <c r="S50" s="31"/>
      <c r="T50" s="31"/>
      <c r="U50" s="22"/>
      <c r="V50" s="1"/>
      <c r="W50" s="1"/>
      <c r="X50" s="1"/>
      <c r="AV50"/>
      <c r="AW50"/>
      <c r="AX50"/>
      <c r="AY50"/>
      <c r="AZ50"/>
      <c r="BA50"/>
    </row>
    <row r="51" spans="3:53" x14ac:dyDescent="0.4">
      <c r="C51" s="42"/>
      <c r="D51" s="72"/>
      <c r="E51" s="42"/>
      <c r="L51" s="19"/>
      <c r="M51" s="242">
        <v>45107</v>
      </c>
      <c r="N51" s="253">
        <v>1.1800689324598752E-2</v>
      </c>
      <c r="O51" s="254">
        <v>1.2305485347235579E-2</v>
      </c>
      <c r="P51" s="1"/>
      <c r="Q51" s="1"/>
      <c r="R51" s="1"/>
      <c r="S51" s="1"/>
      <c r="T51" s="1"/>
      <c r="U51" s="22"/>
      <c r="V51" s="1"/>
      <c r="W51" s="1"/>
      <c r="X51" s="1"/>
      <c r="AV51"/>
      <c r="AW51"/>
      <c r="AX51"/>
      <c r="AY51"/>
      <c r="AZ51"/>
      <c r="BA51"/>
    </row>
    <row r="52" spans="3:53" x14ac:dyDescent="0.4">
      <c r="C52" s="42"/>
      <c r="D52" s="72"/>
      <c r="E52" s="42"/>
      <c r="L52" s="19"/>
      <c r="M52" s="242">
        <v>45110</v>
      </c>
      <c r="N52" s="253">
        <v>1.1505143475907462E-3</v>
      </c>
      <c r="O52" s="254">
        <v>1.2213588502555241E-3</v>
      </c>
      <c r="P52" s="1"/>
      <c r="Q52" s="1"/>
      <c r="R52" s="1"/>
      <c r="S52" s="1"/>
      <c r="T52" s="1"/>
      <c r="U52" s="22"/>
      <c r="V52" s="1"/>
      <c r="W52" s="1"/>
      <c r="X52" s="1"/>
      <c r="AV52"/>
      <c r="AW52"/>
      <c r="AX52"/>
      <c r="AY52"/>
      <c r="AZ52"/>
      <c r="BA52"/>
    </row>
    <row r="53" spans="3:53" x14ac:dyDescent="0.4">
      <c r="C53" s="42"/>
      <c r="D53" s="72"/>
      <c r="E53" s="42"/>
      <c r="L53" s="19"/>
      <c r="M53" s="242">
        <v>45112</v>
      </c>
      <c r="N53" s="253">
        <v>-1.4871898871087832E-3</v>
      </c>
      <c r="O53" s="254">
        <v>-1.844841423919201E-3</v>
      </c>
      <c r="P53" s="1"/>
      <c r="Q53" s="1"/>
      <c r="R53" s="1"/>
      <c r="S53" s="1"/>
      <c r="T53" s="1"/>
      <c r="U53" s="22"/>
      <c r="V53" s="1"/>
      <c r="W53" s="1"/>
      <c r="X53" s="1"/>
      <c r="AV53"/>
      <c r="AW53"/>
      <c r="AX53"/>
      <c r="AY53"/>
      <c r="AZ53"/>
      <c r="BA53"/>
    </row>
    <row r="54" spans="3:53" x14ac:dyDescent="0.4">
      <c r="C54" s="42"/>
      <c r="D54" s="72"/>
      <c r="E54" s="42"/>
      <c r="L54" s="19"/>
      <c r="M54" s="242">
        <v>45113</v>
      </c>
      <c r="N54" s="253">
        <v>-7.830659174508578E-3</v>
      </c>
      <c r="O54" s="254">
        <v>-7.8459652065970293E-3</v>
      </c>
      <c r="P54" s="1"/>
      <c r="Q54" s="1"/>
      <c r="R54" s="1"/>
      <c r="S54" s="1"/>
      <c r="T54" s="1"/>
      <c r="U54" s="22"/>
      <c r="V54" s="1"/>
      <c r="W54" s="1"/>
      <c r="X54" s="1"/>
      <c r="AV54"/>
      <c r="AW54"/>
      <c r="AX54"/>
      <c r="AY54"/>
      <c r="AZ54"/>
      <c r="BA54"/>
    </row>
    <row r="55" spans="3:53" x14ac:dyDescent="0.4">
      <c r="C55" s="42"/>
      <c r="D55" s="72"/>
      <c r="E55" s="42"/>
      <c r="L55" s="19"/>
      <c r="M55" s="242">
        <v>45114</v>
      </c>
      <c r="N55" s="253">
        <v>-2.5246781603966845E-3</v>
      </c>
      <c r="O55" s="254">
        <v>-2.7037356145969711E-3</v>
      </c>
      <c r="P55" s="1"/>
      <c r="Q55" s="1"/>
      <c r="R55" s="1"/>
      <c r="S55" s="1"/>
      <c r="T55" s="1"/>
      <c r="U55" s="22"/>
      <c r="V55" s="1"/>
      <c r="W55" s="1"/>
      <c r="X55" s="1"/>
      <c r="AV55"/>
      <c r="AW55"/>
      <c r="AX55"/>
      <c r="AY55"/>
      <c r="AZ55"/>
      <c r="BA55"/>
    </row>
    <row r="56" spans="3:53" x14ac:dyDescent="0.4">
      <c r="C56" s="42"/>
      <c r="D56" s="72"/>
      <c r="E56" s="42"/>
      <c r="L56" s="19"/>
      <c r="M56" s="242">
        <v>45117</v>
      </c>
      <c r="N56" s="253">
        <v>2.5310682932390984E-3</v>
      </c>
      <c r="O56" s="254">
        <v>2.4131763261688375E-3</v>
      </c>
      <c r="P56" s="1"/>
      <c r="Q56" s="1"/>
      <c r="R56" s="1"/>
      <c r="S56" s="1"/>
      <c r="T56" s="1"/>
      <c r="U56" s="22"/>
      <c r="V56" s="1"/>
      <c r="W56" s="1"/>
      <c r="X56" s="1"/>
      <c r="AV56"/>
      <c r="AW56"/>
      <c r="AX56"/>
      <c r="AY56"/>
      <c r="AZ56"/>
      <c r="BA56"/>
    </row>
    <row r="57" spans="3:53" x14ac:dyDescent="0.4">
      <c r="C57" s="42"/>
      <c r="D57" s="72"/>
      <c r="E57" s="42"/>
      <c r="L57" s="19"/>
      <c r="M57" s="242">
        <v>45118</v>
      </c>
      <c r="N57" s="253">
        <v>6.3685575217212517E-3</v>
      </c>
      <c r="O57" s="254">
        <v>6.7589348524673236E-3</v>
      </c>
      <c r="P57" s="1"/>
      <c r="Q57" s="1"/>
      <c r="R57" s="1"/>
      <c r="S57" s="1"/>
      <c r="T57" s="1"/>
      <c r="U57" s="22"/>
      <c r="V57" s="1"/>
      <c r="W57" s="1"/>
      <c r="X57" s="1"/>
      <c r="AV57"/>
      <c r="AW57"/>
      <c r="AX57"/>
      <c r="AY57"/>
      <c r="AZ57"/>
      <c r="BA57"/>
    </row>
    <row r="58" spans="3:53" x14ac:dyDescent="0.4">
      <c r="C58" s="42"/>
      <c r="D58" s="72"/>
      <c r="E58" s="42"/>
      <c r="L58" s="19"/>
      <c r="M58" s="242">
        <v>45119</v>
      </c>
      <c r="N58" s="253">
        <v>8.0459250553722318E-3</v>
      </c>
      <c r="O58" s="254">
        <v>7.4339085793577783E-3</v>
      </c>
      <c r="P58" s="1"/>
      <c r="Q58" s="1"/>
      <c r="R58" s="1"/>
      <c r="S58" s="1"/>
      <c r="T58" s="1"/>
      <c r="U58" s="22"/>
      <c r="V58" s="1"/>
      <c r="W58" s="1"/>
      <c r="X58" s="1"/>
      <c r="AV58"/>
      <c r="AW58"/>
      <c r="AX58"/>
      <c r="AY58"/>
      <c r="AZ58"/>
      <c r="BA58"/>
    </row>
    <row r="59" spans="3:53" x14ac:dyDescent="0.4">
      <c r="C59" s="42"/>
      <c r="D59" s="72"/>
      <c r="E59" s="42"/>
      <c r="L59" s="19"/>
      <c r="M59" s="242">
        <v>45120</v>
      </c>
      <c r="N59" s="253">
        <v>7.9368638177660794E-3</v>
      </c>
      <c r="O59" s="254">
        <v>8.5756873636004816E-3</v>
      </c>
      <c r="P59" s="1"/>
      <c r="Q59" s="1"/>
      <c r="R59" s="1"/>
      <c r="S59" s="1"/>
      <c r="T59" s="1"/>
      <c r="U59" s="22"/>
      <c r="V59" s="1"/>
      <c r="W59" s="1"/>
      <c r="X59" s="1"/>
      <c r="AV59"/>
      <c r="AW59"/>
      <c r="AX59"/>
      <c r="AY59"/>
      <c r="AZ59"/>
      <c r="BA59"/>
    </row>
    <row r="60" spans="3:53" x14ac:dyDescent="0.4">
      <c r="C60" s="42"/>
      <c r="D60" s="72"/>
      <c r="E60" s="42"/>
      <c r="L60" s="19"/>
      <c r="M60" s="242">
        <v>45121</v>
      </c>
      <c r="N60" s="253">
        <v>-6.2283121274132685E-4</v>
      </c>
      <c r="O60" s="254">
        <v>-9.9131670672542352E-4</v>
      </c>
      <c r="P60" s="1"/>
      <c r="Q60" s="1"/>
      <c r="R60" s="1"/>
      <c r="S60" s="1"/>
      <c r="T60" s="1"/>
      <c r="U60" s="22"/>
      <c r="V60" s="1"/>
      <c r="W60" s="1"/>
      <c r="X60" s="1"/>
      <c r="AV60"/>
      <c r="AW60"/>
      <c r="AX60"/>
      <c r="AY60"/>
      <c r="AZ60"/>
      <c r="BA60"/>
    </row>
    <row r="61" spans="3:53" x14ac:dyDescent="0.4">
      <c r="C61" s="42"/>
      <c r="D61" s="72"/>
      <c r="E61" s="42"/>
      <c r="L61" s="19"/>
      <c r="M61" s="242">
        <v>45124</v>
      </c>
      <c r="N61" s="253">
        <v>3.4722222222221093E-3</v>
      </c>
      <c r="O61" s="254">
        <v>3.8553564373576695E-3</v>
      </c>
      <c r="P61" s="1"/>
      <c r="Q61" s="1"/>
      <c r="R61" s="1"/>
      <c r="S61" s="1"/>
      <c r="T61" s="1"/>
      <c r="U61" s="22"/>
      <c r="V61" s="1"/>
      <c r="W61" s="1"/>
      <c r="X61" s="1"/>
      <c r="AV61"/>
      <c r="AW61"/>
      <c r="AX61"/>
      <c r="AY61"/>
      <c r="AZ61"/>
      <c r="BA61"/>
    </row>
    <row r="62" spans="3:53" x14ac:dyDescent="0.4">
      <c r="C62" s="42"/>
      <c r="D62" s="72"/>
      <c r="E62" s="42"/>
      <c r="L62" s="19"/>
      <c r="M62" s="242">
        <v>45125</v>
      </c>
      <c r="N62" s="253">
        <v>7.4305740395706841E-3</v>
      </c>
      <c r="O62" s="254">
        <v>7.1172882225352188E-3</v>
      </c>
      <c r="P62" s="1"/>
      <c r="Q62" s="1"/>
      <c r="R62" s="1"/>
      <c r="S62" s="1"/>
      <c r="T62" s="1"/>
      <c r="U62" s="22"/>
      <c r="V62" s="1"/>
      <c r="W62" s="1"/>
      <c r="X62" s="1"/>
      <c r="AV62"/>
      <c r="AW62"/>
      <c r="AX62"/>
      <c r="AY62"/>
      <c r="AZ62"/>
      <c r="BA62"/>
    </row>
    <row r="63" spans="3:53" x14ac:dyDescent="0.4">
      <c r="C63" s="42"/>
      <c r="D63" s="72"/>
      <c r="E63" s="42"/>
      <c r="L63" s="19"/>
      <c r="M63" s="242">
        <v>45126</v>
      </c>
      <c r="N63" s="253">
        <v>2.2237389638697048E-3</v>
      </c>
      <c r="O63" s="254">
        <v>2.3754751941833098E-3</v>
      </c>
      <c r="P63" s="1"/>
      <c r="Q63" s="1"/>
      <c r="R63" s="1"/>
      <c r="S63" s="1"/>
      <c r="T63" s="1"/>
      <c r="U63" s="22"/>
      <c r="V63" s="1"/>
      <c r="W63" s="1"/>
      <c r="X63" s="1"/>
      <c r="AV63"/>
      <c r="AW63"/>
      <c r="AX63"/>
      <c r="AY63"/>
      <c r="AZ63"/>
      <c r="BA63"/>
    </row>
    <row r="64" spans="3:53" x14ac:dyDescent="0.4">
      <c r="C64" s="42"/>
      <c r="D64" s="72"/>
      <c r="E64" s="42"/>
      <c r="L64" s="19"/>
      <c r="M64" s="242">
        <v>45127</v>
      </c>
      <c r="N64" s="253">
        <v>-6.6344463971880208E-3</v>
      </c>
      <c r="O64" s="254">
        <v>-6.6598595621283055E-3</v>
      </c>
      <c r="P64" s="1"/>
      <c r="Q64" s="1"/>
      <c r="R64" s="1"/>
      <c r="S64" s="1"/>
      <c r="T64" s="1"/>
      <c r="U64" s="22"/>
      <c r="V64" s="1"/>
      <c r="W64" s="1"/>
      <c r="X64" s="1"/>
      <c r="AV64"/>
      <c r="AW64"/>
      <c r="AX64"/>
      <c r="AY64"/>
      <c r="AZ64"/>
      <c r="BA64"/>
    </row>
    <row r="65" spans="3:53" x14ac:dyDescent="0.4">
      <c r="C65" s="42"/>
      <c r="D65" s="72"/>
      <c r="E65" s="42"/>
      <c r="L65" s="19"/>
      <c r="M65" s="242">
        <v>45128</v>
      </c>
      <c r="N65" s="253">
        <v>0</v>
      </c>
      <c r="O65" s="254">
        <v>3.2415482693004457E-4</v>
      </c>
      <c r="P65" s="1"/>
      <c r="Q65" s="1"/>
      <c r="R65" s="1"/>
      <c r="S65" s="1"/>
      <c r="T65" s="1"/>
      <c r="U65" s="22"/>
      <c r="V65" s="1"/>
      <c r="W65" s="1"/>
      <c r="X65" s="1"/>
      <c r="AV65"/>
      <c r="AW65"/>
      <c r="AX65"/>
      <c r="AY65"/>
      <c r="AZ65"/>
      <c r="BA65"/>
    </row>
    <row r="66" spans="3:53" x14ac:dyDescent="0.4">
      <c r="C66" s="42"/>
      <c r="D66" s="72"/>
      <c r="E66" s="42"/>
      <c r="L66" s="19"/>
      <c r="M66" s="242">
        <v>45131</v>
      </c>
      <c r="N66" s="253">
        <v>4.4672475562829387E-3</v>
      </c>
      <c r="O66" s="254">
        <v>4.0496486154035288E-3</v>
      </c>
      <c r="P66" s="1"/>
      <c r="Q66" s="1"/>
      <c r="R66" s="1"/>
      <c r="S66" s="1"/>
      <c r="T66" s="1"/>
      <c r="U66" s="22"/>
      <c r="V66" s="1"/>
      <c r="W66" s="1"/>
      <c r="X66" s="1"/>
      <c r="AV66"/>
      <c r="AW66"/>
      <c r="AX66"/>
      <c r="AY66"/>
      <c r="AZ66"/>
      <c r="BA66"/>
    </row>
    <row r="67" spans="3:53" x14ac:dyDescent="0.4">
      <c r="C67" s="42"/>
      <c r="D67" s="72"/>
      <c r="E67" s="42"/>
      <c r="L67" s="19"/>
      <c r="M67" s="242">
        <v>45132</v>
      </c>
      <c r="N67" s="253">
        <v>2.7300748568911486E-3</v>
      </c>
      <c r="O67" s="254">
        <v>2.8323281313120661E-3</v>
      </c>
      <c r="P67" s="1"/>
      <c r="Q67" s="1"/>
      <c r="R67" s="1"/>
      <c r="S67" s="1"/>
      <c r="T67" s="1"/>
      <c r="U67" s="22"/>
      <c r="V67" s="1"/>
      <c r="W67" s="1"/>
      <c r="X67" s="1"/>
      <c r="AV67"/>
      <c r="AW67"/>
      <c r="AX67"/>
      <c r="AY67"/>
      <c r="AZ67"/>
      <c r="BA67"/>
    </row>
    <row r="68" spans="3:53" x14ac:dyDescent="0.4">
      <c r="C68" s="42"/>
      <c r="D68" s="72"/>
      <c r="E68" s="42"/>
      <c r="L68" s="19"/>
      <c r="M68" s="242">
        <v>45133</v>
      </c>
      <c r="N68" s="253">
        <v>1.5369752327428466E-4</v>
      </c>
      <c r="O68" s="254">
        <v>-1.409612782597705E-4</v>
      </c>
      <c r="P68" s="1"/>
      <c r="Q68" s="1"/>
      <c r="R68" s="1"/>
      <c r="S68" s="1"/>
      <c r="T68" s="1"/>
      <c r="U68" s="22"/>
      <c r="V68" s="1"/>
      <c r="W68" s="1"/>
      <c r="X68" s="1"/>
      <c r="AV68"/>
      <c r="AW68"/>
      <c r="AX68"/>
      <c r="AY68"/>
      <c r="AZ68"/>
      <c r="BA68"/>
    </row>
    <row r="69" spans="3:53" x14ac:dyDescent="0.4">
      <c r="C69" s="42"/>
      <c r="D69" s="72"/>
      <c r="E69" s="42"/>
      <c r="L69" s="19"/>
      <c r="M69" s="242">
        <v>45134</v>
      </c>
      <c r="N69" s="253">
        <v>-6.629931285811479E-3</v>
      </c>
      <c r="O69" s="254">
        <v>-6.3552414736956098E-3</v>
      </c>
      <c r="P69" s="1"/>
      <c r="Q69" s="1"/>
      <c r="R69" s="1"/>
      <c r="S69" s="1"/>
      <c r="T69" s="1"/>
      <c r="U69" s="22"/>
      <c r="V69" s="1"/>
      <c r="W69" s="1"/>
      <c r="X69" s="1"/>
      <c r="AV69"/>
      <c r="AW69"/>
      <c r="AX69"/>
      <c r="AY69"/>
      <c r="AZ69"/>
      <c r="BA69"/>
    </row>
    <row r="70" spans="3:53" x14ac:dyDescent="0.4">
      <c r="C70" s="42"/>
      <c r="D70" s="72"/>
      <c r="E70" s="42"/>
      <c r="L70" s="19"/>
      <c r="M70" s="242">
        <v>45135</v>
      </c>
      <c r="N70" s="253">
        <v>9.7902716082123621E-3</v>
      </c>
      <c r="O70" s="254">
        <v>9.9746410397119657E-3</v>
      </c>
      <c r="P70" s="1"/>
      <c r="Q70" s="1"/>
      <c r="R70" s="1"/>
      <c r="S70" s="1"/>
      <c r="T70" s="1"/>
      <c r="U70" s="22"/>
      <c r="V70" s="1"/>
      <c r="W70" s="1"/>
      <c r="X70" s="1"/>
      <c r="AV70"/>
      <c r="AW70"/>
      <c r="AX70"/>
      <c r="AY70"/>
      <c r="AZ70"/>
      <c r="BA70"/>
    </row>
    <row r="71" spans="3:53" x14ac:dyDescent="0.4">
      <c r="C71" s="42"/>
      <c r="D71" s="72"/>
      <c r="E71" s="42"/>
      <c r="L71" s="19"/>
      <c r="M71" s="242">
        <v>45138</v>
      </c>
      <c r="N71" s="253">
        <v>1.9040532259475564E-3</v>
      </c>
      <c r="O71" s="254">
        <v>1.4977757554729978E-3</v>
      </c>
      <c r="P71" s="1"/>
      <c r="Q71" s="1"/>
      <c r="R71" s="1"/>
      <c r="S71" s="1"/>
      <c r="T71" s="1"/>
      <c r="U71" s="22"/>
      <c r="V71" s="1"/>
      <c r="W71" s="1"/>
      <c r="X71" s="1"/>
      <c r="AV71"/>
      <c r="AW71"/>
      <c r="AX71"/>
      <c r="AY71"/>
      <c r="AZ71"/>
      <c r="BA71"/>
    </row>
    <row r="72" spans="3:53" x14ac:dyDescent="0.4">
      <c r="C72" s="42"/>
      <c r="D72" s="72"/>
      <c r="E72" s="42"/>
      <c r="L72" s="19"/>
      <c r="M72" s="242">
        <v>45139</v>
      </c>
      <c r="N72" s="253">
        <v>-2.8615740841870731E-3</v>
      </c>
      <c r="O72" s="254">
        <v>-2.6406004846415685E-3</v>
      </c>
      <c r="P72" s="1"/>
      <c r="Q72" s="1"/>
      <c r="R72" s="1"/>
      <c r="S72" s="1"/>
      <c r="T72" s="1"/>
      <c r="U72" s="22"/>
      <c r="V72" s="1"/>
      <c r="W72" s="1"/>
      <c r="X72" s="1"/>
      <c r="AV72"/>
      <c r="AW72"/>
      <c r="AX72"/>
      <c r="AY72"/>
      <c r="AZ72"/>
      <c r="BA72"/>
    </row>
    <row r="73" spans="3:53" x14ac:dyDescent="0.4">
      <c r="C73" s="42"/>
      <c r="D73" s="72"/>
      <c r="E73" s="42"/>
      <c r="L73" s="19"/>
      <c r="M73" s="242">
        <v>45140</v>
      </c>
      <c r="N73" s="253">
        <v>-1.3910795653697875E-2</v>
      </c>
      <c r="O73" s="254">
        <v>-1.3829928354960573E-2</v>
      </c>
      <c r="P73" s="1"/>
      <c r="Q73" s="1"/>
      <c r="R73" s="1"/>
      <c r="S73" s="1"/>
      <c r="T73" s="1"/>
      <c r="U73" s="22"/>
      <c r="V73" s="1"/>
      <c r="W73" s="1"/>
      <c r="X73" s="1"/>
      <c r="AV73"/>
      <c r="AW73"/>
      <c r="AX73"/>
      <c r="AY73"/>
      <c r="AZ73"/>
      <c r="BA73"/>
    </row>
    <row r="74" spans="3:53" x14ac:dyDescent="0.4">
      <c r="C74" s="42"/>
      <c r="D74" s="72"/>
      <c r="E74" s="42"/>
      <c r="L74" s="19"/>
      <c r="M74" s="242">
        <v>45141</v>
      </c>
      <c r="N74" s="253">
        <v>-2.865838757692286E-3</v>
      </c>
      <c r="O74" s="254">
        <v>-2.498812644154455E-3</v>
      </c>
      <c r="P74" s="1"/>
      <c r="Q74" s="1"/>
      <c r="R74" s="1"/>
      <c r="S74" s="1"/>
      <c r="T74" s="1"/>
      <c r="U74" s="22"/>
      <c r="V74" s="1"/>
      <c r="W74" s="1"/>
      <c r="X74" s="1"/>
      <c r="AV74"/>
      <c r="AW74"/>
      <c r="AX74"/>
      <c r="AY74"/>
      <c r="AZ74"/>
      <c r="BA74"/>
    </row>
    <row r="75" spans="3:53" x14ac:dyDescent="0.4">
      <c r="C75" s="42"/>
      <c r="D75" s="72"/>
      <c r="E75" s="42"/>
      <c r="L75" s="19"/>
      <c r="M75" s="242">
        <v>45142</v>
      </c>
      <c r="N75" s="253">
        <v>-4.5227698066125496E-3</v>
      </c>
      <c r="O75" s="254">
        <v>-5.2276632703155161E-3</v>
      </c>
      <c r="P75" s="1"/>
      <c r="Q75" s="1"/>
      <c r="R75" s="1"/>
      <c r="S75" s="1"/>
      <c r="T75" s="1"/>
      <c r="U75" s="22"/>
      <c r="V75" s="1"/>
      <c r="W75" s="1"/>
      <c r="X75" s="1"/>
      <c r="AV75"/>
      <c r="AW75"/>
      <c r="AX75"/>
      <c r="AY75"/>
      <c r="AZ75"/>
      <c r="BA75"/>
    </row>
    <row r="76" spans="3:53" x14ac:dyDescent="0.4">
      <c r="C76" s="42"/>
      <c r="D76" s="72"/>
      <c r="E76" s="42"/>
      <c r="L76" s="19"/>
      <c r="M76" s="242">
        <v>45145</v>
      </c>
      <c r="N76" s="253">
        <v>8.7285423334303499E-3</v>
      </c>
      <c r="O76" s="254">
        <v>9.0496023921232283E-3</v>
      </c>
      <c r="P76" s="1"/>
      <c r="Q76" s="1"/>
      <c r="R76" s="1"/>
      <c r="S76" s="1"/>
      <c r="T76" s="1"/>
      <c r="U76" s="22"/>
      <c r="V76" s="1"/>
      <c r="W76" s="1"/>
      <c r="X76" s="1"/>
      <c r="AV76"/>
      <c r="AW76"/>
      <c r="AX76"/>
      <c r="AY76"/>
      <c r="AZ76"/>
      <c r="BA76"/>
    </row>
    <row r="77" spans="3:53" x14ac:dyDescent="0.4">
      <c r="C77" s="42"/>
      <c r="D77" s="72"/>
      <c r="E77" s="42"/>
      <c r="L77" s="19"/>
      <c r="M77" s="242">
        <v>45146</v>
      </c>
      <c r="N77" s="253">
        <v>-4.3486942823544915E-3</v>
      </c>
      <c r="O77" s="254">
        <v>-4.2094897796583226E-3</v>
      </c>
      <c r="P77" s="1"/>
      <c r="Q77" s="1"/>
      <c r="R77" s="1"/>
      <c r="S77" s="1"/>
      <c r="T77" s="1"/>
      <c r="U77" s="22"/>
      <c r="V77" s="1"/>
      <c r="W77" s="1"/>
      <c r="X77" s="1"/>
      <c r="AV77"/>
      <c r="AW77"/>
      <c r="AX77"/>
      <c r="AY77"/>
      <c r="AZ77"/>
      <c r="BA77"/>
    </row>
    <row r="78" spans="3:53" x14ac:dyDescent="0.4">
      <c r="C78" s="42"/>
      <c r="D78" s="72"/>
      <c r="E78" s="42"/>
      <c r="L78" s="19"/>
      <c r="M78" s="242">
        <v>45147</v>
      </c>
      <c r="N78" s="253">
        <v>-6.685236768802263E-3</v>
      </c>
      <c r="O78" s="254">
        <v>-6.9537316252460046E-3</v>
      </c>
      <c r="P78" s="1"/>
      <c r="Q78" s="1"/>
      <c r="R78" s="1"/>
      <c r="S78" s="1"/>
      <c r="T78" s="1"/>
      <c r="U78" s="22"/>
      <c r="V78" s="1"/>
      <c r="W78" s="1"/>
      <c r="X78" s="1"/>
      <c r="AV78"/>
      <c r="AW78"/>
      <c r="AX78"/>
      <c r="AY78"/>
      <c r="AZ78"/>
      <c r="BA78"/>
    </row>
    <row r="79" spans="3:53" x14ac:dyDescent="0.4">
      <c r="C79" s="42"/>
      <c r="D79" s="72"/>
      <c r="E79" s="42"/>
      <c r="L79" s="19"/>
      <c r="M79" s="242">
        <v>45148</v>
      </c>
      <c r="N79" s="253">
        <v>3.5894559730802341E-4</v>
      </c>
      <c r="O79" s="254">
        <v>3.7805094780103519E-4</v>
      </c>
      <c r="P79" s="1"/>
      <c r="Q79" s="1"/>
      <c r="R79" s="1"/>
      <c r="S79" s="1"/>
      <c r="T79" s="1"/>
      <c r="U79" s="22"/>
      <c r="V79" s="1"/>
      <c r="W79" s="1"/>
      <c r="X79" s="1"/>
      <c r="AV79"/>
      <c r="AW79"/>
      <c r="AX79"/>
      <c r="AY79"/>
      <c r="AZ79"/>
      <c r="BA79"/>
    </row>
    <row r="80" spans="3:53" x14ac:dyDescent="0.4">
      <c r="C80" s="42"/>
      <c r="D80" s="72"/>
      <c r="E80" s="42"/>
      <c r="L80" s="19"/>
      <c r="M80" s="242">
        <v>45149</v>
      </c>
      <c r="N80" s="253">
        <v>-5.8307730259486549E-4</v>
      </c>
      <c r="O80" s="254">
        <v>-9.2740001297865579E-4</v>
      </c>
      <c r="P80" s="1"/>
      <c r="Q80" s="1"/>
      <c r="R80" s="1"/>
      <c r="S80" s="1"/>
      <c r="T80" s="1"/>
      <c r="U80" s="22"/>
      <c r="V80" s="1"/>
      <c r="W80" s="1"/>
      <c r="X80" s="1"/>
      <c r="AV80"/>
      <c r="AW80"/>
      <c r="AX80"/>
      <c r="AY80"/>
      <c r="AZ80"/>
      <c r="BA80"/>
    </row>
    <row r="81" spans="3:53" x14ac:dyDescent="0.4">
      <c r="C81" s="42"/>
      <c r="D81" s="72"/>
      <c r="E81" s="42"/>
      <c r="L81" s="19"/>
      <c r="M81" s="242">
        <v>45152</v>
      </c>
      <c r="N81" s="253">
        <v>5.5200269269607581E-3</v>
      </c>
      <c r="O81" s="254">
        <v>5.8135943817832136E-3</v>
      </c>
      <c r="P81" s="1"/>
      <c r="Q81" s="1"/>
      <c r="R81" s="1"/>
      <c r="S81" s="1"/>
      <c r="T81" s="1"/>
      <c r="U81" s="22"/>
      <c r="V81" s="1"/>
      <c r="W81" s="1"/>
      <c r="X81" s="1"/>
      <c r="AV81"/>
      <c r="AW81"/>
      <c r="AX81"/>
      <c r="AY81"/>
      <c r="AZ81"/>
      <c r="BA81"/>
    </row>
    <row r="82" spans="3:53" x14ac:dyDescent="0.4">
      <c r="C82" s="42"/>
      <c r="D82" s="72"/>
      <c r="E82" s="42"/>
      <c r="L82" s="19"/>
      <c r="M82" s="242">
        <v>45153</v>
      </c>
      <c r="N82" s="253">
        <v>-1.1648925487045653E-2</v>
      </c>
      <c r="O82" s="254">
        <v>-1.1398268043441512E-2</v>
      </c>
      <c r="P82" s="1"/>
      <c r="Q82" s="1"/>
      <c r="R82" s="1"/>
      <c r="S82" s="1"/>
      <c r="T82" s="1"/>
      <c r="U82" s="22"/>
      <c r="V82" s="1"/>
      <c r="W82" s="1"/>
      <c r="X82" s="1"/>
      <c r="AV82"/>
      <c r="AW82"/>
      <c r="AX82"/>
      <c r="AY82"/>
      <c r="AZ82"/>
      <c r="BA82"/>
    </row>
    <row r="83" spans="3:53" x14ac:dyDescent="0.4">
      <c r="C83" s="42"/>
      <c r="D83" s="72"/>
      <c r="E83" s="42"/>
      <c r="L83" s="19"/>
      <c r="M83" s="242">
        <v>45154</v>
      </c>
      <c r="N83" s="253">
        <v>-7.3381652329021245E-3</v>
      </c>
      <c r="O83" s="254">
        <v>-7.3973354274357557E-3</v>
      </c>
      <c r="P83" s="1"/>
      <c r="Q83" s="1"/>
      <c r="R83" s="1"/>
      <c r="S83" s="1"/>
      <c r="T83" s="1"/>
      <c r="U83" s="22"/>
      <c r="V83" s="1"/>
      <c r="W83" s="1"/>
      <c r="X83" s="1"/>
      <c r="AV83"/>
      <c r="AW83"/>
      <c r="AX83"/>
      <c r="AY83"/>
      <c r="AZ83"/>
      <c r="BA83"/>
    </row>
    <row r="84" spans="3:53" x14ac:dyDescent="0.4">
      <c r="C84" s="42"/>
      <c r="D84" s="72"/>
      <c r="E84" s="42"/>
      <c r="L84" s="19"/>
      <c r="M84" s="242">
        <v>45155</v>
      </c>
      <c r="N84" s="253">
        <v>-7.6198708033844379E-3</v>
      </c>
      <c r="O84" s="254">
        <v>-7.5184184654647325E-3</v>
      </c>
      <c r="P84" s="1"/>
      <c r="Q84" s="1"/>
      <c r="R84" s="1"/>
      <c r="S84" s="1"/>
      <c r="T84" s="1"/>
      <c r="U84" s="22"/>
      <c r="V84" s="1"/>
      <c r="W84" s="1"/>
      <c r="X84" s="1"/>
      <c r="AV84"/>
      <c r="AW84"/>
      <c r="AX84"/>
      <c r="AY84"/>
      <c r="AZ84"/>
      <c r="BA84"/>
    </row>
    <row r="85" spans="3:53" x14ac:dyDescent="0.4">
      <c r="C85" s="42"/>
      <c r="D85" s="72"/>
      <c r="E85" s="42"/>
      <c r="L85" s="19"/>
      <c r="M85" s="242">
        <v>45156</v>
      </c>
      <c r="N85" s="253">
        <v>4.8133122464404565E-4</v>
      </c>
      <c r="O85" s="254">
        <v>-8.2265991817545762E-5</v>
      </c>
      <c r="P85" s="1"/>
      <c r="Q85" s="1"/>
      <c r="R85" s="1"/>
      <c r="S85" s="1"/>
      <c r="T85" s="1"/>
      <c r="U85" s="22"/>
      <c r="V85" s="1"/>
      <c r="W85" s="1"/>
      <c r="X85" s="1"/>
      <c r="AV85"/>
      <c r="AW85"/>
      <c r="AX85"/>
      <c r="AY85"/>
      <c r="AZ85"/>
      <c r="BA85"/>
    </row>
    <row r="86" spans="3:53" x14ac:dyDescent="0.4">
      <c r="C86" s="42"/>
      <c r="D86" s="72"/>
      <c r="E86" s="42"/>
      <c r="L86" s="19"/>
      <c r="M86" s="242">
        <v>45159</v>
      </c>
      <c r="N86" s="253">
        <v>6.5063001145474553E-3</v>
      </c>
      <c r="O86" s="254">
        <v>6.8988310437078379E-3</v>
      </c>
      <c r="P86" s="1"/>
      <c r="Q86" s="1"/>
      <c r="R86" s="1"/>
      <c r="S86" s="1"/>
      <c r="T86" s="1"/>
      <c r="U86" s="22"/>
      <c r="V86" s="1"/>
      <c r="W86" s="1"/>
      <c r="X86" s="1"/>
      <c r="AV86"/>
      <c r="AW86"/>
      <c r="AX86"/>
      <c r="AY86"/>
      <c r="AZ86"/>
      <c r="BA86"/>
    </row>
    <row r="87" spans="3:53" x14ac:dyDescent="0.4">
      <c r="C87" s="42"/>
      <c r="D87" s="72"/>
      <c r="E87" s="42"/>
      <c r="L87" s="19"/>
      <c r="M87" s="242">
        <v>45160</v>
      </c>
      <c r="N87" s="253">
        <v>-2.7086083670961074E-3</v>
      </c>
      <c r="O87" s="254">
        <v>-2.7622366623711149E-3</v>
      </c>
      <c r="P87" s="1"/>
      <c r="Q87" s="1"/>
      <c r="R87" s="1"/>
      <c r="S87" s="1"/>
      <c r="T87" s="1"/>
      <c r="U87" s="22"/>
      <c r="V87" s="1"/>
      <c r="W87" s="1"/>
      <c r="X87" s="1"/>
      <c r="AV87"/>
      <c r="AW87"/>
      <c r="AX87"/>
      <c r="AY87"/>
      <c r="AZ87"/>
      <c r="BA87"/>
    </row>
    <row r="88" spans="3:53" x14ac:dyDescent="0.4">
      <c r="C88" s="42"/>
      <c r="D88" s="72"/>
      <c r="E88" s="42"/>
      <c r="L88" s="19"/>
      <c r="M88" s="242">
        <v>45161</v>
      </c>
      <c r="N88" s="253">
        <v>1.1137738217505445E-2</v>
      </c>
      <c r="O88" s="254">
        <v>1.1063556198789853E-2</v>
      </c>
      <c r="P88" s="1"/>
      <c r="Q88" s="1"/>
      <c r="R88" s="1"/>
      <c r="S88" s="1"/>
      <c r="T88" s="1"/>
      <c r="U88" s="22"/>
      <c r="V88" s="1"/>
      <c r="W88" s="1"/>
      <c r="X88" s="1"/>
      <c r="AV88"/>
      <c r="AW88"/>
      <c r="AX88"/>
      <c r="AY88"/>
      <c r="AZ88"/>
      <c r="BA88"/>
    </row>
    <row r="89" spans="3:53" x14ac:dyDescent="0.4">
      <c r="C89" s="42"/>
      <c r="D89" s="72"/>
      <c r="E89" s="42"/>
      <c r="L89" s="19"/>
      <c r="M89" s="242">
        <v>45162</v>
      </c>
      <c r="N89" s="253">
        <v>-1.3859106606776063E-2</v>
      </c>
      <c r="O89" s="254">
        <v>-1.3430879777096994E-2</v>
      </c>
      <c r="P89" s="1"/>
      <c r="Q89" s="1"/>
      <c r="R89" s="1"/>
      <c r="S89" s="1"/>
      <c r="T89" s="1"/>
      <c r="U89" s="22"/>
      <c r="V89" s="1"/>
      <c r="W89" s="1"/>
      <c r="X89" s="1"/>
      <c r="AV89"/>
      <c r="AW89"/>
      <c r="AX89"/>
      <c r="AY89"/>
      <c r="AZ89"/>
      <c r="BA89"/>
    </row>
    <row r="90" spans="3:53" x14ac:dyDescent="0.4">
      <c r="C90" s="42"/>
      <c r="D90" s="72"/>
      <c r="E90" s="42"/>
      <c r="L90" s="19"/>
      <c r="M90" s="242">
        <v>45163</v>
      </c>
      <c r="N90" s="253">
        <v>7.0498294765274326E-3</v>
      </c>
      <c r="O90" s="254">
        <v>6.839638188336555E-3</v>
      </c>
      <c r="P90" s="1"/>
      <c r="Q90" s="1"/>
      <c r="R90" s="1"/>
      <c r="S90" s="1"/>
      <c r="T90" s="1"/>
      <c r="U90" s="22"/>
      <c r="V90" s="1"/>
      <c r="W90" s="1"/>
      <c r="X90" s="1"/>
      <c r="AV90"/>
      <c r="AW90"/>
      <c r="AX90"/>
      <c r="AY90"/>
      <c r="AZ90"/>
      <c r="BA90"/>
    </row>
    <row r="91" spans="3:53" x14ac:dyDescent="0.4">
      <c r="C91" s="42"/>
      <c r="D91" s="72"/>
      <c r="E91" s="42"/>
      <c r="L91" s="19"/>
      <c r="M91" s="242">
        <v>45166</v>
      </c>
      <c r="N91" s="253">
        <v>6.3413414550991011E-3</v>
      </c>
      <c r="O91" s="254">
        <v>6.2773507561780847E-3</v>
      </c>
      <c r="P91" s="1"/>
      <c r="Q91" s="1"/>
      <c r="R91" s="1"/>
      <c r="S91" s="1"/>
      <c r="T91" s="1"/>
      <c r="U91" s="22"/>
      <c r="V91" s="1"/>
      <c r="W91" s="1"/>
      <c r="X91" s="1"/>
      <c r="AV91"/>
      <c r="AW91"/>
      <c r="AX91"/>
      <c r="AY91"/>
      <c r="AZ91"/>
      <c r="BA91"/>
    </row>
    <row r="92" spans="3:53" x14ac:dyDescent="0.4">
      <c r="C92" s="42"/>
      <c r="D92" s="72"/>
      <c r="E92" s="42"/>
      <c r="L92" s="19"/>
      <c r="M92" s="242">
        <v>45167</v>
      </c>
      <c r="N92" s="253">
        <v>1.4454783629957581E-2</v>
      </c>
      <c r="O92" s="254">
        <v>1.4538071779324889E-2</v>
      </c>
      <c r="P92" s="1"/>
      <c r="Q92" s="1"/>
      <c r="R92" s="1"/>
      <c r="S92" s="1"/>
      <c r="T92" s="1"/>
      <c r="U92" s="22"/>
      <c r="V92" s="1"/>
      <c r="W92" s="1"/>
      <c r="X92" s="1"/>
      <c r="AV92"/>
      <c r="AW92"/>
      <c r="AX92"/>
      <c r="AY92"/>
      <c r="AZ92"/>
      <c r="BA92"/>
    </row>
    <row r="93" spans="3:53" x14ac:dyDescent="0.4">
      <c r="C93" s="42"/>
      <c r="D93" s="72"/>
      <c r="E93" s="42"/>
      <c r="L93" s="19"/>
      <c r="M93" s="242">
        <v>45168</v>
      </c>
      <c r="N93" s="253">
        <v>4.1187995369133734E-3</v>
      </c>
      <c r="O93" s="254">
        <v>4.0009751802615439E-3</v>
      </c>
      <c r="P93" s="1"/>
      <c r="Q93" s="1"/>
      <c r="R93" s="1"/>
      <c r="S93" s="1"/>
      <c r="T93" s="1"/>
      <c r="U93" s="22"/>
      <c r="V93" s="1"/>
      <c r="W93" s="1"/>
      <c r="X93" s="1"/>
      <c r="AV93"/>
      <c r="AW93"/>
      <c r="AX93"/>
      <c r="AY93"/>
      <c r="AZ93"/>
      <c r="BA93"/>
    </row>
    <row r="94" spans="3:53" x14ac:dyDescent="0.4">
      <c r="C94" s="42"/>
      <c r="D94" s="72"/>
      <c r="E94" s="42"/>
      <c r="L94" s="19"/>
      <c r="M94" s="242">
        <v>45169</v>
      </c>
      <c r="N94" s="253">
        <v>-1.4633821866477615E-3</v>
      </c>
      <c r="O94" s="254">
        <v>-1.3672349369969791E-3</v>
      </c>
      <c r="P94" s="1"/>
      <c r="Q94" s="1"/>
      <c r="R94" s="1"/>
      <c r="S94" s="1"/>
      <c r="T94" s="1"/>
      <c r="U94" s="22"/>
      <c r="V94" s="1"/>
      <c r="W94" s="1"/>
      <c r="X94" s="1"/>
      <c r="AV94"/>
      <c r="AW94"/>
      <c r="AX94"/>
      <c r="AY94"/>
      <c r="AZ94"/>
      <c r="BA94"/>
    </row>
    <row r="95" spans="3:53" x14ac:dyDescent="0.4">
      <c r="C95" s="42"/>
      <c r="D95" s="72"/>
      <c r="E95" s="42"/>
      <c r="L95" s="19"/>
      <c r="M95" s="242">
        <v>45170</v>
      </c>
      <c r="N95" s="253">
        <v>1.865215943155263E-3</v>
      </c>
      <c r="O95" s="254">
        <v>1.851481700039547E-3</v>
      </c>
      <c r="P95" s="1"/>
      <c r="Q95" s="1"/>
      <c r="R95" s="1"/>
      <c r="S95" s="1"/>
      <c r="T95" s="1"/>
      <c r="U95" s="22"/>
      <c r="V95" s="1"/>
      <c r="W95" s="1"/>
      <c r="X95" s="1"/>
      <c r="AV95"/>
      <c r="AW95"/>
      <c r="AX95"/>
      <c r="AY95"/>
      <c r="AZ95"/>
      <c r="BA95"/>
    </row>
    <row r="96" spans="3:53" x14ac:dyDescent="0.4">
      <c r="C96" s="42"/>
      <c r="D96" s="72"/>
      <c r="E96" s="42"/>
      <c r="L96" s="19"/>
      <c r="M96" s="242">
        <v>45174</v>
      </c>
      <c r="N96" s="253">
        <v>-4.3219042975242783E-3</v>
      </c>
      <c r="O96" s="254">
        <v>-4.1517123325591678E-3</v>
      </c>
      <c r="P96" s="1"/>
      <c r="Q96" s="1"/>
      <c r="R96" s="1"/>
      <c r="S96" s="1"/>
      <c r="T96" s="1"/>
      <c r="U96" s="22"/>
      <c r="V96" s="1"/>
      <c r="W96" s="1"/>
      <c r="X96" s="1"/>
      <c r="AV96"/>
      <c r="AW96"/>
      <c r="AX96"/>
      <c r="AY96"/>
      <c r="AZ96"/>
      <c r="BA96"/>
    </row>
    <row r="97" spans="3:53" x14ac:dyDescent="0.4">
      <c r="C97" s="42"/>
      <c r="D97" s="72"/>
      <c r="E97" s="42"/>
      <c r="L97" s="19"/>
      <c r="M97" s="242">
        <v>45175</v>
      </c>
      <c r="N97" s="253">
        <v>-6.7224646068916091E-3</v>
      </c>
      <c r="O97" s="254">
        <v>-6.9462163346181187E-3</v>
      </c>
      <c r="P97" s="1"/>
      <c r="Q97" s="1"/>
      <c r="R97" s="1"/>
      <c r="S97" s="1"/>
      <c r="T97" s="1"/>
      <c r="U97" s="22"/>
      <c r="V97" s="1"/>
      <c r="W97" s="1"/>
      <c r="X97" s="1"/>
      <c r="AV97"/>
      <c r="AW97"/>
      <c r="AX97"/>
      <c r="AY97"/>
      <c r="AZ97"/>
      <c r="BA97"/>
    </row>
    <row r="98" spans="3:53" x14ac:dyDescent="0.4">
      <c r="C98" s="42"/>
      <c r="D98" s="72"/>
      <c r="E98" s="42"/>
      <c r="L98" s="19"/>
      <c r="M98" s="242">
        <v>45176</v>
      </c>
      <c r="N98" s="253">
        <v>-3.0702344135179272E-3</v>
      </c>
      <c r="O98" s="254">
        <v>-3.0741691822600507E-3</v>
      </c>
      <c r="P98" s="1"/>
      <c r="Q98" s="1"/>
      <c r="R98" s="1"/>
      <c r="S98" s="1"/>
      <c r="T98" s="1"/>
      <c r="U98" s="22"/>
      <c r="V98" s="1"/>
      <c r="W98" s="1"/>
      <c r="X98" s="1"/>
      <c r="AV98"/>
      <c r="AW98"/>
      <c r="AX98"/>
      <c r="AY98"/>
      <c r="AZ98"/>
      <c r="BA98"/>
    </row>
    <row r="99" spans="3:53" x14ac:dyDescent="0.4">
      <c r="C99" s="42"/>
      <c r="D99" s="72"/>
      <c r="E99" s="42"/>
      <c r="L99" s="19"/>
      <c r="M99" s="242">
        <v>45177</v>
      </c>
      <c r="N99" s="253">
        <v>1.5061256603348635E-3</v>
      </c>
      <c r="O99" s="254">
        <v>1.4988274913840527E-3</v>
      </c>
      <c r="P99" s="1"/>
      <c r="Q99" s="1"/>
      <c r="R99" s="1"/>
      <c r="S99" s="1"/>
      <c r="T99" s="1"/>
      <c r="U99" s="22"/>
      <c r="V99" s="1"/>
      <c r="W99" s="1"/>
      <c r="X99" s="1"/>
      <c r="AV99"/>
      <c r="AW99"/>
      <c r="AX99"/>
      <c r="AY99"/>
      <c r="AZ99"/>
      <c r="BA99"/>
    </row>
    <row r="100" spans="3:53" x14ac:dyDescent="0.4">
      <c r="C100" s="42"/>
      <c r="D100" s="72"/>
      <c r="E100" s="42"/>
      <c r="L100" s="19"/>
      <c r="M100" s="242">
        <v>45180</v>
      </c>
      <c r="N100" s="253">
        <v>6.5765846651103773E-3</v>
      </c>
      <c r="O100" s="254">
        <v>6.723514803174041E-3</v>
      </c>
      <c r="P100" s="1"/>
      <c r="Q100" s="1"/>
      <c r="R100" s="1"/>
      <c r="S100" s="1"/>
      <c r="T100" s="1"/>
      <c r="U100" s="22"/>
      <c r="V100" s="1"/>
      <c r="W100" s="1"/>
      <c r="X100" s="1"/>
      <c r="AV100"/>
      <c r="AW100"/>
      <c r="AX100"/>
      <c r="AY100"/>
      <c r="AZ100"/>
      <c r="BA100"/>
    </row>
    <row r="101" spans="3:53" x14ac:dyDescent="0.4">
      <c r="C101" s="42"/>
      <c r="D101" s="72"/>
      <c r="E101" s="42"/>
      <c r="L101" s="19"/>
      <c r="M101" s="242">
        <v>45181</v>
      </c>
      <c r="N101" s="253">
        <v>-5.4855613780799388E-3</v>
      </c>
      <c r="O101" s="254">
        <v>-5.6572076408479728E-3</v>
      </c>
      <c r="P101" s="1"/>
      <c r="Q101" s="1"/>
      <c r="R101" s="1"/>
      <c r="S101" s="1"/>
      <c r="T101" s="1"/>
      <c r="U101" s="22"/>
      <c r="V101" s="1"/>
      <c r="W101" s="1"/>
      <c r="X101" s="1"/>
      <c r="AV101"/>
      <c r="AW101"/>
      <c r="AX101"/>
      <c r="AY101"/>
      <c r="AZ101"/>
      <c r="BA101"/>
    </row>
    <row r="102" spans="3:53" x14ac:dyDescent="0.4">
      <c r="C102" s="42"/>
      <c r="D102" s="72"/>
      <c r="E102" s="42"/>
      <c r="L102" s="19"/>
      <c r="M102" s="242">
        <v>45182</v>
      </c>
      <c r="N102" s="253">
        <v>1.1659454247851442E-3</v>
      </c>
      <c r="O102" s="254">
        <v>1.2502057419482542E-3</v>
      </c>
      <c r="P102" s="1"/>
      <c r="Q102" s="1"/>
      <c r="R102" s="1"/>
      <c r="S102" s="1"/>
      <c r="T102" s="1"/>
      <c r="U102" s="22"/>
      <c r="V102" s="1"/>
      <c r="W102" s="1"/>
      <c r="X102" s="1"/>
      <c r="AV102"/>
      <c r="AW102"/>
      <c r="AX102"/>
      <c r="AY102"/>
      <c r="AZ102"/>
      <c r="BA102"/>
    </row>
    <row r="103" spans="3:53" x14ac:dyDescent="0.4">
      <c r="C103" s="42"/>
      <c r="D103" s="72"/>
      <c r="E103" s="42"/>
      <c r="L103" s="19"/>
      <c r="M103" s="242">
        <v>45183</v>
      </c>
      <c r="N103" s="253">
        <v>8.6224272692662189E-3</v>
      </c>
      <c r="O103" s="254">
        <v>8.7130634099173362E-3</v>
      </c>
      <c r="P103" s="1"/>
      <c r="Q103" s="1"/>
      <c r="R103" s="1"/>
      <c r="S103" s="1"/>
      <c r="T103" s="1"/>
      <c r="U103" s="22"/>
      <c r="V103" s="1"/>
      <c r="W103" s="1"/>
      <c r="X103" s="1"/>
      <c r="AV103"/>
      <c r="AW103"/>
      <c r="AX103"/>
      <c r="AY103"/>
      <c r="AZ103"/>
      <c r="BA103"/>
    </row>
    <row r="104" spans="3:53" x14ac:dyDescent="0.4">
      <c r="C104" s="42"/>
      <c r="D104" s="72"/>
      <c r="E104" s="42"/>
      <c r="L104" s="19"/>
      <c r="M104" s="242">
        <v>45184</v>
      </c>
      <c r="N104" s="253">
        <v>-1.200557553956829E-2</v>
      </c>
      <c r="O104" s="254">
        <v>-1.2118701027724272E-2</v>
      </c>
      <c r="P104" s="1"/>
      <c r="Q104" s="1"/>
      <c r="R104" s="1"/>
      <c r="S104" s="1"/>
      <c r="T104" s="1"/>
      <c r="U104" s="22"/>
      <c r="V104" s="1"/>
      <c r="W104" s="1"/>
      <c r="X104" s="1"/>
      <c r="AV104"/>
      <c r="AW104"/>
      <c r="AX104"/>
      <c r="AY104"/>
      <c r="AZ104"/>
      <c r="BA104"/>
    </row>
    <row r="105" spans="3:53" x14ac:dyDescent="0.4">
      <c r="C105" s="42"/>
      <c r="D105" s="72"/>
      <c r="E105" s="42"/>
      <c r="L105" s="19"/>
      <c r="M105" s="242">
        <v>45187</v>
      </c>
      <c r="N105" s="253">
        <v>5.8641766470430689E-4</v>
      </c>
      <c r="O105" s="254">
        <v>7.3509051034537423E-4</v>
      </c>
      <c r="P105" s="1"/>
      <c r="Q105" s="1"/>
      <c r="R105" s="1"/>
      <c r="S105" s="1"/>
      <c r="T105" s="1"/>
      <c r="U105" s="22"/>
      <c r="V105" s="1"/>
      <c r="W105" s="1"/>
      <c r="X105" s="1"/>
      <c r="AV105"/>
      <c r="AW105"/>
      <c r="AX105"/>
      <c r="AY105"/>
      <c r="AZ105"/>
      <c r="BA105"/>
    </row>
    <row r="106" spans="3:53" x14ac:dyDescent="0.4">
      <c r="C106" s="42"/>
      <c r="D106" s="72"/>
      <c r="E106" s="42"/>
      <c r="L106" s="19"/>
      <c r="M106" s="242">
        <v>45188</v>
      </c>
      <c r="N106" s="253">
        <v>-2.073800238937884E-3</v>
      </c>
      <c r="O106" s="254">
        <v>-2.1511026084925955E-3</v>
      </c>
      <c r="P106" s="1"/>
      <c r="Q106" s="1"/>
      <c r="R106" s="1"/>
      <c r="S106" s="1"/>
      <c r="T106" s="1"/>
      <c r="U106" s="22"/>
      <c r="V106" s="1"/>
      <c r="W106" s="1"/>
      <c r="X106" s="1"/>
      <c r="AV106"/>
      <c r="AW106"/>
      <c r="AX106"/>
      <c r="AY106"/>
      <c r="AZ106"/>
      <c r="BA106"/>
    </row>
    <row r="107" spans="3:53" x14ac:dyDescent="0.4">
      <c r="C107" s="42"/>
      <c r="D107" s="72"/>
      <c r="E107" s="42"/>
      <c r="L107" s="19"/>
      <c r="M107" s="242">
        <v>45189</v>
      </c>
      <c r="N107" s="253">
        <v>-9.1933771543448416E-3</v>
      </c>
      <c r="O107" s="254">
        <v>-9.3288000540061033E-3</v>
      </c>
      <c r="P107" s="1"/>
      <c r="Q107" s="1"/>
      <c r="R107" s="1"/>
      <c r="S107" s="1"/>
      <c r="T107" s="1"/>
      <c r="U107" s="22"/>
      <c r="V107" s="1"/>
      <c r="W107" s="1"/>
      <c r="X107" s="1"/>
      <c r="AV107"/>
      <c r="AW107"/>
      <c r="AX107"/>
      <c r="AY107"/>
      <c r="AZ107"/>
      <c r="BA107"/>
    </row>
    <row r="108" spans="3:53" x14ac:dyDescent="0.4">
      <c r="C108" s="42"/>
      <c r="D108" s="72"/>
      <c r="E108" s="42"/>
      <c r="L108" s="19"/>
      <c r="M108" s="242">
        <v>45190</v>
      </c>
      <c r="N108" s="253">
        <v>-1.6528360386649607E-2</v>
      </c>
      <c r="O108" s="254">
        <v>-1.6368214074780722E-2</v>
      </c>
      <c r="P108" s="1"/>
      <c r="Q108" s="1"/>
      <c r="R108" s="1"/>
      <c r="S108" s="1"/>
      <c r="T108" s="1"/>
      <c r="U108" s="22"/>
      <c r="V108" s="1"/>
      <c r="W108" s="1"/>
      <c r="X108" s="1"/>
      <c r="AV108"/>
      <c r="AW108"/>
      <c r="AX108"/>
      <c r="AY108"/>
      <c r="AZ108"/>
      <c r="BA108"/>
    </row>
    <row r="109" spans="3:53" x14ac:dyDescent="0.4">
      <c r="C109" s="42"/>
      <c r="D109" s="72"/>
      <c r="E109" s="42"/>
      <c r="L109" s="19"/>
      <c r="M109" s="242">
        <v>45191</v>
      </c>
      <c r="N109" s="253">
        <v>-2.248545399754135E-3</v>
      </c>
      <c r="O109" s="254">
        <v>-2.2784635103925634E-3</v>
      </c>
      <c r="P109" s="1"/>
      <c r="Q109" s="1"/>
      <c r="R109" s="1"/>
      <c r="S109" s="1"/>
      <c r="T109" s="1"/>
      <c r="U109" s="22"/>
      <c r="V109" s="1"/>
      <c r="W109" s="1"/>
      <c r="X109" s="1"/>
      <c r="AV109"/>
      <c r="AW109"/>
      <c r="AX109"/>
      <c r="AY109"/>
      <c r="AZ109"/>
      <c r="BA109"/>
    </row>
    <row r="110" spans="3:53" x14ac:dyDescent="0.4">
      <c r="C110" s="42"/>
      <c r="D110" s="72"/>
      <c r="E110" s="42"/>
      <c r="L110" s="19"/>
      <c r="M110" s="242">
        <v>45194</v>
      </c>
      <c r="N110" s="253">
        <v>4.2051949258863032E-3</v>
      </c>
      <c r="O110" s="254">
        <v>4.0355407100825889E-3</v>
      </c>
      <c r="P110" s="1"/>
      <c r="Q110" s="1"/>
      <c r="R110" s="1"/>
      <c r="S110" s="1"/>
      <c r="T110" s="1"/>
      <c r="U110" s="22"/>
      <c r="V110" s="1"/>
      <c r="W110" s="1"/>
      <c r="X110" s="1"/>
      <c r="AV110"/>
      <c r="AW110"/>
      <c r="AX110"/>
      <c r="AY110"/>
      <c r="AZ110"/>
      <c r="BA110"/>
    </row>
    <row r="111" spans="3:53" x14ac:dyDescent="0.4">
      <c r="C111" s="42"/>
      <c r="D111" s="72"/>
      <c r="E111" s="42"/>
      <c r="L111" s="19"/>
      <c r="M111" s="242">
        <v>45195</v>
      </c>
      <c r="N111" s="253">
        <v>-1.4691252342502877E-2</v>
      </c>
      <c r="O111" s="254">
        <v>-1.4668682218082551E-2</v>
      </c>
      <c r="P111" s="1"/>
      <c r="Q111" s="1"/>
      <c r="R111" s="1"/>
      <c r="S111" s="1"/>
      <c r="T111" s="1"/>
      <c r="U111" s="22"/>
      <c r="V111" s="1"/>
      <c r="W111" s="1"/>
      <c r="X111" s="1"/>
      <c r="AV111"/>
      <c r="AW111"/>
      <c r="AX111"/>
      <c r="AY111"/>
      <c r="AZ111"/>
      <c r="BA111"/>
    </row>
    <row r="112" spans="3:53" x14ac:dyDescent="0.4">
      <c r="C112" s="42"/>
      <c r="D112" s="72"/>
      <c r="E112" s="42"/>
      <c r="L112" s="19"/>
      <c r="M112" s="242">
        <v>45196</v>
      </c>
      <c r="N112" s="253">
        <v>3.9917347609651986E-4</v>
      </c>
      <c r="O112" s="254">
        <v>2.4937955273530581E-4</v>
      </c>
      <c r="P112" s="1"/>
      <c r="Q112" s="1"/>
      <c r="R112" s="1"/>
      <c r="S112" s="1"/>
      <c r="T112" s="1"/>
      <c r="U112" s="22"/>
      <c r="V112" s="1"/>
      <c r="W112" s="1"/>
      <c r="X112" s="1"/>
      <c r="AV112"/>
      <c r="AW112"/>
      <c r="AX112"/>
      <c r="AY112"/>
      <c r="AZ112"/>
      <c r="BA112"/>
    </row>
    <row r="113" spans="3:53" x14ac:dyDescent="0.4">
      <c r="C113" s="42"/>
      <c r="D113" s="72"/>
      <c r="E113" s="42"/>
      <c r="L113" s="19"/>
      <c r="M113" s="242">
        <v>45197</v>
      </c>
      <c r="N113" s="253">
        <v>5.7974416148339177E-3</v>
      </c>
      <c r="O113" s="254">
        <v>6.0250487190344751E-3</v>
      </c>
      <c r="P113" s="1"/>
      <c r="Q113" s="1"/>
      <c r="R113" s="1"/>
      <c r="S113" s="1"/>
      <c r="T113" s="1"/>
      <c r="U113" s="22"/>
      <c r="V113" s="1"/>
      <c r="W113" s="1"/>
      <c r="X113" s="1"/>
      <c r="AV113"/>
      <c r="AW113"/>
      <c r="AX113"/>
      <c r="AY113"/>
      <c r="AZ113"/>
      <c r="BA113"/>
    </row>
    <row r="114" spans="3:53" x14ac:dyDescent="0.4">
      <c r="C114" s="42"/>
      <c r="D114" s="72"/>
      <c r="E114" s="42"/>
      <c r="L114" s="19"/>
      <c r="M114" s="242">
        <v>45198</v>
      </c>
      <c r="N114" s="253">
        <v>-2.4269579016147754E-3</v>
      </c>
      <c r="O114" s="254">
        <v>-2.6769758355235321E-3</v>
      </c>
      <c r="P114" s="1"/>
      <c r="Q114" s="1"/>
      <c r="R114" s="1"/>
      <c r="S114" s="1"/>
      <c r="T114" s="1"/>
      <c r="U114" s="22"/>
      <c r="V114" s="1"/>
      <c r="W114" s="1"/>
      <c r="X114" s="1"/>
      <c r="AV114"/>
      <c r="AW114"/>
      <c r="AX114"/>
      <c r="AY114"/>
      <c r="AZ114"/>
      <c r="BA114"/>
    </row>
    <row r="115" spans="3:53" x14ac:dyDescent="0.4">
      <c r="C115" s="42"/>
      <c r="D115" s="72"/>
      <c r="E115" s="42"/>
      <c r="L115" s="19"/>
      <c r="M115" s="242">
        <v>45201</v>
      </c>
      <c r="N115" s="253">
        <v>-3.976794235988639E-4</v>
      </c>
      <c r="O115" s="254">
        <v>8.4686046104894339E-5</v>
      </c>
      <c r="P115" s="1"/>
      <c r="Q115" s="1"/>
      <c r="R115" s="1"/>
      <c r="S115" s="1"/>
      <c r="T115" s="1"/>
      <c r="U115" s="22"/>
      <c r="V115" s="1"/>
      <c r="W115" s="1"/>
      <c r="X115" s="1"/>
      <c r="AV115"/>
      <c r="AW115"/>
      <c r="AX115"/>
      <c r="AY115"/>
      <c r="AZ115"/>
      <c r="BA115"/>
    </row>
    <row r="116" spans="3:53" x14ac:dyDescent="0.4">
      <c r="C116" s="42"/>
      <c r="D116" s="72"/>
      <c r="E116" s="42"/>
      <c r="L116" s="19"/>
      <c r="M116" s="242">
        <v>45202</v>
      </c>
      <c r="N116" s="253">
        <v>-1.3386066321874043E-2</v>
      </c>
      <c r="O116" s="254">
        <v>-1.3666645524311216E-2</v>
      </c>
      <c r="P116" s="1"/>
      <c r="Q116" s="1"/>
      <c r="R116" s="1"/>
      <c r="S116" s="1"/>
      <c r="T116" s="1"/>
      <c r="U116" s="22"/>
      <c r="V116" s="1"/>
      <c r="W116" s="1"/>
      <c r="X116" s="1"/>
      <c r="AV116"/>
      <c r="AW116"/>
      <c r="AX116"/>
      <c r="AY116"/>
      <c r="AZ116"/>
      <c r="BA116"/>
    </row>
    <row r="117" spans="3:53" x14ac:dyDescent="0.4">
      <c r="C117" s="42"/>
      <c r="D117" s="72"/>
      <c r="E117" s="42"/>
      <c r="L117" s="19"/>
      <c r="M117" s="242">
        <v>45203</v>
      </c>
      <c r="N117" s="253">
        <v>7.2819564031405496E-3</v>
      </c>
      <c r="O117" s="254">
        <v>8.1135069571693919E-3</v>
      </c>
      <c r="P117" s="1"/>
      <c r="Q117" s="1"/>
      <c r="R117" s="1"/>
      <c r="S117" s="1"/>
      <c r="T117" s="1"/>
      <c r="U117" s="22"/>
      <c r="V117" s="1"/>
      <c r="W117" s="1"/>
      <c r="X117" s="1"/>
      <c r="AV117"/>
      <c r="AW117"/>
      <c r="AX117"/>
      <c r="AY117"/>
      <c r="AZ117"/>
      <c r="BA117"/>
    </row>
    <row r="118" spans="3:53" x14ac:dyDescent="0.4">
      <c r="C118" s="42"/>
      <c r="D118" s="72"/>
      <c r="E118" s="42"/>
      <c r="L118" s="19"/>
      <c r="M118" s="242">
        <v>45204</v>
      </c>
      <c r="N118" s="253">
        <v>-3.7677200583994261E-4</v>
      </c>
      <c r="O118" s="254">
        <v>-1.1221607739665767E-3</v>
      </c>
      <c r="P118" s="1"/>
      <c r="Q118" s="1"/>
      <c r="R118" s="1"/>
      <c r="S118" s="1"/>
      <c r="T118" s="1"/>
      <c r="U118" s="22"/>
      <c r="V118" s="1"/>
      <c r="W118" s="1"/>
      <c r="X118" s="1"/>
      <c r="AV118"/>
      <c r="AW118"/>
      <c r="AX118"/>
      <c r="AY118"/>
      <c r="AZ118"/>
      <c r="BA118"/>
    </row>
    <row r="119" spans="3:53" x14ac:dyDescent="0.4">
      <c r="C119" s="42"/>
      <c r="D119" s="72"/>
      <c r="E119" s="42"/>
      <c r="L119" s="19"/>
      <c r="M119" s="242">
        <v>45205</v>
      </c>
      <c r="N119" s="253">
        <v>1.1872791519434621E-2</v>
      </c>
      <c r="O119" s="254">
        <v>1.1976409695199284E-2</v>
      </c>
      <c r="P119" s="1"/>
      <c r="Q119" s="1"/>
      <c r="R119" s="1"/>
      <c r="S119" s="1"/>
      <c r="T119" s="1"/>
      <c r="U119" s="22"/>
      <c r="V119" s="1"/>
      <c r="W119" s="1"/>
      <c r="X119" s="1"/>
      <c r="AV119"/>
      <c r="AW119"/>
      <c r="AX119"/>
      <c r="AY119"/>
      <c r="AZ119"/>
      <c r="BA119"/>
    </row>
    <row r="120" spans="3:53" x14ac:dyDescent="0.4">
      <c r="C120" s="42"/>
      <c r="D120" s="72"/>
      <c r="E120" s="42"/>
      <c r="L120" s="19"/>
      <c r="M120" s="242">
        <v>45208</v>
      </c>
      <c r="N120" s="253">
        <v>6.402197699864943E-3</v>
      </c>
      <c r="O120" s="254">
        <v>6.3038180341185345E-3</v>
      </c>
      <c r="P120" s="1"/>
      <c r="Q120" s="1"/>
      <c r="R120" s="1"/>
      <c r="S120" s="1"/>
      <c r="T120" s="1"/>
      <c r="U120" s="22"/>
      <c r="V120" s="1"/>
      <c r="W120" s="1"/>
      <c r="X120" s="1"/>
      <c r="AV120"/>
      <c r="AW120"/>
      <c r="AX120"/>
      <c r="AY120"/>
      <c r="AZ120"/>
      <c r="BA120"/>
    </row>
    <row r="121" spans="3:53" x14ac:dyDescent="0.4">
      <c r="C121" s="42"/>
      <c r="D121" s="72"/>
      <c r="E121" s="42"/>
      <c r="L121" s="19"/>
      <c r="M121" s="242">
        <v>45209</v>
      </c>
      <c r="N121" s="253">
        <v>5.2048393439589761E-3</v>
      </c>
      <c r="O121" s="254">
        <v>5.2287587126298475E-3</v>
      </c>
      <c r="P121" s="1"/>
      <c r="Q121" s="1"/>
      <c r="R121" s="1"/>
      <c r="S121" s="1"/>
      <c r="T121" s="1"/>
      <c r="U121" s="22"/>
      <c r="V121" s="1"/>
      <c r="W121" s="1"/>
      <c r="X121" s="1"/>
      <c r="AV121"/>
      <c r="AW121"/>
      <c r="AX121"/>
      <c r="AY121"/>
      <c r="AZ121"/>
      <c r="BA121"/>
    </row>
    <row r="122" spans="3:53" x14ac:dyDescent="0.4">
      <c r="C122" s="42"/>
      <c r="D122" s="72"/>
      <c r="E122" s="42"/>
      <c r="L122" s="19"/>
      <c r="M122" s="242">
        <v>45210</v>
      </c>
      <c r="N122" s="253">
        <v>4.0962857274358978E-3</v>
      </c>
      <c r="O122" s="254">
        <v>4.3417544696941635E-3</v>
      </c>
      <c r="P122" s="1"/>
      <c r="Q122" s="1"/>
      <c r="R122" s="1"/>
      <c r="S122" s="1"/>
      <c r="T122" s="1"/>
      <c r="U122" s="22"/>
      <c r="V122" s="1"/>
      <c r="W122" s="1"/>
      <c r="X122" s="1"/>
      <c r="AV122"/>
      <c r="AW122"/>
      <c r="AX122"/>
      <c r="AY122"/>
      <c r="AZ122"/>
      <c r="BA122"/>
    </row>
    <row r="123" spans="3:53" x14ac:dyDescent="0.4">
      <c r="C123" s="42"/>
      <c r="D123" s="72"/>
      <c r="E123" s="42"/>
      <c r="L123" s="19"/>
      <c r="M123" s="242">
        <v>45211</v>
      </c>
      <c r="N123" s="253">
        <v>-6.0964429776310244E-3</v>
      </c>
      <c r="O123" s="254">
        <v>-6.1393691954444414E-3</v>
      </c>
      <c r="P123" s="1"/>
      <c r="Q123" s="1"/>
      <c r="R123" s="1"/>
      <c r="S123" s="1"/>
      <c r="T123" s="1"/>
      <c r="U123" s="22"/>
      <c r="V123" s="1"/>
      <c r="W123" s="1"/>
      <c r="X123" s="1"/>
      <c r="AV123"/>
      <c r="AW123"/>
      <c r="AX123"/>
      <c r="AY123"/>
      <c r="AZ123"/>
      <c r="BA123"/>
    </row>
    <row r="124" spans="3:53" x14ac:dyDescent="0.4">
      <c r="C124" s="42"/>
      <c r="D124" s="72"/>
      <c r="E124" s="42"/>
      <c r="L124" s="19"/>
      <c r="M124" s="242">
        <v>45212</v>
      </c>
      <c r="N124" s="253">
        <v>-4.9808605820229283E-3</v>
      </c>
      <c r="O124" s="254">
        <v>-5.0166564358644162E-3</v>
      </c>
      <c r="P124" s="1"/>
      <c r="Q124" s="1"/>
      <c r="R124" s="1"/>
      <c r="S124" s="1"/>
      <c r="T124" s="1"/>
      <c r="U124" s="22"/>
      <c r="V124" s="1"/>
      <c r="W124" s="1"/>
      <c r="X124" s="1"/>
      <c r="AV124"/>
      <c r="AW124"/>
      <c r="AX124"/>
      <c r="AY124"/>
      <c r="AZ124"/>
      <c r="BA124"/>
    </row>
    <row r="125" spans="3:53" x14ac:dyDescent="0.4">
      <c r="C125" s="42"/>
      <c r="D125" s="72"/>
      <c r="E125" s="42"/>
      <c r="L125" s="19"/>
      <c r="M125" s="242">
        <v>45215</v>
      </c>
      <c r="N125" s="253">
        <v>1.0521436848204023E-2</v>
      </c>
      <c r="O125" s="254">
        <v>1.0624614005333202E-2</v>
      </c>
      <c r="P125" s="1"/>
      <c r="Q125" s="1"/>
      <c r="R125" s="1"/>
      <c r="S125" s="1"/>
      <c r="T125" s="1"/>
      <c r="U125" s="22"/>
      <c r="V125" s="1"/>
      <c r="W125" s="1"/>
      <c r="X125" s="1"/>
      <c r="AV125"/>
      <c r="AW125"/>
      <c r="AX125"/>
      <c r="AY125"/>
      <c r="AZ125"/>
      <c r="BA125"/>
    </row>
    <row r="126" spans="3:53" x14ac:dyDescent="0.4">
      <c r="C126" s="42"/>
      <c r="D126" s="72"/>
      <c r="E126" s="42"/>
      <c r="L126" s="19"/>
      <c r="M126" s="242">
        <v>45216</v>
      </c>
      <c r="N126" s="253">
        <v>-4.5867351619227895E-5</v>
      </c>
      <c r="O126" s="254">
        <v>-9.8316501395927027E-5</v>
      </c>
      <c r="P126" s="1"/>
      <c r="Q126" s="1"/>
      <c r="R126" s="1"/>
      <c r="S126" s="1"/>
      <c r="T126" s="1"/>
      <c r="U126" s="22"/>
      <c r="V126" s="1"/>
      <c r="W126" s="1"/>
      <c r="X126" s="1"/>
      <c r="AV126"/>
      <c r="AW126"/>
      <c r="AX126"/>
      <c r="AY126"/>
      <c r="AZ126"/>
      <c r="BA126"/>
    </row>
    <row r="127" spans="3:53" x14ac:dyDescent="0.4">
      <c r="C127" s="42"/>
      <c r="D127" s="72"/>
      <c r="E127" s="42"/>
      <c r="L127" s="19"/>
      <c r="M127" s="242">
        <v>45217</v>
      </c>
      <c r="N127" s="253">
        <v>-1.332507683133805E-2</v>
      </c>
      <c r="O127" s="254">
        <v>-1.3399798774352809E-2</v>
      </c>
      <c r="P127" s="1"/>
      <c r="Q127" s="1"/>
      <c r="R127" s="1"/>
      <c r="S127" s="1"/>
      <c r="T127" s="1"/>
      <c r="U127" s="22"/>
      <c r="V127" s="1"/>
      <c r="W127" s="1"/>
      <c r="X127" s="1"/>
      <c r="AV127"/>
      <c r="AW127"/>
      <c r="AX127"/>
      <c r="AY127"/>
      <c r="AZ127"/>
      <c r="BA127"/>
    </row>
    <row r="128" spans="3:53" x14ac:dyDescent="0.4">
      <c r="C128" s="42"/>
      <c r="D128" s="72"/>
      <c r="E128" s="42"/>
      <c r="L128" s="19"/>
      <c r="M128" s="242">
        <v>45218</v>
      </c>
      <c r="N128" s="253">
        <v>-8.7864066386182469E-3</v>
      </c>
      <c r="O128" s="254">
        <v>-8.3984112084551452E-3</v>
      </c>
      <c r="P128" s="1"/>
      <c r="Q128" s="1"/>
      <c r="R128" s="1"/>
      <c r="S128" s="1"/>
      <c r="T128" s="1"/>
      <c r="U128" s="22"/>
      <c r="V128" s="1"/>
      <c r="W128" s="1"/>
      <c r="X128" s="1"/>
      <c r="AV128"/>
      <c r="AW128"/>
      <c r="AX128"/>
      <c r="AY128"/>
      <c r="AZ128"/>
      <c r="BA128"/>
    </row>
    <row r="129" spans="3:53" x14ac:dyDescent="0.4">
      <c r="C129" s="42"/>
      <c r="D129" s="72"/>
      <c r="E129" s="42"/>
      <c r="L129" s="19"/>
      <c r="M129" s="242">
        <v>45219</v>
      </c>
      <c r="N129" s="253">
        <v>-1.2288066036629757E-2</v>
      </c>
      <c r="O129" s="254">
        <v>-1.2553601449275415E-2</v>
      </c>
      <c r="P129" s="1"/>
      <c r="Q129" s="1"/>
      <c r="R129" s="1"/>
      <c r="S129" s="1"/>
      <c r="T129" s="1"/>
      <c r="U129" s="22"/>
      <c r="V129" s="1"/>
      <c r="W129" s="1"/>
      <c r="X129" s="1"/>
      <c r="AV129"/>
      <c r="AW129"/>
      <c r="AX129"/>
      <c r="AY129"/>
      <c r="AZ129"/>
      <c r="BA129"/>
    </row>
    <row r="130" spans="3:53" x14ac:dyDescent="0.4">
      <c r="C130" s="42"/>
      <c r="D130" s="72"/>
      <c r="E130" s="42"/>
      <c r="L130" s="19"/>
      <c r="M130" s="242">
        <v>45222</v>
      </c>
      <c r="N130" s="253">
        <v>-1.7331845485409894E-3</v>
      </c>
      <c r="O130" s="254">
        <v>-1.6855422143098665E-3</v>
      </c>
      <c r="P130" s="1"/>
      <c r="Q130" s="1"/>
      <c r="R130" s="1"/>
      <c r="S130" s="1"/>
      <c r="T130" s="1"/>
      <c r="U130" s="22"/>
      <c r="V130" s="1"/>
      <c r="W130" s="1"/>
      <c r="X130" s="1"/>
      <c r="AV130"/>
      <c r="AW130"/>
      <c r="AX130"/>
      <c r="AY130"/>
      <c r="AZ130"/>
      <c r="BA130"/>
    </row>
    <row r="131" spans="3:53" x14ac:dyDescent="0.4">
      <c r="C131" s="42"/>
      <c r="D131" s="72"/>
      <c r="E131" s="42"/>
      <c r="L131" s="19"/>
      <c r="M131" s="242">
        <v>45223</v>
      </c>
      <c r="N131" s="253">
        <v>7.5393616515244798E-3</v>
      </c>
      <c r="O131" s="254">
        <v>7.2882104509324024E-3</v>
      </c>
      <c r="P131" s="1"/>
      <c r="Q131" s="1"/>
      <c r="R131" s="1"/>
      <c r="S131" s="1"/>
      <c r="T131" s="1"/>
      <c r="U131" s="22"/>
      <c r="V131" s="1"/>
      <c r="W131" s="1"/>
      <c r="X131" s="1"/>
      <c r="AV131"/>
      <c r="AW131"/>
      <c r="AX131"/>
      <c r="AY131"/>
      <c r="AZ131"/>
      <c r="BA131"/>
    </row>
    <row r="132" spans="3:53" x14ac:dyDescent="0.4">
      <c r="C132" s="42"/>
      <c r="D132" s="72"/>
      <c r="E132" s="42"/>
      <c r="L132" s="19"/>
      <c r="M132" s="242">
        <v>45224</v>
      </c>
      <c r="N132" s="253">
        <v>-1.4352146920661805E-2</v>
      </c>
      <c r="O132" s="254">
        <v>-1.4333973133569442E-2</v>
      </c>
      <c r="P132" s="1"/>
      <c r="Q132" s="1"/>
      <c r="R132" s="1"/>
      <c r="S132" s="1"/>
      <c r="T132" s="1"/>
      <c r="U132" s="22"/>
      <c r="V132" s="1"/>
      <c r="W132" s="1"/>
      <c r="X132" s="1"/>
      <c r="AV132"/>
      <c r="AW132"/>
      <c r="AX132"/>
      <c r="AY132"/>
      <c r="AZ132"/>
      <c r="BA132"/>
    </row>
    <row r="133" spans="3:53" x14ac:dyDescent="0.4">
      <c r="C133" s="42"/>
      <c r="D133" s="72"/>
      <c r="E133" s="42"/>
      <c r="L133" s="19"/>
      <c r="M133" s="242">
        <v>45225</v>
      </c>
      <c r="N133" s="253">
        <v>-1.1974613818704379E-2</v>
      </c>
      <c r="O133" s="254">
        <v>-1.181783403435124E-2</v>
      </c>
      <c r="P133" s="1"/>
      <c r="Q133" s="1"/>
      <c r="R133" s="1"/>
      <c r="S133" s="1"/>
      <c r="T133" s="1"/>
      <c r="U133" s="22"/>
      <c r="V133" s="1"/>
      <c r="W133" s="1"/>
      <c r="X133" s="1"/>
      <c r="AV133"/>
      <c r="AW133"/>
      <c r="AX133"/>
      <c r="AY133"/>
      <c r="AZ133"/>
      <c r="BA133"/>
    </row>
    <row r="134" spans="3:53" x14ac:dyDescent="0.4">
      <c r="C134" s="42"/>
      <c r="D134" s="72"/>
      <c r="E134" s="42"/>
      <c r="L134" s="19"/>
      <c r="M134" s="242">
        <v>45226</v>
      </c>
      <c r="N134" s="253">
        <v>-4.5327839049812491E-3</v>
      </c>
      <c r="O134" s="254">
        <v>-4.7819103603133949E-3</v>
      </c>
      <c r="P134" s="1"/>
      <c r="Q134" s="1"/>
      <c r="R134" s="1"/>
      <c r="S134" s="1"/>
      <c r="T134" s="1"/>
      <c r="U134" s="22"/>
      <c r="V134" s="1"/>
      <c r="W134" s="1"/>
      <c r="X134" s="1"/>
      <c r="AV134"/>
      <c r="AW134"/>
      <c r="AX134"/>
      <c r="AY134"/>
      <c r="AZ134"/>
      <c r="BA134"/>
    </row>
    <row r="135" spans="3:53" x14ac:dyDescent="0.4">
      <c r="C135" s="42"/>
      <c r="D135" s="72"/>
      <c r="E135" s="42"/>
      <c r="L135" s="19"/>
      <c r="M135" s="242">
        <v>45229</v>
      </c>
      <c r="N135" s="253">
        <v>1.195578065647218E-2</v>
      </c>
      <c r="O135" s="254">
        <v>1.210233620005001E-2</v>
      </c>
      <c r="P135" s="1"/>
      <c r="Q135" s="1"/>
      <c r="R135" s="1"/>
      <c r="S135" s="1"/>
      <c r="T135" s="1"/>
      <c r="U135" s="22"/>
      <c r="V135" s="1"/>
      <c r="W135" s="1"/>
      <c r="X135" s="1"/>
      <c r="AV135"/>
      <c r="AW135"/>
      <c r="AX135"/>
      <c r="AY135"/>
      <c r="AZ135"/>
      <c r="BA135"/>
    </row>
    <row r="136" spans="3:53" x14ac:dyDescent="0.4">
      <c r="C136" s="42"/>
      <c r="D136" s="72"/>
      <c r="E136" s="42"/>
      <c r="L136" s="19"/>
      <c r="M136" s="242">
        <v>45230</v>
      </c>
      <c r="N136" s="253">
        <v>6.2802281094347543E-3</v>
      </c>
      <c r="O136" s="254">
        <v>6.5421911673650916E-3</v>
      </c>
      <c r="P136" s="1"/>
      <c r="Q136" s="1"/>
      <c r="R136" s="1"/>
      <c r="S136" s="1"/>
      <c r="T136" s="1"/>
      <c r="U136" s="22"/>
      <c r="V136" s="1"/>
      <c r="W136" s="1"/>
      <c r="X136" s="1"/>
      <c r="AV136"/>
      <c r="AW136"/>
      <c r="AX136"/>
      <c r="AY136"/>
      <c r="AZ136"/>
      <c r="BA136"/>
    </row>
    <row r="137" spans="3:53" x14ac:dyDescent="0.4">
      <c r="C137" s="42"/>
      <c r="D137" s="72"/>
      <c r="E137" s="42"/>
      <c r="L137" s="19"/>
      <c r="M137" s="242">
        <v>45231</v>
      </c>
      <c r="N137" s="253">
        <v>1.0664753706360757E-2</v>
      </c>
      <c r="O137" s="254">
        <v>1.0510745386045921E-2</v>
      </c>
      <c r="P137" s="1"/>
      <c r="Q137" s="1"/>
      <c r="R137" s="1"/>
      <c r="S137" s="1"/>
      <c r="T137" s="1"/>
      <c r="U137" s="22"/>
      <c r="V137" s="1"/>
      <c r="W137" s="1"/>
      <c r="X137" s="1"/>
      <c r="AV137"/>
      <c r="AW137"/>
      <c r="AX137"/>
      <c r="AY137"/>
      <c r="AZ137"/>
      <c r="BA137"/>
    </row>
    <row r="138" spans="3:53" x14ac:dyDescent="0.4">
      <c r="C138" s="42"/>
      <c r="D138" s="72"/>
      <c r="E138" s="42"/>
      <c r="L138" s="19"/>
      <c r="M138" s="242">
        <v>45232</v>
      </c>
      <c r="N138" s="253">
        <v>1.916434013154774E-2</v>
      </c>
      <c r="O138" s="254">
        <v>1.8925205646246026E-2</v>
      </c>
      <c r="P138" s="1"/>
      <c r="Q138" s="1"/>
      <c r="R138" s="1"/>
      <c r="S138" s="1"/>
      <c r="T138" s="1"/>
      <c r="U138" s="22"/>
      <c r="V138" s="1"/>
      <c r="W138" s="1"/>
      <c r="X138" s="1"/>
      <c r="AV138"/>
      <c r="AW138"/>
      <c r="AX138"/>
      <c r="AY138"/>
      <c r="AZ138"/>
      <c r="BA138"/>
    </row>
    <row r="139" spans="3:53" x14ac:dyDescent="0.4">
      <c r="C139" s="42"/>
      <c r="D139" s="72"/>
      <c r="E139" s="42"/>
      <c r="L139" s="19"/>
      <c r="M139" s="242">
        <v>45233</v>
      </c>
      <c r="N139" s="253">
        <v>9.1234097873526005E-3</v>
      </c>
      <c r="O139" s="254">
        <v>9.4408290834643097E-3</v>
      </c>
      <c r="P139" s="1"/>
      <c r="Q139" s="1"/>
      <c r="R139" s="1"/>
      <c r="S139" s="1"/>
      <c r="T139" s="1"/>
      <c r="U139" s="22"/>
      <c r="V139" s="1"/>
      <c r="W139" s="1"/>
      <c r="X139" s="1"/>
      <c r="AV139"/>
      <c r="AW139"/>
      <c r="AX139"/>
      <c r="AY139"/>
      <c r="AZ139"/>
      <c r="BA139"/>
    </row>
    <row r="140" spans="3:53" x14ac:dyDescent="0.4">
      <c r="C140" s="42"/>
      <c r="D140" s="72"/>
      <c r="E140" s="42"/>
      <c r="L140" s="19"/>
      <c r="M140" s="242">
        <v>45236</v>
      </c>
      <c r="N140" s="253">
        <v>2.3004900043708853E-3</v>
      </c>
      <c r="O140" s="254">
        <v>1.7834799487876835E-3</v>
      </c>
      <c r="P140" s="1"/>
      <c r="Q140" s="1"/>
      <c r="R140" s="1"/>
      <c r="S140" s="1"/>
      <c r="T140" s="1"/>
      <c r="U140" s="22"/>
      <c r="V140" s="1"/>
      <c r="W140" s="1"/>
      <c r="X140" s="1"/>
      <c r="AV140"/>
      <c r="AW140"/>
      <c r="AX140"/>
      <c r="AY140"/>
      <c r="AZ140"/>
      <c r="BA140"/>
    </row>
    <row r="141" spans="3:53" x14ac:dyDescent="0.4">
      <c r="C141" s="42"/>
      <c r="D141" s="72"/>
      <c r="E141" s="42"/>
      <c r="L141" s="19"/>
      <c r="M141" s="242">
        <v>45237</v>
      </c>
      <c r="N141" s="253">
        <v>2.8460602722118781E-3</v>
      </c>
      <c r="O141" s="254">
        <v>2.8579462113891003E-3</v>
      </c>
      <c r="P141" s="1"/>
      <c r="Q141" s="1"/>
      <c r="R141" s="1"/>
      <c r="S141" s="1"/>
      <c r="T141" s="1"/>
      <c r="U141" s="22"/>
      <c r="V141" s="1"/>
      <c r="W141" s="1"/>
      <c r="X141" s="1"/>
      <c r="AV141"/>
      <c r="AW141"/>
      <c r="AX141"/>
      <c r="AY141"/>
      <c r="AZ141"/>
      <c r="BA141"/>
    </row>
    <row r="142" spans="3:53" x14ac:dyDescent="0.4">
      <c r="C142" s="42"/>
      <c r="D142" s="72"/>
      <c r="E142" s="42"/>
      <c r="L142" s="19"/>
      <c r="M142" s="242">
        <v>45238</v>
      </c>
      <c r="N142" s="253">
        <v>7.3238276154070469E-4</v>
      </c>
      <c r="O142" s="254">
        <v>1.0536182332276122E-3</v>
      </c>
      <c r="P142" s="1"/>
      <c r="Q142" s="1"/>
      <c r="R142" s="1"/>
      <c r="S142" s="1"/>
      <c r="T142" s="1"/>
      <c r="U142" s="22"/>
      <c r="V142" s="1"/>
      <c r="W142" s="1"/>
      <c r="X142" s="1"/>
      <c r="AV142"/>
      <c r="AW142"/>
      <c r="AX142"/>
      <c r="AY142"/>
      <c r="AZ142"/>
      <c r="BA142"/>
    </row>
    <row r="143" spans="3:53" x14ac:dyDescent="0.4">
      <c r="C143" s="42"/>
      <c r="D143" s="72"/>
      <c r="E143" s="42"/>
      <c r="L143" s="19"/>
      <c r="M143" s="242">
        <v>45239</v>
      </c>
      <c r="N143" s="253">
        <v>-7.7987421383647719E-3</v>
      </c>
      <c r="O143" s="254">
        <v>-7.8898324807539326E-3</v>
      </c>
      <c r="P143" s="1"/>
      <c r="Q143" s="1"/>
      <c r="R143" s="1"/>
      <c r="S143" s="1"/>
      <c r="T143" s="1"/>
      <c r="U143" s="22"/>
      <c r="V143" s="1"/>
      <c r="W143" s="1"/>
      <c r="X143" s="1"/>
      <c r="AV143"/>
      <c r="AW143"/>
      <c r="AX143"/>
      <c r="AY143"/>
      <c r="AZ143"/>
      <c r="BA143"/>
    </row>
    <row r="144" spans="3:53" x14ac:dyDescent="0.4">
      <c r="C144" s="42"/>
      <c r="D144" s="72"/>
      <c r="E144" s="42"/>
      <c r="L144" s="19"/>
      <c r="M144" s="242">
        <v>45240</v>
      </c>
      <c r="N144" s="253">
        <v>1.5604831274202502E-2</v>
      </c>
      <c r="O144" s="254">
        <v>1.5769077483984421E-2</v>
      </c>
      <c r="P144" s="1"/>
      <c r="Q144" s="1"/>
      <c r="R144" s="1"/>
      <c r="S144" s="1"/>
      <c r="T144" s="1"/>
      <c r="U144" s="22"/>
      <c r="V144" s="1"/>
      <c r="W144" s="1"/>
      <c r="X144" s="1"/>
      <c r="AV144"/>
      <c r="AW144"/>
      <c r="AX144"/>
      <c r="AY144"/>
      <c r="AZ144"/>
      <c r="BA144"/>
    </row>
    <row r="145" spans="3:53" x14ac:dyDescent="0.4">
      <c r="C145" s="42"/>
      <c r="D145" s="72"/>
      <c r="E145" s="42"/>
      <c r="L145" s="19"/>
      <c r="M145" s="242">
        <v>45243</v>
      </c>
      <c r="N145" s="253">
        <v>-9.5322393953835608E-4</v>
      </c>
      <c r="O145" s="254">
        <v>-7.7402066478833879E-4</v>
      </c>
      <c r="P145" s="1"/>
      <c r="Q145" s="1"/>
      <c r="R145" s="1"/>
      <c r="S145" s="1"/>
      <c r="T145" s="1"/>
      <c r="U145" s="22"/>
      <c r="V145" s="1"/>
      <c r="W145" s="1"/>
      <c r="X145" s="1"/>
      <c r="AV145"/>
      <c r="AW145"/>
      <c r="AX145"/>
      <c r="AY145"/>
      <c r="AZ145"/>
      <c r="BA145"/>
    </row>
    <row r="146" spans="3:53" x14ac:dyDescent="0.4">
      <c r="C146" s="42"/>
      <c r="D146" s="72"/>
      <c r="E146" s="42"/>
      <c r="L146" s="19"/>
      <c r="M146" s="242">
        <v>45244</v>
      </c>
      <c r="N146" s="253">
        <v>1.9400713328335518E-2</v>
      </c>
      <c r="O146" s="254">
        <v>1.9286443540252045E-2</v>
      </c>
      <c r="P146" s="1"/>
      <c r="Q146" s="1"/>
      <c r="R146" s="1"/>
      <c r="S146" s="1"/>
      <c r="T146" s="1"/>
      <c r="U146" s="22"/>
      <c r="V146" s="1"/>
      <c r="W146" s="1"/>
      <c r="X146" s="1"/>
      <c r="AV146"/>
      <c r="AW146"/>
      <c r="AX146"/>
      <c r="AY146"/>
      <c r="AZ146"/>
      <c r="BA146"/>
    </row>
    <row r="147" spans="3:53" x14ac:dyDescent="0.4">
      <c r="C147" s="42"/>
      <c r="D147" s="72"/>
      <c r="E147" s="42"/>
      <c r="L147" s="19"/>
      <c r="M147" s="242">
        <v>45245</v>
      </c>
      <c r="N147" s="253">
        <v>2.1170859982617631E-3</v>
      </c>
      <c r="O147" s="254">
        <v>1.7816315590454539E-3</v>
      </c>
      <c r="P147" s="1"/>
      <c r="Q147" s="1"/>
      <c r="R147" s="1"/>
      <c r="S147" s="1"/>
      <c r="T147" s="1"/>
      <c r="U147" s="22"/>
      <c r="V147" s="1"/>
      <c r="W147" s="1"/>
      <c r="X147" s="1"/>
      <c r="AV147"/>
      <c r="AW147"/>
      <c r="AX147"/>
      <c r="AY147"/>
      <c r="AZ147"/>
      <c r="BA147"/>
    </row>
    <row r="148" spans="3:53" x14ac:dyDescent="0.4">
      <c r="C148" s="42"/>
      <c r="D148" s="72"/>
      <c r="E148" s="42"/>
      <c r="L148" s="19"/>
      <c r="M148" s="242">
        <v>45246</v>
      </c>
      <c r="N148" s="253">
        <v>1.2230919765166286E-3</v>
      </c>
      <c r="O148" s="254">
        <v>1.4283713978606876E-3</v>
      </c>
      <c r="P148" s="1"/>
      <c r="Q148" s="1"/>
      <c r="R148" s="1"/>
      <c r="S148" s="1"/>
      <c r="T148" s="1"/>
      <c r="U148" s="22"/>
      <c r="V148" s="1"/>
      <c r="W148" s="1"/>
      <c r="X148" s="1"/>
      <c r="AV148"/>
      <c r="AW148"/>
      <c r="AX148"/>
      <c r="AY148"/>
      <c r="AZ148"/>
      <c r="BA148"/>
    </row>
    <row r="149" spans="3:53" x14ac:dyDescent="0.4">
      <c r="C149" s="42"/>
      <c r="D149" s="72"/>
      <c r="E149" s="42"/>
      <c r="L149" s="19"/>
      <c r="M149" s="242">
        <v>45247</v>
      </c>
      <c r="N149" s="253">
        <v>1.2438087199875473E-3</v>
      </c>
      <c r="O149" s="254">
        <v>1.3050139300485322E-3</v>
      </c>
      <c r="P149" s="1"/>
      <c r="Q149" s="1"/>
      <c r="R149" s="1"/>
      <c r="S149" s="1"/>
      <c r="T149" s="1"/>
      <c r="U149" s="22"/>
      <c r="V149" s="1"/>
      <c r="W149" s="1"/>
      <c r="X149" s="1"/>
      <c r="AV149"/>
      <c r="AW149"/>
      <c r="AX149"/>
      <c r="AY149"/>
      <c r="AZ149"/>
      <c r="BA149"/>
    </row>
    <row r="150" spans="3:53" x14ac:dyDescent="0.4">
      <c r="C150" s="42"/>
      <c r="D150" s="72"/>
      <c r="E150" s="42"/>
      <c r="L150" s="19"/>
      <c r="M150" s="242">
        <v>45250</v>
      </c>
      <c r="N150" s="253">
        <v>7.6975975509660181E-3</v>
      </c>
      <c r="O150" s="254">
        <v>7.493239950199391E-3</v>
      </c>
      <c r="P150" s="1"/>
      <c r="Q150" s="1"/>
      <c r="R150" s="1"/>
      <c r="S150" s="1"/>
      <c r="T150" s="1"/>
      <c r="U150" s="22"/>
      <c r="V150" s="1"/>
      <c r="W150" s="1"/>
      <c r="X150" s="1"/>
      <c r="AV150"/>
      <c r="AW150"/>
      <c r="AX150"/>
      <c r="AY150"/>
      <c r="AZ150"/>
      <c r="BA150"/>
    </row>
    <row r="151" spans="3:53" x14ac:dyDescent="0.4">
      <c r="C151" s="42"/>
      <c r="D151" s="72"/>
      <c r="E151" s="42"/>
      <c r="L151" s="19"/>
      <c r="M151" s="242">
        <v>45251</v>
      </c>
      <c r="N151" s="253">
        <v>-2.1793686435080885E-3</v>
      </c>
      <c r="O151" s="254">
        <v>-1.9976665684417151E-3</v>
      </c>
      <c r="P151" s="1"/>
      <c r="Q151" s="1"/>
      <c r="R151" s="1"/>
      <c r="S151" s="1"/>
      <c r="T151" s="1"/>
      <c r="U151" s="22"/>
      <c r="V151" s="1"/>
      <c r="W151" s="1"/>
      <c r="X151" s="1"/>
      <c r="AV151"/>
      <c r="AW151"/>
      <c r="AX151"/>
      <c r="AY151"/>
      <c r="AZ151"/>
      <c r="BA151"/>
    </row>
    <row r="152" spans="3:53" x14ac:dyDescent="0.4">
      <c r="C152" s="42"/>
      <c r="D152" s="72"/>
      <c r="E152" s="42"/>
      <c r="L152" s="19"/>
      <c r="M152" s="242">
        <v>45252</v>
      </c>
      <c r="N152" s="253">
        <v>3.8608334987976435E-3</v>
      </c>
      <c r="O152" s="254">
        <v>4.1131561261209962E-3</v>
      </c>
      <c r="P152" s="1"/>
      <c r="Q152" s="1"/>
      <c r="R152" s="1"/>
      <c r="S152" s="1"/>
      <c r="T152" s="1"/>
      <c r="U152" s="22"/>
      <c r="V152" s="1"/>
      <c r="W152" s="1"/>
      <c r="X152" s="1"/>
      <c r="AV152"/>
      <c r="AW152"/>
      <c r="AX152"/>
      <c r="AY152"/>
      <c r="AZ152"/>
      <c r="BA152"/>
    </row>
    <row r="153" spans="3:53" x14ac:dyDescent="0.4">
      <c r="C153" s="42"/>
      <c r="D153" s="72"/>
      <c r="E153" s="42"/>
      <c r="L153" s="19"/>
      <c r="M153" s="242">
        <v>45254</v>
      </c>
      <c r="N153" s="253">
        <v>6.1535756670035762E-4</v>
      </c>
      <c r="O153" s="254">
        <v>6.2026875183801003E-4</v>
      </c>
      <c r="P153" s="1"/>
      <c r="Q153" s="1"/>
      <c r="R153" s="1"/>
      <c r="S153" s="1"/>
      <c r="T153" s="1"/>
      <c r="U153" s="22"/>
      <c r="V153" s="1"/>
      <c r="W153" s="1"/>
      <c r="X153" s="1"/>
      <c r="AV153"/>
      <c r="AW153"/>
      <c r="AX153"/>
      <c r="AY153"/>
      <c r="AZ153"/>
      <c r="BA153"/>
    </row>
    <row r="154" spans="3:53" x14ac:dyDescent="0.4">
      <c r="C154" s="42"/>
      <c r="D154" s="72"/>
      <c r="E154" s="42"/>
      <c r="L154" s="19"/>
      <c r="M154" s="242">
        <v>45257</v>
      </c>
      <c r="N154" s="253">
        <v>-1.8010103228640424E-3</v>
      </c>
      <c r="O154" s="254">
        <v>-1.9371110730938348E-3</v>
      </c>
      <c r="P154" s="1"/>
      <c r="Q154" s="1"/>
      <c r="R154" s="1"/>
      <c r="S154" s="1"/>
      <c r="T154" s="1"/>
      <c r="U154" s="22"/>
      <c r="V154" s="1"/>
      <c r="W154" s="1"/>
      <c r="X154" s="1"/>
      <c r="AV154"/>
      <c r="AW154"/>
      <c r="AX154"/>
      <c r="AY154"/>
      <c r="AZ154"/>
      <c r="BA154"/>
    </row>
    <row r="155" spans="3:53" x14ac:dyDescent="0.4">
      <c r="C155" s="42"/>
      <c r="D155" s="72"/>
      <c r="E155" s="42"/>
      <c r="L155" s="19"/>
      <c r="M155" s="242">
        <v>45258</v>
      </c>
      <c r="N155" s="253">
        <v>9.9014258053168247E-4</v>
      </c>
      <c r="O155" s="254">
        <v>9.8334443118566935E-4</v>
      </c>
      <c r="P155" s="1"/>
      <c r="Q155" s="1"/>
      <c r="R155" s="1"/>
      <c r="S155" s="1"/>
      <c r="T155" s="1"/>
      <c r="U155" s="22"/>
      <c r="V155" s="1"/>
      <c r="W155" s="1"/>
      <c r="X155" s="1"/>
      <c r="AV155"/>
      <c r="AW155"/>
      <c r="AX155"/>
      <c r="AY155"/>
      <c r="AZ155"/>
      <c r="BA155"/>
    </row>
    <row r="156" spans="3:53" x14ac:dyDescent="0.4">
      <c r="C156" s="42"/>
      <c r="D156" s="72"/>
      <c r="E156" s="42"/>
      <c r="L156" s="19"/>
      <c r="M156" s="242">
        <v>45259</v>
      </c>
      <c r="N156" s="253">
        <v>-7.0340491943823554E-4</v>
      </c>
      <c r="O156" s="254">
        <v>-7.7338486769178334E-4</v>
      </c>
      <c r="P156" s="1"/>
      <c r="Q156" s="1"/>
      <c r="R156" s="1"/>
      <c r="S156" s="1"/>
      <c r="T156" s="1"/>
      <c r="U156" s="22"/>
      <c r="V156" s="1"/>
      <c r="W156" s="1"/>
      <c r="X156" s="1"/>
      <c r="AV156"/>
      <c r="AW156"/>
      <c r="AX156"/>
      <c r="AY156"/>
      <c r="AZ156"/>
      <c r="BA156"/>
    </row>
    <row r="157" spans="3:53" x14ac:dyDescent="0.4">
      <c r="C157" s="42"/>
      <c r="D157" s="72"/>
      <c r="E157" s="42"/>
      <c r="L157" s="19"/>
      <c r="M157" s="242">
        <v>45260</v>
      </c>
      <c r="N157" s="253">
        <v>3.9374408833945385E-3</v>
      </c>
      <c r="O157" s="254">
        <v>4.0865691845875761E-3</v>
      </c>
      <c r="P157" s="1"/>
      <c r="Q157" s="1"/>
      <c r="R157" s="1"/>
      <c r="S157" s="1"/>
      <c r="T157" s="1"/>
      <c r="U157" s="22"/>
      <c r="V157" s="1"/>
      <c r="W157" s="1"/>
      <c r="X157" s="1"/>
      <c r="AV157"/>
      <c r="AW157"/>
      <c r="AX157"/>
      <c r="AY157"/>
      <c r="AZ157"/>
      <c r="BA157"/>
    </row>
    <row r="158" spans="3:53" x14ac:dyDescent="0.4">
      <c r="C158" s="42"/>
      <c r="D158" s="72"/>
      <c r="E158" s="42"/>
      <c r="L158" s="19"/>
      <c r="M158" s="242">
        <v>45261</v>
      </c>
      <c r="N158" s="253">
        <v>5.915863277826611E-3</v>
      </c>
      <c r="O158" s="254">
        <v>5.9584973072375515E-3</v>
      </c>
      <c r="P158" s="1"/>
      <c r="Q158" s="1"/>
      <c r="R158" s="1"/>
      <c r="S158" s="1"/>
      <c r="T158" s="1"/>
      <c r="U158" s="22"/>
      <c r="V158" s="1"/>
      <c r="W158" s="1"/>
      <c r="X158" s="1"/>
      <c r="AV158"/>
      <c r="AW158"/>
      <c r="AX158"/>
      <c r="AY158"/>
      <c r="AZ158"/>
      <c r="BA158"/>
    </row>
    <row r="159" spans="3:53" x14ac:dyDescent="0.4">
      <c r="C159" s="42"/>
      <c r="D159" s="72"/>
      <c r="E159" s="42"/>
      <c r="L159" s="19"/>
      <c r="M159" s="242">
        <v>45264</v>
      </c>
      <c r="N159" s="253">
        <v>-5.2494010019605141E-3</v>
      </c>
      <c r="O159" s="254">
        <v>-5.405526669176838E-3</v>
      </c>
      <c r="P159" s="1"/>
      <c r="Q159" s="1"/>
      <c r="R159" s="1"/>
      <c r="S159" s="1"/>
      <c r="T159" s="1"/>
      <c r="U159" s="22"/>
      <c r="V159" s="1"/>
      <c r="W159" s="1"/>
      <c r="X159" s="1"/>
      <c r="AV159"/>
      <c r="AW159"/>
      <c r="AX159"/>
      <c r="AY159"/>
      <c r="AZ159"/>
      <c r="BA159"/>
    </row>
    <row r="160" spans="3:53" x14ac:dyDescent="0.4">
      <c r="C160" s="42"/>
      <c r="D160" s="72"/>
      <c r="E160" s="42"/>
      <c r="L160" s="19"/>
      <c r="M160" s="242">
        <v>45265</v>
      </c>
      <c r="N160" s="253">
        <v>-1.9707022268926989E-4</v>
      </c>
      <c r="O160" s="254">
        <v>-5.2610650840962607E-4</v>
      </c>
      <c r="P160" s="1"/>
      <c r="Q160" s="1"/>
      <c r="R160" s="1"/>
      <c r="S160" s="1"/>
      <c r="T160" s="1"/>
      <c r="U160" s="22"/>
      <c r="V160" s="1"/>
      <c r="W160" s="1"/>
      <c r="X160" s="1"/>
      <c r="AV160"/>
      <c r="AW160"/>
      <c r="AX160"/>
      <c r="AY160"/>
      <c r="AZ160"/>
      <c r="BA160"/>
    </row>
    <row r="161" spans="3:53" x14ac:dyDescent="0.4">
      <c r="C161" s="42"/>
      <c r="D161" s="72"/>
      <c r="E161" s="42"/>
      <c r="L161" s="19"/>
      <c r="M161" s="242">
        <v>45266</v>
      </c>
      <c r="N161" s="253">
        <v>-4.0297853701270845E-3</v>
      </c>
      <c r="O161" s="254">
        <v>-3.8784422772914053E-3</v>
      </c>
      <c r="P161" s="1"/>
      <c r="Q161" s="1"/>
      <c r="R161" s="1"/>
      <c r="S161" s="1"/>
      <c r="T161" s="1"/>
      <c r="U161" s="22"/>
      <c r="V161" s="1"/>
      <c r="W161" s="1"/>
      <c r="X161" s="1"/>
      <c r="AV161"/>
      <c r="AW161"/>
      <c r="AX161"/>
      <c r="AY161"/>
      <c r="AZ161"/>
      <c r="BA161"/>
    </row>
    <row r="162" spans="3:53" x14ac:dyDescent="0.4">
      <c r="C162" s="42"/>
      <c r="D162" s="72"/>
      <c r="E162" s="42"/>
      <c r="L162" s="19"/>
      <c r="M162" s="242">
        <v>45267</v>
      </c>
      <c r="N162" s="253">
        <v>7.6303984519307498E-3</v>
      </c>
      <c r="O162" s="254">
        <v>8.1288455028640846E-3</v>
      </c>
      <c r="P162" s="1"/>
      <c r="Q162" s="1"/>
      <c r="R162" s="1"/>
      <c r="S162" s="1"/>
      <c r="T162" s="1"/>
      <c r="U162" s="22"/>
      <c r="V162" s="1"/>
      <c r="W162" s="1"/>
      <c r="X162" s="1"/>
      <c r="AV162"/>
      <c r="AW162"/>
      <c r="AX162"/>
      <c r="AY162"/>
      <c r="AZ162"/>
      <c r="BA162"/>
    </row>
    <row r="163" spans="3:53" x14ac:dyDescent="0.4">
      <c r="C163" s="42"/>
      <c r="D163" s="72"/>
      <c r="E163" s="42"/>
      <c r="L163" s="19"/>
      <c r="M163" s="242">
        <v>45268</v>
      </c>
      <c r="N163" s="253">
        <v>4.2991510813346415E-3</v>
      </c>
      <c r="O163" s="254">
        <v>4.1180626702344179E-3</v>
      </c>
      <c r="P163" s="1"/>
      <c r="Q163" s="1"/>
      <c r="R163" s="1"/>
      <c r="S163" s="1"/>
      <c r="T163" s="1"/>
      <c r="U163" s="22"/>
      <c r="V163" s="1"/>
      <c r="W163" s="1"/>
      <c r="X163" s="1"/>
      <c r="AV163"/>
      <c r="AW163"/>
      <c r="AX163"/>
      <c r="AY163"/>
      <c r="AZ163"/>
      <c r="BA163"/>
    </row>
    <row r="164" spans="3:53" x14ac:dyDescent="0.4">
      <c r="C164" s="42"/>
      <c r="D164" s="72"/>
      <c r="E164" s="42"/>
      <c r="L164" s="19"/>
      <c r="M164" s="242">
        <v>45271</v>
      </c>
      <c r="N164" s="253">
        <v>3.8896132116472133E-3</v>
      </c>
      <c r="O164" s="254">
        <v>3.9291588208591917E-3</v>
      </c>
      <c r="P164" s="1"/>
      <c r="Q164" s="1"/>
      <c r="R164" s="1"/>
      <c r="S164" s="1"/>
      <c r="T164" s="1"/>
      <c r="U164" s="22"/>
      <c r="V164" s="1"/>
      <c r="W164" s="1"/>
      <c r="X164" s="1"/>
      <c r="AV164"/>
      <c r="AW164"/>
      <c r="AX164"/>
      <c r="AY164"/>
      <c r="AZ164"/>
      <c r="BA164"/>
    </row>
    <row r="165" spans="3:53" x14ac:dyDescent="0.4">
      <c r="C165" s="42"/>
      <c r="D165" s="72"/>
      <c r="E165" s="42"/>
      <c r="L165" s="19"/>
      <c r="M165" s="242">
        <v>45272</v>
      </c>
      <c r="N165" s="253">
        <v>4.5671984242082533E-3</v>
      </c>
      <c r="O165" s="254">
        <v>4.6399308590268796E-3</v>
      </c>
      <c r="P165" s="1"/>
      <c r="Q165" s="1"/>
      <c r="R165" s="1"/>
      <c r="S165" s="1"/>
      <c r="T165" s="1"/>
      <c r="U165" s="22"/>
      <c r="V165" s="1"/>
      <c r="W165" s="1"/>
      <c r="X165" s="1"/>
      <c r="AV165"/>
      <c r="AW165"/>
      <c r="AX165"/>
      <c r="AY165"/>
      <c r="AZ165"/>
      <c r="BA165"/>
    </row>
    <row r="166" spans="3:53" x14ac:dyDescent="0.4">
      <c r="C166" s="42"/>
      <c r="D166" s="72"/>
      <c r="E166" s="42"/>
      <c r="L166" s="19"/>
      <c r="M166" s="242">
        <v>45273</v>
      </c>
      <c r="N166" s="253">
        <v>1.3790131437190257E-2</v>
      </c>
      <c r="O166" s="254">
        <v>1.3669430195749167E-2</v>
      </c>
      <c r="P166" s="1"/>
      <c r="Q166" s="1"/>
      <c r="R166" s="1"/>
      <c r="S166" s="1"/>
      <c r="T166" s="1"/>
      <c r="U166" s="22"/>
      <c r="V166" s="1"/>
      <c r="W166" s="1"/>
      <c r="X166" s="1"/>
      <c r="AV166"/>
      <c r="AW166"/>
      <c r="AX166"/>
      <c r="AY166"/>
      <c r="AZ166"/>
      <c r="BA166"/>
    </row>
    <row r="167" spans="3:53" x14ac:dyDescent="0.4">
      <c r="C167" s="42"/>
      <c r="D167" s="72"/>
      <c r="E167" s="42"/>
      <c r="L167" s="19"/>
      <c r="M167" s="242">
        <v>45274</v>
      </c>
      <c r="N167" s="253">
        <v>3.2093517534537604E-3</v>
      </c>
      <c r="O167" s="254">
        <v>2.8136719289412011E-3</v>
      </c>
      <c r="P167" s="1"/>
      <c r="Q167" s="1"/>
      <c r="R167" s="1"/>
      <c r="S167" s="1"/>
      <c r="T167" s="1"/>
      <c r="U167" s="22"/>
      <c r="V167" s="1"/>
      <c r="W167" s="1"/>
      <c r="X167" s="1"/>
      <c r="AV167"/>
      <c r="AW167"/>
      <c r="AX167"/>
      <c r="AY167"/>
      <c r="AZ167"/>
      <c r="BA167"/>
    </row>
    <row r="168" spans="3:53" x14ac:dyDescent="0.4">
      <c r="C168" s="42"/>
      <c r="D168" s="72"/>
      <c r="E168" s="42"/>
      <c r="L168" s="19"/>
      <c r="M168" s="242">
        <v>45275</v>
      </c>
      <c r="N168" s="253">
        <v>-1.6396411092985889E-3</v>
      </c>
      <c r="O168" s="254">
        <v>-2.2801538282272526E-5</v>
      </c>
      <c r="P168" s="1"/>
      <c r="Q168" s="1"/>
      <c r="R168" s="1"/>
      <c r="S168" s="1"/>
      <c r="T168" s="1"/>
      <c r="U168" s="22"/>
      <c r="V168" s="1"/>
      <c r="W168" s="1"/>
      <c r="X168" s="1"/>
      <c r="AV168"/>
      <c r="AW168"/>
      <c r="AX168"/>
      <c r="AY168"/>
      <c r="AZ168"/>
      <c r="BA168"/>
    </row>
    <row r="169" spans="3:53" x14ac:dyDescent="0.4">
      <c r="C169" s="42"/>
      <c r="D169" s="72"/>
      <c r="E169" s="42"/>
      <c r="L169" s="19"/>
      <c r="M169" s="242">
        <v>45278</v>
      </c>
      <c r="N169" s="253">
        <v>5.6250399505680029E-3</v>
      </c>
      <c r="O169" s="254">
        <v>4.5402808532821297E-3</v>
      </c>
      <c r="P169" s="1"/>
      <c r="Q169" s="1"/>
      <c r="R169" s="1"/>
      <c r="S169" s="1"/>
      <c r="T169" s="1"/>
      <c r="U169" s="22"/>
      <c r="V169" s="1"/>
      <c r="W169" s="1"/>
      <c r="X169" s="1"/>
      <c r="AV169"/>
      <c r="AW169"/>
      <c r="AX169"/>
      <c r="AY169"/>
      <c r="AZ169"/>
      <c r="BA169"/>
    </row>
    <row r="170" spans="3:53" x14ac:dyDescent="0.4">
      <c r="C170" s="42"/>
      <c r="D170" s="72"/>
      <c r="E170" s="42"/>
      <c r="L170" s="19"/>
      <c r="M170" s="242">
        <v>45279</v>
      </c>
      <c r="N170" s="253">
        <v>6.0808949721379117E-3</v>
      </c>
      <c r="O170" s="254">
        <v>5.9473640245033274E-3</v>
      </c>
      <c r="P170" s="1"/>
      <c r="Q170" s="1"/>
      <c r="R170" s="1"/>
      <c r="S170" s="1"/>
      <c r="T170" s="1"/>
      <c r="U170" s="22"/>
      <c r="V170" s="1"/>
      <c r="W170" s="1"/>
      <c r="X170" s="1"/>
      <c r="AV170"/>
      <c r="AW170"/>
      <c r="AX170"/>
      <c r="AY170"/>
      <c r="AZ170"/>
      <c r="BA170"/>
    </row>
    <row r="171" spans="3:53" x14ac:dyDescent="0.4">
      <c r="C171" s="42"/>
      <c r="D171" s="72"/>
      <c r="E171" s="42"/>
      <c r="L171" s="19"/>
      <c r="M171" s="242">
        <v>45280</v>
      </c>
      <c r="N171" s="253">
        <v>-1.3857299300817099E-2</v>
      </c>
      <c r="O171" s="254">
        <v>-1.4569767237022151E-2</v>
      </c>
      <c r="P171" s="1"/>
      <c r="Q171" s="1"/>
      <c r="R171" s="1"/>
      <c r="S171" s="1"/>
      <c r="T171" s="1"/>
      <c r="U171" s="22"/>
      <c r="V171" s="1"/>
      <c r="W171" s="1"/>
      <c r="X171" s="1"/>
      <c r="AV171"/>
      <c r="AW171"/>
      <c r="AX171"/>
      <c r="AY171"/>
      <c r="AZ171"/>
      <c r="BA171"/>
    </row>
    <row r="172" spans="3:53" x14ac:dyDescent="0.4">
      <c r="C172" s="42"/>
      <c r="D172" s="72"/>
      <c r="E172" s="42"/>
      <c r="L172" s="19"/>
      <c r="M172" s="242">
        <v>45281</v>
      </c>
      <c r="N172" s="253">
        <v>9.4819117584248724E-3</v>
      </c>
      <c r="O172" s="254">
        <v>1.0305001330254209E-2</v>
      </c>
      <c r="P172" s="1"/>
      <c r="Q172" s="1"/>
      <c r="R172" s="1"/>
      <c r="S172" s="1"/>
      <c r="T172" s="1"/>
      <c r="U172" s="22"/>
      <c r="V172" s="1"/>
      <c r="W172" s="1"/>
      <c r="X172" s="1"/>
      <c r="AV172"/>
      <c r="AW172"/>
      <c r="AX172"/>
      <c r="AY172"/>
      <c r="AZ172"/>
      <c r="BA172"/>
    </row>
    <row r="173" spans="3:53" x14ac:dyDescent="0.4">
      <c r="C173" s="42"/>
      <c r="D173" s="72"/>
      <c r="E173" s="42"/>
      <c r="L173" s="19"/>
      <c r="M173" s="242">
        <v>45282</v>
      </c>
      <c r="N173" s="253">
        <v>2.0097313306535929E-3</v>
      </c>
      <c r="O173" s="254">
        <v>1.6600832148311148E-3</v>
      </c>
      <c r="P173" s="1"/>
      <c r="Q173" s="1"/>
      <c r="R173" s="1"/>
      <c r="S173" s="1"/>
      <c r="T173" s="1"/>
      <c r="U173" s="22"/>
      <c r="V173" s="1"/>
      <c r="W173" s="1"/>
      <c r="X173" s="1"/>
      <c r="AV173"/>
      <c r="AW173"/>
      <c r="AX173"/>
      <c r="AY173"/>
      <c r="AZ173"/>
      <c r="BA173"/>
    </row>
    <row r="174" spans="3:53" x14ac:dyDescent="0.4">
      <c r="C174" s="42"/>
      <c r="D174" s="72"/>
      <c r="E174" s="42"/>
      <c r="L174" s="19"/>
      <c r="M174" s="242">
        <v>45286</v>
      </c>
      <c r="N174" s="253">
        <v>4.2225271825188058E-3</v>
      </c>
      <c r="O174" s="254">
        <v>4.2369561879682938E-3</v>
      </c>
      <c r="P174" s="1"/>
      <c r="Q174" s="1"/>
      <c r="R174" s="1"/>
      <c r="S174" s="1"/>
      <c r="T174" s="1"/>
      <c r="U174" s="22"/>
      <c r="V174" s="1"/>
      <c r="W174" s="1"/>
      <c r="X174" s="1"/>
      <c r="AV174"/>
      <c r="AW174"/>
      <c r="AX174"/>
      <c r="AY174"/>
      <c r="AZ174"/>
      <c r="BA174"/>
    </row>
    <row r="175" spans="3:53" x14ac:dyDescent="0.4">
      <c r="C175" s="42"/>
      <c r="D175" s="72"/>
      <c r="E175" s="42"/>
      <c r="L175" s="19"/>
      <c r="M175" s="242">
        <v>45287</v>
      </c>
      <c r="N175" s="253">
        <v>1.8080521391779156E-3</v>
      </c>
      <c r="O175" s="254">
        <v>1.4647045395046005E-3</v>
      </c>
      <c r="P175" s="1"/>
      <c r="Q175" s="1"/>
      <c r="R175" s="1"/>
      <c r="S175" s="1"/>
      <c r="T175" s="1"/>
      <c r="U175" s="22"/>
      <c r="V175" s="1"/>
      <c r="W175" s="1"/>
      <c r="X175" s="1"/>
      <c r="AV175"/>
      <c r="AW175"/>
      <c r="AX175"/>
      <c r="AY175"/>
      <c r="AZ175"/>
      <c r="BA175"/>
    </row>
    <row r="176" spans="3:53" x14ac:dyDescent="0.4">
      <c r="C176" s="42"/>
      <c r="D176" s="72"/>
      <c r="E176" s="42"/>
      <c r="L176" s="19"/>
      <c r="M176" s="242">
        <v>45288</v>
      </c>
      <c r="N176" s="253">
        <v>3.7774653207700131E-4</v>
      </c>
      <c r="O176" s="254">
        <v>4.8275381777594819E-4</v>
      </c>
      <c r="P176" s="1"/>
      <c r="Q176" s="1"/>
      <c r="R176" s="1"/>
      <c r="S176" s="1"/>
      <c r="T176" s="1"/>
      <c r="U176" s="22"/>
      <c r="V176" s="1"/>
      <c r="W176" s="1"/>
      <c r="X176" s="1"/>
      <c r="AV176"/>
      <c r="AW176"/>
      <c r="AX176"/>
      <c r="AY176"/>
      <c r="AZ176"/>
      <c r="BA176"/>
    </row>
    <row r="177" spans="3:53" x14ac:dyDescent="0.4">
      <c r="C177" s="42"/>
      <c r="D177" s="72"/>
      <c r="E177" s="42"/>
      <c r="L177" s="19"/>
      <c r="M177" s="242">
        <v>45289</v>
      </c>
      <c r="N177" s="253">
        <v>-2.8949631836203767E-3</v>
      </c>
      <c r="O177" s="254">
        <v>-2.7778690666583378E-3</v>
      </c>
      <c r="P177" s="1"/>
      <c r="Q177" s="1"/>
      <c r="R177" s="1"/>
      <c r="S177" s="1"/>
      <c r="T177" s="1"/>
      <c r="U177" s="22"/>
      <c r="V177" s="1"/>
      <c r="W177" s="1"/>
      <c r="X177" s="1"/>
      <c r="AV177"/>
      <c r="AW177"/>
      <c r="AX177"/>
      <c r="AY177"/>
      <c r="AZ177"/>
      <c r="BA177"/>
    </row>
    <row r="178" spans="3:53" x14ac:dyDescent="0.4">
      <c r="C178" s="42"/>
      <c r="D178" s="72"/>
      <c r="E178" s="42"/>
      <c r="L178" s="19"/>
      <c r="M178" s="242">
        <v>45293</v>
      </c>
      <c r="N178" s="253">
        <v>-5.5963476467988937E-3</v>
      </c>
      <c r="O178" s="254">
        <v>-5.6293117364769156E-3</v>
      </c>
      <c r="P178" s="1"/>
      <c r="Q178" s="1"/>
      <c r="R178" s="1"/>
      <c r="S178" s="1"/>
      <c r="T178" s="1"/>
      <c r="U178" s="22"/>
      <c r="V178" s="1"/>
      <c r="W178" s="1"/>
      <c r="X178" s="1"/>
      <c r="AV178"/>
      <c r="AW178"/>
      <c r="AX178"/>
      <c r="AY178"/>
      <c r="AZ178"/>
      <c r="BA178"/>
    </row>
    <row r="179" spans="3:53" x14ac:dyDescent="0.4">
      <c r="C179" s="42"/>
      <c r="D179" s="72"/>
      <c r="E179" s="42"/>
      <c r="L179" s="19"/>
      <c r="M179" s="242">
        <v>45294</v>
      </c>
      <c r="N179" s="253">
        <v>-8.1667195599279957E-3</v>
      </c>
      <c r="O179" s="254">
        <v>-7.974807024497859E-3</v>
      </c>
      <c r="P179" s="1"/>
      <c r="Q179" s="1"/>
      <c r="R179" s="1"/>
      <c r="S179" s="1"/>
      <c r="T179" s="1"/>
      <c r="U179" s="22"/>
      <c r="V179" s="1"/>
      <c r="W179" s="1"/>
      <c r="X179" s="1"/>
      <c r="AV179"/>
      <c r="AW179"/>
      <c r="AX179"/>
      <c r="AY179"/>
      <c r="AZ179"/>
      <c r="BA179"/>
    </row>
    <row r="180" spans="3:53" x14ac:dyDescent="0.4">
      <c r="C180" s="42"/>
      <c r="D180" s="72"/>
      <c r="E180" s="42"/>
      <c r="L180" s="19"/>
      <c r="M180" s="242">
        <v>45295</v>
      </c>
      <c r="N180" s="253">
        <v>-3.2210584696773805E-3</v>
      </c>
      <c r="O180" s="254">
        <v>-3.2968899913068846E-3</v>
      </c>
      <c r="P180" s="1"/>
      <c r="Q180" s="1"/>
      <c r="R180" s="1"/>
      <c r="S180" s="1"/>
      <c r="T180" s="1"/>
      <c r="U180" s="22"/>
      <c r="V180" s="1"/>
      <c r="W180" s="1"/>
      <c r="X180" s="1"/>
      <c r="AV180"/>
      <c r="AW180"/>
      <c r="AX180"/>
      <c r="AY180"/>
      <c r="AZ180"/>
      <c r="BA180"/>
    </row>
    <row r="181" spans="3:53" x14ac:dyDescent="0.4">
      <c r="C181" s="42"/>
      <c r="D181" s="72"/>
      <c r="E181" s="42"/>
      <c r="L181" s="19"/>
      <c r="M181" s="242">
        <v>45296</v>
      </c>
      <c r="N181" s="253">
        <v>1.3696284882726598E-3</v>
      </c>
      <c r="O181" s="254">
        <v>1.8256737503945322E-3</v>
      </c>
      <c r="P181" s="1"/>
      <c r="Q181" s="1"/>
      <c r="R181" s="1"/>
      <c r="S181" s="1"/>
      <c r="T181" s="1"/>
      <c r="U181" s="22"/>
      <c r="V181" s="1"/>
      <c r="W181" s="1"/>
      <c r="X181" s="1"/>
      <c r="AV181"/>
      <c r="AW181"/>
      <c r="AX181"/>
      <c r="AY181"/>
      <c r="AZ181"/>
      <c r="BA181"/>
    </row>
    <row r="182" spans="3:53" x14ac:dyDescent="0.4">
      <c r="C182" s="42"/>
      <c r="D182" s="72"/>
      <c r="E182" s="42"/>
      <c r="L182" s="19"/>
      <c r="M182" s="242">
        <v>45299</v>
      </c>
      <c r="N182" s="253">
        <v>1.4275944605915547E-2</v>
      </c>
      <c r="O182" s="254">
        <v>1.4133848387563885E-2</v>
      </c>
      <c r="P182" s="1"/>
      <c r="Q182" s="1"/>
      <c r="R182" s="1"/>
      <c r="S182" s="1"/>
      <c r="T182" s="1"/>
      <c r="U182" s="22"/>
      <c r="V182" s="1"/>
      <c r="W182" s="1"/>
      <c r="X182" s="1"/>
      <c r="AV182"/>
      <c r="AW182"/>
      <c r="AX182"/>
      <c r="AY182"/>
      <c r="AZ182"/>
      <c r="BA182"/>
    </row>
    <row r="183" spans="3:53" x14ac:dyDescent="0.4">
      <c r="C183" s="42"/>
      <c r="D183" s="72"/>
      <c r="E183" s="42"/>
      <c r="L183" s="19"/>
      <c r="M183" s="242">
        <v>45300</v>
      </c>
      <c r="N183" s="253">
        <v>-1.5170670037927675E-3</v>
      </c>
      <c r="O183" s="254">
        <v>-1.336351536882145E-3</v>
      </c>
      <c r="P183" s="1"/>
      <c r="Q183" s="1"/>
      <c r="R183" s="1"/>
      <c r="S183" s="1"/>
      <c r="T183" s="1"/>
      <c r="U183" s="22"/>
      <c r="V183" s="1"/>
      <c r="W183" s="1"/>
      <c r="X183" s="1"/>
      <c r="AV183"/>
      <c r="AW183"/>
      <c r="AX183"/>
      <c r="AY183"/>
      <c r="AZ183"/>
      <c r="BA183"/>
    </row>
    <row r="184" spans="3:53" x14ac:dyDescent="0.4">
      <c r="C184" s="42"/>
      <c r="D184" s="72"/>
      <c r="E184" s="42"/>
      <c r="L184" s="19"/>
      <c r="M184" s="242">
        <v>45301</v>
      </c>
      <c r="N184" s="253">
        <v>5.6554401958301588E-3</v>
      </c>
      <c r="O184" s="254">
        <v>5.6818479974770023E-3</v>
      </c>
      <c r="P184" s="1"/>
      <c r="Q184" s="1"/>
      <c r="R184" s="1"/>
      <c r="S184" s="1"/>
      <c r="T184" s="1"/>
      <c r="U184" s="22"/>
      <c r="V184" s="1"/>
      <c r="W184" s="1"/>
      <c r="X184" s="1"/>
      <c r="AV184"/>
      <c r="AW184"/>
      <c r="AX184"/>
      <c r="AY184"/>
      <c r="AZ184"/>
      <c r="BA184"/>
    </row>
    <row r="185" spans="3:53" x14ac:dyDescent="0.4">
      <c r="C185" s="42"/>
      <c r="D185" s="72"/>
      <c r="E185" s="42"/>
      <c r="L185" s="19"/>
      <c r="M185" s="242">
        <v>45302</v>
      </c>
      <c r="N185" s="253">
        <v>-4.4065804935359307E-4</v>
      </c>
      <c r="O185" s="254">
        <v>-6.3646008633945885E-4</v>
      </c>
      <c r="P185" s="1"/>
      <c r="Q185" s="1"/>
      <c r="R185" s="1"/>
      <c r="S185" s="1"/>
      <c r="T185" s="1"/>
      <c r="U185" s="22"/>
      <c r="V185" s="1"/>
      <c r="W185" s="1"/>
      <c r="X185" s="1"/>
      <c r="AV185"/>
      <c r="AW185"/>
      <c r="AX185"/>
      <c r="AY185"/>
      <c r="AZ185"/>
      <c r="BA185"/>
    </row>
    <row r="186" spans="3:53" x14ac:dyDescent="0.4">
      <c r="C186" s="42"/>
      <c r="D186" s="72"/>
      <c r="E186" s="42"/>
      <c r="L186" s="19"/>
      <c r="M186" s="242">
        <v>45303</v>
      </c>
      <c r="N186" s="253">
        <v>6.927679227458275E-4</v>
      </c>
      <c r="O186" s="254">
        <v>8.3692513346604505E-4</v>
      </c>
      <c r="P186" s="1"/>
      <c r="Q186" s="1"/>
      <c r="R186" s="1"/>
      <c r="S186" s="1"/>
      <c r="T186" s="1"/>
      <c r="U186" s="22"/>
      <c r="V186" s="1"/>
      <c r="W186" s="1"/>
      <c r="X186" s="1"/>
      <c r="AV186"/>
      <c r="AW186"/>
      <c r="AX186"/>
      <c r="AY186"/>
      <c r="AZ186"/>
      <c r="BA186"/>
    </row>
    <row r="187" spans="3:53" x14ac:dyDescent="0.4">
      <c r="C187" s="42"/>
      <c r="D187" s="72"/>
      <c r="E187" s="42"/>
      <c r="L187" s="19"/>
      <c r="M187" s="242">
        <v>45307</v>
      </c>
      <c r="N187" s="253">
        <v>-3.6712259796928761E-3</v>
      </c>
      <c r="O187" s="254">
        <v>-3.7161172115230618E-3</v>
      </c>
      <c r="P187" s="1"/>
      <c r="Q187" s="1"/>
      <c r="R187" s="1"/>
      <c r="S187" s="1"/>
      <c r="T187" s="1"/>
      <c r="U187" s="22"/>
      <c r="V187" s="1"/>
      <c r="W187" s="1"/>
      <c r="X187" s="1"/>
      <c r="AV187"/>
      <c r="AW187"/>
      <c r="AX187"/>
      <c r="AY187"/>
      <c r="AZ187"/>
      <c r="BA187"/>
    </row>
    <row r="188" spans="3:53" x14ac:dyDescent="0.4">
      <c r="C188" s="42"/>
      <c r="D188" s="72"/>
      <c r="E188" s="42"/>
      <c r="L188" s="19"/>
      <c r="M188" s="242">
        <v>45308</v>
      </c>
      <c r="N188" s="253">
        <v>-5.5587139157348827E-3</v>
      </c>
      <c r="O188" s="254">
        <v>-5.5966563015370186E-3</v>
      </c>
      <c r="P188" s="1"/>
      <c r="Q188" s="1"/>
      <c r="R188" s="1"/>
      <c r="S188" s="1"/>
      <c r="T188" s="1"/>
      <c r="U188" s="22"/>
      <c r="V188" s="1"/>
      <c r="W188" s="1"/>
      <c r="X188" s="1"/>
      <c r="AV188"/>
      <c r="AW188"/>
      <c r="AX188"/>
      <c r="AY188"/>
      <c r="AZ188"/>
      <c r="BA188"/>
    </row>
    <row r="189" spans="3:53" x14ac:dyDescent="0.4">
      <c r="C189" s="42"/>
      <c r="D189" s="72"/>
      <c r="E189" s="42"/>
      <c r="L189" s="19"/>
      <c r="M189" s="242">
        <v>45309</v>
      </c>
      <c r="N189" s="253">
        <v>8.8928412627834099E-3</v>
      </c>
      <c r="O189" s="254">
        <v>8.8761405381908211E-3</v>
      </c>
      <c r="P189" s="1"/>
      <c r="Q189" s="1"/>
      <c r="R189" s="1"/>
      <c r="S189" s="1"/>
      <c r="T189" s="1"/>
      <c r="U189" s="22"/>
      <c r="V189" s="1"/>
      <c r="W189" s="1"/>
      <c r="X189" s="1"/>
      <c r="AV189"/>
      <c r="AW189"/>
      <c r="AX189"/>
      <c r="AY189"/>
      <c r="AZ189"/>
      <c r="BA189"/>
    </row>
    <row r="190" spans="3:53" x14ac:dyDescent="0.4">
      <c r="C190" s="42"/>
      <c r="D190" s="72"/>
      <c r="E190" s="42"/>
      <c r="L190" s="19"/>
      <c r="M190" s="242">
        <v>45310</v>
      </c>
      <c r="N190" s="253">
        <v>1.2466158786123525E-2</v>
      </c>
      <c r="O190" s="254">
        <v>1.23710922956574E-2</v>
      </c>
      <c r="P190" s="1"/>
      <c r="Q190" s="1"/>
      <c r="R190" s="1"/>
      <c r="S190" s="1"/>
      <c r="T190" s="1"/>
      <c r="U190" s="22"/>
      <c r="V190" s="1"/>
      <c r="W190" s="1"/>
      <c r="X190" s="1"/>
      <c r="AV190"/>
      <c r="AW190"/>
      <c r="AX190"/>
      <c r="AY190"/>
      <c r="AZ190"/>
      <c r="BA190"/>
    </row>
    <row r="191" spans="3:53" x14ac:dyDescent="0.4">
      <c r="C191" s="42"/>
      <c r="D191" s="72"/>
      <c r="E191" s="42"/>
      <c r="L191" s="19"/>
      <c r="M191" s="242">
        <v>45313</v>
      </c>
      <c r="N191" s="253">
        <v>2.1142963746035148E-3</v>
      </c>
      <c r="O191" s="254">
        <v>2.1943010159490555E-3</v>
      </c>
      <c r="P191" s="1"/>
      <c r="Q191" s="1"/>
      <c r="R191" s="1"/>
      <c r="S191" s="1"/>
      <c r="T191" s="1"/>
      <c r="U191" s="22"/>
      <c r="V191" s="1"/>
      <c r="W191" s="1"/>
      <c r="X191" s="1"/>
      <c r="AV191"/>
      <c r="AW191"/>
      <c r="AX191"/>
      <c r="AY191"/>
      <c r="AZ191"/>
      <c r="BA191"/>
    </row>
    <row r="192" spans="3:53" x14ac:dyDescent="0.4">
      <c r="C192" s="42"/>
      <c r="D192" s="72"/>
      <c r="E192" s="42"/>
      <c r="L192" s="19"/>
      <c r="M192" s="242">
        <v>45314</v>
      </c>
      <c r="N192" s="253">
        <v>2.9165373875272445E-3</v>
      </c>
      <c r="O192" s="254">
        <v>2.9437051972711135E-3</v>
      </c>
      <c r="P192" s="1"/>
      <c r="Q192" s="1"/>
      <c r="R192" s="1"/>
      <c r="S192" s="1"/>
      <c r="T192" s="1"/>
      <c r="U192" s="22"/>
      <c r="V192" s="1"/>
      <c r="W192" s="1"/>
      <c r="X192" s="1"/>
      <c r="AV192"/>
      <c r="AW192"/>
      <c r="AX192"/>
      <c r="AY192"/>
      <c r="AZ192"/>
      <c r="BA192"/>
    </row>
    <row r="193" spans="3:53" x14ac:dyDescent="0.4">
      <c r="C193" s="42"/>
      <c r="D193" s="72"/>
      <c r="E193" s="42"/>
      <c r="L193" s="19"/>
      <c r="M193" s="242">
        <v>45315</v>
      </c>
      <c r="N193" s="253">
        <v>1.0930990388977114E-3</v>
      </c>
      <c r="O193" s="254">
        <v>8.2056037495374158E-4</v>
      </c>
      <c r="P193" s="1"/>
      <c r="Q193" s="1"/>
      <c r="R193" s="1"/>
      <c r="S193" s="1"/>
      <c r="T193" s="1"/>
      <c r="U193" s="22"/>
      <c r="V193" s="1"/>
      <c r="W193" s="1"/>
      <c r="X193" s="1"/>
      <c r="AV193"/>
      <c r="AW193"/>
      <c r="AX193"/>
      <c r="AY193"/>
      <c r="AZ193"/>
      <c r="BA193"/>
    </row>
    <row r="194" spans="3:53" x14ac:dyDescent="0.4">
      <c r="C194" s="42"/>
      <c r="D194" s="72"/>
      <c r="E194" s="42"/>
      <c r="L194" s="19"/>
      <c r="M194" s="242">
        <v>45316</v>
      </c>
      <c r="N194" s="253">
        <v>5.4389254001935942E-3</v>
      </c>
      <c r="O194" s="254">
        <v>5.318312433886873E-3</v>
      </c>
      <c r="P194" s="1"/>
      <c r="Q194" s="1"/>
      <c r="R194" s="1"/>
      <c r="S194" s="1"/>
      <c r="T194" s="1"/>
      <c r="U194" s="22"/>
      <c r="V194" s="1"/>
      <c r="W194" s="1"/>
      <c r="X194" s="1"/>
      <c r="AV194"/>
      <c r="AW194"/>
      <c r="AX194"/>
      <c r="AY194"/>
      <c r="AZ194"/>
      <c r="BA194"/>
    </row>
    <row r="195" spans="3:53" x14ac:dyDescent="0.4">
      <c r="C195" s="42"/>
      <c r="D195" s="72"/>
      <c r="E195" s="42"/>
      <c r="L195" s="19"/>
      <c r="M195" s="242">
        <v>45317</v>
      </c>
      <c r="N195" s="253">
        <v>-1.2704137040754099E-3</v>
      </c>
      <c r="O195" s="254">
        <v>-6.5179724406229421E-4</v>
      </c>
      <c r="P195" s="1"/>
      <c r="Q195" s="1"/>
      <c r="R195" s="1"/>
      <c r="S195" s="1"/>
      <c r="T195" s="1"/>
      <c r="U195" s="22"/>
      <c r="V195" s="1"/>
      <c r="W195" s="1"/>
      <c r="X195" s="1"/>
      <c r="AV195"/>
      <c r="AW195"/>
      <c r="AX195"/>
      <c r="AY195"/>
      <c r="AZ195"/>
      <c r="BA195"/>
    </row>
    <row r="196" spans="3:53" x14ac:dyDescent="0.4">
      <c r="C196" s="42"/>
      <c r="D196" s="72"/>
      <c r="E196" s="42"/>
      <c r="L196" s="19"/>
      <c r="M196" s="242">
        <v>45320</v>
      </c>
      <c r="N196" s="253">
        <v>7.9194107630125923E-3</v>
      </c>
      <c r="O196" s="254">
        <v>7.5749023199895857E-3</v>
      </c>
      <c r="P196" s="1"/>
      <c r="Q196" s="1"/>
      <c r="R196" s="1"/>
      <c r="S196" s="1"/>
      <c r="T196" s="1"/>
      <c r="U196" s="22"/>
      <c r="V196" s="1"/>
      <c r="W196" s="1"/>
      <c r="X196" s="1"/>
      <c r="AV196"/>
      <c r="AW196"/>
      <c r="AX196"/>
      <c r="AY196"/>
      <c r="AZ196"/>
      <c r="BA196"/>
    </row>
    <row r="197" spans="3:53" x14ac:dyDescent="0.4">
      <c r="C197" s="42"/>
      <c r="D197" s="72"/>
      <c r="E197" s="42"/>
      <c r="L197" s="19"/>
      <c r="M197" s="242">
        <v>45321</v>
      </c>
      <c r="N197" s="253">
        <v>-7.7350540436008986E-4</v>
      </c>
      <c r="O197" s="254">
        <v>-5.2125537497487318E-4</v>
      </c>
      <c r="P197" s="1"/>
      <c r="Q197" s="1"/>
      <c r="R197" s="1"/>
      <c r="S197" s="1"/>
      <c r="T197" s="1"/>
      <c r="U197" s="22"/>
      <c r="V197" s="1"/>
      <c r="W197" s="1"/>
      <c r="X197" s="1"/>
      <c r="AV197"/>
      <c r="AW197"/>
      <c r="AX197"/>
      <c r="AY197"/>
      <c r="AZ197"/>
      <c r="BA197"/>
    </row>
    <row r="198" spans="3:53" x14ac:dyDescent="0.4">
      <c r="C198" s="42"/>
      <c r="D198" s="72"/>
      <c r="E198" s="42"/>
      <c r="L198" s="19"/>
      <c r="M198" s="242">
        <v>45322</v>
      </c>
      <c r="N198" s="253">
        <v>-1.6317301228381091E-2</v>
      </c>
      <c r="O198" s="254">
        <v>-1.6073705220539785E-2</v>
      </c>
      <c r="P198" s="1"/>
      <c r="Q198" s="1"/>
      <c r="R198" s="1"/>
      <c r="S198" s="1"/>
      <c r="T198" s="1"/>
      <c r="U198" s="22"/>
      <c r="V198" s="1"/>
      <c r="W198" s="1"/>
      <c r="X198" s="1"/>
      <c r="AV198"/>
      <c r="AW198"/>
      <c r="AX198"/>
      <c r="AY198"/>
      <c r="AZ198"/>
      <c r="BA198"/>
    </row>
    <row r="199" spans="3:53" x14ac:dyDescent="0.4">
      <c r="C199" s="42"/>
      <c r="D199" s="72"/>
      <c r="E199" s="42"/>
      <c r="L199" s="19"/>
      <c r="M199" s="242">
        <v>45323</v>
      </c>
      <c r="N199" s="253">
        <v>1.3088137839628851E-2</v>
      </c>
      <c r="O199" s="254">
        <v>1.2545566229504892E-2</v>
      </c>
      <c r="P199" s="1"/>
      <c r="Q199" s="1"/>
      <c r="R199" s="1"/>
      <c r="S199" s="1"/>
      <c r="T199" s="1"/>
      <c r="U199" s="22"/>
      <c r="V199" s="1"/>
      <c r="W199" s="1"/>
      <c r="X199" s="1"/>
      <c r="AV199"/>
      <c r="AW199"/>
      <c r="AX199"/>
      <c r="AY199"/>
      <c r="AZ199"/>
      <c r="BA199"/>
    </row>
    <row r="200" spans="3:53" x14ac:dyDescent="0.4">
      <c r="C200" s="42"/>
      <c r="D200" s="72"/>
      <c r="E200" s="42"/>
      <c r="L200" s="19"/>
      <c r="M200" s="242">
        <v>45324</v>
      </c>
      <c r="N200" s="253">
        <v>1.0527391659852909E-2</v>
      </c>
      <c r="O200" s="254">
        <v>1.0731392791555234E-2</v>
      </c>
      <c r="P200" s="1"/>
      <c r="Q200" s="1"/>
      <c r="R200" s="1"/>
      <c r="S200" s="1"/>
      <c r="T200" s="1"/>
      <c r="U200" s="22"/>
      <c r="V200" s="1"/>
      <c r="W200" s="1"/>
      <c r="X200" s="1"/>
      <c r="AV200"/>
      <c r="AW200"/>
      <c r="AX200"/>
      <c r="AY200"/>
      <c r="AZ200"/>
      <c r="BA200"/>
    </row>
    <row r="201" spans="3:53" x14ac:dyDescent="0.4">
      <c r="C201" s="42"/>
      <c r="D201" s="72"/>
      <c r="E201" s="42"/>
      <c r="L201" s="19"/>
      <c r="M201" s="242">
        <v>45327</v>
      </c>
      <c r="N201" s="253">
        <v>-3.6411449377971193E-3</v>
      </c>
      <c r="O201" s="254">
        <v>-3.1746652791808422E-3</v>
      </c>
      <c r="P201" s="1"/>
      <c r="Q201" s="1"/>
      <c r="R201" s="1"/>
      <c r="S201" s="1"/>
      <c r="T201" s="1"/>
      <c r="U201" s="22"/>
      <c r="V201" s="1"/>
      <c r="W201" s="1"/>
      <c r="X201" s="1"/>
      <c r="AV201"/>
      <c r="AW201"/>
      <c r="AX201"/>
      <c r="AY201"/>
      <c r="AZ201"/>
      <c r="BA201"/>
    </row>
    <row r="202" spans="3:53" x14ac:dyDescent="0.4">
      <c r="C202" s="42"/>
      <c r="D202" s="72"/>
      <c r="E202" s="42"/>
      <c r="L202" s="19"/>
      <c r="M202" s="242">
        <v>45328</v>
      </c>
      <c r="N202" s="253">
        <v>2.9032585524312328E-3</v>
      </c>
      <c r="O202" s="254">
        <v>2.3376947525799298E-3</v>
      </c>
      <c r="P202" s="1"/>
      <c r="Q202" s="1"/>
      <c r="R202" s="1"/>
      <c r="S202" s="1"/>
      <c r="T202" s="1"/>
      <c r="U202" s="22"/>
      <c r="V202" s="1"/>
      <c r="W202" s="1"/>
      <c r="X202" s="1"/>
      <c r="AV202"/>
      <c r="AW202"/>
      <c r="AX202"/>
      <c r="AY202"/>
      <c r="AZ202"/>
      <c r="BA202"/>
    </row>
    <row r="203" spans="3:53" x14ac:dyDescent="0.4">
      <c r="C203" s="42"/>
      <c r="D203" s="72"/>
      <c r="E203" s="42"/>
      <c r="L203" s="19"/>
      <c r="M203" s="242">
        <v>45329</v>
      </c>
      <c r="N203" s="253">
        <v>8.3404186404307419E-3</v>
      </c>
      <c r="O203" s="254">
        <v>8.2563217694778673E-3</v>
      </c>
      <c r="P203" s="1"/>
      <c r="Q203" s="1"/>
      <c r="R203" s="1"/>
      <c r="S203" s="1"/>
      <c r="T203" s="1"/>
      <c r="U203" s="22"/>
      <c r="V203" s="1"/>
      <c r="W203" s="1"/>
      <c r="X203" s="1"/>
      <c r="AV203"/>
      <c r="AW203"/>
      <c r="AX203"/>
      <c r="AY203"/>
      <c r="AZ203"/>
      <c r="BA203"/>
    </row>
    <row r="204" spans="3:53" x14ac:dyDescent="0.4">
      <c r="C204" s="42"/>
      <c r="D204" s="72"/>
      <c r="E204" s="42"/>
      <c r="L204" s="19"/>
      <c r="M204" s="242">
        <v>45330</v>
      </c>
      <c r="N204" s="253">
        <v>4.4167837783574244E-4</v>
      </c>
      <c r="O204" s="254">
        <v>6.9711675135024158E-4</v>
      </c>
      <c r="P204" s="1"/>
      <c r="Q204" s="1"/>
      <c r="R204" s="1"/>
      <c r="S204" s="1"/>
      <c r="T204" s="1"/>
      <c r="U204" s="22"/>
      <c r="V204" s="1"/>
      <c r="W204" s="1"/>
      <c r="X204" s="1"/>
      <c r="AV204"/>
      <c r="AW204"/>
      <c r="AX204"/>
      <c r="AY204"/>
      <c r="AZ204"/>
      <c r="BA204"/>
    </row>
    <row r="205" spans="3:53" x14ac:dyDescent="0.4">
      <c r="C205" s="42"/>
      <c r="D205" s="72"/>
      <c r="E205" s="42"/>
      <c r="L205" s="19"/>
      <c r="M205" s="242">
        <v>45331</v>
      </c>
      <c r="N205" s="253">
        <v>5.7794188473269496E-3</v>
      </c>
      <c r="O205" s="254">
        <v>5.8373063940727454E-3</v>
      </c>
      <c r="P205" s="1"/>
      <c r="Q205" s="1"/>
      <c r="R205" s="1"/>
      <c r="S205" s="1"/>
      <c r="T205" s="1"/>
      <c r="U205" s="22"/>
      <c r="V205" s="1"/>
      <c r="W205" s="1"/>
      <c r="X205" s="1"/>
      <c r="AV205"/>
      <c r="AW205"/>
      <c r="AX205"/>
      <c r="AY205"/>
      <c r="AZ205"/>
      <c r="BA205"/>
    </row>
    <row r="206" spans="3:53" x14ac:dyDescent="0.4">
      <c r="C206" s="42"/>
      <c r="D206" s="72"/>
      <c r="E206" s="42"/>
      <c r="L206" s="19"/>
      <c r="M206" s="242">
        <v>45334</v>
      </c>
      <c r="N206" s="253">
        <v>-4.3894652833185776E-4</v>
      </c>
      <c r="O206" s="254">
        <v>-9.3716242159228079E-4</v>
      </c>
      <c r="P206" s="1"/>
      <c r="Q206" s="1"/>
      <c r="R206" s="1"/>
      <c r="S206" s="1"/>
      <c r="T206" s="1"/>
      <c r="U206" s="22"/>
      <c r="V206" s="1"/>
      <c r="W206" s="1"/>
      <c r="X206" s="1"/>
      <c r="AV206"/>
      <c r="AW206"/>
      <c r="AX206"/>
      <c r="AY206"/>
      <c r="AZ206"/>
      <c r="BA206"/>
    </row>
    <row r="207" spans="3:53" x14ac:dyDescent="0.4">
      <c r="C207" s="42"/>
      <c r="D207" s="72"/>
      <c r="E207" s="42"/>
      <c r="L207" s="19"/>
      <c r="M207" s="242">
        <v>45335</v>
      </c>
      <c r="N207" s="253">
        <v>-1.3773004910375747E-2</v>
      </c>
      <c r="O207" s="254">
        <v>-1.3555615073359541E-2</v>
      </c>
      <c r="P207" s="1"/>
      <c r="Q207" s="1"/>
      <c r="R207" s="1"/>
      <c r="S207" s="1"/>
      <c r="T207" s="1"/>
      <c r="U207" s="22"/>
      <c r="V207" s="1"/>
      <c r="W207" s="1"/>
      <c r="X207" s="1"/>
      <c r="AV207"/>
      <c r="AW207"/>
      <c r="AX207"/>
      <c r="AY207"/>
      <c r="AZ207"/>
      <c r="BA207"/>
    </row>
    <row r="208" spans="3:53" x14ac:dyDescent="0.4">
      <c r="C208" s="42"/>
      <c r="D208" s="72"/>
      <c r="E208" s="42"/>
      <c r="L208" s="19"/>
      <c r="M208" s="242">
        <v>45336</v>
      </c>
      <c r="N208" s="253">
        <v>9.0875971502590285E-3</v>
      </c>
      <c r="O208" s="254">
        <v>9.7673873499192713E-3</v>
      </c>
      <c r="P208" s="1"/>
      <c r="Q208" s="1"/>
      <c r="R208" s="1"/>
      <c r="S208" s="1"/>
      <c r="T208" s="1"/>
      <c r="U208" s="22"/>
      <c r="V208" s="1"/>
      <c r="W208" s="1"/>
      <c r="X208" s="1"/>
      <c r="AV208"/>
      <c r="AW208"/>
      <c r="AX208"/>
      <c r="AY208"/>
      <c r="AZ208"/>
      <c r="BA208"/>
    </row>
    <row r="209" spans="3:53" x14ac:dyDescent="0.4">
      <c r="C209" s="42"/>
      <c r="D209" s="72"/>
      <c r="E209" s="42"/>
      <c r="L209" s="19"/>
      <c r="M209" s="242">
        <v>45337</v>
      </c>
      <c r="N209" s="253">
        <v>6.8997332370580155E-3</v>
      </c>
      <c r="O209" s="254">
        <v>6.0476066967696104E-3</v>
      </c>
      <c r="P209" s="1"/>
      <c r="Q209" s="1"/>
      <c r="R209" s="1"/>
      <c r="S209" s="1"/>
      <c r="T209" s="1"/>
      <c r="U209" s="22"/>
      <c r="V209" s="1"/>
      <c r="W209" s="1"/>
      <c r="X209" s="1"/>
      <c r="AV209"/>
      <c r="AW209"/>
      <c r="AX209"/>
      <c r="AY209"/>
      <c r="AZ209"/>
      <c r="BA209"/>
    </row>
    <row r="210" spans="3:53" x14ac:dyDescent="0.4">
      <c r="C210" s="42"/>
      <c r="D210" s="72"/>
      <c r="E210" s="42"/>
      <c r="L210" s="19"/>
      <c r="M210" s="242">
        <v>45338</v>
      </c>
      <c r="N210" s="253">
        <v>-4.9799804784764921E-3</v>
      </c>
      <c r="O210" s="254">
        <v>-4.6442830927307778E-3</v>
      </c>
      <c r="P210" s="1"/>
      <c r="Q210" s="1"/>
      <c r="R210" s="1"/>
      <c r="S210" s="1"/>
      <c r="T210" s="1"/>
      <c r="U210" s="22"/>
      <c r="V210" s="1"/>
      <c r="W210" s="1"/>
      <c r="X210" s="1"/>
      <c r="AV210"/>
      <c r="AW210"/>
      <c r="AX210"/>
      <c r="AY210"/>
      <c r="AZ210"/>
      <c r="BA210"/>
    </row>
    <row r="211" spans="3:53" x14ac:dyDescent="0.4">
      <c r="C211" s="42"/>
      <c r="D211" s="72"/>
      <c r="E211" s="42"/>
      <c r="L211" s="19"/>
      <c r="M211" s="242">
        <v>45342</v>
      </c>
      <c r="N211" s="253">
        <v>-5.5053952873816659E-3</v>
      </c>
      <c r="O211" s="254">
        <v>-5.9701061018025362E-3</v>
      </c>
      <c r="P211" s="1"/>
      <c r="Q211" s="1"/>
      <c r="R211" s="1"/>
      <c r="S211" s="1"/>
      <c r="T211" s="1"/>
      <c r="U211" s="22"/>
      <c r="V211" s="1"/>
      <c r="W211" s="1"/>
      <c r="X211" s="1"/>
      <c r="AV211"/>
      <c r="AW211"/>
      <c r="AX211"/>
      <c r="AY211"/>
      <c r="AZ211"/>
      <c r="BA211"/>
    </row>
    <row r="212" spans="3:53" x14ac:dyDescent="0.4">
      <c r="C212" s="42"/>
      <c r="D212" s="72"/>
      <c r="E212" s="42"/>
      <c r="L212" s="19"/>
      <c r="M212" s="242">
        <v>45343</v>
      </c>
      <c r="N212" s="253">
        <v>9.0587003784524031E-4</v>
      </c>
      <c r="O212" s="254">
        <v>1.3098180890000262E-3</v>
      </c>
      <c r="P212" s="1"/>
      <c r="Q212" s="1"/>
      <c r="R212" s="1"/>
      <c r="S212" s="1"/>
      <c r="T212" s="1"/>
      <c r="U212" s="22"/>
      <c r="V212" s="1"/>
      <c r="W212" s="1"/>
      <c r="X212" s="1"/>
      <c r="AV212"/>
      <c r="AW212"/>
      <c r="AX212"/>
      <c r="AY212"/>
      <c r="AZ212"/>
      <c r="BA212"/>
    </row>
    <row r="213" spans="3:53" x14ac:dyDescent="0.4">
      <c r="C213" s="42"/>
      <c r="D213" s="72"/>
      <c r="E213" s="42"/>
      <c r="L213" s="19"/>
      <c r="M213" s="242">
        <v>45344</v>
      </c>
      <c r="N213" s="253">
        <v>2.0695480782767835E-2</v>
      </c>
      <c r="O213" s="254">
        <v>2.117531735517271E-2</v>
      </c>
      <c r="P213" s="1"/>
      <c r="Q213" s="1"/>
      <c r="R213" s="1"/>
      <c r="S213" s="1"/>
      <c r="T213" s="1"/>
      <c r="U213" s="22"/>
      <c r="V213" s="1"/>
      <c r="W213" s="1"/>
      <c r="X213" s="1"/>
      <c r="AV213"/>
      <c r="AW213"/>
      <c r="AX213"/>
      <c r="AY213"/>
      <c r="AZ213"/>
      <c r="BA213"/>
    </row>
    <row r="214" spans="3:53" x14ac:dyDescent="0.4">
      <c r="C214" s="42"/>
      <c r="D214" s="72"/>
      <c r="E214" s="42"/>
      <c r="L214" s="19"/>
      <c r="M214" s="242">
        <v>45345</v>
      </c>
      <c r="N214" s="253">
        <v>6.8965517241388174E-4</v>
      </c>
      <c r="O214" s="254">
        <v>3.694253818043943E-4</v>
      </c>
      <c r="P214" s="1"/>
      <c r="Q214" s="1"/>
      <c r="R214" s="1"/>
      <c r="S214" s="1"/>
      <c r="T214" s="1"/>
      <c r="U214" s="22"/>
      <c r="V214" s="1"/>
      <c r="W214" s="1"/>
      <c r="X214" s="1"/>
      <c r="AV214"/>
      <c r="AW214"/>
      <c r="AX214"/>
      <c r="AY214"/>
      <c r="AZ214"/>
      <c r="BA214"/>
    </row>
    <row r="215" spans="3:53" x14ac:dyDescent="0.4">
      <c r="C215" s="42"/>
      <c r="D215" s="72"/>
      <c r="E215" s="42"/>
      <c r="L215" s="19"/>
      <c r="M215" s="242">
        <v>45348</v>
      </c>
      <c r="N215" s="253">
        <v>-3.662498769321744E-3</v>
      </c>
      <c r="O215" s="254">
        <v>-3.7491921474611962E-3</v>
      </c>
      <c r="P215" s="1"/>
      <c r="Q215" s="1"/>
      <c r="R215" s="1"/>
      <c r="S215" s="1"/>
      <c r="T215" s="1"/>
      <c r="U215" s="22"/>
      <c r="V215" s="1"/>
      <c r="W215" s="1"/>
      <c r="X215" s="1"/>
      <c r="AV215"/>
      <c r="AW215"/>
      <c r="AX215"/>
      <c r="AY215"/>
      <c r="AZ215"/>
      <c r="BA215"/>
    </row>
    <row r="216" spans="3:53" x14ac:dyDescent="0.4">
      <c r="C216" s="42"/>
      <c r="D216" s="72"/>
      <c r="E216" s="42"/>
      <c r="L216" s="19"/>
      <c r="M216" s="242">
        <v>45349</v>
      </c>
      <c r="N216" s="253">
        <v>1.857744224194104E-3</v>
      </c>
      <c r="O216" s="254">
        <v>1.721006483835916E-3</v>
      </c>
      <c r="P216" s="1"/>
      <c r="Q216" s="1"/>
      <c r="R216" s="1"/>
      <c r="S216" s="1"/>
      <c r="T216" s="1"/>
      <c r="U216" s="22"/>
      <c r="V216" s="1"/>
      <c r="W216" s="1"/>
      <c r="X216" s="1"/>
      <c r="AV216"/>
      <c r="AW216"/>
      <c r="AX216"/>
      <c r="AY216"/>
      <c r="AZ216"/>
      <c r="BA216"/>
    </row>
    <row r="217" spans="3:53" x14ac:dyDescent="0.4">
      <c r="C217" s="42"/>
      <c r="D217" s="72"/>
      <c r="E217" s="42"/>
      <c r="L217" s="19"/>
      <c r="M217" s="242">
        <v>45350</v>
      </c>
      <c r="N217" s="253">
        <v>-1.3216814944862778E-3</v>
      </c>
      <c r="O217" s="254">
        <v>-1.5625763560961682E-3</v>
      </c>
      <c r="P217" s="1"/>
      <c r="Q217" s="1"/>
      <c r="R217" s="1"/>
      <c r="S217" s="1"/>
      <c r="T217" s="1"/>
      <c r="U217" s="22"/>
      <c r="V217" s="1"/>
      <c r="W217" s="1"/>
      <c r="X217" s="1"/>
      <c r="AV217"/>
      <c r="AW217"/>
      <c r="AX217"/>
      <c r="AY217"/>
      <c r="AZ217"/>
      <c r="BA217"/>
    </row>
    <row r="218" spans="3:53" x14ac:dyDescent="0.4">
      <c r="C218" s="42"/>
      <c r="D218" s="72"/>
      <c r="E218" s="42"/>
      <c r="L218" s="19"/>
      <c r="M218" s="242">
        <v>45351</v>
      </c>
      <c r="N218" s="253">
        <v>3.5949907162326944E-3</v>
      </c>
      <c r="O218" s="254">
        <v>5.4441125418166489E-3</v>
      </c>
      <c r="P218" s="1"/>
      <c r="Q218" s="1"/>
      <c r="R218" s="1"/>
      <c r="S218" s="1"/>
      <c r="T218" s="1"/>
      <c r="U218" s="22"/>
      <c r="V218" s="1"/>
      <c r="W218" s="1"/>
      <c r="X218" s="1"/>
      <c r="AV218"/>
      <c r="AW218"/>
      <c r="AX218"/>
      <c r="AY218"/>
      <c r="AZ218"/>
      <c r="BA218"/>
    </row>
    <row r="219" spans="3:53" x14ac:dyDescent="0.4">
      <c r="C219" s="42"/>
      <c r="D219" s="72"/>
      <c r="E219" s="42"/>
      <c r="L219" s="19"/>
      <c r="M219" s="242">
        <v>45352</v>
      </c>
      <c r="N219" s="253">
        <v>9.3882853094001059E-3</v>
      </c>
      <c r="O219" s="254">
        <v>8.0661079573882844E-3</v>
      </c>
      <c r="P219" s="1"/>
      <c r="Q219" s="1"/>
      <c r="R219" s="1"/>
      <c r="S219" s="1"/>
      <c r="T219" s="1"/>
      <c r="U219" s="22"/>
      <c r="V219" s="1"/>
      <c r="W219" s="1"/>
      <c r="X219" s="1"/>
      <c r="AV219"/>
      <c r="AW219"/>
      <c r="AX219"/>
      <c r="AY219"/>
      <c r="AZ219"/>
      <c r="BA219"/>
    </row>
    <row r="220" spans="3:53" x14ac:dyDescent="0.4">
      <c r="C220" s="42"/>
      <c r="D220" s="72"/>
      <c r="E220" s="42"/>
      <c r="L220" s="19"/>
      <c r="M220" s="242">
        <v>45355</v>
      </c>
      <c r="N220" s="253">
        <v>-1.072438334795887E-3</v>
      </c>
      <c r="O220" s="254">
        <v>-1.1574045956068153E-3</v>
      </c>
      <c r="P220" s="1"/>
      <c r="Q220" s="1"/>
      <c r="R220" s="1"/>
      <c r="S220" s="1"/>
      <c r="T220" s="1"/>
      <c r="U220" s="22"/>
      <c r="V220" s="1"/>
      <c r="W220" s="1"/>
      <c r="X220" s="1"/>
      <c r="AV220"/>
      <c r="AW220"/>
      <c r="AX220"/>
      <c r="AY220"/>
      <c r="AZ220"/>
      <c r="BA220"/>
    </row>
    <row r="221" spans="3:53" x14ac:dyDescent="0.4">
      <c r="C221" s="42"/>
      <c r="D221" s="72"/>
      <c r="E221" s="42"/>
      <c r="L221" s="19"/>
      <c r="M221" s="242">
        <v>45356</v>
      </c>
      <c r="N221" s="253">
        <v>-9.9941440562169408E-3</v>
      </c>
      <c r="O221" s="254">
        <v>-1.0170337266977971E-2</v>
      </c>
      <c r="P221" s="1"/>
      <c r="Q221" s="1"/>
      <c r="R221" s="1"/>
      <c r="S221" s="1"/>
      <c r="T221" s="1"/>
      <c r="U221" s="22"/>
      <c r="V221" s="1"/>
      <c r="W221" s="1"/>
      <c r="X221" s="1"/>
      <c r="AV221"/>
      <c r="AW221"/>
      <c r="AX221"/>
      <c r="AY221"/>
      <c r="AZ221"/>
      <c r="BA221"/>
    </row>
    <row r="222" spans="3:53" x14ac:dyDescent="0.4">
      <c r="C222" s="42"/>
      <c r="D222" s="72"/>
      <c r="E222" s="42"/>
      <c r="L222" s="19"/>
      <c r="M222" s="242">
        <v>45357</v>
      </c>
      <c r="N222" s="253">
        <v>5.0672345124020282E-3</v>
      </c>
      <c r="O222" s="254">
        <v>5.2161633504966918E-3</v>
      </c>
      <c r="P222" s="1"/>
      <c r="Q222" s="1"/>
      <c r="R222" s="1"/>
      <c r="S222" s="1"/>
      <c r="T222" s="1"/>
      <c r="U222" s="22"/>
      <c r="V222" s="1"/>
      <c r="W222" s="1"/>
      <c r="X222" s="1"/>
      <c r="AV222"/>
      <c r="AW222"/>
      <c r="AX222"/>
      <c r="AY222"/>
      <c r="AZ222"/>
      <c r="BA222"/>
    </row>
    <row r="223" spans="3:53" x14ac:dyDescent="0.4">
      <c r="C223" s="42"/>
      <c r="D223" s="72"/>
      <c r="E223" s="42"/>
      <c r="L223" s="19"/>
      <c r="M223" s="242">
        <v>45358</v>
      </c>
      <c r="N223" s="253">
        <v>9.926434526728695E-3</v>
      </c>
      <c r="O223" s="254">
        <v>1.0443095072050379E-2</v>
      </c>
      <c r="P223" s="1"/>
      <c r="Q223" s="1"/>
      <c r="R223" s="1"/>
      <c r="S223" s="1"/>
      <c r="T223" s="1"/>
      <c r="U223" s="22"/>
      <c r="V223" s="1"/>
      <c r="W223" s="1"/>
      <c r="X223" s="1"/>
      <c r="AV223"/>
      <c r="AW223"/>
      <c r="AX223"/>
      <c r="AY223"/>
      <c r="AZ223"/>
      <c r="BA223"/>
    </row>
    <row r="224" spans="3:53" x14ac:dyDescent="0.4">
      <c r="C224" s="42"/>
      <c r="D224" s="72"/>
      <c r="E224" s="42"/>
      <c r="L224" s="19"/>
      <c r="M224" s="242">
        <v>45359</v>
      </c>
      <c r="N224" s="253">
        <v>-6.0022144091994526E-3</v>
      </c>
      <c r="O224" s="254">
        <v>-6.459125986939063E-3</v>
      </c>
      <c r="P224" s="1"/>
      <c r="Q224" s="1"/>
      <c r="R224" s="1"/>
      <c r="S224" s="1"/>
      <c r="T224" s="1"/>
      <c r="U224" s="22"/>
      <c r="V224" s="1"/>
      <c r="W224" s="1"/>
      <c r="X224" s="1"/>
      <c r="AV224"/>
      <c r="AW224"/>
      <c r="AX224"/>
      <c r="AY224"/>
      <c r="AZ224"/>
      <c r="BA224"/>
    </row>
    <row r="225" spans="3:53" x14ac:dyDescent="0.4">
      <c r="C225" s="42"/>
      <c r="D225" s="72"/>
      <c r="E225" s="42"/>
      <c r="L225" s="19"/>
      <c r="M225" s="242">
        <v>45362</v>
      </c>
      <c r="N225" s="253">
        <v>-8.5984522785913968E-4</v>
      </c>
      <c r="O225" s="254">
        <v>-1.118720102113926E-3</v>
      </c>
      <c r="P225" s="1"/>
      <c r="Q225" s="1"/>
      <c r="R225" s="1"/>
      <c r="S225" s="1"/>
      <c r="T225" s="1"/>
      <c r="U225" s="22"/>
      <c r="V225" s="1"/>
      <c r="W225" s="1"/>
      <c r="X225" s="1"/>
      <c r="AV225"/>
      <c r="AW225"/>
      <c r="AX225"/>
      <c r="AY225"/>
      <c r="AZ225"/>
      <c r="BA225"/>
    </row>
    <row r="226" spans="3:53" x14ac:dyDescent="0.4">
      <c r="C226" s="42"/>
      <c r="D226" s="72"/>
      <c r="E226" s="42"/>
      <c r="L226" s="19"/>
      <c r="M226" s="242">
        <v>45363</v>
      </c>
      <c r="N226" s="253">
        <v>1.0757314974182508E-2</v>
      </c>
      <c r="O226" s="254">
        <v>1.1234208685525821E-2</v>
      </c>
      <c r="P226" s="1"/>
      <c r="Q226" s="1"/>
      <c r="R226" s="1"/>
      <c r="S226" s="1"/>
      <c r="T226" s="1"/>
      <c r="U226" s="22"/>
      <c r="V226" s="1"/>
      <c r="W226" s="1"/>
      <c r="X226" s="1"/>
      <c r="AV226"/>
      <c r="AW226"/>
      <c r="AX226"/>
      <c r="AY226"/>
      <c r="AZ226"/>
      <c r="BA226"/>
    </row>
    <row r="227" spans="3:53" x14ac:dyDescent="0.4">
      <c r="C227" s="42"/>
      <c r="D227" s="72"/>
      <c r="E227" s="42"/>
      <c r="L227" s="19"/>
      <c r="M227" s="242">
        <v>45364</v>
      </c>
      <c r="N227" s="253">
        <v>-1.5673981191221971E-3</v>
      </c>
      <c r="O227" s="254">
        <v>-1.8836360228547564E-3</v>
      </c>
      <c r="P227" s="1"/>
      <c r="Q227" s="1"/>
      <c r="R227" s="1"/>
      <c r="S227" s="1"/>
      <c r="T227" s="1"/>
      <c r="U227" s="22"/>
      <c r="V227" s="1"/>
      <c r="W227" s="1"/>
      <c r="X227" s="1"/>
      <c r="AV227"/>
      <c r="AW227"/>
      <c r="AX227"/>
      <c r="AY227"/>
      <c r="AZ227"/>
      <c r="BA227"/>
    </row>
    <row r="228" spans="3:53" x14ac:dyDescent="0.4">
      <c r="C228" s="42"/>
      <c r="D228" s="72"/>
      <c r="E228" s="42"/>
      <c r="L228" s="19"/>
      <c r="M228" s="242">
        <v>45365</v>
      </c>
      <c r="N228" s="253">
        <v>-1.9768591197162114E-3</v>
      </c>
      <c r="O228" s="254">
        <v>-2.6257334022548461E-3</v>
      </c>
      <c r="P228" s="1"/>
      <c r="Q228" s="1"/>
      <c r="R228" s="1"/>
      <c r="S228" s="1"/>
      <c r="T228" s="1"/>
      <c r="U228" s="22"/>
      <c r="V228" s="1"/>
      <c r="W228" s="1"/>
      <c r="X228" s="1"/>
      <c r="AV228"/>
      <c r="AW228"/>
      <c r="AX228"/>
      <c r="AY228"/>
      <c r="AZ228"/>
      <c r="BA228"/>
    </row>
    <row r="229" spans="3:53" x14ac:dyDescent="0.4">
      <c r="C229" s="42"/>
      <c r="D229" s="72"/>
      <c r="E229" s="42"/>
      <c r="L229" s="19"/>
      <c r="M229" s="242">
        <v>45366</v>
      </c>
      <c r="N229" s="253">
        <v>-6.8454471307895304E-3</v>
      </c>
      <c r="O229" s="254">
        <v>-6.4495305291934098E-3</v>
      </c>
      <c r="P229" s="1"/>
      <c r="Q229" s="1"/>
      <c r="R229" s="1"/>
      <c r="S229" s="1"/>
      <c r="T229" s="1"/>
      <c r="U229" s="22"/>
      <c r="V229" s="1"/>
      <c r="W229" s="1"/>
      <c r="X229" s="1"/>
      <c r="AV229"/>
      <c r="AW229"/>
      <c r="AX229"/>
      <c r="AY229"/>
      <c r="AZ229"/>
      <c r="BA229"/>
    </row>
    <row r="230" spans="3:53" x14ac:dyDescent="0.4">
      <c r="C230" s="42"/>
      <c r="D230" s="72"/>
      <c r="E230" s="42"/>
      <c r="L230" s="19"/>
      <c r="M230" s="242">
        <v>45369</v>
      </c>
      <c r="N230" s="253">
        <v>5.9431575230960085E-3</v>
      </c>
      <c r="O230" s="254">
        <v>6.329221100273813E-3</v>
      </c>
      <c r="P230" s="1"/>
      <c r="Q230" s="1"/>
      <c r="R230" s="1"/>
      <c r="S230" s="1"/>
      <c r="T230" s="1"/>
      <c r="U230" s="22"/>
      <c r="V230" s="1"/>
      <c r="W230" s="1"/>
      <c r="X230" s="1"/>
      <c r="AV230"/>
      <c r="AW230"/>
      <c r="AX230"/>
      <c r="AY230"/>
      <c r="AZ230"/>
      <c r="BA230"/>
    </row>
    <row r="231" spans="3:53" x14ac:dyDescent="0.4">
      <c r="C231" s="42"/>
      <c r="D231" s="72"/>
      <c r="E231" s="42"/>
      <c r="L231" s="19"/>
      <c r="M231" s="242">
        <v>45370</v>
      </c>
      <c r="N231" s="253">
        <v>5.557072105448051E-3</v>
      </c>
      <c r="O231" s="254">
        <v>5.649179907640094E-3</v>
      </c>
      <c r="P231" s="1"/>
      <c r="Q231" s="1"/>
      <c r="R231" s="1"/>
      <c r="S231" s="1"/>
      <c r="T231" s="1"/>
      <c r="U231" s="22"/>
      <c r="V231" s="1"/>
      <c r="W231" s="1"/>
      <c r="X231" s="1"/>
      <c r="AV231"/>
      <c r="AW231"/>
      <c r="AX231"/>
      <c r="AY231"/>
      <c r="AZ231"/>
      <c r="BA231"/>
    </row>
    <row r="232" spans="3:53" x14ac:dyDescent="0.4">
      <c r="C232" s="42"/>
      <c r="D232" s="72"/>
      <c r="E232" s="42"/>
      <c r="L232" s="19"/>
      <c r="M232" s="242">
        <v>45371</v>
      </c>
      <c r="N232" s="253">
        <v>9.2493843439141483E-3</v>
      </c>
      <c r="O232" s="254">
        <v>9.035926743406893E-3</v>
      </c>
      <c r="P232" s="1"/>
      <c r="Q232" s="1"/>
      <c r="R232" s="1"/>
      <c r="S232" s="1"/>
      <c r="T232" s="1"/>
      <c r="U232" s="22"/>
      <c r="V232" s="1"/>
      <c r="W232" s="1"/>
      <c r="X232" s="1"/>
      <c r="AV232"/>
      <c r="AW232"/>
      <c r="AX232"/>
      <c r="AY232"/>
      <c r="AZ232"/>
      <c r="BA232"/>
    </row>
    <row r="233" spans="3:53" x14ac:dyDescent="0.4">
      <c r="C233" s="42"/>
      <c r="D233" s="72"/>
      <c r="E233" s="42"/>
      <c r="L233" s="19"/>
      <c r="M233" s="242">
        <v>45372</v>
      </c>
      <c r="N233" s="253">
        <v>3.3046418690439515E-3</v>
      </c>
      <c r="O233" s="254">
        <v>3.2598642580703953E-3</v>
      </c>
      <c r="P233" s="1"/>
      <c r="Q233" s="1"/>
      <c r="R233" s="1"/>
      <c r="S233" s="1"/>
      <c r="T233" s="1"/>
      <c r="U233" s="22"/>
      <c r="V233" s="1"/>
      <c r="W233" s="1"/>
      <c r="X233" s="1"/>
      <c r="AV233"/>
      <c r="AW233"/>
      <c r="AX233"/>
      <c r="AY233"/>
      <c r="AZ233"/>
      <c r="BA233"/>
    </row>
    <row r="234" spans="3:53" x14ac:dyDescent="0.4">
      <c r="C234" s="42"/>
      <c r="D234" s="72"/>
      <c r="E234" s="42"/>
      <c r="L234" s="19"/>
      <c r="M234" s="242">
        <v>45373</v>
      </c>
      <c r="N234" s="253">
        <v>-1.8958253542704052E-3</v>
      </c>
      <c r="O234" s="254">
        <v>-1.3519251058373082E-3</v>
      </c>
      <c r="P234" s="1"/>
      <c r="Q234" s="1"/>
      <c r="R234" s="1"/>
      <c r="S234" s="1"/>
      <c r="T234" s="1"/>
      <c r="U234" s="22"/>
      <c r="V234" s="1"/>
      <c r="W234" s="1"/>
      <c r="X234" s="1"/>
      <c r="AV234"/>
      <c r="AW234"/>
      <c r="AX234"/>
      <c r="AY234"/>
      <c r="AZ234"/>
      <c r="BA234"/>
    </row>
    <row r="235" spans="3:53" x14ac:dyDescent="0.4">
      <c r="C235" s="42"/>
      <c r="D235" s="72"/>
      <c r="E235" s="42"/>
      <c r="L235" s="19"/>
      <c r="M235" s="242">
        <v>45376</v>
      </c>
      <c r="N235" s="253">
        <v>-2.7628019416359021E-3</v>
      </c>
      <c r="O235" s="254">
        <v>-3.0549197773101187E-3</v>
      </c>
      <c r="P235" s="1"/>
      <c r="Q235" s="1"/>
      <c r="R235" s="1"/>
      <c r="S235" s="1"/>
      <c r="T235" s="1"/>
      <c r="U235" s="22"/>
      <c r="V235" s="1"/>
      <c r="W235" s="1"/>
      <c r="X235" s="1"/>
      <c r="AV235"/>
      <c r="AW235"/>
      <c r="AX235"/>
      <c r="AY235"/>
      <c r="AZ235"/>
      <c r="BA235"/>
    </row>
    <row r="236" spans="3:53" x14ac:dyDescent="0.4">
      <c r="C236" s="42"/>
      <c r="D236" s="72"/>
      <c r="E236" s="42"/>
      <c r="L236" s="19"/>
      <c r="M236" s="242">
        <v>45377</v>
      </c>
      <c r="N236" s="253">
        <v>-1.846970775535324E-3</v>
      </c>
      <c r="O236" s="254">
        <v>-2.7998213940082697E-3</v>
      </c>
      <c r="P236" s="1"/>
      <c r="Q236" s="1"/>
      <c r="R236" s="1"/>
      <c r="S236" s="1"/>
      <c r="T236" s="1"/>
      <c r="U236" s="22"/>
      <c r="V236" s="1"/>
      <c r="W236" s="1"/>
      <c r="X236" s="1"/>
      <c r="AV236"/>
      <c r="AW236"/>
      <c r="AX236"/>
      <c r="AY236"/>
      <c r="AZ236"/>
      <c r="BA236"/>
    </row>
    <row r="237" spans="3:53" x14ac:dyDescent="0.4">
      <c r="C237" s="42"/>
      <c r="D237" s="72"/>
      <c r="E237" s="42"/>
      <c r="L237" s="19"/>
      <c r="M237" s="242">
        <v>45378</v>
      </c>
      <c r="N237" s="253">
        <v>8.403847265858428E-3</v>
      </c>
      <c r="O237" s="254">
        <v>8.7506662720664707E-3</v>
      </c>
      <c r="P237" s="1"/>
      <c r="Q237" s="1"/>
      <c r="R237" s="1"/>
      <c r="S237" s="1"/>
      <c r="T237" s="1"/>
      <c r="U237" s="22"/>
      <c r="V237" s="1"/>
      <c r="W237" s="1"/>
      <c r="X237" s="1"/>
      <c r="AV237"/>
      <c r="AW237"/>
      <c r="AX237"/>
      <c r="AY237"/>
      <c r="AZ237"/>
      <c r="BA237"/>
    </row>
    <row r="238" spans="3:53" x14ac:dyDescent="0.4">
      <c r="C238" s="42"/>
      <c r="D238" s="72"/>
      <c r="E238" s="42"/>
      <c r="L238" s="19"/>
      <c r="M238" s="242">
        <v>45379</v>
      </c>
      <c r="N238" s="253">
        <v>-1.911424584742955E-4</v>
      </c>
      <c r="O238" s="254">
        <v>1.1467191516036524E-3</v>
      </c>
      <c r="P238" s="1"/>
      <c r="Q238" s="1"/>
      <c r="R238" s="1"/>
      <c r="S238" s="1"/>
      <c r="T238" s="1"/>
      <c r="U238" s="22"/>
      <c r="V238" s="1"/>
      <c r="W238" s="1"/>
      <c r="X238" s="1"/>
      <c r="AV238"/>
      <c r="AW238"/>
      <c r="AX238"/>
      <c r="AY238"/>
      <c r="AZ238"/>
      <c r="BA238"/>
    </row>
    <row r="239" spans="3:53" x14ac:dyDescent="0.4">
      <c r="C239" s="42"/>
      <c r="D239" s="72"/>
      <c r="E239" s="42"/>
      <c r="L239" s="19"/>
      <c r="M239" s="242">
        <v>45383</v>
      </c>
      <c r="N239" s="253">
        <v>-1.739728908176827E-3</v>
      </c>
      <c r="O239" s="254">
        <v>-2.0095185893593036E-3</v>
      </c>
      <c r="P239" s="1"/>
      <c r="Q239" s="1"/>
      <c r="R239" s="1"/>
      <c r="S239" s="1"/>
      <c r="T239" s="1"/>
      <c r="U239" s="22"/>
      <c r="V239" s="1"/>
      <c r="W239" s="1"/>
      <c r="X239" s="1"/>
      <c r="AV239"/>
      <c r="AW239"/>
      <c r="AX239"/>
      <c r="AY239"/>
      <c r="AZ239"/>
      <c r="BA239"/>
    </row>
    <row r="240" spans="3:53" x14ac:dyDescent="0.4">
      <c r="C240" s="42"/>
      <c r="D240" s="72"/>
      <c r="E240" s="42"/>
      <c r="L240" s="19"/>
      <c r="M240" s="242">
        <v>45384</v>
      </c>
      <c r="N240" s="253">
        <v>-6.3582043817985885E-3</v>
      </c>
      <c r="O240" s="254">
        <v>-7.2111437000477382E-3</v>
      </c>
      <c r="P240" s="1"/>
      <c r="Q240" s="1"/>
      <c r="R240" s="1"/>
      <c r="S240" s="1"/>
      <c r="T240" s="1"/>
      <c r="U240" s="22"/>
      <c r="V240" s="1"/>
      <c r="W240" s="1"/>
      <c r="X240" s="1"/>
      <c r="AV240"/>
      <c r="AW240"/>
      <c r="AX240"/>
      <c r="AY240"/>
      <c r="AZ240"/>
      <c r="BA240"/>
    </row>
    <row r="241" spans="3:53" x14ac:dyDescent="0.4">
      <c r="C241" s="42"/>
      <c r="D241" s="72"/>
      <c r="E241" s="42"/>
      <c r="L241" s="19"/>
      <c r="M241" s="242">
        <v>45385</v>
      </c>
      <c r="N241" s="253">
        <v>1.0986045794464049E-3</v>
      </c>
      <c r="O241" s="254">
        <v>1.13932490813134E-3</v>
      </c>
      <c r="P241" s="1"/>
      <c r="Q241" s="1"/>
      <c r="R241" s="1"/>
      <c r="S241" s="1"/>
      <c r="T241" s="1"/>
      <c r="U241" s="22"/>
      <c r="V241" s="1"/>
      <c r="W241" s="1"/>
      <c r="X241" s="1"/>
      <c r="AV241"/>
      <c r="AW241"/>
      <c r="AX241"/>
      <c r="AY241"/>
      <c r="AZ241"/>
      <c r="BA241"/>
    </row>
    <row r="242" spans="3:53" x14ac:dyDescent="0.4">
      <c r="C242" s="42"/>
      <c r="D242" s="72"/>
      <c r="E242" s="42"/>
      <c r="L242" s="19"/>
      <c r="M242" s="242">
        <v>45386</v>
      </c>
      <c r="N242" s="253">
        <v>-1.2206156985810653E-2</v>
      </c>
      <c r="O242" s="254">
        <v>-1.2210774845581505E-2</v>
      </c>
      <c r="P242" s="1"/>
      <c r="Q242" s="1"/>
      <c r="R242" s="1"/>
      <c r="S242" s="1"/>
      <c r="T242" s="1"/>
      <c r="U242" s="22"/>
      <c r="V242" s="1"/>
      <c r="W242" s="1"/>
      <c r="X242" s="1"/>
      <c r="AV242"/>
      <c r="AW242"/>
      <c r="AX242"/>
      <c r="AY242"/>
      <c r="AZ242"/>
      <c r="BA242"/>
    </row>
    <row r="243" spans="3:53" x14ac:dyDescent="0.4">
      <c r="C243" s="42"/>
      <c r="D243" s="72"/>
      <c r="E243" s="42"/>
      <c r="L243" s="19"/>
      <c r="M243" s="242">
        <v>45387</v>
      </c>
      <c r="N243" s="253">
        <v>1.0446917574599706E-2</v>
      </c>
      <c r="O243" s="254">
        <v>1.1103591654508072E-2</v>
      </c>
      <c r="P243" s="1"/>
      <c r="Q243" s="1"/>
      <c r="R243" s="1"/>
      <c r="S243" s="1"/>
      <c r="T243" s="1"/>
      <c r="U243" s="22"/>
      <c r="V243" s="1"/>
      <c r="W243" s="1"/>
      <c r="X243" s="1"/>
      <c r="AV243"/>
      <c r="AW243"/>
      <c r="AX243"/>
      <c r="AY243"/>
      <c r="AZ243"/>
      <c r="BA243"/>
    </row>
    <row r="244" spans="3:53" x14ac:dyDescent="0.4">
      <c r="C244" s="42"/>
      <c r="D244" s="72"/>
      <c r="E244" s="42"/>
      <c r="L244" s="19"/>
      <c r="M244" s="242">
        <v>45390</v>
      </c>
      <c r="N244" s="253">
        <v>5.5938120864945607E-4</v>
      </c>
      <c r="O244" s="254">
        <v>-3.5894561077860244E-4</v>
      </c>
      <c r="P244" s="1"/>
      <c r="Q244" s="1"/>
      <c r="R244" s="1"/>
      <c r="S244" s="1"/>
      <c r="T244" s="1"/>
      <c r="U244" s="22"/>
      <c r="V244" s="1"/>
      <c r="W244" s="1"/>
      <c r="X244" s="1"/>
      <c r="AV244"/>
      <c r="AW244"/>
      <c r="AX244"/>
      <c r="AY244"/>
      <c r="AZ244"/>
      <c r="BA244"/>
    </row>
    <row r="245" spans="3:53" x14ac:dyDescent="0.4">
      <c r="C245" s="42"/>
      <c r="D245" s="72"/>
      <c r="E245" s="42"/>
      <c r="L245" s="19"/>
      <c r="M245" s="242">
        <v>45391</v>
      </c>
      <c r="N245" s="253">
        <v>1.1566933991363027E-3</v>
      </c>
      <c r="O245" s="254">
        <v>1.5896434138924908E-3</v>
      </c>
      <c r="P245" s="1"/>
      <c r="Q245" s="1"/>
      <c r="R245" s="1"/>
      <c r="S245" s="1"/>
      <c r="T245" s="1"/>
      <c r="U245" s="22"/>
      <c r="V245" s="1"/>
      <c r="W245" s="1"/>
      <c r="X245" s="1"/>
      <c r="AV245"/>
      <c r="AW245"/>
      <c r="AX245"/>
      <c r="AY245"/>
      <c r="AZ245"/>
      <c r="BA245"/>
    </row>
    <row r="246" spans="3:53" x14ac:dyDescent="0.4">
      <c r="C246" s="42"/>
      <c r="D246" s="72"/>
      <c r="E246" s="42"/>
      <c r="L246" s="19"/>
      <c r="M246" s="242">
        <v>45392</v>
      </c>
      <c r="N246" s="253">
        <v>-1.001309404606038E-2</v>
      </c>
      <c r="O246" s="254">
        <v>-9.4384666913631086E-3</v>
      </c>
      <c r="P246" s="1"/>
      <c r="Q246" s="1"/>
      <c r="R246" s="1"/>
      <c r="S246" s="1"/>
      <c r="T246" s="1"/>
      <c r="U246" s="22"/>
      <c r="V246" s="1"/>
      <c r="W246" s="1"/>
      <c r="X246" s="1"/>
      <c r="AV246"/>
      <c r="AW246"/>
      <c r="AX246"/>
      <c r="AY246"/>
      <c r="AZ246"/>
      <c r="BA246"/>
    </row>
    <row r="247" spans="3:53" x14ac:dyDescent="0.4">
      <c r="C247" s="42"/>
      <c r="D247" s="72"/>
      <c r="E247" s="42"/>
      <c r="L247" s="19"/>
      <c r="M247" s="242">
        <v>45393</v>
      </c>
      <c r="N247" s="253">
        <v>7.546876215669629E-3</v>
      </c>
      <c r="O247" s="254">
        <v>7.4697097646804714E-3</v>
      </c>
      <c r="P247" s="1"/>
      <c r="Q247" s="1"/>
      <c r="R247" s="1"/>
      <c r="S247" s="1"/>
      <c r="T247" s="1"/>
      <c r="U247" s="22"/>
      <c r="V247" s="1"/>
      <c r="W247" s="1"/>
      <c r="X247" s="1"/>
      <c r="AV247"/>
      <c r="AW247"/>
      <c r="AX247"/>
      <c r="AY247"/>
      <c r="AZ247"/>
      <c r="BA247"/>
    </row>
    <row r="248" spans="3:53" x14ac:dyDescent="0.4">
      <c r="C248" s="42"/>
      <c r="D248" s="72"/>
      <c r="E248" s="42"/>
      <c r="L248" s="19"/>
      <c r="M248" s="242">
        <v>45394</v>
      </c>
      <c r="N248" s="253">
        <v>-1.3803088803088953E-2</v>
      </c>
      <c r="O248" s="254">
        <v>-1.4434167330248332E-2</v>
      </c>
      <c r="P248" s="1"/>
      <c r="Q248" s="1"/>
      <c r="R248" s="1"/>
      <c r="S248" s="1"/>
      <c r="T248" s="1"/>
      <c r="U248" s="22"/>
      <c r="V248" s="1"/>
      <c r="W248" s="1"/>
      <c r="X248" s="1"/>
      <c r="AV248"/>
      <c r="AW248"/>
      <c r="AX248"/>
      <c r="AY248"/>
      <c r="AZ248"/>
      <c r="BA248"/>
    </row>
    <row r="249" spans="3:53" x14ac:dyDescent="0.4">
      <c r="C249" s="42"/>
      <c r="D249" s="72"/>
      <c r="E249" s="42"/>
      <c r="L249" s="19"/>
      <c r="M249" s="242">
        <v>45397</v>
      </c>
      <c r="N249" s="253">
        <v>-1.2528139375550529E-2</v>
      </c>
      <c r="O249" s="254">
        <v>-1.2008940725025088E-2</v>
      </c>
      <c r="P249" s="1"/>
      <c r="Q249" s="1"/>
      <c r="R249" s="1"/>
      <c r="S249" s="1"/>
      <c r="T249" s="1"/>
      <c r="U249" s="22"/>
      <c r="V249" s="1"/>
      <c r="W249" s="1"/>
      <c r="X249" s="1"/>
      <c r="AV249"/>
      <c r="AW249"/>
      <c r="AX249"/>
      <c r="AY249"/>
      <c r="AZ249"/>
      <c r="BA249"/>
    </row>
    <row r="250" spans="3:53" x14ac:dyDescent="0.4">
      <c r="C250" s="42"/>
      <c r="D250" s="72"/>
      <c r="E250" s="42"/>
      <c r="L250" s="19"/>
      <c r="M250" s="242">
        <v>45398</v>
      </c>
      <c r="N250" s="253">
        <v>-1.8237684606998094E-3</v>
      </c>
      <c r="O250" s="254">
        <v>-2.056572537150597E-3</v>
      </c>
      <c r="P250" s="1"/>
      <c r="Q250" s="1"/>
      <c r="R250" s="1"/>
      <c r="S250" s="1"/>
      <c r="T250" s="1"/>
      <c r="U250" s="22"/>
      <c r="V250" s="1"/>
      <c r="W250" s="1"/>
      <c r="X250" s="1"/>
      <c r="AV250"/>
      <c r="AW250"/>
      <c r="AX250"/>
      <c r="AY250"/>
      <c r="AZ250"/>
      <c r="BA250"/>
    </row>
    <row r="251" spans="3:53" x14ac:dyDescent="0.4">
      <c r="C251" s="42"/>
      <c r="D251" s="72"/>
      <c r="E251" s="42"/>
      <c r="L251" s="19"/>
      <c r="M251" s="242">
        <v>45399</v>
      </c>
      <c r="N251" s="253">
        <v>-5.9182173852600304E-3</v>
      </c>
      <c r="O251" s="254">
        <v>-5.7805642384996083E-3</v>
      </c>
      <c r="P251" s="1"/>
      <c r="Q251" s="1"/>
      <c r="R251" s="1"/>
      <c r="S251" s="1"/>
      <c r="T251" s="1"/>
      <c r="U251" s="22"/>
      <c r="V251" s="1"/>
      <c r="W251" s="1"/>
      <c r="X251" s="1"/>
      <c r="AV251"/>
      <c r="AW251"/>
      <c r="AX251"/>
      <c r="AY251"/>
      <c r="AZ251"/>
      <c r="BA251"/>
    </row>
    <row r="252" spans="3:53" x14ac:dyDescent="0.4">
      <c r="C252" s="42"/>
      <c r="D252" s="72"/>
      <c r="E252" s="42"/>
      <c r="L252" s="19"/>
      <c r="M252" s="242">
        <v>45400</v>
      </c>
      <c r="N252" s="253">
        <v>-2.0577364898611171E-3</v>
      </c>
      <c r="O252" s="254">
        <v>-2.1458467487420994E-3</v>
      </c>
      <c r="P252" s="1"/>
      <c r="Q252" s="1"/>
      <c r="R252" s="1"/>
      <c r="S252" s="1"/>
      <c r="T252" s="1"/>
      <c r="U252" s="22"/>
      <c r="V252" s="1"/>
      <c r="W252" s="1"/>
      <c r="X252" s="1"/>
      <c r="AV252"/>
      <c r="AW252"/>
      <c r="AX252"/>
      <c r="AY252"/>
      <c r="AZ252"/>
      <c r="BA252"/>
    </row>
    <row r="253" spans="3:53" x14ac:dyDescent="0.4">
      <c r="C253" s="42"/>
      <c r="D253" s="72"/>
      <c r="E253" s="42"/>
      <c r="L253" s="19"/>
      <c r="M253" s="242">
        <v>45401</v>
      </c>
      <c r="N253" s="253">
        <v>-8.7283792440742223E-3</v>
      </c>
      <c r="O253" s="254">
        <v>-8.7109179185494347E-3</v>
      </c>
      <c r="P253" s="1"/>
      <c r="Q253" s="1"/>
      <c r="R253" s="1"/>
      <c r="S253" s="1"/>
      <c r="T253" s="1"/>
      <c r="U253" s="22"/>
      <c r="V253" s="1"/>
      <c r="W253" s="1"/>
      <c r="X253" s="1"/>
      <c r="AV253"/>
      <c r="AW253"/>
      <c r="AX253"/>
      <c r="AY253"/>
      <c r="AZ253"/>
      <c r="BA253"/>
    </row>
    <row r="254" spans="3:53" x14ac:dyDescent="0.4">
      <c r="C254" s="42"/>
      <c r="D254" s="72"/>
      <c r="E254" s="42"/>
      <c r="L254" s="19"/>
      <c r="M254" s="242">
        <v>45404</v>
      </c>
      <c r="N254" s="253">
        <v>9.2091445189432693E-3</v>
      </c>
      <c r="O254" s="254">
        <v>8.7312244450129025E-3</v>
      </c>
      <c r="P254" s="1"/>
      <c r="Q254" s="1"/>
      <c r="R254" s="1"/>
      <c r="S254" s="1"/>
      <c r="T254" s="1"/>
      <c r="U254" s="22"/>
      <c r="V254" s="1"/>
      <c r="W254" s="1"/>
      <c r="X254" s="1"/>
      <c r="AV254"/>
      <c r="AW254"/>
      <c r="AX254"/>
      <c r="AY254"/>
      <c r="AZ254"/>
      <c r="BA254"/>
    </row>
    <row r="255" spans="3:53" x14ac:dyDescent="0.4">
      <c r="C255" s="42"/>
      <c r="D255" s="72"/>
      <c r="E255" s="42"/>
      <c r="L255" s="19"/>
      <c r="M255" s="242">
        <v>45405</v>
      </c>
      <c r="N255" s="253">
        <v>1.1866645321379996E-2</v>
      </c>
      <c r="O255" s="254">
        <v>1.1986525765377131E-2</v>
      </c>
      <c r="P255" s="1"/>
      <c r="Q255" s="1"/>
      <c r="R255" s="1"/>
      <c r="S255" s="1"/>
      <c r="T255" s="1"/>
      <c r="U255" s="22"/>
      <c r="V255" s="1"/>
      <c r="W255" s="1"/>
      <c r="X255" s="1"/>
      <c r="AV255"/>
      <c r="AW255"/>
      <c r="AX255"/>
      <c r="AY255"/>
      <c r="AZ255"/>
      <c r="BA255"/>
    </row>
    <row r="256" spans="3:53" x14ac:dyDescent="0.4">
      <c r="C256" s="42"/>
      <c r="D256" s="72"/>
      <c r="E256" s="42"/>
      <c r="L256" s="19"/>
      <c r="M256" s="242">
        <v>45406</v>
      </c>
      <c r="N256" s="253">
        <v>-4.7463660634820685E-4</v>
      </c>
      <c r="O256" s="254">
        <v>2.1824239973973575E-4</v>
      </c>
      <c r="P256" s="1"/>
      <c r="Q256" s="1"/>
      <c r="R256" s="1"/>
      <c r="S256" s="1"/>
      <c r="T256" s="1"/>
      <c r="U256" s="22"/>
      <c r="V256" s="1"/>
      <c r="W256" s="1"/>
      <c r="X256" s="1"/>
      <c r="AV256"/>
      <c r="AW256"/>
      <c r="AX256"/>
      <c r="AY256"/>
      <c r="AZ256"/>
      <c r="BA256"/>
    </row>
    <row r="257" spans="3:53" x14ac:dyDescent="0.4">
      <c r="C257" s="42"/>
      <c r="D257" s="72"/>
      <c r="E257" s="42"/>
      <c r="L257" s="19"/>
      <c r="M257" s="242">
        <v>45407</v>
      </c>
      <c r="N257" s="253">
        <v>-3.7988959458658249E-3</v>
      </c>
      <c r="O257" s="254">
        <v>-4.5568391227279034E-3</v>
      </c>
      <c r="P257" s="1"/>
      <c r="Q257" s="1"/>
      <c r="R257" s="1"/>
      <c r="S257" s="1"/>
      <c r="T257" s="1"/>
      <c r="U257" s="22"/>
      <c r="V257" s="1"/>
      <c r="W257" s="1"/>
      <c r="X257" s="1"/>
      <c r="AV257"/>
      <c r="AW257"/>
      <c r="AX257"/>
      <c r="AY257"/>
      <c r="AZ257"/>
      <c r="BA257"/>
    </row>
    <row r="258" spans="3:53" x14ac:dyDescent="0.4">
      <c r="C258" s="42"/>
      <c r="D258" s="72"/>
      <c r="E258" s="42"/>
      <c r="L258" s="19"/>
      <c r="M258" s="242">
        <v>45408</v>
      </c>
      <c r="N258" s="253">
        <v>9.4738723708515018E-3</v>
      </c>
      <c r="O258" s="254">
        <v>1.0224891946391042E-2</v>
      </c>
      <c r="P258" s="1"/>
      <c r="Q258" s="1"/>
      <c r="R258" s="1"/>
      <c r="S258" s="1"/>
      <c r="T258" s="1"/>
      <c r="U258" s="22"/>
      <c r="V258" s="1"/>
      <c r="W258" s="1"/>
      <c r="X258" s="1"/>
      <c r="AV258"/>
      <c r="AW258"/>
      <c r="AX258"/>
      <c r="AY258"/>
      <c r="AZ258"/>
      <c r="BA258"/>
    </row>
    <row r="259" spans="3:53" x14ac:dyDescent="0.4">
      <c r="C259" s="42"/>
      <c r="D259" s="72"/>
      <c r="E259" s="42"/>
      <c r="L259" s="19"/>
      <c r="M259" s="242">
        <v>45411</v>
      </c>
      <c r="N259" s="253">
        <v>3.5414945106834084E-3</v>
      </c>
      <c r="O259" s="254">
        <v>3.2305151412951759E-3</v>
      </c>
      <c r="P259" s="1"/>
      <c r="Q259" s="1"/>
      <c r="R259" s="1"/>
      <c r="S259" s="1"/>
      <c r="T259" s="1"/>
      <c r="U259" s="22"/>
      <c r="V259" s="1"/>
      <c r="W259" s="1"/>
      <c r="X259" s="1"/>
      <c r="AV259"/>
      <c r="AW259"/>
      <c r="AX259"/>
      <c r="AY259"/>
      <c r="AZ259"/>
      <c r="BA259"/>
    </row>
    <row r="260" spans="3:53" x14ac:dyDescent="0.4">
      <c r="C260" s="42"/>
      <c r="D260" s="72"/>
      <c r="E260" s="42"/>
      <c r="L260" s="19"/>
      <c r="M260" s="242">
        <v>45412</v>
      </c>
      <c r="N260" s="253">
        <v>-1.584127357565767E-2</v>
      </c>
      <c r="O260" s="254">
        <v>-1.569509281356973E-2</v>
      </c>
      <c r="P260" s="1"/>
      <c r="Q260" s="1"/>
      <c r="R260" s="1"/>
      <c r="S260" s="1"/>
      <c r="T260" s="1"/>
      <c r="U260" s="22"/>
      <c r="V260" s="1"/>
      <c r="W260" s="1"/>
      <c r="X260" s="1"/>
      <c r="AV260"/>
      <c r="AW260"/>
      <c r="AX260"/>
      <c r="AY260"/>
      <c r="AZ260"/>
      <c r="BA260"/>
    </row>
    <row r="261" spans="3:53" x14ac:dyDescent="0.4">
      <c r="C261" s="42"/>
      <c r="D261" s="72"/>
      <c r="E261" s="42"/>
      <c r="L261" s="19"/>
      <c r="M261" s="242">
        <v>45413</v>
      </c>
      <c r="N261" s="253">
        <v>-3.2471413203712602E-3</v>
      </c>
      <c r="O261" s="253">
        <v>-3.4276980910260728E-3</v>
      </c>
      <c r="P261" s="1"/>
      <c r="Q261" s="1"/>
      <c r="R261" s="1"/>
      <c r="S261" s="1"/>
      <c r="T261" s="1"/>
      <c r="U261" s="22"/>
      <c r="V261" s="1"/>
      <c r="W261" s="1"/>
      <c r="X261" s="1"/>
      <c r="AV261"/>
      <c r="AW261"/>
      <c r="AX261"/>
      <c r="AY261"/>
      <c r="AZ261"/>
      <c r="BA261"/>
    </row>
    <row r="262" spans="3:53" x14ac:dyDescent="0.4">
      <c r="C262" s="42"/>
      <c r="D262" s="72"/>
      <c r="E262" s="42"/>
      <c r="L262" s="19"/>
      <c r="M262" s="242">
        <v>45414</v>
      </c>
      <c r="N262" s="253">
        <v>9.3534525831916356E-3</v>
      </c>
      <c r="O262" s="253">
        <v>9.1445373914741529E-3</v>
      </c>
      <c r="P262" s="1"/>
      <c r="Q262" s="1"/>
      <c r="R262" s="1"/>
      <c r="S262" s="1"/>
      <c r="T262" s="1"/>
      <c r="U262" s="22"/>
      <c r="V262" s="1"/>
      <c r="W262" s="1"/>
      <c r="X262" s="1"/>
      <c r="AV262"/>
      <c r="AW262"/>
      <c r="AX262"/>
      <c r="AY262"/>
      <c r="AZ262"/>
      <c r="BA262"/>
    </row>
    <row r="263" spans="3:53" x14ac:dyDescent="0.4">
      <c r="C263" s="42"/>
      <c r="D263" s="72"/>
      <c r="E263" s="42"/>
      <c r="L263" s="19"/>
      <c r="M263" s="242">
        <v>45415</v>
      </c>
      <c r="N263" s="253">
        <v>1.239530324931206E-2</v>
      </c>
      <c r="O263" s="253">
        <v>1.2605914063425665E-2</v>
      </c>
      <c r="P263" s="1"/>
      <c r="Q263" s="1"/>
      <c r="R263" s="1"/>
      <c r="S263" s="1"/>
      <c r="T263" s="1"/>
      <c r="U263" s="22"/>
      <c r="V263" s="1"/>
      <c r="W263" s="1"/>
      <c r="X263" s="1"/>
      <c r="AV263"/>
      <c r="AW263"/>
      <c r="AX263"/>
      <c r="AY263"/>
      <c r="AZ263"/>
      <c r="BA263"/>
    </row>
    <row r="264" spans="3:53" x14ac:dyDescent="0.4">
      <c r="C264" s="42"/>
      <c r="D264" s="72"/>
      <c r="E264" s="42"/>
      <c r="L264" s="19"/>
      <c r="M264" s="242">
        <v>45418</v>
      </c>
      <c r="N264" s="253">
        <v>1.0326820395470339E-2</v>
      </c>
      <c r="O264" s="253">
        <v>1.0352974868315417E-2</v>
      </c>
      <c r="P264" s="1"/>
      <c r="Q264" s="1"/>
      <c r="R264" s="1"/>
      <c r="S264" s="1"/>
      <c r="T264" s="1"/>
      <c r="U264" s="22"/>
      <c r="V264" s="1"/>
      <c r="W264" s="1"/>
      <c r="X264" s="1"/>
      <c r="AV264"/>
      <c r="AW264"/>
      <c r="AX264"/>
      <c r="AY264"/>
      <c r="AZ264"/>
      <c r="BA264"/>
    </row>
    <row r="265" spans="3:53" x14ac:dyDescent="0.4">
      <c r="C265" s="42"/>
      <c r="D265" s="72"/>
      <c r="E265" s="42"/>
      <c r="L265" s="19"/>
      <c r="M265" s="242">
        <v>45419</v>
      </c>
      <c r="N265" s="253">
        <v>1.1034322550668072E-3</v>
      </c>
      <c r="O265" s="253">
        <v>1.3960604083587931E-3</v>
      </c>
      <c r="P265" s="1"/>
      <c r="Q265" s="1"/>
      <c r="R265" s="1"/>
      <c r="S265" s="1"/>
      <c r="T265" s="1"/>
      <c r="U265" s="22"/>
      <c r="V265" s="1"/>
      <c r="W265" s="1"/>
      <c r="X265" s="1"/>
      <c r="AV265"/>
      <c r="AW265"/>
      <c r="AX265"/>
      <c r="AY265"/>
      <c r="AZ265"/>
      <c r="BA265"/>
    </row>
    <row r="266" spans="3:53" x14ac:dyDescent="0.4">
      <c r="C266" s="42"/>
      <c r="D266" s="72"/>
      <c r="E266" s="42"/>
      <c r="L266" s="19"/>
      <c r="M266" s="242">
        <v>45420</v>
      </c>
      <c r="N266" s="253">
        <v>9.6685617047713625E-5</v>
      </c>
      <c r="O266" s="253">
        <v>-4.1611889661148891E-6</v>
      </c>
      <c r="P266" s="1"/>
      <c r="Q266" s="1"/>
      <c r="R266" s="1"/>
      <c r="S266" s="1"/>
      <c r="T266" s="1"/>
      <c r="U266" s="22"/>
      <c r="V266" s="1"/>
      <c r="W266" s="1"/>
      <c r="X266" s="1"/>
      <c r="AV266"/>
      <c r="AW266"/>
      <c r="AX266"/>
      <c r="AY266"/>
      <c r="AZ266"/>
      <c r="BA266"/>
    </row>
    <row r="267" spans="3:53" x14ac:dyDescent="0.4">
      <c r="C267" s="42"/>
      <c r="D267" s="72"/>
      <c r="E267" s="42"/>
      <c r="L267" s="19"/>
      <c r="M267" s="242">
        <v>45421</v>
      </c>
      <c r="N267" s="253">
        <v>5.7619056826311091E-3</v>
      </c>
      <c r="O267" s="253">
        <v>5.2846268170488953E-3</v>
      </c>
      <c r="P267" s="1"/>
      <c r="Q267" s="1"/>
      <c r="R267" s="1"/>
      <c r="S267" s="1"/>
      <c r="T267" s="1"/>
      <c r="U267" s="22"/>
      <c r="V267" s="1"/>
      <c r="W267" s="1"/>
      <c r="X267" s="1"/>
      <c r="AV267"/>
      <c r="AW267"/>
      <c r="AX267"/>
      <c r="AY267"/>
      <c r="AZ267"/>
      <c r="BA267"/>
    </row>
    <row r="268" spans="3:53" x14ac:dyDescent="0.4">
      <c r="C268" s="42"/>
      <c r="D268" s="72"/>
      <c r="E268" s="42"/>
      <c r="L268" s="19"/>
      <c r="M268" s="242">
        <v>45422</v>
      </c>
      <c r="N268" s="253">
        <v>1.2880404483151316E-3</v>
      </c>
      <c r="O268" s="253">
        <v>1.8074481020621692E-3</v>
      </c>
      <c r="P268" s="1"/>
      <c r="Q268" s="1"/>
      <c r="R268" s="1"/>
      <c r="S268" s="1"/>
      <c r="T268" s="1"/>
      <c r="U268" s="22"/>
      <c r="V268" s="1"/>
      <c r="W268" s="1"/>
      <c r="X268" s="1"/>
      <c r="AV268"/>
      <c r="AW268"/>
      <c r="AX268"/>
      <c r="AY268"/>
      <c r="AZ268"/>
      <c r="BA268"/>
    </row>
    <row r="269" spans="3:53" x14ac:dyDescent="0.4">
      <c r="C269" s="42"/>
      <c r="D269" s="72"/>
      <c r="E269" s="42"/>
      <c r="L269" s="19"/>
      <c r="M269" s="242">
        <v>45425</v>
      </c>
      <c r="N269" s="253">
        <v>1.3439827970177935E-4</v>
      </c>
      <c r="O269" s="253">
        <v>-2.2651186747033367E-4</v>
      </c>
      <c r="P269" s="1"/>
      <c r="Q269" s="1"/>
      <c r="R269" s="1"/>
      <c r="S269" s="1"/>
      <c r="T269" s="1"/>
      <c r="U269" s="22"/>
      <c r="V269" s="1"/>
      <c r="W269" s="1"/>
      <c r="X269" s="1"/>
      <c r="AV269"/>
      <c r="AW269"/>
      <c r="AX269"/>
      <c r="AY269"/>
      <c r="AZ269"/>
      <c r="BA269"/>
    </row>
    <row r="270" spans="3:53" x14ac:dyDescent="0.4">
      <c r="C270" s="42"/>
      <c r="D270" s="72"/>
      <c r="E270" s="42"/>
      <c r="L270" s="19"/>
      <c r="M270" s="242">
        <v>45426</v>
      </c>
      <c r="N270" s="253">
        <v>4.5881246280546862E-3</v>
      </c>
      <c r="O270" s="253">
        <v>4.9861815368233879E-3</v>
      </c>
      <c r="P270" s="1"/>
      <c r="Q270" s="1"/>
      <c r="R270" s="1"/>
      <c r="S270" s="1"/>
      <c r="T270" s="1"/>
      <c r="U270" s="22"/>
      <c r="V270" s="1"/>
      <c r="W270" s="1"/>
      <c r="X270" s="1"/>
      <c r="AV270"/>
      <c r="AW270"/>
      <c r="AX270"/>
      <c r="AY270"/>
      <c r="AZ270"/>
      <c r="BA270"/>
    </row>
    <row r="271" spans="3:53" x14ac:dyDescent="0.4">
      <c r="C271" s="42"/>
      <c r="D271" s="72"/>
      <c r="E271" s="42"/>
      <c r="L271" s="19"/>
      <c r="M271" s="242">
        <v>45427</v>
      </c>
      <c r="N271" s="253">
        <v>1.2382954328301377E-2</v>
      </c>
      <c r="O271" s="253">
        <v>1.1903922480501754E-2</v>
      </c>
      <c r="P271" s="1"/>
      <c r="Q271" s="1"/>
      <c r="R271" s="1"/>
      <c r="S271" s="1"/>
      <c r="T271" s="1"/>
      <c r="U271" s="22"/>
      <c r="V271" s="1"/>
      <c r="W271" s="1"/>
      <c r="X271" s="1"/>
      <c r="AV271"/>
      <c r="AW271"/>
      <c r="AX271"/>
      <c r="AY271"/>
      <c r="AZ271"/>
      <c r="BA271"/>
    </row>
    <row r="272" spans="3:53" x14ac:dyDescent="0.4">
      <c r="C272" s="42"/>
      <c r="D272" s="72"/>
      <c r="E272" s="42"/>
      <c r="L272" s="19"/>
      <c r="M272" s="242">
        <v>45428</v>
      </c>
      <c r="N272" s="253">
        <v>-2.0574578126769656E-3</v>
      </c>
      <c r="O272" s="253">
        <v>-1.8767297457682559E-3</v>
      </c>
      <c r="P272" s="1"/>
      <c r="Q272" s="1"/>
      <c r="R272" s="1"/>
      <c r="S272" s="1"/>
      <c r="T272" s="1"/>
      <c r="U272" s="22"/>
      <c r="V272" s="1"/>
      <c r="W272" s="1"/>
      <c r="X272" s="1"/>
      <c r="AV272"/>
      <c r="AW272"/>
      <c r="AX272"/>
      <c r="AY272"/>
      <c r="AZ272"/>
      <c r="BA272"/>
    </row>
    <row r="273" spans="3:53" x14ac:dyDescent="0.4">
      <c r="C273" s="42"/>
      <c r="D273" s="72"/>
      <c r="E273" s="42"/>
      <c r="L273" s="19"/>
      <c r="M273" s="242">
        <v>45429</v>
      </c>
      <c r="N273" s="253">
        <v>1.4375153681741681E-3</v>
      </c>
      <c r="O273" s="253">
        <v>1.2067929621869496E-3</v>
      </c>
      <c r="P273" s="1"/>
      <c r="Q273" s="1"/>
      <c r="R273" s="1"/>
      <c r="S273" s="1"/>
      <c r="T273" s="1"/>
      <c r="U273" s="22"/>
      <c r="V273" s="1"/>
      <c r="W273" s="1"/>
      <c r="X273" s="1"/>
      <c r="AV273"/>
      <c r="AW273"/>
      <c r="AX273"/>
      <c r="AY273"/>
      <c r="AZ273"/>
      <c r="BA273"/>
    </row>
    <row r="274" spans="3:53" x14ac:dyDescent="0.4">
      <c r="C274" s="42"/>
      <c r="D274" s="72"/>
      <c r="E274" s="42"/>
      <c r="L274" s="19"/>
      <c r="M274" s="242">
        <v>45432</v>
      </c>
      <c r="N274" s="253">
        <v>1.1521390121823575E-3</v>
      </c>
      <c r="O274" s="253">
        <v>1.0013144720141831E-3</v>
      </c>
      <c r="P274" s="1"/>
      <c r="Q274" s="1"/>
      <c r="R274" s="1"/>
      <c r="S274" s="1"/>
      <c r="T274" s="1"/>
      <c r="U274" s="22"/>
      <c r="V274" s="1"/>
      <c r="W274" s="1"/>
      <c r="X274" s="1"/>
      <c r="AV274"/>
      <c r="AW274"/>
      <c r="AX274"/>
      <c r="AY274"/>
      <c r="AZ274"/>
      <c r="BA274"/>
    </row>
    <row r="275" spans="3:53" x14ac:dyDescent="0.4">
      <c r="C275" s="42"/>
      <c r="D275" s="72"/>
      <c r="E275" s="42"/>
      <c r="L275" s="19"/>
      <c r="M275" s="242">
        <v>45433</v>
      </c>
      <c r="N275" s="253">
        <v>2.4525525412218909E-3</v>
      </c>
      <c r="O275" s="253">
        <v>2.5272855035577812E-3</v>
      </c>
      <c r="P275" s="1"/>
      <c r="Q275" s="1"/>
      <c r="R275" s="1"/>
      <c r="S275" s="1"/>
      <c r="T275" s="1"/>
      <c r="U275" s="22"/>
      <c r="V275" s="1"/>
      <c r="W275" s="1"/>
      <c r="X275" s="1"/>
      <c r="AV275"/>
      <c r="AW275"/>
      <c r="AX275"/>
      <c r="AY275"/>
      <c r="AZ275"/>
      <c r="BA275"/>
    </row>
    <row r="276" spans="3:53" x14ac:dyDescent="0.4">
      <c r="C276" s="42"/>
      <c r="D276" s="72"/>
      <c r="E276" s="42"/>
      <c r="L276" s="19"/>
      <c r="M276" s="242">
        <v>45434</v>
      </c>
      <c r="N276" s="253">
        <v>-2.8794037940378801E-3</v>
      </c>
      <c r="O276" s="253">
        <v>-2.6923121879351957E-3</v>
      </c>
      <c r="P276" s="1"/>
      <c r="Q276" s="1"/>
      <c r="R276" s="1"/>
      <c r="S276" s="1"/>
      <c r="T276" s="1"/>
      <c r="U276" s="22"/>
      <c r="V276" s="1"/>
      <c r="W276" s="1"/>
      <c r="X276" s="1"/>
      <c r="AV276"/>
      <c r="AW276"/>
      <c r="AX276"/>
      <c r="AY276"/>
      <c r="AZ276"/>
      <c r="BA276"/>
    </row>
    <row r="277" spans="3:53" x14ac:dyDescent="0.4">
      <c r="C277" s="42"/>
      <c r="D277" s="72"/>
      <c r="E277" s="42"/>
      <c r="L277" s="19"/>
      <c r="M277" s="242">
        <v>45435</v>
      </c>
      <c r="N277" s="253">
        <v>-7.3042296585697133E-3</v>
      </c>
      <c r="O277" s="253">
        <v>-7.3443549192481481E-3</v>
      </c>
      <c r="P277" s="1"/>
      <c r="Q277" s="1"/>
      <c r="R277" s="1"/>
      <c r="S277" s="1"/>
      <c r="T277" s="1"/>
      <c r="U277" s="22"/>
      <c r="V277" s="1"/>
      <c r="W277" s="1"/>
      <c r="X277" s="1"/>
      <c r="AV277"/>
      <c r="AW277"/>
      <c r="AX277"/>
      <c r="AY277"/>
      <c r="AZ277"/>
      <c r="BA277"/>
    </row>
    <row r="278" spans="3:53" x14ac:dyDescent="0.4">
      <c r="C278" s="42"/>
      <c r="D278" s="72"/>
      <c r="E278" s="42"/>
      <c r="L278" s="19"/>
      <c r="M278" s="242">
        <v>45436</v>
      </c>
      <c r="N278" s="253">
        <v>4.3444275556836784E-3</v>
      </c>
      <c r="O278" s="253">
        <v>4.6427049796500227E-3</v>
      </c>
      <c r="P278" s="1"/>
      <c r="Q278" s="1"/>
      <c r="R278" s="1"/>
      <c r="S278" s="1"/>
      <c r="T278" s="1"/>
      <c r="U278" s="22"/>
      <c r="V278" s="1"/>
      <c r="W278" s="1"/>
      <c r="X278" s="1"/>
      <c r="AV278"/>
      <c r="AW278"/>
      <c r="AX278"/>
      <c r="AY278"/>
      <c r="AZ278"/>
      <c r="BA278"/>
    </row>
    <row r="279" spans="3:53" x14ac:dyDescent="0.4">
      <c r="C279" s="42"/>
      <c r="D279" s="72"/>
      <c r="E279" s="42"/>
      <c r="L279" s="19"/>
      <c r="M279" s="242"/>
      <c r="N279" s="253"/>
      <c r="O279" s="253"/>
      <c r="P279" s="1"/>
      <c r="Q279" s="1"/>
      <c r="R279" s="1"/>
      <c r="S279" s="1"/>
      <c r="T279" s="1"/>
      <c r="U279" s="22"/>
      <c r="V279" s="1"/>
      <c r="W279" s="1"/>
      <c r="X279" s="1"/>
      <c r="AV279"/>
      <c r="AW279"/>
      <c r="AX279"/>
      <c r="AY279"/>
      <c r="AZ279"/>
      <c r="BA279"/>
    </row>
    <row r="280" spans="3:53" x14ac:dyDescent="0.4">
      <c r="C280" s="42"/>
      <c r="D280" s="72"/>
      <c r="L280" s="19"/>
      <c r="M280" s="242"/>
      <c r="N280" s="253"/>
      <c r="O280" s="253"/>
      <c r="P280" s="1"/>
      <c r="Q280" s="1"/>
      <c r="R280" s="1"/>
      <c r="S280" s="1"/>
      <c r="T280" s="1"/>
      <c r="U280" s="22"/>
      <c r="V280" s="1"/>
      <c r="W280" s="1"/>
      <c r="X280" s="1"/>
      <c r="AV280"/>
      <c r="AW280"/>
      <c r="AX280"/>
      <c r="AY280"/>
      <c r="AZ280"/>
      <c r="BA280"/>
    </row>
    <row r="281" spans="3:53" x14ac:dyDescent="0.4">
      <c r="C281" s="42"/>
      <c r="D281" s="72"/>
      <c r="L281" s="19"/>
      <c r="M281" s="242"/>
      <c r="N281" s="253"/>
      <c r="O281" s="253"/>
      <c r="P281" s="1"/>
      <c r="Q281" s="1"/>
      <c r="R281" s="1"/>
      <c r="S281" s="1"/>
      <c r="T281" s="1"/>
      <c r="U281" s="22"/>
      <c r="V281" s="1"/>
      <c r="W281" s="1"/>
      <c r="X281" s="1"/>
      <c r="AV281"/>
      <c r="AW281"/>
      <c r="AX281"/>
      <c r="AY281"/>
      <c r="AZ281"/>
      <c r="BA281"/>
    </row>
    <row r="282" spans="3:53" x14ac:dyDescent="0.4">
      <c r="C282" s="42"/>
      <c r="D282" s="72"/>
      <c r="L282" s="19"/>
      <c r="M282" s="242"/>
      <c r="N282" s="253"/>
      <c r="O282" s="253"/>
      <c r="P282" s="1"/>
      <c r="Q282" s="1"/>
      <c r="R282" s="1"/>
      <c r="S282" s="1"/>
      <c r="T282" s="1"/>
      <c r="U282" s="22"/>
      <c r="V282" s="1"/>
      <c r="W282" s="1"/>
      <c r="X282" s="1"/>
      <c r="AV282"/>
      <c r="AW282"/>
      <c r="AX282"/>
      <c r="AY282"/>
      <c r="AZ282"/>
      <c r="BA282"/>
    </row>
    <row r="283" spans="3:53" x14ac:dyDescent="0.4">
      <c r="C283" s="42"/>
      <c r="D283" s="72"/>
      <c r="L283" s="19"/>
      <c r="M283" s="242"/>
      <c r="N283" s="253"/>
      <c r="O283" s="253"/>
      <c r="P283" s="1"/>
      <c r="Q283" s="1"/>
      <c r="R283" s="1"/>
      <c r="S283" s="1"/>
      <c r="T283" s="1"/>
      <c r="U283" s="22"/>
      <c r="V283" s="1"/>
      <c r="W283" s="1"/>
      <c r="X283" s="1"/>
      <c r="AV283"/>
      <c r="AW283"/>
      <c r="AX283"/>
      <c r="AY283"/>
      <c r="AZ283"/>
      <c r="BA283"/>
    </row>
    <row r="284" spans="3:53" x14ac:dyDescent="0.4">
      <c r="C284" s="42"/>
      <c r="D284" s="72"/>
      <c r="L284" s="19"/>
      <c r="M284" s="242"/>
      <c r="N284" s="253"/>
      <c r="O284" s="253"/>
      <c r="P284" s="1"/>
      <c r="Q284" s="1"/>
      <c r="R284" s="1"/>
      <c r="S284" s="1"/>
      <c r="T284" s="1"/>
      <c r="U284" s="22"/>
      <c r="V284" s="1"/>
      <c r="W284" s="1"/>
      <c r="X284" s="1"/>
      <c r="AV284"/>
      <c r="AW284"/>
      <c r="AX284"/>
      <c r="AY284"/>
      <c r="AZ284"/>
      <c r="BA284"/>
    </row>
    <row r="285" spans="3:53" x14ac:dyDescent="0.4">
      <c r="C285" s="42"/>
      <c r="D285" s="72"/>
      <c r="L285" s="19"/>
      <c r="M285" s="42"/>
      <c r="N285" s="249"/>
      <c r="O285" s="250"/>
      <c r="P285" s="1"/>
      <c r="Q285" s="1"/>
      <c r="R285" s="1"/>
      <c r="S285" s="1"/>
      <c r="T285" s="1"/>
      <c r="U285" s="22"/>
      <c r="V285" s="1"/>
      <c r="W285" s="1"/>
      <c r="X285" s="1"/>
      <c r="AV285"/>
      <c r="AW285"/>
      <c r="AX285"/>
      <c r="AY285"/>
      <c r="AZ285"/>
      <c r="BA285"/>
    </row>
    <row r="286" spans="3:53" x14ac:dyDescent="0.4">
      <c r="C286" s="42"/>
      <c r="D286" s="72"/>
      <c r="L286" s="19"/>
      <c r="M286" s="42"/>
      <c r="N286" s="249"/>
      <c r="O286" s="250"/>
      <c r="P286" s="1"/>
      <c r="Q286" s="1"/>
      <c r="R286" s="1"/>
      <c r="S286" s="1"/>
      <c r="T286" s="1"/>
      <c r="U286" s="22"/>
      <c r="V286" s="1"/>
      <c r="W286" s="1"/>
      <c r="X286" s="1"/>
      <c r="AV286"/>
      <c r="AW286"/>
      <c r="AX286"/>
      <c r="AY286"/>
      <c r="AZ286"/>
      <c r="BA286"/>
    </row>
    <row r="287" spans="3:53" x14ac:dyDescent="0.4">
      <c r="C287" s="42"/>
      <c r="D287" s="72"/>
      <c r="L287" s="19"/>
      <c r="M287" s="42"/>
      <c r="N287" s="249"/>
      <c r="O287" s="250"/>
      <c r="P287" s="1"/>
      <c r="Q287" s="1"/>
      <c r="R287" s="1"/>
      <c r="S287" s="1"/>
      <c r="T287" s="1"/>
      <c r="U287" s="22"/>
      <c r="V287" s="1"/>
      <c r="W287" s="1"/>
      <c r="X287" s="1"/>
      <c r="AV287"/>
      <c r="AW287"/>
      <c r="AX287"/>
      <c r="AY287"/>
      <c r="AZ287"/>
      <c r="BA287"/>
    </row>
    <row r="288" spans="3:53" x14ac:dyDescent="0.4">
      <c r="C288" s="42"/>
      <c r="D288" s="72"/>
      <c r="L288" s="19"/>
      <c r="M288" s="42"/>
      <c r="N288" s="249"/>
      <c r="O288" s="250"/>
      <c r="P288" s="1"/>
      <c r="Q288" s="1"/>
      <c r="R288" s="1"/>
      <c r="S288" s="1"/>
      <c r="T288" s="1"/>
      <c r="U288" s="22"/>
      <c r="V288" s="1"/>
    </row>
    <row r="289" spans="3:21" x14ac:dyDescent="0.4">
      <c r="C289" s="42"/>
      <c r="D289" s="72"/>
      <c r="L289" s="19"/>
      <c r="M289" s="42"/>
      <c r="N289" s="249"/>
      <c r="O289" s="250"/>
      <c r="P289" s="1"/>
      <c r="Q289" s="1"/>
      <c r="R289" s="1"/>
      <c r="S289" s="1"/>
      <c r="T289" s="1"/>
      <c r="U289" s="22"/>
    </row>
    <row r="290" spans="3:21" x14ac:dyDescent="0.4">
      <c r="C290" s="42"/>
      <c r="D290" s="72"/>
      <c r="L290" s="19"/>
      <c r="M290" s="42"/>
      <c r="N290" s="249"/>
      <c r="O290" s="250"/>
      <c r="P290" s="1"/>
      <c r="Q290" s="1"/>
      <c r="R290" s="1"/>
      <c r="S290" s="1"/>
      <c r="T290" s="1"/>
      <c r="U290" s="22"/>
    </row>
    <row r="291" spans="3:21" x14ac:dyDescent="0.4">
      <c r="C291" s="42"/>
      <c r="D291" s="72"/>
      <c r="L291" s="19"/>
      <c r="M291" s="42"/>
      <c r="N291" s="249"/>
      <c r="O291" s="250"/>
      <c r="U291" s="22"/>
    </row>
    <row r="292" spans="3:21" x14ac:dyDescent="0.4">
      <c r="C292" s="42"/>
      <c r="D292" s="72"/>
      <c r="L292" s="19"/>
      <c r="M292" s="42"/>
      <c r="N292" s="249"/>
      <c r="O292" s="250"/>
      <c r="U292" s="22"/>
    </row>
    <row r="293" spans="3:21" x14ac:dyDescent="0.4">
      <c r="C293" s="42"/>
      <c r="D293" s="72"/>
      <c r="L293" s="19"/>
      <c r="M293" s="42"/>
      <c r="N293" s="249"/>
      <c r="O293" s="250"/>
      <c r="U293" s="22"/>
    </row>
    <row r="294" spans="3:21" x14ac:dyDescent="0.4">
      <c r="C294" s="42"/>
      <c r="D294" s="72"/>
      <c r="L294" s="19"/>
      <c r="M294" s="42"/>
      <c r="N294" s="249"/>
      <c r="O294" s="250"/>
      <c r="U294" s="22"/>
    </row>
    <row r="295" spans="3:21" x14ac:dyDescent="0.4">
      <c r="C295" s="42"/>
      <c r="D295" s="72"/>
      <c r="L295" s="19"/>
      <c r="M295" s="42"/>
      <c r="N295" s="249"/>
      <c r="O295" s="250"/>
      <c r="U295" s="22"/>
    </row>
    <row r="296" spans="3:21" x14ac:dyDescent="0.4">
      <c r="C296" s="42"/>
      <c r="D296" s="72"/>
      <c r="L296" s="19"/>
      <c r="M296" s="42"/>
      <c r="N296" s="249"/>
      <c r="O296" s="250"/>
      <c r="U296" s="22"/>
    </row>
    <row r="297" spans="3:21" x14ac:dyDescent="0.4">
      <c r="C297" s="42"/>
      <c r="D297" s="72"/>
      <c r="L297" s="19"/>
      <c r="M297" s="42"/>
      <c r="N297" s="249"/>
      <c r="O297" s="250"/>
      <c r="U297" s="22"/>
    </row>
    <row r="298" spans="3:21" x14ac:dyDescent="0.4">
      <c r="C298" s="42"/>
      <c r="D298" s="72"/>
      <c r="L298" s="19"/>
      <c r="M298" s="42"/>
      <c r="N298" s="249"/>
      <c r="O298" s="250"/>
      <c r="U298" s="22"/>
    </row>
    <row r="299" spans="3:21" x14ac:dyDescent="0.4">
      <c r="C299" s="42"/>
      <c r="D299" s="72"/>
      <c r="L299" s="19"/>
      <c r="M299" s="42"/>
      <c r="N299" s="249"/>
      <c r="O299" s="250"/>
      <c r="U299" s="22"/>
    </row>
    <row r="300" spans="3:21" x14ac:dyDescent="0.4">
      <c r="C300" s="42"/>
      <c r="D300" s="72"/>
      <c r="L300" s="19"/>
      <c r="M300" s="42"/>
      <c r="N300" s="249"/>
      <c r="O300" s="250"/>
      <c r="U300" s="22"/>
    </row>
    <row r="301" spans="3:21" x14ac:dyDescent="0.4">
      <c r="C301" s="42"/>
      <c r="D301" s="72"/>
      <c r="L301" s="19"/>
      <c r="M301" s="42"/>
      <c r="N301" s="249"/>
      <c r="O301" s="250"/>
      <c r="U301" s="22"/>
    </row>
    <row r="302" spans="3:21" x14ac:dyDescent="0.4">
      <c r="C302" s="42"/>
      <c r="D302" s="72"/>
      <c r="L302" s="19"/>
      <c r="M302" s="42"/>
      <c r="N302" s="249"/>
      <c r="O302" s="250"/>
      <c r="U302" s="22"/>
    </row>
    <row r="303" spans="3:21" x14ac:dyDescent="0.4">
      <c r="C303" s="42"/>
      <c r="D303" s="72"/>
      <c r="L303" s="19"/>
      <c r="M303" s="42"/>
      <c r="N303" s="249"/>
      <c r="O303" s="250"/>
      <c r="U303" s="22"/>
    </row>
    <row r="304" spans="3:21" x14ac:dyDescent="0.4">
      <c r="C304" s="42"/>
      <c r="D304" s="72"/>
      <c r="L304" s="19"/>
      <c r="M304" s="42"/>
      <c r="N304" s="249"/>
      <c r="O304" s="250"/>
      <c r="U304" s="22"/>
    </row>
    <row r="305" spans="3:21" x14ac:dyDescent="0.4">
      <c r="C305" s="42"/>
      <c r="D305" s="72"/>
      <c r="L305" s="19"/>
      <c r="M305" s="42"/>
      <c r="N305" s="249"/>
      <c r="O305" s="250"/>
      <c r="U305" s="22"/>
    </row>
    <row r="306" spans="3:21" x14ac:dyDescent="0.4">
      <c r="C306" s="42"/>
      <c r="D306" s="72"/>
      <c r="L306" s="19"/>
      <c r="M306" s="42"/>
      <c r="N306" s="249"/>
      <c r="O306" s="250"/>
      <c r="U306" s="22"/>
    </row>
    <row r="307" spans="3:21" x14ac:dyDescent="0.4">
      <c r="C307" s="42"/>
      <c r="D307" s="72"/>
      <c r="L307" s="19"/>
      <c r="M307" s="42"/>
      <c r="N307" s="249"/>
      <c r="O307" s="250"/>
      <c r="U307" s="22"/>
    </row>
    <row r="308" spans="3:21" x14ac:dyDescent="0.4">
      <c r="C308" s="42"/>
      <c r="D308" s="72"/>
      <c r="L308" s="19"/>
      <c r="M308" s="42"/>
      <c r="N308" s="249"/>
      <c r="O308" s="250"/>
      <c r="U308" s="22"/>
    </row>
    <row r="309" spans="3:21" x14ac:dyDescent="0.4">
      <c r="C309" s="42"/>
      <c r="D309" s="72"/>
      <c r="L309" s="19"/>
      <c r="M309" s="42"/>
      <c r="N309" s="249"/>
      <c r="O309" s="250"/>
      <c r="U309" s="22"/>
    </row>
    <row r="310" spans="3:21" x14ac:dyDescent="0.4">
      <c r="C310" s="42"/>
      <c r="D310" s="72"/>
      <c r="L310" s="19"/>
      <c r="M310" s="42"/>
      <c r="N310" s="249"/>
      <c r="O310" s="250"/>
      <c r="U310" s="22"/>
    </row>
    <row r="311" spans="3:21" x14ac:dyDescent="0.4">
      <c r="C311" s="42"/>
      <c r="D311" s="72"/>
      <c r="L311" s="19"/>
      <c r="M311" s="42"/>
      <c r="N311" s="249"/>
      <c r="O311" s="250"/>
      <c r="U311" s="22"/>
    </row>
    <row r="312" spans="3:21" x14ac:dyDescent="0.4">
      <c r="C312" s="42"/>
      <c r="D312" s="72"/>
      <c r="L312" s="19"/>
      <c r="M312" s="42"/>
      <c r="N312" s="249"/>
      <c r="O312" s="250"/>
      <c r="U312" s="22"/>
    </row>
    <row r="313" spans="3:21" x14ac:dyDescent="0.4">
      <c r="C313" s="42"/>
      <c r="D313" s="72"/>
      <c r="L313" s="19"/>
      <c r="M313" s="42"/>
      <c r="N313" s="249"/>
      <c r="O313" s="250"/>
      <c r="U313" s="22"/>
    </row>
    <row r="314" spans="3:21" x14ac:dyDescent="0.4">
      <c r="C314" s="42"/>
      <c r="D314" s="72"/>
      <c r="L314" s="19"/>
      <c r="M314" s="42"/>
      <c r="N314" s="249"/>
      <c r="O314" s="250"/>
      <c r="U314" s="22"/>
    </row>
    <row r="315" spans="3:21" x14ac:dyDescent="0.4">
      <c r="C315" s="42"/>
      <c r="D315" s="72"/>
      <c r="L315" s="19"/>
      <c r="M315" s="42"/>
      <c r="N315" s="249"/>
      <c r="O315" s="250"/>
      <c r="U315" s="22"/>
    </row>
    <row r="316" spans="3:21" x14ac:dyDescent="0.4">
      <c r="C316" s="42"/>
      <c r="D316" s="72"/>
      <c r="L316" s="19"/>
      <c r="M316" s="42"/>
      <c r="N316" s="249"/>
      <c r="O316" s="250"/>
      <c r="U316" s="22"/>
    </row>
    <row r="317" spans="3:21" x14ac:dyDescent="0.4">
      <c r="C317" s="42"/>
      <c r="D317" s="72"/>
      <c r="L317" s="19"/>
      <c r="M317" s="42"/>
      <c r="N317" s="249"/>
      <c r="O317" s="250"/>
      <c r="U317" s="22"/>
    </row>
    <row r="318" spans="3:21" x14ac:dyDescent="0.4">
      <c r="C318" s="42"/>
      <c r="D318" s="72"/>
      <c r="L318" s="19"/>
      <c r="M318" s="42"/>
      <c r="N318" s="249"/>
      <c r="O318" s="250"/>
      <c r="U318" s="22"/>
    </row>
    <row r="319" spans="3:21" x14ac:dyDescent="0.4">
      <c r="C319" s="42"/>
      <c r="D319" s="72"/>
      <c r="L319" s="19"/>
      <c r="M319" s="42"/>
      <c r="N319" s="249"/>
      <c r="O319" s="250"/>
      <c r="U319" s="22"/>
    </row>
    <row r="320" spans="3:21" x14ac:dyDescent="0.4">
      <c r="C320" s="42"/>
      <c r="D320" s="72"/>
      <c r="L320" s="19"/>
      <c r="M320" s="42"/>
      <c r="N320" s="249"/>
      <c r="O320" s="250"/>
      <c r="U320" s="22"/>
    </row>
    <row r="321" spans="3:21" x14ac:dyDescent="0.4">
      <c r="C321" s="42"/>
      <c r="D321" s="72"/>
      <c r="L321" s="19"/>
      <c r="M321" s="42"/>
      <c r="N321" s="249"/>
      <c r="O321" s="250"/>
      <c r="U321" s="22"/>
    </row>
    <row r="322" spans="3:21" x14ac:dyDescent="0.4">
      <c r="C322" s="42"/>
      <c r="D322" s="72"/>
      <c r="L322" s="19"/>
      <c r="M322" s="42"/>
      <c r="N322" s="249"/>
      <c r="O322" s="250"/>
      <c r="U322" s="22"/>
    </row>
    <row r="323" spans="3:21" x14ac:dyDescent="0.4">
      <c r="C323" s="42"/>
      <c r="D323" s="72"/>
      <c r="L323" s="19"/>
      <c r="M323" s="42"/>
      <c r="N323" s="249"/>
      <c r="O323" s="250"/>
      <c r="U323" s="22"/>
    </row>
    <row r="324" spans="3:21" x14ac:dyDescent="0.4">
      <c r="C324" s="42"/>
      <c r="D324" s="72"/>
      <c r="L324" s="19"/>
      <c r="M324" s="42"/>
      <c r="N324" s="249"/>
      <c r="O324" s="250"/>
      <c r="U324" s="22"/>
    </row>
    <row r="325" spans="3:21" x14ac:dyDescent="0.4">
      <c r="C325" s="42"/>
      <c r="D325" s="72"/>
      <c r="L325" s="19"/>
      <c r="M325" s="42"/>
      <c r="N325" s="249"/>
      <c r="O325" s="250"/>
      <c r="U325" s="22"/>
    </row>
    <row r="326" spans="3:21" x14ac:dyDescent="0.4">
      <c r="C326" s="42"/>
      <c r="D326" s="72"/>
      <c r="L326" s="19"/>
      <c r="M326" s="42"/>
      <c r="N326" s="249"/>
      <c r="O326" s="250"/>
      <c r="U326" s="22"/>
    </row>
    <row r="327" spans="3:21" x14ac:dyDescent="0.4">
      <c r="C327" s="42"/>
      <c r="D327" s="72"/>
      <c r="L327" s="19"/>
      <c r="M327" s="42"/>
      <c r="N327" s="249"/>
      <c r="O327" s="250"/>
      <c r="U327" s="22"/>
    </row>
    <row r="328" spans="3:21" x14ac:dyDescent="0.4">
      <c r="C328" s="42"/>
      <c r="D328" s="72"/>
      <c r="L328" s="19"/>
      <c r="M328" s="42"/>
      <c r="N328" s="249"/>
      <c r="O328" s="250"/>
      <c r="U328" s="22"/>
    </row>
    <row r="329" spans="3:21" x14ac:dyDescent="0.4">
      <c r="C329" s="42"/>
      <c r="D329" s="72"/>
      <c r="L329" s="19"/>
      <c r="M329" s="42"/>
      <c r="N329" s="249"/>
      <c r="O329" s="250"/>
      <c r="U329" s="22"/>
    </row>
    <row r="330" spans="3:21" x14ac:dyDescent="0.4">
      <c r="C330" s="42"/>
      <c r="D330" s="72"/>
      <c r="L330" s="19"/>
      <c r="M330" s="42"/>
      <c r="N330" s="249"/>
      <c r="O330" s="250"/>
      <c r="U330" s="22"/>
    </row>
    <row r="331" spans="3:21" x14ac:dyDescent="0.4">
      <c r="C331" s="42"/>
      <c r="D331" s="72"/>
      <c r="L331" s="19"/>
      <c r="M331" s="42"/>
      <c r="N331" s="249"/>
      <c r="O331" s="250"/>
      <c r="U331" s="22"/>
    </row>
    <row r="332" spans="3:21" x14ac:dyDescent="0.4">
      <c r="C332" s="42"/>
      <c r="D332" s="72"/>
      <c r="L332" s="19"/>
      <c r="M332" s="42"/>
      <c r="N332" s="249"/>
      <c r="O332" s="250"/>
      <c r="U332" s="22"/>
    </row>
    <row r="333" spans="3:21" x14ac:dyDescent="0.4">
      <c r="C333" s="42"/>
      <c r="D333" s="72"/>
      <c r="L333" s="19"/>
      <c r="M333" s="42"/>
      <c r="N333" s="249"/>
      <c r="O333" s="250"/>
      <c r="U333" s="22"/>
    </row>
    <row r="334" spans="3:21" x14ac:dyDescent="0.4">
      <c r="C334" s="42"/>
      <c r="D334" s="72"/>
      <c r="L334" s="19"/>
      <c r="M334" s="42"/>
      <c r="N334" s="249"/>
      <c r="O334" s="250"/>
      <c r="U334" s="22"/>
    </row>
    <row r="335" spans="3:21" x14ac:dyDescent="0.4">
      <c r="C335" s="42"/>
      <c r="D335" s="72"/>
      <c r="L335" s="19"/>
      <c r="M335" s="42"/>
      <c r="N335" s="249"/>
      <c r="O335" s="250"/>
      <c r="U335" s="22"/>
    </row>
    <row r="336" spans="3:21" x14ac:dyDescent="0.4">
      <c r="C336" s="42"/>
      <c r="D336" s="72"/>
      <c r="L336" s="19"/>
      <c r="M336" s="42"/>
      <c r="N336" s="249"/>
      <c r="O336" s="250"/>
      <c r="U336" s="22"/>
    </row>
    <row r="337" spans="3:21" x14ac:dyDescent="0.4">
      <c r="C337" s="42"/>
      <c r="D337" s="72"/>
      <c r="L337" s="19"/>
      <c r="M337" s="42"/>
      <c r="N337" s="249"/>
      <c r="O337" s="250"/>
      <c r="U337" s="22"/>
    </row>
    <row r="338" spans="3:21" x14ac:dyDescent="0.4">
      <c r="C338" s="42"/>
      <c r="D338" s="72"/>
      <c r="L338" s="19"/>
      <c r="M338" s="42"/>
      <c r="N338" s="249"/>
      <c r="O338" s="250"/>
      <c r="U338" s="22"/>
    </row>
    <row r="339" spans="3:21" x14ac:dyDescent="0.4">
      <c r="C339" s="42"/>
      <c r="D339" s="72"/>
      <c r="L339" s="19"/>
      <c r="M339" s="42"/>
      <c r="N339" s="249"/>
      <c r="O339" s="250"/>
      <c r="U339" s="22"/>
    </row>
    <row r="340" spans="3:21" x14ac:dyDescent="0.4">
      <c r="C340" s="42"/>
      <c r="D340" s="72"/>
      <c r="L340" s="19"/>
      <c r="M340" s="42"/>
      <c r="N340" s="249"/>
      <c r="O340" s="250"/>
      <c r="U340" s="22"/>
    </row>
    <row r="341" spans="3:21" x14ac:dyDescent="0.4">
      <c r="C341" s="42"/>
      <c r="D341" s="72"/>
      <c r="L341" s="19"/>
      <c r="M341" s="42"/>
      <c r="N341" s="249"/>
      <c r="O341" s="250"/>
      <c r="U341" s="22"/>
    </row>
    <row r="342" spans="3:21" x14ac:dyDescent="0.4">
      <c r="C342" s="42"/>
      <c r="D342" s="72"/>
      <c r="L342" s="19"/>
      <c r="M342" s="42"/>
      <c r="N342" s="249"/>
      <c r="O342" s="250"/>
      <c r="U342" s="22"/>
    </row>
    <row r="343" spans="3:21" x14ac:dyDescent="0.4">
      <c r="C343" s="42"/>
      <c r="D343" s="72"/>
      <c r="L343" s="19"/>
      <c r="M343" s="42"/>
      <c r="N343" s="249"/>
      <c r="O343" s="250"/>
      <c r="U343" s="22"/>
    </row>
    <row r="344" spans="3:21" x14ac:dyDescent="0.4">
      <c r="C344" s="42"/>
      <c r="D344" s="72"/>
      <c r="L344" s="19"/>
      <c r="M344" s="42"/>
      <c r="N344" s="249"/>
      <c r="O344" s="250"/>
      <c r="U344" s="22"/>
    </row>
    <row r="345" spans="3:21" x14ac:dyDescent="0.4">
      <c r="C345" s="42"/>
      <c r="D345" s="72"/>
      <c r="L345" s="19"/>
      <c r="M345" s="42"/>
      <c r="N345" s="249"/>
      <c r="O345" s="250"/>
      <c r="U345" s="22"/>
    </row>
    <row r="346" spans="3:21" x14ac:dyDescent="0.4">
      <c r="C346" s="42"/>
      <c r="D346" s="72"/>
      <c r="L346" s="19"/>
      <c r="M346" s="42"/>
      <c r="N346" s="249"/>
      <c r="O346" s="250"/>
      <c r="U346" s="22"/>
    </row>
    <row r="347" spans="3:21" x14ac:dyDescent="0.4">
      <c r="C347" s="42"/>
      <c r="D347" s="72"/>
      <c r="L347" s="19"/>
      <c r="M347" s="42"/>
      <c r="N347" s="249"/>
      <c r="O347" s="250"/>
      <c r="U347" s="22"/>
    </row>
    <row r="348" spans="3:21" x14ac:dyDescent="0.4">
      <c r="C348" s="42"/>
      <c r="D348" s="72"/>
      <c r="L348" s="19"/>
      <c r="M348" s="42"/>
      <c r="N348" s="249"/>
      <c r="O348" s="250"/>
      <c r="U348" s="22"/>
    </row>
    <row r="349" spans="3:21" x14ac:dyDescent="0.4">
      <c r="C349" s="42"/>
      <c r="D349" s="72"/>
      <c r="L349" s="19"/>
      <c r="M349" s="42"/>
      <c r="N349" s="249"/>
      <c r="O349" s="250"/>
      <c r="U349" s="22"/>
    </row>
    <row r="350" spans="3:21" x14ac:dyDescent="0.4">
      <c r="C350" s="42"/>
      <c r="D350" s="72"/>
      <c r="L350" s="19"/>
      <c r="M350" s="42"/>
      <c r="N350" s="249"/>
      <c r="O350" s="250"/>
      <c r="U350" s="22"/>
    </row>
    <row r="351" spans="3:21" x14ac:dyDescent="0.4">
      <c r="C351" s="42"/>
      <c r="D351" s="72"/>
      <c r="L351" s="19"/>
      <c r="M351" s="42"/>
      <c r="N351" s="249"/>
      <c r="O351" s="250"/>
      <c r="U351" s="22"/>
    </row>
    <row r="352" spans="3:21" x14ac:dyDescent="0.4">
      <c r="C352" s="42"/>
      <c r="D352" s="72"/>
      <c r="L352" s="19"/>
      <c r="M352" s="42"/>
      <c r="N352" s="249"/>
      <c r="O352" s="250"/>
      <c r="U352" s="22"/>
    </row>
    <row r="353" spans="3:21" x14ac:dyDescent="0.4">
      <c r="C353" s="42"/>
      <c r="D353" s="72"/>
      <c r="L353" s="19"/>
      <c r="M353" s="42"/>
      <c r="N353" s="249"/>
      <c r="O353" s="250"/>
      <c r="U353" s="22"/>
    </row>
    <row r="354" spans="3:21" x14ac:dyDescent="0.4">
      <c r="C354" s="42"/>
      <c r="D354" s="72"/>
      <c r="L354" s="19"/>
      <c r="M354" s="42"/>
      <c r="N354" s="249"/>
      <c r="O354" s="250"/>
      <c r="U354" s="22"/>
    </row>
    <row r="355" spans="3:21" x14ac:dyDescent="0.4">
      <c r="C355" s="42"/>
      <c r="D355" s="72"/>
      <c r="L355" s="19"/>
      <c r="M355" s="42"/>
      <c r="N355" s="249"/>
      <c r="O355" s="250"/>
      <c r="U355" s="22"/>
    </row>
    <row r="356" spans="3:21" x14ac:dyDescent="0.4">
      <c r="C356" s="42"/>
      <c r="D356" s="72"/>
      <c r="L356" s="19"/>
      <c r="M356" s="42"/>
      <c r="N356" s="249"/>
      <c r="O356" s="250"/>
      <c r="U356" s="22"/>
    </row>
    <row r="357" spans="3:21" x14ac:dyDescent="0.4">
      <c r="C357" s="42"/>
      <c r="D357" s="72"/>
      <c r="L357" s="19"/>
      <c r="M357" s="42"/>
      <c r="N357" s="249"/>
      <c r="O357" s="250"/>
      <c r="U357" s="22"/>
    </row>
    <row r="358" spans="3:21" x14ac:dyDescent="0.4">
      <c r="C358" s="42"/>
      <c r="D358" s="72"/>
      <c r="L358" s="19"/>
      <c r="M358" s="42"/>
      <c r="N358" s="249"/>
      <c r="O358" s="250"/>
      <c r="U358" s="22"/>
    </row>
    <row r="359" spans="3:21" x14ac:dyDescent="0.4">
      <c r="C359" s="42"/>
      <c r="D359" s="72"/>
      <c r="L359" s="19"/>
      <c r="M359" s="42"/>
      <c r="N359" s="249"/>
      <c r="O359" s="250"/>
      <c r="U359" s="22"/>
    </row>
    <row r="360" spans="3:21" x14ac:dyDescent="0.4">
      <c r="C360" s="42"/>
      <c r="D360" s="72"/>
      <c r="L360" s="19"/>
      <c r="M360" s="42"/>
      <c r="N360" s="249"/>
      <c r="O360" s="250"/>
      <c r="U360" s="22"/>
    </row>
    <row r="361" spans="3:21" x14ac:dyDescent="0.4">
      <c r="C361" s="42"/>
      <c r="D361" s="72"/>
      <c r="L361" s="19"/>
      <c r="M361" s="42"/>
      <c r="N361" s="249"/>
      <c r="O361" s="250"/>
      <c r="U361" s="22"/>
    </row>
    <row r="362" spans="3:21" x14ac:dyDescent="0.4">
      <c r="C362" s="42"/>
      <c r="D362" s="72"/>
      <c r="L362" s="19"/>
      <c r="M362" s="42"/>
      <c r="N362" s="249"/>
      <c r="O362" s="250"/>
      <c r="U362" s="22"/>
    </row>
    <row r="363" spans="3:21" x14ac:dyDescent="0.4">
      <c r="C363" s="42"/>
      <c r="D363" s="72"/>
      <c r="L363" s="19"/>
      <c r="M363" s="42"/>
      <c r="N363" s="249"/>
      <c r="O363" s="250"/>
      <c r="U363" s="22"/>
    </row>
    <row r="364" spans="3:21" x14ac:dyDescent="0.4">
      <c r="C364" s="42"/>
      <c r="D364" s="72"/>
      <c r="L364" s="19"/>
      <c r="M364" s="42"/>
      <c r="N364" s="249"/>
      <c r="O364" s="250"/>
      <c r="U364" s="22"/>
    </row>
    <row r="365" spans="3:21" x14ac:dyDescent="0.4">
      <c r="C365" s="42"/>
      <c r="D365" s="72"/>
      <c r="L365" s="19"/>
      <c r="M365" s="42"/>
      <c r="N365" s="249"/>
      <c r="O365" s="250"/>
      <c r="U365" s="22"/>
    </row>
    <row r="366" spans="3:21" x14ac:dyDescent="0.4">
      <c r="C366" s="42"/>
      <c r="D366" s="72"/>
      <c r="L366" s="19"/>
      <c r="M366" s="42"/>
      <c r="N366" s="249"/>
      <c r="O366" s="250"/>
      <c r="U366" s="22"/>
    </row>
    <row r="367" spans="3:21" x14ac:dyDescent="0.4">
      <c r="C367" s="42"/>
      <c r="D367" s="72"/>
      <c r="L367" s="19"/>
      <c r="M367" s="42"/>
      <c r="N367" s="249"/>
      <c r="O367" s="250"/>
      <c r="U367" s="22"/>
    </row>
    <row r="368" spans="3:21" x14ac:dyDescent="0.4">
      <c r="C368" s="42"/>
      <c r="D368" s="72"/>
      <c r="L368" s="19"/>
      <c r="M368" s="42"/>
      <c r="N368" s="249"/>
      <c r="O368" s="250"/>
      <c r="U368" s="22"/>
    </row>
    <row r="369" spans="3:21" x14ac:dyDescent="0.4">
      <c r="C369" s="42"/>
      <c r="D369" s="72"/>
      <c r="L369" s="19"/>
      <c r="M369" s="42"/>
      <c r="N369" s="249"/>
      <c r="O369" s="250"/>
      <c r="U369" s="22"/>
    </row>
    <row r="370" spans="3:21" x14ac:dyDescent="0.4">
      <c r="C370" s="42"/>
      <c r="D370" s="72"/>
      <c r="L370" s="19"/>
      <c r="M370" s="42"/>
      <c r="N370" s="249"/>
      <c r="O370" s="250"/>
      <c r="U370" s="22"/>
    </row>
    <row r="371" spans="3:21" x14ac:dyDescent="0.4">
      <c r="C371" s="42"/>
      <c r="D371" s="72"/>
      <c r="L371" s="19"/>
      <c r="M371" s="42"/>
      <c r="N371" s="249"/>
      <c r="O371" s="250"/>
      <c r="U371" s="22"/>
    </row>
    <row r="372" spans="3:21" x14ac:dyDescent="0.4">
      <c r="C372" s="42"/>
      <c r="D372" s="72"/>
      <c r="L372" s="19"/>
      <c r="M372" s="42"/>
      <c r="N372" s="249"/>
      <c r="O372" s="250"/>
      <c r="U372" s="22"/>
    </row>
    <row r="373" spans="3:21" x14ac:dyDescent="0.4">
      <c r="C373" s="42"/>
      <c r="D373" s="72"/>
      <c r="L373" s="19"/>
      <c r="M373" s="42"/>
      <c r="N373" s="249"/>
      <c r="O373" s="250"/>
      <c r="U373" s="22"/>
    </row>
    <row r="374" spans="3:21" x14ac:dyDescent="0.4">
      <c r="C374" s="42"/>
      <c r="D374" s="72"/>
      <c r="L374" s="19"/>
      <c r="M374" s="42"/>
      <c r="N374" s="249"/>
      <c r="O374" s="250"/>
      <c r="U374" s="22"/>
    </row>
    <row r="375" spans="3:21" x14ac:dyDescent="0.4">
      <c r="C375" s="42"/>
      <c r="D375" s="72"/>
      <c r="L375" s="19"/>
      <c r="M375" s="42"/>
      <c r="N375" s="249"/>
      <c r="O375" s="250"/>
      <c r="U375" s="22"/>
    </row>
    <row r="376" spans="3:21" x14ac:dyDescent="0.4">
      <c r="C376" s="42"/>
      <c r="D376" s="72"/>
      <c r="L376" s="19"/>
      <c r="M376" s="50"/>
      <c r="N376" s="250"/>
      <c r="O376" s="250"/>
      <c r="U376" s="22"/>
    </row>
    <row r="377" spans="3:21" x14ac:dyDescent="0.4">
      <c r="C377" s="42"/>
      <c r="D377" s="72"/>
      <c r="L377" s="19"/>
      <c r="M377" s="50"/>
      <c r="N377" s="250"/>
      <c r="O377" s="250"/>
      <c r="U377" s="22"/>
    </row>
    <row r="378" spans="3:21" x14ac:dyDescent="0.4">
      <c r="C378" s="42"/>
      <c r="D378" s="72"/>
      <c r="L378" s="19"/>
      <c r="M378" s="50"/>
      <c r="N378" s="250"/>
      <c r="O378" s="250"/>
      <c r="U378" s="22"/>
    </row>
    <row r="379" spans="3:21" x14ac:dyDescent="0.4">
      <c r="C379" s="42"/>
      <c r="D379" s="72"/>
      <c r="L379" s="19"/>
      <c r="M379" s="50"/>
      <c r="N379" s="250"/>
      <c r="O379" s="250"/>
      <c r="U379" s="22"/>
    </row>
    <row r="380" spans="3:21" x14ac:dyDescent="0.4">
      <c r="C380" s="42"/>
      <c r="D380" s="72"/>
      <c r="L380" s="19"/>
      <c r="M380" s="50"/>
      <c r="N380" s="250"/>
      <c r="O380" s="250"/>
      <c r="U380" s="22"/>
    </row>
    <row r="381" spans="3:21" x14ac:dyDescent="0.4">
      <c r="C381" s="42"/>
      <c r="D381" s="72"/>
      <c r="L381" s="19"/>
      <c r="M381" s="50"/>
      <c r="N381" s="250"/>
      <c r="O381" s="250"/>
      <c r="U381" s="22"/>
    </row>
    <row r="382" spans="3:21" x14ac:dyDescent="0.4">
      <c r="C382" s="42"/>
      <c r="D382" s="72"/>
      <c r="L382" s="19"/>
      <c r="M382" s="50"/>
      <c r="N382" s="250"/>
      <c r="O382" s="250"/>
      <c r="U382" s="22"/>
    </row>
    <row r="383" spans="3:21" x14ac:dyDescent="0.4">
      <c r="C383" s="42"/>
      <c r="D383" s="72"/>
      <c r="L383" s="19"/>
      <c r="M383" s="50"/>
      <c r="N383" s="250"/>
      <c r="O383" s="250"/>
      <c r="U383" s="22"/>
    </row>
    <row r="384" spans="3:21" x14ac:dyDescent="0.4">
      <c r="C384" s="42"/>
      <c r="D384" s="72"/>
      <c r="L384" s="19"/>
      <c r="M384" s="50"/>
      <c r="N384" s="250"/>
      <c r="O384" s="250"/>
      <c r="U384" s="22"/>
    </row>
    <row r="385" spans="3:21" x14ac:dyDescent="0.4">
      <c r="C385" s="42"/>
      <c r="D385" s="72"/>
      <c r="L385" s="19"/>
      <c r="M385" s="50"/>
      <c r="N385" s="250"/>
      <c r="O385" s="250"/>
      <c r="U385" s="22"/>
    </row>
    <row r="386" spans="3:21" x14ac:dyDescent="0.4">
      <c r="C386" s="42"/>
      <c r="D386" s="72"/>
      <c r="L386" s="19"/>
      <c r="M386" s="50"/>
      <c r="N386" s="250"/>
      <c r="O386" s="250"/>
      <c r="U386" s="22"/>
    </row>
    <row r="387" spans="3:21" x14ac:dyDescent="0.4">
      <c r="C387" s="42"/>
      <c r="D387" s="72"/>
      <c r="L387" s="19"/>
      <c r="M387" s="50"/>
      <c r="N387" s="250"/>
      <c r="O387" s="250"/>
      <c r="U387" s="22"/>
    </row>
    <row r="388" spans="3:21" x14ac:dyDescent="0.4">
      <c r="C388" s="42"/>
      <c r="D388" s="72"/>
      <c r="L388" s="19"/>
      <c r="M388" s="50"/>
      <c r="N388" s="250"/>
      <c r="O388" s="250"/>
      <c r="U388" s="22"/>
    </row>
    <row r="389" spans="3:21" x14ac:dyDescent="0.4">
      <c r="C389" s="42"/>
      <c r="D389" s="72"/>
      <c r="L389" s="19"/>
      <c r="M389" s="50"/>
      <c r="N389" s="250"/>
      <c r="O389" s="250"/>
      <c r="U389" s="22"/>
    </row>
    <row r="390" spans="3:21" x14ac:dyDescent="0.4">
      <c r="C390" s="42"/>
      <c r="D390" s="72"/>
      <c r="L390" s="19"/>
      <c r="M390" s="50"/>
      <c r="N390" s="250"/>
      <c r="O390" s="250"/>
      <c r="U390" s="22"/>
    </row>
    <row r="391" spans="3:21" x14ac:dyDescent="0.4">
      <c r="C391" s="42"/>
      <c r="D391" s="72"/>
      <c r="L391" s="19"/>
      <c r="U391" s="22"/>
    </row>
    <row r="392" spans="3:21" x14ac:dyDescent="0.4">
      <c r="C392" s="42"/>
      <c r="D392" s="72"/>
      <c r="L392" s="19"/>
      <c r="U392" s="22"/>
    </row>
    <row r="393" spans="3:21" x14ac:dyDescent="0.4">
      <c r="C393" s="42"/>
      <c r="D393" s="72"/>
      <c r="L393" s="19"/>
      <c r="U393" s="22"/>
    </row>
    <row r="394" spans="3:21" x14ac:dyDescent="0.4">
      <c r="C394" s="42"/>
      <c r="D394" s="72"/>
      <c r="L394" s="19"/>
      <c r="U394" s="22"/>
    </row>
    <row r="395" spans="3:21" x14ac:dyDescent="0.4">
      <c r="C395" s="42"/>
      <c r="D395" s="72"/>
      <c r="L395" s="19"/>
      <c r="U395" s="22"/>
    </row>
    <row r="396" spans="3:21" x14ac:dyDescent="0.4">
      <c r="C396" s="42"/>
      <c r="D396" s="72"/>
      <c r="L396" s="19"/>
      <c r="U396" s="22"/>
    </row>
    <row r="397" spans="3:21" x14ac:dyDescent="0.4">
      <c r="C397" s="50"/>
      <c r="L397" s="19"/>
      <c r="U397" s="22"/>
    </row>
    <row r="398" spans="3:21" x14ac:dyDescent="0.4">
      <c r="C398" s="50"/>
      <c r="L398" s="19"/>
      <c r="U398" s="22"/>
    </row>
    <row r="399" spans="3:21" x14ac:dyDescent="0.4">
      <c r="C399" s="50"/>
      <c r="L399" s="19"/>
      <c r="U399" s="22"/>
    </row>
    <row r="400" spans="3:21" x14ac:dyDescent="0.4">
      <c r="C400" s="50"/>
      <c r="L400" s="19"/>
      <c r="U400" s="22"/>
    </row>
    <row r="401" spans="3:21" x14ac:dyDescent="0.4">
      <c r="C401" s="50"/>
      <c r="L401" s="19"/>
      <c r="U401" s="22"/>
    </row>
    <row r="402" spans="3:21" x14ac:dyDescent="0.4">
      <c r="C402" s="50"/>
      <c r="L402" s="19"/>
      <c r="U402" s="22"/>
    </row>
    <row r="403" spans="3:21" x14ac:dyDescent="0.4">
      <c r="C403" s="50"/>
      <c r="L403" s="19"/>
      <c r="U403" s="22"/>
    </row>
    <row r="404" spans="3:21" x14ac:dyDescent="0.4">
      <c r="C404" s="50"/>
      <c r="L404" s="19"/>
      <c r="U404" s="22"/>
    </row>
    <row r="405" spans="3:21" x14ac:dyDescent="0.4">
      <c r="C405" s="50"/>
      <c r="L405" s="19"/>
      <c r="U405" s="22"/>
    </row>
    <row r="406" spans="3:21" x14ac:dyDescent="0.4">
      <c r="C406" s="50"/>
      <c r="L406" s="19"/>
      <c r="U406" s="22"/>
    </row>
    <row r="407" spans="3:21" x14ac:dyDescent="0.4">
      <c r="C407" s="50"/>
      <c r="L407" s="19"/>
      <c r="U407" s="22"/>
    </row>
    <row r="408" spans="3:21" x14ac:dyDescent="0.4">
      <c r="C408" s="50"/>
      <c r="L408" s="19"/>
      <c r="U408" s="22"/>
    </row>
    <row r="409" spans="3:21" x14ac:dyDescent="0.4">
      <c r="C409" s="50"/>
      <c r="L409" s="19"/>
      <c r="U409" s="22"/>
    </row>
    <row r="410" spans="3:21" x14ac:dyDescent="0.4">
      <c r="C410" s="50"/>
      <c r="L410" s="19"/>
      <c r="U410" s="22"/>
    </row>
    <row r="411" spans="3:21" x14ac:dyDescent="0.4">
      <c r="C411" s="50"/>
      <c r="L411" s="19"/>
      <c r="U411" s="22"/>
    </row>
    <row r="412" spans="3:21" x14ac:dyDescent="0.4">
      <c r="C412" s="50"/>
      <c r="L412" s="19"/>
      <c r="U412" s="22"/>
    </row>
    <row r="413" spans="3:21" x14ac:dyDescent="0.4">
      <c r="C413" s="50"/>
      <c r="L413" s="19"/>
      <c r="U413" s="22"/>
    </row>
    <row r="414" spans="3:21" x14ac:dyDescent="0.4">
      <c r="C414" s="50"/>
      <c r="L414" s="19"/>
      <c r="U414" s="22"/>
    </row>
    <row r="415" spans="3:21" x14ac:dyDescent="0.4">
      <c r="C415" s="50"/>
      <c r="L415" s="19"/>
      <c r="U415" s="22"/>
    </row>
    <row r="416" spans="3:21" x14ac:dyDescent="0.4">
      <c r="C416" s="50"/>
      <c r="L416" s="19"/>
      <c r="U416" s="22"/>
    </row>
    <row r="417" spans="3:21" x14ac:dyDescent="0.4">
      <c r="C417" s="50"/>
      <c r="L417" s="19"/>
      <c r="U417" s="22"/>
    </row>
    <row r="418" spans="3:21" x14ac:dyDescent="0.4">
      <c r="C418" s="50"/>
      <c r="L418" s="19"/>
      <c r="U418" s="22"/>
    </row>
    <row r="419" spans="3:21" x14ac:dyDescent="0.4">
      <c r="C419" s="50"/>
      <c r="L419" s="19"/>
      <c r="U419" s="22"/>
    </row>
    <row r="420" spans="3:21" x14ac:dyDescent="0.4">
      <c r="C420" s="50"/>
      <c r="L420" s="19"/>
      <c r="U420" s="22"/>
    </row>
    <row r="421" spans="3:21" x14ac:dyDescent="0.4">
      <c r="C421" s="50"/>
      <c r="L421" s="19"/>
      <c r="U421" s="22"/>
    </row>
    <row r="422" spans="3:21" x14ac:dyDescent="0.4">
      <c r="C422" s="50"/>
      <c r="L422" s="19"/>
      <c r="U422" s="22"/>
    </row>
    <row r="423" spans="3:21" x14ac:dyDescent="0.4">
      <c r="C423" s="50"/>
      <c r="L423" s="19"/>
      <c r="U423" s="22"/>
    </row>
    <row r="424" spans="3:21" x14ac:dyDescent="0.4">
      <c r="C424" s="50"/>
      <c r="L424" s="19"/>
      <c r="U424" s="22"/>
    </row>
    <row r="425" spans="3:21" x14ac:dyDescent="0.4">
      <c r="C425" s="50"/>
      <c r="L425" s="19"/>
      <c r="U425" s="22"/>
    </row>
    <row r="426" spans="3:21" x14ac:dyDescent="0.4">
      <c r="C426" s="50"/>
      <c r="L426" s="19"/>
      <c r="U426" s="22"/>
    </row>
    <row r="427" spans="3:21" x14ac:dyDescent="0.4">
      <c r="C427" s="50"/>
      <c r="L427" s="19"/>
      <c r="U427" s="22"/>
    </row>
    <row r="428" spans="3:21" x14ac:dyDescent="0.4">
      <c r="C428" s="50"/>
      <c r="L428" s="19"/>
      <c r="U428" s="22"/>
    </row>
    <row r="429" spans="3:21" x14ac:dyDescent="0.4">
      <c r="C429" s="50"/>
      <c r="L429" s="19"/>
      <c r="U429" s="22"/>
    </row>
    <row r="430" spans="3:21" x14ac:dyDescent="0.4">
      <c r="C430" s="50"/>
      <c r="L430" s="19"/>
      <c r="U430" s="22"/>
    </row>
    <row r="431" spans="3:21" x14ac:dyDescent="0.4">
      <c r="C431" s="50"/>
      <c r="L431" s="19"/>
      <c r="U431" s="22"/>
    </row>
    <row r="432" spans="3:21" x14ac:dyDescent="0.4">
      <c r="C432" s="50"/>
      <c r="L432" s="19"/>
      <c r="U432" s="22"/>
    </row>
    <row r="433" spans="3:21" x14ac:dyDescent="0.4">
      <c r="C433" s="50"/>
      <c r="L433" s="19"/>
      <c r="U433" s="22"/>
    </row>
    <row r="434" spans="3:21" x14ac:dyDescent="0.4">
      <c r="C434" s="50"/>
      <c r="L434" s="19"/>
      <c r="U434" s="22"/>
    </row>
    <row r="435" spans="3:21" x14ac:dyDescent="0.4">
      <c r="C435" s="50"/>
      <c r="L435" s="19"/>
      <c r="U435" s="22"/>
    </row>
    <row r="436" spans="3:21" x14ac:dyDescent="0.4">
      <c r="C436" s="50"/>
      <c r="L436" s="19"/>
      <c r="U436" s="22"/>
    </row>
    <row r="437" spans="3:21" x14ac:dyDescent="0.4">
      <c r="C437" s="50"/>
      <c r="L437" s="19"/>
      <c r="U437" s="22"/>
    </row>
    <row r="438" spans="3:21" x14ac:dyDescent="0.4">
      <c r="C438" s="50"/>
      <c r="L438" s="19"/>
      <c r="U438" s="22"/>
    </row>
    <row r="439" spans="3:21" x14ac:dyDescent="0.4">
      <c r="C439" s="50"/>
      <c r="L439" s="19"/>
      <c r="U439" s="22"/>
    </row>
    <row r="440" spans="3:21" x14ac:dyDescent="0.4">
      <c r="C440" s="50"/>
      <c r="L440" s="19"/>
      <c r="U440" s="22"/>
    </row>
    <row r="441" spans="3:21" x14ac:dyDescent="0.4">
      <c r="C441" s="50"/>
      <c r="L441" s="19"/>
      <c r="U441" s="22"/>
    </row>
    <row r="442" spans="3:21" x14ac:dyDescent="0.4">
      <c r="C442" s="50"/>
      <c r="L442" s="19"/>
      <c r="U442" s="22"/>
    </row>
    <row r="443" spans="3:21" x14ac:dyDescent="0.4">
      <c r="C443" s="50"/>
      <c r="L443" s="19"/>
      <c r="U443" s="22"/>
    </row>
    <row r="444" spans="3:21" x14ac:dyDescent="0.4">
      <c r="C444" s="50"/>
      <c r="L444" s="19"/>
      <c r="U444" s="22"/>
    </row>
    <row r="445" spans="3:21" x14ac:dyDescent="0.4">
      <c r="C445" s="50"/>
      <c r="L445" s="19"/>
      <c r="U445" s="22"/>
    </row>
    <row r="446" spans="3:21" x14ac:dyDescent="0.4">
      <c r="C446" s="50"/>
      <c r="L446" s="19"/>
      <c r="U446" s="22"/>
    </row>
    <row r="447" spans="3:21" x14ac:dyDescent="0.4">
      <c r="C447" s="50"/>
      <c r="L447" s="19"/>
      <c r="U447" s="22"/>
    </row>
    <row r="448" spans="3:21" x14ac:dyDescent="0.4">
      <c r="C448" s="50"/>
      <c r="L448" s="19"/>
      <c r="U448" s="22"/>
    </row>
    <row r="449" spans="3:21" x14ac:dyDescent="0.4">
      <c r="C449" s="50"/>
      <c r="L449" s="19"/>
      <c r="U449" s="22"/>
    </row>
    <row r="450" spans="3:21" x14ac:dyDescent="0.4">
      <c r="C450" s="50"/>
      <c r="L450" s="19"/>
      <c r="U450" s="22"/>
    </row>
    <row r="451" spans="3:21" x14ac:dyDescent="0.4">
      <c r="C451" s="50"/>
      <c r="L451" s="19"/>
      <c r="U451" s="22"/>
    </row>
    <row r="452" spans="3:21" x14ac:dyDescent="0.4">
      <c r="C452" s="50"/>
      <c r="L452" s="19"/>
      <c r="U452" s="22"/>
    </row>
    <row r="453" spans="3:21" x14ac:dyDescent="0.4">
      <c r="C453" s="50"/>
      <c r="L453" s="19"/>
      <c r="U453" s="22"/>
    </row>
    <row r="454" spans="3:21" x14ac:dyDescent="0.4">
      <c r="C454" s="50"/>
      <c r="L454" s="19"/>
      <c r="U454" s="22"/>
    </row>
    <row r="455" spans="3:21" x14ac:dyDescent="0.4">
      <c r="C455" s="50"/>
      <c r="L455" s="19"/>
      <c r="U455" s="22"/>
    </row>
    <row r="456" spans="3:21" x14ac:dyDescent="0.4">
      <c r="C456" s="50"/>
      <c r="L456" s="19"/>
      <c r="U456" s="22"/>
    </row>
    <row r="457" spans="3:21" x14ac:dyDescent="0.4">
      <c r="C457" s="50"/>
      <c r="L457" s="19"/>
      <c r="U457" s="22"/>
    </row>
    <row r="458" spans="3:21" x14ac:dyDescent="0.4">
      <c r="C458" s="50"/>
      <c r="L458" s="19"/>
      <c r="U458" s="22"/>
    </row>
    <row r="459" spans="3:21" x14ac:dyDescent="0.4">
      <c r="C459" s="50"/>
      <c r="L459" s="19"/>
      <c r="U459" s="22"/>
    </row>
    <row r="460" spans="3:21" x14ac:dyDescent="0.4">
      <c r="C460" s="50"/>
      <c r="L460" s="19"/>
      <c r="U460" s="22"/>
    </row>
    <row r="461" spans="3:21" x14ac:dyDescent="0.4">
      <c r="C461" s="50"/>
      <c r="L461" s="19"/>
      <c r="U461" s="22"/>
    </row>
    <row r="462" spans="3:21" x14ac:dyDescent="0.4">
      <c r="C462" s="50"/>
      <c r="L462" s="19"/>
      <c r="U462" s="22"/>
    </row>
    <row r="463" spans="3:21" x14ac:dyDescent="0.4">
      <c r="C463" s="50"/>
      <c r="L463" s="19"/>
      <c r="U463" s="22"/>
    </row>
    <row r="464" spans="3:21" x14ac:dyDescent="0.4">
      <c r="C464" s="50"/>
      <c r="L464" s="19"/>
      <c r="U464" s="22"/>
    </row>
    <row r="465" spans="3:21" x14ac:dyDescent="0.4">
      <c r="C465" s="50"/>
      <c r="L465" s="19"/>
      <c r="U465" s="22"/>
    </row>
    <row r="466" spans="3:21" x14ac:dyDescent="0.4">
      <c r="C466" s="50"/>
      <c r="L466" s="19"/>
      <c r="U466" s="22"/>
    </row>
    <row r="467" spans="3:21" x14ac:dyDescent="0.4">
      <c r="C467" s="50"/>
      <c r="L467" s="19"/>
      <c r="U467" s="22"/>
    </row>
    <row r="468" spans="3:21" x14ac:dyDescent="0.4">
      <c r="C468" s="50"/>
      <c r="L468" s="19"/>
      <c r="U468" s="22"/>
    </row>
    <row r="469" spans="3:21" x14ac:dyDescent="0.4">
      <c r="C469" s="50"/>
      <c r="L469" s="19"/>
      <c r="U469" s="22"/>
    </row>
    <row r="470" spans="3:21" x14ac:dyDescent="0.4">
      <c r="C470" s="50"/>
      <c r="L470" s="19"/>
      <c r="U470" s="22"/>
    </row>
    <row r="471" spans="3:21" x14ac:dyDescent="0.4">
      <c r="C471" s="50"/>
      <c r="L471" s="19"/>
      <c r="U471" s="22"/>
    </row>
    <row r="472" spans="3:21" x14ac:dyDescent="0.4">
      <c r="C472" s="50"/>
      <c r="L472" s="19"/>
      <c r="U472" s="22"/>
    </row>
    <row r="473" spans="3:21" x14ac:dyDescent="0.4">
      <c r="C473" s="50"/>
      <c r="L473" s="19"/>
      <c r="U473" s="22"/>
    </row>
    <row r="474" spans="3:21" x14ac:dyDescent="0.4">
      <c r="C474" s="50"/>
      <c r="L474" s="19"/>
      <c r="U474" s="22"/>
    </row>
    <row r="475" spans="3:21" x14ac:dyDescent="0.4">
      <c r="C475" s="50"/>
      <c r="L475" s="19"/>
      <c r="U475" s="22"/>
    </row>
    <row r="476" spans="3:21" x14ac:dyDescent="0.4">
      <c r="C476" s="50"/>
      <c r="L476" s="19"/>
      <c r="U476" s="22"/>
    </row>
    <row r="477" spans="3:21" x14ac:dyDescent="0.4">
      <c r="C477" s="50"/>
      <c r="L477" s="19"/>
      <c r="U477" s="22"/>
    </row>
    <row r="478" spans="3:21" x14ac:dyDescent="0.4">
      <c r="C478" s="50"/>
      <c r="L478" s="19"/>
      <c r="U478" s="22"/>
    </row>
    <row r="479" spans="3:21" x14ac:dyDescent="0.4">
      <c r="C479" s="50"/>
      <c r="L479" s="19"/>
      <c r="U479" s="22"/>
    </row>
    <row r="480" spans="3:21" x14ac:dyDescent="0.4">
      <c r="C480" s="50"/>
      <c r="L480" s="19"/>
      <c r="U480" s="22"/>
    </row>
    <row r="481" spans="3:21" x14ac:dyDescent="0.4">
      <c r="C481" s="50"/>
      <c r="L481" s="19"/>
      <c r="U481" s="22"/>
    </row>
    <row r="482" spans="3:21" x14ac:dyDescent="0.4">
      <c r="C482" s="50"/>
      <c r="L482" s="19"/>
      <c r="U482" s="22"/>
    </row>
    <row r="483" spans="3:21" x14ac:dyDescent="0.4">
      <c r="C483" s="50"/>
      <c r="L483" s="19"/>
      <c r="U483" s="22"/>
    </row>
    <row r="484" spans="3:21" x14ac:dyDescent="0.4">
      <c r="C484" s="50"/>
      <c r="L484" s="19"/>
      <c r="U484" s="22"/>
    </row>
    <row r="485" spans="3:21" x14ac:dyDescent="0.4">
      <c r="C485" s="50"/>
      <c r="L485" s="19"/>
      <c r="U485" s="22"/>
    </row>
    <row r="486" spans="3:21" x14ac:dyDescent="0.4">
      <c r="C486" s="50"/>
      <c r="L486" s="19"/>
      <c r="U486" s="22"/>
    </row>
    <row r="487" spans="3:21" x14ac:dyDescent="0.4">
      <c r="C487" s="50"/>
      <c r="L487" s="19"/>
      <c r="U487" s="22"/>
    </row>
    <row r="488" spans="3:21" x14ac:dyDescent="0.4">
      <c r="C488" s="50"/>
      <c r="L488" s="19"/>
      <c r="U488" s="22"/>
    </row>
    <row r="489" spans="3:21" x14ac:dyDescent="0.4">
      <c r="C489" s="50"/>
      <c r="L489" s="19"/>
      <c r="U489" s="22"/>
    </row>
    <row r="490" spans="3:21" x14ac:dyDescent="0.4">
      <c r="C490" s="50"/>
      <c r="L490" s="19"/>
      <c r="U490" s="22"/>
    </row>
    <row r="491" spans="3:21" x14ac:dyDescent="0.4">
      <c r="C491" s="50"/>
      <c r="L491" s="19"/>
      <c r="U491" s="22"/>
    </row>
    <row r="492" spans="3:21" x14ac:dyDescent="0.4">
      <c r="C492" s="50"/>
      <c r="L492" s="19"/>
      <c r="U492" s="22"/>
    </row>
    <row r="493" spans="3:21" x14ac:dyDescent="0.4">
      <c r="C493" s="50"/>
      <c r="L493" s="19"/>
      <c r="U493" s="22"/>
    </row>
    <row r="494" spans="3:21" x14ac:dyDescent="0.4">
      <c r="C494" s="50"/>
      <c r="L494" s="19"/>
      <c r="U494" s="22"/>
    </row>
    <row r="495" spans="3:21" x14ac:dyDescent="0.4">
      <c r="C495" s="50"/>
      <c r="L495" s="19"/>
      <c r="U495" s="22"/>
    </row>
    <row r="496" spans="3:21" x14ac:dyDescent="0.4">
      <c r="C496" s="50"/>
      <c r="L496" s="19"/>
      <c r="U496" s="22"/>
    </row>
    <row r="497" spans="3:21" x14ac:dyDescent="0.4">
      <c r="C497" s="50"/>
      <c r="L497" s="19"/>
      <c r="U497" s="22"/>
    </row>
    <row r="498" spans="3:21" x14ac:dyDescent="0.4">
      <c r="C498" s="50"/>
      <c r="L498" s="19"/>
      <c r="U498" s="22"/>
    </row>
    <row r="499" spans="3:21" x14ac:dyDescent="0.4">
      <c r="C499" s="50"/>
      <c r="L499" s="19"/>
      <c r="U499" s="22"/>
    </row>
    <row r="500" spans="3:21" x14ac:dyDescent="0.4">
      <c r="C500" s="50"/>
      <c r="L500" s="19"/>
      <c r="U500" s="22"/>
    </row>
    <row r="501" spans="3:21" x14ac:dyDescent="0.4">
      <c r="C501" s="50"/>
      <c r="L501" s="19"/>
      <c r="U501" s="22"/>
    </row>
    <row r="502" spans="3:21" x14ac:dyDescent="0.4">
      <c r="C502" s="50"/>
      <c r="L502" s="19"/>
      <c r="U502" s="22"/>
    </row>
    <row r="503" spans="3:21" x14ac:dyDescent="0.4">
      <c r="C503" s="50"/>
      <c r="L503" s="19"/>
      <c r="U503" s="22"/>
    </row>
    <row r="504" spans="3:21" x14ac:dyDescent="0.4">
      <c r="C504" s="50"/>
      <c r="L504" s="19"/>
      <c r="U504" s="22"/>
    </row>
    <row r="505" spans="3:21" x14ac:dyDescent="0.4">
      <c r="C505" s="50"/>
      <c r="L505" s="19"/>
      <c r="U505" s="22"/>
    </row>
    <row r="506" spans="3:21" x14ac:dyDescent="0.4">
      <c r="C506" s="50"/>
      <c r="L506" s="19"/>
      <c r="U506" s="22"/>
    </row>
    <row r="507" spans="3:21" x14ac:dyDescent="0.4">
      <c r="C507" s="50"/>
      <c r="L507" s="19"/>
      <c r="U507" s="22"/>
    </row>
    <row r="508" spans="3:21" x14ac:dyDescent="0.4">
      <c r="C508" s="50"/>
      <c r="L508" s="19"/>
      <c r="U508" s="22"/>
    </row>
    <row r="509" spans="3:21" x14ac:dyDescent="0.4">
      <c r="C509" s="50"/>
      <c r="L509" s="19"/>
      <c r="U509" s="22"/>
    </row>
    <row r="510" spans="3:21" x14ac:dyDescent="0.4">
      <c r="C510" s="50"/>
      <c r="L510" s="19"/>
      <c r="U510" s="22"/>
    </row>
    <row r="511" spans="3:21" x14ac:dyDescent="0.4">
      <c r="C511" s="50"/>
      <c r="L511" s="19"/>
      <c r="U511" s="22"/>
    </row>
    <row r="512" spans="3:21" x14ac:dyDescent="0.4">
      <c r="C512" s="50"/>
      <c r="L512" s="19"/>
      <c r="U512" s="22"/>
    </row>
    <row r="513" spans="3:21" x14ac:dyDescent="0.4">
      <c r="C513" s="50"/>
      <c r="L513" s="19"/>
      <c r="U513" s="22"/>
    </row>
    <row r="514" spans="3:21" x14ac:dyDescent="0.4">
      <c r="C514" s="50"/>
      <c r="L514" s="19"/>
      <c r="U514" s="22"/>
    </row>
    <row r="515" spans="3:21" x14ac:dyDescent="0.4">
      <c r="C515" s="50"/>
      <c r="L515" s="19"/>
      <c r="U515" s="22"/>
    </row>
    <row r="516" spans="3:21" x14ac:dyDescent="0.4">
      <c r="C516" s="50"/>
      <c r="L516" s="19"/>
      <c r="U516" s="22"/>
    </row>
    <row r="517" spans="3:21" x14ac:dyDescent="0.4">
      <c r="C517" s="50"/>
      <c r="L517" s="19"/>
      <c r="U517" s="22"/>
    </row>
    <row r="518" spans="3:21" x14ac:dyDescent="0.4">
      <c r="C518" s="50"/>
      <c r="L518" s="19"/>
      <c r="U518" s="22"/>
    </row>
    <row r="519" spans="3:21" x14ac:dyDescent="0.4">
      <c r="C519" s="50"/>
      <c r="L519" s="19"/>
      <c r="U519" s="22"/>
    </row>
    <row r="520" spans="3:21" x14ac:dyDescent="0.4">
      <c r="C520" s="50"/>
      <c r="L520" s="19"/>
      <c r="U520" s="22"/>
    </row>
    <row r="521" spans="3:21" x14ac:dyDescent="0.4">
      <c r="C521" s="50"/>
      <c r="L521" s="19"/>
      <c r="U521" s="22"/>
    </row>
    <row r="522" spans="3:21" x14ac:dyDescent="0.4">
      <c r="C522" s="50"/>
      <c r="L522" s="19"/>
      <c r="U522" s="22"/>
    </row>
    <row r="523" spans="3:21" x14ac:dyDescent="0.4">
      <c r="C523" s="50"/>
      <c r="L523" s="19"/>
      <c r="U523" s="22"/>
    </row>
    <row r="524" spans="3:21" x14ac:dyDescent="0.4">
      <c r="C524" s="50"/>
      <c r="L524" s="19"/>
      <c r="U524" s="22"/>
    </row>
    <row r="525" spans="3:21" x14ac:dyDescent="0.4">
      <c r="C525" s="50"/>
      <c r="L525" s="19"/>
      <c r="U525" s="22"/>
    </row>
    <row r="526" spans="3:21" x14ac:dyDescent="0.4">
      <c r="C526" s="50"/>
      <c r="L526" s="19"/>
      <c r="U526" s="22"/>
    </row>
    <row r="527" spans="3:21" x14ac:dyDescent="0.4">
      <c r="C527" s="50"/>
      <c r="L527" s="19"/>
      <c r="U527" s="22"/>
    </row>
    <row r="528" spans="3:21" x14ac:dyDescent="0.4">
      <c r="C528" s="50"/>
      <c r="L528" s="19"/>
      <c r="U528" s="22"/>
    </row>
    <row r="529" spans="3:21" x14ac:dyDescent="0.4">
      <c r="C529" s="50"/>
      <c r="L529" s="19"/>
      <c r="U529" s="22"/>
    </row>
    <row r="530" spans="3:21" x14ac:dyDescent="0.4">
      <c r="C530" s="50"/>
      <c r="L530" s="19"/>
      <c r="U530" s="22"/>
    </row>
    <row r="531" spans="3:21" x14ac:dyDescent="0.4">
      <c r="C531" s="50"/>
      <c r="L531" s="19"/>
      <c r="U531" s="22"/>
    </row>
    <row r="532" spans="3:21" x14ac:dyDescent="0.4">
      <c r="C532" s="50"/>
      <c r="L532" s="19"/>
      <c r="U532" s="22"/>
    </row>
    <row r="533" spans="3:21" x14ac:dyDescent="0.4">
      <c r="C533" s="50"/>
      <c r="L533" s="19"/>
      <c r="U533" s="22"/>
    </row>
    <row r="534" spans="3:21" x14ac:dyDescent="0.4">
      <c r="C534" s="50"/>
      <c r="L534" s="19"/>
      <c r="U534" s="22"/>
    </row>
    <row r="535" spans="3:21" x14ac:dyDescent="0.4">
      <c r="C535" s="50"/>
      <c r="L535" s="19"/>
      <c r="U535" s="22"/>
    </row>
    <row r="536" spans="3:21" x14ac:dyDescent="0.4">
      <c r="C536" s="50"/>
      <c r="L536" s="19"/>
      <c r="U536" s="22"/>
    </row>
    <row r="537" spans="3:21" x14ac:dyDescent="0.4">
      <c r="C537" s="50"/>
      <c r="L537" s="19"/>
      <c r="U537" s="22"/>
    </row>
    <row r="538" spans="3:21" x14ac:dyDescent="0.4">
      <c r="C538" s="50"/>
      <c r="L538" s="19"/>
      <c r="U538" s="22"/>
    </row>
    <row r="539" spans="3:21" x14ac:dyDescent="0.4">
      <c r="C539" s="50"/>
      <c r="L539" s="19"/>
      <c r="U539" s="22"/>
    </row>
    <row r="540" spans="3:21" x14ac:dyDescent="0.4">
      <c r="C540" s="50"/>
      <c r="L540" s="19"/>
      <c r="U540" s="22"/>
    </row>
    <row r="541" spans="3:21" x14ac:dyDescent="0.4">
      <c r="C541" s="50"/>
      <c r="L541" s="19"/>
      <c r="U541" s="22"/>
    </row>
    <row r="542" spans="3:21" x14ac:dyDescent="0.4">
      <c r="C542" s="50"/>
      <c r="L542" s="19"/>
      <c r="U542" s="22"/>
    </row>
    <row r="543" spans="3:21" x14ac:dyDescent="0.4">
      <c r="C543" s="50"/>
      <c r="L543" s="19"/>
      <c r="U543" s="22"/>
    </row>
    <row r="544" spans="3:21" x14ac:dyDescent="0.4">
      <c r="C544" s="50"/>
      <c r="L544" s="19"/>
      <c r="U544" s="22"/>
    </row>
    <row r="545" spans="3:21" x14ac:dyDescent="0.4">
      <c r="C545" s="50"/>
      <c r="L545" s="19"/>
      <c r="U545" s="22"/>
    </row>
    <row r="546" spans="3:21" x14ac:dyDescent="0.4">
      <c r="C546" s="50"/>
      <c r="L546" s="19"/>
      <c r="U546" s="22"/>
    </row>
    <row r="547" spans="3:21" x14ac:dyDescent="0.4">
      <c r="C547" s="50"/>
      <c r="L547" s="19"/>
      <c r="U547" s="22"/>
    </row>
    <row r="548" spans="3:21" x14ac:dyDescent="0.4">
      <c r="C548" s="50"/>
      <c r="L548" s="19"/>
      <c r="U548" s="22"/>
    </row>
    <row r="549" spans="3:21" x14ac:dyDescent="0.4">
      <c r="C549" s="50"/>
      <c r="L549" s="19"/>
      <c r="U549" s="22"/>
    </row>
    <row r="550" spans="3:21" x14ac:dyDescent="0.4">
      <c r="C550" s="50"/>
      <c r="L550" s="19"/>
      <c r="U550" s="22"/>
    </row>
    <row r="551" spans="3:21" x14ac:dyDescent="0.4">
      <c r="C551" s="50"/>
      <c r="L551" s="19"/>
      <c r="U551" s="22"/>
    </row>
    <row r="552" spans="3:21" x14ac:dyDescent="0.4">
      <c r="C552" s="50"/>
      <c r="L552" s="19"/>
      <c r="U552" s="22"/>
    </row>
    <row r="553" spans="3:21" x14ac:dyDescent="0.4">
      <c r="C553" s="50"/>
      <c r="L553" s="19"/>
      <c r="U553" s="22"/>
    </row>
    <row r="554" spans="3:21" x14ac:dyDescent="0.4">
      <c r="C554" s="50"/>
      <c r="L554" s="19"/>
      <c r="U554" s="22"/>
    </row>
    <row r="555" spans="3:21" x14ac:dyDescent="0.4">
      <c r="C555" s="50"/>
      <c r="L555" s="19"/>
      <c r="U555" s="22"/>
    </row>
    <row r="556" spans="3:21" x14ac:dyDescent="0.4">
      <c r="C556" s="50"/>
      <c r="L556" s="19"/>
      <c r="U556" s="22"/>
    </row>
    <row r="557" spans="3:21" x14ac:dyDescent="0.4">
      <c r="C557" s="50"/>
      <c r="L557" s="19"/>
      <c r="U557" s="22"/>
    </row>
    <row r="558" spans="3:21" x14ac:dyDescent="0.4">
      <c r="C558" s="50"/>
      <c r="L558" s="19"/>
      <c r="U558" s="22"/>
    </row>
    <row r="559" spans="3:21" x14ac:dyDescent="0.4">
      <c r="C559" s="50"/>
      <c r="L559" s="19"/>
      <c r="U559" s="22"/>
    </row>
    <row r="560" spans="3:21" x14ac:dyDescent="0.4">
      <c r="C560" s="50"/>
      <c r="L560" s="19"/>
      <c r="U560" s="22"/>
    </row>
    <row r="561" spans="3:21" x14ac:dyDescent="0.4">
      <c r="C561" s="50"/>
      <c r="L561" s="19"/>
      <c r="U561" s="22"/>
    </row>
    <row r="562" spans="3:21" x14ac:dyDescent="0.4">
      <c r="C562" s="50"/>
      <c r="L562" s="19"/>
      <c r="U562" s="22"/>
    </row>
    <row r="563" spans="3:21" x14ac:dyDescent="0.4">
      <c r="C563" s="50"/>
      <c r="L563" s="19"/>
      <c r="U563" s="22"/>
    </row>
    <row r="564" spans="3:21" x14ac:dyDescent="0.4">
      <c r="C564" s="50"/>
      <c r="L564" s="19"/>
      <c r="U564" s="22"/>
    </row>
    <row r="565" spans="3:21" x14ac:dyDescent="0.4">
      <c r="C565" s="50"/>
      <c r="L565" s="19"/>
      <c r="U565" s="22"/>
    </row>
    <row r="566" spans="3:21" x14ac:dyDescent="0.4">
      <c r="C566" s="50"/>
      <c r="L566" s="19"/>
      <c r="U566" s="22"/>
    </row>
    <row r="567" spans="3:21" x14ac:dyDescent="0.4">
      <c r="C567" s="50"/>
      <c r="L567" s="19"/>
      <c r="U567" s="22"/>
    </row>
    <row r="568" spans="3:21" x14ac:dyDescent="0.4">
      <c r="C568" s="50"/>
      <c r="L568" s="19"/>
      <c r="U568" s="22"/>
    </row>
    <row r="569" spans="3:21" x14ac:dyDescent="0.4">
      <c r="C569" s="50"/>
      <c r="L569" s="19"/>
      <c r="U569" s="22"/>
    </row>
    <row r="570" spans="3:21" x14ac:dyDescent="0.4">
      <c r="C570" s="50"/>
      <c r="L570" s="19"/>
      <c r="U570" s="22"/>
    </row>
    <row r="571" spans="3:21" x14ac:dyDescent="0.4">
      <c r="C571" s="50"/>
      <c r="L571" s="19"/>
      <c r="U571" s="22"/>
    </row>
    <row r="572" spans="3:21" x14ac:dyDescent="0.4">
      <c r="C572" s="50"/>
      <c r="L572" s="19"/>
      <c r="U572" s="22"/>
    </row>
    <row r="573" spans="3:21" x14ac:dyDescent="0.4">
      <c r="C573" s="50"/>
      <c r="L573" s="19"/>
      <c r="U573" s="22"/>
    </row>
    <row r="574" spans="3:21" x14ac:dyDescent="0.4">
      <c r="C574" s="50"/>
      <c r="L574" s="19"/>
      <c r="U574" s="22"/>
    </row>
    <row r="575" spans="3:21" x14ac:dyDescent="0.4">
      <c r="C575" s="50"/>
      <c r="L575" s="19"/>
      <c r="U575" s="22"/>
    </row>
    <row r="576" spans="3:21" x14ac:dyDescent="0.4">
      <c r="C576" s="50"/>
      <c r="L576" s="19"/>
      <c r="U576" s="22"/>
    </row>
    <row r="577" spans="3:21" x14ac:dyDescent="0.4">
      <c r="C577" s="50"/>
      <c r="L577" s="19"/>
      <c r="U577" s="22"/>
    </row>
    <row r="578" spans="3:21" x14ac:dyDescent="0.4">
      <c r="C578" s="50"/>
      <c r="L578" s="19"/>
      <c r="U578" s="22"/>
    </row>
    <row r="579" spans="3:21" x14ac:dyDescent="0.4">
      <c r="C579" s="50"/>
      <c r="L579" s="19"/>
      <c r="U579" s="22"/>
    </row>
    <row r="580" spans="3:21" x14ac:dyDescent="0.4">
      <c r="C580" s="50"/>
      <c r="L580" s="19"/>
      <c r="U580" s="22"/>
    </row>
    <row r="581" spans="3:21" x14ac:dyDescent="0.4">
      <c r="C581" s="50"/>
      <c r="L581" s="19"/>
      <c r="U581" s="22"/>
    </row>
    <row r="582" spans="3:21" x14ac:dyDescent="0.4">
      <c r="C582" s="50"/>
      <c r="L582" s="19"/>
      <c r="U582" s="22"/>
    </row>
    <row r="583" spans="3:21" x14ac:dyDescent="0.4">
      <c r="C583" s="50"/>
      <c r="L583" s="19"/>
      <c r="U583" s="22"/>
    </row>
    <row r="584" spans="3:21" x14ac:dyDescent="0.4">
      <c r="C584" s="50"/>
      <c r="L584" s="19"/>
      <c r="U584" s="22"/>
    </row>
    <row r="585" spans="3:21" x14ac:dyDescent="0.4">
      <c r="C585" s="50"/>
      <c r="L585" s="19"/>
      <c r="U585" s="22"/>
    </row>
    <row r="586" spans="3:21" x14ac:dyDescent="0.4">
      <c r="C586" s="50"/>
      <c r="L586" s="19"/>
      <c r="U586" s="22"/>
    </row>
    <row r="587" spans="3:21" x14ac:dyDescent="0.4">
      <c r="C587" s="50"/>
      <c r="L587" s="19"/>
      <c r="U587" s="22"/>
    </row>
    <row r="588" spans="3:21" x14ac:dyDescent="0.4">
      <c r="C588" s="50"/>
      <c r="L588" s="19"/>
      <c r="U588" s="22"/>
    </row>
    <row r="589" spans="3:21" x14ac:dyDescent="0.4">
      <c r="C589" s="50"/>
      <c r="L589" s="19"/>
      <c r="U589" s="22"/>
    </row>
    <row r="590" spans="3:21" x14ac:dyDescent="0.4">
      <c r="C590" s="50"/>
      <c r="L590" s="19"/>
      <c r="U590" s="22"/>
    </row>
    <row r="591" spans="3:21" x14ac:dyDescent="0.4">
      <c r="C591" s="50"/>
      <c r="L591" s="19"/>
      <c r="U591" s="22"/>
    </row>
    <row r="592" spans="3:21" x14ac:dyDescent="0.4">
      <c r="C592" s="50"/>
      <c r="L592" s="19"/>
      <c r="U592" s="22"/>
    </row>
    <row r="593" spans="3:21" x14ac:dyDescent="0.4">
      <c r="C593" s="50"/>
      <c r="L593" s="19"/>
      <c r="U593" s="22"/>
    </row>
    <row r="594" spans="3:21" x14ac:dyDescent="0.4">
      <c r="C594" s="50"/>
      <c r="L594" s="19"/>
      <c r="U594" s="22"/>
    </row>
    <row r="595" spans="3:21" x14ac:dyDescent="0.4">
      <c r="C595" s="50"/>
      <c r="L595" s="19"/>
      <c r="U595" s="22"/>
    </row>
    <row r="596" spans="3:21" x14ac:dyDescent="0.4">
      <c r="C596" s="50"/>
      <c r="L596" s="19"/>
      <c r="U596" s="22"/>
    </row>
    <row r="597" spans="3:21" x14ac:dyDescent="0.4">
      <c r="C597" s="50"/>
      <c r="L597" s="19"/>
      <c r="U597" s="22"/>
    </row>
    <row r="598" spans="3:21" x14ac:dyDescent="0.4">
      <c r="C598" s="50"/>
      <c r="L598" s="19"/>
      <c r="U598" s="22"/>
    </row>
    <row r="599" spans="3:21" x14ac:dyDescent="0.4">
      <c r="C599" s="50"/>
      <c r="L599" s="19"/>
      <c r="U599" s="22"/>
    </row>
    <row r="600" spans="3:21" x14ac:dyDescent="0.4">
      <c r="C600" s="50"/>
      <c r="L600" s="19"/>
      <c r="U600" s="22"/>
    </row>
    <row r="601" spans="3:21" x14ac:dyDescent="0.4">
      <c r="C601" s="50"/>
      <c r="L601" s="19"/>
      <c r="U601" s="22"/>
    </row>
    <row r="602" spans="3:21" x14ac:dyDescent="0.4">
      <c r="C602" s="50"/>
      <c r="L602" s="19"/>
      <c r="U602" s="22"/>
    </row>
    <row r="603" spans="3:21" x14ac:dyDescent="0.4">
      <c r="C603" s="50"/>
      <c r="L603" s="19"/>
      <c r="U603" s="22"/>
    </row>
    <row r="604" spans="3:21" x14ac:dyDescent="0.4">
      <c r="C604" s="50"/>
      <c r="L604" s="19"/>
      <c r="U604" s="22"/>
    </row>
    <row r="605" spans="3:21" x14ac:dyDescent="0.4">
      <c r="C605" s="50"/>
      <c r="L605" s="19"/>
      <c r="U605" s="22"/>
    </row>
    <row r="606" spans="3:21" x14ac:dyDescent="0.4">
      <c r="C606" s="50"/>
      <c r="L606" s="19"/>
      <c r="U606" s="22"/>
    </row>
    <row r="607" spans="3:21" x14ac:dyDescent="0.4">
      <c r="C607" s="50"/>
      <c r="L607" s="19"/>
      <c r="U607" s="22"/>
    </row>
    <row r="608" spans="3:21" x14ac:dyDescent="0.4">
      <c r="C608" s="50"/>
      <c r="L608" s="19"/>
      <c r="U608" s="22"/>
    </row>
    <row r="609" spans="3:21" x14ac:dyDescent="0.4">
      <c r="C609" s="50"/>
      <c r="L609" s="19"/>
      <c r="U609" s="22"/>
    </row>
    <row r="610" spans="3:21" x14ac:dyDescent="0.4">
      <c r="C610" s="50"/>
      <c r="L610" s="19"/>
      <c r="U610" s="22"/>
    </row>
    <row r="611" spans="3:21" x14ac:dyDescent="0.4">
      <c r="C611" s="50"/>
      <c r="L611" s="19"/>
      <c r="U611" s="22"/>
    </row>
    <row r="612" spans="3:21" x14ac:dyDescent="0.4">
      <c r="C612" s="50"/>
      <c r="L612" s="19"/>
      <c r="U612" s="22"/>
    </row>
    <row r="613" spans="3:21" x14ac:dyDescent="0.4">
      <c r="C613" s="50"/>
      <c r="L613" s="19"/>
      <c r="U613" s="22"/>
    </row>
    <row r="614" spans="3:21" x14ac:dyDescent="0.4">
      <c r="C614" s="50"/>
      <c r="L614" s="19"/>
      <c r="U614" s="22"/>
    </row>
    <row r="615" spans="3:21" x14ac:dyDescent="0.4">
      <c r="C615" s="50"/>
      <c r="L615" s="19"/>
      <c r="U615" s="22"/>
    </row>
    <row r="616" spans="3:21" x14ac:dyDescent="0.4">
      <c r="C616" s="50"/>
      <c r="L616" s="19"/>
      <c r="U616" s="22"/>
    </row>
    <row r="617" spans="3:21" x14ac:dyDescent="0.4">
      <c r="C617" s="50"/>
      <c r="L617" s="19"/>
      <c r="U617" s="22"/>
    </row>
    <row r="618" spans="3:21" x14ac:dyDescent="0.4">
      <c r="C618" s="50"/>
      <c r="L618" s="19"/>
      <c r="U618" s="22"/>
    </row>
    <row r="619" spans="3:21" x14ac:dyDescent="0.4">
      <c r="C619" s="50"/>
      <c r="L619" s="19"/>
      <c r="U619" s="22"/>
    </row>
    <row r="620" spans="3:21" x14ac:dyDescent="0.4">
      <c r="C620" s="50"/>
      <c r="L620" s="19"/>
      <c r="U620" s="22"/>
    </row>
    <row r="621" spans="3:21" x14ac:dyDescent="0.4">
      <c r="C621" s="50"/>
      <c r="L621" s="19"/>
      <c r="U621" s="22"/>
    </row>
    <row r="622" spans="3:21" x14ac:dyDescent="0.4">
      <c r="C622" s="50"/>
      <c r="L622" s="19"/>
      <c r="U622" s="22"/>
    </row>
    <row r="623" spans="3:21" x14ac:dyDescent="0.4">
      <c r="C623" s="50"/>
      <c r="L623" s="19"/>
      <c r="U623" s="22"/>
    </row>
    <row r="624" spans="3:21" x14ac:dyDescent="0.4">
      <c r="C624" s="50"/>
      <c r="L624" s="19"/>
      <c r="U624" s="22"/>
    </row>
    <row r="625" spans="3:21" x14ac:dyDescent="0.4">
      <c r="C625" s="50"/>
      <c r="L625" s="19"/>
      <c r="U625" s="22"/>
    </row>
    <row r="626" spans="3:21" x14ac:dyDescent="0.4">
      <c r="C626" s="50"/>
      <c r="L626" s="19"/>
      <c r="U626" s="22"/>
    </row>
    <row r="627" spans="3:21" x14ac:dyDescent="0.4">
      <c r="C627" s="50"/>
      <c r="L627" s="19"/>
      <c r="U627" s="22"/>
    </row>
    <row r="628" spans="3:21" x14ac:dyDescent="0.4">
      <c r="C628" s="50"/>
      <c r="L628" s="19"/>
      <c r="U628" s="22"/>
    </row>
    <row r="629" spans="3:21" x14ac:dyDescent="0.4">
      <c r="C629" s="50"/>
      <c r="L629" s="19"/>
      <c r="U629" s="22"/>
    </row>
    <row r="630" spans="3:21" x14ac:dyDescent="0.4">
      <c r="C630" s="50"/>
      <c r="L630" s="19"/>
      <c r="U630" s="22"/>
    </row>
    <row r="631" spans="3:21" x14ac:dyDescent="0.4">
      <c r="C631" s="50"/>
      <c r="L631" s="19"/>
      <c r="U631" s="22"/>
    </row>
    <row r="632" spans="3:21" x14ac:dyDescent="0.4">
      <c r="C632" s="50"/>
      <c r="L632" s="19"/>
      <c r="U632" s="22"/>
    </row>
    <row r="633" spans="3:21" x14ac:dyDescent="0.4">
      <c r="C633" s="50"/>
      <c r="L633" s="19"/>
      <c r="U633" s="22"/>
    </row>
    <row r="634" spans="3:21" x14ac:dyDescent="0.4">
      <c r="C634" s="50"/>
      <c r="L634" s="19"/>
      <c r="U634" s="22"/>
    </row>
    <row r="635" spans="3:21" x14ac:dyDescent="0.4">
      <c r="C635" s="50"/>
      <c r="L635" s="19"/>
      <c r="U635" s="22"/>
    </row>
    <row r="636" spans="3:21" x14ac:dyDescent="0.4">
      <c r="C636" s="50"/>
      <c r="L636" s="19"/>
      <c r="U636" s="22"/>
    </row>
    <row r="637" spans="3:21" x14ac:dyDescent="0.4">
      <c r="C637" s="50"/>
      <c r="L637" s="19"/>
      <c r="U637" s="22"/>
    </row>
    <row r="638" spans="3:21" x14ac:dyDescent="0.4">
      <c r="C638" s="50"/>
      <c r="L638" s="19"/>
      <c r="U638" s="22"/>
    </row>
    <row r="639" spans="3:21" x14ac:dyDescent="0.4">
      <c r="C639" s="50"/>
      <c r="L639" s="19"/>
      <c r="U639" s="22"/>
    </row>
    <row r="640" spans="3:21" x14ac:dyDescent="0.4">
      <c r="C640" s="50"/>
      <c r="L640" s="19"/>
      <c r="U640" s="22"/>
    </row>
    <row r="641" spans="3:21" x14ac:dyDescent="0.4">
      <c r="C641" s="50"/>
      <c r="L641" s="19"/>
      <c r="U641" s="22"/>
    </row>
    <row r="642" spans="3:21" x14ac:dyDescent="0.4">
      <c r="C642" s="50"/>
      <c r="L642" s="19"/>
      <c r="U642" s="22"/>
    </row>
    <row r="643" spans="3:21" x14ac:dyDescent="0.4">
      <c r="C643" s="50"/>
      <c r="L643" s="19"/>
      <c r="U643" s="22"/>
    </row>
    <row r="644" spans="3:21" x14ac:dyDescent="0.4">
      <c r="C644" s="50"/>
      <c r="L644" s="19"/>
      <c r="U644" s="22"/>
    </row>
    <row r="645" spans="3:21" x14ac:dyDescent="0.4">
      <c r="C645" s="50"/>
      <c r="L645" s="19"/>
      <c r="U645" s="22"/>
    </row>
    <row r="646" spans="3:21" x14ac:dyDescent="0.4">
      <c r="C646" s="50"/>
      <c r="L646" s="19"/>
      <c r="U646" s="22"/>
    </row>
    <row r="647" spans="3:21" x14ac:dyDescent="0.4">
      <c r="C647" s="50"/>
      <c r="U647" s="22"/>
    </row>
    <row r="648" spans="3:21" x14ac:dyDescent="0.4">
      <c r="C648" s="50"/>
      <c r="U648" s="22"/>
    </row>
    <row r="649" spans="3:21" x14ac:dyDescent="0.4">
      <c r="C649" s="50"/>
      <c r="U649" s="22"/>
    </row>
    <row r="650" spans="3:21" x14ac:dyDescent="0.4">
      <c r="C650" s="50"/>
      <c r="U650" s="22"/>
    </row>
    <row r="651" spans="3:21" x14ac:dyDescent="0.4">
      <c r="C651" s="50"/>
      <c r="U651" s="22"/>
    </row>
    <row r="652" spans="3:21" x14ac:dyDescent="0.4">
      <c r="C652" s="50"/>
      <c r="U652" s="22"/>
    </row>
    <row r="653" spans="3:21" x14ac:dyDescent="0.4">
      <c r="C653" s="50"/>
      <c r="U653" s="22"/>
    </row>
    <row r="654" spans="3:21" x14ac:dyDescent="0.4">
      <c r="C654" s="50"/>
      <c r="U654" s="22"/>
    </row>
    <row r="655" spans="3:21" x14ac:dyDescent="0.4">
      <c r="C655" s="50"/>
      <c r="U655" s="22"/>
    </row>
    <row r="656" spans="3:21" x14ac:dyDescent="0.4">
      <c r="C656" s="50"/>
      <c r="U656" s="22"/>
    </row>
    <row r="657" spans="3:21" x14ac:dyDescent="0.4">
      <c r="C657" s="50"/>
      <c r="U657" s="22"/>
    </row>
    <row r="658" spans="3:21" x14ac:dyDescent="0.4">
      <c r="C658" s="50"/>
      <c r="U658" s="22"/>
    </row>
    <row r="659" spans="3:21" x14ac:dyDescent="0.4">
      <c r="C659" s="50"/>
      <c r="U659" s="22"/>
    </row>
    <row r="660" spans="3:21" x14ac:dyDescent="0.4">
      <c r="C660" s="50"/>
      <c r="U660" s="22"/>
    </row>
    <row r="661" spans="3:21" x14ac:dyDescent="0.4">
      <c r="C661" s="50"/>
      <c r="U661" s="22"/>
    </row>
    <row r="662" spans="3:21" x14ac:dyDescent="0.4">
      <c r="C662" s="50"/>
      <c r="U662" s="22"/>
    </row>
    <row r="663" spans="3:21" x14ac:dyDescent="0.4">
      <c r="C663" s="50"/>
      <c r="U663" s="22"/>
    </row>
    <row r="664" spans="3:21" x14ac:dyDescent="0.4">
      <c r="C664" s="50"/>
      <c r="U664" s="22"/>
    </row>
    <row r="665" spans="3:21" x14ac:dyDescent="0.4">
      <c r="C665" s="50"/>
      <c r="U665" s="22"/>
    </row>
    <row r="666" spans="3:21" x14ac:dyDescent="0.4">
      <c r="C666" s="50"/>
      <c r="U666" s="22"/>
    </row>
    <row r="667" spans="3:21" x14ac:dyDescent="0.4">
      <c r="C667" s="50"/>
      <c r="U667" s="22"/>
    </row>
    <row r="668" spans="3:21" x14ac:dyDescent="0.4">
      <c r="C668" s="50"/>
      <c r="U668" s="22"/>
    </row>
    <row r="669" spans="3:21" x14ac:dyDescent="0.4">
      <c r="C669" s="50"/>
      <c r="U669" s="22"/>
    </row>
    <row r="670" spans="3:21" x14ac:dyDescent="0.4">
      <c r="C670" s="50"/>
      <c r="U670" s="22"/>
    </row>
    <row r="671" spans="3:21" x14ac:dyDescent="0.4">
      <c r="C671" s="50"/>
      <c r="U671" s="22"/>
    </row>
    <row r="672" spans="3:21" x14ac:dyDescent="0.4">
      <c r="C672" s="50"/>
      <c r="U672" s="22"/>
    </row>
    <row r="673" spans="3:21" x14ac:dyDescent="0.4">
      <c r="C673" s="50"/>
      <c r="U673" s="22"/>
    </row>
    <row r="674" spans="3:21" x14ac:dyDescent="0.4">
      <c r="C674" s="50"/>
      <c r="U674" s="22"/>
    </row>
    <row r="675" spans="3:21" x14ac:dyDescent="0.4">
      <c r="C675" s="50"/>
      <c r="U675" s="22"/>
    </row>
    <row r="676" spans="3:21" x14ac:dyDescent="0.4">
      <c r="C676" s="50"/>
      <c r="U676" s="22"/>
    </row>
    <row r="677" spans="3:21" x14ac:dyDescent="0.4">
      <c r="C677" s="50"/>
      <c r="U677" s="22"/>
    </row>
    <row r="678" spans="3:21" x14ac:dyDescent="0.4">
      <c r="C678" s="50"/>
      <c r="U678" s="22"/>
    </row>
    <row r="679" spans="3:21" x14ac:dyDescent="0.4">
      <c r="C679" s="50"/>
      <c r="U679" s="22"/>
    </row>
    <row r="680" spans="3:21" x14ac:dyDescent="0.4">
      <c r="C680" s="50"/>
      <c r="U680" s="22"/>
    </row>
    <row r="681" spans="3:21" x14ac:dyDescent="0.4">
      <c r="C681" s="50"/>
      <c r="U681" s="22"/>
    </row>
    <row r="682" spans="3:21" x14ac:dyDescent="0.4">
      <c r="C682" s="50"/>
      <c r="U682" s="22"/>
    </row>
    <row r="683" spans="3:21" x14ac:dyDescent="0.4">
      <c r="C683" s="50"/>
      <c r="U683" s="22"/>
    </row>
    <row r="684" spans="3:21" x14ac:dyDescent="0.4">
      <c r="C684" s="50"/>
      <c r="U684" s="22"/>
    </row>
    <row r="685" spans="3:21" x14ac:dyDescent="0.4">
      <c r="C685" s="50"/>
      <c r="U685" s="22"/>
    </row>
    <row r="686" spans="3:21" x14ac:dyDescent="0.4">
      <c r="C686" s="50"/>
      <c r="U686" s="22"/>
    </row>
    <row r="687" spans="3:21" x14ac:dyDescent="0.4">
      <c r="C687" s="50"/>
      <c r="U687" s="22"/>
    </row>
    <row r="688" spans="3:21" x14ac:dyDescent="0.4">
      <c r="C688" s="50"/>
      <c r="U688" s="22"/>
    </row>
    <row r="689" spans="3:21" x14ac:dyDescent="0.4">
      <c r="C689" s="50"/>
      <c r="U689" s="22"/>
    </row>
    <row r="690" spans="3:21" x14ac:dyDescent="0.4">
      <c r="C690" s="50"/>
      <c r="U690" s="22"/>
    </row>
    <row r="691" spans="3:21" x14ac:dyDescent="0.4">
      <c r="C691" s="50"/>
      <c r="U691" s="22"/>
    </row>
    <row r="692" spans="3:21" x14ac:dyDescent="0.4">
      <c r="C692" s="50"/>
      <c r="U692" s="22"/>
    </row>
    <row r="693" spans="3:21" x14ac:dyDescent="0.4">
      <c r="C693" s="50"/>
      <c r="U693" s="22"/>
    </row>
    <row r="694" spans="3:21" x14ac:dyDescent="0.4">
      <c r="C694" s="50"/>
      <c r="U694" s="22"/>
    </row>
    <row r="695" spans="3:21" x14ac:dyDescent="0.4">
      <c r="C695" s="50"/>
      <c r="U695" s="22"/>
    </row>
    <row r="696" spans="3:21" x14ac:dyDescent="0.4">
      <c r="C696" s="50"/>
      <c r="U696" s="22"/>
    </row>
    <row r="697" spans="3:21" x14ac:dyDescent="0.4">
      <c r="C697" s="50"/>
      <c r="U697" s="22"/>
    </row>
    <row r="698" spans="3:21" x14ac:dyDescent="0.4">
      <c r="C698" s="50"/>
      <c r="U698" s="22"/>
    </row>
    <row r="699" spans="3:21" x14ac:dyDescent="0.4">
      <c r="C699" s="50"/>
      <c r="U699" s="22"/>
    </row>
    <row r="700" spans="3:21" x14ac:dyDescent="0.4">
      <c r="C700" s="50"/>
      <c r="U700" s="22"/>
    </row>
    <row r="701" spans="3:21" x14ac:dyDescent="0.4">
      <c r="C701" s="50"/>
      <c r="U701" s="22"/>
    </row>
    <row r="702" spans="3:21" x14ac:dyDescent="0.4">
      <c r="C702" s="50"/>
      <c r="U702" s="22"/>
    </row>
    <row r="703" spans="3:21" x14ac:dyDescent="0.4">
      <c r="C703" s="50"/>
      <c r="U703" s="22"/>
    </row>
    <row r="704" spans="3:21" x14ac:dyDescent="0.4">
      <c r="C704" s="50"/>
      <c r="U704" s="22"/>
    </row>
    <row r="705" spans="3:21" x14ac:dyDescent="0.4">
      <c r="C705" s="50"/>
      <c r="U705" s="22"/>
    </row>
    <row r="706" spans="3:21" x14ac:dyDescent="0.4">
      <c r="C706" s="50"/>
      <c r="U706" s="22"/>
    </row>
    <row r="707" spans="3:21" x14ac:dyDescent="0.4">
      <c r="C707" s="50"/>
      <c r="U707" s="22"/>
    </row>
    <row r="708" spans="3:21" x14ac:dyDescent="0.4">
      <c r="C708" s="50"/>
      <c r="U708" s="22"/>
    </row>
    <row r="709" spans="3:21" x14ac:dyDescent="0.4">
      <c r="C709" s="50"/>
      <c r="U709" s="22"/>
    </row>
    <row r="710" spans="3:21" x14ac:dyDescent="0.4">
      <c r="C710" s="50"/>
      <c r="U710" s="22"/>
    </row>
    <row r="711" spans="3:21" x14ac:dyDescent="0.4">
      <c r="C711" s="50"/>
      <c r="U711" s="22"/>
    </row>
    <row r="712" spans="3:21" x14ac:dyDescent="0.4">
      <c r="C712" s="50"/>
      <c r="U712" s="22"/>
    </row>
    <row r="713" spans="3:21" x14ac:dyDescent="0.4">
      <c r="C713" s="50"/>
      <c r="U713" s="22"/>
    </row>
    <row r="714" spans="3:21" x14ac:dyDescent="0.4">
      <c r="C714" s="50"/>
      <c r="U714" s="22"/>
    </row>
    <row r="715" spans="3:21" x14ac:dyDescent="0.4">
      <c r="C715" s="50"/>
      <c r="U715" s="22"/>
    </row>
    <row r="716" spans="3:21" x14ac:dyDescent="0.4">
      <c r="C716" s="50"/>
      <c r="U716" s="22"/>
    </row>
    <row r="717" spans="3:21" x14ac:dyDescent="0.4">
      <c r="C717" s="50"/>
      <c r="U717" s="22"/>
    </row>
    <row r="718" spans="3:21" x14ac:dyDescent="0.4">
      <c r="C718" s="50"/>
      <c r="U718" s="22"/>
    </row>
    <row r="719" spans="3:21" x14ac:dyDescent="0.4">
      <c r="C719" s="50"/>
      <c r="U719" s="22"/>
    </row>
    <row r="720" spans="3:21" x14ac:dyDescent="0.4">
      <c r="C720" s="50"/>
      <c r="U720" s="22"/>
    </row>
    <row r="721" spans="3:21" x14ac:dyDescent="0.4">
      <c r="C721" s="50"/>
      <c r="U721" s="22"/>
    </row>
    <row r="722" spans="3:21" x14ac:dyDescent="0.4">
      <c r="C722" s="50"/>
      <c r="U722" s="22"/>
    </row>
    <row r="723" spans="3:21" x14ac:dyDescent="0.4">
      <c r="C723" s="50"/>
      <c r="U723" s="22"/>
    </row>
    <row r="724" spans="3:21" x14ac:dyDescent="0.4">
      <c r="C724" s="50"/>
      <c r="U724" s="22"/>
    </row>
    <row r="725" spans="3:21" x14ac:dyDescent="0.4">
      <c r="C725" s="50"/>
      <c r="U725" s="22"/>
    </row>
    <row r="726" spans="3:21" x14ac:dyDescent="0.4">
      <c r="C726" s="50"/>
      <c r="U726" s="22"/>
    </row>
    <row r="727" spans="3:21" x14ac:dyDescent="0.4">
      <c r="C727" s="50"/>
      <c r="U727" s="22"/>
    </row>
    <row r="728" spans="3:21" x14ac:dyDescent="0.4">
      <c r="C728" s="50"/>
      <c r="U728" s="22"/>
    </row>
    <row r="729" spans="3:21" x14ac:dyDescent="0.4">
      <c r="C729" s="50"/>
      <c r="U729" s="22"/>
    </row>
    <row r="730" spans="3:21" x14ac:dyDescent="0.4">
      <c r="C730" s="50"/>
      <c r="U730" s="22"/>
    </row>
    <row r="731" spans="3:21" x14ac:dyDescent="0.4">
      <c r="C731" s="50"/>
      <c r="U731" s="22"/>
    </row>
    <row r="732" spans="3:21" x14ac:dyDescent="0.4">
      <c r="C732" s="50"/>
      <c r="U732" s="22"/>
    </row>
    <row r="733" spans="3:21" x14ac:dyDescent="0.4">
      <c r="C733" s="50"/>
      <c r="U733" s="22"/>
    </row>
    <row r="734" spans="3:21" x14ac:dyDescent="0.4">
      <c r="C734" s="50"/>
      <c r="U734" s="22"/>
    </row>
    <row r="735" spans="3:21" x14ac:dyDescent="0.4">
      <c r="C735" s="50"/>
      <c r="U735" s="22"/>
    </row>
    <row r="736" spans="3:21" x14ac:dyDescent="0.4">
      <c r="C736" s="50"/>
      <c r="U736" s="22"/>
    </row>
    <row r="737" spans="3:21" x14ac:dyDescent="0.4">
      <c r="C737" s="50"/>
      <c r="U737" s="22"/>
    </row>
    <row r="738" spans="3:21" x14ac:dyDescent="0.4">
      <c r="C738" s="50"/>
      <c r="U738" s="22"/>
    </row>
    <row r="739" spans="3:21" x14ac:dyDescent="0.4">
      <c r="C739" s="50"/>
      <c r="U739" s="22"/>
    </row>
    <row r="740" spans="3:21" x14ac:dyDescent="0.4">
      <c r="C740" s="50"/>
      <c r="U740" s="22"/>
    </row>
    <row r="741" spans="3:21" x14ac:dyDescent="0.4">
      <c r="C741" s="50"/>
      <c r="U741" s="22"/>
    </row>
    <row r="742" spans="3:21" x14ac:dyDescent="0.4">
      <c r="C742" s="50"/>
      <c r="U742" s="22"/>
    </row>
    <row r="743" spans="3:21" x14ac:dyDescent="0.4">
      <c r="C743" s="50"/>
      <c r="U743" s="22"/>
    </row>
    <row r="744" spans="3:21" x14ac:dyDescent="0.4">
      <c r="C744" s="50"/>
      <c r="U744" s="22"/>
    </row>
    <row r="745" spans="3:21" x14ac:dyDescent="0.4">
      <c r="C745" s="50"/>
      <c r="U745" s="22"/>
    </row>
    <row r="746" spans="3:21" x14ac:dyDescent="0.4">
      <c r="C746" s="50"/>
      <c r="U746" s="22"/>
    </row>
    <row r="747" spans="3:21" x14ac:dyDescent="0.4">
      <c r="C747" s="50"/>
      <c r="U747" s="22"/>
    </row>
    <row r="748" spans="3:21" x14ac:dyDescent="0.4">
      <c r="C748" s="50"/>
      <c r="U748" s="22"/>
    </row>
    <row r="749" spans="3:21" x14ac:dyDescent="0.4">
      <c r="C749" s="50"/>
      <c r="U749" s="22"/>
    </row>
    <row r="750" spans="3:21" x14ac:dyDescent="0.4">
      <c r="C750" s="50"/>
      <c r="U750" s="22"/>
    </row>
    <row r="751" spans="3:21" x14ac:dyDescent="0.4">
      <c r="C751" s="50"/>
      <c r="U751" s="22"/>
    </row>
    <row r="752" spans="3:21" x14ac:dyDescent="0.4">
      <c r="C752" s="50"/>
      <c r="U752" s="22"/>
    </row>
    <row r="753" spans="3:21" x14ac:dyDescent="0.4">
      <c r="C753" s="50"/>
      <c r="U753" s="22"/>
    </row>
    <row r="754" spans="3:21" x14ac:dyDescent="0.4">
      <c r="C754" s="50"/>
      <c r="U754" s="22"/>
    </row>
    <row r="755" spans="3:21" x14ac:dyDescent="0.4">
      <c r="C755" s="50"/>
      <c r="U755" s="22"/>
    </row>
    <row r="756" spans="3:21" x14ac:dyDescent="0.4">
      <c r="C756" s="50"/>
      <c r="U756" s="22"/>
    </row>
    <row r="757" spans="3:21" x14ac:dyDescent="0.4">
      <c r="C757" s="50"/>
      <c r="U757" s="22"/>
    </row>
    <row r="758" spans="3:21" x14ac:dyDescent="0.4">
      <c r="C758" s="50"/>
      <c r="U758" s="22"/>
    </row>
    <row r="759" spans="3:21" x14ac:dyDescent="0.4">
      <c r="C759" s="50"/>
      <c r="U759" s="22"/>
    </row>
    <row r="760" spans="3:21" x14ac:dyDescent="0.4">
      <c r="C760" s="50"/>
      <c r="U760" s="22"/>
    </row>
    <row r="761" spans="3:21" x14ac:dyDescent="0.4">
      <c r="C761" s="50"/>
      <c r="U761" s="22"/>
    </row>
    <row r="762" spans="3:21" x14ac:dyDescent="0.4">
      <c r="C762" s="50"/>
      <c r="U762" s="22"/>
    </row>
    <row r="763" spans="3:21" x14ac:dyDescent="0.4">
      <c r="C763" s="50"/>
      <c r="U763" s="22"/>
    </row>
    <row r="764" spans="3:21" x14ac:dyDescent="0.4">
      <c r="C764" s="50"/>
      <c r="U764" s="22"/>
    </row>
    <row r="765" spans="3:21" x14ac:dyDescent="0.4">
      <c r="C765" s="50"/>
      <c r="U765" s="22"/>
    </row>
    <row r="766" spans="3:21" x14ac:dyDescent="0.4">
      <c r="C766" s="50"/>
      <c r="U766" s="22"/>
    </row>
    <row r="767" spans="3:21" x14ac:dyDescent="0.4">
      <c r="C767" s="50"/>
      <c r="U767" s="22"/>
    </row>
    <row r="768" spans="3:21" x14ac:dyDescent="0.4">
      <c r="C768" s="50"/>
      <c r="U768" s="22"/>
    </row>
    <row r="769" spans="3:21" x14ac:dyDescent="0.4">
      <c r="C769" s="50"/>
      <c r="U769" s="22"/>
    </row>
    <row r="770" spans="3:21" x14ac:dyDescent="0.4">
      <c r="C770" s="50"/>
      <c r="U770" s="22"/>
    </row>
    <row r="771" spans="3:21" x14ac:dyDescent="0.4">
      <c r="C771" s="50"/>
      <c r="U771" s="22"/>
    </row>
    <row r="772" spans="3:21" x14ac:dyDescent="0.4">
      <c r="C772" s="50"/>
      <c r="U772" s="22"/>
    </row>
    <row r="773" spans="3:21" x14ac:dyDescent="0.4">
      <c r="C773" s="50"/>
      <c r="U773" s="22"/>
    </row>
    <row r="774" spans="3:21" x14ac:dyDescent="0.4">
      <c r="C774" s="50"/>
      <c r="U774" s="22"/>
    </row>
    <row r="775" spans="3:21" x14ac:dyDescent="0.4">
      <c r="C775" s="50"/>
      <c r="U775" s="22"/>
    </row>
    <row r="776" spans="3:21" x14ac:dyDescent="0.4">
      <c r="C776" s="50"/>
      <c r="U776" s="22"/>
    </row>
    <row r="777" spans="3:21" x14ac:dyDescent="0.4">
      <c r="C777" s="50"/>
      <c r="U777" s="22"/>
    </row>
    <row r="778" spans="3:21" x14ac:dyDescent="0.4">
      <c r="C778" s="50"/>
      <c r="U778" s="22"/>
    </row>
    <row r="779" spans="3:21" x14ac:dyDescent="0.4">
      <c r="C779" s="50"/>
      <c r="U779" s="22"/>
    </row>
    <row r="780" spans="3:21" x14ac:dyDescent="0.4">
      <c r="C780" s="50"/>
      <c r="U780" s="22"/>
    </row>
    <row r="781" spans="3:21" x14ac:dyDescent="0.4">
      <c r="C781" s="50"/>
      <c r="U781" s="22"/>
    </row>
    <row r="782" spans="3:21" x14ac:dyDescent="0.4">
      <c r="C782" s="50"/>
      <c r="U782" s="22"/>
    </row>
    <row r="783" spans="3:21" x14ac:dyDescent="0.4">
      <c r="C783" s="50"/>
      <c r="U783" s="22"/>
    </row>
    <row r="784" spans="3:21" x14ac:dyDescent="0.4">
      <c r="C784" s="50"/>
      <c r="U784" s="22"/>
    </row>
    <row r="785" spans="3:21" x14ac:dyDescent="0.4">
      <c r="C785" s="50"/>
      <c r="U785" s="22"/>
    </row>
    <row r="786" spans="3:21" x14ac:dyDescent="0.4">
      <c r="C786" s="50"/>
      <c r="U786" s="22"/>
    </row>
    <row r="787" spans="3:21" x14ac:dyDescent="0.4">
      <c r="C787" s="50"/>
      <c r="U787" s="22"/>
    </row>
    <row r="788" spans="3:21" x14ac:dyDescent="0.4">
      <c r="C788" s="50"/>
      <c r="U788" s="22"/>
    </row>
    <row r="789" spans="3:21" x14ac:dyDescent="0.4">
      <c r="C789" s="50"/>
      <c r="U789" s="22"/>
    </row>
    <row r="790" spans="3:21" x14ac:dyDescent="0.4">
      <c r="C790" s="50"/>
      <c r="U790" s="22"/>
    </row>
    <row r="791" spans="3:21" x14ac:dyDescent="0.4">
      <c r="C791" s="50"/>
      <c r="U791" s="22"/>
    </row>
    <row r="792" spans="3:21" x14ac:dyDescent="0.4">
      <c r="C792" s="50"/>
      <c r="U792" s="22"/>
    </row>
    <row r="793" spans="3:21" x14ac:dyDescent="0.4">
      <c r="C793" s="50"/>
      <c r="U793" s="22"/>
    </row>
    <row r="794" spans="3:21" x14ac:dyDescent="0.4">
      <c r="C794" s="50"/>
      <c r="U794" s="22"/>
    </row>
    <row r="795" spans="3:21" x14ac:dyDescent="0.4">
      <c r="C795" s="50"/>
      <c r="U795" s="22"/>
    </row>
    <row r="796" spans="3:21" x14ac:dyDescent="0.4">
      <c r="C796" s="50"/>
      <c r="U796" s="22"/>
    </row>
    <row r="797" spans="3:21" x14ac:dyDescent="0.4">
      <c r="C797" s="50"/>
      <c r="U797" s="22"/>
    </row>
    <row r="798" spans="3:21" x14ac:dyDescent="0.4">
      <c r="C798" s="50"/>
      <c r="U798" s="22"/>
    </row>
    <row r="799" spans="3:21" x14ac:dyDescent="0.4">
      <c r="C799" s="50"/>
      <c r="U799" s="22"/>
    </row>
    <row r="800" spans="3:21" x14ac:dyDescent="0.4">
      <c r="C800" s="50"/>
      <c r="U800" s="22"/>
    </row>
    <row r="801" spans="3:21" x14ac:dyDescent="0.4">
      <c r="C801" s="50"/>
      <c r="U801" s="22"/>
    </row>
    <row r="802" spans="3:21" x14ac:dyDescent="0.4">
      <c r="C802" s="50"/>
      <c r="U802" s="22"/>
    </row>
    <row r="803" spans="3:21" x14ac:dyDescent="0.4">
      <c r="C803" s="50"/>
      <c r="U803" s="22"/>
    </row>
    <row r="804" spans="3:21" x14ac:dyDescent="0.4">
      <c r="C804" s="50"/>
      <c r="U804" s="22"/>
    </row>
    <row r="805" spans="3:21" x14ac:dyDescent="0.4">
      <c r="C805" s="50"/>
      <c r="U805" s="22"/>
    </row>
    <row r="806" spans="3:21" x14ac:dyDescent="0.4">
      <c r="C806" s="50"/>
      <c r="U806" s="22"/>
    </row>
    <row r="807" spans="3:21" x14ac:dyDescent="0.4">
      <c r="C807" s="50"/>
      <c r="U807" s="22"/>
    </row>
    <row r="808" spans="3:21" x14ac:dyDescent="0.4">
      <c r="C808" s="50"/>
      <c r="U808" s="22"/>
    </row>
    <row r="809" spans="3:21" x14ac:dyDescent="0.4">
      <c r="C809" s="50"/>
      <c r="U809" s="22"/>
    </row>
    <row r="810" spans="3:21" x14ac:dyDescent="0.4">
      <c r="C810" s="50"/>
      <c r="U810" s="22"/>
    </row>
    <row r="811" spans="3:21" x14ac:dyDescent="0.4">
      <c r="C811" s="50"/>
      <c r="U811" s="22"/>
    </row>
    <row r="812" spans="3:21" x14ac:dyDescent="0.4">
      <c r="C812" s="50"/>
      <c r="U812" s="22"/>
    </row>
    <row r="813" spans="3:21" x14ac:dyDescent="0.4">
      <c r="C813" s="50"/>
      <c r="U813" s="22"/>
    </row>
    <row r="814" spans="3:21" x14ac:dyDescent="0.4">
      <c r="C814" s="50"/>
      <c r="U814" s="22"/>
    </row>
    <row r="815" spans="3:21" x14ac:dyDescent="0.4">
      <c r="C815" s="50"/>
      <c r="U815" s="22"/>
    </row>
    <row r="816" spans="3:21" x14ac:dyDescent="0.4">
      <c r="C816" s="50"/>
      <c r="U816" s="22"/>
    </row>
    <row r="817" spans="3:21" x14ac:dyDescent="0.4">
      <c r="C817" s="50"/>
      <c r="U817" s="22"/>
    </row>
    <row r="818" spans="3:21" x14ac:dyDescent="0.4">
      <c r="C818" s="50"/>
      <c r="U818" s="22"/>
    </row>
    <row r="819" spans="3:21" x14ac:dyDescent="0.4">
      <c r="C819" s="50"/>
      <c r="U819" s="22"/>
    </row>
    <row r="820" spans="3:21" x14ac:dyDescent="0.4">
      <c r="C820" s="50"/>
      <c r="U820" s="22"/>
    </row>
    <row r="821" spans="3:21" x14ac:dyDescent="0.4">
      <c r="C821" s="50"/>
      <c r="U821" s="22"/>
    </row>
    <row r="822" spans="3:21" x14ac:dyDescent="0.4">
      <c r="C822" s="50"/>
      <c r="U822" s="22"/>
    </row>
    <row r="823" spans="3:21" x14ac:dyDescent="0.4">
      <c r="C823" s="50"/>
      <c r="U823" s="22"/>
    </row>
    <row r="824" spans="3:21" x14ac:dyDescent="0.4">
      <c r="C824" s="50"/>
      <c r="U824" s="22"/>
    </row>
    <row r="825" spans="3:21" x14ac:dyDescent="0.4">
      <c r="C825" s="50"/>
      <c r="U825" s="22"/>
    </row>
    <row r="826" spans="3:21" x14ac:dyDescent="0.4">
      <c r="C826" s="50"/>
      <c r="U826" s="22"/>
    </row>
    <row r="827" spans="3:21" x14ac:dyDescent="0.4">
      <c r="C827" s="50"/>
      <c r="U827" s="22"/>
    </row>
    <row r="828" spans="3:21" x14ac:dyDescent="0.4">
      <c r="C828" s="50"/>
      <c r="U828" s="22"/>
    </row>
    <row r="829" spans="3:21" x14ac:dyDescent="0.4">
      <c r="C829" s="50"/>
      <c r="U829" s="22"/>
    </row>
    <row r="830" spans="3:21" x14ac:dyDescent="0.4">
      <c r="C830" s="50"/>
      <c r="U830" s="22"/>
    </row>
    <row r="831" spans="3:21" x14ac:dyDescent="0.4">
      <c r="C831" s="50"/>
      <c r="U831" s="22"/>
    </row>
    <row r="832" spans="3:21" x14ac:dyDescent="0.4">
      <c r="C832" s="50"/>
      <c r="U832" s="22"/>
    </row>
    <row r="833" spans="3:21" x14ac:dyDescent="0.4">
      <c r="C833" s="50"/>
      <c r="U833" s="22"/>
    </row>
    <row r="834" spans="3:21" x14ac:dyDescent="0.4">
      <c r="C834" s="50"/>
      <c r="U834" s="22"/>
    </row>
    <row r="835" spans="3:21" x14ac:dyDescent="0.4">
      <c r="C835" s="50"/>
      <c r="U835" s="22"/>
    </row>
    <row r="836" spans="3:21" x14ac:dyDescent="0.4">
      <c r="C836" s="50"/>
      <c r="U836" s="22"/>
    </row>
    <row r="837" spans="3:21" x14ac:dyDescent="0.4">
      <c r="C837" s="50"/>
      <c r="U837" s="22"/>
    </row>
    <row r="838" spans="3:21" x14ac:dyDescent="0.4">
      <c r="C838" s="50"/>
      <c r="U838" s="22"/>
    </row>
    <row r="839" spans="3:21" x14ac:dyDescent="0.4">
      <c r="C839" s="50"/>
      <c r="U839" s="22"/>
    </row>
    <row r="840" spans="3:21" x14ac:dyDescent="0.4">
      <c r="C840" s="50"/>
      <c r="U840" s="22"/>
    </row>
    <row r="841" spans="3:21" x14ac:dyDescent="0.4">
      <c r="C841" s="50"/>
      <c r="U841" s="22"/>
    </row>
    <row r="842" spans="3:21" x14ac:dyDescent="0.4">
      <c r="C842" s="50"/>
      <c r="U842" s="22"/>
    </row>
    <row r="843" spans="3:21" x14ac:dyDescent="0.4">
      <c r="C843" s="50"/>
      <c r="U843" s="22"/>
    </row>
    <row r="844" spans="3:21" x14ac:dyDescent="0.4">
      <c r="C844" s="50"/>
      <c r="U844" s="22"/>
    </row>
    <row r="845" spans="3:21" x14ac:dyDescent="0.4">
      <c r="C845" s="50"/>
      <c r="U845" s="22"/>
    </row>
    <row r="846" spans="3:21" x14ac:dyDescent="0.4">
      <c r="C846" s="50"/>
      <c r="U846" s="22"/>
    </row>
    <row r="847" spans="3:21" x14ac:dyDescent="0.4">
      <c r="C847" s="50"/>
      <c r="U847" s="22"/>
    </row>
    <row r="848" spans="3:21" x14ac:dyDescent="0.4">
      <c r="C848" s="50"/>
      <c r="U848" s="22"/>
    </row>
    <row r="849" spans="3:21" x14ac:dyDescent="0.4">
      <c r="C849" s="50"/>
      <c r="U849" s="22"/>
    </row>
    <row r="850" spans="3:21" x14ac:dyDescent="0.4">
      <c r="C850" s="50"/>
      <c r="U850" s="22"/>
    </row>
    <row r="851" spans="3:21" x14ac:dyDescent="0.4">
      <c r="C851" s="50"/>
      <c r="U851" s="22"/>
    </row>
    <row r="852" spans="3:21" x14ac:dyDescent="0.4">
      <c r="C852" s="50"/>
      <c r="U852" s="22"/>
    </row>
    <row r="853" spans="3:21" x14ac:dyDescent="0.4">
      <c r="C853" s="50"/>
      <c r="U853" s="22"/>
    </row>
    <row r="854" spans="3:21" x14ac:dyDescent="0.4">
      <c r="C854" s="50"/>
      <c r="U854" s="22"/>
    </row>
    <row r="855" spans="3:21" x14ac:dyDescent="0.4">
      <c r="C855" s="50"/>
      <c r="U855" s="22"/>
    </row>
    <row r="856" spans="3:21" x14ac:dyDescent="0.4">
      <c r="C856" s="50"/>
      <c r="U856" s="22"/>
    </row>
    <row r="857" spans="3:21" x14ac:dyDescent="0.4">
      <c r="C857" s="50"/>
      <c r="U857" s="22"/>
    </row>
    <row r="858" spans="3:21" x14ac:dyDescent="0.4">
      <c r="C858" s="50"/>
      <c r="U858" s="22"/>
    </row>
    <row r="859" spans="3:21" x14ac:dyDescent="0.4">
      <c r="C859" s="50"/>
      <c r="U859" s="22"/>
    </row>
    <row r="860" spans="3:21" x14ac:dyDescent="0.4">
      <c r="C860" s="50"/>
      <c r="U860" s="22"/>
    </row>
    <row r="861" spans="3:21" x14ac:dyDescent="0.4">
      <c r="C861" s="50"/>
      <c r="U861" s="22"/>
    </row>
    <row r="862" spans="3:21" x14ac:dyDescent="0.4">
      <c r="C862" s="50"/>
      <c r="U862" s="22"/>
    </row>
    <row r="863" spans="3:21" x14ac:dyDescent="0.4">
      <c r="C863" s="50"/>
      <c r="U863" s="22"/>
    </row>
    <row r="864" spans="3:21" x14ac:dyDescent="0.4">
      <c r="C864" s="50"/>
      <c r="U864" s="22"/>
    </row>
    <row r="865" spans="3:21" x14ac:dyDescent="0.4">
      <c r="C865" s="50"/>
      <c r="U865" s="22"/>
    </row>
    <row r="866" spans="3:21" x14ac:dyDescent="0.4">
      <c r="C866" s="50"/>
      <c r="U866" s="22"/>
    </row>
    <row r="867" spans="3:21" x14ac:dyDescent="0.4">
      <c r="C867" s="50"/>
      <c r="U867" s="22"/>
    </row>
    <row r="868" spans="3:21" x14ac:dyDescent="0.4">
      <c r="C868" s="50"/>
      <c r="U868" s="22"/>
    </row>
    <row r="869" spans="3:21" x14ac:dyDescent="0.4">
      <c r="C869" s="50"/>
      <c r="U869" s="22"/>
    </row>
    <row r="870" spans="3:21" x14ac:dyDescent="0.4">
      <c r="C870" s="50"/>
      <c r="U870" s="22"/>
    </row>
    <row r="871" spans="3:21" x14ac:dyDescent="0.4">
      <c r="C871" s="50"/>
      <c r="U871" s="22"/>
    </row>
    <row r="872" spans="3:21" x14ac:dyDescent="0.4">
      <c r="C872" s="50"/>
      <c r="U872" s="22"/>
    </row>
    <row r="873" spans="3:21" x14ac:dyDescent="0.4">
      <c r="C873" s="50"/>
      <c r="U873" s="22"/>
    </row>
    <row r="874" spans="3:21" x14ac:dyDescent="0.4">
      <c r="C874" s="50"/>
      <c r="U874" s="22"/>
    </row>
    <row r="875" spans="3:21" x14ac:dyDescent="0.4">
      <c r="C875" s="50"/>
      <c r="U875" s="22"/>
    </row>
    <row r="876" spans="3:21" x14ac:dyDescent="0.4">
      <c r="C876" s="50"/>
      <c r="U876" s="22"/>
    </row>
    <row r="877" spans="3:21" x14ac:dyDescent="0.4">
      <c r="C877" s="50"/>
      <c r="U877" s="22"/>
    </row>
    <row r="878" spans="3:21" x14ac:dyDescent="0.4">
      <c r="C878" s="50"/>
      <c r="U878" s="22"/>
    </row>
    <row r="879" spans="3:21" x14ac:dyDescent="0.4">
      <c r="C879" s="50"/>
      <c r="U879" s="22"/>
    </row>
    <row r="880" spans="3:21" x14ac:dyDescent="0.4">
      <c r="C880" s="50"/>
      <c r="U880" s="22"/>
    </row>
    <row r="881" spans="3:21" x14ac:dyDescent="0.4">
      <c r="C881" s="50"/>
      <c r="U881" s="22"/>
    </row>
    <row r="882" spans="3:21" x14ac:dyDescent="0.4">
      <c r="C882" s="50"/>
      <c r="U882" s="22"/>
    </row>
    <row r="883" spans="3:21" x14ac:dyDescent="0.4">
      <c r="C883" s="50"/>
      <c r="U883" s="22"/>
    </row>
    <row r="884" spans="3:21" x14ac:dyDescent="0.4">
      <c r="C884" s="50"/>
      <c r="U884" s="22"/>
    </row>
    <row r="885" spans="3:21" x14ac:dyDescent="0.4">
      <c r="C885" s="50"/>
      <c r="U885" s="22"/>
    </row>
    <row r="886" spans="3:21" x14ac:dyDescent="0.4">
      <c r="C886" s="50"/>
      <c r="U886" s="22"/>
    </row>
    <row r="887" spans="3:21" x14ac:dyDescent="0.4">
      <c r="C887" s="50"/>
      <c r="U887" s="22"/>
    </row>
    <row r="888" spans="3:21" x14ac:dyDescent="0.4">
      <c r="C888" s="50"/>
      <c r="U888" s="22"/>
    </row>
    <row r="889" spans="3:21" x14ac:dyDescent="0.4">
      <c r="C889" s="50"/>
      <c r="U889" s="22"/>
    </row>
    <row r="890" spans="3:21" x14ac:dyDescent="0.4">
      <c r="C890" s="50"/>
      <c r="U890" s="22"/>
    </row>
    <row r="891" spans="3:21" x14ac:dyDescent="0.4">
      <c r="C891" s="50"/>
      <c r="U891" s="22"/>
    </row>
    <row r="892" spans="3:21" x14ac:dyDescent="0.4">
      <c r="C892" s="50"/>
      <c r="U892" s="22"/>
    </row>
    <row r="893" spans="3:21" x14ac:dyDescent="0.4">
      <c r="C893" s="50"/>
      <c r="U893" s="22"/>
    </row>
    <row r="894" spans="3:21" x14ac:dyDescent="0.4">
      <c r="C894" s="50"/>
      <c r="U894" s="22"/>
    </row>
    <row r="895" spans="3:21" x14ac:dyDescent="0.4">
      <c r="C895" s="50"/>
      <c r="U895" s="22"/>
    </row>
    <row r="896" spans="3:21" x14ac:dyDescent="0.4">
      <c r="C896" s="50"/>
      <c r="U896" s="22"/>
    </row>
    <row r="897" spans="3:21" x14ac:dyDescent="0.4">
      <c r="C897" s="50"/>
      <c r="U897" s="22"/>
    </row>
    <row r="898" spans="3:21" x14ac:dyDescent="0.4">
      <c r="C898" s="50"/>
    </row>
    <row r="899" spans="3:21" x14ac:dyDescent="0.4">
      <c r="C899" s="50"/>
    </row>
    <row r="900" spans="3:21" x14ac:dyDescent="0.4">
      <c r="C900" s="50"/>
    </row>
    <row r="901" spans="3:21" x14ac:dyDescent="0.4">
      <c r="C901" s="50"/>
    </row>
    <row r="902" spans="3:21" x14ac:dyDescent="0.4">
      <c r="C902" s="50"/>
    </row>
    <row r="903" spans="3:21" x14ac:dyDescent="0.4">
      <c r="C903" s="50"/>
    </row>
    <row r="904" spans="3:21" x14ac:dyDescent="0.4">
      <c r="C904" s="50"/>
    </row>
    <row r="905" spans="3:21" x14ac:dyDescent="0.4">
      <c r="C905" s="50"/>
    </row>
    <row r="906" spans="3:21" x14ac:dyDescent="0.4">
      <c r="C906" s="50"/>
    </row>
    <row r="907" spans="3:21" x14ac:dyDescent="0.4">
      <c r="C907" s="50"/>
    </row>
    <row r="908" spans="3:21" x14ac:dyDescent="0.4">
      <c r="C908" s="50"/>
    </row>
    <row r="909" spans="3:21" x14ac:dyDescent="0.4">
      <c r="C909" s="50"/>
    </row>
    <row r="910" spans="3:21" x14ac:dyDescent="0.4">
      <c r="C910" s="50"/>
    </row>
    <row r="911" spans="3:21" x14ac:dyDescent="0.4">
      <c r="C911" s="50"/>
    </row>
    <row r="912" spans="3:21" x14ac:dyDescent="0.4">
      <c r="C912" s="50"/>
    </row>
    <row r="913" spans="3:3" x14ac:dyDescent="0.4">
      <c r="C913" s="50"/>
    </row>
    <row r="914" spans="3:3" x14ac:dyDescent="0.4">
      <c r="C914" s="50"/>
    </row>
    <row r="915" spans="3:3" x14ac:dyDescent="0.4">
      <c r="C915" s="50"/>
    </row>
    <row r="916" spans="3:3" x14ac:dyDescent="0.4">
      <c r="C916" s="50"/>
    </row>
    <row r="917" spans="3:3" x14ac:dyDescent="0.4">
      <c r="C917" s="50"/>
    </row>
    <row r="918" spans="3:3" x14ac:dyDescent="0.4">
      <c r="C918" s="50"/>
    </row>
    <row r="919" spans="3:3" x14ac:dyDescent="0.4">
      <c r="C919" s="50"/>
    </row>
    <row r="920" spans="3:3" x14ac:dyDescent="0.4">
      <c r="C920" s="50"/>
    </row>
    <row r="921" spans="3:3" x14ac:dyDescent="0.4">
      <c r="C921" s="50"/>
    </row>
    <row r="922" spans="3:3" x14ac:dyDescent="0.4">
      <c r="C922" s="50"/>
    </row>
    <row r="923" spans="3:3" x14ac:dyDescent="0.4">
      <c r="C923" s="50"/>
    </row>
    <row r="924" spans="3:3" x14ac:dyDescent="0.4">
      <c r="C924" s="50"/>
    </row>
    <row r="925" spans="3:3" x14ac:dyDescent="0.4">
      <c r="C925" s="50"/>
    </row>
    <row r="926" spans="3:3" x14ac:dyDescent="0.4">
      <c r="C926" s="50"/>
    </row>
    <row r="927" spans="3:3" x14ac:dyDescent="0.4">
      <c r="C927" s="50"/>
    </row>
    <row r="928" spans="3:3" x14ac:dyDescent="0.4">
      <c r="C928" s="50"/>
    </row>
    <row r="929" spans="3:3" x14ac:dyDescent="0.4">
      <c r="C929" s="50"/>
    </row>
    <row r="930" spans="3:3" x14ac:dyDescent="0.4">
      <c r="C930" s="50"/>
    </row>
    <row r="931" spans="3:3" x14ac:dyDescent="0.4">
      <c r="C931" s="50"/>
    </row>
    <row r="932" spans="3:3" x14ac:dyDescent="0.4">
      <c r="C932" s="50"/>
    </row>
    <row r="933" spans="3:3" x14ac:dyDescent="0.4">
      <c r="C933" s="50"/>
    </row>
    <row r="934" spans="3:3" x14ac:dyDescent="0.4">
      <c r="C934" s="50"/>
    </row>
    <row r="935" spans="3:3" x14ac:dyDescent="0.4">
      <c r="C935" s="50"/>
    </row>
    <row r="936" spans="3:3" x14ac:dyDescent="0.4">
      <c r="C936" s="50"/>
    </row>
    <row r="937" spans="3:3" x14ac:dyDescent="0.4">
      <c r="C937" s="50"/>
    </row>
    <row r="938" spans="3:3" x14ac:dyDescent="0.4">
      <c r="C938" s="50"/>
    </row>
    <row r="939" spans="3:3" x14ac:dyDescent="0.4">
      <c r="C939" s="50"/>
    </row>
    <row r="940" spans="3:3" x14ac:dyDescent="0.4">
      <c r="C940" s="50"/>
    </row>
    <row r="941" spans="3:3" x14ac:dyDescent="0.4">
      <c r="C941" s="50"/>
    </row>
    <row r="942" spans="3:3" x14ac:dyDescent="0.4">
      <c r="C942" s="50"/>
    </row>
    <row r="943" spans="3:3" x14ac:dyDescent="0.4">
      <c r="C943" s="50"/>
    </row>
    <row r="944" spans="3:3" x14ac:dyDescent="0.4">
      <c r="C944" s="50"/>
    </row>
    <row r="945" spans="3:3" x14ac:dyDescent="0.4">
      <c r="C945" s="50"/>
    </row>
    <row r="946" spans="3:3" x14ac:dyDescent="0.4">
      <c r="C946" s="50"/>
    </row>
    <row r="947" spans="3:3" x14ac:dyDescent="0.4">
      <c r="C947" s="50"/>
    </row>
    <row r="948" spans="3:3" x14ac:dyDescent="0.4">
      <c r="C948" s="50"/>
    </row>
    <row r="949" spans="3:3" x14ac:dyDescent="0.4">
      <c r="C949" s="50"/>
    </row>
    <row r="950" spans="3:3" x14ac:dyDescent="0.4">
      <c r="C950" s="50"/>
    </row>
    <row r="951" spans="3:3" x14ac:dyDescent="0.4">
      <c r="C951" s="50"/>
    </row>
    <row r="952" spans="3:3" x14ac:dyDescent="0.4">
      <c r="C952" s="50"/>
    </row>
    <row r="953" spans="3:3" x14ac:dyDescent="0.4">
      <c r="C953" s="50"/>
    </row>
    <row r="954" spans="3:3" x14ac:dyDescent="0.4">
      <c r="C954" s="50"/>
    </row>
    <row r="955" spans="3:3" x14ac:dyDescent="0.4">
      <c r="C955" s="50"/>
    </row>
    <row r="956" spans="3:3" x14ac:dyDescent="0.4">
      <c r="C956" s="50"/>
    </row>
    <row r="957" spans="3:3" x14ac:dyDescent="0.4">
      <c r="C957" s="50"/>
    </row>
    <row r="958" spans="3:3" x14ac:dyDescent="0.4">
      <c r="C958" s="50"/>
    </row>
    <row r="959" spans="3:3" x14ac:dyDescent="0.4">
      <c r="C959" s="50"/>
    </row>
    <row r="960" spans="3:3" x14ac:dyDescent="0.4">
      <c r="C960" s="50"/>
    </row>
    <row r="961" spans="3:3" x14ac:dyDescent="0.4">
      <c r="C961" s="50"/>
    </row>
    <row r="962" spans="3:3" x14ac:dyDescent="0.4">
      <c r="C962" s="50"/>
    </row>
    <row r="963" spans="3:3" x14ac:dyDescent="0.4">
      <c r="C963" s="50"/>
    </row>
    <row r="964" spans="3:3" x14ac:dyDescent="0.4">
      <c r="C964" s="50"/>
    </row>
    <row r="965" spans="3:3" x14ac:dyDescent="0.4">
      <c r="C965" s="50"/>
    </row>
    <row r="966" spans="3:3" x14ac:dyDescent="0.4">
      <c r="C966" s="50"/>
    </row>
    <row r="967" spans="3:3" x14ac:dyDescent="0.4">
      <c r="C967" s="50"/>
    </row>
    <row r="968" spans="3:3" x14ac:dyDescent="0.4">
      <c r="C968" s="50"/>
    </row>
    <row r="969" spans="3:3" x14ac:dyDescent="0.4">
      <c r="C969" s="50"/>
    </row>
    <row r="970" spans="3:3" x14ac:dyDescent="0.4">
      <c r="C970" s="50"/>
    </row>
    <row r="971" spans="3:3" x14ac:dyDescent="0.4">
      <c r="C971" s="50"/>
    </row>
    <row r="972" spans="3:3" x14ac:dyDescent="0.4">
      <c r="C972" s="50"/>
    </row>
    <row r="973" spans="3:3" x14ac:dyDescent="0.4">
      <c r="C973" s="50"/>
    </row>
    <row r="974" spans="3:3" x14ac:dyDescent="0.4">
      <c r="C974" s="50"/>
    </row>
    <row r="975" spans="3:3" x14ac:dyDescent="0.4">
      <c r="C975" s="50"/>
    </row>
    <row r="976" spans="3:3" x14ac:dyDescent="0.4">
      <c r="C976" s="50"/>
    </row>
    <row r="977" spans="3:3" x14ac:dyDescent="0.4">
      <c r="C977" s="50"/>
    </row>
    <row r="978" spans="3:3" x14ac:dyDescent="0.4">
      <c r="C978" s="50"/>
    </row>
    <row r="979" spans="3:3" x14ac:dyDescent="0.4">
      <c r="C979" s="50"/>
    </row>
    <row r="980" spans="3:3" x14ac:dyDescent="0.4">
      <c r="C980" s="50"/>
    </row>
    <row r="981" spans="3:3" x14ac:dyDescent="0.4">
      <c r="C981" s="50"/>
    </row>
    <row r="982" spans="3:3" x14ac:dyDescent="0.4">
      <c r="C982" s="50"/>
    </row>
    <row r="983" spans="3:3" x14ac:dyDescent="0.4">
      <c r="C983" s="50"/>
    </row>
    <row r="984" spans="3:3" x14ac:dyDescent="0.4">
      <c r="C984" s="50"/>
    </row>
    <row r="985" spans="3:3" x14ac:dyDescent="0.4">
      <c r="C985" s="50"/>
    </row>
    <row r="986" spans="3:3" x14ac:dyDescent="0.4">
      <c r="C986" s="50"/>
    </row>
    <row r="987" spans="3:3" x14ac:dyDescent="0.4">
      <c r="C987" s="50"/>
    </row>
    <row r="988" spans="3:3" x14ac:dyDescent="0.4">
      <c r="C988" s="50"/>
    </row>
    <row r="989" spans="3:3" x14ac:dyDescent="0.4">
      <c r="C989" s="50"/>
    </row>
    <row r="990" spans="3:3" x14ac:dyDescent="0.4">
      <c r="C990" s="50"/>
    </row>
    <row r="991" spans="3:3" x14ac:dyDescent="0.4">
      <c r="C991" s="50"/>
    </row>
    <row r="992" spans="3:3" x14ac:dyDescent="0.4">
      <c r="C992" s="50"/>
    </row>
    <row r="993" spans="3:3" x14ac:dyDescent="0.4">
      <c r="C993" s="50"/>
    </row>
    <row r="994" spans="3:3" x14ac:dyDescent="0.4">
      <c r="C994" s="50"/>
    </row>
    <row r="995" spans="3:3" x14ac:dyDescent="0.4">
      <c r="C995" s="50"/>
    </row>
    <row r="996" spans="3:3" x14ac:dyDescent="0.4">
      <c r="C996" s="50"/>
    </row>
    <row r="997" spans="3:3" x14ac:dyDescent="0.4">
      <c r="C997" s="50"/>
    </row>
    <row r="998" spans="3:3" x14ac:dyDescent="0.4">
      <c r="C998" s="50"/>
    </row>
    <row r="999" spans="3:3" x14ac:dyDescent="0.4">
      <c r="C999" s="50"/>
    </row>
    <row r="1000" spans="3:3" x14ac:dyDescent="0.4">
      <c r="C1000" s="50"/>
    </row>
    <row r="1001" spans="3:3" x14ac:dyDescent="0.4">
      <c r="C1001" s="50"/>
    </row>
    <row r="1002" spans="3:3" x14ac:dyDescent="0.4">
      <c r="C1002" s="50"/>
    </row>
    <row r="1003" spans="3:3" x14ac:dyDescent="0.4">
      <c r="C1003" s="50"/>
    </row>
    <row r="1004" spans="3:3" x14ac:dyDescent="0.4">
      <c r="C1004" s="50"/>
    </row>
    <row r="1005" spans="3:3" x14ac:dyDescent="0.4">
      <c r="C1005" s="50"/>
    </row>
    <row r="1006" spans="3:3" x14ac:dyDescent="0.4">
      <c r="C1006" s="50"/>
    </row>
    <row r="1007" spans="3:3" x14ac:dyDescent="0.4">
      <c r="C1007" s="50"/>
    </row>
    <row r="1008" spans="3:3" x14ac:dyDescent="0.4">
      <c r="C1008" s="50"/>
    </row>
    <row r="1009" spans="3:3" x14ac:dyDescent="0.4">
      <c r="C1009" s="50"/>
    </row>
    <row r="1010" spans="3:3" x14ac:dyDescent="0.4">
      <c r="C1010" s="50"/>
    </row>
    <row r="1011" spans="3:3" x14ac:dyDescent="0.4">
      <c r="C1011" s="50"/>
    </row>
    <row r="1012" spans="3:3" x14ac:dyDescent="0.4">
      <c r="C1012" s="50"/>
    </row>
    <row r="1013" spans="3:3" x14ac:dyDescent="0.4">
      <c r="C1013" s="50"/>
    </row>
    <row r="1014" spans="3:3" x14ac:dyDescent="0.4">
      <c r="C1014" s="50"/>
    </row>
    <row r="1015" spans="3:3" x14ac:dyDescent="0.4">
      <c r="C1015" s="50"/>
    </row>
    <row r="1016" spans="3:3" x14ac:dyDescent="0.4">
      <c r="C1016" s="50"/>
    </row>
    <row r="1017" spans="3:3" x14ac:dyDescent="0.4">
      <c r="C1017" s="50"/>
    </row>
    <row r="1018" spans="3:3" x14ac:dyDescent="0.4">
      <c r="C1018" s="50"/>
    </row>
    <row r="1019" spans="3:3" x14ac:dyDescent="0.4">
      <c r="C1019" s="50"/>
    </row>
    <row r="1020" spans="3:3" x14ac:dyDescent="0.4">
      <c r="C1020" s="50"/>
    </row>
    <row r="1021" spans="3:3" x14ac:dyDescent="0.4">
      <c r="C1021" s="50"/>
    </row>
    <row r="1022" spans="3:3" x14ac:dyDescent="0.4">
      <c r="C1022" s="50"/>
    </row>
    <row r="1023" spans="3:3" x14ac:dyDescent="0.4">
      <c r="C1023" s="50"/>
    </row>
    <row r="1024" spans="3:3" x14ac:dyDescent="0.4">
      <c r="C1024" s="50"/>
    </row>
    <row r="1025" spans="3:3" x14ac:dyDescent="0.4">
      <c r="C1025" s="50"/>
    </row>
    <row r="1026" spans="3:3" x14ac:dyDescent="0.4">
      <c r="C1026" s="50"/>
    </row>
    <row r="1027" spans="3:3" x14ac:dyDescent="0.4">
      <c r="C1027" s="50"/>
    </row>
    <row r="1028" spans="3:3" x14ac:dyDescent="0.4">
      <c r="C1028" s="50"/>
    </row>
    <row r="1029" spans="3:3" x14ac:dyDescent="0.4">
      <c r="C1029" s="50"/>
    </row>
    <row r="1030" spans="3:3" x14ac:dyDescent="0.4">
      <c r="C1030" s="50"/>
    </row>
    <row r="1031" spans="3:3" x14ac:dyDescent="0.4">
      <c r="C1031" s="50"/>
    </row>
    <row r="1032" spans="3:3" x14ac:dyDescent="0.4">
      <c r="C1032" s="50"/>
    </row>
    <row r="1033" spans="3:3" x14ac:dyDescent="0.4">
      <c r="C1033" s="50"/>
    </row>
    <row r="1034" spans="3:3" x14ac:dyDescent="0.4">
      <c r="C1034" s="50"/>
    </row>
    <row r="1035" spans="3:3" x14ac:dyDescent="0.4">
      <c r="C1035" s="50"/>
    </row>
    <row r="1036" spans="3:3" x14ac:dyDescent="0.4">
      <c r="C1036" s="50"/>
    </row>
    <row r="1037" spans="3:3" x14ac:dyDescent="0.4">
      <c r="C1037" s="50"/>
    </row>
    <row r="1038" spans="3:3" x14ac:dyDescent="0.4">
      <c r="C1038" s="50"/>
    </row>
    <row r="1039" spans="3:3" x14ac:dyDescent="0.4">
      <c r="C1039" s="50"/>
    </row>
    <row r="1040" spans="3:3" x14ac:dyDescent="0.4">
      <c r="C1040" s="50"/>
    </row>
    <row r="1041" spans="3:3" x14ac:dyDescent="0.4">
      <c r="C1041" s="50"/>
    </row>
    <row r="1042" spans="3:3" x14ac:dyDescent="0.4">
      <c r="C1042" s="50"/>
    </row>
    <row r="1043" spans="3:3" x14ac:dyDescent="0.4">
      <c r="C1043" s="50"/>
    </row>
    <row r="1044" spans="3:3" x14ac:dyDescent="0.4">
      <c r="C1044" s="50"/>
    </row>
    <row r="1045" spans="3:3" x14ac:dyDescent="0.4">
      <c r="C1045" s="50"/>
    </row>
    <row r="1046" spans="3:3" x14ac:dyDescent="0.4">
      <c r="C1046" s="50"/>
    </row>
    <row r="1047" spans="3:3" x14ac:dyDescent="0.4">
      <c r="C1047" s="50"/>
    </row>
    <row r="1048" spans="3:3" x14ac:dyDescent="0.4">
      <c r="C1048" s="50"/>
    </row>
    <row r="1049" spans="3:3" x14ac:dyDescent="0.4">
      <c r="C1049" s="50"/>
    </row>
    <row r="1050" spans="3:3" x14ac:dyDescent="0.4">
      <c r="C1050" s="50"/>
    </row>
    <row r="1051" spans="3:3" x14ac:dyDescent="0.4">
      <c r="C1051" s="50"/>
    </row>
    <row r="1052" spans="3:3" x14ac:dyDescent="0.4">
      <c r="C1052" s="50"/>
    </row>
    <row r="1053" spans="3:3" x14ac:dyDescent="0.4">
      <c r="C1053" s="50"/>
    </row>
    <row r="1054" spans="3:3" x14ac:dyDescent="0.4">
      <c r="C1054" s="50"/>
    </row>
    <row r="1055" spans="3:3" x14ac:dyDescent="0.4">
      <c r="C1055" s="50"/>
    </row>
    <row r="1056" spans="3:3" x14ac:dyDescent="0.4">
      <c r="C1056" s="50"/>
    </row>
    <row r="1057" spans="3:3" x14ac:dyDescent="0.4">
      <c r="C1057" s="50"/>
    </row>
    <row r="1058" spans="3:3" x14ac:dyDescent="0.4">
      <c r="C1058" s="50"/>
    </row>
    <row r="1059" spans="3:3" x14ac:dyDescent="0.4">
      <c r="C1059" s="50"/>
    </row>
    <row r="1060" spans="3:3" x14ac:dyDescent="0.4">
      <c r="C1060" s="50"/>
    </row>
    <row r="1061" spans="3:3" x14ac:dyDescent="0.4">
      <c r="C1061" s="50"/>
    </row>
    <row r="1062" spans="3:3" x14ac:dyDescent="0.4">
      <c r="C1062" s="50"/>
    </row>
    <row r="1063" spans="3:3" x14ac:dyDescent="0.4">
      <c r="C1063" s="50"/>
    </row>
    <row r="1064" spans="3:3" x14ac:dyDescent="0.4">
      <c r="C1064" s="50"/>
    </row>
    <row r="1065" spans="3:3" x14ac:dyDescent="0.4">
      <c r="C1065" s="50"/>
    </row>
    <row r="1066" spans="3:3" x14ac:dyDescent="0.4">
      <c r="C1066" s="50"/>
    </row>
    <row r="1067" spans="3:3" x14ac:dyDescent="0.4">
      <c r="C1067" s="50"/>
    </row>
    <row r="1068" spans="3:3" x14ac:dyDescent="0.4">
      <c r="C1068" s="50"/>
    </row>
    <row r="1069" spans="3:3" x14ac:dyDescent="0.4">
      <c r="C1069" s="50"/>
    </row>
    <row r="1070" spans="3:3" x14ac:dyDescent="0.4">
      <c r="C1070" s="50"/>
    </row>
    <row r="1071" spans="3:3" x14ac:dyDescent="0.4">
      <c r="C1071" s="50"/>
    </row>
    <row r="1072" spans="3:3" x14ac:dyDescent="0.4">
      <c r="C1072" s="50"/>
    </row>
    <row r="1073" spans="3:3" x14ac:dyDescent="0.4">
      <c r="C1073" s="50"/>
    </row>
    <row r="1074" spans="3:3" x14ac:dyDescent="0.4">
      <c r="C1074" s="50"/>
    </row>
    <row r="1075" spans="3:3" x14ac:dyDescent="0.4">
      <c r="C1075" s="50"/>
    </row>
    <row r="1076" spans="3:3" x14ac:dyDescent="0.4">
      <c r="C1076" s="50"/>
    </row>
    <row r="1077" spans="3:3" x14ac:dyDescent="0.4">
      <c r="C1077" s="50"/>
    </row>
    <row r="1078" spans="3:3" x14ac:dyDescent="0.4">
      <c r="C1078" s="50"/>
    </row>
    <row r="1079" spans="3:3" x14ac:dyDescent="0.4">
      <c r="C1079" s="50"/>
    </row>
    <row r="1080" spans="3:3" x14ac:dyDescent="0.4">
      <c r="C1080" s="50"/>
    </row>
    <row r="1081" spans="3:3" x14ac:dyDescent="0.4">
      <c r="C1081" s="50"/>
    </row>
    <row r="1082" spans="3:3" x14ac:dyDescent="0.4">
      <c r="C1082" s="50"/>
    </row>
    <row r="1083" spans="3:3" x14ac:dyDescent="0.4">
      <c r="C1083" s="50"/>
    </row>
    <row r="1084" spans="3:3" x14ac:dyDescent="0.4">
      <c r="C1084" s="50"/>
    </row>
    <row r="1085" spans="3:3" x14ac:dyDescent="0.4">
      <c r="C1085" s="50"/>
    </row>
    <row r="1086" spans="3:3" x14ac:dyDescent="0.4">
      <c r="C1086" s="50"/>
    </row>
    <row r="1087" spans="3:3" x14ac:dyDescent="0.4">
      <c r="C1087" s="50"/>
    </row>
    <row r="1088" spans="3:3" x14ac:dyDescent="0.4">
      <c r="C1088" s="50"/>
    </row>
    <row r="1089" spans="3:3" x14ac:dyDescent="0.4">
      <c r="C1089" s="50"/>
    </row>
    <row r="1090" spans="3:3" x14ac:dyDescent="0.4">
      <c r="C1090" s="50"/>
    </row>
    <row r="1091" spans="3:3" x14ac:dyDescent="0.4">
      <c r="C1091" s="50"/>
    </row>
    <row r="1092" spans="3:3" x14ac:dyDescent="0.4">
      <c r="C1092" s="50"/>
    </row>
    <row r="1093" spans="3:3" x14ac:dyDescent="0.4">
      <c r="C1093" s="50"/>
    </row>
    <row r="1094" spans="3:3" x14ac:dyDescent="0.4">
      <c r="C1094" s="50"/>
    </row>
    <row r="1095" spans="3:3" x14ac:dyDescent="0.4">
      <c r="C1095" s="50"/>
    </row>
    <row r="1096" spans="3:3" x14ac:dyDescent="0.4">
      <c r="C1096" s="50"/>
    </row>
    <row r="1097" spans="3:3" x14ac:dyDescent="0.4">
      <c r="C1097" s="50"/>
    </row>
    <row r="1098" spans="3:3" x14ac:dyDescent="0.4">
      <c r="C1098" s="50"/>
    </row>
    <row r="1099" spans="3:3" x14ac:dyDescent="0.4">
      <c r="C1099" s="50"/>
    </row>
    <row r="1100" spans="3:3" x14ac:dyDescent="0.4">
      <c r="C1100" s="50"/>
    </row>
    <row r="1101" spans="3:3" x14ac:dyDescent="0.4">
      <c r="C1101" s="50"/>
    </row>
    <row r="1102" spans="3:3" x14ac:dyDescent="0.4">
      <c r="C1102" s="50"/>
    </row>
    <row r="1103" spans="3:3" x14ac:dyDescent="0.4">
      <c r="C1103" s="50"/>
    </row>
    <row r="1104" spans="3:3" x14ac:dyDescent="0.4">
      <c r="C1104" s="50"/>
    </row>
    <row r="1105" spans="3:3" x14ac:dyDescent="0.4">
      <c r="C1105" s="50"/>
    </row>
    <row r="1106" spans="3:3" x14ac:dyDescent="0.4">
      <c r="C1106" s="50"/>
    </row>
    <row r="1107" spans="3:3" x14ac:dyDescent="0.4">
      <c r="C1107" s="50"/>
    </row>
    <row r="1108" spans="3:3" x14ac:dyDescent="0.4">
      <c r="C1108" s="50"/>
    </row>
    <row r="1109" spans="3:3" x14ac:dyDescent="0.4">
      <c r="C1109" s="50"/>
    </row>
    <row r="1110" spans="3:3" x14ac:dyDescent="0.4">
      <c r="C1110" s="50"/>
    </row>
    <row r="1111" spans="3:3" x14ac:dyDescent="0.4">
      <c r="C1111" s="50"/>
    </row>
    <row r="1112" spans="3:3" x14ac:dyDescent="0.4">
      <c r="C1112" s="50"/>
    </row>
    <row r="1113" spans="3:3" x14ac:dyDescent="0.4">
      <c r="C1113" s="50"/>
    </row>
    <row r="1114" spans="3:3" x14ac:dyDescent="0.4">
      <c r="C1114" s="50"/>
    </row>
    <row r="1115" spans="3:3" x14ac:dyDescent="0.4">
      <c r="C1115" s="50"/>
    </row>
    <row r="1116" spans="3:3" x14ac:dyDescent="0.4">
      <c r="C1116" s="50"/>
    </row>
    <row r="1117" spans="3:3" x14ac:dyDescent="0.4">
      <c r="C1117" s="50"/>
    </row>
    <row r="1118" spans="3:3" x14ac:dyDescent="0.4">
      <c r="C1118" s="50"/>
    </row>
    <row r="1119" spans="3:3" x14ac:dyDescent="0.4">
      <c r="C1119" s="50"/>
    </row>
    <row r="1120" spans="3:3" x14ac:dyDescent="0.4">
      <c r="C1120" s="50"/>
    </row>
    <row r="1121" spans="3:3" x14ac:dyDescent="0.4">
      <c r="C1121" s="50"/>
    </row>
    <row r="1122" spans="3:3" x14ac:dyDescent="0.4">
      <c r="C1122" s="50"/>
    </row>
    <row r="1123" spans="3:3" x14ac:dyDescent="0.4">
      <c r="C1123" s="50"/>
    </row>
    <row r="1124" spans="3:3" x14ac:dyDescent="0.4">
      <c r="C1124" s="50"/>
    </row>
    <row r="1125" spans="3:3" x14ac:dyDescent="0.4">
      <c r="C1125" s="50"/>
    </row>
    <row r="1126" spans="3:3" x14ac:dyDescent="0.4">
      <c r="C1126" s="50"/>
    </row>
    <row r="1127" spans="3:3" x14ac:dyDescent="0.4">
      <c r="C1127" s="50"/>
    </row>
    <row r="1128" spans="3:3" x14ac:dyDescent="0.4">
      <c r="C1128" s="50"/>
    </row>
    <row r="1129" spans="3:3" x14ac:dyDescent="0.4">
      <c r="C1129" s="50"/>
    </row>
    <row r="1130" spans="3:3" x14ac:dyDescent="0.4">
      <c r="C1130" s="50"/>
    </row>
    <row r="1131" spans="3:3" x14ac:dyDescent="0.4">
      <c r="C1131" s="50"/>
    </row>
    <row r="1132" spans="3:3" x14ac:dyDescent="0.4">
      <c r="C1132" s="50"/>
    </row>
    <row r="1133" spans="3:3" x14ac:dyDescent="0.4">
      <c r="C1133" s="50"/>
    </row>
    <row r="1134" spans="3:3" x14ac:dyDescent="0.4">
      <c r="C1134" s="50"/>
    </row>
    <row r="1135" spans="3:3" x14ac:dyDescent="0.4">
      <c r="C1135" s="50"/>
    </row>
    <row r="1136" spans="3:3" x14ac:dyDescent="0.4">
      <c r="C1136" s="50"/>
    </row>
    <row r="1137" spans="3:3" x14ac:dyDescent="0.4">
      <c r="C1137" s="50"/>
    </row>
    <row r="1138" spans="3:3" x14ac:dyDescent="0.4">
      <c r="C1138" s="50"/>
    </row>
    <row r="1139" spans="3:3" x14ac:dyDescent="0.4">
      <c r="C1139" s="50"/>
    </row>
    <row r="1140" spans="3:3" x14ac:dyDescent="0.4">
      <c r="C1140" s="50"/>
    </row>
    <row r="1141" spans="3:3" x14ac:dyDescent="0.4">
      <c r="C1141" s="50"/>
    </row>
    <row r="1142" spans="3:3" x14ac:dyDescent="0.4">
      <c r="C1142" s="50"/>
    </row>
    <row r="1143" spans="3:3" x14ac:dyDescent="0.4">
      <c r="C1143" s="50"/>
    </row>
    <row r="1144" spans="3:3" x14ac:dyDescent="0.4">
      <c r="C1144" s="50"/>
    </row>
    <row r="1145" spans="3:3" x14ac:dyDescent="0.4">
      <c r="C1145" s="50"/>
    </row>
    <row r="1146" spans="3:3" x14ac:dyDescent="0.4">
      <c r="C1146" s="50"/>
    </row>
    <row r="1147" spans="3:3" x14ac:dyDescent="0.4">
      <c r="C1147" s="50"/>
    </row>
    <row r="1148" spans="3:3" x14ac:dyDescent="0.4">
      <c r="C1148" s="50"/>
    </row>
    <row r="1149" spans="3:3" x14ac:dyDescent="0.4">
      <c r="C1149" s="50"/>
    </row>
    <row r="1150" spans="3:3" x14ac:dyDescent="0.4">
      <c r="C1150" s="50"/>
    </row>
    <row r="1151" spans="3:3" x14ac:dyDescent="0.4">
      <c r="C1151" s="50"/>
    </row>
    <row r="1152" spans="3:3" x14ac:dyDescent="0.4">
      <c r="C1152" s="50"/>
    </row>
    <row r="1153" spans="3:3" x14ac:dyDescent="0.4">
      <c r="C1153" s="50"/>
    </row>
    <row r="1154" spans="3:3" x14ac:dyDescent="0.4">
      <c r="C1154" s="50"/>
    </row>
    <row r="1155" spans="3:3" x14ac:dyDescent="0.4">
      <c r="C1155" s="50"/>
    </row>
    <row r="1156" spans="3:3" x14ac:dyDescent="0.4">
      <c r="C1156" s="50"/>
    </row>
    <row r="1157" spans="3:3" x14ac:dyDescent="0.4">
      <c r="C1157" s="50"/>
    </row>
    <row r="1158" spans="3:3" x14ac:dyDescent="0.4">
      <c r="C1158" s="50"/>
    </row>
    <row r="1159" spans="3:3" x14ac:dyDescent="0.4">
      <c r="C1159" s="50"/>
    </row>
    <row r="1160" spans="3:3" x14ac:dyDescent="0.4">
      <c r="C1160" s="50"/>
    </row>
    <row r="1161" spans="3:3" x14ac:dyDescent="0.4">
      <c r="C1161" s="50"/>
    </row>
    <row r="1162" spans="3:3" x14ac:dyDescent="0.4">
      <c r="C1162" s="50"/>
    </row>
    <row r="1163" spans="3:3" x14ac:dyDescent="0.4">
      <c r="C1163" s="50"/>
    </row>
    <row r="1164" spans="3:3" x14ac:dyDescent="0.4">
      <c r="C1164" s="50"/>
    </row>
    <row r="1165" spans="3:3" x14ac:dyDescent="0.4">
      <c r="C1165" s="50"/>
    </row>
    <row r="1166" spans="3:3" x14ac:dyDescent="0.4">
      <c r="C1166" s="50"/>
    </row>
    <row r="1167" spans="3:3" x14ac:dyDescent="0.4">
      <c r="C1167" s="50"/>
    </row>
    <row r="1168" spans="3:3" x14ac:dyDescent="0.4">
      <c r="C1168" s="50"/>
    </row>
    <row r="1169" spans="3:3" x14ac:dyDescent="0.4">
      <c r="C1169" s="50"/>
    </row>
    <row r="1170" spans="3:3" x14ac:dyDescent="0.4">
      <c r="C1170" s="50"/>
    </row>
    <row r="1171" spans="3:3" x14ac:dyDescent="0.4">
      <c r="C1171" s="50"/>
    </row>
    <row r="1172" spans="3:3" x14ac:dyDescent="0.4">
      <c r="C1172" s="50"/>
    </row>
    <row r="1173" spans="3:3" x14ac:dyDescent="0.4">
      <c r="C1173" s="50"/>
    </row>
    <row r="1174" spans="3:3" x14ac:dyDescent="0.4">
      <c r="C1174" s="50"/>
    </row>
    <row r="1175" spans="3:3" x14ac:dyDescent="0.4">
      <c r="C1175" s="50"/>
    </row>
    <row r="1176" spans="3:3" x14ac:dyDescent="0.4">
      <c r="C1176" s="50"/>
    </row>
    <row r="1177" spans="3:3" x14ac:dyDescent="0.4">
      <c r="C1177" s="50"/>
    </row>
    <row r="1178" spans="3:3" x14ac:dyDescent="0.4">
      <c r="C1178" s="50"/>
    </row>
    <row r="1179" spans="3:3" x14ac:dyDescent="0.4">
      <c r="C1179" s="50"/>
    </row>
    <row r="1180" spans="3:3" x14ac:dyDescent="0.4">
      <c r="C1180" s="50"/>
    </row>
    <row r="1181" spans="3:3" x14ac:dyDescent="0.4">
      <c r="C1181" s="50"/>
    </row>
    <row r="1182" spans="3:3" x14ac:dyDescent="0.4">
      <c r="C1182" s="50"/>
    </row>
    <row r="1183" spans="3:3" x14ac:dyDescent="0.4">
      <c r="C1183" s="50"/>
    </row>
    <row r="1184" spans="3:3" x14ac:dyDescent="0.4">
      <c r="C1184" s="50"/>
    </row>
    <row r="1185" spans="3:3" x14ac:dyDescent="0.4">
      <c r="C1185" s="50"/>
    </row>
    <row r="1186" spans="3:3" x14ac:dyDescent="0.4">
      <c r="C1186" s="50"/>
    </row>
    <row r="1187" spans="3:3" x14ac:dyDescent="0.4">
      <c r="C1187" s="50"/>
    </row>
    <row r="1188" spans="3:3" x14ac:dyDescent="0.4">
      <c r="C1188" s="50"/>
    </row>
    <row r="1189" spans="3:3" x14ac:dyDescent="0.4">
      <c r="C1189" s="50"/>
    </row>
    <row r="1190" spans="3:3" x14ac:dyDescent="0.4">
      <c r="C1190" s="50"/>
    </row>
    <row r="1191" spans="3:3" x14ac:dyDescent="0.4">
      <c r="C1191" s="50"/>
    </row>
    <row r="1192" spans="3:3" x14ac:dyDescent="0.4">
      <c r="C1192" s="50"/>
    </row>
    <row r="1193" spans="3:3" x14ac:dyDescent="0.4">
      <c r="C1193" s="50"/>
    </row>
    <row r="1194" spans="3:3" x14ac:dyDescent="0.4">
      <c r="C1194" s="50"/>
    </row>
    <row r="1195" spans="3:3" x14ac:dyDescent="0.4">
      <c r="C1195" s="50"/>
    </row>
    <row r="1196" spans="3:3" x14ac:dyDescent="0.4">
      <c r="C1196" s="50"/>
    </row>
    <row r="1197" spans="3:3" x14ac:dyDescent="0.4">
      <c r="C1197" s="50"/>
    </row>
    <row r="1198" spans="3:3" x14ac:dyDescent="0.4">
      <c r="C1198" s="50"/>
    </row>
    <row r="1199" spans="3:3" x14ac:dyDescent="0.4">
      <c r="C1199" s="50"/>
    </row>
    <row r="1200" spans="3:3" x14ac:dyDescent="0.4">
      <c r="C1200" s="50"/>
    </row>
    <row r="1201" spans="3:3" x14ac:dyDescent="0.4">
      <c r="C1201" s="50"/>
    </row>
    <row r="1202" spans="3:3" x14ac:dyDescent="0.4">
      <c r="C1202" s="50"/>
    </row>
    <row r="1203" spans="3:3" x14ac:dyDescent="0.4">
      <c r="C1203" s="50"/>
    </row>
    <row r="1204" spans="3:3" x14ac:dyDescent="0.4">
      <c r="C1204" s="50"/>
    </row>
    <row r="1205" spans="3:3" x14ac:dyDescent="0.4">
      <c r="C1205" s="50"/>
    </row>
    <row r="1206" spans="3:3" x14ac:dyDescent="0.4">
      <c r="C1206" s="50"/>
    </row>
    <row r="1207" spans="3:3" x14ac:dyDescent="0.4">
      <c r="C1207" s="50"/>
    </row>
    <row r="1208" spans="3:3" x14ac:dyDescent="0.4">
      <c r="C1208" s="50"/>
    </row>
    <row r="1209" spans="3:3" x14ac:dyDescent="0.4">
      <c r="C1209" s="50"/>
    </row>
    <row r="1210" spans="3:3" x14ac:dyDescent="0.4">
      <c r="C1210" s="50"/>
    </row>
    <row r="1211" spans="3:3" x14ac:dyDescent="0.4">
      <c r="C1211" s="50"/>
    </row>
    <row r="1212" spans="3:3" x14ac:dyDescent="0.4">
      <c r="C1212" s="50"/>
    </row>
    <row r="1213" spans="3:3" x14ac:dyDescent="0.4">
      <c r="C1213" s="50"/>
    </row>
    <row r="1214" spans="3:3" x14ac:dyDescent="0.4">
      <c r="C1214" s="50"/>
    </row>
    <row r="1215" spans="3:3" x14ac:dyDescent="0.4">
      <c r="C1215" s="50"/>
    </row>
    <row r="1216" spans="3:3" x14ac:dyDescent="0.4">
      <c r="C1216" s="50"/>
    </row>
    <row r="1217" spans="3:3" x14ac:dyDescent="0.4">
      <c r="C1217" s="50"/>
    </row>
    <row r="1218" spans="3:3" x14ac:dyDescent="0.4">
      <c r="C1218" s="50"/>
    </row>
    <row r="1219" spans="3:3" x14ac:dyDescent="0.4">
      <c r="C1219" s="50"/>
    </row>
    <row r="1220" spans="3:3" x14ac:dyDescent="0.4">
      <c r="C1220" s="50"/>
    </row>
    <row r="1221" spans="3:3" x14ac:dyDescent="0.4">
      <c r="C1221" s="50"/>
    </row>
    <row r="1222" spans="3:3" x14ac:dyDescent="0.4">
      <c r="C1222" s="50"/>
    </row>
    <row r="1223" spans="3:3" x14ac:dyDescent="0.4">
      <c r="C1223" s="50"/>
    </row>
    <row r="1224" spans="3:3" x14ac:dyDescent="0.4">
      <c r="C1224" s="50"/>
    </row>
    <row r="1225" spans="3:3" x14ac:dyDescent="0.4">
      <c r="C1225" s="50"/>
    </row>
    <row r="1226" spans="3:3" x14ac:dyDescent="0.4">
      <c r="C1226" s="50"/>
    </row>
    <row r="1227" spans="3:3" x14ac:dyDescent="0.4">
      <c r="C1227" s="50"/>
    </row>
    <row r="1228" spans="3:3" x14ac:dyDescent="0.4">
      <c r="C1228" s="50"/>
    </row>
    <row r="1229" spans="3:3" x14ac:dyDescent="0.4">
      <c r="C1229" s="50"/>
    </row>
    <row r="1230" spans="3:3" x14ac:dyDescent="0.4">
      <c r="C1230" s="50"/>
    </row>
    <row r="1231" spans="3:3" x14ac:dyDescent="0.4">
      <c r="C1231" s="50"/>
    </row>
    <row r="1232" spans="3:3" x14ac:dyDescent="0.4">
      <c r="C1232" s="50"/>
    </row>
    <row r="1233" spans="3:3" x14ac:dyDescent="0.4">
      <c r="C1233" s="50"/>
    </row>
    <row r="1234" spans="3:3" x14ac:dyDescent="0.4">
      <c r="C1234" s="50"/>
    </row>
    <row r="1235" spans="3:3" x14ac:dyDescent="0.4">
      <c r="C1235" s="50"/>
    </row>
    <row r="1236" spans="3:3" x14ac:dyDescent="0.4">
      <c r="C1236" s="50"/>
    </row>
    <row r="1237" spans="3:3" x14ac:dyDescent="0.4">
      <c r="C1237" s="50"/>
    </row>
    <row r="1238" spans="3:3" x14ac:dyDescent="0.4">
      <c r="C1238" s="50"/>
    </row>
    <row r="1239" spans="3:3" x14ac:dyDescent="0.4">
      <c r="C1239" s="50"/>
    </row>
    <row r="1240" spans="3:3" x14ac:dyDescent="0.4">
      <c r="C1240" s="50"/>
    </row>
    <row r="1241" spans="3:3" x14ac:dyDescent="0.4">
      <c r="C1241" s="50"/>
    </row>
    <row r="1242" spans="3:3" x14ac:dyDescent="0.4">
      <c r="C1242" s="50"/>
    </row>
    <row r="1243" spans="3:3" x14ac:dyDescent="0.4">
      <c r="C1243" s="50"/>
    </row>
    <row r="1244" spans="3:3" x14ac:dyDescent="0.4">
      <c r="C1244" s="50"/>
    </row>
    <row r="1245" spans="3:3" x14ac:dyDescent="0.4">
      <c r="C1245" s="50"/>
    </row>
    <row r="1246" spans="3:3" x14ac:dyDescent="0.4">
      <c r="C1246" s="50"/>
    </row>
    <row r="1247" spans="3:3" x14ac:dyDescent="0.4">
      <c r="C1247" s="50"/>
    </row>
    <row r="1248" spans="3:3" x14ac:dyDescent="0.4">
      <c r="C1248" s="50"/>
    </row>
    <row r="1249" spans="3:3" x14ac:dyDescent="0.4">
      <c r="C1249" s="50"/>
    </row>
    <row r="1250" spans="3:3" x14ac:dyDescent="0.4">
      <c r="C1250" s="50"/>
    </row>
    <row r="1251" spans="3:3" x14ac:dyDescent="0.4">
      <c r="C1251" s="50"/>
    </row>
    <row r="1252" spans="3:3" x14ac:dyDescent="0.4">
      <c r="C1252" s="50"/>
    </row>
    <row r="1253" spans="3:3" x14ac:dyDescent="0.4">
      <c r="C1253" s="50"/>
    </row>
    <row r="1254" spans="3:3" x14ac:dyDescent="0.4">
      <c r="C1254" s="50"/>
    </row>
    <row r="1255" spans="3:3" x14ac:dyDescent="0.4">
      <c r="C1255" s="50"/>
    </row>
    <row r="1256" spans="3:3" x14ac:dyDescent="0.4">
      <c r="C1256" s="50"/>
    </row>
    <row r="1257" spans="3:3" x14ac:dyDescent="0.4">
      <c r="C1257" s="50"/>
    </row>
    <row r="1258" spans="3:3" x14ac:dyDescent="0.4">
      <c r="C1258" s="50"/>
    </row>
    <row r="1259" spans="3:3" x14ac:dyDescent="0.4">
      <c r="C1259" s="50"/>
    </row>
    <row r="1260" spans="3:3" x14ac:dyDescent="0.4">
      <c r="C1260" s="50"/>
    </row>
    <row r="1261" spans="3:3" x14ac:dyDescent="0.4">
      <c r="C1261" s="50"/>
    </row>
    <row r="1262" spans="3:3" x14ac:dyDescent="0.4">
      <c r="C1262" s="50"/>
    </row>
    <row r="1263" spans="3:3" x14ac:dyDescent="0.4">
      <c r="C1263" s="50"/>
    </row>
    <row r="1264" spans="3:3" x14ac:dyDescent="0.4">
      <c r="C1264" s="50"/>
    </row>
    <row r="1265" spans="3:3" x14ac:dyDescent="0.4">
      <c r="C1265" s="50"/>
    </row>
    <row r="1266" spans="3:3" x14ac:dyDescent="0.4">
      <c r="C1266" s="50"/>
    </row>
    <row r="1267" spans="3:3" x14ac:dyDescent="0.4">
      <c r="C1267" s="50"/>
    </row>
    <row r="1268" spans="3:3" x14ac:dyDescent="0.4">
      <c r="C1268" s="50"/>
    </row>
    <row r="1269" spans="3:3" x14ac:dyDescent="0.4">
      <c r="C1269" s="50"/>
    </row>
    <row r="1270" spans="3:3" x14ac:dyDescent="0.4">
      <c r="C1270" s="50"/>
    </row>
    <row r="1271" spans="3:3" x14ac:dyDescent="0.4">
      <c r="C1271" s="50"/>
    </row>
    <row r="1272" spans="3:3" x14ac:dyDescent="0.4">
      <c r="C1272" s="50"/>
    </row>
    <row r="1273" spans="3:3" x14ac:dyDescent="0.4">
      <c r="C1273" s="50"/>
    </row>
    <row r="1274" spans="3:3" x14ac:dyDescent="0.4">
      <c r="C1274" s="50"/>
    </row>
    <row r="1275" spans="3:3" x14ac:dyDescent="0.4">
      <c r="C1275" s="50"/>
    </row>
    <row r="1276" spans="3:3" x14ac:dyDescent="0.4">
      <c r="C1276" s="50"/>
    </row>
    <row r="1277" spans="3:3" x14ac:dyDescent="0.4">
      <c r="C1277" s="50"/>
    </row>
    <row r="1278" spans="3:3" x14ac:dyDescent="0.4">
      <c r="C1278" s="50"/>
    </row>
    <row r="1279" spans="3:3" x14ac:dyDescent="0.4">
      <c r="C1279" s="50"/>
    </row>
    <row r="1280" spans="3:3" x14ac:dyDescent="0.4">
      <c r="C1280" s="50"/>
    </row>
    <row r="1281" spans="3:3" x14ac:dyDescent="0.4">
      <c r="C1281" s="50"/>
    </row>
    <row r="1282" spans="3:3" x14ac:dyDescent="0.4">
      <c r="C1282" s="50"/>
    </row>
    <row r="1283" spans="3:3" x14ac:dyDescent="0.4">
      <c r="C1283" s="50"/>
    </row>
    <row r="1284" spans="3:3" x14ac:dyDescent="0.4">
      <c r="C1284" s="50"/>
    </row>
    <row r="1285" spans="3:3" x14ac:dyDescent="0.4">
      <c r="C1285" s="50"/>
    </row>
    <row r="1286" spans="3:3" x14ac:dyDescent="0.4">
      <c r="C1286" s="50"/>
    </row>
    <row r="1287" spans="3:3" x14ac:dyDescent="0.4">
      <c r="C1287" s="50"/>
    </row>
    <row r="1288" spans="3:3" x14ac:dyDescent="0.4">
      <c r="C1288" s="50"/>
    </row>
    <row r="1289" spans="3:3" x14ac:dyDescent="0.4">
      <c r="C1289" s="50"/>
    </row>
    <row r="1290" spans="3:3" x14ac:dyDescent="0.4">
      <c r="C1290" s="50"/>
    </row>
    <row r="1291" spans="3:3" x14ac:dyDescent="0.4">
      <c r="C1291" s="50"/>
    </row>
    <row r="1292" spans="3:3" x14ac:dyDescent="0.4">
      <c r="C1292" s="50"/>
    </row>
    <row r="1293" spans="3:3" x14ac:dyDescent="0.4">
      <c r="C1293" s="50"/>
    </row>
    <row r="1294" spans="3:3" x14ac:dyDescent="0.4">
      <c r="C1294" s="50"/>
    </row>
    <row r="1295" spans="3:3" x14ac:dyDescent="0.4">
      <c r="C1295" s="50"/>
    </row>
    <row r="1296" spans="3:3" x14ac:dyDescent="0.4">
      <c r="C1296" s="50"/>
    </row>
    <row r="1297" spans="3:3" x14ac:dyDescent="0.4">
      <c r="C1297" s="50"/>
    </row>
    <row r="1298" spans="3:3" x14ac:dyDescent="0.4">
      <c r="C1298" s="50"/>
    </row>
    <row r="1299" spans="3:3" x14ac:dyDescent="0.4">
      <c r="C1299" s="50"/>
    </row>
    <row r="1300" spans="3:3" x14ac:dyDescent="0.4">
      <c r="C1300" s="50"/>
    </row>
    <row r="1301" spans="3:3" x14ac:dyDescent="0.4">
      <c r="C1301" s="50"/>
    </row>
    <row r="1302" spans="3:3" x14ac:dyDescent="0.4">
      <c r="C1302" s="50"/>
    </row>
    <row r="1303" spans="3:3" x14ac:dyDescent="0.4">
      <c r="C1303" s="50"/>
    </row>
    <row r="1304" spans="3:3" x14ac:dyDescent="0.4">
      <c r="C1304" s="50"/>
    </row>
    <row r="1305" spans="3:3" x14ac:dyDescent="0.4">
      <c r="C1305" s="50"/>
    </row>
    <row r="1306" spans="3:3" x14ac:dyDescent="0.4">
      <c r="C1306" s="50"/>
    </row>
    <row r="1307" spans="3:3" x14ac:dyDescent="0.4">
      <c r="C1307" s="50"/>
    </row>
    <row r="1308" spans="3:3" x14ac:dyDescent="0.4">
      <c r="C1308" s="50"/>
    </row>
    <row r="1309" spans="3:3" x14ac:dyDescent="0.4">
      <c r="C1309" s="50"/>
    </row>
    <row r="1310" spans="3:3" x14ac:dyDescent="0.4">
      <c r="C1310" s="50"/>
    </row>
    <row r="1311" spans="3:3" x14ac:dyDescent="0.4">
      <c r="C1311" s="50"/>
    </row>
    <row r="1312" spans="3:3" x14ac:dyDescent="0.4">
      <c r="C1312" s="50"/>
    </row>
    <row r="1313" spans="3:3" x14ac:dyDescent="0.4">
      <c r="C1313" s="50"/>
    </row>
    <row r="1314" spans="3:3" x14ac:dyDescent="0.4">
      <c r="C1314" s="50"/>
    </row>
    <row r="1315" spans="3:3" x14ac:dyDescent="0.4">
      <c r="C1315" s="50"/>
    </row>
    <row r="1316" spans="3:3" x14ac:dyDescent="0.4">
      <c r="C1316" s="50"/>
    </row>
    <row r="1317" spans="3:3" x14ac:dyDescent="0.4">
      <c r="C1317" s="50"/>
    </row>
    <row r="1318" spans="3:3" x14ac:dyDescent="0.4">
      <c r="C1318" s="50"/>
    </row>
    <row r="1319" spans="3:3" x14ac:dyDescent="0.4">
      <c r="C1319" s="50"/>
    </row>
    <row r="1320" spans="3:3" x14ac:dyDescent="0.4">
      <c r="C1320" s="50"/>
    </row>
    <row r="1321" spans="3:3" x14ac:dyDescent="0.4">
      <c r="C1321" s="50"/>
    </row>
    <row r="1322" spans="3:3" x14ac:dyDescent="0.4">
      <c r="C1322" s="50"/>
    </row>
    <row r="1323" spans="3:3" x14ac:dyDescent="0.4">
      <c r="C1323" s="50"/>
    </row>
    <row r="1324" spans="3:3" x14ac:dyDescent="0.4">
      <c r="C1324" s="50"/>
    </row>
    <row r="1325" spans="3:3" x14ac:dyDescent="0.4">
      <c r="C1325" s="50"/>
    </row>
    <row r="1326" spans="3:3" x14ac:dyDescent="0.4">
      <c r="C1326" s="50"/>
    </row>
    <row r="1327" spans="3:3" x14ac:dyDescent="0.4">
      <c r="C1327" s="50"/>
    </row>
    <row r="1328" spans="3:3" x14ac:dyDescent="0.4">
      <c r="C1328" s="50"/>
    </row>
    <row r="1329" spans="3:3" x14ac:dyDescent="0.4">
      <c r="C1329" s="50"/>
    </row>
    <row r="1330" spans="3:3" x14ac:dyDescent="0.4">
      <c r="C1330" s="50"/>
    </row>
    <row r="1331" spans="3:3" x14ac:dyDescent="0.4">
      <c r="C1331" s="50"/>
    </row>
    <row r="1332" spans="3:3" x14ac:dyDescent="0.4">
      <c r="C1332" s="50"/>
    </row>
    <row r="1333" spans="3:3" x14ac:dyDescent="0.4">
      <c r="C1333" s="50"/>
    </row>
    <row r="1334" spans="3:3" x14ac:dyDescent="0.4">
      <c r="C1334" s="50"/>
    </row>
    <row r="1335" spans="3:3" x14ac:dyDescent="0.4">
      <c r="C1335" s="50"/>
    </row>
    <row r="1336" spans="3:3" x14ac:dyDescent="0.4">
      <c r="C1336" s="50"/>
    </row>
    <row r="1337" spans="3:3" x14ac:dyDescent="0.4">
      <c r="C1337" s="50"/>
    </row>
    <row r="1338" spans="3:3" x14ac:dyDescent="0.4">
      <c r="C1338" s="50"/>
    </row>
    <row r="1339" spans="3:3" x14ac:dyDescent="0.4">
      <c r="C1339" s="50"/>
    </row>
    <row r="1340" spans="3:3" x14ac:dyDescent="0.4">
      <c r="C1340" s="50"/>
    </row>
    <row r="1341" spans="3:3" x14ac:dyDescent="0.4">
      <c r="C1341" s="50"/>
    </row>
    <row r="1342" spans="3:3" x14ac:dyDescent="0.4">
      <c r="C1342" s="50"/>
    </row>
    <row r="1343" spans="3:3" x14ac:dyDescent="0.4">
      <c r="C1343" s="50"/>
    </row>
    <row r="1344" spans="3:3" x14ac:dyDescent="0.4">
      <c r="C1344" s="50"/>
    </row>
    <row r="1345" spans="3:3" x14ac:dyDescent="0.4">
      <c r="C1345" s="50"/>
    </row>
    <row r="1346" spans="3:3" x14ac:dyDescent="0.4">
      <c r="C1346" s="50"/>
    </row>
    <row r="1347" spans="3:3" x14ac:dyDescent="0.4">
      <c r="C1347" s="50"/>
    </row>
    <row r="1348" spans="3:3" x14ac:dyDescent="0.4">
      <c r="C1348" s="50"/>
    </row>
    <row r="1349" spans="3:3" x14ac:dyDescent="0.4">
      <c r="C1349" s="50"/>
    </row>
    <row r="1350" spans="3:3" x14ac:dyDescent="0.4">
      <c r="C1350" s="50"/>
    </row>
    <row r="1351" spans="3:3" x14ac:dyDescent="0.4">
      <c r="C1351" s="50"/>
    </row>
    <row r="1352" spans="3:3" x14ac:dyDescent="0.4">
      <c r="C1352" s="50"/>
    </row>
    <row r="1353" spans="3:3" x14ac:dyDescent="0.4">
      <c r="C1353" s="50"/>
    </row>
    <row r="1354" spans="3:3" x14ac:dyDescent="0.4">
      <c r="C1354" s="50"/>
    </row>
    <row r="1355" spans="3:3" x14ac:dyDescent="0.4">
      <c r="C1355" s="50"/>
    </row>
    <row r="1356" spans="3:3" x14ac:dyDescent="0.4">
      <c r="C1356" s="50"/>
    </row>
    <row r="1357" spans="3:3" x14ac:dyDescent="0.4">
      <c r="C1357" s="50"/>
    </row>
    <row r="1358" spans="3:3" x14ac:dyDescent="0.4">
      <c r="C1358" s="50"/>
    </row>
    <row r="1359" spans="3:3" x14ac:dyDescent="0.4">
      <c r="C1359" s="50"/>
    </row>
    <row r="1360" spans="3:3" x14ac:dyDescent="0.4">
      <c r="C1360" s="50"/>
    </row>
    <row r="1361" spans="3:3" x14ac:dyDescent="0.4">
      <c r="C1361" s="50"/>
    </row>
    <row r="1362" spans="3:3" x14ac:dyDescent="0.4">
      <c r="C1362" s="50"/>
    </row>
    <row r="1363" spans="3:3" x14ac:dyDescent="0.4">
      <c r="C1363" s="50"/>
    </row>
    <row r="1364" spans="3:3" x14ac:dyDescent="0.4">
      <c r="C1364" s="50"/>
    </row>
    <row r="1365" spans="3:3" x14ac:dyDescent="0.4">
      <c r="C1365" s="50"/>
    </row>
    <row r="1366" spans="3:3" x14ac:dyDescent="0.4">
      <c r="C1366" s="50"/>
    </row>
    <row r="1367" spans="3:3" x14ac:dyDescent="0.4">
      <c r="C1367" s="50"/>
    </row>
    <row r="1368" spans="3:3" x14ac:dyDescent="0.4">
      <c r="C1368" s="50"/>
    </row>
    <row r="1369" spans="3:3" x14ac:dyDescent="0.4">
      <c r="C1369" s="50"/>
    </row>
    <row r="1370" spans="3:3" x14ac:dyDescent="0.4">
      <c r="C1370" s="50"/>
    </row>
    <row r="1371" spans="3:3" x14ac:dyDescent="0.4">
      <c r="C1371" s="50"/>
    </row>
    <row r="1372" spans="3:3" x14ac:dyDescent="0.4">
      <c r="C1372" s="50"/>
    </row>
    <row r="1373" spans="3:3" x14ac:dyDescent="0.4">
      <c r="C1373" s="50"/>
    </row>
    <row r="1374" spans="3:3" x14ac:dyDescent="0.4">
      <c r="C1374" s="50"/>
    </row>
    <row r="1375" spans="3:3" x14ac:dyDescent="0.4">
      <c r="C1375" s="50"/>
    </row>
    <row r="1376" spans="3:3" x14ac:dyDescent="0.4">
      <c r="C1376" s="50"/>
    </row>
    <row r="1377" spans="3:3" x14ac:dyDescent="0.4">
      <c r="C1377" s="50"/>
    </row>
    <row r="1378" spans="3:3" x14ac:dyDescent="0.4">
      <c r="C1378" s="50"/>
    </row>
    <row r="1379" spans="3:3" x14ac:dyDescent="0.4">
      <c r="C1379" s="50"/>
    </row>
    <row r="1380" spans="3:3" x14ac:dyDescent="0.4">
      <c r="C1380" s="50"/>
    </row>
    <row r="1381" spans="3:3" x14ac:dyDescent="0.4">
      <c r="C1381" s="50"/>
    </row>
    <row r="1382" spans="3:3" x14ac:dyDescent="0.4">
      <c r="C1382" s="50"/>
    </row>
    <row r="1383" spans="3:3" x14ac:dyDescent="0.4">
      <c r="C1383" s="50"/>
    </row>
    <row r="1384" spans="3:3" x14ac:dyDescent="0.4">
      <c r="C1384" s="50"/>
    </row>
    <row r="1385" spans="3:3" x14ac:dyDescent="0.4">
      <c r="C1385" s="50"/>
    </row>
    <row r="1386" spans="3:3" x14ac:dyDescent="0.4">
      <c r="C1386" s="50"/>
    </row>
    <row r="1387" spans="3:3" x14ac:dyDescent="0.4">
      <c r="C1387" s="50"/>
    </row>
    <row r="1388" spans="3:3" x14ac:dyDescent="0.4">
      <c r="C1388" s="50"/>
    </row>
    <row r="1389" spans="3:3" x14ac:dyDescent="0.4">
      <c r="C1389" s="50"/>
    </row>
    <row r="1390" spans="3:3" x14ac:dyDescent="0.4">
      <c r="C1390" s="50"/>
    </row>
    <row r="1391" spans="3:3" x14ac:dyDescent="0.4">
      <c r="C1391" s="50"/>
    </row>
    <row r="1392" spans="3:3" x14ac:dyDescent="0.4">
      <c r="C1392" s="50"/>
    </row>
    <row r="1393" spans="3:3" x14ac:dyDescent="0.4">
      <c r="C1393" s="50"/>
    </row>
    <row r="1394" spans="3:3" x14ac:dyDescent="0.4">
      <c r="C1394" s="50"/>
    </row>
    <row r="1395" spans="3:3" x14ac:dyDescent="0.4">
      <c r="C1395" s="50"/>
    </row>
    <row r="1396" spans="3:3" x14ac:dyDescent="0.4">
      <c r="C1396" s="50"/>
    </row>
    <row r="1397" spans="3:3" x14ac:dyDescent="0.4">
      <c r="C1397" s="50"/>
    </row>
    <row r="1398" spans="3:3" x14ac:dyDescent="0.4">
      <c r="C1398" s="50"/>
    </row>
    <row r="1399" spans="3:3" x14ac:dyDescent="0.4">
      <c r="C1399" s="50"/>
    </row>
    <row r="1400" spans="3:3" x14ac:dyDescent="0.4">
      <c r="C1400" s="50"/>
    </row>
    <row r="1401" spans="3:3" x14ac:dyDescent="0.4">
      <c r="C1401" s="50"/>
    </row>
    <row r="1402" spans="3:3" x14ac:dyDescent="0.4">
      <c r="C1402" s="50"/>
    </row>
    <row r="1403" spans="3:3" x14ac:dyDescent="0.4">
      <c r="C1403" s="50"/>
    </row>
    <row r="1404" spans="3:3" x14ac:dyDescent="0.4">
      <c r="C1404" s="50"/>
    </row>
    <row r="1405" spans="3:3" x14ac:dyDescent="0.4">
      <c r="C1405" s="50"/>
    </row>
    <row r="1406" spans="3:3" x14ac:dyDescent="0.4">
      <c r="C1406" s="50"/>
    </row>
    <row r="1407" spans="3:3" x14ac:dyDescent="0.4">
      <c r="C1407" s="50"/>
    </row>
    <row r="1408" spans="3:3" x14ac:dyDescent="0.4">
      <c r="C1408" s="50"/>
    </row>
    <row r="1409" spans="3:3" x14ac:dyDescent="0.4">
      <c r="C1409" s="50"/>
    </row>
    <row r="1410" spans="3:3" x14ac:dyDescent="0.4">
      <c r="C1410" s="50"/>
    </row>
    <row r="1411" spans="3:3" x14ac:dyDescent="0.4">
      <c r="C1411" s="50"/>
    </row>
    <row r="1412" spans="3:3" x14ac:dyDescent="0.4">
      <c r="C1412" s="50"/>
    </row>
    <row r="1413" spans="3:3" x14ac:dyDescent="0.4">
      <c r="C1413" s="50"/>
    </row>
    <row r="1414" spans="3:3" x14ac:dyDescent="0.4">
      <c r="C1414" s="50"/>
    </row>
    <row r="1415" spans="3:3" x14ac:dyDescent="0.4">
      <c r="C1415" s="50"/>
    </row>
    <row r="1416" spans="3:3" x14ac:dyDescent="0.4">
      <c r="C1416" s="50"/>
    </row>
    <row r="1417" spans="3:3" x14ac:dyDescent="0.4">
      <c r="C1417" s="50"/>
    </row>
    <row r="1418" spans="3:3" x14ac:dyDescent="0.4">
      <c r="C1418" s="50"/>
    </row>
    <row r="1419" spans="3:3" x14ac:dyDescent="0.4">
      <c r="C1419" s="50"/>
    </row>
    <row r="1420" spans="3:3" x14ac:dyDescent="0.4">
      <c r="C1420" s="50"/>
    </row>
    <row r="1421" spans="3:3" x14ac:dyDescent="0.4">
      <c r="C1421" s="50"/>
    </row>
    <row r="1422" spans="3:3" x14ac:dyDescent="0.4">
      <c r="C1422" s="50"/>
    </row>
    <row r="1423" spans="3:3" x14ac:dyDescent="0.4">
      <c r="C1423" s="50"/>
    </row>
    <row r="1424" spans="3:3" x14ac:dyDescent="0.4">
      <c r="C1424" s="50"/>
    </row>
    <row r="1425" spans="3:3" x14ac:dyDescent="0.4">
      <c r="C1425" s="50"/>
    </row>
    <row r="1426" spans="3:3" x14ac:dyDescent="0.4">
      <c r="C1426" s="50"/>
    </row>
    <row r="1427" spans="3:3" x14ac:dyDescent="0.4">
      <c r="C1427" s="50"/>
    </row>
    <row r="1428" spans="3:3" x14ac:dyDescent="0.4">
      <c r="C1428" s="50"/>
    </row>
    <row r="1429" spans="3:3" x14ac:dyDescent="0.4">
      <c r="C1429" s="50"/>
    </row>
    <row r="1430" spans="3:3" x14ac:dyDescent="0.4">
      <c r="C1430" s="50"/>
    </row>
    <row r="1431" spans="3:3" x14ac:dyDescent="0.4">
      <c r="C1431" s="50"/>
    </row>
    <row r="1432" spans="3:3" x14ac:dyDescent="0.4">
      <c r="C1432" s="50"/>
    </row>
    <row r="1433" spans="3:3" x14ac:dyDescent="0.4">
      <c r="C1433" s="50"/>
    </row>
    <row r="1434" spans="3:3" x14ac:dyDescent="0.4">
      <c r="C1434" s="50"/>
    </row>
    <row r="1435" spans="3:3" x14ac:dyDescent="0.4">
      <c r="C1435" s="50"/>
    </row>
    <row r="1436" spans="3:3" x14ac:dyDescent="0.4">
      <c r="C1436" s="50"/>
    </row>
    <row r="1437" spans="3:3" x14ac:dyDescent="0.4">
      <c r="C1437" s="50"/>
    </row>
    <row r="1438" spans="3:3" x14ac:dyDescent="0.4">
      <c r="C1438" s="50"/>
    </row>
    <row r="1439" spans="3:3" x14ac:dyDescent="0.4">
      <c r="C1439" s="50"/>
    </row>
    <row r="1440" spans="3:3" x14ac:dyDescent="0.4">
      <c r="C1440" s="50"/>
    </row>
    <row r="1441" spans="3:3" x14ac:dyDescent="0.4">
      <c r="C1441" s="50"/>
    </row>
    <row r="1442" spans="3:3" x14ac:dyDescent="0.4">
      <c r="C1442" s="50"/>
    </row>
    <row r="1443" spans="3:3" x14ac:dyDescent="0.4">
      <c r="C1443" s="50"/>
    </row>
    <row r="1444" spans="3:3" x14ac:dyDescent="0.4">
      <c r="C1444" s="50"/>
    </row>
    <row r="1445" spans="3:3" x14ac:dyDescent="0.4">
      <c r="C1445" s="50"/>
    </row>
    <row r="1446" spans="3:3" x14ac:dyDescent="0.4">
      <c r="C1446" s="50"/>
    </row>
    <row r="1447" spans="3:3" x14ac:dyDescent="0.4">
      <c r="C1447" s="50"/>
    </row>
    <row r="1448" spans="3:3" x14ac:dyDescent="0.4">
      <c r="C1448" s="50"/>
    </row>
    <row r="1449" spans="3:3" x14ac:dyDescent="0.4">
      <c r="C1449" s="50"/>
    </row>
    <row r="1450" spans="3:3" x14ac:dyDescent="0.4">
      <c r="C1450" s="50"/>
    </row>
    <row r="1451" spans="3:3" x14ac:dyDescent="0.4">
      <c r="C1451" s="50"/>
    </row>
    <row r="1452" spans="3:3" x14ac:dyDescent="0.4">
      <c r="C1452" s="50"/>
    </row>
    <row r="1453" spans="3:3" x14ac:dyDescent="0.4">
      <c r="C1453" s="50"/>
    </row>
    <row r="1454" spans="3:3" x14ac:dyDescent="0.4">
      <c r="C1454" s="50"/>
    </row>
    <row r="1455" spans="3:3" x14ac:dyDescent="0.4">
      <c r="C1455" s="50"/>
    </row>
    <row r="1456" spans="3:3" x14ac:dyDescent="0.4">
      <c r="C1456" s="50"/>
    </row>
    <row r="1457" spans="3:3" x14ac:dyDescent="0.4">
      <c r="C1457" s="50"/>
    </row>
    <row r="1458" spans="3:3" x14ac:dyDescent="0.4">
      <c r="C1458" s="50"/>
    </row>
    <row r="1459" spans="3:3" x14ac:dyDescent="0.4">
      <c r="C1459" s="50"/>
    </row>
    <row r="1460" spans="3:3" x14ac:dyDescent="0.4">
      <c r="C1460" s="50"/>
    </row>
    <row r="1461" spans="3:3" x14ac:dyDescent="0.4">
      <c r="C1461" s="50"/>
    </row>
    <row r="1462" spans="3:3" x14ac:dyDescent="0.4">
      <c r="C1462" s="50"/>
    </row>
    <row r="1463" spans="3:3" x14ac:dyDescent="0.4">
      <c r="C1463" s="50"/>
    </row>
    <row r="1464" spans="3:3" x14ac:dyDescent="0.4">
      <c r="C1464" s="50"/>
    </row>
    <row r="1465" spans="3:3" x14ac:dyDescent="0.4">
      <c r="C1465" s="50"/>
    </row>
    <row r="1466" spans="3:3" x14ac:dyDescent="0.4">
      <c r="C1466" s="50"/>
    </row>
    <row r="1467" spans="3:3" x14ac:dyDescent="0.4">
      <c r="C1467" s="50"/>
    </row>
    <row r="1468" spans="3:3" x14ac:dyDescent="0.4">
      <c r="C1468" s="50"/>
    </row>
    <row r="1469" spans="3:3" x14ac:dyDescent="0.4">
      <c r="C1469" s="50"/>
    </row>
    <row r="1470" spans="3:3" x14ac:dyDescent="0.4">
      <c r="C1470" s="50"/>
    </row>
    <row r="1471" spans="3:3" x14ac:dyDescent="0.4">
      <c r="C1471" s="50"/>
    </row>
    <row r="1472" spans="3:3" x14ac:dyDescent="0.4">
      <c r="C1472" s="50"/>
    </row>
    <row r="1473" spans="3:3" x14ac:dyDescent="0.4">
      <c r="C1473" s="50"/>
    </row>
    <row r="1474" spans="3:3" x14ac:dyDescent="0.4">
      <c r="C1474" s="50"/>
    </row>
    <row r="1475" spans="3:3" x14ac:dyDescent="0.4">
      <c r="C1475" s="50"/>
    </row>
    <row r="1476" spans="3:3" x14ac:dyDescent="0.4">
      <c r="C1476" s="50"/>
    </row>
    <row r="1477" spans="3:3" x14ac:dyDescent="0.4">
      <c r="C1477" s="50"/>
    </row>
    <row r="1478" spans="3:3" x14ac:dyDescent="0.4">
      <c r="C1478" s="50"/>
    </row>
    <row r="1479" spans="3:3" x14ac:dyDescent="0.4">
      <c r="C1479" s="50"/>
    </row>
    <row r="1480" spans="3:3" x14ac:dyDescent="0.4">
      <c r="C1480" s="50"/>
    </row>
    <row r="1481" spans="3:3" x14ac:dyDescent="0.4">
      <c r="C1481" s="50"/>
    </row>
    <row r="1482" spans="3:3" x14ac:dyDescent="0.4">
      <c r="C1482" s="50"/>
    </row>
    <row r="1483" spans="3:3" x14ac:dyDescent="0.4">
      <c r="C1483" s="50"/>
    </row>
    <row r="1484" spans="3:3" x14ac:dyDescent="0.4">
      <c r="C1484" s="50"/>
    </row>
    <row r="1485" spans="3:3" x14ac:dyDescent="0.4">
      <c r="C1485" s="50"/>
    </row>
    <row r="1486" spans="3:3" x14ac:dyDescent="0.4">
      <c r="C1486" s="50"/>
    </row>
    <row r="1487" spans="3:3" x14ac:dyDescent="0.4">
      <c r="C1487" s="50"/>
    </row>
    <row r="1488" spans="3:3" x14ac:dyDescent="0.4">
      <c r="C1488" s="50"/>
    </row>
    <row r="1489" spans="3:3" x14ac:dyDescent="0.4">
      <c r="C1489" s="50"/>
    </row>
    <row r="1490" spans="3:3" x14ac:dyDescent="0.4">
      <c r="C1490" s="50"/>
    </row>
    <row r="1491" spans="3:3" x14ac:dyDescent="0.4">
      <c r="C1491" s="50"/>
    </row>
    <row r="1492" spans="3:3" x14ac:dyDescent="0.4">
      <c r="C1492" s="50"/>
    </row>
    <row r="1493" spans="3:3" x14ac:dyDescent="0.4">
      <c r="C1493" s="50"/>
    </row>
    <row r="1494" spans="3:3" x14ac:dyDescent="0.4">
      <c r="C1494" s="50"/>
    </row>
    <row r="1495" spans="3:3" x14ac:dyDescent="0.4">
      <c r="C1495" s="50"/>
    </row>
    <row r="1496" spans="3:3" x14ac:dyDescent="0.4">
      <c r="C1496" s="50"/>
    </row>
    <row r="1497" spans="3:3" x14ac:dyDescent="0.4">
      <c r="C1497" s="50"/>
    </row>
    <row r="1498" spans="3:3" x14ac:dyDescent="0.4">
      <c r="C1498" s="50"/>
    </row>
    <row r="1499" spans="3:3" x14ac:dyDescent="0.4">
      <c r="C1499" s="50"/>
    </row>
    <row r="1500" spans="3:3" x14ac:dyDescent="0.4">
      <c r="C1500" s="50"/>
    </row>
    <row r="1501" spans="3:3" x14ac:dyDescent="0.4">
      <c r="C1501" s="50"/>
    </row>
    <row r="1502" spans="3:3" x14ac:dyDescent="0.4">
      <c r="C1502" s="50"/>
    </row>
    <row r="1503" spans="3:3" x14ac:dyDescent="0.4">
      <c r="C1503" s="50"/>
    </row>
    <row r="1504" spans="3:3" x14ac:dyDescent="0.4">
      <c r="C1504" s="50"/>
    </row>
    <row r="1505" spans="3:3" x14ac:dyDescent="0.4">
      <c r="C1505" s="50"/>
    </row>
    <row r="1506" spans="3:3" x14ac:dyDescent="0.4">
      <c r="C1506" s="50"/>
    </row>
    <row r="1507" spans="3:3" x14ac:dyDescent="0.4">
      <c r="C1507" s="50"/>
    </row>
    <row r="1508" spans="3:3" x14ac:dyDescent="0.4">
      <c r="C1508" s="50"/>
    </row>
    <row r="1509" spans="3:3" x14ac:dyDescent="0.4">
      <c r="C1509" s="50"/>
    </row>
    <row r="1510" spans="3:3" x14ac:dyDescent="0.4">
      <c r="C1510" s="50"/>
    </row>
    <row r="1511" spans="3:3" x14ac:dyDescent="0.4">
      <c r="C1511" s="50"/>
    </row>
    <row r="1512" spans="3:3" x14ac:dyDescent="0.4">
      <c r="C1512" s="50"/>
    </row>
    <row r="1513" spans="3:3" x14ac:dyDescent="0.4">
      <c r="C1513" s="50"/>
    </row>
    <row r="1514" spans="3:3" x14ac:dyDescent="0.4">
      <c r="C1514" s="50"/>
    </row>
    <row r="1515" spans="3:3" x14ac:dyDescent="0.4">
      <c r="C1515" s="50"/>
    </row>
    <row r="1516" spans="3:3" x14ac:dyDescent="0.4">
      <c r="C1516" s="50"/>
    </row>
    <row r="1517" spans="3:3" x14ac:dyDescent="0.4">
      <c r="C1517" s="50"/>
    </row>
    <row r="1518" spans="3:3" x14ac:dyDescent="0.4">
      <c r="C1518" s="50"/>
    </row>
    <row r="1519" spans="3:3" x14ac:dyDescent="0.4">
      <c r="C1519" s="50"/>
    </row>
    <row r="1520" spans="3:3" x14ac:dyDescent="0.4">
      <c r="C1520" s="50"/>
    </row>
    <row r="1521" spans="3:3" x14ac:dyDescent="0.4">
      <c r="C1521" s="50"/>
    </row>
    <row r="1522" spans="3:3" x14ac:dyDescent="0.4">
      <c r="C1522" s="50"/>
    </row>
    <row r="1523" spans="3:3" x14ac:dyDescent="0.4">
      <c r="C1523" s="50"/>
    </row>
    <row r="1524" spans="3:3" x14ac:dyDescent="0.4">
      <c r="C1524" s="50"/>
    </row>
    <row r="1525" spans="3:3" x14ac:dyDescent="0.4">
      <c r="C1525" s="50"/>
    </row>
    <row r="1526" spans="3:3" x14ac:dyDescent="0.4">
      <c r="C1526" s="50"/>
    </row>
    <row r="1527" spans="3:3" x14ac:dyDescent="0.4">
      <c r="C1527" s="50"/>
    </row>
    <row r="1528" spans="3:3" x14ac:dyDescent="0.4">
      <c r="C1528" s="50"/>
    </row>
    <row r="1529" spans="3:3" x14ac:dyDescent="0.4">
      <c r="C1529" s="50"/>
    </row>
    <row r="1530" spans="3:3" x14ac:dyDescent="0.4">
      <c r="C1530" s="50"/>
    </row>
    <row r="1531" spans="3:3" x14ac:dyDescent="0.4">
      <c r="C1531" s="50"/>
    </row>
    <row r="1532" spans="3:3" x14ac:dyDescent="0.4">
      <c r="C1532" s="50"/>
    </row>
    <row r="1533" spans="3:3" x14ac:dyDescent="0.4">
      <c r="C1533" s="50"/>
    </row>
    <row r="1534" spans="3:3" x14ac:dyDescent="0.4">
      <c r="C1534" s="50"/>
    </row>
    <row r="1535" spans="3:3" x14ac:dyDescent="0.4">
      <c r="C1535" s="50"/>
    </row>
    <row r="1536" spans="3:3" x14ac:dyDescent="0.4">
      <c r="C1536" s="50"/>
    </row>
    <row r="1537" spans="3:3" x14ac:dyDescent="0.4">
      <c r="C1537" s="50"/>
    </row>
    <row r="1538" spans="3:3" x14ac:dyDescent="0.4">
      <c r="C1538" s="50"/>
    </row>
    <row r="1539" spans="3:3" x14ac:dyDescent="0.4">
      <c r="C1539" s="50"/>
    </row>
    <row r="1540" spans="3:3" x14ac:dyDescent="0.4">
      <c r="C1540" s="50"/>
    </row>
    <row r="1541" spans="3:3" x14ac:dyDescent="0.4">
      <c r="C1541" s="50"/>
    </row>
    <row r="1542" spans="3:3" x14ac:dyDescent="0.4">
      <c r="C1542" s="50"/>
    </row>
    <row r="1543" spans="3:3" x14ac:dyDescent="0.4">
      <c r="C1543" s="50"/>
    </row>
    <row r="1544" spans="3:3" x14ac:dyDescent="0.4">
      <c r="C1544" s="50"/>
    </row>
    <row r="1545" spans="3:3" x14ac:dyDescent="0.4">
      <c r="C1545" s="50"/>
    </row>
    <row r="1546" spans="3:3" x14ac:dyDescent="0.4">
      <c r="C1546" s="50"/>
    </row>
    <row r="1547" spans="3:3" x14ac:dyDescent="0.4">
      <c r="C1547" s="50"/>
    </row>
    <row r="1548" spans="3:3" x14ac:dyDescent="0.4">
      <c r="C1548" s="50"/>
    </row>
    <row r="1549" spans="3:3" x14ac:dyDescent="0.4">
      <c r="C1549" s="50"/>
    </row>
    <row r="1550" spans="3:3" x14ac:dyDescent="0.4">
      <c r="C1550" s="50"/>
    </row>
    <row r="1551" spans="3:3" x14ac:dyDescent="0.4">
      <c r="C1551" s="50"/>
    </row>
    <row r="1552" spans="3:3" x14ac:dyDescent="0.4">
      <c r="C1552" s="50"/>
    </row>
    <row r="1553" spans="3:3" x14ac:dyDescent="0.4">
      <c r="C1553" s="50"/>
    </row>
    <row r="1554" spans="3:3" x14ac:dyDescent="0.4">
      <c r="C1554" s="50"/>
    </row>
    <row r="1555" spans="3:3" x14ac:dyDescent="0.4">
      <c r="C1555" s="50"/>
    </row>
    <row r="1556" spans="3:3" x14ac:dyDescent="0.4">
      <c r="C1556" s="50"/>
    </row>
    <row r="1557" spans="3:3" x14ac:dyDescent="0.4">
      <c r="C1557" s="50"/>
    </row>
    <row r="1558" spans="3:3" x14ac:dyDescent="0.4">
      <c r="C1558" s="50"/>
    </row>
    <row r="1559" spans="3:3" x14ac:dyDescent="0.4">
      <c r="C1559" s="50"/>
    </row>
    <row r="1560" spans="3:3" x14ac:dyDescent="0.4">
      <c r="C1560" s="50"/>
    </row>
    <row r="1561" spans="3:3" x14ac:dyDescent="0.4">
      <c r="C1561" s="50"/>
    </row>
    <row r="1562" spans="3:3" x14ac:dyDescent="0.4">
      <c r="C1562" s="50"/>
    </row>
    <row r="1563" spans="3:3" x14ac:dyDescent="0.4">
      <c r="C1563" s="50"/>
    </row>
    <row r="1564" spans="3:3" x14ac:dyDescent="0.4">
      <c r="C1564" s="50"/>
    </row>
    <row r="1565" spans="3:3" x14ac:dyDescent="0.4">
      <c r="C1565" s="50"/>
    </row>
    <row r="1566" spans="3:3" x14ac:dyDescent="0.4">
      <c r="C1566" s="50"/>
    </row>
    <row r="1567" spans="3:3" x14ac:dyDescent="0.4">
      <c r="C1567" s="50"/>
    </row>
    <row r="1568" spans="3:3" x14ac:dyDescent="0.4">
      <c r="C1568" s="50"/>
    </row>
    <row r="1569" spans="3:3" x14ac:dyDescent="0.4">
      <c r="C1569" s="50"/>
    </row>
    <row r="1570" spans="3:3" x14ac:dyDescent="0.4">
      <c r="C1570" s="50"/>
    </row>
    <row r="1571" spans="3:3" x14ac:dyDescent="0.4">
      <c r="C1571" s="50"/>
    </row>
    <row r="1572" spans="3:3" x14ac:dyDescent="0.4">
      <c r="C1572" s="50"/>
    </row>
    <row r="1573" spans="3:3" x14ac:dyDescent="0.4">
      <c r="C1573" s="50"/>
    </row>
    <row r="1574" spans="3:3" x14ac:dyDescent="0.4">
      <c r="C1574" s="50"/>
    </row>
    <row r="1575" spans="3:3" x14ac:dyDescent="0.4">
      <c r="C1575" s="50"/>
    </row>
    <row r="1576" spans="3:3" x14ac:dyDescent="0.4">
      <c r="C1576" s="50"/>
    </row>
    <row r="1577" spans="3:3" x14ac:dyDescent="0.4">
      <c r="C1577" s="50"/>
    </row>
    <row r="1578" spans="3:3" x14ac:dyDescent="0.4">
      <c r="C1578" s="50"/>
    </row>
    <row r="1579" spans="3:3" x14ac:dyDescent="0.4">
      <c r="C1579" s="50"/>
    </row>
    <row r="1580" spans="3:3" x14ac:dyDescent="0.4">
      <c r="C1580" s="50"/>
    </row>
    <row r="1581" spans="3:3" x14ac:dyDescent="0.4">
      <c r="C1581" s="50"/>
    </row>
    <row r="1582" spans="3:3" x14ac:dyDescent="0.4">
      <c r="C1582" s="50"/>
    </row>
    <row r="1583" spans="3:3" x14ac:dyDescent="0.4">
      <c r="C1583" s="50"/>
    </row>
    <row r="1584" spans="3:3" x14ac:dyDescent="0.4">
      <c r="C1584" s="50"/>
    </row>
    <row r="1585" spans="3:3" x14ac:dyDescent="0.4">
      <c r="C1585" s="50"/>
    </row>
    <row r="1586" spans="3:3" x14ac:dyDescent="0.4">
      <c r="C1586" s="50"/>
    </row>
    <row r="1587" spans="3:3" x14ac:dyDescent="0.4">
      <c r="C1587" s="50"/>
    </row>
    <row r="1588" spans="3:3" x14ac:dyDescent="0.4">
      <c r="C1588" s="50"/>
    </row>
    <row r="1589" spans="3:3" x14ac:dyDescent="0.4">
      <c r="C1589" s="50"/>
    </row>
    <row r="1590" spans="3:3" x14ac:dyDescent="0.4">
      <c r="C1590" s="50"/>
    </row>
    <row r="1591" spans="3:3" x14ac:dyDescent="0.4">
      <c r="C1591" s="50"/>
    </row>
    <row r="1592" spans="3:3" x14ac:dyDescent="0.4">
      <c r="C1592" s="50"/>
    </row>
    <row r="1593" spans="3:3" x14ac:dyDescent="0.4">
      <c r="C1593" s="50"/>
    </row>
    <row r="1594" spans="3:3" x14ac:dyDescent="0.4">
      <c r="C1594" s="50"/>
    </row>
    <row r="1595" spans="3:3" x14ac:dyDescent="0.4">
      <c r="C1595" s="50"/>
    </row>
    <row r="1596" spans="3:3" x14ac:dyDescent="0.4">
      <c r="C1596" s="50"/>
    </row>
    <row r="1597" spans="3:3" x14ac:dyDescent="0.4">
      <c r="C1597" s="50"/>
    </row>
    <row r="1598" spans="3:3" x14ac:dyDescent="0.4">
      <c r="C1598" s="50"/>
    </row>
    <row r="1599" spans="3:3" x14ac:dyDescent="0.4">
      <c r="C1599" s="50"/>
    </row>
    <row r="1600" spans="3:3" x14ac:dyDescent="0.4">
      <c r="C1600" s="50"/>
    </row>
    <row r="1601" spans="3:3" x14ac:dyDescent="0.4">
      <c r="C1601" s="50"/>
    </row>
    <row r="1602" spans="3:3" x14ac:dyDescent="0.4">
      <c r="C1602" s="50"/>
    </row>
    <row r="1603" spans="3:3" x14ac:dyDescent="0.4">
      <c r="C1603" s="50"/>
    </row>
    <row r="1604" spans="3:3" x14ac:dyDescent="0.4">
      <c r="C1604" s="50"/>
    </row>
    <row r="1605" spans="3:3" x14ac:dyDescent="0.4">
      <c r="C1605" s="50"/>
    </row>
    <row r="1606" spans="3:3" x14ac:dyDescent="0.4">
      <c r="C1606" s="50"/>
    </row>
    <row r="1607" spans="3:3" x14ac:dyDescent="0.4">
      <c r="C1607" s="50"/>
    </row>
    <row r="1608" spans="3:3" x14ac:dyDescent="0.4">
      <c r="C1608" s="50"/>
    </row>
    <row r="1609" spans="3:3" x14ac:dyDescent="0.4">
      <c r="C1609" s="50"/>
    </row>
    <row r="1610" spans="3:3" x14ac:dyDescent="0.4">
      <c r="C1610" s="50"/>
    </row>
    <row r="1611" spans="3:3" x14ac:dyDescent="0.4">
      <c r="C1611" s="50"/>
    </row>
    <row r="1612" spans="3:3" x14ac:dyDescent="0.4">
      <c r="C1612" s="50"/>
    </row>
    <row r="1613" spans="3:3" x14ac:dyDescent="0.4">
      <c r="C1613" s="50"/>
    </row>
    <row r="1614" spans="3:3" x14ac:dyDescent="0.4">
      <c r="C1614" s="50"/>
    </row>
    <row r="1615" spans="3:3" x14ac:dyDescent="0.4">
      <c r="C1615" s="50"/>
    </row>
    <row r="1616" spans="3:3" x14ac:dyDescent="0.4">
      <c r="C1616" s="50"/>
    </row>
    <row r="1617" spans="3:3" x14ac:dyDescent="0.4">
      <c r="C1617" s="50"/>
    </row>
    <row r="1618" spans="3:3" x14ac:dyDescent="0.4">
      <c r="C1618" s="50"/>
    </row>
    <row r="1619" spans="3:3" x14ac:dyDescent="0.4">
      <c r="C1619" s="50"/>
    </row>
    <row r="1620" spans="3:3" x14ac:dyDescent="0.4">
      <c r="C1620" s="50"/>
    </row>
    <row r="1621" spans="3:3" x14ac:dyDescent="0.4">
      <c r="C1621" s="50"/>
    </row>
    <row r="1622" spans="3:3" x14ac:dyDescent="0.4">
      <c r="C1622" s="50"/>
    </row>
    <row r="1623" spans="3:3" x14ac:dyDescent="0.4">
      <c r="C1623" s="50"/>
    </row>
    <row r="1624" spans="3:3" x14ac:dyDescent="0.4">
      <c r="C1624" s="50"/>
    </row>
    <row r="1625" spans="3:3" x14ac:dyDescent="0.4">
      <c r="C1625" s="50"/>
    </row>
    <row r="1626" spans="3:3" x14ac:dyDescent="0.4">
      <c r="C1626" s="50"/>
    </row>
    <row r="1627" spans="3:3" x14ac:dyDescent="0.4">
      <c r="C1627" s="50"/>
    </row>
    <row r="1628" spans="3:3" x14ac:dyDescent="0.4">
      <c r="C1628" s="50"/>
    </row>
    <row r="1629" spans="3:3" x14ac:dyDescent="0.4">
      <c r="C1629" s="50"/>
    </row>
    <row r="1630" spans="3:3" x14ac:dyDescent="0.4">
      <c r="C1630" s="50"/>
    </row>
    <row r="1631" spans="3:3" x14ac:dyDescent="0.4">
      <c r="C1631" s="50"/>
    </row>
    <row r="1632" spans="3:3" x14ac:dyDescent="0.4">
      <c r="C1632" s="50"/>
    </row>
    <row r="1633" spans="3:3" x14ac:dyDescent="0.4">
      <c r="C1633" s="50"/>
    </row>
    <row r="1634" spans="3:3" x14ac:dyDescent="0.4">
      <c r="C1634" s="50"/>
    </row>
    <row r="1635" spans="3:3" x14ac:dyDescent="0.4">
      <c r="C1635" s="50"/>
    </row>
    <row r="1636" spans="3:3" x14ac:dyDescent="0.4">
      <c r="C1636" s="50"/>
    </row>
    <row r="1637" spans="3:3" x14ac:dyDescent="0.4">
      <c r="C1637" s="50"/>
    </row>
    <row r="1638" spans="3:3" x14ac:dyDescent="0.4">
      <c r="C1638" s="50"/>
    </row>
    <row r="1639" spans="3:3" x14ac:dyDescent="0.4">
      <c r="C1639" s="50"/>
    </row>
    <row r="1640" spans="3:3" x14ac:dyDescent="0.4">
      <c r="C1640" s="50"/>
    </row>
    <row r="1641" spans="3:3" x14ac:dyDescent="0.4">
      <c r="C1641" s="50"/>
    </row>
    <row r="1642" spans="3:3" x14ac:dyDescent="0.4">
      <c r="C1642" s="50"/>
    </row>
    <row r="1643" spans="3:3" x14ac:dyDescent="0.4">
      <c r="C1643" s="50"/>
    </row>
    <row r="1644" spans="3:3" x14ac:dyDescent="0.4">
      <c r="C1644" s="50"/>
    </row>
    <row r="1645" spans="3:3" x14ac:dyDescent="0.4">
      <c r="C1645" s="50"/>
    </row>
    <row r="1646" spans="3:3" x14ac:dyDescent="0.4">
      <c r="C1646" s="50"/>
    </row>
    <row r="1647" spans="3:3" x14ac:dyDescent="0.4">
      <c r="C1647" s="50"/>
    </row>
    <row r="1648" spans="3:3" x14ac:dyDescent="0.4">
      <c r="C1648" s="50"/>
    </row>
    <row r="1649" spans="3:3" x14ac:dyDescent="0.4">
      <c r="C1649" s="50"/>
    </row>
    <row r="1650" spans="3:3" x14ac:dyDescent="0.4">
      <c r="C1650" s="50"/>
    </row>
    <row r="1651" spans="3:3" x14ac:dyDescent="0.4">
      <c r="C1651" s="50"/>
    </row>
    <row r="1652" spans="3:3" x14ac:dyDescent="0.4">
      <c r="C1652" s="50"/>
    </row>
    <row r="1653" spans="3:3" x14ac:dyDescent="0.4">
      <c r="C1653" s="50"/>
    </row>
    <row r="1654" spans="3:3" x14ac:dyDescent="0.4">
      <c r="C1654" s="50"/>
    </row>
    <row r="1655" spans="3:3" x14ac:dyDescent="0.4">
      <c r="C1655" s="50"/>
    </row>
    <row r="1656" spans="3:3" x14ac:dyDescent="0.4">
      <c r="C1656" s="50"/>
    </row>
    <row r="1657" spans="3:3" x14ac:dyDescent="0.4">
      <c r="C1657" s="50"/>
    </row>
    <row r="1658" spans="3:3" x14ac:dyDescent="0.4">
      <c r="C1658" s="50"/>
    </row>
    <row r="1659" spans="3:3" x14ac:dyDescent="0.4">
      <c r="C1659" s="50"/>
    </row>
    <row r="1660" spans="3:3" x14ac:dyDescent="0.4">
      <c r="C1660" s="50"/>
    </row>
    <row r="1661" spans="3:3" x14ac:dyDescent="0.4">
      <c r="C1661" s="50"/>
    </row>
    <row r="1662" spans="3:3" x14ac:dyDescent="0.4">
      <c r="C1662" s="50"/>
    </row>
    <row r="1663" spans="3:3" x14ac:dyDescent="0.4">
      <c r="C1663" s="50"/>
    </row>
    <row r="1664" spans="3:3" x14ac:dyDescent="0.4">
      <c r="C1664" s="50"/>
    </row>
    <row r="1665" spans="3:3" x14ac:dyDescent="0.4">
      <c r="C1665" s="50"/>
    </row>
    <row r="1666" spans="3:3" x14ac:dyDescent="0.4">
      <c r="C1666" s="50"/>
    </row>
    <row r="1667" spans="3:3" x14ac:dyDescent="0.4">
      <c r="C1667" s="50"/>
    </row>
    <row r="1668" spans="3:3" x14ac:dyDescent="0.4">
      <c r="C1668" s="50"/>
    </row>
    <row r="1669" spans="3:3" x14ac:dyDescent="0.4">
      <c r="C1669" s="50"/>
    </row>
    <row r="1670" spans="3:3" x14ac:dyDescent="0.4">
      <c r="C1670" s="50"/>
    </row>
    <row r="1671" spans="3:3" x14ac:dyDescent="0.4">
      <c r="C1671" s="50"/>
    </row>
    <row r="1672" spans="3:3" x14ac:dyDescent="0.4">
      <c r="C1672" s="50"/>
    </row>
    <row r="1673" spans="3:3" x14ac:dyDescent="0.4">
      <c r="C1673" s="50"/>
    </row>
    <row r="1674" spans="3:3" x14ac:dyDescent="0.4">
      <c r="C1674" s="50"/>
    </row>
    <row r="1675" spans="3:3" x14ac:dyDescent="0.4">
      <c r="C1675" s="50"/>
    </row>
    <row r="1676" spans="3:3" x14ac:dyDescent="0.4">
      <c r="C1676" s="50"/>
    </row>
    <row r="1677" spans="3:3" x14ac:dyDescent="0.4">
      <c r="C1677" s="50"/>
    </row>
    <row r="1678" spans="3:3" x14ac:dyDescent="0.4">
      <c r="C1678" s="50"/>
    </row>
    <row r="1679" spans="3:3" x14ac:dyDescent="0.4">
      <c r="C1679" s="50"/>
    </row>
    <row r="1680" spans="3:3" x14ac:dyDescent="0.4">
      <c r="C1680" s="50"/>
    </row>
    <row r="1681" spans="3:3" x14ac:dyDescent="0.4">
      <c r="C1681" s="50"/>
    </row>
    <row r="1682" spans="3:3" x14ac:dyDescent="0.4">
      <c r="C1682" s="50"/>
    </row>
    <row r="1683" spans="3:3" x14ac:dyDescent="0.4">
      <c r="C1683" s="50"/>
    </row>
    <row r="1684" spans="3:3" x14ac:dyDescent="0.4">
      <c r="C1684" s="50"/>
    </row>
    <row r="1685" spans="3:3" x14ac:dyDescent="0.4">
      <c r="C1685" s="50"/>
    </row>
    <row r="1686" spans="3:3" x14ac:dyDescent="0.4">
      <c r="C1686" s="50"/>
    </row>
    <row r="1687" spans="3:3" x14ac:dyDescent="0.4">
      <c r="C1687" s="50"/>
    </row>
    <row r="1688" spans="3:3" x14ac:dyDescent="0.4">
      <c r="C1688" s="50"/>
    </row>
    <row r="1689" spans="3:3" x14ac:dyDescent="0.4">
      <c r="C1689" s="50"/>
    </row>
    <row r="1690" spans="3:3" x14ac:dyDescent="0.4">
      <c r="C1690" s="50"/>
    </row>
    <row r="1691" spans="3:3" x14ac:dyDescent="0.4">
      <c r="C1691" s="50"/>
    </row>
    <row r="1692" spans="3:3" x14ac:dyDescent="0.4">
      <c r="C1692" s="50"/>
    </row>
    <row r="1693" spans="3:3" x14ac:dyDescent="0.4">
      <c r="C1693" s="50"/>
    </row>
    <row r="1694" spans="3:3" x14ac:dyDescent="0.4">
      <c r="C1694" s="50"/>
    </row>
    <row r="1695" spans="3:3" x14ac:dyDescent="0.4">
      <c r="C1695" s="50"/>
    </row>
    <row r="1696" spans="3:3" x14ac:dyDescent="0.4">
      <c r="C1696" s="50"/>
    </row>
    <row r="1697" spans="3:3" x14ac:dyDescent="0.4">
      <c r="C1697" s="50"/>
    </row>
    <row r="1698" spans="3:3" x14ac:dyDescent="0.4">
      <c r="C1698" s="50"/>
    </row>
    <row r="1699" spans="3:3" x14ac:dyDescent="0.4">
      <c r="C1699" s="50"/>
    </row>
    <row r="1700" spans="3:3" x14ac:dyDescent="0.4">
      <c r="C1700" s="50"/>
    </row>
    <row r="1701" spans="3:3" x14ac:dyDescent="0.4">
      <c r="C1701" s="50"/>
    </row>
    <row r="1702" spans="3:3" x14ac:dyDescent="0.4">
      <c r="C1702" s="50"/>
    </row>
    <row r="1703" spans="3:3" x14ac:dyDescent="0.4">
      <c r="C1703" s="50"/>
    </row>
    <row r="1704" spans="3:3" x14ac:dyDescent="0.4">
      <c r="C1704" s="50"/>
    </row>
    <row r="1705" spans="3:3" x14ac:dyDescent="0.4">
      <c r="C1705" s="50"/>
    </row>
    <row r="1706" spans="3:3" x14ac:dyDescent="0.4">
      <c r="C1706" s="50"/>
    </row>
    <row r="1707" spans="3:3" x14ac:dyDescent="0.4">
      <c r="C1707" s="50"/>
    </row>
    <row r="1708" spans="3:3" x14ac:dyDescent="0.4">
      <c r="C1708" s="50"/>
    </row>
    <row r="1709" spans="3:3" x14ac:dyDescent="0.4">
      <c r="C1709" s="50"/>
    </row>
    <row r="1710" spans="3:3" x14ac:dyDescent="0.4">
      <c r="C1710" s="50"/>
    </row>
    <row r="1711" spans="3:3" x14ac:dyDescent="0.4">
      <c r="C1711" s="50"/>
    </row>
    <row r="1712" spans="3:3" x14ac:dyDescent="0.4">
      <c r="C1712" s="50"/>
    </row>
    <row r="1713" spans="3:3" x14ac:dyDescent="0.4">
      <c r="C1713" s="50"/>
    </row>
    <row r="1714" spans="3:3" x14ac:dyDescent="0.4">
      <c r="C1714" s="50"/>
    </row>
    <row r="1715" spans="3:3" x14ac:dyDescent="0.4">
      <c r="C1715" s="50"/>
    </row>
    <row r="1716" spans="3:3" x14ac:dyDescent="0.4">
      <c r="C1716" s="50"/>
    </row>
    <row r="1717" spans="3:3" x14ac:dyDescent="0.4">
      <c r="C1717" s="50"/>
    </row>
    <row r="1718" spans="3:3" x14ac:dyDescent="0.4">
      <c r="C1718" s="50"/>
    </row>
    <row r="1719" spans="3:3" x14ac:dyDescent="0.4">
      <c r="C1719" s="50"/>
    </row>
    <row r="1720" spans="3:3" x14ac:dyDescent="0.4">
      <c r="C1720" s="50"/>
    </row>
    <row r="1721" spans="3:3" x14ac:dyDescent="0.4">
      <c r="C1721" s="50"/>
    </row>
    <row r="1722" spans="3:3" x14ac:dyDescent="0.4">
      <c r="C1722" s="50"/>
    </row>
    <row r="1723" spans="3:3" x14ac:dyDescent="0.4">
      <c r="C1723" s="50"/>
    </row>
    <row r="1724" spans="3:3" x14ac:dyDescent="0.4">
      <c r="C1724" s="50"/>
    </row>
    <row r="1725" spans="3:3" x14ac:dyDescent="0.4">
      <c r="C1725" s="50"/>
    </row>
    <row r="1726" spans="3:3" x14ac:dyDescent="0.4">
      <c r="C1726" s="50"/>
    </row>
    <row r="1727" spans="3:3" x14ac:dyDescent="0.4">
      <c r="C1727" s="50"/>
    </row>
    <row r="1728" spans="3:3" x14ac:dyDescent="0.4">
      <c r="C1728" s="50"/>
    </row>
    <row r="1729" spans="3:3" x14ac:dyDescent="0.4">
      <c r="C1729" s="50"/>
    </row>
    <row r="1730" spans="3:3" x14ac:dyDescent="0.4">
      <c r="C1730" s="50"/>
    </row>
    <row r="1731" spans="3:3" x14ac:dyDescent="0.4">
      <c r="C1731" s="50"/>
    </row>
    <row r="1732" spans="3:3" x14ac:dyDescent="0.4">
      <c r="C1732" s="50"/>
    </row>
    <row r="1733" spans="3:3" x14ac:dyDescent="0.4">
      <c r="C1733" s="50"/>
    </row>
    <row r="1734" spans="3:3" x14ac:dyDescent="0.4">
      <c r="C1734" s="50"/>
    </row>
    <row r="1735" spans="3:3" x14ac:dyDescent="0.4">
      <c r="C1735" s="50"/>
    </row>
    <row r="1736" spans="3:3" x14ac:dyDescent="0.4">
      <c r="C1736" s="50"/>
    </row>
    <row r="1737" spans="3:3" x14ac:dyDescent="0.4">
      <c r="C1737" s="50"/>
    </row>
    <row r="1738" spans="3:3" x14ac:dyDescent="0.4">
      <c r="C1738" s="50"/>
    </row>
    <row r="1739" spans="3:3" x14ac:dyDescent="0.4">
      <c r="C1739" s="50"/>
    </row>
    <row r="1740" spans="3:3" x14ac:dyDescent="0.4">
      <c r="C1740" s="50"/>
    </row>
    <row r="1741" spans="3:3" x14ac:dyDescent="0.4">
      <c r="C1741" s="50"/>
    </row>
    <row r="1742" spans="3:3" x14ac:dyDescent="0.4">
      <c r="C1742" s="50"/>
    </row>
    <row r="1743" spans="3:3" x14ac:dyDescent="0.4">
      <c r="C1743" s="50"/>
    </row>
    <row r="1744" spans="3:3" x14ac:dyDescent="0.4">
      <c r="C1744" s="50"/>
    </row>
    <row r="1745" spans="3:3" x14ac:dyDescent="0.4">
      <c r="C1745" s="50"/>
    </row>
    <row r="1746" spans="3:3" x14ac:dyDescent="0.4">
      <c r="C1746" s="50"/>
    </row>
    <row r="1747" spans="3:3" x14ac:dyDescent="0.4">
      <c r="C1747" s="50"/>
    </row>
    <row r="1748" spans="3:3" x14ac:dyDescent="0.4">
      <c r="C1748" s="50"/>
    </row>
    <row r="1749" spans="3:3" x14ac:dyDescent="0.4">
      <c r="C1749" s="50"/>
    </row>
    <row r="1750" spans="3:3" x14ac:dyDescent="0.4">
      <c r="C1750" s="50"/>
    </row>
    <row r="1751" spans="3:3" x14ac:dyDescent="0.4">
      <c r="C1751" s="50"/>
    </row>
    <row r="1752" spans="3:3" x14ac:dyDescent="0.4">
      <c r="C1752" s="50"/>
    </row>
    <row r="1753" spans="3:3" x14ac:dyDescent="0.4">
      <c r="C1753" s="50"/>
    </row>
    <row r="1754" spans="3:3" x14ac:dyDescent="0.4">
      <c r="C1754" s="50"/>
    </row>
    <row r="1755" spans="3:3" x14ac:dyDescent="0.4">
      <c r="C1755" s="50"/>
    </row>
    <row r="1756" spans="3:3" x14ac:dyDescent="0.4">
      <c r="C1756" s="50"/>
    </row>
    <row r="1757" spans="3:3" x14ac:dyDescent="0.4">
      <c r="C1757" s="50"/>
    </row>
    <row r="1758" spans="3:3" x14ac:dyDescent="0.4">
      <c r="C1758" s="50"/>
    </row>
    <row r="1759" spans="3:3" x14ac:dyDescent="0.4">
      <c r="C1759" s="50"/>
    </row>
    <row r="1760" spans="3:3" x14ac:dyDescent="0.4">
      <c r="C1760" s="50"/>
    </row>
    <row r="1761" spans="3:3" x14ac:dyDescent="0.4">
      <c r="C1761" s="50"/>
    </row>
    <row r="1762" spans="3:3" x14ac:dyDescent="0.4">
      <c r="C1762" s="50"/>
    </row>
    <row r="1763" spans="3:3" x14ac:dyDescent="0.4">
      <c r="C1763" s="50"/>
    </row>
    <row r="1764" spans="3:3" x14ac:dyDescent="0.4">
      <c r="C1764" s="50"/>
    </row>
    <row r="1765" spans="3:3" x14ac:dyDescent="0.4">
      <c r="C1765" s="50"/>
    </row>
    <row r="1766" spans="3:3" x14ac:dyDescent="0.4">
      <c r="C1766" s="50"/>
    </row>
    <row r="1767" spans="3:3" x14ac:dyDescent="0.4">
      <c r="C1767" s="50"/>
    </row>
    <row r="1768" spans="3:3" x14ac:dyDescent="0.4">
      <c r="C1768" s="50"/>
    </row>
    <row r="1769" spans="3:3" x14ac:dyDescent="0.4">
      <c r="C1769" s="50"/>
    </row>
    <row r="1770" spans="3:3" x14ac:dyDescent="0.4">
      <c r="C1770" s="50"/>
    </row>
    <row r="1771" spans="3:3" x14ac:dyDescent="0.4">
      <c r="C1771" s="50"/>
    </row>
    <row r="1772" spans="3:3" x14ac:dyDescent="0.4">
      <c r="C1772" s="50"/>
    </row>
    <row r="1773" spans="3:3" x14ac:dyDescent="0.4">
      <c r="C1773" s="50"/>
    </row>
    <row r="1774" spans="3:3" x14ac:dyDescent="0.4">
      <c r="C1774" s="50"/>
    </row>
    <row r="1775" spans="3:3" x14ac:dyDescent="0.4">
      <c r="C1775" s="50"/>
    </row>
    <row r="1776" spans="3:3" x14ac:dyDescent="0.4">
      <c r="C1776" s="50"/>
    </row>
    <row r="1777" spans="3:3" x14ac:dyDescent="0.4">
      <c r="C1777" s="50"/>
    </row>
    <row r="1778" spans="3:3" x14ac:dyDescent="0.4">
      <c r="C1778" s="50"/>
    </row>
    <row r="1779" spans="3:3" x14ac:dyDescent="0.4">
      <c r="C1779" s="50"/>
    </row>
    <row r="1780" spans="3:3" x14ac:dyDescent="0.4">
      <c r="C1780" s="50"/>
    </row>
    <row r="1781" spans="3:3" x14ac:dyDescent="0.4">
      <c r="C1781" s="50"/>
    </row>
    <row r="1782" spans="3:3" x14ac:dyDescent="0.4">
      <c r="C1782" s="50"/>
    </row>
    <row r="1783" spans="3:3" x14ac:dyDescent="0.4">
      <c r="C1783" s="50"/>
    </row>
    <row r="1784" spans="3:3" x14ac:dyDescent="0.4">
      <c r="C1784" s="50"/>
    </row>
    <row r="1785" spans="3:3" x14ac:dyDescent="0.4">
      <c r="C1785" s="50"/>
    </row>
    <row r="1786" spans="3:3" x14ac:dyDescent="0.4">
      <c r="C1786" s="50"/>
    </row>
    <row r="1787" spans="3:3" x14ac:dyDescent="0.4">
      <c r="C1787" s="50"/>
    </row>
    <row r="1788" spans="3:3" x14ac:dyDescent="0.4">
      <c r="C1788" s="50"/>
    </row>
    <row r="1789" spans="3:3" x14ac:dyDescent="0.4">
      <c r="C1789" s="50"/>
    </row>
    <row r="1790" spans="3:3" x14ac:dyDescent="0.4">
      <c r="C1790" s="50"/>
    </row>
    <row r="1791" spans="3:3" x14ac:dyDescent="0.4">
      <c r="C1791" s="50"/>
    </row>
    <row r="1792" spans="3:3" x14ac:dyDescent="0.4">
      <c r="C1792" s="50"/>
    </row>
    <row r="1793" spans="3:3" x14ac:dyDescent="0.4">
      <c r="C1793" s="50"/>
    </row>
    <row r="1794" spans="3:3" x14ac:dyDescent="0.4">
      <c r="C1794" s="50"/>
    </row>
    <row r="1795" spans="3:3" x14ac:dyDescent="0.4">
      <c r="C1795" s="50"/>
    </row>
    <row r="1796" spans="3:3" x14ac:dyDescent="0.4">
      <c r="C1796" s="50"/>
    </row>
    <row r="1797" spans="3:3" x14ac:dyDescent="0.4">
      <c r="C1797" s="50"/>
    </row>
    <row r="1798" spans="3:3" x14ac:dyDescent="0.4">
      <c r="C1798" s="50"/>
    </row>
    <row r="1799" spans="3:3" x14ac:dyDescent="0.4">
      <c r="C1799" s="50"/>
    </row>
    <row r="1800" spans="3:3" x14ac:dyDescent="0.4">
      <c r="C1800" s="50"/>
    </row>
    <row r="1801" spans="3:3" x14ac:dyDescent="0.4">
      <c r="C1801" s="50"/>
    </row>
    <row r="1802" spans="3:3" x14ac:dyDescent="0.4">
      <c r="C1802" s="50"/>
    </row>
    <row r="1803" spans="3:3" x14ac:dyDescent="0.4">
      <c r="C1803" s="50"/>
    </row>
    <row r="1804" spans="3:3" x14ac:dyDescent="0.4">
      <c r="C1804" s="50"/>
    </row>
    <row r="1805" spans="3:3" x14ac:dyDescent="0.4">
      <c r="C1805" s="50"/>
    </row>
    <row r="1806" spans="3:3" x14ac:dyDescent="0.4">
      <c r="C1806" s="50"/>
    </row>
    <row r="1807" spans="3:3" x14ac:dyDescent="0.4">
      <c r="C1807" s="50"/>
    </row>
    <row r="1808" spans="3:3" x14ac:dyDescent="0.4">
      <c r="C1808" s="50"/>
    </row>
    <row r="1809" spans="3:3" x14ac:dyDescent="0.4">
      <c r="C1809" s="50"/>
    </row>
    <row r="1810" spans="3:3" x14ac:dyDescent="0.4">
      <c r="C1810" s="50"/>
    </row>
    <row r="1811" spans="3:3" x14ac:dyDescent="0.4">
      <c r="C1811" s="50"/>
    </row>
    <row r="1812" spans="3:3" x14ac:dyDescent="0.4">
      <c r="C1812" s="50"/>
    </row>
    <row r="1813" spans="3:3" x14ac:dyDescent="0.4">
      <c r="C1813" s="50"/>
    </row>
    <row r="1814" spans="3:3" x14ac:dyDescent="0.4">
      <c r="C1814" s="50"/>
    </row>
    <row r="1815" spans="3:3" x14ac:dyDescent="0.4">
      <c r="C1815" s="50"/>
    </row>
    <row r="1816" spans="3:3" x14ac:dyDescent="0.4">
      <c r="C1816" s="50"/>
    </row>
    <row r="1817" spans="3:3" x14ac:dyDescent="0.4">
      <c r="C1817" s="50"/>
    </row>
    <row r="1818" spans="3:3" x14ac:dyDescent="0.4">
      <c r="C1818" s="50"/>
    </row>
    <row r="1819" spans="3:3" x14ac:dyDescent="0.4">
      <c r="C1819" s="50"/>
    </row>
    <row r="1820" spans="3:3" x14ac:dyDescent="0.4">
      <c r="C1820" s="50"/>
    </row>
    <row r="1821" spans="3:3" x14ac:dyDescent="0.4">
      <c r="C1821" s="50"/>
    </row>
    <row r="1822" spans="3:3" x14ac:dyDescent="0.4">
      <c r="C1822" s="50"/>
    </row>
    <row r="1823" spans="3:3" x14ac:dyDescent="0.4">
      <c r="C1823" s="50"/>
    </row>
    <row r="1824" spans="3:3" x14ac:dyDescent="0.4">
      <c r="C1824" s="50"/>
    </row>
    <row r="1825" spans="3:3" x14ac:dyDescent="0.4">
      <c r="C1825" s="50"/>
    </row>
    <row r="1826" spans="3:3" x14ac:dyDescent="0.4">
      <c r="C1826" s="50"/>
    </row>
    <row r="1827" spans="3:3" x14ac:dyDescent="0.4">
      <c r="C1827" s="50"/>
    </row>
    <row r="1828" spans="3:3" x14ac:dyDescent="0.4">
      <c r="C1828" s="50"/>
    </row>
    <row r="1829" spans="3:3" x14ac:dyDescent="0.4">
      <c r="C1829" s="50"/>
    </row>
    <row r="1830" spans="3:3" x14ac:dyDescent="0.4">
      <c r="C1830" s="50"/>
    </row>
    <row r="1831" spans="3:3" x14ac:dyDescent="0.4">
      <c r="C1831" s="50"/>
    </row>
    <row r="1832" spans="3:3" x14ac:dyDescent="0.4">
      <c r="C1832" s="50"/>
    </row>
    <row r="1833" spans="3:3" x14ac:dyDescent="0.4">
      <c r="C1833" s="50"/>
    </row>
    <row r="1834" spans="3:3" x14ac:dyDescent="0.4">
      <c r="C1834" s="50"/>
    </row>
    <row r="1835" spans="3:3" x14ac:dyDescent="0.4">
      <c r="C1835" s="50"/>
    </row>
    <row r="1836" spans="3:3" x14ac:dyDescent="0.4">
      <c r="C1836" s="50"/>
    </row>
    <row r="1837" spans="3:3" x14ac:dyDescent="0.4">
      <c r="C1837" s="50"/>
    </row>
    <row r="1838" spans="3:3" x14ac:dyDescent="0.4">
      <c r="C1838" s="50"/>
    </row>
    <row r="1839" spans="3:3" x14ac:dyDescent="0.4">
      <c r="C1839" s="50"/>
    </row>
    <row r="1840" spans="3:3" x14ac:dyDescent="0.4">
      <c r="C1840" s="50"/>
    </row>
    <row r="1841" spans="3:3" x14ac:dyDescent="0.4">
      <c r="C1841" s="50"/>
    </row>
    <row r="1842" spans="3:3" x14ac:dyDescent="0.4">
      <c r="C1842" s="50"/>
    </row>
    <row r="1843" spans="3:3" x14ac:dyDescent="0.4">
      <c r="C1843" s="50"/>
    </row>
    <row r="1844" spans="3:3" x14ac:dyDescent="0.4">
      <c r="C1844" s="50"/>
    </row>
    <row r="1845" spans="3:3" x14ac:dyDescent="0.4">
      <c r="C1845" s="50"/>
    </row>
    <row r="1846" spans="3:3" x14ac:dyDescent="0.4">
      <c r="C1846" s="50"/>
    </row>
    <row r="1847" spans="3:3" x14ac:dyDescent="0.4">
      <c r="C1847" s="50"/>
    </row>
    <row r="1848" spans="3:3" x14ac:dyDescent="0.4">
      <c r="C1848" s="50"/>
    </row>
    <row r="1849" spans="3:3" x14ac:dyDescent="0.4">
      <c r="C1849" s="50"/>
    </row>
    <row r="1850" spans="3:3" x14ac:dyDescent="0.4">
      <c r="C1850" s="50"/>
    </row>
    <row r="1851" spans="3:3" x14ac:dyDescent="0.4">
      <c r="C1851" s="50"/>
    </row>
    <row r="1852" spans="3:3" x14ac:dyDescent="0.4">
      <c r="C1852" s="50"/>
    </row>
    <row r="1853" spans="3:3" x14ac:dyDescent="0.4">
      <c r="C1853" s="50"/>
    </row>
    <row r="1854" spans="3:3" x14ac:dyDescent="0.4">
      <c r="C1854" s="50"/>
    </row>
    <row r="1855" spans="3:3" x14ac:dyDescent="0.4">
      <c r="C1855" s="50"/>
    </row>
    <row r="1856" spans="3:3" x14ac:dyDescent="0.4">
      <c r="C1856" s="50"/>
    </row>
    <row r="1857" spans="3:3" x14ac:dyDescent="0.4">
      <c r="C1857" s="50"/>
    </row>
    <row r="1858" spans="3:3" x14ac:dyDescent="0.4">
      <c r="C1858" s="50"/>
    </row>
    <row r="1859" spans="3:3" x14ac:dyDescent="0.4">
      <c r="C1859" s="50"/>
    </row>
    <row r="1860" spans="3:3" x14ac:dyDescent="0.4">
      <c r="C1860" s="50"/>
    </row>
    <row r="1861" spans="3:3" x14ac:dyDescent="0.4">
      <c r="C1861" s="50"/>
    </row>
    <row r="1862" spans="3:3" x14ac:dyDescent="0.4">
      <c r="C1862" s="50"/>
    </row>
    <row r="1863" spans="3:3" x14ac:dyDescent="0.4">
      <c r="C1863" s="50"/>
    </row>
    <row r="1864" spans="3:3" x14ac:dyDescent="0.4">
      <c r="C1864" s="50"/>
    </row>
    <row r="1865" spans="3:3" x14ac:dyDescent="0.4">
      <c r="C1865" s="50"/>
    </row>
    <row r="1866" spans="3:3" x14ac:dyDescent="0.4">
      <c r="C1866" s="50"/>
    </row>
    <row r="1867" spans="3:3" x14ac:dyDescent="0.4">
      <c r="C1867" s="50"/>
    </row>
    <row r="1868" spans="3:3" x14ac:dyDescent="0.4">
      <c r="C1868" s="50"/>
    </row>
    <row r="1869" spans="3:3" x14ac:dyDescent="0.4">
      <c r="C1869" s="50"/>
    </row>
    <row r="1870" spans="3:3" x14ac:dyDescent="0.4">
      <c r="C1870" s="50"/>
    </row>
    <row r="1871" spans="3:3" x14ac:dyDescent="0.4">
      <c r="C1871" s="50"/>
    </row>
    <row r="1872" spans="3:3" x14ac:dyDescent="0.4">
      <c r="C1872" s="50"/>
    </row>
    <row r="1873" spans="3:3" x14ac:dyDescent="0.4">
      <c r="C1873" s="50"/>
    </row>
    <row r="1874" spans="3:3" x14ac:dyDescent="0.4">
      <c r="C1874" s="50"/>
    </row>
    <row r="1875" spans="3:3" x14ac:dyDescent="0.4">
      <c r="C1875" s="50"/>
    </row>
    <row r="1876" spans="3:3" x14ac:dyDescent="0.4">
      <c r="C1876" s="50"/>
    </row>
    <row r="1877" spans="3:3" x14ac:dyDescent="0.4">
      <c r="C1877" s="50"/>
    </row>
    <row r="1878" spans="3:3" x14ac:dyDescent="0.4">
      <c r="C1878" s="50"/>
    </row>
    <row r="1879" spans="3:3" x14ac:dyDescent="0.4">
      <c r="C1879" s="50"/>
    </row>
    <row r="1880" spans="3:3" x14ac:dyDescent="0.4">
      <c r="C1880" s="50"/>
    </row>
    <row r="1881" spans="3:3" x14ac:dyDescent="0.4">
      <c r="C1881" s="50"/>
    </row>
    <row r="1882" spans="3:3" x14ac:dyDescent="0.4">
      <c r="C1882" s="50"/>
    </row>
    <row r="1883" spans="3:3" x14ac:dyDescent="0.4">
      <c r="C1883" s="50"/>
    </row>
    <row r="1884" spans="3:3" x14ac:dyDescent="0.4">
      <c r="C1884" s="50"/>
    </row>
    <row r="1885" spans="3:3" x14ac:dyDescent="0.4">
      <c r="C1885" s="50"/>
    </row>
    <row r="1886" spans="3:3" x14ac:dyDescent="0.4">
      <c r="C1886" s="50"/>
    </row>
    <row r="1887" spans="3:3" x14ac:dyDescent="0.4">
      <c r="C1887" s="50"/>
    </row>
    <row r="1888" spans="3:3" x14ac:dyDescent="0.4">
      <c r="C1888" s="50"/>
    </row>
    <row r="1889" spans="3:3" x14ac:dyDescent="0.4">
      <c r="C1889" s="50"/>
    </row>
    <row r="1890" spans="3:3" x14ac:dyDescent="0.4">
      <c r="C1890" s="50"/>
    </row>
    <row r="1891" spans="3:3" x14ac:dyDescent="0.4">
      <c r="C1891" s="50"/>
    </row>
    <row r="1892" spans="3:3" x14ac:dyDescent="0.4">
      <c r="C1892" s="50"/>
    </row>
    <row r="1893" spans="3:3" x14ac:dyDescent="0.4">
      <c r="C1893" s="50"/>
    </row>
    <row r="1894" spans="3:3" x14ac:dyDescent="0.4">
      <c r="C1894" s="50"/>
    </row>
    <row r="1895" spans="3:3" x14ac:dyDescent="0.4">
      <c r="C1895" s="50"/>
    </row>
    <row r="1896" spans="3:3" x14ac:dyDescent="0.4">
      <c r="C1896" s="50"/>
    </row>
    <row r="1897" spans="3:3" x14ac:dyDescent="0.4">
      <c r="C1897" s="50"/>
    </row>
    <row r="1898" spans="3:3" x14ac:dyDescent="0.4">
      <c r="C1898" s="50"/>
    </row>
    <row r="1899" spans="3:3" x14ac:dyDescent="0.4">
      <c r="C1899" s="50"/>
    </row>
    <row r="1900" spans="3:3" x14ac:dyDescent="0.4">
      <c r="C1900" s="50"/>
    </row>
    <row r="1901" spans="3:3" x14ac:dyDescent="0.4">
      <c r="C1901" s="50"/>
    </row>
    <row r="1902" spans="3:3" x14ac:dyDescent="0.4">
      <c r="C1902" s="50"/>
    </row>
    <row r="1903" spans="3:3" x14ac:dyDescent="0.4">
      <c r="C1903" s="50"/>
    </row>
    <row r="1904" spans="3:3" x14ac:dyDescent="0.4">
      <c r="C1904" s="50"/>
    </row>
    <row r="1905" spans="3:3" x14ac:dyDescent="0.4">
      <c r="C1905" s="50"/>
    </row>
    <row r="1906" spans="3:3" x14ac:dyDescent="0.4">
      <c r="C1906" s="50"/>
    </row>
    <row r="1907" spans="3:3" x14ac:dyDescent="0.4">
      <c r="C1907" s="50"/>
    </row>
    <row r="1908" spans="3:3" x14ac:dyDescent="0.4">
      <c r="C1908" s="50"/>
    </row>
    <row r="1909" spans="3:3" x14ac:dyDescent="0.4">
      <c r="C1909" s="50"/>
    </row>
    <row r="1910" spans="3:3" x14ac:dyDescent="0.4">
      <c r="C1910" s="50"/>
    </row>
    <row r="1911" spans="3:3" x14ac:dyDescent="0.4">
      <c r="C1911" s="50"/>
    </row>
    <row r="1912" spans="3:3" x14ac:dyDescent="0.4">
      <c r="C1912" s="50"/>
    </row>
    <row r="1913" spans="3:3" x14ac:dyDescent="0.4">
      <c r="C1913" s="50"/>
    </row>
    <row r="1914" spans="3:3" x14ac:dyDescent="0.4">
      <c r="C1914" s="50"/>
    </row>
    <row r="1915" spans="3:3" x14ac:dyDescent="0.4">
      <c r="C1915" s="50"/>
    </row>
    <row r="1916" spans="3:3" x14ac:dyDescent="0.4">
      <c r="C1916" s="50"/>
    </row>
    <row r="1917" spans="3:3" x14ac:dyDescent="0.4">
      <c r="C1917" s="50"/>
    </row>
    <row r="1918" spans="3:3" x14ac:dyDescent="0.4">
      <c r="C1918" s="50"/>
    </row>
    <row r="1919" spans="3:3" x14ac:dyDescent="0.4">
      <c r="C1919" s="50"/>
    </row>
    <row r="1920" spans="3:3" x14ac:dyDescent="0.4">
      <c r="C1920" s="50"/>
    </row>
    <row r="1921" spans="3:3" x14ac:dyDescent="0.4">
      <c r="C1921" s="50"/>
    </row>
    <row r="1922" spans="3:3" x14ac:dyDescent="0.4">
      <c r="C1922" s="50"/>
    </row>
    <row r="1923" spans="3:3" x14ac:dyDescent="0.4">
      <c r="C1923" s="50"/>
    </row>
    <row r="1924" spans="3:3" x14ac:dyDescent="0.4">
      <c r="C1924" s="50"/>
    </row>
    <row r="1925" spans="3:3" x14ac:dyDescent="0.4">
      <c r="C1925" s="50"/>
    </row>
    <row r="1926" spans="3:3" x14ac:dyDescent="0.4">
      <c r="C1926" s="50"/>
    </row>
    <row r="1927" spans="3:3" x14ac:dyDescent="0.4">
      <c r="C1927" s="50"/>
    </row>
    <row r="1928" spans="3:3" x14ac:dyDescent="0.4">
      <c r="C1928" s="50"/>
    </row>
    <row r="1929" spans="3:3" x14ac:dyDescent="0.4">
      <c r="C1929" s="50"/>
    </row>
    <row r="1930" spans="3:3" x14ac:dyDescent="0.4">
      <c r="C1930" s="50"/>
    </row>
    <row r="1931" spans="3:3" x14ac:dyDescent="0.4">
      <c r="C1931" s="50"/>
    </row>
    <row r="1932" spans="3:3" x14ac:dyDescent="0.4">
      <c r="C1932" s="50"/>
    </row>
    <row r="1933" spans="3:3" x14ac:dyDescent="0.4">
      <c r="C1933" s="50"/>
    </row>
    <row r="1934" spans="3:3" x14ac:dyDescent="0.4">
      <c r="C1934" s="50"/>
    </row>
    <row r="1935" spans="3:3" x14ac:dyDescent="0.4">
      <c r="C1935" s="50"/>
    </row>
    <row r="1936" spans="3:3" x14ac:dyDescent="0.4">
      <c r="C1936" s="50"/>
    </row>
    <row r="1937" spans="3:3" x14ac:dyDescent="0.4">
      <c r="C1937" s="50"/>
    </row>
    <row r="1938" spans="3:3" x14ac:dyDescent="0.4">
      <c r="C1938" s="50"/>
    </row>
    <row r="1939" spans="3:3" x14ac:dyDescent="0.4">
      <c r="C1939" s="50"/>
    </row>
    <row r="1940" spans="3:3" x14ac:dyDescent="0.4">
      <c r="C1940" s="50"/>
    </row>
    <row r="1941" spans="3:3" x14ac:dyDescent="0.4">
      <c r="C1941" s="50"/>
    </row>
    <row r="1942" spans="3:3" x14ac:dyDescent="0.4">
      <c r="C1942" s="50"/>
    </row>
    <row r="1943" spans="3:3" x14ac:dyDescent="0.4">
      <c r="C1943" s="50"/>
    </row>
    <row r="1944" spans="3:3" x14ac:dyDescent="0.4">
      <c r="C1944" s="50"/>
    </row>
    <row r="1945" spans="3:3" x14ac:dyDescent="0.4">
      <c r="C1945" s="50"/>
    </row>
    <row r="1946" spans="3:3" x14ac:dyDescent="0.4">
      <c r="C1946" s="50"/>
    </row>
    <row r="1947" spans="3:3" x14ac:dyDescent="0.4">
      <c r="C1947" s="50"/>
    </row>
    <row r="1948" spans="3:3" x14ac:dyDescent="0.4">
      <c r="C1948" s="50"/>
    </row>
    <row r="1949" spans="3:3" x14ac:dyDescent="0.4">
      <c r="C1949" s="50"/>
    </row>
    <row r="1950" spans="3:3" x14ac:dyDescent="0.4">
      <c r="C1950" s="50"/>
    </row>
    <row r="1951" spans="3:3" x14ac:dyDescent="0.4">
      <c r="C1951" s="50"/>
    </row>
    <row r="1952" spans="3:3" x14ac:dyDescent="0.4">
      <c r="C1952" s="50"/>
    </row>
    <row r="1953" spans="3:3" x14ac:dyDescent="0.4">
      <c r="C1953" s="50"/>
    </row>
    <row r="1954" spans="3:3" x14ac:dyDescent="0.4">
      <c r="C1954" s="50"/>
    </row>
    <row r="1955" spans="3:3" x14ac:dyDescent="0.4">
      <c r="C1955" s="50"/>
    </row>
    <row r="1956" spans="3:3" x14ac:dyDescent="0.4">
      <c r="C1956" s="50"/>
    </row>
    <row r="1957" spans="3:3" x14ac:dyDescent="0.4">
      <c r="C1957" s="50"/>
    </row>
    <row r="1958" spans="3:3" x14ac:dyDescent="0.4">
      <c r="C1958" s="50"/>
    </row>
    <row r="1959" spans="3:3" x14ac:dyDescent="0.4">
      <c r="C1959" s="50"/>
    </row>
    <row r="1960" spans="3:3" x14ac:dyDescent="0.4">
      <c r="C1960" s="50"/>
    </row>
    <row r="1961" spans="3:3" x14ac:dyDescent="0.4">
      <c r="C1961" s="50"/>
    </row>
    <row r="1962" spans="3:3" x14ac:dyDescent="0.4">
      <c r="C1962" s="50"/>
    </row>
    <row r="1963" spans="3:3" x14ac:dyDescent="0.4">
      <c r="C1963" s="50"/>
    </row>
    <row r="1964" spans="3:3" x14ac:dyDescent="0.4">
      <c r="C1964" s="50"/>
    </row>
    <row r="1965" spans="3:3" x14ac:dyDescent="0.4">
      <c r="C1965" s="50"/>
    </row>
    <row r="1966" spans="3:3" x14ac:dyDescent="0.4">
      <c r="C1966" s="50"/>
    </row>
    <row r="1967" spans="3:3" x14ac:dyDescent="0.4">
      <c r="C1967" s="50"/>
    </row>
    <row r="1968" spans="3:3" x14ac:dyDescent="0.4">
      <c r="C1968" s="50"/>
    </row>
    <row r="1969" spans="3:3" x14ac:dyDescent="0.4">
      <c r="C1969" s="50"/>
    </row>
    <row r="1970" spans="3:3" x14ac:dyDescent="0.4">
      <c r="C1970" s="50"/>
    </row>
    <row r="1971" spans="3:3" x14ac:dyDescent="0.4">
      <c r="C1971" s="50"/>
    </row>
    <row r="1972" spans="3:3" x14ac:dyDescent="0.4">
      <c r="C1972" s="50"/>
    </row>
    <row r="1973" spans="3:3" x14ac:dyDescent="0.4">
      <c r="C1973" s="50"/>
    </row>
    <row r="1974" spans="3:3" x14ac:dyDescent="0.4">
      <c r="C1974" s="50"/>
    </row>
    <row r="1975" spans="3:3" x14ac:dyDescent="0.4">
      <c r="C1975" s="50"/>
    </row>
    <row r="1976" spans="3:3" x14ac:dyDescent="0.4">
      <c r="C1976" s="50"/>
    </row>
    <row r="1977" spans="3:3" x14ac:dyDescent="0.4">
      <c r="C1977" s="50"/>
    </row>
    <row r="1978" spans="3:3" x14ac:dyDescent="0.4">
      <c r="C1978" s="50"/>
    </row>
    <row r="1979" spans="3:3" x14ac:dyDescent="0.4">
      <c r="C1979" s="50"/>
    </row>
    <row r="1980" spans="3:3" x14ac:dyDescent="0.4">
      <c r="C1980" s="50"/>
    </row>
    <row r="1981" spans="3:3" x14ac:dyDescent="0.4">
      <c r="C1981" s="50"/>
    </row>
    <row r="1982" spans="3:3" x14ac:dyDescent="0.4">
      <c r="C1982" s="50"/>
    </row>
    <row r="1983" spans="3:3" x14ac:dyDescent="0.4">
      <c r="C1983" s="50"/>
    </row>
    <row r="1984" spans="3:3" x14ac:dyDescent="0.4">
      <c r="C1984" s="50"/>
    </row>
    <row r="1985" spans="3:3" x14ac:dyDescent="0.4">
      <c r="C1985" s="50"/>
    </row>
    <row r="1986" spans="3:3" x14ac:dyDescent="0.4">
      <c r="C1986" s="50"/>
    </row>
    <row r="1987" spans="3:3" x14ac:dyDescent="0.4">
      <c r="C1987" s="50"/>
    </row>
    <row r="1988" spans="3:3" x14ac:dyDescent="0.4">
      <c r="C1988" s="50"/>
    </row>
    <row r="1989" spans="3:3" x14ac:dyDescent="0.4">
      <c r="C1989" s="50"/>
    </row>
    <row r="1990" spans="3:3" x14ac:dyDescent="0.4">
      <c r="C1990" s="50"/>
    </row>
    <row r="1991" spans="3:3" x14ac:dyDescent="0.4">
      <c r="C1991" s="50"/>
    </row>
    <row r="1992" spans="3:3" x14ac:dyDescent="0.4">
      <c r="C1992" s="50"/>
    </row>
    <row r="1993" spans="3:3" x14ac:dyDescent="0.4">
      <c r="C1993" s="50"/>
    </row>
    <row r="1994" spans="3:3" x14ac:dyDescent="0.4">
      <c r="C1994" s="50"/>
    </row>
    <row r="1995" spans="3:3" x14ac:dyDescent="0.4">
      <c r="C1995" s="50"/>
    </row>
    <row r="1996" spans="3:3" x14ac:dyDescent="0.4">
      <c r="C1996" s="50"/>
    </row>
    <row r="1997" spans="3:3" x14ac:dyDescent="0.4">
      <c r="C1997" s="50"/>
    </row>
    <row r="1998" spans="3:3" x14ac:dyDescent="0.4">
      <c r="C1998" s="50"/>
    </row>
    <row r="1999" spans="3:3" x14ac:dyDescent="0.4">
      <c r="C1999" s="50"/>
    </row>
    <row r="2000" spans="3:3" x14ac:dyDescent="0.4">
      <c r="C2000" s="50"/>
    </row>
    <row r="2001" spans="3:3" x14ac:dyDescent="0.4">
      <c r="C2001" s="50"/>
    </row>
    <row r="2002" spans="3:3" x14ac:dyDescent="0.4">
      <c r="C2002" s="50"/>
    </row>
    <row r="2003" spans="3:3" x14ac:dyDescent="0.4">
      <c r="C2003" s="50"/>
    </row>
    <row r="2004" spans="3:3" x14ac:dyDescent="0.4">
      <c r="C2004" s="50"/>
    </row>
    <row r="2005" spans="3:3" x14ac:dyDescent="0.4">
      <c r="C2005" s="50"/>
    </row>
    <row r="2006" spans="3:3" x14ac:dyDescent="0.4">
      <c r="C2006" s="50"/>
    </row>
    <row r="2007" spans="3:3" x14ac:dyDescent="0.4">
      <c r="C2007" s="50"/>
    </row>
    <row r="2008" spans="3:3" x14ac:dyDescent="0.4">
      <c r="C2008" s="50"/>
    </row>
    <row r="2009" spans="3:3" x14ac:dyDescent="0.4">
      <c r="C2009" s="50"/>
    </row>
    <row r="2010" spans="3:3" x14ac:dyDescent="0.4">
      <c r="C2010" s="50"/>
    </row>
    <row r="2011" spans="3:3" x14ac:dyDescent="0.4">
      <c r="C2011" s="50"/>
    </row>
    <row r="2012" spans="3:3" x14ac:dyDescent="0.4">
      <c r="C2012" s="50"/>
    </row>
    <row r="2013" spans="3:3" x14ac:dyDescent="0.4">
      <c r="C2013" s="50"/>
    </row>
    <row r="2014" spans="3:3" x14ac:dyDescent="0.4">
      <c r="C2014" s="50"/>
    </row>
    <row r="2015" spans="3:3" x14ac:dyDescent="0.4">
      <c r="C2015" s="50"/>
    </row>
    <row r="2016" spans="3:3" x14ac:dyDescent="0.4">
      <c r="C2016" s="50"/>
    </row>
    <row r="2017" spans="3:3" x14ac:dyDescent="0.4">
      <c r="C2017" s="50"/>
    </row>
    <row r="2018" spans="3:3" x14ac:dyDescent="0.4">
      <c r="C2018" s="50"/>
    </row>
    <row r="2019" spans="3:3" x14ac:dyDescent="0.4">
      <c r="C2019" s="50"/>
    </row>
    <row r="2020" spans="3:3" x14ac:dyDescent="0.4">
      <c r="C2020" s="50"/>
    </row>
    <row r="2021" spans="3:3" x14ac:dyDescent="0.4">
      <c r="C2021" s="50"/>
    </row>
    <row r="2022" spans="3:3" x14ac:dyDescent="0.4">
      <c r="C2022" s="50"/>
    </row>
    <row r="2023" spans="3:3" x14ac:dyDescent="0.4">
      <c r="C2023" s="50"/>
    </row>
    <row r="2024" spans="3:3" x14ac:dyDescent="0.4">
      <c r="C2024" s="50"/>
    </row>
    <row r="2025" spans="3:3" x14ac:dyDescent="0.4">
      <c r="C2025" s="50"/>
    </row>
    <row r="2026" spans="3:3" x14ac:dyDescent="0.4">
      <c r="C2026" s="50"/>
    </row>
    <row r="2027" spans="3:3" x14ac:dyDescent="0.4">
      <c r="C2027" s="50"/>
    </row>
    <row r="2028" spans="3:3" x14ac:dyDescent="0.4">
      <c r="C2028" s="50"/>
    </row>
    <row r="2029" spans="3:3" x14ac:dyDescent="0.4">
      <c r="C2029" s="50"/>
    </row>
    <row r="2030" spans="3:3" x14ac:dyDescent="0.4">
      <c r="C2030" s="50"/>
    </row>
    <row r="2031" spans="3:3" x14ac:dyDescent="0.4">
      <c r="C2031" s="50"/>
    </row>
    <row r="2032" spans="3:3" x14ac:dyDescent="0.4">
      <c r="C2032" s="50"/>
    </row>
    <row r="2033" spans="3:3" x14ac:dyDescent="0.4">
      <c r="C2033" s="50"/>
    </row>
    <row r="2034" spans="3:3" x14ac:dyDescent="0.4">
      <c r="C2034" s="50"/>
    </row>
    <row r="2035" spans="3:3" x14ac:dyDescent="0.4">
      <c r="C2035" s="50"/>
    </row>
    <row r="2036" spans="3:3" x14ac:dyDescent="0.4">
      <c r="C2036" s="50"/>
    </row>
    <row r="2037" spans="3:3" x14ac:dyDescent="0.4">
      <c r="C2037" s="50"/>
    </row>
    <row r="2038" spans="3:3" x14ac:dyDescent="0.4">
      <c r="C2038" s="50"/>
    </row>
    <row r="2039" spans="3:3" x14ac:dyDescent="0.4">
      <c r="C2039" s="50"/>
    </row>
    <row r="2040" spans="3:3" x14ac:dyDescent="0.4">
      <c r="C2040" s="50"/>
    </row>
    <row r="2041" spans="3:3" x14ac:dyDescent="0.4">
      <c r="C2041" s="50"/>
    </row>
    <row r="2042" spans="3:3" x14ac:dyDescent="0.4">
      <c r="C2042" s="50"/>
    </row>
    <row r="2043" spans="3:3" x14ac:dyDescent="0.4">
      <c r="C2043" s="50"/>
    </row>
    <row r="2044" spans="3:3" x14ac:dyDescent="0.4">
      <c r="C2044" s="50"/>
    </row>
    <row r="2045" spans="3:3" x14ac:dyDescent="0.4">
      <c r="C2045" s="50"/>
    </row>
    <row r="2046" spans="3:3" x14ac:dyDescent="0.4">
      <c r="C2046" s="50"/>
    </row>
    <row r="2047" spans="3:3" x14ac:dyDescent="0.4">
      <c r="C2047" s="50"/>
    </row>
    <row r="2048" spans="3:3" x14ac:dyDescent="0.4">
      <c r="C2048" s="50"/>
    </row>
    <row r="2049" spans="3:3" x14ac:dyDescent="0.4">
      <c r="C2049" s="50"/>
    </row>
    <row r="2050" spans="3:3" x14ac:dyDescent="0.4">
      <c r="C2050" s="50"/>
    </row>
    <row r="2051" spans="3:3" x14ac:dyDescent="0.4">
      <c r="C2051" s="50"/>
    </row>
    <row r="2052" spans="3:3" x14ac:dyDescent="0.4">
      <c r="C2052" s="50"/>
    </row>
    <row r="2053" spans="3:3" x14ac:dyDescent="0.4">
      <c r="C2053" s="50"/>
    </row>
    <row r="2054" spans="3:3" x14ac:dyDescent="0.4">
      <c r="C2054" s="50"/>
    </row>
    <row r="2055" spans="3:3" x14ac:dyDescent="0.4">
      <c r="C2055" s="50"/>
    </row>
    <row r="2056" spans="3:3" x14ac:dyDescent="0.4">
      <c r="C2056" s="50"/>
    </row>
    <row r="2057" spans="3:3" x14ac:dyDescent="0.4">
      <c r="C2057" s="50"/>
    </row>
    <row r="2058" spans="3:3" x14ac:dyDescent="0.4">
      <c r="C2058" s="50"/>
    </row>
    <row r="2059" spans="3:3" x14ac:dyDescent="0.4">
      <c r="C2059" s="50"/>
    </row>
    <row r="2060" spans="3:3" x14ac:dyDescent="0.4">
      <c r="C2060" s="50"/>
    </row>
    <row r="2061" spans="3:3" x14ac:dyDescent="0.4">
      <c r="C2061" s="50"/>
    </row>
    <row r="2062" spans="3:3" x14ac:dyDescent="0.4">
      <c r="C2062" s="50"/>
    </row>
    <row r="2063" spans="3:3" x14ac:dyDescent="0.4">
      <c r="C2063" s="50"/>
    </row>
    <row r="2064" spans="3:3" x14ac:dyDescent="0.4">
      <c r="C2064" s="50"/>
    </row>
    <row r="2065" spans="3:3" x14ac:dyDescent="0.4">
      <c r="C2065" s="50"/>
    </row>
    <row r="2066" spans="3:3" x14ac:dyDescent="0.4">
      <c r="C2066" s="50"/>
    </row>
    <row r="2067" spans="3:3" x14ac:dyDescent="0.4">
      <c r="C2067" s="50"/>
    </row>
    <row r="2068" spans="3:3" x14ac:dyDescent="0.4">
      <c r="C2068" s="50"/>
    </row>
    <row r="2069" spans="3:3" x14ac:dyDescent="0.4">
      <c r="C2069" s="50"/>
    </row>
    <row r="2070" spans="3:3" x14ac:dyDescent="0.4">
      <c r="C2070" s="50"/>
    </row>
    <row r="2071" spans="3:3" x14ac:dyDescent="0.4">
      <c r="C2071" s="50"/>
    </row>
    <row r="2072" spans="3:3" x14ac:dyDescent="0.4">
      <c r="C2072" s="50"/>
    </row>
    <row r="2073" spans="3:3" x14ac:dyDescent="0.4">
      <c r="C2073" s="50"/>
    </row>
    <row r="2074" spans="3:3" x14ac:dyDescent="0.4">
      <c r="C2074" s="50"/>
    </row>
    <row r="2075" spans="3:3" x14ac:dyDescent="0.4">
      <c r="C2075" s="50"/>
    </row>
    <row r="2076" spans="3:3" x14ac:dyDescent="0.4">
      <c r="C2076" s="50"/>
    </row>
    <row r="2077" spans="3:3" x14ac:dyDescent="0.4">
      <c r="C2077" s="50"/>
    </row>
    <row r="2078" spans="3:3" x14ac:dyDescent="0.4">
      <c r="C2078" s="50"/>
    </row>
    <row r="2079" spans="3:3" x14ac:dyDescent="0.4">
      <c r="C2079" s="50"/>
    </row>
    <row r="2080" spans="3:3" x14ac:dyDescent="0.4">
      <c r="C2080" s="50"/>
    </row>
    <row r="2081" spans="3:3" x14ac:dyDescent="0.4">
      <c r="C2081" s="50"/>
    </row>
    <row r="2082" spans="3:3" x14ac:dyDescent="0.4">
      <c r="C2082" s="50"/>
    </row>
    <row r="2083" spans="3:3" x14ac:dyDescent="0.4">
      <c r="C2083" s="50"/>
    </row>
    <row r="2084" spans="3:3" x14ac:dyDescent="0.4">
      <c r="C2084" s="50"/>
    </row>
    <row r="2085" spans="3:3" x14ac:dyDescent="0.4">
      <c r="C2085" s="50"/>
    </row>
    <row r="2086" spans="3:3" x14ac:dyDescent="0.4">
      <c r="C2086" s="50"/>
    </row>
    <row r="2087" spans="3:3" x14ac:dyDescent="0.4">
      <c r="C2087" s="50"/>
    </row>
    <row r="2088" spans="3:3" x14ac:dyDescent="0.4">
      <c r="C2088" s="50"/>
    </row>
    <row r="2089" spans="3:3" x14ac:dyDescent="0.4">
      <c r="C2089" s="50"/>
    </row>
    <row r="2090" spans="3:3" x14ac:dyDescent="0.4">
      <c r="C2090" s="50"/>
    </row>
    <row r="2091" spans="3:3" x14ac:dyDescent="0.4">
      <c r="C2091" s="50"/>
    </row>
    <row r="2092" spans="3:3" x14ac:dyDescent="0.4">
      <c r="C2092" s="50"/>
    </row>
    <row r="2093" spans="3:3" x14ac:dyDescent="0.4">
      <c r="C2093" s="50"/>
    </row>
    <row r="2094" spans="3:3" x14ac:dyDescent="0.4">
      <c r="C2094" s="50"/>
    </row>
    <row r="2095" spans="3:3" x14ac:dyDescent="0.4">
      <c r="C2095" s="50"/>
    </row>
    <row r="2096" spans="3:3" x14ac:dyDescent="0.4">
      <c r="C2096" s="50"/>
    </row>
    <row r="2097" spans="3:3" x14ac:dyDescent="0.4">
      <c r="C2097" s="50"/>
    </row>
    <row r="2098" spans="3:3" x14ac:dyDescent="0.4">
      <c r="C2098" s="50"/>
    </row>
    <row r="2099" spans="3:3" x14ac:dyDescent="0.4">
      <c r="C2099" s="50"/>
    </row>
    <row r="2100" spans="3:3" x14ac:dyDescent="0.4">
      <c r="C2100" s="50"/>
    </row>
    <row r="2101" spans="3:3" x14ac:dyDescent="0.4">
      <c r="C2101" s="50"/>
    </row>
    <row r="2102" spans="3:3" x14ac:dyDescent="0.4">
      <c r="C2102" s="50"/>
    </row>
    <row r="2103" spans="3:3" x14ac:dyDescent="0.4">
      <c r="C2103" s="50"/>
    </row>
    <row r="2104" spans="3:3" x14ac:dyDescent="0.4">
      <c r="C2104" s="50"/>
    </row>
    <row r="2105" spans="3:3" x14ac:dyDescent="0.4">
      <c r="C2105" s="50"/>
    </row>
    <row r="2106" spans="3:3" x14ac:dyDescent="0.4">
      <c r="C2106" s="50"/>
    </row>
    <row r="2107" spans="3:3" x14ac:dyDescent="0.4">
      <c r="C2107" s="50"/>
    </row>
    <row r="2108" spans="3:3" x14ac:dyDescent="0.4">
      <c r="C2108" s="50"/>
    </row>
    <row r="2109" spans="3:3" x14ac:dyDescent="0.4">
      <c r="C2109" s="50"/>
    </row>
    <row r="2110" spans="3:3" x14ac:dyDescent="0.4">
      <c r="C2110" s="50"/>
    </row>
    <row r="2111" spans="3:3" x14ac:dyDescent="0.4">
      <c r="C2111" s="50"/>
    </row>
    <row r="2112" spans="3:3" x14ac:dyDescent="0.4">
      <c r="C2112" s="50"/>
    </row>
    <row r="2113" spans="3:3" x14ac:dyDescent="0.4">
      <c r="C2113" s="50"/>
    </row>
    <row r="2114" spans="3:3" x14ac:dyDescent="0.4">
      <c r="C2114" s="50"/>
    </row>
    <row r="2115" spans="3:3" x14ac:dyDescent="0.4">
      <c r="C2115" s="50"/>
    </row>
    <row r="2116" spans="3:3" x14ac:dyDescent="0.4">
      <c r="C2116" s="50"/>
    </row>
    <row r="2117" spans="3:3" x14ac:dyDescent="0.4">
      <c r="C2117" s="50"/>
    </row>
    <row r="2118" spans="3:3" x14ac:dyDescent="0.4">
      <c r="C2118" s="50"/>
    </row>
    <row r="2119" spans="3:3" x14ac:dyDescent="0.4">
      <c r="C2119" s="50"/>
    </row>
    <row r="2120" spans="3:3" x14ac:dyDescent="0.4">
      <c r="C2120" s="50"/>
    </row>
    <row r="2121" spans="3:3" x14ac:dyDescent="0.4">
      <c r="C2121" s="50"/>
    </row>
    <row r="2122" spans="3:3" x14ac:dyDescent="0.4">
      <c r="C2122" s="50"/>
    </row>
    <row r="2123" spans="3:3" x14ac:dyDescent="0.4">
      <c r="C2123" s="50"/>
    </row>
    <row r="2124" spans="3:3" x14ac:dyDescent="0.4">
      <c r="C2124" s="50"/>
    </row>
    <row r="2125" spans="3:3" x14ac:dyDescent="0.4">
      <c r="C2125" s="50"/>
    </row>
    <row r="2126" spans="3:3" x14ac:dyDescent="0.4">
      <c r="C2126" s="50"/>
    </row>
    <row r="2127" spans="3:3" x14ac:dyDescent="0.4">
      <c r="C2127" s="50"/>
    </row>
    <row r="2128" spans="3:3" x14ac:dyDescent="0.4">
      <c r="C2128" s="50"/>
    </row>
    <row r="2129" spans="3:3" x14ac:dyDescent="0.4">
      <c r="C2129" s="50"/>
    </row>
    <row r="2130" spans="3:3" x14ac:dyDescent="0.4">
      <c r="C2130" s="50"/>
    </row>
    <row r="2131" spans="3:3" x14ac:dyDescent="0.4">
      <c r="C2131" s="50"/>
    </row>
    <row r="2132" spans="3:3" x14ac:dyDescent="0.4">
      <c r="C2132" s="50"/>
    </row>
    <row r="2133" spans="3:3" x14ac:dyDescent="0.4">
      <c r="C2133" s="50"/>
    </row>
    <row r="2134" spans="3:3" x14ac:dyDescent="0.4">
      <c r="C2134" s="50"/>
    </row>
    <row r="2135" spans="3:3" x14ac:dyDescent="0.4">
      <c r="C2135" s="50"/>
    </row>
    <row r="2136" spans="3:3" x14ac:dyDescent="0.4">
      <c r="C2136" s="50"/>
    </row>
    <row r="2137" spans="3:3" x14ac:dyDescent="0.4">
      <c r="C2137" s="50"/>
    </row>
    <row r="2138" spans="3:3" x14ac:dyDescent="0.4">
      <c r="C2138" s="50"/>
    </row>
    <row r="2139" spans="3:3" x14ac:dyDescent="0.4">
      <c r="C2139" s="50"/>
    </row>
    <row r="2140" spans="3:3" x14ac:dyDescent="0.4">
      <c r="C2140" s="50"/>
    </row>
    <row r="2141" spans="3:3" x14ac:dyDescent="0.4">
      <c r="C2141" s="50"/>
    </row>
    <row r="2142" spans="3:3" x14ac:dyDescent="0.4">
      <c r="C2142" s="50"/>
    </row>
    <row r="2143" spans="3:3" x14ac:dyDescent="0.4">
      <c r="C2143" s="50"/>
    </row>
    <row r="2144" spans="3:3" x14ac:dyDescent="0.4">
      <c r="C2144" s="50"/>
    </row>
    <row r="2145" spans="3:3" x14ac:dyDescent="0.4">
      <c r="C2145" s="50"/>
    </row>
    <row r="2146" spans="3:3" x14ac:dyDescent="0.4">
      <c r="C2146" s="50"/>
    </row>
    <row r="2147" spans="3:3" x14ac:dyDescent="0.4">
      <c r="C2147" s="50"/>
    </row>
    <row r="2148" spans="3:3" x14ac:dyDescent="0.4">
      <c r="C2148" s="50"/>
    </row>
    <row r="2149" spans="3:3" x14ac:dyDescent="0.4">
      <c r="C2149" s="50"/>
    </row>
    <row r="2150" spans="3:3" x14ac:dyDescent="0.4">
      <c r="C2150" s="50"/>
    </row>
    <row r="2151" spans="3:3" x14ac:dyDescent="0.4">
      <c r="C2151" s="50"/>
    </row>
    <row r="2152" spans="3:3" x14ac:dyDescent="0.4">
      <c r="C2152" s="50"/>
    </row>
    <row r="2153" spans="3:3" x14ac:dyDescent="0.4">
      <c r="C2153" s="50"/>
    </row>
    <row r="2154" spans="3:3" x14ac:dyDescent="0.4">
      <c r="C2154" s="50"/>
    </row>
    <row r="2155" spans="3:3" x14ac:dyDescent="0.4">
      <c r="C2155" s="50"/>
    </row>
    <row r="2156" spans="3:3" x14ac:dyDescent="0.4">
      <c r="C2156" s="50"/>
    </row>
    <row r="2157" spans="3:3" x14ac:dyDescent="0.4">
      <c r="C2157" s="50"/>
    </row>
    <row r="2158" spans="3:3" x14ac:dyDescent="0.4">
      <c r="C2158" s="50"/>
    </row>
    <row r="2159" spans="3:3" x14ac:dyDescent="0.4">
      <c r="C2159" s="50"/>
    </row>
    <row r="2160" spans="3:3" x14ac:dyDescent="0.4">
      <c r="C2160" s="50"/>
    </row>
    <row r="2161" spans="3:3" x14ac:dyDescent="0.4">
      <c r="C2161" s="50"/>
    </row>
    <row r="2162" spans="3:3" x14ac:dyDescent="0.4">
      <c r="C2162" s="50"/>
    </row>
    <row r="2163" spans="3:3" x14ac:dyDescent="0.4">
      <c r="C2163" s="50"/>
    </row>
    <row r="2164" spans="3:3" x14ac:dyDescent="0.4">
      <c r="C2164" s="50"/>
    </row>
    <row r="2165" spans="3:3" x14ac:dyDescent="0.4">
      <c r="C2165" s="50"/>
    </row>
    <row r="2166" spans="3:3" x14ac:dyDescent="0.4">
      <c r="C2166" s="50"/>
    </row>
    <row r="2167" spans="3:3" x14ac:dyDescent="0.4">
      <c r="C2167" s="50"/>
    </row>
    <row r="2168" spans="3:3" x14ac:dyDescent="0.4">
      <c r="C2168" s="50"/>
    </row>
    <row r="2169" spans="3:3" x14ac:dyDescent="0.4">
      <c r="C2169" s="50"/>
    </row>
    <row r="2170" spans="3:3" x14ac:dyDescent="0.4">
      <c r="C2170" s="50"/>
    </row>
    <row r="2171" spans="3:3" x14ac:dyDescent="0.4">
      <c r="C2171" s="50"/>
    </row>
    <row r="2172" spans="3:3" x14ac:dyDescent="0.4">
      <c r="C2172" s="50"/>
    </row>
    <row r="2173" spans="3:3" x14ac:dyDescent="0.4">
      <c r="C2173" s="50"/>
    </row>
    <row r="2174" spans="3:3" x14ac:dyDescent="0.4">
      <c r="C2174" s="50"/>
    </row>
    <row r="2175" spans="3:3" x14ac:dyDescent="0.4">
      <c r="C2175" s="50"/>
    </row>
    <row r="2176" spans="3:3" x14ac:dyDescent="0.4">
      <c r="C2176" s="50"/>
    </row>
    <row r="2177" spans="3:3" x14ac:dyDescent="0.4">
      <c r="C2177" s="50"/>
    </row>
    <row r="2178" spans="3:3" x14ac:dyDescent="0.4">
      <c r="C2178" s="50"/>
    </row>
    <row r="2179" spans="3:3" x14ac:dyDescent="0.4">
      <c r="C2179" s="50"/>
    </row>
    <row r="2180" spans="3:3" x14ac:dyDescent="0.4">
      <c r="C2180" s="50"/>
    </row>
    <row r="2181" spans="3:3" x14ac:dyDescent="0.4">
      <c r="C2181" s="50"/>
    </row>
    <row r="2182" spans="3:3" x14ac:dyDescent="0.4">
      <c r="C2182" s="50"/>
    </row>
    <row r="2183" spans="3:3" x14ac:dyDescent="0.4">
      <c r="C2183" s="50"/>
    </row>
    <row r="2184" spans="3:3" x14ac:dyDescent="0.4">
      <c r="C2184" s="50"/>
    </row>
    <row r="2185" spans="3:3" x14ac:dyDescent="0.4">
      <c r="C2185" s="50"/>
    </row>
    <row r="2186" spans="3:3" x14ac:dyDescent="0.4">
      <c r="C2186" s="50"/>
    </row>
    <row r="2187" spans="3:3" x14ac:dyDescent="0.4">
      <c r="C2187" s="50"/>
    </row>
    <row r="2188" spans="3:3" x14ac:dyDescent="0.4">
      <c r="C2188" s="50"/>
    </row>
    <row r="2189" spans="3:3" x14ac:dyDescent="0.4">
      <c r="C2189" s="50"/>
    </row>
    <row r="2190" spans="3:3" x14ac:dyDescent="0.4">
      <c r="C2190" s="50"/>
    </row>
    <row r="2191" spans="3:3" x14ac:dyDescent="0.4">
      <c r="C2191" s="50"/>
    </row>
    <row r="2192" spans="3:3" x14ac:dyDescent="0.4">
      <c r="C2192" s="50"/>
    </row>
    <row r="2193" spans="3:3" x14ac:dyDescent="0.4">
      <c r="C2193" s="50"/>
    </row>
    <row r="2194" spans="3:3" x14ac:dyDescent="0.4">
      <c r="C2194" s="50"/>
    </row>
    <row r="2195" spans="3:3" x14ac:dyDescent="0.4">
      <c r="C2195" s="50"/>
    </row>
    <row r="2196" spans="3:3" x14ac:dyDescent="0.4">
      <c r="C2196" s="50"/>
    </row>
    <row r="2197" spans="3:3" x14ac:dyDescent="0.4">
      <c r="C2197" s="50"/>
    </row>
    <row r="2198" spans="3:3" x14ac:dyDescent="0.4">
      <c r="C2198" s="50"/>
    </row>
    <row r="2199" spans="3:3" x14ac:dyDescent="0.4">
      <c r="C2199" s="50"/>
    </row>
    <row r="2200" spans="3:3" x14ac:dyDescent="0.4">
      <c r="C2200" s="50"/>
    </row>
    <row r="2201" spans="3:3" x14ac:dyDescent="0.4">
      <c r="C2201" s="50"/>
    </row>
    <row r="2202" spans="3:3" x14ac:dyDescent="0.4">
      <c r="C2202" s="50"/>
    </row>
    <row r="2203" spans="3:3" x14ac:dyDescent="0.4">
      <c r="C2203" s="50"/>
    </row>
    <row r="2204" spans="3:3" x14ac:dyDescent="0.4">
      <c r="C2204" s="50"/>
    </row>
    <row r="2205" spans="3:3" x14ac:dyDescent="0.4">
      <c r="C2205" s="50"/>
    </row>
    <row r="2206" spans="3:3" x14ac:dyDescent="0.4">
      <c r="C2206" s="50"/>
    </row>
    <row r="2207" spans="3:3" x14ac:dyDescent="0.4">
      <c r="C2207" s="50"/>
    </row>
    <row r="2208" spans="3:3" x14ac:dyDescent="0.4">
      <c r="C2208" s="50"/>
    </row>
    <row r="2209" spans="3:3" x14ac:dyDescent="0.4">
      <c r="C2209" s="50"/>
    </row>
    <row r="2210" spans="3:3" x14ac:dyDescent="0.4">
      <c r="C2210" s="50"/>
    </row>
    <row r="2211" spans="3:3" x14ac:dyDescent="0.4">
      <c r="C2211" s="50"/>
    </row>
    <row r="2212" spans="3:3" x14ac:dyDescent="0.4">
      <c r="C2212" s="50"/>
    </row>
    <row r="2213" spans="3:3" x14ac:dyDescent="0.4">
      <c r="C2213" s="50"/>
    </row>
    <row r="2214" spans="3:3" x14ac:dyDescent="0.4">
      <c r="C2214" s="50"/>
    </row>
    <row r="2215" spans="3:3" x14ac:dyDescent="0.4">
      <c r="C2215" s="50"/>
    </row>
    <row r="2216" spans="3:3" x14ac:dyDescent="0.4">
      <c r="C2216" s="50"/>
    </row>
    <row r="2217" spans="3:3" x14ac:dyDescent="0.4">
      <c r="C2217" s="50"/>
    </row>
    <row r="2218" spans="3:3" x14ac:dyDescent="0.4">
      <c r="C2218" s="50"/>
    </row>
    <row r="2219" spans="3:3" x14ac:dyDescent="0.4">
      <c r="C2219" s="50"/>
    </row>
    <row r="2220" spans="3:3" x14ac:dyDescent="0.4">
      <c r="C2220" s="50"/>
    </row>
    <row r="2221" spans="3:3" x14ac:dyDescent="0.4">
      <c r="C2221" s="50"/>
    </row>
    <row r="2222" spans="3:3" x14ac:dyDescent="0.4">
      <c r="C2222" s="50"/>
    </row>
    <row r="2223" spans="3:3" x14ac:dyDescent="0.4">
      <c r="C2223" s="50"/>
    </row>
    <row r="2224" spans="3:3" x14ac:dyDescent="0.4">
      <c r="C2224" s="50"/>
    </row>
    <row r="2225" spans="3:3" x14ac:dyDescent="0.4">
      <c r="C2225" s="50"/>
    </row>
    <row r="2226" spans="3:3" x14ac:dyDescent="0.4">
      <c r="C2226" s="50"/>
    </row>
    <row r="2227" spans="3:3" x14ac:dyDescent="0.4">
      <c r="C2227" s="50"/>
    </row>
    <row r="2228" spans="3:3" x14ac:dyDescent="0.4">
      <c r="C2228" s="50"/>
    </row>
    <row r="2229" spans="3:3" x14ac:dyDescent="0.4">
      <c r="C2229" s="50"/>
    </row>
    <row r="2230" spans="3:3" x14ac:dyDescent="0.4">
      <c r="C2230" s="50"/>
    </row>
    <row r="2231" spans="3:3" x14ac:dyDescent="0.4">
      <c r="C2231" s="50"/>
    </row>
    <row r="2232" spans="3:3" x14ac:dyDescent="0.4">
      <c r="C2232" s="50"/>
    </row>
    <row r="2233" spans="3:3" x14ac:dyDescent="0.4">
      <c r="C2233" s="50"/>
    </row>
    <row r="2234" spans="3:3" x14ac:dyDescent="0.4">
      <c r="C2234" s="50"/>
    </row>
    <row r="2235" spans="3:3" x14ac:dyDescent="0.4">
      <c r="C2235" s="50"/>
    </row>
    <row r="2236" spans="3:3" x14ac:dyDescent="0.4">
      <c r="C2236" s="50"/>
    </row>
    <row r="2237" spans="3:3" x14ac:dyDescent="0.4">
      <c r="C2237" s="50"/>
    </row>
    <row r="2238" spans="3:3" x14ac:dyDescent="0.4">
      <c r="C2238" s="50"/>
    </row>
    <row r="2239" spans="3:3" x14ac:dyDescent="0.4">
      <c r="C2239" s="50"/>
    </row>
    <row r="2240" spans="3:3" x14ac:dyDescent="0.4">
      <c r="C2240" s="50"/>
    </row>
    <row r="2241" spans="3:3" x14ac:dyDescent="0.4">
      <c r="C2241" s="50"/>
    </row>
    <row r="2242" spans="3:3" x14ac:dyDescent="0.4">
      <c r="C2242" s="50"/>
    </row>
    <row r="2243" spans="3:3" x14ac:dyDescent="0.4">
      <c r="C2243" s="50"/>
    </row>
    <row r="2244" spans="3:3" x14ac:dyDescent="0.4">
      <c r="C2244" s="50"/>
    </row>
    <row r="2245" spans="3:3" x14ac:dyDescent="0.4">
      <c r="C2245" s="50"/>
    </row>
    <row r="2246" spans="3:3" x14ac:dyDescent="0.4">
      <c r="C2246" s="50"/>
    </row>
    <row r="2247" spans="3:3" x14ac:dyDescent="0.4">
      <c r="C2247" s="50"/>
    </row>
    <row r="2248" spans="3:3" x14ac:dyDescent="0.4">
      <c r="C2248" s="50"/>
    </row>
    <row r="2249" spans="3:3" x14ac:dyDescent="0.4">
      <c r="C2249" s="50"/>
    </row>
    <row r="2250" spans="3:3" x14ac:dyDescent="0.4">
      <c r="C2250" s="50"/>
    </row>
    <row r="2251" spans="3:3" x14ac:dyDescent="0.4">
      <c r="C2251" s="50"/>
    </row>
    <row r="2252" spans="3:3" x14ac:dyDescent="0.4">
      <c r="C2252" s="50"/>
    </row>
    <row r="2253" spans="3:3" x14ac:dyDescent="0.4">
      <c r="C2253" s="50"/>
    </row>
    <row r="2254" spans="3:3" x14ac:dyDescent="0.4">
      <c r="C2254" s="50"/>
    </row>
    <row r="2255" spans="3:3" x14ac:dyDescent="0.4">
      <c r="C2255" s="50"/>
    </row>
    <row r="2256" spans="3:3" x14ac:dyDescent="0.4">
      <c r="C2256" s="50"/>
    </row>
    <row r="2257" spans="3:3" x14ac:dyDescent="0.4">
      <c r="C2257" s="50"/>
    </row>
    <row r="2258" spans="3:3" x14ac:dyDescent="0.4">
      <c r="C2258" s="50"/>
    </row>
    <row r="2259" spans="3:3" x14ac:dyDescent="0.4">
      <c r="C2259" s="50"/>
    </row>
    <row r="2260" spans="3:3" x14ac:dyDescent="0.4">
      <c r="C2260" s="50"/>
    </row>
    <row r="2261" spans="3:3" x14ac:dyDescent="0.4">
      <c r="C2261" s="50"/>
    </row>
    <row r="2262" spans="3:3" x14ac:dyDescent="0.4">
      <c r="C2262" s="50"/>
    </row>
    <row r="2263" spans="3:3" x14ac:dyDescent="0.4">
      <c r="C2263" s="50"/>
    </row>
    <row r="2264" spans="3:3" x14ac:dyDescent="0.4">
      <c r="C2264" s="50"/>
    </row>
    <row r="2265" spans="3:3" x14ac:dyDescent="0.4">
      <c r="C2265" s="50"/>
    </row>
    <row r="2266" spans="3:3" x14ac:dyDescent="0.4">
      <c r="C2266" s="50"/>
    </row>
    <row r="2267" spans="3:3" x14ac:dyDescent="0.4">
      <c r="C2267" s="50"/>
    </row>
    <row r="2268" spans="3:3" x14ac:dyDescent="0.4">
      <c r="C2268" s="50"/>
    </row>
    <row r="2269" spans="3:3" x14ac:dyDescent="0.4">
      <c r="C2269" s="50"/>
    </row>
    <row r="2270" spans="3:3" x14ac:dyDescent="0.4">
      <c r="C2270" s="50"/>
    </row>
    <row r="2271" spans="3:3" x14ac:dyDescent="0.4">
      <c r="C2271" s="50"/>
    </row>
    <row r="2272" spans="3:3" x14ac:dyDescent="0.4">
      <c r="C2272" s="50"/>
    </row>
    <row r="2273" spans="3:3" x14ac:dyDescent="0.4">
      <c r="C2273" s="50"/>
    </row>
    <row r="2274" spans="3:3" x14ac:dyDescent="0.4">
      <c r="C2274" s="50"/>
    </row>
    <row r="2275" spans="3:3" x14ac:dyDescent="0.4">
      <c r="C2275" s="50"/>
    </row>
    <row r="2276" spans="3:3" x14ac:dyDescent="0.4">
      <c r="C2276" s="50"/>
    </row>
    <row r="2277" spans="3:3" x14ac:dyDescent="0.4">
      <c r="C2277" s="50"/>
    </row>
    <row r="2278" spans="3:3" x14ac:dyDescent="0.4">
      <c r="C2278" s="50"/>
    </row>
    <row r="2279" spans="3:3" x14ac:dyDescent="0.4">
      <c r="C2279" s="50"/>
    </row>
    <row r="2280" spans="3:3" x14ac:dyDescent="0.4">
      <c r="C2280" s="50"/>
    </row>
    <row r="2281" spans="3:3" x14ac:dyDescent="0.4">
      <c r="C2281" s="50"/>
    </row>
    <row r="2282" spans="3:3" x14ac:dyDescent="0.4">
      <c r="C2282" s="50"/>
    </row>
    <row r="2283" spans="3:3" x14ac:dyDescent="0.4">
      <c r="C2283" s="50"/>
    </row>
    <row r="2284" spans="3:3" x14ac:dyDescent="0.4">
      <c r="C2284" s="50"/>
    </row>
    <row r="2285" spans="3:3" x14ac:dyDescent="0.4">
      <c r="C2285" s="50"/>
    </row>
    <row r="2286" spans="3:3" x14ac:dyDescent="0.4">
      <c r="C2286" s="50"/>
    </row>
    <row r="2287" spans="3:3" x14ac:dyDescent="0.4">
      <c r="C2287" s="50"/>
    </row>
    <row r="2288" spans="3:3" x14ac:dyDescent="0.4">
      <c r="C2288" s="50"/>
    </row>
    <row r="2289" spans="3:3" x14ac:dyDescent="0.4">
      <c r="C2289" s="50"/>
    </row>
    <row r="2290" spans="3:3" x14ac:dyDescent="0.4">
      <c r="C2290" s="50"/>
    </row>
    <row r="2291" spans="3:3" x14ac:dyDescent="0.4">
      <c r="C2291" s="50"/>
    </row>
    <row r="2292" spans="3:3" x14ac:dyDescent="0.4">
      <c r="C2292" s="50"/>
    </row>
    <row r="2293" spans="3:3" x14ac:dyDescent="0.4">
      <c r="C2293" s="50"/>
    </row>
    <row r="2294" spans="3:3" x14ac:dyDescent="0.4">
      <c r="C2294" s="50"/>
    </row>
    <row r="2295" spans="3:3" x14ac:dyDescent="0.4">
      <c r="C2295" s="50"/>
    </row>
    <row r="2296" spans="3:3" x14ac:dyDescent="0.4">
      <c r="C2296" s="50"/>
    </row>
    <row r="2297" spans="3:3" x14ac:dyDescent="0.4">
      <c r="C2297" s="50"/>
    </row>
    <row r="2298" spans="3:3" x14ac:dyDescent="0.4">
      <c r="C2298" s="50"/>
    </row>
    <row r="2299" spans="3:3" x14ac:dyDescent="0.4">
      <c r="C2299" s="50"/>
    </row>
    <row r="2300" spans="3:3" x14ac:dyDescent="0.4">
      <c r="C2300" s="50"/>
    </row>
    <row r="2301" spans="3:3" x14ac:dyDescent="0.4">
      <c r="C2301" s="50"/>
    </row>
    <row r="2302" spans="3:3" x14ac:dyDescent="0.4">
      <c r="C2302" s="50"/>
    </row>
    <row r="2303" spans="3:3" x14ac:dyDescent="0.4">
      <c r="C2303" s="50"/>
    </row>
    <row r="2304" spans="3:3" x14ac:dyDescent="0.4">
      <c r="C2304" s="50"/>
    </row>
    <row r="2305" spans="3:3" x14ac:dyDescent="0.4">
      <c r="C2305" s="50"/>
    </row>
    <row r="2306" spans="3:3" x14ac:dyDescent="0.4">
      <c r="C2306" s="50"/>
    </row>
    <row r="2307" spans="3:3" x14ac:dyDescent="0.4">
      <c r="C2307" s="50"/>
    </row>
    <row r="2308" spans="3:3" x14ac:dyDescent="0.4">
      <c r="C2308" s="50"/>
    </row>
    <row r="2309" spans="3:3" x14ac:dyDescent="0.4">
      <c r="C2309" s="50"/>
    </row>
    <row r="2310" spans="3:3" x14ac:dyDescent="0.4">
      <c r="C2310" s="50"/>
    </row>
    <row r="2311" spans="3:3" x14ac:dyDescent="0.4">
      <c r="C2311" s="50"/>
    </row>
    <row r="2312" spans="3:3" x14ac:dyDescent="0.4">
      <c r="C2312" s="50"/>
    </row>
    <row r="2313" spans="3:3" x14ac:dyDescent="0.4">
      <c r="C2313" s="50"/>
    </row>
    <row r="2314" spans="3:3" x14ac:dyDescent="0.4">
      <c r="C2314" s="50"/>
    </row>
    <row r="2315" spans="3:3" x14ac:dyDescent="0.4">
      <c r="C2315" s="50"/>
    </row>
    <row r="2316" spans="3:3" x14ac:dyDescent="0.4">
      <c r="C2316" s="50"/>
    </row>
    <row r="2317" spans="3:3" x14ac:dyDescent="0.4">
      <c r="C2317" s="50"/>
    </row>
    <row r="2318" spans="3:3" x14ac:dyDescent="0.4">
      <c r="C2318" s="50"/>
    </row>
    <row r="2319" spans="3:3" x14ac:dyDescent="0.4">
      <c r="C2319" s="50"/>
    </row>
    <row r="2320" spans="3:3" x14ac:dyDescent="0.4">
      <c r="C2320" s="50"/>
    </row>
    <row r="2321" spans="3:3" x14ac:dyDescent="0.4">
      <c r="C2321" s="50"/>
    </row>
    <row r="2322" spans="3:3" x14ac:dyDescent="0.4">
      <c r="C2322" s="50"/>
    </row>
    <row r="2323" spans="3:3" x14ac:dyDescent="0.4">
      <c r="C2323" s="50"/>
    </row>
    <row r="2324" spans="3:3" x14ac:dyDescent="0.4">
      <c r="C2324" s="50"/>
    </row>
    <row r="2325" spans="3:3" x14ac:dyDescent="0.4">
      <c r="C2325" s="50"/>
    </row>
    <row r="2326" spans="3:3" x14ac:dyDescent="0.4">
      <c r="C2326" s="50"/>
    </row>
    <row r="2327" spans="3:3" x14ac:dyDescent="0.4">
      <c r="C2327" s="50"/>
    </row>
    <row r="2328" spans="3:3" x14ac:dyDescent="0.4">
      <c r="C2328" s="50"/>
    </row>
    <row r="2329" spans="3:3" x14ac:dyDescent="0.4">
      <c r="C2329" s="50"/>
    </row>
    <row r="2330" spans="3:3" x14ac:dyDescent="0.4">
      <c r="C2330" s="50"/>
    </row>
    <row r="2331" spans="3:3" x14ac:dyDescent="0.4">
      <c r="C2331" s="50"/>
    </row>
    <row r="2332" spans="3:3" x14ac:dyDescent="0.4">
      <c r="C2332" s="50"/>
    </row>
    <row r="2333" spans="3:3" x14ac:dyDescent="0.4">
      <c r="C2333" s="50"/>
    </row>
    <row r="2334" spans="3:3" x14ac:dyDescent="0.4">
      <c r="C2334" s="50"/>
    </row>
    <row r="2335" spans="3:3" x14ac:dyDescent="0.4">
      <c r="C2335" s="50"/>
    </row>
    <row r="2336" spans="3:3" x14ac:dyDescent="0.4">
      <c r="C2336" s="50"/>
    </row>
    <row r="2337" spans="3:3" x14ac:dyDescent="0.4">
      <c r="C2337" s="50"/>
    </row>
    <row r="2338" spans="3:3" x14ac:dyDescent="0.4">
      <c r="C2338" s="50"/>
    </row>
    <row r="2339" spans="3:3" x14ac:dyDescent="0.4">
      <c r="C2339" s="50"/>
    </row>
    <row r="2340" spans="3:3" x14ac:dyDescent="0.4">
      <c r="C2340" s="50"/>
    </row>
    <row r="2341" spans="3:3" x14ac:dyDescent="0.4">
      <c r="C2341" s="50"/>
    </row>
    <row r="2342" spans="3:3" x14ac:dyDescent="0.4">
      <c r="C2342" s="50"/>
    </row>
    <row r="2343" spans="3:3" x14ac:dyDescent="0.4">
      <c r="C2343" s="50"/>
    </row>
    <row r="2344" spans="3:3" x14ac:dyDescent="0.4">
      <c r="C2344" s="50"/>
    </row>
    <row r="2345" spans="3:3" x14ac:dyDescent="0.4">
      <c r="C2345" s="50"/>
    </row>
    <row r="2346" spans="3:3" x14ac:dyDescent="0.4">
      <c r="C2346" s="50"/>
    </row>
    <row r="2347" spans="3:3" x14ac:dyDescent="0.4">
      <c r="C2347" s="50"/>
    </row>
    <row r="2348" spans="3:3" x14ac:dyDescent="0.4">
      <c r="C2348" s="50"/>
    </row>
    <row r="2349" spans="3:3" x14ac:dyDescent="0.4">
      <c r="C2349" s="50"/>
    </row>
    <row r="2350" spans="3:3" x14ac:dyDescent="0.4">
      <c r="C2350" s="50"/>
    </row>
    <row r="2351" spans="3:3" x14ac:dyDescent="0.4">
      <c r="C2351" s="50"/>
    </row>
    <row r="2352" spans="3:3" x14ac:dyDescent="0.4">
      <c r="C2352" s="50"/>
    </row>
    <row r="2353" spans="3:3" x14ac:dyDescent="0.4">
      <c r="C2353" s="50"/>
    </row>
    <row r="2354" spans="3:3" x14ac:dyDescent="0.4">
      <c r="C2354" s="50"/>
    </row>
    <row r="2355" spans="3:3" x14ac:dyDescent="0.4">
      <c r="C2355" s="50"/>
    </row>
    <row r="2356" spans="3:3" x14ac:dyDescent="0.4">
      <c r="C2356" s="50"/>
    </row>
    <row r="2357" spans="3:3" x14ac:dyDescent="0.4">
      <c r="C2357" s="50"/>
    </row>
    <row r="2358" spans="3:3" x14ac:dyDescent="0.4">
      <c r="C2358" s="50"/>
    </row>
    <row r="2359" spans="3:3" x14ac:dyDescent="0.4">
      <c r="C2359" s="50"/>
    </row>
    <row r="2360" spans="3:3" x14ac:dyDescent="0.4">
      <c r="C2360" s="50"/>
    </row>
    <row r="2361" spans="3:3" x14ac:dyDescent="0.4">
      <c r="C2361" s="50"/>
    </row>
    <row r="2362" spans="3:3" x14ac:dyDescent="0.4">
      <c r="C2362" s="50"/>
    </row>
    <row r="2363" spans="3:3" x14ac:dyDescent="0.4">
      <c r="C2363" s="50"/>
    </row>
    <row r="2364" spans="3:3" x14ac:dyDescent="0.4">
      <c r="C2364" s="50"/>
    </row>
    <row r="2365" spans="3:3" x14ac:dyDescent="0.4">
      <c r="C2365" s="50"/>
    </row>
    <row r="2366" spans="3:3" x14ac:dyDescent="0.4">
      <c r="C2366" s="50"/>
    </row>
    <row r="2367" spans="3:3" x14ac:dyDescent="0.4">
      <c r="C2367" s="50"/>
    </row>
    <row r="2368" spans="3:3" x14ac:dyDescent="0.4">
      <c r="C2368" s="50"/>
    </row>
    <row r="2369" spans="3:3" x14ac:dyDescent="0.4">
      <c r="C2369" s="50"/>
    </row>
    <row r="2370" spans="3:3" x14ac:dyDescent="0.4">
      <c r="C2370" s="50"/>
    </row>
    <row r="2371" spans="3:3" x14ac:dyDescent="0.4">
      <c r="C2371" s="50"/>
    </row>
    <row r="2372" spans="3:3" x14ac:dyDescent="0.4">
      <c r="C2372" s="50"/>
    </row>
    <row r="2373" spans="3:3" x14ac:dyDescent="0.4">
      <c r="C2373" s="50"/>
    </row>
    <row r="2374" spans="3:3" x14ac:dyDescent="0.4">
      <c r="C2374" s="50"/>
    </row>
    <row r="2375" spans="3:3" x14ac:dyDescent="0.4">
      <c r="C2375" s="50"/>
    </row>
    <row r="2376" spans="3:3" x14ac:dyDescent="0.4">
      <c r="C2376" s="50"/>
    </row>
    <row r="2377" spans="3:3" x14ac:dyDescent="0.4">
      <c r="C2377" s="50"/>
    </row>
    <row r="2378" spans="3:3" x14ac:dyDescent="0.4">
      <c r="C2378" s="50"/>
    </row>
    <row r="2379" spans="3:3" x14ac:dyDescent="0.4">
      <c r="C2379" s="50"/>
    </row>
    <row r="2380" spans="3:3" x14ac:dyDescent="0.4">
      <c r="C2380" s="50"/>
    </row>
    <row r="2381" spans="3:3" x14ac:dyDescent="0.4">
      <c r="C2381" s="50"/>
    </row>
    <row r="2382" spans="3:3" x14ac:dyDescent="0.4">
      <c r="C2382" s="50"/>
    </row>
    <row r="2383" spans="3:3" x14ac:dyDescent="0.4">
      <c r="C2383" s="50"/>
    </row>
    <row r="2384" spans="3:3" x14ac:dyDescent="0.4">
      <c r="C2384" s="50"/>
    </row>
    <row r="2385" spans="3:3" x14ac:dyDescent="0.4">
      <c r="C2385" s="50"/>
    </row>
    <row r="2386" spans="3:3" x14ac:dyDescent="0.4">
      <c r="C2386" s="50"/>
    </row>
    <row r="2387" spans="3:3" x14ac:dyDescent="0.4">
      <c r="C2387" s="50"/>
    </row>
    <row r="2388" spans="3:3" x14ac:dyDescent="0.4">
      <c r="C2388" s="50"/>
    </row>
    <row r="2389" spans="3:3" x14ac:dyDescent="0.4">
      <c r="C2389" s="50"/>
    </row>
    <row r="2390" spans="3:3" x14ac:dyDescent="0.4">
      <c r="C2390" s="50"/>
    </row>
    <row r="2391" spans="3:3" x14ac:dyDescent="0.4">
      <c r="C2391" s="50"/>
    </row>
    <row r="2392" spans="3:3" x14ac:dyDescent="0.4">
      <c r="C2392" s="50"/>
    </row>
    <row r="2393" spans="3:3" x14ac:dyDescent="0.4">
      <c r="C2393" s="50"/>
    </row>
    <row r="2394" spans="3:3" x14ac:dyDescent="0.4">
      <c r="C2394" s="50"/>
    </row>
    <row r="2395" spans="3:3" x14ac:dyDescent="0.4">
      <c r="C2395" s="50"/>
    </row>
    <row r="2396" spans="3:3" x14ac:dyDescent="0.4">
      <c r="C2396" s="50"/>
    </row>
    <row r="2397" spans="3:3" x14ac:dyDescent="0.4">
      <c r="C2397" s="50"/>
    </row>
    <row r="2398" spans="3:3" x14ac:dyDescent="0.4">
      <c r="C2398" s="50"/>
    </row>
    <row r="2399" spans="3:3" x14ac:dyDescent="0.4">
      <c r="C2399" s="50"/>
    </row>
    <row r="2400" spans="3:3" x14ac:dyDescent="0.4">
      <c r="C2400" s="50"/>
    </row>
    <row r="2401" spans="3:3" x14ac:dyDescent="0.4">
      <c r="C2401" s="50"/>
    </row>
    <row r="2402" spans="3:3" x14ac:dyDescent="0.4">
      <c r="C2402" s="50"/>
    </row>
    <row r="2403" spans="3:3" x14ac:dyDescent="0.4">
      <c r="C2403" s="50"/>
    </row>
    <row r="2404" spans="3:3" x14ac:dyDescent="0.4">
      <c r="C2404" s="50"/>
    </row>
    <row r="2405" spans="3:3" x14ac:dyDescent="0.4">
      <c r="C2405" s="50"/>
    </row>
    <row r="2406" spans="3:3" x14ac:dyDescent="0.4">
      <c r="C2406" s="50"/>
    </row>
    <row r="2407" spans="3:3" x14ac:dyDescent="0.4">
      <c r="C2407" s="50"/>
    </row>
    <row r="2408" spans="3:3" x14ac:dyDescent="0.4">
      <c r="C2408" s="50"/>
    </row>
    <row r="2409" spans="3:3" x14ac:dyDescent="0.4">
      <c r="C2409" s="50"/>
    </row>
    <row r="2410" spans="3:3" x14ac:dyDescent="0.4">
      <c r="C2410" s="50"/>
    </row>
    <row r="2411" spans="3:3" x14ac:dyDescent="0.4">
      <c r="C2411" s="50"/>
    </row>
    <row r="2412" spans="3:3" x14ac:dyDescent="0.4">
      <c r="C2412" s="50"/>
    </row>
    <row r="2413" spans="3:3" x14ac:dyDescent="0.4">
      <c r="C2413" s="50"/>
    </row>
    <row r="2414" spans="3:3" x14ac:dyDescent="0.4">
      <c r="C2414" s="50"/>
    </row>
    <row r="2415" spans="3:3" x14ac:dyDescent="0.4">
      <c r="C2415" s="50"/>
    </row>
    <row r="2416" spans="3:3" x14ac:dyDescent="0.4">
      <c r="C2416" s="50"/>
    </row>
    <row r="2417" spans="3:3" x14ac:dyDescent="0.4">
      <c r="C2417" s="50"/>
    </row>
    <row r="2418" spans="3:3" x14ac:dyDescent="0.4">
      <c r="C2418" s="50"/>
    </row>
    <row r="2419" spans="3:3" x14ac:dyDescent="0.4">
      <c r="C2419" s="50"/>
    </row>
    <row r="2420" spans="3:3" x14ac:dyDescent="0.4">
      <c r="C2420" s="50"/>
    </row>
    <row r="2421" spans="3:3" x14ac:dyDescent="0.4">
      <c r="C2421" s="50"/>
    </row>
    <row r="2422" spans="3:3" x14ac:dyDescent="0.4">
      <c r="C2422" s="50"/>
    </row>
    <row r="2423" spans="3:3" x14ac:dyDescent="0.4">
      <c r="C2423" s="50"/>
    </row>
    <row r="2424" spans="3:3" x14ac:dyDescent="0.4">
      <c r="C2424" s="50"/>
    </row>
    <row r="2425" spans="3:3" x14ac:dyDescent="0.4">
      <c r="C2425" s="50"/>
    </row>
    <row r="2426" spans="3:3" x14ac:dyDescent="0.4">
      <c r="C2426" s="50"/>
    </row>
    <row r="2427" spans="3:3" x14ac:dyDescent="0.4">
      <c r="C2427" s="50"/>
    </row>
    <row r="2428" spans="3:3" x14ac:dyDescent="0.4">
      <c r="C2428" s="50"/>
    </row>
    <row r="2429" spans="3:3" x14ac:dyDescent="0.4">
      <c r="C2429" s="50"/>
    </row>
    <row r="2430" spans="3:3" x14ac:dyDescent="0.4">
      <c r="C2430" s="50"/>
    </row>
    <row r="2431" spans="3:3" x14ac:dyDescent="0.4">
      <c r="C2431" s="50"/>
    </row>
    <row r="2432" spans="3:3" x14ac:dyDescent="0.4">
      <c r="C2432" s="50"/>
    </row>
    <row r="2433" spans="3:3" x14ac:dyDescent="0.4">
      <c r="C2433" s="50"/>
    </row>
    <row r="2434" spans="3:3" x14ac:dyDescent="0.4">
      <c r="C2434" s="50"/>
    </row>
    <row r="2435" spans="3:3" x14ac:dyDescent="0.4">
      <c r="C2435" s="50"/>
    </row>
    <row r="2436" spans="3:3" x14ac:dyDescent="0.4">
      <c r="C2436" s="50"/>
    </row>
    <row r="2437" spans="3:3" x14ac:dyDescent="0.4">
      <c r="C2437" s="50"/>
    </row>
    <row r="2438" spans="3:3" x14ac:dyDescent="0.4">
      <c r="C2438" s="50"/>
    </row>
    <row r="2439" spans="3:3" x14ac:dyDescent="0.4">
      <c r="C2439" s="50"/>
    </row>
    <row r="2440" spans="3:3" x14ac:dyDescent="0.4">
      <c r="C2440" s="50"/>
    </row>
    <row r="2441" spans="3:3" x14ac:dyDescent="0.4">
      <c r="C2441" s="50"/>
    </row>
    <row r="2442" spans="3:3" x14ac:dyDescent="0.4">
      <c r="C2442" s="50"/>
    </row>
    <row r="2443" spans="3:3" x14ac:dyDescent="0.4">
      <c r="C2443" s="50"/>
    </row>
    <row r="2444" spans="3:3" x14ac:dyDescent="0.4">
      <c r="C2444" s="50"/>
    </row>
    <row r="2445" spans="3:3" x14ac:dyDescent="0.4">
      <c r="C2445" s="50"/>
    </row>
    <row r="2446" spans="3:3" x14ac:dyDescent="0.4">
      <c r="C2446" s="50"/>
    </row>
    <row r="2447" spans="3:3" x14ac:dyDescent="0.4">
      <c r="C2447" s="50"/>
    </row>
    <row r="2448" spans="3:3" x14ac:dyDescent="0.4">
      <c r="C2448" s="50"/>
    </row>
    <row r="2449" spans="3:3" x14ac:dyDescent="0.4">
      <c r="C2449" s="50"/>
    </row>
    <row r="2450" spans="3:3" x14ac:dyDescent="0.4">
      <c r="C2450" s="50"/>
    </row>
    <row r="2451" spans="3:3" x14ac:dyDescent="0.4">
      <c r="C2451" s="50"/>
    </row>
    <row r="2452" spans="3:3" x14ac:dyDescent="0.4">
      <c r="C2452" s="50"/>
    </row>
    <row r="2453" spans="3:3" x14ac:dyDescent="0.4">
      <c r="C2453" s="50"/>
    </row>
    <row r="2454" spans="3:3" x14ac:dyDescent="0.4">
      <c r="C2454" s="50"/>
    </row>
    <row r="2455" spans="3:3" x14ac:dyDescent="0.4">
      <c r="C2455" s="50"/>
    </row>
    <row r="2456" spans="3:3" x14ac:dyDescent="0.4">
      <c r="C2456" s="50"/>
    </row>
    <row r="2457" spans="3:3" x14ac:dyDescent="0.4">
      <c r="C2457" s="50"/>
    </row>
    <row r="2458" spans="3:3" x14ac:dyDescent="0.4">
      <c r="C2458" s="50"/>
    </row>
    <row r="2459" spans="3:3" x14ac:dyDescent="0.4">
      <c r="C2459" s="50"/>
    </row>
    <row r="2460" spans="3:3" x14ac:dyDescent="0.4">
      <c r="C2460" s="50"/>
    </row>
    <row r="2461" spans="3:3" x14ac:dyDescent="0.4">
      <c r="C2461" s="50"/>
    </row>
    <row r="2462" spans="3:3" x14ac:dyDescent="0.4">
      <c r="C2462" s="50"/>
    </row>
    <row r="2463" spans="3:3" x14ac:dyDescent="0.4">
      <c r="C2463" s="50"/>
    </row>
    <row r="2464" spans="3:3" x14ac:dyDescent="0.4">
      <c r="C2464" s="50"/>
    </row>
    <row r="2465" spans="3:3" x14ac:dyDescent="0.4">
      <c r="C2465" s="50"/>
    </row>
    <row r="2466" spans="3:3" x14ac:dyDescent="0.4">
      <c r="C2466" s="50"/>
    </row>
    <row r="2467" spans="3:3" x14ac:dyDescent="0.4">
      <c r="C2467" s="50"/>
    </row>
    <row r="2468" spans="3:3" x14ac:dyDescent="0.4">
      <c r="C2468" s="50"/>
    </row>
    <row r="2469" spans="3:3" x14ac:dyDescent="0.4">
      <c r="C2469" s="50"/>
    </row>
    <row r="2470" spans="3:3" x14ac:dyDescent="0.4">
      <c r="C2470" s="50"/>
    </row>
    <row r="2471" spans="3:3" x14ac:dyDescent="0.4">
      <c r="C2471" s="50"/>
    </row>
    <row r="2472" spans="3:3" x14ac:dyDescent="0.4">
      <c r="C2472" s="50"/>
    </row>
    <row r="2473" spans="3:3" x14ac:dyDescent="0.4">
      <c r="C2473" s="50"/>
    </row>
    <row r="2474" spans="3:3" x14ac:dyDescent="0.4">
      <c r="C2474" s="50"/>
    </row>
    <row r="2475" spans="3:3" x14ac:dyDescent="0.4">
      <c r="C2475" s="50"/>
    </row>
    <row r="2476" spans="3:3" x14ac:dyDescent="0.4">
      <c r="C2476" s="50"/>
    </row>
    <row r="2477" spans="3:3" x14ac:dyDescent="0.4">
      <c r="C2477" s="50"/>
    </row>
    <row r="2478" spans="3:3" x14ac:dyDescent="0.4">
      <c r="C2478" s="50"/>
    </row>
    <row r="2479" spans="3:3" x14ac:dyDescent="0.4">
      <c r="C2479" s="50"/>
    </row>
    <row r="2480" spans="3:3" x14ac:dyDescent="0.4">
      <c r="C2480" s="50"/>
    </row>
    <row r="2481" spans="3:3" x14ac:dyDescent="0.4">
      <c r="C2481" s="50"/>
    </row>
    <row r="2482" spans="3:3" x14ac:dyDescent="0.4">
      <c r="C2482" s="50"/>
    </row>
    <row r="2483" spans="3:3" x14ac:dyDescent="0.4">
      <c r="C2483" s="50"/>
    </row>
    <row r="2484" spans="3:3" x14ac:dyDescent="0.4">
      <c r="C2484" s="50"/>
    </row>
    <row r="2485" spans="3:3" x14ac:dyDescent="0.4">
      <c r="C2485" s="50"/>
    </row>
    <row r="2486" spans="3:3" x14ac:dyDescent="0.4">
      <c r="C2486" s="50"/>
    </row>
    <row r="2487" spans="3:3" x14ac:dyDescent="0.4">
      <c r="C2487" s="50"/>
    </row>
    <row r="2488" spans="3:3" x14ac:dyDescent="0.4">
      <c r="C2488" s="50"/>
    </row>
    <row r="2489" spans="3:3" x14ac:dyDescent="0.4">
      <c r="C2489" s="50"/>
    </row>
    <row r="2490" spans="3:3" x14ac:dyDescent="0.4">
      <c r="C2490" s="50"/>
    </row>
    <row r="2491" spans="3:3" x14ac:dyDescent="0.4">
      <c r="C2491" s="50"/>
    </row>
    <row r="2492" spans="3:3" x14ac:dyDescent="0.4">
      <c r="C2492" s="50"/>
    </row>
    <row r="2493" spans="3:3" x14ac:dyDescent="0.4">
      <c r="C2493" s="50"/>
    </row>
    <row r="2494" spans="3:3" x14ac:dyDescent="0.4">
      <c r="C2494" s="50"/>
    </row>
    <row r="2495" spans="3:3" x14ac:dyDescent="0.4">
      <c r="C2495" s="50"/>
    </row>
    <row r="2496" spans="3:3" x14ac:dyDescent="0.4">
      <c r="C2496" s="50"/>
    </row>
    <row r="2497" spans="3:3" x14ac:dyDescent="0.4">
      <c r="C2497" s="50"/>
    </row>
    <row r="2498" spans="3:3" x14ac:dyDescent="0.4">
      <c r="C2498" s="50"/>
    </row>
    <row r="2499" spans="3:3" x14ac:dyDescent="0.4">
      <c r="C2499" s="50"/>
    </row>
    <row r="2500" spans="3:3" x14ac:dyDescent="0.4">
      <c r="C2500" s="50"/>
    </row>
    <row r="2501" spans="3:3" x14ac:dyDescent="0.4">
      <c r="C2501" s="50"/>
    </row>
    <row r="2502" spans="3:3" x14ac:dyDescent="0.4">
      <c r="C2502" s="50"/>
    </row>
    <row r="2503" spans="3:3" x14ac:dyDescent="0.4">
      <c r="C2503" s="50"/>
    </row>
    <row r="2504" spans="3:3" x14ac:dyDescent="0.4">
      <c r="C2504" s="50"/>
    </row>
    <row r="2505" spans="3:3" x14ac:dyDescent="0.4">
      <c r="C2505" s="50"/>
    </row>
    <row r="2506" spans="3:3" x14ac:dyDescent="0.4">
      <c r="C2506" s="50"/>
    </row>
    <row r="2507" spans="3:3" x14ac:dyDescent="0.4">
      <c r="C2507" s="50"/>
    </row>
    <row r="2508" spans="3:3" x14ac:dyDescent="0.4">
      <c r="C2508" s="50"/>
    </row>
    <row r="2509" spans="3:3" x14ac:dyDescent="0.4">
      <c r="C2509" s="50"/>
    </row>
    <row r="2510" spans="3:3" x14ac:dyDescent="0.4">
      <c r="C2510" s="50"/>
    </row>
    <row r="2511" spans="3:3" x14ac:dyDescent="0.4">
      <c r="C2511" s="50"/>
    </row>
    <row r="2512" spans="3:3" x14ac:dyDescent="0.4">
      <c r="C2512" s="50"/>
    </row>
    <row r="2513" spans="3:3" x14ac:dyDescent="0.4">
      <c r="C2513" s="50"/>
    </row>
    <row r="2514" spans="3:3" x14ac:dyDescent="0.4">
      <c r="C2514" s="50"/>
    </row>
    <row r="2515" spans="3:3" x14ac:dyDescent="0.4">
      <c r="C2515" s="50"/>
    </row>
    <row r="2516" spans="3:3" x14ac:dyDescent="0.4">
      <c r="C2516" s="50"/>
    </row>
    <row r="2517" spans="3:3" x14ac:dyDescent="0.4">
      <c r="C2517" s="50"/>
    </row>
    <row r="2518" spans="3:3" x14ac:dyDescent="0.4">
      <c r="C2518" s="50"/>
    </row>
    <row r="2519" spans="3:3" x14ac:dyDescent="0.4">
      <c r="C2519" s="50"/>
    </row>
    <row r="2520" spans="3:3" x14ac:dyDescent="0.4">
      <c r="C2520" s="50"/>
    </row>
    <row r="2521" spans="3:3" x14ac:dyDescent="0.4">
      <c r="C2521" s="50"/>
    </row>
    <row r="2522" spans="3:3" x14ac:dyDescent="0.4">
      <c r="C2522" s="50"/>
    </row>
    <row r="2523" spans="3:3" x14ac:dyDescent="0.4">
      <c r="C2523" s="50"/>
    </row>
    <row r="2524" spans="3:3" x14ac:dyDescent="0.4">
      <c r="C2524" s="50"/>
    </row>
    <row r="2525" spans="3:3" x14ac:dyDescent="0.4">
      <c r="C2525" s="50"/>
    </row>
    <row r="2526" spans="3:3" x14ac:dyDescent="0.4">
      <c r="C2526" s="50"/>
    </row>
    <row r="2527" spans="3:3" x14ac:dyDescent="0.4">
      <c r="C2527" s="50"/>
    </row>
    <row r="2528" spans="3:3" x14ac:dyDescent="0.4">
      <c r="C2528" s="50"/>
    </row>
    <row r="2529" spans="3:3" x14ac:dyDescent="0.4">
      <c r="C2529" s="50"/>
    </row>
    <row r="2530" spans="3:3" x14ac:dyDescent="0.4">
      <c r="C2530" s="50"/>
    </row>
    <row r="2531" spans="3:3" x14ac:dyDescent="0.4">
      <c r="C2531" s="50"/>
    </row>
    <row r="2532" spans="3:3" x14ac:dyDescent="0.4">
      <c r="C2532" s="50"/>
    </row>
    <row r="2533" spans="3:3" x14ac:dyDescent="0.4">
      <c r="C2533" s="50"/>
    </row>
    <row r="2534" spans="3:3" x14ac:dyDescent="0.4">
      <c r="C2534" s="50"/>
    </row>
    <row r="2535" spans="3:3" x14ac:dyDescent="0.4">
      <c r="C2535" s="50"/>
    </row>
    <row r="2536" spans="3:3" x14ac:dyDescent="0.4">
      <c r="C2536" s="50"/>
    </row>
    <row r="2537" spans="3:3" x14ac:dyDescent="0.4">
      <c r="C2537" s="50"/>
    </row>
    <row r="2538" spans="3:3" x14ac:dyDescent="0.4">
      <c r="C2538" s="50"/>
    </row>
    <row r="2539" spans="3:3" x14ac:dyDescent="0.4">
      <c r="C2539" s="50"/>
    </row>
    <row r="2540" spans="3:3" x14ac:dyDescent="0.4">
      <c r="C2540" s="50"/>
    </row>
    <row r="2541" spans="3:3" x14ac:dyDescent="0.4">
      <c r="C2541" s="50"/>
    </row>
    <row r="2542" spans="3:3" x14ac:dyDescent="0.4">
      <c r="C2542" s="50"/>
    </row>
    <row r="2543" spans="3:3" x14ac:dyDescent="0.4">
      <c r="C2543" s="50"/>
    </row>
    <row r="2544" spans="3:3" x14ac:dyDescent="0.4">
      <c r="C2544" s="50"/>
    </row>
    <row r="2545" spans="3:3" x14ac:dyDescent="0.4">
      <c r="C2545" s="50"/>
    </row>
    <row r="2546" spans="3:3" x14ac:dyDescent="0.4">
      <c r="C2546" s="50"/>
    </row>
    <row r="2547" spans="3:3" x14ac:dyDescent="0.4">
      <c r="C2547" s="50"/>
    </row>
    <row r="2548" spans="3:3" x14ac:dyDescent="0.4">
      <c r="C2548" s="50"/>
    </row>
    <row r="2549" spans="3:3" x14ac:dyDescent="0.4">
      <c r="C2549" s="50"/>
    </row>
    <row r="2550" spans="3:3" x14ac:dyDescent="0.4">
      <c r="C2550" s="50"/>
    </row>
    <row r="2551" spans="3:3" x14ac:dyDescent="0.4">
      <c r="C2551" s="50"/>
    </row>
    <row r="2552" spans="3:3" x14ac:dyDescent="0.4">
      <c r="C2552" s="50"/>
    </row>
    <row r="2553" spans="3:3" x14ac:dyDescent="0.4">
      <c r="C2553" s="50"/>
    </row>
    <row r="2554" spans="3:3" x14ac:dyDescent="0.4">
      <c r="C2554" s="50"/>
    </row>
    <row r="2555" spans="3:3" x14ac:dyDescent="0.4">
      <c r="C2555" s="50"/>
    </row>
    <row r="2556" spans="3:3" x14ac:dyDescent="0.4">
      <c r="C2556" s="50"/>
    </row>
    <row r="2557" spans="3:3" x14ac:dyDescent="0.4">
      <c r="C2557" s="50"/>
    </row>
    <row r="2558" spans="3:3" x14ac:dyDescent="0.4">
      <c r="C2558" s="50"/>
    </row>
    <row r="2559" spans="3:3" x14ac:dyDescent="0.4">
      <c r="C2559" s="50"/>
    </row>
    <row r="2560" spans="3:3" x14ac:dyDescent="0.4">
      <c r="C2560" s="50"/>
    </row>
    <row r="2561" spans="3:3" x14ac:dyDescent="0.4">
      <c r="C2561" s="50"/>
    </row>
    <row r="2562" spans="3:3" x14ac:dyDescent="0.4">
      <c r="C2562" s="50"/>
    </row>
    <row r="2563" spans="3:3" x14ac:dyDescent="0.4">
      <c r="C2563" s="50"/>
    </row>
    <row r="2564" spans="3:3" x14ac:dyDescent="0.4">
      <c r="C2564" s="50"/>
    </row>
    <row r="2565" spans="3:3" x14ac:dyDescent="0.4">
      <c r="C2565" s="50"/>
    </row>
    <row r="2566" spans="3:3" x14ac:dyDescent="0.4">
      <c r="C2566" s="50"/>
    </row>
    <row r="2567" spans="3:3" x14ac:dyDescent="0.4">
      <c r="C2567" s="50"/>
    </row>
    <row r="2568" spans="3:3" x14ac:dyDescent="0.4">
      <c r="C2568" s="50"/>
    </row>
    <row r="2569" spans="3:3" x14ac:dyDescent="0.4">
      <c r="C2569" s="50"/>
    </row>
    <row r="2570" spans="3:3" x14ac:dyDescent="0.4">
      <c r="C2570" s="50"/>
    </row>
    <row r="2571" spans="3:3" x14ac:dyDescent="0.4">
      <c r="C2571" s="50"/>
    </row>
    <row r="2572" spans="3:3" x14ac:dyDescent="0.4">
      <c r="C2572" s="50"/>
    </row>
    <row r="2573" spans="3:3" x14ac:dyDescent="0.4">
      <c r="C2573" s="50"/>
    </row>
    <row r="2574" spans="3:3" x14ac:dyDescent="0.4">
      <c r="C2574" s="50"/>
    </row>
    <row r="2575" spans="3:3" x14ac:dyDescent="0.4">
      <c r="C2575" s="50"/>
    </row>
    <row r="2576" spans="3:3" x14ac:dyDescent="0.4">
      <c r="C2576" s="50"/>
    </row>
    <row r="2577" spans="3:3" x14ac:dyDescent="0.4">
      <c r="C2577" s="50"/>
    </row>
    <row r="2578" spans="3:3" x14ac:dyDescent="0.4">
      <c r="C2578" s="50"/>
    </row>
    <row r="2579" spans="3:3" x14ac:dyDescent="0.4">
      <c r="C2579" s="50"/>
    </row>
    <row r="2580" spans="3:3" x14ac:dyDescent="0.4">
      <c r="C2580" s="50"/>
    </row>
    <row r="2581" spans="3:3" x14ac:dyDescent="0.4">
      <c r="C2581" s="50"/>
    </row>
    <row r="2582" spans="3:3" x14ac:dyDescent="0.4">
      <c r="C2582" s="50"/>
    </row>
    <row r="2583" spans="3:3" x14ac:dyDescent="0.4">
      <c r="C2583" s="50"/>
    </row>
    <row r="2584" spans="3:3" x14ac:dyDescent="0.4">
      <c r="C2584" s="50"/>
    </row>
    <row r="2585" spans="3:3" x14ac:dyDescent="0.4">
      <c r="C2585" s="50"/>
    </row>
    <row r="2586" spans="3:3" x14ac:dyDescent="0.4">
      <c r="C2586" s="50"/>
    </row>
    <row r="2587" spans="3:3" x14ac:dyDescent="0.4">
      <c r="C2587" s="50"/>
    </row>
    <row r="2588" spans="3:3" x14ac:dyDescent="0.4">
      <c r="C2588" s="50"/>
    </row>
    <row r="2589" spans="3:3" x14ac:dyDescent="0.4">
      <c r="C2589" s="50"/>
    </row>
    <row r="2590" spans="3:3" x14ac:dyDescent="0.4">
      <c r="C2590" s="50"/>
    </row>
    <row r="2591" spans="3:3" x14ac:dyDescent="0.4">
      <c r="C2591" s="50"/>
    </row>
    <row r="2592" spans="3:3" x14ac:dyDescent="0.4">
      <c r="C2592" s="50"/>
    </row>
    <row r="2593" spans="3:3" x14ac:dyDescent="0.4">
      <c r="C2593" s="50"/>
    </row>
    <row r="2594" spans="3:3" x14ac:dyDescent="0.4">
      <c r="C2594" s="50"/>
    </row>
    <row r="2595" spans="3:3" x14ac:dyDescent="0.4">
      <c r="C2595" s="50"/>
    </row>
    <row r="2596" spans="3:3" x14ac:dyDescent="0.4">
      <c r="C2596" s="50"/>
    </row>
    <row r="2597" spans="3:3" x14ac:dyDescent="0.4">
      <c r="C2597" s="50"/>
    </row>
    <row r="2598" spans="3:3" x14ac:dyDescent="0.4">
      <c r="C2598" s="50"/>
    </row>
    <row r="2599" spans="3:3" x14ac:dyDescent="0.4">
      <c r="C2599" s="50"/>
    </row>
    <row r="2600" spans="3:3" x14ac:dyDescent="0.4">
      <c r="C2600" s="50"/>
    </row>
    <row r="2601" spans="3:3" x14ac:dyDescent="0.4">
      <c r="C2601" s="50"/>
    </row>
    <row r="2602" spans="3:3" x14ac:dyDescent="0.4">
      <c r="C2602" s="50"/>
    </row>
    <row r="2603" spans="3:3" x14ac:dyDescent="0.4">
      <c r="C2603" s="50"/>
    </row>
    <row r="2604" spans="3:3" x14ac:dyDescent="0.4">
      <c r="C2604" s="50"/>
    </row>
    <row r="2605" spans="3:3" x14ac:dyDescent="0.4">
      <c r="C2605" s="50"/>
    </row>
    <row r="2606" spans="3:3" x14ac:dyDescent="0.4">
      <c r="C2606" s="50"/>
    </row>
    <row r="2607" spans="3:3" x14ac:dyDescent="0.4">
      <c r="C2607" s="50"/>
    </row>
    <row r="2608" spans="3:3" x14ac:dyDescent="0.4">
      <c r="C2608" s="50"/>
    </row>
    <row r="2609" spans="3:3" x14ac:dyDescent="0.4">
      <c r="C2609" s="50"/>
    </row>
    <row r="2610" spans="3:3" x14ac:dyDescent="0.4">
      <c r="C2610" s="50"/>
    </row>
    <row r="2611" spans="3:3" x14ac:dyDescent="0.4">
      <c r="C2611" s="50"/>
    </row>
    <row r="2612" spans="3:3" x14ac:dyDescent="0.4">
      <c r="C2612" s="50"/>
    </row>
    <row r="2613" spans="3:3" x14ac:dyDescent="0.4">
      <c r="C2613" s="50"/>
    </row>
    <row r="2614" spans="3:3" x14ac:dyDescent="0.4">
      <c r="C2614" s="50"/>
    </row>
    <row r="2615" spans="3:3" x14ac:dyDescent="0.4">
      <c r="C2615" s="50"/>
    </row>
    <row r="2616" spans="3:3" x14ac:dyDescent="0.4">
      <c r="C2616" s="50"/>
    </row>
    <row r="2617" spans="3:3" x14ac:dyDescent="0.4">
      <c r="C2617" s="50"/>
    </row>
    <row r="2618" spans="3:3" x14ac:dyDescent="0.4">
      <c r="C2618" s="50"/>
    </row>
    <row r="2619" spans="3:3" x14ac:dyDescent="0.4">
      <c r="C2619" s="50"/>
    </row>
    <row r="2620" spans="3:3" x14ac:dyDescent="0.4">
      <c r="C2620" s="50"/>
    </row>
    <row r="2621" spans="3:3" x14ac:dyDescent="0.4">
      <c r="C2621" s="50"/>
    </row>
    <row r="2622" spans="3:3" x14ac:dyDescent="0.4">
      <c r="C2622" s="50"/>
    </row>
    <row r="2623" spans="3:3" x14ac:dyDescent="0.4">
      <c r="C2623" s="50"/>
    </row>
    <row r="2624" spans="3:3" x14ac:dyDescent="0.4">
      <c r="C2624" s="50"/>
    </row>
    <row r="2625" spans="3:3" x14ac:dyDescent="0.4">
      <c r="C2625" s="50"/>
    </row>
    <row r="2626" spans="3:3" x14ac:dyDescent="0.4">
      <c r="C2626" s="50"/>
    </row>
    <row r="2627" spans="3:3" x14ac:dyDescent="0.4">
      <c r="C2627" s="50"/>
    </row>
    <row r="2628" spans="3:3" x14ac:dyDescent="0.4">
      <c r="C2628" s="50"/>
    </row>
    <row r="2629" spans="3:3" x14ac:dyDescent="0.4">
      <c r="C2629" s="50"/>
    </row>
    <row r="2630" spans="3:3" x14ac:dyDescent="0.4">
      <c r="C2630" s="50"/>
    </row>
    <row r="2631" spans="3:3" x14ac:dyDescent="0.4">
      <c r="C2631" s="50"/>
    </row>
    <row r="2632" spans="3:3" x14ac:dyDescent="0.4">
      <c r="C2632" s="50"/>
    </row>
    <row r="2633" spans="3:3" x14ac:dyDescent="0.4">
      <c r="C2633" s="50"/>
    </row>
    <row r="2634" spans="3:3" x14ac:dyDescent="0.4">
      <c r="C2634" s="50"/>
    </row>
    <row r="2635" spans="3:3" x14ac:dyDescent="0.4">
      <c r="C2635" s="50"/>
    </row>
    <row r="2636" spans="3:3" x14ac:dyDescent="0.4">
      <c r="C2636" s="50"/>
    </row>
    <row r="2637" spans="3:3" x14ac:dyDescent="0.4">
      <c r="C2637" s="50"/>
    </row>
    <row r="2638" spans="3:3" x14ac:dyDescent="0.4">
      <c r="C2638" s="50"/>
    </row>
    <row r="2639" spans="3:3" x14ac:dyDescent="0.4">
      <c r="C2639" s="50"/>
    </row>
    <row r="2640" spans="3:3" x14ac:dyDescent="0.4">
      <c r="C2640" s="50"/>
    </row>
    <row r="2641" spans="3:3" x14ac:dyDescent="0.4">
      <c r="C2641" s="50"/>
    </row>
    <row r="2642" spans="3:3" x14ac:dyDescent="0.4">
      <c r="C2642" s="50"/>
    </row>
    <row r="2643" spans="3:3" x14ac:dyDescent="0.4">
      <c r="C2643" s="50"/>
    </row>
    <row r="2644" spans="3:3" x14ac:dyDescent="0.4">
      <c r="C2644" s="50"/>
    </row>
    <row r="2645" spans="3:3" x14ac:dyDescent="0.4">
      <c r="C2645" s="50"/>
    </row>
    <row r="2646" spans="3:3" x14ac:dyDescent="0.4">
      <c r="C2646" s="50"/>
    </row>
    <row r="2647" spans="3:3" x14ac:dyDescent="0.4">
      <c r="C2647" s="50"/>
    </row>
    <row r="2648" spans="3:3" x14ac:dyDescent="0.4">
      <c r="C2648" s="50"/>
    </row>
    <row r="2649" spans="3:3" x14ac:dyDescent="0.4">
      <c r="C2649" s="50"/>
    </row>
    <row r="2650" spans="3:3" x14ac:dyDescent="0.4">
      <c r="C2650" s="50"/>
    </row>
    <row r="2651" spans="3:3" x14ac:dyDescent="0.4">
      <c r="C2651" s="50"/>
    </row>
    <row r="2652" spans="3:3" x14ac:dyDescent="0.4">
      <c r="C2652" s="50"/>
    </row>
    <row r="2653" spans="3:3" x14ac:dyDescent="0.4">
      <c r="C2653" s="50"/>
    </row>
    <row r="2654" spans="3:3" x14ac:dyDescent="0.4">
      <c r="C2654" s="50"/>
    </row>
    <row r="2655" spans="3:3" x14ac:dyDescent="0.4">
      <c r="C2655" s="50"/>
    </row>
    <row r="2656" spans="3:3" x14ac:dyDescent="0.4">
      <c r="C2656" s="50"/>
    </row>
    <row r="2657" spans="3:3" x14ac:dyDescent="0.4">
      <c r="C2657" s="50"/>
    </row>
    <row r="2658" spans="3:3" x14ac:dyDescent="0.4">
      <c r="C2658" s="50"/>
    </row>
    <row r="2659" spans="3:3" x14ac:dyDescent="0.4">
      <c r="C2659" s="50"/>
    </row>
    <row r="2660" spans="3:3" x14ac:dyDescent="0.4">
      <c r="C2660" s="50"/>
    </row>
    <row r="2661" spans="3:3" x14ac:dyDescent="0.4">
      <c r="C2661" s="50"/>
    </row>
    <row r="2662" spans="3:3" x14ac:dyDescent="0.4">
      <c r="C2662" s="50"/>
    </row>
    <row r="2663" spans="3:3" x14ac:dyDescent="0.4">
      <c r="C2663" s="50"/>
    </row>
    <row r="2664" spans="3:3" x14ac:dyDescent="0.4">
      <c r="C2664" s="50"/>
    </row>
    <row r="2665" spans="3:3" x14ac:dyDescent="0.4">
      <c r="C2665" s="50"/>
    </row>
    <row r="2666" spans="3:3" x14ac:dyDescent="0.4">
      <c r="C2666" s="50"/>
    </row>
    <row r="2667" spans="3:3" x14ac:dyDescent="0.4">
      <c r="C2667" s="50"/>
    </row>
    <row r="2668" spans="3:3" x14ac:dyDescent="0.4">
      <c r="C2668" s="50"/>
    </row>
    <row r="2669" spans="3:3" x14ac:dyDescent="0.4">
      <c r="C2669" s="50"/>
    </row>
    <row r="2670" spans="3:3" x14ac:dyDescent="0.4">
      <c r="C2670" s="50"/>
    </row>
    <row r="2671" spans="3:3" x14ac:dyDescent="0.4">
      <c r="C2671" s="50"/>
    </row>
    <row r="2672" spans="3:3" x14ac:dyDescent="0.4">
      <c r="C2672" s="50"/>
    </row>
    <row r="2673" spans="3:3" x14ac:dyDescent="0.4">
      <c r="C2673" s="50"/>
    </row>
    <row r="2674" spans="3:3" x14ac:dyDescent="0.4">
      <c r="C2674" s="50"/>
    </row>
    <row r="2675" spans="3:3" x14ac:dyDescent="0.4">
      <c r="C2675" s="50"/>
    </row>
    <row r="2676" spans="3:3" x14ac:dyDescent="0.4">
      <c r="C2676" s="50"/>
    </row>
    <row r="2677" spans="3:3" x14ac:dyDescent="0.4">
      <c r="C2677" s="50"/>
    </row>
    <row r="2678" spans="3:3" x14ac:dyDescent="0.4">
      <c r="C2678" s="50"/>
    </row>
    <row r="2679" spans="3:3" x14ac:dyDescent="0.4">
      <c r="C2679" s="50"/>
    </row>
    <row r="2680" spans="3:3" x14ac:dyDescent="0.4">
      <c r="C2680" s="50"/>
    </row>
    <row r="2681" spans="3:3" x14ac:dyDescent="0.4">
      <c r="C2681" s="50"/>
    </row>
    <row r="2682" spans="3:3" x14ac:dyDescent="0.4">
      <c r="C2682" s="50"/>
    </row>
    <row r="2683" spans="3:3" x14ac:dyDescent="0.4">
      <c r="C2683" s="50"/>
    </row>
    <row r="2684" spans="3:3" x14ac:dyDescent="0.4">
      <c r="C2684" s="50"/>
    </row>
    <row r="2685" spans="3:3" x14ac:dyDescent="0.4">
      <c r="C2685" s="50"/>
    </row>
    <row r="2686" spans="3:3" x14ac:dyDescent="0.4">
      <c r="C2686" s="50"/>
    </row>
    <row r="2687" spans="3:3" x14ac:dyDescent="0.4">
      <c r="C2687" s="50"/>
    </row>
    <row r="2688" spans="3:3" x14ac:dyDescent="0.4">
      <c r="C2688" s="50"/>
    </row>
    <row r="2689" spans="3:3" x14ac:dyDescent="0.4">
      <c r="C2689" s="50"/>
    </row>
    <row r="2690" spans="3:3" x14ac:dyDescent="0.4">
      <c r="C2690" s="50"/>
    </row>
    <row r="2691" spans="3:3" x14ac:dyDescent="0.4">
      <c r="C2691" s="50"/>
    </row>
    <row r="2692" spans="3:3" x14ac:dyDescent="0.4">
      <c r="C2692" s="50"/>
    </row>
    <row r="2693" spans="3:3" x14ac:dyDescent="0.4">
      <c r="C2693" s="50"/>
    </row>
    <row r="2694" spans="3:3" x14ac:dyDescent="0.4">
      <c r="C2694" s="50"/>
    </row>
    <row r="2695" spans="3:3" x14ac:dyDescent="0.4">
      <c r="C2695" s="50"/>
    </row>
    <row r="2696" spans="3:3" x14ac:dyDescent="0.4">
      <c r="C2696" s="50"/>
    </row>
    <row r="2697" spans="3:3" x14ac:dyDescent="0.4">
      <c r="C2697" s="50"/>
    </row>
    <row r="2698" spans="3:3" x14ac:dyDescent="0.4">
      <c r="C2698" s="50"/>
    </row>
    <row r="2699" spans="3:3" x14ac:dyDescent="0.4">
      <c r="C2699" s="50"/>
    </row>
    <row r="2700" spans="3:3" x14ac:dyDescent="0.4">
      <c r="C2700" s="50"/>
    </row>
    <row r="2701" spans="3:3" x14ac:dyDescent="0.4">
      <c r="C2701" s="50"/>
    </row>
    <row r="2702" spans="3:3" x14ac:dyDescent="0.4">
      <c r="C2702" s="50"/>
    </row>
    <row r="2703" spans="3:3" x14ac:dyDescent="0.4">
      <c r="C2703" s="50"/>
    </row>
    <row r="2704" spans="3:3" x14ac:dyDescent="0.4">
      <c r="C2704" s="50"/>
    </row>
    <row r="2705" spans="3:3" x14ac:dyDescent="0.4">
      <c r="C2705" s="50"/>
    </row>
    <row r="2706" spans="3:3" x14ac:dyDescent="0.4">
      <c r="C2706" s="50"/>
    </row>
    <row r="2707" spans="3:3" x14ac:dyDescent="0.4">
      <c r="C2707" s="50"/>
    </row>
    <row r="2708" spans="3:3" x14ac:dyDescent="0.4">
      <c r="C2708" s="50"/>
    </row>
    <row r="2709" spans="3:3" x14ac:dyDescent="0.4">
      <c r="C2709" s="50"/>
    </row>
    <row r="2710" spans="3:3" x14ac:dyDescent="0.4">
      <c r="C2710" s="50"/>
    </row>
    <row r="2711" spans="3:3" x14ac:dyDescent="0.4">
      <c r="C2711" s="50"/>
    </row>
    <row r="2712" spans="3:3" x14ac:dyDescent="0.4">
      <c r="C2712" s="50"/>
    </row>
    <row r="2713" spans="3:3" x14ac:dyDescent="0.4">
      <c r="C2713" s="50"/>
    </row>
    <row r="2714" spans="3:3" x14ac:dyDescent="0.4">
      <c r="C2714" s="50"/>
    </row>
    <row r="2715" spans="3:3" x14ac:dyDescent="0.4">
      <c r="C2715" s="50"/>
    </row>
    <row r="2716" spans="3:3" x14ac:dyDescent="0.4">
      <c r="C2716" s="50"/>
    </row>
    <row r="2717" spans="3:3" x14ac:dyDescent="0.4">
      <c r="C2717" s="50"/>
    </row>
    <row r="2718" spans="3:3" x14ac:dyDescent="0.4">
      <c r="C2718" s="50"/>
    </row>
    <row r="2719" spans="3:3" x14ac:dyDescent="0.4">
      <c r="C2719" s="50"/>
    </row>
    <row r="2720" spans="3:3" x14ac:dyDescent="0.4">
      <c r="C2720" s="50"/>
    </row>
    <row r="2721" spans="3:3" x14ac:dyDescent="0.4">
      <c r="C2721" s="50"/>
    </row>
    <row r="2722" spans="3:3" x14ac:dyDescent="0.4">
      <c r="C2722" s="50"/>
    </row>
    <row r="2723" spans="3:3" x14ac:dyDescent="0.4">
      <c r="C2723" s="50"/>
    </row>
    <row r="2724" spans="3:3" x14ac:dyDescent="0.4">
      <c r="C2724" s="50"/>
    </row>
    <row r="2725" spans="3:3" x14ac:dyDescent="0.4">
      <c r="C2725" s="50"/>
    </row>
    <row r="2726" spans="3:3" x14ac:dyDescent="0.4">
      <c r="C2726" s="50"/>
    </row>
    <row r="2727" spans="3:3" x14ac:dyDescent="0.4">
      <c r="C2727" s="50"/>
    </row>
    <row r="2728" spans="3:3" x14ac:dyDescent="0.4">
      <c r="C2728" s="50"/>
    </row>
    <row r="2729" spans="3:3" x14ac:dyDescent="0.4">
      <c r="C2729" s="50"/>
    </row>
    <row r="2730" spans="3:3" x14ac:dyDescent="0.4">
      <c r="C2730" s="50"/>
    </row>
    <row r="2731" spans="3:3" x14ac:dyDescent="0.4">
      <c r="C2731" s="50"/>
    </row>
    <row r="2732" spans="3:3" x14ac:dyDescent="0.4">
      <c r="C2732" s="50"/>
    </row>
    <row r="2733" spans="3:3" x14ac:dyDescent="0.4">
      <c r="C2733" s="50"/>
    </row>
    <row r="2734" spans="3:3" x14ac:dyDescent="0.4">
      <c r="C2734" s="50"/>
    </row>
    <row r="2735" spans="3:3" x14ac:dyDescent="0.4">
      <c r="C2735" s="50"/>
    </row>
    <row r="2736" spans="3:3" x14ac:dyDescent="0.4">
      <c r="C2736" s="50"/>
    </row>
    <row r="2737" spans="3:3" x14ac:dyDescent="0.4">
      <c r="C2737" s="50"/>
    </row>
    <row r="2738" spans="3:3" x14ac:dyDescent="0.4">
      <c r="C2738" s="50"/>
    </row>
    <row r="2739" spans="3:3" x14ac:dyDescent="0.4">
      <c r="C2739" s="50"/>
    </row>
    <row r="2740" spans="3:3" x14ac:dyDescent="0.4">
      <c r="C2740" s="50"/>
    </row>
    <row r="2741" spans="3:3" x14ac:dyDescent="0.4">
      <c r="C2741" s="50"/>
    </row>
    <row r="2742" spans="3:3" x14ac:dyDescent="0.4">
      <c r="C2742" s="50"/>
    </row>
    <row r="2743" spans="3:3" x14ac:dyDescent="0.4">
      <c r="C2743" s="50"/>
    </row>
    <row r="2744" spans="3:3" x14ac:dyDescent="0.4">
      <c r="C2744" s="50"/>
    </row>
    <row r="2745" spans="3:3" x14ac:dyDescent="0.4">
      <c r="C2745" s="50"/>
    </row>
    <row r="2746" spans="3:3" x14ac:dyDescent="0.4">
      <c r="C2746" s="50"/>
    </row>
    <row r="2747" spans="3:3" x14ac:dyDescent="0.4">
      <c r="C2747" s="50"/>
    </row>
    <row r="2748" spans="3:3" x14ac:dyDescent="0.4">
      <c r="C2748" s="50"/>
    </row>
    <row r="2749" spans="3:3" x14ac:dyDescent="0.4">
      <c r="C2749" s="50"/>
    </row>
    <row r="2750" spans="3:3" x14ac:dyDescent="0.4">
      <c r="C2750" s="50"/>
    </row>
    <row r="2751" spans="3:3" x14ac:dyDescent="0.4">
      <c r="C2751" s="50"/>
    </row>
    <row r="2752" spans="3:3" x14ac:dyDescent="0.4">
      <c r="C2752" s="50"/>
    </row>
    <row r="2753" spans="3:3" x14ac:dyDescent="0.4">
      <c r="C2753" s="50"/>
    </row>
    <row r="2754" spans="3:3" x14ac:dyDescent="0.4">
      <c r="C2754" s="50"/>
    </row>
    <row r="2755" spans="3:3" x14ac:dyDescent="0.4">
      <c r="C2755" s="50"/>
    </row>
    <row r="2756" spans="3:3" x14ac:dyDescent="0.4">
      <c r="C2756" s="50"/>
    </row>
    <row r="2757" spans="3:3" x14ac:dyDescent="0.4">
      <c r="C2757" s="50"/>
    </row>
    <row r="2758" spans="3:3" x14ac:dyDescent="0.4">
      <c r="C2758" s="50"/>
    </row>
    <row r="2759" spans="3:3" x14ac:dyDescent="0.4">
      <c r="C2759" s="50"/>
    </row>
    <row r="2760" spans="3:3" x14ac:dyDescent="0.4">
      <c r="C2760" s="50"/>
    </row>
    <row r="2761" spans="3:3" x14ac:dyDescent="0.4">
      <c r="C2761" s="50"/>
    </row>
    <row r="2762" spans="3:3" x14ac:dyDescent="0.4">
      <c r="C2762" s="50"/>
    </row>
    <row r="2763" spans="3:3" x14ac:dyDescent="0.4">
      <c r="C2763" s="50"/>
    </row>
    <row r="2764" spans="3:3" x14ac:dyDescent="0.4">
      <c r="C2764" s="50"/>
    </row>
    <row r="2765" spans="3:3" x14ac:dyDescent="0.4">
      <c r="C2765" s="50"/>
    </row>
    <row r="2766" spans="3:3" x14ac:dyDescent="0.4">
      <c r="C2766" s="50"/>
    </row>
    <row r="2767" spans="3:3" x14ac:dyDescent="0.4">
      <c r="C2767" s="50"/>
    </row>
    <row r="2768" spans="3:3" x14ac:dyDescent="0.4">
      <c r="C2768" s="50"/>
    </row>
    <row r="2769" spans="3:3" x14ac:dyDescent="0.4">
      <c r="C2769" s="50"/>
    </row>
    <row r="2770" spans="3:3" x14ac:dyDescent="0.4">
      <c r="C2770" s="50"/>
    </row>
    <row r="2771" spans="3:3" x14ac:dyDescent="0.4">
      <c r="C2771" s="50"/>
    </row>
    <row r="2772" spans="3:3" x14ac:dyDescent="0.4">
      <c r="C2772" s="50"/>
    </row>
    <row r="2773" spans="3:3" x14ac:dyDescent="0.4">
      <c r="C2773" s="50"/>
    </row>
    <row r="2774" spans="3:3" x14ac:dyDescent="0.4">
      <c r="C2774" s="50"/>
    </row>
    <row r="2775" spans="3:3" x14ac:dyDescent="0.4">
      <c r="C2775" s="50"/>
    </row>
    <row r="2776" spans="3:3" x14ac:dyDescent="0.4">
      <c r="C2776" s="50"/>
    </row>
    <row r="2777" spans="3:3" x14ac:dyDescent="0.4">
      <c r="C2777" s="50"/>
    </row>
    <row r="2778" spans="3:3" x14ac:dyDescent="0.4">
      <c r="C2778" s="50"/>
    </row>
    <row r="2779" spans="3:3" x14ac:dyDescent="0.4">
      <c r="C2779" s="50"/>
    </row>
    <row r="2780" spans="3:3" x14ac:dyDescent="0.4">
      <c r="C2780" s="50"/>
    </row>
    <row r="2781" spans="3:3" x14ac:dyDescent="0.4">
      <c r="C2781" s="50"/>
    </row>
    <row r="2782" spans="3:3" x14ac:dyDescent="0.4">
      <c r="C2782" s="50"/>
    </row>
    <row r="2783" spans="3:3" x14ac:dyDescent="0.4">
      <c r="C2783" s="50"/>
    </row>
    <row r="2784" spans="3:3" x14ac:dyDescent="0.4">
      <c r="C2784" s="50"/>
    </row>
    <row r="2785" spans="3:3" x14ac:dyDescent="0.4">
      <c r="C2785" s="50"/>
    </row>
    <row r="2786" spans="3:3" x14ac:dyDescent="0.4">
      <c r="C2786" s="50"/>
    </row>
    <row r="2787" spans="3:3" x14ac:dyDescent="0.4">
      <c r="C2787" s="50"/>
    </row>
    <row r="2788" spans="3:3" x14ac:dyDescent="0.4">
      <c r="C2788" s="50"/>
    </row>
    <row r="2789" spans="3:3" x14ac:dyDescent="0.4">
      <c r="C2789" s="50"/>
    </row>
    <row r="2790" spans="3:3" x14ac:dyDescent="0.4">
      <c r="C2790" s="50"/>
    </row>
    <row r="2791" spans="3:3" x14ac:dyDescent="0.4">
      <c r="C2791" s="50"/>
    </row>
    <row r="2792" spans="3:3" x14ac:dyDescent="0.4">
      <c r="C2792" s="50"/>
    </row>
    <row r="2793" spans="3:3" x14ac:dyDescent="0.4">
      <c r="C2793" s="50"/>
    </row>
    <row r="2794" spans="3:3" x14ac:dyDescent="0.4">
      <c r="C2794" s="50"/>
    </row>
    <row r="2795" spans="3:3" x14ac:dyDescent="0.4">
      <c r="C2795" s="50"/>
    </row>
    <row r="2796" spans="3:3" x14ac:dyDescent="0.4">
      <c r="C2796" s="50"/>
    </row>
    <row r="2797" spans="3:3" x14ac:dyDescent="0.4">
      <c r="C2797" s="50"/>
    </row>
    <row r="2798" spans="3:3" x14ac:dyDescent="0.4">
      <c r="C2798" s="50"/>
    </row>
    <row r="2799" spans="3:3" x14ac:dyDescent="0.4">
      <c r="C2799" s="50"/>
    </row>
    <row r="2800" spans="3:3" x14ac:dyDescent="0.4">
      <c r="C2800" s="50"/>
    </row>
    <row r="2801" spans="3:3" x14ac:dyDescent="0.4">
      <c r="C2801" s="50"/>
    </row>
    <row r="2802" spans="3:3" x14ac:dyDescent="0.4">
      <c r="C2802" s="50"/>
    </row>
    <row r="2803" spans="3:3" x14ac:dyDescent="0.4">
      <c r="C2803" s="50"/>
    </row>
    <row r="2804" spans="3:3" x14ac:dyDescent="0.4">
      <c r="C2804" s="50"/>
    </row>
    <row r="2805" spans="3:3" x14ac:dyDescent="0.4">
      <c r="C2805" s="50"/>
    </row>
    <row r="2806" spans="3:3" x14ac:dyDescent="0.4">
      <c r="C2806" s="50"/>
    </row>
    <row r="2807" spans="3:3" x14ac:dyDescent="0.4">
      <c r="C2807" s="50"/>
    </row>
    <row r="2808" spans="3:3" x14ac:dyDescent="0.4">
      <c r="C2808" s="50"/>
    </row>
    <row r="2809" spans="3:3" x14ac:dyDescent="0.4">
      <c r="C2809" s="50"/>
    </row>
    <row r="2810" spans="3:3" x14ac:dyDescent="0.4">
      <c r="C2810" s="50"/>
    </row>
    <row r="2811" spans="3:3" x14ac:dyDescent="0.4">
      <c r="C2811" s="50"/>
    </row>
    <row r="2812" spans="3:3" x14ac:dyDescent="0.4">
      <c r="C2812" s="50"/>
    </row>
    <row r="2813" spans="3:3" x14ac:dyDescent="0.4">
      <c r="C2813" s="50"/>
    </row>
    <row r="2814" spans="3:3" x14ac:dyDescent="0.4">
      <c r="C2814" s="50"/>
    </row>
    <row r="2815" spans="3:3" x14ac:dyDescent="0.4">
      <c r="C2815" s="50"/>
    </row>
    <row r="2816" spans="3:3" x14ac:dyDescent="0.4">
      <c r="C2816" s="50"/>
    </row>
    <row r="2817" spans="3:3" x14ac:dyDescent="0.4">
      <c r="C2817" s="50"/>
    </row>
    <row r="2818" spans="3:3" x14ac:dyDescent="0.4">
      <c r="C2818" s="50"/>
    </row>
    <row r="2819" spans="3:3" x14ac:dyDescent="0.4">
      <c r="C2819" s="50"/>
    </row>
    <row r="2820" spans="3:3" x14ac:dyDescent="0.4">
      <c r="C2820" s="50"/>
    </row>
    <row r="2821" spans="3:3" x14ac:dyDescent="0.4">
      <c r="C2821" s="50"/>
    </row>
    <row r="2822" spans="3:3" x14ac:dyDescent="0.4">
      <c r="C2822" s="50"/>
    </row>
    <row r="2823" spans="3:3" x14ac:dyDescent="0.4">
      <c r="C2823" s="50"/>
    </row>
    <row r="2824" spans="3:3" x14ac:dyDescent="0.4">
      <c r="C2824" s="50"/>
    </row>
    <row r="2825" spans="3:3" x14ac:dyDescent="0.4">
      <c r="C2825" s="50"/>
    </row>
    <row r="2826" spans="3:3" x14ac:dyDescent="0.4">
      <c r="C2826" s="50"/>
    </row>
    <row r="2827" spans="3:3" x14ac:dyDescent="0.4">
      <c r="C2827" s="50"/>
    </row>
    <row r="2828" spans="3:3" x14ac:dyDescent="0.4">
      <c r="C2828" s="50"/>
    </row>
    <row r="2829" spans="3:3" x14ac:dyDescent="0.4">
      <c r="C2829" s="50"/>
    </row>
    <row r="2830" spans="3:3" x14ac:dyDescent="0.4">
      <c r="C2830" s="50"/>
    </row>
    <row r="2831" spans="3:3" x14ac:dyDescent="0.4">
      <c r="C2831" s="50"/>
    </row>
    <row r="2832" spans="3:3" x14ac:dyDescent="0.4">
      <c r="C2832" s="50"/>
    </row>
    <row r="2833" spans="3:3" x14ac:dyDescent="0.4">
      <c r="C2833" s="50"/>
    </row>
    <row r="2834" spans="3:3" x14ac:dyDescent="0.4">
      <c r="C2834" s="50"/>
    </row>
    <row r="2835" spans="3:3" x14ac:dyDescent="0.4">
      <c r="C2835" s="50"/>
    </row>
    <row r="2836" spans="3:3" x14ac:dyDescent="0.4">
      <c r="C2836" s="50"/>
    </row>
    <row r="2837" spans="3:3" x14ac:dyDescent="0.4">
      <c r="C2837" s="50"/>
    </row>
    <row r="2838" spans="3:3" x14ac:dyDescent="0.4">
      <c r="C2838" s="50"/>
    </row>
    <row r="2839" spans="3:3" x14ac:dyDescent="0.4">
      <c r="C2839" s="50"/>
    </row>
    <row r="2840" spans="3:3" x14ac:dyDescent="0.4">
      <c r="C2840" s="50"/>
    </row>
    <row r="2841" spans="3:3" x14ac:dyDescent="0.4">
      <c r="C2841" s="50"/>
    </row>
    <row r="2842" spans="3:3" x14ac:dyDescent="0.4">
      <c r="C2842" s="50"/>
    </row>
    <row r="2843" spans="3:3" x14ac:dyDescent="0.4">
      <c r="C2843" s="50"/>
    </row>
    <row r="2844" spans="3:3" x14ac:dyDescent="0.4">
      <c r="C2844" s="50"/>
    </row>
    <row r="2845" spans="3:3" x14ac:dyDescent="0.4">
      <c r="C2845" s="50"/>
    </row>
    <row r="2846" spans="3:3" x14ac:dyDescent="0.4">
      <c r="C2846" s="50"/>
    </row>
    <row r="2847" spans="3:3" x14ac:dyDescent="0.4">
      <c r="C2847" s="50"/>
    </row>
    <row r="2848" spans="3:3" x14ac:dyDescent="0.4">
      <c r="C2848" s="50"/>
    </row>
    <row r="2849" spans="3:3" x14ac:dyDescent="0.4">
      <c r="C2849" s="50"/>
    </row>
    <row r="2850" spans="3:3" x14ac:dyDescent="0.4">
      <c r="C2850" s="50"/>
    </row>
    <row r="2851" spans="3:3" x14ac:dyDescent="0.4">
      <c r="C2851" s="50"/>
    </row>
    <row r="2852" spans="3:3" x14ac:dyDescent="0.4">
      <c r="C2852" s="50"/>
    </row>
    <row r="2853" spans="3:3" x14ac:dyDescent="0.4">
      <c r="C2853" s="50"/>
    </row>
    <row r="2854" spans="3:3" x14ac:dyDescent="0.4">
      <c r="C2854" s="50"/>
    </row>
    <row r="2855" spans="3:3" x14ac:dyDescent="0.4">
      <c r="C2855" s="50"/>
    </row>
    <row r="2856" spans="3:3" x14ac:dyDescent="0.4">
      <c r="C2856" s="50"/>
    </row>
    <row r="2857" spans="3:3" x14ac:dyDescent="0.4">
      <c r="C2857" s="50"/>
    </row>
    <row r="2858" spans="3:3" x14ac:dyDescent="0.4">
      <c r="C2858" s="50"/>
    </row>
    <row r="2859" spans="3:3" x14ac:dyDescent="0.4">
      <c r="C2859" s="50"/>
    </row>
    <row r="2860" spans="3:3" x14ac:dyDescent="0.4">
      <c r="C2860" s="50"/>
    </row>
    <row r="2861" spans="3:3" x14ac:dyDescent="0.4">
      <c r="C2861" s="50"/>
    </row>
    <row r="2862" spans="3:3" x14ac:dyDescent="0.4">
      <c r="C2862" s="50"/>
    </row>
    <row r="2863" spans="3:3" x14ac:dyDescent="0.4">
      <c r="C2863" s="50"/>
    </row>
    <row r="2864" spans="3:3" x14ac:dyDescent="0.4">
      <c r="C2864" s="50"/>
    </row>
    <row r="2865" spans="3:3" x14ac:dyDescent="0.4">
      <c r="C2865" s="50"/>
    </row>
    <row r="2866" spans="3:3" x14ac:dyDescent="0.4">
      <c r="C2866" s="50"/>
    </row>
    <row r="2867" spans="3:3" x14ac:dyDescent="0.4">
      <c r="C2867" s="50"/>
    </row>
    <row r="2868" spans="3:3" x14ac:dyDescent="0.4">
      <c r="C2868" s="50"/>
    </row>
    <row r="2869" spans="3:3" x14ac:dyDescent="0.4">
      <c r="C2869" s="50"/>
    </row>
    <row r="2870" spans="3:3" x14ac:dyDescent="0.4">
      <c r="C2870" s="50"/>
    </row>
    <row r="2871" spans="3:3" x14ac:dyDescent="0.4">
      <c r="C2871" s="50"/>
    </row>
    <row r="2872" spans="3:3" x14ac:dyDescent="0.4">
      <c r="C2872" s="50"/>
    </row>
    <row r="2873" spans="3:3" x14ac:dyDescent="0.4">
      <c r="C2873" s="50"/>
    </row>
    <row r="2874" spans="3:3" x14ac:dyDescent="0.4">
      <c r="C2874" s="50"/>
    </row>
    <row r="2875" spans="3:3" x14ac:dyDescent="0.4">
      <c r="C2875" s="50"/>
    </row>
    <row r="2876" spans="3:3" x14ac:dyDescent="0.4">
      <c r="C2876" s="50"/>
    </row>
    <row r="2877" spans="3:3" x14ac:dyDescent="0.4">
      <c r="C2877" s="50"/>
    </row>
    <row r="2878" spans="3:3" x14ac:dyDescent="0.4">
      <c r="C2878" s="50"/>
    </row>
    <row r="2879" spans="3:3" x14ac:dyDescent="0.4">
      <c r="C2879" s="50"/>
    </row>
    <row r="2880" spans="3:3" x14ac:dyDescent="0.4">
      <c r="C2880" s="50"/>
    </row>
    <row r="2881" spans="3:3" x14ac:dyDescent="0.4">
      <c r="C2881" s="50"/>
    </row>
    <row r="2882" spans="3:3" x14ac:dyDescent="0.4">
      <c r="C2882" s="50"/>
    </row>
    <row r="2883" spans="3:3" x14ac:dyDescent="0.4">
      <c r="C2883" s="50"/>
    </row>
    <row r="2884" spans="3:3" x14ac:dyDescent="0.4">
      <c r="C2884" s="50"/>
    </row>
    <row r="2885" spans="3:3" x14ac:dyDescent="0.4">
      <c r="C2885" s="50"/>
    </row>
    <row r="2886" spans="3:3" x14ac:dyDescent="0.4">
      <c r="C2886" s="50"/>
    </row>
    <row r="2887" spans="3:3" x14ac:dyDescent="0.4">
      <c r="C2887" s="50"/>
    </row>
    <row r="2888" spans="3:3" x14ac:dyDescent="0.4">
      <c r="C2888" s="50"/>
    </row>
    <row r="2889" spans="3:3" x14ac:dyDescent="0.4">
      <c r="C2889" s="50"/>
    </row>
    <row r="2890" spans="3:3" x14ac:dyDescent="0.4">
      <c r="C2890" s="50"/>
    </row>
    <row r="2891" spans="3:3" x14ac:dyDescent="0.4">
      <c r="C2891" s="50"/>
    </row>
    <row r="2892" spans="3:3" x14ac:dyDescent="0.4">
      <c r="C2892" s="50"/>
    </row>
    <row r="2893" spans="3:3" x14ac:dyDescent="0.4">
      <c r="C2893" s="50"/>
    </row>
    <row r="2894" spans="3:3" x14ac:dyDescent="0.4">
      <c r="C2894" s="50"/>
    </row>
    <row r="2895" spans="3:3" x14ac:dyDescent="0.4">
      <c r="C2895" s="50"/>
    </row>
    <row r="2896" spans="3:3" x14ac:dyDescent="0.4">
      <c r="C2896" s="50"/>
    </row>
    <row r="2897" spans="3:3" x14ac:dyDescent="0.4">
      <c r="C2897" s="50"/>
    </row>
    <row r="2898" spans="3:3" x14ac:dyDescent="0.4">
      <c r="C2898" s="50"/>
    </row>
    <row r="2899" spans="3:3" x14ac:dyDescent="0.4">
      <c r="C2899" s="50"/>
    </row>
    <row r="2900" spans="3:3" x14ac:dyDescent="0.4">
      <c r="C2900" s="50"/>
    </row>
    <row r="2901" spans="3:3" x14ac:dyDescent="0.4">
      <c r="C2901" s="50"/>
    </row>
    <row r="2902" spans="3:3" x14ac:dyDescent="0.4">
      <c r="C2902" s="50"/>
    </row>
    <row r="2903" spans="3:3" x14ac:dyDescent="0.4">
      <c r="C2903" s="50"/>
    </row>
    <row r="2904" spans="3:3" x14ac:dyDescent="0.4">
      <c r="C2904" s="50"/>
    </row>
    <row r="2905" spans="3:3" x14ac:dyDescent="0.4">
      <c r="C2905" s="50"/>
    </row>
    <row r="2906" spans="3:3" x14ac:dyDescent="0.4">
      <c r="C2906" s="50"/>
    </row>
    <row r="2907" spans="3:3" x14ac:dyDescent="0.4">
      <c r="C2907" s="50"/>
    </row>
    <row r="2908" spans="3:3" x14ac:dyDescent="0.4">
      <c r="C2908" s="50"/>
    </row>
    <row r="2909" spans="3:3" x14ac:dyDescent="0.4">
      <c r="C2909" s="50"/>
    </row>
    <row r="2910" spans="3:3" x14ac:dyDescent="0.4">
      <c r="C2910" s="50"/>
    </row>
    <row r="2911" spans="3:3" x14ac:dyDescent="0.4">
      <c r="C2911" s="50"/>
    </row>
    <row r="2912" spans="3:3" x14ac:dyDescent="0.4">
      <c r="C2912" s="50"/>
    </row>
    <row r="2913" spans="3:3" x14ac:dyDescent="0.4">
      <c r="C2913" s="50"/>
    </row>
    <row r="2914" spans="3:3" x14ac:dyDescent="0.4">
      <c r="C2914" s="50"/>
    </row>
    <row r="2915" spans="3:3" x14ac:dyDescent="0.4">
      <c r="C2915" s="50"/>
    </row>
    <row r="2916" spans="3:3" x14ac:dyDescent="0.4">
      <c r="C2916" s="50"/>
    </row>
    <row r="2917" spans="3:3" x14ac:dyDescent="0.4">
      <c r="C2917" s="50"/>
    </row>
    <row r="2918" spans="3:3" x14ac:dyDescent="0.4">
      <c r="C2918" s="50"/>
    </row>
    <row r="2919" spans="3:3" x14ac:dyDescent="0.4">
      <c r="C2919" s="50"/>
    </row>
    <row r="2920" spans="3:3" x14ac:dyDescent="0.4">
      <c r="C2920" s="50"/>
    </row>
    <row r="2921" spans="3:3" x14ac:dyDescent="0.4">
      <c r="C2921" s="50"/>
    </row>
    <row r="2922" spans="3:3" x14ac:dyDescent="0.4">
      <c r="C2922" s="50"/>
    </row>
    <row r="2923" spans="3:3" x14ac:dyDescent="0.4">
      <c r="C2923" s="50"/>
    </row>
    <row r="2924" spans="3:3" x14ac:dyDescent="0.4">
      <c r="C2924" s="50"/>
    </row>
    <row r="2925" spans="3:3" x14ac:dyDescent="0.4">
      <c r="C2925" s="50"/>
    </row>
    <row r="2926" spans="3:3" x14ac:dyDescent="0.4">
      <c r="C2926" s="50"/>
    </row>
    <row r="2927" spans="3:3" x14ac:dyDescent="0.4">
      <c r="C2927" s="50"/>
    </row>
    <row r="2928" spans="3:3" x14ac:dyDescent="0.4">
      <c r="C2928" s="50"/>
    </row>
    <row r="2929" spans="3:3" x14ac:dyDescent="0.4">
      <c r="C2929" s="50"/>
    </row>
    <row r="2930" spans="3:3" x14ac:dyDescent="0.4">
      <c r="C2930" s="50"/>
    </row>
    <row r="2931" spans="3:3" x14ac:dyDescent="0.4">
      <c r="C2931" s="50"/>
    </row>
    <row r="2932" spans="3:3" x14ac:dyDescent="0.4">
      <c r="C2932" s="50"/>
    </row>
    <row r="2933" spans="3:3" x14ac:dyDescent="0.4">
      <c r="C2933" s="50"/>
    </row>
    <row r="2934" spans="3:3" x14ac:dyDescent="0.4">
      <c r="C2934" s="50"/>
    </row>
    <row r="2935" spans="3:3" x14ac:dyDescent="0.4">
      <c r="C2935" s="50"/>
    </row>
    <row r="2936" spans="3:3" x14ac:dyDescent="0.4">
      <c r="C2936" s="50"/>
    </row>
    <row r="2937" spans="3:3" x14ac:dyDescent="0.4">
      <c r="C2937" s="50"/>
    </row>
    <row r="2938" spans="3:3" x14ac:dyDescent="0.4">
      <c r="C2938" s="50"/>
    </row>
    <row r="2939" spans="3:3" x14ac:dyDescent="0.4">
      <c r="C2939" s="50"/>
    </row>
    <row r="2940" spans="3:3" x14ac:dyDescent="0.4">
      <c r="C2940" s="50"/>
    </row>
    <row r="2941" spans="3:3" x14ac:dyDescent="0.4">
      <c r="C2941" s="50"/>
    </row>
    <row r="2942" spans="3:3" x14ac:dyDescent="0.4">
      <c r="C2942" s="50"/>
    </row>
    <row r="2943" spans="3:3" x14ac:dyDescent="0.4">
      <c r="C2943" s="50"/>
    </row>
    <row r="2944" spans="3:3" x14ac:dyDescent="0.4">
      <c r="C2944" s="50"/>
    </row>
    <row r="2945" spans="3:3" x14ac:dyDescent="0.4">
      <c r="C2945" s="50"/>
    </row>
    <row r="2946" spans="3:3" x14ac:dyDescent="0.4">
      <c r="C2946" s="50"/>
    </row>
    <row r="2947" spans="3:3" x14ac:dyDescent="0.4">
      <c r="C2947" s="50"/>
    </row>
    <row r="2948" spans="3:3" x14ac:dyDescent="0.4">
      <c r="C2948" s="50"/>
    </row>
    <row r="2949" spans="3:3" x14ac:dyDescent="0.4">
      <c r="C2949" s="50"/>
    </row>
    <row r="2950" spans="3:3" x14ac:dyDescent="0.4">
      <c r="C2950" s="50"/>
    </row>
    <row r="2951" spans="3:3" x14ac:dyDescent="0.4">
      <c r="C2951" s="50"/>
    </row>
    <row r="2952" spans="3:3" x14ac:dyDescent="0.4">
      <c r="C2952" s="50"/>
    </row>
    <row r="2953" spans="3:3" x14ac:dyDescent="0.4">
      <c r="C2953" s="50"/>
    </row>
    <row r="2954" spans="3:3" x14ac:dyDescent="0.4">
      <c r="C2954" s="50"/>
    </row>
    <row r="2955" spans="3:3" x14ac:dyDescent="0.4">
      <c r="C2955" s="50"/>
    </row>
    <row r="2956" spans="3:3" x14ac:dyDescent="0.4">
      <c r="C2956" s="50"/>
    </row>
    <row r="2957" spans="3:3" x14ac:dyDescent="0.4">
      <c r="C2957" s="50"/>
    </row>
    <row r="2958" spans="3:3" x14ac:dyDescent="0.4">
      <c r="C2958" s="50"/>
    </row>
    <row r="2959" spans="3:3" x14ac:dyDescent="0.4">
      <c r="C2959" s="50"/>
    </row>
    <row r="2960" spans="3:3" x14ac:dyDescent="0.4">
      <c r="C2960" s="50"/>
    </row>
    <row r="2961" spans="3:3" x14ac:dyDescent="0.4">
      <c r="C2961" s="50"/>
    </row>
    <row r="2962" spans="3:3" x14ac:dyDescent="0.4">
      <c r="C2962" s="50"/>
    </row>
    <row r="2963" spans="3:3" x14ac:dyDescent="0.4">
      <c r="C2963" s="50"/>
    </row>
    <row r="2964" spans="3:3" x14ac:dyDescent="0.4">
      <c r="C2964" s="50"/>
    </row>
    <row r="2965" spans="3:3" x14ac:dyDescent="0.4">
      <c r="C2965" s="50"/>
    </row>
    <row r="2966" spans="3:3" x14ac:dyDescent="0.4">
      <c r="C2966" s="50"/>
    </row>
    <row r="2967" spans="3:3" x14ac:dyDescent="0.4">
      <c r="C2967" s="50"/>
    </row>
    <row r="2968" spans="3:3" x14ac:dyDescent="0.4">
      <c r="C2968" s="50"/>
    </row>
    <row r="2969" spans="3:3" x14ac:dyDescent="0.4">
      <c r="C2969" s="50"/>
    </row>
    <row r="2970" spans="3:3" x14ac:dyDescent="0.4">
      <c r="C2970" s="50"/>
    </row>
    <row r="2971" spans="3:3" x14ac:dyDescent="0.4">
      <c r="C2971" s="50"/>
    </row>
    <row r="2972" spans="3:3" x14ac:dyDescent="0.4">
      <c r="C2972" s="50"/>
    </row>
    <row r="2973" spans="3:3" x14ac:dyDescent="0.4">
      <c r="C2973" s="50"/>
    </row>
    <row r="2974" spans="3:3" x14ac:dyDescent="0.4">
      <c r="C2974" s="50"/>
    </row>
    <row r="2975" spans="3:3" x14ac:dyDescent="0.4">
      <c r="C2975" s="50"/>
    </row>
    <row r="2976" spans="3:3" x14ac:dyDescent="0.4">
      <c r="C2976" s="50"/>
    </row>
    <row r="2977" spans="3:3" x14ac:dyDescent="0.4">
      <c r="C2977" s="50"/>
    </row>
    <row r="2978" spans="3:3" x14ac:dyDescent="0.4">
      <c r="C2978" s="50"/>
    </row>
    <row r="2979" spans="3:3" x14ac:dyDescent="0.4">
      <c r="C2979" s="50"/>
    </row>
    <row r="2980" spans="3:3" x14ac:dyDescent="0.4">
      <c r="C2980" s="50"/>
    </row>
    <row r="2981" spans="3:3" x14ac:dyDescent="0.4">
      <c r="C2981" s="50"/>
    </row>
    <row r="2982" spans="3:3" x14ac:dyDescent="0.4">
      <c r="C2982" s="50"/>
    </row>
    <row r="2983" spans="3:3" x14ac:dyDescent="0.4">
      <c r="C2983" s="50"/>
    </row>
    <row r="2984" spans="3:3" x14ac:dyDescent="0.4">
      <c r="C2984" s="50"/>
    </row>
    <row r="2985" spans="3:3" x14ac:dyDescent="0.4">
      <c r="C2985" s="50"/>
    </row>
    <row r="2986" spans="3:3" x14ac:dyDescent="0.4">
      <c r="C2986" s="50"/>
    </row>
    <row r="2987" spans="3:3" x14ac:dyDescent="0.4">
      <c r="C2987" s="50"/>
    </row>
    <row r="2988" spans="3:3" x14ac:dyDescent="0.4">
      <c r="C2988" s="50"/>
    </row>
    <row r="2989" spans="3:3" x14ac:dyDescent="0.4">
      <c r="C2989" s="50"/>
    </row>
    <row r="2990" spans="3:3" x14ac:dyDescent="0.4">
      <c r="C2990" s="50"/>
    </row>
    <row r="2991" spans="3:3" x14ac:dyDescent="0.4">
      <c r="C2991" s="50"/>
    </row>
    <row r="2992" spans="3:3" x14ac:dyDescent="0.4">
      <c r="C2992" s="50"/>
    </row>
    <row r="2993" spans="3:3" x14ac:dyDescent="0.4">
      <c r="C2993" s="50"/>
    </row>
    <row r="2994" spans="3:3" x14ac:dyDescent="0.4">
      <c r="C2994" s="50"/>
    </row>
    <row r="2995" spans="3:3" x14ac:dyDescent="0.4">
      <c r="C2995" s="50"/>
    </row>
    <row r="2996" spans="3:3" x14ac:dyDescent="0.4">
      <c r="C2996" s="50"/>
    </row>
    <row r="2997" spans="3:3" x14ac:dyDescent="0.4">
      <c r="C2997" s="50"/>
    </row>
    <row r="2998" spans="3:3" x14ac:dyDescent="0.4">
      <c r="C2998" s="50"/>
    </row>
    <row r="2999" spans="3:3" x14ac:dyDescent="0.4">
      <c r="C2999" s="50"/>
    </row>
    <row r="3000" spans="3:3" x14ac:dyDescent="0.4">
      <c r="C3000" s="50"/>
    </row>
    <row r="3001" spans="3:3" x14ac:dyDescent="0.4">
      <c r="C3001" s="50"/>
    </row>
    <row r="3002" spans="3:3" x14ac:dyDescent="0.4">
      <c r="C3002" s="50"/>
    </row>
    <row r="3003" spans="3:3" x14ac:dyDescent="0.4">
      <c r="C3003" s="50"/>
    </row>
    <row r="3004" spans="3:3" x14ac:dyDescent="0.4">
      <c r="C3004" s="50"/>
    </row>
    <row r="3005" spans="3:3" x14ac:dyDescent="0.4">
      <c r="C3005" s="50"/>
    </row>
    <row r="3006" spans="3:3" x14ac:dyDescent="0.4">
      <c r="C3006" s="50"/>
    </row>
    <row r="3007" spans="3:3" x14ac:dyDescent="0.4">
      <c r="C3007" s="50"/>
    </row>
    <row r="3008" spans="3:3" x14ac:dyDescent="0.4">
      <c r="C3008" s="50"/>
    </row>
    <row r="3009" spans="3:3" x14ac:dyDescent="0.4">
      <c r="C3009" s="50"/>
    </row>
    <row r="3010" spans="3:3" x14ac:dyDescent="0.4">
      <c r="C3010" s="50"/>
    </row>
    <row r="3011" spans="3:3" x14ac:dyDescent="0.4">
      <c r="C3011" s="50"/>
    </row>
    <row r="3012" spans="3:3" x14ac:dyDescent="0.4">
      <c r="C3012" s="50"/>
    </row>
    <row r="3013" spans="3:3" x14ac:dyDescent="0.4">
      <c r="C3013" s="50"/>
    </row>
    <row r="3014" spans="3:3" x14ac:dyDescent="0.4">
      <c r="C3014" s="50"/>
    </row>
    <row r="3015" spans="3:3" x14ac:dyDescent="0.4">
      <c r="C3015" s="50"/>
    </row>
    <row r="3016" spans="3:3" x14ac:dyDescent="0.4">
      <c r="C3016" s="50"/>
    </row>
    <row r="3017" spans="3:3" x14ac:dyDescent="0.4">
      <c r="C3017" s="50"/>
    </row>
    <row r="3018" spans="3:3" x14ac:dyDescent="0.4">
      <c r="C3018" s="50"/>
    </row>
    <row r="3019" spans="3:3" x14ac:dyDescent="0.4">
      <c r="C3019" s="50"/>
    </row>
    <row r="3020" spans="3:3" x14ac:dyDescent="0.4">
      <c r="C3020" s="50"/>
    </row>
    <row r="3021" spans="3:3" x14ac:dyDescent="0.4">
      <c r="C3021" s="50"/>
    </row>
    <row r="3022" spans="3:3" x14ac:dyDescent="0.4">
      <c r="C3022" s="50"/>
    </row>
    <row r="3023" spans="3:3" x14ac:dyDescent="0.4">
      <c r="C3023" s="50"/>
    </row>
    <row r="3024" spans="3:3" x14ac:dyDescent="0.4">
      <c r="C3024" s="50"/>
    </row>
    <row r="3025" spans="3:3" x14ac:dyDescent="0.4">
      <c r="C3025" s="50"/>
    </row>
    <row r="3026" spans="3:3" x14ac:dyDescent="0.4">
      <c r="C3026" s="50"/>
    </row>
    <row r="3027" spans="3:3" x14ac:dyDescent="0.4">
      <c r="C3027" s="50"/>
    </row>
    <row r="3028" spans="3:3" x14ac:dyDescent="0.4">
      <c r="C3028" s="50"/>
    </row>
    <row r="3029" spans="3:3" x14ac:dyDescent="0.4">
      <c r="C3029" s="50"/>
    </row>
    <row r="3030" spans="3:3" x14ac:dyDescent="0.4">
      <c r="C3030" s="50"/>
    </row>
    <row r="3031" spans="3:3" x14ac:dyDescent="0.4">
      <c r="C3031" s="50"/>
    </row>
    <row r="3032" spans="3:3" x14ac:dyDescent="0.4">
      <c r="C3032" s="50"/>
    </row>
    <row r="3033" spans="3:3" x14ac:dyDescent="0.4">
      <c r="C3033" s="50"/>
    </row>
    <row r="3034" spans="3:3" x14ac:dyDescent="0.4">
      <c r="C3034" s="50"/>
    </row>
    <row r="3035" spans="3:3" x14ac:dyDescent="0.4">
      <c r="C3035" s="50"/>
    </row>
    <row r="3036" spans="3:3" x14ac:dyDescent="0.4">
      <c r="C3036" s="50"/>
    </row>
    <row r="3037" spans="3:3" x14ac:dyDescent="0.4">
      <c r="C3037" s="50"/>
    </row>
    <row r="3038" spans="3:3" x14ac:dyDescent="0.4">
      <c r="C3038" s="50"/>
    </row>
    <row r="3039" spans="3:3" x14ac:dyDescent="0.4">
      <c r="C3039" s="50"/>
    </row>
    <row r="3040" spans="3:3" x14ac:dyDescent="0.4">
      <c r="C3040" s="50"/>
    </row>
    <row r="3041" spans="3:3" x14ac:dyDescent="0.4">
      <c r="C3041" s="50"/>
    </row>
    <row r="3042" spans="3:3" x14ac:dyDescent="0.4">
      <c r="C3042" s="50"/>
    </row>
    <row r="3043" spans="3:3" x14ac:dyDescent="0.4">
      <c r="C3043" s="50"/>
    </row>
    <row r="3044" spans="3:3" x14ac:dyDescent="0.4">
      <c r="C3044" s="50"/>
    </row>
    <row r="3045" spans="3:3" x14ac:dyDescent="0.4">
      <c r="C3045" s="50"/>
    </row>
    <row r="3046" spans="3:3" x14ac:dyDescent="0.4">
      <c r="C3046" s="50"/>
    </row>
    <row r="3047" spans="3:3" x14ac:dyDescent="0.4">
      <c r="C3047" s="50"/>
    </row>
    <row r="3048" spans="3:3" x14ac:dyDescent="0.4">
      <c r="C3048" s="50"/>
    </row>
    <row r="3049" spans="3:3" x14ac:dyDescent="0.4">
      <c r="C3049" s="50"/>
    </row>
    <row r="3050" spans="3:3" x14ac:dyDescent="0.4">
      <c r="C3050" s="50"/>
    </row>
    <row r="3051" spans="3:3" x14ac:dyDescent="0.4">
      <c r="C3051" s="50"/>
    </row>
    <row r="3052" spans="3:3" x14ac:dyDescent="0.4">
      <c r="C3052" s="50"/>
    </row>
    <row r="3053" spans="3:3" x14ac:dyDescent="0.4">
      <c r="C3053" s="50"/>
    </row>
    <row r="3054" spans="3:3" x14ac:dyDescent="0.4">
      <c r="C3054" s="50"/>
    </row>
    <row r="3055" spans="3:3" x14ac:dyDescent="0.4">
      <c r="C3055" s="50"/>
    </row>
    <row r="3056" spans="3:3" x14ac:dyDescent="0.4">
      <c r="C3056" s="50"/>
    </row>
    <row r="3057" spans="3:3" x14ac:dyDescent="0.4">
      <c r="C3057" s="50"/>
    </row>
    <row r="3058" spans="3:3" x14ac:dyDescent="0.4">
      <c r="C3058" s="50"/>
    </row>
    <row r="3059" spans="3:3" x14ac:dyDescent="0.4">
      <c r="C3059" s="50"/>
    </row>
    <row r="3060" spans="3:3" x14ac:dyDescent="0.4">
      <c r="C3060" s="50"/>
    </row>
    <row r="3061" spans="3:3" x14ac:dyDescent="0.4">
      <c r="C3061" s="50"/>
    </row>
    <row r="3062" spans="3:3" x14ac:dyDescent="0.4">
      <c r="C3062" s="50"/>
    </row>
    <row r="3063" spans="3:3" x14ac:dyDescent="0.4">
      <c r="C3063" s="50"/>
    </row>
    <row r="3064" spans="3:3" x14ac:dyDescent="0.4">
      <c r="C3064" s="50"/>
    </row>
    <row r="3065" spans="3:3" x14ac:dyDescent="0.4">
      <c r="C3065" s="50"/>
    </row>
    <row r="3066" spans="3:3" x14ac:dyDescent="0.4">
      <c r="C3066" s="50"/>
    </row>
    <row r="3067" spans="3:3" x14ac:dyDescent="0.4">
      <c r="C3067" s="50"/>
    </row>
    <row r="3068" spans="3:3" x14ac:dyDescent="0.4">
      <c r="C3068" s="50"/>
    </row>
    <row r="3069" spans="3:3" x14ac:dyDescent="0.4">
      <c r="C3069" s="50"/>
    </row>
    <row r="3070" spans="3:3" x14ac:dyDescent="0.4">
      <c r="C3070" s="50"/>
    </row>
    <row r="3071" spans="3:3" x14ac:dyDescent="0.4">
      <c r="C3071" s="50"/>
    </row>
    <row r="3072" spans="3:3" x14ac:dyDescent="0.4">
      <c r="C3072" s="50"/>
    </row>
    <row r="3073" spans="3:3" x14ac:dyDescent="0.4">
      <c r="C3073" s="50"/>
    </row>
    <row r="3074" spans="3:3" x14ac:dyDescent="0.4">
      <c r="C3074" s="50"/>
    </row>
    <row r="3075" spans="3:3" x14ac:dyDescent="0.4">
      <c r="C3075" s="50"/>
    </row>
    <row r="3076" spans="3:3" x14ac:dyDescent="0.4">
      <c r="C3076" s="50"/>
    </row>
    <row r="3077" spans="3:3" x14ac:dyDescent="0.4">
      <c r="C3077" s="50"/>
    </row>
    <row r="3078" spans="3:3" x14ac:dyDescent="0.4">
      <c r="C3078" s="50"/>
    </row>
    <row r="3079" spans="3:3" x14ac:dyDescent="0.4">
      <c r="C3079" s="50"/>
    </row>
    <row r="3080" spans="3:3" x14ac:dyDescent="0.4">
      <c r="C3080" s="50"/>
    </row>
    <row r="3081" spans="3:3" x14ac:dyDescent="0.4">
      <c r="C3081" s="50"/>
    </row>
    <row r="3082" spans="3:3" x14ac:dyDescent="0.4">
      <c r="C3082" s="50"/>
    </row>
    <row r="3083" spans="3:3" x14ac:dyDescent="0.4">
      <c r="C3083" s="50"/>
    </row>
    <row r="3084" spans="3:3" x14ac:dyDescent="0.4">
      <c r="C3084" s="50"/>
    </row>
    <row r="3085" spans="3:3" x14ac:dyDescent="0.4">
      <c r="C3085" s="50"/>
    </row>
    <row r="3086" spans="3:3" x14ac:dyDescent="0.4">
      <c r="C3086" s="50"/>
    </row>
    <row r="3087" spans="3:3" x14ac:dyDescent="0.4">
      <c r="C3087" s="50"/>
    </row>
    <row r="3088" spans="3:3" x14ac:dyDescent="0.4">
      <c r="C3088" s="50"/>
    </row>
    <row r="3089" spans="3:3" x14ac:dyDescent="0.4">
      <c r="C3089" s="50"/>
    </row>
    <row r="3090" spans="3:3" x14ac:dyDescent="0.4">
      <c r="C3090" s="50"/>
    </row>
    <row r="3091" spans="3:3" x14ac:dyDescent="0.4">
      <c r="C3091" s="50"/>
    </row>
    <row r="3092" spans="3:3" x14ac:dyDescent="0.4">
      <c r="C3092" s="50"/>
    </row>
    <row r="3093" spans="3:3" x14ac:dyDescent="0.4">
      <c r="C3093" s="50"/>
    </row>
    <row r="3094" spans="3:3" x14ac:dyDescent="0.4">
      <c r="C3094" s="50"/>
    </row>
    <row r="3095" spans="3:3" x14ac:dyDescent="0.4">
      <c r="C3095" s="50"/>
    </row>
    <row r="3096" spans="3:3" x14ac:dyDescent="0.4">
      <c r="C3096" s="50"/>
    </row>
    <row r="3097" spans="3:3" x14ac:dyDescent="0.4">
      <c r="C3097" s="50"/>
    </row>
    <row r="3098" spans="3:3" x14ac:dyDescent="0.4">
      <c r="C3098" s="50"/>
    </row>
    <row r="3099" spans="3:3" x14ac:dyDescent="0.4">
      <c r="C3099" s="50"/>
    </row>
    <row r="3100" spans="3:3" x14ac:dyDescent="0.4">
      <c r="C3100" s="50"/>
    </row>
    <row r="3101" spans="3:3" x14ac:dyDescent="0.4">
      <c r="C3101" s="50"/>
    </row>
    <row r="3102" spans="3:3" x14ac:dyDescent="0.4">
      <c r="C3102" s="50"/>
    </row>
    <row r="3103" spans="3:3" x14ac:dyDescent="0.4">
      <c r="C3103" s="50"/>
    </row>
    <row r="3104" spans="3:3" x14ac:dyDescent="0.4">
      <c r="C3104" s="50"/>
    </row>
    <row r="3105" spans="3:3" x14ac:dyDescent="0.4">
      <c r="C3105" s="50"/>
    </row>
    <row r="3106" spans="3:3" x14ac:dyDescent="0.4">
      <c r="C3106" s="50"/>
    </row>
    <row r="3107" spans="3:3" x14ac:dyDescent="0.4">
      <c r="C3107" s="50"/>
    </row>
    <row r="3108" spans="3:3" x14ac:dyDescent="0.4">
      <c r="C3108" s="50"/>
    </row>
    <row r="3109" spans="3:3" x14ac:dyDescent="0.4">
      <c r="C3109" s="50"/>
    </row>
    <row r="3110" spans="3:3" x14ac:dyDescent="0.4">
      <c r="C3110" s="50"/>
    </row>
    <row r="3111" spans="3:3" x14ac:dyDescent="0.4">
      <c r="C3111" s="50"/>
    </row>
    <row r="3112" spans="3:3" x14ac:dyDescent="0.4">
      <c r="C3112" s="50"/>
    </row>
    <row r="3113" spans="3:3" x14ac:dyDescent="0.4">
      <c r="C3113" s="50"/>
    </row>
    <row r="3114" spans="3:3" x14ac:dyDescent="0.4">
      <c r="C3114" s="50"/>
    </row>
    <row r="3115" spans="3:3" x14ac:dyDescent="0.4">
      <c r="C3115" s="50"/>
    </row>
    <row r="3116" spans="3:3" x14ac:dyDescent="0.4">
      <c r="C3116" s="50"/>
    </row>
    <row r="3117" spans="3:3" x14ac:dyDescent="0.4">
      <c r="C3117" s="50"/>
    </row>
    <row r="3118" spans="3:3" x14ac:dyDescent="0.4">
      <c r="C3118" s="50"/>
    </row>
    <row r="3119" spans="3:3" x14ac:dyDescent="0.4">
      <c r="C3119" s="50"/>
    </row>
    <row r="3120" spans="3:3" x14ac:dyDescent="0.4">
      <c r="C3120" s="50"/>
    </row>
    <row r="3121" spans="3:3" x14ac:dyDescent="0.4">
      <c r="C3121" s="50"/>
    </row>
    <row r="3122" spans="3:3" x14ac:dyDescent="0.4">
      <c r="C3122" s="50"/>
    </row>
    <row r="3123" spans="3:3" x14ac:dyDescent="0.4">
      <c r="C3123" s="50"/>
    </row>
    <row r="3124" spans="3:3" x14ac:dyDescent="0.4">
      <c r="C3124" s="50"/>
    </row>
    <row r="3125" spans="3:3" x14ac:dyDescent="0.4">
      <c r="C3125" s="50"/>
    </row>
    <row r="3126" spans="3:3" x14ac:dyDescent="0.4">
      <c r="C3126" s="50"/>
    </row>
    <row r="3127" spans="3:3" x14ac:dyDescent="0.4">
      <c r="C3127" s="50"/>
    </row>
    <row r="3128" spans="3:3" x14ac:dyDescent="0.4">
      <c r="C3128" s="50"/>
    </row>
    <row r="3129" spans="3:3" x14ac:dyDescent="0.4">
      <c r="C3129" s="50"/>
    </row>
    <row r="3130" spans="3:3" x14ac:dyDescent="0.4">
      <c r="C3130" s="50"/>
    </row>
    <row r="3131" spans="3:3" x14ac:dyDescent="0.4">
      <c r="C3131" s="50"/>
    </row>
    <row r="3132" spans="3:3" x14ac:dyDescent="0.4">
      <c r="C3132" s="50"/>
    </row>
    <row r="3133" spans="3:3" x14ac:dyDescent="0.4">
      <c r="C3133" s="50"/>
    </row>
    <row r="3134" spans="3:3" x14ac:dyDescent="0.4">
      <c r="C3134" s="50"/>
    </row>
    <row r="3135" spans="3:3" x14ac:dyDescent="0.4">
      <c r="C3135" s="50"/>
    </row>
    <row r="3136" spans="3:3" x14ac:dyDescent="0.4">
      <c r="C3136" s="50"/>
    </row>
    <row r="3137" spans="3:3" x14ac:dyDescent="0.4">
      <c r="C3137" s="50"/>
    </row>
    <row r="3138" spans="3:3" x14ac:dyDescent="0.4">
      <c r="C3138" s="50"/>
    </row>
    <row r="3139" spans="3:3" x14ac:dyDescent="0.4">
      <c r="C3139" s="50"/>
    </row>
    <row r="3140" spans="3:3" x14ac:dyDescent="0.4">
      <c r="C3140" s="50"/>
    </row>
    <row r="3141" spans="3:3" x14ac:dyDescent="0.4">
      <c r="C3141" s="50"/>
    </row>
    <row r="3142" spans="3:3" x14ac:dyDescent="0.4">
      <c r="C3142" s="50"/>
    </row>
    <row r="3143" spans="3:3" x14ac:dyDescent="0.4">
      <c r="C3143" s="50"/>
    </row>
    <row r="3144" spans="3:3" x14ac:dyDescent="0.4">
      <c r="C3144" s="50"/>
    </row>
    <row r="3145" spans="3:3" x14ac:dyDescent="0.4">
      <c r="C3145" s="50"/>
    </row>
    <row r="3146" spans="3:3" x14ac:dyDescent="0.4">
      <c r="C3146" s="50"/>
    </row>
    <row r="3147" spans="3:3" x14ac:dyDescent="0.4">
      <c r="C3147" s="50"/>
    </row>
    <row r="3148" spans="3:3" x14ac:dyDescent="0.4">
      <c r="C3148" s="50"/>
    </row>
    <row r="3149" spans="3:3" x14ac:dyDescent="0.4">
      <c r="C3149" s="50"/>
    </row>
    <row r="3150" spans="3:3" x14ac:dyDescent="0.4">
      <c r="C3150" s="50"/>
    </row>
    <row r="3151" spans="3:3" x14ac:dyDescent="0.4">
      <c r="C3151" s="50"/>
    </row>
    <row r="3152" spans="3:3" x14ac:dyDescent="0.4">
      <c r="C3152" s="50"/>
    </row>
    <row r="3153" spans="3:3" x14ac:dyDescent="0.4">
      <c r="C3153" s="50"/>
    </row>
    <row r="3154" spans="3:3" x14ac:dyDescent="0.4">
      <c r="C3154" s="50"/>
    </row>
    <row r="3155" spans="3:3" x14ac:dyDescent="0.4">
      <c r="C3155" s="50"/>
    </row>
    <row r="3156" spans="3:3" x14ac:dyDescent="0.4">
      <c r="C3156" s="50"/>
    </row>
    <row r="3157" spans="3:3" x14ac:dyDescent="0.4">
      <c r="C3157" s="50"/>
    </row>
    <row r="3158" spans="3:3" x14ac:dyDescent="0.4">
      <c r="C3158" s="50"/>
    </row>
    <row r="3159" spans="3:3" x14ac:dyDescent="0.4">
      <c r="C3159" s="50"/>
    </row>
    <row r="3160" spans="3:3" x14ac:dyDescent="0.4">
      <c r="C3160" s="50"/>
    </row>
    <row r="3161" spans="3:3" x14ac:dyDescent="0.4">
      <c r="C3161" s="50"/>
    </row>
    <row r="3162" spans="3:3" x14ac:dyDescent="0.4">
      <c r="C3162" s="50"/>
    </row>
    <row r="3163" spans="3:3" x14ac:dyDescent="0.4">
      <c r="C3163" s="50"/>
    </row>
    <row r="3164" spans="3:3" x14ac:dyDescent="0.4">
      <c r="C3164" s="50"/>
    </row>
    <row r="3165" spans="3:3" x14ac:dyDescent="0.4">
      <c r="C3165" s="50"/>
    </row>
    <row r="3166" spans="3:3" x14ac:dyDescent="0.4">
      <c r="C3166" s="50"/>
    </row>
    <row r="3167" spans="3:3" x14ac:dyDescent="0.4">
      <c r="C3167" s="50"/>
    </row>
    <row r="3168" spans="3:3" x14ac:dyDescent="0.4">
      <c r="C3168" s="50"/>
    </row>
    <row r="3169" spans="3:3" x14ac:dyDescent="0.4">
      <c r="C3169" s="50"/>
    </row>
    <row r="3170" spans="3:3" x14ac:dyDescent="0.4">
      <c r="C3170" s="50"/>
    </row>
    <row r="3171" spans="3:3" x14ac:dyDescent="0.4">
      <c r="C3171" s="50"/>
    </row>
    <row r="3172" spans="3:3" x14ac:dyDescent="0.4">
      <c r="C3172" s="50"/>
    </row>
    <row r="3173" spans="3:3" x14ac:dyDescent="0.4">
      <c r="C3173" s="50"/>
    </row>
    <row r="3174" spans="3:3" x14ac:dyDescent="0.4">
      <c r="C3174" s="50"/>
    </row>
    <row r="3175" spans="3:3" x14ac:dyDescent="0.4">
      <c r="C3175" s="50"/>
    </row>
    <row r="3176" spans="3:3" x14ac:dyDescent="0.4">
      <c r="C3176" s="50"/>
    </row>
    <row r="3177" spans="3:3" x14ac:dyDescent="0.4">
      <c r="C3177" s="50"/>
    </row>
    <row r="3178" spans="3:3" x14ac:dyDescent="0.4">
      <c r="C3178" s="50"/>
    </row>
    <row r="3179" spans="3:3" x14ac:dyDescent="0.4">
      <c r="C3179" s="50"/>
    </row>
    <row r="3180" spans="3:3" x14ac:dyDescent="0.4">
      <c r="C3180" s="50"/>
    </row>
    <row r="3181" spans="3:3" x14ac:dyDescent="0.4">
      <c r="C3181" s="50"/>
    </row>
    <row r="3182" spans="3:3" x14ac:dyDescent="0.4">
      <c r="C3182" s="50"/>
    </row>
    <row r="3183" spans="3:3" x14ac:dyDescent="0.4">
      <c r="C3183" s="50"/>
    </row>
    <row r="3184" spans="3:3" x14ac:dyDescent="0.4">
      <c r="C3184" s="50"/>
    </row>
    <row r="3185" spans="3:3" x14ac:dyDescent="0.4">
      <c r="C3185" s="50"/>
    </row>
    <row r="3186" spans="3:3" x14ac:dyDescent="0.4">
      <c r="C3186" s="50"/>
    </row>
    <row r="3187" spans="3:3" x14ac:dyDescent="0.4">
      <c r="C3187" s="50"/>
    </row>
    <row r="3188" spans="3:3" x14ac:dyDescent="0.4">
      <c r="C3188" s="50"/>
    </row>
    <row r="3189" spans="3:3" x14ac:dyDescent="0.4">
      <c r="C3189" s="50"/>
    </row>
    <row r="3190" spans="3:3" x14ac:dyDescent="0.4">
      <c r="C3190" s="50"/>
    </row>
    <row r="3191" spans="3:3" x14ac:dyDescent="0.4">
      <c r="C3191" s="50"/>
    </row>
    <row r="3192" spans="3:3" x14ac:dyDescent="0.4">
      <c r="C3192" s="50"/>
    </row>
    <row r="3193" spans="3:3" x14ac:dyDescent="0.4">
      <c r="C3193" s="50"/>
    </row>
    <row r="3194" spans="3:3" x14ac:dyDescent="0.4">
      <c r="C3194" s="50"/>
    </row>
    <row r="3195" spans="3:3" x14ac:dyDescent="0.4">
      <c r="C3195" s="50"/>
    </row>
    <row r="3196" spans="3:3" x14ac:dyDescent="0.4">
      <c r="C3196" s="50"/>
    </row>
    <row r="3197" spans="3:3" x14ac:dyDescent="0.4">
      <c r="C3197" s="50"/>
    </row>
    <row r="3198" spans="3:3" x14ac:dyDescent="0.4">
      <c r="C3198" s="50"/>
    </row>
    <row r="3199" spans="3:3" x14ac:dyDescent="0.4">
      <c r="C3199" s="50"/>
    </row>
    <row r="3200" spans="3:3" x14ac:dyDescent="0.4">
      <c r="C3200" s="50"/>
    </row>
    <row r="3201" spans="3:3" x14ac:dyDescent="0.4">
      <c r="C3201" s="50"/>
    </row>
    <row r="3202" spans="3:3" x14ac:dyDescent="0.4">
      <c r="C3202" s="50"/>
    </row>
    <row r="3203" spans="3:3" x14ac:dyDescent="0.4">
      <c r="C3203" s="50"/>
    </row>
    <row r="3204" spans="3:3" x14ac:dyDescent="0.4">
      <c r="C3204" s="50"/>
    </row>
    <row r="3205" spans="3:3" x14ac:dyDescent="0.4">
      <c r="C3205" s="50"/>
    </row>
    <row r="3206" spans="3:3" x14ac:dyDescent="0.4">
      <c r="C3206" s="50"/>
    </row>
    <row r="3207" spans="3:3" x14ac:dyDescent="0.4">
      <c r="C3207" s="50"/>
    </row>
    <row r="3208" spans="3:3" x14ac:dyDescent="0.4">
      <c r="C3208" s="50"/>
    </row>
    <row r="3209" spans="3:3" x14ac:dyDescent="0.4">
      <c r="C3209" s="50"/>
    </row>
    <row r="3210" spans="3:3" x14ac:dyDescent="0.4">
      <c r="C3210" s="50"/>
    </row>
    <row r="3211" spans="3:3" x14ac:dyDescent="0.4">
      <c r="C3211" s="50"/>
    </row>
    <row r="3212" spans="3:3" x14ac:dyDescent="0.4">
      <c r="C3212" s="50"/>
    </row>
    <row r="3213" spans="3:3" x14ac:dyDescent="0.4">
      <c r="C3213" s="50"/>
    </row>
    <row r="3214" spans="3:3" x14ac:dyDescent="0.4">
      <c r="C3214" s="50"/>
    </row>
    <row r="3215" spans="3:3" x14ac:dyDescent="0.4">
      <c r="C3215" s="50"/>
    </row>
    <row r="3216" spans="3:3" x14ac:dyDescent="0.4">
      <c r="C3216" s="50"/>
    </row>
    <row r="3217" spans="3:3" x14ac:dyDescent="0.4">
      <c r="C3217" s="50"/>
    </row>
    <row r="3218" spans="3:3" x14ac:dyDescent="0.4">
      <c r="C3218" s="50"/>
    </row>
    <row r="3219" spans="3:3" x14ac:dyDescent="0.4">
      <c r="C3219" s="50"/>
    </row>
    <row r="3220" spans="3:3" x14ac:dyDescent="0.4">
      <c r="C3220" s="50"/>
    </row>
    <row r="3221" spans="3:3" x14ac:dyDescent="0.4">
      <c r="C3221" s="50"/>
    </row>
    <row r="3222" spans="3:3" x14ac:dyDescent="0.4">
      <c r="C3222" s="50"/>
    </row>
    <row r="3223" spans="3:3" x14ac:dyDescent="0.4">
      <c r="C3223" s="50"/>
    </row>
    <row r="3224" spans="3:3" x14ac:dyDescent="0.4">
      <c r="C3224" s="50"/>
    </row>
    <row r="3225" spans="3:3" x14ac:dyDescent="0.4">
      <c r="C3225" s="50"/>
    </row>
    <row r="3226" spans="3:3" x14ac:dyDescent="0.4">
      <c r="C3226" s="50"/>
    </row>
    <row r="3227" spans="3:3" x14ac:dyDescent="0.4">
      <c r="C3227" s="50"/>
    </row>
    <row r="3228" spans="3:3" x14ac:dyDescent="0.4">
      <c r="C3228" s="50"/>
    </row>
    <row r="3229" spans="3:3" x14ac:dyDescent="0.4">
      <c r="C3229" s="50"/>
    </row>
    <row r="3230" spans="3:3" x14ac:dyDescent="0.4">
      <c r="C3230" s="50"/>
    </row>
    <row r="3231" spans="3:3" x14ac:dyDescent="0.4">
      <c r="C3231" s="50"/>
    </row>
    <row r="3232" spans="3:3" x14ac:dyDescent="0.4">
      <c r="C3232" s="50"/>
    </row>
    <row r="3233" spans="3:3" x14ac:dyDescent="0.4">
      <c r="C3233" s="50"/>
    </row>
    <row r="3234" spans="3:3" x14ac:dyDescent="0.4">
      <c r="C3234" s="50"/>
    </row>
    <row r="3235" spans="3:3" x14ac:dyDescent="0.4">
      <c r="C3235" s="50"/>
    </row>
    <row r="3236" spans="3:3" x14ac:dyDescent="0.4">
      <c r="C3236" s="50"/>
    </row>
    <row r="3237" spans="3:3" x14ac:dyDescent="0.4">
      <c r="C3237" s="50"/>
    </row>
    <row r="3238" spans="3:3" x14ac:dyDescent="0.4">
      <c r="C3238" s="50"/>
    </row>
    <row r="3239" spans="3:3" x14ac:dyDescent="0.4">
      <c r="C3239" s="50"/>
    </row>
    <row r="3240" spans="3:3" x14ac:dyDescent="0.4">
      <c r="C3240" s="50"/>
    </row>
    <row r="3241" spans="3:3" x14ac:dyDescent="0.4">
      <c r="C3241" s="50"/>
    </row>
    <row r="3242" spans="3:3" x14ac:dyDescent="0.4">
      <c r="C3242" s="50"/>
    </row>
    <row r="3243" spans="3:3" x14ac:dyDescent="0.4">
      <c r="C3243" s="50"/>
    </row>
    <row r="3244" spans="3:3" x14ac:dyDescent="0.4">
      <c r="C3244" s="50"/>
    </row>
    <row r="3245" spans="3:3" x14ac:dyDescent="0.4">
      <c r="C3245" s="50"/>
    </row>
    <row r="3246" spans="3:3" x14ac:dyDescent="0.4">
      <c r="C3246" s="50"/>
    </row>
    <row r="3247" spans="3:3" x14ac:dyDescent="0.4">
      <c r="C3247" s="50"/>
    </row>
    <row r="3248" spans="3:3" x14ac:dyDescent="0.4">
      <c r="C3248" s="50"/>
    </row>
    <row r="3249" spans="3:3" x14ac:dyDescent="0.4">
      <c r="C3249" s="50"/>
    </row>
    <row r="3250" spans="3:3" x14ac:dyDescent="0.4">
      <c r="C3250" s="50"/>
    </row>
    <row r="3251" spans="3:3" x14ac:dyDescent="0.4">
      <c r="C3251" s="50"/>
    </row>
    <row r="3252" spans="3:3" x14ac:dyDescent="0.4">
      <c r="C3252" s="50"/>
    </row>
    <row r="3253" spans="3:3" x14ac:dyDescent="0.4">
      <c r="C3253" s="50"/>
    </row>
    <row r="3254" spans="3:3" x14ac:dyDescent="0.4">
      <c r="C3254" s="50"/>
    </row>
    <row r="3255" spans="3:3" x14ac:dyDescent="0.4">
      <c r="C3255" s="50"/>
    </row>
    <row r="3256" spans="3:3" x14ac:dyDescent="0.4">
      <c r="C3256" s="50"/>
    </row>
    <row r="3257" spans="3:3" x14ac:dyDescent="0.4">
      <c r="C3257" s="50"/>
    </row>
    <row r="3258" spans="3:3" x14ac:dyDescent="0.4">
      <c r="C3258" s="50"/>
    </row>
    <row r="3259" spans="3:3" x14ac:dyDescent="0.4">
      <c r="C3259" s="50"/>
    </row>
    <row r="3260" spans="3:3" x14ac:dyDescent="0.4">
      <c r="C3260" s="50"/>
    </row>
    <row r="3261" spans="3:3" x14ac:dyDescent="0.4">
      <c r="C3261" s="50"/>
    </row>
    <row r="3262" spans="3:3" x14ac:dyDescent="0.4">
      <c r="C3262" s="50"/>
    </row>
    <row r="3263" spans="3:3" x14ac:dyDescent="0.4">
      <c r="C3263" s="50"/>
    </row>
    <row r="3264" spans="3:3" x14ac:dyDescent="0.4">
      <c r="C3264" s="50"/>
    </row>
    <row r="3265" spans="3:3" x14ac:dyDescent="0.4">
      <c r="C3265" s="50"/>
    </row>
    <row r="3266" spans="3:3" x14ac:dyDescent="0.4">
      <c r="C3266" s="50"/>
    </row>
    <row r="3267" spans="3:3" x14ac:dyDescent="0.4">
      <c r="C3267" s="50"/>
    </row>
    <row r="3268" spans="3:3" x14ac:dyDescent="0.4">
      <c r="C3268" s="50"/>
    </row>
    <row r="3269" spans="3:3" x14ac:dyDescent="0.4">
      <c r="C3269" s="50"/>
    </row>
    <row r="3270" spans="3:3" x14ac:dyDescent="0.4">
      <c r="C3270" s="50"/>
    </row>
    <row r="3271" spans="3:3" x14ac:dyDescent="0.4">
      <c r="C3271" s="50"/>
    </row>
    <row r="3272" spans="3:3" x14ac:dyDescent="0.4">
      <c r="C3272" s="50"/>
    </row>
    <row r="3273" spans="3:3" x14ac:dyDescent="0.4">
      <c r="C3273" s="50"/>
    </row>
    <row r="3274" spans="3:3" x14ac:dyDescent="0.4">
      <c r="C3274" s="50"/>
    </row>
    <row r="3275" spans="3:3" x14ac:dyDescent="0.4">
      <c r="C3275" s="50"/>
    </row>
    <row r="3276" spans="3:3" x14ac:dyDescent="0.4">
      <c r="C3276" s="50"/>
    </row>
    <row r="3277" spans="3:3" x14ac:dyDescent="0.4">
      <c r="C3277" s="50"/>
    </row>
    <row r="3278" spans="3:3" x14ac:dyDescent="0.4">
      <c r="C3278" s="50"/>
    </row>
    <row r="3279" spans="3:3" x14ac:dyDescent="0.4">
      <c r="C3279" s="50"/>
    </row>
    <row r="3280" spans="3:3" x14ac:dyDescent="0.4">
      <c r="C3280" s="50"/>
    </row>
    <row r="3281" spans="3:3" x14ac:dyDescent="0.4">
      <c r="C3281" s="50"/>
    </row>
    <row r="3282" spans="3:3" x14ac:dyDescent="0.4">
      <c r="C3282" s="50"/>
    </row>
    <row r="3283" spans="3:3" x14ac:dyDescent="0.4">
      <c r="C3283" s="50"/>
    </row>
    <row r="3284" spans="3:3" x14ac:dyDescent="0.4">
      <c r="C3284" s="50"/>
    </row>
    <row r="3285" spans="3:3" x14ac:dyDescent="0.4">
      <c r="C3285" s="50"/>
    </row>
    <row r="3286" spans="3:3" x14ac:dyDescent="0.4">
      <c r="C3286" s="50"/>
    </row>
    <row r="3287" spans="3:3" x14ac:dyDescent="0.4">
      <c r="C3287" s="50"/>
    </row>
    <row r="3288" spans="3:3" x14ac:dyDescent="0.4">
      <c r="C3288" s="50"/>
    </row>
    <row r="3289" spans="3:3" x14ac:dyDescent="0.4">
      <c r="C3289" s="50"/>
    </row>
    <row r="3290" spans="3:3" x14ac:dyDescent="0.4">
      <c r="C3290" s="50"/>
    </row>
    <row r="3291" spans="3:3" x14ac:dyDescent="0.4">
      <c r="C3291" s="50"/>
    </row>
    <row r="3292" spans="3:3" x14ac:dyDescent="0.4">
      <c r="C3292" s="50"/>
    </row>
    <row r="3293" spans="3:3" x14ac:dyDescent="0.4">
      <c r="C3293" s="50"/>
    </row>
    <row r="3294" spans="3:3" x14ac:dyDescent="0.4">
      <c r="C3294" s="50"/>
    </row>
    <row r="3295" spans="3:3" x14ac:dyDescent="0.4">
      <c r="C3295" s="50"/>
    </row>
    <row r="3296" spans="3:3" x14ac:dyDescent="0.4">
      <c r="C3296" s="50"/>
    </row>
    <row r="3297" spans="3:3" x14ac:dyDescent="0.4">
      <c r="C3297" s="50"/>
    </row>
    <row r="3298" spans="3:3" x14ac:dyDescent="0.4">
      <c r="C3298" s="50"/>
    </row>
    <row r="3299" spans="3:3" x14ac:dyDescent="0.4">
      <c r="C3299" s="50"/>
    </row>
    <row r="3300" spans="3:3" x14ac:dyDescent="0.4">
      <c r="C3300" s="50"/>
    </row>
    <row r="3301" spans="3:3" x14ac:dyDescent="0.4">
      <c r="C3301" s="50"/>
    </row>
    <row r="3302" spans="3:3" x14ac:dyDescent="0.4">
      <c r="C3302" s="50"/>
    </row>
    <row r="3303" spans="3:3" x14ac:dyDescent="0.4">
      <c r="C3303" s="50"/>
    </row>
    <row r="3304" spans="3:3" x14ac:dyDescent="0.4">
      <c r="C3304" s="50"/>
    </row>
    <row r="3305" spans="3:3" x14ac:dyDescent="0.4">
      <c r="C3305" s="50"/>
    </row>
    <row r="3306" spans="3:3" x14ac:dyDescent="0.4">
      <c r="C3306" s="50"/>
    </row>
    <row r="3307" spans="3:3" x14ac:dyDescent="0.4">
      <c r="C3307" s="50"/>
    </row>
    <row r="3308" spans="3:3" x14ac:dyDescent="0.4">
      <c r="C3308" s="50"/>
    </row>
    <row r="3309" spans="3:3" x14ac:dyDescent="0.4">
      <c r="C3309" s="50"/>
    </row>
    <row r="3310" spans="3:3" x14ac:dyDescent="0.4">
      <c r="C3310" s="50"/>
    </row>
    <row r="3311" spans="3:3" x14ac:dyDescent="0.4">
      <c r="C3311" s="50"/>
    </row>
    <row r="3312" spans="3:3" x14ac:dyDescent="0.4">
      <c r="C3312" s="50"/>
    </row>
    <row r="3313" spans="3:3" x14ac:dyDescent="0.4">
      <c r="C3313" s="50"/>
    </row>
    <row r="3314" spans="3:3" x14ac:dyDescent="0.4">
      <c r="C3314" s="50"/>
    </row>
    <row r="3315" spans="3:3" x14ac:dyDescent="0.4">
      <c r="C3315" s="50"/>
    </row>
    <row r="3316" spans="3:3" x14ac:dyDescent="0.4">
      <c r="C3316" s="50"/>
    </row>
    <row r="3317" spans="3:3" x14ac:dyDescent="0.4">
      <c r="C3317" s="50"/>
    </row>
    <row r="3318" spans="3:3" x14ac:dyDescent="0.4">
      <c r="C3318" s="50"/>
    </row>
    <row r="3319" spans="3:3" x14ac:dyDescent="0.4">
      <c r="C3319" s="50"/>
    </row>
    <row r="3320" spans="3:3" x14ac:dyDescent="0.4">
      <c r="C3320" s="50"/>
    </row>
    <row r="3321" spans="3:3" x14ac:dyDescent="0.4">
      <c r="C3321" s="50"/>
    </row>
    <row r="3322" spans="3:3" x14ac:dyDescent="0.4">
      <c r="C3322" s="50"/>
    </row>
    <row r="3323" spans="3:3" x14ac:dyDescent="0.4">
      <c r="C3323" s="50"/>
    </row>
    <row r="3324" spans="3:3" x14ac:dyDescent="0.4">
      <c r="C3324" s="50"/>
    </row>
    <row r="3325" spans="3:3" x14ac:dyDescent="0.4">
      <c r="C3325" s="50"/>
    </row>
    <row r="3326" spans="3:3" x14ac:dyDescent="0.4">
      <c r="C3326" s="50"/>
    </row>
    <row r="3327" spans="3:3" x14ac:dyDescent="0.4">
      <c r="C3327" s="50"/>
    </row>
    <row r="3328" spans="3:3" x14ac:dyDescent="0.4">
      <c r="C3328" s="50"/>
    </row>
    <row r="3329" spans="3:3" x14ac:dyDescent="0.4">
      <c r="C3329" s="50"/>
    </row>
    <row r="3330" spans="3:3" x14ac:dyDescent="0.4">
      <c r="C3330" s="50"/>
    </row>
    <row r="3331" spans="3:3" x14ac:dyDescent="0.4">
      <c r="C3331" s="50"/>
    </row>
    <row r="3332" spans="3:3" x14ac:dyDescent="0.4">
      <c r="C3332" s="50"/>
    </row>
    <row r="3333" spans="3:3" x14ac:dyDescent="0.4">
      <c r="C3333" s="50"/>
    </row>
    <row r="3334" spans="3:3" x14ac:dyDescent="0.4">
      <c r="C3334" s="50"/>
    </row>
    <row r="3335" spans="3:3" x14ac:dyDescent="0.4">
      <c r="C3335" s="50"/>
    </row>
    <row r="3336" spans="3:3" x14ac:dyDescent="0.4">
      <c r="C3336" s="50"/>
    </row>
    <row r="3337" spans="3:3" x14ac:dyDescent="0.4">
      <c r="C3337" s="50"/>
    </row>
    <row r="3338" spans="3:3" x14ac:dyDescent="0.4">
      <c r="C3338" s="50"/>
    </row>
    <row r="3339" spans="3:3" x14ac:dyDescent="0.4">
      <c r="C3339" s="50"/>
    </row>
    <row r="3340" spans="3:3" x14ac:dyDescent="0.4">
      <c r="C3340" s="50"/>
    </row>
    <row r="3341" spans="3:3" x14ac:dyDescent="0.4">
      <c r="C3341" s="50"/>
    </row>
    <row r="3342" spans="3:3" x14ac:dyDescent="0.4">
      <c r="C3342" s="50"/>
    </row>
    <row r="3343" spans="3:3" x14ac:dyDescent="0.4">
      <c r="C3343" s="50"/>
    </row>
    <row r="3344" spans="3:3" x14ac:dyDescent="0.4">
      <c r="C3344" s="50"/>
    </row>
    <row r="3345" spans="3:3" x14ac:dyDescent="0.4">
      <c r="C3345" s="50"/>
    </row>
    <row r="3346" spans="3:3" x14ac:dyDescent="0.4">
      <c r="C3346" s="50"/>
    </row>
    <row r="3347" spans="3:3" x14ac:dyDescent="0.4">
      <c r="C3347" s="50"/>
    </row>
    <row r="3348" spans="3:3" x14ac:dyDescent="0.4">
      <c r="C3348" s="50"/>
    </row>
    <row r="3349" spans="3:3" x14ac:dyDescent="0.4">
      <c r="C3349" s="50"/>
    </row>
    <row r="3350" spans="3:3" x14ac:dyDescent="0.4">
      <c r="C3350" s="50"/>
    </row>
    <row r="3351" spans="3:3" x14ac:dyDescent="0.4">
      <c r="C3351" s="50"/>
    </row>
    <row r="3352" spans="3:3" x14ac:dyDescent="0.4">
      <c r="C3352" s="50"/>
    </row>
    <row r="3353" spans="3:3" x14ac:dyDescent="0.4">
      <c r="C3353" s="50"/>
    </row>
    <row r="3354" spans="3:3" x14ac:dyDescent="0.4">
      <c r="C3354" s="50"/>
    </row>
    <row r="3355" spans="3:3" x14ac:dyDescent="0.4">
      <c r="C3355" s="50"/>
    </row>
    <row r="3356" spans="3:3" x14ac:dyDescent="0.4">
      <c r="C3356" s="50"/>
    </row>
    <row r="3357" spans="3:3" x14ac:dyDescent="0.4">
      <c r="C3357" s="50"/>
    </row>
    <row r="3358" spans="3:3" x14ac:dyDescent="0.4">
      <c r="C3358" s="50"/>
    </row>
    <row r="3359" spans="3:3" x14ac:dyDescent="0.4">
      <c r="C3359" s="50"/>
    </row>
    <row r="3360" spans="3:3" x14ac:dyDescent="0.4">
      <c r="C3360" s="50"/>
    </row>
    <row r="3361" spans="3:3" x14ac:dyDescent="0.4">
      <c r="C3361" s="50"/>
    </row>
    <row r="3362" spans="3:3" x14ac:dyDescent="0.4">
      <c r="C3362" s="50"/>
    </row>
    <row r="3363" spans="3:3" x14ac:dyDescent="0.4">
      <c r="C3363" s="50"/>
    </row>
    <row r="3364" spans="3:3" x14ac:dyDescent="0.4">
      <c r="C3364" s="50"/>
    </row>
    <row r="3365" spans="3:3" x14ac:dyDescent="0.4">
      <c r="C3365" s="50"/>
    </row>
    <row r="3366" spans="3:3" x14ac:dyDescent="0.4">
      <c r="C3366" s="50"/>
    </row>
    <row r="3367" spans="3:3" x14ac:dyDescent="0.4">
      <c r="C3367" s="50"/>
    </row>
    <row r="3368" spans="3:3" x14ac:dyDescent="0.4">
      <c r="C3368" s="50"/>
    </row>
    <row r="3369" spans="3:3" x14ac:dyDescent="0.4">
      <c r="C3369" s="50"/>
    </row>
    <row r="3370" spans="3:3" x14ac:dyDescent="0.4">
      <c r="C3370" s="50"/>
    </row>
    <row r="3371" spans="3:3" x14ac:dyDescent="0.4">
      <c r="C3371" s="50"/>
    </row>
    <row r="3372" spans="3:3" x14ac:dyDescent="0.4">
      <c r="C3372" s="50"/>
    </row>
    <row r="3373" spans="3:3" x14ac:dyDescent="0.4">
      <c r="C3373" s="50"/>
    </row>
    <row r="3374" spans="3:3" x14ac:dyDescent="0.4">
      <c r="C3374" s="50"/>
    </row>
    <row r="3375" spans="3:3" x14ac:dyDescent="0.4">
      <c r="C3375" s="50"/>
    </row>
    <row r="3376" spans="3:3" x14ac:dyDescent="0.4">
      <c r="C3376" s="50"/>
    </row>
    <row r="3377" spans="3:3" x14ac:dyDescent="0.4">
      <c r="C3377" s="50"/>
    </row>
    <row r="3378" spans="3:3" x14ac:dyDescent="0.4">
      <c r="C3378" s="50"/>
    </row>
    <row r="3379" spans="3:3" x14ac:dyDescent="0.4">
      <c r="C3379" s="50"/>
    </row>
    <row r="3380" spans="3:3" x14ac:dyDescent="0.4">
      <c r="C3380" s="50"/>
    </row>
    <row r="3381" spans="3:3" x14ac:dyDescent="0.4">
      <c r="C3381" s="50"/>
    </row>
    <row r="3382" spans="3:3" x14ac:dyDescent="0.4">
      <c r="C3382" s="50"/>
    </row>
    <row r="3383" spans="3:3" x14ac:dyDescent="0.4">
      <c r="C3383" s="50"/>
    </row>
    <row r="3384" spans="3:3" x14ac:dyDescent="0.4">
      <c r="C3384" s="50"/>
    </row>
    <row r="3385" spans="3:3" x14ac:dyDescent="0.4">
      <c r="C3385" s="50"/>
    </row>
    <row r="3386" spans="3:3" x14ac:dyDescent="0.4">
      <c r="C3386" s="50"/>
    </row>
    <row r="3387" spans="3:3" x14ac:dyDescent="0.4">
      <c r="C3387" s="50"/>
    </row>
    <row r="3388" spans="3:3" x14ac:dyDescent="0.4">
      <c r="C3388" s="50"/>
    </row>
    <row r="3389" spans="3:3" x14ac:dyDescent="0.4">
      <c r="C3389" s="50"/>
    </row>
    <row r="3390" spans="3:3" x14ac:dyDescent="0.4">
      <c r="C3390" s="50"/>
    </row>
    <row r="3391" spans="3:3" x14ac:dyDescent="0.4">
      <c r="C3391" s="50"/>
    </row>
    <row r="3392" spans="3:3" x14ac:dyDescent="0.4">
      <c r="C3392" s="50"/>
    </row>
    <row r="3393" spans="3:3" x14ac:dyDescent="0.4">
      <c r="C3393" s="50"/>
    </row>
    <row r="3394" spans="3:3" x14ac:dyDescent="0.4">
      <c r="C3394" s="50"/>
    </row>
    <row r="3395" spans="3:3" x14ac:dyDescent="0.4">
      <c r="C3395" s="50"/>
    </row>
    <row r="3396" spans="3:3" x14ac:dyDescent="0.4">
      <c r="C3396" s="50"/>
    </row>
    <row r="3397" spans="3:3" x14ac:dyDescent="0.4">
      <c r="C3397" s="50"/>
    </row>
    <row r="3398" spans="3:3" x14ac:dyDescent="0.4">
      <c r="C3398" s="50"/>
    </row>
    <row r="3399" spans="3:3" x14ac:dyDescent="0.4">
      <c r="C3399" s="50"/>
    </row>
    <row r="3400" spans="3:3" x14ac:dyDescent="0.4">
      <c r="C3400" s="50"/>
    </row>
    <row r="3401" spans="3:3" x14ac:dyDescent="0.4">
      <c r="C3401" s="50"/>
    </row>
    <row r="3402" spans="3:3" x14ac:dyDescent="0.4">
      <c r="C3402" s="50"/>
    </row>
    <row r="3403" spans="3:3" x14ac:dyDescent="0.4">
      <c r="C3403" s="50"/>
    </row>
    <row r="3404" spans="3:3" x14ac:dyDescent="0.4">
      <c r="C3404" s="50"/>
    </row>
    <row r="3405" spans="3:3" x14ac:dyDescent="0.4">
      <c r="C3405" s="50"/>
    </row>
    <row r="3406" spans="3:3" x14ac:dyDescent="0.4">
      <c r="C3406" s="50"/>
    </row>
    <row r="3407" spans="3:3" x14ac:dyDescent="0.4">
      <c r="C3407" s="50"/>
    </row>
    <row r="3408" spans="3:3" x14ac:dyDescent="0.4">
      <c r="C3408" s="50"/>
    </row>
    <row r="3409" spans="3:3" x14ac:dyDescent="0.4">
      <c r="C3409" s="50"/>
    </row>
    <row r="3410" spans="3:3" x14ac:dyDescent="0.4">
      <c r="C3410" s="50"/>
    </row>
    <row r="3411" spans="3:3" x14ac:dyDescent="0.4">
      <c r="C3411" s="50"/>
    </row>
    <row r="3412" spans="3:3" x14ac:dyDescent="0.4">
      <c r="C3412" s="50"/>
    </row>
    <row r="3413" spans="3:3" x14ac:dyDescent="0.4">
      <c r="C3413" s="50"/>
    </row>
    <row r="3414" spans="3:3" x14ac:dyDescent="0.4">
      <c r="C3414" s="50"/>
    </row>
    <row r="3415" spans="3:3" x14ac:dyDescent="0.4">
      <c r="C3415" s="50"/>
    </row>
    <row r="3416" spans="3:3" x14ac:dyDescent="0.4">
      <c r="C3416" s="50"/>
    </row>
    <row r="3417" spans="3:3" x14ac:dyDescent="0.4">
      <c r="C3417" s="50"/>
    </row>
    <row r="3418" spans="3:3" x14ac:dyDescent="0.4">
      <c r="C3418" s="50"/>
    </row>
    <row r="3419" spans="3:3" x14ac:dyDescent="0.4">
      <c r="C3419" s="50"/>
    </row>
    <row r="3420" spans="3:3" x14ac:dyDescent="0.4">
      <c r="C3420" s="50"/>
    </row>
    <row r="3421" spans="3:3" x14ac:dyDescent="0.4">
      <c r="C3421" s="50"/>
    </row>
    <row r="3422" spans="3:3" x14ac:dyDescent="0.4">
      <c r="C3422" s="50"/>
    </row>
    <row r="3423" spans="3:3" x14ac:dyDescent="0.4">
      <c r="C3423" s="50"/>
    </row>
    <row r="3424" spans="3:3" x14ac:dyDescent="0.4">
      <c r="C3424" s="50"/>
    </row>
    <row r="3425" spans="3:3" x14ac:dyDescent="0.4">
      <c r="C3425" s="50"/>
    </row>
    <row r="3426" spans="3:3" x14ac:dyDescent="0.4">
      <c r="C3426" s="50"/>
    </row>
    <row r="3427" spans="3:3" x14ac:dyDescent="0.4">
      <c r="C3427" s="50"/>
    </row>
    <row r="3428" spans="3:3" x14ac:dyDescent="0.4">
      <c r="C3428" s="50"/>
    </row>
    <row r="3429" spans="3:3" x14ac:dyDescent="0.4">
      <c r="C3429" s="50"/>
    </row>
    <row r="3430" spans="3:3" x14ac:dyDescent="0.4">
      <c r="C3430" s="50"/>
    </row>
    <row r="3431" spans="3:3" x14ac:dyDescent="0.4">
      <c r="C3431" s="50"/>
    </row>
    <row r="3432" spans="3:3" x14ac:dyDescent="0.4">
      <c r="C3432" s="50"/>
    </row>
    <row r="3433" spans="3:3" x14ac:dyDescent="0.4">
      <c r="C3433" s="50"/>
    </row>
    <row r="3434" spans="3:3" x14ac:dyDescent="0.4">
      <c r="C3434" s="50"/>
    </row>
    <row r="3435" spans="3:3" x14ac:dyDescent="0.4">
      <c r="C3435" s="50"/>
    </row>
    <row r="3436" spans="3:3" x14ac:dyDescent="0.4">
      <c r="C3436" s="50"/>
    </row>
    <row r="3437" spans="3:3" x14ac:dyDescent="0.4">
      <c r="C3437" s="50"/>
    </row>
    <row r="3438" spans="3:3" x14ac:dyDescent="0.4">
      <c r="C3438" s="50"/>
    </row>
    <row r="3439" spans="3:3" x14ac:dyDescent="0.4">
      <c r="C3439" s="50"/>
    </row>
    <row r="3440" spans="3:3" x14ac:dyDescent="0.4">
      <c r="C3440" s="50"/>
    </row>
    <row r="3441" spans="3:3" x14ac:dyDescent="0.4">
      <c r="C3441" s="50"/>
    </row>
    <row r="3442" spans="3:3" x14ac:dyDescent="0.4">
      <c r="C3442" s="50"/>
    </row>
    <row r="3443" spans="3:3" x14ac:dyDescent="0.4">
      <c r="C3443" s="50"/>
    </row>
    <row r="3444" spans="3:3" x14ac:dyDescent="0.4">
      <c r="C3444" s="50"/>
    </row>
    <row r="3445" spans="3:3" x14ac:dyDescent="0.4">
      <c r="C3445" s="50"/>
    </row>
    <row r="3446" spans="3:3" x14ac:dyDescent="0.4">
      <c r="C3446" s="50"/>
    </row>
    <row r="3447" spans="3:3" x14ac:dyDescent="0.4">
      <c r="C3447" s="50"/>
    </row>
    <row r="3448" spans="3:3" x14ac:dyDescent="0.4">
      <c r="C3448" s="50"/>
    </row>
    <row r="3449" spans="3:3" x14ac:dyDescent="0.4">
      <c r="C3449" s="50"/>
    </row>
    <row r="3450" spans="3:3" x14ac:dyDescent="0.4">
      <c r="C3450" s="50"/>
    </row>
    <row r="3451" spans="3:3" x14ac:dyDescent="0.4">
      <c r="C3451" s="50"/>
    </row>
    <row r="3452" spans="3:3" x14ac:dyDescent="0.4">
      <c r="C3452" s="50"/>
    </row>
    <row r="3453" spans="3:3" x14ac:dyDescent="0.4">
      <c r="C3453" s="50"/>
    </row>
    <row r="3454" spans="3:3" x14ac:dyDescent="0.4">
      <c r="C3454" s="50"/>
    </row>
    <row r="3455" spans="3:3" x14ac:dyDescent="0.4">
      <c r="C3455" s="50"/>
    </row>
    <row r="3456" spans="3:3" x14ac:dyDescent="0.4">
      <c r="C3456" s="50"/>
    </row>
    <row r="3457" spans="3:3" x14ac:dyDescent="0.4">
      <c r="C3457" s="50"/>
    </row>
    <row r="3458" spans="3:3" x14ac:dyDescent="0.4">
      <c r="C3458" s="50"/>
    </row>
    <row r="3459" spans="3:3" x14ac:dyDescent="0.4">
      <c r="C3459" s="50"/>
    </row>
    <row r="3460" spans="3:3" x14ac:dyDescent="0.4">
      <c r="C3460" s="50"/>
    </row>
    <row r="3461" spans="3:3" x14ac:dyDescent="0.4">
      <c r="C3461" s="50"/>
    </row>
    <row r="3462" spans="3:3" x14ac:dyDescent="0.4">
      <c r="C3462" s="50"/>
    </row>
    <row r="3463" spans="3:3" x14ac:dyDescent="0.4">
      <c r="C3463" s="50"/>
    </row>
    <row r="3464" spans="3:3" x14ac:dyDescent="0.4">
      <c r="C3464" s="50"/>
    </row>
    <row r="3465" spans="3:3" x14ac:dyDescent="0.4">
      <c r="C3465" s="50"/>
    </row>
    <row r="3466" spans="3:3" x14ac:dyDescent="0.4">
      <c r="C3466" s="50"/>
    </row>
    <row r="3467" spans="3:3" x14ac:dyDescent="0.4">
      <c r="C3467" s="50"/>
    </row>
    <row r="3468" spans="3:3" x14ac:dyDescent="0.4">
      <c r="C3468" s="50"/>
    </row>
    <row r="3469" spans="3:3" x14ac:dyDescent="0.4">
      <c r="C3469" s="50"/>
    </row>
    <row r="3470" spans="3:3" x14ac:dyDescent="0.4">
      <c r="C3470" s="50"/>
    </row>
    <row r="3471" spans="3:3" x14ac:dyDescent="0.4">
      <c r="C3471" s="50"/>
    </row>
    <row r="3472" spans="3:3" x14ac:dyDescent="0.4">
      <c r="C3472" s="50"/>
    </row>
    <row r="3473" spans="3:3" x14ac:dyDescent="0.4">
      <c r="C3473" s="50"/>
    </row>
    <row r="3474" spans="3:3" x14ac:dyDescent="0.4">
      <c r="C3474" s="50"/>
    </row>
    <row r="3475" spans="3:3" x14ac:dyDescent="0.4">
      <c r="C3475" s="50"/>
    </row>
    <row r="3476" spans="3:3" x14ac:dyDescent="0.4">
      <c r="C3476" s="50"/>
    </row>
    <row r="3477" spans="3:3" x14ac:dyDescent="0.4">
      <c r="C3477" s="50"/>
    </row>
    <row r="3478" spans="3:3" x14ac:dyDescent="0.4">
      <c r="C3478" s="50"/>
    </row>
    <row r="3479" spans="3:3" x14ac:dyDescent="0.4">
      <c r="C3479" s="50"/>
    </row>
    <row r="3480" spans="3:3" x14ac:dyDescent="0.4">
      <c r="C3480" s="50"/>
    </row>
    <row r="3481" spans="3:3" x14ac:dyDescent="0.4">
      <c r="C3481" s="50"/>
    </row>
    <row r="3482" spans="3:3" x14ac:dyDescent="0.4">
      <c r="C3482" s="50"/>
    </row>
    <row r="3483" spans="3:3" x14ac:dyDescent="0.4">
      <c r="C3483" s="50"/>
    </row>
    <row r="3484" spans="3:3" x14ac:dyDescent="0.4">
      <c r="C3484" s="50"/>
    </row>
    <row r="3485" spans="3:3" x14ac:dyDescent="0.4">
      <c r="C3485" s="50"/>
    </row>
    <row r="3486" spans="3:3" x14ac:dyDescent="0.4">
      <c r="C3486" s="50"/>
    </row>
    <row r="3487" spans="3:3" x14ac:dyDescent="0.4">
      <c r="C3487" s="50"/>
    </row>
    <row r="3488" spans="3:3" x14ac:dyDescent="0.4">
      <c r="C3488" s="50"/>
    </row>
    <row r="3489" spans="3:3" x14ac:dyDescent="0.4">
      <c r="C3489" s="50"/>
    </row>
    <row r="3490" spans="3:3" x14ac:dyDescent="0.4">
      <c r="C3490" s="50"/>
    </row>
    <row r="3491" spans="3:3" x14ac:dyDescent="0.4">
      <c r="C3491" s="50"/>
    </row>
    <row r="3492" spans="3:3" x14ac:dyDescent="0.4">
      <c r="C3492" s="50"/>
    </row>
    <row r="3493" spans="3:3" x14ac:dyDescent="0.4">
      <c r="C3493" s="50"/>
    </row>
    <row r="3494" spans="3:3" x14ac:dyDescent="0.4">
      <c r="C3494" s="50"/>
    </row>
    <row r="3495" spans="3:3" x14ac:dyDescent="0.4">
      <c r="C3495" s="50"/>
    </row>
    <row r="3496" spans="3:3" x14ac:dyDescent="0.4">
      <c r="C3496" s="50"/>
    </row>
    <row r="3497" spans="3:3" x14ac:dyDescent="0.4">
      <c r="C3497" s="50"/>
    </row>
    <row r="3498" spans="3:3" x14ac:dyDescent="0.4">
      <c r="C3498" s="50"/>
    </row>
    <row r="3499" spans="3:3" x14ac:dyDescent="0.4">
      <c r="C3499" s="50"/>
    </row>
    <row r="3500" spans="3:3" x14ac:dyDescent="0.4">
      <c r="C3500" s="50"/>
    </row>
    <row r="3501" spans="3:3" x14ac:dyDescent="0.4">
      <c r="C3501" s="50"/>
    </row>
    <row r="3502" spans="3:3" x14ac:dyDescent="0.4">
      <c r="C3502" s="50"/>
    </row>
    <row r="3503" spans="3:3" x14ac:dyDescent="0.4">
      <c r="C3503" s="50"/>
    </row>
    <row r="3504" spans="3:3" x14ac:dyDescent="0.4">
      <c r="C3504" s="50"/>
    </row>
    <row r="3505" spans="3:3" x14ac:dyDescent="0.4">
      <c r="C3505" s="50"/>
    </row>
    <row r="3506" spans="3:3" x14ac:dyDescent="0.4">
      <c r="C3506" s="50"/>
    </row>
    <row r="3507" spans="3:3" x14ac:dyDescent="0.4">
      <c r="C3507" s="50"/>
    </row>
    <row r="3508" spans="3:3" x14ac:dyDescent="0.4">
      <c r="C3508" s="50"/>
    </row>
    <row r="3509" spans="3:3" x14ac:dyDescent="0.4">
      <c r="C3509" s="50"/>
    </row>
    <row r="3510" spans="3:3" x14ac:dyDescent="0.4">
      <c r="C3510" s="50"/>
    </row>
    <row r="3511" spans="3:3" x14ac:dyDescent="0.4">
      <c r="C3511" s="50"/>
    </row>
    <row r="3512" spans="3:3" x14ac:dyDescent="0.4">
      <c r="C3512" s="50"/>
    </row>
    <row r="3513" spans="3:3" x14ac:dyDescent="0.4">
      <c r="C3513" s="50"/>
    </row>
    <row r="3514" spans="3:3" x14ac:dyDescent="0.4">
      <c r="C3514" s="50"/>
    </row>
    <row r="3515" spans="3:3" x14ac:dyDescent="0.4">
      <c r="C3515" s="50"/>
    </row>
    <row r="3516" spans="3:3" x14ac:dyDescent="0.4">
      <c r="C3516" s="50"/>
    </row>
    <row r="3517" spans="3:3" x14ac:dyDescent="0.4">
      <c r="C3517" s="50"/>
    </row>
    <row r="3518" spans="3:3" x14ac:dyDescent="0.4">
      <c r="C3518" s="50"/>
    </row>
    <row r="3519" spans="3:3" x14ac:dyDescent="0.4">
      <c r="C3519" s="50"/>
    </row>
    <row r="3520" spans="3:3" x14ac:dyDescent="0.4">
      <c r="C3520" s="50"/>
    </row>
    <row r="3521" spans="3:3" x14ac:dyDescent="0.4">
      <c r="C3521" s="50"/>
    </row>
    <row r="3522" spans="3:3" x14ac:dyDescent="0.4">
      <c r="C3522" s="50"/>
    </row>
    <row r="3523" spans="3:3" x14ac:dyDescent="0.4">
      <c r="C3523" s="50"/>
    </row>
    <row r="3524" spans="3:3" x14ac:dyDescent="0.4">
      <c r="C3524" s="50"/>
    </row>
    <row r="3525" spans="3:3" x14ac:dyDescent="0.4">
      <c r="C3525" s="50"/>
    </row>
    <row r="3526" spans="3:3" x14ac:dyDescent="0.4">
      <c r="C3526" s="50"/>
    </row>
    <row r="3527" spans="3:3" x14ac:dyDescent="0.4">
      <c r="C3527" s="50"/>
    </row>
    <row r="3528" spans="3:3" x14ac:dyDescent="0.4">
      <c r="C3528" s="50"/>
    </row>
    <row r="3529" spans="3:3" x14ac:dyDescent="0.4">
      <c r="C3529" s="50"/>
    </row>
    <row r="3530" spans="3:3" x14ac:dyDescent="0.4">
      <c r="C3530" s="50"/>
    </row>
    <row r="3531" spans="3:3" x14ac:dyDescent="0.4">
      <c r="C3531" s="50"/>
    </row>
    <row r="3532" spans="3:3" x14ac:dyDescent="0.4">
      <c r="C3532" s="50"/>
    </row>
    <row r="3533" spans="3:3" x14ac:dyDescent="0.4">
      <c r="C3533" s="50"/>
    </row>
    <row r="3534" spans="3:3" x14ac:dyDescent="0.4">
      <c r="C3534" s="50"/>
    </row>
    <row r="3535" spans="3:3" x14ac:dyDescent="0.4">
      <c r="C3535" s="50"/>
    </row>
    <row r="3536" spans="3:3" x14ac:dyDescent="0.4">
      <c r="C3536" s="50"/>
    </row>
    <row r="3537" spans="3:3" x14ac:dyDescent="0.4">
      <c r="C3537" s="50"/>
    </row>
    <row r="3538" spans="3:3" x14ac:dyDescent="0.4">
      <c r="C3538" s="50"/>
    </row>
    <row r="3539" spans="3:3" x14ac:dyDescent="0.4">
      <c r="C3539" s="50"/>
    </row>
    <row r="3540" spans="3:3" x14ac:dyDescent="0.4">
      <c r="C3540" s="50"/>
    </row>
    <row r="3541" spans="3:3" x14ac:dyDescent="0.4">
      <c r="C3541" s="50"/>
    </row>
    <row r="3542" spans="3:3" x14ac:dyDescent="0.4">
      <c r="C3542" s="50"/>
    </row>
    <row r="3543" spans="3:3" x14ac:dyDescent="0.4">
      <c r="C3543" s="50"/>
    </row>
    <row r="3544" spans="3:3" x14ac:dyDescent="0.4">
      <c r="C3544" s="50"/>
    </row>
    <row r="3545" spans="3:3" x14ac:dyDescent="0.4">
      <c r="C3545" s="50"/>
    </row>
    <row r="3546" spans="3:3" x14ac:dyDescent="0.4">
      <c r="C3546" s="50"/>
    </row>
    <row r="3547" spans="3:3" x14ac:dyDescent="0.4">
      <c r="C3547" s="50"/>
    </row>
    <row r="3548" spans="3:3" x14ac:dyDescent="0.4">
      <c r="C3548" s="50"/>
    </row>
    <row r="3549" spans="3:3" x14ac:dyDescent="0.4">
      <c r="C3549" s="50"/>
    </row>
    <row r="3550" spans="3:3" x14ac:dyDescent="0.4">
      <c r="C3550" s="50"/>
    </row>
    <row r="3551" spans="3:3" x14ac:dyDescent="0.4">
      <c r="C3551" s="50"/>
    </row>
    <row r="3552" spans="3:3" x14ac:dyDescent="0.4">
      <c r="C3552" s="50"/>
    </row>
    <row r="3553" spans="3:3" x14ac:dyDescent="0.4">
      <c r="C3553" s="50"/>
    </row>
    <row r="3554" spans="3:3" x14ac:dyDescent="0.4">
      <c r="C3554" s="50"/>
    </row>
    <row r="3555" spans="3:3" x14ac:dyDescent="0.4">
      <c r="C3555" s="50"/>
    </row>
    <row r="3556" spans="3:3" x14ac:dyDescent="0.4">
      <c r="C3556" s="50"/>
    </row>
    <row r="3557" spans="3:3" x14ac:dyDescent="0.4">
      <c r="C3557" s="50"/>
    </row>
    <row r="3558" spans="3:3" x14ac:dyDescent="0.4">
      <c r="C3558" s="50"/>
    </row>
    <row r="3559" spans="3:3" x14ac:dyDescent="0.4">
      <c r="C3559" s="50"/>
    </row>
    <row r="3560" spans="3:3" x14ac:dyDescent="0.4">
      <c r="C3560" s="50"/>
    </row>
    <row r="3561" spans="3:3" x14ac:dyDescent="0.4">
      <c r="C3561" s="50"/>
    </row>
    <row r="3562" spans="3:3" x14ac:dyDescent="0.4">
      <c r="C3562" s="50"/>
    </row>
    <row r="3563" spans="3:3" x14ac:dyDescent="0.4">
      <c r="C3563" s="50"/>
    </row>
    <row r="3564" spans="3:3" x14ac:dyDescent="0.4">
      <c r="C3564" s="50"/>
    </row>
    <row r="3565" spans="3:3" x14ac:dyDescent="0.4">
      <c r="C3565" s="50"/>
    </row>
    <row r="3566" spans="3:3" x14ac:dyDescent="0.4">
      <c r="C3566" s="50"/>
    </row>
    <row r="3567" spans="3:3" x14ac:dyDescent="0.4">
      <c r="C3567" s="50"/>
    </row>
    <row r="3568" spans="3:3" x14ac:dyDescent="0.4">
      <c r="C3568" s="50"/>
    </row>
    <row r="3569" spans="3:3" x14ac:dyDescent="0.4">
      <c r="C3569" s="50"/>
    </row>
    <row r="3570" spans="3:3" x14ac:dyDescent="0.4">
      <c r="C3570" s="50"/>
    </row>
    <row r="3571" spans="3:3" x14ac:dyDescent="0.4">
      <c r="C3571" s="50"/>
    </row>
    <row r="3572" spans="3:3" x14ac:dyDescent="0.4">
      <c r="C3572" s="50"/>
    </row>
    <row r="3573" spans="3:3" x14ac:dyDescent="0.4">
      <c r="C3573" s="50"/>
    </row>
    <row r="3574" spans="3:3" x14ac:dyDescent="0.4">
      <c r="C3574" s="50"/>
    </row>
    <row r="3575" spans="3:3" x14ac:dyDescent="0.4">
      <c r="C3575" s="50"/>
    </row>
    <row r="3576" spans="3:3" x14ac:dyDescent="0.4">
      <c r="C3576" s="50"/>
    </row>
    <row r="3577" spans="3:3" x14ac:dyDescent="0.4">
      <c r="C3577" s="50"/>
    </row>
    <row r="3578" spans="3:3" x14ac:dyDescent="0.4">
      <c r="C3578" s="50"/>
    </row>
    <row r="3579" spans="3:3" x14ac:dyDescent="0.4">
      <c r="C3579" s="50"/>
    </row>
    <row r="3580" spans="3:3" x14ac:dyDescent="0.4">
      <c r="C3580" s="50"/>
    </row>
    <row r="3581" spans="3:3" x14ac:dyDescent="0.4">
      <c r="C3581" s="50"/>
    </row>
    <row r="3582" spans="3:3" x14ac:dyDescent="0.4">
      <c r="C3582" s="50"/>
    </row>
    <row r="3583" spans="3:3" x14ac:dyDescent="0.4">
      <c r="C3583" s="50"/>
    </row>
    <row r="3584" spans="3:3" x14ac:dyDescent="0.4">
      <c r="C3584" s="50"/>
    </row>
    <row r="3585" spans="3:3" x14ac:dyDescent="0.4">
      <c r="C3585" s="50"/>
    </row>
    <row r="3586" spans="3:3" x14ac:dyDescent="0.4">
      <c r="C3586" s="50"/>
    </row>
    <row r="3587" spans="3:3" x14ac:dyDescent="0.4">
      <c r="C3587" s="50"/>
    </row>
    <row r="3588" spans="3:3" x14ac:dyDescent="0.4">
      <c r="C3588" s="50"/>
    </row>
    <row r="3589" spans="3:3" x14ac:dyDescent="0.4">
      <c r="C3589" s="50"/>
    </row>
    <row r="3590" spans="3:3" x14ac:dyDescent="0.4">
      <c r="C3590" s="50"/>
    </row>
    <row r="3591" spans="3:3" x14ac:dyDescent="0.4">
      <c r="C3591" s="50"/>
    </row>
    <row r="3592" spans="3:3" x14ac:dyDescent="0.4">
      <c r="C3592" s="50"/>
    </row>
    <row r="3593" spans="3:3" x14ac:dyDescent="0.4">
      <c r="C3593" s="50"/>
    </row>
    <row r="3594" spans="3:3" x14ac:dyDescent="0.4">
      <c r="C3594" s="50"/>
    </row>
    <row r="3595" spans="3:3" x14ac:dyDescent="0.4">
      <c r="C3595" s="50"/>
    </row>
    <row r="3596" spans="3:3" x14ac:dyDescent="0.4">
      <c r="C3596" s="50"/>
    </row>
    <row r="3597" spans="3:3" x14ac:dyDescent="0.4">
      <c r="C3597" s="50"/>
    </row>
    <row r="3598" spans="3:3" x14ac:dyDescent="0.4">
      <c r="C3598" s="50"/>
    </row>
    <row r="3599" spans="3:3" x14ac:dyDescent="0.4">
      <c r="C3599" s="50"/>
    </row>
    <row r="3600" spans="3:3" x14ac:dyDescent="0.4">
      <c r="C3600" s="50"/>
    </row>
    <row r="3601" spans="3:3" x14ac:dyDescent="0.4">
      <c r="C3601" s="50"/>
    </row>
    <row r="3602" spans="3:3" x14ac:dyDescent="0.4">
      <c r="C3602" s="50"/>
    </row>
    <row r="3603" spans="3:3" x14ac:dyDescent="0.4">
      <c r="C3603" s="50"/>
    </row>
    <row r="3604" spans="3:3" x14ac:dyDescent="0.4">
      <c r="C3604" s="50"/>
    </row>
    <row r="3605" spans="3:3" x14ac:dyDescent="0.4">
      <c r="C3605" s="50"/>
    </row>
    <row r="3606" spans="3:3" x14ac:dyDescent="0.4">
      <c r="C3606" s="50"/>
    </row>
    <row r="3607" spans="3:3" x14ac:dyDescent="0.4">
      <c r="C3607" s="50"/>
    </row>
    <row r="3608" spans="3:3" x14ac:dyDescent="0.4">
      <c r="C3608" s="50"/>
    </row>
    <row r="3609" spans="3:3" x14ac:dyDescent="0.4">
      <c r="C3609" s="50"/>
    </row>
    <row r="3610" spans="3:3" x14ac:dyDescent="0.4">
      <c r="C3610" s="50"/>
    </row>
    <row r="3611" spans="3:3" x14ac:dyDescent="0.4">
      <c r="C3611" s="50"/>
    </row>
    <row r="3612" spans="3:3" x14ac:dyDescent="0.4">
      <c r="C3612" s="50"/>
    </row>
    <row r="3613" spans="3:3" x14ac:dyDescent="0.4">
      <c r="C3613" s="50"/>
    </row>
    <row r="3614" spans="3:3" x14ac:dyDescent="0.4">
      <c r="C3614" s="50"/>
    </row>
    <row r="3615" spans="3:3" x14ac:dyDescent="0.4">
      <c r="C3615" s="50"/>
    </row>
    <row r="3616" spans="3:3" x14ac:dyDescent="0.4">
      <c r="C3616" s="50"/>
    </row>
    <row r="3617" spans="3:3" x14ac:dyDescent="0.4">
      <c r="C3617" s="50"/>
    </row>
    <row r="3618" spans="3:3" x14ac:dyDescent="0.4">
      <c r="C3618" s="50"/>
    </row>
    <row r="3619" spans="3:3" x14ac:dyDescent="0.4">
      <c r="C3619" s="50"/>
    </row>
    <row r="3620" spans="3:3" x14ac:dyDescent="0.4">
      <c r="C3620" s="50"/>
    </row>
    <row r="3621" spans="3:3" x14ac:dyDescent="0.4">
      <c r="C3621" s="50"/>
    </row>
    <row r="3622" spans="3:3" x14ac:dyDescent="0.4">
      <c r="C3622" s="50"/>
    </row>
    <row r="3623" spans="3:3" x14ac:dyDescent="0.4">
      <c r="C3623" s="50"/>
    </row>
    <row r="3624" spans="3:3" x14ac:dyDescent="0.4">
      <c r="C3624" s="50"/>
    </row>
    <row r="3625" spans="3:3" x14ac:dyDescent="0.4">
      <c r="C3625" s="50"/>
    </row>
    <row r="3626" spans="3:3" x14ac:dyDescent="0.4">
      <c r="C3626" s="50"/>
    </row>
    <row r="3627" spans="3:3" x14ac:dyDescent="0.4">
      <c r="C3627" s="50"/>
    </row>
    <row r="3628" spans="3:3" x14ac:dyDescent="0.4">
      <c r="C3628" s="50"/>
    </row>
    <row r="3629" spans="3:3" x14ac:dyDescent="0.4">
      <c r="C3629" s="50"/>
    </row>
    <row r="3630" spans="3:3" x14ac:dyDescent="0.4">
      <c r="C3630" s="50"/>
    </row>
    <row r="3631" spans="3:3" x14ac:dyDescent="0.4">
      <c r="C3631" s="50"/>
    </row>
    <row r="3632" spans="3:3" x14ac:dyDescent="0.4">
      <c r="C3632" s="50"/>
    </row>
    <row r="3633" spans="3:3" x14ac:dyDescent="0.4">
      <c r="C3633" s="50"/>
    </row>
    <row r="3634" spans="3:3" x14ac:dyDescent="0.4">
      <c r="C3634" s="50"/>
    </row>
    <row r="3635" spans="3:3" x14ac:dyDescent="0.4">
      <c r="C3635" s="50"/>
    </row>
    <row r="3636" spans="3:3" x14ac:dyDescent="0.4">
      <c r="C3636" s="50"/>
    </row>
    <row r="3637" spans="3:3" x14ac:dyDescent="0.4">
      <c r="C3637" s="50"/>
    </row>
    <row r="3638" spans="3:3" x14ac:dyDescent="0.4">
      <c r="C3638" s="50"/>
    </row>
    <row r="3639" spans="3:3" x14ac:dyDescent="0.4">
      <c r="C3639" s="50"/>
    </row>
    <row r="3640" spans="3:3" x14ac:dyDescent="0.4">
      <c r="C3640" s="50"/>
    </row>
    <row r="3641" spans="3:3" x14ac:dyDescent="0.4">
      <c r="C3641" s="50"/>
    </row>
    <row r="3642" spans="3:3" x14ac:dyDescent="0.4">
      <c r="C3642" s="50"/>
    </row>
    <row r="3643" spans="3:3" x14ac:dyDescent="0.4">
      <c r="C3643" s="50"/>
    </row>
    <row r="3644" spans="3:3" x14ac:dyDescent="0.4">
      <c r="C3644" s="50"/>
    </row>
    <row r="3645" spans="3:3" x14ac:dyDescent="0.4">
      <c r="C3645" s="50"/>
    </row>
    <row r="3646" spans="3:3" x14ac:dyDescent="0.4">
      <c r="C3646" s="50"/>
    </row>
    <row r="3647" spans="3:3" x14ac:dyDescent="0.4">
      <c r="C3647" s="50"/>
    </row>
    <row r="3648" spans="3:3" x14ac:dyDescent="0.4">
      <c r="C3648" s="50"/>
    </row>
    <row r="3649" spans="3:3" x14ac:dyDescent="0.4">
      <c r="C3649" s="50"/>
    </row>
    <row r="3650" spans="3:3" x14ac:dyDescent="0.4">
      <c r="C3650" s="50"/>
    </row>
    <row r="3651" spans="3:3" x14ac:dyDescent="0.4">
      <c r="C3651" s="50"/>
    </row>
    <row r="3652" spans="3:3" x14ac:dyDescent="0.4">
      <c r="C3652" s="50"/>
    </row>
    <row r="3653" spans="3:3" x14ac:dyDescent="0.4">
      <c r="C3653" s="50"/>
    </row>
    <row r="3654" spans="3:3" x14ac:dyDescent="0.4">
      <c r="C3654" s="50"/>
    </row>
    <row r="3655" spans="3:3" x14ac:dyDescent="0.4">
      <c r="C3655" s="50"/>
    </row>
    <row r="3656" spans="3:3" x14ac:dyDescent="0.4">
      <c r="C3656" s="50"/>
    </row>
    <row r="3657" spans="3:3" x14ac:dyDescent="0.4">
      <c r="C3657" s="50"/>
    </row>
    <row r="3658" spans="3:3" x14ac:dyDescent="0.4">
      <c r="C3658" s="50"/>
    </row>
    <row r="3659" spans="3:3" x14ac:dyDescent="0.4">
      <c r="C3659" s="50"/>
    </row>
    <row r="3660" spans="3:3" x14ac:dyDescent="0.4">
      <c r="C3660" s="50"/>
    </row>
    <row r="3661" spans="3:3" x14ac:dyDescent="0.4">
      <c r="C3661" s="50"/>
    </row>
    <row r="3662" spans="3:3" x14ac:dyDescent="0.4">
      <c r="C3662" s="50"/>
    </row>
    <row r="3663" spans="3:3" x14ac:dyDescent="0.4">
      <c r="C3663" s="50"/>
    </row>
    <row r="3664" spans="3:3" x14ac:dyDescent="0.4">
      <c r="C3664" s="50"/>
    </row>
    <row r="3665" spans="3:3" x14ac:dyDescent="0.4">
      <c r="C3665" s="50"/>
    </row>
    <row r="3666" spans="3:3" x14ac:dyDescent="0.4">
      <c r="C3666" s="50"/>
    </row>
    <row r="3667" spans="3:3" x14ac:dyDescent="0.4">
      <c r="C3667" s="50"/>
    </row>
    <row r="3668" spans="3:3" x14ac:dyDescent="0.4">
      <c r="C3668" s="50"/>
    </row>
    <row r="3669" spans="3:3" x14ac:dyDescent="0.4">
      <c r="C3669" s="50"/>
    </row>
    <row r="3670" spans="3:3" x14ac:dyDescent="0.4">
      <c r="C3670" s="50"/>
    </row>
    <row r="3671" spans="3:3" x14ac:dyDescent="0.4">
      <c r="C3671" s="50"/>
    </row>
    <row r="3672" spans="3:3" x14ac:dyDescent="0.4">
      <c r="C3672" s="50"/>
    </row>
    <row r="3673" spans="3:3" x14ac:dyDescent="0.4">
      <c r="C3673" s="50"/>
    </row>
    <row r="3674" spans="3:3" x14ac:dyDescent="0.4">
      <c r="C3674" s="50"/>
    </row>
    <row r="3675" spans="3:3" x14ac:dyDescent="0.4">
      <c r="C3675" s="50"/>
    </row>
    <row r="3676" spans="3:3" x14ac:dyDescent="0.4">
      <c r="C3676" s="50"/>
    </row>
    <row r="3677" spans="3:3" x14ac:dyDescent="0.4">
      <c r="C3677" s="50"/>
    </row>
    <row r="3678" spans="3:3" x14ac:dyDescent="0.4">
      <c r="C3678" s="50"/>
    </row>
    <row r="3679" spans="3:3" x14ac:dyDescent="0.4">
      <c r="C3679" s="50"/>
    </row>
    <row r="3680" spans="3:3" x14ac:dyDescent="0.4">
      <c r="C3680" s="50"/>
    </row>
    <row r="3681" spans="3:3" x14ac:dyDescent="0.4">
      <c r="C3681" s="50"/>
    </row>
    <row r="3682" spans="3:3" x14ac:dyDescent="0.4">
      <c r="C3682" s="50"/>
    </row>
    <row r="3683" spans="3:3" x14ac:dyDescent="0.4">
      <c r="C3683" s="50"/>
    </row>
  </sheetData>
  <mergeCells count="7">
    <mergeCell ref="C29:D29"/>
    <mergeCell ref="Q11:S11"/>
    <mergeCell ref="M19:O19"/>
    <mergeCell ref="M20:R21"/>
    <mergeCell ref="C24:E24"/>
    <mergeCell ref="C25:E25"/>
    <mergeCell ref="C28:D28"/>
  </mergeCells>
  <phoneticPr fontId="46" type="noConversion"/>
  <dataValidations disablePrompts="1" count="1">
    <dataValidation type="list" allowBlank="1" showInputMessage="1" showErrorMessage="1" sqref="E13 R11">
      <formula1>"D,W,M,Q,S,Y"</formula1>
    </dataValidation>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5" tint="0.59999389629810485"/>
  </sheetPr>
  <dimension ref="A1:AW3683"/>
  <sheetViews>
    <sheetView zoomScale="70" zoomScaleNormal="70" workbookViewId="0"/>
  </sheetViews>
  <sheetFormatPr defaultRowHeight="17.399999999999999" outlineLevelCol="1" x14ac:dyDescent="0.4"/>
  <cols>
    <col min="1" max="1" width="4.59765625" style="12" customWidth="1"/>
    <col min="2" max="2" width="4.3984375" style="12" customWidth="1"/>
    <col min="3" max="3" width="10.69921875" style="49" bestFit="1" customWidth="1"/>
    <col min="4" max="4" width="35.59765625" style="49" customWidth="1"/>
    <col min="5" max="5" width="16.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5" width="23.69921875" style="49" customWidth="1" outlineLevel="1"/>
    <col min="16" max="16" width="30" style="12" customWidth="1" outlineLevel="1"/>
    <col min="17" max="17" width="4.09765625" style="12" customWidth="1" outlineLevel="1"/>
    <col min="18" max="18" width="18.8984375" style="12" customWidth="1" outlineLevel="1"/>
    <col min="19" max="20" width="9.09765625" style="12"/>
    <col min="21" max="49" width="9.09765625" style="1"/>
  </cols>
  <sheetData>
    <row r="1" spans="1:20" s="1" customFormat="1" ht="5.0999999999999996" customHeight="1" x14ac:dyDescent="0.4">
      <c r="A1" s="12"/>
      <c r="B1" s="12"/>
      <c r="C1" s="12"/>
      <c r="D1" s="12"/>
      <c r="E1" s="12"/>
      <c r="F1" s="12"/>
      <c r="G1" s="12"/>
      <c r="H1" s="12"/>
      <c r="I1" s="12"/>
      <c r="J1" s="12"/>
      <c r="K1" s="12"/>
      <c r="L1" s="12"/>
      <c r="M1" s="12"/>
      <c r="N1" s="12"/>
      <c r="O1" s="12"/>
      <c r="P1" s="12"/>
      <c r="Q1" s="12"/>
      <c r="R1" s="12"/>
      <c r="S1" s="12"/>
      <c r="T1" s="12"/>
    </row>
    <row r="2" spans="1:20" s="1" customFormat="1" ht="15" customHeight="1" x14ac:dyDescent="0.4">
      <c r="A2" s="12"/>
      <c r="B2" s="12"/>
      <c r="C2" s="12"/>
      <c r="D2" s="12"/>
      <c r="E2" s="12"/>
      <c r="F2" s="12"/>
      <c r="G2" s="12"/>
      <c r="H2" s="12"/>
      <c r="I2" s="12"/>
      <c r="J2" s="12"/>
      <c r="K2" s="12"/>
      <c r="L2" s="12"/>
      <c r="M2" s="12"/>
      <c r="N2" s="12"/>
      <c r="O2" s="12"/>
      <c r="P2" s="12"/>
      <c r="Q2" s="12"/>
      <c r="R2" s="12"/>
      <c r="S2" s="12"/>
      <c r="T2" s="12"/>
    </row>
    <row r="3" spans="1:20" s="1" customFormat="1" ht="15" customHeight="1" x14ac:dyDescent="0.4">
      <c r="A3" s="12"/>
      <c r="B3" s="12"/>
      <c r="C3" s="12"/>
      <c r="D3" s="12"/>
      <c r="E3" s="12"/>
      <c r="F3" s="12"/>
      <c r="G3" s="12"/>
      <c r="H3" s="12"/>
      <c r="I3" s="12"/>
      <c r="J3" s="12"/>
      <c r="K3" s="12"/>
      <c r="L3" s="12"/>
      <c r="M3" s="12"/>
      <c r="N3" s="12"/>
      <c r="O3" s="12"/>
      <c r="P3" s="12"/>
      <c r="Q3" s="12"/>
      <c r="R3" s="12"/>
      <c r="S3" s="12"/>
      <c r="T3" s="12"/>
    </row>
    <row r="4" spans="1:20" s="1" customFormat="1" ht="15" customHeight="1" x14ac:dyDescent="0.4">
      <c r="A4" s="12"/>
      <c r="B4" s="12"/>
      <c r="C4" s="12"/>
      <c r="D4" s="12"/>
      <c r="E4" s="12"/>
      <c r="F4" s="12"/>
      <c r="G4" s="12"/>
      <c r="H4" s="12"/>
      <c r="I4" s="12"/>
      <c r="J4" s="12"/>
      <c r="K4" s="12"/>
      <c r="L4" s="12"/>
      <c r="M4" s="12"/>
      <c r="N4" s="12"/>
      <c r="O4" s="12"/>
      <c r="P4" s="12"/>
      <c r="Q4" s="12"/>
      <c r="R4" s="12"/>
      <c r="S4" s="12"/>
      <c r="T4" s="12"/>
    </row>
    <row r="5" spans="1:20" s="1" customFormat="1" ht="15" customHeight="1" x14ac:dyDescent="0.4">
      <c r="A5" s="12"/>
      <c r="B5" s="12"/>
      <c r="C5" s="12"/>
      <c r="D5" s="12"/>
      <c r="E5" s="12"/>
      <c r="F5" s="12"/>
      <c r="G5" s="12"/>
      <c r="H5" s="12"/>
      <c r="I5" s="12"/>
      <c r="J5" s="12"/>
      <c r="K5" s="12"/>
      <c r="L5" s="12"/>
      <c r="M5" s="12"/>
      <c r="N5" s="12"/>
      <c r="O5" s="12"/>
      <c r="P5" s="12"/>
      <c r="Q5" s="12"/>
      <c r="R5" s="12"/>
      <c r="S5" s="12"/>
      <c r="T5" s="12"/>
    </row>
    <row r="6" spans="1:20" s="1" customFormat="1" ht="30" customHeight="1" thickBot="1" x14ac:dyDescent="0.45">
      <c r="A6" s="12"/>
      <c r="B6" s="13" t="s">
        <v>28</v>
      </c>
      <c r="C6" s="12"/>
      <c r="D6" s="12"/>
      <c r="E6" s="12"/>
      <c r="F6" s="12"/>
      <c r="G6" s="12"/>
      <c r="H6" s="12"/>
      <c r="I6" s="12"/>
      <c r="J6" s="12"/>
      <c r="K6" s="12"/>
      <c r="L6" s="13" t="s">
        <v>473</v>
      </c>
      <c r="M6" s="12"/>
      <c r="N6" s="12"/>
      <c r="O6" s="12"/>
      <c r="P6" s="12"/>
      <c r="Q6" s="12"/>
      <c r="R6" s="12"/>
      <c r="S6" s="12"/>
      <c r="T6" s="12"/>
    </row>
    <row r="7" spans="1:20" s="1" customFormat="1" x14ac:dyDescent="0.4">
      <c r="A7" s="12"/>
      <c r="B7" s="14"/>
      <c r="C7" s="15"/>
      <c r="D7" s="16"/>
      <c r="E7" s="15"/>
      <c r="F7" s="15"/>
      <c r="G7" s="15"/>
      <c r="H7" s="15"/>
      <c r="I7" s="15"/>
      <c r="J7" s="17"/>
      <c r="K7" s="18"/>
      <c r="L7" s="14"/>
      <c r="M7" s="15"/>
      <c r="N7" s="15"/>
      <c r="O7" s="15"/>
      <c r="P7" s="15"/>
      <c r="Q7" s="17"/>
      <c r="R7" s="12"/>
      <c r="S7" s="12"/>
      <c r="T7" s="12"/>
    </row>
    <row r="8" spans="1:20" ht="19.2" x14ac:dyDescent="0.4">
      <c r="B8" s="19"/>
      <c r="C8" s="186" t="s">
        <v>0</v>
      </c>
      <c r="D8" s="21" t="s">
        <v>370</v>
      </c>
      <c r="E8" s="178" t="s">
        <v>482</v>
      </c>
      <c r="F8" s="37"/>
      <c r="G8" s="18"/>
      <c r="H8" s="18"/>
      <c r="I8" s="18"/>
      <c r="J8" s="22"/>
      <c r="K8" s="18"/>
      <c r="L8" s="19"/>
      <c r="M8" s="23" t="s">
        <v>487</v>
      </c>
      <c r="N8" s="24"/>
      <c r="O8" s="25"/>
      <c r="P8" s="25"/>
      <c r="Q8" s="22"/>
    </row>
    <row r="9" spans="1:20" x14ac:dyDescent="0.4">
      <c r="B9" s="19"/>
      <c r="C9" s="18"/>
      <c r="D9" s="18"/>
      <c r="E9" s="18"/>
      <c r="F9" s="18"/>
      <c r="G9" s="18"/>
      <c r="H9" s="18"/>
      <c r="I9" s="18"/>
      <c r="J9" s="22"/>
      <c r="K9" s="18"/>
      <c r="L9" s="19"/>
      <c r="M9" s="31"/>
      <c r="N9" s="31"/>
      <c r="O9" s="31"/>
      <c r="P9" s="31"/>
      <c r="Q9" s="22"/>
    </row>
    <row r="10" spans="1:20" x14ac:dyDescent="0.4">
      <c r="B10" s="19"/>
      <c r="C10" s="18"/>
      <c r="D10" s="18"/>
      <c r="E10" s="18"/>
      <c r="F10" s="18"/>
      <c r="G10" s="18"/>
      <c r="H10" s="18"/>
      <c r="I10" s="18"/>
      <c r="J10" s="22"/>
      <c r="K10" s="18"/>
      <c r="L10" s="19"/>
      <c r="M10" s="186" t="s">
        <v>0</v>
      </c>
      <c r="N10" s="27" t="str">
        <f>JensenAlpha_Ticker</f>
        <v>SPY US Equity</v>
      </c>
      <c r="O10" s="31"/>
      <c r="P10" s="31"/>
      <c r="Q10" s="22"/>
    </row>
    <row r="11" spans="1:20" ht="19.2" x14ac:dyDescent="0.4">
      <c r="B11" s="19"/>
      <c r="C11" s="29"/>
      <c r="D11" s="30" t="s">
        <v>10</v>
      </c>
      <c r="E11" s="30" t="s">
        <v>11</v>
      </c>
      <c r="F11" s="30" t="s">
        <v>18</v>
      </c>
      <c r="G11" s="30" t="s">
        <v>13</v>
      </c>
      <c r="H11" s="30" t="s">
        <v>40</v>
      </c>
      <c r="I11" s="18"/>
      <c r="J11" s="22"/>
      <c r="K11" s="18"/>
      <c r="L11" s="19"/>
      <c r="M11" s="26"/>
      <c r="N11" s="26"/>
      <c r="O11" s="26" t="s">
        <v>18</v>
      </c>
      <c r="P11" s="26"/>
      <c r="Q11" s="22"/>
    </row>
    <row r="12" spans="1:20" ht="34.799999999999997" x14ac:dyDescent="0.4">
      <c r="B12" s="19"/>
      <c r="C12" s="30" t="s">
        <v>6</v>
      </c>
      <c r="D12" s="186" t="s">
        <v>74</v>
      </c>
      <c r="E12" s="21" t="s">
        <v>3</v>
      </c>
      <c r="F12" s="28" t="str">
        <f>IF(JensenAlpha_Interval="","Calc_Interval=1y","Calc_Interval="&amp;JensenAlpha_Interval)</f>
        <v>Calc_Interval=1y</v>
      </c>
      <c r="G12" s="28" t="s">
        <v>3</v>
      </c>
      <c r="H12" s="76" t="s">
        <v>368</v>
      </c>
      <c r="I12" s="18"/>
      <c r="J12" s="22"/>
      <c r="K12" s="18"/>
      <c r="L12" s="19"/>
      <c r="M12" s="186" t="s">
        <v>74</v>
      </c>
      <c r="N12" s="27" t="str">
        <f>IF(JensenAlpha_Interval="","",JensenAlpha_Interval)</f>
        <v>1y</v>
      </c>
      <c r="O12" s="28" t="str">
        <f>IF($N12="","Calc_Interval=1y","Calc_Interval="&amp;$N12)</f>
        <v>Calc_Interval=1y</v>
      </c>
      <c r="P12" s="26"/>
      <c r="Q12" s="22"/>
    </row>
    <row r="13" spans="1:20" ht="19.2" x14ac:dyDescent="0.4">
      <c r="B13" s="19"/>
      <c r="C13" s="30" t="s">
        <v>7</v>
      </c>
      <c r="D13" s="186" t="s">
        <v>19</v>
      </c>
      <c r="E13" s="21" t="s">
        <v>4</v>
      </c>
      <c r="F13" s="28" t="str">
        <f>IF(JensenAlpha_Per="","",",per="&amp;JensenAlpha_Per)</f>
        <v>,per=M</v>
      </c>
      <c r="G13" s="28" t="s">
        <v>14</v>
      </c>
      <c r="H13" s="28" t="s">
        <v>37</v>
      </c>
      <c r="I13" s="18"/>
      <c r="J13" s="22"/>
      <c r="K13" s="18"/>
      <c r="L13" s="19"/>
      <c r="M13" s="186" t="s">
        <v>19</v>
      </c>
      <c r="N13" s="27" t="str">
        <f>IF(JensenAlpha_Per="","",JensenAlpha_Per)</f>
        <v>M</v>
      </c>
      <c r="O13" s="28" t="str">
        <f t="shared" ref="O13:O14" si="0">IF($N13="","",","&amp;M13&amp;"="&amp;$N13)</f>
        <v>,Per=M</v>
      </c>
      <c r="P13" s="26"/>
      <c r="Q13" s="22"/>
    </row>
    <row r="14" spans="1:20" ht="19.2" x14ac:dyDescent="0.4">
      <c r="B14" s="19"/>
      <c r="C14" s="30" t="s">
        <v>8</v>
      </c>
      <c r="D14" s="186" t="s">
        <v>16</v>
      </c>
      <c r="E14" s="21"/>
      <c r="F14" s="28" t="str">
        <f>IF(JensenAlpha_Currency="","",",currency="&amp;JensenAlpha_Currency)</f>
        <v/>
      </c>
      <c r="G14" s="28" t="str">
        <f>_xll.BDP(JensenAlpha_Ticker,"Crncy")</f>
        <v>#N/A Requesting Data...</v>
      </c>
      <c r="H14" s="28" t="s">
        <v>38</v>
      </c>
      <c r="I14" s="18"/>
      <c r="J14" s="22"/>
      <c r="K14" s="18"/>
      <c r="L14" s="19"/>
      <c r="M14" s="186" t="s">
        <v>16</v>
      </c>
      <c r="N14" s="27" t="str">
        <f>IF(JensenAlpha_Currency="","",JensenAlpha_Currency)</f>
        <v/>
      </c>
      <c r="O14" s="28" t="str">
        <f t="shared" si="0"/>
        <v/>
      </c>
      <c r="P14" s="26"/>
      <c r="Q14" s="22"/>
    </row>
    <row r="15" spans="1:20" ht="19.2" x14ac:dyDescent="0.4">
      <c r="B15" s="19"/>
      <c r="C15" s="30" t="s">
        <v>9</v>
      </c>
      <c r="D15" s="186" t="s">
        <v>480</v>
      </c>
      <c r="E15" s="21"/>
      <c r="F15" s="28" t="str">
        <f>IF(E15="","",",Adjusted_Beta="&amp;E15)</f>
        <v/>
      </c>
      <c r="G15" s="28"/>
      <c r="H15" s="28"/>
      <c r="I15" s="18"/>
      <c r="J15" s="22"/>
      <c r="K15" s="18"/>
      <c r="L15" s="19"/>
      <c r="M15" s="186" t="s">
        <v>480</v>
      </c>
      <c r="N15" s="27" t="str">
        <f>IF(JensenAlpha_AdjBeta="","",JensenAlpha_AdjBeta)</f>
        <v/>
      </c>
      <c r="O15" s="28" t="str">
        <f>IF($N15="","",","&amp;M15&amp;"="&amp;$N15)</f>
        <v/>
      </c>
      <c r="P15" s="26"/>
      <c r="Q15" s="22"/>
    </row>
    <row r="16" spans="1:20" ht="19.2" x14ac:dyDescent="0.4">
      <c r="A16" s="18"/>
      <c r="B16" s="19"/>
      <c r="C16" s="30" t="s">
        <v>30</v>
      </c>
      <c r="D16" s="186" t="s">
        <v>481</v>
      </c>
      <c r="E16" s="21"/>
      <c r="F16" s="28" t="str">
        <f>IF(E16="","",",Beta_Weight="&amp;E16)</f>
        <v/>
      </c>
      <c r="G16" s="28"/>
      <c r="H16" s="28"/>
      <c r="I16" s="18"/>
      <c r="J16" s="22"/>
      <c r="K16" s="18"/>
      <c r="L16" s="19"/>
      <c r="M16" s="186" t="s">
        <v>481</v>
      </c>
      <c r="N16" s="27" t="str">
        <f>IF(JensenAlpha_BetaWeight="","",JensenAlpha_BetaWeight)</f>
        <v/>
      </c>
      <c r="O16" s="28" t="str">
        <f t="shared" ref="O16:O18" si="1">IF($N16="","",","&amp;M16&amp;"="&amp;$N16)</f>
        <v/>
      </c>
      <c r="P16" s="26"/>
      <c r="Q16" s="22"/>
      <c r="R16" s="18"/>
    </row>
    <row r="17" spans="1:20" ht="19.2" x14ac:dyDescent="0.4">
      <c r="A17" s="18"/>
      <c r="B17" s="19"/>
      <c r="C17" s="30" t="s">
        <v>31</v>
      </c>
      <c r="D17" s="186" t="s">
        <v>15</v>
      </c>
      <c r="E17" s="21"/>
      <c r="F17" s="28" t="str">
        <f>IF(JensenAlpha_TRBase="","",",TR_Base="&amp;JensenAlpha_TRBase)</f>
        <v/>
      </c>
      <c r="G17" s="28" t="s">
        <v>75</v>
      </c>
      <c r="H17" s="28" t="s">
        <v>602</v>
      </c>
      <c r="I17" s="18"/>
      <c r="J17" s="22"/>
      <c r="K17" s="18"/>
      <c r="L17" s="19"/>
      <c r="M17" s="186" t="s">
        <v>15</v>
      </c>
      <c r="N17" s="27" t="str">
        <f>IF(JensenAlpha_TRBase="","",JensenAlpha_TRBase)</f>
        <v/>
      </c>
      <c r="O17" s="28" t="str">
        <f t="shared" si="1"/>
        <v/>
      </c>
      <c r="P17" s="26"/>
      <c r="Q17" s="22"/>
      <c r="R17" s="18"/>
    </row>
    <row r="18" spans="1:20" ht="19.2" x14ac:dyDescent="0.4">
      <c r="A18" s="18"/>
      <c r="B18" s="19"/>
      <c r="C18" s="30" t="s">
        <v>478</v>
      </c>
      <c r="D18" s="186" t="s">
        <v>73</v>
      </c>
      <c r="E18" s="21"/>
      <c r="F18" s="28" t="str">
        <f>IF(JensenAlpha_AnnualFactor="","",",Ann_Factor="&amp;JensenAlpha_AnnualFactor)</f>
        <v/>
      </c>
      <c r="G18" s="28" t="s">
        <v>39</v>
      </c>
      <c r="H18" s="28"/>
      <c r="I18" s="18"/>
      <c r="J18" s="22"/>
      <c r="K18" s="18"/>
      <c r="L18" s="19"/>
      <c r="M18" s="186" t="s">
        <v>73</v>
      </c>
      <c r="N18" s="27" t="str">
        <f>IF(JensenAlpha_AnnualFactor="","",JensenAlpha_AnnualFactor)</f>
        <v/>
      </c>
      <c r="O18" s="28" t="str">
        <f t="shared" si="1"/>
        <v/>
      </c>
      <c r="P18" s="26"/>
      <c r="Q18" s="22"/>
      <c r="R18" s="18"/>
    </row>
    <row r="19" spans="1:20" ht="15" customHeight="1" x14ac:dyDescent="0.4">
      <c r="A19" s="18"/>
      <c r="B19" s="19"/>
      <c r="C19" s="30" t="s">
        <v>479</v>
      </c>
      <c r="D19" s="186" t="s">
        <v>469</v>
      </c>
      <c r="E19" s="21"/>
      <c r="F19" s="28" t="str">
        <f>IF(JensenAlpha_Benchmark_Ticker="","",",Benchmark_ticker=['"&amp;JensenAlpha_Benchmark_Ticker&amp;"']")</f>
        <v/>
      </c>
      <c r="G19" s="28" t="str">
        <f>_xll.BDP(JensenAlpha_Ticker,"RK392")</f>
        <v>#N/A Requesting Data...</v>
      </c>
      <c r="H19" s="28" t="s">
        <v>470</v>
      </c>
      <c r="I19" s="18"/>
      <c r="J19" s="22"/>
      <c r="K19" s="18"/>
      <c r="L19" s="19"/>
      <c r="M19" s="186" t="s">
        <v>469</v>
      </c>
      <c r="N19" s="27" t="str">
        <f>IF(JensenAlpha_Benchmark_Ticker="","",JensenAlpha_Benchmark_Ticker)</f>
        <v/>
      </c>
      <c r="O19" s="28" t="str">
        <f>IF($N19="","",","&amp;M19&amp;"=['"&amp;$N19&amp;"']")</f>
        <v/>
      </c>
      <c r="P19" s="26"/>
      <c r="Q19" s="22"/>
      <c r="R19" s="18"/>
    </row>
    <row r="20" spans="1:20" ht="19.2" x14ac:dyDescent="0.4">
      <c r="A20" s="18"/>
      <c r="B20" s="19"/>
      <c r="C20" s="30" t="s">
        <v>484</v>
      </c>
      <c r="D20" s="186" t="s">
        <v>357</v>
      </c>
      <c r="E20" s="55"/>
      <c r="F20" s="28" t="str">
        <f>IF(E20="","",",RISK_FREE_TICKER=['"&amp;E20&amp;"']")</f>
        <v/>
      </c>
      <c r="G20" s="28" t="e">
        <f>VLOOKUP(IF(JensenAlpha_Currency="",_xll.BQL(JensenAlpha_Ticker,"CRNCY"),JensenAlpha_Currency),M45:N269,2, FALSE)</f>
        <v>#N/A</v>
      </c>
      <c r="H20" s="28" t="s">
        <v>489</v>
      </c>
      <c r="I20" s="18"/>
      <c r="J20" s="22"/>
      <c r="K20" s="18"/>
      <c r="L20" s="19"/>
      <c r="M20" s="31"/>
      <c r="N20" s="31"/>
      <c r="O20" s="31"/>
      <c r="P20" s="31"/>
      <c r="Q20" s="22"/>
      <c r="R20" s="18"/>
    </row>
    <row r="21" spans="1:20" ht="18" thickBot="1" x14ac:dyDescent="0.45">
      <c r="B21" s="33"/>
      <c r="C21" s="34"/>
      <c r="D21" s="34"/>
      <c r="E21" s="34"/>
      <c r="F21" s="34"/>
      <c r="G21" s="34"/>
      <c r="H21" s="34"/>
      <c r="I21" s="34"/>
      <c r="J21" s="35"/>
      <c r="L21" s="19"/>
      <c r="M21" s="186" t="s">
        <v>585</v>
      </c>
      <c r="N21" s="228" t="str">
        <f>_xll.BQL(N10,"BETA("&amp;O12&amp;O13&amp;O14&amp;O15&amp;O16&amp;O17&amp;O18&amp;O19&amp;")")</f>
        <v>#N/A Requesting Data...</v>
      </c>
      <c r="O21" s="31"/>
      <c r="P21" s="31"/>
      <c r="Q21" s="22"/>
      <c r="R21" s="18"/>
    </row>
    <row r="22" spans="1:20" x14ac:dyDescent="0.4">
      <c r="B22" s="18"/>
      <c r="C22" s="18"/>
      <c r="D22" s="18"/>
      <c r="E22" s="18"/>
      <c r="F22" s="18"/>
      <c r="G22" s="18"/>
      <c r="H22" s="18"/>
      <c r="I22" s="18"/>
      <c r="J22" s="18"/>
      <c r="L22" s="19"/>
      <c r="M22" s="31"/>
      <c r="N22" s="31"/>
      <c r="O22" s="31"/>
      <c r="P22" s="31"/>
      <c r="Q22" s="22"/>
      <c r="R22" s="18"/>
    </row>
    <row r="23" spans="1:20" s="1" customFormat="1" ht="19.2" x14ac:dyDescent="0.4">
      <c r="A23" s="12"/>
      <c r="B23" s="18"/>
      <c r="C23" s="18"/>
      <c r="D23" s="18"/>
      <c r="E23" s="18"/>
      <c r="F23" s="18"/>
      <c r="G23" s="18"/>
      <c r="H23" s="18"/>
      <c r="I23" s="18"/>
      <c r="J23" s="18"/>
      <c r="K23" s="12"/>
      <c r="L23" s="19"/>
      <c r="M23" s="23" t="s">
        <v>490</v>
      </c>
      <c r="N23" s="24"/>
      <c r="O23" s="25"/>
      <c r="P23" s="25"/>
      <c r="Q23" s="22"/>
      <c r="R23" s="18"/>
      <c r="S23" s="12"/>
      <c r="T23" s="12"/>
    </row>
    <row r="24" spans="1:20" s="1" customFormat="1" x14ac:dyDescent="0.4">
      <c r="A24" s="12"/>
      <c r="B24" s="12"/>
      <c r="C24" s="366" t="s">
        <v>430</v>
      </c>
      <c r="D24" s="367"/>
      <c r="E24" s="368"/>
      <c r="F24" s="12"/>
      <c r="G24" s="12"/>
      <c r="H24" s="12"/>
      <c r="I24" s="12"/>
      <c r="J24" s="12"/>
      <c r="K24" s="12"/>
      <c r="L24" s="19"/>
      <c r="M24" s="31"/>
      <c r="N24" s="31"/>
      <c r="O24" s="31"/>
      <c r="P24" s="31"/>
      <c r="Q24" s="22"/>
      <c r="R24" s="18"/>
      <c r="S24" s="12"/>
      <c r="T24" s="12"/>
    </row>
    <row r="25" spans="1:20" x14ac:dyDescent="0.4">
      <c r="C25" s="371" t="str">
        <f>"jensen_alpha("&amp;$F$12&amp;$F$13&amp;$F$14&amp;F15&amp;F16&amp;$F$17&amp;F18&amp;F19&amp;F20&amp;")"</f>
        <v>jensen_alpha(Calc_Interval=1y,per=M)</v>
      </c>
      <c r="D25" s="372"/>
      <c r="E25" s="373"/>
      <c r="L25" s="19"/>
      <c r="M25" s="186" t="s">
        <v>0</v>
      </c>
      <c r="N25" s="27" t="str">
        <f>JensenAlpha_Ticker</f>
        <v>SPY US Equity</v>
      </c>
      <c r="O25" s="31"/>
      <c r="P25" s="31"/>
      <c r="Q25" s="22"/>
      <c r="R25" s="18"/>
    </row>
    <row r="26" spans="1:20" x14ac:dyDescent="0.4">
      <c r="C26" s="12"/>
      <c r="D26" s="12"/>
      <c r="L26" s="19"/>
      <c r="M26" s="186" t="s">
        <v>468</v>
      </c>
      <c r="N26" s="27" t="str">
        <f>IF(JensenAlpha_Benchmark_Ticker="",$G$19,JensenAlpha_Benchmark_Ticker)</f>
        <v>#N/A Requesting Data...</v>
      </c>
      <c r="O26" s="31"/>
      <c r="P26" s="31"/>
      <c r="Q26" s="22"/>
      <c r="R26" s="18"/>
    </row>
    <row r="27" spans="1:20" x14ac:dyDescent="0.4">
      <c r="C27" s="12"/>
      <c r="D27" s="12"/>
      <c r="L27" s="19"/>
      <c r="M27" s="31"/>
      <c r="N27" s="31"/>
      <c r="O27" s="31"/>
      <c r="P27" s="31"/>
      <c r="Q27" s="22"/>
      <c r="R27" s="18"/>
    </row>
    <row r="28" spans="1:20" x14ac:dyDescent="0.4">
      <c r="C28" s="226" t="s">
        <v>25</v>
      </c>
      <c r="D28" s="227"/>
      <c r="L28" s="19"/>
      <c r="M28" s="186" t="s">
        <v>604</v>
      </c>
      <c r="N28" s="187"/>
      <c r="O28" s="31"/>
      <c r="P28" s="31"/>
      <c r="Q28" s="22"/>
      <c r="R28" s="18"/>
    </row>
    <row r="29" spans="1:20" x14ac:dyDescent="0.4">
      <c r="C29" s="399" t="str">
        <f>_xll.BQL(JensenAlpha_Ticker,C25)</f>
        <v>#N/A Requesting Data...</v>
      </c>
      <c r="D29" s="399"/>
      <c r="G29" s="183"/>
      <c r="L29" s="19"/>
      <c r="M29" s="27" t="str">
        <f>N25</f>
        <v>SPY US Equity</v>
      </c>
      <c r="N29" s="258" t="str">
        <f>_xll.BQL(M29,"ANN_TOTAL_RETURN("&amp;O12&amp;O14&amp;O18&amp;")")</f>
        <v>#N/A Requesting Data...</v>
      </c>
      <c r="O29" s="31"/>
      <c r="P29" s="31"/>
      <c r="Q29" s="22"/>
      <c r="R29" s="18"/>
    </row>
    <row r="30" spans="1:20" ht="15" customHeight="1" x14ac:dyDescent="0.4">
      <c r="C30" s="12"/>
      <c r="D30" s="12"/>
      <c r="L30" s="19"/>
      <c r="M30" s="27" t="str">
        <f>N26</f>
        <v>#N/A Requesting Data...</v>
      </c>
      <c r="N30" s="258" t="str">
        <f>_xll.BQL(M30,"ANN_TOTAL_RETURN("&amp;O12&amp;O14&amp;O18&amp;")")</f>
        <v>#N/A Requesting Data...</v>
      </c>
      <c r="O30" s="31"/>
      <c r="P30" s="31"/>
      <c r="Q30" s="22"/>
      <c r="R30" s="18"/>
    </row>
    <row r="31" spans="1:20" x14ac:dyDescent="0.4">
      <c r="C31" s="42"/>
      <c r="D31" s="72"/>
      <c r="L31" s="19"/>
      <c r="M31" s="31"/>
      <c r="N31" s="31"/>
      <c r="O31" s="31"/>
      <c r="P31" s="31"/>
      <c r="Q31" s="22"/>
      <c r="R31" s="18"/>
    </row>
    <row r="32" spans="1:20" x14ac:dyDescent="0.4">
      <c r="C32" s="42"/>
      <c r="D32" s="72"/>
      <c r="E32" s="42"/>
      <c r="L32" s="19"/>
      <c r="M32" s="186" t="s">
        <v>557</v>
      </c>
      <c r="N32" s="27" t="e">
        <f>IF(E20="",G20,E20)</f>
        <v>#N/A</v>
      </c>
      <c r="O32" s="31"/>
      <c r="P32" s="31"/>
      <c r="Q32" s="22"/>
      <c r="R32" s="18"/>
    </row>
    <row r="33" spans="3:49" x14ac:dyDescent="0.4">
      <c r="C33" s="42"/>
      <c r="D33" s="72"/>
      <c r="E33" s="42"/>
      <c r="L33" s="19"/>
      <c r="M33" s="31"/>
      <c r="N33" s="31"/>
      <c r="O33" s="31"/>
      <c r="P33" s="31"/>
      <c r="Q33" s="22"/>
    </row>
    <row r="34" spans="3:49" x14ac:dyDescent="0.4">
      <c r="C34" s="42"/>
      <c r="D34" s="72"/>
      <c r="E34" s="42"/>
      <c r="L34" s="19"/>
      <c r="M34" s="215" t="s">
        <v>587</v>
      </c>
      <c r="N34" s="258" t="e">
        <f>_xll.BQL($N$32,"avg(PX_LAST(dates=range(-"&amp;$N$12&amp;",0d)))")/100</f>
        <v>#N/A</v>
      </c>
      <c r="O34" s="31"/>
      <c r="P34" s="31"/>
      <c r="Q34" s="22"/>
      <c r="R34" s="1"/>
      <c r="S34" s="1"/>
      <c r="T34" s="1"/>
      <c r="AR34"/>
      <c r="AS34"/>
      <c r="AT34"/>
      <c r="AU34"/>
      <c r="AV34"/>
      <c r="AW34"/>
    </row>
    <row r="35" spans="3:49" x14ac:dyDescent="0.4">
      <c r="C35" s="42"/>
      <c r="D35" s="72"/>
      <c r="E35" s="42"/>
      <c r="L35" s="19"/>
      <c r="M35" s="31"/>
      <c r="N35" s="31"/>
      <c r="O35" s="31"/>
      <c r="P35" s="31"/>
      <c r="Q35" s="22"/>
      <c r="R35" s="1"/>
      <c r="S35" s="1"/>
      <c r="T35" s="1"/>
      <c r="AR35"/>
      <c r="AS35"/>
      <c r="AT35"/>
      <c r="AU35"/>
      <c r="AV35"/>
      <c r="AW35"/>
    </row>
    <row r="36" spans="3:49" ht="19.2" x14ac:dyDescent="0.4">
      <c r="C36" s="42"/>
      <c r="D36" s="72"/>
      <c r="E36" s="42"/>
      <c r="L36" s="19"/>
      <c r="M36" s="23" t="s">
        <v>488</v>
      </c>
      <c r="N36" s="24"/>
      <c r="O36" s="25"/>
      <c r="P36" s="25"/>
      <c r="Q36" s="22"/>
      <c r="R36" s="1"/>
      <c r="S36" s="1"/>
      <c r="T36" s="1"/>
      <c r="AR36"/>
      <c r="AS36"/>
      <c r="AT36"/>
      <c r="AU36"/>
      <c r="AV36"/>
      <c r="AW36"/>
    </row>
    <row r="37" spans="3:49" x14ac:dyDescent="0.4">
      <c r="C37" s="42"/>
      <c r="D37" s="72"/>
      <c r="E37" s="42"/>
      <c r="L37" s="19"/>
      <c r="M37" s="31"/>
      <c r="N37" s="31"/>
      <c r="O37" s="31"/>
      <c r="P37" s="31"/>
      <c r="Q37" s="22"/>
      <c r="R37" s="1"/>
      <c r="S37" s="1"/>
      <c r="T37" s="1"/>
      <c r="AR37"/>
      <c r="AS37"/>
      <c r="AT37"/>
      <c r="AU37"/>
      <c r="AV37"/>
      <c r="AW37"/>
    </row>
    <row r="38" spans="3:49" x14ac:dyDescent="0.4">
      <c r="C38" s="42"/>
      <c r="D38" s="72"/>
      <c r="E38" s="42"/>
      <c r="L38" s="19"/>
      <c r="M38" s="388" t="s">
        <v>586</v>
      </c>
      <c r="N38" s="388"/>
      <c r="O38" s="388"/>
      <c r="P38" s="31"/>
      <c r="Q38" s="22"/>
      <c r="R38" s="1"/>
      <c r="S38" s="1"/>
      <c r="T38" s="1"/>
      <c r="AR38"/>
      <c r="AS38"/>
      <c r="AT38"/>
      <c r="AU38"/>
      <c r="AV38"/>
      <c r="AW38"/>
    </row>
    <row r="39" spans="3:49" x14ac:dyDescent="0.4">
      <c r="C39" s="42"/>
      <c r="D39" s="72"/>
      <c r="E39" s="42"/>
      <c r="L39" s="19"/>
      <c r="M39" s="259" t="e">
        <f>$N$29-$N$34-($N$30-$N$34)*$N$21</f>
        <v>#VALUE!</v>
      </c>
      <c r="N39" s="225"/>
      <c r="O39" s="225"/>
      <c r="P39" s="31"/>
      <c r="Q39" s="22"/>
      <c r="R39" s="1"/>
      <c r="S39" s="1"/>
      <c r="T39" s="1"/>
      <c r="AR39"/>
      <c r="AS39"/>
      <c r="AT39"/>
      <c r="AU39"/>
      <c r="AV39"/>
      <c r="AW39"/>
    </row>
    <row r="40" spans="3:49" x14ac:dyDescent="0.4">
      <c r="C40" s="42"/>
      <c r="D40" s="72"/>
      <c r="E40" s="42"/>
      <c r="L40" s="19"/>
      <c r="M40" s="31"/>
      <c r="N40" s="31"/>
      <c r="O40" s="31"/>
      <c r="P40" s="31"/>
      <c r="Q40" s="22"/>
      <c r="R40" s="1"/>
      <c r="S40" s="1"/>
      <c r="T40" s="1"/>
      <c r="AR40"/>
      <c r="AS40"/>
      <c r="AT40"/>
      <c r="AU40"/>
      <c r="AV40"/>
      <c r="AW40"/>
    </row>
    <row r="41" spans="3:49" ht="18" thickBot="1" x14ac:dyDescent="0.45">
      <c r="C41" s="42"/>
      <c r="D41" s="72"/>
      <c r="E41" s="42"/>
      <c r="L41" s="33"/>
      <c r="M41" s="182"/>
      <c r="N41" s="182"/>
      <c r="O41" s="182"/>
      <c r="P41" s="182"/>
      <c r="Q41" s="35"/>
      <c r="R41" s="1"/>
      <c r="S41" s="1"/>
      <c r="T41" s="1"/>
      <c r="AR41"/>
      <c r="AS41"/>
      <c r="AT41"/>
      <c r="AU41"/>
      <c r="AV41"/>
      <c r="AW41"/>
    </row>
    <row r="42" spans="3:49" ht="18" thickBot="1" x14ac:dyDescent="0.45">
      <c r="C42" s="42"/>
      <c r="D42" s="72"/>
      <c r="E42" s="42"/>
      <c r="M42" s="12"/>
      <c r="N42" s="12"/>
      <c r="O42" s="12"/>
      <c r="P42" s="60"/>
      <c r="R42" s="1"/>
      <c r="S42" s="1"/>
      <c r="T42" s="1"/>
      <c r="AR42"/>
      <c r="AS42"/>
      <c r="AT42"/>
      <c r="AU42"/>
      <c r="AV42"/>
      <c r="AW42"/>
    </row>
    <row r="43" spans="3:49" x14ac:dyDescent="0.4">
      <c r="C43" s="42"/>
      <c r="D43" s="72"/>
      <c r="E43" s="42"/>
      <c r="L43" s="69"/>
      <c r="M43" s="70"/>
      <c r="N43" s="15"/>
      <c r="O43" s="15"/>
      <c r="P43" s="15"/>
      <c r="Q43" s="15"/>
      <c r="R43" s="17"/>
      <c r="S43" s="1"/>
      <c r="T43" s="1"/>
      <c r="AR43"/>
      <c r="AS43"/>
      <c r="AT43"/>
      <c r="AU43"/>
      <c r="AV43"/>
      <c r="AW43"/>
    </row>
    <row r="44" spans="3:49" ht="19.2" x14ac:dyDescent="0.4">
      <c r="C44" s="42"/>
      <c r="D44" s="72"/>
      <c r="E44" s="42"/>
      <c r="L44" s="43"/>
      <c r="M44" s="30" t="s">
        <v>16</v>
      </c>
      <c r="N44" s="30" t="s">
        <v>80</v>
      </c>
      <c r="O44" s="18"/>
      <c r="P44" s="18"/>
      <c r="Q44" s="18"/>
      <c r="R44" s="22"/>
      <c r="S44" s="1"/>
      <c r="T44" s="1"/>
      <c r="AR44"/>
      <c r="AS44"/>
      <c r="AT44"/>
      <c r="AU44"/>
      <c r="AV44"/>
      <c r="AW44"/>
    </row>
    <row r="45" spans="3:49" x14ac:dyDescent="0.4">
      <c r="C45" s="42"/>
      <c r="D45" s="72"/>
      <c r="E45" s="42"/>
      <c r="L45" s="43"/>
      <c r="M45" s="186" t="s">
        <v>81</v>
      </c>
      <c r="N45" s="28" t="s">
        <v>306</v>
      </c>
      <c r="O45" s="18"/>
      <c r="P45" s="18"/>
      <c r="Q45" s="18"/>
      <c r="R45" s="22"/>
      <c r="S45" s="1"/>
      <c r="T45" s="1"/>
      <c r="AR45"/>
      <c r="AS45"/>
      <c r="AT45"/>
      <c r="AU45"/>
      <c r="AV45"/>
      <c r="AW45"/>
    </row>
    <row r="46" spans="3:49" x14ac:dyDescent="0.4">
      <c r="C46" s="42"/>
      <c r="D46" s="72"/>
      <c r="E46" s="42"/>
      <c r="L46" s="43"/>
      <c r="M46" s="186" t="s">
        <v>82</v>
      </c>
      <c r="N46" s="28" t="s">
        <v>307</v>
      </c>
      <c r="O46" s="18"/>
      <c r="P46" s="18"/>
      <c r="Q46" s="18"/>
      <c r="R46" s="22"/>
      <c r="S46" s="1"/>
      <c r="T46" s="1"/>
      <c r="AR46"/>
      <c r="AS46"/>
      <c r="AT46"/>
      <c r="AU46"/>
      <c r="AV46"/>
      <c r="AW46"/>
    </row>
    <row r="47" spans="3:49" x14ac:dyDescent="0.4">
      <c r="C47" s="42"/>
      <c r="D47" s="72"/>
      <c r="E47" s="42"/>
      <c r="L47" s="43"/>
      <c r="M47" s="186" t="s">
        <v>83</v>
      </c>
      <c r="N47" s="28" t="s">
        <v>308</v>
      </c>
      <c r="O47" s="18"/>
      <c r="P47" s="18"/>
      <c r="Q47" s="18"/>
      <c r="R47" s="22"/>
      <c r="S47" s="1"/>
      <c r="T47" s="1"/>
      <c r="AR47"/>
      <c r="AS47"/>
      <c r="AT47"/>
      <c r="AU47"/>
      <c r="AV47"/>
      <c r="AW47"/>
    </row>
    <row r="48" spans="3:49" x14ac:dyDescent="0.4">
      <c r="C48" s="42"/>
      <c r="D48" s="72"/>
      <c r="E48" s="42"/>
      <c r="L48" s="43"/>
      <c r="M48" s="186" t="s">
        <v>84</v>
      </c>
      <c r="N48" s="28" t="s">
        <v>309</v>
      </c>
      <c r="O48" s="18"/>
      <c r="P48" s="18"/>
      <c r="Q48" s="18"/>
      <c r="R48" s="22"/>
      <c r="S48" s="1"/>
      <c r="T48" s="1"/>
      <c r="AR48"/>
      <c r="AS48"/>
      <c r="AT48"/>
      <c r="AU48"/>
      <c r="AV48"/>
      <c r="AW48"/>
    </row>
    <row r="49" spans="3:49" x14ac:dyDescent="0.4">
      <c r="C49" s="42"/>
      <c r="D49" s="72"/>
      <c r="E49" s="42"/>
      <c r="L49" s="43"/>
      <c r="M49" s="186" t="s">
        <v>85</v>
      </c>
      <c r="N49" s="28" t="s">
        <v>310</v>
      </c>
      <c r="O49" s="18"/>
      <c r="P49" s="18"/>
      <c r="Q49" s="18"/>
      <c r="R49" s="22"/>
      <c r="S49" s="1"/>
      <c r="T49" s="1"/>
      <c r="AR49"/>
      <c r="AS49"/>
      <c r="AT49"/>
      <c r="AU49"/>
      <c r="AV49"/>
      <c r="AW49"/>
    </row>
    <row r="50" spans="3:49" x14ac:dyDescent="0.4">
      <c r="C50" s="42"/>
      <c r="D50" s="72"/>
      <c r="E50" s="42"/>
      <c r="L50" s="43"/>
      <c r="M50" s="186" t="s">
        <v>86</v>
      </c>
      <c r="N50" s="28" t="s">
        <v>311</v>
      </c>
      <c r="O50" s="18"/>
      <c r="P50" s="18"/>
      <c r="Q50" s="18"/>
      <c r="R50" s="22"/>
      <c r="S50" s="1"/>
      <c r="T50" s="1"/>
      <c r="AR50"/>
      <c r="AS50"/>
      <c r="AT50"/>
      <c r="AU50"/>
      <c r="AV50"/>
      <c r="AW50"/>
    </row>
    <row r="51" spans="3:49" x14ac:dyDescent="0.4">
      <c r="C51" s="42"/>
      <c r="D51" s="72"/>
      <c r="E51" s="42"/>
      <c r="L51" s="43"/>
      <c r="M51" s="186" t="s">
        <v>87</v>
      </c>
      <c r="N51" s="28" t="s">
        <v>312</v>
      </c>
      <c r="O51" s="18"/>
      <c r="P51" s="18"/>
      <c r="Q51" s="18"/>
      <c r="R51" s="22"/>
      <c r="S51" s="1"/>
      <c r="T51" s="1"/>
      <c r="AR51"/>
      <c r="AS51"/>
      <c r="AT51"/>
      <c r="AU51"/>
      <c r="AV51"/>
      <c r="AW51"/>
    </row>
    <row r="52" spans="3:49" x14ac:dyDescent="0.4">
      <c r="C52" s="42"/>
      <c r="D52" s="72"/>
      <c r="E52" s="42"/>
      <c r="L52" s="43"/>
      <c r="M52" s="186" t="s">
        <v>88</v>
      </c>
      <c r="N52" s="28" t="s">
        <v>313</v>
      </c>
      <c r="O52" s="18"/>
      <c r="P52" s="18"/>
      <c r="Q52" s="18"/>
      <c r="R52" s="22"/>
      <c r="S52" s="1"/>
      <c r="T52" s="1"/>
      <c r="AR52"/>
      <c r="AS52"/>
      <c r="AT52"/>
      <c r="AU52"/>
      <c r="AV52"/>
      <c r="AW52"/>
    </row>
    <row r="53" spans="3:49" x14ac:dyDescent="0.4">
      <c r="C53" s="42"/>
      <c r="D53" s="72"/>
      <c r="E53" s="42"/>
      <c r="L53" s="43"/>
      <c r="M53" s="186" t="s">
        <v>89</v>
      </c>
      <c r="N53" s="28" t="s">
        <v>314</v>
      </c>
      <c r="O53" s="18"/>
      <c r="P53" s="18"/>
      <c r="Q53" s="18"/>
      <c r="R53" s="22"/>
      <c r="S53" s="1"/>
      <c r="T53" s="1"/>
      <c r="AR53"/>
      <c r="AS53"/>
      <c r="AT53"/>
      <c r="AU53"/>
      <c r="AV53"/>
      <c r="AW53"/>
    </row>
    <row r="54" spans="3:49" x14ac:dyDescent="0.4">
      <c r="C54" s="42"/>
      <c r="D54" s="72"/>
      <c r="E54" s="42"/>
      <c r="L54" s="43"/>
      <c r="M54" s="186" t="s">
        <v>90</v>
      </c>
      <c r="N54" s="28" t="s">
        <v>315</v>
      </c>
      <c r="O54" s="18"/>
      <c r="P54" s="18"/>
      <c r="Q54" s="18"/>
      <c r="R54" s="22"/>
      <c r="S54" s="1"/>
      <c r="T54" s="1"/>
      <c r="AR54"/>
      <c r="AS54"/>
      <c r="AT54"/>
      <c r="AU54"/>
      <c r="AV54"/>
      <c r="AW54"/>
    </row>
    <row r="55" spans="3:49" x14ac:dyDescent="0.4">
      <c r="C55" s="42"/>
      <c r="D55" s="72"/>
      <c r="E55" s="42"/>
      <c r="L55" s="43"/>
      <c r="M55" s="186" t="s">
        <v>91</v>
      </c>
      <c r="N55" s="28" t="s">
        <v>316</v>
      </c>
      <c r="O55" s="18"/>
      <c r="P55" s="18"/>
      <c r="Q55" s="18"/>
      <c r="R55" s="22"/>
      <c r="S55" s="1"/>
      <c r="T55" s="1"/>
      <c r="AR55"/>
      <c r="AS55"/>
      <c r="AT55"/>
      <c r="AU55"/>
      <c r="AV55"/>
      <c r="AW55"/>
    </row>
    <row r="56" spans="3:49" x14ac:dyDescent="0.4">
      <c r="C56" s="42"/>
      <c r="D56" s="72"/>
      <c r="E56" s="42"/>
      <c r="L56" s="43"/>
      <c r="M56" s="186" t="s">
        <v>92</v>
      </c>
      <c r="N56" s="28" t="s">
        <v>317</v>
      </c>
      <c r="O56" s="18"/>
      <c r="P56" s="18"/>
      <c r="Q56" s="18"/>
      <c r="R56" s="22"/>
      <c r="S56" s="1"/>
      <c r="T56" s="1"/>
      <c r="AR56"/>
      <c r="AS56"/>
      <c r="AT56"/>
      <c r="AU56"/>
      <c r="AV56"/>
      <c r="AW56"/>
    </row>
    <row r="57" spans="3:49" x14ac:dyDescent="0.4">
      <c r="C57" s="42"/>
      <c r="D57" s="72"/>
      <c r="E57" s="42"/>
      <c r="L57" s="43"/>
      <c r="M57" s="186" t="s">
        <v>93</v>
      </c>
      <c r="N57" s="28" t="s">
        <v>318</v>
      </c>
      <c r="O57" s="18"/>
      <c r="P57" s="18"/>
      <c r="Q57" s="18"/>
      <c r="R57" s="22"/>
      <c r="S57" s="1"/>
      <c r="T57" s="1"/>
      <c r="AR57"/>
      <c r="AS57"/>
      <c r="AT57"/>
      <c r="AU57"/>
      <c r="AV57"/>
      <c r="AW57"/>
    </row>
    <row r="58" spans="3:49" x14ac:dyDescent="0.4">
      <c r="C58" s="42"/>
      <c r="D58" s="72"/>
      <c r="E58" s="42"/>
      <c r="L58" s="43"/>
      <c r="M58" s="186" t="s">
        <v>94</v>
      </c>
      <c r="N58" s="28" t="s">
        <v>319</v>
      </c>
      <c r="O58" s="18"/>
      <c r="P58" s="18"/>
      <c r="Q58" s="18"/>
      <c r="R58" s="22"/>
      <c r="S58" s="1"/>
      <c r="T58" s="1"/>
      <c r="AR58"/>
      <c r="AS58"/>
      <c r="AT58"/>
      <c r="AU58"/>
      <c r="AV58"/>
      <c r="AW58"/>
    </row>
    <row r="59" spans="3:49" x14ac:dyDescent="0.4">
      <c r="C59" s="42"/>
      <c r="D59" s="72"/>
      <c r="E59" s="42"/>
      <c r="L59" s="43"/>
      <c r="M59" s="186" t="s">
        <v>95</v>
      </c>
      <c r="N59" s="28" t="s">
        <v>320</v>
      </c>
      <c r="O59" s="18"/>
      <c r="P59" s="18"/>
      <c r="Q59" s="18"/>
      <c r="R59" s="22"/>
      <c r="S59" s="1"/>
      <c r="T59" s="1"/>
      <c r="AR59"/>
      <c r="AS59"/>
      <c r="AT59"/>
      <c r="AU59"/>
      <c r="AV59"/>
      <c r="AW59"/>
    </row>
    <row r="60" spans="3:49" x14ac:dyDescent="0.4">
      <c r="C60" s="42"/>
      <c r="D60" s="72"/>
      <c r="E60" s="42"/>
      <c r="L60" s="43"/>
      <c r="M60" s="186" t="s">
        <v>96</v>
      </c>
      <c r="N60" s="28" t="s">
        <v>321</v>
      </c>
      <c r="O60" s="18"/>
      <c r="P60" s="18"/>
      <c r="Q60" s="18"/>
      <c r="R60" s="22"/>
      <c r="S60" s="1"/>
      <c r="T60" s="1"/>
      <c r="AR60"/>
      <c r="AS60"/>
      <c r="AT60"/>
      <c r="AU60"/>
      <c r="AV60"/>
      <c r="AW60"/>
    </row>
    <row r="61" spans="3:49" x14ac:dyDescent="0.4">
      <c r="C61" s="42"/>
      <c r="D61" s="72"/>
      <c r="E61" s="42"/>
      <c r="L61" s="43"/>
      <c r="M61" s="186" t="s">
        <v>97</v>
      </c>
      <c r="N61" s="28" t="s">
        <v>322</v>
      </c>
      <c r="O61" s="18"/>
      <c r="P61" s="18"/>
      <c r="Q61" s="18"/>
      <c r="R61" s="22"/>
      <c r="S61" s="1"/>
      <c r="T61" s="1"/>
      <c r="AR61"/>
      <c r="AS61"/>
      <c r="AT61"/>
      <c r="AU61"/>
      <c r="AV61"/>
      <c r="AW61"/>
    </row>
    <row r="62" spans="3:49" x14ac:dyDescent="0.4">
      <c r="C62" s="42"/>
      <c r="D62" s="72"/>
      <c r="E62" s="42"/>
      <c r="L62" s="43"/>
      <c r="M62" s="186" t="s">
        <v>98</v>
      </c>
      <c r="N62" s="28" t="s">
        <v>323</v>
      </c>
      <c r="O62" s="18"/>
      <c r="P62" s="18"/>
      <c r="Q62" s="18"/>
      <c r="R62" s="22"/>
      <c r="S62" s="1"/>
      <c r="T62" s="1"/>
      <c r="AR62"/>
      <c r="AS62"/>
      <c r="AT62"/>
      <c r="AU62"/>
      <c r="AV62"/>
      <c r="AW62"/>
    </row>
    <row r="63" spans="3:49" x14ac:dyDescent="0.4">
      <c r="C63" s="42"/>
      <c r="D63" s="72"/>
      <c r="E63" s="42"/>
      <c r="L63" s="43"/>
      <c r="M63" s="186" t="s">
        <v>99</v>
      </c>
      <c r="N63" s="28" t="s">
        <v>324</v>
      </c>
      <c r="O63" s="18"/>
      <c r="P63" s="18"/>
      <c r="Q63" s="18"/>
      <c r="R63" s="22"/>
      <c r="S63" s="1"/>
      <c r="T63" s="1"/>
      <c r="AR63"/>
      <c r="AS63"/>
      <c r="AT63"/>
      <c r="AU63"/>
      <c r="AV63"/>
      <c r="AW63"/>
    </row>
    <row r="64" spans="3:49" x14ac:dyDescent="0.4">
      <c r="C64" s="42"/>
      <c r="D64" s="72"/>
      <c r="E64" s="42"/>
      <c r="L64" s="43"/>
      <c r="M64" s="186" t="s">
        <v>100</v>
      </c>
      <c r="N64" s="28" t="s">
        <v>325</v>
      </c>
      <c r="O64" s="18"/>
      <c r="P64" s="18"/>
      <c r="Q64" s="18"/>
      <c r="R64" s="22"/>
      <c r="S64" s="1"/>
      <c r="T64" s="1"/>
      <c r="AR64"/>
      <c r="AS64"/>
      <c r="AT64"/>
      <c r="AU64"/>
      <c r="AV64"/>
      <c r="AW64"/>
    </row>
    <row r="65" spans="3:49" x14ac:dyDescent="0.4">
      <c r="C65" s="42"/>
      <c r="D65" s="72"/>
      <c r="E65" s="42"/>
      <c r="L65" s="43"/>
      <c r="M65" s="186" t="s">
        <v>101</v>
      </c>
      <c r="N65" s="28" t="s">
        <v>326</v>
      </c>
      <c r="O65" s="18"/>
      <c r="P65" s="18"/>
      <c r="Q65" s="18"/>
      <c r="R65" s="22"/>
      <c r="S65" s="1"/>
      <c r="T65" s="1"/>
      <c r="AR65"/>
      <c r="AS65"/>
      <c r="AT65"/>
      <c r="AU65"/>
      <c r="AV65"/>
      <c r="AW65"/>
    </row>
    <row r="66" spans="3:49" x14ac:dyDescent="0.4">
      <c r="C66" s="42"/>
      <c r="D66" s="72"/>
      <c r="E66" s="42"/>
      <c r="L66" s="43"/>
      <c r="M66" s="186" t="s">
        <v>102</v>
      </c>
      <c r="N66" s="28" t="s">
        <v>327</v>
      </c>
      <c r="O66" s="18"/>
      <c r="P66" s="18"/>
      <c r="Q66" s="18"/>
      <c r="R66" s="22"/>
      <c r="S66" s="1"/>
      <c r="T66" s="1"/>
      <c r="AR66"/>
      <c r="AS66"/>
      <c r="AT66"/>
      <c r="AU66"/>
      <c r="AV66"/>
      <c r="AW66"/>
    </row>
    <row r="67" spans="3:49" x14ac:dyDescent="0.4">
      <c r="C67" s="42"/>
      <c r="D67" s="72"/>
      <c r="E67" s="42"/>
      <c r="L67" s="43"/>
      <c r="M67" s="186" t="s">
        <v>103</v>
      </c>
      <c r="N67" s="28" t="s">
        <v>328</v>
      </c>
      <c r="O67" s="18"/>
      <c r="P67" s="18"/>
      <c r="Q67" s="18"/>
      <c r="R67" s="22"/>
      <c r="S67" s="1"/>
      <c r="T67" s="1"/>
      <c r="AR67"/>
      <c r="AS67"/>
      <c r="AT67"/>
      <c r="AU67"/>
      <c r="AV67"/>
      <c r="AW67"/>
    </row>
    <row r="68" spans="3:49" x14ac:dyDescent="0.4">
      <c r="C68" s="42"/>
      <c r="D68" s="72"/>
      <c r="E68" s="42"/>
      <c r="L68" s="43"/>
      <c r="M68" s="186" t="s">
        <v>104</v>
      </c>
      <c r="N68" s="28" t="s">
        <v>329</v>
      </c>
      <c r="O68" s="18"/>
      <c r="P68" s="18"/>
      <c r="Q68" s="18"/>
      <c r="R68" s="22"/>
      <c r="S68" s="1"/>
      <c r="T68" s="1"/>
      <c r="AR68"/>
      <c r="AS68"/>
      <c r="AT68"/>
      <c r="AU68"/>
      <c r="AV68"/>
      <c r="AW68"/>
    </row>
    <row r="69" spans="3:49" x14ac:dyDescent="0.4">
      <c r="C69" s="42"/>
      <c r="D69" s="72"/>
      <c r="E69" s="42"/>
      <c r="L69" s="43"/>
      <c r="M69" s="186" t="s">
        <v>105</v>
      </c>
      <c r="N69" s="28" t="s">
        <v>330</v>
      </c>
      <c r="O69" s="18"/>
      <c r="P69" s="18"/>
      <c r="Q69" s="18"/>
      <c r="R69" s="22"/>
      <c r="S69" s="1"/>
      <c r="T69" s="1"/>
      <c r="AR69"/>
      <c r="AS69"/>
      <c r="AT69"/>
      <c r="AU69"/>
      <c r="AV69"/>
      <c r="AW69"/>
    </row>
    <row r="70" spans="3:49" x14ac:dyDescent="0.4">
      <c r="C70" s="42"/>
      <c r="D70" s="72"/>
      <c r="E70" s="42"/>
      <c r="L70" s="43"/>
      <c r="M70" s="186" t="s">
        <v>106</v>
      </c>
      <c r="N70" s="28" t="s">
        <v>331</v>
      </c>
      <c r="O70" s="18"/>
      <c r="P70" s="18"/>
      <c r="Q70" s="18"/>
      <c r="R70" s="22"/>
      <c r="S70" s="1"/>
      <c r="T70" s="1"/>
      <c r="AR70"/>
      <c r="AS70"/>
      <c r="AT70"/>
      <c r="AU70"/>
      <c r="AV70"/>
      <c r="AW70"/>
    </row>
    <row r="71" spans="3:49" x14ac:dyDescent="0.4">
      <c r="C71" s="42"/>
      <c r="D71" s="72"/>
      <c r="E71" s="42"/>
      <c r="L71" s="43"/>
      <c r="M71" s="186" t="s">
        <v>107</v>
      </c>
      <c r="N71" s="28" t="s">
        <v>332</v>
      </c>
      <c r="O71" s="18"/>
      <c r="P71" s="18"/>
      <c r="Q71" s="18"/>
      <c r="R71" s="22"/>
      <c r="S71" s="1"/>
      <c r="T71" s="1"/>
      <c r="AR71"/>
      <c r="AS71"/>
      <c r="AT71"/>
      <c r="AU71"/>
      <c r="AV71"/>
      <c r="AW71"/>
    </row>
    <row r="72" spans="3:49" x14ac:dyDescent="0.4">
      <c r="C72" s="42"/>
      <c r="D72" s="72"/>
      <c r="E72" s="42"/>
      <c r="L72" s="43"/>
      <c r="M72" s="186" t="s">
        <v>108</v>
      </c>
      <c r="N72" s="28" t="s">
        <v>333</v>
      </c>
      <c r="O72" s="18"/>
      <c r="P72" s="18"/>
      <c r="Q72" s="18"/>
      <c r="R72" s="22"/>
      <c r="S72" s="1"/>
      <c r="T72" s="1"/>
      <c r="AR72"/>
      <c r="AS72"/>
      <c r="AT72"/>
      <c r="AU72"/>
      <c r="AV72"/>
      <c r="AW72"/>
    </row>
    <row r="73" spans="3:49" x14ac:dyDescent="0.4">
      <c r="C73" s="42"/>
      <c r="D73" s="72"/>
      <c r="E73" s="42"/>
      <c r="L73" s="43"/>
      <c r="M73" s="186" t="s">
        <v>109</v>
      </c>
      <c r="N73" s="28" t="s">
        <v>334</v>
      </c>
      <c r="O73" s="18"/>
      <c r="P73" s="18"/>
      <c r="Q73" s="18"/>
      <c r="R73" s="22"/>
      <c r="S73" s="1"/>
      <c r="T73" s="1"/>
      <c r="AR73"/>
      <c r="AS73"/>
      <c r="AT73"/>
      <c r="AU73"/>
      <c r="AV73"/>
      <c r="AW73"/>
    </row>
    <row r="74" spans="3:49" x14ac:dyDescent="0.4">
      <c r="C74" s="42"/>
      <c r="D74" s="72"/>
      <c r="E74" s="42"/>
      <c r="L74" s="43"/>
      <c r="M74" s="186" t="s">
        <v>110</v>
      </c>
      <c r="N74" s="28" t="s">
        <v>335</v>
      </c>
      <c r="O74" s="18"/>
      <c r="P74" s="18"/>
      <c r="Q74" s="18"/>
      <c r="R74" s="22"/>
      <c r="S74" s="1"/>
      <c r="T74" s="1"/>
      <c r="AR74"/>
      <c r="AS74"/>
      <c r="AT74"/>
      <c r="AU74"/>
      <c r="AV74"/>
      <c r="AW74"/>
    </row>
    <row r="75" spans="3:49" x14ac:dyDescent="0.4">
      <c r="C75" s="42"/>
      <c r="D75" s="72"/>
      <c r="E75" s="42"/>
      <c r="L75" s="43"/>
      <c r="M75" s="186" t="s">
        <v>111</v>
      </c>
      <c r="N75" s="28" t="s">
        <v>336</v>
      </c>
      <c r="O75" s="18"/>
      <c r="P75" s="18"/>
      <c r="Q75" s="18"/>
      <c r="R75" s="22"/>
      <c r="S75" s="1"/>
      <c r="T75" s="1"/>
      <c r="AR75"/>
      <c r="AS75"/>
      <c r="AT75"/>
      <c r="AU75"/>
      <c r="AV75"/>
      <c r="AW75"/>
    </row>
    <row r="76" spans="3:49" x14ac:dyDescent="0.4">
      <c r="C76" s="42"/>
      <c r="D76" s="72"/>
      <c r="E76" s="42"/>
      <c r="L76" s="43"/>
      <c r="M76" s="186" t="s">
        <v>112</v>
      </c>
      <c r="N76" s="28" t="s">
        <v>337</v>
      </c>
      <c r="O76" s="18"/>
      <c r="P76" s="18"/>
      <c r="Q76" s="18"/>
      <c r="R76" s="22"/>
      <c r="S76" s="1"/>
      <c r="T76" s="1"/>
      <c r="AR76"/>
      <c r="AS76"/>
      <c r="AT76"/>
      <c r="AU76"/>
      <c r="AV76"/>
      <c r="AW76"/>
    </row>
    <row r="77" spans="3:49" x14ac:dyDescent="0.4">
      <c r="C77" s="42"/>
      <c r="D77" s="72"/>
      <c r="E77" s="42"/>
      <c r="L77" s="43"/>
      <c r="M77" s="186" t="s">
        <v>113</v>
      </c>
      <c r="N77" s="28" t="s">
        <v>338</v>
      </c>
      <c r="O77" s="18"/>
      <c r="P77" s="18"/>
      <c r="Q77" s="18"/>
      <c r="R77" s="22"/>
      <c r="S77" s="1"/>
      <c r="T77" s="1"/>
      <c r="AR77"/>
      <c r="AS77"/>
      <c r="AT77"/>
      <c r="AU77"/>
      <c r="AV77"/>
      <c r="AW77"/>
    </row>
    <row r="78" spans="3:49" x14ac:dyDescent="0.4">
      <c r="C78" s="42"/>
      <c r="D78" s="72"/>
      <c r="E78" s="42"/>
      <c r="L78" s="43"/>
      <c r="M78" s="186" t="s">
        <v>114</v>
      </c>
      <c r="N78" s="28" t="s">
        <v>339</v>
      </c>
      <c r="O78" s="18"/>
      <c r="P78" s="18"/>
      <c r="Q78" s="18"/>
      <c r="R78" s="22"/>
      <c r="S78" s="1"/>
      <c r="T78" s="1"/>
      <c r="AR78"/>
      <c r="AS78"/>
      <c r="AT78"/>
      <c r="AU78"/>
      <c r="AV78"/>
      <c r="AW78"/>
    </row>
    <row r="79" spans="3:49" x14ac:dyDescent="0.4">
      <c r="C79" s="42"/>
      <c r="D79" s="72"/>
      <c r="E79" s="42"/>
      <c r="L79" s="43"/>
      <c r="M79" s="186" t="s">
        <v>115</v>
      </c>
      <c r="N79" s="28" t="s">
        <v>340</v>
      </c>
      <c r="O79" s="18"/>
      <c r="P79" s="18"/>
      <c r="Q79" s="18"/>
      <c r="R79" s="22"/>
      <c r="S79" s="1"/>
      <c r="T79" s="1"/>
      <c r="AR79"/>
      <c r="AS79"/>
      <c r="AT79"/>
      <c r="AU79"/>
      <c r="AV79"/>
      <c r="AW79"/>
    </row>
    <row r="80" spans="3:49" x14ac:dyDescent="0.4">
      <c r="C80" s="42"/>
      <c r="D80" s="72"/>
      <c r="E80" s="42"/>
      <c r="L80" s="43"/>
      <c r="M80" s="186" t="s">
        <v>116</v>
      </c>
      <c r="N80" s="28" t="s">
        <v>341</v>
      </c>
      <c r="O80" s="18"/>
      <c r="P80" s="18"/>
      <c r="Q80" s="18"/>
      <c r="R80" s="22"/>
      <c r="S80" s="1"/>
      <c r="T80" s="1"/>
      <c r="AR80"/>
      <c r="AS80"/>
      <c r="AT80"/>
      <c r="AU80"/>
      <c r="AV80"/>
      <c r="AW80"/>
    </row>
    <row r="81" spans="3:49" x14ac:dyDescent="0.4">
      <c r="C81" s="42"/>
      <c r="D81" s="72"/>
      <c r="E81" s="42"/>
      <c r="L81" s="43"/>
      <c r="M81" s="186" t="s">
        <v>117</v>
      </c>
      <c r="N81" s="28" t="s">
        <v>306</v>
      </c>
      <c r="O81" s="18"/>
      <c r="P81" s="18"/>
      <c r="Q81" s="18"/>
      <c r="R81" s="22"/>
      <c r="S81" s="1"/>
      <c r="T81" s="1"/>
      <c r="AR81"/>
      <c r="AS81"/>
      <c r="AT81"/>
      <c r="AU81"/>
      <c r="AV81"/>
      <c r="AW81"/>
    </row>
    <row r="82" spans="3:49" x14ac:dyDescent="0.4">
      <c r="C82" s="42"/>
      <c r="D82" s="72"/>
      <c r="E82" s="42"/>
      <c r="L82" s="43"/>
      <c r="M82" s="186" t="s">
        <v>118</v>
      </c>
      <c r="N82" s="28" t="s">
        <v>342</v>
      </c>
      <c r="O82" s="18"/>
      <c r="P82" s="18"/>
      <c r="Q82" s="18"/>
      <c r="R82" s="22"/>
      <c r="S82" s="1"/>
      <c r="T82" s="1"/>
      <c r="AR82"/>
      <c r="AS82"/>
      <c r="AT82"/>
      <c r="AU82"/>
      <c r="AV82"/>
      <c r="AW82"/>
    </row>
    <row r="83" spans="3:49" x14ac:dyDescent="0.4">
      <c r="C83" s="42"/>
      <c r="D83" s="72"/>
      <c r="E83" s="42"/>
      <c r="L83" s="43"/>
      <c r="M83" s="186" t="s">
        <v>119</v>
      </c>
      <c r="N83" s="28" t="s">
        <v>343</v>
      </c>
      <c r="O83" s="18"/>
      <c r="P83" s="18"/>
      <c r="Q83" s="18"/>
      <c r="R83" s="22"/>
      <c r="S83" s="1"/>
      <c r="T83" s="1"/>
      <c r="AR83"/>
      <c r="AS83"/>
      <c r="AT83"/>
      <c r="AU83"/>
      <c r="AV83"/>
      <c r="AW83"/>
    </row>
    <row r="84" spans="3:49" x14ac:dyDescent="0.4">
      <c r="C84" s="42"/>
      <c r="D84" s="72"/>
      <c r="E84" s="42"/>
      <c r="L84" s="43"/>
      <c r="M84" s="186" t="s">
        <v>120</v>
      </c>
      <c r="N84" s="28" t="s">
        <v>307</v>
      </c>
      <c r="O84" s="18"/>
      <c r="P84" s="18"/>
      <c r="Q84" s="18"/>
      <c r="R84" s="22"/>
      <c r="S84" s="1"/>
      <c r="T84" s="1"/>
      <c r="AR84"/>
      <c r="AS84"/>
      <c r="AT84"/>
      <c r="AU84"/>
      <c r="AV84"/>
      <c r="AW84"/>
    </row>
    <row r="85" spans="3:49" x14ac:dyDescent="0.4">
      <c r="C85" s="42"/>
      <c r="D85" s="72"/>
      <c r="E85" s="42"/>
      <c r="L85" s="43"/>
      <c r="M85" s="186" t="s">
        <v>121</v>
      </c>
      <c r="N85" s="28" t="s">
        <v>307</v>
      </c>
      <c r="O85" s="18"/>
      <c r="P85" s="18"/>
      <c r="Q85" s="18"/>
      <c r="R85" s="22"/>
      <c r="S85" s="1"/>
      <c r="T85" s="1"/>
      <c r="AR85"/>
      <c r="AS85"/>
      <c r="AT85"/>
      <c r="AU85"/>
      <c r="AV85"/>
      <c r="AW85"/>
    </row>
    <row r="86" spans="3:49" x14ac:dyDescent="0.4">
      <c r="C86" s="42"/>
      <c r="D86" s="72"/>
      <c r="E86" s="42"/>
      <c r="L86" s="43"/>
      <c r="M86" s="186" t="s">
        <v>122</v>
      </c>
      <c r="N86" s="28" t="s">
        <v>307</v>
      </c>
      <c r="O86" s="18"/>
      <c r="P86" s="18"/>
      <c r="Q86" s="18"/>
      <c r="R86" s="22"/>
      <c r="S86" s="1"/>
      <c r="T86" s="1"/>
      <c r="AR86"/>
      <c r="AS86"/>
      <c r="AT86"/>
      <c r="AU86"/>
      <c r="AV86"/>
      <c r="AW86"/>
    </row>
    <row r="87" spans="3:49" x14ac:dyDescent="0.4">
      <c r="C87" s="42"/>
      <c r="D87" s="72"/>
      <c r="E87" s="42"/>
      <c r="L87" s="43"/>
      <c r="M87" s="186" t="s">
        <v>123</v>
      </c>
      <c r="N87" s="28" t="s">
        <v>307</v>
      </c>
      <c r="O87" s="18"/>
      <c r="P87" s="18"/>
      <c r="Q87" s="18"/>
      <c r="R87" s="22"/>
      <c r="S87" s="1"/>
      <c r="T87" s="1"/>
      <c r="AR87"/>
      <c r="AS87"/>
      <c r="AT87"/>
      <c r="AU87"/>
      <c r="AV87"/>
      <c r="AW87"/>
    </row>
    <row r="88" spans="3:49" x14ac:dyDescent="0.4">
      <c r="C88" s="42"/>
      <c r="D88" s="72"/>
      <c r="E88" s="42"/>
      <c r="L88" s="43"/>
      <c r="M88" s="186" t="s">
        <v>124</v>
      </c>
      <c r="N88" s="28" t="s">
        <v>344</v>
      </c>
      <c r="O88" s="18"/>
      <c r="P88" s="18"/>
      <c r="Q88" s="18"/>
      <c r="R88" s="22"/>
      <c r="S88" s="1"/>
      <c r="T88" s="1"/>
      <c r="AR88"/>
      <c r="AS88"/>
      <c r="AT88"/>
      <c r="AU88"/>
      <c r="AV88"/>
      <c r="AW88"/>
    </row>
    <row r="89" spans="3:49" x14ac:dyDescent="0.4">
      <c r="C89" s="42"/>
      <c r="D89" s="72"/>
      <c r="E89" s="42"/>
      <c r="L89" s="43"/>
      <c r="M89" s="186" t="s">
        <v>125</v>
      </c>
      <c r="N89" s="28" t="s">
        <v>307</v>
      </c>
      <c r="O89" s="18"/>
      <c r="P89" s="18"/>
      <c r="Q89" s="18"/>
      <c r="R89" s="22"/>
      <c r="S89" s="1"/>
      <c r="T89" s="1"/>
      <c r="AR89"/>
      <c r="AS89"/>
      <c r="AT89"/>
      <c r="AU89"/>
      <c r="AV89"/>
      <c r="AW89"/>
    </row>
    <row r="90" spans="3:49" x14ac:dyDescent="0.4">
      <c r="C90" s="42"/>
      <c r="D90" s="72"/>
      <c r="E90" s="42"/>
      <c r="L90" s="43"/>
      <c r="M90" s="186" t="s">
        <v>126</v>
      </c>
      <c r="N90" s="28" t="s">
        <v>307</v>
      </c>
      <c r="O90" s="18"/>
      <c r="P90" s="18"/>
      <c r="Q90" s="18"/>
      <c r="R90" s="22"/>
      <c r="S90" s="1"/>
      <c r="T90" s="1"/>
      <c r="AR90"/>
      <c r="AS90"/>
      <c r="AT90"/>
      <c r="AU90"/>
      <c r="AV90"/>
      <c r="AW90"/>
    </row>
    <row r="91" spans="3:49" x14ac:dyDescent="0.4">
      <c r="C91" s="42"/>
      <c r="D91" s="72"/>
      <c r="E91" s="42"/>
      <c r="L91" s="43"/>
      <c r="M91" s="186" t="s">
        <v>127</v>
      </c>
      <c r="N91" s="28" t="s">
        <v>345</v>
      </c>
      <c r="O91" s="18"/>
      <c r="P91" s="18"/>
      <c r="Q91" s="18"/>
      <c r="R91" s="22"/>
      <c r="S91" s="1"/>
      <c r="T91" s="1"/>
      <c r="AR91"/>
      <c r="AS91"/>
      <c r="AT91"/>
      <c r="AU91"/>
      <c r="AV91"/>
      <c r="AW91"/>
    </row>
    <row r="92" spans="3:49" x14ac:dyDescent="0.4">
      <c r="C92" s="42"/>
      <c r="D92" s="72"/>
      <c r="E92" s="42"/>
      <c r="L92" s="43"/>
      <c r="M92" s="186" t="s">
        <v>128</v>
      </c>
      <c r="N92" s="28" t="s">
        <v>307</v>
      </c>
      <c r="O92" s="18"/>
      <c r="P92" s="18"/>
      <c r="Q92" s="18"/>
      <c r="R92" s="22"/>
      <c r="S92" s="1"/>
      <c r="T92" s="1"/>
      <c r="AR92"/>
      <c r="AS92"/>
      <c r="AT92"/>
      <c r="AU92"/>
      <c r="AV92"/>
      <c r="AW92"/>
    </row>
    <row r="93" spans="3:49" x14ac:dyDescent="0.4">
      <c r="C93" s="42"/>
      <c r="D93" s="72"/>
      <c r="E93" s="42"/>
      <c r="L93" s="43"/>
      <c r="M93" s="186" t="s">
        <v>129</v>
      </c>
      <c r="N93" s="28" t="s">
        <v>307</v>
      </c>
      <c r="O93" s="18"/>
      <c r="P93" s="18"/>
      <c r="Q93" s="18"/>
      <c r="R93" s="22"/>
      <c r="S93" s="1"/>
      <c r="T93" s="1"/>
      <c r="AR93"/>
      <c r="AS93"/>
      <c r="AT93"/>
      <c r="AU93"/>
      <c r="AV93"/>
      <c r="AW93"/>
    </row>
    <row r="94" spans="3:49" x14ac:dyDescent="0.4">
      <c r="C94" s="42"/>
      <c r="D94" s="72"/>
      <c r="E94" s="42"/>
      <c r="L94" s="43"/>
      <c r="M94" s="186" t="s">
        <v>130</v>
      </c>
      <c r="N94" s="28" t="s">
        <v>346</v>
      </c>
      <c r="O94" s="18"/>
      <c r="P94" s="18"/>
      <c r="Q94" s="18"/>
      <c r="R94" s="22"/>
      <c r="S94" s="1"/>
      <c r="T94" s="1"/>
      <c r="AR94"/>
      <c r="AS94"/>
      <c r="AT94"/>
      <c r="AU94"/>
      <c r="AV94"/>
      <c r="AW94"/>
    </row>
    <row r="95" spans="3:49" x14ac:dyDescent="0.4">
      <c r="C95" s="42"/>
      <c r="D95" s="72"/>
      <c r="E95" s="42"/>
      <c r="L95" s="43"/>
      <c r="M95" s="186" t="s">
        <v>131</v>
      </c>
      <c r="N95" s="28" t="s">
        <v>307</v>
      </c>
      <c r="O95" s="18"/>
      <c r="P95" s="18"/>
      <c r="Q95" s="18"/>
      <c r="R95" s="22"/>
      <c r="S95" s="1"/>
      <c r="T95" s="1"/>
      <c r="AR95"/>
      <c r="AS95"/>
      <c r="AT95"/>
      <c r="AU95"/>
      <c r="AV95"/>
      <c r="AW95"/>
    </row>
    <row r="96" spans="3:49" x14ac:dyDescent="0.4">
      <c r="C96" s="42"/>
      <c r="D96" s="72"/>
      <c r="E96" s="42"/>
      <c r="L96" s="43"/>
      <c r="M96" s="186" t="s">
        <v>132</v>
      </c>
      <c r="N96" s="28" t="s">
        <v>307</v>
      </c>
      <c r="O96" s="18"/>
      <c r="P96" s="18"/>
      <c r="Q96" s="18"/>
      <c r="R96" s="22"/>
      <c r="S96" s="1"/>
      <c r="T96" s="1"/>
      <c r="AR96"/>
      <c r="AS96"/>
      <c r="AT96"/>
      <c r="AU96"/>
      <c r="AV96"/>
      <c r="AW96"/>
    </row>
    <row r="97" spans="3:49" x14ac:dyDescent="0.4">
      <c r="C97" s="42"/>
      <c r="D97" s="72"/>
      <c r="E97" s="42"/>
      <c r="L97" s="43"/>
      <c r="M97" s="186" t="s">
        <v>133</v>
      </c>
      <c r="N97" s="28" t="s">
        <v>307</v>
      </c>
      <c r="O97" s="18"/>
      <c r="P97" s="18"/>
      <c r="Q97" s="18"/>
      <c r="R97" s="22"/>
      <c r="S97" s="1"/>
      <c r="T97" s="1"/>
      <c r="AR97"/>
      <c r="AS97"/>
      <c r="AT97"/>
      <c r="AU97"/>
      <c r="AV97"/>
      <c r="AW97"/>
    </row>
    <row r="98" spans="3:49" x14ac:dyDescent="0.4">
      <c r="C98" s="42"/>
      <c r="D98" s="72"/>
      <c r="E98" s="42"/>
      <c r="L98" s="43"/>
      <c r="M98" s="186" t="s">
        <v>134</v>
      </c>
      <c r="N98" s="28" t="s">
        <v>307</v>
      </c>
      <c r="O98" s="18"/>
      <c r="P98" s="18"/>
      <c r="Q98" s="18"/>
      <c r="R98" s="22"/>
      <c r="S98" s="1"/>
      <c r="T98" s="1"/>
      <c r="AR98"/>
      <c r="AS98"/>
      <c r="AT98"/>
      <c r="AU98"/>
      <c r="AV98"/>
      <c r="AW98"/>
    </row>
    <row r="99" spans="3:49" x14ac:dyDescent="0.4">
      <c r="C99" s="42"/>
      <c r="D99" s="72"/>
      <c r="E99" s="42"/>
      <c r="L99" s="43"/>
      <c r="M99" s="186" t="s">
        <v>135</v>
      </c>
      <c r="N99" s="28" t="s">
        <v>307</v>
      </c>
      <c r="O99" s="18"/>
      <c r="P99" s="18"/>
      <c r="Q99" s="18"/>
      <c r="R99" s="22"/>
      <c r="S99" s="1"/>
      <c r="T99" s="1"/>
      <c r="AR99"/>
      <c r="AS99"/>
      <c r="AT99"/>
      <c r="AU99"/>
      <c r="AV99"/>
      <c r="AW99"/>
    </row>
    <row r="100" spans="3:49" x14ac:dyDescent="0.4">
      <c r="C100" s="42"/>
      <c r="D100" s="72"/>
      <c r="E100" s="42"/>
      <c r="L100" s="43"/>
      <c r="M100" s="186" t="s">
        <v>136</v>
      </c>
      <c r="N100" s="28" t="s">
        <v>306</v>
      </c>
      <c r="O100" s="18"/>
      <c r="P100" s="18"/>
      <c r="Q100" s="18"/>
      <c r="R100" s="22"/>
      <c r="S100" s="1"/>
      <c r="T100" s="1"/>
      <c r="AR100"/>
      <c r="AS100"/>
      <c r="AT100"/>
      <c r="AU100"/>
      <c r="AV100"/>
      <c r="AW100"/>
    </row>
    <row r="101" spans="3:49" x14ac:dyDescent="0.4">
      <c r="C101" s="42"/>
      <c r="D101" s="72"/>
      <c r="E101" s="42"/>
      <c r="L101" s="43"/>
      <c r="M101" s="186" t="s">
        <v>137</v>
      </c>
      <c r="N101" s="28" t="s">
        <v>306</v>
      </c>
      <c r="O101" s="18"/>
      <c r="P101" s="18"/>
      <c r="Q101" s="18"/>
      <c r="R101" s="22"/>
      <c r="S101" s="1"/>
      <c r="T101" s="1"/>
      <c r="AR101"/>
      <c r="AS101"/>
      <c r="AT101"/>
      <c r="AU101"/>
      <c r="AV101"/>
      <c r="AW101"/>
    </row>
    <row r="102" spans="3:49" x14ac:dyDescent="0.4">
      <c r="C102" s="42"/>
      <c r="D102" s="72"/>
      <c r="E102" s="42"/>
      <c r="L102" s="43"/>
      <c r="M102" s="186" t="s">
        <v>138</v>
      </c>
      <c r="N102" s="28" t="s">
        <v>306</v>
      </c>
      <c r="O102" s="18"/>
      <c r="P102" s="18"/>
      <c r="Q102" s="18"/>
      <c r="R102" s="22"/>
      <c r="S102" s="1"/>
      <c r="T102" s="1"/>
      <c r="AR102"/>
      <c r="AS102"/>
      <c r="AT102"/>
      <c r="AU102"/>
      <c r="AV102"/>
      <c r="AW102"/>
    </row>
    <row r="103" spans="3:49" x14ac:dyDescent="0.4">
      <c r="C103" s="42"/>
      <c r="D103" s="72"/>
      <c r="E103" s="42"/>
      <c r="L103" s="43"/>
      <c r="M103" s="186" t="s">
        <v>139</v>
      </c>
      <c r="N103" s="28" t="s">
        <v>306</v>
      </c>
      <c r="O103" s="18"/>
      <c r="P103" s="18"/>
      <c r="Q103" s="18"/>
      <c r="R103" s="22"/>
      <c r="S103" s="1"/>
      <c r="T103" s="1"/>
      <c r="AR103"/>
      <c r="AS103"/>
      <c r="AT103"/>
      <c r="AU103"/>
      <c r="AV103"/>
      <c r="AW103"/>
    </row>
    <row r="104" spans="3:49" x14ac:dyDescent="0.4">
      <c r="C104" s="42"/>
      <c r="D104" s="72"/>
      <c r="E104" s="42"/>
      <c r="L104" s="43"/>
      <c r="M104" s="186" t="s">
        <v>140</v>
      </c>
      <c r="N104" s="28" t="s">
        <v>306</v>
      </c>
      <c r="O104" s="18"/>
      <c r="P104" s="18"/>
      <c r="Q104" s="18"/>
      <c r="R104" s="22"/>
      <c r="S104" s="1"/>
      <c r="T104" s="1"/>
      <c r="AR104"/>
      <c r="AS104"/>
      <c r="AT104"/>
      <c r="AU104"/>
      <c r="AV104"/>
      <c r="AW104"/>
    </row>
    <row r="105" spans="3:49" x14ac:dyDescent="0.4">
      <c r="C105" s="42"/>
      <c r="D105" s="72"/>
      <c r="E105" s="42"/>
      <c r="L105" s="43"/>
      <c r="M105" s="186" t="s">
        <v>141</v>
      </c>
      <c r="N105" s="28" t="s">
        <v>306</v>
      </c>
      <c r="O105" s="18"/>
      <c r="P105" s="18"/>
      <c r="Q105" s="18"/>
      <c r="R105" s="22"/>
      <c r="S105" s="1"/>
      <c r="T105" s="1"/>
      <c r="AR105"/>
      <c r="AS105"/>
      <c r="AT105"/>
      <c r="AU105"/>
      <c r="AV105"/>
      <c r="AW105"/>
    </row>
    <row r="106" spans="3:49" x14ac:dyDescent="0.4">
      <c r="C106" s="42"/>
      <c r="D106" s="72"/>
      <c r="E106" s="42"/>
      <c r="L106" s="43"/>
      <c r="M106" s="186" t="s">
        <v>142</v>
      </c>
      <c r="N106" s="28" t="s">
        <v>342</v>
      </c>
      <c r="O106" s="18"/>
      <c r="P106" s="18"/>
      <c r="Q106" s="18"/>
      <c r="R106" s="22"/>
      <c r="S106" s="1"/>
      <c r="T106" s="1"/>
      <c r="AR106"/>
      <c r="AS106"/>
      <c r="AT106"/>
      <c r="AU106"/>
      <c r="AV106"/>
      <c r="AW106"/>
    </row>
    <row r="107" spans="3:49" x14ac:dyDescent="0.4">
      <c r="C107" s="42"/>
      <c r="D107" s="72"/>
      <c r="E107" s="42"/>
      <c r="L107" s="43"/>
      <c r="M107" s="186" t="s">
        <v>143</v>
      </c>
      <c r="N107" s="28" t="s">
        <v>306</v>
      </c>
      <c r="O107" s="18"/>
      <c r="P107" s="18"/>
      <c r="Q107" s="18"/>
      <c r="R107" s="22"/>
      <c r="S107" s="1"/>
      <c r="T107" s="1"/>
      <c r="AR107"/>
      <c r="AS107"/>
      <c r="AT107"/>
      <c r="AU107"/>
      <c r="AV107"/>
      <c r="AW107"/>
    </row>
    <row r="108" spans="3:49" x14ac:dyDescent="0.4">
      <c r="C108" s="42"/>
      <c r="D108" s="72"/>
      <c r="E108" s="42"/>
      <c r="L108" s="43"/>
      <c r="M108" s="186" t="s">
        <v>144</v>
      </c>
      <c r="N108" s="28" t="s">
        <v>306</v>
      </c>
      <c r="O108" s="18"/>
      <c r="P108" s="18"/>
      <c r="Q108" s="18"/>
      <c r="R108" s="22"/>
      <c r="S108" s="1"/>
      <c r="T108" s="1"/>
      <c r="AR108"/>
      <c r="AS108"/>
      <c r="AT108"/>
      <c r="AU108"/>
      <c r="AV108"/>
      <c r="AW108"/>
    </row>
    <row r="109" spans="3:49" x14ac:dyDescent="0.4">
      <c r="C109" s="42"/>
      <c r="D109" s="72"/>
      <c r="E109" s="42"/>
      <c r="L109" s="43"/>
      <c r="M109" s="186" t="s">
        <v>145</v>
      </c>
      <c r="N109" s="28" t="s">
        <v>306</v>
      </c>
      <c r="O109" s="18"/>
      <c r="P109" s="18"/>
      <c r="Q109" s="18"/>
      <c r="R109" s="22"/>
      <c r="S109" s="1"/>
      <c r="T109" s="1"/>
      <c r="AR109"/>
      <c r="AS109"/>
      <c r="AT109"/>
      <c r="AU109"/>
      <c r="AV109"/>
      <c r="AW109"/>
    </row>
    <row r="110" spans="3:49" x14ac:dyDescent="0.4">
      <c r="C110" s="42"/>
      <c r="D110" s="72"/>
      <c r="E110" s="42"/>
      <c r="L110" s="43"/>
      <c r="M110" s="186" t="s">
        <v>146</v>
      </c>
      <c r="N110" s="28" t="s">
        <v>306</v>
      </c>
      <c r="O110" s="18"/>
      <c r="P110" s="18"/>
      <c r="Q110" s="18"/>
      <c r="R110" s="22"/>
      <c r="S110" s="1"/>
      <c r="T110" s="1"/>
      <c r="AR110"/>
      <c r="AS110"/>
      <c r="AT110"/>
      <c r="AU110"/>
      <c r="AV110"/>
      <c r="AW110"/>
    </row>
    <row r="111" spans="3:49" x14ac:dyDescent="0.4">
      <c r="C111" s="42"/>
      <c r="D111" s="72"/>
      <c r="E111" s="42"/>
      <c r="L111" s="43"/>
      <c r="M111" s="186" t="s">
        <v>147</v>
      </c>
      <c r="N111" s="28" t="s">
        <v>306</v>
      </c>
      <c r="O111" s="18"/>
      <c r="P111" s="18"/>
      <c r="Q111" s="18"/>
      <c r="R111" s="22"/>
      <c r="S111" s="1"/>
      <c r="T111" s="1"/>
      <c r="AR111"/>
      <c r="AS111"/>
      <c r="AT111"/>
      <c r="AU111"/>
      <c r="AV111"/>
      <c r="AW111"/>
    </row>
    <row r="112" spans="3:49" x14ac:dyDescent="0.4">
      <c r="C112" s="42"/>
      <c r="D112" s="72"/>
      <c r="E112" s="42"/>
      <c r="L112" s="43"/>
      <c r="M112" s="186" t="s">
        <v>148</v>
      </c>
      <c r="N112" s="28" t="s">
        <v>306</v>
      </c>
      <c r="O112" s="18"/>
      <c r="P112" s="18"/>
      <c r="Q112" s="18"/>
      <c r="R112" s="22"/>
      <c r="S112" s="1"/>
      <c r="T112" s="1"/>
      <c r="AR112"/>
      <c r="AS112"/>
      <c r="AT112"/>
      <c r="AU112"/>
      <c r="AV112"/>
      <c r="AW112"/>
    </row>
    <row r="113" spans="3:49" x14ac:dyDescent="0.4">
      <c r="C113" s="42"/>
      <c r="D113" s="72"/>
      <c r="E113" s="42"/>
      <c r="L113" s="43"/>
      <c r="M113" s="186" t="s">
        <v>149</v>
      </c>
      <c r="N113" s="28" t="s">
        <v>343</v>
      </c>
      <c r="O113" s="18"/>
      <c r="P113" s="18"/>
      <c r="Q113" s="18"/>
      <c r="R113" s="22"/>
      <c r="S113" s="1"/>
      <c r="T113" s="1"/>
      <c r="AR113"/>
      <c r="AS113"/>
      <c r="AT113"/>
      <c r="AU113"/>
      <c r="AV113"/>
      <c r="AW113"/>
    </row>
    <row r="114" spans="3:49" x14ac:dyDescent="0.4">
      <c r="C114" s="42"/>
      <c r="D114" s="72"/>
      <c r="E114" s="42"/>
      <c r="L114" s="43"/>
      <c r="M114" s="186" t="s">
        <v>150</v>
      </c>
      <c r="N114" s="28" t="s">
        <v>306</v>
      </c>
      <c r="O114" s="18"/>
      <c r="P114" s="18"/>
      <c r="Q114" s="18"/>
      <c r="R114" s="22"/>
      <c r="S114" s="1"/>
      <c r="T114" s="1"/>
      <c r="AR114"/>
      <c r="AS114"/>
      <c r="AT114"/>
      <c r="AU114"/>
      <c r="AV114"/>
      <c r="AW114"/>
    </row>
    <row r="115" spans="3:49" x14ac:dyDescent="0.4">
      <c r="C115" s="42"/>
      <c r="D115" s="72"/>
      <c r="E115" s="42"/>
      <c r="L115" s="43"/>
      <c r="M115" s="186" t="s">
        <v>151</v>
      </c>
      <c r="N115" s="28" t="s">
        <v>306</v>
      </c>
      <c r="O115" s="18"/>
      <c r="P115" s="18"/>
      <c r="Q115" s="18"/>
      <c r="R115" s="22"/>
      <c r="S115" s="1"/>
      <c r="T115" s="1"/>
      <c r="AR115"/>
      <c r="AS115"/>
      <c r="AT115"/>
      <c r="AU115"/>
      <c r="AV115"/>
      <c r="AW115"/>
    </row>
    <row r="116" spans="3:49" x14ac:dyDescent="0.4">
      <c r="C116" s="42"/>
      <c r="D116" s="72"/>
      <c r="E116" s="42"/>
      <c r="L116" s="43"/>
      <c r="M116" s="186" t="s">
        <v>152</v>
      </c>
      <c r="N116" s="28" t="s">
        <v>306</v>
      </c>
      <c r="O116" s="18"/>
      <c r="P116" s="18"/>
      <c r="Q116" s="18"/>
      <c r="R116" s="22"/>
      <c r="S116" s="1"/>
      <c r="T116" s="1"/>
      <c r="AR116"/>
      <c r="AS116"/>
      <c r="AT116"/>
      <c r="AU116"/>
      <c r="AV116"/>
      <c r="AW116"/>
    </row>
    <row r="117" spans="3:49" x14ac:dyDescent="0.4">
      <c r="C117" s="42"/>
      <c r="D117" s="72"/>
      <c r="E117" s="42"/>
      <c r="L117" s="43"/>
      <c r="M117" s="186" t="s">
        <v>153</v>
      </c>
      <c r="N117" s="28" t="s">
        <v>306</v>
      </c>
      <c r="O117" s="18"/>
      <c r="P117" s="18"/>
      <c r="Q117" s="18"/>
      <c r="R117" s="22"/>
      <c r="S117" s="1"/>
      <c r="T117" s="1"/>
      <c r="AR117"/>
      <c r="AS117"/>
      <c r="AT117"/>
      <c r="AU117"/>
      <c r="AV117"/>
      <c r="AW117"/>
    </row>
    <row r="118" spans="3:49" x14ac:dyDescent="0.4">
      <c r="C118" s="42"/>
      <c r="D118" s="72"/>
      <c r="E118" s="42"/>
      <c r="L118" s="43"/>
      <c r="M118" s="186" t="s">
        <v>154</v>
      </c>
      <c r="N118" s="28" t="s">
        <v>306</v>
      </c>
      <c r="O118" s="18"/>
      <c r="P118" s="18"/>
      <c r="Q118" s="18"/>
      <c r="R118" s="22"/>
      <c r="S118" s="1"/>
      <c r="T118" s="1"/>
      <c r="AR118"/>
      <c r="AS118"/>
      <c r="AT118"/>
      <c r="AU118"/>
      <c r="AV118"/>
      <c r="AW118"/>
    </row>
    <row r="119" spans="3:49" x14ac:dyDescent="0.4">
      <c r="C119" s="42"/>
      <c r="D119" s="72"/>
      <c r="E119" s="42"/>
      <c r="L119" s="43"/>
      <c r="M119" s="186" t="s">
        <v>155</v>
      </c>
      <c r="N119" s="28" t="s">
        <v>306</v>
      </c>
      <c r="O119" s="18"/>
      <c r="P119" s="18"/>
      <c r="Q119" s="18"/>
      <c r="R119" s="22"/>
      <c r="S119" s="1"/>
      <c r="T119" s="1"/>
      <c r="AR119"/>
      <c r="AS119"/>
      <c r="AT119"/>
      <c r="AU119"/>
      <c r="AV119"/>
      <c r="AW119"/>
    </row>
    <row r="120" spans="3:49" x14ac:dyDescent="0.4">
      <c r="C120" s="42"/>
      <c r="D120" s="72"/>
      <c r="E120" s="42"/>
      <c r="L120" s="43"/>
      <c r="M120" s="186" t="s">
        <v>156</v>
      </c>
      <c r="N120" s="28" t="s">
        <v>306</v>
      </c>
      <c r="O120" s="18"/>
      <c r="P120" s="18"/>
      <c r="Q120" s="18"/>
      <c r="R120" s="22"/>
      <c r="S120" s="1"/>
      <c r="T120" s="1"/>
      <c r="AR120"/>
      <c r="AS120"/>
      <c r="AT120"/>
      <c r="AU120"/>
      <c r="AV120"/>
      <c r="AW120"/>
    </row>
    <row r="121" spans="3:49" x14ac:dyDescent="0.4">
      <c r="C121" s="42"/>
      <c r="D121" s="72"/>
      <c r="E121" s="42"/>
      <c r="L121" s="43"/>
      <c r="M121" s="186" t="s">
        <v>157</v>
      </c>
      <c r="N121" s="28" t="s">
        <v>306</v>
      </c>
      <c r="O121" s="18"/>
      <c r="P121" s="18"/>
      <c r="Q121" s="18"/>
      <c r="R121" s="22"/>
      <c r="S121" s="1"/>
      <c r="T121" s="1"/>
      <c r="AR121"/>
      <c r="AS121"/>
      <c r="AT121"/>
      <c r="AU121"/>
      <c r="AV121"/>
      <c r="AW121"/>
    </row>
    <row r="122" spans="3:49" x14ac:dyDescent="0.4">
      <c r="C122" s="42"/>
      <c r="D122" s="72"/>
      <c r="E122" s="42"/>
      <c r="L122" s="43"/>
      <c r="M122" s="186" t="s">
        <v>158</v>
      </c>
      <c r="N122" s="28" t="s">
        <v>347</v>
      </c>
      <c r="O122" s="18"/>
      <c r="P122" s="18"/>
      <c r="Q122" s="18"/>
      <c r="R122" s="22"/>
      <c r="S122" s="1"/>
      <c r="T122" s="1"/>
      <c r="AR122"/>
      <c r="AS122"/>
      <c r="AT122"/>
      <c r="AU122"/>
      <c r="AV122"/>
      <c r="AW122"/>
    </row>
    <row r="123" spans="3:49" x14ac:dyDescent="0.4">
      <c r="C123" s="42"/>
      <c r="D123" s="72"/>
      <c r="E123" s="42"/>
      <c r="L123" s="43"/>
      <c r="M123" s="186" t="s">
        <v>159</v>
      </c>
      <c r="N123" s="28" t="s">
        <v>306</v>
      </c>
      <c r="O123" s="18"/>
      <c r="P123" s="18"/>
      <c r="Q123" s="18"/>
      <c r="R123" s="22"/>
      <c r="S123" s="1"/>
      <c r="T123" s="1"/>
      <c r="AR123"/>
      <c r="AS123"/>
      <c r="AT123"/>
      <c r="AU123"/>
      <c r="AV123"/>
      <c r="AW123"/>
    </row>
    <row r="124" spans="3:49" x14ac:dyDescent="0.4">
      <c r="C124" s="42"/>
      <c r="D124" s="72"/>
      <c r="E124" s="42"/>
      <c r="L124" s="43"/>
      <c r="M124" s="186" t="s">
        <v>160</v>
      </c>
      <c r="N124" s="28" t="s">
        <v>306</v>
      </c>
      <c r="O124" s="18"/>
      <c r="P124" s="18"/>
      <c r="Q124" s="18"/>
      <c r="R124" s="22"/>
      <c r="S124" s="1"/>
      <c r="T124" s="1"/>
      <c r="AR124"/>
      <c r="AS124"/>
      <c r="AT124"/>
      <c r="AU124"/>
      <c r="AV124"/>
      <c r="AW124"/>
    </row>
    <row r="125" spans="3:49" x14ac:dyDescent="0.4">
      <c r="C125" s="42"/>
      <c r="D125" s="72"/>
      <c r="E125" s="42"/>
      <c r="L125" s="43"/>
      <c r="M125" s="186" t="s">
        <v>161</v>
      </c>
      <c r="N125" s="28" t="s">
        <v>348</v>
      </c>
      <c r="O125" s="18"/>
      <c r="P125" s="18"/>
      <c r="Q125" s="18"/>
      <c r="R125" s="22"/>
      <c r="S125" s="1"/>
      <c r="T125" s="1"/>
      <c r="AR125"/>
      <c r="AS125"/>
      <c r="AT125"/>
      <c r="AU125"/>
      <c r="AV125"/>
      <c r="AW125"/>
    </row>
    <row r="126" spans="3:49" x14ac:dyDescent="0.4">
      <c r="C126" s="42"/>
      <c r="D126" s="72"/>
      <c r="E126" s="42"/>
      <c r="L126" s="43"/>
      <c r="M126" s="186" t="s">
        <v>162</v>
      </c>
      <c r="N126" s="28" t="s">
        <v>306</v>
      </c>
      <c r="O126" s="18"/>
      <c r="P126" s="18"/>
      <c r="Q126" s="18"/>
      <c r="R126" s="22"/>
      <c r="S126" s="1"/>
      <c r="T126" s="1"/>
      <c r="AR126"/>
      <c r="AS126"/>
      <c r="AT126"/>
      <c r="AU126"/>
      <c r="AV126"/>
      <c r="AW126"/>
    </row>
    <row r="127" spans="3:49" x14ac:dyDescent="0.4">
      <c r="C127" s="42"/>
      <c r="D127" s="72"/>
      <c r="E127" s="42"/>
      <c r="L127" s="43"/>
      <c r="M127" s="186" t="s">
        <v>163</v>
      </c>
      <c r="N127" s="28" t="s">
        <v>306</v>
      </c>
      <c r="O127" s="18"/>
      <c r="P127" s="18"/>
      <c r="Q127" s="18"/>
      <c r="R127" s="22"/>
      <c r="S127" s="1"/>
      <c r="T127" s="1"/>
      <c r="AR127"/>
      <c r="AS127"/>
      <c r="AT127"/>
      <c r="AU127"/>
      <c r="AV127"/>
      <c r="AW127"/>
    </row>
    <row r="128" spans="3:49" x14ac:dyDescent="0.4">
      <c r="C128" s="42"/>
      <c r="D128" s="72"/>
      <c r="E128" s="42"/>
      <c r="L128" s="43"/>
      <c r="M128" s="186" t="s">
        <v>164</v>
      </c>
      <c r="N128" s="28" t="s">
        <v>306</v>
      </c>
      <c r="O128" s="18"/>
      <c r="P128" s="18"/>
      <c r="Q128" s="18"/>
      <c r="R128" s="22"/>
      <c r="S128" s="1"/>
      <c r="T128" s="1"/>
      <c r="AR128"/>
      <c r="AS128"/>
      <c r="AT128"/>
      <c r="AU128"/>
      <c r="AV128"/>
      <c r="AW128"/>
    </row>
    <row r="129" spans="3:49" x14ac:dyDescent="0.4">
      <c r="C129" s="42"/>
      <c r="D129" s="72"/>
      <c r="E129" s="42"/>
      <c r="L129" s="43"/>
      <c r="M129" s="186" t="s">
        <v>165</v>
      </c>
      <c r="N129" s="28" t="s">
        <v>306</v>
      </c>
      <c r="O129" s="18"/>
      <c r="P129" s="18"/>
      <c r="Q129" s="18"/>
      <c r="R129" s="22"/>
      <c r="S129" s="1"/>
      <c r="T129" s="1"/>
      <c r="AR129"/>
      <c r="AS129"/>
      <c r="AT129"/>
      <c r="AU129"/>
      <c r="AV129"/>
      <c r="AW129"/>
    </row>
    <row r="130" spans="3:49" x14ac:dyDescent="0.4">
      <c r="C130" s="42"/>
      <c r="D130" s="72"/>
      <c r="E130" s="42"/>
      <c r="L130" s="43"/>
      <c r="M130" s="186" t="s">
        <v>166</v>
      </c>
      <c r="N130" s="28" t="s">
        <v>306</v>
      </c>
      <c r="O130" s="18"/>
      <c r="P130" s="18"/>
      <c r="Q130" s="18"/>
      <c r="R130" s="22"/>
      <c r="S130" s="1"/>
      <c r="T130" s="1"/>
      <c r="AR130"/>
      <c r="AS130"/>
      <c r="AT130"/>
      <c r="AU130"/>
      <c r="AV130"/>
      <c r="AW130"/>
    </row>
    <row r="131" spans="3:49" x14ac:dyDescent="0.4">
      <c r="C131" s="42"/>
      <c r="D131" s="72"/>
      <c r="E131" s="42"/>
      <c r="L131" s="43"/>
      <c r="M131" s="186" t="s">
        <v>167</v>
      </c>
      <c r="N131" s="28" t="s">
        <v>306</v>
      </c>
      <c r="O131" s="18"/>
      <c r="P131" s="18"/>
      <c r="Q131" s="18"/>
      <c r="R131" s="22"/>
      <c r="S131" s="1"/>
      <c r="T131" s="1"/>
      <c r="AR131"/>
      <c r="AS131"/>
      <c r="AT131"/>
      <c r="AU131"/>
      <c r="AV131"/>
      <c r="AW131"/>
    </row>
    <row r="132" spans="3:49" x14ac:dyDescent="0.4">
      <c r="C132" s="42"/>
      <c r="D132" s="72"/>
      <c r="E132" s="42"/>
      <c r="L132" s="43"/>
      <c r="M132" s="186" t="s">
        <v>168</v>
      </c>
      <c r="N132" s="28" t="s">
        <v>307</v>
      </c>
      <c r="O132" s="18"/>
      <c r="P132" s="18"/>
      <c r="Q132" s="18"/>
      <c r="R132" s="22"/>
      <c r="S132" s="1"/>
      <c r="T132" s="1"/>
      <c r="AR132"/>
      <c r="AS132"/>
      <c r="AT132"/>
      <c r="AU132"/>
      <c r="AV132"/>
      <c r="AW132"/>
    </row>
    <row r="133" spans="3:49" x14ac:dyDescent="0.4">
      <c r="C133" s="42"/>
      <c r="D133" s="72"/>
      <c r="E133" s="42"/>
      <c r="L133" s="43"/>
      <c r="M133" s="186" t="s">
        <v>169</v>
      </c>
      <c r="N133" s="28" t="s">
        <v>306</v>
      </c>
      <c r="O133" s="18"/>
      <c r="P133" s="18"/>
      <c r="Q133" s="18"/>
      <c r="R133" s="22"/>
      <c r="S133" s="1"/>
      <c r="T133" s="1"/>
      <c r="AR133"/>
      <c r="AS133"/>
      <c r="AT133"/>
      <c r="AU133"/>
      <c r="AV133"/>
      <c r="AW133"/>
    </row>
    <row r="134" spans="3:49" x14ac:dyDescent="0.4">
      <c r="C134" s="42"/>
      <c r="D134" s="72"/>
      <c r="E134" s="42"/>
      <c r="L134" s="43"/>
      <c r="M134" s="186" t="s">
        <v>170</v>
      </c>
      <c r="N134" s="28" t="s">
        <v>307</v>
      </c>
      <c r="O134" s="18"/>
      <c r="P134" s="18"/>
      <c r="Q134" s="18"/>
      <c r="R134" s="22"/>
      <c r="S134" s="1"/>
      <c r="T134" s="1"/>
      <c r="AR134"/>
      <c r="AS134"/>
      <c r="AT134"/>
      <c r="AU134"/>
      <c r="AV134"/>
      <c r="AW134"/>
    </row>
    <row r="135" spans="3:49" x14ac:dyDescent="0.4">
      <c r="C135" s="42"/>
      <c r="D135" s="72"/>
      <c r="E135" s="42"/>
      <c r="L135" s="43"/>
      <c r="M135" s="186" t="s">
        <v>171</v>
      </c>
      <c r="N135" s="28" t="s">
        <v>306</v>
      </c>
      <c r="O135" s="18"/>
      <c r="P135" s="18"/>
      <c r="Q135" s="18"/>
      <c r="R135" s="22"/>
      <c r="S135" s="1"/>
      <c r="T135" s="1"/>
      <c r="AR135"/>
      <c r="AS135"/>
      <c r="AT135"/>
      <c r="AU135"/>
      <c r="AV135"/>
      <c r="AW135"/>
    </row>
    <row r="136" spans="3:49" x14ac:dyDescent="0.4">
      <c r="C136" s="42"/>
      <c r="D136" s="72"/>
      <c r="E136" s="42"/>
      <c r="L136" s="43"/>
      <c r="M136" s="186" t="s">
        <v>172</v>
      </c>
      <c r="N136" s="28" t="s">
        <v>306</v>
      </c>
      <c r="O136" s="18"/>
      <c r="P136" s="18"/>
      <c r="Q136" s="18"/>
      <c r="R136" s="22"/>
      <c r="S136" s="1"/>
      <c r="T136" s="1"/>
      <c r="AR136"/>
      <c r="AS136"/>
      <c r="AT136"/>
      <c r="AU136"/>
      <c r="AV136"/>
      <c r="AW136"/>
    </row>
    <row r="137" spans="3:49" x14ac:dyDescent="0.4">
      <c r="C137" s="42"/>
      <c r="D137" s="72"/>
      <c r="E137" s="42"/>
      <c r="L137" s="43"/>
      <c r="M137" s="186" t="s">
        <v>173</v>
      </c>
      <c r="N137" s="28" t="s">
        <v>346</v>
      </c>
      <c r="O137" s="18"/>
      <c r="P137" s="18"/>
      <c r="Q137" s="18"/>
      <c r="R137" s="22"/>
      <c r="S137" s="1"/>
      <c r="T137" s="1"/>
      <c r="AR137"/>
      <c r="AS137"/>
      <c r="AT137"/>
      <c r="AU137"/>
      <c r="AV137"/>
      <c r="AW137"/>
    </row>
    <row r="138" spans="3:49" x14ac:dyDescent="0.4">
      <c r="C138" s="42"/>
      <c r="D138" s="72"/>
      <c r="E138" s="42"/>
      <c r="L138" s="43"/>
      <c r="M138" s="186" t="s">
        <v>174</v>
      </c>
      <c r="N138" s="28" t="s">
        <v>306</v>
      </c>
      <c r="O138" s="18"/>
      <c r="P138" s="18"/>
      <c r="Q138" s="18"/>
      <c r="R138" s="22"/>
      <c r="S138" s="1"/>
      <c r="T138" s="1"/>
      <c r="AR138"/>
      <c r="AS138"/>
      <c r="AT138"/>
      <c r="AU138"/>
      <c r="AV138"/>
      <c r="AW138"/>
    </row>
    <row r="139" spans="3:49" x14ac:dyDescent="0.4">
      <c r="C139" s="42"/>
      <c r="D139" s="72"/>
      <c r="E139" s="42"/>
      <c r="L139" s="43"/>
      <c r="M139" s="186" t="s">
        <v>175</v>
      </c>
      <c r="N139" s="28" t="s">
        <v>306</v>
      </c>
      <c r="O139" s="18"/>
      <c r="P139" s="18"/>
      <c r="Q139" s="18"/>
      <c r="R139" s="22"/>
      <c r="S139" s="1"/>
      <c r="T139" s="1"/>
      <c r="AR139"/>
      <c r="AS139"/>
      <c r="AT139"/>
      <c r="AU139"/>
      <c r="AV139"/>
      <c r="AW139"/>
    </row>
    <row r="140" spans="3:49" x14ac:dyDescent="0.4">
      <c r="C140" s="42"/>
      <c r="D140" s="72"/>
      <c r="E140" s="42"/>
      <c r="L140" s="43"/>
      <c r="M140" s="186" t="s">
        <v>176</v>
      </c>
      <c r="N140" s="28" t="s">
        <v>306</v>
      </c>
      <c r="O140" s="18"/>
      <c r="P140" s="18"/>
      <c r="Q140" s="18"/>
      <c r="R140" s="22"/>
      <c r="S140" s="1"/>
      <c r="T140" s="1"/>
      <c r="AR140"/>
      <c r="AS140"/>
      <c r="AT140"/>
      <c r="AU140"/>
      <c r="AV140"/>
      <c r="AW140"/>
    </row>
    <row r="141" spans="3:49" x14ac:dyDescent="0.4">
      <c r="C141" s="42"/>
      <c r="D141" s="72"/>
      <c r="E141" s="42"/>
      <c r="L141" s="43"/>
      <c r="M141" s="186" t="s">
        <v>177</v>
      </c>
      <c r="N141" s="28" t="s">
        <v>349</v>
      </c>
      <c r="O141" s="18"/>
      <c r="P141" s="18"/>
      <c r="Q141" s="18"/>
      <c r="R141" s="22"/>
      <c r="S141" s="1"/>
      <c r="T141" s="1"/>
      <c r="AR141"/>
      <c r="AS141"/>
      <c r="AT141"/>
      <c r="AU141"/>
      <c r="AV141"/>
      <c r="AW141"/>
    </row>
    <row r="142" spans="3:49" x14ac:dyDescent="0.4">
      <c r="C142" s="42"/>
      <c r="D142" s="72"/>
      <c r="E142" s="42"/>
      <c r="L142" s="43"/>
      <c r="M142" s="186" t="s">
        <v>178</v>
      </c>
      <c r="N142" s="28" t="s">
        <v>306</v>
      </c>
      <c r="O142" s="18"/>
      <c r="P142" s="18"/>
      <c r="Q142" s="18"/>
      <c r="R142" s="22"/>
      <c r="S142" s="1"/>
      <c r="T142" s="1"/>
      <c r="AR142"/>
      <c r="AS142"/>
      <c r="AT142"/>
      <c r="AU142"/>
      <c r="AV142"/>
      <c r="AW142"/>
    </row>
    <row r="143" spans="3:49" x14ac:dyDescent="0.4">
      <c r="C143" s="42"/>
      <c r="D143" s="72"/>
      <c r="E143" s="42"/>
      <c r="L143" s="43"/>
      <c r="M143" s="186" t="s">
        <v>179</v>
      </c>
      <c r="N143" s="28" t="s">
        <v>306</v>
      </c>
      <c r="O143" s="18"/>
      <c r="P143" s="18"/>
      <c r="Q143" s="18"/>
      <c r="R143" s="22"/>
      <c r="S143" s="1"/>
      <c r="T143" s="1"/>
      <c r="AR143"/>
      <c r="AS143"/>
      <c r="AT143"/>
      <c r="AU143"/>
      <c r="AV143"/>
      <c r="AW143"/>
    </row>
    <row r="144" spans="3:49" x14ac:dyDescent="0.4">
      <c r="C144" s="42"/>
      <c r="D144" s="72"/>
      <c r="E144" s="42"/>
      <c r="L144" s="43"/>
      <c r="M144" s="186" t="s">
        <v>180</v>
      </c>
      <c r="N144" s="28" t="s">
        <v>306</v>
      </c>
      <c r="O144" s="18"/>
      <c r="P144" s="18"/>
      <c r="Q144" s="18"/>
      <c r="R144" s="22"/>
      <c r="S144" s="1"/>
      <c r="T144" s="1"/>
      <c r="AR144"/>
      <c r="AS144"/>
      <c r="AT144"/>
      <c r="AU144"/>
      <c r="AV144"/>
      <c r="AW144"/>
    </row>
    <row r="145" spans="3:49" x14ac:dyDescent="0.4">
      <c r="C145" s="42"/>
      <c r="D145" s="72"/>
      <c r="E145" s="42"/>
      <c r="L145" s="43"/>
      <c r="M145" s="186" t="s">
        <v>181</v>
      </c>
      <c r="N145" s="28" t="s">
        <v>307</v>
      </c>
      <c r="O145" s="18"/>
      <c r="P145" s="18"/>
      <c r="Q145" s="18"/>
      <c r="R145" s="22"/>
      <c r="S145" s="1"/>
      <c r="T145" s="1"/>
      <c r="AR145"/>
      <c r="AS145"/>
      <c r="AT145"/>
      <c r="AU145"/>
      <c r="AV145"/>
      <c r="AW145"/>
    </row>
    <row r="146" spans="3:49" x14ac:dyDescent="0.4">
      <c r="C146" s="42"/>
      <c r="D146" s="72"/>
      <c r="E146" s="42"/>
      <c r="L146" s="43"/>
      <c r="M146" s="186" t="s">
        <v>182</v>
      </c>
      <c r="N146" s="28" t="s">
        <v>306</v>
      </c>
      <c r="O146" s="18"/>
      <c r="P146" s="18"/>
      <c r="Q146" s="18"/>
      <c r="R146" s="22"/>
      <c r="S146" s="1"/>
      <c r="T146" s="1"/>
      <c r="AR146"/>
      <c r="AS146"/>
      <c r="AT146"/>
      <c r="AU146"/>
      <c r="AV146"/>
      <c r="AW146"/>
    </row>
    <row r="147" spans="3:49" x14ac:dyDescent="0.4">
      <c r="C147" s="42"/>
      <c r="D147" s="72"/>
      <c r="E147" s="42"/>
      <c r="L147" s="43"/>
      <c r="M147" s="186" t="s">
        <v>183</v>
      </c>
      <c r="N147" s="28" t="s">
        <v>306</v>
      </c>
      <c r="O147" s="18"/>
      <c r="P147" s="18"/>
      <c r="Q147" s="18"/>
      <c r="R147" s="22"/>
      <c r="S147" s="1"/>
      <c r="T147" s="1"/>
      <c r="AR147"/>
      <c r="AS147"/>
      <c r="AT147"/>
      <c r="AU147"/>
      <c r="AV147"/>
      <c r="AW147"/>
    </row>
    <row r="148" spans="3:49" x14ac:dyDescent="0.4">
      <c r="C148" s="42"/>
      <c r="D148" s="72"/>
      <c r="E148" s="42"/>
      <c r="L148" s="43"/>
      <c r="M148" s="186" t="s">
        <v>184</v>
      </c>
      <c r="N148" s="28" t="s">
        <v>309</v>
      </c>
      <c r="O148" s="18"/>
      <c r="P148" s="18"/>
      <c r="Q148" s="18"/>
      <c r="R148" s="22"/>
      <c r="S148" s="1"/>
      <c r="T148" s="1"/>
      <c r="AR148"/>
      <c r="AS148"/>
      <c r="AT148"/>
      <c r="AU148"/>
      <c r="AV148"/>
      <c r="AW148"/>
    </row>
    <row r="149" spans="3:49" x14ac:dyDescent="0.4">
      <c r="C149" s="42"/>
      <c r="D149" s="72"/>
      <c r="E149" s="42"/>
      <c r="L149" s="43"/>
      <c r="M149" s="186" t="s">
        <v>185</v>
      </c>
      <c r="N149" s="28" t="s">
        <v>306</v>
      </c>
      <c r="O149" s="18"/>
      <c r="P149" s="18"/>
      <c r="Q149" s="18"/>
      <c r="R149" s="22"/>
      <c r="S149" s="1"/>
      <c r="T149" s="1"/>
      <c r="AR149"/>
      <c r="AS149"/>
      <c r="AT149"/>
      <c r="AU149"/>
      <c r="AV149"/>
      <c r="AW149"/>
    </row>
    <row r="150" spans="3:49" x14ac:dyDescent="0.4">
      <c r="C150" s="42"/>
      <c r="D150" s="72"/>
      <c r="E150" s="42"/>
      <c r="L150" s="43"/>
      <c r="M150" s="186" t="s">
        <v>186</v>
      </c>
      <c r="N150" s="28" t="s">
        <v>307</v>
      </c>
      <c r="O150" s="18"/>
      <c r="P150" s="18"/>
      <c r="Q150" s="18"/>
      <c r="R150" s="22"/>
      <c r="S150" s="1"/>
      <c r="T150" s="1"/>
      <c r="AR150"/>
      <c r="AS150"/>
      <c r="AT150"/>
      <c r="AU150"/>
      <c r="AV150"/>
      <c r="AW150"/>
    </row>
    <row r="151" spans="3:49" x14ac:dyDescent="0.4">
      <c r="C151" s="42"/>
      <c r="D151" s="72"/>
      <c r="E151" s="42"/>
      <c r="L151" s="43"/>
      <c r="M151" s="186" t="s">
        <v>187</v>
      </c>
      <c r="N151" s="28" t="s">
        <v>344</v>
      </c>
      <c r="O151" s="18"/>
      <c r="P151" s="18"/>
      <c r="Q151" s="18"/>
      <c r="R151" s="22"/>
      <c r="S151" s="1"/>
      <c r="T151" s="1"/>
      <c r="AR151"/>
      <c r="AS151"/>
      <c r="AT151"/>
      <c r="AU151"/>
      <c r="AV151"/>
      <c r="AW151"/>
    </row>
    <row r="152" spans="3:49" x14ac:dyDescent="0.4">
      <c r="C152" s="42"/>
      <c r="D152" s="72"/>
      <c r="E152" s="42"/>
      <c r="L152" s="43"/>
      <c r="M152" s="186" t="s">
        <v>188</v>
      </c>
      <c r="N152" s="28" t="s">
        <v>306</v>
      </c>
      <c r="O152" s="18"/>
      <c r="P152" s="18"/>
      <c r="Q152" s="18"/>
      <c r="R152" s="22"/>
      <c r="S152" s="1"/>
      <c r="T152" s="1"/>
      <c r="AR152"/>
      <c r="AS152"/>
      <c r="AT152"/>
      <c r="AU152"/>
      <c r="AV152"/>
      <c r="AW152"/>
    </row>
    <row r="153" spans="3:49" x14ac:dyDescent="0.4">
      <c r="C153" s="42"/>
      <c r="D153" s="72"/>
      <c r="E153" s="42"/>
      <c r="L153" s="43"/>
      <c r="M153" s="186" t="s">
        <v>189</v>
      </c>
      <c r="N153" s="28" t="s">
        <v>306</v>
      </c>
      <c r="O153" s="18"/>
      <c r="P153" s="18"/>
      <c r="Q153" s="18"/>
      <c r="R153" s="22"/>
      <c r="S153" s="1"/>
      <c r="T153" s="1"/>
      <c r="AR153"/>
      <c r="AS153"/>
      <c r="AT153"/>
      <c r="AU153"/>
      <c r="AV153"/>
      <c r="AW153"/>
    </row>
    <row r="154" spans="3:49" x14ac:dyDescent="0.4">
      <c r="C154" s="42"/>
      <c r="D154" s="72"/>
      <c r="E154" s="42"/>
      <c r="L154" s="43"/>
      <c r="M154" s="186" t="s">
        <v>190</v>
      </c>
      <c r="N154" s="28" t="s">
        <v>307</v>
      </c>
      <c r="O154" s="18"/>
      <c r="P154" s="18"/>
      <c r="Q154" s="18"/>
      <c r="R154" s="22"/>
      <c r="S154" s="1"/>
      <c r="T154" s="1"/>
      <c r="AR154"/>
      <c r="AS154"/>
      <c r="AT154"/>
      <c r="AU154"/>
      <c r="AV154"/>
      <c r="AW154"/>
    </row>
    <row r="155" spans="3:49" x14ac:dyDescent="0.4">
      <c r="C155" s="42"/>
      <c r="D155" s="72"/>
      <c r="E155" s="42"/>
      <c r="L155" s="43"/>
      <c r="M155" s="186" t="s">
        <v>191</v>
      </c>
      <c r="N155" s="28" t="s">
        <v>306</v>
      </c>
      <c r="O155" s="18"/>
      <c r="P155" s="18"/>
      <c r="Q155" s="18"/>
      <c r="R155" s="22"/>
      <c r="S155" s="1"/>
      <c r="T155" s="1"/>
      <c r="AR155"/>
      <c r="AS155"/>
      <c r="AT155"/>
      <c r="AU155"/>
      <c r="AV155"/>
      <c r="AW155"/>
    </row>
    <row r="156" spans="3:49" x14ac:dyDescent="0.4">
      <c r="C156" s="42"/>
      <c r="D156" s="72"/>
      <c r="E156" s="42"/>
      <c r="L156" s="43"/>
      <c r="M156" s="186" t="s">
        <v>192</v>
      </c>
      <c r="N156" s="28" t="s">
        <v>306</v>
      </c>
      <c r="O156" s="18"/>
      <c r="P156" s="18"/>
      <c r="Q156" s="18"/>
      <c r="R156" s="22"/>
      <c r="S156" s="1"/>
      <c r="T156" s="1"/>
      <c r="AR156"/>
      <c r="AS156"/>
      <c r="AT156"/>
      <c r="AU156"/>
      <c r="AV156"/>
      <c r="AW156"/>
    </row>
    <row r="157" spans="3:49" x14ac:dyDescent="0.4">
      <c r="C157" s="42"/>
      <c r="D157" s="72"/>
      <c r="E157" s="42"/>
      <c r="L157" s="43"/>
      <c r="M157" s="186" t="s">
        <v>193</v>
      </c>
      <c r="N157" s="28" t="s">
        <v>309</v>
      </c>
      <c r="O157" s="18"/>
      <c r="P157" s="18"/>
      <c r="Q157" s="18"/>
      <c r="R157" s="22"/>
      <c r="S157" s="1"/>
      <c r="T157" s="1"/>
      <c r="AR157"/>
      <c r="AS157"/>
      <c r="AT157"/>
      <c r="AU157"/>
      <c r="AV157"/>
      <c r="AW157"/>
    </row>
    <row r="158" spans="3:49" x14ac:dyDescent="0.4">
      <c r="C158" s="42"/>
      <c r="D158" s="72"/>
      <c r="E158" s="42"/>
      <c r="L158" s="43"/>
      <c r="M158" s="186" t="s">
        <v>194</v>
      </c>
      <c r="N158" s="28" t="s">
        <v>307</v>
      </c>
      <c r="O158" s="18"/>
      <c r="P158" s="18"/>
      <c r="Q158" s="18"/>
      <c r="R158" s="22"/>
      <c r="S158" s="1"/>
      <c r="T158" s="1"/>
      <c r="AR158"/>
      <c r="AS158"/>
      <c r="AT158"/>
      <c r="AU158"/>
      <c r="AV158"/>
      <c r="AW158"/>
    </row>
    <row r="159" spans="3:49" x14ac:dyDescent="0.4">
      <c r="C159" s="42"/>
      <c r="D159" s="72"/>
      <c r="E159" s="42"/>
      <c r="L159" s="43"/>
      <c r="M159" s="186" t="s">
        <v>195</v>
      </c>
      <c r="N159" s="28" t="s">
        <v>306</v>
      </c>
      <c r="O159" s="18"/>
      <c r="P159" s="18"/>
      <c r="Q159" s="18"/>
      <c r="R159" s="22"/>
      <c r="S159" s="1"/>
      <c r="T159" s="1"/>
      <c r="AR159"/>
      <c r="AS159"/>
      <c r="AT159"/>
      <c r="AU159"/>
      <c r="AV159"/>
      <c r="AW159"/>
    </row>
    <row r="160" spans="3:49" x14ac:dyDescent="0.4">
      <c r="C160" s="42"/>
      <c r="D160" s="72"/>
      <c r="E160" s="42"/>
      <c r="L160" s="43"/>
      <c r="M160" s="186" t="s">
        <v>196</v>
      </c>
      <c r="N160" s="28" t="s">
        <v>306</v>
      </c>
      <c r="O160" s="18"/>
      <c r="P160" s="18"/>
      <c r="Q160" s="18"/>
      <c r="R160" s="22"/>
      <c r="S160" s="1"/>
      <c r="T160" s="1"/>
      <c r="AR160"/>
      <c r="AS160"/>
      <c r="AT160"/>
      <c r="AU160"/>
      <c r="AV160"/>
      <c r="AW160"/>
    </row>
    <row r="161" spans="3:49" x14ac:dyDescent="0.4">
      <c r="C161" s="42"/>
      <c r="D161" s="72"/>
      <c r="E161" s="42"/>
      <c r="L161" s="43"/>
      <c r="M161" s="186" t="s">
        <v>197</v>
      </c>
      <c r="N161" s="28" t="s">
        <v>306</v>
      </c>
      <c r="O161" s="18"/>
      <c r="P161" s="18"/>
      <c r="Q161" s="18"/>
      <c r="R161" s="22"/>
      <c r="S161" s="1"/>
      <c r="T161" s="1"/>
      <c r="AR161"/>
      <c r="AS161"/>
      <c r="AT161"/>
      <c r="AU161"/>
      <c r="AV161"/>
      <c r="AW161"/>
    </row>
    <row r="162" spans="3:49" x14ac:dyDescent="0.4">
      <c r="C162" s="42"/>
      <c r="D162" s="72"/>
      <c r="E162" s="42"/>
      <c r="L162" s="43"/>
      <c r="M162" s="186" t="s">
        <v>198</v>
      </c>
      <c r="N162" s="28" t="s">
        <v>306</v>
      </c>
      <c r="O162" s="18"/>
      <c r="P162" s="18"/>
      <c r="Q162" s="18"/>
      <c r="R162" s="22"/>
      <c r="S162" s="1"/>
      <c r="T162" s="1"/>
      <c r="AR162"/>
      <c r="AS162"/>
      <c r="AT162"/>
      <c r="AU162"/>
      <c r="AV162"/>
      <c r="AW162"/>
    </row>
    <row r="163" spans="3:49" x14ac:dyDescent="0.4">
      <c r="C163" s="42"/>
      <c r="D163" s="72"/>
      <c r="E163" s="42"/>
      <c r="L163" s="43"/>
      <c r="M163" s="186" t="s">
        <v>199</v>
      </c>
      <c r="N163" s="28" t="s">
        <v>306</v>
      </c>
      <c r="O163" s="18"/>
      <c r="P163" s="18"/>
      <c r="Q163" s="18"/>
      <c r="R163" s="22"/>
      <c r="S163" s="1"/>
      <c r="T163" s="1"/>
      <c r="AR163"/>
      <c r="AS163"/>
      <c r="AT163"/>
      <c r="AU163"/>
      <c r="AV163"/>
      <c r="AW163"/>
    </row>
    <row r="164" spans="3:49" x14ac:dyDescent="0.4">
      <c r="C164" s="42"/>
      <c r="D164" s="72"/>
      <c r="E164" s="42"/>
      <c r="L164" s="43"/>
      <c r="M164" s="186" t="s">
        <v>200</v>
      </c>
      <c r="N164" s="28" t="s">
        <v>306</v>
      </c>
      <c r="O164" s="18"/>
      <c r="P164" s="18"/>
      <c r="Q164" s="18"/>
      <c r="R164" s="22"/>
      <c r="S164" s="1"/>
      <c r="T164" s="1"/>
      <c r="AR164"/>
      <c r="AS164"/>
      <c r="AT164"/>
      <c r="AU164"/>
      <c r="AV164"/>
      <c r="AW164"/>
    </row>
    <row r="165" spans="3:49" x14ac:dyDescent="0.4">
      <c r="C165" s="42"/>
      <c r="D165" s="72"/>
      <c r="E165" s="42"/>
      <c r="L165" s="43"/>
      <c r="M165" s="186" t="s">
        <v>201</v>
      </c>
      <c r="N165" s="28" t="s">
        <v>306</v>
      </c>
      <c r="O165" s="18"/>
      <c r="P165" s="18"/>
      <c r="Q165" s="18"/>
      <c r="R165" s="22"/>
      <c r="S165" s="1"/>
      <c r="T165" s="1"/>
      <c r="AR165"/>
      <c r="AS165"/>
      <c r="AT165"/>
      <c r="AU165"/>
      <c r="AV165"/>
      <c r="AW165"/>
    </row>
    <row r="166" spans="3:49" x14ac:dyDescent="0.4">
      <c r="C166" s="42"/>
      <c r="D166" s="72"/>
      <c r="E166" s="42"/>
      <c r="L166" s="43"/>
      <c r="M166" s="186" t="s">
        <v>202</v>
      </c>
      <c r="N166" s="28" t="s">
        <v>306</v>
      </c>
      <c r="O166" s="18"/>
      <c r="P166" s="18"/>
      <c r="Q166" s="18"/>
      <c r="R166" s="22"/>
      <c r="S166" s="1"/>
      <c r="T166" s="1"/>
      <c r="AR166"/>
      <c r="AS166"/>
      <c r="AT166"/>
      <c r="AU166"/>
      <c r="AV166"/>
      <c r="AW166"/>
    </row>
    <row r="167" spans="3:49" x14ac:dyDescent="0.4">
      <c r="C167" s="42"/>
      <c r="D167" s="72"/>
      <c r="E167" s="42"/>
      <c r="L167" s="43"/>
      <c r="M167" s="186" t="s">
        <v>203</v>
      </c>
      <c r="N167" s="28" t="s">
        <v>306</v>
      </c>
      <c r="O167" s="18"/>
      <c r="P167" s="18"/>
      <c r="Q167" s="18"/>
      <c r="R167" s="22"/>
      <c r="S167" s="1"/>
      <c r="T167" s="1"/>
      <c r="AR167"/>
      <c r="AS167"/>
      <c r="AT167"/>
      <c r="AU167"/>
      <c r="AV167"/>
      <c r="AW167"/>
    </row>
    <row r="168" spans="3:49" x14ac:dyDescent="0.4">
      <c r="C168" s="42"/>
      <c r="D168" s="72"/>
      <c r="E168" s="42"/>
      <c r="L168" s="43"/>
      <c r="M168" s="186" t="s">
        <v>204</v>
      </c>
      <c r="N168" s="28" t="s">
        <v>307</v>
      </c>
      <c r="O168" s="18"/>
      <c r="P168" s="18"/>
      <c r="Q168" s="18"/>
      <c r="R168" s="22"/>
      <c r="S168" s="1"/>
      <c r="T168" s="1"/>
      <c r="AR168"/>
      <c r="AS168"/>
      <c r="AT168"/>
      <c r="AU168"/>
      <c r="AV168"/>
      <c r="AW168"/>
    </row>
    <row r="169" spans="3:49" x14ac:dyDescent="0.4">
      <c r="C169" s="42"/>
      <c r="D169" s="72"/>
      <c r="E169" s="42"/>
      <c r="L169" s="43"/>
      <c r="M169" s="186" t="s">
        <v>205</v>
      </c>
      <c r="N169" s="28" t="s">
        <v>345</v>
      </c>
      <c r="O169" s="18"/>
      <c r="P169" s="18"/>
      <c r="Q169" s="18"/>
      <c r="R169" s="22"/>
      <c r="S169" s="1"/>
      <c r="T169" s="1"/>
      <c r="AR169"/>
      <c r="AS169"/>
      <c r="AT169"/>
      <c r="AU169"/>
      <c r="AV169"/>
      <c r="AW169"/>
    </row>
    <row r="170" spans="3:49" x14ac:dyDescent="0.4">
      <c r="C170" s="42"/>
      <c r="D170" s="72"/>
      <c r="E170" s="42"/>
      <c r="L170" s="43"/>
      <c r="M170" s="186" t="s">
        <v>206</v>
      </c>
      <c r="N170" s="28" t="s">
        <v>306</v>
      </c>
      <c r="O170" s="18"/>
      <c r="P170" s="18"/>
      <c r="Q170" s="18"/>
      <c r="R170" s="22"/>
      <c r="S170" s="1"/>
      <c r="T170" s="1"/>
      <c r="AR170"/>
      <c r="AS170"/>
      <c r="AT170"/>
      <c r="AU170"/>
      <c r="AV170"/>
      <c r="AW170"/>
    </row>
    <row r="171" spans="3:49" x14ac:dyDescent="0.4">
      <c r="C171" s="42"/>
      <c r="D171" s="72"/>
      <c r="E171" s="42"/>
      <c r="L171" s="43"/>
      <c r="M171" s="186" t="s">
        <v>207</v>
      </c>
      <c r="N171" s="28" t="s">
        <v>306</v>
      </c>
      <c r="O171" s="18"/>
      <c r="P171" s="18"/>
      <c r="Q171" s="18"/>
      <c r="R171" s="22"/>
      <c r="S171" s="1"/>
      <c r="T171" s="1"/>
      <c r="AR171"/>
      <c r="AS171"/>
      <c r="AT171"/>
      <c r="AU171"/>
      <c r="AV171"/>
      <c r="AW171"/>
    </row>
    <row r="172" spans="3:49" x14ac:dyDescent="0.4">
      <c r="C172" s="42"/>
      <c r="D172" s="72"/>
      <c r="E172" s="42"/>
      <c r="L172" s="43"/>
      <c r="M172" s="186" t="s">
        <v>208</v>
      </c>
      <c r="N172" s="28" t="s">
        <v>350</v>
      </c>
      <c r="O172" s="18"/>
      <c r="P172" s="18"/>
      <c r="Q172" s="18"/>
      <c r="R172" s="22"/>
      <c r="S172" s="1"/>
      <c r="T172" s="1"/>
      <c r="AR172"/>
      <c r="AS172"/>
      <c r="AT172"/>
      <c r="AU172"/>
      <c r="AV172"/>
      <c r="AW172"/>
    </row>
    <row r="173" spans="3:49" x14ac:dyDescent="0.4">
      <c r="C173" s="42"/>
      <c r="D173" s="72"/>
      <c r="E173" s="42"/>
      <c r="L173" s="43"/>
      <c r="M173" s="186" t="s">
        <v>209</v>
      </c>
      <c r="N173" s="28" t="s">
        <v>306</v>
      </c>
      <c r="O173" s="18"/>
      <c r="P173" s="18"/>
      <c r="Q173" s="18"/>
      <c r="R173" s="22"/>
      <c r="S173" s="1"/>
      <c r="T173" s="1"/>
      <c r="AR173"/>
      <c r="AS173"/>
      <c r="AT173"/>
      <c r="AU173"/>
      <c r="AV173"/>
      <c r="AW173"/>
    </row>
    <row r="174" spans="3:49" x14ac:dyDescent="0.4">
      <c r="C174" s="42"/>
      <c r="D174" s="72"/>
      <c r="E174" s="42"/>
      <c r="L174" s="43"/>
      <c r="M174" s="186" t="s">
        <v>210</v>
      </c>
      <c r="N174" s="28" t="s">
        <v>351</v>
      </c>
      <c r="O174" s="18"/>
      <c r="P174" s="18"/>
      <c r="Q174" s="18"/>
      <c r="R174" s="22"/>
      <c r="S174" s="1"/>
      <c r="T174" s="1"/>
      <c r="AR174"/>
      <c r="AS174"/>
      <c r="AT174"/>
      <c r="AU174"/>
      <c r="AV174"/>
      <c r="AW174"/>
    </row>
    <row r="175" spans="3:49" x14ac:dyDescent="0.4">
      <c r="C175" s="42"/>
      <c r="D175" s="72"/>
      <c r="E175" s="42"/>
      <c r="L175" s="43"/>
      <c r="M175" s="186" t="s">
        <v>211</v>
      </c>
      <c r="N175" s="28" t="s">
        <v>306</v>
      </c>
      <c r="O175" s="18"/>
      <c r="P175" s="18"/>
      <c r="Q175" s="18"/>
      <c r="R175" s="22"/>
      <c r="S175" s="1"/>
      <c r="T175" s="1"/>
      <c r="AR175"/>
      <c r="AS175"/>
      <c r="AT175"/>
      <c r="AU175"/>
      <c r="AV175"/>
      <c r="AW175"/>
    </row>
    <row r="176" spans="3:49" x14ac:dyDescent="0.4">
      <c r="C176" s="42"/>
      <c r="D176" s="72"/>
      <c r="E176" s="42"/>
      <c r="L176" s="43"/>
      <c r="M176" s="186" t="s">
        <v>212</v>
      </c>
      <c r="N176" s="28" t="s">
        <v>306</v>
      </c>
      <c r="O176" s="18"/>
      <c r="P176" s="18"/>
      <c r="Q176" s="18"/>
      <c r="R176" s="22"/>
      <c r="S176" s="1"/>
      <c r="T176" s="1"/>
      <c r="AR176"/>
      <c r="AS176"/>
      <c r="AT176"/>
      <c r="AU176"/>
      <c r="AV176"/>
      <c r="AW176"/>
    </row>
    <row r="177" spans="3:49" x14ac:dyDescent="0.4">
      <c r="C177" s="42"/>
      <c r="D177" s="72"/>
      <c r="E177" s="42"/>
      <c r="L177" s="43"/>
      <c r="M177" s="186" t="s">
        <v>213</v>
      </c>
      <c r="N177" s="28" t="s">
        <v>307</v>
      </c>
      <c r="O177" s="18"/>
      <c r="P177" s="18"/>
      <c r="Q177" s="18"/>
      <c r="R177" s="22"/>
      <c r="S177" s="1"/>
      <c r="T177" s="1"/>
      <c r="AR177"/>
      <c r="AS177"/>
      <c r="AT177"/>
      <c r="AU177"/>
      <c r="AV177"/>
      <c r="AW177"/>
    </row>
    <row r="178" spans="3:49" x14ac:dyDescent="0.4">
      <c r="C178" s="42"/>
      <c r="D178" s="72"/>
      <c r="E178" s="42"/>
      <c r="L178" s="43"/>
      <c r="M178" s="186" t="s">
        <v>214</v>
      </c>
      <c r="N178" s="28" t="s">
        <v>306</v>
      </c>
      <c r="O178" s="18"/>
      <c r="P178" s="18"/>
      <c r="Q178" s="18"/>
      <c r="R178" s="22"/>
      <c r="S178" s="1"/>
      <c r="T178" s="1"/>
      <c r="AR178"/>
      <c r="AS178"/>
      <c r="AT178"/>
      <c r="AU178"/>
      <c r="AV178"/>
      <c r="AW178"/>
    </row>
    <row r="179" spans="3:49" x14ac:dyDescent="0.4">
      <c r="C179" s="42"/>
      <c r="D179" s="72"/>
      <c r="E179" s="42"/>
      <c r="L179" s="43"/>
      <c r="M179" s="186" t="s">
        <v>215</v>
      </c>
      <c r="N179" s="28" t="s">
        <v>306</v>
      </c>
      <c r="O179" s="18"/>
      <c r="P179" s="18"/>
      <c r="Q179" s="18"/>
      <c r="R179" s="22"/>
      <c r="S179" s="1"/>
      <c r="T179" s="1"/>
      <c r="AR179"/>
      <c r="AS179"/>
      <c r="AT179"/>
      <c r="AU179"/>
      <c r="AV179"/>
      <c r="AW179"/>
    </row>
    <row r="180" spans="3:49" x14ac:dyDescent="0.4">
      <c r="C180" s="42"/>
      <c r="D180" s="72"/>
      <c r="E180" s="42"/>
      <c r="L180" s="43"/>
      <c r="M180" s="186" t="s">
        <v>216</v>
      </c>
      <c r="N180" s="28" t="s">
        <v>306</v>
      </c>
      <c r="O180" s="18"/>
      <c r="P180" s="18"/>
      <c r="Q180" s="18"/>
      <c r="R180" s="22"/>
      <c r="S180" s="1"/>
      <c r="T180" s="1"/>
      <c r="AR180"/>
      <c r="AS180"/>
      <c r="AT180"/>
      <c r="AU180"/>
      <c r="AV180"/>
      <c r="AW180"/>
    </row>
    <row r="181" spans="3:49" x14ac:dyDescent="0.4">
      <c r="C181" s="42"/>
      <c r="D181" s="72"/>
      <c r="E181" s="42"/>
      <c r="L181" s="43"/>
      <c r="M181" s="186" t="s">
        <v>217</v>
      </c>
      <c r="N181" s="28" t="s">
        <v>307</v>
      </c>
      <c r="O181" s="18"/>
      <c r="P181" s="18"/>
      <c r="Q181" s="18"/>
      <c r="R181" s="22"/>
      <c r="S181" s="1"/>
      <c r="T181" s="1"/>
      <c r="AR181"/>
      <c r="AS181"/>
      <c r="AT181"/>
      <c r="AU181"/>
      <c r="AV181"/>
      <c r="AW181"/>
    </row>
    <row r="182" spans="3:49" x14ac:dyDescent="0.4">
      <c r="C182" s="42"/>
      <c r="D182" s="72"/>
      <c r="E182" s="42"/>
      <c r="L182" s="43"/>
      <c r="M182" s="186" t="s">
        <v>218</v>
      </c>
      <c r="N182" s="28" t="s">
        <v>307</v>
      </c>
      <c r="O182" s="18"/>
      <c r="P182" s="18"/>
      <c r="Q182" s="18"/>
      <c r="R182" s="22"/>
      <c r="S182" s="1"/>
      <c r="T182" s="1"/>
      <c r="AR182"/>
      <c r="AS182"/>
      <c r="AT182"/>
      <c r="AU182"/>
      <c r="AV182"/>
      <c r="AW182"/>
    </row>
    <row r="183" spans="3:49" x14ac:dyDescent="0.4">
      <c r="C183" s="42"/>
      <c r="D183" s="72"/>
      <c r="E183" s="42"/>
      <c r="L183" s="43"/>
      <c r="M183" s="186" t="s">
        <v>219</v>
      </c>
      <c r="N183" s="28" t="s">
        <v>306</v>
      </c>
      <c r="O183" s="18"/>
      <c r="P183" s="18"/>
      <c r="Q183" s="18"/>
      <c r="R183" s="22"/>
      <c r="S183" s="1"/>
      <c r="T183" s="1"/>
      <c r="AR183"/>
      <c r="AS183"/>
      <c r="AT183"/>
      <c r="AU183"/>
      <c r="AV183"/>
      <c r="AW183"/>
    </row>
    <row r="184" spans="3:49" x14ac:dyDescent="0.4">
      <c r="C184" s="42"/>
      <c r="D184" s="72"/>
      <c r="E184" s="42"/>
      <c r="L184" s="43"/>
      <c r="M184" s="186" t="s">
        <v>220</v>
      </c>
      <c r="N184" s="28" t="s">
        <v>306</v>
      </c>
      <c r="O184" s="18"/>
      <c r="P184" s="18"/>
      <c r="Q184" s="18"/>
      <c r="R184" s="22"/>
      <c r="S184" s="1"/>
      <c r="T184" s="1"/>
      <c r="AR184"/>
      <c r="AS184"/>
      <c r="AT184"/>
      <c r="AU184"/>
      <c r="AV184"/>
      <c r="AW184"/>
    </row>
    <row r="185" spans="3:49" x14ac:dyDescent="0.4">
      <c r="C185" s="42"/>
      <c r="D185" s="72"/>
      <c r="E185" s="42"/>
      <c r="L185" s="43"/>
      <c r="M185" s="186" t="s">
        <v>221</v>
      </c>
      <c r="N185" s="28" t="s">
        <v>306</v>
      </c>
      <c r="O185" s="18"/>
      <c r="P185" s="18"/>
      <c r="Q185" s="18"/>
      <c r="R185" s="22"/>
      <c r="S185" s="1"/>
      <c r="T185" s="1"/>
      <c r="AR185"/>
      <c r="AS185"/>
      <c r="AT185"/>
      <c r="AU185"/>
      <c r="AV185"/>
      <c r="AW185"/>
    </row>
    <row r="186" spans="3:49" x14ac:dyDescent="0.4">
      <c r="C186" s="42"/>
      <c r="D186" s="72"/>
      <c r="E186" s="42"/>
      <c r="L186" s="43"/>
      <c r="M186" s="186" t="s">
        <v>222</v>
      </c>
      <c r="N186" s="28" t="s">
        <v>306</v>
      </c>
      <c r="O186" s="18"/>
      <c r="P186" s="18"/>
      <c r="Q186" s="18"/>
      <c r="R186" s="22"/>
      <c r="S186" s="1"/>
      <c r="T186" s="1"/>
      <c r="AR186"/>
      <c r="AS186"/>
      <c r="AT186"/>
      <c r="AU186"/>
      <c r="AV186"/>
      <c r="AW186"/>
    </row>
    <row r="187" spans="3:49" x14ac:dyDescent="0.4">
      <c r="C187" s="42"/>
      <c r="D187" s="72"/>
      <c r="E187" s="42"/>
      <c r="L187" s="43"/>
      <c r="M187" s="186" t="s">
        <v>223</v>
      </c>
      <c r="N187" s="28" t="s">
        <v>306</v>
      </c>
      <c r="O187" s="18"/>
      <c r="P187" s="18"/>
      <c r="Q187" s="18"/>
      <c r="R187" s="22"/>
      <c r="S187" s="1"/>
      <c r="T187" s="1"/>
      <c r="AR187"/>
      <c r="AS187"/>
      <c r="AT187"/>
      <c r="AU187"/>
      <c r="AV187"/>
      <c r="AW187"/>
    </row>
    <row r="188" spans="3:49" x14ac:dyDescent="0.4">
      <c r="C188" s="42"/>
      <c r="D188" s="72"/>
      <c r="E188" s="42"/>
      <c r="L188" s="43"/>
      <c r="M188" s="186" t="s">
        <v>224</v>
      </c>
      <c r="N188" s="28" t="s">
        <v>306</v>
      </c>
      <c r="O188" s="18"/>
      <c r="P188" s="18"/>
      <c r="Q188" s="18"/>
      <c r="R188" s="22"/>
      <c r="S188" s="1"/>
      <c r="T188" s="1"/>
      <c r="AR188"/>
      <c r="AS188"/>
      <c r="AT188"/>
      <c r="AU188"/>
      <c r="AV188"/>
      <c r="AW188"/>
    </row>
    <row r="189" spans="3:49" x14ac:dyDescent="0.4">
      <c r="C189" s="42"/>
      <c r="D189" s="72"/>
      <c r="E189" s="42"/>
      <c r="L189" s="43"/>
      <c r="M189" s="186" t="s">
        <v>225</v>
      </c>
      <c r="N189" s="28" t="s">
        <v>307</v>
      </c>
      <c r="O189" s="18"/>
      <c r="P189" s="18"/>
      <c r="Q189" s="18"/>
      <c r="R189" s="22"/>
      <c r="S189" s="1"/>
      <c r="T189" s="1"/>
      <c r="AR189"/>
      <c r="AS189"/>
      <c r="AT189"/>
      <c r="AU189"/>
      <c r="AV189"/>
      <c r="AW189"/>
    </row>
    <row r="190" spans="3:49" x14ac:dyDescent="0.4">
      <c r="C190" s="42"/>
      <c r="D190" s="72"/>
      <c r="E190" s="42"/>
      <c r="L190" s="43"/>
      <c r="M190" s="186" t="s">
        <v>226</v>
      </c>
      <c r="N190" s="28" t="s">
        <v>306</v>
      </c>
      <c r="O190" s="18"/>
      <c r="P190" s="18"/>
      <c r="Q190" s="18"/>
      <c r="R190" s="22"/>
      <c r="S190" s="1"/>
      <c r="T190" s="1"/>
      <c r="AR190"/>
      <c r="AS190"/>
      <c r="AT190"/>
      <c r="AU190"/>
      <c r="AV190"/>
      <c r="AW190"/>
    </row>
    <row r="191" spans="3:49" x14ac:dyDescent="0.4">
      <c r="C191" s="42"/>
      <c r="D191" s="72"/>
      <c r="E191" s="42"/>
      <c r="L191" s="43"/>
      <c r="M191" s="186" t="s">
        <v>227</v>
      </c>
      <c r="N191" s="28" t="s">
        <v>306</v>
      </c>
      <c r="O191" s="18"/>
      <c r="P191" s="18"/>
      <c r="Q191" s="18"/>
      <c r="R191" s="22"/>
      <c r="S191" s="1"/>
      <c r="T191" s="1"/>
      <c r="AR191"/>
      <c r="AS191"/>
      <c r="AT191"/>
      <c r="AU191"/>
      <c r="AV191"/>
      <c r="AW191"/>
    </row>
    <row r="192" spans="3:49" x14ac:dyDescent="0.4">
      <c r="C192" s="42"/>
      <c r="D192" s="72"/>
      <c r="E192" s="42"/>
      <c r="L192" s="43"/>
      <c r="M192" s="186" t="s">
        <v>228</v>
      </c>
      <c r="N192" s="28" t="s">
        <v>306</v>
      </c>
      <c r="O192" s="18"/>
      <c r="P192" s="18"/>
      <c r="Q192" s="18"/>
      <c r="R192" s="22"/>
      <c r="S192" s="1"/>
      <c r="T192" s="1"/>
      <c r="AR192"/>
      <c r="AS192"/>
      <c r="AT192"/>
      <c r="AU192"/>
      <c r="AV192"/>
      <c r="AW192"/>
    </row>
    <row r="193" spans="3:49" x14ac:dyDescent="0.4">
      <c r="C193" s="42"/>
      <c r="D193" s="72"/>
      <c r="E193" s="42"/>
      <c r="L193" s="43"/>
      <c r="M193" s="186" t="s">
        <v>229</v>
      </c>
      <c r="N193" s="28" t="s">
        <v>306</v>
      </c>
      <c r="O193" s="18"/>
      <c r="P193" s="18"/>
      <c r="Q193" s="18"/>
      <c r="R193" s="22"/>
      <c r="S193" s="1"/>
      <c r="T193" s="1"/>
      <c r="AR193"/>
      <c r="AS193"/>
      <c r="AT193"/>
      <c r="AU193"/>
      <c r="AV193"/>
      <c r="AW193"/>
    </row>
    <row r="194" spans="3:49" x14ac:dyDescent="0.4">
      <c r="C194" s="42"/>
      <c r="D194" s="72"/>
      <c r="E194" s="42"/>
      <c r="L194" s="43"/>
      <c r="M194" s="186" t="s">
        <v>230</v>
      </c>
      <c r="N194" s="28" t="s">
        <v>306</v>
      </c>
      <c r="O194" s="18"/>
      <c r="P194" s="18"/>
      <c r="Q194" s="18"/>
      <c r="R194" s="22"/>
      <c r="S194" s="1"/>
      <c r="T194" s="1"/>
      <c r="AR194"/>
      <c r="AS194"/>
      <c r="AT194"/>
      <c r="AU194"/>
      <c r="AV194"/>
      <c r="AW194"/>
    </row>
    <row r="195" spans="3:49" x14ac:dyDescent="0.4">
      <c r="C195" s="42"/>
      <c r="D195" s="72"/>
      <c r="E195" s="42"/>
      <c r="L195" s="43"/>
      <c r="M195" s="186" t="s">
        <v>231</v>
      </c>
      <c r="N195" s="28" t="s">
        <v>306</v>
      </c>
      <c r="O195" s="18"/>
      <c r="P195" s="18"/>
      <c r="Q195" s="18"/>
      <c r="R195" s="22"/>
      <c r="S195" s="1"/>
      <c r="T195" s="1"/>
      <c r="AR195"/>
      <c r="AS195"/>
      <c r="AT195"/>
      <c r="AU195"/>
      <c r="AV195"/>
      <c r="AW195"/>
    </row>
    <row r="196" spans="3:49" x14ac:dyDescent="0.4">
      <c r="C196" s="42"/>
      <c r="D196" s="72"/>
      <c r="E196" s="42"/>
      <c r="L196" s="43"/>
      <c r="M196" s="186" t="s">
        <v>232</v>
      </c>
      <c r="N196" s="28" t="s">
        <v>306</v>
      </c>
      <c r="O196" s="18"/>
      <c r="P196" s="18"/>
      <c r="Q196" s="18"/>
      <c r="R196" s="22"/>
      <c r="S196" s="1"/>
      <c r="T196" s="1"/>
      <c r="AR196"/>
      <c r="AS196"/>
      <c r="AT196"/>
      <c r="AU196"/>
      <c r="AV196"/>
      <c r="AW196"/>
    </row>
    <row r="197" spans="3:49" x14ac:dyDescent="0.4">
      <c r="C197" s="42"/>
      <c r="D197" s="72"/>
      <c r="E197" s="42"/>
      <c r="L197" s="43"/>
      <c r="M197" s="186" t="s">
        <v>233</v>
      </c>
      <c r="N197" s="28" t="s">
        <v>306</v>
      </c>
      <c r="O197" s="18"/>
      <c r="P197" s="18"/>
      <c r="Q197" s="18"/>
      <c r="R197" s="22"/>
      <c r="S197" s="1"/>
      <c r="T197" s="1"/>
      <c r="AR197"/>
      <c r="AS197"/>
      <c r="AT197"/>
      <c r="AU197"/>
      <c r="AV197"/>
      <c r="AW197"/>
    </row>
    <row r="198" spans="3:49" x14ac:dyDescent="0.4">
      <c r="C198" s="42"/>
      <c r="D198" s="72"/>
      <c r="E198" s="42"/>
      <c r="L198" s="43"/>
      <c r="M198" s="186" t="s">
        <v>234</v>
      </c>
      <c r="N198" s="28" t="s">
        <v>306</v>
      </c>
      <c r="O198" s="18"/>
      <c r="P198" s="18"/>
      <c r="Q198" s="18"/>
      <c r="R198" s="22"/>
      <c r="S198" s="1"/>
      <c r="T198" s="1"/>
      <c r="AR198"/>
      <c r="AS198"/>
      <c r="AT198"/>
      <c r="AU198"/>
      <c r="AV198"/>
      <c r="AW198"/>
    </row>
    <row r="199" spans="3:49" x14ac:dyDescent="0.4">
      <c r="C199" s="42"/>
      <c r="D199" s="72"/>
      <c r="E199" s="42"/>
      <c r="L199" s="43"/>
      <c r="M199" s="186" t="s">
        <v>235</v>
      </c>
      <c r="N199" s="28" t="s">
        <v>306</v>
      </c>
      <c r="O199" s="18"/>
      <c r="P199" s="18"/>
      <c r="Q199" s="18"/>
      <c r="R199" s="22"/>
      <c r="S199" s="1"/>
      <c r="T199" s="1"/>
      <c r="AR199"/>
      <c r="AS199"/>
      <c r="AT199"/>
      <c r="AU199"/>
      <c r="AV199"/>
      <c r="AW199"/>
    </row>
    <row r="200" spans="3:49" x14ac:dyDescent="0.4">
      <c r="C200" s="42"/>
      <c r="D200" s="72"/>
      <c r="E200" s="42"/>
      <c r="L200" s="43"/>
      <c r="M200" s="186" t="s">
        <v>236</v>
      </c>
      <c r="N200" s="28" t="s">
        <v>352</v>
      </c>
      <c r="O200" s="18"/>
      <c r="P200" s="18"/>
      <c r="Q200" s="18"/>
      <c r="R200" s="22"/>
      <c r="S200" s="1"/>
      <c r="T200" s="1"/>
      <c r="AR200"/>
      <c r="AS200"/>
      <c r="AT200"/>
      <c r="AU200"/>
      <c r="AV200"/>
      <c r="AW200"/>
    </row>
    <row r="201" spans="3:49" x14ac:dyDescent="0.4">
      <c r="C201" s="42"/>
      <c r="D201" s="72"/>
      <c r="E201" s="42"/>
      <c r="L201" s="43"/>
      <c r="M201" s="186" t="s">
        <v>237</v>
      </c>
      <c r="N201" s="28" t="s">
        <v>306</v>
      </c>
      <c r="O201" s="18"/>
      <c r="P201" s="18"/>
      <c r="Q201" s="18"/>
      <c r="R201" s="22"/>
      <c r="S201" s="1"/>
      <c r="T201" s="1"/>
      <c r="AR201"/>
      <c r="AS201"/>
      <c r="AT201"/>
      <c r="AU201"/>
      <c r="AV201"/>
      <c r="AW201"/>
    </row>
    <row r="202" spans="3:49" x14ac:dyDescent="0.4">
      <c r="C202" s="42"/>
      <c r="D202" s="72"/>
      <c r="E202" s="42"/>
      <c r="L202" s="43"/>
      <c r="M202" s="186" t="s">
        <v>238</v>
      </c>
      <c r="N202" s="28" t="s">
        <v>306</v>
      </c>
      <c r="O202" s="18"/>
      <c r="P202" s="18"/>
      <c r="Q202" s="18"/>
      <c r="R202" s="22"/>
      <c r="S202" s="1"/>
      <c r="T202" s="1"/>
      <c r="AR202"/>
      <c r="AS202"/>
      <c r="AT202"/>
      <c r="AU202"/>
      <c r="AV202"/>
      <c r="AW202"/>
    </row>
    <row r="203" spans="3:49" x14ac:dyDescent="0.4">
      <c r="C203" s="42"/>
      <c r="D203" s="72"/>
      <c r="E203" s="42"/>
      <c r="L203" s="43"/>
      <c r="M203" s="186" t="s">
        <v>239</v>
      </c>
      <c r="N203" s="28" t="s">
        <v>306</v>
      </c>
      <c r="O203" s="18"/>
      <c r="P203" s="18"/>
      <c r="Q203" s="18"/>
      <c r="R203" s="22"/>
      <c r="S203" s="1"/>
      <c r="T203" s="1"/>
      <c r="AR203"/>
      <c r="AS203"/>
      <c r="AT203"/>
      <c r="AU203"/>
      <c r="AV203"/>
      <c r="AW203"/>
    </row>
    <row r="204" spans="3:49" x14ac:dyDescent="0.4">
      <c r="C204" s="42"/>
      <c r="D204" s="72"/>
      <c r="E204" s="42"/>
      <c r="L204" s="43"/>
      <c r="M204" s="186" t="s">
        <v>240</v>
      </c>
      <c r="N204" s="28" t="s">
        <v>306</v>
      </c>
      <c r="O204" s="18"/>
      <c r="P204" s="18"/>
      <c r="Q204" s="18"/>
      <c r="R204" s="22"/>
      <c r="S204" s="1"/>
      <c r="T204" s="1"/>
      <c r="AR204"/>
      <c r="AS204"/>
      <c r="AT204"/>
      <c r="AU204"/>
      <c r="AV204"/>
      <c r="AW204"/>
    </row>
    <row r="205" spans="3:49" x14ac:dyDescent="0.4">
      <c r="C205" s="42"/>
      <c r="D205" s="72"/>
      <c r="E205" s="42"/>
      <c r="L205" s="43"/>
      <c r="M205" s="186" t="s">
        <v>241</v>
      </c>
      <c r="N205" s="28" t="s">
        <v>306</v>
      </c>
      <c r="O205" s="18"/>
      <c r="P205" s="18"/>
      <c r="Q205" s="18"/>
      <c r="R205" s="22"/>
      <c r="S205" s="1"/>
      <c r="T205" s="1"/>
      <c r="AR205"/>
      <c r="AS205"/>
      <c r="AT205"/>
      <c r="AU205"/>
      <c r="AV205"/>
      <c r="AW205"/>
    </row>
    <row r="206" spans="3:49" x14ac:dyDescent="0.4">
      <c r="C206" s="42"/>
      <c r="D206" s="72"/>
      <c r="E206" s="42"/>
      <c r="L206" s="43"/>
      <c r="M206" s="186" t="s">
        <v>242</v>
      </c>
      <c r="N206" s="28" t="s">
        <v>306</v>
      </c>
      <c r="O206" s="18"/>
      <c r="P206" s="18"/>
      <c r="Q206" s="18"/>
      <c r="R206" s="22"/>
      <c r="S206" s="1"/>
      <c r="T206" s="1"/>
      <c r="AR206"/>
      <c r="AS206"/>
      <c r="AT206"/>
      <c r="AU206"/>
      <c r="AV206"/>
      <c r="AW206"/>
    </row>
    <row r="207" spans="3:49" x14ac:dyDescent="0.4">
      <c r="C207" s="42"/>
      <c r="D207" s="72"/>
      <c r="E207" s="42"/>
      <c r="L207" s="43"/>
      <c r="M207" s="186" t="s">
        <v>243</v>
      </c>
      <c r="N207" s="28" t="s">
        <v>353</v>
      </c>
      <c r="O207" s="18"/>
      <c r="P207" s="18"/>
      <c r="Q207" s="18"/>
      <c r="R207" s="22"/>
      <c r="S207" s="1"/>
      <c r="T207" s="1"/>
      <c r="AR207"/>
      <c r="AS207"/>
      <c r="AT207"/>
      <c r="AU207"/>
      <c r="AV207"/>
      <c r="AW207"/>
    </row>
    <row r="208" spans="3:49" x14ac:dyDescent="0.4">
      <c r="C208" s="42"/>
      <c r="D208" s="72"/>
      <c r="E208" s="42"/>
      <c r="L208" s="43"/>
      <c r="M208" s="186" t="s">
        <v>244</v>
      </c>
      <c r="N208" s="28" t="s">
        <v>306</v>
      </c>
      <c r="O208" s="18"/>
      <c r="P208" s="18"/>
      <c r="Q208" s="18"/>
      <c r="R208" s="22"/>
      <c r="S208" s="1"/>
      <c r="T208" s="1"/>
      <c r="AR208"/>
      <c r="AS208"/>
      <c r="AT208"/>
      <c r="AU208"/>
      <c r="AV208"/>
      <c r="AW208"/>
    </row>
    <row r="209" spans="3:49" x14ac:dyDescent="0.4">
      <c r="C209" s="42"/>
      <c r="D209" s="72"/>
      <c r="E209" s="42"/>
      <c r="L209" s="43"/>
      <c r="M209" s="186" t="s">
        <v>245</v>
      </c>
      <c r="N209" s="28" t="s">
        <v>306</v>
      </c>
      <c r="O209" s="18"/>
      <c r="P209" s="18"/>
      <c r="Q209" s="18"/>
      <c r="R209" s="22"/>
      <c r="S209" s="1"/>
      <c r="T209" s="1"/>
      <c r="AR209"/>
      <c r="AS209"/>
      <c r="AT209"/>
      <c r="AU209"/>
      <c r="AV209"/>
      <c r="AW209"/>
    </row>
    <row r="210" spans="3:49" x14ac:dyDescent="0.4">
      <c r="C210" s="42"/>
      <c r="D210" s="72"/>
      <c r="E210" s="42"/>
      <c r="L210" s="43"/>
      <c r="M210" s="186" t="s">
        <v>246</v>
      </c>
      <c r="N210" s="28" t="s">
        <v>306</v>
      </c>
      <c r="O210" s="18"/>
      <c r="P210" s="18"/>
      <c r="Q210" s="18"/>
      <c r="R210" s="22"/>
      <c r="S210" s="1"/>
      <c r="T210" s="1"/>
      <c r="AR210"/>
      <c r="AS210"/>
      <c r="AT210"/>
      <c r="AU210"/>
      <c r="AV210"/>
      <c r="AW210"/>
    </row>
    <row r="211" spans="3:49" x14ac:dyDescent="0.4">
      <c r="C211" s="42"/>
      <c r="D211" s="72"/>
      <c r="E211" s="42"/>
      <c r="L211" s="43"/>
      <c r="M211" s="186" t="s">
        <v>247</v>
      </c>
      <c r="N211" s="28" t="s">
        <v>307</v>
      </c>
      <c r="O211" s="18"/>
      <c r="P211" s="18"/>
      <c r="Q211" s="18"/>
      <c r="R211" s="22"/>
      <c r="S211" s="1"/>
      <c r="T211" s="1"/>
      <c r="AR211"/>
      <c r="AS211"/>
      <c r="AT211"/>
      <c r="AU211"/>
      <c r="AV211"/>
      <c r="AW211"/>
    </row>
    <row r="212" spans="3:49" x14ac:dyDescent="0.4">
      <c r="C212" s="42"/>
      <c r="D212" s="72"/>
      <c r="E212" s="42"/>
      <c r="L212" s="43"/>
      <c r="M212" s="186" t="s">
        <v>248</v>
      </c>
      <c r="N212" s="28" t="s">
        <v>306</v>
      </c>
      <c r="O212" s="18"/>
      <c r="P212" s="18"/>
      <c r="Q212" s="18"/>
      <c r="R212" s="22"/>
      <c r="S212" s="1"/>
      <c r="T212" s="1"/>
      <c r="AR212"/>
      <c r="AS212"/>
      <c r="AT212"/>
      <c r="AU212"/>
      <c r="AV212"/>
      <c r="AW212"/>
    </row>
    <row r="213" spans="3:49" x14ac:dyDescent="0.4">
      <c r="C213" s="42"/>
      <c r="D213" s="72"/>
      <c r="E213" s="42"/>
      <c r="L213" s="43"/>
      <c r="M213" s="186" t="s">
        <v>249</v>
      </c>
      <c r="N213" s="28" t="s">
        <v>306</v>
      </c>
      <c r="O213" s="18"/>
      <c r="P213" s="18"/>
      <c r="Q213" s="18"/>
      <c r="R213" s="22"/>
      <c r="S213" s="1"/>
      <c r="T213" s="1"/>
      <c r="AR213"/>
      <c r="AS213"/>
      <c r="AT213"/>
      <c r="AU213"/>
      <c r="AV213"/>
      <c r="AW213"/>
    </row>
    <row r="214" spans="3:49" x14ac:dyDescent="0.4">
      <c r="C214" s="42"/>
      <c r="D214" s="72"/>
      <c r="E214" s="42"/>
      <c r="L214" s="43"/>
      <c r="M214" s="186" t="s">
        <v>250</v>
      </c>
      <c r="N214" s="28" t="s">
        <v>306</v>
      </c>
      <c r="O214" s="18"/>
      <c r="P214" s="18"/>
      <c r="Q214" s="18"/>
      <c r="R214" s="22"/>
      <c r="S214" s="1"/>
      <c r="T214" s="1"/>
      <c r="AR214"/>
      <c r="AS214"/>
      <c r="AT214"/>
      <c r="AU214"/>
      <c r="AV214"/>
      <c r="AW214"/>
    </row>
    <row r="215" spans="3:49" x14ac:dyDescent="0.4">
      <c r="C215" s="42"/>
      <c r="D215" s="72"/>
      <c r="E215" s="42"/>
      <c r="L215" s="43"/>
      <c r="M215" s="186" t="s">
        <v>251</v>
      </c>
      <c r="N215" s="28" t="s">
        <v>306</v>
      </c>
      <c r="O215" s="18"/>
      <c r="P215" s="18"/>
      <c r="Q215" s="18"/>
      <c r="R215" s="22"/>
      <c r="S215" s="1"/>
      <c r="T215" s="1"/>
      <c r="AR215"/>
      <c r="AS215"/>
      <c r="AT215"/>
      <c r="AU215"/>
      <c r="AV215"/>
      <c r="AW215"/>
    </row>
    <row r="216" spans="3:49" x14ac:dyDescent="0.4">
      <c r="C216" s="42"/>
      <c r="D216" s="72"/>
      <c r="E216" s="42"/>
      <c r="L216" s="43"/>
      <c r="M216" s="186" t="s">
        <v>252</v>
      </c>
      <c r="N216" s="28" t="s">
        <v>354</v>
      </c>
      <c r="O216" s="18"/>
      <c r="P216" s="18"/>
      <c r="Q216" s="18"/>
      <c r="R216" s="22"/>
      <c r="S216" s="1"/>
      <c r="T216" s="1"/>
      <c r="AR216"/>
      <c r="AS216"/>
      <c r="AT216"/>
      <c r="AU216"/>
      <c r="AV216"/>
      <c r="AW216"/>
    </row>
    <row r="217" spans="3:49" x14ac:dyDescent="0.4">
      <c r="C217" s="42"/>
      <c r="D217" s="72"/>
      <c r="E217" s="42"/>
      <c r="L217" s="43"/>
      <c r="M217" s="186" t="s">
        <v>253</v>
      </c>
      <c r="N217" s="28" t="s">
        <v>306</v>
      </c>
      <c r="O217" s="18"/>
      <c r="P217" s="18"/>
      <c r="Q217" s="18"/>
      <c r="R217" s="22"/>
      <c r="S217" s="1"/>
      <c r="T217" s="1"/>
      <c r="AR217"/>
      <c r="AS217"/>
      <c r="AT217"/>
      <c r="AU217"/>
      <c r="AV217"/>
      <c r="AW217"/>
    </row>
    <row r="218" spans="3:49" x14ac:dyDescent="0.4">
      <c r="C218" s="42"/>
      <c r="D218" s="72"/>
      <c r="E218" s="42"/>
      <c r="L218" s="43"/>
      <c r="M218" s="186" t="s">
        <v>254</v>
      </c>
      <c r="N218" s="28" t="s">
        <v>306</v>
      </c>
      <c r="O218" s="18"/>
      <c r="P218" s="18"/>
      <c r="Q218" s="18"/>
      <c r="R218" s="22"/>
      <c r="S218" s="1"/>
      <c r="T218" s="1"/>
      <c r="AR218"/>
      <c r="AS218"/>
      <c r="AT218"/>
      <c r="AU218"/>
      <c r="AV218"/>
      <c r="AW218"/>
    </row>
    <row r="219" spans="3:49" x14ac:dyDescent="0.4">
      <c r="C219" s="42"/>
      <c r="D219" s="72"/>
      <c r="E219" s="42"/>
      <c r="L219" s="43"/>
      <c r="M219" s="186" t="s">
        <v>255</v>
      </c>
      <c r="N219" s="28" t="s">
        <v>306</v>
      </c>
      <c r="O219" s="18"/>
      <c r="P219" s="18"/>
      <c r="Q219" s="18"/>
      <c r="R219" s="22"/>
      <c r="S219" s="1"/>
      <c r="T219" s="1"/>
      <c r="AR219"/>
      <c r="AS219"/>
      <c r="AT219"/>
      <c r="AU219"/>
      <c r="AV219"/>
      <c r="AW219"/>
    </row>
    <row r="220" spans="3:49" x14ac:dyDescent="0.4">
      <c r="C220" s="42"/>
      <c r="D220" s="72"/>
      <c r="E220" s="42"/>
      <c r="L220" s="43"/>
      <c r="M220" s="186" t="s">
        <v>256</v>
      </c>
      <c r="N220" s="28" t="s">
        <v>307</v>
      </c>
      <c r="O220" s="18"/>
      <c r="P220" s="18"/>
      <c r="Q220" s="18"/>
      <c r="R220" s="22"/>
      <c r="S220" s="1"/>
      <c r="T220" s="1"/>
      <c r="AR220"/>
      <c r="AS220"/>
      <c r="AT220"/>
      <c r="AU220"/>
      <c r="AV220"/>
      <c r="AW220"/>
    </row>
    <row r="221" spans="3:49" x14ac:dyDescent="0.4">
      <c r="C221" s="42"/>
      <c r="D221" s="72"/>
      <c r="E221" s="42"/>
      <c r="L221" s="43"/>
      <c r="M221" s="186" t="s">
        <v>257</v>
      </c>
      <c r="N221" s="28" t="s">
        <v>306</v>
      </c>
      <c r="O221" s="18"/>
      <c r="P221" s="18"/>
      <c r="Q221" s="18"/>
      <c r="R221" s="22"/>
      <c r="S221" s="1"/>
      <c r="T221" s="1"/>
      <c r="AR221"/>
      <c r="AS221"/>
      <c r="AT221"/>
      <c r="AU221"/>
      <c r="AV221"/>
      <c r="AW221"/>
    </row>
    <row r="222" spans="3:49" x14ac:dyDescent="0.4">
      <c r="C222" s="42"/>
      <c r="D222" s="72"/>
      <c r="E222" s="42"/>
      <c r="L222" s="43"/>
      <c r="M222" s="186" t="s">
        <v>258</v>
      </c>
      <c r="N222" s="28" t="s">
        <v>306</v>
      </c>
      <c r="O222" s="18"/>
      <c r="P222" s="18"/>
      <c r="Q222" s="18"/>
      <c r="R222" s="22"/>
      <c r="S222" s="1"/>
      <c r="T222" s="1"/>
      <c r="AR222"/>
      <c r="AS222"/>
      <c r="AT222"/>
      <c r="AU222"/>
      <c r="AV222"/>
      <c r="AW222"/>
    </row>
    <row r="223" spans="3:49" x14ac:dyDescent="0.4">
      <c r="C223" s="42"/>
      <c r="D223" s="72"/>
      <c r="E223" s="42"/>
      <c r="L223" s="43"/>
      <c r="M223" s="186" t="s">
        <v>259</v>
      </c>
      <c r="N223" s="28" t="s">
        <v>307</v>
      </c>
      <c r="O223" s="18"/>
      <c r="P223" s="18"/>
      <c r="Q223" s="18"/>
      <c r="R223" s="22"/>
      <c r="S223" s="1"/>
      <c r="T223" s="1"/>
      <c r="AR223"/>
      <c r="AS223"/>
      <c r="AT223"/>
      <c r="AU223"/>
      <c r="AV223"/>
      <c r="AW223"/>
    </row>
    <row r="224" spans="3:49" x14ac:dyDescent="0.4">
      <c r="C224" s="42"/>
      <c r="D224" s="72"/>
      <c r="E224" s="42"/>
      <c r="L224" s="43"/>
      <c r="M224" s="186" t="s">
        <v>260</v>
      </c>
      <c r="N224" s="28" t="s">
        <v>306</v>
      </c>
      <c r="O224" s="18"/>
      <c r="P224" s="18"/>
      <c r="Q224" s="18"/>
      <c r="R224" s="22"/>
      <c r="S224" s="1"/>
      <c r="T224" s="1"/>
      <c r="AR224"/>
      <c r="AS224"/>
      <c r="AT224"/>
      <c r="AU224"/>
      <c r="AV224"/>
      <c r="AW224"/>
    </row>
    <row r="225" spans="3:49" x14ac:dyDescent="0.4">
      <c r="C225" s="42"/>
      <c r="D225" s="72"/>
      <c r="E225" s="42"/>
      <c r="L225" s="43"/>
      <c r="M225" s="186" t="s">
        <v>261</v>
      </c>
      <c r="N225" s="28" t="s">
        <v>306</v>
      </c>
      <c r="O225" s="18"/>
      <c r="P225" s="18"/>
      <c r="Q225" s="18"/>
      <c r="R225" s="22"/>
      <c r="S225" s="1"/>
      <c r="T225" s="1"/>
      <c r="AR225"/>
      <c r="AS225"/>
      <c r="AT225"/>
      <c r="AU225"/>
      <c r="AV225"/>
      <c r="AW225"/>
    </row>
    <row r="226" spans="3:49" x14ac:dyDescent="0.4">
      <c r="C226" s="42"/>
      <c r="D226" s="72"/>
      <c r="E226" s="42"/>
      <c r="L226" s="43"/>
      <c r="M226" s="186" t="s">
        <v>262</v>
      </c>
      <c r="N226" s="28" t="s">
        <v>306</v>
      </c>
      <c r="O226" s="18"/>
      <c r="P226" s="18"/>
      <c r="Q226" s="18"/>
      <c r="R226" s="22"/>
      <c r="S226" s="1"/>
      <c r="T226" s="1"/>
      <c r="AR226"/>
      <c r="AS226"/>
      <c r="AT226"/>
      <c r="AU226"/>
      <c r="AV226"/>
      <c r="AW226"/>
    </row>
    <row r="227" spans="3:49" x14ac:dyDescent="0.4">
      <c r="C227" s="42"/>
      <c r="D227" s="72"/>
      <c r="E227" s="42"/>
      <c r="L227" s="43"/>
      <c r="M227" s="186" t="s">
        <v>263</v>
      </c>
      <c r="N227" s="28" t="s">
        <v>306</v>
      </c>
      <c r="O227" s="18"/>
      <c r="P227" s="18"/>
      <c r="Q227" s="18"/>
      <c r="R227" s="22"/>
      <c r="S227" s="1"/>
      <c r="T227" s="1"/>
      <c r="AR227"/>
      <c r="AS227"/>
      <c r="AT227"/>
      <c r="AU227"/>
      <c r="AV227"/>
      <c r="AW227"/>
    </row>
    <row r="228" spans="3:49" x14ac:dyDescent="0.4">
      <c r="C228" s="42"/>
      <c r="D228" s="72"/>
      <c r="E228" s="42"/>
      <c r="L228" s="43"/>
      <c r="M228" s="186" t="s">
        <v>264</v>
      </c>
      <c r="N228" s="28" t="s">
        <v>306</v>
      </c>
      <c r="O228" s="18"/>
      <c r="P228" s="18"/>
      <c r="Q228" s="18"/>
      <c r="R228" s="22"/>
      <c r="S228" s="1"/>
      <c r="T228" s="1"/>
      <c r="AR228"/>
      <c r="AS228"/>
      <c r="AT228"/>
      <c r="AU228"/>
      <c r="AV228"/>
      <c r="AW228"/>
    </row>
    <row r="229" spans="3:49" x14ac:dyDescent="0.4">
      <c r="C229" s="42"/>
      <c r="D229" s="72"/>
      <c r="E229" s="42"/>
      <c r="L229" s="43"/>
      <c r="M229" s="186" t="s">
        <v>265</v>
      </c>
      <c r="N229" s="28" t="s">
        <v>325</v>
      </c>
      <c r="O229" s="18"/>
      <c r="P229" s="18"/>
      <c r="Q229" s="18"/>
      <c r="R229" s="22"/>
      <c r="S229" s="1"/>
      <c r="T229" s="1"/>
      <c r="AR229"/>
      <c r="AS229"/>
      <c r="AT229"/>
      <c r="AU229"/>
      <c r="AV229"/>
      <c r="AW229"/>
    </row>
    <row r="230" spans="3:49" x14ac:dyDescent="0.4">
      <c r="C230" s="42"/>
      <c r="D230" s="72"/>
      <c r="E230" s="42"/>
      <c r="L230" s="43"/>
      <c r="M230" s="186" t="s">
        <v>266</v>
      </c>
      <c r="N230" s="28" t="s">
        <v>306</v>
      </c>
      <c r="O230" s="18"/>
      <c r="P230" s="18"/>
      <c r="Q230" s="18"/>
      <c r="R230" s="22"/>
      <c r="S230" s="1"/>
      <c r="T230" s="1"/>
      <c r="AR230"/>
      <c r="AS230"/>
      <c r="AT230"/>
      <c r="AU230"/>
      <c r="AV230"/>
      <c r="AW230"/>
    </row>
    <row r="231" spans="3:49" x14ac:dyDescent="0.4">
      <c r="C231" s="42"/>
      <c r="D231" s="72"/>
      <c r="E231" s="42"/>
      <c r="L231" s="43"/>
      <c r="M231" s="186" t="s">
        <v>267</v>
      </c>
      <c r="N231" s="28" t="s">
        <v>306</v>
      </c>
      <c r="O231" s="18"/>
      <c r="P231" s="18"/>
      <c r="Q231" s="18"/>
      <c r="R231" s="22"/>
      <c r="S231" s="1"/>
      <c r="T231" s="1"/>
      <c r="AR231"/>
      <c r="AS231"/>
      <c r="AT231"/>
      <c r="AU231"/>
      <c r="AV231"/>
      <c r="AW231"/>
    </row>
    <row r="232" spans="3:49" x14ac:dyDescent="0.4">
      <c r="C232" s="42"/>
      <c r="D232" s="72"/>
      <c r="E232" s="42"/>
      <c r="L232" s="43"/>
      <c r="M232" s="186" t="s">
        <v>268</v>
      </c>
      <c r="N232" s="28" t="s">
        <v>306</v>
      </c>
      <c r="O232" s="18"/>
      <c r="P232" s="18"/>
      <c r="Q232" s="18"/>
      <c r="R232" s="22"/>
      <c r="S232" s="1"/>
      <c r="T232" s="1"/>
      <c r="AR232"/>
      <c r="AS232"/>
      <c r="AT232"/>
      <c r="AU232"/>
      <c r="AV232"/>
      <c r="AW232"/>
    </row>
    <row r="233" spans="3:49" x14ac:dyDescent="0.4">
      <c r="C233" s="42"/>
      <c r="D233" s="72"/>
      <c r="E233" s="42"/>
      <c r="L233" s="43"/>
      <c r="M233" s="186" t="s">
        <v>269</v>
      </c>
      <c r="N233" s="28" t="s">
        <v>306</v>
      </c>
      <c r="O233" s="18"/>
      <c r="P233" s="18"/>
      <c r="Q233" s="18"/>
      <c r="R233" s="22"/>
      <c r="S233" s="1"/>
      <c r="T233" s="1"/>
      <c r="AR233"/>
      <c r="AS233"/>
      <c r="AT233"/>
      <c r="AU233"/>
      <c r="AV233"/>
      <c r="AW233"/>
    </row>
    <row r="234" spans="3:49" x14ac:dyDescent="0.4">
      <c r="C234" s="42"/>
      <c r="D234" s="72"/>
      <c r="E234" s="42"/>
      <c r="L234" s="43"/>
      <c r="M234" s="186" t="s">
        <v>270</v>
      </c>
      <c r="N234" s="28" t="s">
        <v>306</v>
      </c>
      <c r="O234" s="18"/>
      <c r="P234" s="18"/>
      <c r="Q234" s="18"/>
      <c r="R234" s="22"/>
      <c r="S234" s="1"/>
      <c r="T234" s="1"/>
      <c r="AR234"/>
      <c r="AS234"/>
      <c r="AT234"/>
      <c r="AU234"/>
      <c r="AV234"/>
      <c r="AW234"/>
    </row>
    <row r="235" spans="3:49" x14ac:dyDescent="0.4">
      <c r="C235" s="42"/>
      <c r="D235" s="72"/>
      <c r="E235" s="42"/>
      <c r="L235" s="43"/>
      <c r="M235" s="186" t="s">
        <v>271</v>
      </c>
      <c r="N235" s="28" t="s">
        <v>306</v>
      </c>
      <c r="O235" s="18"/>
      <c r="P235" s="18"/>
      <c r="Q235" s="18"/>
      <c r="R235" s="22"/>
      <c r="S235" s="1"/>
      <c r="T235" s="1"/>
      <c r="AR235"/>
      <c r="AS235"/>
      <c r="AT235"/>
      <c r="AU235"/>
      <c r="AV235"/>
      <c r="AW235"/>
    </row>
    <row r="236" spans="3:49" x14ac:dyDescent="0.4">
      <c r="C236" s="42"/>
      <c r="D236" s="72"/>
      <c r="E236" s="42"/>
      <c r="L236" s="43"/>
      <c r="M236" s="186" t="s">
        <v>272</v>
      </c>
      <c r="N236" s="28" t="s">
        <v>306</v>
      </c>
      <c r="O236" s="18"/>
      <c r="P236" s="18"/>
      <c r="Q236" s="18"/>
      <c r="R236" s="22"/>
      <c r="S236" s="1"/>
      <c r="T236" s="1"/>
      <c r="AR236"/>
      <c r="AS236"/>
      <c r="AT236"/>
      <c r="AU236"/>
      <c r="AV236"/>
      <c r="AW236"/>
    </row>
    <row r="237" spans="3:49" x14ac:dyDescent="0.4">
      <c r="C237" s="42"/>
      <c r="D237" s="72"/>
      <c r="E237" s="42"/>
      <c r="L237" s="43"/>
      <c r="M237" s="186" t="s">
        <v>273</v>
      </c>
      <c r="N237" s="28" t="s">
        <v>355</v>
      </c>
      <c r="O237" s="18"/>
      <c r="P237" s="18"/>
      <c r="Q237" s="18"/>
      <c r="R237" s="22"/>
      <c r="S237" s="1"/>
      <c r="T237" s="1"/>
      <c r="AR237"/>
      <c r="AS237"/>
      <c r="AT237"/>
      <c r="AU237"/>
      <c r="AV237"/>
      <c r="AW237"/>
    </row>
    <row r="238" spans="3:49" x14ac:dyDescent="0.4">
      <c r="C238" s="42"/>
      <c r="D238" s="72"/>
      <c r="E238" s="42"/>
      <c r="L238" s="43"/>
      <c r="M238" s="186" t="s">
        <v>274</v>
      </c>
      <c r="N238" s="28" t="s">
        <v>306</v>
      </c>
      <c r="O238" s="18"/>
      <c r="P238" s="18"/>
      <c r="Q238" s="18"/>
      <c r="R238" s="22"/>
      <c r="S238" s="1"/>
      <c r="T238" s="1"/>
      <c r="AR238"/>
      <c r="AS238"/>
      <c r="AT238"/>
      <c r="AU238"/>
      <c r="AV238"/>
      <c r="AW238"/>
    </row>
    <row r="239" spans="3:49" x14ac:dyDescent="0.4">
      <c r="C239" s="42"/>
      <c r="D239" s="72"/>
      <c r="E239" s="42"/>
      <c r="L239" s="43"/>
      <c r="M239" s="186" t="s">
        <v>275</v>
      </c>
      <c r="N239" s="28" t="s">
        <v>306</v>
      </c>
      <c r="O239" s="18"/>
      <c r="P239" s="18"/>
      <c r="Q239" s="18"/>
      <c r="R239" s="22"/>
      <c r="S239" s="1"/>
      <c r="T239" s="1"/>
      <c r="AR239"/>
      <c r="AS239"/>
      <c r="AT239"/>
      <c r="AU239"/>
      <c r="AV239"/>
      <c r="AW239"/>
    </row>
    <row r="240" spans="3:49" x14ac:dyDescent="0.4">
      <c r="C240" s="42"/>
      <c r="D240" s="72"/>
      <c r="E240" s="42"/>
      <c r="L240" s="43"/>
      <c r="M240" s="186" t="s">
        <v>276</v>
      </c>
      <c r="N240" s="28" t="s">
        <v>306</v>
      </c>
      <c r="O240" s="18"/>
      <c r="P240" s="18"/>
      <c r="Q240" s="18"/>
      <c r="R240" s="22"/>
      <c r="S240" s="1"/>
      <c r="T240" s="1"/>
      <c r="AR240"/>
      <c r="AS240"/>
      <c r="AT240"/>
      <c r="AU240"/>
      <c r="AV240"/>
      <c r="AW240"/>
    </row>
    <row r="241" spans="3:49" x14ac:dyDescent="0.4">
      <c r="C241" s="42"/>
      <c r="D241" s="72"/>
      <c r="E241" s="42"/>
      <c r="L241" s="43"/>
      <c r="M241" s="186" t="s">
        <v>277</v>
      </c>
      <c r="N241" s="28" t="s">
        <v>306</v>
      </c>
      <c r="O241" s="18"/>
      <c r="P241" s="18"/>
      <c r="Q241" s="18"/>
      <c r="R241" s="22"/>
      <c r="S241" s="1"/>
      <c r="T241" s="1"/>
      <c r="AR241"/>
      <c r="AS241"/>
      <c r="AT241"/>
      <c r="AU241"/>
      <c r="AV241"/>
      <c r="AW241"/>
    </row>
    <row r="242" spans="3:49" x14ac:dyDescent="0.4">
      <c r="C242" s="42"/>
      <c r="D242" s="72"/>
      <c r="E242" s="42"/>
      <c r="L242" s="43"/>
      <c r="M242" s="186" t="s">
        <v>278</v>
      </c>
      <c r="N242" s="28" t="s">
        <v>341</v>
      </c>
      <c r="O242" s="18"/>
      <c r="P242" s="18"/>
      <c r="Q242" s="18"/>
      <c r="R242" s="22"/>
      <c r="S242" s="1"/>
      <c r="T242" s="1"/>
      <c r="AR242"/>
      <c r="AS242"/>
      <c r="AT242"/>
      <c r="AU242"/>
      <c r="AV242"/>
      <c r="AW242"/>
    </row>
    <row r="243" spans="3:49" x14ac:dyDescent="0.4">
      <c r="C243" s="42"/>
      <c r="D243" s="72"/>
      <c r="E243" s="42"/>
      <c r="L243" s="43"/>
      <c r="M243" s="186" t="s">
        <v>279</v>
      </c>
      <c r="N243" s="28" t="s">
        <v>306</v>
      </c>
      <c r="O243" s="18"/>
      <c r="P243" s="18"/>
      <c r="Q243" s="18"/>
      <c r="R243" s="22"/>
      <c r="S243" s="1"/>
      <c r="T243" s="1"/>
      <c r="AR243"/>
      <c r="AS243"/>
      <c r="AT243"/>
      <c r="AU243"/>
      <c r="AV243"/>
      <c r="AW243"/>
    </row>
    <row r="244" spans="3:49" x14ac:dyDescent="0.4">
      <c r="C244" s="42"/>
      <c r="D244" s="72"/>
      <c r="E244" s="42"/>
      <c r="L244" s="43"/>
      <c r="M244" s="186" t="s">
        <v>280</v>
      </c>
      <c r="N244" s="28" t="s">
        <v>306</v>
      </c>
      <c r="O244" s="18"/>
      <c r="P244" s="18"/>
      <c r="Q244" s="18"/>
      <c r="R244" s="22"/>
      <c r="S244" s="1"/>
      <c r="T244" s="1"/>
      <c r="AR244"/>
      <c r="AS244"/>
      <c r="AT244"/>
      <c r="AU244"/>
      <c r="AV244"/>
      <c r="AW244"/>
    </row>
    <row r="245" spans="3:49" x14ac:dyDescent="0.4">
      <c r="C245" s="42"/>
      <c r="D245" s="72"/>
      <c r="E245" s="42"/>
      <c r="L245" s="43"/>
      <c r="M245" s="186" t="s">
        <v>281</v>
      </c>
      <c r="N245" s="28" t="s">
        <v>306</v>
      </c>
      <c r="O245" s="18"/>
      <c r="P245" s="18"/>
      <c r="Q245" s="18"/>
      <c r="R245" s="22"/>
      <c r="S245" s="1"/>
      <c r="T245" s="1"/>
      <c r="AR245"/>
      <c r="AS245"/>
      <c r="AT245"/>
      <c r="AU245"/>
      <c r="AV245"/>
      <c r="AW245"/>
    </row>
    <row r="246" spans="3:49" x14ac:dyDescent="0.4">
      <c r="C246" s="42"/>
      <c r="D246" s="72"/>
      <c r="E246" s="42"/>
      <c r="L246" s="43"/>
      <c r="M246" s="186" t="s">
        <v>282</v>
      </c>
      <c r="N246" s="28" t="s">
        <v>306</v>
      </c>
      <c r="O246" s="18"/>
      <c r="P246" s="18"/>
      <c r="Q246" s="18"/>
      <c r="R246" s="22"/>
      <c r="S246" s="1"/>
      <c r="T246" s="1"/>
      <c r="AR246"/>
      <c r="AS246"/>
      <c r="AT246"/>
      <c r="AU246"/>
      <c r="AV246"/>
      <c r="AW246"/>
    </row>
    <row r="247" spans="3:49" x14ac:dyDescent="0.4">
      <c r="C247" s="42"/>
      <c r="D247" s="72"/>
      <c r="E247" s="42"/>
      <c r="L247" s="43"/>
      <c r="M247" s="186" t="s">
        <v>283</v>
      </c>
      <c r="N247" s="28" t="s">
        <v>306</v>
      </c>
      <c r="O247" s="18"/>
      <c r="P247" s="18"/>
      <c r="Q247" s="18"/>
      <c r="R247" s="22"/>
      <c r="S247" s="1"/>
      <c r="T247" s="1"/>
      <c r="AR247"/>
      <c r="AS247"/>
      <c r="AT247"/>
      <c r="AU247"/>
      <c r="AV247"/>
      <c r="AW247"/>
    </row>
    <row r="248" spans="3:49" x14ac:dyDescent="0.4">
      <c r="C248" s="42"/>
      <c r="D248" s="72"/>
      <c r="E248" s="42"/>
      <c r="L248" s="43"/>
      <c r="M248" s="186" t="s">
        <v>284</v>
      </c>
      <c r="N248" s="28" t="s">
        <v>306</v>
      </c>
      <c r="O248" s="18"/>
      <c r="P248" s="18"/>
      <c r="Q248" s="18"/>
      <c r="R248" s="22"/>
      <c r="S248" s="1"/>
      <c r="T248" s="1"/>
      <c r="AR248"/>
      <c r="AS248"/>
      <c r="AT248"/>
      <c r="AU248"/>
      <c r="AV248"/>
      <c r="AW248"/>
    </row>
    <row r="249" spans="3:49" x14ac:dyDescent="0.4">
      <c r="C249" s="42"/>
      <c r="D249" s="72"/>
      <c r="E249" s="42"/>
      <c r="L249" s="43"/>
      <c r="M249" s="186" t="s">
        <v>285</v>
      </c>
      <c r="N249" s="28" t="s">
        <v>306</v>
      </c>
      <c r="O249" s="18"/>
      <c r="P249" s="18"/>
      <c r="Q249" s="18"/>
      <c r="R249" s="22"/>
      <c r="S249" s="1"/>
      <c r="T249" s="1"/>
      <c r="AR249"/>
      <c r="AS249"/>
      <c r="AT249"/>
      <c r="AU249"/>
      <c r="AV249"/>
      <c r="AW249"/>
    </row>
    <row r="250" spans="3:49" x14ac:dyDescent="0.4">
      <c r="C250" s="42"/>
      <c r="D250" s="72"/>
      <c r="E250" s="42"/>
      <c r="L250" s="43"/>
      <c r="M250" s="186" t="s">
        <v>286</v>
      </c>
      <c r="N250" s="28" t="s">
        <v>306</v>
      </c>
      <c r="O250" s="18"/>
      <c r="P250" s="18"/>
      <c r="Q250" s="18"/>
      <c r="R250" s="22"/>
      <c r="S250" s="1"/>
      <c r="T250" s="1"/>
      <c r="AR250"/>
      <c r="AS250"/>
      <c r="AT250"/>
      <c r="AU250"/>
      <c r="AV250"/>
      <c r="AW250"/>
    </row>
    <row r="251" spans="3:49" x14ac:dyDescent="0.4">
      <c r="C251" s="42"/>
      <c r="D251" s="72"/>
      <c r="E251" s="42"/>
      <c r="L251" s="43"/>
      <c r="M251" s="186" t="s">
        <v>287</v>
      </c>
      <c r="N251" s="28" t="s">
        <v>320</v>
      </c>
      <c r="O251" s="18"/>
      <c r="P251" s="18"/>
      <c r="Q251" s="18"/>
      <c r="R251" s="22"/>
      <c r="S251" s="1"/>
      <c r="T251" s="1"/>
      <c r="AR251"/>
      <c r="AS251"/>
      <c r="AT251"/>
      <c r="AU251"/>
      <c r="AV251"/>
      <c r="AW251"/>
    </row>
    <row r="252" spans="3:49" x14ac:dyDescent="0.4">
      <c r="C252" s="42"/>
      <c r="D252" s="72"/>
      <c r="E252" s="42"/>
      <c r="L252" s="43"/>
      <c r="M252" s="186" t="s">
        <v>288</v>
      </c>
      <c r="N252" s="28" t="s">
        <v>334</v>
      </c>
      <c r="O252" s="18"/>
      <c r="P252" s="18"/>
      <c r="Q252" s="18"/>
      <c r="R252" s="22"/>
      <c r="S252" s="1"/>
      <c r="T252" s="1"/>
      <c r="AR252"/>
      <c r="AS252"/>
      <c r="AT252"/>
      <c r="AU252"/>
      <c r="AV252"/>
      <c r="AW252"/>
    </row>
    <row r="253" spans="3:49" x14ac:dyDescent="0.4">
      <c r="C253" s="42"/>
      <c r="D253" s="72"/>
      <c r="E253" s="42"/>
      <c r="L253" s="43"/>
      <c r="M253" s="186" t="s">
        <v>289</v>
      </c>
      <c r="N253" s="28" t="s">
        <v>336</v>
      </c>
      <c r="O253" s="18"/>
      <c r="P253" s="18"/>
      <c r="Q253" s="18"/>
      <c r="R253" s="22"/>
      <c r="S253" s="1"/>
      <c r="T253" s="1"/>
      <c r="AR253"/>
      <c r="AS253"/>
      <c r="AT253"/>
      <c r="AU253"/>
      <c r="AV253"/>
      <c r="AW253"/>
    </row>
    <row r="254" spans="3:49" x14ac:dyDescent="0.4">
      <c r="C254" s="42"/>
      <c r="D254" s="72"/>
      <c r="E254" s="42"/>
      <c r="L254" s="43"/>
      <c r="M254" s="186" t="s">
        <v>290</v>
      </c>
      <c r="N254" s="28" t="s">
        <v>306</v>
      </c>
      <c r="O254" s="18"/>
      <c r="P254" s="18"/>
      <c r="Q254" s="18"/>
      <c r="R254" s="22"/>
      <c r="S254" s="1"/>
      <c r="T254" s="1"/>
      <c r="AR254"/>
      <c r="AS254"/>
      <c r="AT254"/>
      <c r="AU254"/>
      <c r="AV254"/>
      <c r="AW254"/>
    </row>
    <row r="255" spans="3:49" x14ac:dyDescent="0.4">
      <c r="C255" s="42"/>
      <c r="D255" s="72"/>
      <c r="E255" s="42"/>
      <c r="L255" s="43"/>
      <c r="M255" s="186" t="s">
        <v>291</v>
      </c>
      <c r="N255" s="28" t="s">
        <v>348</v>
      </c>
      <c r="O255" s="18"/>
      <c r="P255" s="18"/>
      <c r="Q255" s="18"/>
      <c r="R255" s="22"/>
      <c r="S255" s="1"/>
      <c r="T255" s="1"/>
      <c r="AR255"/>
      <c r="AS255"/>
      <c r="AT255"/>
      <c r="AU255"/>
      <c r="AV255"/>
      <c r="AW255"/>
    </row>
    <row r="256" spans="3:49" x14ac:dyDescent="0.4">
      <c r="C256" s="42"/>
      <c r="D256" s="72"/>
      <c r="E256" s="42"/>
      <c r="L256" s="43"/>
      <c r="M256" s="186" t="s">
        <v>292</v>
      </c>
      <c r="N256" s="28" t="s">
        <v>307</v>
      </c>
      <c r="O256" s="18"/>
      <c r="P256" s="18"/>
      <c r="Q256" s="18"/>
      <c r="R256" s="22"/>
      <c r="S256" s="1"/>
      <c r="T256" s="1"/>
      <c r="AR256"/>
      <c r="AS256"/>
      <c r="AT256"/>
      <c r="AU256"/>
      <c r="AV256"/>
      <c r="AW256"/>
    </row>
    <row r="257" spans="3:49" x14ac:dyDescent="0.4">
      <c r="C257" s="42"/>
      <c r="D257" s="72"/>
      <c r="E257" s="42"/>
      <c r="L257" s="43"/>
      <c r="M257" s="186" t="s">
        <v>293</v>
      </c>
      <c r="N257" s="28" t="s">
        <v>306</v>
      </c>
      <c r="O257" s="18"/>
      <c r="P257" s="18"/>
      <c r="Q257" s="18"/>
      <c r="R257" s="22"/>
      <c r="S257" s="1"/>
      <c r="T257" s="1"/>
      <c r="AR257"/>
      <c r="AS257"/>
      <c r="AT257"/>
      <c r="AU257"/>
      <c r="AV257"/>
      <c r="AW257"/>
    </row>
    <row r="258" spans="3:49" x14ac:dyDescent="0.4">
      <c r="C258" s="42"/>
      <c r="D258" s="72"/>
      <c r="E258" s="42"/>
      <c r="L258" s="43"/>
      <c r="M258" s="186" t="s">
        <v>294</v>
      </c>
      <c r="N258" s="28" t="s">
        <v>306</v>
      </c>
      <c r="O258" s="18"/>
      <c r="P258" s="18"/>
      <c r="Q258" s="18"/>
      <c r="R258" s="22"/>
      <c r="S258" s="1"/>
      <c r="T258" s="1"/>
      <c r="AR258"/>
      <c r="AS258"/>
      <c r="AT258"/>
      <c r="AU258"/>
      <c r="AV258"/>
      <c r="AW258"/>
    </row>
    <row r="259" spans="3:49" x14ac:dyDescent="0.4">
      <c r="C259" s="42"/>
      <c r="D259" s="72"/>
      <c r="E259" s="42"/>
      <c r="L259" s="43"/>
      <c r="M259" s="186" t="s">
        <v>295</v>
      </c>
      <c r="N259" s="28" t="s">
        <v>306</v>
      </c>
      <c r="O259" s="18"/>
      <c r="P259" s="18"/>
      <c r="Q259" s="18"/>
      <c r="R259" s="22"/>
      <c r="S259" s="1"/>
      <c r="T259" s="1"/>
      <c r="AR259"/>
      <c r="AS259"/>
      <c r="AT259"/>
      <c r="AU259"/>
      <c r="AV259"/>
      <c r="AW259"/>
    </row>
    <row r="260" spans="3:49" x14ac:dyDescent="0.4">
      <c r="C260" s="42"/>
      <c r="D260" s="72"/>
      <c r="E260" s="42"/>
      <c r="L260" s="43"/>
      <c r="M260" s="186" t="s">
        <v>296</v>
      </c>
      <c r="N260" s="28" t="s">
        <v>306</v>
      </c>
      <c r="O260" s="18"/>
      <c r="P260" s="18"/>
      <c r="Q260" s="18"/>
      <c r="R260" s="22"/>
      <c r="S260" s="1"/>
      <c r="T260" s="1"/>
      <c r="AR260"/>
      <c r="AS260"/>
      <c r="AT260"/>
      <c r="AU260"/>
      <c r="AV260"/>
      <c r="AW260"/>
    </row>
    <row r="261" spans="3:49" x14ac:dyDescent="0.4">
      <c r="C261" s="42"/>
      <c r="D261" s="72"/>
      <c r="E261" s="42"/>
      <c r="L261" s="43"/>
      <c r="M261" s="186" t="s">
        <v>297</v>
      </c>
      <c r="N261" s="28" t="s">
        <v>306</v>
      </c>
      <c r="O261" s="18"/>
      <c r="P261" s="18"/>
      <c r="Q261" s="18"/>
      <c r="R261" s="22"/>
      <c r="S261" s="1"/>
      <c r="T261" s="1"/>
      <c r="AR261"/>
      <c r="AS261"/>
      <c r="AT261"/>
      <c r="AU261"/>
      <c r="AV261"/>
      <c r="AW261"/>
    </row>
    <row r="262" spans="3:49" x14ac:dyDescent="0.4">
      <c r="C262" s="42"/>
      <c r="D262" s="72"/>
      <c r="E262" s="42"/>
      <c r="L262" s="43"/>
      <c r="M262" s="186" t="s">
        <v>298</v>
      </c>
      <c r="N262" s="28" t="s">
        <v>306</v>
      </c>
      <c r="O262" s="18"/>
      <c r="P262" s="18"/>
      <c r="Q262" s="18"/>
      <c r="R262" s="22"/>
      <c r="S262" s="1"/>
      <c r="T262" s="1"/>
      <c r="AR262"/>
      <c r="AS262"/>
      <c r="AT262"/>
      <c r="AU262"/>
      <c r="AV262"/>
      <c r="AW262"/>
    </row>
    <row r="263" spans="3:49" x14ac:dyDescent="0.4">
      <c r="C263" s="42"/>
      <c r="D263" s="72"/>
      <c r="E263" s="42"/>
      <c r="L263" s="43"/>
      <c r="M263" s="186" t="s">
        <v>299</v>
      </c>
      <c r="N263" s="28" t="s">
        <v>306</v>
      </c>
      <c r="O263" s="18"/>
      <c r="P263" s="18"/>
      <c r="Q263" s="18"/>
      <c r="R263" s="22"/>
      <c r="S263" s="1"/>
      <c r="T263" s="1"/>
      <c r="AR263"/>
      <c r="AS263"/>
      <c r="AT263"/>
      <c r="AU263"/>
      <c r="AV263"/>
      <c r="AW263"/>
    </row>
    <row r="264" spans="3:49" x14ac:dyDescent="0.4">
      <c r="C264" s="42"/>
      <c r="D264" s="72"/>
      <c r="E264" s="42"/>
      <c r="L264" s="43"/>
      <c r="M264" s="186" t="s">
        <v>300</v>
      </c>
      <c r="N264" s="28" t="s">
        <v>306</v>
      </c>
      <c r="O264" s="18"/>
      <c r="P264" s="18"/>
      <c r="Q264" s="18"/>
      <c r="R264" s="22"/>
      <c r="S264" s="1"/>
      <c r="T264" s="1"/>
      <c r="AR264"/>
      <c r="AS264"/>
      <c r="AT264"/>
      <c r="AU264"/>
      <c r="AV264"/>
      <c r="AW264"/>
    </row>
    <row r="265" spans="3:49" x14ac:dyDescent="0.4">
      <c r="C265" s="42"/>
      <c r="D265" s="72"/>
      <c r="E265" s="42"/>
      <c r="L265" s="43"/>
      <c r="M265" s="186" t="s">
        <v>301</v>
      </c>
      <c r="N265" s="28" t="s">
        <v>307</v>
      </c>
      <c r="O265" s="18"/>
      <c r="P265" s="18"/>
      <c r="Q265" s="18"/>
      <c r="R265" s="22"/>
      <c r="S265" s="1"/>
      <c r="T265" s="1"/>
      <c r="AR265"/>
      <c r="AS265"/>
      <c r="AT265"/>
      <c r="AU265"/>
      <c r="AV265"/>
      <c r="AW265"/>
    </row>
    <row r="266" spans="3:49" x14ac:dyDescent="0.4">
      <c r="C266" s="42"/>
      <c r="D266" s="72"/>
      <c r="E266" s="42"/>
      <c r="L266" s="43"/>
      <c r="M266" s="186" t="s">
        <v>302</v>
      </c>
      <c r="N266" s="28" t="s">
        <v>309</v>
      </c>
      <c r="O266" s="18"/>
      <c r="P266" s="18"/>
      <c r="Q266" s="18"/>
      <c r="R266" s="22"/>
      <c r="S266" s="1"/>
      <c r="T266" s="1"/>
      <c r="AR266"/>
      <c r="AS266"/>
      <c r="AT266"/>
      <c r="AU266"/>
      <c r="AV266"/>
      <c r="AW266"/>
    </row>
    <row r="267" spans="3:49" x14ac:dyDescent="0.4">
      <c r="C267" s="42"/>
      <c r="D267" s="72"/>
      <c r="E267" s="42"/>
      <c r="L267" s="43"/>
      <c r="M267" s="186" t="s">
        <v>303</v>
      </c>
      <c r="N267" s="28" t="s">
        <v>310</v>
      </c>
      <c r="O267" s="18"/>
      <c r="P267" s="18"/>
      <c r="Q267" s="18"/>
      <c r="R267" s="22"/>
      <c r="S267" s="1"/>
      <c r="T267" s="1"/>
      <c r="AR267"/>
      <c r="AS267"/>
      <c r="AT267"/>
      <c r="AU267"/>
      <c r="AV267"/>
      <c r="AW267"/>
    </row>
    <row r="268" spans="3:49" x14ac:dyDescent="0.4">
      <c r="C268" s="42"/>
      <c r="D268" s="72"/>
      <c r="E268" s="42"/>
      <c r="L268" s="43"/>
      <c r="M268" s="186" t="s">
        <v>304</v>
      </c>
      <c r="N268" s="28" t="s">
        <v>333</v>
      </c>
      <c r="O268" s="18"/>
      <c r="P268" s="18"/>
      <c r="Q268" s="18"/>
      <c r="R268" s="22"/>
      <c r="S268" s="1"/>
      <c r="T268" s="1"/>
      <c r="AR268"/>
      <c r="AS268"/>
      <c r="AT268"/>
      <c r="AU268"/>
      <c r="AV268"/>
      <c r="AW268"/>
    </row>
    <row r="269" spans="3:49" x14ac:dyDescent="0.4">
      <c r="C269" s="42"/>
      <c r="D269" s="72"/>
      <c r="E269" s="42"/>
      <c r="L269" s="43"/>
      <c r="M269" s="186" t="s">
        <v>305</v>
      </c>
      <c r="N269" s="28" t="s">
        <v>322</v>
      </c>
      <c r="O269" s="18"/>
      <c r="P269" s="18"/>
      <c r="Q269" s="18"/>
      <c r="R269" s="22"/>
      <c r="S269" s="1"/>
      <c r="T269" s="1"/>
      <c r="AR269"/>
      <c r="AS269"/>
      <c r="AT269"/>
      <c r="AU269"/>
      <c r="AV269"/>
      <c r="AW269"/>
    </row>
    <row r="270" spans="3:49" ht="18" thickBot="1" x14ac:dyDescent="0.45">
      <c r="C270" s="42"/>
      <c r="D270" s="72"/>
      <c r="E270" s="42"/>
      <c r="L270" s="47"/>
      <c r="M270" s="71"/>
      <c r="N270" s="71"/>
      <c r="O270" s="34"/>
      <c r="P270" s="34"/>
      <c r="Q270" s="34"/>
      <c r="R270" s="35"/>
      <c r="S270" s="1"/>
      <c r="T270" s="1"/>
      <c r="AR270"/>
      <c r="AS270"/>
      <c r="AT270"/>
      <c r="AU270"/>
      <c r="AV270"/>
      <c r="AW270"/>
    </row>
    <row r="271" spans="3:49" x14ac:dyDescent="0.4">
      <c r="C271" s="42"/>
      <c r="D271" s="72"/>
      <c r="E271" s="42"/>
      <c r="L271" s="42"/>
      <c r="M271" s="12"/>
      <c r="N271" s="12"/>
      <c r="O271" s="1"/>
      <c r="P271" s="1"/>
      <c r="Q271" s="1"/>
      <c r="R271" s="1"/>
      <c r="S271" s="1"/>
      <c r="T271" s="1"/>
      <c r="AR271"/>
      <c r="AS271"/>
      <c r="AT271"/>
      <c r="AU271"/>
      <c r="AV271"/>
      <c r="AW271"/>
    </row>
    <row r="272" spans="3:49" x14ac:dyDescent="0.4">
      <c r="C272" s="42"/>
      <c r="D272" s="72"/>
      <c r="E272" s="42"/>
      <c r="L272" s="42"/>
      <c r="M272" s="12"/>
      <c r="N272" s="12"/>
      <c r="O272" s="1"/>
      <c r="P272" s="1"/>
      <c r="Q272" s="1"/>
      <c r="R272" s="1"/>
      <c r="S272" s="1"/>
      <c r="T272" s="1"/>
      <c r="AR272"/>
      <c r="AS272"/>
      <c r="AT272"/>
      <c r="AU272"/>
      <c r="AV272"/>
      <c r="AW272"/>
    </row>
    <row r="273" spans="3:49" x14ac:dyDescent="0.4">
      <c r="C273" s="42"/>
      <c r="D273" s="72"/>
      <c r="E273" s="42"/>
      <c r="L273" s="42"/>
      <c r="M273" s="12"/>
      <c r="N273" s="12"/>
      <c r="O273" s="1"/>
      <c r="P273" s="1"/>
      <c r="Q273" s="1"/>
      <c r="R273" s="1"/>
      <c r="S273" s="1"/>
      <c r="T273" s="1"/>
      <c r="AR273"/>
      <c r="AS273"/>
      <c r="AT273"/>
      <c r="AU273"/>
      <c r="AV273"/>
      <c r="AW273"/>
    </row>
    <row r="274" spans="3:49" x14ac:dyDescent="0.4">
      <c r="C274" s="42"/>
      <c r="D274" s="72"/>
      <c r="E274" s="42"/>
      <c r="L274" s="42"/>
      <c r="M274" s="12"/>
      <c r="N274" s="12"/>
      <c r="O274" s="1"/>
      <c r="P274" s="1"/>
      <c r="Q274" s="1"/>
      <c r="R274" s="1"/>
      <c r="S274" s="1"/>
      <c r="T274" s="1"/>
      <c r="AR274"/>
      <c r="AS274"/>
      <c r="AT274"/>
      <c r="AU274"/>
      <c r="AV274"/>
      <c r="AW274"/>
    </row>
    <row r="275" spans="3:49" x14ac:dyDescent="0.4">
      <c r="C275" s="42"/>
      <c r="D275" s="72"/>
      <c r="E275" s="42"/>
      <c r="L275" s="42"/>
      <c r="M275" s="12"/>
      <c r="N275" s="12"/>
      <c r="O275" s="1"/>
      <c r="P275" s="1"/>
      <c r="Q275" s="1"/>
      <c r="R275" s="1"/>
      <c r="S275" s="1"/>
      <c r="T275" s="1"/>
      <c r="AR275"/>
      <c r="AS275"/>
      <c r="AT275"/>
      <c r="AU275"/>
      <c r="AV275"/>
      <c r="AW275"/>
    </row>
    <row r="276" spans="3:49" x14ac:dyDescent="0.4">
      <c r="C276" s="42"/>
      <c r="D276" s="72"/>
      <c r="E276" s="42"/>
      <c r="L276" s="42"/>
      <c r="M276" s="12"/>
      <c r="N276" s="12"/>
      <c r="O276" s="1"/>
      <c r="P276" s="1"/>
      <c r="Q276" s="1"/>
      <c r="R276" s="1"/>
      <c r="S276" s="1"/>
      <c r="T276" s="1"/>
      <c r="AR276"/>
      <c r="AS276"/>
      <c r="AT276"/>
      <c r="AU276"/>
      <c r="AV276"/>
      <c r="AW276"/>
    </row>
    <row r="277" spans="3:49" x14ac:dyDescent="0.4">
      <c r="C277" s="42"/>
      <c r="D277" s="72"/>
      <c r="E277" s="42"/>
      <c r="L277" s="42"/>
      <c r="M277" s="12"/>
      <c r="N277" s="12"/>
      <c r="O277" s="1"/>
      <c r="P277" s="1"/>
      <c r="Q277" s="1"/>
      <c r="R277" s="1"/>
      <c r="S277" s="1"/>
      <c r="T277" s="1"/>
      <c r="AR277"/>
      <c r="AS277"/>
      <c r="AT277"/>
      <c r="AU277"/>
      <c r="AV277"/>
      <c r="AW277"/>
    </row>
    <row r="278" spans="3:49" x14ac:dyDescent="0.4">
      <c r="C278" s="42"/>
      <c r="D278" s="72"/>
      <c r="E278" s="42"/>
      <c r="L278" s="42"/>
      <c r="M278" s="12"/>
      <c r="N278" s="12"/>
      <c r="O278" s="1"/>
      <c r="P278" s="1"/>
      <c r="Q278" s="1"/>
      <c r="R278" s="1"/>
      <c r="S278" s="1"/>
      <c r="T278" s="1"/>
      <c r="AR278"/>
      <c r="AS278"/>
      <c r="AT278"/>
      <c r="AU278"/>
      <c r="AV278"/>
      <c r="AW278"/>
    </row>
    <row r="279" spans="3:49" x14ac:dyDescent="0.4">
      <c r="C279" s="42"/>
      <c r="D279" s="72"/>
      <c r="E279" s="42"/>
      <c r="L279" s="42"/>
      <c r="M279" s="12"/>
      <c r="N279" s="12"/>
      <c r="O279" s="1"/>
      <c r="P279" s="1"/>
      <c r="Q279" s="1"/>
      <c r="R279" s="1"/>
      <c r="S279" s="1"/>
      <c r="T279" s="1"/>
      <c r="AR279"/>
      <c r="AS279"/>
      <c r="AT279"/>
      <c r="AU279"/>
      <c r="AV279"/>
      <c r="AW279"/>
    </row>
    <row r="280" spans="3:49" x14ac:dyDescent="0.4">
      <c r="C280" s="42"/>
      <c r="D280" s="72"/>
      <c r="L280" s="42"/>
      <c r="M280" s="12"/>
      <c r="N280" s="12"/>
      <c r="O280" s="1"/>
      <c r="P280" s="1"/>
      <c r="Q280" s="1"/>
      <c r="R280" s="1"/>
      <c r="S280" s="1"/>
      <c r="T280" s="1"/>
      <c r="AR280"/>
      <c r="AS280"/>
      <c r="AT280"/>
      <c r="AU280"/>
      <c r="AV280"/>
      <c r="AW280"/>
    </row>
    <row r="281" spans="3:49" x14ac:dyDescent="0.4">
      <c r="C281" s="42"/>
      <c r="D281" s="72"/>
      <c r="L281" s="42"/>
      <c r="M281" s="12"/>
      <c r="N281" s="12"/>
      <c r="O281" s="1"/>
      <c r="P281" s="1"/>
      <c r="Q281" s="1"/>
      <c r="R281" s="1"/>
      <c r="S281" s="1"/>
      <c r="T281" s="1"/>
      <c r="AR281"/>
      <c r="AS281"/>
      <c r="AT281"/>
      <c r="AU281"/>
      <c r="AV281"/>
      <c r="AW281"/>
    </row>
    <row r="282" spans="3:49" x14ac:dyDescent="0.4">
      <c r="C282" s="42"/>
      <c r="D282" s="72"/>
      <c r="L282" s="42"/>
      <c r="M282" s="12"/>
      <c r="N282" s="12"/>
      <c r="O282" s="1"/>
      <c r="P282" s="1"/>
      <c r="Q282" s="1"/>
      <c r="R282" s="1"/>
      <c r="S282" s="1"/>
      <c r="T282" s="1"/>
      <c r="AR282"/>
      <c r="AS282"/>
      <c r="AT282"/>
      <c r="AU282"/>
      <c r="AV282"/>
      <c r="AW282"/>
    </row>
    <row r="283" spans="3:49" x14ac:dyDescent="0.4">
      <c r="C283" s="42"/>
      <c r="D283" s="72"/>
      <c r="L283" s="42"/>
      <c r="M283" s="12"/>
      <c r="N283" s="12"/>
      <c r="O283" s="1"/>
      <c r="P283" s="1"/>
      <c r="Q283" s="1"/>
      <c r="R283" s="1"/>
      <c r="S283" s="1"/>
      <c r="T283" s="1"/>
      <c r="AR283"/>
      <c r="AS283"/>
      <c r="AT283"/>
      <c r="AU283"/>
      <c r="AV283"/>
      <c r="AW283"/>
    </row>
    <row r="284" spans="3:49" x14ac:dyDescent="0.4">
      <c r="C284" s="42"/>
      <c r="D284" s="72"/>
      <c r="L284" s="42"/>
      <c r="M284" s="12"/>
      <c r="N284" s="12"/>
      <c r="O284" s="1"/>
      <c r="P284" s="1"/>
      <c r="Q284" s="1"/>
      <c r="R284" s="1"/>
      <c r="S284" s="1"/>
      <c r="T284" s="1"/>
      <c r="AR284"/>
      <c r="AS284"/>
      <c r="AT284"/>
      <c r="AU284"/>
      <c r="AV284"/>
      <c r="AW284"/>
    </row>
    <row r="285" spans="3:49" x14ac:dyDescent="0.4">
      <c r="C285" s="42"/>
      <c r="D285" s="72"/>
      <c r="L285" s="42"/>
      <c r="M285" s="12"/>
      <c r="N285" s="12"/>
      <c r="O285" s="1"/>
      <c r="P285" s="1"/>
      <c r="Q285" s="1"/>
      <c r="R285" s="1"/>
      <c r="S285" s="1"/>
      <c r="T285" s="1"/>
      <c r="AR285"/>
      <c r="AS285"/>
      <c r="AT285"/>
      <c r="AU285"/>
      <c r="AV285"/>
      <c r="AW285"/>
    </row>
    <row r="286" spans="3:49" x14ac:dyDescent="0.4">
      <c r="C286" s="42"/>
      <c r="D286" s="72"/>
      <c r="L286" s="42"/>
      <c r="M286" s="12"/>
      <c r="N286" s="12"/>
      <c r="O286" s="1"/>
      <c r="P286" s="1"/>
      <c r="Q286" s="1"/>
      <c r="R286" s="1"/>
      <c r="S286" s="1"/>
      <c r="T286" s="1"/>
      <c r="AR286"/>
      <c r="AS286"/>
      <c r="AT286"/>
      <c r="AU286"/>
      <c r="AV286"/>
      <c r="AW286"/>
    </row>
    <row r="287" spans="3:49" x14ac:dyDescent="0.4">
      <c r="C287" s="42"/>
      <c r="D287" s="72"/>
      <c r="L287" s="42"/>
      <c r="M287" s="12"/>
      <c r="N287" s="12"/>
      <c r="O287" s="1"/>
      <c r="P287" s="1"/>
      <c r="Q287" s="1"/>
      <c r="R287" s="1"/>
      <c r="S287" s="1"/>
      <c r="T287" s="1"/>
      <c r="AR287"/>
      <c r="AS287"/>
      <c r="AT287"/>
      <c r="AU287"/>
      <c r="AV287"/>
      <c r="AW287"/>
    </row>
    <row r="288" spans="3:49" x14ac:dyDescent="0.4">
      <c r="C288" s="42"/>
      <c r="D288" s="72"/>
      <c r="L288" s="42"/>
      <c r="M288" s="12"/>
      <c r="N288" s="12"/>
      <c r="O288" s="1"/>
      <c r="P288" s="1"/>
      <c r="Q288" s="1"/>
    </row>
    <row r="289" spans="3:17" x14ac:dyDescent="0.4">
      <c r="C289" s="42"/>
      <c r="D289" s="72"/>
      <c r="L289" s="42"/>
      <c r="M289" s="12"/>
      <c r="N289" s="12"/>
      <c r="O289" s="1"/>
      <c r="P289" s="1"/>
      <c r="Q289" s="1"/>
    </row>
    <row r="290" spans="3:17" x14ac:dyDescent="0.4">
      <c r="C290" s="42"/>
      <c r="D290" s="72"/>
      <c r="L290" s="42"/>
      <c r="M290" s="12"/>
      <c r="N290" s="12"/>
      <c r="O290" s="1"/>
      <c r="P290" s="1"/>
      <c r="Q290" s="1"/>
    </row>
    <row r="291" spans="3:17" x14ac:dyDescent="0.4">
      <c r="C291" s="42"/>
      <c r="D291" s="72"/>
      <c r="L291" s="42"/>
      <c r="M291" s="12"/>
      <c r="N291" s="12"/>
      <c r="O291" s="1"/>
      <c r="P291" s="1"/>
      <c r="Q291" s="1"/>
    </row>
    <row r="292" spans="3:17" x14ac:dyDescent="0.4">
      <c r="C292" s="42"/>
      <c r="D292" s="72"/>
      <c r="L292" s="42"/>
      <c r="M292" s="12"/>
      <c r="N292" s="12"/>
      <c r="O292" s="1"/>
      <c r="P292" s="1"/>
      <c r="Q292" s="1"/>
    </row>
    <row r="293" spans="3:17" x14ac:dyDescent="0.4">
      <c r="C293" s="42"/>
      <c r="D293" s="72"/>
      <c r="L293" s="42"/>
      <c r="M293" s="12"/>
      <c r="N293" s="12"/>
      <c r="O293" s="1"/>
      <c r="P293" s="1"/>
      <c r="Q293" s="1"/>
    </row>
    <row r="294" spans="3:17" x14ac:dyDescent="0.4">
      <c r="C294" s="42"/>
      <c r="D294" s="72"/>
      <c r="L294" s="42"/>
      <c r="M294" s="12"/>
      <c r="N294" s="12"/>
      <c r="O294" s="1"/>
      <c r="P294" s="1"/>
      <c r="Q294" s="1"/>
    </row>
    <row r="295" spans="3:17" x14ac:dyDescent="0.4">
      <c r="C295" s="42"/>
      <c r="D295" s="72"/>
      <c r="L295" s="42"/>
      <c r="M295" s="12"/>
      <c r="N295" s="12"/>
      <c r="O295" s="1"/>
      <c r="P295" s="1"/>
      <c r="Q295" s="1"/>
    </row>
    <row r="296" spans="3:17" x14ac:dyDescent="0.4">
      <c r="C296" s="42"/>
      <c r="D296" s="72"/>
      <c r="L296" s="42"/>
      <c r="M296" s="12"/>
      <c r="N296" s="12"/>
      <c r="O296" s="1"/>
      <c r="P296" s="1"/>
      <c r="Q296" s="1"/>
    </row>
    <row r="297" spans="3:17" x14ac:dyDescent="0.4">
      <c r="C297" s="42"/>
      <c r="D297" s="72"/>
      <c r="L297" s="42"/>
      <c r="M297" s="42"/>
      <c r="N297" s="12"/>
    </row>
    <row r="298" spans="3:17" x14ac:dyDescent="0.4">
      <c r="C298" s="42"/>
      <c r="D298" s="72"/>
      <c r="L298" s="42"/>
      <c r="M298" s="42"/>
      <c r="N298" s="12"/>
    </row>
    <row r="299" spans="3:17" x14ac:dyDescent="0.4">
      <c r="C299" s="42"/>
      <c r="D299" s="72"/>
      <c r="L299" s="42"/>
      <c r="M299" s="42"/>
      <c r="N299" s="12"/>
    </row>
    <row r="300" spans="3:17" x14ac:dyDescent="0.4">
      <c r="C300" s="42"/>
      <c r="D300" s="72"/>
      <c r="L300" s="42"/>
      <c r="M300" s="42"/>
      <c r="N300" s="12"/>
    </row>
    <row r="301" spans="3:17" x14ac:dyDescent="0.4">
      <c r="C301" s="42"/>
      <c r="D301" s="72"/>
      <c r="L301" s="42"/>
      <c r="M301" s="42"/>
      <c r="N301" s="12"/>
    </row>
    <row r="302" spans="3:17" x14ac:dyDescent="0.4">
      <c r="C302" s="42"/>
      <c r="D302" s="72"/>
      <c r="L302" s="42"/>
      <c r="M302" s="42"/>
      <c r="N302" s="12"/>
    </row>
    <row r="303" spans="3:17" x14ac:dyDescent="0.4">
      <c r="C303" s="42"/>
      <c r="D303" s="72"/>
      <c r="L303" s="42"/>
      <c r="M303" s="42"/>
      <c r="N303" s="12"/>
    </row>
    <row r="304" spans="3:17" x14ac:dyDescent="0.4">
      <c r="C304" s="42"/>
      <c r="D304" s="72"/>
      <c r="L304" s="42"/>
      <c r="M304" s="42"/>
      <c r="N304" s="12"/>
    </row>
    <row r="305" spans="3:14" x14ac:dyDescent="0.4">
      <c r="C305" s="42"/>
      <c r="D305" s="72"/>
      <c r="L305" s="42"/>
      <c r="M305" s="42"/>
      <c r="N305" s="12"/>
    </row>
    <row r="306" spans="3:14" x14ac:dyDescent="0.4">
      <c r="C306" s="42"/>
      <c r="D306" s="72"/>
      <c r="L306" s="42"/>
      <c r="M306" s="42"/>
      <c r="N306" s="12"/>
    </row>
    <row r="307" spans="3:14" x14ac:dyDescent="0.4">
      <c r="C307" s="42"/>
      <c r="D307" s="72"/>
      <c r="L307" s="42"/>
      <c r="M307" s="42"/>
      <c r="N307" s="12"/>
    </row>
    <row r="308" spans="3:14" x14ac:dyDescent="0.4">
      <c r="C308" s="42"/>
      <c r="D308" s="72"/>
      <c r="L308" s="42"/>
      <c r="M308" s="42"/>
      <c r="N308" s="12"/>
    </row>
    <row r="309" spans="3:14" x14ac:dyDescent="0.4">
      <c r="C309" s="42"/>
      <c r="D309" s="72"/>
      <c r="L309" s="42"/>
      <c r="M309" s="42"/>
      <c r="N309" s="12"/>
    </row>
    <row r="310" spans="3:14" x14ac:dyDescent="0.4">
      <c r="C310" s="42"/>
      <c r="D310" s="72"/>
      <c r="L310" s="42"/>
      <c r="M310" s="42"/>
      <c r="N310" s="12"/>
    </row>
    <row r="311" spans="3:14" x14ac:dyDescent="0.4">
      <c r="C311" s="42"/>
      <c r="D311" s="72"/>
      <c r="L311" s="42"/>
      <c r="M311" s="42"/>
      <c r="N311" s="12"/>
    </row>
    <row r="312" spans="3:14" x14ac:dyDescent="0.4">
      <c r="C312" s="42"/>
      <c r="D312" s="72"/>
      <c r="L312" s="42"/>
      <c r="M312" s="42"/>
      <c r="N312" s="12"/>
    </row>
    <row r="313" spans="3:14" x14ac:dyDescent="0.4">
      <c r="C313" s="42"/>
      <c r="D313" s="72"/>
      <c r="L313" s="42"/>
      <c r="M313" s="42"/>
      <c r="N313" s="12"/>
    </row>
    <row r="314" spans="3:14" x14ac:dyDescent="0.4">
      <c r="C314" s="42"/>
      <c r="D314" s="72"/>
      <c r="L314" s="42"/>
      <c r="M314" s="42"/>
      <c r="N314" s="12"/>
    </row>
    <row r="315" spans="3:14" x14ac:dyDescent="0.4">
      <c r="C315" s="42"/>
      <c r="D315" s="72"/>
      <c r="L315" s="42"/>
      <c r="M315" s="42"/>
      <c r="N315" s="12"/>
    </row>
    <row r="316" spans="3:14" x14ac:dyDescent="0.4">
      <c r="C316" s="42"/>
      <c r="D316" s="72"/>
      <c r="L316" s="42"/>
      <c r="M316" s="42"/>
      <c r="N316" s="12"/>
    </row>
    <row r="317" spans="3:14" x14ac:dyDescent="0.4">
      <c r="C317" s="42"/>
      <c r="D317" s="72"/>
      <c r="L317" s="42"/>
      <c r="M317" s="42"/>
      <c r="N317" s="12"/>
    </row>
    <row r="318" spans="3:14" x14ac:dyDescent="0.4">
      <c r="C318" s="42"/>
      <c r="D318" s="72"/>
      <c r="L318" s="42"/>
      <c r="M318" s="42"/>
      <c r="N318" s="12"/>
    </row>
    <row r="319" spans="3:14" x14ac:dyDescent="0.4">
      <c r="C319" s="42"/>
      <c r="D319" s="72"/>
      <c r="L319" s="42"/>
      <c r="M319" s="42"/>
      <c r="N319" s="12"/>
    </row>
    <row r="320" spans="3:14" x14ac:dyDescent="0.4">
      <c r="C320" s="42"/>
      <c r="D320" s="72"/>
      <c r="L320" s="42"/>
      <c r="M320" s="42"/>
      <c r="N320" s="12"/>
    </row>
    <row r="321" spans="3:14" x14ac:dyDescent="0.4">
      <c r="C321" s="42"/>
      <c r="D321" s="72"/>
      <c r="L321" s="42"/>
      <c r="M321" s="42"/>
      <c r="N321" s="12"/>
    </row>
    <row r="322" spans="3:14" x14ac:dyDescent="0.4">
      <c r="C322" s="42"/>
      <c r="D322" s="72"/>
      <c r="L322" s="42"/>
      <c r="M322" s="42"/>
      <c r="N322" s="12"/>
    </row>
    <row r="323" spans="3:14" x14ac:dyDescent="0.4">
      <c r="C323" s="42"/>
      <c r="D323" s="72"/>
      <c r="L323" s="42"/>
      <c r="M323" s="42"/>
      <c r="N323" s="12"/>
    </row>
    <row r="324" spans="3:14" x14ac:dyDescent="0.4">
      <c r="C324" s="42"/>
      <c r="D324" s="72"/>
      <c r="L324" s="42"/>
      <c r="M324" s="42"/>
      <c r="N324" s="12"/>
    </row>
    <row r="325" spans="3:14" x14ac:dyDescent="0.4">
      <c r="C325" s="42"/>
      <c r="D325" s="72"/>
      <c r="L325" s="42"/>
      <c r="M325" s="42"/>
      <c r="N325" s="12"/>
    </row>
    <row r="326" spans="3:14" x14ac:dyDescent="0.4">
      <c r="C326" s="42"/>
      <c r="D326" s="72"/>
      <c r="L326" s="42"/>
      <c r="M326" s="42"/>
      <c r="N326" s="12"/>
    </row>
    <row r="327" spans="3:14" x14ac:dyDescent="0.4">
      <c r="C327" s="42"/>
      <c r="D327" s="72"/>
      <c r="L327" s="42"/>
      <c r="M327" s="42"/>
      <c r="N327" s="12"/>
    </row>
    <row r="328" spans="3:14" x14ac:dyDescent="0.4">
      <c r="C328" s="42"/>
      <c r="D328" s="72"/>
      <c r="L328" s="42"/>
      <c r="M328" s="42"/>
      <c r="N328" s="12"/>
    </row>
    <row r="329" spans="3:14" x14ac:dyDescent="0.4">
      <c r="C329" s="42"/>
      <c r="D329" s="72"/>
      <c r="L329" s="42"/>
      <c r="M329" s="42"/>
      <c r="N329" s="12"/>
    </row>
    <row r="330" spans="3:14" x14ac:dyDescent="0.4">
      <c r="C330" s="42"/>
      <c r="D330" s="72"/>
      <c r="L330" s="42"/>
      <c r="M330" s="42"/>
      <c r="N330" s="12"/>
    </row>
    <row r="331" spans="3:14" x14ac:dyDescent="0.4">
      <c r="C331" s="42"/>
      <c r="D331" s="72"/>
      <c r="L331" s="42"/>
      <c r="M331" s="42"/>
      <c r="N331" s="12"/>
    </row>
    <row r="332" spans="3:14" x14ac:dyDescent="0.4">
      <c r="C332" s="42"/>
      <c r="D332" s="72"/>
      <c r="L332" s="42"/>
      <c r="M332" s="42"/>
      <c r="N332" s="12"/>
    </row>
    <row r="333" spans="3:14" x14ac:dyDescent="0.4">
      <c r="C333" s="42"/>
      <c r="D333" s="72"/>
      <c r="L333" s="42"/>
      <c r="M333" s="42"/>
      <c r="N333" s="12"/>
    </row>
    <row r="334" spans="3:14" x14ac:dyDescent="0.4">
      <c r="C334" s="42"/>
      <c r="D334" s="72"/>
      <c r="L334" s="42"/>
      <c r="M334" s="42"/>
      <c r="N334" s="12"/>
    </row>
    <row r="335" spans="3:14" x14ac:dyDescent="0.4">
      <c r="C335" s="42"/>
      <c r="D335" s="72"/>
      <c r="L335" s="42"/>
      <c r="M335" s="42"/>
      <c r="N335" s="12"/>
    </row>
    <row r="336" spans="3:14" x14ac:dyDescent="0.4">
      <c r="C336" s="42"/>
      <c r="D336" s="72"/>
      <c r="L336" s="42"/>
      <c r="M336" s="42"/>
      <c r="N336" s="12"/>
    </row>
    <row r="337" spans="3:14" x14ac:dyDescent="0.4">
      <c r="C337" s="42"/>
      <c r="D337" s="72"/>
      <c r="L337" s="42"/>
      <c r="M337" s="42"/>
      <c r="N337" s="12"/>
    </row>
    <row r="338" spans="3:14" x14ac:dyDescent="0.4">
      <c r="C338" s="42"/>
      <c r="D338" s="72"/>
      <c r="L338" s="42"/>
      <c r="M338" s="42"/>
      <c r="N338" s="12"/>
    </row>
    <row r="339" spans="3:14" x14ac:dyDescent="0.4">
      <c r="C339" s="42"/>
      <c r="D339" s="72"/>
      <c r="L339" s="42"/>
      <c r="M339" s="42"/>
      <c r="N339" s="12"/>
    </row>
    <row r="340" spans="3:14" x14ac:dyDescent="0.4">
      <c r="C340" s="42"/>
      <c r="D340" s="72"/>
      <c r="L340" s="42"/>
      <c r="M340" s="42"/>
      <c r="N340" s="12"/>
    </row>
    <row r="341" spans="3:14" x14ac:dyDescent="0.4">
      <c r="C341" s="42"/>
      <c r="D341" s="72"/>
      <c r="L341" s="42"/>
      <c r="M341" s="42"/>
      <c r="N341" s="12"/>
    </row>
    <row r="342" spans="3:14" x14ac:dyDescent="0.4">
      <c r="C342" s="42"/>
      <c r="D342" s="72"/>
      <c r="L342" s="42"/>
      <c r="M342" s="42"/>
      <c r="N342" s="12"/>
    </row>
    <row r="343" spans="3:14" x14ac:dyDescent="0.4">
      <c r="C343" s="42"/>
      <c r="D343" s="72"/>
      <c r="L343" s="42"/>
      <c r="M343" s="42"/>
      <c r="N343" s="12"/>
    </row>
    <row r="344" spans="3:14" x14ac:dyDescent="0.4">
      <c r="C344" s="42"/>
      <c r="D344" s="72"/>
      <c r="L344" s="42"/>
      <c r="M344" s="42"/>
      <c r="N344" s="12"/>
    </row>
    <row r="345" spans="3:14" x14ac:dyDescent="0.4">
      <c r="C345" s="42"/>
      <c r="D345" s="72"/>
      <c r="L345" s="42"/>
      <c r="M345" s="42"/>
      <c r="N345" s="12"/>
    </row>
    <row r="346" spans="3:14" x14ac:dyDescent="0.4">
      <c r="C346" s="42"/>
      <c r="D346" s="72"/>
      <c r="L346" s="42"/>
      <c r="M346" s="42"/>
      <c r="N346" s="12"/>
    </row>
    <row r="347" spans="3:14" x14ac:dyDescent="0.4">
      <c r="C347" s="42"/>
      <c r="D347" s="72"/>
      <c r="L347" s="42"/>
      <c r="M347" s="42"/>
      <c r="N347" s="12"/>
    </row>
    <row r="348" spans="3:14" x14ac:dyDescent="0.4">
      <c r="C348" s="42"/>
      <c r="D348" s="72"/>
      <c r="L348" s="42"/>
      <c r="M348" s="42"/>
      <c r="N348" s="12"/>
    </row>
    <row r="349" spans="3:14" x14ac:dyDescent="0.4">
      <c r="C349" s="42"/>
      <c r="D349" s="72"/>
      <c r="L349" s="42"/>
      <c r="M349" s="42"/>
      <c r="N349" s="12"/>
    </row>
    <row r="350" spans="3:14" x14ac:dyDescent="0.4">
      <c r="C350" s="42"/>
      <c r="D350" s="72"/>
      <c r="L350" s="42"/>
      <c r="M350" s="42"/>
      <c r="N350" s="12"/>
    </row>
    <row r="351" spans="3:14" x14ac:dyDescent="0.4">
      <c r="C351" s="42"/>
      <c r="D351" s="72"/>
      <c r="L351" s="42"/>
      <c r="M351" s="42"/>
      <c r="N351" s="12"/>
    </row>
    <row r="352" spans="3:14" x14ac:dyDescent="0.4">
      <c r="C352" s="42"/>
      <c r="D352" s="72"/>
      <c r="L352" s="42"/>
      <c r="M352" s="42"/>
      <c r="N352" s="12"/>
    </row>
    <row r="353" spans="3:14" x14ac:dyDescent="0.4">
      <c r="C353" s="42"/>
      <c r="D353" s="72"/>
      <c r="L353" s="42"/>
      <c r="M353" s="42"/>
      <c r="N353" s="12"/>
    </row>
    <row r="354" spans="3:14" x14ac:dyDescent="0.4">
      <c r="C354" s="42"/>
      <c r="D354" s="72"/>
      <c r="L354" s="42"/>
      <c r="M354" s="42"/>
      <c r="N354" s="12"/>
    </row>
    <row r="355" spans="3:14" x14ac:dyDescent="0.4">
      <c r="C355" s="42"/>
      <c r="D355" s="72"/>
      <c r="L355" s="42"/>
      <c r="M355" s="42"/>
      <c r="N355" s="12"/>
    </row>
    <row r="356" spans="3:14" x14ac:dyDescent="0.4">
      <c r="C356" s="42"/>
      <c r="D356" s="72"/>
      <c r="L356" s="42"/>
      <c r="M356" s="42"/>
      <c r="N356" s="12"/>
    </row>
    <row r="357" spans="3:14" x14ac:dyDescent="0.4">
      <c r="C357" s="42"/>
      <c r="D357" s="72"/>
      <c r="L357" s="42"/>
      <c r="M357" s="42"/>
      <c r="N357" s="12"/>
    </row>
    <row r="358" spans="3:14" x14ac:dyDescent="0.4">
      <c r="C358" s="42"/>
      <c r="D358" s="72"/>
      <c r="L358" s="42"/>
      <c r="M358" s="42"/>
      <c r="N358" s="12"/>
    </row>
    <row r="359" spans="3:14" x14ac:dyDescent="0.4">
      <c r="C359" s="42"/>
      <c r="D359" s="72"/>
      <c r="L359" s="42"/>
      <c r="M359" s="42"/>
      <c r="N359" s="12"/>
    </row>
    <row r="360" spans="3:14" x14ac:dyDescent="0.4">
      <c r="C360" s="42"/>
      <c r="D360" s="72"/>
      <c r="L360" s="42"/>
      <c r="M360" s="42"/>
      <c r="N360" s="12"/>
    </row>
    <row r="361" spans="3:14" x14ac:dyDescent="0.4">
      <c r="C361" s="42"/>
      <c r="D361" s="72"/>
      <c r="L361" s="42"/>
      <c r="M361" s="42"/>
      <c r="N361" s="12"/>
    </row>
    <row r="362" spans="3:14" x14ac:dyDescent="0.4">
      <c r="C362" s="42"/>
      <c r="D362" s="72"/>
      <c r="L362" s="42"/>
      <c r="M362" s="42"/>
      <c r="N362" s="12"/>
    </row>
    <row r="363" spans="3:14" x14ac:dyDescent="0.4">
      <c r="C363" s="42"/>
      <c r="D363" s="72"/>
      <c r="L363" s="42"/>
      <c r="M363" s="42"/>
      <c r="N363" s="12"/>
    </row>
    <row r="364" spans="3:14" x14ac:dyDescent="0.4">
      <c r="C364" s="42"/>
      <c r="D364" s="72"/>
      <c r="L364" s="42"/>
      <c r="M364" s="42"/>
      <c r="N364" s="12"/>
    </row>
    <row r="365" spans="3:14" x14ac:dyDescent="0.4">
      <c r="C365" s="42"/>
      <c r="D365" s="72"/>
      <c r="L365" s="42"/>
      <c r="M365" s="42"/>
      <c r="N365" s="12"/>
    </row>
    <row r="366" spans="3:14" x14ac:dyDescent="0.4">
      <c r="C366" s="42"/>
      <c r="D366" s="72"/>
      <c r="L366" s="42"/>
      <c r="M366" s="42"/>
      <c r="N366" s="12"/>
    </row>
    <row r="367" spans="3:14" x14ac:dyDescent="0.4">
      <c r="C367" s="42"/>
      <c r="D367" s="72"/>
      <c r="L367" s="42"/>
      <c r="M367" s="42"/>
      <c r="N367" s="12"/>
    </row>
    <row r="368" spans="3:14" x14ac:dyDescent="0.4">
      <c r="C368" s="42"/>
      <c r="D368" s="72"/>
      <c r="L368" s="42"/>
      <c r="M368" s="42"/>
      <c r="N368" s="12"/>
    </row>
    <row r="369" spans="3:14" x14ac:dyDescent="0.4">
      <c r="C369" s="42"/>
      <c r="D369" s="72"/>
      <c r="L369" s="42"/>
      <c r="M369" s="42"/>
      <c r="N369" s="12"/>
    </row>
    <row r="370" spans="3:14" x14ac:dyDescent="0.4">
      <c r="C370" s="42"/>
      <c r="D370" s="72"/>
      <c r="L370" s="42"/>
      <c r="M370" s="42"/>
      <c r="N370" s="12"/>
    </row>
    <row r="371" spans="3:14" x14ac:dyDescent="0.4">
      <c r="C371" s="42"/>
      <c r="D371" s="72"/>
      <c r="L371" s="42"/>
      <c r="M371" s="42"/>
      <c r="N371" s="12"/>
    </row>
    <row r="372" spans="3:14" x14ac:dyDescent="0.4">
      <c r="C372" s="42"/>
      <c r="D372" s="72"/>
      <c r="L372" s="42"/>
      <c r="M372" s="42"/>
      <c r="N372" s="12"/>
    </row>
    <row r="373" spans="3:14" x14ac:dyDescent="0.4">
      <c r="C373" s="42"/>
      <c r="D373" s="72"/>
      <c r="L373" s="42"/>
      <c r="M373" s="42"/>
      <c r="N373" s="12"/>
    </row>
    <row r="374" spans="3:14" x14ac:dyDescent="0.4">
      <c r="C374" s="42"/>
      <c r="D374" s="72"/>
      <c r="L374" s="42"/>
      <c r="M374" s="42"/>
      <c r="N374" s="12"/>
    </row>
    <row r="375" spans="3:14" x14ac:dyDescent="0.4">
      <c r="C375" s="42"/>
      <c r="D375" s="72"/>
      <c r="L375" s="42"/>
      <c r="M375" s="42"/>
      <c r="N375" s="12"/>
    </row>
    <row r="376" spans="3:14" x14ac:dyDescent="0.4">
      <c r="C376" s="42"/>
      <c r="D376" s="72"/>
      <c r="L376" s="42"/>
      <c r="M376" s="42"/>
      <c r="N376" s="12"/>
    </row>
    <row r="377" spans="3:14" x14ac:dyDescent="0.4">
      <c r="C377" s="42"/>
      <c r="D377" s="72"/>
      <c r="L377" s="42"/>
      <c r="M377" s="42"/>
      <c r="N377" s="12"/>
    </row>
    <row r="378" spans="3:14" x14ac:dyDescent="0.4">
      <c r="C378" s="42"/>
      <c r="D378" s="72"/>
      <c r="L378" s="42"/>
      <c r="M378" s="42"/>
      <c r="N378" s="12"/>
    </row>
    <row r="379" spans="3:14" x14ac:dyDescent="0.4">
      <c r="C379" s="42"/>
      <c r="D379" s="72"/>
      <c r="L379" s="42"/>
      <c r="M379" s="42"/>
      <c r="N379" s="12"/>
    </row>
    <row r="380" spans="3:14" x14ac:dyDescent="0.4">
      <c r="C380" s="42"/>
      <c r="D380" s="72"/>
      <c r="L380" s="42"/>
      <c r="M380" s="42"/>
      <c r="N380" s="12"/>
    </row>
    <row r="381" spans="3:14" x14ac:dyDescent="0.4">
      <c r="C381" s="42"/>
      <c r="D381" s="72"/>
      <c r="L381" s="42"/>
      <c r="M381" s="42"/>
      <c r="N381" s="12"/>
    </row>
    <row r="382" spans="3:14" x14ac:dyDescent="0.4">
      <c r="C382" s="42"/>
      <c r="D382" s="72"/>
      <c r="L382" s="42"/>
      <c r="M382" s="42"/>
      <c r="N382" s="12"/>
    </row>
    <row r="383" spans="3:14" x14ac:dyDescent="0.4">
      <c r="C383" s="42"/>
      <c r="D383" s="72"/>
      <c r="L383" s="42"/>
      <c r="M383" s="42"/>
      <c r="N383" s="12"/>
    </row>
    <row r="384" spans="3:14" x14ac:dyDescent="0.4">
      <c r="C384" s="42"/>
      <c r="D384" s="72"/>
      <c r="L384" s="42"/>
      <c r="M384" s="42"/>
      <c r="N384" s="12"/>
    </row>
    <row r="385" spans="3:14" x14ac:dyDescent="0.4">
      <c r="C385" s="42"/>
      <c r="D385" s="72"/>
      <c r="L385" s="42"/>
      <c r="M385" s="42"/>
      <c r="N385" s="12"/>
    </row>
    <row r="386" spans="3:14" x14ac:dyDescent="0.4">
      <c r="C386" s="42"/>
      <c r="D386" s="72"/>
      <c r="L386" s="42"/>
      <c r="M386" s="42"/>
      <c r="N386" s="12"/>
    </row>
    <row r="387" spans="3:14" x14ac:dyDescent="0.4">
      <c r="C387" s="42"/>
      <c r="D387" s="72"/>
      <c r="L387" s="42"/>
      <c r="M387" s="42"/>
      <c r="N387" s="12"/>
    </row>
    <row r="388" spans="3:14" x14ac:dyDescent="0.4">
      <c r="C388" s="42"/>
      <c r="D388" s="72"/>
      <c r="L388" s="42"/>
      <c r="M388" s="42"/>
      <c r="N388" s="12"/>
    </row>
    <row r="389" spans="3:14" x14ac:dyDescent="0.4">
      <c r="C389" s="42"/>
      <c r="D389" s="72"/>
      <c r="L389" s="42"/>
      <c r="M389" s="42"/>
      <c r="N389" s="12"/>
    </row>
    <row r="390" spans="3:14" x14ac:dyDescent="0.4">
      <c r="C390" s="42"/>
      <c r="D390" s="72"/>
      <c r="L390" s="42"/>
      <c r="M390" s="42"/>
      <c r="N390" s="12"/>
    </row>
    <row r="391" spans="3:14" x14ac:dyDescent="0.4">
      <c r="C391" s="42"/>
      <c r="D391" s="72"/>
      <c r="L391" s="42"/>
      <c r="M391" s="42"/>
      <c r="N391" s="12"/>
    </row>
    <row r="392" spans="3:14" x14ac:dyDescent="0.4">
      <c r="C392" s="42"/>
      <c r="D392" s="72"/>
      <c r="L392" s="42"/>
      <c r="M392" s="42"/>
      <c r="N392" s="12"/>
    </row>
    <row r="393" spans="3:14" x14ac:dyDescent="0.4">
      <c r="C393" s="42"/>
      <c r="D393" s="72"/>
      <c r="L393" s="42"/>
      <c r="M393" s="42"/>
      <c r="N393" s="12"/>
    </row>
    <row r="394" spans="3:14" x14ac:dyDescent="0.4">
      <c r="C394" s="42"/>
      <c r="D394" s="72"/>
      <c r="L394" s="42"/>
      <c r="M394" s="42"/>
      <c r="N394" s="12"/>
    </row>
    <row r="395" spans="3:14" x14ac:dyDescent="0.4">
      <c r="C395" s="42"/>
      <c r="D395" s="72"/>
      <c r="L395" s="42"/>
      <c r="M395" s="42"/>
      <c r="N395" s="12"/>
    </row>
    <row r="396" spans="3:14" x14ac:dyDescent="0.4">
      <c r="C396" s="42"/>
      <c r="D396" s="72"/>
      <c r="L396" s="42"/>
      <c r="M396" s="42"/>
      <c r="N396" s="12"/>
    </row>
    <row r="397" spans="3:14" x14ac:dyDescent="0.4">
      <c r="C397" s="50"/>
      <c r="L397" s="42"/>
      <c r="M397" s="42"/>
      <c r="N397" s="12"/>
    </row>
    <row r="398" spans="3:14" x14ac:dyDescent="0.4">
      <c r="C398" s="50"/>
      <c r="L398" s="42"/>
      <c r="M398" s="42"/>
      <c r="N398" s="12"/>
    </row>
    <row r="399" spans="3:14" x14ac:dyDescent="0.4">
      <c r="C399" s="50"/>
      <c r="L399" s="42"/>
      <c r="M399" s="42"/>
      <c r="N399" s="12"/>
    </row>
    <row r="400" spans="3:14" x14ac:dyDescent="0.4">
      <c r="C400" s="50"/>
      <c r="L400" s="42"/>
      <c r="M400" s="42"/>
      <c r="N400" s="12"/>
    </row>
    <row r="401" spans="3:14" x14ac:dyDescent="0.4">
      <c r="C401" s="50"/>
      <c r="L401" s="42"/>
      <c r="M401" s="42"/>
      <c r="N401" s="12"/>
    </row>
    <row r="402" spans="3:14" x14ac:dyDescent="0.4">
      <c r="C402" s="50"/>
      <c r="L402" s="42"/>
      <c r="M402" s="42"/>
      <c r="N402" s="12"/>
    </row>
    <row r="403" spans="3:14" x14ac:dyDescent="0.4">
      <c r="C403" s="50"/>
      <c r="L403" s="42"/>
      <c r="M403" s="42"/>
      <c r="N403" s="12"/>
    </row>
    <row r="404" spans="3:14" x14ac:dyDescent="0.4">
      <c r="C404" s="50"/>
      <c r="L404" s="42"/>
      <c r="M404" s="42"/>
      <c r="N404" s="12"/>
    </row>
    <row r="405" spans="3:14" x14ac:dyDescent="0.4">
      <c r="C405" s="50"/>
      <c r="L405" s="42"/>
      <c r="M405" s="42"/>
      <c r="N405" s="12"/>
    </row>
    <row r="406" spans="3:14" x14ac:dyDescent="0.4">
      <c r="C406" s="50"/>
      <c r="L406" s="42"/>
      <c r="M406" s="42"/>
      <c r="N406" s="12"/>
    </row>
    <row r="407" spans="3:14" x14ac:dyDescent="0.4">
      <c r="C407" s="50"/>
      <c r="L407" s="42"/>
      <c r="M407" s="42"/>
      <c r="N407" s="12"/>
    </row>
    <row r="408" spans="3:14" x14ac:dyDescent="0.4">
      <c r="C408" s="50"/>
      <c r="L408" s="42"/>
      <c r="M408" s="42"/>
      <c r="N408" s="12"/>
    </row>
    <row r="409" spans="3:14" x14ac:dyDescent="0.4">
      <c r="C409" s="50"/>
      <c r="L409" s="42"/>
      <c r="M409" s="42"/>
      <c r="N409" s="12"/>
    </row>
    <row r="410" spans="3:14" x14ac:dyDescent="0.4">
      <c r="C410" s="50"/>
      <c r="L410" s="42"/>
      <c r="M410" s="42"/>
      <c r="N410" s="12"/>
    </row>
    <row r="411" spans="3:14" x14ac:dyDescent="0.4">
      <c r="C411" s="50"/>
      <c r="L411" s="42"/>
      <c r="M411" s="42"/>
      <c r="N411" s="12"/>
    </row>
    <row r="412" spans="3:14" x14ac:dyDescent="0.4">
      <c r="C412" s="50"/>
      <c r="L412" s="42"/>
    </row>
    <row r="413" spans="3:14" x14ac:dyDescent="0.4">
      <c r="C413" s="50"/>
      <c r="L413" s="42"/>
    </row>
    <row r="414" spans="3:14" x14ac:dyDescent="0.4">
      <c r="C414" s="50"/>
      <c r="L414" s="42"/>
    </row>
    <row r="415" spans="3:14" x14ac:dyDescent="0.4">
      <c r="C415" s="50"/>
      <c r="L415" s="42"/>
    </row>
    <row r="416" spans="3:14" x14ac:dyDescent="0.4">
      <c r="C416" s="50"/>
      <c r="L416" s="42"/>
    </row>
    <row r="417" spans="3:12" x14ac:dyDescent="0.4">
      <c r="C417" s="50"/>
      <c r="L417" s="42"/>
    </row>
    <row r="418" spans="3:12" x14ac:dyDescent="0.4">
      <c r="C418" s="50"/>
      <c r="L418" s="42"/>
    </row>
    <row r="419" spans="3:12" x14ac:dyDescent="0.4">
      <c r="C419" s="50"/>
      <c r="L419" s="42"/>
    </row>
    <row r="420" spans="3:12" x14ac:dyDescent="0.4">
      <c r="C420" s="50"/>
      <c r="L420" s="42"/>
    </row>
    <row r="421" spans="3:12" x14ac:dyDescent="0.4">
      <c r="C421" s="50"/>
      <c r="L421" s="42"/>
    </row>
    <row r="422" spans="3:12" x14ac:dyDescent="0.4">
      <c r="C422" s="50"/>
      <c r="L422" s="42"/>
    </row>
    <row r="423" spans="3:12" x14ac:dyDescent="0.4">
      <c r="C423" s="50"/>
      <c r="L423" s="42"/>
    </row>
    <row r="424" spans="3:12" x14ac:dyDescent="0.4">
      <c r="C424" s="50"/>
      <c r="L424" s="42"/>
    </row>
    <row r="425" spans="3:12" x14ac:dyDescent="0.4">
      <c r="C425" s="50"/>
      <c r="L425" s="42"/>
    </row>
    <row r="426" spans="3:12" x14ac:dyDescent="0.4">
      <c r="C426" s="50"/>
      <c r="L426" s="42"/>
    </row>
    <row r="427" spans="3:12" x14ac:dyDescent="0.4">
      <c r="C427" s="50"/>
      <c r="L427" s="42"/>
    </row>
    <row r="428" spans="3:12" x14ac:dyDescent="0.4">
      <c r="C428" s="50"/>
      <c r="L428" s="42"/>
    </row>
    <row r="429" spans="3:12" x14ac:dyDescent="0.4">
      <c r="C429" s="50"/>
      <c r="L429" s="42"/>
    </row>
    <row r="430" spans="3:12" x14ac:dyDescent="0.4">
      <c r="C430" s="50"/>
      <c r="L430" s="42"/>
    </row>
    <row r="431" spans="3:12" x14ac:dyDescent="0.4">
      <c r="C431" s="50"/>
      <c r="L431" s="42"/>
    </row>
    <row r="432" spans="3:12" x14ac:dyDescent="0.4">
      <c r="C432" s="50"/>
      <c r="L432" s="42"/>
    </row>
    <row r="433" spans="3:12" x14ac:dyDescent="0.4">
      <c r="C433" s="50"/>
      <c r="L433" s="42"/>
    </row>
    <row r="434" spans="3:12" x14ac:dyDescent="0.4">
      <c r="C434" s="50"/>
      <c r="L434" s="42"/>
    </row>
    <row r="435" spans="3:12" x14ac:dyDescent="0.4">
      <c r="C435" s="50"/>
      <c r="L435" s="42"/>
    </row>
    <row r="436" spans="3:12" x14ac:dyDescent="0.4">
      <c r="C436" s="50"/>
      <c r="L436" s="42"/>
    </row>
    <row r="437" spans="3:12" x14ac:dyDescent="0.4">
      <c r="C437" s="50"/>
      <c r="L437" s="42"/>
    </row>
    <row r="438" spans="3:12" x14ac:dyDescent="0.4">
      <c r="C438" s="50"/>
      <c r="L438" s="42"/>
    </row>
    <row r="439" spans="3:12" x14ac:dyDescent="0.4">
      <c r="C439" s="50"/>
      <c r="L439" s="42"/>
    </row>
    <row r="440" spans="3:12" x14ac:dyDescent="0.4">
      <c r="C440" s="50"/>
      <c r="L440" s="42"/>
    </row>
    <row r="441" spans="3:12" x14ac:dyDescent="0.4">
      <c r="C441" s="50"/>
      <c r="L441" s="42"/>
    </row>
    <row r="442" spans="3:12" x14ac:dyDescent="0.4">
      <c r="C442" s="50"/>
      <c r="L442" s="42"/>
    </row>
    <row r="443" spans="3:12" x14ac:dyDescent="0.4">
      <c r="C443" s="50"/>
      <c r="L443" s="42"/>
    </row>
    <row r="444" spans="3:12" x14ac:dyDescent="0.4">
      <c r="C444" s="50"/>
      <c r="L444" s="42"/>
    </row>
    <row r="445" spans="3:12" x14ac:dyDescent="0.4">
      <c r="C445" s="50"/>
      <c r="L445" s="42"/>
    </row>
    <row r="446" spans="3:12" x14ac:dyDescent="0.4">
      <c r="C446" s="50"/>
      <c r="L446" s="42"/>
    </row>
    <row r="447" spans="3:12" x14ac:dyDescent="0.4">
      <c r="C447" s="50"/>
      <c r="L447" s="42"/>
    </row>
    <row r="448" spans="3:12" x14ac:dyDescent="0.4">
      <c r="C448" s="50"/>
      <c r="L448" s="42"/>
    </row>
    <row r="449" spans="3:12" x14ac:dyDescent="0.4">
      <c r="C449" s="50"/>
      <c r="L449" s="42"/>
    </row>
    <row r="450" spans="3:12" x14ac:dyDescent="0.4">
      <c r="C450" s="50"/>
      <c r="L450" s="42"/>
    </row>
    <row r="451" spans="3:12" x14ac:dyDescent="0.4">
      <c r="C451" s="50"/>
      <c r="L451" s="42"/>
    </row>
    <row r="452" spans="3:12" x14ac:dyDescent="0.4">
      <c r="C452" s="50"/>
      <c r="L452" s="42"/>
    </row>
    <row r="453" spans="3:12" x14ac:dyDescent="0.4">
      <c r="C453" s="50"/>
      <c r="L453" s="42"/>
    </row>
    <row r="454" spans="3:12" x14ac:dyDescent="0.4">
      <c r="C454" s="50"/>
      <c r="L454" s="42"/>
    </row>
    <row r="455" spans="3:12" x14ac:dyDescent="0.4">
      <c r="C455" s="50"/>
      <c r="L455" s="42"/>
    </row>
    <row r="456" spans="3:12" x14ac:dyDescent="0.4">
      <c r="C456" s="50"/>
      <c r="L456" s="42"/>
    </row>
    <row r="457" spans="3:12" x14ac:dyDescent="0.4">
      <c r="C457" s="50"/>
      <c r="L457" s="42"/>
    </row>
    <row r="458" spans="3:12" x14ac:dyDescent="0.4">
      <c r="C458" s="50"/>
      <c r="L458" s="42"/>
    </row>
    <row r="459" spans="3:12" x14ac:dyDescent="0.4">
      <c r="C459" s="50"/>
      <c r="L459" s="42"/>
    </row>
    <row r="460" spans="3:12" x14ac:dyDescent="0.4">
      <c r="C460" s="50"/>
      <c r="L460" s="42"/>
    </row>
    <row r="461" spans="3:12" x14ac:dyDescent="0.4">
      <c r="C461" s="50"/>
      <c r="L461" s="42"/>
    </row>
    <row r="462" spans="3:12" x14ac:dyDescent="0.4">
      <c r="C462" s="50"/>
      <c r="L462" s="42"/>
    </row>
    <row r="463" spans="3:12" x14ac:dyDescent="0.4">
      <c r="C463" s="50"/>
      <c r="L463" s="42"/>
    </row>
    <row r="464" spans="3:12" x14ac:dyDescent="0.4">
      <c r="C464" s="50"/>
      <c r="L464" s="42"/>
    </row>
    <row r="465" spans="3:12" x14ac:dyDescent="0.4">
      <c r="C465" s="50"/>
      <c r="L465" s="42"/>
    </row>
    <row r="466" spans="3:12" x14ac:dyDescent="0.4">
      <c r="C466" s="50"/>
      <c r="L466" s="42"/>
    </row>
    <row r="467" spans="3:12" x14ac:dyDescent="0.4">
      <c r="C467" s="50"/>
      <c r="L467" s="42"/>
    </row>
    <row r="468" spans="3:12" x14ac:dyDescent="0.4">
      <c r="C468" s="50"/>
      <c r="L468" s="42"/>
    </row>
    <row r="469" spans="3:12" x14ac:dyDescent="0.4">
      <c r="C469" s="50"/>
      <c r="L469" s="42"/>
    </row>
    <row r="470" spans="3:12" x14ac:dyDescent="0.4">
      <c r="C470" s="50"/>
      <c r="L470" s="42"/>
    </row>
    <row r="471" spans="3:12" x14ac:dyDescent="0.4">
      <c r="C471" s="50"/>
      <c r="L471" s="42"/>
    </row>
    <row r="472" spans="3:12" x14ac:dyDescent="0.4">
      <c r="C472" s="50"/>
      <c r="L472" s="42"/>
    </row>
    <row r="473" spans="3:12" x14ac:dyDescent="0.4">
      <c r="C473" s="50"/>
      <c r="L473" s="42"/>
    </row>
    <row r="474" spans="3:12" x14ac:dyDescent="0.4">
      <c r="C474" s="50"/>
      <c r="L474" s="42"/>
    </row>
    <row r="475" spans="3:12" x14ac:dyDescent="0.4">
      <c r="C475" s="50"/>
      <c r="L475" s="42"/>
    </row>
    <row r="476" spans="3:12" x14ac:dyDescent="0.4">
      <c r="C476" s="50"/>
      <c r="L476" s="42"/>
    </row>
    <row r="477" spans="3:12" x14ac:dyDescent="0.4">
      <c r="C477" s="50"/>
      <c r="L477" s="42"/>
    </row>
    <row r="478" spans="3:12" x14ac:dyDescent="0.4">
      <c r="C478" s="50"/>
      <c r="L478" s="42"/>
    </row>
    <row r="479" spans="3:12" x14ac:dyDescent="0.4">
      <c r="C479" s="50"/>
      <c r="L479" s="42"/>
    </row>
    <row r="480" spans="3:12" x14ac:dyDescent="0.4">
      <c r="C480" s="50"/>
      <c r="L480" s="42"/>
    </row>
    <row r="481" spans="3:12" x14ac:dyDescent="0.4">
      <c r="C481" s="50"/>
      <c r="L481" s="42"/>
    </row>
    <row r="482" spans="3:12" x14ac:dyDescent="0.4">
      <c r="C482" s="50"/>
      <c r="L482" s="42"/>
    </row>
    <row r="483" spans="3:12" x14ac:dyDescent="0.4">
      <c r="C483" s="50"/>
      <c r="L483" s="42"/>
    </row>
    <row r="484" spans="3:12" x14ac:dyDescent="0.4">
      <c r="C484" s="50"/>
      <c r="L484" s="42"/>
    </row>
    <row r="485" spans="3:12" x14ac:dyDescent="0.4">
      <c r="C485" s="50"/>
      <c r="L485" s="42"/>
    </row>
    <row r="486" spans="3:12" x14ac:dyDescent="0.4">
      <c r="C486" s="50"/>
      <c r="L486" s="42"/>
    </row>
    <row r="487" spans="3:12" x14ac:dyDescent="0.4">
      <c r="C487" s="50"/>
      <c r="L487" s="42"/>
    </row>
    <row r="488" spans="3:12" x14ac:dyDescent="0.4">
      <c r="C488" s="50"/>
      <c r="L488" s="42"/>
    </row>
    <row r="489" spans="3:12" x14ac:dyDescent="0.4">
      <c r="C489" s="50"/>
      <c r="L489" s="42"/>
    </row>
    <row r="490" spans="3:12" x14ac:dyDescent="0.4">
      <c r="C490" s="50"/>
      <c r="L490" s="42"/>
    </row>
    <row r="491" spans="3:12" x14ac:dyDescent="0.4">
      <c r="C491" s="50"/>
      <c r="L491" s="42"/>
    </row>
    <row r="492" spans="3:12" x14ac:dyDescent="0.4">
      <c r="C492" s="50"/>
      <c r="L492" s="42"/>
    </row>
    <row r="493" spans="3:12" x14ac:dyDescent="0.4">
      <c r="C493" s="50"/>
      <c r="L493" s="42"/>
    </row>
    <row r="494" spans="3:12" x14ac:dyDescent="0.4">
      <c r="C494" s="50"/>
      <c r="L494" s="42"/>
    </row>
    <row r="495" spans="3:12" x14ac:dyDescent="0.4">
      <c r="C495" s="50"/>
      <c r="L495" s="42"/>
    </row>
    <row r="496" spans="3:12" x14ac:dyDescent="0.4">
      <c r="C496" s="50"/>
      <c r="L496" s="42"/>
    </row>
    <row r="497" spans="3:12" x14ac:dyDescent="0.4">
      <c r="C497" s="50"/>
      <c r="L497" s="42"/>
    </row>
    <row r="498" spans="3:12" x14ac:dyDescent="0.4">
      <c r="C498" s="50"/>
      <c r="L498" s="42"/>
    </row>
    <row r="499" spans="3:12" x14ac:dyDescent="0.4">
      <c r="C499" s="50"/>
      <c r="L499" s="42"/>
    </row>
    <row r="500" spans="3:12" x14ac:dyDescent="0.4">
      <c r="C500" s="50"/>
      <c r="L500" s="42"/>
    </row>
    <row r="501" spans="3:12" x14ac:dyDescent="0.4">
      <c r="C501" s="50"/>
      <c r="L501" s="42"/>
    </row>
    <row r="502" spans="3:12" x14ac:dyDescent="0.4">
      <c r="C502" s="50"/>
      <c r="L502" s="42"/>
    </row>
    <row r="503" spans="3:12" x14ac:dyDescent="0.4">
      <c r="C503" s="50"/>
      <c r="L503" s="42"/>
    </row>
    <row r="504" spans="3:12" x14ac:dyDescent="0.4">
      <c r="C504" s="50"/>
      <c r="L504" s="42"/>
    </row>
    <row r="505" spans="3:12" x14ac:dyDescent="0.4">
      <c r="C505" s="50"/>
      <c r="L505" s="42"/>
    </row>
    <row r="506" spans="3:12" x14ac:dyDescent="0.4">
      <c r="C506" s="50"/>
      <c r="L506" s="42"/>
    </row>
    <row r="507" spans="3:12" x14ac:dyDescent="0.4">
      <c r="C507" s="50"/>
      <c r="L507" s="42"/>
    </row>
    <row r="508" spans="3:12" x14ac:dyDescent="0.4">
      <c r="C508" s="50"/>
      <c r="L508" s="42"/>
    </row>
    <row r="509" spans="3:12" x14ac:dyDescent="0.4">
      <c r="C509" s="50"/>
      <c r="L509" s="42"/>
    </row>
    <row r="510" spans="3:12" x14ac:dyDescent="0.4">
      <c r="C510" s="50"/>
      <c r="L510" s="42"/>
    </row>
    <row r="511" spans="3:12" x14ac:dyDescent="0.4">
      <c r="C511" s="50"/>
      <c r="L511" s="42"/>
    </row>
    <row r="512" spans="3:12" x14ac:dyDescent="0.4">
      <c r="C512" s="50"/>
      <c r="L512" s="42"/>
    </row>
    <row r="513" spans="3:12" x14ac:dyDescent="0.4">
      <c r="C513" s="50"/>
      <c r="L513" s="42"/>
    </row>
    <row r="514" spans="3:12" x14ac:dyDescent="0.4">
      <c r="C514" s="50"/>
      <c r="L514" s="42"/>
    </row>
    <row r="515" spans="3:12" x14ac:dyDescent="0.4">
      <c r="C515" s="50"/>
      <c r="L515" s="42"/>
    </row>
    <row r="516" spans="3:12" x14ac:dyDescent="0.4">
      <c r="C516" s="50"/>
      <c r="L516" s="42"/>
    </row>
    <row r="517" spans="3:12" x14ac:dyDescent="0.4">
      <c r="C517" s="50"/>
      <c r="L517" s="42"/>
    </row>
    <row r="518" spans="3:12" x14ac:dyDescent="0.4">
      <c r="C518" s="50"/>
      <c r="L518" s="42"/>
    </row>
    <row r="519" spans="3:12" x14ac:dyDescent="0.4">
      <c r="C519" s="50"/>
      <c r="L519" s="42"/>
    </row>
    <row r="520" spans="3:12" x14ac:dyDescent="0.4">
      <c r="C520" s="50"/>
      <c r="L520" s="42"/>
    </row>
    <row r="521" spans="3:12" x14ac:dyDescent="0.4">
      <c r="C521" s="50"/>
      <c r="L521" s="42"/>
    </row>
    <row r="522" spans="3:12" x14ac:dyDescent="0.4">
      <c r="C522" s="50"/>
      <c r="L522" s="42"/>
    </row>
    <row r="523" spans="3:12" x14ac:dyDescent="0.4">
      <c r="C523" s="50"/>
      <c r="L523" s="42"/>
    </row>
    <row r="524" spans="3:12" x14ac:dyDescent="0.4">
      <c r="C524" s="50"/>
      <c r="L524" s="42"/>
    </row>
    <row r="525" spans="3:12" x14ac:dyDescent="0.4">
      <c r="C525" s="50"/>
      <c r="L525" s="42"/>
    </row>
    <row r="526" spans="3:12" x14ac:dyDescent="0.4">
      <c r="C526" s="50"/>
      <c r="L526" s="42"/>
    </row>
    <row r="527" spans="3:12" x14ac:dyDescent="0.4">
      <c r="C527" s="50"/>
      <c r="L527" s="42"/>
    </row>
    <row r="528" spans="3:12" x14ac:dyDescent="0.4">
      <c r="C528" s="50"/>
      <c r="L528" s="42"/>
    </row>
    <row r="529" spans="3:12" x14ac:dyDescent="0.4">
      <c r="C529" s="50"/>
      <c r="L529" s="42"/>
    </row>
    <row r="530" spans="3:12" x14ac:dyDescent="0.4">
      <c r="C530" s="50"/>
      <c r="L530" s="42"/>
    </row>
    <row r="531" spans="3:12" x14ac:dyDescent="0.4">
      <c r="C531" s="50"/>
      <c r="L531" s="42"/>
    </row>
    <row r="532" spans="3:12" x14ac:dyDescent="0.4">
      <c r="C532" s="50"/>
      <c r="L532" s="42"/>
    </row>
    <row r="533" spans="3:12" x14ac:dyDescent="0.4">
      <c r="C533" s="50"/>
      <c r="L533" s="42"/>
    </row>
    <row r="534" spans="3:12" x14ac:dyDescent="0.4">
      <c r="C534" s="50"/>
      <c r="L534" s="42"/>
    </row>
    <row r="535" spans="3:12" x14ac:dyDescent="0.4">
      <c r="C535" s="50"/>
      <c r="L535" s="42"/>
    </row>
    <row r="536" spans="3:12" x14ac:dyDescent="0.4">
      <c r="C536" s="50"/>
      <c r="L536" s="42"/>
    </row>
    <row r="537" spans="3:12" x14ac:dyDescent="0.4">
      <c r="C537" s="50"/>
      <c r="L537" s="42"/>
    </row>
    <row r="538" spans="3:12" x14ac:dyDescent="0.4">
      <c r="C538" s="50"/>
    </row>
    <row r="539" spans="3:12" x14ac:dyDescent="0.4">
      <c r="C539" s="50"/>
    </row>
    <row r="540" spans="3:12" x14ac:dyDescent="0.4">
      <c r="C540" s="50"/>
    </row>
    <row r="541" spans="3:12" x14ac:dyDescent="0.4">
      <c r="C541" s="50"/>
    </row>
    <row r="542" spans="3:12" x14ac:dyDescent="0.4">
      <c r="C542" s="50"/>
    </row>
    <row r="543" spans="3:12" x14ac:dyDescent="0.4">
      <c r="C543" s="50"/>
    </row>
    <row r="544" spans="3:12" x14ac:dyDescent="0.4">
      <c r="C544" s="50"/>
    </row>
    <row r="545" spans="3:3" x14ac:dyDescent="0.4">
      <c r="C545" s="50"/>
    </row>
    <row r="546" spans="3:3" x14ac:dyDescent="0.4">
      <c r="C546" s="50"/>
    </row>
    <row r="547" spans="3:3" x14ac:dyDescent="0.4">
      <c r="C547" s="50"/>
    </row>
    <row r="548" spans="3:3" x14ac:dyDescent="0.4">
      <c r="C548" s="50"/>
    </row>
    <row r="549" spans="3:3" x14ac:dyDescent="0.4">
      <c r="C549" s="50"/>
    </row>
    <row r="550" spans="3:3" x14ac:dyDescent="0.4">
      <c r="C550" s="50"/>
    </row>
    <row r="551" spans="3:3" x14ac:dyDescent="0.4">
      <c r="C551" s="50"/>
    </row>
    <row r="552" spans="3:3" x14ac:dyDescent="0.4">
      <c r="C552" s="50"/>
    </row>
    <row r="553" spans="3:3" x14ac:dyDescent="0.4">
      <c r="C553" s="50"/>
    </row>
    <row r="554" spans="3:3" x14ac:dyDescent="0.4">
      <c r="C554" s="50"/>
    </row>
    <row r="555" spans="3:3" x14ac:dyDescent="0.4">
      <c r="C555" s="50"/>
    </row>
    <row r="556" spans="3:3" x14ac:dyDescent="0.4">
      <c r="C556" s="50"/>
    </row>
    <row r="557" spans="3:3" x14ac:dyDescent="0.4">
      <c r="C557" s="50"/>
    </row>
    <row r="558" spans="3:3" x14ac:dyDescent="0.4">
      <c r="C558" s="50"/>
    </row>
    <row r="559" spans="3:3" x14ac:dyDescent="0.4">
      <c r="C559" s="50"/>
    </row>
    <row r="560" spans="3:3" x14ac:dyDescent="0.4">
      <c r="C560" s="50"/>
    </row>
    <row r="561" spans="3:3" x14ac:dyDescent="0.4">
      <c r="C561" s="50"/>
    </row>
    <row r="562" spans="3:3" x14ac:dyDescent="0.4">
      <c r="C562" s="50"/>
    </row>
    <row r="563" spans="3:3" x14ac:dyDescent="0.4">
      <c r="C563" s="50"/>
    </row>
    <row r="564" spans="3:3" x14ac:dyDescent="0.4">
      <c r="C564" s="50"/>
    </row>
    <row r="565" spans="3:3" x14ac:dyDescent="0.4">
      <c r="C565" s="50"/>
    </row>
    <row r="566" spans="3:3" x14ac:dyDescent="0.4">
      <c r="C566" s="50"/>
    </row>
    <row r="567" spans="3:3" x14ac:dyDescent="0.4">
      <c r="C567" s="50"/>
    </row>
    <row r="568" spans="3:3" x14ac:dyDescent="0.4">
      <c r="C568" s="50"/>
    </row>
    <row r="569" spans="3:3" x14ac:dyDescent="0.4">
      <c r="C569" s="50"/>
    </row>
    <row r="570" spans="3:3" x14ac:dyDescent="0.4">
      <c r="C570" s="50"/>
    </row>
    <row r="571" spans="3:3" x14ac:dyDescent="0.4">
      <c r="C571" s="50"/>
    </row>
    <row r="572" spans="3:3" x14ac:dyDescent="0.4">
      <c r="C572" s="50"/>
    </row>
    <row r="573" spans="3:3" x14ac:dyDescent="0.4">
      <c r="C573" s="50"/>
    </row>
    <row r="574" spans="3:3" x14ac:dyDescent="0.4">
      <c r="C574" s="50"/>
    </row>
    <row r="575" spans="3:3" x14ac:dyDescent="0.4">
      <c r="C575" s="50"/>
    </row>
    <row r="576" spans="3:3" x14ac:dyDescent="0.4">
      <c r="C576" s="50"/>
    </row>
    <row r="577" spans="3:3" x14ac:dyDescent="0.4">
      <c r="C577" s="50"/>
    </row>
    <row r="578" spans="3:3" x14ac:dyDescent="0.4">
      <c r="C578" s="50"/>
    </row>
    <row r="579" spans="3:3" x14ac:dyDescent="0.4">
      <c r="C579" s="50"/>
    </row>
    <row r="580" spans="3:3" x14ac:dyDescent="0.4">
      <c r="C580" s="50"/>
    </row>
    <row r="581" spans="3:3" x14ac:dyDescent="0.4">
      <c r="C581" s="50"/>
    </row>
    <row r="582" spans="3:3" x14ac:dyDescent="0.4">
      <c r="C582" s="50"/>
    </row>
    <row r="583" spans="3:3" x14ac:dyDescent="0.4">
      <c r="C583" s="50"/>
    </row>
    <row r="584" spans="3:3" x14ac:dyDescent="0.4">
      <c r="C584" s="50"/>
    </row>
    <row r="585" spans="3:3" x14ac:dyDescent="0.4">
      <c r="C585" s="50"/>
    </row>
    <row r="586" spans="3:3" x14ac:dyDescent="0.4">
      <c r="C586" s="50"/>
    </row>
    <row r="587" spans="3:3" x14ac:dyDescent="0.4">
      <c r="C587" s="50"/>
    </row>
    <row r="588" spans="3:3" x14ac:dyDescent="0.4">
      <c r="C588" s="50"/>
    </row>
    <row r="589" spans="3:3" x14ac:dyDescent="0.4">
      <c r="C589" s="50"/>
    </row>
    <row r="590" spans="3:3" x14ac:dyDescent="0.4">
      <c r="C590" s="50"/>
    </row>
    <row r="591" spans="3:3" x14ac:dyDescent="0.4">
      <c r="C591" s="50"/>
    </row>
    <row r="592" spans="3:3" x14ac:dyDescent="0.4">
      <c r="C592" s="50"/>
    </row>
    <row r="593" spans="3:3" x14ac:dyDescent="0.4">
      <c r="C593" s="50"/>
    </row>
    <row r="594" spans="3:3" x14ac:dyDescent="0.4">
      <c r="C594" s="50"/>
    </row>
    <row r="595" spans="3:3" x14ac:dyDescent="0.4">
      <c r="C595" s="50"/>
    </row>
    <row r="596" spans="3:3" x14ac:dyDescent="0.4">
      <c r="C596" s="50"/>
    </row>
    <row r="597" spans="3:3" x14ac:dyDescent="0.4">
      <c r="C597" s="50"/>
    </row>
    <row r="598" spans="3:3" x14ac:dyDescent="0.4">
      <c r="C598" s="50"/>
    </row>
    <row r="599" spans="3:3" x14ac:dyDescent="0.4">
      <c r="C599" s="50"/>
    </row>
    <row r="600" spans="3:3" x14ac:dyDescent="0.4">
      <c r="C600" s="50"/>
    </row>
    <row r="601" spans="3:3" x14ac:dyDescent="0.4">
      <c r="C601" s="50"/>
    </row>
    <row r="602" spans="3:3" x14ac:dyDescent="0.4">
      <c r="C602" s="50"/>
    </row>
    <row r="603" spans="3:3" x14ac:dyDescent="0.4">
      <c r="C603" s="50"/>
    </row>
    <row r="604" spans="3:3" x14ac:dyDescent="0.4">
      <c r="C604" s="50"/>
    </row>
    <row r="605" spans="3:3" x14ac:dyDescent="0.4">
      <c r="C605" s="50"/>
    </row>
    <row r="606" spans="3:3" x14ac:dyDescent="0.4">
      <c r="C606" s="50"/>
    </row>
    <row r="607" spans="3:3" x14ac:dyDescent="0.4">
      <c r="C607" s="50"/>
    </row>
    <row r="608" spans="3:3" x14ac:dyDescent="0.4">
      <c r="C608" s="50"/>
    </row>
    <row r="609" spans="3:3" x14ac:dyDescent="0.4">
      <c r="C609" s="50"/>
    </row>
    <row r="610" spans="3:3" x14ac:dyDescent="0.4">
      <c r="C610" s="50"/>
    </row>
    <row r="611" spans="3:3" x14ac:dyDescent="0.4">
      <c r="C611" s="50"/>
    </row>
    <row r="612" spans="3:3" x14ac:dyDescent="0.4">
      <c r="C612" s="50"/>
    </row>
    <row r="613" spans="3:3" x14ac:dyDescent="0.4">
      <c r="C613" s="50"/>
    </row>
    <row r="614" spans="3:3" x14ac:dyDescent="0.4">
      <c r="C614" s="50"/>
    </row>
    <row r="615" spans="3:3" x14ac:dyDescent="0.4">
      <c r="C615" s="50"/>
    </row>
    <row r="616" spans="3:3" x14ac:dyDescent="0.4">
      <c r="C616" s="50"/>
    </row>
    <row r="617" spans="3:3" x14ac:dyDescent="0.4">
      <c r="C617" s="50"/>
    </row>
    <row r="618" spans="3:3" x14ac:dyDescent="0.4">
      <c r="C618" s="50"/>
    </row>
    <row r="619" spans="3:3" x14ac:dyDescent="0.4">
      <c r="C619" s="50"/>
    </row>
    <row r="620" spans="3:3" x14ac:dyDescent="0.4">
      <c r="C620" s="50"/>
    </row>
    <row r="621" spans="3:3" x14ac:dyDescent="0.4">
      <c r="C621" s="50"/>
    </row>
    <row r="622" spans="3:3" x14ac:dyDescent="0.4">
      <c r="C622" s="50"/>
    </row>
    <row r="623" spans="3:3" x14ac:dyDescent="0.4">
      <c r="C623" s="50"/>
    </row>
    <row r="624" spans="3:3" x14ac:dyDescent="0.4">
      <c r="C624" s="50"/>
    </row>
    <row r="625" spans="3:3" x14ac:dyDescent="0.4">
      <c r="C625" s="50"/>
    </row>
    <row r="626" spans="3:3" x14ac:dyDescent="0.4">
      <c r="C626" s="50"/>
    </row>
    <row r="627" spans="3:3" x14ac:dyDescent="0.4">
      <c r="C627" s="50"/>
    </row>
    <row r="628" spans="3:3" x14ac:dyDescent="0.4">
      <c r="C628" s="50"/>
    </row>
    <row r="629" spans="3:3" x14ac:dyDescent="0.4">
      <c r="C629" s="50"/>
    </row>
    <row r="630" spans="3:3" x14ac:dyDescent="0.4">
      <c r="C630" s="50"/>
    </row>
    <row r="631" spans="3:3" x14ac:dyDescent="0.4">
      <c r="C631" s="50"/>
    </row>
    <row r="632" spans="3:3" x14ac:dyDescent="0.4">
      <c r="C632" s="50"/>
    </row>
    <row r="633" spans="3:3" x14ac:dyDescent="0.4">
      <c r="C633" s="50"/>
    </row>
    <row r="634" spans="3:3" x14ac:dyDescent="0.4">
      <c r="C634" s="50"/>
    </row>
    <row r="635" spans="3:3" x14ac:dyDescent="0.4">
      <c r="C635" s="50"/>
    </row>
    <row r="636" spans="3:3" x14ac:dyDescent="0.4">
      <c r="C636" s="50"/>
    </row>
    <row r="637" spans="3:3" x14ac:dyDescent="0.4">
      <c r="C637" s="50"/>
    </row>
    <row r="638" spans="3:3" x14ac:dyDescent="0.4">
      <c r="C638" s="50"/>
    </row>
    <row r="639" spans="3:3" x14ac:dyDescent="0.4">
      <c r="C639" s="50"/>
    </row>
    <row r="640" spans="3:3" x14ac:dyDescent="0.4">
      <c r="C640" s="50"/>
    </row>
    <row r="641" spans="3:3" x14ac:dyDescent="0.4">
      <c r="C641" s="50"/>
    </row>
    <row r="642" spans="3:3" x14ac:dyDescent="0.4">
      <c r="C642" s="50"/>
    </row>
    <row r="643" spans="3:3" x14ac:dyDescent="0.4">
      <c r="C643" s="50"/>
    </row>
    <row r="644" spans="3:3" x14ac:dyDescent="0.4">
      <c r="C644" s="50"/>
    </row>
    <row r="645" spans="3:3" x14ac:dyDescent="0.4">
      <c r="C645" s="50"/>
    </row>
    <row r="646" spans="3:3" x14ac:dyDescent="0.4">
      <c r="C646" s="50"/>
    </row>
    <row r="647" spans="3:3" x14ac:dyDescent="0.4">
      <c r="C647" s="50"/>
    </row>
    <row r="648" spans="3:3" x14ac:dyDescent="0.4">
      <c r="C648" s="50"/>
    </row>
    <row r="649" spans="3:3" x14ac:dyDescent="0.4">
      <c r="C649" s="50"/>
    </row>
    <row r="650" spans="3:3" x14ac:dyDescent="0.4">
      <c r="C650" s="50"/>
    </row>
    <row r="651" spans="3:3" x14ac:dyDescent="0.4">
      <c r="C651" s="50"/>
    </row>
    <row r="652" spans="3:3" x14ac:dyDescent="0.4">
      <c r="C652" s="50"/>
    </row>
    <row r="653" spans="3:3" x14ac:dyDescent="0.4">
      <c r="C653" s="50"/>
    </row>
    <row r="654" spans="3:3" x14ac:dyDescent="0.4">
      <c r="C654" s="50"/>
    </row>
    <row r="655" spans="3:3" x14ac:dyDescent="0.4">
      <c r="C655" s="50"/>
    </row>
    <row r="656" spans="3:3" x14ac:dyDescent="0.4">
      <c r="C656" s="50"/>
    </row>
    <row r="657" spans="3:3" x14ac:dyDescent="0.4">
      <c r="C657" s="50"/>
    </row>
    <row r="658" spans="3:3" x14ac:dyDescent="0.4">
      <c r="C658" s="50"/>
    </row>
    <row r="659" spans="3:3" x14ac:dyDescent="0.4">
      <c r="C659" s="50"/>
    </row>
    <row r="660" spans="3:3" x14ac:dyDescent="0.4">
      <c r="C660" s="50"/>
    </row>
    <row r="661" spans="3:3" x14ac:dyDescent="0.4">
      <c r="C661" s="50"/>
    </row>
    <row r="662" spans="3:3" x14ac:dyDescent="0.4">
      <c r="C662" s="50"/>
    </row>
    <row r="663" spans="3:3" x14ac:dyDescent="0.4">
      <c r="C663" s="50"/>
    </row>
    <row r="664" spans="3:3" x14ac:dyDescent="0.4">
      <c r="C664" s="50"/>
    </row>
    <row r="665" spans="3:3" x14ac:dyDescent="0.4">
      <c r="C665" s="50"/>
    </row>
    <row r="666" spans="3:3" x14ac:dyDescent="0.4">
      <c r="C666" s="50"/>
    </row>
    <row r="667" spans="3:3" x14ac:dyDescent="0.4">
      <c r="C667" s="50"/>
    </row>
    <row r="668" spans="3:3" x14ac:dyDescent="0.4">
      <c r="C668" s="50"/>
    </row>
    <row r="669" spans="3:3" x14ac:dyDescent="0.4">
      <c r="C669" s="50"/>
    </row>
    <row r="670" spans="3:3" x14ac:dyDescent="0.4">
      <c r="C670" s="50"/>
    </row>
    <row r="671" spans="3:3" x14ac:dyDescent="0.4">
      <c r="C671" s="50"/>
    </row>
    <row r="672" spans="3:3" x14ac:dyDescent="0.4">
      <c r="C672" s="50"/>
    </row>
    <row r="673" spans="3:3" x14ac:dyDescent="0.4">
      <c r="C673" s="50"/>
    </row>
    <row r="674" spans="3:3" x14ac:dyDescent="0.4">
      <c r="C674" s="50"/>
    </row>
    <row r="675" spans="3:3" x14ac:dyDescent="0.4">
      <c r="C675" s="50"/>
    </row>
    <row r="676" spans="3:3" x14ac:dyDescent="0.4">
      <c r="C676" s="50"/>
    </row>
    <row r="677" spans="3:3" x14ac:dyDescent="0.4">
      <c r="C677" s="50"/>
    </row>
    <row r="678" spans="3:3" x14ac:dyDescent="0.4">
      <c r="C678" s="50"/>
    </row>
    <row r="679" spans="3:3" x14ac:dyDescent="0.4">
      <c r="C679" s="50"/>
    </row>
    <row r="680" spans="3:3" x14ac:dyDescent="0.4">
      <c r="C680" s="50"/>
    </row>
    <row r="681" spans="3:3" x14ac:dyDescent="0.4">
      <c r="C681" s="50"/>
    </row>
    <row r="682" spans="3:3" x14ac:dyDescent="0.4">
      <c r="C682" s="50"/>
    </row>
    <row r="683" spans="3:3" x14ac:dyDescent="0.4">
      <c r="C683" s="50"/>
    </row>
    <row r="684" spans="3:3" x14ac:dyDescent="0.4">
      <c r="C684" s="50"/>
    </row>
    <row r="685" spans="3:3" x14ac:dyDescent="0.4">
      <c r="C685" s="50"/>
    </row>
    <row r="686" spans="3:3" x14ac:dyDescent="0.4">
      <c r="C686" s="50"/>
    </row>
    <row r="687" spans="3:3" x14ac:dyDescent="0.4">
      <c r="C687" s="50"/>
    </row>
    <row r="688" spans="3:3" x14ac:dyDescent="0.4">
      <c r="C688" s="50"/>
    </row>
    <row r="689" spans="3:3" x14ac:dyDescent="0.4">
      <c r="C689" s="50"/>
    </row>
    <row r="690" spans="3:3" x14ac:dyDescent="0.4">
      <c r="C690" s="50"/>
    </row>
    <row r="691" spans="3:3" x14ac:dyDescent="0.4">
      <c r="C691" s="50"/>
    </row>
    <row r="692" spans="3:3" x14ac:dyDescent="0.4">
      <c r="C692" s="50"/>
    </row>
    <row r="693" spans="3:3" x14ac:dyDescent="0.4">
      <c r="C693" s="50"/>
    </row>
    <row r="694" spans="3:3" x14ac:dyDescent="0.4">
      <c r="C694" s="50"/>
    </row>
    <row r="695" spans="3:3" x14ac:dyDescent="0.4">
      <c r="C695" s="50"/>
    </row>
    <row r="696" spans="3:3" x14ac:dyDescent="0.4">
      <c r="C696" s="50"/>
    </row>
    <row r="697" spans="3:3" x14ac:dyDescent="0.4">
      <c r="C697" s="50"/>
    </row>
    <row r="698" spans="3:3" x14ac:dyDescent="0.4">
      <c r="C698" s="50"/>
    </row>
    <row r="699" spans="3:3" x14ac:dyDescent="0.4">
      <c r="C699" s="50"/>
    </row>
    <row r="700" spans="3:3" x14ac:dyDescent="0.4">
      <c r="C700" s="50"/>
    </row>
    <row r="701" spans="3:3" x14ac:dyDescent="0.4">
      <c r="C701" s="50"/>
    </row>
    <row r="702" spans="3:3" x14ac:dyDescent="0.4">
      <c r="C702" s="50"/>
    </row>
    <row r="703" spans="3:3" x14ac:dyDescent="0.4">
      <c r="C703" s="50"/>
    </row>
    <row r="704" spans="3:3" x14ac:dyDescent="0.4">
      <c r="C704" s="50"/>
    </row>
    <row r="705" spans="3:3" x14ac:dyDescent="0.4">
      <c r="C705" s="50"/>
    </row>
    <row r="706" spans="3:3" x14ac:dyDescent="0.4">
      <c r="C706" s="50"/>
    </row>
    <row r="707" spans="3:3" x14ac:dyDescent="0.4">
      <c r="C707" s="50"/>
    </row>
    <row r="708" spans="3:3" x14ac:dyDescent="0.4">
      <c r="C708" s="50"/>
    </row>
    <row r="709" spans="3:3" x14ac:dyDescent="0.4">
      <c r="C709" s="50"/>
    </row>
    <row r="710" spans="3:3" x14ac:dyDescent="0.4">
      <c r="C710" s="50"/>
    </row>
    <row r="711" spans="3:3" x14ac:dyDescent="0.4">
      <c r="C711" s="50"/>
    </row>
    <row r="712" spans="3:3" x14ac:dyDescent="0.4">
      <c r="C712" s="50"/>
    </row>
    <row r="713" spans="3:3" x14ac:dyDescent="0.4">
      <c r="C713" s="50"/>
    </row>
    <row r="714" spans="3:3" x14ac:dyDescent="0.4">
      <c r="C714" s="50"/>
    </row>
    <row r="715" spans="3:3" x14ac:dyDescent="0.4">
      <c r="C715" s="50"/>
    </row>
    <row r="716" spans="3:3" x14ac:dyDescent="0.4">
      <c r="C716" s="50"/>
    </row>
    <row r="717" spans="3:3" x14ac:dyDescent="0.4">
      <c r="C717" s="50"/>
    </row>
    <row r="718" spans="3:3" x14ac:dyDescent="0.4">
      <c r="C718" s="50"/>
    </row>
    <row r="719" spans="3:3" x14ac:dyDescent="0.4">
      <c r="C719" s="50"/>
    </row>
    <row r="720" spans="3:3" x14ac:dyDescent="0.4">
      <c r="C720" s="50"/>
    </row>
    <row r="721" spans="3:3" x14ac:dyDescent="0.4">
      <c r="C721" s="50"/>
    </row>
    <row r="722" spans="3:3" x14ac:dyDescent="0.4">
      <c r="C722" s="50"/>
    </row>
    <row r="723" spans="3:3" x14ac:dyDescent="0.4">
      <c r="C723" s="50"/>
    </row>
    <row r="724" spans="3:3" x14ac:dyDescent="0.4">
      <c r="C724" s="50"/>
    </row>
    <row r="725" spans="3:3" x14ac:dyDescent="0.4">
      <c r="C725" s="50"/>
    </row>
    <row r="726" spans="3:3" x14ac:dyDescent="0.4">
      <c r="C726" s="50"/>
    </row>
    <row r="727" spans="3:3" x14ac:dyDescent="0.4">
      <c r="C727" s="50"/>
    </row>
    <row r="728" spans="3:3" x14ac:dyDescent="0.4">
      <c r="C728" s="50"/>
    </row>
    <row r="729" spans="3:3" x14ac:dyDescent="0.4">
      <c r="C729" s="50"/>
    </row>
    <row r="730" spans="3:3" x14ac:dyDescent="0.4">
      <c r="C730" s="50"/>
    </row>
    <row r="731" spans="3:3" x14ac:dyDescent="0.4">
      <c r="C731" s="50"/>
    </row>
    <row r="732" spans="3:3" x14ac:dyDescent="0.4">
      <c r="C732" s="50"/>
    </row>
    <row r="733" spans="3:3" x14ac:dyDescent="0.4">
      <c r="C733" s="50"/>
    </row>
    <row r="734" spans="3:3" x14ac:dyDescent="0.4">
      <c r="C734" s="50"/>
    </row>
    <row r="735" spans="3:3" x14ac:dyDescent="0.4">
      <c r="C735" s="50"/>
    </row>
    <row r="736" spans="3:3" x14ac:dyDescent="0.4">
      <c r="C736" s="50"/>
    </row>
    <row r="737" spans="3:3" x14ac:dyDescent="0.4">
      <c r="C737" s="50"/>
    </row>
    <row r="738" spans="3:3" x14ac:dyDescent="0.4">
      <c r="C738" s="50"/>
    </row>
    <row r="739" spans="3:3" x14ac:dyDescent="0.4">
      <c r="C739" s="50"/>
    </row>
    <row r="740" spans="3:3" x14ac:dyDescent="0.4">
      <c r="C740" s="50"/>
    </row>
    <row r="741" spans="3:3" x14ac:dyDescent="0.4">
      <c r="C741" s="50"/>
    </row>
    <row r="742" spans="3:3" x14ac:dyDescent="0.4">
      <c r="C742" s="50"/>
    </row>
    <row r="743" spans="3:3" x14ac:dyDescent="0.4">
      <c r="C743" s="50"/>
    </row>
    <row r="744" spans="3:3" x14ac:dyDescent="0.4">
      <c r="C744" s="50"/>
    </row>
    <row r="745" spans="3:3" x14ac:dyDescent="0.4">
      <c r="C745" s="50"/>
    </row>
    <row r="746" spans="3:3" x14ac:dyDescent="0.4">
      <c r="C746" s="50"/>
    </row>
    <row r="747" spans="3:3" x14ac:dyDescent="0.4">
      <c r="C747" s="50"/>
    </row>
    <row r="748" spans="3:3" x14ac:dyDescent="0.4">
      <c r="C748" s="50"/>
    </row>
    <row r="749" spans="3:3" x14ac:dyDescent="0.4">
      <c r="C749" s="50"/>
    </row>
    <row r="750" spans="3:3" x14ac:dyDescent="0.4">
      <c r="C750" s="50"/>
    </row>
    <row r="751" spans="3:3" x14ac:dyDescent="0.4">
      <c r="C751" s="50"/>
    </row>
    <row r="752" spans="3:3" x14ac:dyDescent="0.4">
      <c r="C752" s="50"/>
    </row>
    <row r="753" spans="3:3" x14ac:dyDescent="0.4">
      <c r="C753" s="50"/>
    </row>
    <row r="754" spans="3:3" x14ac:dyDescent="0.4">
      <c r="C754" s="50"/>
    </row>
    <row r="755" spans="3:3" x14ac:dyDescent="0.4">
      <c r="C755" s="50"/>
    </row>
    <row r="756" spans="3:3" x14ac:dyDescent="0.4">
      <c r="C756" s="50"/>
    </row>
    <row r="757" spans="3:3" x14ac:dyDescent="0.4">
      <c r="C757" s="50"/>
    </row>
    <row r="758" spans="3:3" x14ac:dyDescent="0.4">
      <c r="C758" s="50"/>
    </row>
    <row r="759" spans="3:3" x14ac:dyDescent="0.4">
      <c r="C759" s="50"/>
    </row>
    <row r="760" spans="3:3" x14ac:dyDescent="0.4">
      <c r="C760" s="50"/>
    </row>
    <row r="761" spans="3:3" x14ac:dyDescent="0.4">
      <c r="C761" s="50"/>
    </row>
    <row r="762" spans="3:3" x14ac:dyDescent="0.4">
      <c r="C762" s="50"/>
    </row>
    <row r="763" spans="3:3" x14ac:dyDescent="0.4">
      <c r="C763" s="50"/>
    </row>
    <row r="764" spans="3:3" x14ac:dyDescent="0.4">
      <c r="C764" s="50"/>
    </row>
    <row r="765" spans="3:3" x14ac:dyDescent="0.4">
      <c r="C765" s="50"/>
    </row>
    <row r="766" spans="3:3" x14ac:dyDescent="0.4">
      <c r="C766" s="50"/>
    </row>
    <row r="767" spans="3:3" x14ac:dyDescent="0.4">
      <c r="C767" s="50"/>
    </row>
    <row r="768" spans="3:3" x14ac:dyDescent="0.4">
      <c r="C768" s="50"/>
    </row>
    <row r="769" spans="3:3" x14ac:dyDescent="0.4">
      <c r="C769" s="50"/>
    </row>
    <row r="770" spans="3:3" x14ac:dyDescent="0.4">
      <c r="C770" s="50"/>
    </row>
    <row r="771" spans="3:3" x14ac:dyDescent="0.4">
      <c r="C771" s="50"/>
    </row>
    <row r="772" spans="3:3" x14ac:dyDescent="0.4">
      <c r="C772" s="50"/>
    </row>
    <row r="773" spans="3:3" x14ac:dyDescent="0.4">
      <c r="C773" s="50"/>
    </row>
    <row r="774" spans="3:3" x14ac:dyDescent="0.4">
      <c r="C774" s="50"/>
    </row>
    <row r="775" spans="3:3" x14ac:dyDescent="0.4">
      <c r="C775" s="50"/>
    </row>
    <row r="776" spans="3:3" x14ac:dyDescent="0.4">
      <c r="C776" s="50"/>
    </row>
    <row r="777" spans="3:3" x14ac:dyDescent="0.4">
      <c r="C777" s="50"/>
    </row>
    <row r="778" spans="3:3" x14ac:dyDescent="0.4">
      <c r="C778" s="50"/>
    </row>
    <row r="779" spans="3:3" x14ac:dyDescent="0.4">
      <c r="C779" s="50"/>
    </row>
    <row r="780" spans="3:3" x14ac:dyDescent="0.4">
      <c r="C780" s="50"/>
    </row>
    <row r="781" spans="3:3" x14ac:dyDescent="0.4">
      <c r="C781" s="50"/>
    </row>
    <row r="782" spans="3:3" x14ac:dyDescent="0.4">
      <c r="C782" s="50"/>
    </row>
    <row r="783" spans="3:3" x14ac:dyDescent="0.4">
      <c r="C783" s="50"/>
    </row>
    <row r="784" spans="3:3" x14ac:dyDescent="0.4">
      <c r="C784" s="50"/>
    </row>
    <row r="785" spans="3:3" x14ac:dyDescent="0.4">
      <c r="C785" s="50"/>
    </row>
    <row r="786" spans="3:3" x14ac:dyDescent="0.4">
      <c r="C786" s="50"/>
    </row>
    <row r="787" spans="3:3" x14ac:dyDescent="0.4">
      <c r="C787" s="50"/>
    </row>
    <row r="788" spans="3:3" x14ac:dyDescent="0.4">
      <c r="C788" s="50"/>
    </row>
    <row r="789" spans="3:3" x14ac:dyDescent="0.4">
      <c r="C789" s="50"/>
    </row>
    <row r="790" spans="3:3" x14ac:dyDescent="0.4">
      <c r="C790" s="50"/>
    </row>
    <row r="791" spans="3:3" x14ac:dyDescent="0.4">
      <c r="C791" s="50"/>
    </row>
    <row r="792" spans="3:3" x14ac:dyDescent="0.4">
      <c r="C792" s="50"/>
    </row>
    <row r="793" spans="3:3" x14ac:dyDescent="0.4">
      <c r="C793" s="50"/>
    </row>
    <row r="794" spans="3:3" x14ac:dyDescent="0.4">
      <c r="C794" s="50"/>
    </row>
    <row r="795" spans="3:3" x14ac:dyDescent="0.4">
      <c r="C795" s="50"/>
    </row>
    <row r="796" spans="3:3" x14ac:dyDescent="0.4">
      <c r="C796" s="50"/>
    </row>
    <row r="797" spans="3:3" x14ac:dyDescent="0.4">
      <c r="C797" s="50"/>
    </row>
    <row r="798" spans="3:3" x14ac:dyDescent="0.4">
      <c r="C798" s="50"/>
    </row>
    <row r="799" spans="3:3" x14ac:dyDescent="0.4">
      <c r="C799" s="50"/>
    </row>
    <row r="800" spans="3:3" x14ac:dyDescent="0.4">
      <c r="C800" s="50"/>
    </row>
    <row r="801" spans="3:3" x14ac:dyDescent="0.4">
      <c r="C801" s="50"/>
    </row>
    <row r="802" spans="3:3" x14ac:dyDescent="0.4">
      <c r="C802" s="50"/>
    </row>
    <row r="803" spans="3:3" x14ac:dyDescent="0.4">
      <c r="C803" s="50"/>
    </row>
    <row r="804" spans="3:3" x14ac:dyDescent="0.4">
      <c r="C804" s="50"/>
    </row>
    <row r="805" spans="3:3" x14ac:dyDescent="0.4">
      <c r="C805" s="50"/>
    </row>
    <row r="806" spans="3:3" x14ac:dyDescent="0.4">
      <c r="C806" s="50"/>
    </row>
    <row r="807" spans="3:3" x14ac:dyDescent="0.4">
      <c r="C807" s="50"/>
    </row>
    <row r="808" spans="3:3" x14ac:dyDescent="0.4">
      <c r="C808" s="50"/>
    </row>
    <row r="809" spans="3:3" x14ac:dyDescent="0.4">
      <c r="C809" s="50"/>
    </row>
    <row r="810" spans="3:3" x14ac:dyDescent="0.4">
      <c r="C810" s="50"/>
    </row>
    <row r="811" spans="3:3" x14ac:dyDescent="0.4">
      <c r="C811" s="50"/>
    </row>
    <row r="812" spans="3:3" x14ac:dyDescent="0.4">
      <c r="C812" s="50"/>
    </row>
    <row r="813" spans="3:3" x14ac:dyDescent="0.4">
      <c r="C813" s="50"/>
    </row>
    <row r="814" spans="3:3" x14ac:dyDescent="0.4">
      <c r="C814" s="50"/>
    </row>
    <row r="815" spans="3:3" x14ac:dyDescent="0.4">
      <c r="C815" s="50"/>
    </row>
    <row r="816" spans="3:3" x14ac:dyDescent="0.4">
      <c r="C816" s="50"/>
    </row>
    <row r="817" spans="3:3" x14ac:dyDescent="0.4">
      <c r="C817" s="50"/>
    </row>
    <row r="818" spans="3:3" x14ac:dyDescent="0.4">
      <c r="C818" s="50"/>
    </row>
    <row r="819" spans="3:3" x14ac:dyDescent="0.4">
      <c r="C819" s="50"/>
    </row>
    <row r="820" spans="3:3" x14ac:dyDescent="0.4">
      <c r="C820" s="50"/>
    </row>
    <row r="821" spans="3:3" x14ac:dyDescent="0.4">
      <c r="C821" s="50"/>
    </row>
    <row r="822" spans="3:3" x14ac:dyDescent="0.4">
      <c r="C822" s="50"/>
    </row>
    <row r="823" spans="3:3" x14ac:dyDescent="0.4">
      <c r="C823" s="50"/>
    </row>
    <row r="824" spans="3:3" x14ac:dyDescent="0.4">
      <c r="C824" s="50"/>
    </row>
    <row r="825" spans="3:3" x14ac:dyDescent="0.4">
      <c r="C825" s="50"/>
    </row>
    <row r="826" spans="3:3" x14ac:dyDescent="0.4">
      <c r="C826" s="50"/>
    </row>
    <row r="827" spans="3:3" x14ac:dyDescent="0.4">
      <c r="C827" s="50"/>
    </row>
    <row r="828" spans="3:3" x14ac:dyDescent="0.4">
      <c r="C828" s="50"/>
    </row>
    <row r="829" spans="3:3" x14ac:dyDescent="0.4">
      <c r="C829" s="50"/>
    </row>
    <row r="830" spans="3:3" x14ac:dyDescent="0.4">
      <c r="C830" s="50"/>
    </row>
    <row r="831" spans="3:3" x14ac:dyDescent="0.4">
      <c r="C831" s="50"/>
    </row>
    <row r="832" spans="3:3" x14ac:dyDescent="0.4">
      <c r="C832" s="50"/>
    </row>
    <row r="833" spans="3:3" x14ac:dyDescent="0.4">
      <c r="C833" s="50"/>
    </row>
    <row r="834" spans="3:3" x14ac:dyDescent="0.4">
      <c r="C834" s="50"/>
    </row>
    <row r="835" spans="3:3" x14ac:dyDescent="0.4">
      <c r="C835" s="50"/>
    </row>
    <row r="836" spans="3:3" x14ac:dyDescent="0.4">
      <c r="C836" s="50"/>
    </row>
    <row r="837" spans="3:3" x14ac:dyDescent="0.4">
      <c r="C837" s="50"/>
    </row>
    <row r="838" spans="3:3" x14ac:dyDescent="0.4">
      <c r="C838" s="50"/>
    </row>
    <row r="839" spans="3:3" x14ac:dyDescent="0.4">
      <c r="C839" s="50"/>
    </row>
    <row r="840" spans="3:3" x14ac:dyDescent="0.4">
      <c r="C840" s="50"/>
    </row>
    <row r="841" spans="3:3" x14ac:dyDescent="0.4">
      <c r="C841" s="50"/>
    </row>
    <row r="842" spans="3:3" x14ac:dyDescent="0.4">
      <c r="C842" s="50"/>
    </row>
    <row r="843" spans="3:3" x14ac:dyDescent="0.4">
      <c r="C843" s="50"/>
    </row>
    <row r="844" spans="3:3" x14ac:dyDescent="0.4">
      <c r="C844" s="50"/>
    </row>
    <row r="845" spans="3:3" x14ac:dyDescent="0.4">
      <c r="C845" s="50"/>
    </row>
    <row r="846" spans="3:3" x14ac:dyDescent="0.4">
      <c r="C846" s="50"/>
    </row>
    <row r="847" spans="3:3" x14ac:dyDescent="0.4">
      <c r="C847" s="50"/>
    </row>
    <row r="848" spans="3:3" x14ac:dyDescent="0.4">
      <c r="C848" s="50"/>
    </row>
    <row r="849" spans="3:3" x14ac:dyDescent="0.4">
      <c r="C849" s="50"/>
    </row>
    <row r="850" spans="3:3" x14ac:dyDescent="0.4">
      <c r="C850" s="50"/>
    </row>
    <row r="851" spans="3:3" x14ac:dyDescent="0.4">
      <c r="C851" s="50"/>
    </row>
    <row r="852" spans="3:3" x14ac:dyDescent="0.4">
      <c r="C852" s="50"/>
    </row>
    <row r="853" spans="3:3" x14ac:dyDescent="0.4">
      <c r="C853" s="50"/>
    </row>
    <row r="854" spans="3:3" x14ac:dyDescent="0.4">
      <c r="C854" s="50"/>
    </row>
    <row r="855" spans="3:3" x14ac:dyDescent="0.4">
      <c r="C855" s="50"/>
    </row>
    <row r="856" spans="3:3" x14ac:dyDescent="0.4">
      <c r="C856" s="50"/>
    </row>
    <row r="857" spans="3:3" x14ac:dyDescent="0.4">
      <c r="C857" s="50"/>
    </row>
    <row r="858" spans="3:3" x14ac:dyDescent="0.4">
      <c r="C858" s="50"/>
    </row>
    <row r="859" spans="3:3" x14ac:dyDescent="0.4">
      <c r="C859" s="50"/>
    </row>
    <row r="860" spans="3:3" x14ac:dyDescent="0.4">
      <c r="C860" s="50"/>
    </row>
    <row r="861" spans="3:3" x14ac:dyDescent="0.4">
      <c r="C861" s="50"/>
    </row>
    <row r="862" spans="3:3" x14ac:dyDescent="0.4">
      <c r="C862" s="50"/>
    </row>
    <row r="863" spans="3:3" x14ac:dyDescent="0.4">
      <c r="C863" s="50"/>
    </row>
    <row r="864" spans="3:3" x14ac:dyDescent="0.4">
      <c r="C864" s="50"/>
    </row>
    <row r="865" spans="3:3" x14ac:dyDescent="0.4">
      <c r="C865" s="50"/>
    </row>
    <row r="866" spans="3:3" x14ac:dyDescent="0.4">
      <c r="C866" s="50"/>
    </row>
    <row r="867" spans="3:3" x14ac:dyDescent="0.4">
      <c r="C867" s="50"/>
    </row>
    <row r="868" spans="3:3" x14ac:dyDescent="0.4">
      <c r="C868" s="50"/>
    </row>
    <row r="869" spans="3:3" x14ac:dyDescent="0.4">
      <c r="C869" s="50"/>
    </row>
    <row r="870" spans="3:3" x14ac:dyDescent="0.4">
      <c r="C870" s="50"/>
    </row>
    <row r="871" spans="3:3" x14ac:dyDescent="0.4">
      <c r="C871" s="50"/>
    </row>
    <row r="872" spans="3:3" x14ac:dyDescent="0.4">
      <c r="C872" s="50"/>
    </row>
    <row r="873" spans="3:3" x14ac:dyDescent="0.4">
      <c r="C873" s="50"/>
    </row>
    <row r="874" spans="3:3" x14ac:dyDescent="0.4">
      <c r="C874" s="50"/>
    </row>
    <row r="875" spans="3:3" x14ac:dyDescent="0.4">
      <c r="C875" s="50"/>
    </row>
    <row r="876" spans="3:3" x14ac:dyDescent="0.4">
      <c r="C876" s="50"/>
    </row>
    <row r="877" spans="3:3" x14ac:dyDescent="0.4">
      <c r="C877" s="50"/>
    </row>
    <row r="878" spans="3:3" x14ac:dyDescent="0.4">
      <c r="C878" s="50"/>
    </row>
    <row r="879" spans="3:3" x14ac:dyDescent="0.4">
      <c r="C879" s="50"/>
    </row>
    <row r="880" spans="3:3" x14ac:dyDescent="0.4">
      <c r="C880" s="50"/>
    </row>
    <row r="881" spans="3:3" x14ac:dyDescent="0.4">
      <c r="C881" s="50"/>
    </row>
    <row r="882" spans="3:3" x14ac:dyDescent="0.4">
      <c r="C882" s="50"/>
    </row>
    <row r="883" spans="3:3" x14ac:dyDescent="0.4">
      <c r="C883" s="50"/>
    </row>
    <row r="884" spans="3:3" x14ac:dyDescent="0.4">
      <c r="C884" s="50"/>
    </row>
    <row r="885" spans="3:3" x14ac:dyDescent="0.4">
      <c r="C885" s="50"/>
    </row>
    <row r="886" spans="3:3" x14ac:dyDescent="0.4">
      <c r="C886" s="50"/>
    </row>
    <row r="887" spans="3:3" x14ac:dyDescent="0.4">
      <c r="C887" s="50"/>
    </row>
    <row r="888" spans="3:3" x14ac:dyDescent="0.4">
      <c r="C888" s="50"/>
    </row>
    <row r="889" spans="3:3" x14ac:dyDescent="0.4">
      <c r="C889" s="50"/>
    </row>
    <row r="890" spans="3:3" x14ac:dyDescent="0.4">
      <c r="C890" s="50"/>
    </row>
    <row r="891" spans="3:3" x14ac:dyDescent="0.4">
      <c r="C891" s="50"/>
    </row>
    <row r="892" spans="3:3" x14ac:dyDescent="0.4">
      <c r="C892" s="50"/>
    </row>
    <row r="893" spans="3:3" x14ac:dyDescent="0.4">
      <c r="C893" s="50"/>
    </row>
    <row r="894" spans="3:3" x14ac:dyDescent="0.4">
      <c r="C894" s="50"/>
    </row>
    <row r="895" spans="3:3" x14ac:dyDescent="0.4">
      <c r="C895" s="50"/>
    </row>
    <row r="896" spans="3:3" x14ac:dyDescent="0.4">
      <c r="C896" s="50"/>
    </row>
    <row r="897" spans="3:3" x14ac:dyDescent="0.4">
      <c r="C897" s="50"/>
    </row>
    <row r="898" spans="3:3" x14ac:dyDescent="0.4">
      <c r="C898" s="50"/>
    </row>
    <row r="899" spans="3:3" x14ac:dyDescent="0.4">
      <c r="C899" s="50"/>
    </row>
    <row r="900" spans="3:3" x14ac:dyDescent="0.4">
      <c r="C900" s="50"/>
    </row>
    <row r="901" spans="3:3" x14ac:dyDescent="0.4">
      <c r="C901" s="50"/>
    </row>
    <row r="902" spans="3:3" x14ac:dyDescent="0.4">
      <c r="C902" s="50"/>
    </row>
    <row r="903" spans="3:3" x14ac:dyDescent="0.4">
      <c r="C903" s="50"/>
    </row>
    <row r="904" spans="3:3" x14ac:dyDescent="0.4">
      <c r="C904" s="50"/>
    </row>
    <row r="905" spans="3:3" x14ac:dyDescent="0.4">
      <c r="C905" s="50"/>
    </row>
    <row r="906" spans="3:3" x14ac:dyDescent="0.4">
      <c r="C906" s="50"/>
    </row>
    <row r="907" spans="3:3" x14ac:dyDescent="0.4">
      <c r="C907" s="50"/>
    </row>
    <row r="908" spans="3:3" x14ac:dyDescent="0.4">
      <c r="C908" s="50"/>
    </row>
    <row r="909" spans="3:3" x14ac:dyDescent="0.4">
      <c r="C909" s="50"/>
    </row>
    <row r="910" spans="3:3" x14ac:dyDescent="0.4">
      <c r="C910" s="50"/>
    </row>
    <row r="911" spans="3:3" x14ac:dyDescent="0.4">
      <c r="C911" s="50"/>
    </row>
    <row r="912" spans="3:3" x14ac:dyDescent="0.4">
      <c r="C912" s="50"/>
    </row>
    <row r="913" spans="3:3" x14ac:dyDescent="0.4">
      <c r="C913" s="50"/>
    </row>
    <row r="914" spans="3:3" x14ac:dyDescent="0.4">
      <c r="C914" s="50"/>
    </row>
    <row r="915" spans="3:3" x14ac:dyDescent="0.4">
      <c r="C915" s="50"/>
    </row>
    <row r="916" spans="3:3" x14ac:dyDescent="0.4">
      <c r="C916" s="50"/>
    </row>
    <row r="917" spans="3:3" x14ac:dyDescent="0.4">
      <c r="C917" s="50"/>
    </row>
    <row r="918" spans="3:3" x14ac:dyDescent="0.4">
      <c r="C918" s="50"/>
    </row>
    <row r="919" spans="3:3" x14ac:dyDescent="0.4">
      <c r="C919" s="50"/>
    </row>
    <row r="920" spans="3:3" x14ac:dyDescent="0.4">
      <c r="C920" s="50"/>
    </row>
    <row r="921" spans="3:3" x14ac:dyDescent="0.4">
      <c r="C921" s="50"/>
    </row>
    <row r="922" spans="3:3" x14ac:dyDescent="0.4">
      <c r="C922" s="50"/>
    </row>
    <row r="923" spans="3:3" x14ac:dyDescent="0.4">
      <c r="C923" s="50"/>
    </row>
    <row r="924" spans="3:3" x14ac:dyDescent="0.4">
      <c r="C924" s="50"/>
    </row>
    <row r="925" spans="3:3" x14ac:dyDescent="0.4">
      <c r="C925" s="50"/>
    </row>
    <row r="926" spans="3:3" x14ac:dyDescent="0.4">
      <c r="C926" s="50"/>
    </row>
    <row r="927" spans="3:3" x14ac:dyDescent="0.4">
      <c r="C927" s="50"/>
    </row>
    <row r="928" spans="3:3" x14ac:dyDescent="0.4">
      <c r="C928" s="50"/>
    </row>
    <row r="929" spans="3:3" x14ac:dyDescent="0.4">
      <c r="C929" s="50"/>
    </row>
    <row r="930" spans="3:3" x14ac:dyDescent="0.4">
      <c r="C930" s="50"/>
    </row>
    <row r="931" spans="3:3" x14ac:dyDescent="0.4">
      <c r="C931" s="50"/>
    </row>
    <row r="932" spans="3:3" x14ac:dyDescent="0.4">
      <c r="C932" s="50"/>
    </row>
    <row r="933" spans="3:3" x14ac:dyDescent="0.4">
      <c r="C933" s="50"/>
    </row>
    <row r="934" spans="3:3" x14ac:dyDescent="0.4">
      <c r="C934" s="50"/>
    </row>
    <row r="935" spans="3:3" x14ac:dyDescent="0.4">
      <c r="C935" s="50"/>
    </row>
    <row r="936" spans="3:3" x14ac:dyDescent="0.4">
      <c r="C936" s="50"/>
    </row>
    <row r="937" spans="3:3" x14ac:dyDescent="0.4">
      <c r="C937" s="50"/>
    </row>
    <row r="938" spans="3:3" x14ac:dyDescent="0.4">
      <c r="C938" s="50"/>
    </row>
    <row r="939" spans="3:3" x14ac:dyDescent="0.4">
      <c r="C939" s="50"/>
    </row>
    <row r="940" spans="3:3" x14ac:dyDescent="0.4">
      <c r="C940" s="50"/>
    </row>
    <row r="941" spans="3:3" x14ac:dyDescent="0.4">
      <c r="C941" s="50"/>
    </row>
    <row r="942" spans="3:3" x14ac:dyDescent="0.4">
      <c r="C942" s="50"/>
    </row>
    <row r="943" spans="3:3" x14ac:dyDescent="0.4">
      <c r="C943" s="50"/>
    </row>
    <row r="944" spans="3:3" x14ac:dyDescent="0.4">
      <c r="C944" s="50"/>
    </row>
    <row r="945" spans="3:3" x14ac:dyDescent="0.4">
      <c r="C945" s="50"/>
    </row>
    <row r="946" spans="3:3" x14ac:dyDescent="0.4">
      <c r="C946" s="50"/>
    </row>
    <row r="947" spans="3:3" x14ac:dyDescent="0.4">
      <c r="C947" s="50"/>
    </row>
    <row r="948" spans="3:3" x14ac:dyDescent="0.4">
      <c r="C948" s="50"/>
    </row>
    <row r="949" spans="3:3" x14ac:dyDescent="0.4">
      <c r="C949" s="50"/>
    </row>
    <row r="950" spans="3:3" x14ac:dyDescent="0.4">
      <c r="C950" s="50"/>
    </row>
    <row r="951" spans="3:3" x14ac:dyDescent="0.4">
      <c r="C951" s="50"/>
    </row>
    <row r="952" spans="3:3" x14ac:dyDescent="0.4">
      <c r="C952" s="50"/>
    </row>
    <row r="953" spans="3:3" x14ac:dyDescent="0.4">
      <c r="C953" s="50"/>
    </row>
    <row r="954" spans="3:3" x14ac:dyDescent="0.4">
      <c r="C954" s="50"/>
    </row>
    <row r="955" spans="3:3" x14ac:dyDescent="0.4">
      <c r="C955" s="50"/>
    </row>
    <row r="956" spans="3:3" x14ac:dyDescent="0.4">
      <c r="C956" s="50"/>
    </row>
    <row r="957" spans="3:3" x14ac:dyDescent="0.4">
      <c r="C957" s="50"/>
    </row>
    <row r="958" spans="3:3" x14ac:dyDescent="0.4">
      <c r="C958" s="50"/>
    </row>
    <row r="959" spans="3:3" x14ac:dyDescent="0.4">
      <c r="C959" s="50"/>
    </row>
    <row r="960" spans="3:3" x14ac:dyDescent="0.4">
      <c r="C960" s="50"/>
    </row>
    <row r="961" spans="3:3" x14ac:dyDescent="0.4">
      <c r="C961" s="50"/>
    </row>
    <row r="962" spans="3:3" x14ac:dyDescent="0.4">
      <c r="C962" s="50"/>
    </row>
    <row r="963" spans="3:3" x14ac:dyDescent="0.4">
      <c r="C963" s="50"/>
    </row>
    <row r="964" spans="3:3" x14ac:dyDescent="0.4">
      <c r="C964" s="50"/>
    </row>
    <row r="965" spans="3:3" x14ac:dyDescent="0.4">
      <c r="C965" s="50"/>
    </row>
    <row r="966" spans="3:3" x14ac:dyDescent="0.4">
      <c r="C966" s="50"/>
    </row>
    <row r="967" spans="3:3" x14ac:dyDescent="0.4">
      <c r="C967" s="50"/>
    </row>
    <row r="968" spans="3:3" x14ac:dyDescent="0.4">
      <c r="C968" s="50"/>
    </row>
    <row r="969" spans="3:3" x14ac:dyDescent="0.4">
      <c r="C969" s="50"/>
    </row>
    <row r="970" spans="3:3" x14ac:dyDescent="0.4">
      <c r="C970" s="50"/>
    </row>
    <row r="971" spans="3:3" x14ac:dyDescent="0.4">
      <c r="C971" s="50"/>
    </row>
    <row r="972" spans="3:3" x14ac:dyDescent="0.4">
      <c r="C972" s="50"/>
    </row>
    <row r="973" spans="3:3" x14ac:dyDescent="0.4">
      <c r="C973" s="50"/>
    </row>
    <row r="974" spans="3:3" x14ac:dyDescent="0.4">
      <c r="C974" s="50"/>
    </row>
    <row r="975" spans="3:3" x14ac:dyDescent="0.4">
      <c r="C975" s="50"/>
    </row>
    <row r="976" spans="3:3" x14ac:dyDescent="0.4">
      <c r="C976" s="50"/>
    </row>
    <row r="977" spans="3:3" x14ac:dyDescent="0.4">
      <c r="C977" s="50"/>
    </row>
    <row r="978" spans="3:3" x14ac:dyDescent="0.4">
      <c r="C978" s="50"/>
    </row>
    <row r="979" spans="3:3" x14ac:dyDescent="0.4">
      <c r="C979" s="50"/>
    </row>
    <row r="980" spans="3:3" x14ac:dyDescent="0.4">
      <c r="C980" s="50"/>
    </row>
    <row r="981" spans="3:3" x14ac:dyDescent="0.4">
      <c r="C981" s="50"/>
    </row>
    <row r="982" spans="3:3" x14ac:dyDescent="0.4">
      <c r="C982" s="50"/>
    </row>
    <row r="983" spans="3:3" x14ac:dyDescent="0.4">
      <c r="C983" s="50"/>
    </row>
    <row r="984" spans="3:3" x14ac:dyDescent="0.4">
      <c r="C984" s="50"/>
    </row>
    <row r="985" spans="3:3" x14ac:dyDescent="0.4">
      <c r="C985" s="50"/>
    </row>
    <row r="986" spans="3:3" x14ac:dyDescent="0.4">
      <c r="C986" s="50"/>
    </row>
    <row r="987" spans="3:3" x14ac:dyDescent="0.4">
      <c r="C987" s="50"/>
    </row>
    <row r="988" spans="3:3" x14ac:dyDescent="0.4">
      <c r="C988" s="50"/>
    </row>
    <row r="989" spans="3:3" x14ac:dyDescent="0.4">
      <c r="C989" s="50"/>
    </row>
    <row r="990" spans="3:3" x14ac:dyDescent="0.4">
      <c r="C990" s="50"/>
    </row>
    <row r="991" spans="3:3" x14ac:dyDescent="0.4">
      <c r="C991" s="50"/>
    </row>
    <row r="992" spans="3:3" x14ac:dyDescent="0.4">
      <c r="C992" s="50"/>
    </row>
    <row r="993" spans="3:3" x14ac:dyDescent="0.4">
      <c r="C993" s="50"/>
    </row>
    <row r="994" spans="3:3" x14ac:dyDescent="0.4">
      <c r="C994" s="50"/>
    </row>
    <row r="995" spans="3:3" x14ac:dyDescent="0.4">
      <c r="C995" s="50"/>
    </row>
    <row r="996" spans="3:3" x14ac:dyDescent="0.4">
      <c r="C996" s="50"/>
    </row>
    <row r="997" spans="3:3" x14ac:dyDescent="0.4">
      <c r="C997" s="50"/>
    </row>
    <row r="998" spans="3:3" x14ac:dyDescent="0.4">
      <c r="C998" s="50"/>
    </row>
    <row r="999" spans="3:3" x14ac:dyDescent="0.4">
      <c r="C999" s="50"/>
    </row>
    <row r="1000" spans="3:3" x14ac:dyDescent="0.4">
      <c r="C1000" s="50"/>
    </row>
    <row r="1001" spans="3:3" x14ac:dyDescent="0.4">
      <c r="C1001" s="50"/>
    </row>
    <row r="1002" spans="3:3" x14ac:dyDescent="0.4">
      <c r="C1002" s="50"/>
    </row>
    <row r="1003" spans="3:3" x14ac:dyDescent="0.4">
      <c r="C1003" s="50"/>
    </row>
    <row r="1004" spans="3:3" x14ac:dyDescent="0.4">
      <c r="C1004" s="50"/>
    </row>
    <row r="1005" spans="3:3" x14ac:dyDescent="0.4">
      <c r="C1005" s="50"/>
    </row>
    <row r="1006" spans="3:3" x14ac:dyDescent="0.4">
      <c r="C1006" s="50"/>
    </row>
    <row r="1007" spans="3:3" x14ac:dyDescent="0.4">
      <c r="C1007" s="50"/>
    </row>
    <row r="1008" spans="3:3" x14ac:dyDescent="0.4">
      <c r="C1008" s="50"/>
    </row>
    <row r="1009" spans="3:3" x14ac:dyDescent="0.4">
      <c r="C1009" s="50"/>
    </row>
    <row r="1010" spans="3:3" x14ac:dyDescent="0.4">
      <c r="C1010" s="50"/>
    </row>
    <row r="1011" spans="3:3" x14ac:dyDescent="0.4">
      <c r="C1011" s="50"/>
    </row>
    <row r="1012" spans="3:3" x14ac:dyDescent="0.4">
      <c r="C1012" s="50"/>
    </row>
    <row r="1013" spans="3:3" x14ac:dyDescent="0.4">
      <c r="C1013" s="50"/>
    </row>
    <row r="1014" spans="3:3" x14ac:dyDescent="0.4">
      <c r="C1014" s="50"/>
    </row>
    <row r="1015" spans="3:3" x14ac:dyDescent="0.4">
      <c r="C1015" s="50"/>
    </row>
    <row r="1016" spans="3:3" x14ac:dyDescent="0.4">
      <c r="C1016" s="50"/>
    </row>
    <row r="1017" spans="3:3" x14ac:dyDescent="0.4">
      <c r="C1017" s="50"/>
    </row>
    <row r="1018" spans="3:3" x14ac:dyDescent="0.4">
      <c r="C1018" s="50"/>
    </row>
    <row r="1019" spans="3:3" x14ac:dyDescent="0.4">
      <c r="C1019" s="50"/>
    </row>
    <row r="1020" spans="3:3" x14ac:dyDescent="0.4">
      <c r="C1020" s="50"/>
    </row>
    <row r="1021" spans="3:3" x14ac:dyDescent="0.4">
      <c r="C1021" s="50"/>
    </row>
    <row r="1022" spans="3:3" x14ac:dyDescent="0.4">
      <c r="C1022" s="50"/>
    </row>
    <row r="1023" spans="3:3" x14ac:dyDescent="0.4">
      <c r="C1023" s="50"/>
    </row>
    <row r="1024" spans="3:3" x14ac:dyDescent="0.4">
      <c r="C1024" s="50"/>
    </row>
    <row r="1025" spans="3:3" x14ac:dyDescent="0.4">
      <c r="C1025" s="50"/>
    </row>
    <row r="1026" spans="3:3" x14ac:dyDescent="0.4">
      <c r="C1026" s="50"/>
    </row>
    <row r="1027" spans="3:3" x14ac:dyDescent="0.4">
      <c r="C1027" s="50"/>
    </row>
    <row r="1028" spans="3:3" x14ac:dyDescent="0.4">
      <c r="C1028" s="50"/>
    </row>
    <row r="1029" spans="3:3" x14ac:dyDescent="0.4">
      <c r="C1029" s="50"/>
    </row>
    <row r="1030" spans="3:3" x14ac:dyDescent="0.4">
      <c r="C1030" s="50"/>
    </row>
    <row r="1031" spans="3:3" x14ac:dyDescent="0.4">
      <c r="C1031" s="50"/>
    </row>
    <row r="1032" spans="3:3" x14ac:dyDescent="0.4">
      <c r="C1032" s="50"/>
    </row>
    <row r="1033" spans="3:3" x14ac:dyDescent="0.4">
      <c r="C1033" s="50"/>
    </row>
    <row r="1034" spans="3:3" x14ac:dyDescent="0.4">
      <c r="C1034" s="50"/>
    </row>
    <row r="1035" spans="3:3" x14ac:dyDescent="0.4">
      <c r="C1035" s="50"/>
    </row>
    <row r="1036" spans="3:3" x14ac:dyDescent="0.4">
      <c r="C1036" s="50"/>
    </row>
    <row r="1037" spans="3:3" x14ac:dyDescent="0.4">
      <c r="C1037" s="50"/>
    </row>
    <row r="1038" spans="3:3" x14ac:dyDescent="0.4">
      <c r="C1038" s="50"/>
    </row>
    <row r="1039" spans="3:3" x14ac:dyDescent="0.4">
      <c r="C1039" s="50"/>
    </row>
    <row r="1040" spans="3:3" x14ac:dyDescent="0.4">
      <c r="C1040" s="50"/>
    </row>
    <row r="1041" spans="3:3" x14ac:dyDescent="0.4">
      <c r="C1041" s="50"/>
    </row>
    <row r="1042" spans="3:3" x14ac:dyDescent="0.4">
      <c r="C1042" s="50"/>
    </row>
    <row r="1043" spans="3:3" x14ac:dyDescent="0.4">
      <c r="C1043" s="50"/>
    </row>
    <row r="1044" spans="3:3" x14ac:dyDescent="0.4">
      <c r="C1044" s="50"/>
    </row>
    <row r="1045" spans="3:3" x14ac:dyDescent="0.4">
      <c r="C1045" s="50"/>
    </row>
    <row r="1046" spans="3:3" x14ac:dyDescent="0.4">
      <c r="C1046" s="50"/>
    </row>
    <row r="1047" spans="3:3" x14ac:dyDescent="0.4">
      <c r="C1047" s="50"/>
    </row>
    <row r="1048" spans="3:3" x14ac:dyDescent="0.4">
      <c r="C1048" s="50"/>
    </row>
    <row r="1049" spans="3:3" x14ac:dyDescent="0.4">
      <c r="C1049" s="50"/>
    </row>
    <row r="1050" spans="3:3" x14ac:dyDescent="0.4">
      <c r="C1050" s="50"/>
    </row>
    <row r="1051" spans="3:3" x14ac:dyDescent="0.4">
      <c r="C1051" s="50"/>
    </row>
    <row r="1052" spans="3:3" x14ac:dyDescent="0.4">
      <c r="C1052" s="50"/>
    </row>
    <row r="1053" spans="3:3" x14ac:dyDescent="0.4">
      <c r="C1053" s="50"/>
    </row>
    <row r="1054" spans="3:3" x14ac:dyDescent="0.4">
      <c r="C1054" s="50"/>
    </row>
    <row r="1055" spans="3:3" x14ac:dyDescent="0.4">
      <c r="C1055" s="50"/>
    </row>
    <row r="1056" spans="3:3" x14ac:dyDescent="0.4">
      <c r="C1056" s="50"/>
    </row>
    <row r="1057" spans="3:3" x14ac:dyDescent="0.4">
      <c r="C1057" s="50"/>
    </row>
    <row r="1058" spans="3:3" x14ac:dyDescent="0.4">
      <c r="C1058" s="50"/>
    </row>
    <row r="1059" spans="3:3" x14ac:dyDescent="0.4">
      <c r="C1059" s="50"/>
    </row>
    <row r="1060" spans="3:3" x14ac:dyDescent="0.4">
      <c r="C1060" s="50"/>
    </row>
    <row r="1061" spans="3:3" x14ac:dyDescent="0.4">
      <c r="C1061" s="50"/>
    </row>
    <row r="1062" spans="3:3" x14ac:dyDescent="0.4">
      <c r="C1062" s="50"/>
    </row>
    <row r="1063" spans="3:3" x14ac:dyDescent="0.4">
      <c r="C1063" s="50"/>
    </row>
    <row r="1064" spans="3:3" x14ac:dyDescent="0.4">
      <c r="C1064" s="50"/>
    </row>
    <row r="1065" spans="3:3" x14ac:dyDescent="0.4">
      <c r="C1065" s="50"/>
    </row>
    <row r="1066" spans="3:3" x14ac:dyDescent="0.4">
      <c r="C1066" s="50"/>
    </row>
    <row r="1067" spans="3:3" x14ac:dyDescent="0.4">
      <c r="C1067" s="50"/>
    </row>
    <row r="1068" spans="3:3" x14ac:dyDescent="0.4">
      <c r="C1068" s="50"/>
    </row>
    <row r="1069" spans="3:3" x14ac:dyDescent="0.4">
      <c r="C1069" s="50"/>
    </row>
    <row r="1070" spans="3:3" x14ac:dyDescent="0.4">
      <c r="C1070" s="50"/>
    </row>
    <row r="1071" spans="3:3" x14ac:dyDescent="0.4">
      <c r="C1071" s="50"/>
    </row>
    <row r="1072" spans="3:3" x14ac:dyDescent="0.4">
      <c r="C1072" s="50"/>
    </row>
    <row r="1073" spans="3:3" x14ac:dyDescent="0.4">
      <c r="C1073" s="50"/>
    </row>
    <row r="1074" spans="3:3" x14ac:dyDescent="0.4">
      <c r="C1074" s="50"/>
    </row>
    <row r="1075" spans="3:3" x14ac:dyDescent="0.4">
      <c r="C1075" s="50"/>
    </row>
    <row r="1076" spans="3:3" x14ac:dyDescent="0.4">
      <c r="C1076" s="50"/>
    </row>
    <row r="1077" spans="3:3" x14ac:dyDescent="0.4">
      <c r="C1077" s="50"/>
    </row>
    <row r="1078" spans="3:3" x14ac:dyDescent="0.4">
      <c r="C1078" s="50"/>
    </row>
    <row r="1079" spans="3:3" x14ac:dyDescent="0.4">
      <c r="C1079" s="50"/>
    </row>
    <row r="1080" spans="3:3" x14ac:dyDescent="0.4">
      <c r="C1080" s="50"/>
    </row>
    <row r="1081" spans="3:3" x14ac:dyDescent="0.4">
      <c r="C1081" s="50"/>
    </row>
    <row r="1082" spans="3:3" x14ac:dyDescent="0.4">
      <c r="C1082" s="50"/>
    </row>
    <row r="1083" spans="3:3" x14ac:dyDescent="0.4">
      <c r="C1083" s="50"/>
    </row>
    <row r="1084" spans="3:3" x14ac:dyDescent="0.4">
      <c r="C1084" s="50"/>
    </row>
    <row r="1085" spans="3:3" x14ac:dyDescent="0.4">
      <c r="C1085" s="50"/>
    </row>
    <row r="1086" spans="3:3" x14ac:dyDescent="0.4">
      <c r="C1086" s="50"/>
    </row>
    <row r="1087" spans="3:3" x14ac:dyDescent="0.4">
      <c r="C1087" s="50"/>
    </row>
    <row r="1088" spans="3:3" x14ac:dyDescent="0.4">
      <c r="C1088" s="50"/>
    </row>
    <row r="1089" spans="3:3" x14ac:dyDescent="0.4">
      <c r="C1089" s="50"/>
    </row>
    <row r="1090" spans="3:3" x14ac:dyDescent="0.4">
      <c r="C1090" s="50"/>
    </row>
    <row r="1091" spans="3:3" x14ac:dyDescent="0.4">
      <c r="C1091" s="50"/>
    </row>
    <row r="1092" spans="3:3" x14ac:dyDescent="0.4">
      <c r="C1092" s="50"/>
    </row>
    <row r="1093" spans="3:3" x14ac:dyDescent="0.4">
      <c r="C1093" s="50"/>
    </row>
    <row r="1094" spans="3:3" x14ac:dyDescent="0.4">
      <c r="C1094" s="50"/>
    </row>
    <row r="1095" spans="3:3" x14ac:dyDescent="0.4">
      <c r="C1095" s="50"/>
    </row>
    <row r="1096" spans="3:3" x14ac:dyDescent="0.4">
      <c r="C1096" s="50"/>
    </row>
    <row r="1097" spans="3:3" x14ac:dyDescent="0.4">
      <c r="C1097" s="50"/>
    </row>
    <row r="1098" spans="3:3" x14ac:dyDescent="0.4">
      <c r="C1098" s="50"/>
    </row>
    <row r="1099" spans="3:3" x14ac:dyDescent="0.4">
      <c r="C1099" s="50"/>
    </row>
    <row r="1100" spans="3:3" x14ac:dyDescent="0.4">
      <c r="C1100" s="50"/>
    </row>
    <row r="1101" spans="3:3" x14ac:dyDescent="0.4">
      <c r="C1101" s="50"/>
    </row>
    <row r="1102" spans="3:3" x14ac:dyDescent="0.4">
      <c r="C1102" s="50"/>
    </row>
    <row r="1103" spans="3:3" x14ac:dyDescent="0.4">
      <c r="C1103" s="50"/>
    </row>
    <row r="1104" spans="3:3" x14ac:dyDescent="0.4">
      <c r="C1104" s="50"/>
    </row>
    <row r="1105" spans="3:3" x14ac:dyDescent="0.4">
      <c r="C1105" s="50"/>
    </row>
    <row r="1106" spans="3:3" x14ac:dyDescent="0.4">
      <c r="C1106" s="50"/>
    </row>
    <row r="1107" spans="3:3" x14ac:dyDescent="0.4">
      <c r="C1107" s="50"/>
    </row>
    <row r="1108" spans="3:3" x14ac:dyDescent="0.4">
      <c r="C1108" s="50"/>
    </row>
    <row r="1109" spans="3:3" x14ac:dyDescent="0.4">
      <c r="C1109" s="50"/>
    </row>
    <row r="1110" spans="3:3" x14ac:dyDescent="0.4">
      <c r="C1110" s="50"/>
    </row>
    <row r="1111" spans="3:3" x14ac:dyDescent="0.4">
      <c r="C1111" s="50"/>
    </row>
    <row r="1112" spans="3:3" x14ac:dyDescent="0.4">
      <c r="C1112" s="50"/>
    </row>
    <row r="1113" spans="3:3" x14ac:dyDescent="0.4">
      <c r="C1113" s="50"/>
    </row>
    <row r="1114" spans="3:3" x14ac:dyDescent="0.4">
      <c r="C1114" s="50"/>
    </row>
    <row r="1115" spans="3:3" x14ac:dyDescent="0.4">
      <c r="C1115" s="50"/>
    </row>
    <row r="1116" spans="3:3" x14ac:dyDescent="0.4">
      <c r="C1116" s="50"/>
    </row>
    <row r="1117" spans="3:3" x14ac:dyDescent="0.4">
      <c r="C1117" s="50"/>
    </row>
    <row r="1118" spans="3:3" x14ac:dyDescent="0.4">
      <c r="C1118" s="50"/>
    </row>
    <row r="1119" spans="3:3" x14ac:dyDescent="0.4">
      <c r="C1119" s="50"/>
    </row>
    <row r="1120" spans="3:3" x14ac:dyDescent="0.4">
      <c r="C1120" s="50"/>
    </row>
    <row r="1121" spans="3:3" x14ac:dyDescent="0.4">
      <c r="C1121" s="50"/>
    </row>
    <row r="1122" spans="3:3" x14ac:dyDescent="0.4">
      <c r="C1122" s="50"/>
    </row>
    <row r="1123" spans="3:3" x14ac:dyDescent="0.4">
      <c r="C1123" s="50"/>
    </row>
    <row r="1124" spans="3:3" x14ac:dyDescent="0.4">
      <c r="C1124" s="50"/>
    </row>
    <row r="1125" spans="3:3" x14ac:dyDescent="0.4">
      <c r="C1125" s="50"/>
    </row>
    <row r="1126" spans="3:3" x14ac:dyDescent="0.4">
      <c r="C1126" s="50"/>
    </row>
    <row r="1127" spans="3:3" x14ac:dyDescent="0.4">
      <c r="C1127" s="50"/>
    </row>
    <row r="1128" spans="3:3" x14ac:dyDescent="0.4">
      <c r="C1128" s="50"/>
    </row>
    <row r="1129" spans="3:3" x14ac:dyDescent="0.4">
      <c r="C1129" s="50"/>
    </row>
    <row r="1130" spans="3:3" x14ac:dyDescent="0.4">
      <c r="C1130" s="50"/>
    </row>
    <row r="1131" spans="3:3" x14ac:dyDescent="0.4">
      <c r="C1131" s="50"/>
    </row>
    <row r="1132" spans="3:3" x14ac:dyDescent="0.4">
      <c r="C1132" s="50"/>
    </row>
    <row r="1133" spans="3:3" x14ac:dyDescent="0.4">
      <c r="C1133" s="50"/>
    </row>
    <row r="1134" spans="3:3" x14ac:dyDescent="0.4">
      <c r="C1134" s="50"/>
    </row>
    <row r="1135" spans="3:3" x14ac:dyDescent="0.4">
      <c r="C1135" s="50"/>
    </row>
    <row r="1136" spans="3:3" x14ac:dyDescent="0.4">
      <c r="C1136" s="50"/>
    </row>
    <row r="1137" spans="3:3" x14ac:dyDescent="0.4">
      <c r="C1137" s="50"/>
    </row>
    <row r="1138" spans="3:3" x14ac:dyDescent="0.4">
      <c r="C1138" s="50"/>
    </row>
    <row r="1139" spans="3:3" x14ac:dyDescent="0.4">
      <c r="C1139" s="50"/>
    </row>
    <row r="1140" spans="3:3" x14ac:dyDescent="0.4">
      <c r="C1140" s="50"/>
    </row>
    <row r="1141" spans="3:3" x14ac:dyDescent="0.4">
      <c r="C1141" s="50"/>
    </row>
    <row r="1142" spans="3:3" x14ac:dyDescent="0.4">
      <c r="C1142" s="50"/>
    </row>
    <row r="1143" spans="3:3" x14ac:dyDescent="0.4">
      <c r="C1143" s="50"/>
    </row>
    <row r="1144" spans="3:3" x14ac:dyDescent="0.4">
      <c r="C1144" s="50"/>
    </row>
    <row r="1145" spans="3:3" x14ac:dyDescent="0.4">
      <c r="C1145" s="50"/>
    </row>
    <row r="1146" spans="3:3" x14ac:dyDescent="0.4">
      <c r="C1146" s="50"/>
    </row>
    <row r="1147" spans="3:3" x14ac:dyDescent="0.4">
      <c r="C1147" s="50"/>
    </row>
    <row r="1148" spans="3:3" x14ac:dyDescent="0.4">
      <c r="C1148" s="50"/>
    </row>
    <row r="1149" spans="3:3" x14ac:dyDescent="0.4">
      <c r="C1149" s="50"/>
    </row>
    <row r="1150" spans="3:3" x14ac:dyDescent="0.4">
      <c r="C1150" s="50"/>
    </row>
    <row r="1151" spans="3:3" x14ac:dyDescent="0.4">
      <c r="C1151" s="50"/>
    </row>
    <row r="1152" spans="3:3" x14ac:dyDescent="0.4">
      <c r="C1152" s="50"/>
    </row>
    <row r="1153" spans="3:3" x14ac:dyDescent="0.4">
      <c r="C1153" s="50"/>
    </row>
    <row r="1154" spans="3:3" x14ac:dyDescent="0.4">
      <c r="C1154" s="50"/>
    </row>
    <row r="1155" spans="3:3" x14ac:dyDescent="0.4">
      <c r="C1155" s="50"/>
    </row>
    <row r="1156" spans="3:3" x14ac:dyDescent="0.4">
      <c r="C1156" s="50"/>
    </row>
    <row r="1157" spans="3:3" x14ac:dyDescent="0.4">
      <c r="C1157" s="50"/>
    </row>
    <row r="1158" spans="3:3" x14ac:dyDescent="0.4">
      <c r="C1158" s="50"/>
    </row>
    <row r="1159" spans="3:3" x14ac:dyDescent="0.4">
      <c r="C1159" s="50"/>
    </row>
    <row r="1160" spans="3:3" x14ac:dyDescent="0.4">
      <c r="C1160" s="50"/>
    </row>
    <row r="1161" spans="3:3" x14ac:dyDescent="0.4">
      <c r="C1161" s="50"/>
    </row>
    <row r="1162" spans="3:3" x14ac:dyDescent="0.4">
      <c r="C1162" s="50"/>
    </row>
    <row r="1163" spans="3:3" x14ac:dyDescent="0.4">
      <c r="C1163" s="50"/>
    </row>
    <row r="1164" spans="3:3" x14ac:dyDescent="0.4">
      <c r="C1164" s="50"/>
    </row>
    <row r="1165" spans="3:3" x14ac:dyDescent="0.4">
      <c r="C1165" s="50"/>
    </row>
    <row r="1166" spans="3:3" x14ac:dyDescent="0.4">
      <c r="C1166" s="50"/>
    </row>
    <row r="1167" spans="3:3" x14ac:dyDescent="0.4">
      <c r="C1167" s="50"/>
    </row>
    <row r="1168" spans="3:3" x14ac:dyDescent="0.4">
      <c r="C1168" s="50"/>
    </row>
    <row r="1169" spans="3:3" x14ac:dyDescent="0.4">
      <c r="C1169" s="50"/>
    </row>
    <row r="1170" spans="3:3" x14ac:dyDescent="0.4">
      <c r="C1170" s="50"/>
    </row>
    <row r="1171" spans="3:3" x14ac:dyDescent="0.4">
      <c r="C1171" s="50"/>
    </row>
    <row r="1172" spans="3:3" x14ac:dyDescent="0.4">
      <c r="C1172" s="50"/>
    </row>
    <row r="1173" spans="3:3" x14ac:dyDescent="0.4">
      <c r="C1173" s="50"/>
    </row>
    <row r="1174" spans="3:3" x14ac:dyDescent="0.4">
      <c r="C1174" s="50"/>
    </row>
    <row r="1175" spans="3:3" x14ac:dyDescent="0.4">
      <c r="C1175" s="50"/>
    </row>
    <row r="1176" spans="3:3" x14ac:dyDescent="0.4">
      <c r="C1176" s="50"/>
    </row>
    <row r="1177" spans="3:3" x14ac:dyDescent="0.4">
      <c r="C1177" s="50"/>
    </row>
    <row r="1178" spans="3:3" x14ac:dyDescent="0.4">
      <c r="C1178" s="50"/>
    </row>
    <row r="1179" spans="3:3" x14ac:dyDescent="0.4">
      <c r="C1179" s="50"/>
    </row>
    <row r="1180" spans="3:3" x14ac:dyDescent="0.4">
      <c r="C1180" s="50"/>
    </row>
    <row r="1181" spans="3:3" x14ac:dyDescent="0.4">
      <c r="C1181" s="50"/>
    </row>
    <row r="1182" spans="3:3" x14ac:dyDescent="0.4">
      <c r="C1182" s="50"/>
    </row>
    <row r="1183" spans="3:3" x14ac:dyDescent="0.4">
      <c r="C1183" s="50"/>
    </row>
    <row r="1184" spans="3:3" x14ac:dyDescent="0.4">
      <c r="C1184" s="50"/>
    </row>
    <row r="1185" spans="3:3" x14ac:dyDescent="0.4">
      <c r="C1185" s="50"/>
    </row>
    <row r="1186" spans="3:3" x14ac:dyDescent="0.4">
      <c r="C1186" s="50"/>
    </row>
    <row r="1187" spans="3:3" x14ac:dyDescent="0.4">
      <c r="C1187" s="50"/>
    </row>
    <row r="1188" spans="3:3" x14ac:dyDescent="0.4">
      <c r="C1188" s="50"/>
    </row>
    <row r="1189" spans="3:3" x14ac:dyDescent="0.4">
      <c r="C1189" s="50"/>
    </row>
    <row r="1190" spans="3:3" x14ac:dyDescent="0.4">
      <c r="C1190" s="50"/>
    </row>
    <row r="1191" spans="3:3" x14ac:dyDescent="0.4">
      <c r="C1191" s="50"/>
    </row>
    <row r="1192" spans="3:3" x14ac:dyDescent="0.4">
      <c r="C1192" s="50"/>
    </row>
    <row r="1193" spans="3:3" x14ac:dyDescent="0.4">
      <c r="C1193" s="50"/>
    </row>
    <row r="1194" spans="3:3" x14ac:dyDescent="0.4">
      <c r="C1194" s="50"/>
    </row>
    <row r="1195" spans="3:3" x14ac:dyDescent="0.4">
      <c r="C1195" s="50"/>
    </row>
    <row r="1196" spans="3:3" x14ac:dyDescent="0.4">
      <c r="C1196" s="50"/>
    </row>
    <row r="1197" spans="3:3" x14ac:dyDescent="0.4">
      <c r="C1197" s="50"/>
    </row>
    <row r="1198" spans="3:3" x14ac:dyDescent="0.4">
      <c r="C1198" s="50"/>
    </row>
    <row r="1199" spans="3:3" x14ac:dyDescent="0.4">
      <c r="C1199" s="50"/>
    </row>
    <row r="1200" spans="3:3" x14ac:dyDescent="0.4">
      <c r="C1200" s="50"/>
    </row>
    <row r="1201" spans="3:3" x14ac:dyDescent="0.4">
      <c r="C1201" s="50"/>
    </row>
    <row r="1202" spans="3:3" x14ac:dyDescent="0.4">
      <c r="C1202" s="50"/>
    </row>
    <row r="1203" spans="3:3" x14ac:dyDescent="0.4">
      <c r="C1203" s="50"/>
    </row>
    <row r="1204" spans="3:3" x14ac:dyDescent="0.4">
      <c r="C1204" s="50"/>
    </row>
    <row r="1205" spans="3:3" x14ac:dyDescent="0.4">
      <c r="C1205" s="50"/>
    </row>
    <row r="1206" spans="3:3" x14ac:dyDescent="0.4">
      <c r="C1206" s="50"/>
    </row>
    <row r="1207" spans="3:3" x14ac:dyDescent="0.4">
      <c r="C1207" s="50"/>
    </row>
    <row r="1208" spans="3:3" x14ac:dyDescent="0.4">
      <c r="C1208" s="50"/>
    </row>
    <row r="1209" spans="3:3" x14ac:dyDescent="0.4">
      <c r="C1209" s="50"/>
    </row>
    <row r="1210" spans="3:3" x14ac:dyDescent="0.4">
      <c r="C1210" s="50"/>
    </row>
    <row r="1211" spans="3:3" x14ac:dyDescent="0.4">
      <c r="C1211" s="50"/>
    </row>
    <row r="1212" spans="3:3" x14ac:dyDescent="0.4">
      <c r="C1212" s="50"/>
    </row>
    <row r="1213" spans="3:3" x14ac:dyDescent="0.4">
      <c r="C1213" s="50"/>
    </row>
    <row r="1214" spans="3:3" x14ac:dyDescent="0.4">
      <c r="C1214" s="50"/>
    </row>
    <row r="1215" spans="3:3" x14ac:dyDescent="0.4">
      <c r="C1215" s="50"/>
    </row>
    <row r="1216" spans="3:3" x14ac:dyDescent="0.4">
      <c r="C1216" s="50"/>
    </row>
    <row r="1217" spans="3:3" x14ac:dyDescent="0.4">
      <c r="C1217" s="50"/>
    </row>
    <row r="1218" spans="3:3" x14ac:dyDescent="0.4">
      <c r="C1218" s="50"/>
    </row>
    <row r="1219" spans="3:3" x14ac:dyDescent="0.4">
      <c r="C1219" s="50"/>
    </row>
    <row r="1220" spans="3:3" x14ac:dyDescent="0.4">
      <c r="C1220" s="50"/>
    </row>
    <row r="1221" spans="3:3" x14ac:dyDescent="0.4">
      <c r="C1221" s="50"/>
    </row>
    <row r="1222" spans="3:3" x14ac:dyDescent="0.4">
      <c r="C1222" s="50"/>
    </row>
    <row r="1223" spans="3:3" x14ac:dyDescent="0.4">
      <c r="C1223" s="50"/>
    </row>
    <row r="1224" spans="3:3" x14ac:dyDescent="0.4">
      <c r="C1224" s="50"/>
    </row>
    <row r="1225" spans="3:3" x14ac:dyDescent="0.4">
      <c r="C1225" s="50"/>
    </row>
    <row r="1226" spans="3:3" x14ac:dyDescent="0.4">
      <c r="C1226" s="50"/>
    </row>
    <row r="1227" spans="3:3" x14ac:dyDescent="0.4">
      <c r="C1227" s="50"/>
    </row>
    <row r="1228" spans="3:3" x14ac:dyDescent="0.4">
      <c r="C1228" s="50"/>
    </row>
    <row r="1229" spans="3:3" x14ac:dyDescent="0.4">
      <c r="C1229" s="50"/>
    </row>
    <row r="1230" spans="3:3" x14ac:dyDescent="0.4">
      <c r="C1230" s="50"/>
    </row>
    <row r="1231" spans="3:3" x14ac:dyDescent="0.4">
      <c r="C1231" s="50"/>
    </row>
    <row r="1232" spans="3:3" x14ac:dyDescent="0.4">
      <c r="C1232" s="50"/>
    </row>
    <row r="1233" spans="3:3" x14ac:dyDescent="0.4">
      <c r="C1233" s="50"/>
    </row>
    <row r="1234" spans="3:3" x14ac:dyDescent="0.4">
      <c r="C1234" s="50"/>
    </row>
    <row r="1235" spans="3:3" x14ac:dyDescent="0.4">
      <c r="C1235" s="50"/>
    </row>
    <row r="1236" spans="3:3" x14ac:dyDescent="0.4">
      <c r="C1236" s="50"/>
    </row>
    <row r="1237" spans="3:3" x14ac:dyDescent="0.4">
      <c r="C1237" s="50"/>
    </row>
    <row r="1238" spans="3:3" x14ac:dyDescent="0.4">
      <c r="C1238" s="50"/>
    </row>
    <row r="1239" spans="3:3" x14ac:dyDescent="0.4">
      <c r="C1239" s="50"/>
    </row>
    <row r="1240" spans="3:3" x14ac:dyDescent="0.4">
      <c r="C1240" s="50"/>
    </row>
    <row r="1241" spans="3:3" x14ac:dyDescent="0.4">
      <c r="C1241" s="50"/>
    </row>
    <row r="1242" spans="3:3" x14ac:dyDescent="0.4">
      <c r="C1242" s="50"/>
    </row>
    <row r="1243" spans="3:3" x14ac:dyDescent="0.4">
      <c r="C1243" s="50"/>
    </row>
    <row r="1244" spans="3:3" x14ac:dyDescent="0.4">
      <c r="C1244" s="50"/>
    </row>
    <row r="1245" spans="3:3" x14ac:dyDescent="0.4">
      <c r="C1245" s="50"/>
    </row>
    <row r="1246" spans="3:3" x14ac:dyDescent="0.4">
      <c r="C1246" s="50"/>
    </row>
    <row r="1247" spans="3:3" x14ac:dyDescent="0.4">
      <c r="C1247" s="50"/>
    </row>
    <row r="1248" spans="3:3" x14ac:dyDescent="0.4">
      <c r="C1248" s="50"/>
    </row>
    <row r="1249" spans="3:3" x14ac:dyDescent="0.4">
      <c r="C1249" s="50"/>
    </row>
    <row r="1250" spans="3:3" x14ac:dyDescent="0.4">
      <c r="C1250" s="50"/>
    </row>
    <row r="1251" spans="3:3" x14ac:dyDescent="0.4">
      <c r="C1251" s="50"/>
    </row>
    <row r="1252" spans="3:3" x14ac:dyDescent="0.4">
      <c r="C1252" s="50"/>
    </row>
    <row r="1253" spans="3:3" x14ac:dyDescent="0.4">
      <c r="C1253" s="50"/>
    </row>
    <row r="1254" spans="3:3" x14ac:dyDescent="0.4">
      <c r="C1254" s="50"/>
    </row>
    <row r="1255" spans="3:3" x14ac:dyDescent="0.4">
      <c r="C1255" s="50"/>
    </row>
    <row r="1256" spans="3:3" x14ac:dyDescent="0.4">
      <c r="C1256" s="50"/>
    </row>
    <row r="1257" spans="3:3" x14ac:dyDescent="0.4">
      <c r="C1257" s="50"/>
    </row>
    <row r="1258" spans="3:3" x14ac:dyDescent="0.4">
      <c r="C1258" s="50"/>
    </row>
    <row r="1259" spans="3:3" x14ac:dyDescent="0.4">
      <c r="C1259" s="50"/>
    </row>
    <row r="1260" spans="3:3" x14ac:dyDescent="0.4">
      <c r="C1260" s="50"/>
    </row>
    <row r="1261" spans="3:3" x14ac:dyDescent="0.4">
      <c r="C1261" s="50"/>
    </row>
    <row r="1262" spans="3:3" x14ac:dyDescent="0.4">
      <c r="C1262" s="50"/>
    </row>
    <row r="1263" spans="3:3" x14ac:dyDescent="0.4">
      <c r="C1263" s="50"/>
    </row>
    <row r="1264" spans="3:3" x14ac:dyDescent="0.4">
      <c r="C1264" s="50"/>
    </row>
    <row r="1265" spans="3:3" x14ac:dyDescent="0.4">
      <c r="C1265" s="50"/>
    </row>
    <row r="1266" spans="3:3" x14ac:dyDescent="0.4">
      <c r="C1266" s="50"/>
    </row>
    <row r="1267" spans="3:3" x14ac:dyDescent="0.4">
      <c r="C1267" s="50"/>
    </row>
    <row r="1268" spans="3:3" x14ac:dyDescent="0.4">
      <c r="C1268" s="50"/>
    </row>
    <row r="1269" spans="3:3" x14ac:dyDescent="0.4">
      <c r="C1269" s="50"/>
    </row>
    <row r="1270" spans="3:3" x14ac:dyDescent="0.4">
      <c r="C1270" s="50"/>
    </row>
    <row r="1271" spans="3:3" x14ac:dyDescent="0.4">
      <c r="C1271" s="50"/>
    </row>
    <row r="1272" spans="3:3" x14ac:dyDescent="0.4">
      <c r="C1272" s="50"/>
    </row>
    <row r="1273" spans="3:3" x14ac:dyDescent="0.4">
      <c r="C1273" s="50"/>
    </row>
    <row r="1274" spans="3:3" x14ac:dyDescent="0.4">
      <c r="C1274" s="50"/>
    </row>
    <row r="1275" spans="3:3" x14ac:dyDescent="0.4">
      <c r="C1275" s="50"/>
    </row>
    <row r="1276" spans="3:3" x14ac:dyDescent="0.4">
      <c r="C1276" s="50"/>
    </row>
    <row r="1277" spans="3:3" x14ac:dyDescent="0.4">
      <c r="C1277" s="50"/>
    </row>
    <row r="1278" spans="3:3" x14ac:dyDescent="0.4">
      <c r="C1278" s="50"/>
    </row>
    <row r="1279" spans="3:3" x14ac:dyDescent="0.4">
      <c r="C1279" s="50"/>
    </row>
    <row r="1280" spans="3:3" x14ac:dyDescent="0.4">
      <c r="C1280" s="50"/>
    </row>
    <row r="1281" spans="3:3" x14ac:dyDescent="0.4">
      <c r="C1281" s="50"/>
    </row>
    <row r="1282" spans="3:3" x14ac:dyDescent="0.4">
      <c r="C1282" s="50"/>
    </row>
    <row r="1283" spans="3:3" x14ac:dyDescent="0.4">
      <c r="C1283" s="50"/>
    </row>
    <row r="1284" spans="3:3" x14ac:dyDescent="0.4">
      <c r="C1284" s="50"/>
    </row>
    <row r="1285" spans="3:3" x14ac:dyDescent="0.4">
      <c r="C1285" s="50"/>
    </row>
    <row r="1286" spans="3:3" x14ac:dyDescent="0.4">
      <c r="C1286" s="50"/>
    </row>
    <row r="1287" spans="3:3" x14ac:dyDescent="0.4">
      <c r="C1287" s="50"/>
    </row>
    <row r="1288" spans="3:3" x14ac:dyDescent="0.4">
      <c r="C1288" s="50"/>
    </row>
    <row r="1289" spans="3:3" x14ac:dyDescent="0.4">
      <c r="C1289" s="50"/>
    </row>
    <row r="1290" spans="3:3" x14ac:dyDescent="0.4">
      <c r="C1290" s="50"/>
    </row>
    <row r="1291" spans="3:3" x14ac:dyDescent="0.4">
      <c r="C1291" s="50"/>
    </row>
    <row r="1292" spans="3:3" x14ac:dyDescent="0.4">
      <c r="C1292" s="50"/>
    </row>
    <row r="1293" spans="3:3" x14ac:dyDescent="0.4">
      <c r="C1293" s="50"/>
    </row>
    <row r="1294" spans="3:3" x14ac:dyDescent="0.4">
      <c r="C1294" s="50"/>
    </row>
    <row r="1295" spans="3:3" x14ac:dyDescent="0.4">
      <c r="C1295" s="50"/>
    </row>
    <row r="1296" spans="3:3" x14ac:dyDescent="0.4">
      <c r="C1296" s="50"/>
    </row>
    <row r="1297" spans="3:3" x14ac:dyDescent="0.4">
      <c r="C1297" s="50"/>
    </row>
    <row r="1298" spans="3:3" x14ac:dyDescent="0.4">
      <c r="C1298" s="50"/>
    </row>
    <row r="1299" spans="3:3" x14ac:dyDescent="0.4">
      <c r="C1299" s="50"/>
    </row>
    <row r="1300" spans="3:3" x14ac:dyDescent="0.4">
      <c r="C1300" s="50"/>
    </row>
    <row r="1301" spans="3:3" x14ac:dyDescent="0.4">
      <c r="C1301" s="50"/>
    </row>
    <row r="1302" spans="3:3" x14ac:dyDescent="0.4">
      <c r="C1302" s="50"/>
    </row>
    <row r="1303" spans="3:3" x14ac:dyDescent="0.4">
      <c r="C1303" s="50"/>
    </row>
    <row r="1304" spans="3:3" x14ac:dyDescent="0.4">
      <c r="C1304" s="50"/>
    </row>
    <row r="1305" spans="3:3" x14ac:dyDescent="0.4">
      <c r="C1305" s="50"/>
    </row>
    <row r="1306" spans="3:3" x14ac:dyDescent="0.4">
      <c r="C1306" s="50"/>
    </row>
    <row r="1307" spans="3:3" x14ac:dyDescent="0.4">
      <c r="C1307" s="50"/>
    </row>
    <row r="1308" spans="3:3" x14ac:dyDescent="0.4">
      <c r="C1308" s="50"/>
    </row>
    <row r="1309" spans="3:3" x14ac:dyDescent="0.4">
      <c r="C1309" s="50"/>
    </row>
    <row r="1310" spans="3:3" x14ac:dyDescent="0.4">
      <c r="C1310" s="50"/>
    </row>
    <row r="1311" spans="3:3" x14ac:dyDescent="0.4">
      <c r="C1311" s="50"/>
    </row>
    <row r="1312" spans="3:3" x14ac:dyDescent="0.4">
      <c r="C1312" s="50"/>
    </row>
    <row r="1313" spans="3:3" x14ac:dyDescent="0.4">
      <c r="C1313" s="50"/>
    </row>
    <row r="1314" spans="3:3" x14ac:dyDescent="0.4">
      <c r="C1314" s="50"/>
    </row>
    <row r="1315" spans="3:3" x14ac:dyDescent="0.4">
      <c r="C1315" s="50"/>
    </row>
    <row r="1316" spans="3:3" x14ac:dyDescent="0.4">
      <c r="C1316" s="50"/>
    </row>
    <row r="1317" spans="3:3" x14ac:dyDescent="0.4">
      <c r="C1317" s="50"/>
    </row>
    <row r="1318" spans="3:3" x14ac:dyDescent="0.4">
      <c r="C1318" s="50"/>
    </row>
    <row r="1319" spans="3:3" x14ac:dyDescent="0.4">
      <c r="C1319" s="50"/>
    </row>
    <row r="1320" spans="3:3" x14ac:dyDescent="0.4">
      <c r="C1320" s="50"/>
    </row>
    <row r="1321" spans="3:3" x14ac:dyDescent="0.4">
      <c r="C1321" s="50"/>
    </row>
    <row r="1322" spans="3:3" x14ac:dyDescent="0.4">
      <c r="C1322" s="50"/>
    </row>
    <row r="1323" spans="3:3" x14ac:dyDescent="0.4">
      <c r="C1323" s="50"/>
    </row>
    <row r="1324" spans="3:3" x14ac:dyDescent="0.4">
      <c r="C1324" s="50"/>
    </row>
    <row r="1325" spans="3:3" x14ac:dyDescent="0.4">
      <c r="C1325" s="50"/>
    </row>
    <row r="1326" spans="3:3" x14ac:dyDescent="0.4">
      <c r="C1326" s="50"/>
    </row>
    <row r="1327" spans="3:3" x14ac:dyDescent="0.4">
      <c r="C1327" s="50"/>
    </row>
    <row r="1328" spans="3:3" x14ac:dyDescent="0.4">
      <c r="C1328" s="50"/>
    </row>
    <row r="1329" spans="3:3" x14ac:dyDescent="0.4">
      <c r="C1329" s="50"/>
    </row>
    <row r="1330" spans="3:3" x14ac:dyDescent="0.4">
      <c r="C1330" s="50"/>
    </row>
    <row r="1331" spans="3:3" x14ac:dyDescent="0.4">
      <c r="C1331" s="50"/>
    </row>
    <row r="1332" spans="3:3" x14ac:dyDescent="0.4">
      <c r="C1332" s="50"/>
    </row>
    <row r="1333" spans="3:3" x14ac:dyDescent="0.4">
      <c r="C1333" s="50"/>
    </row>
    <row r="1334" spans="3:3" x14ac:dyDescent="0.4">
      <c r="C1334" s="50"/>
    </row>
    <row r="1335" spans="3:3" x14ac:dyDescent="0.4">
      <c r="C1335" s="50"/>
    </row>
    <row r="1336" spans="3:3" x14ac:dyDescent="0.4">
      <c r="C1336" s="50"/>
    </row>
    <row r="1337" spans="3:3" x14ac:dyDescent="0.4">
      <c r="C1337" s="50"/>
    </row>
    <row r="1338" spans="3:3" x14ac:dyDescent="0.4">
      <c r="C1338" s="50"/>
    </row>
    <row r="1339" spans="3:3" x14ac:dyDescent="0.4">
      <c r="C1339" s="50"/>
    </row>
    <row r="1340" spans="3:3" x14ac:dyDescent="0.4">
      <c r="C1340" s="50"/>
    </row>
    <row r="1341" spans="3:3" x14ac:dyDescent="0.4">
      <c r="C1341" s="50"/>
    </row>
    <row r="1342" spans="3:3" x14ac:dyDescent="0.4">
      <c r="C1342" s="50"/>
    </row>
    <row r="1343" spans="3:3" x14ac:dyDescent="0.4">
      <c r="C1343" s="50"/>
    </row>
    <row r="1344" spans="3:3" x14ac:dyDescent="0.4">
      <c r="C1344" s="50"/>
    </row>
    <row r="1345" spans="3:3" x14ac:dyDescent="0.4">
      <c r="C1345" s="50"/>
    </row>
    <row r="1346" spans="3:3" x14ac:dyDescent="0.4">
      <c r="C1346" s="50"/>
    </row>
    <row r="1347" spans="3:3" x14ac:dyDescent="0.4">
      <c r="C1347" s="50"/>
    </row>
    <row r="1348" spans="3:3" x14ac:dyDescent="0.4">
      <c r="C1348" s="50"/>
    </row>
    <row r="1349" spans="3:3" x14ac:dyDescent="0.4">
      <c r="C1349" s="50"/>
    </row>
    <row r="1350" spans="3:3" x14ac:dyDescent="0.4">
      <c r="C1350" s="50"/>
    </row>
    <row r="1351" spans="3:3" x14ac:dyDescent="0.4">
      <c r="C1351" s="50"/>
    </row>
    <row r="1352" spans="3:3" x14ac:dyDescent="0.4">
      <c r="C1352" s="50"/>
    </row>
    <row r="1353" spans="3:3" x14ac:dyDescent="0.4">
      <c r="C1353" s="50"/>
    </row>
    <row r="1354" spans="3:3" x14ac:dyDescent="0.4">
      <c r="C1354" s="50"/>
    </row>
    <row r="1355" spans="3:3" x14ac:dyDescent="0.4">
      <c r="C1355" s="50"/>
    </row>
    <row r="1356" spans="3:3" x14ac:dyDescent="0.4">
      <c r="C1356" s="50"/>
    </row>
    <row r="1357" spans="3:3" x14ac:dyDescent="0.4">
      <c r="C1357" s="50"/>
    </row>
    <row r="1358" spans="3:3" x14ac:dyDescent="0.4">
      <c r="C1358" s="50"/>
    </row>
    <row r="1359" spans="3:3" x14ac:dyDescent="0.4">
      <c r="C1359" s="50"/>
    </row>
    <row r="1360" spans="3:3" x14ac:dyDescent="0.4">
      <c r="C1360" s="50"/>
    </row>
    <row r="1361" spans="3:3" x14ac:dyDescent="0.4">
      <c r="C1361" s="50"/>
    </row>
    <row r="1362" spans="3:3" x14ac:dyDescent="0.4">
      <c r="C1362" s="50"/>
    </row>
    <row r="1363" spans="3:3" x14ac:dyDescent="0.4">
      <c r="C1363" s="50"/>
    </row>
    <row r="1364" spans="3:3" x14ac:dyDescent="0.4">
      <c r="C1364" s="50"/>
    </row>
    <row r="1365" spans="3:3" x14ac:dyDescent="0.4">
      <c r="C1365" s="50"/>
    </row>
    <row r="1366" spans="3:3" x14ac:dyDescent="0.4">
      <c r="C1366" s="50"/>
    </row>
    <row r="1367" spans="3:3" x14ac:dyDescent="0.4">
      <c r="C1367" s="50"/>
    </row>
    <row r="1368" spans="3:3" x14ac:dyDescent="0.4">
      <c r="C1368" s="50"/>
    </row>
    <row r="1369" spans="3:3" x14ac:dyDescent="0.4">
      <c r="C1369" s="50"/>
    </row>
    <row r="1370" spans="3:3" x14ac:dyDescent="0.4">
      <c r="C1370" s="50"/>
    </row>
    <row r="1371" spans="3:3" x14ac:dyDescent="0.4">
      <c r="C1371" s="50"/>
    </row>
    <row r="1372" spans="3:3" x14ac:dyDescent="0.4">
      <c r="C1372" s="50"/>
    </row>
    <row r="1373" spans="3:3" x14ac:dyDescent="0.4">
      <c r="C1373" s="50"/>
    </row>
    <row r="1374" spans="3:3" x14ac:dyDescent="0.4">
      <c r="C1374" s="50"/>
    </row>
    <row r="1375" spans="3:3" x14ac:dyDescent="0.4">
      <c r="C1375" s="50"/>
    </row>
    <row r="1376" spans="3:3" x14ac:dyDescent="0.4">
      <c r="C1376" s="50"/>
    </row>
    <row r="1377" spans="3:3" x14ac:dyDescent="0.4">
      <c r="C1377" s="50"/>
    </row>
    <row r="1378" spans="3:3" x14ac:dyDescent="0.4">
      <c r="C1378" s="50"/>
    </row>
    <row r="1379" spans="3:3" x14ac:dyDescent="0.4">
      <c r="C1379" s="50"/>
    </row>
    <row r="1380" spans="3:3" x14ac:dyDescent="0.4">
      <c r="C1380" s="50"/>
    </row>
    <row r="1381" spans="3:3" x14ac:dyDescent="0.4">
      <c r="C1381" s="50"/>
    </row>
    <row r="1382" spans="3:3" x14ac:dyDescent="0.4">
      <c r="C1382" s="50"/>
    </row>
    <row r="1383" spans="3:3" x14ac:dyDescent="0.4">
      <c r="C1383" s="50"/>
    </row>
    <row r="1384" spans="3:3" x14ac:dyDescent="0.4">
      <c r="C1384" s="50"/>
    </row>
    <row r="1385" spans="3:3" x14ac:dyDescent="0.4">
      <c r="C1385" s="50"/>
    </row>
    <row r="1386" spans="3:3" x14ac:dyDescent="0.4">
      <c r="C1386" s="50"/>
    </row>
    <row r="1387" spans="3:3" x14ac:dyDescent="0.4">
      <c r="C1387" s="50"/>
    </row>
    <row r="1388" spans="3:3" x14ac:dyDescent="0.4">
      <c r="C1388" s="50"/>
    </row>
    <row r="1389" spans="3:3" x14ac:dyDescent="0.4">
      <c r="C1389" s="50"/>
    </row>
    <row r="1390" spans="3:3" x14ac:dyDescent="0.4">
      <c r="C1390" s="50"/>
    </row>
    <row r="1391" spans="3:3" x14ac:dyDescent="0.4">
      <c r="C1391" s="50"/>
    </row>
    <row r="1392" spans="3:3" x14ac:dyDescent="0.4">
      <c r="C1392" s="50"/>
    </row>
    <row r="1393" spans="3:3" x14ac:dyDescent="0.4">
      <c r="C1393" s="50"/>
    </row>
    <row r="1394" spans="3:3" x14ac:dyDescent="0.4">
      <c r="C1394" s="50"/>
    </row>
    <row r="1395" spans="3:3" x14ac:dyDescent="0.4">
      <c r="C1395" s="50"/>
    </row>
    <row r="1396" spans="3:3" x14ac:dyDescent="0.4">
      <c r="C1396" s="50"/>
    </row>
    <row r="1397" spans="3:3" x14ac:dyDescent="0.4">
      <c r="C1397" s="50"/>
    </row>
    <row r="1398" spans="3:3" x14ac:dyDescent="0.4">
      <c r="C1398" s="50"/>
    </row>
    <row r="1399" spans="3:3" x14ac:dyDescent="0.4">
      <c r="C1399" s="50"/>
    </row>
    <row r="1400" spans="3:3" x14ac:dyDescent="0.4">
      <c r="C1400" s="50"/>
    </row>
    <row r="1401" spans="3:3" x14ac:dyDescent="0.4">
      <c r="C1401" s="50"/>
    </row>
    <row r="1402" spans="3:3" x14ac:dyDescent="0.4">
      <c r="C1402" s="50"/>
    </row>
    <row r="1403" spans="3:3" x14ac:dyDescent="0.4">
      <c r="C1403" s="50"/>
    </row>
    <row r="1404" spans="3:3" x14ac:dyDescent="0.4">
      <c r="C1404" s="50"/>
    </row>
    <row r="1405" spans="3:3" x14ac:dyDescent="0.4">
      <c r="C1405" s="50"/>
    </row>
    <row r="1406" spans="3:3" x14ac:dyDescent="0.4">
      <c r="C1406" s="50"/>
    </row>
    <row r="1407" spans="3:3" x14ac:dyDescent="0.4">
      <c r="C1407" s="50"/>
    </row>
    <row r="1408" spans="3:3" x14ac:dyDescent="0.4">
      <c r="C1408" s="50"/>
    </row>
    <row r="1409" spans="3:3" x14ac:dyDescent="0.4">
      <c r="C1409" s="50"/>
    </row>
    <row r="1410" spans="3:3" x14ac:dyDescent="0.4">
      <c r="C1410" s="50"/>
    </row>
    <row r="1411" spans="3:3" x14ac:dyDescent="0.4">
      <c r="C1411" s="50"/>
    </row>
    <row r="1412" spans="3:3" x14ac:dyDescent="0.4">
      <c r="C1412" s="50"/>
    </row>
    <row r="1413" spans="3:3" x14ac:dyDescent="0.4">
      <c r="C1413" s="50"/>
    </row>
    <row r="1414" spans="3:3" x14ac:dyDescent="0.4">
      <c r="C1414" s="50"/>
    </row>
    <row r="1415" spans="3:3" x14ac:dyDescent="0.4">
      <c r="C1415" s="50"/>
    </row>
    <row r="1416" spans="3:3" x14ac:dyDescent="0.4">
      <c r="C1416" s="50"/>
    </row>
    <row r="1417" spans="3:3" x14ac:dyDescent="0.4">
      <c r="C1417" s="50"/>
    </row>
    <row r="1418" spans="3:3" x14ac:dyDescent="0.4">
      <c r="C1418" s="50"/>
    </row>
    <row r="1419" spans="3:3" x14ac:dyDescent="0.4">
      <c r="C1419" s="50"/>
    </row>
    <row r="1420" spans="3:3" x14ac:dyDescent="0.4">
      <c r="C1420" s="50"/>
    </row>
    <row r="1421" spans="3:3" x14ac:dyDescent="0.4">
      <c r="C1421" s="50"/>
    </row>
    <row r="1422" spans="3:3" x14ac:dyDescent="0.4">
      <c r="C1422" s="50"/>
    </row>
    <row r="1423" spans="3:3" x14ac:dyDescent="0.4">
      <c r="C1423" s="50"/>
    </row>
    <row r="1424" spans="3:3" x14ac:dyDescent="0.4">
      <c r="C1424" s="50"/>
    </row>
    <row r="1425" spans="3:3" x14ac:dyDescent="0.4">
      <c r="C1425" s="50"/>
    </row>
    <row r="1426" spans="3:3" x14ac:dyDescent="0.4">
      <c r="C1426" s="50"/>
    </row>
    <row r="1427" spans="3:3" x14ac:dyDescent="0.4">
      <c r="C1427" s="50"/>
    </row>
    <row r="1428" spans="3:3" x14ac:dyDescent="0.4">
      <c r="C1428" s="50"/>
    </row>
    <row r="1429" spans="3:3" x14ac:dyDescent="0.4">
      <c r="C1429" s="50"/>
    </row>
    <row r="1430" spans="3:3" x14ac:dyDescent="0.4">
      <c r="C1430" s="50"/>
    </row>
    <row r="1431" spans="3:3" x14ac:dyDescent="0.4">
      <c r="C1431" s="50"/>
    </row>
    <row r="1432" spans="3:3" x14ac:dyDescent="0.4">
      <c r="C1432" s="50"/>
    </row>
    <row r="1433" spans="3:3" x14ac:dyDescent="0.4">
      <c r="C1433" s="50"/>
    </row>
    <row r="1434" spans="3:3" x14ac:dyDescent="0.4">
      <c r="C1434" s="50"/>
    </row>
    <row r="1435" spans="3:3" x14ac:dyDescent="0.4">
      <c r="C1435" s="50"/>
    </row>
    <row r="1436" spans="3:3" x14ac:dyDescent="0.4">
      <c r="C1436" s="50"/>
    </row>
    <row r="1437" spans="3:3" x14ac:dyDescent="0.4">
      <c r="C1437" s="50"/>
    </row>
    <row r="1438" spans="3:3" x14ac:dyDescent="0.4">
      <c r="C1438" s="50"/>
    </row>
    <row r="1439" spans="3:3" x14ac:dyDescent="0.4">
      <c r="C1439" s="50"/>
    </row>
    <row r="1440" spans="3:3" x14ac:dyDescent="0.4">
      <c r="C1440" s="50"/>
    </row>
    <row r="1441" spans="3:3" x14ac:dyDescent="0.4">
      <c r="C1441" s="50"/>
    </row>
    <row r="1442" spans="3:3" x14ac:dyDescent="0.4">
      <c r="C1442" s="50"/>
    </row>
    <row r="1443" spans="3:3" x14ac:dyDescent="0.4">
      <c r="C1443" s="50"/>
    </row>
    <row r="1444" spans="3:3" x14ac:dyDescent="0.4">
      <c r="C1444" s="50"/>
    </row>
    <row r="1445" spans="3:3" x14ac:dyDescent="0.4">
      <c r="C1445" s="50"/>
    </row>
    <row r="1446" spans="3:3" x14ac:dyDescent="0.4">
      <c r="C1446" s="50"/>
    </row>
    <row r="1447" spans="3:3" x14ac:dyDescent="0.4">
      <c r="C1447" s="50"/>
    </row>
    <row r="1448" spans="3:3" x14ac:dyDescent="0.4">
      <c r="C1448" s="50"/>
    </row>
    <row r="1449" spans="3:3" x14ac:dyDescent="0.4">
      <c r="C1449" s="50"/>
    </row>
    <row r="1450" spans="3:3" x14ac:dyDescent="0.4">
      <c r="C1450" s="50"/>
    </row>
    <row r="1451" spans="3:3" x14ac:dyDescent="0.4">
      <c r="C1451" s="50"/>
    </row>
    <row r="1452" spans="3:3" x14ac:dyDescent="0.4">
      <c r="C1452" s="50"/>
    </row>
    <row r="1453" spans="3:3" x14ac:dyDescent="0.4">
      <c r="C1453" s="50"/>
    </row>
    <row r="1454" spans="3:3" x14ac:dyDescent="0.4">
      <c r="C1454" s="50"/>
    </row>
    <row r="1455" spans="3:3" x14ac:dyDescent="0.4">
      <c r="C1455" s="50"/>
    </row>
    <row r="1456" spans="3:3" x14ac:dyDescent="0.4">
      <c r="C1456" s="50"/>
    </row>
    <row r="1457" spans="3:3" x14ac:dyDescent="0.4">
      <c r="C1457" s="50"/>
    </row>
    <row r="1458" spans="3:3" x14ac:dyDescent="0.4">
      <c r="C1458" s="50"/>
    </row>
    <row r="1459" spans="3:3" x14ac:dyDescent="0.4">
      <c r="C1459" s="50"/>
    </row>
    <row r="1460" spans="3:3" x14ac:dyDescent="0.4">
      <c r="C1460" s="50"/>
    </row>
    <row r="1461" spans="3:3" x14ac:dyDescent="0.4">
      <c r="C1461" s="50"/>
    </row>
    <row r="1462" spans="3:3" x14ac:dyDescent="0.4">
      <c r="C1462" s="50"/>
    </row>
    <row r="1463" spans="3:3" x14ac:dyDescent="0.4">
      <c r="C1463" s="50"/>
    </row>
    <row r="1464" spans="3:3" x14ac:dyDescent="0.4">
      <c r="C1464" s="50"/>
    </row>
    <row r="1465" spans="3:3" x14ac:dyDescent="0.4">
      <c r="C1465" s="50"/>
    </row>
    <row r="1466" spans="3:3" x14ac:dyDescent="0.4">
      <c r="C1466" s="50"/>
    </row>
    <row r="1467" spans="3:3" x14ac:dyDescent="0.4">
      <c r="C1467" s="50"/>
    </row>
    <row r="1468" spans="3:3" x14ac:dyDescent="0.4">
      <c r="C1468" s="50"/>
    </row>
    <row r="1469" spans="3:3" x14ac:dyDescent="0.4">
      <c r="C1469" s="50"/>
    </row>
    <row r="1470" spans="3:3" x14ac:dyDescent="0.4">
      <c r="C1470" s="50"/>
    </row>
    <row r="1471" spans="3:3" x14ac:dyDescent="0.4">
      <c r="C1471" s="50"/>
    </row>
    <row r="1472" spans="3:3" x14ac:dyDescent="0.4">
      <c r="C1472" s="50"/>
    </row>
    <row r="1473" spans="3:3" x14ac:dyDescent="0.4">
      <c r="C1473" s="50"/>
    </row>
    <row r="1474" spans="3:3" x14ac:dyDescent="0.4">
      <c r="C1474" s="50"/>
    </row>
    <row r="1475" spans="3:3" x14ac:dyDescent="0.4">
      <c r="C1475" s="50"/>
    </row>
    <row r="1476" spans="3:3" x14ac:dyDescent="0.4">
      <c r="C1476" s="50"/>
    </row>
    <row r="1477" spans="3:3" x14ac:dyDescent="0.4">
      <c r="C1477" s="50"/>
    </row>
    <row r="1478" spans="3:3" x14ac:dyDescent="0.4">
      <c r="C1478" s="50"/>
    </row>
    <row r="1479" spans="3:3" x14ac:dyDescent="0.4">
      <c r="C1479" s="50"/>
    </row>
    <row r="1480" spans="3:3" x14ac:dyDescent="0.4">
      <c r="C1480" s="50"/>
    </row>
    <row r="1481" spans="3:3" x14ac:dyDescent="0.4">
      <c r="C1481" s="50"/>
    </row>
    <row r="1482" spans="3:3" x14ac:dyDescent="0.4">
      <c r="C1482" s="50"/>
    </row>
    <row r="1483" spans="3:3" x14ac:dyDescent="0.4">
      <c r="C1483" s="50"/>
    </row>
    <row r="1484" spans="3:3" x14ac:dyDescent="0.4">
      <c r="C1484" s="50"/>
    </row>
    <row r="1485" spans="3:3" x14ac:dyDescent="0.4">
      <c r="C1485" s="50"/>
    </row>
    <row r="1486" spans="3:3" x14ac:dyDescent="0.4">
      <c r="C1486" s="50"/>
    </row>
    <row r="1487" spans="3:3" x14ac:dyDescent="0.4">
      <c r="C1487" s="50"/>
    </row>
    <row r="1488" spans="3:3" x14ac:dyDescent="0.4">
      <c r="C1488" s="50"/>
    </row>
    <row r="1489" spans="3:3" x14ac:dyDescent="0.4">
      <c r="C1489" s="50"/>
    </row>
    <row r="1490" spans="3:3" x14ac:dyDescent="0.4">
      <c r="C1490" s="50"/>
    </row>
    <row r="1491" spans="3:3" x14ac:dyDescent="0.4">
      <c r="C1491" s="50"/>
    </row>
    <row r="1492" spans="3:3" x14ac:dyDescent="0.4">
      <c r="C1492" s="50"/>
    </row>
    <row r="1493" spans="3:3" x14ac:dyDescent="0.4">
      <c r="C1493" s="50"/>
    </row>
    <row r="1494" spans="3:3" x14ac:dyDescent="0.4">
      <c r="C1494" s="50"/>
    </row>
    <row r="1495" spans="3:3" x14ac:dyDescent="0.4">
      <c r="C1495" s="50"/>
    </row>
    <row r="1496" spans="3:3" x14ac:dyDescent="0.4">
      <c r="C1496" s="50"/>
    </row>
    <row r="1497" spans="3:3" x14ac:dyDescent="0.4">
      <c r="C1497" s="50"/>
    </row>
    <row r="1498" spans="3:3" x14ac:dyDescent="0.4">
      <c r="C1498" s="50"/>
    </row>
    <row r="1499" spans="3:3" x14ac:dyDescent="0.4">
      <c r="C1499" s="50"/>
    </row>
    <row r="1500" spans="3:3" x14ac:dyDescent="0.4">
      <c r="C1500" s="50"/>
    </row>
    <row r="1501" spans="3:3" x14ac:dyDescent="0.4">
      <c r="C1501" s="50"/>
    </row>
    <row r="1502" spans="3:3" x14ac:dyDescent="0.4">
      <c r="C1502" s="50"/>
    </row>
    <row r="1503" spans="3:3" x14ac:dyDescent="0.4">
      <c r="C1503" s="50"/>
    </row>
    <row r="1504" spans="3:3" x14ac:dyDescent="0.4">
      <c r="C1504" s="50"/>
    </row>
    <row r="1505" spans="3:3" x14ac:dyDescent="0.4">
      <c r="C1505" s="50"/>
    </row>
    <row r="1506" spans="3:3" x14ac:dyDescent="0.4">
      <c r="C1506" s="50"/>
    </row>
    <row r="1507" spans="3:3" x14ac:dyDescent="0.4">
      <c r="C1507" s="50"/>
    </row>
    <row r="1508" spans="3:3" x14ac:dyDescent="0.4">
      <c r="C1508" s="50"/>
    </row>
    <row r="1509" spans="3:3" x14ac:dyDescent="0.4">
      <c r="C1509" s="50"/>
    </row>
    <row r="1510" spans="3:3" x14ac:dyDescent="0.4">
      <c r="C1510" s="50"/>
    </row>
    <row r="1511" spans="3:3" x14ac:dyDescent="0.4">
      <c r="C1511" s="50"/>
    </row>
    <row r="1512" spans="3:3" x14ac:dyDescent="0.4">
      <c r="C1512" s="50"/>
    </row>
    <row r="1513" spans="3:3" x14ac:dyDescent="0.4">
      <c r="C1513" s="50"/>
    </row>
    <row r="1514" spans="3:3" x14ac:dyDescent="0.4">
      <c r="C1514" s="50"/>
    </row>
    <row r="1515" spans="3:3" x14ac:dyDescent="0.4">
      <c r="C1515" s="50"/>
    </row>
    <row r="1516" spans="3:3" x14ac:dyDescent="0.4">
      <c r="C1516" s="50"/>
    </row>
    <row r="1517" spans="3:3" x14ac:dyDescent="0.4">
      <c r="C1517" s="50"/>
    </row>
    <row r="1518" spans="3:3" x14ac:dyDescent="0.4">
      <c r="C1518" s="50"/>
    </row>
    <row r="1519" spans="3:3" x14ac:dyDescent="0.4">
      <c r="C1519" s="50"/>
    </row>
    <row r="1520" spans="3:3" x14ac:dyDescent="0.4">
      <c r="C1520" s="50"/>
    </row>
    <row r="1521" spans="3:3" x14ac:dyDescent="0.4">
      <c r="C1521" s="50"/>
    </row>
    <row r="1522" spans="3:3" x14ac:dyDescent="0.4">
      <c r="C1522" s="50"/>
    </row>
    <row r="1523" spans="3:3" x14ac:dyDescent="0.4">
      <c r="C1523" s="50"/>
    </row>
    <row r="1524" spans="3:3" x14ac:dyDescent="0.4">
      <c r="C1524" s="50"/>
    </row>
    <row r="1525" spans="3:3" x14ac:dyDescent="0.4">
      <c r="C1525" s="50"/>
    </row>
    <row r="1526" spans="3:3" x14ac:dyDescent="0.4">
      <c r="C1526" s="50"/>
    </row>
    <row r="1527" spans="3:3" x14ac:dyDescent="0.4">
      <c r="C1527" s="50"/>
    </row>
    <row r="1528" spans="3:3" x14ac:dyDescent="0.4">
      <c r="C1528" s="50"/>
    </row>
    <row r="1529" spans="3:3" x14ac:dyDescent="0.4">
      <c r="C1529" s="50"/>
    </row>
    <row r="1530" spans="3:3" x14ac:dyDescent="0.4">
      <c r="C1530" s="50"/>
    </row>
    <row r="1531" spans="3:3" x14ac:dyDescent="0.4">
      <c r="C1531" s="50"/>
    </row>
    <row r="1532" spans="3:3" x14ac:dyDescent="0.4">
      <c r="C1532" s="50"/>
    </row>
    <row r="1533" spans="3:3" x14ac:dyDescent="0.4">
      <c r="C1533" s="50"/>
    </row>
    <row r="1534" spans="3:3" x14ac:dyDescent="0.4">
      <c r="C1534" s="50"/>
    </row>
    <row r="1535" spans="3:3" x14ac:dyDescent="0.4">
      <c r="C1535" s="50"/>
    </row>
    <row r="1536" spans="3:3" x14ac:dyDescent="0.4">
      <c r="C1536" s="50"/>
    </row>
    <row r="1537" spans="3:3" x14ac:dyDescent="0.4">
      <c r="C1537" s="50"/>
    </row>
    <row r="1538" spans="3:3" x14ac:dyDescent="0.4">
      <c r="C1538" s="50"/>
    </row>
    <row r="1539" spans="3:3" x14ac:dyDescent="0.4">
      <c r="C1539" s="50"/>
    </row>
    <row r="1540" spans="3:3" x14ac:dyDescent="0.4">
      <c r="C1540" s="50"/>
    </row>
    <row r="1541" spans="3:3" x14ac:dyDescent="0.4">
      <c r="C1541" s="50"/>
    </row>
    <row r="1542" spans="3:3" x14ac:dyDescent="0.4">
      <c r="C1542" s="50"/>
    </row>
    <row r="1543" spans="3:3" x14ac:dyDescent="0.4">
      <c r="C1543" s="50"/>
    </row>
    <row r="1544" spans="3:3" x14ac:dyDescent="0.4">
      <c r="C1544" s="50"/>
    </row>
    <row r="1545" spans="3:3" x14ac:dyDescent="0.4">
      <c r="C1545" s="50"/>
    </row>
    <row r="1546" spans="3:3" x14ac:dyDescent="0.4">
      <c r="C1546" s="50"/>
    </row>
    <row r="1547" spans="3:3" x14ac:dyDescent="0.4">
      <c r="C1547" s="50"/>
    </row>
    <row r="1548" spans="3:3" x14ac:dyDescent="0.4">
      <c r="C1548" s="50"/>
    </row>
    <row r="1549" spans="3:3" x14ac:dyDescent="0.4">
      <c r="C1549" s="50"/>
    </row>
    <row r="1550" spans="3:3" x14ac:dyDescent="0.4">
      <c r="C1550" s="50"/>
    </row>
    <row r="1551" spans="3:3" x14ac:dyDescent="0.4">
      <c r="C1551" s="50"/>
    </row>
    <row r="1552" spans="3:3" x14ac:dyDescent="0.4">
      <c r="C1552" s="50"/>
    </row>
    <row r="1553" spans="3:3" x14ac:dyDescent="0.4">
      <c r="C1553" s="50"/>
    </row>
    <row r="1554" spans="3:3" x14ac:dyDescent="0.4">
      <c r="C1554" s="50"/>
    </row>
    <row r="1555" spans="3:3" x14ac:dyDescent="0.4">
      <c r="C1555" s="50"/>
    </row>
    <row r="1556" spans="3:3" x14ac:dyDescent="0.4">
      <c r="C1556" s="50"/>
    </row>
    <row r="1557" spans="3:3" x14ac:dyDescent="0.4">
      <c r="C1557" s="50"/>
    </row>
    <row r="1558" spans="3:3" x14ac:dyDescent="0.4">
      <c r="C1558" s="50"/>
    </row>
    <row r="1559" spans="3:3" x14ac:dyDescent="0.4">
      <c r="C1559" s="50"/>
    </row>
    <row r="1560" spans="3:3" x14ac:dyDescent="0.4">
      <c r="C1560" s="50"/>
    </row>
    <row r="1561" spans="3:3" x14ac:dyDescent="0.4">
      <c r="C1561" s="50"/>
    </row>
    <row r="1562" spans="3:3" x14ac:dyDescent="0.4">
      <c r="C1562" s="50"/>
    </row>
    <row r="1563" spans="3:3" x14ac:dyDescent="0.4">
      <c r="C1563" s="50"/>
    </row>
    <row r="1564" spans="3:3" x14ac:dyDescent="0.4">
      <c r="C1564" s="50"/>
    </row>
    <row r="1565" spans="3:3" x14ac:dyDescent="0.4">
      <c r="C1565" s="50"/>
    </row>
    <row r="1566" spans="3:3" x14ac:dyDescent="0.4">
      <c r="C1566" s="50"/>
    </row>
    <row r="1567" spans="3:3" x14ac:dyDescent="0.4">
      <c r="C1567" s="50"/>
    </row>
    <row r="1568" spans="3:3" x14ac:dyDescent="0.4">
      <c r="C1568" s="50"/>
    </row>
    <row r="1569" spans="3:3" x14ac:dyDescent="0.4">
      <c r="C1569" s="50"/>
    </row>
    <row r="1570" spans="3:3" x14ac:dyDescent="0.4">
      <c r="C1570" s="50"/>
    </row>
    <row r="1571" spans="3:3" x14ac:dyDescent="0.4">
      <c r="C1571" s="50"/>
    </row>
    <row r="1572" spans="3:3" x14ac:dyDescent="0.4">
      <c r="C1572" s="50"/>
    </row>
    <row r="1573" spans="3:3" x14ac:dyDescent="0.4">
      <c r="C1573" s="50"/>
    </row>
    <row r="1574" spans="3:3" x14ac:dyDescent="0.4">
      <c r="C1574" s="50"/>
    </row>
    <row r="1575" spans="3:3" x14ac:dyDescent="0.4">
      <c r="C1575" s="50"/>
    </row>
    <row r="1576" spans="3:3" x14ac:dyDescent="0.4">
      <c r="C1576" s="50"/>
    </row>
    <row r="1577" spans="3:3" x14ac:dyDescent="0.4">
      <c r="C1577" s="50"/>
    </row>
    <row r="1578" spans="3:3" x14ac:dyDescent="0.4">
      <c r="C1578" s="50"/>
    </row>
    <row r="1579" spans="3:3" x14ac:dyDescent="0.4">
      <c r="C1579" s="50"/>
    </row>
    <row r="1580" spans="3:3" x14ac:dyDescent="0.4">
      <c r="C1580" s="50"/>
    </row>
    <row r="1581" spans="3:3" x14ac:dyDescent="0.4">
      <c r="C1581" s="50"/>
    </row>
    <row r="1582" spans="3:3" x14ac:dyDescent="0.4">
      <c r="C1582" s="50"/>
    </row>
    <row r="1583" spans="3:3" x14ac:dyDescent="0.4">
      <c r="C1583" s="50"/>
    </row>
    <row r="1584" spans="3:3" x14ac:dyDescent="0.4">
      <c r="C1584" s="50"/>
    </row>
    <row r="1585" spans="3:3" x14ac:dyDescent="0.4">
      <c r="C1585" s="50"/>
    </row>
    <row r="1586" spans="3:3" x14ac:dyDescent="0.4">
      <c r="C1586" s="50"/>
    </row>
    <row r="1587" spans="3:3" x14ac:dyDescent="0.4">
      <c r="C1587" s="50"/>
    </row>
    <row r="1588" spans="3:3" x14ac:dyDescent="0.4">
      <c r="C1588" s="50"/>
    </row>
    <row r="1589" spans="3:3" x14ac:dyDescent="0.4">
      <c r="C1589" s="50"/>
    </row>
    <row r="1590" spans="3:3" x14ac:dyDescent="0.4">
      <c r="C1590" s="50"/>
    </row>
    <row r="1591" spans="3:3" x14ac:dyDescent="0.4">
      <c r="C1591" s="50"/>
    </row>
    <row r="1592" spans="3:3" x14ac:dyDescent="0.4">
      <c r="C1592" s="50"/>
    </row>
    <row r="1593" spans="3:3" x14ac:dyDescent="0.4">
      <c r="C1593" s="50"/>
    </row>
    <row r="1594" spans="3:3" x14ac:dyDescent="0.4">
      <c r="C1594" s="50"/>
    </row>
    <row r="1595" spans="3:3" x14ac:dyDescent="0.4">
      <c r="C1595" s="50"/>
    </row>
    <row r="1596" spans="3:3" x14ac:dyDescent="0.4">
      <c r="C1596" s="50"/>
    </row>
    <row r="1597" spans="3:3" x14ac:dyDescent="0.4">
      <c r="C1597" s="50"/>
    </row>
    <row r="1598" spans="3:3" x14ac:dyDescent="0.4">
      <c r="C1598" s="50"/>
    </row>
    <row r="1599" spans="3:3" x14ac:dyDescent="0.4">
      <c r="C1599" s="50"/>
    </row>
    <row r="1600" spans="3:3" x14ac:dyDescent="0.4">
      <c r="C1600" s="50"/>
    </row>
    <row r="1601" spans="3:3" x14ac:dyDescent="0.4">
      <c r="C1601" s="50"/>
    </row>
    <row r="1602" spans="3:3" x14ac:dyDescent="0.4">
      <c r="C1602" s="50"/>
    </row>
    <row r="1603" spans="3:3" x14ac:dyDescent="0.4">
      <c r="C1603" s="50"/>
    </row>
    <row r="1604" spans="3:3" x14ac:dyDescent="0.4">
      <c r="C1604" s="50"/>
    </row>
    <row r="1605" spans="3:3" x14ac:dyDescent="0.4">
      <c r="C1605" s="50"/>
    </row>
    <row r="1606" spans="3:3" x14ac:dyDescent="0.4">
      <c r="C1606" s="50"/>
    </row>
    <row r="1607" spans="3:3" x14ac:dyDescent="0.4">
      <c r="C1607" s="50"/>
    </row>
    <row r="1608" spans="3:3" x14ac:dyDescent="0.4">
      <c r="C1608" s="50"/>
    </row>
    <row r="1609" spans="3:3" x14ac:dyDescent="0.4">
      <c r="C1609" s="50"/>
    </row>
    <row r="1610" spans="3:3" x14ac:dyDescent="0.4">
      <c r="C1610" s="50"/>
    </row>
    <row r="1611" spans="3:3" x14ac:dyDescent="0.4">
      <c r="C1611" s="50"/>
    </row>
    <row r="1612" spans="3:3" x14ac:dyDescent="0.4">
      <c r="C1612" s="50"/>
    </row>
    <row r="1613" spans="3:3" x14ac:dyDescent="0.4">
      <c r="C1613" s="50"/>
    </row>
    <row r="1614" spans="3:3" x14ac:dyDescent="0.4">
      <c r="C1614" s="50"/>
    </row>
    <row r="1615" spans="3:3" x14ac:dyDescent="0.4">
      <c r="C1615" s="50"/>
    </row>
    <row r="1616" spans="3:3" x14ac:dyDescent="0.4">
      <c r="C1616" s="50"/>
    </row>
    <row r="1617" spans="3:3" x14ac:dyDescent="0.4">
      <c r="C1617" s="50"/>
    </row>
    <row r="1618" spans="3:3" x14ac:dyDescent="0.4">
      <c r="C1618" s="50"/>
    </row>
    <row r="1619" spans="3:3" x14ac:dyDescent="0.4">
      <c r="C1619" s="50"/>
    </row>
    <row r="1620" spans="3:3" x14ac:dyDescent="0.4">
      <c r="C1620" s="50"/>
    </row>
    <row r="1621" spans="3:3" x14ac:dyDescent="0.4">
      <c r="C1621" s="50"/>
    </row>
    <row r="1622" spans="3:3" x14ac:dyDescent="0.4">
      <c r="C1622" s="50"/>
    </row>
    <row r="1623" spans="3:3" x14ac:dyDescent="0.4">
      <c r="C1623" s="50"/>
    </row>
    <row r="1624" spans="3:3" x14ac:dyDescent="0.4">
      <c r="C1624" s="50"/>
    </row>
    <row r="1625" spans="3:3" x14ac:dyDescent="0.4">
      <c r="C1625" s="50"/>
    </row>
    <row r="1626" spans="3:3" x14ac:dyDescent="0.4">
      <c r="C1626" s="50"/>
    </row>
    <row r="1627" spans="3:3" x14ac:dyDescent="0.4">
      <c r="C1627" s="50"/>
    </row>
    <row r="1628" spans="3:3" x14ac:dyDescent="0.4">
      <c r="C1628" s="50"/>
    </row>
    <row r="1629" spans="3:3" x14ac:dyDescent="0.4">
      <c r="C1629" s="50"/>
    </row>
    <row r="1630" spans="3:3" x14ac:dyDescent="0.4">
      <c r="C1630" s="50"/>
    </row>
    <row r="1631" spans="3:3" x14ac:dyDescent="0.4">
      <c r="C1631" s="50"/>
    </row>
    <row r="1632" spans="3:3" x14ac:dyDescent="0.4">
      <c r="C1632" s="50"/>
    </row>
    <row r="1633" spans="3:3" x14ac:dyDescent="0.4">
      <c r="C1633" s="50"/>
    </row>
    <row r="1634" spans="3:3" x14ac:dyDescent="0.4">
      <c r="C1634" s="50"/>
    </row>
    <row r="1635" spans="3:3" x14ac:dyDescent="0.4">
      <c r="C1635" s="50"/>
    </row>
    <row r="1636" spans="3:3" x14ac:dyDescent="0.4">
      <c r="C1636" s="50"/>
    </row>
    <row r="1637" spans="3:3" x14ac:dyDescent="0.4">
      <c r="C1637" s="50"/>
    </row>
    <row r="1638" spans="3:3" x14ac:dyDescent="0.4">
      <c r="C1638" s="50"/>
    </row>
    <row r="1639" spans="3:3" x14ac:dyDescent="0.4">
      <c r="C1639" s="50"/>
    </row>
    <row r="1640" spans="3:3" x14ac:dyDescent="0.4">
      <c r="C1640" s="50"/>
    </row>
    <row r="1641" spans="3:3" x14ac:dyDescent="0.4">
      <c r="C1641" s="50"/>
    </row>
    <row r="1642" spans="3:3" x14ac:dyDescent="0.4">
      <c r="C1642" s="50"/>
    </row>
    <row r="1643" spans="3:3" x14ac:dyDescent="0.4">
      <c r="C1643" s="50"/>
    </row>
    <row r="1644" spans="3:3" x14ac:dyDescent="0.4">
      <c r="C1644" s="50"/>
    </row>
    <row r="1645" spans="3:3" x14ac:dyDescent="0.4">
      <c r="C1645" s="50"/>
    </row>
    <row r="1646" spans="3:3" x14ac:dyDescent="0.4">
      <c r="C1646" s="50"/>
    </row>
    <row r="1647" spans="3:3" x14ac:dyDescent="0.4">
      <c r="C1647" s="50"/>
    </row>
    <row r="1648" spans="3:3" x14ac:dyDescent="0.4">
      <c r="C1648" s="50"/>
    </row>
    <row r="1649" spans="3:3" x14ac:dyDescent="0.4">
      <c r="C1649" s="50"/>
    </row>
    <row r="1650" spans="3:3" x14ac:dyDescent="0.4">
      <c r="C1650" s="50"/>
    </row>
    <row r="1651" spans="3:3" x14ac:dyDescent="0.4">
      <c r="C1651" s="50"/>
    </row>
    <row r="1652" spans="3:3" x14ac:dyDescent="0.4">
      <c r="C1652" s="50"/>
    </row>
    <row r="1653" spans="3:3" x14ac:dyDescent="0.4">
      <c r="C1653" s="50"/>
    </row>
    <row r="1654" spans="3:3" x14ac:dyDescent="0.4">
      <c r="C1654" s="50"/>
    </row>
    <row r="1655" spans="3:3" x14ac:dyDescent="0.4">
      <c r="C1655" s="50"/>
    </row>
    <row r="1656" spans="3:3" x14ac:dyDescent="0.4">
      <c r="C1656" s="50"/>
    </row>
    <row r="1657" spans="3:3" x14ac:dyDescent="0.4">
      <c r="C1657" s="50"/>
    </row>
    <row r="1658" spans="3:3" x14ac:dyDescent="0.4">
      <c r="C1658" s="50"/>
    </row>
    <row r="1659" spans="3:3" x14ac:dyDescent="0.4">
      <c r="C1659" s="50"/>
    </row>
    <row r="1660" spans="3:3" x14ac:dyDescent="0.4">
      <c r="C1660" s="50"/>
    </row>
    <row r="1661" spans="3:3" x14ac:dyDescent="0.4">
      <c r="C1661" s="50"/>
    </row>
    <row r="1662" spans="3:3" x14ac:dyDescent="0.4">
      <c r="C1662" s="50"/>
    </row>
    <row r="1663" spans="3:3" x14ac:dyDescent="0.4">
      <c r="C1663" s="50"/>
    </row>
    <row r="1664" spans="3:3" x14ac:dyDescent="0.4">
      <c r="C1664" s="50"/>
    </row>
    <row r="1665" spans="3:3" x14ac:dyDescent="0.4">
      <c r="C1665" s="50"/>
    </row>
    <row r="1666" spans="3:3" x14ac:dyDescent="0.4">
      <c r="C1666" s="50"/>
    </row>
    <row r="1667" spans="3:3" x14ac:dyDescent="0.4">
      <c r="C1667" s="50"/>
    </row>
    <row r="1668" spans="3:3" x14ac:dyDescent="0.4">
      <c r="C1668" s="50"/>
    </row>
    <row r="1669" spans="3:3" x14ac:dyDescent="0.4">
      <c r="C1669" s="50"/>
    </row>
    <row r="1670" spans="3:3" x14ac:dyDescent="0.4">
      <c r="C1670" s="50"/>
    </row>
    <row r="1671" spans="3:3" x14ac:dyDescent="0.4">
      <c r="C1671" s="50"/>
    </row>
    <row r="1672" spans="3:3" x14ac:dyDescent="0.4">
      <c r="C1672" s="50"/>
    </row>
    <row r="1673" spans="3:3" x14ac:dyDescent="0.4">
      <c r="C1673" s="50"/>
    </row>
    <row r="1674" spans="3:3" x14ac:dyDescent="0.4">
      <c r="C1674" s="50"/>
    </row>
    <row r="1675" spans="3:3" x14ac:dyDescent="0.4">
      <c r="C1675" s="50"/>
    </row>
    <row r="1676" spans="3:3" x14ac:dyDescent="0.4">
      <c r="C1676" s="50"/>
    </row>
    <row r="1677" spans="3:3" x14ac:dyDescent="0.4">
      <c r="C1677" s="50"/>
    </row>
    <row r="1678" spans="3:3" x14ac:dyDescent="0.4">
      <c r="C1678" s="50"/>
    </row>
    <row r="1679" spans="3:3" x14ac:dyDescent="0.4">
      <c r="C1679" s="50"/>
    </row>
    <row r="1680" spans="3:3" x14ac:dyDescent="0.4">
      <c r="C1680" s="50"/>
    </row>
    <row r="1681" spans="3:3" x14ac:dyDescent="0.4">
      <c r="C1681" s="50"/>
    </row>
    <row r="1682" spans="3:3" x14ac:dyDescent="0.4">
      <c r="C1682" s="50"/>
    </row>
    <row r="1683" spans="3:3" x14ac:dyDescent="0.4">
      <c r="C1683" s="50"/>
    </row>
    <row r="1684" spans="3:3" x14ac:dyDescent="0.4">
      <c r="C1684" s="50"/>
    </row>
    <row r="1685" spans="3:3" x14ac:dyDescent="0.4">
      <c r="C1685" s="50"/>
    </row>
    <row r="1686" spans="3:3" x14ac:dyDescent="0.4">
      <c r="C1686" s="50"/>
    </row>
    <row r="1687" spans="3:3" x14ac:dyDescent="0.4">
      <c r="C1687" s="50"/>
    </row>
    <row r="1688" spans="3:3" x14ac:dyDescent="0.4">
      <c r="C1688" s="50"/>
    </row>
    <row r="1689" spans="3:3" x14ac:dyDescent="0.4">
      <c r="C1689" s="50"/>
    </row>
    <row r="1690" spans="3:3" x14ac:dyDescent="0.4">
      <c r="C1690" s="50"/>
    </row>
    <row r="1691" spans="3:3" x14ac:dyDescent="0.4">
      <c r="C1691" s="50"/>
    </row>
    <row r="1692" spans="3:3" x14ac:dyDescent="0.4">
      <c r="C1692" s="50"/>
    </row>
    <row r="1693" spans="3:3" x14ac:dyDescent="0.4">
      <c r="C1693" s="50"/>
    </row>
    <row r="1694" spans="3:3" x14ac:dyDescent="0.4">
      <c r="C1694" s="50"/>
    </row>
    <row r="1695" spans="3:3" x14ac:dyDescent="0.4">
      <c r="C1695" s="50"/>
    </row>
    <row r="1696" spans="3:3" x14ac:dyDescent="0.4">
      <c r="C1696" s="50"/>
    </row>
    <row r="1697" spans="3:3" x14ac:dyDescent="0.4">
      <c r="C1697" s="50"/>
    </row>
    <row r="1698" spans="3:3" x14ac:dyDescent="0.4">
      <c r="C1698" s="50"/>
    </row>
    <row r="1699" spans="3:3" x14ac:dyDescent="0.4">
      <c r="C1699" s="50"/>
    </row>
    <row r="1700" spans="3:3" x14ac:dyDescent="0.4">
      <c r="C1700" s="50"/>
    </row>
    <row r="1701" spans="3:3" x14ac:dyDescent="0.4">
      <c r="C1701" s="50"/>
    </row>
    <row r="1702" spans="3:3" x14ac:dyDescent="0.4">
      <c r="C1702" s="50"/>
    </row>
    <row r="1703" spans="3:3" x14ac:dyDescent="0.4">
      <c r="C1703" s="50"/>
    </row>
    <row r="1704" spans="3:3" x14ac:dyDescent="0.4">
      <c r="C1704" s="50"/>
    </row>
    <row r="1705" spans="3:3" x14ac:dyDescent="0.4">
      <c r="C1705" s="50"/>
    </row>
    <row r="1706" spans="3:3" x14ac:dyDescent="0.4">
      <c r="C1706" s="50"/>
    </row>
    <row r="1707" spans="3:3" x14ac:dyDescent="0.4">
      <c r="C1707" s="50"/>
    </row>
    <row r="1708" spans="3:3" x14ac:dyDescent="0.4">
      <c r="C1708" s="50"/>
    </row>
    <row r="1709" spans="3:3" x14ac:dyDescent="0.4">
      <c r="C1709" s="50"/>
    </row>
    <row r="1710" spans="3:3" x14ac:dyDescent="0.4">
      <c r="C1710" s="50"/>
    </row>
    <row r="1711" spans="3:3" x14ac:dyDescent="0.4">
      <c r="C1711" s="50"/>
    </row>
    <row r="1712" spans="3:3" x14ac:dyDescent="0.4">
      <c r="C1712" s="50"/>
    </row>
    <row r="1713" spans="3:3" x14ac:dyDescent="0.4">
      <c r="C1713" s="50"/>
    </row>
    <row r="1714" spans="3:3" x14ac:dyDescent="0.4">
      <c r="C1714" s="50"/>
    </row>
    <row r="1715" spans="3:3" x14ac:dyDescent="0.4">
      <c r="C1715" s="50"/>
    </row>
    <row r="1716" spans="3:3" x14ac:dyDescent="0.4">
      <c r="C1716" s="50"/>
    </row>
    <row r="1717" spans="3:3" x14ac:dyDescent="0.4">
      <c r="C1717" s="50"/>
    </row>
    <row r="1718" spans="3:3" x14ac:dyDescent="0.4">
      <c r="C1718" s="50"/>
    </row>
    <row r="1719" spans="3:3" x14ac:dyDescent="0.4">
      <c r="C1719" s="50"/>
    </row>
    <row r="1720" spans="3:3" x14ac:dyDescent="0.4">
      <c r="C1720" s="50"/>
    </row>
    <row r="1721" spans="3:3" x14ac:dyDescent="0.4">
      <c r="C1721" s="50"/>
    </row>
    <row r="1722" spans="3:3" x14ac:dyDescent="0.4">
      <c r="C1722" s="50"/>
    </row>
    <row r="1723" spans="3:3" x14ac:dyDescent="0.4">
      <c r="C1723" s="50"/>
    </row>
    <row r="1724" spans="3:3" x14ac:dyDescent="0.4">
      <c r="C1724" s="50"/>
    </row>
    <row r="1725" spans="3:3" x14ac:dyDescent="0.4">
      <c r="C1725" s="50"/>
    </row>
    <row r="1726" spans="3:3" x14ac:dyDescent="0.4">
      <c r="C1726" s="50"/>
    </row>
    <row r="1727" spans="3:3" x14ac:dyDescent="0.4">
      <c r="C1727" s="50"/>
    </row>
    <row r="1728" spans="3:3" x14ac:dyDescent="0.4">
      <c r="C1728" s="50"/>
    </row>
    <row r="1729" spans="3:3" x14ac:dyDescent="0.4">
      <c r="C1729" s="50"/>
    </row>
    <row r="1730" spans="3:3" x14ac:dyDescent="0.4">
      <c r="C1730" s="50"/>
    </row>
    <row r="1731" spans="3:3" x14ac:dyDescent="0.4">
      <c r="C1731" s="50"/>
    </row>
    <row r="1732" spans="3:3" x14ac:dyDescent="0.4">
      <c r="C1732" s="50"/>
    </row>
    <row r="1733" spans="3:3" x14ac:dyDescent="0.4">
      <c r="C1733" s="50"/>
    </row>
    <row r="1734" spans="3:3" x14ac:dyDescent="0.4">
      <c r="C1734" s="50"/>
    </row>
    <row r="1735" spans="3:3" x14ac:dyDescent="0.4">
      <c r="C1735" s="50"/>
    </row>
    <row r="1736" spans="3:3" x14ac:dyDescent="0.4">
      <c r="C1736" s="50"/>
    </row>
    <row r="1737" spans="3:3" x14ac:dyDescent="0.4">
      <c r="C1737" s="50"/>
    </row>
    <row r="1738" spans="3:3" x14ac:dyDescent="0.4">
      <c r="C1738" s="50"/>
    </row>
    <row r="1739" spans="3:3" x14ac:dyDescent="0.4">
      <c r="C1739" s="50"/>
    </row>
    <row r="1740" spans="3:3" x14ac:dyDescent="0.4">
      <c r="C1740" s="50"/>
    </row>
    <row r="1741" spans="3:3" x14ac:dyDescent="0.4">
      <c r="C1741" s="50"/>
    </row>
    <row r="1742" spans="3:3" x14ac:dyDescent="0.4">
      <c r="C1742" s="50"/>
    </row>
    <row r="1743" spans="3:3" x14ac:dyDescent="0.4">
      <c r="C1743" s="50"/>
    </row>
    <row r="1744" spans="3:3" x14ac:dyDescent="0.4">
      <c r="C1744" s="50"/>
    </row>
    <row r="1745" spans="3:3" x14ac:dyDescent="0.4">
      <c r="C1745" s="50"/>
    </row>
    <row r="1746" spans="3:3" x14ac:dyDescent="0.4">
      <c r="C1746" s="50"/>
    </row>
    <row r="1747" spans="3:3" x14ac:dyDescent="0.4">
      <c r="C1747" s="50"/>
    </row>
    <row r="1748" spans="3:3" x14ac:dyDescent="0.4">
      <c r="C1748" s="50"/>
    </row>
    <row r="1749" spans="3:3" x14ac:dyDescent="0.4">
      <c r="C1749" s="50"/>
    </row>
    <row r="1750" spans="3:3" x14ac:dyDescent="0.4">
      <c r="C1750" s="50"/>
    </row>
    <row r="1751" spans="3:3" x14ac:dyDescent="0.4">
      <c r="C1751" s="50"/>
    </row>
    <row r="1752" spans="3:3" x14ac:dyDescent="0.4">
      <c r="C1752" s="50"/>
    </row>
    <row r="1753" spans="3:3" x14ac:dyDescent="0.4">
      <c r="C1753" s="50"/>
    </row>
    <row r="1754" spans="3:3" x14ac:dyDescent="0.4">
      <c r="C1754" s="50"/>
    </row>
    <row r="1755" spans="3:3" x14ac:dyDescent="0.4">
      <c r="C1755" s="50"/>
    </row>
    <row r="1756" spans="3:3" x14ac:dyDescent="0.4">
      <c r="C1756" s="50"/>
    </row>
    <row r="1757" spans="3:3" x14ac:dyDescent="0.4">
      <c r="C1757" s="50"/>
    </row>
    <row r="1758" spans="3:3" x14ac:dyDescent="0.4">
      <c r="C1758" s="50"/>
    </row>
    <row r="1759" spans="3:3" x14ac:dyDescent="0.4">
      <c r="C1759" s="50"/>
    </row>
    <row r="1760" spans="3:3" x14ac:dyDescent="0.4">
      <c r="C1760" s="50"/>
    </row>
    <row r="1761" spans="3:3" x14ac:dyDescent="0.4">
      <c r="C1761" s="50"/>
    </row>
    <row r="1762" spans="3:3" x14ac:dyDescent="0.4">
      <c r="C1762" s="50"/>
    </row>
    <row r="1763" spans="3:3" x14ac:dyDescent="0.4">
      <c r="C1763" s="50"/>
    </row>
    <row r="1764" spans="3:3" x14ac:dyDescent="0.4">
      <c r="C1764" s="50"/>
    </row>
    <row r="1765" spans="3:3" x14ac:dyDescent="0.4">
      <c r="C1765" s="50"/>
    </row>
    <row r="1766" spans="3:3" x14ac:dyDescent="0.4">
      <c r="C1766" s="50"/>
    </row>
    <row r="1767" spans="3:3" x14ac:dyDescent="0.4">
      <c r="C1767" s="50"/>
    </row>
    <row r="1768" spans="3:3" x14ac:dyDescent="0.4">
      <c r="C1768" s="50"/>
    </row>
    <row r="1769" spans="3:3" x14ac:dyDescent="0.4">
      <c r="C1769" s="50"/>
    </row>
    <row r="1770" spans="3:3" x14ac:dyDescent="0.4">
      <c r="C1770" s="50"/>
    </row>
    <row r="1771" spans="3:3" x14ac:dyDescent="0.4">
      <c r="C1771" s="50"/>
    </row>
    <row r="1772" spans="3:3" x14ac:dyDescent="0.4">
      <c r="C1772" s="50"/>
    </row>
    <row r="1773" spans="3:3" x14ac:dyDescent="0.4">
      <c r="C1773" s="50"/>
    </row>
    <row r="1774" spans="3:3" x14ac:dyDescent="0.4">
      <c r="C1774" s="50"/>
    </row>
    <row r="1775" spans="3:3" x14ac:dyDescent="0.4">
      <c r="C1775" s="50"/>
    </row>
    <row r="1776" spans="3:3" x14ac:dyDescent="0.4">
      <c r="C1776" s="50"/>
    </row>
    <row r="1777" spans="3:3" x14ac:dyDescent="0.4">
      <c r="C1777" s="50"/>
    </row>
    <row r="1778" spans="3:3" x14ac:dyDescent="0.4">
      <c r="C1778" s="50"/>
    </row>
    <row r="1779" spans="3:3" x14ac:dyDescent="0.4">
      <c r="C1779" s="50"/>
    </row>
    <row r="1780" spans="3:3" x14ac:dyDescent="0.4">
      <c r="C1780" s="50"/>
    </row>
    <row r="1781" spans="3:3" x14ac:dyDescent="0.4">
      <c r="C1781" s="50"/>
    </row>
    <row r="1782" spans="3:3" x14ac:dyDescent="0.4">
      <c r="C1782" s="50"/>
    </row>
    <row r="1783" spans="3:3" x14ac:dyDescent="0.4">
      <c r="C1783" s="50"/>
    </row>
    <row r="1784" spans="3:3" x14ac:dyDescent="0.4">
      <c r="C1784" s="50"/>
    </row>
    <row r="1785" spans="3:3" x14ac:dyDescent="0.4">
      <c r="C1785" s="50"/>
    </row>
    <row r="1786" spans="3:3" x14ac:dyDescent="0.4">
      <c r="C1786" s="50"/>
    </row>
    <row r="1787" spans="3:3" x14ac:dyDescent="0.4">
      <c r="C1787" s="50"/>
    </row>
    <row r="1788" spans="3:3" x14ac:dyDescent="0.4">
      <c r="C1788" s="50"/>
    </row>
    <row r="1789" spans="3:3" x14ac:dyDescent="0.4">
      <c r="C1789" s="50"/>
    </row>
    <row r="1790" spans="3:3" x14ac:dyDescent="0.4">
      <c r="C1790" s="50"/>
    </row>
    <row r="1791" spans="3:3" x14ac:dyDescent="0.4">
      <c r="C1791" s="50"/>
    </row>
    <row r="1792" spans="3:3" x14ac:dyDescent="0.4">
      <c r="C1792" s="50"/>
    </row>
    <row r="1793" spans="3:3" x14ac:dyDescent="0.4">
      <c r="C1793" s="50"/>
    </row>
    <row r="1794" spans="3:3" x14ac:dyDescent="0.4">
      <c r="C1794" s="50"/>
    </row>
    <row r="1795" spans="3:3" x14ac:dyDescent="0.4">
      <c r="C1795" s="50"/>
    </row>
    <row r="1796" spans="3:3" x14ac:dyDescent="0.4">
      <c r="C1796" s="50"/>
    </row>
    <row r="1797" spans="3:3" x14ac:dyDescent="0.4">
      <c r="C1797" s="50"/>
    </row>
    <row r="1798" spans="3:3" x14ac:dyDescent="0.4">
      <c r="C1798" s="50"/>
    </row>
    <row r="1799" spans="3:3" x14ac:dyDescent="0.4">
      <c r="C1799" s="50"/>
    </row>
    <row r="1800" spans="3:3" x14ac:dyDescent="0.4">
      <c r="C1800" s="50"/>
    </row>
    <row r="1801" spans="3:3" x14ac:dyDescent="0.4">
      <c r="C1801" s="50"/>
    </row>
    <row r="1802" spans="3:3" x14ac:dyDescent="0.4">
      <c r="C1802" s="50"/>
    </row>
    <row r="1803" spans="3:3" x14ac:dyDescent="0.4">
      <c r="C1803" s="50"/>
    </row>
    <row r="1804" spans="3:3" x14ac:dyDescent="0.4">
      <c r="C1804" s="50"/>
    </row>
    <row r="1805" spans="3:3" x14ac:dyDescent="0.4">
      <c r="C1805" s="50"/>
    </row>
    <row r="1806" spans="3:3" x14ac:dyDescent="0.4">
      <c r="C1806" s="50"/>
    </row>
    <row r="1807" spans="3:3" x14ac:dyDescent="0.4">
      <c r="C1807" s="50"/>
    </row>
    <row r="1808" spans="3:3" x14ac:dyDescent="0.4">
      <c r="C1808" s="50"/>
    </row>
    <row r="1809" spans="3:3" x14ac:dyDescent="0.4">
      <c r="C1809" s="50"/>
    </row>
    <row r="1810" spans="3:3" x14ac:dyDescent="0.4">
      <c r="C1810" s="50"/>
    </row>
    <row r="1811" spans="3:3" x14ac:dyDescent="0.4">
      <c r="C1811" s="50"/>
    </row>
    <row r="1812" spans="3:3" x14ac:dyDescent="0.4">
      <c r="C1812" s="50"/>
    </row>
    <row r="1813" spans="3:3" x14ac:dyDescent="0.4">
      <c r="C1813" s="50"/>
    </row>
    <row r="1814" spans="3:3" x14ac:dyDescent="0.4">
      <c r="C1814" s="50"/>
    </row>
    <row r="1815" spans="3:3" x14ac:dyDescent="0.4">
      <c r="C1815" s="50"/>
    </row>
    <row r="1816" spans="3:3" x14ac:dyDescent="0.4">
      <c r="C1816" s="50"/>
    </row>
    <row r="1817" spans="3:3" x14ac:dyDescent="0.4">
      <c r="C1817" s="50"/>
    </row>
    <row r="1818" spans="3:3" x14ac:dyDescent="0.4">
      <c r="C1818" s="50"/>
    </row>
    <row r="1819" spans="3:3" x14ac:dyDescent="0.4">
      <c r="C1819" s="50"/>
    </row>
    <row r="1820" spans="3:3" x14ac:dyDescent="0.4">
      <c r="C1820" s="50"/>
    </row>
    <row r="1821" spans="3:3" x14ac:dyDescent="0.4">
      <c r="C1821" s="50"/>
    </row>
    <row r="1822" spans="3:3" x14ac:dyDescent="0.4">
      <c r="C1822" s="50"/>
    </row>
    <row r="1823" spans="3:3" x14ac:dyDescent="0.4">
      <c r="C1823" s="50"/>
    </row>
    <row r="1824" spans="3:3" x14ac:dyDescent="0.4">
      <c r="C1824" s="50"/>
    </row>
    <row r="1825" spans="3:3" x14ac:dyDescent="0.4">
      <c r="C1825" s="50"/>
    </row>
    <row r="1826" spans="3:3" x14ac:dyDescent="0.4">
      <c r="C1826" s="50"/>
    </row>
    <row r="1827" spans="3:3" x14ac:dyDescent="0.4">
      <c r="C1827" s="50"/>
    </row>
    <row r="1828" spans="3:3" x14ac:dyDescent="0.4">
      <c r="C1828" s="50"/>
    </row>
    <row r="1829" spans="3:3" x14ac:dyDescent="0.4">
      <c r="C1829" s="50"/>
    </row>
    <row r="1830" spans="3:3" x14ac:dyDescent="0.4">
      <c r="C1830" s="50"/>
    </row>
    <row r="1831" spans="3:3" x14ac:dyDescent="0.4">
      <c r="C1831" s="50"/>
    </row>
    <row r="1832" spans="3:3" x14ac:dyDescent="0.4">
      <c r="C1832" s="50"/>
    </row>
    <row r="1833" spans="3:3" x14ac:dyDescent="0.4">
      <c r="C1833" s="50"/>
    </row>
    <row r="1834" spans="3:3" x14ac:dyDescent="0.4">
      <c r="C1834" s="50"/>
    </row>
    <row r="1835" spans="3:3" x14ac:dyDescent="0.4">
      <c r="C1835" s="50"/>
    </row>
    <row r="1836" spans="3:3" x14ac:dyDescent="0.4">
      <c r="C1836" s="50"/>
    </row>
    <row r="1837" spans="3:3" x14ac:dyDescent="0.4">
      <c r="C1837" s="50"/>
    </row>
    <row r="1838" spans="3:3" x14ac:dyDescent="0.4">
      <c r="C1838" s="50"/>
    </row>
    <row r="1839" spans="3:3" x14ac:dyDescent="0.4">
      <c r="C1839" s="50"/>
    </row>
    <row r="1840" spans="3:3" x14ac:dyDescent="0.4">
      <c r="C1840" s="50"/>
    </row>
    <row r="1841" spans="3:3" x14ac:dyDescent="0.4">
      <c r="C1841" s="50"/>
    </row>
    <row r="1842" spans="3:3" x14ac:dyDescent="0.4">
      <c r="C1842" s="50"/>
    </row>
    <row r="1843" spans="3:3" x14ac:dyDescent="0.4">
      <c r="C1843" s="50"/>
    </row>
    <row r="1844" spans="3:3" x14ac:dyDescent="0.4">
      <c r="C1844" s="50"/>
    </row>
    <row r="1845" spans="3:3" x14ac:dyDescent="0.4">
      <c r="C1845" s="50"/>
    </row>
    <row r="1846" spans="3:3" x14ac:dyDescent="0.4">
      <c r="C1846" s="50"/>
    </row>
    <row r="1847" spans="3:3" x14ac:dyDescent="0.4">
      <c r="C1847" s="50"/>
    </row>
    <row r="1848" spans="3:3" x14ac:dyDescent="0.4">
      <c r="C1848" s="50"/>
    </row>
    <row r="1849" spans="3:3" x14ac:dyDescent="0.4">
      <c r="C1849" s="50"/>
    </row>
    <row r="1850" spans="3:3" x14ac:dyDescent="0.4">
      <c r="C1850" s="50"/>
    </row>
    <row r="1851" spans="3:3" x14ac:dyDescent="0.4">
      <c r="C1851" s="50"/>
    </row>
    <row r="1852" spans="3:3" x14ac:dyDescent="0.4">
      <c r="C1852" s="50"/>
    </row>
    <row r="1853" spans="3:3" x14ac:dyDescent="0.4">
      <c r="C1853" s="50"/>
    </row>
    <row r="1854" spans="3:3" x14ac:dyDescent="0.4">
      <c r="C1854" s="50"/>
    </row>
    <row r="1855" spans="3:3" x14ac:dyDescent="0.4">
      <c r="C1855" s="50"/>
    </row>
    <row r="1856" spans="3:3" x14ac:dyDescent="0.4">
      <c r="C1856" s="50"/>
    </row>
    <row r="1857" spans="3:3" x14ac:dyDescent="0.4">
      <c r="C1857" s="50"/>
    </row>
    <row r="1858" spans="3:3" x14ac:dyDescent="0.4">
      <c r="C1858" s="50"/>
    </row>
    <row r="1859" spans="3:3" x14ac:dyDescent="0.4">
      <c r="C1859" s="50"/>
    </row>
    <row r="1860" spans="3:3" x14ac:dyDescent="0.4">
      <c r="C1860" s="50"/>
    </row>
    <row r="1861" spans="3:3" x14ac:dyDescent="0.4">
      <c r="C1861" s="50"/>
    </row>
    <row r="1862" spans="3:3" x14ac:dyDescent="0.4">
      <c r="C1862" s="50"/>
    </row>
    <row r="1863" spans="3:3" x14ac:dyDescent="0.4">
      <c r="C1863" s="50"/>
    </row>
    <row r="1864" spans="3:3" x14ac:dyDescent="0.4">
      <c r="C1864" s="50"/>
    </row>
    <row r="1865" spans="3:3" x14ac:dyDescent="0.4">
      <c r="C1865" s="50"/>
    </row>
    <row r="1866" spans="3:3" x14ac:dyDescent="0.4">
      <c r="C1866" s="50"/>
    </row>
    <row r="1867" spans="3:3" x14ac:dyDescent="0.4">
      <c r="C1867" s="50"/>
    </row>
    <row r="1868" spans="3:3" x14ac:dyDescent="0.4">
      <c r="C1868" s="50"/>
    </row>
    <row r="1869" spans="3:3" x14ac:dyDescent="0.4">
      <c r="C1869" s="50"/>
    </row>
    <row r="1870" spans="3:3" x14ac:dyDescent="0.4">
      <c r="C1870" s="50"/>
    </row>
    <row r="1871" spans="3:3" x14ac:dyDescent="0.4">
      <c r="C1871" s="50"/>
    </row>
    <row r="1872" spans="3:3" x14ac:dyDescent="0.4">
      <c r="C1872" s="50"/>
    </row>
    <row r="1873" spans="3:3" x14ac:dyDescent="0.4">
      <c r="C1873" s="50"/>
    </row>
    <row r="1874" spans="3:3" x14ac:dyDescent="0.4">
      <c r="C1874" s="50"/>
    </row>
    <row r="1875" spans="3:3" x14ac:dyDescent="0.4">
      <c r="C1875" s="50"/>
    </row>
    <row r="1876" spans="3:3" x14ac:dyDescent="0.4">
      <c r="C1876" s="50"/>
    </row>
    <row r="1877" spans="3:3" x14ac:dyDescent="0.4">
      <c r="C1877" s="50"/>
    </row>
    <row r="1878" spans="3:3" x14ac:dyDescent="0.4">
      <c r="C1878" s="50"/>
    </row>
    <row r="1879" spans="3:3" x14ac:dyDescent="0.4">
      <c r="C1879" s="50"/>
    </row>
    <row r="1880" spans="3:3" x14ac:dyDescent="0.4">
      <c r="C1880" s="50"/>
    </row>
    <row r="1881" spans="3:3" x14ac:dyDescent="0.4">
      <c r="C1881" s="50"/>
    </row>
    <row r="1882" spans="3:3" x14ac:dyDescent="0.4">
      <c r="C1882" s="50"/>
    </row>
    <row r="1883" spans="3:3" x14ac:dyDescent="0.4">
      <c r="C1883" s="50"/>
    </row>
    <row r="1884" spans="3:3" x14ac:dyDescent="0.4">
      <c r="C1884" s="50"/>
    </row>
    <row r="1885" spans="3:3" x14ac:dyDescent="0.4">
      <c r="C1885" s="50"/>
    </row>
    <row r="1886" spans="3:3" x14ac:dyDescent="0.4">
      <c r="C1886" s="50"/>
    </row>
    <row r="1887" spans="3:3" x14ac:dyDescent="0.4">
      <c r="C1887" s="50"/>
    </row>
    <row r="1888" spans="3:3" x14ac:dyDescent="0.4">
      <c r="C1888" s="50"/>
    </row>
    <row r="1889" spans="3:3" x14ac:dyDescent="0.4">
      <c r="C1889" s="50"/>
    </row>
    <row r="1890" spans="3:3" x14ac:dyDescent="0.4">
      <c r="C1890" s="50"/>
    </row>
    <row r="1891" spans="3:3" x14ac:dyDescent="0.4">
      <c r="C1891" s="50"/>
    </row>
    <row r="1892" spans="3:3" x14ac:dyDescent="0.4">
      <c r="C1892" s="50"/>
    </row>
    <row r="1893" spans="3:3" x14ac:dyDescent="0.4">
      <c r="C1893" s="50"/>
    </row>
    <row r="1894" spans="3:3" x14ac:dyDescent="0.4">
      <c r="C1894" s="50"/>
    </row>
    <row r="1895" spans="3:3" x14ac:dyDescent="0.4">
      <c r="C1895" s="50"/>
    </row>
    <row r="1896" spans="3:3" x14ac:dyDescent="0.4">
      <c r="C1896" s="50"/>
    </row>
    <row r="1897" spans="3:3" x14ac:dyDescent="0.4">
      <c r="C1897" s="50"/>
    </row>
    <row r="1898" spans="3:3" x14ac:dyDescent="0.4">
      <c r="C1898" s="50"/>
    </row>
    <row r="1899" spans="3:3" x14ac:dyDescent="0.4">
      <c r="C1899" s="50"/>
    </row>
    <row r="1900" spans="3:3" x14ac:dyDescent="0.4">
      <c r="C1900" s="50"/>
    </row>
    <row r="1901" spans="3:3" x14ac:dyDescent="0.4">
      <c r="C1901" s="50"/>
    </row>
    <row r="1902" spans="3:3" x14ac:dyDescent="0.4">
      <c r="C1902" s="50"/>
    </row>
    <row r="1903" spans="3:3" x14ac:dyDescent="0.4">
      <c r="C1903" s="50"/>
    </row>
    <row r="1904" spans="3:3" x14ac:dyDescent="0.4">
      <c r="C1904" s="50"/>
    </row>
    <row r="1905" spans="3:3" x14ac:dyDescent="0.4">
      <c r="C1905" s="50"/>
    </row>
    <row r="1906" spans="3:3" x14ac:dyDescent="0.4">
      <c r="C1906" s="50"/>
    </row>
    <row r="1907" spans="3:3" x14ac:dyDescent="0.4">
      <c r="C1907" s="50"/>
    </row>
    <row r="1908" spans="3:3" x14ac:dyDescent="0.4">
      <c r="C1908" s="50"/>
    </row>
    <row r="1909" spans="3:3" x14ac:dyDescent="0.4">
      <c r="C1909" s="50"/>
    </row>
    <row r="1910" spans="3:3" x14ac:dyDescent="0.4">
      <c r="C1910" s="50"/>
    </row>
    <row r="1911" spans="3:3" x14ac:dyDescent="0.4">
      <c r="C1911" s="50"/>
    </row>
    <row r="1912" spans="3:3" x14ac:dyDescent="0.4">
      <c r="C1912" s="50"/>
    </row>
    <row r="1913" spans="3:3" x14ac:dyDescent="0.4">
      <c r="C1913" s="50"/>
    </row>
    <row r="1914" spans="3:3" x14ac:dyDescent="0.4">
      <c r="C1914" s="50"/>
    </row>
    <row r="1915" spans="3:3" x14ac:dyDescent="0.4">
      <c r="C1915" s="50"/>
    </row>
    <row r="1916" spans="3:3" x14ac:dyDescent="0.4">
      <c r="C1916" s="50"/>
    </row>
    <row r="1917" spans="3:3" x14ac:dyDescent="0.4">
      <c r="C1917" s="50"/>
    </row>
    <row r="1918" spans="3:3" x14ac:dyDescent="0.4">
      <c r="C1918" s="50"/>
    </row>
    <row r="1919" spans="3:3" x14ac:dyDescent="0.4">
      <c r="C1919" s="50"/>
    </row>
    <row r="1920" spans="3:3" x14ac:dyDescent="0.4">
      <c r="C1920" s="50"/>
    </row>
    <row r="1921" spans="3:3" x14ac:dyDescent="0.4">
      <c r="C1921" s="50"/>
    </row>
    <row r="1922" spans="3:3" x14ac:dyDescent="0.4">
      <c r="C1922" s="50"/>
    </row>
    <row r="1923" spans="3:3" x14ac:dyDescent="0.4">
      <c r="C1923" s="50"/>
    </row>
    <row r="1924" spans="3:3" x14ac:dyDescent="0.4">
      <c r="C1924" s="50"/>
    </row>
    <row r="1925" spans="3:3" x14ac:dyDescent="0.4">
      <c r="C1925" s="50"/>
    </row>
    <row r="1926" spans="3:3" x14ac:dyDescent="0.4">
      <c r="C1926" s="50"/>
    </row>
    <row r="1927" spans="3:3" x14ac:dyDescent="0.4">
      <c r="C1927" s="50"/>
    </row>
    <row r="1928" spans="3:3" x14ac:dyDescent="0.4">
      <c r="C1928" s="50"/>
    </row>
    <row r="1929" spans="3:3" x14ac:dyDescent="0.4">
      <c r="C1929" s="50"/>
    </row>
    <row r="1930" spans="3:3" x14ac:dyDescent="0.4">
      <c r="C1930" s="50"/>
    </row>
    <row r="1931" spans="3:3" x14ac:dyDescent="0.4">
      <c r="C1931" s="50"/>
    </row>
    <row r="1932" spans="3:3" x14ac:dyDescent="0.4">
      <c r="C1932" s="50"/>
    </row>
    <row r="1933" spans="3:3" x14ac:dyDescent="0.4">
      <c r="C1933" s="50"/>
    </row>
    <row r="1934" spans="3:3" x14ac:dyDescent="0.4">
      <c r="C1934" s="50"/>
    </row>
    <row r="1935" spans="3:3" x14ac:dyDescent="0.4">
      <c r="C1935" s="50"/>
    </row>
    <row r="1936" spans="3:3" x14ac:dyDescent="0.4">
      <c r="C1936" s="50"/>
    </row>
    <row r="1937" spans="3:3" x14ac:dyDescent="0.4">
      <c r="C1937" s="50"/>
    </row>
    <row r="1938" spans="3:3" x14ac:dyDescent="0.4">
      <c r="C1938" s="50"/>
    </row>
    <row r="1939" spans="3:3" x14ac:dyDescent="0.4">
      <c r="C1939" s="50"/>
    </row>
    <row r="1940" spans="3:3" x14ac:dyDescent="0.4">
      <c r="C1940" s="50"/>
    </row>
    <row r="1941" spans="3:3" x14ac:dyDescent="0.4">
      <c r="C1941" s="50"/>
    </row>
    <row r="1942" spans="3:3" x14ac:dyDescent="0.4">
      <c r="C1942" s="50"/>
    </row>
    <row r="1943" spans="3:3" x14ac:dyDescent="0.4">
      <c r="C1943" s="50"/>
    </row>
    <row r="1944" spans="3:3" x14ac:dyDescent="0.4">
      <c r="C1944" s="50"/>
    </row>
    <row r="1945" spans="3:3" x14ac:dyDescent="0.4">
      <c r="C1945" s="50"/>
    </row>
    <row r="1946" spans="3:3" x14ac:dyDescent="0.4">
      <c r="C1946" s="50"/>
    </row>
    <row r="1947" spans="3:3" x14ac:dyDescent="0.4">
      <c r="C1947" s="50"/>
    </row>
    <row r="1948" spans="3:3" x14ac:dyDescent="0.4">
      <c r="C1948" s="50"/>
    </row>
    <row r="1949" spans="3:3" x14ac:dyDescent="0.4">
      <c r="C1949" s="50"/>
    </row>
    <row r="1950" spans="3:3" x14ac:dyDescent="0.4">
      <c r="C1950" s="50"/>
    </row>
    <row r="1951" spans="3:3" x14ac:dyDescent="0.4">
      <c r="C1951" s="50"/>
    </row>
    <row r="1952" spans="3:3" x14ac:dyDescent="0.4">
      <c r="C1952" s="50"/>
    </row>
    <row r="1953" spans="3:3" x14ac:dyDescent="0.4">
      <c r="C1953" s="50"/>
    </row>
    <row r="1954" spans="3:3" x14ac:dyDescent="0.4">
      <c r="C1954" s="50"/>
    </row>
    <row r="1955" spans="3:3" x14ac:dyDescent="0.4">
      <c r="C1955" s="50"/>
    </row>
    <row r="1956" spans="3:3" x14ac:dyDescent="0.4">
      <c r="C1956" s="50"/>
    </row>
    <row r="1957" spans="3:3" x14ac:dyDescent="0.4">
      <c r="C1957" s="50"/>
    </row>
    <row r="1958" spans="3:3" x14ac:dyDescent="0.4">
      <c r="C1958" s="50"/>
    </row>
    <row r="1959" spans="3:3" x14ac:dyDescent="0.4">
      <c r="C1959" s="50"/>
    </row>
    <row r="1960" spans="3:3" x14ac:dyDescent="0.4">
      <c r="C1960" s="50"/>
    </row>
    <row r="1961" spans="3:3" x14ac:dyDescent="0.4">
      <c r="C1961" s="50"/>
    </row>
    <row r="1962" spans="3:3" x14ac:dyDescent="0.4">
      <c r="C1962" s="50"/>
    </row>
    <row r="1963" spans="3:3" x14ac:dyDescent="0.4">
      <c r="C1963" s="50"/>
    </row>
    <row r="1964" spans="3:3" x14ac:dyDescent="0.4">
      <c r="C1964" s="50"/>
    </row>
    <row r="1965" spans="3:3" x14ac:dyDescent="0.4">
      <c r="C1965" s="50"/>
    </row>
    <row r="1966" spans="3:3" x14ac:dyDescent="0.4">
      <c r="C1966" s="50"/>
    </row>
    <row r="1967" spans="3:3" x14ac:dyDescent="0.4">
      <c r="C1967" s="50"/>
    </row>
    <row r="1968" spans="3:3" x14ac:dyDescent="0.4">
      <c r="C1968" s="50"/>
    </row>
    <row r="1969" spans="3:3" x14ac:dyDescent="0.4">
      <c r="C1969" s="50"/>
    </row>
    <row r="1970" spans="3:3" x14ac:dyDescent="0.4">
      <c r="C1970" s="50"/>
    </row>
    <row r="1971" spans="3:3" x14ac:dyDescent="0.4">
      <c r="C1971" s="50"/>
    </row>
    <row r="1972" spans="3:3" x14ac:dyDescent="0.4">
      <c r="C1972" s="50"/>
    </row>
    <row r="1973" spans="3:3" x14ac:dyDescent="0.4">
      <c r="C1973" s="50"/>
    </row>
    <row r="1974" spans="3:3" x14ac:dyDescent="0.4">
      <c r="C1974" s="50"/>
    </row>
    <row r="1975" spans="3:3" x14ac:dyDescent="0.4">
      <c r="C1975" s="50"/>
    </row>
    <row r="1976" spans="3:3" x14ac:dyDescent="0.4">
      <c r="C1976" s="50"/>
    </row>
    <row r="1977" spans="3:3" x14ac:dyDescent="0.4">
      <c r="C1977" s="50"/>
    </row>
    <row r="1978" spans="3:3" x14ac:dyDescent="0.4">
      <c r="C1978" s="50"/>
    </row>
    <row r="1979" spans="3:3" x14ac:dyDescent="0.4">
      <c r="C1979" s="50"/>
    </row>
    <row r="1980" spans="3:3" x14ac:dyDescent="0.4">
      <c r="C1980" s="50"/>
    </row>
    <row r="1981" spans="3:3" x14ac:dyDescent="0.4">
      <c r="C1981" s="50"/>
    </row>
    <row r="1982" spans="3:3" x14ac:dyDescent="0.4">
      <c r="C1982" s="50"/>
    </row>
    <row r="1983" spans="3:3" x14ac:dyDescent="0.4">
      <c r="C1983" s="50"/>
    </row>
    <row r="1984" spans="3:3" x14ac:dyDescent="0.4">
      <c r="C1984" s="50"/>
    </row>
    <row r="1985" spans="3:3" x14ac:dyDescent="0.4">
      <c r="C1985" s="50"/>
    </row>
    <row r="1986" spans="3:3" x14ac:dyDescent="0.4">
      <c r="C1986" s="50"/>
    </row>
    <row r="1987" spans="3:3" x14ac:dyDescent="0.4">
      <c r="C1987" s="50"/>
    </row>
    <row r="1988" spans="3:3" x14ac:dyDescent="0.4">
      <c r="C1988" s="50"/>
    </row>
    <row r="1989" spans="3:3" x14ac:dyDescent="0.4">
      <c r="C1989" s="50"/>
    </row>
    <row r="1990" spans="3:3" x14ac:dyDescent="0.4">
      <c r="C1990" s="50"/>
    </row>
    <row r="1991" spans="3:3" x14ac:dyDescent="0.4">
      <c r="C1991" s="50"/>
    </row>
    <row r="1992" spans="3:3" x14ac:dyDescent="0.4">
      <c r="C1992" s="50"/>
    </row>
    <row r="1993" spans="3:3" x14ac:dyDescent="0.4">
      <c r="C1993" s="50"/>
    </row>
    <row r="1994" spans="3:3" x14ac:dyDescent="0.4">
      <c r="C1994" s="50"/>
    </row>
    <row r="1995" spans="3:3" x14ac:dyDescent="0.4">
      <c r="C1995" s="50"/>
    </row>
    <row r="1996" spans="3:3" x14ac:dyDescent="0.4">
      <c r="C1996" s="50"/>
    </row>
    <row r="1997" spans="3:3" x14ac:dyDescent="0.4">
      <c r="C1997" s="50"/>
    </row>
    <row r="1998" spans="3:3" x14ac:dyDescent="0.4">
      <c r="C1998" s="50"/>
    </row>
    <row r="1999" spans="3:3" x14ac:dyDescent="0.4">
      <c r="C1999" s="50"/>
    </row>
    <row r="2000" spans="3:3" x14ac:dyDescent="0.4">
      <c r="C2000" s="50"/>
    </row>
    <row r="2001" spans="3:3" x14ac:dyDescent="0.4">
      <c r="C2001" s="50"/>
    </row>
    <row r="2002" spans="3:3" x14ac:dyDescent="0.4">
      <c r="C2002" s="50"/>
    </row>
    <row r="2003" spans="3:3" x14ac:dyDescent="0.4">
      <c r="C2003" s="50"/>
    </row>
    <row r="2004" spans="3:3" x14ac:dyDescent="0.4">
      <c r="C2004" s="50"/>
    </row>
    <row r="2005" spans="3:3" x14ac:dyDescent="0.4">
      <c r="C2005" s="50"/>
    </row>
    <row r="2006" spans="3:3" x14ac:dyDescent="0.4">
      <c r="C2006" s="50"/>
    </row>
    <row r="2007" spans="3:3" x14ac:dyDescent="0.4">
      <c r="C2007" s="50"/>
    </row>
    <row r="2008" spans="3:3" x14ac:dyDescent="0.4">
      <c r="C2008" s="50"/>
    </row>
    <row r="2009" spans="3:3" x14ac:dyDescent="0.4">
      <c r="C2009" s="50"/>
    </row>
    <row r="2010" spans="3:3" x14ac:dyDescent="0.4">
      <c r="C2010" s="50"/>
    </row>
    <row r="2011" spans="3:3" x14ac:dyDescent="0.4">
      <c r="C2011" s="50"/>
    </row>
    <row r="2012" spans="3:3" x14ac:dyDescent="0.4">
      <c r="C2012" s="50"/>
    </row>
    <row r="2013" spans="3:3" x14ac:dyDescent="0.4">
      <c r="C2013" s="50"/>
    </row>
    <row r="2014" spans="3:3" x14ac:dyDescent="0.4">
      <c r="C2014" s="50"/>
    </row>
    <row r="2015" spans="3:3" x14ac:dyDescent="0.4">
      <c r="C2015" s="50"/>
    </row>
    <row r="2016" spans="3:3" x14ac:dyDescent="0.4">
      <c r="C2016" s="50"/>
    </row>
    <row r="2017" spans="3:3" x14ac:dyDescent="0.4">
      <c r="C2017" s="50"/>
    </row>
    <row r="2018" spans="3:3" x14ac:dyDescent="0.4">
      <c r="C2018" s="50"/>
    </row>
    <row r="2019" spans="3:3" x14ac:dyDescent="0.4">
      <c r="C2019" s="50"/>
    </row>
    <row r="2020" spans="3:3" x14ac:dyDescent="0.4">
      <c r="C2020" s="50"/>
    </row>
    <row r="2021" spans="3:3" x14ac:dyDescent="0.4">
      <c r="C2021" s="50"/>
    </row>
    <row r="2022" spans="3:3" x14ac:dyDescent="0.4">
      <c r="C2022" s="50"/>
    </row>
    <row r="2023" spans="3:3" x14ac:dyDescent="0.4">
      <c r="C2023" s="50"/>
    </row>
    <row r="2024" spans="3:3" x14ac:dyDescent="0.4">
      <c r="C2024" s="50"/>
    </row>
    <row r="2025" spans="3:3" x14ac:dyDescent="0.4">
      <c r="C2025" s="50"/>
    </row>
    <row r="2026" spans="3:3" x14ac:dyDescent="0.4">
      <c r="C2026" s="50"/>
    </row>
    <row r="2027" spans="3:3" x14ac:dyDescent="0.4">
      <c r="C2027" s="50"/>
    </row>
    <row r="2028" spans="3:3" x14ac:dyDescent="0.4">
      <c r="C2028" s="50"/>
    </row>
    <row r="2029" spans="3:3" x14ac:dyDescent="0.4">
      <c r="C2029" s="50"/>
    </row>
    <row r="2030" spans="3:3" x14ac:dyDescent="0.4">
      <c r="C2030" s="50"/>
    </row>
    <row r="2031" spans="3:3" x14ac:dyDescent="0.4">
      <c r="C2031" s="50"/>
    </row>
    <row r="2032" spans="3:3" x14ac:dyDescent="0.4">
      <c r="C2032" s="50"/>
    </row>
    <row r="2033" spans="3:3" x14ac:dyDescent="0.4">
      <c r="C2033" s="50"/>
    </row>
    <row r="2034" spans="3:3" x14ac:dyDescent="0.4">
      <c r="C2034" s="50"/>
    </row>
    <row r="2035" spans="3:3" x14ac:dyDescent="0.4">
      <c r="C2035" s="50"/>
    </row>
    <row r="2036" spans="3:3" x14ac:dyDescent="0.4">
      <c r="C2036" s="50"/>
    </row>
    <row r="2037" spans="3:3" x14ac:dyDescent="0.4">
      <c r="C2037" s="50"/>
    </row>
    <row r="2038" spans="3:3" x14ac:dyDescent="0.4">
      <c r="C2038" s="50"/>
    </row>
    <row r="2039" spans="3:3" x14ac:dyDescent="0.4">
      <c r="C2039" s="50"/>
    </row>
    <row r="2040" spans="3:3" x14ac:dyDescent="0.4">
      <c r="C2040" s="50"/>
    </row>
    <row r="2041" spans="3:3" x14ac:dyDescent="0.4">
      <c r="C2041" s="50"/>
    </row>
    <row r="2042" spans="3:3" x14ac:dyDescent="0.4">
      <c r="C2042" s="50"/>
    </row>
    <row r="2043" spans="3:3" x14ac:dyDescent="0.4">
      <c r="C2043" s="50"/>
    </row>
    <row r="2044" spans="3:3" x14ac:dyDescent="0.4">
      <c r="C2044" s="50"/>
    </row>
    <row r="2045" spans="3:3" x14ac:dyDescent="0.4">
      <c r="C2045" s="50"/>
    </row>
    <row r="2046" spans="3:3" x14ac:dyDescent="0.4">
      <c r="C2046" s="50"/>
    </row>
    <row r="2047" spans="3:3" x14ac:dyDescent="0.4">
      <c r="C2047" s="50"/>
    </row>
    <row r="2048" spans="3:3" x14ac:dyDescent="0.4">
      <c r="C2048" s="50"/>
    </row>
    <row r="2049" spans="3:3" x14ac:dyDescent="0.4">
      <c r="C2049" s="50"/>
    </row>
    <row r="2050" spans="3:3" x14ac:dyDescent="0.4">
      <c r="C2050" s="50"/>
    </row>
    <row r="2051" spans="3:3" x14ac:dyDescent="0.4">
      <c r="C2051" s="50"/>
    </row>
    <row r="2052" spans="3:3" x14ac:dyDescent="0.4">
      <c r="C2052" s="50"/>
    </row>
    <row r="2053" spans="3:3" x14ac:dyDescent="0.4">
      <c r="C2053" s="50"/>
    </row>
    <row r="2054" spans="3:3" x14ac:dyDescent="0.4">
      <c r="C2054" s="50"/>
    </row>
    <row r="2055" spans="3:3" x14ac:dyDescent="0.4">
      <c r="C2055" s="50"/>
    </row>
    <row r="2056" spans="3:3" x14ac:dyDescent="0.4">
      <c r="C2056" s="50"/>
    </row>
    <row r="2057" spans="3:3" x14ac:dyDescent="0.4">
      <c r="C2057" s="50"/>
    </row>
    <row r="2058" spans="3:3" x14ac:dyDescent="0.4">
      <c r="C2058" s="50"/>
    </row>
    <row r="2059" spans="3:3" x14ac:dyDescent="0.4">
      <c r="C2059" s="50"/>
    </row>
    <row r="2060" spans="3:3" x14ac:dyDescent="0.4">
      <c r="C2060" s="50"/>
    </row>
    <row r="2061" spans="3:3" x14ac:dyDescent="0.4">
      <c r="C2061" s="50"/>
    </row>
    <row r="2062" spans="3:3" x14ac:dyDescent="0.4">
      <c r="C2062" s="50"/>
    </row>
    <row r="2063" spans="3:3" x14ac:dyDescent="0.4">
      <c r="C2063" s="50"/>
    </row>
    <row r="2064" spans="3:3" x14ac:dyDescent="0.4">
      <c r="C2064" s="50"/>
    </row>
    <row r="2065" spans="3:3" x14ac:dyDescent="0.4">
      <c r="C2065" s="50"/>
    </row>
    <row r="2066" spans="3:3" x14ac:dyDescent="0.4">
      <c r="C2066" s="50"/>
    </row>
    <row r="2067" spans="3:3" x14ac:dyDescent="0.4">
      <c r="C2067" s="50"/>
    </row>
    <row r="2068" spans="3:3" x14ac:dyDescent="0.4">
      <c r="C2068" s="50"/>
    </row>
    <row r="2069" spans="3:3" x14ac:dyDescent="0.4">
      <c r="C2069" s="50"/>
    </row>
    <row r="2070" spans="3:3" x14ac:dyDescent="0.4">
      <c r="C2070" s="50"/>
    </row>
    <row r="2071" spans="3:3" x14ac:dyDescent="0.4">
      <c r="C2071" s="50"/>
    </row>
    <row r="2072" spans="3:3" x14ac:dyDescent="0.4">
      <c r="C2072" s="50"/>
    </row>
    <row r="2073" spans="3:3" x14ac:dyDescent="0.4">
      <c r="C2073" s="50"/>
    </row>
    <row r="2074" spans="3:3" x14ac:dyDescent="0.4">
      <c r="C2074" s="50"/>
    </row>
    <row r="2075" spans="3:3" x14ac:dyDescent="0.4">
      <c r="C2075" s="50"/>
    </row>
    <row r="2076" spans="3:3" x14ac:dyDescent="0.4">
      <c r="C2076" s="50"/>
    </row>
    <row r="2077" spans="3:3" x14ac:dyDescent="0.4">
      <c r="C2077" s="50"/>
    </row>
    <row r="2078" spans="3:3" x14ac:dyDescent="0.4">
      <c r="C2078" s="50"/>
    </row>
    <row r="2079" spans="3:3" x14ac:dyDescent="0.4">
      <c r="C2079" s="50"/>
    </row>
    <row r="2080" spans="3:3" x14ac:dyDescent="0.4">
      <c r="C2080" s="50"/>
    </row>
    <row r="2081" spans="3:3" x14ac:dyDescent="0.4">
      <c r="C2081" s="50"/>
    </row>
    <row r="2082" spans="3:3" x14ac:dyDescent="0.4">
      <c r="C2082" s="50"/>
    </row>
    <row r="2083" spans="3:3" x14ac:dyDescent="0.4">
      <c r="C2083" s="50"/>
    </row>
    <row r="2084" spans="3:3" x14ac:dyDescent="0.4">
      <c r="C2084" s="50"/>
    </row>
    <row r="2085" spans="3:3" x14ac:dyDescent="0.4">
      <c r="C2085" s="50"/>
    </row>
    <row r="2086" spans="3:3" x14ac:dyDescent="0.4">
      <c r="C2086" s="50"/>
    </row>
    <row r="2087" spans="3:3" x14ac:dyDescent="0.4">
      <c r="C2087" s="50"/>
    </row>
    <row r="2088" spans="3:3" x14ac:dyDescent="0.4">
      <c r="C2088" s="50"/>
    </row>
    <row r="2089" spans="3:3" x14ac:dyDescent="0.4">
      <c r="C2089" s="50"/>
    </row>
    <row r="2090" spans="3:3" x14ac:dyDescent="0.4">
      <c r="C2090" s="50"/>
    </row>
    <row r="2091" spans="3:3" x14ac:dyDescent="0.4">
      <c r="C2091" s="50"/>
    </row>
    <row r="2092" spans="3:3" x14ac:dyDescent="0.4">
      <c r="C2092" s="50"/>
    </row>
    <row r="2093" spans="3:3" x14ac:dyDescent="0.4">
      <c r="C2093" s="50"/>
    </row>
    <row r="2094" spans="3:3" x14ac:dyDescent="0.4">
      <c r="C2094" s="50"/>
    </row>
    <row r="2095" spans="3:3" x14ac:dyDescent="0.4">
      <c r="C2095" s="50"/>
    </row>
    <row r="2096" spans="3:3" x14ac:dyDescent="0.4">
      <c r="C2096" s="50"/>
    </row>
    <row r="2097" spans="3:3" x14ac:dyDescent="0.4">
      <c r="C2097" s="50"/>
    </row>
    <row r="2098" spans="3:3" x14ac:dyDescent="0.4">
      <c r="C2098" s="50"/>
    </row>
    <row r="2099" spans="3:3" x14ac:dyDescent="0.4">
      <c r="C2099" s="50"/>
    </row>
    <row r="2100" spans="3:3" x14ac:dyDescent="0.4">
      <c r="C2100" s="50"/>
    </row>
    <row r="2101" spans="3:3" x14ac:dyDescent="0.4">
      <c r="C2101" s="50"/>
    </row>
    <row r="2102" spans="3:3" x14ac:dyDescent="0.4">
      <c r="C2102" s="50"/>
    </row>
    <row r="2103" spans="3:3" x14ac:dyDescent="0.4">
      <c r="C2103" s="50"/>
    </row>
    <row r="2104" spans="3:3" x14ac:dyDescent="0.4">
      <c r="C2104" s="50"/>
    </row>
    <row r="2105" spans="3:3" x14ac:dyDescent="0.4">
      <c r="C2105" s="50"/>
    </row>
    <row r="2106" spans="3:3" x14ac:dyDescent="0.4">
      <c r="C2106" s="50"/>
    </row>
    <row r="2107" spans="3:3" x14ac:dyDescent="0.4">
      <c r="C2107" s="50"/>
    </row>
    <row r="2108" spans="3:3" x14ac:dyDescent="0.4">
      <c r="C2108" s="50"/>
    </row>
    <row r="2109" spans="3:3" x14ac:dyDescent="0.4">
      <c r="C2109" s="50"/>
    </row>
    <row r="2110" spans="3:3" x14ac:dyDescent="0.4">
      <c r="C2110" s="50"/>
    </row>
    <row r="2111" spans="3:3" x14ac:dyDescent="0.4">
      <c r="C2111" s="50"/>
    </row>
    <row r="2112" spans="3:3" x14ac:dyDescent="0.4">
      <c r="C2112" s="50"/>
    </row>
    <row r="2113" spans="3:3" x14ac:dyDescent="0.4">
      <c r="C2113" s="50"/>
    </row>
    <row r="2114" spans="3:3" x14ac:dyDescent="0.4">
      <c r="C2114" s="50"/>
    </row>
    <row r="2115" spans="3:3" x14ac:dyDescent="0.4">
      <c r="C2115" s="50"/>
    </row>
    <row r="2116" spans="3:3" x14ac:dyDescent="0.4">
      <c r="C2116" s="50"/>
    </row>
    <row r="2117" spans="3:3" x14ac:dyDescent="0.4">
      <c r="C2117" s="50"/>
    </row>
    <row r="2118" spans="3:3" x14ac:dyDescent="0.4">
      <c r="C2118" s="50"/>
    </row>
    <row r="2119" spans="3:3" x14ac:dyDescent="0.4">
      <c r="C2119" s="50"/>
    </row>
    <row r="2120" spans="3:3" x14ac:dyDescent="0.4">
      <c r="C2120" s="50"/>
    </row>
    <row r="2121" spans="3:3" x14ac:dyDescent="0.4">
      <c r="C2121" s="50"/>
    </row>
    <row r="2122" spans="3:3" x14ac:dyDescent="0.4">
      <c r="C2122" s="50"/>
    </row>
    <row r="2123" spans="3:3" x14ac:dyDescent="0.4">
      <c r="C2123" s="50"/>
    </row>
    <row r="2124" spans="3:3" x14ac:dyDescent="0.4">
      <c r="C2124" s="50"/>
    </row>
    <row r="2125" spans="3:3" x14ac:dyDescent="0.4">
      <c r="C2125" s="50"/>
    </row>
    <row r="2126" spans="3:3" x14ac:dyDescent="0.4">
      <c r="C2126" s="50"/>
    </row>
    <row r="2127" spans="3:3" x14ac:dyDescent="0.4">
      <c r="C2127" s="50"/>
    </row>
    <row r="2128" spans="3:3" x14ac:dyDescent="0.4">
      <c r="C2128" s="50"/>
    </row>
    <row r="2129" spans="3:3" x14ac:dyDescent="0.4">
      <c r="C2129" s="50"/>
    </row>
    <row r="2130" spans="3:3" x14ac:dyDescent="0.4">
      <c r="C2130" s="50"/>
    </row>
    <row r="2131" spans="3:3" x14ac:dyDescent="0.4">
      <c r="C2131" s="50"/>
    </row>
    <row r="2132" spans="3:3" x14ac:dyDescent="0.4">
      <c r="C2132" s="50"/>
    </row>
    <row r="2133" spans="3:3" x14ac:dyDescent="0.4">
      <c r="C2133" s="50"/>
    </row>
    <row r="2134" spans="3:3" x14ac:dyDescent="0.4">
      <c r="C2134" s="50"/>
    </row>
    <row r="2135" spans="3:3" x14ac:dyDescent="0.4">
      <c r="C2135" s="50"/>
    </row>
    <row r="2136" spans="3:3" x14ac:dyDescent="0.4">
      <c r="C2136" s="50"/>
    </row>
    <row r="2137" spans="3:3" x14ac:dyDescent="0.4">
      <c r="C2137" s="50"/>
    </row>
    <row r="2138" spans="3:3" x14ac:dyDescent="0.4">
      <c r="C2138" s="50"/>
    </row>
    <row r="2139" spans="3:3" x14ac:dyDescent="0.4">
      <c r="C2139" s="50"/>
    </row>
    <row r="2140" spans="3:3" x14ac:dyDescent="0.4">
      <c r="C2140" s="50"/>
    </row>
    <row r="2141" spans="3:3" x14ac:dyDescent="0.4">
      <c r="C2141" s="50"/>
    </row>
    <row r="2142" spans="3:3" x14ac:dyDescent="0.4">
      <c r="C2142" s="50"/>
    </row>
    <row r="2143" spans="3:3" x14ac:dyDescent="0.4">
      <c r="C2143" s="50"/>
    </row>
    <row r="2144" spans="3:3" x14ac:dyDescent="0.4">
      <c r="C2144" s="50"/>
    </row>
    <row r="2145" spans="3:3" x14ac:dyDescent="0.4">
      <c r="C2145" s="50"/>
    </row>
    <row r="2146" spans="3:3" x14ac:dyDescent="0.4">
      <c r="C2146" s="50"/>
    </row>
    <row r="2147" spans="3:3" x14ac:dyDescent="0.4">
      <c r="C2147" s="50"/>
    </row>
    <row r="2148" spans="3:3" x14ac:dyDescent="0.4">
      <c r="C2148" s="50"/>
    </row>
    <row r="2149" spans="3:3" x14ac:dyDescent="0.4">
      <c r="C2149" s="50"/>
    </row>
    <row r="2150" spans="3:3" x14ac:dyDescent="0.4">
      <c r="C2150" s="50"/>
    </row>
    <row r="2151" spans="3:3" x14ac:dyDescent="0.4">
      <c r="C2151" s="50"/>
    </row>
    <row r="2152" spans="3:3" x14ac:dyDescent="0.4">
      <c r="C2152" s="50"/>
    </row>
    <row r="2153" spans="3:3" x14ac:dyDescent="0.4">
      <c r="C2153" s="50"/>
    </row>
    <row r="2154" spans="3:3" x14ac:dyDescent="0.4">
      <c r="C2154" s="50"/>
    </row>
    <row r="2155" spans="3:3" x14ac:dyDescent="0.4">
      <c r="C2155" s="50"/>
    </row>
    <row r="2156" spans="3:3" x14ac:dyDescent="0.4">
      <c r="C2156" s="50"/>
    </row>
    <row r="2157" spans="3:3" x14ac:dyDescent="0.4">
      <c r="C2157" s="50"/>
    </row>
    <row r="2158" spans="3:3" x14ac:dyDescent="0.4">
      <c r="C2158" s="50"/>
    </row>
    <row r="2159" spans="3:3" x14ac:dyDescent="0.4">
      <c r="C2159" s="50"/>
    </row>
    <row r="2160" spans="3:3" x14ac:dyDescent="0.4">
      <c r="C2160" s="50"/>
    </row>
    <row r="2161" spans="3:3" x14ac:dyDescent="0.4">
      <c r="C2161" s="50"/>
    </row>
    <row r="2162" spans="3:3" x14ac:dyDescent="0.4">
      <c r="C2162" s="50"/>
    </row>
    <row r="2163" spans="3:3" x14ac:dyDescent="0.4">
      <c r="C2163" s="50"/>
    </row>
    <row r="2164" spans="3:3" x14ac:dyDescent="0.4">
      <c r="C2164" s="50"/>
    </row>
    <row r="2165" spans="3:3" x14ac:dyDescent="0.4">
      <c r="C2165" s="50"/>
    </row>
    <row r="2166" spans="3:3" x14ac:dyDescent="0.4">
      <c r="C2166" s="50"/>
    </row>
    <row r="2167" spans="3:3" x14ac:dyDescent="0.4">
      <c r="C2167" s="50"/>
    </row>
    <row r="2168" spans="3:3" x14ac:dyDescent="0.4">
      <c r="C2168" s="50"/>
    </row>
    <row r="2169" spans="3:3" x14ac:dyDescent="0.4">
      <c r="C2169" s="50"/>
    </row>
    <row r="2170" spans="3:3" x14ac:dyDescent="0.4">
      <c r="C2170" s="50"/>
    </row>
    <row r="2171" spans="3:3" x14ac:dyDescent="0.4">
      <c r="C2171" s="50"/>
    </row>
    <row r="2172" spans="3:3" x14ac:dyDescent="0.4">
      <c r="C2172" s="50"/>
    </row>
    <row r="2173" spans="3:3" x14ac:dyDescent="0.4">
      <c r="C2173" s="50"/>
    </row>
    <row r="2174" spans="3:3" x14ac:dyDescent="0.4">
      <c r="C2174" s="50"/>
    </row>
    <row r="2175" spans="3:3" x14ac:dyDescent="0.4">
      <c r="C2175" s="50"/>
    </row>
    <row r="2176" spans="3:3" x14ac:dyDescent="0.4">
      <c r="C2176" s="50"/>
    </row>
    <row r="2177" spans="3:3" x14ac:dyDescent="0.4">
      <c r="C2177" s="50"/>
    </row>
    <row r="2178" spans="3:3" x14ac:dyDescent="0.4">
      <c r="C2178" s="50"/>
    </row>
    <row r="2179" spans="3:3" x14ac:dyDescent="0.4">
      <c r="C2179" s="50"/>
    </row>
    <row r="2180" spans="3:3" x14ac:dyDescent="0.4">
      <c r="C2180" s="50"/>
    </row>
    <row r="2181" spans="3:3" x14ac:dyDescent="0.4">
      <c r="C2181" s="50"/>
    </row>
    <row r="2182" spans="3:3" x14ac:dyDescent="0.4">
      <c r="C2182" s="50"/>
    </row>
    <row r="2183" spans="3:3" x14ac:dyDescent="0.4">
      <c r="C2183" s="50"/>
    </row>
    <row r="2184" spans="3:3" x14ac:dyDescent="0.4">
      <c r="C2184" s="50"/>
    </row>
    <row r="2185" spans="3:3" x14ac:dyDescent="0.4">
      <c r="C2185" s="50"/>
    </row>
    <row r="2186" spans="3:3" x14ac:dyDescent="0.4">
      <c r="C2186" s="50"/>
    </row>
    <row r="2187" spans="3:3" x14ac:dyDescent="0.4">
      <c r="C2187" s="50"/>
    </row>
    <row r="2188" spans="3:3" x14ac:dyDescent="0.4">
      <c r="C2188" s="50"/>
    </row>
    <row r="2189" spans="3:3" x14ac:dyDescent="0.4">
      <c r="C2189" s="50"/>
    </row>
    <row r="2190" spans="3:3" x14ac:dyDescent="0.4">
      <c r="C2190" s="50"/>
    </row>
    <row r="2191" spans="3:3" x14ac:dyDescent="0.4">
      <c r="C2191" s="50"/>
    </row>
    <row r="2192" spans="3:3" x14ac:dyDescent="0.4">
      <c r="C2192" s="50"/>
    </row>
    <row r="2193" spans="3:3" x14ac:dyDescent="0.4">
      <c r="C2193" s="50"/>
    </row>
    <row r="2194" spans="3:3" x14ac:dyDescent="0.4">
      <c r="C2194" s="50"/>
    </row>
    <row r="2195" spans="3:3" x14ac:dyDescent="0.4">
      <c r="C2195" s="50"/>
    </row>
    <row r="2196" spans="3:3" x14ac:dyDescent="0.4">
      <c r="C2196" s="50"/>
    </row>
    <row r="2197" spans="3:3" x14ac:dyDescent="0.4">
      <c r="C2197" s="50"/>
    </row>
    <row r="2198" spans="3:3" x14ac:dyDescent="0.4">
      <c r="C2198" s="50"/>
    </row>
    <row r="2199" spans="3:3" x14ac:dyDescent="0.4">
      <c r="C2199" s="50"/>
    </row>
    <row r="2200" spans="3:3" x14ac:dyDescent="0.4">
      <c r="C2200" s="50"/>
    </row>
    <row r="2201" spans="3:3" x14ac:dyDescent="0.4">
      <c r="C2201" s="50"/>
    </row>
    <row r="2202" spans="3:3" x14ac:dyDescent="0.4">
      <c r="C2202" s="50"/>
    </row>
    <row r="2203" spans="3:3" x14ac:dyDescent="0.4">
      <c r="C2203" s="50"/>
    </row>
    <row r="2204" spans="3:3" x14ac:dyDescent="0.4">
      <c r="C2204" s="50"/>
    </row>
    <row r="2205" spans="3:3" x14ac:dyDescent="0.4">
      <c r="C2205" s="50"/>
    </row>
    <row r="2206" spans="3:3" x14ac:dyDescent="0.4">
      <c r="C2206" s="50"/>
    </row>
    <row r="2207" spans="3:3" x14ac:dyDescent="0.4">
      <c r="C2207" s="50"/>
    </row>
    <row r="2208" spans="3:3" x14ac:dyDescent="0.4">
      <c r="C2208" s="50"/>
    </row>
    <row r="2209" spans="3:3" x14ac:dyDescent="0.4">
      <c r="C2209" s="50"/>
    </row>
    <row r="2210" spans="3:3" x14ac:dyDescent="0.4">
      <c r="C2210" s="50"/>
    </row>
    <row r="2211" spans="3:3" x14ac:dyDescent="0.4">
      <c r="C2211" s="50"/>
    </row>
    <row r="2212" spans="3:3" x14ac:dyDescent="0.4">
      <c r="C2212" s="50"/>
    </row>
    <row r="2213" spans="3:3" x14ac:dyDescent="0.4">
      <c r="C2213" s="50"/>
    </row>
    <row r="2214" spans="3:3" x14ac:dyDescent="0.4">
      <c r="C2214" s="50"/>
    </row>
    <row r="2215" spans="3:3" x14ac:dyDescent="0.4">
      <c r="C2215" s="50"/>
    </row>
    <row r="2216" spans="3:3" x14ac:dyDescent="0.4">
      <c r="C2216" s="50"/>
    </row>
    <row r="2217" spans="3:3" x14ac:dyDescent="0.4">
      <c r="C2217" s="50"/>
    </row>
    <row r="2218" spans="3:3" x14ac:dyDescent="0.4">
      <c r="C2218" s="50"/>
    </row>
    <row r="2219" spans="3:3" x14ac:dyDescent="0.4">
      <c r="C2219" s="50"/>
    </row>
    <row r="2220" spans="3:3" x14ac:dyDescent="0.4">
      <c r="C2220" s="50"/>
    </row>
    <row r="2221" spans="3:3" x14ac:dyDescent="0.4">
      <c r="C2221" s="50"/>
    </row>
    <row r="2222" spans="3:3" x14ac:dyDescent="0.4">
      <c r="C2222" s="50"/>
    </row>
    <row r="2223" spans="3:3" x14ac:dyDescent="0.4">
      <c r="C2223" s="50"/>
    </row>
    <row r="2224" spans="3:3" x14ac:dyDescent="0.4">
      <c r="C2224" s="50"/>
    </row>
    <row r="2225" spans="3:3" x14ac:dyDescent="0.4">
      <c r="C2225" s="50"/>
    </row>
    <row r="2226" spans="3:3" x14ac:dyDescent="0.4">
      <c r="C2226" s="50"/>
    </row>
    <row r="2227" spans="3:3" x14ac:dyDescent="0.4">
      <c r="C2227" s="50"/>
    </row>
    <row r="2228" spans="3:3" x14ac:dyDescent="0.4">
      <c r="C2228" s="50"/>
    </row>
    <row r="2229" spans="3:3" x14ac:dyDescent="0.4">
      <c r="C2229" s="50"/>
    </row>
    <row r="2230" spans="3:3" x14ac:dyDescent="0.4">
      <c r="C2230" s="50"/>
    </row>
    <row r="2231" spans="3:3" x14ac:dyDescent="0.4">
      <c r="C2231" s="50"/>
    </row>
    <row r="2232" spans="3:3" x14ac:dyDescent="0.4">
      <c r="C2232" s="50"/>
    </row>
    <row r="2233" spans="3:3" x14ac:dyDescent="0.4">
      <c r="C2233" s="50"/>
    </row>
    <row r="2234" spans="3:3" x14ac:dyDescent="0.4">
      <c r="C2234" s="50"/>
    </row>
    <row r="2235" spans="3:3" x14ac:dyDescent="0.4">
      <c r="C2235" s="50"/>
    </row>
    <row r="2236" spans="3:3" x14ac:dyDescent="0.4">
      <c r="C2236" s="50"/>
    </row>
    <row r="2237" spans="3:3" x14ac:dyDescent="0.4">
      <c r="C2237" s="50"/>
    </row>
    <row r="2238" spans="3:3" x14ac:dyDescent="0.4">
      <c r="C2238" s="50"/>
    </row>
    <row r="2239" spans="3:3" x14ac:dyDescent="0.4">
      <c r="C2239" s="50"/>
    </row>
    <row r="2240" spans="3:3" x14ac:dyDescent="0.4">
      <c r="C2240" s="50"/>
    </row>
    <row r="2241" spans="3:3" x14ac:dyDescent="0.4">
      <c r="C2241" s="50"/>
    </row>
    <row r="2242" spans="3:3" x14ac:dyDescent="0.4">
      <c r="C2242" s="50"/>
    </row>
    <row r="2243" spans="3:3" x14ac:dyDescent="0.4">
      <c r="C2243" s="50"/>
    </row>
    <row r="2244" spans="3:3" x14ac:dyDescent="0.4">
      <c r="C2244" s="50"/>
    </row>
    <row r="2245" spans="3:3" x14ac:dyDescent="0.4">
      <c r="C2245" s="50"/>
    </row>
    <row r="2246" spans="3:3" x14ac:dyDescent="0.4">
      <c r="C2246" s="50"/>
    </row>
    <row r="2247" spans="3:3" x14ac:dyDescent="0.4">
      <c r="C2247" s="50"/>
    </row>
    <row r="2248" spans="3:3" x14ac:dyDescent="0.4">
      <c r="C2248" s="50"/>
    </row>
    <row r="2249" spans="3:3" x14ac:dyDescent="0.4">
      <c r="C2249" s="50"/>
    </row>
    <row r="2250" spans="3:3" x14ac:dyDescent="0.4">
      <c r="C2250" s="50"/>
    </row>
    <row r="2251" spans="3:3" x14ac:dyDescent="0.4">
      <c r="C2251" s="50"/>
    </row>
    <row r="2252" spans="3:3" x14ac:dyDescent="0.4">
      <c r="C2252" s="50"/>
    </row>
    <row r="2253" spans="3:3" x14ac:dyDescent="0.4">
      <c r="C2253" s="50"/>
    </row>
    <row r="2254" spans="3:3" x14ac:dyDescent="0.4">
      <c r="C2254" s="50"/>
    </row>
    <row r="2255" spans="3:3" x14ac:dyDescent="0.4">
      <c r="C2255" s="50"/>
    </row>
    <row r="2256" spans="3:3" x14ac:dyDescent="0.4">
      <c r="C2256" s="50"/>
    </row>
    <row r="2257" spans="3:3" x14ac:dyDescent="0.4">
      <c r="C2257" s="50"/>
    </row>
    <row r="2258" spans="3:3" x14ac:dyDescent="0.4">
      <c r="C2258" s="50"/>
    </row>
    <row r="2259" spans="3:3" x14ac:dyDescent="0.4">
      <c r="C2259" s="50"/>
    </row>
    <row r="2260" spans="3:3" x14ac:dyDescent="0.4">
      <c r="C2260" s="50"/>
    </row>
    <row r="2261" spans="3:3" x14ac:dyDescent="0.4">
      <c r="C2261" s="50"/>
    </row>
    <row r="2262" spans="3:3" x14ac:dyDescent="0.4">
      <c r="C2262" s="50"/>
    </row>
    <row r="2263" spans="3:3" x14ac:dyDescent="0.4">
      <c r="C2263" s="50"/>
    </row>
    <row r="2264" spans="3:3" x14ac:dyDescent="0.4">
      <c r="C2264" s="50"/>
    </row>
    <row r="2265" spans="3:3" x14ac:dyDescent="0.4">
      <c r="C2265" s="50"/>
    </row>
    <row r="2266" spans="3:3" x14ac:dyDescent="0.4">
      <c r="C2266" s="50"/>
    </row>
    <row r="2267" spans="3:3" x14ac:dyDescent="0.4">
      <c r="C2267" s="50"/>
    </row>
    <row r="2268" spans="3:3" x14ac:dyDescent="0.4">
      <c r="C2268" s="50"/>
    </row>
    <row r="2269" spans="3:3" x14ac:dyDescent="0.4">
      <c r="C2269" s="50"/>
    </row>
    <row r="2270" spans="3:3" x14ac:dyDescent="0.4">
      <c r="C2270" s="50"/>
    </row>
    <row r="2271" spans="3:3" x14ac:dyDescent="0.4">
      <c r="C2271" s="50"/>
    </row>
    <row r="2272" spans="3:3" x14ac:dyDescent="0.4">
      <c r="C2272" s="50"/>
    </row>
    <row r="2273" spans="3:3" x14ac:dyDescent="0.4">
      <c r="C2273" s="50"/>
    </row>
    <row r="2274" spans="3:3" x14ac:dyDescent="0.4">
      <c r="C2274" s="50"/>
    </row>
    <row r="2275" spans="3:3" x14ac:dyDescent="0.4">
      <c r="C2275" s="50"/>
    </row>
    <row r="2276" spans="3:3" x14ac:dyDescent="0.4">
      <c r="C2276" s="50"/>
    </row>
    <row r="2277" spans="3:3" x14ac:dyDescent="0.4">
      <c r="C2277" s="50"/>
    </row>
    <row r="2278" spans="3:3" x14ac:dyDescent="0.4">
      <c r="C2278" s="50"/>
    </row>
    <row r="2279" spans="3:3" x14ac:dyDescent="0.4">
      <c r="C2279" s="50"/>
    </row>
    <row r="2280" spans="3:3" x14ac:dyDescent="0.4">
      <c r="C2280" s="50"/>
    </row>
    <row r="2281" spans="3:3" x14ac:dyDescent="0.4">
      <c r="C2281" s="50"/>
    </row>
    <row r="2282" spans="3:3" x14ac:dyDescent="0.4">
      <c r="C2282" s="50"/>
    </row>
    <row r="2283" spans="3:3" x14ac:dyDescent="0.4">
      <c r="C2283" s="50"/>
    </row>
    <row r="2284" spans="3:3" x14ac:dyDescent="0.4">
      <c r="C2284" s="50"/>
    </row>
    <row r="2285" spans="3:3" x14ac:dyDescent="0.4">
      <c r="C2285" s="50"/>
    </row>
    <row r="2286" spans="3:3" x14ac:dyDescent="0.4">
      <c r="C2286" s="50"/>
    </row>
    <row r="2287" spans="3:3" x14ac:dyDescent="0.4">
      <c r="C2287" s="50"/>
    </row>
    <row r="2288" spans="3:3" x14ac:dyDescent="0.4">
      <c r="C2288" s="50"/>
    </row>
    <row r="2289" spans="3:3" x14ac:dyDescent="0.4">
      <c r="C2289" s="50"/>
    </row>
    <row r="2290" spans="3:3" x14ac:dyDescent="0.4">
      <c r="C2290" s="50"/>
    </row>
    <row r="2291" spans="3:3" x14ac:dyDescent="0.4">
      <c r="C2291" s="50"/>
    </row>
    <row r="2292" spans="3:3" x14ac:dyDescent="0.4">
      <c r="C2292" s="50"/>
    </row>
    <row r="2293" spans="3:3" x14ac:dyDescent="0.4">
      <c r="C2293" s="50"/>
    </row>
    <row r="2294" spans="3:3" x14ac:dyDescent="0.4">
      <c r="C2294" s="50"/>
    </row>
    <row r="2295" spans="3:3" x14ac:dyDescent="0.4">
      <c r="C2295" s="50"/>
    </row>
    <row r="2296" spans="3:3" x14ac:dyDescent="0.4">
      <c r="C2296" s="50"/>
    </row>
    <row r="2297" spans="3:3" x14ac:dyDescent="0.4">
      <c r="C2297" s="50"/>
    </row>
    <row r="2298" spans="3:3" x14ac:dyDescent="0.4">
      <c r="C2298" s="50"/>
    </row>
    <row r="2299" spans="3:3" x14ac:dyDescent="0.4">
      <c r="C2299" s="50"/>
    </row>
    <row r="2300" spans="3:3" x14ac:dyDescent="0.4">
      <c r="C2300" s="50"/>
    </row>
    <row r="2301" spans="3:3" x14ac:dyDescent="0.4">
      <c r="C2301" s="50"/>
    </row>
    <row r="2302" spans="3:3" x14ac:dyDescent="0.4">
      <c r="C2302" s="50"/>
    </row>
    <row r="2303" spans="3:3" x14ac:dyDescent="0.4">
      <c r="C2303" s="50"/>
    </row>
    <row r="2304" spans="3:3" x14ac:dyDescent="0.4">
      <c r="C2304" s="50"/>
    </row>
    <row r="2305" spans="3:3" x14ac:dyDescent="0.4">
      <c r="C2305" s="50"/>
    </row>
    <row r="2306" spans="3:3" x14ac:dyDescent="0.4">
      <c r="C2306" s="50"/>
    </row>
    <row r="2307" spans="3:3" x14ac:dyDescent="0.4">
      <c r="C2307" s="50"/>
    </row>
    <row r="2308" spans="3:3" x14ac:dyDescent="0.4">
      <c r="C2308" s="50"/>
    </row>
    <row r="2309" spans="3:3" x14ac:dyDescent="0.4">
      <c r="C2309" s="50"/>
    </row>
    <row r="2310" spans="3:3" x14ac:dyDescent="0.4">
      <c r="C2310" s="50"/>
    </row>
    <row r="2311" spans="3:3" x14ac:dyDescent="0.4">
      <c r="C2311" s="50"/>
    </row>
    <row r="2312" spans="3:3" x14ac:dyDescent="0.4">
      <c r="C2312" s="50"/>
    </row>
    <row r="2313" spans="3:3" x14ac:dyDescent="0.4">
      <c r="C2313" s="50"/>
    </row>
    <row r="2314" spans="3:3" x14ac:dyDescent="0.4">
      <c r="C2314" s="50"/>
    </row>
    <row r="2315" spans="3:3" x14ac:dyDescent="0.4">
      <c r="C2315" s="50"/>
    </row>
    <row r="2316" spans="3:3" x14ac:dyDescent="0.4">
      <c r="C2316" s="50"/>
    </row>
    <row r="2317" spans="3:3" x14ac:dyDescent="0.4">
      <c r="C2317" s="50"/>
    </row>
    <row r="2318" spans="3:3" x14ac:dyDescent="0.4">
      <c r="C2318" s="50"/>
    </row>
    <row r="2319" spans="3:3" x14ac:dyDescent="0.4">
      <c r="C2319" s="50"/>
    </row>
    <row r="2320" spans="3:3" x14ac:dyDescent="0.4">
      <c r="C2320" s="50"/>
    </row>
    <row r="2321" spans="3:3" x14ac:dyDescent="0.4">
      <c r="C2321" s="50"/>
    </row>
    <row r="2322" spans="3:3" x14ac:dyDescent="0.4">
      <c r="C2322" s="50"/>
    </row>
    <row r="2323" spans="3:3" x14ac:dyDescent="0.4">
      <c r="C2323" s="50"/>
    </row>
    <row r="2324" spans="3:3" x14ac:dyDescent="0.4">
      <c r="C2324" s="50"/>
    </row>
    <row r="2325" spans="3:3" x14ac:dyDescent="0.4">
      <c r="C2325" s="50"/>
    </row>
    <row r="2326" spans="3:3" x14ac:dyDescent="0.4">
      <c r="C2326" s="50"/>
    </row>
    <row r="2327" spans="3:3" x14ac:dyDescent="0.4">
      <c r="C2327" s="50"/>
    </row>
    <row r="2328" spans="3:3" x14ac:dyDescent="0.4">
      <c r="C2328" s="50"/>
    </row>
    <row r="2329" spans="3:3" x14ac:dyDescent="0.4">
      <c r="C2329" s="50"/>
    </row>
    <row r="2330" spans="3:3" x14ac:dyDescent="0.4">
      <c r="C2330" s="50"/>
    </row>
    <row r="2331" spans="3:3" x14ac:dyDescent="0.4">
      <c r="C2331" s="50"/>
    </row>
    <row r="2332" spans="3:3" x14ac:dyDescent="0.4">
      <c r="C2332" s="50"/>
    </row>
    <row r="2333" spans="3:3" x14ac:dyDescent="0.4">
      <c r="C2333" s="50"/>
    </row>
    <row r="2334" spans="3:3" x14ac:dyDescent="0.4">
      <c r="C2334" s="50"/>
    </row>
    <row r="2335" spans="3:3" x14ac:dyDescent="0.4">
      <c r="C2335" s="50"/>
    </row>
    <row r="2336" spans="3:3" x14ac:dyDescent="0.4">
      <c r="C2336" s="50"/>
    </row>
    <row r="2337" spans="3:3" x14ac:dyDescent="0.4">
      <c r="C2337" s="50"/>
    </row>
    <row r="2338" spans="3:3" x14ac:dyDescent="0.4">
      <c r="C2338" s="50"/>
    </row>
    <row r="2339" spans="3:3" x14ac:dyDescent="0.4">
      <c r="C2339" s="50"/>
    </row>
    <row r="2340" spans="3:3" x14ac:dyDescent="0.4">
      <c r="C2340" s="50"/>
    </row>
    <row r="2341" spans="3:3" x14ac:dyDescent="0.4">
      <c r="C2341" s="50"/>
    </row>
    <row r="2342" spans="3:3" x14ac:dyDescent="0.4">
      <c r="C2342" s="50"/>
    </row>
    <row r="2343" spans="3:3" x14ac:dyDescent="0.4">
      <c r="C2343" s="50"/>
    </row>
    <row r="2344" spans="3:3" x14ac:dyDescent="0.4">
      <c r="C2344" s="50"/>
    </row>
    <row r="2345" spans="3:3" x14ac:dyDescent="0.4">
      <c r="C2345" s="50"/>
    </row>
    <row r="2346" spans="3:3" x14ac:dyDescent="0.4">
      <c r="C2346" s="50"/>
    </row>
    <row r="2347" spans="3:3" x14ac:dyDescent="0.4">
      <c r="C2347" s="50"/>
    </row>
    <row r="2348" spans="3:3" x14ac:dyDescent="0.4">
      <c r="C2348" s="50"/>
    </row>
    <row r="2349" spans="3:3" x14ac:dyDescent="0.4">
      <c r="C2349" s="50"/>
    </row>
    <row r="2350" spans="3:3" x14ac:dyDescent="0.4">
      <c r="C2350" s="50"/>
    </row>
    <row r="2351" spans="3:3" x14ac:dyDescent="0.4">
      <c r="C2351" s="50"/>
    </row>
    <row r="2352" spans="3:3" x14ac:dyDescent="0.4">
      <c r="C2352" s="50"/>
    </row>
    <row r="2353" spans="3:3" x14ac:dyDescent="0.4">
      <c r="C2353" s="50"/>
    </row>
    <row r="2354" spans="3:3" x14ac:dyDescent="0.4">
      <c r="C2354" s="50"/>
    </row>
    <row r="2355" spans="3:3" x14ac:dyDescent="0.4">
      <c r="C2355" s="50"/>
    </row>
    <row r="2356" spans="3:3" x14ac:dyDescent="0.4">
      <c r="C2356" s="50"/>
    </row>
    <row r="2357" spans="3:3" x14ac:dyDescent="0.4">
      <c r="C2357" s="50"/>
    </row>
    <row r="2358" spans="3:3" x14ac:dyDescent="0.4">
      <c r="C2358" s="50"/>
    </row>
    <row r="2359" spans="3:3" x14ac:dyDescent="0.4">
      <c r="C2359" s="50"/>
    </row>
    <row r="2360" spans="3:3" x14ac:dyDescent="0.4">
      <c r="C2360" s="50"/>
    </row>
    <row r="2361" spans="3:3" x14ac:dyDescent="0.4">
      <c r="C2361" s="50"/>
    </row>
    <row r="2362" spans="3:3" x14ac:dyDescent="0.4">
      <c r="C2362" s="50"/>
    </row>
    <row r="2363" spans="3:3" x14ac:dyDescent="0.4">
      <c r="C2363" s="50"/>
    </row>
    <row r="2364" spans="3:3" x14ac:dyDescent="0.4">
      <c r="C2364" s="50"/>
    </row>
    <row r="2365" spans="3:3" x14ac:dyDescent="0.4">
      <c r="C2365" s="50"/>
    </row>
    <row r="2366" spans="3:3" x14ac:dyDescent="0.4">
      <c r="C2366" s="50"/>
    </row>
    <row r="2367" spans="3:3" x14ac:dyDescent="0.4">
      <c r="C2367" s="50"/>
    </row>
    <row r="2368" spans="3:3" x14ac:dyDescent="0.4">
      <c r="C2368" s="50"/>
    </row>
    <row r="2369" spans="3:3" x14ac:dyDescent="0.4">
      <c r="C2369" s="50"/>
    </row>
    <row r="2370" spans="3:3" x14ac:dyDescent="0.4">
      <c r="C2370" s="50"/>
    </row>
    <row r="2371" spans="3:3" x14ac:dyDescent="0.4">
      <c r="C2371" s="50"/>
    </row>
    <row r="2372" spans="3:3" x14ac:dyDescent="0.4">
      <c r="C2372" s="50"/>
    </row>
    <row r="2373" spans="3:3" x14ac:dyDescent="0.4">
      <c r="C2373" s="50"/>
    </row>
    <row r="2374" spans="3:3" x14ac:dyDescent="0.4">
      <c r="C2374" s="50"/>
    </row>
    <row r="2375" spans="3:3" x14ac:dyDescent="0.4">
      <c r="C2375" s="50"/>
    </row>
    <row r="2376" spans="3:3" x14ac:dyDescent="0.4">
      <c r="C2376" s="50"/>
    </row>
    <row r="2377" spans="3:3" x14ac:dyDescent="0.4">
      <c r="C2377" s="50"/>
    </row>
    <row r="2378" spans="3:3" x14ac:dyDescent="0.4">
      <c r="C2378" s="50"/>
    </row>
    <row r="2379" spans="3:3" x14ac:dyDescent="0.4">
      <c r="C2379" s="50"/>
    </row>
    <row r="2380" spans="3:3" x14ac:dyDescent="0.4">
      <c r="C2380" s="50"/>
    </row>
    <row r="2381" spans="3:3" x14ac:dyDescent="0.4">
      <c r="C2381" s="50"/>
    </row>
    <row r="2382" spans="3:3" x14ac:dyDescent="0.4">
      <c r="C2382" s="50"/>
    </row>
    <row r="2383" spans="3:3" x14ac:dyDescent="0.4">
      <c r="C2383" s="50"/>
    </row>
    <row r="2384" spans="3:3" x14ac:dyDescent="0.4">
      <c r="C2384" s="50"/>
    </row>
    <row r="2385" spans="3:3" x14ac:dyDescent="0.4">
      <c r="C2385" s="50"/>
    </row>
    <row r="2386" spans="3:3" x14ac:dyDescent="0.4">
      <c r="C2386" s="50"/>
    </row>
    <row r="2387" spans="3:3" x14ac:dyDescent="0.4">
      <c r="C2387" s="50"/>
    </row>
    <row r="2388" spans="3:3" x14ac:dyDescent="0.4">
      <c r="C2388" s="50"/>
    </row>
    <row r="2389" spans="3:3" x14ac:dyDescent="0.4">
      <c r="C2389" s="50"/>
    </row>
    <row r="2390" spans="3:3" x14ac:dyDescent="0.4">
      <c r="C2390" s="50"/>
    </row>
    <row r="2391" spans="3:3" x14ac:dyDescent="0.4">
      <c r="C2391" s="50"/>
    </row>
    <row r="2392" spans="3:3" x14ac:dyDescent="0.4">
      <c r="C2392" s="50"/>
    </row>
    <row r="2393" spans="3:3" x14ac:dyDescent="0.4">
      <c r="C2393" s="50"/>
    </row>
    <row r="2394" spans="3:3" x14ac:dyDescent="0.4">
      <c r="C2394" s="50"/>
    </row>
    <row r="2395" spans="3:3" x14ac:dyDescent="0.4">
      <c r="C2395" s="50"/>
    </row>
    <row r="2396" spans="3:3" x14ac:dyDescent="0.4">
      <c r="C2396" s="50"/>
    </row>
    <row r="2397" spans="3:3" x14ac:dyDescent="0.4">
      <c r="C2397" s="50"/>
    </row>
    <row r="2398" spans="3:3" x14ac:dyDescent="0.4">
      <c r="C2398" s="50"/>
    </row>
    <row r="2399" spans="3:3" x14ac:dyDescent="0.4">
      <c r="C2399" s="50"/>
    </row>
    <row r="2400" spans="3:3" x14ac:dyDescent="0.4">
      <c r="C2400" s="50"/>
    </row>
    <row r="2401" spans="3:3" x14ac:dyDescent="0.4">
      <c r="C2401" s="50"/>
    </row>
    <row r="2402" spans="3:3" x14ac:dyDescent="0.4">
      <c r="C2402" s="50"/>
    </row>
    <row r="2403" spans="3:3" x14ac:dyDescent="0.4">
      <c r="C2403" s="50"/>
    </row>
    <row r="2404" spans="3:3" x14ac:dyDescent="0.4">
      <c r="C2404" s="50"/>
    </row>
    <row r="2405" spans="3:3" x14ac:dyDescent="0.4">
      <c r="C2405" s="50"/>
    </row>
    <row r="2406" spans="3:3" x14ac:dyDescent="0.4">
      <c r="C2406" s="50"/>
    </row>
    <row r="2407" spans="3:3" x14ac:dyDescent="0.4">
      <c r="C2407" s="50"/>
    </row>
    <row r="2408" spans="3:3" x14ac:dyDescent="0.4">
      <c r="C2408" s="50"/>
    </row>
    <row r="2409" spans="3:3" x14ac:dyDescent="0.4">
      <c r="C2409" s="50"/>
    </row>
    <row r="2410" spans="3:3" x14ac:dyDescent="0.4">
      <c r="C2410" s="50"/>
    </row>
    <row r="2411" spans="3:3" x14ac:dyDescent="0.4">
      <c r="C2411" s="50"/>
    </row>
    <row r="2412" spans="3:3" x14ac:dyDescent="0.4">
      <c r="C2412" s="50"/>
    </row>
    <row r="2413" spans="3:3" x14ac:dyDescent="0.4">
      <c r="C2413" s="50"/>
    </row>
    <row r="2414" spans="3:3" x14ac:dyDescent="0.4">
      <c r="C2414" s="50"/>
    </row>
    <row r="2415" spans="3:3" x14ac:dyDescent="0.4">
      <c r="C2415" s="50"/>
    </row>
    <row r="2416" spans="3:3" x14ac:dyDescent="0.4">
      <c r="C2416" s="50"/>
    </row>
    <row r="2417" spans="3:3" x14ac:dyDescent="0.4">
      <c r="C2417" s="50"/>
    </row>
    <row r="2418" spans="3:3" x14ac:dyDescent="0.4">
      <c r="C2418" s="50"/>
    </row>
    <row r="2419" spans="3:3" x14ac:dyDescent="0.4">
      <c r="C2419" s="50"/>
    </row>
    <row r="2420" spans="3:3" x14ac:dyDescent="0.4">
      <c r="C2420" s="50"/>
    </row>
    <row r="2421" spans="3:3" x14ac:dyDescent="0.4">
      <c r="C2421" s="50"/>
    </row>
    <row r="2422" spans="3:3" x14ac:dyDescent="0.4">
      <c r="C2422" s="50"/>
    </row>
    <row r="2423" spans="3:3" x14ac:dyDescent="0.4">
      <c r="C2423" s="50"/>
    </row>
    <row r="2424" spans="3:3" x14ac:dyDescent="0.4">
      <c r="C2424" s="50"/>
    </row>
    <row r="2425" spans="3:3" x14ac:dyDescent="0.4">
      <c r="C2425" s="50"/>
    </row>
    <row r="2426" spans="3:3" x14ac:dyDescent="0.4">
      <c r="C2426" s="50"/>
    </row>
    <row r="2427" spans="3:3" x14ac:dyDescent="0.4">
      <c r="C2427" s="50"/>
    </row>
    <row r="2428" spans="3:3" x14ac:dyDescent="0.4">
      <c r="C2428" s="50"/>
    </row>
    <row r="2429" spans="3:3" x14ac:dyDescent="0.4">
      <c r="C2429" s="50"/>
    </row>
    <row r="2430" spans="3:3" x14ac:dyDescent="0.4">
      <c r="C2430" s="50"/>
    </row>
    <row r="2431" spans="3:3" x14ac:dyDescent="0.4">
      <c r="C2431" s="50"/>
    </row>
    <row r="2432" spans="3:3" x14ac:dyDescent="0.4">
      <c r="C2432" s="50"/>
    </row>
    <row r="2433" spans="3:3" x14ac:dyDescent="0.4">
      <c r="C2433" s="50"/>
    </row>
    <row r="2434" spans="3:3" x14ac:dyDescent="0.4">
      <c r="C2434" s="50"/>
    </row>
    <row r="2435" spans="3:3" x14ac:dyDescent="0.4">
      <c r="C2435" s="50"/>
    </row>
    <row r="2436" spans="3:3" x14ac:dyDescent="0.4">
      <c r="C2436" s="50"/>
    </row>
    <row r="2437" spans="3:3" x14ac:dyDescent="0.4">
      <c r="C2437" s="50"/>
    </row>
    <row r="2438" spans="3:3" x14ac:dyDescent="0.4">
      <c r="C2438" s="50"/>
    </row>
    <row r="2439" spans="3:3" x14ac:dyDescent="0.4">
      <c r="C2439" s="50"/>
    </row>
    <row r="2440" spans="3:3" x14ac:dyDescent="0.4">
      <c r="C2440" s="50"/>
    </row>
    <row r="2441" spans="3:3" x14ac:dyDescent="0.4">
      <c r="C2441" s="50"/>
    </row>
    <row r="2442" spans="3:3" x14ac:dyDescent="0.4">
      <c r="C2442" s="50"/>
    </row>
    <row r="2443" spans="3:3" x14ac:dyDescent="0.4">
      <c r="C2443" s="50"/>
    </row>
    <row r="2444" spans="3:3" x14ac:dyDescent="0.4">
      <c r="C2444" s="50"/>
    </row>
    <row r="2445" spans="3:3" x14ac:dyDescent="0.4">
      <c r="C2445" s="50"/>
    </row>
    <row r="2446" spans="3:3" x14ac:dyDescent="0.4">
      <c r="C2446" s="50"/>
    </row>
    <row r="2447" spans="3:3" x14ac:dyDescent="0.4">
      <c r="C2447" s="50"/>
    </row>
    <row r="2448" spans="3:3" x14ac:dyDescent="0.4">
      <c r="C2448" s="50"/>
    </row>
    <row r="2449" spans="3:3" x14ac:dyDescent="0.4">
      <c r="C2449" s="50"/>
    </row>
    <row r="2450" spans="3:3" x14ac:dyDescent="0.4">
      <c r="C2450" s="50"/>
    </row>
    <row r="2451" spans="3:3" x14ac:dyDescent="0.4">
      <c r="C2451" s="50"/>
    </row>
    <row r="2452" spans="3:3" x14ac:dyDescent="0.4">
      <c r="C2452" s="50"/>
    </row>
    <row r="2453" spans="3:3" x14ac:dyDescent="0.4">
      <c r="C2453" s="50"/>
    </row>
    <row r="2454" spans="3:3" x14ac:dyDescent="0.4">
      <c r="C2454" s="50"/>
    </row>
    <row r="2455" spans="3:3" x14ac:dyDescent="0.4">
      <c r="C2455" s="50"/>
    </row>
    <row r="2456" spans="3:3" x14ac:dyDescent="0.4">
      <c r="C2456" s="50"/>
    </row>
    <row r="2457" spans="3:3" x14ac:dyDescent="0.4">
      <c r="C2457" s="50"/>
    </row>
    <row r="2458" spans="3:3" x14ac:dyDescent="0.4">
      <c r="C2458" s="50"/>
    </row>
    <row r="2459" spans="3:3" x14ac:dyDescent="0.4">
      <c r="C2459" s="50"/>
    </row>
    <row r="2460" spans="3:3" x14ac:dyDescent="0.4">
      <c r="C2460" s="50"/>
    </row>
    <row r="2461" spans="3:3" x14ac:dyDescent="0.4">
      <c r="C2461" s="50"/>
    </row>
    <row r="2462" spans="3:3" x14ac:dyDescent="0.4">
      <c r="C2462" s="50"/>
    </row>
    <row r="2463" spans="3:3" x14ac:dyDescent="0.4">
      <c r="C2463" s="50"/>
    </row>
    <row r="2464" spans="3:3" x14ac:dyDescent="0.4">
      <c r="C2464" s="50"/>
    </row>
    <row r="2465" spans="3:3" x14ac:dyDescent="0.4">
      <c r="C2465" s="50"/>
    </row>
    <row r="2466" spans="3:3" x14ac:dyDescent="0.4">
      <c r="C2466" s="50"/>
    </row>
    <row r="2467" spans="3:3" x14ac:dyDescent="0.4">
      <c r="C2467" s="50"/>
    </row>
    <row r="2468" spans="3:3" x14ac:dyDescent="0.4">
      <c r="C2468" s="50"/>
    </row>
    <row r="2469" spans="3:3" x14ac:dyDescent="0.4">
      <c r="C2469" s="50"/>
    </row>
    <row r="2470" spans="3:3" x14ac:dyDescent="0.4">
      <c r="C2470" s="50"/>
    </row>
    <row r="2471" spans="3:3" x14ac:dyDescent="0.4">
      <c r="C2471" s="50"/>
    </row>
    <row r="2472" spans="3:3" x14ac:dyDescent="0.4">
      <c r="C2472" s="50"/>
    </row>
    <row r="2473" spans="3:3" x14ac:dyDescent="0.4">
      <c r="C2473" s="50"/>
    </row>
    <row r="2474" spans="3:3" x14ac:dyDescent="0.4">
      <c r="C2474" s="50"/>
    </row>
    <row r="2475" spans="3:3" x14ac:dyDescent="0.4">
      <c r="C2475" s="50"/>
    </row>
    <row r="2476" spans="3:3" x14ac:dyDescent="0.4">
      <c r="C2476" s="50"/>
    </row>
    <row r="2477" spans="3:3" x14ac:dyDescent="0.4">
      <c r="C2477" s="50"/>
    </row>
    <row r="2478" spans="3:3" x14ac:dyDescent="0.4">
      <c r="C2478" s="50"/>
    </row>
    <row r="2479" spans="3:3" x14ac:dyDescent="0.4">
      <c r="C2479" s="50"/>
    </row>
    <row r="2480" spans="3:3" x14ac:dyDescent="0.4">
      <c r="C2480" s="50"/>
    </row>
    <row r="2481" spans="3:3" x14ac:dyDescent="0.4">
      <c r="C2481" s="50"/>
    </row>
    <row r="2482" spans="3:3" x14ac:dyDescent="0.4">
      <c r="C2482" s="50"/>
    </row>
    <row r="2483" spans="3:3" x14ac:dyDescent="0.4">
      <c r="C2483" s="50"/>
    </row>
    <row r="2484" spans="3:3" x14ac:dyDescent="0.4">
      <c r="C2484" s="50"/>
    </row>
    <row r="2485" spans="3:3" x14ac:dyDescent="0.4">
      <c r="C2485" s="50"/>
    </row>
    <row r="2486" spans="3:3" x14ac:dyDescent="0.4">
      <c r="C2486" s="50"/>
    </row>
    <row r="2487" spans="3:3" x14ac:dyDescent="0.4">
      <c r="C2487" s="50"/>
    </row>
    <row r="2488" spans="3:3" x14ac:dyDescent="0.4">
      <c r="C2488" s="50"/>
    </row>
    <row r="2489" spans="3:3" x14ac:dyDescent="0.4">
      <c r="C2489" s="50"/>
    </row>
    <row r="2490" spans="3:3" x14ac:dyDescent="0.4">
      <c r="C2490" s="50"/>
    </row>
    <row r="2491" spans="3:3" x14ac:dyDescent="0.4">
      <c r="C2491" s="50"/>
    </row>
    <row r="2492" spans="3:3" x14ac:dyDescent="0.4">
      <c r="C2492" s="50"/>
    </row>
    <row r="2493" spans="3:3" x14ac:dyDescent="0.4">
      <c r="C2493" s="50"/>
    </row>
    <row r="2494" spans="3:3" x14ac:dyDescent="0.4">
      <c r="C2494" s="50"/>
    </row>
    <row r="2495" spans="3:3" x14ac:dyDescent="0.4">
      <c r="C2495" s="50"/>
    </row>
    <row r="2496" spans="3:3" x14ac:dyDescent="0.4">
      <c r="C2496" s="50"/>
    </row>
    <row r="2497" spans="3:3" x14ac:dyDescent="0.4">
      <c r="C2497" s="50"/>
    </row>
    <row r="2498" spans="3:3" x14ac:dyDescent="0.4">
      <c r="C2498" s="50"/>
    </row>
    <row r="2499" spans="3:3" x14ac:dyDescent="0.4">
      <c r="C2499" s="50"/>
    </row>
    <row r="2500" spans="3:3" x14ac:dyDescent="0.4">
      <c r="C2500" s="50"/>
    </row>
    <row r="2501" spans="3:3" x14ac:dyDescent="0.4">
      <c r="C2501" s="50"/>
    </row>
    <row r="2502" spans="3:3" x14ac:dyDescent="0.4">
      <c r="C2502" s="50"/>
    </row>
    <row r="2503" spans="3:3" x14ac:dyDescent="0.4">
      <c r="C2503" s="50"/>
    </row>
    <row r="2504" spans="3:3" x14ac:dyDescent="0.4">
      <c r="C2504" s="50"/>
    </row>
    <row r="2505" spans="3:3" x14ac:dyDescent="0.4">
      <c r="C2505" s="50"/>
    </row>
    <row r="2506" spans="3:3" x14ac:dyDescent="0.4">
      <c r="C2506" s="50"/>
    </row>
    <row r="2507" spans="3:3" x14ac:dyDescent="0.4">
      <c r="C2507" s="50"/>
    </row>
    <row r="2508" spans="3:3" x14ac:dyDescent="0.4">
      <c r="C2508" s="50"/>
    </row>
    <row r="2509" spans="3:3" x14ac:dyDescent="0.4">
      <c r="C2509" s="50"/>
    </row>
    <row r="2510" spans="3:3" x14ac:dyDescent="0.4">
      <c r="C2510" s="50"/>
    </row>
    <row r="2511" spans="3:3" x14ac:dyDescent="0.4">
      <c r="C2511" s="50"/>
    </row>
    <row r="2512" spans="3:3" x14ac:dyDescent="0.4">
      <c r="C2512" s="50"/>
    </row>
    <row r="2513" spans="3:3" x14ac:dyDescent="0.4">
      <c r="C2513" s="50"/>
    </row>
    <row r="2514" spans="3:3" x14ac:dyDescent="0.4">
      <c r="C2514" s="50"/>
    </row>
    <row r="2515" spans="3:3" x14ac:dyDescent="0.4">
      <c r="C2515" s="50"/>
    </row>
    <row r="2516" spans="3:3" x14ac:dyDescent="0.4">
      <c r="C2516" s="50"/>
    </row>
    <row r="2517" spans="3:3" x14ac:dyDescent="0.4">
      <c r="C2517" s="50"/>
    </row>
    <row r="2518" spans="3:3" x14ac:dyDescent="0.4">
      <c r="C2518" s="50"/>
    </row>
    <row r="2519" spans="3:3" x14ac:dyDescent="0.4">
      <c r="C2519" s="50"/>
    </row>
    <row r="2520" spans="3:3" x14ac:dyDescent="0.4">
      <c r="C2520" s="50"/>
    </row>
    <row r="2521" spans="3:3" x14ac:dyDescent="0.4">
      <c r="C2521" s="50"/>
    </row>
    <row r="2522" spans="3:3" x14ac:dyDescent="0.4">
      <c r="C2522" s="50"/>
    </row>
    <row r="2523" spans="3:3" x14ac:dyDescent="0.4">
      <c r="C2523" s="50"/>
    </row>
    <row r="2524" spans="3:3" x14ac:dyDescent="0.4">
      <c r="C2524" s="50"/>
    </row>
    <row r="2525" spans="3:3" x14ac:dyDescent="0.4">
      <c r="C2525" s="50"/>
    </row>
    <row r="2526" spans="3:3" x14ac:dyDescent="0.4">
      <c r="C2526" s="50"/>
    </row>
    <row r="2527" spans="3:3" x14ac:dyDescent="0.4">
      <c r="C2527" s="50"/>
    </row>
    <row r="2528" spans="3:3" x14ac:dyDescent="0.4">
      <c r="C2528" s="50"/>
    </row>
    <row r="2529" spans="3:3" x14ac:dyDescent="0.4">
      <c r="C2529" s="50"/>
    </row>
    <row r="2530" spans="3:3" x14ac:dyDescent="0.4">
      <c r="C2530" s="50"/>
    </row>
    <row r="2531" spans="3:3" x14ac:dyDescent="0.4">
      <c r="C2531" s="50"/>
    </row>
    <row r="2532" spans="3:3" x14ac:dyDescent="0.4">
      <c r="C2532" s="50"/>
    </row>
    <row r="2533" spans="3:3" x14ac:dyDescent="0.4">
      <c r="C2533" s="50"/>
    </row>
    <row r="2534" spans="3:3" x14ac:dyDescent="0.4">
      <c r="C2534" s="50"/>
    </row>
    <row r="2535" spans="3:3" x14ac:dyDescent="0.4">
      <c r="C2535" s="50"/>
    </row>
    <row r="2536" spans="3:3" x14ac:dyDescent="0.4">
      <c r="C2536" s="50"/>
    </row>
    <row r="2537" spans="3:3" x14ac:dyDescent="0.4">
      <c r="C2537" s="50"/>
    </row>
    <row r="2538" spans="3:3" x14ac:dyDescent="0.4">
      <c r="C2538" s="50"/>
    </row>
    <row r="2539" spans="3:3" x14ac:dyDescent="0.4">
      <c r="C2539" s="50"/>
    </row>
    <row r="2540" spans="3:3" x14ac:dyDescent="0.4">
      <c r="C2540" s="50"/>
    </row>
    <row r="2541" spans="3:3" x14ac:dyDescent="0.4">
      <c r="C2541" s="50"/>
    </row>
    <row r="2542" spans="3:3" x14ac:dyDescent="0.4">
      <c r="C2542" s="50"/>
    </row>
    <row r="2543" spans="3:3" x14ac:dyDescent="0.4">
      <c r="C2543" s="50"/>
    </row>
    <row r="2544" spans="3:3" x14ac:dyDescent="0.4">
      <c r="C2544" s="50"/>
    </row>
    <row r="2545" spans="3:3" x14ac:dyDescent="0.4">
      <c r="C2545" s="50"/>
    </row>
    <row r="2546" spans="3:3" x14ac:dyDescent="0.4">
      <c r="C2546" s="50"/>
    </row>
    <row r="2547" spans="3:3" x14ac:dyDescent="0.4">
      <c r="C2547" s="50"/>
    </row>
    <row r="2548" spans="3:3" x14ac:dyDescent="0.4">
      <c r="C2548" s="50"/>
    </row>
    <row r="2549" spans="3:3" x14ac:dyDescent="0.4">
      <c r="C2549" s="50"/>
    </row>
    <row r="2550" spans="3:3" x14ac:dyDescent="0.4">
      <c r="C2550" s="50"/>
    </row>
    <row r="2551" spans="3:3" x14ac:dyDescent="0.4">
      <c r="C2551" s="50"/>
    </row>
    <row r="2552" spans="3:3" x14ac:dyDescent="0.4">
      <c r="C2552" s="50"/>
    </row>
    <row r="2553" spans="3:3" x14ac:dyDescent="0.4">
      <c r="C2553" s="50"/>
    </row>
    <row r="2554" spans="3:3" x14ac:dyDescent="0.4">
      <c r="C2554" s="50"/>
    </row>
    <row r="2555" spans="3:3" x14ac:dyDescent="0.4">
      <c r="C2555" s="50"/>
    </row>
    <row r="2556" spans="3:3" x14ac:dyDescent="0.4">
      <c r="C2556" s="50"/>
    </row>
    <row r="2557" spans="3:3" x14ac:dyDescent="0.4">
      <c r="C2557" s="50"/>
    </row>
    <row r="2558" spans="3:3" x14ac:dyDescent="0.4">
      <c r="C2558" s="50"/>
    </row>
    <row r="2559" spans="3:3" x14ac:dyDescent="0.4">
      <c r="C2559" s="50"/>
    </row>
    <row r="2560" spans="3:3" x14ac:dyDescent="0.4">
      <c r="C2560" s="50"/>
    </row>
    <row r="2561" spans="3:3" x14ac:dyDescent="0.4">
      <c r="C2561" s="50"/>
    </row>
    <row r="2562" spans="3:3" x14ac:dyDescent="0.4">
      <c r="C2562" s="50"/>
    </row>
    <row r="2563" spans="3:3" x14ac:dyDescent="0.4">
      <c r="C2563" s="50"/>
    </row>
    <row r="2564" spans="3:3" x14ac:dyDescent="0.4">
      <c r="C2564" s="50"/>
    </row>
    <row r="2565" spans="3:3" x14ac:dyDescent="0.4">
      <c r="C2565" s="50"/>
    </row>
    <row r="2566" spans="3:3" x14ac:dyDescent="0.4">
      <c r="C2566" s="50"/>
    </row>
    <row r="2567" spans="3:3" x14ac:dyDescent="0.4">
      <c r="C2567" s="50"/>
    </row>
    <row r="2568" spans="3:3" x14ac:dyDescent="0.4">
      <c r="C2568" s="50"/>
    </row>
    <row r="2569" spans="3:3" x14ac:dyDescent="0.4">
      <c r="C2569" s="50"/>
    </row>
    <row r="2570" spans="3:3" x14ac:dyDescent="0.4">
      <c r="C2570" s="50"/>
    </row>
    <row r="2571" spans="3:3" x14ac:dyDescent="0.4">
      <c r="C2571" s="50"/>
    </row>
    <row r="2572" spans="3:3" x14ac:dyDescent="0.4">
      <c r="C2572" s="50"/>
    </row>
    <row r="2573" spans="3:3" x14ac:dyDescent="0.4">
      <c r="C2573" s="50"/>
    </row>
    <row r="2574" spans="3:3" x14ac:dyDescent="0.4">
      <c r="C2574" s="50"/>
    </row>
    <row r="2575" spans="3:3" x14ac:dyDescent="0.4">
      <c r="C2575" s="50"/>
    </row>
    <row r="2576" spans="3:3" x14ac:dyDescent="0.4">
      <c r="C2576" s="50"/>
    </row>
    <row r="2577" spans="3:3" x14ac:dyDescent="0.4">
      <c r="C2577" s="50"/>
    </row>
    <row r="2578" spans="3:3" x14ac:dyDescent="0.4">
      <c r="C2578" s="50"/>
    </row>
    <row r="2579" spans="3:3" x14ac:dyDescent="0.4">
      <c r="C2579" s="50"/>
    </row>
    <row r="2580" spans="3:3" x14ac:dyDescent="0.4">
      <c r="C2580" s="50"/>
    </row>
    <row r="2581" spans="3:3" x14ac:dyDescent="0.4">
      <c r="C2581" s="50"/>
    </row>
    <row r="2582" spans="3:3" x14ac:dyDescent="0.4">
      <c r="C2582" s="50"/>
    </row>
    <row r="2583" spans="3:3" x14ac:dyDescent="0.4">
      <c r="C2583" s="50"/>
    </row>
    <row r="2584" spans="3:3" x14ac:dyDescent="0.4">
      <c r="C2584" s="50"/>
    </row>
    <row r="2585" spans="3:3" x14ac:dyDescent="0.4">
      <c r="C2585" s="50"/>
    </row>
    <row r="2586" spans="3:3" x14ac:dyDescent="0.4">
      <c r="C2586" s="50"/>
    </row>
    <row r="2587" spans="3:3" x14ac:dyDescent="0.4">
      <c r="C2587" s="50"/>
    </row>
    <row r="2588" spans="3:3" x14ac:dyDescent="0.4">
      <c r="C2588" s="50"/>
    </row>
    <row r="2589" spans="3:3" x14ac:dyDescent="0.4">
      <c r="C2589" s="50"/>
    </row>
    <row r="2590" spans="3:3" x14ac:dyDescent="0.4">
      <c r="C2590" s="50"/>
    </row>
    <row r="2591" spans="3:3" x14ac:dyDescent="0.4">
      <c r="C2591" s="50"/>
    </row>
    <row r="2592" spans="3:3" x14ac:dyDescent="0.4">
      <c r="C2592" s="50"/>
    </row>
    <row r="2593" spans="3:3" x14ac:dyDescent="0.4">
      <c r="C2593" s="50"/>
    </row>
    <row r="2594" spans="3:3" x14ac:dyDescent="0.4">
      <c r="C2594" s="50"/>
    </row>
    <row r="2595" spans="3:3" x14ac:dyDescent="0.4">
      <c r="C2595" s="50"/>
    </row>
    <row r="2596" spans="3:3" x14ac:dyDescent="0.4">
      <c r="C2596" s="50"/>
    </row>
    <row r="2597" spans="3:3" x14ac:dyDescent="0.4">
      <c r="C2597" s="50"/>
    </row>
    <row r="2598" spans="3:3" x14ac:dyDescent="0.4">
      <c r="C2598" s="50"/>
    </row>
    <row r="2599" spans="3:3" x14ac:dyDescent="0.4">
      <c r="C2599" s="50"/>
    </row>
    <row r="2600" spans="3:3" x14ac:dyDescent="0.4">
      <c r="C2600" s="50"/>
    </row>
    <row r="2601" spans="3:3" x14ac:dyDescent="0.4">
      <c r="C2601" s="50"/>
    </row>
    <row r="2602" spans="3:3" x14ac:dyDescent="0.4">
      <c r="C2602" s="50"/>
    </row>
    <row r="2603" spans="3:3" x14ac:dyDescent="0.4">
      <c r="C2603" s="50"/>
    </row>
    <row r="2604" spans="3:3" x14ac:dyDescent="0.4">
      <c r="C2604" s="50"/>
    </row>
    <row r="2605" spans="3:3" x14ac:dyDescent="0.4">
      <c r="C2605" s="50"/>
    </row>
    <row r="2606" spans="3:3" x14ac:dyDescent="0.4">
      <c r="C2606" s="50"/>
    </row>
    <row r="2607" spans="3:3" x14ac:dyDescent="0.4">
      <c r="C2607" s="50"/>
    </row>
    <row r="2608" spans="3:3" x14ac:dyDescent="0.4">
      <c r="C2608" s="50"/>
    </row>
    <row r="2609" spans="3:3" x14ac:dyDescent="0.4">
      <c r="C2609" s="50"/>
    </row>
    <row r="2610" spans="3:3" x14ac:dyDescent="0.4">
      <c r="C2610" s="50"/>
    </row>
    <row r="2611" spans="3:3" x14ac:dyDescent="0.4">
      <c r="C2611" s="50"/>
    </row>
    <row r="2612" spans="3:3" x14ac:dyDescent="0.4">
      <c r="C2612" s="50"/>
    </row>
    <row r="2613" spans="3:3" x14ac:dyDescent="0.4">
      <c r="C2613" s="50"/>
    </row>
    <row r="2614" spans="3:3" x14ac:dyDescent="0.4">
      <c r="C2614" s="50"/>
    </row>
    <row r="2615" spans="3:3" x14ac:dyDescent="0.4">
      <c r="C2615" s="50"/>
    </row>
    <row r="2616" spans="3:3" x14ac:dyDescent="0.4">
      <c r="C2616" s="50"/>
    </row>
    <row r="2617" spans="3:3" x14ac:dyDescent="0.4">
      <c r="C2617" s="50"/>
    </row>
    <row r="2618" spans="3:3" x14ac:dyDescent="0.4">
      <c r="C2618" s="50"/>
    </row>
    <row r="2619" spans="3:3" x14ac:dyDescent="0.4">
      <c r="C2619" s="50"/>
    </row>
    <row r="2620" spans="3:3" x14ac:dyDescent="0.4">
      <c r="C2620" s="50"/>
    </row>
    <row r="2621" spans="3:3" x14ac:dyDescent="0.4">
      <c r="C2621" s="50"/>
    </row>
    <row r="2622" spans="3:3" x14ac:dyDescent="0.4">
      <c r="C2622" s="50"/>
    </row>
    <row r="2623" spans="3:3" x14ac:dyDescent="0.4">
      <c r="C2623" s="50"/>
    </row>
    <row r="2624" spans="3:3" x14ac:dyDescent="0.4">
      <c r="C2624" s="50"/>
    </row>
    <row r="2625" spans="3:3" x14ac:dyDescent="0.4">
      <c r="C2625" s="50"/>
    </row>
    <row r="2626" spans="3:3" x14ac:dyDescent="0.4">
      <c r="C2626" s="50"/>
    </row>
    <row r="2627" spans="3:3" x14ac:dyDescent="0.4">
      <c r="C2627" s="50"/>
    </row>
    <row r="2628" spans="3:3" x14ac:dyDescent="0.4">
      <c r="C2628" s="50"/>
    </row>
    <row r="2629" spans="3:3" x14ac:dyDescent="0.4">
      <c r="C2629" s="50"/>
    </row>
    <row r="2630" spans="3:3" x14ac:dyDescent="0.4">
      <c r="C2630" s="50"/>
    </row>
    <row r="2631" spans="3:3" x14ac:dyDescent="0.4">
      <c r="C2631" s="50"/>
    </row>
    <row r="2632" spans="3:3" x14ac:dyDescent="0.4">
      <c r="C2632" s="50"/>
    </row>
    <row r="2633" spans="3:3" x14ac:dyDescent="0.4">
      <c r="C2633" s="50"/>
    </row>
    <row r="2634" spans="3:3" x14ac:dyDescent="0.4">
      <c r="C2634" s="50"/>
    </row>
    <row r="2635" spans="3:3" x14ac:dyDescent="0.4">
      <c r="C2635" s="50"/>
    </row>
    <row r="2636" spans="3:3" x14ac:dyDescent="0.4">
      <c r="C2636" s="50"/>
    </row>
    <row r="2637" spans="3:3" x14ac:dyDescent="0.4">
      <c r="C2637" s="50"/>
    </row>
    <row r="2638" spans="3:3" x14ac:dyDescent="0.4">
      <c r="C2638" s="50"/>
    </row>
    <row r="2639" spans="3:3" x14ac:dyDescent="0.4">
      <c r="C2639" s="50"/>
    </row>
    <row r="2640" spans="3:3" x14ac:dyDescent="0.4">
      <c r="C2640" s="50"/>
    </row>
    <row r="2641" spans="3:3" x14ac:dyDescent="0.4">
      <c r="C2641" s="50"/>
    </row>
    <row r="2642" spans="3:3" x14ac:dyDescent="0.4">
      <c r="C2642" s="50"/>
    </row>
    <row r="2643" spans="3:3" x14ac:dyDescent="0.4">
      <c r="C2643" s="50"/>
    </row>
    <row r="2644" spans="3:3" x14ac:dyDescent="0.4">
      <c r="C2644" s="50"/>
    </row>
    <row r="2645" spans="3:3" x14ac:dyDescent="0.4">
      <c r="C2645" s="50"/>
    </row>
    <row r="2646" spans="3:3" x14ac:dyDescent="0.4">
      <c r="C2646" s="50"/>
    </row>
    <row r="2647" spans="3:3" x14ac:dyDescent="0.4">
      <c r="C2647" s="50"/>
    </row>
    <row r="2648" spans="3:3" x14ac:dyDescent="0.4">
      <c r="C2648" s="50"/>
    </row>
    <row r="2649" spans="3:3" x14ac:dyDescent="0.4">
      <c r="C2649" s="50"/>
    </row>
    <row r="2650" spans="3:3" x14ac:dyDescent="0.4">
      <c r="C2650" s="50"/>
    </row>
    <row r="2651" spans="3:3" x14ac:dyDescent="0.4">
      <c r="C2651" s="50"/>
    </row>
    <row r="2652" spans="3:3" x14ac:dyDescent="0.4">
      <c r="C2652" s="50"/>
    </row>
    <row r="2653" spans="3:3" x14ac:dyDescent="0.4">
      <c r="C2653" s="50"/>
    </row>
    <row r="2654" spans="3:3" x14ac:dyDescent="0.4">
      <c r="C2654" s="50"/>
    </row>
    <row r="2655" spans="3:3" x14ac:dyDescent="0.4">
      <c r="C2655" s="50"/>
    </row>
    <row r="2656" spans="3:3" x14ac:dyDescent="0.4">
      <c r="C2656" s="50"/>
    </row>
    <row r="2657" spans="3:3" x14ac:dyDescent="0.4">
      <c r="C2657" s="50"/>
    </row>
    <row r="2658" spans="3:3" x14ac:dyDescent="0.4">
      <c r="C2658" s="50"/>
    </row>
    <row r="2659" spans="3:3" x14ac:dyDescent="0.4">
      <c r="C2659" s="50"/>
    </row>
    <row r="2660" spans="3:3" x14ac:dyDescent="0.4">
      <c r="C2660" s="50"/>
    </row>
    <row r="2661" spans="3:3" x14ac:dyDescent="0.4">
      <c r="C2661" s="50"/>
    </row>
    <row r="2662" spans="3:3" x14ac:dyDescent="0.4">
      <c r="C2662" s="50"/>
    </row>
    <row r="2663" spans="3:3" x14ac:dyDescent="0.4">
      <c r="C2663" s="50"/>
    </row>
    <row r="2664" spans="3:3" x14ac:dyDescent="0.4">
      <c r="C2664" s="50"/>
    </row>
    <row r="2665" spans="3:3" x14ac:dyDescent="0.4">
      <c r="C2665" s="50"/>
    </row>
    <row r="2666" spans="3:3" x14ac:dyDescent="0.4">
      <c r="C2666" s="50"/>
    </row>
    <row r="2667" spans="3:3" x14ac:dyDescent="0.4">
      <c r="C2667" s="50"/>
    </row>
    <row r="2668" spans="3:3" x14ac:dyDescent="0.4">
      <c r="C2668" s="50"/>
    </row>
    <row r="2669" spans="3:3" x14ac:dyDescent="0.4">
      <c r="C2669" s="50"/>
    </row>
    <row r="2670" spans="3:3" x14ac:dyDescent="0.4">
      <c r="C2670" s="50"/>
    </row>
    <row r="2671" spans="3:3" x14ac:dyDescent="0.4">
      <c r="C2671" s="50"/>
    </row>
    <row r="2672" spans="3:3" x14ac:dyDescent="0.4">
      <c r="C2672" s="50"/>
    </row>
    <row r="2673" spans="3:3" x14ac:dyDescent="0.4">
      <c r="C2673" s="50"/>
    </row>
    <row r="2674" spans="3:3" x14ac:dyDescent="0.4">
      <c r="C2674" s="50"/>
    </row>
    <row r="2675" spans="3:3" x14ac:dyDescent="0.4">
      <c r="C2675" s="50"/>
    </row>
    <row r="2676" spans="3:3" x14ac:dyDescent="0.4">
      <c r="C2676" s="50"/>
    </row>
    <row r="2677" spans="3:3" x14ac:dyDescent="0.4">
      <c r="C2677" s="50"/>
    </row>
    <row r="2678" spans="3:3" x14ac:dyDescent="0.4">
      <c r="C2678" s="50"/>
    </row>
    <row r="2679" spans="3:3" x14ac:dyDescent="0.4">
      <c r="C2679" s="50"/>
    </row>
    <row r="2680" spans="3:3" x14ac:dyDescent="0.4">
      <c r="C2680" s="50"/>
    </row>
    <row r="2681" spans="3:3" x14ac:dyDescent="0.4">
      <c r="C2681" s="50"/>
    </row>
    <row r="2682" spans="3:3" x14ac:dyDescent="0.4">
      <c r="C2682" s="50"/>
    </row>
    <row r="2683" spans="3:3" x14ac:dyDescent="0.4">
      <c r="C2683" s="50"/>
    </row>
    <row r="2684" spans="3:3" x14ac:dyDescent="0.4">
      <c r="C2684" s="50"/>
    </row>
    <row r="2685" spans="3:3" x14ac:dyDescent="0.4">
      <c r="C2685" s="50"/>
    </row>
    <row r="2686" spans="3:3" x14ac:dyDescent="0.4">
      <c r="C2686" s="50"/>
    </row>
    <row r="2687" spans="3:3" x14ac:dyDescent="0.4">
      <c r="C2687" s="50"/>
    </row>
    <row r="2688" spans="3:3" x14ac:dyDescent="0.4">
      <c r="C2688" s="50"/>
    </row>
    <row r="2689" spans="3:3" x14ac:dyDescent="0.4">
      <c r="C2689" s="50"/>
    </row>
    <row r="2690" spans="3:3" x14ac:dyDescent="0.4">
      <c r="C2690" s="50"/>
    </row>
    <row r="2691" spans="3:3" x14ac:dyDescent="0.4">
      <c r="C2691" s="50"/>
    </row>
    <row r="2692" spans="3:3" x14ac:dyDescent="0.4">
      <c r="C2692" s="50"/>
    </row>
    <row r="2693" spans="3:3" x14ac:dyDescent="0.4">
      <c r="C2693" s="50"/>
    </row>
    <row r="2694" spans="3:3" x14ac:dyDescent="0.4">
      <c r="C2694" s="50"/>
    </row>
    <row r="2695" spans="3:3" x14ac:dyDescent="0.4">
      <c r="C2695" s="50"/>
    </row>
    <row r="2696" spans="3:3" x14ac:dyDescent="0.4">
      <c r="C2696" s="50"/>
    </row>
    <row r="2697" spans="3:3" x14ac:dyDescent="0.4">
      <c r="C2697" s="50"/>
    </row>
    <row r="2698" spans="3:3" x14ac:dyDescent="0.4">
      <c r="C2698" s="50"/>
    </row>
    <row r="2699" spans="3:3" x14ac:dyDescent="0.4">
      <c r="C2699" s="50"/>
    </row>
    <row r="2700" spans="3:3" x14ac:dyDescent="0.4">
      <c r="C2700" s="50"/>
    </row>
    <row r="2701" spans="3:3" x14ac:dyDescent="0.4">
      <c r="C2701" s="50"/>
    </row>
    <row r="2702" spans="3:3" x14ac:dyDescent="0.4">
      <c r="C2702" s="50"/>
    </row>
    <row r="2703" spans="3:3" x14ac:dyDescent="0.4">
      <c r="C2703" s="50"/>
    </row>
    <row r="2704" spans="3:3" x14ac:dyDescent="0.4">
      <c r="C2704" s="50"/>
    </row>
    <row r="2705" spans="3:3" x14ac:dyDescent="0.4">
      <c r="C2705" s="50"/>
    </row>
    <row r="2706" spans="3:3" x14ac:dyDescent="0.4">
      <c r="C2706" s="50"/>
    </row>
    <row r="2707" spans="3:3" x14ac:dyDescent="0.4">
      <c r="C2707" s="50"/>
    </row>
    <row r="2708" spans="3:3" x14ac:dyDescent="0.4">
      <c r="C2708" s="50"/>
    </row>
    <row r="2709" spans="3:3" x14ac:dyDescent="0.4">
      <c r="C2709" s="50"/>
    </row>
    <row r="2710" spans="3:3" x14ac:dyDescent="0.4">
      <c r="C2710" s="50"/>
    </row>
    <row r="2711" spans="3:3" x14ac:dyDescent="0.4">
      <c r="C2711" s="50"/>
    </row>
    <row r="2712" spans="3:3" x14ac:dyDescent="0.4">
      <c r="C2712" s="50"/>
    </row>
    <row r="2713" spans="3:3" x14ac:dyDescent="0.4">
      <c r="C2713" s="50"/>
    </row>
    <row r="2714" spans="3:3" x14ac:dyDescent="0.4">
      <c r="C2714" s="50"/>
    </row>
    <row r="2715" spans="3:3" x14ac:dyDescent="0.4">
      <c r="C2715" s="50"/>
    </row>
    <row r="2716" spans="3:3" x14ac:dyDescent="0.4">
      <c r="C2716" s="50"/>
    </row>
    <row r="2717" spans="3:3" x14ac:dyDescent="0.4">
      <c r="C2717" s="50"/>
    </row>
    <row r="2718" spans="3:3" x14ac:dyDescent="0.4">
      <c r="C2718" s="50"/>
    </row>
    <row r="2719" spans="3:3" x14ac:dyDescent="0.4">
      <c r="C2719" s="50"/>
    </row>
    <row r="2720" spans="3:3" x14ac:dyDescent="0.4">
      <c r="C2720" s="50"/>
    </row>
    <row r="2721" spans="3:3" x14ac:dyDescent="0.4">
      <c r="C2721" s="50"/>
    </row>
    <row r="2722" spans="3:3" x14ac:dyDescent="0.4">
      <c r="C2722" s="50"/>
    </row>
    <row r="2723" spans="3:3" x14ac:dyDescent="0.4">
      <c r="C2723" s="50"/>
    </row>
    <row r="2724" spans="3:3" x14ac:dyDescent="0.4">
      <c r="C2724" s="50"/>
    </row>
    <row r="2725" spans="3:3" x14ac:dyDescent="0.4">
      <c r="C2725" s="50"/>
    </row>
    <row r="2726" spans="3:3" x14ac:dyDescent="0.4">
      <c r="C2726" s="50"/>
    </row>
    <row r="2727" spans="3:3" x14ac:dyDescent="0.4">
      <c r="C2727" s="50"/>
    </row>
    <row r="2728" spans="3:3" x14ac:dyDescent="0.4">
      <c r="C2728" s="50"/>
    </row>
    <row r="2729" spans="3:3" x14ac:dyDescent="0.4">
      <c r="C2729" s="50"/>
    </row>
    <row r="2730" spans="3:3" x14ac:dyDescent="0.4">
      <c r="C2730" s="50"/>
    </row>
    <row r="2731" spans="3:3" x14ac:dyDescent="0.4">
      <c r="C2731" s="50"/>
    </row>
    <row r="2732" spans="3:3" x14ac:dyDescent="0.4">
      <c r="C2732" s="50"/>
    </row>
    <row r="2733" spans="3:3" x14ac:dyDescent="0.4">
      <c r="C2733" s="50"/>
    </row>
    <row r="2734" spans="3:3" x14ac:dyDescent="0.4">
      <c r="C2734" s="50"/>
    </row>
    <row r="2735" spans="3:3" x14ac:dyDescent="0.4">
      <c r="C2735" s="50"/>
    </row>
    <row r="2736" spans="3:3" x14ac:dyDescent="0.4">
      <c r="C2736" s="50"/>
    </row>
    <row r="2737" spans="3:3" x14ac:dyDescent="0.4">
      <c r="C2737" s="50"/>
    </row>
    <row r="2738" spans="3:3" x14ac:dyDescent="0.4">
      <c r="C2738" s="50"/>
    </row>
    <row r="2739" spans="3:3" x14ac:dyDescent="0.4">
      <c r="C2739" s="50"/>
    </row>
    <row r="2740" spans="3:3" x14ac:dyDescent="0.4">
      <c r="C2740" s="50"/>
    </row>
    <row r="2741" spans="3:3" x14ac:dyDescent="0.4">
      <c r="C2741" s="50"/>
    </row>
    <row r="2742" spans="3:3" x14ac:dyDescent="0.4">
      <c r="C2742" s="50"/>
    </row>
    <row r="2743" spans="3:3" x14ac:dyDescent="0.4">
      <c r="C2743" s="50"/>
    </row>
    <row r="2744" spans="3:3" x14ac:dyDescent="0.4">
      <c r="C2744" s="50"/>
    </row>
    <row r="2745" spans="3:3" x14ac:dyDescent="0.4">
      <c r="C2745" s="50"/>
    </row>
    <row r="2746" spans="3:3" x14ac:dyDescent="0.4">
      <c r="C2746" s="50"/>
    </row>
    <row r="2747" spans="3:3" x14ac:dyDescent="0.4">
      <c r="C2747" s="50"/>
    </row>
    <row r="2748" spans="3:3" x14ac:dyDescent="0.4">
      <c r="C2748" s="50"/>
    </row>
    <row r="2749" spans="3:3" x14ac:dyDescent="0.4">
      <c r="C2749" s="50"/>
    </row>
    <row r="2750" spans="3:3" x14ac:dyDescent="0.4">
      <c r="C2750" s="50"/>
    </row>
    <row r="2751" spans="3:3" x14ac:dyDescent="0.4">
      <c r="C2751" s="50"/>
    </row>
    <row r="2752" spans="3:3" x14ac:dyDescent="0.4">
      <c r="C2752" s="50"/>
    </row>
    <row r="2753" spans="3:3" x14ac:dyDescent="0.4">
      <c r="C2753" s="50"/>
    </row>
    <row r="2754" spans="3:3" x14ac:dyDescent="0.4">
      <c r="C2754" s="50"/>
    </row>
    <row r="2755" spans="3:3" x14ac:dyDescent="0.4">
      <c r="C2755" s="50"/>
    </row>
    <row r="2756" spans="3:3" x14ac:dyDescent="0.4">
      <c r="C2756" s="50"/>
    </row>
    <row r="2757" spans="3:3" x14ac:dyDescent="0.4">
      <c r="C2757" s="50"/>
    </row>
    <row r="2758" spans="3:3" x14ac:dyDescent="0.4">
      <c r="C2758" s="50"/>
    </row>
    <row r="2759" spans="3:3" x14ac:dyDescent="0.4">
      <c r="C2759" s="50"/>
    </row>
    <row r="2760" spans="3:3" x14ac:dyDescent="0.4">
      <c r="C2760" s="50"/>
    </row>
    <row r="2761" spans="3:3" x14ac:dyDescent="0.4">
      <c r="C2761" s="50"/>
    </row>
    <row r="2762" spans="3:3" x14ac:dyDescent="0.4">
      <c r="C2762" s="50"/>
    </row>
    <row r="2763" spans="3:3" x14ac:dyDescent="0.4">
      <c r="C2763" s="50"/>
    </row>
    <row r="2764" spans="3:3" x14ac:dyDescent="0.4">
      <c r="C2764" s="50"/>
    </row>
    <row r="2765" spans="3:3" x14ac:dyDescent="0.4">
      <c r="C2765" s="50"/>
    </row>
    <row r="2766" spans="3:3" x14ac:dyDescent="0.4">
      <c r="C2766" s="50"/>
    </row>
    <row r="2767" spans="3:3" x14ac:dyDescent="0.4">
      <c r="C2767" s="50"/>
    </row>
    <row r="2768" spans="3:3" x14ac:dyDescent="0.4">
      <c r="C2768" s="50"/>
    </row>
    <row r="2769" spans="3:3" x14ac:dyDescent="0.4">
      <c r="C2769" s="50"/>
    </row>
    <row r="2770" spans="3:3" x14ac:dyDescent="0.4">
      <c r="C2770" s="50"/>
    </row>
    <row r="2771" spans="3:3" x14ac:dyDescent="0.4">
      <c r="C2771" s="50"/>
    </row>
    <row r="2772" spans="3:3" x14ac:dyDescent="0.4">
      <c r="C2772" s="50"/>
    </row>
    <row r="2773" spans="3:3" x14ac:dyDescent="0.4">
      <c r="C2773" s="50"/>
    </row>
    <row r="2774" spans="3:3" x14ac:dyDescent="0.4">
      <c r="C2774" s="50"/>
    </row>
    <row r="2775" spans="3:3" x14ac:dyDescent="0.4">
      <c r="C2775" s="50"/>
    </row>
    <row r="2776" spans="3:3" x14ac:dyDescent="0.4">
      <c r="C2776" s="50"/>
    </row>
    <row r="2777" spans="3:3" x14ac:dyDescent="0.4">
      <c r="C2777" s="50"/>
    </row>
    <row r="2778" spans="3:3" x14ac:dyDescent="0.4">
      <c r="C2778" s="50"/>
    </row>
    <row r="2779" spans="3:3" x14ac:dyDescent="0.4">
      <c r="C2779" s="50"/>
    </row>
    <row r="2780" spans="3:3" x14ac:dyDescent="0.4">
      <c r="C2780" s="50"/>
    </row>
    <row r="2781" spans="3:3" x14ac:dyDescent="0.4">
      <c r="C2781" s="50"/>
    </row>
    <row r="2782" spans="3:3" x14ac:dyDescent="0.4">
      <c r="C2782" s="50"/>
    </row>
    <row r="2783" spans="3:3" x14ac:dyDescent="0.4">
      <c r="C2783" s="50"/>
    </row>
    <row r="2784" spans="3:3" x14ac:dyDescent="0.4">
      <c r="C2784" s="50"/>
    </row>
    <row r="2785" spans="3:3" x14ac:dyDescent="0.4">
      <c r="C2785" s="50"/>
    </row>
    <row r="2786" spans="3:3" x14ac:dyDescent="0.4">
      <c r="C2786" s="50"/>
    </row>
    <row r="2787" spans="3:3" x14ac:dyDescent="0.4">
      <c r="C2787" s="50"/>
    </row>
    <row r="2788" spans="3:3" x14ac:dyDescent="0.4">
      <c r="C2788" s="50"/>
    </row>
    <row r="2789" spans="3:3" x14ac:dyDescent="0.4">
      <c r="C2789" s="50"/>
    </row>
    <row r="2790" spans="3:3" x14ac:dyDescent="0.4">
      <c r="C2790" s="50"/>
    </row>
    <row r="2791" spans="3:3" x14ac:dyDescent="0.4">
      <c r="C2791" s="50"/>
    </row>
    <row r="2792" spans="3:3" x14ac:dyDescent="0.4">
      <c r="C2792" s="50"/>
    </row>
    <row r="2793" spans="3:3" x14ac:dyDescent="0.4">
      <c r="C2793" s="50"/>
    </row>
    <row r="2794" spans="3:3" x14ac:dyDescent="0.4">
      <c r="C2794" s="50"/>
    </row>
    <row r="2795" spans="3:3" x14ac:dyDescent="0.4">
      <c r="C2795" s="50"/>
    </row>
    <row r="2796" spans="3:3" x14ac:dyDescent="0.4">
      <c r="C2796" s="50"/>
    </row>
    <row r="2797" spans="3:3" x14ac:dyDescent="0.4">
      <c r="C2797" s="50"/>
    </row>
    <row r="2798" spans="3:3" x14ac:dyDescent="0.4">
      <c r="C2798" s="50"/>
    </row>
    <row r="2799" spans="3:3" x14ac:dyDescent="0.4">
      <c r="C2799" s="50"/>
    </row>
    <row r="2800" spans="3:3" x14ac:dyDescent="0.4">
      <c r="C2800" s="50"/>
    </row>
    <row r="2801" spans="3:3" x14ac:dyDescent="0.4">
      <c r="C2801" s="50"/>
    </row>
    <row r="2802" spans="3:3" x14ac:dyDescent="0.4">
      <c r="C2802" s="50"/>
    </row>
    <row r="2803" spans="3:3" x14ac:dyDescent="0.4">
      <c r="C2803" s="50"/>
    </row>
    <row r="2804" spans="3:3" x14ac:dyDescent="0.4">
      <c r="C2804" s="50"/>
    </row>
    <row r="2805" spans="3:3" x14ac:dyDescent="0.4">
      <c r="C2805" s="50"/>
    </row>
    <row r="2806" spans="3:3" x14ac:dyDescent="0.4">
      <c r="C2806" s="50"/>
    </row>
    <row r="2807" spans="3:3" x14ac:dyDescent="0.4">
      <c r="C2807" s="50"/>
    </row>
    <row r="2808" spans="3:3" x14ac:dyDescent="0.4">
      <c r="C2808" s="50"/>
    </row>
    <row r="2809" spans="3:3" x14ac:dyDescent="0.4">
      <c r="C2809" s="50"/>
    </row>
    <row r="2810" spans="3:3" x14ac:dyDescent="0.4">
      <c r="C2810" s="50"/>
    </row>
    <row r="2811" spans="3:3" x14ac:dyDescent="0.4">
      <c r="C2811" s="50"/>
    </row>
    <row r="2812" spans="3:3" x14ac:dyDescent="0.4">
      <c r="C2812" s="50"/>
    </row>
    <row r="2813" spans="3:3" x14ac:dyDescent="0.4">
      <c r="C2813" s="50"/>
    </row>
    <row r="2814" spans="3:3" x14ac:dyDescent="0.4">
      <c r="C2814" s="50"/>
    </row>
    <row r="2815" spans="3:3" x14ac:dyDescent="0.4">
      <c r="C2815" s="50"/>
    </row>
    <row r="2816" spans="3:3" x14ac:dyDescent="0.4">
      <c r="C2816" s="50"/>
    </row>
    <row r="2817" spans="3:3" x14ac:dyDescent="0.4">
      <c r="C2817" s="50"/>
    </row>
    <row r="2818" spans="3:3" x14ac:dyDescent="0.4">
      <c r="C2818" s="50"/>
    </row>
    <row r="2819" spans="3:3" x14ac:dyDescent="0.4">
      <c r="C2819" s="50"/>
    </row>
    <row r="2820" spans="3:3" x14ac:dyDescent="0.4">
      <c r="C2820" s="50"/>
    </row>
    <row r="2821" spans="3:3" x14ac:dyDescent="0.4">
      <c r="C2821" s="50"/>
    </row>
    <row r="2822" spans="3:3" x14ac:dyDescent="0.4">
      <c r="C2822" s="50"/>
    </row>
    <row r="2823" spans="3:3" x14ac:dyDescent="0.4">
      <c r="C2823" s="50"/>
    </row>
    <row r="2824" spans="3:3" x14ac:dyDescent="0.4">
      <c r="C2824" s="50"/>
    </row>
    <row r="2825" spans="3:3" x14ac:dyDescent="0.4">
      <c r="C2825" s="50"/>
    </row>
    <row r="2826" spans="3:3" x14ac:dyDescent="0.4">
      <c r="C2826" s="50"/>
    </row>
    <row r="2827" spans="3:3" x14ac:dyDescent="0.4">
      <c r="C2827" s="50"/>
    </row>
    <row r="2828" spans="3:3" x14ac:dyDescent="0.4">
      <c r="C2828" s="50"/>
    </row>
    <row r="2829" spans="3:3" x14ac:dyDescent="0.4">
      <c r="C2829" s="50"/>
    </row>
    <row r="2830" spans="3:3" x14ac:dyDescent="0.4">
      <c r="C2830" s="50"/>
    </row>
    <row r="2831" spans="3:3" x14ac:dyDescent="0.4">
      <c r="C2831" s="50"/>
    </row>
    <row r="2832" spans="3:3" x14ac:dyDescent="0.4">
      <c r="C2832" s="50"/>
    </row>
    <row r="2833" spans="3:3" x14ac:dyDescent="0.4">
      <c r="C2833" s="50"/>
    </row>
    <row r="2834" spans="3:3" x14ac:dyDescent="0.4">
      <c r="C2834" s="50"/>
    </row>
    <row r="2835" spans="3:3" x14ac:dyDescent="0.4">
      <c r="C2835" s="50"/>
    </row>
    <row r="2836" spans="3:3" x14ac:dyDescent="0.4">
      <c r="C2836" s="50"/>
    </row>
    <row r="2837" spans="3:3" x14ac:dyDescent="0.4">
      <c r="C2837" s="50"/>
    </row>
    <row r="2838" spans="3:3" x14ac:dyDescent="0.4">
      <c r="C2838" s="50"/>
    </row>
    <row r="2839" spans="3:3" x14ac:dyDescent="0.4">
      <c r="C2839" s="50"/>
    </row>
    <row r="2840" spans="3:3" x14ac:dyDescent="0.4">
      <c r="C2840" s="50"/>
    </row>
    <row r="2841" spans="3:3" x14ac:dyDescent="0.4">
      <c r="C2841" s="50"/>
    </row>
    <row r="2842" spans="3:3" x14ac:dyDescent="0.4">
      <c r="C2842" s="50"/>
    </row>
    <row r="2843" spans="3:3" x14ac:dyDescent="0.4">
      <c r="C2843" s="50"/>
    </row>
    <row r="2844" spans="3:3" x14ac:dyDescent="0.4">
      <c r="C2844" s="50"/>
    </row>
    <row r="2845" spans="3:3" x14ac:dyDescent="0.4">
      <c r="C2845" s="50"/>
    </row>
    <row r="2846" spans="3:3" x14ac:dyDescent="0.4">
      <c r="C2846" s="50"/>
    </row>
    <row r="2847" spans="3:3" x14ac:dyDescent="0.4">
      <c r="C2847" s="50"/>
    </row>
    <row r="2848" spans="3:3" x14ac:dyDescent="0.4">
      <c r="C2848" s="50"/>
    </row>
    <row r="2849" spans="3:3" x14ac:dyDescent="0.4">
      <c r="C2849" s="50"/>
    </row>
    <row r="2850" spans="3:3" x14ac:dyDescent="0.4">
      <c r="C2850" s="50"/>
    </row>
    <row r="2851" spans="3:3" x14ac:dyDescent="0.4">
      <c r="C2851" s="50"/>
    </row>
    <row r="2852" spans="3:3" x14ac:dyDescent="0.4">
      <c r="C2852" s="50"/>
    </row>
    <row r="2853" spans="3:3" x14ac:dyDescent="0.4">
      <c r="C2853" s="50"/>
    </row>
    <row r="2854" spans="3:3" x14ac:dyDescent="0.4">
      <c r="C2854" s="50"/>
    </row>
    <row r="2855" spans="3:3" x14ac:dyDescent="0.4">
      <c r="C2855" s="50"/>
    </row>
    <row r="2856" spans="3:3" x14ac:dyDescent="0.4">
      <c r="C2856" s="50"/>
    </row>
    <row r="2857" spans="3:3" x14ac:dyDescent="0.4">
      <c r="C2857" s="50"/>
    </row>
    <row r="2858" spans="3:3" x14ac:dyDescent="0.4">
      <c r="C2858" s="50"/>
    </row>
    <row r="2859" spans="3:3" x14ac:dyDescent="0.4">
      <c r="C2859" s="50"/>
    </row>
    <row r="2860" spans="3:3" x14ac:dyDescent="0.4">
      <c r="C2860" s="50"/>
    </row>
    <row r="2861" spans="3:3" x14ac:dyDescent="0.4">
      <c r="C2861" s="50"/>
    </row>
    <row r="2862" spans="3:3" x14ac:dyDescent="0.4">
      <c r="C2862" s="50"/>
    </row>
    <row r="2863" spans="3:3" x14ac:dyDescent="0.4">
      <c r="C2863" s="50"/>
    </row>
    <row r="2864" spans="3:3" x14ac:dyDescent="0.4">
      <c r="C2864" s="50"/>
    </row>
    <row r="2865" spans="3:3" x14ac:dyDescent="0.4">
      <c r="C2865" s="50"/>
    </row>
    <row r="2866" spans="3:3" x14ac:dyDescent="0.4">
      <c r="C2866" s="50"/>
    </row>
    <row r="2867" spans="3:3" x14ac:dyDescent="0.4">
      <c r="C2867" s="50"/>
    </row>
    <row r="2868" spans="3:3" x14ac:dyDescent="0.4">
      <c r="C2868" s="50"/>
    </row>
    <row r="2869" spans="3:3" x14ac:dyDescent="0.4">
      <c r="C2869" s="50"/>
    </row>
    <row r="2870" spans="3:3" x14ac:dyDescent="0.4">
      <c r="C2870" s="50"/>
    </row>
    <row r="2871" spans="3:3" x14ac:dyDescent="0.4">
      <c r="C2871" s="50"/>
    </row>
    <row r="2872" spans="3:3" x14ac:dyDescent="0.4">
      <c r="C2872" s="50"/>
    </row>
    <row r="2873" spans="3:3" x14ac:dyDescent="0.4">
      <c r="C2873" s="50"/>
    </row>
    <row r="2874" spans="3:3" x14ac:dyDescent="0.4">
      <c r="C2874" s="50"/>
    </row>
    <row r="2875" spans="3:3" x14ac:dyDescent="0.4">
      <c r="C2875" s="50"/>
    </row>
    <row r="2876" spans="3:3" x14ac:dyDescent="0.4">
      <c r="C2876" s="50"/>
    </row>
    <row r="2877" spans="3:3" x14ac:dyDescent="0.4">
      <c r="C2877" s="50"/>
    </row>
    <row r="2878" spans="3:3" x14ac:dyDescent="0.4">
      <c r="C2878" s="50"/>
    </row>
    <row r="2879" spans="3:3" x14ac:dyDescent="0.4">
      <c r="C2879" s="50"/>
    </row>
    <row r="2880" spans="3:3" x14ac:dyDescent="0.4">
      <c r="C2880" s="50"/>
    </row>
    <row r="2881" spans="3:3" x14ac:dyDescent="0.4">
      <c r="C2881" s="50"/>
    </row>
    <row r="2882" spans="3:3" x14ac:dyDescent="0.4">
      <c r="C2882" s="50"/>
    </row>
    <row r="2883" spans="3:3" x14ac:dyDescent="0.4">
      <c r="C2883" s="50"/>
    </row>
    <row r="2884" spans="3:3" x14ac:dyDescent="0.4">
      <c r="C2884" s="50"/>
    </row>
    <row r="2885" spans="3:3" x14ac:dyDescent="0.4">
      <c r="C2885" s="50"/>
    </row>
    <row r="2886" spans="3:3" x14ac:dyDescent="0.4">
      <c r="C2886" s="50"/>
    </row>
    <row r="2887" spans="3:3" x14ac:dyDescent="0.4">
      <c r="C2887" s="50"/>
    </row>
    <row r="2888" spans="3:3" x14ac:dyDescent="0.4">
      <c r="C2888" s="50"/>
    </row>
    <row r="2889" spans="3:3" x14ac:dyDescent="0.4">
      <c r="C2889" s="50"/>
    </row>
    <row r="2890" spans="3:3" x14ac:dyDescent="0.4">
      <c r="C2890" s="50"/>
    </row>
    <row r="2891" spans="3:3" x14ac:dyDescent="0.4">
      <c r="C2891" s="50"/>
    </row>
    <row r="2892" spans="3:3" x14ac:dyDescent="0.4">
      <c r="C2892" s="50"/>
    </row>
    <row r="2893" spans="3:3" x14ac:dyDescent="0.4">
      <c r="C2893" s="50"/>
    </row>
    <row r="2894" spans="3:3" x14ac:dyDescent="0.4">
      <c r="C2894" s="50"/>
    </row>
    <row r="2895" spans="3:3" x14ac:dyDescent="0.4">
      <c r="C2895" s="50"/>
    </row>
    <row r="2896" spans="3:3" x14ac:dyDescent="0.4">
      <c r="C2896" s="50"/>
    </row>
    <row r="2897" spans="3:3" x14ac:dyDescent="0.4">
      <c r="C2897" s="50"/>
    </row>
    <row r="2898" spans="3:3" x14ac:dyDescent="0.4">
      <c r="C2898" s="50"/>
    </row>
    <row r="2899" spans="3:3" x14ac:dyDescent="0.4">
      <c r="C2899" s="50"/>
    </row>
    <row r="2900" spans="3:3" x14ac:dyDescent="0.4">
      <c r="C2900" s="50"/>
    </row>
    <row r="2901" spans="3:3" x14ac:dyDescent="0.4">
      <c r="C2901" s="50"/>
    </row>
    <row r="2902" spans="3:3" x14ac:dyDescent="0.4">
      <c r="C2902" s="50"/>
    </row>
    <row r="2903" spans="3:3" x14ac:dyDescent="0.4">
      <c r="C2903" s="50"/>
    </row>
    <row r="2904" spans="3:3" x14ac:dyDescent="0.4">
      <c r="C2904" s="50"/>
    </row>
    <row r="2905" spans="3:3" x14ac:dyDescent="0.4">
      <c r="C2905" s="50"/>
    </row>
    <row r="2906" spans="3:3" x14ac:dyDescent="0.4">
      <c r="C2906" s="50"/>
    </row>
    <row r="2907" spans="3:3" x14ac:dyDescent="0.4">
      <c r="C2907" s="50"/>
    </row>
    <row r="2908" spans="3:3" x14ac:dyDescent="0.4">
      <c r="C2908" s="50"/>
    </row>
    <row r="2909" spans="3:3" x14ac:dyDescent="0.4">
      <c r="C2909" s="50"/>
    </row>
    <row r="2910" spans="3:3" x14ac:dyDescent="0.4">
      <c r="C2910" s="50"/>
    </row>
    <row r="2911" spans="3:3" x14ac:dyDescent="0.4">
      <c r="C2911" s="50"/>
    </row>
    <row r="2912" spans="3:3" x14ac:dyDescent="0.4">
      <c r="C2912" s="50"/>
    </row>
    <row r="2913" spans="3:3" x14ac:dyDescent="0.4">
      <c r="C2913" s="50"/>
    </row>
    <row r="2914" spans="3:3" x14ac:dyDescent="0.4">
      <c r="C2914" s="50"/>
    </row>
    <row r="2915" spans="3:3" x14ac:dyDescent="0.4">
      <c r="C2915" s="50"/>
    </row>
    <row r="2916" spans="3:3" x14ac:dyDescent="0.4">
      <c r="C2916" s="50"/>
    </row>
    <row r="2917" spans="3:3" x14ac:dyDescent="0.4">
      <c r="C2917" s="50"/>
    </row>
    <row r="2918" spans="3:3" x14ac:dyDescent="0.4">
      <c r="C2918" s="50"/>
    </row>
    <row r="2919" spans="3:3" x14ac:dyDescent="0.4">
      <c r="C2919" s="50"/>
    </row>
    <row r="2920" spans="3:3" x14ac:dyDescent="0.4">
      <c r="C2920" s="50"/>
    </row>
    <row r="2921" spans="3:3" x14ac:dyDescent="0.4">
      <c r="C2921" s="50"/>
    </row>
    <row r="2922" spans="3:3" x14ac:dyDescent="0.4">
      <c r="C2922" s="50"/>
    </row>
    <row r="2923" spans="3:3" x14ac:dyDescent="0.4">
      <c r="C2923" s="50"/>
    </row>
    <row r="2924" spans="3:3" x14ac:dyDescent="0.4">
      <c r="C2924" s="50"/>
    </row>
    <row r="2925" spans="3:3" x14ac:dyDescent="0.4">
      <c r="C2925" s="50"/>
    </row>
    <row r="2926" spans="3:3" x14ac:dyDescent="0.4">
      <c r="C2926" s="50"/>
    </row>
    <row r="2927" spans="3:3" x14ac:dyDescent="0.4">
      <c r="C2927" s="50"/>
    </row>
    <row r="2928" spans="3:3" x14ac:dyDescent="0.4">
      <c r="C2928" s="50"/>
    </row>
    <row r="2929" spans="3:3" x14ac:dyDescent="0.4">
      <c r="C2929" s="50"/>
    </row>
    <row r="2930" spans="3:3" x14ac:dyDescent="0.4">
      <c r="C2930" s="50"/>
    </row>
    <row r="2931" spans="3:3" x14ac:dyDescent="0.4">
      <c r="C2931" s="50"/>
    </row>
    <row r="2932" spans="3:3" x14ac:dyDescent="0.4">
      <c r="C2932" s="50"/>
    </row>
    <row r="2933" spans="3:3" x14ac:dyDescent="0.4">
      <c r="C2933" s="50"/>
    </row>
    <row r="2934" spans="3:3" x14ac:dyDescent="0.4">
      <c r="C2934" s="50"/>
    </row>
    <row r="2935" spans="3:3" x14ac:dyDescent="0.4">
      <c r="C2935" s="50"/>
    </row>
    <row r="2936" spans="3:3" x14ac:dyDescent="0.4">
      <c r="C2936" s="50"/>
    </row>
    <row r="2937" spans="3:3" x14ac:dyDescent="0.4">
      <c r="C2937" s="50"/>
    </row>
    <row r="2938" spans="3:3" x14ac:dyDescent="0.4">
      <c r="C2938" s="50"/>
    </row>
    <row r="2939" spans="3:3" x14ac:dyDescent="0.4">
      <c r="C2939" s="50"/>
    </row>
    <row r="2940" spans="3:3" x14ac:dyDescent="0.4">
      <c r="C2940" s="50"/>
    </row>
    <row r="2941" spans="3:3" x14ac:dyDescent="0.4">
      <c r="C2941" s="50"/>
    </row>
    <row r="2942" spans="3:3" x14ac:dyDescent="0.4">
      <c r="C2942" s="50"/>
    </row>
    <row r="2943" spans="3:3" x14ac:dyDescent="0.4">
      <c r="C2943" s="50"/>
    </row>
    <row r="2944" spans="3:3" x14ac:dyDescent="0.4">
      <c r="C2944" s="50"/>
    </row>
    <row r="2945" spans="3:3" x14ac:dyDescent="0.4">
      <c r="C2945" s="50"/>
    </row>
    <row r="2946" spans="3:3" x14ac:dyDescent="0.4">
      <c r="C2946" s="50"/>
    </row>
    <row r="2947" spans="3:3" x14ac:dyDescent="0.4">
      <c r="C2947" s="50"/>
    </row>
    <row r="2948" spans="3:3" x14ac:dyDescent="0.4">
      <c r="C2948" s="50"/>
    </row>
    <row r="2949" spans="3:3" x14ac:dyDescent="0.4">
      <c r="C2949" s="50"/>
    </row>
    <row r="2950" spans="3:3" x14ac:dyDescent="0.4">
      <c r="C2950" s="50"/>
    </row>
    <row r="2951" spans="3:3" x14ac:dyDescent="0.4">
      <c r="C2951" s="50"/>
    </row>
    <row r="2952" spans="3:3" x14ac:dyDescent="0.4">
      <c r="C2952" s="50"/>
    </row>
    <row r="2953" spans="3:3" x14ac:dyDescent="0.4">
      <c r="C2953" s="50"/>
    </row>
    <row r="2954" spans="3:3" x14ac:dyDescent="0.4">
      <c r="C2954" s="50"/>
    </row>
    <row r="2955" spans="3:3" x14ac:dyDescent="0.4">
      <c r="C2955" s="50"/>
    </row>
    <row r="2956" spans="3:3" x14ac:dyDescent="0.4">
      <c r="C2956" s="50"/>
    </row>
    <row r="2957" spans="3:3" x14ac:dyDescent="0.4">
      <c r="C2957" s="50"/>
    </row>
    <row r="2958" spans="3:3" x14ac:dyDescent="0.4">
      <c r="C2958" s="50"/>
    </row>
    <row r="2959" spans="3:3" x14ac:dyDescent="0.4">
      <c r="C2959" s="50"/>
    </row>
    <row r="2960" spans="3:3" x14ac:dyDescent="0.4">
      <c r="C2960" s="50"/>
    </row>
    <row r="2961" spans="3:3" x14ac:dyDescent="0.4">
      <c r="C2961" s="50"/>
    </row>
    <row r="2962" spans="3:3" x14ac:dyDescent="0.4">
      <c r="C2962" s="50"/>
    </row>
    <row r="2963" spans="3:3" x14ac:dyDescent="0.4">
      <c r="C2963" s="50"/>
    </row>
    <row r="2964" spans="3:3" x14ac:dyDescent="0.4">
      <c r="C2964" s="50"/>
    </row>
    <row r="2965" spans="3:3" x14ac:dyDescent="0.4">
      <c r="C2965" s="50"/>
    </row>
    <row r="2966" spans="3:3" x14ac:dyDescent="0.4">
      <c r="C2966" s="50"/>
    </row>
    <row r="2967" spans="3:3" x14ac:dyDescent="0.4">
      <c r="C2967" s="50"/>
    </row>
    <row r="2968" spans="3:3" x14ac:dyDescent="0.4">
      <c r="C2968" s="50"/>
    </row>
    <row r="2969" spans="3:3" x14ac:dyDescent="0.4">
      <c r="C2969" s="50"/>
    </row>
    <row r="2970" spans="3:3" x14ac:dyDescent="0.4">
      <c r="C2970" s="50"/>
    </row>
    <row r="2971" spans="3:3" x14ac:dyDescent="0.4">
      <c r="C2971" s="50"/>
    </row>
    <row r="2972" spans="3:3" x14ac:dyDescent="0.4">
      <c r="C2972" s="50"/>
    </row>
    <row r="2973" spans="3:3" x14ac:dyDescent="0.4">
      <c r="C2973" s="50"/>
    </row>
    <row r="2974" spans="3:3" x14ac:dyDescent="0.4">
      <c r="C2974" s="50"/>
    </row>
    <row r="2975" spans="3:3" x14ac:dyDescent="0.4">
      <c r="C2975" s="50"/>
    </row>
    <row r="2976" spans="3:3" x14ac:dyDescent="0.4">
      <c r="C2976" s="50"/>
    </row>
    <row r="2977" spans="3:3" x14ac:dyDescent="0.4">
      <c r="C2977" s="50"/>
    </row>
    <row r="2978" spans="3:3" x14ac:dyDescent="0.4">
      <c r="C2978" s="50"/>
    </row>
    <row r="2979" spans="3:3" x14ac:dyDescent="0.4">
      <c r="C2979" s="50"/>
    </row>
    <row r="2980" spans="3:3" x14ac:dyDescent="0.4">
      <c r="C2980" s="50"/>
    </row>
    <row r="2981" spans="3:3" x14ac:dyDescent="0.4">
      <c r="C2981" s="50"/>
    </row>
    <row r="2982" spans="3:3" x14ac:dyDescent="0.4">
      <c r="C2982" s="50"/>
    </row>
    <row r="2983" spans="3:3" x14ac:dyDescent="0.4">
      <c r="C2983" s="50"/>
    </row>
    <row r="2984" spans="3:3" x14ac:dyDescent="0.4">
      <c r="C2984" s="50"/>
    </row>
    <row r="2985" spans="3:3" x14ac:dyDescent="0.4">
      <c r="C2985" s="50"/>
    </row>
    <row r="2986" spans="3:3" x14ac:dyDescent="0.4">
      <c r="C2986" s="50"/>
    </row>
    <row r="2987" spans="3:3" x14ac:dyDescent="0.4">
      <c r="C2987" s="50"/>
    </row>
    <row r="2988" spans="3:3" x14ac:dyDescent="0.4">
      <c r="C2988" s="50"/>
    </row>
    <row r="2989" spans="3:3" x14ac:dyDescent="0.4">
      <c r="C2989" s="50"/>
    </row>
    <row r="2990" spans="3:3" x14ac:dyDescent="0.4">
      <c r="C2990" s="50"/>
    </row>
    <row r="2991" spans="3:3" x14ac:dyDescent="0.4">
      <c r="C2991" s="50"/>
    </row>
    <row r="2992" spans="3:3" x14ac:dyDescent="0.4">
      <c r="C2992" s="50"/>
    </row>
    <row r="2993" spans="3:3" x14ac:dyDescent="0.4">
      <c r="C2993" s="50"/>
    </row>
    <row r="2994" spans="3:3" x14ac:dyDescent="0.4">
      <c r="C2994" s="50"/>
    </row>
    <row r="2995" spans="3:3" x14ac:dyDescent="0.4">
      <c r="C2995" s="50"/>
    </row>
    <row r="2996" spans="3:3" x14ac:dyDescent="0.4">
      <c r="C2996" s="50"/>
    </row>
    <row r="2997" spans="3:3" x14ac:dyDescent="0.4">
      <c r="C2997" s="50"/>
    </row>
    <row r="2998" spans="3:3" x14ac:dyDescent="0.4">
      <c r="C2998" s="50"/>
    </row>
    <row r="2999" spans="3:3" x14ac:dyDescent="0.4">
      <c r="C2999" s="50"/>
    </row>
    <row r="3000" spans="3:3" x14ac:dyDescent="0.4">
      <c r="C3000" s="50"/>
    </row>
    <row r="3001" spans="3:3" x14ac:dyDescent="0.4">
      <c r="C3001" s="50"/>
    </row>
    <row r="3002" spans="3:3" x14ac:dyDescent="0.4">
      <c r="C3002" s="50"/>
    </row>
    <row r="3003" spans="3:3" x14ac:dyDescent="0.4">
      <c r="C3003" s="50"/>
    </row>
    <row r="3004" spans="3:3" x14ac:dyDescent="0.4">
      <c r="C3004" s="50"/>
    </row>
    <row r="3005" spans="3:3" x14ac:dyDescent="0.4">
      <c r="C3005" s="50"/>
    </row>
    <row r="3006" spans="3:3" x14ac:dyDescent="0.4">
      <c r="C3006" s="50"/>
    </row>
    <row r="3007" spans="3:3" x14ac:dyDescent="0.4">
      <c r="C3007" s="50"/>
    </row>
    <row r="3008" spans="3:3" x14ac:dyDescent="0.4">
      <c r="C3008" s="50"/>
    </row>
    <row r="3009" spans="3:3" x14ac:dyDescent="0.4">
      <c r="C3009" s="50"/>
    </row>
    <row r="3010" spans="3:3" x14ac:dyDescent="0.4">
      <c r="C3010" s="50"/>
    </row>
    <row r="3011" spans="3:3" x14ac:dyDescent="0.4">
      <c r="C3011" s="50"/>
    </row>
    <row r="3012" spans="3:3" x14ac:dyDescent="0.4">
      <c r="C3012" s="50"/>
    </row>
    <row r="3013" spans="3:3" x14ac:dyDescent="0.4">
      <c r="C3013" s="50"/>
    </row>
    <row r="3014" spans="3:3" x14ac:dyDescent="0.4">
      <c r="C3014" s="50"/>
    </row>
    <row r="3015" spans="3:3" x14ac:dyDescent="0.4">
      <c r="C3015" s="50"/>
    </row>
    <row r="3016" spans="3:3" x14ac:dyDescent="0.4">
      <c r="C3016" s="50"/>
    </row>
    <row r="3017" spans="3:3" x14ac:dyDescent="0.4">
      <c r="C3017" s="50"/>
    </row>
    <row r="3018" spans="3:3" x14ac:dyDescent="0.4">
      <c r="C3018" s="50"/>
    </row>
    <row r="3019" spans="3:3" x14ac:dyDescent="0.4">
      <c r="C3019" s="50"/>
    </row>
    <row r="3020" spans="3:3" x14ac:dyDescent="0.4">
      <c r="C3020" s="50"/>
    </row>
    <row r="3021" spans="3:3" x14ac:dyDescent="0.4">
      <c r="C3021" s="50"/>
    </row>
    <row r="3022" spans="3:3" x14ac:dyDescent="0.4">
      <c r="C3022" s="50"/>
    </row>
    <row r="3023" spans="3:3" x14ac:dyDescent="0.4">
      <c r="C3023" s="50"/>
    </row>
    <row r="3024" spans="3:3" x14ac:dyDescent="0.4">
      <c r="C3024" s="50"/>
    </row>
    <row r="3025" spans="3:3" x14ac:dyDescent="0.4">
      <c r="C3025" s="50"/>
    </row>
    <row r="3026" spans="3:3" x14ac:dyDescent="0.4">
      <c r="C3026" s="50"/>
    </row>
    <row r="3027" spans="3:3" x14ac:dyDescent="0.4">
      <c r="C3027" s="50"/>
    </row>
    <row r="3028" spans="3:3" x14ac:dyDescent="0.4">
      <c r="C3028" s="50"/>
    </row>
    <row r="3029" spans="3:3" x14ac:dyDescent="0.4">
      <c r="C3029" s="50"/>
    </row>
    <row r="3030" spans="3:3" x14ac:dyDescent="0.4">
      <c r="C3030" s="50"/>
    </row>
    <row r="3031" spans="3:3" x14ac:dyDescent="0.4">
      <c r="C3031" s="50"/>
    </row>
    <row r="3032" spans="3:3" x14ac:dyDescent="0.4">
      <c r="C3032" s="50"/>
    </row>
    <row r="3033" spans="3:3" x14ac:dyDescent="0.4">
      <c r="C3033" s="50"/>
    </row>
    <row r="3034" spans="3:3" x14ac:dyDescent="0.4">
      <c r="C3034" s="50"/>
    </row>
    <row r="3035" spans="3:3" x14ac:dyDescent="0.4">
      <c r="C3035" s="50"/>
    </row>
    <row r="3036" spans="3:3" x14ac:dyDescent="0.4">
      <c r="C3036" s="50"/>
    </row>
    <row r="3037" spans="3:3" x14ac:dyDescent="0.4">
      <c r="C3037" s="50"/>
    </row>
    <row r="3038" spans="3:3" x14ac:dyDescent="0.4">
      <c r="C3038" s="50"/>
    </row>
    <row r="3039" spans="3:3" x14ac:dyDescent="0.4">
      <c r="C3039" s="50"/>
    </row>
    <row r="3040" spans="3:3" x14ac:dyDescent="0.4">
      <c r="C3040" s="50"/>
    </row>
    <row r="3041" spans="3:3" x14ac:dyDescent="0.4">
      <c r="C3041" s="50"/>
    </row>
    <row r="3042" spans="3:3" x14ac:dyDescent="0.4">
      <c r="C3042" s="50"/>
    </row>
    <row r="3043" spans="3:3" x14ac:dyDescent="0.4">
      <c r="C3043" s="50"/>
    </row>
    <row r="3044" spans="3:3" x14ac:dyDescent="0.4">
      <c r="C3044" s="50"/>
    </row>
    <row r="3045" spans="3:3" x14ac:dyDescent="0.4">
      <c r="C3045" s="50"/>
    </row>
    <row r="3046" spans="3:3" x14ac:dyDescent="0.4">
      <c r="C3046" s="50"/>
    </row>
    <row r="3047" spans="3:3" x14ac:dyDescent="0.4">
      <c r="C3047" s="50"/>
    </row>
    <row r="3048" spans="3:3" x14ac:dyDescent="0.4">
      <c r="C3048" s="50"/>
    </row>
    <row r="3049" spans="3:3" x14ac:dyDescent="0.4">
      <c r="C3049" s="50"/>
    </row>
    <row r="3050" spans="3:3" x14ac:dyDescent="0.4">
      <c r="C3050" s="50"/>
    </row>
    <row r="3051" spans="3:3" x14ac:dyDescent="0.4">
      <c r="C3051" s="50"/>
    </row>
    <row r="3052" spans="3:3" x14ac:dyDescent="0.4">
      <c r="C3052" s="50"/>
    </row>
    <row r="3053" spans="3:3" x14ac:dyDescent="0.4">
      <c r="C3053" s="50"/>
    </row>
    <row r="3054" spans="3:3" x14ac:dyDescent="0.4">
      <c r="C3054" s="50"/>
    </row>
    <row r="3055" spans="3:3" x14ac:dyDescent="0.4">
      <c r="C3055" s="50"/>
    </row>
    <row r="3056" spans="3:3" x14ac:dyDescent="0.4">
      <c r="C3056" s="50"/>
    </row>
    <row r="3057" spans="3:3" x14ac:dyDescent="0.4">
      <c r="C3057" s="50"/>
    </row>
    <row r="3058" spans="3:3" x14ac:dyDescent="0.4">
      <c r="C3058" s="50"/>
    </row>
    <row r="3059" spans="3:3" x14ac:dyDescent="0.4">
      <c r="C3059" s="50"/>
    </row>
    <row r="3060" spans="3:3" x14ac:dyDescent="0.4">
      <c r="C3060" s="50"/>
    </row>
    <row r="3061" spans="3:3" x14ac:dyDescent="0.4">
      <c r="C3061" s="50"/>
    </row>
    <row r="3062" spans="3:3" x14ac:dyDescent="0.4">
      <c r="C3062" s="50"/>
    </row>
    <row r="3063" spans="3:3" x14ac:dyDescent="0.4">
      <c r="C3063" s="50"/>
    </row>
    <row r="3064" spans="3:3" x14ac:dyDescent="0.4">
      <c r="C3064" s="50"/>
    </row>
    <row r="3065" spans="3:3" x14ac:dyDescent="0.4">
      <c r="C3065" s="50"/>
    </row>
    <row r="3066" spans="3:3" x14ac:dyDescent="0.4">
      <c r="C3066" s="50"/>
    </row>
    <row r="3067" spans="3:3" x14ac:dyDescent="0.4">
      <c r="C3067" s="50"/>
    </row>
    <row r="3068" spans="3:3" x14ac:dyDescent="0.4">
      <c r="C3068" s="50"/>
    </row>
    <row r="3069" spans="3:3" x14ac:dyDescent="0.4">
      <c r="C3069" s="50"/>
    </row>
    <row r="3070" spans="3:3" x14ac:dyDescent="0.4">
      <c r="C3070" s="50"/>
    </row>
    <row r="3071" spans="3:3" x14ac:dyDescent="0.4">
      <c r="C3071" s="50"/>
    </row>
    <row r="3072" spans="3:3" x14ac:dyDescent="0.4">
      <c r="C3072" s="50"/>
    </row>
    <row r="3073" spans="3:3" x14ac:dyDescent="0.4">
      <c r="C3073" s="50"/>
    </row>
    <row r="3074" spans="3:3" x14ac:dyDescent="0.4">
      <c r="C3074" s="50"/>
    </row>
    <row r="3075" spans="3:3" x14ac:dyDescent="0.4">
      <c r="C3075" s="50"/>
    </row>
    <row r="3076" spans="3:3" x14ac:dyDescent="0.4">
      <c r="C3076" s="50"/>
    </row>
    <row r="3077" spans="3:3" x14ac:dyDescent="0.4">
      <c r="C3077" s="50"/>
    </row>
    <row r="3078" spans="3:3" x14ac:dyDescent="0.4">
      <c r="C3078" s="50"/>
    </row>
    <row r="3079" spans="3:3" x14ac:dyDescent="0.4">
      <c r="C3079" s="50"/>
    </row>
    <row r="3080" spans="3:3" x14ac:dyDescent="0.4">
      <c r="C3080" s="50"/>
    </row>
    <row r="3081" spans="3:3" x14ac:dyDescent="0.4">
      <c r="C3081" s="50"/>
    </row>
    <row r="3082" spans="3:3" x14ac:dyDescent="0.4">
      <c r="C3082" s="50"/>
    </row>
    <row r="3083" spans="3:3" x14ac:dyDescent="0.4">
      <c r="C3083" s="50"/>
    </row>
    <row r="3084" spans="3:3" x14ac:dyDescent="0.4">
      <c r="C3084" s="50"/>
    </row>
    <row r="3085" spans="3:3" x14ac:dyDescent="0.4">
      <c r="C3085" s="50"/>
    </row>
    <row r="3086" spans="3:3" x14ac:dyDescent="0.4">
      <c r="C3086" s="50"/>
    </row>
    <row r="3087" spans="3:3" x14ac:dyDescent="0.4">
      <c r="C3087" s="50"/>
    </row>
    <row r="3088" spans="3:3" x14ac:dyDescent="0.4">
      <c r="C3088" s="50"/>
    </row>
    <row r="3089" spans="3:3" x14ac:dyDescent="0.4">
      <c r="C3089" s="50"/>
    </row>
    <row r="3090" spans="3:3" x14ac:dyDescent="0.4">
      <c r="C3090" s="50"/>
    </row>
    <row r="3091" spans="3:3" x14ac:dyDescent="0.4">
      <c r="C3091" s="50"/>
    </row>
    <row r="3092" spans="3:3" x14ac:dyDescent="0.4">
      <c r="C3092" s="50"/>
    </row>
    <row r="3093" spans="3:3" x14ac:dyDescent="0.4">
      <c r="C3093" s="50"/>
    </row>
    <row r="3094" spans="3:3" x14ac:dyDescent="0.4">
      <c r="C3094" s="50"/>
    </row>
    <row r="3095" spans="3:3" x14ac:dyDescent="0.4">
      <c r="C3095" s="50"/>
    </row>
    <row r="3096" spans="3:3" x14ac:dyDescent="0.4">
      <c r="C3096" s="50"/>
    </row>
    <row r="3097" spans="3:3" x14ac:dyDescent="0.4">
      <c r="C3097" s="50"/>
    </row>
    <row r="3098" spans="3:3" x14ac:dyDescent="0.4">
      <c r="C3098" s="50"/>
    </row>
    <row r="3099" spans="3:3" x14ac:dyDescent="0.4">
      <c r="C3099" s="50"/>
    </row>
    <row r="3100" spans="3:3" x14ac:dyDescent="0.4">
      <c r="C3100" s="50"/>
    </row>
    <row r="3101" spans="3:3" x14ac:dyDescent="0.4">
      <c r="C3101" s="50"/>
    </row>
    <row r="3102" spans="3:3" x14ac:dyDescent="0.4">
      <c r="C3102" s="50"/>
    </row>
    <row r="3103" spans="3:3" x14ac:dyDescent="0.4">
      <c r="C3103" s="50"/>
    </row>
    <row r="3104" spans="3:3" x14ac:dyDescent="0.4">
      <c r="C3104" s="50"/>
    </row>
    <row r="3105" spans="3:3" x14ac:dyDescent="0.4">
      <c r="C3105" s="50"/>
    </row>
    <row r="3106" spans="3:3" x14ac:dyDescent="0.4">
      <c r="C3106" s="50"/>
    </row>
    <row r="3107" spans="3:3" x14ac:dyDescent="0.4">
      <c r="C3107" s="50"/>
    </row>
    <row r="3108" spans="3:3" x14ac:dyDescent="0.4">
      <c r="C3108" s="50"/>
    </row>
    <row r="3109" spans="3:3" x14ac:dyDescent="0.4">
      <c r="C3109" s="50"/>
    </row>
    <row r="3110" spans="3:3" x14ac:dyDescent="0.4">
      <c r="C3110" s="50"/>
    </row>
    <row r="3111" spans="3:3" x14ac:dyDescent="0.4">
      <c r="C3111" s="50"/>
    </row>
    <row r="3112" spans="3:3" x14ac:dyDescent="0.4">
      <c r="C3112" s="50"/>
    </row>
    <row r="3113" spans="3:3" x14ac:dyDescent="0.4">
      <c r="C3113" s="50"/>
    </row>
    <row r="3114" spans="3:3" x14ac:dyDescent="0.4">
      <c r="C3114" s="50"/>
    </row>
    <row r="3115" spans="3:3" x14ac:dyDescent="0.4">
      <c r="C3115" s="50"/>
    </row>
    <row r="3116" spans="3:3" x14ac:dyDescent="0.4">
      <c r="C3116" s="50"/>
    </row>
    <row r="3117" spans="3:3" x14ac:dyDescent="0.4">
      <c r="C3117" s="50"/>
    </row>
    <row r="3118" spans="3:3" x14ac:dyDescent="0.4">
      <c r="C3118" s="50"/>
    </row>
    <row r="3119" spans="3:3" x14ac:dyDescent="0.4">
      <c r="C3119" s="50"/>
    </row>
    <row r="3120" spans="3:3" x14ac:dyDescent="0.4">
      <c r="C3120" s="50"/>
    </row>
    <row r="3121" spans="3:3" x14ac:dyDescent="0.4">
      <c r="C3121" s="50"/>
    </row>
    <row r="3122" spans="3:3" x14ac:dyDescent="0.4">
      <c r="C3122" s="50"/>
    </row>
    <row r="3123" spans="3:3" x14ac:dyDescent="0.4">
      <c r="C3123" s="50"/>
    </row>
    <row r="3124" spans="3:3" x14ac:dyDescent="0.4">
      <c r="C3124" s="50"/>
    </row>
    <row r="3125" spans="3:3" x14ac:dyDescent="0.4">
      <c r="C3125" s="50"/>
    </row>
    <row r="3126" spans="3:3" x14ac:dyDescent="0.4">
      <c r="C3126" s="50"/>
    </row>
    <row r="3127" spans="3:3" x14ac:dyDescent="0.4">
      <c r="C3127" s="50"/>
    </row>
    <row r="3128" spans="3:3" x14ac:dyDescent="0.4">
      <c r="C3128" s="50"/>
    </row>
    <row r="3129" spans="3:3" x14ac:dyDescent="0.4">
      <c r="C3129" s="50"/>
    </row>
    <row r="3130" spans="3:3" x14ac:dyDescent="0.4">
      <c r="C3130" s="50"/>
    </row>
    <row r="3131" spans="3:3" x14ac:dyDescent="0.4">
      <c r="C3131" s="50"/>
    </row>
    <row r="3132" spans="3:3" x14ac:dyDescent="0.4">
      <c r="C3132" s="50"/>
    </row>
    <row r="3133" spans="3:3" x14ac:dyDescent="0.4">
      <c r="C3133" s="50"/>
    </row>
    <row r="3134" spans="3:3" x14ac:dyDescent="0.4">
      <c r="C3134" s="50"/>
    </row>
    <row r="3135" spans="3:3" x14ac:dyDescent="0.4">
      <c r="C3135" s="50"/>
    </row>
    <row r="3136" spans="3:3" x14ac:dyDescent="0.4">
      <c r="C3136" s="50"/>
    </row>
    <row r="3137" spans="3:3" x14ac:dyDescent="0.4">
      <c r="C3137" s="50"/>
    </row>
    <row r="3138" spans="3:3" x14ac:dyDescent="0.4">
      <c r="C3138" s="50"/>
    </row>
    <row r="3139" spans="3:3" x14ac:dyDescent="0.4">
      <c r="C3139" s="50"/>
    </row>
    <row r="3140" spans="3:3" x14ac:dyDescent="0.4">
      <c r="C3140" s="50"/>
    </row>
    <row r="3141" spans="3:3" x14ac:dyDescent="0.4">
      <c r="C3141" s="50"/>
    </row>
    <row r="3142" spans="3:3" x14ac:dyDescent="0.4">
      <c r="C3142" s="50"/>
    </row>
    <row r="3143" spans="3:3" x14ac:dyDescent="0.4">
      <c r="C3143" s="50"/>
    </row>
    <row r="3144" spans="3:3" x14ac:dyDescent="0.4">
      <c r="C3144" s="50"/>
    </row>
    <row r="3145" spans="3:3" x14ac:dyDescent="0.4">
      <c r="C3145" s="50"/>
    </row>
    <row r="3146" spans="3:3" x14ac:dyDescent="0.4">
      <c r="C3146" s="50"/>
    </row>
    <row r="3147" spans="3:3" x14ac:dyDescent="0.4">
      <c r="C3147" s="50"/>
    </row>
    <row r="3148" spans="3:3" x14ac:dyDescent="0.4">
      <c r="C3148" s="50"/>
    </row>
    <row r="3149" spans="3:3" x14ac:dyDescent="0.4">
      <c r="C3149" s="50"/>
    </row>
    <row r="3150" spans="3:3" x14ac:dyDescent="0.4">
      <c r="C3150" s="50"/>
    </row>
    <row r="3151" spans="3:3" x14ac:dyDescent="0.4">
      <c r="C3151" s="50"/>
    </row>
    <row r="3152" spans="3:3" x14ac:dyDescent="0.4">
      <c r="C3152" s="50"/>
    </row>
    <row r="3153" spans="3:3" x14ac:dyDescent="0.4">
      <c r="C3153" s="50"/>
    </row>
    <row r="3154" spans="3:3" x14ac:dyDescent="0.4">
      <c r="C3154" s="50"/>
    </row>
    <row r="3155" spans="3:3" x14ac:dyDescent="0.4">
      <c r="C3155" s="50"/>
    </row>
    <row r="3156" spans="3:3" x14ac:dyDescent="0.4">
      <c r="C3156" s="50"/>
    </row>
    <row r="3157" spans="3:3" x14ac:dyDescent="0.4">
      <c r="C3157" s="50"/>
    </row>
    <row r="3158" spans="3:3" x14ac:dyDescent="0.4">
      <c r="C3158" s="50"/>
    </row>
    <row r="3159" spans="3:3" x14ac:dyDescent="0.4">
      <c r="C3159" s="50"/>
    </row>
    <row r="3160" spans="3:3" x14ac:dyDescent="0.4">
      <c r="C3160" s="50"/>
    </row>
    <row r="3161" spans="3:3" x14ac:dyDescent="0.4">
      <c r="C3161" s="50"/>
    </row>
    <row r="3162" spans="3:3" x14ac:dyDescent="0.4">
      <c r="C3162" s="50"/>
    </row>
    <row r="3163" spans="3:3" x14ac:dyDescent="0.4">
      <c r="C3163" s="50"/>
    </row>
    <row r="3164" spans="3:3" x14ac:dyDescent="0.4">
      <c r="C3164" s="50"/>
    </row>
    <row r="3165" spans="3:3" x14ac:dyDescent="0.4">
      <c r="C3165" s="50"/>
    </row>
    <row r="3166" spans="3:3" x14ac:dyDescent="0.4">
      <c r="C3166" s="50"/>
    </row>
    <row r="3167" spans="3:3" x14ac:dyDescent="0.4">
      <c r="C3167" s="50"/>
    </row>
    <row r="3168" spans="3:3" x14ac:dyDescent="0.4">
      <c r="C3168" s="50"/>
    </row>
    <row r="3169" spans="3:3" x14ac:dyDescent="0.4">
      <c r="C3169" s="50"/>
    </row>
    <row r="3170" spans="3:3" x14ac:dyDescent="0.4">
      <c r="C3170" s="50"/>
    </row>
    <row r="3171" spans="3:3" x14ac:dyDescent="0.4">
      <c r="C3171" s="50"/>
    </row>
    <row r="3172" spans="3:3" x14ac:dyDescent="0.4">
      <c r="C3172" s="50"/>
    </row>
    <row r="3173" spans="3:3" x14ac:dyDescent="0.4">
      <c r="C3173" s="50"/>
    </row>
    <row r="3174" spans="3:3" x14ac:dyDescent="0.4">
      <c r="C3174" s="50"/>
    </row>
    <row r="3175" spans="3:3" x14ac:dyDescent="0.4">
      <c r="C3175" s="50"/>
    </row>
    <row r="3176" spans="3:3" x14ac:dyDescent="0.4">
      <c r="C3176" s="50"/>
    </row>
    <row r="3177" spans="3:3" x14ac:dyDescent="0.4">
      <c r="C3177" s="50"/>
    </row>
    <row r="3178" spans="3:3" x14ac:dyDescent="0.4">
      <c r="C3178" s="50"/>
    </row>
    <row r="3179" spans="3:3" x14ac:dyDescent="0.4">
      <c r="C3179" s="50"/>
    </row>
    <row r="3180" spans="3:3" x14ac:dyDescent="0.4">
      <c r="C3180" s="50"/>
    </row>
    <row r="3181" spans="3:3" x14ac:dyDescent="0.4">
      <c r="C3181" s="50"/>
    </row>
    <row r="3182" spans="3:3" x14ac:dyDescent="0.4">
      <c r="C3182" s="50"/>
    </row>
    <row r="3183" spans="3:3" x14ac:dyDescent="0.4">
      <c r="C3183" s="50"/>
    </row>
    <row r="3184" spans="3:3" x14ac:dyDescent="0.4">
      <c r="C3184" s="50"/>
    </row>
    <row r="3185" spans="3:3" x14ac:dyDescent="0.4">
      <c r="C3185" s="50"/>
    </row>
    <row r="3186" spans="3:3" x14ac:dyDescent="0.4">
      <c r="C3186" s="50"/>
    </row>
    <row r="3187" spans="3:3" x14ac:dyDescent="0.4">
      <c r="C3187" s="50"/>
    </row>
    <row r="3188" spans="3:3" x14ac:dyDescent="0.4">
      <c r="C3188" s="50"/>
    </row>
    <row r="3189" spans="3:3" x14ac:dyDescent="0.4">
      <c r="C3189" s="50"/>
    </row>
    <row r="3190" spans="3:3" x14ac:dyDescent="0.4">
      <c r="C3190" s="50"/>
    </row>
    <row r="3191" spans="3:3" x14ac:dyDescent="0.4">
      <c r="C3191" s="50"/>
    </row>
    <row r="3192" spans="3:3" x14ac:dyDescent="0.4">
      <c r="C3192" s="50"/>
    </row>
    <row r="3193" spans="3:3" x14ac:dyDescent="0.4">
      <c r="C3193" s="50"/>
    </row>
    <row r="3194" spans="3:3" x14ac:dyDescent="0.4">
      <c r="C3194" s="50"/>
    </row>
    <row r="3195" spans="3:3" x14ac:dyDescent="0.4">
      <c r="C3195" s="50"/>
    </row>
    <row r="3196" spans="3:3" x14ac:dyDescent="0.4">
      <c r="C3196" s="50"/>
    </row>
    <row r="3197" spans="3:3" x14ac:dyDescent="0.4">
      <c r="C3197" s="50"/>
    </row>
    <row r="3198" spans="3:3" x14ac:dyDescent="0.4">
      <c r="C3198" s="50"/>
    </row>
    <row r="3199" spans="3:3" x14ac:dyDescent="0.4">
      <c r="C3199" s="50"/>
    </row>
    <row r="3200" spans="3:3" x14ac:dyDescent="0.4">
      <c r="C3200" s="50"/>
    </row>
    <row r="3201" spans="3:3" x14ac:dyDescent="0.4">
      <c r="C3201" s="50"/>
    </row>
    <row r="3202" spans="3:3" x14ac:dyDescent="0.4">
      <c r="C3202" s="50"/>
    </row>
    <row r="3203" spans="3:3" x14ac:dyDescent="0.4">
      <c r="C3203" s="50"/>
    </row>
    <row r="3204" spans="3:3" x14ac:dyDescent="0.4">
      <c r="C3204" s="50"/>
    </row>
    <row r="3205" spans="3:3" x14ac:dyDescent="0.4">
      <c r="C3205" s="50"/>
    </row>
    <row r="3206" spans="3:3" x14ac:dyDescent="0.4">
      <c r="C3206" s="50"/>
    </row>
    <row r="3207" spans="3:3" x14ac:dyDescent="0.4">
      <c r="C3207" s="50"/>
    </row>
    <row r="3208" spans="3:3" x14ac:dyDescent="0.4">
      <c r="C3208" s="50"/>
    </row>
    <row r="3209" spans="3:3" x14ac:dyDescent="0.4">
      <c r="C3209" s="50"/>
    </row>
    <row r="3210" spans="3:3" x14ac:dyDescent="0.4">
      <c r="C3210" s="50"/>
    </row>
    <row r="3211" spans="3:3" x14ac:dyDescent="0.4">
      <c r="C3211" s="50"/>
    </row>
    <row r="3212" spans="3:3" x14ac:dyDescent="0.4">
      <c r="C3212" s="50"/>
    </row>
    <row r="3213" spans="3:3" x14ac:dyDescent="0.4">
      <c r="C3213" s="50"/>
    </row>
    <row r="3214" spans="3:3" x14ac:dyDescent="0.4">
      <c r="C3214" s="50"/>
    </row>
    <row r="3215" spans="3:3" x14ac:dyDescent="0.4">
      <c r="C3215" s="50"/>
    </row>
    <row r="3216" spans="3:3" x14ac:dyDescent="0.4">
      <c r="C3216" s="50"/>
    </row>
    <row r="3217" spans="3:3" x14ac:dyDescent="0.4">
      <c r="C3217" s="50"/>
    </row>
    <row r="3218" spans="3:3" x14ac:dyDescent="0.4">
      <c r="C3218" s="50"/>
    </row>
    <row r="3219" spans="3:3" x14ac:dyDescent="0.4">
      <c r="C3219" s="50"/>
    </row>
    <row r="3220" spans="3:3" x14ac:dyDescent="0.4">
      <c r="C3220" s="50"/>
    </row>
    <row r="3221" spans="3:3" x14ac:dyDescent="0.4">
      <c r="C3221" s="50"/>
    </row>
    <row r="3222" spans="3:3" x14ac:dyDescent="0.4">
      <c r="C3222" s="50"/>
    </row>
    <row r="3223" spans="3:3" x14ac:dyDescent="0.4">
      <c r="C3223" s="50"/>
    </row>
    <row r="3224" spans="3:3" x14ac:dyDescent="0.4">
      <c r="C3224" s="50"/>
    </row>
    <row r="3225" spans="3:3" x14ac:dyDescent="0.4">
      <c r="C3225" s="50"/>
    </row>
    <row r="3226" spans="3:3" x14ac:dyDescent="0.4">
      <c r="C3226" s="50"/>
    </row>
    <row r="3227" spans="3:3" x14ac:dyDescent="0.4">
      <c r="C3227" s="50"/>
    </row>
    <row r="3228" spans="3:3" x14ac:dyDescent="0.4">
      <c r="C3228" s="50"/>
    </row>
    <row r="3229" spans="3:3" x14ac:dyDescent="0.4">
      <c r="C3229" s="50"/>
    </row>
    <row r="3230" spans="3:3" x14ac:dyDescent="0.4">
      <c r="C3230" s="50"/>
    </row>
    <row r="3231" spans="3:3" x14ac:dyDescent="0.4">
      <c r="C3231" s="50"/>
    </row>
    <row r="3232" spans="3:3" x14ac:dyDescent="0.4">
      <c r="C3232" s="50"/>
    </row>
    <row r="3233" spans="3:3" x14ac:dyDescent="0.4">
      <c r="C3233" s="50"/>
    </row>
    <row r="3234" spans="3:3" x14ac:dyDescent="0.4">
      <c r="C3234" s="50"/>
    </row>
    <row r="3235" spans="3:3" x14ac:dyDescent="0.4">
      <c r="C3235" s="50"/>
    </row>
    <row r="3236" spans="3:3" x14ac:dyDescent="0.4">
      <c r="C3236" s="50"/>
    </row>
    <row r="3237" spans="3:3" x14ac:dyDescent="0.4">
      <c r="C3237" s="50"/>
    </row>
    <row r="3238" spans="3:3" x14ac:dyDescent="0.4">
      <c r="C3238" s="50"/>
    </row>
    <row r="3239" spans="3:3" x14ac:dyDescent="0.4">
      <c r="C3239" s="50"/>
    </row>
    <row r="3240" spans="3:3" x14ac:dyDescent="0.4">
      <c r="C3240" s="50"/>
    </row>
    <row r="3241" spans="3:3" x14ac:dyDescent="0.4">
      <c r="C3241" s="50"/>
    </row>
    <row r="3242" spans="3:3" x14ac:dyDescent="0.4">
      <c r="C3242" s="50"/>
    </row>
    <row r="3243" spans="3:3" x14ac:dyDescent="0.4">
      <c r="C3243" s="50"/>
    </row>
    <row r="3244" spans="3:3" x14ac:dyDescent="0.4">
      <c r="C3244" s="50"/>
    </row>
    <row r="3245" spans="3:3" x14ac:dyDescent="0.4">
      <c r="C3245" s="50"/>
    </row>
    <row r="3246" spans="3:3" x14ac:dyDescent="0.4">
      <c r="C3246" s="50"/>
    </row>
    <row r="3247" spans="3:3" x14ac:dyDescent="0.4">
      <c r="C3247" s="50"/>
    </row>
    <row r="3248" spans="3:3" x14ac:dyDescent="0.4">
      <c r="C3248" s="50"/>
    </row>
    <row r="3249" spans="3:3" x14ac:dyDescent="0.4">
      <c r="C3249" s="50"/>
    </row>
    <row r="3250" spans="3:3" x14ac:dyDescent="0.4">
      <c r="C3250" s="50"/>
    </row>
    <row r="3251" spans="3:3" x14ac:dyDescent="0.4">
      <c r="C3251" s="50"/>
    </row>
    <row r="3252" spans="3:3" x14ac:dyDescent="0.4">
      <c r="C3252" s="50"/>
    </row>
    <row r="3253" spans="3:3" x14ac:dyDescent="0.4">
      <c r="C3253" s="50"/>
    </row>
    <row r="3254" spans="3:3" x14ac:dyDescent="0.4">
      <c r="C3254" s="50"/>
    </row>
    <row r="3255" spans="3:3" x14ac:dyDescent="0.4">
      <c r="C3255" s="50"/>
    </row>
    <row r="3256" spans="3:3" x14ac:dyDescent="0.4">
      <c r="C3256" s="50"/>
    </row>
    <row r="3257" spans="3:3" x14ac:dyDescent="0.4">
      <c r="C3257" s="50"/>
    </row>
    <row r="3258" spans="3:3" x14ac:dyDescent="0.4">
      <c r="C3258" s="50"/>
    </row>
    <row r="3259" spans="3:3" x14ac:dyDescent="0.4">
      <c r="C3259" s="50"/>
    </row>
    <row r="3260" spans="3:3" x14ac:dyDescent="0.4">
      <c r="C3260" s="50"/>
    </row>
    <row r="3261" spans="3:3" x14ac:dyDescent="0.4">
      <c r="C3261" s="50"/>
    </row>
    <row r="3262" spans="3:3" x14ac:dyDescent="0.4">
      <c r="C3262" s="50"/>
    </row>
    <row r="3263" spans="3:3" x14ac:dyDescent="0.4">
      <c r="C3263" s="50"/>
    </row>
    <row r="3264" spans="3:3" x14ac:dyDescent="0.4">
      <c r="C3264" s="50"/>
    </row>
    <row r="3265" spans="3:3" x14ac:dyDescent="0.4">
      <c r="C3265" s="50"/>
    </row>
    <row r="3266" spans="3:3" x14ac:dyDescent="0.4">
      <c r="C3266" s="50"/>
    </row>
    <row r="3267" spans="3:3" x14ac:dyDescent="0.4">
      <c r="C3267" s="50"/>
    </row>
    <row r="3268" spans="3:3" x14ac:dyDescent="0.4">
      <c r="C3268" s="50"/>
    </row>
    <row r="3269" spans="3:3" x14ac:dyDescent="0.4">
      <c r="C3269" s="50"/>
    </row>
    <row r="3270" spans="3:3" x14ac:dyDescent="0.4">
      <c r="C3270" s="50"/>
    </row>
    <row r="3271" spans="3:3" x14ac:dyDescent="0.4">
      <c r="C3271" s="50"/>
    </row>
    <row r="3272" spans="3:3" x14ac:dyDescent="0.4">
      <c r="C3272" s="50"/>
    </row>
    <row r="3273" spans="3:3" x14ac:dyDescent="0.4">
      <c r="C3273" s="50"/>
    </row>
    <row r="3274" spans="3:3" x14ac:dyDescent="0.4">
      <c r="C3274" s="50"/>
    </row>
    <row r="3275" spans="3:3" x14ac:dyDescent="0.4">
      <c r="C3275" s="50"/>
    </row>
    <row r="3276" spans="3:3" x14ac:dyDescent="0.4">
      <c r="C3276" s="50"/>
    </row>
    <row r="3277" spans="3:3" x14ac:dyDescent="0.4">
      <c r="C3277" s="50"/>
    </row>
    <row r="3278" spans="3:3" x14ac:dyDescent="0.4">
      <c r="C3278" s="50"/>
    </row>
    <row r="3279" spans="3:3" x14ac:dyDescent="0.4">
      <c r="C3279" s="50"/>
    </row>
    <row r="3280" spans="3:3" x14ac:dyDescent="0.4">
      <c r="C3280" s="50"/>
    </row>
    <row r="3281" spans="3:3" x14ac:dyDescent="0.4">
      <c r="C3281" s="50"/>
    </row>
    <row r="3282" spans="3:3" x14ac:dyDescent="0.4">
      <c r="C3282" s="50"/>
    </row>
    <row r="3283" spans="3:3" x14ac:dyDescent="0.4">
      <c r="C3283" s="50"/>
    </row>
    <row r="3284" spans="3:3" x14ac:dyDescent="0.4">
      <c r="C3284" s="50"/>
    </row>
    <row r="3285" spans="3:3" x14ac:dyDescent="0.4">
      <c r="C3285" s="50"/>
    </row>
    <row r="3286" spans="3:3" x14ac:dyDescent="0.4">
      <c r="C3286" s="50"/>
    </row>
    <row r="3287" spans="3:3" x14ac:dyDescent="0.4">
      <c r="C3287" s="50"/>
    </row>
    <row r="3288" spans="3:3" x14ac:dyDescent="0.4">
      <c r="C3288" s="50"/>
    </row>
    <row r="3289" spans="3:3" x14ac:dyDescent="0.4">
      <c r="C3289" s="50"/>
    </row>
    <row r="3290" spans="3:3" x14ac:dyDescent="0.4">
      <c r="C3290" s="50"/>
    </row>
    <row r="3291" spans="3:3" x14ac:dyDescent="0.4">
      <c r="C3291" s="50"/>
    </row>
    <row r="3292" spans="3:3" x14ac:dyDescent="0.4">
      <c r="C3292" s="50"/>
    </row>
    <row r="3293" spans="3:3" x14ac:dyDescent="0.4">
      <c r="C3293" s="50"/>
    </row>
    <row r="3294" spans="3:3" x14ac:dyDescent="0.4">
      <c r="C3294" s="50"/>
    </row>
    <row r="3295" spans="3:3" x14ac:dyDescent="0.4">
      <c r="C3295" s="50"/>
    </row>
    <row r="3296" spans="3:3" x14ac:dyDescent="0.4">
      <c r="C3296" s="50"/>
    </row>
    <row r="3297" spans="3:3" x14ac:dyDescent="0.4">
      <c r="C3297" s="50"/>
    </row>
    <row r="3298" spans="3:3" x14ac:dyDescent="0.4">
      <c r="C3298" s="50"/>
    </row>
    <row r="3299" spans="3:3" x14ac:dyDescent="0.4">
      <c r="C3299" s="50"/>
    </row>
    <row r="3300" spans="3:3" x14ac:dyDescent="0.4">
      <c r="C3300" s="50"/>
    </row>
    <row r="3301" spans="3:3" x14ac:dyDescent="0.4">
      <c r="C3301" s="50"/>
    </row>
    <row r="3302" spans="3:3" x14ac:dyDescent="0.4">
      <c r="C3302" s="50"/>
    </row>
    <row r="3303" spans="3:3" x14ac:dyDescent="0.4">
      <c r="C3303" s="50"/>
    </row>
    <row r="3304" spans="3:3" x14ac:dyDescent="0.4">
      <c r="C3304" s="50"/>
    </row>
    <row r="3305" spans="3:3" x14ac:dyDescent="0.4">
      <c r="C3305" s="50"/>
    </row>
    <row r="3306" spans="3:3" x14ac:dyDescent="0.4">
      <c r="C3306" s="50"/>
    </row>
    <row r="3307" spans="3:3" x14ac:dyDescent="0.4">
      <c r="C3307" s="50"/>
    </row>
    <row r="3308" spans="3:3" x14ac:dyDescent="0.4">
      <c r="C3308" s="50"/>
    </row>
    <row r="3309" spans="3:3" x14ac:dyDescent="0.4">
      <c r="C3309" s="50"/>
    </row>
    <row r="3310" spans="3:3" x14ac:dyDescent="0.4">
      <c r="C3310" s="50"/>
    </row>
    <row r="3311" spans="3:3" x14ac:dyDescent="0.4">
      <c r="C3311" s="50"/>
    </row>
    <row r="3312" spans="3:3" x14ac:dyDescent="0.4">
      <c r="C3312" s="50"/>
    </row>
    <row r="3313" spans="3:3" x14ac:dyDescent="0.4">
      <c r="C3313" s="50"/>
    </row>
    <row r="3314" spans="3:3" x14ac:dyDescent="0.4">
      <c r="C3314" s="50"/>
    </row>
    <row r="3315" spans="3:3" x14ac:dyDescent="0.4">
      <c r="C3315" s="50"/>
    </row>
    <row r="3316" spans="3:3" x14ac:dyDescent="0.4">
      <c r="C3316" s="50"/>
    </row>
    <row r="3317" spans="3:3" x14ac:dyDescent="0.4">
      <c r="C3317" s="50"/>
    </row>
    <row r="3318" spans="3:3" x14ac:dyDescent="0.4">
      <c r="C3318" s="50"/>
    </row>
    <row r="3319" spans="3:3" x14ac:dyDescent="0.4">
      <c r="C3319" s="50"/>
    </row>
    <row r="3320" spans="3:3" x14ac:dyDescent="0.4">
      <c r="C3320" s="50"/>
    </row>
    <row r="3321" spans="3:3" x14ac:dyDescent="0.4">
      <c r="C3321" s="50"/>
    </row>
    <row r="3322" spans="3:3" x14ac:dyDescent="0.4">
      <c r="C3322" s="50"/>
    </row>
    <row r="3323" spans="3:3" x14ac:dyDescent="0.4">
      <c r="C3323" s="50"/>
    </row>
    <row r="3324" spans="3:3" x14ac:dyDescent="0.4">
      <c r="C3324" s="50"/>
    </row>
    <row r="3325" spans="3:3" x14ac:dyDescent="0.4">
      <c r="C3325" s="50"/>
    </row>
    <row r="3326" spans="3:3" x14ac:dyDescent="0.4">
      <c r="C3326" s="50"/>
    </row>
    <row r="3327" spans="3:3" x14ac:dyDescent="0.4">
      <c r="C3327" s="50"/>
    </row>
    <row r="3328" spans="3:3" x14ac:dyDescent="0.4">
      <c r="C3328" s="50"/>
    </row>
    <row r="3329" spans="3:3" x14ac:dyDescent="0.4">
      <c r="C3329" s="50"/>
    </row>
    <row r="3330" spans="3:3" x14ac:dyDescent="0.4">
      <c r="C3330" s="50"/>
    </row>
    <row r="3331" spans="3:3" x14ac:dyDescent="0.4">
      <c r="C3331" s="50"/>
    </row>
    <row r="3332" spans="3:3" x14ac:dyDescent="0.4">
      <c r="C3332" s="50"/>
    </row>
    <row r="3333" spans="3:3" x14ac:dyDescent="0.4">
      <c r="C3333" s="50"/>
    </row>
    <row r="3334" spans="3:3" x14ac:dyDescent="0.4">
      <c r="C3334" s="50"/>
    </row>
    <row r="3335" spans="3:3" x14ac:dyDescent="0.4">
      <c r="C3335" s="50"/>
    </row>
    <row r="3336" spans="3:3" x14ac:dyDescent="0.4">
      <c r="C3336" s="50"/>
    </row>
    <row r="3337" spans="3:3" x14ac:dyDescent="0.4">
      <c r="C3337" s="50"/>
    </row>
    <row r="3338" spans="3:3" x14ac:dyDescent="0.4">
      <c r="C3338" s="50"/>
    </row>
    <row r="3339" spans="3:3" x14ac:dyDescent="0.4">
      <c r="C3339" s="50"/>
    </row>
    <row r="3340" spans="3:3" x14ac:dyDescent="0.4">
      <c r="C3340" s="50"/>
    </row>
    <row r="3341" spans="3:3" x14ac:dyDescent="0.4">
      <c r="C3341" s="50"/>
    </row>
    <row r="3342" spans="3:3" x14ac:dyDescent="0.4">
      <c r="C3342" s="50"/>
    </row>
    <row r="3343" spans="3:3" x14ac:dyDescent="0.4">
      <c r="C3343" s="50"/>
    </row>
    <row r="3344" spans="3:3" x14ac:dyDescent="0.4">
      <c r="C3344" s="50"/>
    </row>
    <row r="3345" spans="3:3" x14ac:dyDescent="0.4">
      <c r="C3345" s="50"/>
    </row>
    <row r="3346" spans="3:3" x14ac:dyDescent="0.4">
      <c r="C3346" s="50"/>
    </row>
    <row r="3347" spans="3:3" x14ac:dyDescent="0.4">
      <c r="C3347" s="50"/>
    </row>
    <row r="3348" spans="3:3" x14ac:dyDescent="0.4">
      <c r="C3348" s="50"/>
    </row>
    <row r="3349" spans="3:3" x14ac:dyDescent="0.4">
      <c r="C3349" s="50"/>
    </row>
    <row r="3350" spans="3:3" x14ac:dyDescent="0.4">
      <c r="C3350" s="50"/>
    </row>
    <row r="3351" spans="3:3" x14ac:dyDescent="0.4">
      <c r="C3351" s="50"/>
    </row>
    <row r="3352" spans="3:3" x14ac:dyDescent="0.4">
      <c r="C3352" s="50"/>
    </row>
    <row r="3353" spans="3:3" x14ac:dyDescent="0.4">
      <c r="C3353" s="50"/>
    </row>
    <row r="3354" spans="3:3" x14ac:dyDescent="0.4">
      <c r="C3354" s="50"/>
    </row>
    <row r="3355" spans="3:3" x14ac:dyDescent="0.4">
      <c r="C3355" s="50"/>
    </row>
    <row r="3356" spans="3:3" x14ac:dyDescent="0.4">
      <c r="C3356" s="50"/>
    </row>
    <row r="3357" spans="3:3" x14ac:dyDescent="0.4">
      <c r="C3357" s="50"/>
    </row>
    <row r="3358" spans="3:3" x14ac:dyDescent="0.4">
      <c r="C3358" s="50"/>
    </row>
    <row r="3359" spans="3:3" x14ac:dyDescent="0.4">
      <c r="C3359" s="50"/>
    </row>
    <row r="3360" spans="3:3" x14ac:dyDescent="0.4">
      <c r="C3360" s="50"/>
    </row>
    <row r="3361" spans="3:3" x14ac:dyDescent="0.4">
      <c r="C3361" s="50"/>
    </row>
    <row r="3362" spans="3:3" x14ac:dyDescent="0.4">
      <c r="C3362" s="50"/>
    </row>
    <row r="3363" spans="3:3" x14ac:dyDescent="0.4">
      <c r="C3363" s="50"/>
    </row>
    <row r="3364" spans="3:3" x14ac:dyDescent="0.4">
      <c r="C3364" s="50"/>
    </row>
    <row r="3365" spans="3:3" x14ac:dyDescent="0.4">
      <c r="C3365" s="50"/>
    </row>
    <row r="3366" spans="3:3" x14ac:dyDescent="0.4">
      <c r="C3366" s="50"/>
    </row>
    <row r="3367" spans="3:3" x14ac:dyDescent="0.4">
      <c r="C3367" s="50"/>
    </row>
    <row r="3368" spans="3:3" x14ac:dyDescent="0.4">
      <c r="C3368" s="50"/>
    </row>
    <row r="3369" spans="3:3" x14ac:dyDescent="0.4">
      <c r="C3369" s="50"/>
    </row>
    <row r="3370" spans="3:3" x14ac:dyDescent="0.4">
      <c r="C3370" s="50"/>
    </row>
    <row r="3371" spans="3:3" x14ac:dyDescent="0.4">
      <c r="C3371" s="50"/>
    </row>
    <row r="3372" spans="3:3" x14ac:dyDescent="0.4">
      <c r="C3372" s="50"/>
    </row>
    <row r="3373" spans="3:3" x14ac:dyDescent="0.4">
      <c r="C3373" s="50"/>
    </row>
    <row r="3374" spans="3:3" x14ac:dyDescent="0.4">
      <c r="C3374" s="50"/>
    </row>
    <row r="3375" spans="3:3" x14ac:dyDescent="0.4">
      <c r="C3375" s="50"/>
    </row>
    <row r="3376" spans="3:3" x14ac:dyDescent="0.4">
      <c r="C3376" s="50"/>
    </row>
    <row r="3377" spans="3:3" x14ac:dyDescent="0.4">
      <c r="C3377" s="50"/>
    </row>
    <row r="3378" spans="3:3" x14ac:dyDescent="0.4">
      <c r="C3378" s="50"/>
    </row>
    <row r="3379" spans="3:3" x14ac:dyDescent="0.4">
      <c r="C3379" s="50"/>
    </row>
    <row r="3380" spans="3:3" x14ac:dyDescent="0.4">
      <c r="C3380" s="50"/>
    </row>
    <row r="3381" spans="3:3" x14ac:dyDescent="0.4">
      <c r="C3381" s="50"/>
    </row>
    <row r="3382" spans="3:3" x14ac:dyDescent="0.4">
      <c r="C3382" s="50"/>
    </row>
    <row r="3383" spans="3:3" x14ac:dyDescent="0.4">
      <c r="C3383" s="50"/>
    </row>
    <row r="3384" spans="3:3" x14ac:dyDescent="0.4">
      <c r="C3384" s="50"/>
    </row>
    <row r="3385" spans="3:3" x14ac:dyDescent="0.4">
      <c r="C3385" s="50"/>
    </row>
    <row r="3386" spans="3:3" x14ac:dyDescent="0.4">
      <c r="C3386" s="50"/>
    </row>
    <row r="3387" spans="3:3" x14ac:dyDescent="0.4">
      <c r="C3387" s="50"/>
    </row>
    <row r="3388" spans="3:3" x14ac:dyDescent="0.4">
      <c r="C3388" s="50"/>
    </row>
    <row r="3389" spans="3:3" x14ac:dyDescent="0.4">
      <c r="C3389" s="50"/>
    </row>
    <row r="3390" spans="3:3" x14ac:dyDescent="0.4">
      <c r="C3390" s="50"/>
    </row>
    <row r="3391" spans="3:3" x14ac:dyDescent="0.4">
      <c r="C3391" s="50"/>
    </row>
    <row r="3392" spans="3:3" x14ac:dyDescent="0.4">
      <c r="C3392" s="50"/>
    </row>
    <row r="3393" spans="3:3" x14ac:dyDescent="0.4">
      <c r="C3393" s="50"/>
    </row>
    <row r="3394" spans="3:3" x14ac:dyDescent="0.4">
      <c r="C3394" s="50"/>
    </row>
    <row r="3395" spans="3:3" x14ac:dyDescent="0.4">
      <c r="C3395" s="50"/>
    </row>
    <row r="3396" spans="3:3" x14ac:dyDescent="0.4">
      <c r="C3396" s="50"/>
    </row>
    <row r="3397" spans="3:3" x14ac:dyDescent="0.4">
      <c r="C3397" s="50"/>
    </row>
    <row r="3398" spans="3:3" x14ac:dyDescent="0.4">
      <c r="C3398" s="50"/>
    </row>
    <row r="3399" spans="3:3" x14ac:dyDescent="0.4">
      <c r="C3399" s="50"/>
    </row>
    <row r="3400" spans="3:3" x14ac:dyDescent="0.4">
      <c r="C3400" s="50"/>
    </row>
    <row r="3401" spans="3:3" x14ac:dyDescent="0.4">
      <c r="C3401" s="50"/>
    </row>
    <row r="3402" spans="3:3" x14ac:dyDescent="0.4">
      <c r="C3402" s="50"/>
    </row>
    <row r="3403" spans="3:3" x14ac:dyDescent="0.4">
      <c r="C3403" s="50"/>
    </row>
    <row r="3404" spans="3:3" x14ac:dyDescent="0.4">
      <c r="C3404" s="50"/>
    </row>
    <row r="3405" spans="3:3" x14ac:dyDescent="0.4">
      <c r="C3405" s="50"/>
    </row>
    <row r="3406" spans="3:3" x14ac:dyDescent="0.4">
      <c r="C3406" s="50"/>
    </row>
    <row r="3407" spans="3:3" x14ac:dyDescent="0.4">
      <c r="C3407" s="50"/>
    </row>
    <row r="3408" spans="3:3" x14ac:dyDescent="0.4">
      <c r="C3408" s="50"/>
    </row>
    <row r="3409" spans="3:3" x14ac:dyDescent="0.4">
      <c r="C3409" s="50"/>
    </row>
    <row r="3410" spans="3:3" x14ac:dyDescent="0.4">
      <c r="C3410" s="50"/>
    </row>
    <row r="3411" spans="3:3" x14ac:dyDescent="0.4">
      <c r="C3411" s="50"/>
    </row>
    <row r="3412" spans="3:3" x14ac:dyDescent="0.4">
      <c r="C3412" s="50"/>
    </row>
    <row r="3413" spans="3:3" x14ac:dyDescent="0.4">
      <c r="C3413" s="50"/>
    </row>
    <row r="3414" spans="3:3" x14ac:dyDescent="0.4">
      <c r="C3414" s="50"/>
    </row>
    <row r="3415" spans="3:3" x14ac:dyDescent="0.4">
      <c r="C3415" s="50"/>
    </row>
    <row r="3416" spans="3:3" x14ac:dyDescent="0.4">
      <c r="C3416" s="50"/>
    </row>
    <row r="3417" spans="3:3" x14ac:dyDescent="0.4">
      <c r="C3417" s="50"/>
    </row>
    <row r="3418" spans="3:3" x14ac:dyDescent="0.4">
      <c r="C3418" s="50"/>
    </row>
    <row r="3419" spans="3:3" x14ac:dyDescent="0.4">
      <c r="C3419" s="50"/>
    </row>
    <row r="3420" spans="3:3" x14ac:dyDescent="0.4">
      <c r="C3420" s="50"/>
    </row>
    <row r="3421" spans="3:3" x14ac:dyDescent="0.4">
      <c r="C3421" s="50"/>
    </row>
    <row r="3422" spans="3:3" x14ac:dyDescent="0.4">
      <c r="C3422" s="50"/>
    </row>
    <row r="3423" spans="3:3" x14ac:dyDescent="0.4">
      <c r="C3423" s="50"/>
    </row>
    <row r="3424" spans="3:3" x14ac:dyDescent="0.4">
      <c r="C3424" s="50"/>
    </row>
    <row r="3425" spans="3:3" x14ac:dyDescent="0.4">
      <c r="C3425" s="50"/>
    </row>
    <row r="3426" spans="3:3" x14ac:dyDescent="0.4">
      <c r="C3426" s="50"/>
    </row>
    <row r="3427" spans="3:3" x14ac:dyDescent="0.4">
      <c r="C3427" s="50"/>
    </row>
    <row r="3428" spans="3:3" x14ac:dyDescent="0.4">
      <c r="C3428" s="50"/>
    </row>
    <row r="3429" spans="3:3" x14ac:dyDescent="0.4">
      <c r="C3429" s="50"/>
    </row>
    <row r="3430" spans="3:3" x14ac:dyDescent="0.4">
      <c r="C3430" s="50"/>
    </row>
    <row r="3431" spans="3:3" x14ac:dyDescent="0.4">
      <c r="C3431" s="50"/>
    </row>
    <row r="3432" spans="3:3" x14ac:dyDescent="0.4">
      <c r="C3432" s="50"/>
    </row>
    <row r="3433" spans="3:3" x14ac:dyDescent="0.4">
      <c r="C3433" s="50"/>
    </row>
    <row r="3434" spans="3:3" x14ac:dyDescent="0.4">
      <c r="C3434" s="50"/>
    </row>
    <row r="3435" spans="3:3" x14ac:dyDescent="0.4">
      <c r="C3435" s="50"/>
    </row>
    <row r="3436" spans="3:3" x14ac:dyDescent="0.4">
      <c r="C3436" s="50"/>
    </row>
    <row r="3437" spans="3:3" x14ac:dyDescent="0.4">
      <c r="C3437" s="50"/>
    </row>
    <row r="3438" spans="3:3" x14ac:dyDescent="0.4">
      <c r="C3438" s="50"/>
    </row>
    <row r="3439" spans="3:3" x14ac:dyDescent="0.4">
      <c r="C3439" s="50"/>
    </row>
    <row r="3440" spans="3:3" x14ac:dyDescent="0.4">
      <c r="C3440" s="50"/>
    </row>
    <row r="3441" spans="3:3" x14ac:dyDescent="0.4">
      <c r="C3441" s="50"/>
    </row>
    <row r="3442" spans="3:3" x14ac:dyDescent="0.4">
      <c r="C3442" s="50"/>
    </row>
    <row r="3443" spans="3:3" x14ac:dyDescent="0.4">
      <c r="C3443" s="50"/>
    </row>
    <row r="3444" spans="3:3" x14ac:dyDescent="0.4">
      <c r="C3444" s="50"/>
    </row>
    <row r="3445" spans="3:3" x14ac:dyDescent="0.4">
      <c r="C3445" s="50"/>
    </row>
    <row r="3446" spans="3:3" x14ac:dyDescent="0.4">
      <c r="C3446" s="50"/>
    </row>
    <row r="3447" spans="3:3" x14ac:dyDescent="0.4">
      <c r="C3447" s="50"/>
    </row>
    <row r="3448" spans="3:3" x14ac:dyDescent="0.4">
      <c r="C3448" s="50"/>
    </row>
    <row r="3449" spans="3:3" x14ac:dyDescent="0.4">
      <c r="C3449" s="50"/>
    </row>
    <row r="3450" spans="3:3" x14ac:dyDescent="0.4">
      <c r="C3450" s="50"/>
    </row>
    <row r="3451" spans="3:3" x14ac:dyDescent="0.4">
      <c r="C3451" s="50"/>
    </row>
    <row r="3452" spans="3:3" x14ac:dyDescent="0.4">
      <c r="C3452" s="50"/>
    </row>
    <row r="3453" spans="3:3" x14ac:dyDescent="0.4">
      <c r="C3453" s="50"/>
    </row>
    <row r="3454" spans="3:3" x14ac:dyDescent="0.4">
      <c r="C3454" s="50"/>
    </row>
    <row r="3455" spans="3:3" x14ac:dyDescent="0.4">
      <c r="C3455" s="50"/>
    </row>
    <row r="3456" spans="3:3" x14ac:dyDescent="0.4">
      <c r="C3456" s="50"/>
    </row>
    <row r="3457" spans="3:3" x14ac:dyDescent="0.4">
      <c r="C3457" s="50"/>
    </row>
    <row r="3458" spans="3:3" x14ac:dyDescent="0.4">
      <c r="C3458" s="50"/>
    </row>
    <row r="3459" spans="3:3" x14ac:dyDescent="0.4">
      <c r="C3459" s="50"/>
    </row>
    <row r="3460" spans="3:3" x14ac:dyDescent="0.4">
      <c r="C3460" s="50"/>
    </row>
    <row r="3461" spans="3:3" x14ac:dyDescent="0.4">
      <c r="C3461" s="50"/>
    </row>
    <row r="3462" spans="3:3" x14ac:dyDescent="0.4">
      <c r="C3462" s="50"/>
    </row>
    <row r="3463" spans="3:3" x14ac:dyDescent="0.4">
      <c r="C3463" s="50"/>
    </row>
    <row r="3464" spans="3:3" x14ac:dyDescent="0.4">
      <c r="C3464" s="50"/>
    </row>
    <row r="3465" spans="3:3" x14ac:dyDescent="0.4">
      <c r="C3465" s="50"/>
    </row>
    <row r="3466" spans="3:3" x14ac:dyDescent="0.4">
      <c r="C3466" s="50"/>
    </row>
    <row r="3467" spans="3:3" x14ac:dyDescent="0.4">
      <c r="C3467" s="50"/>
    </row>
    <row r="3468" spans="3:3" x14ac:dyDescent="0.4">
      <c r="C3468" s="50"/>
    </row>
    <row r="3469" spans="3:3" x14ac:dyDescent="0.4">
      <c r="C3469" s="50"/>
    </row>
    <row r="3470" spans="3:3" x14ac:dyDescent="0.4">
      <c r="C3470" s="50"/>
    </row>
    <row r="3471" spans="3:3" x14ac:dyDescent="0.4">
      <c r="C3471" s="50"/>
    </row>
    <row r="3472" spans="3:3" x14ac:dyDescent="0.4">
      <c r="C3472" s="50"/>
    </row>
    <row r="3473" spans="3:3" x14ac:dyDescent="0.4">
      <c r="C3473" s="50"/>
    </row>
    <row r="3474" spans="3:3" x14ac:dyDescent="0.4">
      <c r="C3474" s="50"/>
    </row>
    <row r="3475" spans="3:3" x14ac:dyDescent="0.4">
      <c r="C3475" s="50"/>
    </row>
    <row r="3476" spans="3:3" x14ac:dyDescent="0.4">
      <c r="C3476" s="50"/>
    </row>
    <row r="3477" spans="3:3" x14ac:dyDescent="0.4">
      <c r="C3477" s="50"/>
    </row>
    <row r="3478" spans="3:3" x14ac:dyDescent="0.4">
      <c r="C3478" s="50"/>
    </row>
    <row r="3479" spans="3:3" x14ac:dyDescent="0.4">
      <c r="C3479" s="50"/>
    </row>
    <row r="3480" spans="3:3" x14ac:dyDescent="0.4">
      <c r="C3480" s="50"/>
    </row>
    <row r="3481" spans="3:3" x14ac:dyDescent="0.4">
      <c r="C3481" s="50"/>
    </row>
    <row r="3482" spans="3:3" x14ac:dyDescent="0.4">
      <c r="C3482" s="50"/>
    </row>
    <row r="3483" spans="3:3" x14ac:dyDescent="0.4">
      <c r="C3483" s="50"/>
    </row>
    <row r="3484" spans="3:3" x14ac:dyDescent="0.4">
      <c r="C3484" s="50"/>
    </row>
    <row r="3485" spans="3:3" x14ac:dyDescent="0.4">
      <c r="C3485" s="50"/>
    </row>
    <row r="3486" spans="3:3" x14ac:dyDescent="0.4">
      <c r="C3486" s="50"/>
    </row>
    <row r="3487" spans="3:3" x14ac:dyDescent="0.4">
      <c r="C3487" s="50"/>
    </row>
    <row r="3488" spans="3:3" x14ac:dyDescent="0.4">
      <c r="C3488" s="50"/>
    </row>
    <row r="3489" spans="3:3" x14ac:dyDescent="0.4">
      <c r="C3489" s="50"/>
    </row>
    <row r="3490" spans="3:3" x14ac:dyDescent="0.4">
      <c r="C3490" s="50"/>
    </row>
    <row r="3491" spans="3:3" x14ac:dyDescent="0.4">
      <c r="C3491" s="50"/>
    </row>
    <row r="3492" spans="3:3" x14ac:dyDescent="0.4">
      <c r="C3492" s="50"/>
    </row>
    <row r="3493" spans="3:3" x14ac:dyDescent="0.4">
      <c r="C3493" s="50"/>
    </row>
    <row r="3494" spans="3:3" x14ac:dyDescent="0.4">
      <c r="C3494" s="50"/>
    </row>
    <row r="3495" spans="3:3" x14ac:dyDescent="0.4">
      <c r="C3495" s="50"/>
    </row>
    <row r="3496" spans="3:3" x14ac:dyDescent="0.4">
      <c r="C3496" s="50"/>
    </row>
    <row r="3497" spans="3:3" x14ac:dyDescent="0.4">
      <c r="C3497" s="50"/>
    </row>
    <row r="3498" spans="3:3" x14ac:dyDescent="0.4">
      <c r="C3498" s="50"/>
    </row>
    <row r="3499" spans="3:3" x14ac:dyDescent="0.4">
      <c r="C3499" s="50"/>
    </row>
    <row r="3500" spans="3:3" x14ac:dyDescent="0.4">
      <c r="C3500" s="50"/>
    </row>
    <row r="3501" spans="3:3" x14ac:dyDescent="0.4">
      <c r="C3501" s="50"/>
    </row>
    <row r="3502" spans="3:3" x14ac:dyDescent="0.4">
      <c r="C3502" s="50"/>
    </row>
    <row r="3503" spans="3:3" x14ac:dyDescent="0.4">
      <c r="C3503" s="50"/>
    </row>
    <row r="3504" spans="3:3" x14ac:dyDescent="0.4">
      <c r="C3504" s="50"/>
    </row>
    <row r="3505" spans="3:3" x14ac:dyDescent="0.4">
      <c r="C3505" s="50"/>
    </row>
    <row r="3506" spans="3:3" x14ac:dyDescent="0.4">
      <c r="C3506" s="50"/>
    </row>
    <row r="3507" spans="3:3" x14ac:dyDescent="0.4">
      <c r="C3507" s="50"/>
    </row>
    <row r="3508" spans="3:3" x14ac:dyDescent="0.4">
      <c r="C3508" s="50"/>
    </row>
    <row r="3509" spans="3:3" x14ac:dyDescent="0.4">
      <c r="C3509" s="50"/>
    </row>
    <row r="3510" spans="3:3" x14ac:dyDescent="0.4">
      <c r="C3510" s="50"/>
    </row>
    <row r="3511" spans="3:3" x14ac:dyDescent="0.4">
      <c r="C3511" s="50"/>
    </row>
    <row r="3512" spans="3:3" x14ac:dyDescent="0.4">
      <c r="C3512" s="50"/>
    </row>
    <row r="3513" spans="3:3" x14ac:dyDescent="0.4">
      <c r="C3513" s="50"/>
    </row>
    <row r="3514" spans="3:3" x14ac:dyDescent="0.4">
      <c r="C3514" s="50"/>
    </row>
    <row r="3515" spans="3:3" x14ac:dyDescent="0.4">
      <c r="C3515" s="50"/>
    </row>
    <row r="3516" spans="3:3" x14ac:dyDescent="0.4">
      <c r="C3516" s="50"/>
    </row>
    <row r="3517" spans="3:3" x14ac:dyDescent="0.4">
      <c r="C3517" s="50"/>
    </row>
    <row r="3518" spans="3:3" x14ac:dyDescent="0.4">
      <c r="C3518" s="50"/>
    </row>
    <row r="3519" spans="3:3" x14ac:dyDescent="0.4">
      <c r="C3519" s="50"/>
    </row>
    <row r="3520" spans="3:3" x14ac:dyDescent="0.4">
      <c r="C3520" s="50"/>
    </row>
    <row r="3521" spans="3:3" x14ac:dyDescent="0.4">
      <c r="C3521" s="50"/>
    </row>
    <row r="3522" spans="3:3" x14ac:dyDescent="0.4">
      <c r="C3522" s="50"/>
    </row>
    <row r="3523" spans="3:3" x14ac:dyDescent="0.4">
      <c r="C3523" s="50"/>
    </row>
    <row r="3524" spans="3:3" x14ac:dyDescent="0.4">
      <c r="C3524" s="50"/>
    </row>
    <row r="3525" spans="3:3" x14ac:dyDescent="0.4">
      <c r="C3525" s="50"/>
    </row>
    <row r="3526" spans="3:3" x14ac:dyDescent="0.4">
      <c r="C3526" s="50"/>
    </row>
    <row r="3527" spans="3:3" x14ac:dyDescent="0.4">
      <c r="C3527" s="50"/>
    </row>
    <row r="3528" spans="3:3" x14ac:dyDescent="0.4">
      <c r="C3528" s="50"/>
    </row>
    <row r="3529" spans="3:3" x14ac:dyDescent="0.4">
      <c r="C3529" s="50"/>
    </row>
    <row r="3530" spans="3:3" x14ac:dyDescent="0.4">
      <c r="C3530" s="50"/>
    </row>
    <row r="3531" spans="3:3" x14ac:dyDescent="0.4">
      <c r="C3531" s="50"/>
    </row>
    <row r="3532" spans="3:3" x14ac:dyDescent="0.4">
      <c r="C3532" s="50"/>
    </row>
    <row r="3533" spans="3:3" x14ac:dyDescent="0.4">
      <c r="C3533" s="50"/>
    </row>
    <row r="3534" spans="3:3" x14ac:dyDescent="0.4">
      <c r="C3534" s="50"/>
    </row>
    <row r="3535" spans="3:3" x14ac:dyDescent="0.4">
      <c r="C3535" s="50"/>
    </row>
    <row r="3536" spans="3:3" x14ac:dyDescent="0.4">
      <c r="C3536" s="50"/>
    </row>
    <row r="3537" spans="3:3" x14ac:dyDescent="0.4">
      <c r="C3537" s="50"/>
    </row>
    <row r="3538" spans="3:3" x14ac:dyDescent="0.4">
      <c r="C3538" s="50"/>
    </row>
    <row r="3539" spans="3:3" x14ac:dyDescent="0.4">
      <c r="C3539" s="50"/>
    </row>
    <row r="3540" spans="3:3" x14ac:dyDescent="0.4">
      <c r="C3540" s="50"/>
    </row>
    <row r="3541" spans="3:3" x14ac:dyDescent="0.4">
      <c r="C3541" s="50"/>
    </row>
    <row r="3542" spans="3:3" x14ac:dyDescent="0.4">
      <c r="C3542" s="50"/>
    </row>
    <row r="3543" spans="3:3" x14ac:dyDescent="0.4">
      <c r="C3543" s="50"/>
    </row>
    <row r="3544" spans="3:3" x14ac:dyDescent="0.4">
      <c r="C3544" s="50"/>
    </row>
    <row r="3545" spans="3:3" x14ac:dyDescent="0.4">
      <c r="C3545" s="50"/>
    </row>
    <row r="3546" spans="3:3" x14ac:dyDescent="0.4">
      <c r="C3546" s="50"/>
    </row>
    <row r="3547" spans="3:3" x14ac:dyDescent="0.4">
      <c r="C3547" s="50"/>
    </row>
    <row r="3548" spans="3:3" x14ac:dyDescent="0.4">
      <c r="C3548" s="50"/>
    </row>
    <row r="3549" spans="3:3" x14ac:dyDescent="0.4">
      <c r="C3549" s="50"/>
    </row>
    <row r="3550" spans="3:3" x14ac:dyDescent="0.4">
      <c r="C3550" s="50"/>
    </row>
    <row r="3551" spans="3:3" x14ac:dyDescent="0.4">
      <c r="C3551" s="50"/>
    </row>
    <row r="3552" spans="3:3" x14ac:dyDescent="0.4">
      <c r="C3552" s="50"/>
    </row>
    <row r="3553" spans="3:3" x14ac:dyDescent="0.4">
      <c r="C3553" s="50"/>
    </row>
    <row r="3554" spans="3:3" x14ac:dyDescent="0.4">
      <c r="C3554" s="50"/>
    </row>
    <row r="3555" spans="3:3" x14ac:dyDescent="0.4">
      <c r="C3555" s="50"/>
    </row>
    <row r="3556" spans="3:3" x14ac:dyDescent="0.4">
      <c r="C3556" s="50"/>
    </row>
    <row r="3557" spans="3:3" x14ac:dyDescent="0.4">
      <c r="C3557" s="50"/>
    </row>
    <row r="3558" spans="3:3" x14ac:dyDescent="0.4">
      <c r="C3558" s="50"/>
    </row>
    <row r="3559" spans="3:3" x14ac:dyDescent="0.4">
      <c r="C3559" s="50"/>
    </row>
    <row r="3560" spans="3:3" x14ac:dyDescent="0.4">
      <c r="C3560" s="50"/>
    </row>
    <row r="3561" spans="3:3" x14ac:dyDescent="0.4">
      <c r="C3561" s="50"/>
    </row>
    <row r="3562" spans="3:3" x14ac:dyDescent="0.4">
      <c r="C3562" s="50"/>
    </row>
    <row r="3563" spans="3:3" x14ac:dyDescent="0.4">
      <c r="C3563" s="50"/>
    </row>
    <row r="3564" spans="3:3" x14ac:dyDescent="0.4">
      <c r="C3564" s="50"/>
    </row>
    <row r="3565" spans="3:3" x14ac:dyDescent="0.4">
      <c r="C3565" s="50"/>
    </row>
    <row r="3566" spans="3:3" x14ac:dyDescent="0.4">
      <c r="C3566" s="50"/>
    </row>
    <row r="3567" spans="3:3" x14ac:dyDescent="0.4">
      <c r="C3567" s="50"/>
    </row>
    <row r="3568" spans="3:3" x14ac:dyDescent="0.4">
      <c r="C3568" s="50"/>
    </row>
    <row r="3569" spans="3:3" x14ac:dyDescent="0.4">
      <c r="C3569" s="50"/>
    </row>
    <row r="3570" spans="3:3" x14ac:dyDescent="0.4">
      <c r="C3570" s="50"/>
    </row>
    <row r="3571" spans="3:3" x14ac:dyDescent="0.4">
      <c r="C3571" s="50"/>
    </row>
    <row r="3572" spans="3:3" x14ac:dyDescent="0.4">
      <c r="C3572" s="50"/>
    </row>
    <row r="3573" spans="3:3" x14ac:dyDescent="0.4">
      <c r="C3573" s="50"/>
    </row>
    <row r="3574" spans="3:3" x14ac:dyDescent="0.4">
      <c r="C3574" s="50"/>
    </row>
    <row r="3575" spans="3:3" x14ac:dyDescent="0.4">
      <c r="C3575" s="50"/>
    </row>
    <row r="3576" spans="3:3" x14ac:dyDescent="0.4">
      <c r="C3576" s="50"/>
    </row>
    <row r="3577" spans="3:3" x14ac:dyDescent="0.4">
      <c r="C3577" s="50"/>
    </row>
    <row r="3578" spans="3:3" x14ac:dyDescent="0.4">
      <c r="C3578" s="50"/>
    </row>
    <row r="3579" spans="3:3" x14ac:dyDescent="0.4">
      <c r="C3579" s="50"/>
    </row>
    <row r="3580" spans="3:3" x14ac:dyDescent="0.4">
      <c r="C3580" s="50"/>
    </row>
    <row r="3581" spans="3:3" x14ac:dyDescent="0.4">
      <c r="C3581" s="50"/>
    </row>
    <row r="3582" spans="3:3" x14ac:dyDescent="0.4">
      <c r="C3582" s="50"/>
    </row>
    <row r="3583" spans="3:3" x14ac:dyDescent="0.4">
      <c r="C3583" s="50"/>
    </row>
    <row r="3584" spans="3:3" x14ac:dyDescent="0.4">
      <c r="C3584" s="50"/>
    </row>
    <row r="3585" spans="3:3" x14ac:dyDescent="0.4">
      <c r="C3585" s="50"/>
    </row>
    <row r="3586" spans="3:3" x14ac:dyDescent="0.4">
      <c r="C3586" s="50"/>
    </row>
    <row r="3587" spans="3:3" x14ac:dyDescent="0.4">
      <c r="C3587" s="50"/>
    </row>
    <row r="3588" spans="3:3" x14ac:dyDescent="0.4">
      <c r="C3588" s="50"/>
    </row>
    <row r="3589" spans="3:3" x14ac:dyDescent="0.4">
      <c r="C3589" s="50"/>
    </row>
    <row r="3590" spans="3:3" x14ac:dyDescent="0.4">
      <c r="C3590" s="50"/>
    </row>
    <row r="3591" spans="3:3" x14ac:dyDescent="0.4">
      <c r="C3591" s="50"/>
    </row>
    <row r="3592" spans="3:3" x14ac:dyDescent="0.4">
      <c r="C3592" s="50"/>
    </row>
    <row r="3593" spans="3:3" x14ac:dyDescent="0.4">
      <c r="C3593" s="50"/>
    </row>
    <row r="3594" spans="3:3" x14ac:dyDescent="0.4">
      <c r="C3594" s="50"/>
    </row>
    <row r="3595" spans="3:3" x14ac:dyDescent="0.4">
      <c r="C3595" s="50"/>
    </row>
    <row r="3596" spans="3:3" x14ac:dyDescent="0.4">
      <c r="C3596" s="50"/>
    </row>
    <row r="3597" spans="3:3" x14ac:dyDescent="0.4">
      <c r="C3597" s="50"/>
    </row>
    <row r="3598" spans="3:3" x14ac:dyDescent="0.4">
      <c r="C3598" s="50"/>
    </row>
    <row r="3599" spans="3:3" x14ac:dyDescent="0.4">
      <c r="C3599" s="50"/>
    </row>
    <row r="3600" spans="3:3" x14ac:dyDescent="0.4">
      <c r="C3600" s="50"/>
    </row>
    <row r="3601" spans="3:3" x14ac:dyDescent="0.4">
      <c r="C3601" s="50"/>
    </row>
    <row r="3602" spans="3:3" x14ac:dyDescent="0.4">
      <c r="C3602" s="50"/>
    </row>
    <row r="3603" spans="3:3" x14ac:dyDescent="0.4">
      <c r="C3603" s="50"/>
    </row>
    <row r="3604" spans="3:3" x14ac:dyDescent="0.4">
      <c r="C3604" s="50"/>
    </row>
    <row r="3605" spans="3:3" x14ac:dyDescent="0.4">
      <c r="C3605" s="50"/>
    </row>
    <row r="3606" spans="3:3" x14ac:dyDescent="0.4">
      <c r="C3606" s="50"/>
    </row>
    <row r="3607" spans="3:3" x14ac:dyDescent="0.4">
      <c r="C3607" s="50"/>
    </row>
    <row r="3608" spans="3:3" x14ac:dyDescent="0.4">
      <c r="C3608" s="50"/>
    </row>
    <row r="3609" spans="3:3" x14ac:dyDescent="0.4">
      <c r="C3609" s="50"/>
    </row>
    <row r="3610" spans="3:3" x14ac:dyDescent="0.4">
      <c r="C3610" s="50"/>
    </row>
    <row r="3611" spans="3:3" x14ac:dyDescent="0.4">
      <c r="C3611" s="50"/>
    </row>
    <row r="3612" spans="3:3" x14ac:dyDescent="0.4">
      <c r="C3612" s="50"/>
    </row>
    <row r="3613" spans="3:3" x14ac:dyDescent="0.4">
      <c r="C3613" s="50"/>
    </row>
    <row r="3614" spans="3:3" x14ac:dyDescent="0.4">
      <c r="C3614" s="50"/>
    </row>
    <row r="3615" spans="3:3" x14ac:dyDescent="0.4">
      <c r="C3615" s="50"/>
    </row>
    <row r="3616" spans="3:3" x14ac:dyDescent="0.4">
      <c r="C3616" s="50"/>
    </row>
    <row r="3617" spans="3:3" x14ac:dyDescent="0.4">
      <c r="C3617" s="50"/>
    </row>
    <row r="3618" spans="3:3" x14ac:dyDescent="0.4">
      <c r="C3618" s="50"/>
    </row>
    <row r="3619" spans="3:3" x14ac:dyDescent="0.4">
      <c r="C3619" s="50"/>
    </row>
    <row r="3620" spans="3:3" x14ac:dyDescent="0.4">
      <c r="C3620" s="50"/>
    </row>
    <row r="3621" spans="3:3" x14ac:dyDescent="0.4">
      <c r="C3621" s="50"/>
    </row>
    <row r="3622" spans="3:3" x14ac:dyDescent="0.4">
      <c r="C3622" s="50"/>
    </row>
    <row r="3623" spans="3:3" x14ac:dyDescent="0.4">
      <c r="C3623" s="50"/>
    </row>
    <row r="3624" spans="3:3" x14ac:dyDescent="0.4">
      <c r="C3624" s="50"/>
    </row>
    <row r="3625" spans="3:3" x14ac:dyDescent="0.4">
      <c r="C3625" s="50"/>
    </row>
    <row r="3626" spans="3:3" x14ac:dyDescent="0.4">
      <c r="C3626" s="50"/>
    </row>
    <row r="3627" spans="3:3" x14ac:dyDescent="0.4">
      <c r="C3627" s="50"/>
    </row>
    <row r="3628" spans="3:3" x14ac:dyDescent="0.4">
      <c r="C3628" s="50"/>
    </row>
    <row r="3629" spans="3:3" x14ac:dyDescent="0.4">
      <c r="C3629" s="50"/>
    </row>
    <row r="3630" spans="3:3" x14ac:dyDescent="0.4">
      <c r="C3630" s="50"/>
    </row>
    <row r="3631" spans="3:3" x14ac:dyDescent="0.4">
      <c r="C3631" s="50"/>
    </row>
    <row r="3632" spans="3:3" x14ac:dyDescent="0.4">
      <c r="C3632" s="50"/>
    </row>
    <row r="3633" spans="3:3" x14ac:dyDescent="0.4">
      <c r="C3633" s="50"/>
    </row>
    <row r="3634" spans="3:3" x14ac:dyDescent="0.4">
      <c r="C3634" s="50"/>
    </row>
    <row r="3635" spans="3:3" x14ac:dyDescent="0.4">
      <c r="C3635" s="50"/>
    </row>
    <row r="3636" spans="3:3" x14ac:dyDescent="0.4">
      <c r="C3636" s="50"/>
    </row>
    <row r="3637" spans="3:3" x14ac:dyDescent="0.4">
      <c r="C3637" s="50"/>
    </row>
    <row r="3638" spans="3:3" x14ac:dyDescent="0.4">
      <c r="C3638" s="50"/>
    </row>
    <row r="3639" spans="3:3" x14ac:dyDescent="0.4">
      <c r="C3639" s="50"/>
    </row>
    <row r="3640" spans="3:3" x14ac:dyDescent="0.4">
      <c r="C3640" s="50"/>
    </row>
    <row r="3641" spans="3:3" x14ac:dyDescent="0.4">
      <c r="C3641" s="50"/>
    </row>
    <row r="3642" spans="3:3" x14ac:dyDescent="0.4">
      <c r="C3642" s="50"/>
    </row>
    <row r="3643" spans="3:3" x14ac:dyDescent="0.4">
      <c r="C3643" s="50"/>
    </row>
    <row r="3644" spans="3:3" x14ac:dyDescent="0.4">
      <c r="C3644" s="50"/>
    </row>
    <row r="3645" spans="3:3" x14ac:dyDescent="0.4">
      <c r="C3645" s="50"/>
    </row>
    <row r="3646" spans="3:3" x14ac:dyDescent="0.4">
      <c r="C3646" s="50"/>
    </row>
    <row r="3647" spans="3:3" x14ac:dyDescent="0.4">
      <c r="C3647" s="50"/>
    </row>
    <row r="3648" spans="3:3" x14ac:dyDescent="0.4">
      <c r="C3648" s="50"/>
    </row>
    <row r="3649" spans="3:3" x14ac:dyDescent="0.4">
      <c r="C3649" s="50"/>
    </row>
    <row r="3650" spans="3:3" x14ac:dyDescent="0.4">
      <c r="C3650" s="50"/>
    </row>
    <row r="3651" spans="3:3" x14ac:dyDescent="0.4">
      <c r="C3651" s="50"/>
    </row>
    <row r="3652" spans="3:3" x14ac:dyDescent="0.4">
      <c r="C3652" s="50"/>
    </row>
    <row r="3653" spans="3:3" x14ac:dyDescent="0.4">
      <c r="C3653" s="50"/>
    </row>
    <row r="3654" spans="3:3" x14ac:dyDescent="0.4">
      <c r="C3654" s="50"/>
    </row>
    <row r="3655" spans="3:3" x14ac:dyDescent="0.4">
      <c r="C3655" s="50"/>
    </row>
    <row r="3656" spans="3:3" x14ac:dyDescent="0.4">
      <c r="C3656" s="50"/>
    </row>
    <row r="3657" spans="3:3" x14ac:dyDescent="0.4">
      <c r="C3657" s="50"/>
    </row>
    <row r="3658" spans="3:3" x14ac:dyDescent="0.4">
      <c r="C3658" s="50"/>
    </row>
    <row r="3659" spans="3:3" x14ac:dyDescent="0.4">
      <c r="C3659" s="50"/>
    </row>
    <row r="3660" spans="3:3" x14ac:dyDescent="0.4">
      <c r="C3660" s="50"/>
    </row>
    <row r="3661" spans="3:3" x14ac:dyDescent="0.4">
      <c r="C3661" s="50"/>
    </row>
    <row r="3662" spans="3:3" x14ac:dyDescent="0.4">
      <c r="C3662" s="50"/>
    </row>
    <row r="3663" spans="3:3" x14ac:dyDescent="0.4">
      <c r="C3663" s="50"/>
    </row>
    <row r="3664" spans="3:3" x14ac:dyDescent="0.4">
      <c r="C3664" s="50"/>
    </row>
    <row r="3665" spans="3:3" x14ac:dyDescent="0.4">
      <c r="C3665" s="50"/>
    </row>
    <row r="3666" spans="3:3" x14ac:dyDescent="0.4">
      <c r="C3666" s="50"/>
    </row>
    <row r="3667" spans="3:3" x14ac:dyDescent="0.4">
      <c r="C3667" s="50"/>
    </row>
    <row r="3668" spans="3:3" x14ac:dyDescent="0.4">
      <c r="C3668" s="50"/>
    </row>
    <row r="3669" spans="3:3" x14ac:dyDescent="0.4">
      <c r="C3669" s="50"/>
    </row>
    <row r="3670" spans="3:3" x14ac:dyDescent="0.4">
      <c r="C3670" s="50"/>
    </row>
    <row r="3671" spans="3:3" x14ac:dyDescent="0.4">
      <c r="C3671" s="50"/>
    </row>
    <row r="3672" spans="3:3" x14ac:dyDescent="0.4">
      <c r="C3672" s="50"/>
    </row>
    <row r="3673" spans="3:3" x14ac:dyDescent="0.4">
      <c r="C3673" s="50"/>
    </row>
    <row r="3674" spans="3:3" x14ac:dyDescent="0.4">
      <c r="C3674" s="50"/>
    </row>
    <row r="3675" spans="3:3" x14ac:dyDescent="0.4">
      <c r="C3675" s="50"/>
    </row>
    <row r="3676" spans="3:3" x14ac:dyDescent="0.4">
      <c r="C3676" s="50"/>
    </row>
    <row r="3677" spans="3:3" x14ac:dyDescent="0.4">
      <c r="C3677" s="50"/>
    </row>
    <row r="3678" spans="3:3" x14ac:dyDescent="0.4">
      <c r="C3678" s="50"/>
    </row>
    <row r="3679" spans="3:3" x14ac:dyDescent="0.4">
      <c r="C3679" s="50"/>
    </row>
    <row r="3680" spans="3:3" x14ac:dyDescent="0.4">
      <c r="C3680" s="50"/>
    </row>
    <row r="3681" spans="3:3" x14ac:dyDescent="0.4">
      <c r="C3681" s="50"/>
    </row>
    <row r="3682" spans="3:3" x14ac:dyDescent="0.4">
      <c r="C3682" s="50"/>
    </row>
    <row r="3683" spans="3:3" x14ac:dyDescent="0.4">
      <c r="C3683" s="50"/>
    </row>
  </sheetData>
  <mergeCells count="4">
    <mergeCell ref="C24:E24"/>
    <mergeCell ref="C25:E25"/>
    <mergeCell ref="M38:O38"/>
    <mergeCell ref="C29:D29"/>
  </mergeCells>
  <phoneticPr fontId="46" type="noConversion"/>
  <dataValidations count="1">
    <dataValidation type="list" allowBlank="1" showInputMessage="1" showErrorMessage="1" sqref="E13 N38">
      <formula1>"D,W,M,Q,S,Y"</formula1>
    </dataValidation>
  </dataValidation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5" tint="0.59999389629810485"/>
  </sheetPr>
  <dimension ref="A1:AY3680"/>
  <sheetViews>
    <sheetView showGridLines="0" zoomScale="70" zoomScaleNormal="70" workbookViewId="0"/>
  </sheetViews>
  <sheetFormatPr defaultRowHeight="17.399999999999999" outlineLevelCol="1" x14ac:dyDescent="0.4"/>
  <cols>
    <col min="1" max="1" width="4.59765625" style="12" customWidth="1"/>
    <col min="2" max="2" width="4.3984375" style="12" customWidth="1"/>
    <col min="3" max="3" width="10.69921875" style="49" bestFit="1" customWidth="1"/>
    <col min="4" max="4" width="35.59765625" style="49"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6" width="23.69921875" style="49" customWidth="1" outlineLevel="1"/>
    <col min="17" max="17" width="30" style="12" customWidth="1" outlineLevel="1"/>
    <col min="18" max="18" width="9.09765625" style="12" outlineLevel="1"/>
    <col min="19" max="19" width="4.09765625" style="12" customWidth="1" outlineLevel="1"/>
    <col min="20" max="22" width="9.09765625" style="12"/>
    <col min="23" max="51" width="9.09765625" style="1"/>
  </cols>
  <sheetData>
    <row r="1" spans="1:22" s="1" customFormat="1" ht="5.0999999999999996" customHeight="1" x14ac:dyDescent="0.4">
      <c r="A1" s="12"/>
      <c r="B1" s="12"/>
      <c r="C1" s="12"/>
      <c r="D1" s="12"/>
      <c r="E1" s="12"/>
      <c r="F1" s="12"/>
      <c r="G1" s="12"/>
      <c r="H1" s="12"/>
      <c r="I1" s="12"/>
      <c r="J1" s="12"/>
      <c r="K1" s="12"/>
      <c r="L1" s="12"/>
      <c r="M1" s="12"/>
      <c r="N1" s="12"/>
      <c r="O1" s="12"/>
      <c r="P1" s="12"/>
      <c r="Q1" s="12"/>
      <c r="R1" s="12"/>
      <c r="S1" s="12"/>
      <c r="T1" s="12"/>
      <c r="U1" s="12"/>
      <c r="V1" s="12"/>
    </row>
    <row r="2" spans="1:22" s="1" customFormat="1" ht="15" customHeight="1" x14ac:dyDescent="0.4">
      <c r="A2" s="12"/>
      <c r="B2" s="12"/>
      <c r="C2" s="12"/>
      <c r="D2" s="12"/>
      <c r="E2" s="12"/>
      <c r="F2" s="12"/>
      <c r="G2" s="12"/>
      <c r="H2" s="12"/>
      <c r="I2" s="12"/>
      <c r="J2" s="12"/>
      <c r="K2" s="12"/>
      <c r="L2" s="12"/>
      <c r="M2" s="12"/>
      <c r="N2" s="12"/>
      <c r="O2" s="12"/>
      <c r="P2" s="12"/>
      <c r="Q2" s="12"/>
      <c r="R2" s="12"/>
      <c r="S2" s="12"/>
      <c r="T2" s="12"/>
      <c r="U2" s="12"/>
      <c r="V2" s="12"/>
    </row>
    <row r="3" spans="1:22" s="1" customFormat="1" ht="15" customHeight="1" x14ac:dyDescent="0.4">
      <c r="A3" s="12"/>
      <c r="B3" s="12"/>
      <c r="C3" s="12"/>
      <c r="D3" s="12"/>
      <c r="E3" s="12"/>
      <c r="F3" s="12"/>
      <c r="G3" s="12"/>
      <c r="H3" s="12"/>
      <c r="I3" s="12"/>
      <c r="J3" s="12"/>
      <c r="K3" s="12"/>
      <c r="L3" s="12"/>
      <c r="M3" s="12"/>
      <c r="N3" s="12"/>
      <c r="O3" s="12"/>
      <c r="P3" s="12"/>
      <c r="Q3" s="12"/>
      <c r="R3" s="12"/>
      <c r="S3" s="12"/>
      <c r="T3" s="12"/>
      <c r="U3" s="12"/>
      <c r="V3" s="12"/>
    </row>
    <row r="4" spans="1:22" s="1" customFormat="1" ht="15" customHeight="1" x14ac:dyDescent="0.4">
      <c r="A4" s="12"/>
      <c r="B4" s="12"/>
      <c r="C4" s="12"/>
      <c r="D4" s="12"/>
      <c r="E4" s="12"/>
      <c r="F4" s="12"/>
      <c r="G4" s="12"/>
      <c r="H4" s="12"/>
      <c r="I4" s="12"/>
      <c r="J4" s="12"/>
      <c r="K4" s="12"/>
      <c r="L4" s="12"/>
      <c r="M4" s="12"/>
      <c r="N4" s="12"/>
      <c r="O4" s="12"/>
      <c r="P4" s="12"/>
      <c r="Q4" s="12"/>
      <c r="R4" s="12"/>
      <c r="S4" s="12"/>
      <c r="T4" s="12"/>
      <c r="U4" s="12"/>
      <c r="V4" s="12"/>
    </row>
    <row r="5" spans="1:22" s="1" customFormat="1" ht="15" customHeight="1" x14ac:dyDescent="0.4">
      <c r="A5" s="12"/>
      <c r="B5" s="12"/>
      <c r="C5" s="12"/>
      <c r="D5" s="12"/>
      <c r="E5" s="12"/>
      <c r="F5" s="12"/>
      <c r="G5" s="12"/>
      <c r="H5" s="12"/>
      <c r="I5" s="12"/>
      <c r="J5" s="12"/>
      <c r="K5" s="12"/>
      <c r="L5" s="12"/>
      <c r="M5" s="12"/>
      <c r="N5" s="12"/>
      <c r="O5" s="12"/>
      <c r="P5" s="12"/>
      <c r="Q5" s="12"/>
      <c r="R5" s="12"/>
      <c r="S5" s="12"/>
      <c r="T5" s="12"/>
      <c r="U5" s="12"/>
      <c r="V5" s="12"/>
    </row>
    <row r="6" spans="1:22" s="1" customFormat="1" ht="30" customHeight="1" thickBot="1" x14ac:dyDescent="0.45">
      <c r="A6" s="12"/>
      <c r="B6" s="13" t="s">
        <v>28</v>
      </c>
      <c r="C6" s="12"/>
      <c r="D6" s="12"/>
      <c r="E6" s="12"/>
      <c r="F6" s="12"/>
      <c r="G6" s="12"/>
      <c r="H6" s="12"/>
      <c r="I6" s="12"/>
      <c r="J6" s="12"/>
      <c r="K6" s="12"/>
      <c r="L6" s="13" t="s">
        <v>473</v>
      </c>
      <c r="M6" s="12"/>
      <c r="N6" s="12"/>
      <c r="O6" s="12"/>
      <c r="P6" s="12"/>
      <c r="Q6" s="12"/>
      <c r="R6" s="12"/>
      <c r="S6" s="12"/>
      <c r="T6" s="12"/>
      <c r="U6" s="12"/>
      <c r="V6" s="12"/>
    </row>
    <row r="7" spans="1:22" s="1" customFormat="1" x14ac:dyDescent="0.4">
      <c r="A7" s="12"/>
      <c r="B7" s="14"/>
      <c r="C7" s="15"/>
      <c r="D7" s="16"/>
      <c r="E7" s="15"/>
      <c r="F7" s="15"/>
      <c r="G7" s="15"/>
      <c r="H7" s="15"/>
      <c r="I7" s="15"/>
      <c r="J7" s="17"/>
      <c r="K7" s="18"/>
      <c r="L7" s="14"/>
      <c r="M7" s="15"/>
      <c r="N7" s="15"/>
      <c r="O7" s="15"/>
      <c r="P7" s="15"/>
      <c r="Q7" s="15"/>
      <c r="R7" s="15"/>
      <c r="S7" s="17"/>
      <c r="T7" s="12"/>
      <c r="U7" s="12"/>
      <c r="V7" s="12"/>
    </row>
    <row r="8" spans="1:22" ht="19.2" x14ac:dyDescent="0.4">
      <c r="B8" s="19"/>
      <c r="C8" s="142" t="s">
        <v>0</v>
      </c>
      <c r="D8" s="21" t="s">
        <v>371</v>
      </c>
      <c r="E8" s="18"/>
      <c r="F8" s="37"/>
      <c r="G8" s="18"/>
      <c r="H8" s="18"/>
      <c r="I8" s="18"/>
      <c r="J8" s="22"/>
      <c r="K8" s="18"/>
      <c r="L8" s="19"/>
      <c r="M8" s="23" t="s">
        <v>474</v>
      </c>
      <c r="N8" s="24"/>
      <c r="O8" s="25"/>
      <c r="P8" s="25"/>
      <c r="Q8" s="25"/>
      <c r="R8" s="25"/>
      <c r="S8" s="22"/>
    </row>
    <row r="9" spans="1:22" x14ac:dyDescent="0.4">
      <c r="B9" s="19"/>
      <c r="C9" s="18"/>
      <c r="D9" s="18"/>
      <c r="E9" s="18"/>
      <c r="F9" s="18"/>
      <c r="G9" s="18"/>
      <c r="H9" s="18"/>
      <c r="I9" s="18"/>
      <c r="J9" s="22"/>
      <c r="K9" s="18"/>
      <c r="L9" s="19"/>
      <c r="M9" s="31"/>
      <c r="N9" s="31"/>
      <c r="O9" s="31"/>
      <c r="P9" s="31"/>
      <c r="Q9" s="31"/>
      <c r="R9" s="31"/>
      <c r="S9" s="22"/>
    </row>
    <row r="10" spans="1:22" x14ac:dyDescent="0.4">
      <c r="B10" s="19"/>
      <c r="C10" s="18"/>
      <c r="D10" s="18"/>
      <c r="E10" s="18"/>
      <c r="F10" s="18"/>
      <c r="G10" s="18"/>
      <c r="H10" s="18"/>
      <c r="I10" s="18"/>
      <c r="J10" s="22"/>
      <c r="K10" s="18"/>
      <c r="L10" s="19"/>
      <c r="M10" s="142" t="s">
        <v>0</v>
      </c>
      <c r="N10" s="27" t="str">
        <f>ExcessReturn_Ticker</f>
        <v>SPY US  Equity</v>
      </c>
      <c r="O10" s="31"/>
      <c r="P10" s="31"/>
      <c r="Q10" s="31"/>
      <c r="R10" s="31"/>
      <c r="S10" s="22"/>
    </row>
    <row r="11" spans="1:22" ht="19.2" x14ac:dyDescent="0.4">
      <c r="B11" s="19"/>
      <c r="C11" s="29"/>
      <c r="D11" s="30" t="s">
        <v>10</v>
      </c>
      <c r="E11" s="30" t="s">
        <v>11</v>
      </c>
      <c r="F11" s="30" t="s">
        <v>18</v>
      </c>
      <c r="G11" s="30" t="s">
        <v>13</v>
      </c>
      <c r="H11" s="30" t="s">
        <v>40</v>
      </c>
      <c r="I11" s="18"/>
      <c r="J11" s="22"/>
      <c r="K11" s="18"/>
      <c r="L11" s="19"/>
      <c r="M11" s="31"/>
      <c r="N11" s="31"/>
      <c r="O11" s="31"/>
      <c r="P11" s="31"/>
      <c r="Q11" s="31"/>
      <c r="R11" s="31"/>
      <c r="S11" s="22"/>
    </row>
    <row r="12" spans="1:22" ht="34.799999999999997" x14ac:dyDescent="0.45">
      <c r="B12" s="19"/>
      <c r="C12" s="30" t="s">
        <v>6</v>
      </c>
      <c r="D12" s="142" t="s">
        <v>74</v>
      </c>
      <c r="E12" s="21" t="s">
        <v>3</v>
      </c>
      <c r="F12" s="28" t="str">
        <f>IF(ExcessReturn_Interval="","Calc_Interval=1y","Calc_Interval="&amp;ExcessReturn_Interval)</f>
        <v>Calc_Interval=1y</v>
      </c>
      <c r="G12" s="28" t="s">
        <v>3</v>
      </c>
      <c r="H12" s="76" t="s">
        <v>368</v>
      </c>
      <c r="I12" s="18"/>
      <c r="J12" s="22"/>
      <c r="K12" s="18"/>
      <c r="L12" s="19"/>
      <c r="M12" s="26"/>
      <c r="N12" s="26"/>
      <c r="O12" s="229" t="s">
        <v>18</v>
      </c>
      <c r="P12" s="26"/>
      <c r="Q12" s="26"/>
      <c r="R12" s="26"/>
      <c r="S12" s="22"/>
    </row>
    <row r="13" spans="1:22" ht="19.2" x14ac:dyDescent="0.4">
      <c r="B13" s="19"/>
      <c r="C13" s="30" t="s">
        <v>7</v>
      </c>
      <c r="D13" s="142" t="s">
        <v>19</v>
      </c>
      <c r="E13" s="21"/>
      <c r="F13" s="28" t="str">
        <f>IF(ExcessReturn_Per="","",",per="&amp;ExcessReturn_Per)</f>
        <v/>
      </c>
      <c r="G13" s="28" t="s">
        <v>14</v>
      </c>
      <c r="H13" s="28" t="s">
        <v>37</v>
      </c>
      <c r="I13" s="18"/>
      <c r="J13" s="22"/>
      <c r="K13" s="18"/>
      <c r="L13" s="19"/>
      <c r="M13" s="142" t="s">
        <v>12</v>
      </c>
      <c r="N13" s="27" t="str">
        <f>IF(ExcessReturn_Interval="","",ExcessReturn_Interval)</f>
        <v>1y</v>
      </c>
      <c r="O13" s="28" t="str">
        <f>IF($N13="","Calc_Interval=1y","Calc_Interval="&amp;$N13)</f>
        <v>Calc_Interval=1y</v>
      </c>
      <c r="P13" s="26"/>
      <c r="Q13" s="26"/>
      <c r="R13" s="26"/>
      <c r="S13" s="22"/>
    </row>
    <row r="14" spans="1:22" ht="19.2" x14ac:dyDescent="0.4">
      <c r="B14" s="19"/>
      <c r="C14" s="30" t="s">
        <v>8</v>
      </c>
      <c r="D14" s="142" t="s">
        <v>16</v>
      </c>
      <c r="E14" s="21"/>
      <c r="F14" s="28" t="str">
        <f>IF(ExcessReturn_Currency="","",",currency="&amp;ExcessReturn_Currency)</f>
        <v/>
      </c>
      <c r="G14" s="28" t="s">
        <v>367</v>
      </c>
      <c r="H14" s="28" t="s">
        <v>38</v>
      </c>
      <c r="I14" s="18"/>
      <c r="J14" s="22"/>
      <c r="K14" s="18"/>
      <c r="L14" s="19"/>
      <c r="M14" s="140" t="s">
        <v>19</v>
      </c>
      <c r="N14" s="27" t="str">
        <f>IF(ExcessReturn_Per="","",ExcessReturn_Per)</f>
        <v/>
      </c>
      <c r="O14" s="28" t="str">
        <f>IF($N14="","",",Per="&amp;$N14)</f>
        <v/>
      </c>
      <c r="P14" s="26"/>
      <c r="Q14" s="26"/>
      <c r="R14" s="26"/>
      <c r="S14" s="22"/>
    </row>
    <row r="15" spans="1:22" ht="19.2" x14ac:dyDescent="0.4">
      <c r="B15" s="19"/>
      <c r="C15" s="30" t="s">
        <v>9</v>
      </c>
      <c r="D15" s="142" t="s">
        <v>15</v>
      </c>
      <c r="E15" s="21"/>
      <c r="F15" s="28" t="s">
        <v>603</v>
      </c>
      <c r="G15" s="28" t="s">
        <v>75</v>
      </c>
      <c r="H15" s="28" t="s">
        <v>602</v>
      </c>
      <c r="I15" s="18"/>
      <c r="J15" s="22"/>
      <c r="K15" s="18"/>
      <c r="L15" s="19"/>
      <c r="M15" s="213" t="s">
        <v>16</v>
      </c>
      <c r="N15" s="27" t="str">
        <f>IF(ExcessReturn_Currency="","",ExcessReturn_Currency)</f>
        <v/>
      </c>
      <c r="O15" s="28" t="str">
        <f>IF($N15="","",",currency="&amp;$N15)</f>
        <v/>
      </c>
      <c r="P15" s="26"/>
      <c r="Q15" s="26"/>
      <c r="R15" s="26"/>
      <c r="S15" s="22"/>
    </row>
    <row r="16" spans="1:22" ht="19.2" x14ac:dyDescent="0.4">
      <c r="A16" s="18"/>
      <c r="B16" s="19"/>
      <c r="C16" s="30" t="s">
        <v>30</v>
      </c>
      <c r="D16" s="142" t="s">
        <v>469</v>
      </c>
      <c r="E16" s="21" t="s">
        <v>599</v>
      </c>
      <c r="F16" s="28" t="str">
        <f>IF(ExcessReturn_BenchmarkTicker="","",",Benchmark_ticker=['"&amp;ExcessReturn_BenchmarkTicker&amp;"']")</f>
        <v>,Benchmark_ticker=['IBM US Equity']</v>
      </c>
      <c r="G16" s="28" t="str">
        <f>_xll.BDP(ExcessReturn_Ticker,"RK392")</f>
        <v>#N/A Requesting Data...</v>
      </c>
      <c r="H16" s="28" t="s">
        <v>470</v>
      </c>
      <c r="I16" s="18"/>
      <c r="J16" s="22"/>
      <c r="K16" s="18"/>
      <c r="L16" s="19"/>
      <c r="M16" s="213" t="s">
        <v>15</v>
      </c>
      <c r="N16" s="27" t="str">
        <f>IF(ExcessReturn_TRBase="","",ExcessReturn_TRBase)</f>
        <v/>
      </c>
      <c r="O16" s="28" t="str">
        <f>IF($N16="","",","&amp;M16&amp;"="&amp;$N16)</f>
        <v/>
      </c>
      <c r="P16" s="26"/>
      <c r="Q16" s="26"/>
      <c r="R16" s="26"/>
      <c r="S16" s="22"/>
      <c r="T16" s="18"/>
    </row>
    <row r="17" spans="1:22" ht="19.2" x14ac:dyDescent="0.4">
      <c r="A17" s="18"/>
      <c r="B17" s="19"/>
      <c r="C17" s="18" t="s">
        <v>31</v>
      </c>
      <c r="D17" s="193" t="s">
        <v>485</v>
      </c>
      <c r="E17" s="21"/>
      <c r="F17" s="28" t="str">
        <f>IF(ExcessReturn_Annualized="","",",Annualized="&amp;ExcessReturn_Annualized&amp;"")</f>
        <v/>
      </c>
      <c r="G17" s="28">
        <v>1</v>
      </c>
      <c r="H17" s="28" t="s">
        <v>486</v>
      </c>
      <c r="I17" s="18"/>
      <c r="J17" s="22"/>
      <c r="K17" s="18"/>
      <c r="L17" s="19"/>
      <c r="M17" s="56" t="s">
        <v>596</v>
      </c>
      <c r="N17" s="246" t="str">
        <f>IF(ReturnCorrelation_BenchmarkTicker="","",ReturnCorrelation_BenchmarkTicker)</f>
        <v>IBM US Equity</v>
      </c>
      <c r="O17" s="28" t="str">
        <f>IF($N17="","",","&amp;M17&amp;"=['"&amp;$N17&amp;"']")</f>
        <v>,Benchmark_ticker=['IBM US Equity']</v>
      </c>
      <c r="P17" s="26"/>
      <c r="Q17" s="26"/>
      <c r="R17" s="26"/>
      <c r="S17" s="22"/>
      <c r="T17" s="18"/>
    </row>
    <row r="18" spans="1:22" ht="19.8" thickBot="1" x14ac:dyDescent="0.45">
      <c r="A18" s="18"/>
      <c r="B18" s="33"/>
      <c r="C18" s="34"/>
      <c r="D18" s="34"/>
      <c r="E18" s="34"/>
      <c r="F18" s="34"/>
      <c r="G18" s="34"/>
      <c r="H18" s="34"/>
      <c r="I18" s="34"/>
      <c r="J18" s="35"/>
      <c r="K18" s="18"/>
      <c r="L18" s="19"/>
      <c r="M18" s="26"/>
      <c r="N18" s="26"/>
      <c r="O18" s="26"/>
      <c r="P18" s="26"/>
      <c r="Q18" s="26"/>
      <c r="R18" s="26"/>
      <c r="S18" s="22"/>
      <c r="T18" s="18"/>
    </row>
    <row r="19" spans="1:22" x14ac:dyDescent="0.4">
      <c r="A19" s="18"/>
      <c r="B19" s="18"/>
      <c r="C19" s="18"/>
      <c r="D19" s="18"/>
      <c r="E19" s="18"/>
      <c r="F19" s="18"/>
      <c r="G19" s="18"/>
      <c r="H19" s="18"/>
      <c r="I19" s="18"/>
      <c r="J19" s="18"/>
      <c r="K19" s="18"/>
      <c r="L19" s="19"/>
      <c r="M19" s="31"/>
      <c r="N19" s="31"/>
      <c r="O19" s="31"/>
      <c r="P19" s="31"/>
      <c r="Q19" s="31"/>
      <c r="R19" s="31"/>
      <c r="S19" s="22"/>
      <c r="T19" s="18"/>
    </row>
    <row r="20" spans="1:22" x14ac:dyDescent="0.4">
      <c r="A20" s="18"/>
      <c r="B20" s="18"/>
      <c r="C20" s="18"/>
      <c r="D20" s="18"/>
      <c r="E20" s="18"/>
      <c r="F20" s="18"/>
      <c r="G20" s="18"/>
      <c r="H20" s="18"/>
      <c r="I20" s="18"/>
      <c r="J20" s="18"/>
      <c r="K20" s="18"/>
      <c r="L20" s="19"/>
      <c r="M20" s="388" t="s">
        <v>430</v>
      </c>
      <c r="N20" s="388"/>
      <c r="O20" s="388"/>
      <c r="P20" s="192"/>
      <c r="Q20" s="141"/>
      <c r="R20" s="141"/>
      <c r="S20" s="22"/>
      <c r="T20" s="18"/>
    </row>
    <row r="21" spans="1:22" x14ac:dyDescent="0.4">
      <c r="C21" s="366" t="s">
        <v>430</v>
      </c>
      <c r="D21" s="367"/>
      <c r="E21" s="368"/>
      <c r="K21" s="18"/>
      <c r="L21" s="19"/>
      <c r="M21" s="389" t="str">
        <f>"double_return_series_1("&amp;$O$13&amp;$O$14&amp;$O$15&amp;O16&amp;O17&amp;"), double_return_series_2("&amp;$O$13&amp;$O$14&amp;$O$15&amp;O16&amp;O17&amp;")"</f>
        <v>double_return_series_1(Calc_Interval=1y,Benchmark_ticker=['IBM US Equity']), double_return_series_2(Calc_Interval=1y,Benchmark_ticker=['IBM US Equity'])</v>
      </c>
      <c r="N21" s="389"/>
      <c r="O21" s="389"/>
      <c r="P21" s="389"/>
      <c r="Q21" s="389"/>
      <c r="R21" s="389"/>
      <c r="S21" s="22"/>
      <c r="T21" s="18"/>
    </row>
    <row r="22" spans="1:22" ht="60" customHeight="1" x14ac:dyDescent="0.4">
      <c r="C22" s="371" t="str">
        <f>"EXCESS_RETURN("&amp;$F$12&amp;$F$13&amp;$F$14&amp;$F$15&amp;F16&amp;")"</f>
        <v>EXCESS_RETURN(Calc_Interval=1y,TR_Base=Price_If_Available,Benchmark_ticker=['IBM US Equity'])</v>
      </c>
      <c r="D22" s="372"/>
      <c r="E22" s="373"/>
      <c r="L22" s="19"/>
      <c r="M22" s="389"/>
      <c r="N22" s="389"/>
      <c r="O22" s="389"/>
      <c r="P22" s="389"/>
      <c r="Q22" s="389"/>
      <c r="R22" s="389"/>
      <c r="S22" s="22"/>
    </row>
    <row r="23" spans="1:22" s="1" customFormat="1" x14ac:dyDescent="0.4">
      <c r="A23" s="12"/>
      <c r="B23" s="12"/>
      <c r="C23" s="12"/>
      <c r="D23" s="12"/>
      <c r="E23" s="12"/>
      <c r="F23" s="12"/>
      <c r="G23" s="12"/>
      <c r="H23" s="12"/>
      <c r="I23" s="12"/>
      <c r="J23" s="12"/>
      <c r="K23" s="12"/>
      <c r="L23" s="19"/>
      <c r="M23" s="31"/>
      <c r="N23" s="31"/>
      <c r="O23" s="31"/>
      <c r="P23" s="31"/>
      <c r="Q23" s="31"/>
      <c r="R23" s="31"/>
      <c r="S23" s="22"/>
      <c r="T23" s="12"/>
      <c r="U23" s="12"/>
      <c r="V23" s="12"/>
    </row>
    <row r="24" spans="1:22" s="1" customFormat="1" x14ac:dyDescent="0.4">
      <c r="A24" s="12"/>
      <c r="B24" s="12"/>
      <c r="C24" s="12"/>
      <c r="D24" s="12"/>
      <c r="E24" s="12"/>
      <c r="F24" s="12"/>
      <c r="G24" s="12"/>
      <c r="H24" s="12"/>
      <c r="I24" s="12"/>
      <c r="J24" s="12"/>
      <c r="K24" s="12"/>
      <c r="L24" s="19"/>
      <c r="M24" s="18"/>
      <c r="N24" s="18"/>
      <c r="O24" s="18"/>
      <c r="P24" s="18"/>
      <c r="Q24" s="178"/>
      <c r="R24" s="18"/>
      <c r="S24" s="22"/>
      <c r="T24" s="12"/>
      <c r="U24" s="12"/>
      <c r="V24" s="12"/>
    </row>
    <row r="25" spans="1:22" x14ac:dyDescent="0.4">
      <c r="C25" s="402" t="s">
        <v>25</v>
      </c>
      <c r="D25" s="403"/>
      <c r="L25" s="19"/>
      <c r="M25" s="245" t="s">
        <v>78</v>
      </c>
      <c r="N25" s="40">
        <f>IF(Volatility_Per="",VLOOKUP($G$13,Mapping_AnnFactor,2,FALSE),VLOOKUP(Volatility_Per,Mapping_AnnFactor,2,FALSE))</f>
        <v>252</v>
      </c>
      <c r="O25" s="18"/>
      <c r="P25" s="18"/>
      <c r="Q25" s="178"/>
      <c r="R25" s="18"/>
      <c r="S25" s="22"/>
    </row>
    <row r="26" spans="1:22" x14ac:dyDescent="0.4">
      <c r="C26" s="400" t="str">
        <f>_xll.BQL(ExcessReturn_Ticker,C22)</f>
        <v>#N/A Requesting Data...</v>
      </c>
      <c r="D26" s="401"/>
      <c r="L26" s="19"/>
      <c r="M26" s="18"/>
      <c r="N26" s="18"/>
      <c r="O26" s="18"/>
      <c r="P26" s="18"/>
      <c r="Q26" s="178"/>
      <c r="R26" s="18"/>
      <c r="S26" s="22"/>
    </row>
    <row r="27" spans="1:22" x14ac:dyDescent="0.4">
      <c r="C27" s="12"/>
      <c r="D27" s="12"/>
      <c r="L27" s="19"/>
      <c r="M27" s="18"/>
      <c r="N27" s="18"/>
      <c r="O27" s="18"/>
      <c r="P27" s="18"/>
      <c r="Q27" s="178"/>
      <c r="R27" s="18"/>
      <c r="S27" s="22"/>
    </row>
    <row r="28" spans="1:22" x14ac:dyDescent="0.4">
      <c r="C28" s="42"/>
      <c r="D28" s="72"/>
      <c r="L28" s="19"/>
      <c r="M28" s="369" t="s">
        <v>25</v>
      </c>
      <c r="N28" s="370"/>
      <c r="O28" s="179"/>
      <c r="P28" s="179"/>
      <c r="Q28" s="56" t="s">
        <v>594</v>
      </c>
      <c r="R28" s="18"/>
      <c r="S28" s="22"/>
    </row>
    <row r="29" spans="1:22" x14ac:dyDescent="0.4">
      <c r="C29" s="42"/>
      <c r="D29" s="72"/>
      <c r="E29" s="42"/>
      <c r="L29" s="19"/>
      <c r="M29" s="62" t="str">
        <f>_xll.BQL(N10,M21,"cols=3;rows=254")</f>
        <v>#N/A Requesting Data...</v>
      </c>
      <c r="N29" s="37" t="s">
        <v>371</v>
      </c>
      <c r="O29" s="179" t="s">
        <v>371</v>
      </c>
      <c r="P29" s="179"/>
      <c r="Q29" s="211">
        <f ca="1">(AVERAGE(ExcessReturn_ReturnSeries1)-AVERAGE(ExcessReturn_ReturnSeries2))*N25</f>
        <v>-9.9087735934620946E-2</v>
      </c>
      <c r="R29" s="18"/>
      <c r="S29" s="22"/>
    </row>
    <row r="30" spans="1:22" x14ac:dyDescent="0.4">
      <c r="C30" s="42"/>
      <c r="D30" s="72"/>
      <c r="E30" s="42"/>
      <c r="L30" s="19"/>
      <c r="M30" s="180" t="s">
        <v>2</v>
      </c>
      <c r="N30" s="37" t="s">
        <v>693</v>
      </c>
      <c r="O30" s="179" t="s">
        <v>694</v>
      </c>
      <c r="P30" s="179" t="s">
        <v>442</v>
      </c>
      <c r="Q30" s="18"/>
      <c r="R30" s="18"/>
      <c r="S30" s="22"/>
    </row>
    <row r="31" spans="1:22" x14ac:dyDescent="0.4">
      <c r="C31" s="42"/>
      <c r="D31" s="72"/>
      <c r="E31" s="42"/>
      <c r="L31" s="19"/>
      <c r="M31" s="180">
        <v>45071</v>
      </c>
      <c r="N31" s="247">
        <v>8.6599041572405135E-3</v>
      </c>
      <c r="O31" s="248">
        <v>8.5932527052832459E-3</v>
      </c>
      <c r="P31" s="179"/>
      <c r="Q31" s="18"/>
      <c r="R31" s="18"/>
      <c r="S31" s="22"/>
    </row>
    <row r="32" spans="1:22" x14ac:dyDescent="0.4">
      <c r="C32" s="42"/>
      <c r="D32" s="72"/>
      <c r="E32" s="42"/>
      <c r="L32" s="19"/>
      <c r="M32" s="50">
        <v>45072</v>
      </c>
      <c r="N32" s="249">
        <v>1.2950681297479814E-2</v>
      </c>
      <c r="O32" s="250">
        <v>1.6803408015146584E-2</v>
      </c>
      <c r="P32" s="179"/>
      <c r="S32" s="22"/>
    </row>
    <row r="33" spans="3:19" x14ac:dyDescent="0.4">
      <c r="C33" s="42"/>
      <c r="D33" s="72"/>
      <c r="E33" s="42"/>
      <c r="L33" s="19"/>
      <c r="M33" s="50">
        <v>45076</v>
      </c>
      <c r="N33" s="249">
        <v>3.809342412266678E-4</v>
      </c>
      <c r="O33" s="250">
        <v>4.5775467452867057E-3</v>
      </c>
      <c r="P33" s="179"/>
      <c r="S33" s="22"/>
    </row>
    <row r="34" spans="3:19" x14ac:dyDescent="0.4">
      <c r="C34" s="42"/>
      <c r="D34" s="72"/>
      <c r="E34" s="42"/>
      <c r="L34" s="19"/>
      <c r="M34" s="50">
        <v>45077</v>
      </c>
      <c r="N34" s="249">
        <v>-5.5452425151125331E-3</v>
      </c>
      <c r="O34" s="250">
        <v>-6.8736484399133961E-3</v>
      </c>
      <c r="P34" s="179"/>
      <c r="S34" s="22"/>
    </row>
    <row r="35" spans="3:19" x14ac:dyDescent="0.4">
      <c r="C35" s="42"/>
      <c r="D35" s="72"/>
      <c r="E35" s="42"/>
      <c r="L35" s="19"/>
      <c r="M35" s="50">
        <v>45078</v>
      </c>
      <c r="N35" s="249">
        <v>9.5010171114035431E-3</v>
      </c>
      <c r="O35" s="250">
        <v>9.5652850143867311E-3</v>
      </c>
      <c r="P35" s="179"/>
      <c r="S35" s="22"/>
    </row>
    <row r="36" spans="3:19" x14ac:dyDescent="0.4">
      <c r="C36" s="42"/>
      <c r="D36" s="72"/>
      <c r="E36" s="42"/>
      <c r="L36" s="19"/>
      <c r="M36" s="50">
        <v>45079</v>
      </c>
      <c r="N36" s="249">
        <v>1.4461144564032106E-2</v>
      </c>
      <c r="O36" s="250">
        <v>2.0027730704051717E-2</v>
      </c>
      <c r="P36" s="179"/>
      <c r="S36" s="22"/>
    </row>
    <row r="37" spans="3:19" x14ac:dyDescent="0.4">
      <c r="C37" s="42"/>
      <c r="D37" s="72"/>
      <c r="E37" s="42"/>
      <c r="L37" s="19"/>
      <c r="M37" s="50">
        <v>45082</v>
      </c>
      <c r="N37" s="249">
        <v>-1.9162460272948054E-3</v>
      </c>
      <c r="O37" s="250">
        <v>1.661380456124444E-3</v>
      </c>
      <c r="P37" s="179"/>
      <c r="S37" s="22"/>
    </row>
    <row r="38" spans="3:19" x14ac:dyDescent="0.4">
      <c r="C38" s="42"/>
      <c r="D38" s="72"/>
      <c r="E38" s="42"/>
      <c r="L38" s="19"/>
      <c r="M38" s="50">
        <v>45083</v>
      </c>
      <c r="N38" s="249">
        <v>2.1774760009364317E-3</v>
      </c>
      <c r="O38" s="250">
        <v>3.7696019300370457E-4</v>
      </c>
      <c r="P38" s="179"/>
      <c r="S38" s="22"/>
    </row>
    <row r="39" spans="3:19" x14ac:dyDescent="0.4">
      <c r="C39" s="42"/>
      <c r="D39" s="72"/>
      <c r="E39" s="42"/>
      <c r="L39" s="19"/>
      <c r="M39" s="50">
        <v>45084</v>
      </c>
      <c r="N39" s="249">
        <v>-3.4577015629744679E-3</v>
      </c>
      <c r="O39" s="250">
        <v>1.273645338759513E-2</v>
      </c>
      <c r="P39" s="179"/>
      <c r="S39" s="22"/>
    </row>
    <row r="40" spans="3:19" x14ac:dyDescent="0.4">
      <c r="C40" s="42"/>
      <c r="D40" s="72"/>
      <c r="E40" s="42"/>
      <c r="L40" s="19"/>
      <c r="M40" s="50">
        <v>45085</v>
      </c>
      <c r="N40" s="249">
        <v>6.0485288946195851E-3</v>
      </c>
      <c r="O40" s="250">
        <v>2.2324750706951286E-4</v>
      </c>
      <c r="P40" s="179"/>
      <c r="S40" s="22"/>
    </row>
    <row r="41" spans="3:19" x14ac:dyDescent="0.4">
      <c r="C41" s="42"/>
      <c r="D41" s="72"/>
      <c r="E41" s="42"/>
      <c r="L41" s="19"/>
      <c r="M41" s="50">
        <v>45086</v>
      </c>
      <c r="N41" s="249">
        <v>1.7943280590962687E-3</v>
      </c>
      <c r="O41" s="250">
        <v>6.6215311360762951E-3</v>
      </c>
      <c r="P41" s="179"/>
      <c r="S41" s="22"/>
    </row>
    <row r="42" spans="3:19" x14ac:dyDescent="0.4">
      <c r="C42" s="42"/>
      <c r="D42" s="72"/>
      <c r="E42" s="42"/>
      <c r="L42" s="19"/>
      <c r="M42" s="50">
        <v>45089</v>
      </c>
      <c r="N42" s="249">
        <v>9.0718771807397867E-3</v>
      </c>
      <c r="O42" s="250">
        <v>8.2779009608276131E-3</v>
      </c>
      <c r="P42" s="179"/>
      <c r="S42" s="22"/>
    </row>
    <row r="43" spans="3:19" x14ac:dyDescent="0.4">
      <c r="C43" s="42"/>
      <c r="D43" s="72"/>
      <c r="E43" s="42"/>
      <c r="L43" s="19"/>
      <c r="M43" s="50">
        <v>45090</v>
      </c>
      <c r="N43" s="249">
        <v>6.5928999538958357E-3</v>
      </c>
      <c r="O43" s="250">
        <v>8.6497580999853902E-3</v>
      </c>
      <c r="P43" s="179"/>
      <c r="S43" s="22"/>
    </row>
    <row r="44" spans="3:19" x14ac:dyDescent="0.4">
      <c r="C44" s="42"/>
      <c r="D44" s="72"/>
      <c r="E44" s="42"/>
      <c r="L44" s="19"/>
      <c r="M44" s="50">
        <v>45091</v>
      </c>
      <c r="N44" s="249">
        <v>1.1908578756927169E-3</v>
      </c>
      <c r="O44" s="250">
        <v>-2.9069767441860881E-3</v>
      </c>
      <c r="P44" s="179"/>
      <c r="S44" s="22"/>
    </row>
    <row r="45" spans="3:19" x14ac:dyDescent="0.4">
      <c r="C45" s="42"/>
      <c r="D45" s="72"/>
      <c r="E45" s="42"/>
      <c r="L45" s="19"/>
      <c r="M45" s="50">
        <v>45092</v>
      </c>
      <c r="N45" s="249">
        <v>1.2397639416258786E-2</v>
      </c>
      <c r="O45" s="250">
        <v>8.7463556851313205E-3</v>
      </c>
      <c r="P45" s="179"/>
      <c r="S45" s="22"/>
    </row>
    <row r="46" spans="3:19" x14ac:dyDescent="0.4">
      <c r="C46" s="42"/>
      <c r="D46" s="72"/>
      <c r="E46" s="42"/>
      <c r="L46" s="19"/>
      <c r="M46" s="50">
        <v>45093</v>
      </c>
      <c r="N46" s="249">
        <v>-3.392754179846422E-3</v>
      </c>
      <c r="O46" s="250">
        <v>-6.6473988439307505E-3</v>
      </c>
      <c r="P46" s="179"/>
      <c r="S46" s="22"/>
    </row>
    <row r="47" spans="3:19" x14ac:dyDescent="0.4">
      <c r="C47" s="42"/>
      <c r="D47" s="72"/>
      <c r="E47" s="42"/>
      <c r="L47" s="19"/>
      <c r="M47" s="50">
        <v>45097</v>
      </c>
      <c r="N47" s="249">
        <v>-5.188185500386671E-3</v>
      </c>
      <c r="O47" s="250">
        <v>-1.1056153622344937E-2</v>
      </c>
      <c r="P47" s="179"/>
      <c r="S47" s="22"/>
    </row>
    <row r="48" spans="3:19" x14ac:dyDescent="0.4">
      <c r="C48" s="42"/>
      <c r="D48" s="72"/>
      <c r="E48" s="42"/>
      <c r="L48" s="19"/>
      <c r="M48" s="50">
        <v>45098</v>
      </c>
      <c r="N48" s="249">
        <v>-5.1237476554280622E-3</v>
      </c>
      <c r="O48" s="250">
        <v>-1.6696087084436675E-2</v>
      </c>
      <c r="P48" s="179"/>
      <c r="S48" s="22"/>
    </row>
    <row r="49" spans="3:19" x14ac:dyDescent="0.4">
      <c r="C49" s="42"/>
      <c r="D49" s="72"/>
      <c r="E49" s="42"/>
      <c r="L49" s="19"/>
      <c r="M49" s="50">
        <v>45099</v>
      </c>
      <c r="N49" s="249">
        <v>3.6096932910286931E-3</v>
      </c>
      <c r="O49" s="250">
        <v>-1.8849577380507219E-2</v>
      </c>
      <c r="P49" s="179"/>
      <c r="S49" s="22"/>
    </row>
    <row r="50" spans="3:19" x14ac:dyDescent="0.4">
      <c r="C50" s="42"/>
      <c r="D50" s="72"/>
      <c r="E50" s="42"/>
      <c r="L50" s="19"/>
      <c r="M50" s="50">
        <v>45100</v>
      </c>
      <c r="N50" s="249">
        <v>-7.5599642619872034E-3</v>
      </c>
      <c r="O50" s="250">
        <v>-1.3265228329648403E-2</v>
      </c>
      <c r="P50" s="179"/>
      <c r="S50" s="22"/>
    </row>
    <row r="51" spans="3:19" x14ac:dyDescent="0.4">
      <c r="C51" s="42"/>
      <c r="D51" s="72"/>
      <c r="E51" s="42"/>
      <c r="L51" s="19"/>
      <c r="M51" s="50">
        <v>45103</v>
      </c>
      <c r="N51" s="249">
        <v>-4.0857782599661979E-3</v>
      </c>
      <c r="O51" s="250">
        <v>1.4757011512014188E-2</v>
      </c>
      <c r="P51" s="179"/>
      <c r="S51" s="22"/>
    </row>
    <row r="52" spans="3:19" x14ac:dyDescent="0.4">
      <c r="C52" s="42"/>
      <c r="D52" s="72"/>
      <c r="E52" s="42"/>
      <c r="L52" s="19"/>
      <c r="M52" s="50">
        <v>45104</v>
      </c>
      <c r="N52" s="249">
        <v>1.0963285740775017E-2</v>
      </c>
      <c r="O52" s="250">
        <v>7.6138267093040952E-3</v>
      </c>
      <c r="P52" s="179"/>
      <c r="S52" s="22"/>
    </row>
    <row r="53" spans="3:19" x14ac:dyDescent="0.4">
      <c r="C53" s="42"/>
      <c r="D53" s="72"/>
      <c r="E53" s="42"/>
      <c r="L53" s="19"/>
      <c r="M53" s="50">
        <v>45105</v>
      </c>
      <c r="N53" s="249">
        <v>5.0439048994662902E-4</v>
      </c>
      <c r="O53" s="250">
        <v>-4.3826507480732397E-3</v>
      </c>
      <c r="P53" s="179"/>
      <c r="S53" s="22"/>
    </row>
    <row r="54" spans="3:19" x14ac:dyDescent="0.4">
      <c r="C54" s="42"/>
      <c r="D54" s="72"/>
      <c r="E54" s="42"/>
      <c r="L54" s="19"/>
      <c r="M54" s="50">
        <v>45106</v>
      </c>
      <c r="N54" s="249">
        <v>3.9414285386924555E-3</v>
      </c>
      <c r="O54" s="250">
        <v>1.7455980570734757E-2</v>
      </c>
      <c r="P54" s="179"/>
      <c r="S54" s="22"/>
    </row>
    <row r="55" spans="3:19" x14ac:dyDescent="0.4">
      <c r="C55" s="42"/>
      <c r="D55" s="72"/>
      <c r="E55" s="42"/>
      <c r="L55" s="19"/>
      <c r="M55" s="50">
        <v>45107</v>
      </c>
      <c r="N55" s="249">
        <v>1.1800689324598752E-2</v>
      </c>
      <c r="O55" s="250">
        <v>-1.864836640310309E-3</v>
      </c>
      <c r="P55" s="179"/>
      <c r="S55" s="22"/>
    </row>
    <row r="56" spans="3:19" x14ac:dyDescent="0.4">
      <c r="C56" s="42"/>
      <c r="D56" s="72"/>
      <c r="E56" s="42"/>
      <c r="L56" s="19"/>
      <c r="M56" s="50">
        <v>45110</v>
      </c>
      <c r="N56" s="249">
        <v>1.1505143475907462E-3</v>
      </c>
      <c r="O56" s="250">
        <v>-1.0462596218519899E-3</v>
      </c>
      <c r="P56" s="179"/>
      <c r="S56" s="22"/>
    </row>
    <row r="57" spans="3:19" x14ac:dyDescent="0.4">
      <c r="C57" s="42"/>
      <c r="D57" s="72"/>
      <c r="E57" s="42"/>
      <c r="L57" s="19"/>
      <c r="M57" s="50">
        <v>45112</v>
      </c>
      <c r="N57" s="249">
        <v>-1.4871898871087832E-3</v>
      </c>
      <c r="O57" s="250">
        <v>4.2642328121494846E-3</v>
      </c>
      <c r="P57" s="179"/>
      <c r="S57" s="22"/>
    </row>
    <row r="58" spans="3:19" x14ac:dyDescent="0.4">
      <c r="C58" s="42"/>
      <c r="D58" s="72"/>
      <c r="E58" s="42"/>
      <c r="L58" s="19"/>
      <c r="M58" s="50">
        <v>45113</v>
      </c>
      <c r="N58" s="249">
        <v>-7.830659174508578E-3</v>
      </c>
      <c r="O58" s="250">
        <v>-1.5494636471990557E-2</v>
      </c>
      <c r="P58" s="179"/>
      <c r="S58" s="22"/>
    </row>
    <row r="59" spans="3:19" x14ac:dyDescent="0.4">
      <c r="C59" s="42"/>
      <c r="D59" s="72"/>
      <c r="E59" s="42"/>
      <c r="L59" s="19"/>
      <c r="M59" s="50">
        <v>45114</v>
      </c>
      <c r="N59" s="249">
        <v>-2.5246781603966845E-3</v>
      </c>
      <c r="O59" s="250">
        <v>-6.0532687651319677E-4</v>
      </c>
      <c r="P59" s="179"/>
      <c r="S59" s="22"/>
    </row>
    <row r="60" spans="3:19" x14ac:dyDescent="0.4">
      <c r="C60" s="42"/>
      <c r="D60" s="72"/>
      <c r="E60" s="42"/>
      <c r="L60" s="19"/>
      <c r="M60" s="50">
        <v>45117</v>
      </c>
      <c r="N60" s="249">
        <v>2.5310682932390984E-3</v>
      </c>
      <c r="O60" s="250">
        <v>6.2083585705632431E-3</v>
      </c>
      <c r="P60" s="179"/>
      <c r="S60" s="22"/>
    </row>
    <row r="61" spans="3:19" x14ac:dyDescent="0.4">
      <c r="C61" s="42"/>
      <c r="D61" s="72"/>
      <c r="E61" s="42"/>
      <c r="L61" s="19"/>
      <c r="M61" s="50">
        <v>45118</v>
      </c>
      <c r="N61" s="249">
        <v>6.3685575217212517E-3</v>
      </c>
      <c r="O61" s="250">
        <v>1.1587659894657577E-2</v>
      </c>
      <c r="P61" s="179"/>
      <c r="S61" s="22"/>
    </row>
    <row r="62" spans="3:19" x14ac:dyDescent="0.4">
      <c r="C62" s="42"/>
      <c r="D62" s="72"/>
      <c r="E62" s="42"/>
      <c r="L62" s="19"/>
      <c r="M62" s="50">
        <v>45119</v>
      </c>
      <c r="N62" s="249">
        <v>8.0459250553722318E-3</v>
      </c>
      <c r="O62" s="250">
        <v>-1.190121987503715E-2</v>
      </c>
      <c r="P62" s="179"/>
      <c r="S62" s="22"/>
    </row>
    <row r="63" spans="3:19" x14ac:dyDescent="0.4">
      <c r="C63" s="42"/>
      <c r="D63" s="72"/>
      <c r="E63" s="42"/>
      <c r="L63" s="19"/>
      <c r="M63" s="50">
        <v>45120</v>
      </c>
      <c r="N63" s="249">
        <v>7.9368638177660794E-3</v>
      </c>
      <c r="O63" s="250">
        <v>8.1300813008128876E-3</v>
      </c>
      <c r="P63" s="179"/>
      <c r="S63" s="22"/>
    </row>
    <row r="64" spans="3:19" x14ac:dyDescent="0.4">
      <c r="C64" s="42"/>
      <c r="D64" s="72"/>
      <c r="E64" s="42"/>
      <c r="L64" s="19"/>
      <c r="M64" s="50">
        <v>45121</v>
      </c>
      <c r="N64" s="249">
        <v>-6.2283121274132685E-4</v>
      </c>
      <c r="O64" s="250">
        <v>-3.8829151732376181E-3</v>
      </c>
      <c r="P64" s="179"/>
      <c r="S64" s="22"/>
    </row>
    <row r="65" spans="3:19" x14ac:dyDescent="0.4">
      <c r="C65" s="42"/>
      <c r="D65" s="72"/>
      <c r="E65" s="42"/>
      <c r="L65" s="19"/>
      <c r="M65" s="50">
        <v>45124</v>
      </c>
      <c r="N65" s="249">
        <v>3.4722222222221093E-3</v>
      </c>
      <c r="O65" s="250">
        <v>6.2968515742129185E-3</v>
      </c>
      <c r="P65" s="179"/>
      <c r="S65" s="22"/>
    </row>
    <row r="66" spans="3:19" x14ac:dyDescent="0.4">
      <c r="C66" s="42"/>
      <c r="D66" s="72"/>
      <c r="E66" s="42"/>
      <c r="L66" s="19"/>
      <c r="M66" s="50">
        <v>45125</v>
      </c>
      <c r="N66" s="249">
        <v>7.4305740395706841E-3</v>
      </c>
      <c r="O66" s="250">
        <v>8.3432657926102837E-3</v>
      </c>
      <c r="P66" s="179"/>
      <c r="S66" s="22"/>
    </row>
    <row r="67" spans="3:19" x14ac:dyDescent="0.4">
      <c r="C67" s="42"/>
      <c r="D67" s="72"/>
      <c r="E67" s="42"/>
      <c r="L67" s="19"/>
      <c r="M67" s="50">
        <v>45126</v>
      </c>
      <c r="N67" s="249">
        <v>2.2237389638697048E-3</v>
      </c>
      <c r="O67" s="250">
        <v>8.8652482269485915E-4</v>
      </c>
      <c r="P67" s="179"/>
      <c r="S67" s="22"/>
    </row>
    <row r="68" spans="3:19" x14ac:dyDescent="0.4">
      <c r="C68" s="42"/>
      <c r="D68" s="72"/>
      <c r="E68" s="42"/>
      <c r="L68" s="19"/>
      <c r="M68" s="50">
        <v>45127</v>
      </c>
      <c r="N68" s="249">
        <v>-6.6344463971880208E-3</v>
      </c>
      <c r="O68" s="250">
        <v>2.1405373486861574E-2</v>
      </c>
      <c r="P68" s="179"/>
      <c r="S68" s="22"/>
    </row>
    <row r="69" spans="3:19" x14ac:dyDescent="0.4">
      <c r="C69" s="42"/>
      <c r="D69" s="72"/>
      <c r="E69" s="42"/>
      <c r="L69" s="19"/>
      <c r="M69" s="50">
        <v>45128</v>
      </c>
      <c r="N69" s="249">
        <v>0</v>
      </c>
      <c r="O69" s="250">
        <v>4.0468275762393577E-3</v>
      </c>
      <c r="P69" s="179"/>
      <c r="S69" s="22"/>
    </row>
    <row r="70" spans="3:19" x14ac:dyDescent="0.4">
      <c r="C70" s="42"/>
      <c r="D70" s="72"/>
      <c r="E70" s="42"/>
      <c r="L70" s="19"/>
      <c r="M70" s="50">
        <v>45131</v>
      </c>
      <c r="N70" s="249">
        <v>4.4672475562829387E-3</v>
      </c>
      <c r="O70" s="250">
        <v>4.3184108248164269E-3</v>
      </c>
      <c r="P70" s="179"/>
      <c r="S70" s="22"/>
    </row>
    <row r="71" spans="3:19" x14ac:dyDescent="0.4">
      <c r="C71" s="42"/>
      <c r="D71" s="72"/>
      <c r="E71" s="42"/>
      <c r="L71" s="19"/>
      <c r="M71" s="50">
        <v>45132</v>
      </c>
      <c r="N71" s="249">
        <v>2.7300748568911486E-3</v>
      </c>
      <c r="O71" s="250">
        <v>5.6614590798338867E-3</v>
      </c>
      <c r="P71" s="179"/>
      <c r="S71" s="22"/>
    </row>
    <row r="72" spans="3:19" x14ac:dyDescent="0.4">
      <c r="C72" s="42"/>
      <c r="D72" s="72"/>
      <c r="E72" s="42"/>
      <c r="L72" s="19"/>
      <c r="M72" s="50">
        <v>45133</v>
      </c>
      <c r="N72" s="249">
        <v>1.5369752327428466E-4</v>
      </c>
      <c r="O72" s="250">
        <v>5.2732844010545191E-3</v>
      </c>
      <c r="P72" s="179"/>
      <c r="S72" s="22"/>
    </row>
    <row r="73" spans="3:19" x14ac:dyDescent="0.4">
      <c r="C73" s="42"/>
      <c r="D73" s="72"/>
      <c r="E73" s="42"/>
      <c r="L73" s="19"/>
      <c r="M73" s="50">
        <v>45134</v>
      </c>
      <c r="N73" s="249">
        <v>-6.629931285811479E-3</v>
      </c>
      <c r="O73" s="250">
        <v>1.3468490820160243E-2</v>
      </c>
      <c r="P73" s="179"/>
      <c r="S73" s="22"/>
    </row>
    <row r="74" spans="3:19" x14ac:dyDescent="0.4">
      <c r="C74" s="42"/>
      <c r="D74" s="72"/>
      <c r="E74" s="42"/>
      <c r="L74" s="19"/>
      <c r="M74" s="50">
        <v>45135</v>
      </c>
      <c r="N74" s="249">
        <v>9.7902716082123621E-3</v>
      </c>
      <c r="O74" s="250">
        <v>3.357347695320625E-3</v>
      </c>
      <c r="P74" s="179"/>
      <c r="S74" s="22"/>
    </row>
    <row r="75" spans="3:19" x14ac:dyDescent="0.4">
      <c r="C75" s="42"/>
      <c r="D75" s="72"/>
      <c r="E75" s="42"/>
      <c r="L75" s="19"/>
      <c r="M75" s="50">
        <v>45138</v>
      </c>
      <c r="N75" s="249">
        <v>1.9040532259475564E-3</v>
      </c>
      <c r="O75" s="250">
        <v>5.0888811432556165E-3</v>
      </c>
      <c r="P75" s="179"/>
      <c r="S75" s="22"/>
    </row>
    <row r="76" spans="3:19" x14ac:dyDescent="0.4">
      <c r="C76" s="42"/>
      <c r="D76" s="72"/>
      <c r="E76" s="42"/>
      <c r="L76" s="19"/>
      <c r="M76" s="50">
        <v>45139</v>
      </c>
      <c r="N76" s="249">
        <v>-2.8615740841870731E-3</v>
      </c>
      <c r="O76" s="250">
        <v>-5.8954085171313243E-3</v>
      </c>
      <c r="P76" s="179"/>
      <c r="S76" s="22"/>
    </row>
    <row r="77" spans="3:19" x14ac:dyDescent="0.4">
      <c r="C77" s="42"/>
      <c r="D77" s="72"/>
      <c r="E77" s="42"/>
      <c r="L77" s="19"/>
      <c r="M77" s="50">
        <v>45140</v>
      </c>
      <c r="N77" s="249">
        <v>-1.3910795653697875E-2</v>
      </c>
      <c r="O77" s="250">
        <v>5.8606014093349253E-3</v>
      </c>
      <c r="P77" s="179"/>
      <c r="S77" s="22"/>
    </row>
    <row r="78" spans="3:19" x14ac:dyDescent="0.4">
      <c r="C78" s="42"/>
      <c r="D78" s="72"/>
      <c r="E78" s="42"/>
      <c r="L78" s="19"/>
      <c r="M78" s="50">
        <v>45141</v>
      </c>
      <c r="N78" s="249">
        <v>-2.865838757692286E-3</v>
      </c>
      <c r="O78" s="250">
        <v>1.9421516265519952E-3</v>
      </c>
      <c r="P78" s="179"/>
      <c r="S78" s="22"/>
    </row>
    <row r="79" spans="3:19" x14ac:dyDescent="0.4">
      <c r="C79" s="42"/>
      <c r="D79" s="72"/>
      <c r="E79" s="42"/>
      <c r="L79" s="19"/>
      <c r="M79" s="50">
        <v>45142</v>
      </c>
      <c r="N79" s="249">
        <v>-4.5227698066125496E-3</v>
      </c>
      <c r="O79" s="250">
        <v>-1.4537902388368261E-3</v>
      </c>
      <c r="P79" s="179"/>
      <c r="S79" s="22"/>
    </row>
    <row r="80" spans="3:19" x14ac:dyDescent="0.4">
      <c r="C80" s="42"/>
      <c r="D80" s="72"/>
      <c r="E80" s="42"/>
      <c r="L80" s="19"/>
      <c r="M80" s="50">
        <v>45145</v>
      </c>
      <c r="N80" s="249">
        <v>8.7285423334303499E-3</v>
      </c>
      <c r="O80" s="250">
        <v>1.3449805879090388E-2</v>
      </c>
      <c r="P80" s="179"/>
      <c r="S80" s="22"/>
    </row>
    <row r="81" spans="3:19" x14ac:dyDescent="0.4">
      <c r="C81" s="42"/>
      <c r="D81" s="72"/>
      <c r="E81" s="42"/>
      <c r="L81" s="19"/>
      <c r="M81" s="50">
        <v>45146</v>
      </c>
      <c r="N81" s="249">
        <v>-4.3486942823544915E-3</v>
      </c>
      <c r="O81" s="250">
        <v>-1.8470378984813943E-3</v>
      </c>
      <c r="P81" s="179"/>
      <c r="S81" s="22"/>
    </row>
    <row r="82" spans="3:19" x14ac:dyDescent="0.4">
      <c r="C82" s="42"/>
      <c r="D82" s="72"/>
      <c r="E82" s="42"/>
      <c r="L82" s="19"/>
      <c r="M82" s="50">
        <v>45147</v>
      </c>
      <c r="N82" s="249">
        <v>-6.685236768802263E-3</v>
      </c>
      <c r="O82" s="250">
        <v>-1.2062230141868214E-2</v>
      </c>
      <c r="P82" s="179"/>
      <c r="S82" s="22"/>
    </row>
    <row r="83" spans="3:19" x14ac:dyDescent="0.4">
      <c r="C83" s="42"/>
      <c r="D83" s="72"/>
      <c r="E83" s="42"/>
      <c r="L83" s="19"/>
      <c r="M83" s="50">
        <v>45148</v>
      </c>
      <c r="N83" s="249">
        <v>3.5894559730802341E-4</v>
      </c>
      <c r="O83" s="250">
        <v>5.3337076286055097E-3</v>
      </c>
      <c r="P83" s="179"/>
      <c r="S83" s="22"/>
    </row>
    <row r="84" spans="3:19" x14ac:dyDescent="0.4">
      <c r="C84" s="42"/>
      <c r="D84" s="72"/>
      <c r="E84" s="42"/>
      <c r="L84" s="19"/>
      <c r="M84" s="50">
        <v>45149</v>
      </c>
      <c r="N84" s="249">
        <v>-5.8307730259486549E-4</v>
      </c>
      <c r="O84" s="250">
        <v>-9.0750436300167695E-4</v>
      </c>
      <c r="P84" s="179"/>
      <c r="S84" s="22"/>
    </row>
    <row r="85" spans="3:19" x14ac:dyDescent="0.4">
      <c r="C85" s="42"/>
      <c r="D85" s="72"/>
      <c r="E85" s="42"/>
      <c r="L85" s="19"/>
      <c r="M85" s="50">
        <v>45152</v>
      </c>
      <c r="N85" s="249">
        <v>5.5200269269607581E-3</v>
      </c>
      <c r="O85" s="250">
        <v>-8.454443823365158E-3</v>
      </c>
      <c r="P85" s="179"/>
      <c r="S85" s="22"/>
    </row>
    <row r="86" spans="3:19" x14ac:dyDescent="0.4">
      <c r="C86" s="42"/>
      <c r="D86" s="72"/>
      <c r="E86" s="42"/>
      <c r="L86" s="19"/>
      <c r="M86" s="50">
        <v>45153</v>
      </c>
      <c r="N86" s="249">
        <v>-1.1648925487045653E-2</v>
      </c>
      <c r="O86" s="250">
        <v>-2.8186879007819742E-4</v>
      </c>
      <c r="P86" s="179"/>
      <c r="S86" s="22"/>
    </row>
    <row r="87" spans="3:19" x14ac:dyDescent="0.4">
      <c r="C87" s="42"/>
      <c r="D87" s="72"/>
      <c r="E87" s="42"/>
      <c r="L87" s="19"/>
      <c r="M87" s="50">
        <v>45154</v>
      </c>
      <c r="N87" s="249">
        <v>-7.3381652329021245E-3</v>
      </c>
      <c r="O87" s="250">
        <v>-8.6699090716854874E-3</v>
      </c>
      <c r="P87" s="179"/>
      <c r="S87" s="22"/>
    </row>
    <row r="88" spans="3:19" x14ac:dyDescent="0.4">
      <c r="C88" s="42"/>
      <c r="D88" s="72"/>
      <c r="E88" s="42"/>
      <c r="L88" s="19"/>
      <c r="M88" s="50">
        <v>45155</v>
      </c>
      <c r="N88" s="249">
        <v>-7.6198708033844379E-3</v>
      </c>
      <c r="O88" s="250">
        <v>1.4220705347004121E-4</v>
      </c>
      <c r="P88" s="179"/>
      <c r="S88" s="22"/>
    </row>
    <row r="89" spans="3:19" x14ac:dyDescent="0.4">
      <c r="C89" s="42"/>
      <c r="D89" s="72"/>
      <c r="E89" s="42"/>
      <c r="L89" s="19"/>
      <c r="M89" s="50">
        <v>45156</v>
      </c>
      <c r="N89" s="249">
        <v>4.8133122464404565E-4</v>
      </c>
      <c r="O89" s="250">
        <v>5.3320062562206734E-3</v>
      </c>
      <c r="P89" s="179"/>
      <c r="S89" s="22"/>
    </row>
    <row r="90" spans="3:19" x14ac:dyDescent="0.4">
      <c r="C90" s="42"/>
      <c r="D90" s="72"/>
      <c r="E90" s="42"/>
      <c r="L90" s="19"/>
      <c r="M90" s="50">
        <v>45159</v>
      </c>
      <c r="N90" s="249">
        <v>6.5063001145474553E-3</v>
      </c>
      <c r="O90" s="250">
        <v>6.1523230323173106E-3</v>
      </c>
      <c r="P90" s="179"/>
      <c r="S90" s="22"/>
    </row>
    <row r="91" spans="3:19" x14ac:dyDescent="0.4">
      <c r="C91" s="42"/>
      <c r="D91" s="72"/>
      <c r="E91" s="42"/>
      <c r="L91" s="19"/>
      <c r="M91" s="50">
        <v>45160</v>
      </c>
      <c r="N91" s="249">
        <v>-2.7086083670961074E-3</v>
      </c>
      <c r="O91" s="250">
        <v>-5.5524318245712464E-3</v>
      </c>
      <c r="P91" s="179"/>
      <c r="S91" s="22"/>
    </row>
    <row r="92" spans="3:19" x14ac:dyDescent="0.4">
      <c r="C92" s="42"/>
      <c r="D92" s="72"/>
      <c r="E92" s="42"/>
      <c r="L92" s="19"/>
      <c r="M92" s="50">
        <v>45161</v>
      </c>
      <c r="N92" s="249">
        <v>1.1137738217505445E-2</v>
      </c>
      <c r="O92" s="250">
        <v>1.3569863594600299E-2</v>
      </c>
      <c r="P92" s="179"/>
      <c r="S92" s="22"/>
    </row>
    <row r="93" spans="3:19" x14ac:dyDescent="0.4">
      <c r="C93" s="42"/>
      <c r="D93" s="72"/>
      <c r="E93" s="42"/>
      <c r="L93" s="19"/>
      <c r="M93" s="50">
        <v>45162</v>
      </c>
      <c r="N93" s="249">
        <v>-1.3859106606776063E-2</v>
      </c>
      <c r="O93" s="250">
        <v>9.7622202077970565E-4</v>
      </c>
      <c r="P93" s="179"/>
      <c r="S93" s="22"/>
    </row>
    <row r="94" spans="3:19" x14ac:dyDescent="0.4">
      <c r="C94" s="42"/>
      <c r="D94" s="72"/>
      <c r="E94" s="42"/>
      <c r="L94" s="19"/>
      <c r="M94" s="50">
        <v>45163</v>
      </c>
      <c r="N94" s="249">
        <v>7.0498294765274326E-3</v>
      </c>
      <c r="O94" s="250">
        <v>1.2539184952977895E-2</v>
      </c>
      <c r="P94" s="179"/>
      <c r="S94" s="22"/>
    </row>
    <row r="95" spans="3:19" x14ac:dyDescent="0.4">
      <c r="C95" s="42"/>
      <c r="D95" s="72"/>
      <c r="E95" s="42"/>
      <c r="L95" s="19"/>
      <c r="M95" s="50">
        <v>45166</v>
      </c>
      <c r="N95" s="249">
        <v>6.3413414550991011E-3</v>
      </c>
      <c r="O95" s="250">
        <v>4.6095631234952458E-3</v>
      </c>
      <c r="P95" s="179"/>
      <c r="S95" s="22"/>
    </row>
    <row r="96" spans="3:19" x14ac:dyDescent="0.4">
      <c r="C96" s="42"/>
      <c r="D96" s="72"/>
      <c r="E96" s="42"/>
      <c r="L96" s="19"/>
      <c r="M96" s="50">
        <v>45167</v>
      </c>
      <c r="N96" s="249">
        <v>1.4454783629957581E-2</v>
      </c>
      <c r="O96" s="250">
        <v>2.9448020819063665E-3</v>
      </c>
      <c r="P96" s="179"/>
      <c r="S96" s="22"/>
    </row>
    <row r="97" spans="3:19" x14ac:dyDescent="0.4">
      <c r="C97" s="42"/>
      <c r="D97" s="72"/>
      <c r="E97" s="42"/>
      <c r="L97" s="19"/>
      <c r="M97" s="50">
        <v>45168</v>
      </c>
      <c r="N97" s="249">
        <v>4.1187995369133734E-3</v>
      </c>
      <c r="O97" s="250">
        <v>2.7995903038581455E-3</v>
      </c>
      <c r="P97" s="179"/>
      <c r="S97" s="22"/>
    </row>
    <row r="98" spans="3:19" x14ac:dyDescent="0.4">
      <c r="C98" s="42"/>
      <c r="D98" s="72"/>
      <c r="E98" s="42"/>
      <c r="L98" s="19"/>
      <c r="M98" s="50">
        <v>45169</v>
      </c>
      <c r="N98" s="249">
        <v>-1.4633821866477615E-3</v>
      </c>
      <c r="O98" s="250">
        <v>-2.0427618139723372E-4</v>
      </c>
      <c r="P98" s="179"/>
      <c r="S98" s="22"/>
    </row>
    <row r="99" spans="3:19" x14ac:dyDescent="0.4">
      <c r="C99" s="42"/>
      <c r="D99" s="72"/>
      <c r="E99" s="42"/>
      <c r="L99" s="19"/>
      <c r="M99" s="50">
        <v>45170</v>
      </c>
      <c r="N99" s="249">
        <v>1.865215943155263E-3</v>
      </c>
      <c r="O99" s="250">
        <v>7.559762991214144E-3</v>
      </c>
      <c r="P99" s="179"/>
      <c r="S99" s="22"/>
    </row>
    <row r="100" spans="3:19" x14ac:dyDescent="0.4">
      <c r="C100" s="42"/>
      <c r="D100" s="72"/>
      <c r="E100" s="42"/>
      <c r="L100" s="19"/>
      <c r="M100" s="50">
        <v>45174</v>
      </c>
      <c r="N100" s="249">
        <v>-4.3219042975242783E-3</v>
      </c>
      <c r="O100" s="250">
        <v>1.284304447749181E-3</v>
      </c>
      <c r="P100" s="179"/>
      <c r="S100" s="22"/>
    </row>
    <row r="101" spans="3:19" x14ac:dyDescent="0.4">
      <c r="C101" s="42"/>
      <c r="D101" s="72"/>
      <c r="E101" s="42"/>
      <c r="L101" s="19"/>
      <c r="M101" s="50">
        <v>45175</v>
      </c>
      <c r="N101" s="249">
        <v>-6.7224646068916091E-3</v>
      </c>
      <c r="O101" s="250">
        <v>-4.725578883412863E-4</v>
      </c>
      <c r="P101" s="179"/>
      <c r="S101" s="22"/>
    </row>
    <row r="102" spans="3:19" x14ac:dyDescent="0.4">
      <c r="C102" s="42"/>
      <c r="D102" s="72"/>
      <c r="E102" s="42"/>
      <c r="L102" s="19"/>
      <c r="M102" s="50">
        <v>45176</v>
      </c>
      <c r="N102" s="249">
        <v>-3.0702344135179272E-3</v>
      </c>
      <c r="O102" s="250">
        <v>-3.6471700661892979E-3</v>
      </c>
      <c r="P102" s="179"/>
      <c r="S102" s="22"/>
    </row>
    <row r="103" spans="3:19" x14ac:dyDescent="0.4">
      <c r="C103" s="42"/>
      <c r="D103" s="72"/>
      <c r="E103" s="42"/>
      <c r="L103" s="19"/>
      <c r="M103" s="50">
        <v>45177</v>
      </c>
      <c r="N103" s="249">
        <v>1.5061256603348635E-3</v>
      </c>
      <c r="O103" s="250">
        <v>1.0845986984814803E-3</v>
      </c>
      <c r="P103" s="179"/>
      <c r="S103" s="22"/>
    </row>
    <row r="104" spans="3:19" x14ac:dyDescent="0.4">
      <c r="C104" s="42"/>
      <c r="D104" s="72"/>
      <c r="E104" s="42"/>
      <c r="L104" s="19"/>
      <c r="M104" s="50">
        <v>45180</v>
      </c>
      <c r="N104" s="249">
        <v>6.5765846651103773E-3</v>
      </c>
      <c r="O104" s="250">
        <v>4.7399783315274615E-3</v>
      </c>
      <c r="P104" s="179"/>
      <c r="S104" s="22"/>
    </row>
    <row r="105" spans="3:19" x14ac:dyDescent="0.4">
      <c r="C105" s="42"/>
      <c r="D105" s="72"/>
      <c r="E105" s="42"/>
      <c r="L105" s="19"/>
      <c r="M105" s="50">
        <v>45181</v>
      </c>
      <c r="N105" s="249">
        <v>-5.4855613780799388E-3</v>
      </c>
      <c r="O105" s="250">
        <v>-1.4018061733387144E-2</v>
      </c>
      <c r="P105" s="179"/>
      <c r="S105" s="22"/>
    </row>
    <row r="106" spans="3:19" x14ac:dyDescent="0.4">
      <c r="C106" s="42"/>
      <c r="D106" s="72"/>
      <c r="E106" s="42"/>
      <c r="L106" s="19"/>
      <c r="M106" s="50">
        <v>45182</v>
      </c>
      <c r="N106" s="249">
        <v>1.1659454247851442E-3</v>
      </c>
      <c r="O106" s="250">
        <v>1.7088174982912462E-3</v>
      </c>
      <c r="P106" s="179"/>
      <c r="S106" s="22"/>
    </row>
    <row r="107" spans="3:19" x14ac:dyDescent="0.4">
      <c r="C107" s="42"/>
      <c r="D107" s="72"/>
      <c r="E107" s="42"/>
      <c r="L107" s="19"/>
      <c r="M107" s="50">
        <v>45183</v>
      </c>
      <c r="N107" s="249">
        <v>8.6224272692662189E-3</v>
      </c>
      <c r="O107" s="250">
        <v>5.4588877516203891E-3</v>
      </c>
      <c r="P107" s="179"/>
      <c r="S107" s="22"/>
    </row>
    <row r="108" spans="3:19" x14ac:dyDescent="0.4">
      <c r="C108" s="42"/>
      <c r="D108" s="72"/>
      <c r="E108" s="42"/>
      <c r="L108" s="19"/>
      <c r="M108" s="50">
        <v>45184</v>
      </c>
      <c r="N108" s="249">
        <v>-1.200557553956829E-2</v>
      </c>
      <c r="O108" s="250">
        <v>-9.229725144214336E-3</v>
      </c>
      <c r="P108" s="179"/>
      <c r="S108" s="22"/>
    </row>
    <row r="109" spans="3:19" x14ac:dyDescent="0.4">
      <c r="C109" s="42"/>
      <c r="D109" s="72"/>
      <c r="E109" s="42"/>
      <c r="L109" s="19"/>
      <c r="M109" s="50">
        <v>45187</v>
      </c>
      <c r="N109" s="249">
        <v>5.8641766470430689E-4</v>
      </c>
      <c r="O109" s="250">
        <v>-6.1648058086169509E-3</v>
      </c>
      <c r="P109" s="179"/>
      <c r="S109" s="22"/>
    </row>
    <row r="110" spans="3:19" x14ac:dyDescent="0.4">
      <c r="C110" s="42"/>
      <c r="D110" s="72"/>
      <c r="E110" s="42"/>
      <c r="L110" s="19"/>
      <c r="M110" s="50">
        <v>45188</v>
      </c>
      <c r="N110" s="249">
        <v>-2.073800238937884E-3</v>
      </c>
      <c r="O110" s="250">
        <v>9.8559514783927559E-3</v>
      </c>
      <c r="P110" s="179"/>
      <c r="S110" s="22"/>
    </row>
    <row r="111" spans="3:19" x14ac:dyDescent="0.4">
      <c r="C111" s="42"/>
      <c r="D111" s="72"/>
      <c r="E111" s="42"/>
      <c r="L111" s="19"/>
      <c r="M111" s="50">
        <v>45189</v>
      </c>
      <c r="N111" s="249">
        <v>-9.1933771543448416E-3</v>
      </c>
      <c r="O111" s="250">
        <v>2.259077259077262E-2</v>
      </c>
      <c r="P111" s="179"/>
      <c r="S111" s="22"/>
    </row>
    <row r="112" spans="3:19" x14ac:dyDescent="0.4">
      <c r="C112" s="42"/>
      <c r="D112" s="72"/>
      <c r="E112" s="42"/>
      <c r="L112" s="19"/>
      <c r="M112" s="50">
        <v>45190</v>
      </c>
      <c r="N112" s="249">
        <v>-1.6528360386649607E-2</v>
      </c>
      <c r="O112" s="250">
        <v>-1.6351865447507257E-2</v>
      </c>
      <c r="P112" s="179"/>
      <c r="S112" s="22"/>
    </row>
    <row r="113" spans="3:19" x14ac:dyDescent="0.4">
      <c r="C113" s="42"/>
      <c r="D113" s="72"/>
      <c r="E113" s="42"/>
      <c r="L113" s="19"/>
      <c r="M113" s="50">
        <v>45191</v>
      </c>
      <c r="N113" s="249">
        <v>-2.248545399754135E-3</v>
      </c>
      <c r="O113" s="250">
        <v>-3.1890351472385731E-3</v>
      </c>
      <c r="P113" s="179"/>
      <c r="S113" s="22"/>
    </row>
    <row r="114" spans="3:19" x14ac:dyDescent="0.4">
      <c r="C114" s="42"/>
      <c r="D114" s="72"/>
      <c r="E114" s="42"/>
      <c r="L114" s="19"/>
      <c r="M114" s="50">
        <v>45194</v>
      </c>
      <c r="N114" s="249">
        <v>4.2051949258863032E-3</v>
      </c>
      <c r="O114" s="250">
        <v>-2.9269620856306302E-3</v>
      </c>
      <c r="P114" s="179"/>
      <c r="S114" s="22"/>
    </row>
    <row r="115" spans="3:19" x14ac:dyDescent="0.4">
      <c r="C115" s="42"/>
      <c r="D115" s="72"/>
      <c r="E115" s="42"/>
      <c r="L115" s="19"/>
      <c r="M115" s="50">
        <v>45195</v>
      </c>
      <c r="N115" s="249">
        <v>-1.4691252342502877E-2</v>
      </c>
      <c r="O115" s="250">
        <v>-2.211906062261047E-2</v>
      </c>
      <c r="P115" s="179"/>
      <c r="S115" s="22"/>
    </row>
    <row r="116" spans="3:19" x14ac:dyDescent="0.4">
      <c r="C116" s="42"/>
      <c r="D116" s="72"/>
      <c r="E116" s="42"/>
      <c r="L116" s="19"/>
      <c r="M116" s="50">
        <v>45196</v>
      </c>
      <c r="N116" s="249">
        <v>3.9917347609651986E-4</v>
      </c>
      <c r="O116" s="250">
        <v>-4.8869030996944178E-4</v>
      </c>
      <c r="P116" s="179"/>
      <c r="S116" s="22"/>
    </row>
    <row r="117" spans="3:19" x14ac:dyDescent="0.4">
      <c r="C117" s="42"/>
      <c r="D117" s="72"/>
      <c r="E117" s="42"/>
      <c r="L117" s="19"/>
      <c r="M117" s="50">
        <v>45197</v>
      </c>
      <c r="N117" s="249">
        <v>5.7974416148339177E-3</v>
      </c>
      <c r="O117" s="250">
        <v>-1.1105678563944716E-2</v>
      </c>
      <c r="P117" s="179"/>
      <c r="S117" s="22"/>
    </row>
    <row r="118" spans="3:19" x14ac:dyDescent="0.4">
      <c r="C118" s="42"/>
      <c r="D118" s="72"/>
      <c r="E118" s="42"/>
      <c r="L118" s="19"/>
      <c r="M118" s="50">
        <v>45198</v>
      </c>
      <c r="N118" s="249">
        <v>-2.4269579016147754E-3</v>
      </c>
      <c r="O118" s="250">
        <v>-9.0408249752791086E-3</v>
      </c>
      <c r="P118" s="179"/>
      <c r="S118" s="22"/>
    </row>
    <row r="119" spans="3:19" x14ac:dyDescent="0.4">
      <c r="C119" s="42"/>
      <c r="D119" s="72"/>
      <c r="E119" s="42"/>
      <c r="L119" s="19"/>
      <c r="M119" s="50">
        <v>45201</v>
      </c>
      <c r="N119" s="249">
        <v>-3.976794235988639E-4</v>
      </c>
      <c r="O119" s="250">
        <v>3.5637918745546589E-3</v>
      </c>
      <c r="P119" s="179"/>
      <c r="S119" s="22"/>
    </row>
    <row r="120" spans="3:19" x14ac:dyDescent="0.4">
      <c r="C120" s="42"/>
      <c r="D120" s="72"/>
      <c r="E120" s="42"/>
      <c r="L120" s="19"/>
      <c r="M120" s="50">
        <v>45202</v>
      </c>
      <c r="N120" s="249">
        <v>-1.3386066321874043E-2</v>
      </c>
      <c r="O120" s="250">
        <v>-2.9119318181819983E-3</v>
      </c>
      <c r="P120" s="179"/>
      <c r="S120" s="22"/>
    </row>
    <row r="121" spans="3:19" x14ac:dyDescent="0.4">
      <c r="C121" s="42"/>
      <c r="D121" s="72"/>
      <c r="E121" s="42"/>
      <c r="L121" s="19"/>
      <c r="M121" s="50">
        <v>45203</v>
      </c>
      <c r="N121" s="249">
        <v>7.2819564031405496E-3</v>
      </c>
      <c r="O121" s="250">
        <v>4.8436498326091971E-3</v>
      </c>
      <c r="P121" s="179"/>
      <c r="S121" s="22"/>
    </row>
    <row r="122" spans="3:19" x14ac:dyDescent="0.4">
      <c r="C122" s="42"/>
      <c r="D122" s="72"/>
      <c r="E122" s="42"/>
      <c r="L122" s="19"/>
      <c r="M122" s="50">
        <v>45204</v>
      </c>
      <c r="N122" s="249">
        <v>-3.7677200583994261E-4</v>
      </c>
      <c r="O122" s="250">
        <v>3.1899057205642184E-3</v>
      </c>
      <c r="P122" s="179"/>
      <c r="S122" s="22"/>
    </row>
    <row r="123" spans="3:19" x14ac:dyDescent="0.4">
      <c r="C123" s="42"/>
      <c r="D123" s="72"/>
      <c r="E123" s="42"/>
      <c r="L123" s="19"/>
      <c r="M123" s="50">
        <v>45205</v>
      </c>
      <c r="N123" s="249">
        <v>1.1872791519434621E-2</v>
      </c>
      <c r="O123" s="250">
        <v>3.6037309214246604E-3</v>
      </c>
      <c r="P123" s="179"/>
      <c r="S123" s="22"/>
    </row>
    <row r="124" spans="3:19" x14ac:dyDescent="0.4">
      <c r="C124" s="42"/>
      <c r="D124" s="72"/>
      <c r="E124" s="42"/>
      <c r="L124" s="19"/>
      <c r="M124" s="50">
        <v>45208</v>
      </c>
      <c r="N124" s="249">
        <v>6.402197699864943E-3</v>
      </c>
      <c r="O124" s="250">
        <v>1.1969302260084998E-3</v>
      </c>
      <c r="P124" s="179"/>
      <c r="S124" s="22"/>
    </row>
    <row r="125" spans="3:19" x14ac:dyDescent="0.4">
      <c r="C125" s="42"/>
      <c r="D125" s="72"/>
      <c r="E125" s="42"/>
      <c r="L125" s="19"/>
      <c r="M125" s="50">
        <v>45209</v>
      </c>
      <c r="N125" s="249">
        <v>5.2048393439589761E-3</v>
      </c>
      <c r="O125" s="250">
        <v>-6.3291139240501592E-4</v>
      </c>
      <c r="P125" s="179"/>
      <c r="S125" s="22"/>
    </row>
    <row r="126" spans="3:19" x14ac:dyDescent="0.4">
      <c r="C126" s="42"/>
      <c r="D126" s="72"/>
      <c r="E126" s="42"/>
      <c r="L126" s="19"/>
      <c r="M126" s="50">
        <v>45210</v>
      </c>
      <c r="N126" s="249">
        <v>4.0962857274358978E-3</v>
      </c>
      <c r="O126" s="250">
        <v>7.8812187741888126E-3</v>
      </c>
      <c r="P126" s="179"/>
      <c r="S126" s="22"/>
    </row>
    <row r="127" spans="3:19" x14ac:dyDescent="0.4">
      <c r="C127" s="42"/>
      <c r="D127" s="72"/>
      <c r="E127" s="42"/>
      <c r="L127" s="19"/>
      <c r="M127" s="50">
        <v>45211</v>
      </c>
      <c r="N127" s="249">
        <v>-6.0964429776310244E-3</v>
      </c>
      <c r="O127" s="250">
        <v>-1.3893737345527915E-2</v>
      </c>
      <c r="P127" s="179"/>
      <c r="S127" s="22"/>
    </row>
    <row r="128" spans="3:19" x14ac:dyDescent="0.4">
      <c r="C128" s="42"/>
      <c r="D128" s="72"/>
      <c r="E128" s="42"/>
      <c r="L128" s="19"/>
      <c r="M128" s="50">
        <v>45212</v>
      </c>
      <c r="N128" s="249">
        <v>-4.9808605820229283E-3</v>
      </c>
      <c r="O128" s="250">
        <v>-1.9682809402435681E-2</v>
      </c>
      <c r="P128" s="179"/>
      <c r="S128" s="22"/>
    </row>
    <row r="129" spans="3:19" x14ac:dyDescent="0.4">
      <c r="C129" s="42"/>
      <c r="D129" s="72"/>
      <c r="E129" s="42"/>
      <c r="L129" s="19"/>
      <c r="M129" s="50">
        <v>45215</v>
      </c>
      <c r="N129" s="249">
        <v>1.0521436848204023E-2</v>
      </c>
      <c r="O129" s="250">
        <v>5.4167268525205821E-3</v>
      </c>
      <c r="P129" s="179"/>
      <c r="S129" s="22"/>
    </row>
    <row r="130" spans="3:19" x14ac:dyDescent="0.4">
      <c r="C130" s="42"/>
      <c r="D130" s="72"/>
      <c r="E130" s="42"/>
      <c r="L130" s="19"/>
      <c r="M130" s="50">
        <v>45216</v>
      </c>
      <c r="N130" s="249">
        <v>-4.5867351619227895E-5</v>
      </c>
      <c r="O130" s="250">
        <v>7.973565117448466E-3</v>
      </c>
      <c r="P130" s="179"/>
      <c r="S130" s="22"/>
    </row>
    <row r="131" spans="3:19" x14ac:dyDescent="0.4">
      <c r="C131" s="42"/>
      <c r="D131" s="72"/>
      <c r="E131" s="42"/>
      <c r="L131" s="19"/>
      <c r="M131" s="50">
        <v>45217</v>
      </c>
      <c r="N131" s="249">
        <v>-1.332507683133805E-2</v>
      </c>
      <c r="O131" s="250">
        <v>-2.4942987457240722E-3</v>
      </c>
      <c r="P131" s="179"/>
      <c r="S131" s="22"/>
    </row>
    <row r="132" spans="3:19" x14ac:dyDescent="0.4">
      <c r="C132" s="42"/>
      <c r="D132" s="72"/>
      <c r="E132" s="42"/>
      <c r="L132" s="19"/>
      <c r="M132" s="50">
        <v>45218</v>
      </c>
      <c r="N132" s="249">
        <v>-8.7864066386182469E-3</v>
      </c>
      <c r="O132" s="250">
        <v>-1.4003000642995081E-2</v>
      </c>
      <c r="P132" s="179"/>
      <c r="S132" s="22"/>
    </row>
    <row r="133" spans="3:19" x14ac:dyDescent="0.4">
      <c r="C133" s="42"/>
      <c r="D133" s="72"/>
      <c r="E133" s="42"/>
      <c r="L133" s="19"/>
      <c r="M133" s="50">
        <v>45219</v>
      </c>
      <c r="N133" s="249">
        <v>-1.2288066036629757E-2</v>
      </c>
      <c r="O133" s="250">
        <v>-6.1589739873921636E-3</v>
      </c>
      <c r="P133" s="179"/>
      <c r="S133" s="22"/>
    </row>
    <row r="134" spans="3:19" x14ac:dyDescent="0.4">
      <c r="C134" s="42"/>
      <c r="D134" s="72"/>
      <c r="E134" s="42"/>
      <c r="L134" s="19"/>
      <c r="M134" s="50">
        <v>45222</v>
      </c>
      <c r="N134" s="249">
        <v>-1.7331845485409894E-3</v>
      </c>
      <c r="O134" s="250">
        <v>-5.6867891513560642E-3</v>
      </c>
      <c r="P134" s="179"/>
      <c r="S134" s="22"/>
    </row>
    <row r="135" spans="3:19" x14ac:dyDescent="0.4">
      <c r="C135" s="42"/>
      <c r="D135" s="72"/>
      <c r="E135" s="42"/>
      <c r="L135" s="19"/>
      <c r="M135" s="50">
        <v>45223</v>
      </c>
      <c r="N135" s="249">
        <v>7.5393616515244798E-3</v>
      </c>
      <c r="O135" s="250">
        <v>1.0338759348878184E-2</v>
      </c>
      <c r="P135" s="179"/>
      <c r="S135" s="22"/>
    </row>
    <row r="136" spans="3:19" x14ac:dyDescent="0.4">
      <c r="C136" s="42"/>
      <c r="D136" s="72"/>
      <c r="E136" s="42"/>
      <c r="L136" s="19"/>
      <c r="M136" s="50">
        <v>45224</v>
      </c>
      <c r="N136" s="249">
        <v>-1.4352146920661805E-2</v>
      </c>
      <c r="O136" s="250">
        <v>-5.1527687060017044E-3</v>
      </c>
      <c r="P136" s="179"/>
      <c r="S136" s="22"/>
    </row>
    <row r="137" spans="3:19" x14ac:dyDescent="0.4">
      <c r="C137" s="42"/>
      <c r="D137" s="72"/>
      <c r="E137" s="42"/>
      <c r="L137" s="19"/>
      <c r="M137" s="50">
        <v>45225</v>
      </c>
      <c r="N137" s="249">
        <v>-1.1974613818704379E-2</v>
      </c>
      <c r="O137" s="250">
        <v>4.8730668222935328E-2</v>
      </c>
      <c r="P137" s="179"/>
      <c r="S137" s="22"/>
    </row>
    <row r="138" spans="3:19" x14ac:dyDescent="0.4">
      <c r="C138" s="42"/>
      <c r="D138" s="72"/>
      <c r="E138" s="42"/>
      <c r="L138" s="19"/>
      <c r="M138" s="50">
        <v>45226</v>
      </c>
      <c r="N138" s="249">
        <v>-4.5327839049812491E-3</v>
      </c>
      <c r="O138" s="250">
        <v>-8.6254869226487976E-3</v>
      </c>
      <c r="P138" s="179"/>
      <c r="S138" s="22"/>
    </row>
    <row r="139" spans="3:19" x14ac:dyDescent="0.4">
      <c r="C139" s="42"/>
      <c r="D139" s="72"/>
      <c r="E139" s="42"/>
      <c r="L139" s="19"/>
      <c r="M139" s="50">
        <v>45229</v>
      </c>
      <c r="N139" s="249">
        <v>1.195578065647218E-2</v>
      </c>
      <c r="O139" s="250">
        <v>7.7182149873696135E-4</v>
      </c>
      <c r="P139" s="179"/>
      <c r="S139" s="22"/>
    </row>
    <row r="140" spans="3:19" x14ac:dyDescent="0.4">
      <c r="C140" s="42"/>
      <c r="D140" s="72"/>
      <c r="E140" s="42"/>
      <c r="L140" s="19"/>
      <c r="M140" s="50">
        <v>45230</v>
      </c>
      <c r="N140" s="249">
        <v>6.2802281094347543E-3</v>
      </c>
      <c r="O140" s="250">
        <v>1.4092406927013879E-2</v>
      </c>
      <c r="P140" s="179"/>
      <c r="S140" s="22"/>
    </row>
    <row r="141" spans="3:19" x14ac:dyDescent="0.4">
      <c r="C141" s="42"/>
      <c r="D141" s="72"/>
      <c r="E141" s="42"/>
      <c r="L141" s="19"/>
      <c r="M141" s="50">
        <v>45231</v>
      </c>
      <c r="N141" s="249">
        <v>1.0664753706360757E-2</v>
      </c>
      <c r="O141" s="250">
        <v>5.2544247787612505E-3</v>
      </c>
      <c r="P141" s="179"/>
      <c r="S141" s="22"/>
    </row>
    <row r="142" spans="3:19" x14ac:dyDescent="0.4">
      <c r="C142" s="42"/>
      <c r="D142" s="72"/>
      <c r="E142" s="42"/>
      <c r="L142" s="19"/>
      <c r="M142" s="50">
        <v>45232</v>
      </c>
      <c r="N142" s="249">
        <v>1.916434013154774E-2</v>
      </c>
      <c r="O142" s="250">
        <v>1.1072902338376638E-2</v>
      </c>
      <c r="P142" s="179"/>
      <c r="S142" s="22"/>
    </row>
    <row r="143" spans="3:19" x14ac:dyDescent="0.4">
      <c r="C143" s="42"/>
      <c r="D143" s="72"/>
      <c r="E143" s="42"/>
      <c r="L143" s="19"/>
      <c r="M143" s="50">
        <v>45233</v>
      </c>
      <c r="N143" s="249">
        <v>9.1234097873526005E-3</v>
      </c>
      <c r="O143" s="250">
        <v>6.0540099312973109E-3</v>
      </c>
      <c r="P143" s="179"/>
      <c r="S143" s="22"/>
    </row>
    <row r="144" spans="3:19" x14ac:dyDescent="0.4">
      <c r="C144" s="42"/>
      <c r="D144" s="72"/>
      <c r="E144" s="42"/>
      <c r="L144" s="19"/>
      <c r="M144" s="50">
        <v>45236</v>
      </c>
      <c r="N144" s="249">
        <v>2.3004900043708853E-3</v>
      </c>
      <c r="O144" s="250">
        <v>7.2346179851251113E-3</v>
      </c>
      <c r="P144" s="179"/>
      <c r="S144" s="22"/>
    </row>
    <row r="145" spans="3:19" x14ac:dyDescent="0.4">
      <c r="C145" s="42"/>
      <c r="D145" s="72"/>
      <c r="E145" s="42"/>
      <c r="L145" s="19"/>
      <c r="M145" s="50">
        <v>45237</v>
      </c>
      <c r="N145" s="249">
        <v>2.8460602722118781E-3</v>
      </c>
      <c r="O145" s="250">
        <v>-9.397865342014465E-4</v>
      </c>
      <c r="P145" s="179"/>
      <c r="S145" s="22"/>
    </row>
    <row r="146" spans="3:19" x14ac:dyDescent="0.4">
      <c r="C146" s="42"/>
      <c r="D146" s="72"/>
      <c r="E146" s="42"/>
      <c r="L146" s="19"/>
      <c r="M146" s="50">
        <v>45238</v>
      </c>
      <c r="N146" s="249">
        <v>7.3238276154070469E-4</v>
      </c>
      <c r="O146" s="250">
        <v>-5.3752603641738636E-3</v>
      </c>
      <c r="P146" s="179"/>
      <c r="S146" s="22"/>
    </row>
    <row r="147" spans="3:19" x14ac:dyDescent="0.4">
      <c r="C147" s="42"/>
      <c r="D147" s="72"/>
      <c r="E147" s="42"/>
      <c r="L147" s="19"/>
      <c r="M147" s="50">
        <v>45239</v>
      </c>
      <c r="N147" s="249">
        <v>-7.7987421383647719E-3</v>
      </c>
      <c r="O147" s="250">
        <v>1.6888468553672182E-3</v>
      </c>
      <c r="P147" s="179"/>
      <c r="S147" s="22"/>
    </row>
    <row r="148" spans="3:19" x14ac:dyDescent="0.4">
      <c r="C148" s="42"/>
      <c r="D148" s="72"/>
      <c r="E148" s="42"/>
      <c r="L148" s="19"/>
      <c r="M148" s="50">
        <v>45240</v>
      </c>
      <c r="N148" s="249">
        <v>1.5604831274202502E-2</v>
      </c>
      <c r="O148" s="250">
        <v>1.6368844632383122E-2</v>
      </c>
      <c r="P148" s="179"/>
      <c r="S148" s="22"/>
    </row>
    <row r="149" spans="3:19" x14ac:dyDescent="0.4">
      <c r="C149" s="42"/>
      <c r="D149" s="72"/>
      <c r="E149" s="42"/>
      <c r="L149" s="19"/>
      <c r="M149" s="50">
        <v>45243</v>
      </c>
      <c r="N149" s="249">
        <v>-9.5322393953835608E-4</v>
      </c>
      <c r="O149" s="250">
        <v>-6.1736679640318507E-3</v>
      </c>
      <c r="P149" s="179"/>
      <c r="S149" s="22"/>
    </row>
    <row r="150" spans="3:19" x14ac:dyDescent="0.4">
      <c r="C150" s="42"/>
      <c r="D150" s="72"/>
      <c r="E150" s="42"/>
      <c r="L150" s="19"/>
      <c r="M150" s="50">
        <v>45244</v>
      </c>
      <c r="N150" s="249">
        <v>1.9400713328335518E-2</v>
      </c>
      <c r="O150" s="250">
        <v>1.559756920999323E-2</v>
      </c>
      <c r="P150" s="179"/>
      <c r="S150" s="22"/>
    </row>
    <row r="151" spans="3:19" x14ac:dyDescent="0.4">
      <c r="C151" s="42"/>
      <c r="D151" s="72"/>
      <c r="E151" s="42"/>
      <c r="L151" s="19"/>
      <c r="M151" s="50">
        <v>45245</v>
      </c>
      <c r="N151" s="249">
        <v>2.1170859982617631E-3</v>
      </c>
      <c r="O151" s="250">
        <v>1.4427232231899614E-2</v>
      </c>
      <c r="P151" s="179"/>
      <c r="S151" s="22"/>
    </row>
    <row r="152" spans="3:19" x14ac:dyDescent="0.4">
      <c r="C152" s="42"/>
      <c r="D152" s="72"/>
      <c r="E152" s="42"/>
      <c r="L152" s="19"/>
      <c r="M152" s="50">
        <v>45246</v>
      </c>
      <c r="N152" s="249">
        <v>1.2230919765166286E-3</v>
      </c>
      <c r="O152" s="250">
        <v>3.145890680298768E-3</v>
      </c>
      <c r="P152" s="179"/>
      <c r="S152" s="22"/>
    </row>
    <row r="153" spans="3:19" x14ac:dyDescent="0.4">
      <c r="C153" s="42"/>
      <c r="D153" s="72"/>
      <c r="E153" s="42"/>
      <c r="L153" s="19"/>
      <c r="M153" s="50">
        <v>45247</v>
      </c>
      <c r="N153" s="249">
        <v>1.2438087199875473E-3</v>
      </c>
      <c r="O153" s="250">
        <v>-1.110675552071206E-3</v>
      </c>
      <c r="P153" s="179"/>
      <c r="S153" s="22"/>
    </row>
    <row r="154" spans="3:19" x14ac:dyDescent="0.4">
      <c r="C154" s="42"/>
      <c r="D154" s="72"/>
      <c r="E154" s="42"/>
      <c r="L154" s="19"/>
      <c r="M154" s="50">
        <v>45250</v>
      </c>
      <c r="N154" s="249">
        <v>7.6975975509660181E-3</v>
      </c>
      <c r="O154" s="250">
        <v>9.5493492053111036E-3</v>
      </c>
      <c r="P154" s="179"/>
      <c r="S154" s="22"/>
    </row>
    <row r="155" spans="3:19" x14ac:dyDescent="0.4">
      <c r="C155" s="42"/>
      <c r="D155" s="72"/>
      <c r="E155" s="42"/>
      <c r="L155" s="19"/>
      <c r="M155" s="50">
        <v>45251</v>
      </c>
      <c r="N155" s="249">
        <v>-2.1793686435080885E-3</v>
      </c>
      <c r="O155" s="250">
        <v>-2.8506640751539535E-3</v>
      </c>
      <c r="P155" s="179"/>
      <c r="S155" s="22"/>
    </row>
    <row r="156" spans="3:19" x14ac:dyDescent="0.4">
      <c r="C156" s="42"/>
      <c r="D156" s="72"/>
      <c r="E156" s="42"/>
      <c r="L156" s="19"/>
      <c r="M156" s="50">
        <v>45252</v>
      </c>
      <c r="N156" s="249">
        <v>3.8608334987976435E-3</v>
      </c>
      <c r="O156" s="250">
        <v>7.9267104151777498E-3</v>
      </c>
      <c r="P156" s="179"/>
      <c r="S156" s="22"/>
    </row>
    <row r="157" spans="3:19" x14ac:dyDescent="0.4">
      <c r="C157" s="42"/>
      <c r="D157" s="72"/>
      <c r="E157" s="42"/>
      <c r="L157" s="19"/>
      <c r="M157" s="50">
        <v>45254</v>
      </c>
      <c r="N157" s="249">
        <v>6.1535756670035762E-4</v>
      </c>
      <c r="O157" s="250">
        <v>3.2231032037655734E-4</v>
      </c>
      <c r="P157" s="179"/>
      <c r="S157" s="22"/>
    </row>
    <row r="158" spans="3:19" x14ac:dyDescent="0.4">
      <c r="C158" s="42"/>
      <c r="D158" s="72"/>
      <c r="E158" s="42"/>
      <c r="L158" s="19"/>
      <c r="M158" s="50">
        <v>45257</v>
      </c>
      <c r="N158" s="249">
        <v>-1.8010103228640424E-3</v>
      </c>
      <c r="O158" s="250">
        <v>2.5132104652661256E-3</v>
      </c>
      <c r="P158" s="179"/>
      <c r="S158" s="22"/>
    </row>
    <row r="159" spans="3:19" x14ac:dyDescent="0.4">
      <c r="C159" s="42"/>
      <c r="D159" s="72"/>
      <c r="E159" s="42"/>
      <c r="L159" s="19"/>
      <c r="M159" s="50">
        <v>45258</v>
      </c>
      <c r="N159" s="249">
        <v>9.9014258053168247E-4</v>
      </c>
      <c r="O159" s="250">
        <v>5.1423796361767889E-4</v>
      </c>
      <c r="P159" s="179"/>
      <c r="S159" s="22"/>
    </row>
    <row r="160" spans="3:19" x14ac:dyDescent="0.4">
      <c r="C160" s="42"/>
      <c r="D160" s="72"/>
      <c r="E160" s="42"/>
      <c r="L160" s="19"/>
      <c r="M160" s="50">
        <v>45259</v>
      </c>
      <c r="N160" s="249">
        <v>-7.0340491943823554E-4</v>
      </c>
      <c r="O160" s="250">
        <v>4.8827497590748095E-3</v>
      </c>
      <c r="P160" s="179"/>
      <c r="S160" s="22"/>
    </row>
    <row r="161" spans="3:19" x14ac:dyDescent="0.4">
      <c r="C161" s="42"/>
      <c r="D161" s="72"/>
      <c r="E161" s="42"/>
      <c r="L161" s="19"/>
      <c r="M161" s="50">
        <v>45260</v>
      </c>
      <c r="N161" s="249">
        <v>3.9374408833945385E-3</v>
      </c>
      <c r="O161" s="250">
        <v>1.3745924173646139E-2</v>
      </c>
      <c r="P161" s="179"/>
      <c r="S161" s="22"/>
    </row>
    <row r="162" spans="3:19" x14ac:dyDescent="0.4">
      <c r="C162" s="42"/>
      <c r="D162" s="72"/>
      <c r="E162" s="42"/>
      <c r="L162" s="19"/>
      <c r="M162" s="50">
        <v>45261</v>
      </c>
      <c r="N162" s="249">
        <v>5.915863277826611E-3</v>
      </c>
      <c r="O162" s="250">
        <v>1.2550454086781132E-2</v>
      </c>
      <c r="P162" s="179"/>
      <c r="S162" s="22"/>
    </row>
    <row r="163" spans="3:19" x14ac:dyDescent="0.4">
      <c r="C163" s="42"/>
      <c r="D163" s="72"/>
      <c r="E163" s="42"/>
      <c r="L163" s="19"/>
      <c r="M163" s="50">
        <v>45264</v>
      </c>
      <c r="N163" s="249">
        <v>-5.2494010019605141E-3</v>
      </c>
      <c r="O163" s="250">
        <v>3.4257240734971921E-3</v>
      </c>
      <c r="P163" s="179"/>
      <c r="S163" s="22"/>
    </row>
    <row r="164" spans="3:19" x14ac:dyDescent="0.4">
      <c r="C164" s="42"/>
      <c r="D164" s="72"/>
      <c r="E164" s="42"/>
      <c r="L164" s="19"/>
      <c r="M164" s="50">
        <v>45265</v>
      </c>
      <c r="N164" s="249">
        <v>-1.9707022268926989E-4</v>
      </c>
      <c r="O164" s="250">
        <v>1.8001241464928276E-3</v>
      </c>
      <c r="P164" s="179"/>
      <c r="S164" s="22"/>
    </row>
    <row r="165" spans="3:19" x14ac:dyDescent="0.4">
      <c r="C165" s="42"/>
      <c r="D165" s="72"/>
      <c r="E165" s="42"/>
      <c r="L165" s="19"/>
      <c r="M165" s="50">
        <v>45266</v>
      </c>
      <c r="N165" s="249">
        <v>-4.0297853701270845E-3</v>
      </c>
      <c r="O165" s="250">
        <v>-6.8777495507775614E-3</v>
      </c>
      <c r="P165" s="179"/>
      <c r="S165" s="22"/>
    </row>
    <row r="166" spans="3:19" x14ac:dyDescent="0.4">
      <c r="C166" s="42"/>
      <c r="D166" s="72"/>
      <c r="E166" s="42"/>
      <c r="L166" s="19"/>
      <c r="M166" s="50">
        <v>45267</v>
      </c>
      <c r="N166" s="249">
        <v>7.6303984519307498E-3</v>
      </c>
      <c r="O166" s="250">
        <v>-3.7434489643125619E-4</v>
      </c>
      <c r="P166" s="179"/>
      <c r="S166" s="22"/>
    </row>
    <row r="167" spans="3:19" x14ac:dyDescent="0.4">
      <c r="C167" s="42"/>
      <c r="D167" s="72"/>
      <c r="E167" s="42"/>
      <c r="L167" s="19"/>
      <c r="M167" s="50">
        <v>45268</v>
      </c>
      <c r="N167" s="249">
        <v>4.2991510813346415E-3</v>
      </c>
      <c r="O167" s="250">
        <v>1.0860067407315084E-2</v>
      </c>
      <c r="P167" s="179"/>
      <c r="S167" s="22"/>
    </row>
    <row r="168" spans="3:19" x14ac:dyDescent="0.4">
      <c r="C168" s="42"/>
      <c r="D168" s="72"/>
      <c r="E168" s="42"/>
      <c r="L168" s="19"/>
      <c r="M168" s="50">
        <v>45271</v>
      </c>
      <c r="N168" s="249">
        <v>3.8896132116472133E-3</v>
      </c>
      <c r="O168" s="250">
        <v>9.57026426278078E-3</v>
      </c>
      <c r="P168" s="179"/>
      <c r="S168" s="22"/>
    </row>
    <row r="169" spans="3:19" x14ac:dyDescent="0.4">
      <c r="C169" s="42"/>
      <c r="D169" s="72"/>
      <c r="E169" s="42"/>
      <c r="L169" s="19"/>
      <c r="M169" s="50">
        <v>45272</v>
      </c>
      <c r="N169" s="249">
        <v>4.5671984242082533E-3</v>
      </c>
      <c r="O169" s="250">
        <v>7.3390006727419412E-3</v>
      </c>
      <c r="P169" s="179"/>
      <c r="S169" s="22"/>
    </row>
    <row r="170" spans="3:19" x14ac:dyDescent="0.4">
      <c r="C170" s="42"/>
      <c r="D170" s="72"/>
      <c r="E170" s="42"/>
      <c r="L170" s="19"/>
      <c r="M170" s="50">
        <v>45273</v>
      </c>
      <c r="N170" s="249">
        <v>1.3790131437190257E-2</v>
      </c>
      <c r="O170" s="250">
        <v>-6.6176917005647349E-3</v>
      </c>
      <c r="P170" s="179"/>
      <c r="S170" s="22"/>
    </row>
    <row r="171" spans="3:19" x14ac:dyDescent="0.4">
      <c r="C171" s="42"/>
      <c r="D171" s="72"/>
      <c r="E171" s="42"/>
      <c r="L171" s="19"/>
      <c r="M171" s="50">
        <v>45274</v>
      </c>
      <c r="N171" s="249">
        <v>3.2093517534537604E-3</v>
      </c>
      <c r="O171" s="250">
        <v>-4.3393228211710466E-3</v>
      </c>
      <c r="P171" s="179"/>
      <c r="S171" s="22"/>
    </row>
    <row r="172" spans="3:19" x14ac:dyDescent="0.4">
      <c r="C172" s="42"/>
      <c r="D172" s="72"/>
      <c r="E172" s="42"/>
      <c r="L172" s="19"/>
      <c r="M172" s="50">
        <v>45275</v>
      </c>
      <c r="N172" s="249">
        <v>-1.6396411092985889E-3</v>
      </c>
      <c r="O172" s="250">
        <v>-4.1740838499784655E-3</v>
      </c>
      <c r="P172" s="179"/>
      <c r="S172" s="22"/>
    </row>
    <row r="173" spans="3:19" x14ac:dyDescent="0.4">
      <c r="C173" s="42"/>
      <c r="D173" s="72"/>
      <c r="E173" s="42"/>
      <c r="L173" s="19"/>
      <c r="M173" s="50">
        <v>45278</v>
      </c>
      <c r="N173" s="249">
        <v>5.6250399505680029E-3</v>
      </c>
      <c r="O173" s="250">
        <v>3.1436848918202603E-3</v>
      </c>
      <c r="P173" s="179"/>
      <c r="S173" s="22"/>
    </row>
    <row r="174" spans="3:19" x14ac:dyDescent="0.4">
      <c r="C174" s="42"/>
      <c r="D174" s="72"/>
      <c r="E174" s="42"/>
      <c r="L174" s="19"/>
      <c r="M174" s="50">
        <v>45279</v>
      </c>
      <c r="N174" s="249">
        <v>6.0808949721379117E-3</v>
      </c>
      <c r="O174" s="250">
        <v>-7.2508295440580454E-3</v>
      </c>
      <c r="P174" s="179"/>
      <c r="S174" s="22"/>
    </row>
    <row r="175" spans="3:19" x14ac:dyDescent="0.4">
      <c r="C175" s="42"/>
      <c r="D175" s="72"/>
      <c r="E175" s="42"/>
      <c r="L175" s="19"/>
      <c r="M175" s="50">
        <v>45280</v>
      </c>
      <c r="N175" s="249">
        <v>-1.3857299300817099E-2</v>
      </c>
      <c r="O175" s="250">
        <v>-9.3463728645702786E-3</v>
      </c>
      <c r="P175" s="179"/>
      <c r="S175" s="22"/>
    </row>
    <row r="176" spans="3:19" x14ac:dyDescent="0.4">
      <c r="C176" s="42"/>
      <c r="D176" s="72"/>
      <c r="E176" s="42"/>
      <c r="L176" s="19"/>
      <c r="M176" s="50">
        <v>45281</v>
      </c>
      <c r="N176" s="249">
        <v>9.4819117584248724E-3</v>
      </c>
      <c r="O176" s="250">
        <v>4.5610746641673184E-3</v>
      </c>
      <c r="P176" s="179"/>
      <c r="S176" s="22"/>
    </row>
    <row r="177" spans="3:19" x14ac:dyDescent="0.4">
      <c r="C177" s="42"/>
      <c r="D177" s="72"/>
      <c r="E177" s="42"/>
      <c r="L177" s="19"/>
      <c r="M177" s="50">
        <v>45282</v>
      </c>
      <c r="N177" s="249">
        <v>2.0097313306535929E-3</v>
      </c>
      <c r="O177" s="250">
        <v>8.4587635278018641E-3</v>
      </c>
      <c r="P177" s="179"/>
      <c r="S177" s="22"/>
    </row>
    <row r="178" spans="3:19" x14ac:dyDescent="0.4">
      <c r="C178" s="42"/>
      <c r="D178" s="72"/>
      <c r="E178" s="42"/>
      <c r="L178" s="19"/>
      <c r="M178" s="50">
        <v>45286</v>
      </c>
      <c r="N178" s="249">
        <v>4.2225271825188058E-3</v>
      </c>
      <c r="O178" s="250">
        <v>6.5992352288147104E-3</v>
      </c>
      <c r="P178" s="179"/>
      <c r="S178" s="22"/>
    </row>
    <row r="179" spans="3:19" x14ac:dyDescent="0.4">
      <c r="C179" s="42"/>
      <c r="D179" s="72"/>
      <c r="E179" s="42"/>
      <c r="L179" s="19"/>
      <c r="M179" s="50">
        <v>45287</v>
      </c>
      <c r="N179" s="249">
        <v>1.8080521391779156E-3</v>
      </c>
      <c r="O179" s="250">
        <v>1.5317688867103323E-3</v>
      </c>
      <c r="P179" s="179"/>
      <c r="S179" s="22"/>
    </row>
    <row r="180" spans="3:19" x14ac:dyDescent="0.4">
      <c r="C180" s="42"/>
      <c r="D180" s="72"/>
      <c r="E180" s="42"/>
      <c r="L180" s="19"/>
      <c r="M180" s="50">
        <v>45288</v>
      </c>
      <c r="N180" s="249">
        <v>3.7774653207700131E-4</v>
      </c>
      <c r="O180" s="250">
        <v>1.7741343447937995E-3</v>
      </c>
      <c r="P180" s="179"/>
      <c r="S180" s="22"/>
    </row>
    <row r="181" spans="3:19" x14ac:dyDescent="0.4">
      <c r="C181" s="42"/>
      <c r="D181" s="72"/>
      <c r="E181" s="42"/>
      <c r="L181" s="19"/>
      <c r="M181" s="50">
        <v>45289</v>
      </c>
      <c r="N181" s="249">
        <v>-2.8949631836203767E-3</v>
      </c>
      <c r="O181" s="250">
        <v>-1.2213740458013923E-3</v>
      </c>
      <c r="P181" s="179"/>
      <c r="S181" s="22"/>
    </row>
    <row r="182" spans="3:19" x14ac:dyDescent="0.4">
      <c r="C182" s="42"/>
      <c r="D182" s="72"/>
      <c r="E182" s="42"/>
      <c r="L182" s="19"/>
      <c r="M182" s="50">
        <v>45293</v>
      </c>
      <c r="N182" s="249">
        <v>-5.5963476467988937E-3</v>
      </c>
      <c r="O182" s="250">
        <v>-1.2534393151941407E-2</v>
      </c>
      <c r="P182" s="179"/>
      <c r="S182" s="22"/>
    </row>
    <row r="183" spans="3:19" x14ac:dyDescent="0.4">
      <c r="C183" s="42"/>
      <c r="D183" s="72"/>
      <c r="E183" s="42"/>
      <c r="L183" s="19"/>
      <c r="M183" s="50">
        <v>45294</v>
      </c>
      <c r="N183" s="249">
        <v>-8.1667195599279957E-3</v>
      </c>
      <c r="O183" s="250">
        <v>-8.6687306501548773E-3</v>
      </c>
      <c r="P183" s="179"/>
      <c r="S183" s="22"/>
    </row>
    <row r="184" spans="3:19" x14ac:dyDescent="0.4">
      <c r="C184" s="42"/>
      <c r="D184" s="72"/>
      <c r="E184" s="42"/>
      <c r="L184" s="19"/>
      <c r="M184" s="50">
        <v>45295</v>
      </c>
      <c r="N184" s="249">
        <v>-3.2210584696773805E-3</v>
      </c>
      <c r="O184" s="250">
        <v>4.7470331043099438E-3</v>
      </c>
      <c r="P184" s="179"/>
      <c r="S184" s="22"/>
    </row>
    <row r="185" spans="3:19" x14ac:dyDescent="0.4">
      <c r="C185" s="42"/>
      <c r="D185" s="72"/>
      <c r="E185" s="42"/>
      <c r="L185" s="19"/>
      <c r="M185" s="50">
        <v>45296</v>
      </c>
      <c r="N185" s="249">
        <v>1.3696284882726598E-3</v>
      </c>
      <c r="O185" s="250">
        <v>-1.0568195946785984E-2</v>
      </c>
      <c r="P185" s="179"/>
      <c r="S185" s="22"/>
    </row>
    <row r="186" spans="3:19" x14ac:dyDescent="0.4">
      <c r="C186" s="42"/>
      <c r="D186" s="72"/>
      <c r="E186" s="42"/>
      <c r="L186" s="19"/>
      <c r="M186" s="50">
        <v>45299</v>
      </c>
      <c r="N186" s="249">
        <v>1.4275944605915547E-2</v>
      </c>
      <c r="O186" s="250">
        <v>1.2440311636089304E-2</v>
      </c>
      <c r="P186" s="179"/>
      <c r="S186" s="22"/>
    </row>
    <row r="187" spans="3:19" x14ac:dyDescent="0.4">
      <c r="C187" s="42"/>
      <c r="D187" s="72"/>
      <c r="E187" s="42"/>
      <c r="L187" s="19"/>
      <c r="M187" s="50">
        <v>45300</v>
      </c>
      <c r="N187" s="249">
        <v>-1.5170670037927675E-3</v>
      </c>
      <c r="O187" s="250">
        <v>-6.578130817922149E-3</v>
      </c>
      <c r="P187" s="179"/>
      <c r="S187" s="22"/>
    </row>
    <row r="188" spans="3:19" x14ac:dyDescent="0.4">
      <c r="C188" s="42"/>
      <c r="D188" s="72"/>
      <c r="E188" s="42"/>
      <c r="L188" s="19"/>
      <c r="M188" s="50">
        <v>45301</v>
      </c>
      <c r="N188" s="249">
        <v>5.6554401958301588E-3</v>
      </c>
      <c r="O188" s="250">
        <v>7.1839080459769585E-3</v>
      </c>
      <c r="P188" s="179"/>
      <c r="S188" s="22"/>
    </row>
    <row r="189" spans="3:19" x14ac:dyDescent="0.4">
      <c r="C189" s="42"/>
      <c r="D189" s="72"/>
      <c r="E189" s="42"/>
      <c r="L189" s="19"/>
      <c r="M189" s="50">
        <v>45302</v>
      </c>
      <c r="N189" s="249">
        <v>-4.4065804935359307E-4</v>
      </c>
      <c r="O189" s="250">
        <v>5.7681572908266773E-3</v>
      </c>
      <c r="P189" s="179"/>
      <c r="S189" s="22"/>
    </row>
    <row r="190" spans="3:19" x14ac:dyDescent="0.4">
      <c r="C190" s="42"/>
      <c r="D190" s="72"/>
      <c r="E190" s="42"/>
      <c r="L190" s="19"/>
      <c r="M190" s="50">
        <v>45303</v>
      </c>
      <c r="N190" s="249">
        <v>6.927679227458275E-4</v>
      </c>
      <c r="O190" s="250">
        <v>2.2446965959546265E-2</v>
      </c>
      <c r="P190" s="179"/>
      <c r="S190" s="22"/>
    </row>
    <row r="191" spans="3:19" x14ac:dyDescent="0.4">
      <c r="C191" s="42"/>
      <c r="D191" s="72"/>
      <c r="E191" s="42"/>
      <c r="L191" s="19"/>
      <c r="M191" s="50">
        <v>45307</v>
      </c>
      <c r="N191" s="249">
        <v>-3.6712259796928761E-3</v>
      </c>
      <c r="O191" s="250">
        <v>6.9963811821471995E-3</v>
      </c>
      <c r="P191" s="179"/>
      <c r="S191" s="22"/>
    </row>
    <row r="192" spans="3:19" x14ac:dyDescent="0.4">
      <c r="C192" s="42"/>
      <c r="D192" s="72"/>
      <c r="E192" s="42"/>
      <c r="L192" s="19"/>
      <c r="M192" s="50">
        <v>45308</v>
      </c>
      <c r="N192" s="249">
        <v>-5.5587139157348827E-3</v>
      </c>
      <c r="O192" s="250">
        <v>-5.2707235265931802E-3</v>
      </c>
      <c r="P192" s="179"/>
      <c r="S192" s="22"/>
    </row>
    <row r="193" spans="3:19" x14ac:dyDescent="0.4">
      <c r="C193" s="42"/>
      <c r="D193" s="72"/>
      <c r="E193" s="42"/>
      <c r="L193" s="19"/>
      <c r="M193" s="50">
        <v>45309</v>
      </c>
      <c r="N193" s="249">
        <v>8.8928412627834099E-3</v>
      </c>
      <c r="O193" s="250">
        <v>4.5761078998072862E-3</v>
      </c>
      <c r="P193" s="179"/>
      <c r="S193" s="22"/>
    </row>
    <row r="194" spans="3:19" x14ac:dyDescent="0.4">
      <c r="C194" s="42"/>
      <c r="D194" s="72"/>
      <c r="E194" s="42"/>
      <c r="L194" s="19"/>
      <c r="M194" s="50">
        <v>45310</v>
      </c>
      <c r="N194" s="249">
        <v>1.2466158786123525E-2</v>
      </c>
      <c r="O194" s="250">
        <v>2.7811076480460124E-2</v>
      </c>
      <c r="P194" s="179"/>
      <c r="S194" s="22"/>
    </row>
    <row r="195" spans="3:19" x14ac:dyDescent="0.4">
      <c r="C195" s="42"/>
      <c r="D195" s="72"/>
      <c r="E195" s="42"/>
      <c r="L195" s="19"/>
      <c r="M195" s="50">
        <v>45313</v>
      </c>
      <c r="N195" s="249">
        <v>2.1142963746035148E-3</v>
      </c>
      <c r="O195" s="250">
        <v>7.872638208537586E-3</v>
      </c>
      <c r="P195" s="179"/>
      <c r="S195" s="22"/>
    </row>
    <row r="196" spans="3:19" x14ac:dyDescent="0.4">
      <c r="C196" s="42"/>
      <c r="D196" s="72"/>
      <c r="E196" s="42"/>
      <c r="L196" s="19"/>
      <c r="M196" s="50">
        <v>45314</v>
      </c>
      <c r="N196" s="249">
        <v>2.9165373875272445E-3</v>
      </c>
      <c r="O196" s="250">
        <v>6.4224960944279956E-3</v>
      </c>
      <c r="P196" s="179"/>
      <c r="S196" s="22"/>
    </row>
    <row r="197" spans="3:19" x14ac:dyDescent="0.4">
      <c r="C197" s="42"/>
      <c r="D197" s="72"/>
      <c r="E197" s="42"/>
      <c r="L197" s="19"/>
      <c r="M197" s="50">
        <v>45315</v>
      </c>
      <c r="N197" s="249">
        <v>1.0930990388977114E-3</v>
      </c>
      <c r="O197" s="250">
        <v>-5.749108888114521E-5</v>
      </c>
      <c r="P197" s="179"/>
      <c r="S197" s="22"/>
    </row>
    <row r="198" spans="3:19" x14ac:dyDescent="0.4">
      <c r="C198" s="42"/>
      <c r="D198" s="72"/>
      <c r="E198" s="42"/>
      <c r="L198" s="19"/>
      <c r="M198" s="50">
        <v>45316</v>
      </c>
      <c r="N198" s="249">
        <v>5.4389254001935942E-3</v>
      </c>
      <c r="O198" s="250">
        <v>9.4865750589317552E-2</v>
      </c>
      <c r="P198" s="179"/>
      <c r="S198" s="22"/>
    </row>
    <row r="199" spans="3:19" x14ac:dyDescent="0.4">
      <c r="C199" s="42"/>
      <c r="D199" s="72"/>
      <c r="E199" s="42"/>
      <c r="L199" s="19"/>
      <c r="M199" s="50">
        <v>45317</v>
      </c>
      <c r="N199" s="249">
        <v>-1.2704137040754099E-3</v>
      </c>
      <c r="O199" s="250">
        <v>-1.5806333035761264E-2</v>
      </c>
      <c r="P199" s="179"/>
      <c r="S199" s="22"/>
    </row>
    <row r="200" spans="3:19" x14ac:dyDescent="0.4">
      <c r="C200" s="42"/>
      <c r="D200" s="72"/>
      <c r="E200" s="42"/>
      <c r="L200" s="19"/>
      <c r="M200" s="50">
        <v>45320</v>
      </c>
      <c r="N200" s="249">
        <v>7.9194107630125923E-3</v>
      </c>
      <c r="O200" s="250">
        <v>-1.4939707608580095E-3</v>
      </c>
      <c r="P200" s="179"/>
      <c r="S200" s="22"/>
    </row>
    <row r="201" spans="3:19" x14ac:dyDescent="0.4">
      <c r="C201" s="42"/>
      <c r="D201" s="72"/>
      <c r="E201" s="42"/>
      <c r="L201" s="19"/>
      <c r="M201" s="50">
        <v>45321</v>
      </c>
      <c r="N201" s="249">
        <v>-7.7350540436008986E-4</v>
      </c>
      <c r="O201" s="250">
        <v>3.9008229133269596E-3</v>
      </c>
      <c r="P201" s="179"/>
      <c r="S201" s="22"/>
    </row>
    <row r="202" spans="3:19" x14ac:dyDescent="0.4">
      <c r="C202" s="42"/>
      <c r="D202" s="72"/>
      <c r="E202" s="42"/>
      <c r="L202" s="19"/>
      <c r="M202" s="50">
        <v>45322</v>
      </c>
      <c r="N202" s="249">
        <v>-1.6317301228381091E-2</v>
      </c>
      <c r="O202" s="250">
        <v>-2.2409112684302953E-2</v>
      </c>
      <c r="P202" s="179"/>
      <c r="S202" s="22"/>
    </row>
    <row r="203" spans="3:19" x14ac:dyDescent="0.4">
      <c r="C203" s="42"/>
      <c r="D203" s="72"/>
      <c r="E203" s="42"/>
      <c r="L203" s="19"/>
      <c r="M203" s="50">
        <v>45323</v>
      </c>
      <c r="N203" s="249">
        <v>1.3088137839628851E-2</v>
      </c>
      <c r="O203" s="250">
        <v>1.7641293694871014E-2</v>
      </c>
      <c r="P203" s="179"/>
      <c r="S203" s="22"/>
    </row>
    <row r="204" spans="3:19" x14ac:dyDescent="0.4">
      <c r="C204" s="42"/>
      <c r="D204" s="72"/>
      <c r="E204" s="42"/>
      <c r="L204" s="19"/>
      <c r="M204" s="50">
        <v>45324</v>
      </c>
      <c r="N204" s="249">
        <v>1.0527391659852909E-2</v>
      </c>
      <c r="O204" s="250">
        <v>-5.939004815409407E-3</v>
      </c>
      <c r="P204" s="179"/>
      <c r="S204" s="22"/>
    </row>
    <row r="205" spans="3:19" x14ac:dyDescent="0.4">
      <c r="C205" s="42"/>
      <c r="D205" s="72"/>
      <c r="E205" s="42"/>
      <c r="L205" s="19"/>
      <c r="M205" s="50">
        <v>45327</v>
      </c>
      <c r="N205" s="249">
        <v>-3.6411449377971193E-3</v>
      </c>
      <c r="O205" s="250">
        <v>-1.2756337800742767E-2</v>
      </c>
      <c r="P205" s="179"/>
      <c r="S205" s="22"/>
    </row>
    <row r="206" spans="3:19" x14ac:dyDescent="0.4">
      <c r="C206" s="42"/>
      <c r="D206" s="72"/>
      <c r="E206" s="42"/>
      <c r="L206" s="19"/>
      <c r="M206" s="50">
        <v>45328</v>
      </c>
      <c r="N206" s="249">
        <v>2.9032585524312328E-3</v>
      </c>
      <c r="O206" s="250">
        <v>-5.4519681604985274E-5</v>
      </c>
      <c r="P206" s="179"/>
      <c r="S206" s="22"/>
    </row>
    <row r="207" spans="3:19" x14ac:dyDescent="0.4">
      <c r="C207" s="42"/>
      <c r="D207" s="72"/>
      <c r="E207" s="42"/>
      <c r="L207" s="19"/>
      <c r="M207" s="50">
        <v>45329</v>
      </c>
      <c r="N207" s="249">
        <v>8.3404186404307419E-3</v>
      </c>
      <c r="O207" s="250">
        <v>1.7992475873725294E-3</v>
      </c>
      <c r="P207" s="179"/>
      <c r="S207" s="22"/>
    </row>
    <row r="208" spans="3:19" x14ac:dyDescent="0.4">
      <c r="C208" s="42"/>
      <c r="D208" s="72"/>
      <c r="E208" s="42"/>
      <c r="L208" s="19"/>
      <c r="M208" s="50">
        <v>45330</v>
      </c>
      <c r="N208" s="249">
        <v>4.4167837783574244E-4</v>
      </c>
      <c r="O208" s="250">
        <v>1.2408838576249104E-2</v>
      </c>
      <c r="P208" s="179"/>
      <c r="S208" s="22"/>
    </row>
    <row r="209" spans="3:19" x14ac:dyDescent="0.4">
      <c r="C209" s="42"/>
      <c r="D209" s="72"/>
      <c r="E209" s="42"/>
      <c r="L209" s="19"/>
      <c r="M209" s="50">
        <v>45331</v>
      </c>
      <c r="N209" s="249">
        <v>5.7794188473269496E-3</v>
      </c>
      <c r="O209" s="250">
        <v>1.0739856801909151E-2</v>
      </c>
      <c r="P209" s="179"/>
      <c r="S209" s="22"/>
    </row>
    <row r="210" spans="3:19" x14ac:dyDescent="0.4">
      <c r="C210" s="42"/>
      <c r="D210" s="72"/>
      <c r="E210" s="42"/>
      <c r="L210" s="19"/>
      <c r="M210" s="50">
        <v>45334</v>
      </c>
      <c r="N210" s="249">
        <v>-4.3894652833185776E-4</v>
      </c>
      <c r="O210" s="250">
        <v>-9.6597617258764828E-4</v>
      </c>
      <c r="P210" s="179"/>
      <c r="S210" s="22"/>
    </row>
    <row r="211" spans="3:19" x14ac:dyDescent="0.4">
      <c r="C211" s="42"/>
      <c r="D211" s="72"/>
      <c r="E211" s="42"/>
      <c r="L211" s="19"/>
      <c r="M211" s="50">
        <v>45335</v>
      </c>
      <c r="N211" s="249">
        <v>-1.3773004910375747E-2</v>
      </c>
      <c r="O211" s="250">
        <v>-1.3214439192092959E-2</v>
      </c>
      <c r="P211" s="179"/>
      <c r="S211" s="22"/>
    </row>
    <row r="212" spans="3:19" x14ac:dyDescent="0.4">
      <c r="C212" s="42"/>
      <c r="D212" s="72"/>
      <c r="E212" s="42"/>
      <c r="L212" s="19"/>
      <c r="M212" s="50">
        <v>45336</v>
      </c>
      <c r="N212" s="249">
        <v>9.0875971502590285E-3</v>
      </c>
      <c r="O212" s="250">
        <v>-7.0767555797492327E-4</v>
      </c>
      <c r="P212" s="179"/>
      <c r="S212" s="22"/>
    </row>
    <row r="213" spans="3:19" x14ac:dyDescent="0.4">
      <c r="C213" s="42"/>
      <c r="D213" s="72"/>
      <c r="E213" s="42"/>
      <c r="L213" s="19"/>
      <c r="M213" s="50">
        <v>45337</v>
      </c>
      <c r="N213" s="249">
        <v>6.8997332370580155E-3</v>
      </c>
      <c r="O213" s="250">
        <v>1.7976793593724557E-2</v>
      </c>
      <c r="P213" s="179"/>
      <c r="S213" s="22"/>
    </row>
    <row r="214" spans="3:19" x14ac:dyDescent="0.4">
      <c r="C214" s="42"/>
      <c r="D214" s="72"/>
      <c r="E214" s="42"/>
      <c r="L214" s="19"/>
      <c r="M214" s="50">
        <v>45338</v>
      </c>
      <c r="N214" s="249">
        <v>-4.9799804784764921E-3</v>
      </c>
      <c r="O214" s="250">
        <v>4.1205115855941221E-3</v>
      </c>
      <c r="P214" s="179"/>
      <c r="S214" s="22"/>
    </row>
    <row r="215" spans="3:19" x14ac:dyDescent="0.4">
      <c r="C215" s="42"/>
      <c r="D215" s="72"/>
      <c r="E215" s="42"/>
      <c r="L215" s="19"/>
      <c r="M215" s="50">
        <v>45342</v>
      </c>
      <c r="N215" s="249">
        <v>-5.5053952873816659E-3</v>
      </c>
      <c r="O215" s="250">
        <v>-2.2383287145597869E-2</v>
      </c>
      <c r="P215" s="179"/>
      <c r="S215" s="22"/>
    </row>
    <row r="216" spans="3:19" x14ac:dyDescent="0.4">
      <c r="C216" s="42"/>
      <c r="D216" s="72"/>
      <c r="E216" s="42"/>
      <c r="L216" s="19"/>
      <c r="M216" s="50">
        <v>45343</v>
      </c>
      <c r="N216" s="249">
        <v>9.0587003784524031E-4</v>
      </c>
      <c r="O216" s="250">
        <v>-2.0388137810728377E-2</v>
      </c>
      <c r="P216" s="179"/>
      <c r="S216" s="22"/>
    </row>
    <row r="217" spans="3:19" x14ac:dyDescent="0.4">
      <c r="C217" s="42"/>
      <c r="D217" s="72"/>
      <c r="E217" s="42"/>
      <c r="L217" s="19"/>
      <c r="M217" s="50">
        <v>45344</v>
      </c>
      <c r="N217" s="249">
        <v>2.0695480782767835E-2</v>
      </c>
      <c r="O217" s="250">
        <v>2.5097384529771928E-2</v>
      </c>
      <c r="P217" s="179"/>
      <c r="S217" s="22"/>
    </row>
    <row r="218" spans="3:19" x14ac:dyDescent="0.4">
      <c r="C218" s="42"/>
      <c r="D218" s="72"/>
      <c r="E218" s="42"/>
      <c r="L218" s="19"/>
      <c r="M218" s="50">
        <v>45345</v>
      </c>
      <c r="N218" s="249">
        <v>6.8965517241388174E-4</v>
      </c>
      <c r="O218" s="250">
        <v>8.1971662776180142E-3</v>
      </c>
      <c r="P218" s="179"/>
      <c r="S218" s="22"/>
    </row>
    <row r="219" spans="3:19" x14ac:dyDescent="0.4">
      <c r="C219" s="42"/>
      <c r="D219" s="72"/>
      <c r="E219" s="42"/>
      <c r="L219" s="19"/>
      <c r="M219" s="50">
        <v>45348</v>
      </c>
      <c r="N219" s="249">
        <v>-3.662498769321744E-3</v>
      </c>
      <c r="O219" s="250">
        <v>-8.5612750376912478E-3</v>
      </c>
      <c r="P219" s="179"/>
      <c r="S219" s="22"/>
    </row>
    <row r="220" spans="3:19" x14ac:dyDescent="0.4">
      <c r="C220" s="42"/>
      <c r="D220" s="72"/>
      <c r="E220" s="42"/>
      <c r="L220" s="19"/>
      <c r="M220" s="50">
        <v>45349</v>
      </c>
      <c r="N220" s="249">
        <v>1.857744224194104E-3</v>
      </c>
      <c r="O220" s="250">
        <v>4.0188996904361772E-3</v>
      </c>
      <c r="P220" s="179"/>
      <c r="S220" s="22"/>
    </row>
    <row r="221" spans="3:19" x14ac:dyDescent="0.4">
      <c r="C221" s="42"/>
      <c r="D221" s="72"/>
      <c r="E221" s="42"/>
      <c r="L221" s="19"/>
      <c r="M221" s="50">
        <v>45350</v>
      </c>
      <c r="N221" s="249">
        <v>-1.3216814944862778E-3</v>
      </c>
      <c r="O221" s="250">
        <v>2.3259587818467565E-3</v>
      </c>
      <c r="P221" s="179"/>
      <c r="S221" s="22"/>
    </row>
    <row r="222" spans="3:19" x14ac:dyDescent="0.4">
      <c r="C222" s="42"/>
      <c r="D222" s="72"/>
      <c r="E222" s="42"/>
      <c r="L222" s="19"/>
      <c r="M222" s="50">
        <v>45351</v>
      </c>
      <c r="N222" s="249">
        <v>3.5949907162326944E-3</v>
      </c>
      <c r="O222" s="250">
        <v>-1.4570966001080875E-3</v>
      </c>
      <c r="P222" s="179"/>
      <c r="S222" s="22"/>
    </row>
    <row r="223" spans="3:19" x14ac:dyDescent="0.4">
      <c r="C223" s="42"/>
      <c r="D223" s="72"/>
      <c r="E223" s="42"/>
      <c r="L223" s="19"/>
      <c r="M223" s="50">
        <v>45352</v>
      </c>
      <c r="N223" s="249">
        <v>9.3882853094001059E-3</v>
      </c>
      <c r="O223" s="250">
        <v>1.7132356915094828E-2</v>
      </c>
      <c r="P223" s="179"/>
      <c r="S223" s="22"/>
    </row>
    <row r="224" spans="3:19" x14ac:dyDescent="0.4">
      <c r="C224" s="42"/>
      <c r="D224" s="72"/>
      <c r="E224" s="42"/>
      <c r="L224" s="19"/>
      <c r="M224" s="50">
        <v>45355</v>
      </c>
      <c r="N224" s="249">
        <v>-1.072438334795887E-3</v>
      </c>
      <c r="O224" s="250">
        <v>2.582359192348576E-2</v>
      </c>
      <c r="P224" s="179"/>
      <c r="S224" s="22"/>
    </row>
    <row r="225" spans="3:19" x14ac:dyDescent="0.4">
      <c r="C225" s="42"/>
      <c r="D225" s="72"/>
      <c r="E225" s="42"/>
      <c r="L225" s="19"/>
      <c r="M225" s="50">
        <v>45356</v>
      </c>
      <c r="N225" s="249">
        <v>-9.9941440562169408E-3</v>
      </c>
      <c r="O225" s="250">
        <v>-5.7495079249975127E-3</v>
      </c>
      <c r="P225" s="179"/>
      <c r="S225" s="22"/>
    </row>
    <row r="226" spans="3:19" x14ac:dyDescent="0.4">
      <c r="C226" s="42"/>
      <c r="D226" s="72"/>
      <c r="E226" s="42"/>
      <c r="L226" s="19"/>
      <c r="M226" s="50">
        <v>45357</v>
      </c>
      <c r="N226" s="249">
        <v>5.0672345124020282E-3</v>
      </c>
      <c r="O226" s="250">
        <v>2.193279499869771E-2</v>
      </c>
      <c r="P226" s="179"/>
      <c r="S226" s="22"/>
    </row>
    <row r="227" spans="3:19" x14ac:dyDescent="0.4">
      <c r="C227" s="42"/>
      <c r="D227" s="72"/>
      <c r="E227" s="42"/>
      <c r="L227" s="19"/>
      <c r="M227" s="50">
        <v>45358</v>
      </c>
      <c r="N227" s="249">
        <v>9.926434526728695E-3</v>
      </c>
      <c r="O227" s="250">
        <v>1.9371941272430331E-3</v>
      </c>
      <c r="P227" s="179"/>
      <c r="S227" s="22"/>
    </row>
    <row r="228" spans="3:19" x14ac:dyDescent="0.4">
      <c r="C228" s="42"/>
      <c r="D228" s="72"/>
      <c r="E228" s="42"/>
      <c r="L228" s="19"/>
      <c r="M228" s="50">
        <v>45359</v>
      </c>
      <c r="N228" s="249">
        <v>-6.0022144091994526E-3</v>
      </c>
      <c r="O228" s="250">
        <v>-3.0019334486619453E-3</v>
      </c>
      <c r="P228" s="179"/>
      <c r="S228" s="22"/>
    </row>
    <row r="229" spans="3:19" x14ac:dyDescent="0.4">
      <c r="C229" s="42"/>
      <c r="D229" s="72"/>
      <c r="E229" s="42"/>
      <c r="L229" s="19"/>
      <c r="M229" s="50">
        <v>45362</v>
      </c>
      <c r="N229" s="249">
        <v>-8.5984522785913968E-4</v>
      </c>
      <c r="O229" s="250">
        <v>-2.1536106149527865E-2</v>
      </c>
      <c r="P229" s="179"/>
      <c r="S229" s="22"/>
    </row>
    <row r="230" spans="3:19" x14ac:dyDescent="0.4">
      <c r="C230" s="42"/>
      <c r="D230" s="72"/>
      <c r="E230" s="42"/>
      <c r="L230" s="19"/>
      <c r="M230" s="50">
        <v>45363</v>
      </c>
      <c r="N230" s="249">
        <v>1.0757314974182508E-2</v>
      </c>
      <c r="O230" s="250">
        <v>3.1554790590935113E-2</v>
      </c>
      <c r="P230" s="179"/>
      <c r="S230" s="22"/>
    </row>
    <row r="231" spans="3:19" x14ac:dyDescent="0.4">
      <c r="C231" s="42"/>
      <c r="D231" s="72"/>
      <c r="E231" s="42"/>
      <c r="L231" s="19"/>
      <c r="M231" s="50">
        <v>45364</v>
      </c>
      <c r="N231" s="249">
        <v>-1.5673981191221971E-3</v>
      </c>
      <c r="O231" s="250">
        <v>-5.4606128021033699E-3</v>
      </c>
      <c r="P231" s="179"/>
      <c r="S231" s="22"/>
    </row>
    <row r="232" spans="3:19" x14ac:dyDescent="0.4">
      <c r="C232" s="42"/>
      <c r="D232" s="72"/>
      <c r="E232" s="42"/>
      <c r="L232" s="19"/>
      <c r="M232" s="50">
        <v>45365</v>
      </c>
      <c r="N232" s="249">
        <v>-1.9768591197162114E-3</v>
      </c>
      <c r="O232" s="250">
        <v>-1.6624300965937845E-2</v>
      </c>
      <c r="P232" s="179"/>
      <c r="S232" s="22"/>
    </row>
    <row r="233" spans="3:19" x14ac:dyDescent="0.4">
      <c r="C233" s="42"/>
      <c r="D233" s="72"/>
      <c r="E233" s="42"/>
      <c r="L233" s="19"/>
      <c r="M233" s="50">
        <v>45366</v>
      </c>
      <c r="N233" s="249">
        <v>-6.8454471307895304E-3</v>
      </c>
      <c r="O233" s="250">
        <v>-1.2200796153647416E-2</v>
      </c>
      <c r="P233" s="179"/>
      <c r="S233" s="22"/>
    </row>
    <row r="234" spans="3:19" x14ac:dyDescent="0.4">
      <c r="C234" s="42"/>
      <c r="D234" s="72"/>
      <c r="E234" s="42"/>
      <c r="L234" s="19"/>
      <c r="M234" s="50">
        <v>45369</v>
      </c>
      <c r="N234" s="249">
        <v>5.9431575230960085E-3</v>
      </c>
      <c r="O234" s="250">
        <v>3.2448840738996524E-3</v>
      </c>
      <c r="P234" s="179"/>
      <c r="S234" s="22"/>
    </row>
    <row r="235" spans="3:19" x14ac:dyDescent="0.4">
      <c r="C235" s="42"/>
      <c r="D235" s="72"/>
      <c r="E235" s="42"/>
      <c r="L235" s="19"/>
      <c r="M235" s="50">
        <v>45370</v>
      </c>
      <c r="N235" s="249">
        <v>5.557072105448051E-3</v>
      </c>
      <c r="O235" s="250">
        <v>8.6076477646199311E-3</v>
      </c>
      <c r="P235" s="179"/>
      <c r="S235" s="22"/>
    </row>
    <row r="236" spans="3:19" x14ac:dyDescent="0.4">
      <c r="C236" s="42"/>
      <c r="D236" s="72"/>
      <c r="E236" s="42"/>
      <c r="L236" s="19"/>
      <c r="M236" s="50">
        <v>45371</v>
      </c>
      <c r="N236" s="249">
        <v>9.2493843439141483E-3</v>
      </c>
      <c r="O236" s="250">
        <v>3.2067859728975205E-3</v>
      </c>
      <c r="P236" s="179"/>
      <c r="S236" s="22"/>
    </row>
    <row r="237" spans="3:19" x14ac:dyDescent="0.4">
      <c r="C237" s="42"/>
      <c r="D237" s="72"/>
      <c r="E237" s="42"/>
      <c r="L237" s="19"/>
      <c r="M237" s="50">
        <v>45372</v>
      </c>
      <c r="N237" s="249">
        <v>3.3046418690439515E-3</v>
      </c>
      <c r="O237" s="250">
        <v>-1.0620746545679538E-2</v>
      </c>
      <c r="P237" s="179"/>
      <c r="S237" s="22"/>
    </row>
    <row r="238" spans="3:19" x14ac:dyDescent="0.4">
      <c r="C238" s="42"/>
      <c r="D238" s="72"/>
      <c r="E238" s="42"/>
      <c r="L238" s="19"/>
      <c r="M238" s="50">
        <v>45373</v>
      </c>
      <c r="N238" s="249">
        <v>-1.8958253542704052E-3</v>
      </c>
      <c r="O238" s="250">
        <v>-5.5237102657634367E-3</v>
      </c>
      <c r="P238" s="179"/>
      <c r="S238" s="22"/>
    </row>
    <row r="239" spans="3:19" x14ac:dyDescent="0.4">
      <c r="C239" s="42"/>
      <c r="D239" s="72"/>
      <c r="E239" s="42"/>
      <c r="L239" s="19"/>
      <c r="M239" s="50">
        <v>45376</v>
      </c>
      <c r="N239" s="249">
        <v>-2.7628019416359021E-3</v>
      </c>
      <c r="O239" s="250">
        <v>-1.0741982812827445E-2</v>
      </c>
      <c r="P239" s="179"/>
      <c r="S239" s="22"/>
    </row>
    <row r="240" spans="3:19" x14ac:dyDescent="0.4">
      <c r="C240" s="42"/>
      <c r="D240" s="72"/>
      <c r="E240" s="42"/>
      <c r="L240" s="19"/>
      <c r="M240" s="50">
        <v>45377</v>
      </c>
      <c r="N240" s="249">
        <v>-1.846970775535324E-3</v>
      </c>
      <c r="O240" s="250">
        <v>-1.5360983102918704E-3</v>
      </c>
      <c r="P240" s="179"/>
      <c r="S240" s="22"/>
    </row>
    <row r="241" spans="3:19" x14ac:dyDescent="0.4">
      <c r="C241" s="42"/>
      <c r="D241" s="72"/>
      <c r="E241" s="42"/>
      <c r="L241" s="19"/>
      <c r="M241" s="50">
        <v>45378</v>
      </c>
      <c r="N241" s="249">
        <v>8.403847265858428E-3</v>
      </c>
      <c r="O241" s="250">
        <v>1.2201591511936427E-2</v>
      </c>
      <c r="P241" s="179"/>
      <c r="S241" s="22"/>
    </row>
    <row r="242" spans="3:19" x14ac:dyDescent="0.4">
      <c r="C242" s="42"/>
      <c r="D242" s="72"/>
      <c r="E242" s="42"/>
      <c r="L242" s="19"/>
      <c r="M242" s="50">
        <v>45379</v>
      </c>
      <c r="N242" s="249">
        <v>-1.911424584742955E-4</v>
      </c>
      <c r="O242" s="250">
        <v>8.385744234799857E-4</v>
      </c>
      <c r="P242" s="179"/>
      <c r="S242" s="22"/>
    </row>
    <row r="243" spans="3:19" x14ac:dyDescent="0.4">
      <c r="C243" s="42"/>
      <c r="D243" s="72"/>
      <c r="E243" s="42"/>
      <c r="L243" s="19"/>
      <c r="M243" s="50">
        <v>45383</v>
      </c>
      <c r="N243" s="249">
        <v>-1.739728908176827E-3</v>
      </c>
      <c r="O243" s="250">
        <v>-5.9174696271470121E-3</v>
      </c>
      <c r="P243" s="179"/>
      <c r="S243" s="22"/>
    </row>
    <row r="244" spans="3:19" x14ac:dyDescent="0.4">
      <c r="C244" s="42"/>
      <c r="D244" s="72"/>
      <c r="E244" s="42"/>
      <c r="L244" s="19"/>
      <c r="M244" s="50">
        <v>45384</v>
      </c>
      <c r="N244" s="249">
        <v>-6.3582043817985885E-3</v>
      </c>
      <c r="O244" s="250">
        <v>-5.0044776905653014E-3</v>
      </c>
      <c r="P244" s="179"/>
      <c r="S244" s="22"/>
    </row>
    <row r="245" spans="3:19" x14ac:dyDescent="0.4">
      <c r="C245" s="42"/>
      <c r="D245" s="72"/>
      <c r="E245" s="42"/>
      <c r="L245" s="19"/>
      <c r="M245" s="50">
        <v>45385</v>
      </c>
      <c r="N245" s="249">
        <v>1.0986045794464049E-3</v>
      </c>
      <c r="O245" s="250">
        <v>1.0694620923337575E-2</v>
      </c>
      <c r="P245" s="179"/>
      <c r="S245" s="22"/>
    </row>
    <row r="246" spans="3:19" x14ac:dyDescent="0.4">
      <c r="C246" s="42"/>
      <c r="D246" s="72"/>
      <c r="E246" s="42"/>
      <c r="L246" s="19"/>
      <c r="M246" s="50">
        <v>45386</v>
      </c>
      <c r="N246" s="249">
        <v>-1.2206156985810653E-2</v>
      </c>
      <c r="O246" s="250">
        <v>-1.5505500261917222E-2</v>
      </c>
      <c r="P246" s="179"/>
      <c r="S246" s="22"/>
    </row>
    <row r="247" spans="3:19" x14ac:dyDescent="0.4">
      <c r="C247" s="42"/>
      <c r="D247" s="72"/>
      <c r="E247" s="42"/>
      <c r="L247" s="19"/>
      <c r="M247" s="50">
        <v>45387</v>
      </c>
      <c r="N247" s="249">
        <v>1.0446917574599706E-2</v>
      </c>
      <c r="O247" s="250">
        <v>6.3850164946258571E-3</v>
      </c>
      <c r="P247" s="179"/>
      <c r="S247" s="22"/>
    </row>
    <row r="248" spans="3:19" x14ac:dyDescent="0.4">
      <c r="C248" s="42"/>
      <c r="D248" s="72"/>
      <c r="E248" s="42"/>
      <c r="L248" s="19"/>
      <c r="M248" s="50">
        <v>45390</v>
      </c>
      <c r="N248" s="249">
        <v>5.5938120864945607E-4</v>
      </c>
      <c r="O248" s="250">
        <v>3.5952204716083853E-3</v>
      </c>
      <c r="P248" s="179"/>
      <c r="S248" s="22"/>
    </row>
    <row r="249" spans="3:19" x14ac:dyDescent="0.4">
      <c r="C249" s="42"/>
      <c r="D249" s="72"/>
      <c r="E249" s="42"/>
      <c r="L249" s="19"/>
      <c r="M249" s="50">
        <v>45391</v>
      </c>
      <c r="N249" s="249">
        <v>1.1566933991363027E-3</v>
      </c>
      <c r="O249" s="250">
        <v>-2.686755873985812E-3</v>
      </c>
      <c r="P249" s="179"/>
      <c r="S249" s="22"/>
    </row>
    <row r="250" spans="3:19" x14ac:dyDescent="0.4">
      <c r="C250" s="42"/>
      <c r="D250" s="72"/>
      <c r="E250" s="42"/>
      <c r="L250" s="19"/>
      <c r="M250" s="50">
        <v>45392</v>
      </c>
      <c r="N250" s="249">
        <v>-1.001309404606038E-2</v>
      </c>
      <c r="O250" s="250">
        <v>-1.7273255506840637E-2</v>
      </c>
      <c r="P250" s="179"/>
      <c r="S250" s="22"/>
    </row>
    <row r="251" spans="3:19" x14ac:dyDescent="0.4">
      <c r="C251" s="42"/>
      <c r="D251" s="72"/>
      <c r="E251" s="42"/>
      <c r="L251" s="19"/>
      <c r="M251" s="50">
        <v>45393</v>
      </c>
      <c r="N251" s="249">
        <v>7.546876215669629E-3</v>
      </c>
      <c r="O251" s="250">
        <v>-7.5252633842188622E-4</v>
      </c>
      <c r="P251" s="179"/>
      <c r="S251" s="22"/>
    </row>
    <row r="252" spans="3:19" x14ac:dyDescent="0.4">
      <c r="C252" s="42"/>
      <c r="D252" s="72"/>
      <c r="E252" s="42"/>
      <c r="L252" s="19"/>
      <c r="M252" s="50">
        <v>45394</v>
      </c>
      <c r="N252" s="249">
        <v>-1.3803088803088953E-2</v>
      </c>
      <c r="O252" s="250">
        <v>-1.9526627218934875E-2</v>
      </c>
      <c r="P252" s="179"/>
      <c r="S252" s="22"/>
    </row>
    <row r="253" spans="3:19" x14ac:dyDescent="0.4">
      <c r="C253" s="42"/>
      <c r="D253" s="72"/>
      <c r="E253" s="42"/>
      <c r="L253" s="19"/>
      <c r="M253" s="50">
        <v>45397</v>
      </c>
      <c r="N253" s="249">
        <v>-1.2528139375550529E-2</v>
      </c>
      <c r="O253" s="250">
        <v>-5.5960937071377684E-3</v>
      </c>
      <c r="P253" s="179"/>
      <c r="S253" s="22"/>
    </row>
    <row r="254" spans="3:19" x14ac:dyDescent="0.4">
      <c r="C254" s="42"/>
      <c r="D254" s="72"/>
      <c r="E254" s="42"/>
      <c r="L254" s="19"/>
      <c r="M254" s="50">
        <v>45398</v>
      </c>
      <c r="N254" s="249">
        <v>-1.8237684606998094E-3</v>
      </c>
      <c r="O254" s="250">
        <v>1.3793103448275864E-2</v>
      </c>
      <c r="P254" s="179"/>
      <c r="S254" s="22"/>
    </row>
    <row r="255" spans="3:19" x14ac:dyDescent="0.4">
      <c r="C255" s="42"/>
      <c r="D255" s="72"/>
      <c r="E255" s="42"/>
      <c r="L255" s="19"/>
      <c r="M255" s="50">
        <v>45399</v>
      </c>
      <c r="N255" s="249">
        <v>-5.9182173852600304E-3</v>
      </c>
      <c r="O255" s="250">
        <v>-3.5374149659863647E-3</v>
      </c>
      <c r="P255" s="179"/>
      <c r="S255" s="22"/>
    </row>
    <row r="256" spans="3:19" x14ac:dyDescent="0.4">
      <c r="C256" s="42"/>
      <c r="D256" s="72"/>
      <c r="E256" s="42"/>
      <c r="L256" s="19"/>
      <c r="M256" s="50">
        <v>45400</v>
      </c>
      <c r="N256" s="249">
        <v>-2.0577364898611171E-3</v>
      </c>
      <c r="O256" s="250">
        <v>-8.9022392135444748E-3</v>
      </c>
      <c r="P256" s="179"/>
      <c r="S256" s="22"/>
    </row>
    <row r="257" spans="3:19" x14ac:dyDescent="0.4">
      <c r="C257" s="42"/>
      <c r="D257" s="72"/>
      <c r="E257" s="42"/>
      <c r="L257" s="19"/>
      <c r="M257" s="50">
        <v>45401</v>
      </c>
      <c r="N257" s="249">
        <v>-8.7283792440742223E-3</v>
      </c>
      <c r="O257" s="250">
        <v>6.0616079792798964E-4</v>
      </c>
      <c r="P257" s="179"/>
      <c r="S257" s="22"/>
    </row>
    <row r="258" spans="3:19" x14ac:dyDescent="0.4">
      <c r="C258" s="42"/>
      <c r="D258" s="72"/>
      <c r="E258" s="42"/>
      <c r="L258" s="19"/>
      <c r="M258" s="50">
        <v>45404</v>
      </c>
      <c r="N258" s="249">
        <v>9.2091445189432693E-3</v>
      </c>
      <c r="O258" s="250">
        <v>1.7623086242977756E-3</v>
      </c>
      <c r="P258" s="179"/>
      <c r="S258" s="22"/>
    </row>
    <row r="259" spans="3:19" x14ac:dyDescent="0.4">
      <c r="C259" s="42"/>
      <c r="D259" s="72"/>
      <c r="E259" s="42"/>
      <c r="L259" s="19"/>
      <c r="M259" s="50">
        <v>45405</v>
      </c>
      <c r="N259" s="249">
        <v>1.1866645321379996E-2</v>
      </c>
      <c r="O259" s="250">
        <v>1.5942825728422331E-3</v>
      </c>
      <c r="P259" s="179"/>
      <c r="S259" s="22"/>
    </row>
    <row r="260" spans="3:19" x14ac:dyDescent="0.4">
      <c r="C260" s="42"/>
      <c r="D260" s="72"/>
      <c r="E260" s="42"/>
      <c r="L260" s="19"/>
      <c r="M260" s="50">
        <v>45406</v>
      </c>
      <c r="N260" s="249">
        <v>-4.7463660634820685E-4</v>
      </c>
      <c r="O260" s="250">
        <v>1.0483561117514729E-2</v>
      </c>
      <c r="P260" s="179"/>
      <c r="S260" s="22"/>
    </row>
    <row r="261" spans="3:19" x14ac:dyDescent="0.4">
      <c r="C261" s="42"/>
      <c r="D261" s="72"/>
      <c r="E261" s="42"/>
      <c r="L261" s="19"/>
      <c r="M261" s="50">
        <v>45407</v>
      </c>
      <c r="N261" s="249">
        <v>-3.7988959458658249E-3</v>
      </c>
      <c r="O261" s="250">
        <v>-8.2509505703422026E-2</v>
      </c>
      <c r="P261" s="179"/>
      <c r="S261" s="22"/>
    </row>
    <row r="262" spans="3:19" x14ac:dyDescent="0.4">
      <c r="C262" s="42"/>
      <c r="D262" s="72"/>
      <c r="E262" s="42"/>
      <c r="L262" s="19"/>
      <c r="M262" s="50">
        <v>45408</v>
      </c>
      <c r="N262" s="249">
        <v>9.4738723708515018E-3</v>
      </c>
      <c r="O262" s="250">
        <v>-1.0538156414658783E-2</v>
      </c>
      <c r="P262" s="179"/>
      <c r="S262" s="22"/>
    </row>
    <row r="263" spans="3:19" x14ac:dyDescent="0.4">
      <c r="C263" s="42"/>
      <c r="D263" s="72"/>
      <c r="E263" s="42"/>
      <c r="L263" s="19"/>
      <c r="M263" s="50">
        <v>45411</v>
      </c>
      <c r="N263" s="249">
        <v>3.5414945106834084E-3</v>
      </c>
      <c r="O263" s="250">
        <v>1.7950098725543981E-3</v>
      </c>
      <c r="P263" s="179"/>
      <c r="S263" s="22"/>
    </row>
    <row r="264" spans="3:19" x14ac:dyDescent="0.4">
      <c r="C264" s="42"/>
      <c r="D264" s="72"/>
      <c r="E264" s="42"/>
      <c r="L264" s="19"/>
      <c r="M264" s="50">
        <v>45412</v>
      </c>
      <c r="N264" s="249">
        <v>-1.584127357565767E-2</v>
      </c>
      <c r="O264" s="250">
        <v>-7.3463537000539115E-3</v>
      </c>
      <c r="P264" s="179"/>
      <c r="S264" s="22"/>
    </row>
    <row r="265" spans="3:19" x14ac:dyDescent="0.4">
      <c r="C265" s="42"/>
      <c r="D265" s="72"/>
      <c r="E265" s="42"/>
      <c r="L265" s="19"/>
      <c r="M265" s="50">
        <v>45413</v>
      </c>
      <c r="N265" s="249">
        <v>-3.2471413203712602E-3</v>
      </c>
      <c r="O265" s="250">
        <v>-1.064981949458468E-2</v>
      </c>
      <c r="P265" s="179"/>
      <c r="S265" s="22"/>
    </row>
    <row r="266" spans="3:19" x14ac:dyDescent="0.4">
      <c r="C266" s="42"/>
      <c r="D266" s="72"/>
      <c r="E266" s="42"/>
      <c r="L266" s="19"/>
      <c r="M266" s="50">
        <v>45414</v>
      </c>
      <c r="N266" s="249">
        <v>9.3534525831916356E-3</v>
      </c>
      <c r="O266" s="250">
        <v>1.5812199720244894E-3</v>
      </c>
      <c r="P266" s="179"/>
      <c r="S266" s="22"/>
    </row>
    <row r="267" spans="3:19" x14ac:dyDescent="0.4">
      <c r="C267" s="42"/>
      <c r="D267" s="72"/>
      <c r="E267" s="42"/>
      <c r="L267" s="19"/>
      <c r="M267" s="50">
        <v>45415</v>
      </c>
      <c r="N267" s="249">
        <v>1.239530324931206E-2</v>
      </c>
      <c r="O267" s="250">
        <v>6.1934543688141434E-3</v>
      </c>
      <c r="P267" s="179"/>
      <c r="S267" s="22"/>
    </row>
    <row r="268" spans="3:19" x14ac:dyDescent="0.4">
      <c r="C268" s="42"/>
      <c r="D268" s="72"/>
      <c r="E268" s="42"/>
      <c r="L268" s="19"/>
      <c r="M268" s="50">
        <v>45418</v>
      </c>
      <c r="N268" s="249">
        <v>1.0326820395470339E-2</v>
      </c>
      <c r="O268" s="250">
        <v>1.7500452597912147E-2</v>
      </c>
      <c r="P268" s="179"/>
      <c r="S268" s="22"/>
    </row>
    <row r="269" spans="3:19" x14ac:dyDescent="0.4">
      <c r="C269" s="42"/>
      <c r="D269" s="72"/>
      <c r="E269" s="42"/>
      <c r="L269" s="19"/>
      <c r="M269" s="50">
        <v>45419</v>
      </c>
      <c r="N269" s="249">
        <v>1.1034322550668072E-3</v>
      </c>
      <c r="O269" s="250">
        <v>-1.3640946563076117E-3</v>
      </c>
      <c r="P269" s="179"/>
      <c r="S269" s="22"/>
    </row>
    <row r="270" spans="3:19" x14ac:dyDescent="0.4">
      <c r="C270" s="42"/>
      <c r="D270" s="72"/>
      <c r="E270" s="42"/>
      <c r="L270" s="19"/>
      <c r="M270" s="50">
        <v>45420</v>
      </c>
      <c r="N270" s="249">
        <v>9.6685617047713625E-5</v>
      </c>
      <c r="O270" s="250">
        <v>9.0272003800926544E-3</v>
      </c>
      <c r="P270" s="179"/>
      <c r="S270" s="22"/>
    </row>
    <row r="271" spans="3:19" x14ac:dyDescent="0.4">
      <c r="C271" s="42"/>
      <c r="D271" s="72"/>
      <c r="E271" s="42"/>
      <c r="L271" s="19"/>
      <c r="M271" s="50">
        <v>45421</v>
      </c>
      <c r="N271" s="249">
        <v>5.7619056826311091E-3</v>
      </c>
      <c r="O271" s="250">
        <v>-1.1536197763390054E-2</v>
      </c>
      <c r="P271" s="179"/>
      <c r="S271" s="22"/>
    </row>
    <row r="272" spans="3:19" x14ac:dyDescent="0.4">
      <c r="C272" s="42"/>
      <c r="D272" s="72"/>
      <c r="E272" s="42"/>
      <c r="L272" s="19"/>
      <c r="M272" s="50">
        <v>45422</v>
      </c>
      <c r="N272" s="249">
        <v>1.2880404483151316E-3</v>
      </c>
      <c r="O272" s="250">
        <v>5.2925963793828855E-3</v>
      </c>
      <c r="P272" s="179"/>
      <c r="S272" s="22"/>
    </row>
    <row r="273" spans="3:19" x14ac:dyDescent="0.4">
      <c r="C273" s="42"/>
      <c r="D273" s="72"/>
      <c r="E273" s="42"/>
      <c r="L273" s="19"/>
      <c r="M273" s="50">
        <v>45425</v>
      </c>
      <c r="N273" s="249">
        <v>1.3439827970177935E-4</v>
      </c>
      <c r="O273" s="250">
        <v>2.4528866287765456E-3</v>
      </c>
      <c r="P273" s="179"/>
      <c r="S273" s="22"/>
    </row>
    <row r="274" spans="3:19" x14ac:dyDescent="0.4">
      <c r="C274" s="42"/>
      <c r="D274" s="72"/>
      <c r="E274" s="42"/>
      <c r="L274" s="19"/>
      <c r="M274" s="50">
        <v>45426</v>
      </c>
      <c r="N274" s="249">
        <v>4.5881246280546862E-3</v>
      </c>
      <c r="O274" s="250">
        <v>-1.193602291716375E-3</v>
      </c>
      <c r="P274" s="179"/>
      <c r="S274" s="22"/>
    </row>
    <row r="275" spans="3:19" x14ac:dyDescent="0.4">
      <c r="C275" s="42"/>
      <c r="D275" s="72"/>
      <c r="E275" s="42"/>
      <c r="L275" s="19"/>
      <c r="M275" s="50">
        <v>45427</v>
      </c>
      <c r="N275" s="249">
        <v>1.2382954328301377E-2</v>
      </c>
      <c r="O275" s="250">
        <v>5.3776290630974007E-3</v>
      </c>
      <c r="P275" s="179"/>
      <c r="S275" s="22"/>
    </row>
    <row r="276" spans="3:19" x14ac:dyDescent="0.4">
      <c r="C276" s="42"/>
      <c r="D276" s="72"/>
      <c r="E276" s="42"/>
      <c r="L276" s="19"/>
      <c r="M276" s="50">
        <v>45428</v>
      </c>
      <c r="N276" s="249">
        <v>-2.0574578126769656E-3</v>
      </c>
      <c r="O276" s="250">
        <v>4.2196600499226989E-3</v>
      </c>
      <c r="P276" s="179"/>
      <c r="S276" s="22"/>
    </row>
    <row r="277" spans="3:19" x14ac:dyDescent="0.4">
      <c r="C277" s="42"/>
      <c r="D277" s="72"/>
      <c r="L277" s="19"/>
      <c r="M277" s="42">
        <v>45429</v>
      </c>
      <c r="N277" s="249">
        <v>1.4375153681741681E-3</v>
      </c>
      <c r="O277" s="250">
        <v>3.5509261999183619E-4</v>
      </c>
      <c r="P277" s="179"/>
      <c r="S277" s="22"/>
    </row>
    <row r="278" spans="3:19" x14ac:dyDescent="0.4">
      <c r="C278" s="42"/>
      <c r="D278" s="72"/>
      <c r="L278" s="19"/>
      <c r="M278" s="42">
        <v>45432</v>
      </c>
      <c r="N278" s="249">
        <v>1.1521390121823575E-3</v>
      </c>
      <c r="O278" s="250">
        <v>5.2653375140506017E-3</v>
      </c>
      <c r="P278" s="179"/>
      <c r="S278" s="22"/>
    </row>
    <row r="279" spans="3:19" x14ac:dyDescent="0.4">
      <c r="C279" s="42"/>
      <c r="D279" s="72"/>
      <c r="L279" s="19"/>
      <c r="M279" s="42">
        <v>45433</v>
      </c>
      <c r="N279" s="249">
        <v>2.4525525412218909E-3</v>
      </c>
      <c r="O279" s="250">
        <v>2.0892184557438923E-2</v>
      </c>
      <c r="P279" s="179"/>
      <c r="S279" s="22"/>
    </row>
    <row r="280" spans="3:19" x14ac:dyDescent="0.4">
      <c r="C280" s="42"/>
      <c r="D280" s="72"/>
      <c r="L280" s="19"/>
      <c r="M280" s="42">
        <v>45434</v>
      </c>
      <c r="N280" s="249">
        <v>-2.8794037940378801E-3</v>
      </c>
      <c r="O280" s="250">
        <v>1.2682308180087885E-3</v>
      </c>
      <c r="P280" s="179"/>
      <c r="S280" s="22"/>
    </row>
    <row r="281" spans="3:19" x14ac:dyDescent="0.4">
      <c r="C281" s="42"/>
      <c r="D281" s="72"/>
      <c r="L281" s="19"/>
      <c r="M281" s="42">
        <v>45435</v>
      </c>
      <c r="N281" s="249">
        <v>-7.3042296585697133E-3</v>
      </c>
      <c r="O281" s="250">
        <v>-1.7387299211238459E-2</v>
      </c>
      <c r="P281" s="179"/>
      <c r="S281" s="22"/>
    </row>
    <row r="282" spans="3:19" x14ac:dyDescent="0.4">
      <c r="C282" s="42"/>
      <c r="D282" s="72"/>
      <c r="L282" s="19"/>
      <c r="M282" s="42">
        <v>45436</v>
      </c>
      <c r="N282" s="12">
        <v>4.3444275556836784E-3</v>
      </c>
      <c r="O282" s="49">
        <v>1.933555985234767E-3</v>
      </c>
      <c r="P282" s="179"/>
      <c r="S282" s="22"/>
    </row>
    <row r="283" spans="3:19" x14ac:dyDescent="0.4">
      <c r="C283" s="42"/>
      <c r="D283" s="72"/>
      <c r="L283" s="19"/>
      <c r="M283" s="42"/>
      <c r="N283" s="12"/>
      <c r="P283" s="179"/>
      <c r="S283" s="22"/>
    </row>
    <row r="284" spans="3:19" x14ac:dyDescent="0.4">
      <c r="C284" s="42"/>
      <c r="D284" s="72"/>
      <c r="L284" s="19"/>
      <c r="M284" s="42"/>
      <c r="N284" s="12"/>
      <c r="P284" s="179"/>
      <c r="S284" s="22"/>
    </row>
    <row r="285" spans="3:19" x14ac:dyDescent="0.4">
      <c r="C285" s="42"/>
      <c r="D285" s="72"/>
      <c r="L285" s="19"/>
      <c r="M285" s="42"/>
      <c r="N285" s="12"/>
      <c r="P285" s="179"/>
      <c r="S285" s="22"/>
    </row>
    <row r="286" spans="3:19" x14ac:dyDescent="0.4">
      <c r="C286" s="42"/>
      <c r="D286" s="72"/>
      <c r="L286" s="19"/>
      <c r="M286" s="42"/>
      <c r="N286" s="12"/>
      <c r="P286" s="179"/>
      <c r="S286" s="22"/>
    </row>
    <row r="287" spans="3:19" x14ac:dyDescent="0.4">
      <c r="C287" s="42"/>
      <c r="D287" s="72"/>
      <c r="L287" s="19"/>
      <c r="M287" s="42"/>
      <c r="N287" s="12"/>
      <c r="P287" s="179"/>
      <c r="S287" s="22"/>
    </row>
    <row r="288" spans="3:19" x14ac:dyDescent="0.4">
      <c r="C288" s="42"/>
      <c r="D288" s="72"/>
      <c r="L288" s="19"/>
      <c r="M288" s="42"/>
      <c r="N288" s="12"/>
      <c r="P288" s="179"/>
      <c r="S288" s="22"/>
    </row>
    <row r="289" spans="3:19" x14ac:dyDescent="0.4">
      <c r="C289" s="42"/>
      <c r="D289" s="72"/>
      <c r="L289" s="19"/>
      <c r="M289" s="42"/>
      <c r="N289" s="12"/>
      <c r="P289" s="179"/>
      <c r="S289" s="22"/>
    </row>
    <row r="290" spans="3:19" x14ac:dyDescent="0.4">
      <c r="C290" s="42"/>
      <c r="D290" s="72"/>
      <c r="L290" s="19"/>
      <c r="M290" s="42"/>
      <c r="N290" s="12"/>
      <c r="P290" s="179"/>
      <c r="S290" s="22"/>
    </row>
    <row r="291" spans="3:19" x14ac:dyDescent="0.4">
      <c r="C291" s="42"/>
      <c r="D291" s="72"/>
      <c r="L291" s="19"/>
      <c r="M291" s="42"/>
      <c r="N291" s="12"/>
      <c r="P291" s="179"/>
      <c r="S291" s="22"/>
    </row>
    <row r="292" spans="3:19" x14ac:dyDescent="0.4">
      <c r="C292" s="42"/>
      <c r="D292" s="72"/>
      <c r="L292" s="19"/>
      <c r="M292" s="42"/>
      <c r="N292" s="12"/>
      <c r="P292" s="179"/>
      <c r="S292" s="22"/>
    </row>
    <row r="293" spans="3:19" x14ac:dyDescent="0.4">
      <c r="C293" s="42"/>
      <c r="D293" s="72"/>
      <c r="L293" s="19"/>
      <c r="M293" s="42"/>
      <c r="N293" s="12"/>
      <c r="P293" s="179"/>
      <c r="S293" s="22"/>
    </row>
    <row r="294" spans="3:19" x14ac:dyDescent="0.4">
      <c r="C294" s="42"/>
      <c r="D294" s="72"/>
      <c r="L294" s="19"/>
      <c r="M294" s="42"/>
      <c r="N294" s="12"/>
      <c r="P294" s="179"/>
      <c r="S294" s="22"/>
    </row>
    <row r="295" spans="3:19" x14ac:dyDescent="0.4">
      <c r="C295" s="42"/>
      <c r="D295" s="72"/>
      <c r="L295" s="19"/>
      <c r="M295" s="42"/>
      <c r="N295" s="12"/>
      <c r="P295" s="179"/>
      <c r="S295" s="22"/>
    </row>
    <row r="296" spans="3:19" x14ac:dyDescent="0.4">
      <c r="C296" s="42"/>
      <c r="D296" s="72"/>
      <c r="L296" s="19"/>
      <c r="M296" s="42"/>
      <c r="N296" s="12"/>
      <c r="P296" s="179"/>
      <c r="S296" s="22"/>
    </row>
    <row r="297" spans="3:19" x14ac:dyDescent="0.4">
      <c r="C297" s="42"/>
      <c r="D297" s="72"/>
      <c r="L297" s="19"/>
      <c r="M297" s="42"/>
      <c r="N297" s="12"/>
      <c r="P297" s="179"/>
      <c r="S297" s="22"/>
    </row>
    <row r="298" spans="3:19" x14ac:dyDescent="0.4">
      <c r="C298" s="42"/>
      <c r="D298" s="72"/>
      <c r="L298" s="19"/>
      <c r="M298" s="42"/>
      <c r="N298" s="12"/>
      <c r="P298" s="179"/>
      <c r="S298" s="22"/>
    </row>
    <row r="299" spans="3:19" x14ac:dyDescent="0.4">
      <c r="C299" s="42"/>
      <c r="D299" s="72"/>
      <c r="L299" s="19"/>
      <c r="M299" s="42"/>
      <c r="N299" s="12"/>
      <c r="P299" s="179"/>
      <c r="S299" s="22"/>
    </row>
    <row r="300" spans="3:19" x14ac:dyDescent="0.4">
      <c r="C300" s="42"/>
      <c r="D300" s="72"/>
      <c r="L300" s="19"/>
      <c r="M300" s="42"/>
      <c r="N300" s="12"/>
      <c r="P300" s="179"/>
      <c r="S300" s="22"/>
    </row>
    <row r="301" spans="3:19" x14ac:dyDescent="0.4">
      <c r="C301" s="42"/>
      <c r="D301" s="72"/>
      <c r="L301" s="19"/>
      <c r="M301" s="42"/>
      <c r="N301" s="12"/>
      <c r="P301" s="179"/>
      <c r="S301" s="22"/>
    </row>
    <row r="302" spans="3:19" x14ac:dyDescent="0.4">
      <c r="C302" s="42"/>
      <c r="D302" s="72"/>
      <c r="L302" s="19"/>
      <c r="M302" s="42"/>
      <c r="N302" s="12"/>
      <c r="P302" s="179"/>
      <c r="S302" s="22"/>
    </row>
    <row r="303" spans="3:19" x14ac:dyDescent="0.4">
      <c r="C303" s="42"/>
      <c r="D303" s="72"/>
      <c r="L303" s="19"/>
      <c r="M303" s="42"/>
      <c r="N303" s="12"/>
      <c r="P303" s="179"/>
      <c r="S303" s="22"/>
    </row>
    <row r="304" spans="3:19" x14ac:dyDescent="0.4">
      <c r="C304" s="42"/>
      <c r="D304" s="72"/>
      <c r="L304" s="19"/>
      <c r="M304" s="42"/>
      <c r="N304" s="12"/>
      <c r="P304" s="179"/>
      <c r="S304" s="22"/>
    </row>
    <row r="305" spans="3:19" x14ac:dyDescent="0.4">
      <c r="C305" s="42"/>
      <c r="D305" s="72"/>
      <c r="L305" s="19"/>
      <c r="M305" s="42"/>
      <c r="N305" s="12"/>
      <c r="P305" s="179"/>
      <c r="S305" s="22"/>
    </row>
    <row r="306" spans="3:19" x14ac:dyDescent="0.4">
      <c r="C306" s="42"/>
      <c r="D306" s="72"/>
      <c r="L306" s="19"/>
      <c r="M306" s="42"/>
      <c r="N306" s="12"/>
      <c r="P306" s="179"/>
      <c r="S306" s="22"/>
    </row>
    <row r="307" spans="3:19" x14ac:dyDescent="0.4">
      <c r="C307" s="42"/>
      <c r="D307" s="72"/>
      <c r="L307" s="19"/>
      <c r="M307" s="42"/>
      <c r="N307" s="12"/>
      <c r="P307" s="179"/>
      <c r="S307" s="22"/>
    </row>
    <row r="308" spans="3:19" x14ac:dyDescent="0.4">
      <c r="C308" s="42"/>
      <c r="D308" s="72"/>
      <c r="L308" s="19"/>
      <c r="M308" s="42"/>
      <c r="N308" s="12"/>
      <c r="P308" s="179"/>
      <c r="S308" s="22"/>
    </row>
    <row r="309" spans="3:19" x14ac:dyDescent="0.4">
      <c r="C309" s="42"/>
      <c r="D309" s="72"/>
      <c r="L309" s="19"/>
      <c r="M309" s="42"/>
      <c r="N309" s="12"/>
      <c r="P309" s="179"/>
      <c r="S309" s="22"/>
    </row>
    <row r="310" spans="3:19" x14ac:dyDescent="0.4">
      <c r="C310" s="42"/>
      <c r="D310" s="72"/>
      <c r="L310" s="19"/>
      <c r="M310" s="42"/>
      <c r="N310" s="12"/>
      <c r="P310" s="179"/>
      <c r="S310" s="22"/>
    </row>
    <row r="311" spans="3:19" x14ac:dyDescent="0.4">
      <c r="C311" s="42"/>
      <c r="D311" s="72"/>
      <c r="L311" s="19"/>
      <c r="M311" s="42"/>
      <c r="N311" s="12"/>
      <c r="P311" s="179"/>
      <c r="S311" s="22"/>
    </row>
    <row r="312" spans="3:19" x14ac:dyDescent="0.4">
      <c r="C312" s="42"/>
      <c r="D312" s="72"/>
      <c r="L312" s="19"/>
      <c r="M312" s="42"/>
      <c r="N312" s="12"/>
      <c r="P312" s="179"/>
      <c r="S312" s="22"/>
    </row>
    <row r="313" spans="3:19" x14ac:dyDescent="0.4">
      <c r="C313" s="42"/>
      <c r="D313" s="72"/>
      <c r="L313" s="19"/>
      <c r="M313" s="42"/>
      <c r="N313" s="12"/>
      <c r="P313" s="179"/>
      <c r="S313" s="22"/>
    </row>
    <row r="314" spans="3:19" x14ac:dyDescent="0.4">
      <c r="C314" s="42"/>
      <c r="D314" s="72"/>
      <c r="L314" s="19"/>
      <c r="M314" s="42"/>
      <c r="N314" s="12"/>
      <c r="P314" s="179"/>
      <c r="S314" s="22"/>
    </row>
    <row r="315" spans="3:19" x14ac:dyDescent="0.4">
      <c r="C315" s="42"/>
      <c r="D315" s="72"/>
      <c r="L315" s="19"/>
      <c r="M315" s="42"/>
      <c r="N315" s="12"/>
      <c r="P315" s="179"/>
      <c r="S315" s="22"/>
    </row>
    <row r="316" spans="3:19" x14ac:dyDescent="0.4">
      <c r="C316" s="42"/>
      <c r="D316" s="72"/>
      <c r="L316" s="19"/>
      <c r="M316" s="42"/>
      <c r="N316" s="12"/>
      <c r="P316" s="179"/>
      <c r="S316" s="22"/>
    </row>
    <row r="317" spans="3:19" x14ac:dyDescent="0.4">
      <c r="C317" s="42"/>
      <c r="D317" s="72"/>
      <c r="L317" s="19"/>
      <c r="M317" s="42"/>
      <c r="N317" s="12"/>
      <c r="P317" s="179"/>
      <c r="S317" s="22"/>
    </row>
    <row r="318" spans="3:19" x14ac:dyDescent="0.4">
      <c r="C318" s="42"/>
      <c r="D318" s="72"/>
      <c r="L318" s="19"/>
      <c r="M318" s="42"/>
      <c r="N318" s="12"/>
      <c r="P318" s="179"/>
      <c r="S318" s="22"/>
    </row>
    <row r="319" spans="3:19" x14ac:dyDescent="0.4">
      <c r="C319" s="42"/>
      <c r="D319" s="72"/>
      <c r="L319" s="19"/>
      <c r="M319" s="42"/>
      <c r="N319" s="12"/>
      <c r="P319" s="179"/>
      <c r="S319" s="22"/>
    </row>
    <row r="320" spans="3:19" x14ac:dyDescent="0.4">
      <c r="C320" s="42"/>
      <c r="D320" s="72"/>
      <c r="L320" s="19"/>
      <c r="M320" s="42"/>
      <c r="N320" s="12"/>
      <c r="P320" s="179"/>
      <c r="S320" s="22"/>
    </row>
    <row r="321" spans="3:19" x14ac:dyDescent="0.4">
      <c r="C321" s="42"/>
      <c r="D321" s="72"/>
      <c r="L321" s="19"/>
      <c r="M321" s="42"/>
      <c r="N321" s="12"/>
      <c r="P321" s="179"/>
      <c r="S321" s="22"/>
    </row>
    <row r="322" spans="3:19" x14ac:dyDescent="0.4">
      <c r="C322" s="42"/>
      <c r="D322" s="72"/>
      <c r="L322" s="19"/>
      <c r="M322" s="42"/>
      <c r="N322" s="12"/>
      <c r="P322" s="179"/>
      <c r="S322" s="22"/>
    </row>
    <row r="323" spans="3:19" x14ac:dyDescent="0.4">
      <c r="C323" s="42"/>
      <c r="D323" s="72"/>
      <c r="L323" s="19"/>
      <c r="M323" s="42"/>
      <c r="N323" s="12"/>
      <c r="P323" s="179"/>
      <c r="S323" s="22"/>
    </row>
    <row r="324" spans="3:19" x14ac:dyDescent="0.4">
      <c r="C324" s="42"/>
      <c r="D324" s="72"/>
      <c r="L324" s="19"/>
      <c r="M324" s="42"/>
      <c r="N324" s="12"/>
      <c r="P324" s="179"/>
      <c r="S324" s="22"/>
    </row>
    <row r="325" spans="3:19" x14ac:dyDescent="0.4">
      <c r="C325" s="42"/>
      <c r="D325" s="72"/>
      <c r="L325" s="19"/>
      <c r="M325" s="42"/>
      <c r="N325" s="12"/>
      <c r="P325" s="179"/>
      <c r="S325" s="22"/>
    </row>
    <row r="326" spans="3:19" x14ac:dyDescent="0.4">
      <c r="C326" s="42"/>
      <c r="D326" s="72"/>
      <c r="L326" s="19"/>
      <c r="M326" s="42"/>
      <c r="N326" s="12"/>
      <c r="P326" s="179"/>
      <c r="S326" s="22"/>
    </row>
    <row r="327" spans="3:19" x14ac:dyDescent="0.4">
      <c r="C327" s="42"/>
      <c r="D327" s="72"/>
      <c r="L327" s="19"/>
      <c r="M327" s="42"/>
      <c r="N327" s="12"/>
      <c r="P327" s="179"/>
      <c r="S327" s="22"/>
    </row>
    <row r="328" spans="3:19" x14ac:dyDescent="0.4">
      <c r="C328" s="42"/>
      <c r="D328" s="72"/>
      <c r="L328" s="19"/>
      <c r="M328" s="42"/>
      <c r="N328" s="12"/>
      <c r="P328" s="179"/>
      <c r="S328" s="22"/>
    </row>
    <row r="329" spans="3:19" x14ac:dyDescent="0.4">
      <c r="C329" s="42"/>
      <c r="D329" s="72"/>
      <c r="L329" s="19"/>
      <c r="M329" s="42"/>
      <c r="N329" s="12"/>
      <c r="P329" s="179"/>
      <c r="S329" s="22"/>
    </row>
    <row r="330" spans="3:19" x14ac:dyDescent="0.4">
      <c r="C330" s="42"/>
      <c r="D330" s="72"/>
      <c r="L330" s="19"/>
      <c r="M330" s="42"/>
      <c r="N330" s="12"/>
      <c r="P330" s="179"/>
      <c r="S330" s="22"/>
    </row>
    <row r="331" spans="3:19" x14ac:dyDescent="0.4">
      <c r="C331" s="42"/>
      <c r="D331" s="72"/>
      <c r="L331" s="19"/>
      <c r="M331" s="42"/>
      <c r="N331" s="12"/>
      <c r="P331" s="179"/>
      <c r="S331" s="22"/>
    </row>
    <row r="332" spans="3:19" x14ac:dyDescent="0.4">
      <c r="C332" s="42"/>
      <c r="D332" s="72"/>
      <c r="L332" s="19"/>
      <c r="M332" s="42"/>
      <c r="N332" s="12"/>
      <c r="P332" s="179"/>
      <c r="S332" s="22"/>
    </row>
    <row r="333" spans="3:19" x14ac:dyDescent="0.4">
      <c r="C333" s="42"/>
      <c r="D333" s="72"/>
      <c r="L333" s="19"/>
      <c r="M333" s="42"/>
      <c r="N333" s="12"/>
      <c r="P333" s="179"/>
      <c r="S333" s="22"/>
    </row>
    <row r="334" spans="3:19" x14ac:dyDescent="0.4">
      <c r="C334" s="42"/>
      <c r="D334" s="72"/>
      <c r="L334" s="19"/>
      <c r="M334" s="42"/>
      <c r="N334" s="12"/>
      <c r="P334" s="179"/>
      <c r="S334" s="22"/>
    </row>
    <row r="335" spans="3:19" x14ac:dyDescent="0.4">
      <c r="C335" s="42"/>
      <c r="D335" s="72"/>
      <c r="L335" s="19"/>
      <c r="M335" s="42"/>
      <c r="N335" s="12"/>
      <c r="P335" s="179"/>
      <c r="S335" s="22"/>
    </row>
    <row r="336" spans="3:19" x14ac:dyDescent="0.4">
      <c r="C336" s="42"/>
      <c r="D336" s="72"/>
      <c r="L336" s="19"/>
      <c r="M336" s="42"/>
      <c r="N336" s="12"/>
      <c r="P336" s="179"/>
      <c r="S336" s="22"/>
    </row>
    <row r="337" spans="3:19" x14ac:dyDescent="0.4">
      <c r="C337" s="42"/>
      <c r="D337" s="72"/>
      <c r="L337" s="19"/>
      <c r="M337" s="42"/>
      <c r="N337" s="12"/>
      <c r="P337" s="179"/>
      <c r="S337" s="22"/>
    </row>
    <row r="338" spans="3:19" x14ac:dyDescent="0.4">
      <c r="C338" s="42"/>
      <c r="D338" s="72"/>
      <c r="L338" s="19"/>
      <c r="M338" s="42"/>
      <c r="N338" s="12"/>
      <c r="P338" s="179"/>
      <c r="S338" s="22"/>
    </row>
    <row r="339" spans="3:19" x14ac:dyDescent="0.4">
      <c r="C339" s="42"/>
      <c r="D339" s="72"/>
      <c r="L339" s="19"/>
      <c r="M339" s="42"/>
      <c r="N339" s="12"/>
      <c r="P339" s="179"/>
      <c r="S339" s="22"/>
    </row>
    <row r="340" spans="3:19" x14ac:dyDescent="0.4">
      <c r="C340" s="42"/>
      <c r="D340" s="72"/>
      <c r="L340" s="19"/>
      <c r="M340" s="42"/>
      <c r="N340" s="12"/>
      <c r="P340" s="179"/>
      <c r="S340" s="22"/>
    </row>
    <row r="341" spans="3:19" x14ac:dyDescent="0.4">
      <c r="C341" s="42"/>
      <c r="D341" s="72"/>
      <c r="L341" s="19"/>
      <c r="M341" s="42"/>
      <c r="N341" s="12"/>
      <c r="P341" s="179"/>
      <c r="S341" s="22"/>
    </row>
    <row r="342" spans="3:19" x14ac:dyDescent="0.4">
      <c r="C342" s="42"/>
      <c r="D342" s="72"/>
      <c r="L342" s="19"/>
      <c r="M342" s="42"/>
      <c r="N342" s="12"/>
      <c r="P342" s="179"/>
      <c r="S342" s="22"/>
    </row>
    <row r="343" spans="3:19" x14ac:dyDescent="0.4">
      <c r="C343" s="42"/>
      <c r="D343" s="72"/>
      <c r="L343" s="19"/>
      <c r="M343" s="42"/>
      <c r="N343" s="12"/>
      <c r="P343" s="179"/>
      <c r="S343" s="22"/>
    </row>
    <row r="344" spans="3:19" x14ac:dyDescent="0.4">
      <c r="C344" s="42"/>
      <c r="D344" s="72"/>
      <c r="L344" s="19"/>
      <c r="M344" s="42"/>
      <c r="N344" s="12"/>
      <c r="P344" s="179"/>
      <c r="S344" s="22"/>
    </row>
    <row r="345" spans="3:19" x14ac:dyDescent="0.4">
      <c r="C345" s="42"/>
      <c r="D345" s="72"/>
      <c r="L345" s="19"/>
      <c r="M345" s="42"/>
      <c r="N345" s="12"/>
      <c r="P345" s="179"/>
      <c r="S345" s="22"/>
    </row>
    <row r="346" spans="3:19" x14ac:dyDescent="0.4">
      <c r="C346" s="42"/>
      <c r="D346" s="72"/>
      <c r="L346" s="19"/>
      <c r="M346" s="42"/>
      <c r="N346" s="12"/>
      <c r="P346" s="179"/>
      <c r="S346" s="22"/>
    </row>
    <row r="347" spans="3:19" x14ac:dyDescent="0.4">
      <c r="C347" s="42"/>
      <c r="D347" s="72"/>
      <c r="L347" s="19"/>
      <c r="M347" s="42"/>
      <c r="N347" s="12"/>
      <c r="P347" s="179"/>
      <c r="S347" s="22"/>
    </row>
    <row r="348" spans="3:19" x14ac:dyDescent="0.4">
      <c r="C348" s="42"/>
      <c r="D348" s="72"/>
      <c r="L348" s="19"/>
      <c r="M348" s="42"/>
      <c r="N348" s="12"/>
      <c r="P348" s="179"/>
      <c r="S348" s="22"/>
    </row>
    <row r="349" spans="3:19" x14ac:dyDescent="0.4">
      <c r="C349" s="42"/>
      <c r="D349" s="72"/>
      <c r="L349" s="19"/>
      <c r="M349" s="42"/>
      <c r="N349" s="12"/>
      <c r="P349" s="179"/>
      <c r="S349" s="22"/>
    </row>
    <row r="350" spans="3:19" x14ac:dyDescent="0.4">
      <c r="C350" s="42"/>
      <c r="D350" s="72"/>
      <c r="L350" s="19"/>
      <c r="M350" s="42"/>
      <c r="N350" s="12"/>
      <c r="P350" s="179"/>
      <c r="S350" s="22"/>
    </row>
    <row r="351" spans="3:19" x14ac:dyDescent="0.4">
      <c r="C351" s="42"/>
      <c r="D351" s="72"/>
      <c r="L351" s="19"/>
      <c r="M351" s="42"/>
      <c r="N351" s="12"/>
      <c r="P351" s="179"/>
      <c r="S351" s="22"/>
    </row>
    <row r="352" spans="3:19" x14ac:dyDescent="0.4">
      <c r="C352" s="42"/>
      <c r="D352" s="72"/>
      <c r="L352" s="19"/>
      <c r="M352" s="42"/>
      <c r="N352" s="12"/>
      <c r="P352" s="179"/>
      <c r="S352" s="22"/>
    </row>
    <row r="353" spans="3:19" x14ac:dyDescent="0.4">
      <c r="C353" s="42"/>
      <c r="D353" s="72"/>
      <c r="L353" s="19"/>
      <c r="M353" s="42"/>
      <c r="N353" s="12"/>
      <c r="P353" s="179"/>
      <c r="S353" s="22"/>
    </row>
    <row r="354" spans="3:19" x14ac:dyDescent="0.4">
      <c r="C354" s="42"/>
      <c r="D354" s="72"/>
      <c r="L354" s="19"/>
      <c r="M354" s="42"/>
      <c r="N354" s="12"/>
      <c r="P354" s="179"/>
      <c r="S354" s="22"/>
    </row>
    <row r="355" spans="3:19" x14ac:dyDescent="0.4">
      <c r="C355" s="42"/>
      <c r="D355" s="72"/>
      <c r="L355" s="19"/>
      <c r="M355" s="42"/>
      <c r="N355" s="12"/>
      <c r="P355" s="179"/>
      <c r="S355" s="22"/>
    </row>
    <row r="356" spans="3:19" x14ac:dyDescent="0.4">
      <c r="C356" s="42"/>
      <c r="D356" s="72"/>
      <c r="L356" s="19"/>
      <c r="M356" s="42"/>
      <c r="N356" s="12"/>
      <c r="P356" s="179"/>
      <c r="S356" s="22"/>
    </row>
    <row r="357" spans="3:19" x14ac:dyDescent="0.4">
      <c r="C357" s="42"/>
      <c r="D357" s="72"/>
      <c r="L357" s="19"/>
      <c r="M357" s="42"/>
      <c r="N357" s="12"/>
      <c r="P357" s="179"/>
      <c r="S357" s="22"/>
    </row>
    <row r="358" spans="3:19" x14ac:dyDescent="0.4">
      <c r="C358" s="42"/>
      <c r="D358" s="72"/>
      <c r="L358" s="19"/>
      <c r="M358" s="42"/>
      <c r="N358" s="12"/>
      <c r="P358" s="179"/>
      <c r="S358" s="22"/>
    </row>
    <row r="359" spans="3:19" x14ac:dyDescent="0.4">
      <c r="C359" s="42"/>
      <c r="D359" s="72"/>
      <c r="L359" s="19"/>
      <c r="M359" s="42"/>
      <c r="N359" s="12"/>
      <c r="P359" s="179"/>
      <c r="S359" s="22"/>
    </row>
    <row r="360" spans="3:19" x14ac:dyDescent="0.4">
      <c r="C360" s="42"/>
      <c r="D360" s="72"/>
      <c r="L360" s="19"/>
      <c r="M360" s="42"/>
      <c r="N360" s="12"/>
      <c r="P360" s="179"/>
      <c r="S360" s="22"/>
    </row>
    <row r="361" spans="3:19" x14ac:dyDescent="0.4">
      <c r="C361" s="42"/>
      <c r="D361" s="72"/>
      <c r="L361" s="19"/>
      <c r="M361" s="42"/>
      <c r="N361" s="12"/>
      <c r="P361" s="179"/>
      <c r="S361" s="22"/>
    </row>
    <row r="362" spans="3:19" x14ac:dyDescent="0.4">
      <c r="C362" s="42"/>
      <c r="D362" s="72"/>
      <c r="L362" s="19"/>
      <c r="M362" s="42"/>
      <c r="N362" s="12"/>
      <c r="P362" s="179"/>
      <c r="S362" s="22"/>
    </row>
    <row r="363" spans="3:19" x14ac:dyDescent="0.4">
      <c r="C363" s="42"/>
      <c r="D363" s="72"/>
      <c r="L363" s="19"/>
      <c r="M363" s="42"/>
      <c r="N363" s="12"/>
      <c r="P363" s="179"/>
      <c r="S363" s="22"/>
    </row>
    <row r="364" spans="3:19" x14ac:dyDescent="0.4">
      <c r="C364" s="42"/>
      <c r="D364" s="72"/>
      <c r="L364" s="19"/>
      <c r="M364" s="42"/>
      <c r="N364" s="12"/>
      <c r="P364" s="179"/>
      <c r="S364" s="22"/>
    </row>
    <row r="365" spans="3:19" x14ac:dyDescent="0.4">
      <c r="C365" s="42"/>
      <c r="D365" s="72"/>
      <c r="L365" s="19"/>
      <c r="M365" s="42"/>
      <c r="N365" s="12"/>
      <c r="P365" s="179"/>
      <c r="S365" s="22"/>
    </row>
    <row r="366" spans="3:19" x14ac:dyDescent="0.4">
      <c r="C366" s="42"/>
      <c r="D366" s="72"/>
      <c r="L366" s="19"/>
      <c r="M366" s="42"/>
      <c r="N366" s="12"/>
      <c r="P366" s="179"/>
      <c r="S366" s="22"/>
    </row>
    <row r="367" spans="3:19" x14ac:dyDescent="0.4">
      <c r="C367" s="42"/>
      <c r="D367" s="72"/>
      <c r="L367" s="19"/>
      <c r="M367" s="42"/>
      <c r="N367" s="12"/>
      <c r="P367" s="179"/>
      <c r="S367" s="22"/>
    </row>
    <row r="368" spans="3:19" x14ac:dyDescent="0.4">
      <c r="C368" s="42"/>
      <c r="D368" s="72"/>
      <c r="L368" s="19"/>
      <c r="M368" s="42"/>
      <c r="N368" s="12"/>
      <c r="P368" s="179"/>
      <c r="S368" s="22"/>
    </row>
    <row r="369" spans="3:19" x14ac:dyDescent="0.4">
      <c r="C369" s="42"/>
      <c r="D369" s="72"/>
      <c r="L369" s="19"/>
      <c r="M369" s="42"/>
      <c r="N369" s="12"/>
      <c r="P369" s="179"/>
      <c r="S369" s="22"/>
    </row>
    <row r="370" spans="3:19" x14ac:dyDescent="0.4">
      <c r="C370" s="42"/>
      <c r="D370" s="72"/>
      <c r="L370" s="19"/>
      <c r="M370" s="42"/>
      <c r="N370" s="12"/>
      <c r="P370" s="179"/>
      <c r="S370" s="22"/>
    </row>
    <row r="371" spans="3:19" x14ac:dyDescent="0.4">
      <c r="C371" s="42"/>
      <c r="D371" s="72"/>
      <c r="L371" s="19"/>
      <c r="M371" s="42"/>
      <c r="N371" s="12"/>
      <c r="P371" s="179"/>
      <c r="S371" s="22"/>
    </row>
    <row r="372" spans="3:19" x14ac:dyDescent="0.4">
      <c r="C372" s="42"/>
      <c r="D372" s="72"/>
      <c r="L372" s="19"/>
      <c r="M372" s="42"/>
      <c r="N372" s="12"/>
      <c r="P372" s="179"/>
      <c r="S372" s="22"/>
    </row>
    <row r="373" spans="3:19" x14ac:dyDescent="0.4">
      <c r="C373" s="42"/>
      <c r="D373" s="72"/>
      <c r="L373" s="19"/>
      <c r="M373" s="42"/>
      <c r="N373" s="12"/>
      <c r="P373" s="179"/>
      <c r="S373" s="22"/>
    </row>
    <row r="374" spans="3:19" x14ac:dyDescent="0.4">
      <c r="C374" s="42"/>
      <c r="D374" s="72"/>
      <c r="L374" s="19"/>
      <c r="M374" s="42"/>
      <c r="N374" s="12"/>
      <c r="P374" s="179"/>
      <c r="S374" s="22"/>
    </row>
    <row r="375" spans="3:19" x14ac:dyDescent="0.4">
      <c r="C375" s="42"/>
      <c r="D375" s="72"/>
      <c r="L375" s="19"/>
      <c r="M375" s="42"/>
      <c r="N375" s="12"/>
      <c r="P375" s="179"/>
      <c r="S375" s="22"/>
    </row>
    <row r="376" spans="3:19" x14ac:dyDescent="0.4">
      <c r="C376" s="42"/>
      <c r="D376" s="72"/>
      <c r="L376" s="19"/>
      <c r="M376" s="42"/>
      <c r="N376" s="12"/>
      <c r="P376" s="179"/>
      <c r="S376" s="22"/>
    </row>
    <row r="377" spans="3:19" x14ac:dyDescent="0.4">
      <c r="C377" s="42"/>
      <c r="D377" s="72"/>
      <c r="L377" s="19"/>
      <c r="M377" s="42"/>
      <c r="N377" s="12"/>
      <c r="P377" s="179"/>
      <c r="S377" s="22"/>
    </row>
    <row r="378" spans="3:19" x14ac:dyDescent="0.4">
      <c r="C378" s="42"/>
      <c r="D378" s="72"/>
      <c r="L378" s="19"/>
      <c r="M378" s="42"/>
      <c r="N378" s="12"/>
      <c r="P378" s="179"/>
      <c r="S378" s="22"/>
    </row>
    <row r="379" spans="3:19" x14ac:dyDescent="0.4">
      <c r="C379" s="42"/>
      <c r="D379" s="72"/>
      <c r="L379" s="19"/>
      <c r="M379" s="42"/>
      <c r="N379" s="12"/>
      <c r="P379" s="179"/>
      <c r="S379" s="22"/>
    </row>
    <row r="380" spans="3:19" x14ac:dyDescent="0.4">
      <c r="C380" s="42"/>
      <c r="D380" s="72"/>
      <c r="L380" s="19"/>
      <c r="M380" s="42"/>
      <c r="N380" s="12"/>
      <c r="P380" s="179"/>
      <c r="S380" s="22"/>
    </row>
    <row r="381" spans="3:19" x14ac:dyDescent="0.4">
      <c r="C381" s="42"/>
      <c r="D381" s="72"/>
      <c r="L381" s="19"/>
      <c r="M381" s="42"/>
      <c r="N381" s="12"/>
      <c r="P381" s="179"/>
      <c r="S381" s="22"/>
    </row>
    <row r="382" spans="3:19" x14ac:dyDescent="0.4">
      <c r="C382" s="42"/>
      <c r="D382" s="72"/>
      <c r="L382" s="19"/>
      <c r="M382" s="42"/>
      <c r="N382" s="12"/>
      <c r="P382" s="179"/>
      <c r="S382" s="22"/>
    </row>
    <row r="383" spans="3:19" x14ac:dyDescent="0.4">
      <c r="C383" s="42"/>
      <c r="D383" s="72"/>
      <c r="L383" s="19"/>
      <c r="M383" s="42"/>
      <c r="N383" s="12"/>
      <c r="P383" s="179"/>
      <c r="S383" s="22"/>
    </row>
    <row r="384" spans="3:19" x14ac:dyDescent="0.4">
      <c r="C384" s="42"/>
      <c r="D384" s="72"/>
      <c r="L384" s="19"/>
      <c r="M384" s="42"/>
      <c r="N384" s="12"/>
      <c r="P384" s="179"/>
      <c r="S384" s="22"/>
    </row>
    <row r="385" spans="3:19" x14ac:dyDescent="0.4">
      <c r="C385" s="42"/>
      <c r="D385" s="72"/>
      <c r="L385" s="19"/>
      <c r="M385" s="42"/>
      <c r="N385" s="12"/>
      <c r="P385" s="179"/>
      <c r="S385" s="22"/>
    </row>
    <row r="386" spans="3:19" x14ac:dyDescent="0.4">
      <c r="C386" s="42"/>
      <c r="D386" s="72"/>
      <c r="L386" s="19"/>
      <c r="M386" s="42"/>
      <c r="N386" s="12"/>
      <c r="P386" s="179"/>
      <c r="S386" s="22"/>
    </row>
    <row r="387" spans="3:19" x14ac:dyDescent="0.4">
      <c r="C387" s="42"/>
      <c r="D387" s="72"/>
      <c r="L387" s="19"/>
      <c r="M387" s="42"/>
      <c r="N387" s="12"/>
      <c r="P387" s="179"/>
      <c r="S387" s="22"/>
    </row>
    <row r="388" spans="3:19" x14ac:dyDescent="0.4">
      <c r="C388" s="42"/>
      <c r="D388" s="72"/>
      <c r="L388" s="19"/>
      <c r="M388" s="42"/>
      <c r="N388" s="12"/>
      <c r="P388" s="179"/>
      <c r="S388" s="22"/>
    </row>
    <row r="389" spans="3:19" x14ac:dyDescent="0.4">
      <c r="C389" s="42"/>
      <c r="D389" s="72"/>
      <c r="L389" s="19"/>
      <c r="M389" s="42"/>
      <c r="N389" s="12"/>
      <c r="P389" s="179"/>
      <c r="S389" s="22"/>
    </row>
    <row r="390" spans="3:19" x14ac:dyDescent="0.4">
      <c r="C390" s="42"/>
      <c r="D390" s="72"/>
      <c r="L390" s="19"/>
      <c r="M390" s="42"/>
      <c r="N390" s="12"/>
      <c r="P390" s="179"/>
      <c r="S390" s="22"/>
    </row>
    <row r="391" spans="3:19" x14ac:dyDescent="0.4">
      <c r="C391" s="42"/>
      <c r="D391" s="72"/>
      <c r="L391" s="19"/>
      <c r="M391" s="42"/>
      <c r="N391" s="12"/>
      <c r="P391" s="179"/>
      <c r="S391" s="22"/>
    </row>
    <row r="392" spans="3:19" x14ac:dyDescent="0.4">
      <c r="C392" s="42"/>
      <c r="D392" s="72"/>
      <c r="L392" s="19"/>
      <c r="M392" s="42"/>
      <c r="N392" s="12"/>
      <c r="P392" s="179"/>
      <c r="S392" s="22"/>
    </row>
    <row r="393" spans="3:19" x14ac:dyDescent="0.4">
      <c r="C393" s="42"/>
      <c r="D393" s="72"/>
      <c r="L393" s="19"/>
      <c r="M393" s="42"/>
      <c r="N393" s="12"/>
      <c r="P393" s="179"/>
      <c r="S393" s="22"/>
    </row>
    <row r="394" spans="3:19" x14ac:dyDescent="0.4">
      <c r="C394" s="50"/>
      <c r="L394" s="19"/>
      <c r="M394" s="42"/>
      <c r="N394" s="12"/>
      <c r="P394" s="179"/>
      <c r="S394" s="22"/>
    </row>
    <row r="395" spans="3:19" x14ac:dyDescent="0.4">
      <c r="C395" s="50"/>
      <c r="L395" s="19"/>
      <c r="M395" s="42"/>
      <c r="N395" s="12"/>
      <c r="P395" s="179"/>
      <c r="S395" s="22"/>
    </row>
    <row r="396" spans="3:19" x14ac:dyDescent="0.4">
      <c r="C396" s="50"/>
      <c r="L396" s="19"/>
      <c r="M396" s="42"/>
      <c r="N396" s="12"/>
      <c r="P396" s="179"/>
      <c r="S396" s="22"/>
    </row>
    <row r="397" spans="3:19" x14ac:dyDescent="0.4">
      <c r="C397" s="50"/>
      <c r="L397" s="19"/>
      <c r="P397" s="179"/>
      <c r="S397" s="22"/>
    </row>
    <row r="398" spans="3:19" x14ac:dyDescent="0.4">
      <c r="C398" s="50"/>
      <c r="L398" s="19"/>
      <c r="P398" s="179"/>
      <c r="S398" s="22"/>
    </row>
    <row r="399" spans="3:19" x14ac:dyDescent="0.4">
      <c r="C399" s="50"/>
      <c r="L399" s="19"/>
      <c r="P399" s="179"/>
      <c r="S399" s="22"/>
    </row>
    <row r="400" spans="3:19" x14ac:dyDescent="0.4">
      <c r="C400" s="50"/>
      <c r="L400" s="19"/>
      <c r="P400" s="179"/>
      <c r="S400" s="22"/>
    </row>
    <row r="401" spans="3:19" x14ac:dyDescent="0.4">
      <c r="C401" s="50"/>
      <c r="L401" s="19"/>
      <c r="P401" s="179"/>
      <c r="S401" s="22"/>
    </row>
    <row r="402" spans="3:19" x14ac:dyDescent="0.4">
      <c r="C402" s="50"/>
      <c r="L402" s="19"/>
      <c r="P402" s="179"/>
      <c r="S402" s="22"/>
    </row>
    <row r="403" spans="3:19" x14ac:dyDescent="0.4">
      <c r="C403" s="50"/>
      <c r="L403" s="19"/>
      <c r="P403" s="179"/>
      <c r="S403" s="22"/>
    </row>
    <row r="404" spans="3:19" x14ac:dyDescent="0.4">
      <c r="C404" s="50"/>
      <c r="L404" s="19"/>
      <c r="P404" s="179"/>
      <c r="S404" s="22"/>
    </row>
    <row r="405" spans="3:19" x14ac:dyDescent="0.4">
      <c r="C405" s="50"/>
      <c r="L405" s="19"/>
      <c r="P405" s="179"/>
      <c r="S405" s="22"/>
    </row>
    <row r="406" spans="3:19" x14ac:dyDescent="0.4">
      <c r="C406" s="50"/>
      <c r="L406" s="19"/>
      <c r="P406" s="179"/>
      <c r="S406" s="22"/>
    </row>
    <row r="407" spans="3:19" x14ac:dyDescent="0.4">
      <c r="C407" s="50"/>
      <c r="L407" s="19"/>
      <c r="P407" s="179"/>
      <c r="S407" s="22"/>
    </row>
    <row r="408" spans="3:19" x14ac:dyDescent="0.4">
      <c r="C408" s="50"/>
      <c r="L408" s="19"/>
      <c r="P408" s="179"/>
      <c r="S408" s="22"/>
    </row>
    <row r="409" spans="3:19" x14ac:dyDescent="0.4">
      <c r="C409" s="50"/>
      <c r="L409" s="19"/>
      <c r="P409" s="179"/>
      <c r="S409" s="22"/>
    </row>
    <row r="410" spans="3:19" x14ac:dyDescent="0.4">
      <c r="C410" s="50"/>
      <c r="L410" s="19"/>
      <c r="P410" s="179"/>
      <c r="S410" s="22"/>
    </row>
    <row r="411" spans="3:19" x14ac:dyDescent="0.4">
      <c r="C411" s="50"/>
      <c r="L411" s="19"/>
      <c r="P411" s="179"/>
      <c r="S411" s="22"/>
    </row>
    <row r="412" spans="3:19" x14ac:dyDescent="0.4">
      <c r="C412" s="50"/>
      <c r="L412" s="19"/>
      <c r="P412" s="179"/>
      <c r="S412" s="22"/>
    </row>
    <row r="413" spans="3:19" x14ac:dyDescent="0.4">
      <c r="C413" s="50"/>
      <c r="L413" s="19"/>
      <c r="P413" s="179"/>
      <c r="S413" s="22"/>
    </row>
    <row r="414" spans="3:19" x14ac:dyDescent="0.4">
      <c r="C414" s="50"/>
      <c r="L414" s="19"/>
      <c r="P414" s="179"/>
      <c r="S414" s="22"/>
    </row>
    <row r="415" spans="3:19" x14ac:dyDescent="0.4">
      <c r="C415" s="50"/>
      <c r="L415" s="19"/>
      <c r="P415" s="179"/>
      <c r="S415" s="22"/>
    </row>
    <row r="416" spans="3:19" x14ac:dyDescent="0.4">
      <c r="C416" s="50"/>
      <c r="L416" s="19"/>
      <c r="P416" s="179"/>
      <c r="S416" s="22"/>
    </row>
    <row r="417" spans="3:19" x14ac:dyDescent="0.4">
      <c r="C417" s="50"/>
      <c r="L417" s="19"/>
      <c r="P417" s="179"/>
      <c r="S417" s="22"/>
    </row>
    <row r="418" spans="3:19" x14ac:dyDescent="0.4">
      <c r="C418" s="50"/>
      <c r="L418" s="19"/>
      <c r="P418" s="179"/>
      <c r="S418" s="22"/>
    </row>
    <row r="419" spans="3:19" x14ac:dyDescent="0.4">
      <c r="C419" s="50"/>
      <c r="L419" s="19"/>
      <c r="P419" s="179"/>
      <c r="S419" s="22"/>
    </row>
    <row r="420" spans="3:19" x14ac:dyDescent="0.4">
      <c r="C420" s="50"/>
      <c r="L420" s="19"/>
      <c r="P420" s="179"/>
      <c r="S420" s="22"/>
    </row>
    <row r="421" spans="3:19" x14ac:dyDescent="0.4">
      <c r="C421" s="50"/>
      <c r="L421" s="19"/>
      <c r="P421" s="179"/>
      <c r="S421" s="22"/>
    </row>
    <row r="422" spans="3:19" x14ac:dyDescent="0.4">
      <c r="C422" s="50"/>
      <c r="L422" s="19"/>
      <c r="P422" s="179"/>
      <c r="S422" s="22"/>
    </row>
    <row r="423" spans="3:19" x14ac:dyDescent="0.4">
      <c r="C423" s="50"/>
      <c r="L423" s="19"/>
      <c r="P423" s="179"/>
      <c r="S423" s="22"/>
    </row>
    <row r="424" spans="3:19" x14ac:dyDescent="0.4">
      <c r="C424" s="50"/>
      <c r="L424" s="19"/>
      <c r="P424" s="179"/>
      <c r="S424" s="22"/>
    </row>
    <row r="425" spans="3:19" x14ac:dyDescent="0.4">
      <c r="C425" s="50"/>
      <c r="L425" s="19"/>
      <c r="P425" s="179"/>
      <c r="S425" s="22"/>
    </row>
    <row r="426" spans="3:19" x14ac:dyDescent="0.4">
      <c r="C426" s="50"/>
      <c r="L426" s="19"/>
      <c r="P426" s="179"/>
      <c r="S426" s="22"/>
    </row>
    <row r="427" spans="3:19" x14ac:dyDescent="0.4">
      <c r="C427" s="50"/>
      <c r="L427" s="19"/>
      <c r="P427" s="179"/>
      <c r="S427" s="22"/>
    </row>
    <row r="428" spans="3:19" x14ac:dyDescent="0.4">
      <c r="C428" s="50"/>
      <c r="L428" s="19"/>
      <c r="P428" s="179"/>
      <c r="S428" s="22"/>
    </row>
    <row r="429" spans="3:19" x14ac:dyDescent="0.4">
      <c r="C429" s="50"/>
      <c r="L429" s="19"/>
      <c r="P429" s="179"/>
      <c r="S429" s="22"/>
    </row>
    <row r="430" spans="3:19" x14ac:dyDescent="0.4">
      <c r="C430" s="50"/>
      <c r="L430" s="19"/>
      <c r="P430" s="179"/>
      <c r="S430" s="22"/>
    </row>
    <row r="431" spans="3:19" x14ac:dyDescent="0.4">
      <c r="C431" s="50"/>
      <c r="L431" s="19"/>
      <c r="P431" s="179"/>
      <c r="S431" s="22"/>
    </row>
    <row r="432" spans="3:19" x14ac:dyDescent="0.4">
      <c r="C432" s="50"/>
      <c r="L432" s="19"/>
      <c r="P432" s="179"/>
      <c r="S432" s="22"/>
    </row>
    <row r="433" spans="3:19" x14ac:dyDescent="0.4">
      <c r="C433" s="50"/>
      <c r="L433" s="19"/>
      <c r="P433" s="179"/>
      <c r="S433" s="22"/>
    </row>
    <row r="434" spans="3:19" x14ac:dyDescent="0.4">
      <c r="C434" s="50"/>
      <c r="L434" s="19"/>
      <c r="P434" s="179"/>
      <c r="S434" s="22"/>
    </row>
    <row r="435" spans="3:19" x14ac:dyDescent="0.4">
      <c r="C435" s="50"/>
      <c r="L435" s="19"/>
      <c r="P435" s="179"/>
      <c r="S435" s="22"/>
    </row>
    <row r="436" spans="3:19" x14ac:dyDescent="0.4">
      <c r="C436" s="50"/>
      <c r="L436" s="19"/>
      <c r="P436" s="179"/>
      <c r="S436" s="22"/>
    </row>
    <row r="437" spans="3:19" x14ac:dyDescent="0.4">
      <c r="C437" s="50"/>
      <c r="L437" s="19"/>
      <c r="P437" s="179"/>
      <c r="S437" s="22"/>
    </row>
    <row r="438" spans="3:19" x14ac:dyDescent="0.4">
      <c r="C438" s="50"/>
      <c r="L438" s="19"/>
      <c r="P438" s="179"/>
      <c r="S438" s="22"/>
    </row>
    <row r="439" spans="3:19" x14ac:dyDescent="0.4">
      <c r="C439" s="50"/>
      <c r="L439" s="19"/>
      <c r="P439" s="179"/>
      <c r="S439" s="22"/>
    </row>
    <row r="440" spans="3:19" x14ac:dyDescent="0.4">
      <c r="C440" s="50"/>
      <c r="L440" s="19"/>
      <c r="P440" s="179"/>
      <c r="S440" s="22"/>
    </row>
    <row r="441" spans="3:19" x14ac:dyDescent="0.4">
      <c r="C441" s="50"/>
      <c r="L441" s="19"/>
      <c r="P441" s="179"/>
      <c r="S441" s="22"/>
    </row>
    <row r="442" spans="3:19" x14ac:dyDescent="0.4">
      <c r="C442" s="50"/>
      <c r="L442" s="19"/>
      <c r="P442" s="179"/>
      <c r="S442" s="22"/>
    </row>
    <row r="443" spans="3:19" x14ac:dyDescent="0.4">
      <c r="C443" s="50"/>
      <c r="L443" s="19"/>
      <c r="P443" s="179"/>
      <c r="S443" s="22"/>
    </row>
    <row r="444" spans="3:19" x14ac:dyDescent="0.4">
      <c r="C444" s="50"/>
      <c r="L444" s="19"/>
      <c r="P444" s="179"/>
      <c r="S444" s="22"/>
    </row>
    <row r="445" spans="3:19" x14ac:dyDescent="0.4">
      <c r="C445" s="50"/>
      <c r="L445" s="19"/>
      <c r="P445" s="179"/>
      <c r="S445" s="22"/>
    </row>
    <row r="446" spans="3:19" x14ac:dyDescent="0.4">
      <c r="C446" s="50"/>
      <c r="L446" s="19"/>
      <c r="P446" s="179"/>
      <c r="S446" s="22"/>
    </row>
    <row r="447" spans="3:19" x14ac:dyDescent="0.4">
      <c r="C447" s="50"/>
      <c r="L447" s="19"/>
      <c r="P447" s="179"/>
      <c r="S447" s="22"/>
    </row>
    <row r="448" spans="3:19" x14ac:dyDescent="0.4">
      <c r="C448" s="50"/>
      <c r="L448" s="19"/>
      <c r="P448" s="179"/>
      <c r="S448" s="22"/>
    </row>
    <row r="449" spans="3:19" x14ac:dyDescent="0.4">
      <c r="C449" s="50"/>
      <c r="L449" s="19"/>
      <c r="P449" s="179"/>
      <c r="S449" s="22"/>
    </row>
    <row r="450" spans="3:19" x14ac:dyDescent="0.4">
      <c r="C450" s="50"/>
      <c r="L450" s="19"/>
      <c r="P450" s="179"/>
      <c r="S450" s="22"/>
    </row>
    <row r="451" spans="3:19" x14ac:dyDescent="0.4">
      <c r="C451" s="50"/>
      <c r="L451" s="19"/>
      <c r="P451" s="179"/>
      <c r="S451" s="22"/>
    </row>
    <row r="452" spans="3:19" x14ac:dyDescent="0.4">
      <c r="C452" s="50"/>
      <c r="L452" s="19"/>
      <c r="P452" s="179"/>
      <c r="S452" s="22"/>
    </row>
    <row r="453" spans="3:19" x14ac:dyDescent="0.4">
      <c r="C453" s="50"/>
      <c r="L453" s="19"/>
      <c r="P453" s="179"/>
      <c r="S453" s="22"/>
    </row>
    <row r="454" spans="3:19" x14ac:dyDescent="0.4">
      <c r="C454" s="50"/>
      <c r="L454" s="19"/>
      <c r="P454" s="179"/>
      <c r="S454" s="22"/>
    </row>
    <row r="455" spans="3:19" x14ac:dyDescent="0.4">
      <c r="C455" s="50"/>
      <c r="L455" s="19"/>
      <c r="P455" s="179"/>
      <c r="S455" s="22"/>
    </row>
    <row r="456" spans="3:19" x14ac:dyDescent="0.4">
      <c r="C456" s="50"/>
      <c r="L456" s="19"/>
      <c r="P456" s="179"/>
      <c r="S456" s="22"/>
    </row>
    <row r="457" spans="3:19" x14ac:dyDescent="0.4">
      <c r="C457" s="50"/>
      <c r="L457" s="19"/>
      <c r="P457" s="179"/>
      <c r="S457" s="22"/>
    </row>
    <row r="458" spans="3:19" x14ac:dyDescent="0.4">
      <c r="C458" s="50"/>
      <c r="L458" s="19"/>
      <c r="P458" s="179"/>
      <c r="S458" s="22"/>
    </row>
    <row r="459" spans="3:19" x14ac:dyDescent="0.4">
      <c r="C459" s="50"/>
      <c r="L459" s="19"/>
      <c r="P459" s="179"/>
      <c r="S459" s="22"/>
    </row>
    <row r="460" spans="3:19" x14ac:dyDescent="0.4">
      <c r="C460" s="50"/>
      <c r="L460" s="19"/>
      <c r="P460" s="179"/>
      <c r="S460" s="22"/>
    </row>
    <row r="461" spans="3:19" x14ac:dyDescent="0.4">
      <c r="C461" s="50"/>
      <c r="L461" s="19"/>
      <c r="P461" s="179"/>
      <c r="S461" s="22"/>
    </row>
    <row r="462" spans="3:19" x14ac:dyDescent="0.4">
      <c r="C462" s="50"/>
      <c r="L462" s="19"/>
      <c r="P462" s="179"/>
      <c r="S462" s="22"/>
    </row>
    <row r="463" spans="3:19" x14ac:dyDescent="0.4">
      <c r="C463" s="50"/>
      <c r="L463" s="19"/>
      <c r="P463" s="179"/>
      <c r="S463" s="22"/>
    </row>
    <row r="464" spans="3:19" x14ac:dyDescent="0.4">
      <c r="C464" s="50"/>
      <c r="L464" s="19"/>
      <c r="P464" s="179"/>
      <c r="S464" s="22"/>
    </row>
    <row r="465" spans="3:19" x14ac:dyDescent="0.4">
      <c r="C465" s="50"/>
      <c r="L465" s="19"/>
      <c r="P465" s="179"/>
      <c r="S465" s="22"/>
    </row>
    <row r="466" spans="3:19" x14ac:dyDescent="0.4">
      <c r="C466" s="50"/>
      <c r="L466" s="19"/>
      <c r="P466" s="179"/>
      <c r="S466" s="22"/>
    </row>
    <row r="467" spans="3:19" x14ac:dyDescent="0.4">
      <c r="C467" s="50"/>
      <c r="L467" s="19"/>
      <c r="P467" s="179"/>
      <c r="S467" s="22"/>
    </row>
    <row r="468" spans="3:19" x14ac:dyDescent="0.4">
      <c r="C468" s="50"/>
      <c r="L468" s="19"/>
      <c r="P468" s="179"/>
      <c r="S468" s="22"/>
    </row>
    <row r="469" spans="3:19" x14ac:dyDescent="0.4">
      <c r="C469" s="50"/>
      <c r="L469" s="19"/>
      <c r="P469" s="179"/>
      <c r="S469" s="22"/>
    </row>
    <row r="470" spans="3:19" x14ac:dyDescent="0.4">
      <c r="C470" s="50"/>
      <c r="L470" s="19"/>
      <c r="P470" s="179"/>
      <c r="S470" s="22"/>
    </row>
    <row r="471" spans="3:19" x14ac:dyDescent="0.4">
      <c r="C471" s="50"/>
      <c r="L471" s="19"/>
      <c r="P471" s="179"/>
      <c r="S471" s="22"/>
    </row>
    <row r="472" spans="3:19" x14ac:dyDescent="0.4">
      <c r="C472" s="50"/>
      <c r="L472" s="19"/>
      <c r="P472" s="179"/>
      <c r="S472" s="22"/>
    </row>
    <row r="473" spans="3:19" x14ac:dyDescent="0.4">
      <c r="C473" s="50"/>
      <c r="L473" s="42"/>
      <c r="P473" s="179"/>
      <c r="S473" s="22"/>
    </row>
    <row r="474" spans="3:19" x14ac:dyDescent="0.4">
      <c r="C474" s="50"/>
      <c r="L474" s="42"/>
      <c r="P474" s="179"/>
      <c r="S474" s="22"/>
    </row>
    <row r="475" spans="3:19" x14ac:dyDescent="0.4">
      <c r="C475" s="50"/>
      <c r="L475" s="42"/>
      <c r="P475" s="179"/>
    </row>
    <row r="476" spans="3:19" x14ac:dyDescent="0.4">
      <c r="C476" s="50"/>
      <c r="L476" s="42"/>
      <c r="P476" s="179"/>
    </row>
    <row r="477" spans="3:19" x14ac:dyDescent="0.4">
      <c r="C477" s="50"/>
      <c r="L477" s="42"/>
      <c r="P477" s="179"/>
    </row>
    <row r="478" spans="3:19" x14ac:dyDescent="0.4">
      <c r="C478" s="50"/>
      <c r="L478" s="42"/>
      <c r="P478" s="179"/>
    </row>
    <row r="479" spans="3:19" x14ac:dyDescent="0.4">
      <c r="C479" s="50"/>
      <c r="L479" s="42"/>
      <c r="P479" s="179"/>
    </row>
    <row r="480" spans="3:19" x14ac:dyDescent="0.4">
      <c r="C480" s="50"/>
      <c r="L480" s="42"/>
      <c r="P480" s="179"/>
    </row>
    <row r="481" spans="3:16" x14ac:dyDescent="0.4">
      <c r="C481" s="50"/>
      <c r="L481" s="42"/>
      <c r="P481" s="179"/>
    </row>
    <row r="482" spans="3:16" x14ac:dyDescent="0.4">
      <c r="C482" s="50"/>
      <c r="L482" s="42"/>
      <c r="P482" s="179"/>
    </row>
    <row r="483" spans="3:16" x14ac:dyDescent="0.4">
      <c r="C483" s="50"/>
      <c r="L483" s="42"/>
      <c r="P483" s="179"/>
    </row>
    <row r="484" spans="3:16" x14ac:dyDescent="0.4">
      <c r="C484" s="50"/>
      <c r="L484" s="42"/>
      <c r="P484" s="179"/>
    </row>
    <row r="485" spans="3:16" x14ac:dyDescent="0.4">
      <c r="C485" s="50"/>
      <c r="L485" s="42"/>
      <c r="P485" s="179"/>
    </row>
    <row r="486" spans="3:16" x14ac:dyDescent="0.4">
      <c r="C486" s="50"/>
      <c r="L486" s="42"/>
      <c r="P486" s="179"/>
    </row>
    <row r="487" spans="3:16" x14ac:dyDescent="0.4">
      <c r="C487" s="50"/>
      <c r="L487" s="42"/>
      <c r="P487" s="179"/>
    </row>
    <row r="488" spans="3:16" x14ac:dyDescent="0.4">
      <c r="C488" s="50"/>
      <c r="L488" s="42"/>
      <c r="P488" s="179"/>
    </row>
    <row r="489" spans="3:16" x14ac:dyDescent="0.4">
      <c r="C489" s="50"/>
      <c r="L489" s="42"/>
      <c r="P489" s="179"/>
    </row>
    <row r="490" spans="3:16" x14ac:dyDescent="0.4">
      <c r="C490" s="50"/>
      <c r="L490" s="42"/>
      <c r="P490" s="179"/>
    </row>
    <row r="491" spans="3:16" x14ac:dyDescent="0.4">
      <c r="C491" s="50"/>
      <c r="L491" s="42"/>
      <c r="P491" s="179"/>
    </row>
    <row r="492" spans="3:16" x14ac:dyDescent="0.4">
      <c r="C492" s="50"/>
      <c r="L492" s="42"/>
      <c r="P492" s="179"/>
    </row>
    <row r="493" spans="3:16" x14ac:dyDescent="0.4">
      <c r="C493" s="50"/>
      <c r="L493" s="42"/>
      <c r="P493" s="179"/>
    </row>
    <row r="494" spans="3:16" x14ac:dyDescent="0.4">
      <c r="C494" s="50"/>
      <c r="L494" s="42"/>
      <c r="P494" s="179"/>
    </row>
    <row r="495" spans="3:16" x14ac:dyDescent="0.4">
      <c r="C495" s="50"/>
      <c r="L495" s="42"/>
      <c r="P495" s="179"/>
    </row>
    <row r="496" spans="3:16" x14ac:dyDescent="0.4">
      <c r="C496" s="50"/>
      <c r="L496" s="42"/>
      <c r="P496" s="179"/>
    </row>
    <row r="497" spans="3:16" x14ac:dyDescent="0.4">
      <c r="C497" s="50"/>
      <c r="L497" s="42"/>
      <c r="P497" s="179"/>
    </row>
    <row r="498" spans="3:16" x14ac:dyDescent="0.4">
      <c r="C498" s="50"/>
      <c r="L498" s="42"/>
      <c r="P498" s="179"/>
    </row>
    <row r="499" spans="3:16" x14ac:dyDescent="0.4">
      <c r="C499" s="50"/>
      <c r="L499" s="42"/>
      <c r="P499" s="179"/>
    </row>
    <row r="500" spans="3:16" x14ac:dyDescent="0.4">
      <c r="C500" s="50"/>
      <c r="L500" s="42"/>
      <c r="P500" s="179"/>
    </row>
    <row r="501" spans="3:16" x14ac:dyDescent="0.4">
      <c r="C501" s="50"/>
      <c r="L501" s="42"/>
      <c r="P501" s="179"/>
    </row>
    <row r="502" spans="3:16" x14ac:dyDescent="0.4">
      <c r="C502" s="50"/>
      <c r="L502" s="42"/>
      <c r="P502" s="179"/>
    </row>
    <row r="503" spans="3:16" x14ac:dyDescent="0.4">
      <c r="C503" s="50"/>
      <c r="L503" s="42"/>
      <c r="P503" s="179"/>
    </row>
    <row r="504" spans="3:16" x14ac:dyDescent="0.4">
      <c r="C504" s="50"/>
      <c r="L504" s="42"/>
      <c r="P504" s="179"/>
    </row>
    <row r="505" spans="3:16" x14ac:dyDescent="0.4">
      <c r="C505" s="50"/>
      <c r="L505" s="42"/>
      <c r="P505" s="179"/>
    </row>
    <row r="506" spans="3:16" x14ac:dyDescent="0.4">
      <c r="C506" s="50"/>
      <c r="L506" s="42"/>
      <c r="P506" s="179"/>
    </row>
    <row r="507" spans="3:16" x14ac:dyDescent="0.4">
      <c r="C507" s="50"/>
      <c r="L507" s="42"/>
      <c r="P507" s="179"/>
    </row>
    <row r="508" spans="3:16" x14ac:dyDescent="0.4">
      <c r="C508" s="50"/>
      <c r="L508" s="42"/>
      <c r="P508" s="179"/>
    </row>
    <row r="509" spans="3:16" x14ac:dyDescent="0.4">
      <c r="C509" s="50"/>
      <c r="L509" s="42"/>
      <c r="P509" s="179"/>
    </row>
    <row r="510" spans="3:16" x14ac:dyDescent="0.4">
      <c r="C510" s="50"/>
      <c r="L510" s="42"/>
      <c r="P510" s="179"/>
    </row>
    <row r="511" spans="3:16" x14ac:dyDescent="0.4">
      <c r="C511" s="50"/>
      <c r="L511" s="42"/>
      <c r="P511" s="179"/>
    </row>
    <row r="512" spans="3:16" x14ac:dyDescent="0.4">
      <c r="C512" s="50"/>
      <c r="L512" s="42"/>
      <c r="P512" s="179"/>
    </row>
    <row r="513" spans="3:16" x14ac:dyDescent="0.4">
      <c r="C513" s="50"/>
      <c r="L513" s="42"/>
      <c r="P513" s="179"/>
    </row>
    <row r="514" spans="3:16" x14ac:dyDescent="0.4">
      <c r="C514" s="50"/>
      <c r="L514" s="42"/>
      <c r="P514" s="179"/>
    </row>
    <row r="515" spans="3:16" x14ac:dyDescent="0.4">
      <c r="C515" s="50"/>
      <c r="L515" s="42"/>
      <c r="P515" s="179"/>
    </row>
    <row r="516" spans="3:16" x14ac:dyDescent="0.4">
      <c r="C516" s="50"/>
      <c r="L516" s="42"/>
      <c r="P516" s="179"/>
    </row>
    <row r="517" spans="3:16" x14ac:dyDescent="0.4">
      <c r="C517" s="50"/>
      <c r="L517" s="42"/>
      <c r="P517" s="179"/>
    </row>
    <row r="518" spans="3:16" x14ac:dyDescent="0.4">
      <c r="C518" s="50"/>
      <c r="L518" s="42"/>
      <c r="P518" s="179"/>
    </row>
    <row r="519" spans="3:16" x14ac:dyDescent="0.4">
      <c r="C519" s="50"/>
      <c r="L519" s="42"/>
      <c r="P519" s="179"/>
    </row>
    <row r="520" spans="3:16" x14ac:dyDescent="0.4">
      <c r="C520" s="50"/>
      <c r="L520" s="42"/>
      <c r="P520" s="179"/>
    </row>
    <row r="521" spans="3:16" x14ac:dyDescent="0.4">
      <c r="C521" s="50"/>
      <c r="L521" s="42"/>
      <c r="P521" s="179"/>
    </row>
    <row r="522" spans="3:16" x14ac:dyDescent="0.4">
      <c r="C522" s="50"/>
      <c r="L522" s="42"/>
      <c r="P522" s="179"/>
    </row>
    <row r="523" spans="3:16" x14ac:dyDescent="0.4">
      <c r="C523" s="50"/>
      <c r="P523" s="179"/>
    </row>
    <row r="524" spans="3:16" x14ac:dyDescent="0.4">
      <c r="C524" s="50"/>
      <c r="P524" s="179"/>
    </row>
    <row r="525" spans="3:16" x14ac:dyDescent="0.4">
      <c r="C525" s="50"/>
      <c r="P525" s="179"/>
    </row>
    <row r="526" spans="3:16" x14ac:dyDescent="0.4">
      <c r="C526" s="50"/>
      <c r="P526" s="179"/>
    </row>
    <row r="527" spans="3:16" x14ac:dyDescent="0.4">
      <c r="C527" s="50"/>
      <c r="P527" s="179"/>
    </row>
    <row r="528" spans="3:16" x14ac:dyDescent="0.4">
      <c r="C528" s="50"/>
      <c r="P528" s="179"/>
    </row>
    <row r="529" spans="3:16" x14ac:dyDescent="0.4">
      <c r="C529" s="50"/>
      <c r="P529" s="179"/>
    </row>
    <row r="530" spans="3:16" x14ac:dyDescent="0.4">
      <c r="C530" s="50"/>
      <c r="P530" s="179"/>
    </row>
    <row r="531" spans="3:16" x14ac:dyDescent="0.4">
      <c r="C531" s="50"/>
      <c r="P531" s="179"/>
    </row>
    <row r="532" spans="3:16" x14ac:dyDescent="0.4">
      <c r="C532" s="50"/>
      <c r="P532" s="179"/>
    </row>
    <row r="533" spans="3:16" x14ac:dyDescent="0.4">
      <c r="C533" s="50"/>
      <c r="P533" s="179"/>
    </row>
    <row r="534" spans="3:16" x14ac:dyDescent="0.4">
      <c r="C534" s="50"/>
      <c r="P534" s="179"/>
    </row>
    <row r="535" spans="3:16" x14ac:dyDescent="0.4">
      <c r="C535" s="50"/>
      <c r="P535" s="179"/>
    </row>
    <row r="536" spans="3:16" x14ac:dyDescent="0.4">
      <c r="C536" s="50"/>
      <c r="P536" s="179"/>
    </row>
    <row r="537" spans="3:16" x14ac:dyDescent="0.4">
      <c r="C537" s="50"/>
      <c r="P537" s="179"/>
    </row>
    <row r="538" spans="3:16" x14ac:dyDescent="0.4">
      <c r="C538" s="50"/>
      <c r="P538" s="179"/>
    </row>
    <row r="539" spans="3:16" x14ac:dyDescent="0.4">
      <c r="C539" s="50"/>
      <c r="P539" s="179"/>
    </row>
    <row r="540" spans="3:16" x14ac:dyDescent="0.4">
      <c r="C540" s="50"/>
      <c r="P540" s="179"/>
    </row>
    <row r="541" spans="3:16" x14ac:dyDescent="0.4">
      <c r="C541" s="50"/>
      <c r="P541" s="179"/>
    </row>
    <row r="542" spans="3:16" x14ac:dyDescent="0.4">
      <c r="C542" s="50"/>
      <c r="P542" s="179"/>
    </row>
    <row r="543" spans="3:16" x14ac:dyDescent="0.4">
      <c r="C543" s="50"/>
      <c r="P543" s="179"/>
    </row>
    <row r="544" spans="3:16" x14ac:dyDescent="0.4">
      <c r="C544" s="50"/>
      <c r="P544" s="179"/>
    </row>
    <row r="545" spans="3:16" x14ac:dyDescent="0.4">
      <c r="C545" s="50"/>
      <c r="P545" s="179"/>
    </row>
    <row r="546" spans="3:16" x14ac:dyDescent="0.4">
      <c r="C546" s="50"/>
      <c r="P546" s="179"/>
    </row>
    <row r="547" spans="3:16" x14ac:dyDescent="0.4">
      <c r="C547" s="50"/>
      <c r="P547" s="179"/>
    </row>
    <row r="548" spans="3:16" x14ac:dyDescent="0.4">
      <c r="C548" s="50"/>
      <c r="P548" s="179"/>
    </row>
    <row r="549" spans="3:16" x14ac:dyDescent="0.4">
      <c r="C549" s="50"/>
      <c r="P549" s="179"/>
    </row>
    <row r="550" spans="3:16" x14ac:dyDescent="0.4">
      <c r="C550" s="50"/>
      <c r="P550" s="179"/>
    </row>
    <row r="551" spans="3:16" x14ac:dyDescent="0.4">
      <c r="C551" s="50"/>
      <c r="P551" s="179"/>
    </row>
    <row r="552" spans="3:16" x14ac:dyDescent="0.4">
      <c r="C552" s="50"/>
      <c r="P552" s="179"/>
    </row>
    <row r="553" spans="3:16" x14ac:dyDescent="0.4">
      <c r="C553" s="50"/>
      <c r="P553" s="179"/>
    </row>
    <row r="554" spans="3:16" x14ac:dyDescent="0.4">
      <c r="C554" s="50"/>
      <c r="P554" s="179"/>
    </row>
    <row r="555" spans="3:16" x14ac:dyDescent="0.4">
      <c r="C555" s="50"/>
      <c r="P555" s="179"/>
    </row>
    <row r="556" spans="3:16" x14ac:dyDescent="0.4">
      <c r="C556" s="50"/>
      <c r="P556" s="179"/>
    </row>
    <row r="557" spans="3:16" x14ac:dyDescent="0.4">
      <c r="C557" s="50"/>
      <c r="P557" s="179"/>
    </row>
    <row r="558" spans="3:16" x14ac:dyDescent="0.4">
      <c r="C558" s="50"/>
      <c r="P558" s="179"/>
    </row>
    <row r="559" spans="3:16" x14ac:dyDescent="0.4">
      <c r="C559" s="50"/>
      <c r="P559" s="179"/>
    </row>
    <row r="560" spans="3:16" x14ac:dyDescent="0.4">
      <c r="C560" s="50"/>
      <c r="P560" s="179"/>
    </row>
    <row r="561" spans="3:16" x14ac:dyDescent="0.4">
      <c r="C561" s="50"/>
      <c r="P561" s="179"/>
    </row>
    <row r="562" spans="3:16" x14ac:dyDescent="0.4">
      <c r="C562" s="50"/>
      <c r="P562" s="179"/>
    </row>
    <row r="563" spans="3:16" x14ac:dyDescent="0.4">
      <c r="C563" s="50"/>
      <c r="P563" s="179"/>
    </row>
    <row r="564" spans="3:16" x14ac:dyDescent="0.4">
      <c r="C564" s="50"/>
      <c r="P564" s="179"/>
    </row>
    <row r="565" spans="3:16" x14ac:dyDescent="0.4">
      <c r="C565" s="50"/>
      <c r="P565" s="179"/>
    </row>
    <row r="566" spans="3:16" x14ac:dyDescent="0.4">
      <c r="C566" s="50"/>
      <c r="P566" s="179"/>
    </row>
    <row r="567" spans="3:16" x14ac:dyDescent="0.4">
      <c r="C567" s="50"/>
      <c r="P567" s="179"/>
    </row>
    <row r="568" spans="3:16" x14ac:dyDescent="0.4">
      <c r="C568" s="50"/>
      <c r="P568" s="179"/>
    </row>
    <row r="569" spans="3:16" x14ac:dyDescent="0.4">
      <c r="C569" s="50"/>
      <c r="P569" s="179"/>
    </row>
    <row r="570" spans="3:16" x14ac:dyDescent="0.4">
      <c r="C570" s="50"/>
      <c r="P570" s="179"/>
    </row>
    <row r="571" spans="3:16" x14ac:dyDescent="0.4">
      <c r="C571" s="50"/>
      <c r="P571" s="179"/>
    </row>
    <row r="572" spans="3:16" x14ac:dyDescent="0.4">
      <c r="C572" s="50"/>
      <c r="P572" s="179"/>
    </row>
    <row r="573" spans="3:16" x14ac:dyDescent="0.4">
      <c r="C573" s="50"/>
      <c r="P573" s="179"/>
    </row>
    <row r="574" spans="3:16" x14ac:dyDescent="0.4">
      <c r="C574" s="50"/>
      <c r="P574" s="179"/>
    </row>
    <row r="575" spans="3:16" x14ac:dyDescent="0.4">
      <c r="C575" s="50"/>
      <c r="P575" s="179"/>
    </row>
    <row r="576" spans="3:16" x14ac:dyDescent="0.4">
      <c r="C576" s="50"/>
      <c r="P576" s="179"/>
    </row>
    <row r="577" spans="3:16" x14ac:dyDescent="0.4">
      <c r="C577" s="50"/>
      <c r="P577" s="179"/>
    </row>
    <row r="578" spans="3:16" x14ac:dyDescent="0.4">
      <c r="C578" s="50"/>
      <c r="P578" s="179"/>
    </row>
    <row r="579" spans="3:16" x14ac:dyDescent="0.4">
      <c r="C579" s="50"/>
      <c r="P579" s="179"/>
    </row>
    <row r="580" spans="3:16" x14ac:dyDescent="0.4">
      <c r="C580" s="50"/>
      <c r="P580" s="179"/>
    </row>
    <row r="581" spans="3:16" x14ac:dyDescent="0.4">
      <c r="C581" s="50"/>
      <c r="P581" s="179"/>
    </row>
    <row r="582" spans="3:16" x14ac:dyDescent="0.4">
      <c r="C582" s="50"/>
      <c r="P582" s="179"/>
    </row>
    <row r="583" spans="3:16" x14ac:dyDescent="0.4">
      <c r="C583" s="50"/>
      <c r="P583" s="179"/>
    </row>
    <row r="584" spans="3:16" x14ac:dyDescent="0.4">
      <c r="C584" s="50"/>
      <c r="P584" s="179"/>
    </row>
    <row r="585" spans="3:16" x14ac:dyDescent="0.4">
      <c r="C585" s="50"/>
      <c r="P585" s="179"/>
    </row>
    <row r="586" spans="3:16" x14ac:dyDescent="0.4">
      <c r="C586" s="50"/>
      <c r="P586" s="179"/>
    </row>
    <row r="587" spans="3:16" x14ac:dyDescent="0.4">
      <c r="C587" s="50"/>
      <c r="P587" s="179"/>
    </row>
    <row r="588" spans="3:16" x14ac:dyDescent="0.4">
      <c r="C588" s="50"/>
      <c r="P588" s="179"/>
    </row>
    <row r="589" spans="3:16" x14ac:dyDescent="0.4">
      <c r="C589" s="50"/>
      <c r="P589" s="179"/>
    </row>
    <row r="590" spans="3:16" x14ac:dyDescent="0.4">
      <c r="C590" s="50"/>
      <c r="P590" s="179"/>
    </row>
    <row r="591" spans="3:16" x14ac:dyDescent="0.4">
      <c r="C591" s="50"/>
      <c r="P591" s="179"/>
    </row>
    <row r="592" spans="3:16" x14ac:dyDescent="0.4">
      <c r="C592" s="50"/>
      <c r="P592" s="179"/>
    </row>
    <row r="593" spans="3:16" x14ac:dyDescent="0.4">
      <c r="C593" s="50"/>
      <c r="P593" s="179"/>
    </row>
    <row r="594" spans="3:16" x14ac:dyDescent="0.4">
      <c r="C594" s="50"/>
      <c r="P594" s="179"/>
    </row>
    <row r="595" spans="3:16" x14ac:dyDescent="0.4">
      <c r="C595" s="50"/>
      <c r="P595" s="179"/>
    </row>
    <row r="596" spans="3:16" x14ac:dyDescent="0.4">
      <c r="C596" s="50"/>
      <c r="P596" s="179"/>
    </row>
    <row r="597" spans="3:16" x14ac:dyDescent="0.4">
      <c r="C597" s="50"/>
      <c r="P597" s="179"/>
    </row>
    <row r="598" spans="3:16" x14ac:dyDescent="0.4">
      <c r="C598" s="50"/>
      <c r="P598" s="179"/>
    </row>
    <row r="599" spans="3:16" x14ac:dyDescent="0.4">
      <c r="C599" s="50"/>
      <c r="P599" s="179"/>
    </row>
    <row r="600" spans="3:16" x14ac:dyDescent="0.4">
      <c r="C600" s="50"/>
      <c r="P600" s="179"/>
    </row>
    <row r="601" spans="3:16" x14ac:dyDescent="0.4">
      <c r="C601" s="50"/>
      <c r="P601" s="179"/>
    </row>
    <row r="602" spans="3:16" x14ac:dyDescent="0.4">
      <c r="C602" s="50"/>
      <c r="P602" s="179"/>
    </row>
    <row r="603" spans="3:16" x14ac:dyDescent="0.4">
      <c r="C603" s="50"/>
      <c r="P603" s="179"/>
    </row>
    <row r="604" spans="3:16" x14ac:dyDescent="0.4">
      <c r="C604" s="50"/>
      <c r="P604" s="179"/>
    </row>
    <row r="605" spans="3:16" x14ac:dyDescent="0.4">
      <c r="C605" s="50"/>
      <c r="P605" s="179"/>
    </row>
    <row r="606" spans="3:16" x14ac:dyDescent="0.4">
      <c r="C606" s="50"/>
      <c r="P606" s="179"/>
    </row>
    <row r="607" spans="3:16" x14ac:dyDescent="0.4">
      <c r="C607" s="50"/>
      <c r="P607" s="179"/>
    </row>
    <row r="608" spans="3:16" x14ac:dyDescent="0.4">
      <c r="C608" s="50"/>
      <c r="P608" s="179"/>
    </row>
    <row r="609" spans="3:16" x14ac:dyDescent="0.4">
      <c r="C609" s="50"/>
      <c r="P609" s="179"/>
    </row>
    <row r="610" spans="3:16" x14ac:dyDescent="0.4">
      <c r="C610" s="50"/>
      <c r="P610" s="179"/>
    </row>
    <row r="611" spans="3:16" x14ac:dyDescent="0.4">
      <c r="C611" s="50"/>
      <c r="P611" s="179"/>
    </row>
    <row r="612" spans="3:16" x14ac:dyDescent="0.4">
      <c r="C612" s="50"/>
      <c r="P612" s="179"/>
    </row>
    <row r="613" spans="3:16" x14ac:dyDescent="0.4">
      <c r="C613" s="50"/>
      <c r="P613" s="179"/>
    </row>
    <row r="614" spans="3:16" x14ac:dyDescent="0.4">
      <c r="C614" s="50"/>
      <c r="P614" s="179"/>
    </row>
    <row r="615" spans="3:16" x14ac:dyDescent="0.4">
      <c r="C615" s="50"/>
      <c r="P615" s="179"/>
    </row>
    <row r="616" spans="3:16" x14ac:dyDescent="0.4">
      <c r="C616" s="50"/>
      <c r="P616" s="179"/>
    </row>
    <row r="617" spans="3:16" x14ac:dyDescent="0.4">
      <c r="C617" s="50"/>
      <c r="P617" s="179"/>
    </row>
    <row r="618" spans="3:16" x14ac:dyDescent="0.4">
      <c r="C618" s="50"/>
      <c r="P618" s="179"/>
    </row>
    <row r="619" spans="3:16" x14ac:dyDescent="0.4">
      <c r="C619" s="50"/>
      <c r="P619" s="179"/>
    </row>
    <row r="620" spans="3:16" x14ac:dyDescent="0.4">
      <c r="C620" s="50"/>
      <c r="P620" s="179"/>
    </row>
    <row r="621" spans="3:16" x14ac:dyDescent="0.4">
      <c r="C621" s="50"/>
      <c r="P621" s="179"/>
    </row>
    <row r="622" spans="3:16" x14ac:dyDescent="0.4">
      <c r="C622" s="50"/>
      <c r="P622" s="179"/>
    </row>
    <row r="623" spans="3:16" x14ac:dyDescent="0.4">
      <c r="C623" s="50"/>
      <c r="P623" s="179"/>
    </row>
    <row r="624" spans="3:16" x14ac:dyDescent="0.4">
      <c r="C624" s="50"/>
      <c r="P624" s="179"/>
    </row>
    <row r="625" spans="3:16" x14ac:dyDescent="0.4">
      <c r="C625" s="50"/>
      <c r="P625" s="179"/>
    </row>
    <row r="626" spans="3:16" x14ac:dyDescent="0.4">
      <c r="C626" s="50"/>
      <c r="P626" s="179"/>
    </row>
    <row r="627" spans="3:16" x14ac:dyDescent="0.4">
      <c r="C627" s="50"/>
      <c r="P627" s="179"/>
    </row>
    <row r="628" spans="3:16" x14ac:dyDescent="0.4">
      <c r="C628" s="50"/>
      <c r="P628" s="179"/>
    </row>
    <row r="629" spans="3:16" x14ac:dyDescent="0.4">
      <c r="C629" s="50"/>
      <c r="P629" s="179"/>
    </row>
    <row r="630" spans="3:16" x14ac:dyDescent="0.4">
      <c r="C630" s="50"/>
      <c r="P630" s="179"/>
    </row>
    <row r="631" spans="3:16" x14ac:dyDescent="0.4">
      <c r="C631" s="50"/>
      <c r="P631" s="179"/>
    </row>
    <row r="632" spans="3:16" x14ac:dyDescent="0.4">
      <c r="C632" s="50"/>
      <c r="P632" s="179"/>
    </row>
    <row r="633" spans="3:16" x14ac:dyDescent="0.4">
      <c r="C633" s="50"/>
      <c r="P633" s="179"/>
    </row>
    <row r="634" spans="3:16" x14ac:dyDescent="0.4">
      <c r="C634" s="50"/>
      <c r="P634" s="179"/>
    </row>
    <row r="635" spans="3:16" x14ac:dyDescent="0.4">
      <c r="C635" s="50"/>
      <c r="P635" s="179"/>
    </row>
    <row r="636" spans="3:16" x14ac:dyDescent="0.4">
      <c r="C636" s="50"/>
      <c r="P636" s="179"/>
    </row>
    <row r="637" spans="3:16" x14ac:dyDescent="0.4">
      <c r="C637" s="50"/>
      <c r="P637" s="179"/>
    </row>
    <row r="638" spans="3:16" x14ac:dyDescent="0.4">
      <c r="C638" s="50"/>
      <c r="P638" s="179"/>
    </row>
    <row r="639" spans="3:16" x14ac:dyDescent="0.4">
      <c r="C639" s="50"/>
      <c r="P639" s="179"/>
    </row>
    <row r="640" spans="3:16" x14ac:dyDescent="0.4">
      <c r="C640" s="50"/>
      <c r="P640" s="179"/>
    </row>
    <row r="641" spans="3:16" x14ac:dyDescent="0.4">
      <c r="C641" s="50"/>
      <c r="P641" s="179"/>
    </row>
    <row r="642" spans="3:16" x14ac:dyDescent="0.4">
      <c r="C642" s="50"/>
      <c r="P642" s="179"/>
    </row>
    <row r="643" spans="3:16" x14ac:dyDescent="0.4">
      <c r="C643" s="50"/>
      <c r="P643" s="179"/>
    </row>
    <row r="644" spans="3:16" x14ac:dyDescent="0.4">
      <c r="C644" s="50"/>
      <c r="P644" s="179"/>
    </row>
    <row r="645" spans="3:16" x14ac:dyDescent="0.4">
      <c r="C645" s="50"/>
      <c r="P645" s="179"/>
    </row>
    <row r="646" spans="3:16" x14ac:dyDescent="0.4">
      <c r="C646" s="50"/>
      <c r="P646" s="179"/>
    </row>
    <row r="647" spans="3:16" x14ac:dyDescent="0.4">
      <c r="C647" s="50"/>
      <c r="P647" s="179"/>
    </row>
    <row r="648" spans="3:16" x14ac:dyDescent="0.4">
      <c r="C648" s="50"/>
      <c r="P648" s="179"/>
    </row>
    <row r="649" spans="3:16" x14ac:dyDescent="0.4">
      <c r="C649" s="50"/>
      <c r="P649" s="179"/>
    </row>
    <row r="650" spans="3:16" x14ac:dyDescent="0.4">
      <c r="C650" s="50"/>
      <c r="P650" s="179"/>
    </row>
    <row r="651" spans="3:16" x14ac:dyDescent="0.4">
      <c r="C651" s="50"/>
      <c r="P651" s="179"/>
    </row>
    <row r="652" spans="3:16" x14ac:dyDescent="0.4">
      <c r="C652" s="50"/>
      <c r="P652" s="179"/>
    </row>
    <row r="653" spans="3:16" x14ac:dyDescent="0.4">
      <c r="C653" s="50"/>
      <c r="P653" s="179"/>
    </row>
    <row r="654" spans="3:16" x14ac:dyDescent="0.4">
      <c r="C654" s="50"/>
      <c r="P654" s="179"/>
    </row>
    <row r="655" spans="3:16" x14ac:dyDescent="0.4">
      <c r="C655" s="50"/>
      <c r="P655" s="179"/>
    </row>
    <row r="656" spans="3:16" x14ac:dyDescent="0.4">
      <c r="C656" s="50"/>
      <c r="P656" s="179"/>
    </row>
    <row r="657" spans="3:16" x14ac:dyDescent="0.4">
      <c r="C657" s="50"/>
      <c r="P657" s="179"/>
    </row>
    <row r="658" spans="3:16" x14ac:dyDescent="0.4">
      <c r="C658" s="50"/>
      <c r="P658" s="179"/>
    </row>
    <row r="659" spans="3:16" x14ac:dyDescent="0.4">
      <c r="C659" s="50"/>
      <c r="P659" s="179"/>
    </row>
    <row r="660" spans="3:16" x14ac:dyDescent="0.4">
      <c r="C660" s="50"/>
      <c r="P660" s="179"/>
    </row>
    <row r="661" spans="3:16" x14ac:dyDescent="0.4">
      <c r="C661" s="50"/>
      <c r="P661" s="179"/>
    </row>
    <row r="662" spans="3:16" x14ac:dyDescent="0.4">
      <c r="C662" s="50"/>
      <c r="P662" s="179"/>
    </row>
    <row r="663" spans="3:16" x14ac:dyDescent="0.4">
      <c r="C663" s="50"/>
      <c r="P663" s="179"/>
    </row>
    <row r="664" spans="3:16" x14ac:dyDescent="0.4">
      <c r="C664" s="50"/>
      <c r="P664" s="179"/>
    </row>
    <row r="665" spans="3:16" x14ac:dyDescent="0.4">
      <c r="C665" s="50"/>
      <c r="P665" s="179"/>
    </row>
    <row r="666" spans="3:16" x14ac:dyDescent="0.4">
      <c r="C666" s="50"/>
      <c r="P666" s="179"/>
    </row>
    <row r="667" spans="3:16" x14ac:dyDescent="0.4">
      <c r="C667" s="50"/>
      <c r="P667" s="179"/>
    </row>
    <row r="668" spans="3:16" x14ac:dyDescent="0.4">
      <c r="C668" s="50"/>
      <c r="P668" s="179"/>
    </row>
    <row r="669" spans="3:16" x14ac:dyDescent="0.4">
      <c r="C669" s="50"/>
      <c r="P669" s="179"/>
    </row>
    <row r="670" spans="3:16" x14ac:dyDescent="0.4">
      <c r="C670" s="50"/>
      <c r="P670" s="179"/>
    </row>
    <row r="671" spans="3:16" x14ac:dyDescent="0.4">
      <c r="C671" s="50"/>
      <c r="P671" s="179"/>
    </row>
    <row r="672" spans="3:16" x14ac:dyDescent="0.4">
      <c r="C672" s="50"/>
      <c r="P672" s="179"/>
    </row>
    <row r="673" spans="3:16" x14ac:dyDescent="0.4">
      <c r="C673" s="50"/>
      <c r="P673" s="179"/>
    </row>
    <row r="674" spans="3:16" x14ac:dyDescent="0.4">
      <c r="C674" s="50"/>
      <c r="P674" s="179"/>
    </row>
    <row r="675" spans="3:16" x14ac:dyDescent="0.4">
      <c r="C675" s="50"/>
      <c r="P675" s="179"/>
    </row>
    <row r="676" spans="3:16" x14ac:dyDescent="0.4">
      <c r="C676" s="50"/>
      <c r="P676" s="179"/>
    </row>
    <row r="677" spans="3:16" x14ac:dyDescent="0.4">
      <c r="C677" s="50"/>
      <c r="P677" s="179"/>
    </row>
    <row r="678" spans="3:16" x14ac:dyDescent="0.4">
      <c r="C678" s="50"/>
      <c r="P678" s="179"/>
    </row>
    <row r="679" spans="3:16" x14ac:dyDescent="0.4">
      <c r="C679" s="50"/>
      <c r="P679" s="179"/>
    </row>
    <row r="680" spans="3:16" x14ac:dyDescent="0.4">
      <c r="C680" s="50"/>
      <c r="P680" s="179"/>
    </row>
    <row r="681" spans="3:16" x14ac:dyDescent="0.4">
      <c r="C681" s="50"/>
      <c r="P681" s="179"/>
    </row>
    <row r="682" spans="3:16" x14ac:dyDescent="0.4">
      <c r="C682" s="50"/>
      <c r="P682" s="179"/>
    </row>
    <row r="683" spans="3:16" x14ac:dyDescent="0.4">
      <c r="C683" s="50"/>
      <c r="P683" s="179"/>
    </row>
    <row r="684" spans="3:16" x14ac:dyDescent="0.4">
      <c r="C684" s="50"/>
      <c r="P684" s="179"/>
    </row>
    <row r="685" spans="3:16" x14ac:dyDescent="0.4">
      <c r="C685" s="50"/>
      <c r="P685" s="179"/>
    </row>
    <row r="686" spans="3:16" x14ac:dyDescent="0.4">
      <c r="C686" s="50"/>
      <c r="P686" s="179"/>
    </row>
    <row r="687" spans="3:16" x14ac:dyDescent="0.4">
      <c r="C687" s="50"/>
      <c r="P687" s="179"/>
    </row>
    <row r="688" spans="3:16" x14ac:dyDescent="0.4">
      <c r="C688" s="50"/>
      <c r="P688" s="179"/>
    </row>
    <row r="689" spans="3:16" x14ac:dyDescent="0.4">
      <c r="C689" s="50"/>
      <c r="P689" s="179"/>
    </row>
    <row r="690" spans="3:16" x14ac:dyDescent="0.4">
      <c r="C690" s="50"/>
      <c r="P690" s="179"/>
    </row>
    <row r="691" spans="3:16" x14ac:dyDescent="0.4">
      <c r="C691" s="50"/>
      <c r="P691" s="179"/>
    </row>
    <row r="692" spans="3:16" x14ac:dyDescent="0.4">
      <c r="C692" s="50"/>
      <c r="P692" s="179"/>
    </row>
    <row r="693" spans="3:16" x14ac:dyDescent="0.4">
      <c r="C693" s="50"/>
      <c r="P693" s="179"/>
    </row>
    <row r="694" spans="3:16" x14ac:dyDescent="0.4">
      <c r="C694" s="50"/>
      <c r="P694" s="179"/>
    </row>
    <row r="695" spans="3:16" x14ac:dyDescent="0.4">
      <c r="C695" s="50"/>
      <c r="P695" s="179"/>
    </row>
    <row r="696" spans="3:16" x14ac:dyDescent="0.4">
      <c r="C696" s="50"/>
      <c r="P696" s="179"/>
    </row>
    <row r="697" spans="3:16" x14ac:dyDescent="0.4">
      <c r="C697" s="50"/>
      <c r="P697" s="179"/>
    </row>
    <row r="698" spans="3:16" x14ac:dyDescent="0.4">
      <c r="C698" s="50"/>
      <c r="P698" s="179"/>
    </row>
    <row r="699" spans="3:16" x14ac:dyDescent="0.4">
      <c r="C699" s="50"/>
      <c r="P699" s="179"/>
    </row>
    <row r="700" spans="3:16" x14ac:dyDescent="0.4">
      <c r="C700" s="50"/>
      <c r="P700" s="179"/>
    </row>
    <row r="701" spans="3:16" x14ac:dyDescent="0.4">
      <c r="C701" s="50"/>
      <c r="P701" s="179"/>
    </row>
    <row r="702" spans="3:16" x14ac:dyDescent="0.4">
      <c r="C702" s="50"/>
      <c r="P702" s="179"/>
    </row>
    <row r="703" spans="3:16" x14ac:dyDescent="0.4">
      <c r="C703" s="50"/>
      <c r="P703" s="179"/>
    </row>
    <row r="704" spans="3:16" x14ac:dyDescent="0.4">
      <c r="C704" s="50"/>
      <c r="P704" s="179"/>
    </row>
    <row r="705" spans="3:16" x14ac:dyDescent="0.4">
      <c r="C705" s="50"/>
      <c r="P705" s="179"/>
    </row>
    <row r="706" spans="3:16" x14ac:dyDescent="0.4">
      <c r="C706" s="50"/>
      <c r="P706" s="179"/>
    </row>
    <row r="707" spans="3:16" x14ac:dyDescent="0.4">
      <c r="C707" s="50"/>
      <c r="P707" s="179"/>
    </row>
    <row r="708" spans="3:16" x14ac:dyDescent="0.4">
      <c r="C708" s="50"/>
      <c r="P708" s="179"/>
    </row>
    <row r="709" spans="3:16" x14ac:dyDescent="0.4">
      <c r="C709" s="50"/>
      <c r="P709" s="179"/>
    </row>
    <row r="710" spans="3:16" x14ac:dyDescent="0.4">
      <c r="C710" s="50"/>
      <c r="P710" s="179"/>
    </row>
    <row r="711" spans="3:16" x14ac:dyDescent="0.4">
      <c r="C711" s="50"/>
      <c r="P711" s="179"/>
    </row>
    <row r="712" spans="3:16" x14ac:dyDescent="0.4">
      <c r="C712" s="50"/>
      <c r="P712" s="179"/>
    </row>
    <row r="713" spans="3:16" x14ac:dyDescent="0.4">
      <c r="C713" s="50"/>
      <c r="P713" s="179"/>
    </row>
    <row r="714" spans="3:16" x14ac:dyDescent="0.4">
      <c r="C714" s="50"/>
      <c r="P714" s="179"/>
    </row>
    <row r="715" spans="3:16" x14ac:dyDescent="0.4">
      <c r="C715" s="50"/>
      <c r="P715" s="179"/>
    </row>
    <row r="716" spans="3:16" x14ac:dyDescent="0.4">
      <c r="C716" s="50"/>
      <c r="P716" s="179"/>
    </row>
    <row r="717" spans="3:16" x14ac:dyDescent="0.4">
      <c r="C717" s="50"/>
      <c r="P717" s="179"/>
    </row>
    <row r="718" spans="3:16" x14ac:dyDescent="0.4">
      <c r="C718" s="50"/>
      <c r="P718" s="179"/>
    </row>
    <row r="719" spans="3:16" x14ac:dyDescent="0.4">
      <c r="C719" s="50"/>
      <c r="P719" s="179"/>
    </row>
    <row r="720" spans="3:16" x14ac:dyDescent="0.4">
      <c r="C720" s="50"/>
      <c r="P720" s="179"/>
    </row>
    <row r="721" spans="3:16" x14ac:dyDescent="0.4">
      <c r="C721" s="50"/>
      <c r="P721" s="179"/>
    </row>
    <row r="722" spans="3:16" x14ac:dyDescent="0.4">
      <c r="C722" s="50"/>
      <c r="P722" s="179"/>
    </row>
    <row r="723" spans="3:16" x14ac:dyDescent="0.4">
      <c r="C723" s="50"/>
      <c r="P723" s="179"/>
    </row>
    <row r="724" spans="3:16" x14ac:dyDescent="0.4">
      <c r="C724" s="50"/>
      <c r="P724" s="179"/>
    </row>
    <row r="725" spans="3:16" x14ac:dyDescent="0.4">
      <c r="C725" s="50"/>
      <c r="P725" s="179"/>
    </row>
    <row r="726" spans="3:16" x14ac:dyDescent="0.4">
      <c r="C726" s="50"/>
      <c r="P726" s="179"/>
    </row>
    <row r="727" spans="3:16" x14ac:dyDescent="0.4">
      <c r="C727" s="50"/>
      <c r="P727" s="179"/>
    </row>
    <row r="728" spans="3:16" x14ac:dyDescent="0.4">
      <c r="C728" s="50"/>
      <c r="P728" s="179"/>
    </row>
    <row r="729" spans="3:16" x14ac:dyDescent="0.4">
      <c r="C729" s="50"/>
      <c r="P729" s="179"/>
    </row>
    <row r="730" spans="3:16" x14ac:dyDescent="0.4">
      <c r="C730" s="50"/>
      <c r="P730" s="179"/>
    </row>
    <row r="731" spans="3:16" x14ac:dyDescent="0.4">
      <c r="C731" s="50"/>
      <c r="P731" s="179"/>
    </row>
    <row r="732" spans="3:16" x14ac:dyDescent="0.4">
      <c r="C732" s="50"/>
      <c r="P732" s="179"/>
    </row>
    <row r="733" spans="3:16" x14ac:dyDescent="0.4">
      <c r="C733" s="50"/>
      <c r="P733" s="179"/>
    </row>
    <row r="734" spans="3:16" x14ac:dyDescent="0.4">
      <c r="C734" s="50"/>
      <c r="P734" s="179"/>
    </row>
    <row r="735" spans="3:16" x14ac:dyDescent="0.4">
      <c r="C735" s="50"/>
      <c r="P735" s="179"/>
    </row>
    <row r="736" spans="3:16" x14ac:dyDescent="0.4">
      <c r="C736" s="50"/>
      <c r="P736" s="179"/>
    </row>
    <row r="737" spans="3:16" x14ac:dyDescent="0.4">
      <c r="C737" s="50"/>
      <c r="P737" s="179"/>
    </row>
    <row r="738" spans="3:16" x14ac:dyDescent="0.4">
      <c r="C738" s="50"/>
      <c r="P738" s="179"/>
    </row>
    <row r="739" spans="3:16" x14ac:dyDescent="0.4">
      <c r="C739" s="50"/>
      <c r="P739" s="179"/>
    </row>
    <row r="740" spans="3:16" x14ac:dyDescent="0.4">
      <c r="C740" s="50"/>
      <c r="P740" s="179"/>
    </row>
    <row r="741" spans="3:16" x14ac:dyDescent="0.4">
      <c r="C741" s="50"/>
      <c r="P741" s="179"/>
    </row>
    <row r="742" spans="3:16" x14ac:dyDescent="0.4">
      <c r="C742" s="50"/>
      <c r="P742" s="179"/>
    </row>
    <row r="743" spans="3:16" x14ac:dyDescent="0.4">
      <c r="C743" s="50"/>
      <c r="P743" s="179"/>
    </row>
    <row r="744" spans="3:16" x14ac:dyDescent="0.4">
      <c r="C744" s="50"/>
      <c r="P744" s="179"/>
    </row>
    <row r="745" spans="3:16" x14ac:dyDescent="0.4">
      <c r="C745" s="50"/>
      <c r="P745" s="179"/>
    </row>
    <row r="746" spans="3:16" x14ac:dyDescent="0.4">
      <c r="C746" s="50"/>
      <c r="P746" s="179"/>
    </row>
    <row r="747" spans="3:16" x14ac:dyDescent="0.4">
      <c r="C747" s="50"/>
      <c r="P747" s="179"/>
    </row>
    <row r="748" spans="3:16" x14ac:dyDescent="0.4">
      <c r="C748" s="50"/>
      <c r="P748" s="179"/>
    </row>
    <row r="749" spans="3:16" x14ac:dyDescent="0.4">
      <c r="C749" s="50"/>
      <c r="P749" s="179"/>
    </row>
    <row r="750" spans="3:16" x14ac:dyDescent="0.4">
      <c r="C750" s="50"/>
      <c r="P750" s="179"/>
    </row>
    <row r="751" spans="3:16" x14ac:dyDescent="0.4">
      <c r="C751" s="50"/>
      <c r="P751" s="179"/>
    </row>
    <row r="752" spans="3:16" x14ac:dyDescent="0.4">
      <c r="C752" s="50"/>
      <c r="P752" s="179"/>
    </row>
    <row r="753" spans="3:16" x14ac:dyDescent="0.4">
      <c r="C753" s="50"/>
      <c r="P753" s="179"/>
    </row>
    <row r="754" spans="3:16" x14ac:dyDescent="0.4">
      <c r="C754" s="50"/>
      <c r="P754" s="179"/>
    </row>
    <row r="755" spans="3:16" x14ac:dyDescent="0.4">
      <c r="C755" s="50"/>
      <c r="P755" s="179"/>
    </row>
    <row r="756" spans="3:16" x14ac:dyDescent="0.4">
      <c r="C756" s="50"/>
      <c r="P756" s="179"/>
    </row>
    <row r="757" spans="3:16" x14ac:dyDescent="0.4">
      <c r="C757" s="50"/>
      <c r="P757" s="179"/>
    </row>
    <row r="758" spans="3:16" x14ac:dyDescent="0.4">
      <c r="C758" s="50"/>
      <c r="P758" s="179"/>
    </row>
    <row r="759" spans="3:16" x14ac:dyDescent="0.4">
      <c r="C759" s="50"/>
      <c r="P759" s="179"/>
    </row>
    <row r="760" spans="3:16" x14ac:dyDescent="0.4">
      <c r="C760" s="50"/>
      <c r="P760" s="179"/>
    </row>
    <row r="761" spans="3:16" x14ac:dyDescent="0.4">
      <c r="C761" s="50"/>
      <c r="P761" s="179"/>
    </row>
    <row r="762" spans="3:16" x14ac:dyDescent="0.4">
      <c r="C762" s="50"/>
      <c r="P762" s="179"/>
    </row>
    <row r="763" spans="3:16" x14ac:dyDescent="0.4">
      <c r="C763" s="50"/>
      <c r="P763" s="179"/>
    </row>
    <row r="764" spans="3:16" x14ac:dyDescent="0.4">
      <c r="C764" s="50"/>
      <c r="P764" s="179"/>
    </row>
    <row r="765" spans="3:16" x14ac:dyDescent="0.4">
      <c r="C765" s="50"/>
      <c r="P765" s="179"/>
    </row>
    <row r="766" spans="3:16" x14ac:dyDescent="0.4">
      <c r="C766" s="50"/>
      <c r="P766" s="179"/>
    </row>
    <row r="767" spans="3:16" x14ac:dyDescent="0.4">
      <c r="C767" s="50"/>
      <c r="P767" s="179"/>
    </row>
    <row r="768" spans="3:16" x14ac:dyDescent="0.4">
      <c r="C768" s="50"/>
      <c r="P768" s="179"/>
    </row>
    <row r="769" spans="3:16" x14ac:dyDescent="0.4">
      <c r="C769" s="50"/>
      <c r="P769" s="179"/>
    </row>
    <row r="770" spans="3:16" x14ac:dyDescent="0.4">
      <c r="C770" s="50"/>
      <c r="P770" s="179"/>
    </row>
    <row r="771" spans="3:16" x14ac:dyDescent="0.4">
      <c r="C771" s="50"/>
      <c r="P771" s="179"/>
    </row>
    <row r="772" spans="3:16" x14ac:dyDescent="0.4">
      <c r="C772" s="50"/>
      <c r="P772" s="179"/>
    </row>
    <row r="773" spans="3:16" x14ac:dyDescent="0.4">
      <c r="C773" s="50"/>
      <c r="P773" s="179"/>
    </row>
    <row r="774" spans="3:16" x14ac:dyDescent="0.4">
      <c r="C774" s="50"/>
      <c r="P774" s="179"/>
    </row>
    <row r="775" spans="3:16" x14ac:dyDescent="0.4">
      <c r="C775" s="50"/>
      <c r="P775" s="179"/>
    </row>
    <row r="776" spans="3:16" x14ac:dyDescent="0.4">
      <c r="C776" s="50"/>
      <c r="P776" s="179"/>
    </row>
    <row r="777" spans="3:16" x14ac:dyDescent="0.4">
      <c r="C777" s="50"/>
      <c r="P777" s="179"/>
    </row>
    <row r="778" spans="3:16" x14ac:dyDescent="0.4">
      <c r="C778" s="50"/>
      <c r="P778" s="179"/>
    </row>
    <row r="779" spans="3:16" x14ac:dyDescent="0.4">
      <c r="C779" s="50"/>
      <c r="P779" s="179"/>
    </row>
    <row r="780" spans="3:16" x14ac:dyDescent="0.4">
      <c r="C780" s="50"/>
      <c r="P780" s="179"/>
    </row>
    <row r="781" spans="3:16" x14ac:dyDescent="0.4">
      <c r="C781" s="50"/>
      <c r="P781" s="179"/>
    </row>
    <row r="782" spans="3:16" x14ac:dyDescent="0.4">
      <c r="C782" s="50"/>
      <c r="P782" s="179"/>
    </row>
    <row r="783" spans="3:16" x14ac:dyDescent="0.4">
      <c r="C783" s="50"/>
      <c r="P783" s="179"/>
    </row>
    <row r="784" spans="3:16" x14ac:dyDescent="0.4">
      <c r="C784" s="50"/>
      <c r="P784" s="179"/>
    </row>
    <row r="785" spans="3:16" x14ac:dyDescent="0.4">
      <c r="C785" s="50"/>
      <c r="P785" s="179"/>
    </row>
    <row r="786" spans="3:16" x14ac:dyDescent="0.4">
      <c r="C786" s="50"/>
      <c r="P786" s="179"/>
    </row>
    <row r="787" spans="3:16" x14ac:dyDescent="0.4">
      <c r="C787" s="50"/>
      <c r="P787" s="179"/>
    </row>
    <row r="788" spans="3:16" x14ac:dyDescent="0.4">
      <c r="C788" s="50"/>
      <c r="P788" s="179"/>
    </row>
    <row r="789" spans="3:16" x14ac:dyDescent="0.4">
      <c r="C789" s="50"/>
      <c r="P789" s="179"/>
    </row>
    <row r="790" spans="3:16" x14ac:dyDescent="0.4">
      <c r="C790" s="50"/>
      <c r="P790" s="179"/>
    </row>
    <row r="791" spans="3:16" x14ac:dyDescent="0.4">
      <c r="C791" s="50"/>
      <c r="P791" s="179"/>
    </row>
    <row r="792" spans="3:16" x14ac:dyDescent="0.4">
      <c r="C792" s="50"/>
      <c r="P792" s="179"/>
    </row>
    <row r="793" spans="3:16" x14ac:dyDescent="0.4">
      <c r="C793" s="50"/>
      <c r="P793" s="179"/>
    </row>
    <row r="794" spans="3:16" x14ac:dyDescent="0.4">
      <c r="C794" s="50"/>
      <c r="P794" s="179"/>
    </row>
    <row r="795" spans="3:16" x14ac:dyDescent="0.4">
      <c r="C795" s="50"/>
      <c r="P795" s="179"/>
    </row>
    <row r="796" spans="3:16" x14ac:dyDescent="0.4">
      <c r="C796" s="50"/>
      <c r="P796" s="179"/>
    </row>
    <row r="797" spans="3:16" x14ac:dyDescent="0.4">
      <c r="C797" s="50"/>
      <c r="P797" s="179"/>
    </row>
    <row r="798" spans="3:16" x14ac:dyDescent="0.4">
      <c r="C798" s="50"/>
      <c r="P798" s="179"/>
    </row>
    <row r="799" spans="3:16" x14ac:dyDescent="0.4">
      <c r="C799" s="50"/>
      <c r="P799" s="179"/>
    </row>
    <row r="800" spans="3:16" x14ac:dyDescent="0.4">
      <c r="C800" s="50"/>
      <c r="P800" s="179"/>
    </row>
    <row r="801" spans="3:16" x14ac:dyDescent="0.4">
      <c r="C801" s="50"/>
      <c r="P801" s="179"/>
    </row>
    <row r="802" spans="3:16" x14ac:dyDescent="0.4">
      <c r="C802" s="50"/>
      <c r="P802" s="179"/>
    </row>
    <row r="803" spans="3:16" x14ac:dyDescent="0.4">
      <c r="C803" s="50"/>
      <c r="P803" s="179"/>
    </row>
    <row r="804" spans="3:16" x14ac:dyDescent="0.4">
      <c r="C804" s="50"/>
      <c r="P804" s="179"/>
    </row>
    <row r="805" spans="3:16" x14ac:dyDescent="0.4">
      <c r="C805" s="50"/>
      <c r="P805" s="179"/>
    </row>
    <row r="806" spans="3:16" x14ac:dyDescent="0.4">
      <c r="C806" s="50"/>
      <c r="P806" s="179"/>
    </row>
    <row r="807" spans="3:16" x14ac:dyDescent="0.4">
      <c r="C807" s="50"/>
      <c r="P807" s="179"/>
    </row>
    <row r="808" spans="3:16" x14ac:dyDescent="0.4">
      <c r="C808" s="50"/>
      <c r="P808" s="179"/>
    </row>
    <row r="809" spans="3:16" x14ac:dyDescent="0.4">
      <c r="C809" s="50"/>
      <c r="P809" s="179"/>
    </row>
    <row r="810" spans="3:16" x14ac:dyDescent="0.4">
      <c r="C810" s="50"/>
      <c r="P810" s="179"/>
    </row>
    <row r="811" spans="3:16" x14ac:dyDescent="0.4">
      <c r="C811" s="50"/>
      <c r="P811" s="179"/>
    </row>
    <row r="812" spans="3:16" x14ac:dyDescent="0.4">
      <c r="C812" s="50"/>
      <c r="P812" s="179"/>
    </row>
    <row r="813" spans="3:16" x14ac:dyDescent="0.4">
      <c r="C813" s="50"/>
      <c r="P813" s="179"/>
    </row>
    <row r="814" spans="3:16" x14ac:dyDescent="0.4">
      <c r="C814" s="50"/>
      <c r="P814" s="179"/>
    </row>
    <row r="815" spans="3:16" x14ac:dyDescent="0.4">
      <c r="C815" s="50"/>
      <c r="P815" s="179"/>
    </row>
    <row r="816" spans="3:16" x14ac:dyDescent="0.4">
      <c r="C816" s="50"/>
      <c r="P816" s="179"/>
    </row>
    <row r="817" spans="3:16" x14ac:dyDescent="0.4">
      <c r="C817" s="50"/>
      <c r="P817" s="179"/>
    </row>
    <row r="818" spans="3:16" x14ac:dyDescent="0.4">
      <c r="C818" s="50"/>
      <c r="P818" s="179"/>
    </row>
    <row r="819" spans="3:16" x14ac:dyDescent="0.4">
      <c r="C819" s="50"/>
      <c r="P819" s="179"/>
    </row>
    <row r="820" spans="3:16" x14ac:dyDescent="0.4">
      <c r="C820" s="50"/>
      <c r="P820" s="179"/>
    </row>
    <row r="821" spans="3:16" x14ac:dyDescent="0.4">
      <c r="C821" s="50"/>
      <c r="P821" s="179"/>
    </row>
    <row r="822" spans="3:16" x14ac:dyDescent="0.4">
      <c r="C822" s="50"/>
      <c r="P822" s="179"/>
    </row>
    <row r="823" spans="3:16" x14ac:dyDescent="0.4">
      <c r="C823" s="50"/>
      <c r="P823" s="179"/>
    </row>
    <row r="824" spans="3:16" x14ac:dyDescent="0.4">
      <c r="C824" s="50"/>
      <c r="P824" s="179"/>
    </row>
    <row r="825" spans="3:16" x14ac:dyDescent="0.4">
      <c r="C825" s="50"/>
      <c r="P825" s="179"/>
    </row>
    <row r="826" spans="3:16" x14ac:dyDescent="0.4">
      <c r="C826" s="50"/>
      <c r="P826" s="179"/>
    </row>
    <row r="827" spans="3:16" x14ac:dyDescent="0.4">
      <c r="C827" s="50"/>
      <c r="P827" s="179"/>
    </row>
    <row r="828" spans="3:16" x14ac:dyDescent="0.4">
      <c r="C828" s="50"/>
      <c r="P828" s="179"/>
    </row>
    <row r="829" spans="3:16" x14ac:dyDescent="0.4">
      <c r="C829" s="50"/>
      <c r="P829" s="179"/>
    </row>
    <row r="830" spans="3:16" x14ac:dyDescent="0.4">
      <c r="C830" s="50"/>
      <c r="P830" s="179"/>
    </row>
    <row r="831" spans="3:16" x14ac:dyDescent="0.4">
      <c r="C831" s="50"/>
      <c r="P831" s="179"/>
    </row>
    <row r="832" spans="3:16" x14ac:dyDescent="0.4">
      <c r="C832" s="50"/>
      <c r="P832" s="179"/>
    </row>
    <row r="833" spans="3:16" x14ac:dyDescent="0.4">
      <c r="C833" s="50"/>
      <c r="P833" s="179"/>
    </row>
    <row r="834" spans="3:16" x14ac:dyDescent="0.4">
      <c r="C834" s="50"/>
      <c r="P834" s="179"/>
    </row>
    <row r="835" spans="3:16" x14ac:dyDescent="0.4">
      <c r="C835" s="50"/>
      <c r="P835" s="179"/>
    </row>
    <row r="836" spans="3:16" x14ac:dyDescent="0.4">
      <c r="C836" s="50"/>
      <c r="P836" s="179"/>
    </row>
    <row r="837" spans="3:16" x14ac:dyDescent="0.4">
      <c r="C837" s="50"/>
      <c r="P837" s="179"/>
    </row>
    <row r="838" spans="3:16" x14ac:dyDescent="0.4">
      <c r="C838" s="50"/>
      <c r="P838" s="179"/>
    </row>
    <row r="839" spans="3:16" x14ac:dyDescent="0.4">
      <c r="C839" s="50"/>
      <c r="P839" s="179"/>
    </row>
    <row r="840" spans="3:16" x14ac:dyDescent="0.4">
      <c r="C840" s="50"/>
      <c r="P840" s="179"/>
    </row>
    <row r="841" spans="3:16" x14ac:dyDescent="0.4">
      <c r="C841" s="50"/>
      <c r="P841" s="179"/>
    </row>
    <row r="842" spans="3:16" x14ac:dyDescent="0.4">
      <c r="C842" s="50"/>
      <c r="P842" s="179"/>
    </row>
    <row r="843" spans="3:16" x14ac:dyDescent="0.4">
      <c r="C843" s="50"/>
      <c r="P843" s="179"/>
    </row>
    <row r="844" spans="3:16" x14ac:dyDescent="0.4">
      <c r="C844" s="50"/>
      <c r="P844" s="179"/>
    </row>
    <row r="845" spans="3:16" x14ac:dyDescent="0.4">
      <c r="C845" s="50"/>
      <c r="P845" s="179"/>
    </row>
    <row r="846" spans="3:16" x14ac:dyDescent="0.4">
      <c r="C846" s="50"/>
      <c r="P846" s="179"/>
    </row>
    <row r="847" spans="3:16" x14ac:dyDescent="0.4">
      <c r="C847" s="50"/>
      <c r="P847" s="179"/>
    </row>
    <row r="848" spans="3:16" x14ac:dyDescent="0.4">
      <c r="C848" s="50"/>
      <c r="P848" s="179"/>
    </row>
    <row r="849" spans="3:16" x14ac:dyDescent="0.4">
      <c r="C849" s="50"/>
      <c r="P849" s="179"/>
    </row>
    <row r="850" spans="3:16" x14ac:dyDescent="0.4">
      <c r="C850" s="50"/>
      <c r="P850" s="179"/>
    </row>
    <row r="851" spans="3:16" x14ac:dyDescent="0.4">
      <c r="C851" s="50"/>
      <c r="P851" s="179"/>
    </row>
    <row r="852" spans="3:16" x14ac:dyDescent="0.4">
      <c r="C852" s="50"/>
      <c r="P852" s="179"/>
    </row>
    <row r="853" spans="3:16" x14ac:dyDescent="0.4">
      <c r="C853" s="50"/>
      <c r="P853" s="179"/>
    </row>
    <row r="854" spans="3:16" x14ac:dyDescent="0.4">
      <c r="C854" s="50"/>
      <c r="P854" s="179"/>
    </row>
    <row r="855" spans="3:16" x14ac:dyDescent="0.4">
      <c r="C855" s="50"/>
      <c r="P855" s="179"/>
    </row>
    <row r="856" spans="3:16" x14ac:dyDescent="0.4">
      <c r="C856" s="50"/>
      <c r="P856" s="179"/>
    </row>
    <row r="857" spans="3:16" x14ac:dyDescent="0.4">
      <c r="C857" s="50"/>
      <c r="P857" s="179"/>
    </row>
    <row r="858" spans="3:16" x14ac:dyDescent="0.4">
      <c r="C858" s="50"/>
      <c r="P858" s="179"/>
    </row>
    <row r="859" spans="3:16" x14ac:dyDescent="0.4">
      <c r="C859" s="50"/>
      <c r="P859" s="179"/>
    </row>
    <row r="860" spans="3:16" x14ac:dyDescent="0.4">
      <c r="C860" s="50"/>
      <c r="P860" s="179"/>
    </row>
    <row r="861" spans="3:16" x14ac:dyDescent="0.4">
      <c r="C861" s="50"/>
      <c r="P861" s="179"/>
    </row>
    <row r="862" spans="3:16" x14ac:dyDescent="0.4">
      <c r="C862" s="50"/>
      <c r="P862" s="179"/>
    </row>
    <row r="863" spans="3:16" x14ac:dyDescent="0.4">
      <c r="C863" s="50"/>
      <c r="P863" s="179"/>
    </row>
    <row r="864" spans="3:16" x14ac:dyDescent="0.4">
      <c r="C864" s="50"/>
      <c r="P864" s="179"/>
    </row>
    <row r="865" spans="3:16" x14ac:dyDescent="0.4">
      <c r="C865" s="50"/>
      <c r="P865" s="179"/>
    </row>
    <row r="866" spans="3:16" x14ac:dyDescent="0.4">
      <c r="C866" s="50"/>
      <c r="P866" s="179"/>
    </row>
    <row r="867" spans="3:16" x14ac:dyDescent="0.4">
      <c r="C867" s="50"/>
      <c r="P867" s="179"/>
    </row>
    <row r="868" spans="3:16" x14ac:dyDescent="0.4">
      <c r="C868" s="50"/>
      <c r="P868" s="179"/>
    </row>
    <row r="869" spans="3:16" x14ac:dyDescent="0.4">
      <c r="C869" s="50"/>
      <c r="P869" s="179"/>
    </row>
    <row r="870" spans="3:16" x14ac:dyDescent="0.4">
      <c r="C870" s="50"/>
      <c r="P870" s="179"/>
    </row>
    <row r="871" spans="3:16" x14ac:dyDescent="0.4">
      <c r="C871" s="50"/>
      <c r="P871" s="179"/>
    </row>
    <row r="872" spans="3:16" x14ac:dyDescent="0.4">
      <c r="C872" s="50"/>
      <c r="P872" s="179"/>
    </row>
    <row r="873" spans="3:16" x14ac:dyDescent="0.4">
      <c r="C873" s="50"/>
      <c r="P873" s="179"/>
    </row>
    <row r="874" spans="3:16" x14ac:dyDescent="0.4">
      <c r="C874" s="50"/>
      <c r="P874" s="179"/>
    </row>
    <row r="875" spans="3:16" x14ac:dyDescent="0.4">
      <c r="C875" s="50"/>
      <c r="P875" s="179"/>
    </row>
    <row r="876" spans="3:16" x14ac:dyDescent="0.4">
      <c r="C876" s="50"/>
      <c r="P876" s="179"/>
    </row>
    <row r="877" spans="3:16" x14ac:dyDescent="0.4">
      <c r="C877" s="50"/>
      <c r="P877" s="179"/>
    </row>
    <row r="878" spans="3:16" x14ac:dyDescent="0.4">
      <c r="C878" s="50"/>
      <c r="P878" s="179"/>
    </row>
    <row r="879" spans="3:16" x14ac:dyDescent="0.4">
      <c r="C879" s="50"/>
      <c r="P879" s="179"/>
    </row>
    <row r="880" spans="3:16" x14ac:dyDescent="0.4">
      <c r="C880" s="50"/>
      <c r="P880" s="179"/>
    </row>
    <row r="881" spans="3:16" x14ac:dyDescent="0.4">
      <c r="C881" s="50"/>
      <c r="P881" s="179"/>
    </row>
    <row r="882" spans="3:16" x14ac:dyDescent="0.4">
      <c r="C882" s="50"/>
      <c r="P882" s="179"/>
    </row>
    <row r="883" spans="3:16" x14ac:dyDescent="0.4">
      <c r="C883" s="50"/>
      <c r="P883" s="179"/>
    </row>
    <row r="884" spans="3:16" x14ac:dyDescent="0.4">
      <c r="C884" s="50"/>
      <c r="P884" s="179"/>
    </row>
    <row r="885" spans="3:16" x14ac:dyDescent="0.4">
      <c r="C885" s="50"/>
      <c r="P885" s="179"/>
    </row>
    <row r="886" spans="3:16" x14ac:dyDescent="0.4">
      <c r="C886" s="50"/>
      <c r="P886" s="179"/>
    </row>
    <row r="887" spans="3:16" x14ac:dyDescent="0.4">
      <c r="C887" s="50"/>
      <c r="P887" s="179"/>
    </row>
    <row r="888" spans="3:16" x14ac:dyDescent="0.4">
      <c r="C888" s="50"/>
      <c r="P888" s="179"/>
    </row>
    <row r="889" spans="3:16" x14ac:dyDescent="0.4">
      <c r="C889" s="50"/>
      <c r="P889" s="179"/>
    </row>
    <row r="890" spans="3:16" x14ac:dyDescent="0.4">
      <c r="C890" s="50"/>
      <c r="P890" s="179"/>
    </row>
    <row r="891" spans="3:16" x14ac:dyDescent="0.4">
      <c r="C891" s="50"/>
      <c r="P891" s="179"/>
    </row>
    <row r="892" spans="3:16" x14ac:dyDescent="0.4">
      <c r="C892" s="50"/>
      <c r="P892" s="179"/>
    </row>
    <row r="893" spans="3:16" x14ac:dyDescent="0.4">
      <c r="C893" s="50"/>
      <c r="P893" s="179"/>
    </row>
    <row r="894" spans="3:16" x14ac:dyDescent="0.4">
      <c r="C894" s="50"/>
      <c r="P894" s="179"/>
    </row>
    <row r="895" spans="3:16" x14ac:dyDescent="0.4">
      <c r="C895" s="50"/>
      <c r="P895" s="179"/>
    </row>
    <row r="896" spans="3:16" x14ac:dyDescent="0.4">
      <c r="C896" s="50"/>
      <c r="P896" s="179"/>
    </row>
    <row r="897" spans="3:16" x14ac:dyDescent="0.4">
      <c r="C897" s="50"/>
      <c r="P897" s="179"/>
    </row>
    <row r="898" spans="3:16" x14ac:dyDescent="0.4">
      <c r="C898" s="50"/>
      <c r="P898" s="179"/>
    </row>
    <row r="899" spans="3:16" x14ac:dyDescent="0.4">
      <c r="C899" s="50"/>
      <c r="P899" s="179"/>
    </row>
    <row r="900" spans="3:16" x14ac:dyDescent="0.4">
      <c r="C900" s="50"/>
      <c r="P900" s="179"/>
    </row>
    <row r="901" spans="3:16" x14ac:dyDescent="0.4">
      <c r="C901" s="50"/>
      <c r="P901" s="179"/>
    </row>
    <row r="902" spans="3:16" x14ac:dyDescent="0.4">
      <c r="C902" s="50"/>
      <c r="P902" s="179"/>
    </row>
    <row r="903" spans="3:16" x14ac:dyDescent="0.4">
      <c r="C903" s="50"/>
      <c r="P903" s="179"/>
    </row>
    <row r="904" spans="3:16" x14ac:dyDescent="0.4">
      <c r="C904" s="50"/>
      <c r="P904" s="179"/>
    </row>
    <row r="905" spans="3:16" x14ac:dyDescent="0.4">
      <c r="C905" s="50"/>
      <c r="P905" s="179"/>
    </row>
    <row r="906" spans="3:16" x14ac:dyDescent="0.4">
      <c r="C906" s="50"/>
      <c r="P906" s="179"/>
    </row>
    <row r="907" spans="3:16" x14ac:dyDescent="0.4">
      <c r="C907" s="50"/>
      <c r="P907" s="179"/>
    </row>
    <row r="908" spans="3:16" x14ac:dyDescent="0.4">
      <c r="C908" s="50"/>
      <c r="P908" s="179"/>
    </row>
    <row r="909" spans="3:16" x14ac:dyDescent="0.4">
      <c r="C909" s="50"/>
      <c r="P909" s="179"/>
    </row>
    <row r="910" spans="3:16" x14ac:dyDescent="0.4">
      <c r="C910" s="50"/>
      <c r="P910" s="179"/>
    </row>
    <row r="911" spans="3:16" x14ac:dyDescent="0.4">
      <c r="C911" s="50"/>
      <c r="P911" s="179"/>
    </row>
    <row r="912" spans="3:16" x14ac:dyDescent="0.4">
      <c r="C912" s="50"/>
      <c r="P912" s="179"/>
    </row>
    <row r="913" spans="3:16" x14ac:dyDescent="0.4">
      <c r="C913" s="50"/>
      <c r="P913" s="179"/>
    </row>
    <row r="914" spans="3:16" x14ac:dyDescent="0.4">
      <c r="C914" s="50"/>
      <c r="P914" s="179"/>
    </row>
    <row r="915" spans="3:16" x14ac:dyDescent="0.4">
      <c r="C915" s="50"/>
      <c r="P915" s="179"/>
    </row>
    <row r="916" spans="3:16" x14ac:dyDescent="0.4">
      <c r="C916" s="50"/>
      <c r="P916" s="179"/>
    </row>
    <row r="917" spans="3:16" x14ac:dyDescent="0.4">
      <c r="C917" s="50"/>
      <c r="P917" s="179"/>
    </row>
    <row r="918" spans="3:16" x14ac:dyDescent="0.4">
      <c r="C918" s="50"/>
      <c r="P918" s="179"/>
    </row>
    <row r="919" spans="3:16" x14ac:dyDescent="0.4">
      <c r="C919" s="50"/>
      <c r="P919" s="179"/>
    </row>
    <row r="920" spans="3:16" x14ac:dyDescent="0.4">
      <c r="C920" s="50"/>
      <c r="P920" s="179"/>
    </row>
    <row r="921" spans="3:16" x14ac:dyDescent="0.4">
      <c r="C921" s="50"/>
      <c r="P921" s="179"/>
    </row>
    <row r="922" spans="3:16" x14ac:dyDescent="0.4">
      <c r="C922" s="50"/>
      <c r="P922" s="179"/>
    </row>
    <row r="923" spans="3:16" x14ac:dyDescent="0.4">
      <c r="C923" s="50"/>
      <c r="P923" s="179"/>
    </row>
    <row r="924" spans="3:16" x14ac:dyDescent="0.4">
      <c r="C924" s="50"/>
      <c r="P924" s="179"/>
    </row>
    <row r="925" spans="3:16" x14ac:dyDescent="0.4">
      <c r="C925" s="50"/>
      <c r="P925" s="179"/>
    </row>
    <row r="926" spans="3:16" x14ac:dyDescent="0.4">
      <c r="C926" s="50"/>
      <c r="P926" s="179"/>
    </row>
    <row r="927" spans="3:16" x14ac:dyDescent="0.4">
      <c r="C927" s="50"/>
      <c r="P927" s="179"/>
    </row>
    <row r="928" spans="3:16" x14ac:dyDescent="0.4">
      <c r="C928" s="50"/>
      <c r="P928" s="179"/>
    </row>
    <row r="929" spans="3:16" x14ac:dyDescent="0.4">
      <c r="C929" s="50"/>
      <c r="P929" s="179"/>
    </row>
    <row r="930" spans="3:16" x14ac:dyDescent="0.4">
      <c r="C930" s="50"/>
      <c r="P930" s="179"/>
    </row>
    <row r="931" spans="3:16" x14ac:dyDescent="0.4">
      <c r="C931" s="50"/>
      <c r="P931" s="179"/>
    </row>
    <row r="932" spans="3:16" x14ac:dyDescent="0.4">
      <c r="C932" s="50"/>
      <c r="P932" s="179"/>
    </row>
    <row r="933" spans="3:16" x14ac:dyDescent="0.4">
      <c r="C933" s="50"/>
      <c r="P933" s="179"/>
    </row>
    <row r="934" spans="3:16" x14ac:dyDescent="0.4">
      <c r="C934" s="50"/>
      <c r="P934" s="179"/>
    </row>
    <row r="935" spans="3:16" x14ac:dyDescent="0.4">
      <c r="C935" s="50"/>
      <c r="P935" s="179"/>
    </row>
    <row r="936" spans="3:16" x14ac:dyDescent="0.4">
      <c r="C936" s="50"/>
      <c r="P936" s="179"/>
    </row>
    <row r="937" spans="3:16" x14ac:dyDescent="0.4">
      <c r="C937" s="50"/>
      <c r="P937" s="179"/>
    </row>
    <row r="938" spans="3:16" x14ac:dyDescent="0.4">
      <c r="C938" s="50"/>
      <c r="P938" s="179"/>
    </row>
    <row r="939" spans="3:16" x14ac:dyDescent="0.4">
      <c r="C939" s="50"/>
      <c r="P939" s="179"/>
    </row>
    <row r="940" spans="3:16" x14ac:dyDescent="0.4">
      <c r="C940" s="50"/>
      <c r="P940" s="179"/>
    </row>
    <row r="941" spans="3:16" x14ac:dyDescent="0.4">
      <c r="C941" s="50"/>
      <c r="P941" s="179"/>
    </row>
    <row r="942" spans="3:16" x14ac:dyDescent="0.4">
      <c r="C942" s="50"/>
      <c r="P942" s="179"/>
    </row>
    <row r="943" spans="3:16" x14ac:dyDescent="0.4">
      <c r="C943" s="50"/>
      <c r="P943" s="179"/>
    </row>
    <row r="944" spans="3:16" x14ac:dyDescent="0.4">
      <c r="C944" s="50"/>
      <c r="P944" s="179"/>
    </row>
    <row r="945" spans="3:16" x14ac:dyDescent="0.4">
      <c r="C945" s="50"/>
      <c r="P945" s="179"/>
    </row>
    <row r="946" spans="3:16" x14ac:dyDescent="0.4">
      <c r="C946" s="50"/>
      <c r="P946" s="179"/>
    </row>
    <row r="947" spans="3:16" x14ac:dyDescent="0.4">
      <c r="C947" s="50"/>
      <c r="P947" s="179"/>
    </row>
    <row r="948" spans="3:16" x14ac:dyDescent="0.4">
      <c r="C948" s="50"/>
      <c r="P948" s="179"/>
    </row>
    <row r="949" spans="3:16" x14ac:dyDescent="0.4">
      <c r="C949" s="50"/>
      <c r="P949" s="179"/>
    </row>
    <row r="950" spans="3:16" x14ac:dyDescent="0.4">
      <c r="C950" s="50"/>
      <c r="P950" s="179"/>
    </row>
    <row r="951" spans="3:16" x14ac:dyDescent="0.4">
      <c r="C951" s="50"/>
      <c r="P951" s="179"/>
    </row>
    <row r="952" spans="3:16" x14ac:dyDescent="0.4">
      <c r="C952" s="50"/>
      <c r="P952" s="179"/>
    </row>
    <row r="953" spans="3:16" x14ac:dyDescent="0.4">
      <c r="C953" s="50"/>
      <c r="P953" s="179"/>
    </row>
    <row r="954" spans="3:16" x14ac:dyDescent="0.4">
      <c r="C954" s="50"/>
      <c r="P954" s="179"/>
    </row>
    <row r="955" spans="3:16" x14ac:dyDescent="0.4">
      <c r="C955" s="50"/>
      <c r="P955" s="179"/>
    </row>
    <row r="956" spans="3:16" x14ac:dyDescent="0.4">
      <c r="C956" s="50"/>
      <c r="P956" s="179"/>
    </row>
    <row r="957" spans="3:16" x14ac:dyDescent="0.4">
      <c r="C957" s="50"/>
      <c r="P957" s="179"/>
    </row>
    <row r="958" spans="3:16" x14ac:dyDescent="0.4">
      <c r="C958" s="50"/>
      <c r="P958" s="179"/>
    </row>
    <row r="959" spans="3:16" x14ac:dyDescent="0.4">
      <c r="C959" s="50"/>
      <c r="P959" s="179"/>
    </row>
    <row r="960" spans="3:16" x14ac:dyDescent="0.4">
      <c r="C960" s="50"/>
      <c r="P960" s="179"/>
    </row>
    <row r="961" spans="3:16" x14ac:dyDescent="0.4">
      <c r="C961" s="50"/>
      <c r="P961" s="179"/>
    </row>
    <row r="962" spans="3:16" x14ac:dyDescent="0.4">
      <c r="C962" s="50"/>
      <c r="P962" s="179"/>
    </row>
    <row r="963" spans="3:16" x14ac:dyDescent="0.4">
      <c r="C963" s="50"/>
      <c r="P963" s="179"/>
    </row>
    <row r="964" spans="3:16" x14ac:dyDescent="0.4">
      <c r="C964" s="50"/>
      <c r="P964" s="179"/>
    </row>
    <row r="965" spans="3:16" x14ac:dyDescent="0.4">
      <c r="C965" s="50"/>
      <c r="P965" s="179"/>
    </row>
    <row r="966" spans="3:16" x14ac:dyDescent="0.4">
      <c r="C966" s="50"/>
      <c r="P966" s="179"/>
    </row>
    <row r="967" spans="3:16" x14ac:dyDescent="0.4">
      <c r="C967" s="50"/>
      <c r="P967" s="179"/>
    </row>
    <row r="968" spans="3:16" x14ac:dyDescent="0.4">
      <c r="C968" s="50"/>
      <c r="P968" s="179"/>
    </row>
    <row r="969" spans="3:16" x14ac:dyDescent="0.4">
      <c r="C969" s="50"/>
      <c r="P969" s="179"/>
    </row>
    <row r="970" spans="3:16" x14ac:dyDescent="0.4">
      <c r="C970" s="50"/>
      <c r="P970" s="179"/>
    </row>
    <row r="971" spans="3:16" x14ac:dyDescent="0.4">
      <c r="C971" s="50"/>
      <c r="P971" s="179"/>
    </row>
    <row r="972" spans="3:16" x14ac:dyDescent="0.4">
      <c r="C972" s="50"/>
      <c r="P972" s="179"/>
    </row>
    <row r="973" spans="3:16" x14ac:dyDescent="0.4">
      <c r="C973" s="50"/>
      <c r="P973" s="179"/>
    </row>
    <row r="974" spans="3:16" x14ac:dyDescent="0.4">
      <c r="C974" s="50"/>
      <c r="P974" s="179"/>
    </row>
    <row r="975" spans="3:16" x14ac:dyDescent="0.4">
      <c r="C975" s="50"/>
      <c r="P975" s="179"/>
    </row>
    <row r="976" spans="3:16" x14ac:dyDescent="0.4">
      <c r="C976" s="50"/>
      <c r="P976" s="179"/>
    </row>
    <row r="977" spans="3:16" x14ac:dyDescent="0.4">
      <c r="C977" s="50"/>
      <c r="P977" s="179"/>
    </row>
    <row r="978" spans="3:16" x14ac:dyDescent="0.4">
      <c r="C978" s="50"/>
      <c r="P978" s="179"/>
    </row>
    <row r="979" spans="3:16" x14ac:dyDescent="0.4">
      <c r="C979" s="50"/>
      <c r="P979" s="179"/>
    </row>
    <row r="980" spans="3:16" x14ac:dyDescent="0.4">
      <c r="C980" s="50"/>
      <c r="P980" s="179"/>
    </row>
    <row r="981" spans="3:16" x14ac:dyDescent="0.4">
      <c r="C981" s="50"/>
      <c r="P981" s="179"/>
    </row>
    <row r="982" spans="3:16" x14ac:dyDescent="0.4">
      <c r="C982" s="50"/>
      <c r="P982" s="179"/>
    </row>
    <row r="983" spans="3:16" x14ac:dyDescent="0.4">
      <c r="C983" s="50"/>
      <c r="P983" s="179"/>
    </row>
    <row r="984" spans="3:16" x14ac:dyDescent="0.4">
      <c r="C984" s="50"/>
      <c r="P984" s="179"/>
    </row>
    <row r="985" spans="3:16" x14ac:dyDescent="0.4">
      <c r="C985" s="50"/>
      <c r="P985" s="179"/>
    </row>
    <row r="986" spans="3:16" x14ac:dyDescent="0.4">
      <c r="C986" s="50"/>
      <c r="P986" s="179"/>
    </row>
    <row r="987" spans="3:16" x14ac:dyDescent="0.4">
      <c r="C987" s="50"/>
      <c r="P987" s="179"/>
    </row>
    <row r="988" spans="3:16" x14ac:dyDescent="0.4">
      <c r="C988" s="50"/>
      <c r="P988" s="179"/>
    </row>
    <row r="989" spans="3:16" x14ac:dyDescent="0.4">
      <c r="C989" s="50"/>
      <c r="P989" s="179"/>
    </row>
    <row r="990" spans="3:16" x14ac:dyDescent="0.4">
      <c r="C990" s="50"/>
      <c r="P990" s="179"/>
    </row>
    <row r="991" spans="3:16" x14ac:dyDescent="0.4">
      <c r="C991" s="50"/>
      <c r="P991" s="179"/>
    </row>
    <row r="992" spans="3:16" x14ac:dyDescent="0.4">
      <c r="C992" s="50"/>
      <c r="P992" s="179"/>
    </row>
    <row r="993" spans="3:16" x14ac:dyDescent="0.4">
      <c r="C993" s="50"/>
      <c r="P993" s="179"/>
    </row>
    <row r="994" spans="3:16" x14ac:dyDescent="0.4">
      <c r="C994" s="50"/>
      <c r="P994" s="179"/>
    </row>
    <row r="995" spans="3:16" x14ac:dyDescent="0.4">
      <c r="C995" s="50"/>
      <c r="P995" s="179"/>
    </row>
    <row r="996" spans="3:16" x14ac:dyDescent="0.4">
      <c r="C996" s="50"/>
      <c r="P996" s="179"/>
    </row>
    <row r="997" spans="3:16" x14ac:dyDescent="0.4">
      <c r="C997" s="50"/>
      <c r="P997" s="179"/>
    </row>
    <row r="998" spans="3:16" x14ac:dyDescent="0.4">
      <c r="C998" s="50"/>
      <c r="P998" s="179"/>
    </row>
    <row r="999" spans="3:16" x14ac:dyDescent="0.4">
      <c r="C999" s="50"/>
      <c r="P999" s="179"/>
    </row>
    <row r="1000" spans="3:16" x14ac:dyDescent="0.4">
      <c r="C1000" s="50"/>
      <c r="P1000" s="179"/>
    </row>
    <row r="1001" spans="3:16" x14ac:dyDescent="0.4">
      <c r="C1001" s="50"/>
      <c r="P1001" s="179"/>
    </row>
    <row r="1002" spans="3:16" x14ac:dyDescent="0.4">
      <c r="C1002" s="50"/>
      <c r="P1002" s="179"/>
    </row>
    <row r="1003" spans="3:16" x14ac:dyDescent="0.4">
      <c r="C1003" s="50"/>
      <c r="P1003" s="179"/>
    </row>
    <row r="1004" spans="3:16" x14ac:dyDescent="0.4">
      <c r="C1004" s="50"/>
      <c r="P1004" s="179"/>
    </row>
    <row r="1005" spans="3:16" x14ac:dyDescent="0.4">
      <c r="C1005" s="50"/>
      <c r="P1005" s="179"/>
    </row>
    <row r="1006" spans="3:16" x14ac:dyDescent="0.4">
      <c r="C1006" s="50"/>
      <c r="P1006" s="179"/>
    </row>
    <row r="1007" spans="3:16" x14ac:dyDescent="0.4">
      <c r="C1007" s="50"/>
      <c r="P1007" s="179"/>
    </row>
    <row r="1008" spans="3:16" x14ac:dyDescent="0.4">
      <c r="C1008" s="50"/>
      <c r="P1008" s="179"/>
    </row>
    <row r="1009" spans="3:16" x14ac:dyDescent="0.4">
      <c r="C1009" s="50"/>
      <c r="P1009" s="179"/>
    </row>
    <row r="1010" spans="3:16" x14ac:dyDescent="0.4">
      <c r="C1010" s="50"/>
      <c r="P1010" s="179"/>
    </row>
    <row r="1011" spans="3:16" x14ac:dyDescent="0.4">
      <c r="C1011" s="50"/>
      <c r="P1011" s="179"/>
    </row>
    <row r="1012" spans="3:16" x14ac:dyDescent="0.4">
      <c r="C1012" s="50"/>
      <c r="P1012" s="179"/>
    </row>
    <row r="1013" spans="3:16" x14ac:dyDescent="0.4">
      <c r="C1013" s="50"/>
      <c r="P1013" s="179"/>
    </row>
    <row r="1014" spans="3:16" x14ac:dyDescent="0.4">
      <c r="C1014" s="50"/>
      <c r="P1014" s="179"/>
    </row>
    <row r="1015" spans="3:16" x14ac:dyDescent="0.4">
      <c r="C1015" s="50"/>
      <c r="P1015" s="179"/>
    </row>
    <row r="1016" spans="3:16" x14ac:dyDescent="0.4">
      <c r="C1016" s="50"/>
      <c r="P1016" s="179"/>
    </row>
    <row r="1017" spans="3:16" x14ac:dyDescent="0.4">
      <c r="C1017" s="50"/>
      <c r="P1017" s="179"/>
    </row>
    <row r="1018" spans="3:16" x14ac:dyDescent="0.4">
      <c r="C1018" s="50"/>
      <c r="P1018" s="179"/>
    </row>
    <row r="1019" spans="3:16" x14ac:dyDescent="0.4">
      <c r="C1019" s="50"/>
      <c r="P1019" s="179"/>
    </row>
    <row r="1020" spans="3:16" x14ac:dyDescent="0.4">
      <c r="C1020" s="50"/>
      <c r="P1020" s="179"/>
    </row>
    <row r="1021" spans="3:16" x14ac:dyDescent="0.4">
      <c r="C1021" s="50"/>
      <c r="P1021" s="179"/>
    </row>
    <row r="1022" spans="3:16" x14ac:dyDescent="0.4">
      <c r="C1022" s="50"/>
      <c r="P1022" s="179"/>
    </row>
    <row r="1023" spans="3:16" x14ac:dyDescent="0.4">
      <c r="C1023" s="50"/>
      <c r="P1023" s="179"/>
    </row>
    <row r="1024" spans="3:16" x14ac:dyDescent="0.4">
      <c r="C1024" s="50"/>
      <c r="P1024" s="179"/>
    </row>
    <row r="1025" spans="3:16" x14ac:dyDescent="0.4">
      <c r="C1025" s="50"/>
      <c r="P1025" s="179"/>
    </row>
    <row r="1026" spans="3:16" x14ac:dyDescent="0.4">
      <c r="C1026" s="50"/>
      <c r="P1026" s="179"/>
    </row>
    <row r="1027" spans="3:16" x14ac:dyDescent="0.4">
      <c r="C1027" s="50"/>
      <c r="P1027" s="179"/>
    </row>
    <row r="1028" spans="3:16" x14ac:dyDescent="0.4">
      <c r="C1028" s="50"/>
      <c r="P1028" s="179"/>
    </row>
    <row r="1029" spans="3:16" x14ac:dyDescent="0.4">
      <c r="C1029" s="50"/>
      <c r="P1029" s="179"/>
    </row>
    <row r="1030" spans="3:16" x14ac:dyDescent="0.4">
      <c r="C1030" s="50"/>
      <c r="P1030" s="179"/>
    </row>
    <row r="1031" spans="3:16" x14ac:dyDescent="0.4">
      <c r="C1031" s="50"/>
      <c r="P1031" s="179"/>
    </row>
    <row r="1032" spans="3:16" x14ac:dyDescent="0.4">
      <c r="C1032" s="50"/>
      <c r="P1032" s="179"/>
    </row>
    <row r="1033" spans="3:16" x14ac:dyDescent="0.4">
      <c r="C1033" s="50"/>
      <c r="P1033" s="179"/>
    </row>
    <row r="1034" spans="3:16" x14ac:dyDescent="0.4">
      <c r="C1034" s="50"/>
      <c r="P1034" s="179"/>
    </row>
    <row r="1035" spans="3:16" x14ac:dyDescent="0.4">
      <c r="C1035" s="50"/>
      <c r="P1035" s="179"/>
    </row>
    <row r="1036" spans="3:16" x14ac:dyDescent="0.4">
      <c r="C1036" s="50"/>
      <c r="P1036" s="179"/>
    </row>
    <row r="1037" spans="3:16" x14ac:dyDescent="0.4">
      <c r="C1037" s="50"/>
      <c r="P1037" s="179"/>
    </row>
    <row r="1038" spans="3:16" x14ac:dyDescent="0.4">
      <c r="C1038" s="50"/>
      <c r="P1038" s="179"/>
    </row>
    <row r="1039" spans="3:16" x14ac:dyDescent="0.4">
      <c r="C1039" s="50"/>
      <c r="P1039" s="179"/>
    </row>
    <row r="1040" spans="3:16" x14ac:dyDescent="0.4">
      <c r="C1040" s="50"/>
      <c r="P1040" s="179"/>
    </row>
    <row r="1041" spans="3:16" x14ac:dyDescent="0.4">
      <c r="C1041" s="50"/>
      <c r="P1041" s="179"/>
    </row>
    <row r="1042" spans="3:16" x14ac:dyDescent="0.4">
      <c r="C1042" s="50"/>
      <c r="P1042" s="179"/>
    </row>
    <row r="1043" spans="3:16" x14ac:dyDescent="0.4">
      <c r="C1043" s="50"/>
      <c r="P1043" s="179"/>
    </row>
    <row r="1044" spans="3:16" x14ac:dyDescent="0.4">
      <c r="C1044" s="50"/>
      <c r="P1044" s="179"/>
    </row>
    <row r="1045" spans="3:16" x14ac:dyDescent="0.4">
      <c r="C1045" s="50"/>
      <c r="P1045" s="179"/>
    </row>
    <row r="1046" spans="3:16" x14ac:dyDescent="0.4">
      <c r="C1046" s="50"/>
      <c r="P1046" s="179"/>
    </row>
    <row r="1047" spans="3:16" x14ac:dyDescent="0.4">
      <c r="C1047" s="50"/>
      <c r="P1047" s="179"/>
    </row>
    <row r="1048" spans="3:16" x14ac:dyDescent="0.4">
      <c r="C1048" s="50"/>
      <c r="P1048" s="179"/>
    </row>
    <row r="1049" spans="3:16" x14ac:dyDescent="0.4">
      <c r="C1049" s="50"/>
      <c r="P1049" s="179"/>
    </row>
    <row r="1050" spans="3:16" x14ac:dyDescent="0.4">
      <c r="C1050" s="50"/>
      <c r="P1050" s="179"/>
    </row>
    <row r="1051" spans="3:16" x14ac:dyDescent="0.4">
      <c r="C1051" s="50"/>
      <c r="P1051" s="179"/>
    </row>
    <row r="1052" spans="3:16" x14ac:dyDescent="0.4">
      <c r="C1052" s="50"/>
      <c r="P1052" s="179"/>
    </row>
    <row r="1053" spans="3:16" x14ac:dyDescent="0.4">
      <c r="C1053" s="50"/>
      <c r="P1053" s="179"/>
    </row>
    <row r="1054" spans="3:16" x14ac:dyDescent="0.4">
      <c r="C1054" s="50"/>
      <c r="P1054" s="179"/>
    </row>
    <row r="1055" spans="3:16" x14ac:dyDescent="0.4">
      <c r="C1055" s="50"/>
      <c r="P1055" s="179"/>
    </row>
    <row r="1056" spans="3:16" x14ac:dyDescent="0.4">
      <c r="C1056" s="50"/>
      <c r="P1056" s="179"/>
    </row>
    <row r="1057" spans="3:16" x14ac:dyDescent="0.4">
      <c r="C1057" s="50"/>
      <c r="P1057" s="179"/>
    </row>
    <row r="1058" spans="3:16" x14ac:dyDescent="0.4">
      <c r="C1058" s="50"/>
      <c r="P1058" s="179"/>
    </row>
    <row r="1059" spans="3:16" x14ac:dyDescent="0.4">
      <c r="C1059" s="50"/>
      <c r="P1059" s="179"/>
    </row>
    <row r="1060" spans="3:16" x14ac:dyDescent="0.4">
      <c r="C1060" s="50"/>
      <c r="P1060" s="179"/>
    </row>
    <row r="1061" spans="3:16" x14ac:dyDescent="0.4">
      <c r="C1061" s="50"/>
      <c r="P1061" s="179"/>
    </row>
    <row r="1062" spans="3:16" x14ac:dyDescent="0.4">
      <c r="C1062" s="50"/>
      <c r="P1062" s="179"/>
    </row>
    <row r="1063" spans="3:16" x14ac:dyDescent="0.4">
      <c r="C1063" s="50"/>
      <c r="P1063" s="179"/>
    </row>
    <row r="1064" spans="3:16" x14ac:dyDescent="0.4">
      <c r="C1064" s="50"/>
      <c r="P1064" s="179"/>
    </row>
    <row r="1065" spans="3:16" x14ac:dyDescent="0.4">
      <c r="C1065" s="50"/>
      <c r="P1065" s="179"/>
    </row>
    <row r="1066" spans="3:16" x14ac:dyDescent="0.4">
      <c r="C1066" s="50"/>
      <c r="P1066" s="179"/>
    </row>
    <row r="1067" spans="3:16" x14ac:dyDescent="0.4">
      <c r="C1067" s="50"/>
      <c r="P1067" s="179"/>
    </row>
    <row r="1068" spans="3:16" x14ac:dyDescent="0.4">
      <c r="C1068" s="50"/>
      <c r="P1068" s="179"/>
    </row>
    <row r="1069" spans="3:16" x14ac:dyDescent="0.4">
      <c r="C1069" s="50"/>
      <c r="P1069" s="179"/>
    </row>
    <row r="1070" spans="3:16" x14ac:dyDescent="0.4">
      <c r="C1070" s="50"/>
      <c r="P1070" s="179"/>
    </row>
    <row r="1071" spans="3:16" x14ac:dyDescent="0.4">
      <c r="C1071" s="50"/>
      <c r="P1071" s="179"/>
    </row>
    <row r="1072" spans="3:16" x14ac:dyDescent="0.4">
      <c r="C1072" s="50"/>
      <c r="P1072" s="179"/>
    </row>
    <row r="1073" spans="3:16" x14ac:dyDescent="0.4">
      <c r="C1073" s="50"/>
      <c r="P1073" s="179"/>
    </row>
    <row r="1074" spans="3:16" x14ac:dyDescent="0.4">
      <c r="C1074" s="50"/>
      <c r="P1074" s="179"/>
    </row>
    <row r="1075" spans="3:16" x14ac:dyDescent="0.4">
      <c r="C1075" s="50"/>
      <c r="P1075" s="179"/>
    </row>
    <row r="1076" spans="3:16" x14ac:dyDescent="0.4">
      <c r="C1076" s="50"/>
      <c r="P1076" s="179"/>
    </row>
    <row r="1077" spans="3:16" x14ac:dyDescent="0.4">
      <c r="C1077" s="50"/>
      <c r="P1077" s="179"/>
    </row>
    <row r="1078" spans="3:16" x14ac:dyDescent="0.4">
      <c r="C1078" s="50"/>
      <c r="P1078" s="179"/>
    </row>
    <row r="1079" spans="3:16" x14ac:dyDescent="0.4">
      <c r="C1079" s="50"/>
      <c r="P1079" s="179"/>
    </row>
    <row r="1080" spans="3:16" x14ac:dyDescent="0.4">
      <c r="C1080" s="50"/>
      <c r="P1080" s="179"/>
    </row>
    <row r="1081" spans="3:16" x14ac:dyDescent="0.4">
      <c r="C1081" s="50"/>
      <c r="P1081" s="179"/>
    </row>
    <row r="1082" spans="3:16" x14ac:dyDescent="0.4">
      <c r="C1082" s="50"/>
      <c r="P1082" s="179"/>
    </row>
    <row r="1083" spans="3:16" x14ac:dyDescent="0.4">
      <c r="C1083" s="50"/>
      <c r="P1083" s="179"/>
    </row>
    <row r="1084" spans="3:16" x14ac:dyDescent="0.4">
      <c r="C1084" s="50"/>
      <c r="P1084" s="179"/>
    </row>
    <row r="1085" spans="3:16" x14ac:dyDescent="0.4">
      <c r="C1085" s="50"/>
      <c r="P1085" s="179"/>
    </row>
    <row r="1086" spans="3:16" x14ac:dyDescent="0.4">
      <c r="C1086" s="50"/>
      <c r="P1086" s="179"/>
    </row>
    <row r="1087" spans="3:16" x14ac:dyDescent="0.4">
      <c r="C1087" s="50"/>
      <c r="P1087" s="179"/>
    </row>
    <row r="1088" spans="3:16" x14ac:dyDescent="0.4">
      <c r="C1088" s="50"/>
      <c r="P1088" s="179"/>
    </row>
    <row r="1089" spans="3:16" x14ac:dyDescent="0.4">
      <c r="C1089" s="50"/>
      <c r="P1089" s="179"/>
    </row>
    <row r="1090" spans="3:16" x14ac:dyDescent="0.4">
      <c r="C1090" s="50"/>
      <c r="P1090" s="179"/>
    </row>
    <row r="1091" spans="3:16" x14ac:dyDescent="0.4">
      <c r="C1091" s="50"/>
      <c r="P1091" s="179"/>
    </row>
    <row r="1092" spans="3:16" x14ac:dyDescent="0.4">
      <c r="C1092" s="50"/>
      <c r="P1092" s="179"/>
    </row>
    <row r="1093" spans="3:16" x14ac:dyDescent="0.4">
      <c r="C1093" s="50"/>
      <c r="P1093" s="179"/>
    </row>
    <row r="1094" spans="3:16" x14ac:dyDescent="0.4">
      <c r="C1094" s="50"/>
      <c r="P1094" s="179"/>
    </row>
    <row r="1095" spans="3:16" x14ac:dyDescent="0.4">
      <c r="C1095" s="50"/>
      <c r="P1095" s="179"/>
    </row>
    <row r="1096" spans="3:16" x14ac:dyDescent="0.4">
      <c r="C1096" s="50"/>
      <c r="P1096" s="179"/>
    </row>
    <row r="1097" spans="3:16" x14ac:dyDescent="0.4">
      <c r="C1097" s="50"/>
      <c r="P1097" s="179"/>
    </row>
    <row r="1098" spans="3:16" x14ac:dyDescent="0.4">
      <c r="C1098" s="50"/>
      <c r="P1098" s="179"/>
    </row>
    <row r="1099" spans="3:16" x14ac:dyDescent="0.4">
      <c r="C1099" s="50"/>
      <c r="P1099" s="179"/>
    </row>
    <row r="1100" spans="3:16" x14ac:dyDescent="0.4">
      <c r="C1100" s="50"/>
      <c r="P1100" s="179"/>
    </row>
    <row r="1101" spans="3:16" x14ac:dyDescent="0.4">
      <c r="C1101" s="50"/>
      <c r="P1101" s="179"/>
    </row>
    <row r="1102" spans="3:16" x14ac:dyDescent="0.4">
      <c r="C1102" s="50"/>
      <c r="P1102" s="179"/>
    </row>
    <row r="1103" spans="3:16" x14ac:dyDescent="0.4">
      <c r="C1103" s="50"/>
      <c r="P1103" s="179"/>
    </row>
    <row r="1104" spans="3:16" x14ac:dyDescent="0.4">
      <c r="C1104" s="50"/>
      <c r="P1104" s="179"/>
    </row>
    <row r="1105" spans="3:16" x14ac:dyDescent="0.4">
      <c r="C1105" s="50"/>
      <c r="P1105" s="179"/>
    </row>
    <row r="1106" spans="3:16" x14ac:dyDescent="0.4">
      <c r="C1106" s="50"/>
      <c r="P1106" s="179"/>
    </row>
    <row r="1107" spans="3:16" x14ac:dyDescent="0.4">
      <c r="C1107" s="50"/>
      <c r="P1107" s="179"/>
    </row>
    <row r="1108" spans="3:16" x14ac:dyDescent="0.4">
      <c r="C1108" s="50"/>
      <c r="P1108" s="179"/>
    </row>
    <row r="1109" spans="3:16" x14ac:dyDescent="0.4">
      <c r="C1109" s="50"/>
      <c r="P1109" s="179"/>
    </row>
    <row r="1110" spans="3:16" x14ac:dyDescent="0.4">
      <c r="C1110" s="50"/>
      <c r="P1110" s="179"/>
    </row>
    <row r="1111" spans="3:16" x14ac:dyDescent="0.4">
      <c r="C1111" s="50"/>
      <c r="P1111" s="179"/>
    </row>
    <row r="1112" spans="3:16" x14ac:dyDescent="0.4">
      <c r="C1112" s="50"/>
      <c r="P1112" s="179"/>
    </row>
    <row r="1113" spans="3:16" x14ac:dyDescent="0.4">
      <c r="C1113" s="50"/>
      <c r="P1113" s="179"/>
    </row>
    <row r="1114" spans="3:16" x14ac:dyDescent="0.4">
      <c r="C1114" s="50"/>
      <c r="P1114" s="179"/>
    </row>
    <row r="1115" spans="3:16" x14ac:dyDescent="0.4">
      <c r="C1115" s="50"/>
      <c r="P1115" s="179"/>
    </row>
    <row r="1116" spans="3:16" x14ac:dyDescent="0.4">
      <c r="C1116" s="50"/>
      <c r="P1116" s="179"/>
    </row>
    <row r="1117" spans="3:16" x14ac:dyDescent="0.4">
      <c r="C1117" s="50"/>
      <c r="P1117" s="179"/>
    </row>
    <row r="1118" spans="3:16" x14ac:dyDescent="0.4">
      <c r="C1118" s="50"/>
      <c r="P1118" s="179"/>
    </row>
    <row r="1119" spans="3:16" x14ac:dyDescent="0.4">
      <c r="C1119" s="50"/>
      <c r="P1119" s="179"/>
    </row>
    <row r="1120" spans="3:16" x14ac:dyDescent="0.4">
      <c r="C1120" s="50"/>
      <c r="P1120" s="179"/>
    </row>
    <row r="1121" spans="3:16" x14ac:dyDescent="0.4">
      <c r="C1121" s="50"/>
      <c r="P1121" s="179"/>
    </row>
    <row r="1122" spans="3:16" x14ac:dyDescent="0.4">
      <c r="C1122" s="50"/>
      <c r="P1122" s="179"/>
    </row>
    <row r="1123" spans="3:16" x14ac:dyDescent="0.4">
      <c r="C1123" s="50"/>
      <c r="P1123" s="179"/>
    </row>
    <row r="1124" spans="3:16" x14ac:dyDescent="0.4">
      <c r="C1124" s="50"/>
      <c r="P1124" s="179"/>
    </row>
    <row r="1125" spans="3:16" x14ac:dyDescent="0.4">
      <c r="C1125" s="50"/>
      <c r="P1125" s="179"/>
    </row>
    <row r="1126" spans="3:16" x14ac:dyDescent="0.4">
      <c r="C1126" s="50"/>
      <c r="P1126" s="179"/>
    </row>
    <row r="1127" spans="3:16" x14ac:dyDescent="0.4">
      <c r="C1127" s="50"/>
      <c r="P1127" s="179"/>
    </row>
    <row r="1128" spans="3:16" x14ac:dyDescent="0.4">
      <c r="C1128" s="50"/>
      <c r="P1128" s="179"/>
    </row>
    <row r="1129" spans="3:16" x14ac:dyDescent="0.4">
      <c r="C1129" s="50"/>
      <c r="P1129" s="179"/>
    </row>
    <row r="1130" spans="3:16" x14ac:dyDescent="0.4">
      <c r="C1130" s="50"/>
      <c r="P1130" s="179"/>
    </row>
    <row r="1131" spans="3:16" x14ac:dyDescent="0.4">
      <c r="C1131" s="50"/>
      <c r="P1131" s="179"/>
    </row>
    <row r="1132" spans="3:16" x14ac:dyDescent="0.4">
      <c r="C1132" s="50"/>
      <c r="P1132" s="179"/>
    </row>
    <row r="1133" spans="3:16" x14ac:dyDescent="0.4">
      <c r="C1133" s="50"/>
      <c r="P1133" s="179"/>
    </row>
    <row r="1134" spans="3:16" x14ac:dyDescent="0.4">
      <c r="C1134" s="50"/>
      <c r="P1134" s="179"/>
    </row>
    <row r="1135" spans="3:16" x14ac:dyDescent="0.4">
      <c r="C1135" s="50"/>
      <c r="P1135" s="179"/>
    </row>
    <row r="1136" spans="3:16" x14ac:dyDescent="0.4">
      <c r="C1136" s="50"/>
      <c r="P1136" s="179"/>
    </row>
    <row r="1137" spans="3:16" x14ac:dyDescent="0.4">
      <c r="C1137" s="50"/>
      <c r="P1137" s="179"/>
    </row>
    <row r="1138" spans="3:16" x14ac:dyDescent="0.4">
      <c r="C1138" s="50"/>
      <c r="P1138" s="179"/>
    </row>
    <row r="1139" spans="3:16" x14ac:dyDescent="0.4">
      <c r="C1139" s="50"/>
      <c r="P1139" s="179"/>
    </row>
    <row r="1140" spans="3:16" x14ac:dyDescent="0.4">
      <c r="C1140" s="50"/>
      <c r="P1140" s="179"/>
    </row>
    <row r="1141" spans="3:16" x14ac:dyDescent="0.4">
      <c r="C1141" s="50"/>
      <c r="P1141" s="179"/>
    </row>
    <row r="1142" spans="3:16" x14ac:dyDescent="0.4">
      <c r="C1142" s="50"/>
      <c r="P1142" s="179"/>
    </row>
    <row r="1143" spans="3:16" x14ac:dyDescent="0.4">
      <c r="C1143" s="50"/>
      <c r="P1143" s="179"/>
    </row>
    <row r="1144" spans="3:16" x14ac:dyDescent="0.4">
      <c r="C1144" s="50"/>
      <c r="P1144" s="179"/>
    </row>
    <row r="1145" spans="3:16" x14ac:dyDescent="0.4">
      <c r="C1145" s="50"/>
      <c r="P1145" s="179"/>
    </row>
    <row r="1146" spans="3:16" x14ac:dyDescent="0.4">
      <c r="C1146" s="50"/>
      <c r="P1146" s="179"/>
    </row>
    <row r="1147" spans="3:16" x14ac:dyDescent="0.4">
      <c r="C1147" s="50"/>
      <c r="P1147" s="179"/>
    </row>
    <row r="1148" spans="3:16" x14ac:dyDescent="0.4">
      <c r="C1148" s="50"/>
      <c r="P1148" s="179"/>
    </row>
    <row r="1149" spans="3:16" x14ac:dyDescent="0.4">
      <c r="C1149" s="50"/>
      <c r="P1149" s="179"/>
    </row>
    <row r="1150" spans="3:16" x14ac:dyDescent="0.4">
      <c r="C1150" s="50"/>
      <c r="P1150" s="179"/>
    </row>
    <row r="1151" spans="3:16" x14ac:dyDescent="0.4">
      <c r="C1151" s="50"/>
      <c r="P1151" s="179"/>
    </row>
    <row r="1152" spans="3:16" x14ac:dyDescent="0.4">
      <c r="C1152" s="50"/>
      <c r="P1152" s="179"/>
    </row>
    <row r="1153" spans="3:16" x14ac:dyDescent="0.4">
      <c r="C1153" s="50"/>
      <c r="P1153" s="179"/>
    </row>
    <row r="1154" spans="3:16" x14ac:dyDescent="0.4">
      <c r="C1154" s="50"/>
      <c r="P1154" s="179"/>
    </row>
    <row r="1155" spans="3:16" x14ac:dyDescent="0.4">
      <c r="C1155" s="50"/>
      <c r="P1155" s="179"/>
    </row>
    <row r="1156" spans="3:16" x14ac:dyDescent="0.4">
      <c r="C1156" s="50"/>
      <c r="P1156" s="179"/>
    </row>
    <row r="1157" spans="3:16" x14ac:dyDescent="0.4">
      <c r="C1157" s="50"/>
      <c r="P1157" s="179"/>
    </row>
    <row r="1158" spans="3:16" x14ac:dyDescent="0.4">
      <c r="C1158" s="50"/>
      <c r="P1158" s="179"/>
    </row>
    <row r="1159" spans="3:16" x14ac:dyDescent="0.4">
      <c r="C1159" s="50"/>
      <c r="P1159" s="179"/>
    </row>
    <row r="1160" spans="3:16" x14ac:dyDescent="0.4">
      <c r="C1160" s="50"/>
      <c r="P1160" s="179"/>
    </row>
    <row r="1161" spans="3:16" x14ac:dyDescent="0.4">
      <c r="C1161" s="50"/>
      <c r="P1161" s="179"/>
    </row>
    <row r="1162" spans="3:16" x14ac:dyDescent="0.4">
      <c r="C1162" s="50"/>
      <c r="P1162" s="179"/>
    </row>
    <row r="1163" spans="3:16" x14ac:dyDescent="0.4">
      <c r="C1163" s="50"/>
      <c r="P1163" s="179"/>
    </row>
    <row r="1164" spans="3:16" x14ac:dyDescent="0.4">
      <c r="C1164" s="50"/>
      <c r="P1164" s="179"/>
    </row>
    <row r="1165" spans="3:16" x14ac:dyDescent="0.4">
      <c r="C1165" s="50"/>
      <c r="P1165" s="179"/>
    </row>
    <row r="1166" spans="3:16" x14ac:dyDescent="0.4">
      <c r="C1166" s="50"/>
      <c r="P1166" s="179"/>
    </row>
    <row r="1167" spans="3:16" x14ac:dyDescent="0.4">
      <c r="C1167" s="50"/>
      <c r="P1167" s="179"/>
    </row>
    <row r="1168" spans="3:16" x14ac:dyDescent="0.4">
      <c r="C1168" s="50"/>
      <c r="P1168" s="179"/>
    </row>
    <row r="1169" spans="3:16" x14ac:dyDescent="0.4">
      <c r="C1169" s="50"/>
      <c r="P1169" s="179"/>
    </row>
    <row r="1170" spans="3:16" x14ac:dyDescent="0.4">
      <c r="C1170" s="50"/>
      <c r="P1170" s="179"/>
    </row>
    <row r="1171" spans="3:16" x14ac:dyDescent="0.4">
      <c r="C1171" s="50"/>
      <c r="P1171" s="179"/>
    </row>
    <row r="1172" spans="3:16" x14ac:dyDescent="0.4">
      <c r="C1172" s="50"/>
      <c r="P1172" s="179"/>
    </row>
    <row r="1173" spans="3:16" x14ac:dyDescent="0.4">
      <c r="C1173" s="50"/>
      <c r="P1173" s="179"/>
    </row>
    <row r="1174" spans="3:16" x14ac:dyDescent="0.4">
      <c r="C1174" s="50"/>
      <c r="P1174" s="179"/>
    </row>
    <row r="1175" spans="3:16" x14ac:dyDescent="0.4">
      <c r="C1175" s="50"/>
      <c r="P1175" s="179"/>
    </row>
    <row r="1176" spans="3:16" x14ac:dyDescent="0.4">
      <c r="C1176" s="50"/>
      <c r="P1176" s="179"/>
    </row>
    <row r="1177" spans="3:16" x14ac:dyDescent="0.4">
      <c r="C1177" s="50"/>
      <c r="P1177" s="179"/>
    </row>
    <row r="1178" spans="3:16" x14ac:dyDescent="0.4">
      <c r="C1178" s="50"/>
      <c r="P1178" s="179"/>
    </row>
    <row r="1179" spans="3:16" x14ac:dyDescent="0.4">
      <c r="C1179" s="50"/>
      <c r="P1179" s="179"/>
    </row>
    <row r="1180" spans="3:16" x14ac:dyDescent="0.4">
      <c r="C1180" s="50"/>
      <c r="P1180" s="179"/>
    </row>
    <row r="1181" spans="3:16" x14ac:dyDescent="0.4">
      <c r="C1181" s="50"/>
      <c r="P1181" s="179"/>
    </row>
    <row r="1182" spans="3:16" x14ac:dyDescent="0.4">
      <c r="C1182" s="50"/>
      <c r="P1182" s="179"/>
    </row>
    <row r="1183" spans="3:16" x14ac:dyDescent="0.4">
      <c r="C1183" s="50"/>
      <c r="P1183" s="179"/>
    </row>
    <row r="1184" spans="3:16" x14ac:dyDescent="0.4">
      <c r="C1184" s="50"/>
      <c r="P1184" s="179"/>
    </row>
    <row r="1185" spans="3:16" x14ac:dyDescent="0.4">
      <c r="C1185" s="50"/>
      <c r="P1185" s="179"/>
    </row>
    <row r="1186" spans="3:16" x14ac:dyDescent="0.4">
      <c r="C1186" s="50"/>
      <c r="P1186" s="179"/>
    </row>
    <row r="1187" spans="3:16" x14ac:dyDescent="0.4">
      <c r="C1187" s="50"/>
      <c r="P1187" s="179"/>
    </row>
    <row r="1188" spans="3:16" x14ac:dyDescent="0.4">
      <c r="C1188" s="50"/>
      <c r="P1188" s="179"/>
    </row>
    <row r="1189" spans="3:16" x14ac:dyDescent="0.4">
      <c r="C1189" s="50"/>
      <c r="P1189" s="179"/>
    </row>
    <row r="1190" spans="3:16" x14ac:dyDescent="0.4">
      <c r="C1190" s="50"/>
      <c r="P1190" s="179"/>
    </row>
    <row r="1191" spans="3:16" x14ac:dyDescent="0.4">
      <c r="C1191" s="50"/>
      <c r="P1191" s="179"/>
    </row>
    <row r="1192" spans="3:16" x14ac:dyDescent="0.4">
      <c r="C1192" s="50"/>
      <c r="P1192" s="179"/>
    </row>
    <row r="1193" spans="3:16" x14ac:dyDescent="0.4">
      <c r="C1193" s="50"/>
      <c r="P1193" s="179"/>
    </row>
    <row r="1194" spans="3:16" x14ac:dyDescent="0.4">
      <c r="C1194" s="50"/>
      <c r="P1194" s="179"/>
    </row>
    <row r="1195" spans="3:16" x14ac:dyDescent="0.4">
      <c r="C1195" s="50"/>
      <c r="P1195" s="179"/>
    </row>
    <row r="1196" spans="3:16" x14ac:dyDescent="0.4">
      <c r="C1196" s="50"/>
      <c r="P1196" s="179"/>
    </row>
    <row r="1197" spans="3:16" x14ac:dyDescent="0.4">
      <c r="C1197" s="50"/>
      <c r="P1197" s="179"/>
    </row>
    <row r="1198" spans="3:16" x14ac:dyDescent="0.4">
      <c r="C1198" s="50"/>
      <c r="P1198" s="179"/>
    </row>
    <row r="1199" spans="3:16" x14ac:dyDescent="0.4">
      <c r="C1199" s="50"/>
      <c r="P1199" s="179"/>
    </row>
    <row r="1200" spans="3:16" x14ac:dyDescent="0.4">
      <c r="C1200" s="50"/>
      <c r="P1200" s="179"/>
    </row>
    <row r="1201" spans="3:16" x14ac:dyDescent="0.4">
      <c r="C1201" s="50"/>
      <c r="P1201" s="179"/>
    </row>
    <row r="1202" spans="3:16" x14ac:dyDescent="0.4">
      <c r="C1202" s="50"/>
      <c r="P1202" s="179"/>
    </row>
    <row r="1203" spans="3:16" x14ac:dyDescent="0.4">
      <c r="C1203" s="50"/>
      <c r="P1203" s="179"/>
    </row>
    <row r="1204" spans="3:16" x14ac:dyDescent="0.4">
      <c r="C1204" s="50"/>
      <c r="P1204" s="179"/>
    </row>
    <row r="1205" spans="3:16" x14ac:dyDescent="0.4">
      <c r="C1205" s="50"/>
      <c r="P1205" s="179"/>
    </row>
    <row r="1206" spans="3:16" x14ac:dyDescent="0.4">
      <c r="C1206" s="50"/>
      <c r="P1206" s="179"/>
    </row>
    <row r="1207" spans="3:16" x14ac:dyDescent="0.4">
      <c r="C1207" s="50"/>
      <c r="P1207" s="179"/>
    </row>
    <row r="1208" spans="3:16" x14ac:dyDescent="0.4">
      <c r="C1208" s="50"/>
      <c r="P1208" s="179"/>
    </row>
    <row r="1209" spans="3:16" x14ac:dyDescent="0.4">
      <c r="C1209" s="50"/>
      <c r="P1209" s="179"/>
    </row>
    <row r="1210" spans="3:16" x14ac:dyDescent="0.4">
      <c r="C1210" s="50"/>
      <c r="P1210" s="179"/>
    </row>
    <row r="1211" spans="3:16" x14ac:dyDescent="0.4">
      <c r="C1211" s="50"/>
      <c r="P1211" s="179"/>
    </row>
    <row r="1212" spans="3:16" x14ac:dyDescent="0.4">
      <c r="C1212" s="50"/>
      <c r="P1212" s="179"/>
    </row>
    <row r="1213" spans="3:16" x14ac:dyDescent="0.4">
      <c r="C1213" s="50"/>
      <c r="P1213" s="179"/>
    </row>
    <row r="1214" spans="3:16" x14ac:dyDescent="0.4">
      <c r="C1214" s="50"/>
      <c r="P1214" s="179"/>
    </row>
    <row r="1215" spans="3:16" x14ac:dyDescent="0.4">
      <c r="C1215" s="50"/>
      <c r="P1215" s="179"/>
    </row>
    <row r="1216" spans="3:16" x14ac:dyDescent="0.4">
      <c r="C1216" s="50"/>
      <c r="P1216" s="179"/>
    </row>
    <row r="1217" spans="3:16" x14ac:dyDescent="0.4">
      <c r="C1217" s="50"/>
      <c r="P1217" s="179"/>
    </row>
    <row r="1218" spans="3:16" x14ac:dyDescent="0.4">
      <c r="C1218" s="50"/>
      <c r="P1218" s="179"/>
    </row>
    <row r="1219" spans="3:16" x14ac:dyDescent="0.4">
      <c r="C1219" s="50"/>
      <c r="P1219" s="179"/>
    </row>
    <row r="1220" spans="3:16" x14ac:dyDescent="0.4">
      <c r="C1220" s="50"/>
      <c r="P1220" s="179"/>
    </row>
    <row r="1221" spans="3:16" x14ac:dyDescent="0.4">
      <c r="C1221" s="50"/>
      <c r="P1221" s="179"/>
    </row>
    <row r="1222" spans="3:16" x14ac:dyDescent="0.4">
      <c r="C1222" s="50"/>
      <c r="P1222" s="179"/>
    </row>
    <row r="1223" spans="3:16" x14ac:dyDescent="0.4">
      <c r="C1223" s="50"/>
      <c r="P1223" s="179"/>
    </row>
    <row r="1224" spans="3:16" x14ac:dyDescent="0.4">
      <c r="C1224" s="50"/>
      <c r="P1224" s="179"/>
    </row>
    <row r="1225" spans="3:16" x14ac:dyDescent="0.4">
      <c r="C1225" s="50"/>
      <c r="P1225" s="179"/>
    </row>
    <row r="1226" spans="3:16" x14ac:dyDescent="0.4">
      <c r="C1226" s="50"/>
      <c r="P1226" s="179"/>
    </row>
    <row r="1227" spans="3:16" x14ac:dyDescent="0.4">
      <c r="C1227" s="50"/>
      <c r="P1227" s="179"/>
    </row>
    <row r="1228" spans="3:16" x14ac:dyDescent="0.4">
      <c r="C1228" s="50"/>
      <c r="P1228" s="179"/>
    </row>
    <row r="1229" spans="3:16" x14ac:dyDescent="0.4">
      <c r="C1229" s="50"/>
      <c r="P1229" s="179"/>
    </row>
    <row r="1230" spans="3:16" x14ac:dyDescent="0.4">
      <c r="C1230" s="50"/>
      <c r="P1230" s="179"/>
    </row>
    <row r="1231" spans="3:16" x14ac:dyDescent="0.4">
      <c r="C1231" s="50"/>
      <c r="P1231" s="179"/>
    </row>
    <row r="1232" spans="3:16" x14ac:dyDescent="0.4">
      <c r="C1232" s="50"/>
      <c r="P1232" s="179"/>
    </row>
    <row r="1233" spans="3:16" x14ac:dyDescent="0.4">
      <c r="C1233" s="50"/>
      <c r="P1233" s="179"/>
    </row>
    <row r="1234" spans="3:16" x14ac:dyDescent="0.4">
      <c r="C1234" s="50"/>
      <c r="P1234" s="179"/>
    </row>
    <row r="1235" spans="3:16" x14ac:dyDescent="0.4">
      <c r="C1235" s="50"/>
      <c r="P1235" s="179"/>
    </row>
    <row r="1236" spans="3:16" x14ac:dyDescent="0.4">
      <c r="C1236" s="50"/>
      <c r="P1236" s="179"/>
    </row>
    <row r="1237" spans="3:16" x14ac:dyDescent="0.4">
      <c r="C1237" s="50"/>
      <c r="P1237" s="179"/>
    </row>
    <row r="1238" spans="3:16" x14ac:dyDescent="0.4">
      <c r="C1238" s="50"/>
      <c r="P1238" s="179"/>
    </row>
    <row r="1239" spans="3:16" x14ac:dyDescent="0.4">
      <c r="C1239" s="50"/>
      <c r="P1239" s="179"/>
    </row>
    <row r="1240" spans="3:16" x14ac:dyDescent="0.4">
      <c r="C1240" s="50"/>
      <c r="P1240" s="179"/>
    </row>
    <row r="1241" spans="3:16" x14ac:dyDescent="0.4">
      <c r="C1241" s="50"/>
      <c r="P1241" s="179"/>
    </row>
    <row r="1242" spans="3:16" x14ac:dyDescent="0.4">
      <c r="C1242" s="50"/>
      <c r="P1242" s="179"/>
    </row>
    <row r="1243" spans="3:16" x14ac:dyDescent="0.4">
      <c r="C1243" s="50"/>
      <c r="P1243" s="179"/>
    </row>
    <row r="1244" spans="3:16" x14ac:dyDescent="0.4">
      <c r="C1244" s="50"/>
      <c r="P1244" s="179"/>
    </row>
    <row r="1245" spans="3:16" x14ac:dyDescent="0.4">
      <c r="C1245" s="50"/>
      <c r="P1245" s="179"/>
    </row>
    <row r="1246" spans="3:16" x14ac:dyDescent="0.4">
      <c r="C1246" s="50"/>
      <c r="P1246" s="179"/>
    </row>
    <row r="1247" spans="3:16" x14ac:dyDescent="0.4">
      <c r="C1247" s="50"/>
      <c r="P1247" s="179"/>
    </row>
    <row r="1248" spans="3:16" x14ac:dyDescent="0.4">
      <c r="C1248" s="50"/>
      <c r="P1248" s="179"/>
    </row>
    <row r="1249" spans="3:16" x14ac:dyDescent="0.4">
      <c r="C1249" s="50"/>
      <c r="P1249" s="179"/>
    </row>
    <row r="1250" spans="3:16" x14ac:dyDescent="0.4">
      <c r="C1250" s="50"/>
      <c r="P1250" s="179"/>
    </row>
    <row r="1251" spans="3:16" x14ac:dyDescent="0.4">
      <c r="C1251" s="50"/>
      <c r="P1251" s="179"/>
    </row>
    <row r="1252" spans="3:16" x14ac:dyDescent="0.4">
      <c r="C1252" s="50"/>
      <c r="P1252" s="179"/>
    </row>
    <row r="1253" spans="3:16" x14ac:dyDescent="0.4">
      <c r="C1253" s="50"/>
      <c r="P1253" s="179"/>
    </row>
    <row r="1254" spans="3:16" x14ac:dyDescent="0.4">
      <c r="C1254" s="50"/>
      <c r="P1254" s="179"/>
    </row>
    <row r="1255" spans="3:16" x14ac:dyDescent="0.4">
      <c r="C1255" s="50"/>
      <c r="P1255" s="179"/>
    </row>
    <row r="1256" spans="3:16" x14ac:dyDescent="0.4">
      <c r="C1256" s="50"/>
      <c r="P1256" s="179"/>
    </row>
    <row r="1257" spans="3:16" x14ac:dyDescent="0.4">
      <c r="C1257" s="50"/>
      <c r="P1257" s="179"/>
    </row>
    <row r="1258" spans="3:16" x14ac:dyDescent="0.4">
      <c r="C1258" s="50"/>
      <c r="P1258" s="179"/>
    </row>
    <row r="1259" spans="3:16" x14ac:dyDescent="0.4">
      <c r="C1259" s="50"/>
      <c r="P1259" s="179"/>
    </row>
    <row r="1260" spans="3:16" x14ac:dyDescent="0.4">
      <c r="C1260" s="50"/>
      <c r="P1260" s="179"/>
    </row>
    <row r="1261" spans="3:16" x14ac:dyDescent="0.4">
      <c r="C1261" s="50"/>
      <c r="P1261" s="179"/>
    </row>
    <row r="1262" spans="3:16" x14ac:dyDescent="0.4">
      <c r="C1262" s="50"/>
      <c r="P1262" s="179"/>
    </row>
    <row r="1263" spans="3:16" x14ac:dyDescent="0.4">
      <c r="C1263" s="50"/>
      <c r="P1263" s="179"/>
    </row>
    <row r="1264" spans="3:16" x14ac:dyDescent="0.4">
      <c r="C1264" s="50"/>
      <c r="P1264" s="179"/>
    </row>
    <row r="1265" spans="3:16" x14ac:dyDescent="0.4">
      <c r="C1265" s="50"/>
      <c r="P1265" s="179"/>
    </row>
    <row r="1266" spans="3:16" x14ac:dyDescent="0.4">
      <c r="C1266" s="50"/>
      <c r="P1266" s="179"/>
    </row>
    <row r="1267" spans="3:16" x14ac:dyDescent="0.4">
      <c r="C1267" s="50"/>
      <c r="P1267" s="179"/>
    </row>
    <row r="1268" spans="3:16" x14ac:dyDescent="0.4">
      <c r="C1268" s="50"/>
      <c r="P1268" s="179"/>
    </row>
    <row r="1269" spans="3:16" x14ac:dyDescent="0.4">
      <c r="C1269" s="50"/>
      <c r="P1269" s="179"/>
    </row>
    <row r="1270" spans="3:16" x14ac:dyDescent="0.4">
      <c r="C1270" s="50"/>
      <c r="P1270" s="179"/>
    </row>
    <row r="1271" spans="3:16" x14ac:dyDescent="0.4">
      <c r="C1271" s="50"/>
      <c r="P1271" s="179"/>
    </row>
    <row r="1272" spans="3:16" x14ac:dyDescent="0.4">
      <c r="C1272" s="50"/>
      <c r="P1272" s="179"/>
    </row>
    <row r="1273" spans="3:16" x14ac:dyDescent="0.4">
      <c r="C1273" s="50"/>
      <c r="P1273" s="179"/>
    </row>
    <row r="1274" spans="3:16" x14ac:dyDescent="0.4">
      <c r="C1274" s="50"/>
      <c r="P1274" s="179"/>
    </row>
    <row r="1275" spans="3:16" x14ac:dyDescent="0.4">
      <c r="C1275" s="50"/>
      <c r="P1275" s="179"/>
    </row>
    <row r="1276" spans="3:16" x14ac:dyDescent="0.4">
      <c r="C1276" s="50"/>
      <c r="P1276" s="179"/>
    </row>
    <row r="1277" spans="3:16" x14ac:dyDescent="0.4">
      <c r="C1277" s="50"/>
      <c r="P1277" s="179"/>
    </row>
    <row r="1278" spans="3:16" x14ac:dyDescent="0.4">
      <c r="C1278" s="50"/>
      <c r="P1278" s="179"/>
    </row>
    <row r="1279" spans="3:16" x14ac:dyDescent="0.4">
      <c r="C1279" s="50"/>
      <c r="P1279" s="179"/>
    </row>
    <row r="1280" spans="3:16" x14ac:dyDescent="0.4">
      <c r="C1280" s="50"/>
      <c r="P1280" s="179"/>
    </row>
    <row r="1281" spans="3:16" x14ac:dyDescent="0.4">
      <c r="C1281" s="50"/>
      <c r="P1281" s="179"/>
    </row>
    <row r="1282" spans="3:16" x14ac:dyDescent="0.4">
      <c r="C1282" s="50"/>
      <c r="P1282" s="179"/>
    </row>
    <row r="1283" spans="3:16" x14ac:dyDescent="0.4">
      <c r="C1283" s="50"/>
      <c r="P1283" s="179"/>
    </row>
    <row r="1284" spans="3:16" x14ac:dyDescent="0.4">
      <c r="C1284" s="50"/>
      <c r="P1284" s="179"/>
    </row>
    <row r="1285" spans="3:16" x14ac:dyDescent="0.4">
      <c r="C1285" s="50"/>
      <c r="P1285" s="179"/>
    </row>
    <row r="1286" spans="3:16" x14ac:dyDescent="0.4">
      <c r="C1286" s="50"/>
      <c r="P1286" s="179"/>
    </row>
    <row r="1287" spans="3:16" x14ac:dyDescent="0.4">
      <c r="C1287" s="50"/>
      <c r="P1287" s="179"/>
    </row>
    <row r="1288" spans="3:16" x14ac:dyDescent="0.4">
      <c r="C1288" s="50"/>
      <c r="P1288" s="179"/>
    </row>
    <row r="1289" spans="3:16" x14ac:dyDescent="0.4">
      <c r="C1289" s="50"/>
      <c r="P1289" s="179"/>
    </row>
    <row r="1290" spans="3:16" x14ac:dyDescent="0.4">
      <c r="C1290" s="50"/>
      <c r="P1290" s="179"/>
    </row>
    <row r="1291" spans="3:16" x14ac:dyDescent="0.4">
      <c r="C1291" s="50"/>
      <c r="P1291" s="179"/>
    </row>
    <row r="1292" spans="3:16" x14ac:dyDescent="0.4">
      <c r="C1292" s="50"/>
      <c r="P1292" s="179"/>
    </row>
    <row r="1293" spans="3:16" x14ac:dyDescent="0.4">
      <c r="C1293" s="50"/>
      <c r="P1293" s="179"/>
    </row>
    <row r="1294" spans="3:16" x14ac:dyDescent="0.4">
      <c r="C1294" s="50"/>
      <c r="P1294" s="179"/>
    </row>
    <row r="1295" spans="3:16" x14ac:dyDescent="0.4">
      <c r="C1295" s="50"/>
      <c r="P1295" s="179"/>
    </row>
    <row r="1296" spans="3:16" x14ac:dyDescent="0.4">
      <c r="C1296" s="50"/>
      <c r="P1296" s="179"/>
    </row>
    <row r="1297" spans="3:16" x14ac:dyDescent="0.4">
      <c r="C1297" s="50"/>
      <c r="P1297" s="179"/>
    </row>
    <row r="1298" spans="3:16" x14ac:dyDescent="0.4">
      <c r="C1298" s="50"/>
      <c r="P1298" s="179"/>
    </row>
    <row r="1299" spans="3:16" x14ac:dyDescent="0.4">
      <c r="C1299" s="50"/>
      <c r="P1299" s="179"/>
    </row>
    <row r="1300" spans="3:16" x14ac:dyDescent="0.4">
      <c r="C1300" s="50"/>
      <c r="P1300" s="179"/>
    </row>
    <row r="1301" spans="3:16" x14ac:dyDescent="0.4">
      <c r="C1301" s="50"/>
      <c r="P1301" s="179"/>
    </row>
    <row r="1302" spans="3:16" x14ac:dyDescent="0.4">
      <c r="C1302" s="50"/>
      <c r="P1302" s="179"/>
    </row>
    <row r="1303" spans="3:16" x14ac:dyDescent="0.4">
      <c r="C1303" s="50"/>
      <c r="P1303" s="179"/>
    </row>
    <row r="1304" spans="3:16" x14ac:dyDescent="0.4">
      <c r="C1304" s="50"/>
      <c r="P1304" s="179"/>
    </row>
    <row r="1305" spans="3:16" x14ac:dyDescent="0.4">
      <c r="C1305" s="50"/>
      <c r="P1305" s="179"/>
    </row>
    <row r="1306" spans="3:16" x14ac:dyDescent="0.4">
      <c r="C1306" s="50"/>
      <c r="P1306" s="179"/>
    </row>
    <row r="1307" spans="3:16" x14ac:dyDescent="0.4">
      <c r="C1307" s="50"/>
      <c r="P1307" s="179"/>
    </row>
    <row r="1308" spans="3:16" x14ac:dyDescent="0.4">
      <c r="C1308" s="50"/>
      <c r="P1308" s="179"/>
    </row>
    <row r="1309" spans="3:16" x14ac:dyDescent="0.4">
      <c r="C1309" s="50"/>
      <c r="P1309" s="179"/>
    </row>
    <row r="1310" spans="3:16" x14ac:dyDescent="0.4">
      <c r="C1310" s="50"/>
      <c r="P1310" s="179"/>
    </row>
    <row r="1311" spans="3:16" x14ac:dyDescent="0.4">
      <c r="C1311" s="50"/>
      <c r="P1311" s="179"/>
    </row>
    <row r="1312" spans="3:16" x14ac:dyDescent="0.4">
      <c r="C1312" s="50"/>
      <c r="P1312" s="179"/>
    </row>
    <row r="1313" spans="3:16" x14ac:dyDescent="0.4">
      <c r="C1313" s="50"/>
      <c r="P1313" s="179"/>
    </row>
    <row r="1314" spans="3:16" x14ac:dyDescent="0.4">
      <c r="C1314" s="50"/>
      <c r="P1314" s="179"/>
    </row>
    <row r="1315" spans="3:16" x14ac:dyDescent="0.4">
      <c r="C1315" s="50"/>
      <c r="P1315" s="179"/>
    </row>
    <row r="1316" spans="3:16" x14ac:dyDescent="0.4">
      <c r="C1316" s="50"/>
      <c r="P1316" s="179"/>
    </row>
    <row r="1317" spans="3:16" x14ac:dyDescent="0.4">
      <c r="C1317" s="50"/>
      <c r="P1317" s="179"/>
    </row>
    <row r="1318" spans="3:16" x14ac:dyDescent="0.4">
      <c r="C1318" s="50"/>
      <c r="P1318" s="179"/>
    </row>
    <row r="1319" spans="3:16" x14ac:dyDescent="0.4">
      <c r="C1319" s="50"/>
      <c r="P1319" s="179"/>
    </row>
    <row r="1320" spans="3:16" x14ac:dyDescent="0.4">
      <c r="C1320" s="50"/>
      <c r="P1320" s="179"/>
    </row>
    <row r="1321" spans="3:16" x14ac:dyDescent="0.4">
      <c r="C1321" s="50"/>
      <c r="P1321" s="179"/>
    </row>
    <row r="1322" spans="3:16" x14ac:dyDescent="0.4">
      <c r="C1322" s="50"/>
      <c r="P1322" s="179"/>
    </row>
    <row r="1323" spans="3:16" x14ac:dyDescent="0.4">
      <c r="C1323" s="50"/>
      <c r="P1323" s="179"/>
    </row>
    <row r="1324" spans="3:16" x14ac:dyDescent="0.4">
      <c r="C1324" s="50"/>
      <c r="P1324" s="179"/>
    </row>
    <row r="1325" spans="3:16" x14ac:dyDescent="0.4">
      <c r="C1325" s="50"/>
      <c r="P1325" s="179"/>
    </row>
    <row r="1326" spans="3:16" x14ac:dyDescent="0.4">
      <c r="C1326" s="50"/>
      <c r="P1326" s="179"/>
    </row>
    <row r="1327" spans="3:16" x14ac:dyDescent="0.4">
      <c r="C1327" s="50"/>
      <c r="P1327" s="179"/>
    </row>
    <row r="1328" spans="3:16" x14ac:dyDescent="0.4">
      <c r="C1328" s="50"/>
      <c r="P1328" s="179"/>
    </row>
    <row r="1329" spans="3:16" x14ac:dyDescent="0.4">
      <c r="C1329" s="50"/>
      <c r="P1329" s="179"/>
    </row>
    <row r="1330" spans="3:16" x14ac:dyDescent="0.4">
      <c r="C1330" s="50"/>
      <c r="P1330" s="179"/>
    </row>
    <row r="1331" spans="3:16" x14ac:dyDescent="0.4">
      <c r="C1331" s="50"/>
      <c r="P1331" s="179"/>
    </row>
    <row r="1332" spans="3:16" x14ac:dyDescent="0.4">
      <c r="C1332" s="50"/>
      <c r="P1332" s="179"/>
    </row>
    <row r="1333" spans="3:16" x14ac:dyDescent="0.4">
      <c r="C1333" s="50"/>
      <c r="P1333" s="179"/>
    </row>
    <row r="1334" spans="3:16" x14ac:dyDescent="0.4">
      <c r="C1334" s="50"/>
      <c r="P1334" s="179"/>
    </row>
    <row r="1335" spans="3:16" x14ac:dyDescent="0.4">
      <c r="C1335" s="50"/>
      <c r="P1335" s="179"/>
    </row>
    <row r="1336" spans="3:16" x14ac:dyDescent="0.4">
      <c r="C1336" s="50"/>
      <c r="P1336" s="179"/>
    </row>
    <row r="1337" spans="3:16" x14ac:dyDescent="0.4">
      <c r="C1337" s="50"/>
      <c r="P1337" s="179"/>
    </row>
    <row r="1338" spans="3:16" x14ac:dyDescent="0.4">
      <c r="C1338" s="50"/>
      <c r="P1338" s="179"/>
    </row>
    <row r="1339" spans="3:16" x14ac:dyDescent="0.4">
      <c r="C1339" s="50"/>
      <c r="P1339" s="179"/>
    </row>
    <row r="1340" spans="3:16" x14ac:dyDescent="0.4">
      <c r="C1340" s="50"/>
      <c r="P1340" s="179"/>
    </row>
    <row r="1341" spans="3:16" x14ac:dyDescent="0.4">
      <c r="C1341" s="50"/>
      <c r="P1341" s="179"/>
    </row>
    <row r="1342" spans="3:16" x14ac:dyDescent="0.4">
      <c r="C1342" s="50"/>
      <c r="P1342" s="179"/>
    </row>
    <row r="1343" spans="3:16" x14ac:dyDescent="0.4">
      <c r="C1343" s="50"/>
      <c r="P1343" s="179"/>
    </row>
    <row r="1344" spans="3:16" x14ac:dyDescent="0.4">
      <c r="C1344" s="50"/>
      <c r="P1344" s="179"/>
    </row>
    <row r="1345" spans="3:16" x14ac:dyDescent="0.4">
      <c r="C1345" s="50"/>
      <c r="P1345" s="179"/>
    </row>
    <row r="1346" spans="3:16" x14ac:dyDescent="0.4">
      <c r="C1346" s="50"/>
      <c r="P1346" s="179"/>
    </row>
    <row r="1347" spans="3:16" x14ac:dyDescent="0.4">
      <c r="C1347" s="50"/>
      <c r="P1347" s="179"/>
    </row>
    <row r="1348" spans="3:16" x14ac:dyDescent="0.4">
      <c r="C1348" s="50"/>
      <c r="P1348" s="179"/>
    </row>
    <row r="1349" spans="3:16" x14ac:dyDescent="0.4">
      <c r="C1349" s="50"/>
      <c r="P1349" s="179"/>
    </row>
    <row r="1350" spans="3:16" x14ac:dyDescent="0.4">
      <c r="C1350" s="50"/>
      <c r="P1350" s="179"/>
    </row>
    <row r="1351" spans="3:16" x14ac:dyDescent="0.4">
      <c r="C1351" s="50"/>
      <c r="P1351" s="179"/>
    </row>
    <row r="1352" spans="3:16" x14ac:dyDescent="0.4">
      <c r="C1352" s="50"/>
      <c r="P1352" s="179"/>
    </row>
    <row r="1353" spans="3:16" x14ac:dyDescent="0.4">
      <c r="C1353" s="50"/>
      <c r="P1353" s="179"/>
    </row>
    <row r="1354" spans="3:16" x14ac:dyDescent="0.4">
      <c r="C1354" s="50"/>
      <c r="P1354" s="179"/>
    </row>
    <row r="1355" spans="3:16" x14ac:dyDescent="0.4">
      <c r="C1355" s="50"/>
      <c r="P1355" s="179"/>
    </row>
    <row r="1356" spans="3:16" x14ac:dyDescent="0.4">
      <c r="C1356" s="50"/>
      <c r="P1356" s="179"/>
    </row>
    <row r="1357" spans="3:16" x14ac:dyDescent="0.4">
      <c r="C1357" s="50"/>
      <c r="P1357" s="179"/>
    </row>
    <row r="1358" spans="3:16" x14ac:dyDescent="0.4">
      <c r="C1358" s="50"/>
      <c r="P1358" s="179"/>
    </row>
    <row r="1359" spans="3:16" x14ac:dyDescent="0.4">
      <c r="C1359" s="50"/>
      <c r="P1359" s="179"/>
    </row>
    <row r="1360" spans="3:16" x14ac:dyDescent="0.4">
      <c r="C1360" s="50"/>
      <c r="P1360" s="179"/>
    </row>
    <row r="1361" spans="3:16" x14ac:dyDescent="0.4">
      <c r="C1361" s="50"/>
      <c r="P1361" s="179"/>
    </row>
    <row r="1362" spans="3:16" x14ac:dyDescent="0.4">
      <c r="C1362" s="50"/>
      <c r="P1362" s="179"/>
    </row>
    <row r="1363" spans="3:16" x14ac:dyDescent="0.4">
      <c r="C1363" s="50"/>
      <c r="P1363" s="179"/>
    </row>
    <row r="1364" spans="3:16" x14ac:dyDescent="0.4">
      <c r="C1364" s="50"/>
      <c r="P1364" s="179"/>
    </row>
    <row r="1365" spans="3:16" x14ac:dyDescent="0.4">
      <c r="C1365" s="50"/>
      <c r="P1365" s="179"/>
    </row>
    <row r="1366" spans="3:16" x14ac:dyDescent="0.4">
      <c r="C1366" s="50"/>
      <c r="P1366" s="179"/>
    </row>
    <row r="1367" spans="3:16" x14ac:dyDescent="0.4">
      <c r="C1367" s="50"/>
      <c r="P1367" s="179"/>
    </row>
    <row r="1368" spans="3:16" x14ac:dyDescent="0.4">
      <c r="C1368" s="50"/>
      <c r="P1368" s="179"/>
    </row>
    <row r="1369" spans="3:16" x14ac:dyDescent="0.4">
      <c r="C1369" s="50"/>
      <c r="P1369" s="179"/>
    </row>
    <row r="1370" spans="3:16" x14ac:dyDescent="0.4">
      <c r="C1370" s="50"/>
      <c r="P1370" s="179"/>
    </row>
    <row r="1371" spans="3:16" x14ac:dyDescent="0.4">
      <c r="C1371" s="50"/>
      <c r="P1371" s="179"/>
    </row>
    <row r="1372" spans="3:16" x14ac:dyDescent="0.4">
      <c r="C1372" s="50"/>
      <c r="P1372" s="179"/>
    </row>
    <row r="1373" spans="3:16" x14ac:dyDescent="0.4">
      <c r="C1373" s="50"/>
      <c r="P1373" s="179"/>
    </row>
    <row r="1374" spans="3:16" x14ac:dyDescent="0.4">
      <c r="C1374" s="50"/>
      <c r="P1374" s="179"/>
    </row>
    <row r="1375" spans="3:16" x14ac:dyDescent="0.4">
      <c r="C1375" s="50"/>
      <c r="P1375" s="179"/>
    </row>
    <row r="1376" spans="3:16" x14ac:dyDescent="0.4">
      <c r="C1376" s="50"/>
      <c r="P1376" s="179"/>
    </row>
    <row r="1377" spans="3:16" x14ac:dyDescent="0.4">
      <c r="C1377" s="50"/>
      <c r="P1377" s="179"/>
    </row>
    <row r="1378" spans="3:16" x14ac:dyDescent="0.4">
      <c r="C1378" s="50"/>
      <c r="P1378" s="179"/>
    </row>
    <row r="1379" spans="3:16" x14ac:dyDescent="0.4">
      <c r="C1379" s="50"/>
      <c r="P1379" s="179"/>
    </row>
    <row r="1380" spans="3:16" x14ac:dyDescent="0.4">
      <c r="C1380" s="50"/>
      <c r="P1380" s="179"/>
    </row>
    <row r="1381" spans="3:16" x14ac:dyDescent="0.4">
      <c r="C1381" s="50"/>
      <c r="P1381" s="179"/>
    </row>
    <row r="1382" spans="3:16" x14ac:dyDescent="0.4">
      <c r="C1382" s="50"/>
      <c r="P1382" s="179"/>
    </row>
    <row r="1383" spans="3:16" x14ac:dyDescent="0.4">
      <c r="C1383" s="50"/>
      <c r="P1383" s="179"/>
    </row>
    <row r="1384" spans="3:16" x14ac:dyDescent="0.4">
      <c r="C1384" s="50"/>
      <c r="P1384" s="179"/>
    </row>
    <row r="1385" spans="3:16" x14ac:dyDescent="0.4">
      <c r="C1385" s="50"/>
      <c r="P1385" s="179"/>
    </row>
    <row r="1386" spans="3:16" x14ac:dyDescent="0.4">
      <c r="C1386" s="50"/>
      <c r="P1386" s="179"/>
    </row>
    <row r="1387" spans="3:16" x14ac:dyDescent="0.4">
      <c r="C1387" s="50"/>
      <c r="P1387" s="179"/>
    </row>
    <row r="1388" spans="3:16" x14ac:dyDescent="0.4">
      <c r="C1388" s="50"/>
      <c r="P1388" s="179"/>
    </row>
    <row r="1389" spans="3:16" x14ac:dyDescent="0.4">
      <c r="C1389" s="50"/>
      <c r="P1389" s="179"/>
    </row>
    <row r="1390" spans="3:16" x14ac:dyDescent="0.4">
      <c r="C1390" s="50"/>
      <c r="P1390" s="179"/>
    </row>
    <row r="1391" spans="3:16" x14ac:dyDescent="0.4">
      <c r="C1391" s="50"/>
      <c r="P1391" s="179"/>
    </row>
    <row r="1392" spans="3:16" x14ac:dyDescent="0.4">
      <c r="C1392" s="50"/>
      <c r="P1392" s="179"/>
    </row>
    <row r="1393" spans="3:16" x14ac:dyDescent="0.4">
      <c r="C1393" s="50"/>
      <c r="P1393" s="179"/>
    </row>
    <row r="1394" spans="3:16" x14ac:dyDescent="0.4">
      <c r="C1394" s="50"/>
      <c r="P1394" s="179"/>
    </row>
    <row r="1395" spans="3:16" x14ac:dyDescent="0.4">
      <c r="C1395" s="50"/>
      <c r="P1395" s="179"/>
    </row>
    <row r="1396" spans="3:16" x14ac:dyDescent="0.4">
      <c r="C1396" s="50"/>
      <c r="P1396" s="179"/>
    </row>
    <row r="1397" spans="3:16" x14ac:dyDescent="0.4">
      <c r="C1397" s="50"/>
      <c r="P1397" s="179"/>
    </row>
    <row r="1398" spans="3:16" x14ac:dyDescent="0.4">
      <c r="C1398" s="50"/>
      <c r="P1398" s="179"/>
    </row>
    <row r="1399" spans="3:16" x14ac:dyDescent="0.4">
      <c r="C1399" s="50"/>
      <c r="P1399" s="179"/>
    </row>
    <row r="1400" spans="3:16" x14ac:dyDescent="0.4">
      <c r="C1400" s="50"/>
      <c r="P1400" s="179"/>
    </row>
    <row r="1401" spans="3:16" x14ac:dyDescent="0.4">
      <c r="C1401" s="50"/>
      <c r="P1401" s="179"/>
    </row>
    <row r="1402" spans="3:16" x14ac:dyDescent="0.4">
      <c r="C1402" s="50"/>
      <c r="P1402" s="179"/>
    </row>
    <row r="1403" spans="3:16" x14ac:dyDescent="0.4">
      <c r="C1403" s="50"/>
      <c r="P1403" s="179"/>
    </row>
    <row r="1404" spans="3:16" x14ac:dyDescent="0.4">
      <c r="C1404" s="50"/>
      <c r="P1404" s="179"/>
    </row>
    <row r="1405" spans="3:16" x14ac:dyDescent="0.4">
      <c r="C1405" s="50"/>
      <c r="P1405" s="179"/>
    </row>
    <row r="1406" spans="3:16" x14ac:dyDescent="0.4">
      <c r="C1406" s="50"/>
      <c r="P1406" s="179"/>
    </row>
    <row r="1407" spans="3:16" x14ac:dyDescent="0.4">
      <c r="C1407" s="50"/>
      <c r="P1407" s="179"/>
    </row>
    <row r="1408" spans="3:16" x14ac:dyDescent="0.4">
      <c r="C1408" s="50"/>
      <c r="P1408" s="179"/>
    </row>
    <row r="1409" spans="3:16" x14ac:dyDescent="0.4">
      <c r="C1409" s="50"/>
      <c r="P1409" s="179"/>
    </row>
    <row r="1410" spans="3:16" x14ac:dyDescent="0.4">
      <c r="C1410" s="50"/>
      <c r="P1410" s="179"/>
    </row>
    <row r="1411" spans="3:16" x14ac:dyDescent="0.4">
      <c r="C1411" s="50"/>
      <c r="P1411" s="179"/>
    </row>
    <row r="1412" spans="3:16" x14ac:dyDescent="0.4">
      <c r="C1412" s="50"/>
      <c r="P1412" s="179"/>
    </row>
    <row r="1413" spans="3:16" x14ac:dyDescent="0.4">
      <c r="C1413" s="50"/>
      <c r="P1413" s="179"/>
    </row>
    <row r="1414" spans="3:16" x14ac:dyDescent="0.4">
      <c r="C1414" s="50"/>
      <c r="P1414" s="179"/>
    </row>
    <row r="1415" spans="3:16" x14ac:dyDescent="0.4">
      <c r="C1415" s="50"/>
      <c r="P1415" s="179"/>
    </row>
    <row r="1416" spans="3:16" x14ac:dyDescent="0.4">
      <c r="C1416" s="50"/>
      <c r="P1416" s="179"/>
    </row>
    <row r="1417" spans="3:16" x14ac:dyDescent="0.4">
      <c r="C1417" s="50"/>
      <c r="P1417" s="179"/>
    </row>
    <row r="1418" spans="3:16" x14ac:dyDescent="0.4">
      <c r="C1418" s="50"/>
      <c r="P1418" s="179"/>
    </row>
    <row r="1419" spans="3:16" x14ac:dyDescent="0.4">
      <c r="C1419" s="50"/>
      <c r="P1419" s="179"/>
    </row>
    <row r="1420" spans="3:16" x14ac:dyDescent="0.4">
      <c r="C1420" s="50"/>
      <c r="P1420" s="179"/>
    </row>
    <row r="1421" spans="3:16" x14ac:dyDescent="0.4">
      <c r="C1421" s="50"/>
      <c r="P1421" s="179"/>
    </row>
    <row r="1422" spans="3:16" x14ac:dyDescent="0.4">
      <c r="C1422" s="50"/>
      <c r="P1422" s="179"/>
    </row>
    <row r="1423" spans="3:16" x14ac:dyDescent="0.4">
      <c r="C1423" s="50"/>
      <c r="P1423" s="179"/>
    </row>
    <row r="1424" spans="3:16" x14ac:dyDescent="0.4">
      <c r="C1424" s="50"/>
      <c r="P1424" s="179"/>
    </row>
    <row r="1425" spans="3:16" x14ac:dyDescent="0.4">
      <c r="C1425" s="50"/>
      <c r="P1425" s="179"/>
    </row>
    <row r="1426" spans="3:16" x14ac:dyDescent="0.4">
      <c r="C1426" s="50"/>
      <c r="P1426" s="179"/>
    </row>
    <row r="1427" spans="3:16" x14ac:dyDescent="0.4">
      <c r="C1427" s="50"/>
      <c r="P1427" s="179"/>
    </row>
    <row r="1428" spans="3:16" x14ac:dyDescent="0.4">
      <c r="C1428" s="50"/>
      <c r="P1428" s="179"/>
    </row>
    <row r="1429" spans="3:16" x14ac:dyDescent="0.4">
      <c r="C1429" s="50"/>
      <c r="P1429" s="179"/>
    </row>
    <row r="1430" spans="3:16" x14ac:dyDescent="0.4">
      <c r="C1430" s="50"/>
      <c r="P1430" s="179"/>
    </row>
    <row r="1431" spans="3:16" x14ac:dyDescent="0.4">
      <c r="C1431" s="50"/>
      <c r="P1431" s="179"/>
    </row>
    <row r="1432" spans="3:16" x14ac:dyDescent="0.4">
      <c r="C1432" s="50"/>
      <c r="P1432" s="179"/>
    </row>
    <row r="1433" spans="3:16" x14ac:dyDescent="0.4">
      <c r="C1433" s="50"/>
      <c r="P1433" s="179"/>
    </row>
    <row r="1434" spans="3:16" x14ac:dyDescent="0.4">
      <c r="C1434" s="50"/>
      <c r="P1434" s="179"/>
    </row>
    <row r="1435" spans="3:16" x14ac:dyDescent="0.4">
      <c r="C1435" s="50"/>
      <c r="P1435" s="179"/>
    </row>
    <row r="1436" spans="3:16" x14ac:dyDescent="0.4">
      <c r="C1436" s="50"/>
      <c r="P1436" s="179"/>
    </row>
    <row r="1437" spans="3:16" x14ac:dyDescent="0.4">
      <c r="C1437" s="50"/>
      <c r="P1437" s="179"/>
    </row>
    <row r="1438" spans="3:16" x14ac:dyDescent="0.4">
      <c r="C1438" s="50"/>
      <c r="P1438" s="179"/>
    </row>
    <row r="1439" spans="3:16" x14ac:dyDescent="0.4">
      <c r="C1439" s="50"/>
      <c r="P1439" s="179"/>
    </row>
    <row r="1440" spans="3:16" x14ac:dyDescent="0.4">
      <c r="C1440" s="50"/>
      <c r="P1440" s="179"/>
    </row>
    <row r="1441" spans="3:16" x14ac:dyDescent="0.4">
      <c r="C1441" s="50"/>
      <c r="P1441" s="179"/>
    </row>
    <row r="1442" spans="3:16" x14ac:dyDescent="0.4">
      <c r="C1442" s="50"/>
      <c r="P1442" s="179"/>
    </row>
    <row r="1443" spans="3:16" x14ac:dyDescent="0.4">
      <c r="C1443" s="50"/>
      <c r="P1443" s="179"/>
    </row>
    <row r="1444" spans="3:16" x14ac:dyDescent="0.4">
      <c r="C1444" s="50"/>
      <c r="P1444" s="179"/>
    </row>
    <row r="1445" spans="3:16" x14ac:dyDescent="0.4">
      <c r="C1445" s="50"/>
      <c r="P1445" s="179"/>
    </row>
    <row r="1446" spans="3:16" x14ac:dyDescent="0.4">
      <c r="C1446" s="50"/>
      <c r="P1446" s="179"/>
    </row>
    <row r="1447" spans="3:16" x14ac:dyDescent="0.4">
      <c r="C1447" s="50"/>
      <c r="P1447" s="179"/>
    </row>
    <row r="1448" spans="3:16" x14ac:dyDescent="0.4">
      <c r="C1448" s="50"/>
      <c r="P1448" s="179"/>
    </row>
    <row r="1449" spans="3:16" x14ac:dyDescent="0.4">
      <c r="C1449" s="50"/>
      <c r="P1449" s="179"/>
    </row>
    <row r="1450" spans="3:16" x14ac:dyDescent="0.4">
      <c r="C1450" s="50"/>
      <c r="P1450" s="179"/>
    </row>
    <row r="1451" spans="3:16" x14ac:dyDescent="0.4">
      <c r="C1451" s="50"/>
      <c r="P1451" s="179"/>
    </row>
    <row r="1452" spans="3:16" x14ac:dyDescent="0.4">
      <c r="C1452" s="50"/>
      <c r="P1452" s="179"/>
    </row>
    <row r="1453" spans="3:16" x14ac:dyDescent="0.4">
      <c r="C1453" s="50"/>
      <c r="P1453" s="179"/>
    </row>
    <row r="1454" spans="3:16" x14ac:dyDescent="0.4">
      <c r="C1454" s="50"/>
      <c r="P1454" s="179"/>
    </row>
    <row r="1455" spans="3:16" x14ac:dyDescent="0.4">
      <c r="C1455" s="50"/>
      <c r="P1455" s="179"/>
    </row>
    <row r="1456" spans="3:16" x14ac:dyDescent="0.4">
      <c r="C1456" s="50"/>
      <c r="P1456" s="179"/>
    </row>
    <row r="1457" spans="3:16" x14ac:dyDescent="0.4">
      <c r="C1457" s="50"/>
      <c r="P1457" s="179"/>
    </row>
    <row r="1458" spans="3:16" x14ac:dyDescent="0.4">
      <c r="C1458" s="50"/>
      <c r="P1458" s="179"/>
    </row>
    <row r="1459" spans="3:16" x14ac:dyDescent="0.4">
      <c r="C1459" s="50"/>
      <c r="P1459" s="179"/>
    </row>
    <row r="1460" spans="3:16" x14ac:dyDescent="0.4">
      <c r="C1460" s="50"/>
      <c r="P1460" s="179"/>
    </row>
    <row r="1461" spans="3:16" x14ac:dyDescent="0.4">
      <c r="C1461" s="50"/>
      <c r="P1461" s="179"/>
    </row>
    <row r="1462" spans="3:16" x14ac:dyDescent="0.4">
      <c r="C1462" s="50"/>
      <c r="P1462" s="179"/>
    </row>
    <row r="1463" spans="3:16" x14ac:dyDescent="0.4">
      <c r="C1463" s="50"/>
      <c r="P1463" s="179"/>
    </row>
    <row r="1464" spans="3:16" x14ac:dyDescent="0.4">
      <c r="C1464" s="50"/>
      <c r="P1464" s="179"/>
    </row>
    <row r="1465" spans="3:16" x14ac:dyDescent="0.4">
      <c r="C1465" s="50"/>
      <c r="P1465" s="179"/>
    </row>
    <row r="1466" spans="3:16" x14ac:dyDescent="0.4">
      <c r="C1466" s="50"/>
      <c r="P1466" s="179"/>
    </row>
    <row r="1467" spans="3:16" x14ac:dyDescent="0.4">
      <c r="C1467" s="50"/>
      <c r="P1467" s="179"/>
    </row>
    <row r="1468" spans="3:16" x14ac:dyDescent="0.4">
      <c r="C1468" s="50"/>
      <c r="P1468" s="179"/>
    </row>
    <row r="1469" spans="3:16" x14ac:dyDescent="0.4">
      <c r="C1469" s="50"/>
      <c r="P1469" s="179"/>
    </row>
    <row r="1470" spans="3:16" x14ac:dyDescent="0.4">
      <c r="C1470" s="50"/>
      <c r="P1470" s="179"/>
    </row>
    <row r="1471" spans="3:16" x14ac:dyDescent="0.4">
      <c r="C1471" s="50"/>
      <c r="P1471" s="179"/>
    </row>
    <row r="1472" spans="3:16" x14ac:dyDescent="0.4">
      <c r="C1472" s="50"/>
      <c r="P1472" s="179"/>
    </row>
    <row r="1473" spans="3:16" x14ac:dyDescent="0.4">
      <c r="C1473" s="50"/>
      <c r="P1473" s="179"/>
    </row>
    <row r="1474" spans="3:16" x14ac:dyDescent="0.4">
      <c r="C1474" s="50"/>
      <c r="P1474" s="179"/>
    </row>
    <row r="1475" spans="3:16" x14ac:dyDescent="0.4">
      <c r="C1475" s="50"/>
      <c r="P1475" s="179"/>
    </row>
    <row r="1476" spans="3:16" x14ac:dyDescent="0.4">
      <c r="C1476" s="50"/>
      <c r="P1476" s="179"/>
    </row>
    <row r="1477" spans="3:16" x14ac:dyDescent="0.4">
      <c r="C1477" s="50"/>
      <c r="P1477" s="179"/>
    </row>
    <row r="1478" spans="3:16" x14ac:dyDescent="0.4">
      <c r="C1478" s="50"/>
      <c r="P1478" s="179"/>
    </row>
    <row r="1479" spans="3:16" x14ac:dyDescent="0.4">
      <c r="C1479" s="50"/>
      <c r="P1479" s="179"/>
    </row>
    <row r="1480" spans="3:16" x14ac:dyDescent="0.4">
      <c r="C1480" s="50"/>
      <c r="P1480" s="179"/>
    </row>
    <row r="1481" spans="3:16" x14ac:dyDescent="0.4">
      <c r="C1481" s="50"/>
      <c r="P1481" s="179"/>
    </row>
    <row r="1482" spans="3:16" x14ac:dyDescent="0.4">
      <c r="C1482" s="50"/>
      <c r="P1482" s="179"/>
    </row>
    <row r="1483" spans="3:16" x14ac:dyDescent="0.4">
      <c r="C1483" s="50"/>
      <c r="P1483" s="179"/>
    </row>
    <row r="1484" spans="3:16" x14ac:dyDescent="0.4">
      <c r="C1484" s="50"/>
      <c r="P1484" s="179"/>
    </row>
    <row r="1485" spans="3:16" x14ac:dyDescent="0.4">
      <c r="C1485" s="50"/>
      <c r="P1485" s="179"/>
    </row>
    <row r="1486" spans="3:16" x14ac:dyDescent="0.4">
      <c r="C1486" s="50"/>
      <c r="P1486" s="179"/>
    </row>
    <row r="1487" spans="3:16" x14ac:dyDescent="0.4">
      <c r="C1487" s="50"/>
      <c r="P1487" s="179"/>
    </row>
    <row r="1488" spans="3:16" x14ac:dyDescent="0.4">
      <c r="C1488" s="50"/>
      <c r="P1488" s="179"/>
    </row>
    <row r="1489" spans="3:16" x14ac:dyDescent="0.4">
      <c r="C1489" s="50"/>
      <c r="P1489" s="179"/>
    </row>
    <row r="1490" spans="3:16" x14ac:dyDescent="0.4">
      <c r="C1490" s="50"/>
      <c r="P1490" s="179"/>
    </row>
    <row r="1491" spans="3:16" x14ac:dyDescent="0.4">
      <c r="C1491" s="50"/>
      <c r="P1491" s="179"/>
    </row>
    <row r="1492" spans="3:16" x14ac:dyDescent="0.4">
      <c r="C1492" s="50"/>
      <c r="P1492" s="179"/>
    </row>
    <row r="1493" spans="3:16" x14ac:dyDescent="0.4">
      <c r="C1493" s="50"/>
      <c r="P1493" s="179"/>
    </row>
    <row r="1494" spans="3:16" x14ac:dyDescent="0.4">
      <c r="C1494" s="50"/>
      <c r="P1494" s="179"/>
    </row>
    <row r="1495" spans="3:16" x14ac:dyDescent="0.4">
      <c r="C1495" s="50"/>
      <c r="P1495" s="179"/>
    </row>
    <row r="1496" spans="3:16" x14ac:dyDescent="0.4">
      <c r="C1496" s="50"/>
      <c r="P1496" s="179"/>
    </row>
    <row r="1497" spans="3:16" x14ac:dyDescent="0.4">
      <c r="C1497" s="50"/>
      <c r="P1497" s="179"/>
    </row>
    <row r="1498" spans="3:16" x14ac:dyDescent="0.4">
      <c r="C1498" s="50"/>
      <c r="P1498" s="179"/>
    </row>
    <row r="1499" spans="3:16" x14ac:dyDescent="0.4">
      <c r="C1499" s="50"/>
      <c r="P1499" s="179"/>
    </row>
    <row r="1500" spans="3:16" x14ac:dyDescent="0.4">
      <c r="C1500" s="50"/>
      <c r="P1500" s="179"/>
    </row>
    <row r="1501" spans="3:16" x14ac:dyDescent="0.4">
      <c r="C1501" s="50"/>
      <c r="P1501" s="179"/>
    </row>
    <row r="1502" spans="3:16" x14ac:dyDescent="0.4">
      <c r="C1502" s="50"/>
      <c r="P1502" s="179"/>
    </row>
    <row r="1503" spans="3:16" x14ac:dyDescent="0.4">
      <c r="C1503" s="50"/>
      <c r="P1503" s="179"/>
    </row>
    <row r="1504" spans="3:16" x14ac:dyDescent="0.4">
      <c r="C1504" s="50"/>
      <c r="P1504" s="179"/>
    </row>
    <row r="1505" spans="3:16" x14ac:dyDescent="0.4">
      <c r="C1505" s="50"/>
      <c r="P1505" s="179"/>
    </row>
    <row r="1506" spans="3:16" x14ac:dyDescent="0.4">
      <c r="C1506" s="50"/>
      <c r="P1506" s="179"/>
    </row>
    <row r="1507" spans="3:16" x14ac:dyDescent="0.4">
      <c r="C1507" s="50"/>
      <c r="P1507" s="179"/>
    </row>
    <row r="1508" spans="3:16" x14ac:dyDescent="0.4">
      <c r="C1508" s="50"/>
      <c r="P1508" s="179"/>
    </row>
    <row r="1509" spans="3:16" x14ac:dyDescent="0.4">
      <c r="C1509" s="50"/>
      <c r="P1509" s="179"/>
    </row>
    <row r="1510" spans="3:16" x14ac:dyDescent="0.4">
      <c r="C1510" s="50"/>
      <c r="P1510" s="179"/>
    </row>
    <row r="1511" spans="3:16" x14ac:dyDescent="0.4">
      <c r="C1511" s="50"/>
      <c r="P1511" s="179"/>
    </row>
    <row r="1512" spans="3:16" x14ac:dyDescent="0.4">
      <c r="C1512" s="50"/>
      <c r="P1512" s="179"/>
    </row>
    <row r="1513" spans="3:16" x14ac:dyDescent="0.4">
      <c r="C1513" s="50"/>
      <c r="P1513" s="179"/>
    </row>
    <row r="1514" spans="3:16" x14ac:dyDescent="0.4">
      <c r="C1514" s="50"/>
      <c r="P1514" s="179"/>
    </row>
    <row r="1515" spans="3:16" x14ac:dyDescent="0.4">
      <c r="C1515" s="50"/>
      <c r="P1515" s="179"/>
    </row>
    <row r="1516" spans="3:16" x14ac:dyDescent="0.4">
      <c r="C1516" s="50"/>
      <c r="P1516" s="179"/>
    </row>
    <row r="1517" spans="3:16" x14ac:dyDescent="0.4">
      <c r="C1517" s="50"/>
      <c r="P1517" s="179"/>
    </row>
    <row r="1518" spans="3:16" x14ac:dyDescent="0.4">
      <c r="C1518" s="50"/>
      <c r="P1518" s="179"/>
    </row>
    <row r="1519" spans="3:16" x14ac:dyDescent="0.4">
      <c r="C1519" s="50"/>
      <c r="P1519" s="179"/>
    </row>
    <row r="1520" spans="3:16" x14ac:dyDescent="0.4">
      <c r="C1520" s="50"/>
      <c r="P1520" s="179"/>
    </row>
    <row r="1521" spans="3:16" x14ac:dyDescent="0.4">
      <c r="C1521" s="50"/>
      <c r="P1521" s="179"/>
    </row>
    <row r="1522" spans="3:16" x14ac:dyDescent="0.4">
      <c r="C1522" s="50"/>
      <c r="P1522" s="179"/>
    </row>
    <row r="1523" spans="3:16" x14ac:dyDescent="0.4">
      <c r="C1523" s="50"/>
      <c r="P1523" s="179"/>
    </row>
    <row r="1524" spans="3:16" x14ac:dyDescent="0.4">
      <c r="C1524" s="50"/>
      <c r="P1524" s="179"/>
    </row>
    <row r="1525" spans="3:16" x14ac:dyDescent="0.4">
      <c r="C1525" s="50"/>
      <c r="P1525" s="179"/>
    </row>
    <row r="1526" spans="3:16" x14ac:dyDescent="0.4">
      <c r="C1526" s="50"/>
      <c r="P1526" s="179"/>
    </row>
    <row r="1527" spans="3:16" x14ac:dyDescent="0.4">
      <c r="C1527" s="50"/>
      <c r="P1527" s="179"/>
    </row>
    <row r="1528" spans="3:16" x14ac:dyDescent="0.4">
      <c r="C1528" s="50"/>
      <c r="P1528" s="179"/>
    </row>
    <row r="1529" spans="3:16" x14ac:dyDescent="0.4">
      <c r="C1529" s="50"/>
      <c r="P1529" s="179"/>
    </row>
    <row r="1530" spans="3:16" x14ac:dyDescent="0.4">
      <c r="C1530" s="50"/>
      <c r="P1530" s="179"/>
    </row>
    <row r="1531" spans="3:16" x14ac:dyDescent="0.4">
      <c r="C1531" s="50"/>
      <c r="P1531" s="179"/>
    </row>
    <row r="1532" spans="3:16" x14ac:dyDescent="0.4">
      <c r="C1532" s="50"/>
      <c r="P1532" s="179"/>
    </row>
    <row r="1533" spans="3:16" x14ac:dyDescent="0.4">
      <c r="C1533" s="50"/>
      <c r="P1533" s="179"/>
    </row>
    <row r="1534" spans="3:16" x14ac:dyDescent="0.4">
      <c r="C1534" s="50"/>
      <c r="P1534" s="179"/>
    </row>
    <row r="1535" spans="3:16" x14ac:dyDescent="0.4">
      <c r="C1535" s="50"/>
      <c r="P1535" s="179"/>
    </row>
    <row r="1536" spans="3:16" x14ac:dyDescent="0.4">
      <c r="C1536" s="50"/>
      <c r="P1536" s="179"/>
    </row>
    <row r="1537" spans="3:16" x14ac:dyDescent="0.4">
      <c r="C1537" s="50"/>
      <c r="P1537" s="179"/>
    </row>
    <row r="1538" spans="3:16" x14ac:dyDescent="0.4">
      <c r="C1538" s="50"/>
      <c r="P1538" s="179"/>
    </row>
    <row r="1539" spans="3:16" x14ac:dyDescent="0.4">
      <c r="C1539" s="50"/>
      <c r="P1539" s="179"/>
    </row>
    <row r="1540" spans="3:16" x14ac:dyDescent="0.4">
      <c r="C1540" s="50"/>
      <c r="P1540" s="179"/>
    </row>
    <row r="1541" spans="3:16" x14ac:dyDescent="0.4">
      <c r="C1541" s="50"/>
      <c r="P1541" s="179"/>
    </row>
    <row r="1542" spans="3:16" x14ac:dyDescent="0.4">
      <c r="C1542" s="50"/>
      <c r="P1542" s="179"/>
    </row>
    <row r="1543" spans="3:16" x14ac:dyDescent="0.4">
      <c r="C1543" s="50"/>
      <c r="P1543" s="179"/>
    </row>
    <row r="1544" spans="3:16" x14ac:dyDescent="0.4">
      <c r="C1544" s="50"/>
      <c r="P1544" s="179"/>
    </row>
    <row r="1545" spans="3:16" x14ac:dyDescent="0.4">
      <c r="C1545" s="50"/>
      <c r="P1545" s="179"/>
    </row>
    <row r="1546" spans="3:16" x14ac:dyDescent="0.4">
      <c r="C1546" s="50"/>
      <c r="P1546" s="179"/>
    </row>
    <row r="1547" spans="3:16" x14ac:dyDescent="0.4">
      <c r="C1547" s="50"/>
      <c r="P1547" s="179"/>
    </row>
    <row r="1548" spans="3:16" x14ac:dyDescent="0.4">
      <c r="C1548" s="50"/>
      <c r="P1548" s="179"/>
    </row>
    <row r="1549" spans="3:16" x14ac:dyDescent="0.4">
      <c r="C1549" s="50"/>
      <c r="P1549" s="179"/>
    </row>
    <row r="1550" spans="3:16" x14ac:dyDescent="0.4">
      <c r="C1550" s="50"/>
      <c r="P1550" s="179"/>
    </row>
    <row r="1551" spans="3:16" x14ac:dyDescent="0.4">
      <c r="C1551" s="50"/>
      <c r="P1551" s="179"/>
    </row>
    <row r="1552" spans="3:16" x14ac:dyDescent="0.4">
      <c r="C1552" s="50"/>
      <c r="P1552" s="179"/>
    </row>
    <row r="1553" spans="3:16" x14ac:dyDescent="0.4">
      <c r="C1553" s="50"/>
      <c r="P1553" s="179"/>
    </row>
    <row r="1554" spans="3:16" x14ac:dyDescent="0.4">
      <c r="C1554" s="50"/>
      <c r="P1554" s="179"/>
    </row>
    <row r="1555" spans="3:16" x14ac:dyDescent="0.4">
      <c r="C1555" s="50"/>
      <c r="P1555" s="179"/>
    </row>
    <row r="1556" spans="3:16" x14ac:dyDescent="0.4">
      <c r="C1556" s="50"/>
      <c r="P1556" s="179"/>
    </row>
    <row r="1557" spans="3:16" x14ac:dyDescent="0.4">
      <c r="C1557" s="50"/>
      <c r="P1557" s="179"/>
    </row>
    <row r="1558" spans="3:16" x14ac:dyDescent="0.4">
      <c r="C1558" s="50"/>
      <c r="P1558" s="179"/>
    </row>
    <row r="1559" spans="3:16" x14ac:dyDescent="0.4">
      <c r="C1559" s="50"/>
      <c r="P1559" s="179"/>
    </row>
    <row r="1560" spans="3:16" x14ac:dyDescent="0.4">
      <c r="C1560" s="50"/>
      <c r="P1560" s="179"/>
    </row>
    <row r="1561" spans="3:16" x14ac:dyDescent="0.4">
      <c r="C1561" s="50"/>
      <c r="P1561" s="179"/>
    </row>
    <row r="1562" spans="3:16" x14ac:dyDescent="0.4">
      <c r="C1562" s="50"/>
      <c r="P1562" s="179"/>
    </row>
    <row r="1563" spans="3:16" x14ac:dyDescent="0.4">
      <c r="C1563" s="50"/>
      <c r="P1563" s="179"/>
    </row>
    <row r="1564" spans="3:16" x14ac:dyDescent="0.4">
      <c r="C1564" s="50"/>
      <c r="P1564" s="179"/>
    </row>
    <row r="1565" spans="3:16" x14ac:dyDescent="0.4">
      <c r="C1565" s="50"/>
      <c r="P1565" s="179"/>
    </row>
    <row r="1566" spans="3:16" x14ac:dyDescent="0.4">
      <c r="C1566" s="50"/>
      <c r="P1566" s="179"/>
    </row>
    <row r="1567" spans="3:16" x14ac:dyDescent="0.4">
      <c r="C1567" s="50"/>
      <c r="P1567" s="179"/>
    </row>
    <row r="1568" spans="3:16" x14ac:dyDescent="0.4">
      <c r="C1568" s="50"/>
      <c r="P1568" s="179"/>
    </row>
    <row r="1569" spans="3:16" x14ac:dyDescent="0.4">
      <c r="C1569" s="50"/>
      <c r="P1569" s="179"/>
    </row>
    <row r="1570" spans="3:16" x14ac:dyDescent="0.4">
      <c r="C1570" s="50"/>
      <c r="P1570" s="179"/>
    </row>
    <row r="1571" spans="3:16" x14ac:dyDescent="0.4">
      <c r="C1571" s="50"/>
      <c r="P1571" s="179"/>
    </row>
    <row r="1572" spans="3:16" x14ac:dyDescent="0.4">
      <c r="C1572" s="50"/>
      <c r="P1572" s="179"/>
    </row>
    <row r="1573" spans="3:16" x14ac:dyDescent="0.4">
      <c r="C1573" s="50"/>
      <c r="P1573" s="179"/>
    </row>
    <row r="1574" spans="3:16" x14ac:dyDescent="0.4">
      <c r="C1574" s="50"/>
      <c r="P1574" s="179"/>
    </row>
    <row r="1575" spans="3:16" x14ac:dyDescent="0.4">
      <c r="C1575" s="50"/>
      <c r="P1575" s="179"/>
    </row>
    <row r="1576" spans="3:16" x14ac:dyDescent="0.4">
      <c r="C1576" s="50"/>
      <c r="P1576" s="179"/>
    </row>
    <row r="1577" spans="3:16" x14ac:dyDescent="0.4">
      <c r="C1577" s="50"/>
      <c r="P1577" s="179"/>
    </row>
    <row r="1578" spans="3:16" x14ac:dyDescent="0.4">
      <c r="C1578" s="50"/>
      <c r="P1578" s="179"/>
    </row>
    <row r="1579" spans="3:16" x14ac:dyDescent="0.4">
      <c r="C1579" s="50"/>
      <c r="P1579" s="179"/>
    </row>
    <row r="1580" spans="3:16" x14ac:dyDescent="0.4">
      <c r="C1580" s="50"/>
      <c r="P1580" s="179"/>
    </row>
    <row r="1581" spans="3:16" x14ac:dyDescent="0.4">
      <c r="C1581" s="50"/>
      <c r="P1581" s="179"/>
    </row>
    <row r="1582" spans="3:16" x14ac:dyDescent="0.4">
      <c r="C1582" s="50"/>
      <c r="P1582" s="179"/>
    </row>
    <row r="1583" spans="3:16" x14ac:dyDescent="0.4">
      <c r="C1583" s="50"/>
      <c r="P1583" s="179"/>
    </row>
    <row r="1584" spans="3:16" x14ac:dyDescent="0.4">
      <c r="C1584" s="50"/>
      <c r="P1584" s="179"/>
    </row>
    <row r="1585" spans="3:16" x14ac:dyDescent="0.4">
      <c r="C1585" s="50"/>
      <c r="P1585" s="179"/>
    </row>
    <row r="1586" spans="3:16" x14ac:dyDescent="0.4">
      <c r="C1586" s="50"/>
      <c r="P1586" s="179"/>
    </row>
    <row r="1587" spans="3:16" x14ac:dyDescent="0.4">
      <c r="C1587" s="50"/>
      <c r="P1587" s="179"/>
    </row>
    <row r="1588" spans="3:16" x14ac:dyDescent="0.4">
      <c r="C1588" s="50"/>
      <c r="P1588" s="179"/>
    </row>
    <row r="1589" spans="3:16" x14ac:dyDescent="0.4">
      <c r="C1589" s="50"/>
      <c r="P1589" s="179"/>
    </row>
    <row r="1590" spans="3:16" x14ac:dyDescent="0.4">
      <c r="C1590" s="50"/>
      <c r="P1590" s="179"/>
    </row>
    <row r="1591" spans="3:16" x14ac:dyDescent="0.4">
      <c r="C1591" s="50"/>
      <c r="P1591" s="179"/>
    </row>
    <row r="1592" spans="3:16" x14ac:dyDescent="0.4">
      <c r="C1592" s="50"/>
      <c r="P1592" s="179"/>
    </row>
    <row r="1593" spans="3:16" x14ac:dyDescent="0.4">
      <c r="C1593" s="50"/>
      <c r="P1593" s="179"/>
    </row>
    <row r="1594" spans="3:16" x14ac:dyDescent="0.4">
      <c r="C1594" s="50"/>
      <c r="P1594" s="179"/>
    </row>
    <row r="1595" spans="3:16" x14ac:dyDescent="0.4">
      <c r="C1595" s="50"/>
      <c r="P1595" s="179"/>
    </row>
    <row r="1596" spans="3:16" x14ac:dyDescent="0.4">
      <c r="C1596" s="50"/>
      <c r="P1596" s="179"/>
    </row>
    <row r="1597" spans="3:16" x14ac:dyDescent="0.4">
      <c r="C1597" s="50"/>
      <c r="P1597" s="179"/>
    </row>
    <row r="1598" spans="3:16" x14ac:dyDescent="0.4">
      <c r="C1598" s="50"/>
      <c r="P1598" s="179"/>
    </row>
    <row r="1599" spans="3:16" x14ac:dyDescent="0.4">
      <c r="C1599" s="50"/>
      <c r="P1599" s="179"/>
    </row>
    <row r="1600" spans="3:16" x14ac:dyDescent="0.4">
      <c r="C1600" s="50"/>
      <c r="P1600" s="179"/>
    </row>
    <row r="1601" spans="3:16" x14ac:dyDescent="0.4">
      <c r="C1601" s="50"/>
      <c r="P1601" s="179"/>
    </row>
    <row r="1602" spans="3:16" x14ac:dyDescent="0.4">
      <c r="C1602" s="50"/>
      <c r="P1602" s="179"/>
    </row>
    <row r="1603" spans="3:16" x14ac:dyDescent="0.4">
      <c r="C1603" s="50"/>
      <c r="P1603" s="179"/>
    </row>
    <row r="1604" spans="3:16" x14ac:dyDescent="0.4">
      <c r="C1604" s="50"/>
      <c r="P1604" s="179"/>
    </row>
    <row r="1605" spans="3:16" x14ac:dyDescent="0.4">
      <c r="C1605" s="50"/>
      <c r="P1605" s="179"/>
    </row>
    <row r="1606" spans="3:16" x14ac:dyDescent="0.4">
      <c r="C1606" s="50"/>
      <c r="P1606" s="179"/>
    </row>
    <row r="1607" spans="3:16" x14ac:dyDescent="0.4">
      <c r="C1607" s="50"/>
      <c r="P1607" s="179"/>
    </row>
    <row r="1608" spans="3:16" x14ac:dyDescent="0.4">
      <c r="C1608" s="50"/>
      <c r="P1608" s="179"/>
    </row>
    <row r="1609" spans="3:16" x14ac:dyDescent="0.4">
      <c r="C1609" s="50"/>
      <c r="P1609" s="179"/>
    </row>
    <row r="1610" spans="3:16" x14ac:dyDescent="0.4">
      <c r="C1610" s="50"/>
      <c r="P1610" s="179"/>
    </row>
    <row r="1611" spans="3:16" x14ac:dyDescent="0.4">
      <c r="C1611" s="50"/>
      <c r="P1611" s="179"/>
    </row>
    <row r="1612" spans="3:16" x14ac:dyDescent="0.4">
      <c r="C1612" s="50"/>
      <c r="P1612" s="179"/>
    </row>
    <row r="1613" spans="3:16" x14ac:dyDescent="0.4">
      <c r="C1613" s="50"/>
      <c r="P1613" s="179"/>
    </row>
    <row r="1614" spans="3:16" x14ac:dyDescent="0.4">
      <c r="C1614" s="50"/>
      <c r="P1614" s="179"/>
    </row>
    <row r="1615" spans="3:16" x14ac:dyDescent="0.4">
      <c r="C1615" s="50"/>
      <c r="P1615" s="179"/>
    </row>
    <row r="1616" spans="3:16" x14ac:dyDescent="0.4">
      <c r="C1616" s="50"/>
      <c r="P1616" s="179"/>
    </row>
    <row r="1617" spans="3:16" x14ac:dyDescent="0.4">
      <c r="C1617" s="50"/>
      <c r="P1617" s="179"/>
    </row>
    <row r="1618" spans="3:16" x14ac:dyDescent="0.4">
      <c r="C1618" s="50"/>
      <c r="P1618" s="179"/>
    </row>
    <row r="1619" spans="3:16" x14ac:dyDescent="0.4">
      <c r="C1619" s="50"/>
      <c r="P1619" s="179"/>
    </row>
    <row r="1620" spans="3:16" x14ac:dyDescent="0.4">
      <c r="C1620" s="50"/>
      <c r="P1620" s="179"/>
    </row>
    <row r="1621" spans="3:16" x14ac:dyDescent="0.4">
      <c r="C1621" s="50"/>
      <c r="P1621" s="179"/>
    </row>
    <row r="1622" spans="3:16" x14ac:dyDescent="0.4">
      <c r="C1622" s="50"/>
      <c r="P1622" s="179"/>
    </row>
    <row r="1623" spans="3:16" x14ac:dyDescent="0.4">
      <c r="C1623" s="50"/>
      <c r="P1623" s="179"/>
    </row>
    <row r="1624" spans="3:16" x14ac:dyDescent="0.4">
      <c r="C1624" s="50"/>
      <c r="P1624" s="179"/>
    </row>
    <row r="1625" spans="3:16" x14ac:dyDescent="0.4">
      <c r="C1625" s="50"/>
      <c r="P1625" s="179"/>
    </row>
    <row r="1626" spans="3:16" x14ac:dyDescent="0.4">
      <c r="C1626" s="50"/>
      <c r="P1626" s="179"/>
    </row>
    <row r="1627" spans="3:16" x14ac:dyDescent="0.4">
      <c r="C1627" s="50"/>
      <c r="P1627" s="179"/>
    </row>
    <row r="1628" spans="3:16" x14ac:dyDescent="0.4">
      <c r="C1628" s="50"/>
      <c r="P1628" s="179"/>
    </row>
    <row r="1629" spans="3:16" x14ac:dyDescent="0.4">
      <c r="C1629" s="50"/>
      <c r="P1629" s="179"/>
    </row>
    <row r="1630" spans="3:16" x14ac:dyDescent="0.4">
      <c r="C1630" s="50"/>
      <c r="P1630" s="179"/>
    </row>
    <row r="1631" spans="3:16" x14ac:dyDescent="0.4">
      <c r="C1631" s="50"/>
      <c r="P1631" s="179"/>
    </row>
    <row r="1632" spans="3:16" x14ac:dyDescent="0.4">
      <c r="C1632" s="50"/>
      <c r="P1632" s="179"/>
    </row>
    <row r="1633" spans="3:16" x14ac:dyDescent="0.4">
      <c r="C1633" s="50"/>
      <c r="P1633" s="179"/>
    </row>
    <row r="1634" spans="3:16" x14ac:dyDescent="0.4">
      <c r="C1634" s="50"/>
      <c r="P1634" s="179"/>
    </row>
    <row r="1635" spans="3:16" x14ac:dyDescent="0.4">
      <c r="C1635" s="50"/>
      <c r="P1635" s="179"/>
    </row>
    <row r="1636" spans="3:16" x14ac:dyDescent="0.4">
      <c r="C1636" s="50"/>
      <c r="P1636" s="179"/>
    </row>
    <row r="1637" spans="3:16" x14ac:dyDescent="0.4">
      <c r="C1637" s="50"/>
      <c r="P1637" s="179"/>
    </row>
    <row r="1638" spans="3:16" x14ac:dyDescent="0.4">
      <c r="C1638" s="50"/>
      <c r="P1638" s="179"/>
    </row>
    <row r="1639" spans="3:16" x14ac:dyDescent="0.4">
      <c r="C1639" s="50"/>
      <c r="P1639" s="179"/>
    </row>
    <row r="1640" spans="3:16" x14ac:dyDescent="0.4">
      <c r="C1640" s="50"/>
      <c r="P1640" s="179"/>
    </row>
    <row r="1641" spans="3:16" x14ac:dyDescent="0.4">
      <c r="C1641" s="50"/>
      <c r="P1641" s="179"/>
    </row>
    <row r="1642" spans="3:16" x14ac:dyDescent="0.4">
      <c r="C1642" s="50"/>
      <c r="P1642" s="179"/>
    </row>
    <row r="1643" spans="3:16" x14ac:dyDescent="0.4">
      <c r="C1643" s="50"/>
      <c r="P1643" s="179"/>
    </row>
    <row r="1644" spans="3:16" x14ac:dyDescent="0.4">
      <c r="C1644" s="50"/>
      <c r="P1644" s="179"/>
    </row>
    <row r="1645" spans="3:16" x14ac:dyDescent="0.4">
      <c r="C1645" s="50"/>
      <c r="P1645" s="179"/>
    </row>
    <row r="1646" spans="3:16" x14ac:dyDescent="0.4">
      <c r="C1646" s="50"/>
      <c r="P1646" s="179"/>
    </row>
    <row r="1647" spans="3:16" x14ac:dyDescent="0.4">
      <c r="C1647" s="50"/>
      <c r="P1647" s="179"/>
    </row>
    <row r="1648" spans="3:16" x14ac:dyDescent="0.4">
      <c r="C1648" s="50"/>
      <c r="P1648" s="179"/>
    </row>
    <row r="1649" spans="3:16" x14ac:dyDescent="0.4">
      <c r="C1649" s="50"/>
      <c r="P1649" s="179"/>
    </row>
    <row r="1650" spans="3:16" x14ac:dyDescent="0.4">
      <c r="C1650" s="50"/>
      <c r="P1650" s="179"/>
    </row>
    <row r="1651" spans="3:16" x14ac:dyDescent="0.4">
      <c r="C1651" s="50"/>
      <c r="P1651" s="179"/>
    </row>
    <row r="1652" spans="3:16" x14ac:dyDescent="0.4">
      <c r="C1652" s="50"/>
      <c r="P1652" s="179"/>
    </row>
    <row r="1653" spans="3:16" x14ac:dyDescent="0.4">
      <c r="C1653" s="50"/>
      <c r="P1653" s="179"/>
    </row>
    <row r="1654" spans="3:16" x14ac:dyDescent="0.4">
      <c r="C1654" s="50"/>
      <c r="P1654" s="179"/>
    </row>
    <row r="1655" spans="3:16" x14ac:dyDescent="0.4">
      <c r="C1655" s="50"/>
      <c r="P1655" s="179"/>
    </row>
    <row r="1656" spans="3:16" x14ac:dyDescent="0.4">
      <c r="C1656" s="50"/>
      <c r="P1656" s="179"/>
    </row>
    <row r="1657" spans="3:16" x14ac:dyDescent="0.4">
      <c r="C1657" s="50"/>
      <c r="P1657" s="179"/>
    </row>
    <row r="1658" spans="3:16" x14ac:dyDescent="0.4">
      <c r="C1658" s="50"/>
      <c r="P1658" s="179"/>
    </row>
    <row r="1659" spans="3:16" x14ac:dyDescent="0.4">
      <c r="C1659" s="50"/>
      <c r="P1659" s="179"/>
    </row>
    <row r="1660" spans="3:16" x14ac:dyDescent="0.4">
      <c r="C1660" s="50"/>
      <c r="P1660" s="179"/>
    </row>
    <row r="1661" spans="3:16" x14ac:dyDescent="0.4">
      <c r="C1661" s="50"/>
      <c r="P1661" s="179"/>
    </row>
    <row r="1662" spans="3:16" x14ac:dyDescent="0.4">
      <c r="C1662" s="50"/>
      <c r="P1662" s="179"/>
    </row>
    <row r="1663" spans="3:16" x14ac:dyDescent="0.4">
      <c r="C1663" s="50"/>
      <c r="P1663" s="179"/>
    </row>
    <row r="1664" spans="3:16" x14ac:dyDescent="0.4">
      <c r="C1664" s="50"/>
      <c r="P1664" s="179"/>
    </row>
    <row r="1665" spans="3:16" x14ac:dyDescent="0.4">
      <c r="C1665" s="50"/>
      <c r="P1665" s="179"/>
    </row>
    <row r="1666" spans="3:16" x14ac:dyDescent="0.4">
      <c r="C1666" s="50"/>
      <c r="P1666" s="179"/>
    </row>
    <row r="1667" spans="3:16" x14ac:dyDescent="0.4">
      <c r="C1667" s="50"/>
      <c r="P1667" s="179"/>
    </row>
    <row r="1668" spans="3:16" x14ac:dyDescent="0.4">
      <c r="C1668" s="50"/>
      <c r="P1668" s="179"/>
    </row>
    <row r="1669" spans="3:16" x14ac:dyDescent="0.4">
      <c r="C1669" s="50"/>
      <c r="P1669" s="179"/>
    </row>
    <row r="1670" spans="3:16" x14ac:dyDescent="0.4">
      <c r="C1670" s="50"/>
      <c r="P1670" s="179"/>
    </row>
    <row r="1671" spans="3:16" x14ac:dyDescent="0.4">
      <c r="C1671" s="50"/>
      <c r="P1671" s="179"/>
    </row>
    <row r="1672" spans="3:16" x14ac:dyDescent="0.4">
      <c r="C1672" s="50"/>
      <c r="P1672" s="179"/>
    </row>
    <row r="1673" spans="3:16" x14ac:dyDescent="0.4">
      <c r="C1673" s="50"/>
      <c r="P1673" s="179"/>
    </row>
    <row r="1674" spans="3:16" x14ac:dyDescent="0.4">
      <c r="C1674" s="50"/>
      <c r="P1674" s="179"/>
    </row>
    <row r="1675" spans="3:16" x14ac:dyDescent="0.4">
      <c r="C1675" s="50"/>
      <c r="P1675" s="179"/>
    </row>
    <row r="1676" spans="3:16" x14ac:dyDescent="0.4">
      <c r="C1676" s="50"/>
      <c r="P1676" s="179"/>
    </row>
    <row r="1677" spans="3:16" x14ac:dyDescent="0.4">
      <c r="C1677" s="50"/>
      <c r="P1677" s="179"/>
    </row>
    <row r="1678" spans="3:16" x14ac:dyDescent="0.4">
      <c r="C1678" s="50"/>
      <c r="P1678" s="179"/>
    </row>
    <row r="1679" spans="3:16" x14ac:dyDescent="0.4">
      <c r="C1679" s="50"/>
      <c r="P1679" s="179"/>
    </row>
    <row r="1680" spans="3:16" x14ac:dyDescent="0.4">
      <c r="C1680" s="50"/>
      <c r="P1680" s="179"/>
    </row>
    <row r="1681" spans="3:16" x14ac:dyDescent="0.4">
      <c r="C1681" s="50"/>
      <c r="P1681" s="179"/>
    </row>
    <row r="1682" spans="3:16" x14ac:dyDescent="0.4">
      <c r="C1682" s="50"/>
      <c r="P1682" s="179"/>
    </row>
    <row r="1683" spans="3:16" x14ac:dyDescent="0.4">
      <c r="C1683" s="50"/>
      <c r="P1683" s="179"/>
    </row>
    <row r="1684" spans="3:16" x14ac:dyDescent="0.4">
      <c r="C1684" s="50"/>
      <c r="P1684" s="179"/>
    </row>
    <row r="1685" spans="3:16" x14ac:dyDescent="0.4">
      <c r="C1685" s="50"/>
      <c r="P1685" s="179"/>
    </row>
    <row r="1686" spans="3:16" x14ac:dyDescent="0.4">
      <c r="C1686" s="50"/>
      <c r="P1686" s="179"/>
    </row>
    <row r="1687" spans="3:16" x14ac:dyDescent="0.4">
      <c r="C1687" s="50"/>
      <c r="P1687" s="179"/>
    </row>
    <row r="1688" spans="3:16" x14ac:dyDescent="0.4">
      <c r="C1688" s="50"/>
      <c r="P1688" s="179"/>
    </row>
    <row r="1689" spans="3:16" x14ac:dyDescent="0.4">
      <c r="C1689" s="50"/>
      <c r="P1689" s="179"/>
    </row>
    <row r="1690" spans="3:16" x14ac:dyDescent="0.4">
      <c r="C1690" s="50"/>
      <c r="P1690" s="179"/>
    </row>
    <row r="1691" spans="3:16" x14ac:dyDescent="0.4">
      <c r="C1691" s="50"/>
      <c r="P1691" s="179"/>
    </row>
    <row r="1692" spans="3:16" x14ac:dyDescent="0.4">
      <c r="C1692" s="50"/>
      <c r="P1692" s="179"/>
    </row>
    <row r="1693" spans="3:16" x14ac:dyDescent="0.4">
      <c r="C1693" s="50"/>
      <c r="P1693" s="179"/>
    </row>
    <row r="1694" spans="3:16" x14ac:dyDescent="0.4">
      <c r="C1694" s="50"/>
      <c r="P1694" s="179"/>
    </row>
    <row r="1695" spans="3:16" x14ac:dyDescent="0.4">
      <c r="C1695" s="50"/>
      <c r="P1695" s="179"/>
    </row>
    <row r="1696" spans="3:16" x14ac:dyDescent="0.4">
      <c r="C1696" s="50"/>
      <c r="P1696" s="179"/>
    </row>
    <row r="1697" spans="3:16" x14ac:dyDescent="0.4">
      <c r="C1697" s="50"/>
      <c r="P1697" s="179"/>
    </row>
    <row r="1698" spans="3:16" x14ac:dyDescent="0.4">
      <c r="C1698" s="50"/>
      <c r="P1698" s="179"/>
    </row>
    <row r="1699" spans="3:16" x14ac:dyDescent="0.4">
      <c r="C1699" s="50"/>
      <c r="P1699" s="179"/>
    </row>
    <row r="1700" spans="3:16" x14ac:dyDescent="0.4">
      <c r="C1700" s="50"/>
      <c r="P1700" s="179"/>
    </row>
    <row r="1701" spans="3:16" x14ac:dyDescent="0.4">
      <c r="C1701" s="50"/>
      <c r="P1701" s="179"/>
    </row>
    <row r="1702" spans="3:16" x14ac:dyDescent="0.4">
      <c r="C1702" s="50"/>
      <c r="P1702" s="179"/>
    </row>
    <row r="1703" spans="3:16" x14ac:dyDescent="0.4">
      <c r="C1703" s="50"/>
      <c r="P1703" s="179"/>
    </row>
    <row r="1704" spans="3:16" x14ac:dyDescent="0.4">
      <c r="C1704" s="50"/>
      <c r="P1704" s="179"/>
    </row>
    <row r="1705" spans="3:16" x14ac:dyDescent="0.4">
      <c r="C1705" s="50"/>
      <c r="P1705" s="179"/>
    </row>
    <row r="1706" spans="3:16" x14ac:dyDescent="0.4">
      <c r="C1706" s="50"/>
      <c r="P1706" s="179"/>
    </row>
    <row r="1707" spans="3:16" x14ac:dyDescent="0.4">
      <c r="C1707" s="50"/>
      <c r="P1707" s="179"/>
    </row>
    <row r="1708" spans="3:16" x14ac:dyDescent="0.4">
      <c r="C1708" s="50"/>
      <c r="P1708" s="179"/>
    </row>
    <row r="1709" spans="3:16" x14ac:dyDescent="0.4">
      <c r="C1709" s="50"/>
      <c r="P1709" s="179"/>
    </row>
    <row r="1710" spans="3:16" x14ac:dyDescent="0.4">
      <c r="C1710" s="50"/>
      <c r="P1710" s="179"/>
    </row>
    <row r="1711" spans="3:16" x14ac:dyDescent="0.4">
      <c r="C1711" s="50"/>
      <c r="P1711" s="179"/>
    </row>
    <row r="1712" spans="3:16" x14ac:dyDescent="0.4">
      <c r="C1712" s="50"/>
      <c r="P1712" s="179"/>
    </row>
    <row r="1713" spans="3:16" x14ac:dyDescent="0.4">
      <c r="C1713" s="50"/>
      <c r="P1713" s="179"/>
    </row>
    <row r="1714" spans="3:16" x14ac:dyDescent="0.4">
      <c r="C1714" s="50"/>
      <c r="P1714" s="179"/>
    </row>
    <row r="1715" spans="3:16" x14ac:dyDescent="0.4">
      <c r="C1715" s="50"/>
      <c r="P1715" s="179"/>
    </row>
    <row r="1716" spans="3:16" x14ac:dyDescent="0.4">
      <c r="C1716" s="50"/>
      <c r="P1716" s="179"/>
    </row>
    <row r="1717" spans="3:16" x14ac:dyDescent="0.4">
      <c r="C1717" s="50"/>
      <c r="P1717" s="179"/>
    </row>
    <row r="1718" spans="3:16" x14ac:dyDescent="0.4">
      <c r="C1718" s="50"/>
      <c r="P1718" s="179"/>
    </row>
    <row r="1719" spans="3:16" x14ac:dyDescent="0.4">
      <c r="C1719" s="50"/>
      <c r="P1719" s="179"/>
    </row>
    <row r="1720" spans="3:16" x14ac:dyDescent="0.4">
      <c r="C1720" s="50"/>
      <c r="P1720" s="179"/>
    </row>
    <row r="1721" spans="3:16" x14ac:dyDescent="0.4">
      <c r="C1721" s="50"/>
      <c r="P1721" s="179"/>
    </row>
    <row r="1722" spans="3:16" x14ac:dyDescent="0.4">
      <c r="C1722" s="50"/>
      <c r="P1722" s="179"/>
    </row>
    <row r="1723" spans="3:16" x14ac:dyDescent="0.4">
      <c r="C1723" s="50"/>
      <c r="P1723" s="179"/>
    </row>
    <row r="1724" spans="3:16" x14ac:dyDescent="0.4">
      <c r="C1724" s="50"/>
      <c r="P1724" s="179"/>
    </row>
    <row r="1725" spans="3:16" x14ac:dyDescent="0.4">
      <c r="C1725" s="50"/>
      <c r="P1725" s="179"/>
    </row>
    <row r="1726" spans="3:16" x14ac:dyDescent="0.4">
      <c r="C1726" s="50"/>
      <c r="P1726" s="179"/>
    </row>
    <row r="1727" spans="3:16" x14ac:dyDescent="0.4">
      <c r="C1727" s="50"/>
      <c r="P1727" s="179"/>
    </row>
    <row r="1728" spans="3:16" x14ac:dyDescent="0.4">
      <c r="C1728" s="50"/>
      <c r="P1728" s="179"/>
    </row>
    <row r="1729" spans="3:16" x14ac:dyDescent="0.4">
      <c r="C1729" s="50"/>
      <c r="P1729" s="179"/>
    </row>
    <row r="1730" spans="3:16" x14ac:dyDescent="0.4">
      <c r="C1730" s="50"/>
      <c r="P1730" s="179"/>
    </row>
    <row r="1731" spans="3:16" x14ac:dyDescent="0.4">
      <c r="C1731" s="50"/>
      <c r="P1731" s="179"/>
    </row>
    <row r="1732" spans="3:16" x14ac:dyDescent="0.4">
      <c r="C1732" s="50"/>
      <c r="P1732" s="179"/>
    </row>
    <row r="1733" spans="3:16" x14ac:dyDescent="0.4">
      <c r="C1733" s="50"/>
      <c r="P1733" s="179"/>
    </row>
    <row r="1734" spans="3:16" x14ac:dyDescent="0.4">
      <c r="C1734" s="50"/>
      <c r="P1734" s="179"/>
    </row>
    <row r="1735" spans="3:16" x14ac:dyDescent="0.4">
      <c r="C1735" s="50"/>
      <c r="P1735" s="179"/>
    </row>
    <row r="1736" spans="3:16" x14ac:dyDescent="0.4">
      <c r="C1736" s="50"/>
      <c r="P1736" s="179"/>
    </row>
    <row r="1737" spans="3:16" x14ac:dyDescent="0.4">
      <c r="C1737" s="50"/>
      <c r="P1737" s="179"/>
    </row>
    <row r="1738" spans="3:16" x14ac:dyDescent="0.4">
      <c r="C1738" s="50"/>
      <c r="P1738" s="179"/>
    </row>
    <row r="1739" spans="3:16" x14ac:dyDescent="0.4">
      <c r="C1739" s="50"/>
      <c r="P1739" s="179"/>
    </row>
    <row r="1740" spans="3:16" x14ac:dyDescent="0.4">
      <c r="C1740" s="50"/>
      <c r="P1740" s="179"/>
    </row>
    <row r="1741" spans="3:16" x14ac:dyDescent="0.4">
      <c r="C1741" s="50"/>
      <c r="P1741" s="179"/>
    </row>
    <row r="1742" spans="3:16" x14ac:dyDescent="0.4">
      <c r="C1742" s="50"/>
      <c r="P1742" s="179"/>
    </row>
    <row r="1743" spans="3:16" x14ac:dyDescent="0.4">
      <c r="C1743" s="50"/>
      <c r="P1743" s="179"/>
    </row>
    <row r="1744" spans="3:16" x14ac:dyDescent="0.4">
      <c r="C1744" s="50"/>
      <c r="P1744" s="179"/>
    </row>
    <row r="1745" spans="3:16" x14ac:dyDescent="0.4">
      <c r="C1745" s="50"/>
      <c r="P1745" s="179"/>
    </row>
    <row r="1746" spans="3:16" x14ac:dyDescent="0.4">
      <c r="C1746" s="50"/>
      <c r="P1746" s="179"/>
    </row>
    <row r="1747" spans="3:16" x14ac:dyDescent="0.4">
      <c r="C1747" s="50"/>
      <c r="P1747" s="179"/>
    </row>
    <row r="1748" spans="3:16" x14ac:dyDescent="0.4">
      <c r="C1748" s="50"/>
      <c r="P1748" s="179"/>
    </row>
    <row r="1749" spans="3:16" x14ac:dyDescent="0.4">
      <c r="C1749" s="50"/>
      <c r="P1749" s="179"/>
    </row>
    <row r="1750" spans="3:16" x14ac:dyDescent="0.4">
      <c r="C1750" s="50"/>
      <c r="P1750" s="179"/>
    </row>
    <row r="1751" spans="3:16" x14ac:dyDescent="0.4">
      <c r="C1751" s="50"/>
      <c r="P1751" s="179"/>
    </row>
    <row r="1752" spans="3:16" x14ac:dyDescent="0.4">
      <c r="C1752" s="50"/>
      <c r="P1752" s="179"/>
    </row>
    <row r="1753" spans="3:16" x14ac:dyDescent="0.4">
      <c r="C1753" s="50"/>
      <c r="P1753" s="179"/>
    </row>
    <row r="1754" spans="3:16" x14ac:dyDescent="0.4">
      <c r="C1754" s="50"/>
      <c r="P1754" s="179"/>
    </row>
    <row r="1755" spans="3:16" x14ac:dyDescent="0.4">
      <c r="C1755" s="50"/>
      <c r="P1755" s="179"/>
    </row>
    <row r="1756" spans="3:16" x14ac:dyDescent="0.4">
      <c r="C1756" s="50"/>
      <c r="P1756" s="179"/>
    </row>
    <row r="1757" spans="3:16" x14ac:dyDescent="0.4">
      <c r="C1757" s="50"/>
      <c r="P1757" s="179"/>
    </row>
    <row r="1758" spans="3:16" x14ac:dyDescent="0.4">
      <c r="C1758" s="50"/>
      <c r="P1758" s="179"/>
    </row>
    <row r="1759" spans="3:16" x14ac:dyDescent="0.4">
      <c r="C1759" s="50"/>
      <c r="P1759" s="179"/>
    </row>
    <row r="1760" spans="3:16" x14ac:dyDescent="0.4">
      <c r="C1760" s="50"/>
      <c r="P1760" s="179"/>
    </row>
    <row r="1761" spans="3:16" x14ac:dyDescent="0.4">
      <c r="C1761" s="50"/>
      <c r="P1761" s="179"/>
    </row>
    <row r="1762" spans="3:16" x14ac:dyDescent="0.4">
      <c r="C1762" s="50"/>
      <c r="P1762" s="179"/>
    </row>
    <row r="1763" spans="3:16" x14ac:dyDescent="0.4">
      <c r="C1763" s="50"/>
      <c r="P1763" s="179"/>
    </row>
    <row r="1764" spans="3:16" x14ac:dyDescent="0.4">
      <c r="C1764" s="50"/>
      <c r="P1764" s="179"/>
    </row>
    <row r="1765" spans="3:16" x14ac:dyDescent="0.4">
      <c r="C1765" s="50"/>
      <c r="P1765" s="179"/>
    </row>
    <row r="1766" spans="3:16" x14ac:dyDescent="0.4">
      <c r="C1766" s="50"/>
      <c r="P1766" s="179"/>
    </row>
    <row r="1767" spans="3:16" x14ac:dyDescent="0.4">
      <c r="C1767" s="50"/>
      <c r="P1767" s="179"/>
    </row>
    <row r="1768" spans="3:16" x14ac:dyDescent="0.4">
      <c r="C1768" s="50"/>
      <c r="P1768" s="179"/>
    </row>
    <row r="1769" spans="3:16" x14ac:dyDescent="0.4">
      <c r="C1769" s="50"/>
      <c r="P1769" s="179"/>
    </row>
    <row r="1770" spans="3:16" x14ac:dyDescent="0.4">
      <c r="C1770" s="50"/>
      <c r="P1770" s="179"/>
    </row>
    <row r="1771" spans="3:16" x14ac:dyDescent="0.4">
      <c r="C1771" s="50"/>
      <c r="P1771" s="179"/>
    </row>
    <row r="1772" spans="3:16" x14ac:dyDescent="0.4">
      <c r="C1772" s="50"/>
      <c r="P1772" s="179"/>
    </row>
    <row r="1773" spans="3:16" x14ac:dyDescent="0.4">
      <c r="C1773" s="50"/>
      <c r="P1773" s="179"/>
    </row>
    <row r="1774" spans="3:16" x14ac:dyDescent="0.4">
      <c r="C1774" s="50"/>
      <c r="P1774" s="179"/>
    </row>
    <row r="1775" spans="3:16" x14ac:dyDescent="0.4">
      <c r="C1775" s="50"/>
      <c r="P1775" s="179"/>
    </row>
    <row r="1776" spans="3:16" x14ac:dyDescent="0.4">
      <c r="C1776" s="50"/>
      <c r="P1776" s="179"/>
    </row>
    <row r="1777" spans="3:16" x14ac:dyDescent="0.4">
      <c r="C1777" s="50"/>
      <c r="P1777" s="179"/>
    </row>
    <row r="1778" spans="3:16" x14ac:dyDescent="0.4">
      <c r="C1778" s="50"/>
      <c r="P1778" s="179"/>
    </row>
    <row r="1779" spans="3:16" x14ac:dyDescent="0.4">
      <c r="C1779" s="50"/>
      <c r="P1779" s="179"/>
    </row>
    <row r="1780" spans="3:16" x14ac:dyDescent="0.4">
      <c r="C1780" s="50"/>
      <c r="P1780" s="179"/>
    </row>
    <row r="1781" spans="3:16" x14ac:dyDescent="0.4">
      <c r="C1781" s="50"/>
      <c r="P1781" s="179"/>
    </row>
    <row r="1782" spans="3:16" x14ac:dyDescent="0.4">
      <c r="C1782" s="50"/>
      <c r="P1782" s="179"/>
    </row>
    <row r="1783" spans="3:16" x14ac:dyDescent="0.4">
      <c r="C1783" s="50"/>
      <c r="P1783" s="179"/>
    </row>
    <row r="1784" spans="3:16" x14ac:dyDescent="0.4">
      <c r="C1784" s="50"/>
      <c r="P1784" s="179"/>
    </row>
    <row r="1785" spans="3:16" x14ac:dyDescent="0.4">
      <c r="C1785" s="50"/>
      <c r="P1785" s="179"/>
    </row>
    <row r="1786" spans="3:16" x14ac:dyDescent="0.4">
      <c r="C1786" s="50"/>
      <c r="P1786" s="179"/>
    </row>
    <row r="1787" spans="3:16" x14ac:dyDescent="0.4">
      <c r="C1787" s="50"/>
      <c r="P1787" s="179"/>
    </row>
    <row r="1788" spans="3:16" x14ac:dyDescent="0.4">
      <c r="C1788" s="50"/>
      <c r="P1788" s="179"/>
    </row>
    <row r="1789" spans="3:16" x14ac:dyDescent="0.4">
      <c r="C1789" s="50"/>
      <c r="P1789" s="179"/>
    </row>
    <row r="1790" spans="3:16" x14ac:dyDescent="0.4">
      <c r="C1790" s="50"/>
      <c r="P1790" s="179"/>
    </row>
    <row r="1791" spans="3:16" x14ac:dyDescent="0.4">
      <c r="C1791" s="50"/>
      <c r="P1791" s="179"/>
    </row>
    <row r="1792" spans="3:16" x14ac:dyDescent="0.4">
      <c r="C1792" s="50"/>
      <c r="P1792" s="179"/>
    </row>
    <row r="1793" spans="3:16" x14ac:dyDescent="0.4">
      <c r="C1793" s="50"/>
      <c r="P1793" s="179"/>
    </row>
    <row r="1794" spans="3:16" x14ac:dyDescent="0.4">
      <c r="C1794" s="50"/>
      <c r="P1794" s="179"/>
    </row>
    <row r="1795" spans="3:16" x14ac:dyDescent="0.4">
      <c r="C1795" s="50"/>
      <c r="P1795" s="179"/>
    </row>
    <row r="1796" spans="3:16" x14ac:dyDescent="0.4">
      <c r="C1796" s="50"/>
      <c r="P1796" s="179"/>
    </row>
    <row r="1797" spans="3:16" x14ac:dyDescent="0.4">
      <c r="C1797" s="50"/>
      <c r="P1797" s="179"/>
    </row>
    <row r="1798" spans="3:16" x14ac:dyDescent="0.4">
      <c r="C1798" s="50"/>
      <c r="P1798" s="179"/>
    </row>
    <row r="1799" spans="3:16" x14ac:dyDescent="0.4">
      <c r="C1799" s="50"/>
      <c r="P1799" s="179"/>
    </row>
    <row r="1800" spans="3:16" x14ac:dyDescent="0.4">
      <c r="C1800" s="50"/>
      <c r="P1800" s="179"/>
    </row>
    <row r="1801" spans="3:16" x14ac:dyDescent="0.4">
      <c r="C1801" s="50"/>
      <c r="P1801" s="179"/>
    </row>
    <row r="1802" spans="3:16" x14ac:dyDescent="0.4">
      <c r="C1802" s="50"/>
      <c r="P1802" s="179"/>
    </row>
    <row r="1803" spans="3:16" x14ac:dyDescent="0.4">
      <c r="C1803" s="50"/>
      <c r="P1803" s="179"/>
    </row>
    <row r="1804" spans="3:16" x14ac:dyDescent="0.4">
      <c r="C1804" s="50"/>
      <c r="P1804" s="179"/>
    </row>
    <row r="1805" spans="3:16" x14ac:dyDescent="0.4">
      <c r="C1805" s="50"/>
      <c r="P1805" s="179"/>
    </row>
    <row r="1806" spans="3:16" x14ac:dyDescent="0.4">
      <c r="C1806" s="50"/>
      <c r="P1806" s="179"/>
    </row>
    <row r="1807" spans="3:16" x14ac:dyDescent="0.4">
      <c r="C1807" s="50"/>
      <c r="P1807" s="179"/>
    </row>
    <row r="1808" spans="3:16" x14ac:dyDescent="0.4">
      <c r="C1808" s="50"/>
      <c r="P1808" s="179"/>
    </row>
    <row r="1809" spans="3:16" x14ac:dyDescent="0.4">
      <c r="C1809" s="50"/>
      <c r="P1809" s="179"/>
    </row>
    <row r="1810" spans="3:16" x14ac:dyDescent="0.4">
      <c r="C1810" s="50"/>
      <c r="P1810" s="179"/>
    </row>
    <row r="1811" spans="3:16" x14ac:dyDescent="0.4">
      <c r="C1811" s="50"/>
      <c r="P1811" s="179"/>
    </row>
    <row r="1812" spans="3:16" x14ac:dyDescent="0.4">
      <c r="C1812" s="50"/>
      <c r="P1812" s="179"/>
    </row>
    <row r="1813" spans="3:16" x14ac:dyDescent="0.4">
      <c r="C1813" s="50"/>
      <c r="P1813" s="179"/>
    </row>
    <row r="1814" spans="3:16" x14ac:dyDescent="0.4">
      <c r="C1814" s="50"/>
      <c r="P1814" s="179"/>
    </row>
    <row r="1815" spans="3:16" x14ac:dyDescent="0.4">
      <c r="C1815" s="50"/>
      <c r="P1815" s="179"/>
    </row>
    <row r="1816" spans="3:16" x14ac:dyDescent="0.4">
      <c r="C1816" s="50"/>
      <c r="P1816" s="179"/>
    </row>
    <row r="1817" spans="3:16" x14ac:dyDescent="0.4">
      <c r="C1817" s="50"/>
      <c r="P1817" s="179"/>
    </row>
    <row r="1818" spans="3:16" x14ac:dyDescent="0.4">
      <c r="C1818" s="50"/>
      <c r="P1818" s="179"/>
    </row>
    <row r="1819" spans="3:16" x14ac:dyDescent="0.4">
      <c r="C1819" s="50"/>
      <c r="P1819" s="179"/>
    </row>
    <row r="1820" spans="3:16" x14ac:dyDescent="0.4">
      <c r="C1820" s="50"/>
      <c r="P1820" s="179"/>
    </row>
    <row r="1821" spans="3:16" x14ac:dyDescent="0.4">
      <c r="C1821" s="50"/>
      <c r="P1821" s="179"/>
    </row>
    <row r="1822" spans="3:16" x14ac:dyDescent="0.4">
      <c r="C1822" s="50"/>
      <c r="P1822" s="179"/>
    </row>
    <row r="1823" spans="3:16" x14ac:dyDescent="0.4">
      <c r="C1823" s="50"/>
      <c r="P1823" s="179"/>
    </row>
    <row r="1824" spans="3:16" x14ac:dyDescent="0.4">
      <c r="C1824" s="50"/>
      <c r="P1824" s="179"/>
    </row>
    <row r="1825" spans="3:16" x14ac:dyDescent="0.4">
      <c r="C1825" s="50"/>
      <c r="P1825" s="179"/>
    </row>
    <row r="1826" spans="3:16" x14ac:dyDescent="0.4">
      <c r="C1826" s="50"/>
      <c r="P1826" s="179"/>
    </row>
    <row r="1827" spans="3:16" x14ac:dyDescent="0.4">
      <c r="C1827" s="50"/>
      <c r="P1827" s="179"/>
    </row>
    <row r="1828" spans="3:16" x14ac:dyDescent="0.4">
      <c r="C1828" s="50"/>
      <c r="P1828" s="179"/>
    </row>
    <row r="1829" spans="3:16" x14ac:dyDescent="0.4">
      <c r="C1829" s="50"/>
      <c r="P1829" s="179"/>
    </row>
    <row r="1830" spans="3:16" x14ac:dyDescent="0.4">
      <c r="C1830" s="50"/>
      <c r="P1830" s="179"/>
    </row>
    <row r="1831" spans="3:16" x14ac:dyDescent="0.4">
      <c r="C1831" s="50"/>
      <c r="P1831" s="179"/>
    </row>
    <row r="1832" spans="3:16" x14ac:dyDescent="0.4">
      <c r="C1832" s="50"/>
      <c r="P1832" s="179"/>
    </row>
    <row r="1833" spans="3:16" x14ac:dyDescent="0.4">
      <c r="C1833" s="50"/>
      <c r="P1833" s="179"/>
    </row>
    <row r="1834" spans="3:16" x14ac:dyDescent="0.4">
      <c r="C1834" s="50"/>
      <c r="P1834" s="179"/>
    </row>
    <row r="1835" spans="3:16" x14ac:dyDescent="0.4">
      <c r="C1835" s="50"/>
      <c r="P1835" s="179"/>
    </row>
    <row r="1836" spans="3:16" x14ac:dyDescent="0.4">
      <c r="C1836" s="50"/>
      <c r="P1836" s="179"/>
    </row>
    <row r="1837" spans="3:16" x14ac:dyDescent="0.4">
      <c r="C1837" s="50"/>
      <c r="P1837" s="179"/>
    </row>
    <row r="1838" spans="3:16" x14ac:dyDescent="0.4">
      <c r="C1838" s="50"/>
      <c r="P1838" s="179"/>
    </row>
    <row r="1839" spans="3:16" x14ac:dyDescent="0.4">
      <c r="C1839" s="50"/>
      <c r="P1839" s="179"/>
    </row>
    <row r="1840" spans="3:16" x14ac:dyDescent="0.4">
      <c r="C1840" s="50"/>
      <c r="P1840" s="179"/>
    </row>
    <row r="1841" spans="3:16" x14ac:dyDescent="0.4">
      <c r="C1841" s="50"/>
      <c r="P1841" s="179"/>
    </row>
    <row r="1842" spans="3:16" x14ac:dyDescent="0.4">
      <c r="C1842" s="50"/>
      <c r="P1842" s="179"/>
    </row>
    <row r="1843" spans="3:16" x14ac:dyDescent="0.4">
      <c r="C1843" s="50"/>
      <c r="P1843" s="179"/>
    </row>
    <row r="1844" spans="3:16" x14ac:dyDescent="0.4">
      <c r="C1844" s="50"/>
      <c r="P1844" s="179"/>
    </row>
    <row r="1845" spans="3:16" x14ac:dyDescent="0.4">
      <c r="C1845" s="50"/>
      <c r="P1845" s="179"/>
    </row>
    <row r="1846" spans="3:16" x14ac:dyDescent="0.4">
      <c r="C1846" s="50"/>
      <c r="P1846" s="179"/>
    </row>
    <row r="1847" spans="3:16" x14ac:dyDescent="0.4">
      <c r="C1847" s="50"/>
      <c r="P1847" s="179"/>
    </row>
    <row r="1848" spans="3:16" x14ac:dyDescent="0.4">
      <c r="C1848" s="50"/>
      <c r="P1848" s="179"/>
    </row>
    <row r="1849" spans="3:16" x14ac:dyDescent="0.4">
      <c r="C1849" s="50"/>
      <c r="P1849" s="179"/>
    </row>
    <row r="1850" spans="3:16" x14ac:dyDescent="0.4">
      <c r="C1850" s="50"/>
      <c r="P1850" s="179"/>
    </row>
    <row r="1851" spans="3:16" x14ac:dyDescent="0.4">
      <c r="C1851" s="50"/>
      <c r="P1851" s="179"/>
    </row>
    <row r="1852" spans="3:16" x14ac:dyDescent="0.4">
      <c r="C1852" s="50"/>
      <c r="P1852" s="179"/>
    </row>
    <row r="1853" spans="3:16" x14ac:dyDescent="0.4">
      <c r="C1853" s="50"/>
      <c r="P1853" s="179"/>
    </row>
    <row r="1854" spans="3:16" x14ac:dyDescent="0.4">
      <c r="C1854" s="50"/>
      <c r="P1854" s="179"/>
    </row>
    <row r="1855" spans="3:16" x14ac:dyDescent="0.4">
      <c r="C1855" s="50"/>
      <c r="P1855" s="179"/>
    </row>
    <row r="1856" spans="3:16" x14ac:dyDescent="0.4">
      <c r="C1856" s="50"/>
      <c r="P1856" s="179"/>
    </row>
    <row r="1857" spans="3:16" x14ac:dyDescent="0.4">
      <c r="C1857" s="50"/>
      <c r="P1857" s="179"/>
    </row>
    <row r="1858" spans="3:16" x14ac:dyDescent="0.4">
      <c r="C1858" s="50"/>
      <c r="P1858" s="179"/>
    </row>
    <row r="1859" spans="3:16" x14ac:dyDescent="0.4">
      <c r="C1859" s="50"/>
      <c r="P1859" s="179"/>
    </row>
    <row r="1860" spans="3:16" x14ac:dyDescent="0.4">
      <c r="C1860" s="50"/>
      <c r="P1860" s="179"/>
    </row>
    <row r="1861" spans="3:16" x14ac:dyDescent="0.4">
      <c r="C1861" s="50"/>
      <c r="P1861" s="179"/>
    </row>
    <row r="1862" spans="3:16" x14ac:dyDescent="0.4">
      <c r="C1862" s="50"/>
      <c r="P1862" s="179"/>
    </row>
    <row r="1863" spans="3:16" x14ac:dyDescent="0.4">
      <c r="C1863" s="50"/>
      <c r="P1863" s="179"/>
    </row>
    <row r="1864" spans="3:16" x14ac:dyDescent="0.4">
      <c r="C1864" s="50"/>
      <c r="P1864" s="179"/>
    </row>
    <row r="1865" spans="3:16" x14ac:dyDescent="0.4">
      <c r="C1865" s="50"/>
      <c r="P1865" s="179"/>
    </row>
    <row r="1866" spans="3:16" x14ac:dyDescent="0.4">
      <c r="C1866" s="50"/>
      <c r="P1866" s="179"/>
    </row>
    <row r="1867" spans="3:16" x14ac:dyDescent="0.4">
      <c r="C1867" s="50"/>
      <c r="P1867" s="179"/>
    </row>
    <row r="1868" spans="3:16" x14ac:dyDescent="0.4">
      <c r="C1868" s="50"/>
      <c r="P1868" s="179"/>
    </row>
    <row r="1869" spans="3:16" x14ac:dyDescent="0.4">
      <c r="C1869" s="50"/>
      <c r="P1869" s="179"/>
    </row>
    <row r="1870" spans="3:16" x14ac:dyDescent="0.4">
      <c r="C1870" s="50"/>
      <c r="P1870" s="179"/>
    </row>
    <row r="1871" spans="3:16" x14ac:dyDescent="0.4">
      <c r="C1871" s="50"/>
      <c r="P1871" s="179"/>
    </row>
    <row r="1872" spans="3:16" x14ac:dyDescent="0.4">
      <c r="C1872" s="50"/>
      <c r="P1872" s="179"/>
    </row>
    <row r="1873" spans="3:16" x14ac:dyDescent="0.4">
      <c r="C1873" s="50"/>
      <c r="P1873" s="179"/>
    </row>
    <row r="1874" spans="3:16" x14ac:dyDescent="0.4">
      <c r="C1874" s="50"/>
      <c r="P1874" s="179"/>
    </row>
    <row r="1875" spans="3:16" x14ac:dyDescent="0.4">
      <c r="C1875" s="50"/>
      <c r="P1875" s="179"/>
    </row>
    <row r="1876" spans="3:16" x14ac:dyDescent="0.4">
      <c r="C1876" s="50"/>
      <c r="P1876" s="179"/>
    </row>
    <row r="1877" spans="3:16" x14ac:dyDescent="0.4">
      <c r="C1877" s="50"/>
      <c r="P1877" s="179"/>
    </row>
    <row r="1878" spans="3:16" x14ac:dyDescent="0.4">
      <c r="C1878" s="50"/>
      <c r="P1878" s="179"/>
    </row>
    <row r="1879" spans="3:16" x14ac:dyDescent="0.4">
      <c r="C1879" s="50"/>
      <c r="P1879" s="179"/>
    </row>
    <row r="1880" spans="3:16" x14ac:dyDescent="0.4">
      <c r="C1880" s="50"/>
      <c r="P1880" s="179"/>
    </row>
    <row r="1881" spans="3:16" x14ac:dyDescent="0.4">
      <c r="C1881" s="50"/>
      <c r="P1881" s="179"/>
    </row>
    <row r="1882" spans="3:16" x14ac:dyDescent="0.4">
      <c r="C1882" s="50"/>
      <c r="P1882" s="179"/>
    </row>
    <row r="1883" spans="3:16" x14ac:dyDescent="0.4">
      <c r="C1883" s="50"/>
      <c r="P1883" s="179"/>
    </row>
    <row r="1884" spans="3:16" x14ac:dyDescent="0.4">
      <c r="C1884" s="50"/>
      <c r="P1884" s="179"/>
    </row>
    <row r="1885" spans="3:16" x14ac:dyDescent="0.4">
      <c r="C1885" s="50"/>
      <c r="P1885" s="179"/>
    </row>
    <row r="1886" spans="3:16" x14ac:dyDescent="0.4">
      <c r="C1886" s="50"/>
      <c r="P1886" s="179"/>
    </row>
    <row r="1887" spans="3:16" x14ac:dyDescent="0.4">
      <c r="C1887" s="50"/>
      <c r="P1887" s="179"/>
    </row>
    <row r="1888" spans="3:16" x14ac:dyDescent="0.4">
      <c r="C1888" s="50"/>
      <c r="P1888" s="179"/>
    </row>
    <row r="1889" spans="3:16" x14ac:dyDescent="0.4">
      <c r="C1889" s="50"/>
      <c r="P1889" s="179"/>
    </row>
    <row r="1890" spans="3:16" x14ac:dyDescent="0.4">
      <c r="C1890" s="50"/>
      <c r="P1890" s="179"/>
    </row>
    <row r="1891" spans="3:16" x14ac:dyDescent="0.4">
      <c r="C1891" s="50"/>
      <c r="P1891" s="179"/>
    </row>
    <row r="1892" spans="3:16" x14ac:dyDescent="0.4">
      <c r="C1892" s="50"/>
      <c r="P1892" s="179"/>
    </row>
    <row r="1893" spans="3:16" x14ac:dyDescent="0.4">
      <c r="C1893" s="50"/>
      <c r="P1893" s="179"/>
    </row>
    <row r="1894" spans="3:16" x14ac:dyDescent="0.4">
      <c r="C1894" s="50"/>
      <c r="P1894" s="179"/>
    </row>
    <row r="1895" spans="3:16" x14ac:dyDescent="0.4">
      <c r="C1895" s="50"/>
      <c r="P1895" s="179"/>
    </row>
    <row r="1896" spans="3:16" x14ac:dyDescent="0.4">
      <c r="C1896" s="50"/>
      <c r="P1896" s="179"/>
    </row>
    <row r="1897" spans="3:16" x14ac:dyDescent="0.4">
      <c r="C1897" s="50"/>
      <c r="P1897" s="179"/>
    </row>
    <row r="1898" spans="3:16" x14ac:dyDescent="0.4">
      <c r="C1898" s="50"/>
      <c r="P1898" s="179"/>
    </row>
    <row r="1899" spans="3:16" x14ac:dyDescent="0.4">
      <c r="C1899" s="50"/>
      <c r="P1899" s="179"/>
    </row>
    <row r="1900" spans="3:16" x14ac:dyDescent="0.4">
      <c r="C1900" s="50"/>
      <c r="P1900" s="179"/>
    </row>
    <row r="1901" spans="3:16" x14ac:dyDescent="0.4">
      <c r="C1901" s="50"/>
      <c r="P1901" s="179"/>
    </row>
    <row r="1902" spans="3:16" x14ac:dyDescent="0.4">
      <c r="C1902" s="50"/>
      <c r="P1902" s="179"/>
    </row>
    <row r="1903" spans="3:16" x14ac:dyDescent="0.4">
      <c r="C1903" s="50"/>
      <c r="P1903" s="179"/>
    </row>
    <row r="1904" spans="3:16" x14ac:dyDescent="0.4">
      <c r="C1904" s="50"/>
      <c r="P1904" s="179"/>
    </row>
    <row r="1905" spans="3:16" x14ac:dyDescent="0.4">
      <c r="C1905" s="50"/>
      <c r="P1905" s="179"/>
    </row>
    <row r="1906" spans="3:16" x14ac:dyDescent="0.4">
      <c r="C1906" s="50"/>
      <c r="P1906" s="179"/>
    </row>
    <row r="1907" spans="3:16" x14ac:dyDescent="0.4">
      <c r="C1907" s="50"/>
      <c r="P1907" s="179"/>
    </row>
    <row r="1908" spans="3:16" x14ac:dyDescent="0.4">
      <c r="C1908" s="50"/>
      <c r="P1908" s="179"/>
    </row>
    <row r="1909" spans="3:16" x14ac:dyDescent="0.4">
      <c r="C1909" s="50"/>
      <c r="P1909" s="179"/>
    </row>
    <row r="1910" spans="3:16" x14ac:dyDescent="0.4">
      <c r="C1910" s="50"/>
      <c r="P1910" s="179"/>
    </row>
    <row r="1911" spans="3:16" x14ac:dyDescent="0.4">
      <c r="C1911" s="50"/>
      <c r="P1911" s="179"/>
    </row>
    <row r="1912" spans="3:16" x14ac:dyDescent="0.4">
      <c r="C1912" s="50"/>
      <c r="P1912" s="179"/>
    </row>
    <row r="1913" spans="3:16" x14ac:dyDescent="0.4">
      <c r="C1913" s="50"/>
      <c r="P1913" s="179"/>
    </row>
    <row r="1914" spans="3:16" x14ac:dyDescent="0.4">
      <c r="C1914" s="50"/>
      <c r="P1914" s="179"/>
    </row>
    <row r="1915" spans="3:16" x14ac:dyDescent="0.4">
      <c r="C1915" s="50"/>
      <c r="P1915" s="179"/>
    </row>
    <row r="1916" spans="3:16" x14ac:dyDescent="0.4">
      <c r="C1916" s="50"/>
      <c r="P1916" s="179"/>
    </row>
    <row r="1917" spans="3:16" x14ac:dyDescent="0.4">
      <c r="C1917" s="50"/>
      <c r="P1917" s="179"/>
    </row>
    <row r="1918" spans="3:16" x14ac:dyDescent="0.4">
      <c r="C1918" s="50"/>
      <c r="P1918" s="179"/>
    </row>
    <row r="1919" spans="3:16" x14ac:dyDescent="0.4">
      <c r="C1919" s="50"/>
      <c r="P1919" s="179"/>
    </row>
    <row r="1920" spans="3:16" x14ac:dyDescent="0.4">
      <c r="C1920" s="50"/>
      <c r="P1920" s="179"/>
    </row>
    <row r="1921" spans="3:16" x14ac:dyDescent="0.4">
      <c r="C1921" s="50"/>
      <c r="P1921" s="179"/>
    </row>
    <row r="1922" spans="3:16" x14ac:dyDescent="0.4">
      <c r="C1922" s="50"/>
      <c r="P1922" s="179"/>
    </row>
    <row r="1923" spans="3:16" x14ac:dyDescent="0.4">
      <c r="C1923" s="50"/>
      <c r="P1923" s="179"/>
    </row>
    <row r="1924" spans="3:16" x14ac:dyDescent="0.4">
      <c r="C1924" s="50"/>
      <c r="P1924" s="179"/>
    </row>
    <row r="1925" spans="3:16" x14ac:dyDescent="0.4">
      <c r="C1925" s="50"/>
      <c r="P1925" s="179"/>
    </row>
    <row r="1926" spans="3:16" x14ac:dyDescent="0.4">
      <c r="C1926" s="50"/>
      <c r="P1926" s="179"/>
    </row>
    <row r="1927" spans="3:16" x14ac:dyDescent="0.4">
      <c r="C1927" s="50"/>
      <c r="P1927" s="179"/>
    </row>
    <row r="1928" spans="3:16" x14ac:dyDescent="0.4">
      <c r="C1928" s="50"/>
      <c r="P1928" s="179"/>
    </row>
    <row r="1929" spans="3:16" x14ac:dyDescent="0.4">
      <c r="C1929" s="50"/>
      <c r="P1929" s="179"/>
    </row>
    <row r="1930" spans="3:16" x14ac:dyDescent="0.4">
      <c r="C1930" s="50"/>
      <c r="P1930" s="179"/>
    </row>
    <row r="1931" spans="3:16" x14ac:dyDescent="0.4">
      <c r="C1931" s="50"/>
      <c r="P1931" s="179"/>
    </row>
    <row r="1932" spans="3:16" x14ac:dyDescent="0.4">
      <c r="C1932" s="50"/>
      <c r="P1932" s="179"/>
    </row>
    <row r="1933" spans="3:16" x14ac:dyDescent="0.4">
      <c r="C1933" s="50"/>
      <c r="P1933" s="179"/>
    </row>
    <row r="1934" spans="3:16" x14ac:dyDescent="0.4">
      <c r="C1934" s="50"/>
      <c r="P1934" s="179"/>
    </row>
    <row r="1935" spans="3:16" x14ac:dyDescent="0.4">
      <c r="C1935" s="50"/>
      <c r="P1935" s="179"/>
    </row>
    <row r="1936" spans="3:16" x14ac:dyDescent="0.4">
      <c r="C1936" s="50"/>
      <c r="P1936" s="179"/>
    </row>
    <row r="1937" spans="3:16" x14ac:dyDescent="0.4">
      <c r="C1937" s="50"/>
      <c r="P1937" s="179"/>
    </row>
    <row r="1938" spans="3:16" x14ac:dyDescent="0.4">
      <c r="C1938" s="50"/>
      <c r="P1938" s="179"/>
    </row>
    <row r="1939" spans="3:16" x14ac:dyDescent="0.4">
      <c r="C1939" s="50"/>
      <c r="P1939" s="179"/>
    </row>
    <row r="1940" spans="3:16" x14ac:dyDescent="0.4">
      <c r="C1940" s="50"/>
      <c r="P1940" s="179"/>
    </row>
    <row r="1941" spans="3:16" x14ac:dyDescent="0.4">
      <c r="C1941" s="50"/>
      <c r="P1941" s="179"/>
    </row>
    <row r="1942" spans="3:16" x14ac:dyDescent="0.4">
      <c r="C1942" s="50"/>
      <c r="P1942" s="179"/>
    </row>
    <row r="1943" spans="3:16" x14ac:dyDescent="0.4">
      <c r="C1943" s="50"/>
      <c r="P1943" s="179"/>
    </row>
    <row r="1944" spans="3:16" x14ac:dyDescent="0.4">
      <c r="C1944" s="50"/>
      <c r="P1944" s="179"/>
    </row>
    <row r="1945" spans="3:16" x14ac:dyDescent="0.4">
      <c r="C1945" s="50"/>
      <c r="P1945" s="179"/>
    </row>
    <row r="1946" spans="3:16" x14ac:dyDescent="0.4">
      <c r="C1946" s="50"/>
      <c r="P1946" s="179"/>
    </row>
    <row r="1947" spans="3:16" x14ac:dyDescent="0.4">
      <c r="C1947" s="50"/>
      <c r="P1947" s="179"/>
    </row>
    <row r="1948" spans="3:16" x14ac:dyDescent="0.4">
      <c r="C1948" s="50"/>
      <c r="P1948" s="179"/>
    </row>
    <row r="1949" spans="3:16" x14ac:dyDescent="0.4">
      <c r="C1949" s="50"/>
      <c r="P1949" s="179"/>
    </row>
    <row r="1950" spans="3:16" x14ac:dyDescent="0.4">
      <c r="C1950" s="50"/>
      <c r="P1950" s="179"/>
    </row>
    <row r="1951" spans="3:16" x14ac:dyDescent="0.4">
      <c r="C1951" s="50"/>
      <c r="P1951" s="179"/>
    </row>
    <row r="1952" spans="3:16" x14ac:dyDescent="0.4">
      <c r="C1952" s="50"/>
      <c r="P1952" s="179"/>
    </row>
    <row r="1953" spans="3:16" x14ac:dyDescent="0.4">
      <c r="C1953" s="50"/>
      <c r="P1953" s="179"/>
    </row>
    <row r="1954" spans="3:16" x14ac:dyDescent="0.4">
      <c r="C1954" s="50"/>
      <c r="P1954" s="179"/>
    </row>
    <row r="1955" spans="3:16" x14ac:dyDescent="0.4">
      <c r="C1955" s="50"/>
      <c r="P1955" s="179"/>
    </row>
    <row r="1956" spans="3:16" x14ac:dyDescent="0.4">
      <c r="C1956" s="50"/>
      <c r="P1956" s="179"/>
    </row>
    <row r="1957" spans="3:16" x14ac:dyDescent="0.4">
      <c r="C1957" s="50"/>
      <c r="P1957" s="179"/>
    </row>
    <row r="1958" spans="3:16" x14ac:dyDescent="0.4">
      <c r="C1958" s="50"/>
      <c r="P1958" s="179"/>
    </row>
    <row r="1959" spans="3:16" x14ac:dyDescent="0.4">
      <c r="C1959" s="50"/>
      <c r="P1959" s="179"/>
    </row>
    <row r="1960" spans="3:16" x14ac:dyDescent="0.4">
      <c r="C1960" s="50"/>
      <c r="P1960" s="179"/>
    </row>
    <row r="1961" spans="3:16" x14ac:dyDescent="0.4">
      <c r="C1961" s="50"/>
      <c r="P1961" s="179"/>
    </row>
    <row r="1962" spans="3:16" x14ac:dyDescent="0.4">
      <c r="C1962" s="50"/>
      <c r="P1962" s="179"/>
    </row>
    <row r="1963" spans="3:16" x14ac:dyDescent="0.4">
      <c r="C1963" s="50"/>
      <c r="P1963" s="179"/>
    </row>
    <row r="1964" spans="3:16" x14ac:dyDescent="0.4">
      <c r="C1964" s="50"/>
      <c r="P1964" s="179"/>
    </row>
    <row r="1965" spans="3:16" x14ac:dyDescent="0.4">
      <c r="C1965" s="50"/>
      <c r="P1965" s="179"/>
    </row>
    <row r="1966" spans="3:16" x14ac:dyDescent="0.4">
      <c r="C1966" s="50"/>
      <c r="P1966" s="179"/>
    </row>
    <row r="1967" spans="3:16" x14ac:dyDescent="0.4">
      <c r="C1967" s="50"/>
      <c r="P1967" s="179"/>
    </row>
    <row r="1968" spans="3:16" x14ac:dyDescent="0.4">
      <c r="C1968" s="50"/>
      <c r="P1968" s="179"/>
    </row>
    <row r="1969" spans="3:16" x14ac:dyDescent="0.4">
      <c r="C1969" s="50"/>
      <c r="P1969" s="179"/>
    </row>
    <row r="1970" spans="3:16" x14ac:dyDescent="0.4">
      <c r="C1970" s="50"/>
      <c r="P1970" s="179"/>
    </row>
    <row r="1971" spans="3:16" x14ac:dyDescent="0.4">
      <c r="C1971" s="50"/>
      <c r="P1971" s="179"/>
    </row>
    <row r="1972" spans="3:16" x14ac:dyDescent="0.4">
      <c r="C1972" s="50"/>
      <c r="P1972" s="179"/>
    </row>
    <row r="1973" spans="3:16" x14ac:dyDescent="0.4">
      <c r="C1973" s="50"/>
      <c r="P1973" s="179"/>
    </row>
    <row r="1974" spans="3:16" x14ac:dyDescent="0.4">
      <c r="C1974" s="50"/>
      <c r="P1974" s="179"/>
    </row>
    <row r="1975" spans="3:16" x14ac:dyDescent="0.4">
      <c r="C1975" s="50"/>
      <c r="P1975" s="179"/>
    </row>
    <row r="1976" spans="3:16" x14ac:dyDescent="0.4">
      <c r="C1976" s="50"/>
      <c r="P1976" s="179"/>
    </row>
    <row r="1977" spans="3:16" x14ac:dyDescent="0.4">
      <c r="C1977" s="50"/>
      <c r="P1977" s="179"/>
    </row>
    <row r="1978" spans="3:16" x14ac:dyDescent="0.4">
      <c r="C1978" s="50"/>
      <c r="P1978" s="179"/>
    </row>
    <row r="1979" spans="3:16" x14ac:dyDescent="0.4">
      <c r="C1979" s="50"/>
      <c r="P1979" s="179"/>
    </row>
    <row r="1980" spans="3:16" x14ac:dyDescent="0.4">
      <c r="C1980" s="50"/>
      <c r="P1980" s="179"/>
    </row>
    <row r="1981" spans="3:16" x14ac:dyDescent="0.4">
      <c r="C1981" s="50"/>
      <c r="P1981" s="179"/>
    </row>
    <row r="1982" spans="3:16" x14ac:dyDescent="0.4">
      <c r="C1982" s="50"/>
      <c r="P1982" s="179"/>
    </row>
    <row r="1983" spans="3:16" x14ac:dyDescent="0.4">
      <c r="C1983" s="50"/>
      <c r="P1983" s="179"/>
    </row>
    <row r="1984" spans="3:16" x14ac:dyDescent="0.4">
      <c r="C1984" s="50"/>
      <c r="P1984" s="179"/>
    </row>
    <row r="1985" spans="3:16" x14ac:dyDescent="0.4">
      <c r="C1985" s="50"/>
      <c r="P1985" s="179"/>
    </row>
    <row r="1986" spans="3:16" x14ac:dyDescent="0.4">
      <c r="C1986" s="50"/>
      <c r="P1986" s="179"/>
    </row>
    <row r="1987" spans="3:16" x14ac:dyDescent="0.4">
      <c r="C1987" s="50"/>
      <c r="P1987" s="179"/>
    </row>
    <row r="1988" spans="3:16" x14ac:dyDescent="0.4">
      <c r="C1988" s="50"/>
      <c r="P1988" s="179"/>
    </row>
    <row r="1989" spans="3:16" x14ac:dyDescent="0.4">
      <c r="C1989" s="50"/>
      <c r="P1989" s="179"/>
    </row>
    <row r="1990" spans="3:16" x14ac:dyDescent="0.4">
      <c r="C1990" s="50"/>
      <c r="P1990" s="179"/>
    </row>
    <row r="1991" spans="3:16" x14ac:dyDescent="0.4">
      <c r="C1991" s="50"/>
      <c r="P1991" s="179"/>
    </row>
    <row r="1992" spans="3:16" x14ac:dyDescent="0.4">
      <c r="C1992" s="50"/>
      <c r="P1992" s="179"/>
    </row>
    <row r="1993" spans="3:16" x14ac:dyDescent="0.4">
      <c r="C1993" s="50"/>
      <c r="P1993" s="179"/>
    </row>
    <row r="1994" spans="3:16" x14ac:dyDescent="0.4">
      <c r="C1994" s="50"/>
      <c r="P1994" s="179"/>
    </row>
    <row r="1995" spans="3:16" x14ac:dyDescent="0.4">
      <c r="C1995" s="50"/>
      <c r="P1995" s="179"/>
    </row>
    <row r="1996" spans="3:16" x14ac:dyDescent="0.4">
      <c r="C1996" s="50"/>
      <c r="P1996" s="179"/>
    </row>
    <row r="1997" spans="3:16" x14ac:dyDescent="0.4">
      <c r="C1997" s="50"/>
      <c r="P1997" s="179"/>
    </row>
    <row r="1998" spans="3:16" x14ac:dyDescent="0.4">
      <c r="C1998" s="50"/>
      <c r="P1998" s="179"/>
    </row>
    <row r="1999" spans="3:16" x14ac:dyDescent="0.4">
      <c r="C1999" s="50"/>
      <c r="P1999" s="179"/>
    </row>
    <row r="2000" spans="3:16" x14ac:dyDescent="0.4">
      <c r="C2000" s="50"/>
      <c r="P2000" s="179"/>
    </row>
    <row r="2001" spans="3:16" x14ac:dyDescent="0.4">
      <c r="C2001" s="50"/>
      <c r="P2001" s="179"/>
    </row>
    <row r="2002" spans="3:16" x14ac:dyDescent="0.4">
      <c r="C2002" s="50"/>
      <c r="P2002" s="179"/>
    </row>
    <row r="2003" spans="3:16" x14ac:dyDescent="0.4">
      <c r="C2003" s="50"/>
      <c r="P2003" s="179"/>
    </row>
    <row r="2004" spans="3:16" x14ac:dyDescent="0.4">
      <c r="C2004" s="50"/>
      <c r="P2004" s="179"/>
    </row>
    <row r="2005" spans="3:16" x14ac:dyDescent="0.4">
      <c r="C2005" s="50"/>
      <c r="P2005" s="179"/>
    </row>
    <row r="2006" spans="3:16" x14ac:dyDescent="0.4">
      <c r="C2006" s="50"/>
      <c r="P2006" s="179"/>
    </row>
    <row r="2007" spans="3:16" x14ac:dyDescent="0.4">
      <c r="C2007" s="50"/>
      <c r="P2007" s="179"/>
    </row>
    <row r="2008" spans="3:16" x14ac:dyDescent="0.4">
      <c r="C2008" s="50"/>
      <c r="P2008" s="179"/>
    </row>
    <row r="2009" spans="3:16" x14ac:dyDescent="0.4">
      <c r="C2009" s="50"/>
      <c r="P2009" s="179"/>
    </row>
    <row r="2010" spans="3:16" x14ac:dyDescent="0.4">
      <c r="C2010" s="50"/>
      <c r="P2010" s="179"/>
    </row>
    <row r="2011" spans="3:16" x14ac:dyDescent="0.4">
      <c r="C2011" s="50"/>
      <c r="P2011" s="179"/>
    </row>
    <row r="2012" spans="3:16" x14ac:dyDescent="0.4">
      <c r="C2012" s="50"/>
      <c r="P2012" s="179"/>
    </row>
    <row r="2013" spans="3:16" x14ac:dyDescent="0.4">
      <c r="C2013" s="50"/>
      <c r="P2013" s="179"/>
    </row>
    <row r="2014" spans="3:16" x14ac:dyDescent="0.4">
      <c r="C2014" s="50"/>
      <c r="P2014" s="179"/>
    </row>
    <row r="2015" spans="3:16" x14ac:dyDescent="0.4">
      <c r="C2015" s="50"/>
      <c r="P2015" s="179"/>
    </row>
    <row r="2016" spans="3:16" x14ac:dyDescent="0.4">
      <c r="C2016" s="50"/>
      <c r="P2016" s="179"/>
    </row>
    <row r="2017" spans="3:16" x14ac:dyDescent="0.4">
      <c r="C2017" s="50"/>
      <c r="P2017" s="179"/>
    </row>
    <row r="2018" spans="3:16" x14ac:dyDescent="0.4">
      <c r="C2018" s="50"/>
      <c r="P2018" s="179"/>
    </row>
    <row r="2019" spans="3:16" x14ac:dyDescent="0.4">
      <c r="C2019" s="50"/>
      <c r="P2019" s="179"/>
    </row>
    <row r="2020" spans="3:16" x14ac:dyDescent="0.4">
      <c r="C2020" s="50"/>
      <c r="P2020" s="179"/>
    </row>
    <row r="2021" spans="3:16" x14ac:dyDescent="0.4">
      <c r="C2021" s="50"/>
      <c r="P2021" s="179"/>
    </row>
    <row r="2022" spans="3:16" x14ac:dyDescent="0.4">
      <c r="C2022" s="50"/>
      <c r="P2022" s="179"/>
    </row>
    <row r="2023" spans="3:16" x14ac:dyDescent="0.4">
      <c r="C2023" s="50"/>
      <c r="P2023" s="179"/>
    </row>
    <row r="2024" spans="3:16" x14ac:dyDescent="0.4">
      <c r="C2024" s="50"/>
      <c r="P2024" s="179"/>
    </row>
    <row r="2025" spans="3:16" x14ac:dyDescent="0.4">
      <c r="C2025" s="50"/>
      <c r="P2025" s="179"/>
    </row>
    <row r="2026" spans="3:16" x14ac:dyDescent="0.4">
      <c r="C2026" s="50"/>
      <c r="P2026" s="179"/>
    </row>
    <row r="2027" spans="3:16" x14ac:dyDescent="0.4">
      <c r="C2027" s="50"/>
      <c r="P2027" s="179"/>
    </row>
    <row r="2028" spans="3:16" x14ac:dyDescent="0.4">
      <c r="C2028" s="50"/>
      <c r="P2028" s="179"/>
    </row>
    <row r="2029" spans="3:16" x14ac:dyDescent="0.4">
      <c r="C2029" s="50"/>
      <c r="P2029" s="179"/>
    </row>
    <row r="2030" spans="3:16" x14ac:dyDescent="0.4">
      <c r="C2030" s="50"/>
      <c r="P2030" s="179"/>
    </row>
    <row r="2031" spans="3:16" x14ac:dyDescent="0.4">
      <c r="C2031" s="50"/>
      <c r="P2031" s="179"/>
    </row>
    <row r="2032" spans="3:16" x14ac:dyDescent="0.4">
      <c r="C2032" s="50"/>
      <c r="P2032" s="179"/>
    </row>
    <row r="2033" spans="3:16" x14ac:dyDescent="0.4">
      <c r="C2033" s="50"/>
      <c r="P2033" s="179"/>
    </row>
    <row r="2034" spans="3:16" x14ac:dyDescent="0.4">
      <c r="C2034" s="50"/>
      <c r="P2034" s="179"/>
    </row>
    <row r="2035" spans="3:16" x14ac:dyDescent="0.4">
      <c r="C2035" s="50"/>
      <c r="P2035" s="179"/>
    </row>
    <row r="2036" spans="3:16" x14ac:dyDescent="0.4">
      <c r="C2036" s="50"/>
      <c r="P2036" s="179"/>
    </row>
    <row r="2037" spans="3:16" x14ac:dyDescent="0.4">
      <c r="C2037" s="50"/>
      <c r="P2037" s="179"/>
    </row>
    <row r="2038" spans="3:16" x14ac:dyDescent="0.4">
      <c r="C2038" s="50"/>
      <c r="P2038" s="179"/>
    </row>
    <row r="2039" spans="3:16" x14ac:dyDescent="0.4">
      <c r="C2039" s="50"/>
      <c r="P2039" s="179"/>
    </row>
    <row r="2040" spans="3:16" x14ac:dyDescent="0.4">
      <c r="C2040" s="50"/>
      <c r="P2040" s="179"/>
    </row>
    <row r="2041" spans="3:16" x14ac:dyDescent="0.4">
      <c r="C2041" s="50"/>
      <c r="P2041" s="179"/>
    </row>
    <row r="2042" spans="3:16" x14ac:dyDescent="0.4">
      <c r="C2042" s="50"/>
      <c r="P2042" s="179"/>
    </row>
    <row r="2043" spans="3:16" x14ac:dyDescent="0.4">
      <c r="C2043" s="50"/>
      <c r="P2043" s="179"/>
    </row>
    <row r="2044" spans="3:16" x14ac:dyDescent="0.4">
      <c r="C2044" s="50"/>
      <c r="P2044" s="179"/>
    </row>
    <row r="2045" spans="3:16" x14ac:dyDescent="0.4">
      <c r="C2045" s="50"/>
      <c r="P2045" s="179"/>
    </row>
    <row r="2046" spans="3:16" x14ac:dyDescent="0.4">
      <c r="C2046" s="50"/>
      <c r="P2046" s="179"/>
    </row>
    <row r="2047" spans="3:16" x14ac:dyDescent="0.4">
      <c r="C2047" s="50"/>
      <c r="P2047" s="179"/>
    </row>
    <row r="2048" spans="3:16" x14ac:dyDescent="0.4">
      <c r="C2048" s="50"/>
      <c r="P2048" s="179"/>
    </row>
    <row r="2049" spans="3:16" x14ac:dyDescent="0.4">
      <c r="C2049" s="50"/>
      <c r="P2049" s="179"/>
    </row>
    <row r="2050" spans="3:16" x14ac:dyDescent="0.4">
      <c r="C2050" s="50"/>
      <c r="P2050" s="179"/>
    </row>
    <row r="2051" spans="3:16" x14ac:dyDescent="0.4">
      <c r="C2051" s="50"/>
      <c r="P2051" s="179"/>
    </row>
    <row r="2052" spans="3:16" x14ac:dyDescent="0.4">
      <c r="C2052" s="50"/>
      <c r="P2052" s="179"/>
    </row>
    <row r="2053" spans="3:16" x14ac:dyDescent="0.4">
      <c r="C2053" s="50"/>
      <c r="P2053" s="179"/>
    </row>
    <row r="2054" spans="3:16" x14ac:dyDescent="0.4">
      <c r="C2054" s="50"/>
      <c r="P2054" s="179"/>
    </row>
    <row r="2055" spans="3:16" x14ac:dyDescent="0.4">
      <c r="C2055" s="50"/>
      <c r="P2055" s="179"/>
    </row>
    <row r="2056" spans="3:16" x14ac:dyDescent="0.4">
      <c r="C2056" s="50"/>
      <c r="P2056" s="179"/>
    </row>
    <row r="2057" spans="3:16" x14ac:dyDescent="0.4">
      <c r="C2057" s="50"/>
      <c r="P2057" s="179"/>
    </row>
    <row r="2058" spans="3:16" x14ac:dyDescent="0.4">
      <c r="C2058" s="50"/>
      <c r="P2058" s="179"/>
    </row>
    <row r="2059" spans="3:16" x14ac:dyDescent="0.4">
      <c r="C2059" s="50"/>
      <c r="P2059" s="179"/>
    </row>
    <row r="2060" spans="3:16" x14ac:dyDescent="0.4">
      <c r="C2060" s="50"/>
      <c r="P2060" s="179"/>
    </row>
    <row r="2061" spans="3:16" x14ac:dyDescent="0.4">
      <c r="C2061" s="50"/>
      <c r="P2061" s="179"/>
    </row>
    <row r="2062" spans="3:16" x14ac:dyDescent="0.4">
      <c r="C2062" s="50"/>
      <c r="P2062" s="179"/>
    </row>
    <row r="2063" spans="3:16" x14ac:dyDescent="0.4">
      <c r="C2063" s="50"/>
      <c r="P2063" s="179"/>
    </row>
    <row r="2064" spans="3:16" x14ac:dyDescent="0.4">
      <c r="C2064" s="50"/>
      <c r="P2064" s="179"/>
    </row>
    <row r="2065" spans="3:16" x14ac:dyDescent="0.4">
      <c r="C2065" s="50"/>
      <c r="P2065" s="179"/>
    </row>
    <row r="2066" spans="3:16" x14ac:dyDescent="0.4">
      <c r="C2066" s="50"/>
      <c r="P2066" s="179"/>
    </row>
    <row r="2067" spans="3:16" x14ac:dyDescent="0.4">
      <c r="C2067" s="50"/>
      <c r="P2067" s="179"/>
    </row>
    <row r="2068" spans="3:16" x14ac:dyDescent="0.4">
      <c r="C2068" s="50"/>
      <c r="P2068" s="179"/>
    </row>
    <row r="2069" spans="3:16" x14ac:dyDescent="0.4">
      <c r="C2069" s="50"/>
      <c r="P2069" s="179"/>
    </row>
    <row r="2070" spans="3:16" x14ac:dyDescent="0.4">
      <c r="C2070" s="50"/>
      <c r="P2070" s="179"/>
    </row>
    <row r="2071" spans="3:16" x14ac:dyDescent="0.4">
      <c r="C2071" s="50"/>
      <c r="P2071" s="179"/>
    </row>
    <row r="2072" spans="3:16" x14ac:dyDescent="0.4">
      <c r="C2072" s="50"/>
      <c r="P2072" s="179"/>
    </row>
    <row r="2073" spans="3:16" x14ac:dyDescent="0.4">
      <c r="C2073" s="50"/>
      <c r="P2073" s="179"/>
    </row>
    <row r="2074" spans="3:16" x14ac:dyDescent="0.4">
      <c r="C2074" s="50"/>
      <c r="P2074" s="179"/>
    </row>
    <row r="2075" spans="3:16" x14ac:dyDescent="0.4">
      <c r="C2075" s="50"/>
      <c r="P2075" s="179"/>
    </row>
    <row r="2076" spans="3:16" x14ac:dyDescent="0.4">
      <c r="C2076" s="50"/>
      <c r="P2076" s="179"/>
    </row>
    <row r="2077" spans="3:16" x14ac:dyDescent="0.4">
      <c r="C2077" s="50"/>
      <c r="P2077" s="179"/>
    </row>
    <row r="2078" spans="3:16" x14ac:dyDescent="0.4">
      <c r="C2078" s="50"/>
      <c r="P2078" s="179"/>
    </row>
    <row r="2079" spans="3:16" x14ac:dyDescent="0.4">
      <c r="C2079" s="50"/>
      <c r="P2079" s="179"/>
    </row>
    <row r="2080" spans="3:16" x14ac:dyDescent="0.4">
      <c r="C2080" s="50"/>
      <c r="P2080" s="179"/>
    </row>
    <row r="2081" spans="3:16" x14ac:dyDescent="0.4">
      <c r="C2081" s="50"/>
      <c r="P2081" s="179"/>
    </row>
    <row r="2082" spans="3:16" x14ac:dyDescent="0.4">
      <c r="C2082" s="50"/>
      <c r="P2082" s="179"/>
    </row>
    <row r="2083" spans="3:16" x14ac:dyDescent="0.4">
      <c r="C2083" s="50"/>
      <c r="P2083" s="179"/>
    </row>
    <row r="2084" spans="3:16" x14ac:dyDescent="0.4">
      <c r="C2084" s="50"/>
      <c r="P2084" s="179"/>
    </row>
    <row r="2085" spans="3:16" x14ac:dyDescent="0.4">
      <c r="C2085" s="50"/>
      <c r="P2085" s="179"/>
    </row>
    <row r="2086" spans="3:16" x14ac:dyDescent="0.4">
      <c r="C2086" s="50"/>
      <c r="P2086" s="179"/>
    </row>
    <row r="2087" spans="3:16" x14ac:dyDescent="0.4">
      <c r="C2087" s="50"/>
      <c r="P2087" s="179"/>
    </row>
    <row r="2088" spans="3:16" x14ac:dyDescent="0.4">
      <c r="C2088" s="50"/>
      <c r="P2088" s="179"/>
    </row>
    <row r="2089" spans="3:16" x14ac:dyDescent="0.4">
      <c r="C2089" s="50"/>
      <c r="P2089" s="179"/>
    </row>
    <row r="2090" spans="3:16" x14ac:dyDescent="0.4">
      <c r="C2090" s="50"/>
      <c r="P2090" s="179"/>
    </row>
    <row r="2091" spans="3:16" x14ac:dyDescent="0.4">
      <c r="C2091" s="50"/>
      <c r="P2091" s="179"/>
    </row>
    <row r="2092" spans="3:16" x14ac:dyDescent="0.4">
      <c r="C2092" s="50"/>
      <c r="P2092" s="179"/>
    </row>
    <row r="2093" spans="3:16" x14ac:dyDescent="0.4">
      <c r="C2093" s="50"/>
      <c r="P2093" s="179"/>
    </row>
    <row r="2094" spans="3:16" x14ac:dyDescent="0.4">
      <c r="C2094" s="50"/>
      <c r="P2094" s="179"/>
    </row>
    <row r="2095" spans="3:16" x14ac:dyDescent="0.4">
      <c r="C2095" s="50"/>
      <c r="P2095" s="179"/>
    </row>
    <row r="2096" spans="3:16" x14ac:dyDescent="0.4">
      <c r="C2096" s="50"/>
      <c r="P2096" s="179"/>
    </row>
    <row r="2097" spans="3:16" x14ac:dyDescent="0.4">
      <c r="C2097" s="50"/>
      <c r="P2097" s="179"/>
    </row>
    <row r="2098" spans="3:16" x14ac:dyDescent="0.4">
      <c r="C2098" s="50"/>
      <c r="P2098" s="179"/>
    </row>
    <row r="2099" spans="3:16" x14ac:dyDescent="0.4">
      <c r="C2099" s="50"/>
      <c r="P2099" s="179"/>
    </row>
    <row r="2100" spans="3:16" x14ac:dyDescent="0.4">
      <c r="C2100" s="50"/>
      <c r="P2100" s="179"/>
    </row>
    <row r="2101" spans="3:16" x14ac:dyDescent="0.4">
      <c r="C2101" s="50"/>
      <c r="P2101" s="179"/>
    </row>
    <row r="2102" spans="3:16" x14ac:dyDescent="0.4">
      <c r="C2102" s="50"/>
      <c r="P2102" s="179"/>
    </row>
    <row r="2103" spans="3:16" x14ac:dyDescent="0.4">
      <c r="C2103" s="50"/>
      <c r="P2103" s="179"/>
    </row>
    <row r="2104" spans="3:16" x14ac:dyDescent="0.4">
      <c r="C2104" s="50"/>
      <c r="P2104" s="179"/>
    </row>
    <row r="2105" spans="3:16" x14ac:dyDescent="0.4">
      <c r="C2105" s="50"/>
      <c r="P2105" s="179"/>
    </row>
    <row r="2106" spans="3:16" x14ac:dyDescent="0.4">
      <c r="C2106" s="50"/>
      <c r="P2106" s="179"/>
    </row>
    <row r="2107" spans="3:16" x14ac:dyDescent="0.4">
      <c r="C2107" s="50"/>
      <c r="P2107" s="179"/>
    </row>
    <row r="2108" spans="3:16" x14ac:dyDescent="0.4">
      <c r="C2108" s="50"/>
      <c r="P2108" s="179"/>
    </row>
    <row r="2109" spans="3:16" x14ac:dyDescent="0.4">
      <c r="C2109" s="50"/>
      <c r="P2109" s="179"/>
    </row>
    <row r="2110" spans="3:16" x14ac:dyDescent="0.4">
      <c r="C2110" s="50"/>
      <c r="P2110" s="179"/>
    </row>
    <row r="2111" spans="3:16" x14ac:dyDescent="0.4">
      <c r="C2111" s="50"/>
      <c r="P2111" s="179"/>
    </row>
    <row r="2112" spans="3:16" x14ac:dyDescent="0.4">
      <c r="C2112" s="50"/>
      <c r="P2112" s="179"/>
    </row>
    <row r="2113" spans="3:16" x14ac:dyDescent="0.4">
      <c r="C2113" s="50"/>
      <c r="P2113" s="179"/>
    </row>
    <row r="2114" spans="3:16" x14ac:dyDescent="0.4">
      <c r="C2114" s="50"/>
      <c r="P2114" s="179"/>
    </row>
    <row r="2115" spans="3:16" x14ac:dyDescent="0.4">
      <c r="C2115" s="50"/>
      <c r="P2115" s="179"/>
    </row>
    <row r="2116" spans="3:16" x14ac:dyDescent="0.4">
      <c r="C2116" s="50"/>
      <c r="P2116" s="179"/>
    </row>
    <row r="2117" spans="3:16" x14ac:dyDescent="0.4">
      <c r="C2117" s="50"/>
      <c r="P2117" s="179"/>
    </row>
    <row r="2118" spans="3:16" x14ac:dyDescent="0.4">
      <c r="C2118" s="50"/>
      <c r="P2118" s="179"/>
    </row>
    <row r="2119" spans="3:16" x14ac:dyDescent="0.4">
      <c r="C2119" s="50"/>
      <c r="P2119" s="179"/>
    </row>
    <row r="2120" spans="3:16" x14ac:dyDescent="0.4">
      <c r="C2120" s="50"/>
      <c r="P2120" s="179"/>
    </row>
    <row r="2121" spans="3:16" x14ac:dyDescent="0.4">
      <c r="C2121" s="50"/>
      <c r="P2121" s="179"/>
    </row>
    <row r="2122" spans="3:16" x14ac:dyDescent="0.4">
      <c r="C2122" s="50"/>
      <c r="P2122" s="179"/>
    </row>
    <row r="2123" spans="3:16" x14ac:dyDescent="0.4">
      <c r="C2123" s="50"/>
      <c r="P2123" s="179"/>
    </row>
    <row r="2124" spans="3:16" x14ac:dyDescent="0.4">
      <c r="C2124" s="50"/>
      <c r="P2124" s="179"/>
    </row>
    <row r="2125" spans="3:16" x14ac:dyDescent="0.4">
      <c r="C2125" s="50"/>
      <c r="P2125" s="179"/>
    </row>
    <row r="2126" spans="3:16" x14ac:dyDescent="0.4">
      <c r="C2126" s="50"/>
      <c r="P2126" s="179"/>
    </row>
    <row r="2127" spans="3:16" x14ac:dyDescent="0.4">
      <c r="C2127" s="50"/>
      <c r="P2127" s="179"/>
    </row>
    <row r="2128" spans="3:16" x14ac:dyDescent="0.4">
      <c r="C2128" s="50"/>
      <c r="P2128" s="179"/>
    </row>
    <row r="2129" spans="3:16" x14ac:dyDescent="0.4">
      <c r="C2129" s="50"/>
      <c r="P2129" s="179"/>
    </row>
    <row r="2130" spans="3:16" x14ac:dyDescent="0.4">
      <c r="C2130" s="50"/>
      <c r="P2130" s="179"/>
    </row>
    <row r="2131" spans="3:16" x14ac:dyDescent="0.4">
      <c r="C2131" s="50"/>
      <c r="P2131" s="179"/>
    </row>
    <row r="2132" spans="3:16" x14ac:dyDescent="0.4">
      <c r="C2132" s="50"/>
      <c r="P2132" s="179"/>
    </row>
    <row r="2133" spans="3:16" x14ac:dyDescent="0.4">
      <c r="C2133" s="50"/>
      <c r="P2133" s="179"/>
    </row>
    <row r="2134" spans="3:16" x14ac:dyDescent="0.4">
      <c r="C2134" s="50"/>
      <c r="P2134" s="179"/>
    </row>
    <row r="2135" spans="3:16" x14ac:dyDescent="0.4">
      <c r="C2135" s="50"/>
      <c r="P2135" s="179"/>
    </row>
    <row r="2136" spans="3:16" x14ac:dyDescent="0.4">
      <c r="C2136" s="50"/>
      <c r="P2136" s="179"/>
    </row>
    <row r="2137" spans="3:16" x14ac:dyDescent="0.4">
      <c r="C2137" s="50"/>
      <c r="P2137" s="179"/>
    </row>
    <row r="2138" spans="3:16" x14ac:dyDescent="0.4">
      <c r="C2138" s="50"/>
      <c r="P2138" s="179"/>
    </row>
    <row r="2139" spans="3:16" x14ac:dyDescent="0.4">
      <c r="C2139" s="50"/>
      <c r="P2139" s="179"/>
    </row>
    <row r="2140" spans="3:16" x14ac:dyDescent="0.4">
      <c r="C2140" s="50"/>
      <c r="P2140" s="179"/>
    </row>
    <row r="2141" spans="3:16" x14ac:dyDescent="0.4">
      <c r="C2141" s="50"/>
      <c r="P2141" s="179"/>
    </row>
    <row r="2142" spans="3:16" x14ac:dyDescent="0.4">
      <c r="C2142" s="50"/>
      <c r="P2142" s="179"/>
    </row>
    <row r="2143" spans="3:16" x14ac:dyDescent="0.4">
      <c r="C2143" s="50"/>
      <c r="P2143" s="179"/>
    </row>
    <row r="2144" spans="3:16" x14ac:dyDescent="0.4">
      <c r="C2144" s="50"/>
      <c r="P2144" s="179"/>
    </row>
    <row r="2145" spans="3:16" x14ac:dyDescent="0.4">
      <c r="C2145" s="50"/>
      <c r="P2145" s="179"/>
    </row>
    <row r="2146" spans="3:16" x14ac:dyDescent="0.4">
      <c r="C2146" s="50"/>
      <c r="P2146" s="179"/>
    </row>
    <row r="2147" spans="3:16" x14ac:dyDescent="0.4">
      <c r="C2147" s="50"/>
      <c r="P2147" s="179"/>
    </row>
    <row r="2148" spans="3:16" x14ac:dyDescent="0.4">
      <c r="C2148" s="50"/>
      <c r="P2148" s="179"/>
    </row>
    <row r="2149" spans="3:16" x14ac:dyDescent="0.4">
      <c r="C2149" s="50"/>
      <c r="P2149" s="179"/>
    </row>
    <row r="2150" spans="3:16" x14ac:dyDescent="0.4">
      <c r="C2150" s="50"/>
      <c r="P2150" s="179"/>
    </row>
    <row r="2151" spans="3:16" x14ac:dyDescent="0.4">
      <c r="C2151" s="50"/>
      <c r="P2151" s="179"/>
    </row>
    <row r="2152" spans="3:16" x14ac:dyDescent="0.4">
      <c r="C2152" s="50"/>
      <c r="P2152" s="179"/>
    </row>
    <row r="2153" spans="3:16" x14ac:dyDescent="0.4">
      <c r="C2153" s="50"/>
      <c r="P2153" s="179"/>
    </row>
    <row r="2154" spans="3:16" x14ac:dyDescent="0.4">
      <c r="C2154" s="50"/>
      <c r="P2154" s="179"/>
    </row>
    <row r="2155" spans="3:16" x14ac:dyDescent="0.4">
      <c r="C2155" s="50"/>
      <c r="P2155" s="179"/>
    </row>
    <row r="2156" spans="3:16" x14ac:dyDescent="0.4">
      <c r="C2156" s="50"/>
      <c r="P2156" s="179"/>
    </row>
    <row r="2157" spans="3:16" x14ac:dyDescent="0.4">
      <c r="C2157" s="50"/>
      <c r="P2157" s="179"/>
    </row>
    <row r="2158" spans="3:16" x14ac:dyDescent="0.4">
      <c r="C2158" s="50"/>
      <c r="P2158" s="179"/>
    </row>
    <row r="2159" spans="3:16" x14ac:dyDescent="0.4">
      <c r="C2159" s="50"/>
      <c r="P2159" s="179"/>
    </row>
    <row r="2160" spans="3:16" x14ac:dyDescent="0.4">
      <c r="C2160" s="50"/>
      <c r="P2160" s="179"/>
    </row>
    <row r="2161" spans="3:16" x14ac:dyDescent="0.4">
      <c r="C2161" s="50"/>
      <c r="P2161" s="179"/>
    </row>
    <row r="2162" spans="3:16" x14ac:dyDescent="0.4">
      <c r="C2162" s="50"/>
      <c r="P2162" s="179"/>
    </row>
    <row r="2163" spans="3:16" x14ac:dyDescent="0.4">
      <c r="C2163" s="50"/>
      <c r="P2163" s="179"/>
    </row>
    <row r="2164" spans="3:16" x14ac:dyDescent="0.4">
      <c r="C2164" s="50"/>
      <c r="P2164" s="179"/>
    </row>
    <row r="2165" spans="3:16" x14ac:dyDescent="0.4">
      <c r="C2165" s="50"/>
      <c r="P2165" s="179"/>
    </row>
    <row r="2166" spans="3:16" x14ac:dyDescent="0.4">
      <c r="C2166" s="50"/>
      <c r="P2166" s="179"/>
    </row>
    <row r="2167" spans="3:16" x14ac:dyDescent="0.4">
      <c r="C2167" s="50"/>
      <c r="P2167" s="179"/>
    </row>
    <row r="2168" spans="3:16" x14ac:dyDescent="0.4">
      <c r="C2168" s="50"/>
      <c r="P2168" s="179"/>
    </row>
    <row r="2169" spans="3:16" x14ac:dyDescent="0.4">
      <c r="C2169" s="50"/>
      <c r="P2169" s="179"/>
    </row>
    <row r="2170" spans="3:16" x14ac:dyDescent="0.4">
      <c r="C2170" s="50"/>
      <c r="P2170" s="179"/>
    </row>
    <row r="2171" spans="3:16" x14ac:dyDescent="0.4">
      <c r="C2171" s="50"/>
      <c r="P2171" s="179"/>
    </row>
    <row r="2172" spans="3:16" x14ac:dyDescent="0.4">
      <c r="C2172" s="50"/>
      <c r="P2172" s="179"/>
    </row>
    <row r="2173" spans="3:16" x14ac:dyDescent="0.4">
      <c r="C2173" s="50"/>
      <c r="P2173" s="179"/>
    </row>
    <row r="2174" spans="3:16" x14ac:dyDescent="0.4">
      <c r="C2174" s="50"/>
      <c r="P2174" s="179"/>
    </row>
    <row r="2175" spans="3:16" x14ac:dyDescent="0.4">
      <c r="C2175" s="50"/>
      <c r="P2175" s="179"/>
    </row>
    <row r="2176" spans="3:16" x14ac:dyDescent="0.4">
      <c r="C2176" s="50"/>
      <c r="P2176" s="179"/>
    </row>
    <row r="2177" spans="3:16" x14ac:dyDescent="0.4">
      <c r="C2177" s="50"/>
      <c r="P2177" s="179"/>
    </row>
    <row r="2178" spans="3:16" x14ac:dyDescent="0.4">
      <c r="C2178" s="50"/>
      <c r="P2178" s="179"/>
    </row>
    <row r="2179" spans="3:16" x14ac:dyDescent="0.4">
      <c r="C2179" s="50"/>
      <c r="P2179" s="179"/>
    </row>
    <row r="2180" spans="3:16" x14ac:dyDescent="0.4">
      <c r="C2180" s="50"/>
      <c r="P2180" s="179"/>
    </row>
    <row r="2181" spans="3:16" x14ac:dyDescent="0.4">
      <c r="C2181" s="50"/>
      <c r="P2181" s="179"/>
    </row>
    <row r="2182" spans="3:16" x14ac:dyDescent="0.4">
      <c r="C2182" s="50"/>
      <c r="P2182" s="179"/>
    </row>
    <row r="2183" spans="3:16" x14ac:dyDescent="0.4">
      <c r="C2183" s="50"/>
      <c r="P2183" s="179"/>
    </row>
    <row r="2184" spans="3:16" x14ac:dyDescent="0.4">
      <c r="C2184" s="50"/>
      <c r="P2184" s="179"/>
    </row>
    <row r="2185" spans="3:16" x14ac:dyDescent="0.4">
      <c r="C2185" s="50"/>
      <c r="P2185" s="179"/>
    </row>
    <row r="2186" spans="3:16" x14ac:dyDescent="0.4">
      <c r="C2186" s="50"/>
      <c r="P2186" s="179"/>
    </row>
    <row r="2187" spans="3:16" x14ac:dyDescent="0.4">
      <c r="C2187" s="50"/>
      <c r="P2187" s="179"/>
    </row>
    <row r="2188" spans="3:16" x14ac:dyDescent="0.4">
      <c r="C2188" s="50"/>
      <c r="P2188" s="179"/>
    </row>
    <row r="2189" spans="3:16" x14ac:dyDescent="0.4">
      <c r="C2189" s="50"/>
      <c r="P2189" s="179"/>
    </row>
    <row r="2190" spans="3:16" x14ac:dyDescent="0.4">
      <c r="C2190" s="50"/>
      <c r="P2190" s="179"/>
    </row>
    <row r="2191" spans="3:16" x14ac:dyDescent="0.4">
      <c r="C2191" s="50"/>
      <c r="P2191" s="179"/>
    </row>
    <row r="2192" spans="3:16" x14ac:dyDescent="0.4">
      <c r="C2192" s="50"/>
      <c r="P2192" s="179"/>
    </row>
    <row r="2193" spans="3:16" x14ac:dyDescent="0.4">
      <c r="C2193" s="50"/>
      <c r="P2193" s="179"/>
    </row>
    <row r="2194" spans="3:16" x14ac:dyDescent="0.4">
      <c r="C2194" s="50"/>
      <c r="P2194" s="179"/>
    </row>
    <row r="2195" spans="3:16" x14ac:dyDescent="0.4">
      <c r="C2195" s="50"/>
      <c r="P2195" s="179"/>
    </row>
    <row r="2196" spans="3:16" x14ac:dyDescent="0.4">
      <c r="C2196" s="50"/>
      <c r="P2196" s="179"/>
    </row>
    <row r="2197" spans="3:16" x14ac:dyDescent="0.4">
      <c r="C2197" s="50"/>
      <c r="P2197" s="179"/>
    </row>
    <row r="2198" spans="3:16" x14ac:dyDescent="0.4">
      <c r="C2198" s="50"/>
      <c r="P2198" s="179"/>
    </row>
    <row r="2199" spans="3:16" x14ac:dyDescent="0.4">
      <c r="C2199" s="50"/>
      <c r="P2199" s="179"/>
    </row>
    <row r="2200" spans="3:16" x14ac:dyDescent="0.4">
      <c r="C2200" s="50"/>
      <c r="P2200" s="179"/>
    </row>
    <row r="2201" spans="3:16" x14ac:dyDescent="0.4">
      <c r="C2201" s="50"/>
      <c r="P2201" s="179"/>
    </row>
    <row r="2202" spans="3:16" x14ac:dyDescent="0.4">
      <c r="C2202" s="50"/>
      <c r="P2202" s="179"/>
    </row>
    <row r="2203" spans="3:16" x14ac:dyDescent="0.4">
      <c r="C2203" s="50"/>
      <c r="P2203" s="179"/>
    </row>
    <row r="2204" spans="3:16" x14ac:dyDescent="0.4">
      <c r="C2204" s="50"/>
      <c r="P2204" s="179"/>
    </row>
    <row r="2205" spans="3:16" x14ac:dyDescent="0.4">
      <c r="C2205" s="50"/>
      <c r="P2205" s="179"/>
    </row>
    <row r="2206" spans="3:16" x14ac:dyDescent="0.4">
      <c r="C2206" s="50"/>
      <c r="P2206" s="179"/>
    </row>
    <row r="2207" spans="3:16" x14ac:dyDescent="0.4">
      <c r="C2207" s="50"/>
      <c r="P2207" s="179"/>
    </row>
    <row r="2208" spans="3:16" x14ac:dyDescent="0.4">
      <c r="C2208" s="50"/>
      <c r="P2208" s="179"/>
    </row>
    <row r="2209" spans="3:16" x14ac:dyDescent="0.4">
      <c r="C2209" s="50"/>
      <c r="P2209" s="179"/>
    </row>
    <row r="2210" spans="3:16" x14ac:dyDescent="0.4">
      <c r="C2210" s="50"/>
      <c r="P2210" s="179"/>
    </row>
    <row r="2211" spans="3:16" x14ac:dyDescent="0.4">
      <c r="C2211" s="50"/>
      <c r="P2211" s="179"/>
    </row>
    <row r="2212" spans="3:16" x14ac:dyDescent="0.4">
      <c r="C2212" s="50"/>
      <c r="P2212" s="179"/>
    </row>
    <row r="2213" spans="3:16" x14ac:dyDescent="0.4">
      <c r="C2213" s="50"/>
      <c r="P2213" s="179"/>
    </row>
    <row r="2214" spans="3:16" x14ac:dyDescent="0.4">
      <c r="C2214" s="50"/>
      <c r="P2214" s="179"/>
    </row>
    <row r="2215" spans="3:16" x14ac:dyDescent="0.4">
      <c r="C2215" s="50"/>
      <c r="P2215" s="179"/>
    </row>
    <row r="2216" spans="3:16" x14ac:dyDescent="0.4">
      <c r="C2216" s="50"/>
      <c r="P2216" s="179"/>
    </row>
    <row r="2217" spans="3:16" x14ac:dyDescent="0.4">
      <c r="C2217" s="50"/>
      <c r="P2217" s="179"/>
    </row>
    <row r="2218" spans="3:16" x14ac:dyDescent="0.4">
      <c r="C2218" s="50"/>
      <c r="P2218" s="179"/>
    </row>
    <row r="2219" spans="3:16" x14ac:dyDescent="0.4">
      <c r="C2219" s="50"/>
      <c r="P2219" s="179"/>
    </row>
    <row r="2220" spans="3:16" x14ac:dyDescent="0.4">
      <c r="C2220" s="50"/>
      <c r="P2220" s="179"/>
    </row>
    <row r="2221" spans="3:16" x14ac:dyDescent="0.4">
      <c r="C2221" s="50"/>
      <c r="P2221" s="179"/>
    </row>
    <row r="2222" spans="3:16" x14ac:dyDescent="0.4">
      <c r="C2222" s="50"/>
      <c r="P2222" s="179"/>
    </row>
    <row r="2223" spans="3:16" x14ac:dyDescent="0.4">
      <c r="C2223" s="50"/>
      <c r="P2223" s="179"/>
    </row>
    <row r="2224" spans="3:16" x14ac:dyDescent="0.4">
      <c r="C2224" s="50"/>
      <c r="P2224" s="179"/>
    </row>
    <row r="2225" spans="3:16" x14ac:dyDescent="0.4">
      <c r="C2225" s="50"/>
      <c r="P2225" s="179"/>
    </row>
    <row r="2226" spans="3:16" x14ac:dyDescent="0.4">
      <c r="C2226" s="50"/>
      <c r="P2226" s="179"/>
    </row>
    <row r="2227" spans="3:16" x14ac:dyDescent="0.4">
      <c r="C2227" s="50"/>
      <c r="P2227" s="179"/>
    </row>
    <row r="2228" spans="3:16" x14ac:dyDescent="0.4">
      <c r="C2228" s="50"/>
      <c r="P2228" s="179"/>
    </row>
    <row r="2229" spans="3:16" x14ac:dyDescent="0.4">
      <c r="C2229" s="50"/>
      <c r="P2229" s="179"/>
    </row>
    <row r="2230" spans="3:16" x14ac:dyDescent="0.4">
      <c r="C2230" s="50"/>
      <c r="P2230" s="179"/>
    </row>
    <row r="2231" spans="3:16" x14ac:dyDescent="0.4">
      <c r="C2231" s="50"/>
      <c r="P2231" s="179"/>
    </row>
    <row r="2232" spans="3:16" x14ac:dyDescent="0.4">
      <c r="C2232" s="50"/>
      <c r="P2232" s="179"/>
    </row>
    <row r="2233" spans="3:16" x14ac:dyDescent="0.4">
      <c r="C2233" s="50"/>
      <c r="P2233" s="179"/>
    </row>
    <row r="2234" spans="3:16" x14ac:dyDescent="0.4">
      <c r="C2234" s="50"/>
      <c r="P2234" s="179"/>
    </row>
    <row r="2235" spans="3:16" x14ac:dyDescent="0.4">
      <c r="C2235" s="50"/>
      <c r="P2235" s="179"/>
    </row>
    <row r="2236" spans="3:16" x14ac:dyDescent="0.4">
      <c r="C2236" s="50"/>
      <c r="P2236" s="179"/>
    </row>
    <row r="2237" spans="3:16" x14ac:dyDescent="0.4">
      <c r="C2237" s="50"/>
      <c r="P2237" s="179"/>
    </row>
    <row r="2238" spans="3:16" x14ac:dyDescent="0.4">
      <c r="C2238" s="50"/>
      <c r="P2238" s="179"/>
    </row>
    <row r="2239" spans="3:16" x14ac:dyDescent="0.4">
      <c r="C2239" s="50"/>
      <c r="P2239" s="179"/>
    </row>
    <row r="2240" spans="3:16" x14ac:dyDescent="0.4">
      <c r="C2240" s="50"/>
      <c r="P2240" s="179"/>
    </row>
    <row r="2241" spans="3:16" x14ac:dyDescent="0.4">
      <c r="C2241" s="50"/>
      <c r="P2241" s="179"/>
    </row>
    <row r="2242" spans="3:16" x14ac:dyDescent="0.4">
      <c r="C2242" s="50"/>
      <c r="P2242" s="179"/>
    </row>
    <row r="2243" spans="3:16" x14ac:dyDescent="0.4">
      <c r="C2243" s="50"/>
      <c r="P2243" s="179"/>
    </row>
    <row r="2244" spans="3:16" x14ac:dyDescent="0.4">
      <c r="C2244" s="50"/>
      <c r="P2244" s="179"/>
    </row>
    <row r="2245" spans="3:16" x14ac:dyDescent="0.4">
      <c r="C2245" s="50"/>
      <c r="P2245" s="179"/>
    </row>
    <row r="2246" spans="3:16" x14ac:dyDescent="0.4">
      <c r="C2246" s="50"/>
      <c r="P2246" s="179"/>
    </row>
    <row r="2247" spans="3:16" x14ac:dyDescent="0.4">
      <c r="C2247" s="50"/>
      <c r="P2247" s="179"/>
    </row>
    <row r="2248" spans="3:16" x14ac:dyDescent="0.4">
      <c r="C2248" s="50"/>
      <c r="P2248" s="179"/>
    </row>
    <row r="2249" spans="3:16" x14ac:dyDescent="0.4">
      <c r="C2249" s="50"/>
      <c r="P2249" s="179"/>
    </row>
    <row r="2250" spans="3:16" x14ac:dyDescent="0.4">
      <c r="C2250" s="50"/>
      <c r="P2250" s="179"/>
    </row>
    <row r="2251" spans="3:16" x14ac:dyDescent="0.4">
      <c r="C2251" s="50"/>
      <c r="P2251" s="179"/>
    </row>
    <row r="2252" spans="3:16" x14ac:dyDescent="0.4">
      <c r="C2252" s="50"/>
      <c r="P2252" s="179"/>
    </row>
    <row r="2253" spans="3:16" x14ac:dyDescent="0.4">
      <c r="C2253" s="50"/>
      <c r="P2253" s="179"/>
    </row>
    <row r="2254" spans="3:16" x14ac:dyDescent="0.4">
      <c r="C2254" s="50"/>
      <c r="P2254" s="179"/>
    </row>
    <row r="2255" spans="3:16" x14ac:dyDescent="0.4">
      <c r="C2255" s="50"/>
      <c r="P2255" s="179"/>
    </row>
    <row r="2256" spans="3:16" x14ac:dyDescent="0.4">
      <c r="C2256" s="50"/>
      <c r="P2256" s="179"/>
    </row>
    <row r="2257" spans="3:16" x14ac:dyDescent="0.4">
      <c r="C2257" s="50"/>
      <c r="P2257" s="179"/>
    </row>
    <row r="2258" spans="3:16" x14ac:dyDescent="0.4">
      <c r="C2258" s="50"/>
      <c r="P2258" s="179"/>
    </row>
    <row r="2259" spans="3:16" x14ac:dyDescent="0.4">
      <c r="C2259" s="50"/>
      <c r="P2259" s="179"/>
    </row>
    <row r="2260" spans="3:16" x14ac:dyDescent="0.4">
      <c r="C2260" s="50"/>
      <c r="P2260" s="179"/>
    </row>
    <row r="2261" spans="3:16" x14ac:dyDescent="0.4">
      <c r="C2261" s="50"/>
      <c r="P2261" s="179"/>
    </row>
    <row r="2262" spans="3:16" x14ac:dyDescent="0.4">
      <c r="C2262" s="50"/>
      <c r="P2262" s="179"/>
    </row>
    <row r="2263" spans="3:16" x14ac:dyDescent="0.4">
      <c r="C2263" s="50"/>
      <c r="P2263" s="179"/>
    </row>
    <row r="2264" spans="3:16" x14ac:dyDescent="0.4">
      <c r="C2264" s="50"/>
      <c r="P2264" s="179"/>
    </row>
    <row r="2265" spans="3:16" x14ac:dyDescent="0.4">
      <c r="C2265" s="50"/>
      <c r="P2265" s="179"/>
    </row>
    <row r="2266" spans="3:16" x14ac:dyDescent="0.4">
      <c r="C2266" s="50"/>
      <c r="P2266" s="179"/>
    </row>
    <row r="2267" spans="3:16" x14ac:dyDescent="0.4">
      <c r="C2267" s="50"/>
      <c r="P2267" s="179"/>
    </row>
    <row r="2268" spans="3:16" x14ac:dyDescent="0.4">
      <c r="C2268" s="50"/>
      <c r="P2268" s="179"/>
    </row>
    <row r="2269" spans="3:16" x14ac:dyDescent="0.4">
      <c r="C2269" s="50"/>
      <c r="P2269" s="179"/>
    </row>
    <row r="2270" spans="3:16" x14ac:dyDescent="0.4">
      <c r="C2270" s="50"/>
      <c r="P2270" s="179"/>
    </row>
    <row r="2271" spans="3:16" x14ac:dyDescent="0.4">
      <c r="C2271" s="50"/>
      <c r="P2271" s="179"/>
    </row>
    <row r="2272" spans="3:16" x14ac:dyDescent="0.4">
      <c r="C2272" s="50"/>
      <c r="P2272" s="179"/>
    </row>
    <row r="2273" spans="3:16" x14ac:dyDescent="0.4">
      <c r="C2273" s="50"/>
      <c r="P2273" s="179"/>
    </row>
    <row r="2274" spans="3:16" x14ac:dyDescent="0.4">
      <c r="C2274" s="50"/>
      <c r="P2274" s="179"/>
    </row>
    <row r="2275" spans="3:16" x14ac:dyDescent="0.4">
      <c r="C2275" s="50"/>
      <c r="P2275" s="179"/>
    </row>
    <row r="2276" spans="3:16" x14ac:dyDescent="0.4">
      <c r="C2276" s="50"/>
      <c r="P2276" s="179"/>
    </row>
    <row r="2277" spans="3:16" x14ac:dyDescent="0.4">
      <c r="C2277" s="50"/>
      <c r="P2277" s="179"/>
    </row>
    <row r="2278" spans="3:16" x14ac:dyDescent="0.4">
      <c r="C2278" s="50"/>
      <c r="P2278" s="179"/>
    </row>
    <row r="2279" spans="3:16" x14ac:dyDescent="0.4">
      <c r="C2279" s="50"/>
      <c r="P2279" s="179"/>
    </row>
    <row r="2280" spans="3:16" x14ac:dyDescent="0.4">
      <c r="C2280" s="50"/>
      <c r="P2280" s="179"/>
    </row>
    <row r="2281" spans="3:16" x14ac:dyDescent="0.4">
      <c r="C2281" s="50"/>
      <c r="P2281" s="179"/>
    </row>
    <row r="2282" spans="3:16" x14ac:dyDescent="0.4">
      <c r="C2282" s="50"/>
      <c r="P2282" s="179"/>
    </row>
    <row r="2283" spans="3:16" x14ac:dyDescent="0.4">
      <c r="C2283" s="50"/>
      <c r="P2283" s="179"/>
    </row>
    <row r="2284" spans="3:16" x14ac:dyDescent="0.4">
      <c r="C2284" s="50"/>
      <c r="P2284" s="179"/>
    </row>
    <row r="2285" spans="3:16" x14ac:dyDescent="0.4">
      <c r="C2285" s="50"/>
      <c r="P2285" s="179"/>
    </row>
    <row r="2286" spans="3:16" x14ac:dyDescent="0.4">
      <c r="C2286" s="50"/>
      <c r="P2286" s="179"/>
    </row>
    <row r="2287" spans="3:16" x14ac:dyDescent="0.4">
      <c r="C2287" s="50"/>
      <c r="P2287" s="179"/>
    </row>
    <row r="2288" spans="3:16" x14ac:dyDescent="0.4">
      <c r="C2288" s="50"/>
      <c r="P2288" s="179"/>
    </row>
    <row r="2289" spans="3:16" x14ac:dyDescent="0.4">
      <c r="C2289" s="50"/>
      <c r="P2289" s="179"/>
    </row>
    <row r="2290" spans="3:16" x14ac:dyDescent="0.4">
      <c r="C2290" s="50"/>
      <c r="P2290" s="179"/>
    </row>
    <row r="2291" spans="3:16" x14ac:dyDescent="0.4">
      <c r="C2291" s="50"/>
      <c r="P2291" s="179"/>
    </row>
    <row r="2292" spans="3:16" x14ac:dyDescent="0.4">
      <c r="C2292" s="50"/>
      <c r="P2292" s="179"/>
    </row>
    <row r="2293" spans="3:16" x14ac:dyDescent="0.4">
      <c r="C2293" s="50"/>
      <c r="P2293" s="179"/>
    </row>
    <row r="2294" spans="3:16" x14ac:dyDescent="0.4">
      <c r="C2294" s="50"/>
      <c r="P2294" s="179"/>
    </row>
    <row r="2295" spans="3:16" x14ac:dyDescent="0.4">
      <c r="C2295" s="50"/>
      <c r="P2295" s="179"/>
    </row>
    <row r="2296" spans="3:16" x14ac:dyDescent="0.4">
      <c r="C2296" s="50"/>
      <c r="P2296" s="179"/>
    </row>
    <row r="2297" spans="3:16" x14ac:dyDescent="0.4">
      <c r="C2297" s="50"/>
      <c r="P2297" s="179"/>
    </row>
    <row r="2298" spans="3:16" x14ac:dyDescent="0.4">
      <c r="C2298" s="50"/>
      <c r="P2298" s="179"/>
    </row>
    <row r="2299" spans="3:16" x14ac:dyDescent="0.4">
      <c r="C2299" s="50"/>
      <c r="P2299" s="179"/>
    </row>
    <row r="2300" spans="3:16" x14ac:dyDescent="0.4">
      <c r="C2300" s="50"/>
      <c r="P2300" s="179"/>
    </row>
    <row r="2301" spans="3:16" x14ac:dyDescent="0.4">
      <c r="C2301" s="50"/>
      <c r="P2301" s="179"/>
    </row>
    <row r="2302" spans="3:16" x14ac:dyDescent="0.4">
      <c r="C2302" s="50"/>
      <c r="P2302" s="179"/>
    </row>
    <row r="2303" spans="3:16" x14ac:dyDescent="0.4">
      <c r="C2303" s="50"/>
      <c r="P2303" s="179"/>
    </row>
    <row r="2304" spans="3:16" x14ac:dyDescent="0.4">
      <c r="C2304" s="50"/>
      <c r="P2304" s="179"/>
    </row>
    <row r="2305" spans="3:16" x14ac:dyDescent="0.4">
      <c r="C2305" s="50"/>
      <c r="P2305" s="179"/>
    </row>
    <row r="2306" spans="3:16" x14ac:dyDescent="0.4">
      <c r="C2306" s="50"/>
      <c r="P2306" s="179"/>
    </row>
    <row r="2307" spans="3:16" x14ac:dyDescent="0.4">
      <c r="C2307" s="50"/>
      <c r="P2307" s="179"/>
    </row>
    <row r="2308" spans="3:16" x14ac:dyDescent="0.4">
      <c r="C2308" s="50"/>
      <c r="P2308" s="179"/>
    </row>
    <row r="2309" spans="3:16" x14ac:dyDescent="0.4">
      <c r="C2309" s="50"/>
      <c r="P2309" s="179"/>
    </row>
    <row r="2310" spans="3:16" x14ac:dyDescent="0.4">
      <c r="C2310" s="50"/>
      <c r="P2310" s="179"/>
    </row>
    <row r="2311" spans="3:16" x14ac:dyDescent="0.4">
      <c r="C2311" s="50"/>
      <c r="P2311" s="179"/>
    </row>
    <row r="2312" spans="3:16" x14ac:dyDescent="0.4">
      <c r="C2312" s="50"/>
      <c r="P2312" s="179"/>
    </row>
    <row r="2313" spans="3:16" x14ac:dyDescent="0.4">
      <c r="C2313" s="50"/>
      <c r="P2313" s="179"/>
    </row>
    <row r="2314" spans="3:16" x14ac:dyDescent="0.4">
      <c r="C2314" s="50"/>
      <c r="P2314" s="179"/>
    </row>
    <row r="2315" spans="3:16" x14ac:dyDescent="0.4">
      <c r="C2315" s="50"/>
      <c r="P2315" s="179"/>
    </row>
    <row r="2316" spans="3:16" x14ac:dyDescent="0.4">
      <c r="C2316" s="50"/>
      <c r="P2316" s="179"/>
    </row>
    <row r="2317" spans="3:16" x14ac:dyDescent="0.4">
      <c r="C2317" s="50"/>
      <c r="P2317" s="179"/>
    </row>
    <row r="2318" spans="3:16" x14ac:dyDescent="0.4">
      <c r="C2318" s="50"/>
      <c r="P2318" s="179"/>
    </row>
    <row r="2319" spans="3:16" x14ac:dyDescent="0.4">
      <c r="C2319" s="50"/>
      <c r="P2319" s="179"/>
    </row>
    <row r="2320" spans="3:16" x14ac:dyDescent="0.4">
      <c r="C2320" s="50"/>
      <c r="P2320" s="179"/>
    </row>
    <row r="2321" spans="3:16" x14ac:dyDescent="0.4">
      <c r="C2321" s="50"/>
      <c r="P2321" s="179"/>
    </row>
    <row r="2322" spans="3:16" x14ac:dyDescent="0.4">
      <c r="C2322" s="50"/>
      <c r="P2322" s="179"/>
    </row>
    <row r="2323" spans="3:16" x14ac:dyDescent="0.4">
      <c r="C2323" s="50"/>
      <c r="P2323" s="179"/>
    </row>
    <row r="2324" spans="3:16" x14ac:dyDescent="0.4">
      <c r="C2324" s="50"/>
      <c r="P2324" s="179"/>
    </row>
    <row r="2325" spans="3:16" x14ac:dyDescent="0.4">
      <c r="C2325" s="50"/>
      <c r="P2325" s="179"/>
    </row>
    <row r="2326" spans="3:16" x14ac:dyDescent="0.4">
      <c r="C2326" s="50"/>
      <c r="P2326" s="179"/>
    </row>
    <row r="2327" spans="3:16" x14ac:dyDescent="0.4">
      <c r="C2327" s="50"/>
      <c r="P2327" s="179"/>
    </row>
    <row r="2328" spans="3:16" x14ac:dyDescent="0.4">
      <c r="C2328" s="50"/>
      <c r="P2328" s="179"/>
    </row>
    <row r="2329" spans="3:16" x14ac:dyDescent="0.4">
      <c r="C2329" s="50"/>
      <c r="P2329" s="179"/>
    </row>
    <row r="2330" spans="3:16" x14ac:dyDescent="0.4">
      <c r="C2330" s="50"/>
      <c r="P2330" s="179"/>
    </row>
    <row r="2331" spans="3:16" x14ac:dyDescent="0.4">
      <c r="C2331" s="50"/>
      <c r="P2331" s="179"/>
    </row>
    <row r="2332" spans="3:16" x14ac:dyDescent="0.4">
      <c r="C2332" s="50"/>
      <c r="P2332" s="179"/>
    </row>
    <row r="2333" spans="3:16" x14ac:dyDescent="0.4">
      <c r="C2333" s="50"/>
      <c r="P2333" s="179"/>
    </row>
    <row r="2334" spans="3:16" x14ac:dyDescent="0.4">
      <c r="C2334" s="50"/>
      <c r="P2334" s="179"/>
    </row>
    <row r="2335" spans="3:16" x14ac:dyDescent="0.4">
      <c r="C2335" s="50"/>
      <c r="P2335" s="179"/>
    </row>
    <row r="2336" spans="3:16" x14ac:dyDescent="0.4">
      <c r="C2336" s="50"/>
      <c r="P2336" s="179"/>
    </row>
    <row r="2337" spans="3:16" x14ac:dyDescent="0.4">
      <c r="C2337" s="50"/>
      <c r="P2337" s="179"/>
    </row>
    <row r="2338" spans="3:16" x14ac:dyDescent="0.4">
      <c r="C2338" s="50"/>
      <c r="P2338" s="179"/>
    </row>
    <row r="2339" spans="3:16" x14ac:dyDescent="0.4">
      <c r="C2339" s="50"/>
      <c r="P2339" s="179"/>
    </row>
    <row r="2340" spans="3:16" x14ac:dyDescent="0.4">
      <c r="C2340" s="50"/>
      <c r="P2340" s="179"/>
    </row>
    <row r="2341" spans="3:16" x14ac:dyDescent="0.4">
      <c r="C2341" s="50"/>
      <c r="P2341" s="179"/>
    </row>
    <row r="2342" spans="3:16" x14ac:dyDescent="0.4">
      <c r="C2342" s="50"/>
      <c r="P2342" s="179"/>
    </row>
    <row r="2343" spans="3:16" x14ac:dyDescent="0.4">
      <c r="C2343" s="50"/>
      <c r="P2343" s="179"/>
    </row>
    <row r="2344" spans="3:16" x14ac:dyDescent="0.4">
      <c r="C2344" s="50"/>
      <c r="P2344" s="179"/>
    </row>
    <row r="2345" spans="3:16" x14ac:dyDescent="0.4">
      <c r="C2345" s="50"/>
      <c r="P2345" s="179"/>
    </row>
    <row r="2346" spans="3:16" x14ac:dyDescent="0.4">
      <c r="C2346" s="50"/>
      <c r="P2346" s="179"/>
    </row>
    <row r="2347" spans="3:16" x14ac:dyDescent="0.4">
      <c r="C2347" s="50"/>
      <c r="P2347" s="179"/>
    </row>
    <row r="2348" spans="3:16" x14ac:dyDescent="0.4">
      <c r="C2348" s="50"/>
      <c r="P2348" s="179"/>
    </row>
    <row r="2349" spans="3:16" x14ac:dyDescent="0.4">
      <c r="C2349" s="50"/>
      <c r="P2349" s="179"/>
    </row>
    <row r="2350" spans="3:16" x14ac:dyDescent="0.4">
      <c r="C2350" s="50"/>
      <c r="P2350" s="179"/>
    </row>
    <row r="2351" spans="3:16" x14ac:dyDescent="0.4">
      <c r="C2351" s="50"/>
      <c r="P2351" s="179"/>
    </row>
    <row r="2352" spans="3:16" x14ac:dyDescent="0.4">
      <c r="C2352" s="50"/>
      <c r="P2352" s="179"/>
    </row>
    <row r="2353" spans="3:16" x14ac:dyDescent="0.4">
      <c r="C2353" s="50"/>
      <c r="P2353" s="179"/>
    </row>
    <row r="2354" spans="3:16" x14ac:dyDescent="0.4">
      <c r="C2354" s="50"/>
      <c r="P2354" s="179"/>
    </row>
    <row r="2355" spans="3:16" x14ac:dyDescent="0.4">
      <c r="C2355" s="50"/>
      <c r="P2355" s="179"/>
    </row>
    <row r="2356" spans="3:16" x14ac:dyDescent="0.4">
      <c r="C2356" s="50"/>
      <c r="P2356" s="179"/>
    </row>
    <row r="2357" spans="3:16" x14ac:dyDescent="0.4">
      <c r="C2357" s="50"/>
      <c r="P2357" s="179"/>
    </row>
    <row r="2358" spans="3:16" x14ac:dyDescent="0.4">
      <c r="C2358" s="50"/>
      <c r="P2358" s="179"/>
    </row>
    <row r="2359" spans="3:16" x14ac:dyDescent="0.4">
      <c r="C2359" s="50"/>
      <c r="P2359" s="179"/>
    </row>
    <row r="2360" spans="3:16" x14ac:dyDescent="0.4">
      <c r="C2360" s="50"/>
      <c r="P2360" s="179"/>
    </row>
    <row r="2361" spans="3:16" x14ac:dyDescent="0.4">
      <c r="C2361" s="50"/>
      <c r="P2361" s="179"/>
    </row>
    <row r="2362" spans="3:16" x14ac:dyDescent="0.4">
      <c r="C2362" s="50"/>
      <c r="P2362" s="179"/>
    </row>
    <row r="2363" spans="3:16" x14ac:dyDescent="0.4">
      <c r="C2363" s="50"/>
      <c r="P2363" s="179"/>
    </row>
    <row r="2364" spans="3:16" x14ac:dyDescent="0.4">
      <c r="C2364" s="50"/>
      <c r="P2364" s="179"/>
    </row>
    <row r="2365" spans="3:16" x14ac:dyDescent="0.4">
      <c r="C2365" s="50"/>
      <c r="P2365" s="179"/>
    </row>
    <row r="2366" spans="3:16" x14ac:dyDescent="0.4">
      <c r="C2366" s="50"/>
      <c r="P2366" s="179"/>
    </row>
    <row r="2367" spans="3:16" x14ac:dyDescent="0.4">
      <c r="C2367" s="50"/>
      <c r="P2367" s="179"/>
    </row>
    <row r="2368" spans="3:16" x14ac:dyDescent="0.4">
      <c r="C2368" s="50"/>
      <c r="P2368" s="179"/>
    </row>
    <row r="2369" spans="3:16" x14ac:dyDescent="0.4">
      <c r="C2369" s="50"/>
      <c r="P2369" s="179"/>
    </row>
    <row r="2370" spans="3:16" x14ac:dyDescent="0.4">
      <c r="C2370" s="50"/>
      <c r="P2370" s="179"/>
    </row>
    <row r="2371" spans="3:16" x14ac:dyDescent="0.4">
      <c r="C2371" s="50"/>
      <c r="P2371" s="179"/>
    </row>
    <row r="2372" spans="3:16" x14ac:dyDescent="0.4">
      <c r="C2372" s="50"/>
      <c r="P2372" s="179"/>
    </row>
    <row r="2373" spans="3:16" x14ac:dyDescent="0.4">
      <c r="C2373" s="50"/>
      <c r="P2373" s="179"/>
    </row>
    <row r="2374" spans="3:16" x14ac:dyDescent="0.4">
      <c r="C2374" s="50"/>
      <c r="P2374" s="179"/>
    </row>
    <row r="2375" spans="3:16" x14ac:dyDescent="0.4">
      <c r="C2375" s="50"/>
      <c r="P2375" s="179"/>
    </row>
    <row r="2376" spans="3:16" x14ac:dyDescent="0.4">
      <c r="C2376" s="50"/>
      <c r="P2376" s="179"/>
    </row>
    <row r="2377" spans="3:16" x14ac:dyDescent="0.4">
      <c r="C2377" s="50"/>
      <c r="P2377" s="179"/>
    </row>
    <row r="2378" spans="3:16" x14ac:dyDescent="0.4">
      <c r="C2378" s="50"/>
      <c r="P2378" s="179"/>
    </row>
    <row r="2379" spans="3:16" x14ac:dyDescent="0.4">
      <c r="C2379" s="50"/>
      <c r="P2379" s="179"/>
    </row>
    <row r="2380" spans="3:16" x14ac:dyDescent="0.4">
      <c r="C2380" s="50"/>
      <c r="P2380" s="179"/>
    </row>
    <row r="2381" spans="3:16" x14ac:dyDescent="0.4">
      <c r="C2381" s="50"/>
      <c r="P2381" s="179"/>
    </row>
    <row r="2382" spans="3:16" x14ac:dyDescent="0.4">
      <c r="C2382" s="50"/>
      <c r="P2382" s="179"/>
    </row>
    <row r="2383" spans="3:16" x14ac:dyDescent="0.4">
      <c r="C2383" s="50"/>
      <c r="P2383" s="179"/>
    </row>
    <row r="2384" spans="3:16" x14ac:dyDescent="0.4">
      <c r="C2384" s="50"/>
      <c r="P2384" s="179"/>
    </row>
    <row r="2385" spans="3:16" x14ac:dyDescent="0.4">
      <c r="C2385" s="50"/>
      <c r="P2385" s="179"/>
    </row>
    <row r="2386" spans="3:16" x14ac:dyDescent="0.4">
      <c r="C2386" s="50"/>
      <c r="P2386" s="179"/>
    </row>
    <row r="2387" spans="3:16" x14ac:dyDescent="0.4">
      <c r="C2387" s="50"/>
      <c r="P2387" s="179"/>
    </row>
    <row r="2388" spans="3:16" x14ac:dyDescent="0.4">
      <c r="C2388" s="50"/>
      <c r="P2388" s="179"/>
    </row>
    <row r="2389" spans="3:16" x14ac:dyDescent="0.4">
      <c r="C2389" s="50"/>
      <c r="P2389" s="179"/>
    </row>
    <row r="2390" spans="3:16" x14ac:dyDescent="0.4">
      <c r="C2390" s="50"/>
      <c r="P2390" s="179"/>
    </row>
    <row r="2391" spans="3:16" x14ac:dyDescent="0.4">
      <c r="C2391" s="50"/>
      <c r="P2391" s="179"/>
    </row>
    <row r="2392" spans="3:16" x14ac:dyDescent="0.4">
      <c r="C2392" s="50"/>
      <c r="P2392" s="179"/>
    </row>
    <row r="2393" spans="3:16" x14ac:dyDescent="0.4">
      <c r="C2393" s="50"/>
      <c r="P2393" s="179"/>
    </row>
    <row r="2394" spans="3:16" x14ac:dyDescent="0.4">
      <c r="C2394" s="50"/>
      <c r="P2394" s="179"/>
    </row>
    <row r="2395" spans="3:16" x14ac:dyDescent="0.4">
      <c r="C2395" s="50"/>
      <c r="P2395" s="179"/>
    </row>
    <row r="2396" spans="3:16" x14ac:dyDescent="0.4">
      <c r="C2396" s="50"/>
      <c r="P2396" s="179"/>
    </row>
    <row r="2397" spans="3:16" x14ac:dyDescent="0.4">
      <c r="C2397" s="50"/>
      <c r="P2397" s="179"/>
    </row>
    <row r="2398" spans="3:16" x14ac:dyDescent="0.4">
      <c r="C2398" s="50"/>
      <c r="P2398" s="179"/>
    </row>
    <row r="2399" spans="3:16" x14ac:dyDescent="0.4">
      <c r="C2399" s="50"/>
      <c r="P2399" s="179"/>
    </row>
    <row r="2400" spans="3:16" x14ac:dyDescent="0.4">
      <c r="C2400" s="50"/>
      <c r="P2400" s="179"/>
    </row>
    <row r="2401" spans="3:16" x14ac:dyDescent="0.4">
      <c r="C2401" s="50"/>
      <c r="P2401" s="179"/>
    </row>
    <row r="2402" spans="3:16" x14ac:dyDescent="0.4">
      <c r="C2402" s="50"/>
      <c r="P2402" s="179"/>
    </row>
    <row r="2403" spans="3:16" x14ac:dyDescent="0.4">
      <c r="C2403" s="50"/>
      <c r="P2403" s="179"/>
    </row>
    <row r="2404" spans="3:16" x14ac:dyDescent="0.4">
      <c r="C2404" s="50"/>
      <c r="P2404" s="179"/>
    </row>
    <row r="2405" spans="3:16" x14ac:dyDescent="0.4">
      <c r="C2405" s="50"/>
      <c r="P2405" s="179"/>
    </row>
    <row r="2406" spans="3:16" x14ac:dyDescent="0.4">
      <c r="C2406" s="50"/>
      <c r="P2406" s="179"/>
    </row>
    <row r="2407" spans="3:16" x14ac:dyDescent="0.4">
      <c r="C2407" s="50"/>
      <c r="P2407" s="179"/>
    </row>
    <row r="2408" spans="3:16" x14ac:dyDescent="0.4">
      <c r="C2408" s="50"/>
      <c r="P2408" s="179"/>
    </row>
    <row r="2409" spans="3:16" x14ac:dyDescent="0.4">
      <c r="C2409" s="50"/>
      <c r="P2409" s="179"/>
    </row>
    <row r="2410" spans="3:16" x14ac:dyDescent="0.4">
      <c r="C2410" s="50"/>
      <c r="P2410" s="179"/>
    </row>
    <row r="2411" spans="3:16" x14ac:dyDescent="0.4">
      <c r="C2411" s="50"/>
      <c r="P2411" s="179"/>
    </row>
    <row r="2412" spans="3:16" x14ac:dyDescent="0.4">
      <c r="C2412" s="50"/>
      <c r="P2412" s="179"/>
    </row>
    <row r="2413" spans="3:16" x14ac:dyDescent="0.4">
      <c r="C2413" s="50"/>
      <c r="P2413" s="179"/>
    </row>
    <row r="2414" spans="3:16" x14ac:dyDescent="0.4">
      <c r="C2414" s="50"/>
      <c r="P2414" s="179"/>
    </row>
    <row r="2415" spans="3:16" x14ac:dyDescent="0.4">
      <c r="C2415" s="50"/>
      <c r="P2415" s="179"/>
    </row>
    <row r="2416" spans="3:16" x14ac:dyDescent="0.4">
      <c r="C2416" s="50"/>
      <c r="P2416" s="179"/>
    </row>
    <row r="2417" spans="3:16" x14ac:dyDescent="0.4">
      <c r="C2417" s="50"/>
      <c r="P2417" s="179"/>
    </row>
    <row r="2418" spans="3:16" x14ac:dyDescent="0.4">
      <c r="C2418" s="50"/>
      <c r="P2418" s="179"/>
    </row>
    <row r="2419" spans="3:16" x14ac:dyDescent="0.4">
      <c r="C2419" s="50"/>
      <c r="P2419" s="179"/>
    </row>
    <row r="2420" spans="3:16" x14ac:dyDescent="0.4">
      <c r="C2420" s="50"/>
      <c r="P2420" s="179"/>
    </row>
    <row r="2421" spans="3:16" x14ac:dyDescent="0.4">
      <c r="C2421" s="50"/>
      <c r="P2421" s="179"/>
    </row>
    <row r="2422" spans="3:16" x14ac:dyDescent="0.4">
      <c r="C2422" s="50"/>
      <c r="P2422" s="179"/>
    </row>
    <row r="2423" spans="3:16" x14ac:dyDescent="0.4">
      <c r="C2423" s="50"/>
      <c r="P2423" s="179"/>
    </row>
    <row r="2424" spans="3:16" x14ac:dyDescent="0.4">
      <c r="C2424" s="50"/>
      <c r="P2424" s="179"/>
    </row>
    <row r="2425" spans="3:16" x14ac:dyDescent="0.4">
      <c r="C2425" s="50"/>
      <c r="P2425" s="179"/>
    </row>
    <row r="2426" spans="3:16" x14ac:dyDescent="0.4">
      <c r="C2426" s="50"/>
      <c r="P2426" s="179"/>
    </row>
    <row r="2427" spans="3:16" x14ac:dyDescent="0.4">
      <c r="C2427" s="50"/>
      <c r="P2427" s="179"/>
    </row>
    <row r="2428" spans="3:16" x14ac:dyDescent="0.4">
      <c r="C2428" s="50"/>
      <c r="P2428" s="179"/>
    </row>
    <row r="2429" spans="3:16" x14ac:dyDescent="0.4">
      <c r="C2429" s="50"/>
      <c r="P2429" s="179"/>
    </row>
    <row r="2430" spans="3:16" x14ac:dyDescent="0.4">
      <c r="C2430" s="50"/>
      <c r="P2430" s="179"/>
    </row>
    <row r="2431" spans="3:16" x14ac:dyDescent="0.4">
      <c r="C2431" s="50"/>
      <c r="P2431" s="179"/>
    </row>
    <row r="2432" spans="3:16" x14ac:dyDescent="0.4">
      <c r="C2432" s="50"/>
      <c r="P2432" s="179"/>
    </row>
    <row r="2433" spans="3:16" x14ac:dyDescent="0.4">
      <c r="C2433" s="50"/>
      <c r="P2433" s="179"/>
    </row>
    <row r="2434" spans="3:16" x14ac:dyDescent="0.4">
      <c r="C2434" s="50"/>
      <c r="P2434" s="179"/>
    </row>
    <row r="2435" spans="3:16" x14ac:dyDescent="0.4">
      <c r="C2435" s="50"/>
      <c r="P2435" s="179"/>
    </row>
    <row r="2436" spans="3:16" x14ac:dyDescent="0.4">
      <c r="C2436" s="50"/>
      <c r="P2436" s="179"/>
    </row>
    <row r="2437" spans="3:16" x14ac:dyDescent="0.4">
      <c r="C2437" s="50"/>
      <c r="P2437" s="179"/>
    </row>
    <row r="2438" spans="3:16" x14ac:dyDescent="0.4">
      <c r="C2438" s="50"/>
      <c r="P2438" s="179"/>
    </row>
    <row r="2439" spans="3:16" x14ac:dyDescent="0.4">
      <c r="C2439" s="50"/>
      <c r="P2439" s="179"/>
    </row>
    <row r="2440" spans="3:16" x14ac:dyDescent="0.4">
      <c r="C2440" s="50"/>
      <c r="P2440" s="179"/>
    </row>
    <row r="2441" spans="3:16" x14ac:dyDescent="0.4">
      <c r="C2441" s="50"/>
      <c r="P2441" s="179"/>
    </row>
    <row r="2442" spans="3:16" x14ac:dyDescent="0.4">
      <c r="C2442" s="50"/>
      <c r="P2442" s="179"/>
    </row>
    <row r="2443" spans="3:16" x14ac:dyDescent="0.4">
      <c r="C2443" s="50"/>
      <c r="P2443" s="179"/>
    </row>
    <row r="2444" spans="3:16" x14ac:dyDescent="0.4">
      <c r="C2444" s="50"/>
      <c r="P2444" s="179"/>
    </row>
    <row r="2445" spans="3:16" x14ac:dyDescent="0.4">
      <c r="C2445" s="50"/>
      <c r="P2445" s="179"/>
    </row>
    <row r="2446" spans="3:16" x14ac:dyDescent="0.4">
      <c r="C2446" s="50"/>
      <c r="P2446" s="179"/>
    </row>
    <row r="2447" spans="3:16" x14ac:dyDescent="0.4">
      <c r="C2447" s="50"/>
      <c r="P2447" s="179"/>
    </row>
    <row r="2448" spans="3:16" x14ac:dyDescent="0.4">
      <c r="C2448" s="50"/>
      <c r="P2448" s="179"/>
    </row>
    <row r="2449" spans="3:16" x14ac:dyDescent="0.4">
      <c r="C2449" s="50"/>
      <c r="P2449" s="179"/>
    </row>
    <row r="2450" spans="3:16" x14ac:dyDescent="0.4">
      <c r="C2450" s="50"/>
      <c r="P2450" s="179"/>
    </row>
    <row r="2451" spans="3:16" x14ac:dyDescent="0.4">
      <c r="C2451" s="50"/>
      <c r="P2451" s="179"/>
    </row>
    <row r="2452" spans="3:16" x14ac:dyDescent="0.4">
      <c r="C2452" s="50"/>
      <c r="P2452" s="179"/>
    </row>
    <row r="2453" spans="3:16" x14ac:dyDescent="0.4">
      <c r="C2453" s="50"/>
      <c r="P2453" s="179"/>
    </row>
    <row r="2454" spans="3:16" x14ac:dyDescent="0.4">
      <c r="C2454" s="50"/>
      <c r="P2454" s="179"/>
    </row>
    <row r="2455" spans="3:16" x14ac:dyDescent="0.4">
      <c r="C2455" s="50"/>
      <c r="P2455" s="179"/>
    </row>
    <row r="2456" spans="3:16" x14ac:dyDescent="0.4">
      <c r="C2456" s="50"/>
      <c r="P2456" s="179"/>
    </row>
    <row r="2457" spans="3:16" x14ac:dyDescent="0.4">
      <c r="C2457" s="50"/>
      <c r="P2457" s="179"/>
    </row>
    <row r="2458" spans="3:16" x14ac:dyDescent="0.4">
      <c r="C2458" s="50"/>
      <c r="P2458" s="179"/>
    </row>
    <row r="2459" spans="3:16" x14ac:dyDescent="0.4">
      <c r="C2459" s="50"/>
      <c r="P2459" s="179"/>
    </row>
    <row r="2460" spans="3:16" x14ac:dyDescent="0.4">
      <c r="C2460" s="50"/>
      <c r="P2460" s="179"/>
    </row>
    <row r="2461" spans="3:16" x14ac:dyDescent="0.4">
      <c r="C2461" s="50"/>
      <c r="P2461" s="179"/>
    </row>
    <row r="2462" spans="3:16" x14ac:dyDescent="0.4">
      <c r="C2462" s="50"/>
      <c r="P2462" s="179"/>
    </row>
    <row r="2463" spans="3:16" x14ac:dyDescent="0.4">
      <c r="C2463" s="50"/>
      <c r="P2463" s="179"/>
    </row>
    <row r="2464" spans="3:16" x14ac:dyDescent="0.4">
      <c r="C2464" s="50"/>
      <c r="P2464" s="179"/>
    </row>
    <row r="2465" spans="3:16" x14ac:dyDescent="0.4">
      <c r="C2465" s="50"/>
      <c r="P2465" s="179"/>
    </row>
    <row r="2466" spans="3:16" x14ac:dyDescent="0.4">
      <c r="C2466" s="50"/>
      <c r="P2466" s="179"/>
    </row>
    <row r="2467" spans="3:16" x14ac:dyDescent="0.4">
      <c r="C2467" s="50"/>
      <c r="P2467" s="179"/>
    </row>
    <row r="2468" spans="3:16" x14ac:dyDescent="0.4">
      <c r="C2468" s="50"/>
      <c r="P2468" s="179"/>
    </row>
    <row r="2469" spans="3:16" x14ac:dyDescent="0.4">
      <c r="C2469" s="50"/>
      <c r="P2469" s="179"/>
    </row>
    <row r="2470" spans="3:16" x14ac:dyDescent="0.4">
      <c r="C2470" s="50"/>
      <c r="P2470" s="179"/>
    </row>
    <row r="2471" spans="3:16" x14ac:dyDescent="0.4">
      <c r="C2471" s="50"/>
      <c r="P2471" s="179"/>
    </row>
    <row r="2472" spans="3:16" x14ac:dyDescent="0.4">
      <c r="C2472" s="50"/>
      <c r="P2472" s="179"/>
    </row>
    <row r="2473" spans="3:16" x14ac:dyDescent="0.4">
      <c r="C2473" s="50"/>
      <c r="P2473" s="179"/>
    </row>
    <row r="2474" spans="3:16" x14ac:dyDescent="0.4">
      <c r="C2474" s="50"/>
      <c r="P2474" s="179"/>
    </row>
    <row r="2475" spans="3:16" x14ac:dyDescent="0.4">
      <c r="C2475" s="50"/>
      <c r="P2475" s="179"/>
    </row>
    <row r="2476" spans="3:16" x14ac:dyDescent="0.4">
      <c r="C2476" s="50"/>
      <c r="P2476" s="179"/>
    </row>
    <row r="2477" spans="3:16" x14ac:dyDescent="0.4">
      <c r="C2477" s="50"/>
      <c r="P2477" s="179"/>
    </row>
    <row r="2478" spans="3:16" x14ac:dyDescent="0.4">
      <c r="C2478" s="50"/>
      <c r="P2478" s="179"/>
    </row>
    <row r="2479" spans="3:16" x14ac:dyDescent="0.4">
      <c r="C2479" s="50"/>
      <c r="P2479" s="179"/>
    </row>
    <row r="2480" spans="3:16" x14ac:dyDescent="0.4">
      <c r="C2480" s="50"/>
      <c r="P2480" s="179"/>
    </row>
    <row r="2481" spans="3:16" x14ac:dyDescent="0.4">
      <c r="C2481" s="50"/>
      <c r="P2481" s="179"/>
    </row>
    <row r="2482" spans="3:16" x14ac:dyDescent="0.4">
      <c r="C2482" s="50"/>
      <c r="P2482" s="179"/>
    </row>
    <row r="2483" spans="3:16" x14ac:dyDescent="0.4">
      <c r="C2483" s="50"/>
      <c r="P2483" s="179"/>
    </row>
    <row r="2484" spans="3:16" x14ac:dyDescent="0.4">
      <c r="C2484" s="50"/>
      <c r="P2484" s="179"/>
    </row>
    <row r="2485" spans="3:16" x14ac:dyDescent="0.4">
      <c r="C2485" s="50"/>
      <c r="P2485" s="179"/>
    </row>
    <row r="2486" spans="3:16" x14ac:dyDescent="0.4">
      <c r="C2486" s="50"/>
      <c r="P2486" s="179"/>
    </row>
    <row r="2487" spans="3:16" x14ac:dyDescent="0.4">
      <c r="C2487" s="50"/>
      <c r="P2487" s="179"/>
    </row>
    <row r="2488" spans="3:16" x14ac:dyDescent="0.4">
      <c r="C2488" s="50"/>
      <c r="P2488" s="179"/>
    </row>
    <row r="2489" spans="3:16" x14ac:dyDescent="0.4">
      <c r="C2489" s="50"/>
      <c r="P2489" s="179"/>
    </row>
    <row r="2490" spans="3:16" x14ac:dyDescent="0.4">
      <c r="C2490" s="50"/>
      <c r="P2490" s="179"/>
    </row>
    <row r="2491" spans="3:16" x14ac:dyDescent="0.4">
      <c r="C2491" s="50"/>
      <c r="P2491" s="179"/>
    </row>
    <row r="2492" spans="3:16" x14ac:dyDescent="0.4">
      <c r="C2492" s="50"/>
      <c r="P2492" s="179"/>
    </row>
    <row r="2493" spans="3:16" x14ac:dyDescent="0.4">
      <c r="C2493" s="50"/>
      <c r="P2493" s="179"/>
    </row>
    <row r="2494" spans="3:16" x14ac:dyDescent="0.4">
      <c r="C2494" s="50"/>
      <c r="P2494" s="179"/>
    </row>
    <row r="2495" spans="3:16" x14ac:dyDescent="0.4">
      <c r="C2495" s="50"/>
      <c r="P2495" s="179"/>
    </row>
    <row r="2496" spans="3:16" x14ac:dyDescent="0.4">
      <c r="C2496" s="50"/>
      <c r="P2496" s="179"/>
    </row>
    <row r="2497" spans="3:16" x14ac:dyDescent="0.4">
      <c r="C2497" s="50"/>
      <c r="P2497" s="179"/>
    </row>
    <row r="2498" spans="3:16" x14ac:dyDescent="0.4">
      <c r="C2498" s="50"/>
      <c r="P2498" s="179"/>
    </row>
    <row r="2499" spans="3:16" x14ac:dyDescent="0.4">
      <c r="C2499" s="50"/>
      <c r="P2499" s="179"/>
    </row>
    <row r="2500" spans="3:16" x14ac:dyDescent="0.4">
      <c r="C2500" s="50"/>
      <c r="P2500" s="179"/>
    </row>
    <row r="2501" spans="3:16" x14ac:dyDescent="0.4">
      <c r="C2501" s="50"/>
      <c r="P2501" s="179"/>
    </row>
    <row r="2502" spans="3:16" x14ac:dyDescent="0.4">
      <c r="C2502" s="50"/>
      <c r="P2502" s="179"/>
    </row>
    <row r="2503" spans="3:16" x14ac:dyDescent="0.4">
      <c r="C2503" s="50"/>
      <c r="P2503" s="179"/>
    </row>
    <row r="2504" spans="3:16" x14ac:dyDescent="0.4">
      <c r="C2504" s="50"/>
      <c r="P2504" s="179"/>
    </row>
    <row r="2505" spans="3:16" x14ac:dyDescent="0.4">
      <c r="C2505" s="50"/>
      <c r="P2505" s="179"/>
    </row>
    <row r="2506" spans="3:16" x14ac:dyDescent="0.4">
      <c r="C2506" s="50"/>
      <c r="P2506" s="179"/>
    </row>
    <row r="2507" spans="3:16" x14ac:dyDescent="0.4">
      <c r="C2507" s="50"/>
      <c r="P2507" s="179"/>
    </row>
    <row r="2508" spans="3:16" x14ac:dyDescent="0.4">
      <c r="C2508" s="50"/>
      <c r="P2508" s="179"/>
    </row>
    <row r="2509" spans="3:16" x14ac:dyDescent="0.4">
      <c r="C2509" s="50"/>
      <c r="P2509" s="179"/>
    </row>
    <row r="2510" spans="3:16" x14ac:dyDescent="0.4">
      <c r="C2510" s="50"/>
      <c r="P2510" s="179"/>
    </row>
    <row r="2511" spans="3:16" x14ac:dyDescent="0.4">
      <c r="C2511" s="50"/>
      <c r="P2511" s="179"/>
    </row>
    <row r="2512" spans="3:16" x14ac:dyDescent="0.4">
      <c r="C2512" s="50"/>
      <c r="P2512" s="179"/>
    </row>
    <row r="2513" spans="3:16" x14ac:dyDescent="0.4">
      <c r="C2513" s="50"/>
      <c r="P2513" s="179"/>
    </row>
    <row r="2514" spans="3:16" x14ac:dyDescent="0.4">
      <c r="C2514" s="50"/>
      <c r="P2514" s="179"/>
    </row>
    <row r="2515" spans="3:16" x14ac:dyDescent="0.4">
      <c r="C2515" s="50"/>
      <c r="P2515" s="179"/>
    </row>
    <row r="2516" spans="3:16" x14ac:dyDescent="0.4">
      <c r="C2516" s="50"/>
      <c r="P2516" s="179"/>
    </row>
    <row r="2517" spans="3:16" x14ac:dyDescent="0.4">
      <c r="C2517" s="50"/>
      <c r="P2517" s="179"/>
    </row>
    <row r="2518" spans="3:16" x14ac:dyDescent="0.4">
      <c r="C2518" s="50"/>
      <c r="P2518" s="179"/>
    </row>
    <row r="2519" spans="3:16" x14ac:dyDescent="0.4">
      <c r="C2519" s="50"/>
      <c r="P2519" s="179"/>
    </row>
    <row r="2520" spans="3:16" x14ac:dyDescent="0.4">
      <c r="C2520" s="50"/>
      <c r="P2520" s="179"/>
    </row>
    <row r="2521" spans="3:16" x14ac:dyDescent="0.4">
      <c r="C2521" s="50"/>
      <c r="P2521" s="179"/>
    </row>
    <row r="2522" spans="3:16" x14ac:dyDescent="0.4">
      <c r="C2522" s="50"/>
      <c r="P2522" s="179"/>
    </row>
    <row r="2523" spans="3:16" x14ac:dyDescent="0.4">
      <c r="C2523" s="50"/>
      <c r="P2523" s="179"/>
    </row>
    <row r="2524" spans="3:16" x14ac:dyDescent="0.4">
      <c r="C2524" s="50"/>
      <c r="P2524" s="179"/>
    </row>
    <row r="2525" spans="3:16" x14ac:dyDescent="0.4">
      <c r="C2525" s="50"/>
      <c r="P2525" s="179"/>
    </row>
    <row r="2526" spans="3:16" x14ac:dyDescent="0.4">
      <c r="C2526" s="50"/>
      <c r="P2526" s="179"/>
    </row>
    <row r="2527" spans="3:16" x14ac:dyDescent="0.4">
      <c r="C2527" s="50"/>
      <c r="P2527" s="179"/>
    </row>
    <row r="2528" spans="3:16" x14ac:dyDescent="0.4">
      <c r="C2528" s="50"/>
      <c r="P2528" s="179"/>
    </row>
    <row r="2529" spans="3:16" x14ac:dyDescent="0.4">
      <c r="C2529" s="50"/>
      <c r="P2529" s="179"/>
    </row>
    <row r="2530" spans="3:16" x14ac:dyDescent="0.4">
      <c r="C2530" s="50"/>
      <c r="P2530" s="179"/>
    </row>
    <row r="2531" spans="3:16" x14ac:dyDescent="0.4">
      <c r="C2531" s="50"/>
      <c r="P2531" s="179"/>
    </row>
    <row r="2532" spans="3:16" x14ac:dyDescent="0.4">
      <c r="C2532" s="50"/>
      <c r="P2532" s="179"/>
    </row>
    <row r="2533" spans="3:16" x14ac:dyDescent="0.4">
      <c r="C2533" s="50"/>
      <c r="P2533" s="179"/>
    </row>
    <row r="2534" spans="3:16" x14ac:dyDescent="0.4">
      <c r="C2534" s="50"/>
      <c r="P2534" s="179"/>
    </row>
    <row r="2535" spans="3:16" x14ac:dyDescent="0.4">
      <c r="C2535" s="50"/>
      <c r="P2535" s="179"/>
    </row>
    <row r="2536" spans="3:16" x14ac:dyDescent="0.4">
      <c r="C2536" s="50"/>
      <c r="P2536" s="179"/>
    </row>
    <row r="2537" spans="3:16" x14ac:dyDescent="0.4">
      <c r="C2537" s="50"/>
      <c r="P2537" s="179"/>
    </row>
    <row r="2538" spans="3:16" x14ac:dyDescent="0.4">
      <c r="C2538" s="50"/>
      <c r="P2538" s="179"/>
    </row>
    <row r="2539" spans="3:16" x14ac:dyDescent="0.4">
      <c r="C2539" s="50"/>
      <c r="P2539" s="179"/>
    </row>
    <row r="2540" spans="3:16" x14ac:dyDescent="0.4">
      <c r="C2540" s="50"/>
      <c r="P2540" s="179"/>
    </row>
    <row r="2541" spans="3:16" x14ac:dyDescent="0.4">
      <c r="C2541" s="50"/>
      <c r="P2541" s="179"/>
    </row>
    <row r="2542" spans="3:16" x14ac:dyDescent="0.4">
      <c r="C2542" s="50"/>
      <c r="P2542" s="179"/>
    </row>
    <row r="2543" spans="3:16" x14ac:dyDescent="0.4">
      <c r="C2543" s="50"/>
      <c r="P2543" s="179"/>
    </row>
    <row r="2544" spans="3:16" x14ac:dyDescent="0.4">
      <c r="C2544" s="50"/>
      <c r="P2544" s="179"/>
    </row>
    <row r="2545" spans="3:16" x14ac:dyDescent="0.4">
      <c r="C2545" s="50"/>
      <c r="P2545" s="179"/>
    </row>
    <row r="2546" spans="3:16" x14ac:dyDescent="0.4">
      <c r="C2546" s="50"/>
      <c r="P2546" s="179"/>
    </row>
    <row r="2547" spans="3:16" x14ac:dyDescent="0.4">
      <c r="C2547" s="50"/>
      <c r="P2547" s="179"/>
    </row>
    <row r="2548" spans="3:16" x14ac:dyDescent="0.4">
      <c r="C2548" s="50"/>
      <c r="P2548" s="179"/>
    </row>
    <row r="2549" spans="3:16" x14ac:dyDescent="0.4">
      <c r="C2549" s="50"/>
      <c r="P2549" s="179"/>
    </row>
    <row r="2550" spans="3:16" x14ac:dyDescent="0.4">
      <c r="C2550" s="50"/>
      <c r="P2550" s="179"/>
    </row>
    <row r="2551" spans="3:16" x14ac:dyDescent="0.4">
      <c r="C2551" s="50"/>
      <c r="P2551" s="179"/>
    </row>
    <row r="2552" spans="3:16" x14ac:dyDescent="0.4">
      <c r="C2552" s="50"/>
      <c r="P2552" s="179"/>
    </row>
    <row r="2553" spans="3:16" x14ac:dyDescent="0.4">
      <c r="C2553" s="50"/>
      <c r="P2553" s="179"/>
    </row>
    <row r="2554" spans="3:16" x14ac:dyDescent="0.4">
      <c r="C2554" s="50"/>
      <c r="P2554" s="179"/>
    </row>
    <row r="2555" spans="3:16" x14ac:dyDescent="0.4">
      <c r="C2555" s="50"/>
      <c r="P2555" s="179"/>
    </row>
    <row r="2556" spans="3:16" x14ac:dyDescent="0.4">
      <c r="C2556" s="50"/>
      <c r="P2556" s="179"/>
    </row>
    <row r="2557" spans="3:16" x14ac:dyDescent="0.4">
      <c r="C2557" s="50"/>
      <c r="P2557" s="179"/>
    </row>
    <row r="2558" spans="3:16" x14ac:dyDescent="0.4">
      <c r="C2558" s="50"/>
      <c r="P2558" s="179"/>
    </row>
    <row r="2559" spans="3:16" x14ac:dyDescent="0.4">
      <c r="C2559" s="50"/>
      <c r="P2559" s="179"/>
    </row>
    <row r="2560" spans="3:16" x14ac:dyDescent="0.4">
      <c r="C2560" s="50"/>
      <c r="P2560" s="179"/>
    </row>
    <row r="2561" spans="3:16" x14ac:dyDescent="0.4">
      <c r="C2561" s="50"/>
      <c r="P2561" s="179"/>
    </row>
    <row r="2562" spans="3:16" x14ac:dyDescent="0.4">
      <c r="C2562" s="50"/>
      <c r="P2562" s="179"/>
    </row>
    <row r="2563" spans="3:16" x14ac:dyDescent="0.4">
      <c r="C2563" s="50"/>
      <c r="P2563" s="179"/>
    </row>
    <row r="2564" spans="3:16" x14ac:dyDescent="0.4">
      <c r="C2564" s="50"/>
      <c r="P2564" s="179"/>
    </row>
    <row r="2565" spans="3:16" x14ac:dyDescent="0.4">
      <c r="C2565" s="50"/>
      <c r="P2565" s="179"/>
    </row>
    <row r="2566" spans="3:16" x14ac:dyDescent="0.4">
      <c r="C2566" s="50"/>
      <c r="P2566" s="179"/>
    </row>
    <row r="2567" spans="3:16" x14ac:dyDescent="0.4">
      <c r="C2567" s="50"/>
      <c r="P2567" s="179"/>
    </row>
    <row r="2568" spans="3:16" x14ac:dyDescent="0.4">
      <c r="C2568" s="50"/>
      <c r="P2568" s="179"/>
    </row>
    <row r="2569" spans="3:16" x14ac:dyDescent="0.4">
      <c r="C2569" s="50"/>
      <c r="P2569" s="179"/>
    </row>
    <row r="2570" spans="3:16" x14ac:dyDescent="0.4">
      <c r="C2570" s="50"/>
      <c r="P2570" s="179"/>
    </row>
    <row r="2571" spans="3:16" x14ac:dyDescent="0.4">
      <c r="C2571" s="50"/>
      <c r="P2571" s="179"/>
    </row>
    <row r="2572" spans="3:16" x14ac:dyDescent="0.4">
      <c r="C2572" s="50"/>
      <c r="P2572" s="179"/>
    </row>
    <row r="2573" spans="3:16" x14ac:dyDescent="0.4">
      <c r="C2573" s="50"/>
      <c r="P2573" s="179"/>
    </row>
    <row r="2574" spans="3:16" x14ac:dyDescent="0.4">
      <c r="C2574" s="50"/>
      <c r="P2574" s="179"/>
    </row>
    <row r="2575" spans="3:16" x14ac:dyDescent="0.4">
      <c r="C2575" s="50"/>
      <c r="P2575" s="179"/>
    </row>
    <row r="2576" spans="3:16" x14ac:dyDescent="0.4">
      <c r="C2576" s="50"/>
      <c r="P2576" s="179"/>
    </row>
    <row r="2577" spans="3:16" x14ac:dyDescent="0.4">
      <c r="C2577" s="50"/>
      <c r="P2577" s="179"/>
    </row>
    <row r="2578" spans="3:16" x14ac:dyDescent="0.4">
      <c r="C2578" s="50"/>
      <c r="P2578" s="179"/>
    </row>
    <row r="2579" spans="3:16" x14ac:dyDescent="0.4">
      <c r="C2579" s="50"/>
      <c r="P2579" s="179"/>
    </row>
    <row r="2580" spans="3:16" x14ac:dyDescent="0.4">
      <c r="C2580" s="50"/>
      <c r="P2580" s="179"/>
    </row>
    <row r="2581" spans="3:16" x14ac:dyDescent="0.4">
      <c r="C2581" s="50"/>
      <c r="P2581" s="179"/>
    </row>
    <row r="2582" spans="3:16" x14ac:dyDescent="0.4">
      <c r="C2582" s="50"/>
      <c r="P2582" s="179"/>
    </row>
    <row r="2583" spans="3:16" x14ac:dyDescent="0.4">
      <c r="C2583" s="50"/>
      <c r="P2583" s="179"/>
    </row>
    <row r="2584" spans="3:16" x14ac:dyDescent="0.4">
      <c r="C2584" s="50"/>
      <c r="P2584" s="179"/>
    </row>
    <row r="2585" spans="3:16" x14ac:dyDescent="0.4">
      <c r="C2585" s="50"/>
      <c r="P2585" s="179"/>
    </row>
    <row r="2586" spans="3:16" x14ac:dyDescent="0.4">
      <c r="C2586" s="50"/>
      <c r="P2586" s="179"/>
    </row>
    <row r="2587" spans="3:16" x14ac:dyDescent="0.4">
      <c r="C2587" s="50"/>
      <c r="P2587" s="179"/>
    </row>
    <row r="2588" spans="3:16" x14ac:dyDescent="0.4">
      <c r="C2588" s="50"/>
      <c r="P2588" s="179"/>
    </row>
    <row r="2589" spans="3:16" x14ac:dyDescent="0.4">
      <c r="C2589" s="50"/>
      <c r="P2589" s="179"/>
    </row>
    <row r="2590" spans="3:16" x14ac:dyDescent="0.4">
      <c r="C2590" s="50"/>
      <c r="P2590" s="179"/>
    </row>
    <row r="2591" spans="3:16" x14ac:dyDescent="0.4">
      <c r="C2591" s="50"/>
      <c r="P2591" s="179"/>
    </row>
    <row r="2592" spans="3:16" x14ac:dyDescent="0.4">
      <c r="C2592" s="50"/>
      <c r="P2592" s="179"/>
    </row>
    <row r="2593" spans="3:16" x14ac:dyDescent="0.4">
      <c r="C2593" s="50"/>
      <c r="P2593" s="179"/>
    </row>
    <row r="2594" spans="3:16" x14ac:dyDescent="0.4">
      <c r="C2594" s="50"/>
      <c r="P2594" s="179"/>
    </row>
    <row r="2595" spans="3:16" x14ac:dyDescent="0.4">
      <c r="C2595" s="50"/>
      <c r="P2595" s="179"/>
    </row>
    <row r="2596" spans="3:16" x14ac:dyDescent="0.4">
      <c r="C2596" s="50"/>
      <c r="P2596" s="179"/>
    </row>
    <row r="2597" spans="3:16" x14ac:dyDescent="0.4">
      <c r="C2597" s="50"/>
      <c r="P2597" s="179"/>
    </row>
    <row r="2598" spans="3:16" x14ac:dyDescent="0.4">
      <c r="C2598" s="50"/>
      <c r="P2598" s="179"/>
    </row>
    <row r="2599" spans="3:16" x14ac:dyDescent="0.4">
      <c r="C2599" s="50"/>
      <c r="P2599" s="179"/>
    </row>
    <row r="2600" spans="3:16" x14ac:dyDescent="0.4">
      <c r="C2600" s="50"/>
      <c r="P2600" s="179"/>
    </row>
    <row r="2601" spans="3:16" x14ac:dyDescent="0.4">
      <c r="C2601" s="50"/>
      <c r="P2601" s="179"/>
    </row>
    <row r="2602" spans="3:16" x14ac:dyDescent="0.4">
      <c r="C2602" s="50"/>
      <c r="P2602" s="179"/>
    </row>
    <row r="2603" spans="3:16" x14ac:dyDescent="0.4">
      <c r="C2603" s="50"/>
      <c r="P2603" s="179"/>
    </row>
    <row r="2604" spans="3:16" x14ac:dyDescent="0.4">
      <c r="C2604" s="50"/>
      <c r="P2604" s="179"/>
    </row>
    <row r="2605" spans="3:16" x14ac:dyDescent="0.4">
      <c r="C2605" s="50"/>
      <c r="P2605" s="179"/>
    </row>
    <row r="2606" spans="3:16" x14ac:dyDescent="0.4">
      <c r="C2606" s="50"/>
      <c r="P2606" s="179"/>
    </row>
    <row r="2607" spans="3:16" x14ac:dyDescent="0.4">
      <c r="C2607" s="50"/>
      <c r="P2607" s="179"/>
    </row>
    <row r="2608" spans="3:16" x14ac:dyDescent="0.4">
      <c r="C2608" s="50"/>
      <c r="P2608" s="179"/>
    </row>
    <row r="2609" spans="3:16" x14ac:dyDescent="0.4">
      <c r="C2609" s="50"/>
      <c r="P2609" s="179"/>
    </row>
    <row r="2610" spans="3:16" x14ac:dyDescent="0.4">
      <c r="C2610" s="50"/>
      <c r="P2610" s="179"/>
    </row>
    <row r="2611" spans="3:16" x14ac:dyDescent="0.4">
      <c r="C2611" s="50"/>
      <c r="P2611" s="179"/>
    </row>
    <row r="2612" spans="3:16" x14ac:dyDescent="0.4">
      <c r="C2612" s="50"/>
      <c r="P2612" s="179"/>
    </row>
    <row r="2613" spans="3:16" x14ac:dyDescent="0.4">
      <c r="C2613" s="50"/>
      <c r="P2613" s="179"/>
    </row>
    <row r="2614" spans="3:16" x14ac:dyDescent="0.4">
      <c r="C2614" s="50"/>
      <c r="P2614" s="179"/>
    </row>
    <row r="2615" spans="3:16" x14ac:dyDescent="0.4">
      <c r="C2615" s="50"/>
      <c r="P2615" s="179"/>
    </row>
    <row r="2616" spans="3:16" x14ac:dyDescent="0.4">
      <c r="C2616" s="50"/>
      <c r="P2616" s="179"/>
    </row>
    <row r="2617" spans="3:16" x14ac:dyDescent="0.4">
      <c r="C2617" s="50"/>
      <c r="P2617" s="179"/>
    </row>
    <row r="2618" spans="3:16" x14ac:dyDescent="0.4">
      <c r="C2618" s="50"/>
      <c r="P2618" s="179"/>
    </row>
    <row r="2619" spans="3:16" x14ac:dyDescent="0.4">
      <c r="C2619" s="50"/>
      <c r="P2619" s="179"/>
    </row>
    <row r="2620" spans="3:16" x14ac:dyDescent="0.4">
      <c r="C2620" s="50"/>
      <c r="P2620" s="179"/>
    </row>
    <row r="2621" spans="3:16" x14ac:dyDescent="0.4">
      <c r="C2621" s="50"/>
      <c r="P2621" s="179"/>
    </row>
    <row r="2622" spans="3:16" x14ac:dyDescent="0.4">
      <c r="C2622" s="50"/>
      <c r="P2622" s="179"/>
    </row>
    <row r="2623" spans="3:16" x14ac:dyDescent="0.4">
      <c r="C2623" s="50"/>
      <c r="P2623" s="179"/>
    </row>
    <row r="2624" spans="3:16" x14ac:dyDescent="0.4">
      <c r="C2624" s="50"/>
      <c r="P2624" s="179"/>
    </row>
    <row r="2625" spans="3:16" x14ac:dyDescent="0.4">
      <c r="C2625" s="50"/>
      <c r="P2625" s="179"/>
    </row>
    <row r="2626" spans="3:16" x14ac:dyDescent="0.4">
      <c r="C2626" s="50"/>
      <c r="P2626" s="179"/>
    </row>
    <row r="2627" spans="3:16" x14ac:dyDescent="0.4">
      <c r="C2627" s="50"/>
      <c r="P2627" s="179"/>
    </row>
    <row r="2628" spans="3:16" x14ac:dyDescent="0.4">
      <c r="C2628" s="50"/>
      <c r="P2628" s="179"/>
    </row>
    <row r="2629" spans="3:16" x14ac:dyDescent="0.4">
      <c r="C2629" s="50"/>
      <c r="P2629" s="179"/>
    </row>
    <row r="2630" spans="3:16" x14ac:dyDescent="0.4">
      <c r="C2630" s="50"/>
      <c r="P2630" s="179"/>
    </row>
    <row r="2631" spans="3:16" x14ac:dyDescent="0.4">
      <c r="C2631" s="50"/>
      <c r="P2631" s="179"/>
    </row>
    <row r="2632" spans="3:16" x14ac:dyDescent="0.4">
      <c r="C2632" s="50"/>
      <c r="P2632" s="179"/>
    </row>
    <row r="2633" spans="3:16" x14ac:dyDescent="0.4">
      <c r="C2633" s="50"/>
      <c r="P2633" s="179"/>
    </row>
    <row r="2634" spans="3:16" x14ac:dyDescent="0.4">
      <c r="C2634" s="50"/>
      <c r="P2634" s="179"/>
    </row>
    <row r="2635" spans="3:16" x14ac:dyDescent="0.4">
      <c r="C2635" s="50"/>
      <c r="P2635" s="179"/>
    </row>
    <row r="2636" spans="3:16" x14ac:dyDescent="0.4">
      <c r="C2636" s="50"/>
      <c r="P2636" s="179"/>
    </row>
    <row r="2637" spans="3:16" x14ac:dyDescent="0.4">
      <c r="C2637" s="50"/>
      <c r="P2637" s="179"/>
    </row>
    <row r="2638" spans="3:16" x14ac:dyDescent="0.4">
      <c r="C2638" s="50"/>
      <c r="P2638" s="179"/>
    </row>
    <row r="2639" spans="3:16" x14ac:dyDescent="0.4">
      <c r="C2639" s="50"/>
      <c r="P2639" s="179"/>
    </row>
    <row r="2640" spans="3:16" x14ac:dyDescent="0.4">
      <c r="C2640" s="50"/>
      <c r="P2640" s="179"/>
    </row>
    <row r="2641" spans="3:16" x14ac:dyDescent="0.4">
      <c r="C2641" s="50"/>
      <c r="P2641" s="179"/>
    </row>
    <row r="2642" spans="3:16" x14ac:dyDescent="0.4">
      <c r="C2642" s="50"/>
      <c r="P2642" s="179"/>
    </row>
    <row r="2643" spans="3:16" x14ac:dyDescent="0.4">
      <c r="C2643" s="50"/>
      <c r="P2643" s="179"/>
    </row>
    <row r="2644" spans="3:16" x14ac:dyDescent="0.4">
      <c r="C2644" s="50"/>
      <c r="P2644" s="179"/>
    </row>
    <row r="2645" spans="3:16" x14ac:dyDescent="0.4">
      <c r="C2645" s="50"/>
      <c r="P2645" s="179"/>
    </row>
    <row r="2646" spans="3:16" x14ac:dyDescent="0.4">
      <c r="C2646" s="50"/>
      <c r="P2646" s="179"/>
    </row>
    <row r="2647" spans="3:16" x14ac:dyDescent="0.4">
      <c r="C2647" s="50"/>
      <c r="P2647" s="179"/>
    </row>
    <row r="2648" spans="3:16" x14ac:dyDescent="0.4">
      <c r="C2648" s="50"/>
      <c r="P2648" s="179"/>
    </row>
    <row r="2649" spans="3:16" x14ac:dyDescent="0.4">
      <c r="C2649" s="50"/>
      <c r="P2649" s="179"/>
    </row>
    <row r="2650" spans="3:16" x14ac:dyDescent="0.4">
      <c r="C2650" s="50"/>
      <c r="P2650" s="179"/>
    </row>
    <row r="2651" spans="3:16" x14ac:dyDescent="0.4">
      <c r="C2651" s="50"/>
      <c r="P2651" s="179"/>
    </row>
    <row r="2652" spans="3:16" x14ac:dyDescent="0.4">
      <c r="C2652" s="50"/>
      <c r="P2652" s="179"/>
    </row>
    <row r="2653" spans="3:16" x14ac:dyDescent="0.4">
      <c r="C2653" s="50"/>
      <c r="P2653" s="179"/>
    </row>
    <row r="2654" spans="3:16" x14ac:dyDescent="0.4">
      <c r="C2654" s="50"/>
      <c r="P2654" s="179"/>
    </row>
    <row r="2655" spans="3:16" x14ac:dyDescent="0.4">
      <c r="C2655" s="50"/>
      <c r="P2655" s="179"/>
    </row>
    <row r="2656" spans="3:16" x14ac:dyDescent="0.4">
      <c r="C2656" s="50"/>
      <c r="P2656" s="179"/>
    </row>
    <row r="2657" spans="3:16" x14ac:dyDescent="0.4">
      <c r="C2657" s="50"/>
      <c r="P2657" s="179"/>
    </row>
    <row r="2658" spans="3:16" x14ac:dyDescent="0.4">
      <c r="C2658" s="50"/>
      <c r="P2658" s="179"/>
    </row>
    <row r="2659" spans="3:16" x14ac:dyDescent="0.4">
      <c r="C2659" s="50"/>
      <c r="P2659" s="179"/>
    </row>
    <row r="2660" spans="3:16" x14ac:dyDescent="0.4">
      <c r="C2660" s="50"/>
      <c r="P2660" s="179"/>
    </row>
    <row r="2661" spans="3:16" x14ac:dyDescent="0.4">
      <c r="C2661" s="50"/>
      <c r="P2661" s="179"/>
    </row>
    <row r="2662" spans="3:16" x14ac:dyDescent="0.4">
      <c r="C2662" s="50"/>
      <c r="P2662" s="179"/>
    </row>
    <row r="2663" spans="3:16" x14ac:dyDescent="0.4">
      <c r="C2663" s="50"/>
      <c r="P2663" s="179"/>
    </row>
    <row r="2664" spans="3:16" x14ac:dyDescent="0.4">
      <c r="C2664" s="50"/>
      <c r="P2664" s="179"/>
    </row>
    <row r="2665" spans="3:16" x14ac:dyDescent="0.4">
      <c r="C2665" s="50"/>
      <c r="P2665" s="179"/>
    </row>
    <row r="2666" spans="3:16" x14ac:dyDescent="0.4">
      <c r="C2666" s="50"/>
      <c r="P2666" s="179"/>
    </row>
    <row r="2667" spans="3:16" x14ac:dyDescent="0.4">
      <c r="C2667" s="50"/>
      <c r="P2667" s="179"/>
    </row>
    <row r="2668" spans="3:16" x14ac:dyDescent="0.4">
      <c r="C2668" s="50"/>
      <c r="P2668" s="179"/>
    </row>
    <row r="2669" spans="3:16" x14ac:dyDescent="0.4">
      <c r="C2669" s="50"/>
      <c r="P2669" s="179"/>
    </row>
    <row r="2670" spans="3:16" x14ac:dyDescent="0.4">
      <c r="C2670" s="50"/>
      <c r="P2670" s="179"/>
    </row>
    <row r="2671" spans="3:16" x14ac:dyDescent="0.4">
      <c r="C2671" s="50"/>
      <c r="P2671" s="179"/>
    </row>
    <row r="2672" spans="3:16" x14ac:dyDescent="0.4">
      <c r="C2672" s="50"/>
      <c r="P2672" s="179"/>
    </row>
    <row r="2673" spans="3:16" x14ac:dyDescent="0.4">
      <c r="C2673" s="50"/>
      <c r="P2673" s="179"/>
    </row>
    <row r="2674" spans="3:16" x14ac:dyDescent="0.4">
      <c r="C2674" s="50"/>
      <c r="P2674" s="179"/>
    </row>
    <row r="2675" spans="3:16" x14ac:dyDescent="0.4">
      <c r="C2675" s="50"/>
      <c r="P2675" s="179"/>
    </row>
    <row r="2676" spans="3:16" x14ac:dyDescent="0.4">
      <c r="C2676" s="50"/>
      <c r="P2676" s="179"/>
    </row>
    <row r="2677" spans="3:16" x14ac:dyDescent="0.4">
      <c r="C2677" s="50"/>
      <c r="P2677" s="179"/>
    </row>
    <row r="2678" spans="3:16" x14ac:dyDescent="0.4">
      <c r="C2678" s="50"/>
      <c r="P2678" s="179"/>
    </row>
    <row r="2679" spans="3:16" x14ac:dyDescent="0.4">
      <c r="C2679" s="50"/>
      <c r="P2679" s="179"/>
    </row>
    <row r="2680" spans="3:16" x14ac:dyDescent="0.4">
      <c r="C2680" s="50"/>
      <c r="P2680" s="179"/>
    </row>
    <row r="2681" spans="3:16" x14ac:dyDescent="0.4">
      <c r="C2681" s="50"/>
      <c r="P2681" s="179"/>
    </row>
    <row r="2682" spans="3:16" x14ac:dyDescent="0.4">
      <c r="C2682" s="50"/>
      <c r="P2682" s="179"/>
    </row>
    <row r="2683" spans="3:16" x14ac:dyDescent="0.4">
      <c r="C2683" s="50"/>
      <c r="P2683" s="179"/>
    </row>
    <row r="2684" spans="3:16" x14ac:dyDescent="0.4">
      <c r="C2684" s="50"/>
      <c r="P2684" s="179"/>
    </row>
    <row r="2685" spans="3:16" x14ac:dyDescent="0.4">
      <c r="C2685" s="50"/>
      <c r="P2685" s="179"/>
    </row>
    <row r="2686" spans="3:16" x14ac:dyDescent="0.4">
      <c r="C2686" s="50"/>
      <c r="P2686" s="179"/>
    </row>
    <row r="2687" spans="3:16" x14ac:dyDescent="0.4">
      <c r="C2687" s="50"/>
      <c r="P2687" s="179"/>
    </row>
    <row r="2688" spans="3:16" x14ac:dyDescent="0.4">
      <c r="C2688" s="50"/>
      <c r="P2688" s="179"/>
    </row>
    <row r="2689" spans="3:16" x14ac:dyDescent="0.4">
      <c r="C2689" s="50"/>
      <c r="P2689" s="179"/>
    </row>
    <row r="2690" spans="3:16" x14ac:dyDescent="0.4">
      <c r="C2690" s="50"/>
      <c r="P2690" s="179"/>
    </row>
    <row r="2691" spans="3:16" x14ac:dyDescent="0.4">
      <c r="C2691" s="50"/>
      <c r="P2691" s="179"/>
    </row>
    <row r="2692" spans="3:16" x14ac:dyDescent="0.4">
      <c r="C2692" s="50"/>
      <c r="P2692" s="179"/>
    </row>
    <row r="2693" spans="3:16" x14ac:dyDescent="0.4">
      <c r="C2693" s="50"/>
      <c r="P2693" s="179"/>
    </row>
    <row r="2694" spans="3:16" x14ac:dyDescent="0.4">
      <c r="C2694" s="50"/>
      <c r="P2694" s="179"/>
    </row>
    <row r="2695" spans="3:16" x14ac:dyDescent="0.4">
      <c r="C2695" s="50"/>
      <c r="P2695" s="179"/>
    </row>
    <row r="2696" spans="3:16" x14ac:dyDescent="0.4">
      <c r="C2696" s="50"/>
      <c r="P2696" s="179"/>
    </row>
    <row r="2697" spans="3:16" x14ac:dyDescent="0.4">
      <c r="C2697" s="50"/>
      <c r="P2697" s="179"/>
    </row>
    <row r="2698" spans="3:16" x14ac:dyDescent="0.4">
      <c r="C2698" s="50"/>
      <c r="P2698" s="179"/>
    </row>
    <row r="2699" spans="3:16" x14ac:dyDescent="0.4">
      <c r="C2699" s="50"/>
      <c r="P2699" s="179"/>
    </row>
    <row r="2700" spans="3:16" x14ac:dyDescent="0.4">
      <c r="C2700" s="50"/>
      <c r="P2700" s="179"/>
    </row>
    <row r="2701" spans="3:16" x14ac:dyDescent="0.4">
      <c r="C2701" s="50"/>
      <c r="P2701" s="179"/>
    </row>
    <row r="2702" spans="3:16" x14ac:dyDescent="0.4">
      <c r="C2702" s="50"/>
      <c r="P2702" s="179"/>
    </row>
    <row r="2703" spans="3:16" x14ac:dyDescent="0.4">
      <c r="C2703" s="50"/>
      <c r="P2703" s="179"/>
    </row>
    <row r="2704" spans="3:16" x14ac:dyDescent="0.4">
      <c r="C2704" s="50"/>
      <c r="P2704" s="179"/>
    </row>
    <row r="2705" spans="3:16" x14ac:dyDescent="0.4">
      <c r="C2705" s="50"/>
      <c r="P2705" s="179"/>
    </row>
    <row r="2706" spans="3:16" x14ac:dyDescent="0.4">
      <c r="C2706" s="50"/>
      <c r="P2706" s="179"/>
    </row>
    <row r="2707" spans="3:16" x14ac:dyDescent="0.4">
      <c r="C2707" s="50"/>
      <c r="P2707" s="179"/>
    </row>
    <row r="2708" spans="3:16" x14ac:dyDescent="0.4">
      <c r="C2708" s="50"/>
      <c r="P2708" s="179"/>
    </row>
    <row r="2709" spans="3:16" x14ac:dyDescent="0.4">
      <c r="C2709" s="50"/>
      <c r="P2709" s="179"/>
    </row>
    <row r="2710" spans="3:16" x14ac:dyDescent="0.4">
      <c r="C2710" s="50"/>
      <c r="P2710" s="179"/>
    </row>
    <row r="2711" spans="3:16" x14ac:dyDescent="0.4">
      <c r="C2711" s="50"/>
      <c r="P2711" s="179"/>
    </row>
    <row r="2712" spans="3:16" x14ac:dyDescent="0.4">
      <c r="C2712" s="50"/>
      <c r="P2712" s="179"/>
    </row>
    <row r="2713" spans="3:16" x14ac:dyDescent="0.4">
      <c r="C2713" s="50"/>
      <c r="P2713" s="179"/>
    </row>
    <row r="2714" spans="3:16" x14ac:dyDescent="0.4">
      <c r="C2714" s="50"/>
      <c r="P2714" s="179"/>
    </row>
    <row r="2715" spans="3:16" x14ac:dyDescent="0.4">
      <c r="C2715" s="50"/>
      <c r="P2715" s="179"/>
    </row>
    <row r="2716" spans="3:16" x14ac:dyDescent="0.4">
      <c r="C2716" s="50"/>
      <c r="P2716" s="179"/>
    </row>
    <row r="2717" spans="3:16" x14ac:dyDescent="0.4">
      <c r="C2717" s="50"/>
      <c r="P2717" s="179"/>
    </row>
    <row r="2718" spans="3:16" x14ac:dyDescent="0.4">
      <c r="C2718" s="50"/>
      <c r="P2718" s="179"/>
    </row>
    <row r="2719" spans="3:16" x14ac:dyDescent="0.4">
      <c r="C2719" s="50"/>
      <c r="P2719" s="179"/>
    </row>
    <row r="2720" spans="3:16" x14ac:dyDescent="0.4">
      <c r="C2720" s="50"/>
      <c r="P2720" s="179"/>
    </row>
    <row r="2721" spans="3:16" x14ac:dyDescent="0.4">
      <c r="C2721" s="50"/>
      <c r="P2721" s="179"/>
    </row>
    <row r="2722" spans="3:16" x14ac:dyDescent="0.4">
      <c r="C2722" s="50"/>
      <c r="P2722" s="179"/>
    </row>
    <row r="2723" spans="3:16" x14ac:dyDescent="0.4">
      <c r="C2723" s="50"/>
      <c r="P2723" s="179"/>
    </row>
    <row r="2724" spans="3:16" x14ac:dyDescent="0.4">
      <c r="C2724" s="50"/>
      <c r="P2724" s="179"/>
    </row>
    <row r="2725" spans="3:16" x14ac:dyDescent="0.4">
      <c r="C2725" s="50"/>
      <c r="P2725" s="179"/>
    </row>
    <row r="2726" spans="3:16" x14ac:dyDescent="0.4">
      <c r="C2726" s="50"/>
      <c r="P2726" s="179"/>
    </row>
    <row r="2727" spans="3:16" x14ac:dyDescent="0.4">
      <c r="C2727" s="50"/>
      <c r="P2727" s="179"/>
    </row>
    <row r="2728" spans="3:16" x14ac:dyDescent="0.4">
      <c r="C2728" s="50"/>
      <c r="P2728" s="179"/>
    </row>
    <row r="2729" spans="3:16" x14ac:dyDescent="0.4">
      <c r="C2729" s="50"/>
      <c r="P2729" s="179"/>
    </row>
    <row r="2730" spans="3:16" x14ac:dyDescent="0.4">
      <c r="C2730" s="50"/>
      <c r="P2730" s="179"/>
    </row>
    <row r="2731" spans="3:16" x14ac:dyDescent="0.4">
      <c r="C2731" s="50"/>
      <c r="P2731" s="179"/>
    </row>
    <row r="2732" spans="3:16" x14ac:dyDescent="0.4">
      <c r="C2732" s="50"/>
      <c r="P2732" s="179"/>
    </row>
    <row r="2733" spans="3:16" x14ac:dyDescent="0.4">
      <c r="C2733" s="50"/>
      <c r="P2733" s="179"/>
    </row>
    <row r="2734" spans="3:16" x14ac:dyDescent="0.4">
      <c r="C2734" s="50"/>
      <c r="P2734" s="179"/>
    </row>
    <row r="2735" spans="3:16" x14ac:dyDescent="0.4">
      <c r="C2735" s="50"/>
      <c r="P2735" s="179"/>
    </row>
    <row r="2736" spans="3:16" x14ac:dyDescent="0.4">
      <c r="C2736" s="50"/>
      <c r="P2736" s="179"/>
    </row>
    <row r="2737" spans="3:16" x14ac:dyDescent="0.4">
      <c r="C2737" s="50"/>
      <c r="P2737" s="179"/>
    </row>
    <row r="2738" spans="3:16" x14ac:dyDescent="0.4">
      <c r="C2738" s="50"/>
      <c r="P2738" s="179"/>
    </row>
    <row r="2739" spans="3:16" x14ac:dyDescent="0.4">
      <c r="C2739" s="50"/>
      <c r="P2739" s="179"/>
    </row>
    <row r="2740" spans="3:16" x14ac:dyDescent="0.4">
      <c r="C2740" s="50"/>
      <c r="P2740" s="179"/>
    </row>
    <row r="2741" spans="3:16" x14ac:dyDescent="0.4">
      <c r="C2741" s="50"/>
      <c r="P2741" s="179"/>
    </row>
    <row r="2742" spans="3:16" x14ac:dyDescent="0.4">
      <c r="C2742" s="50"/>
      <c r="P2742" s="179"/>
    </row>
    <row r="2743" spans="3:16" x14ac:dyDescent="0.4">
      <c r="C2743" s="50"/>
      <c r="P2743" s="179"/>
    </row>
    <row r="2744" spans="3:16" x14ac:dyDescent="0.4">
      <c r="C2744" s="50"/>
      <c r="P2744" s="179"/>
    </row>
    <row r="2745" spans="3:16" x14ac:dyDescent="0.4">
      <c r="C2745" s="50"/>
      <c r="P2745" s="179"/>
    </row>
    <row r="2746" spans="3:16" x14ac:dyDescent="0.4">
      <c r="C2746" s="50"/>
      <c r="P2746" s="179"/>
    </row>
    <row r="2747" spans="3:16" x14ac:dyDescent="0.4">
      <c r="C2747" s="50"/>
      <c r="P2747" s="179"/>
    </row>
    <row r="2748" spans="3:16" x14ac:dyDescent="0.4">
      <c r="C2748" s="50"/>
      <c r="P2748" s="179"/>
    </row>
    <row r="2749" spans="3:16" x14ac:dyDescent="0.4">
      <c r="C2749" s="50"/>
      <c r="P2749" s="179"/>
    </row>
    <row r="2750" spans="3:16" x14ac:dyDescent="0.4">
      <c r="C2750" s="50"/>
      <c r="P2750" s="179"/>
    </row>
    <row r="2751" spans="3:16" x14ac:dyDescent="0.4">
      <c r="C2751" s="50"/>
      <c r="P2751" s="179"/>
    </row>
    <row r="2752" spans="3:16" x14ac:dyDescent="0.4">
      <c r="C2752" s="50"/>
      <c r="P2752" s="179"/>
    </row>
    <row r="2753" spans="3:16" x14ac:dyDescent="0.4">
      <c r="C2753" s="50"/>
      <c r="P2753" s="179"/>
    </row>
    <row r="2754" spans="3:16" x14ac:dyDescent="0.4">
      <c r="C2754" s="50"/>
      <c r="P2754" s="179"/>
    </row>
    <row r="2755" spans="3:16" x14ac:dyDescent="0.4">
      <c r="C2755" s="50"/>
      <c r="P2755" s="179"/>
    </row>
    <row r="2756" spans="3:16" x14ac:dyDescent="0.4">
      <c r="C2756" s="50"/>
      <c r="P2756" s="179"/>
    </row>
    <row r="2757" spans="3:16" x14ac:dyDescent="0.4">
      <c r="C2757" s="50"/>
      <c r="P2757" s="179"/>
    </row>
    <row r="2758" spans="3:16" x14ac:dyDescent="0.4">
      <c r="C2758" s="50"/>
      <c r="P2758" s="179"/>
    </row>
    <row r="2759" spans="3:16" x14ac:dyDescent="0.4">
      <c r="C2759" s="50"/>
      <c r="P2759" s="179"/>
    </row>
    <row r="2760" spans="3:16" x14ac:dyDescent="0.4">
      <c r="C2760" s="50"/>
      <c r="P2760" s="179"/>
    </row>
    <row r="2761" spans="3:16" x14ac:dyDescent="0.4">
      <c r="C2761" s="50"/>
      <c r="P2761" s="179"/>
    </row>
    <row r="2762" spans="3:16" x14ac:dyDescent="0.4">
      <c r="C2762" s="50"/>
      <c r="P2762" s="179"/>
    </row>
    <row r="2763" spans="3:16" x14ac:dyDescent="0.4">
      <c r="C2763" s="50"/>
      <c r="P2763" s="179"/>
    </row>
    <row r="2764" spans="3:16" x14ac:dyDescent="0.4">
      <c r="C2764" s="50"/>
      <c r="P2764" s="179"/>
    </row>
    <row r="2765" spans="3:16" x14ac:dyDescent="0.4">
      <c r="C2765" s="50"/>
      <c r="P2765" s="179"/>
    </row>
    <row r="2766" spans="3:16" x14ac:dyDescent="0.4">
      <c r="C2766" s="50"/>
      <c r="P2766" s="179"/>
    </row>
    <row r="2767" spans="3:16" x14ac:dyDescent="0.4">
      <c r="C2767" s="50"/>
      <c r="P2767" s="179"/>
    </row>
    <row r="2768" spans="3:16" x14ac:dyDescent="0.4">
      <c r="C2768" s="50"/>
      <c r="P2768" s="179"/>
    </row>
    <row r="2769" spans="3:16" x14ac:dyDescent="0.4">
      <c r="C2769" s="50"/>
      <c r="P2769" s="179"/>
    </row>
    <row r="2770" spans="3:16" x14ac:dyDescent="0.4">
      <c r="C2770" s="50"/>
      <c r="P2770" s="179"/>
    </row>
    <row r="2771" spans="3:16" x14ac:dyDescent="0.4">
      <c r="C2771" s="50"/>
      <c r="P2771" s="179"/>
    </row>
    <row r="2772" spans="3:16" x14ac:dyDescent="0.4">
      <c r="C2772" s="50"/>
      <c r="P2772" s="179"/>
    </row>
    <row r="2773" spans="3:16" x14ac:dyDescent="0.4">
      <c r="C2773" s="50"/>
      <c r="P2773" s="179"/>
    </row>
    <row r="2774" spans="3:16" x14ac:dyDescent="0.4">
      <c r="C2774" s="50"/>
      <c r="P2774" s="179"/>
    </row>
    <row r="2775" spans="3:16" x14ac:dyDescent="0.4">
      <c r="C2775" s="50"/>
      <c r="P2775" s="179"/>
    </row>
    <row r="2776" spans="3:16" x14ac:dyDescent="0.4">
      <c r="C2776" s="50"/>
      <c r="P2776" s="179"/>
    </row>
    <row r="2777" spans="3:16" x14ac:dyDescent="0.4">
      <c r="C2777" s="50"/>
      <c r="P2777" s="179"/>
    </row>
    <row r="2778" spans="3:16" x14ac:dyDescent="0.4">
      <c r="C2778" s="50"/>
      <c r="P2778" s="179"/>
    </row>
    <row r="2779" spans="3:16" x14ac:dyDescent="0.4">
      <c r="C2779" s="50"/>
      <c r="P2779" s="179"/>
    </row>
    <row r="2780" spans="3:16" x14ac:dyDescent="0.4">
      <c r="C2780" s="50"/>
      <c r="P2780" s="179"/>
    </row>
    <row r="2781" spans="3:16" x14ac:dyDescent="0.4">
      <c r="C2781" s="50"/>
      <c r="P2781" s="179"/>
    </row>
    <row r="2782" spans="3:16" x14ac:dyDescent="0.4">
      <c r="C2782" s="50"/>
      <c r="P2782" s="179"/>
    </row>
    <row r="2783" spans="3:16" x14ac:dyDescent="0.4">
      <c r="C2783" s="50"/>
      <c r="P2783" s="12"/>
    </row>
    <row r="2784" spans="3:16" x14ac:dyDescent="0.4">
      <c r="C2784" s="50"/>
    </row>
    <row r="2785" spans="3:3" x14ac:dyDescent="0.4">
      <c r="C2785" s="50"/>
    </row>
    <row r="2786" spans="3:3" x14ac:dyDescent="0.4">
      <c r="C2786" s="50"/>
    </row>
    <row r="2787" spans="3:3" x14ac:dyDescent="0.4">
      <c r="C2787" s="50"/>
    </row>
    <row r="2788" spans="3:3" x14ac:dyDescent="0.4">
      <c r="C2788" s="50"/>
    </row>
    <row r="2789" spans="3:3" x14ac:dyDescent="0.4">
      <c r="C2789" s="50"/>
    </row>
    <row r="2790" spans="3:3" x14ac:dyDescent="0.4">
      <c r="C2790" s="50"/>
    </row>
    <row r="2791" spans="3:3" x14ac:dyDescent="0.4">
      <c r="C2791" s="50"/>
    </row>
    <row r="2792" spans="3:3" x14ac:dyDescent="0.4">
      <c r="C2792" s="50"/>
    </row>
    <row r="2793" spans="3:3" x14ac:dyDescent="0.4">
      <c r="C2793" s="50"/>
    </row>
    <row r="2794" spans="3:3" x14ac:dyDescent="0.4">
      <c r="C2794" s="50"/>
    </row>
    <row r="2795" spans="3:3" x14ac:dyDescent="0.4">
      <c r="C2795" s="50"/>
    </row>
    <row r="2796" spans="3:3" x14ac:dyDescent="0.4">
      <c r="C2796" s="50"/>
    </row>
    <row r="2797" spans="3:3" x14ac:dyDescent="0.4">
      <c r="C2797" s="50"/>
    </row>
    <row r="2798" spans="3:3" x14ac:dyDescent="0.4">
      <c r="C2798" s="50"/>
    </row>
    <row r="2799" spans="3:3" x14ac:dyDescent="0.4">
      <c r="C2799" s="50"/>
    </row>
    <row r="2800" spans="3:3" x14ac:dyDescent="0.4">
      <c r="C2800" s="50"/>
    </row>
    <row r="2801" spans="3:3" x14ac:dyDescent="0.4">
      <c r="C2801" s="50"/>
    </row>
    <row r="2802" spans="3:3" x14ac:dyDescent="0.4">
      <c r="C2802" s="50"/>
    </row>
    <row r="2803" spans="3:3" x14ac:dyDescent="0.4">
      <c r="C2803" s="50"/>
    </row>
    <row r="2804" spans="3:3" x14ac:dyDescent="0.4">
      <c r="C2804" s="50"/>
    </row>
    <row r="2805" spans="3:3" x14ac:dyDescent="0.4">
      <c r="C2805" s="50"/>
    </row>
    <row r="2806" spans="3:3" x14ac:dyDescent="0.4">
      <c r="C2806" s="50"/>
    </row>
    <row r="2807" spans="3:3" x14ac:dyDescent="0.4">
      <c r="C2807" s="50"/>
    </row>
    <row r="2808" spans="3:3" x14ac:dyDescent="0.4">
      <c r="C2808" s="50"/>
    </row>
    <row r="2809" spans="3:3" x14ac:dyDescent="0.4">
      <c r="C2809" s="50"/>
    </row>
    <row r="2810" spans="3:3" x14ac:dyDescent="0.4">
      <c r="C2810" s="50"/>
    </row>
    <row r="2811" spans="3:3" x14ac:dyDescent="0.4">
      <c r="C2811" s="50"/>
    </row>
    <row r="2812" spans="3:3" x14ac:dyDescent="0.4">
      <c r="C2812" s="50"/>
    </row>
    <row r="2813" spans="3:3" x14ac:dyDescent="0.4">
      <c r="C2813" s="50"/>
    </row>
    <row r="2814" spans="3:3" x14ac:dyDescent="0.4">
      <c r="C2814" s="50"/>
    </row>
    <row r="2815" spans="3:3" x14ac:dyDescent="0.4">
      <c r="C2815" s="50"/>
    </row>
    <row r="2816" spans="3:3" x14ac:dyDescent="0.4">
      <c r="C2816" s="50"/>
    </row>
    <row r="2817" spans="3:3" x14ac:dyDescent="0.4">
      <c r="C2817" s="50"/>
    </row>
    <row r="2818" spans="3:3" x14ac:dyDescent="0.4">
      <c r="C2818" s="50"/>
    </row>
    <row r="2819" spans="3:3" x14ac:dyDescent="0.4">
      <c r="C2819" s="50"/>
    </row>
    <row r="2820" spans="3:3" x14ac:dyDescent="0.4">
      <c r="C2820" s="50"/>
    </row>
    <row r="2821" spans="3:3" x14ac:dyDescent="0.4">
      <c r="C2821" s="50"/>
    </row>
    <row r="2822" spans="3:3" x14ac:dyDescent="0.4">
      <c r="C2822" s="50"/>
    </row>
    <row r="2823" spans="3:3" x14ac:dyDescent="0.4">
      <c r="C2823" s="50"/>
    </row>
    <row r="2824" spans="3:3" x14ac:dyDescent="0.4">
      <c r="C2824" s="50"/>
    </row>
    <row r="2825" spans="3:3" x14ac:dyDescent="0.4">
      <c r="C2825" s="50"/>
    </row>
    <row r="2826" spans="3:3" x14ac:dyDescent="0.4">
      <c r="C2826" s="50"/>
    </row>
    <row r="2827" spans="3:3" x14ac:dyDescent="0.4">
      <c r="C2827" s="50"/>
    </row>
    <row r="2828" spans="3:3" x14ac:dyDescent="0.4">
      <c r="C2828" s="50"/>
    </row>
    <row r="2829" spans="3:3" x14ac:dyDescent="0.4">
      <c r="C2829" s="50"/>
    </row>
    <row r="2830" spans="3:3" x14ac:dyDescent="0.4">
      <c r="C2830" s="50"/>
    </row>
    <row r="2831" spans="3:3" x14ac:dyDescent="0.4">
      <c r="C2831" s="50"/>
    </row>
    <row r="2832" spans="3:3" x14ac:dyDescent="0.4">
      <c r="C2832" s="50"/>
    </row>
    <row r="2833" spans="3:3" x14ac:dyDescent="0.4">
      <c r="C2833" s="50"/>
    </row>
    <row r="2834" spans="3:3" x14ac:dyDescent="0.4">
      <c r="C2834" s="50"/>
    </row>
    <row r="2835" spans="3:3" x14ac:dyDescent="0.4">
      <c r="C2835" s="50"/>
    </row>
    <row r="2836" spans="3:3" x14ac:dyDescent="0.4">
      <c r="C2836" s="50"/>
    </row>
    <row r="2837" spans="3:3" x14ac:dyDescent="0.4">
      <c r="C2837" s="50"/>
    </row>
    <row r="2838" spans="3:3" x14ac:dyDescent="0.4">
      <c r="C2838" s="50"/>
    </row>
    <row r="2839" spans="3:3" x14ac:dyDescent="0.4">
      <c r="C2839" s="50"/>
    </row>
    <row r="2840" spans="3:3" x14ac:dyDescent="0.4">
      <c r="C2840" s="50"/>
    </row>
    <row r="2841" spans="3:3" x14ac:dyDescent="0.4">
      <c r="C2841" s="50"/>
    </row>
    <row r="2842" spans="3:3" x14ac:dyDescent="0.4">
      <c r="C2842" s="50"/>
    </row>
    <row r="2843" spans="3:3" x14ac:dyDescent="0.4">
      <c r="C2843" s="50"/>
    </row>
    <row r="2844" spans="3:3" x14ac:dyDescent="0.4">
      <c r="C2844" s="50"/>
    </row>
    <row r="2845" spans="3:3" x14ac:dyDescent="0.4">
      <c r="C2845" s="50"/>
    </row>
    <row r="2846" spans="3:3" x14ac:dyDescent="0.4">
      <c r="C2846" s="50"/>
    </row>
    <row r="2847" spans="3:3" x14ac:dyDescent="0.4">
      <c r="C2847" s="50"/>
    </row>
    <row r="2848" spans="3:3" x14ac:dyDescent="0.4">
      <c r="C2848" s="50"/>
    </row>
    <row r="2849" spans="3:3" x14ac:dyDescent="0.4">
      <c r="C2849" s="50"/>
    </row>
    <row r="2850" spans="3:3" x14ac:dyDescent="0.4">
      <c r="C2850" s="50"/>
    </row>
    <row r="2851" spans="3:3" x14ac:dyDescent="0.4">
      <c r="C2851" s="50"/>
    </row>
    <row r="2852" spans="3:3" x14ac:dyDescent="0.4">
      <c r="C2852" s="50"/>
    </row>
    <row r="2853" spans="3:3" x14ac:dyDescent="0.4">
      <c r="C2853" s="50"/>
    </row>
    <row r="2854" spans="3:3" x14ac:dyDescent="0.4">
      <c r="C2854" s="50"/>
    </row>
    <row r="2855" spans="3:3" x14ac:dyDescent="0.4">
      <c r="C2855" s="50"/>
    </row>
    <row r="2856" spans="3:3" x14ac:dyDescent="0.4">
      <c r="C2856" s="50"/>
    </row>
    <row r="2857" spans="3:3" x14ac:dyDescent="0.4">
      <c r="C2857" s="50"/>
    </row>
    <row r="2858" spans="3:3" x14ac:dyDescent="0.4">
      <c r="C2858" s="50"/>
    </row>
    <row r="2859" spans="3:3" x14ac:dyDescent="0.4">
      <c r="C2859" s="50"/>
    </row>
    <row r="2860" spans="3:3" x14ac:dyDescent="0.4">
      <c r="C2860" s="50"/>
    </row>
    <row r="2861" spans="3:3" x14ac:dyDescent="0.4">
      <c r="C2861" s="50"/>
    </row>
    <row r="2862" spans="3:3" x14ac:dyDescent="0.4">
      <c r="C2862" s="50"/>
    </row>
    <row r="2863" spans="3:3" x14ac:dyDescent="0.4">
      <c r="C2863" s="50"/>
    </row>
    <row r="2864" spans="3:3" x14ac:dyDescent="0.4">
      <c r="C2864" s="50"/>
    </row>
    <row r="2865" spans="3:3" x14ac:dyDescent="0.4">
      <c r="C2865" s="50"/>
    </row>
    <row r="2866" spans="3:3" x14ac:dyDescent="0.4">
      <c r="C2866" s="50"/>
    </row>
    <row r="2867" spans="3:3" x14ac:dyDescent="0.4">
      <c r="C2867" s="50"/>
    </row>
    <row r="2868" spans="3:3" x14ac:dyDescent="0.4">
      <c r="C2868" s="50"/>
    </row>
    <row r="2869" spans="3:3" x14ac:dyDescent="0.4">
      <c r="C2869" s="50"/>
    </row>
    <row r="2870" spans="3:3" x14ac:dyDescent="0.4">
      <c r="C2870" s="50"/>
    </row>
    <row r="2871" spans="3:3" x14ac:dyDescent="0.4">
      <c r="C2871" s="50"/>
    </row>
    <row r="2872" spans="3:3" x14ac:dyDescent="0.4">
      <c r="C2872" s="50"/>
    </row>
    <row r="2873" spans="3:3" x14ac:dyDescent="0.4">
      <c r="C2873" s="50"/>
    </row>
    <row r="2874" spans="3:3" x14ac:dyDescent="0.4">
      <c r="C2874" s="50"/>
    </row>
    <row r="2875" spans="3:3" x14ac:dyDescent="0.4">
      <c r="C2875" s="50"/>
    </row>
    <row r="2876" spans="3:3" x14ac:dyDescent="0.4">
      <c r="C2876" s="50"/>
    </row>
    <row r="2877" spans="3:3" x14ac:dyDescent="0.4">
      <c r="C2877" s="50"/>
    </row>
    <row r="2878" spans="3:3" x14ac:dyDescent="0.4">
      <c r="C2878" s="50"/>
    </row>
    <row r="2879" spans="3:3" x14ac:dyDescent="0.4">
      <c r="C2879" s="50"/>
    </row>
    <row r="2880" spans="3:3" x14ac:dyDescent="0.4">
      <c r="C2880" s="50"/>
    </row>
    <row r="2881" spans="3:3" x14ac:dyDescent="0.4">
      <c r="C2881" s="50"/>
    </row>
    <row r="2882" spans="3:3" x14ac:dyDescent="0.4">
      <c r="C2882" s="50"/>
    </row>
    <row r="2883" spans="3:3" x14ac:dyDescent="0.4">
      <c r="C2883" s="50"/>
    </row>
    <row r="2884" spans="3:3" x14ac:dyDescent="0.4">
      <c r="C2884" s="50"/>
    </row>
    <row r="2885" spans="3:3" x14ac:dyDescent="0.4">
      <c r="C2885" s="50"/>
    </row>
    <row r="2886" spans="3:3" x14ac:dyDescent="0.4">
      <c r="C2886" s="50"/>
    </row>
    <row r="2887" spans="3:3" x14ac:dyDescent="0.4">
      <c r="C2887" s="50"/>
    </row>
    <row r="2888" spans="3:3" x14ac:dyDescent="0.4">
      <c r="C2888" s="50"/>
    </row>
    <row r="2889" spans="3:3" x14ac:dyDescent="0.4">
      <c r="C2889" s="50"/>
    </row>
    <row r="2890" spans="3:3" x14ac:dyDescent="0.4">
      <c r="C2890" s="50"/>
    </row>
    <row r="2891" spans="3:3" x14ac:dyDescent="0.4">
      <c r="C2891" s="50"/>
    </row>
    <row r="2892" spans="3:3" x14ac:dyDescent="0.4">
      <c r="C2892" s="50"/>
    </row>
    <row r="2893" spans="3:3" x14ac:dyDescent="0.4">
      <c r="C2893" s="50"/>
    </row>
    <row r="2894" spans="3:3" x14ac:dyDescent="0.4">
      <c r="C2894" s="50"/>
    </row>
    <row r="2895" spans="3:3" x14ac:dyDescent="0.4">
      <c r="C2895" s="50"/>
    </row>
    <row r="2896" spans="3:3" x14ac:dyDescent="0.4">
      <c r="C2896" s="50"/>
    </row>
    <row r="2897" spans="3:3" x14ac:dyDescent="0.4">
      <c r="C2897" s="50"/>
    </row>
    <row r="2898" spans="3:3" x14ac:dyDescent="0.4">
      <c r="C2898" s="50"/>
    </row>
    <row r="2899" spans="3:3" x14ac:dyDescent="0.4">
      <c r="C2899" s="50"/>
    </row>
    <row r="2900" spans="3:3" x14ac:dyDescent="0.4">
      <c r="C2900" s="50"/>
    </row>
    <row r="2901" spans="3:3" x14ac:dyDescent="0.4">
      <c r="C2901" s="50"/>
    </row>
    <row r="2902" spans="3:3" x14ac:dyDescent="0.4">
      <c r="C2902" s="50"/>
    </row>
    <row r="2903" spans="3:3" x14ac:dyDescent="0.4">
      <c r="C2903" s="50"/>
    </row>
    <row r="2904" spans="3:3" x14ac:dyDescent="0.4">
      <c r="C2904" s="50"/>
    </row>
    <row r="2905" spans="3:3" x14ac:dyDescent="0.4">
      <c r="C2905" s="50"/>
    </row>
    <row r="2906" spans="3:3" x14ac:dyDescent="0.4">
      <c r="C2906" s="50"/>
    </row>
    <row r="2907" spans="3:3" x14ac:dyDescent="0.4">
      <c r="C2907" s="50"/>
    </row>
    <row r="2908" spans="3:3" x14ac:dyDescent="0.4">
      <c r="C2908" s="50"/>
    </row>
    <row r="2909" spans="3:3" x14ac:dyDescent="0.4">
      <c r="C2909" s="50"/>
    </row>
    <row r="2910" spans="3:3" x14ac:dyDescent="0.4">
      <c r="C2910" s="50"/>
    </row>
    <row r="2911" spans="3:3" x14ac:dyDescent="0.4">
      <c r="C2911" s="50"/>
    </row>
    <row r="2912" spans="3:3" x14ac:dyDescent="0.4">
      <c r="C2912" s="50"/>
    </row>
    <row r="2913" spans="3:3" x14ac:dyDescent="0.4">
      <c r="C2913" s="50"/>
    </row>
    <row r="2914" spans="3:3" x14ac:dyDescent="0.4">
      <c r="C2914" s="50"/>
    </row>
    <row r="2915" spans="3:3" x14ac:dyDescent="0.4">
      <c r="C2915" s="50"/>
    </row>
    <row r="2916" spans="3:3" x14ac:dyDescent="0.4">
      <c r="C2916" s="50"/>
    </row>
    <row r="2917" spans="3:3" x14ac:dyDescent="0.4">
      <c r="C2917" s="50"/>
    </row>
    <row r="2918" spans="3:3" x14ac:dyDescent="0.4">
      <c r="C2918" s="50"/>
    </row>
    <row r="2919" spans="3:3" x14ac:dyDescent="0.4">
      <c r="C2919" s="50"/>
    </row>
    <row r="2920" spans="3:3" x14ac:dyDescent="0.4">
      <c r="C2920" s="50"/>
    </row>
    <row r="2921" spans="3:3" x14ac:dyDescent="0.4">
      <c r="C2921" s="50"/>
    </row>
    <row r="2922" spans="3:3" x14ac:dyDescent="0.4">
      <c r="C2922" s="50"/>
    </row>
    <row r="2923" spans="3:3" x14ac:dyDescent="0.4">
      <c r="C2923" s="50"/>
    </row>
    <row r="2924" spans="3:3" x14ac:dyDescent="0.4">
      <c r="C2924" s="50"/>
    </row>
    <row r="2925" spans="3:3" x14ac:dyDescent="0.4">
      <c r="C2925" s="50"/>
    </row>
    <row r="2926" spans="3:3" x14ac:dyDescent="0.4">
      <c r="C2926" s="50"/>
    </row>
    <row r="2927" spans="3:3" x14ac:dyDescent="0.4">
      <c r="C2927" s="50"/>
    </row>
    <row r="2928" spans="3:3" x14ac:dyDescent="0.4">
      <c r="C2928" s="50"/>
    </row>
    <row r="2929" spans="3:3" x14ac:dyDescent="0.4">
      <c r="C2929" s="50"/>
    </row>
    <row r="2930" spans="3:3" x14ac:dyDescent="0.4">
      <c r="C2930" s="50"/>
    </row>
    <row r="2931" spans="3:3" x14ac:dyDescent="0.4">
      <c r="C2931" s="50"/>
    </row>
    <row r="2932" spans="3:3" x14ac:dyDescent="0.4">
      <c r="C2932" s="50"/>
    </row>
    <row r="2933" spans="3:3" x14ac:dyDescent="0.4">
      <c r="C2933" s="50"/>
    </row>
    <row r="2934" spans="3:3" x14ac:dyDescent="0.4">
      <c r="C2934" s="50"/>
    </row>
    <row r="2935" spans="3:3" x14ac:dyDescent="0.4">
      <c r="C2935" s="50"/>
    </row>
    <row r="2936" spans="3:3" x14ac:dyDescent="0.4">
      <c r="C2936" s="50"/>
    </row>
    <row r="2937" spans="3:3" x14ac:dyDescent="0.4">
      <c r="C2937" s="50"/>
    </row>
    <row r="2938" spans="3:3" x14ac:dyDescent="0.4">
      <c r="C2938" s="50"/>
    </row>
    <row r="2939" spans="3:3" x14ac:dyDescent="0.4">
      <c r="C2939" s="50"/>
    </row>
    <row r="2940" spans="3:3" x14ac:dyDescent="0.4">
      <c r="C2940" s="50"/>
    </row>
    <row r="2941" spans="3:3" x14ac:dyDescent="0.4">
      <c r="C2941" s="50"/>
    </row>
    <row r="2942" spans="3:3" x14ac:dyDescent="0.4">
      <c r="C2942" s="50"/>
    </row>
    <row r="2943" spans="3:3" x14ac:dyDescent="0.4">
      <c r="C2943" s="50"/>
    </row>
    <row r="2944" spans="3:3" x14ac:dyDescent="0.4">
      <c r="C2944" s="50"/>
    </row>
    <row r="2945" spans="3:3" x14ac:dyDescent="0.4">
      <c r="C2945" s="50"/>
    </row>
    <row r="2946" spans="3:3" x14ac:dyDescent="0.4">
      <c r="C2946" s="50"/>
    </row>
    <row r="2947" spans="3:3" x14ac:dyDescent="0.4">
      <c r="C2947" s="50"/>
    </row>
    <row r="2948" spans="3:3" x14ac:dyDescent="0.4">
      <c r="C2948" s="50"/>
    </row>
    <row r="2949" spans="3:3" x14ac:dyDescent="0.4">
      <c r="C2949" s="50"/>
    </row>
    <row r="2950" spans="3:3" x14ac:dyDescent="0.4">
      <c r="C2950" s="50"/>
    </row>
    <row r="2951" spans="3:3" x14ac:dyDescent="0.4">
      <c r="C2951" s="50"/>
    </row>
    <row r="2952" spans="3:3" x14ac:dyDescent="0.4">
      <c r="C2952" s="50"/>
    </row>
    <row r="2953" spans="3:3" x14ac:dyDescent="0.4">
      <c r="C2953" s="50"/>
    </row>
    <row r="2954" spans="3:3" x14ac:dyDescent="0.4">
      <c r="C2954" s="50"/>
    </row>
    <row r="2955" spans="3:3" x14ac:dyDescent="0.4">
      <c r="C2955" s="50"/>
    </row>
    <row r="2956" spans="3:3" x14ac:dyDescent="0.4">
      <c r="C2956" s="50"/>
    </row>
    <row r="2957" spans="3:3" x14ac:dyDescent="0.4">
      <c r="C2957" s="50"/>
    </row>
    <row r="2958" spans="3:3" x14ac:dyDescent="0.4">
      <c r="C2958" s="50"/>
    </row>
    <row r="2959" spans="3:3" x14ac:dyDescent="0.4">
      <c r="C2959" s="50"/>
    </row>
    <row r="2960" spans="3:3" x14ac:dyDescent="0.4">
      <c r="C2960" s="50"/>
    </row>
    <row r="2961" spans="3:3" x14ac:dyDescent="0.4">
      <c r="C2961" s="50"/>
    </row>
    <row r="2962" spans="3:3" x14ac:dyDescent="0.4">
      <c r="C2962" s="50"/>
    </row>
    <row r="2963" spans="3:3" x14ac:dyDescent="0.4">
      <c r="C2963" s="50"/>
    </row>
    <row r="2964" spans="3:3" x14ac:dyDescent="0.4">
      <c r="C2964" s="50"/>
    </row>
    <row r="2965" spans="3:3" x14ac:dyDescent="0.4">
      <c r="C2965" s="50"/>
    </row>
    <row r="2966" spans="3:3" x14ac:dyDescent="0.4">
      <c r="C2966" s="50"/>
    </row>
    <row r="2967" spans="3:3" x14ac:dyDescent="0.4">
      <c r="C2967" s="50"/>
    </row>
    <row r="2968" spans="3:3" x14ac:dyDescent="0.4">
      <c r="C2968" s="50"/>
    </row>
    <row r="2969" spans="3:3" x14ac:dyDescent="0.4">
      <c r="C2969" s="50"/>
    </row>
    <row r="2970" spans="3:3" x14ac:dyDescent="0.4">
      <c r="C2970" s="50"/>
    </row>
    <row r="2971" spans="3:3" x14ac:dyDescent="0.4">
      <c r="C2971" s="50"/>
    </row>
    <row r="2972" spans="3:3" x14ac:dyDescent="0.4">
      <c r="C2972" s="50"/>
    </row>
    <row r="2973" spans="3:3" x14ac:dyDescent="0.4">
      <c r="C2973" s="50"/>
    </row>
    <row r="2974" spans="3:3" x14ac:dyDescent="0.4">
      <c r="C2974" s="50"/>
    </row>
    <row r="2975" spans="3:3" x14ac:dyDescent="0.4">
      <c r="C2975" s="50"/>
    </row>
    <row r="2976" spans="3:3" x14ac:dyDescent="0.4">
      <c r="C2976" s="50"/>
    </row>
    <row r="2977" spans="3:3" x14ac:dyDescent="0.4">
      <c r="C2977" s="50"/>
    </row>
    <row r="2978" spans="3:3" x14ac:dyDescent="0.4">
      <c r="C2978" s="50"/>
    </row>
    <row r="2979" spans="3:3" x14ac:dyDescent="0.4">
      <c r="C2979" s="50"/>
    </row>
    <row r="2980" spans="3:3" x14ac:dyDescent="0.4">
      <c r="C2980" s="50"/>
    </row>
    <row r="2981" spans="3:3" x14ac:dyDescent="0.4">
      <c r="C2981" s="50"/>
    </row>
    <row r="2982" spans="3:3" x14ac:dyDescent="0.4">
      <c r="C2982" s="50"/>
    </row>
    <row r="2983" spans="3:3" x14ac:dyDescent="0.4">
      <c r="C2983" s="50"/>
    </row>
    <row r="2984" spans="3:3" x14ac:dyDescent="0.4">
      <c r="C2984" s="50"/>
    </row>
    <row r="2985" spans="3:3" x14ac:dyDescent="0.4">
      <c r="C2985" s="50"/>
    </row>
    <row r="2986" spans="3:3" x14ac:dyDescent="0.4">
      <c r="C2986" s="50"/>
    </row>
    <row r="2987" spans="3:3" x14ac:dyDescent="0.4">
      <c r="C2987" s="50"/>
    </row>
    <row r="2988" spans="3:3" x14ac:dyDescent="0.4">
      <c r="C2988" s="50"/>
    </row>
    <row r="2989" spans="3:3" x14ac:dyDescent="0.4">
      <c r="C2989" s="50"/>
    </row>
    <row r="2990" spans="3:3" x14ac:dyDescent="0.4">
      <c r="C2990" s="50"/>
    </row>
    <row r="2991" spans="3:3" x14ac:dyDescent="0.4">
      <c r="C2991" s="50"/>
    </row>
    <row r="2992" spans="3:3" x14ac:dyDescent="0.4">
      <c r="C2992" s="50"/>
    </row>
    <row r="2993" spans="3:3" x14ac:dyDescent="0.4">
      <c r="C2993" s="50"/>
    </row>
    <row r="2994" spans="3:3" x14ac:dyDescent="0.4">
      <c r="C2994" s="50"/>
    </row>
    <row r="2995" spans="3:3" x14ac:dyDescent="0.4">
      <c r="C2995" s="50"/>
    </row>
    <row r="2996" spans="3:3" x14ac:dyDescent="0.4">
      <c r="C2996" s="50"/>
    </row>
    <row r="2997" spans="3:3" x14ac:dyDescent="0.4">
      <c r="C2997" s="50"/>
    </row>
    <row r="2998" spans="3:3" x14ac:dyDescent="0.4">
      <c r="C2998" s="50"/>
    </row>
    <row r="2999" spans="3:3" x14ac:dyDescent="0.4">
      <c r="C2999" s="50"/>
    </row>
    <row r="3000" spans="3:3" x14ac:dyDescent="0.4">
      <c r="C3000" s="50"/>
    </row>
    <row r="3001" spans="3:3" x14ac:dyDescent="0.4">
      <c r="C3001" s="50"/>
    </row>
    <row r="3002" spans="3:3" x14ac:dyDescent="0.4">
      <c r="C3002" s="50"/>
    </row>
    <row r="3003" spans="3:3" x14ac:dyDescent="0.4">
      <c r="C3003" s="50"/>
    </row>
    <row r="3004" spans="3:3" x14ac:dyDescent="0.4">
      <c r="C3004" s="50"/>
    </row>
    <row r="3005" spans="3:3" x14ac:dyDescent="0.4">
      <c r="C3005" s="50"/>
    </row>
    <row r="3006" spans="3:3" x14ac:dyDescent="0.4">
      <c r="C3006" s="50"/>
    </row>
    <row r="3007" spans="3:3" x14ac:dyDescent="0.4">
      <c r="C3007" s="50"/>
    </row>
    <row r="3008" spans="3:3" x14ac:dyDescent="0.4">
      <c r="C3008" s="50"/>
    </row>
    <row r="3009" spans="3:3" x14ac:dyDescent="0.4">
      <c r="C3009" s="50"/>
    </row>
    <row r="3010" spans="3:3" x14ac:dyDescent="0.4">
      <c r="C3010" s="50"/>
    </row>
    <row r="3011" spans="3:3" x14ac:dyDescent="0.4">
      <c r="C3011" s="50"/>
    </row>
    <row r="3012" spans="3:3" x14ac:dyDescent="0.4">
      <c r="C3012" s="50"/>
    </row>
    <row r="3013" spans="3:3" x14ac:dyDescent="0.4">
      <c r="C3013" s="50"/>
    </row>
    <row r="3014" spans="3:3" x14ac:dyDescent="0.4">
      <c r="C3014" s="50"/>
    </row>
    <row r="3015" spans="3:3" x14ac:dyDescent="0.4">
      <c r="C3015" s="50"/>
    </row>
    <row r="3016" spans="3:3" x14ac:dyDescent="0.4">
      <c r="C3016" s="50"/>
    </row>
    <row r="3017" spans="3:3" x14ac:dyDescent="0.4">
      <c r="C3017" s="50"/>
    </row>
    <row r="3018" spans="3:3" x14ac:dyDescent="0.4">
      <c r="C3018" s="50"/>
    </row>
    <row r="3019" spans="3:3" x14ac:dyDescent="0.4">
      <c r="C3019" s="50"/>
    </row>
    <row r="3020" spans="3:3" x14ac:dyDescent="0.4">
      <c r="C3020" s="50"/>
    </row>
    <row r="3021" spans="3:3" x14ac:dyDescent="0.4">
      <c r="C3021" s="50"/>
    </row>
    <row r="3022" spans="3:3" x14ac:dyDescent="0.4">
      <c r="C3022" s="50"/>
    </row>
    <row r="3023" spans="3:3" x14ac:dyDescent="0.4">
      <c r="C3023" s="50"/>
    </row>
    <row r="3024" spans="3:3" x14ac:dyDescent="0.4">
      <c r="C3024" s="50"/>
    </row>
    <row r="3025" spans="3:3" x14ac:dyDescent="0.4">
      <c r="C3025" s="50"/>
    </row>
    <row r="3026" spans="3:3" x14ac:dyDescent="0.4">
      <c r="C3026" s="50"/>
    </row>
    <row r="3027" spans="3:3" x14ac:dyDescent="0.4">
      <c r="C3027" s="50"/>
    </row>
    <row r="3028" spans="3:3" x14ac:dyDescent="0.4">
      <c r="C3028" s="50"/>
    </row>
    <row r="3029" spans="3:3" x14ac:dyDescent="0.4">
      <c r="C3029" s="50"/>
    </row>
    <row r="3030" spans="3:3" x14ac:dyDescent="0.4">
      <c r="C3030" s="50"/>
    </row>
    <row r="3031" spans="3:3" x14ac:dyDescent="0.4">
      <c r="C3031" s="50"/>
    </row>
    <row r="3032" spans="3:3" x14ac:dyDescent="0.4">
      <c r="C3032" s="50"/>
    </row>
    <row r="3033" spans="3:3" x14ac:dyDescent="0.4">
      <c r="C3033" s="50"/>
    </row>
    <row r="3034" spans="3:3" x14ac:dyDescent="0.4">
      <c r="C3034" s="50"/>
    </row>
    <row r="3035" spans="3:3" x14ac:dyDescent="0.4">
      <c r="C3035" s="50"/>
    </row>
    <row r="3036" spans="3:3" x14ac:dyDescent="0.4">
      <c r="C3036" s="50"/>
    </row>
    <row r="3037" spans="3:3" x14ac:dyDescent="0.4">
      <c r="C3037" s="50"/>
    </row>
    <row r="3038" spans="3:3" x14ac:dyDescent="0.4">
      <c r="C3038" s="50"/>
    </row>
    <row r="3039" spans="3:3" x14ac:dyDescent="0.4">
      <c r="C3039" s="50"/>
    </row>
    <row r="3040" spans="3:3" x14ac:dyDescent="0.4">
      <c r="C3040" s="50"/>
    </row>
    <row r="3041" spans="3:3" x14ac:dyDescent="0.4">
      <c r="C3041" s="50"/>
    </row>
    <row r="3042" spans="3:3" x14ac:dyDescent="0.4">
      <c r="C3042" s="50"/>
    </row>
    <row r="3043" spans="3:3" x14ac:dyDescent="0.4">
      <c r="C3043" s="50"/>
    </row>
    <row r="3044" spans="3:3" x14ac:dyDescent="0.4">
      <c r="C3044" s="50"/>
    </row>
    <row r="3045" spans="3:3" x14ac:dyDescent="0.4">
      <c r="C3045" s="50"/>
    </row>
    <row r="3046" spans="3:3" x14ac:dyDescent="0.4">
      <c r="C3046" s="50"/>
    </row>
    <row r="3047" spans="3:3" x14ac:dyDescent="0.4">
      <c r="C3047" s="50"/>
    </row>
    <row r="3048" spans="3:3" x14ac:dyDescent="0.4">
      <c r="C3048" s="50"/>
    </row>
    <row r="3049" spans="3:3" x14ac:dyDescent="0.4">
      <c r="C3049" s="50"/>
    </row>
    <row r="3050" spans="3:3" x14ac:dyDescent="0.4">
      <c r="C3050" s="50"/>
    </row>
    <row r="3051" spans="3:3" x14ac:dyDescent="0.4">
      <c r="C3051" s="50"/>
    </row>
    <row r="3052" spans="3:3" x14ac:dyDescent="0.4">
      <c r="C3052" s="50"/>
    </row>
    <row r="3053" spans="3:3" x14ac:dyDescent="0.4">
      <c r="C3053" s="50"/>
    </row>
    <row r="3054" spans="3:3" x14ac:dyDescent="0.4">
      <c r="C3054" s="50"/>
    </row>
    <row r="3055" spans="3:3" x14ac:dyDescent="0.4">
      <c r="C3055" s="50"/>
    </row>
    <row r="3056" spans="3:3" x14ac:dyDescent="0.4">
      <c r="C3056" s="50"/>
    </row>
    <row r="3057" spans="3:3" x14ac:dyDescent="0.4">
      <c r="C3057" s="50"/>
    </row>
    <row r="3058" spans="3:3" x14ac:dyDescent="0.4">
      <c r="C3058" s="50"/>
    </row>
    <row r="3059" spans="3:3" x14ac:dyDescent="0.4">
      <c r="C3059" s="50"/>
    </row>
    <row r="3060" spans="3:3" x14ac:dyDescent="0.4">
      <c r="C3060" s="50"/>
    </row>
    <row r="3061" spans="3:3" x14ac:dyDescent="0.4">
      <c r="C3061" s="50"/>
    </row>
    <row r="3062" spans="3:3" x14ac:dyDescent="0.4">
      <c r="C3062" s="50"/>
    </row>
    <row r="3063" spans="3:3" x14ac:dyDescent="0.4">
      <c r="C3063" s="50"/>
    </row>
    <row r="3064" spans="3:3" x14ac:dyDescent="0.4">
      <c r="C3064" s="50"/>
    </row>
    <row r="3065" spans="3:3" x14ac:dyDescent="0.4">
      <c r="C3065" s="50"/>
    </row>
    <row r="3066" spans="3:3" x14ac:dyDescent="0.4">
      <c r="C3066" s="50"/>
    </row>
    <row r="3067" spans="3:3" x14ac:dyDescent="0.4">
      <c r="C3067" s="50"/>
    </row>
    <row r="3068" spans="3:3" x14ac:dyDescent="0.4">
      <c r="C3068" s="50"/>
    </row>
    <row r="3069" spans="3:3" x14ac:dyDescent="0.4">
      <c r="C3069" s="50"/>
    </row>
    <row r="3070" spans="3:3" x14ac:dyDescent="0.4">
      <c r="C3070" s="50"/>
    </row>
    <row r="3071" spans="3:3" x14ac:dyDescent="0.4">
      <c r="C3071" s="50"/>
    </row>
    <row r="3072" spans="3:3" x14ac:dyDescent="0.4">
      <c r="C3072" s="50"/>
    </row>
    <row r="3073" spans="3:3" x14ac:dyDescent="0.4">
      <c r="C3073" s="50"/>
    </row>
    <row r="3074" spans="3:3" x14ac:dyDescent="0.4">
      <c r="C3074" s="50"/>
    </row>
    <row r="3075" spans="3:3" x14ac:dyDescent="0.4">
      <c r="C3075" s="50"/>
    </row>
    <row r="3076" spans="3:3" x14ac:dyDescent="0.4">
      <c r="C3076" s="50"/>
    </row>
    <row r="3077" spans="3:3" x14ac:dyDescent="0.4">
      <c r="C3077" s="50"/>
    </row>
    <row r="3078" spans="3:3" x14ac:dyDescent="0.4">
      <c r="C3078" s="50"/>
    </row>
    <row r="3079" spans="3:3" x14ac:dyDescent="0.4">
      <c r="C3079" s="50"/>
    </row>
    <row r="3080" spans="3:3" x14ac:dyDescent="0.4">
      <c r="C3080" s="50"/>
    </row>
    <row r="3081" spans="3:3" x14ac:dyDescent="0.4">
      <c r="C3081" s="50"/>
    </row>
    <row r="3082" spans="3:3" x14ac:dyDescent="0.4">
      <c r="C3082" s="50"/>
    </row>
    <row r="3083" spans="3:3" x14ac:dyDescent="0.4">
      <c r="C3083" s="50"/>
    </row>
    <row r="3084" spans="3:3" x14ac:dyDescent="0.4">
      <c r="C3084" s="50"/>
    </row>
    <row r="3085" spans="3:3" x14ac:dyDescent="0.4">
      <c r="C3085" s="50"/>
    </row>
    <row r="3086" spans="3:3" x14ac:dyDescent="0.4">
      <c r="C3086" s="50"/>
    </row>
    <row r="3087" spans="3:3" x14ac:dyDescent="0.4">
      <c r="C3087" s="50"/>
    </row>
    <row r="3088" spans="3:3" x14ac:dyDescent="0.4">
      <c r="C3088" s="50"/>
    </row>
    <row r="3089" spans="3:3" x14ac:dyDescent="0.4">
      <c r="C3089" s="50"/>
    </row>
    <row r="3090" spans="3:3" x14ac:dyDescent="0.4">
      <c r="C3090" s="50"/>
    </row>
    <row r="3091" spans="3:3" x14ac:dyDescent="0.4">
      <c r="C3091" s="50"/>
    </row>
    <row r="3092" spans="3:3" x14ac:dyDescent="0.4">
      <c r="C3092" s="50"/>
    </row>
    <row r="3093" spans="3:3" x14ac:dyDescent="0.4">
      <c r="C3093" s="50"/>
    </row>
    <row r="3094" spans="3:3" x14ac:dyDescent="0.4">
      <c r="C3094" s="50"/>
    </row>
    <row r="3095" spans="3:3" x14ac:dyDescent="0.4">
      <c r="C3095" s="50"/>
    </row>
    <row r="3096" spans="3:3" x14ac:dyDescent="0.4">
      <c r="C3096" s="50"/>
    </row>
    <row r="3097" spans="3:3" x14ac:dyDescent="0.4">
      <c r="C3097" s="50"/>
    </row>
    <row r="3098" spans="3:3" x14ac:dyDescent="0.4">
      <c r="C3098" s="50"/>
    </row>
    <row r="3099" spans="3:3" x14ac:dyDescent="0.4">
      <c r="C3099" s="50"/>
    </row>
    <row r="3100" spans="3:3" x14ac:dyDescent="0.4">
      <c r="C3100" s="50"/>
    </row>
    <row r="3101" spans="3:3" x14ac:dyDescent="0.4">
      <c r="C3101" s="50"/>
    </row>
    <row r="3102" spans="3:3" x14ac:dyDescent="0.4">
      <c r="C3102" s="50"/>
    </row>
    <row r="3103" spans="3:3" x14ac:dyDescent="0.4">
      <c r="C3103" s="50"/>
    </row>
    <row r="3104" spans="3:3" x14ac:dyDescent="0.4">
      <c r="C3104" s="50"/>
    </row>
    <row r="3105" spans="3:3" x14ac:dyDescent="0.4">
      <c r="C3105" s="50"/>
    </row>
    <row r="3106" spans="3:3" x14ac:dyDescent="0.4">
      <c r="C3106" s="50"/>
    </row>
    <row r="3107" spans="3:3" x14ac:dyDescent="0.4">
      <c r="C3107" s="50"/>
    </row>
    <row r="3108" spans="3:3" x14ac:dyDescent="0.4">
      <c r="C3108" s="50"/>
    </row>
    <row r="3109" spans="3:3" x14ac:dyDescent="0.4">
      <c r="C3109" s="50"/>
    </row>
    <row r="3110" spans="3:3" x14ac:dyDescent="0.4">
      <c r="C3110" s="50"/>
    </row>
    <row r="3111" spans="3:3" x14ac:dyDescent="0.4">
      <c r="C3111" s="50"/>
    </row>
    <row r="3112" spans="3:3" x14ac:dyDescent="0.4">
      <c r="C3112" s="50"/>
    </row>
    <row r="3113" spans="3:3" x14ac:dyDescent="0.4">
      <c r="C3113" s="50"/>
    </row>
    <row r="3114" spans="3:3" x14ac:dyDescent="0.4">
      <c r="C3114" s="50"/>
    </row>
    <row r="3115" spans="3:3" x14ac:dyDescent="0.4">
      <c r="C3115" s="50"/>
    </row>
    <row r="3116" spans="3:3" x14ac:dyDescent="0.4">
      <c r="C3116" s="50"/>
    </row>
    <row r="3117" spans="3:3" x14ac:dyDescent="0.4">
      <c r="C3117" s="50"/>
    </row>
    <row r="3118" spans="3:3" x14ac:dyDescent="0.4">
      <c r="C3118" s="50"/>
    </row>
    <row r="3119" spans="3:3" x14ac:dyDescent="0.4">
      <c r="C3119" s="50"/>
    </row>
    <row r="3120" spans="3:3" x14ac:dyDescent="0.4">
      <c r="C3120" s="50"/>
    </row>
    <row r="3121" spans="3:3" x14ac:dyDescent="0.4">
      <c r="C3121" s="50"/>
    </row>
    <row r="3122" spans="3:3" x14ac:dyDescent="0.4">
      <c r="C3122" s="50"/>
    </row>
    <row r="3123" spans="3:3" x14ac:dyDescent="0.4">
      <c r="C3123" s="50"/>
    </row>
    <row r="3124" spans="3:3" x14ac:dyDescent="0.4">
      <c r="C3124" s="50"/>
    </row>
    <row r="3125" spans="3:3" x14ac:dyDescent="0.4">
      <c r="C3125" s="50"/>
    </row>
    <row r="3126" spans="3:3" x14ac:dyDescent="0.4">
      <c r="C3126" s="50"/>
    </row>
    <row r="3127" spans="3:3" x14ac:dyDescent="0.4">
      <c r="C3127" s="50"/>
    </row>
    <row r="3128" spans="3:3" x14ac:dyDescent="0.4">
      <c r="C3128" s="50"/>
    </row>
    <row r="3129" spans="3:3" x14ac:dyDescent="0.4">
      <c r="C3129" s="50"/>
    </row>
    <row r="3130" spans="3:3" x14ac:dyDescent="0.4">
      <c r="C3130" s="50"/>
    </row>
    <row r="3131" spans="3:3" x14ac:dyDescent="0.4">
      <c r="C3131" s="50"/>
    </row>
    <row r="3132" spans="3:3" x14ac:dyDescent="0.4">
      <c r="C3132" s="50"/>
    </row>
    <row r="3133" spans="3:3" x14ac:dyDescent="0.4">
      <c r="C3133" s="50"/>
    </row>
    <row r="3134" spans="3:3" x14ac:dyDescent="0.4">
      <c r="C3134" s="50"/>
    </row>
    <row r="3135" spans="3:3" x14ac:dyDescent="0.4">
      <c r="C3135" s="50"/>
    </row>
    <row r="3136" spans="3:3" x14ac:dyDescent="0.4">
      <c r="C3136" s="50"/>
    </row>
    <row r="3137" spans="3:3" x14ac:dyDescent="0.4">
      <c r="C3137" s="50"/>
    </row>
    <row r="3138" spans="3:3" x14ac:dyDescent="0.4">
      <c r="C3138" s="50"/>
    </row>
    <row r="3139" spans="3:3" x14ac:dyDescent="0.4">
      <c r="C3139" s="50"/>
    </row>
    <row r="3140" spans="3:3" x14ac:dyDescent="0.4">
      <c r="C3140" s="50"/>
    </row>
    <row r="3141" spans="3:3" x14ac:dyDescent="0.4">
      <c r="C3141" s="50"/>
    </row>
    <row r="3142" spans="3:3" x14ac:dyDescent="0.4">
      <c r="C3142" s="50"/>
    </row>
    <row r="3143" spans="3:3" x14ac:dyDescent="0.4">
      <c r="C3143" s="50"/>
    </row>
    <row r="3144" spans="3:3" x14ac:dyDescent="0.4">
      <c r="C3144" s="50"/>
    </row>
    <row r="3145" spans="3:3" x14ac:dyDescent="0.4">
      <c r="C3145" s="50"/>
    </row>
    <row r="3146" spans="3:3" x14ac:dyDescent="0.4">
      <c r="C3146" s="50"/>
    </row>
    <row r="3147" spans="3:3" x14ac:dyDescent="0.4">
      <c r="C3147" s="50"/>
    </row>
    <row r="3148" spans="3:3" x14ac:dyDescent="0.4">
      <c r="C3148" s="50"/>
    </row>
    <row r="3149" spans="3:3" x14ac:dyDescent="0.4">
      <c r="C3149" s="50"/>
    </row>
    <row r="3150" spans="3:3" x14ac:dyDescent="0.4">
      <c r="C3150" s="50"/>
    </row>
    <row r="3151" spans="3:3" x14ac:dyDescent="0.4">
      <c r="C3151" s="50"/>
    </row>
    <row r="3152" spans="3:3" x14ac:dyDescent="0.4">
      <c r="C3152" s="50"/>
    </row>
    <row r="3153" spans="3:3" x14ac:dyDescent="0.4">
      <c r="C3153" s="50"/>
    </row>
    <row r="3154" spans="3:3" x14ac:dyDescent="0.4">
      <c r="C3154" s="50"/>
    </row>
    <row r="3155" spans="3:3" x14ac:dyDescent="0.4">
      <c r="C3155" s="50"/>
    </row>
    <row r="3156" spans="3:3" x14ac:dyDescent="0.4">
      <c r="C3156" s="50"/>
    </row>
    <row r="3157" spans="3:3" x14ac:dyDescent="0.4">
      <c r="C3157" s="50"/>
    </row>
    <row r="3158" spans="3:3" x14ac:dyDescent="0.4">
      <c r="C3158" s="50"/>
    </row>
    <row r="3159" spans="3:3" x14ac:dyDescent="0.4">
      <c r="C3159" s="50"/>
    </row>
    <row r="3160" spans="3:3" x14ac:dyDescent="0.4">
      <c r="C3160" s="50"/>
    </row>
    <row r="3161" spans="3:3" x14ac:dyDescent="0.4">
      <c r="C3161" s="50"/>
    </row>
    <row r="3162" spans="3:3" x14ac:dyDescent="0.4">
      <c r="C3162" s="50"/>
    </row>
    <row r="3163" spans="3:3" x14ac:dyDescent="0.4">
      <c r="C3163" s="50"/>
    </row>
    <row r="3164" spans="3:3" x14ac:dyDescent="0.4">
      <c r="C3164" s="50"/>
    </row>
    <row r="3165" spans="3:3" x14ac:dyDescent="0.4">
      <c r="C3165" s="50"/>
    </row>
    <row r="3166" spans="3:3" x14ac:dyDescent="0.4">
      <c r="C3166" s="50"/>
    </row>
    <row r="3167" spans="3:3" x14ac:dyDescent="0.4">
      <c r="C3167" s="50"/>
    </row>
    <row r="3168" spans="3:3" x14ac:dyDescent="0.4">
      <c r="C3168" s="50"/>
    </row>
    <row r="3169" spans="3:3" x14ac:dyDescent="0.4">
      <c r="C3169" s="50"/>
    </row>
    <row r="3170" spans="3:3" x14ac:dyDescent="0.4">
      <c r="C3170" s="50"/>
    </row>
    <row r="3171" spans="3:3" x14ac:dyDescent="0.4">
      <c r="C3171" s="50"/>
    </row>
    <row r="3172" spans="3:3" x14ac:dyDescent="0.4">
      <c r="C3172" s="50"/>
    </row>
    <row r="3173" spans="3:3" x14ac:dyDescent="0.4">
      <c r="C3173" s="50"/>
    </row>
    <row r="3174" spans="3:3" x14ac:dyDescent="0.4">
      <c r="C3174" s="50"/>
    </row>
    <row r="3175" spans="3:3" x14ac:dyDescent="0.4">
      <c r="C3175" s="50"/>
    </row>
    <row r="3176" spans="3:3" x14ac:dyDescent="0.4">
      <c r="C3176" s="50"/>
    </row>
    <row r="3177" spans="3:3" x14ac:dyDescent="0.4">
      <c r="C3177" s="50"/>
    </row>
    <row r="3178" spans="3:3" x14ac:dyDescent="0.4">
      <c r="C3178" s="50"/>
    </row>
    <row r="3179" spans="3:3" x14ac:dyDescent="0.4">
      <c r="C3179" s="50"/>
    </row>
    <row r="3180" spans="3:3" x14ac:dyDescent="0.4">
      <c r="C3180" s="50"/>
    </row>
    <row r="3181" spans="3:3" x14ac:dyDescent="0.4">
      <c r="C3181" s="50"/>
    </row>
    <row r="3182" spans="3:3" x14ac:dyDescent="0.4">
      <c r="C3182" s="50"/>
    </row>
    <row r="3183" spans="3:3" x14ac:dyDescent="0.4">
      <c r="C3183" s="50"/>
    </row>
    <row r="3184" spans="3:3" x14ac:dyDescent="0.4">
      <c r="C3184" s="50"/>
    </row>
    <row r="3185" spans="3:3" x14ac:dyDescent="0.4">
      <c r="C3185" s="50"/>
    </row>
    <row r="3186" spans="3:3" x14ac:dyDescent="0.4">
      <c r="C3186" s="50"/>
    </row>
    <row r="3187" spans="3:3" x14ac:dyDescent="0.4">
      <c r="C3187" s="50"/>
    </row>
    <row r="3188" spans="3:3" x14ac:dyDescent="0.4">
      <c r="C3188" s="50"/>
    </row>
    <row r="3189" spans="3:3" x14ac:dyDescent="0.4">
      <c r="C3189" s="50"/>
    </row>
    <row r="3190" spans="3:3" x14ac:dyDescent="0.4">
      <c r="C3190" s="50"/>
    </row>
    <row r="3191" spans="3:3" x14ac:dyDescent="0.4">
      <c r="C3191" s="50"/>
    </row>
    <row r="3192" spans="3:3" x14ac:dyDescent="0.4">
      <c r="C3192" s="50"/>
    </row>
    <row r="3193" spans="3:3" x14ac:dyDescent="0.4">
      <c r="C3193" s="50"/>
    </row>
    <row r="3194" spans="3:3" x14ac:dyDescent="0.4">
      <c r="C3194" s="50"/>
    </row>
    <row r="3195" spans="3:3" x14ac:dyDescent="0.4">
      <c r="C3195" s="50"/>
    </row>
    <row r="3196" spans="3:3" x14ac:dyDescent="0.4">
      <c r="C3196" s="50"/>
    </row>
    <row r="3197" spans="3:3" x14ac:dyDescent="0.4">
      <c r="C3197" s="50"/>
    </row>
    <row r="3198" spans="3:3" x14ac:dyDescent="0.4">
      <c r="C3198" s="50"/>
    </row>
    <row r="3199" spans="3:3" x14ac:dyDescent="0.4">
      <c r="C3199" s="50"/>
    </row>
    <row r="3200" spans="3:3" x14ac:dyDescent="0.4">
      <c r="C3200" s="50"/>
    </row>
    <row r="3201" spans="3:3" x14ac:dyDescent="0.4">
      <c r="C3201" s="50"/>
    </row>
    <row r="3202" spans="3:3" x14ac:dyDescent="0.4">
      <c r="C3202" s="50"/>
    </row>
    <row r="3203" spans="3:3" x14ac:dyDescent="0.4">
      <c r="C3203" s="50"/>
    </row>
    <row r="3204" spans="3:3" x14ac:dyDescent="0.4">
      <c r="C3204" s="50"/>
    </row>
    <row r="3205" spans="3:3" x14ac:dyDescent="0.4">
      <c r="C3205" s="50"/>
    </row>
    <row r="3206" spans="3:3" x14ac:dyDescent="0.4">
      <c r="C3206" s="50"/>
    </row>
    <row r="3207" spans="3:3" x14ac:dyDescent="0.4">
      <c r="C3207" s="50"/>
    </row>
    <row r="3208" spans="3:3" x14ac:dyDescent="0.4">
      <c r="C3208" s="50"/>
    </row>
    <row r="3209" spans="3:3" x14ac:dyDescent="0.4">
      <c r="C3209" s="50"/>
    </row>
    <row r="3210" spans="3:3" x14ac:dyDescent="0.4">
      <c r="C3210" s="50"/>
    </row>
    <row r="3211" spans="3:3" x14ac:dyDescent="0.4">
      <c r="C3211" s="50"/>
    </row>
    <row r="3212" spans="3:3" x14ac:dyDescent="0.4">
      <c r="C3212" s="50"/>
    </row>
    <row r="3213" spans="3:3" x14ac:dyDescent="0.4">
      <c r="C3213" s="50"/>
    </row>
    <row r="3214" spans="3:3" x14ac:dyDescent="0.4">
      <c r="C3214" s="50"/>
    </row>
    <row r="3215" spans="3:3" x14ac:dyDescent="0.4">
      <c r="C3215" s="50"/>
    </row>
    <row r="3216" spans="3:3" x14ac:dyDescent="0.4">
      <c r="C3216" s="50"/>
    </row>
    <row r="3217" spans="3:3" x14ac:dyDescent="0.4">
      <c r="C3217" s="50"/>
    </row>
    <row r="3218" spans="3:3" x14ac:dyDescent="0.4">
      <c r="C3218" s="50"/>
    </row>
    <row r="3219" spans="3:3" x14ac:dyDescent="0.4">
      <c r="C3219" s="50"/>
    </row>
    <row r="3220" spans="3:3" x14ac:dyDescent="0.4">
      <c r="C3220" s="50"/>
    </row>
    <row r="3221" spans="3:3" x14ac:dyDescent="0.4">
      <c r="C3221" s="50"/>
    </row>
    <row r="3222" spans="3:3" x14ac:dyDescent="0.4">
      <c r="C3222" s="50"/>
    </row>
    <row r="3223" spans="3:3" x14ac:dyDescent="0.4">
      <c r="C3223" s="50"/>
    </row>
    <row r="3224" spans="3:3" x14ac:dyDescent="0.4">
      <c r="C3224" s="50"/>
    </row>
    <row r="3225" spans="3:3" x14ac:dyDescent="0.4">
      <c r="C3225" s="50"/>
    </row>
    <row r="3226" spans="3:3" x14ac:dyDescent="0.4">
      <c r="C3226" s="50"/>
    </row>
    <row r="3227" spans="3:3" x14ac:dyDescent="0.4">
      <c r="C3227" s="50"/>
    </row>
    <row r="3228" spans="3:3" x14ac:dyDescent="0.4">
      <c r="C3228" s="50"/>
    </row>
    <row r="3229" spans="3:3" x14ac:dyDescent="0.4">
      <c r="C3229" s="50"/>
    </row>
    <row r="3230" spans="3:3" x14ac:dyDescent="0.4">
      <c r="C3230" s="50"/>
    </row>
    <row r="3231" spans="3:3" x14ac:dyDescent="0.4">
      <c r="C3231" s="50"/>
    </row>
    <row r="3232" spans="3:3" x14ac:dyDescent="0.4">
      <c r="C3232" s="50"/>
    </row>
    <row r="3233" spans="3:3" x14ac:dyDescent="0.4">
      <c r="C3233" s="50"/>
    </row>
    <row r="3234" spans="3:3" x14ac:dyDescent="0.4">
      <c r="C3234" s="50"/>
    </row>
    <row r="3235" spans="3:3" x14ac:dyDescent="0.4">
      <c r="C3235" s="50"/>
    </row>
    <row r="3236" spans="3:3" x14ac:dyDescent="0.4">
      <c r="C3236" s="50"/>
    </row>
    <row r="3237" spans="3:3" x14ac:dyDescent="0.4">
      <c r="C3237" s="50"/>
    </row>
    <row r="3238" spans="3:3" x14ac:dyDescent="0.4">
      <c r="C3238" s="50"/>
    </row>
    <row r="3239" spans="3:3" x14ac:dyDescent="0.4">
      <c r="C3239" s="50"/>
    </row>
    <row r="3240" spans="3:3" x14ac:dyDescent="0.4">
      <c r="C3240" s="50"/>
    </row>
    <row r="3241" spans="3:3" x14ac:dyDescent="0.4">
      <c r="C3241" s="50"/>
    </row>
    <row r="3242" spans="3:3" x14ac:dyDescent="0.4">
      <c r="C3242" s="50"/>
    </row>
    <row r="3243" spans="3:3" x14ac:dyDescent="0.4">
      <c r="C3243" s="50"/>
    </row>
    <row r="3244" spans="3:3" x14ac:dyDescent="0.4">
      <c r="C3244" s="50"/>
    </row>
    <row r="3245" spans="3:3" x14ac:dyDescent="0.4">
      <c r="C3245" s="50"/>
    </row>
    <row r="3246" spans="3:3" x14ac:dyDescent="0.4">
      <c r="C3246" s="50"/>
    </row>
    <row r="3247" spans="3:3" x14ac:dyDescent="0.4">
      <c r="C3247" s="50"/>
    </row>
    <row r="3248" spans="3:3" x14ac:dyDescent="0.4">
      <c r="C3248" s="50"/>
    </row>
    <row r="3249" spans="3:3" x14ac:dyDescent="0.4">
      <c r="C3249" s="50"/>
    </row>
    <row r="3250" spans="3:3" x14ac:dyDescent="0.4">
      <c r="C3250" s="50"/>
    </row>
    <row r="3251" spans="3:3" x14ac:dyDescent="0.4">
      <c r="C3251" s="50"/>
    </row>
    <row r="3252" spans="3:3" x14ac:dyDescent="0.4">
      <c r="C3252" s="50"/>
    </row>
    <row r="3253" spans="3:3" x14ac:dyDescent="0.4">
      <c r="C3253" s="50"/>
    </row>
    <row r="3254" spans="3:3" x14ac:dyDescent="0.4">
      <c r="C3254" s="50"/>
    </row>
    <row r="3255" spans="3:3" x14ac:dyDescent="0.4">
      <c r="C3255" s="50"/>
    </row>
    <row r="3256" spans="3:3" x14ac:dyDescent="0.4">
      <c r="C3256" s="50"/>
    </row>
    <row r="3257" spans="3:3" x14ac:dyDescent="0.4">
      <c r="C3257" s="50"/>
    </row>
    <row r="3258" spans="3:3" x14ac:dyDescent="0.4">
      <c r="C3258" s="50"/>
    </row>
    <row r="3259" spans="3:3" x14ac:dyDescent="0.4">
      <c r="C3259" s="50"/>
    </row>
    <row r="3260" spans="3:3" x14ac:dyDescent="0.4">
      <c r="C3260" s="50"/>
    </row>
    <row r="3261" spans="3:3" x14ac:dyDescent="0.4">
      <c r="C3261" s="50"/>
    </row>
    <row r="3262" spans="3:3" x14ac:dyDescent="0.4">
      <c r="C3262" s="50"/>
    </row>
    <row r="3263" spans="3:3" x14ac:dyDescent="0.4">
      <c r="C3263" s="50"/>
    </row>
    <row r="3264" spans="3:3" x14ac:dyDescent="0.4">
      <c r="C3264" s="50"/>
    </row>
    <row r="3265" spans="3:3" x14ac:dyDescent="0.4">
      <c r="C3265" s="50"/>
    </row>
    <row r="3266" spans="3:3" x14ac:dyDescent="0.4">
      <c r="C3266" s="50"/>
    </row>
    <row r="3267" spans="3:3" x14ac:dyDescent="0.4">
      <c r="C3267" s="50"/>
    </row>
    <row r="3268" spans="3:3" x14ac:dyDescent="0.4">
      <c r="C3268" s="50"/>
    </row>
    <row r="3269" spans="3:3" x14ac:dyDescent="0.4">
      <c r="C3269" s="50"/>
    </row>
    <row r="3270" spans="3:3" x14ac:dyDescent="0.4">
      <c r="C3270" s="50"/>
    </row>
    <row r="3271" spans="3:3" x14ac:dyDescent="0.4">
      <c r="C3271" s="50"/>
    </row>
    <row r="3272" spans="3:3" x14ac:dyDescent="0.4">
      <c r="C3272" s="50"/>
    </row>
    <row r="3273" spans="3:3" x14ac:dyDescent="0.4">
      <c r="C3273" s="50"/>
    </row>
    <row r="3274" spans="3:3" x14ac:dyDescent="0.4">
      <c r="C3274" s="50"/>
    </row>
    <row r="3275" spans="3:3" x14ac:dyDescent="0.4">
      <c r="C3275" s="50"/>
    </row>
    <row r="3276" spans="3:3" x14ac:dyDescent="0.4">
      <c r="C3276" s="50"/>
    </row>
    <row r="3277" spans="3:3" x14ac:dyDescent="0.4">
      <c r="C3277" s="50"/>
    </row>
    <row r="3278" spans="3:3" x14ac:dyDescent="0.4">
      <c r="C3278" s="50"/>
    </row>
    <row r="3279" spans="3:3" x14ac:dyDescent="0.4">
      <c r="C3279" s="50"/>
    </row>
    <row r="3280" spans="3:3" x14ac:dyDescent="0.4">
      <c r="C3280" s="50"/>
    </row>
    <row r="3281" spans="3:3" x14ac:dyDescent="0.4">
      <c r="C3281" s="50"/>
    </row>
    <row r="3282" spans="3:3" x14ac:dyDescent="0.4">
      <c r="C3282" s="50"/>
    </row>
    <row r="3283" spans="3:3" x14ac:dyDescent="0.4">
      <c r="C3283" s="50"/>
    </row>
    <row r="3284" spans="3:3" x14ac:dyDescent="0.4">
      <c r="C3284" s="50"/>
    </row>
    <row r="3285" spans="3:3" x14ac:dyDescent="0.4">
      <c r="C3285" s="50"/>
    </row>
    <row r="3286" spans="3:3" x14ac:dyDescent="0.4">
      <c r="C3286" s="50"/>
    </row>
    <row r="3287" spans="3:3" x14ac:dyDescent="0.4">
      <c r="C3287" s="50"/>
    </row>
    <row r="3288" spans="3:3" x14ac:dyDescent="0.4">
      <c r="C3288" s="50"/>
    </row>
    <row r="3289" spans="3:3" x14ac:dyDescent="0.4">
      <c r="C3289" s="50"/>
    </row>
    <row r="3290" spans="3:3" x14ac:dyDescent="0.4">
      <c r="C3290" s="50"/>
    </row>
    <row r="3291" spans="3:3" x14ac:dyDescent="0.4">
      <c r="C3291" s="50"/>
    </row>
    <row r="3292" spans="3:3" x14ac:dyDescent="0.4">
      <c r="C3292" s="50"/>
    </row>
    <row r="3293" spans="3:3" x14ac:dyDescent="0.4">
      <c r="C3293" s="50"/>
    </row>
    <row r="3294" spans="3:3" x14ac:dyDescent="0.4">
      <c r="C3294" s="50"/>
    </row>
    <row r="3295" spans="3:3" x14ac:dyDescent="0.4">
      <c r="C3295" s="50"/>
    </row>
    <row r="3296" spans="3:3" x14ac:dyDescent="0.4">
      <c r="C3296" s="50"/>
    </row>
    <row r="3297" spans="3:3" x14ac:dyDescent="0.4">
      <c r="C3297" s="50"/>
    </row>
    <row r="3298" spans="3:3" x14ac:dyDescent="0.4">
      <c r="C3298" s="50"/>
    </row>
    <row r="3299" spans="3:3" x14ac:dyDescent="0.4">
      <c r="C3299" s="50"/>
    </row>
    <row r="3300" spans="3:3" x14ac:dyDescent="0.4">
      <c r="C3300" s="50"/>
    </row>
    <row r="3301" spans="3:3" x14ac:dyDescent="0.4">
      <c r="C3301" s="50"/>
    </row>
    <row r="3302" spans="3:3" x14ac:dyDescent="0.4">
      <c r="C3302" s="50"/>
    </row>
    <row r="3303" spans="3:3" x14ac:dyDescent="0.4">
      <c r="C3303" s="50"/>
    </row>
    <row r="3304" spans="3:3" x14ac:dyDescent="0.4">
      <c r="C3304" s="50"/>
    </row>
    <row r="3305" spans="3:3" x14ac:dyDescent="0.4">
      <c r="C3305" s="50"/>
    </row>
    <row r="3306" spans="3:3" x14ac:dyDescent="0.4">
      <c r="C3306" s="50"/>
    </row>
    <row r="3307" spans="3:3" x14ac:dyDescent="0.4">
      <c r="C3307" s="50"/>
    </row>
    <row r="3308" spans="3:3" x14ac:dyDescent="0.4">
      <c r="C3308" s="50"/>
    </row>
    <row r="3309" spans="3:3" x14ac:dyDescent="0.4">
      <c r="C3309" s="50"/>
    </row>
    <row r="3310" spans="3:3" x14ac:dyDescent="0.4">
      <c r="C3310" s="50"/>
    </row>
    <row r="3311" spans="3:3" x14ac:dyDescent="0.4">
      <c r="C3311" s="50"/>
    </row>
    <row r="3312" spans="3:3" x14ac:dyDescent="0.4">
      <c r="C3312" s="50"/>
    </row>
    <row r="3313" spans="3:3" x14ac:dyDescent="0.4">
      <c r="C3313" s="50"/>
    </row>
    <row r="3314" spans="3:3" x14ac:dyDescent="0.4">
      <c r="C3314" s="50"/>
    </row>
    <row r="3315" spans="3:3" x14ac:dyDescent="0.4">
      <c r="C3315" s="50"/>
    </row>
    <row r="3316" spans="3:3" x14ac:dyDescent="0.4">
      <c r="C3316" s="50"/>
    </row>
    <row r="3317" spans="3:3" x14ac:dyDescent="0.4">
      <c r="C3317" s="50"/>
    </row>
    <row r="3318" spans="3:3" x14ac:dyDescent="0.4">
      <c r="C3318" s="50"/>
    </row>
    <row r="3319" spans="3:3" x14ac:dyDescent="0.4">
      <c r="C3319" s="50"/>
    </row>
    <row r="3320" spans="3:3" x14ac:dyDescent="0.4">
      <c r="C3320" s="50"/>
    </row>
    <row r="3321" spans="3:3" x14ac:dyDescent="0.4">
      <c r="C3321" s="50"/>
    </row>
    <row r="3322" spans="3:3" x14ac:dyDescent="0.4">
      <c r="C3322" s="50"/>
    </row>
    <row r="3323" spans="3:3" x14ac:dyDescent="0.4">
      <c r="C3323" s="50"/>
    </row>
    <row r="3324" spans="3:3" x14ac:dyDescent="0.4">
      <c r="C3324" s="50"/>
    </row>
    <row r="3325" spans="3:3" x14ac:dyDescent="0.4">
      <c r="C3325" s="50"/>
    </row>
    <row r="3326" spans="3:3" x14ac:dyDescent="0.4">
      <c r="C3326" s="50"/>
    </row>
    <row r="3327" spans="3:3" x14ac:dyDescent="0.4">
      <c r="C3327" s="50"/>
    </row>
    <row r="3328" spans="3:3" x14ac:dyDescent="0.4">
      <c r="C3328" s="50"/>
    </row>
    <row r="3329" spans="3:3" x14ac:dyDescent="0.4">
      <c r="C3329" s="50"/>
    </row>
    <row r="3330" spans="3:3" x14ac:dyDescent="0.4">
      <c r="C3330" s="50"/>
    </row>
    <row r="3331" spans="3:3" x14ac:dyDescent="0.4">
      <c r="C3331" s="50"/>
    </row>
    <row r="3332" spans="3:3" x14ac:dyDescent="0.4">
      <c r="C3332" s="50"/>
    </row>
    <row r="3333" spans="3:3" x14ac:dyDescent="0.4">
      <c r="C3333" s="50"/>
    </row>
    <row r="3334" spans="3:3" x14ac:dyDescent="0.4">
      <c r="C3334" s="50"/>
    </row>
    <row r="3335" spans="3:3" x14ac:dyDescent="0.4">
      <c r="C3335" s="50"/>
    </row>
    <row r="3336" spans="3:3" x14ac:dyDescent="0.4">
      <c r="C3336" s="50"/>
    </row>
    <row r="3337" spans="3:3" x14ac:dyDescent="0.4">
      <c r="C3337" s="50"/>
    </row>
    <row r="3338" spans="3:3" x14ac:dyDescent="0.4">
      <c r="C3338" s="50"/>
    </row>
    <row r="3339" spans="3:3" x14ac:dyDescent="0.4">
      <c r="C3339" s="50"/>
    </row>
    <row r="3340" spans="3:3" x14ac:dyDescent="0.4">
      <c r="C3340" s="50"/>
    </row>
    <row r="3341" spans="3:3" x14ac:dyDescent="0.4">
      <c r="C3341" s="50"/>
    </row>
    <row r="3342" spans="3:3" x14ac:dyDescent="0.4">
      <c r="C3342" s="50"/>
    </row>
    <row r="3343" spans="3:3" x14ac:dyDescent="0.4">
      <c r="C3343" s="50"/>
    </row>
    <row r="3344" spans="3:3" x14ac:dyDescent="0.4">
      <c r="C3344" s="50"/>
    </row>
    <row r="3345" spans="3:3" x14ac:dyDescent="0.4">
      <c r="C3345" s="50"/>
    </row>
    <row r="3346" spans="3:3" x14ac:dyDescent="0.4">
      <c r="C3346" s="50"/>
    </row>
    <row r="3347" spans="3:3" x14ac:dyDescent="0.4">
      <c r="C3347" s="50"/>
    </row>
    <row r="3348" spans="3:3" x14ac:dyDescent="0.4">
      <c r="C3348" s="50"/>
    </row>
    <row r="3349" spans="3:3" x14ac:dyDescent="0.4">
      <c r="C3349" s="50"/>
    </row>
    <row r="3350" spans="3:3" x14ac:dyDescent="0.4">
      <c r="C3350" s="50"/>
    </row>
    <row r="3351" spans="3:3" x14ac:dyDescent="0.4">
      <c r="C3351" s="50"/>
    </row>
    <row r="3352" spans="3:3" x14ac:dyDescent="0.4">
      <c r="C3352" s="50"/>
    </row>
    <row r="3353" spans="3:3" x14ac:dyDescent="0.4">
      <c r="C3353" s="50"/>
    </row>
    <row r="3354" spans="3:3" x14ac:dyDescent="0.4">
      <c r="C3354" s="50"/>
    </row>
    <row r="3355" spans="3:3" x14ac:dyDescent="0.4">
      <c r="C3355" s="50"/>
    </row>
    <row r="3356" spans="3:3" x14ac:dyDescent="0.4">
      <c r="C3356" s="50"/>
    </row>
    <row r="3357" spans="3:3" x14ac:dyDescent="0.4">
      <c r="C3357" s="50"/>
    </row>
    <row r="3358" spans="3:3" x14ac:dyDescent="0.4">
      <c r="C3358" s="50"/>
    </row>
    <row r="3359" spans="3:3" x14ac:dyDescent="0.4">
      <c r="C3359" s="50"/>
    </row>
    <row r="3360" spans="3:3" x14ac:dyDescent="0.4">
      <c r="C3360" s="50"/>
    </row>
    <row r="3361" spans="3:3" x14ac:dyDescent="0.4">
      <c r="C3361" s="50"/>
    </row>
    <row r="3362" spans="3:3" x14ac:dyDescent="0.4">
      <c r="C3362" s="50"/>
    </row>
    <row r="3363" spans="3:3" x14ac:dyDescent="0.4">
      <c r="C3363" s="50"/>
    </row>
    <row r="3364" spans="3:3" x14ac:dyDescent="0.4">
      <c r="C3364" s="50"/>
    </row>
    <row r="3365" spans="3:3" x14ac:dyDescent="0.4">
      <c r="C3365" s="50"/>
    </row>
    <row r="3366" spans="3:3" x14ac:dyDescent="0.4">
      <c r="C3366" s="50"/>
    </row>
    <row r="3367" spans="3:3" x14ac:dyDescent="0.4">
      <c r="C3367" s="50"/>
    </row>
    <row r="3368" spans="3:3" x14ac:dyDescent="0.4">
      <c r="C3368" s="50"/>
    </row>
    <row r="3369" spans="3:3" x14ac:dyDescent="0.4">
      <c r="C3369" s="50"/>
    </row>
    <row r="3370" spans="3:3" x14ac:dyDescent="0.4">
      <c r="C3370" s="50"/>
    </row>
    <row r="3371" spans="3:3" x14ac:dyDescent="0.4">
      <c r="C3371" s="50"/>
    </row>
    <row r="3372" spans="3:3" x14ac:dyDescent="0.4">
      <c r="C3372" s="50"/>
    </row>
    <row r="3373" spans="3:3" x14ac:dyDescent="0.4">
      <c r="C3373" s="50"/>
    </row>
    <row r="3374" spans="3:3" x14ac:dyDescent="0.4">
      <c r="C3374" s="50"/>
    </row>
    <row r="3375" spans="3:3" x14ac:dyDescent="0.4">
      <c r="C3375" s="50"/>
    </row>
    <row r="3376" spans="3:3" x14ac:dyDescent="0.4">
      <c r="C3376" s="50"/>
    </row>
    <row r="3377" spans="3:3" x14ac:dyDescent="0.4">
      <c r="C3377" s="50"/>
    </row>
    <row r="3378" spans="3:3" x14ac:dyDescent="0.4">
      <c r="C3378" s="50"/>
    </row>
    <row r="3379" spans="3:3" x14ac:dyDescent="0.4">
      <c r="C3379" s="50"/>
    </row>
    <row r="3380" spans="3:3" x14ac:dyDescent="0.4">
      <c r="C3380" s="50"/>
    </row>
    <row r="3381" spans="3:3" x14ac:dyDescent="0.4">
      <c r="C3381" s="50"/>
    </row>
    <row r="3382" spans="3:3" x14ac:dyDescent="0.4">
      <c r="C3382" s="50"/>
    </row>
    <row r="3383" spans="3:3" x14ac:dyDescent="0.4">
      <c r="C3383" s="50"/>
    </row>
    <row r="3384" spans="3:3" x14ac:dyDescent="0.4">
      <c r="C3384" s="50"/>
    </row>
    <row r="3385" spans="3:3" x14ac:dyDescent="0.4">
      <c r="C3385" s="50"/>
    </row>
    <row r="3386" spans="3:3" x14ac:dyDescent="0.4">
      <c r="C3386" s="50"/>
    </row>
    <row r="3387" spans="3:3" x14ac:dyDescent="0.4">
      <c r="C3387" s="50"/>
    </row>
    <row r="3388" spans="3:3" x14ac:dyDescent="0.4">
      <c r="C3388" s="50"/>
    </row>
    <row r="3389" spans="3:3" x14ac:dyDescent="0.4">
      <c r="C3389" s="50"/>
    </row>
    <row r="3390" spans="3:3" x14ac:dyDescent="0.4">
      <c r="C3390" s="50"/>
    </row>
    <row r="3391" spans="3:3" x14ac:dyDescent="0.4">
      <c r="C3391" s="50"/>
    </row>
    <row r="3392" spans="3:3" x14ac:dyDescent="0.4">
      <c r="C3392" s="50"/>
    </row>
    <row r="3393" spans="3:3" x14ac:dyDescent="0.4">
      <c r="C3393" s="50"/>
    </row>
    <row r="3394" spans="3:3" x14ac:dyDescent="0.4">
      <c r="C3394" s="50"/>
    </row>
    <row r="3395" spans="3:3" x14ac:dyDescent="0.4">
      <c r="C3395" s="50"/>
    </row>
    <row r="3396" spans="3:3" x14ac:dyDescent="0.4">
      <c r="C3396" s="50"/>
    </row>
    <row r="3397" spans="3:3" x14ac:dyDescent="0.4">
      <c r="C3397" s="50"/>
    </row>
    <row r="3398" spans="3:3" x14ac:dyDescent="0.4">
      <c r="C3398" s="50"/>
    </row>
    <row r="3399" spans="3:3" x14ac:dyDescent="0.4">
      <c r="C3399" s="50"/>
    </row>
    <row r="3400" spans="3:3" x14ac:dyDescent="0.4">
      <c r="C3400" s="50"/>
    </row>
    <row r="3401" spans="3:3" x14ac:dyDescent="0.4">
      <c r="C3401" s="50"/>
    </row>
    <row r="3402" spans="3:3" x14ac:dyDescent="0.4">
      <c r="C3402" s="50"/>
    </row>
    <row r="3403" spans="3:3" x14ac:dyDescent="0.4">
      <c r="C3403" s="50"/>
    </row>
    <row r="3404" spans="3:3" x14ac:dyDescent="0.4">
      <c r="C3404" s="50"/>
    </row>
    <row r="3405" spans="3:3" x14ac:dyDescent="0.4">
      <c r="C3405" s="50"/>
    </row>
    <row r="3406" spans="3:3" x14ac:dyDescent="0.4">
      <c r="C3406" s="50"/>
    </row>
    <row r="3407" spans="3:3" x14ac:dyDescent="0.4">
      <c r="C3407" s="50"/>
    </row>
    <row r="3408" spans="3:3" x14ac:dyDescent="0.4">
      <c r="C3408" s="50"/>
    </row>
    <row r="3409" spans="3:3" x14ac:dyDescent="0.4">
      <c r="C3409" s="50"/>
    </row>
    <row r="3410" spans="3:3" x14ac:dyDescent="0.4">
      <c r="C3410" s="50"/>
    </row>
    <row r="3411" spans="3:3" x14ac:dyDescent="0.4">
      <c r="C3411" s="50"/>
    </row>
    <row r="3412" spans="3:3" x14ac:dyDescent="0.4">
      <c r="C3412" s="50"/>
    </row>
    <row r="3413" spans="3:3" x14ac:dyDescent="0.4">
      <c r="C3413" s="50"/>
    </row>
    <row r="3414" spans="3:3" x14ac:dyDescent="0.4">
      <c r="C3414" s="50"/>
    </row>
    <row r="3415" spans="3:3" x14ac:dyDescent="0.4">
      <c r="C3415" s="50"/>
    </row>
    <row r="3416" spans="3:3" x14ac:dyDescent="0.4">
      <c r="C3416" s="50"/>
    </row>
    <row r="3417" spans="3:3" x14ac:dyDescent="0.4">
      <c r="C3417" s="50"/>
    </row>
    <row r="3418" spans="3:3" x14ac:dyDescent="0.4">
      <c r="C3418" s="50"/>
    </row>
    <row r="3419" spans="3:3" x14ac:dyDescent="0.4">
      <c r="C3419" s="50"/>
    </row>
    <row r="3420" spans="3:3" x14ac:dyDescent="0.4">
      <c r="C3420" s="50"/>
    </row>
    <row r="3421" spans="3:3" x14ac:dyDescent="0.4">
      <c r="C3421" s="50"/>
    </row>
    <row r="3422" spans="3:3" x14ac:dyDescent="0.4">
      <c r="C3422" s="50"/>
    </row>
    <row r="3423" spans="3:3" x14ac:dyDescent="0.4">
      <c r="C3423" s="50"/>
    </row>
    <row r="3424" spans="3:3" x14ac:dyDescent="0.4">
      <c r="C3424" s="50"/>
    </row>
    <row r="3425" spans="3:3" x14ac:dyDescent="0.4">
      <c r="C3425" s="50"/>
    </row>
    <row r="3426" spans="3:3" x14ac:dyDescent="0.4">
      <c r="C3426" s="50"/>
    </row>
    <row r="3427" spans="3:3" x14ac:dyDescent="0.4">
      <c r="C3427" s="50"/>
    </row>
    <row r="3428" spans="3:3" x14ac:dyDescent="0.4">
      <c r="C3428" s="50"/>
    </row>
    <row r="3429" spans="3:3" x14ac:dyDescent="0.4">
      <c r="C3429" s="50"/>
    </row>
    <row r="3430" spans="3:3" x14ac:dyDescent="0.4">
      <c r="C3430" s="50"/>
    </row>
    <row r="3431" spans="3:3" x14ac:dyDescent="0.4">
      <c r="C3431" s="50"/>
    </row>
    <row r="3432" spans="3:3" x14ac:dyDescent="0.4">
      <c r="C3432" s="50"/>
    </row>
    <row r="3433" spans="3:3" x14ac:dyDescent="0.4">
      <c r="C3433" s="50"/>
    </row>
    <row r="3434" spans="3:3" x14ac:dyDescent="0.4">
      <c r="C3434" s="50"/>
    </row>
    <row r="3435" spans="3:3" x14ac:dyDescent="0.4">
      <c r="C3435" s="50"/>
    </row>
    <row r="3436" spans="3:3" x14ac:dyDescent="0.4">
      <c r="C3436" s="50"/>
    </row>
    <row r="3437" spans="3:3" x14ac:dyDescent="0.4">
      <c r="C3437" s="50"/>
    </row>
    <row r="3438" spans="3:3" x14ac:dyDescent="0.4">
      <c r="C3438" s="50"/>
    </row>
    <row r="3439" spans="3:3" x14ac:dyDescent="0.4">
      <c r="C3439" s="50"/>
    </row>
    <row r="3440" spans="3:3" x14ac:dyDescent="0.4">
      <c r="C3440" s="50"/>
    </row>
    <row r="3441" spans="3:3" x14ac:dyDescent="0.4">
      <c r="C3441" s="50"/>
    </row>
    <row r="3442" spans="3:3" x14ac:dyDescent="0.4">
      <c r="C3442" s="50"/>
    </row>
    <row r="3443" spans="3:3" x14ac:dyDescent="0.4">
      <c r="C3443" s="50"/>
    </row>
    <row r="3444" spans="3:3" x14ac:dyDescent="0.4">
      <c r="C3444" s="50"/>
    </row>
    <row r="3445" spans="3:3" x14ac:dyDescent="0.4">
      <c r="C3445" s="50"/>
    </row>
    <row r="3446" spans="3:3" x14ac:dyDescent="0.4">
      <c r="C3446" s="50"/>
    </row>
    <row r="3447" spans="3:3" x14ac:dyDescent="0.4">
      <c r="C3447" s="50"/>
    </row>
    <row r="3448" spans="3:3" x14ac:dyDescent="0.4">
      <c r="C3448" s="50"/>
    </row>
    <row r="3449" spans="3:3" x14ac:dyDescent="0.4">
      <c r="C3449" s="50"/>
    </row>
    <row r="3450" spans="3:3" x14ac:dyDescent="0.4">
      <c r="C3450" s="50"/>
    </row>
    <row r="3451" spans="3:3" x14ac:dyDescent="0.4">
      <c r="C3451" s="50"/>
    </row>
    <row r="3452" spans="3:3" x14ac:dyDescent="0.4">
      <c r="C3452" s="50"/>
    </row>
    <row r="3453" spans="3:3" x14ac:dyDescent="0.4">
      <c r="C3453" s="50"/>
    </row>
    <row r="3454" spans="3:3" x14ac:dyDescent="0.4">
      <c r="C3454" s="50"/>
    </row>
    <row r="3455" spans="3:3" x14ac:dyDescent="0.4">
      <c r="C3455" s="50"/>
    </row>
    <row r="3456" spans="3:3" x14ac:dyDescent="0.4">
      <c r="C3456" s="50"/>
    </row>
    <row r="3457" spans="3:3" x14ac:dyDescent="0.4">
      <c r="C3457" s="50"/>
    </row>
    <row r="3458" spans="3:3" x14ac:dyDescent="0.4">
      <c r="C3458" s="50"/>
    </row>
    <row r="3459" spans="3:3" x14ac:dyDescent="0.4">
      <c r="C3459" s="50"/>
    </row>
    <row r="3460" spans="3:3" x14ac:dyDescent="0.4">
      <c r="C3460" s="50"/>
    </row>
    <row r="3461" spans="3:3" x14ac:dyDescent="0.4">
      <c r="C3461" s="50"/>
    </row>
    <row r="3462" spans="3:3" x14ac:dyDescent="0.4">
      <c r="C3462" s="50"/>
    </row>
    <row r="3463" spans="3:3" x14ac:dyDescent="0.4">
      <c r="C3463" s="50"/>
    </row>
    <row r="3464" spans="3:3" x14ac:dyDescent="0.4">
      <c r="C3464" s="50"/>
    </row>
    <row r="3465" spans="3:3" x14ac:dyDescent="0.4">
      <c r="C3465" s="50"/>
    </row>
    <row r="3466" spans="3:3" x14ac:dyDescent="0.4">
      <c r="C3466" s="50"/>
    </row>
    <row r="3467" spans="3:3" x14ac:dyDescent="0.4">
      <c r="C3467" s="50"/>
    </row>
    <row r="3468" spans="3:3" x14ac:dyDescent="0.4">
      <c r="C3468" s="50"/>
    </row>
    <row r="3469" spans="3:3" x14ac:dyDescent="0.4">
      <c r="C3469" s="50"/>
    </row>
    <row r="3470" spans="3:3" x14ac:dyDescent="0.4">
      <c r="C3470" s="50"/>
    </row>
    <row r="3471" spans="3:3" x14ac:dyDescent="0.4">
      <c r="C3471" s="50"/>
    </row>
    <row r="3472" spans="3:3" x14ac:dyDescent="0.4">
      <c r="C3472" s="50"/>
    </row>
    <row r="3473" spans="3:3" x14ac:dyDescent="0.4">
      <c r="C3473" s="50"/>
    </row>
    <row r="3474" spans="3:3" x14ac:dyDescent="0.4">
      <c r="C3474" s="50"/>
    </row>
    <row r="3475" spans="3:3" x14ac:dyDescent="0.4">
      <c r="C3475" s="50"/>
    </row>
    <row r="3476" spans="3:3" x14ac:dyDescent="0.4">
      <c r="C3476" s="50"/>
    </row>
    <row r="3477" spans="3:3" x14ac:dyDescent="0.4">
      <c r="C3477" s="50"/>
    </row>
    <row r="3478" spans="3:3" x14ac:dyDescent="0.4">
      <c r="C3478" s="50"/>
    </row>
    <row r="3479" spans="3:3" x14ac:dyDescent="0.4">
      <c r="C3479" s="50"/>
    </row>
    <row r="3480" spans="3:3" x14ac:dyDescent="0.4">
      <c r="C3480" s="50"/>
    </row>
    <row r="3481" spans="3:3" x14ac:dyDescent="0.4">
      <c r="C3481" s="50"/>
    </row>
    <row r="3482" spans="3:3" x14ac:dyDescent="0.4">
      <c r="C3482" s="50"/>
    </row>
    <row r="3483" spans="3:3" x14ac:dyDescent="0.4">
      <c r="C3483" s="50"/>
    </row>
    <row r="3484" spans="3:3" x14ac:dyDescent="0.4">
      <c r="C3484" s="50"/>
    </row>
    <row r="3485" spans="3:3" x14ac:dyDescent="0.4">
      <c r="C3485" s="50"/>
    </row>
    <row r="3486" spans="3:3" x14ac:dyDescent="0.4">
      <c r="C3486" s="50"/>
    </row>
    <row r="3487" spans="3:3" x14ac:dyDescent="0.4">
      <c r="C3487" s="50"/>
    </row>
    <row r="3488" spans="3:3" x14ac:dyDescent="0.4">
      <c r="C3488" s="50"/>
    </row>
    <row r="3489" spans="3:3" x14ac:dyDescent="0.4">
      <c r="C3489" s="50"/>
    </row>
    <row r="3490" spans="3:3" x14ac:dyDescent="0.4">
      <c r="C3490" s="50"/>
    </row>
    <row r="3491" spans="3:3" x14ac:dyDescent="0.4">
      <c r="C3491" s="50"/>
    </row>
    <row r="3492" spans="3:3" x14ac:dyDescent="0.4">
      <c r="C3492" s="50"/>
    </row>
    <row r="3493" spans="3:3" x14ac:dyDescent="0.4">
      <c r="C3493" s="50"/>
    </row>
    <row r="3494" spans="3:3" x14ac:dyDescent="0.4">
      <c r="C3494" s="50"/>
    </row>
    <row r="3495" spans="3:3" x14ac:dyDescent="0.4">
      <c r="C3495" s="50"/>
    </row>
    <row r="3496" spans="3:3" x14ac:dyDescent="0.4">
      <c r="C3496" s="50"/>
    </row>
    <row r="3497" spans="3:3" x14ac:dyDescent="0.4">
      <c r="C3497" s="50"/>
    </row>
    <row r="3498" spans="3:3" x14ac:dyDescent="0.4">
      <c r="C3498" s="50"/>
    </row>
    <row r="3499" spans="3:3" x14ac:dyDescent="0.4">
      <c r="C3499" s="50"/>
    </row>
    <row r="3500" spans="3:3" x14ac:dyDescent="0.4">
      <c r="C3500" s="50"/>
    </row>
    <row r="3501" spans="3:3" x14ac:dyDescent="0.4">
      <c r="C3501" s="50"/>
    </row>
    <row r="3502" spans="3:3" x14ac:dyDescent="0.4">
      <c r="C3502" s="50"/>
    </row>
    <row r="3503" spans="3:3" x14ac:dyDescent="0.4">
      <c r="C3503" s="50"/>
    </row>
    <row r="3504" spans="3:3" x14ac:dyDescent="0.4">
      <c r="C3504" s="50"/>
    </row>
    <row r="3505" spans="3:3" x14ac:dyDescent="0.4">
      <c r="C3505" s="50"/>
    </row>
    <row r="3506" spans="3:3" x14ac:dyDescent="0.4">
      <c r="C3506" s="50"/>
    </row>
    <row r="3507" spans="3:3" x14ac:dyDescent="0.4">
      <c r="C3507" s="50"/>
    </row>
    <row r="3508" spans="3:3" x14ac:dyDescent="0.4">
      <c r="C3508" s="50"/>
    </row>
    <row r="3509" spans="3:3" x14ac:dyDescent="0.4">
      <c r="C3509" s="50"/>
    </row>
    <row r="3510" spans="3:3" x14ac:dyDescent="0.4">
      <c r="C3510" s="50"/>
    </row>
    <row r="3511" spans="3:3" x14ac:dyDescent="0.4">
      <c r="C3511" s="50"/>
    </row>
    <row r="3512" spans="3:3" x14ac:dyDescent="0.4">
      <c r="C3512" s="50"/>
    </row>
    <row r="3513" spans="3:3" x14ac:dyDescent="0.4">
      <c r="C3513" s="50"/>
    </row>
    <row r="3514" spans="3:3" x14ac:dyDescent="0.4">
      <c r="C3514" s="50"/>
    </row>
    <row r="3515" spans="3:3" x14ac:dyDescent="0.4">
      <c r="C3515" s="50"/>
    </row>
    <row r="3516" spans="3:3" x14ac:dyDescent="0.4">
      <c r="C3516" s="50"/>
    </row>
    <row r="3517" spans="3:3" x14ac:dyDescent="0.4">
      <c r="C3517" s="50"/>
    </row>
    <row r="3518" spans="3:3" x14ac:dyDescent="0.4">
      <c r="C3518" s="50"/>
    </row>
    <row r="3519" spans="3:3" x14ac:dyDescent="0.4">
      <c r="C3519" s="50"/>
    </row>
    <row r="3520" spans="3:3" x14ac:dyDescent="0.4">
      <c r="C3520" s="50"/>
    </row>
    <row r="3521" spans="3:3" x14ac:dyDescent="0.4">
      <c r="C3521" s="50"/>
    </row>
    <row r="3522" spans="3:3" x14ac:dyDescent="0.4">
      <c r="C3522" s="50"/>
    </row>
    <row r="3523" spans="3:3" x14ac:dyDescent="0.4">
      <c r="C3523" s="50"/>
    </row>
    <row r="3524" spans="3:3" x14ac:dyDescent="0.4">
      <c r="C3524" s="50"/>
    </row>
    <row r="3525" spans="3:3" x14ac:dyDescent="0.4">
      <c r="C3525" s="50"/>
    </row>
    <row r="3526" spans="3:3" x14ac:dyDescent="0.4">
      <c r="C3526" s="50"/>
    </row>
    <row r="3527" spans="3:3" x14ac:dyDescent="0.4">
      <c r="C3527" s="50"/>
    </row>
    <row r="3528" spans="3:3" x14ac:dyDescent="0.4">
      <c r="C3528" s="50"/>
    </row>
    <row r="3529" spans="3:3" x14ac:dyDescent="0.4">
      <c r="C3529" s="50"/>
    </row>
    <row r="3530" spans="3:3" x14ac:dyDescent="0.4">
      <c r="C3530" s="50"/>
    </row>
    <row r="3531" spans="3:3" x14ac:dyDescent="0.4">
      <c r="C3531" s="50"/>
    </row>
    <row r="3532" spans="3:3" x14ac:dyDescent="0.4">
      <c r="C3532" s="50"/>
    </row>
    <row r="3533" spans="3:3" x14ac:dyDescent="0.4">
      <c r="C3533" s="50"/>
    </row>
    <row r="3534" spans="3:3" x14ac:dyDescent="0.4">
      <c r="C3534" s="50"/>
    </row>
    <row r="3535" spans="3:3" x14ac:dyDescent="0.4">
      <c r="C3535" s="50"/>
    </row>
    <row r="3536" spans="3:3" x14ac:dyDescent="0.4">
      <c r="C3536" s="50"/>
    </row>
    <row r="3537" spans="3:3" x14ac:dyDescent="0.4">
      <c r="C3537" s="50"/>
    </row>
    <row r="3538" spans="3:3" x14ac:dyDescent="0.4">
      <c r="C3538" s="50"/>
    </row>
    <row r="3539" spans="3:3" x14ac:dyDescent="0.4">
      <c r="C3539" s="50"/>
    </row>
    <row r="3540" spans="3:3" x14ac:dyDescent="0.4">
      <c r="C3540" s="50"/>
    </row>
    <row r="3541" spans="3:3" x14ac:dyDescent="0.4">
      <c r="C3541" s="50"/>
    </row>
    <row r="3542" spans="3:3" x14ac:dyDescent="0.4">
      <c r="C3542" s="50"/>
    </row>
    <row r="3543" spans="3:3" x14ac:dyDescent="0.4">
      <c r="C3543" s="50"/>
    </row>
    <row r="3544" spans="3:3" x14ac:dyDescent="0.4">
      <c r="C3544" s="50"/>
    </row>
    <row r="3545" spans="3:3" x14ac:dyDescent="0.4">
      <c r="C3545" s="50"/>
    </row>
    <row r="3546" spans="3:3" x14ac:dyDescent="0.4">
      <c r="C3546" s="50"/>
    </row>
    <row r="3547" spans="3:3" x14ac:dyDescent="0.4">
      <c r="C3547" s="50"/>
    </row>
    <row r="3548" spans="3:3" x14ac:dyDescent="0.4">
      <c r="C3548" s="50"/>
    </row>
    <row r="3549" spans="3:3" x14ac:dyDescent="0.4">
      <c r="C3549" s="50"/>
    </row>
    <row r="3550" spans="3:3" x14ac:dyDescent="0.4">
      <c r="C3550" s="50"/>
    </row>
    <row r="3551" spans="3:3" x14ac:dyDescent="0.4">
      <c r="C3551" s="50"/>
    </row>
    <row r="3552" spans="3:3" x14ac:dyDescent="0.4">
      <c r="C3552" s="50"/>
    </row>
    <row r="3553" spans="3:3" x14ac:dyDescent="0.4">
      <c r="C3553" s="50"/>
    </row>
    <row r="3554" spans="3:3" x14ac:dyDescent="0.4">
      <c r="C3554" s="50"/>
    </row>
    <row r="3555" spans="3:3" x14ac:dyDescent="0.4">
      <c r="C3555" s="50"/>
    </row>
    <row r="3556" spans="3:3" x14ac:dyDescent="0.4">
      <c r="C3556" s="50"/>
    </row>
    <row r="3557" spans="3:3" x14ac:dyDescent="0.4">
      <c r="C3557" s="50"/>
    </row>
    <row r="3558" spans="3:3" x14ac:dyDescent="0.4">
      <c r="C3558" s="50"/>
    </row>
    <row r="3559" spans="3:3" x14ac:dyDescent="0.4">
      <c r="C3559" s="50"/>
    </row>
    <row r="3560" spans="3:3" x14ac:dyDescent="0.4">
      <c r="C3560" s="50"/>
    </row>
    <row r="3561" spans="3:3" x14ac:dyDescent="0.4">
      <c r="C3561" s="50"/>
    </row>
    <row r="3562" spans="3:3" x14ac:dyDescent="0.4">
      <c r="C3562" s="50"/>
    </row>
    <row r="3563" spans="3:3" x14ac:dyDescent="0.4">
      <c r="C3563" s="50"/>
    </row>
    <row r="3564" spans="3:3" x14ac:dyDescent="0.4">
      <c r="C3564" s="50"/>
    </row>
    <row r="3565" spans="3:3" x14ac:dyDescent="0.4">
      <c r="C3565" s="50"/>
    </row>
    <row r="3566" spans="3:3" x14ac:dyDescent="0.4">
      <c r="C3566" s="50"/>
    </row>
    <row r="3567" spans="3:3" x14ac:dyDescent="0.4">
      <c r="C3567" s="50"/>
    </row>
    <row r="3568" spans="3:3" x14ac:dyDescent="0.4">
      <c r="C3568" s="50"/>
    </row>
    <row r="3569" spans="3:3" x14ac:dyDescent="0.4">
      <c r="C3569" s="50"/>
    </row>
    <row r="3570" spans="3:3" x14ac:dyDescent="0.4">
      <c r="C3570" s="50"/>
    </row>
    <row r="3571" spans="3:3" x14ac:dyDescent="0.4">
      <c r="C3571" s="50"/>
    </row>
    <row r="3572" spans="3:3" x14ac:dyDescent="0.4">
      <c r="C3572" s="50"/>
    </row>
    <row r="3573" spans="3:3" x14ac:dyDescent="0.4">
      <c r="C3573" s="50"/>
    </row>
    <row r="3574" spans="3:3" x14ac:dyDescent="0.4">
      <c r="C3574" s="50"/>
    </row>
    <row r="3575" spans="3:3" x14ac:dyDescent="0.4">
      <c r="C3575" s="50"/>
    </row>
    <row r="3576" spans="3:3" x14ac:dyDescent="0.4">
      <c r="C3576" s="50"/>
    </row>
    <row r="3577" spans="3:3" x14ac:dyDescent="0.4">
      <c r="C3577" s="50"/>
    </row>
    <row r="3578" spans="3:3" x14ac:dyDescent="0.4">
      <c r="C3578" s="50"/>
    </row>
    <row r="3579" spans="3:3" x14ac:dyDescent="0.4">
      <c r="C3579" s="50"/>
    </row>
    <row r="3580" spans="3:3" x14ac:dyDescent="0.4">
      <c r="C3580" s="50"/>
    </row>
    <row r="3581" spans="3:3" x14ac:dyDescent="0.4">
      <c r="C3581" s="50"/>
    </row>
    <row r="3582" spans="3:3" x14ac:dyDescent="0.4">
      <c r="C3582" s="50"/>
    </row>
    <row r="3583" spans="3:3" x14ac:dyDescent="0.4">
      <c r="C3583" s="50"/>
    </row>
    <row r="3584" spans="3:3" x14ac:dyDescent="0.4">
      <c r="C3584" s="50"/>
    </row>
    <row r="3585" spans="3:3" x14ac:dyDescent="0.4">
      <c r="C3585" s="50"/>
    </row>
    <row r="3586" spans="3:3" x14ac:dyDescent="0.4">
      <c r="C3586" s="50"/>
    </row>
    <row r="3587" spans="3:3" x14ac:dyDescent="0.4">
      <c r="C3587" s="50"/>
    </row>
    <row r="3588" spans="3:3" x14ac:dyDescent="0.4">
      <c r="C3588" s="50"/>
    </row>
    <row r="3589" spans="3:3" x14ac:dyDescent="0.4">
      <c r="C3589" s="50"/>
    </row>
    <row r="3590" spans="3:3" x14ac:dyDescent="0.4">
      <c r="C3590" s="50"/>
    </row>
    <row r="3591" spans="3:3" x14ac:dyDescent="0.4">
      <c r="C3591" s="50"/>
    </row>
    <row r="3592" spans="3:3" x14ac:dyDescent="0.4">
      <c r="C3592" s="50"/>
    </row>
    <row r="3593" spans="3:3" x14ac:dyDescent="0.4">
      <c r="C3593" s="50"/>
    </row>
    <row r="3594" spans="3:3" x14ac:dyDescent="0.4">
      <c r="C3594" s="50"/>
    </row>
    <row r="3595" spans="3:3" x14ac:dyDescent="0.4">
      <c r="C3595" s="50"/>
    </row>
    <row r="3596" spans="3:3" x14ac:dyDescent="0.4">
      <c r="C3596" s="50"/>
    </row>
    <row r="3597" spans="3:3" x14ac:dyDescent="0.4">
      <c r="C3597" s="50"/>
    </row>
    <row r="3598" spans="3:3" x14ac:dyDescent="0.4">
      <c r="C3598" s="50"/>
    </row>
    <row r="3599" spans="3:3" x14ac:dyDescent="0.4">
      <c r="C3599" s="50"/>
    </row>
    <row r="3600" spans="3:3" x14ac:dyDescent="0.4">
      <c r="C3600" s="50"/>
    </row>
    <row r="3601" spans="3:3" x14ac:dyDescent="0.4">
      <c r="C3601" s="50"/>
    </row>
    <row r="3602" spans="3:3" x14ac:dyDescent="0.4">
      <c r="C3602" s="50"/>
    </row>
    <row r="3603" spans="3:3" x14ac:dyDescent="0.4">
      <c r="C3603" s="50"/>
    </row>
    <row r="3604" spans="3:3" x14ac:dyDescent="0.4">
      <c r="C3604" s="50"/>
    </row>
    <row r="3605" spans="3:3" x14ac:dyDescent="0.4">
      <c r="C3605" s="50"/>
    </row>
    <row r="3606" spans="3:3" x14ac:dyDescent="0.4">
      <c r="C3606" s="50"/>
    </row>
    <row r="3607" spans="3:3" x14ac:dyDescent="0.4">
      <c r="C3607" s="50"/>
    </row>
    <row r="3608" spans="3:3" x14ac:dyDescent="0.4">
      <c r="C3608" s="50"/>
    </row>
    <row r="3609" spans="3:3" x14ac:dyDescent="0.4">
      <c r="C3609" s="50"/>
    </row>
    <row r="3610" spans="3:3" x14ac:dyDescent="0.4">
      <c r="C3610" s="50"/>
    </row>
    <row r="3611" spans="3:3" x14ac:dyDescent="0.4">
      <c r="C3611" s="50"/>
    </row>
    <row r="3612" spans="3:3" x14ac:dyDescent="0.4">
      <c r="C3612" s="50"/>
    </row>
    <row r="3613" spans="3:3" x14ac:dyDescent="0.4">
      <c r="C3613" s="50"/>
    </row>
    <row r="3614" spans="3:3" x14ac:dyDescent="0.4">
      <c r="C3614" s="50"/>
    </row>
    <row r="3615" spans="3:3" x14ac:dyDescent="0.4">
      <c r="C3615" s="50"/>
    </row>
    <row r="3616" spans="3:3" x14ac:dyDescent="0.4">
      <c r="C3616" s="50"/>
    </row>
    <row r="3617" spans="3:3" x14ac:dyDescent="0.4">
      <c r="C3617" s="50"/>
    </row>
    <row r="3618" spans="3:3" x14ac:dyDescent="0.4">
      <c r="C3618" s="50"/>
    </row>
    <row r="3619" spans="3:3" x14ac:dyDescent="0.4">
      <c r="C3619" s="50"/>
    </row>
    <row r="3620" spans="3:3" x14ac:dyDescent="0.4">
      <c r="C3620" s="50"/>
    </row>
    <row r="3621" spans="3:3" x14ac:dyDescent="0.4">
      <c r="C3621" s="50"/>
    </row>
    <row r="3622" spans="3:3" x14ac:dyDescent="0.4">
      <c r="C3622" s="50"/>
    </row>
    <row r="3623" spans="3:3" x14ac:dyDescent="0.4">
      <c r="C3623" s="50"/>
    </row>
    <row r="3624" spans="3:3" x14ac:dyDescent="0.4">
      <c r="C3624" s="50"/>
    </row>
    <row r="3625" spans="3:3" x14ac:dyDescent="0.4">
      <c r="C3625" s="50"/>
    </row>
    <row r="3626" spans="3:3" x14ac:dyDescent="0.4">
      <c r="C3626" s="50"/>
    </row>
    <row r="3627" spans="3:3" x14ac:dyDescent="0.4">
      <c r="C3627" s="50"/>
    </row>
    <row r="3628" spans="3:3" x14ac:dyDescent="0.4">
      <c r="C3628" s="50"/>
    </row>
    <row r="3629" spans="3:3" x14ac:dyDescent="0.4">
      <c r="C3629" s="50"/>
    </row>
    <row r="3630" spans="3:3" x14ac:dyDescent="0.4">
      <c r="C3630" s="50"/>
    </row>
    <row r="3631" spans="3:3" x14ac:dyDescent="0.4">
      <c r="C3631" s="50"/>
    </row>
    <row r="3632" spans="3:3" x14ac:dyDescent="0.4">
      <c r="C3632" s="50"/>
    </row>
    <row r="3633" spans="3:3" x14ac:dyDescent="0.4">
      <c r="C3633" s="50"/>
    </row>
    <row r="3634" spans="3:3" x14ac:dyDescent="0.4">
      <c r="C3634" s="50"/>
    </row>
    <row r="3635" spans="3:3" x14ac:dyDescent="0.4">
      <c r="C3635" s="50"/>
    </row>
    <row r="3636" spans="3:3" x14ac:dyDescent="0.4">
      <c r="C3636" s="50"/>
    </row>
    <row r="3637" spans="3:3" x14ac:dyDescent="0.4">
      <c r="C3637" s="50"/>
    </row>
    <row r="3638" spans="3:3" x14ac:dyDescent="0.4">
      <c r="C3638" s="50"/>
    </row>
    <row r="3639" spans="3:3" x14ac:dyDescent="0.4">
      <c r="C3639" s="50"/>
    </row>
    <row r="3640" spans="3:3" x14ac:dyDescent="0.4">
      <c r="C3640" s="50"/>
    </row>
    <row r="3641" spans="3:3" x14ac:dyDescent="0.4">
      <c r="C3641" s="50"/>
    </row>
    <row r="3642" spans="3:3" x14ac:dyDescent="0.4">
      <c r="C3642" s="50"/>
    </row>
    <row r="3643" spans="3:3" x14ac:dyDescent="0.4">
      <c r="C3643" s="50"/>
    </row>
    <row r="3644" spans="3:3" x14ac:dyDescent="0.4">
      <c r="C3644" s="50"/>
    </row>
    <row r="3645" spans="3:3" x14ac:dyDescent="0.4">
      <c r="C3645" s="50"/>
    </row>
    <row r="3646" spans="3:3" x14ac:dyDescent="0.4">
      <c r="C3646" s="50"/>
    </row>
    <row r="3647" spans="3:3" x14ac:dyDescent="0.4">
      <c r="C3647" s="50"/>
    </row>
    <row r="3648" spans="3:3" x14ac:dyDescent="0.4">
      <c r="C3648" s="50"/>
    </row>
    <row r="3649" spans="3:3" x14ac:dyDescent="0.4">
      <c r="C3649" s="50"/>
    </row>
    <row r="3650" spans="3:3" x14ac:dyDescent="0.4">
      <c r="C3650" s="50"/>
    </row>
    <row r="3651" spans="3:3" x14ac:dyDescent="0.4">
      <c r="C3651" s="50"/>
    </row>
    <row r="3652" spans="3:3" x14ac:dyDescent="0.4">
      <c r="C3652" s="50"/>
    </row>
    <row r="3653" spans="3:3" x14ac:dyDescent="0.4">
      <c r="C3653" s="50"/>
    </row>
    <row r="3654" spans="3:3" x14ac:dyDescent="0.4">
      <c r="C3654" s="50"/>
    </row>
    <row r="3655" spans="3:3" x14ac:dyDescent="0.4">
      <c r="C3655" s="50"/>
    </row>
    <row r="3656" spans="3:3" x14ac:dyDescent="0.4">
      <c r="C3656" s="50"/>
    </row>
    <row r="3657" spans="3:3" x14ac:dyDescent="0.4">
      <c r="C3657" s="50"/>
    </row>
    <row r="3658" spans="3:3" x14ac:dyDescent="0.4">
      <c r="C3658" s="50"/>
    </row>
    <row r="3659" spans="3:3" x14ac:dyDescent="0.4">
      <c r="C3659" s="50"/>
    </row>
    <row r="3660" spans="3:3" x14ac:dyDescent="0.4">
      <c r="C3660" s="50"/>
    </row>
    <row r="3661" spans="3:3" x14ac:dyDescent="0.4">
      <c r="C3661" s="50"/>
    </row>
    <row r="3662" spans="3:3" x14ac:dyDescent="0.4">
      <c r="C3662" s="50"/>
    </row>
    <row r="3663" spans="3:3" x14ac:dyDescent="0.4">
      <c r="C3663" s="50"/>
    </row>
    <row r="3664" spans="3:3" x14ac:dyDescent="0.4">
      <c r="C3664" s="50"/>
    </row>
    <row r="3665" spans="3:3" x14ac:dyDescent="0.4">
      <c r="C3665" s="50"/>
    </row>
    <row r="3666" spans="3:3" x14ac:dyDescent="0.4">
      <c r="C3666" s="50"/>
    </row>
    <row r="3667" spans="3:3" x14ac:dyDescent="0.4">
      <c r="C3667" s="50"/>
    </row>
    <row r="3668" spans="3:3" x14ac:dyDescent="0.4">
      <c r="C3668" s="50"/>
    </row>
    <row r="3669" spans="3:3" x14ac:dyDescent="0.4">
      <c r="C3669" s="50"/>
    </row>
    <row r="3670" spans="3:3" x14ac:dyDescent="0.4">
      <c r="C3670" s="50"/>
    </row>
    <row r="3671" spans="3:3" x14ac:dyDescent="0.4">
      <c r="C3671" s="50"/>
    </row>
    <row r="3672" spans="3:3" x14ac:dyDescent="0.4">
      <c r="C3672" s="50"/>
    </row>
    <row r="3673" spans="3:3" x14ac:dyDescent="0.4">
      <c r="C3673" s="50"/>
    </row>
    <row r="3674" spans="3:3" x14ac:dyDescent="0.4">
      <c r="C3674" s="50"/>
    </row>
    <row r="3675" spans="3:3" x14ac:dyDescent="0.4">
      <c r="C3675" s="50"/>
    </row>
    <row r="3676" spans="3:3" x14ac:dyDescent="0.4">
      <c r="C3676" s="50"/>
    </row>
    <row r="3677" spans="3:3" x14ac:dyDescent="0.4">
      <c r="C3677" s="50"/>
    </row>
    <row r="3678" spans="3:3" x14ac:dyDescent="0.4">
      <c r="C3678" s="50"/>
    </row>
    <row r="3679" spans="3:3" x14ac:dyDescent="0.4">
      <c r="C3679" s="50"/>
    </row>
    <row r="3680" spans="3:3" x14ac:dyDescent="0.4">
      <c r="C3680" s="50"/>
    </row>
  </sheetData>
  <mergeCells count="7">
    <mergeCell ref="M28:N28"/>
    <mergeCell ref="C26:D26"/>
    <mergeCell ref="C25:D25"/>
    <mergeCell ref="M20:O20"/>
    <mergeCell ref="M21:R22"/>
    <mergeCell ref="C21:E21"/>
    <mergeCell ref="C22:E22"/>
  </mergeCells>
  <phoneticPr fontId="46" type="noConversion"/>
  <dataValidations disablePrompts="1" count="1">
    <dataValidation type="list" allowBlank="1" showInputMessage="1" showErrorMessage="1" sqref="E13 N20">
      <formula1>"D,W,M,Q,S,Y"</formula1>
    </dataValidation>
  </dataValidation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BA3681"/>
  <sheetViews>
    <sheetView showGridLines="0" zoomScale="70" zoomScaleNormal="70" workbookViewId="0"/>
  </sheetViews>
  <sheetFormatPr defaultRowHeight="17.399999999999999" outlineLevelCol="1" x14ac:dyDescent="0.4"/>
  <cols>
    <col min="1" max="1" width="4.59765625" style="12" customWidth="1"/>
    <col min="2" max="2" width="4.3984375" style="12" customWidth="1"/>
    <col min="3" max="3" width="10.69921875" style="49" bestFit="1" customWidth="1"/>
    <col min="4" max="4" width="35.59765625" style="49"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9.69921875" style="49" bestFit="1" customWidth="1" outlineLevel="1"/>
    <col min="16" max="16" width="9.69921875" style="12" customWidth="1" outlineLevel="1"/>
    <col min="17" max="19" width="23.69921875" style="49" customWidth="1" outlineLevel="1"/>
    <col min="20" max="20" width="30" style="12" customWidth="1" outlineLevel="1"/>
    <col min="21" max="21" width="4.09765625" style="12" customWidth="1" outlineLevel="1"/>
    <col min="22" max="22" width="18.8984375" style="12" customWidth="1"/>
    <col min="23" max="24" width="9.09765625" style="12"/>
    <col min="25" max="53" width="9.09765625" style="1"/>
  </cols>
  <sheetData>
    <row r="1" spans="1:24" s="1" customFormat="1" ht="5.0999999999999996" customHeight="1" x14ac:dyDescent="0.4">
      <c r="A1" s="12"/>
      <c r="B1" s="12"/>
      <c r="C1" s="12"/>
      <c r="D1" s="12"/>
      <c r="E1" s="12"/>
      <c r="F1" s="12"/>
      <c r="G1" s="12"/>
      <c r="H1" s="12"/>
      <c r="I1" s="12"/>
      <c r="J1" s="12"/>
      <c r="K1" s="12"/>
      <c r="L1" s="12"/>
      <c r="M1" s="12"/>
      <c r="N1" s="12"/>
      <c r="O1" s="12"/>
      <c r="P1" s="12"/>
      <c r="Q1" s="12"/>
      <c r="R1" s="12"/>
      <c r="S1" s="12"/>
      <c r="T1" s="12"/>
      <c r="U1" s="12"/>
      <c r="V1" s="12"/>
      <c r="W1" s="12"/>
      <c r="X1" s="12"/>
    </row>
    <row r="2" spans="1:24" s="1" customFormat="1" ht="15" customHeight="1" x14ac:dyDescent="0.4">
      <c r="A2" s="12"/>
      <c r="B2" s="12"/>
      <c r="C2" s="12"/>
      <c r="D2" s="12"/>
      <c r="E2" s="12"/>
      <c r="F2" s="12"/>
      <c r="G2" s="12"/>
      <c r="H2" s="12"/>
      <c r="I2" s="12"/>
      <c r="J2" s="12"/>
      <c r="K2" s="12"/>
      <c r="L2" s="12"/>
      <c r="M2" s="12"/>
      <c r="N2" s="12"/>
      <c r="O2" s="12"/>
      <c r="P2" s="12"/>
      <c r="Q2" s="12"/>
      <c r="R2" s="12"/>
      <c r="S2" s="12"/>
      <c r="T2" s="12"/>
      <c r="U2" s="12"/>
      <c r="V2" s="12"/>
      <c r="W2" s="12"/>
      <c r="X2" s="12"/>
    </row>
    <row r="3" spans="1:24" s="1" customFormat="1" ht="15" customHeight="1" x14ac:dyDescent="0.4">
      <c r="A3" s="12"/>
      <c r="B3" s="12"/>
      <c r="C3" s="12"/>
      <c r="D3" s="12"/>
      <c r="E3" s="12"/>
      <c r="F3" s="12"/>
      <c r="G3" s="12"/>
      <c r="H3" s="12"/>
      <c r="I3" s="12"/>
      <c r="J3" s="12"/>
      <c r="K3" s="12"/>
      <c r="L3" s="12"/>
      <c r="M3" s="12"/>
      <c r="N3" s="12"/>
      <c r="O3" s="12"/>
      <c r="P3" s="12"/>
      <c r="Q3" s="12"/>
      <c r="R3" s="12"/>
      <c r="S3" s="12"/>
      <c r="T3" s="12"/>
      <c r="U3" s="12"/>
      <c r="V3" s="12"/>
      <c r="W3" s="12"/>
      <c r="X3" s="12"/>
    </row>
    <row r="4" spans="1:24" s="1" customFormat="1" ht="15" customHeight="1" x14ac:dyDescent="0.4">
      <c r="A4" s="12"/>
      <c r="B4" s="12"/>
      <c r="C4" s="12"/>
      <c r="D4" s="12"/>
      <c r="E4" s="12"/>
      <c r="F4" s="12"/>
      <c r="G4" s="12"/>
      <c r="H4" s="12"/>
      <c r="I4" s="12"/>
      <c r="J4" s="12"/>
      <c r="K4" s="12"/>
      <c r="L4" s="12"/>
      <c r="M4" s="12"/>
      <c r="N4" s="12"/>
      <c r="O4" s="12"/>
      <c r="P4" s="12"/>
      <c r="Q4" s="12"/>
      <c r="R4" s="12"/>
      <c r="S4" s="12"/>
      <c r="T4" s="12"/>
      <c r="U4" s="12"/>
      <c r="V4" s="12"/>
      <c r="W4" s="12"/>
      <c r="X4" s="12"/>
    </row>
    <row r="5" spans="1:24" s="1" customFormat="1" ht="15" customHeight="1" x14ac:dyDescent="0.4">
      <c r="A5" s="12"/>
      <c r="B5" s="12"/>
      <c r="C5" s="12"/>
      <c r="D5" s="12"/>
      <c r="E5" s="12"/>
      <c r="F5" s="12"/>
      <c r="G5" s="12"/>
      <c r="H5" s="12"/>
      <c r="I5" s="12"/>
      <c r="J5" s="12"/>
      <c r="K5" s="12"/>
      <c r="L5" s="12"/>
      <c r="M5" s="12"/>
      <c r="N5" s="12"/>
      <c r="O5" s="12"/>
      <c r="P5" s="12"/>
      <c r="Q5" s="12"/>
      <c r="R5" s="12"/>
      <c r="S5" s="12"/>
      <c r="T5" s="12"/>
      <c r="U5" s="12"/>
      <c r="V5" s="12"/>
      <c r="W5" s="12"/>
      <c r="X5" s="12"/>
    </row>
    <row r="6" spans="1:24" s="1" customFormat="1" ht="30" customHeight="1" thickBot="1" x14ac:dyDescent="0.45">
      <c r="A6" s="12"/>
      <c r="B6" s="13" t="s">
        <v>28</v>
      </c>
      <c r="C6" s="12"/>
      <c r="D6" s="12"/>
      <c r="E6" s="12"/>
      <c r="F6" s="12"/>
      <c r="G6" s="12"/>
      <c r="H6" s="12"/>
      <c r="I6" s="12"/>
      <c r="J6" s="12"/>
      <c r="K6" s="12"/>
      <c r="L6" s="13" t="s">
        <v>473</v>
      </c>
      <c r="M6" s="12"/>
      <c r="N6" s="12"/>
      <c r="O6" s="12"/>
      <c r="P6" s="12"/>
      <c r="Q6" s="12"/>
      <c r="R6" s="12"/>
      <c r="S6" s="12"/>
      <c r="T6" s="12"/>
      <c r="U6" s="12"/>
      <c r="V6" s="12"/>
      <c r="W6" s="12"/>
      <c r="X6" s="12"/>
    </row>
    <row r="7" spans="1:24" s="1" customFormat="1" x14ac:dyDescent="0.4">
      <c r="A7" s="12"/>
      <c r="B7" s="14"/>
      <c r="C7" s="15"/>
      <c r="D7" s="16"/>
      <c r="E7" s="15"/>
      <c r="F7" s="15"/>
      <c r="G7" s="15"/>
      <c r="H7" s="15"/>
      <c r="I7" s="15"/>
      <c r="J7" s="17"/>
      <c r="K7" s="18"/>
      <c r="L7" s="14"/>
      <c r="M7" s="15"/>
      <c r="N7" s="15"/>
      <c r="O7" s="15"/>
      <c r="P7" s="15"/>
      <c r="Q7" s="15"/>
      <c r="R7" s="15"/>
      <c r="S7" s="15"/>
      <c r="T7" s="15"/>
      <c r="U7" s="17"/>
      <c r="V7" s="12"/>
      <c r="W7" s="12"/>
      <c r="X7" s="12"/>
    </row>
    <row r="8" spans="1:24" ht="19.2" x14ac:dyDescent="0.4">
      <c r="B8" s="19"/>
      <c r="C8" s="257" t="s">
        <v>0</v>
      </c>
      <c r="D8" s="21" t="s">
        <v>370</v>
      </c>
      <c r="E8" s="18"/>
      <c r="F8" s="37"/>
      <c r="G8" s="18"/>
      <c r="H8" s="18"/>
      <c r="I8" s="18"/>
      <c r="J8" s="22"/>
      <c r="K8" s="18"/>
      <c r="L8" s="19"/>
      <c r="M8" s="23" t="s">
        <v>588</v>
      </c>
      <c r="N8" s="24"/>
      <c r="O8" s="25"/>
      <c r="P8" s="18"/>
      <c r="Q8" s="23" t="s">
        <v>483</v>
      </c>
      <c r="R8" s="25"/>
      <c r="S8" s="25"/>
      <c r="T8" s="25"/>
      <c r="U8" s="22"/>
    </row>
    <row r="9" spans="1:24" ht="19.2" x14ac:dyDescent="0.4">
      <c r="B9" s="19"/>
      <c r="C9" s="18"/>
      <c r="D9" s="18"/>
      <c r="E9" s="18"/>
      <c r="F9" s="18"/>
      <c r="G9" s="18"/>
      <c r="H9" s="18"/>
      <c r="I9" s="18"/>
      <c r="J9" s="22"/>
      <c r="K9" s="18"/>
      <c r="L9" s="19"/>
      <c r="M9" s="31"/>
      <c r="N9" s="31"/>
      <c r="O9" s="31"/>
      <c r="P9" s="18"/>
      <c r="Q9" s="23"/>
      <c r="R9" s="25"/>
      <c r="S9" s="25"/>
      <c r="T9" s="25"/>
      <c r="U9" s="22"/>
    </row>
    <row r="10" spans="1:24" x14ac:dyDescent="0.4">
      <c r="B10" s="19"/>
      <c r="C10" s="18"/>
      <c r="D10" s="18"/>
      <c r="E10" s="18"/>
      <c r="F10" s="18"/>
      <c r="G10" s="18"/>
      <c r="H10" s="18"/>
      <c r="I10" s="18"/>
      <c r="J10" s="22"/>
      <c r="K10" s="18"/>
      <c r="L10" s="19"/>
      <c r="M10" s="257" t="s">
        <v>0</v>
      </c>
      <c r="N10" s="27" t="str">
        <f>Beta_Ticker</f>
        <v>SPY US Equity</v>
      </c>
      <c r="O10" s="31"/>
      <c r="P10" s="18"/>
      <c r="Q10" s="31"/>
      <c r="R10" s="31"/>
      <c r="S10" s="31"/>
      <c r="T10" s="31"/>
      <c r="U10" s="22"/>
    </row>
    <row r="11" spans="1:24" ht="19.2" x14ac:dyDescent="0.4">
      <c r="B11" s="19"/>
      <c r="C11" s="29"/>
      <c r="D11" s="30" t="s">
        <v>10</v>
      </c>
      <c r="E11" s="30" t="s">
        <v>11</v>
      </c>
      <c r="F11" s="30" t="s">
        <v>18</v>
      </c>
      <c r="G11" s="30" t="s">
        <v>13</v>
      </c>
      <c r="H11" s="30" t="s">
        <v>40</v>
      </c>
      <c r="I11" s="18"/>
      <c r="J11" s="22"/>
      <c r="K11" s="18"/>
      <c r="L11" s="19"/>
      <c r="M11" s="257" t="s">
        <v>468</v>
      </c>
      <c r="N11" s="27" t="str">
        <f>IF(Beta_BenchmarkTicker="",$G$17,Beta_BenchmarkTicker)</f>
        <v>AAPL US Equity</v>
      </c>
      <c r="O11" s="31"/>
      <c r="P11" s="18"/>
      <c r="Q11" s="257" t="s">
        <v>78</v>
      </c>
      <c r="R11" s="40">
        <f>IF(Volatility_AnnualFactor="",IF(Volatility_Per="",VLOOKUP($G$13,Mapping_AnnFactor,2,FALSE),VLOOKUP(Volatility_Per,Mapping_AnnFactor,2,FALSE)),Volatility_AnnualFactor)</f>
        <v>252</v>
      </c>
      <c r="S11" s="31"/>
      <c r="T11" s="31"/>
      <c r="U11" s="22"/>
    </row>
    <row r="12" spans="1:24" ht="34.799999999999997" x14ac:dyDescent="0.4">
      <c r="B12" s="19"/>
      <c r="C12" s="30" t="s">
        <v>6</v>
      </c>
      <c r="D12" s="257" t="s">
        <v>74</v>
      </c>
      <c r="E12" s="21" t="s">
        <v>3</v>
      </c>
      <c r="F12" s="28" t="str">
        <f>IF(Beta_Interval="","Calc_Interval=1y","Calc_Interval="&amp;Beta_Interval)</f>
        <v>Calc_Interval=1y</v>
      </c>
      <c r="G12" s="28" t="s">
        <v>3</v>
      </c>
      <c r="H12" s="76" t="s">
        <v>368</v>
      </c>
      <c r="I12" s="18"/>
      <c r="J12" s="22"/>
      <c r="K12" s="18"/>
      <c r="L12" s="19"/>
      <c r="M12" s="26"/>
      <c r="N12" s="26"/>
      <c r="O12" s="26" t="s">
        <v>18</v>
      </c>
      <c r="P12" s="18"/>
      <c r="Q12" s="31"/>
      <c r="R12" s="31"/>
      <c r="S12" s="31"/>
      <c r="T12" s="31"/>
      <c r="U12" s="22"/>
    </row>
    <row r="13" spans="1:24" ht="19.2" x14ac:dyDescent="0.4">
      <c r="B13" s="19"/>
      <c r="C13" s="30" t="s">
        <v>7</v>
      </c>
      <c r="D13" s="257" t="s">
        <v>19</v>
      </c>
      <c r="E13" s="21"/>
      <c r="F13" s="28" t="str">
        <f>IF(Beta_Per="","",",per="&amp;Beta_Per)</f>
        <v/>
      </c>
      <c r="G13" s="28" t="s">
        <v>14</v>
      </c>
      <c r="H13" s="28" t="s">
        <v>37</v>
      </c>
      <c r="I13" s="18"/>
      <c r="J13" s="22"/>
      <c r="K13" s="18"/>
      <c r="L13" s="19"/>
      <c r="M13" s="257" t="s">
        <v>12</v>
      </c>
      <c r="N13" s="27" t="str">
        <f>IF(Beta_Interval="","",Beta_Interval)</f>
        <v>1y</v>
      </c>
      <c r="O13" s="28" t="str">
        <f>IF($N13="","Calc_Interval=1y","Calc_Interval="&amp;$N13)</f>
        <v>Calc_Interval=1y</v>
      </c>
      <c r="P13" s="30"/>
      <c r="Q13" s="388" t="s">
        <v>607</v>
      </c>
      <c r="R13" s="388"/>
      <c r="S13" s="388"/>
      <c r="T13" s="26"/>
      <c r="U13" s="22"/>
    </row>
    <row r="14" spans="1:24" ht="19.2" x14ac:dyDescent="0.4">
      <c r="B14" s="19"/>
      <c r="C14" s="30" t="s">
        <v>8</v>
      </c>
      <c r="D14" s="257" t="s">
        <v>16</v>
      </c>
      <c r="E14" s="21" t="s">
        <v>97</v>
      </c>
      <c r="F14" s="28" t="str">
        <f>IF(Beta_Currency="","",",currency="&amp;Beta_Currency)</f>
        <v>,currency=SGD</v>
      </c>
      <c r="G14" s="28" t="s">
        <v>367</v>
      </c>
      <c r="H14" s="28" t="s">
        <v>38</v>
      </c>
      <c r="I14" s="18"/>
      <c r="J14" s="22"/>
      <c r="K14" s="18"/>
      <c r="L14" s="19"/>
      <c r="M14" s="256" t="s">
        <v>19</v>
      </c>
      <c r="N14" s="27" t="str">
        <f>IF(Beta_Per="","",Beta_Per)</f>
        <v/>
      </c>
      <c r="O14" s="28" t="str">
        <f>IF($N14="","",",Per="&amp;$N14)</f>
        <v/>
      </c>
      <c r="P14" s="30"/>
      <c r="Q14" s="259">
        <f t="array" aca="1" ref="Q14" ca="1">STDEV(TrackingError_ReturnSeries1-TrackingError_ReturnSeries2)*SQRT(252)</f>
        <v>0.16371880759384827</v>
      </c>
      <c r="R14" s="225"/>
      <c r="S14" s="225"/>
      <c r="T14" s="26"/>
      <c r="U14" s="22"/>
    </row>
    <row r="15" spans="1:24" ht="19.2" x14ac:dyDescent="0.4">
      <c r="B15" s="19"/>
      <c r="C15" s="30" t="s">
        <v>31</v>
      </c>
      <c r="D15" s="257" t="s">
        <v>15</v>
      </c>
      <c r="E15" s="21"/>
      <c r="F15" s="28" t="s">
        <v>603</v>
      </c>
      <c r="G15" s="28" t="s">
        <v>75</v>
      </c>
      <c r="H15" s="28" t="s">
        <v>602</v>
      </c>
      <c r="I15" s="18"/>
      <c r="J15" s="22"/>
      <c r="K15" s="18"/>
      <c r="L15" s="19"/>
      <c r="M15" s="256" t="s">
        <v>16</v>
      </c>
      <c r="N15" s="27" t="str">
        <f>IF(Tracking_error!Beta_Currency="","",Tracking_error!Beta_Currency)</f>
        <v>SGD</v>
      </c>
      <c r="O15" s="28" t="str">
        <f>IF($N15="","",",currency="&amp;$N15)</f>
        <v>,currency=SGD</v>
      </c>
      <c r="P15" s="30"/>
      <c r="Q15" s="26"/>
      <c r="R15" s="26"/>
      <c r="S15" s="26"/>
      <c r="T15" s="26"/>
      <c r="U15" s="22"/>
    </row>
    <row r="16" spans="1:24" ht="19.2" x14ac:dyDescent="0.4">
      <c r="A16" s="18"/>
      <c r="B16" s="19"/>
      <c r="C16" s="30" t="s">
        <v>478</v>
      </c>
      <c r="D16" s="257" t="s">
        <v>73</v>
      </c>
      <c r="E16" s="21"/>
      <c r="F16" s="28" t="str">
        <f>IF(Beta_AnnualFactor="","",",Ann_Factor="&amp;Beta_AnnualFactor)</f>
        <v/>
      </c>
      <c r="G16" s="28" t="s">
        <v>39</v>
      </c>
      <c r="H16" s="28"/>
      <c r="I16" s="18"/>
      <c r="J16" s="22"/>
      <c r="K16" s="18"/>
      <c r="L16" s="19"/>
      <c r="M16" s="256" t="s">
        <v>15</v>
      </c>
      <c r="N16" s="28" t="str">
        <f>IF(Beta_TRBase="","",Beta_TRBase)</f>
        <v/>
      </c>
      <c r="O16" s="28" t="str">
        <f>IF($N16="","",","&amp;M16&amp;"="&amp;$N16)</f>
        <v/>
      </c>
      <c r="P16" s="30"/>
      <c r="Q16" s="26"/>
      <c r="R16" s="26"/>
      <c r="S16" s="26"/>
      <c r="T16" s="26"/>
      <c r="U16" s="22"/>
      <c r="V16" s="18"/>
    </row>
    <row r="17" spans="1:24" ht="19.2" x14ac:dyDescent="0.4">
      <c r="A17" s="18"/>
      <c r="B17" s="19"/>
      <c r="C17" s="30" t="s">
        <v>479</v>
      </c>
      <c r="D17" s="257" t="s">
        <v>469</v>
      </c>
      <c r="E17" s="21" t="s">
        <v>608</v>
      </c>
      <c r="F17" s="28" t="str">
        <f>IF(Beta_BenchmarkTicker="","",",Benchmark_ticker=['"&amp;Beta_BenchmarkTicker&amp;"']")</f>
        <v>,Benchmark_ticker=['AAPL US Equity']</v>
      </c>
      <c r="G17" s="28" t="str">
        <f>_xll.BDP(Beta_Ticker,"RK392")</f>
        <v>#N/A Requesting Data...</v>
      </c>
      <c r="H17" s="28" t="s">
        <v>470</v>
      </c>
      <c r="I17" s="18"/>
      <c r="J17" s="22"/>
      <c r="K17" s="18"/>
      <c r="L17" s="19"/>
      <c r="M17" s="56" t="s">
        <v>596</v>
      </c>
      <c r="N17" s="246" t="str">
        <f>IF(Beta_BenchmarkTicker="","",Beta_BenchmarkTicker)</f>
        <v>AAPL US Equity</v>
      </c>
      <c r="O17" s="28" t="str">
        <f>IF($N17="","",","&amp;M17&amp;"=['"&amp;$N17&amp;"']")</f>
        <v>,Benchmark_ticker=['AAPL US Equity']</v>
      </c>
      <c r="P17" s="30"/>
      <c r="Q17" s="26"/>
      <c r="R17" s="26"/>
      <c r="S17" s="26"/>
      <c r="T17" s="26"/>
      <c r="U17" s="22"/>
      <c r="V17" s="18"/>
    </row>
    <row r="18" spans="1:24" ht="19.2" x14ac:dyDescent="0.4">
      <c r="A18" s="18"/>
      <c r="B18" s="19"/>
      <c r="C18" s="18"/>
      <c r="D18" s="18"/>
      <c r="E18" s="18"/>
      <c r="F18" s="18"/>
      <c r="G18" s="18"/>
      <c r="H18" s="18"/>
      <c r="I18" s="18"/>
      <c r="J18" s="22"/>
      <c r="K18" s="18"/>
      <c r="L18" s="19"/>
      <c r="M18" s="31"/>
      <c r="N18" s="31"/>
      <c r="O18" s="31"/>
      <c r="P18" s="30"/>
      <c r="Q18" s="26"/>
      <c r="R18" s="26"/>
      <c r="S18" s="26"/>
      <c r="T18" s="26"/>
      <c r="U18" s="22"/>
      <c r="V18" s="18"/>
    </row>
    <row r="19" spans="1:24" ht="15" customHeight="1" thickBot="1" x14ac:dyDescent="0.45">
      <c r="A19" s="18"/>
      <c r="B19" s="33"/>
      <c r="C19" s="34"/>
      <c r="D19" s="34"/>
      <c r="E19" s="34"/>
      <c r="F19" s="34"/>
      <c r="G19" s="34"/>
      <c r="H19" s="34"/>
      <c r="I19" s="34"/>
      <c r="J19" s="35"/>
      <c r="K19" s="18"/>
      <c r="L19" s="19"/>
      <c r="M19" s="376" t="s">
        <v>17</v>
      </c>
      <c r="N19" s="377"/>
      <c r="O19" s="377"/>
      <c r="P19" s="30"/>
      <c r="Q19" s="26"/>
      <c r="R19" s="26"/>
      <c r="S19" s="26"/>
      <c r="T19" s="31"/>
      <c r="U19" s="22"/>
      <c r="V19" s="18"/>
    </row>
    <row r="20" spans="1:24" ht="15.75" customHeight="1" x14ac:dyDescent="0.4">
      <c r="A20" s="18"/>
      <c r="B20" s="18"/>
      <c r="C20" s="18"/>
      <c r="D20" s="18"/>
      <c r="E20" s="18"/>
      <c r="F20" s="18"/>
      <c r="G20" s="18"/>
      <c r="H20" s="18"/>
      <c r="I20" s="18"/>
      <c r="J20" s="18"/>
      <c r="L20" s="19"/>
      <c r="M20" s="379" t="str">
        <f>"double_return_series_1("&amp;$O$13&amp;$O$14&amp;O15&amp;O16&amp;O17&amp;"), double_return_series_2("&amp;$O$13&amp;$O$14&amp;$O$15&amp;O16&amp;O17&amp;")"</f>
        <v>double_return_series_1(Calc_Interval=1y,currency=SGD,Benchmark_ticker=['AAPL US Equity']), double_return_series_2(Calc_Interval=1y,currency=SGD,Benchmark_ticker=['AAPL US Equity'])</v>
      </c>
      <c r="N20" s="405"/>
      <c r="O20" s="405"/>
      <c r="P20" s="405"/>
      <c r="Q20" s="405"/>
      <c r="R20" s="406"/>
      <c r="S20" s="26"/>
      <c r="T20" s="31"/>
      <c r="U20" s="22"/>
      <c r="V20" s="18"/>
    </row>
    <row r="21" spans="1:24" ht="19.2" x14ac:dyDescent="0.4">
      <c r="B21" s="18"/>
      <c r="C21" s="18"/>
      <c r="D21" s="18"/>
      <c r="E21" s="18"/>
      <c r="F21" s="18"/>
      <c r="G21" s="18"/>
      <c r="H21" s="18"/>
      <c r="I21" s="18"/>
      <c r="J21" s="18"/>
      <c r="L21" s="19"/>
      <c r="M21" s="407"/>
      <c r="N21" s="408"/>
      <c r="O21" s="408"/>
      <c r="P21" s="408"/>
      <c r="Q21" s="408"/>
      <c r="R21" s="409"/>
      <c r="S21" s="26"/>
      <c r="T21" s="31"/>
      <c r="U21" s="22"/>
      <c r="V21" s="18"/>
    </row>
    <row r="22" spans="1:24" ht="19.2" x14ac:dyDescent="0.4">
      <c r="C22" s="366" t="s">
        <v>430</v>
      </c>
      <c r="D22" s="367"/>
      <c r="E22" s="368"/>
      <c r="L22" s="19"/>
      <c r="M22" s="31"/>
      <c r="N22" s="31"/>
      <c r="O22" s="31"/>
      <c r="P22" s="30"/>
      <c r="Q22" s="26"/>
      <c r="R22" s="26"/>
      <c r="S22" s="26"/>
      <c r="T22" s="31"/>
      <c r="U22" s="22"/>
      <c r="V22" s="18"/>
    </row>
    <row r="23" spans="1:24" s="1" customFormat="1" ht="19.2" x14ac:dyDescent="0.4">
      <c r="A23" s="12"/>
      <c r="B23" s="12"/>
      <c r="C23" s="371" t="str">
        <f>"Tracking_error("&amp;$F$12&amp;$F$13&amp;$F$14&amp;$F$15&amp;F16&amp;F17&amp;")"</f>
        <v>Tracking_error(Calc_Interval=1y,currency=SGD,TR_Base=Price_If_Available,Benchmark_ticker=['AAPL US Equity'])</v>
      </c>
      <c r="D23" s="372"/>
      <c r="E23" s="373"/>
      <c r="F23" s="12"/>
      <c r="G23" s="12"/>
      <c r="H23" s="12"/>
      <c r="I23" s="12"/>
      <c r="J23" s="12"/>
      <c r="K23" s="12"/>
      <c r="L23" s="19"/>
      <c r="M23" s="31"/>
      <c r="N23" s="31"/>
      <c r="O23" s="31"/>
      <c r="P23" s="30"/>
      <c r="Q23" s="26"/>
      <c r="R23" s="26"/>
      <c r="S23" s="26"/>
      <c r="T23" s="31"/>
      <c r="U23" s="22"/>
      <c r="V23" s="18"/>
      <c r="W23" s="12"/>
      <c r="X23" s="12"/>
    </row>
    <row r="24" spans="1:24" s="1" customFormat="1" ht="19.2" x14ac:dyDescent="0.4">
      <c r="A24" s="12"/>
      <c r="B24" s="12"/>
      <c r="C24" s="12"/>
      <c r="D24" s="12"/>
      <c r="E24" s="12"/>
      <c r="F24" s="12"/>
      <c r="G24" s="12"/>
      <c r="H24" s="12"/>
      <c r="I24" s="12"/>
      <c r="J24" s="12"/>
      <c r="K24" s="12"/>
      <c r="L24" s="19"/>
      <c r="M24" s="220" t="s">
        <v>589</v>
      </c>
      <c r="N24" s="31"/>
      <c r="O24" s="31"/>
      <c r="P24" s="30"/>
      <c r="Q24" s="26"/>
      <c r="R24" s="26"/>
      <c r="S24" s="26"/>
      <c r="T24" s="31"/>
      <c r="U24" s="22"/>
      <c r="V24" s="18"/>
      <c r="W24" s="12"/>
      <c r="X24" s="12"/>
    </row>
    <row r="25" spans="1:24" ht="35.25" customHeight="1" x14ac:dyDescent="0.4">
      <c r="C25" s="12"/>
      <c r="D25" s="12"/>
      <c r="L25" s="19"/>
      <c r="M25" s="195" t="str">
        <f>_xll.BQL($N$10,M20,"cols=3;rows=254")</f>
        <v>#N/A Requesting Data...</v>
      </c>
      <c r="N25" s="31" t="s">
        <v>370</v>
      </c>
      <c r="O25" s="31" t="s">
        <v>370</v>
      </c>
      <c r="P25" s="30"/>
      <c r="Q25" s="26"/>
      <c r="R25" s="26"/>
      <c r="S25" s="26"/>
      <c r="T25" s="31"/>
      <c r="U25" s="22"/>
      <c r="V25" s="18"/>
    </row>
    <row r="26" spans="1:24" ht="19.2" x14ac:dyDescent="0.4">
      <c r="C26" s="369" t="s">
        <v>25</v>
      </c>
      <c r="D26" s="370"/>
      <c r="L26" s="19"/>
      <c r="M26" s="240" t="s">
        <v>2</v>
      </c>
      <c r="N26" s="241" t="s">
        <v>609</v>
      </c>
      <c r="O26" s="241" t="s">
        <v>610</v>
      </c>
      <c r="P26" s="30"/>
      <c r="Q26" s="26"/>
      <c r="R26" s="26"/>
      <c r="S26" s="26"/>
      <c r="T26" s="31"/>
      <c r="U26" s="22"/>
      <c r="V26" s="18"/>
    </row>
    <row r="27" spans="1:24" ht="19.2" x14ac:dyDescent="0.4">
      <c r="C27" s="404" t="str">
        <f>_xll.BQL(Beta_Ticker,C23)</f>
        <v>#N/A Requesting Data...</v>
      </c>
      <c r="D27" s="404"/>
      <c r="G27" s="183"/>
      <c r="L27" s="19"/>
      <c r="M27" s="240">
        <v>45071</v>
      </c>
      <c r="N27" s="252">
        <v>1.2920268331895059E-2</v>
      </c>
      <c r="O27" s="252">
        <v>1.0944325196655386E-2</v>
      </c>
      <c r="P27" s="260"/>
      <c r="Q27" s="26"/>
      <c r="R27" s="26"/>
      <c r="S27" s="26"/>
      <c r="T27" s="31"/>
      <c r="U27" s="22"/>
      <c r="V27" s="18"/>
    </row>
    <row r="28" spans="1:24" ht="19.2" x14ac:dyDescent="0.4">
      <c r="C28" s="12"/>
      <c r="D28" s="12"/>
      <c r="L28" s="19"/>
      <c r="M28" s="240">
        <v>45072</v>
      </c>
      <c r="N28" s="252">
        <v>1.1455771791432669E-2</v>
      </c>
      <c r="O28" s="252">
        <v>1.2608248710966143E-2</v>
      </c>
      <c r="P28" s="260"/>
      <c r="Q28" s="26"/>
      <c r="R28" s="26"/>
      <c r="S28" s="26"/>
      <c r="T28" s="31"/>
      <c r="U28" s="22"/>
      <c r="V28" s="18"/>
    </row>
    <row r="29" spans="1:24" ht="19.2" x14ac:dyDescent="0.4">
      <c r="C29" s="42"/>
      <c r="D29" s="72"/>
      <c r="L29" s="19"/>
      <c r="M29" s="240">
        <v>45076</v>
      </c>
      <c r="N29" s="252">
        <v>-7.2797161257300773E-4</v>
      </c>
      <c r="O29" s="252">
        <v>9.53922281653816E-3</v>
      </c>
      <c r="P29" s="260"/>
      <c r="Q29" s="26"/>
      <c r="R29" s="26"/>
      <c r="S29" s="26"/>
      <c r="T29" s="31"/>
      <c r="U29" s="22"/>
      <c r="V29" s="18"/>
    </row>
    <row r="30" spans="1:24" ht="15" customHeight="1" x14ac:dyDescent="0.4">
      <c r="C30" s="42"/>
      <c r="D30" s="72"/>
      <c r="E30" s="42"/>
      <c r="L30" s="19"/>
      <c r="M30" s="240">
        <v>45077</v>
      </c>
      <c r="N30" s="252">
        <v>-2.4552743406383837E-3</v>
      </c>
      <c r="O30" s="252">
        <v>2.8243141921387403E-3</v>
      </c>
      <c r="P30" s="260"/>
      <c r="Q30" s="26"/>
      <c r="R30" s="26"/>
      <c r="S30" s="26"/>
      <c r="T30" s="31"/>
      <c r="U30" s="22"/>
      <c r="V30" s="18"/>
    </row>
    <row r="31" spans="1:24" ht="19.2" x14ac:dyDescent="0.4">
      <c r="C31" s="42"/>
      <c r="D31" s="188"/>
      <c r="E31" s="188"/>
      <c r="L31" s="19"/>
      <c r="M31" s="240">
        <v>45078</v>
      </c>
      <c r="N31" s="252">
        <v>3.172557309465837E-3</v>
      </c>
      <c r="O31" s="252">
        <v>9.6532242570238659E-3</v>
      </c>
      <c r="P31" s="260"/>
      <c r="Q31" s="26"/>
      <c r="R31" s="26"/>
      <c r="S31" s="26"/>
      <c r="T31" s="31"/>
      <c r="U31" s="22"/>
      <c r="V31" s="18"/>
    </row>
    <row r="32" spans="1:24" ht="19.2" x14ac:dyDescent="0.4">
      <c r="C32" s="42"/>
      <c r="D32" s="72"/>
      <c r="E32" s="42"/>
      <c r="L32" s="19"/>
      <c r="M32" s="242">
        <v>45079</v>
      </c>
      <c r="N32" s="253">
        <v>1.581636948626405E-2</v>
      </c>
      <c r="O32" s="254">
        <v>6.1176757456047485E-3</v>
      </c>
      <c r="P32" s="260"/>
      <c r="Q32" s="26"/>
      <c r="R32" s="26"/>
      <c r="S32" s="26"/>
      <c r="T32" s="31"/>
      <c r="U32" s="22"/>
      <c r="V32" s="18"/>
    </row>
    <row r="33" spans="3:53" ht="19.2" x14ac:dyDescent="0.4">
      <c r="C33" s="42"/>
      <c r="D33" s="72"/>
      <c r="E33" s="42"/>
      <c r="L33" s="19"/>
      <c r="M33" s="242">
        <v>45082</v>
      </c>
      <c r="N33" s="253">
        <v>-1.7682940922260982E-3</v>
      </c>
      <c r="O33" s="254">
        <v>-7.4240385775668017E-3</v>
      </c>
      <c r="P33" s="260"/>
      <c r="Q33" s="26"/>
      <c r="R33" s="26"/>
      <c r="S33" s="26"/>
      <c r="T33" s="31"/>
      <c r="U33" s="22"/>
      <c r="V33" s="18"/>
    </row>
    <row r="34" spans="3:53" ht="19.2" x14ac:dyDescent="0.4">
      <c r="C34" s="184"/>
      <c r="D34" s="72"/>
      <c r="E34" s="42"/>
      <c r="L34" s="19"/>
      <c r="M34" s="242">
        <v>45083</v>
      </c>
      <c r="N34" s="253">
        <v>1.5833289868556221E-3</v>
      </c>
      <c r="O34" s="254">
        <v>-2.6519976547883049E-3</v>
      </c>
      <c r="P34" s="260"/>
      <c r="Q34" s="26"/>
      <c r="R34" s="26"/>
      <c r="S34" s="26"/>
      <c r="T34" s="31"/>
      <c r="U34" s="22"/>
      <c r="W34" s="1"/>
      <c r="X34" s="1"/>
      <c r="AV34"/>
      <c r="AW34"/>
      <c r="AX34"/>
      <c r="AY34"/>
      <c r="AZ34"/>
      <c r="BA34"/>
    </row>
    <row r="35" spans="3:53" ht="19.2" x14ac:dyDescent="0.4">
      <c r="C35" s="42"/>
      <c r="D35" s="72"/>
      <c r="E35" s="42"/>
      <c r="L35" s="19"/>
      <c r="M35" s="242">
        <v>45084</v>
      </c>
      <c r="N35" s="253">
        <v>-2.8665449273899239E-3</v>
      </c>
      <c r="O35" s="254">
        <v>-7.1676569061823285E-3</v>
      </c>
      <c r="P35" s="260"/>
      <c r="Q35" s="26"/>
      <c r="R35" s="26"/>
      <c r="S35" s="26"/>
      <c r="T35" s="31"/>
      <c r="U35" s="22"/>
      <c r="V35" s="1"/>
      <c r="W35" s="1"/>
      <c r="X35" s="1"/>
      <c r="AV35"/>
      <c r="AW35"/>
      <c r="AX35"/>
      <c r="AY35"/>
      <c r="AZ35"/>
      <c r="BA35"/>
    </row>
    <row r="36" spans="3:53" ht="19.2" x14ac:dyDescent="0.4">
      <c r="C36" s="42"/>
      <c r="D36" s="72"/>
      <c r="E36" s="42"/>
      <c r="L36" s="19"/>
      <c r="M36" s="242">
        <v>45085</v>
      </c>
      <c r="N36" s="253">
        <v>1.1278824660555919E-3</v>
      </c>
      <c r="O36" s="254">
        <v>1.0498373688272201E-2</v>
      </c>
      <c r="P36" s="260"/>
      <c r="Q36" s="31"/>
      <c r="R36" s="31"/>
      <c r="S36" s="31"/>
      <c r="T36" s="31"/>
      <c r="U36" s="22"/>
      <c r="V36" s="1"/>
      <c r="W36" s="1"/>
      <c r="X36" s="1"/>
      <c r="AV36"/>
      <c r="AW36"/>
      <c r="AX36"/>
      <c r="AY36"/>
      <c r="AZ36"/>
      <c r="BA36"/>
    </row>
    <row r="37" spans="3:53" ht="19.2" x14ac:dyDescent="0.4">
      <c r="C37" s="42"/>
      <c r="D37" s="72"/>
      <c r="E37" s="42"/>
      <c r="G37" s="42"/>
      <c r="L37" s="19"/>
      <c r="M37" s="242">
        <v>45086</v>
      </c>
      <c r="N37" s="253">
        <v>2.3911670987500542E-3</v>
      </c>
      <c r="O37" s="254">
        <v>2.7568840069202394E-3</v>
      </c>
      <c r="P37" s="260"/>
      <c r="Q37" s="31"/>
      <c r="R37" s="31"/>
      <c r="S37" s="31"/>
      <c r="T37" s="31"/>
      <c r="U37" s="22"/>
      <c r="V37" s="1"/>
      <c r="W37" s="1"/>
      <c r="X37" s="1"/>
      <c r="AV37"/>
      <c r="AW37"/>
      <c r="AX37"/>
      <c r="AY37"/>
      <c r="AZ37"/>
      <c r="BA37"/>
    </row>
    <row r="38" spans="3:53" ht="19.2" x14ac:dyDescent="0.4">
      <c r="C38" s="42"/>
      <c r="D38" s="72"/>
      <c r="E38" s="42"/>
      <c r="G38" s="42"/>
      <c r="L38" s="19"/>
      <c r="M38" s="242">
        <v>45089</v>
      </c>
      <c r="N38" s="253">
        <v>9.5975919128228563E-3</v>
      </c>
      <c r="O38" s="254">
        <v>1.6167951238329557E-2</v>
      </c>
      <c r="P38" s="260"/>
      <c r="Q38" s="31"/>
      <c r="R38" s="31"/>
      <c r="S38" s="31"/>
      <c r="T38" s="31"/>
      <c r="U38" s="22"/>
      <c r="V38" s="1"/>
      <c r="W38" s="1"/>
      <c r="X38" s="1"/>
      <c r="AV38"/>
      <c r="AW38"/>
      <c r="AX38"/>
      <c r="AY38"/>
      <c r="AZ38"/>
      <c r="BA38"/>
    </row>
    <row r="39" spans="3:53" ht="19.2" x14ac:dyDescent="0.4">
      <c r="C39" s="42"/>
      <c r="D39" s="72"/>
      <c r="E39" s="42"/>
      <c r="G39" s="42"/>
      <c r="L39" s="19"/>
      <c r="M39" s="242">
        <v>45090</v>
      </c>
      <c r="N39" s="253">
        <v>4.1219064480949637E-3</v>
      </c>
      <c r="O39" s="254">
        <v>-5.0600743969807845E-3</v>
      </c>
      <c r="P39" s="260"/>
      <c r="Q39" s="31"/>
      <c r="R39" s="31"/>
      <c r="S39" s="31"/>
      <c r="T39" s="31"/>
      <c r="U39" s="22"/>
      <c r="V39" s="1"/>
      <c r="W39" s="1"/>
      <c r="X39" s="1"/>
      <c r="AV39"/>
      <c r="AW39"/>
      <c r="AX39"/>
      <c r="AY39"/>
      <c r="AZ39"/>
      <c r="BA39"/>
    </row>
    <row r="40" spans="3:53" ht="19.2" x14ac:dyDescent="0.4">
      <c r="C40" s="42"/>
      <c r="D40" s="72"/>
      <c r="E40" s="42"/>
      <c r="L40" s="19"/>
      <c r="M40" s="242">
        <v>45091</v>
      </c>
      <c r="N40" s="253">
        <v>-7.5030262428993388E-4</v>
      </c>
      <c r="O40" s="254">
        <v>1.5457326254782881E-3</v>
      </c>
      <c r="P40" s="260"/>
      <c r="Q40" s="31"/>
      <c r="R40" s="31"/>
      <c r="S40" s="31"/>
      <c r="T40" s="31"/>
      <c r="U40" s="22"/>
      <c r="V40" s="1"/>
      <c r="W40" s="1"/>
      <c r="X40" s="1"/>
      <c r="AV40"/>
      <c r="AW40"/>
      <c r="AX40"/>
      <c r="AY40"/>
      <c r="AZ40"/>
      <c r="BA40"/>
    </row>
    <row r="41" spans="3:53" ht="19.2" x14ac:dyDescent="0.4">
      <c r="C41" s="42"/>
      <c r="D41" s="72"/>
      <c r="E41" s="42"/>
      <c r="L41" s="19"/>
      <c r="M41" s="242">
        <v>45092</v>
      </c>
      <c r="N41" s="253">
        <v>1.1111718923874095E-2</v>
      </c>
      <c r="O41" s="254">
        <v>9.9142976721077608E-3</v>
      </c>
      <c r="P41" s="260"/>
      <c r="Q41" s="31"/>
      <c r="R41" s="31"/>
      <c r="S41" s="31"/>
      <c r="T41" s="31"/>
      <c r="U41" s="22"/>
      <c r="V41" s="1"/>
      <c r="W41" s="1"/>
      <c r="X41" s="1"/>
      <c r="AV41"/>
      <c r="AW41"/>
      <c r="AX41"/>
      <c r="AY41"/>
      <c r="AZ41"/>
      <c r="BA41"/>
    </row>
    <row r="42" spans="3:53" ht="19.2" x14ac:dyDescent="0.4">
      <c r="C42" s="42"/>
      <c r="D42" s="72"/>
      <c r="E42" s="42"/>
      <c r="L42" s="19"/>
      <c r="M42" s="242">
        <v>45093</v>
      </c>
      <c r="N42" s="253">
        <v>-2.9454104621145865E-3</v>
      </c>
      <c r="O42" s="254">
        <v>-5.4136637070318619E-3</v>
      </c>
      <c r="P42" s="260"/>
      <c r="Q42" s="31"/>
      <c r="R42" s="31"/>
      <c r="S42" s="31"/>
      <c r="T42" s="31"/>
      <c r="U42" s="22"/>
      <c r="V42" s="1"/>
      <c r="W42" s="1"/>
      <c r="X42" s="1"/>
      <c r="AV42"/>
      <c r="AW42"/>
      <c r="AX42"/>
      <c r="AY42"/>
      <c r="AZ42"/>
      <c r="BA42"/>
    </row>
    <row r="43" spans="3:53" ht="19.2" x14ac:dyDescent="0.4">
      <c r="C43" s="42"/>
      <c r="D43" s="72"/>
      <c r="E43" s="42"/>
      <c r="L43" s="19"/>
      <c r="M43" s="242">
        <v>45097</v>
      </c>
      <c r="N43" s="253">
        <v>-7.2481087465019883E-4</v>
      </c>
      <c r="O43" s="254">
        <v>4.9755327996549199E-3</v>
      </c>
      <c r="P43" s="260"/>
      <c r="Q43" s="31"/>
      <c r="R43" s="31"/>
      <c r="S43" s="31"/>
      <c r="T43" s="31"/>
      <c r="U43" s="22"/>
      <c r="V43" s="1"/>
      <c r="W43" s="1"/>
      <c r="X43" s="1"/>
      <c r="AV43"/>
      <c r="AW43"/>
      <c r="AX43"/>
      <c r="AY43"/>
      <c r="AZ43"/>
      <c r="BA43"/>
    </row>
    <row r="44" spans="3:53" ht="19.2" x14ac:dyDescent="0.4">
      <c r="C44" s="42"/>
      <c r="D44" s="72"/>
      <c r="E44" s="42"/>
      <c r="L44" s="19"/>
      <c r="M44" s="242">
        <v>45098</v>
      </c>
      <c r="N44" s="253">
        <v>-6.8271760633728633E-3</v>
      </c>
      <c r="O44" s="254">
        <v>-7.3778528203155913E-3</v>
      </c>
      <c r="P44" s="260"/>
      <c r="Q44" s="31"/>
      <c r="R44" s="31"/>
      <c r="S44" s="31"/>
      <c r="T44" s="31"/>
      <c r="U44" s="22"/>
      <c r="V44" s="1"/>
      <c r="W44" s="1"/>
      <c r="X44" s="1"/>
      <c r="AV44"/>
      <c r="AW44"/>
      <c r="AX44"/>
      <c r="AY44"/>
      <c r="AZ44"/>
      <c r="BA44"/>
    </row>
    <row r="45" spans="3:53" ht="19.2" x14ac:dyDescent="0.4">
      <c r="C45" s="42"/>
      <c r="D45" s="72"/>
      <c r="E45" s="42"/>
      <c r="L45" s="19"/>
      <c r="M45" s="242">
        <v>45099</v>
      </c>
      <c r="N45" s="253">
        <v>6.2291071064788503E-3</v>
      </c>
      <c r="O45" s="254">
        <v>1.9178455128931713E-2</v>
      </c>
      <c r="P45" s="260"/>
      <c r="Q45" s="31"/>
      <c r="R45" s="31"/>
      <c r="S45" s="31"/>
      <c r="T45" s="31"/>
      <c r="U45" s="22"/>
      <c r="V45" s="1"/>
      <c r="W45" s="1"/>
      <c r="X45" s="1"/>
      <c r="AV45"/>
      <c r="AW45"/>
      <c r="AX45"/>
      <c r="AY45"/>
      <c r="AZ45"/>
      <c r="BA45"/>
    </row>
    <row r="46" spans="3:53" ht="19.2" x14ac:dyDescent="0.4">
      <c r="C46" s="42"/>
      <c r="D46" s="72"/>
      <c r="E46" s="42"/>
      <c r="L46" s="19"/>
      <c r="M46" s="242">
        <v>45100</v>
      </c>
      <c r="N46" s="253">
        <v>-1.2857059475410162E-3</v>
      </c>
      <c r="O46" s="254">
        <v>4.6000043751230771E-3</v>
      </c>
      <c r="P46" s="260"/>
      <c r="Q46" s="31"/>
      <c r="R46" s="31"/>
      <c r="S46" s="31"/>
      <c r="T46" s="31"/>
      <c r="U46" s="22"/>
      <c r="V46" s="1"/>
      <c r="W46" s="1"/>
      <c r="X46" s="1"/>
      <c r="AV46"/>
      <c r="AW46"/>
      <c r="AX46"/>
      <c r="AY46"/>
      <c r="AZ46"/>
      <c r="BA46"/>
    </row>
    <row r="47" spans="3:53" ht="19.2" x14ac:dyDescent="0.4">
      <c r="C47" s="42"/>
      <c r="D47" s="72"/>
      <c r="E47" s="42"/>
      <c r="L47" s="19"/>
      <c r="M47" s="242">
        <v>45103</v>
      </c>
      <c r="N47" s="253">
        <v>-3.8649547074738788E-3</v>
      </c>
      <c r="O47" s="254">
        <v>-7.332977166186045E-3</v>
      </c>
      <c r="P47" s="260"/>
      <c r="Q47" s="31"/>
      <c r="R47" s="31"/>
      <c r="S47" s="31"/>
      <c r="T47" s="31"/>
      <c r="U47" s="22"/>
      <c r="V47" s="1"/>
      <c r="W47" s="1"/>
      <c r="X47" s="1"/>
      <c r="AV47"/>
      <c r="AW47"/>
      <c r="AX47"/>
      <c r="AY47"/>
      <c r="AZ47"/>
      <c r="BA47"/>
    </row>
    <row r="48" spans="3:53" ht="19.2" x14ac:dyDescent="0.4">
      <c r="C48" s="42"/>
      <c r="D48" s="72"/>
      <c r="E48" s="42"/>
      <c r="L48" s="19"/>
      <c r="M48" s="242">
        <v>45104</v>
      </c>
      <c r="N48" s="253">
        <v>8.0498468769689326E-3</v>
      </c>
      <c r="O48" s="254">
        <v>1.2133860559298978E-2</v>
      </c>
      <c r="P48" s="260"/>
      <c r="Q48" s="31"/>
      <c r="R48" s="31"/>
      <c r="S48" s="31"/>
      <c r="T48" s="31"/>
      <c r="U48" s="22"/>
      <c r="V48" s="1"/>
      <c r="W48" s="1"/>
      <c r="X48" s="1"/>
      <c r="AV48"/>
      <c r="AW48"/>
      <c r="AX48"/>
      <c r="AY48"/>
      <c r="AZ48"/>
      <c r="BA48"/>
    </row>
    <row r="49" spans="3:53" ht="19.2" x14ac:dyDescent="0.4">
      <c r="C49" s="42"/>
      <c r="D49" s="72"/>
      <c r="E49" s="42"/>
      <c r="L49" s="19"/>
      <c r="M49" s="242">
        <v>45105</v>
      </c>
      <c r="N49" s="253">
        <v>2.5804333929936307E-3</v>
      </c>
      <c r="O49" s="254">
        <v>8.4158941229524019E-3</v>
      </c>
      <c r="P49" s="260"/>
      <c r="Q49" s="31"/>
      <c r="R49" s="31"/>
      <c r="S49" s="31"/>
      <c r="T49" s="31"/>
      <c r="U49" s="22"/>
      <c r="V49" s="1"/>
      <c r="W49" s="1"/>
      <c r="X49" s="1"/>
      <c r="AV49"/>
      <c r="AW49"/>
      <c r="AX49"/>
      <c r="AY49"/>
      <c r="AZ49"/>
      <c r="BA49"/>
    </row>
    <row r="50" spans="3:53" ht="19.2" x14ac:dyDescent="0.4">
      <c r="C50" s="42"/>
      <c r="D50" s="72"/>
      <c r="E50" s="42"/>
      <c r="L50" s="19"/>
      <c r="M50" s="242">
        <v>45106</v>
      </c>
      <c r="N50" s="253">
        <v>6.3915148529786079E-3</v>
      </c>
      <c r="O50" s="254">
        <v>4.2414172354186038E-3</v>
      </c>
      <c r="P50" s="260"/>
      <c r="Q50" s="31"/>
      <c r="R50" s="31"/>
      <c r="S50" s="31"/>
      <c r="T50" s="31"/>
      <c r="U50" s="22"/>
      <c r="V50" s="1"/>
      <c r="W50" s="1"/>
      <c r="X50" s="1"/>
      <c r="AV50"/>
      <c r="AW50"/>
      <c r="AX50"/>
      <c r="AY50"/>
      <c r="AZ50"/>
      <c r="BA50"/>
    </row>
    <row r="51" spans="3:53" ht="19.2" x14ac:dyDescent="0.4">
      <c r="C51" s="42"/>
      <c r="D51" s="72"/>
      <c r="E51" s="42"/>
      <c r="L51" s="19"/>
      <c r="M51" s="242">
        <v>45107</v>
      </c>
      <c r="N51" s="253">
        <v>9.0388578598247366E-3</v>
      </c>
      <c r="O51" s="254">
        <v>2.0309803237096576E-2</v>
      </c>
      <c r="P51" s="260"/>
      <c r="Q51" s="1"/>
      <c r="R51" s="1"/>
      <c r="S51" s="1"/>
      <c r="T51" s="1"/>
      <c r="U51" s="22"/>
      <c r="V51" s="1"/>
      <c r="W51" s="1"/>
      <c r="X51" s="1"/>
      <c r="AV51"/>
      <c r="AW51"/>
      <c r="AX51"/>
      <c r="AY51"/>
      <c r="AZ51"/>
      <c r="BA51"/>
    </row>
    <row r="52" spans="3:53" ht="19.2" x14ac:dyDescent="0.4">
      <c r="C52" s="42"/>
      <c r="D52" s="72"/>
      <c r="E52" s="42"/>
      <c r="L52" s="19"/>
      <c r="M52" s="242">
        <v>45110</v>
      </c>
      <c r="N52" s="253">
        <v>1.8772719812203148E-4</v>
      </c>
      <c r="O52" s="254">
        <v>-8.7389032930667351E-3</v>
      </c>
      <c r="P52" s="260"/>
      <c r="Q52" s="1"/>
      <c r="R52" s="1"/>
      <c r="S52" s="1"/>
      <c r="T52" s="1"/>
      <c r="U52" s="22"/>
      <c r="V52" s="1"/>
      <c r="W52" s="1"/>
      <c r="X52" s="1"/>
      <c r="AV52"/>
      <c r="AW52"/>
      <c r="AX52"/>
      <c r="AY52"/>
      <c r="AZ52"/>
      <c r="BA52"/>
    </row>
    <row r="53" spans="3:53" ht="19.2" x14ac:dyDescent="0.4">
      <c r="C53" s="42"/>
      <c r="D53" s="72"/>
      <c r="E53" s="42"/>
      <c r="L53" s="19"/>
      <c r="M53" s="242">
        <v>45112</v>
      </c>
      <c r="N53" s="253">
        <v>2.8728678395467075E-4</v>
      </c>
      <c r="O53" s="254">
        <v>-4.1046643964310747E-3</v>
      </c>
      <c r="P53" s="260"/>
      <c r="Q53" s="1"/>
      <c r="R53" s="1"/>
      <c r="S53" s="1"/>
      <c r="T53" s="1"/>
      <c r="U53" s="22"/>
      <c r="V53" s="1"/>
      <c r="W53" s="1"/>
      <c r="X53" s="1"/>
      <c r="AV53"/>
      <c r="AW53"/>
      <c r="AX53"/>
      <c r="AY53"/>
      <c r="AZ53"/>
      <c r="BA53"/>
    </row>
    <row r="54" spans="3:53" ht="19.2" x14ac:dyDescent="0.4">
      <c r="C54" s="42"/>
      <c r="D54" s="72"/>
      <c r="E54" s="42"/>
      <c r="L54" s="19"/>
      <c r="M54" s="242">
        <v>45113</v>
      </c>
      <c r="N54" s="253">
        <v>-6.8039483480205184E-3</v>
      </c>
      <c r="O54" s="254">
        <v>3.5461647055018961E-3</v>
      </c>
      <c r="P54" s="260"/>
      <c r="Q54" s="1"/>
      <c r="R54" s="1"/>
      <c r="S54" s="1"/>
      <c r="T54" s="1"/>
      <c r="U54" s="22"/>
      <c r="V54" s="1"/>
      <c r="W54" s="1"/>
      <c r="X54" s="1"/>
      <c r="AV54"/>
      <c r="AW54"/>
      <c r="AX54"/>
      <c r="AY54"/>
      <c r="AZ54"/>
      <c r="BA54"/>
    </row>
    <row r="55" spans="3:53" ht="19.2" x14ac:dyDescent="0.4">
      <c r="C55" s="42"/>
      <c r="D55" s="72"/>
      <c r="E55" s="42"/>
      <c r="L55" s="19"/>
      <c r="M55" s="242">
        <v>45114</v>
      </c>
      <c r="N55" s="253">
        <v>-8.7114851481045197E-3</v>
      </c>
      <c r="O55" s="254">
        <v>-1.2057172507083925E-2</v>
      </c>
      <c r="P55" s="260"/>
      <c r="Q55" s="1"/>
      <c r="R55" s="1"/>
      <c r="S55" s="1"/>
      <c r="T55" s="1"/>
      <c r="U55" s="22"/>
      <c r="V55" s="1"/>
      <c r="W55" s="1"/>
      <c r="X55" s="1"/>
      <c r="AV55"/>
      <c r="AW55"/>
      <c r="AX55"/>
      <c r="AY55"/>
      <c r="AZ55"/>
      <c r="BA55"/>
    </row>
    <row r="56" spans="3:53" ht="19.2" x14ac:dyDescent="0.4">
      <c r="C56" s="42"/>
      <c r="D56" s="72"/>
      <c r="E56" s="42"/>
      <c r="L56" s="19"/>
      <c r="M56" s="242">
        <v>45117</v>
      </c>
      <c r="N56" s="253">
        <v>2.0841415966227905E-3</v>
      </c>
      <c r="O56" s="254">
        <v>-1.1296843019176123E-2</v>
      </c>
      <c r="P56" s="260"/>
      <c r="Q56" s="1"/>
      <c r="R56" s="1"/>
      <c r="S56" s="1"/>
      <c r="T56" s="1"/>
      <c r="U56" s="22"/>
      <c r="V56" s="1"/>
      <c r="W56" s="1"/>
      <c r="X56" s="1"/>
      <c r="AV56"/>
      <c r="AW56"/>
      <c r="AX56"/>
      <c r="AY56"/>
      <c r="AZ56"/>
      <c r="BA56"/>
    </row>
    <row r="57" spans="3:53" ht="19.2" x14ac:dyDescent="0.4">
      <c r="C57" s="42"/>
      <c r="D57" s="72"/>
      <c r="E57" s="42"/>
      <c r="L57" s="19"/>
      <c r="M57" s="242">
        <v>45118</v>
      </c>
      <c r="N57" s="253">
        <v>3.4511135506107675E-3</v>
      </c>
      <c r="O57" s="254">
        <v>-5.7008666921709835E-3</v>
      </c>
      <c r="P57" s="260"/>
      <c r="Q57" s="1"/>
      <c r="R57" s="1"/>
      <c r="S57" s="1"/>
      <c r="T57" s="1"/>
      <c r="U57" s="22"/>
      <c r="V57" s="1"/>
      <c r="W57" s="1"/>
      <c r="X57" s="1"/>
      <c r="AV57"/>
      <c r="AW57"/>
      <c r="AX57"/>
      <c r="AY57"/>
      <c r="AZ57"/>
      <c r="BA57"/>
    </row>
    <row r="58" spans="3:53" ht="19.2" x14ac:dyDescent="0.4">
      <c r="C58" s="42"/>
      <c r="D58" s="72"/>
      <c r="E58" s="42"/>
      <c r="L58" s="19"/>
      <c r="M58" s="242">
        <v>45119</v>
      </c>
      <c r="N58" s="253">
        <v>-8.2163265720673476E-4</v>
      </c>
      <c r="O58" s="254">
        <v>1.0971478784733403E-4</v>
      </c>
      <c r="P58" s="260"/>
      <c r="Q58" s="1"/>
      <c r="R58" s="1"/>
      <c r="S58" s="1"/>
      <c r="T58" s="1"/>
      <c r="U58" s="22"/>
      <c r="V58" s="1"/>
      <c r="W58" s="1"/>
      <c r="X58" s="1"/>
      <c r="AV58"/>
      <c r="AW58"/>
      <c r="AX58"/>
      <c r="AY58"/>
      <c r="AZ58"/>
      <c r="BA58"/>
    </row>
    <row r="59" spans="3:53" ht="19.2" x14ac:dyDescent="0.4">
      <c r="C59" s="42"/>
      <c r="D59" s="72"/>
      <c r="E59" s="42"/>
      <c r="L59" s="19"/>
      <c r="M59" s="242">
        <v>45120</v>
      </c>
      <c r="N59" s="253">
        <v>2.7061445335133088E-3</v>
      </c>
      <c r="O59" s="254">
        <v>-1.1530440896627579E-3</v>
      </c>
      <c r="P59" s="260"/>
      <c r="Q59" s="1"/>
      <c r="R59" s="1"/>
      <c r="S59" s="1"/>
      <c r="T59" s="1"/>
      <c r="U59" s="22"/>
      <c r="V59" s="1"/>
      <c r="W59" s="1"/>
      <c r="X59" s="1"/>
      <c r="AV59"/>
      <c r="AW59"/>
      <c r="AX59"/>
      <c r="AY59"/>
      <c r="AZ59"/>
      <c r="BA59"/>
    </row>
    <row r="60" spans="3:53" ht="19.2" x14ac:dyDescent="0.4">
      <c r="C60" s="42"/>
      <c r="D60" s="72"/>
      <c r="E60" s="42"/>
      <c r="L60" s="19"/>
      <c r="M60" s="242">
        <v>45121</v>
      </c>
      <c r="N60" s="253">
        <v>-2.2095039688108508E-3</v>
      </c>
      <c r="O60" s="254">
        <v>-8.0167519022883145E-4</v>
      </c>
      <c r="P60" s="260"/>
      <c r="Q60" s="1"/>
      <c r="R60" s="1"/>
      <c r="S60" s="1"/>
      <c r="T60" s="1"/>
      <c r="U60" s="22"/>
      <c r="V60" s="1"/>
      <c r="W60" s="1"/>
      <c r="X60" s="1"/>
      <c r="AV60"/>
      <c r="AW60"/>
      <c r="AX60"/>
      <c r="AY60"/>
      <c r="AZ60"/>
      <c r="BA60"/>
    </row>
    <row r="61" spans="3:53" ht="19.2" x14ac:dyDescent="0.4">
      <c r="C61" s="42"/>
      <c r="D61" s="72"/>
      <c r="E61" s="42"/>
      <c r="L61" s="19"/>
      <c r="M61" s="242">
        <v>45124</v>
      </c>
      <c r="N61" s="253">
        <v>4.3080691436552399E-3</v>
      </c>
      <c r="O61" s="254">
        <v>1.8152943970098374E-2</v>
      </c>
      <c r="P61" s="260"/>
      <c r="Q61" s="1"/>
      <c r="R61" s="1"/>
      <c r="S61" s="1"/>
      <c r="T61" s="1"/>
      <c r="U61" s="22"/>
      <c r="V61" s="1"/>
      <c r="W61" s="1"/>
      <c r="X61" s="1"/>
      <c r="AV61"/>
      <c r="AW61"/>
      <c r="AX61"/>
      <c r="AY61"/>
      <c r="AZ61"/>
      <c r="BA61"/>
    </row>
    <row r="62" spans="3:53" ht="19.2" x14ac:dyDescent="0.4">
      <c r="C62" s="42"/>
      <c r="D62" s="72"/>
      <c r="E62" s="42"/>
      <c r="L62" s="19"/>
      <c r="M62" s="242">
        <v>45125</v>
      </c>
      <c r="N62" s="253">
        <v>8.6501313660919572E-3</v>
      </c>
      <c r="O62" s="254">
        <v>-1.3133560364209657E-4</v>
      </c>
      <c r="P62" s="260"/>
      <c r="Q62" s="1"/>
      <c r="R62" s="1"/>
      <c r="S62" s="1"/>
      <c r="T62" s="1"/>
      <c r="U62" s="22"/>
      <c r="V62" s="1"/>
      <c r="W62" s="1"/>
      <c r="X62" s="1"/>
      <c r="AV62"/>
      <c r="AW62"/>
      <c r="AX62"/>
      <c r="AY62"/>
      <c r="AZ62"/>
      <c r="BA62"/>
    </row>
    <row r="63" spans="3:53" ht="19.2" x14ac:dyDescent="0.4">
      <c r="C63" s="42"/>
      <c r="D63" s="72"/>
      <c r="E63" s="42"/>
      <c r="L63" s="19"/>
      <c r="M63" s="242">
        <v>45126</v>
      </c>
      <c r="N63" s="253">
        <v>4.1171564409419993E-3</v>
      </c>
      <c r="O63" s="254">
        <v>8.9742740436764192E-3</v>
      </c>
      <c r="P63" s="260"/>
      <c r="Q63" s="1"/>
      <c r="R63" s="1"/>
      <c r="S63" s="1"/>
      <c r="T63" s="1"/>
      <c r="U63" s="22"/>
      <c r="V63" s="1"/>
      <c r="W63" s="1"/>
      <c r="X63" s="1"/>
      <c r="AV63"/>
      <c r="AW63"/>
      <c r="AX63"/>
      <c r="AY63"/>
      <c r="AZ63"/>
      <c r="BA63"/>
    </row>
    <row r="64" spans="3:53" ht="19.2" x14ac:dyDescent="0.4">
      <c r="C64" s="42"/>
      <c r="D64" s="72"/>
      <c r="E64" s="42"/>
      <c r="L64" s="19"/>
      <c r="M64" s="242">
        <v>45127</v>
      </c>
      <c r="N64" s="253">
        <v>-5.4356344453369461E-3</v>
      </c>
      <c r="O64" s="254">
        <v>-8.9027531436782041E-3</v>
      </c>
      <c r="P64" s="260"/>
      <c r="Q64" s="1"/>
      <c r="R64" s="1"/>
      <c r="S64" s="1"/>
      <c r="T64" s="1"/>
      <c r="U64" s="22"/>
      <c r="V64" s="1"/>
      <c r="W64" s="1"/>
      <c r="X64" s="1"/>
      <c r="AV64"/>
      <c r="AW64"/>
      <c r="AX64"/>
      <c r="AY64"/>
      <c r="AZ64"/>
      <c r="BA64"/>
    </row>
    <row r="65" spans="3:53" ht="19.2" x14ac:dyDescent="0.4">
      <c r="C65" s="42"/>
      <c r="D65" s="72"/>
      <c r="E65" s="42"/>
      <c r="L65" s="19"/>
      <c r="M65" s="242">
        <v>45128</v>
      </c>
      <c r="N65" s="253">
        <v>2.2600572547840482E-3</v>
      </c>
      <c r="O65" s="254">
        <v>-3.915521206010312E-3</v>
      </c>
      <c r="P65" s="260"/>
      <c r="Q65" s="1"/>
      <c r="R65" s="1"/>
      <c r="S65" s="1"/>
      <c r="T65" s="1"/>
      <c r="U65" s="22"/>
      <c r="V65" s="1"/>
      <c r="W65" s="1"/>
      <c r="X65" s="1"/>
      <c r="AV65"/>
      <c r="AW65"/>
      <c r="AX65"/>
      <c r="AY65"/>
      <c r="AZ65"/>
      <c r="BA65"/>
    </row>
    <row r="66" spans="3:53" ht="19.2" x14ac:dyDescent="0.4">
      <c r="C66" s="42"/>
      <c r="D66" s="72"/>
      <c r="E66" s="42"/>
      <c r="L66" s="19"/>
      <c r="M66" s="242">
        <v>45131</v>
      </c>
      <c r="N66" s="253">
        <v>4.6182498484590622E-3</v>
      </c>
      <c r="O66" s="254">
        <v>4.3710339051006479E-3</v>
      </c>
      <c r="P66" s="260"/>
      <c r="Q66" s="1"/>
      <c r="R66" s="1"/>
      <c r="S66" s="1"/>
      <c r="T66" s="1"/>
      <c r="U66" s="22"/>
      <c r="V66" s="1"/>
      <c r="W66" s="1"/>
      <c r="X66" s="1"/>
      <c r="AV66"/>
      <c r="AW66"/>
      <c r="AX66"/>
      <c r="AY66"/>
      <c r="AZ66"/>
      <c r="BA66"/>
    </row>
    <row r="67" spans="3:53" ht="19.2" x14ac:dyDescent="0.4">
      <c r="C67" s="42"/>
      <c r="D67" s="72"/>
      <c r="E67" s="42"/>
      <c r="L67" s="19"/>
      <c r="M67" s="242">
        <v>45132</v>
      </c>
      <c r="N67" s="253">
        <v>8.460938053788976E-4</v>
      </c>
      <c r="O67" s="254">
        <v>2.6262866112886892E-3</v>
      </c>
      <c r="P67" s="260"/>
      <c r="Q67" s="1"/>
      <c r="R67" s="1"/>
      <c r="S67" s="1"/>
      <c r="T67" s="1"/>
      <c r="U67" s="22"/>
      <c r="V67" s="1"/>
      <c r="W67" s="1"/>
      <c r="X67" s="1"/>
      <c r="AV67"/>
      <c r="AW67"/>
      <c r="AX67"/>
      <c r="AY67"/>
      <c r="AZ67"/>
      <c r="BA67"/>
    </row>
    <row r="68" spans="3:53" ht="19.2" x14ac:dyDescent="0.4">
      <c r="C68" s="42"/>
      <c r="D68" s="72"/>
      <c r="E68" s="42"/>
      <c r="L68" s="19"/>
      <c r="M68" s="242">
        <v>45133</v>
      </c>
      <c r="N68" s="253">
        <v>-8.2529487698193007E-4</v>
      </c>
      <c r="O68" s="254">
        <v>3.5616942455131266E-3</v>
      </c>
      <c r="P68" s="260"/>
      <c r="Q68" s="1"/>
      <c r="R68" s="1"/>
      <c r="S68" s="1"/>
      <c r="T68" s="1"/>
      <c r="U68" s="22"/>
      <c r="V68" s="1"/>
      <c r="W68" s="1"/>
      <c r="X68" s="1"/>
      <c r="AV68"/>
      <c r="AW68"/>
      <c r="AX68"/>
      <c r="AY68"/>
      <c r="AZ68"/>
      <c r="BA68"/>
    </row>
    <row r="69" spans="3:53" ht="19.2" x14ac:dyDescent="0.4">
      <c r="C69" s="42"/>
      <c r="D69" s="72"/>
      <c r="E69" s="42"/>
      <c r="L69" s="19"/>
      <c r="M69" s="242">
        <v>45134</v>
      </c>
      <c r="N69" s="253">
        <v>-4.0843643325191919E-3</v>
      </c>
      <c r="O69" s="254">
        <v>-4.0352844619869392E-3</v>
      </c>
      <c r="P69" s="260"/>
      <c r="Q69" s="1"/>
      <c r="R69" s="1"/>
      <c r="S69" s="1"/>
      <c r="T69" s="1"/>
      <c r="U69" s="22"/>
      <c r="V69" s="1"/>
      <c r="W69" s="1"/>
      <c r="X69" s="1"/>
      <c r="AV69"/>
      <c r="AW69"/>
      <c r="AX69"/>
      <c r="AY69"/>
      <c r="AZ69"/>
      <c r="BA69"/>
    </row>
    <row r="70" spans="3:53" ht="19.2" x14ac:dyDescent="0.4">
      <c r="C70" s="42"/>
      <c r="D70" s="72"/>
      <c r="E70" s="42"/>
      <c r="L70" s="19"/>
      <c r="M70" s="242">
        <v>45135</v>
      </c>
      <c r="N70" s="253">
        <v>1.0473485594415409E-2</v>
      </c>
      <c r="O70" s="254">
        <v>1.4193647743763794E-2</v>
      </c>
      <c r="P70" s="260"/>
      <c r="Q70" s="1"/>
      <c r="R70" s="1"/>
      <c r="S70" s="1"/>
      <c r="T70" s="1"/>
      <c r="U70" s="22"/>
      <c r="V70" s="1"/>
      <c r="W70" s="1"/>
      <c r="X70" s="1"/>
      <c r="AV70"/>
      <c r="AW70"/>
      <c r="AX70"/>
      <c r="AY70"/>
      <c r="AZ70"/>
      <c r="BA70"/>
    </row>
    <row r="71" spans="3:53" ht="19.2" x14ac:dyDescent="0.4">
      <c r="C71" s="42"/>
      <c r="D71" s="72"/>
      <c r="E71" s="42"/>
      <c r="L71" s="19"/>
      <c r="M71" s="242">
        <v>45138</v>
      </c>
      <c r="N71" s="253">
        <v>-5.2937637539159497E-5</v>
      </c>
      <c r="O71" s="254">
        <v>1.2065555257744485E-3</v>
      </c>
      <c r="P71" s="260"/>
      <c r="Q71" s="1"/>
      <c r="R71" s="1"/>
      <c r="S71" s="1"/>
      <c r="T71" s="1"/>
      <c r="U71" s="22"/>
      <c r="V71" s="1"/>
      <c r="W71" s="1"/>
      <c r="X71" s="1"/>
      <c r="AV71"/>
      <c r="AW71"/>
      <c r="AX71"/>
      <c r="AY71"/>
      <c r="AZ71"/>
      <c r="BA71"/>
    </row>
    <row r="72" spans="3:53" ht="19.2" x14ac:dyDescent="0.4">
      <c r="C72" s="42"/>
      <c r="D72" s="72"/>
      <c r="E72" s="42"/>
      <c r="L72" s="19"/>
      <c r="M72" s="242">
        <v>45139</v>
      </c>
      <c r="N72" s="253">
        <v>3.2931380667421874E-3</v>
      </c>
      <c r="O72" s="254">
        <v>1.8444763770321985E-3</v>
      </c>
      <c r="P72" s="260"/>
      <c r="Q72" s="1"/>
      <c r="R72" s="1"/>
      <c r="S72" s="1"/>
      <c r="T72" s="1"/>
      <c r="U72" s="22"/>
      <c r="V72" s="1"/>
      <c r="W72" s="1"/>
      <c r="X72" s="1"/>
      <c r="AV72"/>
      <c r="AW72"/>
      <c r="AX72"/>
      <c r="AY72"/>
      <c r="AZ72"/>
      <c r="BA72"/>
    </row>
    <row r="73" spans="3:53" ht="19.2" x14ac:dyDescent="0.4">
      <c r="C73" s="42"/>
      <c r="D73" s="72"/>
      <c r="E73" s="42"/>
      <c r="L73" s="19"/>
      <c r="M73" s="242">
        <v>45140</v>
      </c>
      <c r="N73" s="253">
        <v>-1.0443585912972559E-2</v>
      </c>
      <c r="O73" s="254">
        <v>-1.200309432379194E-2</v>
      </c>
      <c r="P73" s="260"/>
      <c r="Q73" s="1"/>
      <c r="R73" s="1"/>
      <c r="S73" s="1"/>
      <c r="T73" s="1"/>
      <c r="U73" s="22"/>
      <c r="V73" s="1"/>
      <c r="W73" s="1"/>
      <c r="X73" s="1"/>
      <c r="AV73"/>
      <c r="AW73"/>
      <c r="AX73"/>
      <c r="AY73"/>
      <c r="AZ73"/>
      <c r="BA73"/>
    </row>
    <row r="74" spans="3:53" ht="19.2" x14ac:dyDescent="0.4">
      <c r="C74" s="42"/>
      <c r="D74" s="72"/>
      <c r="E74" s="42"/>
      <c r="L74" s="19"/>
      <c r="M74" s="242">
        <v>45141</v>
      </c>
      <c r="N74" s="253">
        <v>-3.7578627576107387E-3</v>
      </c>
      <c r="O74" s="254">
        <v>-8.209670469668591E-3</v>
      </c>
      <c r="P74" s="260"/>
      <c r="Q74" s="1"/>
      <c r="R74" s="1"/>
      <c r="S74" s="1"/>
      <c r="T74" s="1"/>
      <c r="U74" s="22"/>
      <c r="V74" s="1"/>
      <c r="W74" s="1"/>
      <c r="X74" s="1"/>
      <c r="AV74"/>
      <c r="AW74"/>
      <c r="AX74"/>
      <c r="AY74"/>
      <c r="AZ74"/>
      <c r="BA74"/>
    </row>
    <row r="75" spans="3:53" ht="19.2" x14ac:dyDescent="0.4">
      <c r="C75" s="42"/>
      <c r="D75" s="72"/>
      <c r="E75" s="42"/>
      <c r="L75" s="19"/>
      <c r="M75" s="242">
        <v>45142</v>
      </c>
      <c r="N75" s="253">
        <v>-6.8253958427262644E-3</v>
      </c>
      <c r="O75" s="254">
        <v>-5.0222099765222489E-2</v>
      </c>
      <c r="P75" s="260"/>
      <c r="Q75" s="1"/>
      <c r="R75" s="1"/>
      <c r="S75" s="1"/>
      <c r="T75" s="1"/>
      <c r="U75" s="22"/>
      <c r="V75" s="1"/>
      <c r="W75" s="1"/>
      <c r="X75" s="1"/>
      <c r="AV75"/>
      <c r="AW75"/>
      <c r="AX75"/>
      <c r="AY75"/>
      <c r="AZ75"/>
      <c r="BA75"/>
    </row>
    <row r="76" spans="3:53" ht="19.2" x14ac:dyDescent="0.4">
      <c r="C76" s="42"/>
      <c r="D76" s="72"/>
      <c r="E76" s="42"/>
      <c r="L76" s="19"/>
      <c r="M76" s="242">
        <v>45145</v>
      </c>
      <c r="N76" s="253">
        <v>1.1897086105623948E-2</v>
      </c>
      <c r="O76" s="254">
        <v>-1.4166764976090228E-2</v>
      </c>
      <c r="P76" s="260"/>
      <c r="Q76" s="1"/>
      <c r="R76" s="1"/>
      <c r="S76" s="1"/>
      <c r="T76" s="1"/>
      <c r="U76" s="22"/>
      <c r="V76" s="1"/>
      <c r="W76" s="1"/>
      <c r="X76" s="1"/>
      <c r="AV76"/>
      <c r="AW76"/>
      <c r="AX76"/>
      <c r="AY76"/>
      <c r="AZ76"/>
      <c r="BA76"/>
    </row>
    <row r="77" spans="3:53" ht="19.2" x14ac:dyDescent="0.4">
      <c r="C77" s="42"/>
      <c r="D77" s="72"/>
      <c r="E77" s="42"/>
      <c r="L77" s="19"/>
      <c r="M77" s="242">
        <v>45146</v>
      </c>
      <c r="N77" s="253">
        <v>9.2165856234509606E-4</v>
      </c>
      <c r="O77" s="254">
        <v>1.0633202705531522E-2</v>
      </c>
      <c r="P77" s="260"/>
      <c r="Q77" s="1"/>
      <c r="R77" s="1"/>
      <c r="S77" s="1"/>
      <c r="T77" s="1"/>
      <c r="U77" s="22"/>
      <c r="V77" s="1"/>
      <c r="W77" s="1"/>
      <c r="X77" s="1"/>
      <c r="AV77"/>
      <c r="AW77"/>
      <c r="AX77"/>
      <c r="AY77"/>
      <c r="AZ77"/>
      <c r="BA77"/>
    </row>
    <row r="78" spans="3:53" ht="19.2" x14ac:dyDescent="0.4">
      <c r="C78" s="42"/>
      <c r="D78" s="72"/>
      <c r="E78" s="42"/>
      <c r="L78" s="19"/>
      <c r="M78" s="242">
        <v>45147</v>
      </c>
      <c r="N78" s="253">
        <v>-8.1585603571011425E-3</v>
      </c>
      <c r="O78" s="254">
        <v>-1.0424351656097066E-2</v>
      </c>
      <c r="P78" s="260"/>
      <c r="Q78" s="1"/>
      <c r="R78" s="1"/>
      <c r="S78" s="1"/>
      <c r="T78" s="1"/>
      <c r="U78" s="22"/>
      <c r="V78" s="1"/>
      <c r="W78" s="1"/>
      <c r="X78" s="1"/>
      <c r="AV78"/>
      <c r="AW78"/>
      <c r="AX78"/>
      <c r="AY78"/>
      <c r="AZ78"/>
      <c r="BA78"/>
    </row>
    <row r="79" spans="3:53" ht="19.2" x14ac:dyDescent="0.4">
      <c r="C79" s="42"/>
      <c r="D79" s="72"/>
      <c r="E79" s="42"/>
      <c r="L79" s="19"/>
      <c r="M79" s="242">
        <v>45148</v>
      </c>
      <c r="N79" s="253">
        <v>1.1762323175671554E-3</v>
      </c>
      <c r="O79" s="254">
        <v>-4.1865241148564774E-4</v>
      </c>
      <c r="P79" s="260"/>
      <c r="Q79" s="1"/>
      <c r="R79" s="1"/>
      <c r="S79" s="1"/>
      <c r="T79" s="1"/>
      <c r="U79" s="22"/>
      <c r="V79" s="1"/>
      <c r="W79" s="1"/>
      <c r="X79" s="1"/>
      <c r="AV79"/>
      <c r="AW79"/>
      <c r="AX79"/>
      <c r="AY79"/>
      <c r="AZ79"/>
      <c r="BA79"/>
    </row>
    <row r="80" spans="3:53" ht="19.2" x14ac:dyDescent="0.4">
      <c r="C80" s="42"/>
      <c r="D80" s="72"/>
      <c r="E80" s="42"/>
      <c r="L80" s="19"/>
      <c r="M80" s="242">
        <v>45149</v>
      </c>
      <c r="N80" s="253">
        <v>3.3478389796288304E-3</v>
      </c>
      <c r="O80" s="254">
        <v>4.2716711442580997E-3</v>
      </c>
      <c r="P80" s="260"/>
      <c r="Q80" s="1"/>
      <c r="R80" s="1"/>
      <c r="S80" s="1"/>
      <c r="T80" s="1"/>
      <c r="U80" s="22"/>
      <c r="V80" s="1"/>
      <c r="W80" s="1"/>
      <c r="X80" s="1"/>
      <c r="AV80"/>
      <c r="AW80"/>
      <c r="AX80"/>
      <c r="AY80"/>
      <c r="AZ80"/>
      <c r="BA80"/>
    </row>
    <row r="81" spans="3:53" ht="19.2" x14ac:dyDescent="0.4">
      <c r="C81" s="42"/>
      <c r="D81" s="72"/>
      <c r="E81" s="42"/>
      <c r="L81" s="19"/>
      <c r="M81" s="242">
        <v>45152</v>
      </c>
      <c r="N81" s="253">
        <v>7.0066029573079254E-3</v>
      </c>
      <c r="O81" s="254">
        <v>1.0885406270542498E-2</v>
      </c>
      <c r="P81" s="260"/>
      <c r="Q81" s="1"/>
      <c r="R81" s="1"/>
      <c r="S81" s="1"/>
      <c r="T81" s="1"/>
      <c r="U81" s="22"/>
      <c r="V81" s="1"/>
      <c r="W81" s="1"/>
      <c r="X81" s="1"/>
      <c r="AV81"/>
      <c r="AW81"/>
      <c r="AX81"/>
      <c r="AY81"/>
      <c r="AZ81"/>
      <c r="BA81"/>
    </row>
    <row r="82" spans="3:53" ht="19.2" x14ac:dyDescent="0.4">
      <c r="C82" s="42"/>
      <c r="D82" s="72"/>
      <c r="E82" s="42"/>
      <c r="L82" s="19"/>
      <c r="M82" s="242">
        <v>45153</v>
      </c>
      <c r="N82" s="253">
        <v>-9.4603712919329088E-3</v>
      </c>
      <c r="O82" s="254">
        <v>-9.0107197885360719E-3</v>
      </c>
      <c r="P82" s="260"/>
      <c r="Q82" s="1"/>
      <c r="R82" s="1"/>
      <c r="S82" s="1"/>
      <c r="T82" s="1"/>
      <c r="U82" s="22"/>
      <c r="V82" s="1"/>
      <c r="W82" s="1"/>
      <c r="X82" s="1"/>
      <c r="AV82"/>
      <c r="AW82"/>
      <c r="AX82"/>
      <c r="AY82"/>
      <c r="AZ82"/>
      <c r="BA82"/>
    </row>
    <row r="83" spans="3:53" ht="19.2" x14ac:dyDescent="0.4">
      <c r="C83" s="42"/>
      <c r="D83" s="72"/>
      <c r="E83" s="42"/>
      <c r="L83" s="19"/>
      <c r="M83" s="242">
        <v>45154</v>
      </c>
      <c r="N83" s="253">
        <v>-6.3877598821896085E-3</v>
      </c>
      <c r="O83" s="254">
        <v>-4.0064603204070445E-3</v>
      </c>
      <c r="P83" s="260"/>
      <c r="Q83" s="1"/>
      <c r="R83" s="1"/>
      <c r="S83" s="1"/>
      <c r="T83" s="1"/>
      <c r="U83" s="22"/>
      <c r="V83" s="1"/>
      <c r="W83" s="1"/>
      <c r="X83" s="1"/>
      <c r="AV83"/>
      <c r="AW83"/>
      <c r="AX83"/>
      <c r="AY83"/>
      <c r="AZ83"/>
      <c r="BA83"/>
    </row>
    <row r="84" spans="3:53" ht="19.2" x14ac:dyDescent="0.4">
      <c r="C84" s="42"/>
      <c r="D84" s="72"/>
      <c r="E84" s="42"/>
      <c r="L84" s="19"/>
      <c r="M84" s="242">
        <v>45155</v>
      </c>
      <c r="N84" s="253">
        <v>-8.4960801735823217E-3</v>
      </c>
      <c r="O84" s="254">
        <v>-1.5425219909332015E-2</v>
      </c>
      <c r="P84" s="260"/>
      <c r="Q84" s="1"/>
      <c r="R84" s="1"/>
      <c r="S84" s="1"/>
      <c r="T84" s="1"/>
      <c r="U84" s="22"/>
      <c r="V84" s="1"/>
      <c r="W84" s="1"/>
      <c r="X84" s="1"/>
      <c r="AV84"/>
      <c r="AW84"/>
      <c r="AX84"/>
      <c r="AY84"/>
      <c r="AZ84"/>
      <c r="BA84"/>
    </row>
    <row r="85" spans="3:53" ht="19.2" x14ac:dyDescent="0.4">
      <c r="C85" s="42"/>
      <c r="D85" s="72"/>
      <c r="E85" s="42"/>
      <c r="L85" s="19"/>
      <c r="M85" s="242">
        <v>45156</v>
      </c>
      <c r="N85" s="253">
        <v>-1.1395973626557919E-3</v>
      </c>
      <c r="O85" s="254">
        <v>1.1913807070247698E-3</v>
      </c>
      <c r="P85" s="260"/>
      <c r="Q85" s="1"/>
      <c r="R85" s="1"/>
      <c r="S85" s="1"/>
      <c r="T85" s="1"/>
      <c r="U85" s="22"/>
      <c r="V85" s="1"/>
      <c r="W85" s="1"/>
      <c r="X85" s="1"/>
      <c r="AV85"/>
      <c r="AW85"/>
      <c r="AX85"/>
      <c r="AY85"/>
      <c r="AZ85"/>
      <c r="BA85"/>
    </row>
    <row r="86" spans="3:53" ht="19.2" x14ac:dyDescent="0.4">
      <c r="C86" s="42"/>
      <c r="D86" s="72"/>
      <c r="E86" s="42"/>
      <c r="L86" s="19"/>
      <c r="M86" s="242">
        <v>45159</v>
      </c>
      <c r="N86" s="253">
        <v>7.6941809732797798E-3</v>
      </c>
      <c r="O86" s="254">
        <v>8.9261661926415825E-3</v>
      </c>
      <c r="P86" s="260"/>
      <c r="Q86" s="1"/>
      <c r="R86" s="1"/>
      <c r="S86" s="1"/>
      <c r="T86" s="1"/>
      <c r="U86" s="22"/>
      <c r="V86" s="1"/>
      <c r="W86" s="1"/>
      <c r="X86" s="1"/>
      <c r="AV86"/>
      <c r="AW86"/>
      <c r="AX86"/>
      <c r="AY86"/>
      <c r="AZ86"/>
      <c r="BA86"/>
    </row>
    <row r="87" spans="3:53" ht="19.2" x14ac:dyDescent="0.4">
      <c r="C87" s="42"/>
      <c r="D87" s="72"/>
      <c r="E87" s="42"/>
      <c r="L87" s="19"/>
      <c r="M87" s="242">
        <v>45160</v>
      </c>
      <c r="N87" s="253">
        <v>-2.2677516405213557E-3</v>
      </c>
      <c r="O87" s="254">
        <v>8.3504620350028265E-3</v>
      </c>
      <c r="P87" s="260"/>
      <c r="Q87" s="1"/>
      <c r="R87" s="1"/>
      <c r="S87" s="1"/>
      <c r="T87" s="1"/>
      <c r="U87" s="22"/>
      <c r="V87" s="1"/>
      <c r="W87" s="1"/>
      <c r="X87" s="1"/>
      <c r="AV87"/>
      <c r="AW87"/>
      <c r="AX87"/>
      <c r="AY87"/>
      <c r="AZ87"/>
      <c r="BA87"/>
    </row>
    <row r="88" spans="3:53" ht="19.2" x14ac:dyDescent="0.4">
      <c r="C88" s="42"/>
      <c r="D88" s="72"/>
      <c r="E88" s="42"/>
      <c r="L88" s="19"/>
      <c r="M88" s="242">
        <v>45161</v>
      </c>
      <c r="N88" s="253">
        <v>7.0422543378411209E-3</v>
      </c>
      <c r="O88" s="254">
        <v>1.7809606961990014E-2</v>
      </c>
      <c r="P88" s="260"/>
      <c r="Q88" s="1"/>
      <c r="R88" s="1"/>
      <c r="S88" s="1"/>
      <c r="T88" s="1"/>
      <c r="U88" s="22"/>
      <c r="V88" s="1"/>
      <c r="W88" s="1"/>
      <c r="X88" s="1"/>
      <c r="AV88"/>
      <c r="AW88"/>
      <c r="AX88"/>
      <c r="AY88"/>
      <c r="AZ88"/>
      <c r="BA88"/>
    </row>
    <row r="89" spans="3:53" ht="19.2" x14ac:dyDescent="0.4">
      <c r="C89" s="42"/>
      <c r="D89" s="72"/>
      <c r="E89" s="42"/>
      <c r="L89" s="19"/>
      <c r="M89" s="242">
        <v>45162</v>
      </c>
      <c r="N89" s="253">
        <v>-1.1234064299606777E-2</v>
      </c>
      <c r="O89" s="254">
        <v>-2.3578224499202115E-2</v>
      </c>
      <c r="P89" s="260"/>
      <c r="Q89" s="1"/>
      <c r="R89" s="1"/>
      <c r="S89" s="1"/>
      <c r="T89" s="1"/>
      <c r="U89" s="22"/>
      <c r="V89" s="1"/>
      <c r="W89" s="1"/>
      <c r="X89" s="1"/>
      <c r="AV89"/>
      <c r="AW89"/>
      <c r="AX89"/>
      <c r="AY89"/>
      <c r="AZ89"/>
      <c r="BA89"/>
    </row>
    <row r="90" spans="3:53" ht="19.2" x14ac:dyDescent="0.4">
      <c r="C90" s="42"/>
      <c r="D90" s="72"/>
      <c r="E90" s="42"/>
      <c r="L90" s="19"/>
      <c r="M90" s="242">
        <v>45163</v>
      </c>
      <c r="N90" s="253">
        <v>7.124095688140538E-3</v>
      </c>
      <c r="O90" s="254">
        <v>1.2717835519381831E-2</v>
      </c>
      <c r="P90" s="260"/>
      <c r="Q90" s="1"/>
      <c r="R90" s="1"/>
      <c r="S90" s="1"/>
      <c r="T90" s="1"/>
      <c r="U90" s="22"/>
      <c r="V90" s="1"/>
      <c r="W90" s="1"/>
      <c r="X90" s="1"/>
      <c r="AV90"/>
      <c r="AW90"/>
      <c r="AX90"/>
      <c r="AY90"/>
      <c r="AZ90"/>
      <c r="BA90"/>
    </row>
    <row r="91" spans="3:53" ht="19.2" x14ac:dyDescent="0.4">
      <c r="C91" s="42"/>
      <c r="D91" s="72"/>
      <c r="E91" s="42"/>
      <c r="L91" s="19"/>
      <c r="M91" s="242">
        <v>45166</v>
      </c>
      <c r="N91" s="253">
        <v>5.8218820206779208E-3</v>
      </c>
      <c r="O91" s="254">
        <v>8.3253368942537414E-3</v>
      </c>
      <c r="P91" s="260"/>
      <c r="Q91" s="1"/>
      <c r="R91" s="1"/>
      <c r="S91" s="1"/>
      <c r="T91" s="1"/>
      <c r="U91" s="22"/>
      <c r="V91" s="1"/>
      <c r="W91" s="1"/>
      <c r="X91" s="1"/>
      <c r="AV91"/>
      <c r="AW91"/>
      <c r="AX91"/>
      <c r="AY91"/>
      <c r="AZ91"/>
      <c r="BA91"/>
    </row>
    <row r="92" spans="3:53" ht="19.2" x14ac:dyDescent="0.4">
      <c r="C92" s="42"/>
      <c r="D92" s="72"/>
      <c r="E92" s="42"/>
      <c r="L92" s="19"/>
      <c r="M92" s="242">
        <v>45167</v>
      </c>
      <c r="N92" s="253">
        <v>1.13112761109625E-2</v>
      </c>
      <c r="O92" s="254">
        <v>1.8644011125829214E-2</v>
      </c>
      <c r="P92" s="260"/>
      <c r="Q92" s="1"/>
      <c r="R92" s="1"/>
      <c r="S92" s="1"/>
      <c r="T92" s="1"/>
      <c r="U92" s="22"/>
      <c r="V92" s="1"/>
      <c r="W92" s="1"/>
      <c r="X92" s="1"/>
      <c r="AV92"/>
      <c r="AW92"/>
      <c r="AX92"/>
      <c r="AY92"/>
      <c r="AZ92"/>
      <c r="BA92"/>
    </row>
    <row r="93" spans="3:53" ht="19.2" x14ac:dyDescent="0.4">
      <c r="C93" s="42"/>
      <c r="D93" s="72"/>
      <c r="E93" s="42"/>
      <c r="L93" s="19"/>
      <c r="M93" s="242">
        <v>45168</v>
      </c>
      <c r="N93" s="253">
        <v>2.7811634806918333E-3</v>
      </c>
      <c r="O93" s="254">
        <v>1.781458941172441E-2</v>
      </c>
      <c r="P93" s="260"/>
      <c r="Q93" s="1"/>
      <c r="R93" s="1"/>
      <c r="S93" s="1"/>
      <c r="T93" s="1"/>
      <c r="U93" s="22"/>
      <c r="V93" s="1"/>
      <c r="W93" s="1"/>
      <c r="X93" s="1"/>
      <c r="AV93"/>
      <c r="AW93"/>
      <c r="AX93"/>
      <c r="AY93"/>
      <c r="AZ93"/>
      <c r="BA93"/>
    </row>
    <row r="94" spans="3:53" ht="19.2" x14ac:dyDescent="0.4">
      <c r="C94" s="42"/>
      <c r="D94" s="72"/>
      <c r="E94" s="42"/>
      <c r="L94" s="19"/>
      <c r="M94" s="242">
        <v>45169</v>
      </c>
      <c r="N94" s="253">
        <v>5.3457903174299341E-4</v>
      </c>
      <c r="O94" s="254">
        <v>3.1756305345526752E-3</v>
      </c>
      <c r="P94" s="260"/>
      <c r="Q94" s="1"/>
      <c r="R94" s="1"/>
      <c r="S94" s="1"/>
      <c r="T94" s="1"/>
      <c r="U94" s="22"/>
      <c r="V94" s="1"/>
      <c r="W94" s="1"/>
      <c r="X94" s="1"/>
      <c r="AV94"/>
      <c r="AW94"/>
      <c r="AX94"/>
      <c r="AY94"/>
      <c r="AZ94"/>
      <c r="BA94"/>
    </row>
    <row r="95" spans="3:53" ht="19.2" x14ac:dyDescent="0.4">
      <c r="C95" s="42"/>
      <c r="D95" s="72"/>
      <c r="E95" s="42"/>
      <c r="L95" s="19"/>
      <c r="M95" s="242">
        <v>45170</v>
      </c>
      <c r="N95" s="253">
        <v>3.6435433732737795E-3</v>
      </c>
      <c r="O95" s="254">
        <v>1.0253338227297399E-2</v>
      </c>
      <c r="P95" s="260"/>
      <c r="Q95" s="1"/>
      <c r="R95" s="1"/>
      <c r="S95" s="1"/>
      <c r="T95" s="1"/>
      <c r="U95" s="22"/>
      <c r="V95" s="1"/>
      <c r="W95" s="1"/>
      <c r="X95" s="1"/>
      <c r="AV95"/>
      <c r="AW95"/>
      <c r="AX95"/>
      <c r="AY95"/>
      <c r="AZ95"/>
      <c r="BA95"/>
    </row>
    <row r="96" spans="3:53" ht="19.2" x14ac:dyDescent="0.4">
      <c r="C96" s="42"/>
      <c r="D96" s="72"/>
      <c r="E96" s="42"/>
      <c r="L96" s="19"/>
      <c r="M96" s="242">
        <v>45174</v>
      </c>
      <c r="N96" s="253">
        <v>-5.8387903966097704E-5</v>
      </c>
      <c r="O96" s="254">
        <v>5.5542053288402064E-3</v>
      </c>
      <c r="P96" s="260"/>
      <c r="Q96" s="1"/>
      <c r="R96" s="1"/>
      <c r="S96" s="1"/>
      <c r="T96" s="1"/>
      <c r="U96" s="22"/>
      <c r="V96" s="1"/>
      <c r="W96" s="1"/>
      <c r="X96" s="1"/>
      <c r="AV96"/>
      <c r="AW96"/>
      <c r="AX96"/>
      <c r="AY96"/>
      <c r="AZ96"/>
      <c r="BA96"/>
    </row>
    <row r="97" spans="3:53" ht="19.2" x14ac:dyDescent="0.4">
      <c r="C97" s="42"/>
      <c r="D97" s="72"/>
      <c r="E97" s="42"/>
      <c r="L97" s="19"/>
      <c r="M97" s="242">
        <v>45175</v>
      </c>
      <c r="N97" s="253">
        <v>-4.0207613936633999E-3</v>
      </c>
      <c r="O97" s="254">
        <v>-3.3170727208264444E-2</v>
      </c>
      <c r="P97" s="260"/>
      <c r="Q97" s="1"/>
      <c r="R97" s="1"/>
      <c r="S97" s="1"/>
      <c r="T97" s="1"/>
      <c r="U97" s="22"/>
      <c r="V97" s="1"/>
      <c r="W97" s="1"/>
      <c r="X97" s="1"/>
      <c r="AV97"/>
      <c r="AW97"/>
      <c r="AX97"/>
      <c r="AY97"/>
      <c r="AZ97"/>
      <c r="BA97"/>
    </row>
    <row r="98" spans="3:53" ht="19.2" x14ac:dyDescent="0.4">
      <c r="C98" s="42"/>
      <c r="D98" s="72"/>
      <c r="E98" s="42"/>
      <c r="L98" s="19"/>
      <c r="M98" s="242">
        <v>45176</v>
      </c>
      <c r="N98" s="253">
        <v>-2.1931701036179579E-3</v>
      </c>
      <c r="O98" s="254">
        <v>-2.8395324784347444E-2</v>
      </c>
      <c r="P98" s="260"/>
      <c r="Q98" s="1"/>
      <c r="R98" s="1"/>
      <c r="S98" s="1"/>
      <c r="T98" s="1"/>
      <c r="U98" s="22"/>
      <c r="V98" s="1"/>
      <c r="W98" s="1"/>
      <c r="X98" s="1"/>
      <c r="AV98"/>
      <c r="AW98"/>
      <c r="AX98"/>
      <c r="AY98"/>
      <c r="AZ98"/>
      <c r="BA98"/>
    </row>
    <row r="99" spans="3:53" ht="19.2" x14ac:dyDescent="0.4">
      <c r="C99" s="42"/>
      <c r="D99" s="72"/>
      <c r="E99" s="42"/>
      <c r="L99" s="19"/>
      <c r="M99" s="242">
        <v>45177</v>
      </c>
      <c r="N99" s="253">
        <v>1.9462836411408301E-3</v>
      </c>
      <c r="O99" s="254">
        <v>3.9328080942517031E-3</v>
      </c>
      <c r="P99" s="260"/>
      <c r="Q99" s="1"/>
      <c r="R99" s="1"/>
      <c r="S99" s="1"/>
      <c r="T99" s="1"/>
      <c r="U99" s="22"/>
      <c r="V99" s="1"/>
      <c r="W99" s="1"/>
      <c r="X99" s="1"/>
      <c r="AV99"/>
      <c r="AW99"/>
      <c r="AX99"/>
      <c r="AY99"/>
      <c r="AZ99"/>
      <c r="BA99"/>
    </row>
    <row r="100" spans="3:53" ht="19.2" x14ac:dyDescent="0.4">
      <c r="C100" s="42"/>
      <c r="D100" s="72"/>
      <c r="E100" s="42"/>
      <c r="L100" s="19"/>
      <c r="M100" s="242">
        <v>45180</v>
      </c>
      <c r="N100" s="253">
        <v>2.4494585308855541E-3</v>
      </c>
      <c r="O100" s="254">
        <v>2.495202093914046E-3</v>
      </c>
      <c r="P100" s="260"/>
      <c r="Q100" s="1"/>
      <c r="R100" s="1"/>
      <c r="S100" s="1"/>
      <c r="T100" s="1"/>
      <c r="U100" s="22"/>
      <c r="V100" s="1"/>
      <c r="W100" s="1"/>
      <c r="X100" s="1"/>
      <c r="AV100"/>
      <c r="AW100"/>
      <c r="AX100"/>
      <c r="AY100"/>
      <c r="AZ100"/>
      <c r="BA100"/>
    </row>
    <row r="101" spans="3:53" ht="19.2" x14ac:dyDescent="0.4">
      <c r="C101" s="42"/>
      <c r="D101" s="72"/>
      <c r="E101" s="42"/>
      <c r="L101" s="19"/>
      <c r="M101" s="242">
        <v>45181</v>
      </c>
      <c r="N101" s="253">
        <v>-4.1694858086642472E-3</v>
      </c>
      <c r="O101" s="254">
        <v>-1.575990228650067E-2</v>
      </c>
      <c r="P101" s="260"/>
      <c r="Q101" s="1"/>
      <c r="R101" s="1"/>
      <c r="S101" s="1"/>
      <c r="T101" s="1"/>
      <c r="U101" s="22"/>
      <c r="V101" s="1"/>
      <c r="W101" s="1"/>
      <c r="X101" s="1"/>
      <c r="AV101"/>
      <c r="AW101"/>
      <c r="AX101"/>
      <c r="AY101"/>
      <c r="AZ101"/>
      <c r="BA101"/>
    </row>
    <row r="102" spans="3:53" ht="19.2" x14ac:dyDescent="0.4">
      <c r="C102" s="42"/>
      <c r="D102" s="72"/>
      <c r="E102" s="42"/>
      <c r="L102" s="19"/>
      <c r="M102" s="242">
        <v>45182</v>
      </c>
      <c r="N102" s="253">
        <v>-8.367433088443297E-5</v>
      </c>
      <c r="O102" s="254">
        <v>-1.3088160699248627E-2</v>
      </c>
      <c r="P102" s="260"/>
      <c r="Q102" s="1"/>
      <c r="R102" s="1"/>
      <c r="S102" s="1"/>
      <c r="T102" s="1"/>
      <c r="U102" s="22"/>
      <c r="V102" s="1"/>
      <c r="W102" s="1"/>
      <c r="X102" s="1"/>
      <c r="AV102"/>
      <c r="AW102"/>
      <c r="AX102"/>
      <c r="AY102"/>
      <c r="AZ102"/>
      <c r="BA102"/>
    </row>
    <row r="103" spans="3:53" ht="19.2" x14ac:dyDescent="0.4">
      <c r="C103" s="42"/>
      <c r="D103" s="72"/>
      <c r="E103" s="42"/>
      <c r="L103" s="19"/>
      <c r="M103" s="242">
        <v>45183</v>
      </c>
      <c r="N103" s="253">
        <v>1.0327809598692929E-2</v>
      </c>
      <c r="O103" s="254">
        <v>1.0488156862145459E-2</v>
      </c>
      <c r="P103" s="260"/>
      <c r="Q103" s="1"/>
      <c r="R103" s="1"/>
      <c r="S103" s="1"/>
      <c r="T103" s="1"/>
      <c r="U103" s="22"/>
      <c r="V103" s="1"/>
      <c r="W103" s="1"/>
      <c r="X103" s="1"/>
      <c r="AV103"/>
      <c r="AW103"/>
      <c r="AX103"/>
      <c r="AY103"/>
      <c r="AZ103"/>
      <c r="BA103"/>
    </row>
    <row r="104" spans="3:53" ht="19.2" x14ac:dyDescent="0.4">
      <c r="C104" s="42"/>
      <c r="D104" s="72"/>
      <c r="E104" s="42"/>
      <c r="L104" s="19"/>
      <c r="M104" s="242">
        <v>45184</v>
      </c>
      <c r="N104" s="253">
        <v>-1.1498019325622751E-2</v>
      </c>
      <c r="O104" s="254">
        <v>-3.6422738373081197E-3</v>
      </c>
      <c r="P104" s="260"/>
      <c r="Q104" s="1"/>
      <c r="R104" s="1"/>
      <c r="S104" s="1"/>
      <c r="T104" s="1"/>
      <c r="U104" s="22"/>
      <c r="V104" s="1"/>
      <c r="W104" s="1"/>
      <c r="X104" s="1"/>
      <c r="AV104"/>
      <c r="AW104"/>
      <c r="AX104"/>
      <c r="AY104"/>
      <c r="AZ104"/>
      <c r="BA104"/>
    </row>
    <row r="105" spans="3:53" ht="19.2" x14ac:dyDescent="0.4">
      <c r="C105" s="42"/>
      <c r="D105" s="72"/>
      <c r="E105" s="42"/>
      <c r="L105" s="19"/>
      <c r="M105" s="242">
        <v>45187</v>
      </c>
      <c r="N105" s="253">
        <v>3.6623434093164029E-4</v>
      </c>
      <c r="O105" s="254">
        <v>1.6689543110556423E-2</v>
      </c>
      <c r="P105" s="260"/>
      <c r="Q105" s="1"/>
      <c r="R105" s="1"/>
      <c r="S105" s="1"/>
      <c r="T105" s="1"/>
      <c r="U105" s="22"/>
      <c r="V105" s="1"/>
      <c r="W105" s="1"/>
      <c r="X105" s="1"/>
      <c r="AV105"/>
      <c r="AW105"/>
      <c r="AX105"/>
      <c r="AY105"/>
      <c r="AZ105"/>
      <c r="BA105"/>
    </row>
    <row r="106" spans="3:53" ht="19.2" x14ac:dyDescent="0.4">
      <c r="C106" s="42"/>
      <c r="D106" s="72"/>
      <c r="E106" s="42"/>
      <c r="L106" s="19"/>
      <c r="M106" s="242">
        <v>45188</v>
      </c>
      <c r="N106" s="253">
        <v>-8.2913806755566504E-4</v>
      </c>
      <c r="O106" s="254">
        <v>7.435774723752387E-3</v>
      </c>
      <c r="P106" s="260"/>
      <c r="Q106" s="1"/>
      <c r="R106" s="1"/>
      <c r="S106" s="1"/>
      <c r="T106" s="1"/>
      <c r="U106" s="22"/>
      <c r="V106" s="1"/>
      <c r="W106" s="1"/>
      <c r="X106" s="1"/>
      <c r="AV106"/>
      <c r="AW106"/>
      <c r="AX106"/>
      <c r="AY106"/>
      <c r="AZ106"/>
      <c r="BA106"/>
    </row>
    <row r="107" spans="3:53" ht="19.2" x14ac:dyDescent="0.4">
      <c r="C107" s="42"/>
      <c r="D107" s="72"/>
      <c r="E107" s="42"/>
      <c r="L107" s="19"/>
      <c r="M107" s="242">
        <v>45189</v>
      </c>
      <c r="N107" s="253">
        <v>-1.2605695705949369E-2</v>
      </c>
      <c r="O107" s="254">
        <v>-2.3367309508709383E-2</v>
      </c>
      <c r="P107" s="260"/>
      <c r="Q107" s="1"/>
      <c r="R107" s="1"/>
      <c r="S107" s="1"/>
      <c r="T107" s="1"/>
      <c r="U107" s="22"/>
      <c r="V107" s="1"/>
      <c r="W107" s="1"/>
      <c r="X107" s="1"/>
      <c r="AV107"/>
      <c r="AW107"/>
      <c r="AX107"/>
      <c r="AY107"/>
      <c r="AZ107"/>
      <c r="BA107"/>
    </row>
    <row r="108" spans="3:53" ht="19.2" x14ac:dyDescent="0.4">
      <c r="C108" s="42"/>
      <c r="D108" s="72"/>
      <c r="E108" s="42"/>
      <c r="L108" s="19"/>
      <c r="M108" s="242">
        <v>45190</v>
      </c>
      <c r="N108" s="253">
        <v>-1.1394059915138886E-2</v>
      </c>
      <c r="O108" s="254">
        <v>-3.7152150449331865E-3</v>
      </c>
      <c r="P108" s="260"/>
      <c r="Q108" s="1"/>
      <c r="R108" s="1"/>
      <c r="S108" s="1"/>
      <c r="T108" s="1"/>
      <c r="U108" s="22"/>
      <c r="V108" s="1"/>
      <c r="W108" s="1"/>
      <c r="X108" s="1"/>
      <c r="AV108"/>
      <c r="AW108"/>
      <c r="AX108"/>
      <c r="AY108"/>
      <c r="AZ108"/>
      <c r="BA108"/>
    </row>
    <row r="109" spans="3:53" ht="19.2" x14ac:dyDescent="0.4">
      <c r="C109" s="42"/>
      <c r="D109" s="72"/>
      <c r="E109" s="42"/>
      <c r="L109" s="19"/>
      <c r="M109" s="242">
        <v>45191</v>
      </c>
      <c r="N109" s="253">
        <v>-3.6352235972090296E-3</v>
      </c>
      <c r="O109" s="254">
        <v>3.5478427694056219E-3</v>
      </c>
      <c r="P109" s="260"/>
      <c r="Q109" s="1"/>
      <c r="R109" s="1"/>
      <c r="S109" s="1"/>
      <c r="T109" s="1"/>
      <c r="U109" s="22"/>
      <c r="V109" s="1"/>
      <c r="W109" s="1"/>
      <c r="X109" s="1"/>
      <c r="AV109"/>
      <c r="AW109"/>
      <c r="AX109"/>
      <c r="AY109"/>
      <c r="AZ109"/>
      <c r="BA109"/>
    </row>
    <row r="110" spans="3:53" ht="19.2" x14ac:dyDescent="0.4">
      <c r="C110" s="42"/>
      <c r="D110" s="72"/>
      <c r="E110" s="42"/>
      <c r="L110" s="19"/>
      <c r="M110" s="242">
        <v>45194</v>
      </c>
      <c r="N110" s="253">
        <v>5.2349980850545479E-3</v>
      </c>
      <c r="O110" s="254">
        <v>8.4133440979706851E-3</v>
      </c>
      <c r="P110" s="260"/>
      <c r="Q110" s="1"/>
      <c r="R110" s="1"/>
      <c r="S110" s="1"/>
      <c r="T110" s="1"/>
      <c r="U110" s="22"/>
      <c r="V110" s="1"/>
      <c r="W110" s="1"/>
      <c r="X110" s="1"/>
      <c r="AV110"/>
      <c r="AW110"/>
      <c r="AX110"/>
      <c r="AY110"/>
      <c r="AZ110"/>
      <c r="BA110"/>
    </row>
    <row r="111" spans="3:53" ht="19.2" x14ac:dyDescent="0.4">
      <c r="C111" s="42"/>
      <c r="D111" s="72"/>
      <c r="E111" s="42"/>
      <c r="L111" s="19"/>
      <c r="M111" s="242">
        <v>45195</v>
      </c>
      <c r="N111" s="253">
        <v>-1.339346531939184E-2</v>
      </c>
      <c r="O111" s="254">
        <v>-2.2112136807285205E-2</v>
      </c>
      <c r="P111" s="260"/>
      <c r="Q111" s="1"/>
      <c r="R111" s="1"/>
      <c r="S111" s="1"/>
      <c r="T111" s="1"/>
      <c r="U111" s="22"/>
      <c r="V111" s="1"/>
      <c r="W111" s="1"/>
      <c r="X111" s="1"/>
      <c r="AV111"/>
      <c r="AW111"/>
      <c r="AX111"/>
      <c r="AY111"/>
      <c r="AZ111"/>
      <c r="BA111"/>
    </row>
    <row r="112" spans="3:53" ht="19.2" x14ac:dyDescent="0.4">
      <c r="C112" s="42"/>
      <c r="D112" s="72"/>
      <c r="E112" s="42"/>
      <c r="L112" s="19"/>
      <c r="M112" s="242">
        <v>45196</v>
      </c>
      <c r="N112" s="253">
        <v>3.6889982938708697E-3</v>
      </c>
      <c r="O112" s="254">
        <v>-5.6381651402721304E-3</v>
      </c>
      <c r="P112" s="260"/>
      <c r="Q112" s="1"/>
      <c r="R112" s="1"/>
      <c r="S112" s="1"/>
      <c r="T112" s="1"/>
      <c r="U112" s="22"/>
      <c r="V112" s="1"/>
      <c r="W112" s="1"/>
      <c r="X112" s="1"/>
      <c r="AV112"/>
      <c r="AW112"/>
      <c r="AX112"/>
      <c r="AY112"/>
      <c r="AZ112"/>
      <c r="BA112"/>
    </row>
    <row r="113" spans="3:53" ht="19.2" x14ac:dyDescent="0.4">
      <c r="C113" s="42"/>
      <c r="D113" s="72"/>
      <c r="E113" s="42"/>
      <c r="L113" s="19"/>
      <c r="M113" s="242">
        <v>45197</v>
      </c>
      <c r="N113" s="253">
        <v>5.2266444269683193E-4</v>
      </c>
      <c r="O113" s="254">
        <v>-3.7268207809680186E-3</v>
      </c>
      <c r="P113" s="260"/>
      <c r="Q113" s="1"/>
      <c r="R113" s="1"/>
      <c r="S113" s="1"/>
      <c r="T113" s="1"/>
      <c r="U113" s="22"/>
      <c r="V113" s="1"/>
      <c r="W113" s="1"/>
      <c r="X113" s="1"/>
      <c r="AV113"/>
      <c r="AW113"/>
      <c r="AX113"/>
      <c r="AY113"/>
      <c r="AZ113"/>
      <c r="BA113"/>
    </row>
    <row r="114" spans="3:53" ht="19.2" x14ac:dyDescent="0.4">
      <c r="C114" s="42"/>
      <c r="D114" s="72"/>
      <c r="E114" s="42"/>
      <c r="L114" s="19"/>
      <c r="M114" s="242">
        <v>45198</v>
      </c>
      <c r="N114" s="253">
        <v>-2.2808682710813081E-3</v>
      </c>
      <c r="O114" s="254">
        <v>3.193349677254995E-3</v>
      </c>
      <c r="P114" s="260"/>
      <c r="Q114" s="1"/>
      <c r="R114" s="1"/>
      <c r="S114" s="1"/>
      <c r="T114" s="1"/>
      <c r="U114" s="22"/>
      <c r="V114" s="1"/>
      <c r="W114" s="1"/>
      <c r="X114" s="1"/>
      <c r="AV114"/>
      <c r="AW114"/>
      <c r="AX114"/>
      <c r="AY114"/>
      <c r="AZ114"/>
      <c r="BA114"/>
    </row>
    <row r="115" spans="3:53" ht="19.2" x14ac:dyDescent="0.4">
      <c r="C115" s="42"/>
      <c r="D115" s="72"/>
      <c r="E115" s="42"/>
      <c r="L115" s="19"/>
      <c r="M115" s="242">
        <v>45201</v>
      </c>
      <c r="N115" s="253">
        <v>5.3837528427118945E-3</v>
      </c>
      <c r="O115" s="254">
        <v>2.0705119406969005E-2</v>
      </c>
      <c r="P115" s="260"/>
      <c r="Q115" s="1"/>
      <c r="R115" s="1"/>
      <c r="S115" s="1"/>
      <c r="T115" s="1"/>
      <c r="U115" s="22"/>
      <c r="V115" s="1"/>
      <c r="W115" s="1"/>
      <c r="X115" s="1"/>
      <c r="AV115"/>
      <c r="AW115"/>
      <c r="AX115"/>
      <c r="AY115"/>
      <c r="AZ115"/>
      <c r="BA115"/>
    </row>
    <row r="116" spans="3:53" ht="19.2" x14ac:dyDescent="0.4">
      <c r="C116" s="42"/>
      <c r="D116" s="72"/>
      <c r="E116" s="42"/>
      <c r="L116" s="19"/>
      <c r="M116" s="242">
        <v>45202</v>
      </c>
      <c r="N116" s="253">
        <v>-1.3314249905097391E-2</v>
      </c>
      <c r="O116" s="254">
        <v>-7.6975589422187633E-3</v>
      </c>
      <c r="P116" s="260"/>
      <c r="Q116" s="1"/>
      <c r="R116" s="1"/>
      <c r="S116" s="1"/>
      <c r="T116" s="1"/>
      <c r="U116" s="22"/>
      <c r="V116" s="1"/>
      <c r="W116" s="1"/>
      <c r="X116" s="1"/>
      <c r="AV116"/>
      <c r="AW116"/>
      <c r="AX116"/>
      <c r="AY116"/>
      <c r="AZ116"/>
      <c r="BA116"/>
    </row>
    <row r="117" spans="3:53" ht="19.2" x14ac:dyDescent="0.4">
      <c r="C117" s="42"/>
      <c r="D117" s="72"/>
      <c r="E117" s="42"/>
      <c r="L117" s="19"/>
      <c r="M117" s="242">
        <v>45203</v>
      </c>
      <c r="N117" s="253">
        <v>5.0091752219413588E-3</v>
      </c>
      <c r="O117" s="254">
        <v>5.0357434228335959E-3</v>
      </c>
      <c r="P117" s="260"/>
      <c r="Q117" s="1"/>
      <c r="R117" s="1"/>
      <c r="S117" s="1"/>
      <c r="T117" s="1"/>
      <c r="U117" s="22"/>
      <c r="V117" s="1"/>
      <c r="W117" s="1"/>
      <c r="X117" s="1"/>
      <c r="AV117"/>
      <c r="AW117"/>
      <c r="AX117"/>
      <c r="AY117"/>
      <c r="AZ117"/>
      <c r="BA117"/>
    </row>
    <row r="118" spans="3:53" ht="19.2" x14ac:dyDescent="0.4">
      <c r="C118" s="42"/>
      <c r="D118" s="72"/>
      <c r="E118" s="42"/>
      <c r="L118" s="19"/>
      <c r="M118" s="242">
        <v>45204</v>
      </c>
      <c r="N118" s="253">
        <v>-2.2727600367597098E-3</v>
      </c>
      <c r="O118" s="254">
        <v>5.2876179808064912E-3</v>
      </c>
      <c r="P118" s="260"/>
      <c r="Q118" s="1"/>
      <c r="R118" s="1"/>
      <c r="S118" s="1"/>
      <c r="T118" s="1"/>
      <c r="U118" s="22"/>
      <c r="V118" s="1"/>
      <c r="W118" s="1"/>
      <c r="X118" s="1"/>
      <c r="AV118"/>
      <c r="AW118"/>
      <c r="AX118"/>
      <c r="AY118"/>
      <c r="AZ118"/>
      <c r="BA118"/>
    </row>
    <row r="119" spans="3:53" ht="19.2" x14ac:dyDescent="0.4">
      <c r="C119" s="42"/>
      <c r="D119" s="72"/>
      <c r="E119" s="42"/>
      <c r="L119" s="19"/>
      <c r="M119" s="242">
        <v>45205</v>
      </c>
      <c r="N119" s="253">
        <v>9.9499225982603561E-3</v>
      </c>
      <c r="O119" s="254">
        <v>1.2822105742506019E-2</v>
      </c>
      <c r="P119" s="260"/>
      <c r="Q119" s="1"/>
      <c r="R119" s="1"/>
      <c r="S119" s="1"/>
      <c r="T119" s="1"/>
      <c r="U119" s="22"/>
      <c r="V119" s="1"/>
      <c r="W119" s="1"/>
      <c r="X119" s="1"/>
      <c r="AV119"/>
      <c r="AW119"/>
      <c r="AX119"/>
      <c r="AY119"/>
      <c r="AZ119"/>
      <c r="BA119"/>
    </row>
    <row r="120" spans="3:53" ht="19.2" x14ac:dyDescent="0.4">
      <c r="C120" s="42"/>
      <c r="D120" s="72"/>
      <c r="E120" s="42"/>
      <c r="L120" s="19"/>
      <c r="M120" s="242">
        <v>45208</v>
      </c>
      <c r="N120" s="253">
        <v>8.1709186097065744E-3</v>
      </c>
      <c r="O120" s="254">
        <v>1.0223502282016777E-2</v>
      </c>
      <c r="P120" s="260"/>
      <c r="Q120" s="1"/>
      <c r="R120" s="1"/>
      <c r="S120" s="1"/>
      <c r="T120" s="1"/>
      <c r="U120" s="22"/>
      <c r="V120" s="1"/>
      <c r="W120" s="1"/>
      <c r="X120" s="1"/>
      <c r="AV120"/>
      <c r="AW120"/>
      <c r="AX120"/>
      <c r="AY120"/>
      <c r="AZ120"/>
      <c r="BA120"/>
    </row>
    <row r="121" spans="3:53" ht="19.2" x14ac:dyDescent="0.4">
      <c r="C121" s="42"/>
      <c r="D121" s="72"/>
      <c r="E121" s="42"/>
      <c r="L121" s="19"/>
      <c r="M121" s="242">
        <v>45209</v>
      </c>
      <c r="N121" s="253">
        <v>1.5308450481110775E-3</v>
      </c>
      <c r="O121" s="254">
        <v>-6.9948613549256911E-3</v>
      </c>
      <c r="P121" s="260"/>
      <c r="Q121" s="1"/>
      <c r="R121" s="1"/>
      <c r="S121" s="1"/>
      <c r="T121" s="1"/>
      <c r="U121" s="22"/>
      <c r="V121" s="1"/>
      <c r="W121" s="1"/>
      <c r="X121" s="1"/>
      <c r="AV121"/>
      <c r="AW121"/>
      <c r="AX121"/>
      <c r="AY121"/>
      <c r="AZ121"/>
      <c r="BA121"/>
    </row>
    <row r="122" spans="3:53" ht="19.2" x14ac:dyDescent="0.4">
      <c r="C122" s="42"/>
      <c r="D122" s="72"/>
      <c r="E122" s="42"/>
      <c r="L122" s="19"/>
      <c r="M122" s="242">
        <v>45210</v>
      </c>
      <c r="N122" s="253">
        <v>4.4646262577835829E-3</v>
      </c>
      <c r="O122" s="254">
        <v>8.2737678502635605E-3</v>
      </c>
      <c r="P122" s="260"/>
      <c r="Q122" s="1"/>
      <c r="R122" s="1"/>
      <c r="S122" s="1"/>
      <c r="T122" s="1"/>
      <c r="U122" s="22"/>
      <c r="V122" s="1"/>
      <c r="W122" s="1"/>
      <c r="X122" s="1"/>
      <c r="AV122"/>
      <c r="AW122"/>
      <c r="AX122"/>
      <c r="AY122"/>
      <c r="AZ122"/>
      <c r="BA122"/>
    </row>
    <row r="123" spans="3:53" ht="19.2" x14ac:dyDescent="0.4">
      <c r="C123" s="42"/>
      <c r="D123" s="72"/>
      <c r="E123" s="42"/>
      <c r="L123" s="19"/>
      <c r="M123" s="242">
        <v>45211</v>
      </c>
      <c r="N123" s="253">
        <v>-2.2330848168546353E-3</v>
      </c>
      <c r="O123" s="254">
        <v>8.9679075434424878E-3</v>
      </c>
      <c r="P123" s="260"/>
      <c r="Q123" s="1"/>
      <c r="R123" s="1"/>
      <c r="S123" s="1"/>
      <c r="T123" s="1"/>
      <c r="U123" s="22"/>
      <c r="V123" s="1"/>
      <c r="W123" s="1"/>
      <c r="X123" s="1"/>
      <c r="AV123"/>
      <c r="AW123"/>
      <c r="AX123"/>
      <c r="AY123"/>
      <c r="AZ123"/>
      <c r="BA123"/>
    </row>
    <row r="124" spans="3:53" ht="19.2" x14ac:dyDescent="0.4">
      <c r="C124" s="42"/>
      <c r="D124" s="72"/>
      <c r="E124" s="42"/>
      <c r="L124" s="19"/>
      <c r="M124" s="242">
        <v>45212</v>
      </c>
      <c r="N124" s="253">
        <v>-4.108546900475781E-3</v>
      </c>
      <c r="O124" s="254">
        <v>-9.4250773484844813E-3</v>
      </c>
      <c r="P124" s="260"/>
      <c r="Q124" s="1"/>
      <c r="R124" s="1"/>
      <c r="S124" s="1"/>
      <c r="T124" s="1"/>
      <c r="U124" s="22"/>
      <c r="V124" s="1"/>
      <c r="W124" s="1"/>
      <c r="X124" s="1"/>
      <c r="AV124"/>
      <c r="AW124"/>
      <c r="AX124"/>
      <c r="AY124"/>
      <c r="AZ124"/>
      <c r="BA124"/>
    </row>
    <row r="125" spans="3:53" ht="19.2" x14ac:dyDescent="0.4">
      <c r="C125" s="42"/>
      <c r="D125" s="72"/>
      <c r="E125" s="42"/>
      <c r="L125" s="19"/>
      <c r="M125" s="242">
        <v>45215</v>
      </c>
      <c r="N125" s="253">
        <v>9.1199837606040744E-3</v>
      </c>
      <c r="O125" s="254">
        <v>-2.1127193403109416E-3</v>
      </c>
      <c r="P125" s="260"/>
      <c r="Q125" s="1"/>
      <c r="R125" s="1"/>
      <c r="S125" s="1"/>
      <c r="T125" s="1"/>
      <c r="U125" s="22"/>
      <c r="V125" s="1"/>
      <c r="W125" s="1"/>
      <c r="X125" s="1"/>
      <c r="AV125"/>
      <c r="AW125"/>
      <c r="AX125"/>
      <c r="AY125"/>
      <c r="AZ125"/>
      <c r="BA125"/>
    </row>
    <row r="126" spans="3:53" ht="19.2" x14ac:dyDescent="0.4">
      <c r="C126" s="42"/>
      <c r="D126" s="72"/>
      <c r="E126" s="42"/>
      <c r="L126" s="19"/>
      <c r="M126" s="242">
        <v>45216</v>
      </c>
      <c r="N126" s="253">
        <v>2.7223367820293853E-5</v>
      </c>
      <c r="O126" s="254">
        <v>-8.712239173750266E-3</v>
      </c>
      <c r="P126" s="260"/>
      <c r="Q126" s="1"/>
      <c r="R126" s="1"/>
      <c r="S126" s="1"/>
      <c r="T126" s="1"/>
      <c r="U126" s="22"/>
      <c r="V126" s="1"/>
      <c r="W126" s="1"/>
      <c r="X126" s="1"/>
      <c r="AV126"/>
      <c r="AW126"/>
      <c r="AX126"/>
      <c r="AY126"/>
      <c r="AZ126"/>
      <c r="BA126"/>
    </row>
    <row r="127" spans="3:53" ht="19.2" x14ac:dyDescent="0.4">
      <c r="C127" s="42"/>
      <c r="D127" s="72"/>
      <c r="E127" s="42"/>
      <c r="L127" s="19"/>
      <c r="M127" s="242">
        <v>45217</v>
      </c>
      <c r="N127" s="253">
        <v>-9.6472211756152559E-3</v>
      </c>
      <c r="O127" s="254">
        <v>-3.6949024334566672E-3</v>
      </c>
      <c r="P127" s="260"/>
      <c r="Q127" s="1"/>
      <c r="R127" s="1"/>
      <c r="S127" s="1"/>
      <c r="T127" s="1"/>
      <c r="U127" s="22"/>
      <c r="V127" s="1"/>
      <c r="W127" s="1"/>
      <c r="X127" s="1"/>
      <c r="AV127"/>
      <c r="AW127"/>
      <c r="AX127"/>
      <c r="AY127"/>
      <c r="AZ127"/>
      <c r="BA127"/>
    </row>
    <row r="128" spans="3:53" ht="19.2" x14ac:dyDescent="0.4">
      <c r="C128" s="42"/>
      <c r="D128" s="72"/>
      <c r="E128" s="42"/>
      <c r="L128" s="19"/>
      <c r="M128" s="242">
        <v>45218</v>
      </c>
      <c r="N128" s="253">
        <v>-1.0374311615968577E-2</v>
      </c>
      <c r="O128" s="254">
        <v>-3.7595741665417686E-3</v>
      </c>
      <c r="P128" s="260"/>
      <c r="Q128" s="1"/>
      <c r="R128" s="1"/>
      <c r="S128" s="1"/>
      <c r="T128" s="1"/>
      <c r="U128" s="22"/>
      <c r="V128" s="1"/>
      <c r="W128" s="1"/>
      <c r="X128" s="1"/>
      <c r="AV128"/>
      <c r="AW128"/>
      <c r="AX128"/>
      <c r="AY128"/>
      <c r="AZ128"/>
      <c r="BA128"/>
    </row>
    <row r="129" spans="3:53" ht="19.2" x14ac:dyDescent="0.4">
      <c r="C129" s="42"/>
      <c r="D129" s="72"/>
      <c r="E129" s="42"/>
      <c r="L129" s="19"/>
      <c r="M129" s="242">
        <v>45219</v>
      </c>
      <c r="N129" s="253">
        <v>-1.1639724748199076E-2</v>
      </c>
      <c r="O129" s="254">
        <v>-1.4057450770307227E-2</v>
      </c>
      <c r="P129" s="260"/>
      <c r="Q129" s="1"/>
      <c r="R129" s="1"/>
      <c r="S129" s="1"/>
      <c r="T129" s="1"/>
      <c r="U129" s="22"/>
      <c r="V129" s="1"/>
      <c r="W129" s="1"/>
      <c r="X129" s="1"/>
      <c r="AV129"/>
      <c r="AW129"/>
      <c r="AX129"/>
      <c r="AY129"/>
      <c r="AZ129"/>
      <c r="BA129"/>
    </row>
    <row r="130" spans="3:53" ht="19.2" x14ac:dyDescent="0.4">
      <c r="C130" s="42"/>
      <c r="D130" s="72"/>
      <c r="E130" s="42"/>
      <c r="L130" s="19"/>
      <c r="M130" s="242">
        <v>45222</v>
      </c>
      <c r="N130" s="253">
        <v>-5.2256632031818006E-3</v>
      </c>
      <c r="O130" s="254">
        <v>-2.8068476018688628E-3</v>
      </c>
      <c r="P130" s="260"/>
      <c r="Q130" s="1"/>
      <c r="R130" s="1"/>
      <c r="S130" s="1"/>
      <c r="T130" s="1"/>
      <c r="U130" s="22"/>
      <c r="V130" s="1"/>
      <c r="W130" s="1"/>
      <c r="X130" s="1"/>
      <c r="AV130"/>
      <c r="AW130"/>
      <c r="AX130"/>
      <c r="AY130"/>
      <c r="AZ130"/>
      <c r="BA130"/>
    </row>
    <row r="131" spans="3:53" ht="19.2" x14ac:dyDescent="0.4">
      <c r="C131" s="42"/>
      <c r="D131" s="72"/>
      <c r="E131" s="42"/>
      <c r="L131" s="19"/>
      <c r="M131" s="242">
        <v>45223</v>
      </c>
      <c r="N131" s="253">
        <v>8.3499916235963596E-3</v>
      </c>
      <c r="O131" s="254">
        <v>3.349962963839929E-3</v>
      </c>
      <c r="P131" s="260"/>
      <c r="Q131" s="1"/>
      <c r="R131" s="1"/>
      <c r="S131" s="1"/>
      <c r="T131" s="1"/>
      <c r="U131" s="22"/>
      <c r="V131" s="1"/>
      <c r="W131" s="1"/>
      <c r="X131" s="1"/>
      <c r="AV131"/>
      <c r="AW131"/>
      <c r="AX131"/>
      <c r="AY131"/>
      <c r="AZ131"/>
      <c r="BA131"/>
    </row>
    <row r="132" spans="3:53" ht="19.2" x14ac:dyDescent="0.4">
      <c r="C132" s="42"/>
      <c r="D132" s="72"/>
      <c r="E132" s="42"/>
      <c r="L132" s="19"/>
      <c r="M132" s="242">
        <v>45224</v>
      </c>
      <c r="N132" s="253">
        <v>-1.2191112382009405E-2</v>
      </c>
      <c r="O132" s="254">
        <v>-1.1328776341370252E-2</v>
      </c>
      <c r="P132" s="260"/>
      <c r="Q132" s="1"/>
      <c r="R132" s="1"/>
      <c r="S132" s="1"/>
      <c r="T132" s="1"/>
      <c r="U132" s="22"/>
      <c r="V132" s="1"/>
      <c r="W132" s="1"/>
      <c r="X132" s="1"/>
      <c r="AV132"/>
      <c r="AW132"/>
      <c r="AX132"/>
      <c r="AY132"/>
      <c r="AZ132"/>
      <c r="BA132"/>
    </row>
    <row r="133" spans="3:53" ht="19.2" x14ac:dyDescent="0.4">
      <c r="C133" s="42"/>
      <c r="D133" s="72"/>
      <c r="E133" s="42"/>
      <c r="L133" s="19"/>
      <c r="M133" s="242">
        <v>45225</v>
      </c>
      <c r="N133" s="253">
        <v>-1.2046664091159875E-2</v>
      </c>
      <c r="O133" s="254">
        <v>-2.467662304767133E-2</v>
      </c>
      <c r="P133" s="260"/>
      <c r="Q133" s="1"/>
      <c r="R133" s="1"/>
      <c r="S133" s="1"/>
      <c r="T133" s="1"/>
      <c r="U133" s="22"/>
      <c r="V133" s="1"/>
      <c r="W133" s="1"/>
      <c r="X133" s="1"/>
      <c r="AV133"/>
      <c r="AW133"/>
      <c r="AX133"/>
      <c r="AY133"/>
      <c r="AZ133"/>
      <c r="BA133"/>
    </row>
    <row r="134" spans="3:53" ht="19.2" x14ac:dyDescent="0.4">
      <c r="C134" s="42"/>
      <c r="D134" s="72"/>
      <c r="E134" s="42"/>
      <c r="L134" s="19"/>
      <c r="M134" s="242">
        <v>45226</v>
      </c>
      <c r="N134" s="253">
        <v>-5.7669541699766468E-3</v>
      </c>
      <c r="O134" s="254">
        <v>6.7196508603791852E-3</v>
      </c>
      <c r="P134" s="260"/>
      <c r="Q134" s="1"/>
      <c r="R134" s="1"/>
      <c r="S134" s="1"/>
      <c r="T134" s="1"/>
      <c r="U134" s="22"/>
      <c r="V134" s="1"/>
      <c r="W134" s="1"/>
      <c r="X134" s="1"/>
      <c r="AV134"/>
      <c r="AW134"/>
      <c r="AX134"/>
      <c r="AY134"/>
      <c r="AZ134"/>
      <c r="BA134"/>
    </row>
    <row r="135" spans="3:53" ht="19.2" x14ac:dyDescent="0.4">
      <c r="C135" s="42"/>
      <c r="D135" s="72"/>
      <c r="E135" s="42"/>
      <c r="L135" s="19"/>
      <c r="M135" s="242">
        <v>45229</v>
      </c>
      <c r="N135" s="253">
        <v>8.482840043777657E-3</v>
      </c>
      <c r="O135" s="254">
        <v>8.8311742880558802E-3</v>
      </c>
      <c r="P135" s="260"/>
      <c r="Q135" s="1"/>
      <c r="R135" s="1"/>
      <c r="S135" s="1"/>
      <c r="T135" s="1"/>
      <c r="U135" s="22"/>
      <c r="V135" s="1"/>
      <c r="W135" s="1"/>
      <c r="X135" s="1"/>
      <c r="AV135"/>
      <c r="AW135"/>
      <c r="AX135"/>
      <c r="AY135"/>
      <c r="AZ135"/>
      <c r="BA135"/>
    </row>
    <row r="136" spans="3:53" ht="19.2" x14ac:dyDescent="0.4">
      <c r="C136" s="42"/>
      <c r="D136" s="72"/>
      <c r="E136" s="42"/>
      <c r="L136" s="19"/>
      <c r="M136" s="242">
        <v>45230</v>
      </c>
      <c r="N136" s="253">
        <v>9.8930454583036429E-3</v>
      </c>
      <c r="O136" s="254">
        <v>6.41911061036015E-3</v>
      </c>
      <c r="P136" s="260"/>
      <c r="Q136" s="1"/>
      <c r="R136" s="1"/>
      <c r="S136" s="1"/>
      <c r="T136" s="1"/>
      <c r="U136" s="22"/>
      <c r="V136" s="1"/>
      <c r="W136" s="1"/>
      <c r="X136" s="1"/>
      <c r="AV136"/>
      <c r="AW136"/>
      <c r="AX136"/>
      <c r="AY136"/>
      <c r="AZ136"/>
      <c r="BA136"/>
    </row>
    <row r="137" spans="3:53" ht="19.2" x14ac:dyDescent="0.4">
      <c r="C137" s="42"/>
      <c r="D137" s="72"/>
      <c r="E137" s="42"/>
      <c r="L137" s="19"/>
      <c r="M137" s="242">
        <v>45231</v>
      </c>
      <c r="N137" s="253">
        <v>1.1623988706592904E-2</v>
      </c>
      <c r="O137" s="254">
        <v>1.9705552374212652E-2</v>
      </c>
      <c r="P137" s="260"/>
      <c r="Q137" s="1"/>
      <c r="R137" s="1"/>
      <c r="S137" s="1"/>
      <c r="T137" s="1"/>
      <c r="U137" s="22"/>
      <c r="V137" s="1"/>
      <c r="W137" s="1"/>
      <c r="X137" s="1"/>
      <c r="AV137"/>
      <c r="AW137"/>
      <c r="AX137"/>
      <c r="AY137"/>
      <c r="AZ137"/>
      <c r="BA137"/>
    </row>
    <row r="138" spans="3:53" ht="19.2" x14ac:dyDescent="0.4">
      <c r="C138" s="42"/>
      <c r="D138" s="72"/>
      <c r="E138" s="42"/>
      <c r="L138" s="19"/>
      <c r="M138" s="242">
        <v>45232</v>
      </c>
      <c r="N138" s="253">
        <v>1.4183741241043664E-2</v>
      </c>
      <c r="O138" s="254">
        <v>1.5705152514411472E-2</v>
      </c>
      <c r="P138" s="260"/>
      <c r="Q138" s="1"/>
      <c r="R138" s="1"/>
      <c r="S138" s="1"/>
      <c r="T138" s="1"/>
      <c r="U138" s="22"/>
      <c r="V138" s="1"/>
      <c r="W138" s="1"/>
      <c r="X138" s="1"/>
      <c r="AV138"/>
      <c r="AW138"/>
      <c r="AX138"/>
      <c r="AY138"/>
      <c r="AZ138"/>
      <c r="BA138"/>
    </row>
    <row r="139" spans="3:53" ht="19.2" x14ac:dyDescent="0.4">
      <c r="C139" s="42"/>
      <c r="D139" s="72"/>
      <c r="E139" s="42"/>
      <c r="L139" s="19"/>
      <c r="M139" s="242">
        <v>45233</v>
      </c>
      <c r="N139" s="253">
        <v>1.1350400551062712E-3</v>
      </c>
      <c r="O139" s="254">
        <v>-1.3056188835052648E-2</v>
      </c>
      <c r="P139" s="260"/>
      <c r="Q139" s="1"/>
      <c r="R139" s="1"/>
      <c r="S139" s="1"/>
      <c r="T139" s="1"/>
      <c r="U139" s="22"/>
      <c r="V139" s="1"/>
      <c r="W139" s="1"/>
      <c r="X139" s="1"/>
      <c r="AV139"/>
      <c r="AW139"/>
      <c r="AX139"/>
      <c r="AY139"/>
      <c r="AZ139"/>
      <c r="BA139"/>
    </row>
    <row r="140" spans="3:53" ht="19.2" x14ac:dyDescent="0.4">
      <c r="C140" s="42"/>
      <c r="D140" s="72"/>
      <c r="E140" s="42"/>
      <c r="L140" s="19"/>
      <c r="M140" s="242">
        <v>45236</v>
      </c>
      <c r="N140" s="253">
        <v>7.8915220467761031E-5</v>
      </c>
      <c r="O140" s="254">
        <v>1.2356303661158452E-2</v>
      </c>
      <c r="P140" s="260"/>
      <c r="Q140" s="1"/>
      <c r="R140" s="1"/>
      <c r="S140" s="1"/>
      <c r="T140" s="1"/>
      <c r="U140" s="22"/>
      <c r="V140" s="1"/>
      <c r="W140" s="1"/>
      <c r="X140" s="1"/>
      <c r="AV140"/>
      <c r="AW140"/>
      <c r="AX140"/>
      <c r="AY140"/>
      <c r="AZ140"/>
      <c r="BA140"/>
    </row>
    <row r="141" spans="3:53" ht="19.2" x14ac:dyDescent="0.4">
      <c r="C141" s="42"/>
      <c r="D141" s="72"/>
      <c r="E141" s="42"/>
      <c r="L141" s="19"/>
      <c r="M141" s="242">
        <v>45237</v>
      </c>
      <c r="N141" s="253">
        <v>6.7817019748721034E-3</v>
      </c>
      <c r="O141" s="254">
        <v>1.8431889610959186E-2</v>
      </c>
      <c r="P141" s="260"/>
      <c r="Q141" s="1"/>
      <c r="R141" s="1"/>
      <c r="S141" s="1"/>
      <c r="T141" s="1"/>
      <c r="U141" s="22"/>
      <c r="V141" s="1"/>
      <c r="W141" s="1"/>
      <c r="X141" s="1"/>
      <c r="AV141"/>
      <c r="AW141"/>
      <c r="AX141"/>
      <c r="AY141"/>
      <c r="AZ141"/>
      <c r="BA141"/>
    </row>
    <row r="142" spans="3:53" ht="19.2" x14ac:dyDescent="0.4">
      <c r="C142" s="42"/>
      <c r="D142" s="72"/>
      <c r="E142" s="42"/>
      <c r="L142" s="19"/>
      <c r="M142" s="242">
        <v>45238</v>
      </c>
      <c r="N142" s="253">
        <v>9.5381639100571318E-4</v>
      </c>
      <c r="O142" s="254">
        <v>6.1075148947580772E-3</v>
      </c>
      <c r="P142" s="260"/>
      <c r="Q142" s="1"/>
      <c r="R142" s="1"/>
      <c r="S142" s="1"/>
      <c r="T142" s="1"/>
      <c r="U142" s="22"/>
      <c r="V142" s="1"/>
      <c r="W142" s="1"/>
      <c r="X142" s="1"/>
      <c r="AV142"/>
      <c r="AW142"/>
      <c r="AX142"/>
      <c r="AY142"/>
      <c r="AZ142"/>
      <c r="BA142"/>
    </row>
    <row r="143" spans="3:53" ht="19.2" x14ac:dyDescent="0.4">
      <c r="C143" s="42"/>
      <c r="D143" s="72"/>
      <c r="E143" s="42"/>
      <c r="L143" s="19"/>
      <c r="M143" s="242">
        <v>45239</v>
      </c>
      <c r="N143" s="253">
        <v>-6.7744210993515141E-3</v>
      </c>
      <c r="O143" s="254">
        <v>-1.5948656513962301E-3</v>
      </c>
      <c r="P143" s="260"/>
      <c r="Q143" s="1"/>
      <c r="R143" s="1"/>
      <c r="S143" s="1"/>
      <c r="T143" s="1"/>
      <c r="U143" s="22"/>
      <c r="V143" s="1"/>
      <c r="W143" s="1"/>
      <c r="X143" s="1"/>
      <c r="AV143"/>
      <c r="AW143"/>
      <c r="AX143"/>
      <c r="AY143"/>
      <c r="AZ143"/>
      <c r="BA143"/>
    </row>
    <row r="144" spans="3:53" ht="19.2" x14ac:dyDescent="0.4">
      <c r="C144" s="42"/>
      <c r="D144" s="72"/>
      <c r="E144" s="42"/>
      <c r="L144" s="19"/>
      <c r="M144" s="242">
        <v>45240</v>
      </c>
      <c r="N144" s="253">
        <v>1.7475190079495859E-2</v>
      </c>
      <c r="O144" s="254">
        <v>2.5073845039553014E-2</v>
      </c>
      <c r="P144" s="260"/>
      <c r="Q144" s="1"/>
      <c r="R144" s="1"/>
      <c r="S144" s="1"/>
      <c r="T144" s="1"/>
      <c r="U144" s="22"/>
      <c r="V144" s="1"/>
      <c r="W144" s="1"/>
      <c r="X144" s="1"/>
      <c r="AV144"/>
      <c r="AW144"/>
      <c r="AX144"/>
      <c r="AY144"/>
      <c r="AZ144"/>
      <c r="BA144"/>
    </row>
    <row r="145" spans="3:53" ht="19.2" x14ac:dyDescent="0.4">
      <c r="C145" s="42"/>
      <c r="D145" s="72"/>
      <c r="E145" s="42"/>
      <c r="L145" s="19"/>
      <c r="M145" s="242">
        <v>45243</v>
      </c>
      <c r="N145" s="253">
        <v>-1.6143578354607569E-3</v>
      </c>
      <c r="O145" s="254">
        <v>-9.2397753092652839E-3</v>
      </c>
      <c r="P145" s="260"/>
      <c r="Q145" s="1"/>
      <c r="R145" s="1"/>
      <c r="S145" s="1"/>
      <c r="T145" s="1"/>
      <c r="U145" s="22"/>
      <c r="V145" s="1"/>
      <c r="W145" s="1"/>
      <c r="X145" s="1"/>
      <c r="AV145"/>
      <c r="AW145"/>
      <c r="AX145"/>
      <c r="AY145"/>
      <c r="AZ145"/>
      <c r="BA145"/>
    </row>
    <row r="146" spans="3:53" ht="19.2" x14ac:dyDescent="0.4">
      <c r="C146" s="42"/>
      <c r="D146" s="72"/>
      <c r="E146" s="42"/>
      <c r="L146" s="19"/>
      <c r="M146" s="242">
        <v>45244</v>
      </c>
      <c r="N146" s="253">
        <v>1.2500200810771944E-2</v>
      </c>
      <c r="O146" s="254">
        <v>7.4198261454533369E-3</v>
      </c>
      <c r="P146" s="260"/>
      <c r="Q146" s="1"/>
      <c r="R146" s="1"/>
      <c r="S146" s="1"/>
      <c r="T146" s="1"/>
      <c r="U146" s="22"/>
      <c r="V146" s="1"/>
      <c r="W146" s="1"/>
      <c r="X146" s="1"/>
      <c r="AV146"/>
      <c r="AW146"/>
      <c r="AX146"/>
      <c r="AY146"/>
      <c r="AZ146"/>
      <c r="BA146"/>
    </row>
    <row r="147" spans="3:53" ht="19.2" x14ac:dyDescent="0.4">
      <c r="C147" s="42"/>
      <c r="D147" s="72"/>
      <c r="E147" s="42"/>
      <c r="L147" s="19"/>
      <c r="M147" s="242">
        <v>45245</v>
      </c>
      <c r="N147" s="253">
        <v>1.8943768155077511E-3</v>
      </c>
      <c r="O147" s="254">
        <v>2.8180586051851238E-3</v>
      </c>
      <c r="P147" s="260"/>
      <c r="Q147" s="1"/>
      <c r="R147" s="1"/>
      <c r="S147" s="1"/>
      <c r="T147" s="1"/>
      <c r="U147" s="22"/>
      <c r="V147" s="1"/>
      <c r="W147" s="1"/>
      <c r="X147" s="1"/>
      <c r="AV147"/>
      <c r="AW147"/>
      <c r="AX147"/>
      <c r="AY147"/>
      <c r="AZ147"/>
      <c r="BA147"/>
    </row>
    <row r="148" spans="3:53" ht="19.2" x14ac:dyDescent="0.4">
      <c r="C148" s="42"/>
      <c r="D148" s="72"/>
      <c r="E148" s="42"/>
      <c r="L148" s="19"/>
      <c r="M148" s="242">
        <v>45246</v>
      </c>
      <c r="N148" s="253">
        <v>-7.0576104596303422E-4</v>
      </c>
      <c r="O148" s="254">
        <v>7.098155967753551E-3</v>
      </c>
      <c r="P148" s="260"/>
      <c r="Q148" s="1"/>
      <c r="R148" s="1"/>
      <c r="S148" s="1"/>
      <c r="T148" s="1"/>
      <c r="U148" s="22"/>
      <c r="V148" s="1"/>
      <c r="W148" s="1"/>
      <c r="X148" s="1"/>
      <c r="AV148"/>
      <c r="AW148"/>
      <c r="AX148"/>
      <c r="AY148"/>
      <c r="AZ148"/>
      <c r="BA148"/>
    </row>
    <row r="149" spans="3:53" ht="19.2" x14ac:dyDescent="0.4">
      <c r="C149" s="42"/>
      <c r="D149" s="72"/>
      <c r="E149" s="42"/>
      <c r="L149" s="19"/>
      <c r="M149" s="242">
        <v>45247</v>
      </c>
      <c r="N149" s="253">
        <v>-1.1347957253754933E-3</v>
      </c>
      <c r="O149" s="254">
        <v>-2.4808232093550989E-3</v>
      </c>
      <c r="P149" s="260"/>
      <c r="Q149" s="1"/>
      <c r="R149" s="1"/>
      <c r="S149" s="1"/>
      <c r="T149" s="1"/>
      <c r="U149" s="22"/>
      <c r="V149" s="1"/>
      <c r="W149" s="1"/>
      <c r="X149" s="1"/>
      <c r="AV149"/>
      <c r="AW149"/>
      <c r="AX149"/>
      <c r="AY149"/>
      <c r="AZ149"/>
      <c r="BA149"/>
    </row>
    <row r="150" spans="3:53" ht="19.2" x14ac:dyDescent="0.4">
      <c r="C150" s="42"/>
      <c r="D150" s="72"/>
      <c r="E150" s="42"/>
      <c r="L150" s="19"/>
      <c r="M150" s="242">
        <v>45250</v>
      </c>
      <c r="N150" s="253">
        <v>3.6482099733686894E-3</v>
      </c>
      <c r="O150" s="254">
        <v>5.222556623373625E-3</v>
      </c>
      <c r="P150" s="260"/>
      <c r="Q150" s="1"/>
      <c r="R150" s="1"/>
      <c r="S150" s="1"/>
      <c r="T150" s="1"/>
      <c r="U150" s="22"/>
      <c r="V150" s="1"/>
      <c r="W150" s="1"/>
      <c r="X150" s="1"/>
      <c r="AV150"/>
      <c r="AW150"/>
      <c r="AX150"/>
      <c r="AY150"/>
      <c r="AZ150"/>
      <c r="BA150"/>
    </row>
    <row r="151" spans="3:53" ht="19.2" x14ac:dyDescent="0.4">
      <c r="C151" s="42"/>
      <c r="D151" s="72"/>
      <c r="E151" s="42"/>
      <c r="L151" s="19"/>
      <c r="M151" s="242">
        <v>45251</v>
      </c>
      <c r="N151" s="253">
        <v>-2.8503478486941584E-3</v>
      </c>
      <c r="O151" s="254">
        <v>-4.9004693629342783E-3</v>
      </c>
      <c r="P151" s="260"/>
      <c r="Q151" s="1"/>
      <c r="R151" s="1"/>
      <c r="S151" s="1"/>
      <c r="T151" s="1"/>
      <c r="U151" s="22"/>
      <c r="V151" s="1"/>
      <c r="W151" s="1"/>
      <c r="X151" s="1"/>
      <c r="AV151"/>
      <c r="AW151"/>
      <c r="AX151"/>
      <c r="AY151"/>
      <c r="AZ151"/>
      <c r="BA151"/>
    </row>
    <row r="152" spans="3:53" ht="19.2" x14ac:dyDescent="0.4">
      <c r="C152" s="42"/>
      <c r="D152" s="72"/>
      <c r="E152" s="42"/>
      <c r="L152" s="19"/>
      <c r="M152" s="242">
        <v>45252</v>
      </c>
      <c r="N152" s="253">
        <v>7.3133642158778253E-3</v>
      </c>
      <c r="O152" s="254">
        <v>6.9658170608792713E-3</v>
      </c>
      <c r="P152" s="260"/>
      <c r="Q152" s="1"/>
      <c r="R152" s="1"/>
      <c r="S152" s="1"/>
      <c r="T152" s="1"/>
      <c r="U152" s="22"/>
      <c r="V152" s="1"/>
      <c r="W152" s="1"/>
      <c r="X152" s="1"/>
      <c r="AV152"/>
      <c r="AW152"/>
      <c r="AX152"/>
      <c r="AY152"/>
      <c r="AZ152"/>
      <c r="BA152"/>
    </row>
    <row r="153" spans="3:53" ht="19.2" x14ac:dyDescent="0.4">
      <c r="C153" s="42"/>
      <c r="D153" s="72"/>
      <c r="E153" s="42"/>
      <c r="L153" s="19"/>
      <c r="M153" s="242">
        <v>45254</v>
      </c>
      <c r="N153" s="253">
        <v>-1.4722089344449086E-3</v>
      </c>
      <c r="O153" s="254">
        <v>-9.0760081692915443E-3</v>
      </c>
      <c r="P153" s="260"/>
      <c r="Q153" s="1"/>
      <c r="R153" s="1"/>
      <c r="S153" s="1"/>
      <c r="T153" s="1"/>
      <c r="U153" s="22"/>
      <c r="V153" s="1"/>
      <c r="W153" s="1"/>
      <c r="X153" s="1"/>
      <c r="AV153"/>
      <c r="AW153"/>
      <c r="AX153"/>
      <c r="AY153"/>
      <c r="AZ153"/>
      <c r="BA153"/>
    </row>
    <row r="154" spans="3:53" ht="19.2" x14ac:dyDescent="0.4">
      <c r="C154" s="42"/>
      <c r="D154" s="72"/>
      <c r="E154" s="42"/>
      <c r="L154" s="19"/>
      <c r="M154" s="242">
        <v>45257</v>
      </c>
      <c r="N154" s="253">
        <v>-2.6953870775958217E-3</v>
      </c>
      <c r="O154" s="254">
        <v>-1.8426595048326474E-3</v>
      </c>
      <c r="P154" s="260"/>
      <c r="Q154" s="1"/>
      <c r="R154" s="1"/>
      <c r="S154" s="1"/>
      <c r="T154" s="1"/>
      <c r="U154" s="22"/>
      <c r="V154" s="1"/>
      <c r="W154" s="1"/>
      <c r="X154" s="1"/>
      <c r="AV154"/>
      <c r="AW154"/>
      <c r="AX154"/>
      <c r="AY154"/>
      <c r="AZ154"/>
      <c r="BA154"/>
    </row>
    <row r="155" spans="3:53" ht="19.2" x14ac:dyDescent="0.4">
      <c r="C155" s="42"/>
      <c r="D155" s="72"/>
      <c r="E155" s="42"/>
      <c r="L155" s="19"/>
      <c r="M155" s="242">
        <v>45258</v>
      </c>
      <c r="N155" s="253">
        <v>-3.722687475710289E-3</v>
      </c>
      <c r="O155" s="254">
        <v>-1.5092220032809018E-3</v>
      </c>
      <c r="P155" s="260"/>
      <c r="Q155" s="1"/>
      <c r="R155" s="1"/>
      <c r="S155" s="1"/>
      <c r="T155" s="1"/>
      <c r="U155" s="22"/>
      <c r="V155" s="1"/>
      <c r="W155" s="1"/>
      <c r="X155" s="1"/>
      <c r="AV155"/>
      <c r="AW155"/>
      <c r="AX155"/>
      <c r="AY155"/>
      <c r="AZ155"/>
      <c r="BA155"/>
    </row>
    <row r="156" spans="3:53" ht="19.2" x14ac:dyDescent="0.4">
      <c r="C156" s="42"/>
      <c r="D156" s="72"/>
      <c r="E156" s="42"/>
      <c r="L156" s="19"/>
      <c r="M156" s="242">
        <v>45259</v>
      </c>
      <c r="N156" s="253">
        <v>-3.2823725346720051E-4</v>
      </c>
      <c r="O156" s="254">
        <v>-5.0362630785908092E-3</v>
      </c>
      <c r="P156" s="260"/>
      <c r="Q156" s="1"/>
      <c r="R156" s="1"/>
      <c r="S156" s="1"/>
      <c r="T156" s="1"/>
      <c r="U156" s="22"/>
      <c r="V156" s="1"/>
      <c r="W156" s="1"/>
      <c r="X156" s="1"/>
      <c r="AV156"/>
      <c r="AW156"/>
      <c r="AX156"/>
      <c r="AY156"/>
      <c r="AZ156"/>
      <c r="BA156"/>
    </row>
    <row r="157" spans="3:53" ht="19.2" x14ac:dyDescent="0.4">
      <c r="C157" s="42"/>
      <c r="D157" s="72"/>
      <c r="E157" s="42"/>
      <c r="L157" s="19"/>
      <c r="M157" s="242">
        <v>45260</v>
      </c>
      <c r="N157" s="253">
        <v>7.7804799500499344E-3</v>
      </c>
      <c r="O157" s="254">
        <v>6.9024780575541985E-3</v>
      </c>
      <c r="P157" s="260"/>
      <c r="Q157" s="1"/>
      <c r="R157" s="1"/>
      <c r="S157" s="1"/>
      <c r="T157" s="1"/>
      <c r="U157" s="22"/>
      <c r="V157" s="1"/>
      <c r="W157" s="1"/>
      <c r="X157" s="1"/>
      <c r="AV157"/>
      <c r="AW157"/>
      <c r="AX157"/>
      <c r="AY157"/>
      <c r="AZ157"/>
      <c r="BA157"/>
    </row>
    <row r="158" spans="3:53" ht="19.2" x14ac:dyDescent="0.4">
      <c r="C158" s="42"/>
      <c r="D158" s="72"/>
      <c r="E158" s="42"/>
      <c r="L158" s="19"/>
      <c r="M158" s="242">
        <v>45261</v>
      </c>
      <c r="N158" s="253">
        <v>3.2081489755986215E-3</v>
      </c>
      <c r="O158" s="254">
        <v>4.0811901694043648E-3</v>
      </c>
      <c r="P158" s="260"/>
      <c r="Q158" s="1"/>
      <c r="R158" s="1"/>
      <c r="S158" s="1"/>
      <c r="T158" s="1"/>
      <c r="U158" s="22"/>
      <c r="V158" s="1"/>
      <c r="W158" s="1"/>
      <c r="X158" s="1"/>
      <c r="AV158"/>
      <c r="AW158"/>
      <c r="AX158"/>
      <c r="AY158"/>
      <c r="AZ158"/>
      <c r="BA158"/>
    </row>
    <row r="159" spans="3:53" ht="19.2" x14ac:dyDescent="0.4">
      <c r="C159" s="42"/>
      <c r="D159" s="72"/>
      <c r="E159" s="42"/>
      <c r="L159" s="19"/>
      <c r="M159" s="242">
        <v>45264</v>
      </c>
      <c r="N159" s="253">
        <v>-2.0424527520793785E-3</v>
      </c>
      <c r="O159" s="254">
        <v>-6.2711880061806476E-3</v>
      </c>
      <c r="P159" s="260"/>
      <c r="Q159" s="1"/>
      <c r="R159" s="1"/>
      <c r="S159" s="1"/>
      <c r="T159" s="1"/>
      <c r="U159" s="22"/>
      <c r="V159" s="1"/>
      <c r="W159" s="1"/>
      <c r="X159" s="1"/>
      <c r="AV159"/>
      <c r="AW159"/>
      <c r="AX159"/>
      <c r="AY159"/>
      <c r="AZ159"/>
      <c r="BA159"/>
    </row>
    <row r="160" spans="3:53" ht="19.2" x14ac:dyDescent="0.4">
      <c r="C160" s="42"/>
      <c r="D160" s="72"/>
      <c r="E160" s="42"/>
      <c r="L160" s="19"/>
      <c r="M160" s="242">
        <v>45265</v>
      </c>
      <c r="N160" s="253">
        <v>1.8950366477811459E-3</v>
      </c>
      <c r="O160" s="254">
        <v>2.3199783941916175E-2</v>
      </c>
      <c r="P160" s="260"/>
      <c r="Q160" s="1"/>
      <c r="R160" s="1"/>
      <c r="S160" s="1"/>
      <c r="T160" s="1"/>
      <c r="U160" s="22"/>
      <c r="V160" s="1"/>
      <c r="W160" s="1"/>
      <c r="X160" s="1"/>
      <c r="AV160"/>
      <c r="AW160"/>
      <c r="AX160"/>
      <c r="AY160"/>
      <c r="AZ160"/>
      <c r="BA160"/>
    </row>
    <row r="161" spans="3:53" ht="19.2" x14ac:dyDescent="0.4">
      <c r="C161" s="42"/>
      <c r="D161" s="72"/>
      <c r="E161" s="42"/>
      <c r="L161" s="19"/>
      <c r="M161" s="242">
        <v>45266</v>
      </c>
      <c r="N161" s="253">
        <v>-4.0297853701270229E-3</v>
      </c>
      <c r="O161" s="254">
        <v>-5.6871057801676497E-3</v>
      </c>
      <c r="P161" s="260"/>
      <c r="Q161" s="1"/>
      <c r="R161" s="1"/>
      <c r="S161" s="1"/>
      <c r="T161" s="1"/>
      <c r="U161" s="22"/>
      <c r="V161" s="1"/>
      <c r="W161" s="1"/>
      <c r="X161" s="1"/>
      <c r="AV161"/>
      <c r="AW161"/>
      <c r="AX161"/>
      <c r="AY161"/>
      <c r="AZ161"/>
      <c r="BA161"/>
    </row>
    <row r="162" spans="3:53" ht="19.2" x14ac:dyDescent="0.4">
      <c r="C162" s="42"/>
      <c r="D162" s="72"/>
      <c r="E162" s="42"/>
      <c r="L162" s="19"/>
      <c r="M162" s="242">
        <v>45267</v>
      </c>
      <c r="N162" s="253">
        <v>4.5494195320612768E-3</v>
      </c>
      <c r="O162" s="254">
        <v>7.0507006680516002E-3</v>
      </c>
      <c r="P162" s="260"/>
      <c r="Q162" s="1"/>
      <c r="R162" s="1"/>
      <c r="S162" s="1"/>
      <c r="T162" s="1"/>
      <c r="U162" s="22"/>
      <c r="V162" s="1"/>
      <c r="W162" s="1"/>
      <c r="X162" s="1"/>
      <c r="AV162"/>
      <c r="AW162"/>
      <c r="AX162"/>
      <c r="AY162"/>
      <c r="AZ162"/>
      <c r="BA162"/>
    </row>
    <row r="163" spans="3:53" ht="19.2" x14ac:dyDescent="0.4">
      <c r="C163" s="42"/>
      <c r="D163" s="72"/>
      <c r="E163" s="42"/>
      <c r="L163" s="19"/>
      <c r="M163" s="242">
        <v>45268</v>
      </c>
      <c r="N163" s="253">
        <v>7.9052521624165106E-3</v>
      </c>
      <c r="O163" s="254">
        <v>1.1029643819670426E-2</v>
      </c>
      <c r="P163" s="260"/>
      <c r="Q163" s="1"/>
      <c r="R163" s="1"/>
      <c r="S163" s="1"/>
      <c r="T163" s="1"/>
      <c r="U163" s="22"/>
      <c r="V163" s="1"/>
      <c r="W163" s="1"/>
      <c r="X163" s="1"/>
      <c r="AV163"/>
      <c r="AW163"/>
      <c r="AX163"/>
      <c r="AY163"/>
      <c r="AZ163"/>
      <c r="BA163"/>
    </row>
    <row r="164" spans="3:53" ht="19.2" x14ac:dyDescent="0.4">
      <c r="C164" s="42"/>
      <c r="D164" s="72"/>
      <c r="E164" s="42"/>
      <c r="L164" s="19"/>
      <c r="M164" s="242">
        <v>45271</v>
      </c>
      <c r="N164" s="253">
        <v>6.7330691822824577E-3</v>
      </c>
      <c r="O164" s="254">
        <v>-1.0131467259538486E-2</v>
      </c>
      <c r="P164" s="260"/>
      <c r="Q164" s="1"/>
      <c r="R164" s="1"/>
      <c r="S164" s="1"/>
      <c r="T164" s="1"/>
      <c r="U164" s="22"/>
      <c r="V164" s="1"/>
      <c r="W164" s="1"/>
      <c r="X164" s="1"/>
      <c r="AV164"/>
      <c r="AW164"/>
      <c r="AX164"/>
      <c r="AY164"/>
      <c r="AZ164"/>
      <c r="BA164"/>
    </row>
    <row r="165" spans="3:53" ht="19.2" x14ac:dyDescent="0.4">
      <c r="C165" s="42"/>
      <c r="D165" s="72"/>
      <c r="E165" s="42"/>
      <c r="L165" s="19"/>
      <c r="M165" s="242">
        <v>45272</v>
      </c>
      <c r="N165" s="253">
        <v>2.7751950971545421E-3</v>
      </c>
      <c r="O165" s="254">
        <v>6.1220901663016185E-3</v>
      </c>
      <c r="P165" s="260"/>
      <c r="Q165" s="1"/>
      <c r="R165" s="1"/>
      <c r="S165" s="1"/>
      <c r="T165" s="1"/>
      <c r="U165" s="22"/>
      <c r="V165" s="1"/>
      <c r="W165" s="1"/>
      <c r="X165" s="1"/>
      <c r="AV165"/>
      <c r="AW165"/>
      <c r="AX165"/>
      <c r="AY165"/>
      <c r="AZ165"/>
      <c r="BA165"/>
    </row>
    <row r="166" spans="3:53" ht="19.2" x14ac:dyDescent="0.4">
      <c r="C166" s="42"/>
      <c r="D166" s="72"/>
      <c r="E166" s="42"/>
      <c r="L166" s="19"/>
      <c r="M166" s="242">
        <v>45273</v>
      </c>
      <c r="N166" s="253">
        <v>1.3110748623866863E-2</v>
      </c>
      <c r="O166" s="254">
        <v>1.6010162774101652E-2</v>
      </c>
      <c r="P166" s="260"/>
      <c r="Q166" s="1"/>
      <c r="R166" s="1"/>
      <c r="S166" s="1"/>
      <c r="T166" s="1"/>
      <c r="U166" s="22"/>
      <c r="V166" s="1"/>
      <c r="W166" s="1"/>
      <c r="X166" s="1"/>
      <c r="AV166"/>
      <c r="AW166"/>
      <c r="AX166"/>
      <c r="AY166"/>
      <c r="AZ166"/>
      <c r="BA166"/>
    </row>
    <row r="167" spans="3:53" ht="19.2" x14ac:dyDescent="0.4">
      <c r="C167" s="42"/>
      <c r="D167" s="72"/>
      <c r="E167" s="42"/>
      <c r="L167" s="19"/>
      <c r="M167" s="242">
        <v>45274</v>
      </c>
      <c r="N167" s="253">
        <v>-8.3767781565221595E-3</v>
      </c>
      <c r="O167" s="254">
        <v>-1.0800087123666358E-2</v>
      </c>
      <c r="P167" s="260"/>
      <c r="Q167" s="1"/>
      <c r="R167" s="1"/>
      <c r="S167" s="1"/>
      <c r="T167" s="1"/>
      <c r="U167" s="22"/>
      <c r="V167" s="1"/>
      <c r="W167" s="1"/>
      <c r="X167" s="1"/>
      <c r="AV167"/>
      <c r="AW167"/>
      <c r="AX167"/>
      <c r="AY167"/>
      <c r="AZ167"/>
      <c r="BA167"/>
    </row>
    <row r="168" spans="3:53" ht="19.2" x14ac:dyDescent="0.4">
      <c r="C168" s="42"/>
      <c r="D168" s="72"/>
      <c r="E168" s="42"/>
      <c r="L168" s="19"/>
      <c r="M168" s="242">
        <v>45275</v>
      </c>
      <c r="N168" s="253">
        <v>2.1984697231624099E-3</v>
      </c>
      <c r="O168" s="254">
        <v>1.1081769305189856E-3</v>
      </c>
      <c r="P168" s="260"/>
      <c r="Q168" s="1"/>
      <c r="R168" s="1"/>
      <c r="S168" s="1"/>
      <c r="T168" s="1"/>
      <c r="U168" s="22"/>
      <c r="V168" s="1"/>
      <c r="W168" s="1"/>
      <c r="X168" s="1"/>
      <c r="AV168"/>
      <c r="AW168"/>
      <c r="AX168"/>
      <c r="AY168"/>
      <c r="AZ168"/>
      <c r="BA168"/>
    </row>
    <row r="169" spans="3:53" ht="19.2" x14ac:dyDescent="0.4">
      <c r="C169" s="42"/>
      <c r="D169" s="72"/>
      <c r="E169" s="42"/>
      <c r="L169" s="19"/>
      <c r="M169" s="242">
        <v>45278</v>
      </c>
      <c r="N169" s="253">
        <v>6.2291550154926654E-3</v>
      </c>
      <c r="O169" s="254">
        <v>-7.9076876259514001E-3</v>
      </c>
      <c r="P169" s="260"/>
      <c r="Q169" s="1"/>
      <c r="R169" s="1"/>
      <c r="S169" s="1"/>
      <c r="T169" s="1"/>
      <c r="U169" s="22"/>
      <c r="V169" s="1"/>
      <c r="W169" s="1"/>
      <c r="X169" s="1"/>
      <c r="AV169"/>
      <c r="AW169"/>
      <c r="AX169"/>
      <c r="AY169"/>
      <c r="AZ169"/>
      <c r="BA169"/>
    </row>
    <row r="170" spans="3:53" ht="19.2" x14ac:dyDescent="0.4">
      <c r="C170" s="42"/>
      <c r="D170" s="72"/>
      <c r="E170" s="42"/>
      <c r="L170" s="19"/>
      <c r="M170" s="242">
        <v>45279</v>
      </c>
      <c r="N170" s="253">
        <v>3.2117712191218751E-3</v>
      </c>
      <c r="O170" s="254">
        <v>2.493082756844549E-3</v>
      </c>
      <c r="P170" s="260"/>
      <c r="Q170" s="1"/>
      <c r="R170" s="1"/>
      <c r="S170" s="1"/>
      <c r="T170" s="1"/>
      <c r="U170" s="22"/>
      <c r="V170" s="1"/>
      <c r="W170" s="1"/>
      <c r="X170" s="1"/>
      <c r="AV170"/>
      <c r="AW170"/>
      <c r="AX170"/>
      <c r="AY170"/>
      <c r="AZ170"/>
      <c r="BA170"/>
    </row>
    <row r="171" spans="3:53" ht="19.2" x14ac:dyDescent="0.4">
      <c r="C171" s="42"/>
      <c r="D171" s="72"/>
      <c r="E171" s="42"/>
      <c r="L171" s="19"/>
      <c r="M171" s="242">
        <v>45280</v>
      </c>
      <c r="N171" s="253">
        <v>-1.2669801505138047E-2</v>
      </c>
      <c r="O171" s="254">
        <v>-9.5226400214389311E-3</v>
      </c>
      <c r="P171" s="260"/>
      <c r="Q171" s="1"/>
      <c r="R171" s="1"/>
      <c r="S171" s="1"/>
      <c r="T171" s="1"/>
      <c r="U171" s="22"/>
      <c r="V171" s="1"/>
      <c r="W171" s="1"/>
      <c r="X171" s="1"/>
      <c r="AV171"/>
      <c r="AW171"/>
      <c r="AX171"/>
      <c r="AY171"/>
      <c r="AZ171"/>
      <c r="BA171"/>
    </row>
    <row r="172" spans="3:53" ht="19.2" x14ac:dyDescent="0.4">
      <c r="C172" s="42"/>
      <c r="D172" s="72"/>
      <c r="E172" s="42"/>
      <c r="L172" s="19"/>
      <c r="M172" s="242">
        <v>45281</v>
      </c>
      <c r="N172" s="253">
        <v>7.6607010629273602E-3</v>
      </c>
      <c r="O172" s="254">
        <v>-2.5726173197082479E-3</v>
      </c>
      <c r="P172" s="260"/>
      <c r="Q172" s="1"/>
      <c r="R172" s="1"/>
      <c r="S172" s="1"/>
      <c r="T172" s="1"/>
      <c r="U172" s="22"/>
      <c r="V172" s="1"/>
      <c r="W172" s="1"/>
      <c r="X172" s="1"/>
      <c r="AV172"/>
      <c r="AW172"/>
      <c r="AX172"/>
      <c r="AY172"/>
      <c r="AZ172"/>
      <c r="BA172"/>
    </row>
    <row r="173" spans="3:53" ht="19.2" x14ac:dyDescent="0.4">
      <c r="C173" s="42"/>
      <c r="D173" s="72"/>
      <c r="E173" s="42"/>
      <c r="L173" s="19"/>
      <c r="M173" s="242">
        <v>45282</v>
      </c>
      <c r="N173" s="253">
        <v>-1.0085975535413193E-3</v>
      </c>
      <c r="O173" s="254">
        <v>-8.543129463783234E-3</v>
      </c>
      <c r="P173" s="260"/>
      <c r="Q173" s="1"/>
      <c r="R173" s="1"/>
      <c r="S173" s="1"/>
      <c r="T173" s="1"/>
      <c r="U173" s="22"/>
      <c r="V173" s="1"/>
      <c r="W173" s="1"/>
      <c r="X173" s="1"/>
      <c r="AV173"/>
      <c r="AW173"/>
      <c r="AX173"/>
      <c r="AY173"/>
      <c r="AZ173"/>
      <c r="BA173"/>
    </row>
    <row r="174" spans="3:53" ht="19.2" x14ac:dyDescent="0.4">
      <c r="C174" s="42"/>
      <c r="D174" s="72"/>
      <c r="E174" s="42"/>
      <c r="L174" s="19"/>
      <c r="M174" s="242">
        <v>45286</v>
      </c>
      <c r="N174" s="253">
        <v>4.0708204785105439E-3</v>
      </c>
      <c r="O174" s="254">
        <v>-2.9915487299919715E-3</v>
      </c>
      <c r="P174" s="260"/>
      <c r="Q174" s="1"/>
      <c r="R174" s="1"/>
      <c r="S174" s="1"/>
      <c r="T174" s="1"/>
      <c r="U174" s="22"/>
      <c r="V174" s="1"/>
      <c r="W174" s="1"/>
      <c r="X174" s="1"/>
      <c r="AV174"/>
      <c r="AW174"/>
      <c r="AX174"/>
      <c r="AY174"/>
      <c r="AZ174"/>
      <c r="BA174"/>
    </row>
    <row r="175" spans="3:53" ht="19.2" x14ac:dyDescent="0.4">
      <c r="C175" s="42"/>
      <c r="D175" s="72"/>
      <c r="E175" s="42"/>
      <c r="L175" s="19"/>
      <c r="M175" s="242">
        <v>45287</v>
      </c>
      <c r="N175" s="253">
        <v>-9.921970055793059E-4</v>
      </c>
      <c r="O175" s="254">
        <v>-2.2786426805464664E-3</v>
      </c>
      <c r="P175" s="260"/>
      <c r="Q175" s="1"/>
      <c r="R175" s="1"/>
      <c r="S175" s="1"/>
      <c r="T175" s="1"/>
      <c r="U175" s="22"/>
      <c r="V175" s="1"/>
      <c r="W175" s="1"/>
      <c r="X175" s="1"/>
      <c r="AV175"/>
      <c r="AW175"/>
      <c r="AX175"/>
      <c r="AY175"/>
      <c r="AZ175"/>
      <c r="BA175"/>
    </row>
    <row r="176" spans="3:53" ht="19.2" x14ac:dyDescent="0.4">
      <c r="C176" s="42"/>
      <c r="D176" s="72"/>
      <c r="E176" s="42"/>
      <c r="L176" s="19"/>
      <c r="M176" s="242">
        <v>45288</v>
      </c>
      <c r="N176" s="253">
        <v>-3.0432920419485015E-4</v>
      </c>
      <c r="O176" s="254">
        <v>1.5429129503682121E-3</v>
      </c>
      <c r="P176" s="260"/>
      <c r="Q176" s="1"/>
      <c r="R176" s="1"/>
      <c r="S176" s="1"/>
      <c r="T176" s="1"/>
      <c r="U176" s="22"/>
      <c r="V176" s="1"/>
      <c r="W176" s="1"/>
      <c r="X176" s="1"/>
      <c r="AV176"/>
      <c r="AW176"/>
      <c r="AX176"/>
      <c r="AY176"/>
      <c r="AZ176"/>
      <c r="BA176"/>
    </row>
    <row r="177" spans="3:53" ht="19.2" x14ac:dyDescent="0.4">
      <c r="C177" s="42"/>
      <c r="D177" s="72"/>
      <c r="E177" s="42"/>
      <c r="L177" s="19"/>
      <c r="M177" s="242">
        <v>45289</v>
      </c>
      <c r="N177" s="253">
        <v>-2.9705529824844475E-3</v>
      </c>
      <c r="O177" s="254">
        <v>-5.4995121271677432E-3</v>
      </c>
      <c r="P177" s="260"/>
      <c r="Q177" s="1"/>
      <c r="R177" s="1"/>
      <c r="S177" s="1"/>
      <c r="T177" s="1"/>
      <c r="U177" s="22"/>
      <c r="V177" s="1"/>
      <c r="W177" s="1"/>
      <c r="X177" s="1"/>
      <c r="AV177"/>
      <c r="AW177"/>
      <c r="AX177"/>
      <c r="AY177"/>
      <c r="AZ177"/>
      <c r="BA177"/>
    </row>
    <row r="178" spans="3:53" ht="19.2" x14ac:dyDescent="0.4">
      <c r="C178" s="42"/>
      <c r="D178" s="72"/>
      <c r="E178" s="42"/>
      <c r="L178" s="19"/>
      <c r="M178" s="242">
        <v>45293</v>
      </c>
      <c r="N178" s="253">
        <v>-1.7434055128280087E-5</v>
      </c>
      <c r="O178" s="254">
        <v>-3.0377093935362302E-2</v>
      </c>
      <c r="P178" s="260"/>
      <c r="Q178" s="1"/>
      <c r="R178" s="1"/>
      <c r="S178" s="1"/>
      <c r="T178" s="1"/>
      <c r="U178" s="22"/>
      <c r="V178" s="1"/>
      <c r="W178" s="1"/>
      <c r="X178" s="1"/>
      <c r="AV178"/>
      <c r="AW178"/>
      <c r="AX178"/>
      <c r="AY178"/>
      <c r="AZ178"/>
      <c r="BA178"/>
    </row>
    <row r="179" spans="3:53" ht="19.2" x14ac:dyDescent="0.4">
      <c r="C179" s="42"/>
      <c r="D179" s="72"/>
      <c r="E179" s="42"/>
      <c r="L179" s="19"/>
      <c r="M179" s="242">
        <v>45294</v>
      </c>
      <c r="N179" s="253">
        <v>-5.998205903959883E-3</v>
      </c>
      <c r="O179" s="254">
        <v>-5.3176119895856008E-3</v>
      </c>
      <c r="P179" s="260"/>
      <c r="Q179" s="1"/>
      <c r="R179" s="1"/>
      <c r="S179" s="1"/>
      <c r="T179" s="1"/>
      <c r="U179" s="22"/>
      <c r="V179" s="1"/>
      <c r="W179" s="1"/>
      <c r="X179" s="1"/>
      <c r="AV179"/>
      <c r="AW179"/>
      <c r="AX179"/>
      <c r="AY179"/>
      <c r="AZ179"/>
      <c r="BA179"/>
    </row>
    <row r="180" spans="3:53" ht="19.2" x14ac:dyDescent="0.4">
      <c r="C180" s="42"/>
      <c r="D180" s="72"/>
      <c r="E180" s="42"/>
      <c r="L180" s="19"/>
      <c r="M180" s="242">
        <v>45295</v>
      </c>
      <c r="N180" s="253">
        <v>-3.3710289716754414E-3</v>
      </c>
      <c r="O180" s="254">
        <v>-1.2848680011444345E-2</v>
      </c>
      <c r="P180" s="260"/>
      <c r="Q180" s="1"/>
      <c r="R180" s="1"/>
      <c r="S180" s="1"/>
      <c r="T180" s="1"/>
      <c r="U180" s="22"/>
      <c r="V180" s="1"/>
      <c r="W180" s="1"/>
      <c r="X180" s="1"/>
      <c r="AV180"/>
      <c r="AW180"/>
      <c r="AX180"/>
      <c r="AY180"/>
      <c r="AZ180"/>
      <c r="BA180"/>
    </row>
    <row r="181" spans="3:53" ht="19.2" x14ac:dyDescent="0.4">
      <c r="C181" s="42"/>
      <c r="D181" s="72"/>
      <c r="E181" s="42"/>
      <c r="L181" s="19"/>
      <c r="M181" s="242">
        <v>45296</v>
      </c>
      <c r="N181" s="253">
        <v>1.8970220176850877E-3</v>
      </c>
      <c r="O181" s="254">
        <v>-3.488414785714748E-3</v>
      </c>
      <c r="P181" s="260"/>
      <c r="Q181" s="1"/>
      <c r="R181" s="1"/>
      <c r="S181" s="1"/>
      <c r="T181" s="1"/>
      <c r="U181" s="22"/>
      <c r="V181" s="1"/>
      <c r="W181" s="1"/>
      <c r="X181" s="1"/>
      <c r="AV181"/>
      <c r="AW181"/>
      <c r="AX181"/>
      <c r="AY181"/>
      <c r="AZ181"/>
      <c r="BA181"/>
    </row>
    <row r="182" spans="3:53" ht="19.2" x14ac:dyDescent="0.4">
      <c r="C182" s="42"/>
      <c r="D182" s="72"/>
      <c r="E182" s="42"/>
      <c r="L182" s="19"/>
      <c r="M182" s="242">
        <v>45299</v>
      </c>
      <c r="N182" s="253">
        <v>1.3055579504870582E-2</v>
      </c>
      <c r="O182" s="254">
        <v>2.2942578382442857E-2</v>
      </c>
      <c r="P182" s="260"/>
      <c r="Q182" s="1"/>
      <c r="R182" s="1"/>
      <c r="S182" s="1"/>
      <c r="T182" s="1"/>
      <c r="U182" s="22"/>
      <c r="V182" s="1"/>
      <c r="W182" s="1"/>
      <c r="X182" s="1"/>
      <c r="AV182"/>
      <c r="AW182"/>
      <c r="AX182"/>
      <c r="AY182"/>
      <c r="AZ182"/>
      <c r="BA182"/>
    </row>
    <row r="183" spans="3:53" ht="19.2" x14ac:dyDescent="0.4">
      <c r="C183" s="42"/>
      <c r="D183" s="72"/>
      <c r="E183" s="42"/>
      <c r="L183" s="19"/>
      <c r="M183" s="242">
        <v>45300</v>
      </c>
      <c r="N183" s="253">
        <v>2.119728590978708E-4</v>
      </c>
      <c r="O183" s="254">
        <v>-5.3567141016091732E-4</v>
      </c>
      <c r="P183" s="260"/>
      <c r="Q183" s="1"/>
      <c r="R183" s="1"/>
      <c r="S183" s="1"/>
      <c r="T183" s="1"/>
      <c r="U183" s="22"/>
      <c r="V183" s="1"/>
      <c r="W183" s="1"/>
      <c r="X183" s="1"/>
      <c r="AV183"/>
      <c r="AW183"/>
      <c r="AX183"/>
      <c r="AY183"/>
      <c r="AZ183"/>
      <c r="BA183"/>
    </row>
    <row r="184" spans="3:53" ht="19.2" x14ac:dyDescent="0.4">
      <c r="C184" s="42"/>
      <c r="D184" s="72"/>
      <c r="E184" s="42"/>
      <c r="L184" s="19"/>
      <c r="M184" s="242">
        <v>45301</v>
      </c>
      <c r="N184" s="253">
        <v>6.4112879524597932E-3</v>
      </c>
      <c r="O184" s="254">
        <v>6.4272435574618762E-3</v>
      </c>
      <c r="P184" s="260"/>
      <c r="Q184" s="1"/>
      <c r="R184" s="1"/>
      <c r="S184" s="1"/>
      <c r="T184" s="1"/>
      <c r="U184" s="22"/>
      <c r="V184" s="1"/>
      <c r="W184" s="1"/>
      <c r="X184" s="1"/>
      <c r="AV184"/>
      <c r="AW184"/>
      <c r="AX184"/>
      <c r="AY184"/>
      <c r="AZ184"/>
      <c r="BA184"/>
    </row>
    <row r="185" spans="3:53" ht="19.2" x14ac:dyDescent="0.4">
      <c r="C185" s="42"/>
      <c r="D185" s="72"/>
      <c r="E185" s="42"/>
      <c r="L185" s="19"/>
      <c r="M185" s="242">
        <v>45302</v>
      </c>
      <c r="N185" s="253">
        <v>8.355348769070257E-4</v>
      </c>
      <c r="O185" s="254">
        <v>-1.9498734601314112E-3</v>
      </c>
      <c r="P185" s="260"/>
      <c r="Q185" s="1"/>
      <c r="R185" s="1"/>
      <c r="S185" s="1"/>
      <c r="T185" s="1"/>
      <c r="U185" s="22"/>
      <c r="V185" s="1"/>
      <c r="W185" s="1"/>
      <c r="X185" s="1"/>
      <c r="AV185"/>
      <c r="AW185"/>
      <c r="AX185"/>
      <c r="AY185"/>
      <c r="AZ185"/>
      <c r="BA185"/>
    </row>
    <row r="186" spans="3:53" ht="19.2" x14ac:dyDescent="0.4">
      <c r="C186" s="42"/>
      <c r="D186" s="72"/>
      <c r="E186" s="42"/>
      <c r="L186" s="19"/>
      <c r="M186" s="242">
        <v>45303</v>
      </c>
      <c r="N186" s="253">
        <v>1.723275088083903E-5</v>
      </c>
      <c r="O186" s="254">
        <v>1.101845191793272E-3</v>
      </c>
      <c r="P186" s="260"/>
      <c r="Q186" s="1"/>
      <c r="R186" s="1"/>
      <c r="S186" s="1"/>
      <c r="T186" s="1"/>
      <c r="U186" s="22"/>
      <c r="V186" s="1"/>
      <c r="W186" s="1"/>
      <c r="X186" s="1"/>
      <c r="AV186"/>
      <c r="AW186"/>
      <c r="AX186"/>
      <c r="AY186"/>
      <c r="AZ186"/>
      <c r="BA186"/>
    </row>
    <row r="187" spans="3:53" ht="19.2" x14ac:dyDescent="0.4">
      <c r="C187" s="42"/>
      <c r="D187" s="72"/>
      <c r="E187" s="42"/>
      <c r="L187" s="19"/>
      <c r="M187" s="242">
        <v>45307</v>
      </c>
      <c r="N187" s="253">
        <v>4.330513780134054E-3</v>
      </c>
      <c r="O187" s="254">
        <v>-4.384823044227674E-3</v>
      </c>
      <c r="P187" s="260"/>
      <c r="Q187" s="1"/>
      <c r="R187" s="1"/>
      <c r="S187" s="1"/>
      <c r="T187" s="1"/>
      <c r="U187" s="22"/>
      <c r="V187" s="1"/>
      <c r="W187" s="1"/>
      <c r="X187" s="1"/>
      <c r="AV187"/>
      <c r="AW187"/>
      <c r="AX187"/>
      <c r="AY187"/>
      <c r="AZ187"/>
      <c r="BA187"/>
    </row>
    <row r="188" spans="3:53" ht="19.2" x14ac:dyDescent="0.4">
      <c r="C188" s="42"/>
      <c r="D188" s="72"/>
      <c r="E188" s="42"/>
      <c r="L188" s="19"/>
      <c r="M188" s="242">
        <v>45308</v>
      </c>
      <c r="N188" s="253">
        <v>-3.7075573891447926E-3</v>
      </c>
      <c r="O188" s="254">
        <v>-3.3215729013175328E-3</v>
      </c>
      <c r="P188" s="260"/>
      <c r="Q188" s="1"/>
      <c r="R188" s="1"/>
      <c r="S188" s="1"/>
      <c r="T188" s="1"/>
      <c r="U188" s="22"/>
      <c r="V188" s="1"/>
      <c r="W188" s="1"/>
      <c r="X188" s="1"/>
      <c r="AV188"/>
      <c r="AW188"/>
      <c r="AX188"/>
      <c r="AY188"/>
      <c r="AZ188"/>
      <c r="BA188"/>
    </row>
    <row r="189" spans="3:53" ht="19.2" x14ac:dyDescent="0.4">
      <c r="C189" s="42"/>
      <c r="D189" s="72"/>
      <c r="E189" s="42"/>
      <c r="L189" s="19"/>
      <c r="M189" s="242">
        <v>45309</v>
      </c>
      <c r="N189" s="253">
        <v>8.6678930261585071E-3</v>
      </c>
      <c r="O189" s="254">
        <v>3.2340387721619783E-2</v>
      </c>
      <c r="P189" s="260"/>
      <c r="Q189" s="1"/>
      <c r="R189" s="1"/>
      <c r="S189" s="1"/>
      <c r="T189" s="1"/>
      <c r="U189" s="22"/>
      <c r="V189" s="1"/>
      <c r="W189" s="1"/>
      <c r="X189" s="1"/>
      <c r="AV189"/>
      <c r="AW189"/>
      <c r="AX189"/>
      <c r="AY189"/>
      <c r="AZ189"/>
      <c r="BA189"/>
    </row>
    <row r="190" spans="3:53" ht="19.2" x14ac:dyDescent="0.4">
      <c r="C190" s="42"/>
      <c r="D190" s="72"/>
      <c r="E190" s="42"/>
      <c r="L190" s="19"/>
      <c r="M190" s="242">
        <v>45310</v>
      </c>
      <c r="N190" s="253">
        <v>9.3050244812605647E-3</v>
      </c>
      <c r="O190" s="254">
        <v>1.236234432387576E-2</v>
      </c>
      <c r="P190" s="260"/>
      <c r="Q190" s="1"/>
      <c r="R190" s="1"/>
      <c r="S190" s="1"/>
      <c r="T190" s="1"/>
      <c r="U190" s="22"/>
      <c r="V190" s="1"/>
      <c r="W190" s="1"/>
      <c r="X190" s="1"/>
      <c r="AV190"/>
      <c r="AW190"/>
      <c r="AX190"/>
      <c r="AY190"/>
      <c r="AZ190"/>
      <c r="BA190"/>
    </row>
    <row r="191" spans="3:53" ht="19.2" x14ac:dyDescent="0.4">
      <c r="C191" s="42"/>
      <c r="D191" s="72"/>
      <c r="E191" s="42"/>
      <c r="L191" s="19"/>
      <c r="M191" s="242">
        <v>45313</v>
      </c>
      <c r="N191" s="253">
        <v>2.2637541369263615E-3</v>
      </c>
      <c r="O191" s="254">
        <v>1.2314247368713439E-2</v>
      </c>
      <c r="P191" s="260"/>
      <c r="Q191" s="1"/>
      <c r="R191" s="1"/>
      <c r="S191" s="1"/>
      <c r="T191" s="1"/>
      <c r="U191" s="22"/>
      <c r="V191" s="1"/>
      <c r="W191" s="1"/>
      <c r="X191" s="1"/>
      <c r="AV191"/>
      <c r="AW191"/>
      <c r="AX191"/>
      <c r="AY191"/>
      <c r="AZ191"/>
      <c r="BA191"/>
    </row>
    <row r="192" spans="3:53" ht="19.2" x14ac:dyDescent="0.4">
      <c r="C192" s="42"/>
      <c r="D192" s="72"/>
      <c r="E192" s="42"/>
      <c r="L192" s="19"/>
      <c r="M192" s="242">
        <v>45314</v>
      </c>
      <c r="N192" s="253">
        <v>3.589535362213262E-3</v>
      </c>
      <c r="O192" s="254">
        <v>7.328762467617783E-3</v>
      </c>
      <c r="P192" s="260"/>
      <c r="Q192" s="1"/>
      <c r="R192" s="1"/>
      <c r="S192" s="1"/>
      <c r="T192" s="1"/>
      <c r="U192" s="22"/>
      <c r="V192" s="1"/>
      <c r="W192" s="1"/>
      <c r="X192" s="1"/>
      <c r="AV192"/>
      <c r="AW192"/>
      <c r="AX192"/>
      <c r="AY192"/>
      <c r="AZ192"/>
      <c r="BA192"/>
    </row>
    <row r="193" spans="3:53" ht="19.2" x14ac:dyDescent="0.4">
      <c r="C193" s="42"/>
      <c r="D193" s="72"/>
      <c r="E193" s="42"/>
      <c r="L193" s="19"/>
      <c r="M193" s="242">
        <v>45315</v>
      </c>
      <c r="N193" s="253">
        <v>-2.3381119405964431E-3</v>
      </c>
      <c r="O193" s="254">
        <v>-6.8994867812684499E-3</v>
      </c>
      <c r="P193" s="260"/>
      <c r="Q193" s="1"/>
      <c r="R193" s="1"/>
      <c r="S193" s="1"/>
      <c r="T193" s="1"/>
      <c r="U193" s="22"/>
      <c r="V193" s="1"/>
      <c r="W193" s="1"/>
      <c r="X193" s="1"/>
      <c r="AV193"/>
      <c r="AW193"/>
      <c r="AX193"/>
      <c r="AY193"/>
      <c r="AZ193"/>
      <c r="BA193"/>
    </row>
    <row r="194" spans="3:53" ht="19.2" x14ac:dyDescent="0.4">
      <c r="C194" s="42"/>
      <c r="D194" s="72"/>
      <c r="E194" s="42"/>
      <c r="L194" s="19"/>
      <c r="M194" s="242">
        <v>45316</v>
      </c>
      <c r="N194" s="253">
        <v>8.1451535358502431E-3</v>
      </c>
      <c r="O194" s="254">
        <v>9.9036398145276061E-4</v>
      </c>
      <c r="P194" s="260"/>
      <c r="Q194" s="1"/>
      <c r="R194" s="1"/>
      <c r="S194" s="1"/>
      <c r="T194" s="1"/>
      <c r="U194" s="22"/>
      <c r="V194" s="1"/>
      <c r="W194" s="1"/>
      <c r="X194" s="1"/>
      <c r="AV194"/>
      <c r="AW194"/>
      <c r="AX194"/>
      <c r="AY194"/>
      <c r="AZ194"/>
      <c r="BA194"/>
    </row>
    <row r="195" spans="3:53" ht="19.2" x14ac:dyDescent="0.4">
      <c r="C195" s="42"/>
      <c r="D195" s="72"/>
      <c r="E195" s="42"/>
      <c r="L195" s="19"/>
      <c r="M195" s="242">
        <v>45317</v>
      </c>
      <c r="N195" s="253">
        <v>-1.5682974073924943E-3</v>
      </c>
      <c r="O195" s="254">
        <v>-9.3082952741722833E-3</v>
      </c>
      <c r="P195" s="260"/>
      <c r="Q195" s="1"/>
      <c r="R195" s="1"/>
      <c r="S195" s="1"/>
      <c r="T195" s="1"/>
      <c r="U195" s="22"/>
      <c r="V195" s="1"/>
      <c r="W195" s="1"/>
      <c r="X195" s="1"/>
      <c r="AV195"/>
      <c r="AW195"/>
      <c r="AX195"/>
      <c r="AY195"/>
      <c r="AZ195"/>
      <c r="BA195"/>
    </row>
    <row r="196" spans="3:53" ht="19.2" x14ac:dyDescent="0.4">
      <c r="C196" s="42"/>
      <c r="D196" s="72"/>
      <c r="E196" s="42"/>
      <c r="L196" s="19"/>
      <c r="M196" s="242">
        <v>45320</v>
      </c>
      <c r="N196" s="253">
        <v>8.5208395156122288E-3</v>
      </c>
      <c r="O196" s="254">
        <v>-2.9913423377934513E-3</v>
      </c>
      <c r="P196" s="260"/>
      <c r="Q196" s="1"/>
      <c r="R196" s="1"/>
      <c r="S196" s="1"/>
      <c r="T196" s="1"/>
      <c r="U196" s="22"/>
      <c r="V196" s="1"/>
      <c r="W196" s="1"/>
      <c r="X196" s="1"/>
      <c r="AV196"/>
      <c r="AW196"/>
      <c r="AX196"/>
      <c r="AY196"/>
      <c r="AZ196"/>
      <c r="BA196"/>
    </row>
    <row r="197" spans="3:53" ht="19.2" x14ac:dyDescent="0.4">
      <c r="C197" s="42"/>
      <c r="D197" s="72"/>
      <c r="E197" s="42"/>
      <c r="L197" s="19"/>
      <c r="M197" s="242">
        <v>45321</v>
      </c>
      <c r="N197" s="253">
        <v>-1.8907918314143126E-3</v>
      </c>
      <c r="O197" s="254">
        <v>-2.0342446016816739E-2</v>
      </c>
      <c r="P197" s="260"/>
      <c r="Q197" s="1"/>
      <c r="R197" s="1"/>
      <c r="S197" s="1"/>
      <c r="T197" s="1"/>
      <c r="U197" s="22"/>
      <c r="V197" s="1"/>
      <c r="W197" s="1"/>
      <c r="X197" s="1"/>
      <c r="AV197"/>
      <c r="AW197"/>
      <c r="AX197"/>
      <c r="AY197"/>
      <c r="AZ197"/>
      <c r="BA197"/>
    </row>
    <row r="198" spans="3:53" ht="19.2" x14ac:dyDescent="0.4">
      <c r="C198" s="42"/>
      <c r="D198" s="72"/>
      <c r="E198" s="42"/>
      <c r="L198" s="19"/>
      <c r="M198" s="242">
        <v>45322</v>
      </c>
      <c r="N198" s="253">
        <v>-1.7932302674125527E-2</v>
      </c>
      <c r="O198" s="254">
        <v>-2.096759343042285E-2</v>
      </c>
      <c r="P198" s="260"/>
      <c r="Q198" s="1"/>
      <c r="R198" s="1"/>
      <c r="S198" s="1"/>
      <c r="T198" s="1"/>
      <c r="U198" s="22"/>
      <c r="V198" s="1"/>
      <c r="W198" s="1"/>
      <c r="X198" s="1"/>
      <c r="AV198"/>
      <c r="AW198"/>
      <c r="AX198"/>
      <c r="AY198"/>
      <c r="AZ198"/>
      <c r="BA198"/>
    </row>
    <row r="199" spans="3:53" ht="19.2" x14ac:dyDescent="0.4">
      <c r="C199" s="42"/>
      <c r="D199" s="72"/>
      <c r="E199" s="42"/>
      <c r="L199" s="19"/>
      <c r="M199" s="242">
        <v>45323</v>
      </c>
      <c r="N199" s="253">
        <v>1.2406586543429439E-2</v>
      </c>
      <c r="O199" s="254">
        <v>1.2658842876364184E-2</v>
      </c>
      <c r="P199" s="260"/>
      <c r="Q199" s="1"/>
      <c r="R199" s="1"/>
      <c r="S199" s="1"/>
      <c r="T199" s="1"/>
      <c r="U199" s="22"/>
      <c r="V199" s="1"/>
      <c r="W199" s="1"/>
      <c r="X199" s="1"/>
      <c r="AV199"/>
      <c r="AW199"/>
      <c r="AX199"/>
      <c r="AY199"/>
      <c r="AZ199"/>
      <c r="BA199"/>
    </row>
    <row r="200" spans="3:53" ht="19.2" x14ac:dyDescent="0.4">
      <c r="C200" s="42"/>
      <c r="D200" s="72"/>
      <c r="E200" s="42"/>
      <c r="L200" s="19"/>
      <c r="M200" s="242">
        <v>45324</v>
      </c>
      <c r="N200" s="253">
        <v>1.5591744658671646E-2</v>
      </c>
      <c r="O200" s="254">
        <v>-4.2061039112555547E-4</v>
      </c>
      <c r="P200" s="260"/>
      <c r="Q200" s="1"/>
      <c r="R200" s="1"/>
      <c r="S200" s="1"/>
      <c r="T200" s="1"/>
      <c r="U200" s="22"/>
      <c r="V200" s="1"/>
      <c r="W200" s="1"/>
      <c r="X200" s="1"/>
      <c r="AV200"/>
      <c r="AW200"/>
      <c r="AX200"/>
      <c r="AY200"/>
      <c r="AZ200"/>
      <c r="BA200"/>
    </row>
    <row r="201" spans="3:53" ht="19.2" x14ac:dyDescent="0.4">
      <c r="C201" s="42"/>
      <c r="D201" s="72"/>
      <c r="E201" s="42"/>
      <c r="L201" s="19"/>
      <c r="M201" s="242">
        <v>45327</v>
      </c>
      <c r="N201" s="253">
        <v>-9.7153204837770277E-4</v>
      </c>
      <c r="O201" s="254">
        <v>1.2552402193185269E-2</v>
      </c>
      <c r="P201" s="260"/>
      <c r="Q201" s="1"/>
      <c r="R201" s="1"/>
      <c r="S201" s="1"/>
      <c r="T201" s="1"/>
      <c r="U201" s="22"/>
      <c r="V201" s="1"/>
      <c r="W201" s="1"/>
      <c r="X201" s="1"/>
      <c r="AV201"/>
      <c r="AW201"/>
      <c r="AX201"/>
      <c r="AY201"/>
      <c r="AZ201"/>
      <c r="BA201"/>
    </row>
    <row r="202" spans="3:53" ht="19.2" x14ac:dyDescent="0.4">
      <c r="C202" s="42"/>
      <c r="D202" s="72"/>
      <c r="E202" s="42"/>
      <c r="L202" s="19"/>
      <c r="M202" s="242">
        <v>45328</v>
      </c>
      <c r="N202" s="253">
        <v>7.44396134229077E-4</v>
      </c>
      <c r="O202" s="254">
        <v>6.4605199910699532E-3</v>
      </c>
      <c r="P202" s="260"/>
      <c r="Q202" s="1"/>
      <c r="R202" s="1"/>
      <c r="S202" s="1"/>
      <c r="T202" s="1"/>
      <c r="U202" s="22"/>
      <c r="V202" s="1"/>
      <c r="W202" s="1"/>
      <c r="X202" s="1"/>
      <c r="AV202"/>
      <c r="AW202"/>
      <c r="AX202"/>
      <c r="AY202"/>
      <c r="AZ202"/>
      <c r="BA202"/>
    </row>
    <row r="203" spans="3:53" ht="19.2" x14ac:dyDescent="0.4">
      <c r="C203" s="42"/>
      <c r="D203" s="72"/>
      <c r="E203" s="42"/>
      <c r="L203" s="19"/>
      <c r="M203" s="242">
        <v>45329</v>
      </c>
      <c r="N203" s="253">
        <v>7.8903671257507489E-3</v>
      </c>
      <c r="O203" s="254">
        <v>1.3449991883303879E-4</v>
      </c>
      <c r="P203" s="260"/>
      <c r="Q203" s="1"/>
      <c r="R203" s="1"/>
      <c r="S203" s="1"/>
      <c r="T203" s="1"/>
      <c r="U203" s="22"/>
      <c r="V203" s="1"/>
      <c r="W203" s="1"/>
      <c r="X203" s="1"/>
      <c r="AV203"/>
      <c r="AW203"/>
      <c r="AX203"/>
      <c r="AY203"/>
      <c r="AZ203"/>
      <c r="BA203"/>
    </row>
    <row r="204" spans="3:53" ht="19.2" x14ac:dyDescent="0.4">
      <c r="C204" s="42"/>
      <c r="D204" s="72"/>
      <c r="E204" s="42"/>
      <c r="L204" s="19"/>
      <c r="M204" s="242">
        <v>45330</v>
      </c>
      <c r="N204" s="253">
        <v>3.1964854106539282E-3</v>
      </c>
      <c r="O204" s="254">
        <v>-3.016967291336757E-3</v>
      </c>
      <c r="P204" s="260"/>
      <c r="Q204" s="1"/>
      <c r="R204" s="1"/>
      <c r="S204" s="1"/>
      <c r="T204" s="1"/>
      <c r="U204" s="22"/>
      <c r="V204" s="1"/>
      <c r="W204" s="1"/>
      <c r="X204" s="1"/>
      <c r="AV204"/>
      <c r="AW204"/>
      <c r="AX204"/>
      <c r="AY204"/>
      <c r="AZ204"/>
      <c r="BA204"/>
    </row>
    <row r="205" spans="3:53" ht="19.2" x14ac:dyDescent="0.4">
      <c r="C205" s="42"/>
      <c r="D205" s="72"/>
      <c r="E205" s="42"/>
      <c r="L205" s="19"/>
      <c r="M205" s="242">
        <v>45331</v>
      </c>
      <c r="N205" s="253">
        <v>4.7343756631308756E-3</v>
      </c>
      <c r="O205" s="254">
        <v>3.0454984955451446E-3</v>
      </c>
      <c r="P205" s="260"/>
      <c r="Q205" s="1"/>
      <c r="R205" s="1"/>
      <c r="S205" s="1"/>
      <c r="T205" s="1"/>
      <c r="U205" s="22"/>
      <c r="V205" s="1"/>
      <c r="W205" s="1"/>
      <c r="X205" s="1"/>
      <c r="AV205"/>
      <c r="AW205"/>
      <c r="AX205"/>
      <c r="AY205"/>
      <c r="AZ205"/>
      <c r="BA205"/>
    </row>
    <row r="206" spans="3:53" ht="19.2" x14ac:dyDescent="0.4">
      <c r="C206" s="42"/>
      <c r="D206" s="72"/>
      <c r="E206" s="42"/>
      <c r="L206" s="19"/>
      <c r="M206" s="242">
        <v>45334</v>
      </c>
      <c r="N206" s="253">
        <v>-2.0727015934416601E-3</v>
      </c>
      <c r="O206" s="254">
        <v>-1.0621612552081626E-2</v>
      </c>
      <c r="P206" s="260"/>
      <c r="Q206" s="1"/>
      <c r="R206" s="1"/>
      <c r="S206" s="1"/>
      <c r="T206" s="1"/>
      <c r="U206" s="22"/>
      <c r="V206" s="1"/>
      <c r="W206" s="1"/>
      <c r="X206" s="1"/>
      <c r="AV206"/>
      <c r="AW206"/>
      <c r="AX206"/>
      <c r="AY206"/>
      <c r="AZ206"/>
      <c r="BA206"/>
    </row>
    <row r="207" spans="3:53" ht="19.2" x14ac:dyDescent="0.4">
      <c r="C207" s="42"/>
      <c r="D207" s="72"/>
      <c r="E207" s="42"/>
      <c r="L207" s="19"/>
      <c r="M207" s="242">
        <v>45335</v>
      </c>
      <c r="N207" s="253">
        <v>-8.5622505829934734E-3</v>
      </c>
      <c r="O207" s="254">
        <v>-6.0504229614784903E-3</v>
      </c>
      <c r="P207" s="260"/>
      <c r="Q207" s="1"/>
      <c r="R207" s="1"/>
      <c r="S207" s="1"/>
      <c r="T207" s="1"/>
      <c r="U207" s="22"/>
      <c r="V207" s="1"/>
      <c r="W207" s="1"/>
      <c r="X207" s="1"/>
      <c r="AV207"/>
      <c r="AW207"/>
      <c r="AX207"/>
      <c r="AY207"/>
      <c r="AZ207"/>
      <c r="BA207"/>
    </row>
    <row r="208" spans="3:53" ht="19.2" x14ac:dyDescent="0.4">
      <c r="C208" s="42"/>
      <c r="D208" s="72"/>
      <c r="E208" s="42"/>
      <c r="L208" s="19"/>
      <c r="M208" s="242">
        <v>45336</v>
      </c>
      <c r="N208" s="253">
        <v>6.9213716474566386E-3</v>
      </c>
      <c r="O208" s="254">
        <v>-6.9461626469447578E-3</v>
      </c>
      <c r="P208" s="260"/>
      <c r="Q208" s="1"/>
      <c r="R208" s="1"/>
      <c r="S208" s="1"/>
      <c r="T208" s="1"/>
      <c r="U208" s="22"/>
      <c r="V208" s="1"/>
      <c r="W208" s="1"/>
      <c r="X208" s="1"/>
      <c r="AV208"/>
      <c r="AW208"/>
      <c r="AX208"/>
      <c r="AY208"/>
      <c r="AZ208"/>
      <c r="BA208"/>
    </row>
    <row r="209" spans="3:53" ht="19.2" x14ac:dyDescent="0.4">
      <c r="C209" s="42"/>
      <c r="D209" s="72"/>
      <c r="E209" s="42"/>
      <c r="L209" s="19"/>
      <c r="M209" s="242">
        <v>45337</v>
      </c>
      <c r="N209" s="253">
        <v>5.6299041966256184E-3</v>
      </c>
      <c r="O209" s="254">
        <v>-2.8339447183343986E-3</v>
      </c>
      <c r="P209" s="260"/>
      <c r="Q209" s="1"/>
      <c r="R209" s="1"/>
      <c r="S209" s="1"/>
      <c r="T209" s="1"/>
      <c r="U209" s="22"/>
      <c r="V209" s="1"/>
      <c r="W209" s="1"/>
      <c r="X209" s="1"/>
      <c r="AV209"/>
      <c r="AW209"/>
      <c r="AX209"/>
      <c r="AY209"/>
      <c r="AZ209"/>
      <c r="BA209"/>
    </row>
    <row r="210" spans="3:53" ht="19.2" x14ac:dyDescent="0.4">
      <c r="C210" s="42"/>
      <c r="D210" s="72"/>
      <c r="E210" s="42"/>
      <c r="L210" s="19"/>
      <c r="M210" s="242">
        <v>45338</v>
      </c>
      <c r="N210" s="253">
        <v>-5.3495192215209271E-3</v>
      </c>
      <c r="O210" s="254">
        <v>-8.7985847477726128E-3</v>
      </c>
      <c r="P210" s="260"/>
      <c r="Q210" s="1"/>
      <c r="R210" s="1"/>
      <c r="S210" s="1"/>
      <c r="T210" s="1"/>
      <c r="U210" s="22"/>
      <c r="V210" s="1"/>
      <c r="W210" s="1"/>
      <c r="X210" s="1"/>
      <c r="AV210"/>
      <c r="AW210"/>
      <c r="AX210"/>
      <c r="AY210"/>
      <c r="AZ210"/>
      <c r="BA210"/>
    </row>
    <row r="211" spans="3:53" ht="19.2" x14ac:dyDescent="0.4">
      <c r="C211" s="42"/>
      <c r="D211" s="72"/>
      <c r="E211" s="42"/>
      <c r="L211" s="19"/>
      <c r="M211" s="242">
        <v>45342</v>
      </c>
      <c r="N211" s="253">
        <v>-7.1311109437704832E-3</v>
      </c>
      <c r="O211" s="254">
        <v>-5.7418623772942535E-3</v>
      </c>
      <c r="P211" s="260"/>
      <c r="Q211" s="1"/>
      <c r="R211" s="1"/>
      <c r="S211" s="1"/>
      <c r="T211" s="1"/>
      <c r="U211" s="22"/>
      <c r="V211" s="1"/>
      <c r="W211" s="1"/>
      <c r="X211" s="1"/>
      <c r="AV211"/>
      <c r="AW211"/>
      <c r="AX211"/>
      <c r="AY211"/>
      <c r="AZ211"/>
      <c r="BA211"/>
    </row>
    <row r="212" spans="3:53" ht="19.2" x14ac:dyDescent="0.4">
      <c r="C212" s="42"/>
      <c r="D212" s="72"/>
      <c r="E212" s="42"/>
      <c r="L212" s="19"/>
      <c r="M212" s="242">
        <v>45343</v>
      </c>
      <c r="N212" s="253">
        <v>1.3528360411369886E-3</v>
      </c>
      <c r="O212" s="254">
        <v>4.6343747985195128E-3</v>
      </c>
      <c r="P212" s="260"/>
      <c r="Q212" s="1"/>
      <c r="R212" s="1"/>
      <c r="S212" s="1"/>
      <c r="T212" s="1"/>
      <c r="U212" s="22"/>
      <c r="V212" s="1"/>
      <c r="W212" s="1"/>
      <c r="X212" s="1"/>
      <c r="AV212"/>
      <c r="AW212"/>
      <c r="AX212"/>
      <c r="AY212"/>
      <c r="AZ212"/>
      <c r="BA212"/>
    </row>
    <row r="213" spans="3:53" ht="19.2" x14ac:dyDescent="0.4">
      <c r="C213" s="42"/>
      <c r="D213" s="72"/>
      <c r="E213" s="42"/>
      <c r="L213" s="19"/>
      <c r="M213" s="242">
        <v>45344</v>
      </c>
      <c r="N213" s="253">
        <v>1.9936147736507707E-2</v>
      </c>
      <c r="O213" s="254">
        <v>1.049166493603672E-2</v>
      </c>
      <c r="P213" s="260"/>
      <c r="Q213" s="1"/>
      <c r="R213" s="1"/>
      <c r="S213" s="1"/>
      <c r="T213" s="1"/>
      <c r="U213" s="22"/>
      <c r="V213" s="1"/>
      <c r="W213" s="1"/>
      <c r="X213" s="1"/>
      <c r="AV213"/>
      <c r="AW213"/>
      <c r="AX213"/>
      <c r="AY213"/>
      <c r="AZ213"/>
      <c r="BA213"/>
    </row>
    <row r="214" spans="3:53" ht="19.2" x14ac:dyDescent="0.4">
      <c r="C214" s="42"/>
      <c r="D214" s="72"/>
      <c r="E214" s="42"/>
      <c r="L214" s="19"/>
      <c r="M214" s="242">
        <v>45345</v>
      </c>
      <c r="N214" s="253">
        <v>6.8965517241389789E-4</v>
      </c>
      <c r="O214" s="254">
        <v>-1.0034170418180778E-2</v>
      </c>
      <c r="P214" s="260"/>
      <c r="Q214" s="1"/>
      <c r="R214" s="1"/>
      <c r="S214" s="1"/>
      <c r="T214" s="1"/>
      <c r="U214" s="22"/>
      <c r="V214" s="1"/>
      <c r="W214" s="1"/>
      <c r="X214" s="1"/>
      <c r="AV214"/>
      <c r="AW214"/>
      <c r="AX214"/>
      <c r="AY214"/>
      <c r="AZ214"/>
      <c r="BA214"/>
    </row>
    <row r="215" spans="3:53" ht="19.2" x14ac:dyDescent="0.4">
      <c r="C215" s="42"/>
      <c r="D215" s="72"/>
      <c r="E215" s="42"/>
      <c r="L215" s="19"/>
      <c r="M215" s="242">
        <v>45348</v>
      </c>
      <c r="N215" s="253">
        <v>-2.6240290688132693E-3</v>
      </c>
      <c r="O215" s="254">
        <v>-6.4167174741233983E-3</v>
      </c>
      <c r="P215" s="260"/>
      <c r="Q215" s="1"/>
      <c r="R215" s="1"/>
      <c r="S215" s="1"/>
      <c r="T215" s="1"/>
      <c r="U215" s="22"/>
      <c r="V215" s="1"/>
      <c r="W215" s="1"/>
      <c r="X215" s="1"/>
      <c r="AV215"/>
      <c r="AW215"/>
      <c r="AX215"/>
      <c r="AY215"/>
      <c r="AZ215"/>
      <c r="BA215"/>
    </row>
    <row r="216" spans="3:53" ht="19.2" x14ac:dyDescent="0.4">
      <c r="C216" s="42"/>
      <c r="D216" s="72"/>
      <c r="E216" s="42"/>
      <c r="L216" s="19"/>
      <c r="M216" s="242">
        <v>45349</v>
      </c>
      <c r="N216" s="253">
        <v>1.0381372640226503E-3</v>
      </c>
      <c r="O216" s="254">
        <v>7.2896486052973445E-3</v>
      </c>
      <c r="P216" s="260"/>
      <c r="Q216" s="1"/>
      <c r="R216" s="1"/>
      <c r="S216" s="1"/>
      <c r="T216" s="1"/>
      <c r="U216" s="22"/>
      <c r="V216" s="1"/>
      <c r="W216" s="1"/>
      <c r="X216" s="1"/>
      <c r="AV216"/>
      <c r="AW216"/>
      <c r="AX216"/>
      <c r="AY216"/>
      <c r="AZ216"/>
      <c r="BA216"/>
    </row>
    <row r="217" spans="3:53" ht="19.2" x14ac:dyDescent="0.4">
      <c r="C217" s="42"/>
      <c r="D217" s="72"/>
      <c r="E217" s="42"/>
      <c r="L217" s="19"/>
      <c r="M217" s="242">
        <v>45350</v>
      </c>
      <c r="N217" s="253">
        <v>6.1100449592252999E-4</v>
      </c>
      <c r="O217" s="254">
        <v>-4.7029955424687728E-3</v>
      </c>
      <c r="P217" s="260"/>
      <c r="Q217" s="1"/>
      <c r="R217" s="1"/>
      <c r="S217" s="1"/>
      <c r="T217" s="1"/>
      <c r="U217" s="22"/>
      <c r="V217" s="1"/>
      <c r="W217" s="1"/>
      <c r="X217" s="1"/>
      <c r="AV217"/>
      <c r="AW217"/>
      <c r="AX217"/>
      <c r="AY217"/>
      <c r="AZ217"/>
      <c r="BA217"/>
    </row>
    <row r="218" spans="3:53" ht="19.2" x14ac:dyDescent="0.4">
      <c r="C218" s="42"/>
      <c r="D218" s="72"/>
      <c r="E218" s="42"/>
      <c r="L218" s="19"/>
      <c r="M218" s="242">
        <v>45351</v>
      </c>
      <c r="N218" s="253">
        <v>3.7441022221707874E-3</v>
      </c>
      <c r="O218" s="254">
        <v>-3.5450592000402536E-3</v>
      </c>
      <c r="P218" s="260"/>
      <c r="Q218" s="1"/>
      <c r="R218" s="1"/>
      <c r="S218" s="1"/>
      <c r="T218" s="1"/>
      <c r="U218" s="22"/>
      <c r="V218" s="1"/>
      <c r="W218" s="1"/>
      <c r="X218" s="1"/>
      <c r="AV218"/>
      <c r="AW218"/>
      <c r="AX218"/>
      <c r="AY218"/>
      <c r="AZ218"/>
      <c r="BA218"/>
    </row>
    <row r="219" spans="3:53" ht="19.2" x14ac:dyDescent="0.4">
      <c r="C219" s="42"/>
      <c r="D219" s="72"/>
      <c r="E219" s="42"/>
      <c r="L219" s="19"/>
      <c r="M219" s="242">
        <v>45352</v>
      </c>
      <c r="N219" s="253">
        <v>7.7388355376699159E-3</v>
      </c>
      <c r="O219" s="254">
        <v>-7.6546826921467396E-3</v>
      </c>
      <c r="P219" s="260"/>
      <c r="Q219" s="1"/>
      <c r="R219" s="1"/>
      <c r="S219" s="1"/>
      <c r="T219" s="1"/>
      <c r="U219" s="22"/>
      <c r="V219" s="1"/>
      <c r="W219" s="1"/>
      <c r="X219" s="1"/>
      <c r="AV219"/>
      <c r="AW219"/>
      <c r="AX219"/>
      <c r="AY219"/>
      <c r="AZ219"/>
      <c r="BA219"/>
    </row>
    <row r="220" spans="3:53" ht="19.2" x14ac:dyDescent="0.4">
      <c r="C220" s="42"/>
      <c r="D220" s="72"/>
      <c r="E220" s="42"/>
      <c r="L220" s="19"/>
      <c r="M220" s="242">
        <v>45355</v>
      </c>
      <c r="N220" s="253">
        <v>-1.6669938361219938E-3</v>
      </c>
      <c r="O220" s="254">
        <v>-2.5961362774842879E-2</v>
      </c>
      <c r="P220" s="260"/>
      <c r="Q220" s="1"/>
      <c r="R220" s="1"/>
      <c r="S220" s="1"/>
      <c r="T220" s="1"/>
      <c r="U220" s="22"/>
      <c r="V220" s="1"/>
      <c r="W220" s="1"/>
      <c r="X220" s="1"/>
      <c r="AV220"/>
      <c r="AW220"/>
      <c r="AX220"/>
      <c r="AY220"/>
      <c r="AZ220"/>
      <c r="BA220"/>
    </row>
    <row r="221" spans="3:53" ht="19.2" x14ac:dyDescent="0.4">
      <c r="C221" s="42"/>
      <c r="D221" s="72"/>
      <c r="E221" s="42"/>
      <c r="L221" s="19"/>
      <c r="M221" s="242">
        <v>45356</v>
      </c>
      <c r="N221" s="253">
        <v>-1.0510040802409568E-2</v>
      </c>
      <c r="O221" s="254">
        <v>-2.8947174978401255E-2</v>
      </c>
      <c r="P221" s="260"/>
      <c r="Q221" s="1"/>
      <c r="R221" s="1"/>
      <c r="S221" s="1"/>
      <c r="T221" s="1"/>
      <c r="U221" s="22"/>
      <c r="V221" s="1"/>
      <c r="W221" s="1"/>
      <c r="X221" s="1"/>
      <c r="AV221"/>
      <c r="AW221"/>
      <c r="AX221"/>
      <c r="AY221"/>
      <c r="AZ221"/>
      <c r="BA221"/>
    </row>
    <row r="222" spans="3:53" ht="19.2" x14ac:dyDescent="0.4">
      <c r="C222" s="42"/>
      <c r="D222" s="72"/>
      <c r="E222" s="42"/>
      <c r="L222" s="19"/>
      <c r="M222" s="242">
        <v>45357</v>
      </c>
      <c r="N222" s="253">
        <v>2.2225633585606867E-3</v>
      </c>
      <c r="O222" s="254">
        <v>-8.6918955815279558E-3</v>
      </c>
      <c r="P222" s="260"/>
      <c r="Q222" s="1"/>
      <c r="R222" s="1"/>
      <c r="S222" s="1"/>
      <c r="T222" s="1"/>
      <c r="U222" s="22"/>
      <c r="V222" s="1"/>
      <c r="W222" s="1"/>
      <c r="X222" s="1"/>
      <c r="AV222"/>
      <c r="AW222"/>
      <c r="AX222"/>
      <c r="AY222"/>
      <c r="AZ222"/>
      <c r="BA222"/>
    </row>
    <row r="223" spans="3:53" ht="19.2" x14ac:dyDescent="0.4">
      <c r="C223" s="42"/>
      <c r="D223" s="72"/>
      <c r="E223" s="42"/>
      <c r="L223" s="19"/>
      <c r="M223" s="242">
        <v>45358</v>
      </c>
      <c r="N223" s="253">
        <v>6.3809802077298815E-3</v>
      </c>
      <c r="O223" s="254">
        <v>-4.2176708889954933E-3</v>
      </c>
      <c r="P223" s="260"/>
      <c r="Q223" s="1"/>
      <c r="R223" s="1"/>
      <c r="S223" s="1"/>
      <c r="T223" s="1"/>
      <c r="U223" s="22"/>
      <c r="V223" s="1"/>
      <c r="W223" s="1"/>
      <c r="X223" s="1"/>
      <c r="AV223"/>
      <c r="AW223"/>
      <c r="AX223"/>
      <c r="AY223"/>
      <c r="AZ223"/>
      <c r="BA223"/>
    </row>
    <row r="224" spans="3:53" ht="19.2" x14ac:dyDescent="0.4">
      <c r="C224" s="42"/>
      <c r="D224" s="72"/>
      <c r="E224" s="42"/>
      <c r="L224" s="19"/>
      <c r="M224" s="242">
        <v>45359</v>
      </c>
      <c r="N224" s="253">
        <v>-8.0139032039639214E-3</v>
      </c>
      <c r="O224" s="254">
        <v>8.1921327189526938E-3</v>
      </c>
      <c r="P224" s="260"/>
      <c r="Q224" s="1"/>
      <c r="R224" s="1"/>
      <c r="S224" s="1"/>
      <c r="T224" s="1"/>
      <c r="U224" s="22"/>
      <c r="V224" s="1"/>
      <c r="W224" s="1"/>
      <c r="X224" s="1"/>
      <c r="AV224"/>
      <c r="AW224"/>
      <c r="AX224"/>
      <c r="AY224"/>
      <c r="AZ224"/>
      <c r="BA224"/>
    </row>
    <row r="225" spans="3:53" ht="19.2" x14ac:dyDescent="0.4">
      <c r="C225" s="42"/>
      <c r="D225" s="72"/>
      <c r="E225" s="42"/>
      <c r="L225" s="19"/>
      <c r="M225" s="242">
        <v>45362</v>
      </c>
      <c r="N225" s="253">
        <v>-1.4601998349024403E-3</v>
      </c>
      <c r="O225" s="254">
        <v>1.1223566387040669E-2</v>
      </c>
      <c r="P225" s="260"/>
      <c r="Q225" s="1"/>
      <c r="R225" s="1"/>
      <c r="S225" s="1"/>
      <c r="T225" s="1"/>
      <c r="U225" s="22"/>
      <c r="V225" s="1"/>
      <c r="W225" s="1"/>
      <c r="X225" s="1"/>
      <c r="AV225"/>
      <c r="AW225"/>
      <c r="AX225"/>
      <c r="AY225"/>
      <c r="AZ225"/>
      <c r="BA225"/>
    </row>
    <row r="226" spans="3:53" ht="19.2" x14ac:dyDescent="0.4">
      <c r="C226" s="42"/>
      <c r="D226" s="72"/>
      <c r="E226" s="42"/>
      <c r="L226" s="19"/>
      <c r="M226" s="242">
        <v>45363</v>
      </c>
      <c r="N226" s="253">
        <v>1.2352527931829886E-2</v>
      </c>
      <c r="O226" s="254">
        <v>4.3612024041469024E-3</v>
      </c>
      <c r="P226" s="260"/>
      <c r="Q226" s="1"/>
      <c r="R226" s="1"/>
      <c r="S226" s="1"/>
      <c r="T226" s="1"/>
      <c r="U226" s="22"/>
      <c r="V226" s="1"/>
      <c r="W226" s="1"/>
      <c r="X226" s="1"/>
      <c r="AV226"/>
      <c r="AW226"/>
      <c r="AX226"/>
      <c r="AY226"/>
      <c r="AZ226"/>
      <c r="BA226"/>
    </row>
    <row r="227" spans="3:53" ht="19.2" x14ac:dyDescent="0.4">
      <c r="C227" s="42"/>
      <c r="D227" s="72"/>
      <c r="E227" s="42"/>
      <c r="L227" s="19"/>
      <c r="M227" s="242">
        <v>45364</v>
      </c>
      <c r="N227" s="253">
        <v>-2.5413325247986298E-3</v>
      </c>
      <c r="O227" s="254">
        <v>-1.3086249738758039E-2</v>
      </c>
      <c r="P227" s="260"/>
      <c r="Q227" s="1"/>
      <c r="R227" s="1"/>
      <c r="S227" s="1"/>
      <c r="T227" s="1"/>
      <c r="U227" s="22"/>
      <c r="V227" s="1"/>
      <c r="W227" s="1"/>
      <c r="X227" s="1"/>
      <c r="AV227"/>
      <c r="AW227"/>
      <c r="AX227"/>
      <c r="AY227"/>
      <c r="AZ227"/>
      <c r="BA227"/>
    </row>
    <row r="228" spans="3:53" ht="19.2" x14ac:dyDescent="0.4">
      <c r="C228" s="42"/>
      <c r="D228" s="72"/>
      <c r="E228" s="42"/>
      <c r="L228" s="19"/>
      <c r="M228" s="242">
        <v>45365</v>
      </c>
      <c r="N228" s="253">
        <v>1.4713205768810136E-3</v>
      </c>
      <c r="O228" s="254">
        <v>1.4420129078474625E-2</v>
      </c>
      <c r="P228" s="260"/>
      <c r="Q228" s="1"/>
      <c r="R228" s="1"/>
      <c r="S228" s="1"/>
      <c r="T228" s="1"/>
      <c r="U228" s="22"/>
      <c r="V228" s="1"/>
      <c r="W228" s="1"/>
      <c r="X228" s="1"/>
      <c r="AV228"/>
      <c r="AW228"/>
      <c r="AX228"/>
      <c r="AY228"/>
      <c r="AZ228"/>
      <c r="BA228"/>
    </row>
    <row r="229" spans="3:53" ht="19.2" x14ac:dyDescent="0.4">
      <c r="C229" s="42"/>
      <c r="D229" s="72"/>
      <c r="E229" s="42"/>
      <c r="L229" s="19"/>
      <c r="M229" s="242">
        <v>45366</v>
      </c>
      <c r="N229" s="253">
        <v>-5.2100129868432607E-3</v>
      </c>
      <c r="O229" s="254">
        <v>-5.5344224845114141E-4</v>
      </c>
      <c r="P229" s="260"/>
      <c r="Q229" s="1"/>
      <c r="R229" s="1"/>
      <c r="S229" s="1"/>
      <c r="T229" s="1"/>
      <c r="U229" s="22"/>
      <c r="V229" s="1"/>
      <c r="W229" s="1"/>
      <c r="X229" s="1"/>
      <c r="AV229"/>
      <c r="AW229"/>
      <c r="AX229"/>
      <c r="AY229"/>
      <c r="AZ229"/>
      <c r="BA229"/>
    </row>
    <row r="230" spans="3:53" ht="19.2" x14ac:dyDescent="0.4">
      <c r="C230" s="42"/>
      <c r="D230" s="72"/>
      <c r="E230" s="42"/>
      <c r="L230" s="19"/>
      <c r="M230" s="242">
        <v>45369</v>
      </c>
      <c r="N230" s="253">
        <v>6.8452138592396761E-3</v>
      </c>
      <c r="O230" s="254">
        <v>7.2748198654333414E-3</v>
      </c>
      <c r="P230" s="260"/>
      <c r="Q230" s="1"/>
      <c r="R230" s="1"/>
      <c r="S230" s="1"/>
      <c r="T230" s="1"/>
      <c r="U230" s="22"/>
      <c r="V230" s="1"/>
      <c r="W230" s="1"/>
      <c r="X230" s="1"/>
      <c r="AV230"/>
      <c r="AW230"/>
      <c r="AX230"/>
      <c r="AY230"/>
      <c r="AZ230"/>
      <c r="BA230"/>
    </row>
    <row r="231" spans="3:53" ht="19.2" x14ac:dyDescent="0.4">
      <c r="C231" s="42"/>
      <c r="D231" s="72"/>
      <c r="E231" s="42"/>
      <c r="L231" s="19"/>
      <c r="M231" s="242">
        <v>45370</v>
      </c>
      <c r="N231" s="253">
        <v>7.509027001277725E-3</v>
      </c>
      <c r="O231" s="254">
        <v>1.5552618042431667E-2</v>
      </c>
      <c r="P231" s="260"/>
      <c r="Q231" s="1"/>
      <c r="R231" s="1"/>
      <c r="S231" s="1"/>
      <c r="T231" s="1"/>
      <c r="U231" s="22"/>
      <c r="V231" s="1"/>
      <c r="W231" s="1"/>
      <c r="X231" s="1"/>
      <c r="AV231"/>
      <c r="AW231"/>
      <c r="AX231"/>
      <c r="AY231"/>
      <c r="AZ231"/>
      <c r="BA231"/>
    </row>
    <row r="232" spans="3:53" ht="19.2" x14ac:dyDescent="0.4">
      <c r="C232" s="42"/>
      <c r="D232" s="72"/>
      <c r="E232" s="42"/>
      <c r="L232" s="19"/>
      <c r="M232" s="242">
        <v>45371</v>
      </c>
      <c r="N232" s="253">
        <v>1.0452662298422373E-2</v>
      </c>
      <c r="O232" s="254">
        <v>1.5919010529693942E-2</v>
      </c>
      <c r="P232" s="260"/>
      <c r="Q232" s="1"/>
      <c r="R232" s="1"/>
      <c r="S232" s="1"/>
      <c r="T232" s="1"/>
      <c r="U232" s="22"/>
      <c r="V232" s="1"/>
      <c r="W232" s="1"/>
      <c r="X232" s="1"/>
      <c r="AV232"/>
      <c r="AW232"/>
      <c r="AX232"/>
      <c r="AY232"/>
      <c r="AZ232"/>
      <c r="BA232"/>
    </row>
    <row r="233" spans="3:53" ht="19.2" x14ac:dyDescent="0.4">
      <c r="C233" s="42"/>
      <c r="D233" s="72"/>
      <c r="E233" s="42"/>
      <c r="L233" s="19"/>
      <c r="M233" s="242">
        <v>45372</v>
      </c>
      <c r="N233" s="253">
        <v>3.6033333372993883E-3</v>
      </c>
      <c r="O233" s="254">
        <v>-4.0571902612823868E-2</v>
      </c>
      <c r="P233" s="260"/>
      <c r="Q233" s="1"/>
      <c r="R233" s="1"/>
      <c r="S233" s="1"/>
      <c r="T233" s="1"/>
      <c r="U233" s="22"/>
      <c r="V233" s="1"/>
      <c r="W233" s="1"/>
      <c r="X233" s="1"/>
      <c r="AV233"/>
      <c r="AW233"/>
      <c r="AX233"/>
      <c r="AY233"/>
      <c r="AZ233"/>
      <c r="BA233"/>
    </row>
    <row r="234" spans="3:53" ht="19.2" x14ac:dyDescent="0.4">
      <c r="C234" s="42"/>
      <c r="D234" s="72"/>
      <c r="E234" s="42"/>
      <c r="L234" s="19"/>
      <c r="M234" s="242">
        <v>45373</v>
      </c>
      <c r="N234" s="253">
        <v>2.4114694470280425E-3</v>
      </c>
      <c r="O234" s="254">
        <v>9.6485396399324744E-3</v>
      </c>
      <c r="P234" s="260"/>
      <c r="Q234" s="1"/>
      <c r="R234" s="1"/>
      <c r="S234" s="1"/>
      <c r="T234" s="1"/>
      <c r="U234" s="22"/>
      <c r="V234" s="1"/>
      <c r="W234" s="1"/>
      <c r="X234" s="1"/>
      <c r="AV234"/>
      <c r="AW234"/>
      <c r="AX234"/>
      <c r="AY234"/>
      <c r="AZ234"/>
      <c r="BA234"/>
    </row>
    <row r="235" spans="3:53" ht="19.2" x14ac:dyDescent="0.4">
      <c r="C235" s="42"/>
      <c r="D235" s="72"/>
      <c r="E235" s="42"/>
      <c r="L235" s="19"/>
      <c r="M235" s="242">
        <v>45376</v>
      </c>
      <c r="N235" s="253">
        <v>-5.791897001674041E-3</v>
      </c>
      <c r="O235" s="254">
        <v>-1.1312715695087339E-2</v>
      </c>
      <c r="P235" s="260"/>
      <c r="Q235" s="1"/>
      <c r="R235" s="1"/>
      <c r="S235" s="1"/>
      <c r="T235" s="1"/>
      <c r="U235" s="22"/>
      <c r="V235" s="1"/>
      <c r="W235" s="1"/>
      <c r="X235" s="1"/>
      <c r="AV235"/>
      <c r="AW235"/>
      <c r="AX235"/>
      <c r="AY235"/>
      <c r="AZ235"/>
      <c r="BA235"/>
    </row>
    <row r="236" spans="3:53" ht="19.2" x14ac:dyDescent="0.4">
      <c r="C236" s="42"/>
      <c r="D236" s="72"/>
      <c r="E236" s="42"/>
      <c r="L236" s="19"/>
      <c r="M236" s="242">
        <v>45377</v>
      </c>
      <c r="N236" s="253">
        <v>-1.8469707755354127E-3</v>
      </c>
      <c r="O236" s="254">
        <v>-6.6725197541702376E-3</v>
      </c>
      <c r="P236" s="260"/>
      <c r="Q236" s="1"/>
      <c r="R236" s="1"/>
      <c r="S236" s="1"/>
      <c r="T236" s="1"/>
      <c r="U236" s="22"/>
      <c r="V236" s="1"/>
      <c r="W236" s="1"/>
      <c r="X236" s="1"/>
      <c r="AV236"/>
      <c r="AW236"/>
      <c r="AX236"/>
      <c r="AY236"/>
      <c r="AZ236"/>
      <c r="BA236"/>
    </row>
    <row r="237" spans="3:53" ht="19.2" x14ac:dyDescent="0.4">
      <c r="C237" s="42"/>
      <c r="D237" s="72"/>
      <c r="E237" s="42"/>
      <c r="L237" s="19"/>
      <c r="M237" s="242">
        <v>45378</v>
      </c>
      <c r="N237" s="253">
        <v>1.0427099393091827E-2</v>
      </c>
      <c r="O237" s="254">
        <v>2.3261608489339863E-2</v>
      </c>
      <c r="P237" s="260"/>
      <c r="Q237" s="1"/>
      <c r="R237" s="1"/>
      <c r="S237" s="1"/>
      <c r="T237" s="1"/>
      <c r="U237" s="22"/>
      <c r="V237" s="1"/>
      <c r="W237" s="1"/>
      <c r="X237" s="1"/>
      <c r="AV237"/>
      <c r="AW237"/>
      <c r="AX237"/>
      <c r="AY237"/>
      <c r="AZ237"/>
      <c r="BA237"/>
    </row>
    <row r="238" spans="3:53" ht="19.2" x14ac:dyDescent="0.4">
      <c r="C238" s="42"/>
      <c r="D238" s="72"/>
      <c r="E238" s="42"/>
      <c r="L238" s="19"/>
      <c r="M238" s="242">
        <v>45379</v>
      </c>
      <c r="N238" s="253">
        <v>9.9522224937705051E-4</v>
      </c>
      <c r="O238" s="254">
        <v>-9.3850515657406212E-3</v>
      </c>
      <c r="P238" s="260"/>
      <c r="Q238" s="1"/>
      <c r="R238" s="1"/>
      <c r="S238" s="1"/>
      <c r="T238" s="1"/>
      <c r="U238" s="22"/>
      <c r="V238" s="1"/>
      <c r="W238" s="1"/>
      <c r="X238" s="1"/>
      <c r="AV238"/>
      <c r="AW238"/>
      <c r="AX238"/>
      <c r="AY238"/>
      <c r="AZ238"/>
      <c r="BA238"/>
    </row>
    <row r="239" spans="3:53" ht="19.2" x14ac:dyDescent="0.4">
      <c r="C239" s="42"/>
      <c r="D239" s="72"/>
      <c r="E239" s="42"/>
      <c r="L239" s="19"/>
      <c r="M239" s="242">
        <v>45383</v>
      </c>
      <c r="N239" s="253">
        <v>4.786272498046845E-4</v>
      </c>
      <c r="O239" s="254">
        <v>-6.2523650312313103E-3</v>
      </c>
      <c r="P239" s="260"/>
      <c r="Q239" s="1"/>
      <c r="R239" s="1"/>
      <c r="S239" s="1"/>
      <c r="T239" s="1"/>
      <c r="U239" s="22"/>
      <c r="V239" s="1"/>
      <c r="W239" s="1"/>
      <c r="X239" s="1"/>
      <c r="AV239"/>
      <c r="AW239"/>
      <c r="AX239"/>
      <c r="AY239"/>
      <c r="AZ239"/>
      <c r="BA239"/>
    </row>
    <row r="240" spans="3:53" ht="19.2" x14ac:dyDescent="0.4">
      <c r="C240" s="42"/>
      <c r="D240" s="72"/>
      <c r="E240" s="42"/>
      <c r="L240" s="19"/>
      <c r="M240" s="242">
        <v>45384</v>
      </c>
      <c r="N240" s="253">
        <v>-7.239483136227156E-3</v>
      </c>
      <c r="O240" s="254">
        <v>-7.8794755536162834E-3</v>
      </c>
      <c r="P240" s="260"/>
      <c r="Q240" s="1"/>
      <c r="R240" s="1"/>
      <c r="S240" s="1"/>
      <c r="T240" s="1"/>
      <c r="U240" s="22"/>
      <c r="V240" s="1"/>
      <c r="W240" s="1"/>
      <c r="X240" s="1"/>
      <c r="AV240"/>
      <c r="AW240"/>
      <c r="AX240"/>
      <c r="AY240"/>
      <c r="AZ240"/>
      <c r="BA240"/>
    </row>
    <row r="241" spans="3:53" ht="19.2" x14ac:dyDescent="0.4">
      <c r="C241" s="42"/>
      <c r="D241" s="72"/>
      <c r="E241" s="42"/>
      <c r="L241" s="19"/>
      <c r="M241" s="242">
        <v>45385</v>
      </c>
      <c r="N241" s="253">
        <v>-1.4933802674449415E-3</v>
      </c>
      <c r="O241" s="254">
        <v>2.1958797099406605E-3</v>
      </c>
      <c r="P241" s="260"/>
      <c r="Q241" s="1"/>
      <c r="R241" s="1"/>
      <c r="S241" s="1"/>
      <c r="T241" s="1"/>
      <c r="U241" s="22"/>
      <c r="V241" s="1"/>
      <c r="W241" s="1"/>
      <c r="X241" s="1"/>
      <c r="AV241"/>
      <c r="AW241"/>
      <c r="AX241"/>
      <c r="AY241"/>
      <c r="AZ241"/>
      <c r="BA241"/>
    </row>
    <row r="242" spans="3:53" ht="19.2" x14ac:dyDescent="0.4">
      <c r="C242" s="42"/>
      <c r="D242" s="72"/>
      <c r="E242" s="42"/>
      <c r="L242" s="19"/>
      <c r="M242" s="242">
        <v>45386</v>
      </c>
      <c r="N242" s="253">
        <v>-1.352487605235792E-2</v>
      </c>
      <c r="O242" s="254">
        <v>-6.220908585828089E-3</v>
      </c>
      <c r="P242" s="260"/>
      <c r="Q242" s="1"/>
      <c r="R242" s="1"/>
      <c r="S242" s="1"/>
      <c r="T242" s="1"/>
      <c r="U242" s="22"/>
      <c r="V242" s="1"/>
      <c r="W242" s="1"/>
      <c r="X242" s="1"/>
      <c r="AV242"/>
      <c r="AW242"/>
      <c r="AX242"/>
      <c r="AY242"/>
      <c r="AZ242"/>
      <c r="BA242"/>
    </row>
    <row r="243" spans="3:53" ht="19.2" x14ac:dyDescent="0.4">
      <c r="C243" s="42"/>
      <c r="D243" s="72"/>
      <c r="E243" s="42"/>
      <c r="L243" s="19"/>
      <c r="M243" s="242">
        <v>45387</v>
      </c>
      <c r="N243" s="253">
        <v>1.17976821135037E-2</v>
      </c>
      <c r="O243" s="254">
        <v>5.8446534348443636E-3</v>
      </c>
      <c r="P243" s="260"/>
      <c r="Q243" s="1"/>
      <c r="R243" s="1"/>
      <c r="S243" s="1"/>
      <c r="T243" s="1"/>
      <c r="U243" s="22"/>
      <c r="V243" s="1"/>
      <c r="W243" s="1"/>
      <c r="X243" s="1"/>
      <c r="AV243"/>
      <c r="AW243"/>
      <c r="AX243"/>
      <c r="AY243"/>
      <c r="AZ243"/>
      <c r="BA243"/>
    </row>
    <row r="244" spans="3:53" ht="19.2" x14ac:dyDescent="0.4">
      <c r="C244" s="42"/>
      <c r="D244" s="72"/>
      <c r="E244" s="42"/>
      <c r="L244" s="19"/>
      <c r="M244" s="242">
        <v>45390</v>
      </c>
      <c r="N244" s="253">
        <v>3.3675433453939985E-4</v>
      </c>
      <c r="O244" s="254">
        <v>-6.8845414025184423E-3</v>
      </c>
      <c r="P244" s="260"/>
      <c r="Q244" s="1"/>
      <c r="R244" s="1"/>
      <c r="S244" s="1"/>
      <c r="T244" s="1"/>
      <c r="U244" s="22"/>
      <c r="V244" s="1"/>
      <c r="W244" s="1"/>
      <c r="X244" s="1"/>
      <c r="AV244"/>
      <c r="AW244"/>
      <c r="AX244"/>
      <c r="AY244"/>
      <c r="AZ244"/>
      <c r="BA244"/>
    </row>
    <row r="245" spans="3:53" ht="19.2" x14ac:dyDescent="0.4">
      <c r="C245" s="42"/>
      <c r="D245" s="72"/>
      <c r="E245" s="42"/>
      <c r="L245" s="19"/>
      <c r="M245" s="242">
        <v>45391</v>
      </c>
      <c r="N245" s="253">
        <v>-7.0005121028339414E-4</v>
      </c>
      <c r="O245" s="254">
        <v>5.3744738420559461E-3</v>
      </c>
      <c r="P245" s="260"/>
      <c r="Q245" s="1"/>
      <c r="R245" s="1"/>
      <c r="S245" s="1"/>
      <c r="T245" s="1"/>
      <c r="U245" s="22"/>
      <c r="V245" s="1"/>
      <c r="W245" s="1"/>
      <c r="X245" s="1"/>
      <c r="AV245"/>
      <c r="AW245"/>
      <c r="AX245"/>
      <c r="AY245"/>
      <c r="AZ245"/>
      <c r="BA245"/>
    </row>
    <row r="246" spans="3:53" ht="19.2" x14ac:dyDescent="0.4">
      <c r="C246" s="42"/>
      <c r="D246" s="72"/>
      <c r="E246" s="42"/>
      <c r="L246" s="19"/>
      <c r="M246" s="242">
        <v>45392</v>
      </c>
      <c r="N246" s="253">
        <v>-3.8325737859241948E-3</v>
      </c>
      <c r="O246" s="254">
        <v>-4.965780843251155E-3</v>
      </c>
      <c r="P246" s="260"/>
      <c r="Q246" s="1"/>
      <c r="R246" s="1"/>
      <c r="S246" s="1"/>
      <c r="T246" s="1"/>
      <c r="U246" s="22"/>
      <c r="V246" s="1"/>
      <c r="W246" s="1"/>
      <c r="X246" s="1"/>
      <c r="AV246"/>
      <c r="AW246"/>
      <c r="AX246"/>
      <c r="AY246"/>
      <c r="AZ246"/>
      <c r="BA246"/>
    </row>
    <row r="247" spans="3:53" ht="19.2" x14ac:dyDescent="0.4">
      <c r="C247" s="42"/>
      <c r="D247" s="72"/>
      <c r="E247" s="42"/>
      <c r="L247" s="19"/>
      <c r="M247" s="242">
        <v>45393</v>
      </c>
      <c r="N247" s="253">
        <v>7.6212943319421524E-3</v>
      </c>
      <c r="O247" s="254">
        <v>4.3348006774969076E-2</v>
      </c>
      <c r="P247" s="260"/>
      <c r="Q247" s="1"/>
      <c r="R247" s="1"/>
      <c r="S247" s="1"/>
      <c r="T247" s="1"/>
      <c r="U247" s="22"/>
      <c r="V247" s="1"/>
      <c r="W247" s="1"/>
      <c r="X247" s="1"/>
      <c r="AV247"/>
      <c r="AW247"/>
      <c r="AX247"/>
      <c r="AY247"/>
      <c r="AZ247"/>
      <c r="BA247"/>
    </row>
    <row r="248" spans="3:53" ht="19.2" x14ac:dyDescent="0.4">
      <c r="C248" s="42"/>
      <c r="D248" s="72"/>
      <c r="E248" s="42"/>
      <c r="L248" s="19"/>
      <c r="M248" s="242">
        <v>45394</v>
      </c>
      <c r="N248" s="253">
        <v>-8.4860744369607798E-3</v>
      </c>
      <c r="O248" s="254">
        <v>1.4064542158247277E-2</v>
      </c>
      <c r="P248" s="260"/>
      <c r="Q248" s="1"/>
      <c r="R248" s="1"/>
      <c r="S248" s="1"/>
      <c r="T248" s="1"/>
      <c r="U248" s="22"/>
      <c r="V248" s="1"/>
      <c r="W248" s="1"/>
      <c r="X248" s="1"/>
      <c r="AV248"/>
      <c r="AW248"/>
      <c r="AX248"/>
      <c r="AY248"/>
      <c r="AZ248"/>
      <c r="BA248"/>
    </row>
    <row r="249" spans="3:53" ht="19.2" x14ac:dyDescent="0.4">
      <c r="C249" s="42"/>
      <c r="D249" s="72"/>
      <c r="E249" s="42"/>
      <c r="L249" s="19"/>
      <c r="M249" s="242">
        <v>45397</v>
      </c>
      <c r="N249" s="253">
        <v>-1.1657672738696646E-2</v>
      </c>
      <c r="O249" s="254">
        <v>-2.1001257335959259E-2</v>
      </c>
      <c r="P249" s="260"/>
      <c r="Q249" s="1"/>
      <c r="R249" s="1"/>
      <c r="S249" s="1"/>
      <c r="T249" s="1"/>
      <c r="U249" s="22"/>
      <c r="V249" s="1"/>
      <c r="W249" s="1"/>
      <c r="X249" s="1"/>
      <c r="AV249"/>
      <c r="AW249"/>
      <c r="AX249"/>
      <c r="AY249"/>
      <c r="AZ249"/>
      <c r="BA249"/>
    </row>
    <row r="250" spans="3:53" ht="19.2" x14ac:dyDescent="0.4">
      <c r="C250" s="42"/>
      <c r="D250" s="72"/>
      <c r="E250" s="42"/>
      <c r="L250" s="19"/>
      <c r="M250" s="242">
        <v>45398</v>
      </c>
      <c r="N250" s="253">
        <v>-6.551308037359677E-5</v>
      </c>
      <c r="O250" s="254">
        <v>-1.7439588678020517E-2</v>
      </c>
      <c r="P250" s="260"/>
      <c r="Q250" s="1"/>
      <c r="R250" s="1"/>
      <c r="S250" s="1"/>
      <c r="T250" s="1"/>
      <c r="U250" s="22"/>
      <c r="V250" s="1"/>
      <c r="W250" s="1"/>
      <c r="X250" s="1"/>
      <c r="AV250"/>
      <c r="AW250"/>
      <c r="AX250"/>
      <c r="AY250"/>
      <c r="AZ250"/>
      <c r="BA250"/>
    </row>
    <row r="251" spans="3:53" ht="19.2" x14ac:dyDescent="0.4">
      <c r="C251" s="42"/>
      <c r="D251" s="72"/>
      <c r="E251" s="42"/>
      <c r="L251" s="19"/>
      <c r="M251" s="242">
        <v>45399</v>
      </c>
      <c r="N251" s="253">
        <v>-7.9575089020900817E-3</v>
      </c>
      <c r="O251" s="254">
        <v>-1.0182079543118333E-2</v>
      </c>
      <c r="P251" s="260"/>
      <c r="Q251" s="1"/>
      <c r="R251" s="1"/>
      <c r="S251" s="1"/>
      <c r="T251" s="1"/>
      <c r="U251" s="22"/>
      <c r="V251" s="1"/>
      <c r="W251" s="1"/>
      <c r="X251" s="1"/>
      <c r="AV251"/>
      <c r="AW251"/>
      <c r="AX251"/>
      <c r="AY251"/>
      <c r="AZ251"/>
      <c r="BA251"/>
    </row>
    <row r="252" spans="3:53" ht="19.2" x14ac:dyDescent="0.4">
      <c r="C252" s="42"/>
      <c r="D252" s="72"/>
      <c r="E252" s="42"/>
      <c r="L252" s="19"/>
      <c r="M252" s="242">
        <v>45400</v>
      </c>
      <c r="N252" s="253">
        <v>-2.3507964013244442E-3</v>
      </c>
      <c r="O252" s="254">
        <v>-6.0062718281646806E-3</v>
      </c>
      <c r="P252" s="260"/>
      <c r="Q252" s="1"/>
      <c r="R252" s="1"/>
      <c r="S252" s="1"/>
      <c r="T252" s="1"/>
      <c r="U252" s="22"/>
      <c r="V252" s="1"/>
      <c r="W252" s="1"/>
      <c r="X252" s="1"/>
      <c r="AV252"/>
      <c r="AW252"/>
      <c r="AX252"/>
      <c r="AY252"/>
      <c r="AZ252"/>
      <c r="BA252"/>
    </row>
    <row r="253" spans="3:53" ht="19.2" x14ac:dyDescent="0.4">
      <c r="C253" s="42"/>
      <c r="D253" s="72"/>
      <c r="E253" s="42"/>
      <c r="L253" s="19"/>
      <c r="M253" s="242">
        <v>45401</v>
      </c>
      <c r="N253" s="253">
        <v>-8.8739724908621868E-3</v>
      </c>
      <c r="O253" s="254">
        <v>-1.2357725172810483E-2</v>
      </c>
      <c r="P253" s="260"/>
      <c r="Q253" s="1"/>
      <c r="R253" s="1"/>
      <c r="S253" s="1"/>
      <c r="T253" s="1"/>
      <c r="U253" s="22"/>
      <c r="V253" s="1"/>
      <c r="W253" s="1"/>
      <c r="X253" s="1"/>
      <c r="AV253"/>
      <c r="AW253"/>
      <c r="AX253"/>
      <c r="AY253"/>
      <c r="AZ253"/>
      <c r="BA253"/>
    </row>
    <row r="254" spans="3:53" ht="19.2" x14ac:dyDescent="0.4">
      <c r="C254" s="42"/>
      <c r="D254" s="72"/>
      <c r="E254" s="42"/>
      <c r="L254" s="19"/>
      <c r="M254" s="242">
        <v>45404</v>
      </c>
      <c r="N254" s="253">
        <v>9.8762677139980354E-3</v>
      </c>
      <c r="O254" s="254">
        <v>5.7553099856443744E-3</v>
      </c>
      <c r="P254" s="260"/>
      <c r="Q254" s="1"/>
      <c r="R254" s="1"/>
      <c r="S254" s="1"/>
      <c r="T254" s="1"/>
      <c r="U254" s="22"/>
      <c r="V254" s="1"/>
      <c r="W254" s="1"/>
      <c r="X254" s="1"/>
      <c r="AV254"/>
      <c r="AW254"/>
      <c r="AX254"/>
      <c r="AY254"/>
      <c r="AZ254"/>
      <c r="BA254"/>
    </row>
    <row r="255" spans="3:53" ht="19.2" x14ac:dyDescent="0.4">
      <c r="C255" s="42"/>
      <c r="D255" s="72"/>
      <c r="E255" s="42"/>
      <c r="L255" s="19"/>
      <c r="M255" s="242">
        <v>45405</v>
      </c>
      <c r="N255" s="253">
        <v>1.1198207284981504E-2</v>
      </c>
      <c r="O255" s="254">
        <v>5.7268815509305127E-3</v>
      </c>
      <c r="P255" s="260"/>
      <c r="Q255" s="1"/>
      <c r="R255" s="1"/>
      <c r="S255" s="1"/>
      <c r="T255" s="1"/>
      <c r="U255" s="22"/>
      <c r="V255" s="1"/>
      <c r="W255" s="1"/>
      <c r="X255" s="1"/>
      <c r="AV255"/>
      <c r="AW255"/>
      <c r="AX255"/>
      <c r="AY255"/>
      <c r="AZ255"/>
      <c r="BA255"/>
    </row>
    <row r="256" spans="3:53" ht="19.2" x14ac:dyDescent="0.4">
      <c r="C256" s="42"/>
      <c r="D256" s="72"/>
      <c r="E256" s="42"/>
      <c r="L256" s="19"/>
      <c r="M256" s="242">
        <v>45406</v>
      </c>
      <c r="N256" s="253">
        <v>-3.415535916757406E-5</v>
      </c>
      <c r="O256" s="254">
        <v>1.3148505056563987E-2</v>
      </c>
      <c r="P256" s="260"/>
      <c r="Q256" s="1"/>
      <c r="R256" s="1"/>
      <c r="S256" s="1"/>
      <c r="T256" s="1"/>
      <c r="U256" s="22"/>
      <c r="V256" s="1"/>
      <c r="W256" s="1"/>
      <c r="X256" s="1"/>
      <c r="AV256"/>
      <c r="AW256"/>
      <c r="AX256"/>
      <c r="AY256"/>
      <c r="AZ256"/>
      <c r="BA256"/>
    </row>
    <row r="257" spans="3:53" ht="19.2" x14ac:dyDescent="0.4">
      <c r="C257" s="42"/>
      <c r="D257" s="72"/>
      <c r="E257" s="42"/>
      <c r="L257" s="19"/>
      <c r="M257" s="242">
        <v>45407</v>
      </c>
      <c r="N257" s="253">
        <v>-5.5541875175052725E-3</v>
      </c>
      <c r="O257" s="254">
        <v>3.3762651726172181E-3</v>
      </c>
      <c r="P257" s="260"/>
      <c r="Q257" s="1"/>
      <c r="R257" s="1"/>
      <c r="S257" s="1"/>
      <c r="T257" s="1"/>
      <c r="U257" s="22"/>
      <c r="V257" s="1"/>
      <c r="W257" s="1"/>
      <c r="X257" s="1"/>
      <c r="AV257"/>
      <c r="AW257"/>
      <c r="AX257"/>
      <c r="AY257"/>
      <c r="AZ257"/>
      <c r="BA257"/>
    </row>
    <row r="258" spans="3:53" ht="19.2" x14ac:dyDescent="0.4">
      <c r="C258" s="42"/>
      <c r="D258" s="72"/>
      <c r="E258" s="42"/>
      <c r="L258" s="19"/>
      <c r="M258" s="242">
        <v>45408</v>
      </c>
      <c r="N258" s="253">
        <v>1.1255689899490265E-2</v>
      </c>
      <c r="O258" s="254">
        <v>-1.7138700076373293E-3</v>
      </c>
      <c r="P258" s="260"/>
      <c r="Q258" s="1"/>
      <c r="R258" s="1"/>
      <c r="S258" s="1"/>
      <c r="T258" s="1"/>
      <c r="U258" s="22"/>
      <c r="V258" s="1"/>
      <c r="W258" s="1"/>
      <c r="X258" s="1"/>
      <c r="AV258"/>
      <c r="AW258"/>
      <c r="AX258"/>
      <c r="AY258"/>
      <c r="AZ258"/>
      <c r="BA258"/>
    </row>
    <row r="259" spans="3:53" ht="19.2" x14ac:dyDescent="0.4">
      <c r="C259" s="42"/>
      <c r="D259" s="72"/>
      <c r="E259" s="42"/>
      <c r="L259" s="19"/>
      <c r="M259" s="242">
        <v>45411</v>
      </c>
      <c r="N259" s="253">
        <v>1.036508767098936E-3</v>
      </c>
      <c r="O259" s="254">
        <v>2.2249962955900836E-2</v>
      </c>
      <c r="P259" s="260"/>
      <c r="Q259" s="1"/>
      <c r="R259" s="1"/>
      <c r="S259" s="1"/>
      <c r="T259" s="1"/>
      <c r="U259" s="22"/>
      <c r="V259" s="1"/>
      <c r="W259" s="1"/>
      <c r="X259" s="1"/>
      <c r="AV259"/>
      <c r="AW259"/>
      <c r="AX259"/>
      <c r="AY259"/>
      <c r="AZ259"/>
      <c r="BA259"/>
    </row>
    <row r="260" spans="3:53" ht="19.2" x14ac:dyDescent="0.4">
      <c r="C260" s="42"/>
      <c r="D260" s="72"/>
      <c r="E260" s="42"/>
      <c r="L260" s="19"/>
      <c r="M260" s="242">
        <v>45412</v>
      </c>
      <c r="N260" s="253">
        <v>-1.2002279500402472E-2</v>
      </c>
      <c r="O260" s="254">
        <v>-1.4441376727075688E-2</v>
      </c>
      <c r="P260" s="260"/>
      <c r="Q260" s="1"/>
      <c r="R260" s="1"/>
      <c r="S260" s="1"/>
      <c r="T260" s="1"/>
      <c r="U260" s="22"/>
      <c r="V260" s="1"/>
      <c r="W260" s="1"/>
      <c r="X260" s="1"/>
      <c r="AV260"/>
      <c r="AW260"/>
      <c r="AX260"/>
      <c r="AY260"/>
      <c r="AZ260"/>
      <c r="BA260"/>
    </row>
    <row r="261" spans="3:53" ht="19.2" x14ac:dyDescent="0.4">
      <c r="C261" s="42"/>
      <c r="D261" s="72"/>
      <c r="E261" s="42"/>
      <c r="L261" s="19"/>
      <c r="M261" s="242">
        <v>45413</v>
      </c>
      <c r="N261" s="253">
        <v>-3.0279141520401474E-3</v>
      </c>
      <c r="O261" s="253">
        <v>-5.8284737252320227E-3</v>
      </c>
      <c r="P261" s="260"/>
      <c r="Q261" s="1"/>
      <c r="R261" s="1"/>
      <c r="S261" s="1"/>
      <c r="T261" s="1"/>
      <c r="U261" s="22"/>
      <c r="V261" s="1"/>
      <c r="W261" s="1"/>
      <c r="X261" s="1"/>
      <c r="AV261"/>
      <c r="AW261"/>
      <c r="AX261"/>
      <c r="AY261"/>
      <c r="AZ261"/>
      <c r="BA261"/>
    </row>
    <row r="262" spans="3:53" ht="19.2" x14ac:dyDescent="0.4">
      <c r="C262" s="42"/>
      <c r="D262" s="72"/>
      <c r="E262" s="42"/>
      <c r="L262" s="19"/>
      <c r="M262" s="242">
        <v>45414</v>
      </c>
      <c r="N262" s="253">
        <v>3.2868262464752899E-3</v>
      </c>
      <c r="O262" s="253">
        <v>1.5889067084418666E-2</v>
      </c>
      <c r="P262" s="260"/>
      <c r="Q262" s="1"/>
      <c r="R262" s="1"/>
      <c r="S262" s="1"/>
      <c r="T262" s="1"/>
      <c r="U262" s="22"/>
      <c r="V262" s="1"/>
      <c r="W262" s="1"/>
      <c r="X262" s="1"/>
      <c r="AV262"/>
      <c r="AW262"/>
      <c r="AX262"/>
      <c r="AY262"/>
      <c r="AZ262"/>
      <c r="BA262"/>
    </row>
    <row r="263" spans="3:53" ht="19.2" x14ac:dyDescent="0.4">
      <c r="C263" s="42"/>
      <c r="D263" s="72"/>
      <c r="E263" s="42"/>
      <c r="L263" s="19"/>
      <c r="M263" s="242">
        <v>45415</v>
      </c>
      <c r="N263" s="253">
        <v>7.6920435999715906E-3</v>
      </c>
      <c r="O263" s="253">
        <v>5.4892655034286211E-2</v>
      </c>
      <c r="P263" s="260"/>
      <c r="Q263" s="1"/>
      <c r="R263" s="1"/>
      <c r="S263" s="1"/>
      <c r="T263" s="1"/>
      <c r="U263" s="22"/>
      <c r="V263" s="1"/>
      <c r="W263" s="1"/>
      <c r="X263" s="1"/>
      <c r="AV263"/>
      <c r="AW263"/>
      <c r="AX263"/>
      <c r="AY263"/>
      <c r="AZ263"/>
      <c r="BA263"/>
    </row>
    <row r="264" spans="3:53" ht="19.2" x14ac:dyDescent="0.4">
      <c r="C264" s="42"/>
      <c r="D264" s="72"/>
      <c r="E264" s="42"/>
      <c r="L264" s="19"/>
      <c r="M264" s="242">
        <v>45418</v>
      </c>
      <c r="N264" s="253">
        <v>1.1299871859771582E-2</v>
      </c>
      <c r="O264" s="253">
        <v>-8.1524379604975081E-3</v>
      </c>
      <c r="P264" s="260"/>
      <c r="Q264" s="1"/>
      <c r="R264" s="1"/>
      <c r="S264" s="1"/>
      <c r="T264" s="1"/>
      <c r="U264" s="22"/>
      <c r="V264" s="1"/>
      <c r="W264" s="1"/>
      <c r="X264" s="1"/>
      <c r="AV264"/>
      <c r="AW264"/>
      <c r="AX264"/>
      <c r="AY264"/>
      <c r="AZ264"/>
      <c r="BA264"/>
    </row>
    <row r="265" spans="3:53" ht="19.2" x14ac:dyDescent="0.4">
      <c r="C265" s="42"/>
      <c r="D265" s="72"/>
      <c r="E265" s="42"/>
      <c r="L265" s="19"/>
      <c r="M265" s="242">
        <v>45419</v>
      </c>
      <c r="N265" s="253">
        <v>2.9558181485151332E-3</v>
      </c>
      <c r="O265" s="253">
        <v>5.654629770052445E-3</v>
      </c>
      <c r="P265" s="260"/>
      <c r="Q265" s="1"/>
      <c r="R265" s="1"/>
      <c r="S265" s="1"/>
      <c r="T265" s="1"/>
      <c r="U265" s="22"/>
      <c r="V265" s="1"/>
      <c r="W265" s="1"/>
      <c r="X265" s="1"/>
      <c r="AV265"/>
      <c r="AW265"/>
      <c r="AX265"/>
      <c r="AY265"/>
      <c r="AZ265"/>
      <c r="BA265"/>
    </row>
    <row r="266" spans="3:53" ht="19.2" x14ac:dyDescent="0.4">
      <c r="C266" s="42"/>
      <c r="D266" s="72"/>
      <c r="E266" s="42"/>
      <c r="L266" s="19"/>
      <c r="M266" s="242">
        <v>45420</v>
      </c>
      <c r="N266" s="253">
        <v>1.5743698452051374E-3</v>
      </c>
      <c r="O266" s="253">
        <v>3.3443306478370973E-3</v>
      </c>
      <c r="P266" s="260"/>
      <c r="Q266" s="1"/>
      <c r="R266" s="1"/>
      <c r="S266" s="1"/>
      <c r="T266" s="1"/>
      <c r="U266" s="22"/>
      <c r="V266" s="1"/>
      <c r="W266" s="1"/>
      <c r="X266" s="1"/>
      <c r="AV266"/>
      <c r="AW266"/>
      <c r="AX266"/>
      <c r="AY266"/>
      <c r="AZ266"/>
      <c r="BA266"/>
    </row>
    <row r="267" spans="3:53" ht="19.2" x14ac:dyDescent="0.4">
      <c r="C267" s="42"/>
      <c r="D267" s="72"/>
      <c r="E267" s="42"/>
      <c r="L267" s="19"/>
      <c r="M267" s="242">
        <v>45421</v>
      </c>
      <c r="N267" s="253">
        <v>4.2038502076137546E-3</v>
      </c>
      <c r="O267" s="253">
        <v>8.4495849918163543E-3</v>
      </c>
      <c r="P267" s="260"/>
      <c r="Q267" s="1"/>
      <c r="R267" s="1"/>
      <c r="S267" s="1"/>
      <c r="T267" s="1"/>
      <c r="U267" s="22"/>
      <c r="V267" s="1"/>
      <c r="W267" s="1"/>
      <c r="X267" s="1"/>
      <c r="AV267"/>
      <c r="AW267"/>
      <c r="AX267"/>
      <c r="AY267"/>
      <c r="AZ267"/>
      <c r="BA267"/>
    </row>
    <row r="268" spans="3:53" ht="19.2" x14ac:dyDescent="0.4">
      <c r="C268" s="42"/>
      <c r="D268" s="72"/>
      <c r="E268" s="42"/>
      <c r="L268" s="19"/>
      <c r="M268" s="242">
        <v>45422</v>
      </c>
      <c r="N268" s="253">
        <v>1.5839512101764746E-3</v>
      </c>
      <c r="O268" s="253">
        <v>-6.5873616046110009E-3</v>
      </c>
      <c r="P268" s="260"/>
      <c r="Q268" s="1"/>
      <c r="R268" s="1"/>
      <c r="S268" s="1"/>
      <c r="T268" s="1"/>
      <c r="U268" s="22"/>
      <c r="V268" s="1"/>
      <c r="W268" s="1"/>
      <c r="X268" s="1"/>
      <c r="AV268"/>
      <c r="AW268"/>
      <c r="AX268"/>
      <c r="AY268"/>
      <c r="AZ268"/>
      <c r="BA268"/>
    </row>
    <row r="269" spans="3:53" ht="19.2" x14ac:dyDescent="0.4">
      <c r="C269" s="42"/>
      <c r="D269" s="72"/>
      <c r="E269" s="42"/>
      <c r="L269" s="19"/>
      <c r="M269" s="242">
        <v>45425</v>
      </c>
      <c r="N269" s="253">
        <v>-3.0882547313633072E-4</v>
      </c>
      <c r="O269" s="253">
        <v>1.719446803743303E-2</v>
      </c>
      <c r="P269" s="260"/>
      <c r="Q269" s="1"/>
      <c r="R269" s="1"/>
      <c r="S269" s="1"/>
      <c r="T269" s="1"/>
      <c r="U269" s="22"/>
      <c r="V269" s="1"/>
      <c r="W269" s="1"/>
      <c r="X269" s="1"/>
      <c r="AV269"/>
      <c r="AW269"/>
      <c r="AX269"/>
      <c r="AY269"/>
      <c r="AZ269"/>
      <c r="BA269"/>
    </row>
    <row r="270" spans="3:53" ht="19.2" x14ac:dyDescent="0.4">
      <c r="C270" s="42"/>
      <c r="D270" s="72"/>
      <c r="E270" s="42"/>
      <c r="L270" s="19"/>
      <c r="M270" s="242">
        <v>45426</v>
      </c>
      <c r="N270" s="253">
        <v>3.9942648041409847E-3</v>
      </c>
      <c r="O270" s="253">
        <v>5.5787052386328303E-3</v>
      </c>
      <c r="P270" s="260"/>
      <c r="Q270" s="1"/>
      <c r="R270" s="1"/>
      <c r="S270" s="1"/>
      <c r="T270" s="1"/>
      <c r="U270" s="22"/>
      <c r="V270" s="1"/>
      <c r="W270" s="1"/>
      <c r="X270" s="1"/>
      <c r="AV270"/>
      <c r="AW270"/>
      <c r="AX270"/>
      <c r="AY270"/>
      <c r="AZ270"/>
      <c r="BA270"/>
    </row>
    <row r="271" spans="3:53" ht="19.2" x14ac:dyDescent="0.4">
      <c r="C271" s="42"/>
      <c r="D271" s="72"/>
      <c r="E271" s="42"/>
      <c r="L271" s="19"/>
      <c r="M271" s="242">
        <v>45427</v>
      </c>
      <c r="N271" s="253">
        <v>7.4426752166066902E-3</v>
      </c>
      <c r="O271" s="253">
        <v>7.2784210356586542E-3</v>
      </c>
      <c r="P271" s="260"/>
      <c r="Q271" s="1"/>
      <c r="R271" s="1"/>
      <c r="S271" s="1"/>
      <c r="T271" s="1"/>
      <c r="U271" s="22"/>
      <c r="V271" s="1"/>
      <c r="W271" s="1"/>
      <c r="X271" s="1"/>
      <c r="AV271"/>
      <c r="AW271"/>
      <c r="AX271"/>
      <c r="AY271"/>
      <c r="AZ271"/>
      <c r="BA271"/>
    </row>
    <row r="272" spans="3:53" ht="19.2" x14ac:dyDescent="0.4">
      <c r="C272" s="42"/>
      <c r="D272" s="72"/>
      <c r="E272" s="42"/>
      <c r="L272" s="19"/>
      <c r="M272" s="242">
        <v>45428</v>
      </c>
      <c r="N272" s="253">
        <v>-2.3540452388415177E-3</v>
      </c>
      <c r="O272" s="253">
        <v>3.3512418698545784E-4</v>
      </c>
      <c r="P272" s="260"/>
      <c r="Q272" s="1"/>
      <c r="R272" s="1"/>
      <c r="S272" s="1"/>
      <c r="T272" s="1"/>
      <c r="U272" s="22"/>
      <c r="V272" s="1"/>
      <c r="W272" s="1"/>
      <c r="X272" s="1"/>
      <c r="AV272"/>
      <c r="AW272"/>
      <c r="AX272"/>
      <c r="AY272"/>
      <c r="AZ272"/>
      <c r="BA272"/>
    </row>
    <row r="273" spans="3:53" ht="19.2" x14ac:dyDescent="0.4">
      <c r="C273" s="42"/>
      <c r="D273" s="72"/>
      <c r="E273" s="42"/>
      <c r="L273" s="19"/>
      <c r="M273" s="242">
        <v>45429</v>
      </c>
      <c r="N273" s="253">
        <v>1.2142294115702452E-3</v>
      </c>
      <c r="O273" s="253">
        <v>-6.4972862202544469E-5</v>
      </c>
      <c r="P273" s="260"/>
      <c r="Q273" s="1"/>
      <c r="R273" s="1"/>
      <c r="S273" s="1"/>
      <c r="T273" s="1"/>
      <c r="U273" s="22"/>
      <c r="V273" s="1"/>
      <c r="W273" s="1"/>
      <c r="X273" s="1"/>
      <c r="AV273"/>
      <c r="AW273"/>
      <c r="AX273"/>
      <c r="AY273"/>
      <c r="AZ273"/>
      <c r="BA273"/>
    </row>
    <row r="274" spans="3:53" ht="19.2" x14ac:dyDescent="0.4">
      <c r="C274" s="42"/>
      <c r="D274" s="72"/>
      <c r="E274" s="42"/>
      <c r="L274" s="19"/>
      <c r="M274" s="242">
        <v>45432</v>
      </c>
      <c r="N274" s="253">
        <v>2.4173476327002375E-3</v>
      </c>
      <c r="O274" s="253">
        <v>7.4336509035456012E-3</v>
      </c>
      <c r="P274" s="260"/>
      <c r="Q274" s="1"/>
      <c r="R274" s="1"/>
      <c r="S274" s="1"/>
      <c r="T274" s="1"/>
      <c r="U274" s="22"/>
      <c r="V274" s="1"/>
      <c r="W274" s="1"/>
      <c r="X274" s="1"/>
      <c r="AV274"/>
      <c r="AW274"/>
      <c r="AX274"/>
      <c r="AY274"/>
      <c r="AZ274"/>
      <c r="BA274"/>
    </row>
    <row r="275" spans="3:53" ht="19.2" x14ac:dyDescent="0.4">
      <c r="C275" s="42"/>
      <c r="D275" s="72"/>
      <c r="E275" s="42"/>
      <c r="L275" s="19"/>
      <c r="M275" s="242">
        <v>45433</v>
      </c>
      <c r="N275" s="253">
        <v>2.824685792592299E-3</v>
      </c>
      <c r="O275" s="253">
        <v>7.2309710380297409E-3</v>
      </c>
      <c r="P275" s="260"/>
      <c r="Q275" s="1"/>
      <c r="R275" s="1"/>
      <c r="S275" s="1"/>
      <c r="T275" s="1"/>
      <c r="U275" s="22"/>
      <c r="V275" s="1"/>
      <c r="W275" s="1"/>
      <c r="X275" s="1"/>
      <c r="AV275"/>
      <c r="AW275"/>
      <c r="AX275"/>
      <c r="AY275"/>
      <c r="AZ275"/>
      <c r="BA275"/>
    </row>
    <row r="276" spans="3:53" ht="19.2" x14ac:dyDescent="0.4">
      <c r="C276" s="42"/>
      <c r="D276" s="72"/>
      <c r="E276" s="42"/>
      <c r="L276" s="19"/>
      <c r="M276" s="242">
        <v>45434</v>
      </c>
      <c r="N276" s="253">
        <v>-1.6213475274874183E-3</v>
      </c>
      <c r="O276" s="253">
        <v>-6.2861634296771766E-3</v>
      </c>
      <c r="P276" s="260"/>
      <c r="Q276" s="1"/>
      <c r="R276" s="1"/>
      <c r="S276" s="1"/>
      <c r="T276" s="1"/>
      <c r="U276" s="22"/>
      <c r="V276" s="1"/>
      <c r="W276" s="1"/>
      <c r="X276" s="1"/>
      <c r="AV276"/>
      <c r="AW276"/>
      <c r="AX276"/>
      <c r="AY276"/>
      <c r="AZ276"/>
      <c r="BA276"/>
    </row>
    <row r="277" spans="3:53" x14ac:dyDescent="0.4">
      <c r="C277" s="42"/>
      <c r="D277" s="72"/>
      <c r="E277" s="42"/>
      <c r="L277" s="19"/>
      <c r="M277" s="242">
        <v>45435</v>
      </c>
      <c r="N277" s="253">
        <v>-5.4646403174643202E-3</v>
      </c>
      <c r="O277" s="253">
        <v>-1.924404401028881E-2</v>
      </c>
      <c r="P277" s="1"/>
      <c r="Q277" s="1"/>
      <c r="R277" s="1"/>
      <c r="S277" s="1"/>
      <c r="T277" s="1"/>
      <c r="U277" s="22"/>
      <c r="V277" s="1"/>
      <c r="W277" s="1"/>
      <c r="X277" s="1"/>
      <c r="AV277"/>
      <c r="AW277"/>
      <c r="AX277"/>
      <c r="AY277"/>
      <c r="AZ277"/>
      <c r="BA277"/>
    </row>
    <row r="278" spans="3:53" x14ac:dyDescent="0.4">
      <c r="C278" s="42"/>
      <c r="D278" s="72"/>
      <c r="L278" s="19"/>
      <c r="M278" s="242">
        <v>45436</v>
      </c>
      <c r="N278" s="253">
        <v>3.164755064181601E-3</v>
      </c>
      <c r="O278" s="253">
        <v>1.2177956017355796E-2</v>
      </c>
      <c r="P278" s="1"/>
      <c r="Q278" s="1"/>
      <c r="R278" s="1"/>
      <c r="S278" s="1"/>
      <c r="T278" s="1"/>
      <c r="U278" s="22"/>
      <c r="V278" s="1"/>
      <c r="W278" s="1"/>
      <c r="X278" s="1"/>
      <c r="AV278"/>
      <c r="AW278"/>
      <c r="AX278"/>
      <c r="AY278"/>
      <c r="AZ278"/>
      <c r="BA278"/>
    </row>
    <row r="279" spans="3:53" x14ac:dyDescent="0.4">
      <c r="C279" s="42"/>
      <c r="D279" s="72"/>
      <c r="L279" s="19"/>
      <c r="M279" s="242"/>
      <c r="N279" s="253"/>
      <c r="O279" s="253"/>
      <c r="P279" s="1"/>
      <c r="Q279" s="1"/>
      <c r="R279" s="1"/>
      <c r="S279" s="1"/>
      <c r="T279" s="1"/>
      <c r="U279" s="22"/>
      <c r="V279" s="1"/>
      <c r="W279" s="1"/>
      <c r="X279" s="1"/>
      <c r="AV279"/>
      <c r="AW279"/>
      <c r="AX279"/>
      <c r="AY279"/>
      <c r="AZ279"/>
      <c r="BA279"/>
    </row>
    <row r="280" spans="3:53" x14ac:dyDescent="0.4">
      <c r="C280" s="42"/>
      <c r="D280" s="72"/>
      <c r="L280" s="19"/>
      <c r="M280" s="242"/>
      <c r="N280" s="253"/>
      <c r="O280" s="253"/>
      <c r="P280" s="1"/>
      <c r="Q280" s="1"/>
      <c r="R280" s="1"/>
      <c r="S280" s="1"/>
      <c r="T280" s="1"/>
      <c r="U280" s="22"/>
      <c r="V280" s="1"/>
      <c r="W280" s="1"/>
      <c r="X280" s="1"/>
      <c r="AV280"/>
      <c r="AW280"/>
      <c r="AX280"/>
      <c r="AY280"/>
      <c r="AZ280"/>
      <c r="BA280"/>
    </row>
    <row r="281" spans="3:53" x14ac:dyDescent="0.4">
      <c r="C281" s="42"/>
      <c r="D281" s="72"/>
      <c r="L281" s="19"/>
      <c r="M281" s="242"/>
      <c r="N281" s="253"/>
      <c r="O281" s="253"/>
      <c r="P281" s="1"/>
      <c r="Q281" s="1"/>
      <c r="R281" s="1"/>
      <c r="S281" s="1"/>
      <c r="T281" s="1"/>
      <c r="U281" s="22"/>
      <c r="V281" s="1"/>
      <c r="W281" s="1"/>
      <c r="X281" s="1"/>
      <c r="AV281"/>
      <c r="AW281"/>
      <c r="AX281"/>
      <c r="AY281"/>
      <c r="AZ281"/>
      <c r="BA281"/>
    </row>
    <row r="282" spans="3:53" x14ac:dyDescent="0.4">
      <c r="C282" s="42"/>
      <c r="D282" s="72"/>
      <c r="L282" s="19"/>
      <c r="M282" s="242"/>
      <c r="N282" s="253"/>
      <c r="O282" s="253"/>
      <c r="P282" s="1"/>
      <c r="Q282" s="1"/>
      <c r="R282" s="1"/>
      <c r="S282" s="1"/>
      <c r="T282" s="1"/>
      <c r="U282" s="22"/>
      <c r="V282" s="1"/>
      <c r="W282" s="1"/>
      <c r="X282" s="1"/>
      <c r="AV282"/>
      <c r="AW282"/>
      <c r="AX282"/>
      <c r="AY282"/>
      <c r="AZ282"/>
      <c r="BA282"/>
    </row>
    <row r="283" spans="3:53" x14ac:dyDescent="0.4">
      <c r="C283" s="42"/>
      <c r="D283" s="72"/>
      <c r="L283" s="19"/>
      <c r="M283" s="242"/>
      <c r="N283" s="253"/>
      <c r="O283" s="253"/>
      <c r="P283" s="1"/>
      <c r="Q283" s="1"/>
      <c r="R283" s="1"/>
      <c r="S283" s="1"/>
      <c r="T283" s="1"/>
      <c r="U283" s="22"/>
      <c r="V283" s="1"/>
      <c r="W283" s="1"/>
      <c r="X283" s="1"/>
      <c r="AV283"/>
      <c r="AW283"/>
      <c r="AX283"/>
      <c r="AY283"/>
      <c r="AZ283"/>
      <c r="BA283"/>
    </row>
    <row r="284" spans="3:53" x14ac:dyDescent="0.4">
      <c r="C284" s="42"/>
      <c r="D284" s="72"/>
      <c r="L284" s="19"/>
      <c r="M284" s="242"/>
      <c r="N284" s="253"/>
      <c r="O284" s="253"/>
      <c r="P284" s="1"/>
      <c r="Q284" s="1"/>
      <c r="R284" s="1"/>
      <c r="S284" s="1"/>
      <c r="T284" s="1"/>
      <c r="U284" s="22"/>
      <c r="V284" s="1"/>
      <c r="W284" s="1"/>
      <c r="X284" s="1"/>
      <c r="AV284"/>
      <c r="AW284"/>
      <c r="AX284"/>
      <c r="AY284"/>
      <c r="AZ284"/>
      <c r="BA284"/>
    </row>
    <row r="285" spans="3:53" x14ac:dyDescent="0.4">
      <c r="C285" s="42"/>
      <c r="D285" s="72"/>
      <c r="L285" s="19"/>
      <c r="M285" s="42"/>
      <c r="N285" s="249"/>
      <c r="O285" s="250"/>
      <c r="P285" s="1"/>
      <c r="Q285" s="1"/>
      <c r="R285" s="1"/>
      <c r="S285" s="1"/>
      <c r="T285" s="1"/>
      <c r="U285" s="22"/>
      <c r="V285" s="1"/>
      <c r="W285" s="1"/>
      <c r="X285" s="1"/>
      <c r="AV285"/>
      <c r="AW285"/>
      <c r="AX285"/>
      <c r="AY285"/>
      <c r="AZ285"/>
      <c r="BA285"/>
    </row>
    <row r="286" spans="3:53" x14ac:dyDescent="0.4">
      <c r="C286" s="42"/>
      <c r="D286" s="72"/>
      <c r="L286" s="19"/>
      <c r="M286" s="42"/>
      <c r="N286" s="249"/>
      <c r="O286" s="250"/>
      <c r="P286" s="1"/>
      <c r="Q286" s="1"/>
      <c r="R286" s="1"/>
      <c r="S286" s="1"/>
      <c r="T286" s="1"/>
      <c r="U286" s="22"/>
      <c r="V286" s="1"/>
      <c r="W286" s="1"/>
      <c r="X286" s="1"/>
      <c r="AV286"/>
      <c r="AW286"/>
      <c r="AX286"/>
      <c r="AY286"/>
      <c r="AZ286"/>
      <c r="BA286"/>
    </row>
    <row r="287" spans="3:53" x14ac:dyDescent="0.4">
      <c r="C287" s="42"/>
      <c r="D287" s="72"/>
      <c r="L287" s="19"/>
      <c r="M287" s="42"/>
      <c r="N287" s="249"/>
      <c r="O287" s="250"/>
      <c r="P287" s="1"/>
      <c r="Q287" s="1"/>
      <c r="R287" s="1"/>
      <c r="S287" s="1"/>
      <c r="T287" s="1"/>
      <c r="U287" s="22"/>
      <c r="V287" s="1"/>
      <c r="W287" s="1"/>
      <c r="X287" s="1"/>
      <c r="AV287"/>
      <c r="AW287"/>
      <c r="AX287"/>
      <c r="AY287"/>
      <c r="AZ287"/>
      <c r="BA287"/>
    </row>
    <row r="288" spans="3:53" x14ac:dyDescent="0.4">
      <c r="C288" s="42"/>
      <c r="D288" s="72"/>
      <c r="L288" s="19"/>
      <c r="M288" s="42"/>
      <c r="N288" s="249"/>
      <c r="O288" s="250"/>
      <c r="P288" s="1"/>
      <c r="Q288" s="1"/>
      <c r="R288" s="1"/>
      <c r="S288" s="1"/>
      <c r="T288" s="1"/>
      <c r="U288" s="22"/>
      <c r="V288" s="1"/>
    </row>
    <row r="289" spans="3:21" x14ac:dyDescent="0.4">
      <c r="C289" s="42"/>
      <c r="D289" s="72"/>
      <c r="L289" s="19"/>
      <c r="M289" s="42"/>
      <c r="N289" s="249"/>
      <c r="O289" s="250"/>
      <c r="P289" s="1"/>
      <c r="Q289" s="1"/>
      <c r="R289" s="1"/>
      <c r="S289" s="1"/>
      <c r="T289" s="1"/>
      <c r="U289" s="22"/>
    </row>
    <row r="290" spans="3:21" x14ac:dyDescent="0.4">
      <c r="C290" s="42"/>
      <c r="D290" s="72"/>
      <c r="L290" s="19"/>
      <c r="M290" s="42"/>
      <c r="N290" s="249"/>
      <c r="O290" s="250"/>
      <c r="P290" s="1"/>
      <c r="Q290" s="1"/>
      <c r="R290" s="1"/>
      <c r="S290" s="1"/>
      <c r="T290" s="1"/>
      <c r="U290" s="22"/>
    </row>
    <row r="291" spans="3:21" x14ac:dyDescent="0.4">
      <c r="C291" s="42"/>
      <c r="D291" s="72"/>
      <c r="L291" s="19"/>
      <c r="M291" s="42"/>
      <c r="N291" s="249"/>
      <c r="O291" s="250"/>
      <c r="U291" s="22"/>
    </row>
    <row r="292" spans="3:21" x14ac:dyDescent="0.4">
      <c r="C292" s="42"/>
      <c r="D292" s="72"/>
      <c r="L292" s="19"/>
      <c r="M292" s="42"/>
      <c r="N292" s="249"/>
      <c r="O292" s="250"/>
      <c r="U292" s="22"/>
    </row>
    <row r="293" spans="3:21" x14ac:dyDescent="0.4">
      <c r="C293" s="42"/>
      <c r="D293" s="72"/>
      <c r="L293" s="19"/>
      <c r="M293" s="42"/>
      <c r="N293" s="249"/>
      <c r="O293" s="250"/>
      <c r="U293" s="22"/>
    </row>
    <row r="294" spans="3:21" x14ac:dyDescent="0.4">
      <c r="C294" s="42"/>
      <c r="D294" s="72"/>
      <c r="L294" s="19"/>
      <c r="M294" s="42"/>
      <c r="N294" s="249"/>
      <c r="O294" s="250"/>
      <c r="U294" s="22"/>
    </row>
    <row r="295" spans="3:21" x14ac:dyDescent="0.4">
      <c r="C295" s="42"/>
      <c r="D295" s="72"/>
      <c r="L295" s="19"/>
      <c r="M295" s="42"/>
      <c r="N295" s="249"/>
      <c r="O295" s="250"/>
      <c r="U295" s="22"/>
    </row>
    <row r="296" spans="3:21" x14ac:dyDescent="0.4">
      <c r="C296" s="42"/>
      <c r="D296" s="72"/>
      <c r="L296" s="19"/>
      <c r="M296" s="42"/>
      <c r="N296" s="249"/>
      <c r="O296" s="250"/>
      <c r="U296" s="22"/>
    </row>
    <row r="297" spans="3:21" x14ac:dyDescent="0.4">
      <c r="C297" s="42"/>
      <c r="D297" s="72"/>
      <c r="L297" s="19"/>
      <c r="M297" s="42"/>
      <c r="N297" s="249"/>
      <c r="O297" s="250"/>
      <c r="U297" s="22"/>
    </row>
    <row r="298" spans="3:21" x14ac:dyDescent="0.4">
      <c r="C298" s="42"/>
      <c r="D298" s="72"/>
      <c r="L298" s="19"/>
      <c r="M298" s="42"/>
      <c r="N298" s="249"/>
      <c r="O298" s="250"/>
      <c r="U298" s="22"/>
    </row>
    <row r="299" spans="3:21" x14ac:dyDescent="0.4">
      <c r="C299" s="42"/>
      <c r="D299" s="72"/>
      <c r="L299" s="19"/>
      <c r="M299" s="42"/>
      <c r="N299" s="249"/>
      <c r="O299" s="250"/>
      <c r="U299" s="22"/>
    </row>
    <row r="300" spans="3:21" x14ac:dyDescent="0.4">
      <c r="C300" s="42"/>
      <c r="D300" s="72"/>
      <c r="L300" s="19"/>
      <c r="M300" s="42"/>
      <c r="N300" s="249"/>
      <c r="O300" s="250"/>
      <c r="U300" s="22"/>
    </row>
    <row r="301" spans="3:21" x14ac:dyDescent="0.4">
      <c r="C301" s="42"/>
      <c r="D301" s="72"/>
      <c r="L301" s="19"/>
      <c r="M301" s="42"/>
      <c r="N301" s="249"/>
      <c r="O301" s="250"/>
      <c r="U301" s="22"/>
    </row>
    <row r="302" spans="3:21" x14ac:dyDescent="0.4">
      <c r="C302" s="42"/>
      <c r="D302" s="72"/>
      <c r="L302" s="19"/>
      <c r="M302" s="42"/>
      <c r="N302" s="249"/>
      <c r="O302" s="250"/>
      <c r="U302" s="22"/>
    </row>
    <row r="303" spans="3:21" x14ac:dyDescent="0.4">
      <c r="C303" s="42"/>
      <c r="D303" s="72"/>
      <c r="L303" s="19"/>
      <c r="M303" s="42"/>
      <c r="N303" s="249"/>
      <c r="O303" s="250"/>
      <c r="U303" s="22"/>
    </row>
    <row r="304" spans="3:21" x14ac:dyDescent="0.4">
      <c r="C304" s="42"/>
      <c r="D304" s="72"/>
      <c r="L304" s="19"/>
      <c r="M304" s="42"/>
      <c r="N304" s="249"/>
      <c r="O304" s="250"/>
      <c r="U304" s="22"/>
    </row>
    <row r="305" spans="3:21" x14ac:dyDescent="0.4">
      <c r="C305" s="42"/>
      <c r="D305" s="72"/>
      <c r="L305" s="19"/>
      <c r="M305" s="42"/>
      <c r="N305" s="249"/>
      <c r="O305" s="250"/>
      <c r="U305" s="22"/>
    </row>
    <row r="306" spans="3:21" x14ac:dyDescent="0.4">
      <c r="C306" s="42"/>
      <c r="D306" s="72"/>
      <c r="L306" s="19"/>
      <c r="M306" s="42"/>
      <c r="N306" s="249"/>
      <c r="O306" s="250"/>
      <c r="U306" s="22"/>
    </row>
    <row r="307" spans="3:21" x14ac:dyDescent="0.4">
      <c r="C307" s="42"/>
      <c r="D307" s="72"/>
      <c r="L307" s="19"/>
      <c r="M307" s="42"/>
      <c r="N307" s="249"/>
      <c r="O307" s="250"/>
      <c r="U307" s="22"/>
    </row>
    <row r="308" spans="3:21" x14ac:dyDescent="0.4">
      <c r="C308" s="42"/>
      <c r="D308" s="72"/>
      <c r="L308" s="19"/>
      <c r="M308" s="42"/>
      <c r="N308" s="249"/>
      <c r="O308" s="250"/>
      <c r="U308" s="22"/>
    </row>
    <row r="309" spans="3:21" x14ac:dyDescent="0.4">
      <c r="C309" s="42"/>
      <c r="D309" s="72"/>
      <c r="L309" s="19"/>
      <c r="M309" s="42"/>
      <c r="N309" s="249"/>
      <c r="O309" s="250"/>
      <c r="U309" s="22"/>
    </row>
    <row r="310" spans="3:21" x14ac:dyDescent="0.4">
      <c r="C310" s="42"/>
      <c r="D310" s="72"/>
      <c r="L310" s="19"/>
      <c r="M310" s="42"/>
      <c r="N310" s="249"/>
      <c r="O310" s="250"/>
      <c r="U310" s="22"/>
    </row>
    <row r="311" spans="3:21" x14ac:dyDescent="0.4">
      <c r="C311" s="42"/>
      <c r="D311" s="72"/>
      <c r="L311" s="19"/>
      <c r="M311" s="42"/>
      <c r="N311" s="249"/>
      <c r="O311" s="250"/>
      <c r="U311" s="22"/>
    </row>
    <row r="312" spans="3:21" x14ac:dyDescent="0.4">
      <c r="C312" s="42"/>
      <c r="D312" s="72"/>
      <c r="L312" s="19"/>
      <c r="M312" s="42"/>
      <c r="N312" s="249"/>
      <c r="O312" s="250"/>
      <c r="U312" s="22"/>
    </row>
    <row r="313" spans="3:21" x14ac:dyDescent="0.4">
      <c r="C313" s="42"/>
      <c r="D313" s="72"/>
      <c r="L313" s="19"/>
      <c r="M313" s="42"/>
      <c r="N313" s="249"/>
      <c r="O313" s="250"/>
      <c r="U313" s="22"/>
    </row>
    <row r="314" spans="3:21" x14ac:dyDescent="0.4">
      <c r="C314" s="42"/>
      <c r="D314" s="72"/>
      <c r="L314" s="19"/>
      <c r="M314" s="42"/>
      <c r="N314" s="249"/>
      <c r="O314" s="250"/>
      <c r="U314" s="22"/>
    </row>
    <row r="315" spans="3:21" x14ac:dyDescent="0.4">
      <c r="C315" s="42"/>
      <c r="D315" s="72"/>
      <c r="L315" s="19"/>
      <c r="M315" s="42"/>
      <c r="N315" s="249"/>
      <c r="O315" s="250"/>
      <c r="U315" s="22"/>
    </row>
    <row r="316" spans="3:21" x14ac:dyDescent="0.4">
      <c r="C316" s="42"/>
      <c r="D316" s="72"/>
      <c r="L316" s="19"/>
      <c r="M316" s="42"/>
      <c r="N316" s="249"/>
      <c r="O316" s="250"/>
      <c r="U316" s="22"/>
    </row>
    <row r="317" spans="3:21" x14ac:dyDescent="0.4">
      <c r="C317" s="42"/>
      <c r="D317" s="72"/>
      <c r="L317" s="19"/>
      <c r="M317" s="42"/>
      <c r="N317" s="249"/>
      <c r="O317" s="250"/>
      <c r="U317" s="22"/>
    </row>
    <row r="318" spans="3:21" x14ac:dyDescent="0.4">
      <c r="C318" s="42"/>
      <c r="D318" s="72"/>
      <c r="L318" s="19"/>
      <c r="M318" s="42"/>
      <c r="N318" s="249"/>
      <c r="O318" s="250"/>
      <c r="U318" s="22"/>
    </row>
    <row r="319" spans="3:21" x14ac:dyDescent="0.4">
      <c r="C319" s="42"/>
      <c r="D319" s="72"/>
      <c r="L319" s="19"/>
      <c r="M319" s="42"/>
      <c r="N319" s="249"/>
      <c r="O319" s="250"/>
      <c r="U319" s="22"/>
    </row>
    <row r="320" spans="3:21" x14ac:dyDescent="0.4">
      <c r="C320" s="42"/>
      <c r="D320" s="72"/>
      <c r="L320" s="19"/>
      <c r="M320" s="42"/>
      <c r="N320" s="249"/>
      <c r="O320" s="250"/>
      <c r="U320" s="22"/>
    </row>
    <row r="321" spans="3:21" x14ac:dyDescent="0.4">
      <c r="C321" s="42"/>
      <c r="D321" s="72"/>
      <c r="L321" s="19"/>
      <c r="M321" s="42"/>
      <c r="N321" s="249"/>
      <c r="O321" s="250"/>
      <c r="U321" s="22"/>
    </row>
    <row r="322" spans="3:21" x14ac:dyDescent="0.4">
      <c r="C322" s="42"/>
      <c r="D322" s="72"/>
      <c r="L322" s="19"/>
      <c r="M322" s="42"/>
      <c r="N322" s="249"/>
      <c r="O322" s="250"/>
      <c r="U322" s="22"/>
    </row>
    <row r="323" spans="3:21" x14ac:dyDescent="0.4">
      <c r="C323" s="42"/>
      <c r="D323" s="72"/>
      <c r="L323" s="19"/>
      <c r="M323" s="42"/>
      <c r="N323" s="249"/>
      <c r="O323" s="250"/>
      <c r="U323" s="22"/>
    </row>
    <row r="324" spans="3:21" x14ac:dyDescent="0.4">
      <c r="C324" s="42"/>
      <c r="D324" s="72"/>
      <c r="L324" s="19"/>
      <c r="M324" s="42"/>
      <c r="N324" s="249"/>
      <c r="O324" s="250"/>
      <c r="U324" s="22"/>
    </row>
    <row r="325" spans="3:21" x14ac:dyDescent="0.4">
      <c r="C325" s="42"/>
      <c r="D325" s="72"/>
      <c r="L325" s="19"/>
      <c r="M325" s="42"/>
      <c r="N325" s="249"/>
      <c r="O325" s="250"/>
      <c r="U325" s="22"/>
    </row>
    <row r="326" spans="3:21" x14ac:dyDescent="0.4">
      <c r="C326" s="42"/>
      <c r="D326" s="72"/>
      <c r="L326" s="19"/>
      <c r="M326" s="42"/>
      <c r="N326" s="249"/>
      <c r="O326" s="250"/>
      <c r="U326" s="22"/>
    </row>
    <row r="327" spans="3:21" x14ac:dyDescent="0.4">
      <c r="C327" s="42"/>
      <c r="D327" s="72"/>
      <c r="L327" s="19"/>
      <c r="M327" s="42"/>
      <c r="N327" s="249"/>
      <c r="O327" s="250"/>
      <c r="U327" s="22"/>
    </row>
    <row r="328" spans="3:21" x14ac:dyDescent="0.4">
      <c r="C328" s="42"/>
      <c r="D328" s="72"/>
      <c r="L328" s="19"/>
      <c r="M328" s="42"/>
      <c r="N328" s="249"/>
      <c r="O328" s="250"/>
      <c r="U328" s="22"/>
    </row>
    <row r="329" spans="3:21" x14ac:dyDescent="0.4">
      <c r="C329" s="42"/>
      <c r="D329" s="72"/>
      <c r="L329" s="19"/>
      <c r="M329" s="42"/>
      <c r="N329" s="249"/>
      <c r="O329" s="250"/>
      <c r="U329" s="22"/>
    </row>
    <row r="330" spans="3:21" x14ac:dyDescent="0.4">
      <c r="C330" s="42"/>
      <c r="D330" s="72"/>
      <c r="L330" s="19"/>
      <c r="M330" s="42"/>
      <c r="N330" s="249"/>
      <c r="O330" s="250"/>
      <c r="U330" s="22"/>
    </row>
    <row r="331" spans="3:21" x14ac:dyDescent="0.4">
      <c r="C331" s="42"/>
      <c r="D331" s="72"/>
      <c r="L331" s="19"/>
      <c r="M331" s="42"/>
      <c r="N331" s="249"/>
      <c r="O331" s="250"/>
      <c r="U331" s="22"/>
    </row>
    <row r="332" spans="3:21" x14ac:dyDescent="0.4">
      <c r="C332" s="42"/>
      <c r="D332" s="72"/>
      <c r="L332" s="19"/>
      <c r="M332" s="42"/>
      <c r="N332" s="249"/>
      <c r="O332" s="250"/>
      <c r="U332" s="22"/>
    </row>
    <row r="333" spans="3:21" x14ac:dyDescent="0.4">
      <c r="C333" s="42"/>
      <c r="D333" s="72"/>
      <c r="L333" s="19"/>
      <c r="M333" s="42"/>
      <c r="N333" s="249"/>
      <c r="O333" s="250"/>
      <c r="U333" s="22"/>
    </row>
    <row r="334" spans="3:21" x14ac:dyDescent="0.4">
      <c r="C334" s="42"/>
      <c r="D334" s="72"/>
      <c r="L334" s="19"/>
      <c r="M334" s="42"/>
      <c r="N334" s="249"/>
      <c r="O334" s="250"/>
      <c r="U334" s="22"/>
    </row>
    <row r="335" spans="3:21" x14ac:dyDescent="0.4">
      <c r="C335" s="42"/>
      <c r="D335" s="72"/>
      <c r="L335" s="19"/>
      <c r="M335" s="42"/>
      <c r="N335" s="249"/>
      <c r="O335" s="250"/>
      <c r="U335" s="22"/>
    </row>
    <row r="336" spans="3:21" x14ac:dyDescent="0.4">
      <c r="C336" s="42"/>
      <c r="D336" s="72"/>
      <c r="L336" s="19"/>
      <c r="M336" s="42"/>
      <c r="N336" s="249"/>
      <c r="O336" s="250"/>
      <c r="U336" s="22"/>
    </row>
    <row r="337" spans="3:21" x14ac:dyDescent="0.4">
      <c r="C337" s="42"/>
      <c r="D337" s="72"/>
      <c r="L337" s="19"/>
      <c r="M337" s="42"/>
      <c r="N337" s="249"/>
      <c r="O337" s="250"/>
      <c r="U337" s="22"/>
    </row>
    <row r="338" spans="3:21" x14ac:dyDescent="0.4">
      <c r="C338" s="42"/>
      <c r="D338" s="72"/>
      <c r="L338" s="19"/>
      <c r="M338" s="42"/>
      <c r="N338" s="249"/>
      <c r="O338" s="250"/>
      <c r="U338" s="22"/>
    </row>
    <row r="339" spans="3:21" x14ac:dyDescent="0.4">
      <c r="C339" s="42"/>
      <c r="D339" s="72"/>
      <c r="L339" s="19"/>
      <c r="M339" s="42"/>
      <c r="N339" s="249"/>
      <c r="O339" s="250"/>
      <c r="U339" s="22"/>
    </row>
    <row r="340" spans="3:21" x14ac:dyDescent="0.4">
      <c r="C340" s="42"/>
      <c r="D340" s="72"/>
      <c r="L340" s="19"/>
      <c r="M340" s="42"/>
      <c r="N340" s="249"/>
      <c r="O340" s="250"/>
      <c r="U340" s="22"/>
    </row>
    <row r="341" spans="3:21" x14ac:dyDescent="0.4">
      <c r="C341" s="42"/>
      <c r="D341" s="72"/>
      <c r="L341" s="19"/>
      <c r="M341" s="42"/>
      <c r="N341" s="249"/>
      <c r="O341" s="250"/>
      <c r="U341" s="22"/>
    </row>
    <row r="342" spans="3:21" x14ac:dyDescent="0.4">
      <c r="C342" s="42"/>
      <c r="D342" s="72"/>
      <c r="L342" s="19"/>
      <c r="M342" s="42"/>
      <c r="N342" s="249"/>
      <c r="O342" s="250"/>
      <c r="U342" s="22"/>
    </row>
    <row r="343" spans="3:21" x14ac:dyDescent="0.4">
      <c r="C343" s="42"/>
      <c r="D343" s="72"/>
      <c r="L343" s="19"/>
      <c r="M343" s="42"/>
      <c r="N343" s="249"/>
      <c r="O343" s="250"/>
      <c r="U343" s="22"/>
    </row>
    <row r="344" spans="3:21" x14ac:dyDescent="0.4">
      <c r="C344" s="42"/>
      <c r="D344" s="72"/>
      <c r="L344" s="19"/>
      <c r="M344" s="42"/>
      <c r="N344" s="249"/>
      <c r="O344" s="250"/>
      <c r="U344" s="22"/>
    </row>
    <row r="345" spans="3:21" x14ac:dyDescent="0.4">
      <c r="C345" s="42"/>
      <c r="D345" s="72"/>
      <c r="L345" s="19"/>
      <c r="M345" s="42"/>
      <c r="N345" s="249"/>
      <c r="O345" s="250"/>
      <c r="U345" s="22"/>
    </row>
    <row r="346" spans="3:21" x14ac:dyDescent="0.4">
      <c r="C346" s="42"/>
      <c r="D346" s="72"/>
      <c r="L346" s="19"/>
      <c r="M346" s="42"/>
      <c r="N346" s="249"/>
      <c r="O346" s="250"/>
      <c r="U346" s="22"/>
    </row>
    <row r="347" spans="3:21" x14ac:dyDescent="0.4">
      <c r="C347" s="42"/>
      <c r="D347" s="72"/>
      <c r="L347" s="19"/>
      <c r="M347" s="42"/>
      <c r="N347" s="249"/>
      <c r="O347" s="250"/>
      <c r="U347" s="22"/>
    </row>
    <row r="348" spans="3:21" x14ac:dyDescent="0.4">
      <c r="C348" s="42"/>
      <c r="D348" s="72"/>
      <c r="L348" s="19"/>
      <c r="M348" s="42"/>
      <c r="N348" s="249"/>
      <c r="O348" s="250"/>
      <c r="U348" s="22"/>
    </row>
    <row r="349" spans="3:21" x14ac:dyDescent="0.4">
      <c r="C349" s="42"/>
      <c r="D349" s="72"/>
      <c r="L349" s="19"/>
      <c r="M349" s="42"/>
      <c r="N349" s="249"/>
      <c r="O349" s="250"/>
      <c r="U349" s="22"/>
    </row>
    <row r="350" spans="3:21" x14ac:dyDescent="0.4">
      <c r="C350" s="42"/>
      <c r="D350" s="72"/>
      <c r="L350" s="19"/>
      <c r="M350" s="42"/>
      <c r="N350" s="249"/>
      <c r="O350" s="250"/>
      <c r="U350" s="22"/>
    </row>
    <row r="351" spans="3:21" x14ac:dyDescent="0.4">
      <c r="C351" s="42"/>
      <c r="D351" s="72"/>
      <c r="L351" s="19"/>
      <c r="M351" s="42"/>
      <c r="N351" s="249"/>
      <c r="O351" s="250"/>
      <c r="U351" s="22"/>
    </row>
    <row r="352" spans="3:21" x14ac:dyDescent="0.4">
      <c r="C352" s="42"/>
      <c r="D352" s="72"/>
      <c r="L352" s="19"/>
      <c r="M352" s="42"/>
      <c r="N352" s="249"/>
      <c r="O352" s="250"/>
      <c r="U352" s="22"/>
    </row>
    <row r="353" spans="3:21" x14ac:dyDescent="0.4">
      <c r="C353" s="42"/>
      <c r="D353" s="72"/>
      <c r="L353" s="19"/>
      <c r="M353" s="42"/>
      <c r="N353" s="249"/>
      <c r="O353" s="250"/>
      <c r="U353" s="22"/>
    </row>
    <row r="354" spans="3:21" x14ac:dyDescent="0.4">
      <c r="C354" s="42"/>
      <c r="D354" s="72"/>
      <c r="L354" s="19"/>
      <c r="M354" s="42"/>
      <c r="N354" s="249"/>
      <c r="O354" s="250"/>
      <c r="U354" s="22"/>
    </row>
    <row r="355" spans="3:21" x14ac:dyDescent="0.4">
      <c r="C355" s="42"/>
      <c r="D355" s="72"/>
      <c r="L355" s="19"/>
      <c r="M355" s="42"/>
      <c r="N355" s="249"/>
      <c r="O355" s="250"/>
      <c r="U355" s="22"/>
    </row>
    <row r="356" spans="3:21" x14ac:dyDescent="0.4">
      <c r="C356" s="42"/>
      <c r="D356" s="72"/>
      <c r="L356" s="19"/>
      <c r="M356" s="42"/>
      <c r="N356" s="249"/>
      <c r="O356" s="250"/>
      <c r="U356" s="22"/>
    </row>
    <row r="357" spans="3:21" x14ac:dyDescent="0.4">
      <c r="C357" s="42"/>
      <c r="D357" s="72"/>
      <c r="L357" s="19"/>
      <c r="M357" s="42"/>
      <c r="N357" s="249"/>
      <c r="O357" s="250"/>
      <c r="U357" s="22"/>
    </row>
    <row r="358" spans="3:21" x14ac:dyDescent="0.4">
      <c r="C358" s="42"/>
      <c r="D358" s="72"/>
      <c r="L358" s="19"/>
      <c r="M358" s="42"/>
      <c r="N358" s="249"/>
      <c r="O358" s="250"/>
      <c r="U358" s="22"/>
    </row>
    <row r="359" spans="3:21" x14ac:dyDescent="0.4">
      <c r="C359" s="42"/>
      <c r="D359" s="72"/>
      <c r="L359" s="19"/>
      <c r="M359" s="42"/>
      <c r="N359" s="249"/>
      <c r="O359" s="250"/>
      <c r="U359" s="22"/>
    </row>
    <row r="360" spans="3:21" x14ac:dyDescent="0.4">
      <c r="C360" s="42"/>
      <c r="D360" s="72"/>
      <c r="L360" s="19"/>
      <c r="M360" s="42"/>
      <c r="N360" s="249"/>
      <c r="O360" s="250"/>
      <c r="U360" s="22"/>
    </row>
    <row r="361" spans="3:21" x14ac:dyDescent="0.4">
      <c r="C361" s="42"/>
      <c r="D361" s="72"/>
      <c r="L361" s="19"/>
      <c r="M361" s="42"/>
      <c r="N361" s="249"/>
      <c r="O361" s="250"/>
      <c r="U361" s="22"/>
    </row>
    <row r="362" spans="3:21" x14ac:dyDescent="0.4">
      <c r="C362" s="42"/>
      <c r="D362" s="72"/>
      <c r="L362" s="19"/>
      <c r="M362" s="42"/>
      <c r="N362" s="249"/>
      <c r="O362" s="250"/>
      <c r="U362" s="22"/>
    </row>
    <row r="363" spans="3:21" x14ac:dyDescent="0.4">
      <c r="C363" s="42"/>
      <c r="D363" s="72"/>
      <c r="L363" s="19"/>
      <c r="M363" s="42"/>
      <c r="N363" s="249"/>
      <c r="O363" s="250"/>
      <c r="U363" s="22"/>
    </row>
    <row r="364" spans="3:21" x14ac:dyDescent="0.4">
      <c r="C364" s="42"/>
      <c r="D364" s="72"/>
      <c r="L364" s="19"/>
      <c r="M364" s="42"/>
      <c r="N364" s="249"/>
      <c r="O364" s="250"/>
      <c r="U364" s="22"/>
    </row>
    <row r="365" spans="3:21" x14ac:dyDescent="0.4">
      <c r="C365" s="42"/>
      <c r="D365" s="72"/>
      <c r="L365" s="19"/>
      <c r="M365" s="42"/>
      <c r="N365" s="249"/>
      <c r="O365" s="250"/>
      <c r="U365" s="22"/>
    </row>
    <row r="366" spans="3:21" x14ac:dyDescent="0.4">
      <c r="C366" s="42"/>
      <c r="D366" s="72"/>
      <c r="L366" s="19"/>
      <c r="M366" s="42"/>
      <c r="N366" s="249"/>
      <c r="O366" s="250"/>
      <c r="U366" s="22"/>
    </row>
    <row r="367" spans="3:21" x14ac:dyDescent="0.4">
      <c r="C367" s="42"/>
      <c r="D367" s="72"/>
      <c r="L367" s="19"/>
      <c r="M367" s="42"/>
      <c r="N367" s="249"/>
      <c r="O367" s="250"/>
      <c r="U367" s="22"/>
    </row>
    <row r="368" spans="3:21" x14ac:dyDescent="0.4">
      <c r="C368" s="42"/>
      <c r="D368" s="72"/>
      <c r="L368" s="19"/>
      <c r="M368" s="42"/>
      <c r="N368" s="249"/>
      <c r="O368" s="250"/>
      <c r="U368" s="22"/>
    </row>
    <row r="369" spans="3:21" x14ac:dyDescent="0.4">
      <c r="C369" s="42"/>
      <c r="D369" s="72"/>
      <c r="L369" s="19"/>
      <c r="M369" s="42"/>
      <c r="N369" s="249"/>
      <c r="O369" s="250"/>
      <c r="U369" s="22"/>
    </row>
    <row r="370" spans="3:21" x14ac:dyDescent="0.4">
      <c r="C370" s="42"/>
      <c r="D370" s="72"/>
      <c r="L370" s="19"/>
      <c r="M370" s="42"/>
      <c r="N370" s="249"/>
      <c r="O370" s="250"/>
      <c r="U370" s="22"/>
    </row>
    <row r="371" spans="3:21" x14ac:dyDescent="0.4">
      <c r="C371" s="42"/>
      <c r="D371" s="72"/>
      <c r="L371" s="19"/>
      <c r="M371" s="42"/>
      <c r="N371" s="249"/>
      <c r="O371" s="250"/>
      <c r="U371" s="22"/>
    </row>
    <row r="372" spans="3:21" x14ac:dyDescent="0.4">
      <c r="C372" s="42"/>
      <c r="D372" s="72"/>
      <c r="L372" s="19"/>
      <c r="M372" s="42"/>
      <c r="N372" s="249"/>
      <c r="O372" s="250"/>
      <c r="U372" s="22"/>
    </row>
    <row r="373" spans="3:21" x14ac:dyDescent="0.4">
      <c r="C373" s="42"/>
      <c r="D373" s="72"/>
      <c r="L373" s="19"/>
      <c r="M373" s="42"/>
      <c r="N373" s="249"/>
      <c r="O373" s="250"/>
      <c r="U373" s="22"/>
    </row>
    <row r="374" spans="3:21" x14ac:dyDescent="0.4">
      <c r="C374" s="42"/>
      <c r="D374" s="72"/>
      <c r="L374" s="19"/>
      <c r="M374" s="42"/>
      <c r="N374" s="249"/>
      <c r="O374" s="250"/>
      <c r="U374" s="22"/>
    </row>
    <row r="375" spans="3:21" x14ac:dyDescent="0.4">
      <c r="C375" s="42"/>
      <c r="D375" s="72"/>
      <c r="L375" s="19"/>
      <c r="M375" s="42"/>
      <c r="N375" s="249"/>
      <c r="O375" s="250"/>
      <c r="U375" s="22"/>
    </row>
    <row r="376" spans="3:21" x14ac:dyDescent="0.4">
      <c r="C376" s="42"/>
      <c r="D376" s="72"/>
      <c r="L376" s="19"/>
      <c r="M376" s="50"/>
      <c r="N376" s="250"/>
      <c r="O376" s="250"/>
      <c r="U376" s="22"/>
    </row>
    <row r="377" spans="3:21" x14ac:dyDescent="0.4">
      <c r="C377" s="42"/>
      <c r="D377" s="72"/>
      <c r="L377" s="19"/>
      <c r="M377" s="50"/>
      <c r="N377" s="250"/>
      <c r="O377" s="250"/>
      <c r="U377" s="22"/>
    </row>
    <row r="378" spans="3:21" x14ac:dyDescent="0.4">
      <c r="C378" s="42"/>
      <c r="D378" s="72"/>
      <c r="L378" s="19"/>
      <c r="M378" s="50"/>
      <c r="N378" s="250"/>
      <c r="O378" s="250"/>
      <c r="U378" s="22"/>
    </row>
    <row r="379" spans="3:21" x14ac:dyDescent="0.4">
      <c r="C379" s="42"/>
      <c r="D379" s="72"/>
      <c r="L379" s="19"/>
      <c r="M379" s="50"/>
      <c r="N379" s="250"/>
      <c r="O379" s="250"/>
      <c r="U379" s="22"/>
    </row>
    <row r="380" spans="3:21" x14ac:dyDescent="0.4">
      <c r="C380" s="42"/>
      <c r="D380" s="72"/>
      <c r="L380" s="19"/>
      <c r="M380" s="50"/>
      <c r="N380" s="250"/>
      <c r="O380" s="250"/>
      <c r="U380" s="22"/>
    </row>
    <row r="381" spans="3:21" x14ac:dyDescent="0.4">
      <c r="C381" s="42"/>
      <c r="D381" s="72"/>
      <c r="L381" s="19"/>
      <c r="M381" s="50"/>
      <c r="N381" s="250"/>
      <c r="O381" s="250"/>
      <c r="U381" s="22"/>
    </row>
    <row r="382" spans="3:21" x14ac:dyDescent="0.4">
      <c r="C382" s="42"/>
      <c r="D382" s="72"/>
      <c r="L382" s="19"/>
      <c r="M382" s="50"/>
      <c r="N382" s="250"/>
      <c r="O382" s="250"/>
      <c r="U382" s="22"/>
    </row>
    <row r="383" spans="3:21" x14ac:dyDescent="0.4">
      <c r="C383" s="42"/>
      <c r="D383" s="72"/>
      <c r="L383" s="19"/>
      <c r="M383" s="50"/>
      <c r="N383" s="250"/>
      <c r="O383" s="250"/>
      <c r="U383" s="22"/>
    </row>
    <row r="384" spans="3:21" x14ac:dyDescent="0.4">
      <c r="C384" s="42"/>
      <c r="D384" s="72"/>
      <c r="L384" s="19"/>
      <c r="M384" s="50"/>
      <c r="N384" s="250"/>
      <c r="O384" s="250"/>
      <c r="U384" s="22"/>
    </row>
    <row r="385" spans="3:21" x14ac:dyDescent="0.4">
      <c r="C385" s="42"/>
      <c r="D385" s="72"/>
      <c r="L385" s="19"/>
      <c r="M385" s="50"/>
      <c r="N385" s="250"/>
      <c r="O385" s="250"/>
      <c r="U385" s="22"/>
    </row>
    <row r="386" spans="3:21" x14ac:dyDescent="0.4">
      <c r="C386" s="42"/>
      <c r="D386" s="72"/>
      <c r="L386" s="19"/>
      <c r="M386" s="50"/>
      <c r="N386" s="250"/>
      <c r="O386" s="250"/>
      <c r="U386" s="22"/>
    </row>
    <row r="387" spans="3:21" x14ac:dyDescent="0.4">
      <c r="C387" s="42"/>
      <c r="D387" s="72"/>
      <c r="L387" s="19"/>
      <c r="M387" s="50"/>
      <c r="N387" s="250"/>
      <c r="O387" s="250"/>
      <c r="U387" s="22"/>
    </row>
    <row r="388" spans="3:21" x14ac:dyDescent="0.4">
      <c r="C388" s="42"/>
      <c r="D388" s="72"/>
      <c r="L388" s="19"/>
      <c r="M388" s="50"/>
      <c r="N388" s="250"/>
      <c r="O388" s="250"/>
      <c r="U388" s="22"/>
    </row>
    <row r="389" spans="3:21" x14ac:dyDescent="0.4">
      <c r="C389" s="42"/>
      <c r="D389" s="72"/>
      <c r="L389" s="19"/>
      <c r="M389" s="50"/>
      <c r="N389" s="250"/>
      <c r="O389" s="250"/>
      <c r="U389" s="22"/>
    </row>
    <row r="390" spans="3:21" x14ac:dyDescent="0.4">
      <c r="C390" s="42"/>
      <c r="D390" s="72"/>
      <c r="L390" s="19"/>
      <c r="M390" s="50"/>
      <c r="N390" s="250"/>
      <c r="O390" s="250"/>
      <c r="U390" s="22"/>
    </row>
    <row r="391" spans="3:21" x14ac:dyDescent="0.4">
      <c r="C391" s="42"/>
      <c r="D391" s="72"/>
      <c r="L391" s="19"/>
      <c r="U391" s="22"/>
    </row>
    <row r="392" spans="3:21" x14ac:dyDescent="0.4">
      <c r="C392" s="42"/>
      <c r="D392" s="72"/>
      <c r="L392" s="19"/>
      <c r="U392" s="22"/>
    </row>
    <row r="393" spans="3:21" x14ac:dyDescent="0.4">
      <c r="C393" s="42"/>
      <c r="D393" s="72"/>
      <c r="L393" s="19"/>
      <c r="U393" s="22"/>
    </row>
    <row r="394" spans="3:21" x14ac:dyDescent="0.4">
      <c r="C394" s="42"/>
      <c r="D394" s="72"/>
      <c r="L394" s="19"/>
      <c r="U394" s="22"/>
    </row>
    <row r="395" spans="3:21" x14ac:dyDescent="0.4">
      <c r="C395" s="50"/>
      <c r="L395" s="19"/>
      <c r="U395" s="22"/>
    </row>
    <row r="396" spans="3:21" x14ac:dyDescent="0.4">
      <c r="C396" s="50"/>
      <c r="L396" s="19"/>
      <c r="U396" s="22"/>
    </row>
    <row r="397" spans="3:21" x14ac:dyDescent="0.4">
      <c r="C397" s="50"/>
      <c r="L397" s="19"/>
      <c r="U397" s="22"/>
    </row>
    <row r="398" spans="3:21" x14ac:dyDescent="0.4">
      <c r="C398" s="50"/>
      <c r="L398" s="19"/>
      <c r="U398" s="22"/>
    </row>
    <row r="399" spans="3:21" x14ac:dyDescent="0.4">
      <c r="C399" s="50"/>
      <c r="L399" s="19"/>
      <c r="U399" s="22"/>
    </row>
    <row r="400" spans="3:21" x14ac:dyDescent="0.4">
      <c r="C400" s="50"/>
      <c r="L400" s="19"/>
      <c r="U400" s="22"/>
    </row>
    <row r="401" spans="3:21" x14ac:dyDescent="0.4">
      <c r="C401" s="50"/>
      <c r="L401" s="19"/>
      <c r="U401" s="22"/>
    </row>
    <row r="402" spans="3:21" x14ac:dyDescent="0.4">
      <c r="C402" s="50"/>
      <c r="L402" s="19"/>
      <c r="U402" s="22"/>
    </row>
    <row r="403" spans="3:21" x14ac:dyDescent="0.4">
      <c r="C403" s="50"/>
      <c r="L403" s="19"/>
      <c r="U403" s="22"/>
    </row>
    <row r="404" spans="3:21" x14ac:dyDescent="0.4">
      <c r="C404" s="50"/>
      <c r="L404" s="19"/>
      <c r="U404" s="22"/>
    </row>
    <row r="405" spans="3:21" x14ac:dyDescent="0.4">
      <c r="C405" s="50"/>
      <c r="L405" s="19"/>
      <c r="U405" s="22"/>
    </row>
    <row r="406" spans="3:21" x14ac:dyDescent="0.4">
      <c r="C406" s="50"/>
      <c r="L406" s="19"/>
      <c r="U406" s="22"/>
    </row>
    <row r="407" spans="3:21" x14ac:dyDescent="0.4">
      <c r="C407" s="50"/>
      <c r="L407" s="19"/>
      <c r="U407" s="22"/>
    </row>
    <row r="408" spans="3:21" x14ac:dyDescent="0.4">
      <c r="C408" s="50"/>
      <c r="L408" s="19"/>
      <c r="U408" s="22"/>
    </row>
    <row r="409" spans="3:21" x14ac:dyDescent="0.4">
      <c r="C409" s="50"/>
      <c r="L409" s="19"/>
      <c r="U409" s="22"/>
    </row>
    <row r="410" spans="3:21" x14ac:dyDescent="0.4">
      <c r="C410" s="50"/>
      <c r="L410" s="19"/>
      <c r="U410" s="22"/>
    </row>
    <row r="411" spans="3:21" x14ac:dyDescent="0.4">
      <c r="C411" s="50"/>
      <c r="L411" s="19"/>
      <c r="U411" s="22"/>
    </row>
    <row r="412" spans="3:21" x14ac:dyDescent="0.4">
      <c r="C412" s="50"/>
      <c r="L412" s="19"/>
      <c r="U412" s="22"/>
    </row>
    <row r="413" spans="3:21" x14ac:dyDescent="0.4">
      <c r="C413" s="50"/>
      <c r="L413" s="19"/>
      <c r="U413" s="22"/>
    </row>
    <row r="414" spans="3:21" x14ac:dyDescent="0.4">
      <c r="C414" s="50"/>
      <c r="L414" s="19"/>
      <c r="U414" s="22"/>
    </row>
    <row r="415" spans="3:21" x14ac:dyDescent="0.4">
      <c r="C415" s="50"/>
      <c r="L415" s="19"/>
      <c r="U415" s="22"/>
    </row>
    <row r="416" spans="3:21" x14ac:dyDescent="0.4">
      <c r="C416" s="50"/>
      <c r="L416" s="19"/>
      <c r="U416" s="22"/>
    </row>
    <row r="417" spans="3:21" x14ac:dyDescent="0.4">
      <c r="C417" s="50"/>
      <c r="L417" s="19"/>
      <c r="U417" s="22"/>
    </row>
    <row r="418" spans="3:21" x14ac:dyDescent="0.4">
      <c r="C418" s="50"/>
      <c r="L418" s="19"/>
      <c r="U418" s="22"/>
    </row>
    <row r="419" spans="3:21" x14ac:dyDescent="0.4">
      <c r="C419" s="50"/>
      <c r="L419" s="19"/>
      <c r="U419" s="22"/>
    </row>
    <row r="420" spans="3:21" x14ac:dyDescent="0.4">
      <c r="C420" s="50"/>
      <c r="L420" s="19"/>
      <c r="U420" s="22"/>
    </row>
    <row r="421" spans="3:21" x14ac:dyDescent="0.4">
      <c r="C421" s="50"/>
      <c r="L421" s="19"/>
      <c r="U421" s="22"/>
    </row>
    <row r="422" spans="3:21" x14ac:dyDescent="0.4">
      <c r="C422" s="50"/>
      <c r="L422" s="19"/>
      <c r="U422" s="22"/>
    </row>
    <row r="423" spans="3:21" x14ac:dyDescent="0.4">
      <c r="C423" s="50"/>
      <c r="L423" s="19"/>
      <c r="U423" s="22"/>
    </row>
    <row r="424" spans="3:21" x14ac:dyDescent="0.4">
      <c r="C424" s="50"/>
      <c r="L424" s="19"/>
      <c r="U424" s="22"/>
    </row>
    <row r="425" spans="3:21" x14ac:dyDescent="0.4">
      <c r="C425" s="50"/>
      <c r="L425" s="19"/>
      <c r="U425" s="22"/>
    </row>
    <row r="426" spans="3:21" x14ac:dyDescent="0.4">
      <c r="C426" s="50"/>
      <c r="L426" s="19"/>
      <c r="U426" s="22"/>
    </row>
    <row r="427" spans="3:21" x14ac:dyDescent="0.4">
      <c r="C427" s="50"/>
      <c r="L427" s="19"/>
      <c r="U427" s="22"/>
    </row>
    <row r="428" spans="3:21" x14ac:dyDescent="0.4">
      <c r="C428" s="50"/>
      <c r="L428" s="19"/>
      <c r="U428" s="22"/>
    </row>
    <row r="429" spans="3:21" x14ac:dyDescent="0.4">
      <c r="C429" s="50"/>
      <c r="L429" s="19"/>
      <c r="U429" s="22"/>
    </row>
    <row r="430" spans="3:21" x14ac:dyDescent="0.4">
      <c r="C430" s="50"/>
      <c r="L430" s="19"/>
      <c r="U430" s="22"/>
    </row>
    <row r="431" spans="3:21" x14ac:dyDescent="0.4">
      <c r="C431" s="50"/>
      <c r="L431" s="19"/>
      <c r="U431" s="22"/>
    </row>
    <row r="432" spans="3:21" x14ac:dyDescent="0.4">
      <c r="C432" s="50"/>
      <c r="L432" s="19"/>
      <c r="U432" s="22"/>
    </row>
    <row r="433" spans="3:21" x14ac:dyDescent="0.4">
      <c r="C433" s="50"/>
      <c r="L433" s="19"/>
      <c r="U433" s="22"/>
    </row>
    <row r="434" spans="3:21" x14ac:dyDescent="0.4">
      <c r="C434" s="50"/>
      <c r="L434" s="19"/>
      <c r="U434" s="22"/>
    </row>
    <row r="435" spans="3:21" x14ac:dyDescent="0.4">
      <c r="C435" s="50"/>
      <c r="L435" s="19"/>
      <c r="U435" s="22"/>
    </row>
    <row r="436" spans="3:21" x14ac:dyDescent="0.4">
      <c r="C436" s="50"/>
      <c r="L436" s="19"/>
      <c r="U436" s="22"/>
    </row>
    <row r="437" spans="3:21" x14ac:dyDescent="0.4">
      <c r="C437" s="50"/>
      <c r="L437" s="19"/>
      <c r="U437" s="22"/>
    </row>
    <row r="438" spans="3:21" x14ac:dyDescent="0.4">
      <c r="C438" s="50"/>
      <c r="L438" s="19"/>
      <c r="U438" s="22"/>
    </row>
    <row r="439" spans="3:21" x14ac:dyDescent="0.4">
      <c r="C439" s="50"/>
      <c r="L439" s="19"/>
      <c r="U439" s="22"/>
    </row>
    <row r="440" spans="3:21" x14ac:dyDescent="0.4">
      <c r="C440" s="50"/>
      <c r="L440" s="19"/>
      <c r="U440" s="22"/>
    </row>
    <row r="441" spans="3:21" x14ac:dyDescent="0.4">
      <c r="C441" s="50"/>
      <c r="L441" s="19"/>
      <c r="U441" s="22"/>
    </row>
    <row r="442" spans="3:21" x14ac:dyDescent="0.4">
      <c r="C442" s="50"/>
      <c r="L442" s="19"/>
      <c r="U442" s="22"/>
    </row>
    <row r="443" spans="3:21" x14ac:dyDescent="0.4">
      <c r="C443" s="50"/>
      <c r="L443" s="19"/>
      <c r="U443" s="22"/>
    </row>
    <row r="444" spans="3:21" x14ac:dyDescent="0.4">
      <c r="C444" s="50"/>
      <c r="L444" s="19"/>
      <c r="U444" s="22"/>
    </row>
    <row r="445" spans="3:21" x14ac:dyDescent="0.4">
      <c r="C445" s="50"/>
      <c r="L445" s="19"/>
      <c r="U445" s="22"/>
    </row>
    <row r="446" spans="3:21" x14ac:dyDescent="0.4">
      <c r="C446" s="50"/>
      <c r="L446" s="19"/>
      <c r="U446" s="22"/>
    </row>
    <row r="447" spans="3:21" x14ac:dyDescent="0.4">
      <c r="C447" s="50"/>
      <c r="L447" s="19"/>
      <c r="U447" s="22"/>
    </row>
    <row r="448" spans="3:21" x14ac:dyDescent="0.4">
      <c r="C448" s="50"/>
      <c r="L448" s="19"/>
      <c r="U448" s="22"/>
    </row>
    <row r="449" spans="3:21" x14ac:dyDescent="0.4">
      <c r="C449" s="50"/>
      <c r="L449" s="19"/>
      <c r="U449" s="22"/>
    </row>
    <row r="450" spans="3:21" x14ac:dyDescent="0.4">
      <c r="C450" s="50"/>
      <c r="L450" s="19"/>
      <c r="U450" s="22"/>
    </row>
    <row r="451" spans="3:21" x14ac:dyDescent="0.4">
      <c r="C451" s="50"/>
      <c r="L451" s="19"/>
      <c r="U451" s="22"/>
    </row>
    <row r="452" spans="3:21" x14ac:dyDescent="0.4">
      <c r="C452" s="50"/>
      <c r="L452" s="19"/>
      <c r="U452" s="22"/>
    </row>
    <row r="453" spans="3:21" x14ac:dyDescent="0.4">
      <c r="C453" s="50"/>
      <c r="L453" s="19"/>
      <c r="U453" s="22"/>
    </row>
    <row r="454" spans="3:21" x14ac:dyDescent="0.4">
      <c r="C454" s="50"/>
      <c r="L454" s="19"/>
      <c r="U454" s="22"/>
    </row>
    <row r="455" spans="3:21" x14ac:dyDescent="0.4">
      <c r="C455" s="50"/>
      <c r="L455" s="19"/>
      <c r="U455" s="22"/>
    </row>
    <row r="456" spans="3:21" x14ac:dyDescent="0.4">
      <c r="C456" s="50"/>
      <c r="L456" s="19"/>
      <c r="U456" s="22"/>
    </row>
    <row r="457" spans="3:21" x14ac:dyDescent="0.4">
      <c r="C457" s="50"/>
      <c r="L457" s="19"/>
      <c r="U457" s="22"/>
    </row>
    <row r="458" spans="3:21" x14ac:dyDescent="0.4">
      <c r="C458" s="50"/>
      <c r="L458" s="19"/>
      <c r="U458" s="22"/>
    </row>
    <row r="459" spans="3:21" x14ac:dyDescent="0.4">
      <c r="C459" s="50"/>
      <c r="L459" s="19"/>
      <c r="U459" s="22"/>
    </row>
    <row r="460" spans="3:21" x14ac:dyDescent="0.4">
      <c r="C460" s="50"/>
      <c r="L460" s="19"/>
      <c r="U460" s="22"/>
    </row>
    <row r="461" spans="3:21" x14ac:dyDescent="0.4">
      <c r="C461" s="50"/>
      <c r="L461" s="19"/>
      <c r="U461" s="22"/>
    </row>
    <row r="462" spans="3:21" x14ac:dyDescent="0.4">
      <c r="C462" s="50"/>
      <c r="L462" s="19"/>
      <c r="U462" s="22"/>
    </row>
    <row r="463" spans="3:21" x14ac:dyDescent="0.4">
      <c r="C463" s="50"/>
      <c r="L463" s="19"/>
      <c r="U463" s="22"/>
    </row>
    <row r="464" spans="3:21" x14ac:dyDescent="0.4">
      <c r="C464" s="50"/>
      <c r="L464" s="19"/>
      <c r="U464" s="22"/>
    </row>
    <row r="465" spans="3:21" x14ac:dyDescent="0.4">
      <c r="C465" s="50"/>
      <c r="L465" s="19"/>
      <c r="U465" s="22"/>
    </row>
    <row r="466" spans="3:21" x14ac:dyDescent="0.4">
      <c r="C466" s="50"/>
      <c r="L466" s="19"/>
      <c r="U466" s="22"/>
    </row>
    <row r="467" spans="3:21" x14ac:dyDescent="0.4">
      <c r="C467" s="50"/>
      <c r="L467" s="19"/>
      <c r="U467" s="22"/>
    </row>
    <row r="468" spans="3:21" x14ac:dyDescent="0.4">
      <c r="C468" s="50"/>
      <c r="L468" s="19"/>
      <c r="U468" s="22"/>
    </row>
    <row r="469" spans="3:21" x14ac:dyDescent="0.4">
      <c r="C469" s="50"/>
      <c r="L469" s="19"/>
      <c r="U469" s="22"/>
    </row>
    <row r="470" spans="3:21" x14ac:dyDescent="0.4">
      <c r="C470" s="50"/>
      <c r="L470" s="19"/>
      <c r="U470" s="22"/>
    </row>
    <row r="471" spans="3:21" x14ac:dyDescent="0.4">
      <c r="C471" s="50"/>
      <c r="L471" s="19"/>
      <c r="U471" s="22"/>
    </row>
    <row r="472" spans="3:21" x14ac:dyDescent="0.4">
      <c r="C472" s="50"/>
      <c r="L472" s="19"/>
      <c r="U472" s="22"/>
    </row>
    <row r="473" spans="3:21" x14ac:dyDescent="0.4">
      <c r="C473" s="50"/>
      <c r="L473" s="19"/>
      <c r="U473" s="22"/>
    </row>
    <row r="474" spans="3:21" x14ac:dyDescent="0.4">
      <c r="C474" s="50"/>
      <c r="L474" s="19"/>
      <c r="U474" s="22"/>
    </row>
    <row r="475" spans="3:21" x14ac:dyDescent="0.4">
      <c r="C475" s="50"/>
      <c r="L475" s="19"/>
      <c r="U475" s="22"/>
    </row>
    <row r="476" spans="3:21" x14ac:dyDescent="0.4">
      <c r="C476" s="50"/>
      <c r="L476" s="19"/>
      <c r="U476" s="22"/>
    </row>
    <row r="477" spans="3:21" x14ac:dyDescent="0.4">
      <c r="C477" s="50"/>
      <c r="L477" s="19"/>
      <c r="U477" s="22"/>
    </row>
    <row r="478" spans="3:21" x14ac:dyDescent="0.4">
      <c r="C478" s="50"/>
      <c r="L478" s="19"/>
      <c r="U478" s="22"/>
    </row>
    <row r="479" spans="3:21" x14ac:dyDescent="0.4">
      <c r="C479" s="50"/>
      <c r="L479" s="19"/>
      <c r="U479" s="22"/>
    </row>
    <row r="480" spans="3:21" x14ac:dyDescent="0.4">
      <c r="C480" s="50"/>
      <c r="L480" s="19"/>
      <c r="U480" s="22"/>
    </row>
    <row r="481" spans="3:21" x14ac:dyDescent="0.4">
      <c r="C481" s="50"/>
      <c r="L481" s="19"/>
      <c r="U481" s="22"/>
    </row>
    <row r="482" spans="3:21" x14ac:dyDescent="0.4">
      <c r="C482" s="50"/>
      <c r="L482" s="19"/>
      <c r="U482" s="22"/>
    </row>
    <row r="483" spans="3:21" x14ac:dyDescent="0.4">
      <c r="C483" s="50"/>
      <c r="L483" s="19"/>
      <c r="U483" s="22"/>
    </row>
    <row r="484" spans="3:21" x14ac:dyDescent="0.4">
      <c r="C484" s="50"/>
      <c r="L484" s="19"/>
      <c r="U484" s="22"/>
    </row>
    <row r="485" spans="3:21" x14ac:dyDescent="0.4">
      <c r="C485" s="50"/>
      <c r="L485" s="19"/>
      <c r="U485" s="22"/>
    </row>
    <row r="486" spans="3:21" x14ac:dyDescent="0.4">
      <c r="C486" s="50"/>
      <c r="L486" s="19"/>
      <c r="U486" s="22"/>
    </row>
    <row r="487" spans="3:21" x14ac:dyDescent="0.4">
      <c r="C487" s="50"/>
      <c r="L487" s="19"/>
      <c r="U487" s="22"/>
    </row>
    <row r="488" spans="3:21" x14ac:dyDescent="0.4">
      <c r="C488" s="50"/>
      <c r="L488" s="19"/>
      <c r="U488" s="22"/>
    </row>
    <row r="489" spans="3:21" x14ac:dyDescent="0.4">
      <c r="C489" s="50"/>
      <c r="L489" s="19"/>
      <c r="U489" s="22"/>
    </row>
    <row r="490" spans="3:21" x14ac:dyDescent="0.4">
      <c r="C490" s="50"/>
      <c r="L490" s="19"/>
      <c r="U490" s="22"/>
    </row>
    <row r="491" spans="3:21" x14ac:dyDescent="0.4">
      <c r="C491" s="50"/>
      <c r="L491" s="19"/>
      <c r="U491" s="22"/>
    </row>
    <row r="492" spans="3:21" x14ac:dyDescent="0.4">
      <c r="C492" s="50"/>
      <c r="L492" s="19"/>
      <c r="U492" s="22"/>
    </row>
    <row r="493" spans="3:21" x14ac:dyDescent="0.4">
      <c r="C493" s="50"/>
      <c r="L493" s="19"/>
      <c r="U493" s="22"/>
    </row>
    <row r="494" spans="3:21" x14ac:dyDescent="0.4">
      <c r="C494" s="50"/>
      <c r="L494" s="19"/>
      <c r="U494" s="22"/>
    </row>
    <row r="495" spans="3:21" x14ac:dyDescent="0.4">
      <c r="C495" s="50"/>
      <c r="L495" s="19"/>
      <c r="U495" s="22"/>
    </row>
    <row r="496" spans="3:21" x14ac:dyDescent="0.4">
      <c r="C496" s="50"/>
      <c r="L496" s="19"/>
      <c r="U496" s="22"/>
    </row>
    <row r="497" spans="3:21" x14ac:dyDescent="0.4">
      <c r="C497" s="50"/>
      <c r="L497" s="19"/>
      <c r="U497" s="22"/>
    </row>
    <row r="498" spans="3:21" x14ac:dyDescent="0.4">
      <c r="C498" s="50"/>
      <c r="L498" s="19"/>
      <c r="U498" s="22"/>
    </row>
    <row r="499" spans="3:21" x14ac:dyDescent="0.4">
      <c r="C499" s="50"/>
      <c r="L499" s="19"/>
      <c r="U499" s="22"/>
    </row>
    <row r="500" spans="3:21" x14ac:dyDescent="0.4">
      <c r="C500" s="50"/>
      <c r="L500" s="19"/>
      <c r="U500" s="22"/>
    </row>
    <row r="501" spans="3:21" x14ac:dyDescent="0.4">
      <c r="C501" s="50"/>
      <c r="L501" s="19"/>
      <c r="U501" s="22"/>
    </row>
    <row r="502" spans="3:21" x14ac:dyDescent="0.4">
      <c r="C502" s="50"/>
      <c r="L502" s="19"/>
      <c r="U502" s="22"/>
    </row>
    <row r="503" spans="3:21" x14ac:dyDescent="0.4">
      <c r="C503" s="50"/>
      <c r="L503" s="19"/>
      <c r="U503" s="22"/>
    </row>
    <row r="504" spans="3:21" x14ac:dyDescent="0.4">
      <c r="C504" s="50"/>
      <c r="L504" s="19"/>
      <c r="U504" s="22"/>
    </row>
    <row r="505" spans="3:21" x14ac:dyDescent="0.4">
      <c r="C505" s="50"/>
      <c r="L505" s="19"/>
      <c r="U505" s="22"/>
    </row>
    <row r="506" spans="3:21" x14ac:dyDescent="0.4">
      <c r="C506" s="50"/>
      <c r="L506" s="19"/>
      <c r="U506" s="22"/>
    </row>
    <row r="507" spans="3:21" x14ac:dyDescent="0.4">
      <c r="C507" s="50"/>
      <c r="L507" s="19"/>
      <c r="U507" s="22"/>
    </row>
    <row r="508" spans="3:21" x14ac:dyDescent="0.4">
      <c r="C508" s="50"/>
      <c r="L508" s="19"/>
      <c r="U508" s="22"/>
    </row>
    <row r="509" spans="3:21" x14ac:dyDescent="0.4">
      <c r="C509" s="50"/>
      <c r="L509" s="19"/>
      <c r="U509" s="22"/>
    </row>
    <row r="510" spans="3:21" x14ac:dyDescent="0.4">
      <c r="C510" s="50"/>
      <c r="L510" s="19"/>
      <c r="U510" s="22"/>
    </row>
    <row r="511" spans="3:21" x14ac:dyDescent="0.4">
      <c r="C511" s="50"/>
      <c r="L511" s="19"/>
      <c r="U511" s="22"/>
    </row>
    <row r="512" spans="3:21" x14ac:dyDescent="0.4">
      <c r="C512" s="50"/>
      <c r="L512" s="19"/>
      <c r="U512" s="22"/>
    </row>
    <row r="513" spans="3:21" x14ac:dyDescent="0.4">
      <c r="C513" s="50"/>
      <c r="L513" s="19"/>
      <c r="U513" s="22"/>
    </row>
    <row r="514" spans="3:21" x14ac:dyDescent="0.4">
      <c r="C514" s="50"/>
      <c r="L514" s="19"/>
      <c r="U514" s="22"/>
    </row>
    <row r="515" spans="3:21" x14ac:dyDescent="0.4">
      <c r="C515" s="50"/>
      <c r="L515" s="19"/>
      <c r="U515" s="22"/>
    </row>
    <row r="516" spans="3:21" x14ac:dyDescent="0.4">
      <c r="C516" s="50"/>
      <c r="L516" s="19"/>
      <c r="U516" s="22"/>
    </row>
    <row r="517" spans="3:21" x14ac:dyDescent="0.4">
      <c r="C517" s="50"/>
      <c r="L517" s="19"/>
      <c r="U517" s="22"/>
    </row>
    <row r="518" spans="3:21" x14ac:dyDescent="0.4">
      <c r="C518" s="50"/>
      <c r="L518" s="19"/>
      <c r="U518" s="22"/>
    </row>
    <row r="519" spans="3:21" x14ac:dyDescent="0.4">
      <c r="C519" s="50"/>
      <c r="L519" s="19"/>
      <c r="U519" s="22"/>
    </row>
    <row r="520" spans="3:21" x14ac:dyDescent="0.4">
      <c r="C520" s="50"/>
      <c r="L520" s="19"/>
      <c r="U520" s="22"/>
    </row>
    <row r="521" spans="3:21" x14ac:dyDescent="0.4">
      <c r="C521" s="50"/>
      <c r="L521" s="19"/>
      <c r="U521" s="22"/>
    </row>
    <row r="522" spans="3:21" x14ac:dyDescent="0.4">
      <c r="C522" s="50"/>
      <c r="L522" s="19"/>
      <c r="U522" s="22"/>
    </row>
    <row r="523" spans="3:21" x14ac:dyDescent="0.4">
      <c r="C523" s="50"/>
      <c r="L523" s="19"/>
      <c r="U523" s="22"/>
    </row>
    <row r="524" spans="3:21" x14ac:dyDescent="0.4">
      <c r="C524" s="50"/>
      <c r="L524" s="19"/>
      <c r="U524" s="22"/>
    </row>
    <row r="525" spans="3:21" x14ac:dyDescent="0.4">
      <c r="C525" s="50"/>
      <c r="L525" s="19"/>
      <c r="U525" s="22"/>
    </row>
    <row r="526" spans="3:21" x14ac:dyDescent="0.4">
      <c r="C526" s="50"/>
      <c r="L526" s="19"/>
      <c r="U526" s="22"/>
    </row>
    <row r="527" spans="3:21" x14ac:dyDescent="0.4">
      <c r="C527" s="50"/>
      <c r="L527" s="19"/>
      <c r="U527" s="22"/>
    </row>
    <row r="528" spans="3:21" x14ac:dyDescent="0.4">
      <c r="C528" s="50"/>
      <c r="L528" s="19"/>
      <c r="U528" s="22"/>
    </row>
    <row r="529" spans="3:21" x14ac:dyDescent="0.4">
      <c r="C529" s="50"/>
      <c r="L529" s="19"/>
      <c r="U529" s="22"/>
    </row>
    <row r="530" spans="3:21" x14ac:dyDescent="0.4">
      <c r="C530" s="50"/>
      <c r="L530" s="19"/>
      <c r="U530" s="22"/>
    </row>
    <row r="531" spans="3:21" x14ac:dyDescent="0.4">
      <c r="C531" s="50"/>
      <c r="L531" s="19"/>
      <c r="U531" s="22"/>
    </row>
    <row r="532" spans="3:21" x14ac:dyDescent="0.4">
      <c r="C532" s="50"/>
      <c r="L532" s="19"/>
      <c r="U532" s="22"/>
    </row>
    <row r="533" spans="3:21" x14ac:dyDescent="0.4">
      <c r="C533" s="50"/>
      <c r="L533" s="19"/>
      <c r="U533" s="22"/>
    </row>
    <row r="534" spans="3:21" x14ac:dyDescent="0.4">
      <c r="C534" s="50"/>
      <c r="L534" s="19"/>
      <c r="U534" s="22"/>
    </row>
    <row r="535" spans="3:21" x14ac:dyDescent="0.4">
      <c r="C535" s="50"/>
      <c r="L535" s="19"/>
      <c r="U535" s="22"/>
    </row>
    <row r="536" spans="3:21" x14ac:dyDescent="0.4">
      <c r="C536" s="50"/>
      <c r="L536" s="19"/>
      <c r="U536" s="22"/>
    </row>
    <row r="537" spans="3:21" x14ac:dyDescent="0.4">
      <c r="C537" s="50"/>
      <c r="L537" s="19"/>
      <c r="U537" s="22"/>
    </row>
    <row r="538" spans="3:21" x14ac:dyDescent="0.4">
      <c r="C538" s="50"/>
      <c r="L538" s="19"/>
      <c r="U538" s="22"/>
    </row>
    <row r="539" spans="3:21" x14ac:dyDescent="0.4">
      <c r="C539" s="50"/>
      <c r="L539" s="19"/>
      <c r="U539" s="22"/>
    </row>
    <row r="540" spans="3:21" x14ac:dyDescent="0.4">
      <c r="C540" s="50"/>
      <c r="L540" s="19"/>
      <c r="U540" s="22"/>
    </row>
    <row r="541" spans="3:21" x14ac:dyDescent="0.4">
      <c r="C541" s="50"/>
      <c r="L541" s="19"/>
      <c r="U541" s="22"/>
    </row>
    <row r="542" spans="3:21" x14ac:dyDescent="0.4">
      <c r="C542" s="50"/>
      <c r="L542" s="19"/>
      <c r="U542" s="22"/>
    </row>
    <row r="543" spans="3:21" x14ac:dyDescent="0.4">
      <c r="C543" s="50"/>
      <c r="L543" s="19"/>
      <c r="U543" s="22"/>
    </row>
    <row r="544" spans="3:21" x14ac:dyDescent="0.4">
      <c r="C544" s="50"/>
      <c r="L544" s="19"/>
      <c r="U544" s="22"/>
    </row>
    <row r="545" spans="3:21" x14ac:dyDescent="0.4">
      <c r="C545" s="50"/>
      <c r="L545" s="19"/>
      <c r="U545" s="22"/>
    </row>
    <row r="546" spans="3:21" x14ac:dyDescent="0.4">
      <c r="C546" s="50"/>
      <c r="L546" s="19"/>
      <c r="U546" s="22"/>
    </row>
    <row r="547" spans="3:21" x14ac:dyDescent="0.4">
      <c r="C547" s="50"/>
      <c r="L547" s="19"/>
      <c r="U547" s="22"/>
    </row>
    <row r="548" spans="3:21" x14ac:dyDescent="0.4">
      <c r="C548" s="50"/>
      <c r="L548" s="19"/>
      <c r="U548" s="22"/>
    </row>
    <row r="549" spans="3:21" x14ac:dyDescent="0.4">
      <c r="C549" s="50"/>
      <c r="L549" s="19"/>
      <c r="U549" s="22"/>
    </row>
    <row r="550" spans="3:21" x14ac:dyDescent="0.4">
      <c r="C550" s="50"/>
      <c r="L550" s="19"/>
      <c r="U550" s="22"/>
    </row>
    <row r="551" spans="3:21" x14ac:dyDescent="0.4">
      <c r="C551" s="50"/>
      <c r="L551" s="19"/>
      <c r="U551" s="22"/>
    </row>
    <row r="552" spans="3:21" x14ac:dyDescent="0.4">
      <c r="C552" s="50"/>
      <c r="L552" s="19"/>
      <c r="U552" s="22"/>
    </row>
    <row r="553" spans="3:21" x14ac:dyDescent="0.4">
      <c r="C553" s="50"/>
      <c r="L553" s="19"/>
      <c r="U553" s="22"/>
    </row>
    <row r="554" spans="3:21" x14ac:dyDescent="0.4">
      <c r="C554" s="50"/>
      <c r="L554" s="19"/>
      <c r="U554" s="22"/>
    </row>
    <row r="555" spans="3:21" x14ac:dyDescent="0.4">
      <c r="C555" s="50"/>
      <c r="L555" s="19"/>
      <c r="U555" s="22"/>
    </row>
    <row r="556" spans="3:21" x14ac:dyDescent="0.4">
      <c r="C556" s="50"/>
      <c r="L556" s="19"/>
      <c r="U556" s="22"/>
    </row>
    <row r="557" spans="3:21" x14ac:dyDescent="0.4">
      <c r="C557" s="50"/>
      <c r="L557" s="19"/>
      <c r="U557" s="22"/>
    </row>
    <row r="558" spans="3:21" x14ac:dyDescent="0.4">
      <c r="C558" s="50"/>
      <c r="L558" s="19"/>
      <c r="U558" s="22"/>
    </row>
    <row r="559" spans="3:21" x14ac:dyDescent="0.4">
      <c r="C559" s="50"/>
      <c r="L559" s="19"/>
      <c r="U559" s="22"/>
    </row>
    <row r="560" spans="3:21" x14ac:dyDescent="0.4">
      <c r="C560" s="50"/>
      <c r="L560" s="19"/>
      <c r="U560" s="22"/>
    </row>
    <row r="561" spans="3:21" x14ac:dyDescent="0.4">
      <c r="C561" s="50"/>
      <c r="L561" s="19"/>
      <c r="U561" s="22"/>
    </row>
    <row r="562" spans="3:21" x14ac:dyDescent="0.4">
      <c r="C562" s="50"/>
      <c r="L562" s="19"/>
      <c r="U562" s="22"/>
    </row>
    <row r="563" spans="3:21" x14ac:dyDescent="0.4">
      <c r="C563" s="50"/>
      <c r="L563" s="19"/>
      <c r="U563" s="22"/>
    </row>
    <row r="564" spans="3:21" x14ac:dyDescent="0.4">
      <c r="C564" s="50"/>
      <c r="L564" s="19"/>
      <c r="U564" s="22"/>
    </row>
    <row r="565" spans="3:21" x14ac:dyDescent="0.4">
      <c r="C565" s="50"/>
      <c r="L565" s="19"/>
      <c r="U565" s="22"/>
    </row>
    <row r="566" spans="3:21" x14ac:dyDescent="0.4">
      <c r="C566" s="50"/>
      <c r="L566" s="19"/>
      <c r="U566" s="22"/>
    </row>
    <row r="567" spans="3:21" x14ac:dyDescent="0.4">
      <c r="C567" s="50"/>
      <c r="L567" s="19"/>
      <c r="U567" s="22"/>
    </row>
    <row r="568" spans="3:21" x14ac:dyDescent="0.4">
      <c r="C568" s="50"/>
      <c r="L568" s="19"/>
      <c r="U568" s="22"/>
    </row>
    <row r="569" spans="3:21" x14ac:dyDescent="0.4">
      <c r="C569" s="50"/>
      <c r="L569" s="19"/>
      <c r="U569" s="22"/>
    </row>
    <row r="570" spans="3:21" x14ac:dyDescent="0.4">
      <c r="C570" s="50"/>
      <c r="L570" s="19"/>
      <c r="U570" s="22"/>
    </row>
    <row r="571" spans="3:21" x14ac:dyDescent="0.4">
      <c r="C571" s="50"/>
      <c r="L571" s="19"/>
      <c r="U571" s="22"/>
    </row>
    <row r="572" spans="3:21" x14ac:dyDescent="0.4">
      <c r="C572" s="50"/>
      <c r="L572" s="19"/>
      <c r="U572" s="22"/>
    </row>
    <row r="573" spans="3:21" x14ac:dyDescent="0.4">
      <c r="C573" s="50"/>
      <c r="L573" s="19"/>
      <c r="U573" s="22"/>
    </row>
    <row r="574" spans="3:21" x14ac:dyDescent="0.4">
      <c r="C574" s="50"/>
      <c r="L574" s="19"/>
      <c r="U574" s="22"/>
    </row>
    <row r="575" spans="3:21" x14ac:dyDescent="0.4">
      <c r="C575" s="50"/>
      <c r="L575" s="19"/>
      <c r="U575" s="22"/>
    </row>
    <row r="576" spans="3:21" x14ac:dyDescent="0.4">
      <c r="C576" s="50"/>
      <c r="L576" s="19"/>
      <c r="U576" s="22"/>
    </row>
    <row r="577" spans="3:21" x14ac:dyDescent="0.4">
      <c r="C577" s="50"/>
      <c r="L577" s="19"/>
      <c r="U577" s="22"/>
    </row>
    <row r="578" spans="3:21" x14ac:dyDescent="0.4">
      <c r="C578" s="50"/>
      <c r="L578" s="19"/>
      <c r="U578" s="22"/>
    </row>
    <row r="579" spans="3:21" x14ac:dyDescent="0.4">
      <c r="C579" s="50"/>
      <c r="L579" s="19"/>
      <c r="U579" s="22"/>
    </row>
    <row r="580" spans="3:21" x14ac:dyDescent="0.4">
      <c r="C580" s="50"/>
      <c r="L580" s="19"/>
      <c r="U580" s="22"/>
    </row>
    <row r="581" spans="3:21" x14ac:dyDescent="0.4">
      <c r="C581" s="50"/>
      <c r="L581" s="19"/>
      <c r="U581" s="22"/>
    </row>
    <row r="582" spans="3:21" x14ac:dyDescent="0.4">
      <c r="C582" s="50"/>
      <c r="L582" s="19"/>
      <c r="U582" s="22"/>
    </row>
    <row r="583" spans="3:21" x14ac:dyDescent="0.4">
      <c r="C583" s="50"/>
      <c r="L583" s="19"/>
      <c r="U583" s="22"/>
    </row>
    <row r="584" spans="3:21" x14ac:dyDescent="0.4">
      <c r="C584" s="50"/>
      <c r="L584" s="19"/>
      <c r="U584" s="22"/>
    </row>
    <row r="585" spans="3:21" x14ac:dyDescent="0.4">
      <c r="C585" s="50"/>
      <c r="L585" s="19"/>
      <c r="U585" s="22"/>
    </row>
    <row r="586" spans="3:21" x14ac:dyDescent="0.4">
      <c r="C586" s="50"/>
      <c r="L586" s="19"/>
      <c r="U586" s="22"/>
    </row>
    <row r="587" spans="3:21" x14ac:dyDescent="0.4">
      <c r="C587" s="50"/>
      <c r="L587" s="19"/>
      <c r="U587" s="22"/>
    </row>
    <row r="588" spans="3:21" x14ac:dyDescent="0.4">
      <c r="C588" s="50"/>
      <c r="L588" s="19"/>
      <c r="U588" s="22"/>
    </row>
    <row r="589" spans="3:21" x14ac:dyDescent="0.4">
      <c r="C589" s="50"/>
      <c r="L589" s="19"/>
      <c r="U589" s="22"/>
    </row>
    <row r="590" spans="3:21" x14ac:dyDescent="0.4">
      <c r="C590" s="50"/>
      <c r="L590" s="19"/>
      <c r="U590" s="22"/>
    </row>
    <row r="591" spans="3:21" x14ac:dyDescent="0.4">
      <c r="C591" s="50"/>
      <c r="L591" s="19"/>
      <c r="U591" s="22"/>
    </row>
    <row r="592" spans="3:21" x14ac:dyDescent="0.4">
      <c r="C592" s="50"/>
      <c r="L592" s="19"/>
      <c r="U592" s="22"/>
    </row>
    <row r="593" spans="3:21" x14ac:dyDescent="0.4">
      <c r="C593" s="50"/>
      <c r="L593" s="19"/>
      <c r="U593" s="22"/>
    </row>
    <row r="594" spans="3:21" x14ac:dyDescent="0.4">
      <c r="C594" s="50"/>
      <c r="L594" s="19"/>
      <c r="U594" s="22"/>
    </row>
    <row r="595" spans="3:21" x14ac:dyDescent="0.4">
      <c r="C595" s="50"/>
      <c r="L595" s="19"/>
      <c r="U595" s="22"/>
    </row>
    <row r="596" spans="3:21" x14ac:dyDescent="0.4">
      <c r="C596" s="50"/>
      <c r="L596" s="19"/>
      <c r="U596" s="22"/>
    </row>
    <row r="597" spans="3:21" x14ac:dyDescent="0.4">
      <c r="C597" s="50"/>
      <c r="L597" s="19"/>
      <c r="U597" s="22"/>
    </row>
    <row r="598" spans="3:21" x14ac:dyDescent="0.4">
      <c r="C598" s="50"/>
      <c r="L598" s="19"/>
      <c r="U598" s="22"/>
    </row>
    <row r="599" spans="3:21" x14ac:dyDescent="0.4">
      <c r="C599" s="50"/>
      <c r="L599" s="19"/>
      <c r="U599" s="22"/>
    </row>
    <row r="600" spans="3:21" x14ac:dyDescent="0.4">
      <c r="C600" s="50"/>
      <c r="L600" s="19"/>
      <c r="U600" s="22"/>
    </row>
    <row r="601" spans="3:21" x14ac:dyDescent="0.4">
      <c r="C601" s="50"/>
      <c r="L601" s="19"/>
      <c r="U601" s="22"/>
    </row>
    <row r="602" spans="3:21" x14ac:dyDescent="0.4">
      <c r="C602" s="50"/>
      <c r="L602" s="19"/>
      <c r="U602" s="22"/>
    </row>
    <row r="603" spans="3:21" x14ac:dyDescent="0.4">
      <c r="C603" s="50"/>
      <c r="L603" s="19"/>
      <c r="U603" s="22"/>
    </row>
    <row r="604" spans="3:21" x14ac:dyDescent="0.4">
      <c r="C604" s="50"/>
      <c r="L604" s="19"/>
      <c r="U604" s="22"/>
    </row>
    <row r="605" spans="3:21" x14ac:dyDescent="0.4">
      <c r="C605" s="50"/>
      <c r="L605" s="19"/>
      <c r="U605" s="22"/>
    </row>
    <row r="606" spans="3:21" x14ac:dyDescent="0.4">
      <c r="C606" s="50"/>
      <c r="L606" s="19"/>
      <c r="U606" s="22"/>
    </row>
    <row r="607" spans="3:21" x14ac:dyDescent="0.4">
      <c r="C607" s="50"/>
      <c r="L607" s="19"/>
      <c r="U607" s="22"/>
    </row>
    <row r="608" spans="3:21" x14ac:dyDescent="0.4">
      <c r="C608" s="50"/>
      <c r="L608" s="19"/>
      <c r="U608" s="22"/>
    </row>
    <row r="609" spans="3:21" x14ac:dyDescent="0.4">
      <c r="C609" s="50"/>
      <c r="L609" s="19"/>
      <c r="U609" s="22"/>
    </row>
    <row r="610" spans="3:21" x14ac:dyDescent="0.4">
      <c r="C610" s="50"/>
      <c r="L610" s="19"/>
      <c r="U610" s="22"/>
    </row>
    <row r="611" spans="3:21" x14ac:dyDescent="0.4">
      <c r="C611" s="50"/>
      <c r="L611" s="19"/>
      <c r="U611" s="22"/>
    </row>
    <row r="612" spans="3:21" x14ac:dyDescent="0.4">
      <c r="C612" s="50"/>
      <c r="L612" s="19"/>
      <c r="U612" s="22"/>
    </row>
    <row r="613" spans="3:21" x14ac:dyDescent="0.4">
      <c r="C613" s="50"/>
      <c r="L613" s="19"/>
      <c r="U613" s="22"/>
    </row>
    <row r="614" spans="3:21" x14ac:dyDescent="0.4">
      <c r="C614" s="50"/>
      <c r="L614" s="19"/>
      <c r="U614" s="22"/>
    </row>
    <row r="615" spans="3:21" x14ac:dyDescent="0.4">
      <c r="C615" s="50"/>
      <c r="L615" s="19"/>
      <c r="U615" s="22"/>
    </row>
    <row r="616" spans="3:21" x14ac:dyDescent="0.4">
      <c r="C616" s="50"/>
      <c r="L616" s="19"/>
      <c r="U616" s="22"/>
    </row>
    <row r="617" spans="3:21" x14ac:dyDescent="0.4">
      <c r="C617" s="50"/>
      <c r="L617" s="19"/>
      <c r="U617" s="22"/>
    </row>
    <row r="618" spans="3:21" x14ac:dyDescent="0.4">
      <c r="C618" s="50"/>
      <c r="L618" s="19"/>
      <c r="U618" s="22"/>
    </row>
    <row r="619" spans="3:21" x14ac:dyDescent="0.4">
      <c r="C619" s="50"/>
      <c r="L619" s="19"/>
      <c r="U619" s="22"/>
    </row>
    <row r="620" spans="3:21" x14ac:dyDescent="0.4">
      <c r="C620" s="50"/>
      <c r="L620" s="19"/>
      <c r="U620" s="22"/>
    </row>
    <row r="621" spans="3:21" x14ac:dyDescent="0.4">
      <c r="C621" s="50"/>
      <c r="L621" s="19"/>
      <c r="U621" s="22"/>
    </row>
    <row r="622" spans="3:21" x14ac:dyDescent="0.4">
      <c r="C622" s="50"/>
      <c r="L622" s="19"/>
      <c r="U622" s="22"/>
    </row>
    <row r="623" spans="3:21" x14ac:dyDescent="0.4">
      <c r="C623" s="50"/>
      <c r="L623" s="19"/>
      <c r="U623" s="22"/>
    </row>
    <row r="624" spans="3:21" x14ac:dyDescent="0.4">
      <c r="C624" s="50"/>
      <c r="L624" s="19"/>
      <c r="U624" s="22"/>
    </row>
    <row r="625" spans="3:21" x14ac:dyDescent="0.4">
      <c r="C625" s="50"/>
      <c r="L625" s="19"/>
      <c r="U625" s="22"/>
    </row>
    <row r="626" spans="3:21" x14ac:dyDescent="0.4">
      <c r="C626" s="50"/>
      <c r="L626" s="19"/>
      <c r="U626" s="22"/>
    </row>
    <row r="627" spans="3:21" x14ac:dyDescent="0.4">
      <c r="C627" s="50"/>
      <c r="L627" s="19"/>
      <c r="U627" s="22"/>
    </row>
    <row r="628" spans="3:21" x14ac:dyDescent="0.4">
      <c r="C628" s="50"/>
      <c r="L628" s="19"/>
      <c r="U628" s="22"/>
    </row>
    <row r="629" spans="3:21" x14ac:dyDescent="0.4">
      <c r="C629" s="50"/>
      <c r="L629" s="19"/>
      <c r="U629" s="22"/>
    </row>
    <row r="630" spans="3:21" x14ac:dyDescent="0.4">
      <c r="C630" s="50"/>
      <c r="L630" s="19"/>
      <c r="U630" s="22"/>
    </row>
    <row r="631" spans="3:21" x14ac:dyDescent="0.4">
      <c r="C631" s="50"/>
      <c r="L631" s="19"/>
      <c r="U631" s="22"/>
    </row>
    <row r="632" spans="3:21" x14ac:dyDescent="0.4">
      <c r="C632" s="50"/>
      <c r="L632" s="19"/>
      <c r="U632" s="22"/>
    </row>
    <row r="633" spans="3:21" x14ac:dyDescent="0.4">
      <c r="C633" s="50"/>
      <c r="L633" s="19"/>
      <c r="U633" s="22"/>
    </row>
    <row r="634" spans="3:21" x14ac:dyDescent="0.4">
      <c r="C634" s="50"/>
      <c r="L634" s="19"/>
      <c r="U634" s="22"/>
    </row>
    <row r="635" spans="3:21" x14ac:dyDescent="0.4">
      <c r="C635" s="50"/>
      <c r="L635" s="19"/>
      <c r="U635" s="22"/>
    </row>
    <row r="636" spans="3:21" x14ac:dyDescent="0.4">
      <c r="C636" s="50"/>
      <c r="L636" s="19"/>
      <c r="U636" s="22"/>
    </row>
    <row r="637" spans="3:21" x14ac:dyDescent="0.4">
      <c r="C637" s="50"/>
      <c r="L637" s="19"/>
      <c r="U637" s="22"/>
    </row>
    <row r="638" spans="3:21" x14ac:dyDescent="0.4">
      <c r="C638" s="50"/>
      <c r="L638" s="19"/>
      <c r="U638" s="22"/>
    </row>
    <row r="639" spans="3:21" x14ac:dyDescent="0.4">
      <c r="C639" s="50"/>
      <c r="L639" s="19"/>
      <c r="U639" s="22"/>
    </row>
    <row r="640" spans="3:21" x14ac:dyDescent="0.4">
      <c r="C640" s="50"/>
      <c r="L640" s="19"/>
      <c r="U640" s="22"/>
    </row>
    <row r="641" spans="3:21" x14ac:dyDescent="0.4">
      <c r="C641" s="50"/>
      <c r="L641" s="19"/>
      <c r="U641" s="22"/>
    </row>
    <row r="642" spans="3:21" x14ac:dyDescent="0.4">
      <c r="C642" s="50"/>
      <c r="L642" s="19"/>
      <c r="U642" s="22"/>
    </row>
    <row r="643" spans="3:21" x14ac:dyDescent="0.4">
      <c r="C643" s="50"/>
      <c r="L643" s="19"/>
      <c r="U643" s="22"/>
    </row>
    <row r="644" spans="3:21" x14ac:dyDescent="0.4">
      <c r="C644" s="50"/>
      <c r="L644" s="19"/>
      <c r="U644" s="22"/>
    </row>
    <row r="645" spans="3:21" x14ac:dyDescent="0.4">
      <c r="C645" s="50"/>
      <c r="L645" s="19"/>
      <c r="U645" s="22"/>
    </row>
    <row r="646" spans="3:21" x14ac:dyDescent="0.4">
      <c r="C646" s="50"/>
      <c r="L646" s="19"/>
      <c r="U646" s="22"/>
    </row>
    <row r="647" spans="3:21" x14ac:dyDescent="0.4">
      <c r="C647" s="50"/>
      <c r="U647" s="22"/>
    </row>
    <row r="648" spans="3:21" x14ac:dyDescent="0.4">
      <c r="C648" s="50"/>
      <c r="U648" s="22"/>
    </row>
    <row r="649" spans="3:21" x14ac:dyDescent="0.4">
      <c r="C649" s="50"/>
      <c r="U649" s="22"/>
    </row>
    <row r="650" spans="3:21" x14ac:dyDescent="0.4">
      <c r="C650" s="50"/>
      <c r="U650" s="22"/>
    </row>
    <row r="651" spans="3:21" x14ac:dyDescent="0.4">
      <c r="C651" s="50"/>
      <c r="U651" s="22"/>
    </row>
    <row r="652" spans="3:21" x14ac:dyDescent="0.4">
      <c r="C652" s="50"/>
      <c r="U652" s="22"/>
    </row>
    <row r="653" spans="3:21" x14ac:dyDescent="0.4">
      <c r="C653" s="50"/>
      <c r="U653" s="22"/>
    </row>
    <row r="654" spans="3:21" x14ac:dyDescent="0.4">
      <c r="C654" s="50"/>
      <c r="U654" s="22"/>
    </row>
    <row r="655" spans="3:21" x14ac:dyDescent="0.4">
      <c r="C655" s="50"/>
      <c r="U655" s="22"/>
    </row>
    <row r="656" spans="3:21" x14ac:dyDescent="0.4">
      <c r="C656" s="50"/>
      <c r="U656" s="22"/>
    </row>
    <row r="657" spans="3:21" x14ac:dyDescent="0.4">
      <c r="C657" s="50"/>
      <c r="U657" s="22"/>
    </row>
    <row r="658" spans="3:21" x14ac:dyDescent="0.4">
      <c r="C658" s="50"/>
      <c r="U658" s="22"/>
    </row>
    <row r="659" spans="3:21" x14ac:dyDescent="0.4">
      <c r="C659" s="50"/>
      <c r="U659" s="22"/>
    </row>
    <row r="660" spans="3:21" x14ac:dyDescent="0.4">
      <c r="C660" s="50"/>
      <c r="U660" s="22"/>
    </row>
    <row r="661" spans="3:21" x14ac:dyDescent="0.4">
      <c r="C661" s="50"/>
      <c r="U661" s="22"/>
    </row>
    <row r="662" spans="3:21" x14ac:dyDescent="0.4">
      <c r="C662" s="50"/>
      <c r="U662" s="22"/>
    </row>
    <row r="663" spans="3:21" x14ac:dyDescent="0.4">
      <c r="C663" s="50"/>
      <c r="U663" s="22"/>
    </row>
    <row r="664" spans="3:21" x14ac:dyDescent="0.4">
      <c r="C664" s="50"/>
      <c r="U664" s="22"/>
    </row>
    <row r="665" spans="3:21" x14ac:dyDescent="0.4">
      <c r="C665" s="50"/>
      <c r="U665" s="22"/>
    </row>
    <row r="666" spans="3:21" x14ac:dyDescent="0.4">
      <c r="C666" s="50"/>
      <c r="U666" s="22"/>
    </row>
    <row r="667" spans="3:21" x14ac:dyDescent="0.4">
      <c r="C667" s="50"/>
      <c r="U667" s="22"/>
    </row>
    <row r="668" spans="3:21" x14ac:dyDescent="0.4">
      <c r="C668" s="50"/>
      <c r="U668" s="22"/>
    </row>
    <row r="669" spans="3:21" x14ac:dyDescent="0.4">
      <c r="C669" s="50"/>
      <c r="U669" s="22"/>
    </row>
    <row r="670" spans="3:21" x14ac:dyDescent="0.4">
      <c r="C670" s="50"/>
      <c r="U670" s="22"/>
    </row>
    <row r="671" spans="3:21" x14ac:dyDescent="0.4">
      <c r="C671" s="50"/>
      <c r="U671" s="22"/>
    </row>
    <row r="672" spans="3:21" x14ac:dyDescent="0.4">
      <c r="C672" s="50"/>
      <c r="U672" s="22"/>
    </row>
    <row r="673" spans="3:21" x14ac:dyDescent="0.4">
      <c r="C673" s="50"/>
      <c r="U673" s="22"/>
    </row>
    <row r="674" spans="3:21" x14ac:dyDescent="0.4">
      <c r="C674" s="50"/>
      <c r="U674" s="22"/>
    </row>
    <row r="675" spans="3:21" x14ac:dyDescent="0.4">
      <c r="C675" s="50"/>
      <c r="U675" s="22"/>
    </row>
    <row r="676" spans="3:21" x14ac:dyDescent="0.4">
      <c r="C676" s="50"/>
      <c r="U676" s="22"/>
    </row>
    <row r="677" spans="3:21" x14ac:dyDescent="0.4">
      <c r="C677" s="50"/>
      <c r="U677" s="22"/>
    </row>
    <row r="678" spans="3:21" x14ac:dyDescent="0.4">
      <c r="C678" s="50"/>
      <c r="U678" s="22"/>
    </row>
    <row r="679" spans="3:21" x14ac:dyDescent="0.4">
      <c r="C679" s="50"/>
      <c r="U679" s="22"/>
    </row>
    <row r="680" spans="3:21" x14ac:dyDescent="0.4">
      <c r="C680" s="50"/>
      <c r="U680" s="22"/>
    </row>
    <row r="681" spans="3:21" x14ac:dyDescent="0.4">
      <c r="C681" s="50"/>
      <c r="U681" s="22"/>
    </row>
    <row r="682" spans="3:21" x14ac:dyDescent="0.4">
      <c r="C682" s="50"/>
      <c r="U682" s="22"/>
    </row>
    <row r="683" spans="3:21" x14ac:dyDescent="0.4">
      <c r="C683" s="50"/>
      <c r="U683" s="22"/>
    </row>
    <row r="684" spans="3:21" x14ac:dyDescent="0.4">
      <c r="C684" s="50"/>
      <c r="U684" s="22"/>
    </row>
    <row r="685" spans="3:21" x14ac:dyDescent="0.4">
      <c r="C685" s="50"/>
      <c r="U685" s="22"/>
    </row>
    <row r="686" spans="3:21" x14ac:dyDescent="0.4">
      <c r="C686" s="50"/>
      <c r="U686" s="22"/>
    </row>
    <row r="687" spans="3:21" x14ac:dyDescent="0.4">
      <c r="C687" s="50"/>
      <c r="U687" s="22"/>
    </row>
    <row r="688" spans="3:21" x14ac:dyDescent="0.4">
      <c r="C688" s="50"/>
      <c r="U688" s="22"/>
    </row>
    <row r="689" spans="3:21" x14ac:dyDescent="0.4">
      <c r="C689" s="50"/>
      <c r="U689" s="22"/>
    </row>
    <row r="690" spans="3:21" x14ac:dyDescent="0.4">
      <c r="C690" s="50"/>
      <c r="U690" s="22"/>
    </row>
    <row r="691" spans="3:21" x14ac:dyDescent="0.4">
      <c r="C691" s="50"/>
      <c r="U691" s="22"/>
    </row>
    <row r="692" spans="3:21" x14ac:dyDescent="0.4">
      <c r="C692" s="50"/>
      <c r="U692" s="22"/>
    </row>
    <row r="693" spans="3:21" x14ac:dyDescent="0.4">
      <c r="C693" s="50"/>
      <c r="U693" s="22"/>
    </row>
    <row r="694" spans="3:21" x14ac:dyDescent="0.4">
      <c r="C694" s="50"/>
      <c r="U694" s="22"/>
    </row>
    <row r="695" spans="3:21" x14ac:dyDescent="0.4">
      <c r="C695" s="50"/>
      <c r="U695" s="22"/>
    </row>
    <row r="696" spans="3:21" x14ac:dyDescent="0.4">
      <c r="C696" s="50"/>
      <c r="U696" s="22"/>
    </row>
    <row r="697" spans="3:21" x14ac:dyDescent="0.4">
      <c r="C697" s="50"/>
      <c r="U697" s="22"/>
    </row>
    <row r="698" spans="3:21" x14ac:dyDescent="0.4">
      <c r="C698" s="50"/>
      <c r="U698" s="22"/>
    </row>
    <row r="699" spans="3:21" x14ac:dyDescent="0.4">
      <c r="C699" s="50"/>
      <c r="U699" s="22"/>
    </row>
    <row r="700" spans="3:21" x14ac:dyDescent="0.4">
      <c r="C700" s="50"/>
      <c r="U700" s="22"/>
    </row>
    <row r="701" spans="3:21" x14ac:dyDescent="0.4">
      <c r="C701" s="50"/>
      <c r="U701" s="22"/>
    </row>
    <row r="702" spans="3:21" x14ac:dyDescent="0.4">
      <c r="C702" s="50"/>
      <c r="U702" s="22"/>
    </row>
    <row r="703" spans="3:21" x14ac:dyDescent="0.4">
      <c r="C703" s="50"/>
      <c r="U703" s="22"/>
    </row>
    <row r="704" spans="3:21" x14ac:dyDescent="0.4">
      <c r="C704" s="50"/>
      <c r="U704" s="22"/>
    </row>
    <row r="705" spans="3:21" x14ac:dyDescent="0.4">
      <c r="C705" s="50"/>
      <c r="U705" s="22"/>
    </row>
    <row r="706" spans="3:21" x14ac:dyDescent="0.4">
      <c r="C706" s="50"/>
      <c r="U706" s="22"/>
    </row>
    <row r="707" spans="3:21" x14ac:dyDescent="0.4">
      <c r="C707" s="50"/>
      <c r="U707" s="22"/>
    </row>
    <row r="708" spans="3:21" x14ac:dyDescent="0.4">
      <c r="C708" s="50"/>
      <c r="U708" s="22"/>
    </row>
    <row r="709" spans="3:21" x14ac:dyDescent="0.4">
      <c r="C709" s="50"/>
      <c r="U709" s="22"/>
    </row>
    <row r="710" spans="3:21" x14ac:dyDescent="0.4">
      <c r="C710" s="50"/>
      <c r="U710" s="22"/>
    </row>
    <row r="711" spans="3:21" x14ac:dyDescent="0.4">
      <c r="C711" s="50"/>
      <c r="U711" s="22"/>
    </row>
    <row r="712" spans="3:21" x14ac:dyDescent="0.4">
      <c r="C712" s="50"/>
      <c r="U712" s="22"/>
    </row>
    <row r="713" spans="3:21" x14ac:dyDescent="0.4">
      <c r="C713" s="50"/>
      <c r="U713" s="22"/>
    </row>
    <row r="714" spans="3:21" x14ac:dyDescent="0.4">
      <c r="C714" s="50"/>
      <c r="U714" s="22"/>
    </row>
    <row r="715" spans="3:21" x14ac:dyDescent="0.4">
      <c r="C715" s="50"/>
      <c r="U715" s="22"/>
    </row>
    <row r="716" spans="3:21" x14ac:dyDescent="0.4">
      <c r="C716" s="50"/>
      <c r="U716" s="22"/>
    </row>
    <row r="717" spans="3:21" x14ac:dyDescent="0.4">
      <c r="C717" s="50"/>
      <c r="U717" s="22"/>
    </row>
    <row r="718" spans="3:21" x14ac:dyDescent="0.4">
      <c r="C718" s="50"/>
      <c r="U718" s="22"/>
    </row>
    <row r="719" spans="3:21" x14ac:dyDescent="0.4">
      <c r="C719" s="50"/>
      <c r="U719" s="22"/>
    </row>
    <row r="720" spans="3:21" x14ac:dyDescent="0.4">
      <c r="C720" s="50"/>
      <c r="U720" s="22"/>
    </row>
    <row r="721" spans="3:21" x14ac:dyDescent="0.4">
      <c r="C721" s="50"/>
      <c r="U721" s="22"/>
    </row>
    <row r="722" spans="3:21" x14ac:dyDescent="0.4">
      <c r="C722" s="50"/>
      <c r="U722" s="22"/>
    </row>
    <row r="723" spans="3:21" x14ac:dyDescent="0.4">
      <c r="C723" s="50"/>
      <c r="U723" s="22"/>
    </row>
    <row r="724" spans="3:21" x14ac:dyDescent="0.4">
      <c r="C724" s="50"/>
      <c r="U724" s="22"/>
    </row>
    <row r="725" spans="3:21" x14ac:dyDescent="0.4">
      <c r="C725" s="50"/>
      <c r="U725" s="22"/>
    </row>
    <row r="726" spans="3:21" x14ac:dyDescent="0.4">
      <c r="C726" s="50"/>
      <c r="U726" s="22"/>
    </row>
    <row r="727" spans="3:21" x14ac:dyDescent="0.4">
      <c r="C727" s="50"/>
      <c r="U727" s="22"/>
    </row>
    <row r="728" spans="3:21" x14ac:dyDescent="0.4">
      <c r="C728" s="50"/>
      <c r="U728" s="22"/>
    </row>
    <row r="729" spans="3:21" x14ac:dyDescent="0.4">
      <c r="C729" s="50"/>
      <c r="U729" s="22"/>
    </row>
    <row r="730" spans="3:21" x14ac:dyDescent="0.4">
      <c r="C730" s="50"/>
      <c r="U730" s="22"/>
    </row>
    <row r="731" spans="3:21" x14ac:dyDescent="0.4">
      <c r="C731" s="50"/>
      <c r="U731" s="22"/>
    </row>
    <row r="732" spans="3:21" x14ac:dyDescent="0.4">
      <c r="C732" s="50"/>
      <c r="U732" s="22"/>
    </row>
    <row r="733" spans="3:21" x14ac:dyDescent="0.4">
      <c r="C733" s="50"/>
      <c r="U733" s="22"/>
    </row>
    <row r="734" spans="3:21" x14ac:dyDescent="0.4">
      <c r="C734" s="50"/>
      <c r="U734" s="22"/>
    </row>
    <row r="735" spans="3:21" x14ac:dyDescent="0.4">
      <c r="C735" s="50"/>
      <c r="U735" s="22"/>
    </row>
    <row r="736" spans="3:21" x14ac:dyDescent="0.4">
      <c r="C736" s="50"/>
      <c r="U736" s="22"/>
    </row>
    <row r="737" spans="3:21" x14ac:dyDescent="0.4">
      <c r="C737" s="50"/>
      <c r="U737" s="22"/>
    </row>
    <row r="738" spans="3:21" x14ac:dyDescent="0.4">
      <c r="C738" s="50"/>
      <c r="U738" s="22"/>
    </row>
    <row r="739" spans="3:21" x14ac:dyDescent="0.4">
      <c r="C739" s="50"/>
      <c r="U739" s="22"/>
    </row>
    <row r="740" spans="3:21" x14ac:dyDescent="0.4">
      <c r="C740" s="50"/>
      <c r="U740" s="22"/>
    </row>
    <row r="741" spans="3:21" x14ac:dyDescent="0.4">
      <c r="C741" s="50"/>
      <c r="U741" s="22"/>
    </row>
    <row r="742" spans="3:21" x14ac:dyDescent="0.4">
      <c r="C742" s="50"/>
      <c r="U742" s="22"/>
    </row>
    <row r="743" spans="3:21" x14ac:dyDescent="0.4">
      <c r="C743" s="50"/>
      <c r="U743" s="22"/>
    </row>
    <row r="744" spans="3:21" x14ac:dyDescent="0.4">
      <c r="C744" s="50"/>
      <c r="U744" s="22"/>
    </row>
    <row r="745" spans="3:21" x14ac:dyDescent="0.4">
      <c r="C745" s="50"/>
      <c r="U745" s="22"/>
    </row>
    <row r="746" spans="3:21" x14ac:dyDescent="0.4">
      <c r="C746" s="50"/>
      <c r="U746" s="22"/>
    </row>
    <row r="747" spans="3:21" x14ac:dyDescent="0.4">
      <c r="C747" s="50"/>
      <c r="U747" s="22"/>
    </row>
    <row r="748" spans="3:21" x14ac:dyDescent="0.4">
      <c r="C748" s="50"/>
      <c r="U748" s="22"/>
    </row>
    <row r="749" spans="3:21" x14ac:dyDescent="0.4">
      <c r="C749" s="50"/>
      <c r="U749" s="22"/>
    </row>
    <row r="750" spans="3:21" x14ac:dyDescent="0.4">
      <c r="C750" s="50"/>
      <c r="U750" s="22"/>
    </row>
    <row r="751" spans="3:21" x14ac:dyDescent="0.4">
      <c r="C751" s="50"/>
      <c r="U751" s="22"/>
    </row>
    <row r="752" spans="3:21" x14ac:dyDescent="0.4">
      <c r="C752" s="50"/>
      <c r="U752" s="22"/>
    </row>
    <row r="753" spans="3:21" x14ac:dyDescent="0.4">
      <c r="C753" s="50"/>
      <c r="U753" s="22"/>
    </row>
    <row r="754" spans="3:21" x14ac:dyDescent="0.4">
      <c r="C754" s="50"/>
      <c r="U754" s="22"/>
    </row>
    <row r="755" spans="3:21" x14ac:dyDescent="0.4">
      <c r="C755" s="50"/>
      <c r="U755" s="22"/>
    </row>
    <row r="756" spans="3:21" x14ac:dyDescent="0.4">
      <c r="C756" s="50"/>
      <c r="U756" s="22"/>
    </row>
    <row r="757" spans="3:21" x14ac:dyDescent="0.4">
      <c r="C757" s="50"/>
      <c r="U757" s="22"/>
    </row>
    <row r="758" spans="3:21" x14ac:dyDescent="0.4">
      <c r="C758" s="50"/>
      <c r="U758" s="22"/>
    </row>
    <row r="759" spans="3:21" x14ac:dyDescent="0.4">
      <c r="C759" s="50"/>
      <c r="U759" s="22"/>
    </row>
    <row r="760" spans="3:21" x14ac:dyDescent="0.4">
      <c r="C760" s="50"/>
      <c r="U760" s="22"/>
    </row>
    <row r="761" spans="3:21" x14ac:dyDescent="0.4">
      <c r="C761" s="50"/>
      <c r="U761" s="22"/>
    </row>
    <row r="762" spans="3:21" x14ac:dyDescent="0.4">
      <c r="C762" s="50"/>
      <c r="U762" s="22"/>
    </row>
    <row r="763" spans="3:21" x14ac:dyDescent="0.4">
      <c r="C763" s="50"/>
      <c r="U763" s="22"/>
    </row>
    <row r="764" spans="3:21" x14ac:dyDescent="0.4">
      <c r="C764" s="50"/>
      <c r="U764" s="22"/>
    </row>
    <row r="765" spans="3:21" x14ac:dyDescent="0.4">
      <c r="C765" s="50"/>
      <c r="U765" s="22"/>
    </row>
    <row r="766" spans="3:21" x14ac:dyDescent="0.4">
      <c r="C766" s="50"/>
      <c r="U766" s="22"/>
    </row>
    <row r="767" spans="3:21" x14ac:dyDescent="0.4">
      <c r="C767" s="50"/>
      <c r="U767" s="22"/>
    </row>
    <row r="768" spans="3:21" x14ac:dyDescent="0.4">
      <c r="C768" s="50"/>
      <c r="U768" s="22"/>
    </row>
    <row r="769" spans="3:21" x14ac:dyDescent="0.4">
      <c r="C769" s="50"/>
      <c r="U769" s="22"/>
    </row>
    <row r="770" spans="3:21" x14ac:dyDescent="0.4">
      <c r="C770" s="50"/>
      <c r="U770" s="22"/>
    </row>
    <row r="771" spans="3:21" x14ac:dyDescent="0.4">
      <c r="C771" s="50"/>
      <c r="U771" s="22"/>
    </row>
    <row r="772" spans="3:21" x14ac:dyDescent="0.4">
      <c r="C772" s="50"/>
      <c r="U772" s="22"/>
    </row>
    <row r="773" spans="3:21" x14ac:dyDescent="0.4">
      <c r="C773" s="50"/>
      <c r="U773" s="22"/>
    </row>
    <row r="774" spans="3:21" x14ac:dyDescent="0.4">
      <c r="C774" s="50"/>
      <c r="U774" s="22"/>
    </row>
    <row r="775" spans="3:21" x14ac:dyDescent="0.4">
      <c r="C775" s="50"/>
      <c r="U775" s="22"/>
    </row>
    <row r="776" spans="3:21" x14ac:dyDescent="0.4">
      <c r="C776" s="50"/>
      <c r="U776" s="22"/>
    </row>
    <row r="777" spans="3:21" x14ac:dyDescent="0.4">
      <c r="C777" s="50"/>
      <c r="U777" s="22"/>
    </row>
    <row r="778" spans="3:21" x14ac:dyDescent="0.4">
      <c r="C778" s="50"/>
      <c r="U778" s="22"/>
    </row>
    <row r="779" spans="3:21" x14ac:dyDescent="0.4">
      <c r="C779" s="50"/>
      <c r="U779" s="22"/>
    </row>
    <row r="780" spans="3:21" x14ac:dyDescent="0.4">
      <c r="C780" s="50"/>
      <c r="U780" s="22"/>
    </row>
    <row r="781" spans="3:21" x14ac:dyDescent="0.4">
      <c r="C781" s="50"/>
      <c r="U781" s="22"/>
    </row>
    <row r="782" spans="3:21" x14ac:dyDescent="0.4">
      <c r="C782" s="50"/>
      <c r="U782" s="22"/>
    </row>
    <row r="783" spans="3:21" x14ac:dyDescent="0.4">
      <c r="C783" s="50"/>
      <c r="U783" s="22"/>
    </row>
    <row r="784" spans="3:21" x14ac:dyDescent="0.4">
      <c r="C784" s="50"/>
      <c r="U784" s="22"/>
    </row>
    <row r="785" spans="3:21" x14ac:dyDescent="0.4">
      <c r="C785" s="50"/>
      <c r="U785" s="22"/>
    </row>
    <row r="786" spans="3:21" x14ac:dyDescent="0.4">
      <c r="C786" s="50"/>
      <c r="U786" s="22"/>
    </row>
    <row r="787" spans="3:21" x14ac:dyDescent="0.4">
      <c r="C787" s="50"/>
      <c r="U787" s="22"/>
    </row>
    <row r="788" spans="3:21" x14ac:dyDescent="0.4">
      <c r="C788" s="50"/>
      <c r="U788" s="22"/>
    </row>
    <row r="789" spans="3:21" x14ac:dyDescent="0.4">
      <c r="C789" s="50"/>
      <c r="U789" s="22"/>
    </row>
    <row r="790" spans="3:21" x14ac:dyDescent="0.4">
      <c r="C790" s="50"/>
      <c r="U790" s="22"/>
    </row>
    <row r="791" spans="3:21" x14ac:dyDescent="0.4">
      <c r="C791" s="50"/>
      <c r="U791" s="22"/>
    </row>
    <row r="792" spans="3:21" x14ac:dyDescent="0.4">
      <c r="C792" s="50"/>
      <c r="U792" s="22"/>
    </row>
    <row r="793" spans="3:21" x14ac:dyDescent="0.4">
      <c r="C793" s="50"/>
      <c r="U793" s="22"/>
    </row>
    <row r="794" spans="3:21" x14ac:dyDescent="0.4">
      <c r="C794" s="50"/>
      <c r="U794" s="22"/>
    </row>
    <row r="795" spans="3:21" x14ac:dyDescent="0.4">
      <c r="C795" s="50"/>
      <c r="U795" s="22"/>
    </row>
    <row r="796" spans="3:21" x14ac:dyDescent="0.4">
      <c r="C796" s="50"/>
      <c r="U796" s="22"/>
    </row>
    <row r="797" spans="3:21" x14ac:dyDescent="0.4">
      <c r="C797" s="50"/>
      <c r="U797" s="22"/>
    </row>
    <row r="798" spans="3:21" x14ac:dyDescent="0.4">
      <c r="C798" s="50"/>
      <c r="U798" s="22"/>
    </row>
    <row r="799" spans="3:21" x14ac:dyDescent="0.4">
      <c r="C799" s="50"/>
      <c r="U799" s="22"/>
    </row>
    <row r="800" spans="3:21" x14ac:dyDescent="0.4">
      <c r="C800" s="50"/>
      <c r="U800" s="22"/>
    </row>
    <row r="801" spans="3:21" x14ac:dyDescent="0.4">
      <c r="C801" s="50"/>
      <c r="U801" s="22"/>
    </row>
    <row r="802" spans="3:21" x14ac:dyDescent="0.4">
      <c r="C802" s="50"/>
      <c r="U802" s="22"/>
    </row>
    <row r="803" spans="3:21" x14ac:dyDescent="0.4">
      <c r="C803" s="50"/>
      <c r="U803" s="22"/>
    </row>
    <row r="804" spans="3:21" x14ac:dyDescent="0.4">
      <c r="C804" s="50"/>
      <c r="U804" s="22"/>
    </row>
    <row r="805" spans="3:21" x14ac:dyDescent="0.4">
      <c r="C805" s="50"/>
      <c r="U805" s="22"/>
    </row>
    <row r="806" spans="3:21" x14ac:dyDescent="0.4">
      <c r="C806" s="50"/>
      <c r="U806" s="22"/>
    </row>
    <row r="807" spans="3:21" x14ac:dyDescent="0.4">
      <c r="C807" s="50"/>
      <c r="U807" s="22"/>
    </row>
    <row r="808" spans="3:21" x14ac:dyDescent="0.4">
      <c r="C808" s="50"/>
      <c r="U808" s="22"/>
    </row>
    <row r="809" spans="3:21" x14ac:dyDescent="0.4">
      <c r="C809" s="50"/>
      <c r="U809" s="22"/>
    </row>
    <row r="810" spans="3:21" x14ac:dyDescent="0.4">
      <c r="C810" s="50"/>
      <c r="U810" s="22"/>
    </row>
    <row r="811" spans="3:21" x14ac:dyDescent="0.4">
      <c r="C811" s="50"/>
      <c r="U811" s="22"/>
    </row>
    <row r="812" spans="3:21" x14ac:dyDescent="0.4">
      <c r="C812" s="50"/>
      <c r="U812" s="22"/>
    </row>
    <row r="813" spans="3:21" x14ac:dyDescent="0.4">
      <c r="C813" s="50"/>
      <c r="U813" s="22"/>
    </row>
    <row r="814" spans="3:21" x14ac:dyDescent="0.4">
      <c r="C814" s="50"/>
      <c r="U814" s="22"/>
    </row>
    <row r="815" spans="3:21" x14ac:dyDescent="0.4">
      <c r="C815" s="50"/>
      <c r="U815" s="22"/>
    </row>
    <row r="816" spans="3:21" x14ac:dyDescent="0.4">
      <c r="C816" s="50"/>
      <c r="U816" s="22"/>
    </row>
    <row r="817" spans="3:21" x14ac:dyDescent="0.4">
      <c r="C817" s="50"/>
      <c r="U817" s="22"/>
    </row>
    <row r="818" spans="3:21" x14ac:dyDescent="0.4">
      <c r="C818" s="50"/>
      <c r="U818" s="22"/>
    </row>
    <row r="819" spans="3:21" x14ac:dyDescent="0.4">
      <c r="C819" s="50"/>
      <c r="U819" s="22"/>
    </row>
    <row r="820" spans="3:21" x14ac:dyDescent="0.4">
      <c r="C820" s="50"/>
      <c r="U820" s="22"/>
    </row>
    <row r="821" spans="3:21" x14ac:dyDescent="0.4">
      <c r="C821" s="50"/>
      <c r="U821" s="22"/>
    </row>
    <row r="822" spans="3:21" x14ac:dyDescent="0.4">
      <c r="C822" s="50"/>
      <c r="U822" s="22"/>
    </row>
    <row r="823" spans="3:21" x14ac:dyDescent="0.4">
      <c r="C823" s="50"/>
      <c r="U823" s="22"/>
    </row>
    <row r="824" spans="3:21" x14ac:dyDescent="0.4">
      <c r="C824" s="50"/>
      <c r="U824" s="22"/>
    </row>
    <row r="825" spans="3:21" x14ac:dyDescent="0.4">
      <c r="C825" s="50"/>
      <c r="U825" s="22"/>
    </row>
    <row r="826" spans="3:21" x14ac:dyDescent="0.4">
      <c r="C826" s="50"/>
      <c r="U826" s="22"/>
    </row>
    <row r="827" spans="3:21" x14ac:dyDescent="0.4">
      <c r="C827" s="50"/>
      <c r="U827" s="22"/>
    </row>
    <row r="828" spans="3:21" x14ac:dyDescent="0.4">
      <c r="C828" s="50"/>
      <c r="U828" s="22"/>
    </row>
    <row r="829" spans="3:21" x14ac:dyDescent="0.4">
      <c r="C829" s="50"/>
      <c r="U829" s="22"/>
    </row>
    <row r="830" spans="3:21" x14ac:dyDescent="0.4">
      <c r="C830" s="50"/>
      <c r="U830" s="22"/>
    </row>
    <row r="831" spans="3:21" x14ac:dyDescent="0.4">
      <c r="C831" s="50"/>
      <c r="U831" s="22"/>
    </row>
    <row r="832" spans="3:21" x14ac:dyDescent="0.4">
      <c r="C832" s="50"/>
      <c r="U832" s="22"/>
    </row>
    <row r="833" spans="3:21" x14ac:dyDescent="0.4">
      <c r="C833" s="50"/>
      <c r="U833" s="22"/>
    </row>
    <row r="834" spans="3:21" x14ac:dyDescent="0.4">
      <c r="C834" s="50"/>
      <c r="U834" s="22"/>
    </row>
    <row r="835" spans="3:21" x14ac:dyDescent="0.4">
      <c r="C835" s="50"/>
      <c r="U835" s="22"/>
    </row>
    <row r="836" spans="3:21" x14ac:dyDescent="0.4">
      <c r="C836" s="50"/>
      <c r="U836" s="22"/>
    </row>
    <row r="837" spans="3:21" x14ac:dyDescent="0.4">
      <c r="C837" s="50"/>
      <c r="U837" s="22"/>
    </row>
    <row r="838" spans="3:21" x14ac:dyDescent="0.4">
      <c r="C838" s="50"/>
      <c r="U838" s="22"/>
    </row>
    <row r="839" spans="3:21" x14ac:dyDescent="0.4">
      <c r="C839" s="50"/>
      <c r="U839" s="22"/>
    </row>
    <row r="840" spans="3:21" x14ac:dyDescent="0.4">
      <c r="C840" s="50"/>
      <c r="U840" s="22"/>
    </row>
    <row r="841" spans="3:21" x14ac:dyDescent="0.4">
      <c r="C841" s="50"/>
      <c r="U841" s="22"/>
    </row>
    <row r="842" spans="3:21" x14ac:dyDescent="0.4">
      <c r="C842" s="50"/>
      <c r="U842" s="22"/>
    </row>
    <row r="843" spans="3:21" x14ac:dyDescent="0.4">
      <c r="C843" s="50"/>
      <c r="U843" s="22"/>
    </row>
    <row r="844" spans="3:21" x14ac:dyDescent="0.4">
      <c r="C844" s="50"/>
      <c r="U844" s="22"/>
    </row>
    <row r="845" spans="3:21" x14ac:dyDescent="0.4">
      <c r="C845" s="50"/>
      <c r="U845" s="22"/>
    </row>
    <row r="846" spans="3:21" x14ac:dyDescent="0.4">
      <c r="C846" s="50"/>
      <c r="U846" s="22"/>
    </row>
    <row r="847" spans="3:21" x14ac:dyDescent="0.4">
      <c r="C847" s="50"/>
      <c r="U847" s="22"/>
    </row>
    <row r="848" spans="3:21" x14ac:dyDescent="0.4">
      <c r="C848" s="50"/>
      <c r="U848" s="22"/>
    </row>
    <row r="849" spans="3:21" x14ac:dyDescent="0.4">
      <c r="C849" s="50"/>
      <c r="U849" s="22"/>
    </row>
    <row r="850" spans="3:21" x14ac:dyDescent="0.4">
      <c r="C850" s="50"/>
      <c r="U850" s="22"/>
    </row>
    <row r="851" spans="3:21" x14ac:dyDescent="0.4">
      <c r="C851" s="50"/>
      <c r="U851" s="22"/>
    </row>
    <row r="852" spans="3:21" x14ac:dyDescent="0.4">
      <c r="C852" s="50"/>
      <c r="U852" s="22"/>
    </row>
    <row r="853" spans="3:21" x14ac:dyDescent="0.4">
      <c r="C853" s="50"/>
      <c r="U853" s="22"/>
    </row>
    <row r="854" spans="3:21" x14ac:dyDescent="0.4">
      <c r="C854" s="50"/>
      <c r="U854" s="22"/>
    </row>
    <row r="855" spans="3:21" x14ac:dyDescent="0.4">
      <c r="C855" s="50"/>
      <c r="U855" s="22"/>
    </row>
    <row r="856" spans="3:21" x14ac:dyDescent="0.4">
      <c r="C856" s="50"/>
      <c r="U856" s="22"/>
    </row>
    <row r="857" spans="3:21" x14ac:dyDescent="0.4">
      <c r="C857" s="50"/>
      <c r="U857" s="22"/>
    </row>
    <row r="858" spans="3:21" x14ac:dyDescent="0.4">
      <c r="C858" s="50"/>
      <c r="U858" s="22"/>
    </row>
    <row r="859" spans="3:21" x14ac:dyDescent="0.4">
      <c r="C859" s="50"/>
      <c r="U859" s="22"/>
    </row>
    <row r="860" spans="3:21" x14ac:dyDescent="0.4">
      <c r="C860" s="50"/>
      <c r="U860" s="22"/>
    </row>
    <row r="861" spans="3:21" x14ac:dyDescent="0.4">
      <c r="C861" s="50"/>
      <c r="U861" s="22"/>
    </row>
    <row r="862" spans="3:21" x14ac:dyDescent="0.4">
      <c r="C862" s="50"/>
      <c r="U862" s="22"/>
    </row>
    <row r="863" spans="3:21" x14ac:dyDescent="0.4">
      <c r="C863" s="50"/>
      <c r="U863" s="22"/>
    </row>
    <row r="864" spans="3:21" x14ac:dyDescent="0.4">
      <c r="C864" s="50"/>
      <c r="U864" s="22"/>
    </row>
    <row r="865" spans="3:21" x14ac:dyDescent="0.4">
      <c r="C865" s="50"/>
      <c r="U865" s="22"/>
    </row>
    <row r="866" spans="3:21" x14ac:dyDescent="0.4">
      <c r="C866" s="50"/>
      <c r="U866" s="22"/>
    </row>
    <row r="867" spans="3:21" x14ac:dyDescent="0.4">
      <c r="C867" s="50"/>
      <c r="U867" s="22"/>
    </row>
    <row r="868" spans="3:21" x14ac:dyDescent="0.4">
      <c r="C868" s="50"/>
      <c r="U868" s="22"/>
    </row>
    <row r="869" spans="3:21" x14ac:dyDescent="0.4">
      <c r="C869" s="50"/>
      <c r="U869" s="22"/>
    </row>
    <row r="870" spans="3:21" x14ac:dyDescent="0.4">
      <c r="C870" s="50"/>
      <c r="U870" s="22"/>
    </row>
    <row r="871" spans="3:21" x14ac:dyDescent="0.4">
      <c r="C871" s="50"/>
      <c r="U871" s="22"/>
    </row>
    <row r="872" spans="3:21" x14ac:dyDescent="0.4">
      <c r="C872" s="50"/>
      <c r="U872" s="22"/>
    </row>
    <row r="873" spans="3:21" x14ac:dyDescent="0.4">
      <c r="C873" s="50"/>
      <c r="U873" s="22"/>
    </row>
    <row r="874" spans="3:21" x14ac:dyDescent="0.4">
      <c r="C874" s="50"/>
      <c r="U874" s="22"/>
    </row>
    <row r="875" spans="3:21" x14ac:dyDescent="0.4">
      <c r="C875" s="50"/>
      <c r="U875" s="22"/>
    </row>
    <row r="876" spans="3:21" x14ac:dyDescent="0.4">
      <c r="C876" s="50"/>
      <c r="U876" s="22"/>
    </row>
    <row r="877" spans="3:21" x14ac:dyDescent="0.4">
      <c r="C877" s="50"/>
      <c r="U877" s="22"/>
    </row>
    <row r="878" spans="3:21" x14ac:dyDescent="0.4">
      <c r="C878" s="50"/>
      <c r="U878" s="22"/>
    </row>
    <row r="879" spans="3:21" x14ac:dyDescent="0.4">
      <c r="C879" s="50"/>
      <c r="U879" s="22"/>
    </row>
    <row r="880" spans="3:21" x14ac:dyDescent="0.4">
      <c r="C880" s="50"/>
      <c r="U880" s="22"/>
    </row>
    <row r="881" spans="3:21" x14ac:dyDescent="0.4">
      <c r="C881" s="50"/>
      <c r="U881" s="22"/>
    </row>
    <row r="882" spans="3:21" x14ac:dyDescent="0.4">
      <c r="C882" s="50"/>
      <c r="U882" s="22"/>
    </row>
    <row r="883" spans="3:21" x14ac:dyDescent="0.4">
      <c r="C883" s="50"/>
      <c r="U883" s="22"/>
    </row>
    <row r="884" spans="3:21" x14ac:dyDescent="0.4">
      <c r="C884" s="50"/>
      <c r="U884" s="22"/>
    </row>
    <row r="885" spans="3:21" x14ac:dyDescent="0.4">
      <c r="C885" s="50"/>
      <c r="U885" s="22"/>
    </row>
    <row r="886" spans="3:21" x14ac:dyDescent="0.4">
      <c r="C886" s="50"/>
      <c r="U886" s="22"/>
    </row>
    <row r="887" spans="3:21" x14ac:dyDescent="0.4">
      <c r="C887" s="50"/>
      <c r="U887" s="22"/>
    </row>
    <row r="888" spans="3:21" x14ac:dyDescent="0.4">
      <c r="C888" s="50"/>
      <c r="U888" s="22"/>
    </row>
    <row r="889" spans="3:21" x14ac:dyDescent="0.4">
      <c r="C889" s="50"/>
      <c r="U889" s="22"/>
    </row>
    <row r="890" spans="3:21" x14ac:dyDescent="0.4">
      <c r="C890" s="50"/>
      <c r="U890" s="22"/>
    </row>
    <row r="891" spans="3:21" x14ac:dyDescent="0.4">
      <c r="C891" s="50"/>
      <c r="U891" s="22"/>
    </row>
    <row r="892" spans="3:21" x14ac:dyDescent="0.4">
      <c r="C892" s="50"/>
      <c r="U892" s="22"/>
    </row>
    <row r="893" spans="3:21" x14ac:dyDescent="0.4">
      <c r="C893" s="50"/>
      <c r="U893" s="22"/>
    </row>
    <row r="894" spans="3:21" x14ac:dyDescent="0.4">
      <c r="C894" s="50"/>
      <c r="U894" s="22"/>
    </row>
    <row r="895" spans="3:21" x14ac:dyDescent="0.4">
      <c r="C895" s="50"/>
      <c r="U895" s="22"/>
    </row>
    <row r="896" spans="3:21" x14ac:dyDescent="0.4">
      <c r="C896" s="50"/>
      <c r="U896" s="22"/>
    </row>
    <row r="897" spans="3:21" x14ac:dyDescent="0.4">
      <c r="C897" s="50"/>
      <c r="U897" s="22"/>
    </row>
    <row r="898" spans="3:21" x14ac:dyDescent="0.4">
      <c r="C898" s="50"/>
      <c r="U898" s="22"/>
    </row>
    <row r="899" spans="3:21" x14ac:dyDescent="0.4">
      <c r="C899" s="50"/>
    </row>
    <row r="900" spans="3:21" x14ac:dyDescent="0.4">
      <c r="C900" s="50"/>
    </row>
    <row r="901" spans="3:21" x14ac:dyDescent="0.4">
      <c r="C901" s="50"/>
    </row>
    <row r="902" spans="3:21" x14ac:dyDescent="0.4">
      <c r="C902" s="50"/>
    </row>
    <row r="903" spans="3:21" x14ac:dyDescent="0.4">
      <c r="C903" s="50"/>
    </row>
    <row r="904" spans="3:21" x14ac:dyDescent="0.4">
      <c r="C904" s="50"/>
    </row>
    <row r="905" spans="3:21" x14ac:dyDescent="0.4">
      <c r="C905" s="50"/>
    </row>
    <row r="906" spans="3:21" x14ac:dyDescent="0.4">
      <c r="C906" s="50"/>
    </row>
    <row r="907" spans="3:21" x14ac:dyDescent="0.4">
      <c r="C907" s="50"/>
    </row>
    <row r="908" spans="3:21" x14ac:dyDescent="0.4">
      <c r="C908" s="50"/>
    </row>
    <row r="909" spans="3:21" x14ac:dyDescent="0.4">
      <c r="C909" s="50"/>
    </row>
    <row r="910" spans="3:21" x14ac:dyDescent="0.4">
      <c r="C910" s="50"/>
    </row>
    <row r="911" spans="3:21" x14ac:dyDescent="0.4">
      <c r="C911" s="50"/>
    </row>
    <row r="912" spans="3:21" x14ac:dyDescent="0.4">
      <c r="C912" s="50"/>
    </row>
    <row r="913" spans="3:3" x14ac:dyDescent="0.4">
      <c r="C913" s="50"/>
    </row>
    <row r="914" spans="3:3" x14ac:dyDescent="0.4">
      <c r="C914" s="50"/>
    </row>
    <row r="915" spans="3:3" x14ac:dyDescent="0.4">
      <c r="C915" s="50"/>
    </row>
    <row r="916" spans="3:3" x14ac:dyDescent="0.4">
      <c r="C916" s="50"/>
    </row>
    <row r="917" spans="3:3" x14ac:dyDescent="0.4">
      <c r="C917" s="50"/>
    </row>
    <row r="918" spans="3:3" x14ac:dyDescent="0.4">
      <c r="C918" s="50"/>
    </row>
    <row r="919" spans="3:3" x14ac:dyDescent="0.4">
      <c r="C919" s="50"/>
    </row>
    <row r="920" spans="3:3" x14ac:dyDescent="0.4">
      <c r="C920" s="50"/>
    </row>
    <row r="921" spans="3:3" x14ac:dyDescent="0.4">
      <c r="C921" s="50"/>
    </row>
    <row r="922" spans="3:3" x14ac:dyDescent="0.4">
      <c r="C922" s="50"/>
    </row>
    <row r="923" spans="3:3" x14ac:dyDescent="0.4">
      <c r="C923" s="50"/>
    </row>
    <row r="924" spans="3:3" x14ac:dyDescent="0.4">
      <c r="C924" s="50"/>
    </row>
    <row r="925" spans="3:3" x14ac:dyDescent="0.4">
      <c r="C925" s="50"/>
    </row>
    <row r="926" spans="3:3" x14ac:dyDescent="0.4">
      <c r="C926" s="50"/>
    </row>
    <row r="927" spans="3:3" x14ac:dyDescent="0.4">
      <c r="C927" s="50"/>
    </row>
    <row r="928" spans="3:3" x14ac:dyDescent="0.4">
      <c r="C928" s="50"/>
    </row>
    <row r="929" spans="3:3" x14ac:dyDescent="0.4">
      <c r="C929" s="50"/>
    </row>
    <row r="930" spans="3:3" x14ac:dyDescent="0.4">
      <c r="C930" s="50"/>
    </row>
    <row r="931" spans="3:3" x14ac:dyDescent="0.4">
      <c r="C931" s="50"/>
    </row>
    <row r="932" spans="3:3" x14ac:dyDescent="0.4">
      <c r="C932" s="50"/>
    </row>
    <row r="933" spans="3:3" x14ac:dyDescent="0.4">
      <c r="C933" s="50"/>
    </row>
    <row r="934" spans="3:3" x14ac:dyDescent="0.4">
      <c r="C934" s="50"/>
    </row>
    <row r="935" spans="3:3" x14ac:dyDescent="0.4">
      <c r="C935" s="50"/>
    </row>
    <row r="936" spans="3:3" x14ac:dyDescent="0.4">
      <c r="C936" s="50"/>
    </row>
    <row r="937" spans="3:3" x14ac:dyDescent="0.4">
      <c r="C937" s="50"/>
    </row>
    <row r="938" spans="3:3" x14ac:dyDescent="0.4">
      <c r="C938" s="50"/>
    </row>
    <row r="939" spans="3:3" x14ac:dyDescent="0.4">
      <c r="C939" s="50"/>
    </row>
    <row r="940" spans="3:3" x14ac:dyDescent="0.4">
      <c r="C940" s="50"/>
    </row>
    <row r="941" spans="3:3" x14ac:dyDescent="0.4">
      <c r="C941" s="50"/>
    </row>
    <row r="942" spans="3:3" x14ac:dyDescent="0.4">
      <c r="C942" s="50"/>
    </row>
    <row r="943" spans="3:3" x14ac:dyDescent="0.4">
      <c r="C943" s="50"/>
    </row>
    <row r="944" spans="3:3" x14ac:dyDescent="0.4">
      <c r="C944" s="50"/>
    </row>
    <row r="945" spans="3:3" x14ac:dyDescent="0.4">
      <c r="C945" s="50"/>
    </row>
    <row r="946" spans="3:3" x14ac:dyDescent="0.4">
      <c r="C946" s="50"/>
    </row>
    <row r="947" spans="3:3" x14ac:dyDescent="0.4">
      <c r="C947" s="50"/>
    </row>
    <row r="948" spans="3:3" x14ac:dyDescent="0.4">
      <c r="C948" s="50"/>
    </row>
    <row r="949" spans="3:3" x14ac:dyDescent="0.4">
      <c r="C949" s="50"/>
    </row>
    <row r="950" spans="3:3" x14ac:dyDescent="0.4">
      <c r="C950" s="50"/>
    </row>
    <row r="951" spans="3:3" x14ac:dyDescent="0.4">
      <c r="C951" s="50"/>
    </row>
    <row r="952" spans="3:3" x14ac:dyDescent="0.4">
      <c r="C952" s="50"/>
    </row>
    <row r="953" spans="3:3" x14ac:dyDescent="0.4">
      <c r="C953" s="50"/>
    </row>
    <row r="954" spans="3:3" x14ac:dyDescent="0.4">
      <c r="C954" s="50"/>
    </row>
    <row r="955" spans="3:3" x14ac:dyDescent="0.4">
      <c r="C955" s="50"/>
    </row>
    <row r="956" spans="3:3" x14ac:dyDescent="0.4">
      <c r="C956" s="50"/>
    </row>
    <row r="957" spans="3:3" x14ac:dyDescent="0.4">
      <c r="C957" s="50"/>
    </row>
    <row r="958" spans="3:3" x14ac:dyDescent="0.4">
      <c r="C958" s="50"/>
    </row>
    <row r="959" spans="3:3" x14ac:dyDescent="0.4">
      <c r="C959" s="50"/>
    </row>
    <row r="960" spans="3:3" x14ac:dyDescent="0.4">
      <c r="C960" s="50"/>
    </row>
    <row r="961" spans="3:3" x14ac:dyDescent="0.4">
      <c r="C961" s="50"/>
    </row>
    <row r="962" spans="3:3" x14ac:dyDescent="0.4">
      <c r="C962" s="50"/>
    </row>
    <row r="963" spans="3:3" x14ac:dyDescent="0.4">
      <c r="C963" s="50"/>
    </row>
    <row r="964" spans="3:3" x14ac:dyDescent="0.4">
      <c r="C964" s="50"/>
    </row>
    <row r="965" spans="3:3" x14ac:dyDescent="0.4">
      <c r="C965" s="50"/>
    </row>
    <row r="966" spans="3:3" x14ac:dyDescent="0.4">
      <c r="C966" s="50"/>
    </row>
    <row r="967" spans="3:3" x14ac:dyDescent="0.4">
      <c r="C967" s="50"/>
    </row>
    <row r="968" spans="3:3" x14ac:dyDescent="0.4">
      <c r="C968" s="50"/>
    </row>
    <row r="969" spans="3:3" x14ac:dyDescent="0.4">
      <c r="C969" s="50"/>
    </row>
    <row r="970" spans="3:3" x14ac:dyDescent="0.4">
      <c r="C970" s="50"/>
    </row>
    <row r="971" spans="3:3" x14ac:dyDescent="0.4">
      <c r="C971" s="50"/>
    </row>
    <row r="972" spans="3:3" x14ac:dyDescent="0.4">
      <c r="C972" s="50"/>
    </row>
    <row r="973" spans="3:3" x14ac:dyDescent="0.4">
      <c r="C973" s="50"/>
    </row>
    <row r="974" spans="3:3" x14ac:dyDescent="0.4">
      <c r="C974" s="50"/>
    </row>
    <row r="975" spans="3:3" x14ac:dyDescent="0.4">
      <c r="C975" s="50"/>
    </row>
    <row r="976" spans="3:3" x14ac:dyDescent="0.4">
      <c r="C976" s="50"/>
    </row>
    <row r="977" spans="3:3" x14ac:dyDescent="0.4">
      <c r="C977" s="50"/>
    </row>
    <row r="978" spans="3:3" x14ac:dyDescent="0.4">
      <c r="C978" s="50"/>
    </row>
    <row r="979" spans="3:3" x14ac:dyDescent="0.4">
      <c r="C979" s="50"/>
    </row>
    <row r="980" spans="3:3" x14ac:dyDescent="0.4">
      <c r="C980" s="50"/>
    </row>
    <row r="981" spans="3:3" x14ac:dyDescent="0.4">
      <c r="C981" s="50"/>
    </row>
    <row r="982" spans="3:3" x14ac:dyDescent="0.4">
      <c r="C982" s="50"/>
    </row>
    <row r="983" spans="3:3" x14ac:dyDescent="0.4">
      <c r="C983" s="50"/>
    </row>
    <row r="984" spans="3:3" x14ac:dyDescent="0.4">
      <c r="C984" s="50"/>
    </row>
    <row r="985" spans="3:3" x14ac:dyDescent="0.4">
      <c r="C985" s="50"/>
    </row>
    <row r="986" spans="3:3" x14ac:dyDescent="0.4">
      <c r="C986" s="50"/>
    </row>
    <row r="987" spans="3:3" x14ac:dyDescent="0.4">
      <c r="C987" s="50"/>
    </row>
    <row r="988" spans="3:3" x14ac:dyDescent="0.4">
      <c r="C988" s="50"/>
    </row>
    <row r="989" spans="3:3" x14ac:dyDescent="0.4">
      <c r="C989" s="50"/>
    </row>
    <row r="990" spans="3:3" x14ac:dyDescent="0.4">
      <c r="C990" s="50"/>
    </row>
    <row r="991" spans="3:3" x14ac:dyDescent="0.4">
      <c r="C991" s="50"/>
    </row>
    <row r="992" spans="3:3" x14ac:dyDescent="0.4">
      <c r="C992" s="50"/>
    </row>
    <row r="993" spans="3:3" x14ac:dyDescent="0.4">
      <c r="C993" s="50"/>
    </row>
    <row r="994" spans="3:3" x14ac:dyDescent="0.4">
      <c r="C994" s="50"/>
    </row>
    <row r="995" spans="3:3" x14ac:dyDescent="0.4">
      <c r="C995" s="50"/>
    </row>
    <row r="996" spans="3:3" x14ac:dyDescent="0.4">
      <c r="C996" s="50"/>
    </row>
    <row r="997" spans="3:3" x14ac:dyDescent="0.4">
      <c r="C997" s="50"/>
    </row>
    <row r="998" spans="3:3" x14ac:dyDescent="0.4">
      <c r="C998" s="50"/>
    </row>
    <row r="999" spans="3:3" x14ac:dyDescent="0.4">
      <c r="C999" s="50"/>
    </row>
    <row r="1000" spans="3:3" x14ac:dyDescent="0.4">
      <c r="C1000" s="50"/>
    </row>
    <row r="1001" spans="3:3" x14ac:dyDescent="0.4">
      <c r="C1001" s="50"/>
    </row>
    <row r="1002" spans="3:3" x14ac:dyDescent="0.4">
      <c r="C1002" s="50"/>
    </row>
    <row r="1003" spans="3:3" x14ac:dyDescent="0.4">
      <c r="C1003" s="50"/>
    </row>
    <row r="1004" spans="3:3" x14ac:dyDescent="0.4">
      <c r="C1004" s="50"/>
    </row>
    <row r="1005" spans="3:3" x14ac:dyDescent="0.4">
      <c r="C1005" s="50"/>
    </row>
    <row r="1006" spans="3:3" x14ac:dyDescent="0.4">
      <c r="C1006" s="50"/>
    </row>
    <row r="1007" spans="3:3" x14ac:dyDescent="0.4">
      <c r="C1007" s="50"/>
    </row>
    <row r="1008" spans="3:3" x14ac:dyDescent="0.4">
      <c r="C1008" s="50"/>
    </row>
    <row r="1009" spans="3:3" x14ac:dyDescent="0.4">
      <c r="C1009" s="50"/>
    </row>
    <row r="1010" spans="3:3" x14ac:dyDescent="0.4">
      <c r="C1010" s="50"/>
    </row>
    <row r="1011" spans="3:3" x14ac:dyDescent="0.4">
      <c r="C1011" s="50"/>
    </row>
    <row r="1012" spans="3:3" x14ac:dyDescent="0.4">
      <c r="C1012" s="50"/>
    </row>
    <row r="1013" spans="3:3" x14ac:dyDescent="0.4">
      <c r="C1013" s="50"/>
    </row>
    <row r="1014" spans="3:3" x14ac:dyDescent="0.4">
      <c r="C1014" s="50"/>
    </row>
    <row r="1015" spans="3:3" x14ac:dyDescent="0.4">
      <c r="C1015" s="50"/>
    </row>
    <row r="1016" spans="3:3" x14ac:dyDescent="0.4">
      <c r="C1016" s="50"/>
    </row>
    <row r="1017" spans="3:3" x14ac:dyDescent="0.4">
      <c r="C1017" s="50"/>
    </row>
    <row r="1018" spans="3:3" x14ac:dyDescent="0.4">
      <c r="C1018" s="50"/>
    </row>
    <row r="1019" spans="3:3" x14ac:dyDescent="0.4">
      <c r="C1019" s="50"/>
    </row>
    <row r="1020" spans="3:3" x14ac:dyDescent="0.4">
      <c r="C1020" s="50"/>
    </row>
    <row r="1021" spans="3:3" x14ac:dyDescent="0.4">
      <c r="C1021" s="50"/>
    </row>
    <row r="1022" spans="3:3" x14ac:dyDescent="0.4">
      <c r="C1022" s="50"/>
    </row>
    <row r="1023" spans="3:3" x14ac:dyDescent="0.4">
      <c r="C1023" s="50"/>
    </row>
    <row r="1024" spans="3:3" x14ac:dyDescent="0.4">
      <c r="C1024" s="50"/>
    </row>
    <row r="1025" spans="3:3" x14ac:dyDescent="0.4">
      <c r="C1025" s="50"/>
    </row>
    <row r="1026" spans="3:3" x14ac:dyDescent="0.4">
      <c r="C1026" s="50"/>
    </row>
    <row r="1027" spans="3:3" x14ac:dyDescent="0.4">
      <c r="C1027" s="50"/>
    </row>
    <row r="1028" spans="3:3" x14ac:dyDescent="0.4">
      <c r="C1028" s="50"/>
    </row>
    <row r="1029" spans="3:3" x14ac:dyDescent="0.4">
      <c r="C1029" s="50"/>
    </row>
    <row r="1030" spans="3:3" x14ac:dyDescent="0.4">
      <c r="C1030" s="50"/>
    </row>
    <row r="1031" spans="3:3" x14ac:dyDescent="0.4">
      <c r="C1031" s="50"/>
    </row>
    <row r="1032" spans="3:3" x14ac:dyDescent="0.4">
      <c r="C1032" s="50"/>
    </row>
    <row r="1033" spans="3:3" x14ac:dyDescent="0.4">
      <c r="C1033" s="50"/>
    </row>
    <row r="1034" spans="3:3" x14ac:dyDescent="0.4">
      <c r="C1034" s="50"/>
    </row>
    <row r="1035" spans="3:3" x14ac:dyDescent="0.4">
      <c r="C1035" s="50"/>
    </row>
    <row r="1036" spans="3:3" x14ac:dyDescent="0.4">
      <c r="C1036" s="50"/>
    </row>
    <row r="1037" spans="3:3" x14ac:dyDescent="0.4">
      <c r="C1037" s="50"/>
    </row>
    <row r="1038" spans="3:3" x14ac:dyDescent="0.4">
      <c r="C1038" s="50"/>
    </row>
    <row r="1039" spans="3:3" x14ac:dyDescent="0.4">
      <c r="C1039" s="50"/>
    </row>
    <row r="1040" spans="3:3" x14ac:dyDescent="0.4">
      <c r="C1040" s="50"/>
    </row>
    <row r="1041" spans="3:3" x14ac:dyDescent="0.4">
      <c r="C1041" s="50"/>
    </row>
    <row r="1042" spans="3:3" x14ac:dyDescent="0.4">
      <c r="C1042" s="50"/>
    </row>
    <row r="1043" spans="3:3" x14ac:dyDescent="0.4">
      <c r="C1043" s="50"/>
    </row>
    <row r="1044" spans="3:3" x14ac:dyDescent="0.4">
      <c r="C1044" s="50"/>
    </row>
    <row r="1045" spans="3:3" x14ac:dyDescent="0.4">
      <c r="C1045" s="50"/>
    </row>
    <row r="1046" spans="3:3" x14ac:dyDescent="0.4">
      <c r="C1046" s="50"/>
    </row>
    <row r="1047" spans="3:3" x14ac:dyDescent="0.4">
      <c r="C1047" s="50"/>
    </row>
    <row r="1048" spans="3:3" x14ac:dyDescent="0.4">
      <c r="C1048" s="50"/>
    </row>
    <row r="1049" spans="3:3" x14ac:dyDescent="0.4">
      <c r="C1049" s="50"/>
    </row>
    <row r="1050" spans="3:3" x14ac:dyDescent="0.4">
      <c r="C1050" s="50"/>
    </row>
    <row r="1051" spans="3:3" x14ac:dyDescent="0.4">
      <c r="C1051" s="50"/>
    </row>
    <row r="1052" spans="3:3" x14ac:dyDescent="0.4">
      <c r="C1052" s="50"/>
    </row>
    <row r="1053" spans="3:3" x14ac:dyDescent="0.4">
      <c r="C1053" s="50"/>
    </row>
    <row r="1054" spans="3:3" x14ac:dyDescent="0.4">
      <c r="C1054" s="50"/>
    </row>
    <row r="1055" spans="3:3" x14ac:dyDescent="0.4">
      <c r="C1055" s="50"/>
    </row>
    <row r="1056" spans="3:3" x14ac:dyDescent="0.4">
      <c r="C1056" s="50"/>
    </row>
    <row r="1057" spans="3:3" x14ac:dyDescent="0.4">
      <c r="C1057" s="50"/>
    </row>
    <row r="1058" spans="3:3" x14ac:dyDescent="0.4">
      <c r="C1058" s="50"/>
    </row>
    <row r="1059" spans="3:3" x14ac:dyDescent="0.4">
      <c r="C1059" s="50"/>
    </row>
    <row r="1060" spans="3:3" x14ac:dyDescent="0.4">
      <c r="C1060" s="50"/>
    </row>
    <row r="1061" spans="3:3" x14ac:dyDescent="0.4">
      <c r="C1061" s="50"/>
    </row>
    <row r="1062" spans="3:3" x14ac:dyDescent="0.4">
      <c r="C1062" s="50"/>
    </row>
    <row r="1063" spans="3:3" x14ac:dyDescent="0.4">
      <c r="C1063" s="50"/>
    </row>
    <row r="1064" spans="3:3" x14ac:dyDescent="0.4">
      <c r="C1064" s="50"/>
    </row>
    <row r="1065" spans="3:3" x14ac:dyDescent="0.4">
      <c r="C1065" s="50"/>
    </row>
    <row r="1066" spans="3:3" x14ac:dyDescent="0.4">
      <c r="C1066" s="50"/>
    </row>
    <row r="1067" spans="3:3" x14ac:dyDescent="0.4">
      <c r="C1067" s="50"/>
    </row>
    <row r="1068" spans="3:3" x14ac:dyDescent="0.4">
      <c r="C1068" s="50"/>
    </row>
    <row r="1069" spans="3:3" x14ac:dyDescent="0.4">
      <c r="C1069" s="50"/>
    </row>
    <row r="1070" spans="3:3" x14ac:dyDescent="0.4">
      <c r="C1070" s="50"/>
    </row>
    <row r="1071" spans="3:3" x14ac:dyDescent="0.4">
      <c r="C1071" s="50"/>
    </row>
    <row r="1072" spans="3:3" x14ac:dyDescent="0.4">
      <c r="C1072" s="50"/>
    </row>
    <row r="1073" spans="3:3" x14ac:dyDescent="0.4">
      <c r="C1073" s="50"/>
    </row>
    <row r="1074" spans="3:3" x14ac:dyDescent="0.4">
      <c r="C1074" s="50"/>
    </row>
    <row r="1075" spans="3:3" x14ac:dyDescent="0.4">
      <c r="C1075" s="50"/>
    </row>
    <row r="1076" spans="3:3" x14ac:dyDescent="0.4">
      <c r="C1076" s="50"/>
    </row>
    <row r="1077" spans="3:3" x14ac:dyDescent="0.4">
      <c r="C1077" s="50"/>
    </row>
    <row r="1078" spans="3:3" x14ac:dyDescent="0.4">
      <c r="C1078" s="50"/>
    </row>
    <row r="1079" spans="3:3" x14ac:dyDescent="0.4">
      <c r="C1079" s="50"/>
    </row>
    <row r="1080" spans="3:3" x14ac:dyDescent="0.4">
      <c r="C1080" s="50"/>
    </row>
    <row r="1081" spans="3:3" x14ac:dyDescent="0.4">
      <c r="C1081" s="50"/>
    </row>
    <row r="1082" spans="3:3" x14ac:dyDescent="0.4">
      <c r="C1082" s="50"/>
    </row>
    <row r="1083" spans="3:3" x14ac:dyDescent="0.4">
      <c r="C1083" s="50"/>
    </row>
    <row r="1084" spans="3:3" x14ac:dyDescent="0.4">
      <c r="C1084" s="50"/>
    </row>
    <row r="1085" spans="3:3" x14ac:dyDescent="0.4">
      <c r="C1085" s="50"/>
    </row>
    <row r="1086" spans="3:3" x14ac:dyDescent="0.4">
      <c r="C1086" s="50"/>
    </row>
    <row r="1087" spans="3:3" x14ac:dyDescent="0.4">
      <c r="C1087" s="50"/>
    </row>
    <row r="1088" spans="3:3" x14ac:dyDescent="0.4">
      <c r="C1088" s="50"/>
    </row>
    <row r="1089" spans="3:3" x14ac:dyDescent="0.4">
      <c r="C1089" s="50"/>
    </row>
    <row r="1090" spans="3:3" x14ac:dyDescent="0.4">
      <c r="C1090" s="50"/>
    </row>
    <row r="1091" spans="3:3" x14ac:dyDescent="0.4">
      <c r="C1091" s="50"/>
    </row>
    <row r="1092" spans="3:3" x14ac:dyDescent="0.4">
      <c r="C1092" s="50"/>
    </row>
    <row r="1093" spans="3:3" x14ac:dyDescent="0.4">
      <c r="C1093" s="50"/>
    </row>
    <row r="1094" spans="3:3" x14ac:dyDescent="0.4">
      <c r="C1094" s="50"/>
    </row>
    <row r="1095" spans="3:3" x14ac:dyDescent="0.4">
      <c r="C1095" s="50"/>
    </row>
    <row r="1096" spans="3:3" x14ac:dyDescent="0.4">
      <c r="C1096" s="50"/>
    </row>
    <row r="1097" spans="3:3" x14ac:dyDescent="0.4">
      <c r="C1097" s="50"/>
    </row>
    <row r="1098" spans="3:3" x14ac:dyDescent="0.4">
      <c r="C1098" s="50"/>
    </row>
    <row r="1099" spans="3:3" x14ac:dyDescent="0.4">
      <c r="C1099" s="50"/>
    </row>
    <row r="1100" spans="3:3" x14ac:dyDescent="0.4">
      <c r="C1100" s="50"/>
    </row>
    <row r="1101" spans="3:3" x14ac:dyDescent="0.4">
      <c r="C1101" s="50"/>
    </row>
    <row r="1102" spans="3:3" x14ac:dyDescent="0.4">
      <c r="C1102" s="50"/>
    </row>
    <row r="1103" spans="3:3" x14ac:dyDescent="0.4">
      <c r="C1103" s="50"/>
    </row>
    <row r="1104" spans="3:3" x14ac:dyDescent="0.4">
      <c r="C1104" s="50"/>
    </row>
    <row r="1105" spans="3:3" x14ac:dyDescent="0.4">
      <c r="C1105" s="50"/>
    </row>
    <row r="1106" spans="3:3" x14ac:dyDescent="0.4">
      <c r="C1106" s="50"/>
    </row>
    <row r="1107" spans="3:3" x14ac:dyDescent="0.4">
      <c r="C1107" s="50"/>
    </row>
    <row r="1108" spans="3:3" x14ac:dyDescent="0.4">
      <c r="C1108" s="50"/>
    </row>
    <row r="1109" spans="3:3" x14ac:dyDescent="0.4">
      <c r="C1109" s="50"/>
    </row>
    <row r="1110" spans="3:3" x14ac:dyDescent="0.4">
      <c r="C1110" s="50"/>
    </row>
    <row r="1111" spans="3:3" x14ac:dyDescent="0.4">
      <c r="C1111" s="50"/>
    </row>
    <row r="1112" spans="3:3" x14ac:dyDescent="0.4">
      <c r="C1112" s="50"/>
    </row>
    <row r="1113" spans="3:3" x14ac:dyDescent="0.4">
      <c r="C1113" s="50"/>
    </row>
    <row r="1114" spans="3:3" x14ac:dyDescent="0.4">
      <c r="C1114" s="50"/>
    </row>
    <row r="1115" spans="3:3" x14ac:dyDescent="0.4">
      <c r="C1115" s="50"/>
    </row>
    <row r="1116" spans="3:3" x14ac:dyDescent="0.4">
      <c r="C1116" s="50"/>
    </row>
    <row r="1117" spans="3:3" x14ac:dyDescent="0.4">
      <c r="C1117" s="50"/>
    </row>
    <row r="1118" spans="3:3" x14ac:dyDescent="0.4">
      <c r="C1118" s="50"/>
    </row>
    <row r="1119" spans="3:3" x14ac:dyDescent="0.4">
      <c r="C1119" s="50"/>
    </row>
    <row r="1120" spans="3:3" x14ac:dyDescent="0.4">
      <c r="C1120" s="50"/>
    </row>
    <row r="1121" spans="3:3" x14ac:dyDescent="0.4">
      <c r="C1121" s="50"/>
    </row>
    <row r="1122" spans="3:3" x14ac:dyDescent="0.4">
      <c r="C1122" s="50"/>
    </row>
    <row r="1123" spans="3:3" x14ac:dyDescent="0.4">
      <c r="C1123" s="50"/>
    </row>
    <row r="1124" spans="3:3" x14ac:dyDescent="0.4">
      <c r="C1124" s="50"/>
    </row>
    <row r="1125" spans="3:3" x14ac:dyDescent="0.4">
      <c r="C1125" s="50"/>
    </row>
    <row r="1126" spans="3:3" x14ac:dyDescent="0.4">
      <c r="C1126" s="50"/>
    </row>
    <row r="1127" spans="3:3" x14ac:dyDescent="0.4">
      <c r="C1127" s="50"/>
    </row>
    <row r="1128" spans="3:3" x14ac:dyDescent="0.4">
      <c r="C1128" s="50"/>
    </row>
    <row r="1129" spans="3:3" x14ac:dyDescent="0.4">
      <c r="C1129" s="50"/>
    </row>
    <row r="1130" spans="3:3" x14ac:dyDescent="0.4">
      <c r="C1130" s="50"/>
    </row>
    <row r="1131" spans="3:3" x14ac:dyDescent="0.4">
      <c r="C1131" s="50"/>
    </row>
    <row r="1132" spans="3:3" x14ac:dyDescent="0.4">
      <c r="C1132" s="50"/>
    </row>
    <row r="1133" spans="3:3" x14ac:dyDescent="0.4">
      <c r="C1133" s="50"/>
    </row>
    <row r="1134" spans="3:3" x14ac:dyDescent="0.4">
      <c r="C1134" s="50"/>
    </row>
    <row r="1135" spans="3:3" x14ac:dyDescent="0.4">
      <c r="C1135" s="50"/>
    </row>
    <row r="1136" spans="3:3" x14ac:dyDescent="0.4">
      <c r="C1136" s="50"/>
    </row>
    <row r="1137" spans="3:3" x14ac:dyDescent="0.4">
      <c r="C1137" s="50"/>
    </row>
    <row r="1138" spans="3:3" x14ac:dyDescent="0.4">
      <c r="C1138" s="50"/>
    </row>
    <row r="1139" spans="3:3" x14ac:dyDescent="0.4">
      <c r="C1139" s="50"/>
    </row>
    <row r="1140" spans="3:3" x14ac:dyDescent="0.4">
      <c r="C1140" s="50"/>
    </row>
    <row r="1141" spans="3:3" x14ac:dyDescent="0.4">
      <c r="C1141" s="50"/>
    </row>
    <row r="1142" spans="3:3" x14ac:dyDescent="0.4">
      <c r="C1142" s="50"/>
    </row>
    <row r="1143" spans="3:3" x14ac:dyDescent="0.4">
      <c r="C1143" s="50"/>
    </row>
    <row r="1144" spans="3:3" x14ac:dyDescent="0.4">
      <c r="C1144" s="50"/>
    </row>
    <row r="1145" spans="3:3" x14ac:dyDescent="0.4">
      <c r="C1145" s="50"/>
    </row>
    <row r="1146" spans="3:3" x14ac:dyDescent="0.4">
      <c r="C1146" s="50"/>
    </row>
    <row r="1147" spans="3:3" x14ac:dyDescent="0.4">
      <c r="C1147" s="50"/>
    </row>
    <row r="1148" spans="3:3" x14ac:dyDescent="0.4">
      <c r="C1148" s="50"/>
    </row>
    <row r="1149" spans="3:3" x14ac:dyDescent="0.4">
      <c r="C1149" s="50"/>
    </row>
    <row r="1150" spans="3:3" x14ac:dyDescent="0.4">
      <c r="C1150" s="50"/>
    </row>
    <row r="1151" spans="3:3" x14ac:dyDescent="0.4">
      <c r="C1151" s="50"/>
    </row>
    <row r="1152" spans="3:3" x14ac:dyDescent="0.4">
      <c r="C1152" s="50"/>
    </row>
    <row r="1153" spans="3:3" x14ac:dyDescent="0.4">
      <c r="C1153" s="50"/>
    </row>
    <row r="1154" spans="3:3" x14ac:dyDescent="0.4">
      <c r="C1154" s="50"/>
    </row>
    <row r="1155" spans="3:3" x14ac:dyDescent="0.4">
      <c r="C1155" s="50"/>
    </row>
    <row r="1156" spans="3:3" x14ac:dyDescent="0.4">
      <c r="C1156" s="50"/>
    </row>
    <row r="1157" spans="3:3" x14ac:dyDescent="0.4">
      <c r="C1157" s="50"/>
    </row>
    <row r="1158" spans="3:3" x14ac:dyDescent="0.4">
      <c r="C1158" s="50"/>
    </row>
    <row r="1159" spans="3:3" x14ac:dyDescent="0.4">
      <c r="C1159" s="50"/>
    </row>
    <row r="1160" spans="3:3" x14ac:dyDescent="0.4">
      <c r="C1160" s="50"/>
    </row>
    <row r="1161" spans="3:3" x14ac:dyDescent="0.4">
      <c r="C1161" s="50"/>
    </row>
    <row r="1162" spans="3:3" x14ac:dyDescent="0.4">
      <c r="C1162" s="50"/>
    </row>
    <row r="1163" spans="3:3" x14ac:dyDescent="0.4">
      <c r="C1163" s="50"/>
    </row>
    <row r="1164" spans="3:3" x14ac:dyDescent="0.4">
      <c r="C1164" s="50"/>
    </row>
    <row r="1165" spans="3:3" x14ac:dyDescent="0.4">
      <c r="C1165" s="50"/>
    </row>
    <row r="1166" spans="3:3" x14ac:dyDescent="0.4">
      <c r="C1166" s="50"/>
    </row>
    <row r="1167" spans="3:3" x14ac:dyDescent="0.4">
      <c r="C1167" s="50"/>
    </row>
    <row r="1168" spans="3:3" x14ac:dyDescent="0.4">
      <c r="C1168" s="50"/>
    </row>
    <row r="1169" spans="3:3" x14ac:dyDescent="0.4">
      <c r="C1169" s="50"/>
    </row>
    <row r="1170" spans="3:3" x14ac:dyDescent="0.4">
      <c r="C1170" s="50"/>
    </row>
    <row r="1171" spans="3:3" x14ac:dyDescent="0.4">
      <c r="C1171" s="50"/>
    </row>
    <row r="1172" spans="3:3" x14ac:dyDescent="0.4">
      <c r="C1172" s="50"/>
    </row>
    <row r="1173" spans="3:3" x14ac:dyDescent="0.4">
      <c r="C1173" s="50"/>
    </row>
    <row r="1174" spans="3:3" x14ac:dyDescent="0.4">
      <c r="C1174" s="50"/>
    </row>
    <row r="1175" spans="3:3" x14ac:dyDescent="0.4">
      <c r="C1175" s="50"/>
    </row>
    <row r="1176" spans="3:3" x14ac:dyDescent="0.4">
      <c r="C1176" s="50"/>
    </row>
    <row r="1177" spans="3:3" x14ac:dyDescent="0.4">
      <c r="C1177" s="50"/>
    </row>
    <row r="1178" spans="3:3" x14ac:dyDescent="0.4">
      <c r="C1178" s="50"/>
    </row>
    <row r="1179" spans="3:3" x14ac:dyDescent="0.4">
      <c r="C1179" s="50"/>
    </row>
    <row r="1180" spans="3:3" x14ac:dyDescent="0.4">
      <c r="C1180" s="50"/>
    </row>
    <row r="1181" spans="3:3" x14ac:dyDescent="0.4">
      <c r="C1181" s="50"/>
    </row>
    <row r="1182" spans="3:3" x14ac:dyDescent="0.4">
      <c r="C1182" s="50"/>
    </row>
    <row r="1183" spans="3:3" x14ac:dyDescent="0.4">
      <c r="C1183" s="50"/>
    </row>
    <row r="1184" spans="3:3" x14ac:dyDescent="0.4">
      <c r="C1184" s="50"/>
    </row>
    <row r="1185" spans="3:3" x14ac:dyDescent="0.4">
      <c r="C1185" s="50"/>
    </row>
    <row r="1186" spans="3:3" x14ac:dyDescent="0.4">
      <c r="C1186" s="50"/>
    </row>
    <row r="1187" spans="3:3" x14ac:dyDescent="0.4">
      <c r="C1187" s="50"/>
    </row>
    <row r="1188" spans="3:3" x14ac:dyDescent="0.4">
      <c r="C1188" s="50"/>
    </row>
    <row r="1189" spans="3:3" x14ac:dyDescent="0.4">
      <c r="C1189" s="50"/>
    </row>
    <row r="1190" spans="3:3" x14ac:dyDescent="0.4">
      <c r="C1190" s="50"/>
    </row>
    <row r="1191" spans="3:3" x14ac:dyDescent="0.4">
      <c r="C1191" s="50"/>
    </row>
    <row r="1192" spans="3:3" x14ac:dyDescent="0.4">
      <c r="C1192" s="50"/>
    </row>
    <row r="1193" spans="3:3" x14ac:dyDescent="0.4">
      <c r="C1193" s="50"/>
    </row>
    <row r="1194" spans="3:3" x14ac:dyDescent="0.4">
      <c r="C1194" s="50"/>
    </row>
    <row r="1195" spans="3:3" x14ac:dyDescent="0.4">
      <c r="C1195" s="50"/>
    </row>
    <row r="1196" spans="3:3" x14ac:dyDescent="0.4">
      <c r="C1196" s="50"/>
    </row>
    <row r="1197" spans="3:3" x14ac:dyDescent="0.4">
      <c r="C1197" s="50"/>
    </row>
    <row r="1198" spans="3:3" x14ac:dyDescent="0.4">
      <c r="C1198" s="50"/>
    </row>
    <row r="1199" spans="3:3" x14ac:dyDescent="0.4">
      <c r="C1199" s="50"/>
    </row>
    <row r="1200" spans="3:3" x14ac:dyDescent="0.4">
      <c r="C1200" s="50"/>
    </row>
    <row r="1201" spans="3:3" x14ac:dyDescent="0.4">
      <c r="C1201" s="50"/>
    </row>
    <row r="1202" spans="3:3" x14ac:dyDescent="0.4">
      <c r="C1202" s="50"/>
    </row>
    <row r="1203" spans="3:3" x14ac:dyDescent="0.4">
      <c r="C1203" s="50"/>
    </row>
    <row r="1204" spans="3:3" x14ac:dyDescent="0.4">
      <c r="C1204" s="50"/>
    </row>
    <row r="1205" spans="3:3" x14ac:dyDescent="0.4">
      <c r="C1205" s="50"/>
    </row>
    <row r="1206" spans="3:3" x14ac:dyDescent="0.4">
      <c r="C1206" s="50"/>
    </row>
    <row r="1207" spans="3:3" x14ac:dyDescent="0.4">
      <c r="C1207" s="50"/>
    </row>
    <row r="1208" spans="3:3" x14ac:dyDescent="0.4">
      <c r="C1208" s="50"/>
    </row>
    <row r="1209" spans="3:3" x14ac:dyDescent="0.4">
      <c r="C1209" s="50"/>
    </row>
    <row r="1210" spans="3:3" x14ac:dyDescent="0.4">
      <c r="C1210" s="50"/>
    </row>
    <row r="1211" spans="3:3" x14ac:dyDescent="0.4">
      <c r="C1211" s="50"/>
    </row>
    <row r="1212" spans="3:3" x14ac:dyDescent="0.4">
      <c r="C1212" s="50"/>
    </row>
    <row r="1213" spans="3:3" x14ac:dyDescent="0.4">
      <c r="C1213" s="50"/>
    </row>
    <row r="1214" spans="3:3" x14ac:dyDescent="0.4">
      <c r="C1214" s="50"/>
    </row>
    <row r="1215" spans="3:3" x14ac:dyDescent="0.4">
      <c r="C1215" s="50"/>
    </row>
    <row r="1216" spans="3:3" x14ac:dyDescent="0.4">
      <c r="C1216" s="50"/>
    </row>
    <row r="1217" spans="3:3" x14ac:dyDescent="0.4">
      <c r="C1217" s="50"/>
    </row>
    <row r="1218" spans="3:3" x14ac:dyDescent="0.4">
      <c r="C1218" s="50"/>
    </row>
    <row r="1219" spans="3:3" x14ac:dyDescent="0.4">
      <c r="C1219" s="50"/>
    </row>
    <row r="1220" spans="3:3" x14ac:dyDescent="0.4">
      <c r="C1220" s="50"/>
    </row>
    <row r="1221" spans="3:3" x14ac:dyDescent="0.4">
      <c r="C1221" s="50"/>
    </row>
    <row r="1222" spans="3:3" x14ac:dyDescent="0.4">
      <c r="C1222" s="50"/>
    </row>
    <row r="1223" spans="3:3" x14ac:dyDescent="0.4">
      <c r="C1223" s="50"/>
    </row>
    <row r="1224" spans="3:3" x14ac:dyDescent="0.4">
      <c r="C1224" s="50"/>
    </row>
    <row r="1225" spans="3:3" x14ac:dyDescent="0.4">
      <c r="C1225" s="50"/>
    </row>
    <row r="1226" spans="3:3" x14ac:dyDescent="0.4">
      <c r="C1226" s="50"/>
    </row>
    <row r="1227" spans="3:3" x14ac:dyDescent="0.4">
      <c r="C1227" s="50"/>
    </row>
    <row r="1228" spans="3:3" x14ac:dyDescent="0.4">
      <c r="C1228" s="50"/>
    </row>
    <row r="1229" spans="3:3" x14ac:dyDescent="0.4">
      <c r="C1229" s="50"/>
    </row>
    <row r="1230" spans="3:3" x14ac:dyDescent="0.4">
      <c r="C1230" s="50"/>
    </row>
    <row r="1231" spans="3:3" x14ac:dyDescent="0.4">
      <c r="C1231" s="50"/>
    </row>
    <row r="1232" spans="3:3" x14ac:dyDescent="0.4">
      <c r="C1232" s="50"/>
    </row>
    <row r="1233" spans="3:3" x14ac:dyDescent="0.4">
      <c r="C1233" s="50"/>
    </row>
    <row r="1234" spans="3:3" x14ac:dyDescent="0.4">
      <c r="C1234" s="50"/>
    </row>
    <row r="1235" spans="3:3" x14ac:dyDescent="0.4">
      <c r="C1235" s="50"/>
    </row>
    <row r="1236" spans="3:3" x14ac:dyDescent="0.4">
      <c r="C1236" s="50"/>
    </row>
    <row r="1237" spans="3:3" x14ac:dyDescent="0.4">
      <c r="C1237" s="50"/>
    </row>
    <row r="1238" spans="3:3" x14ac:dyDescent="0.4">
      <c r="C1238" s="50"/>
    </row>
    <row r="1239" spans="3:3" x14ac:dyDescent="0.4">
      <c r="C1239" s="50"/>
    </row>
    <row r="1240" spans="3:3" x14ac:dyDescent="0.4">
      <c r="C1240" s="50"/>
    </row>
    <row r="1241" spans="3:3" x14ac:dyDescent="0.4">
      <c r="C1241" s="50"/>
    </row>
    <row r="1242" spans="3:3" x14ac:dyDescent="0.4">
      <c r="C1242" s="50"/>
    </row>
    <row r="1243" spans="3:3" x14ac:dyDescent="0.4">
      <c r="C1243" s="50"/>
    </row>
    <row r="1244" spans="3:3" x14ac:dyDescent="0.4">
      <c r="C1244" s="50"/>
    </row>
    <row r="1245" spans="3:3" x14ac:dyDescent="0.4">
      <c r="C1245" s="50"/>
    </row>
    <row r="1246" spans="3:3" x14ac:dyDescent="0.4">
      <c r="C1246" s="50"/>
    </row>
    <row r="1247" spans="3:3" x14ac:dyDescent="0.4">
      <c r="C1247" s="50"/>
    </row>
    <row r="1248" spans="3:3" x14ac:dyDescent="0.4">
      <c r="C1248" s="50"/>
    </row>
    <row r="1249" spans="3:3" x14ac:dyDescent="0.4">
      <c r="C1249" s="50"/>
    </row>
    <row r="1250" spans="3:3" x14ac:dyDescent="0.4">
      <c r="C1250" s="50"/>
    </row>
    <row r="1251" spans="3:3" x14ac:dyDescent="0.4">
      <c r="C1251" s="50"/>
    </row>
    <row r="1252" spans="3:3" x14ac:dyDescent="0.4">
      <c r="C1252" s="50"/>
    </row>
    <row r="1253" spans="3:3" x14ac:dyDescent="0.4">
      <c r="C1253" s="50"/>
    </row>
    <row r="1254" spans="3:3" x14ac:dyDescent="0.4">
      <c r="C1254" s="50"/>
    </row>
    <row r="1255" spans="3:3" x14ac:dyDescent="0.4">
      <c r="C1255" s="50"/>
    </row>
    <row r="1256" spans="3:3" x14ac:dyDescent="0.4">
      <c r="C1256" s="50"/>
    </row>
    <row r="1257" spans="3:3" x14ac:dyDescent="0.4">
      <c r="C1257" s="50"/>
    </row>
    <row r="1258" spans="3:3" x14ac:dyDescent="0.4">
      <c r="C1258" s="50"/>
    </row>
    <row r="1259" spans="3:3" x14ac:dyDescent="0.4">
      <c r="C1259" s="50"/>
    </row>
    <row r="1260" spans="3:3" x14ac:dyDescent="0.4">
      <c r="C1260" s="50"/>
    </row>
    <row r="1261" spans="3:3" x14ac:dyDescent="0.4">
      <c r="C1261" s="50"/>
    </row>
    <row r="1262" spans="3:3" x14ac:dyDescent="0.4">
      <c r="C1262" s="50"/>
    </row>
    <row r="1263" spans="3:3" x14ac:dyDescent="0.4">
      <c r="C1263" s="50"/>
    </row>
    <row r="1264" spans="3:3" x14ac:dyDescent="0.4">
      <c r="C1264" s="50"/>
    </row>
    <row r="1265" spans="3:3" x14ac:dyDescent="0.4">
      <c r="C1265" s="50"/>
    </row>
    <row r="1266" spans="3:3" x14ac:dyDescent="0.4">
      <c r="C1266" s="50"/>
    </row>
    <row r="1267" spans="3:3" x14ac:dyDescent="0.4">
      <c r="C1267" s="50"/>
    </row>
    <row r="1268" spans="3:3" x14ac:dyDescent="0.4">
      <c r="C1268" s="50"/>
    </row>
    <row r="1269" spans="3:3" x14ac:dyDescent="0.4">
      <c r="C1269" s="50"/>
    </row>
    <row r="1270" spans="3:3" x14ac:dyDescent="0.4">
      <c r="C1270" s="50"/>
    </row>
    <row r="1271" spans="3:3" x14ac:dyDescent="0.4">
      <c r="C1271" s="50"/>
    </row>
    <row r="1272" spans="3:3" x14ac:dyDescent="0.4">
      <c r="C1272" s="50"/>
    </row>
    <row r="1273" spans="3:3" x14ac:dyDescent="0.4">
      <c r="C1273" s="50"/>
    </row>
    <row r="1274" spans="3:3" x14ac:dyDescent="0.4">
      <c r="C1274" s="50"/>
    </row>
    <row r="1275" spans="3:3" x14ac:dyDescent="0.4">
      <c r="C1275" s="50"/>
    </row>
    <row r="1276" spans="3:3" x14ac:dyDescent="0.4">
      <c r="C1276" s="50"/>
    </row>
    <row r="1277" spans="3:3" x14ac:dyDescent="0.4">
      <c r="C1277" s="50"/>
    </row>
    <row r="1278" spans="3:3" x14ac:dyDescent="0.4">
      <c r="C1278" s="50"/>
    </row>
    <row r="1279" spans="3:3" x14ac:dyDescent="0.4">
      <c r="C1279" s="50"/>
    </row>
    <row r="1280" spans="3:3" x14ac:dyDescent="0.4">
      <c r="C1280" s="50"/>
    </row>
    <row r="1281" spans="3:3" x14ac:dyDescent="0.4">
      <c r="C1281" s="50"/>
    </row>
    <row r="1282" spans="3:3" x14ac:dyDescent="0.4">
      <c r="C1282" s="50"/>
    </row>
    <row r="1283" spans="3:3" x14ac:dyDescent="0.4">
      <c r="C1283" s="50"/>
    </row>
    <row r="1284" spans="3:3" x14ac:dyDescent="0.4">
      <c r="C1284" s="50"/>
    </row>
    <row r="1285" spans="3:3" x14ac:dyDescent="0.4">
      <c r="C1285" s="50"/>
    </row>
    <row r="1286" spans="3:3" x14ac:dyDescent="0.4">
      <c r="C1286" s="50"/>
    </row>
    <row r="1287" spans="3:3" x14ac:dyDescent="0.4">
      <c r="C1287" s="50"/>
    </row>
    <row r="1288" spans="3:3" x14ac:dyDescent="0.4">
      <c r="C1288" s="50"/>
    </row>
    <row r="1289" spans="3:3" x14ac:dyDescent="0.4">
      <c r="C1289" s="50"/>
    </row>
    <row r="1290" spans="3:3" x14ac:dyDescent="0.4">
      <c r="C1290" s="50"/>
    </row>
    <row r="1291" spans="3:3" x14ac:dyDescent="0.4">
      <c r="C1291" s="50"/>
    </row>
    <row r="1292" spans="3:3" x14ac:dyDescent="0.4">
      <c r="C1292" s="50"/>
    </row>
    <row r="1293" spans="3:3" x14ac:dyDescent="0.4">
      <c r="C1293" s="50"/>
    </row>
    <row r="1294" spans="3:3" x14ac:dyDescent="0.4">
      <c r="C1294" s="50"/>
    </row>
    <row r="1295" spans="3:3" x14ac:dyDescent="0.4">
      <c r="C1295" s="50"/>
    </row>
    <row r="1296" spans="3:3" x14ac:dyDescent="0.4">
      <c r="C1296" s="50"/>
    </row>
    <row r="1297" spans="3:3" x14ac:dyDescent="0.4">
      <c r="C1297" s="50"/>
    </row>
    <row r="1298" spans="3:3" x14ac:dyDescent="0.4">
      <c r="C1298" s="50"/>
    </row>
    <row r="1299" spans="3:3" x14ac:dyDescent="0.4">
      <c r="C1299" s="50"/>
    </row>
    <row r="1300" spans="3:3" x14ac:dyDescent="0.4">
      <c r="C1300" s="50"/>
    </row>
    <row r="1301" spans="3:3" x14ac:dyDescent="0.4">
      <c r="C1301" s="50"/>
    </row>
    <row r="1302" spans="3:3" x14ac:dyDescent="0.4">
      <c r="C1302" s="50"/>
    </row>
    <row r="1303" spans="3:3" x14ac:dyDescent="0.4">
      <c r="C1303" s="50"/>
    </row>
    <row r="1304" spans="3:3" x14ac:dyDescent="0.4">
      <c r="C1304" s="50"/>
    </row>
    <row r="1305" spans="3:3" x14ac:dyDescent="0.4">
      <c r="C1305" s="50"/>
    </row>
    <row r="1306" spans="3:3" x14ac:dyDescent="0.4">
      <c r="C1306" s="50"/>
    </row>
    <row r="1307" spans="3:3" x14ac:dyDescent="0.4">
      <c r="C1307" s="50"/>
    </row>
    <row r="1308" spans="3:3" x14ac:dyDescent="0.4">
      <c r="C1308" s="50"/>
    </row>
    <row r="1309" spans="3:3" x14ac:dyDescent="0.4">
      <c r="C1309" s="50"/>
    </row>
    <row r="1310" spans="3:3" x14ac:dyDescent="0.4">
      <c r="C1310" s="50"/>
    </row>
    <row r="1311" spans="3:3" x14ac:dyDescent="0.4">
      <c r="C1311" s="50"/>
    </row>
    <row r="1312" spans="3:3" x14ac:dyDescent="0.4">
      <c r="C1312" s="50"/>
    </row>
    <row r="1313" spans="3:3" x14ac:dyDescent="0.4">
      <c r="C1313" s="50"/>
    </row>
    <row r="1314" spans="3:3" x14ac:dyDescent="0.4">
      <c r="C1314" s="50"/>
    </row>
    <row r="1315" spans="3:3" x14ac:dyDescent="0.4">
      <c r="C1315" s="50"/>
    </row>
    <row r="1316" spans="3:3" x14ac:dyDescent="0.4">
      <c r="C1316" s="50"/>
    </row>
    <row r="1317" spans="3:3" x14ac:dyDescent="0.4">
      <c r="C1317" s="50"/>
    </row>
    <row r="1318" spans="3:3" x14ac:dyDescent="0.4">
      <c r="C1318" s="50"/>
    </row>
    <row r="1319" spans="3:3" x14ac:dyDescent="0.4">
      <c r="C1319" s="50"/>
    </row>
    <row r="1320" spans="3:3" x14ac:dyDescent="0.4">
      <c r="C1320" s="50"/>
    </row>
    <row r="1321" spans="3:3" x14ac:dyDescent="0.4">
      <c r="C1321" s="50"/>
    </row>
    <row r="1322" spans="3:3" x14ac:dyDescent="0.4">
      <c r="C1322" s="50"/>
    </row>
    <row r="1323" spans="3:3" x14ac:dyDescent="0.4">
      <c r="C1323" s="50"/>
    </row>
    <row r="1324" spans="3:3" x14ac:dyDescent="0.4">
      <c r="C1324" s="50"/>
    </row>
    <row r="1325" spans="3:3" x14ac:dyDescent="0.4">
      <c r="C1325" s="50"/>
    </row>
    <row r="1326" spans="3:3" x14ac:dyDescent="0.4">
      <c r="C1326" s="50"/>
    </row>
    <row r="1327" spans="3:3" x14ac:dyDescent="0.4">
      <c r="C1327" s="50"/>
    </row>
    <row r="1328" spans="3:3" x14ac:dyDescent="0.4">
      <c r="C1328" s="50"/>
    </row>
    <row r="1329" spans="3:3" x14ac:dyDescent="0.4">
      <c r="C1329" s="50"/>
    </row>
    <row r="1330" spans="3:3" x14ac:dyDescent="0.4">
      <c r="C1330" s="50"/>
    </row>
    <row r="1331" spans="3:3" x14ac:dyDescent="0.4">
      <c r="C1331" s="50"/>
    </row>
    <row r="1332" spans="3:3" x14ac:dyDescent="0.4">
      <c r="C1332" s="50"/>
    </row>
    <row r="1333" spans="3:3" x14ac:dyDescent="0.4">
      <c r="C1333" s="50"/>
    </row>
    <row r="1334" spans="3:3" x14ac:dyDescent="0.4">
      <c r="C1334" s="50"/>
    </row>
    <row r="1335" spans="3:3" x14ac:dyDescent="0.4">
      <c r="C1335" s="50"/>
    </row>
    <row r="1336" spans="3:3" x14ac:dyDescent="0.4">
      <c r="C1336" s="50"/>
    </row>
    <row r="1337" spans="3:3" x14ac:dyDescent="0.4">
      <c r="C1337" s="50"/>
    </row>
    <row r="1338" spans="3:3" x14ac:dyDescent="0.4">
      <c r="C1338" s="50"/>
    </row>
    <row r="1339" spans="3:3" x14ac:dyDescent="0.4">
      <c r="C1339" s="50"/>
    </row>
    <row r="1340" spans="3:3" x14ac:dyDescent="0.4">
      <c r="C1340" s="50"/>
    </row>
    <row r="1341" spans="3:3" x14ac:dyDescent="0.4">
      <c r="C1341" s="50"/>
    </row>
    <row r="1342" spans="3:3" x14ac:dyDescent="0.4">
      <c r="C1342" s="50"/>
    </row>
    <row r="1343" spans="3:3" x14ac:dyDescent="0.4">
      <c r="C1343" s="50"/>
    </row>
    <row r="1344" spans="3:3" x14ac:dyDescent="0.4">
      <c r="C1344" s="50"/>
    </row>
    <row r="1345" spans="3:3" x14ac:dyDescent="0.4">
      <c r="C1345" s="50"/>
    </row>
    <row r="1346" spans="3:3" x14ac:dyDescent="0.4">
      <c r="C1346" s="50"/>
    </row>
    <row r="1347" spans="3:3" x14ac:dyDescent="0.4">
      <c r="C1347" s="50"/>
    </row>
    <row r="1348" spans="3:3" x14ac:dyDescent="0.4">
      <c r="C1348" s="50"/>
    </row>
    <row r="1349" spans="3:3" x14ac:dyDescent="0.4">
      <c r="C1349" s="50"/>
    </row>
    <row r="1350" spans="3:3" x14ac:dyDescent="0.4">
      <c r="C1350" s="50"/>
    </row>
    <row r="1351" spans="3:3" x14ac:dyDescent="0.4">
      <c r="C1351" s="50"/>
    </row>
    <row r="1352" spans="3:3" x14ac:dyDescent="0.4">
      <c r="C1352" s="50"/>
    </row>
    <row r="1353" spans="3:3" x14ac:dyDescent="0.4">
      <c r="C1353" s="50"/>
    </row>
    <row r="1354" spans="3:3" x14ac:dyDescent="0.4">
      <c r="C1354" s="50"/>
    </row>
    <row r="1355" spans="3:3" x14ac:dyDescent="0.4">
      <c r="C1355" s="50"/>
    </row>
    <row r="1356" spans="3:3" x14ac:dyDescent="0.4">
      <c r="C1356" s="50"/>
    </row>
    <row r="1357" spans="3:3" x14ac:dyDescent="0.4">
      <c r="C1357" s="50"/>
    </row>
    <row r="1358" spans="3:3" x14ac:dyDescent="0.4">
      <c r="C1358" s="50"/>
    </row>
    <row r="1359" spans="3:3" x14ac:dyDescent="0.4">
      <c r="C1359" s="50"/>
    </row>
    <row r="1360" spans="3:3" x14ac:dyDescent="0.4">
      <c r="C1360" s="50"/>
    </row>
    <row r="1361" spans="3:3" x14ac:dyDescent="0.4">
      <c r="C1361" s="50"/>
    </row>
    <row r="1362" spans="3:3" x14ac:dyDescent="0.4">
      <c r="C1362" s="50"/>
    </row>
    <row r="1363" spans="3:3" x14ac:dyDescent="0.4">
      <c r="C1363" s="50"/>
    </row>
    <row r="1364" spans="3:3" x14ac:dyDescent="0.4">
      <c r="C1364" s="50"/>
    </row>
    <row r="1365" spans="3:3" x14ac:dyDescent="0.4">
      <c r="C1365" s="50"/>
    </row>
    <row r="1366" spans="3:3" x14ac:dyDescent="0.4">
      <c r="C1366" s="50"/>
    </row>
    <row r="1367" spans="3:3" x14ac:dyDescent="0.4">
      <c r="C1367" s="50"/>
    </row>
    <row r="1368" spans="3:3" x14ac:dyDescent="0.4">
      <c r="C1368" s="50"/>
    </row>
    <row r="1369" spans="3:3" x14ac:dyDescent="0.4">
      <c r="C1369" s="50"/>
    </row>
    <row r="1370" spans="3:3" x14ac:dyDescent="0.4">
      <c r="C1370" s="50"/>
    </row>
    <row r="1371" spans="3:3" x14ac:dyDescent="0.4">
      <c r="C1371" s="50"/>
    </row>
    <row r="1372" spans="3:3" x14ac:dyDescent="0.4">
      <c r="C1372" s="50"/>
    </row>
    <row r="1373" spans="3:3" x14ac:dyDescent="0.4">
      <c r="C1373" s="50"/>
    </row>
    <row r="1374" spans="3:3" x14ac:dyDescent="0.4">
      <c r="C1374" s="50"/>
    </row>
    <row r="1375" spans="3:3" x14ac:dyDescent="0.4">
      <c r="C1375" s="50"/>
    </row>
    <row r="1376" spans="3:3" x14ac:dyDescent="0.4">
      <c r="C1376" s="50"/>
    </row>
    <row r="1377" spans="3:3" x14ac:dyDescent="0.4">
      <c r="C1377" s="50"/>
    </row>
    <row r="1378" spans="3:3" x14ac:dyDescent="0.4">
      <c r="C1378" s="50"/>
    </row>
    <row r="1379" spans="3:3" x14ac:dyDescent="0.4">
      <c r="C1379" s="50"/>
    </row>
    <row r="1380" spans="3:3" x14ac:dyDescent="0.4">
      <c r="C1380" s="50"/>
    </row>
    <row r="1381" spans="3:3" x14ac:dyDescent="0.4">
      <c r="C1381" s="50"/>
    </row>
    <row r="1382" spans="3:3" x14ac:dyDescent="0.4">
      <c r="C1382" s="50"/>
    </row>
    <row r="1383" spans="3:3" x14ac:dyDescent="0.4">
      <c r="C1383" s="50"/>
    </row>
    <row r="1384" spans="3:3" x14ac:dyDescent="0.4">
      <c r="C1384" s="50"/>
    </row>
    <row r="1385" spans="3:3" x14ac:dyDescent="0.4">
      <c r="C1385" s="50"/>
    </row>
    <row r="1386" spans="3:3" x14ac:dyDescent="0.4">
      <c r="C1386" s="50"/>
    </row>
    <row r="1387" spans="3:3" x14ac:dyDescent="0.4">
      <c r="C1387" s="50"/>
    </row>
    <row r="1388" spans="3:3" x14ac:dyDescent="0.4">
      <c r="C1388" s="50"/>
    </row>
    <row r="1389" spans="3:3" x14ac:dyDescent="0.4">
      <c r="C1389" s="50"/>
    </row>
    <row r="1390" spans="3:3" x14ac:dyDescent="0.4">
      <c r="C1390" s="50"/>
    </row>
    <row r="1391" spans="3:3" x14ac:dyDescent="0.4">
      <c r="C1391" s="50"/>
    </row>
    <row r="1392" spans="3:3" x14ac:dyDescent="0.4">
      <c r="C1392" s="50"/>
    </row>
    <row r="1393" spans="3:3" x14ac:dyDescent="0.4">
      <c r="C1393" s="50"/>
    </row>
    <row r="1394" spans="3:3" x14ac:dyDescent="0.4">
      <c r="C1394" s="50"/>
    </row>
    <row r="1395" spans="3:3" x14ac:dyDescent="0.4">
      <c r="C1395" s="50"/>
    </row>
    <row r="1396" spans="3:3" x14ac:dyDescent="0.4">
      <c r="C1396" s="50"/>
    </row>
    <row r="1397" spans="3:3" x14ac:dyDescent="0.4">
      <c r="C1397" s="50"/>
    </row>
    <row r="1398" spans="3:3" x14ac:dyDescent="0.4">
      <c r="C1398" s="50"/>
    </row>
    <row r="1399" spans="3:3" x14ac:dyDescent="0.4">
      <c r="C1399" s="50"/>
    </row>
    <row r="1400" spans="3:3" x14ac:dyDescent="0.4">
      <c r="C1400" s="50"/>
    </row>
    <row r="1401" spans="3:3" x14ac:dyDescent="0.4">
      <c r="C1401" s="50"/>
    </row>
    <row r="1402" spans="3:3" x14ac:dyDescent="0.4">
      <c r="C1402" s="50"/>
    </row>
    <row r="1403" spans="3:3" x14ac:dyDescent="0.4">
      <c r="C1403" s="50"/>
    </row>
    <row r="1404" spans="3:3" x14ac:dyDescent="0.4">
      <c r="C1404" s="50"/>
    </row>
    <row r="1405" spans="3:3" x14ac:dyDescent="0.4">
      <c r="C1405" s="50"/>
    </row>
    <row r="1406" spans="3:3" x14ac:dyDescent="0.4">
      <c r="C1406" s="50"/>
    </row>
    <row r="1407" spans="3:3" x14ac:dyDescent="0.4">
      <c r="C1407" s="50"/>
    </row>
    <row r="1408" spans="3:3" x14ac:dyDescent="0.4">
      <c r="C1408" s="50"/>
    </row>
    <row r="1409" spans="3:3" x14ac:dyDescent="0.4">
      <c r="C1409" s="50"/>
    </row>
    <row r="1410" spans="3:3" x14ac:dyDescent="0.4">
      <c r="C1410" s="50"/>
    </row>
    <row r="1411" spans="3:3" x14ac:dyDescent="0.4">
      <c r="C1411" s="50"/>
    </row>
    <row r="1412" spans="3:3" x14ac:dyDescent="0.4">
      <c r="C1412" s="50"/>
    </row>
    <row r="1413" spans="3:3" x14ac:dyDescent="0.4">
      <c r="C1413" s="50"/>
    </row>
    <row r="1414" spans="3:3" x14ac:dyDescent="0.4">
      <c r="C1414" s="50"/>
    </row>
    <row r="1415" spans="3:3" x14ac:dyDescent="0.4">
      <c r="C1415" s="50"/>
    </row>
    <row r="1416" spans="3:3" x14ac:dyDescent="0.4">
      <c r="C1416" s="50"/>
    </row>
    <row r="1417" spans="3:3" x14ac:dyDescent="0.4">
      <c r="C1417" s="50"/>
    </row>
    <row r="1418" spans="3:3" x14ac:dyDescent="0.4">
      <c r="C1418" s="50"/>
    </row>
    <row r="1419" spans="3:3" x14ac:dyDescent="0.4">
      <c r="C1419" s="50"/>
    </row>
    <row r="1420" spans="3:3" x14ac:dyDescent="0.4">
      <c r="C1420" s="50"/>
    </row>
    <row r="1421" spans="3:3" x14ac:dyDescent="0.4">
      <c r="C1421" s="50"/>
    </row>
    <row r="1422" spans="3:3" x14ac:dyDescent="0.4">
      <c r="C1422" s="50"/>
    </row>
    <row r="1423" spans="3:3" x14ac:dyDescent="0.4">
      <c r="C1423" s="50"/>
    </row>
    <row r="1424" spans="3:3" x14ac:dyDescent="0.4">
      <c r="C1424" s="50"/>
    </row>
    <row r="1425" spans="3:3" x14ac:dyDescent="0.4">
      <c r="C1425" s="50"/>
    </row>
    <row r="1426" spans="3:3" x14ac:dyDescent="0.4">
      <c r="C1426" s="50"/>
    </row>
    <row r="1427" spans="3:3" x14ac:dyDescent="0.4">
      <c r="C1427" s="50"/>
    </row>
    <row r="1428" spans="3:3" x14ac:dyDescent="0.4">
      <c r="C1428" s="50"/>
    </row>
    <row r="1429" spans="3:3" x14ac:dyDescent="0.4">
      <c r="C1429" s="50"/>
    </row>
    <row r="1430" spans="3:3" x14ac:dyDescent="0.4">
      <c r="C1430" s="50"/>
    </row>
    <row r="1431" spans="3:3" x14ac:dyDescent="0.4">
      <c r="C1431" s="50"/>
    </row>
    <row r="1432" spans="3:3" x14ac:dyDescent="0.4">
      <c r="C1432" s="50"/>
    </row>
    <row r="1433" spans="3:3" x14ac:dyDescent="0.4">
      <c r="C1433" s="50"/>
    </row>
    <row r="1434" spans="3:3" x14ac:dyDescent="0.4">
      <c r="C1434" s="50"/>
    </row>
    <row r="1435" spans="3:3" x14ac:dyDescent="0.4">
      <c r="C1435" s="50"/>
    </row>
    <row r="1436" spans="3:3" x14ac:dyDescent="0.4">
      <c r="C1436" s="50"/>
    </row>
    <row r="1437" spans="3:3" x14ac:dyDescent="0.4">
      <c r="C1437" s="50"/>
    </row>
    <row r="1438" spans="3:3" x14ac:dyDescent="0.4">
      <c r="C1438" s="50"/>
    </row>
    <row r="1439" spans="3:3" x14ac:dyDescent="0.4">
      <c r="C1439" s="50"/>
    </row>
    <row r="1440" spans="3:3" x14ac:dyDescent="0.4">
      <c r="C1440" s="50"/>
    </row>
    <row r="1441" spans="3:3" x14ac:dyDescent="0.4">
      <c r="C1441" s="50"/>
    </row>
    <row r="1442" spans="3:3" x14ac:dyDescent="0.4">
      <c r="C1442" s="50"/>
    </row>
    <row r="1443" spans="3:3" x14ac:dyDescent="0.4">
      <c r="C1443" s="50"/>
    </row>
    <row r="1444" spans="3:3" x14ac:dyDescent="0.4">
      <c r="C1444" s="50"/>
    </row>
    <row r="1445" spans="3:3" x14ac:dyDescent="0.4">
      <c r="C1445" s="50"/>
    </row>
    <row r="1446" spans="3:3" x14ac:dyDescent="0.4">
      <c r="C1446" s="50"/>
    </row>
    <row r="1447" spans="3:3" x14ac:dyDescent="0.4">
      <c r="C1447" s="50"/>
    </row>
    <row r="1448" spans="3:3" x14ac:dyDescent="0.4">
      <c r="C1448" s="50"/>
    </row>
    <row r="1449" spans="3:3" x14ac:dyDescent="0.4">
      <c r="C1449" s="50"/>
    </row>
    <row r="1450" spans="3:3" x14ac:dyDescent="0.4">
      <c r="C1450" s="50"/>
    </row>
    <row r="1451" spans="3:3" x14ac:dyDescent="0.4">
      <c r="C1451" s="50"/>
    </row>
    <row r="1452" spans="3:3" x14ac:dyDescent="0.4">
      <c r="C1452" s="50"/>
    </row>
    <row r="1453" spans="3:3" x14ac:dyDescent="0.4">
      <c r="C1453" s="50"/>
    </row>
    <row r="1454" spans="3:3" x14ac:dyDescent="0.4">
      <c r="C1454" s="50"/>
    </row>
    <row r="1455" spans="3:3" x14ac:dyDescent="0.4">
      <c r="C1455" s="50"/>
    </row>
    <row r="1456" spans="3:3" x14ac:dyDescent="0.4">
      <c r="C1456" s="50"/>
    </row>
    <row r="1457" spans="3:3" x14ac:dyDescent="0.4">
      <c r="C1457" s="50"/>
    </row>
    <row r="1458" spans="3:3" x14ac:dyDescent="0.4">
      <c r="C1458" s="50"/>
    </row>
    <row r="1459" spans="3:3" x14ac:dyDescent="0.4">
      <c r="C1459" s="50"/>
    </row>
    <row r="1460" spans="3:3" x14ac:dyDescent="0.4">
      <c r="C1460" s="50"/>
    </row>
    <row r="1461" spans="3:3" x14ac:dyDescent="0.4">
      <c r="C1461" s="50"/>
    </row>
    <row r="1462" spans="3:3" x14ac:dyDescent="0.4">
      <c r="C1462" s="50"/>
    </row>
    <row r="1463" spans="3:3" x14ac:dyDescent="0.4">
      <c r="C1463" s="50"/>
    </row>
    <row r="1464" spans="3:3" x14ac:dyDescent="0.4">
      <c r="C1464" s="50"/>
    </row>
    <row r="1465" spans="3:3" x14ac:dyDescent="0.4">
      <c r="C1465" s="50"/>
    </row>
    <row r="1466" spans="3:3" x14ac:dyDescent="0.4">
      <c r="C1466" s="50"/>
    </row>
    <row r="1467" spans="3:3" x14ac:dyDescent="0.4">
      <c r="C1467" s="50"/>
    </row>
    <row r="1468" spans="3:3" x14ac:dyDescent="0.4">
      <c r="C1468" s="50"/>
    </row>
    <row r="1469" spans="3:3" x14ac:dyDescent="0.4">
      <c r="C1469" s="50"/>
    </row>
    <row r="1470" spans="3:3" x14ac:dyDescent="0.4">
      <c r="C1470" s="50"/>
    </row>
    <row r="1471" spans="3:3" x14ac:dyDescent="0.4">
      <c r="C1471" s="50"/>
    </row>
    <row r="1472" spans="3:3" x14ac:dyDescent="0.4">
      <c r="C1472" s="50"/>
    </row>
    <row r="1473" spans="3:3" x14ac:dyDescent="0.4">
      <c r="C1473" s="50"/>
    </row>
    <row r="1474" spans="3:3" x14ac:dyDescent="0.4">
      <c r="C1474" s="50"/>
    </row>
    <row r="1475" spans="3:3" x14ac:dyDescent="0.4">
      <c r="C1475" s="50"/>
    </row>
    <row r="1476" spans="3:3" x14ac:dyDescent="0.4">
      <c r="C1476" s="50"/>
    </row>
    <row r="1477" spans="3:3" x14ac:dyDescent="0.4">
      <c r="C1477" s="50"/>
    </row>
    <row r="1478" spans="3:3" x14ac:dyDescent="0.4">
      <c r="C1478" s="50"/>
    </row>
    <row r="1479" spans="3:3" x14ac:dyDescent="0.4">
      <c r="C1479" s="50"/>
    </row>
    <row r="1480" spans="3:3" x14ac:dyDescent="0.4">
      <c r="C1480" s="50"/>
    </row>
    <row r="1481" spans="3:3" x14ac:dyDescent="0.4">
      <c r="C1481" s="50"/>
    </row>
    <row r="1482" spans="3:3" x14ac:dyDescent="0.4">
      <c r="C1482" s="50"/>
    </row>
    <row r="1483" spans="3:3" x14ac:dyDescent="0.4">
      <c r="C1483" s="50"/>
    </row>
    <row r="1484" spans="3:3" x14ac:dyDescent="0.4">
      <c r="C1484" s="50"/>
    </row>
    <row r="1485" spans="3:3" x14ac:dyDescent="0.4">
      <c r="C1485" s="50"/>
    </row>
    <row r="1486" spans="3:3" x14ac:dyDescent="0.4">
      <c r="C1486" s="50"/>
    </row>
    <row r="1487" spans="3:3" x14ac:dyDescent="0.4">
      <c r="C1487" s="50"/>
    </row>
    <row r="1488" spans="3:3" x14ac:dyDescent="0.4">
      <c r="C1488" s="50"/>
    </row>
    <row r="1489" spans="3:3" x14ac:dyDescent="0.4">
      <c r="C1489" s="50"/>
    </row>
    <row r="1490" spans="3:3" x14ac:dyDescent="0.4">
      <c r="C1490" s="50"/>
    </row>
    <row r="1491" spans="3:3" x14ac:dyDescent="0.4">
      <c r="C1491" s="50"/>
    </row>
    <row r="1492" spans="3:3" x14ac:dyDescent="0.4">
      <c r="C1492" s="50"/>
    </row>
    <row r="1493" spans="3:3" x14ac:dyDescent="0.4">
      <c r="C1493" s="50"/>
    </row>
    <row r="1494" spans="3:3" x14ac:dyDescent="0.4">
      <c r="C1494" s="50"/>
    </row>
    <row r="1495" spans="3:3" x14ac:dyDescent="0.4">
      <c r="C1495" s="50"/>
    </row>
    <row r="1496" spans="3:3" x14ac:dyDescent="0.4">
      <c r="C1496" s="50"/>
    </row>
    <row r="1497" spans="3:3" x14ac:dyDescent="0.4">
      <c r="C1497" s="50"/>
    </row>
    <row r="1498" spans="3:3" x14ac:dyDescent="0.4">
      <c r="C1498" s="50"/>
    </row>
    <row r="1499" spans="3:3" x14ac:dyDescent="0.4">
      <c r="C1499" s="50"/>
    </row>
    <row r="1500" spans="3:3" x14ac:dyDescent="0.4">
      <c r="C1500" s="50"/>
    </row>
    <row r="1501" spans="3:3" x14ac:dyDescent="0.4">
      <c r="C1501" s="50"/>
    </row>
    <row r="1502" spans="3:3" x14ac:dyDescent="0.4">
      <c r="C1502" s="50"/>
    </row>
    <row r="1503" spans="3:3" x14ac:dyDescent="0.4">
      <c r="C1503" s="50"/>
    </row>
    <row r="1504" spans="3:3" x14ac:dyDescent="0.4">
      <c r="C1504" s="50"/>
    </row>
    <row r="1505" spans="3:3" x14ac:dyDescent="0.4">
      <c r="C1505" s="50"/>
    </row>
    <row r="1506" spans="3:3" x14ac:dyDescent="0.4">
      <c r="C1506" s="50"/>
    </row>
    <row r="1507" spans="3:3" x14ac:dyDescent="0.4">
      <c r="C1507" s="50"/>
    </row>
    <row r="1508" spans="3:3" x14ac:dyDescent="0.4">
      <c r="C1508" s="50"/>
    </row>
    <row r="1509" spans="3:3" x14ac:dyDescent="0.4">
      <c r="C1509" s="50"/>
    </row>
    <row r="1510" spans="3:3" x14ac:dyDescent="0.4">
      <c r="C1510" s="50"/>
    </row>
    <row r="1511" spans="3:3" x14ac:dyDescent="0.4">
      <c r="C1511" s="50"/>
    </row>
    <row r="1512" spans="3:3" x14ac:dyDescent="0.4">
      <c r="C1512" s="50"/>
    </row>
    <row r="1513" spans="3:3" x14ac:dyDescent="0.4">
      <c r="C1513" s="50"/>
    </row>
    <row r="1514" spans="3:3" x14ac:dyDescent="0.4">
      <c r="C1514" s="50"/>
    </row>
    <row r="1515" spans="3:3" x14ac:dyDescent="0.4">
      <c r="C1515" s="50"/>
    </row>
    <row r="1516" spans="3:3" x14ac:dyDescent="0.4">
      <c r="C1516" s="50"/>
    </row>
    <row r="1517" spans="3:3" x14ac:dyDescent="0.4">
      <c r="C1517" s="50"/>
    </row>
    <row r="1518" spans="3:3" x14ac:dyDescent="0.4">
      <c r="C1518" s="50"/>
    </row>
    <row r="1519" spans="3:3" x14ac:dyDescent="0.4">
      <c r="C1519" s="50"/>
    </row>
    <row r="1520" spans="3:3" x14ac:dyDescent="0.4">
      <c r="C1520" s="50"/>
    </row>
    <row r="1521" spans="3:3" x14ac:dyDescent="0.4">
      <c r="C1521" s="50"/>
    </row>
    <row r="1522" spans="3:3" x14ac:dyDescent="0.4">
      <c r="C1522" s="50"/>
    </row>
    <row r="1523" spans="3:3" x14ac:dyDescent="0.4">
      <c r="C1523" s="50"/>
    </row>
    <row r="1524" spans="3:3" x14ac:dyDescent="0.4">
      <c r="C1524" s="50"/>
    </row>
    <row r="1525" spans="3:3" x14ac:dyDescent="0.4">
      <c r="C1525" s="50"/>
    </row>
    <row r="1526" spans="3:3" x14ac:dyDescent="0.4">
      <c r="C1526" s="50"/>
    </row>
    <row r="1527" spans="3:3" x14ac:dyDescent="0.4">
      <c r="C1527" s="50"/>
    </row>
    <row r="1528" spans="3:3" x14ac:dyDescent="0.4">
      <c r="C1528" s="50"/>
    </row>
    <row r="1529" spans="3:3" x14ac:dyDescent="0.4">
      <c r="C1529" s="50"/>
    </row>
    <row r="1530" spans="3:3" x14ac:dyDescent="0.4">
      <c r="C1530" s="50"/>
    </row>
    <row r="1531" spans="3:3" x14ac:dyDescent="0.4">
      <c r="C1531" s="50"/>
    </row>
    <row r="1532" spans="3:3" x14ac:dyDescent="0.4">
      <c r="C1532" s="50"/>
    </row>
    <row r="1533" spans="3:3" x14ac:dyDescent="0.4">
      <c r="C1533" s="50"/>
    </row>
    <row r="1534" spans="3:3" x14ac:dyDescent="0.4">
      <c r="C1534" s="50"/>
    </row>
    <row r="1535" spans="3:3" x14ac:dyDescent="0.4">
      <c r="C1535" s="50"/>
    </row>
    <row r="1536" spans="3:3" x14ac:dyDescent="0.4">
      <c r="C1536" s="50"/>
    </row>
    <row r="1537" spans="3:3" x14ac:dyDescent="0.4">
      <c r="C1537" s="50"/>
    </row>
    <row r="1538" spans="3:3" x14ac:dyDescent="0.4">
      <c r="C1538" s="50"/>
    </row>
    <row r="1539" spans="3:3" x14ac:dyDescent="0.4">
      <c r="C1539" s="50"/>
    </row>
    <row r="1540" spans="3:3" x14ac:dyDescent="0.4">
      <c r="C1540" s="50"/>
    </row>
    <row r="1541" spans="3:3" x14ac:dyDescent="0.4">
      <c r="C1541" s="50"/>
    </row>
    <row r="1542" spans="3:3" x14ac:dyDescent="0.4">
      <c r="C1542" s="50"/>
    </row>
    <row r="1543" spans="3:3" x14ac:dyDescent="0.4">
      <c r="C1543" s="50"/>
    </row>
    <row r="1544" spans="3:3" x14ac:dyDescent="0.4">
      <c r="C1544" s="50"/>
    </row>
    <row r="1545" spans="3:3" x14ac:dyDescent="0.4">
      <c r="C1545" s="50"/>
    </row>
    <row r="1546" spans="3:3" x14ac:dyDescent="0.4">
      <c r="C1546" s="50"/>
    </row>
    <row r="1547" spans="3:3" x14ac:dyDescent="0.4">
      <c r="C1547" s="50"/>
    </row>
    <row r="1548" spans="3:3" x14ac:dyDescent="0.4">
      <c r="C1548" s="50"/>
    </row>
    <row r="1549" spans="3:3" x14ac:dyDescent="0.4">
      <c r="C1549" s="50"/>
    </row>
    <row r="1550" spans="3:3" x14ac:dyDescent="0.4">
      <c r="C1550" s="50"/>
    </row>
    <row r="1551" spans="3:3" x14ac:dyDescent="0.4">
      <c r="C1551" s="50"/>
    </row>
    <row r="1552" spans="3:3" x14ac:dyDescent="0.4">
      <c r="C1552" s="50"/>
    </row>
    <row r="1553" spans="3:3" x14ac:dyDescent="0.4">
      <c r="C1553" s="50"/>
    </row>
    <row r="1554" spans="3:3" x14ac:dyDescent="0.4">
      <c r="C1554" s="50"/>
    </row>
    <row r="1555" spans="3:3" x14ac:dyDescent="0.4">
      <c r="C1555" s="50"/>
    </row>
    <row r="1556" spans="3:3" x14ac:dyDescent="0.4">
      <c r="C1556" s="50"/>
    </row>
    <row r="1557" spans="3:3" x14ac:dyDescent="0.4">
      <c r="C1557" s="50"/>
    </row>
    <row r="1558" spans="3:3" x14ac:dyDescent="0.4">
      <c r="C1558" s="50"/>
    </row>
    <row r="1559" spans="3:3" x14ac:dyDescent="0.4">
      <c r="C1559" s="50"/>
    </row>
    <row r="1560" spans="3:3" x14ac:dyDescent="0.4">
      <c r="C1560" s="50"/>
    </row>
    <row r="1561" spans="3:3" x14ac:dyDescent="0.4">
      <c r="C1561" s="50"/>
    </row>
    <row r="1562" spans="3:3" x14ac:dyDescent="0.4">
      <c r="C1562" s="50"/>
    </row>
    <row r="1563" spans="3:3" x14ac:dyDescent="0.4">
      <c r="C1563" s="50"/>
    </row>
    <row r="1564" spans="3:3" x14ac:dyDescent="0.4">
      <c r="C1564" s="50"/>
    </row>
    <row r="1565" spans="3:3" x14ac:dyDescent="0.4">
      <c r="C1565" s="50"/>
    </row>
    <row r="1566" spans="3:3" x14ac:dyDescent="0.4">
      <c r="C1566" s="50"/>
    </row>
    <row r="1567" spans="3:3" x14ac:dyDescent="0.4">
      <c r="C1567" s="50"/>
    </row>
    <row r="1568" spans="3:3" x14ac:dyDescent="0.4">
      <c r="C1568" s="50"/>
    </row>
    <row r="1569" spans="3:3" x14ac:dyDescent="0.4">
      <c r="C1569" s="50"/>
    </row>
    <row r="1570" spans="3:3" x14ac:dyDescent="0.4">
      <c r="C1570" s="50"/>
    </row>
    <row r="1571" spans="3:3" x14ac:dyDescent="0.4">
      <c r="C1571" s="50"/>
    </row>
    <row r="1572" spans="3:3" x14ac:dyDescent="0.4">
      <c r="C1572" s="50"/>
    </row>
    <row r="1573" spans="3:3" x14ac:dyDescent="0.4">
      <c r="C1573" s="50"/>
    </row>
    <row r="1574" spans="3:3" x14ac:dyDescent="0.4">
      <c r="C1574" s="50"/>
    </row>
    <row r="1575" spans="3:3" x14ac:dyDescent="0.4">
      <c r="C1575" s="50"/>
    </row>
    <row r="1576" spans="3:3" x14ac:dyDescent="0.4">
      <c r="C1576" s="50"/>
    </row>
    <row r="1577" spans="3:3" x14ac:dyDescent="0.4">
      <c r="C1577" s="50"/>
    </row>
    <row r="1578" spans="3:3" x14ac:dyDescent="0.4">
      <c r="C1578" s="50"/>
    </row>
    <row r="1579" spans="3:3" x14ac:dyDescent="0.4">
      <c r="C1579" s="50"/>
    </row>
    <row r="1580" spans="3:3" x14ac:dyDescent="0.4">
      <c r="C1580" s="50"/>
    </row>
    <row r="1581" spans="3:3" x14ac:dyDescent="0.4">
      <c r="C1581" s="50"/>
    </row>
    <row r="1582" spans="3:3" x14ac:dyDescent="0.4">
      <c r="C1582" s="50"/>
    </row>
    <row r="1583" spans="3:3" x14ac:dyDescent="0.4">
      <c r="C1583" s="50"/>
    </row>
    <row r="1584" spans="3:3" x14ac:dyDescent="0.4">
      <c r="C1584" s="50"/>
    </row>
    <row r="1585" spans="3:3" x14ac:dyDescent="0.4">
      <c r="C1585" s="50"/>
    </row>
    <row r="1586" spans="3:3" x14ac:dyDescent="0.4">
      <c r="C1586" s="50"/>
    </row>
    <row r="1587" spans="3:3" x14ac:dyDescent="0.4">
      <c r="C1587" s="50"/>
    </row>
    <row r="1588" spans="3:3" x14ac:dyDescent="0.4">
      <c r="C1588" s="50"/>
    </row>
    <row r="1589" spans="3:3" x14ac:dyDescent="0.4">
      <c r="C1589" s="50"/>
    </row>
    <row r="1590" spans="3:3" x14ac:dyDescent="0.4">
      <c r="C1590" s="50"/>
    </row>
    <row r="1591" spans="3:3" x14ac:dyDescent="0.4">
      <c r="C1591" s="50"/>
    </row>
    <row r="1592" spans="3:3" x14ac:dyDescent="0.4">
      <c r="C1592" s="50"/>
    </row>
    <row r="1593" spans="3:3" x14ac:dyDescent="0.4">
      <c r="C1593" s="50"/>
    </row>
    <row r="1594" spans="3:3" x14ac:dyDescent="0.4">
      <c r="C1594" s="50"/>
    </row>
    <row r="1595" spans="3:3" x14ac:dyDescent="0.4">
      <c r="C1595" s="50"/>
    </row>
    <row r="1596" spans="3:3" x14ac:dyDescent="0.4">
      <c r="C1596" s="50"/>
    </row>
    <row r="1597" spans="3:3" x14ac:dyDescent="0.4">
      <c r="C1597" s="50"/>
    </row>
    <row r="1598" spans="3:3" x14ac:dyDescent="0.4">
      <c r="C1598" s="50"/>
    </row>
    <row r="1599" spans="3:3" x14ac:dyDescent="0.4">
      <c r="C1599" s="50"/>
    </row>
    <row r="1600" spans="3:3" x14ac:dyDescent="0.4">
      <c r="C1600" s="50"/>
    </row>
    <row r="1601" spans="3:3" x14ac:dyDescent="0.4">
      <c r="C1601" s="50"/>
    </row>
    <row r="1602" spans="3:3" x14ac:dyDescent="0.4">
      <c r="C1602" s="50"/>
    </row>
    <row r="1603" spans="3:3" x14ac:dyDescent="0.4">
      <c r="C1603" s="50"/>
    </row>
    <row r="1604" spans="3:3" x14ac:dyDescent="0.4">
      <c r="C1604" s="50"/>
    </row>
    <row r="1605" spans="3:3" x14ac:dyDescent="0.4">
      <c r="C1605" s="50"/>
    </row>
    <row r="1606" spans="3:3" x14ac:dyDescent="0.4">
      <c r="C1606" s="50"/>
    </row>
    <row r="1607" spans="3:3" x14ac:dyDescent="0.4">
      <c r="C1607" s="50"/>
    </row>
    <row r="1608" spans="3:3" x14ac:dyDescent="0.4">
      <c r="C1608" s="50"/>
    </row>
    <row r="1609" spans="3:3" x14ac:dyDescent="0.4">
      <c r="C1609" s="50"/>
    </row>
    <row r="1610" spans="3:3" x14ac:dyDescent="0.4">
      <c r="C1610" s="50"/>
    </row>
    <row r="1611" spans="3:3" x14ac:dyDescent="0.4">
      <c r="C1611" s="50"/>
    </row>
    <row r="1612" spans="3:3" x14ac:dyDescent="0.4">
      <c r="C1612" s="50"/>
    </row>
    <row r="1613" spans="3:3" x14ac:dyDescent="0.4">
      <c r="C1613" s="50"/>
    </row>
    <row r="1614" spans="3:3" x14ac:dyDescent="0.4">
      <c r="C1614" s="50"/>
    </row>
    <row r="1615" spans="3:3" x14ac:dyDescent="0.4">
      <c r="C1615" s="50"/>
    </row>
    <row r="1616" spans="3:3" x14ac:dyDescent="0.4">
      <c r="C1616" s="50"/>
    </row>
    <row r="1617" spans="3:3" x14ac:dyDescent="0.4">
      <c r="C1617" s="50"/>
    </row>
    <row r="1618" spans="3:3" x14ac:dyDescent="0.4">
      <c r="C1618" s="50"/>
    </row>
    <row r="1619" spans="3:3" x14ac:dyDescent="0.4">
      <c r="C1619" s="50"/>
    </row>
    <row r="1620" spans="3:3" x14ac:dyDescent="0.4">
      <c r="C1620" s="50"/>
    </row>
    <row r="1621" spans="3:3" x14ac:dyDescent="0.4">
      <c r="C1621" s="50"/>
    </row>
    <row r="1622" spans="3:3" x14ac:dyDescent="0.4">
      <c r="C1622" s="50"/>
    </row>
    <row r="1623" spans="3:3" x14ac:dyDescent="0.4">
      <c r="C1623" s="50"/>
    </row>
    <row r="1624" spans="3:3" x14ac:dyDescent="0.4">
      <c r="C1624" s="50"/>
    </row>
    <row r="1625" spans="3:3" x14ac:dyDescent="0.4">
      <c r="C1625" s="50"/>
    </row>
    <row r="1626" spans="3:3" x14ac:dyDescent="0.4">
      <c r="C1626" s="50"/>
    </row>
    <row r="1627" spans="3:3" x14ac:dyDescent="0.4">
      <c r="C1627" s="50"/>
    </row>
    <row r="1628" spans="3:3" x14ac:dyDescent="0.4">
      <c r="C1628" s="50"/>
    </row>
    <row r="1629" spans="3:3" x14ac:dyDescent="0.4">
      <c r="C1629" s="50"/>
    </row>
    <row r="1630" spans="3:3" x14ac:dyDescent="0.4">
      <c r="C1630" s="50"/>
    </row>
    <row r="1631" spans="3:3" x14ac:dyDescent="0.4">
      <c r="C1631" s="50"/>
    </row>
    <row r="1632" spans="3:3" x14ac:dyDescent="0.4">
      <c r="C1632" s="50"/>
    </row>
    <row r="1633" spans="3:3" x14ac:dyDescent="0.4">
      <c r="C1633" s="50"/>
    </row>
    <row r="1634" spans="3:3" x14ac:dyDescent="0.4">
      <c r="C1634" s="50"/>
    </row>
    <row r="1635" spans="3:3" x14ac:dyDescent="0.4">
      <c r="C1635" s="50"/>
    </row>
    <row r="1636" spans="3:3" x14ac:dyDescent="0.4">
      <c r="C1636" s="50"/>
    </row>
    <row r="1637" spans="3:3" x14ac:dyDescent="0.4">
      <c r="C1637" s="50"/>
    </row>
    <row r="1638" spans="3:3" x14ac:dyDescent="0.4">
      <c r="C1638" s="50"/>
    </row>
    <row r="1639" spans="3:3" x14ac:dyDescent="0.4">
      <c r="C1639" s="50"/>
    </row>
    <row r="1640" spans="3:3" x14ac:dyDescent="0.4">
      <c r="C1640" s="50"/>
    </row>
    <row r="1641" spans="3:3" x14ac:dyDescent="0.4">
      <c r="C1641" s="50"/>
    </row>
    <row r="1642" spans="3:3" x14ac:dyDescent="0.4">
      <c r="C1642" s="50"/>
    </row>
    <row r="1643" spans="3:3" x14ac:dyDescent="0.4">
      <c r="C1643" s="50"/>
    </row>
    <row r="1644" spans="3:3" x14ac:dyDescent="0.4">
      <c r="C1644" s="50"/>
    </row>
    <row r="1645" spans="3:3" x14ac:dyDescent="0.4">
      <c r="C1645" s="50"/>
    </row>
    <row r="1646" spans="3:3" x14ac:dyDescent="0.4">
      <c r="C1646" s="50"/>
    </row>
    <row r="1647" spans="3:3" x14ac:dyDescent="0.4">
      <c r="C1647" s="50"/>
    </row>
    <row r="1648" spans="3:3" x14ac:dyDescent="0.4">
      <c r="C1648" s="50"/>
    </row>
    <row r="1649" spans="3:3" x14ac:dyDescent="0.4">
      <c r="C1649" s="50"/>
    </row>
    <row r="1650" spans="3:3" x14ac:dyDescent="0.4">
      <c r="C1650" s="50"/>
    </row>
    <row r="1651" spans="3:3" x14ac:dyDescent="0.4">
      <c r="C1651" s="50"/>
    </row>
    <row r="1652" spans="3:3" x14ac:dyDescent="0.4">
      <c r="C1652" s="50"/>
    </row>
    <row r="1653" spans="3:3" x14ac:dyDescent="0.4">
      <c r="C1653" s="50"/>
    </row>
    <row r="1654" spans="3:3" x14ac:dyDescent="0.4">
      <c r="C1654" s="50"/>
    </row>
    <row r="1655" spans="3:3" x14ac:dyDescent="0.4">
      <c r="C1655" s="50"/>
    </row>
    <row r="1656" spans="3:3" x14ac:dyDescent="0.4">
      <c r="C1656" s="50"/>
    </row>
    <row r="1657" spans="3:3" x14ac:dyDescent="0.4">
      <c r="C1657" s="50"/>
    </row>
    <row r="1658" spans="3:3" x14ac:dyDescent="0.4">
      <c r="C1658" s="50"/>
    </row>
    <row r="1659" spans="3:3" x14ac:dyDescent="0.4">
      <c r="C1659" s="50"/>
    </row>
    <row r="1660" spans="3:3" x14ac:dyDescent="0.4">
      <c r="C1660" s="50"/>
    </row>
    <row r="1661" spans="3:3" x14ac:dyDescent="0.4">
      <c r="C1661" s="50"/>
    </row>
    <row r="1662" spans="3:3" x14ac:dyDescent="0.4">
      <c r="C1662" s="50"/>
    </row>
    <row r="1663" spans="3:3" x14ac:dyDescent="0.4">
      <c r="C1663" s="50"/>
    </row>
    <row r="1664" spans="3:3" x14ac:dyDescent="0.4">
      <c r="C1664" s="50"/>
    </row>
    <row r="1665" spans="3:3" x14ac:dyDescent="0.4">
      <c r="C1665" s="50"/>
    </row>
    <row r="1666" spans="3:3" x14ac:dyDescent="0.4">
      <c r="C1666" s="50"/>
    </row>
    <row r="1667" spans="3:3" x14ac:dyDescent="0.4">
      <c r="C1667" s="50"/>
    </row>
    <row r="1668" spans="3:3" x14ac:dyDescent="0.4">
      <c r="C1668" s="50"/>
    </row>
    <row r="1669" spans="3:3" x14ac:dyDescent="0.4">
      <c r="C1669" s="50"/>
    </row>
    <row r="1670" spans="3:3" x14ac:dyDescent="0.4">
      <c r="C1670" s="50"/>
    </row>
    <row r="1671" spans="3:3" x14ac:dyDescent="0.4">
      <c r="C1671" s="50"/>
    </row>
    <row r="1672" spans="3:3" x14ac:dyDescent="0.4">
      <c r="C1672" s="50"/>
    </row>
    <row r="1673" spans="3:3" x14ac:dyDescent="0.4">
      <c r="C1673" s="50"/>
    </row>
    <row r="1674" spans="3:3" x14ac:dyDescent="0.4">
      <c r="C1674" s="50"/>
    </row>
    <row r="1675" spans="3:3" x14ac:dyDescent="0.4">
      <c r="C1675" s="50"/>
    </row>
    <row r="1676" spans="3:3" x14ac:dyDescent="0.4">
      <c r="C1676" s="50"/>
    </row>
    <row r="1677" spans="3:3" x14ac:dyDescent="0.4">
      <c r="C1677" s="50"/>
    </row>
    <row r="1678" spans="3:3" x14ac:dyDescent="0.4">
      <c r="C1678" s="50"/>
    </row>
    <row r="1679" spans="3:3" x14ac:dyDescent="0.4">
      <c r="C1679" s="50"/>
    </row>
    <row r="1680" spans="3:3" x14ac:dyDescent="0.4">
      <c r="C1680" s="50"/>
    </row>
    <row r="1681" spans="3:3" x14ac:dyDescent="0.4">
      <c r="C1681" s="50"/>
    </row>
    <row r="1682" spans="3:3" x14ac:dyDescent="0.4">
      <c r="C1682" s="50"/>
    </row>
    <row r="1683" spans="3:3" x14ac:dyDescent="0.4">
      <c r="C1683" s="50"/>
    </row>
    <row r="1684" spans="3:3" x14ac:dyDescent="0.4">
      <c r="C1684" s="50"/>
    </row>
    <row r="1685" spans="3:3" x14ac:dyDescent="0.4">
      <c r="C1685" s="50"/>
    </row>
    <row r="1686" spans="3:3" x14ac:dyDescent="0.4">
      <c r="C1686" s="50"/>
    </row>
    <row r="1687" spans="3:3" x14ac:dyDescent="0.4">
      <c r="C1687" s="50"/>
    </row>
    <row r="1688" spans="3:3" x14ac:dyDescent="0.4">
      <c r="C1688" s="50"/>
    </row>
    <row r="1689" spans="3:3" x14ac:dyDescent="0.4">
      <c r="C1689" s="50"/>
    </row>
    <row r="1690" spans="3:3" x14ac:dyDescent="0.4">
      <c r="C1690" s="50"/>
    </row>
    <row r="1691" spans="3:3" x14ac:dyDescent="0.4">
      <c r="C1691" s="50"/>
    </row>
    <row r="1692" spans="3:3" x14ac:dyDescent="0.4">
      <c r="C1692" s="50"/>
    </row>
    <row r="1693" spans="3:3" x14ac:dyDescent="0.4">
      <c r="C1693" s="50"/>
    </row>
    <row r="1694" spans="3:3" x14ac:dyDescent="0.4">
      <c r="C1694" s="50"/>
    </row>
    <row r="1695" spans="3:3" x14ac:dyDescent="0.4">
      <c r="C1695" s="50"/>
    </row>
    <row r="1696" spans="3:3" x14ac:dyDescent="0.4">
      <c r="C1696" s="50"/>
    </row>
    <row r="1697" spans="3:3" x14ac:dyDescent="0.4">
      <c r="C1697" s="50"/>
    </row>
    <row r="1698" spans="3:3" x14ac:dyDescent="0.4">
      <c r="C1698" s="50"/>
    </row>
    <row r="1699" spans="3:3" x14ac:dyDescent="0.4">
      <c r="C1699" s="50"/>
    </row>
    <row r="1700" spans="3:3" x14ac:dyDescent="0.4">
      <c r="C1700" s="50"/>
    </row>
    <row r="1701" spans="3:3" x14ac:dyDescent="0.4">
      <c r="C1701" s="50"/>
    </row>
    <row r="1702" spans="3:3" x14ac:dyDescent="0.4">
      <c r="C1702" s="50"/>
    </row>
    <row r="1703" spans="3:3" x14ac:dyDescent="0.4">
      <c r="C1703" s="50"/>
    </row>
    <row r="1704" spans="3:3" x14ac:dyDescent="0.4">
      <c r="C1704" s="50"/>
    </row>
    <row r="1705" spans="3:3" x14ac:dyDescent="0.4">
      <c r="C1705" s="50"/>
    </row>
    <row r="1706" spans="3:3" x14ac:dyDescent="0.4">
      <c r="C1706" s="50"/>
    </row>
    <row r="1707" spans="3:3" x14ac:dyDescent="0.4">
      <c r="C1707" s="50"/>
    </row>
    <row r="1708" spans="3:3" x14ac:dyDescent="0.4">
      <c r="C1708" s="50"/>
    </row>
    <row r="1709" spans="3:3" x14ac:dyDescent="0.4">
      <c r="C1709" s="50"/>
    </row>
    <row r="1710" spans="3:3" x14ac:dyDescent="0.4">
      <c r="C1710" s="50"/>
    </row>
    <row r="1711" spans="3:3" x14ac:dyDescent="0.4">
      <c r="C1711" s="50"/>
    </row>
    <row r="1712" spans="3:3" x14ac:dyDescent="0.4">
      <c r="C1712" s="50"/>
    </row>
    <row r="1713" spans="3:3" x14ac:dyDescent="0.4">
      <c r="C1713" s="50"/>
    </row>
    <row r="1714" spans="3:3" x14ac:dyDescent="0.4">
      <c r="C1714" s="50"/>
    </row>
    <row r="1715" spans="3:3" x14ac:dyDescent="0.4">
      <c r="C1715" s="50"/>
    </row>
    <row r="1716" spans="3:3" x14ac:dyDescent="0.4">
      <c r="C1716" s="50"/>
    </row>
    <row r="1717" spans="3:3" x14ac:dyDescent="0.4">
      <c r="C1717" s="50"/>
    </row>
    <row r="1718" spans="3:3" x14ac:dyDescent="0.4">
      <c r="C1718" s="50"/>
    </row>
    <row r="1719" spans="3:3" x14ac:dyDescent="0.4">
      <c r="C1719" s="50"/>
    </row>
    <row r="1720" spans="3:3" x14ac:dyDescent="0.4">
      <c r="C1720" s="50"/>
    </row>
    <row r="1721" spans="3:3" x14ac:dyDescent="0.4">
      <c r="C1721" s="50"/>
    </row>
    <row r="1722" spans="3:3" x14ac:dyDescent="0.4">
      <c r="C1722" s="50"/>
    </row>
    <row r="1723" spans="3:3" x14ac:dyDescent="0.4">
      <c r="C1723" s="50"/>
    </row>
    <row r="1724" spans="3:3" x14ac:dyDescent="0.4">
      <c r="C1724" s="50"/>
    </row>
    <row r="1725" spans="3:3" x14ac:dyDescent="0.4">
      <c r="C1725" s="50"/>
    </row>
    <row r="1726" spans="3:3" x14ac:dyDescent="0.4">
      <c r="C1726" s="50"/>
    </row>
    <row r="1727" spans="3:3" x14ac:dyDescent="0.4">
      <c r="C1727" s="50"/>
    </row>
    <row r="1728" spans="3:3" x14ac:dyDescent="0.4">
      <c r="C1728" s="50"/>
    </row>
    <row r="1729" spans="3:3" x14ac:dyDescent="0.4">
      <c r="C1729" s="50"/>
    </row>
    <row r="1730" spans="3:3" x14ac:dyDescent="0.4">
      <c r="C1730" s="50"/>
    </row>
    <row r="1731" spans="3:3" x14ac:dyDescent="0.4">
      <c r="C1731" s="50"/>
    </row>
    <row r="1732" spans="3:3" x14ac:dyDescent="0.4">
      <c r="C1732" s="50"/>
    </row>
    <row r="1733" spans="3:3" x14ac:dyDescent="0.4">
      <c r="C1733" s="50"/>
    </row>
    <row r="1734" spans="3:3" x14ac:dyDescent="0.4">
      <c r="C1734" s="50"/>
    </row>
    <row r="1735" spans="3:3" x14ac:dyDescent="0.4">
      <c r="C1735" s="50"/>
    </row>
    <row r="1736" spans="3:3" x14ac:dyDescent="0.4">
      <c r="C1736" s="50"/>
    </row>
    <row r="1737" spans="3:3" x14ac:dyDescent="0.4">
      <c r="C1737" s="50"/>
    </row>
    <row r="1738" spans="3:3" x14ac:dyDescent="0.4">
      <c r="C1738" s="50"/>
    </row>
    <row r="1739" spans="3:3" x14ac:dyDescent="0.4">
      <c r="C1739" s="50"/>
    </row>
    <row r="1740" spans="3:3" x14ac:dyDescent="0.4">
      <c r="C1740" s="50"/>
    </row>
    <row r="1741" spans="3:3" x14ac:dyDescent="0.4">
      <c r="C1741" s="50"/>
    </row>
    <row r="1742" spans="3:3" x14ac:dyDescent="0.4">
      <c r="C1742" s="50"/>
    </row>
    <row r="1743" spans="3:3" x14ac:dyDescent="0.4">
      <c r="C1743" s="50"/>
    </row>
    <row r="1744" spans="3:3" x14ac:dyDescent="0.4">
      <c r="C1744" s="50"/>
    </row>
    <row r="1745" spans="3:3" x14ac:dyDescent="0.4">
      <c r="C1745" s="50"/>
    </row>
    <row r="1746" spans="3:3" x14ac:dyDescent="0.4">
      <c r="C1746" s="50"/>
    </row>
    <row r="1747" spans="3:3" x14ac:dyDescent="0.4">
      <c r="C1747" s="50"/>
    </row>
    <row r="1748" spans="3:3" x14ac:dyDescent="0.4">
      <c r="C1748" s="50"/>
    </row>
    <row r="1749" spans="3:3" x14ac:dyDescent="0.4">
      <c r="C1749" s="50"/>
    </row>
    <row r="1750" spans="3:3" x14ac:dyDescent="0.4">
      <c r="C1750" s="50"/>
    </row>
    <row r="1751" spans="3:3" x14ac:dyDescent="0.4">
      <c r="C1751" s="50"/>
    </row>
    <row r="1752" spans="3:3" x14ac:dyDescent="0.4">
      <c r="C1752" s="50"/>
    </row>
    <row r="1753" spans="3:3" x14ac:dyDescent="0.4">
      <c r="C1753" s="50"/>
    </row>
    <row r="1754" spans="3:3" x14ac:dyDescent="0.4">
      <c r="C1754" s="50"/>
    </row>
    <row r="1755" spans="3:3" x14ac:dyDescent="0.4">
      <c r="C1755" s="50"/>
    </row>
    <row r="1756" spans="3:3" x14ac:dyDescent="0.4">
      <c r="C1756" s="50"/>
    </row>
    <row r="1757" spans="3:3" x14ac:dyDescent="0.4">
      <c r="C1757" s="50"/>
    </row>
    <row r="1758" spans="3:3" x14ac:dyDescent="0.4">
      <c r="C1758" s="50"/>
    </row>
    <row r="1759" spans="3:3" x14ac:dyDescent="0.4">
      <c r="C1759" s="50"/>
    </row>
    <row r="1760" spans="3:3" x14ac:dyDescent="0.4">
      <c r="C1760" s="50"/>
    </row>
    <row r="1761" spans="3:3" x14ac:dyDescent="0.4">
      <c r="C1761" s="50"/>
    </row>
    <row r="1762" spans="3:3" x14ac:dyDescent="0.4">
      <c r="C1762" s="50"/>
    </row>
    <row r="1763" spans="3:3" x14ac:dyDescent="0.4">
      <c r="C1763" s="50"/>
    </row>
    <row r="1764" spans="3:3" x14ac:dyDescent="0.4">
      <c r="C1764" s="50"/>
    </row>
    <row r="1765" spans="3:3" x14ac:dyDescent="0.4">
      <c r="C1765" s="50"/>
    </row>
    <row r="1766" spans="3:3" x14ac:dyDescent="0.4">
      <c r="C1766" s="50"/>
    </row>
    <row r="1767" spans="3:3" x14ac:dyDescent="0.4">
      <c r="C1767" s="50"/>
    </row>
    <row r="1768" spans="3:3" x14ac:dyDescent="0.4">
      <c r="C1768" s="50"/>
    </row>
    <row r="1769" spans="3:3" x14ac:dyDescent="0.4">
      <c r="C1769" s="50"/>
    </row>
    <row r="1770" spans="3:3" x14ac:dyDescent="0.4">
      <c r="C1770" s="50"/>
    </row>
    <row r="1771" spans="3:3" x14ac:dyDescent="0.4">
      <c r="C1771" s="50"/>
    </row>
    <row r="1772" spans="3:3" x14ac:dyDescent="0.4">
      <c r="C1772" s="50"/>
    </row>
    <row r="1773" spans="3:3" x14ac:dyDescent="0.4">
      <c r="C1773" s="50"/>
    </row>
    <row r="1774" spans="3:3" x14ac:dyDescent="0.4">
      <c r="C1774" s="50"/>
    </row>
    <row r="1775" spans="3:3" x14ac:dyDescent="0.4">
      <c r="C1775" s="50"/>
    </row>
    <row r="1776" spans="3:3" x14ac:dyDescent="0.4">
      <c r="C1776" s="50"/>
    </row>
    <row r="1777" spans="3:3" x14ac:dyDescent="0.4">
      <c r="C1777" s="50"/>
    </row>
    <row r="1778" spans="3:3" x14ac:dyDescent="0.4">
      <c r="C1778" s="50"/>
    </row>
    <row r="1779" spans="3:3" x14ac:dyDescent="0.4">
      <c r="C1779" s="50"/>
    </row>
    <row r="1780" spans="3:3" x14ac:dyDescent="0.4">
      <c r="C1780" s="50"/>
    </row>
    <row r="1781" spans="3:3" x14ac:dyDescent="0.4">
      <c r="C1781" s="50"/>
    </row>
    <row r="1782" spans="3:3" x14ac:dyDescent="0.4">
      <c r="C1782" s="50"/>
    </row>
    <row r="1783" spans="3:3" x14ac:dyDescent="0.4">
      <c r="C1783" s="50"/>
    </row>
    <row r="1784" spans="3:3" x14ac:dyDescent="0.4">
      <c r="C1784" s="50"/>
    </row>
    <row r="1785" spans="3:3" x14ac:dyDescent="0.4">
      <c r="C1785" s="50"/>
    </row>
    <row r="1786" spans="3:3" x14ac:dyDescent="0.4">
      <c r="C1786" s="50"/>
    </row>
    <row r="1787" spans="3:3" x14ac:dyDescent="0.4">
      <c r="C1787" s="50"/>
    </row>
    <row r="1788" spans="3:3" x14ac:dyDescent="0.4">
      <c r="C1788" s="50"/>
    </row>
    <row r="1789" spans="3:3" x14ac:dyDescent="0.4">
      <c r="C1789" s="50"/>
    </row>
    <row r="1790" spans="3:3" x14ac:dyDescent="0.4">
      <c r="C1790" s="50"/>
    </row>
    <row r="1791" spans="3:3" x14ac:dyDescent="0.4">
      <c r="C1791" s="50"/>
    </row>
    <row r="1792" spans="3:3" x14ac:dyDescent="0.4">
      <c r="C1792" s="50"/>
    </row>
    <row r="1793" spans="3:3" x14ac:dyDescent="0.4">
      <c r="C1793" s="50"/>
    </row>
    <row r="1794" spans="3:3" x14ac:dyDescent="0.4">
      <c r="C1794" s="50"/>
    </row>
    <row r="1795" spans="3:3" x14ac:dyDescent="0.4">
      <c r="C1795" s="50"/>
    </row>
    <row r="1796" spans="3:3" x14ac:dyDescent="0.4">
      <c r="C1796" s="50"/>
    </row>
    <row r="1797" spans="3:3" x14ac:dyDescent="0.4">
      <c r="C1797" s="50"/>
    </row>
    <row r="1798" spans="3:3" x14ac:dyDescent="0.4">
      <c r="C1798" s="50"/>
    </row>
    <row r="1799" spans="3:3" x14ac:dyDescent="0.4">
      <c r="C1799" s="50"/>
    </row>
    <row r="1800" spans="3:3" x14ac:dyDescent="0.4">
      <c r="C1800" s="50"/>
    </row>
    <row r="1801" spans="3:3" x14ac:dyDescent="0.4">
      <c r="C1801" s="50"/>
    </row>
    <row r="1802" spans="3:3" x14ac:dyDescent="0.4">
      <c r="C1802" s="50"/>
    </row>
    <row r="1803" spans="3:3" x14ac:dyDescent="0.4">
      <c r="C1803" s="50"/>
    </row>
    <row r="1804" spans="3:3" x14ac:dyDescent="0.4">
      <c r="C1804" s="50"/>
    </row>
    <row r="1805" spans="3:3" x14ac:dyDescent="0.4">
      <c r="C1805" s="50"/>
    </row>
    <row r="1806" spans="3:3" x14ac:dyDescent="0.4">
      <c r="C1806" s="50"/>
    </row>
    <row r="1807" spans="3:3" x14ac:dyDescent="0.4">
      <c r="C1807" s="50"/>
    </row>
    <row r="1808" spans="3:3" x14ac:dyDescent="0.4">
      <c r="C1808" s="50"/>
    </row>
    <row r="1809" spans="3:3" x14ac:dyDescent="0.4">
      <c r="C1809" s="50"/>
    </row>
    <row r="1810" spans="3:3" x14ac:dyDescent="0.4">
      <c r="C1810" s="50"/>
    </row>
    <row r="1811" spans="3:3" x14ac:dyDescent="0.4">
      <c r="C1811" s="50"/>
    </row>
    <row r="1812" spans="3:3" x14ac:dyDescent="0.4">
      <c r="C1812" s="50"/>
    </row>
    <row r="1813" spans="3:3" x14ac:dyDescent="0.4">
      <c r="C1813" s="50"/>
    </row>
    <row r="1814" spans="3:3" x14ac:dyDescent="0.4">
      <c r="C1814" s="50"/>
    </row>
    <row r="1815" spans="3:3" x14ac:dyDescent="0.4">
      <c r="C1815" s="50"/>
    </row>
    <row r="1816" spans="3:3" x14ac:dyDescent="0.4">
      <c r="C1816" s="50"/>
    </row>
    <row r="1817" spans="3:3" x14ac:dyDescent="0.4">
      <c r="C1817" s="50"/>
    </row>
    <row r="1818" spans="3:3" x14ac:dyDescent="0.4">
      <c r="C1818" s="50"/>
    </row>
    <row r="1819" spans="3:3" x14ac:dyDescent="0.4">
      <c r="C1819" s="50"/>
    </row>
    <row r="1820" spans="3:3" x14ac:dyDescent="0.4">
      <c r="C1820" s="50"/>
    </row>
    <row r="1821" spans="3:3" x14ac:dyDescent="0.4">
      <c r="C1821" s="50"/>
    </row>
    <row r="1822" spans="3:3" x14ac:dyDescent="0.4">
      <c r="C1822" s="50"/>
    </row>
    <row r="1823" spans="3:3" x14ac:dyDescent="0.4">
      <c r="C1823" s="50"/>
    </row>
    <row r="1824" spans="3:3" x14ac:dyDescent="0.4">
      <c r="C1824" s="50"/>
    </row>
    <row r="1825" spans="3:3" x14ac:dyDescent="0.4">
      <c r="C1825" s="50"/>
    </row>
    <row r="1826" spans="3:3" x14ac:dyDescent="0.4">
      <c r="C1826" s="50"/>
    </row>
    <row r="1827" spans="3:3" x14ac:dyDescent="0.4">
      <c r="C1827" s="50"/>
    </row>
    <row r="1828" spans="3:3" x14ac:dyDescent="0.4">
      <c r="C1828" s="50"/>
    </row>
    <row r="1829" spans="3:3" x14ac:dyDescent="0.4">
      <c r="C1829" s="50"/>
    </row>
    <row r="1830" spans="3:3" x14ac:dyDescent="0.4">
      <c r="C1830" s="50"/>
    </row>
    <row r="1831" spans="3:3" x14ac:dyDescent="0.4">
      <c r="C1831" s="50"/>
    </row>
    <row r="1832" spans="3:3" x14ac:dyDescent="0.4">
      <c r="C1832" s="50"/>
    </row>
    <row r="1833" spans="3:3" x14ac:dyDescent="0.4">
      <c r="C1833" s="50"/>
    </row>
    <row r="1834" spans="3:3" x14ac:dyDescent="0.4">
      <c r="C1834" s="50"/>
    </row>
    <row r="1835" spans="3:3" x14ac:dyDescent="0.4">
      <c r="C1835" s="50"/>
    </row>
    <row r="1836" spans="3:3" x14ac:dyDescent="0.4">
      <c r="C1836" s="50"/>
    </row>
    <row r="1837" spans="3:3" x14ac:dyDescent="0.4">
      <c r="C1837" s="50"/>
    </row>
    <row r="1838" spans="3:3" x14ac:dyDescent="0.4">
      <c r="C1838" s="50"/>
    </row>
    <row r="1839" spans="3:3" x14ac:dyDescent="0.4">
      <c r="C1839" s="50"/>
    </row>
    <row r="1840" spans="3:3" x14ac:dyDescent="0.4">
      <c r="C1840" s="50"/>
    </row>
    <row r="1841" spans="3:3" x14ac:dyDescent="0.4">
      <c r="C1841" s="50"/>
    </row>
    <row r="1842" spans="3:3" x14ac:dyDescent="0.4">
      <c r="C1842" s="50"/>
    </row>
    <row r="1843" spans="3:3" x14ac:dyDescent="0.4">
      <c r="C1843" s="50"/>
    </row>
    <row r="1844" spans="3:3" x14ac:dyDescent="0.4">
      <c r="C1844" s="50"/>
    </row>
    <row r="1845" spans="3:3" x14ac:dyDescent="0.4">
      <c r="C1845" s="50"/>
    </row>
    <row r="1846" spans="3:3" x14ac:dyDescent="0.4">
      <c r="C1846" s="50"/>
    </row>
    <row r="1847" spans="3:3" x14ac:dyDescent="0.4">
      <c r="C1847" s="50"/>
    </row>
    <row r="1848" spans="3:3" x14ac:dyDescent="0.4">
      <c r="C1848" s="50"/>
    </row>
    <row r="1849" spans="3:3" x14ac:dyDescent="0.4">
      <c r="C1849" s="50"/>
    </row>
    <row r="1850" spans="3:3" x14ac:dyDescent="0.4">
      <c r="C1850" s="50"/>
    </row>
    <row r="1851" spans="3:3" x14ac:dyDescent="0.4">
      <c r="C1851" s="50"/>
    </row>
    <row r="1852" spans="3:3" x14ac:dyDescent="0.4">
      <c r="C1852" s="50"/>
    </row>
    <row r="1853" spans="3:3" x14ac:dyDescent="0.4">
      <c r="C1853" s="50"/>
    </row>
    <row r="1854" spans="3:3" x14ac:dyDescent="0.4">
      <c r="C1854" s="50"/>
    </row>
    <row r="1855" spans="3:3" x14ac:dyDescent="0.4">
      <c r="C1855" s="50"/>
    </row>
    <row r="1856" spans="3:3" x14ac:dyDescent="0.4">
      <c r="C1856" s="50"/>
    </row>
    <row r="1857" spans="3:3" x14ac:dyDescent="0.4">
      <c r="C1857" s="50"/>
    </row>
    <row r="1858" spans="3:3" x14ac:dyDescent="0.4">
      <c r="C1858" s="50"/>
    </row>
    <row r="1859" spans="3:3" x14ac:dyDescent="0.4">
      <c r="C1859" s="50"/>
    </row>
    <row r="1860" spans="3:3" x14ac:dyDescent="0.4">
      <c r="C1860" s="50"/>
    </row>
    <row r="1861" spans="3:3" x14ac:dyDescent="0.4">
      <c r="C1861" s="50"/>
    </row>
    <row r="1862" spans="3:3" x14ac:dyDescent="0.4">
      <c r="C1862" s="50"/>
    </row>
    <row r="1863" spans="3:3" x14ac:dyDescent="0.4">
      <c r="C1863" s="50"/>
    </row>
    <row r="1864" spans="3:3" x14ac:dyDescent="0.4">
      <c r="C1864" s="50"/>
    </row>
    <row r="1865" spans="3:3" x14ac:dyDescent="0.4">
      <c r="C1865" s="50"/>
    </row>
    <row r="1866" spans="3:3" x14ac:dyDescent="0.4">
      <c r="C1866" s="50"/>
    </row>
    <row r="1867" spans="3:3" x14ac:dyDescent="0.4">
      <c r="C1867" s="50"/>
    </row>
    <row r="1868" spans="3:3" x14ac:dyDescent="0.4">
      <c r="C1868" s="50"/>
    </row>
    <row r="1869" spans="3:3" x14ac:dyDescent="0.4">
      <c r="C1869" s="50"/>
    </row>
    <row r="1870" spans="3:3" x14ac:dyDescent="0.4">
      <c r="C1870" s="50"/>
    </row>
    <row r="1871" spans="3:3" x14ac:dyDescent="0.4">
      <c r="C1871" s="50"/>
    </row>
    <row r="1872" spans="3:3" x14ac:dyDescent="0.4">
      <c r="C1872" s="50"/>
    </row>
    <row r="1873" spans="3:3" x14ac:dyDescent="0.4">
      <c r="C1873" s="50"/>
    </row>
    <row r="1874" spans="3:3" x14ac:dyDescent="0.4">
      <c r="C1874" s="50"/>
    </row>
    <row r="1875" spans="3:3" x14ac:dyDescent="0.4">
      <c r="C1875" s="50"/>
    </row>
    <row r="1876" spans="3:3" x14ac:dyDescent="0.4">
      <c r="C1876" s="50"/>
    </row>
    <row r="1877" spans="3:3" x14ac:dyDescent="0.4">
      <c r="C1877" s="50"/>
    </row>
    <row r="1878" spans="3:3" x14ac:dyDescent="0.4">
      <c r="C1878" s="50"/>
    </row>
    <row r="1879" spans="3:3" x14ac:dyDescent="0.4">
      <c r="C1879" s="50"/>
    </row>
    <row r="1880" spans="3:3" x14ac:dyDescent="0.4">
      <c r="C1880" s="50"/>
    </row>
    <row r="1881" spans="3:3" x14ac:dyDescent="0.4">
      <c r="C1881" s="50"/>
    </row>
    <row r="1882" spans="3:3" x14ac:dyDescent="0.4">
      <c r="C1882" s="50"/>
    </row>
    <row r="1883" spans="3:3" x14ac:dyDescent="0.4">
      <c r="C1883" s="50"/>
    </row>
    <row r="1884" spans="3:3" x14ac:dyDescent="0.4">
      <c r="C1884" s="50"/>
    </row>
    <row r="1885" spans="3:3" x14ac:dyDescent="0.4">
      <c r="C1885" s="50"/>
    </row>
    <row r="1886" spans="3:3" x14ac:dyDescent="0.4">
      <c r="C1886" s="50"/>
    </row>
    <row r="1887" spans="3:3" x14ac:dyDescent="0.4">
      <c r="C1887" s="50"/>
    </row>
    <row r="1888" spans="3:3" x14ac:dyDescent="0.4">
      <c r="C1888" s="50"/>
    </row>
    <row r="1889" spans="3:3" x14ac:dyDescent="0.4">
      <c r="C1889" s="50"/>
    </row>
    <row r="1890" spans="3:3" x14ac:dyDescent="0.4">
      <c r="C1890" s="50"/>
    </row>
    <row r="1891" spans="3:3" x14ac:dyDescent="0.4">
      <c r="C1891" s="50"/>
    </row>
    <row r="1892" spans="3:3" x14ac:dyDescent="0.4">
      <c r="C1892" s="50"/>
    </row>
    <row r="1893" spans="3:3" x14ac:dyDescent="0.4">
      <c r="C1893" s="50"/>
    </row>
    <row r="1894" spans="3:3" x14ac:dyDescent="0.4">
      <c r="C1894" s="50"/>
    </row>
    <row r="1895" spans="3:3" x14ac:dyDescent="0.4">
      <c r="C1895" s="50"/>
    </row>
    <row r="1896" spans="3:3" x14ac:dyDescent="0.4">
      <c r="C1896" s="50"/>
    </row>
    <row r="1897" spans="3:3" x14ac:dyDescent="0.4">
      <c r="C1897" s="50"/>
    </row>
    <row r="1898" spans="3:3" x14ac:dyDescent="0.4">
      <c r="C1898" s="50"/>
    </row>
    <row r="1899" spans="3:3" x14ac:dyDescent="0.4">
      <c r="C1899" s="50"/>
    </row>
    <row r="1900" spans="3:3" x14ac:dyDescent="0.4">
      <c r="C1900" s="50"/>
    </row>
    <row r="1901" spans="3:3" x14ac:dyDescent="0.4">
      <c r="C1901" s="50"/>
    </row>
    <row r="1902" spans="3:3" x14ac:dyDescent="0.4">
      <c r="C1902" s="50"/>
    </row>
    <row r="1903" spans="3:3" x14ac:dyDescent="0.4">
      <c r="C1903" s="50"/>
    </row>
    <row r="1904" spans="3:3" x14ac:dyDescent="0.4">
      <c r="C1904" s="50"/>
    </row>
    <row r="1905" spans="3:3" x14ac:dyDescent="0.4">
      <c r="C1905" s="50"/>
    </row>
    <row r="1906" spans="3:3" x14ac:dyDescent="0.4">
      <c r="C1906" s="50"/>
    </row>
    <row r="1907" spans="3:3" x14ac:dyDescent="0.4">
      <c r="C1907" s="50"/>
    </row>
    <row r="1908" spans="3:3" x14ac:dyDescent="0.4">
      <c r="C1908" s="50"/>
    </row>
    <row r="1909" spans="3:3" x14ac:dyDescent="0.4">
      <c r="C1909" s="50"/>
    </row>
    <row r="1910" spans="3:3" x14ac:dyDescent="0.4">
      <c r="C1910" s="50"/>
    </row>
    <row r="1911" spans="3:3" x14ac:dyDescent="0.4">
      <c r="C1911" s="50"/>
    </row>
    <row r="1912" spans="3:3" x14ac:dyDescent="0.4">
      <c r="C1912" s="50"/>
    </row>
    <row r="1913" spans="3:3" x14ac:dyDescent="0.4">
      <c r="C1913" s="50"/>
    </row>
    <row r="1914" spans="3:3" x14ac:dyDescent="0.4">
      <c r="C1914" s="50"/>
    </row>
    <row r="1915" spans="3:3" x14ac:dyDescent="0.4">
      <c r="C1915" s="50"/>
    </row>
    <row r="1916" spans="3:3" x14ac:dyDescent="0.4">
      <c r="C1916" s="50"/>
    </row>
    <row r="1917" spans="3:3" x14ac:dyDescent="0.4">
      <c r="C1917" s="50"/>
    </row>
    <row r="1918" spans="3:3" x14ac:dyDescent="0.4">
      <c r="C1918" s="50"/>
    </row>
    <row r="1919" spans="3:3" x14ac:dyDescent="0.4">
      <c r="C1919" s="50"/>
    </row>
    <row r="1920" spans="3:3" x14ac:dyDescent="0.4">
      <c r="C1920" s="50"/>
    </row>
    <row r="1921" spans="3:3" x14ac:dyDescent="0.4">
      <c r="C1921" s="50"/>
    </row>
    <row r="1922" spans="3:3" x14ac:dyDescent="0.4">
      <c r="C1922" s="50"/>
    </row>
    <row r="1923" spans="3:3" x14ac:dyDescent="0.4">
      <c r="C1923" s="50"/>
    </row>
    <row r="1924" spans="3:3" x14ac:dyDescent="0.4">
      <c r="C1924" s="50"/>
    </row>
    <row r="1925" spans="3:3" x14ac:dyDescent="0.4">
      <c r="C1925" s="50"/>
    </row>
    <row r="1926" spans="3:3" x14ac:dyDescent="0.4">
      <c r="C1926" s="50"/>
    </row>
    <row r="1927" spans="3:3" x14ac:dyDescent="0.4">
      <c r="C1927" s="50"/>
    </row>
    <row r="1928" spans="3:3" x14ac:dyDescent="0.4">
      <c r="C1928" s="50"/>
    </row>
    <row r="1929" spans="3:3" x14ac:dyDescent="0.4">
      <c r="C1929" s="50"/>
    </row>
    <row r="1930" spans="3:3" x14ac:dyDescent="0.4">
      <c r="C1930" s="50"/>
    </row>
    <row r="1931" spans="3:3" x14ac:dyDescent="0.4">
      <c r="C1931" s="50"/>
    </row>
    <row r="1932" spans="3:3" x14ac:dyDescent="0.4">
      <c r="C1932" s="50"/>
    </row>
    <row r="1933" spans="3:3" x14ac:dyDescent="0.4">
      <c r="C1933" s="50"/>
    </row>
    <row r="1934" spans="3:3" x14ac:dyDescent="0.4">
      <c r="C1934" s="50"/>
    </row>
    <row r="1935" spans="3:3" x14ac:dyDescent="0.4">
      <c r="C1935" s="50"/>
    </row>
    <row r="1936" spans="3:3" x14ac:dyDescent="0.4">
      <c r="C1936" s="50"/>
    </row>
    <row r="1937" spans="3:3" x14ac:dyDescent="0.4">
      <c r="C1937" s="50"/>
    </row>
    <row r="1938" spans="3:3" x14ac:dyDescent="0.4">
      <c r="C1938" s="50"/>
    </row>
    <row r="1939" spans="3:3" x14ac:dyDescent="0.4">
      <c r="C1939" s="50"/>
    </row>
    <row r="1940" spans="3:3" x14ac:dyDescent="0.4">
      <c r="C1940" s="50"/>
    </row>
    <row r="1941" spans="3:3" x14ac:dyDescent="0.4">
      <c r="C1941" s="50"/>
    </row>
    <row r="1942" spans="3:3" x14ac:dyDescent="0.4">
      <c r="C1942" s="50"/>
    </row>
    <row r="1943" spans="3:3" x14ac:dyDescent="0.4">
      <c r="C1943" s="50"/>
    </row>
    <row r="1944" spans="3:3" x14ac:dyDescent="0.4">
      <c r="C1944" s="50"/>
    </row>
    <row r="1945" spans="3:3" x14ac:dyDescent="0.4">
      <c r="C1945" s="50"/>
    </row>
    <row r="1946" spans="3:3" x14ac:dyDescent="0.4">
      <c r="C1946" s="50"/>
    </row>
    <row r="1947" spans="3:3" x14ac:dyDescent="0.4">
      <c r="C1947" s="50"/>
    </row>
    <row r="1948" spans="3:3" x14ac:dyDescent="0.4">
      <c r="C1948" s="50"/>
    </row>
    <row r="1949" spans="3:3" x14ac:dyDescent="0.4">
      <c r="C1949" s="50"/>
    </row>
    <row r="1950" spans="3:3" x14ac:dyDescent="0.4">
      <c r="C1950" s="50"/>
    </row>
    <row r="1951" spans="3:3" x14ac:dyDescent="0.4">
      <c r="C1951" s="50"/>
    </row>
    <row r="1952" spans="3:3" x14ac:dyDescent="0.4">
      <c r="C1952" s="50"/>
    </row>
    <row r="1953" spans="3:3" x14ac:dyDescent="0.4">
      <c r="C1953" s="50"/>
    </row>
    <row r="1954" spans="3:3" x14ac:dyDescent="0.4">
      <c r="C1954" s="50"/>
    </row>
    <row r="1955" spans="3:3" x14ac:dyDescent="0.4">
      <c r="C1955" s="50"/>
    </row>
    <row r="1956" spans="3:3" x14ac:dyDescent="0.4">
      <c r="C1956" s="50"/>
    </row>
    <row r="1957" spans="3:3" x14ac:dyDescent="0.4">
      <c r="C1957" s="50"/>
    </row>
    <row r="1958" spans="3:3" x14ac:dyDescent="0.4">
      <c r="C1958" s="50"/>
    </row>
    <row r="1959" spans="3:3" x14ac:dyDescent="0.4">
      <c r="C1959" s="50"/>
    </row>
    <row r="1960" spans="3:3" x14ac:dyDescent="0.4">
      <c r="C1960" s="50"/>
    </row>
    <row r="1961" spans="3:3" x14ac:dyDescent="0.4">
      <c r="C1961" s="50"/>
    </row>
    <row r="1962" spans="3:3" x14ac:dyDescent="0.4">
      <c r="C1962" s="50"/>
    </row>
    <row r="1963" spans="3:3" x14ac:dyDescent="0.4">
      <c r="C1963" s="50"/>
    </row>
    <row r="1964" spans="3:3" x14ac:dyDescent="0.4">
      <c r="C1964" s="50"/>
    </row>
    <row r="1965" spans="3:3" x14ac:dyDescent="0.4">
      <c r="C1965" s="50"/>
    </row>
    <row r="1966" spans="3:3" x14ac:dyDescent="0.4">
      <c r="C1966" s="50"/>
    </row>
    <row r="1967" spans="3:3" x14ac:dyDescent="0.4">
      <c r="C1967" s="50"/>
    </row>
    <row r="1968" spans="3:3" x14ac:dyDescent="0.4">
      <c r="C1968" s="50"/>
    </row>
    <row r="1969" spans="3:3" x14ac:dyDescent="0.4">
      <c r="C1969" s="50"/>
    </row>
    <row r="1970" spans="3:3" x14ac:dyDescent="0.4">
      <c r="C1970" s="50"/>
    </row>
    <row r="1971" spans="3:3" x14ac:dyDescent="0.4">
      <c r="C1971" s="50"/>
    </row>
    <row r="1972" spans="3:3" x14ac:dyDescent="0.4">
      <c r="C1972" s="50"/>
    </row>
    <row r="1973" spans="3:3" x14ac:dyDescent="0.4">
      <c r="C1973" s="50"/>
    </row>
    <row r="1974" spans="3:3" x14ac:dyDescent="0.4">
      <c r="C1974" s="50"/>
    </row>
    <row r="1975" spans="3:3" x14ac:dyDescent="0.4">
      <c r="C1975" s="50"/>
    </row>
    <row r="1976" spans="3:3" x14ac:dyDescent="0.4">
      <c r="C1976" s="50"/>
    </row>
    <row r="1977" spans="3:3" x14ac:dyDescent="0.4">
      <c r="C1977" s="50"/>
    </row>
    <row r="1978" spans="3:3" x14ac:dyDescent="0.4">
      <c r="C1978" s="50"/>
    </row>
    <row r="1979" spans="3:3" x14ac:dyDescent="0.4">
      <c r="C1979" s="50"/>
    </row>
    <row r="1980" spans="3:3" x14ac:dyDescent="0.4">
      <c r="C1980" s="50"/>
    </row>
    <row r="1981" spans="3:3" x14ac:dyDescent="0.4">
      <c r="C1981" s="50"/>
    </row>
    <row r="1982" spans="3:3" x14ac:dyDescent="0.4">
      <c r="C1982" s="50"/>
    </row>
    <row r="1983" spans="3:3" x14ac:dyDescent="0.4">
      <c r="C1983" s="50"/>
    </row>
    <row r="1984" spans="3:3" x14ac:dyDescent="0.4">
      <c r="C1984" s="50"/>
    </row>
    <row r="1985" spans="3:3" x14ac:dyDescent="0.4">
      <c r="C1985" s="50"/>
    </row>
    <row r="1986" spans="3:3" x14ac:dyDescent="0.4">
      <c r="C1986" s="50"/>
    </row>
    <row r="1987" spans="3:3" x14ac:dyDescent="0.4">
      <c r="C1987" s="50"/>
    </row>
    <row r="1988" spans="3:3" x14ac:dyDescent="0.4">
      <c r="C1988" s="50"/>
    </row>
    <row r="1989" spans="3:3" x14ac:dyDescent="0.4">
      <c r="C1989" s="50"/>
    </row>
    <row r="1990" spans="3:3" x14ac:dyDescent="0.4">
      <c r="C1990" s="50"/>
    </row>
    <row r="1991" spans="3:3" x14ac:dyDescent="0.4">
      <c r="C1991" s="50"/>
    </row>
    <row r="1992" spans="3:3" x14ac:dyDescent="0.4">
      <c r="C1992" s="50"/>
    </row>
    <row r="1993" spans="3:3" x14ac:dyDescent="0.4">
      <c r="C1993" s="50"/>
    </row>
    <row r="1994" spans="3:3" x14ac:dyDescent="0.4">
      <c r="C1994" s="50"/>
    </row>
    <row r="1995" spans="3:3" x14ac:dyDescent="0.4">
      <c r="C1995" s="50"/>
    </row>
    <row r="1996" spans="3:3" x14ac:dyDescent="0.4">
      <c r="C1996" s="50"/>
    </row>
    <row r="1997" spans="3:3" x14ac:dyDescent="0.4">
      <c r="C1997" s="50"/>
    </row>
    <row r="1998" spans="3:3" x14ac:dyDescent="0.4">
      <c r="C1998" s="50"/>
    </row>
    <row r="1999" spans="3:3" x14ac:dyDescent="0.4">
      <c r="C1999" s="50"/>
    </row>
    <row r="2000" spans="3:3" x14ac:dyDescent="0.4">
      <c r="C2000" s="50"/>
    </row>
    <row r="2001" spans="3:3" x14ac:dyDescent="0.4">
      <c r="C2001" s="50"/>
    </row>
    <row r="2002" spans="3:3" x14ac:dyDescent="0.4">
      <c r="C2002" s="50"/>
    </row>
    <row r="2003" spans="3:3" x14ac:dyDescent="0.4">
      <c r="C2003" s="50"/>
    </row>
    <row r="2004" spans="3:3" x14ac:dyDescent="0.4">
      <c r="C2004" s="50"/>
    </row>
    <row r="2005" spans="3:3" x14ac:dyDescent="0.4">
      <c r="C2005" s="50"/>
    </row>
    <row r="2006" spans="3:3" x14ac:dyDescent="0.4">
      <c r="C2006" s="50"/>
    </row>
    <row r="2007" spans="3:3" x14ac:dyDescent="0.4">
      <c r="C2007" s="50"/>
    </row>
    <row r="2008" spans="3:3" x14ac:dyDescent="0.4">
      <c r="C2008" s="50"/>
    </row>
    <row r="2009" spans="3:3" x14ac:dyDescent="0.4">
      <c r="C2009" s="50"/>
    </row>
    <row r="2010" spans="3:3" x14ac:dyDescent="0.4">
      <c r="C2010" s="50"/>
    </row>
    <row r="2011" spans="3:3" x14ac:dyDescent="0.4">
      <c r="C2011" s="50"/>
    </row>
    <row r="2012" spans="3:3" x14ac:dyDescent="0.4">
      <c r="C2012" s="50"/>
    </row>
    <row r="2013" spans="3:3" x14ac:dyDescent="0.4">
      <c r="C2013" s="50"/>
    </row>
    <row r="2014" spans="3:3" x14ac:dyDescent="0.4">
      <c r="C2014" s="50"/>
    </row>
    <row r="2015" spans="3:3" x14ac:dyDescent="0.4">
      <c r="C2015" s="50"/>
    </row>
    <row r="2016" spans="3:3" x14ac:dyDescent="0.4">
      <c r="C2016" s="50"/>
    </row>
    <row r="2017" spans="3:3" x14ac:dyDescent="0.4">
      <c r="C2017" s="50"/>
    </row>
    <row r="2018" spans="3:3" x14ac:dyDescent="0.4">
      <c r="C2018" s="50"/>
    </row>
    <row r="2019" spans="3:3" x14ac:dyDescent="0.4">
      <c r="C2019" s="50"/>
    </row>
    <row r="2020" spans="3:3" x14ac:dyDescent="0.4">
      <c r="C2020" s="50"/>
    </row>
    <row r="2021" spans="3:3" x14ac:dyDescent="0.4">
      <c r="C2021" s="50"/>
    </row>
    <row r="2022" spans="3:3" x14ac:dyDescent="0.4">
      <c r="C2022" s="50"/>
    </row>
    <row r="2023" spans="3:3" x14ac:dyDescent="0.4">
      <c r="C2023" s="50"/>
    </row>
    <row r="2024" spans="3:3" x14ac:dyDescent="0.4">
      <c r="C2024" s="50"/>
    </row>
    <row r="2025" spans="3:3" x14ac:dyDescent="0.4">
      <c r="C2025" s="50"/>
    </row>
    <row r="2026" spans="3:3" x14ac:dyDescent="0.4">
      <c r="C2026" s="50"/>
    </row>
    <row r="2027" spans="3:3" x14ac:dyDescent="0.4">
      <c r="C2027" s="50"/>
    </row>
    <row r="2028" spans="3:3" x14ac:dyDescent="0.4">
      <c r="C2028" s="50"/>
    </row>
    <row r="2029" spans="3:3" x14ac:dyDescent="0.4">
      <c r="C2029" s="50"/>
    </row>
    <row r="2030" spans="3:3" x14ac:dyDescent="0.4">
      <c r="C2030" s="50"/>
    </row>
    <row r="2031" spans="3:3" x14ac:dyDescent="0.4">
      <c r="C2031" s="50"/>
    </row>
    <row r="2032" spans="3:3" x14ac:dyDescent="0.4">
      <c r="C2032" s="50"/>
    </row>
    <row r="2033" spans="3:3" x14ac:dyDescent="0.4">
      <c r="C2033" s="50"/>
    </row>
    <row r="2034" spans="3:3" x14ac:dyDescent="0.4">
      <c r="C2034" s="50"/>
    </row>
    <row r="2035" spans="3:3" x14ac:dyDescent="0.4">
      <c r="C2035" s="50"/>
    </row>
    <row r="2036" spans="3:3" x14ac:dyDescent="0.4">
      <c r="C2036" s="50"/>
    </row>
    <row r="2037" spans="3:3" x14ac:dyDescent="0.4">
      <c r="C2037" s="50"/>
    </row>
    <row r="2038" spans="3:3" x14ac:dyDescent="0.4">
      <c r="C2038" s="50"/>
    </row>
    <row r="2039" spans="3:3" x14ac:dyDescent="0.4">
      <c r="C2039" s="50"/>
    </row>
    <row r="2040" spans="3:3" x14ac:dyDescent="0.4">
      <c r="C2040" s="50"/>
    </row>
    <row r="2041" spans="3:3" x14ac:dyDescent="0.4">
      <c r="C2041" s="50"/>
    </row>
    <row r="2042" spans="3:3" x14ac:dyDescent="0.4">
      <c r="C2042" s="50"/>
    </row>
    <row r="2043" spans="3:3" x14ac:dyDescent="0.4">
      <c r="C2043" s="50"/>
    </row>
    <row r="2044" spans="3:3" x14ac:dyDescent="0.4">
      <c r="C2044" s="50"/>
    </row>
    <row r="2045" spans="3:3" x14ac:dyDescent="0.4">
      <c r="C2045" s="50"/>
    </row>
    <row r="2046" spans="3:3" x14ac:dyDescent="0.4">
      <c r="C2046" s="50"/>
    </row>
    <row r="2047" spans="3:3" x14ac:dyDescent="0.4">
      <c r="C2047" s="50"/>
    </row>
    <row r="2048" spans="3:3" x14ac:dyDescent="0.4">
      <c r="C2048" s="50"/>
    </row>
    <row r="2049" spans="3:3" x14ac:dyDescent="0.4">
      <c r="C2049" s="50"/>
    </row>
    <row r="2050" spans="3:3" x14ac:dyDescent="0.4">
      <c r="C2050" s="50"/>
    </row>
    <row r="2051" spans="3:3" x14ac:dyDescent="0.4">
      <c r="C2051" s="50"/>
    </row>
    <row r="2052" spans="3:3" x14ac:dyDescent="0.4">
      <c r="C2052" s="50"/>
    </row>
    <row r="2053" spans="3:3" x14ac:dyDescent="0.4">
      <c r="C2053" s="50"/>
    </row>
    <row r="2054" spans="3:3" x14ac:dyDescent="0.4">
      <c r="C2054" s="50"/>
    </row>
    <row r="2055" spans="3:3" x14ac:dyDescent="0.4">
      <c r="C2055" s="50"/>
    </row>
    <row r="2056" spans="3:3" x14ac:dyDescent="0.4">
      <c r="C2056" s="50"/>
    </row>
    <row r="2057" spans="3:3" x14ac:dyDescent="0.4">
      <c r="C2057" s="50"/>
    </row>
    <row r="2058" spans="3:3" x14ac:dyDescent="0.4">
      <c r="C2058" s="50"/>
    </row>
    <row r="2059" spans="3:3" x14ac:dyDescent="0.4">
      <c r="C2059" s="50"/>
    </row>
    <row r="2060" spans="3:3" x14ac:dyDescent="0.4">
      <c r="C2060" s="50"/>
    </row>
    <row r="2061" spans="3:3" x14ac:dyDescent="0.4">
      <c r="C2061" s="50"/>
    </row>
    <row r="2062" spans="3:3" x14ac:dyDescent="0.4">
      <c r="C2062" s="50"/>
    </row>
    <row r="2063" spans="3:3" x14ac:dyDescent="0.4">
      <c r="C2063" s="50"/>
    </row>
    <row r="2064" spans="3:3" x14ac:dyDescent="0.4">
      <c r="C2064" s="50"/>
    </row>
    <row r="2065" spans="3:3" x14ac:dyDescent="0.4">
      <c r="C2065" s="50"/>
    </row>
    <row r="2066" spans="3:3" x14ac:dyDescent="0.4">
      <c r="C2066" s="50"/>
    </row>
    <row r="2067" spans="3:3" x14ac:dyDescent="0.4">
      <c r="C2067" s="50"/>
    </row>
    <row r="2068" spans="3:3" x14ac:dyDescent="0.4">
      <c r="C2068" s="50"/>
    </row>
    <row r="2069" spans="3:3" x14ac:dyDescent="0.4">
      <c r="C2069" s="50"/>
    </row>
    <row r="2070" spans="3:3" x14ac:dyDescent="0.4">
      <c r="C2070" s="50"/>
    </row>
    <row r="2071" spans="3:3" x14ac:dyDescent="0.4">
      <c r="C2071" s="50"/>
    </row>
    <row r="2072" spans="3:3" x14ac:dyDescent="0.4">
      <c r="C2072" s="50"/>
    </row>
    <row r="2073" spans="3:3" x14ac:dyDescent="0.4">
      <c r="C2073" s="50"/>
    </row>
    <row r="2074" spans="3:3" x14ac:dyDescent="0.4">
      <c r="C2074" s="50"/>
    </row>
    <row r="2075" spans="3:3" x14ac:dyDescent="0.4">
      <c r="C2075" s="50"/>
    </row>
    <row r="2076" spans="3:3" x14ac:dyDescent="0.4">
      <c r="C2076" s="50"/>
    </row>
    <row r="2077" spans="3:3" x14ac:dyDescent="0.4">
      <c r="C2077" s="50"/>
    </row>
    <row r="2078" spans="3:3" x14ac:dyDescent="0.4">
      <c r="C2078" s="50"/>
    </row>
    <row r="2079" spans="3:3" x14ac:dyDescent="0.4">
      <c r="C2079" s="50"/>
    </row>
    <row r="2080" spans="3:3" x14ac:dyDescent="0.4">
      <c r="C2080" s="50"/>
    </row>
    <row r="2081" spans="3:3" x14ac:dyDescent="0.4">
      <c r="C2081" s="50"/>
    </row>
    <row r="2082" spans="3:3" x14ac:dyDescent="0.4">
      <c r="C2082" s="50"/>
    </row>
    <row r="2083" spans="3:3" x14ac:dyDescent="0.4">
      <c r="C2083" s="50"/>
    </row>
    <row r="2084" spans="3:3" x14ac:dyDescent="0.4">
      <c r="C2084" s="50"/>
    </row>
    <row r="2085" spans="3:3" x14ac:dyDescent="0.4">
      <c r="C2085" s="50"/>
    </row>
    <row r="2086" spans="3:3" x14ac:dyDescent="0.4">
      <c r="C2086" s="50"/>
    </row>
    <row r="2087" spans="3:3" x14ac:dyDescent="0.4">
      <c r="C2087" s="50"/>
    </row>
    <row r="2088" spans="3:3" x14ac:dyDescent="0.4">
      <c r="C2088" s="50"/>
    </row>
    <row r="2089" spans="3:3" x14ac:dyDescent="0.4">
      <c r="C2089" s="50"/>
    </row>
    <row r="2090" spans="3:3" x14ac:dyDescent="0.4">
      <c r="C2090" s="50"/>
    </row>
    <row r="2091" spans="3:3" x14ac:dyDescent="0.4">
      <c r="C2091" s="50"/>
    </row>
    <row r="2092" spans="3:3" x14ac:dyDescent="0.4">
      <c r="C2092" s="50"/>
    </row>
    <row r="2093" spans="3:3" x14ac:dyDescent="0.4">
      <c r="C2093" s="50"/>
    </row>
    <row r="2094" spans="3:3" x14ac:dyDescent="0.4">
      <c r="C2094" s="50"/>
    </row>
    <row r="2095" spans="3:3" x14ac:dyDescent="0.4">
      <c r="C2095" s="50"/>
    </row>
    <row r="2096" spans="3:3" x14ac:dyDescent="0.4">
      <c r="C2096" s="50"/>
    </row>
    <row r="2097" spans="3:3" x14ac:dyDescent="0.4">
      <c r="C2097" s="50"/>
    </row>
    <row r="2098" spans="3:3" x14ac:dyDescent="0.4">
      <c r="C2098" s="50"/>
    </row>
    <row r="2099" spans="3:3" x14ac:dyDescent="0.4">
      <c r="C2099" s="50"/>
    </row>
    <row r="2100" spans="3:3" x14ac:dyDescent="0.4">
      <c r="C2100" s="50"/>
    </row>
    <row r="2101" spans="3:3" x14ac:dyDescent="0.4">
      <c r="C2101" s="50"/>
    </row>
    <row r="2102" spans="3:3" x14ac:dyDescent="0.4">
      <c r="C2102" s="50"/>
    </row>
    <row r="2103" spans="3:3" x14ac:dyDescent="0.4">
      <c r="C2103" s="50"/>
    </row>
    <row r="2104" spans="3:3" x14ac:dyDescent="0.4">
      <c r="C2104" s="50"/>
    </row>
    <row r="2105" spans="3:3" x14ac:dyDescent="0.4">
      <c r="C2105" s="50"/>
    </row>
    <row r="2106" spans="3:3" x14ac:dyDescent="0.4">
      <c r="C2106" s="50"/>
    </row>
    <row r="2107" spans="3:3" x14ac:dyDescent="0.4">
      <c r="C2107" s="50"/>
    </row>
    <row r="2108" spans="3:3" x14ac:dyDescent="0.4">
      <c r="C2108" s="50"/>
    </row>
    <row r="2109" spans="3:3" x14ac:dyDescent="0.4">
      <c r="C2109" s="50"/>
    </row>
    <row r="2110" spans="3:3" x14ac:dyDescent="0.4">
      <c r="C2110" s="50"/>
    </row>
    <row r="2111" spans="3:3" x14ac:dyDescent="0.4">
      <c r="C2111" s="50"/>
    </row>
    <row r="2112" spans="3:3" x14ac:dyDescent="0.4">
      <c r="C2112" s="50"/>
    </row>
    <row r="2113" spans="3:3" x14ac:dyDescent="0.4">
      <c r="C2113" s="50"/>
    </row>
    <row r="2114" spans="3:3" x14ac:dyDescent="0.4">
      <c r="C2114" s="50"/>
    </row>
    <row r="2115" spans="3:3" x14ac:dyDescent="0.4">
      <c r="C2115" s="50"/>
    </row>
    <row r="2116" spans="3:3" x14ac:dyDescent="0.4">
      <c r="C2116" s="50"/>
    </row>
    <row r="2117" spans="3:3" x14ac:dyDescent="0.4">
      <c r="C2117" s="50"/>
    </row>
    <row r="2118" spans="3:3" x14ac:dyDescent="0.4">
      <c r="C2118" s="50"/>
    </row>
    <row r="2119" spans="3:3" x14ac:dyDescent="0.4">
      <c r="C2119" s="50"/>
    </row>
    <row r="2120" spans="3:3" x14ac:dyDescent="0.4">
      <c r="C2120" s="50"/>
    </row>
    <row r="2121" spans="3:3" x14ac:dyDescent="0.4">
      <c r="C2121" s="50"/>
    </row>
    <row r="2122" spans="3:3" x14ac:dyDescent="0.4">
      <c r="C2122" s="50"/>
    </row>
    <row r="2123" spans="3:3" x14ac:dyDescent="0.4">
      <c r="C2123" s="50"/>
    </row>
    <row r="2124" spans="3:3" x14ac:dyDescent="0.4">
      <c r="C2124" s="50"/>
    </row>
    <row r="2125" spans="3:3" x14ac:dyDescent="0.4">
      <c r="C2125" s="50"/>
    </row>
    <row r="2126" spans="3:3" x14ac:dyDescent="0.4">
      <c r="C2126" s="50"/>
    </row>
    <row r="2127" spans="3:3" x14ac:dyDescent="0.4">
      <c r="C2127" s="50"/>
    </row>
    <row r="2128" spans="3:3" x14ac:dyDescent="0.4">
      <c r="C2128" s="50"/>
    </row>
    <row r="2129" spans="3:3" x14ac:dyDescent="0.4">
      <c r="C2129" s="50"/>
    </row>
    <row r="2130" spans="3:3" x14ac:dyDescent="0.4">
      <c r="C2130" s="50"/>
    </row>
    <row r="2131" spans="3:3" x14ac:dyDescent="0.4">
      <c r="C2131" s="50"/>
    </row>
    <row r="2132" spans="3:3" x14ac:dyDescent="0.4">
      <c r="C2132" s="50"/>
    </row>
    <row r="2133" spans="3:3" x14ac:dyDescent="0.4">
      <c r="C2133" s="50"/>
    </row>
    <row r="2134" spans="3:3" x14ac:dyDescent="0.4">
      <c r="C2134" s="50"/>
    </row>
    <row r="2135" spans="3:3" x14ac:dyDescent="0.4">
      <c r="C2135" s="50"/>
    </row>
    <row r="2136" spans="3:3" x14ac:dyDescent="0.4">
      <c r="C2136" s="50"/>
    </row>
    <row r="2137" spans="3:3" x14ac:dyDescent="0.4">
      <c r="C2137" s="50"/>
    </row>
    <row r="2138" spans="3:3" x14ac:dyDescent="0.4">
      <c r="C2138" s="50"/>
    </row>
    <row r="2139" spans="3:3" x14ac:dyDescent="0.4">
      <c r="C2139" s="50"/>
    </row>
    <row r="2140" spans="3:3" x14ac:dyDescent="0.4">
      <c r="C2140" s="50"/>
    </row>
    <row r="2141" spans="3:3" x14ac:dyDescent="0.4">
      <c r="C2141" s="50"/>
    </row>
    <row r="2142" spans="3:3" x14ac:dyDescent="0.4">
      <c r="C2142" s="50"/>
    </row>
    <row r="2143" spans="3:3" x14ac:dyDescent="0.4">
      <c r="C2143" s="50"/>
    </row>
    <row r="2144" spans="3:3" x14ac:dyDescent="0.4">
      <c r="C2144" s="50"/>
    </row>
    <row r="2145" spans="3:3" x14ac:dyDescent="0.4">
      <c r="C2145" s="50"/>
    </row>
    <row r="2146" spans="3:3" x14ac:dyDescent="0.4">
      <c r="C2146" s="50"/>
    </row>
    <row r="2147" spans="3:3" x14ac:dyDescent="0.4">
      <c r="C2147" s="50"/>
    </row>
    <row r="2148" spans="3:3" x14ac:dyDescent="0.4">
      <c r="C2148" s="50"/>
    </row>
    <row r="2149" spans="3:3" x14ac:dyDescent="0.4">
      <c r="C2149" s="50"/>
    </row>
    <row r="2150" spans="3:3" x14ac:dyDescent="0.4">
      <c r="C2150" s="50"/>
    </row>
    <row r="2151" spans="3:3" x14ac:dyDescent="0.4">
      <c r="C2151" s="50"/>
    </row>
    <row r="2152" spans="3:3" x14ac:dyDescent="0.4">
      <c r="C2152" s="50"/>
    </row>
    <row r="2153" spans="3:3" x14ac:dyDescent="0.4">
      <c r="C2153" s="50"/>
    </row>
    <row r="2154" spans="3:3" x14ac:dyDescent="0.4">
      <c r="C2154" s="50"/>
    </row>
    <row r="2155" spans="3:3" x14ac:dyDescent="0.4">
      <c r="C2155" s="50"/>
    </row>
    <row r="2156" spans="3:3" x14ac:dyDescent="0.4">
      <c r="C2156" s="50"/>
    </row>
    <row r="2157" spans="3:3" x14ac:dyDescent="0.4">
      <c r="C2157" s="50"/>
    </row>
    <row r="2158" spans="3:3" x14ac:dyDescent="0.4">
      <c r="C2158" s="50"/>
    </row>
    <row r="2159" spans="3:3" x14ac:dyDescent="0.4">
      <c r="C2159" s="50"/>
    </row>
    <row r="2160" spans="3:3" x14ac:dyDescent="0.4">
      <c r="C2160" s="50"/>
    </row>
    <row r="2161" spans="3:3" x14ac:dyDescent="0.4">
      <c r="C2161" s="50"/>
    </row>
    <row r="2162" spans="3:3" x14ac:dyDescent="0.4">
      <c r="C2162" s="50"/>
    </row>
    <row r="2163" spans="3:3" x14ac:dyDescent="0.4">
      <c r="C2163" s="50"/>
    </row>
    <row r="2164" spans="3:3" x14ac:dyDescent="0.4">
      <c r="C2164" s="50"/>
    </row>
    <row r="2165" spans="3:3" x14ac:dyDescent="0.4">
      <c r="C2165" s="50"/>
    </row>
    <row r="2166" spans="3:3" x14ac:dyDescent="0.4">
      <c r="C2166" s="50"/>
    </row>
    <row r="2167" spans="3:3" x14ac:dyDescent="0.4">
      <c r="C2167" s="50"/>
    </row>
    <row r="2168" spans="3:3" x14ac:dyDescent="0.4">
      <c r="C2168" s="50"/>
    </row>
    <row r="2169" spans="3:3" x14ac:dyDescent="0.4">
      <c r="C2169" s="50"/>
    </row>
    <row r="2170" spans="3:3" x14ac:dyDescent="0.4">
      <c r="C2170" s="50"/>
    </row>
    <row r="2171" spans="3:3" x14ac:dyDescent="0.4">
      <c r="C2171" s="50"/>
    </row>
    <row r="2172" spans="3:3" x14ac:dyDescent="0.4">
      <c r="C2172" s="50"/>
    </row>
    <row r="2173" spans="3:3" x14ac:dyDescent="0.4">
      <c r="C2173" s="50"/>
    </row>
    <row r="2174" spans="3:3" x14ac:dyDescent="0.4">
      <c r="C2174" s="50"/>
    </row>
    <row r="2175" spans="3:3" x14ac:dyDescent="0.4">
      <c r="C2175" s="50"/>
    </row>
    <row r="2176" spans="3:3" x14ac:dyDescent="0.4">
      <c r="C2176" s="50"/>
    </row>
    <row r="2177" spans="3:3" x14ac:dyDescent="0.4">
      <c r="C2177" s="50"/>
    </row>
    <row r="2178" spans="3:3" x14ac:dyDescent="0.4">
      <c r="C2178" s="50"/>
    </row>
    <row r="2179" spans="3:3" x14ac:dyDescent="0.4">
      <c r="C2179" s="50"/>
    </row>
    <row r="2180" spans="3:3" x14ac:dyDescent="0.4">
      <c r="C2180" s="50"/>
    </row>
    <row r="2181" spans="3:3" x14ac:dyDescent="0.4">
      <c r="C2181" s="50"/>
    </row>
    <row r="2182" spans="3:3" x14ac:dyDescent="0.4">
      <c r="C2182" s="50"/>
    </row>
    <row r="2183" spans="3:3" x14ac:dyDescent="0.4">
      <c r="C2183" s="50"/>
    </row>
    <row r="2184" spans="3:3" x14ac:dyDescent="0.4">
      <c r="C2184" s="50"/>
    </row>
    <row r="2185" spans="3:3" x14ac:dyDescent="0.4">
      <c r="C2185" s="50"/>
    </row>
    <row r="2186" spans="3:3" x14ac:dyDescent="0.4">
      <c r="C2186" s="50"/>
    </row>
    <row r="2187" spans="3:3" x14ac:dyDescent="0.4">
      <c r="C2187" s="50"/>
    </row>
    <row r="2188" spans="3:3" x14ac:dyDescent="0.4">
      <c r="C2188" s="50"/>
    </row>
    <row r="2189" spans="3:3" x14ac:dyDescent="0.4">
      <c r="C2189" s="50"/>
    </row>
    <row r="2190" spans="3:3" x14ac:dyDescent="0.4">
      <c r="C2190" s="50"/>
    </row>
    <row r="2191" spans="3:3" x14ac:dyDescent="0.4">
      <c r="C2191" s="50"/>
    </row>
    <row r="2192" spans="3:3" x14ac:dyDescent="0.4">
      <c r="C2192" s="50"/>
    </row>
    <row r="2193" spans="3:3" x14ac:dyDescent="0.4">
      <c r="C2193" s="50"/>
    </row>
    <row r="2194" spans="3:3" x14ac:dyDescent="0.4">
      <c r="C2194" s="50"/>
    </row>
    <row r="2195" spans="3:3" x14ac:dyDescent="0.4">
      <c r="C2195" s="50"/>
    </row>
    <row r="2196" spans="3:3" x14ac:dyDescent="0.4">
      <c r="C2196" s="50"/>
    </row>
    <row r="2197" spans="3:3" x14ac:dyDescent="0.4">
      <c r="C2197" s="50"/>
    </row>
    <row r="2198" spans="3:3" x14ac:dyDescent="0.4">
      <c r="C2198" s="50"/>
    </row>
    <row r="2199" spans="3:3" x14ac:dyDescent="0.4">
      <c r="C2199" s="50"/>
    </row>
    <row r="2200" spans="3:3" x14ac:dyDescent="0.4">
      <c r="C2200" s="50"/>
    </row>
    <row r="2201" spans="3:3" x14ac:dyDescent="0.4">
      <c r="C2201" s="50"/>
    </row>
    <row r="2202" spans="3:3" x14ac:dyDescent="0.4">
      <c r="C2202" s="50"/>
    </row>
    <row r="2203" spans="3:3" x14ac:dyDescent="0.4">
      <c r="C2203" s="50"/>
    </row>
    <row r="2204" spans="3:3" x14ac:dyDescent="0.4">
      <c r="C2204" s="50"/>
    </row>
    <row r="2205" spans="3:3" x14ac:dyDescent="0.4">
      <c r="C2205" s="50"/>
    </row>
    <row r="2206" spans="3:3" x14ac:dyDescent="0.4">
      <c r="C2206" s="50"/>
    </row>
    <row r="2207" spans="3:3" x14ac:dyDescent="0.4">
      <c r="C2207" s="50"/>
    </row>
    <row r="2208" spans="3:3" x14ac:dyDescent="0.4">
      <c r="C2208" s="50"/>
    </row>
    <row r="2209" spans="3:3" x14ac:dyDescent="0.4">
      <c r="C2209" s="50"/>
    </row>
    <row r="2210" spans="3:3" x14ac:dyDescent="0.4">
      <c r="C2210" s="50"/>
    </row>
    <row r="2211" spans="3:3" x14ac:dyDescent="0.4">
      <c r="C2211" s="50"/>
    </row>
    <row r="2212" spans="3:3" x14ac:dyDescent="0.4">
      <c r="C2212" s="50"/>
    </row>
    <row r="2213" spans="3:3" x14ac:dyDescent="0.4">
      <c r="C2213" s="50"/>
    </row>
    <row r="2214" spans="3:3" x14ac:dyDescent="0.4">
      <c r="C2214" s="50"/>
    </row>
    <row r="2215" spans="3:3" x14ac:dyDescent="0.4">
      <c r="C2215" s="50"/>
    </row>
    <row r="2216" spans="3:3" x14ac:dyDescent="0.4">
      <c r="C2216" s="50"/>
    </row>
    <row r="2217" spans="3:3" x14ac:dyDescent="0.4">
      <c r="C2217" s="50"/>
    </row>
    <row r="2218" spans="3:3" x14ac:dyDescent="0.4">
      <c r="C2218" s="50"/>
    </row>
    <row r="2219" spans="3:3" x14ac:dyDescent="0.4">
      <c r="C2219" s="50"/>
    </row>
    <row r="2220" spans="3:3" x14ac:dyDescent="0.4">
      <c r="C2220" s="50"/>
    </row>
    <row r="2221" spans="3:3" x14ac:dyDescent="0.4">
      <c r="C2221" s="50"/>
    </row>
    <row r="2222" spans="3:3" x14ac:dyDescent="0.4">
      <c r="C2222" s="50"/>
    </row>
    <row r="2223" spans="3:3" x14ac:dyDescent="0.4">
      <c r="C2223" s="50"/>
    </row>
    <row r="2224" spans="3:3" x14ac:dyDescent="0.4">
      <c r="C2224" s="50"/>
    </row>
    <row r="2225" spans="3:3" x14ac:dyDescent="0.4">
      <c r="C2225" s="50"/>
    </row>
    <row r="2226" spans="3:3" x14ac:dyDescent="0.4">
      <c r="C2226" s="50"/>
    </row>
    <row r="2227" spans="3:3" x14ac:dyDescent="0.4">
      <c r="C2227" s="50"/>
    </row>
    <row r="2228" spans="3:3" x14ac:dyDescent="0.4">
      <c r="C2228" s="50"/>
    </row>
    <row r="2229" spans="3:3" x14ac:dyDescent="0.4">
      <c r="C2229" s="50"/>
    </row>
    <row r="2230" spans="3:3" x14ac:dyDescent="0.4">
      <c r="C2230" s="50"/>
    </row>
    <row r="2231" spans="3:3" x14ac:dyDescent="0.4">
      <c r="C2231" s="50"/>
    </row>
    <row r="2232" spans="3:3" x14ac:dyDescent="0.4">
      <c r="C2232" s="50"/>
    </row>
    <row r="2233" spans="3:3" x14ac:dyDescent="0.4">
      <c r="C2233" s="50"/>
    </row>
    <row r="2234" spans="3:3" x14ac:dyDescent="0.4">
      <c r="C2234" s="50"/>
    </row>
    <row r="2235" spans="3:3" x14ac:dyDescent="0.4">
      <c r="C2235" s="50"/>
    </row>
    <row r="2236" spans="3:3" x14ac:dyDescent="0.4">
      <c r="C2236" s="50"/>
    </row>
    <row r="2237" spans="3:3" x14ac:dyDescent="0.4">
      <c r="C2237" s="50"/>
    </row>
    <row r="2238" spans="3:3" x14ac:dyDescent="0.4">
      <c r="C2238" s="50"/>
    </row>
    <row r="2239" spans="3:3" x14ac:dyDescent="0.4">
      <c r="C2239" s="50"/>
    </row>
    <row r="2240" spans="3:3" x14ac:dyDescent="0.4">
      <c r="C2240" s="50"/>
    </row>
    <row r="2241" spans="3:3" x14ac:dyDescent="0.4">
      <c r="C2241" s="50"/>
    </row>
    <row r="2242" spans="3:3" x14ac:dyDescent="0.4">
      <c r="C2242" s="50"/>
    </row>
    <row r="2243" spans="3:3" x14ac:dyDescent="0.4">
      <c r="C2243" s="50"/>
    </row>
    <row r="2244" spans="3:3" x14ac:dyDescent="0.4">
      <c r="C2244" s="50"/>
    </row>
    <row r="2245" spans="3:3" x14ac:dyDescent="0.4">
      <c r="C2245" s="50"/>
    </row>
    <row r="2246" spans="3:3" x14ac:dyDescent="0.4">
      <c r="C2246" s="50"/>
    </row>
    <row r="2247" spans="3:3" x14ac:dyDescent="0.4">
      <c r="C2247" s="50"/>
    </row>
    <row r="2248" spans="3:3" x14ac:dyDescent="0.4">
      <c r="C2248" s="50"/>
    </row>
    <row r="2249" spans="3:3" x14ac:dyDescent="0.4">
      <c r="C2249" s="50"/>
    </row>
    <row r="2250" spans="3:3" x14ac:dyDescent="0.4">
      <c r="C2250" s="50"/>
    </row>
    <row r="2251" spans="3:3" x14ac:dyDescent="0.4">
      <c r="C2251" s="50"/>
    </row>
    <row r="2252" spans="3:3" x14ac:dyDescent="0.4">
      <c r="C2252" s="50"/>
    </row>
    <row r="2253" spans="3:3" x14ac:dyDescent="0.4">
      <c r="C2253" s="50"/>
    </row>
    <row r="2254" spans="3:3" x14ac:dyDescent="0.4">
      <c r="C2254" s="50"/>
    </row>
    <row r="2255" spans="3:3" x14ac:dyDescent="0.4">
      <c r="C2255" s="50"/>
    </row>
    <row r="2256" spans="3:3" x14ac:dyDescent="0.4">
      <c r="C2256" s="50"/>
    </row>
    <row r="2257" spans="3:3" x14ac:dyDescent="0.4">
      <c r="C2257" s="50"/>
    </row>
    <row r="2258" spans="3:3" x14ac:dyDescent="0.4">
      <c r="C2258" s="50"/>
    </row>
    <row r="2259" spans="3:3" x14ac:dyDescent="0.4">
      <c r="C2259" s="50"/>
    </row>
    <row r="2260" spans="3:3" x14ac:dyDescent="0.4">
      <c r="C2260" s="50"/>
    </row>
    <row r="2261" spans="3:3" x14ac:dyDescent="0.4">
      <c r="C2261" s="50"/>
    </row>
    <row r="2262" spans="3:3" x14ac:dyDescent="0.4">
      <c r="C2262" s="50"/>
    </row>
    <row r="2263" spans="3:3" x14ac:dyDescent="0.4">
      <c r="C2263" s="50"/>
    </row>
    <row r="2264" spans="3:3" x14ac:dyDescent="0.4">
      <c r="C2264" s="50"/>
    </row>
    <row r="2265" spans="3:3" x14ac:dyDescent="0.4">
      <c r="C2265" s="50"/>
    </row>
    <row r="2266" spans="3:3" x14ac:dyDescent="0.4">
      <c r="C2266" s="50"/>
    </row>
    <row r="2267" spans="3:3" x14ac:dyDescent="0.4">
      <c r="C2267" s="50"/>
    </row>
    <row r="2268" spans="3:3" x14ac:dyDescent="0.4">
      <c r="C2268" s="50"/>
    </row>
    <row r="2269" spans="3:3" x14ac:dyDescent="0.4">
      <c r="C2269" s="50"/>
    </row>
    <row r="2270" spans="3:3" x14ac:dyDescent="0.4">
      <c r="C2270" s="50"/>
    </row>
    <row r="2271" spans="3:3" x14ac:dyDescent="0.4">
      <c r="C2271" s="50"/>
    </row>
    <row r="2272" spans="3:3" x14ac:dyDescent="0.4">
      <c r="C2272" s="50"/>
    </row>
    <row r="2273" spans="3:3" x14ac:dyDescent="0.4">
      <c r="C2273" s="50"/>
    </row>
    <row r="2274" spans="3:3" x14ac:dyDescent="0.4">
      <c r="C2274" s="50"/>
    </row>
    <row r="2275" spans="3:3" x14ac:dyDescent="0.4">
      <c r="C2275" s="50"/>
    </row>
    <row r="2276" spans="3:3" x14ac:dyDescent="0.4">
      <c r="C2276" s="50"/>
    </row>
    <row r="2277" spans="3:3" x14ac:dyDescent="0.4">
      <c r="C2277" s="50"/>
    </row>
    <row r="2278" spans="3:3" x14ac:dyDescent="0.4">
      <c r="C2278" s="50"/>
    </row>
    <row r="2279" spans="3:3" x14ac:dyDescent="0.4">
      <c r="C2279" s="50"/>
    </row>
    <row r="2280" spans="3:3" x14ac:dyDescent="0.4">
      <c r="C2280" s="50"/>
    </row>
    <row r="2281" spans="3:3" x14ac:dyDescent="0.4">
      <c r="C2281" s="50"/>
    </row>
    <row r="2282" spans="3:3" x14ac:dyDescent="0.4">
      <c r="C2282" s="50"/>
    </row>
    <row r="2283" spans="3:3" x14ac:dyDescent="0.4">
      <c r="C2283" s="50"/>
    </row>
    <row r="2284" spans="3:3" x14ac:dyDescent="0.4">
      <c r="C2284" s="50"/>
    </row>
    <row r="2285" spans="3:3" x14ac:dyDescent="0.4">
      <c r="C2285" s="50"/>
    </row>
    <row r="2286" spans="3:3" x14ac:dyDescent="0.4">
      <c r="C2286" s="50"/>
    </row>
    <row r="2287" spans="3:3" x14ac:dyDescent="0.4">
      <c r="C2287" s="50"/>
    </row>
    <row r="2288" spans="3:3" x14ac:dyDescent="0.4">
      <c r="C2288" s="50"/>
    </row>
    <row r="2289" spans="3:3" x14ac:dyDescent="0.4">
      <c r="C2289" s="50"/>
    </row>
    <row r="2290" spans="3:3" x14ac:dyDescent="0.4">
      <c r="C2290" s="50"/>
    </row>
    <row r="2291" spans="3:3" x14ac:dyDescent="0.4">
      <c r="C2291" s="50"/>
    </row>
    <row r="2292" spans="3:3" x14ac:dyDescent="0.4">
      <c r="C2292" s="50"/>
    </row>
    <row r="2293" spans="3:3" x14ac:dyDescent="0.4">
      <c r="C2293" s="50"/>
    </row>
    <row r="2294" spans="3:3" x14ac:dyDescent="0.4">
      <c r="C2294" s="50"/>
    </row>
    <row r="2295" spans="3:3" x14ac:dyDescent="0.4">
      <c r="C2295" s="50"/>
    </row>
    <row r="2296" spans="3:3" x14ac:dyDescent="0.4">
      <c r="C2296" s="50"/>
    </row>
    <row r="2297" spans="3:3" x14ac:dyDescent="0.4">
      <c r="C2297" s="50"/>
    </row>
    <row r="2298" spans="3:3" x14ac:dyDescent="0.4">
      <c r="C2298" s="50"/>
    </row>
    <row r="2299" spans="3:3" x14ac:dyDescent="0.4">
      <c r="C2299" s="50"/>
    </row>
    <row r="2300" spans="3:3" x14ac:dyDescent="0.4">
      <c r="C2300" s="50"/>
    </row>
    <row r="2301" spans="3:3" x14ac:dyDescent="0.4">
      <c r="C2301" s="50"/>
    </row>
    <row r="2302" spans="3:3" x14ac:dyDescent="0.4">
      <c r="C2302" s="50"/>
    </row>
    <row r="2303" spans="3:3" x14ac:dyDescent="0.4">
      <c r="C2303" s="50"/>
    </row>
    <row r="2304" spans="3:3" x14ac:dyDescent="0.4">
      <c r="C2304" s="50"/>
    </row>
    <row r="2305" spans="3:3" x14ac:dyDescent="0.4">
      <c r="C2305" s="50"/>
    </row>
    <row r="2306" spans="3:3" x14ac:dyDescent="0.4">
      <c r="C2306" s="50"/>
    </row>
    <row r="2307" spans="3:3" x14ac:dyDescent="0.4">
      <c r="C2307" s="50"/>
    </row>
    <row r="2308" spans="3:3" x14ac:dyDescent="0.4">
      <c r="C2308" s="50"/>
    </row>
    <row r="2309" spans="3:3" x14ac:dyDescent="0.4">
      <c r="C2309" s="50"/>
    </row>
    <row r="2310" spans="3:3" x14ac:dyDescent="0.4">
      <c r="C2310" s="50"/>
    </row>
    <row r="2311" spans="3:3" x14ac:dyDescent="0.4">
      <c r="C2311" s="50"/>
    </row>
    <row r="2312" spans="3:3" x14ac:dyDescent="0.4">
      <c r="C2312" s="50"/>
    </row>
    <row r="2313" spans="3:3" x14ac:dyDescent="0.4">
      <c r="C2313" s="50"/>
    </row>
    <row r="2314" spans="3:3" x14ac:dyDescent="0.4">
      <c r="C2314" s="50"/>
    </row>
    <row r="2315" spans="3:3" x14ac:dyDescent="0.4">
      <c r="C2315" s="50"/>
    </row>
    <row r="2316" spans="3:3" x14ac:dyDescent="0.4">
      <c r="C2316" s="50"/>
    </row>
    <row r="2317" spans="3:3" x14ac:dyDescent="0.4">
      <c r="C2317" s="50"/>
    </row>
    <row r="2318" spans="3:3" x14ac:dyDescent="0.4">
      <c r="C2318" s="50"/>
    </row>
    <row r="2319" spans="3:3" x14ac:dyDescent="0.4">
      <c r="C2319" s="50"/>
    </row>
    <row r="2320" spans="3:3" x14ac:dyDescent="0.4">
      <c r="C2320" s="50"/>
    </row>
    <row r="2321" spans="3:3" x14ac:dyDescent="0.4">
      <c r="C2321" s="50"/>
    </row>
    <row r="2322" spans="3:3" x14ac:dyDescent="0.4">
      <c r="C2322" s="50"/>
    </row>
    <row r="2323" spans="3:3" x14ac:dyDescent="0.4">
      <c r="C2323" s="50"/>
    </row>
    <row r="2324" spans="3:3" x14ac:dyDescent="0.4">
      <c r="C2324" s="50"/>
    </row>
    <row r="2325" spans="3:3" x14ac:dyDescent="0.4">
      <c r="C2325" s="50"/>
    </row>
    <row r="2326" spans="3:3" x14ac:dyDescent="0.4">
      <c r="C2326" s="50"/>
    </row>
    <row r="2327" spans="3:3" x14ac:dyDescent="0.4">
      <c r="C2327" s="50"/>
    </row>
    <row r="2328" spans="3:3" x14ac:dyDescent="0.4">
      <c r="C2328" s="50"/>
    </row>
    <row r="2329" spans="3:3" x14ac:dyDescent="0.4">
      <c r="C2329" s="50"/>
    </row>
    <row r="2330" spans="3:3" x14ac:dyDescent="0.4">
      <c r="C2330" s="50"/>
    </row>
    <row r="2331" spans="3:3" x14ac:dyDescent="0.4">
      <c r="C2331" s="50"/>
    </row>
    <row r="2332" spans="3:3" x14ac:dyDescent="0.4">
      <c r="C2332" s="50"/>
    </row>
    <row r="2333" spans="3:3" x14ac:dyDescent="0.4">
      <c r="C2333" s="50"/>
    </row>
    <row r="2334" spans="3:3" x14ac:dyDescent="0.4">
      <c r="C2334" s="50"/>
    </row>
    <row r="2335" spans="3:3" x14ac:dyDescent="0.4">
      <c r="C2335" s="50"/>
    </row>
    <row r="2336" spans="3:3" x14ac:dyDescent="0.4">
      <c r="C2336" s="50"/>
    </row>
    <row r="2337" spans="3:3" x14ac:dyDescent="0.4">
      <c r="C2337" s="50"/>
    </row>
    <row r="2338" spans="3:3" x14ac:dyDescent="0.4">
      <c r="C2338" s="50"/>
    </row>
    <row r="2339" spans="3:3" x14ac:dyDescent="0.4">
      <c r="C2339" s="50"/>
    </row>
    <row r="2340" spans="3:3" x14ac:dyDescent="0.4">
      <c r="C2340" s="50"/>
    </row>
    <row r="2341" spans="3:3" x14ac:dyDescent="0.4">
      <c r="C2341" s="50"/>
    </row>
    <row r="2342" spans="3:3" x14ac:dyDescent="0.4">
      <c r="C2342" s="50"/>
    </row>
    <row r="2343" spans="3:3" x14ac:dyDescent="0.4">
      <c r="C2343" s="50"/>
    </row>
    <row r="2344" spans="3:3" x14ac:dyDescent="0.4">
      <c r="C2344" s="50"/>
    </row>
    <row r="2345" spans="3:3" x14ac:dyDescent="0.4">
      <c r="C2345" s="50"/>
    </row>
    <row r="2346" spans="3:3" x14ac:dyDescent="0.4">
      <c r="C2346" s="50"/>
    </row>
    <row r="2347" spans="3:3" x14ac:dyDescent="0.4">
      <c r="C2347" s="50"/>
    </row>
    <row r="2348" spans="3:3" x14ac:dyDescent="0.4">
      <c r="C2348" s="50"/>
    </row>
    <row r="2349" spans="3:3" x14ac:dyDescent="0.4">
      <c r="C2349" s="50"/>
    </row>
    <row r="2350" spans="3:3" x14ac:dyDescent="0.4">
      <c r="C2350" s="50"/>
    </row>
    <row r="2351" spans="3:3" x14ac:dyDescent="0.4">
      <c r="C2351" s="50"/>
    </row>
    <row r="2352" spans="3:3" x14ac:dyDescent="0.4">
      <c r="C2352" s="50"/>
    </row>
    <row r="2353" spans="3:3" x14ac:dyDescent="0.4">
      <c r="C2353" s="50"/>
    </row>
    <row r="2354" spans="3:3" x14ac:dyDescent="0.4">
      <c r="C2354" s="50"/>
    </row>
    <row r="2355" spans="3:3" x14ac:dyDescent="0.4">
      <c r="C2355" s="50"/>
    </row>
    <row r="2356" spans="3:3" x14ac:dyDescent="0.4">
      <c r="C2356" s="50"/>
    </row>
    <row r="2357" spans="3:3" x14ac:dyDescent="0.4">
      <c r="C2357" s="50"/>
    </row>
    <row r="2358" spans="3:3" x14ac:dyDescent="0.4">
      <c r="C2358" s="50"/>
    </row>
    <row r="2359" spans="3:3" x14ac:dyDescent="0.4">
      <c r="C2359" s="50"/>
    </row>
    <row r="2360" spans="3:3" x14ac:dyDescent="0.4">
      <c r="C2360" s="50"/>
    </row>
    <row r="2361" spans="3:3" x14ac:dyDescent="0.4">
      <c r="C2361" s="50"/>
    </row>
    <row r="2362" spans="3:3" x14ac:dyDescent="0.4">
      <c r="C2362" s="50"/>
    </row>
    <row r="2363" spans="3:3" x14ac:dyDescent="0.4">
      <c r="C2363" s="50"/>
    </row>
    <row r="2364" spans="3:3" x14ac:dyDescent="0.4">
      <c r="C2364" s="50"/>
    </row>
    <row r="2365" spans="3:3" x14ac:dyDescent="0.4">
      <c r="C2365" s="50"/>
    </row>
    <row r="2366" spans="3:3" x14ac:dyDescent="0.4">
      <c r="C2366" s="50"/>
    </row>
    <row r="2367" spans="3:3" x14ac:dyDescent="0.4">
      <c r="C2367" s="50"/>
    </row>
    <row r="2368" spans="3:3" x14ac:dyDescent="0.4">
      <c r="C2368" s="50"/>
    </row>
    <row r="2369" spans="3:3" x14ac:dyDescent="0.4">
      <c r="C2369" s="50"/>
    </row>
    <row r="2370" spans="3:3" x14ac:dyDescent="0.4">
      <c r="C2370" s="50"/>
    </row>
    <row r="2371" spans="3:3" x14ac:dyDescent="0.4">
      <c r="C2371" s="50"/>
    </row>
    <row r="2372" spans="3:3" x14ac:dyDescent="0.4">
      <c r="C2372" s="50"/>
    </row>
    <row r="2373" spans="3:3" x14ac:dyDescent="0.4">
      <c r="C2373" s="50"/>
    </row>
    <row r="2374" spans="3:3" x14ac:dyDescent="0.4">
      <c r="C2374" s="50"/>
    </row>
    <row r="2375" spans="3:3" x14ac:dyDescent="0.4">
      <c r="C2375" s="50"/>
    </row>
    <row r="2376" spans="3:3" x14ac:dyDescent="0.4">
      <c r="C2376" s="50"/>
    </row>
    <row r="2377" spans="3:3" x14ac:dyDescent="0.4">
      <c r="C2377" s="50"/>
    </row>
    <row r="2378" spans="3:3" x14ac:dyDescent="0.4">
      <c r="C2378" s="50"/>
    </row>
    <row r="2379" spans="3:3" x14ac:dyDescent="0.4">
      <c r="C2379" s="50"/>
    </row>
    <row r="2380" spans="3:3" x14ac:dyDescent="0.4">
      <c r="C2380" s="50"/>
    </row>
    <row r="2381" spans="3:3" x14ac:dyDescent="0.4">
      <c r="C2381" s="50"/>
    </row>
    <row r="2382" spans="3:3" x14ac:dyDescent="0.4">
      <c r="C2382" s="50"/>
    </row>
    <row r="2383" spans="3:3" x14ac:dyDescent="0.4">
      <c r="C2383" s="50"/>
    </row>
    <row r="2384" spans="3:3" x14ac:dyDescent="0.4">
      <c r="C2384" s="50"/>
    </row>
    <row r="2385" spans="3:3" x14ac:dyDescent="0.4">
      <c r="C2385" s="50"/>
    </row>
    <row r="2386" spans="3:3" x14ac:dyDescent="0.4">
      <c r="C2386" s="50"/>
    </row>
    <row r="2387" spans="3:3" x14ac:dyDescent="0.4">
      <c r="C2387" s="50"/>
    </row>
    <row r="2388" spans="3:3" x14ac:dyDescent="0.4">
      <c r="C2388" s="50"/>
    </row>
    <row r="2389" spans="3:3" x14ac:dyDescent="0.4">
      <c r="C2389" s="50"/>
    </row>
    <row r="2390" spans="3:3" x14ac:dyDescent="0.4">
      <c r="C2390" s="50"/>
    </row>
    <row r="2391" spans="3:3" x14ac:dyDescent="0.4">
      <c r="C2391" s="50"/>
    </row>
    <row r="2392" spans="3:3" x14ac:dyDescent="0.4">
      <c r="C2392" s="50"/>
    </row>
    <row r="2393" spans="3:3" x14ac:dyDescent="0.4">
      <c r="C2393" s="50"/>
    </row>
    <row r="2394" spans="3:3" x14ac:dyDescent="0.4">
      <c r="C2394" s="50"/>
    </row>
    <row r="2395" spans="3:3" x14ac:dyDescent="0.4">
      <c r="C2395" s="50"/>
    </row>
    <row r="2396" spans="3:3" x14ac:dyDescent="0.4">
      <c r="C2396" s="50"/>
    </row>
    <row r="2397" spans="3:3" x14ac:dyDescent="0.4">
      <c r="C2397" s="50"/>
    </row>
    <row r="2398" spans="3:3" x14ac:dyDescent="0.4">
      <c r="C2398" s="50"/>
    </row>
    <row r="2399" spans="3:3" x14ac:dyDescent="0.4">
      <c r="C2399" s="50"/>
    </row>
    <row r="2400" spans="3:3" x14ac:dyDescent="0.4">
      <c r="C2400" s="50"/>
    </row>
    <row r="2401" spans="3:3" x14ac:dyDescent="0.4">
      <c r="C2401" s="50"/>
    </row>
    <row r="2402" spans="3:3" x14ac:dyDescent="0.4">
      <c r="C2402" s="50"/>
    </row>
    <row r="2403" spans="3:3" x14ac:dyDescent="0.4">
      <c r="C2403" s="50"/>
    </row>
    <row r="2404" spans="3:3" x14ac:dyDescent="0.4">
      <c r="C2404" s="50"/>
    </row>
    <row r="2405" spans="3:3" x14ac:dyDescent="0.4">
      <c r="C2405" s="50"/>
    </row>
    <row r="2406" spans="3:3" x14ac:dyDescent="0.4">
      <c r="C2406" s="50"/>
    </row>
    <row r="2407" spans="3:3" x14ac:dyDescent="0.4">
      <c r="C2407" s="50"/>
    </row>
    <row r="2408" spans="3:3" x14ac:dyDescent="0.4">
      <c r="C2408" s="50"/>
    </row>
    <row r="2409" spans="3:3" x14ac:dyDescent="0.4">
      <c r="C2409" s="50"/>
    </row>
    <row r="2410" spans="3:3" x14ac:dyDescent="0.4">
      <c r="C2410" s="50"/>
    </row>
    <row r="2411" spans="3:3" x14ac:dyDescent="0.4">
      <c r="C2411" s="50"/>
    </row>
    <row r="2412" spans="3:3" x14ac:dyDescent="0.4">
      <c r="C2412" s="50"/>
    </row>
    <row r="2413" spans="3:3" x14ac:dyDescent="0.4">
      <c r="C2413" s="50"/>
    </row>
    <row r="2414" spans="3:3" x14ac:dyDescent="0.4">
      <c r="C2414" s="50"/>
    </row>
    <row r="2415" spans="3:3" x14ac:dyDescent="0.4">
      <c r="C2415" s="50"/>
    </row>
    <row r="2416" spans="3:3" x14ac:dyDescent="0.4">
      <c r="C2416" s="50"/>
    </row>
    <row r="2417" spans="3:3" x14ac:dyDescent="0.4">
      <c r="C2417" s="50"/>
    </row>
    <row r="2418" spans="3:3" x14ac:dyDescent="0.4">
      <c r="C2418" s="50"/>
    </row>
    <row r="2419" spans="3:3" x14ac:dyDescent="0.4">
      <c r="C2419" s="50"/>
    </row>
    <row r="2420" spans="3:3" x14ac:dyDescent="0.4">
      <c r="C2420" s="50"/>
    </row>
    <row r="2421" spans="3:3" x14ac:dyDescent="0.4">
      <c r="C2421" s="50"/>
    </row>
    <row r="2422" spans="3:3" x14ac:dyDescent="0.4">
      <c r="C2422" s="50"/>
    </row>
    <row r="2423" spans="3:3" x14ac:dyDescent="0.4">
      <c r="C2423" s="50"/>
    </row>
    <row r="2424" spans="3:3" x14ac:dyDescent="0.4">
      <c r="C2424" s="50"/>
    </row>
    <row r="2425" spans="3:3" x14ac:dyDescent="0.4">
      <c r="C2425" s="50"/>
    </row>
    <row r="2426" spans="3:3" x14ac:dyDescent="0.4">
      <c r="C2426" s="50"/>
    </row>
    <row r="2427" spans="3:3" x14ac:dyDescent="0.4">
      <c r="C2427" s="50"/>
    </row>
    <row r="2428" spans="3:3" x14ac:dyDescent="0.4">
      <c r="C2428" s="50"/>
    </row>
    <row r="2429" spans="3:3" x14ac:dyDescent="0.4">
      <c r="C2429" s="50"/>
    </row>
    <row r="2430" spans="3:3" x14ac:dyDescent="0.4">
      <c r="C2430" s="50"/>
    </row>
    <row r="2431" spans="3:3" x14ac:dyDescent="0.4">
      <c r="C2431" s="50"/>
    </row>
    <row r="2432" spans="3:3" x14ac:dyDescent="0.4">
      <c r="C2432" s="50"/>
    </row>
    <row r="2433" spans="3:3" x14ac:dyDescent="0.4">
      <c r="C2433" s="50"/>
    </row>
    <row r="2434" spans="3:3" x14ac:dyDescent="0.4">
      <c r="C2434" s="50"/>
    </row>
    <row r="2435" spans="3:3" x14ac:dyDescent="0.4">
      <c r="C2435" s="50"/>
    </row>
    <row r="2436" spans="3:3" x14ac:dyDescent="0.4">
      <c r="C2436" s="50"/>
    </row>
    <row r="2437" spans="3:3" x14ac:dyDescent="0.4">
      <c r="C2437" s="50"/>
    </row>
    <row r="2438" spans="3:3" x14ac:dyDescent="0.4">
      <c r="C2438" s="50"/>
    </row>
    <row r="2439" spans="3:3" x14ac:dyDescent="0.4">
      <c r="C2439" s="50"/>
    </row>
    <row r="2440" spans="3:3" x14ac:dyDescent="0.4">
      <c r="C2440" s="50"/>
    </row>
    <row r="2441" spans="3:3" x14ac:dyDescent="0.4">
      <c r="C2441" s="50"/>
    </row>
    <row r="2442" spans="3:3" x14ac:dyDescent="0.4">
      <c r="C2442" s="50"/>
    </row>
    <row r="2443" spans="3:3" x14ac:dyDescent="0.4">
      <c r="C2443" s="50"/>
    </row>
    <row r="2444" spans="3:3" x14ac:dyDescent="0.4">
      <c r="C2444" s="50"/>
    </row>
    <row r="2445" spans="3:3" x14ac:dyDescent="0.4">
      <c r="C2445" s="50"/>
    </row>
    <row r="2446" spans="3:3" x14ac:dyDescent="0.4">
      <c r="C2446" s="50"/>
    </row>
    <row r="2447" spans="3:3" x14ac:dyDescent="0.4">
      <c r="C2447" s="50"/>
    </row>
    <row r="2448" spans="3:3" x14ac:dyDescent="0.4">
      <c r="C2448" s="50"/>
    </row>
    <row r="2449" spans="3:3" x14ac:dyDescent="0.4">
      <c r="C2449" s="50"/>
    </row>
    <row r="2450" spans="3:3" x14ac:dyDescent="0.4">
      <c r="C2450" s="50"/>
    </row>
    <row r="2451" spans="3:3" x14ac:dyDescent="0.4">
      <c r="C2451" s="50"/>
    </row>
    <row r="2452" spans="3:3" x14ac:dyDescent="0.4">
      <c r="C2452" s="50"/>
    </row>
    <row r="2453" spans="3:3" x14ac:dyDescent="0.4">
      <c r="C2453" s="50"/>
    </row>
    <row r="2454" spans="3:3" x14ac:dyDescent="0.4">
      <c r="C2454" s="50"/>
    </row>
    <row r="2455" spans="3:3" x14ac:dyDescent="0.4">
      <c r="C2455" s="50"/>
    </row>
    <row r="2456" spans="3:3" x14ac:dyDescent="0.4">
      <c r="C2456" s="50"/>
    </row>
    <row r="2457" spans="3:3" x14ac:dyDescent="0.4">
      <c r="C2457" s="50"/>
    </row>
    <row r="2458" spans="3:3" x14ac:dyDescent="0.4">
      <c r="C2458" s="50"/>
    </row>
    <row r="2459" spans="3:3" x14ac:dyDescent="0.4">
      <c r="C2459" s="50"/>
    </row>
    <row r="2460" spans="3:3" x14ac:dyDescent="0.4">
      <c r="C2460" s="50"/>
    </row>
    <row r="2461" spans="3:3" x14ac:dyDescent="0.4">
      <c r="C2461" s="50"/>
    </row>
    <row r="2462" spans="3:3" x14ac:dyDescent="0.4">
      <c r="C2462" s="50"/>
    </row>
    <row r="2463" spans="3:3" x14ac:dyDescent="0.4">
      <c r="C2463" s="50"/>
    </row>
    <row r="2464" spans="3:3" x14ac:dyDescent="0.4">
      <c r="C2464" s="50"/>
    </row>
    <row r="2465" spans="3:3" x14ac:dyDescent="0.4">
      <c r="C2465" s="50"/>
    </row>
    <row r="2466" spans="3:3" x14ac:dyDescent="0.4">
      <c r="C2466" s="50"/>
    </row>
    <row r="2467" spans="3:3" x14ac:dyDescent="0.4">
      <c r="C2467" s="50"/>
    </row>
    <row r="2468" spans="3:3" x14ac:dyDescent="0.4">
      <c r="C2468" s="50"/>
    </row>
    <row r="2469" spans="3:3" x14ac:dyDescent="0.4">
      <c r="C2469" s="50"/>
    </row>
    <row r="2470" spans="3:3" x14ac:dyDescent="0.4">
      <c r="C2470" s="50"/>
    </row>
    <row r="2471" spans="3:3" x14ac:dyDescent="0.4">
      <c r="C2471" s="50"/>
    </row>
    <row r="2472" spans="3:3" x14ac:dyDescent="0.4">
      <c r="C2472" s="50"/>
    </row>
    <row r="2473" spans="3:3" x14ac:dyDescent="0.4">
      <c r="C2473" s="50"/>
    </row>
    <row r="2474" spans="3:3" x14ac:dyDescent="0.4">
      <c r="C2474" s="50"/>
    </row>
    <row r="2475" spans="3:3" x14ac:dyDescent="0.4">
      <c r="C2475" s="50"/>
    </row>
    <row r="2476" spans="3:3" x14ac:dyDescent="0.4">
      <c r="C2476" s="50"/>
    </row>
    <row r="2477" spans="3:3" x14ac:dyDescent="0.4">
      <c r="C2477" s="50"/>
    </row>
    <row r="2478" spans="3:3" x14ac:dyDescent="0.4">
      <c r="C2478" s="50"/>
    </row>
    <row r="2479" spans="3:3" x14ac:dyDescent="0.4">
      <c r="C2479" s="50"/>
    </row>
    <row r="2480" spans="3:3" x14ac:dyDescent="0.4">
      <c r="C2480" s="50"/>
    </row>
    <row r="2481" spans="3:3" x14ac:dyDescent="0.4">
      <c r="C2481" s="50"/>
    </row>
    <row r="2482" spans="3:3" x14ac:dyDescent="0.4">
      <c r="C2482" s="50"/>
    </row>
    <row r="2483" spans="3:3" x14ac:dyDescent="0.4">
      <c r="C2483" s="50"/>
    </row>
    <row r="2484" spans="3:3" x14ac:dyDescent="0.4">
      <c r="C2484" s="50"/>
    </row>
    <row r="2485" spans="3:3" x14ac:dyDescent="0.4">
      <c r="C2485" s="50"/>
    </row>
    <row r="2486" spans="3:3" x14ac:dyDescent="0.4">
      <c r="C2486" s="50"/>
    </row>
    <row r="2487" spans="3:3" x14ac:dyDescent="0.4">
      <c r="C2487" s="50"/>
    </row>
    <row r="2488" spans="3:3" x14ac:dyDescent="0.4">
      <c r="C2488" s="50"/>
    </row>
    <row r="2489" spans="3:3" x14ac:dyDescent="0.4">
      <c r="C2489" s="50"/>
    </row>
    <row r="2490" spans="3:3" x14ac:dyDescent="0.4">
      <c r="C2490" s="50"/>
    </row>
    <row r="2491" spans="3:3" x14ac:dyDescent="0.4">
      <c r="C2491" s="50"/>
    </row>
    <row r="2492" spans="3:3" x14ac:dyDescent="0.4">
      <c r="C2492" s="50"/>
    </row>
    <row r="2493" spans="3:3" x14ac:dyDescent="0.4">
      <c r="C2493" s="50"/>
    </row>
    <row r="2494" spans="3:3" x14ac:dyDescent="0.4">
      <c r="C2494" s="50"/>
    </row>
    <row r="2495" spans="3:3" x14ac:dyDescent="0.4">
      <c r="C2495" s="50"/>
    </row>
    <row r="2496" spans="3:3" x14ac:dyDescent="0.4">
      <c r="C2496" s="50"/>
    </row>
    <row r="2497" spans="3:3" x14ac:dyDescent="0.4">
      <c r="C2497" s="50"/>
    </row>
    <row r="2498" spans="3:3" x14ac:dyDescent="0.4">
      <c r="C2498" s="50"/>
    </row>
    <row r="2499" spans="3:3" x14ac:dyDescent="0.4">
      <c r="C2499" s="50"/>
    </row>
    <row r="2500" spans="3:3" x14ac:dyDescent="0.4">
      <c r="C2500" s="50"/>
    </row>
    <row r="2501" spans="3:3" x14ac:dyDescent="0.4">
      <c r="C2501" s="50"/>
    </row>
    <row r="2502" spans="3:3" x14ac:dyDescent="0.4">
      <c r="C2502" s="50"/>
    </row>
    <row r="2503" spans="3:3" x14ac:dyDescent="0.4">
      <c r="C2503" s="50"/>
    </row>
    <row r="2504" spans="3:3" x14ac:dyDescent="0.4">
      <c r="C2504" s="50"/>
    </row>
    <row r="2505" spans="3:3" x14ac:dyDescent="0.4">
      <c r="C2505" s="50"/>
    </row>
    <row r="2506" spans="3:3" x14ac:dyDescent="0.4">
      <c r="C2506" s="50"/>
    </row>
    <row r="2507" spans="3:3" x14ac:dyDescent="0.4">
      <c r="C2507" s="50"/>
    </row>
    <row r="2508" spans="3:3" x14ac:dyDescent="0.4">
      <c r="C2508" s="50"/>
    </row>
    <row r="2509" spans="3:3" x14ac:dyDescent="0.4">
      <c r="C2509" s="50"/>
    </row>
    <row r="2510" spans="3:3" x14ac:dyDescent="0.4">
      <c r="C2510" s="50"/>
    </row>
    <row r="2511" spans="3:3" x14ac:dyDescent="0.4">
      <c r="C2511" s="50"/>
    </row>
    <row r="2512" spans="3:3" x14ac:dyDescent="0.4">
      <c r="C2512" s="50"/>
    </row>
    <row r="2513" spans="3:3" x14ac:dyDescent="0.4">
      <c r="C2513" s="50"/>
    </row>
    <row r="2514" spans="3:3" x14ac:dyDescent="0.4">
      <c r="C2514" s="50"/>
    </row>
    <row r="2515" spans="3:3" x14ac:dyDescent="0.4">
      <c r="C2515" s="50"/>
    </row>
    <row r="2516" spans="3:3" x14ac:dyDescent="0.4">
      <c r="C2516" s="50"/>
    </row>
    <row r="2517" spans="3:3" x14ac:dyDescent="0.4">
      <c r="C2517" s="50"/>
    </row>
    <row r="2518" spans="3:3" x14ac:dyDescent="0.4">
      <c r="C2518" s="50"/>
    </row>
    <row r="2519" spans="3:3" x14ac:dyDescent="0.4">
      <c r="C2519" s="50"/>
    </row>
    <row r="2520" spans="3:3" x14ac:dyDescent="0.4">
      <c r="C2520" s="50"/>
    </row>
    <row r="2521" spans="3:3" x14ac:dyDescent="0.4">
      <c r="C2521" s="50"/>
    </row>
    <row r="2522" spans="3:3" x14ac:dyDescent="0.4">
      <c r="C2522" s="50"/>
    </row>
    <row r="2523" spans="3:3" x14ac:dyDescent="0.4">
      <c r="C2523" s="50"/>
    </row>
    <row r="2524" spans="3:3" x14ac:dyDescent="0.4">
      <c r="C2524" s="50"/>
    </row>
    <row r="2525" spans="3:3" x14ac:dyDescent="0.4">
      <c r="C2525" s="50"/>
    </row>
    <row r="2526" spans="3:3" x14ac:dyDescent="0.4">
      <c r="C2526" s="50"/>
    </row>
    <row r="2527" spans="3:3" x14ac:dyDescent="0.4">
      <c r="C2527" s="50"/>
    </row>
    <row r="2528" spans="3:3" x14ac:dyDescent="0.4">
      <c r="C2528" s="50"/>
    </row>
    <row r="2529" spans="3:3" x14ac:dyDescent="0.4">
      <c r="C2529" s="50"/>
    </row>
    <row r="2530" spans="3:3" x14ac:dyDescent="0.4">
      <c r="C2530" s="50"/>
    </row>
    <row r="2531" spans="3:3" x14ac:dyDescent="0.4">
      <c r="C2531" s="50"/>
    </row>
    <row r="2532" spans="3:3" x14ac:dyDescent="0.4">
      <c r="C2532" s="50"/>
    </row>
    <row r="2533" spans="3:3" x14ac:dyDescent="0.4">
      <c r="C2533" s="50"/>
    </row>
    <row r="2534" spans="3:3" x14ac:dyDescent="0.4">
      <c r="C2534" s="50"/>
    </row>
    <row r="2535" spans="3:3" x14ac:dyDescent="0.4">
      <c r="C2535" s="50"/>
    </row>
    <row r="2536" spans="3:3" x14ac:dyDescent="0.4">
      <c r="C2536" s="50"/>
    </row>
    <row r="2537" spans="3:3" x14ac:dyDescent="0.4">
      <c r="C2537" s="50"/>
    </row>
    <row r="2538" spans="3:3" x14ac:dyDescent="0.4">
      <c r="C2538" s="50"/>
    </row>
    <row r="2539" spans="3:3" x14ac:dyDescent="0.4">
      <c r="C2539" s="50"/>
    </row>
    <row r="2540" spans="3:3" x14ac:dyDescent="0.4">
      <c r="C2540" s="50"/>
    </row>
    <row r="2541" spans="3:3" x14ac:dyDescent="0.4">
      <c r="C2541" s="50"/>
    </row>
    <row r="2542" spans="3:3" x14ac:dyDescent="0.4">
      <c r="C2542" s="50"/>
    </row>
    <row r="2543" spans="3:3" x14ac:dyDescent="0.4">
      <c r="C2543" s="50"/>
    </row>
    <row r="2544" spans="3:3" x14ac:dyDescent="0.4">
      <c r="C2544" s="50"/>
    </row>
    <row r="2545" spans="3:3" x14ac:dyDescent="0.4">
      <c r="C2545" s="50"/>
    </row>
    <row r="2546" spans="3:3" x14ac:dyDescent="0.4">
      <c r="C2546" s="50"/>
    </row>
    <row r="2547" spans="3:3" x14ac:dyDescent="0.4">
      <c r="C2547" s="50"/>
    </row>
    <row r="2548" spans="3:3" x14ac:dyDescent="0.4">
      <c r="C2548" s="50"/>
    </row>
    <row r="2549" spans="3:3" x14ac:dyDescent="0.4">
      <c r="C2549" s="50"/>
    </row>
    <row r="2550" spans="3:3" x14ac:dyDescent="0.4">
      <c r="C2550" s="50"/>
    </row>
    <row r="2551" spans="3:3" x14ac:dyDescent="0.4">
      <c r="C2551" s="50"/>
    </row>
    <row r="2552" spans="3:3" x14ac:dyDescent="0.4">
      <c r="C2552" s="50"/>
    </row>
    <row r="2553" spans="3:3" x14ac:dyDescent="0.4">
      <c r="C2553" s="50"/>
    </row>
    <row r="2554" spans="3:3" x14ac:dyDescent="0.4">
      <c r="C2554" s="50"/>
    </row>
    <row r="2555" spans="3:3" x14ac:dyDescent="0.4">
      <c r="C2555" s="50"/>
    </row>
    <row r="2556" spans="3:3" x14ac:dyDescent="0.4">
      <c r="C2556" s="50"/>
    </row>
    <row r="2557" spans="3:3" x14ac:dyDescent="0.4">
      <c r="C2557" s="50"/>
    </row>
    <row r="2558" spans="3:3" x14ac:dyDescent="0.4">
      <c r="C2558" s="50"/>
    </row>
    <row r="2559" spans="3:3" x14ac:dyDescent="0.4">
      <c r="C2559" s="50"/>
    </row>
    <row r="2560" spans="3:3" x14ac:dyDescent="0.4">
      <c r="C2560" s="50"/>
    </row>
    <row r="2561" spans="3:3" x14ac:dyDescent="0.4">
      <c r="C2561" s="50"/>
    </row>
    <row r="2562" spans="3:3" x14ac:dyDescent="0.4">
      <c r="C2562" s="50"/>
    </row>
    <row r="2563" spans="3:3" x14ac:dyDescent="0.4">
      <c r="C2563" s="50"/>
    </row>
    <row r="2564" spans="3:3" x14ac:dyDescent="0.4">
      <c r="C2564" s="50"/>
    </row>
    <row r="2565" spans="3:3" x14ac:dyDescent="0.4">
      <c r="C2565" s="50"/>
    </row>
    <row r="2566" spans="3:3" x14ac:dyDescent="0.4">
      <c r="C2566" s="50"/>
    </row>
    <row r="2567" spans="3:3" x14ac:dyDescent="0.4">
      <c r="C2567" s="50"/>
    </row>
    <row r="2568" spans="3:3" x14ac:dyDescent="0.4">
      <c r="C2568" s="50"/>
    </row>
    <row r="2569" spans="3:3" x14ac:dyDescent="0.4">
      <c r="C2569" s="50"/>
    </row>
    <row r="2570" spans="3:3" x14ac:dyDescent="0.4">
      <c r="C2570" s="50"/>
    </row>
    <row r="2571" spans="3:3" x14ac:dyDescent="0.4">
      <c r="C2571" s="50"/>
    </row>
    <row r="2572" spans="3:3" x14ac:dyDescent="0.4">
      <c r="C2572" s="50"/>
    </row>
    <row r="2573" spans="3:3" x14ac:dyDescent="0.4">
      <c r="C2573" s="50"/>
    </row>
    <row r="2574" spans="3:3" x14ac:dyDescent="0.4">
      <c r="C2574" s="50"/>
    </row>
    <row r="2575" spans="3:3" x14ac:dyDescent="0.4">
      <c r="C2575" s="50"/>
    </row>
    <row r="2576" spans="3:3" x14ac:dyDescent="0.4">
      <c r="C2576" s="50"/>
    </row>
    <row r="2577" spans="3:3" x14ac:dyDescent="0.4">
      <c r="C2577" s="50"/>
    </row>
    <row r="2578" spans="3:3" x14ac:dyDescent="0.4">
      <c r="C2578" s="50"/>
    </row>
    <row r="2579" spans="3:3" x14ac:dyDescent="0.4">
      <c r="C2579" s="50"/>
    </row>
    <row r="2580" spans="3:3" x14ac:dyDescent="0.4">
      <c r="C2580" s="50"/>
    </row>
    <row r="2581" spans="3:3" x14ac:dyDescent="0.4">
      <c r="C2581" s="50"/>
    </row>
    <row r="2582" spans="3:3" x14ac:dyDescent="0.4">
      <c r="C2582" s="50"/>
    </row>
    <row r="2583" spans="3:3" x14ac:dyDescent="0.4">
      <c r="C2583" s="50"/>
    </row>
    <row r="2584" spans="3:3" x14ac:dyDescent="0.4">
      <c r="C2584" s="50"/>
    </row>
    <row r="2585" spans="3:3" x14ac:dyDescent="0.4">
      <c r="C2585" s="50"/>
    </row>
    <row r="2586" spans="3:3" x14ac:dyDescent="0.4">
      <c r="C2586" s="50"/>
    </row>
    <row r="2587" spans="3:3" x14ac:dyDescent="0.4">
      <c r="C2587" s="50"/>
    </row>
    <row r="2588" spans="3:3" x14ac:dyDescent="0.4">
      <c r="C2588" s="50"/>
    </row>
    <row r="2589" spans="3:3" x14ac:dyDescent="0.4">
      <c r="C2589" s="50"/>
    </row>
    <row r="2590" spans="3:3" x14ac:dyDescent="0.4">
      <c r="C2590" s="50"/>
    </row>
    <row r="2591" spans="3:3" x14ac:dyDescent="0.4">
      <c r="C2591" s="50"/>
    </row>
    <row r="2592" spans="3:3" x14ac:dyDescent="0.4">
      <c r="C2592" s="50"/>
    </row>
    <row r="2593" spans="3:3" x14ac:dyDescent="0.4">
      <c r="C2593" s="50"/>
    </row>
    <row r="2594" spans="3:3" x14ac:dyDescent="0.4">
      <c r="C2594" s="50"/>
    </row>
    <row r="2595" spans="3:3" x14ac:dyDescent="0.4">
      <c r="C2595" s="50"/>
    </row>
    <row r="2596" spans="3:3" x14ac:dyDescent="0.4">
      <c r="C2596" s="50"/>
    </row>
    <row r="2597" spans="3:3" x14ac:dyDescent="0.4">
      <c r="C2597" s="50"/>
    </row>
    <row r="2598" spans="3:3" x14ac:dyDescent="0.4">
      <c r="C2598" s="50"/>
    </row>
    <row r="2599" spans="3:3" x14ac:dyDescent="0.4">
      <c r="C2599" s="50"/>
    </row>
    <row r="2600" spans="3:3" x14ac:dyDescent="0.4">
      <c r="C2600" s="50"/>
    </row>
    <row r="2601" spans="3:3" x14ac:dyDescent="0.4">
      <c r="C2601" s="50"/>
    </row>
    <row r="2602" spans="3:3" x14ac:dyDescent="0.4">
      <c r="C2602" s="50"/>
    </row>
    <row r="2603" spans="3:3" x14ac:dyDescent="0.4">
      <c r="C2603" s="50"/>
    </row>
    <row r="2604" spans="3:3" x14ac:dyDescent="0.4">
      <c r="C2604" s="50"/>
    </row>
    <row r="2605" spans="3:3" x14ac:dyDescent="0.4">
      <c r="C2605" s="50"/>
    </row>
    <row r="2606" spans="3:3" x14ac:dyDescent="0.4">
      <c r="C2606" s="50"/>
    </row>
    <row r="2607" spans="3:3" x14ac:dyDescent="0.4">
      <c r="C2607" s="50"/>
    </row>
    <row r="2608" spans="3:3" x14ac:dyDescent="0.4">
      <c r="C2608" s="50"/>
    </row>
    <row r="2609" spans="3:3" x14ac:dyDescent="0.4">
      <c r="C2609" s="50"/>
    </row>
    <row r="2610" spans="3:3" x14ac:dyDescent="0.4">
      <c r="C2610" s="50"/>
    </row>
    <row r="2611" spans="3:3" x14ac:dyDescent="0.4">
      <c r="C2611" s="50"/>
    </row>
    <row r="2612" spans="3:3" x14ac:dyDescent="0.4">
      <c r="C2612" s="50"/>
    </row>
    <row r="2613" spans="3:3" x14ac:dyDescent="0.4">
      <c r="C2613" s="50"/>
    </row>
    <row r="2614" spans="3:3" x14ac:dyDescent="0.4">
      <c r="C2614" s="50"/>
    </row>
    <row r="2615" spans="3:3" x14ac:dyDescent="0.4">
      <c r="C2615" s="50"/>
    </row>
    <row r="2616" spans="3:3" x14ac:dyDescent="0.4">
      <c r="C2616" s="50"/>
    </row>
    <row r="2617" spans="3:3" x14ac:dyDescent="0.4">
      <c r="C2617" s="50"/>
    </row>
    <row r="2618" spans="3:3" x14ac:dyDescent="0.4">
      <c r="C2618" s="50"/>
    </row>
    <row r="2619" spans="3:3" x14ac:dyDescent="0.4">
      <c r="C2619" s="50"/>
    </row>
    <row r="2620" spans="3:3" x14ac:dyDescent="0.4">
      <c r="C2620" s="50"/>
    </row>
    <row r="2621" spans="3:3" x14ac:dyDescent="0.4">
      <c r="C2621" s="50"/>
    </row>
    <row r="2622" spans="3:3" x14ac:dyDescent="0.4">
      <c r="C2622" s="50"/>
    </row>
    <row r="2623" spans="3:3" x14ac:dyDescent="0.4">
      <c r="C2623" s="50"/>
    </row>
    <row r="2624" spans="3:3" x14ac:dyDescent="0.4">
      <c r="C2624" s="50"/>
    </row>
    <row r="2625" spans="3:3" x14ac:dyDescent="0.4">
      <c r="C2625" s="50"/>
    </row>
    <row r="2626" spans="3:3" x14ac:dyDescent="0.4">
      <c r="C2626" s="50"/>
    </row>
    <row r="2627" spans="3:3" x14ac:dyDescent="0.4">
      <c r="C2627" s="50"/>
    </row>
    <row r="2628" spans="3:3" x14ac:dyDescent="0.4">
      <c r="C2628" s="50"/>
    </row>
    <row r="2629" spans="3:3" x14ac:dyDescent="0.4">
      <c r="C2629" s="50"/>
    </row>
    <row r="2630" spans="3:3" x14ac:dyDescent="0.4">
      <c r="C2630" s="50"/>
    </row>
    <row r="2631" spans="3:3" x14ac:dyDescent="0.4">
      <c r="C2631" s="50"/>
    </row>
    <row r="2632" spans="3:3" x14ac:dyDescent="0.4">
      <c r="C2632" s="50"/>
    </row>
    <row r="2633" spans="3:3" x14ac:dyDescent="0.4">
      <c r="C2633" s="50"/>
    </row>
    <row r="2634" spans="3:3" x14ac:dyDescent="0.4">
      <c r="C2634" s="50"/>
    </row>
    <row r="2635" spans="3:3" x14ac:dyDescent="0.4">
      <c r="C2635" s="50"/>
    </row>
    <row r="2636" spans="3:3" x14ac:dyDescent="0.4">
      <c r="C2636" s="50"/>
    </row>
    <row r="2637" spans="3:3" x14ac:dyDescent="0.4">
      <c r="C2637" s="50"/>
    </row>
    <row r="2638" spans="3:3" x14ac:dyDescent="0.4">
      <c r="C2638" s="50"/>
    </row>
    <row r="2639" spans="3:3" x14ac:dyDescent="0.4">
      <c r="C2639" s="50"/>
    </row>
    <row r="2640" spans="3:3" x14ac:dyDescent="0.4">
      <c r="C2640" s="50"/>
    </row>
    <row r="2641" spans="3:3" x14ac:dyDescent="0.4">
      <c r="C2641" s="50"/>
    </row>
    <row r="2642" spans="3:3" x14ac:dyDescent="0.4">
      <c r="C2642" s="50"/>
    </row>
    <row r="2643" spans="3:3" x14ac:dyDescent="0.4">
      <c r="C2643" s="50"/>
    </row>
    <row r="2644" spans="3:3" x14ac:dyDescent="0.4">
      <c r="C2644" s="50"/>
    </row>
    <row r="2645" spans="3:3" x14ac:dyDescent="0.4">
      <c r="C2645" s="50"/>
    </row>
    <row r="2646" spans="3:3" x14ac:dyDescent="0.4">
      <c r="C2646" s="50"/>
    </row>
    <row r="2647" spans="3:3" x14ac:dyDescent="0.4">
      <c r="C2647" s="50"/>
    </row>
    <row r="2648" spans="3:3" x14ac:dyDescent="0.4">
      <c r="C2648" s="50"/>
    </row>
    <row r="2649" spans="3:3" x14ac:dyDescent="0.4">
      <c r="C2649" s="50"/>
    </row>
    <row r="2650" spans="3:3" x14ac:dyDescent="0.4">
      <c r="C2650" s="50"/>
    </row>
    <row r="2651" spans="3:3" x14ac:dyDescent="0.4">
      <c r="C2651" s="50"/>
    </row>
    <row r="2652" spans="3:3" x14ac:dyDescent="0.4">
      <c r="C2652" s="50"/>
    </row>
    <row r="2653" spans="3:3" x14ac:dyDescent="0.4">
      <c r="C2653" s="50"/>
    </row>
    <row r="2654" spans="3:3" x14ac:dyDescent="0.4">
      <c r="C2654" s="50"/>
    </row>
    <row r="2655" spans="3:3" x14ac:dyDescent="0.4">
      <c r="C2655" s="50"/>
    </row>
    <row r="2656" spans="3:3" x14ac:dyDescent="0.4">
      <c r="C2656" s="50"/>
    </row>
    <row r="2657" spans="3:3" x14ac:dyDescent="0.4">
      <c r="C2657" s="50"/>
    </row>
    <row r="2658" spans="3:3" x14ac:dyDescent="0.4">
      <c r="C2658" s="50"/>
    </row>
    <row r="2659" spans="3:3" x14ac:dyDescent="0.4">
      <c r="C2659" s="50"/>
    </row>
    <row r="2660" spans="3:3" x14ac:dyDescent="0.4">
      <c r="C2660" s="50"/>
    </row>
    <row r="2661" spans="3:3" x14ac:dyDescent="0.4">
      <c r="C2661" s="50"/>
    </row>
    <row r="2662" spans="3:3" x14ac:dyDescent="0.4">
      <c r="C2662" s="50"/>
    </row>
    <row r="2663" spans="3:3" x14ac:dyDescent="0.4">
      <c r="C2663" s="50"/>
    </row>
    <row r="2664" spans="3:3" x14ac:dyDescent="0.4">
      <c r="C2664" s="50"/>
    </row>
    <row r="2665" spans="3:3" x14ac:dyDescent="0.4">
      <c r="C2665" s="50"/>
    </row>
    <row r="2666" spans="3:3" x14ac:dyDescent="0.4">
      <c r="C2666" s="50"/>
    </row>
    <row r="2667" spans="3:3" x14ac:dyDescent="0.4">
      <c r="C2667" s="50"/>
    </row>
    <row r="2668" spans="3:3" x14ac:dyDescent="0.4">
      <c r="C2668" s="50"/>
    </row>
    <row r="2669" spans="3:3" x14ac:dyDescent="0.4">
      <c r="C2669" s="50"/>
    </row>
    <row r="2670" spans="3:3" x14ac:dyDescent="0.4">
      <c r="C2670" s="50"/>
    </row>
    <row r="2671" spans="3:3" x14ac:dyDescent="0.4">
      <c r="C2671" s="50"/>
    </row>
    <row r="2672" spans="3:3" x14ac:dyDescent="0.4">
      <c r="C2672" s="50"/>
    </row>
    <row r="2673" spans="3:3" x14ac:dyDescent="0.4">
      <c r="C2673" s="50"/>
    </row>
    <row r="2674" spans="3:3" x14ac:dyDescent="0.4">
      <c r="C2674" s="50"/>
    </row>
    <row r="2675" spans="3:3" x14ac:dyDescent="0.4">
      <c r="C2675" s="50"/>
    </row>
    <row r="2676" spans="3:3" x14ac:dyDescent="0.4">
      <c r="C2676" s="50"/>
    </row>
    <row r="2677" spans="3:3" x14ac:dyDescent="0.4">
      <c r="C2677" s="50"/>
    </row>
    <row r="2678" spans="3:3" x14ac:dyDescent="0.4">
      <c r="C2678" s="50"/>
    </row>
    <row r="2679" spans="3:3" x14ac:dyDescent="0.4">
      <c r="C2679" s="50"/>
    </row>
    <row r="2680" spans="3:3" x14ac:dyDescent="0.4">
      <c r="C2680" s="50"/>
    </row>
    <row r="2681" spans="3:3" x14ac:dyDescent="0.4">
      <c r="C2681" s="50"/>
    </row>
    <row r="2682" spans="3:3" x14ac:dyDescent="0.4">
      <c r="C2682" s="50"/>
    </row>
    <row r="2683" spans="3:3" x14ac:dyDescent="0.4">
      <c r="C2683" s="50"/>
    </row>
    <row r="2684" spans="3:3" x14ac:dyDescent="0.4">
      <c r="C2684" s="50"/>
    </row>
    <row r="2685" spans="3:3" x14ac:dyDescent="0.4">
      <c r="C2685" s="50"/>
    </row>
    <row r="2686" spans="3:3" x14ac:dyDescent="0.4">
      <c r="C2686" s="50"/>
    </row>
    <row r="2687" spans="3:3" x14ac:dyDescent="0.4">
      <c r="C2687" s="50"/>
    </row>
    <row r="2688" spans="3:3" x14ac:dyDescent="0.4">
      <c r="C2688" s="50"/>
    </row>
    <row r="2689" spans="3:3" x14ac:dyDescent="0.4">
      <c r="C2689" s="50"/>
    </row>
    <row r="2690" spans="3:3" x14ac:dyDescent="0.4">
      <c r="C2690" s="50"/>
    </row>
    <row r="2691" spans="3:3" x14ac:dyDescent="0.4">
      <c r="C2691" s="50"/>
    </row>
    <row r="2692" spans="3:3" x14ac:dyDescent="0.4">
      <c r="C2692" s="50"/>
    </row>
    <row r="2693" spans="3:3" x14ac:dyDescent="0.4">
      <c r="C2693" s="50"/>
    </row>
    <row r="2694" spans="3:3" x14ac:dyDescent="0.4">
      <c r="C2694" s="50"/>
    </row>
    <row r="2695" spans="3:3" x14ac:dyDescent="0.4">
      <c r="C2695" s="50"/>
    </row>
    <row r="2696" spans="3:3" x14ac:dyDescent="0.4">
      <c r="C2696" s="50"/>
    </row>
    <row r="2697" spans="3:3" x14ac:dyDescent="0.4">
      <c r="C2697" s="50"/>
    </row>
    <row r="2698" spans="3:3" x14ac:dyDescent="0.4">
      <c r="C2698" s="50"/>
    </row>
    <row r="2699" spans="3:3" x14ac:dyDescent="0.4">
      <c r="C2699" s="50"/>
    </row>
    <row r="2700" spans="3:3" x14ac:dyDescent="0.4">
      <c r="C2700" s="50"/>
    </row>
    <row r="2701" spans="3:3" x14ac:dyDescent="0.4">
      <c r="C2701" s="50"/>
    </row>
    <row r="2702" spans="3:3" x14ac:dyDescent="0.4">
      <c r="C2702" s="50"/>
    </row>
    <row r="2703" spans="3:3" x14ac:dyDescent="0.4">
      <c r="C2703" s="50"/>
    </row>
    <row r="2704" spans="3:3" x14ac:dyDescent="0.4">
      <c r="C2704" s="50"/>
    </row>
    <row r="2705" spans="3:3" x14ac:dyDescent="0.4">
      <c r="C2705" s="50"/>
    </row>
    <row r="2706" spans="3:3" x14ac:dyDescent="0.4">
      <c r="C2706" s="50"/>
    </row>
    <row r="2707" spans="3:3" x14ac:dyDescent="0.4">
      <c r="C2707" s="50"/>
    </row>
    <row r="2708" spans="3:3" x14ac:dyDescent="0.4">
      <c r="C2708" s="50"/>
    </row>
    <row r="2709" spans="3:3" x14ac:dyDescent="0.4">
      <c r="C2709" s="50"/>
    </row>
    <row r="2710" spans="3:3" x14ac:dyDescent="0.4">
      <c r="C2710" s="50"/>
    </row>
    <row r="2711" spans="3:3" x14ac:dyDescent="0.4">
      <c r="C2711" s="50"/>
    </row>
    <row r="2712" spans="3:3" x14ac:dyDescent="0.4">
      <c r="C2712" s="50"/>
    </row>
    <row r="2713" spans="3:3" x14ac:dyDescent="0.4">
      <c r="C2713" s="50"/>
    </row>
    <row r="2714" spans="3:3" x14ac:dyDescent="0.4">
      <c r="C2714" s="50"/>
    </row>
    <row r="2715" spans="3:3" x14ac:dyDescent="0.4">
      <c r="C2715" s="50"/>
    </row>
    <row r="2716" spans="3:3" x14ac:dyDescent="0.4">
      <c r="C2716" s="50"/>
    </row>
    <row r="2717" spans="3:3" x14ac:dyDescent="0.4">
      <c r="C2717" s="50"/>
    </row>
    <row r="2718" spans="3:3" x14ac:dyDescent="0.4">
      <c r="C2718" s="50"/>
    </row>
    <row r="2719" spans="3:3" x14ac:dyDescent="0.4">
      <c r="C2719" s="50"/>
    </row>
    <row r="2720" spans="3:3" x14ac:dyDescent="0.4">
      <c r="C2720" s="50"/>
    </row>
    <row r="2721" spans="3:3" x14ac:dyDescent="0.4">
      <c r="C2721" s="50"/>
    </row>
    <row r="2722" spans="3:3" x14ac:dyDescent="0.4">
      <c r="C2722" s="50"/>
    </row>
    <row r="2723" spans="3:3" x14ac:dyDescent="0.4">
      <c r="C2723" s="50"/>
    </row>
    <row r="2724" spans="3:3" x14ac:dyDescent="0.4">
      <c r="C2724" s="50"/>
    </row>
    <row r="2725" spans="3:3" x14ac:dyDescent="0.4">
      <c r="C2725" s="50"/>
    </row>
    <row r="2726" spans="3:3" x14ac:dyDescent="0.4">
      <c r="C2726" s="50"/>
    </row>
    <row r="2727" spans="3:3" x14ac:dyDescent="0.4">
      <c r="C2727" s="50"/>
    </row>
    <row r="2728" spans="3:3" x14ac:dyDescent="0.4">
      <c r="C2728" s="50"/>
    </row>
    <row r="2729" spans="3:3" x14ac:dyDescent="0.4">
      <c r="C2729" s="50"/>
    </row>
    <row r="2730" spans="3:3" x14ac:dyDescent="0.4">
      <c r="C2730" s="50"/>
    </row>
    <row r="2731" spans="3:3" x14ac:dyDescent="0.4">
      <c r="C2731" s="50"/>
    </row>
    <row r="2732" spans="3:3" x14ac:dyDescent="0.4">
      <c r="C2732" s="50"/>
    </row>
    <row r="2733" spans="3:3" x14ac:dyDescent="0.4">
      <c r="C2733" s="50"/>
    </row>
    <row r="2734" spans="3:3" x14ac:dyDescent="0.4">
      <c r="C2734" s="50"/>
    </row>
    <row r="2735" spans="3:3" x14ac:dyDescent="0.4">
      <c r="C2735" s="50"/>
    </row>
    <row r="2736" spans="3:3" x14ac:dyDescent="0.4">
      <c r="C2736" s="50"/>
    </row>
    <row r="2737" spans="3:3" x14ac:dyDescent="0.4">
      <c r="C2737" s="50"/>
    </row>
    <row r="2738" spans="3:3" x14ac:dyDescent="0.4">
      <c r="C2738" s="50"/>
    </row>
    <row r="2739" spans="3:3" x14ac:dyDescent="0.4">
      <c r="C2739" s="50"/>
    </row>
    <row r="2740" spans="3:3" x14ac:dyDescent="0.4">
      <c r="C2740" s="50"/>
    </row>
    <row r="2741" spans="3:3" x14ac:dyDescent="0.4">
      <c r="C2741" s="50"/>
    </row>
    <row r="2742" spans="3:3" x14ac:dyDescent="0.4">
      <c r="C2742" s="50"/>
    </row>
    <row r="2743" spans="3:3" x14ac:dyDescent="0.4">
      <c r="C2743" s="50"/>
    </row>
    <row r="2744" spans="3:3" x14ac:dyDescent="0.4">
      <c r="C2744" s="50"/>
    </row>
    <row r="2745" spans="3:3" x14ac:dyDescent="0.4">
      <c r="C2745" s="50"/>
    </row>
    <row r="2746" spans="3:3" x14ac:dyDescent="0.4">
      <c r="C2746" s="50"/>
    </row>
    <row r="2747" spans="3:3" x14ac:dyDescent="0.4">
      <c r="C2747" s="50"/>
    </row>
    <row r="2748" spans="3:3" x14ac:dyDescent="0.4">
      <c r="C2748" s="50"/>
    </row>
    <row r="2749" spans="3:3" x14ac:dyDescent="0.4">
      <c r="C2749" s="50"/>
    </row>
    <row r="2750" spans="3:3" x14ac:dyDescent="0.4">
      <c r="C2750" s="50"/>
    </row>
    <row r="2751" spans="3:3" x14ac:dyDescent="0.4">
      <c r="C2751" s="50"/>
    </row>
    <row r="2752" spans="3:3" x14ac:dyDescent="0.4">
      <c r="C2752" s="50"/>
    </row>
    <row r="2753" spans="3:3" x14ac:dyDescent="0.4">
      <c r="C2753" s="50"/>
    </row>
    <row r="2754" spans="3:3" x14ac:dyDescent="0.4">
      <c r="C2754" s="50"/>
    </row>
    <row r="2755" spans="3:3" x14ac:dyDescent="0.4">
      <c r="C2755" s="50"/>
    </row>
    <row r="2756" spans="3:3" x14ac:dyDescent="0.4">
      <c r="C2756" s="50"/>
    </row>
    <row r="2757" spans="3:3" x14ac:dyDescent="0.4">
      <c r="C2757" s="50"/>
    </row>
    <row r="2758" spans="3:3" x14ac:dyDescent="0.4">
      <c r="C2758" s="50"/>
    </row>
    <row r="2759" spans="3:3" x14ac:dyDescent="0.4">
      <c r="C2759" s="50"/>
    </row>
    <row r="2760" spans="3:3" x14ac:dyDescent="0.4">
      <c r="C2760" s="50"/>
    </row>
    <row r="2761" spans="3:3" x14ac:dyDescent="0.4">
      <c r="C2761" s="50"/>
    </row>
    <row r="2762" spans="3:3" x14ac:dyDescent="0.4">
      <c r="C2762" s="50"/>
    </row>
    <row r="2763" spans="3:3" x14ac:dyDescent="0.4">
      <c r="C2763" s="50"/>
    </row>
    <row r="2764" spans="3:3" x14ac:dyDescent="0.4">
      <c r="C2764" s="50"/>
    </row>
    <row r="2765" spans="3:3" x14ac:dyDescent="0.4">
      <c r="C2765" s="50"/>
    </row>
    <row r="2766" spans="3:3" x14ac:dyDescent="0.4">
      <c r="C2766" s="50"/>
    </row>
    <row r="2767" spans="3:3" x14ac:dyDescent="0.4">
      <c r="C2767" s="50"/>
    </row>
    <row r="2768" spans="3:3" x14ac:dyDescent="0.4">
      <c r="C2768" s="50"/>
    </row>
    <row r="2769" spans="3:3" x14ac:dyDescent="0.4">
      <c r="C2769" s="50"/>
    </row>
    <row r="2770" spans="3:3" x14ac:dyDescent="0.4">
      <c r="C2770" s="50"/>
    </row>
    <row r="2771" spans="3:3" x14ac:dyDescent="0.4">
      <c r="C2771" s="50"/>
    </row>
    <row r="2772" spans="3:3" x14ac:dyDescent="0.4">
      <c r="C2772" s="50"/>
    </row>
    <row r="2773" spans="3:3" x14ac:dyDescent="0.4">
      <c r="C2773" s="50"/>
    </row>
    <row r="2774" spans="3:3" x14ac:dyDescent="0.4">
      <c r="C2774" s="50"/>
    </row>
    <row r="2775" spans="3:3" x14ac:dyDescent="0.4">
      <c r="C2775" s="50"/>
    </row>
    <row r="2776" spans="3:3" x14ac:dyDescent="0.4">
      <c r="C2776" s="50"/>
    </row>
    <row r="2777" spans="3:3" x14ac:dyDescent="0.4">
      <c r="C2777" s="50"/>
    </row>
    <row r="2778" spans="3:3" x14ac:dyDescent="0.4">
      <c r="C2778" s="50"/>
    </row>
    <row r="2779" spans="3:3" x14ac:dyDescent="0.4">
      <c r="C2779" s="50"/>
    </row>
    <row r="2780" spans="3:3" x14ac:dyDescent="0.4">
      <c r="C2780" s="50"/>
    </row>
    <row r="2781" spans="3:3" x14ac:dyDescent="0.4">
      <c r="C2781" s="50"/>
    </row>
    <row r="2782" spans="3:3" x14ac:dyDescent="0.4">
      <c r="C2782" s="50"/>
    </row>
    <row r="2783" spans="3:3" x14ac:dyDescent="0.4">
      <c r="C2783" s="50"/>
    </row>
    <row r="2784" spans="3:3" x14ac:dyDescent="0.4">
      <c r="C2784" s="50"/>
    </row>
    <row r="2785" spans="3:3" x14ac:dyDescent="0.4">
      <c r="C2785" s="50"/>
    </row>
    <row r="2786" spans="3:3" x14ac:dyDescent="0.4">
      <c r="C2786" s="50"/>
    </row>
    <row r="2787" spans="3:3" x14ac:dyDescent="0.4">
      <c r="C2787" s="50"/>
    </row>
    <row r="2788" spans="3:3" x14ac:dyDescent="0.4">
      <c r="C2788" s="50"/>
    </row>
    <row r="2789" spans="3:3" x14ac:dyDescent="0.4">
      <c r="C2789" s="50"/>
    </row>
    <row r="2790" spans="3:3" x14ac:dyDescent="0.4">
      <c r="C2790" s="50"/>
    </row>
    <row r="2791" spans="3:3" x14ac:dyDescent="0.4">
      <c r="C2791" s="50"/>
    </row>
    <row r="2792" spans="3:3" x14ac:dyDescent="0.4">
      <c r="C2792" s="50"/>
    </row>
    <row r="2793" spans="3:3" x14ac:dyDescent="0.4">
      <c r="C2793" s="50"/>
    </row>
    <row r="2794" spans="3:3" x14ac:dyDescent="0.4">
      <c r="C2794" s="50"/>
    </row>
    <row r="2795" spans="3:3" x14ac:dyDescent="0.4">
      <c r="C2795" s="50"/>
    </row>
    <row r="2796" spans="3:3" x14ac:dyDescent="0.4">
      <c r="C2796" s="50"/>
    </row>
    <row r="2797" spans="3:3" x14ac:dyDescent="0.4">
      <c r="C2797" s="50"/>
    </row>
    <row r="2798" spans="3:3" x14ac:dyDescent="0.4">
      <c r="C2798" s="50"/>
    </row>
    <row r="2799" spans="3:3" x14ac:dyDescent="0.4">
      <c r="C2799" s="50"/>
    </row>
    <row r="2800" spans="3:3" x14ac:dyDescent="0.4">
      <c r="C2800" s="50"/>
    </row>
    <row r="2801" spans="3:3" x14ac:dyDescent="0.4">
      <c r="C2801" s="50"/>
    </row>
    <row r="2802" spans="3:3" x14ac:dyDescent="0.4">
      <c r="C2802" s="50"/>
    </row>
    <row r="2803" spans="3:3" x14ac:dyDescent="0.4">
      <c r="C2803" s="50"/>
    </row>
    <row r="2804" spans="3:3" x14ac:dyDescent="0.4">
      <c r="C2804" s="50"/>
    </row>
    <row r="2805" spans="3:3" x14ac:dyDescent="0.4">
      <c r="C2805" s="50"/>
    </row>
    <row r="2806" spans="3:3" x14ac:dyDescent="0.4">
      <c r="C2806" s="50"/>
    </row>
    <row r="2807" spans="3:3" x14ac:dyDescent="0.4">
      <c r="C2807" s="50"/>
    </row>
    <row r="2808" spans="3:3" x14ac:dyDescent="0.4">
      <c r="C2808" s="50"/>
    </row>
    <row r="2809" spans="3:3" x14ac:dyDescent="0.4">
      <c r="C2809" s="50"/>
    </row>
    <row r="2810" spans="3:3" x14ac:dyDescent="0.4">
      <c r="C2810" s="50"/>
    </row>
    <row r="2811" spans="3:3" x14ac:dyDescent="0.4">
      <c r="C2811" s="50"/>
    </row>
    <row r="2812" spans="3:3" x14ac:dyDescent="0.4">
      <c r="C2812" s="50"/>
    </row>
    <row r="2813" spans="3:3" x14ac:dyDescent="0.4">
      <c r="C2813" s="50"/>
    </row>
    <row r="2814" spans="3:3" x14ac:dyDescent="0.4">
      <c r="C2814" s="50"/>
    </row>
    <row r="2815" spans="3:3" x14ac:dyDescent="0.4">
      <c r="C2815" s="50"/>
    </row>
    <row r="2816" spans="3:3" x14ac:dyDescent="0.4">
      <c r="C2816" s="50"/>
    </row>
    <row r="2817" spans="3:3" x14ac:dyDescent="0.4">
      <c r="C2817" s="50"/>
    </row>
    <row r="2818" spans="3:3" x14ac:dyDescent="0.4">
      <c r="C2818" s="50"/>
    </row>
    <row r="2819" spans="3:3" x14ac:dyDescent="0.4">
      <c r="C2819" s="50"/>
    </row>
    <row r="2820" spans="3:3" x14ac:dyDescent="0.4">
      <c r="C2820" s="50"/>
    </row>
    <row r="2821" spans="3:3" x14ac:dyDescent="0.4">
      <c r="C2821" s="50"/>
    </row>
    <row r="2822" spans="3:3" x14ac:dyDescent="0.4">
      <c r="C2822" s="50"/>
    </row>
    <row r="2823" spans="3:3" x14ac:dyDescent="0.4">
      <c r="C2823" s="50"/>
    </row>
    <row r="2824" spans="3:3" x14ac:dyDescent="0.4">
      <c r="C2824" s="50"/>
    </row>
    <row r="2825" spans="3:3" x14ac:dyDescent="0.4">
      <c r="C2825" s="50"/>
    </row>
    <row r="2826" spans="3:3" x14ac:dyDescent="0.4">
      <c r="C2826" s="50"/>
    </row>
    <row r="2827" spans="3:3" x14ac:dyDescent="0.4">
      <c r="C2827" s="50"/>
    </row>
    <row r="2828" spans="3:3" x14ac:dyDescent="0.4">
      <c r="C2828" s="50"/>
    </row>
    <row r="2829" spans="3:3" x14ac:dyDescent="0.4">
      <c r="C2829" s="50"/>
    </row>
    <row r="2830" spans="3:3" x14ac:dyDescent="0.4">
      <c r="C2830" s="50"/>
    </row>
    <row r="2831" spans="3:3" x14ac:dyDescent="0.4">
      <c r="C2831" s="50"/>
    </row>
    <row r="2832" spans="3:3" x14ac:dyDescent="0.4">
      <c r="C2832" s="50"/>
    </row>
    <row r="2833" spans="3:3" x14ac:dyDescent="0.4">
      <c r="C2833" s="50"/>
    </row>
    <row r="2834" spans="3:3" x14ac:dyDescent="0.4">
      <c r="C2834" s="50"/>
    </row>
    <row r="2835" spans="3:3" x14ac:dyDescent="0.4">
      <c r="C2835" s="50"/>
    </row>
    <row r="2836" spans="3:3" x14ac:dyDescent="0.4">
      <c r="C2836" s="50"/>
    </row>
    <row r="2837" spans="3:3" x14ac:dyDescent="0.4">
      <c r="C2837" s="50"/>
    </row>
    <row r="2838" spans="3:3" x14ac:dyDescent="0.4">
      <c r="C2838" s="50"/>
    </row>
    <row r="2839" spans="3:3" x14ac:dyDescent="0.4">
      <c r="C2839" s="50"/>
    </row>
    <row r="2840" spans="3:3" x14ac:dyDescent="0.4">
      <c r="C2840" s="50"/>
    </row>
    <row r="2841" spans="3:3" x14ac:dyDescent="0.4">
      <c r="C2841" s="50"/>
    </row>
    <row r="2842" spans="3:3" x14ac:dyDescent="0.4">
      <c r="C2842" s="50"/>
    </row>
    <row r="2843" spans="3:3" x14ac:dyDescent="0.4">
      <c r="C2843" s="50"/>
    </row>
    <row r="2844" spans="3:3" x14ac:dyDescent="0.4">
      <c r="C2844" s="50"/>
    </row>
    <row r="2845" spans="3:3" x14ac:dyDescent="0.4">
      <c r="C2845" s="50"/>
    </row>
    <row r="2846" spans="3:3" x14ac:dyDescent="0.4">
      <c r="C2846" s="50"/>
    </row>
    <row r="2847" spans="3:3" x14ac:dyDescent="0.4">
      <c r="C2847" s="50"/>
    </row>
    <row r="2848" spans="3:3" x14ac:dyDescent="0.4">
      <c r="C2848" s="50"/>
    </row>
    <row r="2849" spans="3:3" x14ac:dyDescent="0.4">
      <c r="C2849" s="50"/>
    </row>
    <row r="2850" spans="3:3" x14ac:dyDescent="0.4">
      <c r="C2850" s="50"/>
    </row>
    <row r="2851" spans="3:3" x14ac:dyDescent="0.4">
      <c r="C2851" s="50"/>
    </row>
    <row r="2852" spans="3:3" x14ac:dyDescent="0.4">
      <c r="C2852" s="50"/>
    </row>
    <row r="2853" spans="3:3" x14ac:dyDescent="0.4">
      <c r="C2853" s="50"/>
    </row>
    <row r="2854" spans="3:3" x14ac:dyDescent="0.4">
      <c r="C2854" s="50"/>
    </row>
    <row r="2855" spans="3:3" x14ac:dyDescent="0.4">
      <c r="C2855" s="50"/>
    </row>
    <row r="2856" spans="3:3" x14ac:dyDescent="0.4">
      <c r="C2856" s="50"/>
    </row>
    <row r="2857" spans="3:3" x14ac:dyDescent="0.4">
      <c r="C2857" s="50"/>
    </row>
    <row r="2858" spans="3:3" x14ac:dyDescent="0.4">
      <c r="C2858" s="50"/>
    </row>
    <row r="2859" spans="3:3" x14ac:dyDescent="0.4">
      <c r="C2859" s="50"/>
    </row>
    <row r="2860" spans="3:3" x14ac:dyDescent="0.4">
      <c r="C2860" s="50"/>
    </row>
    <row r="2861" spans="3:3" x14ac:dyDescent="0.4">
      <c r="C2861" s="50"/>
    </row>
    <row r="2862" spans="3:3" x14ac:dyDescent="0.4">
      <c r="C2862" s="50"/>
    </row>
    <row r="2863" spans="3:3" x14ac:dyDescent="0.4">
      <c r="C2863" s="50"/>
    </row>
    <row r="2864" spans="3:3" x14ac:dyDescent="0.4">
      <c r="C2864" s="50"/>
    </row>
    <row r="2865" spans="3:3" x14ac:dyDescent="0.4">
      <c r="C2865" s="50"/>
    </row>
    <row r="2866" spans="3:3" x14ac:dyDescent="0.4">
      <c r="C2866" s="50"/>
    </row>
    <row r="2867" spans="3:3" x14ac:dyDescent="0.4">
      <c r="C2867" s="50"/>
    </row>
    <row r="2868" spans="3:3" x14ac:dyDescent="0.4">
      <c r="C2868" s="50"/>
    </row>
    <row r="2869" spans="3:3" x14ac:dyDescent="0.4">
      <c r="C2869" s="50"/>
    </row>
    <row r="2870" spans="3:3" x14ac:dyDescent="0.4">
      <c r="C2870" s="50"/>
    </row>
    <row r="2871" spans="3:3" x14ac:dyDescent="0.4">
      <c r="C2871" s="50"/>
    </row>
    <row r="2872" spans="3:3" x14ac:dyDescent="0.4">
      <c r="C2872" s="50"/>
    </row>
    <row r="2873" spans="3:3" x14ac:dyDescent="0.4">
      <c r="C2873" s="50"/>
    </row>
    <row r="2874" spans="3:3" x14ac:dyDescent="0.4">
      <c r="C2874" s="50"/>
    </row>
    <row r="2875" spans="3:3" x14ac:dyDescent="0.4">
      <c r="C2875" s="50"/>
    </row>
    <row r="2876" spans="3:3" x14ac:dyDescent="0.4">
      <c r="C2876" s="50"/>
    </row>
    <row r="2877" spans="3:3" x14ac:dyDescent="0.4">
      <c r="C2877" s="50"/>
    </row>
    <row r="2878" spans="3:3" x14ac:dyDescent="0.4">
      <c r="C2878" s="50"/>
    </row>
    <row r="2879" spans="3:3" x14ac:dyDescent="0.4">
      <c r="C2879" s="50"/>
    </row>
    <row r="2880" spans="3:3" x14ac:dyDescent="0.4">
      <c r="C2880" s="50"/>
    </row>
    <row r="2881" spans="3:3" x14ac:dyDescent="0.4">
      <c r="C2881" s="50"/>
    </row>
    <row r="2882" spans="3:3" x14ac:dyDescent="0.4">
      <c r="C2882" s="50"/>
    </row>
    <row r="2883" spans="3:3" x14ac:dyDescent="0.4">
      <c r="C2883" s="50"/>
    </row>
    <row r="2884" spans="3:3" x14ac:dyDescent="0.4">
      <c r="C2884" s="50"/>
    </row>
    <row r="2885" spans="3:3" x14ac:dyDescent="0.4">
      <c r="C2885" s="50"/>
    </row>
    <row r="2886" spans="3:3" x14ac:dyDescent="0.4">
      <c r="C2886" s="50"/>
    </row>
    <row r="2887" spans="3:3" x14ac:dyDescent="0.4">
      <c r="C2887" s="50"/>
    </row>
    <row r="2888" spans="3:3" x14ac:dyDescent="0.4">
      <c r="C2888" s="50"/>
    </row>
    <row r="2889" spans="3:3" x14ac:dyDescent="0.4">
      <c r="C2889" s="50"/>
    </row>
    <row r="2890" spans="3:3" x14ac:dyDescent="0.4">
      <c r="C2890" s="50"/>
    </row>
    <row r="2891" spans="3:3" x14ac:dyDescent="0.4">
      <c r="C2891" s="50"/>
    </row>
    <row r="2892" spans="3:3" x14ac:dyDescent="0.4">
      <c r="C2892" s="50"/>
    </row>
    <row r="2893" spans="3:3" x14ac:dyDescent="0.4">
      <c r="C2893" s="50"/>
    </row>
    <row r="2894" spans="3:3" x14ac:dyDescent="0.4">
      <c r="C2894" s="50"/>
    </row>
    <row r="2895" spans="3:3" x14ac:dyDescent="0.4">
      <c r="C2895" s="50"/>
    </row>
    <row r="2896" spans="3:3" x14ac:dyDescent="0.4">
      <c r="C2896" s="50"/>
    </row>
    <row r="2897" spans="3:3" x14ac:dyDescent="0.4">
      <c r="C2897" s="50"/>
    </row>
    <row r="2898" spans="3:3" x14ac:dyDescent="0.4">
      <c r="C2898" s="50"/>
    </row>
    <row r="2899" spans="3:3" x14ac:dyDescent="0.4">
      <c r="C2899" s="50"/>
    </row>
    <row r="2900" spans="3:3" x14ac:dyDescent="0.4">
      <c r="C2900" s="50"/>
    </row>
    <row r="2901" spans="3:3" x14ac:dyDescent="0.4">
      <c r="C2901" s="50"/>
    </row>
    <row r="2902" spans="3:3" x14ac:dyDescent="0.4">
      <c r="C2902" s="50"/>
    </row>
    <row r="2903" spans="3:3" x14ac:dyDescent="0.4">
      <c r="C2903" s="50"/>
    </row>
    <row r="2904" spans="3:3" x14ac:dyDescent="0.4">
      <c r="C2904" s="50"/>
    </row>
    <row r="2905" spans="3:3" x14ac:dyDescent="0.4">
      <c r="C2905" s="50"/>
    </row>
    <row r="2906" spans="3:3" x14ac:dyDescent="0.4">
      <c r="C2906" s="50"/>
    </row>
    <row r="2907" spans="3:3" x14ac:dyDescent="0.4">
      <c r="C2907" s="50"/>
    </row>
    <row r="2908" spans="3:3" x14ac:dyDescent="0.4">
      <c r="C2908" s="50"/>
    </row>
    <row r="2909" spans="3:3" x14ac:dyDescent="0.4">
      <c r="C2909" s="50"/>
    </row>
    <row r="2910" spans="3:3" x14ac:dyDescent="0.4">
      <c r="C2910" s="50"/>
    </row>
    <row r="2911" spans="3:3" x14ac:dyDescent="0.4">
      <c r="C2911" s="50"/>
    </row>
    <row r="2912" spans="3:3" x14ac:dyDescent="0.4">
      <c r="C2912" s="50"/>
    </row>
    <row r="2913" spans="3:3" x14ac:dyDescent="0.4">
      <c r="C2913" s="50"/>
    </row>
    <row r="2914" spans="3:3" x14ac:dyDescent="0.4">
      <c r="C2914" s="50"/>
    </row>
    <row r="2915" spans="3:3" x14ac:dyDescent="0.4">
      <c r="C2915" s="50"/>
    </row>
    <row r="2916" spans="3:3" x14ac:dyDescent="0.4">
      <c r="C2916" s="50"/>
    </row>
    <row r="2917" spans="3:3" x14ac:dyDescent="0.4">
      <c r="C2917" s="50"/>
    </row>
    <row r="2918" spans="3:3" x14ac:dyDescent="0.4">
      <c r="C2918" s="50"/>
    </row>
    <row r="2919" spans="3:3" x14ac:dyDescent="0.4">
      <c r="C2919" s="50"/>
    </row>
    <row r="2920" spans="3:3" x14ac:dyDescent="0.4">
      <c r="C2920" s="50"/>
    </row>
    <row r="2921" spans="3:3" x14ac:dyDescent="0.4">
      <c r="C2921" s="50"/>
    </row>
    <row r="2922" spans="3:3" x14ac:dyDescent="0.4">
      <c r="C2922" s="50"/>
    </row>
    <row r="2923" spans="3:3" x14ac:dyDescent="0.4">
      <c r="C2923" s="50"/>
    </row>
    <row r="2924" spans="3:3" x14ac:dyDescent="0.4">
      <c r="C2924" s="50"/>
    </row>
    <row r="2925" spans="3:3" x14ac:dyDescent="0.4">
      <c r="C2925" s="50"/>
    </row>
    <row r="2926" spans="3:3" x14ac:dyDescent="0.4">
      <c r="C2926" s="50"/>
    </row>
    <row r="2927" spans="3:3" x14ac:dyDescent="0.4">
      <c r="C2927" s="50"/>
    </row>
    <row r="2928" spans="3:3" x14ac:dyDescent="0.4">
      <c r="C2928" s="50"/>
    </row>
    <row r="2929" spans="3:3" x14ac:dyDescent="0.4">
      <c r="C2929" s="50"/>
    </row>
    <row r="2930" spans="3:3" x14ac:dyDescent="0.4">
      <c r="C2930" s="50"/>
    </row>
    <row r="2931" spans="3:3" x14ac:dyDescent="0.4">
      <c r="C2931" s="50"/>
    </row>
    <row r="2932" spans="3:3" x14ac:dyDescent="0.4">
      <c r="C2932" s="50"/>
    </row>
    <row r="2933" spans="3:3" x14ac:dyDescent="0.4">
      <c r="C2933" s="50"/>
    </row>
    <row r="2934" spans="3:3" x14ac:dyDescent="0.4">
      <c r="C2934" s="50"/>
    </row>
    <row r="2935" spans="3:3" x14ac:dyDescent="0.4">
      <c r="C2935" s="50"/>
    </row>
    <row r="2936" spans="3:3" x14ac:dyDescent="0.4">
      <c r="C2936" s="50"/>
    </row>
    <row r="2937" spans="3:3" x14ac:dyDescent="0.4">
      <c r="C2937" s="50"/>
    </row>
    <row r="2938" spans="3:3" x14ac:dyDescent="0.4">
      <c r="C2938" s="50"/>
    </row>
    <row r="2939" spans="3:3" x14ac:dyDescent="0.4">
      <c r="C2939" s="50"/>
    </row>
    <row r="2940" spans="3:3" x14ac:dyDescent="0.4">
      <c r="C2940" s="50"/>
    </row>
    <row r="2941" spans="3:3" x14ac:dyDescent="0.4">
      <c r="C2941" s="50"/>
    </row>
    <row r="2942" spans="3:3" x14ac:dyDescent="0.4">
      <c r="C2942" s="50"/>
    </row>
    <row r="2943" spans="3:3" x14ac:dyDescent="0.4">
      <c r="C2943" s="50"/>
    </row>
    <row r="2944" spans="3:3" x14ac:dyDescent="0.4">
      <c r="C2944" s="50"/>
    </row>
    <row r="2945" spans="3:3" x14ac:dyDescent="0.4">
      <c r="C2945" s="50"/>
    </row>
    <row r="2946" spans="3:3" x14ac:dyDescent="0.4">
      <c r="C2946" s="50"/>
    </row>
    <row r="2947" spans="3:3" x14ac:dyDescent="0.4">
      <c r="C2947" s="50"/>
    </row>
    <row r="2948" spans="3:3" x14ac:dyDescent="0.4">
      <c r="C2948" s="50"/>
    </row>
    <row r="2949" spans="3:3" x14ac:dyDescent="0.4">
      <c r="C2949" s="50"/>
    </row>
    <row r="2950" spans="3:3" x14ac:dyDescent="0.4">
      <c r="C2950" s="50"/>
    </row>
    <row r="2951" spans="3:3" x14ac:dyDescent="0.4">
      <c r="C2951" s="50"/>
    </row>
    <row r="2952" spans="3:3" x14ac:dyDescent="0.4">
      <c r="C2952" s="50"/>
    </row>
    <row r="2953" spans="3:3" x14ac:dyDescent="0.4">
      <c r="C2953" s="50"/>
    </row>
    <row r="2954" spans="3:3" x14ac:dyDescent="0.4">
      <c r="C2954" s="50"/>
    </row>
    <row r="2955" spans="3:3" x14ac:dyDescent="0.4">
      <c r="C2955" s="50"/>
    </row>
    <row r="2956" spans="3:3" x14ac:dyDescent="0.4">
      <c r="C2956" s="50"/>
    </row>
    <row r="2957" spans="3:3" x14ac:dyDescent="0.4">
      <c r="C2957" s="50"/>
    </row>
    <row r="2958" spans="3:3" x14ac:dyDescent="0.4">
      <c r="C2958" s="50"/>
    </row>
    <row r="2959" spans="3:3" x14ac:dyDescent="0.4">
      <c r="C2959" s="50"/>
    </row>
    <row r="2960" spans="3:3" x14ac:dyDescent="0.4">
      <c r="C2960" s="50"/>
    </row>
    <row r="2961" spans="3:3" x14ac:dyDescent="0.4">
      <c r="C2961" s="50"/>
    </row>
    <row r="2962" spans="3:3" x14ac:dyDescent="0.4">
      <c r="C2962" s="50"/>
    </row>
    <row r="2963" spans="3:3" x14ac:dyDescent="0.4">
      <c r="C2963" s="50"/>
    </row>
    <row r="2964" spans="3:3" x14ac:dyDescent="0.4">
      <c r="C2964" s="50"/>
    </row>
    <row r="2965" spans="3:3" x14ac:dyDescent="0.4">
      <c r="C2965" s="50"/>
    </row>
    <row r="2966" spans="3:3" x14ac:dyDescent="0.4">
      <c r="C2966" s="50"/>
    </row>
    <row r="2967" spans="3:3" x14ac:dyDescent="0.4">
      <c r="C2967" s="50"/>
    </row>
    <row r="2968" spans="3:3" x14ac:dyDescent="0.4">
      <c r="C2968" s="50"/>
    </row>
    <row r="2969" spans="3:3" x14ac:dyDescent="0.4">
      <c r="C2969" s="50"/>
    </row>
    <row r="2970" spans="3:3" x14ac:dyDescent="0.4">
      <c r="C2970" s="50"/>
    </row>
    <row r="2971" spans="3:3" x14ac:dyDescent="0.4">
      <c r="C2971" s="50"/>
    </row>
    <row r="2972" spans="3:3" x14ac:dyDescent="0.4">
      <c r="C2972" s="50"/>
    </row>
    <row r="2973" spans="3:3" x14ac:dyDescent="0.4">
      <c r="C2973" s="50"/>
    </row>
    <row r="2974" spans="3:3" x14ac:dyDescent="0.4">
      <c r="C2974" s="50"/>
    </row>
    <row r="2975" spans="3:3" x14ac:dyDescent="0.4">
      <c r="C2975" s="50"/>
    </row>
    <row r="2976" spans="3:3" x14ac:dyDescent="0.4">
      <c r="C2976" s="50"/>
    </row>
    <row r="2977" spans="3:3" x14ac:dyDescent="0.4">
      <c r="C2977" s="50"/>
    </row>
    <row r="2978" spans="3:3" x14ac:dyDescent="0.4">
      <c r="C2978" s="50"/>
    </row>
    <row r="2979" spans="3:3" x14ac:dyDescent="0.4">
      <c r="C2979" s="50"/>
    </row>
    <row r="2980" spans="3:3" x14ac:dyDescent="0.4">
      <c r="C2980" s="50"/>
    </row>
    <row r="2981" spans="3:3" x14ac:dyDescent="0.4">
      <c r="C2981" s="50"/>
    </row>
    <row r="2982" spans="3:3" x14ac:dyDescent="0.4">
      <c r="C2982" s="50"/>
    </row>
    <row r="2983" spans="3:3" x14ac:dyDescent="0.4">
      <c r="C2983" s="50"/>
    </row>
    <row r="2984" spans="3:3" x14ac:dyDescent="0.4">
      <c r="C2984" s="50"/>
    </row>
    <row r="2985" spans="3:3" x14ac:dyDescent="0.4">
      <c r="C2985" s="50"/>
    </row>
    <row r="2986" spans="3:3" x14ac:dyDescent="0.4">
      <c r="C2986" s="50"/>
    </row>
    <row r="2987" spans="3:3" x14ac:dyDescent="0.4">
      <c r="C2987" s="50"/>
    </row>
    <row r="2988" spans="3:3" x14ac:dyDescent="0.4">
      <c r="C2988" s="50"/>
    </row>
    <row r="2989" spans="3:3" x14ac:dyDescent="0.4">
      <c r="C2989" s="50"/>
    </row>
    <row r="2990" spans="3:3" x14ac:dyDescent="0.4">
      <c r="C2990" s="50"/>
    </row>
    <row r="2991" spans="3:3" x14ac:dyDescent="0.4">
      <c r="C2991" s="50"/>
    </row>
    <row r="2992" spans="3:3" x14ac:dyDescent="0.4">
      <c r="C2992" s="50"/>
    </row>
    <row r="2993" spans="3:3" x14ac:dyDescent="0.4">
      <c r="C2993" s="50"/>
    </row>
    <row r="2994" spans="3:3" x14ac:dyDescent="0.4">
      <c r="C2994" s="50"/>
    </row>
    <row r="2995" spans="3:3" x14ac:dyDescent="0.4">
      <c r="C2995" s="50"/>
    </row>
    <row r="2996" spans="3:3" x14ac:dyDescent="0.4">
      <c r="C2996" s="50"/>
    </row>
    <row r="2997" spans="3:3" x14ac:dyDescent="0.4">
      <c r="C2997" s="50"/>
    </row>
    <row r="2998" spans="3:3" x14ac:dyDescent="0.4">
      <c r="C2998" s="50"/>
    </row>
    <row r="2999" spans="3:3" x14ac:dyDescent="0.4">
      <c r="C2999" s="50"/>
    </row>
    <row r="3000" spans="3:3" x14ac:dyDescent="0.4">
      <c r="C3000" s="50"/>
    </row>
    <row r="3001" spans="3:3" x14ac:dyDescent="0.4">
      <c r="C3001" s="50"/>
    </row>
    <row r="3002" spans="3:3" x14ac:dyDescent="0.4">
      <c r="C3002" s="50"/>
    </row>
    <row r="3003" spans="3:3" x14ac:dyDescent="0.4">
      <c r="C3003" s="50"/>
    </row>
    <row r="3004" spans="3:3" x14ac:dyDescent="0.4">
      <c r="C3004" s="50"/>
    </row>
    <row r="3005" spans="3:3" x14ac:dyDescent="0.4">
      <c r="C3005" s="50"/>
    </row>
    <row r="3006" spans="3:3" x14ac:dyDescent="0.4">
      <c r="C3006" s="50"/>
    </row>
    <row r="3007" spans="3:3" x14ac:dyDescent="0.4">
      <c r="C3007" s="50"/>
    </row>
    <row r="3008" spans="3:3" x14ac:dyDescent="0.4">
      <c r="C3008" s="50"/>
    </row>
    <row r="3009" spans="3:3" x14ac:dyDescent="0.4">
      <c r="C3009" s="50"/>
    </row>
    <row r="3010" spans="3:3" x14ac:dyDescent="0.4">
      <c r="C3010" s="50"/>
    </row>
    <row r="3011" spans="3:3" x14ac:dyDescent="0.4">
      <c r="C3011" s="50"/>
    </row>
    <row r="3012" spans="3:3" x14ac:dyDescent="0.4">
      <c r="C3012" s="50"/>
    </row>
    <row r="3013" spans="3:3" x14ac:dyDescent="0.4">
      <c r="C3013" s="50"/>
    </row>
    <row r="3014" spans="3:3" x14ac:dyDescent="0.4">
      <c r="C3014" s="50"/>
    </row>
    <row r="3015" spans="3:3" x14ac:dyDescent="0.4">
      <c r="C3015" s="50"/>
    </row>
    <row r="3016" spans="3:3" x14ac:dyDescent="0.4">
      <c r="C3016" s="50"/>
    </row>
    <row r="3017" spans="3:3" x14ac:dyDescent="0.4">
      <c r="C3017" s="50"/>
    </row>
    <row r="3018" spans="3:3" x14ac:dyDescent="0.4">
      <c r="C3018" s="50"/>
    </row>
    <row r="3019" spans="3:3" x14ac:dyDescent="0.4">
      <c r="C3019" s="50"/>
    </row>
    <row r="3020" spans="3:3" x14ac:dyDescent="0.4">
      <c r="C3020" s="50"/>
    </row>
    <row r="3021" spans="3:3" x14ac:dyDescent="0.4">
      <c r="C3021" s="50"/>
    </row>
    <row r="3022" spans="3:3" x14ac:dyDescent="0.4">
      <c r="C3022" s="50"/>
    </row>
    <row r="3023" spans="3:3" x14ac:dyDescent="0.4">
      <c r="C3023" s="50"/>
    </row>
    <row r="3024" spans="3:3" x14ac:dyDescent="0.4">
      <c r="C3024" s="50"/>
    </row>
    <row r="3025" spans="3:3" x14ac:dyDescent="0.4">
      <c r="C3025" s="50"/>
    </row>
    <row r="3026" spans="3:3" x14ac:dyDescent="0.4">
      <c r="C3026" s="50"/>
    </row>
    <row r="3027" spans="3:3" x14ac:dyDescent="0.4">
      <c r="C3027" s="50"/>
    </row>
    <row r="3028" spans="3:3" x14ac:dyDescent="0.4">
      <c r="C3028" s="50"/>
    </row>
    <row r="3029" spans="3:3" x14ac:dyDescent="0.4">
      <c r="C3029" s="50"/>
    </row>
    <row r="3030" spans="3:3" x14ac:dyDescent="0.4">
      <c r="C3030" s="50"/>
    </row>
    <row r="3031" spans="3:3" x14ac:dyDescent="0.4">
      <c r="C3031" s="50"/>
    </row>
    <row r="3032" spans="3:3" x14ac:dyDescent="0.4">
      <c r="C3032" s="50"/>
    </row>
    <row r="3033" spans="3:3" x14ac:dyDescent="0.4">
      <c r="C3033" s="50"/>
    </row>
    <row r="3034" spans="3:3" x14ac:dyDescent="0.4">
      <c r="C3034" s="50"/>
    </row>
    <row r="3035" spans="3:3" x14ac:dyDescent="0.4">
      <c r="C3035" s="50"/>
    </row>
    <row r="3036" spans="3:3" x14ac:dyDescent="0.4">
      <c r="C3036" s="50"/>
    </row>
    <row r="3037" spans="3:3" x14ac:dyDescent="0.4">
      <c r="C3037" s="50"/>
    </row>
    <row r="3038" spans="3:3" x14ac:dyDescent="0.4">
      <c r="C3038" s="50"/>
    </row>
    <row r="3039" spans="3:3" x14ac:dyDescent="0.4">
      <c r="C3039" s="50"/>
    </row>
    <row r="3040" spans="3:3" x14ac:dyDescent="0.4">
      <c r="C3040" s="50"/>
    </row>
    <row r="3041" spans="3:3" x14ac:dyDescent="0.4">
      <c r="C3041" s="50"/>
    </row>
    <row r="3042" spans="3:3" x14ac:dyDescent="0.4">
      <c r="C3042" s="50"/>
    </row>
    <row r="3043" spans="3:3" x14ac:dyDescent="0.4">
      <c r="C3043" s="50"/>
    </row>
    <row r="3044" spans="3:3" x14ac:dyDescent="0.4">
      <c r="C3044" s="50"/>
    </row>
    <row r="3045" spans="3:3" x14ac:dyDescent="0.4">
      <c r="C3045" s="50"/>
    </row>
    <row r="3046" spans="3:3" x14ac:dyDescent="0.4">
      <c r="C3046" s="50"/>
    </row>
    <row r="3047" spans="3:3" x14ac:dyDescent="0.4">
      <c r="C3047" s="50"/>
    </row>
    <row r="3048" spans="3:3" x14ac:dyDescent="0.4">
      <c r="C3048" s="50"/>
    </row>
    <row r="3049" spans="3:3" x14ac:dyDescent="0.4">
      <c r="C3049" s="50"/>
    </row>
    <row r="3050" spans="3:3" x14ac:dyDescent="0.4">
      <c r="C3050" s="50"/>
    </row>
    <row r="3051" spans="3:3" x14ac:dyDescent="0.4">
      <c r="C3051" s="50"/>
    </row>
    <row r="3052" spans="3:3" x14ac:dyDescent="0.4">
      <c r="C3052" s="50"/>
    </row>
    <row r="3053" spans="3:3" x14ac:dyDescent="0.4">
      <c r="C3053" s="50"/>
    </row>
    <row r="3054" spans="3:3" x14ac:dyDescent="0.4">
      <c r="C3054" s="50"/>
    </row>
    <row r="3055" spans="3:3" x14ac:dyDescent="0.4">
      <c r="C3055" s="50"/>
    </row>
    <row r="3056" spans="3:3" x14ac:dyDescent="0.4">
      <c r="C3056" s="50"/>
    </row>
    <row r="3057" spans="3:3" x14ac:dyDescent="0.4">
      <c r="C3057" s="50"/>
    </row>
    <row r="3058" spans="3:3" x14ac:dyDescent="0.4">
      <c r="C3058" s="50"/>
    </row>
    <row r="3059" spans="3:3" x14ac:dyDescent="0.4">
      <c r="C3059" s="50"/>
    </row>
    <row r="3060" spans="3:3" x14ac:dyDescent="0.4">
      <c r="C3060" s="50"/>
    </row>
    <row r="3061" spans="3:3" x14ac:dyDescent="0.4">
      <c r="C3061" s="50"/>
    </row>
    <row r="3062" spans="3:3" x14ac:dyDescent="0.4">
      <c r="C3062" s="50"/>
    </row>
    <row r="3063" spans="3:3" x14ac:dyDescent="0.4">
      <c r="C3063" s="50"/>
    </row>
    <row r="3064" spans="3:3" x14ac:dyDescent="0.4">
      <c r="C3064" s="50"/>
    </row>
    <row r="3065" spans="3:3" x14ac:dyDescent="0.4">
      <c r="C3065" s="50"/>
    </row>
    <row r="3066" spans="3:3" x14ac:dyDescent="0.4">
      <c r="C3066" s="50"/>
    </row>
    <row r="3067" spans="3:3" x14ac:dyDescent="0.4">
      <c r="C3067" s="50"/>
    </row>
    <row r="3068" spans="3:3" x14ac:dyDescent="0.4">
      <c r="C3068" s="50"/>
    </row>
    <row r="3069" spans="3:3" x14ac:dyDescent="0.4">
      <c r="C3069" s="50"/>
    </row>
    <row r="3070" spans="3:3" x14ac:dyDescent="0.4">
      <c r="C3070" s="50"/>
    </row>
    <row r="3071" spans="3:3" x14ac:dyDescent="0.4">
      <c r="C3071" s="50"/>
    </row>
    <row r="3072" spans="3:3" x14ac:dyDescent="0.4">
      <c r="C3072" s="50"/>
    </row>
    <row r="3073" spans="3:3" x14ac:dyDescent="0.4">
      <c r="C3073" s="50"/>
    </row>
    <row r="3074" spans="3:3" x14ac:dyDescent="0.4">
      <c r="C3074" s="50"/>
    </row>
    <row r="3075" spans="3:3" x14ac:dyDescent="0.4">
      <c r="C3075" s="50"/>
    </row>
    <row r="3076" spans="3:3" x14ac:dyDescent="0.4">
      <c r="C3076" s="50"/>
    </row>
    <row r="3077" spans="3:3" x14ac:dyDescent="0.4">
      <c r="C3077" s="50"/>
    </row>
    <row r="3078" spans="3:3" x14ac:dyDescent="0.4">
      <c r="C3078" s="50"/>
    </row>
    <row r="3079" spans="3:3" x14ac:dyDescent="0.4">
      <c r="C3079" s="50"/>
    </row>
    <row r="3080" spans="3:3" x14ac:dyDescent="0.4">
      <c r="C3080" s="50"/>
    </row>
    <row r="3081" spans="3:3" x14ac:dyDescent="0.4">
      <c r="C3081" s="50"/>
    </row>
    <row r="3082" spans="3:3" x14ac:dyDescent="0.4">
      <c r="C3082" s="50"/>
    </row>
    <row r="3083" spans="3:3" x14ac:dyDescent="0.4">
      <c r="C3083" s="50"/>
    </row>
    <row r="3084" spans="3:3" x14ac:dyDescent="0.4">
      <c r="C3084" s="50"/>
    </row>
    <row r="3085" spans="3:3" x14ac:dyDescent="0.4">
      <c r="C3085" s="50"/>
    </row>
    <row r="3086" spans="3:3" x14ac:dyDescent="0.4">
      <c r="C3086" s="50"/>
    </row>
    <row r="3087" spans="3:3" x14ac:dyDescent="0.4">
      <c r="C3087" s="50"/>
    </row>
    <row r="3088" spans="3:3" x14ac:dyDescent="0.4">
      <c r="C3088" s="50"/>
    </row>
    <row r="3089" spans="3:3" x14ac:dyDescent="0.4">
      <c r="C3089" s="50"/>
    </row>
    <row r="3090" spans="3:3" x14ac:dyDescent="0.4">
      <c r="C3090" s="50"/>
    </row>
    <row r="3091" spans="3:3" x14ac:dyDescent="0.4">
      <c r="C3091" s="50"/>
    </row>
    <row r="3092" spans="3:3" x14ac:dyDescent="0.4">
      <c r="C3092" s="50"/>
    </row>
    <row r="3093" spans="3:3" x14ac:dyDescent="0.4">
      <c r="C3093" s="50"/>
    </row>
    <row r="3094" spans="3:3" x14ac:dyDescent="0.4">
      <c r="C3094" s="50"/>
    </row>
    <row r="3095" spans="3:3" x14ac:dyDescent="0.4">
      <c r="C3095" s="50"/>
    </row>
    <row r="3096" spans="3:3" x14ac:dyDescent="0.4">
      <c r="C3096" s="50"/>
    </row>
    <row r="3097" spans="3:3" x14ac:dyDescent="0.4">
      <c r="C3097" s="50"/>
    </row>
    <row r="3098" spans="3:3" x14ac:dyDescent="0.4">
      <c r="C3098" s="50"/>
    </row>
    <row r="3099" spans="3:3" x14ac:dyDescent="0.4">
      <c r="C3099" s="50"/>
    </row>
    <row r="3100" spans="3:3" x14ac:dyDescent="0.4">
      <c r="C3100" s="50"/>
    </row>
    <row r="3101" spans="3:3" x14ac:dyDescent="0.4">
      <c r="C3101" s="50"/>
    </row>
    <row r="3102" spans="3:3" x14ac:dyDescent="0.4">
      <c r="C3102" s="50"/>
    </row>
    <row r="3103" spans="3:3" x14ac:dyDescent="0.4">
      <c r="C3103" s="50"/>
    </row>
    <row r="3104" spans="3:3" x14ac:dyDescent="0.4">
      <c r="C3104" s="50"/>
    </row>
    <row r="3105" spans="3:3" x14ac:dyDescent="0.4">
      <c r="C3105" s="50"/>
    </row>
    <row r="3106" spans="3:3" x14ac:dyDescent="0.4">
      <c r="C3106" s="50"/>
    </row>
    <row r="3107" spans="3:3" x14ac:dyDescent="0.4">
      <c r="C3107" s="50"/>
    </row>
    <row r="3108" spans="3:3" x14ac:dyDescent="0.4">
      <c r="C3108" s="50"/>
    </row>
    <row r="3109" spans="3:3" x14ac:dyDescent="0.4">
      <c r="C3109" s="50"/>
    </row>
    <row r="3110" spans="3:3" x14ac:dyDescent="0.4">
      <c r="C3110" s="50"/>
    </row>
    <row r="3111" spans="3:3" x14ac:dyDescent="0.4">
      <c r="C3111" s="50"/>
    </row>
    <row r="3112" spans="3:3" x14ac:dyDescent="0.4">
      <c r="C3112" s="50"/>
    </row>
    <row r="3113" spans="3:3" x14ac:dyDescent="0.4">
      <c r="C3113" s="50"/>
    </row>
    <row r="3114" spans="3:3" x14ac:dyDescent="0.4">
      <c r="C3114" s="50"/>
    </row>
    <row r="3115" spans="3:3" x14ac:dyDescent="0.4">
      <c r="C3115" s="50"/>
    </row>
    <row r="3116" spans="3:3" x14ac:dyDescent="0.4">
      <c r="C3116" s="50"/>
    </row>
    <row r="3117" spans="3:3" x14ac:dyDescent="0.4">
      <c r="C3117" s="50"/>
    </row>
    <row r="3118" spans="3:3" x14ac:dyDescent="0.4">
      <c r="C3118" s="50"/>
    </row>
    <row r="3119" spans="3:3" x14ac:dyDescent="0.4">
      <c r="C3119" s="50"/>
    </row>
    <row r="3120" spans="3:3" x14ac:dyDescent="0.4">
      <c r="C3120" s="50"/>
    </row>
    <row r="3121" spans="3:3" x14ac:dyDescent="0.4">
      <c r="C3121" s="50"/>
    </row>
    <row r="3122" spans="3:3" x14ac:dyDescent="0.4">
      <c r="C3122" s="50"/>
    </row>
    <row r="3123" spans="3:3" x14ac:dyDescent="0.4">
      <c r="C3123" s="50"/>
    </row>
    <row r="3124" spans="3:3" x14ac:dyDescent="0.4">
      <c r="C3124" s="50"/>
    </row>
    <row r="3125" spans="3:3" x14ac:dyDescent="0.4">
      <c r="C3125" s="50"/>
    </row>
    <row r="3126" spans="3:3" x14ac:dyDescent="0.4">
      <c r="C3126" s="50"/>
    </row>
    <row r="3127" spans="3:3" x14ac:dyDescent="0.4">
      <c r="C3127" s="50"/>
    </row>
    <row r="3128" spans="3:3" x14ac:dyDescent="0.4">
      <c r="C3128" s="50"/>
    </row>
    <row r="3129" spans="3:3" x14ac:dyDescent="0.4">
      <c r="C3129" s="50"/>
    </row>
    <row r="3130" spans="3:3" x14ac:dyDescent="0.4">
      <c r="C3130" s="50"/>
    </row>
    <row r="3131" spans="3:3" x14ac:dyDescent="0.4">
      <c r="C3131" s="50"/>
    </row>
    <row r="3132" spans="3:3" x14ac:dyDescent="0.4">
      <c r="C3132" s="50"/>
    </row>
    <row r="3133" spans="3:3" x14ac:dyDescent="0.4">
      <c r="C3133" s="50"/>
    </row>
    <row r="3134" spans="3:3" x14ac:dyDescent="0.4">
      <c r="C3134" s="50"/>
    </row>
    <row r="3135" spans="3:3" x14ac:dyDescent="0.4">
      <c r="C3135" s="50"/>
    </row>
    <row r="3136" spans="3:3" x14ac:dyDescent="0.4">
      <c r="C3136" s="50"/>
    </row>
    <row r="3137" spans="3:3" x14ac:dyDescent="0.4">
      <c r="C3137" s="50"/>
    </row>
    <row r="3138" spans="3:3" x14ac:dyDescent="0.4">
      <c r="C3138" s="50"/>
    </row>
    <row r="3139" spans="3:3" x14ac:dyDescent="0.4">
      <c r="C3139" s="50"/>
    </row>
    <row r="3140" spans="3:3" x14ac:dyDescent="0.4">
      <c r="C3140" s="50"/>
    </row>
    <row r="3141" spans="3:3" x14ac:dyDescent="0.4">
      <c r="C3141" s="50"/>
    </row>
    <row r="3142" spans="3:3" x14ac:dyDescent="0.4">
      <c r="C3142" s="50"/>
    </row>
    <row r="3143" spans="3:3" x14ac:dyDescent="0.4">
      <c r="C3143" s="50"/>
    </row>
    <row r="3144" spans="3:3" x14ac:dyDescent="0.4">
      <c r="C3144" s="50"/>
    </row>
    <row r="3145" spans="3:3" x14ac:dyDescent="0.4">
      <c r="C3145" s="50"/>
    </row>
    <row r="3146" spans="3:3" x14ac:dyDescent="0.4">
      <c r="C3146" s="50"/>
    </row>
    <row r="3147" spans="3:3" x14ac:dyDescent="0.4">
      <c r="C3147" s="50"/>
    </row>
    <row r="3148" spans="3:3" x14ac:dyDescent="0.4">
      <c r="C3148" s="50"/>
    </row>
    <row r="3149" spans="3:3" x14ac:dyDescent="0.4">
      <c r="C3149" s="50"/>
    </row>
    <row r="3150" spans="3:3" x14ac:dyDescent="0.4">
      <c r="C3150" s="50"/>
    </row>
    <row r="3151" spans="3:3" x14ac:dyDescent="0.4">
      <c r="C3151" s="50"/>
    </row>
    <row r="3152" spans="3:3" x14ac:dyDescent="0.4">
      <c r="C3152" s="50"/>
    </row>
    <row r="3153" spans="3:3" x14ac:dyDescent="0.4">
      <c r="C3153" s="50"/>
    </row>
    <row r="3154" spans="3:3" x14ac:dyDescent="0.4">
      <c r="C3154" s="50"/>
    </row>
    <row r="3155" spans="3:3" x14ac:dyDescent="0.4">
      <c r="C3155" s="50"/>
    </row>
    <row r="3156" spans="3:3" x14ac:dyDescent="0.4">
      <c r="C3156" s="50"/>
    </row>
    <row r="3157" spans="3:3" x14ac:dyDescent="0.4">
      <c r="C3157" s="50"/>
    </row>
    <row r="3158" spans="3:3" x14ac:dyDescent="0.4">
      <c r="C3158" s="50"/>
    </row>
    <row r="3159" spans="3:3" x14ac:dyDescent="0.4">
      <c r="C3159" s="50"/>
    </row>
    <row r="3160" spans="3:3" x14ac:dyDescent="0.4">
      <c r="C3160" s="50"/>
    </row>
    <row r="3161" spans="3:3" x14ac:dyDescent="0.4">
      <c r="C3161" s="50"/>
    </row>
    <row r="3162" spans="3:3" x14ac:dyDescent="0.4">
      <c r="C3162" s="50"/>
    </row>
    <row r="3163" spans="3:3" x14ac:dyDescent="0.4">
      <c r="C3163" s="50"/>
    </row>
    <row r="3164" spans="3:3" x14ac:dyDescent="0.4">
      <c r="C3164" s="50"/>
    </row>
    <row r="3165" spans="3:3" x14ac:dyDescent="0.4">
      <c r="C3165" s="50"/>
    </row>
    <row r="3166" spans="3:3" x14ac:dyDescent="0.4">
      <c r="C3166" s="50"/>
    </row>
    <row r="3167" spans="3:3" x14ac:dyDescent="0.4">
      <c r="C3167" s="50"/>
    </row>
    <row r="3168" spans="3:3" x14ac:dyDescent="0.4">
      <c r="C3168" s="50"/>
    </row>
    <row r="3169" spans="3:3" x14ac:dyDescent="0.4">
      <c r="C3169" s="50"/>
    </row>
    <row r="3170" spans="3:3" x14ac:dyDescent="0.4">
      <c r="C3170" s="50"/>
    </row>
    <row r="3171" spans="3:3" x14ac:dyDescent="0.4">
      <c r="C3171" s="50"/>
    </row>
    <row r="3172" spans="3:3" x14ac:dyDescent="0.4">
      <c r="C3172" s="50"/>
    </row>
    <row r="3173" spans="3:3" x14ac:dyDescent="0.4">
      <c r="C3173" s="50"/>
    </row>
    <row r="3174" spans="3:3" x14ac:dyDescent="0.4">
      <c r="C3174" s="50"/>
    </row>
    <row r="3175" spans="3:3" x14ac:dyDescent="0.4">
      <c r="C3175" s="50"/>
    </row>
    <row r="3176" spans="3:3" x14ac:dyDescent="0.4">
      <c r="C3176" s="50"/>
    </row>
    <row r="3177" spans="3:3" x14ac:dyDescent="0.4">
      <c r="C3177" s="50"/>
    </row>
    <row r="3178" spans="3:3" x14ac:dyDescent="0.4">
      <c r="C3178" s="50"/>
    </row>
    <row r="3179" spans="3:3" x14ac:dyDescent="0.4">
      <c r="C3179" s="50"/>
    </row>
    <row r="3180" spans="3:3" x14ac:dyDescent="0.4">
      <c r="C3180" s="50"/>
    </row>
    <row r="3181" spans="3:3" x14ac:dyDescent="0.4">
      <c r="C3181" s="50"/>
    </row>
    <row r="3182" spans="3:3" x14ac:dyDescent="0.4">
      <c r="C3182" s="50"/>
    </row>
    <row r="3183" spans="3:3" x14ac:dyDescent="0.4">
      <c r="C3183" s="50"/>
    </row>
    <row r="3184" spans="3:3" x14ac:dyDescent="0.4">
      <c r="C3184" s="50"/>
    </row>
    <row r="3185" spans="3:3" x14ac:dyDescent="0.4">
      <c r="C3185" s="50"/>
    </row>
    <row r="3186" spans="3:3" x14ac:dyDescent="0.4">
      <c r="C3186" s="50"/>
    </row>
    <row r="3187" spans="3:3" x14ac:dyDescent="0.4">
      <c r="C3187" s="50"/>
    </row>
    <row r="3188" spans="3:3" x14ac:dyDescent="0.4">
      <c r="C3188" s="50"/>
    </row>
    <row r="3189" spans="3:3" x14ac:dyDescent="0.4">
      <c r="C3189" s="50"/>
    </row>
    <row r="3190" spans="3:3" x14ac:dyDescent="0.4">
      <c r="C3190" s="50"/>
    </row>
    <row r="3191" spans="3:3" x14ac:dyDescent="0.4">
      <c r="C3191" s="50"/>
    </row>
    <row r="3192" spans="3:3" x14ac:dyDescent="0.4">
      <c r="C3192" s="50"/>
    </row>
    <row r="3193" spans="3:3" x14ac:dyDescent="0.4">
      <c r="C3193" s="50"/>
    </row>
    <row r="3194" spans="3:3" x14ac:dyDescent="0.4">
      <c r="C3194" s="50"/>
    </row>
    <row r="3195" spans="3:3" x14ac:dyDescent="0.4">
      <c r="C3195" s="50"/>
    </row>
    <row r="3196" spans="3:3" x14ac:dyDescent="0.4">
      <c r="C3196" s="50"/>
    </row>
    <row r="3197" spans="3:3" x14ac:dyDescent="0.4">
      <c r="C3197" s="50"/>
    </row>
    <row r="3198" spans="3:3" x14ac:dyDescent="0.4">
      <c r="C3198" s="50"/>
    </row>
    <row r="3199" spans="3:3" x14ac:dyDescent="0.4">
      <c r="C3199" s="50"/>
    </row>
    <row r="3200" spans="3:3" x14ac:dyDescent="0.4">
      <c r="C3200" s="50"/>
    </row>
    <row r="3201" spans="3:3" x14ac:dyDescent="0.4">
      <c r="C3201" s="50"/>
    </row>
    <row r="3202" spans="3:3" x14ac:dyDescent="0.4">
      <c r="C3202" s="50"/>
    </row>
    <row r="3203" spans="3:3" x14ac:dyDescent="0.4">
      <c r="C3203" s="50"/>
    </row>
    <row r="3204" spans="3:3" x14ac:dyDescent="0.4">
      <c r="C3204" s="50"/>
    </row>
    <row r="3205" spans="3:3" x14ac:dyDescent="0.4">
      <c r="C3205" s="50"/>
    </row>
    <row r="3206" spans="3:3" x14ac:dyDescent="0.4">
      <c r="C3206" s="50"/>
    </row>
    <row r="3207" spans="3:3" x14ac:dyDescent="0.4">
      <c r="C3207" s="50"/>
    </row>
    <row r="3208" spans="3:3" x14ac:dyDescent="0.4">
      <c r="C3208" s="50"/>
    </row>
    <row r="3209" spans="3:3" x14ac:dyDescent="0.4">
      <c r="C3209" s="50"/>
    </row>
    <row r="3210" spans="3:3" x14ac:dyDescent="0.4">
      <c r="C3210" s="50"/>
    </row>
    <row r="3211" spans="3:3" x14ac:dyDescent="0.4">
      <c r="C3211" s="50"/>
    </row>
    <row r="3212" spans="3:3" x14ac:dyDescent="0.4">
      <c r="C3212" s="50"/>
    </row>
    <row r="3213" spans="3:3" x14ac:dyDescent="0.4">
      <c r="C3213" s="50"/>
    </row>
    <row r="3214" spans="3:3" x14ac:dyDescent="0.4">
      <c r="C3214" s="50"/>
    </row>
    <row r="3215" spans="3:3" x14ac:dyDescent="0.4">
      <c r="C3215" s="50"/>
    </row>
    <row r="3216" spans="3:3" x14ac:dyDescent="0.4">
      <c r="C3216" s="50"/>
    </row>
    <row r="3217" spans="3:3" x14ac:dyDescent="0.4">
      <c r="C3217" s="50"/>
    </row>
    <row r="3218" spans="3:3" x14ac:dyDescent="0.4">
      <c r="C3218" s="50"/>
    </row>
    <row r="3219" spans="3:3" x14ac:dyDescent="0.4">
      <c r="C3219" s="50"/>
    </row>
    <row r="3220" spans="3:3" x14ac:dyDescent="0.4">
      <c r="C3220" s="50"/>
    </row>
    <row r="3221" spans="3:3" x14ac:dyDescent="0.4">
      <c r="C3221" s="50"/>
    </row>
    <row r="3222" spans="3:3" x14ac:dyDescent="0.4">
      <c r="C3222" s="50"/>
    </row>
    <row r="3223" spans="3:3" x14ac:dyDescent="0.4">
      <c r="C3223" s="50"/>
    </row>
    <row r="3224" spans="3:3" x14ac:dyDescent="0.4">
      <c r="C3224" s="50"/>
    </row>
    <row r="3225" spans="3:3" x14ac:dyDescent="0.4">
      <c r="C3225" s="50"/>
    </row>
    <row r="3226" spans="3:3" x14ac:dyDescent="0.4">
      <c r="C3226" s="50"/>
    </row>
    <row r="3227" spans="3:3" x14ac:dyDescent="0.4">
      <c r="C3227" s="50"/>
    </row>
    <row r="3228" spans="3:3" x14ac:dyDescent="0.4">
      <c r="C3228" s="50"/>
    </row>
    <row r="3229" spans="3:3" x14ac:dyDescent="0.4">
      <c r="C3229" s="50"/>
    </row>
    <row r="3230" spans="3:3" x14ac:dyDescent="0.4">
      <c r="C3230" s="50"/>
    </row>
    <row r="3231" spans="3:3" x14ac:dyDescent="0.4">
      <c r="C3231" s="50"/>
    </row>
    <row r="3232" spans="3:3" x14ac:dyDescent="0.4">
      <c r="C3232" s="50"/>
    </row>
    <row r="3233" spans="3:3" x14ac:dyDescent="0.4">
      <c r="C3233" s="50"/>
    </row>
    <row r="3234" spans="3:3" x14ac:dyDescent="0.4">
      <c r="C3234" s="50"/>
    </row>
    <row r="3235" spans="3:3" x14ac:dyDescent="0.4">
      <c r="C3235" s="50"/>
    </row>
    <row r="3236" spans="3:3" x14ac:dyDescent="0.4">
      <c r="C3236" s="50"/>
    </row>
    <row r="3237" spans="3:3" x14ac:dyDescent="0.4">
      <c r="C3237" s="50"/>
    </row>
    <row r="3238" spans="3:3" x14ac:dyDescent="0.4">
      <c r="C3238" s="50"/>
    </row>
    <row r="3239" spans="3:3" x14ac:dyDescent="0.4">
      <c r="C3239" s="50"/>
    </row>
    <row r="3240" spans="3:3" x14ac:dyDescent="0.4">
      <c r="C3240" s="50"/>
    </row>
    <row r="3241" spans="3:3" x14ac:dyDescent="0.4">
      <c r="C3241" s="50"/>
    </row>
    <row r="3242" spans="3:3" x14ac:dyDescent="0.4">
      <c r="C3242" s="50"/>
    </row>
    <row r="3243" spans="3:3" x14ac:dyDescent="0.4">
      <c r="C3243" s="50"/>
    </row>
    <row r="3244" spans="3:3" x14ac:dyDescent="0.4">
      <c r="C3244" s="50"/>
    </row>
    <row r="3245" spans="3:3" x14ac:dyDescent="0.4">
      <c r="C3245" s="50"/>
    </row>
    <row r="3246" spans="3:3" x14ac:dyDescent="0.4">
      <c r="C3246" s="50"/>
    </row>
    <row r="3247" spans="3:3" x14ac:dyDescent="0.4">
      <c r="C3247" s="50"/>
    </row>
    <row r="3248" spans="3:3" x14ac:dyDescent="0.4">
      <c r="C3248" s="50"/>
    </row>
    <row r="3249" spans="3:3" x14ac:dyDescent="0.4">
      <c r="C3249" s="50"/>
    </row>
    <row r="3250" spans="3:3" x14ac:dyDescent="0.4">
      <c r="C3250" s="50"/>
    </row>
    <row r="3251" spans="3:3" x14ac:dyDescent="0.4">
      <c r="C3251" s="50"/>
    </row>
    <row r="3252" spans="3:3" x14ac:dyDescent="0.4">
      <c r="C3252" s="50"/>
    </row>
    <row r="3253" spans="3:3" x14ac:dyDescent="0.4">
      <c r="C3253" s="50"/>
    </row>
    <row r="3254" spans="3:3" x14ac:dyDescent="0.4">
      <c r="C3254" s="50"/>
    </row>
    <row r="3255" spans="3:3" x14ac:dyDescent="0.4">
      <c r="C3255" s="50"/>
    </row>
    <row r="3256" spans="3:3" x14ac:dyDescent="0.4">
      <c r="C3256" s="50"/>
    </row>
    <row r="3257" spans="3:3" x14ac:dyDescent="0.4">
      <c r="C3257" s="50"/>
    </row>
    <row r="3258" spans="3:3" x14ac:dyDescent="0.4">
      <c r="C3258" s="50"/>
    </row>
    <row r="3259" spans="3:3" x14ac:dyDescent="0.4">
      <c r="C3259" s="50"/>
    </row>
    <row r="3260" spans="3:3" x14ac:dyDescent="0.4">
      <c r="C3260" s="50"/>
    </row>
    <row r="3261" spans="3:3" x14ac:dyDescent="0.4">
      <c r="C3261" s="50"/>
    </row>
    <row r="3262" spans="3:3" x14ac:dyDescent="0.4">
      <c r="C3262" s="50"/>
    </row>
    <row r="3263" spans="3:3" x14ac:dyDescent="0.4">
      <c r="C3263" s="50"/>
    </row>
    <row r="3264" spans="3:3" x14ac:dyDescent="0.4">
      <c r="C3264" s="50"/>
    </row>
    <row r="3265" spans="3:3" x14ac:dyDescent="0.4">
      <c r="C3265" s="50"/>
    </row>
    <row r="3266" spans="3:3" x14ac:dyDescent="0.4">
      <c r="C3266" s="50"/>
    </row>
    <row r="3267" spans="3:3" x14ac:dyDescent="0.4">
      <c r="C3267" s="50"/>
    </row>
    <row r="3268" spans="3:3" x14ac:dyDescent="0.4">
      <c r="C3268" s="50"/>
    </row>
    <row r="3269" spans="3:3" x14ac:dyDescent="0.4">
      <c r="C3269" s="50"/>
    </row>
    <row r="3270" spans="3:3" x14ac:dyDescent="0.4">
      <c r="C3270" s="50"/>
    </row>
    <row r="3271" spans="3:3" x14ac:dyDescent="0.4">
      <c r="C3271" s="50"/>
    </row>
    <row r="3272" spans="3:3" x14ac:dyDescent="0.4">
      <c r="C3272" s="50"/>
    </row>
    <row r="3273" spans="3:3" x14ac:dyDescent="0.4">
      <c r="C3273" s="50"/>
    </row>
    <row r="3274" spans="3:3" x14ac:dyDescent="0.4">
      <c r="C3274" s="50"/>
    </row>
    <row r="3275" spans="3:3" x14ac:dyDescent="0.4">
      <c r="C3275" s="50"/>
    </row>
    <row r="3276" spans="3:3" x14ac:dyDescent="0.4">
      <c r="C3276" s="50"/>
    </row>
    <row r="3277" spans="3:3" x14ac:dyDescent="0.4">
      <c r="C3277" s="50"/>
    </row>
    <row r="3278" spans="3:3" x14ac:dyDescent="0.4">
      <c r="C3278" s="50"/>
    </row>
    <row r="3279" spans="3:3" x14ac:dyDescent="0.4">
      <c r="C3279" s="50"/>
    </row>
    <row r="3280" spans="3:3" x14ac:dyDescent="0.4">
      <c r="C3280" s="50"/>
    </row>
    <row r="3281" spans="3:3" x14ac:dyDescent="0.4">
      <c r="C3281" s="50"/>
    </row>
    <row r="3282" spans="3:3" x14ac:dyDescent="0.4">
      <c r="C3282" s="50"/>
    </row>
    <row r="3283" spans="3:3" x14ac:dyDescent="0.4">
      <c r="C3283" s="50"/>
    </row>
    <row r="3284" spans="3:3" x14ac:dyDescent="0.4">
      <c r="C3284" s="50"/>
    </row>
    <row r="3285" spans="3:3" x14ac:dyDescent="0.4">
      <c r="C3285" s="50"/>
    </row>
    <row r="3286" spans="3:3" x14ac:dyDescent="0.4">
      <c r="C3286" s="50"/>
    </row>
    <row r="3287" spans="3:3" x14ac:dyDescent="0.4">
      <c r="C3287" s="50"/>
    </row>
    <row r="3288" spans="3:3" x14ac:dyDescent="0.4">
      <c r="C3288" s="50"/>
    </row>
    <row r="3289" spans="3:3" x14ac:dyDescent="0.4">
      <c r="C3289" s="50"/>
    </row>
    <row r="3290" spans="3:3" x14ac:dyDescent="0.4">
      <c r="C3290" s="50"/>
    </row>
    <row r="3291" spans="3:3" x14ac:dyDescent="0.4">
      <c r="C3291" s="50"/>
    </row>
    <row r="3292" spans="3:3" x14ac:dyDescent="0.4">
      <c r="C3292" s="50"/>
    </row>
    <row r="3293" spans="3:3" x14ac:dyDescent="0.4">
      <c r="C3293" s="50"/>
    </row>
    <row r="3294" spans="3:3" x14ac:dyDescent="0.4">
      <c r="C3294" s="50"/>
    </row>
    <row r="3295" spans="3:3" x14ac:dyDescent="0.4">
      <c r="C3295" s="50"/>
    </row>
    <row r="3296" spans="3:3" x14ac:dyDescent="0.4">
      <c r="C3296" s="50"/>
    </row>
    <row r="3297" spans="3:3" x14ac:dyDescent="0.4">
      <c r="C3297" s="50"/>
    </row>
    <row r="3298" spans="3:3" x14ac:dyDescent="0.4">
      <c r="C3298" s="50"/>
    </row>
    <row r="3299" spans="3:3" x14ac:dyDescent="0.4">
      <c r="C3299" s="50"/>
    </row>
    <row r="3300" spans="3:3" x14ac:dyDescent="0.4">
      <c r="C3300" s="50"/>
    </row>
    <row r="3301" spans="3:3" x14ac:dyDescent="0.4">
      <c r="C3301" s="50"/>
    </row>
    <row r="3302" spans="3:3" x14ac:dyDescent="0.4">
      <c r="C3302" s="50"/>
    </row>
    <row r="3303" spans="3:3" x14ac:dyDescent="0.4">
      <c r="C3303" s="50"/>
    </row>
    <row r="3304" spans="3:3" x14ac:dyDescent="0.4">
      <c r="C3304" s="50"/>
    </row>
    <row r="3305" spans="3:3" x14ac:dyDescent="0.4">
      <c r="C3305" s="50"/>
    </row>
    <row r="3306" spans="3:3" x14ac:dyDescent="0.4">
      <c r="C3306" s="50"/>
    </row>
    <row r="3307" spans="3:3" x14ac:dyDescent="0.4">
      <c r="C3307" s="50"/>
    </row>
    <row r="3308" spans="3:3" x14ac:dyDescent="0.4">
      <c r="C3308" s="50"/>
    </row>
    <row r="3309" spans="3:3" x14ac:dyDescent="0.4">
      <c r="C3309" s="50"/>
    </row>
    <row r="3310" spans="3:3" x14ac:dyDescent="0.4">
      <c r="C3310" s="50"/>
    </row>
    <row r="3311" spans="3:3" x14ac:dyDescent="0.4">
      <c r="C3311" s="50"/>
    </row>
    <row r="3312" spans="3:3" x14ac:dyDescent="0.4">
      <c r="C3312" s="50"/>
    </row>
    <row r="3313" spans="3:3" x14ac:dyDescent="0.4">
      <c r="C3313" s="50"/>
    </row>
    <row r="3314" spans="3:3" x14ac:dyDescent="0.4">
      <c r="C3314" s="50"/>
    </row>
    <row r="3315" spans="3:3" x14ac:dyDescent="0.4">
      <c r="C3315" s="50"/>
    </row>
    <row r="3316" spans="3:3" x14ac:dyDescent="0.4">
      <c r="C3316" s="50"/>
    </row>
    <row r="3317" spans="3:3" x14ac:dyDescent="0.4">
      <c r="C3317" s="50"/>
    </row>
    <row r="3318" spans="3:3" x14ac:dyDescent="0.4">
      <c r="C3318" s="50"/>
    </row>
    <row r="3319" spans="3:3" x14ac:dyDescent="0.4">
      <c r="C3319" s="50"/>
    </row>
    <row r="3320" spans="3:3" x14ac:dyDescent="0.4">
      <c r="C3320" s="50"/>
    </row>
    <row r="3321" spans="3:3" x14ac:dyDescent="0.4">
      <c r="C3321" s="50"/>
    </row>
    <row r="3322" spans="3:3" x14ac:dyDescent="0.4">
      <c r="C3322" s="50"/>
    </row>
    <row r="3323" spans="3:3" x14ac:dyDescent="0.4">
      <c r="C3323" s="50"/>
    </row>
    <row r="3324" spans="3:3" x14ac:dyDescent="0.4">
      <c r="C3324" s="50"/>
    </row>
    <row r="3325" spans="3:3" x14ac:dyDescent="0.4">
      <c r="C3325" s="50"/>
    </row>
    <row r="3326" spans="3:3" x14ac:dyDescent="0.4">
      <c r="C3326" s="50"/>
    </row>
    <row r="3327" spans="3:3" x14ac:dyDescent="0.4">
      <c r="C3327" s="50"/>
    </row>
    <row r="3328" spans="3:3" x14ac:dyDescent="0.4">
      <c r="C3328" s="50"/>
    </row>
    <row r="3329" spans="3:3" x14ac:dyDescent="0.4">
      <c r="C3329" s="50"/>
    </row>
    <row r="3330" spans="3:3" x14ac:dyDescent="0.4">
      <c r="C3330" s="50"/>
    </row>
    <row r="3331" spans="3:3" x14ac:dyDescent="0.4">
      <c r="C3331" s="50"/>
    </row>
    <row r="3332" spans="3:3" x14ac:dyDescent="0.4">
      <c r="C3332" s="50"/>
    </row>
    <row r="3333" spans="3:3" x14ac:dyDescent="0.4">
      <c r="C3333" s="50"/>
    </row>
    <row r="3334" spans="3:3" x14ac:dyDescent="0.4">
      <c r="C3334" s="50"/>
    </row>
    <row r="3335" spans="3:3" x14ac:dyDescent="0.4">
      <c r="C3335" s="50"/>
    </row>
    <row r="3336" spans="3:3" x14ac:dyDescent="0.4">
      <c r="C3336" s="50"/>
    </row>
    <row r="3337" spans="3:3" x14ac:dyDescent="0.4">
      <c r="C3337" s="50"/>
    </row>
    <row r="3338" spans="3:3" x14ac:dyDescent="0.4">
      <c r="C3338" s="50"/>
    </row>
    <row r="3339" spans="3:3" x14ac:dyDescent="0.4">
      <c r="C3339" s="50"/>
    </row>
    <row r="3340" spans="3:3" x14ac:dyDescent="0.4">
      <c r="C3340" s="50"/>
    </row>
    <row r="3341" spans="3:3" x14ac:dyDescent="0.4">
      <c r="C3341" s="50"/>
    </row>
    <row r="3342" spans="3:3" x14ac:dyDescent="0.4">
      <c r="C3342" s="50"/>
    </row>
    <row r="3343" spans="3:3" x14ac:dyDescent="0.4">
      <c r="C3343" s="50"/>
    </row>
    <row r="3344" spans="3:3" x14ac:dyDescent="0.4">
      <c r="C3344" s="50"/>
    </row>
    <row r="3345" spans="3:3" x14ac:dyDescent="0.4">
      <c r="C3345" s="50"/>
    </row>
    <row r="3346" spans="3:3" x14ac:dyDescent="0.4">
      <c r="C3346" s="50"/>
    </row>
    <row r="3347" spans="3:3" x14ac:dyDescent="0.4">
      <c r="C3347" s="50"/>
    </row>
    <row r="3348" spans="3:3" x14ac:dyDescent="0.4">
      <c r="C3348" s="50"/>
    </row>
    <row r="3349" spans="3:3" x14ac:dyDescent="0.4">
      <c r="C3349" s="50"/>
    </row>
    <row r="3350" spans="3:3" x14ac:dyDescent="0.4">
      <c r="C3350" s="50"/>
    </row>
    <row r="3351" spans="3:3" x14ac:dyDescent="0.4">
      <c r="C3351" s="50"/>
    </row>
    <row r="3352" spans="3:3" x14ac:dyDescent="0.4">
      <c r="C3352" s="50"/>
    </row>
    <row r="3353" spans="3:3" x14ac:dyDescent="0.4">
      <c r="C3353" s="50"/>
    </row>
    <row r="3354" spans="3:3" x14ac:dyDescent="0.4">
      <c r="C3354" s="50"/>
    </row>
    <row r="3355" spans="3:3" x14ac:dyDescent="0.4">
      <c r="C3355" s="50"/>
    </row>
    <row r="3356" spans="3:3" x14ac:dyDescent="0.4">
      <c r="C3356" s="50"/>
    </row>
    <row r="3357" spans="3:3" x14ac:dyDescent="0.4">
      <c r="C3357" s="50"/>
    </row>
    <row r="3358" spans="3:3" x14ac:dyDescent="0.4">
      <c r="C3358" s="50"/>
    </row>
    <row r="3359" spans="3:3" x14ac:dyDescent="0.4">
      <c r="C3359" s="50"/>
    </row>
    <row r="3360" spans="3:3" x14ac:dyDescent="0.4">
      <c r="C3360" s="50"/>
    </row>
    <row r="3361" spans="3:3" x14ac:dyDescent="0.4">
      <c r="C3361" s="50"/>
    </row>
    <row r="3362" spans="3:3" x14ac:dyDescent="0.4">
      <c r="C3362" s="50"/>
    </row>
    <row r="3363" spans="3:3" x14ac:dyDescent="0.4">
      <c r="C3363" s="50"/>
    </row>
    <row r="3364" spans="3:3" x14ac:dyDescent="0.4">
      <c r="C3364" s="50"/>
    </row>
    <row r="3365" spans="3:3" x14ac:dyDescent="0.4">
      <c r="C3365" s="50"/>
    </row>
    <row r="3366" spans="3:3" x14ac:dyDescent="0.4">
      <c r="C3366" s="50"/>
    </row>
    <row r="3367" spans="3:3" x14ac:dyDescent="0.4">
      <c r="C3367" s="50"/>
    </row>
    <row r="3368" spans="3:3" x14ac:dyDescent="0.4">
      <c r="C3368" s="50"/>
    </row>
    <row r="3369" spans="3:3" x14ac:dyDescent="0.4">
      <c r="C3369" s="50"/>
    </row>
    <row r="3370" spans="3:3" x14ac:dyDescent="0.4">
      <c r="C3370" s="50"/>
    </row>
    <row r="3371" spans="3:3" x14ac:dyDescent="0.4">
      <c r="C3371" s="50"/>
    </row>
    <row r="3372" spans="3:3" x14ac:dyDescent="0.4">
      <c r="C3372" s="50"/>
    </row>
    <row r="3373" spans="3:3" x14ac:dyDescent="0.4">
      <c r="C3373" s="50"/>
    </row>
    <row r="3374" spans="3:3" x14ac:dyDescent="0.4">
      <c r="C3374" s="50"/>
    </row>
    <row r="3375" spans="3:3" x14ac:dyDescent="0.4">
      <c r="C3375" s="50"/>
    </row>
    <row r="3376" spans="3:3" x14ac:dyDescent="0.4">
      <c r="C3376" s="50"/>
    </row>
    <row r="3377" spans="3:3" x14ac:dyDescent="0.4">
      <c r="C3377" s="50"/>
    </row>
    <row r="3378" spans="3:3" x14ac:dyDescent="0.4">
      <c r="C3378" s="50"/>
    </row>
    <row r="3379" spans="3:3" x14ac:dyDescent="0.4">
      <c r="C3379" s="50"/>
    </row>
    <row r="3380" spans="3:3" x14ac:dyDescent="0.4">
      <c r="C3380" s="50"/>
    </row>
    <row r="3381" spans="3:3" x14ac:dyDescent="0.4">
      <c r="C3381" s="50"/>
    </row>
    <row r="3382" spans="3:3" x14ac:dyDescent="0.4">
      <c r="C3382" s="50"/>
    </row>
    <row r="3383" spans="3:3" x14ac:dyDescent="0.4">
      <c r="C3383" s="50"/>
    </row>
    <row r="3384" spans="3:3" x14ac:dyDescent="0.4">
      <c r="C3384" s="50"/>
    </row>
    <row r="3385" spans="3:3" x14ac:dyDescent="0.4">
      <c r="C3385" s="50"/>
    </row>
    <row r="3386" spans="3:3" x14ac:dyDescent="0.4">
      <c r="C3386" s="50"/>
    </row>
    <row r="3387" spans="3:3" x14ac:dyDescent="0.4">
      <c r="C3387" s="50"/>
    </row>
    <row r="3388" spans="3:3" x14ac:dyDescent="0.4">
      <c r="C3388" s="50"/>
    </row>
    <row r="3389" spans="3:3" x14ac:dyDescent="0.4">
      <c r="C3389" s="50"/>
    </row>
    <row r="3390" spans="3:3" x14ac:dyDescent="0.4">
      <c r="C3390" s="50"/>
    </row>
    <row r="3391" spans="3:3" x14ac:dyDescent="0.4">
      <c r="C3391" s="50"/>
    </row>
    <row r="3392" spans="3:3" x14ac:dyDescent="0.4">
      <c r="C3392" s="50"/>
    </row>
    <row r="3393" spans="3:3" x14ac:dyDescent="0.4">
      <c r="C3393" s="50"/>
    </row>
    <row r="3394" spans="3:3" x14ac:dyDescent="0.4">
      <c r="C3394" s="50"/>
    </row>
    <row r="3395" spans="3:3" x14ac:dyDescent="0.4">
      <c r="C3395" s="50"/>
    </row>
    <row r="3396" spans="3:3" x14ac:dyDescent="0.4">
      <c r="C3396" s="50"/>
    </row>
    <row r="3397" spans="3:3" x14ac:dyDescent="0.4">
      <c r="C3397" s="50"/>
    </row>
    <row r="3398" spans="3:3" x14ac:dyDescent="0.4">
      <c r="C3398" s="50"/>
    </row>
    <row r="3399" spans="3:3" x14ac:dyDescent="0.4">
      <c r="C3399" s="50"/>
    </row>
    <row r="3400" spans="3:3" x14ac:dyDescent="0.4">
      <c r="C3400" s="50"/>
    </row>
    <row r="3401" spans="3:3" x14ac:dyDescent="0.4">
      <c r="C3401" s="50"/>
    </row>
    <row r="3402" spans="3:3" x14ac:dyDescent="0.4">
      <c r="C3402" s="50"/>
    </row>
    <row r="3403" spans="3:3" x14ac:dyDescent="0.4">
      <c r="C3403" s="50"/>
    </row>
    <row r="3404" spans="3:3" x14ac:dyDescent="0.4">
      <c r="C3404" s="50"/>
    </row>
    <row r="3405" spans="3:3" x14ac:dyDescent="0.4">
      <c r="C3405" s="50"/>
    </row>
    <row r="3406" spans="3:3" x14ac:dyDescent="0.4">
      <c r="C3406" s="50"/>
    </row>
    <row r="3407" spans="3:3" x14ac:dyDescent="0.4">
      <c r="C3407" s="50"/>
    </row>
    <row r="3408" spans="3:3" x14ac:dyDescent="0.4">
      <c r="C3408" s="50"/>
    </row>
    <row r="3409" spans="3:3" x14ac:dyDescent="0.4">
      <c r="C3409" s="50"/>
    </row>
    <row r="3410" spans="3:3" x14ac:dyDescent="0.4">
      <c r="C3410" s="50"/>
    </row>
    <row r="3411" spans="3:3" x14ac:dyDescent="0.4">
      <c r="C3411" s="50"/>
    </row>
    <row r="3412" spans="3:3" x14ac:dyDescent="0.4">
      <c r="C3412" s="50"/>
    </row>
    <row r="3413" spans="3:3" x14ac:dyDescent="0.4">
      <c r="C3413" s="50"/>
    </row>
    <row r="3414" spans="3:3" x14ac:dyDescent="0.4">
      <c r="C3414" s="50"/>
    </row>
    <row r="3415" spans="3:3" x14ac:dyDescent="0.4">
      <c r="C3415" s="50"/>
    </row>
    <row r="3416" spans="3:3" x14ac:dyDescent="0.4">
      <c r="C3416" s="50"/>
    </row>
    <row r="3417" spans="3:3" x14ac:dyDescent="0.4">
      <c r="C3417" s="50"/>
    </row>
    <row r="3418" spans="3:3" x14ac:dyDescent="0.4">
      <c r="C3418" s="50"/>
    </row>
    <row r="3419" spans="3:3" x14ac:dyDescent="0.4">
      <c r="C3419" s="50"/>
    </row>
    <row r="3420" spans="3:3" x14ac:dyDescent="0.4">
      <c r="C3420" s="50"/>
    </row>
    <row r="3421" spans="3:3" x14ac:dyDescent="0.4">
      <c r="C3421" s="50"/>
    </row>
    <row r="3422" spans="3:3" x14ac:dyDescent="0.4">
      <c r="C3422" s="50"/>
    </row>
    <row r="3423" spans="3:3" x14ac:dyDescent="0.4">
      <c r="C3423" s="50"/>
    </row>
    <row r="3424" spans="3:3" x14ac:dyDescent="0.4">
      <c r="C3424" s="50"/>
    </row>
    <row r="3425" spans="3:3" x14ac:dyDescent="0.4">
      <c r="C3425" s="50"/>
    </row>
    <row r="3426" spans="3:3" x14ac:dyDescent="0.4">
      <c r="C3426" s="50"/>
    </row>
    <row r="3427" spans="3:3" x14ac:dyDescent="0.4">
      <c r="C3427" s="50"/>
    </row>
    <row r="3428" spans="3:3" x14ac:dyDescent="0.4">
      <c r="C3428" s="50"/>
    </row>
    <row r="3429" spans="3:3" x14ac:dyDescent="0.4">
      <c r="C3429" s="50"/>
    </row>
    <row r="3430" spans="3:3" x14ac:dyDescent="0.4">
      <c r="C3430" s="50"/>
    </row>
    <row r="3431" spans="3:3" x14ac:dyDescent="0.4">
      <c r="C3431" s="50"/>
    </row>
    <row r="3432" spans="3:3" x14ac:dyDescent="0.4">
      <c r="C3432" s="50"/>
    </row>
    <row r="3433" spans="3:3" x14ac:dyDescent="0.4">
      <c r="C3433" s="50"/>
    </row>
    <row r="3434" spans="3:3" x14ac:dyDescent="0.4">
      <c r="C3434" s="50"/>
    </row>
    <row r="3435" spans="3:3" x14ac:dyDescent="0.4">
      <c r="C3435" s="50"/>
    </row>
    <row r="3436" spans="3:3" x14ac:dyDescent="0.4">
      <c r="C3436" s="50"/>
    </row>
    <row r="3437" spans="3:3" x14ac:dyDescent="0.4">
      <c r="C3437" s="50"/>
    </row>
    <row r="3438" spans="3:3" x14ac:dyDescent="0.4">
      <c r="C3438" s="50"/>
    </row>
    <row r="3439" spans="3:3" x14ac:dyDescent="0.4">
      <c r="C3439" s="50"/>
    </row>
    <row r="3440" spans="3:3" x14ac:dyDescent="0.4">
      <c r="C3440" s="50"/>
    </row>
    <row r="3441" spans="3:3" x14ac:dyDescent="0.4">
      <c r="C3441" s="50"/>
    </row>
    <row r="3442" spans="3:3" x14ac:dyDescent="0.4">
      <c r="C3442" s="50"/>
    </row>
    <row r="3443" spans="3:3" x14ac:dyDescent="0.4">
      <c r="C3443" s="50"/>
    </row>
    <row r="3444" spans="3:3" x14ac:dyDescent="0.4">
      <c r="C3444" s="50"/>
    </row>
    <row r="3445" spans="3:3" x14ac:dyDescent="0.4">
      <c r="C3445" s="50"/>
    </row>
    <row r="3446" spans="3:3" x14ac:dyDescent="0.4">
      <c r="C3446" s="50"/>
    </row>
    <row r="3447" spans="3:3" x14ac:dyDescent="0.4">
      <c r="C3447" s="50"/>
    </row>
    <row r="3448" spans="3:3" x14ac:dyDescent="0.4">
      <c r="C3448" s="50"/>
    </row>
    <row r="3449" spans="3:3" x14ac:dyDescent="0.4">
      <c r="C3449" s="50"/>
    </row>
    <row r="3450" spans="3:3" x14ac:dyDescent="0.4">
      <c r="C3450" s="50"/>
    </row>
    <row r="3451" spans="3:3" x14ac:dyDescent="0.4">
      <c r="C3451" s="50"/>
    </row>
    <row r="3452" spans="3:3" x14ac:dyDescent="0.4">
      <c r="C3452" s="50"/>
    </row>
    <row r="3453" spans="3:3" x14ac:dyDescent="0.4">
      <c r="C3453" s="50"/>
    </row>
    <row r="3454" spans="3:3" x14ac:dyDescent="0.4">
      <c r="C3454" s="50"/>
    </row>
    <row r="3455" spans="3:3" x14ac:dyDescent="0.4">
      <c r="C3455" s="50"/>
    </row>
    <row r="3456" spans="3:3" x14ac:dyDescent="0.4">
      <c r="C3456" s="50"/>
    </row>
    <row r="3457" spans="3:3" x14ac:dyDescent="0.4">
      <c r="C3457" s="50"/>
    </row>
    <row r="3458" spans="3:3" x14ac:dyDescent="0.4">
      <c r="C3458" s="50"/>
    </row>
    <row r="3459" spans="3:3" x14ac:dyDescent="0.4">
      <c r="C3459" s="50"/>
    </row>
    <row r="3460" spans="3:3" x14ac:dyDescent="0.4">
      <c r="C3460" s="50"/>
    </row>
    <row r="3461" spans="3:3" x14ac:dyDescent="0.4">
      <c r="C3461" s="50"/>
    </row>
    <row r="3462" spans="3:3" x14ac:dyDescent="0.4">
      <c r="C3462" s="50"/>
    </row>
    <row r="3463" spans="3:3" x14ac:dyDescent="0.4">
      <c r="C3463" s="50"/>
    </row>
    <row r="3464" spans="3:3" x14ac:dyDescent="0.4">
      <c r="C3464" s="50"/>
    </row>
    <row r="3465" spans="3:3" x14ac:dyDescent="0.4">
      <c r="C3465" s="50"/>
    </row>
    <row r="3466" spans="3:3" x14ac:dyDescent="0.4">
      <c r="C3466" s="50"/>
    </row>
    <row r="3467" spans="3:3" x14ac:dyDescent="0.4">
      <c r="C3467" s="50"/>
    </row>
    <row r="3468" spans="3:3" x14ac:dyDescent="0.4">
      <c r="C3468" s="50"/>
    </row>
    <row r="3469" spans="3:3" x14ac:dyDescent="0.4">
      <c r="C3469" s="50"/>
    </row>
    <row r="3470" spans="3:3" x14ac:dyDescent="0.4">
      <c r="C3470" s="50"/>
    </row>
    <row r="3471" spans="3:3" x14ac:dyDescent="0.4">
      <c r="C3471" s="50"/>
    </row>
    <row r="3472" spans="3:3" x14ac:dyDescent="0.4">
      <c r="C3472" s="50"/>
    </row>
    <row r="3473" spans="3:3" x14ac:dyDescent="0.4">
      <c r="C3473" s="50"/>
    </row>
    <row r="3474" spans="3:3" x14ac:dyDescent="0.4">
      <c r="C3474" s="50"/>
    </row>
    <row r="3475" spans="3:3" x14ac:dyDescent="0.4">
      <c r="C3475" s="50"/>
    </row>
    <row r="3476" spans="3:3" x14ac:dyDescent="0.4">
      <c r="C3476" s="50"/>
    </row>
    <row r="3477" spans="3:3" x14ac:dyDescent="0.4">
      <c r="C3477" s="50"/>
    </row>
    <row r="3478" spans="3:3" x14ac:dyDescent="0.4">
      <c r="C3478" s="50"/>
    </row>
    <row r="3479" spans="3:3" x14ac:dyDescent="0.4">
      <c r="C3479" s="50"/>
    </row>
    <row r="3480" spans="3:3" x14ac:dyDescent="0.4">
      <c r="C3480" s="50"/>
    </row>
    <row r="3481" spans="3:3" x14ac:dyDescent="0.4">
      <c r="C3481" s="50"/>
    </row>
    <row r="3482" spans="3:3" x14ac:dyDescent="0.4">
      <c r="C3482" s="50"/>
    </row>
    <row r="3483" spans="3:3" x14ac:dyDescent="0.4">
      <c r="C3483" s="50"/>
    </row>
    <row r="3484" spans="3:3" x14ac:dyDescent="0.4">
      <c r="C3484" s="50"/>
    </row>
    <row r="3485" spans="3:3" x14ac:dyDescent="0.4">
      <c r="C3485" s="50"/>
    </row>
    <row r="3486" spans="3:3" x14ac:dyDescent="0.4">
      <c r="C3486" s="50"/>
    </row>
    <row r="3487" spans="3:3" x14ac:dyDescent="0.4">
      <c r="C3487" s="50"/>
    </row>
    <row r="3488" spans="3:3" x14ac:dyDescent="0.4">
      <c r="C3488" s="50"/>
    </row>
    <row r="3489" spans="3:3" x14ac:dyDescent="0.4">
      <c r="C3489" s="50"/>
    </row>
    <row r="3490" spans="3:3" x14ac:dyDescent="0.4">
      <c r="C3490" s="50"/>
    </row>
    <row r="3491" spans="3:3" x14ac:dyDescent="0.4">
      <c r="C3491" s="50"/>
    </row>
    <row r="3492" spans="3:3" x14ac:dyDescent="0.4">
      <c r="C3492" s="50"/>
    </row>
    <row r="3493" spans="3:3" x14ac:dyDescent="0.4">
      <c r="C3493" s="50"/>
    </row>
    <row r="3494" spans="3:3" x14ac:dyDescent="0.4">
      <c r="C3494" s="50"/>
    </row>
    <row r="3495" spans="3:3" x14ac:dyDescent="0.4">
      <c r="C3495" s="50"/>
    </row>
    <row r="3496" spans="3:3" x14ac:dyDescent="0.4">
      <c r="C3496" s="50"/>
    </row>
    <row r="3497" spans="3:3" x14ac:dyDescent="0.4">
      <c r="C3497" s="50"/>
    </row>
    <row r="3498" spans="3:3" x14ac:dyDescent="0.4">
      <c r="C3498" s="50"/>
    </row>
    <row r="3499" spans="3:3" x14ac:dyDescent="0.4">
      <c r="C3499" s="50"/>
    </row>
    <row r="3500" spans="3:3" x14ac:dyDescent="0.4">
      <c r="C3500" s="50"/>
    </row>
    <row r="3501" spans="3:3" x14ac:dyDescent="0.4">
      <c r="C3501" s="50"/>
    </row>
    <row r="3502" spans="3:3" x14ac:dyDescent="0.4">
      <c r="C3502" s="50"/>
    </row>
    <row r="3503" spans="3:3" x14ac:dyDescent="0.4">
      <c r="C3503" s="50"/>
    </row>
    <row r="3504" spans="3:3" x14ac:dyDescent="0.4">
      <c r="C3504" s="50"/>
    </row>
    <row r="3505" spans="3:3" x14ac:dyDescent="0.4">
      <c r="C3505" s="50"/>
    </row>
    <row r="3506" spans="3:3" x14ac:dyDescent="0.4">
      <c r="C3506" s="50"/>
    </row>
    <row r="3507" spans="3:3" x14ac:dyDescent="0.4">
      <c r="C3507" s="50"/>
    </row>
    <row r="3508" spans="3:3" x14ac:dyDescent="0.4">
      <c r="C3508" s="50"/>
    </row>
    <row r="3509" spans="3:3" x14ac:dyDescent="0.4">
      <c r="C3509" s="50"/>
    </row>
    <row r="3510" spans="3:3" x14ac:dyDescent="0.4">
      <c r="C3510" s="50"/>
    </row>
    <row r="3511" spans="3:3" x14ac:dyDescent="0.4">
      <c r="C3511" s="50"/>
    </row>
    <row r="3512" spans="3:3" x14ac:dyDescent="0.4">
      <c r="C3512" s="50"/>
    </row>
    <row r="3513" spans="3:3" x14ac:dyDescent="0.4">
      <c r="C3513" s="50"/>
    </row>
    <row r="3514" spans="3:3" x14ac:dyDescent="0.4">
      <c r="C3514" s="50"/>
    </row>
    <row r="3515" spans="3:3" x14ac:dyDescent="0.4">
      <c r="C3515" s="50"/>
    </row>
    <row r="3516" spans="3:3" x14ac:dyDescent="0.4">
      <c r="C3516" s="50"/>
    </row>
    <row r="3517" spans="3:3" x14ac:dyDescent="0.4">
      <c r="C3517" s="50"/>
    </row>
    <row r="3518" spans="3:3" x14ac:dyDescent="0.4">
      <c r="C3518" s="50"/>
    </row>
    <row r="3519" spans="3:3" x14ac:dyDescent="0.4">
      <c r="C3519" s="50"/>
    </row>
    <row r="3520" spans="3:3" x14ac:dyDescent="0.4">
      <c r="C3520" s="50"/>
    </row>
    <row r="3521" spans="3:3" x14ac:dyDescent="0.4">
      <c r="C3521" s="50"/>
    </row>
    <row r="3522" spans="3:3" x14ac:dyDescent="0.4">
      <c r="C3522" s="50"/>
    </row>
    <row r="3523" spans="3:3" x14ac:dyDescent="0.4">
      <c r="C3523" s="50"/>
    </row>
    <row r="3524" spans="3:3" x14ac:dyDescent="0.4">
      <c r="C3524" s="50"/>
    </row>
    <row r="3525" spans="3:3" x14ac:dyDescent="0.4">
      <c r="C3525" s="50"/>
    </row>
    <row r="3526" spans="3:3" x14ac:dyDescent="0.4">
      <c r="C3526" s="50"/>
    </row>
    <row r="3527" spans="3:3" x14ac:dyDescent="0.4">
      <c r="C3527" s="50"/>
    </row>
    <row r="3528" spans="3:3" x14ac:dyDescent="0.4">
      <c r="C3528" s="50"/>
    </row>
    <row r="3529" spans="3:3" x14ac:dyDescent="0.4">
      <c r="C3529" s="50"/>
    </row>
    <row r="3530" spans="3:3" x14ac:dyDescent="0.4">
      <c r="C3530" s="50"/>
    </row>
    <row r="3531" spans="3:3" x14ac:dyDescent="0.4">
      <c r="C3531" s="50"/>
    </row>
    <row r="3532" spans="3:3" x14ac:dyDescent="0.4">
      <c r="C3532" s="50"/>
    </row>
    <row r="3533" spans="3:3" x14ac:dyDescent="0.4">
      <c r="C3533" s="50"/>
    </row>
    <row r="3534" spans="3:3" x14ac:dyDescent="0.4">
      <c r="C3534" s="50"/>
    </row>
    <row r="3535" spans="3:3" x14ac:dyDescent="0.4">
      <c r="C3535" s="50"/>
    </row>
    <row r="3536" spans="3:3" x14ac:dyDescent="0.4">
      <c r="C3536" s="50"/>
    </row>
    <row r="3537" spans="3:3" x14ac:dyDescent="0.4">
      <c r="C3537" s="50"/>
    </row>
    <row r="3538" spans="3:3" x14ac:dyDescent="0.4">
      <c r="C3538" s="50"/>
    </row>
    <row r="3539" spans="3:3" x14ac:dyDescent="0.4">
      <c r="C3539" s="50"/>
    </row>
    <row r="3540" spans="3:3" x14ac:dyDescent="0.4">
      <c r="C3540" s="50"/>
    </row>
    <row r="3541" spans="3:3" x14ac:dyDescent="0.4">
      <c r="C3541" s="50"/>
    </row>
    <row r="3542" spans="3:3" x14ac:dyDescent="0.4">
      <c r="C3542" s="50"/>
    </row>
    <row r="3543" spans="3:3" x14ac:dyDescent="0.4">
      <c r="C3543" s="50"/>
    </row>
    <row r="3544" spans="3:3" x14ac:dyDescent="0.4">
      <c r="C3544" s="50"/>
    </row>
    <row r="3545" spans="3:3" x14ac:dyDescent="0.4">
      <c r="C3545" s="50"/>
    </row>
    <row r="3546" spans="3:3" x14ac:dyDescent="0.4">
      <c r="C3546" s="50"/>
    </row>
    <row r="3547" spans="3:3" x14ac:dyDescent="0.4">
      <c r="C3547" s="50"/>
    </row>
    <row r="3548" spans="3:3" x14ac:dyDescent="0.4">
      <c r="C3548" s="50"/>
    </row>
    <row r="3549" spans="3:3" x14ac:dyDescent="0.4">
      <c r="C3549" s="50"/>
    </row>
    <row r="3550" spans="3:3" x14ac:dyDescent="0.4">
      <c r="C3550" s="50"/>
    </row>
    <row r="3551" spans="3:3" x14ac:dyDescent="0.4">
      <c r="C3551" s="50"/>
    </row>
    <row r="3552" spans="3:3" x14ac:dyDescent="0.4">
      <c r="C3552" s="50"/>
    </row>
    <row r="3553" spans="3:3" x14ac:dyDescent="0.4">
      <c r="C3553" s="50"/>
    </row>
    <row r="3554" spans="3:3" x14ac:dyDescent="0.4">
      <c r="C3554" s="50"/>
    </row>
    <row r="3555" spans="3:3" x14ac:dyDescent="0.4">
      <c r="C3555" s="50"/>
    </row>
    <row r="3556" spans="3:3" x14ac:dyDescent="0.4">
      <c r="C3556" s="50"/>
    </row>
    <row r="3557" spans="3:3" x14ac:dyDescent="0.4">
      <c r="C3557" s="50"/>
    </row>
    <row r="3558" spans="3:3" x14ac:dyDescent="0.4">
      <c r="C3558" s="50"/>
    </row>
    <row r="3559" spans="3:3" x14ac:dyDescent="0.4">
      <c r="C3559" s="50"/>
    </row>
    <row r="3560" spans="3:3" x14ac:dyDescent="0.4">
      <c r="C3560" s="50"/>
    </row>
    <row r="3561" spans="3:3" x14ac:dyDescent="0.4">
      <c r="C3561" s="50"/>
    </row>
    <row r="3562" spans="3:3" x14ac:dyDescent="0.4">
      <c r="C3562" s="50"/>
    </row>
    <row r="3563" spans="3:3" x14ac:dyDescent="0.4">
      <c r="C3563" s="50"/>
    </row>
    <row r="3564" spans="3:3" x14ac:dyDescent="0.4">
      <c r="C3564" s="50"/>
    </row>
    <row r="3565" spans="3:3" x14ac:dyDescent="0.4">
      <c r="C3565" s="50"/>
    </row>
    <row r="3566" spans="3:3" x14ac:dyDescent="0.4">
      <c r="C3566" s="50"/>
    </row>
    <row r="3567" spans="3:3" x14ac:dyDescent="0.4">
      <c r="C3567" s="50"/>
    </row>
    <row r="3568" spans="3:3" x14ac:dyDescent="0.4">
      <c r="C3568" s="50"/>
    </row>
    <row r="3569" spans="3:3" x14ac:dyDescent="0.4">
      <c r="C3569" s="50"/>
    </row>
    <row r="3570" spans="3:3" x14ac:dyDescent="0.4">
      <c r="C3570" s="50"/>
    </row>
    <row r="3571" spans="3:3" x14ac:dyDescent="0.4">
      <c r="C3571" s="50"/>
    </row>
    <row r="3572" spans="3:3" x14ac:dyDescent="0.4">
      <c r="C3572" s="50"/>
    </row>
    <row r="3573" spans="3:3" x14ac:dyDescent="0.4">
      <c r="C3573" s="50"/>
    </row>
    <row r="3574" spans="3:3" x14ac:dyDescent="0.4">
      <c r="C3574" s="50"/>
    </row>
    <row r="3575" spans="3:3" x14ac:dyDescent="0.4">
      <c r="C3575" s="50"/>
    </row>
    <row r="3576" spans="3:3" x14ac:dyDescent="0.4">
      <c r="C3576" s="50"/>
    </row>
    <row r="3577" spans="3:3" x14ac:dyDescent="0.4">
      <c r="C3577" s="50"/>
    </row>
    <row r="3578" spans="3:3" x14ac:dyDescent="0.4">
      <c r="C3578" s="50"/>
    </row>
    <row r="3579" spans="3:3" x14ac:dyDescent="0.4">
      <c r="C3579" s="50"/>
    </row>
    <row r="3580" spans="3:3" x14ac:dyDescent="0.4">
      <c r="C3580" s="50"/>
    </row>
    <row r="3581" spans="3:3" x14ac:dyDescent="0.4">
      <c r="C3581" s="50"/>
    </row>
    <row r="3582" spans="3:3" x14ac:dyDescent="0.4">
      <c r="C3582" s="50"/>
    </row>
    <row r="3583" spans="3:3" x14ac:dyDescent="0.4">
      <c r="C3583" s="50"/>
    </row>
    <row r="3584" spans="3:3" x14ac:dyDescent="0.4">
      <c r="C3584" s="50"/>
    </row>
    <row r="3585" spans="3:3" x14ac:dyDescent="0.4">
      <c r="C3585" s="50"/>
    </row>
    <row r="3586" spans="3:3" x14ac:dyDescent="0.4">
      <c r="C3586" s="50"/>
    </row>
    <row r="3587" spans="3:3" x14ac:dyDescent="0.4">
      <c r="C3587" s="50"/>
    </row>
    <row r="3588" spans="3:3" x14ac:dyDescent="0.4">
      <c r="C3588" s="50"/>
    </row>
    <row r="3589" spans="3:3" x14ac:dyDescent="0.4">
      <c r="C3589" s="50"/>
    </row>
    <row r="3590" spans="3:3" x14ac:dyDescent="0.4">
      <c r="C3590" s="50"/>
    </row>
    <row r="3591" spans="3:3" x14ac:dyDescent="0.4">
      <c r="C3591" s="50"/>
    </row>
    <row r="3592" spans="3:3" x14ac:dyDescent="0.4">
      <c r="C3592" s="50"/>
    </row>
    <row r="3593" spans="3:3" x14ac:dyDescent="0.4">
      <c r="C3593" s="50"/>
    </row>
    <row r="3594" spans="3:3" x14ac:dyDescent="0.4">
      <c r="C3594" s="50"/>
    </row>
    <row r="3595" spans="3:3" x14ac:dyDescent="0.4">
      <c r="C3595" s="50"/>
    </row>
    <row r="3596" spans="3:3" x14ac:dyDescent="0.4">
      <c r="C3596" s="50"/>
    </row>
    <row r="3597" spans="3:3" x14ac:dyDescent="0.4">
      <c r="C3597" s="50"/>
    </row>
    <row r="3598" spans="3:3" x14ac:dyDescent="0.4">
      <c r="C3598" s="50"/>
    </row>
    <row r="3599" spans="3:3" x14ac:dyDescent="0.4">
      <c r="C3599" s="50"/>
    </row>
    <row r="3600" spans="3:3" x14ac:dyDescent="0.4">
      <c r="C3600" s="50"/>
    </row>
    <row r="3601" spans="3:3" x14ac:dyDescent="0.4">
      <c r="C3601" s="50"/>
    </row>
    <row r="3602" spans="3:3" x14ac:dyDescent="0.4">
      <c r="C3602" s="50"/>
    </row>
    <row r="3603" spans="3:3" x14ac:dyDescent="0.4">
      <c r="C3603" s="50"/>
    </row>
    <row r="3604" spans="3:3" x14ac:dyDescent="0.4">
      <c r="C3604" s="50"/>
    </row>
    <row r="3605" spans="3:3" x14ac:dyDescent="0.4">
      <c r="C3605" s="50"/>
    </row>
    <row r="3606" spans="3:3" x14ac:dyDescent="0.4">
      <c r="C3606" s="50"/>
    </row>
    <row r="3607" spans="3:3" x14ac:dyDescent="0.4">
      <c r="C3607" s="50"/>
    </row>
    <row r="3608" spans="3:3" x14ac:dyDescent="0.4">
      <c r="C3608" s="50"/>
    </row>
    <row r="3609" spans="3:3" x14ac:dyDescent="0.4">
      <c r="C3609" s="50"/>
    </row>
    <row r="3610" spans="3:3" x14ac:dyDescent="0.4">
      <c r="C3610" s="50"/>
    </row>
    <row r="3611" spans="3:3" x14ac:dyDescent="0.4">
      <c r="C3611" s="50"/>
    </row>
    <row r="3612" spans="3:3" x14ac:dyDescent="0.4">
      <c r="C3612" s="50"/>
    </row>
    <row r="3613" spans="3:3" x14ac:dyDescent="0.4">
      <c r="C3613" s="50"/>
    </row>
    <row r="3614" spans="3:3" x14ac:dyDescent="0.4">
      <c r="C3614" s="50"/>
    </row>
    <row r="3615" spans="3:3" x14ac:dyDescent="0.4">
      <c r="C3615" s="50"/>
    </row>
    <row r="3616" spans="3:3" x14ac:dyDescent="0.4">
      <c r="C3616" s="50"/>
    </row>
    <row r="3617" spans="3:3" x14ac:dyDescent="0.4">
      <c r="C3617" s="50"/>
    </row>
    <row r="3618" spans="3:3" x14ac:dyDescent="0.4">
      <c r="C3618" s="50"/>
    </row>
    <row r="3619" spans="3:3" x14ac:dyDescent="0.4">
      <c r="C3619" s="50"/>
    </row>
    <row r="3620" spans="3:3" x14ac:dyDescent="0.4">
      <c r="C3620" s="50"/>
    </row>
    <row r="3621" spans="3:3" x14ac:dyDescent="0.4">
      <c r="C3621" s="50"/>
    </row>
    <row r="3622" spans="3:3" x14ac:dyDescent="0.4">
      <c r="C3622" s="50"/>
    </row>
    <row r="3623" spans="3:3" x14ac:dyDescent="0.4">
      <c r="C3623" s="50"/>
    </row>
    <row r="3624" spans="3:3" x14ac:dyDescent="0.4">
      <c r="C3624" s="50"/>
    </row>
    <row r="3625" spans="3:3" x14ac:dyDescent="0.4">
      <c r="C3625" s="50"/>
    </row>
    <row r="3626" spans="3:3" x14ac:dyDescent="0.4">
      <c r="C3626" s="50"/>
    </row>
    <row r="3627" spans="3:3" x14ac:dyDescent="0.4">
      <c r="C3627" s="50"/>
    </row>
    <row r="3628" spans="3:3" x14ac:dyDescent="0.4">
      <c r="C3628" s="50"/>
    </row>
    <row r="3629" spans="3:3" x14ac:dyDescent="0.4">
      <c r="C3629" s="50"/>
    </row>
    <row r="3630" spans="3:3" x14ac:dyDescent="0.4">
      <c r="C3630" s="50"/>
    </row>
    <row r="3631" spans="3:3" x14ac:dyDescent="0.4">
      <c r="C3631" s="50"/>
    </row>
    <row r="3632" spans="3:3" x14ac:dyDescent="0.4">
      <c r="C3632" s="50"/>
    </row>
    <row r="3633" spans="3:3" x14ac:dyDescent="0.4">
      <c r="C3633" s="50"/>
    </row>
    <row r="3634" spans="3:3" x14ac:dyDescent="0.4">
      <c r="C3634" s="50"/>
    </row>
    <row r="3635" spans="3:3" x14ac:dyDescent="0.4">
      <c r="C3635" s="50"/>
    </row>
    <row r="3636" spans="3:3" x14ac:dyDescent="0.4">
      <c r="C3636" s="50"/>
    </row>
    <row r="3637" spans="3:3" x14ac:dyDescent="0.4">
      <c r="C3637" s="50"/>
    </row>
    <row r="3638" spans="3:3" x14ac:dyDescent="0.4">
      <c r="C3638" s="50"/>
    </row>
    <row r="3639" spans="3:3" x14ac:dyDescent="0.4">
      <c r="C3639" s="50"/>
    </row>
    <row r="3640" spans="3:3" x14ac:dyDescent="0.4">
      <c r="C3640" s="50"/>
    </row>
    <row r="3641" spans="3:3" x14ac:dyDescent="0.4">
      <c r="C3641" s="50"/>
    </row>
    <row r="3642" spans="3:3" x14ac:dyDescent="0.4">
      <c r="C3642" s="50"/>
    </row>
    <row r="3643" spans="3:3" x14ac:dyDescent="0.4">
      <c r="C3643" s="50"/>
    </row>
    <row r="3644" spans="3:3" x14ac:dyDescent="0.4">
      <c r="C3644" s="50"/>
    </row>
    <row r="3645" spans="3:3" x14ac:dyDescent="0.4">
      <c r="C3645" s="50"/>
    </row>
    <row r="3646" spans="3:3" x14ac:dyDescent="0.4">
      <c r="C3646" s="50"/>
    </row>
    <row r="3647" spans="3:3" x14ac:dyDescent="0.4">
      <c r="C3647" s="50"/>
    </row>
    <row r="3648" spans="3:3" x14ac:dyDescent="0.4">
      <c r="C3648" s="50"/>
    </row>
    <row r="3649" spans="3:3" x14ac:dyDescent="0.4">
      <c r="C3649" s="50"/>
    </row>
    <row r="3650" spans="3:3" x14ac:dyDescent="0.4">
      <c r="C3650" s="50"/>
    </row>
    <row r="3651" spans="3:3" x14ac:dyDescent="0.4">
      <c r="C3651" s="50"/>
    </row>
    <row r="3652" spans="3:3" x14ac:dyDescent="0.4">
      <c r="C3652" s="50"/>
    </row>
    <row r="3653" spans="3:3" x14ac:dyDescent="0.4">
      <c r="C3653" s="50"/>
    </row>
    <row r="3654" spans="3:3" x14ac:dyDescent="0.4">
      <c r="C3654" s="50"/>
    </row>
    <row r="3655" spans="3:3" x14ac:dyDescent="0.4">
      <c r="C3655" s="50"/>
    </row>
    <row r="3656" spans="3:3" x14ac:dyDescent="0.4">
      <c r="C3656" s="50"/>
    </row>
    <row r="3657" spans="3:3" x14ac:dyDescent="0.4">
      <c r="C3657" s="50"/>
    </row>
    <row r="3658" spans="3:3" x14ac:dyDescent="0.4">
      <c r="C3658" s="50"/>
    </row>
    <row r="3659" spans="3:3" x14ac:dyDescent="0.4">
      <c r="C3659" s="50"/>
    </row>
    <row r="3660" spans="3:3" x14ac:dyDescent="0.4">
      <c r="C3660" s="50"/>
    </row>
    <row r="3661" spans="3:3" x14ac:dyDescent="0.4">
      <c r="C3661" s="50"/>
    </row>
    <row r="3662" spans="3:3" x14ac:dyDescent="0.4">
      <c r="C3662" s="50"/>
    </row>
    <row r="3663" spans="3:3" x14ac:dyDescent="0.4">
      <c r="C3663" s="50"/>
    </row>
    <row r="3664" spans="3:3" x14ac:dyDescent="0.4">
      <c r="C3664" s="50"/>
    </row>
    <row r="3665" spans="3:3" x14ac:dyDescent="0.4">
      <c r="C3665" s="50"/>
    </row>
    <row r="3666" spans="3:3" x14ac:dyDescent="0.4">
      <c r="C3666" s="50"/>
    </row>
    <row r="3667" spans="3:3" x14ac:dyDescent="0.4">
      <c r="C3667" s="50"/>
    </row>
    <row r="3668" spans="3:3" x14ac:dyDescent="0.4">
      <c r="C3668" s="50"/>
    </row>
    <row r="3669" spans="3:3" x14ac:dyDescent="0.4">
      <c r="C3669" s="50"/>
    </row>
    <row r="3670" spans="3:3" x14ac:dyDescent="0.4">
      <c r="C3670" s="50"/>
    </row>
    <row r="3671" spans="3:3" x14ac:dyDescent="0.4">
      <c r="C3671" s="50"/>
    </row>
    <row r="3672" spans="3:3" x14ac:dyDescent="0.4">
      <c r="C3672" s="50"/>
    </row>
    <row r="3673" spans="3:3" x14ac:dyDescent="0.4">
      <c r="C3673" s="50"/>
    </row>
    <row r="3674" spans="3:3" x14ac:dyDescent="0.4">
      <c r="C3674" s="50"/>
    </row>
    <row r="3675" spans="3:3" x14ac:dyDescent="0.4">
      <c r="C3675" s="50"/>
    </row>
    <row r="3676" spans="3:3" x14ac:dyDescent="0.4">
      <c r="C3676" s="50"/>
    </row>
    <row r="3677" spans="3:3" x14ac:dyDescent="0.4">
      <c r="C3677" s="50"/>
    </row>
    <row r="3678" spans="3:3" x14ac:dyDescent="0.4">
      <c r="C3678" s="50"/>
    </row>
    <row r="3679" spans="3:3" x14ac:dyDescent="0.4">
      <c r="C3679" s="50"/>
    </row>
    <row r="3680" spans="3:3" x14ac:dyDescent="0.4">
      <c r="C3680" s="50"/>
    </row>
    <row r="3681" spans="3:3" x14ac:dyDescent="0.4">
      <c r="C3681" s="50"/>
    </row>
  </sheetData>
  <mergeCells count="7">
    <mergeCell ref="C27:D27"/>
    <mergeCell ref="Q13:S13"/>
    <mergeCell ref="M19:O19"/>
    <mergeCell ref="M20:R21"/>
    <mergeCell ref="C22:E22"/>
    <mergeCell ref="C23:E23"/>
    <mergeCell ref="C26:D26"/>
  </mergeCells>
  <phoneticPr fontId="46" type="noConversion"/>
  <dataValidations count="1">
    <dataValidation type="list" allowBlank="1" showInputMessage="1" showErrorMessage="1" sqref="E13 R13">
      <formula1>"D,W,M,Q,S,Y"</formula1>
    </dataValidation>
  </dataValidation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59999389629810485"/>
  </sheetPr>
  <dimension ref="A1:AX3680"/>
  <sheetViews>
    <sheetView showGridLines="0" zoomScale="70" zoomScaleNormal="70" workbookViewId="0"/>
  </sheetViews>
  <sheetFormatPr defaultRowHeight="17.399999999999999" outlineLevelCol="1" x14ac:dyDescent="0.4"/>
  <cols>
    <col min="1" max="1" width="4.59765625" style="12" customWidth="1"/>
    <col min="2" max="2" width="4.3984375" style="12" customWidth="1"/>
    <col min="3" max="3" width="10.69921875" style="49" bestFit="1" customWidth="1"/>
    <col min="4" max="4" width="35.59765625" style="49"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5" width="23.69921875" style="49" customWidth="1" outlineLevel="1"/>
    <col min="16" max="16" width="30" style="12" customWidth="1" outlineLevel="1"/>
    <col min="17" max="17" width="9.09765625" style="12" outlineLevel="1"/>
    <col min="18" max="18" width="4.09765625" style="12" customWidth="1" outlineLevel="1"/>
    <col min="19" max="21" width="9.09765625" style="12"/>
    <col min="22" max="50" width="9.09765625" style="1"/>
  </cols>
  <sheetData>
    <row r="1" spans="1:21" s="1" customFormat="1" ht="5.0999999999999996" customHeight="1" x14ac:dyDescent="0.4">
      <c r="A1" s="12"/>
      <c r="B1" s="12"/>
      <c r="C1" s="12"/>
      <c r="D1" s="12"/>
      <c r="E1" s="12"/>
      <c r="F1" s="12"/>
      <c r="G1" s="12"/>
      <c r="H1" s="12"/>
      <c r="I1" s="12"/>
      <c r="J1" s="12"/>
      <c r="K1" s="12"/>
      <c r="L1" s="12"/>
      <c r="M1" s="12"/>
      <c r="N1" s="12"/>
      <c r="O1" s="12"/>
      <c r="P1" s="12"/>
      <c r="Q1" s="12"/>
      <c r="R1" s="12"/>
      <c r="S1" s="12"/>
      <c r="T1" s="12"/>
      <c r="U1" s="12"/>
    </row>
    <row r="2" spans="1:21" s="1" customFormat="1" ht="15" customHeight="1" x14ac:dyDescent="0.4">
      <c r="A2" s="12"/>
      <c r="B2" s="12"/>
      <c r="C2" s="12"/>
      <c r="D2" s="12"/>
      <c r="E2" s="12"/>
      <c r="F2" s="12"/>
      <c r="G2" s="12"/>
      <c r="H2" s="12"/>
      <c r="I2" s="12"/>
      <c r="J2" s="12"/>
      <c r="K2" s="12"/>
      <c r="L2" s="12"/>
      <c r="M2" s="12"/>
      <c r="N2" s="12"/>
      <c r="O2" s="12"/>
      <c r="P2" s="12"/>
      <c r="Q2" s="12"/>
      <c r="R2" s="12"/>
      <c r="S2" s="12"/>
      <c r="T2" s="12"/>
      <c r="U2" s="12"/>
    </row>
    <row r="3" spans="1:21" s="1" customFormat="1" ht="15" customHeight="1" x14ac:dyDescent="0.4">
      <c r="A3" s="12"/>
      <c r="B3" s="12"/>
      <c r="C3" s="12"/>
      <c r="D3" s="12"/>
      <c r="E3" s="12"/>
      <c r="F3" s="12"/>
      <c r="G3" s="12"/>
      <c r="H3" s="12"/>
      <c r="I3" s="12"/>
      <c r="J3" s="12"/>
      <c r="K3" s="12"/>
      <c r="L3" s="12"/>
      <c r="M3" s="12"/>
      <c r="N3" s="12"/>
      <c r="O3" s="12"/>
      <c r="P3" s="12"/>
      <c r="Q3" s="12"/>
      <c r="R3" s="12"/>
      <c r="S3" s="12"/>
      <c r="T3" s="12"/>
      <c r="U3" s="12"/>
    </row>
    <row r="4" spans="1:21" s="1" customFormat="1" ht="15" customHeight="1" x14ac:dyDescent="0.4">
      <c r="A4" s="12"/>
      <c r="B4" s="12"/>
      <c r="C4" s="12"/>
      <c r="D4" s="12"/>
      <c r="E4" s="12"/>
      <c r="F4" s="12"/>
      <c r="G4" s="12"/>
      <c r="H4" s="12"/>
      <c r="I4" s="12"/>
      <c r="J4" s="12"/>
      <c r="K4" s="12"/>
      <c r="L4" s="12"/>
      <c r="M4" s="12"/>
      <c r="N4" s="12"/>
      <c r="O4" s="12"/>
      <c r="P4" s="12"/>
      <c r="Q4" s="12"/>
      <c r="R4" s="12"/>
      <c r="S4" s="12"/>
      <c r="T4" s="12"/>
      <c r="U4" s="12"/>
    </row>
    <row r="5" spans="1:21" s="1" customFormat="1" ht="15" customHeight="1" x14ac:dyDescent="0.4">
      <c r="A5" s="12"/>
      <c r="B5" s="12"/>
      <c r="C5" s="12"/>
      <c r="D5" s="12"/>
      <c r="E5" s="12"/>
      <c r="F5" s="12"/>
      <c r="G5" s="12"/>
      <c r="H5" s="12"/>
      <c r="I5" s="12"/>
      <c r="J5" s="12"/>
      <c r="K5" s="12"/>
      <c r="L5" s="12"/>
      <c r="M5" s="12"/>
      <c r="N5" s="12"/>
      <c r="O5" s="12"/>
      <c r="P5" s="12"/>
      <c r="Q5" s="12"/>
      <c r="R5" s="12"/>
      <c r="S5" s="12"/>
      <c r="T5" s="12"/>
      <c r="U5" s="12"/>
    </row>
    <row r="6" spans="1:21" s="1" customFormat="1" ht="30" customHeight="1" thickBot="1" x14ac:dyDescent="0.45">
      <c r="A6" s="12"/>
      <c r="B6" s="13" t="s">
        <v>28</v>
      </c>
      <c r="C6" s="12"/>
      <c r="D6" s="12"/>
      <c r="E6" s="12"/>
      <c r="F6" s="12"/>
      <c r="G6" s="12"/>
      <c r="H6" s="12"/>
      <c r="I6" s="12"/>
      <c r="J6" s="12"/>
      <c r="K6" s="12"/>
      <c r="L6" s="13" t="s">
        <v>473</v>
      </c>
      <c r="M6" s="12"/>
      <c r="N6" s="12"/>
      <c r="O6" s="12"/>
      <c r="P6" s="12"/>
      <c r="Q6" s="12"/>
      <c r="R6" s="12"/>
      <c r="S6" s="12"/>
      <c r="T6" s="12"/>
      <c r="U6" s="12"/>
    </row>
    <row r="7" spans="1:21" s="1" customFormat="1" x14ac:dyDescent="0.4">
      <c r="A7" s="12"/>
      <c r="B7" s="14"/>
      <c r="C7" s="15"/>
      <c r="D7" s="16"/>
      <c r="E7" s="15"/>
      <c r="F7" s="15"/>
      <c r="G7" s="15"/>
      <c r="H7" s="15"/>
      <c r="I7" s="15"/>
      <c r="J7" s="17"/>
      <c r="K7" s="18"/>
      <c r="L7" s="14"/>
      <c r="M7" s="15"/>
      <c r="N7" s="15"/>
      <c r="O7" s="15"/>
      <c r="P7" s="15"/>
      <c r="Q7" s="15"/>
      <c r="R7" s="17"/>
      <c r="S7" s="12"/>
      <c r="T7" s="12"/>
      <c r="U7" s="12"/>
    </row>
    <row r="8" spans="1:21" ht="19.2" x14ac:dyDescent="0.4">
      <c r="B8" s="19"/>
      <c r="C8" s="142" t="s">
        <v>0</v>
      </c>
      <c r="D8" s="21" t="s">
        <v>371</v>
      </c>
      <c r="E8" s="18"/>
      <c r="F8" s="37"/>
      <c r="G8" s="18"/>
      <c r="H8" s="18"/>
      <c r="I8" s="18"/>
      <c r="J8" s="22"/>
      <c r="K8" s="18"/>
      <c r="L8" s="19"/>
      <c r="M8" s="23" t="s">
        <v>477</v>
      </c>
      <c r="N8" s="24"/>
      <c r="O8" s="25"/>
      <c r="P8" s="25"/>
      <c r="Q8" s="25"/>
      <c r="R8" s="22"/>
    </row>
    <row r="9" spans="1:21" x14ac:dyDescent="0.4">
      <c r="B9" s="19"/>
      <c r="C9" s="18"/>
      <c r="D9" s="18"/>
      <c r="E9" s="18"/>
      <c r="F9" s="18"/>
      <c r="G9" s="18"/>
      <c r="H9" s="18"/>
      <c r="I9" s="18"/>
      <c r="J9" s="22"/>
      <c r="K9" s="18"/>
      <c r="L9" s="19"/>
      <c r="M9" s="31"/>
      <c r="N9" s="31"/>
      <c r="O9" s="31"/>
      <c r="P9" s="31"/>
      <c r="Q9" s="31"/>
      <c r="R9" s="22"/>
    </row>
    <row r="10" spans="1:21" x14ac:dyDescent="0.4">
      <c r="B10" s="19"/>
      <c r="C10" s="18"/>
      <c r="D10" s="18"/>
      <c r="E10" s="18"/>
      <c r="F10" s="18"/>
      <c r="G10" s="18"/>
      <c r="H10" s="18"/>
      <c r="I10" s="18"/>
      <c r="J10" s="22"/>
      <c r="K10" s="18"/>
      <c r="L10" s="19"/>
      <c r="M10" s="142" t="s">
        <v>0</v>
      </c>
      <c r="N10" s="27" t="str">
        <f>InformationRatio_Ticker</f>
        <v>SPY US  Equity</v>
      </c>
      <c r="O10" s="31"/>
      <c r="P10" s="31"/>
      <c r="Q10" s="31"/>
      <c r="R10" s="22"/>
    </row>
    <row r="11" spans="1:21" ht="19.2" x14ac:dyDescent="0.4">
      <c r="B11" s="19"/>
      <c r="C11" s="29"/>
      <c r="D11" s="30" t="s">
        <v>10</v>
      </c>
      <c r="E11" s="30" t="s">
        <v>11</v>
      </c>
      <c r="F11" s="30" t="s">
        <v>18</v>
      </c>
      <c r="G11" s="30" t="s">
        <v>13</v>
      </c>
      <c r="H11" s="30" t="s">
        <v>40</v>
      </c>
      <c r="I11" s="18"/>
      <c r="J11" s="22"/>
      <c r="K11" s="18"/>
      <c r="L11" s="19"/>
      <c r="M11" s="26"/>
      <c r="N11" s="26"/>
      <c r="O11" s="26" t="s">
        <v>18</v>
      </c>
      <c r="P11" s="26"/>
      <c r="Q11" s="26"/>
      <c r="R11" s="22"/>
    </row>
    <row r="12" spans="1:21" ht="34.799999999999997" x14ac:dyDescent="0.4">
      <c r="B12" s="19"/>
      <c r="C12" s="30" t="s">
        <v>6</v>
      </c>
      <c r="D12" s="142" t="s">
        <v>74</v>
      </c>
      <c r="E12" s="21" t="s">
        <v>3</v>
      </c>
      <c r="F12" s="28" t="str">
        <f>IF(ReturnSeries_Interval="","Calc_Interval=1y","Calc_Interval="&amp;ReturnSeries_Interval)</f>
        <v>Calc_Interval=1y</v>
      </c>
      <c r="G12" s="28" t="s">
        <v>3</v>
      </c>
      <c r="H12" s="76" t="s">
        <v>368</v>
      </c>
      <c r="I12" s="18"/>
      <c r="J12" s="22"/>
      <c r="K12" s="18"/>
      <c r="L12" s="19"/>
      <c r="M12" s="142" t="s">
        <v>12</v>
      </c>
      <c r="N12" s="27" t="str">
        <f>IF(InformationRatio_Interval="","",InformationRatio_Interval)</f>
        <v>1y</v>
      </c>
      <c r="O12" s="28" t="str">
        <f>IF($N12="","Calc_Interval=1y","Calc_Interval="&amp;$N12)</f>
        <v>Calc_Interval=1y</v>
      </c>
      <c r="P12" s="26"/>
      <c r="Q12" s="26"/>
      <c r="R12" s="22"/>
    </row>
    <row r="13" spans="1:21" ht="19.2" x14ac:dyDescent="0.4">
      <c r="B13" s="19"/>
      <c r="C13" s="30" t="s">
        <v>7</v>
      </c>
      <c r="D13" s="142" t="s">
        <v>19</v>
      </c>
      <c r="E13" s="21"/>
      <c r="F13" s="28" t="str">
        <f>IF(InformationRatio_Per="","",",per="&amp;InformationRatio_Per)</f>
        <v/>
      </c>
      <c r="G13" s="28" t="s">
        <v>14</v>
      </c>
      <c r="H13" s="28" t="s">
        <v>37</v>
      </c>
      <c r="I13" s="18"/>
      <c r="J13" s="22"/>
      <c r="K13" s="18"/>
      <c r="L13" s="19"/>
      <c r="M13" s="140" t="s">
        <v>19</v>
      </c>
      <c r="N13" s="27" t="str">
        <f>IF(InformationRatio_Per="","",InformationRatio_Per)</f>
        <v/>
      </c>
      <c r="O13" s="28" t="str">
        <f>IF($N13="","",",Per="&amp;$N13)</f>
        <v/>
      </c>
      <c r="P13" s="26"/>
      <c r="Q13" s="26"/>
      <c r="R13" s="22"/>
    </row>
    <row r="14" spans="1:21" ht="19.2" x14ac:dyDescent="0.4">
      <c r="B14" s="19"/>
      <c r="C14" s="30" t="s">
        <v>8</v>
      </c>
      <c r="D14" s="142" t="s">
        <v>16</v>
      </c>
      <c r="E14" s="21" t="s">
        <v>81</v>
      </c>
      <c r="F14" s="28" t="str">
        <f>IF(InformationRatio_Currency="","",",currency="&amp;InformationRatio_Currency)</f>
        <v>,currency=USD</v>
      </c>
      <c r="G14" s="28" t="s">
        <v>367</v>
      </c>
      <c r="H14" s="28" t="s">
        <v>38</v>
      </c>
      <c r="I14" s="18"/>
      <c r="J14" s="22"/>
      <c r="K14" s="18"/>
      <c r="L14" s="19"/>
      <c r="M14" s="213" t="s">
        <v>16</v>
      </c>
      <c r="N14" s="27" t="str">
        <f>IF(InformationRatio_Currency="","",InformationRatio_Currency)</f>
        <v>USD</v>
      </c>
      <c r="O14" s="28" t="str">
        <f>IF($N14="","",",currency="&amp;$N14)</f>
        <v>,currency=USD</v>
      </c>
      <c r="P14" s="26"/>
      <c r="Q14" s="26"/>
      <c r="R14" s="22"/>
    </row>
    <row r="15" spans="1:21" ht="19.2" x14ac:dyDescent="0.4">
      <c r="B15" s="19"/>
      <c r="C15" s="30" t="s">
        <v>9</v>
      </c>
      <c r="D15" s="142" t="s">
        <v>15</v>
      </c>
      <c r="E15" s="21"/>
      <c r="F15" s="28" t="s">
        <v>603</v>
      </c>
      <c r="G15" s="28" t="s">
        <v>75</v>
      </c>
      <c r="H15" s="28" t="s">
        <v>602</v>
      </c>
      <c r="I15" s="18"/>
      <c r="J15" s="22"/>
      <c r="K15" s="18"/>
      <c r="L15" s="19"/>
      <c r="M15" s="213" t="s">
        <v>15</v>
      </c>
      <c r="N15" s="28" t="str">
        <f>IF(InformationRatio_TRBase="","",InformationRatio_TRBase)</f>
        <v/>
      </c>
      <c r="O15" s="28" t="str">
        <f>IF($N15="","",","&amp;M15&amp;"="&amp;$N15)</f>
        <v/>
      </c>
      <c r="P15" s="26"/>
      <c r="Q15" s="26"/>
      <c r="R15" s="22"/>
    </row>
    <row r="16" spans="1:21" ht="19.2" x14ac:dyDescent="0.4">
      <c r="A16" s="18"/>
      <c r="B16" s="19"/>
      <c r="C16" s="30" t="s">
        <v>30</v>
      </c>
      <c r="D16" s="142" t="s">
        <v>469</v>
      </c>
      <c r="E16" s="21" t="s">
        <v>471</v>
      </c>
      <c r="F16" s="28" t="str">
        <f>IF(InformationRatio_BenchmarkTicker="","",",Benchmark_ticker=['"&amp;InformationRatio_BenchmarkTicker&amp;"']")</f>
        <v>,Benchmark_ticker=['SPX Index']</v>
      </c>
      <c r="G16" s="28" t="str">
        <f>_xll.BDP(InformationRatio_Ticker,"RK392")</f>
        <v>#N/A Requesting Data...</v>
      </c>
      <c r="H16" s="28" t="s">
        <v>470</v>
      </c>
      <c r="I16" s="18"/>
      <c r="J16" s="22"/>
      <c r="K16" s="18"/>
      <c r="L16" s="19"/>
      <c r="M16" s="213" t="s">
        <v>469</v>
      </c>
      <c r="N16" s="28" t="str">
        <f>IF(InformationRatio_BenchmarkTicker="",$G$16,InformationRatio_BenchmarkTicker)</f>
        <v>SPX Index</v>
      </c>
      <c r="O16" s="28" t="str">
        <f>IF($N16="","",","&amp;M16&amp;"=['"&amp;$N16&amp;"']")</f>
        <v>,Benchmark_Ticker=['SPX Index']</v>
      </c>
      <c r="P16" s="26"/>
      <c r="Q16" s="26"/>
      <c r="R16" s="22"/>
      <c r="S16" s="18"/>
    </row>
    <row r="17" spans="1:21" x14ac:dyDescent="0.4">
      <c r="A17" s="18"/>
      <c r="B17" s="19"/>
      <c r="C17" s="18"/>
      <c r="D17" s="18"/>
      <c r="E17" s="18"/>
      <c r="F17" s="18"/>
      <c r="G17" s="18"/>
      <c r="H17" s="18"/>
      <c r="I17" s="18"/>
      <c r="J17" s="22"/>
      <c r="K17" s="18"/>
      <c r="L17" s="19"/>
      <c r="M17" s="31"/>
      <c r="N17" s="31"/>
      <c r="O17" s="31"/>
      <c r="P17" s="31"/>
      <c r="Q17" s="31"/>
      <c r="R17" s="22"/>
      <c r="S17" s="18"/>
    </row>
    <row r="18" spans="1:21" ht="18" thickBot="1" x14ac:dyDescent="0.45">
      <c r="A18" s="18"/>
      <c r="B18" s="33"/>
      <c r="C18" s="34"/>
      <c r="D18" s="34"/>
      <c r="E18" s="34"/>
      <c r="F18" s="34"/>
      <c r="G18" s="34"/>
      <c r="H18" s="34"/>
      <c r="I18" s="34"/>
      <c r="J18" s="35"/>
      <c r="K18" s="18"/>
      <c r="L18" s="19"/>
      <c r="M18" s="388" t="s">
        <v>430</v>
      </c>
      <c r="N18" s="388"/>
      <c r="O18" s="388"/>
      <c r="P18" s="141"/>
      <c r="Q18" s="141"/>
      <c r="R18" s="22"/>
      <c r="S18" s="18"/>
    </row>
    <row r="19" spans="1:21" x14ac:dyDescent="0.4">
      <c r="A19" s="18"/>
      <c r="B19" s="18"/>
      <c r="C19" s="18"/>
      <c r="D19" s="18"/>
      <c r="E19" s="18"/>
      <c r="F19" s="18"/>
      <c r="G19" s="18"/>
      <c r="H19" s="18"/>
      <c r="I19" s="18"/>
      <c r="J19" s="18"/>
      <c r="K19" s="18"/>
      <c r="L19" s="19"/>
      <c r="M19" s="389" t="str">
        <f>"excess_return("&amp;$O$12&amp;$O$13&amp;$O$14&amp;O15&amp;O16&amp;")/tracking_error("&amp;$O$12&amp;$O$13&amp;$O$14&amp;O15&amp;O16&amp;")"</f>
        <v>excess_return(Calc_Interval=1y,currency=USD,Benchmark_Ticker=['SPX Index'])/tracking_error(Calc_Interval=1y,currency=USD,Benchmark_Ticker=['SPX Index'])</v>
      </c>
      <c r="N19" s="389"/>
      <c r="O19" s="389"/>
      <c r="P19" s="389"/>
      <c r="Q19" s="389"/>
      <c r="R19" s="22"/>
      <c r="S19" s="18"/>
    </row>
    <row r="20" spans="1:21" x14ac:dyDescent="0.4">
      <c r="A20" s="18"/>
      <c r="B20" s="18"/>
      <c r="C20" s="18"/>
      <c r="D20" s="18"/>
      <c r="E20" s="18"/>
      <c r="F20" s="18"/>
      <c r="G20" s="18"/>
      <c r="H20" s="18"/>
      <c r="I20" s="18"/>
      <c r="J20" s="18"/>
      <c r="K20" s="18"/>
      <c r="L20" s="19"/>
      <c r="M20" s="389"/>
      <c r="N20" s="389"/>
      <c r="O20" s="389"/>
      <c r="P20" s="389"/>
      <c r="Q20" s="389"/>
      <c r="R20" s="22"/>
      <c r="S20" s="18"/>
    </row>
    <row r="21" spans="1:21" x14ac:dyDescent="0.4">
      <c r="C21" s="366" t="s">
        <v>430</v>
      </c>
      <c r="D21" s="367"/>
      <c r="E21" s="368"/>
      <c r="L21" s="19"/>
      <c r="M21" s="31"/>
      <c r="N21" s="31"/>
      <c r="O21" s="31"/>
      <c r="P21" s="31"/>
      <c r="Q21" s="31"/>
      <c r="R21" s="22"/>
    </row>
    <row r="22" spans="1:21" ht="48.75" customHeight="1" x14ac:dyDescent="0.4">
      <c r="C22" s="371" t="str">
        <f>"INFORMATION_RATIO("&amp;$F$12&amp;$F$13&amp;$F$14&amp;$F$15&amp;F16&amp;")"</f>
        <v>INFORMATION_RATIO(Calc_Interval=1y,currency=USD,TR_Base=Price_If_Available,Benchmark_ticker=['SPX Index'])</v>
      </c>
      <c r="D22" s="372"/>
      <c r="E22" s="373"/>
      <c r="L22" s="19"/>
      <c r="M22" s="18"/>
      <c r="N22" s="18"/>
      <c r="O22" s="18"/>
      <c r="P22" s="18"/>
      <c r="Q22" s="18"/>
      <c r="R22" s="22"/>
    </row>
    <row r="23" spans="1:21" s="1" customFormat="1" x14ac:dyDescent="0.4">
      <c r="A23" s="12"/>
      <c r="B23" s="12"/>
      <c r="C23" s="12"/>
      <c r="D23" s="12"/>
      <c r="E23" s="12"/>
      <c r="F23" s="12"/>
      <c r="G23" s="12"/>
      <c r="H23" s="12"/>
      <c r="I23" s="12"/>
      <c r="J23" s="12"/>
      <c r="K23" s="12"/>
      <c r="L23" s="19"/>
      <c r="M23" s="18"/>
      <c r="N23" s="18"/>
      <c r="O23" s="18"/>
      <c r="P23" s="178"/>
      <c r="Q23" s="18"/>
      <c r="R23" s="22"/>
      <c r="S23" s="12"/>
      <c r="T23" s="12"/>
      <c r="U23" s="12"/>
    </row>
    <row r="24" spans="1:21" s="1" customFormat="1" x14ac:dyDescent="0.4">
      <c r="A24" s="12"/>
      <c r="B24" s="12"/>
      <c r="C24" s="12"/>
      <c r="D24" s="12"/>
      <c r="E24" s="12"/>
      <c r="F24" s="12"/>
      <c r="G24" s="12"/>
      <c r="H24" s="12"/>
      <c r="I24" s="12"/>
      <c r="J24" s="12"/>
      <c r="K24" s="12"/>
      <c r="L24" s="19"/>
      <c r="M24" s="413" t="s">
        <v>593</v>
      </c>
      <c r="N24" s="413"/>
      <c r="O24" s="179"/>
      <c r="P24"/>
      <c r="Q24" s="18"/>
      <c r="R24" s="22"/>
      <c r="S24" s="12"/>
      <c r="T24" s="12"/>
      <c r="U24" s="12"/>
    </row>
    <row r="25" spans="1:21" x14ac:dyDescent="0.4">
      <c r="C25" s="369" t="s">
        <v>25</v>
      </c>
      <c r="D25" s="370"/>
      <c r="L25" s="19"/>
      <c r="M25" s="412" t="str">
        <f>_xll.BQL(N10:N10,M19,"showheaders=F")</f>
        <v>#N/A Requesting Data...</v>
      </c>
      <c r="N25" s="412"/>
      <c r="O25" s="179"/>
      <c r="P25"/>
      <c r="Q25" s="18"/>
      <c r="R25" s="22"/>
    </row>
    <row r="26" spans="1:21" x14ac:dyDescent="0.4">
      <c r="C26" s="410" t="str">
        <f>_xll.BQL(ReturnSeries_Ticker,C22)</f>
        <v>#N/A Requesting Data...</v>
      </c>
      <c r="D26" s="411"/>
      <c r="L26" s="19"/>
      <c r="M26" s="180"/>
      <c r="N26" s="18"/>
      <c r="O26" s="179"/>
      <c r="P26" s="18"/>
      <c r="Q26" s="18"/>
      <c r="R26" s="22"/>
    </row>
    <row r="27" spans="1:21" ht="18" thickBot="1" x14ac:dyDescent="0.45">
      <c r="C27" s="12"/>
      <c r="D27" s="12"/>
      <c r="L27" s="33"/>
      <c r="M27" s="181"/>
      <c r="N27" s="34"/>
      <c r="O27" s="71"/>
      <c r="P27" s="34"/>
      <c r="Q27" s="34"/>
      <c r="R27" s="35"/>
    </row>
    <row r="28" spans="1:21" x14ac:dyDescent="0.4">
      <c r="C28" s="42"/>
      <c r="D28" s="72"/>
      <c r="M28" s="50"/>
      <c r="N28" s="12"/>
    </row>
    <row r="29" spans="1:21" x14ac:dyDescent="0.4">
      <c r="C29" s="42"/>
      <c r="D29" s="72"/>
      <c r="E29" s="42"/>
      <c r="L29" s="42"/>
      <c r="M29" s="50"/>
      <c r="N29" s="12"/>
    </row>
    <row r="30" spans="1:21" x14ac:dyDescent="0.4">
      <c r="C30" s="42"/>
      <c r="D30" s="72"/>
      <c r="E30" s="42"/>
      <c r="L30" s="42"/>
      <c r="M30" s="50"/>
      <c r="N30" s="12"/>
    </row>
    <row r="31" spans="1:21" x14ac:dyDescent="0.4">
      <c r="C31" s="42"/>
      <c r="D31" s="72"/>
      <c r="E31" s="42"/>
      <c r="L31" s="42"/>
      <c r="M31" s="50"/>
      <c r="N31" s="12"/>
    </row>
    <row r="32" spans="1:21" x14ac:dyDescent="0.4">
      <c r="C32" s="42"/>
      <c r="D32" s="72"/>
      <c r="E32" s="42"/>
      <c r="L32" s="42"/>
      <c r="M32" s="50"/>
      <c r="N32" s="12"/>
    </row>
    <row r="33" spans="3:14" x14ac:dyDescent="0.4">
      <c r="C33" s="42"/>
      <c r="D33" s="72"/>
      <c r="E33" s="42"/>
      <c r="L33" s="42"/>
      <c r="M33" s="50"/>
      <c r="N33" s="12"/>
    </row>
    <row r="34" spans="3:14" x14ac:dyDescent="0.4">
      <c r="C34" s="42"/>
      <c r="D34" s="72"/>
      <c r="E34" s="42"/>
      <c r="L34" s="42"/>
      <c r="M34" s="50"/>
      <c r="N34" s="12"/>
    </row>
    <row r="35" spans="3:14" x14ac:dyDescent="0.4">
      <c r="C35" s="42"/>
      <c r="D35" s="72"/>
      <c r="E35" s="42"/>
      <c r="L35" s="42"/>
      <c r="M35" s="50"/>
      <c r="N35" s="12"/>
    </row>
    <row r="36" spans="3:14" x14ac:dyDescent="0.4">
      <c r="C36" s="42"/>
      <c r="D36" s="72"/>
      <c r="E36" s="42"/>
      <c r="L36" s="42"/>
      <c r="M36" s="50"/>
      <c r="N36" s="12"/>
    </row>
    <row r="37" spans="3:14" x14ac:dyDescent="0.4">
      <c r="C37" s="42"/>
      <c r="D37" s="72"/>
      <c r="E37" s="42"/>
      <c r="L37" s="42"/>
      <c r="M37" s="50"/>
      <c r="N37" s="12"/>
    </row>
    <row r="38" spans="3:14" x14ac:dyDescent="0.4">
      <c r="C38" s="42"/>
      <c r="D38" s="72"/>
      <c r="E38" s="42"/>
      <c r="L38" s="42"/>
      <c r="M38" s="50"/>
      <c r="N38" s="12"/>
    </row>
    <row r="39" spans="3:14" x14ac:dyDescent="0.4">
      <c r="C39" s="42"/>
      <c r="D39" s="72"/>
      <c r="E39" s="42"/>
      <c r="L39" s="42"/>
      <c r="M39" s="50"/>
      <c r="N39" s="12"/>
    </row>
    <row r="40" spans="3:14" x14ac:dyDescent="0.4">
      <c r="C40" s="42"/>
      <c r="D40" s="72"/>
      <c r="E40" s="42"/>
      <c r="L40" s="42"/>
      <c r="M40" s="50"/>
      <c r="N40" s="12"/>
    </row>
    <row r="41" spans="3:14" x14ac:dyDescent="0.4">
      <c r="C41" s="42"/>
      <c r="D41" s="72"/>
      <c r="E41" s="42"/>
      <c r="L41" s="42"/>
      <c r="M41" s="50"/>
      <c r="N41" s="12"/>
    </row>
    <row r="42" spans="3:14" x14ac:dyDescent="0.4">
      <c r="C42" s="42"/>
      <c r="D42" s="72"/>
      <c r="E42" s="42"/>
      <c r="L42" s="42"/>
      <c r="M42" s="50"/>
      <c r="N42" s="12"/>
    </row>
    <row r="43" spans="3:14" x14ac:dyDescent="0.4">
      <c r="C43" s="42"/>
      <c r="D43" s="72"/>
      <c r="E43" s="42"/>
      <c r="L43" s="42"/>
      <c r="M43" s="50"/>
      <c r="N43" s="12"/>
    </row>
    <row r="44" spans="3:14" x14ac:dyDescent="0.4">
      <c r="C44" s="42"/>
      <c r="D44" s="72"/>
      <c r="E44" s="42"/>
      <c r="L44" s="42"/>
      <c r="M44" s="50"/>
      <c r="N44" s="12"/>
    </row>
    <row r="45" spans="3:14" x14ac:dyDescent="0.4">
      <c r="C45" s="42"/>
      <c r="D45" s="72"/>
      <c r="E45" s="42"/>
      <c r="L45" s="42"/>
      <c r="M45" s="50"/>
      <c r="N45" s="12"/>
    </row>
    <row r="46" spans="3:14" x14ac:dyDescent="0.4">
      <c r="C46" s="42"/>
      <c r="D46" s="72"/>
      <c r="E46" s="42"/>
      <c r="L46" s="42"/>
      <c r="M46" s="50"/>
      <c r="N46" s="12"/>
    </row>
    <row r="47" spans="3:14" x14ac:dyDescent="0.4">
      <c r="C47" s="42"/>
      <c r="D47" s="72"/>
      <c r="E47" s="42"/>
      <c r="L47" s="42"/>
      <c r="M47" s="50"/>
      <c r="N47" s="12"/>
    </row>
    <row r="48" spans="3:14" x14ac:dyDescent="0.4">
      <c r="C48" s="42"/>
      <c r="D48" s="72"/>
      <c r="E48" s="42"/>
      <c r="L48" s="42"/>
      <c r="M48" s="50"/>
      <c r="N48" s="12"/>
    </row>
    <row r="49" spans="3:14" x14ac:dyDescent="0.4">
      <c r="C49" s="42"/>
      <c r="D49" s="72"/>
      <c r="E49" s="42"/>
      <c r="L49" s="42"/>
      <c r="M49" s="50"/>
      <c r="N49" s="12"/>
    </row>
    <row r="50" spans="3:14" x14ac:dyDescent="0.4">
      <c r="C50" s="42"/>
      <c r="D50" s="72"/>
      <c r="E50" s="42"/>
      <c r="L50" s="42"/>
      <c r="M50" s="50"/>
      <c r="N50" s="12"/>
    </row>
    <row r="51" spans="3:14" x14ac:dyDescent="0.4">
      <c r="C51" s="42"/>
      <c r="D51" s="72"/>
      <c r="E51" s="42"/>
      <c r="L51" s="42"/>
      <c r="M51" s="50"/>
      <c r="N51" s="12"/>
    </row>
    <row r="52" spans="3:14" x14ac:dyDescent="0.4">
      <c r="C52" s="42"/>
      <c r="D52" s="72"/>
      <c r="E52" s="42"/>
      <c r="L52" s="42"/>
      <c r="M52" s="50"/>
      <c r="N52" s="12"/>
    </row>
    <row r="53" spans="3:14" x14ac:dyDescent="0.4">
      <c r="C53" s="42"/>
      <c r="D53" s="72"/>
      <c r="E53" s="42"/>
      <c r="L53" s="42"/>
      <c r="M53" s="50"/>
      <c r="N53" s="12"/>
    </row>
    <row r="54" spans="3:14" x14ac:dyDescent="0.4">
      <c r="C54" s="42"/>
      <c r="D54" s="72"/>
      <c r="E54" s="42"/>
      <c r="L54" s="42"/>
      <c r="M54" s="50"/>
      <c r="N54" s="12"/>
    </row>
    <row r="55" spans="3:14" x14ac:dyDescent="0.4">
      <c r="C55" s="42"/>
      <c r="D55" s="72"/>
      <c r="E55" s="42"/>
      <c r="L55" s="42"/>
      <c r="M55" s="50"/>
      <c r="N55" s="12"/>
    </row>
    <row r="56" spans="3:14" x14ac:dyDescent="0.4">
      <c r="C56" s="42"/>
      <c r="D56" s="72"/>
      <c r="E56" s="42"/>
      <c r="L56" s="42"/>
      <c r="M56" s="50"/>
      <c r="N56" s="12"/>
    </row>
    <row r="57" spans="3:14" x14ac:dyDescent="0.4">
      <c r="C57" s="42"/>
      <c r="D57" s="72"/>
      <c r="E57" s="42"/>
      <c r="L57" s="42"/>
      <c r="M57" s="50"/>
      <c r="N57" s="12"/>
    </row>
    <row r="58" spans="3:14" x14ac:dyDescent="0.4">
      <c r="C58" s="42"/>
      <c r="D58" s="72"/>
      <c r="E58" s="42"/>
      <c r="L58" s="42"/>
      <c r="M58" s="50"/>
      <c r="N58" s="12"/>
    </row>
    <row r="59" spans="3:14" x14ac:dyDescent="0.4">
      <c r="C59" s="42"/>
      <c r="D59" s="72"/>
      <c r="E59" s="42"/>
      <c r="L59" s="42"/>
      <c r="M59" s="50"/>
      <c r="N59" s="12"/>
    </row>
    <row r="60" spans="3:14" x14ac:dyDescent="0.4">
      <c r="C60" s="42"/>
      <c r="D60" s="72"/>
      <c r="E60" s="42"/>
      <c r="L60" s="42"/>
      <c r="M60" s="50"/>
      <c r="N60" s="12"/>
    </row>
    <row r="61" spans="3:14" x14ac:dyDescent="0.4">
      <c r="C61" s="42"/>
      <c r="D61" s="72"/>
      <c r="E61" s="42"/>
      <c r="L61" s="42"/>
      <c r="M61" s="50"/>
      <c r="N61" s="12"/>
    </row>
    <row r="62" spans="3:14" x14ac:dyDescent="0.4">
      <c r="C62" s="42"/>
      <c r="D62" s="72"/>
      <c r="E62" s="42"/>
      <c r="L62" s="42"/>
      <c r="M62" s="50"/>
      <c r="N62" s="12"/>
    </row>
    <row r="63" spans="3:14" x14ac:dyDescent="0.4">
      <c r="C63" s="42"/>
      <c r="D63" s="72"/>
      <c r="E63" s="42"/>
      <c r="L63" s="42"/>
      <c r="M63" s="50"/>
      <c r="N63" s="12"/>
    </row>
    <row r="64" spans="3:14" x14ac:dyDescent="0.4">
      <c r="C64" s="42"/>
      <c r="D64" s="72"/>
      <c r="E64" s="42"/>
      <c r="L64" s="42"/>
      <c r="M64" s="50"/>
      <c r="N64" s="12"/>
    </row>
    <row r="65" spans="3:14" x14ac:dyDescent="0.4">
      <c r="C65" s="42"/>
      <c r="D65" s="72"/>
      <c r="E65" s="42"/>
      <c r="L65" s="42"/>
      <c r="M65" s="50"/>
      <c r="N65" s="12"/>
    </row>
    <row r="66" spans="3:14" x14ac:dyDescent="0.4">
      <c r="C66" s="42"/>
      <c r="D66" s="72"/>
      <c r="E66" s="42"/>
      <c r="L66" s="42"/>
      <c r="M66" s="50"/>
      <c r="N66" s="12"/>
    </row>
    <row r="67" spans="3:14" x14ac:dyDescent="0.4">
      <c r="C67" s="42"/>
      <c r="D67" s="72"/>
      <c r="E67" s="42"/>
      <c r="L67" s="42"/>
      <c r="M67" s="50"/>
      <c r="N67" s="12"/>
    </row>
    <row r="68" spans="3:14" x14ac:dyDescent="0.4">
      <c r="C68" s="42"/>
      <c r="D68" s="72"/>
      <c r="E68" s="42"/>
      <c r="L68" s="42"/>
      <c r="M68" s="50"/>
      <c r="N68" s="12"/>
    </row>
    <row r="69" spans="3:14" x14ac:dyDescent="0.4">
      <c r="C69" s="42"/>
      <c r="D69" s="72"/>
      <c r="E69" s="42"/>
      <c r="L69" s="42"/>
      <c r="M69" s="50"/>
      <c r="N69" s="12"/>
    </row>
    <row r="70" spans="3:14" x14ac:dyDescent="0.4">
      <c r="C70" s="42"/>
      <c r="D70" s="72"/>
      <c r="E70" s="42"/>
      <c r="L70" s="42"/>
      <c r="M70" s="50"/>
      <c r="N70" s="12"/>
    </row>
    <row r="71" spans="3:14" x14ac:dyDescent="0.4">
      <c r="C71" s="42"/>
      <c r="D71" s="72"/>
      <c r="E71" s="42"/>
      <c r="L71" s="42"/>
      <c r="M71" s="50"/>
      <c r="N71" s="12"/>
    </row>
    <row r="72" spans="3:14" x14ac:dyDescent="0.4">
      <c r="C72" s="42"/>
      <c r="D72" s="72"/>
      <c r="E72" s="42"/>
      <c r="L72" s="42"/>
      <c r="M72" s="50"/>
      <c r="N72" s="12"/>
    </row>
    <row r="73" spans="3:14" x14ac:dyDescent="0.4">
      <c r="C73" s="42"/>
      <c r="D73" s="72"/>
      <c r="E73" s="42"/>
      <c r="L73" s="42"/>
      <c r="M73" s="50"/>
      <c r="N73" s="12"/>
    </row>
    <row r="74" spans="3:14" x14ac:dyDescent="0.4">
      <c r="C74" s="42"/>
      <c r="D74" s="72"/>
      <c r="E74" s="42"/>
      <c r="L74" s="42"/>
      <c r="M74" s="50"/>
      <c r="N74" s="12"/>
    </row>
    <row r="75" spans="3:14" x14ac:dyDescent="0.4">
      <c r="C75" s="42"/>
      <c r="D75" s="72"/>
      <c r="E75" s="42"/>
      <c r="L75" s="42"/>
      <c r="M75" s="50"/>
      <c r="N75" s="12"/>
    </row>
    <row r="76" spans="3:14" x14ac:dyDescent="0.4">
      <c r="C76" s="42"/>
      <c r="D76" s="72"/>
      <c r="E76" s="42"/>
      <c r="L76" s="42"/>
      <c r="M76" s="50"/>
      <c r="N76" s="12"/>
    </row>
    <row r="77" spans="3:14" x14ac:dyDescent="0.4">
      <c r="C77" s="42"/>
      <c r="D77" s="72"/>
      <c r="E77" s="42"/>
      <c r="L77" s="42"/>
      <c r="M77" s="50"/>
      <c r="N77" s="12"/>
    </row>
    <row r="78" spans="3:14" x14ac:dyDescent="0.4">
      <c r="C78" s="42"/>
      <c r="D78" s="72"/>
      <c r="E78" s="42"/>
      <c r="L78" s="42"/>
      <c r="M78" s="50"/>
      <c r="N78" s="12"/>
    </row>
    <row r="79" spans="3:14" x14ac:dyDescent="0.4">
      <c r="C79" s="42"/>
      <c r="D79" s="72"/>
      <c r="E79" s="42"/>
      <c r="L79" s="42"/>
      <c r="M79" s="50"/>
      <c r="N79" s="12"/>
    </row>
    <row r="80" spans="3:14" x14ac:dyDescent="0.4">
      <c r="C80" s="42"/>
      <c r="D80" s="72"/>
      <c r="E80" s="42"/>
      <c r="L80" s="42"/>
      <c r="M80" s="50"/>
      <c r="N80" s="12"/>
    </row>
    <row r="81" spans="3:14" x14ac:dyDescent="0.4">
      <c r="C81" s="42"/>
      <c r="D81" s="72"/>
      <c r="E81" s="42"/>
      <c r="L81" s="42"/>
      <c r="M81" s="50"/>
      <c r="N81" s="12"/>
    </row>
    <row r="82" spans="3:14" x14ac:dyDescent="0.4">
      <c r="C82" s="42"/>
      <c r="D82" s="72"/>
      <c r="E82" s="42"/>
      <c r="L82" s="42"/>
      <c r="M82" s="50"/>
      <c r="N82" s="12"/>
    </row>
    <row r="83" spans="3:14" x14ac:dyDescent="0.4">
      <c r="C83" s="42"/>
      <c r="D83" s="72"/>
      <c r="E83" s="42"/>
      <c r="L83" s="42"/>
      <c r="M83" s="50"/>
      <c r="N83" s="12"/>
    </row>
    <row r="84" spans="3:14" x14ac:dyDescent="0.4">
      <c r="C84" s="42"/>
      <c r="D84" s="72"/>
      <c r="E84" s="42"/>
      <c r="L84" s="42"/>
      <c r="M84" s="50"/>
      <c r="N84" s="12"/>
    </row>
    <row r="85" spans="3:14" x14ac:dyDescent="0.4">
      <c r="C85" s="42"/>
      <c r="D85" s="72"/>
      <c r="E85" s="42"/>
      <c r="L85" s="42"/>
      <c r="M85" s="50"/>
      <c r="N85" s="12"/>
    </row>
    <row r="86" spans="3:14" x14ac:dyDescent="0.4">
      <c r="C86" s="42"/>
      <c r="D86" s="72"/>
      <c r="E86" s="42"/>
      <c r="L86" s="42"/>
      <c r="M86" s="50"/>
      <c r="N86" s="12"/>
    </row>
    <row r="87" spans="3:14" x14ac:dyDescent="0.4">
      <c r="C87" s="42"/>
      <c r="D87" s="72"/>
      <c r="E87" s="42"/>
      <c r="L87" s="42"/>
      <c r="M87" s="50"/>
      <c r="N87" s="12"/>
    </row>
    <row r="88" spans="3:14" x14ac:dyDescent="0.4">
      <c r="C88" s="42"/>
      <c r="D88" s="72"/>
      <c r="E88" s="42"/>
      <c r="L88" s="42"/>
      <c r="M88" s="50"/>
      <c r="N88" s="12"/>
    </row>
    <row r="89" spans="3:14" x14ac:dyDescent="0.4">
      <c r="C89" s="42"/>
      <c r="D89" s="72"/>
      <c r="E89" s="42"/>
      <c r="L89" s="42"/>
      <c r="M89" s="50"/>
      <c r="N89" s="12"/>
    </row>
    <row r="90" spans="3:14" x14ac:dyDescent="0.4">
      <c r="C90" s="42"/>
      <c r="D90" s="72"/>
      <c r="E90" s="42"/>
      <c r="L90" s="42"/>
      <c r="M90" s="50"/>
      <c r="N90" s="12"/>
    </row>
    <row r="91" spans="3:14" x14ac:dyDescent="0.4">
      <c r="C91" s="42"/>
      <c r="D91" s="72"/>
      <c r="E91" s="42"/>
      <c r="L91" s="42"/>
      <c r="M91" s="50"/>
      <c r="N91" s="12"/>
    </row>
    <row r="92" spans="3:14" x14ac:dyDescent="0.4">
      <c r="C92" s="42"/>
      <c r="D92" s="72"/>
      <c r="E92" s="42"/>
      <c r="L92" s="42"/>
      <c r="M92" s="50"/>
      <c r="N92" s="12"/>
    </row>
    <row r="93" spans="3:14" x14ac:dyDescent="0.4">
      <c r="C93" s="42"/>
      <c r="D93" s="72"/>
      <c r="E93" s="42"/>
      <c r="L93" s="42"/>
      <c r="M93" s="50"/>
      <c r="N93" s="12"/>
    </row>
    <row r="94" spans="3:14" x14ac:dyDescent="0.4">
      <c r="C94" s="42"/>
      <c r="D94" s="72"/>
      <c r="E94" s="42"/>
      <c r="L94" s="42"/>
      <c r="M94" s="50"/>
      <c r="N94" s="12"/>
    </row>
    <row r="95" spans="3:14" x14ac:dyDescent="0.4">
      <c r="C95" s="42"/>
      <c r="D95" s="72"/>
      <c r="E95" s="42"/>
      <c r="L95" s="42"/>
      <c r="M95" s="50"/>
      <c r="N95" s="12"/>
    </row>
    <row r="96" spans="3:14" x14ac:dyDescent="0.4">
      <c r="C96" s="42"/>
      <c r="D96" s="72"/>
      <c r="E96" s="42"/>
      <c r="L96" s="42"/>
      <c r="M96" s="50"/>
      <c r="N96" s="12"/>
    </row>
    <row r="97" spans="3:14" x14ac:dyDescent="0.4">
      <c r="C97" s="42"/>
      <c r="D97" s="72"/>
      <c r="E97" s="42"/>
      <c r="L97" s="42"/>
      <c r="M97" s="50"/>
      <c r="N97" s="12"/>
    </row>
    <row r="98" spans="3:14" x14ac:dyDescent="0.4">
      <c r="C98" s="42"/>
      <c r="D98" s="72"/>
      <c r="E98" s="42"/>
      <c r="L98" s="42"/>
      <c r="M98" s="50"/>
      <c r="N98" s="12"/>
    </row>
    <row r="99" spans="3:14" x14ac:dyDescent="0.4">
      <c r="C99" s="42"/>
      <c r="D99" s="72"/>
      <c r="E99" s="42"/>
      <c r="L99" s="42"/>
      <c r="M99" s="50"/>
      <c r="N99" s="12"/>
    </row>
    <row r="100" spans="3:14" x14ac:dyDescent="0.4">
      <c r="C100" s="42"/>
      <c r="D100" s="72"/>
      <c r="E100" s="42"/>
      <c r="L100" s="42"/>
      <c r="M100" s="50"/>
      <c r="N100" s="12"/>
    </row>
    <row r="101" spans="3:14" x14ac:dyDescent="0.4">
      <c r="C101" s="42"/>
      <c r="D101" s="72"/>
      <c r="E101" s="42"/>
      <c r="L101" s="42"/>
      <c r="M101" s="50"/>
      <c r="N101" s="12"/>
    </row>
    <row r="102" spans="3:14" x14ac:dyDescent="0.4">
      <c r="C102" s="42"/>
      <c r="D102" s="72"/>
      <c r="E102" s="42"/>
      <c r="L102" s="42"/>
      <c r="M102" s="50"/>
      <c r="N102" s="12"/>
    </row>
    <row r="103" spans="3:14" x14ac:dyDescent="0.4">
      <c r="C103" s="42"/>
      <c r="D103" s="72"/>
      <c r="E103" s="42"/>
      <c r="L103" s="42"/>
      <c r="M103" s="50"/>
      <c r="N103" s="12"/>
    </row>
    <row r="104" spans="3:14" x14ac:dyDescent="0.4">
      <c r="C104" s="42"/>
      <c r="D104" s="72"/>
      <c r="E104" s="42"/>
      <c r="L104" s="42"/>
      <c r="M104" s="50"/>
      <c r="N104" s="12"/>
    </row>
    <row r="105" spans="3:14" x14ac:dyDescent="0.4">
      <c r="C105" s="42"/>
      <c r="D105" s="72"/>
      <c r="E105" s="42"/>
      <c r="L105" s="42"/>
      <c r="M105" s="50"/>
      <c r="N105" s="12"/>
    </row>
    <row r="106" spans="3:14" x14ac:dyDescent="0.4">
      <c r="C106" s="42"/>
      <c r="D106" s="72"/>
      <c r="E106" s="42"/>
      <c r="L106" s="42"/>
      <c r="M106" s="50"/>
      <c r="N106" s="12"/>
    </row>
    <row r="107" spans="3:14" x14ac:dyDescent="0.4">
      <c r="C107" s="42"/>
      <c r="D107" s="72"/>
      <c r="E107" s="42"/>
      <c r="L107" s="42"/>
      <c r="M107" s="50"/>
      <c r="N107" s="12"/>
    </row>
    <row r="108" spans="3:14" x14ac:dyDescent="0.4">
      <c r="C108" s="42"/>
      <c r="D108" s="72"/>
      <c r="E108" s="42"/>
      <c r="L108" s="42"/>
      <c r="M108" s="50"/>
      <c r="N108" s="12"/>
    </row>
    <row r="109" spans="3:14" x14ac:dyDescent="0.4">
      <c r="C109" s="42"/>
      <c r="D109" s="72"/>
      <c r="E109" s="42"/>
      <c r="L109" s="42"/>
      <c r="M109" s="50"/>
      <c r="N109" s="12"/>
    </row>
    <row r="110" spans="3:14" x14ac:dyDescent="0.4">
      <c r="C110" s="42"/>
      <c r="D110" s="72"/>
      <c r="E110" s="42"/>
      <c r="L110" s="42"/>
      <c r="M110" s="50"/>
      <c r="N110" s="12"/>
    </row>
    <row r="111" spans="3:14" x14ac:dyDescent="0.4">
      <c r="C111" s="42"/>
      <c r="D111" s="72"/>
      <c r="E111" s="42"/>
      <c r="L111" s="42"/>
      <c r="M111" s="50"/>
      <c r="N111" s="12"/>
    </row>
    <row r="112" spans="3:14" x14ac:dyDescent="0.4">
      <c r="C112" s="42"/>
      <c r="D112" s="72"/>
      <c r="E112" s="42"/>
      <c r="L112" s="42"/>
      <c r="M112" s="50"/>
      <c r="N112" s="12"/>
    </row>
    <row r="113" spans="3:14" x14ac:dyDescent="0.4">
      <c r="C113" s="42"/>
      <c r="D113" s="72"/>
      <c r="E113" s="42"/>
      <c r="L113" s="42"/>
      <c r="M113" s="50"/>
      <c r="N113" s="12"/>
    </row>
    <row r="114" spans="3:14" x14ac:dyDescent="0.4">
      <c r="C114" s="42"/>
      <c r="D114" s="72"/>
      <c r="E114" s="42"/>
      <c r="L114" s="42"/>
      <c r="M114" s="50"/>
      <c r="N114" s="12"/>
    </row>
    <row r="115" spans="3:14" x14ac:dyDescent="0.4">
      <c r="C115" s="42"/>
      <c r="D115" s="72"/>
      <c r="E115" s="42"/>
      <c r="L115" s="42"/>
      <c r="M115" s="50"/>
      <c r="N115" s="12"/>
    </row>
    <row r="116" spans="3:14" x14ac:dyDescent="0.4">
      <c r="C116" s="42"/>
      <c r="D116" s="72"/>
      <c r="E116" s="42"/>
      <c r="L116" s="42"/>
      <c r="M116" s="50"/>
      <c r="N116" s="12"/>
    </row>
    <row r="117" spans="3:14" x14ac:dyDescent="0.4">
      <c r="C117" s="42"/>
      <c r="D117" s="72"/>
      <c r="E117" s="42"/>
      <c r="L117" s="42"/>
      <c r="M117" s="50"/>
      <c r="N117" s="12"/>
    </row>
    <row r="118" spans="3:14" x14ac:dyDescent="0.4">
      <c r="C118" s="42"/>
      <c r="D118" s="72"/>
      <c r="E118" s="42"/>
      <c r="L118" s="42"/>
      <c r="M118" s="50"/>
      <c r="N118" s="12"/>
    </row>
    <row r="119" spans="3:14" x14ac:dyDescent="0.4">
      <c r="C119" s="42"/>
      <c r="D119" s="72"/>
      <c r="E119" s="42"/>
      <c r="L119" s="42"/>
      <c r="M119" s="50"/>
      <c r="N119" s="12"/>
    </row>
    <row r="120" spans="3:14" x14ac:dyDescent="0.4">
      <c r="C120" s="42"/>
      <c r="D120" s="72"/>
      <c r="E120" s="42"/>
      <c r="L120" s="42"/>
      <c r="M120" s="50"/>
      <c r="N120" s="12"/>
    </row>
    <row r="121" spans="3:14" x14ac:dyDescent="0.4">
      <c r="C121" s="42"/>
      <c r="D121" s="72"/>
      <c r="E121" s="42"/>
      <c r="L121" s="42"/>
      <c r="M121" s="50"/>
      <c r="N121" s="12"/>
    </row>
    <row r="122" spans="3:14" x14ac:dyDescent="0.4">
      <c r="C122" s="42"/>
      <c r="D122" s="72"/>
      <c r="E122" s="42"/>
      <c r="L122" s="42"/>
      <c r="M122" s="50"/>
      <c r="N122" s="12"/>
    </row>
    <row r="123" spans="3:14" x14ac:dyDescent="0.4">
      <c r="C123" s="42"/>
      <c r="D123" s="72"/>
      <c r="E123" s="42"/>
      <c r="L123" s="42"/>
      <c r="M123" s="50"/>
      <c r="N123" s="12"/>
    </row>
    <row r="124" spans="3:14" x14ac:dyDescent="0.4">
      <c r="C124" s="42"/>
      <c r="D124" s="72"/>
      <c r="E124" s="42"/>
      <c r="L124" s="42"/>
      <c r="M124" s="50"/>
      <c r="N124" s="12"/>
    </row>
    <row r="125" spans="3:14" x14ac:dyDescent="0.4">
      <c r="C125" s="42"/>
      <c r="D125" s="72"/>
      <c r="E125" s="42"/>
      <c r="L125" s="42"/>
      <c r="M125" s="50"/>
      <c r="N125" s="12"/>
    </row>
    <row r="126" spans="3:14" x14ac:dyDescent="0.4">
      <c r="C126" s="42"/>
      <c r="D126" s="72"/>
      <c r="E126" s="42"/>
      <c r="L126" s="42"/>
      <c r="M126" s="50"/>
      <c r="N126" s="12"/>
    </row>
    <row r="127" spans="3:14" x14ac:dyDescent="0.4">
      <c r="C127" s="42"/>
      <c r="D127" s="72"/>
      <c r="E127" s="42"/>
      <c r="L127" s="42"/>
      <c r="M127" s="50"/>
      <c r="N127" s="12"/>
    </row>
    <row r="128" spans="3:14" x14ac:dyDescent="0.4">
      <c r="C128" s="42"/>
      <c r="D128" s="72"/>
      <c r="E128" s="42"/>
      <c r="L128" s="42"/>
      <c r="M128" s="50"/>
      <c r="N128" s="12"/>
    </row>
    <row r="129" spans="3:14" x14ac:dyDescent="0.4">
      <c r="C129" s="42"/>
      <c r="D129" s="72"/>
      <c r="E129" s="42"/>
      <c r="L129" s="42"/>
      <c r="M129" s="50"/>
      <c r="N129" s="12"/>
    </row>
    <row r="130" spans="3:14" x14ac:dyDescent="0.4">
      <c r="C130" s="42"/>
      <c r="D130" s="72"/>
      <c r="E130" s="42"/>
      <c r="L130" s="42"/>
      <c r="M130" s="50"/>
      <c r="N130" s="12"/>
    </row>
    <row r="131" spans="3:14" x14ac:dyDescent="0.4">
      <c r="C131" s="42"/>
      <c r="D131" s="72"/>
      <c r="E131" s="42"/>
      <c r="L131" s="42"/>
      <c r="M131" s="50"/>
      <c r="N131" s="12"/>
    </row>
    <row r="132" spans="3:14" x14ac:dyDescent="0.4">
      <c r="C132" s="42"/>
      <c r="D132" s="72"/>
      <c r="E132" s="42"/>
      <c r="L132" s="42"/>
      <c r="M132" s="50"/>
      <c r="N132" s="12"/>
    </row>
    <row r="133" spans="3:14" x14ac:dyDescent="0.4">
      <c r="C133" s="42"/>
      <c r="D133" s="72"/>
      <c r="E133" s="42"/>
      <c r="L133" s="42"/>
      <c r="M133" s="50"/>
      <c r="N133" s="12"/>
    </row>
    <row r="134" spans="3:14" x14ac:dyDescent="0.4">
      <c r="C134" s="42"/>
      <c r="D134" s="72"/>
      <c r="E134" s="42"/>
      <c r="L134" s="42"/>
      <c r="M134" s="50"/>
      <c r="N134" s="12"/>
    </row>
    <row r="135" spans="3:14" x14ac:dyDescent="0.4">
      <c r="C135" s="42"/>
      <c r="D135" s="72"/>
      <c r="E135" s="42"/>
      <c r="L135" s="42"/>
      <c r="M135" s="50"/>
      <c r="N135" s="12"/>
    </row>
    <row r="136" spans="3:14" x14ac:dyDescent="0.4">
      <c r="C136" s="42"/>
      <c r="D136" s="72"/>
      <c r="E136" s="42"/>
      <c r="L136" s="42"/>
      <c r="M136" s="50"/>
      <c r="N136" s="12"/>
    </row>
    <row r="137" spans="3:14" x14ac:dyDescent="0.4">
      <c r="C137" s="42"/>
      <c r="D137" s="72"/>
      <c r="E137" s="42"/>
      <c r="L137" s="42"/>
      <c r="M137" s="50"/>
      <c r="N137" s="12"/>
    </row>
    <row r="138" spans="3:14" x14ac:dyDescent="0.4">
      <c r="C138" s="42"/>
      <c r="D138" s="72"/>
      <c r="E138" s="42"/>
      <c r="L138" s="42"/>
      <c r="M138" s="50"/>
      <c r="N138" s="12"/>
    </row>
    <row r="139" spans="3:14" x14ac:dyDescent="0.4">
      <c r="C139" s="42"/>
      <c r="D139" s="72"/>
      <c r="E139" s="42"/>
      <c r="L139" s="42"/>
      <c r="M139" s="50"/>
      <c r="N139" s="12"/>
    </row>
    <row r="140" spans="3:14" x14ac:dyDescent="0.4">
      <c r="C140" s="42"/>
      <c r="D140" s="72"/>
      <c r="E140" s="42"/>
      <c r="L140" s="42"/>
      <c r="M140" s="50"/>
      <c r="N140" s="12"/>
    </row>
    <row r="141" spans="3:14" x14ac:dyDescent="0.4">
      <c r="C141" s="42"/>
      <c r="D141" s="72"/>
      <c r="E141" s="42"/>
      <c r="L141" s="42"/>
      <c r="M141" s="50"/>
      <c r="N141" s="12"/>
    </row>
    <row r="142" spans="3:14" x14ac:dyDescent="0.4">
      <c r="C142" s="42"/>
      <c r="D142" s="72"/>
      <c r="E142" s="42"/>
      <c r="L142" s="42"/>
      <c r="M142" s="50"/>
      <c r="N142" s="12"/>
    </row>
    <row r="143" spans="3:14" x14ac:dyDescent="0.4">
      <c r="C143" s="42"/>
      <c r="D143" s="72"/>
      <c r="E143" s="42"/>
      <c r="L143" s="42"/>
      <c r="M143" s="50"/>
      <c r="N143" s="12"/>
    </row>
    <row r="144" spans="3:14" x14ac:dyDescent="0.4">
      <c r="C144" s="42"/>
      <c r="D144" s="72"/>
      <c r="E144" s="42"/>
      <c r="L144" s="42"/>
      <c r="M144" s="50"/>
      <c r="N144" s="12"/>
    </row>
    <row r="145" spans="3:14" x14ac:dyDescent="0.4">
      <c r="C145" s="42"/>
      <c r="D145" s="72"/>
      <c r="E145" s="42"/>
      <c r="L145" s="42"/>
      <c r="M145" s="50"/>
      <c r="N145" s="12"/>
    </row>
    <row r="146" spans="3:14" x14ac:dyDescent="0.4">
      <c r="C146" s="42"/>
      <c r="D146" s="72"/>
      <c r="E146" s="42"/>
      <c r="L146" s="42"/>
      <c r="M146" s="50"/>
      <c r="N146" s="12"/>
    </row>
    <row r="147" spans="3:14" x14ac:dyDescent="0.4">
      <c r="C147" s="42"/>
      <c r="D147" s="72"/>
      <c r="E147" s="42"/>
      <c r="L147" s="42"/>
      <c r="M147" s="50"/>
      <c r="N147" s="12"/>
    </row>
    <row r="148" spans="3:14" x14ac:dyDescent="0.4">
      <c r="C148" s="42"/>
      <c r="D148" s="72"/>
      <c r="E148" s="42"/>
      <c r="L148" s="42"/>
      <c r="M148" s="50"/>
      <c r="N148" s="12"/>
    </row>
    <row r="149" spans="3:14" x14ac:dyDescent="0.4">
      <c r="C149" s="42"/>
      <c r="D149" s="72"/>
      <c r="E149" s="42"/>
      <c r="L149" s="42"/>
      <c r="M149" s="50"/>
      <c r="N149" s="12"/>
    </row>
    <row r="150" spans="3:14" x14ac:dyDescent="0.4">
      <c r="C150" s="42"/>
      <c r="D150" s="72"/>
      <c r="E150" s="42"/>
      <c r="L150" s="42"/>
      <c r="M150" s="50"/>
      <c r="N150" s="12"/>
    </row>
    <row r="151" spans="3:14" x14ac:dyDescent="0.4">
      <c r="C151" s="42"/>
      <c r="D151" s="72"/>
      <c r="E151" s="42"/>
      <c r="L151" s="42"/>
      <c r="M151" s="50"/>
      <c r="N151" s="12"/>
    </row>
    <row r="152" spans="3:14" x14ac:dyDescent="0.4">
      <c r="C152" s="42"/>
      <c r="D152" s="72"/>
      <c r="E152" s="42"/>
      <c r="L152" s="42"/>
      <c r="M152" s="50"/>
      <c r="N152" s="12"/>
    </row>
    <row r="153" spans="3:14" x14ac:dyDescent="0.4">
      <c r="C153" s="42"/>
      <c r="D153" s="72"/>
      <c r="E153" s="42"/>
      <c r="L153" s="42"/>
      <c r="M153" s="50"/>
      <c r="N153" s="12"/>
    </row>
    <row r="154" spans="3:14" x14ac:dyDescent="0.4">
      <c r="C154" s="42"/>
      <c r="D154" s="72"/>
      <c r="E154" s="42"/>
      <c r="L154" s="42"/>
      <c r="M154" s="50"/>
      <c r="N154" s="12"/>
    </row>
    <row r="155" spans="3:14" x14ac:dyDescent="0.4">
      <c r="C155" s="42"/>
      <c r="D155" s="72"/>
      <c r="E155" s="42"/>
      <c r="L155" s="42"/>
      <c r="M155" s="50"/>
      <c r="N155" s="12"/>
    </row>
    <row r="156" spans="3:14" x14ac:dyDescent="0.4">
      <c r="C156" s="42"/>
      <c r="D156" s="72"/>
      <c r="E156" s="42"/>
      <c r="L156" s="42"/>
      <c r="M156" s="50"/>
      <c r="N156" s="12"/>
    </row>
    <row r="157" spans="3:14" x14ac:dyDescent="0.4">
      <c r="C157" s="42"/>
      <c r="D157" s="72"/>
      <c r="E157" s="42"/>
      <c r="L157" s="42"/>
      <c r="M157" s="50"/>
      <c r="N157" s="12"/>
    </row>
    <row r="158" spans="3:14" x14ac:dyDescent="0.4">
      <c r="C158" s="42"/>
      <c r="D158" s="72"/>
      <c r="E158" s="42"/>
      <c r="L158" s="42"/>
      <c r="M158" s="50"/>
      <c r="N158" s="12"/>
    </row>
    <row r="159" spans="3:14" x14ac:dyDescent="0.4">
      <c r="C159" s="42"/>
      <c r="D159" s="72"/>
      <c r="E159" s="42"/>
      <c r="L159" s="42"/>
      <c r="M159" s="50"/>
      <c r="N159" s="12"/>
    </row>
    <row r="160" spans="3:14" x14ac:dyDescent="0.4">
      <c r="C160" s="42"/>
      <c r="D160" s="72"/>
      <c r="E160" s="42"/>
      <c r="L160" s="42"/>
      <c r="M160" s="50"/>
      <c r="N160" s="12"/>
    </row>
    <row r="161" spans="3:14" x14ac:dyDescent="0.4">
      <c r="C161" s="42"/>
      <c r="D161" s="72"/>
      <c r="E161" s="42"/>
      <c r="L161" s="42"/>
      <c r="M161" s="50"/>
      <c r="N161" s="12"/>
    </row>
    <row r="162" spans="3:14" x14ac:dyDescent="0.4">
      <c r="C162" s="42"/>
      <c r="D162" s="72"/>
      <c r="E162" s="42"/>
      <c r="L162" s="42"/>
      <c r="M162" s="50"/>
      <c r="N162" s="12"/>
    </row>
    <row r="163" spans="3:14" x14ac:dyDescent="0.4">
      <c r="C163" s="42"/>
      <c r="D163" s="72"/>
      <c r="E163" s="42"/>
      <c r="L163" s="42"/>
      <c r="M163" s="50"/>
      <c r="N163" s="12"/>
    </row>
    <row r="164" spans="3:14" x14ac:dyDescent="0.4">
      <c r="C164" s="42"/>
      <c r="D164" s="72"/>
      <c r="E164" s="42"/>
      <c r="L164" s="42"/>
      <c r="M164" s="50"/>
      <c r="N164" s="12"/>
    </row>
    <row r="165" spans="3:14" x14ac:dyDescent="0.4">
      <c r="C165" s="42"/>
      <c r="D165" s="72"/>
      <c r="E165" s="42"/>
      <c r="L165" s="42"/>
      <c r="M165" s="50"/>
      <c r="N165" s="12"/>
    </row>
    <row r="166" spans="3:14" x14ac:dyDescent="0.4">
      <c r="C166" s="42"/>
      <c r="D166" s="72"/>
      <c r="E166" s="42"/>
      <c r="L166" s="42"/>
      <c r="M166" s="50"/>
      <c r="N166" s="12"/>
    </row>
    <row r="167" spans="3:14" x14ac:dyDescent="0.4">
      <c r="C167" s="42"/>
      <c r="D167" s="72"/>
      <c r="E167" s="42"/>
      <c r="L167" s="42"/>
      <c r="M167" s="50"/>
      <c r="N167" s="12"/>
    </row>
    <row r="168" spans="3:14" x14ac:dyDescent="0.4">
      <c r="C168" s="42"/>
      <c r="D168" s="72"/>
      <c r="E168" s="42"/>
      <c r="L168" s="42"/>
      <c r="M168" s="50"/>
      <c r="N168" s="12"/>
    </row>
    <row r="169" spans="3:14" x14ac:dyDescent="0.4">
      <c r="C169" s="42"/>
      <c r="D169" s="72"/>
      <c r="E169" s="42"/>
      <c r="L169" s="42"/>
      <c r="M169" s="50"/>
      <c r="N169" s="12"/>
    </row>
    <row r="170" spans="3:14" x14ac:dyDescent="0.4">
      <c r="C170" s="42"/>
      <c r="D170" s="72"/>
      <c r="E170" s="42"/>
      <c r="L170" s="42"/>
      <c r="M170" s="50"/>
      <c r="N170" s="12"/>
    </row>
    <row r="171" spans="3:14" x14ac:dyDescent="0.4">
      <c r="C171" s="42"/>
      <c r="D171" s="72"/>
      <c r="E171" s="42"/>
      <c r="L171" s="42"/>
      <c r="M171" s="50"/>
      <c r="N171" s="12"/>
    </row>
    <row r="172" spans="3:14" x14ac:dyDescent="0.4">
      <c r="C172" s="42"/>
      <c r="D172" s="72"/>
      <c r="E172" s="42"/>
      <c r="L172" s="42"/>
      <c r="M172" s="50"/>
      <c r="N172" s="12"/>
    </row>
    <row r="173" spans="3:14" x14ac:dyDescent="0.4">
      <c r="C173" s="42"/>
      <c r="D173" s="72"/>
      <c r="E173" s="42"/>
      <c r="L173" s="42"/>
      <c r="M173" s="50"/>
      <c r="N173" s="12"/>
    </row>
    <row r="174" spans="3:14" x14ac:dyDescent="0.4">
      <c r="C174" s="42"/>
      <c r="D174" s="72"/>
      <c r="E174" s="42"/>
      <c r="L174" s="42"/>
      <c r="M174" s="50"/>
      <c r="N174" s="12"/>
    </row>
    <row r="175" spans="3:14" x14ac:dyDescent="0.4">
      <c r="C175" s="42"/>
      <c r="D175" s="72"/>
      <c r="E175" s="42"/>
      <c r="L175" s="42"/>
      <c r="M175" s="50"/>
      <c r="N175" s="12"/>
    </row>
    <row r="176" spans="3:14" x14ac:dyDescent="0.4">
      <c r="C176" s="42"/>
      <c r="D176" s="72"/>
      <c r="E176" s="42"/>
      <c r="L176" s="42"/>
      <c r="M176" s="50"/>
      <c r="N176" s="12"/>
    </row>
    <row r="177" spans="3:14" x14ac:dyDescent="0.4">
      <c r="C177" s="42"/>
      <c r="D177" s="72"/>
      <c r="E177" s="42"/>
      <c r="L177" s="42"/>
      <c r="M177" s="50"/>
      <c r="N177" s="12"/>
    </row>
    <row r="178" spans="3:14" x14ac:dyDescent="0.4">
      <c r="C178" s="42"/>
      <c r="D178" s="72"/>
      <c r="E178" s="42"/>
      <c r="L178" s="42"/>
      <c r="M178" s="50"/>
      <c r="N178" s="12"/>
    </row>
    <row r="179" spans="3:14" x14ac:dyDescent="0.4">
      <c r="C179" s="42"/>
      <c r="D179" s="72"/>
      <c r="E179" s="42"/>
      <c r="L179" s="42"/>
      <c r="M179" s="50"/>
      <c r="N179" s="12"/>
    </row>
    <row r="180" spans="3:14" x14ac:dyDescent="0.4">
      <c r="C180" s="42"/>
      <c r="D180" s="72"/>
      <c r="E180" s="42"/>
      <c r="L180" s="42"/>
      <c r="M180" s="50"/>
      <c r="N180" s="12"/>
    </row>
    <row r="181" spans="3:14" x14ac:dyDescent="0.4">
      <c r="C181" s="42"/>
      <c r="D181" s="72"/>
      <c r="E181" s="42"/>
      <c r="L181" s="42"/>
      <c r="M181" s="50"/>
      <c r="N181" s="12"/>
    </row>
    <row r="182" spans="3:14" x14ac:dyDescent="0.4">
      <c r="C182" s="42"/>
      <c r="D182" s="72"/>
      <c r="E182" s="42"/>
      <c r="L182" s="42"/>
      <c r="M182" s="50"/>
      <c r="N182" s="12"/>
    </row>
    <row r="183" spans="3:14" x14ac:dyDescent="0.4">
      <c r="C183" s="42"/>
      <c r="D183" s="72"/>
      <c r="E183" s="42"/>
      <c r="L183" s="42"/>
      <c r="M183" s="50"/>
      <c r="N183" s="12"/>
    </row>
    <row r="184" spans="3:14" x14ac:dyDescent="0.4">
      <c r="C184" s="42"/>
      <c r="D184" s="72"/>
      <c r="E184" s="42"/>
      <c r="L184" s="42"/>
      <c r="M184" s="50"/>
      <c r="N184" s="12"/>
    </row>
    <row r="185" spans="3:14" x14ac:dyDescent="0.4">
      <c r="C185" s="42"/>
      <c r="D185" s="72"/>
      <c r="E185" s="42"/>
      <c r="L185" s="42"/>
      <c r="M185" s="50"/>
      <c r="N185" s="12"/>
    </row>
    <row r="186" spans="3:14" x14ac:dyDescent="0.4">
      <c r="C186" s="42"/>
      <c r="D186" s="72"/>
      <c r="E186" s="42"/>
      <c r="L186" s="42"/>
      <c r="M186" s="50"/>
      <c r="N186" s="12"/>
    </row>
    <row r="187" spans="3:14" x14ac:dyDescent="0.4">
      <c r="C187" s="42"/>
      <c r="D187" s="72"/>
      <c r="E187" s="42"/>
      <c r="L187" s="42"/>
      <c r="M187" s="50"/>
      <c r="N187" s="12"/>
    </row>
    <row r="188" spans="3:14" x14ac:dyDescent="0.4">
      <c r="C188" s="42"/>
      <c r="D188" s="72"/>
      <c r="E188" s="42"/>
      <c r="L188" s="42"/>
      <c r="M188" s="50"/>
      <c r="N188" s="12"/>
    </row>
    <row r="189" spans="3:14" x14ac:dyDescent="0.4">
      <c r="C189" s="42"/>
      <c r="D189" s="72"/>
      <c r="E189" s="42"/>
      <c r="L189" s="42"/>
      <c r="M189" s="50"/>
      <c r="N189" s="12"/>
    </row>
    <row r="190" spans="3:14" x14ac:dyDescent="0.4">
      <c r="C190" s="42"/>
      <c r="D190" s="72"/>
      <c r="E190" s="42"/>
      <c r="L190" s="42"/>
      <c r="M190" s="50"/>
      <c r="N190" s="12"/>
    </row>
    <row r="191" spans="3:14" x14ac:dyDescent="0.4">
      <c r="C191" s="42"/>
      <c r="D191" s="72"/>
      <c r="E191" s="42"/>
      <c r="L191" s="42"/>
      <c r="M191" s="50"/>
      <c r="N191" s="12"/>
    </row>
    <row r="192" spans="3:14" x14ac:dyDescent="0.4">
      <c r="C192" s="42"/>
      <c r="D192" s="72"/>
      <c r="E192" s="42"/>
      <c r="L192" s="42"/>
      <c r="M192" s="50"/>
      <c r="N192" s="12"/>
    </row>
    <row r="193" spans="3:14" x14ac:dyDescent="0.4">
      <c r="C193" s="42"/>
      <c r="D193" s="72"/>
      <c r="E193" s="42"/>
      <c r="L193" s="42"/>
      <c r="M193" s="50"/>
      <c r="N193" s="12"/>
    </row>
    <row r="194" spans="3:14" x14ac:dyDescent="0.4">
      <c r="C194" s="42"/>
      <c r="D194" s="72"/>
      <c r="E194" s="42"/>
      <c r="L194" s="42"/>
      <c r="M194" s="50"/>
      <c r="N194" s="12"/>
    </row>
    <row r="195" spans="3:14" x14ac:dyDescent="0.4">
      <c r="C195" s="42"/>
      <c r="D195" s="72"/>
      <c r="E195" s="42"/>
      <c r="L195" s="42"/>
      <c r="M195" s="50"/>
      <c r="N195" s="12"/>
    </row>
    <row r="196" spans="3:14" x14ac:dyDescent="0.4">
      <c r="C196" s="42"/>
      <c r="D196" s="72"/>
      <c r="E196" s="42"/>
      <c r="L196" s="42"/>
      <c r="M196" s="50"/>
      <c r="N196" s="12"/>
    </row>
    <row r="197" spans="3:14" x14ac:dyDescent="0.4">
      <c r="C197" s="42"/>
      <c r="D197" s="72"/>
      <c r="E197" s="42"/>
      <c r="L197" s="42"/>
      <c r="M197" s="50"/>
      <c r="N197" s="12"/>
    </row>
    <row r="198" spans="3:14" x14ac:dyDescent="0.4">
      <c r="C198" s="42"/>
      <c r="D198" s="72"/>
      <c r="E198" s="42"/>
      <c r="L198" s="42"/>
      <c r="M198" s="50"/>
      <c r="N198" s="12"/>
    </row>
    <row r="199" spans="3:14" x14ac:dyDescent="0.4">
      <c r="C199" s="42"/>
      <c r="D199" s="72"/>
      <c r="E199" s="42"/>
      <c r="L199" s="42"/>
      <c r="M199" s="50"/>
      <c r="N199" s="12"/>
    </row>
    <row r="200" spans="3:14" x14ac:dyDescent="0.4">
      <c r="C200" s="42"/>
      <c r="D200" s="72"/>
      <c r="E200" s="42"/>
      <c r="L200" s="42"/>
      <c r="M200" s="50"/>
      <c r="N200" s="12"/>
    </row>
    <row r="201" spans="3:14" x14ac:dyDescent="0.4">
      <c r="C201" s="42"/>
      <c r="D201" s="72"/>
      <c r="E201" s="42"/>
      <c r="L201" s="42"/>
      <c r="M201" s="50"/>
      <c r="N201" s="12"/>
    </row>
    <row r="202" spans="3:14" x14ac:dyDescent="0.4">
      <c r="C202" s="42"/>
      <c r="D202" s="72"/>
      <c r="E202" s="42"/>
      <c r="L202" s="42"/>
      <c r="M202" s="50"/>
      <c r="N202" s="12"/>
    </row>
    <row r="203" spans="3:14" x14ac:dyDescent="0.4">
      <c r="C203" s="42"/>
      <c r="D203" s="72"/>
      <c r="E203" s="42"/>
      <c r="L203" s="42"/>
      <c r="M203" s="50"/>
      <c r="N203" s="12"/>
    </row>
    <row r="204" spans="3:14" x14ac:dyDescent="0.4">
      <c r="C204" s="42"/>
      <c r="D204" s="72"/>
      <c r="E204" s="42"/>
      <c r="L204" s="42"/>
      <c r="M204" s="50"/>
      <c r="N204" s="12"/>
    </row>
    <row r="205" spans="3:14" x14ac:dyDescent="0.4">
      <c r="C205" s="42"/>
      <c r="D205" s="72"/>
      <c r="E205" s="42"/>
      <c r="L205" s="42"/>
      <c r="M205" s="50"/>
      <c r="N205" s="12"/>
    </row>
    <row r="206" spans="3:14" x14ac:dyDescent="0.4">
      <c r="C206" s="42"/>
      <c r="D206" s="72"/>
      <c r="E206" s="42"/>
      <c r="L206" s="42"/>
      <c r="M206" s="50"/>
      <c r="N206" s="12"/>
    </row>
    <row r="207" spans="3:14" x14ac:dyDescent="0.4">
      <c r="C207" s="42"/>
      <c r="D207" s="72"/>
      <c r="E207" s="42"/>
      <c r="L207" s="42"/>
      <c r="M207" s="50"/>
      <c r="N207" s="12"/>
    </row>
    <row r="208" spans="3:14" x14ac:dyDescent="0.4">
      <c r="C208" s="42"/>
      <c r="D208" s="72"/>
      <c r="E208" s="42"/>
      <c r="L208" s="42"/>
      <c r="M208" s="50"/>
      <c r="N208" s="12"/>
    </row>
    <row r="209" spans="3:14" x14ac:dyDescent="0.4">
      <c r="C209" s="42"/>
      <c r="D209" s="72"/>
      <c r="E209" s="42"/>
      <c r="L209" s="42"/>
      <c r="M209" s="50"/>
      <c r="N209" s="12"/>
    </row>
    <row r="210" spans="3:14" x14ac:dyDescent="0.4">
      <c r="C210" s="42"/>
      <c r="D210" s="72"/>
      <c r="E210" s="42"/>
      <c r="L210" s="42"/>
      <c r="M210" s="50"/>
      <c r="N210" s="12"/>
    </row>
    <row r="211" spans="3:14" x14ac:dyDescent="0.4">
      <c r="C211" s="42"/>
      <c r="D211" s="72"/>
      <c r="E211" s="42"/>
      <c r="L211" s="42"/>
      <c r="M211" s="50"/>
      <c r="N211" s="12"/>
    </row>
    <row r="212" spans="3:14" x14ac:dyDescent="0.4">
      <c r="C212" s="42"/>
      <c r="D212" s="72"/>
      <c r="E212" s="42"/>
      <c r="L212" s="42"/>
      <c r="M212" s="50"/>
      <c r="N212" s="12"/>
    </row>
    <row r="213" spans="3:14" x14ac:dyDescent="0.4">
      <c r="C213" s="42"/>
      <c r="D213" s="72"/>
      <c r="E213" s="42"/>
      <c r="L213" s="42"/>
      <c r="M213" s="50"/>
      <c r="N213" s="12"/>
    </row>
    <row r="214" spans="3:14" x14ac:dyDescent="0.4">
      <c r="C214" s="42"/>
      <c r="D214" s="72"/>
      <c r="E214" s="42"/>
      <c r="L214" s="42"/>
      <c r="M214" s="50"/>
      <c r="N214" s="12"/>
    </row>
    <row r="215" spans="3:14" x14ac:dyDescent="0.4">
      <c r="C215" s="42"/>
      <c r="D215" s="72"/>
      <c r="E215" s="42"/>
      <c r="L215" s="42"/>
      <c r="M215" s="50"/>
      <c r="N215" s="12"/>
    </row>
    <row r="216" spans="3:14" x14ac:dyDescent="0.4">
      <c r="C216" s="42"/>
      <c r="D216" s="72"/>
      <c r="E216" s="42"/>
      <c r="L216" s="42"/>
      <c r="M216" s="50"/>
      <c r="N216" s="12"/>
    </row>
    <row r="217" spans="3:14" x14ac:dyDescent="0.4">
      <c r="C217" s="42"/>
      <c r="D217" s="72"/>
      <c r="E217" s="42"/>
      <c r="L217" s="42"/>
      <c r="M217" s="50"/>
      <c r="N217" s="12"/>
    </row>
    <row r="218" spans="3:14" x14ac:dyDescent="0.4">
      <c r="C218" s="42"/>
      <c r="D218" s="72"/>
      <c r="E218" s="42"/>
      <c r="L218" s="42"/>
      <c r="M218" s="50"/>
      <c r="N218" s="12"/>
    </row>
    <row r="219" spans="3:14" x14ac:dyDescent="0.4">
      <c r="C219" s="42"/>
      <c r="D219" s="72"/>
      <c r="E219" s="42"/>
      <c r="L219" s="42"/>
      <c r="M219" s="50"/>
      <c r="N219" s="12"/>
    </row>
    <row r="220" spans="3:14" x14ac:dyDescent="0.4">
      <c r="C220" s="42"/>
      <c r="D220" s="72"/>
      <c r="E220" s="42"/>
      <c r="L220" s="42"/>
      <c r="M220" s="50"/>
      <c r="N220" s="12"/>
    </row>
    <row r="221" spans="3:14" x14ac:dyDescent="0.4">
      <c r="C221" s="42"/>
      <c r="D221" s="72"/>
      <c r="E221" s="42"/>
      <c r="L221" s="42"/>
      <c r="M221" s="50"/>
      <c r="N221" s="12"/>
    </row>
    <row r="222" spans="3:14" x14ac:dyDescent="0.4">
      <c r="C222" s="42"/>
      <c r="D222" s="72"/>
      <c r="E222" s="42"/>
      <c r="L222" s="42"/>
      <c r="M222" s="50"/>
      <c r="N222" s="12"/>
    </row>
    <row r="223" spans="3:14" x14ac:dyDescent="0.4">
      <c r="C223" s="42"/>
      <c r="D223" s="72"/>
      <c r="E223" s="42"/>
      <c r="L223" s="42"/>
      <c r="M223" s="50"/>
      <c r="N223" s="12"/>
    </row>
    <row r="224" spans="3:14" x14ac:dyDescent="0.4">
      <c r="C224" s="42"/>
      <c r="D224" s="72"/>
      <c r="E224" s="42"/>
      <c r="L224" s="42"/>
      <c r="M224" s="50"/>
      <c r="N224" s="12"/>
    </row>
    <row r="225" spans="3:14" x14ac:dyDescent="0.4">
      <c r="C225" s="42"/>
      <c r="D225" s="72"/>
      <c r="E225" s="42"/>
      <c r="L225" s="42"/>
      <c r="M225" s="50"/>
      <c r="N225" s="12"/>
    </row>
    <row r="226" spans="3:14" x14ac:dyDescent="0.4">
      <c r="C226" s="42"/>
      <c r="D226" s="72"/>
      <c r="E226" s="42"/>
      <c r="L226" s="42"/>
      <c r="M226" s="50"/>
      <c r="N226" s="12"/>
    </row>
    <row r="227" spans="3:14" x14ac:dyDescent="0.4">
      <c r="C227" s="42"/>
      <c r="D227" s="72"/>
      <c r="E227" s="42"/>
      <c r="L227" s="42"/>
      <c r="M227" s="50"/>
      <c r="N227" s="12"/>
    </row>
    <row r="228" spans="3:14" x14ac:dyDescent="0.4">
      <c r="C228" s="42"/>
      <c r="D228" s="72"/>
      <c r="E228" s="42"/>
      <c r="L228" s="42"/>
      <c r="M228" s="50"/>
      <c r="N228" s="12"/>
    </row>
    <row r="229" spans="3:14" x14ac:dyDescent="0.4">
      <c r="C229" s="42"/>
      <c r="D229" s="72"/>
      <c r="E229" s="42"/>
      <c r="L229" s="42"/>
      <c r="M229" s="50"/>
      <c r="N229" s="12"/>
    </row>
    <row r="230" spans="3:14" x14ac:dyDescent="0.4">
      <c r="C230" s="42"/>
      <c r="D230" s="72"/>
      <c r="E230" s="42"/>
      <c r="L230" s="42"/>
      <c r="M230" s="50"/>
      <c r="N230" s="12"/>
    </row>
    <row r="231" spans="3:14" x14ac:dyDescent="0.4">
      <c r="C231" s="42"/>
      <c r="D231" s="72"/>
      <c r="E231" s="42"/>
      <c r="L231" s="42"/>
      <c r="M231" s="50"/>
      <c r="N231" s="12"/>
    </row>
    <row r="232" spans="3:14" x14ac:dyDescent="0.4">
      <c r="C232" s="42"/>
      <c r="D232" s="72"/>
      <c r="E232" s="42"/>
      <c r="L232" s="42"/>
      <c r="M232" s="50"/>
      <c r="N232" s="12"/>
    </row>
    <row r="233" spans="3:14" x14ac:dyDescent="0.4">
      <c r="C233" s="42"/>
      <c r="D233" s="72"/>
      <c r="E233" s="42"/>
      <c r="L233" s="42"/>
      <c r="M233" s="50"/>
      <c r="N233" s="12"/>
    </row>
    <row r="234" spans="3:14" x14ac:dyDescent="0.4">
      <c r="C234" s="42"/>
      <c r="D234" s="72"/>
      <c r="E234" s="42"/>
      <c r="L234" s="42"/>
      <c r="M234" s="50"/>
      <c r="N234" s="12"/>
    </row>
    <row r="235" spans="3:14" x14ac:dyDescent="0.4">
      <c r="C235" s="42"/>
      <c r="D235" s="72"/>
      <c r="E235" s="42"/>
      <c r="L235" s="42"/>
      <c r="M235" s="50"/>
      <c r="N235" s="12"/>
    </row>
    <row r="236" spans="3:14" x14ac:dyDescent="0.4">
      <c r="C236" s="42"/>
      <c r="D236" s="72"/>
      <c r="E236" s="42"/>
      <c r="L236" s="42"/>
      <c r="M236" s="50"/>
      <c r="N236" s="12"/>
    </row>
    <row r="237" spans="3:14" x14ac:dyDescent="0.4">
      <c r="C237" s="42"/>
      <c r="D237" s="72"/>
      <c r="E237" s="42"/>
      <c r="L237" s="42"/>
      <c r="M237" s="50"/>
      <c r="N237" s="12"/>
    </row>
    <row r="238" spans="3:14" x14ac:dyDescent="0.4">
      <c r="C238" s="42"/>
      <c r="D238" s="72"/>
      <c r="E238" s="42"/>
      <c r="L238" s="42"/>
      <c r="M238" s="50"/>
      <c r="N238" s="12"/>
    </row>
    <row r="239" spans="3:14" x14ac:dyDescent="0.4">
      <c r="C239" s="42"/>
      <c r="D239" s="72"/>
      <c r="E239" s="42"/>
      <c r="L239" s="42"/>
      <c r="M239" s="50"/>
      <c r="N239" s="12"/>
    </row>
    <row r="240" spans="3:14" x14ac:dyDescent="0.4">
      <c r="C240" s="42"/>
      <c r="D240" s="72"/>
      <c r="E240" s="42"/>
      <c r="L240" s="42"/>
      <c r="M240" s="50"/>
      <c r="N240" s="12"/>
    </row>
    <row r="241" spans="3:14" x14ac:dyDescent="0.4">
      <c r="C241" s="42"/>
      <c r="D241" s="72"/>
      <c r="E241" s="42"/>
      <c r="L241" s="42"/>
      <c r="M241" s="50"/>
      <c r="N241" s="12"/>
    </row>
    <row r="242" spans="3:14" x14ac:dyDescent="0.4">
      <c r="C242" s="42"/>
      <c r="D242" s="72"/>
      <c r="E242" s="42"/>
      <c r="L242" s="42"/>
      <c r="M242" s="50"/>
      <c r="N242" s="12"/>
    </row>
    <row r="243" spans="3:14" x14ac:dyDescent="0.4">
      <c r="C243" s="42"/>
      <c r="D243" s="72"/>
      <c r="E243" s="42"/>
      <c r="L243" s="42"/>
      <c r="M243" s="50"/>
      <c r="N243" s="12"/>
    </row>
    <row r="244" spans="3:14" x14ac:dyDescent="0.4">
      <c r="C244" s="42"/>
      <c r="D244" s="72"/>
      <c r="E244" s="42"/>
      <c r="L244" s="42"/>
      <c r="M244" s="50"/>
      <c r="N244" s="12"/>
    </row>
    <row r="245" spans="3:14" x14ac:dyDescent="0.4">
      <c r="C245" s="42"/>
      <c r="D245" s="72"/>
      <c r="E245" s="42"/>
      <c r="L245" s="42"/>
      <c r="M245" s="50"/>
      <c r="N245" s="12"/>
    </row>
    <row r="246" spans="3:14" x14ac:dyDescent="0.4">
      <c r="C246" s="42"/>
      <c r="D246" s="72"/>
      <c r="E246" s="42"/>
      <c r="L246" s="42"/>
      <c r="M246" s="50"/>
      <c r="N246" s="12"/>
    </row>
    <row r="247" spans="3:14" x14ac:dyDescent="0.4">
      <c r="C247" s="42"/>
      <c r="D247" s="72"/>
      <c r="E247" s="42"/>
      <c r="L247" s="42"/>
      <c r="M247" s="50"/>
      <c r="N247" s="12"/>
    </row>
    <row r="248" spans="3:14" x14ac:dyDescent="0.4">
      <c r="C248" s="42"/>
      <c r="D248" s="72"/>
      <c r="E248" s="42"/>
      <c r="L248" s="42"/>
      <c r="M248" s="50"/>
      <c r="N248" s="12"/>
    </row>
    <row r="249" spans="3:14" x14ac:dyDescent="0.4">
      <c r="C249" s="42"/>
      <c r="D249" s="72"/>
      <c r="E249" s="42"/>
      <c r="L249" s="42"/>
      <c r="M249" s="50"/>
      <c r="N249" s="12"/>
    </row>
    <row r="250" spans="3:14" x14ac:dyDescent="0.4">
      <c r="C250" s="42"/>
      <c r="D250" s="72"/>
      <c r="E250" s="42"/>
      <c r="L250" s="42"/>
      <c r="M250" s="50"/>
      <c r="N250" s="12"/>
    </row>
    <row r="251" spans="3:14" x14ac:dyDescent="0.4">
      <c r="C251" s="42"/>
      <c r="D251" s="72"/>
      <c r="E251" s="42"/>
      <c r="L251" s="42"/>
      <c r="M251" s="50"/>
      <c r="N251" s="12"/>
    </row>
    <row r="252" spans="3:14" x14ac:dyDescent="0.4">
      <c r="C252" s="42"/>
      <c r="D252" s="72"/>
      <c r="E252" s="42"/>
      <c r="L252" s="42"/>
      <c r="M252" s="50"/>
      <c r="N252" s="12"/>
    </row>
    <row r="253" spans="3:14" x14ac:dyDescent="0.4">
      <c r="C253" s="42"/>
      <c r="D253" s="72"/>
      <c r="E253" s="42"/>
      <c r="L253" s="42"/>
      <c r="M253" s="50"/>
      <c r="N253" s="12"/>
    </row>
    <row r="254" spans="3:14" x14ac:dyDescent="0.4">
      <c r="C254" s="42"/>
      <c r="D254" s="72"/>
      <c r="E254" s="42"/>
      <c r="L254" s="42"/>
      <c r="M254" s="50"/>
      <c r="N254" s="12"/>
    </row>
    <row r="255" spans="3:14" x14ac:dyDescent="0.4">
      <c r="C255" s="42"/>
      <c r="D255" s="72"/>
      <c r="E255" s="42"/>
      <c r="L255" s="42"/>
      <c r="M255" s="50"/>
      <c r="N255" s="12"/>
    </row>
    <row r="256" spans="3:14" x14ac:dyDescent="0.4">
      <c r="C256" s="42"/>
      <c r="D256" s="72"/>
      <c r="E256" s="42"/>
      <c r="L256" s="42"/>
      <c r="M256" s="50"/>
      <c r="N256" s="12"/>
    </row>
    <row r="257" spans="3:14" x14ac:dyDescent="0.4">
      <c r="C257" s="42"/>
      <c r="D257" s="72"/>
      <c r="E257" s="42"/>
      <c r="L257" s="42"/>
      <c r="M257" s="50"/>
      <c r="N257" s="12"/>
    </row>
    <row r="258" spans="3:14" x14ac:dyDescent="0.4">
      <c r="C258" s="42"/>
      <c r="D258" s="72"/>
      <c r="E258" s="42"/>
      <c r="L258" s="42"/>
      <c r="M258" s="50"/>
      <c r="N258" s="12"/>
    </row>
    <row r="259" spans="3:14" x14ac:dyDescent="0.4">
      <c r="C259" s="42"/>
      <c r="D259" s="72"/>
      <c r="E259" s="42"/>
      <c r="L259" s="42"/>
      <c r="M259" s="50"/>
      <c r="N259" s="12"/>
    </row>
    <row r="260" spans="3:14" x14ac:dyDescent="0.4">
      <c r="C260" s="42"/>
      <c r="D260" s="72"/>
      <c r="E260" s="42"/>
      <c r="L260" s="42"/>
      <c r="M260" s="50"/>
      <c r="N260" s="12"/>
    </row>
    <row r="261" spans="3:14" x14ac:dyDescent="0.4">
      <c r="C261" s="42"/>
      <c r="D261" s="72"/>
      <c r="E261" s="42"/>
      <c r="L261" s="42"/>
      <c r="M261" s="50"/>
      <c r="N261" s="12"/>
    </row>
    <row r="262" spans="3:14" x14ac:dyDescent="0.4">
      <c r="C262" s="42"/>
      <c r="D262" s="72"/>
      <c r="E262" s="42"/>
      <c r="L262" s="42"/>
      <c r="M262" s="50"/>
      <c r="N262" s="12"/>
    </row>
    <row r="263" spans="3:14" x14ac:dyDescent="0.4">
      <c r="C263" s="42"/>
      <c r="D263" s="72"/>
      <c r="E263" s="42"/>
      <c r="L263" s="42"/>
      <c r="M263" s="50"/>
      <c r="N263" s="12"/>
    </row>
    <row r="264" spans="3:14" x14ac:dyDescent="0.4">
      <c r="C264" s="42"/>
      <c r="D264" s="72"/>
      <c r="E264" s="42"/>
      <c r="L264" s="42"/>
      <c r="M264" s="50"/>
      <c r="N264" s="12"/>
    </row>
    <row r="265" spans="3:14" x14ac:dyDescent="0.4">
      <c r="C265" s="42"/>
      <c r="D265" s="72"/>
      <c r="E265" s="42"/>
      <c r="L265" s="42"/>
      <c r="M265" s="50"/>
      <c r="N265" s="12"/>
    </row>
    <row r="266" spans="3:14" x14ac:dyDescent="0.4">
      <c r="C266" s="42"/>
      <c r="D266" s="72"/>
      <c r="E266" s="42"/>
      <c r="L266" s="42"/>
      <c r="M266" s="50"/>
      <c r="N266" s="12"/>
    </row>
    <row r="267" spans="3:14" x14ac:dyDescent="0.4">
      <c r="C267" s="42"/>
      <c r="D267" s="72"/>
      <c r="E267" s="42"/>
      <c r="L267" s="42"/>
      <c r="M267" s="50"/>
      <c r="N267" s="12"/>
    </row>
    <row r="268" spans="3:14" x14ac:dyDescent="0.4">
      <c r="C268" s="42"/>
      <c r="D268" s="72"/>
      <c r="E268" s="42"/>
      <c r="L268" s="42"/>
      <c r="M268" s="50"/>
      <c r="N268" s="12"/>
    </row>
    <row r="269" spans="3:14" x14ac:dyDescent="0.4">
      <c r="C269" s="42"/>
      <c r="D269" s="72"/>
      <c r="E269" s="42"/>
      <c r="L269" s="42"/>
      <c r="M269" s="50"/>
      <c r="N269" s="12"/>
    </row>
    <row r="270" spans="3:14" x14ac:dyDescent="0.4">
      <c r="C270" s="42"/>
      <c r="D270" s="72"/>
      <c r="E270" s="42"/>
      <c r="L270" s="42"/>
      <c r="M270" s="50"/>
      <c r="N270" s="12"/>
    </row>
    <row r="271" spans="3:14" x14ac:dyDescent="0.4">
      <c r="C271" s="42"/>
      <c r="D271" s="72"/>
      <c r="E271" s="42"/>
      <c r="L271" s="42"/>
      <c r="M271" s="50"/>
      <c r="N271" s="12"/>
    </row>
    <row r="272" spans="3:14" x14ac:dyDescent="0.4">
      <c r="C272" s="42"/>
      <c r="D272" s="72"/>
      <c r="E272" s="42"/>
      <c r="L272" s="42"/>
      <c r="M272" s="50"/>
      <c r="N272" s="12"/>
    </row>
    <row r="273" spans="3:14" x14ac:dyDescent="0.4">
      <c r="C273" s="42"/>
      <c r="D273" s="72"/>
      <c r="E273" s="42"/>
      <c r="L273" s="42"/>
      <c r="M273" s="42"/>
      <c r="N273" s="12"/>
    </row>
    <row r="274" spans="3:14" x14ac:dyDescent="0.4">
      <c r="C274" s="42"/>
      <c r="D274" s="72"/>
      <c r="E274" s="42"/>
      <c r="L274" s="42"/>
      <c r="M274" s="42"/>
      <c r="N274" s="12"/>
    </row>
    <row r="275" spans="3:14" x14ac:dyDescent="0.4">
      <c r="C275" s="42"/>
      <c r="D275" s="72"/>
      <c r="E275" s="42"/>
      <c r="L275" s="42"/>
      <c r="M275" s="42"/>
      <c r="N275" s="12"/>
    </row>
    <row r="276" spans="3:14" x14ac:dyDescent="0.4">
      <c r="C276" s="42"/>
      <c r="D276" s="72"/>
      <c r="E276" s="42"/>
      <c r="L276" s="42"/>
      <c r="M276" s="42"/>
      <c r="N276" s="12"/>
    </row>
    <row r="277" spans="3:14" x14ac:dyDescent="0.4">
      <c r="C277" s="42"/>
      <c r="D277" s="72"/>
      <c r="L277" s="42"/>
      <c r="M277" s="42"/>
      <c r="N277" s="12"/>
    </row>
    <row r="278" spans="3:14" x14ac:dyDescent="0.4">
      <c r="C278" s="42"/>
      <c r="D278" s="72"/>
      <c r="L278" s="42"/>
      <c r="M278" s="42"/>
      <c r="N278" s="12"/>
    </row>
    <row r="279" spans="3:14" x14ac:dyDescent="0.4">
      <c r="C279" s="42"/>
      <c r="D279" s="72"/>
      <c r="L279" s="42"/>
      <c r="M279" s="42"/>
      <c r="N279" s="12"/>
    </row>
    <row r="280" spans="3:14" x14ac:dyDescent="0.4">
      <c r="C280" s="42"/>
      <c r="D280" s="72"/>
      <c r="L280" s="42"/>
      <c r="M280" s="42"/>
      <c r="N280" s="12"/>
    </row>
    <row r="281" spans="3:14" x14ac:dyDescent="0.4">
      <c r="C281" s="42"/>
      <c r="D281" s="72"/>
      <c r="L281" s="42"/>
      <c r="M281" s="42"/>
      <c r="N281" s="12"/>
    </row>
    <row r="282" spans="3:14" x14ac:dyDescent="0.4">
      <c r="C282" s="42"/>
      <c r="D282" s="72"/>
      <c r="L282" s="42"/>
      <c r="M282" s="42"/>
      <c r="N282" s="12"/>
    </row>
    <row r="283" spans="3:14" x14ac:dyDescent="0.4">
      <c r="C283" s="42"/>
      <c r="D283" s="72"/>
      <c r="L283" s="42"/>
      <c r="M283" s="42"/>
      <c r="N283" s="12"/>
    </row>
    <row r="284" spans="3:14" x14ac:dyDescent="0.4">
      <c r="C284" s="42"/>
      <c r="D284" s="72"/>
      <c r="L284" s="42"/>
      <c r="M284" s="42"/>
      <c r="N284" s="12"/>
    </row>
    <row r="285" spans="3:14" x14ac:dyDescent="0.4">
      <c r="C285" s="42"/>
      <c r="D285" s="72"/>
      <c r="L285" s="42"/>
      <c r="M285" s="42"/>
      <c r="N285" s="12"/>
    </row>
    <row r="286" spans="3:14" x14ac:dyDescent="0.4">
      <c r="C286" s="42"/>
      <c r="D286" s="72"/>
      <c r="L286" s="42"/>
      <c r="M286" s="42"/>
      <c r="N286" s="12"/>
    </row>
    <row r="287" spans="3:14" x14ac:dyDescent="0.4">
      <c r="C287" s="42"/>
      <c r="D287" s="72"/>
      <c r="L287" s="42"/>
      <c r="M287" s="42"/>
      <c r="N287" s="12"/>
    </row>
    <row r="288" spans="3:14" x14ac:dyDescent="0.4">
      <c r="C288" s="42"/>
      <c r="D288" s="72"/>
      <c r="L288" s="42"/>
      <c r="M288" s="42"/>
      <c r="N288" s="12"/>
    </row>
    <row r="289" spans="3:14" x14ac:dyDescent="0.4">
      <c r="C289" s="42"/>
      <c r="D289" s="72"/>
      <c r="L289" s="42"/>
      <c r="M289" s="42"/>
      <c r="N289" s="12"/>
    </row>
    <row r="290" spans="3:14" x14ac:dyDescent="0.4">
      <c r="C290" s="42"/>
      <c r="D290" s="72"/>
      <c r="L290" s="42"/>
      <c r="M290" s="42"/>
      <c r="N290" s="12"/>
    </row>
    <row r="291" spans="3:14" x14ac:dyDescent="0.4">
      <c r="C291" s="42"/>
      <c r="D291" s="72"/>
      <c r="L291" s="42"/>
      <c r="M291" s="42"/>
      <c r="N291" s="12"/>
    </row>
    <row r="292" spans="3:14" x14ac:dyDescent="0.4">
      <c r="C292" s="42"/>
      <c r="D292" s="72"/>
      <c r="L292" s="42"/>
      <c r="M292" s="42"/>
      <c r="N292" s="12"/>
    </row>
    <row r="293" spans="3:14" x14ac:dyDescent="0.4">
      <c r="C293" s="42"/>
      <c r="D293" s="72"/>
      <c r="L293" s="42"/>
      <c r="M293" s="42"/>
      <c r="N293" s="12"/>
    </row>
    <row r="294" spans="3:14" x14ac:dyDescent="0.4">
      <c r="C294" s="42"/>
      <c r="D294" s="72"/>
      <c r="L294" s="42"/>
      <c r="M294" s="42"/>
      <c r="N294" s="12"/>
    </row>
    <row r="295" spans="3:14" x14ac:dyDescent="0.4">
      <c r="C295" s="42"/>
      <c r="D295" s="72"/>
      <c r="L295" s="42"/>
      <c r="M295" s="42"/>
      <c r="N295" s="12"/>
    </row>
    <row r="296" spans="3:14" x14ac:dyDescent="0.4">
      <c r="C296" s="42"/>
      <c r="D296" s="72"/>
      <c r="L296" s="42"/>
      <c r="M296" s="42"/>
      <c r="N296" s="12"/>
    </row>
    <row r="297" spans="3:14" x14ac:dyDescent="0.4">
      <c r="C297" s="42"/>
      <c r="D297" s="72"/>
      <c r="L297" s="42"/>
      <c r="M297" s="42"/>
      <c r="N297" s="12"/>
    </row>
    <row r="298" spans="3:14" x14ac:dyDescent="0.4">
      <c r="C298" s="42"/>
      <c r="D298" s="72"/>
      <c r="L298" s="42"/>
      <c r="M298" s="42"/>
      <c r="N298" s="12"/>
    </row>
    <row r="299" spans="3:14" x14ac:dyDescent="0.4">
      <c r="C299" s="42"/>
      <c r="D299" s="72"/>
      <c r="L299" s="42"/>
      <c r="M299" s="42"/>
      <c r="N299" s="12"/>
    </row>
    <row r="300" spans="3:14" x14ac:dyDescent="0.4">
      <c r="C300" s="42"/>
      <c r="D300" s="72"/>
      <c r="L300" s="42"/>
      <c r="M300" s="42"/>
      <c r="N300" s="12"/>
    </row>
    <row r="301" spans="3:14" x14ac:dyDescent="0.4">
      <c r="C301" s="42"/>
      <c r="D301" s="72"/>
      <c r="L301" s="42"/>
      <c r="M301" s="42"/>
      <c r="N301" s="12"/>
    </row>
    <row r="302" spans="3:14" x14ac:dyDescent="0.4">
      <c r="C302" s="42"/>
      <c r="D302" s="72"/>
      <c r="L302" s="42"/>
      <c r="M302" s="42"/>
      <c r="N302" s="12"/>
    </row>
    <row r="303" spans="3:14" x14ac:dyDescent="0.4">
      <c r="C303" s="42"/>
      <c r="D303" s="72"/>
      <c r="L303" s="42"/>
      <c r="M303" s="42"/>
      <c r="N303" s="12"/>
    </row>
    <row r="304" spans="3:14" x14ac:dyDescent="0.4">
      <c r="C304" s="42"/>
      <c r="D304" s="72"/>
      <c r="L304" s="42"/>
      <c r="M304" s="42"/>
      <c r="N304" s="12"/>
    </row>
    <row r="305" spans="3:14" x14ac:dyDescent="0.4">
      <c r="C305" s="42"/>
      <c r="D305" s="72"/>
      <c r="L305" s="42"/>
      <c r="M305" s="42"/>
      <c r="N305" s="12"/>
    </row>
    <row r="306" spans="3:14" x14ac:dyDescent="0.4">
      <c r="C306" s="42"/>
      <c r="D306" s="72"/>
      <c r="L306" s="42"/>
      <c r="M306" s="42"/>
      <c r="N306" s="12"/>
    </row>
    <row r="307" spans="3:14" x14ac:dyDescent="0.4">
      <c r="C307" s="42"/>
      <c r="D307" s="72"/>
      <c r="L307" s="42"/>
      <c r="M307" s="42"/>
      <c r="N307" s="12"/>
    </row>
    <row r="308" spans="3:14" x14ac:dyDescent="0.4">
      <c r="C308" s="42"/>
      <c r="D308" s="72"/>
      <c r="L308" s="42"/>
      <c r="M308" s="42"/>
      <c r="N308" s="12"/>
    </row>
    <row r="309" spans="3:14" x14ac:dyDescent="0.4">
      <c r="C309" s="42"/>
      <c r="D309" s="72"/>
      <c r="L309" s="42"/>
      <c r="M309" s="42"/>
      <c r="N309" s="12"/>
    </row>
    <row r="310" spans="3:14" x14ac:dyDescent="0.4">
      <c r="C310" s="42"/>
      <c r="D310" s="72"/>
      <c r="L310" s="42"/>
      <c r="M310" s="42"/>
      <c r="N310" s="12"/>
    </row>
    <row r="311" spans="3:14" x14ac:dyDescent="0.4">
      <c r="C311" s="42"/>
      <c r="D311" s="72"/>
      <c r="L311" s="42"/>
      <c r="M311" s="42"/>
      <c r="N311" s="12"/>
    </row>
    <row r="312" spans="3:14" x14ac:dyDescent="0.4">
      <c r="C312" s="42"/>
      <c r="D312" s="72"/>
      <c r="L312" s="42"/>
      <c r="M312" s="42"/>
      <c r="N312" s="12"/>
    </row>
    <row r="313" spans="3:14" x14ac:dyDescent="0.4">
      <c r="C313" s="42"/>
      <c r="D313" s="72"/>
      <c r="L313" s="42"/>
      <c r="M313" s="42"/>
      <c r="N313" s="12"/>
    </row>
    <row r="314" spans="3:14" x14ac:dyDescent="0.4">
      <c r="C314" s="42"/>
      <c r="D314" s="72"/>
      <c r="L314" s="42"/>
      <c r="M314" s="42"/>
      <c r="N314" s="12"/>
    </row>
    <row r="315" spans="3:14" x14ac:dyDescent="0.4">
      <c r="C315" s="42"/>
      <c r="D315" s="72"/>
      <c r="L315" s="42"/>
      <c r="M315" s="42"/>
      <c r="N315" s="12"/>
    </row>
    <row r="316" spans="3:14" x14ac:dyDescent="0.4">
      <c r="C316" s="42"/>
      <c r="D316" s="72"/>
      <c r="L316" s="42"/>
      <c r="M316" s="42"/>
      <c r="N316" s="12"/>
    </row>
    <row r="317" spans="3:14" x14ac:dyDescent="0.4">
      <c r="C317" s="42"/>
      <c r="D317" s="72"/>
      <c r="L317" s="42"/>
      <c r="M317" s="42"/>
      <c r="N317" s="12"/>
    </row>
    <row r="318" spans="3:14" x14ac:dyDescent="0.4">
      <c r="C318" s="42"/>
      <c r="D318" s="72"/>
      <c r="L318" s="42"/>
      <c r="M318" s="42"/>
      <c r="N318" s="12"/>
    </row>
    <row r="319" spans="3:14" x14ac:dyDescent="0.4">
      <c r="C319" s="42"/>
      <c r="D319" s="72"/>
      <c r="L319" s="42"/>
      <c r="M319" s="42"/>
      <c r="N319" s="12"/>
    </row>
    <row r="320" spans="3:14" x14ac:dyDescent="0.4">
      <c r="C320" s="42"/>
      <c r="D320" s="72"/>
      <c r="L320" s="42"/>
      <c r="M320" s="42"/>
      <c r="N320" s="12"/>
    </row>
    <row r="321" spans="3:14" x14ac:dyDescent="0.4">
      <c r="C321" s="42"/>
      <c r="D321" s="72"/>
      <c r="L321" s="42"/>
      <c r="M321" s="42"/>
      <c r="N321" s="12"/>
    </row>
    <row r="322" spans="3:14" x14ac:dyDescent="0.4">
      <c r="C322" s="42"/>
      <c r="D322" s="72"/>
      <c r="L322" s="42"/>
      <c r="M322" s="42"/>
      <c r="N322" s="12"/>
    </row>
    <row r="323" spans="3:14" x14ac:dyDescent="0.4">
      <c r="C323" s="42"/>
      <c r="D323" s="72"/>
      <c r="L323" s="42"/>
      <c r="M323" s="42"/>
      <c r="N323" s="12"/>
    </row>
    <row r="324" spans="3:14" x14ac:dyDescent="0.4">
      <c r="C324" s="42"/>
      <c r="D324" s="72"/>
      <c r="L324" s="42"/>
      <c r="M324" s="42"/>
      <c r="N324" s="12"/>
    </row>
    <row r="325" spans="3:14" x14ac:dyDescent="0.4">
      <c r="C325" s="42"/>
      <c r="D325" s="72"/>
      <c r="L325" s="42"/>
      <c r="M325" s="42"/>
      <c r="N325" s="12"/>
    </row>
    <row r="326" spans="3:14" x14ac:dyDescent="0.4">
      <c r="C326" s="42"/>
      <c r="D326" s="72"/>
      <c r="L326" s="42"/>
      <c r="M326" s="42"/>
      <c r="N326" s="12"/>
    </row>
    <row r="327" spans="3:14" x14ac:dyDescent="0.4">
      <c r="C327" s="42"/>
      <c r="D327" s="72"/>
      <c r="L327" s="42"/>
      <c r="M327" s="42"/>
      <c r="N327" s="12"/>
    </row>
    <row r="328" spans="3:14" x14ac:dyDescent="0.4">
      <c r="C328" s="42"/>
      <c r="D328" s="72"/>
      <c r="L328" s="42"/>
      <c r="M328" s="42"/>
      <c r="N328" s="12"/>
    </row>
    <row r="329" spans="3:14" x14ac:dyDescent="0.4">
      <c r="C329" s="42"/>
      <c r="D329" s="72"/>
      <c r="L329" s="42"/>
      <c r="M329" s="42"/>
      <c r="N329" s="12"/>
    </row>
    <row r="330" spans="3:14" x14ac:dyDescent="0.4">
      <c r="C330" s="42"/>
      <c r="D330" s="72"/>
      <c r="L330" s="42"/>
      <c r="M330" s="42"/>
      <c r="N330" s="12"/>
    </row>
    <row r="331" spans="3:14" x14ac:dyDescent="0.4">
      <c r="C331" s="42"/>
      <c r="D331" s="72"/>
      <c r="L331" s="42"/>
      <c r="M331" s="42"/>
      <c r="N331" s="12"/>
    </row>
    <row r="332" spans="3:14" x14ac:dyDescent="0.4">
      <c r="C332" s="42"/>
      <c r="D332" s="72"/>
      <c r="L332" s="42"/>
      <c r="M332" s="42"/>
      <c r="N332" s="12"/>
    </row>
    <row r="333" spans="3:14" x14ac:dyDescent="0.4">
      <c r="C333" s="42"/>
      <c r="D333" s="72"/>
      <c r="L333" s="42"/>
      <c r="M333" s="42"/>
      <c r="N333" s="12"/>
    </row>
    <row r="334" spans="3:14" x14ac:dyDescent="0.4">
      <c r="C334" s="42"/>
      <c r="D334" s="72"/>
      <c r="L334" s="42"/>
      <c r="M334" s="42"/>
      <c r="N334" s="12"/>
    </row>
    <row r="335" spans="3:14" x14ac:dyDescent="0.4">
      <c r="C335" s="42"/>
      <c r="D335" s="72"/>
      <c r="L335" s="42"/>
      <c r="M335" s="42"/>
      <c r="N335" s="12"/>
    </row>
    <row r="336" spans="3:14" x14ac:dyDescent="0.4">
      <c r="C336" s="42"/>
      <c r="D336" s="72"/>
      <c r="L336" s="42"/>
      <c r="M336" s="42"/>
      <c r="N336" s="12"/>
    </row>
    <row r="337" spans="3:14" x14ac:dyDescent="0.4">
      <c r="C337" s="42"/>
      <c r="D337" s="72"/>
      <c r="L337" s="42"/>
      <c r="M337" s="42"/>
      <c r="N337" s="12"/>
    </row>
    <row r="338" spans="3:14" x14ac:dyDescent="0.4">
      <c r="C338" s="42"/>
      <c r="D338" s="72"/>
      <c r="L338" s="42"/>
      <c r="M338" s="42"/>
      <c r="N338" s="12"/>
    </row>
    <row r="339" spans="3:14" x14ac:dyDescent="0.4">
      <c r="C339" s="42"/>
      <c r="D339" s="72"/>
      <c r="L339" s="42"/>
      <c r="M339" s="42"/>
      <c r="N339" s="12"/>
    </row>
    <row r="340" spans="3:14" x14ac:dyDescent="0.4">
      <c r="C340" s="42"/>
      <c r="D340" s="72"/>
      <c r="L340" s="42"/>
      <c r="M340" s="42"/>
      <c r="N340" s="12"/>
    </row>
    <row r="341" spans="3:14" x14ac:dyDescent="0.4">
      <c r="C341" s="42"/>
      <c r="D341" s="72"/>
      <c r="L341" s="42"/>
      <c r="M341" s="42"/>
      <c r="N341" s="12"/>
    </row>
    <row r="342" spans="3:14" x14ac:dyDescent="0.4">
      <c r="C342" s="42"/>
      <c r="D342" s="72"/>
      <c r="L342" s="42"/>
      <c r="M342" s="42"/>
      <c r="N342" s="12"/>
    </row>
    <row r="343" spans="3:14" x14ac:dyDescent="0.4">
      <c r="C343" s="42"/>
      <c r="D343" s="72"/>
      <c r="L343" s="42"/>
      <c r="M343" s="42"/>
      <c r="N343" s="12"/>
    </row>
    <row r="344" spans="3:14" x14ac:dyDescent="0.4">
      <c r="C344" s="42"/>
      <c r="D344" s="72"/>
      <c r="L344" s="42"/>
      <c r="M344" s="42"/>
      <c r="N344" s="12"/>
    </row>
    <row r="345" spans="3:14" x14ac:dyDescent="0.4">
      <c r="C345" s="42"/>
      <c r="D345" s="72"/>
      <c r="L345" s="42"/>
      <c r="M345" s="42"/>
      <c r="N345" s="12"/>
    </row>
    <row r="346" spans="3:14" x14ac:dyDescent="0.4">
      <c r="C346" s="42"/>
      <c r="D346" s="72"/>
      <c r="L346" s="42"/>
      <c r="M346" s="42"/>
      <c r="N346" s="12"/>
    </row>
    <row r="347" spans="3:14" x14ac:dyDescent="0.4">
      <c r="C347" s="42"/>
      <c r="D347" s="72"/>
      <c r="L347" s="42"/>
      <c r="M347" s="42"/>
      <c r="N347" s="12"/>
    </row>
    <row r="348" spans="3:14" x14ac:dyDescent="0.4">
      <c r="C348" s="42"/>
      <c r="D348" s="72"/>
      <c r="L348" s="42"/>
      <c r="M348" s="42"/>
      <c r="N348" s="12"/>
    </row>
    <row r="349" spans="3:14" x14ac:dyDescent="0.4">
      <c r="C349" s="42"/>
      <c r="D349" s="72"/>
      <c r="L349" s="42"/>
      <c r="M349" s="42"/>
      <c r="N349" s="12"/>
    </row>
    <row r="350" spans="3:14" x14ac:dyDescent="0.4">
      <c r="C350" s="42"/>
      <c r="D350" s="72"/>
      <c r="L350" s="42"/>
      <c r="M350" s="42"/>
      <c r="N350" s="12"/>
    </row>
    <row r="351" spans="3:14" x14ac:dyDescent="0.4">
      <c r="C351" s="42"/>
      <c r="D351" s="72"/>
      <c r="L351" s="42"/>
      <c r="M351" s="42"/>
      <c r="N351" s="12"/>
    </row>
    <row r="352" spans="3:14" x14ac:dyDescent="0.4">
      <c r="C352" s="42"/>
      <c r="D352" s="72"/>
      <c r="L352" s="42"/>
      <c r="M352" s="42"/>
      <c r="N352" s="12"/>
    </row>
    <row r="353" spans="3:14" x14ac:dyDescent="0.4">
      <c r="C353" s="42"/>
      <c r="D353" s="72"/>
      <c r="L353" s="42"/>
      <c r="M353" s="42"/>
      <c r="N353" s="12"/>
    </row>
    <row r="354" spans="3:14" x14ac:dyDescent="0.4">
      <c r="C354" s="42"/>
      <c r="D354" s="72"/>
      <c r="L354" s="42"/>
      <c r="M354" s="42"/>
      <c r="N354" s="12"/>
    </row>
    <row r="355" spans="3:14" x14ac:dyDescent="0.4">
      <c r="C355" s="42"/>
      <c r="D355" s="72"/>
      <c r="L355" s="42"/>
      <c r="M355" s="42"/>
      <c r="N355" s="12"/>
    </row>
    <row r="356" spans="3:14" x14ac:dyDescent="0.4">
      <c r="C356" s="42"/>
      <c r="D356" s="72"/>
      <c r="L356" s="42"/>
      <c r="M356" s="42"/>
      <c r="N356" s="12"/>
    </row>
    <row r="357" spans="3:14" x14ac:dyDescent="0.4">
      <c r="C357" s="42"/>
      <c r="D357" s="72"/>
      <c r="L357" s="42"/>
      <c r="M357" s="42"/>
      <c r="N357" s="12"/>
    </row>
    <row r="358" spans="3:14" x14ac:dyDescent="0.4">
      <c r="C358" s="42"/>
      <c r="D358" s="72"/>
      <c r="L358" s="42"/>
      <c r="M358" s="42"/>
      <c r="N358" s="12"/>
    </row>
    <row r="359" spans="3:14" x14ac:dyDescent="0.4">
      <c r="C359" s="42"/>
      <c r="D359" s="72"/>
      <c r="L359" s="42"/>
      <c r="M359" s="42"/>
      <c r="N359" s="12"/>
    </row>
    <row r="360" spans="3:14" x14ac:dyDescent="0.4">
      <c r="C360" s="42"/>
      <c r="D360" s="72"/>
      <c r="L360" s="42"/>
      <c r="M360" s="42"/>
      <c r="N360" s="12"/>
    </row>
    <row r="361" spans="3:14" x14ac:dyDescent="0.4">
      <c r="C361" s="42"/>
      <c r="D361" s="72"/>
      <c r="L361" s="42"/>
      <c r="M361" s="42"/>
      <c r="N361" s="12"/>
    </row>
    <row r="362" spans="3:14" x14ac:dyDescent="0.4">
      <c r="C362" s="42"/>
      <c r="D362" s="72"/>
      <c r="L362" s="42"/>
      <c r="M362" s="42"/>
      <c r="N362" s="12"/>
    </row>
    <row r="363" spans="3:14" x14ac:dyDescent="0.4">
      <c r="C363" s="42"/>
      <c r="D363" s="72"/>
      <c r="L363" s="42"/>
      <c r="M363" s="42"/>
      <c r="N363" s="12"/>
    </row>
    <row r="364" spans="3:14" x14ac:dyDescent="0.4">
      <c r="C364" s="42"/>
      <c r="D364" s="72"/>
      <c r="L364" s="42"/>
      <c r="M364" s="42"/>
      <c r="N364" s="12"/>
    </row>
    <row r="365" spans="3:14" x14ac:dyDescent="0.4">
      <c r="C365" s="42"/>
      <c r="D365" s="72"/>
      <c r="L365" s="42"/>
      <c r="M365" s="42"/>
      <c r="N365" s="12"/>
    </row>
    <row r="366" spans="3:14" x14ac:dyDescent="0.4">
      <c r="C366" s="42"/>
      <c r="D366" s="72"/>
      <c r="L366" s="42"/>
      <c r="M366" s="42"/>
      <c r="N366" s="12"/>
    </row>
    <row r="367" spans="3:14" x14ac:dyDescent="0.4">
      <c r="C367" s="42"/>
      <c r="D367" s="72"/>
      <c r="L367" s="42"/>
      <c r="M367" s="42"/>
      <c r="N367" s="12"/>
    </row>
    <row r="368" spans="3:14" x14ac:dyDescent="0.4">
      <c r="C368" s="42"/>
      <c r="D368" s="72"/>
      <c r="L368" s="42"/>
      <c r="M368" s="42"/>
      <c r="N368" s="12"/>
    </row>
    <row r="369" spans="3:14" x14ac:dyDescent="0.4">
      <c r="C369" s="42"/>
      <c r="D369" s="72"/>
      <c r="L369" s="42"/>
      <c r="M369" s="42"/>
      <c r="N369" s="12"/>
    </row>
    <row r="370" spans="3:14" x14ac:dyDescent="0.4">
      <c r="C370" s="42"/>
      <c r="D370" s="72"/>
      <c r="L370" s="42"/>
      <c r="M370" s="42"/>
      <c r="N370" s="12"/>
    </row>
    <row r="371" spans="3:14" x14ac:dyDescent="0.4">
      <c r="C371" s="42"/>
      <c r="D371" s="72"/>
      <c r="L371" s="42"/>
      <c r="M371" s="42"/>
      <c r="N371" s="12"/>
    </row>
    <row r="372" spans="3:14" x14ac:dyDescent="0.4">
      <c r="C372" s="42"/>
      <c r="D372" s="72"/>
      <c r="L372" s="42"/>
      <c r="M372" s="42"/>
      <c r="N372" s="12"/>
    </row>
    <row r="373" spans="3:14" x14ac:dyDescent="0.4">
      <c r="C373" s="42"/>
      <c r="D373" s="72"/>
      <c r="L373" s="42"/>
      <c r="M373" s="42"/>
      <c r="N373" s="12"/>
    </row>
    <row r="374" spans="3:14" x14ac:dyDescent="0.4">
      <c r="C374" s="42"/>
      <c r="D374" s="72"/>
      <c r="L374" s="42"/>
      <c r="M374" s="42"/>
      <c r="N374" s="12"/>
    </row>
    <row r="375" spans="3:14" x14ac:dyDescent="0.4">
      <c r="C375" s="42"/>
      <c r="D375" s="72"/>
      <c r="L375" s="42"/>
      <c r="M375" s="42"/>
      <c r="N375" s="12"/>
    </row>
    <row r="376" spans="3:14" x14ac:dyDescent="0.4">
      <c r="C376" s="42"/>
      <c r="D376" s="72"/>
      <c r="L376" s="42"/>
      <c r="M376" s="42"/>
      <c r="N376" s="12"/>
    </row>
    <row r="377" spans="3:14" x14ac:dyDescent="0.4">
      <c r="C377" s="42"/>
      <c r="D377" s="72"/>
      <c r="L377" s="42"/>
      <c r="M377" s="42"/>
      <c r="N377" s="12"/>
    </row>
    <row r="378" spans="3:14" x14ac:dyDescent="0.4">
      <c r="C378" s="42"/>
      <c r="D378" s="72"/>
      <c r="L378" s="42"/>
      <c r="M378" s="42"/>
      <c r="N378" s="12"/>
    </row>
    <row r="379" spans="3:14" x14ac:dyDescent="0.4">
      <c r="C379" s="42"/>
      <c r="D379" s="72"/>
      <c r="L379" s="42"/>
      <c r="M379" s="42"/>
      <c r="N379" s="12"/>
    </row>
    <row r="380" spans="3:14" x14ac:dyDescent="0.4">
      <c r="C380" s="42"/>
      <c r="D380" s="72"/>
      <c r="L380" s="42"/>
      <c r="M380" s="42"/>
      <c r="N380" s="12"/>
    </row>
    <row r="381" spans="3:14" x14ac:dyDescent="0.4">
      <c r="C381" s="42"/>
      <c r="D381" s="72"/>
      <c r="L381" s="42"/>
      <c r="M381" s="42"/>
      <c r="N381" s="12"/>
    </row>
    <row r="382" spans="3:14" x14ac:dyDescent="0.4">
      <c r="C382" s="42"/>
      <c r="D382" s="72"/>
      <c r="L382" s="42"/>
      <c r="M382" s="42"/>
      <c r="N382" s="12"/>
    </row>
    <row r="383" spans="3:14" x14ac:dyDescent="0.4">
      <c r="C383" s="42"/>
      <c r="D383" s="72"/>
      <c r="L383" s="42"/>
      <c r="M383" s="42"/>
      <c r="N383" s="12"/>
    </row>
    <row r="384" spans="3:14" x14ac:dyDescent="0.4">
      <c r="C384" s="42"/>
      <c r="D384" s="72"/>
      <c r="L384" s="42"/>
      <c r="M384" s="42"/>
      <c r="N384" s="12"/>
    </row>
    <row r="385" spans="3:14" x14ac:dyDescent="0.4">
      <c r="C385" s="42"/>
      <c r="D385" s="72"/>
      <c r="L385" s="42"/>
      <c r="M385" s="42"/>
      <c r="N385" s="12"/>
    </row>
    <row r="386" spans="3:14" x14ac:dyDescent="0.4">
      <c r="C386" s="42"/>
      <c r="D386" s="72"/>
      <c r="L386" s="42"/>
      <c r="M386" s="42"/>
      <c r="N386" s="12"/>
    </row>
    <row r="387" spans="3:14" x14ac:dyDescent="0.4">
      <c r="C387" s="42"/>
      <c r="D387" s="72"/>
      <c r="L387" s="42"/>
      <c r="M387" s="42"/>
      <c r="N387" s="12"/>
    </row>
    <row r="388" spans="3:14" x14ac:dyDescent="0.4">
      <c r="C388" s="42"/>
      <c r="D388" s="72"/>
      <c r="L388" s="42"/>
      <c r="M388" s="42"/>
      <c r="N388" s="12"/>
    </row>
    <row r="389" spans="3:14" x14ac:dyDescent="0.4">
      <c r="C389" s="42"/>
      <c r="D389" s="72"/>
      <c r="L389" s="42"/>
      <c r="M389" s="42"/>
      <c r="N389" s="12"/>
    </row>
    <row r="390" spans="3:14" x14ac:dyDescent="0.4">
      <c r="C390" s="42"/>
      <c r="D390" s="72"/>
      <c r="L390" s="42"/>
      <c r="M390" s="42"/>
      <c r="N390" s="12"/>
    </row>
    <row r="391" spans="3:14" x14ac:dyDescent="0.4">
      <c r="C391" s="42"/>
      <c r="D391" s="72"/>
      <c r="L391" s="42"/>
      <c r="M391" s="42"/>
      <c r="N391" s="12"/>
    </row>
    <row r="392" spans="3:14" x14ac:dyDescent="0.4">
      <c r="C392" s="42"/>
      <c r="D392" s="72"/>
      <c r="L392" s="42"/>
      <c r="M392" s="42"/>
      <c r="N392" s="12"/>
    </row>
    <row r="393" spans="3:14" x14ac:dyDescent="0.4">
      <c r="C393" s="42"/>
      <c r="D393" s="72"/>
      <c r="L393" s="42"/>
    </row>
    <row r="394" spans="3:14" x14ac:dyDescent="0.4">
      <c r="C394" s="50"/>
      <c r="L394" s="42"/>
    </row>
    <row r="395" spans="3:14" x14ac:dyDescent="0.4">
      <c r="C395" s="50"/>
      <c r="L395" s="42"/>
    </row>
    <row r="396" spans="3:14" x14ac:dyDescent="0.4">
      <c r="C396" s="50"/>
      <c r="L396" s="42"/>
    </row>
    <row r="397" spans="3:14" x14ac:dyDescent="0.4">
      <c r="C397" s="50"/>
      <c r="L397" s="42"/>
    </row>
    <row r="398" spans="3:14" x14ac:dyDescent="0.4">
      <c r="C398" s="50"/>
      <c r="L398" s="42"/>
    </row>
    <row r="399" spans="3:14" x14ac:dyDescent="0.4">
      <c r="C399" s="50"/>
      <c r="L399" s="42"/>
    </row>
    <row r="400" spans="3:14" x14ac:dyDescent="0.4">
      <c r="C400" s="50"/>
      <c r="L400" s="42"/>
    </row>
    <row r="401" spans="3:12" x14ac:dyDescent="0.4">
      <c r="C401" s="50"/>
      <c r="L401" s="42"/>
    </row>
    <row r="402" spans="3:12" x14ac:dyDescent="0.4">
      <c r="C402" s="50"/>
      <c r="L402" s="42"/>
    </row>
    <row r="403" spans="3:12" x14ac:dyDescent="0.4">
      <c r="C403" s="50"/>
      <c r="L403" s="42"/>
    </row>
    <row r="404" spans="3:12" x14ac:dyDescent="0.4">
      <c r="C404" s="50"/>
      <c r="L404" s="42"/>
    </row>
    <row r="405" spans="3:12" x14ac:dyDescent="0.4">
      <c r="C405" s="50"/>
      <c r="L405" s="42"/>
    </row>
    <row r="406" spans="3:12" x14ac:dyDescent="0.4">
      <c r="C406" s="50"/>
      <c r="L406" s="42"/>
    </row>
    <row r="407" spans="3:12" x14ac:dyDescent="0.4">
      <c r="C407" s="50"/>
      <c r="L407" s="42"/>
    </row>
    <row r="408" spans="3:12" x14ac:dyDescent="0.4">
      <c r="C408" s="50"/>
      <c r="L408" s="42"/>
    </row>
    <row r="409" spans="3:12" x14ac:dyDescent="0.4">
      <c r="C409" s="50"/>
      <c r="L409" s="42"/>
    </row>
    <row r="410" spans="3:12" x14ac:dyDescent="0.4">
      <c r="C410" s="50"/>
      <c r="L410" s="42"/>
    </row>
    <row r="411" spans="3:12" x14ac:dyDescent="0.4">
      <c r="C411" s="50"/>
      <c r="L411" s="42"/>
    </row>
    <row r="412" spans="3:12" x14ac:dyDescent="0.4">
      <c r="C412" s="50"/>
      <c r="L412" s="42"/>
    </row>
    <row r="413" spans="3:12" x14ac:dyDescent="0.4">
      <c r="C413" s="50"/>
      <c r="L413" s="42"/>
    </row>
    <row r="414" spans="3:12" x14ac:dyDescent="0.4">
      <c r="C414" s="50"/>
      <c r="L414" s="42"/>
    </row>
    <row r="415" spans="3:12" x14ac:dyDescent="0.4">
      <c r="C415" s="50"/>
      <c r="L415" s="42"/>
    </row>
    <row r="416" spans="3:12" x14ac:dyDescent="0.4">
      <c r="C416" s="50"/>
      <c r="L416" s="42"/>
    </row>
    <row r="417" spans="3:12" x14ac:dyDescent="0.4">
      <c r="C417" s="50"/>
      <c r="L417" s="42"/>
    </row>
    <row r="418" spans="3:12" x14ac:dyDescent="0.4">
      <c r="C418" s="50"/>
      <c r="L418" s="42"/>
    </row>
    <row r="419" spans="3:12" x14ac:dyDescent="0.4">
      <c r="C419" s="50"/>
      <c r="L419" s="42"/>
    </row>
    <row r="420" spans="3:12" x14ac:dyDescent="0.4">
      <c r="C420" s="50"/>
      <c r="L420" s="42"/>
    </row>
    <row r="421" spans="3:12" x14ac:dyDescent="0.4">
      <c r="C421" s="50"/>
      <c r="L421" s="42"/>
    </row>
    <row r="422" spans="3:12" x14ac:dyDescent="0.4">
      <c r="C422" s="50"/>
      <c r="L422" s="42"/>
    </row>
    <row r="423" spans="3:12" x14ac:dyDescent="0.4">
      <c r="C423" s="50"/>
      <c r="L423" s="42"/>
    </row>
    <row r="424" spans="3:12" x14ac:dyDescent="0.4">
      <c r="C424" s="50"/>
      <c r="L424" s="42"/>
    </row>
    <row r="425" spans="3:12" x14ac:dyDescent="0.4">
      <c r="C425" s="50"/>
      <c r="L425" s="42"/>
    </row>
    <row r="426" spans="3:12" x14ac:dyDescent="0.4">
      <c r="C426" s="50"/>
      <c r="L426" s="42"/>
    </row>
    <row r="427" spans="3:12" x14ac:dyDescent="0.4">
      <c r="C427" s="50"/>
      <c r="L427" s="42"/>
    </row>
    <row r="428" spans="3:12" x14ac:dyDescent="0.4">
      <c r="C428" s="50"/>
      <c r="L428" s="42"/>
    </row>
    <row r="429" spans="3:12" x14ac:dyDescent="0.4">
      <c r="C429" s="50"/>
      <c r="L429" s="42"/>
    </row>
    <row r="430" spans="3:12" x14ac:dyDescent="0.4">
      <c r="C430" s="50"/>
      <c r="L430" s="42"/>
    </row>
    <row r="431" spans="3:12" x14ac:dyDescent="0.4">
      <c r="C431" s="50"/>
      <c r="L431" s="42"/>
    </row>
    <row r="432" spans="3:12" x14ac:dyDescent="0.4">
      <c r="C432" s="50"/>
      <c r="L432" s="42"/>
    </row>
    <row r="433" spans="3:12" x14ac:dyDescent="0.4">
      <c r="C433" s="50"/>
      <c r="L433" s="42"/>
    </row>
    <row r="434" spans="3:12" x14ac:dyDescent="0.4">
      <c r="C434" s="50"/>
      <c r="L434" s="42"/>
    </row>
    <row r="435" spans="3:12" x14ac:dyDescent="0.4">
      <c r="C435" s="50"/>
      <c r="L435" s="42"/>
    </row>
    <row r="436" spans="3:12" x14ac:dyDescent="0.4">
      <c r="C436" s="50"/>
      <c r="L436" s="42"/>
    </row>
    <row r="437" spans="3:12" x14ac:dyDescent="0.4">
      <c r="C437" s="50"/>
      <c r="L437" s="42"/>
    </row>
    <row r="438" spans="3:12" x14ac:dyDescent="0.4">
      <c r="C438" s="50"/>
      <c r="L438" s="42"/>
    </row>
    <row r="439" spans="3:12" x14ac:dyDescent="0.4">
      <c r="C439" s="50"/>
      <c r="L439" s="42"/>
    </row>
    <row r="440" spans="3:12" x14ac:dyDescent="0.4">
      <c r="C440" s="50"/>
      <c r="L440" s="42"/>
    </row>
    <row r="441" spans="3:12" x14ac:dyDescent="0.4">
      <c r="C441" s="50"/>
      <c r="L441" s="42"/>
    </row>
    <row r="442" spans="3:12" x14ac:dyDescent="0.4">
      <c r="C442" s="50"/>
      <c r="L442" s="42"/>
    </row>
    <row r="443" spans="3:12" x14ac:dyDescent="0.4">
      <c r="C443" s="50"/>
      <c r="L443" s="42"/>
    </row>
    <row r="444" spans="3:12" x14ac:dyDescent="0.4">
      <c r="C444" s="50"/>
      <c r="L444" s="42"/>
    </row>
    <row r="445" spans="3:12" x14ac:dyDescent="0.4">
      <c r="C445" s="50"/>
      <c r="L445" s="42"/>
    </row>
    <row r="446" spans="3:12" x14ac:dyDescent="0.4">
      <c r="C446" s="50"/>
      <c r="L446" s="42"/>
    </row>
    <row r="447" spans="3:12" x14ac:dyDescent="0.4">
      <c r="C447" s="50"/>
      <c r="L447" s="42"/>
    </row>
    <row r="448" spans="3:12" x14ac:dyDescent="0.4">
      <c r="C448" s="50"/>
      <c r="L448" s="42"/>
    </row>
    <row r="449" spans="3:12" x14ac:dyDescent="0.4">
      <c r="C449" s="50"/>
      <c r="L449" s="42"/>
    </row>
    <row r="450" spans="3:12" x14ac:dyDescent="0.4">
      <c r="C450" s="50"/>
      <c r="L450" s="42"/>
    </row>
    <row r="451" spans="3:12" x14ac:dyDescent="0.4">
      <c r="C451" s="50"/>
      <c r="L451" s="42"/>
    </row>
    <row r="452" spans="3:12" x14ac:dyDescent="0.4">
      <c r="C452" s="50"/>
      <c r="L452" s="42"/>
    </row>
    <row r="453" spans="3:12" x14ac:dyDescent="0.4">
      <c r="C453" s="50"/>
      <c r="L453" s="42"/>
    </row>
    <row r="454" spans="3:12" x14ac:dyDescent="0.4">
      <c r="C454" s="50"/>
      <c r="L454" s="42"/>
    </row>
    <row r="455" spans="3:12" x14ac:dyDescent="0.4">
      <c r="C455" s="50"/>
      <c r="L455" s="42"/>
    </row>
    <row r="456" spans="3:12" x14ac:dyDescent="0.4">
      <c r="C456" s="50"/>
      <c r="L456" s="42"/>
    </row>
    <row r="457" spans="3:12" x14ac:dyDescent="0.4">
      <c r="C457" s="50"/>
      <c r="L457" s="42"/>
    </row>
    <row r="458" spans="3:12" x14ac:dyDescent="0.4">
      <c r="C458" s="50"/>
      <c r="L458" s="42"/>
    </row>
    <row r="459" spans="3:12" x14ac:dyDescent="0.4">
      <c r="C459" s="50"/>
      <c r="L459" s="42"/>
    </row>
    <row r="460" spans="3:12" x14ac:dyDescent="0.4">
      <c r="C460" s="50"/>
      <c r="L460" s="42"/>
    </row>
    <row r="461" spans="3:12" x14ac:dyDescent="0.4">
      <c r="C461" s="50"/>
      <c r="L461" s="42"/>
    </row>
    <row r="462" spans="3:12" x14ac:dyDescent="0.4">
      <c r="C462" s="50"/>
      <c r="L462" s="42"/>
    </row>
    <row r="463" spans="3:12" x14ac:dyDescent="0.4">
      <c r="C463" s="50"/>
      <c r="L463" s="42"/>
    </row>
    <row r="464" spans="3:12" x14ac:dyDescent="0.4">
      <c r="C464" s="50"/>
      <c r="L464" s="42"/>
    </row>
    <row r="465" spans="3:12" x14ac:dyDescent="0.4">
      <c r="C465" s="50"/>
      <c r="L465" s="42"/>
    </row>
    <row r="466" spans="3:12" x14ac:dyDescent="0.4">
      <c r="C466" s="50"/>
      <c r="L466" s="42"/>
    </row>
    <row r="467" spans="3:12" x14ac:dyDescent="0.4">
      <c r="C467" s="50"/>
      <c r="L467" s="42"/>
    </row>
    <row r="468" spans="3:12" x14ac:dyDescent="0.4">
      <c r="C468" s="50"/>
      <c r="L468" s="42"/>
    </row>
    <row r="469" spans="3:12" x14ac:dyDescent="0.4">
      <c r="C469" s="50"/>
      <c r="L469" s="42"/>
    </row>
    <row r="470" spans="3:12" x14ac:dyDescent="0.4">
      <c r="C470" s="50"/>
      <c r="L470" s="42"/>
    </row>
    <row r="471" spans="3:12" x14ac:dyDescent="0.4">
      <c r="C471" s="50"/>
      <c r="L471" s="42"/>
    </row>
    <row r="472" spans="3:12" x14ac:dyDescent="0.4">
      <c r="C472" s="50"/>
      <c r="L472" s="42"/>
    </row>
    <row r="473" spans="3:12" x14ac:dyDescent="0.4">
      <c r="C473" s="50"/>
      <c r="L473" s="42"/>
    </row>
    <row r="474" spans="3:12" x14ac:dyDescent="0.4">
      <c r="C474" s="50"/>
      <c r="L474" s="42"/>
    </row>
    <row r="475" spans="3:12" x14ac:dyDescent="0.4">
      <c r="C475" s="50"/>
      <c r="L475" s="42"/>
    </row>
    <row r="476" spans="3:12" x14ac:dyDescent="0.4">
      <c r="C476" s="50"/>
      <c r="L476" s="42"/>
    </row>
    <row r="477" spans="3:12" x14ac:dyDescent="0.4">
      <c r="C477" s="50"/>
      <c r="L477" s="42"/>
    </row>
    <row r="478" spans="3:12" x14ac:dyDescent="0.4">
      <c r="C478" s="50"/>
      <c r="L478" s="42"/>
    </row>
    <row r="479" spans="3:12" x14ac:dyDescent="0.4">
      <c r="C479" s="50"/>
      <c r="L479" s="42"/>
    </row>
    <row r="480" spans="3:12" x14ac:dyDescent="0.4">
      <c r="C480" s="50"/>
      <c r="L480" s="42"/>
    </row>
    <row r="481" spans="3:12" x14ac:dyDescent="0.4">
      <c r="C481" s="50"/>
      <c r="L481" s="42"/>
    </row>
    <row r="482" spans="3:12" x14ac:dyDescent="0.4">
      <c r="C482" s="50"/>
      <c r="L482" s="42"/>
    </row>
    <row r="483" spans="3:12" x14ac:dyDescent="0.4">
      <c r="C483" s="50"/>
      <c r="L483" s="42"/>
    </row>
    <row r="484" spans="3:12" x14ac:dyDescent="0.4">
      <c r="C484" s="50"/>
      <c r="L484" s="42"/>
    </row>
    <row r="485" spans="3:12" x14ac:dyDescent="0.4">
      <c r="C485" s="50"/>
      <c r="L485" s="42"/>
    </row>
    <row r="486" spans="3:12" x14ac:dyDescent="0.4">
      <c r="C486" s="50"/>
      <c r="L486" s="42"/>
    </row>
    <row r="487" spans="3:12" x14ac:dyDescent="0.4">
      <c r="C487" s="50"/>
      <c r="L487" s="42"/>
    </row>
    <row r="488" spans="3:12" x14ac:dyDescent="0.4">
      <c r="C488" s="50"/>
      <c r="L488" s="42"/>
    </row>
    <row r="489" spans="3:12" x14ac:dyDescent="0.4">
      <c r="C489" s="50"/>
      <c r="L489" s="42"/>
    </row>
    <row r="490" spans="3:12" x14ac:dyDescent="0.4">
      <c r="C490" s="50"/>
      <c r="L490" s="42"/>
    </row>
    <row r="491" spans="3:12" x14ac:dyDescent="0.4">
      <c r="C491" s="50"/>
      <c r="L491" s="42"/>
    </row>
    <row r="492" spans="3:12" x14ac:dyDescent="0.4">
      <c r="C492" s="50"/>
      <c r="L492" s="42"/>
    </row>
    <row r="493" spans="3:12" x14ac:dyDescent="0.4">
      <c r="C493" s="50"/>
      <c r="L493" s="42"/>
    </row>
    <row r="494" spans="3:12" x14ac:dyDescent="0.4">
      <c r="C494" s="50"/>
      <c r="L494" s="42"/>
    </row>
    <row r="495" spans="3:12" x14ac:dyDescent="0.4">
      <c r="C495" s="50"/>
      <c r="L495" s="42"/>
    </row>
    <row r="496" spans="3:12" x14ac:dyDescent="0.4">
      <c r="C496" s="50"/>
      <c r="L496" s="42"/>
    </row>
    <row r="497" spans="3:12" x14ac:dyDescent="0.4">
      <c r="C497" s="50"/>
      <c r="L497" s="42"/>
    </row>
    <row r="498" spans="3:12" x14ac:dyDescent="0.4">
      <c r="C498" s="50"/>
      <c r="L498" s="42"/>
    </row>
    <row r="499" spans="3:12" x14ac:dyDescent="0.4">
      <c r="C499" s="50"/>
      <c r="L499" s="42"/>
    </row>
    <row r="500" spans="3:12" x14ac:dyDescent="0.4">
      <c r="C500" s="50"/>
      <c r="L500" s="42"/>
    </row>
    <row r="501" spans="3:12" x14ac:dyDescent="0.4">
      <c r="C501" s="50"/>
      <c r="L501" s="42"/>
    </row>
    <row r="502" spans="3:12" x14ac:dyDescent="0.4">
      <c r="C502" s="50"/>
      <c r="L502" s="42"/>
    </row>
    <row r="503" spans="3:12" x14ac:dyDescent="0.4">
      <c r="C503" s="50"/>
      <c r="L503" s="42"/>
    </row>
    <row r="504" spans="3:12" x14ac:dyDescent="0.4">
      <c r="C504" s="50"/>
      <c r="L504" s="42"/>
    </row>
    <row r="505" spans="3:12" x14ac:dyDescent="0.4">
      <c r="C505" s="50"/>
      <c r="L505" s="42"/>
    </row>
    <row r="506" spans="3:12" x14ac:dyDescent="0.4">
      <c r="C506" s="50"/>
      <c r="L506" s="42"/>
    </row>
    <row r="507" spans="3:12" x14ac:dyDescent="0.4">
      <c r="C507" s="50"/>
      <c r="L507" s="42"/>
    </row>
    <row r="508" spans="3:12" x14ac:dyDescent="0.4">
      <c r="C508" s="50"/>
      <c r="L508" s="42"/>
    </row>
    <row r="509" spans="3:12" x14ac:dyDescent="0.4">
      <c r="C509" s="50"/>
      <c r="L509" s="42"/>
    </row>
    <row r="510" spans="3:12" x14ac:dyDescent="0.4">
      <c r="C510" s="50"/>
      <c r="L510" s="42"/>
    </row>
    <row r="511" spans="3:12" x14ac:dyDescent="0.4">
      <c r="C511" s="50"/>
      <c r="L511" s="42"/>
    </row>
    <row r="512" spans="3:12" x14ac:dyDescent="0.4">
      <c r="C512" s="50"/>
      <c r="L512" s="42"/>
    </row>
    <row r="513" spans="3:12" x14ac:dyDescent="0.4">
      <c r="C513" s="50"/>
      <c r="L513" s="42"/>
    </row>
    <row r="514" spans="3:12" x14ac:dyDescent="0.4">
      <c r="C514" s="50"/>
      <c r="L514" s="42"/>
    </row>
    <row r="515" spans="3:12" x14ac:dyDescent="0.4">
      <c r="C515" s="50"/>
      <c r="L515" s="42"/>
    </row>
    <row r="516" spans="3:12" x14ac:dyDescent="0.4">
      <c r="C516" s="50"/>
      <c r="L516" s="42"/>
    </row>
    <row r="517" spans="3:12" x14ac:dyDescent="0.4">
      <c r="C517" s="50"/>
      <c r="L517" s="42"/>
    </row>
    <row r="518" spans="3:12" x14ac:dyDescent="0.4">
      <c r="C518" s="50"/>
      <c r="L518" s="42"/>
    </row>
    <row r="519" spans="3:12" x14ac:dyDescent="0.4">
      <c r="C519" s="50"/>
    </row>
    <row r="520" spans="3:12" x14ac:dyDescent="0.4">
      <c r="C520" s="50"/>
    </row>
    <row r="521" spans="3:12" x14ac:dyDescent="0.4">
      <c r="C521" s="50"/>
    </row>
    <row r="522" spans="3:12" x14ac:dyDescent="0.4">
      <c r="C522" s="50"/>
    </row>
    <row r="523" spans="3:12" x14ac:dyDescent="0.4">
      <c r="C523" s="50"/>
    </row>
    <row r="524" spans="3:12" x14ac:dyDescent="0.4">
      <c r="C524" s="50"/>
    </row>
    <row r="525" spans="3:12" x14ac:dyDescent="0.4">
      <c r="C525" s="50"/>
    </row>
    <row r="526" spans="3:12" x14ac:dyDescent="0.4">
      <c r="C526" s="50"/>
    </row>
    <row r="527" spans="3:12" x14ac:dyDescent="0.4">
      <c r="C527" s="50"/>
    </row>
    <row r="528" spans="3:12" x14ac:dyDescent="0.4">
      <c r="C528" s="50"/>
    </row>
    <row r="529" spans="3:3" x14ac:dyDescent="0.4">
      <c r="C529" s="50"/>
    </row>
    <row r="530" spans="3:3" x14ac:dyDescent="0.4">
      <c r="C530" s="50"/>
    </row>
    <row r="531" spans="3:3" x14ac:dyDescent="0.4">
      <c r="C531" s="50"/>
    </row>
    <row r="532" spans="3:3" x14ac:dyDescent="0.4">
      <c r="C532" s="50"/>
    </row>
    <row r="533" spans="3:3" x14ac:dyDescent="0.4">
      <c r="C533" s="50"/>
    </row>
    <row r="534" spans="3:3" x14ac:dyDescent="0.4">
      <c r="C534" s="50"/>
    </row>
    <row r="535" spans="3:3" x14ac:dyDescent="0.4">
      <c r="C535" s="50"/>
    </row>
    <row r="536" spans="3:3" x14ac:dyDescent="0.4">
      <c r="C536" s="50"/>
    </row>
    <row r="537" spans="3:3" x14ac:dyDescent="0.4">
      <c r="C537" s="50"/>
    </row>
    <row r="538" spans="3:3" x14ac:dyDescent="0.4">
      <c r="C538" s="50"/>
    </row>
    <row r="539" spans="3:3" x14ac:dyDescent="0.4">
      <c r="C539" s="50"/>
    </row>
    <row r="540" spans="3:3" x14ac:dyDescent="0.4">
      <c r="C540" s="50"/>
    </row>
    <row r="541" spans="3:3" x14ac:dyDescent="0.4">
      <c r="C541" s="50"/>
    </row>
    <row r="542" spans="3:3" x14ac:dyDescent="0.4">
      <c r="C542" s="50"/>
    </row>
    <row r="543" spans="3:3" x14ac:dyDescent="0.4">
      <c r="C543" s="50"/>
    </row>
    <row r="544" spans="3:3" x14ac:dyDescent="0.4">
      <c r="C544" s="50"/>
    </row>
    <row r="545" spans="3:3" x14ac:dyDescent="0.4">
      <c r="C545" s="50"/>
    </row>
    <row r="546" spans="3:3" x14ac:dyDescent="0.4">
      <c r="C546" s="50"/>
    </row>
    <row r="547" spans="3:3" x14ac:dyDescent="0.4">
      <c r="C547" s="50"/>
    </row>
    <row r="548" spans="3:3" x14ac:dyDescent="0.4">
      <c r="C548" s="50"/>
    </row>
    <row r="549" spans="3:3" x14ac:dyDescent="0.4">
      <c r="C549" s="50"/>
    </row>
    <row r="550" spans="3:3" x14ac:dyDescent="0.4">
      <c r="C550" s="50"/>
    </row>
    <row r="551" spans="3:3" x14ac:dyDescent="0.4">
      <c r="C551" s="50"/>
    </row>
    <row r="552" spans="3:3" x14ac:dyDescent="0.4">
      <c r="C552" s="50"/>
    </row>
    <row r="553" spans="3:3" x14ac:dyDescent="0.4">
      <c r="C553" s="50"/>
    </row>
    <row r="554" spans="3:3" x14ac:dyDescent="0.4">
      <c r="C554" s="50"/>
    </row>
    <row r="555" spans="3:3" x14ac:dyDescent="0.4">
      <c r="C555" s="50"/>
    </row>
    <row r="556" spans="3:3" x14ac:dyDescent="0.4">
      <c r="C556" s="50"/>
    </row>
    <row r="557" spans="3:3" x14ac:dyDescent="0.4">
      <c r="C557" s="50"/>
    </row>
    <row r="558" spans="3:3" x14ac:dyDescent="0.4">
      <c r="C558" s="50"/>
    </row>
    <row r="559" spans="3:3" x14ac:dyDescent="0.4">
      <c r="C559" s="50"/>
    </row>
    <row r="560" spans="3:3" x14ac:dyDescent="0.4">
      <c r="C560" s="50"/>
    </row>
    <row r="561" spans="3:3" x14ac:dyDescent="0.4">
      <c r="C561" s="50"/>
    </row>
    <row r="562" spans="3:3" x14ac:dyDescent="0.4">
      <c r="C562" s="50"/>
    </row>
    <row r="563" spans="3:3" x14ac:dyDescent="0.4">
      <c r="C563" s="50"/>
    </row>
    <row r="564" spans="3:3" x14ac:dyDescent="0.4">
      <c r="C564" s="50"/>
    </row>
    <row r="565" spans="3:3" x14ac:dyDescent="0.4">
      <c r="C565" s="50"/>
    </row>
    <row r="566" spans="3:3" x14ac:dyDescent="0.4">
      <c r="C566" s="50"/>
    </row>
    <row r="567" spans="3:3" x14ac:dyDescent="0.4">
      <c r="C567" s="50"/>
    </row>
    <row r="568" spans="3:3" x14ac:dyDescent="0.4">
      <c r="C568" s="50"/>
    </row>
    <row r="569" spans="3:3" x14ac:dyDescent="0.4">
      <c r="C569" s="50"/>
    </row>
    <row r="570" spans="3:3" x14ac:dyDescent="0.4">
      <c r="C570" s="50"/>
    </row>
    <row r="571" spans="3:3" x14ac:dyDescent="0.4">
      <c r="C571" s="50"/>
    </row>
    <row r="572" spans="3:3" x14ac:dyDescent="0.4">
      <c r="C572" s="50"/>
    </row>
    <row r="573" spans="3:3" x14ac:dyDescent="0.4">
      <c r="C573" s="50"/>
    </row>
    <row r="574" spans="3:3" x14ac:dyDescent="0.4">
      <c r="C574" s="50"/>
    </row>
    <row r="575" spans="3:3" x14ac:dyDescent="0.4">
      <c r="C575" s="50"/>
    </row>
    <row r="576" spans="3:3" x14ac:dyDescent="0.4">
      <c r="C576" s="50"/>
    </row>
    <row r="577" spans="3:3" x14ac:dyDescent="0.4">
      <c r="C577" s="50"/>
    </row>
    <row r="578" spans="3:3" x14ac:dyDescent="0.4">
      <c r="C578" s="50"/>
    </row>
    <row r="579" spans="3:3" x14ac:dyDescent="0.4">
      <c r="C579" s="50"/>
    </row>
    <row r="580" spans="3:3" x14ac:dyDescent="0.4">
      <c r="C580" s="50"/>
    </row>
    <row r="581" spans="3:3" x14ac:dyDescent="0.4">
      <c r="C581" s="50"/>
    </row>
    <row r="582" spans="3:3" x14ac:dyDescent="0.4">
      <c r="C582" s="50"/>
    </row>
    <row r="583" spans="3:3" x14ac:dyDescent="0.4">
      <c r="C583" s="50"/>
    </row>
    <row r="584" spans="3:3" x14ac:dyDescent="0.4">
      <c r="C584" s="50"/>
    </row>
    <row r="585" spans="3:3" x14ac:dyDescent="0.4">
      <c r="C585" s="50"/>
    </row>
    <row r="586" spans="3:3" x14ac:dyDescent="0.4">
      <c r="C586" s="50"/>
    </row>
    <row r="587" spans="3:3" x14ac:dyDescent="0.4">
      <c r="C587" s="50"/>
    </row>
    <row r="588" spans="3:3" x14ac:dyDescent="0.4">
      <c r="C588" s="50"/>
    </row>
    <row r="589" spans="3:3" x14ac:dyDescent="0.4">
      <c r="C589" s="50"/>
    </row>
    <row r="590" spans="3:3" x14ac:dyDescent="0.4">
      <c r="C590" s="50"/>
    </row>
    <row r="591" spans="3:3" x14ac:dyDescent="0.4">
      <c r="C591" s="50"/>
    </row>
    <row r="592" spans="3:3" x14ac:dyDescent="0.4">
      <c r="C592" s="50"/>
    </row>
    <row r="593" spans="3:3" x14ac:dyDescent="0.4">
      <c r="C593" s="50"/>
    </row>
    <row r="594" spans="3:3" x14ac:dyDescent="0.4">
      <c r="C594" s="50"/>
    </row>
    <row r="595" spans="3:3" x14ac:dyDescent="0.4">
      <c r="C595" s="50"/>
    </row>
    <row r="596" spans="3:3" x14ac:dyDescent="0.4">
      <c r="C596" s="50"/>
    </row>
    <row r="597" spans="3:3" x14ac:dyDescent="0.4">
      <c r="C597" s="50"/>
    </row>
    <row r="598" spans="3:3" x14ac:dyDescent="0.4">
      <c r="C598" s="50"/>
    </row>
    <row r="599" spans="3:3" x14ac:dyDescent="0.4">
      <c r="C599" s="50"/>
    </row>
    <row r="600" spans="3:3" x14ac:dyDescent="0.4">
      <c r="C600" s="50"/>
    </row>
    <row r="601" spans="3:3" x14ac:dyDescent="0.4">
      <c r="C601" s="50"/>
    </row>
    <row r="602" spans="3:3" x14ac:dyDescent="0.4">
      <c r="C602" s="50"/>
    </row>
    <row r="603" spans="3:3" x14ac:dyDescent="0.4">
      <c r="C603" s="50"/>
    </row>
    <row r="604" spans="3:3" x14ac:dyDescent="0.4">
      <c r="C604" s="50"/>
    </row>
    <row r="605" spans="3:3" x14ac:dyDescent="0.4">
      <c r="C605" s="50"/>
    </row>
    <row r="606" spans="3:3" x14ac:dyDescent="0.4">
      <c r="C606" s="50"/>
    </row>
    <row r="607" spans="3:3" x14ac:dyDescent="0.4">
      <c r="C607" s="50"/>
    </row>
    <row r="608" spans="3:3" x14ac:dyDescent="0.4">
      <c r="C608" s="50"/>
    </row>
    <row r="609" spans="3:3" x14ac:dyDescent="0.4">
      <c r="C609" s="50"/>
    </row>
    <row r="610" spans="3:3" x14ac:dyDescent="0.4">
      <c r="C610" s="50"/>
    </row>
    <row r="611" spans="3:3" x14ac:dyDescent="0.4">
      <c r="C611" s="50"/>
    </row>
    <row r="612" spans="3:3" x14ac:dyDescent="0.4">
      <c r="C612" s="50"/>
    </row>
    <row r="613" spans="3:3" x14ac:dyDescent="0.4">
      <c r="C613" s="50"/>
    </row>
    <row r="614" spans="3:3" x14ac:dyDescent="0.4">
      <c r="C614" s="50"/>
    </row>
    <row r="615" spans="3:3" x14ac:dyDescent="0.4">
      <c r="C615" s="50"/>
    </row>
    <row r="616" spans="3:3" x14ac:dyDescent="0.4">
      <c r="C616" s="50"/>
    </row>
    <row r="617" spans="3:3" x14ac:dyDescent="0.4">
      <c r="C617" s="50"/>
    </row>
    <row r="618" spans="3:3" x14ac:dyDescent="0.4">
      <c r="C618" s="50"/>
    </row>
    <row r="619" spans="3:3" x14ac:dyDescent="0.4">
      <c r="C619" s="50"/>
    </row>
    <row r="620" spans="3:3" x14ac:dyDescent="0.4">
      <c r="C620" s="50"/>
    </row>
    <row r="621" spans="3:3" x14ac:dyDescent="0.4">
      <c r="C621" s="50"/>
    </row>
    <row r="622" spans="3:3" x14ac:dyDescent="0.4">
      <c r="C622" s="50"/>
    </row>
    <row r="623" spans="3:3" x14ac:dyDescent="0.4">
      <c r="C623" s="50"/>
    </row>
    <row r="624" spans="3:3" x14ac:dyDescent="0.4">
      <c r="C624" s="50"/>
    </row>
    <row r="625" spans="3:3" x14ac:dyDescent="0.4">
      <c r="C625" s="50"/>
    </row>
    <row r="626" spans="3:3" x14ac:dyDescent="0.4">
      <c r="C626" s="50"/>
    </row>
    <row r="627" spans="3:3" x14ac:dyDescent="0.4">
      <c r="C627" s="50"/>
    </row>
    <row r="628" spans="3:3" x14ac:dyDescent="0.4">
      <c r="C628" s="50"/>
    </row>
    <row r="629" spans="3:3" x14ac:dyDescent="0.4">
      <c r="C629" s="50"/>
    </row>
    <row r="630" spans="3:3" x14ac:dyDescent="0.4">
      <c r="C630" s="50"/>
    </row>
    <row r="631" spans="3:3" x14ac:dyDescent="0.4">
      <c r="C631" s="50"/>
    </row>
    <row r="632" spans="3:3" x14ac:dyDescent="0.4">
      <c r="C632" s="50"/>
    </row>
    <row r="633" spans="3:3" x14ac:dyDescent="0.4">
      <c r="C633" s="50"/>
    </row>
    <row r="634" spans="3:3" x14ac:dyDescent="0.4">
      <c r="C634" s="50"/>
    </row>
    <row r="635" spans="3:3" x14ac:dyDescent="0.4">
      <c r="C635" s="50"/>
    </row>
    <row r="636" spans="3:3" x14ac:dyDescent="0.4">
      <c r="C636" s="50"/>
    </row>
    <row r="637" spans="3:3" x14ac:dyDescent="0.4">
      <c r="C637" s="50"/>
    </row>
    <row r="638" spans="3:3" x14ac:dyDescent="0.4">
      <c r="C638" s="50"/>
    </row>
    <row r="639" spans="3:3" x14ac:dyDescent="0.4">
      <c r="C639" s="50"/>
    </row>
    <row r="640" spans="3:3" x14ac:dyDescent="0.4">
      <c r="C640" s="50"/>
    </row>
    <row r="641" spans="3:3" x14ac:dyDescent="0.4">
      <c r="C641" s="50"/>
    </row>
    <row r="642" spans="3:3" x14ac:dyDescent="0.4">
      <c r="C642" s="50"/>
    </row>
    <row r="643" spans="3:3" x14ac:dyDescent="0.4">
      <c r="C643" s="50"/>
    </row>
    <row r="644" spans="3:3" x14ac:dyDescent="0.4">
      <c r="C644" s="50"/>
    </row>
    <row r="645" spans="3:3" x14ac:dyDescent="0.4">
      <c r="C645" s="50"/>
    </row>
    <row r="646" spans="3:3" x14ac:dyDescent="0.4">
      <c r="C646" s="50"/>
    </row>
    <row r="647" spans="3:3" x14ac:dyDescent="0.4">
      <c r="C647" s="50"/>
    </row>
    <row r="648" spans="3:3" x14ac:dyDescent="0.4">
      <c r="C648" s="50"/>
    </row>
    <row r="649" spans="3:3" x14ac:dyDescent="0.4">
      <c r="C649" s="50"/>
    </row>
    <row r="650" spans="3:3" x14ac:dyDescent="0.4">
      <c r="C650" s="50"/>
    </row>
    <row r="651" spans="3:3" x14ac:dyDescent="0.4">
      <c r="C651" s="50"/>
    </row>
    <row r="652" spans="3:3" x14ac:dyDescent="0.4">
      <c r="C652" s="50"/>
    </row>
    <row r="653" spans="3:3" x14ac:dyDescent="0.4">
      <c r="C653" s="50"/>
    </row>
    <row r="654" spans="3:3" x14ac:dyDescent="0.4">
      <c r="C654" s="50"/>
    </row>
    <row r="655" spans="3:3" x14ac:dyDescent="0.4">
      <c r="C655" s="50"/>
    </row>
    <row r="656" spans="3:3" x14ac:dyDescent="0.4">
      <c r="C656" s="50"/>
    </row>
    <row r="657" spans="3:3" x14ac:dyDescent="0.4">
      <c r="C657" s="50"/>
    </row>
    <row r="658" spans="3:3" x14ac:dyDescent="0.4">
      <c r="C658" s="50"/>
    </row>
    <row r="659" spans="3:3" x14ac:dyDescent="0.4">
      <c r="C659" s="50"/>
    </row>
    <row r="660" spans="3:3" x14ac:dyDescent="0.4">
      <c r="C660" s="50"/>
    </row>
    <row r="661" spans="3:3" x14ac:dyDescent="0.4">
      <c r="C661" s="50"/>
    </row>
    <row r="662" spans="3:3" x14ac:dyDescent="0.4">
      <c r="C662" s="50"/>
    </row>
    <row r="663" spans="3:3" x14ac:dyDescent="0.4">
      <c r="C663" s="50"/>
    </row>
    <row r="664" spans="3:3" x14ac:dyDescent="0.4">
      <c r="C664" s="50"/>
    </row>
    <row r="665" spans="3:3" x14ac:dyDescent="0.4">
      <c r="C665" s="50"/>
    </row>
    <row r="666" spans="3:3" x14ac:dyDescent="0.4">
      <c r="C666" s="50"/>
    </row>
    <row r="667" spans="3:3" x14ac:dyDescent="0.4">
      <c r="C667" s="50"/>
    </row>
    <row r="668" spans="3:3" x14ac:dyDescent="0.4">
      <c r="C668" s="50"/>
    </row>
    <row r="669" spans="3:3" x14ac:dyDescent="0.4">
      <c r="C669" s="50"/>
    </row>
    <row r="670" spans="3:3" x14ac:dyDescent="0.4">
      <c r="C670" s="50"/>
    </row>
    <row r="671" spans="3:3" x14ac:dyDescent="0.4">
      <c r="C671" s="50"/>
    </row>
    <row r="672" spans="3:3" x14ac:dyDescent="0.4">
      <c r="C672" s="50"/>
    </row>
    <row r="673" spans="3:3" x14ac:dyDescent="0.4">
      <c r="C673" s="50"/>
    </row>
    <row r="674" spans="3:3" x14ac:dyDescent="0.4">
      <c r="C674" s="50"/>
    </row>
    <row r="675" spans="3:3" x14ac:dyDescent="0.4">
      <c r="C675" s="50"/>
    </row>
    <row r="676" spans="3:3" x14ac:dyDescent="0.4">
      <c r="C676" s="50"/>
    </row>
    <row r="677" spans="3:3" x14ac:dyDescent="0.4">
      <c r="C677" s="50"/>
    </row>
    <row r="678" spans="3:3" x14ac:dyDescent="0.4">
      <c r="C678" s="50"/>
    </row>
    <row r="679" spans="3:3" x14ac:dyDescent="0.4">
      <c r="C679" s="50"/>
    </row>
    <row r="680" spans="3:3" x14ac:dyDescent="0.4">
      <c r="C680" s="50"/>
    </row>
    <row r="681" spans="3:3" x14ac:dyDescent="0.4">
      <c r="C681" s="50"/>
    </row>
    <row r="682" spans="3:3" x14ac:dyDescent="0.4">
      <c r="C682" s="50"/>
    </row>
    <row r="683" spans="3:3" x14ac:dyDescent="0.4">
      <c r="C683" s="50"/>
    </row>
    <row r="684" spans="3:3" x14ac:dyDescent="0.4">
      <c r="C684" s="50"/>
    </row>
    <row r="685" spans="3:3" x14ac:dyDescent="0.4">
      <c r="C685" s="50"/>
    </row>
    <row r="686" spans="3:3" x14ac:dyDescent="0.4">
      <c r="C686" s="50"/>
    </row>
    <row r="687" spans="3:3" x14ac:dyDescent="0.4">
      <c r="C687" s="50"/>
    </row>
    <row r="688" spans="3:3" x14ac:dyDescent="0.4">
      <c r="C688" s="50"/>
    </row>
    <row r="689" spans="3:3" x14ac:dyDescent="0.4">
      <c r="C689" s="50"/>
    </row>
    <row r="690" spans="3:3" x14ac:dyDescent="0.4">
      <c r="C690" s="50"/>
    </row>
    <row r="691" spans="3:3" x14ac:dyDescent="0.4">
      <c r="C691" s="50"/>
    </row>
    <row r="692" spans="3:3" x14ac:dyDescent="0.4">
      <c r="C692" s="50"/>
    </row>
    <row r="693" spans="3:3" x14ac:dyDescent="0.4">
      <c r="C693" s="50"/>
    </row>
    <row r="694" spans="3:3" x14ac:dyDescent="0.4">
      <c r="C694" s="50"/>
    </row>
    <row r="695" spans="3:3" x14ac:dyDescent="0.4">
      <c r="C695" s="50"/>
    </row>
    <row r="696" spans="3:3" x14ac:dyDescent="0.4">
      <c r="C696" s="50"/>
    </row>
    <row r="697" spans="3:3" x14ac:dyDescent="0.4">
      <c r="C697" s="50"/>
    </row>
    <row r="698" spans="3:3" x14ac:dyDescent="0.4">
      <c r="C698" s="50"/>
    </row>
    <row r="699" spans="3:3" x14ac:dyDescent="0.4">
      <c r="C699" s="50"/>
    </row>
    <row r="700" spans="3:3" x14ac:dyDescent="0.4">
      <c r="C700" s="50"/>
    </row>
    <row r="701" spans="3:3" x14ac:dyDescent="0.4">
      <c r="C701" s="50"/>
    </row>
    <row r="702" spans="3:3" x14ac:dyDescent="0.4">
      <c r="C702" s="50"/>
    </row>
    <row r="703" spans="3:3" x14ac:dyDescent="0.4">
      <c r="C703" s="50"/>
    </row>
    <row r="704" spans="3:3" x14ac:dyDescent="0.4">
      <c r="C704" s="50"/>
    </row>
    <row r="705" spans="3:3" x14ac:dyDescent="0.4">
      <c r="C705" s="50"/>
    </row>
    <row r="706" spans="3:3" x14ac:dyDescent="0.4">
      <c r="C706" s="50"/>
    </row>
    <row r="707" spans="3:3" x14ac:dyDescent="0.4">
      <c r="C707" s="50"/>
    </row>
    <row r="708" spans="3:3" x14ac:dyDescent="0.4">
      <c r="C708" s="50"/>
    </row>
    <row r="709" spans="3:3" x14ac:dyDescent="0.4">
      <c r="C709" s="50"/>
    </row>
    <row r="710" spans="3:3" x14ac:dyDescent="0.4">
      <c r="C710" s="50"/>
    </row>
    <row r="711" spans="3:3" x14ac:dyDescent="0.4">
      <c r="C711" s="50"/>
    </row>
    <row r="712" spans="3:3" x14ac:dyDescent="0.4">
      <c r="C712" s="50"/>
    </row>
    <row r="713" spans="3:3" x14ac:dyDescent="0.4">
      <c r="C713" s="50"/>
    </row>
    <row r="714" spans="3:3" x14ac:dyDescent="0.4">
      <c r="C714" s="50"/>
    </row>
    <row r="715" spans="3:3" x14ac:dyDescent="0.4">
      <c r="C715" s="50"/>
    </row>
    <row r="716" spans="3:3" x14ac:dyDescent="0.4">
      <c r="C716" s="50"/>
    </row>
    <row r="717" spans="3:3" x14ac:dyDescent="0.4">
      <c r="C717" s="50"/>
    </row>
    <row r="718" spans="3:3" x14ac:dyDescent="0.4">
      <c r="C718" s="50"/>
    </row>
    <row r="719" spans="3:3" x14ac:dyDescent="0.4">
      <c r="C719" s="50"/>
    </row>
    <row r="720" spans="3:3" x14ac:dyDescent="0.4">
      <c r="C720" s="50"/>
    </row>
    <row r="721" spans="3:3" x14ac:dyDescent="0.4">
      <c r="C721" s="50"/>
    </row>
    <row r="722" spans="3:3" x14ac:dyDescent="0.4">
      <c r="C722" s="50"/>
    </row>
    <row r="723" spans="3:3" x14ac:dyDescent="0.4">
      <c r="C723" s="50"/>
    </row>
    <row r="724" spans="3:3" x14ac:dyDescent="0.4">
      <c r="C724" s="50"/>
    </row>
    <row r="725" spans="3:3" x14ac:dyDescent="0.4">
      <c r="C725" s="50"/>
    </row>
    <row r="726" spans="3:3" x14ac:dyDescent="0.4">
      <c r="C726" s="50"/>
    </row>
    <row r="727" spans="3:3" x14ac:dyDescent="0.4">
      <c r="C727" s="50"/>
    </row>
    <row r="728" spans="3:3" x14ac:dyDescent="0.4">
      <c r="C728" s="50"/>
    </row>
    <row r="729" spans="3:3" x14ac:dyDescent="0.4">
      <c r="C729" s="50"/>
    </row>
    <row r="730" spans="3:3" x14ac:dyDescent="0.4">
      <c r="C730" s="50"/>
    </row>
    <row r="731" spans="3:3" x14ac:dyDescent="0.4">
      <c r="C731" s="50"/>
    </row>
    <row r="732" spans="3:3" x14ac:dyDescent="0.4">
      <c r="C732" s="50"/>
    </row>
    <row r="733" spans="3:3" x14ac:dyDescent="0.4">
      <c r="C733" s="50"/>
    </row>
    <row r="734" spans="3:3" x14ac:dyDescent="0.4">
      <c r="C734" s="50"/>
    </row>
    <row r="735" spans="3:3" x14ac:dyDescent="0.4">
      <c r="C735" s="50"/>
    </row>
    <row r="736" spans="3:3" x14ac:dyDescent="0.4">
      <c r="C736" s="50"/>
    </row>
    <row r="737" spans="3:3" x14ac:dyDescent="0.4">
      <c r="C737" s="50"/>
    </row>
    <row r="738" spans="3:3" x14ac:dyDescent="0.4">
      <c r="C738" s="50"/>
    </row>
    <row r="739" spans="3:3" x14ac:dyDescent="0.4">
      <c r="C739" s="50"/>
    </row>
    <row r="740" spans="3:3" x14ac:dyDescent="0.4">
      <c r="C740" s="50"/>
    </row>
    <row r="741" spans="3:3" x14ac:dyDescent="0.4">
      <c r="C741" s="50"/>
    </row>
    <row r="742" spans="3:3" x14ac:dyDescent="0.4">
      <c r="C742" s="50"/>
    </row>
    <row r="743" spans="3:3" x14ac:dyDescent="0.4">
      <c r="C743" s="50"/>
    </row>
    <row r="744" spans="3:3" x14ac:dyDescent="0.4">
      <c r="C744" s="50"/>
    </row>
    <row r="745" spans="3:3" x14ac:dyDescent="0.4">
      <c r="C745" s="50"/>
    </row>
    <row r="746" spans="3:3" x14ac:dyDescent="0.4">
      <c r="C746" s="50"/>
    </row>
    <row r="747" spans="3:3" x14ac:dyDescent="0.4">
      <c r="C747" s="50"/>
    </row>
    <row r="748" spans="3:3" x14ac:dyDescent="0.4">
      <c r="C748" s="50"/>
    </row>
    <row r="749" spans="3:3" x14ac:dyDescent="0.4">
      <c r="C749" s="50"/>
    </row>
    <row r="750" spans="3:3" x14ac:dyDescent="0.4">
      <c r="C750" s="50"/>
    </row>
    <row r="751" spans="3:3" x14ac:dyDescent="0.4">
      <c r="C751" s="50"/>
    </row>
    <row r="752" spans="3:3" x14ac:dyDescent="0.4">
      <c r="C752" s="50"/>
    </row>
    <row r="753" spans="3:3" x14ac:dyDescent="0.4">
      <c r="C753" s="50"/>
    </row>
    <row r="754" spans="3:3" x14ac:dyDescent="0.4">
      <c r="C754" s="50"/>
    </row>
    <row r="755" spans="3:3" x14ac:dyDescent="0.4">
      <c r="C755" s="50"/>
    </row>
    <row r="756" spans="3:3" x14ac:dyDescent="0.4">
      <c r="C756" s="50"/>
    </row>
    <row r="757" spans="3:3" x14ac:dyDescent="0.4">
      <c r="C757" s="50"/>
    </row>
    <row r="758" spans="3:3" x14ac:dyDescent="0.4">
      <c r="C758" s="50"/>
    </row>
    <row r="759" spans="3:3" x14ac:dyDescent="0.4">
      <c r="C759" s="50"/>
    </row>
    <row r="760" spans="3:3" x14ac:dyDescent="0.4">
      <c r="C760" s="50"/>
    </row>
    <row r="761" spans="3:3" x14ac:dyDescent="0.4">
      <c r="C761" s="50"/>
    </row>
    <row r="762" spans="3:3" x14ac:dyDescent="0.4">
      <c r="C762" s="50"/>
    </row>
    <row r="763" spans="3:3" x14ac:dyDescent="0.4">
      <c r="C763" s="50"/>
    </row>
    <row r="764" spans="3:3" x14ac:dyDescent="0.4">
      <c r="C764" s="50"/>
    </row>
    <row r="765" spans="3:3" x14ac:dyDescent="0.4">
      <c r="C765" s="50"/>
    </row>
    <row r="766" spans="3:3" x14ac:dyDescent="0.4">
      <c r="C766" s="50"/>
    </row>
    <row r="767" spans="3:3" x14ac:dyDescent="0.4">
      <c r="C767" s="50"/>
    </row>
    <row r="768" spans="3:3" x14ac:dyDescent="0.4">
      <c r="C768" s="50"/>
    </row>
    <row r="769" spans="3:3" x14ac:dyDescent="0.4">
      <c r="C769" s="50"/>
    </row>
    <row r="770" spans="3:3" x14ac:dyDescent="0.4">
      <c r="C770" s="50"/>
    </row>
    <row r="771" spans="3:3" x14ac:dyDescent="0.4">
      <c r="C771" s="50"/>
    </row>
    <row r="772" spans="3:3" x14ac:dyDescent="0.4">
      <c r="C772" s="50"/>
    </row>
    <row r="773" spans="3:3" x14ac:dyDescent="0.4">
      <c r="C773" s="50"/>
    </row>
    <row r="774" spans="3:3" x14ac:dyDescent="0.4">
      <c r="C774" s="50"/>
    </row>
    <row r="775" spans="3:3" x14ac:dyDescent="0.4">
      <c r="C775" s="50"/>
    </row>
    <row r="776" spans="3:3" x14ac:dyDescent="0.4">
      <c r="C776" s="50"/>
    </row>
    <row r="777" spans="3:3" x14ac:dyDescent="0.4">
      <c r="C777" s="50"/>
    </row>
    <row r="778" spans="3:3" x14ac:dyDescent="0.4">
      <c r="C778" s="50"/>
    </row>
    <row r="779" spans="3:3" x14ac:dyDescent="0.4">
      <c r="C779" s="50"/>
    </row>
    <row r="780" spans="3:3" x14ac:dyDescent="0.4">
      <c r="C780" s="50"/>
    </row>
    <row r="781" spans="3:3" x14ac:dyDescent="0.4">
      <c r="C781" s="50"/>
    </row>
    <row r="782" spans="3:3" x14ac:dyDescent="0.4">
      <c r="C782" s="50"/>
    </row>
    <row r="783" spans="3:3" x14ac:dyDescent="0.4">
      <c r="C783" s="50"/>
    </row>
    <row r="784" spans="3:3" x14ac:dyDescent="0.4">
      <c r="C784" s="50"/>
    </row>
    <row r="785" spans="3:3" x14ac:dyDescent="0.4">
      <c r="C785" s="50"/>
    </row>
    <row r="786" spans="3:3" x14ac:dyDescent="0.4">
      <c r="C786" s="50"/>
    </row>
    <row r="787" spans="3:3" x14ac:dyDescent="0.4">
      <c r="C787" s="50"/>
    </row>
    <row r="788" spans="3:3" x14ac:dyDescent="0.4">
      <c r="C788" s="50"/>
    </row>
    <row r="789" spans="3:3" x14ac:dyDescent="0.4">
      <c r="C789" s="50"/>
    </row>
    <row r="790" spans="3:3" x14ac:dyDescent="0.4">
      <c r="C790" s="50"/>
    </row>
    <row r="791" spans="3:3" x14ac:dyDescent="0.4">
      <c r="C791" s="50"/>
    </row>
    <row r="792" spans="3:3" x14ac:dyDescent="0.4">
      <c r="C792" s="50"/>
    </row>
    <row r="793" spans="3:3" x14ac:dyDescent="0.4">
      <c r="C793" s="50"/>
    </row>
    <row r="794" spans="3:3" x14ac:dyDescent="0.4">
      <c r="C794" s="50"/>
    </row>
    <row r="795" spans="3:3" x14ac:dyDescent="0.4">
      <c r="C795" s="50"/>
    </row>
    <row r="796" spans="3:3" x14ac:dyDescent="0.4">
      <c r="C796" s="50"/>
    </row>
    <row r="797" spans="3:3" x14ac:dyDescent="0.4">
      <c r="C797" s="50"/>
    </row>
    <row r="798" spans="3:3" x14ac:dyDescent="0.4">
      <c r="C798" s="50"/>
    </row>
    <row r="799" spans="3:3" x14ac:dyDescent="0.4">
      <c r="C799" s="50"/>
    </row>
    <row r="800" spans="3:3" x14ac:dyDescent="0.4">
      <c r="C800" s="50"/>
    </row>
    <row r="801" spans="3:3" x14ac:dyDescent="0.4">
      <c r="C801" s="50"/>
    </row>
    <row r="802" spans="3:3" x14ac:dyDescent="0.4">
      <c r="C802" s="50"/>
    </row>
    <row r="803" spans="3:3" x14ac:dyDescent="0.4">
      <c r="C803" s="50"/>
    </row>
    <row r="804" spans="3:3" x14ac:dyDescent="0.4">
      <c r="C804" s="50"/>
    </row>
    <row r="805" spans="3:3" x14ac:dyDescent="0.4">
      <c r="C805" s="50"/>
    </row>
    <row r="806" spans="3:3" x14ac:dyDescent="0.4">
      <c r="C806" s="50"/>
    </row>
    <row r="807" spans="3:3" x14ac:dyDescent="0.4">
      <c r="C807" s="50"/>
    </row>
    <row r="808" spans="3:3" x14ac:dyDescent="0.4">
      <c r="C808" s="50"/>
    </row>
    <row r="809" spans="3:3" x14ac:dyDescent="0.4">
      <c r="C809" s="50"/>
    </row>
    <row r="810" spans="3:3" x14ac:dyDescent="0.4">
      <c r="C810" s="50"/>
    </row>
    <row r="811" spans="3:3" x14ac:dyDescent="0.4">
      <c r="C811" s="50"/>
    </row>
    <row r="812" spans="3:3" x14ac:dyDescent="0.4">
      <c r="C812" s="50"/>
    </row>
    <row r="813" spans="3:3" x14ac:dyDescent="0.4">
      <c r="C813" s="50"/>
    </row>
    <row r="814" spans="3:3" x14ac:dyDescent="0.4">
      <c r="C814" s="50"/>
    </row>
    <row r="815" spans="3:3" x14ac:dyDescent="0.4">
      <c r="C815" s="50"/>
    </row>
    <row r="816" spans="3:3" x14ac:dyDescent="0.4">
      <c r="C816" s="50"/>
    </row>
    <row r="817" spans="3:3" x14ac:dyDescent="0.4">
      <c r="C817" s="50"/>
    </row>
    <row r="818" spans="3:3" x14ac:dyDescent="0.4">
      <c r="C818" s="50"/>
    </row>
    <row r="819" spans="3:3" x14ac:dyDescent="0.4">
      <c r="C819" s="50"/>
    </row>
    <row r="820" spans="3:3" x14ac:dyDescent="0.4">
      <c r="C820" s="50"/>
    </row>
    <row r="821" spans="3:3" x14ac:dyDescent="0.4">
      <c r="C821" s="50"/>
    </row>
    <row r="822" spans="3:3" x14ac:dyDescent="0.4">
      <c r="C822" s="50"/>
    </row>
    <row r="823" spans="3:3" x14ac:dyDescent="0.4">
      <c r="C823" s="50"/>
    </row>
    <row r="824" spans="3:3" x14ac:dyDescent="0.4">
      <c r="C824" s="50"/>
    </row>
    <row r="825" spans="3:3" x14ac:dyDescent="0.4">
      <c r="C825" s="50"/>
    </row>
    <row r="826" spans="3:3" x14ac:dyDescent="0.4">
      <c r="C826" s="50"/>
    </row>
    <row r="827" spans="3:3" x14ac:dyDescent="0.4">
      <c r="C827" s="50"/>
    </row>
    <row r="828" spans="3:3" x14ac:dyDescent="0.4">
      <c r="C828" s="50"/>
    </row>
    <row r="829" spans="3:3" x14ac:dyDescent="0.4">
      <c r="C829" s="50"/>
    </row>
    <row r="830" spans="3:3" x14ac:dyDescent="0.4">
      <c r="C830" s="50"/>
    </row>
    <row r="831" spans="3:3" x14ac:dyDescent="0.4">
      <c r="C831" s="50"/>
    </row>
    <row r="832" spans="3:3" x14ac:dyDescent="0.4">
      <c r="C832" s="50"/>
    </row>
    <row r="833" spans="3:3" x14ac:dyDescent="0.4">
      <c r="C833" s="50"/>
    </row>
    <row r="834" spans="3:3" x14ac:dyDescent="0.4">
      <c r="C834" s="50"/>
    </row>
    <row r="835" spans="3:3" x14ac:dyDescent="0.4">
      <c r="C835" s="50"/>
    </row>
    <row r="836" spans="3:3" x14ac:dyDescent="0.4">
      <c r="C836" s="50"/>
    </row>
    <row r="837" spans="3:3" x14ac:dyDescent="0.4">
      <c r="C837" s="50"/>
    </row>
    <row r="838" spans="3:3" x14ac:dyDescent="0.4">
      <c r="C838" s="50"/>
    </row>
    <row r="839" spans="3:3" x14ac:dyDescent="0.4">
      <c r="C839" s="50"/>
    </row>
    <row r="840" spans="3:3" x14ac:dyDescent="0.4">
      <c r="C840" s="50"/>
    </row>
    <row r="841" spans="3:3" x14ac:dyDescent="0.4">
      <c r="C841" s="50"/>
    </row>
    <row r="842" spans="3:3" x14ac:dyDescent="0.4">
      <c r="C842" s="50"/>
    </row>
    <row r="843" spans="3:3" x14ac:dyDescent="0.4">
      <c r="C843" s="50"/>
    </row>
    <row r="844" spans="3:3" x14ac:dyDescent="0.4">
      <c r="C844" s="50"/>
    </row>
    <row r="845" spans="3:3" x14ac:dyDescent="0.4">
      <c r="C845" s="50"/>
    </row>
    <row r="846" spans="3:3" x14ac:dyDescent="0.4">
      <c r="C846" s="50"/>
    </row>
    <row r="847" spans="3:3" x14ac:dyDescent="0.4">
      <c r="C847" s="50"/>
    </row>
    <row r="848" spans="3:3" x14ac:dyDescent="0.4">
      <c r="C848" s="50"/>
    </row>
    <row r="849" spans="3:3" x14ac:dyDescent="0.4">
      <c r="C849" s="50"/>
    </row>
    <row r="850" spans="3:3" x14ac:dyDescent="0.4">
      <c r="C850" s="50"/>
    </row>
    <row r="851" spans="3:3" x14ac:dyDescent="0.4">
      <c r="C851" s="50"/>
    </row>
    <row r="852" spans="3:3" x14ac:dyDescent="0.4">
      <c r="C852" s="50"/>
    </row>
    <row r="853" spans="3:3" x14ac:dyDescent="0.4">
      <c r="C853" s="50"/>
    </row>
    <row r="854" spans="3:3" x14ac:dyDescent="0.4">
      <c r="C854" s="50"/>
    </row>
    <row r="855" spans="3:3" x14ac:dyDescent="0.4">
      <c r="C855" s="50"/>
    </row>
    <row r="856" spans="3:3" x14ac:dyDescent="0.4">
      <c r="C856" s="50"/>
    </row>
    <row r="857" spans="3:3" x14ac:dyDescent="0.4">
      <c r="C857" s="50"/>
    </row>
    <row r="858" spans="3:3" x14ac:dyDescent="0.4">
      <c r="C858" s="50"/>
    </row>
    <row r="859" spans="3:3" x14ac:dyDescent="0.4">
      <c r="C859" s="50"/>
    </row>
    <row r="860" spans="3:3" x14ac:dyDescent="0.4">
      <c r="C860" s="50"/>
    </row>
    <row r="861" spans="3:3" x14ac:dyDescent="0.4">
      <c r="C861" s="50"/>
    </row>
    <row r="862" spans="3:3" x14ac:dyDescent="0.4">
      <c r="C862" s="50"/>
    </row>
    <row r="863" spans="3:3" x14ac:dyDescent="0.4">
      <c r="C863" s="50"/>
    </row>
    <row r="864" spans="3:3" x14ac:dyDescent="0.4">
      <c r="C864" s="50"/>
    </row>
    <row r="865" spans="3:3" x14ac:dyDescent="0.4">
      <c r="C865" s="50"/>
    </row>
    <row r="866" spans="3:3" x14ac:dyDescent="0.4">
      <c r="C866" s="50"/>
    </row>
    <row r="867" spans="3:3" x14ac:dyDescent="0.4">
      <c r="C867" s="50"/>
    </row>
    <row r="868" spans="3:3" x14ac:dyDescent="0.4">
      <c r="C868" s="50"/>
    </row>
    <row r="869" spans="3:3" x14ac:dyDescent="0.4">
      <c r="C869" s="50"/>
    </row>
    <row r="870" spans="3:3" x14ac:dyDescent="0.4">
      <c r="C870" s="50"/>
    </row>
    <row r="871" spans="3:3" x14ac:dyDescent="0.4">
      <c r="C871" s="50"/>
    </row>
    <row r="872" spans="3:3" x14ac:dyDescent="0.4">
      <c r="C872" s="50"/>
    </row>
    <row r="873" spans="3:3" x14ac:dyDescent="0.4">
      <c r="C873" s="50"/>
    </row>
    <row r="874" spans="3:3" x14ac:dyDescent="0.4">
      <c r="C874" s="50"/>
    </row>
    <row r="875" spans="3:3" x14ac:dyDescent="0.4">
      <c r="C875" s="50"/>
    </row>
    <row r="876" spans="3:3" x14ac:dyDescent="0.4">
      <c r="C876" s="50"/>
    </row>
    <row r="877" spans="3:3" x14ac:dyDescent="0.4">
      <c r="C877" s="50"/>
    </row>
    <row r="878" spans="3:3" x14ac:dyDescent="0.4">
      <c r="C878" s="50"/>
    </row>
    <row r="879" spans="3:3" x14ac:dyDescent="0.4">
      <c r="C879" s="50"/>
    </row>
    <row r="880" spans="3:3" x14ac:dyDescent="0.4">
      <c r="C880" s="50"/>
    </row>
    <row r="881" spans="3:3" x14ac:dyDescent="0.4">
      <c r="C881" s="50"/>
    </row>
    <row r="882" spans="3:3" x14ac:dyDescent="0.4">
      <c r="C882" s="50"/>
    </row>
    <row r="883" spans="3:3" x14ac:dyDescent="0.4">
      <c r="C883" s="50"/>
    </row>
    <row r="884" spans="3:3" x14ac:dyDescent="0.4">
      <c r="C884" s="50"/>
    </row>
    <row r="885" spans="3:3" x14ac:dyDescent="0.4">
      <c r="C885" s="50"/>
    </row>
    <row r="886" spans="3:3" x14ac:dyDescent="0.4">
      <c r="C886" s="50"/>
    </row>
    <row r="887" spans="3:3" x14ac:dyDescent="0.4">
      <c r="C887" s="50"/>
    </row>
    <row r="888" spans="3:3" x14ac:dyDescent="0.4">
      <c r="C888" s="50"/>
    </row>
    <row r="889" spans="3:3" x14ac:dyDescent="0.4">
      <c r="C889" s="50"/>
    </row>
    <row r="890" spans="3:3" x14ac:dyDescent="0.4">
      <c r="C890" s="50"/>
    </row>
    <row r="891" spans="3:3" x14ac:dyDescent="0.4">
      <c r="C891" s="50"/>
    </row>
    <row r="892" spans="3:3" x14ac:dyDescent="0.4">
      <c r="C892" s="50"/>
    </row>
    <row r="893" spans="3:3" x14ac:dyDescent="0.4">
      <c r="C893" s="50"/>
    </row>
    <row r="894" spans="3:3" x14ac:dyDescent="0.4">
      <c r="C894" s="50"/>
    </row>
    <row r="895" spans="3:3" x14ac:dyDescent="0.4">
      <c r="C895" s="50"/>
    </row>
    <row r="896" spans="3:3" x14ac:dyDescent="0.4">
      <c r="C896" s="50"/>
    </row>
    <row r="897" spans="3:3" x14ac:dyDescent="0.4">
      <c r="C897" s="50"/>
    </row>
    <row r="898" spans="3:3" x14ac:dyDescent="0.4">
      <c r="C898" s="50"/>
    </row>
    <row r="899" spans="3:3" x14ac:dyDescent="0.4">
      <c r="C899" s="50"/>
    </row>
    <row r="900" spans="3:3" x14ac:dyDescent="0.4">
      <c r="C900" s="50"/>
    </row>
    <row r="901" spans="3:3" x14ac:dyDescent="0.4">
      <c r="C901" s="50"/>
    </row>
    <row r="902" spans="3:3" x14ac:dyDescent="0.4">
      <c r="C902" s="50"/>
    </row>
    <row r="903" spans="3:3" x14ac:dyDescent="0.4">
      <c r="C903" s="50"/>
    </row>
    <row r="904" spans="3:3" x14ac:dyDescent="0.4">
      <c r="C904" s="50"/>
    </row>
    <row r="905" spans="3:3" x14ac:dyDescent="0.4">
      <c r="C905" s="50"/>
    </row>
    <row r="906" spans="3:3" x14ac:dyDescent="0.4">
      <c r="C906" s="50"/>
    </row>
    <row r="907" spans="3:3" x14ac:dyDescent="0.4">
      <c r="C907" s="50"/>
    </row>
    <row r="908" spans="3:3" x14ac:dyDescent="0.4">
      <c r="C908" s="50"/>
    </row>
    <row r="909" spans="3:3" x14ac:dyDescent="0.4">
      <c r="C909" s="50"/>
    </row>
    <row r="910" spans="3:3" x14ac:dyDescent="0.4">
      <c r="C910" s="50"/>
    </row>
    <row r="911" spans="3:3" x14ac:dyDescent="0.4">
      <c r="C911" s="50"/>
    </row>
    <row r="912" spans="3:3" x14ac:dyDescent="0.4">
      <c r="C912" s="50"/>
    </row>
    <row r="913" spans="3:3" x14ac:dyDescent="0.4">
      <c r="C913" s="50"/>
    </row>
    <row r="914" spans="3:3" x14ac:dyDescent="0.4">
      <c r="C914" s="50"/>
    </row>
    <row r="915" spans="3:3" x14ac:dyDescent="0.4">
      <c r="C915" s="50"/>
    </row>
    <row r="916" spans="3:3" x14ac:dyDescent="0.4">
      <c r="C916" s="50"/>
    </row>
    <row r="917" spans="3:3" x14ac:dyDescent="0.4">
      <c r="C917" s="50"/>
    </row>
    <row r="918" spans="3:3" x14ac:dyDescent="0.4">
      <c r="C918" s="50"/>
    </row>
    <row r="919" spans="3:3" x14ac:dyDescent="0.4">
      <c r="C919" s="50"/>
    </row>
    <row r="920" spans="3:3" x14ac:dyDescent="0.4">
      <c r="C920" s="50"/>
    </row>
    <row r="921" spans="3:3" x14ac:dyDescent="0.4">
      <c r="C921" s="50"/>
    </row>
    <row r="922" spans="3:3" x14ac:dyDescent="0.4">
      <c r="C922" s="50"/>
    </row>
    <row r="923" spans="3:3" x14ac:dyDescent="0.4">
      <c r="C923" s="50"/>
    </row>
    <row r="924" spans="3:3" x14ac:dyDescent="0.4">
      <c r="C924" s="50"/>
    </row>
    <row r="925" spans="3:3" x14ac:dyDescent="0.4">
      <c r="C925" s="50"/>
    </row>
    <row r="926" spans="3:3" x14ac:dyDescent="0.4">
      <c r="C926" s="50"/>
    </row>
    <row r="927" spans="3:3" x14ac:dyDescent="0.4">
      <c r="C927" s="50"/>
    </row>
    <row r="928" spans="3:3" x14ac:dyDescent="0.4">
      <c r="C928" s="50"/>
    </row>
    <row r="929" spans="3:3" x14ac:dyDescent="0.4">
      <c r="C929" s="50"/>
    </row>
    <row r="930" spans="3:3" x14ac:dyDescent="0.4">
      <c r="C930" s="50"/>
    </row>
    <row r="931" spans="3:3" x14ac:dyDescent="0.4">
      <c r="C931" s="50"/>
    </row>
    <row r="932" spans="3:3" x14ac:dyDescent="0.4">
      <c r="C932" s="50"/>
    </row>
    <row r="933" spans="3:3" x14ac:dyDescent="0.4">
      <c r="C933" s="50"/>
    </row>
    <row r="934" spans="3:3" x14ac:dyDescent="0.4">
      <c r="C934" s="50"/>
    </row>
    <row r="935" spans="3:3" x14ac:dyDescent="0.4">
      <c r="C935" s="50"/>
    </row>
    <row r="936" spans="3:3" x14ac:dyDescent="0.4">
      <c r="C936" s="50"/>
    </row>
    <row r="937" spans="3:3" x14ac:dyDescent="0.4">
      <c r="C937" s="50"/>
    </row>
    <row r="938" spans="3:3" x14ac:dyDescent="0.4">
      <c r="C938" s="50"/>
    </row>
    <row r="939" spans="3:3" x14ac:dyDescent="0.4">
      <c r="C939" s="50"/>
    </row>
    <row r="940" spans="3:3" x14ac:dyDescent="0.4">
      <c r="C940" s="50"/>
    </row>
    <row r="941" spans="3:3" x14ac:dyDescent="0.4">
      <c r="C941" s="50"/>
    </row>
    <row r="942" spans="3:3" x14ac:dyDescent="0.4">
      <c r="C942" s="50"/>
    </row>
    <row r="943" spans="3:3" x14ac:dyDescent="0.4">
      <c r="C943" s="50"/>
    </row>
    <row r="944" spans="3:3" x14ac:dyDescent="0.4">
      <c r="C944" s="50"/>
    </row>
    <row r="945" spans="3:3" x14ac:dyDescent="0.4">
      <c r="C945" s="50"/>
    </row>
    <row r="946" spans="3:3" x14ac:dyDescent="0.4">
      <c r="C946" s="50"/>
    </row>
    <row r="947" spans="3:3" x14ac:dyDescent="0.4">
      <c r="C947" s="50"/>
    </row>
    <row r="948" spans="3:3" x14ac:dyDescent="0.4">
      <c r="C948" s="50"/>
    </row>
    <row r="949" spans="3:3" x14ac:dyDescent="0.4">
      <c r="C949" s="50"/>
    </row>
    <row r="950" spans="3:3" x14ac:dyDescent="0.4">
      <c r="C950" s="50"/>
    </row>
    <row r="951" spans="3:3" x14ac:dyDescent="0.4">
      <c r="C951" s="50"/>
    </row>
    <row r="952" spans="3:3" x14ac:dyDescent="0.4">
      <c r="C952" s="50"/>
    </row>
    <row r="953" spans="3:3" x14ac:dyDescent="0.4">
      <c r="C953" s="50"/>
    </row>
    <row r="954" spans="3:3" x14ac:dyDescent="0.4">
      <c r="C954" s="50"/>
    </row>
    <row r="955" spans="3:3" x14ac:dyDescent="0.4">
      <c r="C955" s="50"/>
    </row>
    <row r="956" spans="3:3" x14ac:dyDescent="0.4">
      <c r="C956" s="50"/>
    </row>
    <row r="957" spans="3:3" x14ac:dyDescent="0.4">
      <c r="C957" s="50"/>
    </row>
    <row r="958" spans="3:3" x14ac:dyDescent="0.4">
      <c r="C958" s="50"/>
    </row>
    <row r="959" spans="3:3" x14ac:dyDescent="0.4">
      <c r="C959" s="50"/>
    </row>
    <row r="960" spans="3:3" x14ac:dyDescent="0.4">
      <c r="C960" s="50"/>
    </row>
    <row r="961" spans="3:3" x14ac:dyDescent="0.4">
      <c r="C961" s="50"/>
    </row>
    <row r="962" spans="3:3" x14ac:dyDescent="0.4">
      <c r="C962" s="50"/>
    </row>
    <row r="963" spans="3:3" x14ac:dyDescent="0.4">
      <c r="C963" s="50"/>
    </row>
    <row r="964" spans="3:3" x14ac:dyDescent="0.4">
      <c r="C964" s="50"/>
    </row>
    <row r="965" spans="3:3" x14ac:dyDescent="0.4">
      <c r="C965" s="50"/>
    </row>
    <row r="966" spans="3:3" x14ac:dyDescent="0.4">
      <c r="C966" s="50"/>
    </row>
    <row r="967" spans="3:3" x14ac:dyDescent="0.4">
      <c r="C967" s="50"/>
    </row>
    <row r="968" spans="3:3" x14ac:dyDescent="0.4">
      <c r="C968" s="50"/>
    </row>
    <row r="969" spans="3:3" x14ac:dyDescent="0.4">
      <c r="C969" s="50"/>
    </row>
    <row r="970" spans="3:3" x14ac:dyDescent="0.4">
      <c r="C970" s="50"/>
    </row>
    <row r="971" spans="3:3" x14ac:dyDescent="0.4">
      <c r="C971" s="50"/>
    </row>
    <row r="972" spans="3:3" x14ac:dyDescent="0.4">
      <c r="C972" s="50"/>
    </row>
    <row r="973" spans="3:3" x14ac:dyDescent="0.4">
      <c r="C973" s="50"/>
    </row>
    <row r="974" spans="3:3" x14ac:dyDescent="0.4">
      <c r="C974" s="50"/>
    </row>
    <row r="975" spans="3:3" x14ac:dyDescent="0.4">
      <c r="C975" s="50"/>
    </row>
    <row r="976" spans="3:3" x14ac:dyDescent="0.4">
      <c r="C976" s="50"/>
    </row>
    <row r="977" spans="3:3" x14ac:dyDescent="0.4">
      <c r="C977" s="50"/>
    </row>
    <row r="978" spans="3:3" x14ac:dyDescent="0.4">
      <c r="C978" s="50"/>
    </row>
    <row r="979" spans="3:3" x14ac:dyDescent="0.4">
      <c r="C979" s="50"/>
    </row>
    <row r="980" spans="3:3" x14ac:dyDescent="0.4">
      <c r="C980" s="50"/>
    </row>
    <row r="981" spans="3:3" x14ac:dyDescent="0.4">
      <c r="C981" s="50"/>
    </row>
    <row r="982" spans="3:3" x14ac:dyDescent="0.4">
      <c r="C982" s="50"/>
    </row>
    <row r="983" spans="3:3" x14ac:dyDescent="0.4">
      <c r="C983" s="50"/>
    </row>
    <row r="984" spans="3:3" x14ac:dyDescent="0.4">
      <c r="C984" s="50"/>
    </row>
    <row r="985" spans="3:3" x14ac:dyDescent="0.4">
      <c r="C985" s="50"/>
    </row>
    <row r="986" spans="3:3" x14ac:dyDescent="0.4">
      <c r="C986" s="50"/>
    </row>
    <row r="987" spans="3:3" x14ac:dyDescent="0.4">
      <c r="C987" s="50"/>
    </row>
    <row r="988" spans="3:3" x14ac:dyDescent="0.4">
      <c r="C988" s="50"/>
    </row>
    <row r="989" spans="3:3" x14ac:dyDescent="0.4">
      <c r="C989" s="50"/>
    </row>
    <row r="990" spans="3:3" x14ac:dyDescent="0.4">
      <c r="C990" s="50"/>
    </row>
    <row r="991" spans="3:3" x14ac:dyDescent="0.4">
      <c r="C991" s="50"/>
    </row>
    <row r="992" spans="3:3" x14ac:dyDescent="0.4">
      <c r="C992" s="50"/>
    </row>
    <row r="993" spans="3:3" x14ac:dyDescent="0.4">
      <c r="C993" s="50"/>
    </row>
    <row r="994" spans="3:3" x14ac:dyDescent="0.4">
      <c r="C994" s="50"/>
    </row>
    <row r="995" spans="3:3" x14ac:dyDescent="0.4">
      <c r="C995" s="50"/>
    </row>
    <row r="996" spans="3:3" x14ac:dyDescent="0.4">
      <c r="C996" s="50"/>
    </row>
    <row r="997" spans="3:3" x14ac:dyDescent="0.4">
      <c r="C997" s="50"/>
    </row>
    <row r="998" spans="3:3" x14ac:dyDescent="0.4">
      <c r="C998" s="50"/>
    </row>
    <row r="999" spans="3:3" x14ac:dyDescent="0.4">
      <c r="C999" s="50"/>
    </row>
    <row r="1000" spans="3:3" x14ac:dyDescent="0.4">
      <c r="C1000" s="50"/>
    </row>
    <row r="1001" spans="3:3" x14ac:dyDescent="0.4">
      <c r="C1001" s="50"/>
    </row>
    <row r="1002" spans="3:3" x14ac:dyDescent="0.4">
      <c r="C1002" s="50"/>
    </row>
    <row r="1003" spans="3:3" x14ac:dyDescent="0.4">
      <c r="C1003" s="50"/>
    </row>
    <row r="1004" spans="3:3" x14ac:dyDescent="0.4">
      <c r="C1004" s="50"/>
    </row>
    <row r="1005" spans="3:3" x14ac:dyDescent="0.4">
      <c r="C1005" s="50"/>
    </row>
    <row r="1006" spans="3:3" x14ac:dyDescent="0.4">
      <c r="C1006" s="50"/>
    </row>
    <row r="1007" spans="3:3" x14ac:dyDescent="0.4">
      <c r="C1007" s="50"/>
    </row>
    <row r="1008" spans="3:3" x14ac:dyDescent="0.4">
      <c r="C1008" s="50"/>
    </row>
    <row r="1009" spans="3:3" x14ac:dyDescent="0.4">
      <c r="C1009" s="50"/>
    </row>
    <row r="1010" spans="3:3" x14ac:dyDescent="0.4">
      <c r="C1010" s="50"/>
    </row>
    <row r="1011" spans="3:3" x14ac:dyDescent="0.4">
      <c r="C1011" s="50"/>
    </row>
    <row r="1012" spans="3:3" x14ac:dyDescent="0.4">
      <c r="C1012" s="50"/>
    </row>
    <row r="1013" spans="3:3" x14ac:dyDescent="0.4">
      <c r="C1013" s="50"/>
    </row>
    <row r="1014" spans="3:3" x14ac:dyDescent="0.4">
      <c r="C1014" s="50"/>
    </row>
    <row r="1015" spans="3:3" x14ac:dyDescent="0.4">
      <c r="C1015" s="50"/>
    </row>
    <row r="1016" spans="3:3" x14ac:dyDescent="0.4">
      <c r="C1016" s="50"/>
    </row>
    <row r="1017" spans="3:3" x14ac:dyDescent="0.4">
      <c r="C1017" s="50"/>
    </row>
    <row r="1018" spans="3:3" x14ac:dyDescent="0.4">
      <c r="C1018" s="50"/>
    </row>
    <row r="1019" spans="3:3" x14ac:dyDescent="0.4">
      <c r="C1019" s="50"/>
    </row>
    <row r="1020" spans="3:3" x14ac:dyDescent="0.4">
      <c r="C1020" s="50"/>
    </row>
    <row r="1021" spans="3:3" x14ac:dyDescent="0.4">
      <c r="C1021" s="50"/>
    </row>
    <row r="1022" spans="3:3" x14ac:dyDescent="0.4">
      <c r="C1022" s="50"/>
    </row>
    <row r="1023" spans="3:3" x14ac:dyDescent="0.4">
      <c r="C1023" s="50"/>
    </row>
    <row r="1024" spans="3:3" x14ac:dyDescent="0.4">
      <c r="C1024" s="50"/>
    </row>
    <row r="1025" spans="3:3" x14ac:dyDescent="0.4">
      <c r="C1025" s="50"/>
    </row>
    <row r="1026" spans="3:3" x14ac:dyDescent="0.4">
      <c r="C1026" s="50"/>
    </row>
    <row r="1027" spans="3:3" x14ac:dyDescent="0.4">
      <c r="C1027" s="50"/>
    </row>
    <row r="1028" spans="3:3" x14ac:dyDescent="0.4">
      <c r="C1028" s="50"/>
    </row>
    <row r="1029" spans="3:3" x14ac:dyDescent="0.4">
      <c r="C1029" s="50"/>
    </row>
    <row r="1030" spans="3:3" x14ac:dyDescent="0.4">
      <c r="C1030" s="50"/>
    </row>
    <row r="1031" spans="3:3" x14ac:dyDescent="0.4">
      <c r="C1031" s="50"/>
    </row>
    <row r="1032" spans="3:3" x14ac:dyDescent="0.4">
      <c r="C1032" s="50"/>
    </row>
    <row r="1033" spans="3:3" x14ac:dyDescent="0.4">
      <c r="C1033" s="50"/>
    </row>
    <row r="1034" spans="3:3" x14ac:dyDescent="0.4">
      <c r="C1034" s="50"/>
    </row>
    <row r="1035" spans="3:3" x14ac:dyDescent="0.4">
      <c r="C1035" s="50"/>
    </row>
    <row r="1036" spans="3:3" x14ac:dyDescent="0.4">
      <c r="C1036" s="50"/>
    </row>
    <row r="1037" spans="3:3" x14ac:dyDescent="0.4">
      <c r="C1037" s="50"/>
    </row>
    <row r="1038" spans="3:3" x14ac:dyDescent="0.4">
      <c r="C1038" s="50"/>
    </row>
    <row r="1039" spans="3:3" x14ac:dyDescent="0.4">
      <c r="C1039" s="50"/>
    </row>
    <row r="1040" spans="3:3" x14ac:dyDescent="0.4">
      <c r="C1040" s="50"/>
    </row>
    <row r="1041" spans="3:3" x14ac:dyDescent="0.4">
      <c r="C1041" s="50"/>
    </row>
    <row r="1042" spans="3:3" x14ac:dyDescent="0.4">
      <c r="C1042" s="50"/>
    </row>
    <row r="1043" spans="3:3" x14ac:dyDescent="0.4">
      <c r="C1043" s="50"/>
    </row>
    <row r="1044" spans="3:3" x14ac:dyDescent="0.4">
      <c r="C1044" s="50"/>
    </row>
    <row r="1045" spans="3:3" x14ac:dyDescent="0.4">
      <c r="C1045" s="50"/>
    </row>
    <row r="1046" spans="3:3" x14ac:dyDescent="0.4">
      <c r="C1046" s="50"/>
    </row>
    <row r="1047" spans="3:3" x14ac:dyDescent="0.4">
      <c r="C1047" s="50"/>
    </row>
    <row r="1048" spans="3:3" x14ac:dyDescent="0.4">
      <c r="C1048" s="50"/>
    </row>
    <row r="1049" spans="3:3" x14ac:dyDescent="0.4">
      <c r="C1049" s="50"/>
    </row>
    <row r="1050" spans="3:3" x14ac:dyDescent="0.4">
      <c r="C1050" s="50"/>
    </row>
    <row r="1051" spans="3:3" x14ac:dyDescent="0.4">
      <c r="C1051" s="50"/>
    </row>
    <row r="1052" spans="3:3" x14ac:dyDescent="0.4">
      <c r="C1052" s="50"/>
    </row>
    <row r="1053" spans="3:3" x14ac:dyDescent="0.4">
      <c r="C1053" s="50"/>
    </row>
    <row r="1054" spans="3:3" x14ac:dyDescent="0.4">
      <c r="C1054" s="50"/>
    </row>
    <row r="1055" spans="3:3" x14ac:dyDescent="0.4">
      <c r="C1055" s="50"/>
    </row>
    <row r="1056" spans="3:3" x14ac:dyDescent="0.4">
      <c r="C1056" s="50"/>
    </row>
    <row r="1057" spans="3:3" x14ac:dyDescent="0.4">
      <c r="C1057" s="50"/>
    </row>
    <row r="1058" spans="3:3" x14ac:dyDescent="0.4">
      <c r="C1058" s="50"/>
    </row>
    <row r="1059" spans="3:3" x14ac:dyDescent="0.4">
      <c r="C1059" s="50"/>
    </row>
    <row r="1060" spans="3:3" x14ac:dyDescent="0.4">
      <c r="C1060" s="50"/>
    </row>
    <row r="1061" spans="3:3" x14ac:dyDescent="0.4">
      <c r="C1061" s="50"/>
    </row>
    <row r="1062" spans="3:3" x14ac:dyDescent="0.4">
      <c r="C1062" s="50"/>
    </row>
    <row r="1063" spans="3:3" x14ac:dyDescent="0.4">
      <c r="C1063" s="50"/>
    </row>
    <row r="1064" spans="3:3" x14ac:dyDescent="0.4">
      <c r="C1064" s="50"/>
    </row>
    <row r="1065" spans="3:3" x14ac:dyDescent="0.4">
      <c r="C1065" s="50"/>
    </row>
    <row r="1066" spans="3:3" x14ac:dyDescent="0.4">
      <c r="C1066" s="50"/>
    </row>
    <row r="1067" spans="3:3" x14ac:dyDescent="0.4">
      <c r="C1067" s="50"/>
    </row>
    <row r="1068" spans="3:3" x14ac:dyDescent="0.4">
      <c r="C1068" s="50"/>
    </row>
    <row r="1069" spans="3:3" x14ac:dyDescent="0.4">
      <c r="C1069" s="50"/>
    </row>
    <row r="1070" spans="3:3" x14ac:dyDescent="0.4">
      <c r="C1070" s="50"/>
    </row>
    <row r="1071" spans="3:3" x14ac:dyDescent="0.4">
      <c r="C1071" s="50"/>
    </row>
    <row r="1072" spans="3:3" x14ac:dyDescent="0.4">
      <c r="C1072" s="50"/>
    </row>
    <row r="1073" spans="3:3" x14ac:dyDescent="0.4">
      <c r="C1073" s="50"/>
    </row>
    <row r="1074" spans="3:3" x14ac:dyDescent="0.4">
      <c r="C1074" s="50"/>
    </row>
    <row r="1075" spans="3:3" x14ac:dyDescent="0.4">
      <c r="C1075" s="50"/>
    </row>
    <row r="1076" spans="3:3" x14ac:dyDescent="0.4">
      <c r="C1076" s="50"/>
    </row>
    <row r="1077" spans="3:3" x14ac:dyDescent="0.4">
      <c r="C1077" s="50"/>
    </row>
    <row r="1078" spans="3:3" x14ac:dyDescent="0.4">
      <c r="C1078" s="50"/>
    </row>
    <row r="1079" spans="3:3" x14ac:dyDescent="0.4">
      <c r="C1079" s="50"/>
    </row>
    <row r="1080" spans="3:3" x14ac:dyDescent="0.4">
      <c r="C1080" s="50"/>
    </row>
    <row r="1081" spans="3:3" x14ac:dyDescent="0.4">
      <c r="C1081" s="50"/>
    </row>
    <row r="1082" spans="3:3" x14ac:dyDescent="0.4">
      <c r="C1082" s="50"/>
    </row>
    <row r="1083" spans="3:3" x14ac:dyDescent="0.4">
      <c r="C1083" s="50"/>
    </row>
    <row r="1084" spans="3:3" x14ac:dyDescent="0.4">
      <c r="C1084" s="50"/>
    </row>
    <row r="1085" spans="3:3" x14ac:dyDescent="0.4">
      <c r="C1085" s="50"/>
    </row>
    <row r="1086" spans="3:3" x14ac:dyDescent="0.4">
      <c r="C1086" s="50"/>
    </row>
    <row r="1087" spans="3:3" x14ac:dyDescent="0.4">
      <c r="C1087" s="50"/>
    </row>
    <row r="1088" spans="3:3" x14ac:dyDescent="0.4">
      <c r="C1088" s="50"/>
    </row>
    <row r="1089" spans="3:3" x14ac:dyDescent="0.4">
      <c r="C1089" s="50"/>
    </row>
    <row r="1090" spans="3:3" x14ac:dyDescent="0.4">
      <c r="C1090" s="50"/>
    </row>
    <row r="1091" spans="3:3" x14ac:dyDescent="0.4">
      <c r="C1091" s="50"/>
    </row>
    <row r="1092" spans="3:3" x14ac:dyDescent="0.4">
      <c r="C1092" s="50"/>
    </row>
    <row r="1093" spans="3:3" x14ac:dyDescent="0.4">
      <c r="C1093" s="50"/>
    </row>
    <row r="1094" spans="3:3" x14ac:dyDescent="0.4">
      <c r="C1094" s="50"/>
    </row>
    <row r="1095" spans="3:3" x14ac:dyDescent="0.4">
      <c r="C1095" s="50"/>
    </row>
    <row r="1096" spans="3:3" x14ac:dyDescent="0.4">
      <c r="C1096" s="50"/>
    </row>
    <row r="1097" spans="3:3" x14ac:dyDescent="0.4">
      <c r="C1097" s="50"/>
    </row>
    <row r="1098" spans="3:3" x14ac:dyDescent="0.4">
      <c r="C1098" s="50"/>
    </row>
    <row r="1099" spans="3:3" x14ac:dyDescent="0.4">
      <c r="C1099" s="50"/>
    </row>
    <row r="1100" spans="3:3" x14ac:dyDescent="0.4">
      <c r="C1100" s="50"/>
    </row>
    <row r="1101" spans="3:3" x14ac:dyDescent="0.4">
      <c r="C1101" s="50"/>
    </row>
    <row r="1102" spans="3:3" x14ac:dyDescent="0.4">
      <c r="C1102" s="50"/>
    </row>
    <row r="1103" spans="3:3" x14ac:dyDescent="0.4">
      <c r="C1103" s="50"/>
    </row>
    <row r="1104" spans="3:3" x14ac:dyDescent="0.4">
      <c r="C1104" s="50"/>
    </row>
    <row r="1105" spans="3:3" x14ac:dyDescent="0.4">
      <c r="C1105" s="50"/>
    </row>
    <row r="1106" spans="3:3" x14ac:dyDescent="0.4">
      <c r="C1106" s="50"/>
    </row>
    <row r="1107" spans="3:3" x14ac:dyDescent="0.4">
      <c r="C1107" s="50"/>
    </row>
    <row r="1108" spans="3:3" x14ac:dyDescent="0.4">
      <c r="C1108" s="50"/>
    </row>
    <row r="1109" spans="3:3" x14ac:dyDescent="0.4">
      <c r="C1109" s="50"/>
    </row>
    <row r="1110" spans="3:3" x14ac:dyDescent="0.4">
      <c r="C1110" s="50"/>
    </row>
    <row r="1111" spans="3:3" x14ac:dyDescent="0.4">
      <c r="C1111" s="50"/>
    </row>
    <row r="1112" spans="3:3" x14ac:dyDescent="0.4">
      <c r="C1112" s="50"/>
    </row>
    <row r="1113" spans="3:3" x14ac:dyDescent="0.4">
      <c r="C1113" s="50"/>
    </row>
    <row r="1114" spans="3:3" x14ac:dyDescent="0.4">
      <c r="C1114" s="50"/>
    </row>
    <row r="1115" spans="3:3" x14ac:dyDescent="0.4">
      <c r="C1115" s="50"/>
    </row>
    <row r="1116" spans="3:3" x14ac:dyDescent="0.4">
      <c r="C1116" s="50"/>
    </row>
    <row r="1117" spans="3:3" x14ac:dyDescent="0.4">
      <c r="C1117" s="50"/>
    </row>
    <row r="1118" spans="3:3" x14ac:dyDescent="0.4">
      <c r="C1118" s="50"/>
    </row>
    <row r="1119" spans="3:3" x14ac:dyDescent="0.4">
      <c r="C1119" s="50"/>
    </row>
    <row r="1120" spans="3:3" x14ac:dyDescent="0.4">
      <c r="C1120" s="50"/>
    </row>
    <row r="1121" spans="3:3" x14ac:dyDescent="0.4">
      <c r="C1121" s="50"/>
    </row>
    <row r="1122" spans="3:3" x14ac:dyDescent="0.4">
      <c r="C1122" s="50"/>
    </row>
    <row r="1123" spans="3:3" x14ac:dyDescent="0.4">
      <c r="C1123" s="50"/>
    </row>
    <row r="1124" spans="3:3" x14ac:dyDescent="0.4">
      <c r="C1124" s="50"/>
    </row>
    <row r="1125" spans="3:3" x14ac:dyDescent="0.4">
      <c r="C1125" s="50"/>
    </row>
    <row r="1126" spans="3:3" x14ac:dyDescent="0.4">
      <c r="C1126" s="50"/>
    </row>
    <row r="1127" spans="3:3" x14ac:dyDescent="0.4">
      <c r="C1127" s="50"/>
    </row>
    <row r="1128" spans="3:3" x14ac:dyDescent="0.4">
      <c r="C1128" s="50"/>
    </row>
    <row r="1129" spans="3:3" x14ac:dyDescent="0.4">
      <c r="C1129" s="50"/>
    </row>
    <row r="1130" spans="3:3" x14ac:dyDescent="0.4">
      <c r="C1130" s="50"/>
    </row>
    <row r="1131" spans="3:3" x14ac:dyDescent="0.4">
      <c r="C1131" s="50"/>
    </row>
    <row r="1132" spans="3:3" x14ac:dyDescent="0.4">
      <c r="C1132" s="50"/>
    </row>
    <row r="1133" spans="3:3" x14ac:dyDescent="0.4">
      <c r="C1133" s="50"/>
    </row>
    <row r="1134" spans="3:3" x14ac:dyDescent="0.4">
      <c r="C1134" s="50"/>
    </row>
    <row r="1135" spans="3:3" x14ac:dyDescent="0.4">
      <c r="C1135" s="50"/>
    </row>
    <row r="1136" spans="3:3" x14ac:dyDescent="0.4">
      <c r="C1136" s="50"/>
    </row>
    <row r="1137" spans="3:3" x14ac:dyDescent="0.4">
      <c r="C1137" s="50"/>
    </row>
    <row r="1138" spans="3:3" x14ac:dyDescent="0.4">
      <c r="C1138" s="50"/>
    </row>
    <row r="1139" spans="3:3" x14ac:dyDescent="0.4">
      <c r="C1139" s="50"/>
    </row>
    <row r="1140" spans="3:3" x14ac:dyDescent="0.4">
      <c r="C1140" s="50"/>
    </row>
    <row r="1141" spans="3:3" x14ac:dyDescent="0.4">
      <c r="C1141" s="50"/>
    </row>
    <row r="1142" spans="3:3" x14ac:dyDescent="0.4">
      <c r="C1142" s="50"/>
    </row>
    <row r="1143" spans="3:3" x14ac:dyDescent="0.4">
      <c r="C1143" s="50"/>
    </row>
    <row r="1144" spans="3:3" x14ac:dyDescent="0.4">
      <c r="C1144" s="50"/>
    </row>
    <row r="1145" spans="3:3" x14ac:dyDescent="0.4">
      <c r="C1145" s="50"/>
    </row>
    <row r="1146" spans="3:3" x14ac:dyDescent="0.4">
      <c r="C1146" s="50"/>
    </row>
    <row r="1147" spans="3:3" x14ac:dyDescent="0.4">
      <c r="C1147" s="50"/>
    </row>
    <row r="1148" spans="3:3" x14ac:dyDescent="0.4">
      <c r="C1148" s="50"/>
    </row>
    <row r="1149" spans="3:3" x14ac:dyDescent="0.4">
      <c r="C1149" s="50"/>
    </row>
    <row r="1150" spans="3:3" x14ac:dyDescent="0.4">
      <c r="C1150" s="50"/>
    </row>
    <row r="1151" spans="3:3" x14ac:dyDescent="0.4">
      <c r="C1151" s="50"/>
    </row>
    <row r="1152" spans="3:3" x14ac:dyDescent="0.4">
      <c r="C1152" s="50"/>
    </row>
    <row r="1153" spans="3:3" x14ac:dyDescent="0.4">
      <c r="C1153" s="50"/>
    </row>
    <row r="1154" spans="3:3" x14ac:dyDescent="0.4">
      <c r="C1154" s="50"/>
    </row>
    <row r="1155" spans="3:3" x14ac:dyDescent="0.4">
      <c r="C1155" s="50"/>
    </row>
    <row r="1156" spans="3:3" x14ac:dyDescent="0.4">
      <c r="C1156" s="50"/>
    </row>
    <row r="1157" spans="3:3" x14ac:dyDescent="0.4">
      <c r="C1157" s="50"/>
    </row>
    <row r="1158" spans="3:3" x14ac:dyDescent="0.4">
      <c r="C1158" s="50"/>
    </row>
    <row r="1159" spans="3:3" x14ac:dyDescent="0.4">
      <c r="C1159" s="50"/>
    </row>
    <row r="1160" spans="3:3" x14ac:dyDescent="0.4">
      <c r="C1160" s="50"/>
    </row>
    <row r="1161" spans="3:3" x14ac:dyDescent="0.4">
      <c r="C1161" s="50"/>
    </row>
    <row r="1162" spans="3:3" x14ac:dyDescent="0.4">
      <c r="C1162" s="50"/>
    </row>
    <row r="1163" spans="3:3" x14ac:dyDescent="0.4">
      <c r="C1163" s="50"/>
    </row>
    <row r="1164" spans="3:3" x14ac:dyDescent="0.4">
      <c r="C1164" s="50"/>
    </row>
    <row r="1165" spans="3:3" x14ac:dyDescent="0.4">
      <c r="C1165" s="50"/>
    </row>
    <row r="1166" spans="3:3" x14ac:dyDescent="0.4">
      <c r="C1166" s="50"/>
    </row>
    <row r="1167" spans="3:3" x14ac:dyDescent="0.4">
      <c r="C1167" s="50"/>
    </row>
    <row r="1168" spans="3:3" x14ac:dyDescent="0.4">
      <c r="C1168" s="50"/>
    </row>
    <row r="1169" spans="3:3" x14ac:dyDescent="0.4">
      <c r="C1169" s="50"/>
    </row>
    <row r="1170" spans="3:3" x14ac:dyDescent="0.4">
      <c r="C1170" s="50"/>
    </row>
    <row r="1171" spans="3:3" x14ac:dyDescent="0.4">
      <c r="C1171" s="50"/>
    </row>
    <row r="1172" spans="3:3" x14ac:dyDescent="0.4">
      <c r="C1172" s="50"/>
    </row>
    <row r="1173" spans="3:3" x14ac:dyDescent="0.4">
      <c r="C1173" s="50"/>
    </row>
    <row r="1174" spans="3:3" x14ac:dyDescent="0.4">
      <c r="C1174" s="50"/>
    </row>
    <row r="1175" spans="3:3" x14ac:dyDescent="0.4">
      <c r="C1175" s="50"/>
    </row>
    <row r="1176" spans="3:3" x14ac:dyDescent="0.4">
      <c r="C1176" s="50"/>
    </row>
    <row r="1177" spans="3:3" x14ac:dyDescent="0.4">
      <c r="C1177" s="50"/>
    </row>
    <row r="1178" spans="3:3" x14ac:dyDescent="0.4">
      <c r="C1178" s="50"/>
    </row>
    <row r="1179" spans="3:3" x14ac:dyDescent="0.4">
      <c r="C1179" s="50"/>
    </row>
    <row r="1180" spans="3:3" x14ac:dyDescent="0.4">
      <c r="C1180" s="50"/>
    </row>
    <row r="1181" spans="3:3" x14ac:dyDescent="0.4">
      <c r="C1181" s="50"/>
    </row>
    <row r="1182" spans="3:3" x14ac:dyDescent="0.4">
      <c r="C1182" s="50"/>
    </row>
    <row r="1183" spans="3:3" x14ac:dyDescent="0.4">
      <c r="C1183" s="50"/>
    </row>
    <row r="1184" spans="3:3" x14ac:dyDescent="0.4">
      <c r="C1184" s="50"/>
    </row>
    <row r="1185" spans="3:3" x14ac:dyDescent="0.4">
      <c r="C1185" s="50"/>
    </row>
    <row r="1186" spans="3:3" x14ac:dyDescent="0.4">
      <c r="C1186" s="50"/>
    </row>
    <row r="1187" spans="3:3" x14ac:dyDescent="0.4">
      <c r="C1187" s="50"/>
    </row>
    <row r="1188" spans="3:3" x14ac:dyDescent="0.4">
      <c r="C1188" s="50"/>
    </row>
    <row r="1189" spans="3:3" x14ac:dyDescent="0.4">
      <c r="C1189" s="50"/>
    </row>
    <row r="1190" spans="3:3" x14ac:dyDescent="0.4">
      <c r="C1190" s="50"/>
    </row>
    <row r="1191" spans="3:3" x14ac:dyDescent="0.4">
      <c r="C1191" s="50"/>
    </row>
    <row r="1192" spans="3:3" x14ac:dyDescent="0.4">
      <c r="C1192" s="50"/>
    </row>
    <row r="1193" spans="3:3" x14ac:dyDescent="0.4">
      <c r="C1193" s="50"/>
    </row>
    <row r="1194" spans="3:3" x14ac:dyDescent="0.4">
      <c r="C1194" s="50"/>
    </row>
    <row r="1195" spans="3:3" x14ac:dyDescent="0.4">
      <c r="C1195" s="50"/>
    </row>
    <row r="1196" spans="3:3" x14ac:dyDescent="0.4">
      <c r="C1196" s="50"/>
    </row>
    <row r="1197" spans="3:3" x14ac:dyDescent="0.4">
      <c r="C1197" s="50"/>
    </row>
    <row r="1198" spans="3:3" x14ac:dyDescent="0.4">
      <c r="C1198" s="50"/>
    </row>
    <row r="1199" spans="3:3" x14ac:dyDescent="0.4">
      <c r="C1199" s="50"/>
    </row>
    <row r="1200" spans="3:3" x14ac:dyDescent="0.4">
      <c r="C1200" s="50"/>
    </row>
    <row r="1201" spans="3:3" x14ac:dyDescent="0.4">
      <c r="C1201" s="50"/>
    </row>
    <row r="1202" spans="3:3" x14ac:dyDescent="0.4">
      <c r="C1202" s="50"/>
    </row>
    <row r="1203" spans="3:3" x14ac:dyDescent="0.4">
      <c r="C1203" s="50"/>
    </row>
    <row r="1204" spans="3:3" x14ac:dyDescent="0.4">
      <c r="C1204" s="50"/>
    </row>
    <row r="1205" spans="3:3" x14ac:dyDescent="0.4">
      <c r="C1205" s="50"/>
    </row>
    <row r="1206" spans="3:3" x14ac:dyDescent="0.4">
      <c r="C1206" s="50"/>
    </row>
    <row r="1207" spans="3:3" x14ac:dyDescent="0.4">
      <c r="C1207" s="50"/>
    </row>
    <row r="1208" spans="3:3" x14ac:dyDescent="0.4">
      <c r="C1208" s="50"/>
    </row>
    <row r="1209" spans="3:3" x14ac:dyDescent="0.4">
      <c r="C1209" s="50"/>
    </row>
    <row r="1210" spans="3:3" x14ac:dyDescent="0.4">
      <c r="C1210" s="50"/>
    </row>
    <row r="1211" spans="3:3" x14ac:dyDescent="0.4">
      <c r="C1211" s="50"/>
    </row>
    <row r="1212" spans="3:3" x14ac:dyDescent="0.4">
      <c r="C1212" s="50"/>
    </row>
    <row r="1213" spans="3:3" x14ac:dyDescent="0.4">
      <c r="C1213" s="50"/>
    </row>
    <row r="1214" spans="3:3" x14ac:dyDescent="0.4">
      <c r="C1214" s="50"/>
    </row>
    <row r="1215" spans="3:3" x14ac:dyDescent="0.4">
      <c r="C1215" s="50"/>
    </row>
    <row r="1216" spans="3:3" x14ac:dyDescent="0.4">
      <c r="C1216" s="50"/>
    </row>
    <row r="1217" spans="3:3" x14ac:dyDescent="0.4">
      <c r="C1217" s="50"/>
    </row>
    <row r="1218" spans="3:3" x14ac:dyDescent="0.4">
      <c r="C1218" s="50"/>
    </row>
    <row r="1219" spans="3:3" x14ac:dyDescent="0.4">
      <c r="C1219" s="50"/>
    </row>
    <row r="1220" spans="3:3" x14ac:dyDescent="0.4">
      <c r="C1220" s="50"/>
    </row>
    <row r="1221" spans="3:3" x14ac:dyDescent="0.4">
      <c r="C1221" s="50"/>
    </row>
    <row r="1222" spans="3:3" x14ac:dyDescent="0.4">
      <c r="C1222" s="50"/>
    </row>
    <row r="1223" spans="3:3" x14ac:dyDescent="0.4">
      <c r="C1223" s="50"/>
    </row>
    <row r="1224" spans="3:3" x14ac:dyDescent="0.4">
      <c r="C1224" s="50"/>
    </row>
    <row r="1225" spans="3:3" x14ac:dyDescent="0.4">
      <c r="C1225" s="50"/>
    </row>
    <row r="1226" spans="3:3" x14ac:dyDescent="0.4">
      <c r="C1226" s="50"/>
    </row>
    <row r="1227" spans="3:3" x14ac:dyDescent="0.4">
      <c r="C1227" s="50"/>
    </row>
    <row r="1228" spans="3:3" x14ac:dyDescent="0.4">
      <c r="C1228" s="50"/>
    </row>
    <row r="1229" spans="3:3" x14ac:dyDescent="0.4">
      <c r="C1229" s="50"/>
    </row>
    <row r="1230" spans="3:3" x14ac:dyDescent="0.4">
      <c r="C1230" s="50"/>
    </row>
    <row r="1231" spans="3:3" x14ac:dyDescent="0.4">
      <c r="C1231" s="50"/>
    </row>
    <row r="1232" spans="3:3" x14ac:dyDescent="0.4">
      <c r="C1232" s="50"/>
    </row>
    <row r="1233" spans="3:3" x14ac:dyDescent="0.4">
      <c r="C1233" s="50"/>
    </row>
    <row r="1234" spans="3:3" x14ac:dyDescent="0.4">
      <c r="C1234" s="50"/>
    </row>
    <row r="1235" spans="3:3" x14ac:dyDescent="0.4">
      <c r="C1235" s="50"/>
    </row>
    <row r="1236" spans="3:3" x14ac:dyDescent="0.4">
      <c r="C1236" s="50"/>
    </row>
    <row r="1237" spans="3:3" x14ac:dyDescent="0.4">
      <c r="C1237" s="50"/>
    </row>
    <row r="1238" spans="3:3" x14ac:dyDescent="0.4">
      <c r="C1238" s="50"/>
    </row>
    <row r="1239" spans="3:3" x14ac:dyDescent="0.4">
      <c r="C1239" s="50"/>
    </row>
    <row r="1240" spans="3:3" x14ac:dyDescent="0.4">
      <c r="C1240" s="50"/>
    </row>
    <row r="1241" spans="3:3" x14ac:dyDescent="0.4">
      <c r="C1241" s="50"/>
    </row>
    <row r="1242" spans="3:3" x14ac:dyDescent="0.4">
      <c r="C1242" s="50"/>
    </row>
    <row r="1243" spans="3:3" x14ac:dyDescent="0.4">
      <c r="C1243" s="50"/>
    </row>
    <row r="1244" spans="3:3" x14ac:dyDescent="0.4">
      <c r="C1244" s="50"/>
    </row>
    <row r="1245" spans="3:3" x14ac:dyDescent="0.4">
      <c r="C1245" s="50"/>
    </row>
    <row r="1246" spans="3:3" x14ac:dyDescent="0.4">
      <c r="C1246" s="50"/>
    </row>
    <row r="1247" spans="3:3" x14ac:dyDescent="0.4">
      <c r="C1247" s="50"/>
    </row>
    <row r="1248" spans="3:3" x14ac:dyDescent="0.4">
      <c r="C1248" s="50"/>
    </row>
    <row r="1249" spans="3:3" x14ac:dyDescent="0.4">
      <c r="C1249" s="50"/>
    </row>
    <row r="1250" spans="3:3" x14ac:dyDescent="0.4">
      <c r="C1250" s="50"/>
    </row>
    <row r="1251" spans="3:3" x14ac:dyDescent="0.4">
      <c r="C1251" s="50"/>
    </row>
    <row r="1252" spans="3:3" x14ac:dyDescent="0.4">
      <c r="C1252" s="50"/>
    </row>
    <row r="1253" spans="3:3" x14ac:dyDescent="0.4">
      <c r="C1253" s="50"/>
    </row>
    <row r="1254" spans="3:3" x14ac:dyDescent="0.4">
      <c r="C1254" s="50"/>
    </row>
    <row r="1255" spans="3:3" x14ac:dyDescent="0.4">
      <c r="C1255" s="50"/>
    </row>
    <row r="1256" spans="3:3" x14ac:dyDescent="0.4">
      <c r="C1256" s="50"/>
    </row>
    <row r="1257" spans="3:3" x14ac:dyDescent="0.4">
      <c r="C1257" s="50"/>
    </row>
    <row r="1258" spans="3:3" x14ac:dyDescent="0.4">
      <c r="C1258" s="50"/>
    </row>
    <row r="1259" spans="3:3" x14ac:dyDescent="0.4">
      <c r="C1259" s="50"/>
    </row>
    <row r="1260" spans="3:3" x14ac:dyDescent="0.4">
      <c r="C1260" s="50"/>
    </row>
    <row r="1261" spans="3:3" x14ac:dyDescent="0.4">
      <c r="C1261" s="50"/>
    </row>
    <row r="1262" spans="3:3" x14ac:dyDescent="0.4">
      <c r="C1262" s="50"/>
    </row>
    <row r="1263" spans="3:3" x14ac:dyDescent="0.4">
      <c r="C1263" s="50"/>
    </row>
    <row r="1264" spans="3:3" x14ac:dyDescent="0.4">
      <c r="C1264" s="50"/>
    </row>
    <row r="1265" spans="3:3" x14ac:dyDescent="0.4">
      <c r="C1265" s="50"/>
    </row>
    <row r="1266" spans="3:3" x14ac:dyDescent="0.4">
      <c r="C1266" s="50"/>
    </row>
    <row r="1267" spans="3:3" x14ac:dyDescent="0.4">
      <c r="C1267" s="50"/>
    </row>
    <row r="1268" spans="3:3" x14ac:dyDescent="0.4">
      <c r="C1268" s="50"/>
    </row>
    <row r="1269" spans="3:3" x14ac:dyDescent="0.4">
      <c r="C1269" s="50"/>
    </row>
    <row r="1270" spans="3:3" x14ac:dyDescent="0.4">
      <c r="C1270" s="50"/>
    </row>
    <row r="1271" spans="3:3" x14ac:dyDescent="0.4">
      <c r="C1271" s="50"/>
    </row>
    <row r="1272" spans="3:3" x14ac:dyDescent="0.4">
      <c r="C1272" s="50"/>
    </row>
    <row r="1273" spans="3:3" x14ac:dyDescent="0.4">
      <c r="C1273" s="50"/>
    </row>
    <row r="1274" spans="3:3" x14ac:dyDescent="0.4">
      <c r="C1274" s="50"/>
    </row>
    <row r="1275" spans="3:3" x14ac:dyDescent="0.4">
      <c r="C1275" s="50"/>
    </row>
    <row r="1276" spans="3:3" x14ac:dyDescent="0.4">
      <c r="C1276" s="50"/>
    </row>
    <row r="1277" spans="3:3" x14ac:dyDescent="0.4">
      <c r="C1277" s="50"/>
    </row>
    <row r="1278" spans="3:3" x14ac:dyDescent="0.4">
      <c r="C1278" s="50"/>
    </row>
    <row r="1279" spans="3:3" x14ac:dyDescent="0.4">
      <c r="C1279" s="50"/>
    </row>
    <row r="1280" spans="3:3" x14ac:dyDescent="0.4">
      <c r="C1280" s="50"/>
    </row>
    <row r="1281" spans="3:3" x14ac:dyDescent="0.4">
      <c r="C1281" s="50"/>
    </row>
    <row r="1282" spans="3:3" x14ac:dyDescent="0.4">
      <c r="C1282" s="50"/>
    </row>
    <row r="1283" spans="3:3" x14ac:dyDescent="0.4">
      <c r="C1283" s="50"/>
    </row>
    <row r="1284" spans="3:3" x14ac:dyDescent="0.4">
      <c r="C1284" s="50"/>
    </row>
    <row r="1285" spans="3:3" x14ac:dyDescent="0.4">
      <c r="C1285" s="50"/>
    </row>
    <row r="1286" spans="3:3" x14ac:dyDescent="0.4">
      <c r="C1286" s="50"/>
    </row>
    <row r="1287" spans="3:3" x14ac:dyDescent="0.4">
      <c r="C1287" s="50"/>
    </row>
    <row r="1288" spans="3:3" x14ac:dyDescent="0.4">
      <c r="C1288" s="50"/>
    </row>
    <row r="1289" spans="3:3" x14ac:dyDescent="0.4">
      <c r="C1289" s="50"/>
    </row>
    <row r="1290" spans="3:3" x14ac:dyDescent="0.4">
      <c r="C1290" s="50"/>
    </row>
    <row r="1291" spans="3:3" x14ac:dyDescent="0.4">
      <c r="C1291" s="50"/>
    </row>
    <row r="1292" spans="3:3" x14ac:dyDescent="0.4">
      <c r="C1292" s="50"/>
    </row>
    <row r="1293" spans="3:3" x14ac:dyDescent="0.4">
      <c r="C1293" s="50"/>
    </row>
    <row r="1294" spans="3:3" x14ac:dyDescent="0.4">
      <c r="C1294" s="50"/>
    </row>
    <row r="1295" spans="3:3" x14ac:dyDescent="0.4">
      <c r="C1295" s="50"/>
    </row>
    <row r="1296" spans="3:3" x14ac:dyDescent="0.4">
      <c r="C1296" s="50"/>
    </row>
    <row r="1297" spans="3:3" x14ac:dyDescent="0.4">
      <c r="C1297" s="50"/>
    </row>
    <row r="1298" spans="3:3" x14ac:dyDescent="0.4">
      <c r="C1298" s="50"/>
    </row>
    <row r="1299" spans="3:3" x14ac:dyDescent="0.4">
      <c r="C1299" s="50"/>
    </row>
    <row r="1300" spans="3:3" x14ac:dyDescent="0.4">
      <c r="C1300" s="50"/>
    </row>
    <row r="1301" spans="3:3" x14ac:dyDescent="0.4">
      <c r="C1301" s="50"/>
    </row>
    <row r="1302" spans="3:3" x14ac:dyDescent="0.4">
      <c r="C1302" s="50"/>
    </row>
    <row r="1303" spans="3:3" x14ac:dyDescent="0.4">
      <c r="C1303" s="50"/>
    </row>
    <row r="1304" spans="3:3" x14ac:dyDescent="0.4">
      <c r="C1304" s="50"/>
    </row>
    <row r="1305" spans="3:3" x14ac:dyDescent="0.4">
      <c r="C1305" s="50"/>
    </row>
    <row r="1306" spans="3:3" x14ac:dyDescent="0.4">
      <c r="C1306" s="50"/>
    </row>
    <row r="1307" spans="3:3" x14ac:dyDescent="0.4">
      <c r="C1307" s="50"/>
    </row>
    <row r="1308" spans="3:3" x14ac:dyDescent="0.4">
      <c r="C1308" s="50"/>
    </row>
    <row r="1309" spans="3:3" x14ac:dyDescent="0.4">
      <c r="C1309" s="50"/>
    </row>
    <row r="1310" spans="3:3" x14ac:dyDescent="0.4">
      <c r="C1310" s="50"/>
    </row>
    <row r="1311" spans="3:3" x14ac:dyDescent="0.4">
      <c r="C1311" s="50"/>
    </row>
    <row r="1312" spans="3:3" x14ac:dyDescent="0.4">
      <c r="C1312" s="50"/>
    </row>
    <row r="1313" spans="3:3" x14ac:dyDescent="0.4">
      <c r="C1313" s="50"/>
    </row>
    <row r="1314" spans="3:3" x14ac:dyDescent="0.4">
      <c r="C1314" s="50"/>
    </row>
    <row r="1315" spans="3:3" x14ac:dyDescent="0.4">
      <c r="C1315" s="50"/>
    </row>
    <row r="1316" spans="3:3" x14ac:dyDescent="0.4">
      <c r="C1316" s="50"/>
    </row>
    <row r="1317" spans="3:3" x14ac:dyDescent="0.4">
      <c r="C1317" s="50"/>
    </row>
    <row r="1318" spans="3:3" x14ac:dyDescent="0.4">
      <c r="C1318" s="50"/>
    </row>
    <row r="1319" spans="3:3" x14ac:dyDescent="0.4">
      <c r="C1319" s="50"/>
    </row>
    <row r="1320" spans="3:3" x14ac:dyDescent="0.4">
      <c r="C1320" s="50"/>
    </row>
    <row r="1321" spans="3:3" x14ac:dyDescent="0.4">
      <c r="C1321" s="50"/>
    </row>
    <row r="1322" spans="3:3" x14ac:dyDescent="0.4">
      <c r="C1322" s="50"/>
    </row>
    <row r="1323" spans="3:3" x14ac:dyDescent="0.4">
      <c r="C1323" s="50"/>
    </row>
    <row r="1324" spans="3:3" x14ac:dyDescent="0.4">
      <c r="C1324" s="50"/>
    </row>
    <row r="1325" spans="3:3" x14ac:dyDescent="0.4">
      <c r="C1325" s="50"/>
    </row>
    <row r="1326" spans="3:3" x14ac:dyDescent="0.4">
      <c r="C1326" s="50"/>
    </row>
    <row r="1327" spans="3:3" x14ac:dyDescent="0.4">
      <c r="C1327" s="50"/>
    </row>
    <row r="1328" spans="3:3" x14ac:dyDescent="0.4">
      <c r="C1328" s="50"/>
    </row>
    <row r="1329" spans="3:3" x14ac:dyDescent="0.4">
      <c r="C1329" s="50"/>
    </row>
    <row r="1330" spans="3:3" x14ac:dyDescent="0.4">
      <c r="C1330" s="50"/>
    </row>
    <row r="1331" spans="3:3" x14ac:dyDescent="0.4">
      <c r="C1331" s="50"/>
    </row>
    <row r="1332" spans="3:3" x14ac:dyDescent="0.4">
      <c r="C1332" s="50"/>
    </row>
    <row r="1333" spans="3:3" x14ac:dyDescent="0.4">
      <c r="C1333" s="50"/>
    </row>
    <row r="1334" spans="3:3" x14ac:dyDescent="0.4">
      <c r="C1334" s="50"/>
    </row>
    <row r="1335" spans="3:3" x14ac:dyDescent="0.4">
      <c r="C1335" s="50"/>
    </row>
    <row r="1336" spans="3:3" x14ac:dyDescent="0.4">
      <c r="C1336" s="50"/>
    </row>
    <row r="1337" spans="3:3" x14ac:dyDescent="0.4">
      <c r="C1337" s="50"/>
    </row>
    <row r="1338" spans="3:3" x14ac:dyDescent="0.4">
      <c r="C1338" s="50"/>
    </row>
    <row r="1339" spans="3:3" x14ac:dyDescent="0.4">
      <c r="C1339" s="50"/>
    </row>
    <row r="1340" spans="3:3" x14ac:dyDescent="0.4">
      <c r="C1340" s="50"/>
    </row>
    <row r="1341" spans="3:3" x14ac:dyDescent="0.4">
      <c r="C1341" s="50"/>
    </row>
    <row r="1342" spans="3:3" x14ac:dyDescent="0.4">
      <c r="C1342" s="50"/>
    </row>
    <row r="1343" spans="3:3" x14ac:dyDescent="0.4">
      <c r="C1343" s="50"/>
    </row>
    <row r="1344" spans="3:3" x14ac:dyDescent="0.4">
      <c r="C1344" s="50"/>
    </row>
    <row r="1345" spans="3:3" x14ac:dyDescent="0.4">
      <c r="C1345" s="50"/>
    </row>
    <row r="1346" spans="3:3" x14ac:dyDescent="0.4">
      <c r="C1346" s="50"/>
    </row>
    <row r="1347" spans="3:3" x14ac:dyDescent="0.4">
      <c r="C1347" s="50"/>
    </row>
    <row r="1348" spans="3:3" x14ac:dyDescent="0.4">
      <c r="C1348" s="50"/>
    </row>
    <row r="1349" spans="3:3" x14ac:dyDescent="0.4">
      <c r="C1349" s="50"/>
    </row>
    <row r="1350" spans="3:3" x14ac:dyDescent="0.4">
      <c r="C1350" s="50"/>
    </row>
    <row r="1351" spans="3:3" x14ac:dyDescent="0.4">
      <c r="C1351" s="50"/>
    </row>
    <row r="1352" spans="3:3" x14ac:dyDescent="0.4">
      <c r="C1352" s="50"/>
    </row>
    <row r="1353" spans="3:3" x14ac:dyDescent="0.4">
      <c r="C1353" s="50"/>
    </row>
    <row r="1354" spans="3:3" x14ac:dyDescent="0.4">
      <c r="C1354" s="50"/>
    </row>
    <row r="1355" spans="3:3" x14ac:dyDescent="0.4">
      <c r="C1355" s="50"/>
    </row>
    <row r="1356" spans="3:3" x14ac:dyDescent="0.4">
      <c r="C1356" s="50"/>
    </row>
    <row r="1357" spans="3:3" x14ac:dyDescent="0.4">
      <c r="C1357" s="50"/>
    </row>
    <row r="1358" spans="3:3" x14ac:dyDescent="0.4">
      <c r="C1358" s="50"/>
    </row>
    <row r="1359" spans="3:3" x14ac:dyDescent="0.4">
      <c r="C1359" s="50"/>
    </row>
    <row r="1360" spans="3:3" x14ac:dyDescent="0.4">
      <c r="C1360" s="50"/>
    </row>
    <row r="1361" spans="3:3" x14ac:dyDescent="0.4">
      <c r="C1361" s="50"/>
    </row>
    <row r="1362" spans="3:3" x14ac:dyDescent="0.4">
      <c r="C1362" s="50"/>
    </row>
    <row r="1363" spans="3:3" x14ac:dyDescent="0.4">
      <c r="C1363" s="50"/>
    </row>
    <row r="1364" spans="3:3" x14ac:dyDescent="0.4">
      <c r="C1364" s="50"/>
    </row>
    <row r="1365" spans="3:3" x14ac:dyDescent="0.4">
      <c r="C1365" s="50"/>
    </row>
    <row r="1366" spans="3:3" x14ac:dyDescent="0.4">
      <c r="C1366" s="50"/>
    </row>
    <row r="1367" spans="3:3" x14ac:dyDescent="0.4">
      <c r="C1367" s="50"/>
    </row>
    <row r="1368" spans="3:3" x14ac:dyDescent="0.4">
      <c r="C1368" s="50"/>
    </row>
    <row r="1369" spans="3:3" x14ac:dyDescent="0.4">
      <c r="C1369" s="50"/>
    </row>
    <row r="1370" spans="3:3" x14ac:dyDescent="0.4">
      <c r="C1370" s="50"/>
    </row>
    <row r="1371" spans="3:3" x14ac:dyDescent="0.4">
      <c r="C1371" s="50"/>
    </row>
    <row r="1372" spans="3:3" x14ac:dyDescent="0.4">
      <c r="C1372" s="50"/>
    </row>
    <row r="1373" spans="3:3" x14ac:dyDescent="0.4">
      <c r="C1373" s="50"/>
    </row>
    <row r="1374" spans="3:3" x14ac:dyDescent="0.4">
      <c r="C1374" s="50"/>
    </row>
    <row r="1375" spans="3:3" x14ac:dyDescent="0.4">
      <c r="C1375" s="50"/>
    </row>
    <row r="1376" spans="3:3" x14ac:dyDescent="0.4">
      <c r="C1376" s="50"/>
    </row>
    <row r="1377" spans="3:3" x14ac:dyDescent="0.4">
      <c r="C1377" s="50"/>
    </row>
    <row r="1378" spans="3:3" x14ac:dyDescent="0.4">
      <c r="C1378" s="50"/>
    </row>
    <row r="1379" spans="3:3" x14ac:dyDescent="0.4">
      <c r="C1379" s="50"/>
    </row>
    <row r="1380" spans="3:3" x14ac:dyDescent="0.4">
      <c r="C1380" s="50"/>
    </row>
    <row r="1381" spans="3:3" x14ac:dyDescent="0.4">
      <c r="C1381" s="50"/>
    </row>
    <row r="1382" spans="3:3" x14ac:dyDescent="0.4">
      <c r="C1382" s="50"/>
    </row>
    <row r="1383" spans="3:3" x14ac:dyDescent="0.4">
      <c r="C1383" s="50"/>
    </row>
    <row r="1384" spans="3:3" x14ac:dyDescent="0.4">
      <c r="C1384" s="50"/>
    </row>
    <row r="1385" spans="3:3" x14ac:dyDescent="0.4">
      <c r="C1385" s="50"/>
    </row>
    <row r="1386" spans="3:3" x14ac:dyDescent="0.4">
      <c r="C1386" s="50"/>
    </row>
    <row r="1387" spans="3:3" x14ac:dyDescent="0.4">
      <c r="C1387" s="50"/>
    </row>
    <row r="1388" spans="3:3" x14ac:dyDescent="0.4">
      <c r="C1388" s="50"/>
    </row>
    <row r="1389" spans="3:3" x14ac:dyDescent="0.4">
      <c r="C1389" s="50"/>
    </row>
    <row r="1390" spans="3:3" x14ac:dyDescent="0.4">
      <c r="C1390" s="50"/>
    </row>
    <row r="1391" spans="3:3" x14ac:dyDescent="0.4">
      <c r="C1391" s="50"/>
    </row>
    <row r="1392" spans="3:3" x14ac:dyDescent="0.4">
      <c r="C1392" s="50"/>
    </row>
    <row r="1393" spans="3:3" x14ac:dyDescent="0.4">
      <c r="C1393" s="50"/>
    </row>
    <row r="1394" spans="3:3" x14ac:dyDescent="0.4">
      <c r="C1394" s="50"/>
    </row>
    <row r="1395" spans="3:3" x14ac:dyDescent="0.4">
      <c r="C1395" s="50"/>
    </row>
    <row r="1396" spans="3:3" x14ac:dyDescent="0.4">
      <c r="C1396" s="50"/>
    </row>
    <row r="1397" spans="3:3" x14ac:dyDescent="0.4">
      <c r="C1397" s="50"/>
    </row>
    <row r="1398" spans="3:3" x14ac:dyDescent="0.4">
      <c r="C1398" s="50"/>
    </row>
    <row r="1399" spans="3:3" x14ac:dyDescent="0.4">
      <c r="C1399" s="50"/>
    </row>
    <row r="1400" spans="3:3" x14ac:dyDescent="0.4">
      <c r="C1400" s="50"/>
    </row>
    <row r="1401" spans="3:3" x14ac:dyDescent="0.4">
      <c r="C1401" s="50"/>
    </row>
    <row r="1402" spans="3:3" x14ac:dyDescent="0.4">
      <c r="C1402" s="50"/>
    </row>
    <row r="1403" spans="3:3" x14ac:dyDescent="0.4">
      <c r="C1403" s="50"/>
    </row>
    <row r="1404" spans="3:3" x14ac:dyDescent="0.4">
      <c r="C1404" s="50"/>
    </row>
    <row r="1405" spans="3:3" x14ac:dyDescent="0.4">
      <c r="C1405" s="50"/>
    </row>
    <row r="1406" spans="3:3" x14ac:dyDescent="0.4">
      <c r="C1406" s="50"/>
    </row>
    <row r="1407" spans="3:3" x14ac:dyDescent="0.4">
      <c r="C1407" s="50"/>
    </row>
    <row r="1408" spans="3:3" x14ac:dyDescent="0.4">
      <c r="C1408" s="50"/>
    </row>
    <row r="1409" spans="3:3" x14ac:dyDescent="0.4">
      <c r="C1409" s="50"/>
    </row>
    <row r="1410" spans="3:3" x14ac:dyDescent="0.4">
      <c r="C1410" s="50"/>
    </row>
    <row r="1411" spans="3:3" x14ac:dyDescent="0.4">
      <c r="C1411" s="50"/>
    </row>
    <row r="1412" spans="3:3" x14ac:dyDescent="0.4">
      <c r="C1412" s="50"/>
    </row>
    <row r="1413" spans="3:3" x14ac:dyDescent="0.4">
      <c r="C1413" s="50"/>
    </row>
    <row r="1414" spans="3:3" x14ac:dyDescent="0.4">
      <c r="C1414" s="50"/>
    </row>
    <row r="1415" spans="3:3" x14ac:dyDescent="0.4">
      <c r="C1415" s="50"/>
    </row>
    <row r="1416" spans="3:3" x14ac:dyDescent="0.4">
      <c r="C1416" s="50"/>
    </row>
    <row r="1417" spans="3:3" x14ac:dyDescent="0.4">
      <c r="C1417" s="50"/>
    </row>
    <row r="1418" spans="3:3" x14ac:dyDescent="0.4">
      <c r="C1418" s="50"/>
    </row>
    <row r="1419" spans="3:3" x14ac:dyDescent="0.4">
      <c r="C1419" s="50"/>
    </row>
    <row r="1420" spans="3:3" x14ac:dyDescent="0.4">
      <c r="C1420" s="50"/>
    </row>
    <row r="1421" spans="3:3" x14ac:dyDescent="0.4">
      <c r="C1421" s="50"/>
    </row>
    <row r="1422" spans="3:3" x14ac:dyDescent="0.4">
      <c r="C1422" s="50"/>
    </row>
    <row r="1423" spans="3:3" x14ac:dyDescent="0.4">
      <c r="C1423" s="50"/>
    </row>
    <row r="1424" spans="3:3" x14ac:dyDescent="0.4">
      <c r="C1424" s="50"/>
    </row>
    <row r="1425" spans="3:3" x14ac:dyDescent="0.4">
      <c r="C1425" s="50"/>
    </row>
    <row r="1426" spans="3:3" x14ac:dyDescent="0.4">
      <c r="C1426" s="50"/>
    </row>
    <row r="1427" spans="3:3" x14ac:dyDescent="0.4">
      <c r="C1427" s="50"/>
    </row>
    <row r="1428" spans="3:3" x14ac:dyDescent="0.4">
      <c r="C1428" s="50"/>
    </row>
    <row r="1429" spans="3:3" x14ac:dyDescent="0.4">
      <c r="C1429" s="50"/>
    </row>
    <row r="1430" spans="3:3" x14ac:dyDescent="0.4">
      <c r="C1430" s="50"/>
    </row>
    <row r="1431" spans="3:3" x14ac:dyDescent="0.4">
      <c r="C1431" s="50"/>
    </row>
    <row r="1432" spans="3:3" x14ac:dyDescent="0.4">
      <c r="C1432" s="50"/>
    </row>
    <row r="1433" spans="3:3" x14ac:dyDescent="0.4">
      <c r="C1433" s="50"/>
    </row>
    <row r="1434" spans="3:3" x14ac:dyDescent="0.4">
      <c r="C1434" s="50"/>
    </row>
    <row r="1435" spans="3:3" x14ac:dyDescent="0.4">
      <c r="C1435" s="50"/>
    </row>
    <row r="1436" spans="3:3" x14ac:dyDescent="0.4">
      <c r="C1436" s="50"/>
    </row>
    <row r="1437" spans="3:3" x14ac:dyDescent="0.4">
      <c r="C1437" s="50"/>
    </row>
    <row r="1438" spans="3:3" x14ac:dyDescent="0.4">
      <c r="C1438" s="50"/>
    </row>
    <row r="1439" spans="3:3" x14ac:dyDescent="0.4">
      <c r="C1439" s="50"/>
    </row>
    <row r="1440" spans="3:3" x14ac:dyDescent="0.4">
      <c r="C1440" s="50"/>
    </row>
    <row r="1441" spans="3:3" x14ac:dyDescent="0.4">
      <c r="C1441" s="50"/>
    </row>
    <row r="1442" spans="3:3" x14ac:dyDescent="0.4">
      <c r="C1442" s="50"/>
    </row>
    <row r="1443" spans="3:3" x14ac:dyDescent="0.4">
      <c r="C1443" s="50"/>
    </row>
    <row r="1444" spans="3:3" x14ac:dyDescent="0.4">
      <c r="C1444" s="50"/>
    </row>
    <row r="1445" spans="3:3" x14ac:dyDescent="0.4">
      <c r="C1445" s="50"/>
    </row>
    <row r="1446" spans="3:3" x14ac:dyDescent="0.4">
      <c r="C1446" s="50"/>
    </row>
    <row r="1447" spans="3:3" x14ac:dyDescent="0.4">
      <c r="C1447" s="50"/>
    </row>
    <row r="1448" spans="3:3" x14ac:dyDescent="0.4">
      <c r="C1448" s="50"/>
    </row>
    <row r="1449" spans="3:3" x14ac:dyDescent="0.4">
      <c r="C1449" s="50"/>
    </row>
    <row r="1450" spans="3:3" x14ac:dyDescent="0.4">
      <c r="C1450" s="50"/>
    </row>
    <row r="1451" spans="3:3" x14ac:dyDescent="0.4">
      <c r="C1451" s="50"/>
    </row>
    <row r="1452" spans="3:3" x14ac:dyDescent="0.4">
      <c r="C1452" s="50"/>
    </row>
    <row r="1453" spans="3:3" x14ac:dyDescent="0.4">
      <c r="C1453" s="50"/>
    </row>
    <row r="1454" spans="3:3" x14ac:dyDescent="0.4">
      <c r="C1454" s="50"/>
    </row>
    <row r="1455" spans="3:3" x14ac:dyDescent="0.4">
      <c r="C1455" s="50"/>
    </row>
    <row r="1456" spans="3:3" x14ac:dyDescent="0.4">
      <c r="C1456" s="50"/>
    </row>
    <row r="1457" spans="3:3" x14ac:dyDescent="0.4">
      <c r="C1457" s="50"/>
    </row>
    <row r="1458" spans="3:3" x14ac:dyDescent="0.4">
      <c r="C1458" s="50"/>
    </row>
    <row r="1459" spans="3:3" x14ac:dyDescent="0.4">
      <c r="C1459" s="50"/>
    </row>
    <row r="1460" spans="3:3" x14ac:dyDescent="0.4">
      <c r="C1460" s="50"/>
    </row>
    <row r="1461" spans="3:3" x14ac:dyDescent="0.4">
      <c r="C1461" s="50"/>
    </row>
    <row r="1462" spans="3:3" x14ac:dyDescent="0.4">
      <c r="C1462" s="50"/>
    </row>
    <row r="1463" spans="3:3" x14ac:dyDescent="0.4">
      <c r="C1463" s="50"/>
    </row>
    <row r="1464" spans="3:3" x14ac:dyDescent="0.4">
      <c r="C1464" s="50"/>
    </row>
    <row r="1465" spans="3:3" x14ac:dyDescent="0.4">
      <c r="C1465" s="50"/>
    </row>
    <row r="1466" spans="3:3" x14ac:dyDescent="0.4">
      <c r="C1466" s="50"/>
    </row>
    <row r="1467" spans="3:3" x14ac:dyDescent="0.4">
      <c r="C1467" s="50"/>
    </row>
    <row r="1468" spans="3:3" x14ac:dyDescent="0.4">
      <c r="C1468" s="50"/>
    </row>
    <row r="1469" spans="3:3" x14ac:dyDescent="0.4">
      <c r="C1469" s="50"/>
    </row>
    <row r="1470" spans="3:3" x14ac:dyDescent="0.4">
      <c r="C1470" s="50"/>
    </row>
    <row r="1471" spans="3:3" x14ac:dyDescent="0.4">
      <c r="C1471" s="50"/>
    </row>
    <row r="1472" spans="3:3" x14ac:dyDescent="0.4">
      <c r="C1472" s="50"/>
    </row>
    <row r="1473" spans="3:3" x14ac:dyDescent="0.4">
      <c r="C1473" s="50"/>
    </row>
    <row r="1474" spans="3:3" x14ac:dyDescent="0.4">
      <c r="C1474" s="50"/>
    </row>
    <row r="1475" spans="3:3" x14ac:dyDescent="0.4">
      <c r="C1475" s="50"/>
    </row>
    <row r="1476" spans="3:3" x14ac:dyDescent="0.4">
      <c r="C1476" s="50"/>
    </row>
    <row r="1477" spans="3:3" x14ac:dyDescent="0.4">
      <c r="C1477" s="50"/>
    </row>
    <row r="1478" spans="3:3" x14ac:dyDescent="0.4">
      <c r="C1478" s="50"/>
    </row>
    <row r="1479" spans="3:3" x14ac:dyDescent="0.4">
      <c r="C1479" s="50"/>
    </row>
    <row r="1480" spans="3:3" x14ac:dyDescent="0.4">
      <c r="C1480" s="50"/>
    </row>
    <row r="1481" spans="3:3" x14ac:dyDescent="0.4">
      <c r="C1481" s="50"/>
    </row>
    <row r="1482" spans="3:3" x14ac:dyDescent="0.4">
      <c r="C1482" s="50"/>
    </row>
    <row r="1483" spans="3:3" x14ac:dyDescent="0.4">
      <c r="C1483" s="50"/>
    </row>
    <row r="1484" spans="3:3" x14ac:dyDescent="0.4">
      <c r="C1484" s="50"/>
    </row>
    <row r="1485" spans="3:3" x14ac:dyDescent="0.4">
      <c r="C1485" s="50"/>
    </row>
    <row r="1486" spans="3:3" x14ac:dyDescent="0.4">
      <c r="C1486" s="50"/>
    </row>
    <row r="1487" spans="3:3" x14ac:dyDescent="0.4">
      <c r="C1487" s="50"/>
    </row>
    <row r="1488" spans="3:3" x14ac:dyDescent="0.4">
      <c r="C1488" s="50"/>
    </row>
    <row r="1489" spans="3:3" x14ac:dyDescent="0.4">
      <c r="C1489" s="50"/>
    </row>
    <row r="1490" spans="3:3" x14ac:dyDescent="0.4">
      <c r="C1490" s="50"/>
    </row>
    <row r="1491" spans="3:3" x14ac:dyDescent="0.4">
      <c r="C1491" s="50"/>
    </row>
    <row r="1492" spans="3:3" x14ac:dyDescent="0.4">
      <c r="C1492" s="50"/>
    </row>
    <row r="1493" spans="3:3" x14ac:dyDescent="0.4">
      <c r="C1493" s="50"/>
    </row>
    <row r="1494" spans="3:3" x14ac:dyDescent="0.4">
      <c r="C1494" s="50"/>
    </row>
    <row r="1495" spans="3:3" x14ac:dyDescent="0.4">
      <c r="C1495" s="50"/>
    </row>
    <row r="1496" spans="3:3" x14ac:dyDescent="0.4">
      <c r="C1496" s="50"/>
    </row>
    <row r="1497" spans="3:3" x14ac:dyDescent="0.4">
      <c r="C1497" s="50"/>
    </row>
    <row r="1498" spans="3:3" x14ac:dyDescent="0.4">
      <c r="C1498" s="50"/>
    </row>
    <row r="1499" spans="3:3" x14ac:dyDescent="0.4">
      <c r="C1499" s="50"/>
    </row>
    <row r="1500" spans="3:3" x14ac:dyDescent="0.4">
      <c r="C1500" s="50"/>
    </row>
    <row r="1501" spans="3:3" x14ac:dyDescent="0.4">
      <c r="C1501" s="50"/>
    </row>
    <row r="1502" spans="3:3" x14ac:dyDescent="0.4">
      <c r="C1502" s="50"/>
    </row>
    <row r="1503" spans="3:3" x14ac:dyDescent="0.4">
      <c r="C1503" s="50"/>
    </row>
    <row r="1504" spans="3:3" x14ac:dyDescent="0.4">
      <c r="C1504" s="50"/>
    </row>
    <row r="1505" spans="3:3" x14ac:dyDescent="0.4">
      <c r="C1505" s="50"/>
    </row>
    <row r="1506" spans="3:3" x14ac:dyDescent="0.4">
      <c r="C1506" s="50"/>
    </row>
    <row r="1507" spans="3:3" x14ac:dyDescent="0.4">
      <c r="C1507" s="50"/>
    </row>
    <row r="1508" spans="3:3" x14ac:dyDescent="0.4">
      <c r="C1508" s="50"/>
    </row>
    <row r="1509" spans="3:3" x14ac:dyDescent="0.4">
      <c r="C1509" s="50"/>
    </row>
    <row r="1510" spans="3:3" x14ac:dyDescent="0.4">
      <c r="C1510" s="50"/>
    </row>
    <row r="1511" spans="3:3" x14ac:dyDescent="0.4">
      <c r="C1511" s="50"/>
    </row>
    <row r="1512" spans="3:3" x14ac:dyDescent="0.4">
      <c r="C1512" s="50"/>
    </row>
    <row r="1513" spans="3:3" x14ac:dyDescent="0.4">
      <c r="C1513" s="50"/>
    </row>
    <row r="1514" spans="3:3" x14ac:dyDescent="0.4">
      <c r="C1514" s="50"/>
    </row>
    <row r="1515" spans="3:3" x14ac:dyDescent="0.4">
      <c r="C1515" s="50"/>
    </row>
    <row r="1516" spans="3:3" x14ac:dyDescent="0.4">
      <c r="C1516" s="50"/>
    </row>
    <row r="1517" spans="3:3" x14ac:dyDescent="0.4">
      <c r="C1517" s="50"/>
    </row>
    <row r="1518" spans="3:3" x14ac:dyDescent="0.4">
      <c r="C1518" s="50"/>
    </row>
    <row r="1519" spans="3:3" x14ac:dyDescent="0.4">
      <c r="C1519" s="50"/>
    </row>
    <row r="1520" spans="3:3" x14ac:dyDescent="0.4">
      <c r="C1520" s="50"/>
    </row>
    <row r="1521" spans="3:3" x14ac:dyDescent="0.4">
      <c r="C1521" s="50"/>
    </row>
    <row r="1522" spans="3:3" x14ac:dyDescent="0.4">
      <c r="C1522" s="50"/>
    </row>
    <row r="1523" spans="3:3" x14ac:dyDescent="0.4">
      <c r="C1523" s="50"/>
    </row>
    <row r="1524" spans="3:3" x14ac:dyDescent="0.4">
      <c r="C1524" s="50"/>
    </row>
    <row r="1525" spans="3:3" x14ac:dyDescent="0.4">
      <c r="C1525" s="50"/>
    </row>
    <row r="1526" spans="3:3" x14ac:dyDescent="0.4">
      <c r="C1526" s="50"/>
    </row>
    <row r="1527" spans="3:3" x14ac:dyDescent="0.4">
      <c r="C1527" s="50"/>
    </row>
    <row r="1528" spans="3:3" x14ac:dyDescent="0.4">
      <c r="C1528" s="50"/>
    </row>
    <row r="1529" spans="3:3" x14ac:dyDescent="0.4">
      <c r="C1529" s="50"/>
    </row>
    <row r="1530" spans="3:3" x14ac:dyDescent="0.4">
      <c r="C1530" s="50"/>
    </row>
    <row r="1531" spans="3:3" x14ac:dyDescent="0.4">
      <c r="C1531" s="50"/>
    </row>
    <row r="1532" spans="3:3" x14ac:dyDescent="0.4">
      <c r="C1532" s="50"/>
    </row>
    <row r="1533" spans="3:3" x14ac:dyDescent="0.4">
      <c r="C1533" s="50"/>
    </row>
    <row r="1534" spans="3:3" x14ac:dyDescent="0.4">
      <c r="C1534" s="50"/>
    </row>
    <row r="1535" spans="3:3" x14ac:dyDescent="0.4">
      <c r="C1535" s="50"/>
    </row>
    <row r="1536" spans="3:3" x14ac:dyDescent="0.4">
      <c r="C1536" s="50"/>
    </row>
    <row r="1537" spans="3:3" x14ac:dyDescent="0.4">
      <c r="C1537" s="50"/>
    </row>
    <row r="1538" spans="3:3" x14ac:dyDescent="0.4">
      <c r="C1538" s="50"/>
    </row>
    <row r="1539" spans="3:3" x14ac:dyDescent="0.4">
      <c r="C1539" s="50"/>
    </row>
    <row r="1540" spans="3:3" x14ac:dyDescent="0.4">
      <c r="C1540" s="50"/>
    </row>
    <row r="1541" spans="3:3" x14ac:dyDescent="0.4">
      <c r="C1541" s="50"/>
    </row>
    <row r="1542" spans="3:3" x14ac:dyDescent="0.4">
      <c r="C1542" s="50"/>
    </row>
    <row r="1543" spans="3:3" x14ac:dyDescent="0.4">
      <c r="C1543" s="50"/>
    </row>
    <row r="1544" spans="3:3" x14ac:dyDescent="0.4">
      <c r="C1544" s="50"/>
    </row>
    <row r="1545" spans="3:3" x14ac:dyDescent="0.4">
      <c r="C1545" s="50"/>
    </row>
    <row r="1546" spans="3:3" x14ac:dyDescent="0.4">
      <c r="C1546" s="50"/>
    </row>
    <row r="1547" spans="3:3" x14ac:dyDescent="0.4">
      <c r="C1547" s="50"/>
    </row>
    <row r="1548" spans="3:3" x14ac:dyDescent="0.4">
      <c r="C1548" s="50"/>
    </row>
    <row r="1549" spans="3:3" x14ac:dyDescent="0.4">
      <c r="C1549" s="50"/>
    </row>
    <row r="1550" spans="3:3" x14ac:dyDescent="0.4">
      <c r="C1550" s="50"/>
    </row>
    <row r="1551" spans="3:3" x14ac:dyDescent="0.4">
      <c r="C1551" s="50"/>
    </row>
    <row r="1552" spans="3:3" x14ac:dyDescent="0.4">
      <c r="C1552" s="50"/>
    </row>
    <row r="1553" spans="3:3" x14ac:dyDescent="0.4">
      <c r="C1553" s="50"/>
    </row>
    <row r="1554" spans="3:3" x14ac:dyDescent="0.4">
      <c r="C1554" s="50"/>
    </row>
    <row r="1555" spans="3:3" x14ac:dyDescent="0.4">
      <c r="C1555" s="50"/>
    </row>
    <row r="1556" spans="3:3" x14ac:dyDescent="0.4">
      <c r="C1556" s="50"/>
    </row>
    <row r="1557" spans="3:3" x14ac:dyDescent="0.4">
      <c r="C1557" s="50"/>
    </row>
    <row r="1558" spans="3:3" x14ac:dyDescent="0.4">
      <c r="C1558" s="50"/>
    </row>
    <row r="1559" spans="3:3" x14ac:dyDescent="0.4">
      <c r="C1559" s="50"/>
    </row>
    <row r="1560" spans="3:3" x14ac:dyDescent="0.4">
      <c r="C1560" s="50"/>
    </row>
    <row r="1561" spans="3:3" x14ac:dyDescent="0.4">
      <c r="C1561" s="50"/>
    </row>
    <row r="1562" spans="3:3" x14ac:dyDescent="0.4">
      <c r="C1562" s="50"/>
    </row>
    <row r="1563" spans="3:3" x14ac:dyDescent="0.4">
      <c r="C1563" s="50"/>
    </row>
    <row r="1564" spans="3:3" x14ac:dyDescent="0.4">
      <c r="C1564" s="50"/>
    </row>
    <row r="1565" spans="3:3" x14ac:dyDescent="0.4">
      <c r="C1565" s="50"/>
    </row>
    <row r="1566" spans="3:3" x14ac:dyDescent="0.4">
      <c r="C1566" s="50"/>
    </row>
    <row r="1567" spans="3:3" x14ac:dyDescent="0.4">
      <c r="C1567" s="50"/>
    </row>
    <row r="1568" spans="3:3" x14ac:dyDescent="0.4">
      <c r="C1568" s="50"/>
    </row>
    <row r="1569" spans="3:3" x14ac:dyDescent="0.4">
      <c r="C1569" s="50"/>
    </row>
    <row r="1570" spans="3:3" x14ac:dyDescent="0.4">
      <c r="C1570" s="50"/>
    </row>
    <row r="1571" spans="3:3" x14ac:dyDescent="0.4">
      <c r="C1571" s="50"/>
    </row>
    <row r="1572" spans="3:3" x14ac:dyDescent="0.4">
      <c r="C1572" s="50"/>
    </row>
    <row r="1573" spans="3:3" x14ac:dyDescent="0.4">
      <c r="C1573" s="50"/>
    </row>
    <row r="1574" spans="3:3" x14ac:dyDescent="0.4">
      <c r="C1574" s="50"/>
    </row>
    <row r="1575" spans="3:3" x14ac:dyDescent="0.4">
      <c r="C1575" s="50"/>
    </row>
    <row r="1576" spans="3:3" x14ac:dyDescent="0.4">
      <c r="C1576" s="50"/>
    </row>
    <row r="1577" spans="3:3" x14ac:dyDescent="0.4">
      <c r="C1577" s="50"/>
    </row>
    <row r="1578" spans="3:3" x14ac:dyDescent="0.4">
      <c r="C1578" s="50"/>
    </row>
    <row r="1579" spans="3:3" x14ac:dyDescent="0.4">
      <c r="C1579" s="50"/>
    </row>
    <row r="1580" spans="3:3" x14ac:dyDescent="0.4">
      <c r="C1580" s="50"/>
    </row>
    <row r="1581" spans="3:3" x14ac:dyDescent="0.4">
      <c r="C1581" s="50"/>
    </row>
    <row r="1582" spans="3:3" x14ac:dyDescent="0.4">
      <c r="C1582" s="50"/>
    </row>
    <row r="1583" spans="3:3" x14ac:dyDescent="0.4">
      <c r="C1583" s="50"/>
    </row>
    <row r="1584" spans="3:3" x14ac:dyDescent="0.4">
      <c r="C1584" s="50"/>
    </row>
    <row r="1585" spans="3:3" x14ac:dyDescent="0.4">
      <c r="C1585" s="50"/>
    </row>
    <row r="1586" spans="3:3" x14ac:dyDescent="0.4">
      <c r="C1586" s="50"/>
    </row>
    <row r="1587" spans="3:3" x14ac:dyDescent="0.4">
      <c r="C1587" s="50"/>
    </row>
    <row r="1588" spans="3:3" x14ac:dyDescent="0.4">
      <c r="C1588" s="50"/>
    </row>
    <row r="1589" spans="3:3" x14ac:dyDescent="0.4">
      <c r="C1589" s="50"/>
    </row>
    <row r="1590" spans="3:3" x14ac:dyDescent="0.4">
      <c r="C1590" s="50"/>
    </row>
    <row r="1591" spans="3:3" x14ac:dyDescent="0.4">
      <c r="C1591" s="50"/>
    </row>
    <row r="1592" spans="3:3" x14ac:dyDescent="0.4">
      <c r="C1592" s="50"/>
    </row>
    <row r="1593" spans="3:3" x14ac:dyDescent="0.4">
      <c r="C1593" s="50"/>
    </row>
    <row r="1594" spans="3:3" x14ac:dyDescent="0.4">
      <c r="C1594" s="50"/>
    </row>
    <row r="1595" spans="3:3" x14ac:dyDescent="0.4">
      <c r="C1595" s="50"/>
    </row>
    <row r="1596" spans="3:3" x14ac:dyDescent="0.4">
      <c r="C1596" s="50"/>
    </row>
    <row r="1597" spans="3:3" x14ac:dyDescent="0.4">
      <c r="C1597" s="50"/>
    </row>
    <row r="1598" spans="3:3" x14ac:dyDescent="0.4">
      <c r="C1598" s="50"/>
    </row>
    <row r="1599" spans="3:3" x14ac:dyDescent="0.4">
      <c r="C1599" s="50"/>
    </row>
    <row r="1600" spans="3:3" x14ac:dyDescent="0.4">
      <c r="C1600" s="50"/>
    </row>
    <row r="1601" spans="3:3" x14ac:dyDescent="0.4">
      <c r="C1601" s="50"/>
    </row>
    <row r="1602" spans="3:3" x14ac:dyDescent="0.4">
      <c r="C1602" s="50"/>
    </row>
    <row r="1603" spans="3:3" x14ac:dyDescent="0.4">
      <c r="C1603" s="50"/>
    </row>
    <row r="1604" spans="3:3" x14ac:dyDescent="0.4">
      <c r="C1604" s="50"/>
    </row>
    <row r="1605" spans="3:3" x14ac:dyDescent="0.4">
      <c r="C1605" s="50"/>
    </row>
    <row r="1606" spans="3:3" x14ac:dyDescent="0.4">
      <c r="C1606" s="50"/>
    </row>
    <row r="1607" spans="3:3" x14ac:dyDescent="0.4">
      <c r="C1607" s="50"/>
    </row>
    <row r="1608" spans="3:3" x14ac:dyDescent="0.4">
      <c r="C1608" s="50"/>
    </row>
    <row r="1609" spans="3:3" x14ac:dyDescent="0.4">
      <c r="C1609" s="50"/>
    </row>
    <row r="1610" spans="3:3" x14ac:dyDescent="0.4">
      <c r="C1610" s="50"/>
    </row>
    <row r="1611" spans="3:3" x14ac:dyDescent="0.4">
      <c r="C1611" s="50"/>
    </row>
    <row r="1612" spans="3:3" x14ac:dyDescent="0.4">
      <c r="C1612" s="50"/>
    </row>
    <row r="1613" spans="3:3" x14ac:dyDescent="0.4">
      <c r="C1613" s="50"/>
    </row>
    <row r="1614" spans="3:3" x14ac:dyDescent="0.4">
      <c r="C1614" s="50"/>
    </row>
    <row r="1615" spans="3:3" x14ac:dyDescent="0.4">
      <c r="C1615" s="50"/>
    </row>
    <row r="1616" spans="3:3" x14ac:dyDescent="0.4">
      <c r="C1616" s="50"/>
    </row>
    <row r="1617" spans="3:3" x14ac:dyDescent="0.4">
      <c r="C1617" s="50"/>
    </row>
    <row r="1618" spans="3:3" x14ac:dyDescent="0.4">
      <c r="C1618" s="50"/>
    </row>
    <row r="1619" spans="3:3" x14ac:dyDescent="0.4">
      <c r="C1619" s="50"/>
    </row>
    <row r="1620" spans="3:3" x14ac:dyDescent="0.4">
      <c r="C1620" s="50"/>
    </row>
    <row r="1621" spans="3:3" x14ac:dyDescent="0.4">
      <c r="C1621" s="50"/>
    </row>
    <row r="1622" spans="3:3" x14ac:dyDescent="0.4">
      <c r="C1622" s="50"/>
    </row>
    <row r="1623" spans="3:3" x14ac:dyDescent="0.4">
      <c r="C1623" s="50"/>
    </row>
    <row r="1624" spans="3:3" x14ac:dyDescent="0.4">
      <c r="C1624" s="50"/>
    </row>
    <row r="1625" spans="3:3" x14ac:dyDescent="0.4">
      <c r="C1625" s="50"/>
    </row>
    <row r="1626" spans="3:3" x14ac:dyDescent="0.4">
      <c r="C1626" s="50"/>
    </row>
    <row r="1627" spans="3:3" x14ac:dyDescent="0.4">
      <c r="C1627" s="50"/>
    </row>
    <row r="1628" spans="3:3" x14ac:dyDescent="0.4">
      <c r="C1628" s="50"/>
    </row>
    <row r="1629" spans="3:3" x14ac:dyDescent="0.4">
      <c r="C1629" s="50"/>
    </row>
    <row r="1630" spans="3:3" x14ac:dyDescent="0.4">
      <c r="C1630" s="50"/>
    </row>
    <row r="1631" spans="3:3" x14ac:dyDescent="0.4">
      <c r="C1631" s="50"/>
    </row>
    <row r="1632" spans="3:3" x14ac:dyDescent="0.4">
      <c r="C1632" s="50"/>
    </row>
    <row r="1633" spans="3:3" x14ac:dyDescent="0.4">
      <c r="C1633" s="50"/>
    </row>
    <row r="1634" spans="3:3" x14ac:dyDescent="0.4">
      <c r="C1634" s="50"/>
    </row>
    <row r="1635" spans="3:3" x14ac:dyDescent="0.4">
      <c r="C1635" s="50"/>
    </row>
    <row r="1636" spans="3:3" x14ac:dyDescent="0.4">
      <c r="C1636" s="50"/>
    </row>
    <row r="1637" spans="3:3" x14ac:dyDescent="0.4">
      <c r="C1637" s="50"/>
    </row>
    <row r="1638" spans="3:3" x14ac:dyDescent="0.4">
      <c r="C1638" s="50"/>
    </row>
    <row r="1639" spans="3:3" x14ac:dyDescent="0.4">
      <c r="C1639" s="50"/>
    </row>
    <row r="1640" spans="3:3" x14ac:dyDescent="0.4">
      <c r="C1640" s="50"/>
    </row>
    <row r="1641" spans="3:3" x14ac:dyDescent="0.4">
      <c r="C1641" s="50"/>
    </row>
    <row r="1642" spans="3:3" x14ac:dyDescent="0.4">
      <c r="C1642" s="50"/>
    </row>
    <row r="1643" spans="3:3" x14ac:dyDescent="0.4">
      <c r="C1643" s="50"/>
    </row>
    <row r="1644" spans="3:3" x14ac:dyDescent="0.4">
      <c r="C1644" s="50"/>
    </row>
    <row r="1645" spans="3:3" x14ac:dyDescent="0.4">
      <c r="C1645" s="50"/>
    </row>
    <row r="1646" spans="3:3" x14ac:dyDescent="0.4">
      <c r="C1646" s="50"/>
    </row>
    <row r="1647" spans="3:3" x14ac:dyDescent="0.4">
      <c r="C1647" s="50"/>
    </row>
    <row r="1648" spans="3:3" x14ac:dyDescent="0.4">
      <c r="C1648" s="50"/>
    </row>
    <row r="1649" spans="3:3" x14ac:dyDescent="0.4">
      <c r="C1649" s="50"/>
    </row>
    <row r="1650" spans="3:3" x14ac:dyDescent="0.4">
      <c r="C1650" s="50"/>
    </row>
    <row r="1651" spans="3:3" x14ac:dyDescent="0.4">
      <c r="C1651" s="50"/>
    </row>
    <row r="1652" spans="3:3" x14ac:dyDescent="0.4">
      <c r="C1652" s="50"/>
    </row>
    <row r="1653" spans="3:3" x14ac:dyDescent="0.4">
      <c r="C1653" s="50"/>
    </row>
    <row r="1654" spans="3:3" x14ac:dyDescent="0.4">
      <c r="C1654" s="50"/>
    </row>
    <row r="1655" spans="3:3" x14ac:dyDescent="0.4">
      <c r="C1655" s="50"/>
    </row>
    <row r="1656" spans="3:3" x14ac:dyDescent="0.4">
      <c r="C1656" s="50"/>
    </row>
    <row r="1657" spans="3:3" x14ac:dyDescent="0.4">
      <c r="C1657" s="50"/>
    </row>
    <row r="1658" spans="3:3" x14ac:dyDescent="0.4">
      <c r="C1658" s="50"/>
    </row>
    <row r="1659" spans="3:3" x14ac:dyDescent="0.4">
      <c r="C1659" s="50"/>
    </row>
    <row r="1660" spans="3:3" x14ac:dyDescent="0.4">
      <c r="C1660" s="50"/>
    </row>
    <row r="1661" spans="3:3" x14ac:dyDescent="0.4">
      <c r="C1661" s="50"/>
    </row>
    <row r="1662" spans="3:3" x14ac:dyDescent="0.4">
      <c r="C1662" s="50"/>
    </row>
    <row r="1663" spans="3:3" x14ac:dyDescent="0.4">
      <c r="C1663" s="50"/>
    </row>
    <row r="1664" spans="3:3" x14ac:dyDescent="0.4">
      <c r="C1664" s="50"/>
    </row>
    <row r="1665" spans="3:3" x14ac:dyDescent="0.4">
      <c r="C1665" s="50"/>
    </row>
    <row r="1666" spans="3:3" x14ac:dyDescent="0.4">
      <c r="C1666" s="50"/>
    </row>
    <row r="1667" spans="3:3" x14ac:dyDescent="0.4">
      <c r="C1667" s="50"/>
    </row>
    <row r="1668" spans="3:3" x14ac:dyDescent="0.4">
      <c r="C1668" s="50"/>
    </row>
    <row r="1669" spans="3:3" x14ac:dyDescent="0.4">
      <c r="C1669" s="50"/>
    </row>
    <row r="1670" spans="3:3" x14ac:dyDescent="0.4">
      <c r="C1670" s="50"/>
    </row>
    <row r="1671" spans="3:3" x14ac:dyDescent="0.4">
      <c r="C1671" s="50"/>
    </row>
    <row r="1672" spans="3:3" x14ac:dyDescent="0.4">
      <c r="C1672" s="50"/>
    </row>
    <row r="1673" spans="3:3" x14ac:dyDescent="0.4">
      <c r="C1673" s="50"/>
    </row>
    <row r="1674" spans="3:3" x14ac:dyDescent="0.4">
      <c r="C1674" s="50"/>
    </row>
    <row r="1675" spans="3:3" x14ac:dyDescent="0.4">
      <c r="C1675" s="50"/>
    </row>
    <row r="1676" spans="3:3" x14ac:dyDescent="0.4">
      <c r="C1676" s="50"/>
    </row>
    <row r="1677" spans="3:3" x14ac:dyDescent="0.4">
      <c r="C1677" s="50"/>
    </row>
    <row r="1678" spans="3:3" x14ac:dyDescent="0.4">
      <c r="C1678" s="50"/>
    </row>
    <row r="1679" spans="3:3" x14ac:dyDescent="0.4">
      <c r="C1679" s="50"/>
    </row>
    <row r="1680" spans="3:3" x14ac:dyDescent="0.4">
      <c r="C1680" s="50"/>
    </row>
    <row r="1681" spans="3:3" x14ac:dyDescent="0.4">
      <c r="C1681" s="50"/>
    </row>
    <row r="1682" spans="3:3" x14ac:dyDescent="0.4">
      <c r="C1682" s="50"/>
    </row>
    <row r="1683" spans="3:3" x14ac:dyDescent="0.4">
      <c r="C1683" s="50"/>
    </row>
    <row r="1684" spans="3:3" x14ac:dyDescent="0.4">
      <c r="C1684" s="50"/>
    </row>
    <row r="1685" spans="3:3" x14ac:dyDescent="0.4">
      <c r="C1685" s="50"/>
    </row>
    <row r="1686" spans="3:3" x14ac:dyDescent="0.4">
      <c r="C1686" s="50"/>
    </row>
    <row r="1687" spans="3:3" x14ac:dyDescent="0.4">
      <c r="C1687" s="50"/>
    </row>
    <row r="1688" spans="3:3" x14ac:dyDescent="0.4">
      <c r="C1688" s="50"/>
    </row>
    <row r="1689" spans="3:3" x14ac:dyDescent="0.4">
      <c r="C1689" s="50"/>
    </row>
    <row r="1690" spans="3:3" x14ac:dyDescent="0.4">
      <c r="C1690" s="50"/>
    </row>
    <row r="1691" spans="3:3" x14ac:dyDescent="0.4">
      <c r="C1691" s="50"/>
    </row>
    <row r="1692" spans="3:3" x14ac:dyDescent="0.4">
      <c r="C1692" s="50"/>
    </row>
    <row r="1693" spans="3:3" x14ac:dyDescent="0.4">
      <c r="C1693" s="50"/>
    </row>
    <row r="1694" spans="3:3" x14ac:dyDescent="0.4">
      <c r="C1694" s="50"/>
    </row>
    <row r="1695" spans="3:3" x14ac:dyDescent="0.4">
      <c r="C1695" s="50"/>
    </row>
    <row r="1696" spans="3:3" x14ac:dyDescent="0.4">
      <c r="C1696" s="50"/>
    </row>
    <row r="1697" spans="3:3" x14ac:dyDescent="0.4">
      <c r="C1697" s="50"/>
    </row>
    <row r="1698" spans="3:3" x14ac:dyDescent="0.4">
      <c r="C1698" s="50"/>
    </row>
    <row r="1699" spans="3:3" x14ac:dyDescent="0.4">
      <c r="C1699" s="50"/>
    </row>
    <row r="1700" spans="3:3" x14ac:dyDescent="0.4">
      <c r="C1700" s="50"/>
    </row>
    <row r="1701" spans="3:3" x14ac:dyDescent="0.4">
      <c r="C1701" s="50"/>
    </row>
    <row r="1702" spans="3:3" x14ac:dyDescent="0.4">
      <c r="C1702" s="50"/>
    </row>
    <row r="1703" spans="3:3" x14ac:dyDescent="0.4">
      <c r="C1703" s="50"/>
    </row>
    <row r="1704" spans="3:3" x14ac:dyDescent="0.4">
      <c r="C1704" s="50"/>
    </row>
    <row r="1705" spans="3:3" x14ac:dyDescent="0.4">
      <c r="C1705" s="50"/>
    </row>
    <row r="1706" spans="3:3" x14ac:dyDescent="0.4">
      <c r="C1706" s="50"/>
    </row>
    <row r="1707" spans="3:3" x14ac:dyDescent="0.4">
      <c r="C1707" s="50"/>
    </row>
    <row r="1708" spans="3:3" x14ac:dyDescent="0.4">
      <c r="C1708" s="50"/>
    </row>
    <row r="1709" spans="3:3" x14ac:dyDescent="0.4">
      <c r="C1709" s="50"/>
    </row>
    <row r="1710" spans="3:3" x14ac:dyDescent="0.4">
      <c r="C1710" s="50"/>
    </row>
    <row r="1711" spans="3:3" x14ac:dyDescent="0.4">
      <c r="C1711" s="50"/>
    </row>
    <row r="1712" spans="3:3" x14ac:dyDescent="0.4">
      <c r="C1712" s="50"/>
    </row>
    <row r="1713" spans="3:3" x14ac:dyDescent="0.4">
      <c r="C1713" s="50"/>
    </row>
    <row r="1714" spans="3:3" x14ac:dyDescent="0.4">
      <c r="C1714" s="50"/>
    </row>
    <row r="1715" spans="3:3" x14ac:dyDescent="0.4">
      <c r="C1715" s="50"/>
    </row>
    <row r="1716" spans="3:3" x14ac:dyDescent="0.4">
      <c r="C1716" s="50"/>
    </row>
    <row r="1717" spans="3:3" x14ac:dyDescent="0.4">
      <c r="C1717" s="50"/>
    </row>
    <row r="1718" spans="3:3" x14ac:dyDescent="0.4">
      <c r="C1718" s="50"/>
    </row>
    <row r="1719" spans="3:3" x14ac:dyDescent="0.4">
      <c r="C1719" s="50"/>
    </row>
    <row r="1720" spans="3:3" x14ac:dyDescent="0.4">
      <c r="C1720" s="50"/>
    </row>
    <row r="1721" spans="3:3" x14ac:dyDescent="0.4">
      <c r="C1721" s="50"/>
    </row>
    <row r="1722" spans="3:3" x14ac:dyDescent="0.4">
      <c r="C1722" s="50"/>
    </row>
    <row r="1723" spans="3:3" x14ac:dyDescent="0.4">
      <c r="C1723" s="50"/>
    </row>
    <row r="1724" spans="3:3" x14ac:dyDescent="0.4">
      <c r="C1724" s="50"/>
    </row>
    <row r="1725" spans="3:3" x14ac:dyDescent="0.4">
      <c r="C1725" s="50"/>
    </row>
    <row r="1726" spans="3:3" x14ac:dyDescent="0.4">
      <c r="C1726" s="50"/>
    </row>
    <row r="1727" spans="3:3" x14ac:dyDescent="0.4">
      <c r="C1727" s="50"/>
    </row>
    <row r="1728" spans="3:3" x14ac:dyDescent="0.4">
      <c r="C1728" s="50"/>
    </row>
    <row r="1729" spans="3:3" x14ac:dyDescent="0.4">
      <c r="C1729" s="50"/>
    </row>
    <row r="1730" spans="3:3" x14ac:dyDescent="0.4">
      <c r="C1730" s="50"/>
    </row>
    <row r="1731" spans="3:3" x14ac:dyDescent="0.4">
      <c r="C1731" s="50"/>
    </row>
    <row r="1732" spans="3:3" x14ac:dyDescent="0.4">
      <c r="C1732" s="50"/>
    </row>
    <row r="1733" spans="3:3" x14ac:dyDescent="0.4">
      <c r="C1733" s="50"/>
    </row>
    <row r="1734" spans="3:3" x14ac:dyDescent="0.4">
      <c r="C1734" s="50"/>
    </row>
    <row r="1735" spans="3:3" x14ac:dyDescent="0.4">
      <c r="C1735" s="50"/>
    </row>
    <row r="1736" spans="3:3" x14ac:dyDescent="0.4">
      <c r="C1736" s="50"/>
    </row>
    <row r="1737" spans="3:3" x14ac:dyDescent="0.4">
      <c r="C1737" s="50"/>
    </row>
    <row r="1738" spans="3:3" x14ac:dyDescent="0.4">
      <c r="C1738" s="50"/>
    </row>
    <row r="1739" spans="3:3" x14ac:dyDescent="0.4">
      <c r="C1739" s="50"/>
    </row>
    <row r="1740" spans="3:3" x14ac:dyDescent="0.4">
      <c r="C1740" s="50"/>
    </row>
    <row r="1741" spans="3:3" x14ac:dyDescent="0.4">
      <c r="C1741" s="50"/>
    </row>
    <row r="1742" spans="3:3" x14ac:dyDescent="0.4">
      <c r="C1742" s="50"/>
    </row>
    <row r="1743" spans="3:3" x14ac:dyDescent="0.4">
      <c r="C1743" s="50"/>
    </row>
    <row r="1744" spans="3:3" x14ac:dyDescent="0.4">
      <c r="C1744" s="50"/>
    </row>
    <row r="1745" spans="3:3" x14ac:dyDescent="0.4">
      <c r="C1745" s="50"/>
    </row>
    <row r="1746" spans="3:3" x14ac:dyDescent="0.4">
      <c r="C1746" s="50"/>
    </row>
    <row r="1747" spans="3:3" x14ac:dyDescent="0.4">
      <c r="C1747" s="50"/>
    </row>
    <row r="1748" spans="3:3" x14ac:dyDescent="0.4">
      <c r="C1748" s="50"/>
    </row>
    <row r="1749" spans="3:3" x14ac:dyDescent="0.4">
      <c r="C1749" s="50"/>
    </row>
    <row r="1750" spans="3:3" x14ac:dyDescent="0.4">
      <c r="C1750" s="50"/>
    </row>
    <row r="1751" spans="3:3" x14ac:dyDescent="0.4">
      <c r="C1751" s="50"/>
    </row>
    <row r="1752" spans="3:3" x14ac:dyDescent="0.4">
      <c r="C1752" s="50"/>
    </row>
    <row r="1753" spans="3:3" x14ac:dyDescent="0.4">
      <c r="C1753" s="50"/>
    </row>
    <row r="1754" spans="3:3" x14ac:dyDescent="0.4">
      <c r="C1754" s="50"/>
    </row>
    <row r="1755" spans="3:3" x14ac:dyDescent="0.4">
      <c r="C1755" s="50"/>
    </row>
    <row r="1756" spans="3:3" x14ac:dyDescent="0.4">
      <c r="C1756" s="50"/>
    </row>
    <row r="1757" spans="3:3" x14ac:dyDescent="0.4">
      <c r="C1757" s="50"/>
    </row>
    <row r="1758" spans="3:3" x14ac:dyDescent="0.4">
      <c r="C1758" s="50"/>
    </row>
    <row r="1759" spans="3:3" x14ac:dyDescent="0.4">
      <c r="C1759" s="50"/>
    </row>
    <row r="1760" spans="3:3" x14ac:dyDescent="0.4">
      <c r="C1760" s="50"/>
    </row>
    <row r="1761" spans="3:3" x14ac:dyDescent="0.4">
      <c r="C1761" s="50"/>
    </row>
    <row r="1762" spans="3:3" x14ac:dyDescent="0.4">
      <c r="C1762" s="50"/>
    </row>
    <row r="1763" spans="3:3" x14ac:dyDescent="0.4">
      <c r="C1763" s="50"/>
    </row>
    <row r="1764" spans="3:3" x14ac:dyDescent="0.4">
      <c r="C1764" s="50"/>
    </row>
    <row r="1765" spans="3:3" x14ac:dyDescent="0.4">
      <c r="C1765" s="50"/>
    </row>
    <row r="1766" spans="3:3" x14ac:dyDescent="0.4">
      <c r="C1766" s="50"/>
    </row>
    <row r="1767" spans="3:3" x14ac:dyDescent="0.4">
      <c r="C1767" s="50"/>
    </row>
    <row r="1768" spans="3:3" x14ac:dyDescent="0.4">
      <c r="C1768" s="50"/>
    </row>
    <row r="1769" spans="3:3" x14ac:dyDescent="0.4">
      <c r="C1769" s="50"/>
    </row>
    <row r="1770" spans="3:3" x14ac:dyDescent="0.4">
      <c r="C1770" s="50"/>
    </row>
    <row r="1771" spans="3:3" x14ac:dyDescent="0.4">
      <c r="C1771" s="50"/>
    </row>
    <row r="1772" spans="3:3" x14ac:dyDescent="0.4">
      <c r="C1772" s="50"/>
    </row>
    <row r="1773" spans="3:3" x14ac:dyDescent="0.4">
      <c r="C1773" s="50"/>
    </row>
    <row r="1774" spans="3:3" x14ac:dyDescent="0.4">
      <c r="C1774" s="50"/>
    </row>
    <row r="1775" spans="3:3" x14ac:dyDescent="0.4">
      <c r="C1775" s="50"/>
    </row>
    <row r="1776" spans="3:3" x14ac:dyDescent="0.4">
      <c r="C1776" s="50"/>
    </row>
    <row r="1777" spans="3:3" x14ac:dyDescent="0.4">
      <c r="C1777" s="50"/>
    </row>
    <row r="1778" spans="3:3" x14ac:dyDescent="0.4">
      <c r="C1778" s="50"/>
    </row>
    <row r="1779" spans="3:3" x14ac:dyDescent="0.4">
      <c r="C1779" s="50"/>
    </row>
    <row r="1780" spans="3:3" x14ac:dyDescent="0.4">
      <c r="C1780" s="50"/>
    </row>
    <row r="1781" spans="3:3" x14ac:dyDescent="0.4">
      <c r="C1781" s="50"/>
    </row>
    <row r="1782" spans="3:3" x14ac:dyDescent="0.4">
      <c r="C1782" s="50"/>
    </row>
    <row r="1783" spans="3:3" x14ac:dyDescent="0.4">
      <c r="C1783" s="50"/>
    </row>
    <row r="1784" spans="3:3" x14ac:dyDescent="0.4">
      <c r="C1784" s="50"/>
    </row>
    <row r="1785" spans="3:3" x14ac:dyDescent="0.4">
      <c r="C1785" s="50"/>
    </row>
    <row r="1786" spans="3:3" x14ac:dyDescent="0.4">
      <c r="C1786" s="50"/>
    </row>
    <row r="1787" spans="3:3" x14ac:dyDescent="0.4">
      <c r="C1787" s="50"/>
    </row>
    <row r="1788" spans="3:3" x14ac:dyDescent="0.4">
      <c r="C1788" s="50"/>
    </row>
    <row r="1789" spans="3:3" x14ac:dyDescent="0.4">
      <c r="C1789" s="50"/>
    </row>
    <row r="1790" spans="3:3" x14ac:dyDescent="0.4">
      <c r="C1790" s="50"/>
    </row>
    <row r="1791" spans="3:3" x14ac:dyDescent="0.4">
      <c r="C1791" s="50"/>
    </row>
    <row r="1792" spans="3:3" x14ac:dyDescent="0.4">
      <c r="C1792" s="50"/>
    </row>
    <row r="1793" spans="3:3" x14ac:dyDescent="0.4">
      <c r="C1793" s="50"/>
    </row>
    <row r="1794" spans="3:3" x14ac:dyDescent="0.4">
      <c r="C1794" s="50"/>
    </row>
    <row r="1795" spans="3:3" x14ac:dyDescent="0.4">
      <c r="C1795" s="50"/>
    </row>
    <row r="1796" spans="3:3" x14ac:dyDescent="0.4">
      <c r="C1796" s="50"/>
    </row>
    <row r="1797" spans="3:3" x14ac:dyDescent="0.4">
      <c r="C1797" s="50"/>
    </row>
    <row r="1798" spans="3:3" x14ac:dyDescent="0.4">
      <c r="C1798" s="50"/>
    </row>
    <row r="1799" spans="3:3" x14ac:dyDescent="0.4">
      <c r="C1799" s="50"/>
    </row>
    <row r="1800" spans="3:3" x14ac:dyDescent="0.4">
      <c r="C1800" s="50"/>
    </row>
    <row r="1801" spans="3:3" x14ac:dyDescent="0.4">
      <c r="C1801" s="50"/>
    </row>
    <row r="1802" spans="3:3" x14ac:dyDescent="0.4">
      <c r="C1802" s="50"/>
    </row>
    <row r="1803" spans="3:3" x14ac:dyDescent="0.4">
      <c r="C1803" s="50"/>
    </row>
    <row r="1804" spans="3:3" x14ac:dyDescent="0.4">
      <c r="C1804" s="50"/>
    </row>
    <row r="1805" spans="3:3" x14ac:dyDescent="0.4">
      <c r="C1805" s="50"/>
    </row>
    <row r="1806" spans="3:3" x14ac:dyDescent="0.4">
      <c r="C1806" s="50"/>
    </row>
    <row r="1807" spans="3:3" x14ac:dyDescent="0.4">
      <c r="C1807" s="50"/>
    </row>
    <row r="1808" spans="3:3" x14ac:dyDescent="0.4">
      <c r="C1808" s="50"/>
    </row>
    <row r="1809" spans="3:3" x14ac:dyDescent="0.4">
      <c r="C1809" s="50"/>
    </row>
    <row r="1810" spans="3:3" x14ac:dyDescent="0.4">
      <c r="C1810" s="50"/>
    </row>
    <row r="1811" spans="3:3" x14ac:dyDescent="0.4">
      <c r="C1811" s="50"/>
    </row>
    <row r="1812" spans="3:3" x14ac:dyDescent="0.4">
      <c r="C1812" s="50"/>
    </row>
    <row r="1813" spans="3:3" x14ac:dyDescent="0.4">
      <c r="C1813" s="50"/>
    </row>
    <row r="1814" spans="3:3" x14ac:dyDescent="0.4">
      <c r="C1814" s="50"/>
    </row>
    <row r="1815" spans="3:3" x14ac:dyDescent="0.4">
      <c r="C1815" s="50"/>
    </row>
    <row r="1816" spans="3:3" x14ac:dyDescent="0.4">
      <c r="C1816" s="50"/>
    </row>
    <row r="1817" spans="3:3" x14ac:dyDescent="0.4">
      <c r="C1817" s="50"/>
    </row>
    <row r="1818" spans="3:3" x14ac:dyDescent="0.4">
      <c r="C1818" s="50"/>
    </row>
    <row r="1819" spans="3:3" x14ac:dyDescent="0.4">
      <c r="C1819" s="50"/>
    </row>
    <row r="1820" spans="3:3" x14ac:dyDescent="0.4">
      <c r="C1820" s="50"/>
    </row>
    <row r="1821" spans="3:3" x14ac:dyDescent="0.4">
      <c r="C1821" s="50"/>
    </row>
    <row r="1822" spans="3:3" x14ac:dyDescent="0.4">
      <c r="C1822" s="50"/>
    </row>
    <row r="1823" spans="3:3" x14ac:dyDescent="0.4">
      <c r="C1823" s="50"/>
    </row>
    <row r="1824" spans="3:3" x14ac:dyDescent="0.4">
      <c r="C1824" s="50"/>
    </row>
    <row r="1825" spans="3:3" x14ac:dyDescent="0.4">
      <c r="C1825" s="50"/>
    </row>
    <row r="1826" spans="3:3" x14ac:dyDescent="0.4">
      <c r="C1826" s="50"/>
    </row>
    <row r="1827" spans="3:3" x14ac:dyDescent="0.4">
      <c r="C1827" s="50"/>
    </row>
    <row r="1828" spans="3:3" x14ac:dyDescent="0.4">
      <c r="C1828" s="50"/>
    </row>
    <row r="1829" spans="3:3" x14ac:dyDescent="0.4">
      <c r="C1829" s="50"/>
    </row>
    <row r="1830" spans="3:3" x14ac:dyDescent="0.4">
      <c r="C1830" s="50"/>
    </row>
    <row r="1831" spans="3:3" x14ac:dyDescent="0.4">
      <c r="C1831" s="50"/>
    </row>
    <row r="1832" spans="3:3" x14ac:dyDescent="0.4">
      <c r="C1832" s="50"/>
    </row>
    <row r="1833" spans="3:3" x14ac:dyDescent="0.4">
      <c r="C1833" s="50"/>
    </row>
    <row r="1834" spans="3:3" x14ac:dyDescent="0.4">
      <c r="C1834" s="50"/>
    </row>
    <row r="1835" spans="3:3" x14ac:dyDescent="0.4">
      <c r="C1835" s="50"/>
    </row>
    <row r="1836" spans="3:3" x14ac:dyDescent="0.4">
      <c r="C1836" s="50"/>
    </row>
    <row r="1837" spans="3:3" x14ac:dyDescent="0.4">
      <c r="C1837" s="50"/>
    </row>
    <row r="1838" spans="3:3" x14ac:dyDescent="0.4">
      <c r="C1838" s="50"/>
    </row>
    <row r="1839" spans="3:3" x14ac:dyDescent="0.4">
      <c r="C1839" s="50"/>
    </row>
    <row r="1840" spans="3:3" x14ac:dyDescent="0.4">
      <c r="C1840" s="50"/>
    </row>
    <row r="1841" spans="3:3" x14ac:dyDescent="0.4">
      <c r="C1841" s="50"/>
    </row>
    <row r="1842" spans="3:3" x14ac:dyDescent="0.4">
      <c r="C1842" s="50"/>
    </row>
    <row r="1843" spans="3:3" x14ac:dyDescent="0.4">
      <c r="C1843" s="50"/>
    </row>
    <row r="1844" spans="3:3" x14ac:dyDescent="0.4">
      <c r="C1844" s="50"/>
    </row>
    <row r="1845" spans="3:3" x14ac:dyDescent="0.4">
      <c r="C1845" s="50"/>
    </row>
    <row r="1846" spans="3:3" x14ac:dyDescent="0.4">
      <c r="C1846" s="50"/>
    </row>
    <row r="1847" spans="3:3" x14ac:dyDescent="0.4">
      <c r="C1847" s="50"/>
    </row>
    <row r="1848" spans="3:3" x14ac:dyDescent="0.4">
      <c r="C1848" s="50"/>
    </row>
    <row r="1849" spans="3:3" x14ac:dyDescent="0.4">
      <c r="C1849" s="50"/>
    </row>
    <row r="1850" spans="3:3" x14ac:dyDescent="0.4">
      <c r="C1850" s="50"/>
    </row>
    <row r="1851" spans="3:3" x14ac:dyDescent="0.4">
      <c r="C1851" s="50"/>
    </row>
    <row r="1852" spans="3:3" x14ac:dyDescent="0.4">
      <c r="C1852" s="50"/>
    </row>
    <row r="1853" spans="3:3" x14ac:dyDescent="0.4">
      <c r="C1853" s="50"/>
    </row>
    <row r="1854" spans="3:3" x14ac:dyDescent="0.4">
      <c r="C1854" s="50"/>
    </row>
    <row r="1855" spans="3:3" x14ac:dyDescent="0.4">
      <c r="C1855" s="50"/>
    </row>
    <row r="1856" spans="3:3" x14ac:dyDescent="0.4">
      <c r="C1856" s="50"/>
    </row>
    <row r="1857" spans="3:3" x14ac:dyDescent="0.4">
      <c r="C1857" s="50"/>
    </row>
    <row r="1858" spans="3:3" x14ac:dyDescent="0.4">
      <c r="C1858" s="50"/>
    </row>
    <row r="1859" spans="3:3" x14ac:dyDescent="0.4">
      <c r="C1859" s="50"/>
    </row>
    <row r="1860" spans="3:3" x14ac:dyDescent="0.4">
      <c r="C1860" s="50"/>
    </row>
    <row r="1861" spans="3:3" x14ac:dyDescent="0.4">
      <c r="C1861" s="50"/>
    </row>
    <row r="1862" spans="3:3" x14ac:dyDescent="0.4">
      <c r="C1862" s="50"/>
    </row>
    <row r="1863" spans="3:3" x14ac:dyDescent="0.4">
      <c r="C1863" s="50"/>
    </row>
    <row r="1864" spans="3:3" x14ac:dyDescent="0.4">
      <c r="C1864" s="50"/>
    </row>
    <row r="1865" spans="3:3" x14ac:dyDescent="0.4">
      <c r="C1865" s="50"/>
    </row>
    <row r="1866" spans="3:3" x14ac:dyDescent="0.4">
      <c r="C1866" s="50"/>
    </row>
    <row r="1867" spans="3:3" x14ac:dyDescent="0.4">
      <c r="C1867" s="50"/>
    </row>
    <row r="1868" spans="3:3" x14ac:dyDescent="0.4">
      <c r="C1868" s="50"/>
    </row>
    <row r="1869" spans="3:3" x14ac:dyDescent="0.4">
      <c r="C1869" s="50"/>
    </row>
    <row r="1870" spans="3:3" x14ac:dyDescent="0.4">
      <c r="C1870" s="50"/>
    </row>
    <row r="1871" spans="3:3" x14ac:dyDescent="0.4">
      <c r="C1871" s="50"/>
    </row>
    <row r="1872" spans="3:3" x14ac:dyDescent="0.4">
      <c r="C1872" s="50"/>
    </row>
    <row r="1873" spans="3:3" x14ac:dyDescent="0.4">
      <c r="C1873" s="50"/>
    </row>
    <row r="1874" spans="3:3" x14ac:dyDescent="0.4">
      <c r="C1874" s="50"/>
    </row>
    <row r="1875" spans="3:3" x14ac:dyDescent="0.4">
      <c r="C1875" s="50"/>
    </row>
    <row r="1876" spans="3:3" x14ac:dyDescent="0.4">
      <c r="C1876" s="50"/>
    </row>
    <row r="1877" spans="3:3" x14ac:dyDescent="0.4">
      <c r="C1877" s="50"/>
    </row>
    <row r="1878" spans="3:3" x14ac:dyDescent="0.4">
      <c r="C1878" s="50"/>
    </row>
    <row r="1879" spans="3:3" x14ac:dyDescent="0.4">
      <c r="C1879" s="50"/>
    </row>
    <row r="1880" spans="3:3" x14ac:dyDescent="0.4">
      <c r="C1880" s="50"/>
    </row>
    <row r="1881" spans="3:3" x14ac:dyDescent="0.4">
      <c r="C1881" s="50"/>
    </row>
    <row r="1882" spans="3:3" x14ac:dyDescent="0.4">
      <c r="C1882" s="50"/>
    </row>
    <row r="1883" spans="3:3" x14ac:dyDescent="0.4">
      <c r="C1883" s="50"/>
    </row>
    <row r="1884" spans="3:3" x14ac:dyDescent="0.4">
      <c r="C1884" s="50"/>
    </row>
    <row r="1885" spans="3:3" x14ac:dyDescent="0.4">
      <c r="C1885" s="50"/>
    </row>
    <row r="1886" spans="3:3" x14ac:dyDescent="0.4">
      <c r="C1886" s="50"/>
    </row>
    <row r="1887" spans="3:3" x14ac:dyDescent="0.4">
      <c r="C1887" s="50"/>
    </row>
    <row r="1888" spans="3:3" x14ac:dyDescent="0.4">
      <c r="C1888" s="50"/>
    </row>
    <row r="1889" spans="3:3" x14ac:dyDescent="0.4">
      <c r="C1889" s="50"/>
    </row>
    <row r="1890" spans="3:3" x14ac:dyDescent="0.4">
      <c r="C1890" s="50"/>
    </row>
    <row r="1891" spans="3:3" x14ac:dyDescent="0.4">
      <c r="C1891" s="50"/>
    </row>
    <row r="1892" spans="3:3" x14ac:dyDescent="0.4">
      <c r="C1892" s="50"/>
    </row>
    <row r="1893" spans="3:3" x14ac:dyDescent="0.4">
      <c r="C1893" s="50"/>
    </row>
    <row r="1894" spans="3:3" x14ac:dyDescent="0.4">
      <c r="C1894" s="50"/>
    </row>
    <row r="1895" spans="3:3" x14ac:dyDescent="0.4">
      <c r="C1895" s="50"/>
    </row>
    <row r="1896" spans="3:3" x14ac:dyDescent="0.4">
      <c r="C1896" s="50"/>
    </row>
    <row r="1897" spans="3:3" x14ac:dyDescent="0.4">
      <c r="C1897" s="50"/>
    </row>
    <row r="1898" spans="3:3" x14ac:dyDescent="0.4">
      <c r="C1898" s="50"/>
    </row>
    <row r="1899" spans="3:3" x14ac:dyDescent="0.4">
      <c r="C1899" s="50"/>
    </row>
    <row r="1900" spans="3:3" x14ac:dyDescent="0.4">
      <c r="C1900" s="50"/>
    </row>
    <row r="1901" spans="3:3" x14ac:dyDescent="0.4">
      <c r="C1901" s="50"/>
    </row>
    <row r="1902" spans="3:3" x14ac:dyDescent="0.4">
      <c r="C1902" s="50"/>
    </row>
    <row r="1903" spans="3:3" x14ac:dyDescent="0.4">
      <c r="C1903" s="50"/>
    </row>
    <row r="1904" spans="3:3" x14ac:dyDescent="0.4">
      <c r="C1904" s="50"/>
    </row>
    <row r="1905" spans="3:3" x14ac:dyDescent="0.4">
      <c r="C1905" s="50"/>
    </row>
    <row r="1906" spans="3:3" x14ac:dyDescent="0.4">
      <c r="C1906" s="50"/>
    </row>
    <row r="1907" spans="3:3" x14ac:dyDescent="0.4">
      <c r="C1907" s="50"/>
    </row>
    <row r="1908" spans="3:3" x14ac:dyDescent="0.4">
      <c r="C1908" s="50"/>
    </row>
    <row r="1909" spans="3:3" x14ac:dyDescent="0.4">
      <c r="C1909" s="50"/>
    </row>
    <row r="1910" spans="3:3" x14ac:dyDescent="0.4">
      <c r="C1910" s="50"/>
    </row>
    <row r="1911" spans="3:3" x14ac:dyDescent="0.4">
      <c r="C1911" s="50"/>
    </row>
    <row r="1912" spans="3:3" x14ac:dyDescent="0.4">
      <c r="C1912" s="50"/>
    </row>
    <row r="1913" spans="3:3" x14ac:dyDescent="0.4">
      <c r="C1913" s="50"/>
    </row>
    <row r="1914" spans="3:3" x14ac:dyDescent="0.4">
      <c r="C1914" s="50"/>
    </row>
    <row r="1915" spans="3:3" x14ac:dyDescent="0.4">
      <c r="C1915" s="50"/>
    </row>
    <row r="1916" spans="3:3" x14ac:dyDescent="0.4">
      <c r="C1916" s="50"/>
    </row>
    <row r="1917" spans="3:3" x14ac:dyDescent="0.4">
      <c r="C1917" s="50"/>
    </row>
    <row r="1918" spans="3:3" x14ac:dyDescent="0.4">
      <c r="C1918" s="50"/>
    </row>
    <row r="1919" spans="3:3" x14ac:dyDescent="0.4">
      <c r="C1919" s="50"/>
    </row>
    <row r="1920" spans="3:3" x14ac:dyDescent="0.4">
      <c r="C1920" s="50"/>
    </row>
    <row r="1921" spans="3:3" x14ac:dyDescent="0.4">
      <c r="C1921" s="50"/>
    </row>
    <row r="1922" spans="3:3" x14ac:dyDescent="0.4">
      <c r="C1922" s="50"/>
    </row>
    <row r="1923" spans="3:3" x14ac:dyDescent="0.4">
      <c r="C1923" s="50"/>
    </row>
    <row r="1924" spans="3:3" x14ac:dyDescent="0.4">
      <c r="C1924" s="50"/>
    </row>
    <row r="1925" spans="3:3" x14ac:dyDescent="0.4">
      <c r="C1925" s="50"/>
    </row>
    <row r="1926" spans="3:3" x14ac:dyDescent="0.4">
      <c r="C1926" s="50"/>
    </row>
    <row r="1927" spans="3:3" x14ac:dyDescent="0.4">
      <c r="C1927" s="50"/>
    </row>
    <row r="1928" spans="3:3" x14ac:dyDescent="0.4">
      <c r="C1928" s="50"/>
    </row>
    <row r="1929" spans="3:3" x14ac:dyDescent="0.4">
      <c r="C1929" s="50"/>
    </row>
    <row r="1930" spans="3:3" x14ac:dyDescent="0.4">
      <c r="C1930" s="50"/>
    </row>
    <row r="1931" spans="3:3" x14ac:dyDescent="0.4">
      <c r="C1931" s="50"/>
    </row>
    <row r="1932" spans="3:3" x14ac:dyDescent="0.4">
      <c r="C1932" s="50"/>
    </row>
    <row r="1933" spans="3:3" x14ac:dyDescent="0.4">
      <c r="C1933" s="50"/>
    </row>
    <row r="1934" spans="3:3" x14ac:dyDescent="0.4">
      <c r="C1934" s="50"/>
    </row>
    <row r="1935" spans="3:3" x14ac:dyDescent="0.4">
      <c r="C1935" s="50"/>
    </row>
    <row r="1936" spans="3:3" x14ac:dyDescent="0.4">
      <c r="C1936" s="50"/>
    </row>
    <row r="1937" spans="3:3" x14ac:dyDescent="0.4">
      <c r="C1937" s="50"/>
    </row>
    <row r="1938" spans="3:3" x14ac:dyDescent="0.4">
      <c r="C1938" s="50"/>
    </row>
    <row r="1939" spans="3:3" x14ac:dyDescent="0.4">
      <c r="C1939" s="50"/>
    </row>
    <row r="1940" spans="3:3" x14ac:dyDescent="0.4">
      <c r="C1940" s="50"/>
    </row>
    <row r="1941" spans="3:3" x14ac:dyDescent="0.4">
      <c r="C1941" s="50"/>
    </row>
    <row r="1942" spans="3:3" x14ac:dyDescent="0.4">
      <c r="C1942" s="50"/>
    </row>
    <row r="1943" spans="3:3" x14ac:dyDescent="0.4">
      <c r="C1943" s="50"/>
    </row>
    <row r="1944" spans="3:3" x14ac:dyDescent="0.4">
      <c r="C1944" s="50"/>
    </row>
    <row r="1945" spans="3:3" x14ac:dyDescent="0.4">
      <c r="C1945" s="50"/>
    </row>
    <row r="1946" spans="3:3" x14ac:dyDescent="0.4">
      <c r="C1946" s="50"/>
    </row>
    <row r="1947" spans="3:3" x14ac:dyDescent="0.4">
      <c r="C1947" s="50"/>
    </row>
    <row r="1948" spans="3:3" x14ac:dyDescent="0.4">
      <c r="C1948" s="50"/>
    </row>
    <row r="1949" spans="3:3" x14ac:dyDescent="0.4">
      <c r="C1949" s="50"/>
    </row>
    <row r="1950" spans="3:3" x14ac:dyDescent="0.4">
      <c r="C1950" s="50"/>
    </row>
    <row r="1951" spans="3:3" x14ac:dyDescent="0.4">
      <c r="C1951" s="50"/>
    </row>
    <row r="1952" spans="3:3" x14ac:dyDescent="0.4">
      <c r="C1952" s="50"/>
    </row>
    <row r="1953" spans="3:3" x14ac:dyDescent="0.4">
      <c r="C1953" s="50"/>
    </row>
    <row r="1954" spans="3:3" x14ac:dyDescent="0.4">
      <c r="C1954" s="50"/>
    </row>
    <row r="1955" spans="3:3" x14ac:dyDescent="0.4">
      <c r="C1955" s="50"/>
    </row>
    <row r="1956" spans="3:3" x14ac:dyDescent="0.4">
      <c r="C1956" s="50"/>
    </row>
    <row r="1957" spans="3:3" x14ac:dyDescent="0.4">
      <c r="C1957" s="50"/>
    </row>
    <row r="1958" spans="3:3" x14ac:dyDescent="0.4">
      <c r="C1958" s="50"/>
    </row>
    <row r="1959" spans="3:3" x14ac:dyDescent="0.4">
      <c r="C1959" s="50"/>
    </row>
    <row r="1960" spans="3:3" x14ac:dyDescent="0.4">
      <c r="C1960" s="50"/>
    </row>
    <row r="1961" spans="3:3" x14ac:dyDescent="0.4">
      <c r="C1961" s="50"/>
    </row>
    <row r="1962" spans="3:3" x14ac:dyDescent="0.4">
      <c r="C1962" s="50"/>
    </row>
    <row r="1963" spans="3:3" x14ac:dyDescent="0.4">
      <c r="C1963" s="50"/>
    </row>
    <row r="1964" spans="3:3" x14ac:dyDescent="0.4">
      <c r="C1964" s="50"/>
    </row>
    <row r="1965" spans="3:3" x14ac:dyDescent="0.4">
      <c r="C1965" s="50"/>
    </row>
    <row r="1966" spans="3:3" x14ac:dyDescent="0.4">
      <c r="C1966" s="50"/>
    </row>
    <row r="1967" spans="3:3" x14ac:dyDescent="0.4">
      <c r="C1967" s="50"/>
    </row>
    <row r="1968" spans="3:3" x14ac:dyDescent="0.4">
      <c r="C1968" s="50"/>
    </row>
    <row r="1969" spans="3:3" x14ac:dyDescent="0.4">
      <c r="C1969" s="50"/>
    </row>
    <row r="1970" spans="3:3" x14ac:dyDescent="0.4">
      <c r="C1970" s="50"/>
    </row>
    <row r="1971" spans="3:3" x14ac:dyDescent="0.4">
      <c r="C1971" s="50"/>
    </row>
    <row r="1972" spans="3:3" x14ac:dyDescent="0.4">
      <c r="C1972" s="50"/>
    </row>
    <row r="1973" spans="3:3" x14ac:dyDescent="0.4">
      <c r="C1973" s="50"/>
    </row>
    <row r="1974" spans="3:3" x14ac:dyDescent="0.4">
      <c r="C1974" s="50"/>
    </row>
    <row r="1975" spans="3:3" x14ac:dyDescent="0.4">
      <c r="C1975" s="50"/>
    </row>
    <row r="1976" spans="3:3" x14ac:dyDescent="0.4">
      <c r="C1976" s="50"/>
    </row>
    <row r="1977" spans="3:3" x14ac:dyDescent="0.4">
      <c r="C1977" s="50"/>
    </row>
    <row r="1978" spans="3:3" x14ac:dyDescent="0.4">
      <c r="C1978" s="50"/>
    </row>
    <row r="1979" spans="3:3" x14ac:dyDescent="0.4">
      <c r="C1979" s="50"/>
    </row>
    <row r="1980" spans="3:3" x14ac:dyDescent="0.4">
      <c r="C1980" s="50"/>
    </row>
    <row r="1981" spans="3:3" x14ac:dyDescent="0.4">
      <c r="C1981" s="50"/>
    </row>
    <row r="1982" spans="3:3" x14ac:dyDescent="0.4">
      <c r="C1982" s="50"/>
    </row>
    <row r="1983" spans="3:3" x14ac:dyDescent="0.4">
      <c r="C1983" s="50"/>
    </row>
    <row r="1984" spans="3:3" x14ac:dyDescent="0.4">
      <c r="C1984" s="50"/>
    </row>
    <row r="1985" spans="3:3" x14ac:dyDescent="0.4">
      <c r="C1985" s="50"/>
    </row>
    <row r="1986" spans="3:3" x14ac:dyDescent="0.4">
      <c r="C1986" s="50"/>
    </row>
    <row r="1987" spans="3:3" x14ac:dyDescent="0.4">
      <c r="C1987" s="50"/>
    </row>
    <row r="1988" spans="3:3" x14ac:dyDescent="0.4">
      <c r="C1988" s="50"/>
    </row>
    <row r="1989" spans="3:3" x14ac:dyDescent="0.4">
      <c r="C1989" s="50"/>
    </row>
    <row r="1990" spans="3:3" x14ac:dyDescent="0.4">
      <c r="C1990" s="50"/>
    </row>
    <row r="1991" spans="3:3" x14ac:dyDescent="0.4">
      <c r="C1991" s="50"/>
    </row>
    <row r="1992" spans="3:3" x14ac:dyDescent="0.4">
      <c r="C1992" s="50"/>
    </row>
    <row r="1993" spans="3:3" x14ac:dyDescent="0.4">
      <c r="C1993" s="50"/>
    </row>
    <row r="1994" spans="3:3" x14ac:dyDescent="0.4">
      <c r="C1994" s="50"/>
    </row>
    <row r="1995" spans="3:3" x14ac:dyDescent="0.4">
      <c r="C1995" s="50"/>
    </row>
    <row r="1996" spans="3:3" x14ac:dyDescent="0.4">
      <c r="C1996" s="50"/>
    </row>
    <row r="1997" spans="3:3" x14ac:dyDescent="0.4">
      <c r="C1997" s="50"/>
    </row>
    <row r="1998" spans="3:3" x14ac:dyDescent="0.4">
      <c r="C1998" s="50"/>
    </row>
    <row r="1999" spans="3:3" x14ac:dyDescent="0.4">
      <c r="C1999" s="50"/>
    </row>
    <row r="2000" spans="3:3" x14ac:dyDescent="0.4">
      <c r="C2000" s="50"/>
    </row>
    <row r="2001" spans="3:3" x14ac:dyDescent="0.4">
      <c r="C2001" s="50"/>
    </row>
    <row r="2002" spans="3:3" x14ac:dyDescent="0.4">
      <c r="C2002" s="50"/>
    </row>
    <row r="2003" spans="3:3" x14ac:dyDescent="0.4">
      <c r="C2003" s="50"/>
    </row>
    <row r="2004" spans="3:3" x14ac:dyDescent="0.4">
      <c r="C2004" s="50"/>
    </row>
    <row r="2005" spans="3:3" x14ac:dyDescent="0.4">
      <c r="C2005" s="50"/>
    </row>
    <row r="2006" spans="3:3" x14ac:dyDescent="0.4">
      <c r="C2006" s="50"/>
    </row>
    <row r="2007" spans="3:3" x14ac:dyDescent="0.4">
      <c r="C2007" s="50"/>
    </row>
    <row r="2008" spans="3:3" x14ac:dyDescent="0.4">
      <c r="C2008" s="50"/>
    </row>
    <row r="2009" spans="3:3" x14ac:dyDescent="0.4">
      <c r="C2009" s="50"/>
    </row>
    <row r="2010" spans="3:3" x14ac:dyDescent="0.4">
      <c r="C2010" s="50"/>
    </row>
    <row r="2011" spans="3:3" x14ac:dyDescent="0.4">
      <c r="C2011" s="50"/>
    </row>
    <row r="2012" spans="3:3" x14ac:dyDescent="0.4">
      <c r="C2012" s="50"/>
    </row>
    <row r="2013" spans="3:3" x14ac:dyDescent="0.4">
      <c r="C2013" s="50"/>
    </row>
    <row r="2014" spans="3:3" x14ac:dyDescent="0.4">
      <c r="C2014" s="50"/>
    </row>
    <row r="2015" spans="3:3" x14ac:dyDescent="0.4">
      <c r="C2015" s="50"/>
    </row>
    <row r="2016" spans="3:3" x14ac:dyDescent="0.4">
      <c r="C2016" s="50"/>
    </row>
    <row r="2017" spans="3:3" x14ac:dyDescent="0.4">
      <c r="C2017" s="50"/>
    </row>
    <row r="2018" spans="3:3" x14ac:dyDescent="0.4">
      <c r="C2018" s="50"/>
    </row>
    <row r="2019" spans="3:3" x14ac:dyDescent="0.4">
      <c r="C2019" s="50"/>
    </row>
    <row r="2020" spans="3:3" x14ac:dyDescent="0.4">
      <c r="C2020" s="50"/>
    </row>
    <row r="2021" spans="3:3" x14ac:dyDescent="0.4">
      <c r="C2021" s="50"/>
    </row>
    <row r="2022" spans="3:3" x14ac:dyDescent="0.4">
      <c r="C2022" s="50"/>
    </row>
    <row r="2023" spans="3:3" x14ac:dyDescent="0.4">
      <c r="C2023" s="50"/>
    </row>
    <row r="2024" spans="3:3" x14ac:dyDescent="0.4">
      <c r="C2024" s="50"/>
    </row>
    <row r="2025" spans="3:3" x14ac:dyDescent="0.4">
      <c r="C2025" s="50"/>
    </row>
    <row r="2026" spans="3:3" x14ac:dyDescent="0.4">
      <c r="C2026" s="50"/>
    </row>
    <row r="2027" spans="3:3" x14ac:dyDescent="0.4">
      <c r="C2027" s="50"/>
    </row>
    <row r="2028" spans="3:3" x14ac:dyDescent="0.4">
      <c r="C2028" s="50"/>
    </row>
    <row r="2029" spans="3:3" x14ac:dyDescent="0.4">
      <c r="C2029" s="50"/>
    </row>
    <row r="2030" spans="3:3" x14ac:dyDescent="0.4">
      <c r="C2030" s="50"/>
    </row>
    <row r="2031" spans="3:3" x14ac:dyDescent="0.4">
      <c r="C2031" s="50"/>
    </row>
    <row r="2032" spans="3:3" x14ac:dyDescent="0.4">
      <c r="C2032" s="50"/>
    </row>
    <row r="2033" spans="3:3" x14ac:dyDescent="0.4">
      <c r="C2033" s="50"/>
    </row>
    <row r="2034" spans="3:3" x14ac:dyDescent="0.4">
      <c r="C2034" s="50"/>
    </row>
    <row r="2035" spans="3:3" x14ac:dyDescent="0.4">
      <c r="C2035" s="50"/>
    </row>
    <row r="2036" spans="3:3" x14ac:dyDescent="0.4">
      <c r="C2036" s="50"/>
    </row>
    <row r="2037" spans="3:3" x14ac:dyDescent="0.4">
      <c r="C2037" s="50"/>
    </row>
    <row r="2038" spans="3:3" x14ac:dyDescent="0.4">
      <c r="C2038" s="50"/>
    </row>
    <row r="2039" spans="3:3" x14ac:dyDescent="0.4">
      <c r="C2039" s="50"/>
    </row>
    <row r="2040" spans="3:3" x14ac:dyDescent="0.4">
      <c r="C2040" s="50"/>
    </row>
    <row r="2041" spans="3:3" x14ac:dyDescent="0.4">
      <c r="C2041" s="50"/>
    </row>
    <row r="2042" spans="3:3" x14ac:dyDescent="0.4">
      <c r="C2042" s="50"/>
    </row>
    <row r="2043" spans="3:3" x14ac:dyDescent="0.4">
      <c r="C2043" s="50"/>
    </row>
    <row r="2044" spans="3:3" x14ac:dyDescent="0.4">
      <c r="C2044" s="50"/>
    </row>
    <row r="2045" spans="3:3" x14ac:dyDescent="0.4">
      <c r="C2045" s="50"/>
    </row>
    <row r="2046" spans="3:3" x14ac:dyDescent="0.4">
      <c r="C2046" s="50"/>
    </row>
    <row r="2047" spans="3:3" x14ac:dyDescent="0.4">
      <c r="C2047" s="50"/>
    </row>
    <row r="2048" spans="3:3" x14ac:dyDescent="0.4">
      <c r="C2048" s="50"/>
    </row>
    <row r="2049" spans="3:3" x14ac:dyDescent="0.4">
      <c r="C2049" s="50"/>
    </row>
    <row r="2050" spans="3:3" x14ac:dyDescent="0.4">
      <c r="C2050" s="50"/>
    </row>
    <row r="2051" spans="3:3" x14ac:dyDescent="0.4">
      <c r="C2051" s="50"/>
    </row>
    <row r="2052" spans="3:3" x14ac:dyDescent="0.4">
      <c r="C2052" s="50"/>
    </row>
    <row r="2053" spans="3:3" x14ac:dyDescent="0.4">
      <c r="C2053" s="50"/>
    </row>
    <row r="2054" spans="3:3" x14ac:dyDescent="0.4">
      <c r="C2054" s="50"/>
    </row>
    <row r="2055" spans="3:3" x14ac:dyDescent="0.4">
      <c r="C2055" s="50"/>
    </row>
    <row r="2056" spans="3:3" x14ac:dyDescent="0.4">
      <c r="C2056" s="50"/>
    </row>
    <row r="2057" spans="3:3" x14ac:dyDescent="0.4">
      <c r="C2057" s="50"/>
    </row>
    <row r="2058" spans="3:3" x14ac:dyDescent="0.4">
      <c r="C2058" s="50"/>
    </row>
    <row r="2059" spans="3:3" x14ac:dyDescent="0.4">
      <c r="C2059" s="50"/>
    </row>
    <row r="2060" spans="3:3" x14ac:dyDescent="0.4">
      <c r="C2060" s="50"/>
    </row>
    <row r="2061" spans="3:3" x14ac:dyDescent="0.4">
      <c r="C2061" s="50"/>
    </row>
    <row r="2062" spans="3:3" x14ac:dyDescent="0.4">
      <c r="C2062" s="50"/>
    </row>
    <row r="2063" spans="3:3" x14ac:dyDescent="0.4">
      <c r="C2063" s="50"/>
    </row>
    <row r="2064" spans="3:3" x14ac:dyDescent="0.4">
      <c r="C2064" s="50"/>
    </row>
    <row r="2065" spans="3:3" x14ac:dyDescent="0.4">
      <c r="C2065" s="50"/>
    </row>
    <row r="2066" spans="3:3" x14ac:dyDescent="0.4">
      <c r="C2066" s="50"/>
    </row>
    <row r="2067" spans="3:3" x14ac:dyDescent="0.4">
      <c r="C2067" s="50"/>
    </row>
    <row r="2068" spans="3:3" x14ac:dyDescent="0.4">
      <c r="C2068" s="50"/>
    </row>
    <row r="2069" spans="3:3" x14ac:dyDescent="0.4">
      <c r="C2069" s="50"/>
    </row>
    <row r="2070" spans="3:3" x14ac:dyDescent="0.4">
      <c r="C2070" s="50"/>
    </row>
    <row r="2071" spans="3:3" x14ac:dyDescent="0.4">
      <c r="C2071" s="50"/>
    </row>
    <row r="2072" spans="3:3" x14ac:dyDescent="0.4">
      <c r="C2072" s="50"/>
    </row>
    <row r="2073" spans="3:3" x14ac:dyDescent="0.4">
      <c r="C2073" s="50"/>
    </row>
    <row r="2074" spans="3:3" x14ac:dyDescent="0.4">
      <c r="C2074" s="50"/>
    </row>
    <row r="2075" spans="3:3" x14ac:dyDescent="0.4">
      <c r="C2075" s="50"/>
    </row>
    <row r="2076" spans="3:3" x14ac:dyDescent="0.4">
      <c r="C2076" s="50"/>
    </row>
    <row r="2077" spans="3:3" x14ac:dyDescent="0.4">
      <c r="C2077" s="50"/>
    </row>
    <row r="2078" spans="3:3" x14ac:dyDescent="0.4">
      <c r="C2078" s="50"/>
    </row>
    <row r="2079" spans="3:3" x14ac:dyDescent="0.4">
      <c r="C2079" s="50"/>
    </row>
    <row r="2080" spans="3:3" x14ac:dyDescent="0.4">
      <c r="C2080" s="50"/>
    </row>
    <row r="2081" spans="3:3" x14ac:dyDescent="0.4">
      <c r="C2081" s="50"/>
    </row>
    <row r="2082" spans="3:3" x14ac:dyDescent="0.4">
      <c r="C2082" s="50"/>
    </row>
    <row r="2083" spans="3:3" x14ac:dyDescent="0.4">
      <c r="C2083" s="50"/>
    </row>
    <row r="2084" spans="3:3" x14ac:dyDescent="0.4">
      <c r="C2084" s="50"/>
    </row>
    <row r="2085" spans="3:3" x14ac:dyDescent="0.4">
      <c r="C2085" s="50"/>
    </row>
    <row r="2086" spans="3:3" x14ac:dyDescent="0.4">
      <c r="C2086" s="50"/>
    </row>
    <row r="2087" spans="3:3" x14ac:dyDescent="0.4">
      <c r="C2087" s="50"/>
    </row>
    <row r="2088" spans="3:3" x14ac:dyDescent="0.4">
      <c r="C2088" s="50"/>
    </row>
    <row r="2089" spans="3:3" x14ac:dyDescent="0.4">
      <c r="C2089" s="50"/>
    </row>
    <row r="2090" spans="3:3" x14ac:dyDescent="0.4">
      <c r="C2090" s="50"/>
    </row>
    <row r="2091" spans="3:3" x14ac:dyDescent="0.4">
      <c r="C2091" s="50"/>
    </row>
    <row r="2092" spans="3:3" x14ac:dyDescent="0.4">
      <c r="C2092" s="50"/>
    </row>
    <row r="2093" spans="3:3" x14ac:dyDescent="0.4">
      <c r="C2093" s="50"/>
    </row>
    <row r="2094" spans="3:3" x14ac:dyDescent="0.4">
      <c r="C2094" s="50"/>
    </row>
    <row r="2095" spans="3:3" x14ac:dyDescent="0.4">
      <c r="C2095" s="50"/>
    </row>
    <row r="2096" spans="3:3" x14ac:dyDescent="0.4">
      <c r="C2096" s="50"/>
    </row>
    <row r="2097" spans="3:3" x14ac:dyDescent="0.4">
      <c r="C2097" s="50"/>
    </row>
    <row r="2098" spans="3:3" x14ac:dyDescent="0.4">
      <c r="C2098" s="50"/>
    </row>
    <row r="2099" spans="3:3" x14ac:dyDescent="0.4">
      <c r="C2099" s="50"/>
    </row>
    <row r="2100" spans="3:3" x14ac:dyDescent="0.4">
      <c r="C2100" s="50"/>
    </row>
    <row r="2101" spans="3:3" x14ac:dyDescent="0.4">
      <c r="C2101" s="50"/>
    </row>
    <row r="2102" spans="3:3" x14ac:dyDescent="0.4">
      <c r="C2102" s="50"/>
    </row>
    <row r="2103" spans="3:3" x14ac:dyDescent="0.4">
      <c r="C2103" s="50"/>
    </row>
    <row r="2104" spans="3:3" x14ac:dyDescent="0.4">
      <c r="C2104" s="50"/>
    </row>
    <row r="2105" spans="3:3" x14ac:dyDescent="0.4">
      <c r="C2105" s="50"/>
    </row>
    <row r="2106" spans="3:3" x14ac:dyDescent="0.4">
      <c r="C2106" s="50"/>
    </row>
    <row r="2107" spans="3:3" x14ac:dyDescent="0.4">
      <c r="C2107" s="50"/>
    </row>
    <row r="2108" spans="3:3" x14ac:dyDescent="0.4">
      <c r="C2108" s="50"/>
    </row>
    <row r="2109" spans="3:3" x14ac:dyDescent="0.4">
      <c r="C2109" s="50"/>
    </row>
    <row r="2110" spans="3:3" x14ac:dyDescent="0.4">
      <c r="C2110" s="50"/>
    </row>
    <row r="2111" spans="3:3" x14ac:dyDescent="0.4">
      <c r="C2111" s="50"/>
    </row>
    <row r="2112" spans="3:3" x14ac:dyDescent="0.4">
      <c r="C2112" s="50"/>
    </row>
    <row r="2113" spans="3:3" x14ac:dyDescent="0.4">
      <c r="C2113" s="50"/>
    </row>
    <row r="2114" spans="3:3" x14ac:dyDescent="0.4">
      <c r="C2114" s="50"/>
    </row>
    <row r="2115" spans="3:3" x14ac:dyDescent="0.4">
      <c r="C2115" s="50"/>
    </row>
    <row r="2116" spans="3:3" x14ac:dyDescent="0.4">
      <c r="C2116" s="50"/>
    </row>
    <row r="2117" spans="3:3" x14ac:dyDescent="0.4">
      <c r="C2117" s="50"/>
    </row>
    <row r="2118" spans="3:3" x14ac:dyDescent="0.4">
      <c r="C2118" s="50"/>
    </row>
    <row r="2119" spans="3:3" x14ac:dyDescent="0.4">
      <c r="C2119" s="50"/>
    </row>
    <row r="2120" spans="3:3" x14ac:dyDescent="0.4">
      <c r="C2120" s="50"/>
    </row>
    <row r="2121" spans="3:3" x14ac:dyDescent="0.4">
      <c r="C2121" s="50"/>
    </row>
    <row r="2122" spans="3:3" x14ac:dyDescent="0.4">
      <c r="C2122" s="50"/>
    </row>
    <row r="2123" spans="3:3" x14ac:dyDescent="0.4">
      <c r="C2123" s="50"/>
    </row>
    <row r="2124" spans="3:3" x14ac:dyDescent="0.4">
      <c r="C2124" s="50"/>
    </row>
    <row r="2125" spans="3:3" x14ac:dyDescent="0.4">
      <c r="C2125" s="50"/>
    </row>
    <row r="2126" spans="3:3" x14ac:dyDescent="0.4">
      <c r="C2126" s="50"/>
    </row>
    <row r="2127" spans="3:3" x14ac:dyDescent="0.4">
      <c r="C2127" s="50"/>
    </row>
    <row r="2128" spans="3:3" x14ac:dyDescent="0.4">
      <c r="C2128" s="50"/>
    </row>
    <row r="2129" spans="3:3" x14ac:dyDescent="0.4">
      <c r="C2129" s="50"/>
    </row>
    <row r="2130" spans="3:3" x14ac:dyDescent="0.4">
      <c r="C2130" s="50"/>
    </row>
    <row r="2131" spans="3:3" x14ac:dyDescent="0.4">
      <c r="C2131" s="50"/>
    </row>
    <row r="2132" spans="3:3" x14ac:dyDescent="0.4">
      <c r="C2132" s="50"/>
    </row>
    <row r="2133" spans="3:3" x14ac:dyDescent="0.4">
      <c r="C2133" s="50"/>
    </row>
    <row r="2134" spans="3:3" x14ac:dyDescent="0.4">
      <c r="C2134" s="50"/>
    </row>
    <row r="2135" spans="3:3" x14ac:dyDescent="0.4">
      <c r="C2135" s="50"/>
    </row>
    <row r="2136" spans="3:3" x14ac:dyDescent="0.4">
      <c r="C2136" s="50"/>
    </row>
    <row r="2137" spans="3:3" x14ac:dyDescent="0.4">
      <c r="C2137" s="50"/>
    </row>
    <row r="2138" spans="3:3" x14ac:dyDescent="0.4">
      <c r="C2138" s="50"/>
    </row>
    <row r="2139" spans="3:3" x14ac:dyDescent="0.4">
      <c r="C2139" s="50"/>
    </row>
    <row r="2140" spans="3:3" x14ac:dyDescent="0.4">
      <c r="C2140" s="50"/>
    </row>
    <row r="2141" spans="3:3" x14ac:dyDescent="0.4">
      <c r="C2141" s="50"/>
    </row>
    <row r="2142" spans="3:3" x14ac:dyDescent="0.4">
      <c r="C2142" s="50"/>
    </row>
    <row r="2143" spans="3:3" x14ac:dyDescent="0.4">
      <c r="C2143" s="50"/>
    </row>
    <row r="2144" spans="3:3" x14ac:dyDescent="0.4">
      <c r="C2144" s="50"/>
    </row>
    <row r="2145" spans="3:3" x14ac:dyDescent="0.4">
      <c r="C2145" s="50"/>
    </row>
    <row r="2146" spans="3:3" x14ac:dyDescent="0.4">
      <c r="C2146" s="50"/>
    </row>
    <row r="2147" spans="3:3" x14ac:dyDescent="0.4">
      <c r="C2147" s="50"/>
    </row>
    <row r="2148" spans="3:3" x14ac:dyDescent="0.4">
      <c r="C2148" s="50"/>
    </row>
    <row r="2149" spans="3:3" x14ac:dyDescent="0.4">
      <c r="C2149" s="50"/>
    </row>
    <row r="2150" spans="3:3" x14ac:dyDescent="0.4">
      <c r="C2150" s="50"/>
    </row>
    <row r="2151" spans="3:3" x14ac:dyDescent="0.4">
      <c r="C2151" s="50"/>
    </row>
    <row r="2152" spans="3:3" x14ac:dyDescent="0.4">
      <c r="C2152" s="50"/>
    </row>
    <row r="2153" spans="3:3" x14ac:dyDescent="0.4">
      <c r="C2153" s="50"/>
    </row>
    <row r="2154" spans="3:3" x14ac:dyDescent="0.4">
      <c r="C2154" s="50"/>
    </row>
    <row r="2155" spans="3:3" x14ac:dyDescent="0.4">
      <c r="C2155" s="50"/>
    </row>
    <row r="2156" spans="3:3" x14ac:dyDescent="0.4">
      <c r="C2156" s="50"/>
    </row>
    <row r="2157" spans="3:3" x14ac:dyDescent="0.4">
      <c r="C2157" s="50"/>
    </row>
    <row r="2158" spans="3:3" x14ac:dyDescent="0.4">
      <c r="C2158" s="50"/>
    </row>
    <row r="2159" spans="3:3" x14ac:dyDescent="0.4">
      <c r="C2159" s="50"/>
    </row>
    <row r="2160" spans="3:3" x14ac:dyDescent="0.4">
      <c r="C2160" s="50"/>
    </row>
    <row r="2161" spans="3:3" x14ac:dyDescent="0.4">
      <c r="C2161" s="50"/>
    </row>
    <row r="2162" spans="3:3" x14ac:dyDescent="0.4">
      <c r="C2162" s="50"/>
    </row>
    <row r="2163" spans="3:3" x14ac:dyDescent="0.4">
      <c r="C2163" s="50"/>
    </row>
    <row r="2164" spans="3:3" x14ac:dyDescent="0.4">
      <c r="C2164" s="50"/>
    </row>
    <row r="2165" spans="3:3" x14ac:dyDescent="0.4">
      <c r="C2165" s="50"/>
    </row>
    <row r="2166" spans="3:3" x14ac:dyDescent="0.4">
      <c r="C2166" s="50"/>
    </row>
    <row r="2167" spans="3:3" x14ac:dyDescent="0.4">
      <c r="C2167" s="50"/>
    </row>
    <row r="2168" spans="3:3" x14ac:dyDescent="0.4">
      <c r="C2168" s="50"/>
    </row>
    <row r="2169" spans="3:3" x14ac:dyDescent="0.4">
      <c r="C2169" s="50"/>
    </row>
    <row r="2170" spans="3:3" x14ac:dyDescent="0.4">
      <c r="C2170" s="50"/>
    </row>
    <row r="2171" spans="3:3" x14ac:dyDescent="0.4">
      <c r="C2171" s="50"/>
    </row>
    <row r="2172" spans="3:3" x14ac:dyDescent="0.4">
      <c r="C2172" s="50"/>
    </row>
    <row r="2173" spans="3:3" x14ac:dyDescent="0.4">
      <c r="C2173" s="50"/>
    </row>
    <row r="2174" spans="3:3" x14ac:dyDescent="0.4">
      <c r="C2174" s="50"/>
    </row>
    <row r="2175" spans="3:3" x14ac:dyDescent="0.4">
      <c r="C2175" s="50"/>
    </row>
    <row r="2176" spans="3:3" x14ac:dyDescent="0.4">
      <c r="C2176" s="50"/>
    </row>
    <row r="2177" spans="3:3" x14ac:dyDescent="0.4">
      <c r="C2177" s="50"/>
    </row>
    <row r="2178" spans="3:3" x14ac:dyDescent="0.4">
      <c r="C2178" s="50"/>
    </row>
    <row r="2179" spans="3:3" x14ac:dyDescent="0.4">
      <c r="C2179" s="50"/>
    </row>
    <row r="2180" spans="3:3" x14ac:dyDescent="0.4">
      <c r="C2180" s="50"/>
    </row>
    <row r="2181" spans="3:3" x14ac:dyDescent="0.4">
      <c r="C2181" s="50"/>
    </row>
    <row r="2182" spans="3:3" x14ac:dyDescent="0.4">
      <c r="C2182" s="50"/>
    </row>
    <row r="2183" spans="3:3" x14ac:dyDescent="0.4">
      <c r="C2183" s="50"/>
    </row>
    <row r="2184" spans="3:3" x14ac:dyDescent="0.4">
      <c r="C2184" s="50"/>
    </row>
    <row r="2185" spans="3:3" x14ac:dyDescent="0.4">
      <c r="C2185" s="50"/>
    </row>
    <row r="2186" spans="3:3" x14ac:dyDescent="0.4">
      <c r="C2186" s="50"/>
    </row>
    <row r="2187" spans="3:3" x14ac:dyDescent="0.4">
      <c r="C2187" s="50"/>
    </row>
    <row r="2188" spans="3:3" x14ac:dyDescent="0.4">
      <c r="C2188" s="50"/>
    </row>
    <row r="2189" spans="3:3" x14ac:dyDescent="0.4">
      <c r="C2189" s="50"/>
    </row>
    <row r="2190" spans="3:3" x14ac:dyDescent="0.4">
      <c r="C2190" s="50"/>
    </row>
    <row r="2191" spans="3:3" x14ac:dyDescent="0.4">
      <c r="C2191" s="50"/>
    </row>
    <row r="2192" spans="3:3" x14ac:dyDescent="0.4">
      <c r="C2192" s="50"/>
    </row>
    <row r="2193" spans="3:3" x14ac:dyDescent="0.4">
      <c r="C2193" s="50"/>
    </row>
    <row r="2194" spans="3:3" x14ac:dyDescent="0.4">
      <c r="C2194" s="50"/>
    </row>
    <row r="2195" spans="3:3" x14ac:dyDescent="0.4">
      <c r="C2195" s="50"/>
    </row>
    <row r="2196" spans="3:3" x14ac:dyDescent="0.4">
      <c r="C2196" s="50"/>
    </row>
    <row r="2197" spans="3:3" x14ac:dyDescent="0.4">
      <c r="C2197" s="50"/>
    </row>
    <row r="2198" spans="3:3" x14ac:dyDescent="0.4">
      <c r="C2198" s="50"/>
    </row>
    <row r="2199" spans="3:3" x14ac:dyDescent="0.4">
      <c r="C2199" s="50"/>
    </row>
    <row r="2200" spans="3:3" x14ac:dyDescent="0.4">
      <c r="C2200" s="50"/>
    </row>
    <row r="2201" spans="3:3" x14ac:dyDescent="0.4">
      <c r="C2201" s="50"/>
    </row>
    <row r="2202" spans="3:3" x14ac:dyDescent="0.4">
      <c r="C2202" s="50"/>
    </row>
    <row r="2203" spans="3:3" x14ac:dyDescent="0.4">
      <c r="C2203" s="50"/>
    </row>
    <row r="2204" spans="3:3" x14ac:dyDescent="0.4">
      <c r="C2204" s="50"/>
    </row>
    <row r="2205" spans="3:3" x14ac:dyDescent="0.4">
      <c r="C2205" s="50"/>
    </row>
    <row r="2206" spans="3:3" x14ac:dyDescent="0.4">
      <c r="C2206" s="50"/>
    </row>
    <row r="2207" spans="3:3" x14ac:dyDescent="0.4">
      <c r="C2207" s="50"/>
    </row>
    <row r="2208" spans="3:3" x14ac:dyDescent="0.4">
      <c r="C2208" s="50"/>
    </row>
    <row r="2209" spans="3:3" x14ac:dyDescent="0.4">
      <c r="C2209" s="50"/>
    </row>
    <row r="2210" spans="3:3" x14ac:dyDescent="0.4">
      <c r="C2210" s="50"/>
    </row>
    <row r="2211" spans="3:3" x14ac:dyDescent="0.4">
      <c r="C2211" s="50"/>
    </row>
    <row r="2212" spans="3:3" x14ac:dyDescent="0.4">
      <c r="C2212" s="50"/>
    </row>
    <row r="2213" spans="3:3" x14ac:dyDescent="0.4">
      <c r="C2213" s="50"/>
    </row>
    <row r="2214" spans="3:3" x14ac:dyDescent="0.4">
      <c r="C2214" s="50"/>
    </row>
    <row r="2215" spans="3:3" x14ac:dyDescent="0.4">
      <c r="C2215" s="50"/>
    </row>
    <row r="2216" spans="3:3" x14ac:dyDescent="0.4">
      <c r="C2216" s="50"/>
    </row>
    <row r="2217" spans="3:3" x14ac:dyDescent="0.4">
      <c r="C2217" s="50"/>
    </row>
    <row r="2218" spans="3:3" x14ac:dyDescent="0.4">
      <c r="C2218" s="50"/>
    </row>
    <row r="2219" spans="3:3" x14ac:dyDescent="0.4">
      <c r="C2219" s="50"/>
    </row>
    <row r="2220" spans="3:3" x14ac:dyDescent="0.4">
      <c r="C2220" s="50"/>
    </row>
    <row r="2221" spans="3:3" x14ac:dyDescent="0.4">
      <c r="C2221" s="50"/>
    </row>
    <row r="2222" spans="3:3" x14ac:dyDescent="0.4">
      <c r="C2222" s="50"/>
    </row>
    <row r="2223" spans="3:3" x14ac:dyDescent="0.4">
      <c r="C2223" s="50"/>
    </row>
    <row r="2224" spans="3:3" x14ac:dyDescent="0.4">
      <c r="C2224" s="50"/>
    </row>
    <row r="2225" spans="3:3" x14ac:dyDescent="0.4">
      <c r="C2225" s="50"/>
    </row>
    <row r="2226" spans="3:3" x14ac:dyDescent="0.4">
      <c r="C2226" s="50"/>
    </row>
    <row r="2227" spans="3:3" x14ac:dyDescent="0.4">
      <c r="C2227" s="50"/>
    </row>
    <row r="2228" spans="3:3" x14ac:dyDescent="0.4">
      <c r="C2228" s="50"/>
    </row>
    <row r="2229" spans="3:3" x14ac:dyDescent="0.4">
      <c r="C2229" s="50"/>
    </row>
    <row r="2230" spans="3:3" x14ac:dyDescent="0.4">
      <c r="C2230" s="50"/>
    </row>
    <row r="2231" spans="3:3" x14ac:dyDescent="0.4">
      <c r="C2231" s="50"/>
    </row>
    <row r="2232" spans="3:3" x14ac:dyDescent="0.4">
      <c r="C2232" s="50"/>
    </row>
    <row r="2233" spans="3:3" x14ac:dyDescent="0.4">
      <c r="C2233" s="50"/>
    </row>
    <row r="2234" spans="3:3" x14ac:dyDescent="0.4">
      <c r="C2234" s="50"/>
    </row>
    <row r="2235" spans="3:3" x14ac:dyDescent="0.4">
      <c r="C2235" s="50"/>
    </row>
    <row r="2236" spans="3:3" x14ac:dyDescent="0.4">
      <c r="C2236" s="50"/>
    </row>
    <row r="2237" spans="3:3" x14ac:dyDescent="0.4">
      <c r="C2237" s="50"/>
    </row>
    <row r="2238" spans="3:3" x14ac:dyDescent="0.4">
      <c r="C2238" s="50"/>
    </row>
    <row r="2239" spans="3:3" x14ac:dyDescent="0.4">
      <c r="C2239" s="50"/>
    </row>
    <row r="2240" spans="3:3" x14ac:dyDescent="0.4">
      <c r="C2240" s="50"/>
    </row>
    <row r="2241" spans="3:3" x14ac:dyDescent="0.4">
      <c r="C2241" s="50"/>
    </row>
    <row r="2242" spans="3:3" x14ac:dyDescent="0.4">
      <c r="C2242" s="50"/>
    </row>
    <row r="2243" spans="3:3" x14ac:dyDescent="0.4">
      <c r="C2243" s="50"/>
    </row>
    <row r="2244" spans="3:3" x14ac:dyDescent="0.4">
      <c r="C2244" s="50"/>
    </row>
    <row r="2245" spans="3:3" x14ac:dyDescent="0.4">
      <c r="C2245" s="50"/>
    </row>
    <row r="2246" spans="3:3" x14ac:dyDescent="0.4">
      <c r="C2246" s="50"/>
    </row>
    <row r="2247" spans="3:3" x14ac:dyDescent="0.4">
      <c r="C2247" s="50"/>
    </row>
    <row r="2248" spans="3:3" x14ac:dyDescent="0.4">
      <c r="C2248" s="50"/>
    </row>
    <row r="2249" spans="3:3" x14ac:dyDescent="0.4">
      <c r="C2249" s="50"/>
    </row>
    <row r="2250" spans="3:3" x14ac:dyDescent="0.4">
      <c r="C2250" s="50"/>
    </row>
    <row r="2251" spans="3:3" x14ac:dyDescent="0.4">
      <c r="C2251" s="50"/>
    </row>
    <row r="2252" spans="3:3" x14ac:dyDescent="0.4">
      <c r="C2252" s="50"/>
    </row>
    <row r="2253" spans="3:3" x14ac:dyDescent="0.4">
      <c r="C2253" s="50"/>
    </row>
    <row r="2254" spans="3:3" x14ac:dyDescent="0.4">
      <c r="C2254" s="50"/>
    </row>
    <row r="2255" spans="3:3" x14ac:dyDescent="0.4">
      <c r="C2255" s="50"/>
    </row>
    <row r="2256" spans="3:3" x14ac:dyDescent="0.4">
      <c r="C2256" s="50"/>
    </row>
    <row r="2257" spans="3:3" x14ac:dyDescent="0.4">
      <c r="C2257" s="50"/>
    </row>
    <row r="2258" spans="3:3" x14ac:dyDescent="0.4">
      <c r="C2258" s="50"/>
    </row>
    <row r="2259" spans="3:3" x14ac:dyDescent="0.4">
      <c r="C2259" s="50"/>
    </row>
    <row r="2260" spans="3:3" x14ac:dyDescent="0.4">
      <c r="C2260" s="50"/>
    </row>
    <row r="2261" spans="3:3" x14ac:dyDescent="0.4">
      <c r="C2261" s="50"/>
    </row>
    <row r="2262" spans="3:3" x14ac:dyDescent="0.4">
      <c r="C2262" s="50"/>
    </row>
    <row r="2263" spans="3:3" x14ac:dyDescent="0.4">
      <c r="C2263" s="50"/>
    </row>
    <row r="2264" spans="3:3" x14ac:dyDescent="0.4">
      <c r="C2264" s="50"/>
    </row>
    <row r="2265" spans="3:3" x14ac:dyDescent="0.4">
      <c r="C2265" s="50"/>
    </row>
    <row r="2266" spans="3:3" x14ac:dyDescent="0.4">
      <c r="C2266" s="50"/>
    </row>
    <row r="2267" spans="3:3" x14ac:dyDescent="0.4">
      <c r="C2267" s="50"/>
    </row>
    <row r="2268" spans="3:3" x14ac:dyDescent="0.4">
      <c r="C2268" s="50"/>
    </row>
    <row r="2269" spans="3:3" x14ac:dyDescent="0.4">
      <c r="C2269" s="50"/>
    </row>
    <row r="2270" spans="3:3" x14ac:dyDescent="0.4">
      <c r="C2270" s="50"/>
    </row>
    <row r="2271" spans="3:3" x14ac:dyDescent="0.4">
      <c r="C2271" s="50"/>
    </row>
    <row r="2272" spans="3:3" x14ac:dyDescent="0.4">
      <c r="C2272" s="50"/>
    </row>
    <row r="2273" spans="3:3" x14ac:dyDescent="0.4">
      <c r="C2273" s="50"/>
    </row>
    <row r="2274" spans="3:3" x14ac:dyDescent="0.4">
      <c r="C2274" s="50"/>
    </row>
    <row r="2275" spans="3:3" x14ac:dyDescent="0.4">
      <c r="C2275" s="50"/>
    </row>
    <row r="2276" spans="3:3" x14ac:dyDescent="0.4">
      <c r="C2276" s="50"/>
    </row>
    <row r="2277" spans="3:3" x14ac:dyDescent="0.4">
      <c r="C2277" s="50"/>
    </row>
    <row r="2278" spans="3:3" x14ac:dyDescent="0.4">
      <c r="C2278" s="50"/>
    </row>
    <row r="2279" spans="3:3" x14ac:dyDescent="0.4">
      <c r="C2279" s="50"/>
    </row>
    <row r="2280" spans="3:3" x14ac:dyDescent="0.4">
      <c r="C2280" s="50"/>
    </row>
    <row r="2281" spans="3:3" x14ac:dyDescent="0.4">
      <c r="C2281" s="50"/>
    </row>
    <row r="2282" spans="3:3" x14ac:dyDescent="0.4">
      <c r="C2282" s="50"/>
    </row>
    <row r="2283" spans="3:3" x14ac:dyDescent="0.4">
      <c r="C2283" s="50"/>
    </row>
    <row r="2284" spans="3:3" x14ac:dyDescent="0.4">
      <c r="C2284" s="50"/>
    </row>
    <row r="2285" spans="3:3" x14ac:dyDescent="0.4">
      <c r="C2285" s="50"/>
    </row>
    <row r="2286" spans="3:3" x14ac:dyDescent="0.4">
      <c r="C2286" s="50"/>
    </row>
    <row r="2287" spans="3:3" x14ac:dyDescent="0.4">
      <c r="C2287" s="50"/>
    </row>
    <row r="2288" spans="3:3" x14ac:dyDescent="0.4">
      <c r="C2288" s="50"/>
    </row>
    <row r="2289" spans="3:3" x14ac:dyDescent="0.4">
      <c r="C2289" s="50"/>
    </row>
    <row r="2290" spans="3:3" x14ac:dyDescent="0.4">
      <c r="C2290" s="50"/>
    </row>
    <row r="2291" spans="3:3" x14ac:dyDescent="0.4">
      <c r="C2291" s="50"/>
    </row>
    <row r="2292" spans="3:3" x14ac:dyDescent="0.4">
      <c r="C2292" s="50"/>
    </row>
    <row r="2293" spans="3:3" x14ac:dyDescent="0.4">
      <c r="C2293" s="50"/>
    </row>
    <row r="2294" spans="3:3" x14ac:dyDescent="0.4">
      <c r="C2294" s="50"/>
    </row>
    <row r="2295" spans="3:3" x14ac:dyDescent="0.4">
      <c r="C2295" s="50"/>
    </row>
    <row r="2296" spans="3:3" x14ac:dyDescent="0.4">
      <c r="C2296" s="50"/>
    </row>
    <row r="2297" spans="3:3" x14ac:dyDescent="0.4">
      <c r="C2297" s="50"/>
    </row>
    <row r="2298" spans="3:3" x14ac:dyDescent="0.4">
      <c r="C2298" s="50"/>
    </row>
    <row r="2299" spans="3:3" x14ac:dyDescent="0.4">
      <c r="C2299" s="50"/>
    </row>
    <row r="2300" spans="3:3" x14ac:dyDescent="0.4">
      <c r="C2300" s="50"/>
    </row>
    <row r="2301" spans="3:3" x14ac:dyDescent="0.4">
      <c r="C2301" s="50"/>
    </row>
    <row r="2302" spans="3:3" x14ac:dyDescent="0.4">
      <c r="C2302" s="50"/>
    </row>
    <row r="2303" spans="3:3" x14ac:dyDescent="0.4">
      <c r="C2303" s="50"/>
    </row>
    <row r="2304" spans="3:3" x14ac:dyDescent="0.4">
      <c r="C2304" s="50"/>
    </row>
    <row r="2305" spans="3:3" x14ac:dyDescent="0.4">
      <c r="C2305" s="50"/>
    </row>
    <row r="2306" spans="3:3" x14ac:dyDescent="0.4">
      <c r="C2306" s="50"/>
    </row>
    <row r="2307" spans="3:3" x14ac:dyDescent="0.4">
      <c r="C2307" s="50"/>
    </row>
    <row r="2308" spans="3:3" x14ac:dyDescent="0.4">
      <c r="C2308" s="50"/>
    </row>
    <row r="2309" spans="3:3" x14ac:dyDescent="0.4">
      <c r="C2309" s="50"/>
    </row>
    <row r="2310" spans="3:3" x14ac:dyDescent="0.4">
      <c r="C2310" s="50"/>
    </row>
    <row r="2311" spans="3:3" x14ac:dyDescent="0.4">
      <c r="C2311" s="50"/>
    </row>
    <row r="2312" spans="3:3" x14ac:dyDescent="0.4">
      <c r="C2312" s="50"/>
    </row>
    <row r="2313" spans="3:3" x14ac:dyDescent="0.4">
      <c r="C2313" s="50"/>
    </row>
    <row r="2314" spans="3:3" x14ac:dyDescent="0.4">
      <c r="C2314" s="50"/>
    </row>
    <row r="2315" spans="3:3" x14ac:dyDescent="0.4">
      <c r="C2315" s="50"/>
    </row>
    <row r="2316" spans="3:3" x14ac:dyDescent="0.4">
      <c r="C2316" s="50"/>
    </row>
    <row r="2317" spans="3:3" x14ac:dyDescent="0.4">
      <c r="C2317" s="50"/>
    </row>
    <row r="2318" spans="3:3" x14ac:dyDescent="0.4">
      <c r="C2318" s="50"/>
    </row>
    <row r="2319" spans="3:3" x14ac:dyDescent="0.4">
      <c r="C2319" s="50"/>
    </row>
    <row r="2320" spans="3:3" x14ac:dyDescent="0.4">
      <c r="C2320" s="50"/>
    </row>
    <row r="2321" spans="3:3" x14ac:dyDescent="0.4">
      <c r="C2321" s="50"/>
    </row>
    <row r="2322" spans="3:3" x14ac:dyDescent="0.4">
      <c r="C2322" s="50"/>
    </row>
    <row r="2323" spans="3:3" x14ac:dyDescent="0.4">
      <c r="C2323" s="50"/>
    </row>
    <row r="2324" spans="3:3" x14ac:dyDescent="0.4">
      <c r="C2324" s="50"/>
    </row>
    <row r="2325" spans="3:3" x14ac:dyDescent="0.4">
      <c r="C2325" s="50"/>
    </row>
    <row r="2326" spans="3:3" x14ac:dyDescent="0.4">
      <c r="C2326" s="50"/>
    </row>
    <row r="2327" spans="3:3" x14ac:dyDescent="0.4">
      <c r="C2327" s="50"/>
    </row>
    <row r="2328" spans="3:3" x14ac:dyDescent="0.4">
      <c r="C2328" s="50"/>
    </row>
    <row r="2329" spans="3:3" x14ac:dyDescent="0.4">
      <c r="C2329" s="50"/>
    </row>
    <row r="2330" spans="3:3" x14ac:dyDescent="0.4">
      <c r="C2330" s="50"/>
    </row>
    <row r="2331" spans="3:3" x14ac:dyDescent="0.4">
      <c r="C2331" s="50"/>
    </row>
    <row r="2332" spans="3:3" x14ac:dyDescent="0.4">
      <c r="C2332" s="50"/>
    </row>
    <row r="2333" spans="3:3" x14ac:dyDescent="0.4">
      <c r="C2333" s="50"/>
    </row>
    <row r="2334" spans="3:3" x14ac:dyDescent="0.4">
      <c r="C2334" s="50"/>
    </row>
    <row r="2335" spans="3:3" x14ac:dyDescent="0.4">
      <c r="C2335" s="50"/>
    </row>
    <row r="2336" spans="3:3" x14ac:dyDescent="0.4">
      <c r="C2336" s="50"/>
    </row>
    <row r="2337" spans="3:3" x14ac:dyDescent="0.4">
      <c r="C2337" s="50"/>
    </row>
    <row r="2338" spans="3:3" x14ac:dyDescent="0.4">
      <c r="C2338" s="50"/>
    </row>
    <row r="2339" spans="3:3" x14ac:dyDescent="0.4">
      <c r="C2339" s="50"/>
    </row>
    <row r="2340" spans="3:3" x14ac:dyDescent="0.4">
      <c r="C2340" s="50"/>
    </row>
    <row r="2341" spans="3:3" x14ac:dyDescent="0.4">
      <c r="C2341" s="50"/>
    </row>
    <row r="2342" spans="3:3" x14ac:dyDescent="0.4">
      <c r="C2342" s="50"/>
    </row>
    <row r="2343" spans="3:3" x14ac:dyDescent="0.4">
      <c r="C2343" s="50"/>
    </row>
    <row r="2344" spans="3:3" x14ac:dyDescent="0.4">
      <c r="C2344" s="50"/>
    </row>
    <row r="2345" spans="3:3" x14ac:dyDescent="0.4">
      <c r="C2345" s="50"/>
    </row>
    <row r="2346" spans="3:3" x14ac:dyDescent="0.4">
      <c r="C2346" s="50"/>
    </row>
    <row r="2347" spans="3:3" x14ac:dyDescent="0.4">
      <c r="C2347" s="50"/>
    </row>
    <row r="2348" spans="3:3" x14ac:dyDescent="0.4">
      <c r="C2348" s="50"/>
    </row>
    <row r="2349" spans="3:3" x14ac:dyDescent="0.4">
      <c r="C2349" s="50"/>
    </row>
    <row r="2350" spans="3:3" x14ac:dyDescent="0.4">
      <c r="C2350" s="50"/>
    </row>
    <row r="2351" spans="3:3" x14ac:dyDescent="0.4">
      <c r="C2351" s="50"/>
    </row>
    <row r="2352" spans="3:3" x14ac:dyDescent="0.4">
      <c r="C2352" s="50"/>
    </row>
    <row r="2353" spans="3:3" x14ac:dyDescent="0.4">
      <c r="C2353" s="50"/>
    </row>
    <row r="2354" spans="3:3" x14ac:dyDescent="0.4">
      <c r="C2354" s="50"/>
    </row>
    <row r="2355" spans="3:3" x14ac:dyDescent="0.4">
      <c r="C2355" s="50"/>
    </row>
    <row r="2356" spans="3:3" x14ac:dyDescent="0.4">
      <c r="C2356" s="50"/>
    </row>
    <row r="2357" spans="3:3" x14ac:dyDescent="0.4">
      <c r="C2357" s="50"/>
    </row>
    <row r="2358" spans="3:3" x14ac:dyDescent="0.4">
      <c r="C2358" s="50"/>
    </row>
    <row r="2359" spans="3:3" x14ac:dyDescent="0.4">
      <c r="C2359" s="50"/>
    </row>
    <row r="2360" spans="3:3" x14ac:dyDescent="0.4">
      <c r="C2360" s="50"/>
    </row>
    <row r="2361" spans="3:3" x14ac:dyDescent="0.4">
      <c r="C2361" s="50"/>
    </row>
    <row r="2362" spans="3:3" x14ac:dyDescent="0.4">
      <c r="C2362" s="50"/>
    </row>
    <row r="2363" spans="3:3" x14ac:dyDescent="0.4">
      <c r="C2363" s="50"/>
    </row>
    <row r="2364" spans="3:3" x14ac:dyDescent="0.4">
      <c r="C2364" s="50"/>
    </row>
    <row r="2365" spans="3:3" x14ac:dyDescent="0.4">
      <c r="C2365" s="50"/>
    </row>
    <row r="2366" spans="3:3" x14ac:dyDescent="0.4">
      <c r="C2366" s="50"/>
    </row>
    <row r="2367" spans="3:3" x14ac:dyDescent="0.4">
      <c r="C2367" s="50"/>
    </row>
    <row r="2368" spans="3:3" x14ac:dyDescent="0.4">
      <c r="C2368" s="50"/>
    </row>
    <row r="2369" spans="3:3" x14ac:dyDescent="0.4">
      <c r="C2369" s="50"/>
    </row>
    <row r="2370" spans="3:3" x14ac:dyDescent="0.4">
      <c r="C2370" s="50"/>
    </row>
    <row r="2371" spans="3:3" x14ac:dyDescent="0.4">
      <c r="C2371" s="50"/>
    </row>
    <row r="2372" spans="3:3" x14ac:dyDescent="0.4">
      <c r="C2372" s="50"/>
    </row>
    <row r="2373" spans="3:3" x14ac:dyDescent="0.4">
      <c r="C2373" s="50"/>
    </row>
    <row r="2374" spans="3:3" x14ac:dyDescent="0.4">
      <c r="C2374" s="50"/>
    </row>
    <row r="2375" spans="3:3" x14ac:dyDescent="0.4">
      <c r="C2375" s="50"/>
    </row>
    <row r="2376" spans="3:3" x14ac:dyDescent="0.4">
      <c r="C2376" s="50"/>
    </row>
    <row r="2377" spans="3:3" x14ac:dyDescent="0.4">
      <c r="C2377" s="50"/>
    </row>
    <row r="2378" spans="3:3" x14ac:dyDescent="0.4">
      <c r="C2378" s="50"/>
    </row>
    <row r="2379" spans="3:3" x14ac:dyDescent="0.4">
      <c r="C2379" s="50"/>
    </row>
    <row r="2380" spans="3:3" x14ac:dyDescent="0.4">
      <c r="C2380" s="50"/>
    </row>
    <row r="2381" spans="3:3" x14ac:dyDescent="0.4">
      <c r="C2381" s="50"/>
    </row>
    <row r="2382" spans="3:3" x14ac:dyDescent="0.4">
      <c r="C2382" s="50"/>
    </row>
    <row r="2383" spans="3:3" x14ac:dyDescent="0.4">
      <c r="C2383" s="50"/>
    </row>
    <row r="2384" spans="3:3" x14ac:dyDescent="0.4">
      <c r="C2384" s="50"/>
    </row>
    <row r="2385" spans="3:3" x14ac:dyDescent="0.4">
      <c r="C2385" s="50"/>
    </row>
    <row r="2386" spans="3:3" x14ac:dyDescent="0.4">
      <c r="C2386" s="50"/>
    </row>
    <row r="2387" spans="3:3" x14ac:dyDescent="0.4">
      <c r="C2387" s="50"/>
    </row>
    <row r="2388" spans="3:3" x14ac:dyDescent="0.4">
      <c r="C2388" s="50"/>
    </row>
    <row r="2389" spans="3:3" x14ac:dyDescent="0.4">
      <c r="C2389" s="50"/>
    </row>
    <row r="2390" spans="3:3" x14ac:dyDescent="0.4">
      <c r="C2390" s="50"/>
    </row>
    <row r="2391" spans="3:3" x14ac:dyDescent="0.4">
      <c r="C2391" s="50"/>
    </row>
    <row r="2392" spans="3:3" x14ac:dyDescent="0.4">
      <c r="C2392" s="50"/>
    </row>
    <row r="2393" spans="3:3" x14ac:dyDescent="0.4">
      <c r="C2393" s="50"/>
    </row>
    <row r="2394" spans="3:3" x14ac:dyDescent="0.4">
      <c r="C2394" s="50"/>
    </row>
    <row r="2395" spans="3:3" x14ac:dyDescent="0.4">
      <c r="C2395" s="50"/>
    </row>
    <row r="2396" spans="3:3" x14ac:dyDescent="0.4">
      <c r="C2396" s="50"/>
    </row>
    <row r="2397" spans="3:3" x14ac:dyDescent="0.4">
      <c r="C2397" s="50"/>
    </row>
    <row r="2398" spans="3:3" x14ac:dyDescent="0.4">
      <c r="C2398" s="50"/>
    </row>
    <row r="2399" spans="3:3" x14ac:dyDescent="0.4">
      <c r="C2399" s="50"/>
    </row>
    <row r="2400" spans="3:3" x14ac:dyDescent="0.4">
      <c r="C2400" s="50"/>
    </row>
    <row r="2401" spans="3:3" x14ac:dyDescent="0.4">
      <c r="C2401" s="50"/>
    </row>
    <row r="2402" spans="3:3" x14ac:dyDescent="0.4">
      <c r="C2402" s="50"/>
    </row>
    <row r="2403" spans="3:3" x14ac:dyDescent="0.4">
      <c r="C2403" s="50"/>
    </row>
    <row r="2404" spans="3:3" x14ac:dyDescent="0.4">
      <c r="C2404" s="50"/>
    </row>
    <row r="2405" spans="3:3" x14ac:dyDescent="0.4">
      <c r="C2405" s="50"/>
    </row>
    <row r="2406" spans="3:3" x14ac:dyDescent="0.4">
      <c r="C2406" s="50"/>
    </row>
    <row r="2407" spans="3:3" x14ac:dyDescent="0.4">
      <c r="C2407" s="50"/>
    </row>
    <row r="2408" spans="3:3" x14ac:dyDescent="0.4">
      <c r="C2408" s="50"/>
    </row>
    <row r="2409" spans="3:3" x14ac:dyDescent="0.4">
      <c r="C2409" s="50"/>
    </row>
    <row r="2410" spans="3:3" x14ac:dyDescent="0.4">
      <c r="C2410" s="50"/>
    </row>
    <row r="2411" spans="3:3" x14ac:dyDescent="0.4">
      <c r="C2411" s="50"/>
    </row>
    <row r="2412" spans="3:3" x14ac:dyDescent="0.4">
      <c r="C2412" s="50"/>
    </row>
    <row r="2413" spans="3:3" x14ac:dyDescent="0.4">
      <c r="C2413" s="50"/>
    </row>
    <row r="2414" spans="3:3" x14ac:dyDescent="0.4">
      <c r="C2414" s="50"/>
    </row>
    <row r="2415" spans="3:3" x14ac:dyDescent="0.4">
      <c r="C2415" s="50"/>
    </row>
    <row r="2416" spans="3:3" x14ac:dyDescent="0.4">
      <c r="C2416" s="50"/>
    </row>
    <row r="2417" spans="3:3" x14ac:dyDescent="0.4">
      <c r="C2417" s="50"/>
    </row>
    <row r="2418" spans="3:3" x14ac:dyDescent="0.4">
      <c r="C2418" s="50"/>
    </row>
    <row r="2419" spans="3:3" x14ac:dyDescent="0.4">
      <c r="C2419" s="50"/>
    </row>
    <row r="2420" spans="3:3" x14ac:dyDescent="0.4">
      <c r="C2420" s="50"/>
    </row>
    <row r="2421" spans="3:3" x14ac:dyDescent="0.4">
      <c r="C2421" s="50"/>
    </row>
    <row r="2422" spans="3:3" x14ac:dyDescent="0.4">
      <c r="C2422" s="50"/>
    </row>
    <row r="2423" spans="3:3" x14ac:dyDescent="0.4">
      <c r="C2423" s="50"/>
    </row>
    <row r="2424" spans="3:3" x14ac:dyDescent="0.4">
      <c r="C2424" s="50"/>
    </row>
    <row r="2425" spans="3:3" x14ac:dyDescent="0.4">
      <c r="C2425" s="50"/>
    </row>
    <row r="2426" spans="3:3" x14ac:dyDescent="0.4">
      <c r="C2426" s="50"/>
    </row>
    <row r="2427" spans="3:3" x14ac:dyDescent="0.4">
      <c r="C2427" s="50"/>
    </row>
    <row r="2428" spans="3:3" x14ac:dyDescent="0.4">
      <c r="C2428" s="50"/>
    </row>
    <row r="2429" spans="3:3" x14ac:dyDescent="0.4">
      <c r="C2429" s="50"/>
    </row>
    <row r="2430" spans="3:3" x14ac:dyDescent="0.4">
      <c r="C2430" s="50"/>
    </row>
    <row r="2431" spans="3:3" x14ac:dyDescent="0.4">
      <c r="C2431" s="50"/>
    </row>
    <row r="2432" spans="3:3" x14ac:dyDescent="0.4">
      <c r="C2432" s="50"/>
    </row>
    <row r="2433" spans="3:3" x14ac:dyDescent="0.4">
      <c r="C2433" s="50"/>
    </row>
    <row r="2434" spans="3:3" x14ac:dyDescent="0.4">
      <c r="C2434" s="50"/>
    </row>
    <row r="2435" spans="3:3" x14ac:dyDescent="0.4">
      <c r="C2435" s="50"/>
    </row>
    <row r="2436" spans="3:3" x14ac:dyDescent="0.4">
      <c r="C2436" s="50"/>
    </row>
    <row r="2437" spans="3:3" x14ac:dyDescent="0.4">
      <c r="C2437" s="50"/>
    </row>
    <row r="2438" spans="3:3" x14ac:dyDescent="0.4">
      <c r="C2438" s="50"/>
    </row>
    <row r="2439" spans="3:3" x14ac:dyDescent="0.4">
      <c r="C2439" s="50"/>
    </row>
    <row r="2440" spans="3:3" x14ac:dyDescent="0.4">
      <c r="C2440" s="50"/>
    </row>
    <row r="2441" spans="3:3" x14ac:dyDescent="0.4">
      <c r="C2441" s="50"/>
    </row>
    <row r="2442" spans="3:3" x14ac:dyDescent="0.4">
      <c r="C2442" s="50"/>
    </row>
    <row r="2443" spans="3:3" x14ac:dyDescent="0.4">
      <c r="C2443" s="50"/>
    </row>
    <row r="2444" spans="3:3" x14ac:dyDescent="0.4">
      <c r="C2444" s="50"/>
    </row>
    <row r="2445" spans="3:3" x14ac:dyDescent="0.4">
      <c r="C2445" s="50"/>
    </row>
    <row r="2446" spans="3:3" x14ac:dyDescent="0.4">
      <c r="C2446" s="50"/>
    </row>
    <row r="2447" spans="3:3" x14ac:dyDescent="0.4">
      <c r="C2447" s="50"/>
    </row>
    <row r="2448" spans="3:3" x14ac:dyDescent="0.4">
      <c r="C2448" s="50"/>
    </row>
    <row r="2449" spans="3:3" x14ac:dyDescent="0.4">
      <c r="C2449" s="50"/>
    </row>
    <row r="2450" spans="3:3" x14ac:dyDescent="0.4">
      <c r="C2450" s="50"/>
    </row>
    <row r="2451" spans="3:3" x14ac:dyDescent="0.4">
      <c r="C2451" s="50"/>
    </row>
    <row r="2452" spans="3:3" x14ac:dyDescent="0.4">
      <c r="C2452" s="50"/>
    </row>
    <row r="2453" spans="3:3" x14ac:dyDescent="0.4">
      <c r="C2453" s="50"/>
    </row>
    <row r="2454" spans="3:3" x14ac:dyDescent="0.4">
      <c r="C2454" s="50"/>
    </row>
    <row r="2455" spans="3:3" x14ac:dyDescent="0.4">
      <c r="C2455" s="50"/>
    </row>
    <row r="2456" spans="3:3" x14ac:dyDescent="0.4">
      <c r="C2456" s="50"/>
    </row>
    <row r="2457" spans="3:3" x14ac:dyDescent="0.4">
      <c r="C2457" s="50"/>
    </row>
    <row r="2458" spans="3:3" x14ac:dyDescent="0.4">
      <c r="C2458" s="50"/>
    </row>
    <row r="2459" spans="3:3" x14ac:dyDescent="0.4">
      <c r="C2459" s="50"/>
    </row>
    <row r="2460" spans="3:3" x14ac:dyDescent="0.4">
      <c r="C2460" s="50"/>
    </row>
    <row r="2461" spans="3:3" x14ac:dyDescent="0.4">
      <c r="C2461" s="50"/>
    </row>
    <row r="2462" spans="3:3" x14ac:dyDescent="0.4">
      <c r="C2462" s="50"/>
    </row>
    <row r="2463" spans="3:3" x14ac:dyDescent="0.4">
      <c r="C2463" s="50"/>
    </row>
    <row r="2464" spans="3:3" x14ac:dyDescent="0.4">
      <c r="C2464" s="50"/>
    </row>
    <row r="2465" spans="3:3" x14ac:dyDescent="0.4">
      <c r="C2465" s="50"/>
    </row>
    <row r="2466" spans="3:3" x14ac:dyDescent="0.4">
      <c r="C2466" s="50"/>
    </row>
    <row r="2467" spans="3:3" x14ac:dyDescent="0.4">
      <c r="C2467" s="50"/>
    </row>
    <row r="2468" spans="3:3" x14ac:dyDescent="0.4">
      <c r="C2468" s="50"/>
    </row>
    <row r="2469" spans="3:3" x14ac:dyDescent="0.4">
      <c r="C2469" s="50"/>
    </row>
    <row r="2470" spans="3:3" x14ac:dyDescent="0.4">
      <c r="C2470" s="50"/>
    </row>
    <row r="2471" spans="3:3" x14ac:dyDescent="0.4">
      <c r="C2471" s="50"/>
    </row>
    <row r="2472" spans="3:3" x14ac:dyDescent="0.4">
      <c r="C2472" s="50"/>
    </row>
    <row r="2473" spans="3:3" x14ac:dyDescent="0.4">
      <c r="C2473" s="50"/>
    </row>
    <row r="2474" spans="3:3" x14ac:dyDescent="0.4">
      <c r="C2474" s="50"/>
    </row>
    <row r="2475" spans="3:3" x14ac:dyDescent="0.4">
      <c r="C2475" s="50"/>
    </row>
    <row r="2476" spans="3:3" x14ac:dyDescent="0.4">
      <c r="C2476" s="50"/>
    </row>
    <row r="2477" spans="3:3" x14ac:dyDescent="0.4">
      <c r="C2477" s="50"/>
    </row>
    <row r="2478" spans="3:3" x14ac:dyDescent="0.4">
      <c r="C2478" s="50"/>
    </row>
    <row r="2479" spans="3:3" x14ac:dyDescent="0.4">
      <c r="C2479" s="50"/>
    </row>
    <row r="2480" spans="3:3" x14ac:dyDescent="0.4">
      <c r="C2480" s="50"/>
    </row>
    <row r="2481" spans="3:3" x14ac:dyDescent="0.4">
      <c r="C2481" s="50"/>
    </row>
    <row r="2482" spans="3:3" x14ac:dyDescent="0.4">
      <c r="C2482" s="50"/>
    </row>
    <row r="2483" spans="3:3" x14ac:dyDescent="0.4">
      <c r="C2483" s="50"/>
    </row>
    <row r="2484" spans="3:3" x14ac:dyDescent="0.4">
      <c r="C2484" s="50"/>
    </row>
    <row r="2485" spans="3:3" x14ac:dyDescent="0.4">
      <c r="C2485" s="50"/>
    </row>
    <row r="2486" spans="3:3" x14ac:dyDescent="0.4">
      <c r="C2486" s="50"/>
    </row>
    <row r="2487" spans="3:3" x14ac:dyDescent="0.4">
      <c r="C2487" s="50"/>
    </row>
    <row r="2488" spans="3:3" x14ac:dyDescent="0.4">
      <c r="C2488" s="50"/>
    </row>
    <row r="2489" spans="3:3" x14ac:dyDescent="0.4">
      <c r="C2489" s="50"/>
    </row>
    <row r="2490" spans="3:3" x14ac:dyDescent="0.4">
      <c r="C2490" s="50"/>
    </row>
    <row r="2491" spans="3:3" x14ac:dyDescent="0.4">
      <c r="C2491" s="50"/>
    </row>
    <row r="2492" spans="3:3" x14ac:dyDescent="0.4">
      <c r="C2492" s="50"/>
    </row>
    <row r="2493" spans="3:3" x14ac:dyDescent="0.4">
      <c r="C2493" s="50"/>
    </row>
    <row r="2494" spans="3:3" x14ac:dyDescent="0.4">
      <c r="C2494" s="50"/>
    </row>
    <row r="2495" spans="3:3" x14ac:dyDescent="0.4">
      <c r="C2495" s="50"/>
    </row>
    <row r="2496" spans="3:3" x14ac:dyDescent="0.4">
      <c r="C2496" s="50"/>
    </row>
    <row r="2497" spans="3:3" x14ac:dyDescent="0.4">
      <c r="C2497" s="50"/>
    </row>
    <row r="2498" spans="3:3" x14ac:dyDescent="0.4">
      <c r="C2498" s="50"/>
    </row>
    <row r="2499" spans="3:3" x14ac:dyDescent="0.4">
      <c r="C2499" s="50"/>
    </row>
    <row r="2500" spans="3:3" x14ac:dyDescent="0.4">
      <c r="C2500" s="50"/>
    </row>
    <row r="2501" spans="3:3" x14ac:dyDescent="0.4">
      <c r="C2501" s="50"/>
    </row>
    <row r="2502" spans="3:3" x14ac:dyDescent="0.4">
      <c r="C2502" s="50"/>
    </row>
    <row r="2503" spans="3:3" x14ac:dyDescent="0.4">
      <c r="C2503" s="50"/>
    </row>
    <row r="2504" spans="3:3" x14ac:dyDescent="0.4">
      <c r="C2504" s="50"/>
    </row>
    <row r="2505" spans="3:3" x14ac:dyDescent="0.4">
      <c r="C2505" s="50"/>
    </row>
    <row r="2506" spans="3:3" x14ac:dyDescent="0.4">
      <c r="C2506" s="50"/>
    </row>
    <row r="2507" spans="3:3" x14ac:dyDescent="0.4">
      <c r="C2507" s="50"/>
    </row>
    <row r="2508" spans="3:3" x14ac:dyDescent="0.4">
      <c r="C2508" s="50"/>
    </row>
    <row r="2509" spans="3:3" x14ac:dyDescent="0.4">
      <c r="C2509" s="50"/>
    </row>
    <row r="2510" spans="3:3" x14ac:dyDescent="0.4">
      <c r="C2510" s="50"/>
    </row>
    <row r="2511" spans="3:3" x14ac:dyDescent="0.4">
      <c r="C2511" s="50"/>
    </row>
    <row r="2512" spans="3:3" x14ac:dyDescent="0.4">
      <c r="C2512" s="50"/>
    </row>
    <row r="2513" spans="3:3" x14ac:dyDescent="0.4">
      <c r="C2513" s="50"/>
    </row>
    <row r="2514" spans="3:3" x14ac:dyDescent="0.4">
      <c r="C2514" s="50"/>
    </row>
    <row r="2515" spans="3:3" x14ac:dyDescent="0.4">
      <c r="C2515" s="50"/>
    </row>
    <row r="2516" spans="3:3" x14ac:dyDescent="0.4">
      <c r="C2516" s="50"/>
    </row>
    <row r="2517" spans="3:3" x14ac:dyDescent="0.4">
      <c r="C2517" s="50"/>
    </row>
    <row r="2518" spans="3:3" x14ac:dyDescent="0.4">
      <c r="C2518" s="50"/>
    </row>
    <row r="2519" spans="3:3" x14ac:dyDescent="0.4">
      <c r="C2519" s="50"/>
    </row>
    <row r="2520" spans="3:3" x14ac:dyDescent="0.4">
      <c r="C2520" s="50"/>
    </row>
    <row r="2521" spans="3:3" x14ac:dyDescent="0.4">
      <c r="C2521" s="50"/>
    </row>
    <row r="2522" spans="3:3" x14ac:dyDescent="0.4">
      <c r="C2522" s="50"/>
    </row>
    <row r="2523" spans="3:3" x14ac:dyDescent="0.4">
      <c r="C2523" s="50"/>
    </row>
    <row r="2524" spans="3:3" x14ac:dyDescent="0.4">
      <c r="C2524" s="50"/>
    </row>
    <row r="2525" spans="3:3" x14ac:dyDescent="0.4">
      <c r="C2525" s="50"/>
    </row>
    <row r="2526" spans="3:3" x14ac:dyDescent="0.4">
      <c r="C2526" s="50"/>
    </row>
    <row r="2527" spans="3:3" x14ac:dyDescent="0.4">
      <c r="C2527" s="50"/>
    </row>
    <row r="2528" spans="3:3" x14ac:dyDescent="0.4">
      <c r="C2528" s="50"/>
    </row>
    <row r="2529" spans="3:3" x14ac:dyDescent="0.4">
      <c r="C2529" s="50"/>
    </row>
    <row r="2530" spans="3:3" x14ac:dyDescent="0.4">
      <c r="C2530" s="50"/>
    </row>
    <row r="2531" spans="3:3" x14ac:dyDescent="0.4">
      <c r="C2531" s="50"/>
    </row>
    <row r="2532" spans="3:3" x14ac:dyDescent="0.4">
      <c r="C2532" s="50"/>
    </row>
    <row r="2533" spans="3:3" x14ac:dyDescent="0.4">
      <c r="C2533" s="50"/>
    </row>
    <row r="2534" spans="3:3" x14ac:dyDescent="0.4">
      <c r="C2534" s="50"/>
    </row>
    <row r="2535" spans="3:3" x14ac:dyDescent="0.4">
      <c r="C2535" s="50"/>
    </row>
    <row r="2536" spans="3:3" x14ac:dyDescent="0.4">
      <c r="C2536" s="50"/>
    </row>
    <row r="2537" spans="3:3" x14ac:dyDescent="0.4">
      <c r="C2537" s="50"/>
    </row>
    <row r="2538" spans="3:3" x14ac:dyDescent="0.4">
      <c r="C2538" s="50"/>
    </row>
    <row r="2539" spans="3:3" x14ac:dyDescent="0.4">
      <c r="C2539" s="50"/>
    </row>
    <row r="2540" spans="3:3" x14ac:dyDescent="0.4">
      <c r="C2540" s="50"/>
    </row>
    <row r="2541" spans="3:3" x14ac:dyDescent="0.4">
      <c r="C2541" s="50"/>
    </row>
    <row r="2542" spans="3:3" x14ac:dyDescent="0.4">
      <c r="C2542" s="50"/>
    </row>
    <row r="2543" spans="3:3" x14ac:dyDescent="0.4">
      <c r="C2543" s="50"/>
    </row>
    <row r="2544" spans="3:3" x14ac:dyDescent="0.4">
      <c r="C2544" s="50"/>
    </row>
    <row r="2545" spans="3:3" x14ac:dyDescent="0.4">
      <c r="C2545" s="50"/>
    </row>
    <row r="2546" spans="3:3" x14ac:dyDescent="0.4">
      <c r="C2546" s="50"/>
    </row>
    <row r="2547" spans="3:3" x14ac:dyDescent="0.4">
      <c r="C2547" s="50"/>
    </row>
    <row r="2548" spans="3:3" x14ac:dyDescent="0.4">
      <c r="C2548" s="50"/>
    </row>
    <row r="2549" spans="3:3" x14ac:dyDescent="0.4">
      <c r="C2549" s="50"/>
    </row>
    <row r="2550" spans="3:3" x14ac:dyDescent="0.4">
      <c r="C2550" s="50"/>
    </row>
    <row r="2551" spans="3:3" x14ac:dyDescent="0.4">
      <c r="C2551" s="50"/>
    </row>
    <row r="2552" spans="3:3" x14ac:dyDescent="0.4">
      <c r="C2552" s="50"/>
    </row>
    <row r="2553" spans="3:3" x14ac:dyDescent="0.4">
      <c r="C2553" s="50"/>
    </row>
    <row r="2554" spans="3:3" x14ac:dyDescent="0.4">
      <c r="C2554" s="50"/>
    </row>
    <row r="2555" spans="3:3" x14ac:dyDescent="0.4">
      <c r="C2555" s="50"/>
    </row>
    <row r="2556" spans="3:3" x14ac:dyDescent="0.4">
      <c r="C2556" s="50"/>
    </row>
    <row r="2557" spans="3:3" x14ac:dyDescent="0.4">
      <c r="C2557" s="50"/>
    </row>
    <row r="2558" spans="3:3" x14ac:dyDescent="0.4">
      <c r="C2558" s="50"/>
    </row>
    <row r="2559" spans="3:3" x14ac:dyDescent="0.4">
      <c r="C2559" s="50"/>
    </row>
    <row r="2560" spans="3:3" x14ac:dyDescent="0.4">
      <c r="C2560" s="50"/>
    </row>
    <row r="2561" spans="3:3" x14ac:dyDescent="0.4">
      <c r="C2561" s="50"/>
    </row>
    <row r="2562" spans="3:3" x14ac:dyDescent="0.4">
      <c r="C2562" s="50"/>
    </row>
    <row r="2563" spans="3:3" x14ac:dyDescent="0.4">
      <c r="C2563" s="50"/>
    </row>
    <row r="2564" spans="3:3" x14ac:dyDescent="0.4">
      <c r="C2564" s="50"/>
    </row>
    <row r="2565" spans="3:3" x14ac:dyDescent="0.4">
      <c r="C2565" s="50"/>
    </row>
    <row r="2566" spans="3:3" x14ac:dyDescent="0.4">
      <c r="C2566" s="50"/>
    </row>
    <row r="2567" spans="3:3" x14ac:dyDescent="0.4">
      <c r="C2567" s="50"/>
    </row>
    <row r="2568" spans="3:3" x14ac:dyDescent="0.4">
      <c r="C2568" s="50"/>
    </row>
    <row r="2569" spans="3:3" x14ac:dyDescent="0.4">
      <c r="C2569" s="50"/>
    </row>
    <row r="2570" spans="3:3" x14ac:dyDescent="0.4">
      <c r="C2570" s="50"/>
    </row>
    <row r="2571" spans="3:3" x14ac:dyDescent="0.4">
      <c r="C2571" s="50"/>
    </row>
    <row r="2572" spans="3:3" x14ac:dyDescent="0.4">
      <c r="C2572" s="50"/>
    </row>
    <row r="2573" spans="3:3" x14ac:dyDescent="0.4">
      <c r="C2573" s="50"/>
    </row>
    <row r="2574" spans="3:3" x14ac:dyDescent="0.4">
      <c r="C2574" s="50"/>
    </row>
    <row r="2575" spans="3:3" x14ac:dyDescent="0.4">
      <c r="C2575" s="50"/>
    </row>
    <row r="2576" spans="3:3" x14ac:dyDescent="0.4">
      <c r="C2576" s="50"/>
    </row>
    <row r="2577" spans="3:3" x14ac:dyDescent="0.4">
      <c r="C2577" s="50"/>
    </row>
    <row r="2578" spans="3:3" x14ac:dyDescent="0.4">
      <c r="C2578" s="50"/>
    </row>
    <row r="2579" spans="3:3" x14ac:dyDescent="0.4">
      <c r="C2579" s="50"/>
    </row>
    <row r="2580" spans="3:3" x14ac:dyDescent="0.4">
      <c r="C2580" s="50"/>
    </row>
    <row r="2581" spans="3:3" x14ac:dyDescent="0.4">
      <c r="C2581" s="50"/>
    </row>
    <row r="2582" spans="3:3" x14ac:dyDescent="0.4">
      <c r="C2582" s="50"/>
    </row>
    <row r="2583" spans="3:3" x14ac:dyDescent="0.4">
      <c r="C2583" s="50"/>
    </row>
    <row r="2584" spans="3:3" x14ac:dyDescent="0.4">
      <c r="C2584" s="50"/>
    </row>
    <row r="2585" spans="3:3" x14ac:dyDescent="0.4">
      <c r="C2585" s="50"/>
    </row>
    <row r="2586" spans="3:3" x14ac:dyDescent="0.4">
      <c r="C2586" s="50"/>
    </row>
    <row r="2587" spans="3:3" x14ac:dyDescent="0.4">
      <c r="C2587" s="50"/>
    </row>
    <row r="2588" spans="3:3" x14ac:dyDescent="0.4">
      <c r="C2588" s="50"/>
    </row>
    <row r="2589" spans="3:3" x14ac:dyDescent="0.4">
      <c r="C2589" s="50"/>
    </row>
    <row r="2590" spans="3:3" x14ac:dyDescent="0.4">
      <c r="C2590" s="50"/>
    </row>
    <row r="2591" spans="3:3" x14ac:dyDescent="0.4">
      <c r="C2591" s="50"/>
    </row>
    <row r="2592" spans="3:3" x14ac:dyDescent="0.4">
      <c r="C2592" s="50"/>
    </row>
    <row r="2593" spans="3:3" x14ac:dyDescent="0.4">
      <c r="C2593" s="50"/>
    </row>
    <row r="2594" spans="3:3" x14ac:dyDescent="0.4">
      <c r="C2594" s="50"/>
    </row>
    <row r="2595" spans="3:3" x14ac:dyDescent="0.4">
      <c r="C2595" s="50"/>
    </row>
    <row r="2596" spans="3:3" x14ac:dyDescent="0.4">
      <c r="C2596" s="50"/>
    </row>
    <row r="2597" spans="3:3" x14ac:dyDescent="0.4">
      <c r="C2597" s="50"/>
    </row>
    <row r="2598" spans="3:3" x14ac:dyDescent="0.4">
      <c r="C2598" s="50"/>
    </row>
    <row r="2599" spans="3:3" x14ac:dyDescent="0.4">
      <c r="C2599" s="50"/>
    </row>
    <row r="2600" spans="3:3" x14ac:dyDescent="0.4">
      <c r="C2600" s="50"/>
    </row>
    <row r="2601" spans="3:3" x14ac:dyDescent="0.4">
      <c r="C2601" s="50"/>
    </row>
    <row r="2602" spans="3:3" x14ac:dyDescent="0.4">
      <c r="C2602" s="50"/>
    </row>
    <row r="2603" spans="3:3" x14ac:dyDescent="0.4">
      <c r="C2603" s="50"/>
    </row>
    <row r="2604" spans="3:3" x14ac:dyDescent="0.4">
      <c r="C2604" s="50"/>
    </row>
    <row r="2605" spans="3:3" x14ac:dyDescent="0.4">
      <c r="C2605" s="50"/>
    </row>
    <row r="2606" spans="3:3" x14ac:dyDescent="0.4">
      <c r="C2606" s="50"/>
    </row>
    <row r="2607" spans="3:3" x14ac:dyDescent="0.4">
      <c r="C2607" s="50"/>
    </row>
    <row r="2608" spans="3:3" x14ac:dyDescent="0.4">
      <c r="C2608" s="50"/>
    </row>
    <row r="2609" spans="3:3" x14ac:dyDescent="0.4">
      <c r="C2609" s="50"/>
    </row>
    <row r="2610" spans="3:3" x14ac:dyDescent="0.4">
      <c r="C2610" s="50"/>
    </row>
    <row r="2611" spans="3:3" x14ac:dyDescent="0.4">
      <c r="C2611" s="50"/>
    </row>
    <row r="2612" spans="3:3" x14ac:dyDescent="0.4">
      <c r="C2612" s="50"/>
    </row>
    <row r="2613" spans="3:3" x14ac:dyDescent="0.4">
      <c r="C2613" s="50"/>
    </row>
    <row r="2614" spans="3:3" x14ac:dyDescent="0.4">
      <c r="C2614" s="50"/>
    </row>
    <row r="2615" spans="3:3" x14ac:dyDescent="0.4">
      <c r="C2615" s="50"/>
    </row>
    <row r="2616" spans="3:3" x14ac:dyDescent="0.4">
      <c r="C2616" s="50"/>
    </row>
    <row r="2617" spans="3:3" x14ac:dyDescent="0.4">
      <c r="C2617" s="50"/>
    </row>
    <row r="2618" spans="3:3" x14ac:dyDescent="0.4">
      <c r="C2618" s="50"/>
    </row>
    <row r="2619" spans="3:3" x14ac:dyDescent="0.4">
      <c r="C2619" s="50"/>
    </row>
    <row r="2620" spans="3:3" x14ac:dyDescent="0.4">
      <c r="C2620" s="50"/>
    </row>
    <row r="2621" spans="3:3" x14ac:dyDescent="0.4">
      <c r="C2621" s="50"/>
    </row>
    <row r="2622" spans="3:3" x14ac:dyDescent="0.4">
      <c r="C2622" s="50"/>
    </row>
    <row r="2623" spans="3:3" x14ac:dyDescent="0.4">
      <c r="C2623" s="50"/>
    </row>
    <row r="2624" spans="3:3" x14ac:dyDescent="0.4">
      <c r="C2624" s="50"/>
    </row>
    <row r="2625" spans="3:3" x14ac:dyDescent="0.4">
      <c r="C2625" s="50"/>
    </row>
    <row r="2626" spans="3:3" x14ac:dyDescent="0.4">
      <c r="C2626" s="50"/>
    </row>
    <row r="2627" spans="3:3" x14ac:dyDescent="0.4">
      <c r="C2627" s="50"/>
    </row>
    <row r="2628" spans="3:3" x14ac:dyDescent="0.4">
      <c r="C2628" s="50"/>
    </row>
    <row r="2629" spans="3:3" x14ac:dyDescent="0.4">
      <c r="C2629" s="50"/>
    </row>
    <row r="2630" spans="3:3" x14ac:dyDescent="0.4">
      <c r="C2630" s="50"/>
    </row>
    <row r="2631" spans="3:3" x14ac:dyDescent="0.4">
      <c r="C2631" s="50"/>
    </row>
    <row r="2632" spans="3:3" x14ac:dyDescent="0.4">
      <c r="C2632" s="50"/>
    </row>
    <row r="2633" spans="3:3" x14ac:dyDescent="0.4">
      <c r="C2633" s="50"/>
    </row>
    <row r="2634" spans="3:3" x14ac:dyDescent="0.4">
      <c r="C2634" s="50"/>
    </row>
    <row r="2635" spans="3:3" x14ac:dyDescent="0.4">
      <c r="C2635" s="50"/>
    </row>
    <row r="2636" spans="3:3" x14ac:dyDescent="0.4">
      <c r="C2636" s="50"/>
    </row>
    <row r="2637" spans="3:3" x14ac:dyDescent="0.4">
      <c r="C2637" s="50"/>
    </row>
    <row r="2638" spans="3:3" x14ac:dyDescent="0.4">
      <c r="C2638" s="50"/>
    </row>
    <row r="2639" spans="3:3" x14ac:dyDescent="0.4">
      <c r="C2639" s="50"/>
    </row>
    <row r="2640" spans="3:3" x14ac:dyDescent="0.4">
      <c r="C2640" s="50"/>
    </row>
    <row r="2641" spans="3:3" x14ac:dyDescent="0.4">
      <c r="C2641" s="50"/>
    </row>
    <row r="2642" spans="3:3" x14ac:dyDescent="0.4">
      <c r="C2642" s="50"/>
    </row>
    <row r="2643" spans="3:3" x14ac:dyDescent="0.4">
      <c r="C2643" s="50"/>
    </row>
    <row r="2644" spans="3:3" x14ac:dyDescent="0.4">
      <c r="C2644" s="50"/>
    </row>
    <row r="2645" spans="3:3" x14ac:dyDescent="0.4">
      <c r="C2645" s="50"/>
    </row>
    <row r="2646" spans="3:3" x14ac:dyDescent="0.4">
      <c r="C2646" s="50"/>
    </row>
    <row r="2647" spans="3:3" x14ac:dyDescent="0.4">
      <c r="C2647" s="50"/>
    </row>
    <row r="2648" spans="3:3" x14ac:dyDescent="0.4">
      <c r="C2648" s="50"/>
    </row>
    <row r="2649" spans="3:3" x14ac:dyDescent="0.4">
      <c r="C2649" s="50"/>
    </row>
    <row r="2650" spans="3:3" x14ac:dyDescent="0.4">
      <c r="C2650" s="50"/>
    </row>
    <row r="2651" spans="3:3" x14ac:dyDescent="0.4">
      <c r="C2651" s="50"/>
    </row>
    <row r="2652" spans="3:3" x14ac:dyDescent="0.4">
      <c r="C2652" s="50"/>
    </row>
    <row r="2653" spans="3:3" x14ac:dyDescent="0.4">
      <c r="C2653" s="50"/>
    </row>
    <row r="2654" spans="3:3" x14ac:dyDescent="0.4">
      <c r="C2654" s="50"/>
    </row>
    <row r="2655" spans="3:3" x14ac:dyDescent="0.4">
      <c r="C2655" s="50"/>
    </row>
    <row r="2656" spans="3:3" x14ac:dyDescent="0.4">
      <c r="C2656" s="50"/>
    </row>
    <row r="2657" spans="3:3" x14ac:dyDescent="0.4">
      <c r="C2657" s="50"/>
    </row>
    <row r="2658" spans="3:3" x14ac:dyDescent="0.4">
      <c r="C2658" s="50"/>
    </row>
    <row r="2659" spans="3:3" x14ac:dyDescent="0.4">
      <c r="C2659" s="50"/>
    </row>
    <row r="2660" spans="3:3" x14ac:dyDescent="0.4">
      <c r="C2660" s="50"/>
    </row>
    <row r="2661" spans="3:3" x14ac:dyDescent="0.4">
      <c r="C2661" s="50"/>
    </row>
    <row r="2662" spans="3:3" x14ac:dyDescent="0.4">
      <c r="C2662" s="50"/>
    </row>
    <row r="2663" spans="3:3" x14ac:dyDescent="0.4">
      <c r="C2663" s="50"/>
    </row>
    <row r="2664" spans="3:3" x14ac:dyDescent="0.4">
      <c r="C2664" s="50"/>
    </row>
    <row r="2665" spans="3:3" x14ac:dyDescent="0.4">
      <c r="C2665" s="50"/>
    </row>
    <row r="2666" spans="3:3" x14ac:dyDescent="0.4">
      <c r="C2666" s="50"/>
    </row>
    <row r="2667" spans="3:3" x14ac:dyDescent="0.4">
      <c r="C2667" s="50"/>
    </row>
    <row r="2668" spans="3:3" x14ac:dyDescent="0.4">
      <c r="C2668" s="50"/>
    </row>
    <row r="2669" spans="3:3" x14ac:dyDescent="0.4">
      <c r="C2669" s="50"/>
    </row>
    <row r="2670" spans="3:3" x14ac:dyDescent="0.4">
      <c r="C2670" s="50"/>
    </row>
    <row r="2671" spans="3:3" x14ac:dyDescent="0.4">
      <c r="C2671" s="50"/>
    </row>
    <row r="2672" spans="3:3" x14ac:dyDescent="0.4">
      <c r="C2672" s="50"/>
    </row>
    <row r="2673" spans="3:3" x14ac:dyDescent="0.4">
      <c r="C2673" s="50"/>
    </row>
    <row r="2674" spans="3:3" x14ac:dyDescent="0.4">
      <c r="C2674" s="50"/>
    </row>
    <row r="2675" spans="3:3" x14ac:dyDescent="0.4">
      <c r="C2675" s="50"/>
    </row>
    <row r="2676" spans="3:3" x14ac:dyDescent="0.4">
      <c r="C2676" s="50"/>
    </row>
    <row r="2677" spans="3:3" x14ac:dyDescent="0.4">
      <c r="C2677" s="50"/>
    </row>
    <row r="2678" spans="3:3" x14ac:dyDescent="0.4">
      <c r="C2678" s="50"/>
    </row>
    <row r="2679" spans="3:3" x14ac:dyDescent="0.4">
      <c r="C2679" s="50"/>
    </row>
    <row r="2680" spans="3:3" x14ac:dyDescent="0.4">
      <c r="C2680" s="50"/>
    </row>
    <row r="2681" spans="3:3" x14ac:dyDescent="0.4">
      <c r="C2681" s="50"/>
    </row>
    <row r="2682" spans="3:3" x14ac:dyDescent="0.4">
      <c r="C2682" s="50"/>
    </row>
    <row r="2683" spans="3:3" x14ac:dyDescent="0.4">
      <c r="C2683" s="50"/>
    </row>
    <row r="2684" spans="3:3" x14ac:dyDescent="0.4">
      <c r="C2684" s="50"/>
    </row>
    <row r="2685" spans="3:3" x14ac:dyDescent="0.4">
      <c r="C2685" s="50"/>
    </row>
    <row r="2686" spans="3:3" x14ac:dyDescent="0.4">
      <c r="C2686" s="50"/>
    </row>
    <row r="2687" spans="3:3" x14ac:dyDescent="0.4">
      <c r="C2687" s="50"/>
    </row>
    <row r="2688" spans="3:3" x14ac:dyDescent="0.4">
      <c r="C2688" s="50"/>
    </row>
    <row r="2689" spans="3:3" x14ac:dyDescent="0.4">
      <c r="C2689" s="50"/>
    </row>
    <row r="2690" spans="3:3" x14ac:dyDescent="0.4">
      <c r="C2690" s="50"/>
    </row>
    <row r="2691" spans="3:3" x14ac:dyDescent="0.4">
      <c r="C2691" s="50"/>
    </row>
    <row r="2692" spans="3:3" x14ac:dyDescent="0.4">
      <c r="C2692" s="50"/>
    </row>
    <row r="2693" spans="3:3" x14ac:dyDescent="0.4">
      <c r="C2693" s="50"/>
    </row>
    <row r="2694" spans="3:3" x14ac:dyDescent="0.4">
      <c r="C2694" s="50"/>
    </row>
    <row r="2695" spans="3:3" x14ac:dyDescent="0.4">
      <c r="C2695" s="50"/>
    </row>
    <row r="2696" spans="3:3" x14ac:dyDescent="0.4">
      <c r="C2696" s="50"/>
    </row>
    <row r="2697" spans="3:3" x14ac:dyDescent="0.4">
      <c r="C2697" s="50"/>
    </row>
    <row r="2698" spans="3:3" x14ac:dyDescent="0.4">
      <c r="C2698" s="50"/>
    </row>
    <row r="2699" spans="3:3" x14ac:dyDescent="0.4">
      <c r="C2699" s="50"/>
    </row>
    <row r="2700" spans="3:3" x14ac:dyDescent="0.4">
      <c r="C2700" s="50"/>
    </row>
    <row r="2701" spans="3:3" x14ac:dyDescent="0.4">
      <c r="C2701" s="50"/>
    </row>
    <row r="2702" spans="3:3" x14ac:dyDescent="0.4">
      <c r="C2702" s="50"/>
    </row>
    <row r="2703" spans="3:3" x14ac:dyDescent="0.4">
      <c r="C2703" s="50"/>
    </row>
    <row r="2704" spans="3:3" x14ac:dyDescent="0.4">
      <c r="C2704" s="50"/>
    </row>
    <row r="2705" spans="3:3" x14ac:dyDescent="0.4">
      <c r="C2705" s="50"/>
    </row>
    <row r="2706" spans="3:3" x14ac:dyDescent="0.4">
      <c r="C2706" s="50"/>
    </row>
    <row r="2707" spans="3:3" x14ac:dyDescent="0.4">
      <c r="C2707" s="50"/>
    </row>
    <row r="2708" spans="3:3" x14ac:dyDescent="0.4">
      <c r="C2708" s="50"/>
    </row>
    <row r="2709" spans="3:3" x14ac:dyDescent="0.4">
      <c r="C2709" s="50"/>
    </row>
    <row r="2710" spans="3:3" x14ac:dyDescent="0.4">
      <c r="C2710" s="50"/>
    </row>
    <row r="2711" spans="3:3" x14ac:dyDescent="0.4">
      <c r="C2711" s="50"/>
    </row>
    <row r="2712" spans="3:3" x14ac:dyDescent="0.4">
      <c r="C2712" s="50"/>
    </row>
    <row r="2713" spans="3:3" x14ac:dyDescent="0.4">
      <c r="C2713" s="50"/>
    </row>
    <row r="2714" spans="3:3" x14ac:dyDescent="0.4">
      <c r="C2714" s="50"/>
    </row>
    <row r="2715" spans="3:3" x14ac:dyDescent="0.4">
      <c r="C2715" s="50"/>
    </row>
    <row r="2716" spans="3:3" x14ac:dyDescent="0.4">
      <c r="C2716" s="50"/>
    </row>
    <row r="2717" spans="3:3" x14ac:dyDescent="0.4">
      <c r="C2717" s="50"/>
    </row>
    <row r="2718" spans="3:3" x14ac:dyDescent="0.4">
      <c r="C2718" s="50"/>
    </row>
    <row r="2719" spans="3:3" x14ac:dyDescent="0.4">
      <c r="C2719" s="50"/>
    </row>
    <row r="2720" spans="3:3" x14ac:dyDescent="0.4">
      <c r="C2720" s="50"/>
    </row>
    <row r="2721" spans="3:3" x14ac:dyDescent="0.4">
      <c r="C2721" s="50"/>
    </row>
    <row r="2722" spans="3:3" x14ac:dyDescent="0.4">
      <c r="C2722" s="50"/>
    </row>
    <row r="2723" spans="3:3" x14ac:dyDescent="0.4">
      <c r="C2723" s="50"/>
    </row>
    <row r="2724" spans="3:3" x14ac:dyDescent="0.4">
      <c r="C2724" s="50"/>
    </row>
    <row r="2725" spans="3:3" x14ac:dyDescent="0.4">
      <c r="C2725" s="50"/>
    </row>
    <row r="2726" spans="3:3" x14ac:dyDescent="0.4">
      <c r="C2726" s="50"/>
    </row>
    <row r="2727" spans="3:3" x14ac:dyDescent="0.4">
      <c r="C2727" s="50"/>
    </row>
    <row r="2728" spans="3:3" x14ac:dyDescent="0.4">
      <c r="C2728" s="50"/>
    </row>
    <row r="2729" spans="3:3" x14ac:dyDescent="0.4">
      <c r="C2729" s="50"/>
    </row>
    <row r="2730" spans="3:3" x14ac:dyDescent="0.4">
      <c r="C2730" s="50"/>
    </row>
    <row r="2731" spans="3:3" x14ac:dyDescent="0.4">
      <c r="C2731" s="50"/>
    </row>
    <row r="2732" spans="3:3" x14ac:dyDescent="0.4">
      <c r="C2732" s="50"/>
    </row>
    <row r="2733" spans="3:3" x14ac:dyDescent="0.4">
      <c r="C2733" s="50"/>
    </row>
    <row r="2734" spans="3:3" x14ac:dyDescent="0.4">
      <c r="C2734" s="50"/>
    </row>
    <row r="2735" spans="3:3" x14ac:dyDescent="0.4">
      <c r="C2735" s="50"/>
    </row>
    <row r="2736" spans="3:3" x14ac:dyDescent="0.4">
      <c r="C2736" s="50"/>
    </row>
    <row r="2737" spans="3:3" x14ac:dyDescent="0.4">
      <c r="C2737" s="50"/>
    </row>
    <row r="2738" spans="3:3" x14ac:dyDescent="0.4">
      <c r="C2738" s="50"/>
    </row>
    <row r="2739" spans="3:3" x14ac:dyDescent="0.4">
      <c r="C2739" s="50"/>
    </row>
    <row r="2740" spans="3:3" x14ac:dyDescent="0.4">
      <c r="C2740" s="50"/>
    </row>
    <row r="2741" spans="3:3" x14ac:dyDescent="0.4">
      <c r="C2741" s="50"/>
    </row>
    <row r="2742" spans="3:3" x14ac:dyDescent="0.4">
      <c r="C2742" s="50"/>
    </row>
    <row r="2743" spans="3:3" x14ac:dyDescent="0.4">
      <c r="C2743" s="50"/>
    </row>
    <row r="2744" spans="3:3" x14ac:dyDescent="0.4">
      <c r="C2744" s="50"/>
    </row>
    <row r="2745" spans="3:3" x14ac:dyDescent="0.4">
      <c r="C2745" s="50"/>
    </row>
    <row r="2746" spans="3:3" x14ac:dyDescent="0.4">
      <c r="C2746" s="50"/>
    </row>
    <row r="2747" spans="3:3" x14ac:dyDescent="0.4">
      <c r="C2747" s="50"/>
    </row>
    <row r="2748" spans="3:3" x14ac:dyDescent="0.4">
      <c r="C2748" s="50"/>
    </row>
    <row r="2749" spans="3:3" x14ac:dyDescent="0.4">
      <c r="C2749" s="50"/>
    </row>
    <row r="2750" spans="3:3" x14ac:dyDescent="0.4">
      <c r="C2750" s="50"/>
    </row>
    <row r="2751" spans="3:3" x14ac:dyDescent="0.4">
      <c r="C2751" s="50"/>
    </row>
    <row r="2752" spans="3:3" x14ac:dyDescent="0.4">
      <c r="C2752" s="50"/>
    </row>
    <row r="2753" spans="3:3" x14ac:dyDescent="0.4">
      <c r="C2753" s="50"/>
    </row>
    <row r="2754" spans="3:3" x14ac:dyDescent="0.4">
      <c r="C2754" s="50"/>
    </row>
    <row r="2755" spans="3:3" x14ac:dyDescent="0.4">
      <c r="C2755" s="50"/>
    </row>
    <row r="2756" spans="3:3" x14ac:dyDescent="0.4">
      <c r="C2756" s="50"/>
    </row>
    <row r="2757" spans="3:3" x14ac:dyDescent="0.4">
      <c r="C2757" s="50"/>
    </row>
    <row r="2758" spans="3:3" x14ac:dyDescent="0.4">
      <c r="C2758" s="50"/>
    </row>
    <row r="2759" spans="3:3" x14ac:dyDescent="0.4">
      <c r="C2759" s="50"/>
    </row>
    <row r="2760" spans="3:3" x14ac:dyDescent="0.4">
      <c r="C2760" s="50"/>
    </row>
    <row r="2761" spans="3:3" x14ac:dyDescent="0.4">
      <c r="C2761" s="50"/>
    </row>
    <row r="2762" spans="3:3" x14ac:dyDescent="0.4">
      <c r="C2762" s="50"/>
    </row>
    <row r="2763" spans="3:3" x14ac:dyDescent="0.4">
      <c r="C2763" s="50"/>
    </row>
    <row r="2764" spans="3:3" x14ac:dyDescent="0.4">
      <c r="C2764" s="50"/>
    </row>
    <row r="2765" spans="3:3" x14ac:dyDescent="0.4">
      <c r="C2765" s="50"/>
    </row>
    <row r="2766" spans="3:3" x14ac:dyDescent="0.4">
      <c r="C2766" s="50"/>
    </row>
    <row r="2767" spans="3:3" x14ac:dyDescent="0.4">
      <c r="C2767" s="50"/>
    </row>
    <row r="2768" spans="3:3" x14ac:dyDescent="0.4">
      <c r="C2768" s="50"/>
    </row>
    <row r="2769" spans="3:3" x14ac:dyDescent="0.4">
      <c r="C2769" s="50"/>
    </row>
    <row r="2770" spans="3:3" x14ac:dyDescent="0.4">
      <c r="C2770" s="50"/>
    </row>
    <row r="2771" spans="3:3" x14ac:dyDescent="0.4">
      <c r="C2771" s="50"/>
    </row>
    <row r="2772" spans="3:3" x14ac:dyDescent="0.4">
      <c r="C2772" s="50"/>
    </row>
    <row r="2773" spans="3:3" x14ac:dyDescent="0.4">
      <c r="C2773" s="50"/>
    </row>
    <row r="2774" spans="3:3" x14ac:dyDescent="0.4">
      <c r="C2774" s="50"/>
    </row>
    <row r="2775" spans="3:3" x14ac:dyDescent="0.4">
      <c r="C2775" s="50"/>
    </row>
    <row r="2776" spans="3:3" x14ac:dyDescent="0.4">
      <c r="C2776" s="50"/>
    </row>
    <row r="2777" spans="3:3" x14ac:dyDescent="0.4">
      <c r="C2777" s="50"/>
    </row>
    <row r="2778" spans="3:3" x14ac:dyDescent="0.4">
      <c r="C2778" s="50"/>
    </row>
    <row r="2779" spans="3:3" x14ac:dyDescent="0.4">
      <c r="C2779" s="50"/>
    </row>
    <row r="2780" spans="3:3" x14ac:dyDescent="0.4">
      <c r="C2780" s="50"/>
    </row>
    <row r="2781" spans="3:3" x14ac:dyDescent="0.4">
      <c r="C2781" s="50"/>
    </row>
    <row r="2782" spans="3:3" x14ac:dyDescent="0.4">
      <c r="C2782" s="50"/>
    </row>
    <row r="2783" spans="3:3" x14ac:dyDescent="0.4">
      <c r="C2783" s="50"/>
    </row>
    <row r="2784" spans="3:3" x14ac:dyDescent="0.4">
      <c r="C2784" s="50"/>
    </row>
    <row r="2785" spans="3:3" x14ac:dyDescent="0.4">
      <c r="C2785" s="50"/>
    </row>
    <row r="2786" spans="3:3" x14ac:dyDescent="0.4">
      <c r="C2786" s="50"/>
    </row>
    <row r="2787" spans="3:3" x14ac:dyDescent="0.4">
      <c r="C2787" s="50"/>
    </row>
    <row r="2788" spans="3:3" x14ac:dyDescent="0.4">
      <c r="C2788" s="50"/>
    </row>
    <row r="2789" spans="3:3" x14ac:dyDescent="0.4">
      <c r="C2789" s="50"/>
    </row>
    <row r="2790" spans="3:3" x14ac:dyDescent="0.4">
      <c r="C2790" s="50"/>
    </row>
    <row r="2791" spans="3:3" x14ac:dyDescent="0.4">
      <c r="C2791" s="50"/>
    </row>
    <row r="2792" spans="3:3" x14ac:dyDescent="0.4">
      <c r="C2792" s="50"/>
    </row>
    <row r="2793" spans="3:3" x14ac:dyDescent="0.4">
      <c r="C2793" s="50"/>
    </row>
    <row r="2794" spans="3:3" x14ac:dyDescent="0.4">
      <c r="C2794" s="50"/>
    </row>
    <row r="2795" spans="3:3" x14ac:dyDescent="0.4">
      <c r="C2795" s="50"/>
    </row>
    <row r="2796" spans="3:3" x14ac:dyDescent="0.4">
      <c r="C2796" s="50"/>
    </row>
    <row r="2797" spans="3:3" x14ac:dyDescent="0.4">
      <c r="C2797" s="50"/>
    </row>
    <row r="2798" spans="3:3" x14ac:dyDescent="0.4">
      <c r="C2798" s="50"/>
    </row>
    <row r="2799" spans="3:3" x14ac:dyDescent="0.4">
      <c r="C2799" s="50"/>
    </row>
    <row r="2800" spans="3:3" x14ac:dyDescent="0.4">
      <c r="C2800" s="50"/>
    </row>
    <row r="2801" spans="3:3" x14ac:dyDescent="0.4">
      <c r="C2801" s="50"/>
    </row>
    <row r="2802" spans="3:3" x14ac:dyDescent="0.4">
      <c r="C2802" s="50"/>
    </row>
    <row r="2803" spans="3:3" x14ac:dyDescent="0.4">
      <c r="C2803" s="50"/>
    </row>
    <row r="2804" spans="3:3" x14ac:dyDescent="0.4">
      <c r="C2804" s="50"/>
    </row>
    <row r="2805" spans="3:3" x14ac:dyDescent="0.4">
      <c r="C2805" s="50"/>
    </row>
    <row r="2806" spans="3:3" x14ac:dyDescent="0.4">
      <c r="C2806" s="50"/>
    </row>
    <row r="2807" spans="3:3" x14ac:dyDescent="0.4">
      <c r="C2807" s="50"/>
    </row>
    <row r="2808" spans="3:3" x14ac:dyDescent="0.4">
      <c r="C2808" s="50"/>
    </row>
    <row r="2809" spans="3:3" x14ac:dyDescent="0.4">
      <c r="C2809" s="50"/>
    </row>
    <row r="2810" spans="3:3" x14ac:dyDescent="0.4">
      <c r="C2810" s="50"/>
    </row>
    <row r="2811" spans="3:3" x14ac:dyDescent="0.4">
      <c r="C2811" s="50"/>
    </row>
    <row r="2812" spans="3:3" x14ac:dyDescent="0.4">
      <c r="C2812" s="50"/>
    </row>
    <row r="2813" spans="3:3" x14ac:dyDescent="0.4">
      <c r="C2813" s="50"/>
    </row>
    <row r="2814" spans="3:3" x14ac:dyDescent="0.4">
      <c r="C2814" s="50"/>
    </row>
    <row r="2815" spans="3:3" x14ac:dyDescent="0.4">
      <c r="C2815" s="50"/>
    </row>
    <row r="2816" spans="3:3" x14ac:dyDescent="0.4">
      <c r="C2816" s="50"/>
    </row>
    <row r="2817" spans="3:3" x14ac:dyDescent="0.4">
      <c r="C2817" s="50"/>
    </row>
    <row r="2818" spans="3:3" x14ac:dyDescent="0.4">
      <c r="C2818" s="50"/>
    </row>
    <row r="2819" spans="3:3" x14ac:dyDescent="0.4">
      <c r="C2819" s="50"/>
    </row>
    <row r="2820" spans="3:3" x14ac:dyDescent="0.4">
      <c r="C2820" s="50"/>
    </row>
    <row r="2821" spans="3:3" x14ac:dyDescent="0.4">
      <c r="C2821" s="50"/>
    </row>
    <row r="2822" spans="3:3" x14ac:dyDescent="0.4">
      <c r="C2822" s="50"/>
    </row>
    <row r="2823" spans="3:3" x14ac:dyDescent="0.4">
      <c r="C2823" s="50"/>
    </row>
    <row r="2824" spans="3:3" x14ac:dyDescent="0.4">
      <c r="C2824" s="50"/>
    </row>
    <row r="2825" spans="3:3" x14ac:dyDescent="0.4">
      <c r="C2825" s="50"/>
    </row>
    <row r="2826" spans="3:3" x14ac:dyDescent="0.4">
      <c r="C2826" s="50"/>
    </row>
    <row r="2827" spans="3:3" x14ac:dyDescent="0.4">
      <c r="C2827" s="50"/>
    </row>
    <row r="2828" spans="3:3" x14ac:dyDescent="0.4">
      <c r="C2828" s="50"/>
    </row>
    <row r="2829" spans="3:3" x14ac:dyDescent="0.4">
      <c r="C2829" s="50"/>
    </row>
    <row r="2830" spans="3:3" x14ac:dyDescent="0.4">
      <c r="C2830" s="50"/>
    </row>
    <row r="2831" spans="3:3" x14ac:dyDescent="0.4">
      <c r="C2831" s="50"/>
    </row>
    <row r="2832" spans="3:3" x14ac:dyDescent="0.4">
      <c r="C2832" s="50"/>
    </row>
    <row r="2833" spans="3:3" x14ac:dyDescent="0.4">
      <c r="C2833" s="50"/>
    </row>
    <row r="2834" spans="3:3" x14ac:dyDescent="0.4">
      <c r="C2834" s="50"/>
    </row>
    <row r="2835" spans="3:3" x14ac:dyDescent="0.4">
      <c r="C2835" s="50"/>
    </row>
    <row r="2836" spans="3:3" x14ac:dyDescent="0.4">
      <c r="C2836" s="50"/>
    </row>
    <row r="2837" spans="3:3" x14ac:dyDescent="0.4">
      <c r="C2837" s="50"/>
    </row>
    <row r="2838" spans="3:3" x14ac:dyDescent="0.4">
      <c r="C2838" s="50"/>
    </row>
    <row r="2839" spans="3:3" x14ac:dyDescent="0.4">
      <c r="C2839" s="50"/>
    </row>
    <row r="2840" spans="3:3" x14ac:dyDescent="0.4">
      <c r="C2840" s="50"/>
    </row>
    <row r="2841" spans="3:3" x14ac:dyDescent="0.4">
      <c r="C2841" s="50"/>
    </row>
    <row r="2842" spans="3:3" x14ac:dyDescent="0.4">
      <c r="C2842" s="50"/>
    </row>
    <row r="2843" spans="3:3" x14ac:dyDescent="0.4">
      <c r="C2843" s="50"/>
    </row>
    <row r="2844" spans="3:3" x14ac:dyDescent="0.4">
      <c r="C2844" s="50"/>
    </row>
    <row r="2845" spans="3:3" x14ac:dyDescent="0.4">
      <c r="C2845" s="50"/>
    </row>
    <row r="2846" spans="3:3" x14ac:dyDescent="0.4">
      <c r="C2846" s="50"/>
    </row>
    <row r="2847" spans="3:3" x14ac:dyDescent="0.4">
      <c r="C2847" s="50"/>
    </row>
    <row r="2848" spans="3:3" x14ac:dyDescent="0.4">
      <c r="C2848" s="50"/>
    </row>
    <row r="2849" spans="3:3" x14ac:dyDescent="0.4">
      <c r="C2849" s="50"/>
    </row>
    <row r="2850" spans="3:3" x14ac:dyDescent="0.4">
      <c r="C2850" s="50"/>
    </row>
    <row r="2851" spans="3:3" x14ac:dyDescent="0.4">
      <c r="C2851" s="50"/>
    </row>
    <row r="2852" spans="3:3" x14ac:dyDescent="0.4">
      <c r="C2852" s="50"/>
    </row>
    <row r="2853" spans="3:3" x14ac:dyDescent="0.4">
      <c r="C2853" s="50"/>
    </row>
    <row r="2854" spans="3:3" x14ac:dyDescent="0.4">
      <c r="C2854" s="50"/>
    </row>
    <row r="2855" spans="3:3" x14ac:dyDescent="0.4">
      <c r="C2855" s="50"/>
    </row>
    <row r="2856" spans="3:3" x14ac:dyDescent="0.4">
      <c r="C2856" s="50"/>
    </row>
    <row r="2857" spans="3:3" x14ac:dyDescent="0.4">
      <c r="C2857" s="50"/>
    </row>
    <row r="2858" spans="3:3" x14ac:dyDescent="0.4">
      <c r="C2858" s="50"/>
    </row>
    <row r="2859" spans="3:3" x14ac:dyDescent="0.4">
      <c r="C2859" s="50"/>
    </row>
    <row r="2860" spans="3:3" x14ac:dyDescent="0.4">
      <c r="C2860" s="50"/>
    </row>
    <row r="2861" spans="3:3" x14ac:dyDescent="0.4">
      <c r="C2861" s="50"/>
    </row>
    <row r="2862" spans="3:3" x14ac:dyDescent="0.4">
      <c r="C2862" s="50"/>
    </row>
    <row r="2863" spans="3:3" x14ac:dyDescent="0.4">
      <c r="C2863" s="50"/>
    </row>
    <row r="2864" spans="3:3" x14ac:dyDescent="0.4">
      <c r="C2864" s="50"/>
    </row>
    <row r="2865" spans="3:3" x14ac:dyDescent="0.4">
      <c r="C2865" s="50"/>
    </row>
    <row r="2866" spans="3:3" x14ac:dyDescent="0.4">
      <c r="C2866" s="50"/>
    </row>
    <row r="2867" spans="3:3" x14ac:dyDescent="0.4">
      <c r="C2867" s="50"/>
    </row>
    <row r="2868" spans="3:3" x14ac:dyDescent="0.4">
      <c r="C2868" s="50"/>
    </row>
    <row r="2869" spans="3:3" x14ac:dyDescent="0.4">
      <c r="C2869" s="50"/>
    </row>
    <row r="2870" spans="3:3" x14ac:dyDescent="0.4">
      <c r="C2870" s="50"/>
    </row>
    <row r="2871" spans="3:3" x14ac:dyDescent="0.4">
      <c r="C2871" s="50"/>
    </row>
    <row r="2872" spans="3:3" x14ac:dyDescent="0.4">
      <c r="C2872" s="50"/>
    </row>
    <row r="2873" spans="3:3" x14ac:dyDescent="0.4">
      <c r="C2873" s="50"/>
    </row>
    <row r="2874" spans="3:3" x14ac:dyDescent="0.4">
      <c r="C2874" s="50"/>
    </row>
    <row r="2875" spans="3:3" x14ac:dyDescent="0.4">
      <c r="C2875" s="50"/>
    </row>
    <row r="2876" spans="3:3" x14ac:dyDescent="0.4">
      <c r="C2876" s="50"/>
    </row>
    <row r="2877" spans="3:3" x14ac:dyDescent="0.4">
      <c r="C2877" s="50"/>
    </row>
    <row r="2878" spans="3:3" x14ac:dyDescent="0.4">
      <c r="C2878" s="50"/>
    </row>
    <row r="2879" spans="3:3" x14ac:dyDescent="0.4">
      <c r="C2879" s="50"/>
    </row>
    <row r="2880" spans="3:3" x14ac:dyDescent="0.4">
      <c r="C2880" s="50"/>
    </row>
    <row r="2881" spans="3:3" x14ac:dyDescent="0.4">
      <c r="C2881" s="50"/>
    </row>
    <row r="2882" spans="3:3" x14ac:dyDescent="0.4">
      <c r="C2882" s="50"/>
    </row>
    <row r="2883" spans="3:3" x14ac:dyDescent="0.4">
      <c r="C2883" s="50"/>
    </row>
    <row r="2884" spans="3:3" x14ac:dyDescent="0.4">
      <c r="C2884" s="50"/>
    </row>
    <row r="2885" spans="3:3" x14ac:dyDescent="0.4">
      <c r="C2885" s="50"/>
    </row>
    <row r="2886" spans="3:3" x14ac:dyDescent="0.4">
      <c r="C2886" s="50"/>
    </row>
    <row r="2887" spans="3:3" x14ac:dyDescent="0.4">
      <c r="C2887" s="50"/>
    </row>
    <row r="2888" spans="3:3" x14ac:dyDescent="0.4">
      <c r="C2888" s="50"/>
    </row>
    <row r="2889" spans="3:3" x14ac:dyDescent="0.4">
      <c r="C2889" s="50"/>
    </row>
    <row r="2890" spans="3:3" x14ac:dyDescent="0.4">
      <c r="C2890" s="50"/>
    </row>
    <row r="2891" spans="3:3" x14ac:dyDescent="0.4">
      <c r="C2891" s="50"/>
    </row>
    <row r="2892" spans="3:3" x14ac:dyDescent="0.4">
      <c r="C2892" s="50"/>
    </row>
    <row r="2893" spans="3:3" x14ac:dyDescent="0.4">
      <c r="C2893" s="50"/>
    </row>
    <row r="2894" spans="3:3" x14ac:dyDescent="0.4">
      <c r="C2894" s="50"/>
    </row>
    <row r="2895" spans="3:3" x14ac:dyDescent="0.4">
      <c r="C2895" s="50"/>
    </row>
    <row r="2896" spans="3:3" x14ac:dyDescent="0.4">
      <c r="C2896" s="50"/>
    </row>
    <row r="2897" spans="3:3" x14ac:dyDescent="0.4">
      <c r="C2897" s="50"/>
    </row>
    <row r="2898" spans="3:3" x14ac:dyDescent="0.4">
      <c r="C2898" s="50"/>
    </row>
    <row r="2899" spans="3:3" x14ac:dyDescent="0.4">
      <c r="C2899" s="50"/>
    </row>
    <row r="2900" spans="3:3" x14ac:dyDescent="0.4">
      <c r="C2900" s="50"/>
    </row>
    <row r="2901" spans="3:3" x14ac:dyDescent="0.4">
      <c r="C2901" s="50"/>
    </row>
    <row r="2902" spans="3:3" x14ac:dyDescent="0.4">
      <c r="C2902" s="50"/>
    </row>
    <row r="2903" spans="3:3" x14ac:dyDescent="0.4">
      <c r="C2903" s="50"/>
    </row>
    <row r="2904" spans="3:3" x14ac:dyDescent="0.4">
      <c r="C2904" s="50"/>
    </row>
    <row r="2905" spans="3:3" x14ac:dyDescent="0.4">
      <c r="C2905" s="50"/>
    </row>
    <row r="2906" spans="3:3" x14ac:dyDescent="0.4">
      <c r="C2906" s="50"/>
    </row>
    <row r="2907" spans="3:3" x14ac:dyDescent="0.4">
      <c r="C2907" s="50"/>
    </row>
    <row r="2908" spans="3:3" x14ac:dyDescent="0.4">
      <c r="C2908" s="50"/>
    </row>
    <row r="2909" spans="3:3" x14ac:dyDescent="0.4">
      <c r="C2909" s="50"/>
    </row>
    <row r="2910" spans="3:3" x14ac:dyDescent="0.4">
      <c r="C2910" s="50"/>
    </row>
    <row r="2911" spans="3:3" x14ac:dyDescent="0.4">
      <c r="C2911" s="50"/>
    </row>
    <row r="2912" spans="3:3" x14ac:dyDescent="0.4">
      <c r="C2912" s="50"/>
    </row>
    <row r="2913" spans="3:3" x14ac:dyDescent="0.4">
      <c r="C2913" s="50"/>
    </row>
    <row r="2914" spans="3:3" x14ac:dyDescent="0.4">
      <c r="C2914" s="50"/>
    </row>
    <row r="2915" spans="3:3" x14ac:dyDescent="0.4">
      <c r="C2915" s="50"/>
    </row>
    <row r="2916" spans="3:3" x14ac:dyDescent="0.4">
      <c r="C2916" s="50"/>
    </row>
    <row r="2917" spans="3:3" x14ac:dyDescent="0.4">
      <c r="C2917" s="50"/>
    </row>
    <row r="2918" spans="3:3" x14ac:dyDescent="0.4">
      <c r="C2918" s="50"/>
    </row>
    <row r="2919" spans="3:3" x14ac:dyDescent="0.4">
      <c r="C2919" s="50"/>
    </row>
    <row r="2920" spans="3:3" x14ac:dyDescent="0.4">
      <c r="C2920" s="50"/>
    </row>
    <row r="2921" spans="3:3" x14ac:dyDescent="0.4">
      <c r="C2921" s="50"/>
    </row>
    <row r="2922" spans="3:3" x14ac:dyDescent="0.4">
      <c r="C2922" s="50"/>
    </row>
    <row r="2923" spans="3:3" x14ac:dyDescent="0.4">
      <c r="C2923" s="50"/>
    </row>
    <row r="2924" spans="3:3" x14ac:dyDescent="0.4">
      <c r="C2924" s="50"/>
    </row>
    <row r="2925" spans="3:3" x14ac:dyDescent="0.4">
      <c r="C2925" s="50"/>
    </row>
    <row r="2926" spans="3:3" x14ac:dyDescent="0.4">
      <c r="C2926" s="50"/>
    </row>
    <row r="2927" spans="3:3" x14ac:dyDescent="0.4">
      <c r="C2927" s="50"/>
    </row>
    <row r="2928" spans="3:3" x14ac:dyDescent="0.4">
      <c r="C2928" s="50"/>
    </row>
    <row r="2929" spans="3:3" x14ac:dyDescent="0.4">
      <c r="C2929" s="50"/>
    </row>
    <row r="2930" spans="3:3" x14ac:dyDescent="0.4">
      <c r="C2930" s="50"/>
    </row>
    <row r="2931" spans="3:3" x14ac:dyDescent="0.4">
      <c r="C2931" s="50"/>
    </row>
    <row r="2932" spans="3:3" x14ac:dyDescent="0.4">
      <c r="C2932" s="50"/>
    </row>
    <row r="2933" spans="3:3" x14ac:dyDescent="0.4">
      <c r="C2933" s="50"/>
    </row>
    <row r="2934" spans="3:3" x14ac:dyDescent="0.4">
      <c r="C2934" s="50"/>
    </row>
    <row r="2935" spans="3:3" x14ac:dyDescent="0.4">
      <c r="C2935" s="50"/>
    </row>
    <row r="2936" spans="3:3" x14ac:dyDescent="0.4">
      <c r="C2936" s="50"/>
    </row>
    <row r="2937" spans="3:3" x14ac:dyDescent="0.4">
      <c r="C2937" s="50"/>
    </row>
    <row r="2938" spans="3:3" x14ac:dyDescent="0.4">
      <c r="C2938" s="50"/>
    </row>
    <row r="2939" spans="3:3" x14ac:dyDescent="0.4">
      <c r="C2939" s="50"/>
    </row>
    <row r="2940" spans="3:3" x14ac:dyDescent="0.4">
      <c r="C2940" s="50"/>
    </row>
    <row r="2941" spans="3:3" x14ac:dyDescent="0.4">
      <c r="C2941" s="50"/>
    </row>
    <row r="2942" spans="3:3" x14ac:dyDescent="0.4">
      <c r="C2942" s="50"/>
    </row>
    <row r="2943" spans="3:3" x14ac:dyDescent="0.4">
      <c r="C2943" s="50"/>
    </row>
    <row r="2944" spans="3:3" x14ac:dyDescent="0.4">
      <c r="C2944" s="50"/>
    </row>
    <row r="2945" spans="3:3" x14ac:dyDescent="0.4">
      <c r="C2945" s="50"/>
    </row>
    <row r="2946" spans="3:3" x14ac:dyDescent="0.4">
      <c r="C2946" s="50"/>
    </row>
    <row r="2947" spans="3:3" x14ac:dyDescent="0.4">
      <c r="C2947" s="50"/>
    </row>
    <row r="2948" spans="3:3" x14ac:dyDescent="0.4">
      <c r="C2948" s="50"/>
    </row>
    <row r="2949" spans="3:3" x14ac:dyDescent="0.4">
      <c r="C2949" s="50"/>
    </row>
    <row r="2950" spans="3:3" x14ac:dyDescent="0.4">
      <c r="C2950" s="50"/>
    </row>
    <row r="2951" spans="3:3" x14ac:dyDescent="0.4">
      <c r="C2951" s="50"/>
    </row>
    <row r="2952" spans="3:3" x14ac:dyDescent="0.4">
      <c r="C2952" s="50"/>
    </row>
    <row r="2953" spans="3:3" x14ac:dyDescent="0.4">
      <c r="C2953" s="50"/>
    </row>
    <row r="2954" spans="3:3" x14ac:dyDescent="0.4">
      <c r="C2954" s="50"/>
    </row>
    <row r="2955" spans="3:3" x14ac:dyDescent="0.4">
      <c r="C2955" s="50"/>
    </row>
    <row r="2956" spans="3:3" x14ac:dyDescent="0.4">
      <c r="C2956" s="50"/>
    </row>
    <row r="2957" spans="3:3" x14ac:dyDescent="0.4">
      <c r="C2957" s="50"/>
    </row>
    <row r="2958" spans="3:3" x14ac:dyDescent="0.4">
      <c r="C2958" s="50"/>
    </row>
    <row r="2959" spans="3:3" x14ac:dyDescent="0.4">
      <c r="C2959" s="50"/>
    </row>
    <row r="2960" spans="3:3" x14ac:dyDescent="0.4">
      <c r="C2960" s="50"/>
    </row>
    <row r="2961" spans="3:3" x14ac:dyDescent="0.4">
      <c r="C2961" s="50"/>
    </row>
    <row r="2962" spans="3:3" x14ac:dyDescent="0.4">
      <c r="C2962" s="50"/>
    </row>
    <row r="2963" spans="3:3" x14ac:dyDescent="0.4">
      <c r="C2963" s="50"/>
    </row>
    <row r="2964" spans="3:3" x14ac:dyDescent="0.4">
      <c r="C2964" s="50"/>
    </row>
    <row r="2965" spans="3:3" x14ac:dyDescent="0.4">
      <c r="C2965" s="50"/>
    </row>
    <row r="2966" spans="3:3" x14ac:dyDescent="0.4">
      <c r="C2966" s="50"/>
    </row>
    <row r="2967" spans="3:3" x14ac:dyDescent="0.4">
      <c r="C2967" s="50"/>
    </row>
    <row r="2968" spans="3:3" x14ac:dyDescent="0.4">
      <c r="C2968" s="50"/>
    </row>
    <row r="2969" spans="3:3" x14ac:dyDescent="0.4">
      <c r="C2969" s="50"/>
    </row>
    <row r="2970" spans="3:3" x14ac:dyDescent="0.4">
      <c r="C2970" s="50"/>
    </row>
    <row r="2971" spans="3:3" x14ac:dyDescent="0.4">
      <c r="C2971" s="50"/>
    </row>
    <row r="2972" spans="3:3" x14ac:dyDescent="0.4">
      <c r="C2972" s="50"/>
    </row>
    <row r="2973" spans="3:3" x14ac:dyDescent="0.4">
      <c r="C2973" s="50"/>
    </row>
    <row r="2974" spans="3:3" x14ac:dyDescent="0.4">
      <c r="C2974" s="50"/>
    </row>
    <row r="2975" spans="3:3" x14ac:dyDescent="0.4">
      <c r="C2975" s="50"/>
    </row>
    <row r="2976" spans="3:3" x14ac:dyDescent="0.4">
      <c r="C2976" s="50"/>
    </row>
    <row r="2977" spans="3:3" x14ac:dyDescent="0.4">
      <c r="C2977" s="50"/>
    </row>
    <row r="2978" spans="3:3" x14ac:dyDescent="0.4">
      <c r="C2978" s="50"/>
    </row>
    <row r="2979" spans="3:3" x14ac:dyDescent="0.4">
      <c r="C2979" s="50"/>
    </row>
    <row r="2980" spans="3:3" x14ac:dyDescent="0.4">
      <c r="C2980" s="50"/>
    </row>
    <row r="2981" spans="3:3" x14ac:dyDescent="0.4">
      <c r="C2981" s="50"/>
    </row>
    <row r="2982" spans="3:3" x14ac:dyDescent="0.4">
      <c r="C2982" s="50"/>
    </row>
    <row r="2983" spans="3:3" x14ac:dyDescent="0.4">
      <c r="C2983" s="50"/>
    </row>
    <row r="2984" spans="3:3" x14ac:dyDescent="0.4">
      <c r="C2984" s="50"/>
    </row>
    <row r="2985" spans="3:3" x14ac:dyDescent="0.4">
      <c r="C2985" s="50"/>
    </row>
    <row r="2986" spans="3:3" x14ac:dyDescent="0.4">
      <c r="C2986" s="50"/>
    </row>
    <row r="2987" spans="3:3" x14ac:dyDescent="0.4">
      <c r="C2987" s="50"/>
    </row>
    <row r="2988" spans="3:3" x14ac:dyDescent="0.4">
      <c r="C2988" s="50"/>
    </row>
    <row r="2989" spans="3:3" x14ac:dyDescent="0.4">
      <c r="C2989" s="50"/>
    </row>
    <row r="2990" spans="3:3" x14ac:dyDescent="0.4">
      <c r="C2990" s="50"/>
    </row>
    <row r="2991" spans="3:3" x14ac:dyDescent="0.4">
      <c r="C2991" s="50"/>
    </row>
    <row r="2992" spans="3:3" x14ac:dyDescent="0.4">
      <c r="C2992" s="50"/>
    </row>
    <row r="2993" spans="3:3" x14ac:dyDescent="0.4">
      <c r="C2993" s="50"/>
    </row>
    <row r="2994" spans="3:3" x14ac:dyDescent="0.4">
      <c r="C2994" s="50"/>
    </row>
    <row r="2995" spans="3:3" x14ac:dyDescent="0.4">
      <c r="C2995" s="50"/>
    </row>
    <row r="2996" spans="3:3" x14ac:dyDescent="0.4">
      <c r="C2996" s="50"/>
    </row>
    <row r="2997" spans="3:3" x14ac:dyDescent="0.4">
      <c r="C2997" s="50"/>
    </row>
    <row r="2998" spans="3:3" x14ac:dyDescent="0.4">
      <c r="C2998" s="50"/>
    </row>
    <row r="2999" spans="3:3" x14ac:dyDescent="0.4">
      <c r="C2999" s="50"/>
    </row>
    <row r="3000" spans="3:3" x14ac:dyDescent="0.4">
      <c r="C3000" s="50"/>
    </row>
    <row r="3001" spans="3:3" x14ac:dyDescent="0.4">
      <c r="C3001" s="50"/>
    </row>
    <row r="3002" spans="3:3" x14ac:dyDescent="0.4">
      <c r="C3002" s="50"/>
    </row>
    <row r="3003" spans="3:3" x14ac:dyDescent="0.4">
      <c r="C3003" s="50"/>
    </row>
    <row r="3004" spans="3:3" x14ac:dyDescent="0.4">
      <c r="C3004" s="50"/>
    </row>
    <row r="3005" spans="3:3" x14ac:dyDescent="0.4">
      <c r="C3005" s="50"/>
    </row>
    <row r="3006" spans="3:3" x14ac:dyDescent="0.4">
      <c r="C3006" s="50"/>
    </row>
    <row r="3007" spans="3:3" x14ac:dyDescent="0.4">
      <c r="C3007" s="50"/>
    </row>
    <row r="3008" spans="3:3" x14ac:dyDescent="0.4">
      <c r="C3008" s="50"/>
    </row>
    <row r="3009" spans="3:3" x14ac:dyDescent="0.4">
      <c r="C3009" s="50"/>
    </row>
    <row r="3010" spans="3:3" x14ac:dyDescent="0.4">
      <c r="C3010" s="50"/>
    </row>
    <row r="3011" spans="3:3" x14ac:dyDescent="0.4">
      <c r="C3011" s="50"/>
    </row>
    <row r="3012" spans="3:3" x14ac:dyDescent="0.4">
      <c r="C3012" s="50"/>
    </row>
    <row r="3013" spans="3:3" x14ac:dyDescent="0.4">
      <c r="C3013" s="50"/>
    </row>
    <row r="3014" spans="3:3" x14ac:dyDescent="0.4">
      <c r="C3014" s="50"/>
    </row>
    <row r="3015" spans="3:3" x14ac:dyDescent="0.4">
      <c r="C3015" s="50"/>
    </row>
    <row r="3016" spans="3:3" x14ac:dyDescent="0.4">
      <c r="C3016" s="50"/>
    </row>
    <row r="3017" spans="3:3" x14ac:dyDescent="0.4">
      <c r="C3017" s="50"/>
    </row>
    <row r="3018" spans="3:3" x14ac:dyDescent="0.4">
      <c r="C3018" s="50"/>
    </row>
    <row r="3019" spans="3:3" x14ac:dyDescent="0.4">
      <c r="C3019" s="50"/>
    </row>
    <row r="3020" spans="3:3" x14ac:dyDescent="0.4">
      <c r="C3020" s="50"/>
    </row>
    <row r="3021" spans="3:3" x14ac:dyDescent="0.4">
      <c r="C3021" s="50"/>
    </row>
    <row r="3022" spans="3:3" x14ac:dyDescent="0.4">
      <c r="C3022" s="50"/>
    </row>
    <row r="3023" spans="3:3" x14ac:dyDescent="0.4">
      <c r="C3023" s="50"/>
    </row>
    <row r="3024" spans="3:3" x14ac:dyDescent="0.4">
      <c r="C3024" s="50"/>
    </row>
    <row r="3025" spans="3:3" x14ac:dyDescent="0.4">
      <c r="C3025" s="50"/>
    </row>
    <row r="3026" spans="3:3" x14ac:dyDescent="0.4">
      <c r="C3026" s="50"/>
    </row>
    <row r="3027" spans="3:3" x14ac:dyDescent="0.4">
      <c r="C3027" s="50"/>
    </row>
    <row r="3028" spans="3:3" x14ac:dyDescent="0.4">
      <c r="C3028" s="50"/>
    </row>
    <row r="3029" spans="3:3" x14ac:dyDescent="0.4">
      <c r="C3029" s="50"/>
    </row>
    <row r="3030" spans="3:3" x14ac:dyDescent="0.4">
      <c r="C3030" s="50"/>
    </row>
    <row r="3031" spans="3:3" x14ac:dyDescent="0.4">
      <c r="C3031" s="50"/>
    </row>
    <row r="3032" spans="3:3" x14ac:dyDescent="0.4">
      <c r="C3032" s="50"/>
    </row>
    <row r="3033" spans="3:3" x14ac:dyDescent="0.4">
      <c r="C3033" s="50"/>
    </row>
    <row r="3034" spans="3:3" x14ac:dyDescent="0.4">
      <c r="C3034" s="50"/>
    </row>
    <row r="3035" spans="3:3" x14ac:dyDescent="0.4">
      <c r="C3035" s="50"/>
    </row>
    <row r="3036" spans="3:3" x14ac:dyDescent="0.4">
      <c r="C3036" s="50"/>
    </row>
    <row r="3037" spans="3:3" x14ac:dyDescent="0.4">
      <c r="C3037" s="50"/>
    </row>
    <row r="3038" spans="3:3" x14ac:dyDescent="0.4">
      <c r="C3038" s="50"/>
    </row>
    <row r="3039" spans="3:3" x14ac:dyDescent="0.4">
      <c r="C3039" s="50"/>
    </row>
    <row r="3040" spans="3:3" x14ac:dyDescent="0.4">
      <c r="C3040" s="50"/>
    </row>
    <row r="3041" spans="3:3" x14ac:dyDescent="0.4">
      <c r="C3041" s="50"/>
    </row>
    <row r="3042" spans="3:3" x14ac:dyDescent="0.4">
      <c r="C3042" s="50"/>
    </row>
    <row r="3043" spans="3:3" x14ac:dyDescent="0.4">
      <c r="C3043" s="50"/>
    </row>
    <row r="3044" spans="3:3" x14ac:dyDescent="0.4">
      <c r="C3044" s="50"/>
    </row>
    <row r="3045" spans="3:3" x14ac:dyDescent="0.4">
      <c r="C3045" s="50"/>
    </row>
    <row r="3046" spans="3:3" x14ac:dyDescent="0.4">
      <c r="C3046" s="50"/>
    </row>
    <row r="3047" spans="3:3" x14ac:dyDescent="0.4">
      <c r="C3047" s="50"/>
    </row>
    <row r="3048" spans="3:3" x14ac:dyDescent="0.4">
      <c r="C3048" s="50"/>
    </row>
    <row r="3049" spans="3:3" x14ac:dyDescent="0.4">
      <c r="C3049" s="50"/>
    </row>
    <row r="3050" spans="3:3" x14ac:dyDescent="0.4">
      <c r="C3050" s="50"/>
    </row>
    <row r="3051" spans="3:3" x14ac:dyDescent="0.4">
      <c r="C3051" s="50"/>
    </row>
    <row r="3052" spans="3:3" x14ac:dyDescent="0.4">
      <c r="C3052" s="50"/>
    </row>
    <row r="3053" spans="3:3" x14ac:dyDescent="0.4">
      <c r="C3053" s="50"/>
    </row>
    <row r="3054" spans="3:3" x14ac:dyDescent="0.4">
      <c r="C3054" s="50"/>
    </row>
    <row r="3055" spans="3:3" x14ac:dyDescent="0.4">
      <c r="C3055" s="50"/>
    </row>
    <row r="3056" spans="3:3" x14ac:dyDescent="0.4">
      <c r="C3056" s="50"/>
    </row>
    <row r="3057" spans="3:3" x14ac:dyDescent="0.4">
      <c r="C3057" s="50"/>
    </row>
    <row r="3058" spans="3:3" x14ac:dyDescent="0.4">
      <c r="C3058" s="50"/>
    </row>
    <row r="3059" spans="3:3" x14ac:dyDescent="0.4">
      <c r="C3059" s="50"/>
    </row>
    <row r="3060" spans="3:3" x14ac:dyDescent="0.4">
      <c r="C3060" s="50"/>
    </row>
    <row r="3061" spans="3:3" x14ac:dyDescent="0.4">
      <c r="C3061" s="50"/>
    </row>
    <row r="3062" spans="3:3" x14ac:dyDescent="0.4">
      <c r="C3062" s="50"/>
    </row>
    <row r="3063" spans="3:3" x14ac:dyDescent="0.4">
      <c r="C3063" s="50"/>
    </row>
    <row r="3064" spans="3:3" x14ac:dyDescent="0.4">
      <c r="C3064" s="50"/>
    </row>
    <row r="3065" spans="3:3" x14ac:dyDescent="0.4">
      <c r="C3065" s="50"/>
    </row>
    <row r="3066" spans="3:3" x14ac:dyDescent="0.4">
      <c r="C3066" s="50"/>
    </row>
    <row r="3067" spans="3:3" x14ac:dyDescent="0.4">
      <c r="C3067" s="50"/>
    </row>
    <row r="3068" spans="3:3" x14ac:dyDescent="0.4">
      <c r="C3068" s="50"/>
    </row>
    <row r="3069" spans="3:3" x14ac:dyDescent="0.4">
      <c r="C3069" s="50"/>
    </row>
    <row r="3070" spans="3:3" x14ac:dyDescent="0.4">
      <c r="C3070" s="50"/>
    </row>
    <row r="3071" spans="3:3" x14ac:dyDescent="0.4">
      <c r="C3071" s="50"/>
    </row>
    <row r="3072" spans="3:3" x14ac:dyDescent="0.4">
      <c r="C3072" s="50"/>
    </row>
    <row r="3073" spans="3:3" x14ac:dyDescent="0.4">
      <c r="C3073" s="50"/>
    </row>
    <row r="3074" spans="3:3" x14ac:dyDescent="0.4">
      <c r="C3074" s="50"/>
    </row>
    <row r="3075" spans="3:3" x14ac:dyDescent="0.4">
      <c r="C3075" s="50"/>
    </row>
    <row r="3076" spans="3:3" x14ac:dyDescent="0.4">
      <c r="C3076" s="50"/>
    </row>
    <row r="3077" spans="3:3" x14ac:dyDescent="0.4">
      <c r="C3077" s="50"/>
    </row>
    <row r="3078" spans="3:3" x14ac:dyDescent="0.4">
      <c r="C3078" s="50"/>
    </row>
    <row r="3079" spans="3:3" x14ac:dyDescent="0.4">
      <c r="C3079" s="50"/>
    </row>
    <row r="3080" spans="3:3" x14ac:dyDescent="0.4">
      <c r="C3080" s="50"/>
    </row>
    <row r="3081" spans="3:3" x14ac:dyDescent="0.4">
      <c r="C3081" s="50"/>
    </row>
    <row r="3082" spans="3:3" x14ac:dyDescent="0.4">
      <c r="C3082" s="50"/>
    </row>
    <row r="3083" spans="3:3" x14ac:dyDescent="0.4">
      <c r="C3083" s="50"/>
    </row>
    <row r="3084" spans="3:3" x14ac:dyDescent="0.4">
      <c r="C3084" s="50"/>
    </row>
    <row r="3085" spans="3:3" x14ac:dyDescent="0.4">
      <c r="C3085" s="50"/>
    </row>
    <row r="3086" spans="3:3" x14ac:dyDescent="0.4">
      <c r="C3086" s="50"/>
    </row>
    <row r="3087" spans="3:3" x14ac:dyDescent="0.4">
      <c r="C3087" s="50"/>
    </row>
    <row r="3088" spans="3:3" x14ac:dyDescent="0.4">
      <c r="C3088" s="50"/>
    </row>
    <row r="3089" spans="3:3" x14ac:dyDescent="0.4">
      <c r="C3089" s="50"/>
    </row>
    <row r="3090" spans="3:3" x14ac:dyDescent="0.4">
      <c r="C3090" s="50"/>
    </row>
    <row r="3091" spans="3:3" x14ac:dyDescent="0.4">
      <c r="C3091" s="50"/>
    </row>
    <row r="3092" spans="3:3" x14ac:dyDescent="0.4">
      <c r="C3092" s="50"/>
    </row>
    <row r="3093" spans="3:3" x14ac:dyDescent="0.4">
      <c r="C3093" s="50"/>
    </row>
    <row r="3094" spans="3:3" x14ac:dyDescent="0.4">
      <c r="C3094" s="50"/>
    </row>
    <row r="3095" spans="3:3" x14ac:dyDescent="0.4">
      <c r="C3095" s="50"/>
    </row>
    <row r="3096" spans="3:3" x14ac:dyDescent="0.4">
      <c r="C3096" s="50"/>
    </row>
    <row r="3097" spans="3:3" x14ac:dyDescent="0.4">
      <c r="C3097" s="50"/>
    </row>
    <row r="3098" spans="3:3" x14ac:dyDescent="0.4">
      <c r="C3098" s="50"/>
    </row>
    <row r="3099" spans="3:3" x14ac:dyDescent="0.4">
      <c r="C3099" s="50"/>
    </row>
    <row r="3100" spans="3:3" x14ac:dyDescent="0.4">
      <c r="C3100" s="50"/>
    </row>
    <row r="3101" spans="3:3" x14ac:dyDescent="0.4">
      <c r="C3101" s="50"/>
    </row>
    <row r="3102" spans="3:3" x14ac:dyDescent="0.4">
      <c r="C3102" s="50"/>
    </row>
    <row r="3103" spans="3:3" x14ac:dyDescent="0.4">
      <c r="C3103" s="50"/>
    </row>
    <row r="3104" spans="3:3" x14ac:dyDescent="0.4">
      <c r="C3104" s="50"/>
    </row>
    <row r="3105" spans="3:3" x14ac:dyDescent="0.4">
      <c r="C3105" s="50"/>
    </row>
    <row r="3106" spans="3:3" x14ac:dyDescent="0.4">
      <c r="C3106" s="50"/>
    </row>
    <row r="3107" spans="3:3" x14ac:dyDescent="0.4">
      <c r="C3107" s="50"/>
    </row>
    <row r="3108" spans="3:3" x14ac:dyDescent="0.4">
      <c r="C3108" s="50"/>
    </row>
    <row r="3109" spans="3:3" x14ac:dyDescent="0.4">
      <c r="C3109" s="50"/>
    </row>
    <row r="3110" spans="3:3" x14ac:dyDescent="0.4">
      <c r="C3110" s="50"/>
    </row>
    <row r="3111" spans="3:3" x14ac:dyDescent="0.4">
      <c r="C3111" s="50"/>
    </row>
    <row r="3112" spans="3:3" x14ac:dyDescent="0.4">
      <c r="C3112" s="50"/>
    </row>
    <row r="3113" spans="3:3" x14ac:dyDescent="0.4">
      <c r="C3113" s="50"/>
    </row>
    <row r="3114" spans="3:3" x14ac:dyDescent="0.4">
      <c r="C3114" s="50"/>
    </row>
    <row r="3115" spans="3:3" x14ac:dyDescent="0.4">
      <c r="C3115" s="50"/>
    </row>
    <row r="3116" spans="3:3" x14ac:dyDescent="0.4">
      <c r="C3116" s="50"/>
    </row>
    <row r="3117" spans="3:3" x14ac:dyDescent="0.4">
      <c r="C3117" s="50"/>
    </row>
    <row r="3118" spans="3:3" x14ac:dyDescent="0.4">
      <c r="C3118" s="50"/>
    </row>
    <row r="3119" spans="3:3" x14ac:dyDescent="0.4">
      <c r="C3119" s="50"/>
    </row>
    <row r="3120" spans="3:3" x14ac:dyDescent="0.4">
      <c r="C3120" s="50"/>
    </row>
    <row r="3121" spans="3:3" x14ac:dyDescent="0.4">
      <c r="C3121" s="50"/>
    </row>
    <row r="3122" spans="3:3" x14ac:dyDescent="0.4">
      <c r="C3122" s="50"/>
    </row>
    <row r="3123" spans="3:3" x14ac:dyDescent="0.4">
      <c r="C3123" s="50"/>
    </row>
    <row r="3124" spans="3:3" x14ac:dyDescent="0.4">
      <c r="C3124" s="50"/>
    </row>
    <row r="3125" spans="3:3" x14ac:dyDescent="0.4">
      <c r="C3125" s="50"/>
    </row>
    <row r="3126" spans="3:3" x14ac:dyDescent="0.4">
      <c r="C3126" s="50"/>
    </row>
    <row r="3127" spans="3:3" x14ac:dyDescent="0.4">
      <c r="C3127" s="50"/>
    </row>
    <row r="3128" spans="3:3" x14ac:dyDescent="0.4">
      <c r="C3128" s="50"/>
    </row>
    <row r="3129" spans="3:3" x14ac:dyDescent="0.4">
      <c r="C3129" s="50"/>
    </row>
    <row r="3130" spans="3:3" x14ac:dyDescent="0.4">
      <c r="C3130" s="50"/>
    </row>
    <row r="3131" spans="3:3" x14ac:dyDescent="0.4">
      <c r="C3131" s="50"/>
    </row>
    <row r="3132" spans="3:3" x14ac:dyDescent="0.4">
      <c r="C3132" s="50"/>
    </row>
    <row r="3133" spans="3:3" x14ac:dyDescent="0.4">
      <c r="C3133" s="50"/>
    </row>
    <row r="3134" spans="3:3" x14ac:dyDescent="0.4">
      <c r="C3134" s="50"/>
    </row>
    <row r="3135" spans="3:3" x14ac:dyDescent="0.4">
      <c r="C3135" s="50"/>
    </row>
    <row r="3136" spans="3:3" x14ac:dyDescent="0.4">
      <c r="C3136" s="50"/>
    </row>
    <row r="3137" spans="3:3" x14ac:dyDescent="0.4">
      <c r="C3137" s="50"/>
    </row>
    <row r="3138" spans="3:3" x14ac:dyDescent="0.4">
      <c r="C3138" s="50"/>
    </row>
    <row r="3139" spans="3:3" x14ac:dyDescent="0.4">
      <c r="C3139" s="50"/>
    </row>
    <row r="3140" spans="3:3" x14ac:dyDescent="0.4">
      <c r="C3140" s="50"/>
    </row>
    <row r="3141" spans="3:3" x14ac:dyDescent="0.4">
      <c r="C3141" s="50"/>
    </row>
    <row r="3142" spans="3:3" x14ac:dyDescent="0.4">
      <c r="C3142" s="50"/>
    </row>
    <row r="3143" spans="3:3" x14ac:dyDescent="0.4">
      <c r="C3143" s="50"/>
    </row>
    <row r="3144" spans="3:3" x14ac:dyDescent="0.4">
      <c r="C3144" s="50"/>
    </row>
    <row r="3145" spans="3:3" x14ac:dyDescent="0.4">
      <c r="C3145" s="50"/>
    </row>
    <row r="3146" spans="3:3" x14ac:dyDescent="0.4">
      <c r="C3146" s="50"/>
    </row>
    <row r="3147" spans="3:3" x14ac:dyDescent="0.4">
      <c r="C3147" s="50"/>
    </row>
    <row r="3148" spans="3:3" x14ac:dyDescent="0.4">
      <c r="C3148" s="50"/>
    </row>
    <row r="3149" spans="3:3" x14ac:dyDescent="0.4">
      <c r="C3149" s="50"/>
    </row>
    <row r="3150" spans="3:3" x14ac:dyDescent="0.4">
      <c r="C3150" s="50"/>
    </row>
    <row r="3151" spans="3:3" x14ac:dyDescent="0.4">
      <c r="C3151" s="50"/>
    </row>
    <row r="3152" spans="3:3" x14ac:dyDescent="0.4">
      <c r="C3152" s="50"/>
    </row>
    <row r="3153" spans="3:3" x14ac:dyDescent="0.4">
      <c r="C3153" s="50"/>
    </row>
    <row r="3154" spans="3:3" x14ac:dyDescent="0.4">
      <c r="C3154" s="50"/>
    </row>
    <row r="3155" spans="3:3" x14ac:dyDescent="0.4">
      <c r="C3155" s="50"/>
    </row>
    <row r="3156" spans="3:3" x14ac:dyDescent="0.4">
      <c r="C3156" s="50"/>
    </row>
    <row r="3157" spans="3:3" x14ac:dyDescent="0.4">
      <c r="C3157" s="50"/>
    </row>
    <row r="3158" spans="3:3" x14ac:dyDescent="0.4">
      <c r="C3158" s="50"/>
    </row>
    <row r="3159" spans="3:3" x14ac:dyDescent="0.4">
      <c r="C3159" s="50"/>
    </row>
    <row r="3160" spans="3:3" x14ac:dyDescent="0.4">
      <c r="C3160" s="50"/>
    </row>
    <row r="3161" spans="3:3" x14ac:dyDescent="0.4">
      <c r="C3161" s="50"/>
    </row>
    <row r="3162" spans="3:3" x14ac:dyDescent="0.4">
      <c r="C3162" s="50"/>
    </row>
    <row r="3163" spans="3:3" x14ac:dyDescent="0.4">
      <c r="C3163" s="50"/>
    </row>
    <row r="3164" spans="3:3" x14ac:dyDescent="0.4">
      <c r="C3164" s="50"/>
    </row>
    <row r="3165" spans="3:3" x14ac:dyDescent="0.4">
      <c r="C3165" s="50"/>
    </row>
    <row r="3166" spans="3:3" x14ac:dyDescent="0.4">
      <c r="C3166" s="50"/>
    </row>
    <row r="3167" spans="3:3" x14ac:dyDescent="0.4">
      <c r="C3167" s="50"/>
    </row>
    <row r="3168" spans="3:3" x14ac:dyDescent="0.4">
      <c r="C3168" s="50"/>
    </row>
    <row r="3169" spans="3:3" x14ac:dyDescent="0.4">
      <c r="C3169" s="50"/>
    </row>
    <row r="3170" spans="3:3" x14ac:dyDescent="0.4">
      <c r="C3170" s="50"/>
    </row>
    <row r="3171" spans="3:3" x14ac:dyDescent="0.4">
      <c r="C3171" s="50"/>
    </row>
    <row r="3172" spans="3:3" x14ac:dyDescent="0.4">
      <c r="C3172" s="50"/>
    </row>
    <row r="3173" spans="3:3" x14ac:dyDescent="0.4">
      <c r="C3173" s="50"/>
    </row>
    <row r="3174" spans="3:3" x14ac:dyDescent="0.4">
      <c r="C3174" s="50"/>
    </row>
    <row r="3175" spans="3:3" x14ac:dyDescent="0.4">
      <c r="C3175" s="50"/>
    </row>
    <row r="3176" spans="3:3" x14ac:dyDescent="0.4">
      <c r="C3176" s="50"/>
    </row>
    <row r="3177" spans="3:3" x14ac:dyDescent="0.4">
      <c r="C3177" s="50"/>
    </row>
    <row r="3178" spans="3:3" x14ac:dyDescent="0.4">
      <c r="C3178" s="50"/>
    </row>
    <row r="3179" spans="3:3" x14ac:dyDescent="0.4">
      <c r="C3179" s="50"/>
    </row>
    <row r="3180" spans="3:3" x14ac:dyDescent="0.4">
      <c r="C3180" s="50"/>
    </row>
    <row r="3181" spans="3:3" x14ac:dyDescent="0.4">
      <c r="C3181" s="50"/>
    </row>
    <row r="3182" spans="3:3" x14ac:dyDescent="0.4">
      <c r="C3182" s="50"/>
    </row>
    <row r="3183" spans="3:3" x14ac:dyDescent="0.4">
      <c r="C3183" s="50"/>
    </row>
    <row r="3184" spans="3:3" x14ac:dyDescent="0.4">
      <c r="C3184" s="50"/>
    </row>
    <row r="3185" spans="3:3" x14ac:dyDescent="0.4">
      <c r="C3185" s="50"/>
    </row>
    <row r="3186" spans="3:3" x14ac:dyDescent="0.4">
      <c r="C3186" s="50"/>
    </row>
    <row r="3187" spans="3:3" x14ac:dyDescent="0.4">
      <c r="C3187" s="50"/>
    </row>
    <row r="3188" spans="3:3" x14ac:dyDescent="0.4">
      <c r="C3188" s="50"/>
    </row>
    <row r="3189" spans="3:3" x14ac:dyDescent="0.4">
      <c r="C3189" s="50"/>
    </row>
    <row r="3190" spans="3:3" x14ac:dyDescent="0.4">
      <c r="C3190" s="50"/>
    </row>
    <row r="3191" spans="3:3" x14ac:dyDescent="0.4">
      <c r="C3191" s="50"/>
    </row>
    <row r="3192" spans="3:3" x14ac:dyDescent="0.4">
      <c r="C3192" s="50"/>
    </row>
    <row r="3193" spans="3:3" x14ac:dyDescent="0.4">
      <c r="C3193" s="50"/>
    </row>
    <row r="3194" spans="3:3" x14ac:dyDescent="0.4">
      <c r="C3194" s="50"/>
    </row>
    <row r="3195" spans="3:3" x14ac:dyDescent="0.4">
      <c r="C3195" s="50"/>
    </row>
    <row r="3196" spans="3:3" x14ac:dyDescent="0.4">
      <c r="C3196" s="50"/>
    </row>
    <row r="3197" spans="3:3" x14ac:dyDescent="0.4">
      <c r="C3197" s="50"/>
    </row>
    <row r="3198" spans="3:3" x14ac:dyDescent="0.4">
      <c r="C3198" s="50"/>
    </row>
    <row r="3199" spans="3:3" x14ac:dyDescent="0.4">
      <c r="C3199" s="50"/>
    </row>
    <row r="3200" spans="3:3" x14ac:dyDescent="0.4">
      <c r="C3200" s="50"/>
    </row>
    <row r="3201" spans="3:3" x14ac:dyDescent="0.4">
      <c r="C3201" s="50"/>
    </row>
    <row r="3202" spans="3:3" x14ac:dyDescent="0.4">
      <c r="C3202" s="50"/>
    </row>
    <row r="3203" spans="3:3" x14ac:dyDescent="0.4">
      <c r="C3203" s="50"/>
    </row>
    <row r="3204" spans="3:3" x14ac:dyDescent="0.4">
      <c r="C3204" s="50"/>
    </row>
    <row r="3205" spans="3:3" x14ac:dyDescent="0.4">
      <c r="C3205" s="50"/>
    </row>
    <row r="3206" spans="3:3" x14ac:dyDescent="0.4">
      <c r="C3206" s="50"/>
    </row>
    <row r="3207" spans="3:3" x14ac:dyDescent="0.4">
      <c r="C3207" s="50"/>
    </row>
    <row r="3208" spans="3:3" x14ac:dyDescent="0.4">
      <c r="C3208" s="50"/>
    </row>
    <row r="3209" spans="3:3" x14ac:dyDescent="0.4">
      <c r="C3209" s="50"/>
    </row>
    <row r="3210" spans="3:3" x14ac:dyDescent="0.4">
      <c r="C3210" s="50"/>
    </row>
    <row r="3211" spans="3:3" x14ac:dyDescent="0.4">
      <c r="C3211" s="50"/>
    </row>
    <row r="3212" spans="3:3" x14ac:dyDescent="0.4">
      <c r="C3212" s="50"/>
    </row>
    <row r="3213" spans="3:3" x14ac:dyDescent="0.4">
      <c r="C3213" s="50"/>
    </row>
    <row r="3214" spans="3:3" x14ac:dyDescent="0.4">
      <c r="C3214" s="50"/>
    </row>
    <row r="3215" spans="3:3" x14ac:dyDescent="0.4">
      <c r="C3215" s="50"/>
    </row>
    <row r="3216" spans="3:3" x14ac:dyDescent="0.4">
      <c r="C3216" s="50"/>
    </row>
    <row r="3217" spans="3:3" x14ac:dyDescent="0.4">
      <c r="C3217" s="50"/>
    </row>
    <row r="3218" spans="3:3" x14ac:dyDescent="0.4">
      <c r="C3218" s="50"/>
    </row>
    <row r="3219" spans="3:3" x14ac:dyDescent="0.4">
      <c r="C3219" s="50"/>
    </row>
    <row r="3220" spans="3:3" x14ac:dyDescent="0.4">
      <c r="C3220" s="50"/>
    </row>
    <row r="3221" spans="3:3" x14ac:dyDescent="0.4">
      <c r="C3221" s="50"/>
    </row>
    <row r="3222" spans="3:3" x14ac:dyDescent="0.4">
      <c r="C3222" s="50"/>
    </row>
    <row r="3223" spans="3:3" x14ac:dyDescent="0.4">
      <c r="C3223" s="50"/>
    </row>
    <row r="3224" spans="3:3" x14ac:dyDescent="0.4">
      <c r="C3224" s="50"/>
    </row>
    <row r="3225" spans="3:3" x14ac:dyDescent="0.4">
      <c r="C3225" s="50"/>
    </row>
    <row r="3226" spans="3:3" x14ac:dyDescent="0.4">
      <c r="C3226" s="50"/>
    </row>
    <row r="3227" spans="3:3" x14ac:dyDescent="0.4">
      <c r="C3227" s="50"/>
    </row>
    <row r="3228" spans="3:3" x14ac:dyDescent="0.4">
      <c r="C3228" s="50"/>
    </row>
    <row r="3229" spans="3:3" x14ac:dyDescent="0.4">
      <c r="C3229" s="50"/>
    </row>
    <row r="3230" spans="3:3" x14ac:dyDescent="0.4">
      <c r="C3230" s="50"/>
    </row>
    <row r="3231" spans="3:3" x14ac:dyDescent="0.4">
      <c r="C3231" s="50"/>
    </row>
    <row r="3232" spans="3:3" x14ac:dyDescent="0.4">
      <c r="C3232" s="50"/>
    </row>
    <row r="3233" spans="3:3" x14ac:dyDescent="0.4">
      <c r="C3233" s="50"/>
    </row>
    <row r="3234" spans="3:3" x14ac:dyDescent="0.4">
      <c r="C3234" s="50"/>
    </row>
    <row r="3235" spans="3:3" x14ac:dyDescent="0.4">
      <c r="C3235" s="50"/>
    </row>
    <row r="3236" spans="3:3" x14ac:dyDescent="0.4">
      <c r="C3236" s="50"/>
    </row>
    <row r="3237" spans="3:3" x14ac:dyDescent="0.4">
      <c r="C3237" s="50"/>
    </row>
    <row r="3238" spans="3:3" x14ac:dyDescent="0.4">
      <c r="C3238" s="50"/>
    </row>
    <row r="3239" spans="3:3" x14ac:dyDescent="0.4">
      <c r="C3239" s="50"/>
    </row>
    <row r="3240" spans="3:3" x14ac:dyDescent="0.4">
      <c r="C3240" s="50"/>
    </row>
    <row r="3241" spans="3:3" x14ac:dyDescent="0.4">
      <c r="C3241" s="50"/>
    </row>
    <row r="3242" spans="3:3" x14ac:dyDescent="0.4">
      <c r="C3242" s="50"/>
    </row>
    <row r="3243" spans="3:3" x14ac:dyDescent="0.4">
      <c r="C3243" s="50"/>
    </row>
    <row r="3244" spans="3:3" x14ac:dyDescent="0.4">
      <c r="C3244" s="50"/>
    </row>
    <row r="3245" spans="3:3" x14ac:dyDescent="0.4">
      <c r="C3245" s="50"/>
    </row>
    <row r="3246" spans="3:3" x14ac:dyDescent="0.4">
      <c r="C3246" s="50"/>
    </row>
    <row r="3247" spans="3:3" x14ac:dyDescent="0.4">
      <c r="C3247" s="50"/>
    </row>
    <row r="3248" spans="3:3" x14ac:dyDescent="0.4">
      <c r="C3248" s="50"/>
    </row>
    <row r="3249" spans="3:3" x14ac:dyDescent="0.4">
      <c r="C3249" s="50"/>
    </row>
    <row r="3250" spans="3:3" x14ac:dyDescent="0.4">
      <c r="C3250" s="50"/>
    </row>
    <row r="3251" spans="3:3" x14ac:dyDescent="0.4">
      <c r="C3251" s="50"/>
    </row>
    <row r="3252" spans="3:3" x14ac:dyDescent="0.4">
      <c r="C3252" s="50"/>
    </row>
    <row r="3253" spans="3:3" x14ac:dyDescent="0.4">
      <c r="C3253" s="50"/>
    </row>
    <row r="3254" spans="3:3" x14ac:dyDescent="0.4">
      <c r="C3254" s="50"/>
    </row>
    <row r="3255" spans="3:3" x14ac:dyDescent="0.4">
      <c r="C3255" s="50"/>
    </row>
    <row r="3256" spans="3:3" x14ac:dyDescent="0.4">
      <c r="C3256" s="50"/>
    </row>
    <row r="3257" spans="3:3" x14ac:dyDescent="0.4">
      <c r="C3257" s="50"/>
    </row>
    <row r="3258" spans="3:3" x14ac:dyDescent="0.4">
      <c r="C3258" s="50"/>
    </row>
    <row r="3259" spans="3:3" x14ac:dyDescent="0.4">
      <c r="C3259" s="50"/>
    </row>
    <row r="3260" spans="3:3" x14ac:dyDescent="0.4">
      <c r="C3260" s="50"/>
    </row>
    <row r="3261" spans="3:3" x14ac:dyDescent="0.4">
      <c r="C3261" s="50"/>
    </row>
    <row r="3262" spans="3:3" x14ac:dyDescent="0.4">
      <c r="C3262" s="50"/>
    </row>
    <row r="3263" spans="3:3" x14ac:dyDescent="0.4">
      <c r="C3263" s="50"/>
    </row>
    <row r="3264" spans="3:3" x14ac:dyDescent="0.4">
      <c r="C3264" s="50"/>
    </row>
    <row r="3265" spans="3:3" x14ac:dyDescent="0.4">
      <c r="C3265" s="50"/>
    </row>
    <row r="3266" spans="3:3" x14ac:dyDescent="0.4">
      <c r="C3266" s="50"/>
    </row>
    <row r="3267" spans="3:3" x14ac:dyDescent="0.4">
      <c r="C3267" s="50"/>
    </row>
    <row r="3268" spans="3:3" x14ac:dyDescent="0.4">
      <c r="C3268" s="50"/>
    </row>
    <row r="3269" spans="3:3" x14ac:dyDescent="0.4">
      <c r="C3269" s="50"/>
    </row>
    <row r="3270" spans="3:3" x14ac:dyDescent="0.4">
      <c r="C3270" s="50"/>
    </row>
    <row r="3271" spans="3:3" x14ac:dyDescent="0.4">
      <c r="C3271" s="50"/>
    </row>
    <row r="3272" spans="3:3" x14ac:dyDescent="0.4">
      <c r="C3272" s="50"/>
    </row>
    <row r="3273" spans="3:3" x14ac:dyDescent="0.4">
      <c r="C3273" s="50"/>
    </row>
    <row r="3274" spans="3:3" x14ac:dyDescent="0.4">
      <c r="C3274" s="50"/>
    </row>
    <row r="3275" spans="3:3" x14ac:dyDescent="0.4">
      <c r="C3275" s="50"/>
    </row>
    <row r="3276" spans="3:3" x14ac:dyDescent="0.4">
      <c r="C3276" s="50"/>
    </row>
    <row r="3277" spans="3:3" x14ac:dyDescent="0.4">
      <c r="C3277" s="50"/>
    </row>
    <row r="3278" spans="3:3" x14ac:dyDescent="0.4">
      <c r="C3278" s="50"/>
    </row>
    <row r="3279" spans="3:3" x14ac:dyDescent="0.4">
      <c r="C3279" s="50"/>
    </row>
    <row r="3280" spans="3:3" x14ac:dyDescent="0.4">
      <c r="C3280" s="50"/>
    </row>
    <row r="3281" spans="3:3" x14ac:dyDescent="0.4">
      <c r="C3281" s="50"/>
    </row>
    <row r="3282" spans="3:3" x14ac:dyDescent="0.4">
      <c r="C3282" s="50"/>
    </row>
    <row r="3283" spans="3:3" x14ac:dyDescent="0.4">
      <c r="C3283" s="50"/>
    </row>
    <row r="3284" spans="3:3" x14ac:dyDescent="0.4">
      <c r="C3284" s="50"/>
    </row>
    <row r="3285" spans="3:3" x14ac:dyDescent="0.4">
      <c r="C3285" s="50"/>
    </row>
    <row r="3286" spans="3:3" x14ac:dyDescent="0.4">
      <c r="C3286" s="50"/>
    </row>
    <row r="3287" spans="3:3" x14ac:dyDescent="0.4">
      <c r="C3287" s="50"/>
    </row>
    <row r="3288" spans="3:3" x14ac:dyDescent="0.4">
      <c r="C3288" s="50"/>
    </row>
    <row r="3289" spans="3:3" x14ac:dyDescent="0.4">
      <c r="C3289" s="50"/>
    </row>
    <row r="3290" spans="3:3" x14ac:dyDescent="0.4">
      <c r="C3290" s="50"/>
    </row>
    <row r="3291" spans="3:3" x14ac:dyDescent="0.4">
      <c r="C3291" s="50"/>
    </row>
    <row r="3292" spans="3:3" x14ac:dyDescent="0.4">
      <c r="C3292" s="50"/>
    </row>
    <row r="3293" spans="3:3" x14ac:dyDescent="0.4">
      <c r="C3293" s="50"/>
    </row>
    <row r="3294" spans="3:3" x14ac:dyDescent="0.4">
      <c r="C3294" s="50"/>
    </row>
    <row r="3295" spans="3:3" x14ac:dyDescent="0.4">
      <c r="C3295" s="50"/>
    </row>
    <row r="3296" spans="3:3" x14ac:dyDescent="0.4">
      <c r="C3296" s="50"/>
    </row>
    <row r="3297" spans="3:3" x14ac:dyDescent="0.4">
      <c r="C3297" s="50"/>
    </row>
    <row r="3298" spans="3:3" x14ac:dyDescent="0.4">
      <c r="C3298" s="50"/>
    </row>
    <row r="3299" spans="3:3" x14ac:dyDescent="0.4">
      <c r="C3299" s="50"/>
    </row>
    <row r="3300" spans="3:3" x14ac:dyDescent="0.4">
      <c r="C3300" s="50"/>
    </row>
    <row r="3301" spans="3:3" x14ac:dyDescent="0.4">
      <c r="C3301" s="50"/>
    </row>
    <row r="3302" spans="3:3" x14ac:dyDescent="0.4">
      <c r="C3302" s="50"/>
    </row>
    <row r="3303" spans="3:3" x14ac:dyDescent="0.4">
      <c r="C3303" s="50"/>
    </row>
    <row r="3304" spans="3:3" x14ac:dyDescent="0.4">
      <c r="C3304" s="50"/>
    </row>
    <row r="3305" spans="3:3" x14ac:dyDescent="0.4">
      <c r="C3305" s="50"/>
    </row>
    <row r="3306" spans="3:3" x14ac:dyDescent="0.4">
      <c r="C3306" s="50"/>
    </row>
    <row r="3307" spans="3:3" x14ac:dyDescent="0.4">
      <c r="C3307" s="50"/>
    </row>
    <row r="3308" spans="3:3" x14ac:dyDescent="0.4">
      <c r="C3308" s="50"/>
    </row>
    <row r="3309" spans="3:3" x14ac:dyDescent="0.4">
      <c r="C3309" s="50"/>
    </row>
    <row r="3310" spans="3:3" x14ac:dyDescent="0.4">
      <c r="C3310" s="50"/>
    </row>
    <row r="3311" spans="3:3" x14ac:dyDescent="0.4">
      <c r="C3311" s="50"/>
    </row>
    <row r="3312" spans="3:3" x14ac:dyDescent="0.4">
      <c r="C3312" s="50"/>
    </row>
    <row r="3313" spans="3:3" x14ac:dyDescent="0.4">
      <c r="C3313" s="50"/>
    </row>
    <row r="3314" spans="3:3" x14ac:dyDescent="0.4">
      <c r="C3314" s="50"/>
    </row>
    <row r="3315" spans="3:3" x14ac:dyDescent="0.4">
      <c r="C3315" s="50"/>
    </row>
    <row r="3316" spans="3:3" x14ac:dyDescent="0.4">
      <c r="C3316" s="50"/>
    </row>
    <row r="3317" spans="3:3" x14ac:dyDescent="0.4">
      <c r="C3317" s="50"/>
    </row>
    <row r="3318" spans="3:3" x14ac:dyDescent="0.4">
      <c r="C3318" s="50"/>
    </row>
    <row r="3319" spans="3:3" x14ac:dyDescent="0.4">
      <c r="C3319" s="50"/>
    </row>
    <row r="3320" spans="3:3" x14ac:dyDescent="0.4">
      <c r="C3320" s="50"/>
    </row>
    <row r="3321" spans="3:3" x14ac:dyDescent="0.4">
      <c r="C3321" s="50"/>
    </row>
    <row r="3322" spans="3:3" x14ac:dyDescent="0.4">
      <c r="C3322" s="50"/>
    </row>
    <row r="3323" spans="3:3" x14ac:dyDescent="0.4">
      <c r="C3323" s="50"/>
    </row>
    <row r="3324" spans="3:3" x14ac:dyDescent="0.4">
      <c r="C3324" s="50"/>
    </row>
    <row r="3325" spans="3:3" x14ac:dyDescent="0.4">
      <c r="C3325" s="50"/>
    </row>
    <row r="3326" spans="3:3" x14ac:dyDescent="0.4">
      <c r="C3326" s="50"/>
    </row>
    <row r="3327" spans="3:3" x14ac:dyDescent="0.4">
      <c r="C3327" s="50"/>
    </row>
    <row r="3328" spans="3:3" x14ac:dyDescent="0.4">
      <c r="C3328" s="50"/>
    </row>
    <row r="3329" spans="3:3" x14ac:dyDescent="0.4">
      <c r="C3329" s="50"/>
    </row>
    <row r="3330" spans="3:3" x14ac:dyDescent="0.4">
      <c r="C3330" s="50"/>
    </row>
    <row r="3331" spans="3:3" x14ac:dyDescent="0.4">
      <c r="C3331" s="50"/>
    </row>
    <row r="3332" spans="3:3" x14ac:dyDescent="0.4">
      <c r="C3332" s="50"/>
    </row>
    <row r="3333" spans="3:3" x14ac:dyDescent="0.4">
      <c r="C3333" s="50"/>
    </row>
    <row r="3334" spans="3:3" x14ac:dyDescent="0.4">
      <c r="C3334" s="50"/>
    </row>
    <row r="3335" spans="3:3" x14ac:dyDescent="0.4">
      <c r="C3335" s="50"/>
    </row>
    <row r="3336" spans="3:3" x14ac:dyDescent="0.4">
      <c r="C3336" s="50"/>
    </row>
    <row r="3337" spans="3:3" x14ac:dyDescent="0.4">
      <c r="C3337" s="50"/>
    </row>
    <row r="3338" spans="3:3" x14ac:dyDescent="0.4">
      <c r="C3338" s="50"/>
    </row>
    <row r="3339" spans="3:3" x14ac:dyDescent="0.4">
      <c r="C3339" s="50"/>
    </row>
    <row r="3340" spans="3:3" x14ac:dyDescent="0.4">
      <c r="C3340" s="50"/>
    </row>
    <row r="3341" spans="3:3" x14ac:dyDescent="0.4">
      <c r="C3341" s="50"/>
    </row>
    <row r="3342" spans="3:3" x14ac:dyDescent="0.4">
      <c r="C3342" s="50"/>
    </row>
    <row r="3343" spans="3:3" x14ac:dyDescent="0.4">
      <c r="C3343" s="50"/>
    </row>
    <row r="3344" spans="3:3" x14ac:dyDescent="0.4">
      <c r="C3344" s="50"/>
    </row>
    <row r="3345" spans="3:3" x14ac:dyDescent="0.4">
      <c r="C3345" s="50"/>
    </row>
    <row r="3346" spans="3:3" x14ac:dyDescent="0.4">
      <c r="C3346" s="50"/>
    </row>
    <row r="3347" spans="3:3" x14ac:dyDescent="0.4">
      <c r="C3347" s="50"/>
    </row>
    <row r="3348" spans="3:3" x14ac:dyDescent="0.4">
      <c r="C3348" s="50"/>
    </row>
    <row r="3349" spans="3:3" x14ac:dyDescent="0.4">
      <c r="C3349" s="50"/>
    </row>
    <row r="3350" spans="3:3" x14ac:dyDescent="0.4">
      <c r="C3350" s="50"/>
    </row>
    <row r="3351" spans="3:3" x14ac:dyDescent="0.4">
      <c r="C3351" s="50"/>
    </row>
    <row r="3352" spans="3:3" x14ac:dyDescent="0.4">
      <c r="C3352" s="50"/>
    </row>
    <row r="3353" spans="3:3" x14ac:dyDescent="0.4">
      <c r="C3353" s="50"/>
    </row>
    <row r="3354" spans="3:3" x14ac:dyDescent="0.4">
      <c r="C3354" s="50"/>
    </row>
    <row r="3355" spans="3:3" x14ac:dyDescent="0.4">
      <c r="C3355" s="50"/>
    </row>
    <row r="3356" spans="3:3" x14ac:dyDescent="0.4">
      <c r="C3356" s="50"/>
    </row>
    <row r="3357" spans="3:3" x14ac:dyDescent="0.4">
      <c r="C3357" s="50"/>
    </row>
    <row r="3358" spans="3:3" x14ac:dyDescent="0.4">
      <c r="C3358" s="50"/>
    </row>
    <row r="3359" spans="3:3" x14ac:dyDescent="0.4">
      <c r="C3359" s="50"/>
    </row>
    <row r="3360" spans="3:3" x14ac:dyDescent="0.4">
      <c r="C3360" s="50"/>
    </row>
    <row r="3361" spans="3:3" x14ac:dyDescent="0.4">
      <c r="C3361" s="50"/>
    </row>
    <row r="3362" spans="3:3" x14ac:dyDescent="0.4">
      <c r="C3362" s="50"/>
    </row>
    <row r="3363" spans="3:3" x14ac:dyDescent="0.4">
      <c r="C3363" s="50"/>
    </row>
    <row r="3364" spans="3:3" x14ac:dyDescent="0.4">
      <c r="C3364" s="50"/>
    </row>
    <row r="3365" spans="3:3" x14ac:dyDescent="0.4">
      <c r="C3365" s="50"/>
    </row>
    <row r="3366" spans="3:3" x14ac:dyDescent="0.4">
      <c r="C3366" s="50"/>
    </row>
    <row r="3367" spans="3:3" x14ac:dyDescent="0.4">
      <c r="C3367" s="50"/>
    </row>
    <row r="3368" spans="3:3" x14ac:dyDescent="0.4">
      <c r="C3368" s="50"/>
    </row>
    <row r="3369" spans="3:3" x14ac:dyDescent="0.4">
      <c r="C3369" s="50"/>
    </row>
    <row r="3370" spans="3:3" x14ac:dyDescent="0.4">
      <c r="C3370" s="50"/>
    </row>
    <row r="3371" spans="3:3" x14ac:dyDescent="0.4">
      <c r="C3371" s="50"/>
    </row>
    <row r="3372" spans="3:3" x14ac:dyDescent="0.4">
      <c r="C3372" s="50"/>
    </row>
    <row r="3373" spans="3:3" x14ac:dyDescent="0.4">
      <c r="C3373" s="50"/>
    </row>
    <row r="3374" spans="3:3" x14ac:dyDescent="0.4">
      <c r="C3374" s="50"/>
    </row>
    <row r="3375" spans="3:3" x14ac:dyDescent="0.4">
      <c r="C3375" s="50"/>
    </row>
    <row r="3376" spans="3:3" x14ac:dyDescent="0.4">
      <c r="C3376" s="50"/>
    </row>
    <row r="3377" spans="3:3" x14ac:dyDescent="0.4">
      <c r="C3377" s="50"/>
    </row>
    <row r="3378" spans="3:3" x14ac:dyDescent="0.4">
      <c r="C3378" s="50"/>
    </row>
    <row r="3379" spans="3:3" x14ac:dyDescent="0.4">
      <c r="C3379" s="50"/>
    </row>
    <row r="3380" spans="3:3" x14ac:dyDescent="0.4">
      <c r="C3380" s="50"/>
    </row>
    <row r="3381" spans="3:3" x14ac:dyDescent="0.4">
      <c r="C3381" s="50"/>
    </row>
    <row r="3382" spans="3:3" x14ac:dyDescent="0.4">
      <c r="C3382" s="50"/>
    </row>
    <row r="3383" spans="3:3" x14ac:dyDescent="0.4">
      <c r="C3383" s="50"/>
    </row>
    <row r="3384" spans="3:3" x14ac:dyDescent="0.4">
      <c r="C3384" s="50"/>
    </row>
    <row r="3385" spans="3:3" x14ac:dyDescent="0.4">
      <c r="C3385" s="50"/>
    </row>
    <row r="3386" spans="3:3" x14ac:dyDescent="0.4">
      <c r="C3386" s="50"/>
    </row>
    <row r="3387" spans="3:3" x14ac:dyDescent="0.4">
      <c r="C3387" s="50"/>
    </row>
    <row r="3388" spans="3:3" x14ac:dyDescent="0.4">
      <c r="C3388" s="50"/>
    </row>
    <row r="3389" spans="3:3" x14ac:dyDescent="0.4">
      <c r="C3389" s="50"/>
    </row>
    <row r="3390" spans="3:3" x14ac:dyDescent="0.4">
      <c r="C3390" s="50"/>
    </row>
    <row r="3391" spans="3:3" x14ac:dyDescent="0.4">
      <c r="C3391" s="50"/>
    </row>
    <row r="3392" spans="3:3" x14ac:dyDescent="0.4">
      <c r="C3392" s="50"/>
    </row>
    <row r="3393" spans="3:3" x14ac:dyDescent="0.4">
      <c r="C3393" s="50"/>
    </row>
    <row r="3394" spans="3:3" x14ac:dyDescent="0.4">
      <c r="C3394" s="50"/>
    </row>
    <row r="3395" spans="3:3" x14ac:dyDescent="0.4">
      <c r="C3395" s="50"/>
    </row>
    <row r="3396" spans="3:3" x14ac:dyDescent="0.4">
      <c r="C3396" s="50"/>
    </row>
    <row r="3397" spans="3:3" x14ac:dyDescent="0.4">
      <c r="C3397" s="50"/>
    </row>
    <row r="3398" spans="3:3" x14ac:dyDescent="0.4">
      <c r="C3398" s="50"/>
    </row>
    <row r="3399" spans="3:3" x14ac:dyDescent="0.4">
      <c r="C3399" s="50"/>
    </row>
    <row r="3400" spans="3:3" x14ac:dyDescent="0.4">
      <c r="C3400" s="50"/>
    </row>
    <row r="3401" spans="3:3" x14ac:dyDescent="0.4">
      <c r="C3401" s="50"/>
    </row>
    <row r="3402" spans="3:3" x14ac:dyDescent="0.4">
      <c r="C3402" s="50"/>
    </row>
    <row r="3403" spans="3:3" x14ac:dyDescent="0.4">
      <c r="C3403" s="50"/>
    </row>
    <row r="3404" spans="3:3" x14ac:dyDescent="0.4">
      <c r="C3404" s="50"/>
    </row>
    <row r="3405" spans="3:3" x14ac:dyDescent="0.4">
      <c r="C3405" s="50"/>
    </row>
    <row r="3406" spans="3:3" x14ac:dyDescent="0.4">
      <c r="C3406" s="50"/>
    </row>
    <row r="3407" spans="3:3" x14ac:dyDescent="0.4">
      <c r="C3407" s="50"/>
    </row>
    <row r="3408" spans="3:3" x14ac:dyDescent="0.4">
      <c r="C3408" s="50"/>
    </row>
    <row r="3409" spans="3:3" x14ac:dyDescent="0.4">
      <c r="C3409" s="50"/>
    </row>
    <row r="3410" spans="3:3" x14ac:dyDescent="0.4">
      <c r="C3410" s="50"/>
    </row>
    <row r="3411" spans="3:3" x14ac:dyDescent="0.4">
      <c r="C3411" s="50"/>
    </row>
    <row r="3412" spans="3:3" x14ac:dyDescent="0.4">
      <c r="C3412" s="50"/>
    </row>
    <row r="3413" spans="3:3" x14ac:dyDescent="0.4">
      <c r="C3413" s="50"/>
    </row>
    <row r="3414" spans="3:3" x14ac:dyDescent="0.4">
      <c r="C3414" s="50"/>
    </row>
    <row r="3415" spans="3:3" x14ac:dyDescent="0.4">
      <c r="C3415" s="50"/>
    </row>
    <row r="3416" spans="3:3" x14ac:dyDescent="0.4">
      <c r="C3416" s="50"/>
    </row>
    <row r="3417" spans="3:3" x14ac:dyDescent="0.4">
      <c r="C3417" s="50"/>
    </row>
    <row r="3418" spans="3:3" x14ac:dyDescent="0.4">
      <c r="C3418" s="50"/>
    </row>
    <row r="3419" spans="3:3" x14ac:dyDescent="0.4">
      <c r="C3419" s="50"/>
    </row>
    <row r="3420" spans="3:3" x14ac:dyDescent="0.4">
      <c r="C3420" s="50"/>
    </row>
    <row r="3421" spans="3:3" x14ac:dyDescent="0.4">
      <c r="C3421" s="50"/>
    </row>
    <row r="3422" spans="3:3" x14ac:dyDescent="0.4">
      <c r="C3422" s="50"/>
    </row>
    <row r="3423" spans="3:3" x14ac:dyDescent="0.4">
      <c r="C3423" s="50"/>
    </row>
    <row r="3424" spans="3:3" x14ac:dyDescent="0.4">
      <c r="C3424" s="50"/>
    </row>
    <row r="3425" spans="3:3" x14ac:dyDescent="0.4">
      <c r="C3425" s="50"/>
    </row>
    <row r="3426" spans="3:3" x14ac:dyDescent="0.4">
      <c r="C3426" s="50"/>
    </row>
    <row r="3427" spans="3:3" x14ac:dyDescent="0.4">
      <c r="C3427" s="50"/>
    </row>
    <row r="3428" spans="3:3" x14ac:dyDescent="0.4">
      <c r="C3428" s="50"/>
    </row>
    <row r="3429" spans="3:3" x14ac:dyDescent="0.4">
      <c r="C3429" s="50"/>
    </row>
    <row r="3430" spans="3:3" x14ac:dyDescent="0.4">
      <c r="C3430" s="50"/>
    </row>
    <row r="3431" spans="3:3" x14ac:dyDescent="0.4">
      <c r="C3431" s="50"/>
    </row>
    <row r="3432" spans="3:3" x14ac:dyDescent="0.4">
      <c r="C3432" s="50"/>
    </row>
    <row r="3433" spans="3:3" x14ac:dyDescent="0.4">
      <c r="C3433" s="50"/>
    </row>
    <row r="3434" spans="3:3" x14ac:dyDescent="0.4">
      <c r="C3434" s="50"/>
    </row>
    <row r="3435" spans="3:3" x14ac:dyDescent="0.4">
      <c r="C3435" s="50"/>
    </row>
    <row r="3436" spans="3:3" x14ac:dyDescent="0.4">
      <c r="C3436" s="50"/>
    </row>
    <row r="3437" spans="3:3" x14ac:dyDescent="0.4">
      <c r="C3437" s="50"/>
    </row>
    <row r="3438" spans="3:3" x14ac:dyDescent="0.4">
      <c r="C3438" s="50"/>
    </row>
    <row r="3439" spans="3:3" x14ac:dyDescent="0.4">
      <c r="C3439" s="50"/>
    </row>
    <row r="3440" spans="3:3" x14ac:dyDescent="0.4">
      <c r="C3440" s="50"/>
    </row>
    <row r="3441" spans="3:3" x14ac:dyDescent="0.4">
      <c r="C3441" s="50"/>
    </row>
    <row r="3442" spans="3:3" x14ac:dyDescent="0.4">
      <c r="C3442" s="50"/>
    </row>
    <row r="3443" spans="3:3" x14ac:dyDescent="0.4">
      <c r="C3443" s="50"/>
    </row>
    <row r="3444" spans="3:3" x14ac:dyDescent="0.4">
      <c r="C3444" s="50"/>
    </row>
    <row r="3445" spans="3:3" x14ac:dyDescent="0.4">
      <c r="C3445" s="50"/>
    </row>
    <row r="3446" spans="3:3" x14ac:dyDescent="0.4">
      <c r="C3446" s="50"/>
    </row>
    <row r="3447" spans="3:3" x14ac:dyDescent="0.4">
      <c r="C3447" s="50"/>
    </row>
    <row r="3448" spans="3:3" x14ac:dyDescent="0.4">
      <c r="C3448" s="50"/>
    </row>
    <row r="3449" spans="3:3" x14ac:dyDescent="0.4">
      <c r="C3449" s="50"/>
    </row>
    <row r="3450" spans="3:3" x14ac:dyDescent="0.4">
      <c r="C3450" s="50"/>
    </row>
    <row r="3451" spans="3:3" x14ac:dyDescent="0.4">
      <c r="C3451" s="50"/>
    </row>
    <row r="3452" spans="3:3" x14ac:dyDescent="0.4">
      <c r="C3452" s="50"/>
    </row>
    <row r="3453" spans="3:3" x14ac:dyDescent="0.4">
      <c r="C3453" s="50"/>
    </row>
    <row r="3454" spans="3:3" x14ac:dyDescent="0.4">
      <c r="C3454" s="50"/>
    </row>
    <row r="3455" spans="3:3" x14ac:dyDescent="0.4">
      <c r="C3455" s="50"/>
    </row>
    <row r="3456" spans="3:3" x14ac:dyDescent="0.4">
      <c r="C3456" s="50"/>
    </row>
    <row r="3457" spans="3:3" x14ac:dyDescent="0.4">
      <c r="C3457" s="50"/>
    </row>
    <row r="3458" spans="3:3" x14ac:dyDescent="0.4">
      <c r="C3458" s="50"/>
    </row>
    <row r="3459" spans="3:3" x14ac:dyDescent="0.4">
      <c r="C3459" s="50"/>
    </row>
    <row r="3460" spans="3:3" x14ac:dyDescent="0.4">
      <c r="C3460" s="50"/>
    </row>
    <row r="3461" spans="3:3" x14ac:dyDescent="0.4">
      <c r="C3461" s="50"/>
    </row>
    <row r="3462" spans="3:3" x14ac:dyDescent="0.4">
      <c r="C3462" s="50"/>
    </row>
    <row r="3463" spans="3:3" x14ac:dyDescent="0.4">
      <c r="C3463" s="50"/>
    </row>
    <row r="3464" spans="3:3" x14ac:dyDescent="0.4">
      <c r="C3464" s="50"/>
    </row>
    <row r="3465" spans="3:3" x14ac:dyDescent="0.4">
      <c r="C3465" s="50"/>
    </row>
    <row r="3466" spans="3:3" x14ac:dyDescent="0.4">
      <c r="C3466" s="50"/>
    </row>
    <row r="3467" spans="3:3" x14ac:dyDescent="0.4">
      <c r="C3467" s="50"/>
    </row>
    <row r="3468" spans="3:3" x14ac:dyDescent="0.4">
      <c r="C3468" s="50"/>
    </row>
    <row r="3469" spans="3:3" x14ac:dyDescent="0.4">
      <c r="C3469" s="50"/>
    </row>
    <row r="3470" spans="3:3" x14ac:dyDescent="0.4">
      <c r="C3470" s="50"/>
    </row>
    <row r="3471" spans="3:3" x14ac:dyDescent="0.4">
      <c r="C3471" s="50"/>
    </row>
    <row r="3472" spans="3:3" x14ac:dyDescent="0.4">
      <c r="C3472" s="50"/>
    </row>
    <row r="3473" spans="3:3" x14ac:dyDescent="0.4">
      <c r="C3473" s="50"/>
    </row>
    <row r="3474" spans="3:3" x14ac:dyDescent="0.4">
      <c r="C3474" s="50"/>
    </row>
    <row r="3475" spans="3:3" x14ac:dyDescent="0.4">
      <c r="C3475" s="50"/>
    </row>
    <row r="3476" spans="3:3" x14ac:dyDescent="0.4">
      <c r="C3476" s="50"/>
    </row>
    <row r="3477" spans="3:3" x14ac:dyDescent="0.4">
      <c r="C3477" s="50"/>
    </row>
    <row r="3478" spans="3:3" x14ac:dyDescent="0.4">
      <c r="C3478" s="50"/>
    </row>
    <row r="3479" spans="3:3" x14ac:dyDescent="0.4">
      <c r="C3479" s="50"/>
    </row>
    <row r="3480" spans="3:3" x14ac:dyDescent="0.4">
      <c r="C3480" s="50"/>
    </row>
    <row r="3481" spans="3:3" x14ac:dyDescent="0.4">
      <c r="C3481" s="50"/>
    </row>
    <row r="3482" spans="3:3" x14ac:dyDescent="0.4">
      <c r="C3482" s="50"/>
    </row>
    <row r="3483" spans="3:3" x14ac:dyDescent="0.4">
      <c r="C3483" s="50"/>
    </row>
    <row r="3484" spans="3:3" x14ac:dyDescent="0.4">
      <c r="C3484" s="50"/>
    </row>
    <row r="3485" spans="3:3" x14ac:dyDescent="0.4">
      <c r="C3485" s="50"/>
    </row>
    <row r="3486" spans="3:3" x14ac:dyDescent="0.4">
      <c r="C3486" s="50"/>
    </row>
    <row r="3487" spans="3:3" x14ac:dyDescent="0.4">
      <c r="C3487" s="50"/>
    </row>
    <row r="3488" spans="3:3" x14ac:dyDescent="0.4">
      <c r="C3488" s="50"/>
    </row>
    <row r="3489" spans="3:3" x14ac:dyDescent="0.4">
      <c r="C3489" s="50"/>
    </row>
    <row r="3490" spans="3:3" x14ac:dyDescent="0.4">
      <c r="C3490" s="50"/>
    </row>
    <row r="3491" spans="3:3" x14ac:dyDescent="0.4">
      <c r="C3491" s="50"/>
    </row>
    <row r="3492" spans="3:3" x14ac:dyDescent="0.4">
      <c r="C3492" s="50"/>
    </row>
    <row r="3493" spans="3:3" x14ac:dyDescent="0.4">
      <c r="C3493" s="50"/>
    </row>
    <row r="3494" spans="3:3" x14ac:dyDescent="0.4">
      <c r="C3494" s="50"/>
    </row>
    <row r="3495" spans="3:3" x14ac:dyDescent="0.4">
      <c r="C3495" s="50"/>
    </row>
    <row r="3496" spans="3:3" x14ac:dyDescent="0.4">
      <c r="C3496" s="50"/>
    </row>
    <row r="3497" spans="3:3" x14ac:dyDescent="0.4">
      <c r="C3497" s="50"/>
    </row>
    <row r="3498" spans="3:3" x14ac:dyDescent="0.4">
      <c r="C3498" s="50"/>
    </row>
    <row r="3499" spans="3:3" x14ac:dyDescent="0.4">
      <c r="C3499" s="50"/>
    </row>
    <row r="3500" spans="3:3" x14ac:dyDescent="0.4">
      <c r="C3500" s="50"/>
    </row>
    <row r="3501" spans="3:3" x14ac:dyDescent="0.4">
      <c r="C3501" s="50"/>
    </row>
    <row r="3502" spans="3:3" x14ac:dyDescent="0.4">
      <c r="C3502" s="50"/>
    </row>
    <row r="3503" spans="3:3" x14ac:dyDescent="0.4">
      <c r="C3503" s="50"/>
    </row>
    <row r="3504" spans="3:3" x14ac:dyDescent="0.4">
      <c r="C3504" s="50"/>
    </row>
    <row r="3505" spans="3:3" x14ac:dyDescent="0.4">
      <c r="C3505" s="50"/>
    </row>
    <row r="3506" spans="3:3" x14ac:dyDescent="0.4">
      <c r="C3506" s="50"/>
    </row>
    <row r="3507" spans="3:3" x14ac:dyDescent="0.4">
      <c r="C3507" s="50"/>
    </row>
    <row r="3508" spans="3:3" x14ac:dyDescent="0.4">
      <c r="C3508" s="50"/>
    </row>
    <row r="3509" spans="3:3" x14ac:dyDescent="0.4">
      <c r="C3509" s="50"/>
    </row>
    <row r="3510" spans="3:3" x14ac:dyDescent="0.4">
      <c r="C3510" s="50"/>
    </row>
    <row r="3511" spans="3:3" x14ac:dyDescent="0.4">
      <c r="C3511" s="50"/>
    </row>
    <row r="3512" spans="3:3" x14ac:dyDescent="0.4">
      <c r="C3512" s="50"/>
    </row>
    <row r="3513" spans="3:3" x14ac:dyDescent="0.4">
      <c r="C3513" s="50"/>
    </row>
    <row r="3514" spans="3:3" x14ac:dyDescent="0.4">
      <c r="C3514" s="50"/>
    </row>
    <row r="3515" spans="3:3" x14ac:dyDescent="0.4">
      <c r="C3515" s="50"/>
    </row>
    <row r="3516" spans="3:3" x14ac:dyDescent="0.4">
      <c r="C3516" s="50"/>
    </row>
    <row r="3517" spans="3:3" x14ac:dyDescent="0.4">
      <c r="C3517" s="50"/>
    </row>
    <row r="3518" spans="3:3" x14ac:dyDescent="0.4">
      <c r="C3518" s="50"/>
    </row>
    <row r="3519" spans="3:3" x14ac:dyDescent="0.4">
      <c r="C3519" s="50"/>
    </row>
    <row r="3520" spans="3:3" x14ac:dyDescent="0.4">
      <c r="C3520" s="50"/>
    </row>
    <row r="3521" spans="3:3" x14ac:dyDescent="0.4">
      <c r="C3521" s="50"/>
    </row>
    <row r="3522" spans="3:3" x14ac:dyDescent="0.4">
      <c r="C3522" s="50"/>
    </row>
    <row r="3523" spans="3:3" x14ac:dyDescent="0.4">
      <c r="C3523" s="50"/>
    </row>
    <row r="3524" spans="3:3" x14ac:dyDescent="0.4">
      <c r="C3524" s="50"/>
    </row>
    <row r="3525" spans="3:3" x14ac:dyDescent="0.4">
      <c r="C3525" s="50"/>
    </row>
    <row r="3526" spans="3:3" x14ac:dyDescent="0.4">
      <c r="C3526" s="50"/>
    </row>
    <row r="3527" spans="3:3" x14ac:dyDescent="0.4">
      <c r="C3527" s="50"/>
    </row>
    <row r="3528" spans="3:3" x14ac:dyDescent="0.4">
      <c r="C3528" s="50"/>
    </row>
    <row r="3529" spans="3:3" x14ac:dyDescent="0.4">
      <c r="C3529" s="50"/>
    </row>
    <row r="3530" spans="3:3" x14ac:dyDescent="0.4">
      <c r="C3530" s="50"/>
    </row>
    <row r="3531" spans="3:3" x14ac:dyDescent="0.4">
      <c r="C3531" s="50"/>
    </row>
    <row r="3532" spans="3:3" x14ac:dyDescent="0.4">
      <c r="C3532" s="50"/>
    </row>
    <row r="3533" spans="3:3" x14ac:dyDescent="0.4">
      <c r="C3533" s="50"/>
    </row>
    <row r="3534" spans="3:3" x14ac:dyDescent="0.4">
      <c r="C3534" s="50"/>
    </row>
    <row r="3535" spans="3:3" x14ac:dyDescent="0.4">
      <c r="C3535" s="50"/>
    </row>
    <row r="3536" spans="3:3" x14ac:dyDescent="0.4">
      <c r="C3536" s="50"/>
    </row>
    <row r="3537" spans="3:3" x14ac:dyDescent="0.4">
      <c r="C3537" s="50"/>
    </row>
    <row r="3538" spans="3:3" x14ac:dyDescent="0.4">
      <c r="C3538" s="50"/>
    </row>
    <row r="3539" spans="3:3" x14ac:dyDescent="0.4">
      <c r="C3539" s="50"/>
    </row>
    <row r="3540" spans="3:3" x14ac:dyDescent="0.4">
      <c r="C3540" s="50"/>
    </row>
    <row r="3541" spans="3:3" x14ac:dyDescent="0.4">
      <c r="C3541" s="50"/>
    </row>
    <row r="3542" spans="3:3" x14ac:dyDescent="0.4">
      <c r="C3542" s="50"/>
    </row>
    <row r="3543" spans="3:3" x14ac:dyDescent="0.4">
      <c r="C3543" s="50"/>
    </row>
    <row r="3544" spans="3:3" x14ac:dyDescent="0.4">
      <c r="C3544" s="50"/>
    </row>
    <row r="3545" spans="3:3" x14ac:dyDescent="0.4">
      <c r="C3545" s="50"/>
    </row>
    <row r="3546" spans="3:3" x14ac:dyDescent="0.4">
      <c r="C3546" s="50"/>
    </row>
    <row r="3547" spans="3:3" x14ac:dyDescent="0.4">
      <c r="C3547" s="50"/>
    </row>
    <row r="3548" spans="3:3" x14ac:dyDescent="0.4">
      <c r="C3548" s="50"/>
    </row>
    <row r="3549" spans="3:3" x14ac:dyDescent="0.4">
      <c r="C3549" s="50"/>
    </row>
    <row r="3550" spans="3:3" x14ac:dyDescent="0.4">
      <c r="C3550" s="50"/>
    </row>
    <row r="3551" spans="3:3" x14ac:dyDescent="0.4">
      <c r="C3551" s="50"/>
    </row>
    <row r="3552" spans="3:3" x14ac:dyDescent="0.4">
      <c r="C3552" s="50"/>
    </row>
    <row r="3553" spans="3:3" x14ac:dyDescent="0.4">
      <c r="C3553" s="50"/>
    </row>
    <row r="3554" spans="3:3" x14ac:dyDescent="0.4">
      <c r="C3554" s="50"/>
    </row>
    <row r="3555" spans="3:3" x14ac:dyDescent="0.4">
      <c r="C3555" s="50"/>
    </row>
    <row r="3556" spans="3:3" x14ac:dyDescent="0.4">
      <c r="C3556" s="50"/>
    </row>
    <row r="3557" spans="3:3" x14ac:dyDescent="0.4">
      <c r="C3557" s="50"/>
    </row>
    <row r="3558" spans="3:3" x14ac:dyDescent="0.4">
      <c r="C3558" s="50"/>
    </row>
    <row r="3559" spans="3:3" x14ac:dyDescent="0.4">
      <c r="C3559" s="50"/>
    </row>
    <row r="3560" spans="3:3" x14ac:dyDescent="0.4">
      <c r="C3560" s="50"/>
    </row>
    <row r="3561" spans="3:3" x14ac:dyDescent="0.4">
      <c r="C3561" s="50"/>
    </row>
    <row r="3562" spans="3:3" x14ac:dyDescent="0.4">
      <c r="C3562" s="50"/>
    </row>
    <row r="3563" spans="3:3" x14ac:dyDescent="0.4">
      <c r="C3563" s="50"/>
    </row>
    <row r="3564" spans="3:3" x14ac:dyDescent="0.4">
      <c r="C3564" s="50"/>
    </row>
    <row r="3565" spans="3:3" x14ac:dyDescent="0.4">
      <c r="C3565" s="50"/>
    </row>
    <row r="3566" spans="3:3" x14ac:dyDescent="0.4">
      <c r="C3566" s="50"/>
    </row>
    <row r="3567" spans="3:3" x14ac:dyDescent="0.4">
      <c r="C3567" s="50"/>
    </row>
    <row r="3568" spans="3:3" x14ac:dyDescent="0.4">
      <c r="C3568" s="50"/>
    </row>
    <row r="3569" spans="3:3" x14ac:dyDescent="0.4">
      <c r="C3569" s="50"/>
    </row>
    <row r="3570" spans="3:3" x14ac:dyDescent="0.4">
      <c r="C3570" s="50"/>
    </row>
    <row r="3571" spans="3:3" x14ac:dyDescent="0.4">
      <c r="C3571" s="50"/>
    </row>
    <row r="3572" spans="3:3" x14ac:dyDescent="0.4">
      <c r="C3572" s="50"/>
    </row>
    <row r="3573" spans="3:3" x14ac:dyDescent="0.4">
      <c r="C3573" s="50"/>
    </row>
    <row r="3574" spans="3:3" x14ac:dyDescent="0.4">
      <c r="C3574" s="50"/>
    </row>
    <row r="3575" spans="3:3" x14ac:dyDescent="0.4">
      <c r="C3575" s="50"/>
    </row>
    <row r="3576" spans="3:3" x14ac:dyDescent="0.4">
      <c r="C3576" s="50"/>
    </row>
    <row r="3577" spans="3:3" x14ac:dyDescent="0.4">
      <c r="C3577" s="50"/>
    </row>
    <row r="3578" spans="3:3" x14ac:dyDescent="0.4">
      <c r="C3578" s="50"/>
    </row>
    <row r="3579" spans="3:3" x14ac:dyDescent="0.4">
      <c r="C3579" s="50"/>
    </row>
    <row r="3580" spans="3:3" x14ac:dyDescent="0.4">
      <c r="C3580" s="50"/>
    </row>
    <row r="3581" spans="3:3" x14ac:dyDescent="0.4">
      <c r="C3581" s="50"/>
    </row>
    <row r="3582" spans="3:3" x14ac:dyDescent="0.4">
      <c r="C3582" s="50"/>
    </row>
    <row r="3583" spans="3:3" x14ac:dyDescent="0.4">
      <c r="C3583" s="50"/>
    </row>
    <row r="3584" spans="3:3" x14ac:dyDescent="0.4">
      <c r="C3584" s="50"/>
    </row>
    <row r="3585" spans="3:3" x14ac:dyDescent="0.4">
      <c r="C3585" s="50"/>
    </row>
    <row r="3586" spans="3:3" x14ac:dyDescent="0.4">
      <c r="C3586" s="50"/>
    </row>
    <row r="3587" spans="3:3" x14ac:dyDescent="0.4">
      <c r="C3587" s="50"/>
    </row>
    <row r="3588" spans="3:3" x14ac:dyDescent="0.4">
      <c r="C3588" s="50"/>
    </row>
    <row r="3589" spans="3:3" x14ac:dyDescent="0.4">
      <c r="C3589" s="50"/>
    </row>
    <row r="3590" spans="3:3" x14ac:dyDescent="0.4">
      <c r="C3590" s="50"/>
    </row>
    <row r="3591" spans="3:3" x14ac:dyDescent="0.4">
      <c r="C3591" s="50"/>
    </row>
    <row r="3592" spans="3:3" x14ac:dyDescent="0.4">
      <c r="C3592" s="50"/>
    </row>
    <row r="3593" spans="3:3" x14ac:dyDescent="0.4">
      <c r="C3593" s="50"/>
    </row>
    <row r="3594" spans="3:3" x14ac:dyDescent="0.4">
      <c r="C3594" s="50"/>
    </row>
    <row r="3595" spans="3:3" x14ac:dyDescent="0.4">
      <c r="C3595" s="50"/>
    </row>
    <row r="3596" spans="3:3" x14ac:dyDescent="0.4">
      <c r="C3596" s="50"/>
    </row>
    <row r="3597" spans="3:3" x14ac:dyDescent="0.4">
      <c r="C3597" s="50"/>
    </row>
    <row r="3598" spans="3:3" x14ac:dyDescent="0.4">
      <c r="C3598" s="50"/>
    </row>
    <row r="3599" spans="3:3" x14ac:dyDescent="0.4">
      <c r="C3599" s="50"/>
    </row>
    <row r="3600" spans="3:3" x14ac:dyDescent="0.4">
      <c r="C3600" s="50"/>
    </row>
    <row r="3601" spans="3:3" x14ac:dyDescent="0.4">
      <c r="C3601" s="50"/>
    </row>
    <row r="3602" spans="3:3" x14ac:dyDescent="0.4">
      <c r="C3602" s="50"/>
    </row>
    <row r="3603" spans="3:3" x14ac:dyDescent="0.4">
      <c r="C3603" s="50"/>
    </row>
    <row r="3604" spans="3:3" x14ac:dyDescent="0.4">
      <c r="C3604" s="50"/>
    </row>
    <row r="3605" spans="3:3" x14ac:dyDescent="0.4">
      <c r="C3605" s="50"/>
    </row>
    <row r="3606" spans="3:3" x14ac:dyDescent="0.4">
      <c r="C3606" s="50"/>
    </row>
    <row r="3607" spans="3:3" x14ac:dyDescent="0.4">
      <c r="C3607" s="50"/>
    </row>
    <row r="3608" spans="3:3" x14ac:dyDescent="0.4">
      <c r="C3608" s="50"/>
    </row>
    <row r="3609" spans="3:3" x14ac:dyDescent="0.4">
      <c r="C3609" s="50"/>
    </row>
    <row r="3610" spans="3:3" x14ac:dyDescent="0.4">
      <c r="C3610" s="50"/>
    </row>
    <row r="3611" spans="3:3" x14ac:dyDescent="0.4">
      <c r="C3611" s="50"/>
    </row>
    <row r="3612" spans="3:3" x14ac:dyDescent="0.4">
      <c r="C3612" s="50"/>
    </row>
    <row r="3613" spans="3:3" x14ac:dyDescent="0.4">
      <c r="C3613" s="50"/>
    </row>
    <row r="3614" spans="3:3" x14ac:dyDescent="0.4">
      <c r="C3614" s="50"/>
    </row>
    <row r="3615" spans="3:3" x14ac:dyDescent="0.4">
      <c r="C3615" s="50"/>
    </row>
    <row r="3616" spans="3:3" x14ac:dyDescent="0.4">
      <c r="C3616" s="50"/>
    </row>
    <row r="3617" spans="3:3" x14ac:dyDescent="0.4">
      <c r="C3617" s="50"/>
    </row>
    <row r="3618" spans="3:3" x14ac:dyDescent="0.4">
      <c r="C3618" s="50"/>
    </row>
    <row r="3619" spans="3:3" x14ac:dyDescent="0.4">
      <c r="C3619" s="50"/>
    </row>
    <row r="3620" spans="3:3" x14ac:dyDescent="0.4">
      <c r="C3620" s="50"/>
    </row>
    <row r="3621" spans="3:3" x14ac:dyDescent="0.4">
      <c r="C3621" s="50"/>
    </row>
    <row r="3622" spans="3:3" x14ac:dyDescent="0.4">
      <c r="C3622" s="50"/>
    </row>
    <row r="3623" spans="3:3" x14ac:dyDescent="0.4">
      <c r="C3623" s="50"/>
    </row>
    <row r="3624" spans="3:3" x14ac:dyDescent="0.4">
      <c r="C3624" s="50"/>
    </row>
    <row r="3625" spans="3:3" x14ac:dyDescent="0.4">
      <c r="C3625" s="50"/>
    </row>
    <row r="3626" spans="3:3" x14ac:dyDescent="0.4">
      <c r="C3626" s="50"/>
    </row>
    <row r="3627" spans="3:3" x14ac:dyDescent="0.4">
      <c r="C3627" s="50"/>
    </row>
    <row r="3628" spans="3:3" x14ac:dyDescent="0.4">
      <c r="C3628" s="50"/>
    </row>
    <row r="3629" spans="3:3" x14ac:dyDescent="0.4">
      <c r="C3629" s="50"/>
    </row>
    <row r="3630" spans="3:3" x14ac:dyDescent="0.4">
      <c r="C3630" s="50"/>
    </row>
    <row r="3631" spans="3:3" x14ac:dyDescent="0.4">
      <c r="C3631" s="50"/>
    </row>
    <row r="3632" spans="3:3" x14ac:dyDescent="0.4">
      <c r="C3632" s="50"/>
    </row>
    <row r="3633" spans="3:3" x14ac:dyDescent="0.4">
      <c r="C3633" s="50"/>
    </row>
    <row r="3634" spans="3:3" x14ac:dyDescent="0.4">
      <c r="C3634" s="50"/>
    </row>
    <row r="3635" spans="3:3" x14ac:dyDescent="0.4">
      <c r="C3635" s="50"/>
    </row>
    <row r="3636" spans="3:3" x14ac:dyDescent="0.4">
      <c r="C3636" s="50"/>
    </row>
    <row r="3637" spans="3:3" x14ac:dyDescent="0.4">
      <c r="C3637" s="50"/>
    </row>
    <row r="3638" spans="3:3" x14ac:dyDescent="0.4">
      <c r="C3638" s="50"/>
    </row>
    <row r="3639" spans="3:3" x14ac:dyDescent="0.4">
      <c r="C3639" s="50"/>
    </row>
    <row r="3640" spans="3:3" x14ac:dyDescent="0.4">
      <c r="C3640" s="50"/>
    </row>
    <row r="3641" spans="3:3" x14ac:dyDescent="0.4">
      <c r="C3641" s="50"/>
    </row>
    <row r="3642" spans="3:3" x14ac:dyDescent="0.4">
      <c r="C3642" s="50"/>
    </row>
    <row r="3643" spans="3:3" x14ac:dyDescent="0.4">
      <c r="C3643" s="50"/>
    </row>
    <row r="3644" spans="3:3" x14ac:dyDescent="0.4">
      <c r="C3644" s="50"/>
    </row>
    <row r="3645" spans="3:3" x14ac:dyDescent="0.4">
      <c r="C3645" s="50"/>
    </row>
    <row r="3646" spans="3:3" x14ac:dyDescent="0.4">
      <c r="C3646" s="50"/>
    </row>
    <row r="3647" spans="3:3" x14ac:dyDescent="0.4">
      <c r="C3647" s="50"/>
    </row>
    <row r="3648" spans="3:3" x14ac:dyDescent="0.4">
      <c r="C3648" s="50"/>
    </row>
    <row r="3649" spans="3:3" x14ac:dyDescent="0.4">
      <c r="C3649" s="50"/>
    </row>
    <row r="3650" spans="3:3" x14ac:dyDescent="0.4">
      <c r="C3650" s="50"/>
    </row>
    <row r="3651" spans="3:3" x14ac:dyDescent="0.4">
      <c r="C3651" s="50"/>
    </row>
    <row r="3652" spans="3:3" x14ac:dyDescent="0.4">
      <c r="C3652" s="50"/>
    </row>
    <row r="3653" spans="3:3" x14ac:dyDescent="0.4">
      <c r="C3653" s="50"/>
    </row>
    <row r="3654" spans="3:3" x14ac:dyDescent="0.4">
      <c r="C3654" s="50"/>
    </row>
    <row r="3655" spans="3:3" x14ac:dyDescent="0.4">
      <c r="C3655" s="50"/>
    </row>
    <row r="3656" spans="3:3" x14ac:dyDescent="0.4">
      <c r="C3656" s="50"/>
    </row>
    <row r="3657" spans="3:3" x14ac:dyDescent="0.4">
      <c r="C3657" s="50"/>
    </row>
    <row r="3658" spans="3:3" x14ac:dyDescent="0.4">
      <c r="C3658" s="50"/>
    </row>
    <row r="3659" spans="3:3" x14ac:dyDescent="0.4">
      <c r="C3659" s="50"/>
    </row>
    <row r="3660" spans="3:3" x14ac:dyDescent="0.4">
      <c r="C3660" s="50"/>
    </row>
    <row r="3661" spans="3:3" x14ac:dyDescent="0.4">
      <c r="C3661" s="50"/>
    </row>
    <row r="3662" spans="3:3" x14ac:dyDescent="0.4">
      <c r="C3662" s="50"/>
    </row>
    <row r="3663" spans="3:3" x14ac:dyDescent="0.4">
      <c r="C3663" s="50"/>
    </row>
    <row r="3664" spans="3:3" x14ac:dyDescent="0.4">
      <c r="C3664" s="50"/>
    </row>
    <row r="3665" spans="3:3" x14ac:dyDescent="0.4">
      <c r="C3665" s="50"/>
    </row>
    <row r="3666" spans="3:3" x14ac:dyDescent="0.4">
      <c r="C3666" s="50"/>
    </row>
    <row r="3667" spans="3:3" x14ac:dyDescent="0.4">
      <c r="C3667" s="50"/>
    </row>
    <row r="3668" spans="3:3" x14ac:dyDescent="0.4">
      <c r="C3668" s="50"/>
    </row>
    <row r="3669" spans="3:3" x14ac:dyDescent="0.4">
      <c r="C3669" s="50"/>
    </row>
    <row r="3670" spans="3:3" x14ac:dyDescent="0.4">
      <c r="C3670" s="50"/>
    </row>
    <row r="3671" spans="3:3" x14ac:dyDescent="0.4">
      <c r="C3671" s="50"/>
    </row>
    <row r="3672" spans="3:3" x14ac:dyDescent="0.4">
      <c r="C3672" s="50"/>
    </row>
    <row r="3673" spans="3:3" x14ac:dyDescent="0.4">
      <c r="C3673" s="50"/>
    </row>
    <row r="3674" spans="3:3" x14ac:dyDescent="0.4">
      <c r="C3674" s="50"/>
    </row>
    <row r="3675" spans="3:3" x14ac:dyDescent="0.4">
      <c r="C3675" s="50"/>
    </row>
    <row r="3676" spans="3:3" x14ac:dyDescent="0.4">
      <c r="C3676" s="50"/>
    </row>
    <row r="3677" spans="3:3" x14ac:dyDescent="0.4">
      <c r="C3677" s="50"/>
    </row>
    <row r="3678" spans="3:3" x14ac:dyDescent="0.4">
      <c r="C3678" s="50"/>
    </row>
    <row r="3679" spans="3:3" x14ac:dyDescent="0.4">
      <c r="C3679" s="50"/>
    </row>
    <row r="3680" spans="3:3" x14ac:dyDescent="0.4">
      <c r="C3680" s="50"/>
    </row>
  </sheetData>
  <mergeCells count="8">
    <mergeCell ref="C26:D26"/>
    <mergeCell ref="M25:N25"/>
    <mergeCell ref="C25:D25"/>
    <mergeCell ref="M18:O18"/>
    <mergeCell ref="M19:Q20"/>
    <mergeCell ref="C21:E21"/>
    <mergeCell ref="C22:E22"/>
    <mergeCell ref="M24:N24"/>
  </mergeCells>
  <phoneticPr fontId="46" type="noConversion"/>
  <dataValidations count="1">
    <dataValidation type="list" allowBlank="1" showInputMessage="1" showErrorMessage="1" sqref="E13 N18">
      <formula1>"D,W,M,Q,S,Y"</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5" tint="0.59999389629810485"/>
  </sheetPr>
  <dimension ref="A1:AX3679"/>
  <sheetViews>
    <sheetView showGridLines="0" zoomScale="70" zoomScaleNormal="70" workbookViewId="0">
      <selection activeCell="M22" sqref="M22:N22"/>
    </sheetView>
  </sheetViews>
  <sheetFormatPr defaultRowHeight="17.399999999999999" outlineLevelCol="1" x14ac:dyDescent="0.4"/>
  <cols>
    <col min="1" max="1" width="4.59765625" style="12" customWidth="1"/>
    <col min="2" max="2" width="4.3984375" style="12" customWidth="1"/>
    <col min="3" max="3" width="10.69921875" style="49" bestFit="1" customWidth="1"/>
    <col min="4" max="4" width="35.59765625" style="49"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5" width="23.69921875" style="49" customWidth="1" outlineLevel="1"/>
    <col min="16" max="16" width="30" style="12" customWidth="1" outlineLevel="1"/>
    <col min="17" max="17" width="9.09765625" style="12" outlineLevel="1"/>
    <col min="18" max="18" width="4.09765625" style="12" customWidth="1" outlineLevel="1"/>
    <col min="19" max="21" width="9.09765625" style="12"/>
    <col min="22" max="50" width="9.09765625" style="1"/>
  </cols>
  <sheetData>
    <row r="1" spans="1:21" s="1" customFormat="1" ht="5.0999999999999996" customHeight="1" x14ac:dyDescent="0.4">
      <c r="A1" s="12"/>
      <c r="B1" s="12"/>
      <c r="C1" s="12"/>
      <c r="D1" s="12"/>
      <c r="E1" s="12"/>
      <c r="F1" s="12"/>
      <c r="G1" s="12"/>
      <c r="H1" s="12"/>
      <c r="I1" s="12"/>
      <c r="J1" s="12"/>
      <c r="K1" s="12"/>
      <c r="L1" s="12"/>
      <c r="M1" s="12"/>
      <c r="N1" s="12"/>
      <c r="O1" s="12"/>
      <c r="P1" s="12"/>
      <c r="Q1" s="12"/>
      <c r="R1" s="12"/>
      <c r="S1" s="12"/>
      <c r="T1" s="12"/>
      <c r="U1" s="12"/>
    </row>
    <row r="2" spans="1:21" s="1" customFormat="1" ht="15" customHeight="1" x14ac:dyDescent="0.4">
      <c r="A2" s="12"/>
      <c r="B2" s="12"/>
      <c r="C2" s="12"/>
      <c r="D2" s="12"/>
      <c r="E2" s="12"/>
      <c r="F2" s="12"/>
      <c r="G2" s="12"/>
      <c r="H2" s="12"/>
      <c r="I2" s="12"/>
      <c r="J2" s="12"/>
      <c r="K2" s="12"/>
      <c r="L2" s="12"/>
      <c r="M2" s="12"/>
      <c r="N2" s="12"/>
      <c r="O2" s="12"/>
      <c r="P2" s="12"/>
      <c r="Q2" s="12"/>
      <c r="R2" s="12"/>
      <c r="S2" s="12"/>
      <c r="T2" s="12"/>
      <c r="U2" s="12"/>
    </row>
    <row r="3" spans="1:21" s="1" customFormat="1" ht="15" customHeight="1" x14ac:dyDescent="0.4">
      <c r="A3" s="12"/>
      <c r="B3" s="12"/>
      <c r="C3" s="12"/>
      <c r="D3" s="12"/>
      <c r="E3" s="12"/>
      <c r="F3" s="12"/>
      <c r="G3" s="12"/>
      <c r="H3" s="12"/>
      <c r="I3" s="12"/>
      <c r="J3" s="12"/>
      <c r="K3" s="12"/>
      <c r="L3" s="12"/>
      <c r="M3" s="12"/>
      <c r="N3" s="12"/>
      <c r="O3" s="12"/>
      <c r="P3" s="12"/>
      <c r="Q3" s="12"/>
      <c r="R3" s="12"/>
      <c r="S3" s="12"/>
      <c r="T3" s="12"/>
      <c r="U3" s="12"/>
    </row>
    <row r="4" spans="1:21" s="1" customFormat="1" ht="15" customHeight="1" x14ac:dyDescent="0.4">
      <c r="A4" s="12"/>
      <c r="B4" s="12"/>
      <c r="C4" s="12"/>
      <c r="D4" s="12"/>
      <c r="E4" s="12"/>
      <c r="F4" s="12"/>
      <c r="G4" s="12"/>
      <c r="H4" s="12"/>
      <c r="I4" s="12"/>
      <c r="J4" s="12"/>
      <c r="K4" s="12"/>
      <c r="L4" s="12"/>
      <c r="M4" s="12"/>
      <c r="N4" s="12"/>
      <c r="O4" s="12"/>
      <c r="P4" s="12"/>
      <c r="Q4" s="12"/>
      <c r="R4" s="12"/>
      <c r="S4" s="12"/>
      <c r="T4" s="12"/>
      <c r="U4" s="12"/>
    </row>
    <row r="5" spans="1:21" s="1" customFormat="1" ht="15" customHeight="1" x14ac:dyDescent="0.4">
      <c r="A5" s="12"/>
      <c r="B5" s="12"/>
      <c r="C5" s="12"/>
      <c r="D5" s="12"/>
      <c r="E5" s="12"/>
      <c r="F5" s="12"/>
      <c r="G5" s="12"/>
      <c r="H5" s="12"/>
      <c r="I5" s="12"/>
      <c r="J5" s="12"/>
      <c r="K5" s="12"/>
      <c r="L5" s="12"/>
      <c r="M5" s="12"/>
      <c r="N5" s="12"/>
      <c r="O5" s="12"/>
      <c r="P5" s="12"/>
      <c r="Q5" s="12"/>
      <c r="R5" s="12"/>
      <c r="S5" s="12"/>
      <c r="T5" s="12"/>
      <c r="U5" s="12"/>
    </row>
    <row r="6" spans="1:21" s="1" customFormat="1" ht="30" customHeight="1" thickBot="1" x14ac:dyDescent="0.45">
      <c r="A6" s="12"/>
      <c r="B6" s="13" t="s">
        <v>28</v>
      </c>
      <c r="C6" s="12"/>
      <c r="D6" s="12"/>
      <c r="E6" s="12"/>
      <c r="F6" s="12"/>
      <c r="G6" s="12"/>
      <c r="H6" s="12"/>
      <c r="I6" s="12"/>
      <c r="J6" s="12"/>
      <c r="K6" s="12"/>
      <c r="L6" s="13" t="s">
        <v>473</v>
      </c>
      <c r="M6" s="12"/>
      <c r="N6" s="12"/>
      <c r="O6" s="12"/>
      <c r="P6" s="12"/>
      <c r="Q6" s="12"/>
      <c r="R6" s="12"/>
      <c r="S6" s="12"/>
      <c r="T6" s="12"/>
      <c r="U6" s="12"/>
    </row>
    <row r="7" spans="1:21" s="1" customFormat="1" x14ac:dyDescent="0.4">
      <c r="A7" s="12"/>
      <c r="B7" s="14"/>
      <c r="C7" s="15"/>
      <c r="D7" s="16"/>
      <c r="E7" s="15"/>
      <c r="F7" s="15"/>
      <c r="G7" s="15"/>
      <c r="H7" s="15"/>
      <c r="I7" s="15"/>
      <c r="J7" s="17"/>
      <c r="K7" s="18"/>
      <c r="L7" s="230"/>
      <c r="M7" s="231"/>
      <c r="N7" s="231"/>
      <c r="O7" s="231"/>
      <c r="P7" s="231"/>
      <c r="Q7" s="231"/>
      <c r="R7" s="232"/>
      <c r="S7" s="12"/>
      <c r="T7" s="12"/>
      <c r="U7" s="12"/>
    </row>
    <row r="8" spans="1:21" ht="19.2" x14ac:dyDescent="0.4">
      <c r="B8" s="19"/>
      <c r="C8" s="142" t="s">
        <v>0</v>
      </c>
      <c r="D8" s="21" t="s">
        <v>371</v>
      </c>
      <c r="E8" s="18"/>
      <c r="F8" s="37"/>
      <c r="G8" s="18"/>
      <c r="H8" s="18"/>
      <c r="I8" s="18"/>
      <c r="J8" s="22"/>
      <c r="K8" s="18"/>
      <c r="L8" s="233"/>
      <c r="M8" s="23" t="s">
        <v>476</v>
      </c>
      <c r="N8" s="24"/>
      <c r="O8" s="25"/>
      <c r="P8" s="25"/>
      <c r="Q8" s="25"/>
      <c r="R8" s="234"/>
    </row>
    <row r="9" spans="1:21" x14ac:dyDescent="0.4">
      <c r="B9" s="19"/>
      <c r="C9" s="18"/>
      <c r="D9" s="18"/>
      <c r="E9" s="18"/>
      <c r="F9" s="18"/>
      <c r="G9" s="18"/>
      <c r="H9" s="18"/>
      <c r="I9" s="18"/>
      <c r="J9" s="22"/>
      <c r="K9" s="18"/>
      <c r="L9" s="233"/>
      <c r="M9" s="31"/>
      <c r="N9" s="31"/>
      <c r="O9" s="31"/>
      <c r="P9" s="31"/>
      <c r="Q9" s="31"/>
      <c r="R9" s="234"/>
    </row>
    <row r="10" spans="1:21" x14ac:dyDescent="0.4">
      <c r="B10" s="19"/>
      <c r="C10" s="18"/>
      <c r="D10" s="18"/>
      <c r="E10" s="18"/>
      <c r="F10" s="18"/>
      <c r="G10" s="18"/>
      <c r="H10" s="18"/>
      <c r="I10" s="18"/>
      <c r="J10" s="22"/>
      <c r="K10" s="18"/>
      <c r="L10" s="233"/>
      <c r="M10" s="215" t="s">
        <v>0</v>
      </c>
      <c r="N10" s="27" t="str">
        <f>CalmarRatio_Ticker</f>
        <v>SPY US  Equity</v>
      </c>
      <c r="O10" s="31"/>
      <c r="P10" s="31"/>
      <c r="Q10" s="31"/>
      <c r="R10" s="234"/>
    </row>
    <row r="11" spans="1:21" ht="19.2" x14ac:dyDescent="0.4">
      <c r="B11" s="19"/>
      <c r="C11" s="29"/>
      <c r="D11" s="30" t="s">
        <v>10</v>
      </c>
      <c r="E11" s="30" t="s">
        <v>11</v>
      </c>
      <c r="F11" s="30" t="s">
        <v>18</v>
      </c>
      <c r="G11" s="30" t="s">
        <v>13</v>
      </c>
      <c r="H11" s="30" t="s">
        <v>40</v>
      </c>
      <c r="I11" s="18"/>
      <c r="J11" s="22"/>
      <c r="K11" s="18"/>
      <c r="L11" s="233"/>
      <c r="M11" s="26"/>
      <c r="N11" s="26"/>
      <c r="O11" s="26" t="s">
        <v>18</v>
      </c>
      <c r="P11" s="26"/>
      <c r="Q11" s="26"/>
      <c r="R11" s="234"/>
    </row>
    <row r="12" spans="1:21" ht="34.799999999999997" x14ac:dyDescent="0.4">
      <c r="B12" s="19"/>
      <c r="C12" s="30" t="s">
        <v>6</v>
      </c>
      <c r="D12" s="142" t="s">
        <v>74</v>
      </c>
      <c r="E12" s="21" t="s">
        <v>564</v>
      </c>
      <c r="F12" s="28" t="str">
        <f>IF(CalmarRatio_Interval="","Calc_Interval=1y","Calc_Interval="&amp;CalmarRatio_Interval)</f>
        <v>Calc_Interval=2y</v>
      </c>
      <c r="G12" s="28" t="s">
        <v>3</v>
      </c>
      <c r="H12" s="76" t="s">
        <v>368</v>
      </c>
      <c r="I12" s="18"/>
      <c r="J12" s="22"/>
      <c r="K12" s="18"/>
      <c r="L12" s="233"/>
      <c r="M12" s="215" t="s">
        <v>12</v>
      </c>
      <c r="N12" s="27" t="str">
        <f>IF(CalmarRatio_Interval="","",CalmarRatio_Interval)</f>
        <v>2y</v>
      </c>
      <c r="O12" s="28" t="str">
        <f>IF($N12="","Calc_Interval=1y","Calc_Interval="&amp;$N12)</f>
        <v>Calc_Interval=2y</v>
      </c>
      <c r="P12" s="26"/>
      <c r="Q12" s="26"/>
      <c r="R12" s="234"/>
    </row>
    <row r="13" spans="1:21" ht="19.2" x14ac:dyDescent="0.4">
      <c r="B13" s="19"/>
      <c r="C13" s="30" t="s">
        <v>7</v>
      </c>
      <c r="D13" s="142" t="s">
        <v>19</v>
      </c>
      <c r="E13" s="21"/>
      <c r="F13" s="28" t="str">
        <f>IF(CalmarRatio_Per="","",",per="&amp;CalmarRatio_Per)</f>
        <v/>
      </c>
      <c r="G13" s="28" t="s">
        <v>14</v>
      </c>
      <c r="H13" s="28" t="s">
        <v>37</v>
      </c>
      <c r="I13" s="18"/>
      <c r="J13" s="22"/>
      <c r="K13" s="18"/>
      <c r="L13" s="233"/>
      <c r="M13" s="56" t="s">
        <v>16</v>
      </c>
      <c r="N13" s="27" t="str">
        <f>IF(CalmarRatio_Currency="","",CalmarRatio_Currency)</f>
        <v/>
      </c>
      <c r="O13" s="28" t="str">
        <f>IF($N13="","",",currency="&amp;$N13)</f>
        <v/>
      </c>
      <c r="P13" s="26"/>
      <c r="Q13" s="26"/>
      <c r="R13" s="234"/>
    </row>
    <row r="14" spans="1:21" ht="19.2" x14ac:dyDescent="0.4">
      <c r="B14" s="19"/>
      <c r="C14" s="30" t="s">
        <v>8</v>
      </c>
      <c r="D14" s="142" t="s">
        <v>16</v>
      </c>
      <c r="E14" s="21"/>
      <c r="F14" s="28" t="str">
        <f>IF(CalmarRatio_Currency="","",",currency="&amp;CalmarRatio_Currency)</f>
        <v/>
      </c>
      <c r="G14" s="28" t="s">
        <v>367</v>
      </c>
      <c r="H14" s="28" t="s">
        <v>38</v>
      </c>
      <c r="I14" s="18"/>
      <c r="J14" s="22"/>
      <c r="K14" s="18"/>
      <c r="L14" s="233"/>
      <c r="M14" s="56" t="s">
        <v>15</v>
      </c>
      <c r="N14" s="27" t="str">
        <f>IF(CalmarRatio_TRBase="","",CalmarRatio_TRBase)</f>
        <v/>
      </c>
      <c r="O14" s="28" t="str">
        <f>IF($N14="","",",tr_base="&amp;$N14)</f>
        <v/>
      </c>
      <c r="P14" s="26"/>
      <c r="Q14" s="26"/>
      <c r="R14" s="234"/>
    </row>
    <row r="15" spans="1:21" ht="19.2" x14ac:dyDescent="0.4">
      <c r="B15" s="19"/>
      <c r="C15" s="30" t="s">
        <v>9</v>
      </c>
      <c r="D15" s="142" t="s">
        <v>15</v>
      </c>
      <c r="E15" s="21"/>
      <c r="F15" s="28" t="s">
        <v>603</v>
      </c>
      <c r="G15" s="28" t="s">
        <v>75</v>
      </c>
      <c r="H15" s="28" t="s">
        <v>602</v>
      </c>
      <c r="I15" s="18"/>
      <c r="J15" s="22"/>
      <c r="K15" s="18"/>
      <c r="L15" s="233"/>
      <c r="M15" s="31"/>
      <c r="N15" s="31"/>
      <c r="O15" s="31"/>
      <c r="P15" s="31"/>
      <c r="Q15" s="31"/>
      <c r="R15" s="234"/>
    </row>
    <row r="16" spans="1:21" x14ac:dyDescent="0.4">
      <c r="A16" s="18"/>
      <c r="B16" s="19"/>
      <c r="C16" s="18"/>
      <c r="D16" s="18"/>
      <c r="E16" s="18"/>
      <c r="F16" s="18"/>
      <c r="G16" s="18"/>
      <c r="H16" s="18"/>
      <c r="I16" s="18"/>
      <c r="J16" s="22"/>
      <c r="K16" s="18"/>
      <c r="L16" s="233"/>
      <c r="M16" s="388" t="s">
        <v>430</v>
      </c>
      <c r="N16" s="388"/>
      <c r="O16" s="388"/>
      <c r="P16" s="214"/>
      <c r="Q16" s="214"/>
      <c r="R16" s="234"/>
      <c r="S16" s="18"/>
    </row>
    <row r="17" spans="1:21" ht="18" thickBot="1" x14ac:dyDescent="0.45">
      <c r="A17" s="18"/>
      <c r="B17" s="33"/>
      <c r="C17" s="34"/>
      <c r="D17" s="34"/>
      <c r="E17" s="34"/>
      <c r="F17" s="34"/>
      <c r="G17" s="34"/>
      <c r="H17" s="34"/>
      <c r="I17" s="34"/>
      <c r="J17" s="35"/>
      <c r="K17" s="18"/>
      <c r="L17" s="233"/>
      <c r="M17" s="389" t="str">
        <f>"TOTAL_RETURN("&amp;$O$12&amp;O14&amp;")/ABS(MAX_DRAWDOWN("&amp;$O$12&amp;$O$13&amp;O14&amp;"))"</f>
        <v>TOTAL_RETURN(Calc_Interval=2y)/ABS(MAX_DRAWDOWN(Calc_Interval=2y))</v>
      </c>
      <c r="N17" s="389"/>
      <c r="O17" s="389"/>
      <c r="P17" s="389"/>
      <c r="Q17" s="389"/>
      <c r="R17" s="234"/>
      <c r="S17" s="18"/>
    </row>
    <row r="18" spans="1:21" x14ac:dyDescent="0.4">
      <c r="A18" s="18"/>
      <c r="B18" s="18"/>
      <c r="C18" s="18"/>
      <c r="D18" s="18"/>
      <c r="E18" s="18"/>
      <c r="F18" s="18"/>
      <c r="G18" s="18"/>
      <c r="H18" s="18"/>
      <c r="I18" s="18"/>
      <c r="J18" s="18"/>
      <c r="K18" s="18"/>
      <c r="L18" s="233"/>
      <c r="M18" s="389"/>
      <c r="N18" s="389"/>
      <c r="O18" s="389"/>
      <c r="P18" s="389"/>
      <c r="Q18" s="389"/>
      <c r="R18" s="234"/>
      <c r="S18" s="18"/>
    </row>
    <row r="19" spans="1:21" x14ac:dyDescent="0.4">
      <c r="A19" s="18"/>
      <c r="B19" s="18"/>
      <c r="C19" s="18"/>
      <c r="D19" s="18"/>
      <c r="E19" s="18"/>
      <c r="F19" s="18"/>
      <c r="G19" s="18"/>
      <c r="H19" s="18"/>
      <c r="I19" s="18"/>
      <c r="J19" s="18"/>
      <c r="K19" s="18"/>
      <c r="L19" s="233"/>
      <c r="M19" s="31"/>
      <c r="N19" s="31"/>
      <c r="O19" s="31"/>
      <c r="P19" s="31"/>
      <c r="Q19" s="31"/>
      <c r="R19" s="234"/>
      <c r="S19" s="18"/>
    </row>
    <row r="20" spans="1:21" x14ac:dyDescent="0.4">
      <c r="A20" s="18"/>
      <c r="C20" s="366" t="s">
        <v>430</v>
      </c>
      <c r="D20" s="367"/>
      <c r="E20" s="368"/>
      <c r="K20" s="18"/>
      <c r="L20" s="233"/>
      <c r="M20" s="18"/>
      <c r="N20" s="18"/>
      <c r="O20" s="18"/>
      <c r="P20" s="178"/>
      <c r="Q20" s="18"/>
      <c r="R20" s="234"/>
      <c r="S20" s="18"/>
    </row>
    <row r="21" spans="1:21" x14ac:dyDescent="0.4">
      <c r="C21" s="371" t="str">
        <f>"calmar_ratio("&amp;$F$12&amp;$F$13&amp;$F$14&amp;$F$15&amp;")"</f>
        <v>calmar_ratio(Calc_Interval=2y,TR_Base=Price_If_Available)</v>
      </c>
      <c r="D21" s="372"/>
      <c r="E21" s="373"/>
      <c r="L21" s="233"/>
      <c r="M21" s="413" t="s">
        <v>592</v>
      </c>
      <c r="N21" s="413"/>
      <c r="O21" s="179"/>
      <c r="P21" s="143"/>
      <c r="Q21" s="18"/>
      <c r="R21" s="234"/>
    </row>
    <row r="22" spans="1:21" x14ac:dyDescent="0.4">
      <c r="C22" s="12"/>
      <c r="D22" s="12"/>
      <c r="L22" s="233"/>
      <c r="M22" s="415" t="str">
        <f>_xll.BQL(N10,M17,"showheaders=F")</f>
        <v>#N/A Requesting Data...</v>
      </c>
      <c r="N22" s="415"/>
      <c r="O22" s="179"/>
      <c r="P22" s="143"/>
      <c r="Q22" s="18"/>
      <c r="R22" s="234"/>
    </row>
    <row r="23" spans="1:21" s="1" customFormat="1" ht="18" thickBot="1" x14ac:dyDescent="0.45">
      <c r="A23" s="12"/>
      <c r="B23" s="12"/>
      <c r="C23" s="12"/>
      <c r="D23" s="12"/>
      <c r="E23" s="12"/>
      <c r="F23" s="12"/>
      <c r="G23" s="12"/>
      <c r="H23" s="12"/>
      <c r="I23" s="12"/>
      <c r="J23" s="12"/>
      <c r="K23" s="12"/>
      <c r="L23" s="235"/>
      <c r="M23" s="236"/>
      <c r="N23" s="237"/>
      <c r="O23" s="238"/>
      <c r="P23" s="237"/>
      <c r="Q23" s="237"/>
      <c r="R23" s="239"/>
      <c r="S23" s="12"/>
      <c r="T23" s="12"/>
      <c r="U23" s="12"/>
    </row>
    <row r="24" spans="1:21" s="1" customFormat="1" x14ac:dyDescent="0.4">
      <c r="A24" s="12"/>
      <c r="B24" s="12"/>
      <c r="C24" s="413" t="s">
        <v>25</v>
      </c>
      <c r="D24" s="413"/>
      <c r="E24" s="12"/>
      <c r="F24" s="12"/>
      <c r="G24" s="12"/>
      <c r="H24" s="12"/>
      <c r="I24" s="12"/>
      <c r="J24" s="12"/>
      <c r="K24" s="12"/>
      <c r="L24" s="12"/>
      <c r="M24" s="50"/>
      <c r="N24" s="12"/>
      <c r="O24" s="49"/>
      <c r="P24" s="12"/>
      <c r="Q24" s="12"/>
      <c r="R24" s="12"/>
      <c r="S24" s="12"/>
      <c r="T24" s="12"/>
      <c r="U24" s="12"/>
    </row>
    <row r="25" spans="1:21" x14ac:dyDescent="0.4">
      <c r="C25" s="414" t="str">
        <f>_xll.BQL(CalmarRatio_Ticker,C21)</f>
        <v>#N/A Requesting Data...</v>
      </c>
      <c r="D25" s="414"/>
      <c r="M25" s="50"/>
      <c r="N25" s="12"/>
    </row>
    <row r="26" spans="1:21" x14ac:dyDescent="0.4">
      <c r="C26" s="12"/>
      <c r="D26" s="12"/>
      <c r="M26" s="50"/>
      <c r="N26" s="12"/>
    </row>
    <row r="27" spans="1:21" x14ac:dyDescent="0.4">
      <c r="C27" s="42"/>
      <c r="D27" s="72"/>
      <c r="L27" s="42"/>
      <c r="M27" s="50"/>
      <c r="N27" s="12"/>
    </row>
    <row r="28" spans="1:21" x14ac:dyDescent="0.4">
      <c r="C28" s="42"/>
      <c r="D28" s="72"/>
      <c r="E28" s="42"/>
      <c r="L28" s="42"/>
      <c r="M28" s="50"/>
      <c r="N28" s="12"/>
    </row>
    <row r="29" spans="1:21" x14ac:dyDescent="0.4">
      <c r="C29" s="42"/>
      <c r="D29" s="72"/>
      <c r="E29" s="42"/>
      <c r="L29" s="42"/>
      <c r="M29" s="50"/>
      <c r="N29" s="12"/>
    </row>
    <row r="30" spans="1:21" x14ac:dyDescent="0.4">
      <c r="C30" s="42"/>
      <c r="D30" s="72"/>
      <c r="E30" s="42"/>
      <c r="L30" s="42"/>
      <c r="M30" s="50"/>
      <c r="N30" s="12"/>
    </row>
    <row r="31" spans="1:21" x14ac:dyDescent="0.4">
      <c r="C31" s="184"/>
      <c r="D31" s="72"/>
      <c r="E31" s="42"/>
      <c r="L31" s="42"/>
      <c r="M31" s="50"/>
      <c r="N31" s="12"/>
    </row>
    <row r="32" spans="1:21" x14ac:dyDescent="0.4">
      <c r="C32" s="42"/>
      <c r="D32" s="72"/>
      <c r="E32" s="42"/>
      <c r="L32" s="42"/>
      <c r="M32" s="50"/>
      <c r="N32" s="12"/>
    </row>
    <row r="33" spans="3:14" x14ac:dyDescent="0.4">
      <c r="C33" s="42"/>
      <c r="D33" s="72"/>
      <c r="E33" s="42"/>
      <c r="L33" s="42"/>
      <c r="M33" s="50"/>
      <c r="N33" s="12"/>
    </row>
    <row r="34" spans="3:14" x14ac:dyDescent="0.4">
      <c r="C34" s="42"/>
      <c r="D34" s="72"/>
      <c r="E34" s="42"/>
      <c r="L34" s="42"/>
      <c r="M34" s="50"/>
      <c r="N34" s="12"/>
    </row>
    <row r="35" spans="3:14" x14ac:dyDescent="0.4">
      <c r="C35" s="42"/>
      <c r="D35" s="72"/>
      <c r="E35" s="42"/>
      <c r="L35" s="42"/>
      <c r="M35" s="50"/>
      <c r="N35" s="12"/>
    </row>
    <row r="36" spans="3:14" x14ac:dyDescent="0.4">
      <c r="C36" s="42"/>
      <c r="D36" s="72"/>
      <c r="E36" s="42"/>
      <c r="L36" s="42"/>
      <c r="M36" s="50"/>
      <c r="N36" s="12"/>
    </row>
    <row r="37" spans="3:14" x14ac:dyDescent="0.4">
      <c r="C37" s="42"/>
      <c r="D37" s="72"/>
      <c r="E37" s="42"/>
      <c r="L37" s="42"/>
      <c r="M37" s="50"/>
      <c r="N37" s="12"/>
    </row>
    <row r="38" spans="3:14" x14ac:dyDescent="0.4">
      <c r="C38" s="42"/>
      <c r="D38" s="72"/>
      <c r="E38" s="42"/>
      <c r="L38" s="42"/>
      <c r="M38" s="50"/>
      <c r="N38" s="12"/>
    </row>
    <row r="39" spans="3:14" x14ac:dyDescent="0.4">
      <c r="C39" s="42"/>
      <c r="D39" s="72"/>
      <c r="E39" s="42"/>
      <c r="L39" s="42"/>
      <c r="M39" s="50"/>
      <c r="N39" s="12"/>
    </row>
    <row r="40" spans="3:14" x14ac:dyDescent="0.4">
      <c r="C40" s="42"/>
      <c r="D40" s="72"/>
      <c r="E40" s="42"/>
      <c r="L40" s="42"/>
      <c r="M40" s="50"/>
      <c r="N40" s="12"/>
    </row>
    <row r="41" spans="3:14" x14ac:dyDescent="0.4">
      <c r="C41" s="42"/>
      <c r="D41" s="72"/>
      <c r="E41" s="42"/>
      <c r="L41" s="42"/>
      <c r="M41" s="50"/>
      <c r="N41" s="12"/>
    </row>
    <row r="42" spans="3:14" x14ac:dyDescent="0.4">
      <c r="C42" s="42"/>
      <c r="D42" s="72"/>
      <c r="E42" s="42"/>
      <c r="L42" s="42"/>
      <c r="M42" s="50"/>
      <c r="N42" s="12"/>
    </row>
    <row r="43" spans="3:14" x14ac:dyDescent="0.4">
      <c r="C43" s="42"/>
      <c r="D43" s="72"/>
      <c r="E43" s="42"/>
      <c r="L43" s="42"/>
      <c r="M43" s="50"/>
      <c r="N43" s="12"/>
    </row>
    <row r="44" spans="3:14" x14ac:dyDescent="0.4">
      <c r="C44" s="42"/>
      <c r="D44" s="72"/>
      <c r="E44" s="42"/>
      <c r="L44" s="42"/>
      <c r="M44" s="50"/>
      <c r="N44" s="12"/>
    </row>
    <row r="45" spans="3:14" x14ac:dyDescent="0.4">
      <c r="C45" s="42"/>
      <c r="D45" s="72"/>
      <c r="E45" s="42"/>
      <c r="L45" s="42"/>
      <c r="M45" s="50"/>
      <c r="N45" s="12"/>
    </row>
    <row r="46" spans="3:14" x14ac:dyDescent="0.4">
      <c r="C46" s="42"/>
      <c r="D46" s="72"/>
      <c r="E46" s="42"/>
      <c r="L46" s="42"/>
      <c r="M46" s="50"/>
      <c r="N46" s="12"/>
    </row>
    <row r="47" spans="3:14" x14ac:dyDescent="0.4">
      <c r="C47" s="42"/>
      <c r="D47" s="72"/>
      <c r="E47" s="42"/>
      <c r="L47" s="42"/>
      <c r="M47" s="50"/>
      <c r="N47" s="12"/>
    </row>
    <row r="48" spans="3:14" x14ac:dyDescent="0.4">
      <c r="C48" s="42"/>
      <c r="D48" s="72"/>
      <c r="E48" s="42"/>
      <c r="L48" s="42"/>
      <c r="M48" s="50"/>
      <c r="N48" s="12"/>
    </row>
    <row r="49" spans="3:14" x14ac:dyDescent="0.4">
      <c r="C49" s="42"/>
      <c r="D49" s="72"/>
      <c r="E49" s="42"/>
      <c r="L49" s="42"/>
      <c r="M49" s="50"/>
      <c r="N49" s="12"/>
    </row>
    <row r="50" spans="3:14" x14ac:dyDescent="0.4">
      <c r="C50" s="42"/>
      <c r="D50" s="72"/>
      <c r="E50" s="42"/>
      <c r="L50" s="42"/>
      <c r="M50" s="50"/>
      <c r="N50" s="12"/>
    </row>
    <row r="51" spans="3:14" x14ac:dyDescent="0.4">
      <c r="C51" s="42"/>
      <c r="D51" s="72"/>
      <c r="E51" s="42"/>
      <c r="L51" s="42"/>
      <c r="M51" s="50"/>
      <c r="N51" s="12"/>
    </row>
    <row r="52" spans="3:14" x14ac:dyDescent="0.4">
      <c r="C52" s="42"/>
      <c r="D52" s="72"/>
      <c r="E52" s="42"/>
      <c r="L52" s="42"/>
      <c r="M52" s="50"/>
      <c r="N52" s="12"/>
    </row>
    <row r="53" spans="3:14" x14ac:dyDescent="0.4">
      <c r="C53" s="42"/>
      <c r="D53" s="72"/>
      <c r="E53" s="42"/>
      <c r="L53" s="42"/>
      <c r="M53" s="50"/>
      <c r="N53" s="12"/>
    </row>
    <row r="54" spans="3:14" x14ac:dyDescent="0.4">
      <c r="C54" s="42"/>
      <c r="D54" s="72"/>
      <c r="E54" s="42"/>
      <c r="L54" s="42"/>
      <c r="M54" s="50"/>
      <c r="N54" s="12"/>
    </row>
    <row r="55" spans="3:14" x14ac:dyDescent="0.4">
      <c r="C55" s="42"/>
      <c r="D55" s="72"/>
      <c r="E55" s="42"/>
      <c r="L55" s="42"/>
      <c r="M55" s="50"/>
      <c r="N55" s="12"/>
    </row>
    <row r="56" spans="3:14" x14ac:dyDescent="0.4">
      <c r="C56" s="42"/>
      <c r="D56" s="72"/>
      <c r="E56" s="42"/>
      <c r="L56" s="42"/>
      <c r="M56" s="50"/>
      <c r="N56" s="12"/>
    </row>
    <row r="57" spans="3:14" x14ac:dyDescent="0.4">
      <c r="C57" s="42"/>
      <c r="D57" s="72"/>
      <c r="E57" s="42"/>
      <c r="L57" s="42"/>
      <c r="M57" s="50"/>
      <c r="N57" s="12"/>
    </row>
    <row r="58" spans="3:14" x14ac:dyDescent="0.4">
      <c r="C58" s="42"/>
      <c r="D58" s="72"/>
      <c r="E58" s="42"/>
      <c r="L58" s="42"/>
      <c r="M58" s="50"/>
      <c r="N58" s="12"/>
    </row>
    <row r="59" spans="3:14" x14ac:dyDescent="0.4">
      <c r="C59" s="42"/>
      <c r="D59" s="72"/>
      <c r="E59" s="42"/>
      <c r="L59" s="42"/>
      <c r="M59" s="50"/>
      <c r="N59" s="12"/>
    </row>
    <row r="60" spans="3:14" x14ac:dyDescent="0.4">
      <c r="C60" s="42"/>
      <c r="D60" s="72"/>
      <c r="E60" s="42"/>
      <c r="L60" s="42"/>
      <c r="M60" s="50"/>
      <c r="N60" s="12"/>
    </row>
    <row r="61" spans="3:14" x14ac:dyDescent="0.4">
      <c r="C61" s="42"/>
      <c r="D61" s="72"/>
      <c r="E61" s="42"/>
      <c r="L61" s="42"/>
      <c r="M61" s="50"/>
      <c r="N61" s="12"/>
    </row>
    <row r="62" spans="3:14" x14ac:dyDescent="0.4">
      <c r="C62" s="42"/>
      <c r="D62" s="72"/>
      <c r="E62" s="42"/>
      <c r="L62" s="42"/>
      <c r="M62" s="50"/>
      <c r="N62" s="12"/>
    </row>
    <row r="63" spans="3:14" x14ac:dyDescent="0.4">
      <c r="C63" s="42"/>
      <c r="D63" s="72"/>
      <c r="E63" s="42"/>
      <c r="L63" s="42"/>
      <c r="M63" s="50"/>
      <c r="N63" s="12"/>
    </row>
    <row r="64" spans="3:14" x14ac:dyDescent="0.4">
      <c r="C64" s="42"/>
      <c r="D64" s="72"/>
      <c r="E64" s="42"/>
      <c r="L64" s="42"/>
      <c r="M64" s="50"/>
      <c r="N64" s="12"/>
    </row>
    <row r="65" spans="3:14" x14ac:dyDescent="0.4">
      <c r="C65" s="42"/>
      <c r="D65" s="72"/>
      <c r="E65" s="42"/>
      <c r="L65" s="42"/>
      <c r="M65" s="50"/>
      <c r="N65" s="12"/>
    </row>
    <row r="66" spans="3:14" x14ac:dyDescent="0.4">
      <c r="C66" s="42"/>
      <c r="D66" s="72"/>
      <c r="E66" s="42"/>
      <c r="L66" s="42"/>
      <c r="M66" s="50"/>
      <c r="N66" s="12"/>
    </row>
    <row r="67" spans="3:14" x14ac:dyDescent="0.4">
      <c r="C67" s="42"/>
      <c r="D67" s="72"/>
      <c r="E67" s="42"/>
      <c r="L67" s="42"/>
      <c r="M67" s="50"/>
      <c r="N67" s="12"/>
    </row>
    <row r="68" spans="3:14" x14ac:dyDescent="0.4">
      <c r="C68" s="42"/>
      <c r="D68" s="72"/>
      <c r="E68" s="42"/>
      <c r="L68" s="42"/>
      <c r="M68" s="50"/>
      <c r="N68" s="12"/>
    </row>
    <row r="69" spans="3:14" x14ac:dyDescent="0.4">
      <c r="C69" s="42"/>
      <c r="D69" s="72"/>
      <c r="E69" s="42"/>
      <c r="L69" s="42"/>
      <c r="M69" s="50"/>
      <c r="N69" s="12"/>
    </row>
    <row r="70" spans="3:14" x14ac:dyDescent="0.4">
      <c r="C70" s="42"/>
      <c r="D70" s="72"/>
      <c r="E70" s="42"/>
      <c r="L70" s="42"/>
      <c r="M70" s="50"/>
      <c r="N70" s="12"/>
    </row>
    <row r="71" spans="3:14" x14ac:dyDescent="0.4">
      <c r="C71" s="42"/>
      <c r="D71" s="72"/>
      <c r="E71" s="42"/>
      <c r="L71" s="42"/>
      <c r="M71" s="50"/>
      <c r="N71" s="12"/>
    </row>
    <row r="72" spans="3:14" x14ac:dyDescent="0.4">
      <c r="C72" s="42"/>
      <c r="D72" s="72"/>
      <c r="E72" s="42"/>
      <c r="L72" s="42"/>
      <c r="M72" s="50"/>
      <c r="N72" s="12"/>
    </row>
    <row r="73" spans="3:14" x14ac:dyDescent="0.4">
      <c r="C73" s="42"/>
      <c r="D73" s="72"/>
      <c r="E73" s="42"/>
      <c r="L73" s="42"/>
      <c r="M73" s="50"/>
      <c r="N73" s="12"/>
    </row>
    <row r="74" spans="3:14" x14ac:dyDescent="0.4">
      <c r="C74" s="42"/>
      <c r="D74" s="72"/>
      <c r="E74" s="42"/>
      <c r="L74" s="42"/>
      <c r="M74" s="50"/>
      <c r="N74" s="12"/>
    </row>
    <row r="75" spans="3:14" x14ac:dyDescent="0.4">
      <c r="C75" s="42"/>
      <c r="D75" s="72"/>
      <c r="E75" s="42"/>
      <c r="L75" s="42"/>
      <c r="M75" s="50"/>
      <c r="N75" s="12"/>
    </row>
    <row r="76" spans="3:14" x14ac:dyDescent="0.4">
      <c r="C76" s="42"/>
      <c r="D76" s="72"/>
      <c r="E76" s="42"/>
      <c r="L76" s="42"/>
      <c r="M76" s="50"/>
      <c r="N76" s="12"/>
    </row>
    <row r="77" spans="3:14" x14ac:dyDescent="0.4">
      <c r="C77" s="42"/>
      <c r="D77" s="72"/>
      <c r="E77" s="42"/>
      <c r="L77" s="42"/>
      <c r="M77" s="50"/>
      <c r="N77" s="12"/>
    </row>
    <row r="78" spans="3:14" x14ac:dyDescent="0.4">
      <c r="C78" s="42"/>
      <c r="D78" s="72"/>
      <c r="E78" s="42"/>
      <c r="L78" s="42"/>
      <c r="M78" s="50"/>
      <c r="N78" s="12"/>
    </row>
    <row r="79" spans="3:14" x14ac:dyDescent="0.4">
      <c r="C79" s="42"/>
      <c r="D79" s="72"/>
      <c r="E79" s="42"/>
      <c r="L79" s="42"/>
      <c r="M79" s="50"/>
      <c r="N79" s="12"/>
    </row>
    <row r="80" spans="3:14" x14ac:dyDescent="0.4">
      <c r="C80" s="42"/>
      <c r="D80" s="72"/>
      <c r="E80" s="42"/>
      <c r="L80" s="42"/>
      <c r="M80" s="50"/>
      <c r="N80" s="12"/>
    </row>
    <row r="81" spans="3:14" x14ac:dyDescent="0.4">
      <c r="C81" s="42"/>
      <c r="D81" s="72"/>
      <c r="E81" s="42"/>
      <c r="L81" s="42"/>
      <c r="M81" s="50"/>
      <c r="N81" s="12"/>
    </row>
    <row r="82" spans="3:14" x14ac:dyDescent="0.4">
      <c r="C82" s="42"/>
      <c r="D82" s="72"/>
      <c r="E82" s="42"/>
      <c r="L82" s="42"/>
      <c r="M82" s="50"/>
      <c r="N82" s="12"/>
    </row>
    <row r="83" spans="3:14" x14ac:dyDescent="0.4">
      <c r="C83" s="42"/>
      <c r="D83" s="72"/>
      <c r="E83" s="42"/>
      <c r="L83" s="42"/>
      <c r="M83" s="50"/>
      <c r="N83" s="12"/>
    </row>
    <row r="84" spans="3:14" x14ac:dyDescent="0.4">
      <c r="C84" s="42"/>
      <c r="D84" s="72"/>
      <c r="E84" s="42"/>
      <c r="L84" s="42"/>
      <c r="M84" s="50"/>
      <c r="N84" s="12"/>
    </row>
    <row r="85" spans="3:14" x14ac:dyDescent="0.4">
      <c r="C85" s="42"/>
      <c r="D85" s="72"/>
      <c r="E85" s="42"/>
      <c r="L85" s="42"/>
      <c r="M85" s="50"/>
      <c r="N85" s="12"/>
    </row>
    <row r="86" spans="3:14" x14ac:dyDescent="0.4">
      <c r="C86" s="42"/>
      <c r="D86" s="72"/>
      <c r="E86" s="42"/>
      <c r="L86" s="42"/>
      <c r="M86" s="50"/>
      <c r="N86" s="12"/>
    </row>
    <row r="87" spans="3:14" x14ac:dyDescent="0.4">
      <c r="C87" s="42"/>
      <c r="D87" s="72"/>
      <c r="E87" s="42"/>
      <c r="L87" s="42"/>
      <c r="M87" s="50"/>
      <c r="N87" s="12"/>
    </row>
    <row r="88" spans="3:14" x14ac:dyDescent="0.4">
      <c r="C88" s="42"/>
      <c r="D88" s="72"/>
      <c r="E88" s="42"/>
      <c r="L88" s="42"/>
      <c r="M88" s="50"/>
      <c r="N88" s="12"/>
    </row>
    <row r="89" spans="3:14" x14ac:dyDescent="0.4">
      <c r="C89" s="42"/>
      <c r="D89" s="72"/>
      <c r="E89" s="42"/>
      <c r="L89" s="42"/>
      <c r="M89" s="50"/>
      <c r="N89" s="12"/>
    </row>
    <row r="90" spans="3:14" x14ac:dyDescent="0.4">
      <c r="C90" s="42"/>
      <c r="D90" s="72"/>
      <c r="E90" s="42"/>
      <c r="L90" s="42"/>
      <c r="M90" s="50"/>
      <c r="N90" s="12"/>
    </row>
    <row r="91" spans="3:14" x14ac:dyDescent="0.4">
      <c r="C91" s="42"/>
      <c r="D91" s="72"/>
      <c r="E91" s="42"/>
      <c r="L91" s="42"/>
      <c r="M91" s="50"/>
      <c r="N91" s="12"/>
    </row>
    <row r="92" spans="3:14" x14ac:dyDescent="0.4">
      <c r="C92" s="42"/>
      <c r="D92" s="72"/>
      <c r="E92" s="42"/>
      <c r="L92" s="42"/>
      <c r="M92" s="50"/>
      <c r="N92" s="12"/>
    </row>
    <row r="93" spans="3:14" x14ac:dyDescent="0.4">
      <c r="C93" s="42"/>
      <c r="D93" s="72"/>
      <c r="E93" s="42"/>
      <c r="L93" s="42"/>
      <c r="M93" s="50"/>
      <c r="N93" s="12"/>
    </row>
    <row r="94" spans="3:14" x14ac:dyDescent="0.4">
      <c r="C94" s="42"/>
      <c r="D94" s="72"/>
      <c r="E94" s="42"/>
      <c r="L94" s="42"/>
      <c r="M94" s="50"/>
      <c r="N94" s="12"/>
    </row>
    <row r="95" spans="3:14" x14ac:dyDescent="0.4">
      <c r="C95" s="42"/>
      <c r="D95" s="72"/>
      <c r="E95" s="42"/>
      <c r="L95" s="42"/>
      <c r="M95" s="50"/>
      <c r="N95" s="12"/>
    </row>
    <row r="96" spans="3:14" x14ac:dyDescent="0.4">
      <c r="C96" s="42"/>
      <c r="D96" s="72"/>
      <c r="E96" s="42"/>
      <c r="L96" s="42"/>
      <c r="M96" s="50"/>
      <c r="N96" s="12"/>
    </row>
    <row r="97" spans="3:14" x14ac:dyDescent="0.4">
      <c r="C97" s="42"/>
      <c r="D97" s="72"/>
      <c r="E97" s="42"/>
      <c r="L97" s="42"/>
      <c r="M97" s="50"/>
      <c r="N97" s="12"/>
    </row>
    <row r="98" spans="3:14" x14ac:dyDescent="0.4">
      <c r="C98" s="42"/>
      <c r="D98" s="72"/>
      <c r="E98" s="42"/>
      <c r="L98" s="42"/>
      <c r="M98" s="50"/>
      <c r="N98" s="12"/>
    </row>
    <row r="99" spans="3:14" x14ac:dyDescent="0.4">
      <c r="C99" s="42"/>
      <c r="D99" s="72"/>
      <c r="E99" s="42"/>
      <c r="L99" s="42"/>
      <c r="M99" s="50"/>
      <c r="N99" s="12"/>
    </row>
    <row r="100" spans="3:14" x14ac:dyDescent="0.4">
      <c r="C100" s="42"/>
      <c r="D100" s="72"/>
      <c r="E100" s="42"/>
      <c r="L100" s="42"/>
      <c r="M100" s="50"/>
      <c r="N100" s="12"/>
    </row>
    <row r="101" spans="3:14" x14ac:dyDescent="0.4">
      <c r="C101" s="42"/>
      <c r="D101" s="72"/>
      <c r="E101" s="42"/>
      <c r="L101" s="42"/>
      <c r="M101" s="50"/>
      <c r="N101" s="12"/>
    </row>
    <row r="102" spans="3:14" x14ac:dyDescent="0.4">
      <c r="C102" s="42"/>
      <c r="D102" s="72"/>
      <c r="E102" s="42"/>
      <c r="L102" s="42"/>
      <c r="M102" s="50"/>
      <c r="N102" s="12"/>
    </row>
    <row r="103" spans="3:14" x14ac:dyDescent="0.4">
      <c r="C103" s="42"/>
      <c r="D103" s="72"/>
      <c r="E103" s="42"/>
      <c r="L103" s="42"/>
      <c r="M103" s="50"/>
      <c r="N103" s="12"/>
    </row>
    <row r="104" spans="3:14" x14ac:dyDescent="0.4">
      <c r="C104" s="42"/>
      <c r="D104" s="72"/>
      <c r="E104" s="42"/>
      <c r="L104" s="42"/>
      <c r="M104" s="50"/>
      <c r="N104" s="12"/>
    </row>
    <row r="105" spans="3:14" x14ac:dyDescent="0.4">
      <c r="C105" s="42"/>
      <c r="D105" s="72"/>
      <c r="E105" s="42"/>
      <c r="L105" s="42"/>
      <c r="M105" s="50"/>
      <c r="N105" s="12"/>
    </row>
    <row r="106" spans="3:14" x14ac:dyDescent="0.4">
      <c r="C106" s="42"/>
      <c r="D106" s="72"/>
      <c r="E106" s="42"/>
      <c r="L106" s="42"/>
      <c r="M106" s="50"/>
      <c r="N106" s="12"/>
    </row>
    <row r="107" spans="3:14" x14ac:dyDescent="0.4">
      <c r="C107" s="42"/>
      <c r="D107" s="72"/>
      <c r="E107" s="42"/>
      <c r="L107" s="42"/>
      <c r="M107" s="50"/>
      <c r="N107" s="12"/>
    </row>
    <row r="108" spans="3:14" x14ac:dyDescent="0.4">
      <c r="C108" s="42"/>
      <c r="D108" s="72"/>
      <c r="E108" s="42"/>
      <c r="L108" s="42"/>
      <c r="M108" s="50"/>
      <c r="N108" s="12"/>
    </row>
    <row r="109" spans="3:14" x14ac:dyDescent="0.4">
      <c r="C109" s="42"/>
      <c r="D109" s="72"/>
      <c r="E109" s="42"/>
      <c r="L109" s="42"/>
      <c r="M109" s="50"/>
      <c r="N109" s="12"/>
    </row>
    <row r="110" spans="3:14" x14ac:dyDescent="0.4">
      <c r="C110" s="42"/>
      <c r="D110" s="72"/>
      <c r="E110" s="42"/>
      <c r="L110" s="42"/>
      <c r="M110" s="50"/>
      <c r="N110" s="12"/>
    </row>
    <row r="111" spans="3:14" x14ac:dyDescent="0.4">
      <c r="C111" s="42"/>
      <c r="D111" s="72"/>
      <c r="E111" s="42"/>
      <c r="L111" s="42"/>
      <c r="M111" s="50"/>
      <c r="N111" s="12"/>
    </row>
    <row r="112" spans="3:14" x14ac:dyDescent="0.4">
      <c r="C112" s="42"/>
      <c r="D112" s="72"/>
      <c r="E112" s="42"/>
      <c r="L112" s="42"/>
      <c r="M112" s="50"/>
      <c r="N112" s="12"/>
    </row>
    <row r="113" spans="3:14" x14ac:dyDescent="0.4">
      <c r="C113" s="42"/>
      <c r="D113" s="72"/>
      <c r="E113" s="42"/>
      <c r="L113" s="42"/>
      <c r="M113" s="50"/>
      <c r="N113" s="12"/>
    </row>
    <row r="114" spans="3:14" x14ac:dyDescent="0.4">
      <c r="C114" s="42"/>
      <c r="D114" s="72"/>
      <c r="E114" s="42"/>
      <c r="L114" s="42"/>
      <c r="M114" s="50"/>
      <c r="N114" s="12"/>
    </row>
    <row r="115" spans="3:14" x14ac:dyDescent="0.4">
      <c r="C115" s="42"/>
      <c r="D115" s="72"/>
      <c r="E115" s="42"/>
      <c r="L115" s="42"/>
      <c r="M115" s="50"/>
      <c r="N115" s="12"/>
    </row>
    <row r="116" spans="3:14" x14ac:dyDescent="0.4">
      <c r="C116" s="42"/>
      <c r="D116" s="72"/>
      <c r="E116" s="42"/>
      <c r="L116" s="42"/>
      <c r="M116" s="50"/>
      <c r="N116" s="12"/>
    </row>
    <row r="117" spans="3:14" x14ac:dyDescent="0.4">
      <c r="C117" s="42"/>
      <c r="D117" s="72"/>
      <c r="E117" s="42"/>
      <c r="L117" s="42"/>
      <c r="M117" s="50"/>
      <c r="N117" s="12"/>
    </row>
    <row r="118" spans="3:14" x14ac:dyDescent="0.4">
      <c r="C118" s="42"/>
      <c r="D118" s="72"/>
      <c r="E118" s="42"/>
      <c r="L118" s="42"/>
      <c r="M118" s="50"/>
      <c r="N118" s="12"/>
    </row>
    <row r="119" spans="3:14" x14ac:dyDescent="0.4">
      <c r="C119" s="42"/>
      <c r="D119" s="72"/>
      <c r="E119" s="42"/>
      <c r="L119" s="42"/>
      <c r="M119" s="50"/>
      <c r="N119" s="12"/>
    </row>
    <row r="120" spans="3:14" x14ac:dyDescent="0.4">
      <c r="C120" s="42"/>
      <c r="D120" s="72"/>
      <c r="E120" s="42"/>
      <c r="L120" s="42"/>
      <c r="M120" s="50"/>
      <c r="N120" s="12"/>
    </row>
    <row r="121" spans="3:14" x14ac:dyDescent="0.4">
      <c r="C121" s="42"/>
      <c r="D121" s="72"/>
      <c r="E121" s="42"/>
      <c r="L121" s="42"/>
      <c r="M121" s="50"/>
      <c r="N121" s="12"/>
    </row>
    <row r="122" spans="3:14" x14ac:dyDescent="0.4">
      <c r="C122" s="42"/>
      <c r="D122" s="72"/>
      <c r="E122" s="42"/>
      <c r="L122" s="42"/>
      <c r="M122" s="50"/>
      <c r="N122" s="12"/>
    </row>
    <row r="123" spans="3:14" x14ac:dyDescent="0.4">
      <c r="C123" s="42"/>
      <c r="D123" s="72"/>
      <c r="E123" s="42"/>
      <c r="L123" s="42"/>
      <c r="M123" s="50"/>
      <c r="N123" s="12"/>
    </row>
    <row r="124" spans="3:14" x14ac:dyDescent="0.4">
      <c r="C124" s="42"/>
      <c r="D124" s="72"/>
      <c r="E124" s="42"/>
      <c r="L124" s="42"/>
      <c r="M124" s="50"/>
      <c r="N124" s="12"/>
    </row>
    <row r="125" spans="3:14" x14ac:dyDescent="0.4">
      <c r="C125" s="42"/>
      <c r="D125" s="72"/>
      <c r="E125" s="42"/>
      <c r="L125" s="42"/>
      <c r="M125" s="50"/>
      <c r="N125" s="12"/>
    </row>
    <row r="126" spans="3:14" x14ac:dyDescent="0.4">
      <c r="C126" s="42"/>
      <c r="D126" s="72"/>
      <c r="E126" s="42"/>
      <c r="L126" s="42"/>
      <c r="M126" s="50"/>
      <c r="N126" s="12"/>
    </row>
    <row r="127" spans="3:14" x14ac:dyDescent="0.4">
      <c r="C127" s="42"/>
      <c r="D127" s="72"/>
      <c r="E127" s="42"/>
      <c r="L127" s="42"/>
      <c r="M127" s="50"/>
      <c r="N127" s="12"/>
    </row>
    <row r="128" spans="3:14" x14ac:dyDescent="0.4">
      <c r="C128" s="42"/>
      <c r="D128" s="72"/>
      <c r="E128" s="42"/>
      <c r="L128" s="42"/>
      <c r="M128" s="50"/>
      <c r="N128" s="12"/>
    </row>
    <row r="129" spans="3:14" x14ac:dyDescent="0.4">
      <c r="C129" s="42"/>
      <c r="D129" s="72"/>
      <c r="E129" s="42"/>
      <c r="L129" s="42"/>
      <c r="M129" s="50"/>
      <c r="N129" s="12"/>
    </row>
    <row r="130" spans="3:14" x14ac:dyDescent="0.4">
      <c r="C130" s="42"/>
      <c r="D130" s="72"/>
      <c r="E130" s="42"/>
      <c r="L130" s="42"/>
      <c r="M130" s="50"/>
      <c r="N130" s="12"/>
    </row>
    <row r="131" spans="3:14" x14ac:dyDescent="0.4">
      <c r="C131" s="42"/>
      <c r="D131" s="72"/>
      <c r="E131" s="42"/>
      <c r="L131" s="42"/>
      <c r="M131" s="50"/>
      <c r="N131" s="12"/>
    </row>
    <row r="132" spans="3:14" x14ac:dyDescent="0.4">
      <c r="C132" s="42"/>
      <c r="D132" s="72"/>
      <c r="E132" s="42"/>
      <c r="L132" s="42"/>
      <c r="M132" s="50"/>
      <c r="N132" s="12"/>
    </row>
    <row r="133" spans="3:14" x14ac:dyDescent="0.4">
      <c r="C133" s="42"/>
      <c r="D133" s="72"/>
      <c r="E133" s="42"/>
      <c r="L133" s="42"/>
      <c r="M133" s="50"/>
      <c r="N133" s="12"/>
    </row>
    <row r="134" spans="3:14" x14ac:dyDescent="0.4">
      <c r="C134" s="42"/>
      <c r="D134" s="72"/>
      <c r="E134" s="42"/>
      <c r="L134" s="42"/>
      <c r="M134" s="50"/>
      <c r="N134" s="12"/>
    </row>
    <row r="135" spans="3:14" x14ac:dyDescent="0.4">
      <c r="C135" s="42"/>
      <c r="D135" s="72"/>
      <c r="E135" s="42"/>
      <c r="L135" s="42"/>
      <c r="M135" s="50"/>
      <c r="N135" s="12"/>
    </row>
    <row r="136" spans="3:14" x14ac:dyDescent="0.4">
      <c r="C136" s="42"/>
      <c r="D136" s="72"/>
      <c r="E136" s="42"/>
      <c r="L136" s="42"/>
      <c r="M136" s="50"/>
      <c r="N136" s="12"/>
    </row>
    <row r="137" spans="3:14" x14ac:dyDescent="0.4">
      <c r="C137" s="42"/>
      <c r="D137" s="72"/>
      <c r="E137" s="42"/>
      <c r="L137" s="42"/>
      <c r="M137" s="50"/>
      <c r="N137" s="12"/>
    </row>
    <row r="138" spans="3:14" x14ac:dyDescent="0.4">
      <c r="C138" s="42"/>
      <c r="D138" s="72"/>
      <c r="E138" s="42"/>
      <c r="L138" s="42"/>
      <c r="M138" s="50"/>
      <c r="N138" s="12"/>
    </row>
    <row r="139" spans="3:14" x14ac:dyDescent="0.4">
      <c r="C139" s="42"/>
      <c r="D139" s="72"/>
      <c r="E139" s="42"/>
      <c r="L139" s="42"/>
      <c r="M139" s="50"/>
      <c r="N139" s="12"/>
    </row>
    <row r="140" spans="3:14" x14ac:dyDescent="0.4">
      <c r="C140" s="42"/>
      <c r="D140" s="72"/>
      <c r="E140" s="42"/>
      <c r="L140" s="42"/>
      <c r="M140" s="50"/>
      <c r="N140" s="12"/>
    </row>
    <row r="141" spans="3:14" x14ac:dyDescent="0.4">
      <c r="C141" s="42"/>
      <c r="D141" s="72"/>
      <c r="E141" s="42"/>
      <c r="L141" s="42"/>
      <c r="M141" s="50"/>
      <c r="N141" s="12"/>
    </row>
    <row r="142" spans="3:14" x14ac:dyDescent="0.4">
      <c r="C142" s="42"/>
      <c r="D142" s="72"/>
      <c r="E142" s="42"/>
      <c r="L142" s="42"/>
      <c r="M142" s="50"/>
      <c r="N142" s="12"/>
    </row>
    <row r="143" spans="3:14" x14ac:dyDescent="0.4">
      <c r="C143" s="42"/>
      <c r="D143" s="72"/>
      <c r="E143" s="42"/>
      <c r="L143" s="42"/>
      <c r="M143" s="50"/>
      <c r="N143" s="12"/>
    </row>
    <row r="144" spans="3:14" x14ac:dyDescent="0.4">
      <c r="C144" s="42"/>
      <c r="D144" s="72"/>
      <c r="E144" s="42"/>
      <c r="L144" s="42"/>
      <c r="M144" s="50"/>
      <c r="N144" s="12"/>
    </row>
    <row r="145" spans="3:14" x14ac:dyDescent="0.4">
      <c r="C145" s="42"/>
      <c r="D145" s="72"/>
      <c r="E145" s="42"/>
      <c r="L145" s="42"/>
      <c r="M145" s="50"/>
      <c r="N145" s="12"/>
    </row>
    <row r="146" spans="3:14" x14ac:dyDescent="0.4">
      <c r="C146" s="42"/>
      <c r="D146" s="72"/>
      <c r="E146" s="42"/>
      <c r="L146" s="42"/>
      <c r="M146" s="50"/>
      <c r="N146" s="12"/>
    </row>
    <row r="147" spans="3:14" x14ac:dyDescent="0.4">
      <c r="C147" s="42"/>
      <c r="D147" s="72"/>
      <c r="E147" s="42"/>
      <c r="L147" s="42"/>
      <c r="M147" s="50"/>
      <c r="N147" s="12"/>
    </row>
    <row r="148" spans="3:14" x14ac:dyDescent="0.4">
      <c r="C148" s="42"/>
      <c r="D148" s="72"/>
      <c r="E148" s="42"/>
      <c r="L148" s="42"/>
      <c r="M148" s="50"/>
      <c r="N148" s="12"/>
    </row>
    <row r="149" spans="3:14" x14ac:dyDescent="0.4">
      <c r="C149" s="42"/>
      <c r="D149" s="72"/>
      <c r="E149" s="42"/>
      <c r="L149" s="42"/>
      <c r="M149" s="50"/>
      <c r="N149" s="12"/>
    </row>
    <row r="150" spans="3:14" x14ac:dyDescent="0.4">
      <c r="C150" s="42"/>
      <c r="D150" s="72"/>
      <c r="E150" s="42"/>
      <c r="L150" s="42"/>
      <c r="M150" s="50"/>
      <c r="N150" s="12"/>
    </row>
    <row r="151" spans="3:14" x14ac:dyDescent="0.4">
      <c r="C151" s="42"/>
      <c r="D151" s="72"/>
      <c r="E151" s="42"/>
      <c r="L151" s="42"/>
      <c r="M151" s="50"/>
      <c r="N151" s="12"/>
    </row>
    <row r="152" spans="3:14" x14ac:dyDescent="0.4">
      <c r="C152" s="42"/>
      <c r="D152" s="72"/>
      <c r="E152" s="42"/>
      <c r="L152" s="42"/>
      <c r="M152" s="50"/>
      <c r="N152" s="12"/>
    </row>
    <row r="153" spans="3:14" x14ac:dyDescent="0.4">
      <c r="C153" s="42"/>
      <c r="D153" s="72"/>
      <c r="E153" s="42"/>
      <c r="L153" s="42"/>
      <c r="M153" s="50"/>
      <c r="N153" s="12"/>
    </row>
    <row r="154" spans="3:14" x14ac:dyDescent="0.4">
      <c r="C154" s="42"/>
      <c r="D154" s="72"/>
      <c r="E154" s="42"/>
      <c r="L154" s="42"/>
      <c r="M154" s="50"/>
      <c r="N154" s="12"/>
    </row>
    <row r="155" spans="3:14" x14ac:dyDescent="0.4">
      <c r="C155" s="42"/>
      <c r="D155" s="72"/>
      <c r="E155" s="42"/>
      <c r="L155" s="42"/>
      <c r="M155" s="50"/>
      <c r="N155" s="12"/>
    </row>
    <row r="156" spans="3:14" x14ac:dyDescent="0.4">
      <c r="C156" s="42"/>
      <c r="D156" s="72"/>
      <c r="E156" s="42"/>
      <c r="L156" s="42"/>
      <c r="M156" s="50"/>
      <c r="N156" s="12"/>
    </row>
    <row r="157" spans="3:14" x14ac:dyDescent="0.4">
      <c r="C157" s="42"/>
      <c r="D157" s="72"/>
      <c r="E157" s="42"/>
      <c r="L157" s="42"/>
      <c r="M157" s="50"/>
      <c r="N157" s="12"/>
    </row>
    <row r="158" spans="3:14" x14ac:dyDescent="0.4">
      <c r="C158" s="42"/>
      <c r="D158" s="72"/>
      <c r="E158" s="42"/>
      <c r="L158" s="42"/>
      <c r="M158" s="50"/>
      <c r="N158" s="12"/>
    </row>
    <row r="159" spans="3:14" x14ac:dyDescent="0.4">
      <c r="C159" s="42"/>
      <c r="D159" s="72"/>
      <c r="E159" s="42"/>
      <c r="L159" s="42"/>
      <c r="M159" s="50"/>
      <c r="N159" s="12"/>
    </row>
    <row r="160" spans="3:14" x14ac:dyDescent="0.4">
      <c r="C160" s="42"/>
      <c r="D160" s="72"/>
      <c r="E160" s="42"/>
      <c r="L160" s="42"/>
      <c r="M160" s="50"/>
      <c r="N160" s="12"/>
    </row>
    <row r="161" spans="3:14" x14ac:dyDescent="0.4">
      <c r="C161" s="42"/>
      <c r="D161" s="72"/>
      <c r="E161" s="42"/>
      <c r="L161" s="42"/>
      <c r="M161" s="50"/>
      <c r="N161" s="12"/>
    </row>
    <row r="162" spans="3:14" x14ac:dyDescent="0.4">
      <c r="C162" s="42"/>
      <c r="D162" s="72"/>
      <c r="E162" s="42"/>
      <c r="L162" s="42"/>
      <c r="M162" s="50"/>
      <c r="N162" s="12"/>
    </row>
    <row r="163" spans="3:14" x14ac:dyDescent="0.4">
      <c r="C163" s="42"/>
      <c r="D163" s="72"/>
      <c r="E163" s="42"/>
      <c r="L163" s="42"/>
      <c r="M163" s="50"/>
      <c r="N163" s="12"/>
    </row>
    <row r="164" spans="3:14" x14ac:dyDescent="0.4">
      <c r="C164" s="42"/>
      <c r="D164" s="72"/>
      <c r="E164" s="42"/>
      <c r="L164" s="42"/>
      <c r="M164" s="50"/>
      <c r="N164" s="12"/>
    </row>
    <row r="165" spans="3:14" x14ac:dyDescent="0.4">
      <c r="C165" s="42"/>
      <c r="D165" s="72"/>
      <c r="E165" s="42"/>
      <c r="L165" s="42"/>
      <c r="M165" s="50"/>
      <c r="N165" s="12"/>
    </row>
    <row r="166" spans="3:14" x14ac:dyDescent="0.4">
      <c r="C166" s="42"/>
      <c r="D166" s="72"/>
      <c r="E166" s="42"/>
      <c r="L166" s="42"/>
      <c r="M166" s="50"/>
      <c r="N166" s="12"/>
    </row>
    <row r="167" spans="3:14" x14ac:dyDescent="0.4">
      <c r="C167" s="42"/>
      <c r="D167" s="72"/>
      <c r="E167" s="42"/>
      <c r="L167" s="42"/>
      <c r="M167" s="50"/>
      <c r="N167" s="12"/>
    </row>
    <row r="168" spans="3:14" x14ac:dyDescent="0.4">
      <c r="C168" s="42"/>
      <c r="D168" s="72"/>
      <c r="E168" s="42"/>
      <c r="L168" s="42"/>
      <c r="M168" s="50"/>
      <c r="N168" s="12"/>
    </row>
    <row r="169" spans="3:14" x14ac:dyDescent="0.4">
      <c r="C169" s="42"/>
      <c r="D169" s="72"/>
      <c r="E169" s="42"/>
      <c r="L169" s="42"/>
      <c r="M169" s="50"/>
      <c r="N169" s="12"/>
    </row>
    <row r="170" spans="3:14" x14ac:dyDescent="0.4">
      <c r="C170" s="42"/>
      <c r="D170" s="72"/>
      <c r="E170" s="42"/>
      <c r="L170" s="42"/>
      <c r="M170" s="50"/>
      <c r="N170" s="12"/>
    </row>
    <row r="171" spans="3:14" x14ac:dyDescent="0.4">
      <c r="C171" s="42"/>
      <c r="D171" s="72"/>
      <c r="E171" s="42"/>
      <c r="L171" s="42"/>
      <c r="M171" s="50"/>
      <c r="N171" s="12"/>
    </row>
    <row r="172" spans="3:14" x14ac:dyDescent="0.4">
      <c r="C172" s="42"/>
      <c r="D172" s="72"/>
      <c r="E172" s="42"/>
      <c r="L172" s="42"/>
      <c r="M172" s="50"/>
      <c r="N172" s="12"/>
    </row>
    <row r="173" spans="3:14" x14ac:dyDescent="0.4">
      <c r="C173" s="42"/>
      <c r="D173" s="72"/>
      <c r="E173" s="42"/>
      <c r="L173" s="42"/>
      <c r="M173" s="50"/>
      <c r="N173" s="12"/>
    </row>
    <row r="174" spans="3:14" x14ac:dyDescent="0.4">
      <c r="C174" s="42"/>
      <c r="D174" s="72"/>
      <c r="E174" s="42"/>
      <c r="L174" s="42"/>
      <c r="M174" s="50"/>
      <c r="N174" s="12"/>
    </row>
    <row r="175" spans="3:14" x14ac:dyDescent="0.4">
      <c r="C175" s="42"/>
      <c r="D175" s="72"/>
      <c r="E175" s="42"/>
      <c r="L175" s="42"/>
      <c r="M175" s="50"/>
      <c r="N175" s="12"/>
    </row>
    <row r="176" spans="3:14" x14ac:dyDescent="0.4">
      <c r="C176" s="42"/>
      <c r="D176" s="72"/>
      <c r="E176" s="42"/>
      <c r="L176" s="42"/>
      <c r="M176" s="50"/>
      <c r="N176" s="12"/>
    </row>
    <row r="177" spans="3:14" x14ac:dyDescent="0.4">
      <c r="C177" s="42"/>
      <c r="D177" s="72"/>
      <c r="E177" s="42"/>
      <c r="L177" s="42"/>
      <c r="M177" s="50"/>
      <c r="N177" s="12"/>
    </row>
    <row r="178" spans="3:14" x14ac:dyDescent="0.4">
      <c r="C178" s="42"/>
      <c r="D178" s="72"/>
      <c r="E178" s="42"/>
      <c r="L178" s="42"/>
      <c r="M178" s="50"/>
      <c r="N178" s="12"/>
    </row>
    <row r="179" spans="3:14" x14ac:dyDescent="0.4">
      <c r="C179" s="42"/>
      <c r="D179" s="72"/>
      <c r="E179" s="42"/>
      <c r="L179" s="42"/>
      <c r="M179" s="50"/>
      <c r="N179" s="12"/>
    </row>
    <row r="180" spans="3:14" x14ac:dyDescent="0.4">
      <c r="C180" s="42"/>
      <c r="D180" s="72"/>
      <c r="E180" s="42"/>
      <c r="L180" s="42"/>
      <c r="M180" s="50"/>
      <c r="N180" s="12"/>
    </row>
    <row r="181" spans="3:14" x14ac:dyDescent="0.4">
      <c r="C181" s="42"/>
      <c r="D181" s="72"/>
      <c r="E181" s="42"/>
      <c r="L181" s="42"/>
      <c r="M181" s="50"/>
      <c r="N181" s="12"/>
    </row>
    <row r="182" spans="3:14" x14ac:dyDescent="0.4">
      <c r="C182" s="42"/>
      <c r="D182" s="72"/>
      <c r="E182" s="42"/>
      <c r="L182" s="42"/>
      <c r="M182" s="50"/>
      <c r="N182" s="12"/>
    </row>
    <row r="183" spans="3:14" x14ac:dyDescent="0.4">
      <c r="C183" s="42"/>
      <c r="D183" s="72"/>
      <c r="E183" s="42"/>
      <c r="L183" s="42"/>
      <c r="M183" s="50"/>
      <c r="N183" s="12"/>
    </row>
    <row r="184" spans="3:14" x14ac:dyDescent="0.4">
      <c r="C184" s="42"/>
      <c r="D184" s="72"/>
      <c r="E184" s="42"/>
      <c r="L184" s="42"/>
      <c r="M184" s="50"/>
      <c r="N184" s="12"/>
    </row>
    <row r="185" spans="3:14" x14ac:dyDescent="0.4">
      <c r="C185" s="42"/>
      <c r="D185" s="72"/>
      <c r="E185" s="42"/>
      <c r="L185" s="42"/>
      <c r="M185" s="50"/>
      <c r="N185" s="12"/>
    </row>
    <row r="186" spans="3:14" x14ac:dyDescent="0.4">
      <c r="C186" s="42"/>
      <c r="D186" s="72"/>
      <c r="E186" s="42"/>
      <c r="L186" s="42"/>
      <c r="M186" s="50"/>
      <c r="N186" s="12"/>
    </row>
    <row r="187" spans="3:14" x14ac:dyDescent="0.4">
      <c r="C187" s="42"/>
      <c r="D187" s="72"/>
      <c r="E187" s="42"/>
      <c r="L187" s="42"/>
      <c r="M187" s="50"/>
      <c r="N187" s="12"/>
    </row>
    <row r="188" spans="3:14" x14ac:dyDescent="0.4">
      <c r="C188" s="42"/>
      <c r="D188" s="72"/>
      <c r="E188" s="42"/>
      <c r="L188" s="42"/>
      <c r="M188" s="50"/>
      <c r="N188" s="12"/>
    </row>
    <row r="189" spans="3:14" x14ac:dyDescent="0.4">
      <c r="C189" s="42"/>
      <c r="D189" s="72"/>
      <c r="E189" s="42"/>
      <c r="L189" s="42"/>
      <c r="M189" s="50"/>
      <c r="N189" s="12"/>
    </row>
    <row r="190" spans="3:14" x14ac:dyDescent="0.4">
      <c r="C190" s="42"/>
      <c r="D190" s="72"/>
      <c r="E190" s="42"/>
      <c r="L190" s="42"/>
      <c r="M190" s="50"/>
      <c r="N190" s="12"/>
    </row>
    <row r="191" spans="3:14" x14ac:dyDescent="0.4">
      <c r="C191" s="42"/>
      <c r="D191" s="72"/>
      <c r="E191" s="42"/>
      <c r="L191" s="42"/>
      <c r="M191" s="50"/>
      <c r="N191" s="12"/>
    </row>
    <row r="192" spans="3:14" x14ac:dyDescent="0.4">
      <c r="C192" s="42"/>
      <c r="D192" s="72"/>
      <c r="E192" s="42"/>
      <c r="L192" s="42"/>
      <c r="M192" s="50"/>
      <c r="N192" s="12"/>
    </row>
    <row r="193" spans="3:14" x14ac:dyDescent="0.4">
      <c r="C193" s="42"/>
      <c r="D193" s="72"/>
      <c r="E193" s="42"/>
      <c r="L193" s="42"/>
      <c r="M193" s="50"/>
      <c r="N193" s="12"/>
    </row>
    <row r="194" spans="3:14" x14ac:dyDescent="0.4">
      <c r="C194" s="42"/>
      <c r="D194" s="72"/>
      <c r="E194" s="42"/>
      <c r="L194" s="42"/>
      <c r="M194" s="50"/>
      <c r="N194" s="12"/>
    </row>
    <row r="195" spans="3:14" x14ac:dyDescent="0.4">
      <c r="C195" s="42"/>
      <c r="D195" s="72"/>
      <c r="E195" s="42"/>
      <c r="L195" s="42"/>
      <c r="M195" s="50"/>
      <c r="N195" s="12"/>
    </row>
    <row r="196" spans="3:14" x14ac:dyDescent="0.4">
      <c r="C196" s="42"/>
      <c r="D196" s="72"/>
      <c r="E196" s="42"/>
      <c r="L196" s="42"/>
      <c r="M196" s="50"/>
      <c r="N196" s="12"/>
    </row>
    <row r="197" spans="3:14" x14ac:dyDescent="0.4">
      <c r="C197" s="42"/>
      <c r="D197" s="72"/>
      <c r="E197" s="42"/>
      <c r="L197" s="42"/>
      <c r="M197" s="50"/>
      <c r="N197" s="12"/>
    </row>
    <row r="198" spans="3:14" x14ac:dyDescent="0.4">
      <c r="C198" s="42"/>
      <c r="D198" s="72"/>
      <c r="E198" s="42"/>
      <c r="L198" s="42"/>
      <c r="M198" s="50"/>
      <c r="N198" s="12"/>
    </row>
    <row r="199" spans="3:14" x14ac:dyDescent="0.4">
      <c r="C199" s="42"/>
      <c r="D199" s="72"/>
      <c r="E199" s="42"/>
      <c r="L199" s="42"/>
      <c r="M199" s="50"/>
      <c r="N199" s="12"/>
    </row>
    <row r="200" spans="3:14" x14ac:dyDescent="0.4">
      <c r="C200" s="42"/>
      <c r="D200" s="72"/>
      <c r="E200" s="42"/>
      <c r="L200" s="42"/>
      <c r="M200" s="50"/>
      <c r="N200" s="12"/>
    </row>
    <row r="201" spans="3:14" x14ac:dyDescent="0.4">
      <c r="C201" s="42"/>
      <c r="D201" s="72"/>
      <c r="E201" s="42"/>
      <c r="L201" s="42"/>
      <c r="M201" s="50"/>
      <c r="N201" s="12"/>
    </row>
    <row r="202" spans="3:14" x14ac:dyDescent="0.4">
      <c r="C202" s="42"/>
      <c r="D202" s="72"/>
      <c r="E202" s="42"/>
      <c r="L202" s="42"/>
      <c r="M202" s="50"/>
      <c r="N202" s="12"/>
    </row>
    <row r="203" spans="3:14" x14ac:dyDescent="0.4">
      <c r="C203" s="42"/>
      <c r="D203" s="72"/>
      <c r="E203" s="42"/>
      <c r="L203" s="42"/>
      <c r="M203" s="50"/>
      <c r="N203" s="12"/>
    </row>
    <row r="204" spans="3:14" x14ac:dyDescent="0.4">
      <c r="C204" s="42"/>
      <c r="D204" s="72"/>
      <c r="E204" s="42"/>
      <c r="L204" s="42"/>
      <c r="M204" s="50"/>
      <c r="N204" s="12"/>
    </row>
    <row r="205" spans="3:14" x14ac:dyDescent="0.4">
      <c r="C205" s="42"/>
      <c r="D205" s="72"/>
      <c r="E205" s="42"/>
      <c r="L205" s="42"/>
      <c r="M205" s="50"/>
      <c r="N205" s="12"/>
    </row>
    <row r="206" spans="3:14" x14ac:dyDescent="0.4">
      <c r="C206" s="42"/>
      <c r="D206" s="72"/>
      <c r="E206" s="42"/>
      <c r="L206" s="42"/>
      <c r="M206" s="50"/>
      <c r="N206" s="12"/>
    </row>
    <row r="207" spans="3:14" x14ac:dyDescent="0.4">
      <c r="C207" s="42"/>
      <c r="D207" s="72"/>
      <c r="E207" s="42"/>
      <c r="L207" s="42"/>
      <c r="M207" s="50"/>
      <c r="N207" s="12"/>
    </row>
    <row r="208" spans="3:14" x14ac:dyDescent="0.4">
      <c r="C208" s="42"/>
      <c r="D208" s="72"/>
      <c r="E208" s="42"/>
      <c r="L208" s="42"/>
      <c r="M208" s="50"/>
      <c r="N208" s="12"/>
    </row>
    <row r="209" spans="3:14" x14ac:dyDescent="0.4">
      <c r="C209" s="42"/>
      <c r="D209" s="72"/>
      <c r="E209" s="42"/>
      <c r="L209" s="42"/>
      <c r="M209" s="50"/>
      <c r="N209" s="12"/>
    </row>
    <row r="210" spans="3:14" x14ac:dyDescent="0.4">
      <c r="C210" s="42"/>
      <c r="D210" s="72"/>
      <c r="E210" s="42"/>
      <c r="L210" s="42"/>
      <c r="M210" s="50"/>
      <c r="N210" s="12"/>
    </row>
    <row r="211" spans="3:14" x14ac:dyDescent="0.4">
      <c r="C211" s="42"/>
      <c r="D211" s="72"/>
      <c r="E211" s="42"/>
      <c r="L211" s="42"/>
      <c r="M211" s="50"/>
      <c r="N211" s="12"/>
    </row>
    <row r="212" spans="3:14" x14ac:dyDescent="0.4">
      <c r="C212" s="42"/>
      <c r="D212" s="72"/>
      <c r="E212" s="42"/>
      <c r="L212" s="42"/>
      <c r="M212" s="50"/>
      <c r="N212" s="12"/>
    </row>
    <row r="213" spans="3:14" x14ac:dyDescent="0.4">
      <c r="C213" s="42"/>
      <c r="D213" s="72"/>
      <c r="E213" s="42"/>
      <c r="L213" s="42"/>
      <c r="M213" s="50"/>
      <c r="N213" s="12"/>
    </row>
    <row r="214" spans="3:14" x14ac:dyDescent="0.4">
      <c r="C214" s="42"/>
      <c r="D214" s="72"/>
      <c r="E214" s="42"/>
      <c r="L214" s="42"/>
      <c r="M214" s="50"/>
      <c r="N214" s="12"/>
    </row>
    <row r="215" spans="3:14" x14ac:dyDescent="0.4">
      <c r="C215" s="42"/>
      <c r="D215" s="72"/>
      <c r="E215" s="42"/>
      <c r="L215" s="42"/>
      <c r="M215" s="50"/>
      <c r="N215" s="12"/>
    </row>
    <row r="216" spans="3:14" x14ac:dyDescent="0.4">
      <c r="C216" s="42"/>
      <c r="D216" s="72"/>
      <c r="E216" s="42"/>
      <c r="L216" s="42"/>
      <c r="M216" s="50"/>
      <c r="N216" s="12"/>
    </row>
    <row r="217" spans="3:14" x14ac:dyDescent="0.4">
      <c r="C217" s="42"/>
      <c r="D217" s="72"/>
      <c r="E217" s="42"/>
      <c r="L217" s="42"/>
      <c r="M217" s="50"/>
      <c r="N217" s="12"/>
    </row>
    <row r="218" spans="3:14" x14ac:dyDescent="0.4">
      <c r="C218" s="42"/>
      <c r="D218" s="72"/>
      <c r="E218" s="42"/>
      <c r="L218" s="42"/>
      <c r="M218" s="50"/>
      <c r="N218" s="12"/>
    </row>
    <row r="219" spans="3:14" x14ac:dyDescent="0.4">
      <c r="C219" s="42"/>
      <c r="D219" s="72"/>
      <c r="E219" s="42"/>
      <c r="L219" s="42"/>
      <c r="M219" s="50"/>
      <c r="N219" s="12"/>
    </row>
    <row r="220" spans="3:14" x14ac:dyDescent="0.4">
      <c r="C220" s="42"/>
      <c r="D220" s="72"/>
      <c r="E220" s="42"/>
      <c r="L220" s="42"/>
      <c r="M220" s="50"/>
      <c r="N220" s="12"/>
    </row>
    <row r="221" spans="3:14" x14ac:dyDescent="0.4">
      <c r="C221" s="42"/>
      <c r="D221" s="72"/>
      <c r="E221" s="42"/>
      <c r="L221" s="42"/>
      <c r="M221" s="50"/>
      <c r="N221" s="12"/>
    </row>
    <row r="222" spans="3:14" x14ac:dyDescent="0.4">
      <c r="C222" s="42"/>
      <c r="D222" s="72"/>
      <c r="E222" s="42"/>
      <c r="L222" s="42"/>
      <c r="M222" s="50"/>
      <c r="N222" s="12"/>
    </row>
    <row r="223" spans="3:14" x14ac:dyDescent="0.4">
      <c r="C223" s="42"/>
      <c r="D223" s="72"/>
      <c r="E223" s="42"/>
      <c r="L223" s="42"/>
      <c r="M223" s="50"/>
      <c r="N223" s="12"/>
    </row>
    <row r="224" spans="3:14" x14ac:dyDescent="0.4">
      <c r="C224" s="42"/>
      <c r="D224" s="72"/>
      <c r="E224" s="42"/>
      <c r="L224" s="42"/>
      <c r="M224" s="50"/>
      <c r="N224" s="12"/>
    </row>
    <row r="225" spans="3:14" x14ac:dyDescent="0.4">
      <c r="C225" s="42"/>
      <c r="D225" s="72"/>
      <c r="E225" s="42"/>
      <c r="L225" s="42"/>
      <c r="M225" s="50"/>
      <c r="N225" s="12"/>
    </row>
    <row r="226" spans="3:14" x14ac:dyDescent="0.4">
      <c r="C226" s="42"/>
      <c r="D226" s="72"/>
      <c r="E226" s="42"/>
      <c r="L226" s="42"/>
      <c r="M226" s="50"/>
      <c r="N226" s="12"/>
    </row>
    <row r="227" spans="3:14" x14ac:dyDescent="0.4">
      <c r="C227" s="42"/>
      <c r="D227" s="72"/>
      <c r="E227" s="42"/>
      <c r="L227" s="42"/>
      <c r="M227" s="50"/>
      <c r="N227" s="12"/>
    </row>
    <row r="228" spans="3:14" x14ac:dyDescent="0.4">
      <c r="C228" s="42"/>
      <c r="D228" s="72"/>
      <c r="E228" s="42"/>
      <c r="L228" s="42"/>
      <c r="M228" s="50"/>
      <c r="N228" s="12"/>
    </row>
    <row r="229" spans="3:14" x14ac:dyDescent="0.4">
      <c r="C229" s="42"/>
      <c r="D229" s="72"/>
      <c r="E229" s="42"/>
      <c r="L229" s="42"/>
      <c r="M229" s="50"/>
      <c r="N229" s="12"/>
    </row>
    <row r="230" spans="3:14" x14ac:dyDescent="0.4">
      <c r="C230" s="42"/>
      <c r="D230" s="72"/>
      <c r="E230" s="42"/>
      <c r="L230" s="42"/>
      <c r="M230" s="50"/>
      <c r="N230" s="12"/>
    </row>
    <row r="231" spans="3:14" x14ac:dyDescent="0.4">
      <c r="C231" s="42"/>
      <c r="D231" s="72"/>
      <c r="E231" s="42"/>
      <c r="L231" s="42"/>
      <c r="M231" s="50"/>
      <c r="N231" s="12"/>
    </row>
    <row r="232" spans="3:14" x14ac:dyDescent="0.4">
      <c r="C232" s="42"/>
      <c r="D232" s="72"/>
      <c r="E232" s="42"/>
      <c r="L232" s="42"/>
      <c r="M232" s="50"/>
      <c r="N232" s="12"/>
    </row>
    <row r="233" spans="3:14" x14ac:dyDescent="0.4">
      <c r="C233" s="42"/>
      <c r="D233" s="72"/>
      <c r="E233" s="42"/>
      <c r="L233" s="42"/>
      <c r="M233" s="50"/>
      <c r="N233" s="12"/>
    </row>
    <row r="234" spans="3:14" x14ac:dyDescent="0.4">
      <c r="C234" s="42"/>
      <c r="D234" s="72"/>
      <c r="E234" s="42"/>
      <c r="L234" s="42"/>
      <c r="M234" s="50"/>
      <c r="N234" s="12"/>
    </row>
    <row r="235" spans="3:14" x14ac:dyDescent="0.4">
      <c r="C235" s="42"/>
      <c r="D235" s="72"/>
      <c r="E235" s="42"/>
      <c r="L235" s="42"/>
      <c r="M235" s="50"/>
      <c r="N235" s="12"/>
    </row>
    <row r="236" spans="3:14" x14ac:dyDescent="0.4">
      <c r="C236" s="42"/>
      <c r="D236" s="72"/>
      <c r="E236" s="42"/>
      <c r="L236" s="42"/>
      <c r="M236" s="50"/>
      <c r="N236" s="12"/>
    </row>
    <row r="237" spans="3:14" x14ac:dyDescent="0.4">
      <c r="C237" s="42"/>
      <c r="D237" s="72"/>
      <c r="E237" s="42"/>
      <c r="L237" s="42"/>
      <c r="M237" s="50"/>
      <c r="N237" s="12"/>
    </row>
    <row r="238" spans="3:14" x14ac:dyDescent="0.4">
      <c r="C238" s="42"/>
      <c r="D238" s="72"/>
      <c r="E238" s="42"/>
      <c r="L238" s="42"/>
      <c r="M238" s="50"/>
      <c r="N238" s="12"/>
    </row>
    <row r="239" spans="3:14" x14ac:dyDescent="0.4">
      <c r="C239" s="42"/>
      <c r="D239" s="72"/>
      <c r="E239" s="42"/>
      <c r="L239" s="42"/>
      <c r="M239" s="50"/>
      <c r="N239" s="12"/>
    </row>
    <row r="240" spans="3:14" x14ac:dyDescent="0.4">
      <c r="C240" s="42"/>
      <c r="D240" s="72"/>
      <c r="E240" s="42"/>
      <c r="L240" s="42"/>
      <c r="M240" s="50"/>
      <c r="N240" s="12"/>
    </row>
    <row r="241" spans="3:14" x14ac:dyDescent="0.4">
      <c r="C241" s="42"/>
      <c r="D241" s="72"/>
      <c r="E241" s="42"/>
      <c r="L241" s="42"/>
      <c r="M241" s="50"/>
      <c r="N241" s="12"/>
    </row>
    <row r="242" spans="3:14" x14ac:dyDescent="0.4">
      <c r="C242" s="42"/>
      <c r="D242" s="72"/>
      <c r="E242" s="42"/>
      <c r="L242" s="42"/>
      <c r="M242" s="50"/>
      <c r="N242" s="12"/>
    </row>
    <row r="243" spans="3:14" x14ac:dyDescent="0.4">
      <c r="C243" s="42"/>
      <c r="D243" s="72"/>
      <c r="E243" s="42"/>
      <c r="L243" s="42"/>
      <c r="M243" s="50"/>
      <c r="N243" s="12"/>
    </row>
    <row r="244" spans="3:14" x14ac:dyDescent="0.4">
      <c r="C244" s="42"/>
      <c r="D244" s="72"/>
      <c r="E244" s="42"/>
      <c r="L244" s="42"/>
      <c r="M244" s="50"/>
      <c r="N244" s="12"/>
    </row>
    <row r="245" spans="3:14" x14ac:dyDescent="0.4">
      <c r="C245" s="42"/>
      <c r="D245" s="72"/>
      <c r="E245" s="42"/>
      <c r="L245" s="42"/>
      <c r="M245" s="50"/>
      <c r="N245" s="12"/>
    </row>
    <row r="246" spans="3:14" x14ac:dyDescent="0.4">
      <c r="C246" s="42"/>
      <c r="D246" s="72"/>
      <c r="E246" s="42"/>
      <c r="L246" s="42"/>
      <c r="M246" s="50"/>
      <c r="N246" s="12"/>
    </row>
    <row r="247" spans="3:14" x14ac:dyDescent="0.4">
      <c r="C247" s="42"/>
      <c r="D247" s="72"/>
      <c r="E247" s="42"/>
      <c r="L247" s="42"/>
      <c r="M247" s="50"/>
      <c r="N247" s="12"/>
    </row>
    <row r="248" spans="3:14" x14ac:dyDescent="0.4">
      <c r="C248" s="42"/>
      <c r="D248" s="72"/>
      <c r="E248" s="42"/>
      <c r="L248" s="42"/>
      <c r="M248" s="50"/>
      <c r="N248" s="12"/>
    </row>
    <row r="249" spans="3:14" x14ac:dyDescent="0.4">
      <c r="C249" s="42"/>
      <c r="D249" s="72"/>
      <c r="E249" s="42"/>
      <c r="L249" s="42"/>
      <c r="M249" s="50"/>
      <c r="N249" s="12"/>
    </row>
    <row r="250" spans="3:14" x14ac:dyDescent="0.4">
      <c r="C250" s="42"/>
      <c r="D250" s="72"/>
      <c r="E250" s="42"/>
      <c r="L250" s="42"/>
      <c r="M250" s="50"/>
      <c r="N250" s="12"/>
    </row>
    <row r="251" spans="3:14" x14ac:dyDescent="0.4">
      <c r="C251" s="42"/>
      <c r="D251" s="72"/>
      <c r="E251" s="42"/>
      <c r="L251" s="42"/>
      <c r="M251" s="50"/>
      <c r="N251" s="12"/>
    </row>
    <row r="252" spans="3:14" x14ac:dyDescent="0.4">
      <c r="C252" s="42"/>
      <c r="D252" s="72"/>
      <c r="E252" s="42"/>
      <c r="L252" s="42"/>
      <c r="M252" s="50"/>
      <c r="N252" s="12"/>
    </row>
    <row r="253" spans="3:14" x14ac:dyDescent="0.4">
      <c r="C253" s="42"/>
      <c r="D253" s="72"/>
      <c r="E253" s="42"/>
      <c r="L253" s="42"/>
      <c r="M253" s="50"/>
      <c r="N253" s="12"/>
    </row>
    <row r="254" spans="3:14" x14ac:dyDescent="0.4">
      <c r="C254" s="42"/>
      <c r="D254" s="72"/>
      <c r="E254" s="42"/>
      <c r="L254" s="42"/>
      <c r="M254" s="50"/>
      <c r="N254" s="12"/>
    </row>
    <row r="255" spans="3:14" x14ac:dyDescent="0.4">
      <c r="C255" s="42"/>
      <c r="D255" s="72"/>
      <c r="E255" s="42"/>
      <c r="L255" s="42"/>
      <c r="M255" s="50"/>
      <c r="N255" s="12"/>
    </row>
    <row r="256" spans="3:14" x14ac:dyDescent="0.4">
      <c r="C256" s="42"/>
      <c r="D256" s="72"/>
      <c r="E256" s="42"/>
      <c r="L256" s="42"/>
      <c r="M256" s="50"/>
      <c r="N256" s="12"/>
    </row>
    <row r="257" spans="3:14" x14ac:dyDescent="0.4">
      <c r="C257" s="42"/>
      <c r="D257" s="72"/>
      <c r="E257" s="42"/>
      <c r="L257" s="42"/>
      <c r="M257" s="50"/>
      <c r="N257" s="12"/>
    </row>
    <row r="258" spans="3:14" x14ac:dyDescent="0.4">
      <c r="C258" s="42"/>
      <c r="D258" s="72"/>
      <c r="E258" s="42"/>
      <c r="L258" s="42"/>
      <c r="M258" s="50"/>
      <c r="N258" s="12"/>
    </row>
    <row r="259" spans="3:14" x14ac:dyDescent="0.4">
      <c r="C259" s="42"/>
      <c r="D259" s="72"/>
      <c r="E259" s="42"/>
      <c r="L259" s="42"/>
      <c r="M259" s="50"/>
      <c r="N259" s="12"/>
    </row>
    <row r="260" spans="3:14" x14ac:dyDescent="0.4">
      <c r="C260" s="42"/>
      <c r="D260" s="72"/>
      <c r="E260" s="42"/>
      <c r="L260" s="42"/>
      <c r="M260" s="50"/>
      <c r="N260" s="12"/>
    </row>
    <row r="261" spans="3:14" x14ac:dyDescent="0.4">
      <c r="C261" s="42"/>
      <c r="D261" s="72"/>
      <c r="E261" s="42"/>
      <c r="L261" s="42"/>
      <c r="M261" s="50"/>
      <c r="N261" s="12"/>
    </row>
    <row r="262" spans="3:14" x14ac:dyDescent="0.4">
      <c r="C262" s="42"/>
      <c r="D262" s="72"/>
      <c r="E262" s="42"/>
      <c r="L262" s="42"/>
      <c r="M262" s="50"/>
      <c r="N262" s="12"/>
    </row>
    <row r="263" spans="3:14" x14ac:dyDescent="0.4">
      <c r="C263" s="42"/>
      <c r="D263" s="72"/>
      <c r="E263" s="42"/>
      <c r="L263" s="42"/>
      <c r="M263" s="50"/>
      <c r="N263" s="12"/>
    </row>
    <row r="264" spans="3:14" x14ac:dyDescent="0.4">
      <c r="C264" s="42"/>
      <c r="D264" s="72"/>
      <c r="E264" s="42"/>
      <c r="L264" s="42"/>
      <c r="M264" s="50"/>
      <c r="N264" s="12"/>
    </row>
    <row r="265" spans="3:14" x14ac:dyDescent="0.4">
      <c r="C265" s="42"/>
      <c r="D265" s="72"/>
      <c r="E265" s="42"/>
      <c r="L265" s="42"/>
      <c r="M265" s="50"/>
      <c r="N265" s="12"/>
    </row>
    <row r="266" spans="3:14" x14ac:dyDescent="0.4">
      <c r="C266" s="42"/>
      <c r="D266" s="72"/>
      <c r="E266" s="42"/>
      <c r="L266" s="42"/>
      <c r="M266" s="50"/>
      <c r="N266" s="12"/>
    </row>
    <row r="267" spans="3:14" x14ac:dyDescent="0.4">
      <c r="C267" s="42"/>
      <c r="D267" s="72"/>
      <c r="E267" s="42"/>
      <c r="L267" s="42"/>
      <c r="M267" s="50"/>
      <c r="N267" s="12"/>
    </row>
    <row r="268" spans="3:14" x14ac:dyDescent="0.4">
      <c r="C268" s="42"/>
      <c r="D268" s="72"/>
      <c r="E268" s="42"/>
      <c r="L268" s="42"/>
      <c r="M268" s="50"/>
      <c r="N268" s="12"/>
    </row>
    <row r="269" spans="3:14" x14ac:dyDescent="0.4">
      <c r="C269" s="42"/>
      <c r="D269" s="72"/>
      <c r="E269" s="42"/>
      <c r="L269" s="42"/>
      <c r="M269" s="50"/>
      <c r="N269" s="12"/>
    </row>
    <row r="270" spans="3:14" x14ac:dyDescent="0.4">
      <c r="C270" s="42"/>
      <c r="D270" s="72"/>
      <c r="E270" s="42"/>
      <c r="L270" s="42"/>
      <c r="M270" s="42"/>
      <c r="N270" s="12"/>
    </row>
    <row r="271" spans="3:14" x14ac:dyDescent="0.4">
      <c r="C271" s="42"/>
      <c r="D271" s="72"/>
      <c r="E271" s="42"/>
      <c r="L271" s="42"/>
      <c r="M271" s="42"/>
      <c r="N271" s="12"/>
    </row>
    <row r="272" spans="3:14" x14ac:dyDescent="0.4">
      <c r="C272" s="42"/>
      <c r="D272" s="72"/>
      <c r="E272" s="42"/>
      <c r="L272" s="42"/>
      <c r="M272" s="42"/>
      <c r="N272" s="12"/>
    </row>
    <row r="273" spans="3:14" x14ac:dyDescent="0.4">
      <c r="C273" s="42"/>
      <c r="D273" s="72"/>
      <c r="E273" s="42"/>
      <c r="L273" s="42"/>
      <c r="M273" s="42"/>
      <c r="N273" s="12"/>
    </row>
    <row r="274" spans="3:14" x14ac:dyDescent="0.4">
      <c r="C274" s="42"/>
      <c r="D274" s="72"/>
      <c r="E274" s="42"/>
      <c r="L274" s="42"/>
      <c r="M274" s="42"/>
      <c r="N274" s="12"/>
    </row>
    <row r="275" spans="3:14" x14ac:dyDescent="0.4">
      <c r="C275" s="42"/>
      <c r="D275" s="72"/>
      <c r="E275" s="42"/>
      <c r="L275" s="42"/>
      <c r="M275" s="42"/>
      <c r="N275" s="12"/>
    </row>
    <row r="276" spans="3:14" x14ac:dyDescent="0.4">
      <c r="C276" s="42"/>
      <c r="D276" s="72"/>
      <c r="L276" s="42"/>
      <c r="M276" s="42"/>
      <c r="N276" s="12"/>
    </row>
    <row r="277" spans="3:14" x14ac:dyDescent="0.4">
      <c r="C277" s="42"/>
      <c r="D277" s="72"/>
      <c r="L277" s="42"/>
      <c r="M277" s="42"/>
      <c r="N277" s="12"/>
    </row>
    <row r="278" spans="3:14" x14ac:dyDescent="0.4">
      <c r="C278" s="42"/>
      <c r="D278" s="72"/>
      <c r="L278" s="42"/>
      <c r="M278" s="42"/>
      <c r="N278" s="12"/>
    </row>
    <row r="279" spans="3:14" x14ac:dyDescent="0.4">
      <c r="C279" s="42"/>
      <c r="D279" s="72"/>
      <c r="L279" s="42"/>
      <c r="M279" s="42"/>
      <c r="N279" s="12"/>
    </row>
    <row r="280" spans="3:14" x14ac:dyDescent="0.4">
      <c r="C280" s="42"/>
      <c r="D280" s="72"/>
      <c r="L280" s="42"/>
      <c r="M280" s="42"/>
      <c r="N280" s="12"/>
    </row>
    <row r="281" spans="3:14" x14ac:dyDescent="0.4">
      <c r="C281" s="42"/>
      <c r="D281" s="72"/>
      <c r="L281" s="42"/>
      <c r="M281" s="42"/>
      <c r="N281" s="12"/>
    </row>
    <row r="282" spans="3:14" x14ac:dyDescent="0.4">
      <c r="C282" s="42"/>
      <c r="D282" s="72"/>
      <c r="L282" s="42"/>
      <c r="M282" s="42"/>
      <c r="N282" s="12"/>
    </row>
    <row r="283" spans="3:14" x14ac:dyDescent="0.4">
      <c r="C283" s="42"/>
      <c r="D283" s="72"/>
      <c r="L283" s="42"/>
      <c r="M283" s="42"/>
      <c r="N283" s="12"/>
    </row>
    <row r="284" spans="3:14" x14ac:dyDescent="0.4">
      <c r="C284" s="42"/>
      <c r="D284" s="72"/>
      <c r="L284" s="42"/>
      <c r="M284" s="42"/>
      <c r="N284" s="12"/>
    </row>
    <row r="285" spans="3:14" x14ac:dyDescent="0.4">
      <c r="C285" s="42"/>
      <c r="D285" s="72"/>
      <c r="L285" s="42"/>
      <c r="M285" s="42"/>
      <c r="N285" s="12"/>
    </row>
    <row r="286" spans="3:14" x14ac:dyDescent="0.4">
      <c r="C286" s="42"/>
      <c r="D286" s="72"/>
      <c r="L286" s="42"/>
      <c r="M286" s="42"/>
      <c r="N286" s="12"/>
    </row>
    <row r="287" spans="3:14" x14ac:dyDescent="0.4">
      <c r="C287" s="42"/>
      <c r="D287" s="72"/>
      <c r="L287" s="42"/>
      <c r="M287" s="42"/>
      <c r="N287" s="12"/>
    </row>
    <row r="288" spans="3:14" x14ac:dyDescent="0.4">
      <c r="C288" s="42"/>
      <c r="D288" s="72"/>
      <c r="L288" s="42"/>
      <c r="M288" s="42"/>
      <c r="N288" s="12"/>
    </row>
    <row r="289" spans="3:14" x14ac:dyDescent="0.4">
      <c r="C289" s="42"/>
      <c r="D289" s="72"/>
      <c r="L289" s="42"/>
      <c r="M289" s="42"/>
      <c r="N289" s="12"/>
    </row>
    <row r="290" spans="3:14" x14ac:dyDescent="0.4">
      <c r="C290" s="42"/>
      <c r="D290" s="72"/>
      <c r="L290" s="42"/>
      <c r="M290" s="42"/>
      <c r="N290" s="12"/>
    </row>
    <row r="291" spans="3:14" x14ac:dyDescent="0.4">
      <c r="C291" s="42"/>
      <c r="D291" s="72"/>
      <c r="L291" s="42"/>
      <c r="M291" s="42"/>
      <c r="N291" s="12"/>
    </row>
    <row r="292" spans="3:14" x14ac:dyDescent="0.4">
      <c r="C292" s="42"/>
      <c r="D292" s="72"/>
      <c r="L292" s="42"/>
      <c r="M292" s="42"/>
      <c r="N292" s="12"/>
    </row>
    <row r="293" spans="3:14" x14ac:dyDescent="0.4">
      <c r="C293" s="42"/>
      <c r="D293" s="72"/>
      <c r="L293" s="42"/>
      <c r="M293" s="42"/>
      <c r="N293" s="12"/>
    </row>
    <row r="294" spans="3:14" x14ac:dyDescent="0.4">
      <c r="C294" s="42"/>
      <c r="D294" s="72"/>
      <c r="L294" s="42"/>
      <c r="M294" s="42"/>
      <c r="N294" s="12"/>
    </row>
    <row r="295" spans="3:14" x14ac:dyDescent="0.4">
      <c r="C295" s="42"/>
      <c r="D295" s="72"/>
      <c r="L295" s="42"/>
      <c r="M295" s="42"/>
      <c r="N295" s="12"/>
    </row>
    <row r="296" spans="3:14" x14ac:dyDescent="0.4">
      <c r="C296" s="42"/>
      <c r="D296" s="72"/>
      <c r="L296" s="42"/>
      <c r="M296" s="42"/>
      <c r="N296" s="12"/>
    </row>
    <row r="297" spans="3:14" x14ac:dyDescent="0.4">
      <c r="C297" s="42"/>
      <c r="D297" s="72"/>
      <c r="L297" s="42"/>
      <c r="M297" s="42"/>
      <c r="N297" s="12"/>
    </row>
    <row r="298" spans="3:14" x14ac:dyDescent="0.4">
      <c r="C298" s="42"/>
      <c r="D298" s="72"/>
      <c r="L298" s="42"/>
      <c r="M298" s="42"/>
      <c r="N298" s="12"/>
    </row>
    <row r="299" spans="3:14" x14ac:dyDescent="0.4">
      <c r="C299" s="42"/>
      <c r="D299" s="72"/>
      <c r="L299" s="42"/>
      <c r="M299" s="42"/>
      <c r="N299" s="12"/>
    </row>
    <row r="300" spans="3:14" x14ac:dyDescent="0.4">
      <c r="C300" s="42"/>
      <c r="D300" s="72"/>
      <c r="L300" s="42"/>
      <c r="M300" s="42"/>
      <c r="N300" s="12"/>
    </row>
    <row r="301" spans="3:14" x14ac:dyDescent="0.4">
      <c r="C301" s="42"/>
      <c r="D301" s="72"/>
      <c r="L301" s="42"/>
      <c r="M301" s="42"/>
      <c r="N301" s="12"/>
    </row>
    <row r="302" spans="3:14" x14ac:dyDescent="0.4">
      <c r="C302" s="42"/>
      <c r="D302" s="72"/>
      <c r="L302" s="42"/>
      <c r="M302" s="42"/>
      <c r="N302" s="12"/>
    </row>
    <row r="303" spans="3:14" x14ac:dyDescent="0.4">
      <c r="C303" s="42"/>
      <c r="D303" s="72"/>
      <c r="L303" s="42"/>
      <c r="M303" s="42"/>
      <c r="N303" s="12"/>
    </row>
    <row r="304" spans="3:14" x14ac:dyDescent="0.4">
      <c r="C304" s="42"/>
      <c r="D304" s="72"/>
      <c r="L304" s="42"/>
      <c r="M304" s="42"/>
      <c r="N304" s="12"/>
    </row>
    <row r="305" spans="3:14" x14ac:dyDescent="0.4">
      <c r="C305" s="42"/>
      <c r="D305" s="72"/>
      <c r="L305" s="42"/>
      <c r="M305" s="42"/>
      <c r="N305" s="12"/>
    </row>
    <row r="306" spans="3:14" x14ac:dyDescent="0.4">
      <c r="C306" s="42"/>
      <c r="D306" s="72"/>
      <c r="L306" s="42"/>
      <c r="M306" s="42"/>
      <c r="N306" s="12"/>
    </row>
    <row r="307" spans="3:14" x14ac:dyDescent="0.4">
      <c r="C307" s="42"/>
      <c r="D307" s="72"/>
      <c r="L307" s="42"/>
      <c r="M307" s="42"/>
      <c r="N307" s="12"/>
    </row>
    <row r="308" spans="3:14" x14ac:dyDescent="0.4">
      <c r="C308" s="42"/>
      <c r="D308" s="72"/>
      <c r="L308" s="42"/>
      <c r="M308" s="42"/>
      <c r="N308" s="12"/>
    </row>
    <row r="309" spans="3:14" x14ac:dyDescent="0.4">
      <c r="C309" s="42"/>
      <c r="D309" s="72"/>
      <c r="L309" s="42"/>
      <c r="M309" s="42"/>
      <c r="N309" s="12"/>
    </row>
    <row r="310" spans="3:14" x14ac:dyDescent="0.4">
      <c r="C310" s="42"/>
      <c r="D310" s="72"/>
      <c r="L310" s="42"/>
      <c r="M310" s="42"/>
      <c r="N310" s="12"/>
    </row>
    <row r="311" spans="3:14" x14ac:dyDescent="0.4">
      <c r="C311" s="42"/>
      <c r="D311" s="72"/>
      <c r="L311" s="42"/>
      <c r="M311" s="42"/>
      <c r="N311" s="12"/>
    </row>
    <row r="312" spans="3:14" x14ac:dyDescent="0.4">
      <c r="C312" s="42"/>
      <c r="D312" s="72"/>
      <c r="L312" s="42"/>
      <c r="M312" s="42"/>
      <c r="N312" s="12"/>
    </row>
    <row r="313" spans="3:14" x14ac:dyDescent="0.4">
      <c r="C313" s="42"/>
      <c r="D313" s="72"/>
      <c r="L313" s="42"/>
      <c r="M313" s="42"/>
      <c r="N313" s="12"/>
    </row>
    <row r="314" spans="3:14" x14ac:dyDescent="0.4">
      <c r="C314" s="42"/>
      <c r="D314" s="72"/>
      <c r="L314" s="42"/>
      <c r="M314" s="42"/>
      <c r="N314" s="12"/>
    </row>
    <row r="315" spans="3:14" x14ac:dyDescent="0.4">
      <c r="C315" s="42"/>
      <c r="D315" s="72"/>
      <c r="L315" s="42"/>
      <c r="M315" s="42"/>
      <c r="N315" s="12"/>
    </row>
    <row r="316" spans="3:14" x14ac:dyDescent="0.4">
      <c r="C316" s="42"/>
      <c r="D316" s="72"/>
      <c r="L316" s="42"/>
      <c r="M316" s="42"/>
      <c r="N316" s="12"/>
    </row>
    <row r="317" spans="3:14" x14ac:dyDescent="0.4">
      <c r="C317" s="42"/>
      <c r="D317" s="72"/>
      <c r="L317" s="42"/>
      <c r="M317" s="42"/>
      <c r="N317" s="12"/>
    </row>
    <row r="318" spans="3:14" x14ac:dyDescent="0.4">
      <c r="C318" s="42"/>
      <c r="D318" s="72"/>
      <c r="L318" s="42"/>
      <c r="M318" s="42"/>
      <c r="N318" s="12"/>
    </row>
    <row r="319" spans="3:14" x14ac:dyDescent="0.4">
      <c r="C319" s="42"/>
      <c r="D319" s="72"/>
      <c r="L319" s="42"/>
      <c r="M319" s="42"/>
      <c r="N319" s="12"/>
    </row>
    <row r="320" spans="3:14" x14ac:dyDescent="0.4">
      <c r="C320" s="42"/>
      <c r="D320" s="72"/>
      <c r="L320" s="42"/>
      <c r="M320" s="42"/>
      <c r="N320" s="12"/>
    </row>
    <row r="321" spans="3:14" x14ac:dyDescent="0.4">
      <c r="C321" s="42"/>
      <c r="D321" s="72"/>
      <c r="L321" s="42"/>
      <c r="M321" s="42"/>
      <c r="N321" s="12"/>
    </row>
    <row r="322" spans="3:14" x14ac:dyDescent="0.4">
      <c r="C322" s="42"/>
      <c r="D322" s="72"/>
      <c r="L322" s="42"/>
      <c r="M322" s="42"/>
      <c r="N322" s="12"/>
    </row>
    <row r="323" spans="3:14" x14ac:dyDescent="0.4">
      <c r="C323" s="42"/>
      <c r="D323" s="72"/>
      <c r="L323" s="42"/>
      <c r="M323" s="42"/>
      <c r="N323" s="12"/>
    </row>
    <row r="324" spans="3:14" x14ac:dyDescent="0.4">
      <c r="C324" s="42"/>
      <c r="D324" s="72"/>
      <c r="L324" s="42"/>
      <c r="M324" s="42"/>
      <c r="N324" s="12"/>
    </row>
    <row r="325" spans="3:14" x14ac:dyDescent="0.4">
      <c r="C325" s="42"/>
      <c r="D325" s="72"/>
      <c r="L325" s="42"/>
      <c r="M325" s="42"/>
      <c r="N325" s="12"/>
    </row>
    <row r="326" spans="3:14" x14ac:dyDescent="0.4">
      <c r="C326" s="42"/>
      <c r="D326" s="72"/>
      <c r="L326" s="42"/>
      <c r="M326" s="42"/>
      <c r="N326" s="12"/>
    </row>
    <row r="327" spans="3:14" x14ac:dyDescent="0.4">
      <c r="C327" s="42"/>
      <c r="D327" s="72"/>
      <c r="L327" s="42"/>
      <c r="M327" s="42"/>
      <c r="N327" s="12"/>
    </row>
    <row r="328" spans="3:14" x14ac:dyDescent="0.4">
      <c r="C328" s="42"/>
      <c r="D328" s="72"/>
      <c r="L328" s="42"/>
      <c r="M328" s="42"/>
      <c r="N328" s="12"/>
    </row>
    <row r="329" spans="3:14" x14ac:dyDescent="0.4">
      <c r="C329" s="42"/>
      <c r="D329" s="72"/>
      <c r="L329" s="42"/>
      <c r="M329" s="42"/>
      <c r="N329" s="12"/>
    </row>
    <row r="330" spans="3:14" x14ac:dyDescent="0.4">
      <c r="C330" s="42"/>
      <c r="D330" s="72"/>
      <c r="L330" s="42"/>
      <c r="M330" s="42"/>
      <c r="N330" s="12"/>
    </row>
    <row r="331" spans="3:14" x14ac:dyDescent="0.4">
      <c r="C331" s="42"/>
      <c r="D331" s="72"/>
      <c r="L331" s="42"/>
      <c r="M331" s="42"/>
      <c r="N331" s="12"/>
    </row>
    <row r="332" spans="3:14" x14ac:dyDescent="0.4">
      <c r="C332" s="42"/>
      <c r="D332" s="72"/>
      <c r="L332" s="42"/>
      <c r="M332" s="42"/>
      <c r="N332" s="12"/>
    </row>
    <row r="333" spans="3:14" x14ac:dyDescent="0.4">
      <c r="C333" s="42"/>
      <c r="D333" s="72"/>
      <c r="L333" s="42"/>
      <c r="M333" s="42"/>
      <c r="N333" s="12"/>
    </row>
    <row r="334" spans="3:14" x14ac:dyDescent="0.4">
      <c r="C334" s="42"/>
      <c r="D334" s="72"/>
      <c r="L334" s="42"/>
      <c r="M334" s="42"/>
      <c r="N334" s="12"/>
    </row>
    <row r="335" spans="3:14" x14ac:dyDescent="0.4">
      <c r="C335" s="42"/>
      <c r="D335" s="72"/>
      <c r="L335" s="42"/>
      <c r="M335" s="42"/>
      <c r="N335" s="12"/>
    </row>
    <row r="336" spans="3:14" x14ac:dyDescent="0.4">
      <c r="C336" s="42"/>
      <c r="D336" s="72"/>
      <c r="L336" s="42"/>
      <c r="M336" s="42"/>
      <c r="N336" s="12"/>
    </row>
    <row r="337" spans="3:14" x14ac:dyDescent="0.4">
      <c r="C337" s="42"/>
      <c r="D337" s="72"/>
      <c r="L337" s="42"/>
      <c r="M337" s="42"/>
      <c r="N337" s="12"/>
    </row>
    <row r="338" spans="3:14" x14ac:dyDescent="0.4">
      <c r="C338" s="42"/>
      <c r="D338" s="72"/>
      <c r="L338" s="42"/>
      <c r="M338" s="42"/>
      <c r="N338" s="12"/>
    </row>
    <row r="339" spans="3:14" x14ac:dyDescent="0.4">
      <c r="C339" s="42"/>
      <c r="D339" s="72"/>
      <c r="L339" s="42"/>
      <c r="M339" s="42"/>
      <c r="N339" s="12"/>
    </row>
    <row r="340" spans="3:14" x14ac:dyDescent="0.4">
      <c r="C340" s="42"/>
      <c r="D340" s="72"/>
      <c r="L340" s="42"/>
      <c r="M340" s="42"/>
      <c r="N340" s="12"/>
    </row>
    <row r="341" spans="3:14" x14ac:dyDescent="0.4">
      <c r="C341" s="42"/>
      <c r="D341" s="72"/>
      <c r="L341" s="42"/>
      <c r="M341" s="42"/>
      <c r="N341" s="12"/>
    </row>
    <row r="342" spans="3:14" x14ac:dyDescent="0.4">
      <c r="C342" s="42"/>
      <c r="D342" s="72"/>
      <c r="L342" s="42"/>
      <c r="M342" s="42"/>
      <c r="N342" s="12"/>
    </row>
    <row r="343" spans="3:14" x14ac:dyDescent="0.4">
      <c r="C343" s="42"/>
      <c r="D343" s="72"/>
      <c r="L343" s="42"/>
      <c r="M343" s="42"/>
      <c r="N343" s="12"/>
    </row>
    <row r="344" spans="3:14" x14ac:dyDescent="0.4">
      <c r="C344" s="42"/>
      <c r="D344" s="72"/>
      <c r="L344" s="42"/>
      <c r="M344" s="42"/>
      <c r="N344" s="12"/>
    </row>
    <row r="345" spans="3:14" x14ac:dyDescent="0.4">
      <c r="C345" s="42"/>
      <c r="D345" s="72"/>
      <c r="L345" s="42"/>
      <c r="M345" s="42"/>
      <c r="N345" s="12"/>
    </row>
    <row r="346" spans="3:14" x14ac:dyDescent="0.4">
      <c r="C346" s="42"/>
      <c r="D346" s="72"/>
      <c r="L346" s="42"/>
      <c r="M346" s="42"/>
      <c r="N346" s="12"/>
    </row>
    <row r="347" spans="3:14" x14ac:dyDescent="0.4">
      <c r="C347" s="42"/>
      <c r="D347" s="72"/>
      <c r="L347" s="42"/>
      <c r="M347" s="42"/>
      <c r="N347" s="12"/>
    </row>
    <row r="348" spans="3:14" x14ac:dyDescent="0.4">
      <c r="C348" s="42"/>
      <c r="D348" s="72"/>
      <c r="L348" s="42"/>
      <c r="M348" s="42"/>
      <c r="N348" s="12"/>
    </row>
    <row r="349" spans="3:14" x14ac:dyDescent="0.4">
      <c r="C349" s="42"/>
      <c r="D349" s="72"/>
      <c r="L349" s="42"/>
      <c r="M349" s="42"/>
      <c r="N349" s="12"/>
    </row>
    <row r="350" spans="3:14" x14ac:dyDescent="0.4">
      <c r="C350" s="42"/>
      <c r="D350" s="72"/>
      <c r="L350" s="42"/>
      <c r="M350" s="42"/>
      <c r="N350" s="12"/>
    </row>
    <row r="351" spans="3:14" x14ac:dyDescent="0.4">
      <c r="C351" s="42"/>
      <c r="D351" s="72"/>
      <c r="L351" s="42"/>
      <c r="M351" s="42"/>
      <c r="N351" s="12"/>
    </row>
    <row r="352" spans="3:14" x14ac:dyDescent="0.4">
      <c r="C352" s="42"/>
      <c r="D352" s="72"/>
      <c r="L352" s="42"/>
      <c r="M352" s="42"/>
      <c r="N352" s="12"/>
    </row>
    <row r="353" spans="3:14" x14ac:dyDescent="0.4">
      <c r="C353" s="42"/>
      <c r="D353" s="72"/>
      <c r="L353" s="42"/>
      <c r="M353" s="42"/>
      <c r="N353" s="12"/>
    </row>
    <row r="354" spans="3:14" x14ac:dyDescent="0.4">
      <c r="C354" s="42"/>
      <c r="D354" s="72"/>
      <c r="L354" s="42"/>
      <c r="M354" s="42"/>
      <c r="N354" s="12"/>
    </row>
    <row r="355" spans="3:14" x14ac:dyDescent="0.4">
      <c r="C355" s="42"/>
      <c r="D355" s="72"/>
      <c r="L355" s="42"/>
      <c r="M355" s="42"/>
      <c r="N355" s="12"/>
    </row>
    <row r="356" spans="3:14" x14ac:dyDescent="0.4">
      <c r="C356" s="42"/>
      <c r="D356" s="72"/>
      <c r="L356" s="42"/>
      <c r="M356" s="42"/>
      <c r="N356" s="12"/>
    </row>
    <row r="357" spans="3:14" x14ac:dyDescent="0.4">
      <c r="C357" s="42"/>
      <c r="D357" s="72"/>
      <c r="L357" s="42"/>
      <c r="M357" s="42"/>
      <c r="N357" s="12"/>
    </row>
    <row r="358" spans="3:14" x14ac:dyDescent="0.4">
      <c r="C358" s="42"/>
      <c r="D358" s="72"/>
      <c r="L358" s="42"/>
      <c r="M358" s="42"/>
      <c r="N358" s="12"/>
    </row>
    <row r="359" spans="3:14" x14ac:dyDescent="0.4">
      <c r="C359" s="42"/>
      <c r="D359" s="72"/>
      <c r="L359" s="42"/>
      <c r="M359" s="42"/>
      <c r="N359" s="12"/>
    </row>
    <row r="360" spans="3:14" x14ac:dyDescent="0.4">
      <c r="C360" s="42"/>
      <c r="D360" s="72"/>
      <c r="L360" s="42"/>
      <c r="M360" s="42"/>
      <c r="N360" s="12"/>
    </row>
    <row r="361" spans="3:14" x14ac:dyDescent="0.4">
      <c r="C361" s="42"/>
      <c r="D361" s="72"/>
      <c r="L361" s="42"/>
      <c r="M361" s="42"/>
      <c r="N361" s="12"/>
    </row>
    <row r="362" spans="3:14" x14ac:dyDescent="0.4">
      <c r="C362" s="42"/>
      <c r="D362" s="72"/>
      <c r="L362" s="42"/>
      <c r="M362" s="42"/>
      <c r="N362" s="12"/>
    </row>
    <row r="363" spans="3:14" x14ac:dyDescent="0.4">
      <c r="C363" s="42"/>
      <c r="D363" s="72"/>
      <c r="L363" s="42"/>
      <c r="M363" s="42"/>
      <c r="N363" s="12"/>
    </row>
    <row r="364" spans="3:14" x14ac:dyDescent="0.4">
      <c r="C364" s="42"/>
      <c r="D364" s="72"/>
      <c r="L364" s="42"/>
      <c r="M364" s="42"/>
      <c r="N364" s="12"/>
    </row>
    <row r="365" spans="3:14" x14ac:dyDescent="0.4">
      <c r="C365" s="42"/>
      <c r="D365" s="72"/>
      <c r="L365" s="42"/>
      <c r="M365" s="42"/>
      <c r="N365" s="12"/>
    </row>
    <row r="366" spans="3:14" x14ac:dyDescent="0.4">
      <c r="C366" s="42"/>
      <c r="D366" s="72"/>
      <c r="L366" s="42"/>
      <c r="M366" s="42"/>
      <c r="N366" s="12"/>
    </row>
    <row r="367" spans="3:14" x14ac:dyDescent="0.4">
      <c r="C367" s="42"/>
      <c r="D367" s="72"/>
      <c r="L367" s="42"/>
      <c r="M367" s="42"/>
      <c r="N367" s="12"/>
    </row>
    <row r="368" spans="3:14" x14ac:dyDescent="0.4">
      <c r="C368" s="42"/>
      <c r="D368" s="72"/>
      <c r="L368" s="42"/>
      <c r="M368" s="42"/>
      <c r="N368" s="12"/>
    </row>
    <row r="369" spans="3:14" x14ac:dyDescent="0.4">
      <c r="C369" s="42"/>
      <c r="D369" s="72"/>
      <c r="L369" s="42"/>
      <c r="M369" s="42"/>
      <c r="N369" s="12"/>
    </row>
    <row r="370" spans="3:14" x14ac:dyDescent="0.4">
      <c r="C370" s="42"/>
      <c r="D370" s="72"/>
      <c r="L370" s="42"/>
      <c r="M370" s="42"/>
      <c r="N370" s="12"/>
    </row>
    <row r="371" spans="3:14" x14ac:dyDescent="0.4">
      <c r="C371" s="42"/>
      <c r="D371" s="72"/>
      <c r="L371" s="42"/>
      <c r="M371" s="42"/>
      <c r="N371" s="12"/>
    </row>
    <row r="372" spans="3:14" x14ac:dyDescent="0.4">
      <c r="C372" s="42"/>
      <c r="D372" s="72"/>
      <c r="L372" s="42"/>
      <c r="M372" s="42"/>
      <c r="N372" s="12"/>
    </row>
    <row r="373" spans="3:14" x14ac:dyDescent="0.4">
      <c r="C373" s="42"/>
      <c r="D373" s="72"/>
      <c r="L373" s="42"/>
      <c r="M373" s="42"/>
      <c r="N373" s="12"/>
    </row>
    <row r="374" spans="3:14" x14ac:dyDescent="0.4">
      <c r="C374" s="42"/>
      <c r="D374" s="72"/>
      <c r="L374" s="42"/>
      <c r="M374" s="42"/>
      <c r="N374" s="12"/>
    </row>
    <row r="375" spans="3:14" x14ac:dyDescent="0.4">
      <c r="C375" s="42"/>
      <c r="D375" s="72"/>
      <c r="L375" s="42"/>
      <c r="M375" s="42"/>
      <c r="N375" s="12"/>
    </row>
    <row r="376" spans="3:14" x14ac:dyDescent="0.4">
      <c r="C376" s="42"/>
      <c r="D376" s="72"/>
      <c r="L376" s="42"/>
      <c r="M376" s="42"/>
      <c r="N376" s="12"/>
    </row>
    <row r="377" spans="3:14" x14ac:dyDescent="0.4">
      <c r="C377" s="42"/>
      <c r="D377" s="72"/>
      <c r="L377" s="42"/>
      <c r="M377" s="42"/>
      <c r="N377" s="12"/>
    </row>
    <row r="378" spans="3:14" x14ac:dyDescent="0.4">
      <c r="C378" s="42"/>
      <c r="D378" s="72"/>
      <c r="L378" s="42"/>
      <c r="M378" s="42"/>
      <c r="N378" s="12"/>
    </row>
    <row r="379" spans="3:14" x14ac:dyDescent="0.4">
      <c r="C379" s="42"/>
      <c r="D379" s="72"/>
      <c r="L379" s="42"/>
      <c r="M379" s="42"/>
      <c r="N379" s="12"/>
    </row>
    <row r="380" spans="3:14" x14ac:dyDescent="0.4">
      <c r="C380" s="42"/>
      <c r="D380" s="72"/>
      <c r="L380" s="42"/>
      <c r="M380" s="42"/>
      <c r="N380" s="12"/>
    </row>
    <row r="381" spans="3:14" x14ac:dyDescent="0.4">
      <c r="C381" s="42"/>
      <c r="D381" s="72"/>
      <c r="L381" s="42"/>
      <c r="M381" s="42"/>
      <c r="N381" s="12"/>
    </row>
    <row r="382" spans="3:14" x14ac:dyDescent="0.4">
      <c r="C382" s="42"/>
      <c r="D382" s="72"/>
      <c r="L382" s="42"/>
      <c r="M382" s="42"/>
      <c r="N382" s="12"/>
    </row>
    <row r="383" spans="3:14" x14ac:dyDescent="0.4">
      <c r="C383" s="42"/>
      <c r="D383" s="72"/>
      <c r="L383" s="42"/>
      <c r="M383" s="42"/>
      <c r="N383" s="12"/>
    </row>
    <row r="384" spans="3:14" x14ac:dyDescent="0.4">
      <c r="C384" s="42"/>
      <c r="D384" s="72"/>
      <c r="L384" s="42"/>
      <c r="M384" s="42"/>
      <c r="N384" s="12"/>
    </row>
    <row r="385" spans="3:14" x14ac:dyDescent="0.4">
      <c r="C385" s="42"/>
      <c r="D385" s="72"/>
      <c r="L385" s="42"/>
      <c r="M385" s="42"/>
      <c r="N385" s="12"/>
    </row>
    <row r="386" spans="3:14" x14ac:dyDescent="0.4">
      <c r="C386" s="42"/>
      <c r="D386" s="72"/>
      <c r="L386" s="42"/>
      <c r="M386" s="42"/>
      <c r="N386" s="12"/>
    </row>
    <row r="387" spans="3:14" x14ac:dyDescent="0.4">
      <c r="C387" s="42"/>
      <c r="D387" s="72"/>
      <c r="L387" s="42"/>
      <c r="M387" s="42"/>
      <c r="N387" s="12"/>
    </row>
    <row r="388" spans="3:14" x14ac:dyDescent="0.4">
      <c r="C388" s="42"/>
      <c r="D388" s="72"/>
      <c r="L388" s="42"/>
      <c r="M388" s="42"/>
      <c r="N388" s="12"/>
    </row>
    <row r="389" spans="3:14" x14ac:dyDescent="0.4">
      <c r="C389" s="42"/>
      <c r="D389" s="72"/>
      <c r="L389" s="42"/>
      <c r="M389" s="42"/>
      <c r="N389" s="12"/>
    </row>
    <row r="390" spans="3:14" x14ac:dyDescent="0.4">
      <c r="C390" s="42"/>
      <c r="D390" s="72"/>
      <c r="L390" s="42"/>
    </row>
    <row r="391" spans="3:14" x14ac:dyDescent="0.4">
      <c r="C391" s="42"/>
      <c r="D391" s="72"/>
      <c r="L391" s="42"/>
    </row>
    <row r="392" spans="3:14" x14ac:dyDescent="0.4">
      <c r="C392" s="42"/>
      <c r="D392" s="72"/>
      <c r="L392" s="42"/>
    </row>
    <row r="393" spans="3:14" x14ac:dyDescent="0.4">
      <c r="C393" s="50"/>
      <c r="L393" s="42"/>
    </row>
    <row r="394" spans="3:14" x14ac:dyDescent="0.4">
      <c r="C394" s="50"/>
      <c r="L394" s="42"/>
    </row>
    <row r="395" spans="3:14" x14ac:dyDescent="0.4">
      <c r="C395" s="50"/>
      <c r="L395" s="42"/>
    </row>
    <row r="396" spans="3:14" x14ac:dyDescent="0.4">
      <c r="C396" s="50"/>
      <c r="L396" s="42"/>
    </row>
    <row r="397" spans="3:14" x14ac:dyDescent="0.4">
      <c r="C397" s="50"/>
      <c r="L397" s="42"/>
    </row>
    <row r="398" spans="3:14" x14ac:dyDescent="0.4">
      <c r="C398" s="50"/>
      <c r="L398" s="42"/>
    </row>
    <row r="399" spans="3:14" x14ac:dyDescent="0.4">
      <c r="C399" s="50"/>
      <c r="L399" s="42"/>
    </row>
    <row r="400" spans="3:14" x14ac:dyDescent="0.4">
      <c r="C400" s="50"/>
      <c r="L400" s="42"/>
    </row>
    <row r="401" spans="3:12" x14ac:dyDescent="0.4">
      <c r="C401" s="50"/>
      <c r="L401" s="42"/>
    </row>
    <row r="402" spans="3:12" x14ac:dyDescent="0.4">
      <c r="C402" s="50"/>
      <c r="L402" s="42"/>
    </row>
    <row r="403" spans="3:12" x14ac:dyDescent="0.4">
      <c r="C403" s="50"/>
      <c r="L403" s="42"/>
    </row>
    <row r="404" spans="3:12" x14ac:dyDescent="0.4">
      <c r="C404" s="50"/>
      <c r="L404" s="42"/>
    </row>
    <row r="405" spans="3:12" x14ac:dyDescent="0.4">
      <c r="C405" s="50"/>
      <c r="L405" s="42"/>
    </row>
    <row r="406" spans="3:12" x14ac:dyDescent="0.4">
      <c r="C406" s="50"/>
      <c r="L406" s="42"/>
    </row>
    <row r="407" spans="3:12" x14ac:dyDescent="0.4">
      <c r="C407" s="50"/>
      <c r="L407" s="42"/>
    </row>
    <row r="408" spans="3:12" x14ac:dyDescent="0.4">
      <c r="C408" s="50"/>
      <c r="L408" s="42"/>
    </row>
    <row r="409" spans="3:12" x14ac:dyDescent="0.4">
      <c r="C409" s="50"/>
      <c r="L409" s="42"/>
    </row>
    <row r="410" spans="3:12" x14ac:dyDescent="0.4">
      <c r="C410" s="50"/>
      <c r="L410" s="42"/>
    </row>
    <row r="411" spans="3:12" x14ac:dyDescent="0.4">
      <c r="C411" s="50"/>
      <c r="L411" s="42"/>
    </row>
    <row r="412" spans="3:12" x14ac:dyDescent="0.4">
      <c r="C412" s="50"/>
      <c r="L412" s="42"/>
    </row>
    <row r="413" spans="3:12" x14ac:dyDescent="0.4">
      <c r="C413" s="50"/>
      <c r="L413" s="42"/>
    </row>
    <row r="414" spans="3:12" x14ac:dyDescent="0.4">
      <c r="C414" s="50"/>
      <c r="L414" s="42"/>
    </row>
    <row r="415" spans="3:12" x14ac:dyDescent="0.4">
      <c r="C415" s="50"/>
      <c r="L415" s="42"/>
    </row>
    <row r="416" spans="3:12" x14ac:dyDescent="0.4">
      <c r="C416" s="50"/>
      <c r="L416" s="42"/>
    </row>
    <row r="417" spans="3:12" x14ac:dyDescent="0.4">
      <c r="C417" s="50"/>
      <c r="L417" s="42"/>
    </row>
    <row r="418" spans="3:12" x14ac:dyDescent="0.4">
      <c r="C418" s="50"/>
      <c r="L418" s="42"/>
    </row>
    <row r="419" spans="3:12" x14ac:dyDescent="0.4">
      <c r="C419" s="50"/>
      <c r="L419" s="42"/>
    </row>
    <row r="420" spans="3:12" x14ac:dyDescent="0.4">
      <c r="C420" s="50"/>
      <c r="L420" s="42"/>
    </row>
    <row r="421" spans="3:12" x14ac:dyDescent="0.4">
      <c r="C421" s="50"/>
      <c r="L421" s="42"/>
    </row>
    <row r="422" spans="3:12" x14ac:dyDescent="0.4">
      <c r="C422" s="50"/>
      <c r="L422" s="42"/>
    </row>
    <row r="423" spans="3:12" x14ac:dyDescent="0.4">
      <c r="C423" s="50"/>
      <c r="L423" s="42"/>
    </row>
    <row r="424" spans="3:12" x14ac:dyDescent="0.4">
      <c r="C424" s="50"/>
      <c r="L424" s="42"/>
    </row>
    <row r="425" spans="3:12" x14ac:dyDescent="0.4">
      <c r="C425" s="50"/>
      <c r="L425" s="42"/>
    </row>
    <row r="426" spans="3:12" x14ac:dyDescent="0.4">
      <c r="C426" s="50"/>
      <c r="L426" s="42"/>
    </row>
    <row r="427" spans="3:12" x14ac:dyDescent="0.4">
      <c r="C427" s="50"/>
      <c r="L427" s="42"/>
    </row>
    <row r="428" spans="3:12" x14ac:dyDescent="0.4">
      <c r="C428" s="50"/>
      <c r="L428" s="42"/>
    </row>
    <row r="429" spans="3:12" x14ac:dyDescent="0.4">
      <c r="C429" s="50"/>
      <c r="L429" s="42"/>
    </row>
    <row r="430" spans="3:12" x14ac:dyDescent="0.4">
      <c r="C430" s="50"/>
      <c r="L430" s="42"/>
    </row>
    <row r="431" spans="3:12" x14ac:dyDescent="0.4">
      <c r="C431" s="50"/>
      <c r="L431" s="42"/>
    </row>
    <row r="432" spans="3:12" x14ac:dyDescent="0.4">
      <c r="C432" s="50"/>
      <c r="L432" s="42"/>
    </row>
    <row r="433" spans="3:12" x14ac:dyDescent="0.4">
      <c r="C433" s="50"/>
      <c r="L433" s="42"/>
    </row>
    <row r="434" spans="3:12" x14ac:dyDescent="0.4">
      <c r="C434" s="50"/>
      <c r="L434" s="42"/>
    </row>
    <row r="435" spans="3:12" x14ac:dyDescent="0.4">
      <c r="C435" s="50"/>
      <c r="L435" s="42"/>
    </row>
    <row r="436" spans="3:12" x14ac:dyDescent="0.4">
      <c r="C436" s="50"/>
      <c r="L436" s="42"/>
    </row>
    <row r="437" spans="3:12" x14ac:dyDescent="0.4">
      <c r="C437" s="50"/>
      <c r="L437" s="42"/>
    </row>
    <row r="438" spans="3:12" x14ac:dyDescent="0.4">
      <c r="C438" s="50"/>
      <c r="L438" s="42"/>
    </row>
    <row r="439" spans="3:12" x14ac:dyDescent="0.4">
      <c r="C439" s="50"/>
      <c r="L439" s="42"/>
    </row>
    <row r="440" spans="3:12" x14ac:dyDescent="0.4">
      <c r="C440" s="50"/>
      <c r="L440" s="42"/>
    </row>
    <row r="441" spans="3:12" x14ac:dyDescent="0.4">
      <c r="C441" s="50"/>
      <c r="L441" s="42"/>
    </row>
    <row r="442" spans="3:12" x14ac:dyDescent="0.4">
      <c r="C442" s="50"/>
      <c r="L442" s="42"/>
    </row>
    <row r="443" spans="3:12" x14ac:dyDescent="0.4">
      <c r="C443" s="50"/>
      <c r="L443" s="42"/>
    </row>
    <row r="444" spans="3:12" x14ac:dyDescent="0.4">
      <c r="C444" s="50"/>
      <c r="L444" s="42"/>
    </row>
    <row r="445" spans="3:12" x14ac:dyDescent="0.4">
      <c r="C445" s="50"/>
      <c r="L445" s="42"/>
    </row>
    <row r="446" spans="3:12" x14ac:dyDescent="0.4">
      <c r="C446" s="50"/>
      <c r="L446" s="42"/>
    </row>
    <row r="447" spans="3:12" x14ac:dyDescent="0.4">
      <c r="C447" s="50"/>
      <c r="L447" s="42"/>
    </row>
    <row r="448" spans="3:12" x14ac:dyDescent="0.4">
      <c r="C448" s="50"/>
      <c r="L448" s="42"/>
    </row>
    <row r="449" spans="3:12" x14ac:dyDescent="0.4">
      <c r="C449" s="50"/>
      <c r="L449" s="42"/>
    </row>
    <row r="450" spans="3:12" x14ac:dyDescent="0.4">
      <c r="C450" s="50"/>
      <c r="L450" s="42"/>
    </row>
    <row r="451" spans="3:12" x14ac:dyDescent="0.4">
      <c r="C451" s="50"/>
      <c r="L451" s="42"/>
    </row>
    <row r="452" spans="3:12" x14ac:dyDescent="0.4">
      <c r="C452" s="50"/>
      <c r="L452" s="42"/>
    </row>
    <row r="453" spans="3:12" x14ac:dyDescent="0.4">
      <c r="C453" s="50"/>
      <c r="L453" s="42"/>
    </row>
    <row r="454" spans="3:12" x14ac:dyDescent="0.4">
      <c r="C454" s="50"/>
      <c r="L454" s="42"/>
    </row>
    <row r="455" spans="3:12" x14ac:dyDescent="0.4">
      <c r="C455" s="50"/>
      <c r="L455" s="42"/>
    </row>
    <row r="456" spans="3:12" x14ac:dyDescent="0.4">
      <c r="C456" s="50"/>
      <c r="L456" s="42"/>
    </row>
    <row r="457" spans="3:12" x14ac:dyDescent="0.4">
      <c r="C457" s="50"/>
      <c r="L457" s="42"/>
    </row>
    <row r="458" spans="3:12" x14ac:dyDescent="0.4">
      <c r="C458" s="50"/>
      <c r="L458" s="42"/>
    </row>
    <row r="459" spans="3:12" x14ac:dyDescent="0.4">
      <c r="C459" s="50"/>
      <c r="L459" s="42"/>
    </row>
    <row r="460" spans="3:12" x14ac:dyDescent="0.4">
      <c r="C460" s="50"/>
      <c r="L460" s="42"/>
    </row>
    <row r="461" spans="3:12" x14ac:dyDescent="0.4">
      <c r="C461" s="50"/>
      <c r="L461" s="42"/>
    </row>
    <row r="462" spans="3:12" x14ac:dyDescent="0.4">
      <c r="C462" s="50"/>
      <c r="L462" s="42"/>
    </row>
    <row r="463" spans="3:12" x14ac:dyDescent="0.4">
      <c r="C463" s="50"/>
      <c r="L463" s="42"/>
    </row>
    <row r="464" spans="3:12" x14ac:dyDescent="0.4">
      <c r="C464" s="50"/>
      <c r="L464" s="42"/>
    </row>
    <row r="465" spans="3:12" x14ac:dyDescent="0.4">
      <c r="C465" s="50"/>
      <c r="L465" s="42"/>
    </row>
    <row r="466" spans="3:12" x14ac:dyDescent="0.4">
      <c r="C466" s="50"/>
      <c r="L466" s="42"/>
    </row>
    <row r="467" spans="3:12" x14ac:dyDescent="0.4">
      <c r="C467" s="50"/>
      <c r="L467" s="42"/>
    </row>
    <row r="468" spans="3:12" x14ac:dyDescent="0.4">
      <c r="C468" s="50"/>
      <c r="L468" s="42"/>
    </row>
    <row r="469" spans="3:12" x14ac:dyDescent="0.4">
      <c r="C469" s="50"/>
      <c r="L469" s="42"/>
    </row>
    <row r="470" spans="3:12" x14ac:dyDescent="0.4">
      <c r="C470" s="50"/>
      <c r="L470" s="42"/>
    </row>
    <row r="471" spans="3:12" x14ac:dyDescent="0.4">
      <c r="C471" s="50"/>
      <c r="L471" s="42"/>
    </row>
    <row r="472" spans="3:12" x14ac:dyDescent="0.4">
      <c r="C472" s="50"/>
      <c r="L472" s="42"/>
    </row>
    <row r="473" spans="3:12" x14ac:dyDescent="0.4">
      <c r="C473" s="50"/>
      <c r="L473" s="42"/>
    </row>
    <row r="474" spans="3:12" x14ac:dyDescent="0.4">
      <c r="C474" s="50"/>
      <c r="L474" s="42"/>
    </row>
    <row r="475" spans="3:12" x14ac:dyDescent="0.4">
      <c r="C475" s="50"/>
      <c r="L475" s="42"/>
    </row>
    <row r="476" spans="3:12" x14ac:dyDescent="0.4">
      <c r="C476" s="50"/>
      <c r="L476" s="42"/>
    </row>
    <row r="477" spans="3:12" x14ac:dyDescent="0.4">
      <c r="C477" s="50"/>
      <c r="L477" s="42"/>
    </row>
    <row r="478" spans="3:12" x14ac:dyDescent="0.4">
      <c r="C478" s="50"/>
      <c r="L478" s="42"/>
    </row>
    <row r="479" spans="3:12" x14ac:dyDescent="0.4">
      <c r="C479" s="50"/>
      <c r="L479" s="42"/>
    </row>
    <row r="480" spans="3:12" x14ac:dyDescent="0.4">
      <c r="C480" s="50"/>
      <c r="L480" s="42"/>
    </row>
    <row r="481" spans="3:12" x14ac:dyDescent="0.4">
      <c r="C481" s="50"/>
      <c r="L481" s="42"/>
    </row>
    <row r="482" spans="3:12" x14ac:dyDescent="0.4">
      <c r="C482" s="50"/>
      <c r="L482" s="42"/>
    </row>
    <row r="483" spans="3:12" x14ac:dyDescent="0.4">
      <c r="C483" s="50"/>
      <c r="L483" s="42"/>
    </row>
    <row r="484" spans="3:12" x14ac:dyDescent="0.4">
      <c r="C484" s="50"/>
      <c r="L484" s="42"/>
    </row>
    <row r="485" spans="3:12" x14ac:dyDescent="0.4">
      <c r="C485" s="50"/>
      <c r="L485" s="42"/>
    </row>
    <row r="486" spans="3:12" x14ac:dyDescent="0.4">
      <c r="C486" s="50"/>
      <c r="L486" s="42"/>
    </row>
    <row r="487" spans="3:12" x14ac:dyDescent="0.4">
      <c r="C487" s="50"/>
      <c r="L487" s="42"/>
    </row>
    <row r="488" spans="3:12" x14ac:dyDescent="0.4">
      <c r="C488" s="50"/>
      <c r="L488" s="42"/>
    </row>
    <row r="489" spans="3:12" x14ac:dyDescent="0.4">
      <c r="C489" s="50"/>
      <c r="L489" s="42"/>
    </row>
    <row r="490" spans="3:12" x14ac:dyDescent="0.4">
      <c r="C490" s="50"/>
      <c r="L490" s="42"/>
    </row>
    <row r="491" spans="3:12" x14ac:dyDescent="0.4">
      <c r="C491" s="50"/>
      <c r="L491" s="42"/>
    </row>
    <row r="492" spans="3:12" x14ac:dyDescent="0.4">
      <c r="C492" s="50"/>
      <c r="L492" s="42"/>
    </row>
    <row r="493" spans="3:12" x14ac:dyDescent="0.4">
      <c r="C493" s="50"/>
      <c r="L493" s="42"/>
    </row>
    <row r="494" spans="3:12" x14ac:dyDescent="0.4">
      <c r="C494" s="50"/>
      <c r="L494" s="42"/>
    </row>
    <row r="495" spans="3:12" x14ac:dyDescent="0.4">
      <c r="C495" s="50"/>
      <c r="L495" s="42"/>
    </row>
    <row r="496" spans="3:12" x14ac:dyDescent="0.4">
      <c r="C496" s="50"/>
      <c r="L496" s="42"/>
    </row>
    <row r="497" spans="3:12" x14ac:dyDescent="0.4">
      <c r="C497" s="50"/>
      <c r="L497" s="42"/>
    </row>
    <row r="498" spans="3:12" x14ac:dyDescent="0.4">
      <c r="C498" s="50"/>
      <c r="L498" s="42"/>
    </row>
    <row r="499" spans="3:12" x14ac:dyDescent="0.4">
      <c r="C499" s="50"/>
      <c r="L499" s="42"/>
    </row>
    <row r="500" spans="3:12" x14ac:dyDescent="0.4">
      <c r="C500" s="50"/>
      <c r="L500" s="42"/>
    </row>
    <row r="501" spans="3:12" x14ac:dyDescent="0.4">
      <c r="C501" s="50"/>
      <c r="L501" s="42"/>
    </row>
    <row r="502" spans="3:12" x14ac:dyDescent="0.4">
      <c r="C502" s="50"/>
      <c r="L502" s="42"/>
    </row>
    <row r="503" spans="3:12" x14ac:dyDescent="0.4">
      <c r="C503" s="50"/>
      <c r="L503" s="42"/>
    </row>
    <row r="504" spans="3:12" x14ac:dyDescent="0.4">
      <c r="C504" s="50"/>
      <c r="L504" s="42"/>
    </row>
    <row r="505" spans="3:12" x14ac:dyDescent="0.4">
      <c r="C505" s="50"/>
      <c r="L505" s="42"/>
    </row>
    <row r="506" spans="3:12" x14ac:dyDescent="0.4">
      <c r="C506" s="50"/>
      <c r="L506" s="42"/>
    </row>
    <row r="507" spans="3:12" x14ac:dyDescent="0.4">
      <c r="C507" s="50"/>
      <c r="L507" s="42"/>
    </row>
    <row r="508" spans="3:12" x14ac:dyDescent="0.4">
      <c r="C508" s="50"/>
      <c r="L508" s="42"/>
    </row>
    <row r="509" spans="3:12" x14ac:dyDescent="0.4">
      <c r="C509" s="50"/>
      <c r="L509" s="42"/>
    </row>
    <row r="510" spans="3:12" x14ac:dyDescent="0.4">
      <c r="C510" s="50"/>
      <c r="L510" s="42"/>
    </row>
    <row r="511" spans="3:12" x14ac:dyDescent="0.4">
      <c r="C511" s="50"/>
      <c r="L511" s="42"/>
    </row>
    <row r="512" spans="3:12" x14ac:dyDescent="0.4">
      <c r="C512" s="50"/>
      <c r="L512" s="42"/>
    </row>
    <row r="513" spans="3:12" x14ac:dyDescent="0.4">
      <c r="C513" s="50"/>
      <c r="L513" s="42"/>
    </row>
    <row r="514" spans="3:12" x14ac:dyDescent="0.4">
      <c r="C514" s="50"/>
      <c r="L514" s="42"/>
    </row>
    <row r="515" spans="3:12" x14ac:dyDescent="0.4">
      <c r="C515" s="50"/>
      <c r="L515" s="42"/>
    </row>
    <row r="516" spans="3:12" x14ac:dyDescent="0.4">
      <c r="C516" s="50"/>
      <c r="L516" s="42"/>
    </row>
    <row r="517" spans="3:12" x14ac:dyDescent="0.4">
      <c r="C517" s="50"/>
    </row>
    <row r="518" spans="3:12" x14ac:dyDescent="0.4">
      <c r="C518" s="50"/>
    </row>
    <row r="519" spans="3:12" x14ac:dyDescent="0.4">
      <c r="C519" s="50"/>
    </row>
    <row r="520" spans="3:12" x14ac:dyDescent="0.4">
      <c r="C520" s="50"/>
    </row>
    <row r="521" spans="3:12" x14ac:dyDescent="0.4">
      <c r="C521" s="50"/>
    </row>
    <row r="522" spans="3:12" x14ac:dyDescent="0.4">
      <c r="C522" s="50"/>
    </row>
    <row r="523" spans="3:12" x14ac:dyDescent="0.4">
      <c r="C523" s="50"/>
    </row>
    <row r="524" spans="3:12" x14ac:dyDescent="0.4">
      <c r="C524" s="50"/>
    </row>
    <row r="525" spans="3:12" x14ac:dyDescent="0.4">
      <c r="C525" s="50"/>
    </row>
    <row r="526" spans="3:12" x14ac:dyDescent="0.4">
      <c r="C526" s="50"/>
    </row>
    <row r="527" spans="3:12" x14ac:dyDescent="0.4">
      <c r="C527" s="50"/>
    </row>
    <row r="528" spans="3:12" x14ac:dyDescent="0.4">
      <c r="C528" s="50"/>
    </row>
    <row r="529" spans="3:3" x14ac:dyDescent="0.4">
      <c r="C529" s="50"/>
    </row>
    <row r="530" spans="3:3" x14ac:dyDescent="0.4">
      <c r="C530" s="50"/>
    </row>
    <row r="531" spans="3:3" x14ac:dyDescent="0.4">
      <c r="C531" s="50"/>
    </row>
    <row r="532" spans="3:3" x14ac:dyDescent="0.4">
      <c r="C532" s="50"/>
    </row>
    <row r="533" spans="3:3" x14ac:dyDescent="0.4">
      <c r="C533" s="50"/>
    </row>
    <row r="534" spans="3:3" x14ac:dyDescent="0.4">
      <c r="C534" s="50"/>
    </row>
    <row r="535" spans="3:3" x14ac:dyDescent="0.4">
      <c r="C535" s="50"/>
    </row>
    <row r="536" spans="3:3" x14ac:dyDescent="0.4">
      <c r="C536" s="50"/>
    </row>
    <row r="537" spans="3:3" x14ac:dyDescent="0.4">
      <c r="C537" s="50"/>
    </row>
    <row r="538" spans="3:3" x14ac:dyDescent="0.4">
      <c r="C538" s="50"/>
    </row>
    <row r="539" spans="3:3" x14ac:dyDescent="0.4">
      <c r="C539" s="50"/>
    </row>
    <row r="540" spans="3:3" x14ac:dyDescent="0.4">
      <c r="C540" s="50"/>
    </row>
    <row r="541" spans="3:3" x14ac:dyDescent="0.4">
      <c r="C541" s="50"/>
    </row>
    <row r="542" spans="3:3" x14ac:dyDescent="0.4">
      <c r="C542" s="50"/>
    </row>
    <row r="543" spans="3:3" x14ac:dyDescent="0.4">
      <c r="C543" s="50"/>
    </row>
    <row r="544" spans="3:3" x14ac:dyDescent="0.4">
      <c r="C544" s="50"/>
    </row>
    <row r="545" spans="3:3" x14ac:dyDescent="0.4">
      <c r="C545" s="50"/>
    </row>
    <row r="546" spans="3:3" x14ac:dyDescent="0.4">
      <c r="C546" s="50"/>
    </row>
    <row r="547" spans="3:3" x14ac:dyDescent="0.4">
      <c r="C547" s="50"/>
    </row>
    <row r="548" spans="3:3" x14ac:dyDescent="0.4">
      <c r="C548" s="50"/>
    </row>
    <row r="549" spans="3:3" x14ac:dyDescent="0.4">
      <c r="C549" s="50"/>
    </row>
    <row r="550" spans="3:3" x14ac:dyDescent="0.4">
      <c r="C550" s="50"/>
    </row>
    <row r="551" spans="3:3" x14ac:dyDescent="0.4">
      <c r="C551" s="50"/>
    </row>
    <row r="552" spans="3:3" x14ac:dyDescent="0.4">
      <c r="C552" s="50"/>
    </row>
    <row r="553" spans="3:3" x14ac:dyDescent="0.4">
      <c r="C553" s="50"/>
    </row>
    <row r="554" spans="3:3" x14ac:dyDescent="0.4">
      <c r="C554" s="50"/>
    </row>
    <row r="555" spans="3:3" x14ac:dyDescent="0.4">
      <c r="C555" s="50"/>
    </row>
    <row r="556" spans="3:3" x14ac:dyDescent="0.4">
      <c r="C556" s="50"/>
    </row>
    <row r="557" spans="3:3" x14ac:dyDescent="0.4">
      <c r="C557" s="50"/>
    </row>
    <row r="558" spans="3:3" x14ac:dyDescent="0.4">
      <c r="C558" s="50"/>
    </row>
    <row r="559" spans="3:3" x14ac:dyDescent="0.4">
      <c r="C559" s="50"/>
    </row>
    <row r="560" spans="3:3" x14ac:dyDescent="0.4">
      <c r="C560" s="50"/>
    </row>
    <row r="561" spans="3:3" x14ac:dyDescent="0.4">
      <c r="C561" s="50"/>
    </row>
    <row r="562" spans="3:3" x14ac:dyDescent="0.4">
      <c r="C562" s="50"/>
    </row>
    <row r="563" spans="3:3" x14ac:dyDescent="0.4">
      <c r="C563" s="50"/>
    </row>
    <row r="564" spans="3:3" x14ac:dyDescent="0.4">
      <c r="C564" s="50"/>
    </row>
    <row r="565" spans="3:3" x14ac:dyDescent="0.4">
      <c r="C565" s="50"/>
    </row>
    <row r="566" spans="3:3" x14ac:dyDescent="0.4">
      <c r="C566" s="50"/>
    </row>
    <row r="567" spans="3:3" x14ac:dyDescent="0.4">
      <c r="C567" s="50"/>
    </row>
    <row r="568" spans="3:3" x14ac:dyDescent="0.4">
      <c r="C568" s="50"/>
    </row>
    <row r="569" spans="3:3" x14ac:dyDescent="0.4">
      <c r="C569" s="50"/>
    </row>
    <row r="570" spans="3:3" x14ac:dyDescent="0.4">
      <c r="C570" s="50"/>
    </row>
    <row r="571" spans="3:3" x14ac:dyDescent="0.4">
      <c r="C571" s="50"/>
    </row>
    <row r="572" spans="3:3" x14ac:dyDescent="0.4">
      <c r="C572" s="50"/>
    </row>
    <row r="573" spans="3:3" x14ac:dyDescent="0.4">
      <c r="C573" s="50"/>
    </row>
    <row r="574" spans="3:3" x14ac:dyDescent="0.4">
      <c r="C574" s="50"/>
    </row>
    <row r="575" spans="3:3" x14ac:dyDescent="0.4">
      <c r="C575" s="50"/>
    </row>
    <row r="576" spans="3:3" x14ac:dyDescent="0.4">
      <c r="C576" s="50"/>
    </row>
    <row r="577" spans="3:3" x14ac:dyDescent="0.4">
      <c r="C577" s="50"/>
    </row>
    <row r="578" spans="3:3" x14ac:dyDescent="0.4">
      <c r="C578" s="50"/>
    </row>
    <row r="579" spans="3:3" x14ac:dyDescent="0.4">
      <c r="C579" s="50"/>
    </row>
    <row r="580" spans="3:3" x14ac:dyDescent="0.4">
      <c r="C580" s="50"/>
    </row>
    <row r="581" spans="3:3" x14ac:dyDescent="0.4">
      <c r="C581" s="50"/>
    </row>
    <row r="582" spans="3:3" x14ac:dyDescent="0.4">
      <c r="C582" s="50"/>
    </row>
    <row r="583" spans="3:3" x14ac:dyDescent="0.4">
      <c r="C583" s="50"/>
    </row>
    <row r="584" spans="3:3" x14ac:dyDescent="0.4">
      <c r="C584" s="50"/>
    </row>
    <row r="585" spans="3:3" x14ac:dyDescent="0.4">
      <c r="C585" s="50"/>
    </row>
    <row r="586" spans="3:3" x14ac:dyDescent="0.4">
      <c r="C586" s="50"/>
    </row>
    <row r="587" spans="3:3" x14ac:dyDescent="0.4">
      <c r="C587" s="50"/>
    </row>
    <row r="588" spans="3:3" x14ac:dyDescent="0.4">
      <c r="C588" s="50"/>
    </row>
    <row r="589" spans="3:3" x14ac:dyDescent="0.4">
      <c r="C589" s="50"/>
    </row>
    <row r="590" spans="3:3" x14ac:dyDescent="0.4">
      <c r="C590" s="50"/>
    </row>
    <row r="591" spans="3:3" x14ac:dyDescent="0.4">
      <c r="C591" s="50"/>
    </row>
    <row r="592" spans="3:3" x14ac:dyDescent="0.4">
      <c r="C592" s="50"/>
    </row>
    <row r="593" spans="3:3" x14ac:dyDescent="0.4">
      <c r="C593" s="50"/>
    </row>
    <row r="594" spans="3:3" x14ac:dyDescent="0.4">
      <c r="C594" s="50"/>
    </row>
    <row r="595" spans="3:3" x14ac:dyDescent="0.4">
      <c r="C595" s="50"/>
    </row>
    <row r="596" spans="3:3" x14ac:dyDescent="0.4">
      <c r="C596" s="50"/>
    </row>
    <row r="597" spans="3:3" x14ac:dyDescent="0.4">
      <c r="C597" s="50"/>
    </row>
    <row r="598" spans="3:3" x14ac:dyDescent="0.4">
      <c r="C598" s="50"/>
    </row>
    <row r="599" spans="3:3" x14ac:dyDescent="0.4">
      <c r="C599" s="50"/>
    </row>
    <row r="600" spans="3:3" x14ac:dyDescent="0.4">
      <c r="C600" s="50"/>
    </row>
    <row r="601" spans="3:3" x14ac:dyDescent="0.4">
      <c r="C601" s="50"/>
    </row>
    <row r="602" spans="3:3" x14ac:dyDescent="0.4">
      <c r="C602" s="50"/>
    </row>
    <row r="603" spans="3:3" x14ac:dyDescent="0.4">
      <c r="C603" s="50"/>
    </row>
    <row r="604" spans="3:3" x14ac:dyDescent="0.4">
      <c r="C604" s="50"/>
    </row>
    <row r="605" spans="3:3" x14ac:dyDescent="0.4">
      <c r="C605" s="50"/>
    </row>
    <row r="606" spans="3:3" x14ac:dyDescent="0.4">
      <c r="C606" s="50"/>
    </row>
    <row r="607" spans="3:3" x14ac:dyDescent="0.4">
      <c r="C607" s="50"/>
    </row>
    <row r="608" spans="3:3" x14ac:dyDescent="0.4">
      <c r="C608" s="50"/>
    </row>
    <row r="609" spans="3:3" x14ac:dyDescent="0.4">
      <c r="C609" s="50"/>
    </row>
    <row r="610" spans="3:3" x14ac:dyDescent="0.4">
      <c r="C610" s="50"/>
    </row>
    <row r="611" spans="3:3" x14ac:dyDescent="0.4">
      <c r="C611" s="50"/>
    </row>
    <row r="612" spans="3:3" x14ac:dyDescent="0.4">
      <c r="C612" s="50"/>
    </row>
    <row r="613" spans="3:3" x14ac:dyDescent="0.4">
      <c r="C613" s="50"/>
    </row>
    <row r="614" spans="3:3" x14ac:dyDescent="0.4">
      <c r="C614" s="50"/>
    </row>
    <row r="615" spans="3:3" x14ac:dyDescent="0.4">
      <c r="C615" s="50"/>
    </row>
    <row r="616" spans="3:3" x14ac:dyDescent="0.4">
      <c r="C616" s="50"/>
    </row>
    <row r="617" spans="3:3" x14ac:dyDescent="0.4">
      <c r="C617" s="50"/>
    </row>
    <row r="618" spans="3:3" x14ac:dyDescent="0.4">
      <c r="C618" s="50"/>
    </row>
    <row r="619" spans="3:3" x14ac:dyDescent="0.4">
      <c r="C619" s="50"/>
    </row>
    <row r="620" spans="3:3" x14ac:dyDescent="0.4">
      <c r="C620" s="50"/>
    </row>
    <row r="621" spans="3:3" x14ac:dyDescent="0.4">
      <c r="C621" s="50"/>
    </row>
    <row r="622" spans="3:3" x14ac:dyDescent="0.4">
      <c r="C622" s="50"/>
    </row>
    <row r="623" spans="3:3" x14ac:dyDescent="0.4">
      <c r="C623" s="50"/>
    </row>
    <row r="624" spans="3:3" x14ac:dyDescent="0.4">
      <c r="C624" s="50"/>
    </row>
    <row r="625" spans="3:3" x14ac:dyDescent="0.4">
      <c r="C625" s="50"/>
    </row>
    <row r="626" spans="3:3" x14ac:dyDescent="0.4">
      <c r="C626" s="50"/>
    </row>
    <row r="627" spans="3:3" x14ac:dyDescent="0.4">
      <c r="C627" s="50"/>
    </row>
    <row r="628" spans="3:3" x14ac:dyDescent="0.4">
      <c r="C628" s="50"/>
    </row>
    <row r="629" spans="3:3" x14ac:dyDescent="0.4">
      <c r="C629" s="50"/>
    </row>
    <row r="630" spans="3:3" x14ac:dyDescent="0.4">
      <c r="C630" s="50"/>
    </row>
    <row r="631" spans="3:3" x14ac:dyDescent="0.4">
      <c r="C631" s="50"/>
    </row>
    <row r="632" spans="3:3" x14ac:dyDescent="0.4">
      <c r="C632" s="50"/>
    </row>
    <row r="633" spans="3:3" x14ac:dyDescent="0.4">
      <c r="C633" s="50"/>
    </row>
    <row r="634" spans="3:3" x14ac:dyDescent="0.4">
      <c r="C634" s="50"/>
    </row>
    <row r="635" spans="3:3" x14ac:dyDescent="0.4">
      <c r="C635" s="50"/>
    </row>
    <row r="636" spans="3:3" x14ac:dyDescent="0.4">
      <c r="C636" s="50"/>
    </row>
    <row r="637" spans="3:3" x14ac:dyDescent="0.4">
      <c r="C637" s="50"/>
    </row>
    <row r="638" spans="3:3" x14ac:dyDescent="0.4">
      <c r="C638" s="50"/>
    </row>
    <row r="639" spans="3:3" x14ac:dyDescent="0.4">
      <c r="C639" s="50"/>
    </row>
    <row r="640" spans="3:3" x14ac:dyDescent="0.4">
      <c r="C640" s="50"/>
    </row>
    <row r="641" spans="3:3" x14ac:dyDescent="0.4">
      <c r="C641" s="50"/>
    </row>
    <row r="642" spans="3:3" x14ac:dyDescent="0.4">
      <c r="C642" s="50"/>
    </row>
    <row r="643" spans="3:3" x14ac:dyDescent="0.4">
      <c r="C643" s="50"/>
    </row>
    <row r="644" spans="3:3" x14ac:dyDescent="0.4">
      <c r="C644" s="50"/>
    </row>
    <row r="645" spans="3:3" x14ac:dyDescent="0.4">
      <c r="C645" s="50"/>
    </row>
    <row r="646" spans="3:3" x14ac:dyDescent="0.4">
      <c r="C646" s="50"/>
    </row>
    <row r="647" spans="3:3" x14ac:dyDescent="0.4">
      <c r="C647" s="50"/>
    </row>
    <row r="648" spans="3:3" x14ac:dyDescent="0.4">
      <c r="C648" s="50"/>
    </row>
    <row r="649" spans="3:3" x14ac:dyDescent="0.4">
      <c r="C649" s="50"/>
    </row>
    <row r="650" spans="3:3" x14ac:dyDescent="0.4">
      <c r="C650" s="50"/>
    </row>
    <row r="651" spans="3:3" x14ac:dyDescent="0.4">
      <c r="C651" s="50"/>
    </row>
    <row r="652" spans="3:3" x14ac:dyDescent="0.4">
      <c r="C652" s="50"/>
    </row>
    <row r="653" spans="3:3" x14ac:dyDescent="0.4">
      <c r="C653" s="50"/>
    </row>
    <row r="654" spans="3:3" x14ac:dyDescent="0.4">
      <c r="C654" s="50"/>
    </row>
    <row r="655" spans="3:3" x14ac:dyDescent="0.4">
      <c r="C655" s="50"/>
    </row>
    <row r="656" spans="3:3" x14ac:dyDescent="0.4">
      <c r="C656" s="50"/>
    </row>
    <row r="657" spans="3:3" x14ac:dyDescent="0.4">
      <c r="C657" s="50"/>
    </row>
    <row r="658" spans="3:3" x14ac:dyDescent="0.4">
      <c r="C658" s="50"/>
    </row>
    <row r="659" spans="3:3" x14ac:dyDescent="0.4">
      <c r="C659" s="50"/>
    </row>
    <row r="660" spans="3:3" x14ac:dyDescent="0.4">
      <c r="C660" s="50"/>
    </row>
    <row r="661" spans="3:3" x14ac:dyDescent="0.4">
      <c r="C661" s="50"/>
    </row>
    <row r="662" spans="3:3" x14ac:dyDescent="0.4">
      <c r="C662" s="50"/>
    </row>
    <row r="663" spans="3:3" x14ac:dyDescent="0.4">
      <c r="C663" s="50"/>
    </row>
    <row r="664" spans="3:3" x14ac:dyDescent="0.4">
      <c r="C664" s="50"/>
    </row>
    <row r="665" spans="3:3" x14ac:dyDescent="0.4">
      <c r="C665" s="50"/>
    </row>
    <row r="666" spans="3:3" x14ac:dyDescent="0.4">
      <c r="C666" s="50"/>
    </row>
    <row r="667" spans="3:3" x14ac:dyDescent="0.4">
      <c r="C667" s="50"/>
    </row>
    <row r="668" spans="3:3" x14ac:dyDescent="0.4">
      <c r="C668" s="50"/>
    </row>
    <row r="669" spans="3:3" x14ac:dyDescent="0.4">
      <c r="C669" s="50"/>
    </row>
    <row r="670" spans="3:3" x14ac:dyDescent="0.4">
      <c r="C670" s="50"/>
    </row>
    <row r="671" spans="3:3" x14ac:dyDescent="0.4">
      <c r="C671" s="50"/>
    </row>
    <row r="672" spans="3:3" x14ac:dyDescent="0.4">
      <c r="C672" s="50"/>
    </row>
    <row r="673" spans="3:3" x14ac:dyDescent="0.4">
      <c r="C673" s="50"/>
    </row>
    <row r="674" spans="3:3" x14ac:dyDescent="0.4">
      <c r="C674" s="50"/>
    </row>
    <row r="675" spans="3:3" x14ac:dyDescent="0.4">
      <c r="C675" s="50"/>
    </row>
    <row r="676" spans="3:3" x14ac:dyDescent="0.4">
      <c r="C676" s="50"/>
    </row>
    <row r="677" spans="3:3" x14ac:dyDescent="0.4">
      <c r="C677" s="50"/>
    </row>
    <row r="678" spans="3:3" x14ac:dyDescent="0.4">
      <c r="C678" s="50"/>
    </row>
    <row r="679" spans="3:3" x14ac:dyDescent="0.4">
      <c r="C679" s="50"/>
    </row>
    <row r="680" spans="3:3" x14ac:dyDescent="0.4">
      <c r="C680" s="50"/>
    </row>
    <row r="681" spans="3:3" x14ac:dyDescent="0.4">
      <c r="C681" s="50"/>
    </row>
    <row r="682" spans="3:3" x14ac:dyDescent="0.4">
      <c r="C682" s="50"/>
    </row>
    <row r="683" spans="3:3" x14ac:dyDescent="0.4">
      <c r="C683" s="50"/>
    </row>
    <row r="684" spans="3:3" x14ac:dyDescent="0.4">
      <c r="C684" s="50"/>
    </row>
    <row r="685" spans="3:3" x14ac:dyDescent="0.4">
      <c r="C685" s="50"/>
    </row>
    <row r="686" spans="3:3" x14ac:dyDescent="0.4">
      <c r="C686" s="50"/>
    </row>
    <row r="687" spans="3:3" x14ac:dyDescent="0.4">
      <c r="C687" s="50"/>
    </row>
    <row r="688" spans="3:3" x14ac:dyDescent="0.4">
      <c r="C688" s="50"/>
    </row>
    <row r="689" spans="3:3" x14ac:dyDescent="0.4">
      <c r="C689" s="50"/>
    </row>
    <row r="690" spans="3:3" x14ac:dyDescent="0.4">
      <c r="C690" s="50"/>
    </row>
    <row r="691" spans="3:3" x14ac:dyDescent="0.4">
      <c r="C691" s="50"/>
    </row>
    <row r="692" spans="3:3" x14ac:dyDescent="0.4">
      <c r="C692" s="50"/>
    </row>
    <row r="693" spans="3:3" x14ac:dyDescent="0.4">
      <c r="C693" s="50"/>
    </row>
    <row r="694" spans="3:3" x14ac:dyDescent="0.4">
      <c r="C694" s="50"/>
    </row>
    <row r="695" spans="3:3" x14ac:dyDescent="0.4">
      <c r="C695" s="50"/>
    </row>
    <row r="696" spans="3:3" x14ac:dyDescent="0.4">
      <c r="C696" s="50"/>
    </row>
    <row r="697" spans="3:3" x14ac:dyDescent="0.4">
      <c r="C697" s="50"/>
    </row>
    <row r="698" spans="3:3" x14ac:dyDescent="0.4">
      <c r="C698" s="50"/>
    </row>
    <row r="699" spans="3:3" x14ac:dyDescent="0.4">
      <c r="C699" s="50"/>
    </row>
    <row r="700" spans="3:3" x14ac:dyDescent="0.4">
      <c r="C700" s="50"/>
    </row>
    <row r="701" spans="3:3" x14ac:dyDescent="0.4">
      <c r="C701" s="50"/>
    </row>
    <row r="702" spans="3:3" x14ac:dyDescent="0.4">
      <c r="C702" s="50"/>
    </row>
    <row r="703" spans="3:3" x14ac:dyDescent="0.4">
      <c r="C703" s="50"/>
    </row>
    <row r="704" spans="3:3" x14ac:dyDescent="0.4">
      <c r="C704" s="50"/>
    </row>
    <row r="705" spans="3:3" x14ac:dyDescent="0.4">
      <c r="C705" s="50"/>
    </row>
    <row r="706" spans="3:3" x14ac:dyDescent="0.4">
      <c r="C706" s="50"/>
    </row>
    <row r="707" spans="3:3" x14ac:dyDescent="0.4">
      <c r="C707" s="50"/>
    </row>
    <row r="708" spans="3:3" x14ac:dyDescent="0.4">
      <c r="C708" s="50"/>
    </row>
    <row r="709" spans="3:3" x14ac:dyDescent="0.4">
      <c r="C709" s="50"/>
    </row>
    <row r="710" spans="3:3" x14ac:dyDescent="0.4">
      <c r="C710" s="50"/>
    </row>
    <row r="711" spans="3:3" x14ac:dyDescent="0.4">
      <c r="C711" s="50"/>
    </row>
    <row r="712" spans="3:3" x14ac:dyDescent="0.4">
      <c r="C712" s="50"/>
    </row>
    <row r="713" spans="3:3" x14ac:dyDescent="0.4">
      <c r="C713" s="50"/>
    </row>
    <row r="714" spans="3:3" x14ac:dyDescent="0.4">
      <c r="C714" s="50"/>
    </row>
    <row r="715" spans="3:3" x14ac:dyDescent="0.4">
      <c r="C715" s="50"/>
    </row>
    <row r="716" spans="3:3" x14ac:dyDescent="0.4">
      <c r="C716" s="50"/>
    </row>
    <row r="717" spans="3:3" x14ac:dyDescent="0.4">
      <c r="C717" s="50"/>
    </row>
    <row r="718" spans="3:3" x14ac:dyDescent="0.4">
      <c r="C718" s="50"/>
    </row>
    <row r="719" spans="3:3" x14ac:dyDescent="0.4">
      <c r="C719" s="50"/>
    </row>
    <row r="720" spans="3:3" x14ac:dyDescent="0.4">
      <c r="C720" s="50"/>
    </row>
    <row r="721" spans="3:3" x14ac:dyDescent="0.4">
      <c r="C721" s="50"/>
    </row>
    <row r="722" spans="3:3" x14ac:dyDescent="0.4">
      <c r="C722" s="50"/>
    </row>
    <row r="723" spans="3:3" x14ac:dyDescent="0.4">
      <c r="C723" s="50"/>
    </row>
    <row r="724" spans="3:3" x14ac:dyDescent="0.4">
      <c r="C724" s="50"/>
    </row>
    <row r="725" spans="3:3" x14ac:dyDescent="0.4">
      <c r="C725" s="50"/>
    </row>
    <row r="726" spans="3:3" x14ac:dyDescent="0.4">
      <c r="C726" s="50"/>
    </row>
    <row r="727" spans="3:3" x14ac:dyDescent="0.4">
      <c r="C727" s="50"/>
    </row>
    <row r="728" spans="3:3" x14ac:dyDescent="0.4">
      <c r="C728" s="50"/>
    </row>
    <row r="729" spans="3:3" x14ac:dyDescent="0.4">
      <c r="C729" s="50"/>
    </row>
    <row r="730" spans="3:3" x14ac:dyDescent="0.4">
      <c r="C730" s="50"/>
    </row>
    <row r="731" spans="3:3" x14ac:dyDescent="0.4">
      <c r="C731" s="50"/>
    </row>
    <row r="732" spans="3:3" x14ac:dyDescent="0.4">
      <c r="C732" s="50"/>
    </row>
    <row r="733" spans="3:3" x14ac:dyDescent="0.4">
      <c r="C733" s="50"/>
    </row>
    <row r="734" spans="3:3" x14ac:dyDescent="0.4">
      <c r="C734" s="50"/>
    </row>
    <row r="735" spans="3:3" x14ac:dyDescent="0.4">
      <c r="C735" s="50"/>
    </row>
    <row r="736" spans="3:3" x14ac:dyDescent="0.4">
      <c r="C736" s="50"/>
    </row>
    <row r="737" spans="3:3" x14ac:dyDescent="0.4">
      <c r="C737" s="50"/>
    </row>
    <row r="738" spans="3:3" x14ac:dyDescent="0.4">
      <c r="C738" s="50"/>
    </row>
    <row r="739" spans="3:3" x14ac:dyDescent="0.4">
      <c r="C739" s="50"/>
    </row>
    <row r="740" spans="3:3" x14ac:dyDescent="0.4">
      <c r="C740" s="50"/>
    </row>
    <row r="741" spans="3:3" x14ac:dyDescent="0.4">
      <c r="C741" s="50"/>
    </row>
    <row r="742" spans="3:3" x14ac:dyDescent="0.4">
      <c r="C742" s="50"/>
    </row>
    <row r="743" spans="3:3" x14ac:dyDescent="0.4">
      <c r="C743" s="50"/>
    </row>
    <row r="744" spans="3:3" x14ac:dyDescent="0.4">
      <c r="C744" s="50"/>
    </row>
    <row r="745" spans="3:3" x14ac:dyDescent="0.4">
      <c r="C745" s="50"/>
    </row>
    <row r="746" spans="3:3" x14ac:dyDescent="0.4">
      <c r="C746" s="50"/>
    </row>
    <row r="747" spans="3:3" x14ac:dyDescent="0.4">
      <c r="C747" s="50"/>
    </row>
    <row r="748" spans="3:3" x14ac:dyDescent="0.4">
      <c r="C748" s="50"/>
    </row>
    <row r="749" spans="3:3" x14ac:dyDescent="0.4">
      <c r="C749" s="50"/>
    </row>
    <row r="750" spans="3:3" x14ac:dyDescent="0.4">
      <c r="C750" s="50"/>
    </row>
    <row r="751" spans="3:3" x14ac:dyDescent="0.4">
      <c r="C751" s="50"/>
    </row>
    <row r="752" spans="3:3" x14ac:dyDescent="0.4">
      <c r="C752" s="50"/>
    </row>
    <row r="753" spans="3:3" x14ac:dyDescent="0.4">
      <c r="C753" s="50"/>
    </row>
    <row r="754" spans="3:3" x14ac:dyDescent="0.4">
      <c r="C754" s="50"/>
    </row>
    <row r="755" spans="3:3" x14ac:dyDescent="0.4">
      <c r="C755" s="50"/>
    </row>
    <row r="756" spans="3:3" x14ac:dyDescent="0.4">
      <c r="C756" s="50"/>
    </row>
    <row r="757" spans="3:3" x14ac:dyDescent="0.4">
      <c r="C757" s="50"/>
    </row>
    <row r="758" spans="3:3" x14ac:dyDescent="0.4">
      <c r="C758" s="50"/>
    </row>
    <row r="759" spans="3:3" x14ac:dyDescent="0.4">
      <c r="C759" s="50"/>
    </row>
    <row r="760" spans="3:3" x14ac:dyDescent="0.4">
      <c r="C760" s="50"/>
    </row>
    <row r="761" spans="3:3" x14ac:dyDescent="0.4">
      <c r="C761" s="50"/>
    </row>
    <row r="762" spans="3:3" x14ac:dyDescent="0.4">
      <c r="C762" s="50"/>
    </row>
    <row r="763" spans="3:3" x14ac:dyDescent="0.4">
      <c r="C763" s="50"/>
    </row>
    <row r="764" spans="3:3" x14ac:dyDescent="0.4">
      <c r="C764" s="50"/>
    </row>
    <row r="765" spans="3:3" x14ac:dyDescent="0.4">
      <c r="C765" s="50"/>
    </row>
    <row r="766" spans="3:3" x14ac:dyDescent="0.4">
      <c r="C766" s="50"/>
    </row>
    <row r="767" spans="3:3" x14ac:dyDescent="0.4">
      <c r="C767" s="50"/>
    </row>
    <row r="768" spans="3:3" x14ac:dyDescent="0.4">
      <c r="C768" s="50"/>
    </row>
    <row r="769" spans="3:3" x14ac:dyDescent="0.4">
      <c r="C769" s="50"/>
    </row>
    <row r="770" spans="3:3" x14ac:dyDescent="0.4">
      <c r="C770" s="50"/>
    </row>
    <row r="771" spans="3:3" x14ac:dyDescent="0.4">
      <c r="C771" s="50"/>
    </row>
    <row r="772" spans="3:3" x14ac:dyDescent="0.4">
      <c r="C772" s="50"/>
    </row>
    <row r="773" spans="3:3" x14ac:dyDescent="0.4">
      <c r="C773" s="50"/>
    </row>
    <row r="774" spans="3:3" x14ac:dyDescent="0.4">
      <c r="C774" s="50"/>
    </row>
    <row r="775" spans="3:3" x14ac:dyDescent="0.4">
      <c r="C775" s="50"/>
    </row>
    <row r="776" spans="3:3" x14ac:dyDescent="0.4">
      <c r="C776" s="50"/>
    </row>
    <row r="777" spans="3:3" x14ac:dyDescent="0.4">
      <c r="C777" s="50"/>
    </row>
    <row r="778" spans="3:3" x14ac:dyDescent="0.4">
      <c r="C778" s="50"/>
    </row>
    <row r="779" spans="3:3" x14ac:dyDescent="0.4">
      <c r="C779" s="50"/>
    </row>
    <row r="780" spans="3:3" x14ac:dyDescent="0.4">
      <c r="C780" s="50"/>
    </row>
    <row r="781" spans="3:3" x14ac:dyDescent="0.4">
      <c r="C781" s="50"/>
    </row>
    <row r="782" spans="3:3" x14ac:dyDescent="0.4">
      <c r="C782" s="50"/>
    </row>
    <row r="783" spans="3:3" x14ac:dyDescent="0.4">
      <c r="C783" s="50"/>
    </row>
    <row r="784" spans="3:3" x14ac:dyDescent="0.4">
      <c r="C784" s="50"/>
    </row>
    <row r="785" spans="3:3" x14ac:dyDescent="0.4">
      <c r="C785" s="50"/>
    </row>
    <row r="786" spans="3:3" x14ac:dyDescent="0.4">
      <c r="C786" s="50"/>
    </row>
    <row r="787" spans="3:3" x14ac:dyDescent="0.4">
      <c r="C787" s="50"/>
    </row>
    <row r="788" spans="3:3" x14ac:dyDescent="0.4">
      <c r="C788" s="50"/>
    </row>
    <row r="789" spans="3:3" x14ac:dyDescent="0.4">
      <c r="C789" s="50"/>
    </row>
    <row r="790" spans="3:3" x14ac:dyDescent="0.4">
      <c r="C790" s="50"/>
    </row>
    <row r="791" spans="3:3" x14ac:dyDescent="0.4">
      <c r="C791" s="50"/>
    </row>
    <row r="792" spans="3:3" x14ac:dyDescent="0.4">
      <c r="C792" s="50"/>
    </row>
    <row r="793" spans="3:3" x14ac:dyDescent="0.4">
      <c r="C793" s="50"/>
    </row>
    <row r="794" spans="3:3" x14ac:dyDescent="0.4">
      <c r="C794" s="50"/>
    </row>
    <row r="795" spans="3:3" x14ac:dyDescent="0.4">
      <c r="C795" s="50"/>
    </row>
    <row r="796" spans="3:3" x14ac:dyDescent="0.4">
      <c r="C796" s="50"/>
    </row>
    <row r="797" spans="3:3" x14ac:dyDescent="0.4">
      <c r="C797" s="50"/>
    </row>
    <row r="798" spans="3:3" x14ac:dyDescent="0.4">
      <c r="C798" s="50"/>
    </row>
    <row r="799" spans="3:3" x14ac:dyDescent="0.4">
      <c r="C799" s="50"/>
    </row>
    <row r="800" spans="3:3" x14ac:dyDescent="0.4">
      <c r="C800" s="50"/>
    </row>
    <row r="801" spans="3:3" x14ac:dyDescent="0.4">
      <c r="C801" s="50"/>
    </row>
    <row r="802" spans="3:3" x14ac:dyDescent="0.4">
      <c r="C802" s="50"/>
    </row>
    <row r="803" spans="3:3" x14ac:dyDescent="0.4">
      <c r="C803" s="50"/>
    </row>
    <row r="804" spans="3:3" x14ac:dyDescent="0.4">
      <c r="C804" s="50"/>
    </row>
    <row r="805" spans="3:3" x14ac:dyDescent="0.4">
      <c r="C805" s="50"/>
    </row>
    <row r="806" spans="3:3" x14ac:dyDescent="0.4">
      <c r="C806" s="50"/>
    </row>
    <row r="807" spans="3:3" x14ac:dyDescent="0.4">
      <c r="C807" s="50"/>
    </row>
    <row r="808" spans="3:3" x14ac:dyDescent="0.4">
      <c r="C808" s="50"/>
    </row>
    <row r="809" spans="3:3" x14ac:dyDescent="0.4">
      <c r="C809" s="50"/>
    </row>
    <row r="810" spans="3:3" x14ac:dyDescent="0.4">
      <c r="C810" s="50"/>
    </row>
    <row r="811" spans="3:3" x14ac:dyDescent="0.4">
      <c r="C811" s="50"/>
    </row>
    <row r="812" spans="3:3" x14ac:dyDescent="0.4">
      <c r="C812" s="50"/>
    </row>
    <row r="813" spans="3:3" x14ac:dyDescent="0.4">
      <c r="C813" s="50"/>
    </row>
    <row r="814" spans="3:3" x14ac:dyDescent="0.4">
      <c r="C814" s="50"/>
    </row>
    <row r="815" spans="3:3" x14ac:dyDescent="0.4">
      <c r="C815" s="50"/>
    </row>
    <row r="816" spans="3:3" x14ac:dyDescent="0.4">
      <c r="C816" s="50"/>
    </row>
    <row r="817" spans="3:3" x14ac:dyDescent="0.4">
      <c r="C817" s="50"/>
    </row>
    <row r="818" spans="3:3" x14ac:dyDescent="0.4">
      <c r="C818" s="50"/>
    </row>
    <row r="819" spans="3:3" x14ac:dyDescent="0.4">
      <c r="C819" s="50"/>
    </row>
    <row r="820" spans="3:3" x14ac:dyDescent="0.4">
      <c r="C820" s="50"/>
    </row>
    <row r="821" spans="3:3" x14ac:dyDescent="0.4">
      <c r="C821" s="50"/>
    </row>
    <row r="822" spans="3:3" x14ac:dyDescent="0.4">
      <c r="C822" s="50"/>
    </row>
    <row r="823" spans="3:3" x14ac:dyDescent="0.4">
      <c r="C823" s="50"/>
    </row>
    <row r="824" spans="3:3" x14ac:dyDescent="0.4">
      <c r="C824" s="50"/>
    </row>
    <row r="825" spans="3:3" x14ac:dyDescent="0.4">
      <c r="C825" s="50"/>
    </row>
    <row r="826" spans="3:3" x14ac:dyDescent="0.4">
      <c r="C826" s="50"/>
    </row>
    <row r="827" spans="3:3" x14ac:dyDescent="0.4">
      <c r="C827" s="50"/>
    </row>
    <row r="828" spans="3:3" x14ac:dyDescent="0.4">
      <c r="C828" s="50"/>
    </row>
    <row r="829" spans="3:3" x14ac:dyDescent="0.4">
      <c r="C829" s="50"/>
    </row>
    <row r="830" spans="3:3" x14ac:dyDescent="0.4">
      <c r="C830" s="50"/>
    </row>
    <row r="831" spans="3:3" x14ac:dyDescent="0.4">
      <c r="C831" s="50"/>
    </row>
    <row r="832" spans="3:3" x14ac:dyDescent="0.4">
      <c r="C832" s="50"/>
    </row>
    <row r="833" spans="3:3" x14ac:dyDescent="0.4">
      <c r="C833" s="50"/>
    </row>
    <row r="834" spans="3:3" x14ac:dyDescent="0.4">
      <c r="C834" s="50"/>
    </row>
    <row r="835" spans="3:3" x14ac:dyDescent="0.4">
      <c r="C835" s="50"/>
    </row>
    <row r="836" spans="3:3" x14ac:dyDescent="0.4">
      <c r="C836" s="50"/>
    </row>
    <row r="837" spans="3:3" x14ac:dyDescent="0.4">
      <c r="C837" s="50"/>
    </row>
    <row r="838" spans="3:3" x14ac:dyDescent="0.4">
      <c r="C838" s="50"/>
    </row>
    <row r="839" spans="3:3" x14ac:dyDescent="0.4">
      <c r="C839" s="50"/>
    </row>
    <row r="840" spans="3:3" x14ac:dyDescent="0.4">
      <c r="C840" s="50"/>
    </row>
    <row r="841" spans="3:3" x14ac:dyDescent="0.4">
      <c r="C841" s="50"/>
    </row>
    <row r="842" spans="3:3" x14ac:dyDescent="0.4">
      <c r="C842" s="50"/>
    </row>
    <row r="843" spans="3:3" x14ac:dyDescent="0.4">
      <c r="C843" s="50"/>
    </row>
    <row r="844" spans="3:3" x14ac:dyDescent="0.4">
      <c r="C844" s="50"/>
    </row>
    <row r="845" spans="3:3" x14ac:dyDescent="0.4">
      <c r="C845" s="50"/>
    </row>
    <row r="846" spans="3:3" x14ac:dyDescent="0.4">
      <c r="C846" s="50"/>
    </row>
    <row r="847" spans="3:3" x14ac:dyDescent="0.4">
      <c r="C847" s="50"/>
    </row>
    <row r="848" spans="3:3" x14ac:dyDescent="0.4">
      <c r="C848" s="50"/>
    </row>
    <row r="849" spans="3:3" x14ac:dyDescent="0.4">
      <c r="C849" s="50"/>
    </row>
    <row r="850" spans="3:3" x14ac:dyDescent="0.4">
      <c r="C850" s="50"/>
    </row>
    <row r="851" spans="3:3" x14ac:dyDescent="0.4">
      <c r="C851" s="50"/>
    </row>
    <row r="852" spans="3:3" x14ac:dyDescent="0.4">
      <c r="C852" s="50"/>
    </row>
    <row r="853" spans="3:3" x14ac:dyDescent="0.4">
      <c r="C853" s="50"/>
    </row>
    <row r="854" spans="3:3" x14ac:dyDescent="0.4">
      <c r="C854" s="50"/>
    </row>
    <row r="855" spans="3:3" x14ac:dyDescent="0.4">
      <c r="C855" s="50"/>
    </row>
    <row r="856" spans="3:3" x14ac:dyDescent="0.4">
      <c r="C856" s="50"/>
    </row>
    <row r="857" spans="3:3" x14ac:dyDescent="0.4">
      <c r="C857" s="50"/>
    </row>
    <row r="858" spans="3:3" x14ac:dyDescent="0.4">
      <c r="C858" s="50"/>
    </row>
    <row r="859" spans="3:3" x14ac:dyDescent="0.4">
      <c r="C859" s="50"/>
    </row>
    <row r="860" spans="3:3" x14ac:dyDescent="0.4">
      <c r="C860" s="50"/>
    </row>
    <row r="861" spans="3:3" x14ac:dyDescent="0.4">
      <c r="C861" s="50"/>
    </row>
    <row r="862" spans="3:3" x14ac:dyDescent="0.4">
      <c r="C862" s="50"/>
    </row>
    <row r="863" spans="3:3" x14ac:dyDescent="0.4">
      <c r="C863" s="50"/>
    </row>
    <row r="864" spans="3:3" x14ac:dyDescent="0.4">
      <c r="C864" s="50"/>
    </row>
    <row r="865" spans="3:3" x14ac:dyDescent="0.4">
      <c r="C865" s="50"/>
    </row>
    <row r="866" spans="3:3" x14ac:dyDescent="0.4">
      <c r="C866" s="50"/>
    </row>
    <row r="867" spans="3:3" x14ac:dyDescent="0.4">
      <c r="C867" s="50"/>
    </row>
    <row r="868" spans="3:3" x14ac:dyDescent="0.4">
      <c r="C868" s="50"/>
    </row>
    <row r="869" spans="3:3" x14ac:dyDescent="0.4">
      <c r="C869" s="50"/>
    </row>
    <row r="870" spans="3:3" x14ac:dyDescent="0.4">
      <c r="C870" s="50"/>
    </row>
    <row r="871" spans="3:3" x14ac:dyDescent="0.4">
      <c r="C871" s="50"/>
    </row>
    <row r="872" spans="3:3" x14ac:dyDescent="0.4">
      <c r="C872" s="50"/>
    </row>
    <row r="873" spans="3:3" x14ac:dyDescent="0.4">
      <c r="C873" s="50"/>
    </row>
    <row r="874" spans="3:3" x14ac:dyDescent="0.4">
      <c r="C874" s="50"/>
    </row>
    <row r="875" spans="3:3" x14ac:dyDescent="0.4">
      <c r="C875" s="50"/>
    </row>
    <row r="876" spans="3:3" x14ac:dyDescent="0.4">
      <c r="C876" s="50"/>
    </row>
    <row r="877" spans="3:3" x14ac:dyDescent="0.4">
      <c r="C877" s="50"/>
    </row>
    <row r="878" spans="3:3" x14ac:dyDescent="0.4">
      <c r="C878" s="50"/>
    </row>
    <row r="879" spans="3:3" x14ac:dyDescent="0.4">
      <c r="C879" s="50"/>
    </row>
    <row r="880" spans="3:3" x14ac:dyDescent="0.4">
      <c r="C880" s="50"/>
    </row>
    <row r="881" spans="3:3" x14ac:dyDescent="0.4">
      <c r="C881" s="50"/>
    </row>
    <row r="882" spans="3:3" x14ac:dyDescent="0.4">
      <c r="C882" s="50"/>
    </row>
    <row r="883" spans="3:3" x14ac:dyDescent="0.4">
      <c r="C883" s="50"/>
    </row>
    <row r="884" spans="3:3" x14ac:dyDescent="0.4">
      <c r="C884" s="50"/>
    </row>
    <row r="885" spans="3:3" x14ac:dyDescent="0.4">
      <c r="C885" s="50"/>
    </row>
    <row r="886" spans="3:3" x14ac:dyDescent="0.4">
      <c r="C886" s="50"/>
    </row>
    <row r="887" spans="3:3" x14ac:dyDescent="0.4">
      <c r="C887" s="50"/>
    </row>
    <row r="888" spans="3:3" x14ac:dyDescent="0.4">
      <c r="C888" s="50"/>
    </row>
    <row r="889" spans="3:3" x14ac:dyDescent="0.4">
      <c r="C889" s="50"/>
    </row>
    <row r="890" spans="3:3" x14ac:dyDescent="0.4">
      <c r="C890" s="50"/>
    </row>
    <row r="891" spans="3:3" x14ac:dyDescent="0.4">
      <c r="C891" s="50"/>
    </row>
    <row r="892" spans="3:3" x14ac:dyDescent="0.4">
      <c r="C892" s="50"/>
    </row>
    <row r="893" spans="3:3" x14ac:dyDescent="0.4">
      <c r="C893" s="50"/>
    </row>
    <row r="894" spans="3:3" x14ac:dyDescent="0.4">
      <c r="C894" s="50"/>
    </row>
    <row r="895" spans="3:3" x14ac:dyDescent="0.4">
      <c r="C895" s="50"/>
    </row>
    <row r="896" spans="3:3" x14ac:dyDescent="0.4">
      <c r="C896" s="50"/>
    </row>
    <row r="897" spans="3:3" x14ac:dyDescent="0.4">
      <c r="C897" s="50"/>
    </row>
    <row r="898" spans="3:3" x14ac:dyDescent="0.4">
      <c r="C898" s="50"/>
    </row>
    <row r="899" spans="3:3" x14ac:dyDescent="0.4">
      <c r="C899" s="50"/>
    </row>
    <row r="900" spans="3:3" x14ac:dyDescent="0.4">
      <c r="C900" s="50"/>
    </row>
    <row r="901" spans="3:3" x14ac:dyDescent="0.4">
      <c r="C901" s="50"/>
    </row>
    <row r="902" spans="3:3" x14ac:dyDescent="0.4">
      <c r="C902" s="50"/>
    </row>
    <row r="903" spans="3:3" x14ac:dyDescent="0.4">
      <c r="C903" s="50"/>
    </row>
    <row r="904" spans="3:3" x14ac:dyDescent="0.4">
      <c r="C904" s="50"/>
    </row>
    <row r="905" spans="3:3" x14ac:dyDescent="0.4">
      <c r="C905" s="50"/>
    </row>
    <row r="906" spans="3:3" x14ac:dyDescent="0.4">
      <c r="C906" s="50"/>
    </row>
    <row r="907" spans="3:3" x14ac:dyDescent="0.4">
      <c r="C907" s="50"/>
    </row>
    <row r="908" spans="3:3" x14ac:dyDescent="0.4">
      <c r="C908" s="50"/>
    </row>
    <row r="909" spans="3:3" x14ac:dyDescent="0.4">
      <c r="C909" s="50"/>
    </row>
    <row r="910" spans="3:3" x14ac:dyDescent="0.4">
      <c r="C910" s="50"/>
    </row>
    <row r="911" spans="3:3" x14ac:dyDescent="0.4">
      <c r="C911" s="50"/>
    </row>
    <row r="912" spans="3:3" x14ac:dyDescent="0.4">
      <c r="C912" s="50"/>
    </row>
    <row r="913" spans="3:3" x14ac:dyDescent="0.4">
      <c r="C913" s="50"/>
    </row>
    <row r="914" spans="3:3" x14ac:dyDescent="0.4">
      <c r="C914" s="50"/>
    </row>
    <row r="915" spans="3:3" x14ac:dyDescent="0.4">
      <c r="C915" s="50"/>
    </row>
    <row r="916" spans="3:3" x14ac:dyDescent="0.4">
      <c r="C916" s="50"/>
    </row>
    <row r="917" spans="3:3" x14ac:dyDescent="0.4">
      <c r="C917" s="50"/>
    </row>
    <row r="918" spans="3:3" x14ac:dyDescent="0.4">
      <c r="C918" s="50"/>
    </row>
    <row r="919" spans="3:3" x14ac:dyDescent="0.4">
      <c r="C919" s="50"/>
    </row>
    <row r="920" spans="3:3" x14ac:dyDescent="0.4">
      <c r="C920" s="50"/>
    </row>
    <row r="921" spans="3:3" x14ac:dyDescent="0.4">
      <c r="C921" s="50"/>
    </row>
    <row r="922" spans="3:3" x14ac:dyDescent="0.4">
      <c r="C922" s="50"/>
    </row>
    <row r="923" spans="3:3" x14ac:dyDescent="0.4">
      <c r="C923" s="50"/>
    </row>
    <row r="924" spans="3:3" x14ac:dyDescent="0.4">
      <c r="C924" s="50"/>
    </row>
    <row r="925" spans="3:3" x14ac:dyDescent="0.4">
      <c r="C925" s="50"/>
    </row>
    <row r="926" spans="3:3" x14ac:dyDescent="0.4">
      <c r="C926" s="50"/>
    </row>
    <row r="927" spans="3:3" x14ac:dyDescent="0.4">
      <c r="C927" s="50"/>
    </row>
    <row r="928" spans="3:3" x14ac:dyDescent="0.4">
      <c r="C928" s="50"/>
    </row>
    <row r="929" spans="3:3" x14ac:dyDescent="0.4">
      <c r="C929" s="50"/>
    </row>
    <row r="930" spans="3:3" x14ac:dyDescent="0.4">
      <c r="C930" s="50"/>
    </row>
    <row r="931" spans="3:3" x14ac:dyDescent="0.4">
      <c r="C931" s="50"/>
    </row>
    <row r="932" spans="3:3" x14ac:dyDescent="0.4">
      <c r="C932" s="50"/>
    </row>
    <row r="933" spans="3:3" x14ac:dyDescent="0.4">
      <c r="C933" s="50"/>
    </row>
    <row r="934" spans="3:3" x14ac:dyDescent="0.4">
      <c r="C934" s="50"/>
    </row>
    <row r="935" spans="3:3" x14ac:dyDescent="0.4">
      <c r="C935" s="50"/>
    </row>
    <row r="936" spans="3:3" x14ac:dyDescent="0.4">
      <c r="C936" s="50"/>
    </row>
    <row r="937" spans="3:3" x14ac:dyDescent="0.4">
      <c r="C937" s="50"/>
    </row>
    <row r="938" spans="3:3" x14ac:dyDescent="0.4">
      <c r="C938" s="50"/>
    </row>
    <row r="939" spans="3:3" x14ac:dyDescent="0.4">
      <c r="C939" s="50"/>
    </row>
    <row r="940" spans="3:3" x14ac:dyDescent="0.4">
      <c r="C940" s="50"/>
    </row>
    <row r="941" spans="3:3" x14ac:dyDescent="0.4">
      <c r="C941" s="50"/>
    </row>
    <row r="942" spans="3:3" x14ac:dyDescent="0.4">
      <c r="C942" s="50"/>
    </row>
    <row r="943" spans="3:3" x14ac:dyDescent="0.4">
      <c r="C943" s="50"/>
    </row>
    <row r="944" spans="3:3" x14ac:dyDescent="0.4">
      <c r="C944" s="50"/>
    </row>
    <row r="945" spans="3:3" x14ac:dyDescent="0.4">
      <c r="C945" s="50"/>
    </row>
    <row r="946" spans="3:3" x14ac:dyDescent="0.4">
      <c r="C946" s="50"/>
    </row>
    <row r="947" spans="3:3" x14ac:dyDescent="0.4">
      <c r="C947" s="50"/>
    </row>
    <row r="948" spans="3:3" x14ac:dyDescent="0.4">
      <c r="C948" s="50"/>
    </row>
    <row r="949" spans="3:3" x14ac:dyDescent="0.4">
      <c r="C949" s="50"/>
    </row>
    <row r="950" spans="3:3" x14ac:dyDescent="0.4">
      <c r="C950" s="50"/>
    </row>
    <row r="951" spans="3:3" x14ac:dyDescent="0.4">
      <c r="C951" s="50"/>
    </row>
    <row r="952" spans="3:3" x14ac:dyDescent="0.4">
      <c r="C952" s="50"/>
    </row>
    <row r="953" spans="3:3" x14ac:dyDescent="0.4">
      <c r="C953" s="50"/>
    </row>
    <row r="954" spans="3:3" x14ac:dyDescent="0.4">
      <c r="C954" s="50"/>
    </row>
    <row r="955" spans="3:3" x14ac:dyDescent="0.4">
      <c r="C955" s="50"/>
    </row>
    <row r="956" spans="3:3" x14ac:dyDescent="0.4">
      <c r="C956" s="50"/>
    </row>
    <row r="957" spans="3:3" x14ac:dyDescent="0.4">
      <c r="C957" s="50"/>
    </row>
    <row r="958" spans="3:3" x14ac:dyDescent="0.4">
      <c r="C958" s="50"/>
    </row>
    <row r="959" spans="3:3" x14ac:dyDescent="0.4">
      <c r="C959" s="50"/>
    </row>
    <row r="960" spans="3:3" x14ac:dyDescent="0.4">
      <c r="C960" s="50"/>
    </row>
    <row r="961" spans="3:3" x14ac:dyDescent="0.4">
      <c r="C961" s="50"/>
    </row>
    <row r="962" spans="3:3" x14ac:dyDescent="0.4">
      <c r="C962" s="50"/>
    </row>
    <row r="963" spans="3:3" x14ac:dyDescent="0.4">
      <c r="C963" s="50"/>
    </row>
    <row r="964" spans="3:3" x14ac:dyDescent="0.4">
      <c r="C964" s="50"/>
    </row>
    <row r="965" spans="3:3" x14ac:dyDescent="0.4">
      <c r="C965" s="50"/>
    </row>
    <row r="966" spans="3:3" x14ac:dyDescent="0.4">
      <c r="C966" s="50"/>
    </row>
    <row r="967" spans="3:3" x14ac:dyDescent="0.4">
      <c r="C967" s="50"/>
    </row>
    <row r="968" spans="3:3" x14ac:dyDescent="0.4">
      <c r="C968" s="50"/>
    </row>
    <row r="969" spans="3:3" x14ac:dyDescent="0.4">
      <c r="C969" s="50"/>
    </row>
    <row r="970" spans="3:3" x14ac:dyDescent="0.4">
      <c r="C970" s="50"/>
    </row>
    <row r="971" spans="3:3" x14ac:dyDescent="0.4">
      <c r="C971" s="50"/>
    </row>
    <row r="972" spans="3:3" x14ac:dyDescent="0.4">
      <c r="C972" s="50"/>
    </row>
    <row r="973" spans="3:3" x14ac:dyDescent="0.4">
      <c r="C973" s="50"/>
    </row>
    <row r="974" spans="3:3" x14ac:dyDescent="0.4">
      <c r="C974" s="50"/>
    </row>
    <row r="975" spans="3:3" x14ac:dyDescent="0.4">
      <c r="C975" s="50"/>
    </row>
    <row r="976" spans="3:3" x14ac:dyDescent="0.4">
      <c r="C976" s="50"/>
    </row>
    <row r="977" spans="3:3" x14ac:dyDescent="0.4">
      <c r="C977" s="50"/>
    </row>
    <row r="978" spans="3:3" x14ac:dyDescent="0.4">
      <c r="C978" s="50"/>
    </row>
    <row r="979" spans="3:3" x14ac:dyDescent="0.4">
      <c r="C979" s="50"/>
    </row>
    <row r="980" spans="3:3" x14ac:dyDescent="0.4">
      <c r="C980" s="50"/>
    </row>
    <row r="981" spans="3:3" x14ac:dyDescent="0.4">
      <c r="C981" s="50"/>
    </row>
    <row r="982" spans="3:3" x14ac:dyDescent="0.4">
      <c r="C982" s="50"/>
    </row>
    <row r="983" spans="3:3" x14ac:dyDescent="0.4">
      <c r="C983" s="50"/>
    </row>
    <row r="984" spans="3:3" x14ac:dyDescent="0.4">
      <c r="C984" s="50"/>
    </row>
    <row r="985" spans="3:3" x14ac:dyDescent="0.4">
      <c r="C985" s="50"/>
    </row>
    <row r="986" spans="3:3" x14ac:dyDescent="0.4">
      <c r="C986" s="50"/>
    </row>
    <row r="987" spans="3:3" x14ac:dyDescent="0.4">
      <c r="C987" s="50"/>
    </row>
    <row r="988" spans="3:3" x14ac:dyDescent="0.4">
      <c r="C988" s="50"/>
    </row>
    <row r="989" spans="3:3" x14ac:dyDescent="0.4">
      <c r="C989" s="50"/>
    </row>
    <row r="990" spans="3:3" x14ac:dyDescent="0.4">
      <c r="C990" s="50"/>
    </row>
    <row r="991" spans="3:3" x14ac:dyDescent="0.4">
      <c r="C991" s="50"/>
    </row>
    <row r="992" spans="3:3" x14ac:dyDescent="0.4">
      <c r="C992" s="50"/>
    </row>
    <row r="993" spans="3:3" x14ac:dyDescent="0.4">
      <c r="C993" s="50"/>
    </row>
    <row r="994" spans="3:3" x14ac:dyDescent="0.4">
      <c r="C994" s="50"/>
    </row>
    <row r="995" spans="3:3" x14ac:dyDescent="0.4">
      <c r="C995" s="50"/>
    </row>
    <row r="996" spans="3:3" x14ac:dyDescent="0.4">
      <c r="C996" s="50"/>
    </row>
    <row r="997" spans="3:3" x14ac:dyDescent="0.4">
      <c r="C997" s="50"/>
    </row>
    <row r="998" spans="3:3" x14ac:dyDescent="0.4">
      <c r="C998" s="50"/>
    </row>
    <row r="999" spans="3:3" x14ac:dyDescent="0.4">
      <c r="C999" s="50"/>
    </row>
    <row r="1000" spans="3:3" x14ac:dyDescent="0.4">
      <c r="C1000" s="50"/>
    </row>
    <row r="1001" spans="3:3" x14ac:dyDescent="0.4">
      <c r="C1001" s="50"/>
    </row>
    <row r="1002" spans="3:3" x14ac:dyDescent="0.4">
      <c r="C1002" s="50"/>
    </row>
    <row r="1003" spans="3:3" x14ac:dyDescent="0.4">
      <c r="C1003" s="50"/>
    </row>
    <row r="1004" spans="3:3" x14ac:dyDescent="0.4">
      <c r="C1004" s="50"/>
    </row>
    <row r="1005" spans="3:3" x14ac:dyDescent="0.4">
      <c r="C1005" s="50"/>
    </row>
    <row r="1006" spans="3:3" x14ac:dyDescent="0.4">
      <c r="C1006" s="50"/>
    </row>
    <row r="1007" spans="3:3" x14ac:dyDescent="0.4">
      <c r="C1007" s="50"/>
    </row>
    <row r="1008" spans="3:3" x14ac:dyDescent="0.4">
      <c r="C1008" s="50"/>
    </row>
    <row r="1009" spans="3:3" x14ac:dyDescent="0.4">
      <c r="C1009" s="50"/>
    </row>
    <row r="1010" spans="3:3" x14ac:dyDescent="0.4">
      <c r="C1010" s="50"/>
    </row>
    <row r="1011" spans="3:3" x14ac:dyDescent="0.4">
      <c r="C1011" s="50"/>
    </row>
    <row r="1012" spans="3:3" x14ac:dyDescent="0.4">
      <c r="C1012" s="50"/>
    </row>
    <row r="1013" spans="3:3" x14ac:dyDescent="0.4">
      <c r="C1013" s="50"/>
    </row>
    <row r="1014" spans="3:3" x14ac:dyDescent="0.4">
      <c r="C1014" s="50"/>
    </row>
    <row r="1015" spans="3:3" x14ac:dyDescent="0.4">
      <c r="C1015" s="50"/>
    </row>
    <row r="1016" spans="3:3" x14ac:dyDescent="0.4">
      <c r="C1016" s="50"/>
    </row>
    <row r="1017" spans="3:3" x14ac:dyDescent="0.4">
      <c r="C1017" s="50"/>
    </row>
    <row r="1018" spans="3:3" x14ac:dyDescent="0.4">
      <c r="C1018" s="50"/>
    </row>
    <row r="1019" spans="3:3" x14ac:dyDescent="0.4">
      <c r="C1019" s="50"/>
    </row>
    <row r="1020" spans="3:3" x14ac:dyDescent="0.4">
      <c r="C1020" s="50"/>
    </row>
    <row r="1021" spans="3:3" x14ac:dyDescent="0.4">
      <c r="C1021" s="50"/>
    </row>
    <row r="1022" spans="3:3" x14ac:dyDescent="0.4">
      <c r="C1022" s="50"/>
    </row>
    <row r="1023" spans="3:3" x14ac:dyDescent="0.4">
      <c r="C1023" s="50"/>
    </row>
    <row r="1024" spans="3:3" x14ac:dyDescent="0.4">
      <c r="C1024" s="50"/>
    </row>
    <row r="1025" spans="3:3" x14ac:dyDescent="0.4">
      <c r="C1025" s="50"/>
    </row>
    <row r="1026" spans="3:3" x14ac:dyDescent="0.4">
      <c r="C1026" s="50"/>
    </row>
    <row r="1027" spans="3:3" x14ac:dyDescent="0.4">
      <c r="C1027" s="50"/>
    </row>
    <row r="1028" spans="3:3" x14ac:dyDescent="0.4">
      <c r="C1028" s="50"/>
    </row>
    <row r="1029" spans="3:3" x14ac:dyDescent="0.4">
      <c r="C1029" s="50"/>
    </row>
    <row r="1030" spans="3:3" x14ac:dyDescent="0.4">
      <c r="C1030" s="50"/>
    </row>
    <row r="1031" spans="3:3" x14ac:dyDescent="0.4">
      <c r="C1031" s="50"/>
    </row>
    <row r="1032" spans="3:3" x14ac:dyDescent="0.4">
      <c r="C1032" s="50"/>
    </row>
    <row r="1033" spans="3:3" x14ac:dyDescent="0.4">
      <c r="C1033" s="50"/>
    </row>
    <row r="1034" spans="3:3" x14ac:dyDescent="0.4">
      <c r="C1034" s="50"/>
    </row>
    <row r="1035" spans="3:3" x14ac:dyDescent="0.4">
      <c r="C1035" s="50"/>
    </row>
    <row r="1036" spans="3:3" x14ac:dyDescent="0.4">
      <c r="C1036" s="50"/>
    </row>
    <row r="1037" spans="3:3" x14ac:dyDescent="0.4">
      <c r="C1037" s="50"/>
    </row>
    <row r="1038" spans="3:3" x14ac:dyDescent="0.4">
      <c r="C1038" s="50"/>
    </row>
    <row r="1039" spans="3:3" x14ac:dyDescent="0.4">
      <c r="C1039" s="50"/>
    </row>
    <row r="1040" spans="3:3" x14ac:dyDescent="0.4">
      <c r="C1040" s="50"/>
    </row>
    <row r="1041" spans="3:3" x14ac:dyDescent="0.4">
      <c r="C1041" s="50"/>
    </row>
    <row r="1042" spans="3:3" x14ac:dyDescent="0.4">
      <c r="C1042" s="50"/>
    </row>
    <row r="1043" spans="3:3" x14ac:dyDescent="0.4">
      <c r="C1043" s="50"/>
    </row>
    <row r="1044" spans="3:3" x14ac:dyDescent="0.4">
      <c r="C1044" s="50"/>
    </row>
    <row r="1045" spans="3:3" x14ac:dyDescent="0.4">
      <c r="C1045" s="50"/>
    </row>
    <row r="1046" spans="3:3" x14ac:dyDescent="0.4">
      <c r="C1046" s="50"/>
    </row>
    <row r="1047" spans="3:3" x14ac:dyDescent="0.4">
      <c r="C1047" s="50"/>
    </row>
    <row r="1048" spans="3:3" x14ac:dyDescent="0.4">
      <c r="C1048" s="50"/>
    </row>
    <row r="1049" spans="3:3" x14ac:dyDescent="0.4">
      <c r="C1049" s="50"/>
    </row>
    <row r="1050" spans="3:3" x14ac:dyDescent="0.4">
      <c r="C1050" s="50"/>
    </row>
    <row r="1051" spans="3:3" x14ac:dyDescent="0.4">
      <c r="C1051" s="50"/>
    </row>
    <row r="1052" spans="3:3" x14ac:dyDescent="0.4">
      <c r="C1052" s="50"/>
    </row>
    <row r="1053" spans="3:3" x14ac:dyDescent="0.4">
      <c r="C1053" s="50"/>
    </row>
    <row r="1054" spans="3:3" x14ac:dyDescent="0.4">
      <c r="C1054" s="50"/>
    </row>
    <row r="1055" spans="3:3" x14ac:dyDescent="0.4">
      <c r="C1055" s="50"/>
    </row>
    <row r="1056" spans="3:3" x14ac:dyDescent="0.4">
      <c r="C1056" s="50"/>
    </row>
    <row r="1057" spans="3:3" x14ac:dyDescent="0.4">
      <c r="C1057" s="50"/>
    </row>
    <row r="1058" spans="3:3" x14ac:dyDescent="0.4">
      <c r="C1058" s="50"/>
    </row>
    <row r="1059" spans="3:3" x14ac:dyDescent="0.4">
      <c r="C1059" s="50"/>
    </row>
    <row r="1060" spans="3:3" x14ac:dyDescent="0.4">
      <c r="C1060" s="50"/>
    </row>
    <row r="1061" spans="3:3" x14ac:dyDescent="0.4">
      <c r="C1061" s="50"/>
    </row>
    <row r="1062" spans="3:3" x14ac:dyDescent="0.4">
      <c r="C1062" s="50"/>
    </row>
    <row r="1063" spans="3:3" x14ac:dyDescent="0.4">
      <c r="C1063" s="50"/>
    </row>
    <row r="1064" spans="3:3" x14ac:dyDescent="0.4">
      <c r="C1064" s="50"/>
    </row>
    <row r="1065" spans="3:3" x14ac:dyDescent="0.4">
      <c r="C1065" s="50"/>
    </row>
    <row r="1066" spans="3:3" x14ac:dyDescent="0.4">
      <c r="C1066" s="50"/>
    </row>
    <row r="1067" spans="3:3" x14ac:dyDescent="0.4">
      <c r="C1067" s="50"/>
    </row>
    <row r="1068" spans="3:3" x14ac:dyDescent="0.4">
      <c r="C1068" s="50"/>
    </row>
    <row r="1069" spans="3:3" x14ac:dyDescent="0.4">
      <c r="C1069" s="50"/>
    </row>
    <row r="1070" spans="3:3" x14ac:dyDescent="0.4">
      <c r="C1070" s="50"/>
    </row>
    <row r="1071" spans="3:3" x14ac:dyDescent="0.4">
      <c r="C1071" s="50"/>
    </row>
    <row r="1072" spans="3:3" x14ac:dyDescent="0.4">
      <c r="C1072" s="50"/>
    </row>
    <row r="1073" spans="3:3" x14ac:dyDescent="0.4">
      <c r="C1073" s="50"/>
    </row>
    <row r="1074" spans="3:3" x14ac:dyDescent="0.4">
      <c r="C1074" s="50"/>
    </row>
    <row r="1075" spans="3:3" x14ac:dyDescent="0.4">
      <c r="C1075" s="50"/>
    </row>
    <row r="1076" spans="3:3" x14ac:dyDescent="0.4">
      <c r="C1076" s="50"/>
    </row>
    <row r="1077" spans="3:3" x14ac:dyDescent="0.4">
      <c r="C1077" s="50"/>
    </row>
    <row r="1078" spans="3:3" x14ac:dyDescent="0.4">
      <c r="C1078" s="50"/>
    </row>
    <row r="1079" spans="3:3" x14ac:dyDescent="0.4">
      <c r="C1079" s="50"/>
    </row>
    <row r="1080" spans="3:3" x14ac:dyDescent="0.4">
      <c r="C1080" s="50"/>
    </row>
    <row r="1081" spans="3:3" x14ac:dyDescent="0.4">
      <c r="C1081" s="50"/>
    </row>
    <row r="1082" spans="3:3" x14ac:dyDescent="0.4">
      <c r="C1082" s="50"/>
    </row>
    <row r="1083" spans="3:3" x14ac:dyDescent="0.4">
      <c r="C1083" s="50"/>
    </row>
    <row r="1084" spans="3:3" x14ac:dyDescent="0.4">
      <c r="C1084" s="50"/>
    </row>
    <row r="1085" spans="3:3" x14ac:dyDescent="0.4">
      <c r="C1085" s="50"/>
    </row>
    <row r="1086" spans="3:3" x14ac:dyDescent="0.4">
      <c r="C1086" s="50"/>
    </row>
    <row r="1087" spans="3:3" x14ac:dyDescent="0.4">
      <c r="C1087" s="50"/>
    </row>
    <row r="1088" spans="3:3" x14ac:dyDescent="0.4">
      <c r="C1088" s="50"/>
    </row>
    <row r="1089" spans="3:3" x14ac:dyDescent="0.4">
      <c r="C1089" s="50"/>
    </row>
    <row r="1090" spans="3:3" x14ac:dyDescent="0.4">
      <c r="C1090" s="50"/>
    </row>
    <row r="1091" spans="3:3" x14ac:dyDescent="0.4">
      <c r="C1091" s="50"/>
    </row>
    <row r="1092" spans="3:3" x14ac:dyDescent="0.4">
      <c r="C1092" s="50"/>
    </row>
    <row r="1093" spans="3:3" x14ac:dyDescent="0.4">
      <c r="C1093" s="50"/>
    </row>
    <row r="1094" spans="3:3" x14ac:dyDescent="0.4">
      <c r="C1094" s="50"/>
    </row>
    <row r="1095" spans="3:3" x14ac:dyDescent="0.4">
      <c r="C1095" s="50"/>
    </row>
    <row r="1096" spans="3:3" x14ac:dyDescent="0.4">
      <c r="C1096" s="50"/>
    </row>
    <row r="1097" spans="3:3" x14ac:dyDescent="0.4">
      <c r="C1097" s="50"/>
    </row>
    <row r="1098" spans="3:3" x14ac:dyDescent="0.4">
      <c r="C1098" s="50"/>
    </row>
    <row r="1099" spans="3:3" x14ac:dyDescent="0.4">
      <c r="C1099" s="50"/>
    </row>
    <row r="1100" spans="3:3" x14ac:dyDescent="0.4">
      <c r="C1100" s="50"/>
    </row>
    <row r="1101" spans="3:3" x14ac:dyDescent="0.4">
      <c r="C1101" s="50"/>
    </row>
    <row r="1102" spans="3:3" x14ac:dyDescent="0.4">
      <c r="C1102" s="50"/>
    </row>
    <row r="1103" spans="3:3" x14ac:dyDescent="0.4">
      <c r="C1103" s="50"/>
    </row>
    <row r="1104" spans="3:3" x14ac:dyDescent="0.4">
      <c r="C1104" s="50"/>
    </row>
    <row r="1105" spans="3:3" x14ac:dyDescent="0.4">
      <c r="C1105" s="50"/>
    </row>
    <row r="1106" spans="3:3" x14ac:dyDescent="0.4">
      <c r="C1106" s="50"/>
    </row>
    <row r="1107" spans="3:3" x14ac:dyDescent="0.4">
      <c r="C1107" s="50"/>
    </row>
    <row r="1108" spans="3:3" x14ac:dyDescent="0.4">
      <c r="C1108" s="50"/>
    </row>
    <row r="1109" spans="3:3" x14ac:dyDescent="0.4">
      <c r="C1109" s="50"/>
    </row>
    <row r="1110" spans="3:3" x14ac:dyDescent="0.4">
      <c r="C1110" s="50"/>
    </row>
    <row r="1111" spans="3:3" x14ac:dyDescent="0.4">
      <c r="C1111" s="50"/>
    </row>
    <row r="1112" spans="3:3" x14ac:dyDescent="0.4">
      <c r="C1112" s="50"/>
    </row>
    <row r="1113" spans="3:3" x14ac:dyDescent="0.4">
      <c r="C1113" s="50"/>
    </row>
    <row r="1114" spans="3:3" x14ac:dyDescent="0.4">
      <c r="C1114" s="50"/>
    </row>
    <row r="1115" spans="3:3" x14ac:dyDescent="0.4">
      <c r="C1115" s="50"/>
    </row>
    <row r="1116" spans="3:3" x14ac:dyDescent="0.4">
      <c r="C1116" s="50"/>
    </row>
    <row r="1117" spans="3:3" x14ac:dyDescent="0.4">
      <c r="C1117" s="50"/>
    </row>
    <row r="1118" spans="3:3" x14ac:dyDescent="0.4">
      <c r="C1118" s="50"/>
    </row>
    <row r="1119" spans="3:3" x14ac:dyDescent="0.4">
      <c r="C1119" s="50"/>
    </row>
    <row r="1120" spans="3:3" x14ac:dyDescent="0.4">
      <c r="C1120" s="50"/>
    </row>
    <row r="1121" spans="3:3" x14ac:dyDescent="0.4">
      <c r="C1121" s="50"/>
    </row>
    <row r="1122" spans="3:3" x14ac:dyDescent="0.4">
      <c r="C1122" s="50"/>
    </row>
    <row r="1123" spans="3:3" x14ac:dyDescent="0.4">
      <c r="C1123" s="50"/>
    </row>
    <row r="1124" spans="3:3" x14ac:dyDescent="0.4">
      <c r="C1124" s="50"/>
    </row>
    <row r="1125" spans="3:3" x14ac:dyDescent="0.4">
      <c r="C1125" s="50"/>
    </row>
    <row r="1126" spans="3:3" x14ac:dyDescent="0.4">
      <c r="C1126" s="50"/>
    </row>
    <row r="1127" spans="3:3" x14ac:dyDescent="0.4">
      <c r="C1127" s="50"/>
    </row>
    <row r="1128" spans="3:3" x14ac:dyDescent="0.4">
      <c r="C1128" s="50"/>
    </row>
    <row r="1129" spans="3:3" x14ac:dyDescent="0.4">
      <c r="C1129" s="50"/>
    </row>
    <row r="1130" spans="3:3" x14ac:dyDescent="0.4">
      <c r="C1130" s="50"/>
    </row>
    <row r="1131" spans="3:3" x14ac:dyDescent="0.4">
      <c r="C1131" s="50"/>
    </row>
    <row r="1132" spans="3:3" x14ac:dyDescent="0.4">
      <c r="C1132" s="50"/>
    </row>
    <row r="1133" spans="3:3" x14ac:dyDescent="0.4">
      <c r="C1133" s="50"/>
    </row>
    <row r="1134" spans="3:3" x14ac:dyDescent="0.4">
      <c r="C1134" s="50"/>
    </row>
    <row r="1135" spans="3:3" x14ac:dyDescent="0.4">
      <c r="C1135" s="50"/>
    </row>
    <row r="1136" spans="3:3" x14ac:dyDescent="0.4">
      <c r="C1136" s="50"/>
    </row>
    <row r="1137" spans="3:3" x14ac:dyDescent="0.4">
      <c r="C1137" s="50"/>
    </row>
    <row r="1138" spans="3:3" x14ac:dyDescent="0.4">
      <c r="C1138" s="50"/>
    </row>
    <row r="1139" spans="3:3" x14ac:dyDescent="0.4">
      <c r="C1139" s="50"/>
    </row>
    <row r="1140" spans="3:3" x14ac:dyDescent="0.4">
      <c r="C1140" s="50"/>
    </row>
    <row r="1141" spans="3:3" x14ac:dyDescent="0.4">
      <c r="C1141" s="50"/>
    </row>
    <row r="1142" spans="3:3" x14ac:dyDescent="0.4">
      <c r="C1142" s="50"/>
    </row>
    <row r="1143" spans="3:3" x14ac:dyDescent="0.4">
      <c r="C1143" s="50"/>
    </row>
    <row r="1144" spans="3:3" x14ac:dyDescent="0.4">
      <c r="C1144" s="50"/>
    </row>
    <row r="1145" spans="3:3" x14ac:dyDescent="0.4">
      <c r="C1145" s="50"/>
    </row>
    <row r="1146" spans="3:3" x14ac:dyDescent="0.4">
      <c r="C1146" s="50"/>
    </row>
    <row r="1147" spans="3:3" x14ac:dyDescent="0.4">
      <c r="C1147" s="50"/>
    </row>
    <row r="1148" spans="3:3" x14ac:dyDescent="0.4">
      <c r="C1148" s="50"/>
    </row>
    <row r="1149" spans="3:3" x14ac:dyDescent="0.4">
      <c r="C1149" s="50"/>
    </row>
    <row r="1150" spans="3:3" x14ac:dyDescent="0.4">
      <c r="C1150" s="50"/>
    </row>
    <row r="1151" spans="3:3" x14ac:dyDescent="0.4">
      <c r="C1151" s="50"/>
    </row>
    <row r="1152" spans="3:3" x14ac:dyDescent="0.4">
      <c r="C1152" s="50"/>
    </row>
    <row r="1153" spans="3:3" x14ac:dyDescent="0.4">
      <c r="C1153" s="50"/>
    </row>
    <row r="1154" spans="3:3" x14ac:dyDescent="0.4">
      <c r="C1154" s="50"/>
    </row>
    <row r="1155" spans="3:3" x14ac:dyDescent="0.4">
      <c r="C1155" s="50"/>
    </row>
    <row r="1156" spans="3:3" x14ac:dyDescent="0.4">
      <c r="C1156" s="50"/>
    </row>
    <row r="1157" spans="3:3" x14ac:dyDescent="0.4">
      <c r="C1157" s="50"/>
    </row>
    <row r="1158" spans="3:3" x14ac:dyDescent="0.4">
      <c r="C1158" s="50"/>
    </row>
    <row r="1159" spans="3:3" x14ac:dyDescent="0.4">
      <c r="C1159" s="50"/>
    </row>
    <row r="1160" spans="3:3" x14ac:dyDescent="0.4">
      <c r="C1160" s="50"/>
    </row>
    <row r="1161" spans="3:3" x14ac:dyDescent="0.4">
      <c r="C1161" s="50"/>
    </row>
    <row r="1162" spans="3:3" x14ac:dyDescent="0.4">
      <c r="C1162" s="50"/>
    </row>
    <row r="1163" spans="3:3" x14ac:dyDescent="0.4">
      <c r="C1163" s="50"/>
    </row>
    <row r="1164" spans="3:3" x14ac:dyDescent="0.4">
      <c r="C1164" s="50"/>
    </row>
    <row r="1165" spans="3:3" x14ac:dyDescent="0.4">
      <c r="C1165" s="50"/>
    </row>
    <row r="1166" spans="3:3" x14ac:dyDescent="0.4">
      <c r="C1166" s="50"/>
    </row>
    <row r="1167" spans="3:3" x14ac:dyDescent="0.4">
      <c r="C1167" s="50"/>
    </row>
    <row r="1168" spans="3:3" x14ac:dyDescent="0.4">
      <c r="C1168" s="50"/>
    </row>
    <row r="1169" spans="3:3" x14ac:dyDescent="0.4">
      <c r="C1169" s="50"/>
    </row>
    <row r="1170" spans="3:3" x14ac:dyDescent="0.4">
      <c r="C1170" s="50"/>
    </row>
    <row r="1171" spans="3:3" x14ac:dyDescent="0.4">
      <c r="C1171" s="50"/>
    </row>
    <row r="1172" spans="3:3" x14ac:dyDescent="0.4">
      <c r="C1172" s="50"/>
    </row>
    <row r="1173" spans="3:3" x14ac:dyDescent="0.4">
      <c r="C1173" s="50"/>
    </row>
    <row r="1174" spans="3:3" x14ac:dyDescent="0.4">
      <c r="C1174" s="50"/>
    </row>
    <row r="1175" spans="3:3" x14ac:dyDescent="0.4">
      <c r="C1175" s="50"/>
    </row>
    <row r="1176" spans="3:3" x14ac:dyDescent="0.4">
      <c r="C1176" s="50"/>
    </row>
    <row r="1177" spans="3:3" x14ac:dyDescent="0.4">
      <c r="C1177" s="50"/>
    </row>
    <row r="1178" spans="3:3" x14ac:dyDescent="0.4">
      <c r="C1178" s="50"/>
    </row>
    <row r="1179" spans="3:3" x14ac:dyDescent="0.4">
      <c r="C1179" s="50"/>
    </row>
    <row r="1180" spans="3:3" x14ac:dyDescent="0.4">
      <c r="C1180" s="50"/>
    </row>
    <row r="1181" spans="3:3" x14ac:dyDescent="0.4">
      <c r="C1181" s="50"/>
    </row>
    <row r="1182" spans="3:3" x14ac:dyDescent="0.4">
      <c r="C1182" s="50"/>
    </row>
    <row r="1183" spans="3:3" x14ac:dyDescent="0.4">
      <c r="C1183" s="50"/>
    </row>
    <row r="1184" spans="3:3" x14ac:dyDescent="0.4">
      <c r="C1184" s="50"/>
    </row>
    <row r="1185" spans="3:3" x14ac:dyDescent="0.4">
      <c r="C1185" s="50"/>
    </row>
    <row r="1186" spans="3:3" x14ac:dyDescent="0.4">
      <c r="C1186" s="50"/>
    </row>
    <row r="1187" spans="3:3" x14ac:dyDescent="0.4">
      <c r="C1187" s="50"/>
    </row>
    <row r="1188" spans="3:3" x14ac:dyDescent="0.4">
      <c r="C1188" s="50"/>
    </row>
    <row r="1189" spans="3:3" x14ac:dyDescent="0.4">
      <c r="C1189" s="50"/>
    </row>
    <row r="1190" spans="3:3" x14ac:dyDescent="0.4">
      <c r="C1190" s="50"/>
    </row>
    <row r="1191" spans="3:3" x14ac:dyDescent="0.4">
      <c r="C1191" s="50"/>
    </row>
    <row r="1192" spans="3:3" x14ac:dyDescent="0.4">
      <c r="C1192" s="50"/>
    </row>
    <row r="1193" spans="3:3" x14ac:dyDescent="0.4">
      <c r="C1193" s="50"/>
    </row>
    <row r="1194" spans="3:3" x14ac:dyDescent="0.4">
      <c r="C1194" s="50"/>
    </row>
    <row r="1195" spans="3:3" x14ac:dyDescent="0.4">
      <c r="C1195" s="50"/>
    </row>
    <row r="1196" spans="3:3" x14ac:dyDescent="0.4">
      <c r="C1196" s="50"/>
    </row>
    <row r="1197" spans="3:3" x14ac:dyDescent="0.4">
      <c r="C1197" s="50"/>
    </row>
    <row r="1198" spans="3:3" x14ac:dyDescent="0.4">
      <c r="C1198" s="50"/>
    </row>
    <row r="1199" spans="3:3" x14ac:dyDescent="0.4">
      <c r="C1199" s="50"/>
    </row>
    <row r="1200" spans="3:3" x14ac:dyDescent="0.4">
      <c r="C1200" s="50"/>
    </row>
    <row r="1201" spans="3:3" x14ac:dyDescent="0.4">
      <c r="C1201" s="50"/>
    </row>
    <row r="1202" spans="3:3" x14ac:dyDescent="0.4">
      <c r="C1202" s="50"/>
    </row>
    <row r="1203" spans="3:3" x14ac:dyDescent="0.4">
      <c r="C1203" s="50"/>
    </row>
    <row r="1204" spans="3:3" x14ac:dyDescent="0.4">
      <c r="C1204" s="50"/>
    </row>
    <row r="1205" spans="3:3" x14ac:dyDescent="0.4">
      <c r="C1205" s="50"/>
    </row>
    <row r="1206" spans="3:3" x14ac:dyDescent="0.4">
      <c r="C1206" s="50"/>
    </row>
    <row r="1207" spans="3:3" x14ac:dyDescent="0.4">
      <c r="C1207" s="50"/>
    </row>
    <row r="1208" spans="3:3" x14ac:dyDescent="0.4">
      <c r="C1208" s="50"/>
    </row>
    <row r="1209" spans="3:3" x14ac:dyDescent="0.4">
      <c r="C1209" s="50"/>
    </row>
    <row r="1210" spans="3:3" x14ac:dyDescent="0.4">
      <c r="C1210" s="50"/>
    </row>
    <row r="1211" spans="3:3" x14ac:dyDescent="0.4">
      <c r="C1211" s="50"/>
    </row>
    <row r="1212" spans="3:3" x14ac:dyDescent="0.4">
      <c r="C1212" s="50"/>
    </row>
    <row r="1213" spans="3:3" x14ac:dyDescent="0.4">
      <c r="C1213" s="50"/>
    </row>
    <row r="1214" spans="3:3" x14ac:dyDescent="0.4">
      <c r="C1214" s="50"/>
    </row>
    <row r="1215" spans="3:3" x14ac:dyDescent="0.4">
      <c r="C1215" s="50"/>
    </row>
    <row r="1216" spans="3:3" x14ac:dyDescent="0.4">
      <c r="C1216" s="50"/>
    </row>
    <row r="1217" spans="3:3" x14ac:dyDescent="0.4">
      <c r="C1217" s="50"/>
    </row>
    <row r="1218" spans="3:3" x14ac:dyDescent="0.4">
      <c r="C1218" s="50"/>
    </row>
    <row r="1219" spans="3:3" x14ac:dyDescent="0.4">
      <c r="C1219" s="50"/>
    </row>
    <row r="1220" spans="3:3" x14ac:dyDescent="0.4">
      <c r="C1220" s="50"/>
    </row>
    <row r="1221" spans="3:3" x14ac:dyDescent="0.4">
      <c r="C1221" s="50"/>
    </row>
    <row r="1222" spans="3:3" x14ac:dyDescent="0.4">
      <c r="C1222" s="50"/>
    </row>
    <row r="1223" spans="3:3" x14ac:dyDescent="0.4">
      <c r="C1223" s="50"/>
    </row>
    <row r="1224" spans="3:3" x14ac:dyDescent="0.4">
      <c r="C1224" s="50"/>
    </row>
    <row r="1225" spans="3:3" x14ac:dyDescent="0.4">
      <c r="C1225" s="50"/>
    </row>
    <row r="1226" spans="3:3" x14ac:dyDescent="0.4">
      <c r="C1226" s="50"/>
    </row>
    <row r="1227" spans="3:3" x14ac:dyDescent="0.4">
      <c r="C1227" s="50"/>
    </row>
    <row r="1228" spans="3:3" x14ac:dyDescent="0.4">
      <c r="C1228" s="50"/>
    </row>
    <row r="1229" spans="3:3" x14ac:dyDescent="0.4">
      <c r="C1229" s="50"/>
    </row>
    <row r="1230" spans="3:3" x14ac:dyDescent="0.4">
      <c r="C1230" s="50"/>
    </row>
    <row r="1231" spans="3:3" x14ac:dyDescent="0.4">
      <c r="C1231" s="50"/>
    </row>
    <row r="1232" spans="3:3" x14ac:dyDescent="0.4">
      <c r="C1232" s="50"/>
    </row>
    <row r="1233" spans="3:3" x14ac:dyDescent="0.4">
      <c r="C1233" s="50"/>
    </row>
    <row r="1234" spans="3:3" x14ac:dyDescent="0.4">
      <c r="C1234" s="50"/>
    </row>
    <row r="1235" spans="3:3" x14ac:dyDescent="0.4">
      <c r="C1235" s="50"/>
    </row>
    <row r="1236" spans="3:3" x14ac:dyDescent="0.4">
      <c r="C1236" s="50"/>
    </row>
    <row r="1237" spans="3:3" x14ac:dyDescent="0.4">
      <c r="C1237" s="50"/>
    </row>
    <row r="1238" spans="3:3" x14ac:dyDescent="0.4">
      <c r="C1238" s="50"/>
    </row>
    <row r="1239" spans="3:3" x14ac:dyDescent="0.4">
      <c r="C1239" s="50"/>
    </row>
    <row r="1240" spans="3:3" x14ac:dyDescent="0.4">
      <c r="C1240" s="50"/>
    </row>
    <row r="1241" spans="3:3" x14ac:dyDescent="0.4">
      <c r="C1241" s="50"/>
    </row>
    <row r="1242" spans="3:3" x14ac:dyDescent="0.4">
      <c r="C1242" s="50"/>
    </row>
    <row r="1243" spans="3:3" x14ac:dyDescent="0.4">
      <c r="C1243" s="50"/>
    </row>
    <row r="1244" spans="3:3" x14ac:dyDescent="0.4">
      <c r="C1244" s="50"/>
    </row>
    <row r="1245" spans="3:3" x14ac:dyDescent="0.4">
      <c r="C1245" s="50"/>
    </row>
    <row r="1246" spans="3:3" x14ac:dyDescent="0.4">
      <c r="C1246" s="50"/>
    </row>
    <row r="1247" spans="3:3" x14ac:dyDescent="0.4">
      <c r="C1247" s="50"/>
    </row>
    <row r="1248" spans="3:3" x14ac:dyDescent="0.4">
      <c r="C1248" s="50"/>
    </row>
    <row r="1249" spans="3:3" x14ac:dyDescent="0.4">
      <c r="C1249" s="50"/>
    </row>
    <row r="1250" spans="3:3" x14ac:dyDescent="0.4">
      <c r="C1250" s="50"/>
    </row>
    <row r="1251" spans="3:3" x14ac:dyDescent="0.4">
      <c r="C1251" s="50"/>
    </row>
    <row r="1252" spans="3:3" x14ac:dyDescent="0.4">
      <c r="C1252" s="50"/>
    </row>
    <row r="1253" spans="3:3" x14ac:dyDescent="0.4">
      <c r="C1253" s="50"/>
    </row>
    <row r="1254" spans="3:3" x14ac:dyDescent="0.4">
      <c r="C1254" s="50"/>
    </row>
    <row r="1255" spans="3:3" x14ac:dyDescent="0.4">
      <c r="C1255" s="50"/>
    </row>
    <row r="1256" spans="3:3" x14ac:dyDescent="0.4">
      <c r="C1256" s="50"/>
    </row>
    <row r="1257" spans="3:3" x14ac:dyDescent="0.4">
      <c r="C1257" s="50"/>
    </row>
    <row r="1258" spans="3:3" x14ac:dyDescent="0.4">
      <c r="C1258" s="50"/>
    </row>
    <row r="1259" spans="3:3" x14ac:dyDescent="0.4">
      <c r="C1259" s="50"/>
    </row>
    <row r="1260" spans="3:3" x14ac:dyDescent="0.4">
      <c r="C1260" s="50"/>
    </row>
    <row r="1261" spans="3:3" x14ac:dyDescent="0.4">
      <c r="C1261" s="50"/>
    </row>
    <row r="1262" spans="3:3" x14ac:dyDescent="0.4">
      <c r="C1262" s="50"/>
    </row>
    <row r="1263" spans="3:3" x14ac:dyDescent="0.4">
      <c r="C1263" s="50"/>
    </row>
    <row r="1264" spans="3:3" x14ac:dyDescent="0.4">
      <c r="C1264" s="50"/>
    </row>
    <row r="1265" spans="3:3" x14ac:dyDescent="0.4">
      <c r="C1265" s="50"/>
    </row>
    <row r="1266" spans="3:3" x14ac:dyDescent="0.4">
      <c r="C1266" s="50"/>
    </row>
    <row r="1267" spans="3:3" x14ac:dyDescent="0.4">
      <c r="C1267" s="50"/>
    </row>
    <row r="1268" spans="3:3" x14ac:dyDescent="0.4">
      <c r="C1268" s="50"/>
    </row>
    <row r="1269" spans="3:3" x14ac:dyDescent="0.4">
      <c r="C1269" s="50"/>
    </row>
    <row r="1270" spans="3:3" x14ac:dyDescent="0.4">
      <c r="C1270" s="50"/>
    </row>
    <row r="1271" spans="3:3" x14ac:dyDescent="0.4">
      <c r="C1271" s="50"/>
    </row>
    <row r="1272" spans="3:3" x14ac:dyDescent="0.4">
      <c r="C1272" s="50"/>
    </row>
    <row r="1273" spans="3:3" x14ac:dyDescent="0.4">
      <c r="C1273" s="50"/>
    </row>
    <row r="1274" spans="3:3" x14ac:dyDescent="0.4">
      <c r="C1274" s="50"/>
    </row>
    <row r="1275" spans="3:3" x14ac:dyDescent="0.4">
      <c r="C1275" s="50"/>
    </row>
    <row r="1276" spans="3:3" x14ac:dyDescent="0.4">
      <c r="C1276" s="50"/>
    </row>
    <row r="1277" spans="3:3" x14ac:dyDescent="0.4">
      <c r="C1277" s="50"/>
    </row>
    <row r="1278" spans="3:3" x14ac:dyDescent="0.4">
      <c r="C1278" s="50"/>
    </row>
    <row r="1279" spans="3:3" x14ac:dyDescent="0.4">
      <c r="C1279" s="50"/>
    </row>
    <row r="1280" spans="3:3" x14ac:dyDescent="0.4">
      <c r="C1280" s="50"/>
    </row>
    <row r="1281" spans="3:3" x14ac:dyDescent="0.4">
      <c r="C1281" s="50"/>
    </row>
    <row r="1282" spans="3:3" x14ac:dyDescent="0.4">
      <c r="C1282" s="50"/>
    </row>
    <row r="1283" spans="3:3" x14ac:dyDescent="0.4">
      <c r="C1283" s="50"/>
    </row>
    <row r="1284" spans="3:3" x14ac:dyDescent="0.4">
      <c r="C1284" s="50"/>
    </row>
    <row r="1285" spans="3:3" x14ac:dyDescent="0.4">
      <c r="C1285" s="50"/>
    </row>
    <row r="1286" spans="3:3" x14ac:dyDescent="0.4">
      <c r="C1286" s="50"/>
    </row>
    <row r="1287" spans="3:3" x14ac:dyDescent="0.4">
      <c r="C1287" s="50"/>
    </row>
    <row r="1288" spans="3:3" x14ac:dyDescent="0.4">
      <c r="C1288" s="50"/>
    </row>
    <row r="1289" spans="3:3" x14ac:dyDescent="0.4">
      <c r="C1289" s="50"/>
    </row>
    <row r="1290" spans="3:3" x14ac:dyDescent="0.4">
      <c r="C1290" s="50"/>
    </row>
    <row r="1291" spans="3:3" x14ac:dyDescent="0.4">
      <c r="C1291" s="50"/>
    </row>
    <row r="1292" spans="3:3" x14ac:dyDescent="0.4">
      <c r="C1292" s="50"/>
    </row>
    <row r="1293" spans="3:3" x14ac:dyDescent="0.4">
      <c r="C1293" s="50"/>
    </row>
    <row r="1294" spans="3:3" x14ac:dyDescent="0.4">
      <c r="C1294" s="50"/>
    </row>
    <row r="1295" spans="3:3" x14ac:dyDescent="0.4">
      <c r="C1295" s="50"/>
    </row>
    <row r="1296" spans="3:3" x14ac:dyDescent="0.4">
      <c r="C1296" s="50"/>
    </row>
    <row r="1297" spans="3:3" x14ac:dyDescent="0.4">
      <c r="C1297" s="50"/>
    </row>
    <row r="1298" spans="3:3" x14ac:dyDescent="0.4">
      <c r="C1298" s="50"/>
    </row>
    <row r="1299" spans="3:3" x14ac:dyDescent="0.4">
      <c r="C1299" s="50"/>
    </row>
    <row r="1300" spans="3:3" x14ac:dyDescent="0.4">
      <c r="C1300" s="50"/>
    </row>
    <row r="1301" spans="3:3" x14ac:dyDescent="0.4">
      <c r="C1301" s="50"/>
    </row>
    <row r="1302" spans="3:3" x14ac:dyDescent="0.4">
      <c r="C1302" s="50"/>
    </row>
    <row r="1303" spans="3:3" x14ac:dyDescent="0.4">
      <c r="C1303" s="50"/>
    </row>
    <row r="1304" spans="3:3" x14ac:dyDescent="0.4">
      <c r="C1304" s="50"/>
    </row>
    <row r="1305" spans="3:3" x14ac:dyDescent="0.4">
      <c r="C1305" s="50"/>
    </row>
    <row r="1306" spans="3:3" x14ac:dyDescent="0.4">
      <c r="C1306" s="50"/>
    </row>
    <row r="1307" spans="3:3" x14ac:dyDescent="0.4">
      <c r="C1307" s="50"/>
    </row>
    <row r="1308" spans="3:3" x14ac:dyDescent="0.4">
      <c r="C1308" s="50"/>
    </row>
    <row r="1309" spans="3:3" x14ac:dyDescent="0.4">
      <c r="C1309" s="50"/>
    </row>
    <row r="1310" spans="3:3" x14ac:dyDescent="0.4">
      <c r="C1310" s="50"/>
    </row>
    <row r="1311" spans="3:3" x14ac:dyDescent="0.4">
      <c r="C1311" s="50"/>
    </row>
    <row r="1312" spans="3:3" x14ac:dyDescent="0.4">
      <c r="C1312" s="50"/>
    </row>
    <row r="1313" spans="3:3" x14ac:dyDescent="0.4">
      <c r="C1313" s="50"/>
    </row>
    <row r="1314" spans="3:3" x14ac:dyDescent="0.4">
      <c r="C1314" s="50"/>
    </row>
    <row r="1315" spans="3:3" x14ac:dyDescent="0.4">
      <c r="C1315" s="50"/>
    </row>
    <row r="1316" spans="3:3" x14ac:dyDescent="0.4">
      <c r="C1316" s="50"/>
    </row>
    <row r="1317" spans="3:3" x14ac:dyDescent="0.4">
      <c r="C1317" s="50"/>
    </row>
    <row r="1318" spans="3:3" x14ac:dyDescent="0.4">
      <c r="C1318" s="50"/>
    </row>
    <row r="1319" spans="3:3" x14ac:dyDescent="0.4">
      <c r="C1319" s="50"/>
    </row>
    <row r="1320" spans="3:3" x14ac:dyDescent="0.4">
      <c r="C1320" s="50"/>
    </row>
    <row r="1321" spans="3:3" x14ac:dyDescent="0.4">
      <c r="C1321" s="50"/>
    </row>
    <row r="1322" spans="3:3" x14ac:dyDescent="0.4">
      <c r="C1322" s="50"/>
    </row>
    <row r="1323" spans="3:3" x14ac:dyDescent="0.4">
      <c r="C1323" s="50"/>
    </row>
    <row r="1324" spans="3:3" x14ac:dyDescent="0.4">
      <c r="C1324" s="50"/>
    </row>
    <row r="1325" spans="3:3" x14ac:dyDescent="0.4">
      <c r="C1325" s="50"/>
    </row>
    <row r="1326" spans="3:3" x14ac:dyDescent="0.4">
      <c r="C1326" s="50"/>
    </row>
    <row r="1327" spans="3:3" x14ac:dyDescent="0.4">
      <c r="C1327" s="50"/>
    </row>
    <row r="1328" spans="3:3" x14ac:dyDescent="0.4">
      <c r="C1328" s="50"/>
    </row>
    <row r="1329" spans="3:3" x14ac:dyDescent="0.4">
      <c r="C1329" s="50"/>
    </row>
    <row r="1330" spans="3:3" x14ac:dyDescent="0.4">
      <c r="C1330" s="50"/>
    </row>
    <row r="1331" spans="3:3" x14ac:dyDescent="0.4">
      <c r="C1331" s="50"/>
    </row>
    <row r="1332" spans="3:3" x14ac:dyDescent="0.4">
      <c r="C1332" s="50"/>
    </row>
    <row r="1333" spans="3:3" x14ac:dyDescent="0.4">
      <c r="C1333" s="50"/>
    </row>
    <row r="1334" spans="3:3" x14ac:dyDescent="0.4">
      <c r="C1334" s="50"/>
    </row>
    <row r="1335" spans="3:3" x14ac:dyDescent="0.4">
      <c r="C1335" s="50"/>
    </row>
    <row r="1336" spans="3:3" x14ac:dyDescent="0.4">
      <c r="C1336" s="50"/>
    </row>
    <row r="1337" spans="3:3" x14ac:dyDescent="0.4">
      <c r="C1337" s="50"/>
    </row>
    <row r="1338" spans="3:3" x14ac:dyDescent="0.4">
      <c r="C1338" s="50"/>
    </row>
    <row r="1339" spans="3:3" x14ac:dyDescent="0.4">
      <c r="C1339" s="50"/>
    </row>
    <row r="1340" spans="3:3" x14ac:dyDescent="0.4">
      <c r="C1340" s="50"/>
    </row>
    <row r="1341" spans="3:3" x14ac:dyDescent="0.4">
      <c r="C1341" s="50"/>
    </row>
    <row r="1342" spans="3:3" x14ac:dyDescent="0.4">
      <c r="C1342" s="50"/>
    </row>
    <row r="1343" spans="3:3" x14ac:dyDescent="0.4">
      <c r="C1343" s="50"/>
    </row>
    <row r="1344" spans="3:3" x14ac:dyDescent="0.4">
      <c r="C1344" s="50"/>
    </row>
    <row r="1345" spans="3:3" x14ac:dyDescent="0.4">
      <c r="C1345" s="50"/>
    </row>
    <row r="1346" spans="3:3" x14ac:dyDescent="0.4">
      <c r="C1346" s="50"/>
    </row>
    <row r="1347" spans="3:3" x14ac:dyDescent="0.4">
      <c r="C1347" s="50"/>
    </row>
    <row r="1348" spans="3:3" x14ac:dyDescent="0.4">
      <c r="C1348" s="50"/>
    </row>
    <row r="1349" spans="3:3" x14ac:dyDescent="0.4">
      <c r="C1349" s="50"/>
    </row>
    <row r="1350" spans="3:3" x14ac:dyDescent="0.4">
      <c r="C1350" s="50"/>
    </row>
    <row r="1351" spans="3:3" x14ac:dyDescent="0.4">
      <c r="C1351" s="50"/>
    </row>
    <row r="1352" spans="3:3" x14ac:dyDescent="0.4">
      <c r="C1352" s="50"/>
    </row>
    <row r="1353" spans="3:3" x14ac:dyDescent="0.4">
      <c r="C1353" s="50"/>
    </row>
    <row r="1354" spans="3:3" x14ac:dyDescent="0.4">
      <c r="C1354" s="50"/>
    </row>
    <row r="1355" spans="3:3" x14ac:dyDescent="0.4">
      <c r="C1355" s="50"/>
    </row>
    <row r="1356" spans="3:3" x14ac:dyDescent="0.4">
      <c r="C1356" s="50"/>
    </row>
    <row r="1357" spans="3:3" x14ac:dyDescent="0.4">
      <c r="C1357" s="50"/>
    </row>
    <row r="1358" spans="3:3" x14ac:dyDescent="0.4">
      <c r="C1358" s="50"/>
    </row>
    <row r="1359" spans="3:3" x14ac:dyDescent="0.4">
      <c r="C1359" s="50"/>
    </row>
    <row r="1360" spans="3:3" x14ac:dyDescent="0.4">
      <c r="C1360" s="50"/>
    </row>
    <row r="1361" spans="3:3" x14ac:dyDescent="0.4">
      <c r="C1361" s="50"/>
    </row>
    <row r="1362" spans="3:3" x14ac:dyDescent="0.4">
      <c r="C1362" s="50"/>
    </row>
    <row r="1363" spans="3:3" x14ac:dyDescent="0.4">
      <c r="C1363" s="50"/>
    </row>
    <row r="1364" spans="3:3" x14ac:dyDescent="0.4">
      <c r="C1364" s="50"/>
    </row>
    <row r="1365" spans="3:3" x14ac:dyDescent="0.4">
      <c r="C1365" s="50"/>
    </row>
    <row r="1366" spans="3:3" x14ac:dyDescent="0.4">
      <c r="C1366" s="50"/>
    </row>
    <row r="1367" spans="3:3" x14ac:dyDescent="0.4">
      <c r="C1367" s="50"/>
    </row>
    <row r="1368" spans="3:3" x14ac:dyDescent="0.4">
      <c r="C1368" s="50"/>
    </row>
    <row r="1369" spans="3:3" x14ac:dyDescent="0.4">
      <c r="C1369" s="50"/>
    </row>
    <row r="1370" spans="3:3" x14ac:dyDescent="0.4">
      <c r="C1370" s="50"/>
    </row>
    <row r="1371" spans="3:3" x14ac:dyDescent="0.4">
      <c r="C1371" s="50"/>
    </row>
    <row r="1372" spans="3:3" x14ac:dyDescent="0.4">
      <c r="C1372" s="50"/>
    </row>
    <row r="1373" spans="3:3" x14ac:dyDescent="0.4">
      <c r="C1373" s="50"/>
    </row>
    <row r="1374" spans="3:3" x14ac:dyDescent="0.4">
      <c r="C1374" s="50"/>
    </row>
    <row r="1375" spans="3:3" x14ac:dyDescent="0.4">
      <c r="C1375" s="50"/>
    </row>
    <row r="1376" spans="3:3" x14ac:dyDescent="0.4">
      <c r="C1376" s="50"/>
    </row>
    <row r="1377" spans="3:3" x14ac:dyDescent="0.4">
      <c r="C1377" s="50"/>
    </row>
    <row r="1378" spans="3:3" x14ac:dyDescent="0.4">
      <c r="C1378" s="50"/>
    </row>
    <row r="1379" spans="3:3" x14ac:dyDescent="0.4">
      <c r="C1379" s="50"/>
    </row>
    <row r="1380" spans="3:3" x14ac:dyDescent="0.4">
      <c r="C1380" s="50"/>
    </row>
    <row r="1381" spans="3:3" x14ac:dyDescent="0.4">
      <c r="C1381" s="50"/>
    </row>
    <row r="1382" spans="3:3" x14ac:dyDescent="0.4">
      <c r="C1382" s="50"/>
    </row>
    <row r="1383" spans="3:3" x14ac:dyDescent="0.4">
      <c r="C1383" s="50"/>
    </row>
    <row r="1384" spans="3:3" x14ac:dyDescent="0.4">
      <c r="C1384" s="50"/>
    </row>
    <row r="1385" spans="3:3" x14ac:dyDescent="0.4">
      <c r="C1385" s="50"/>
    </row>
    <row r="1386" spans="3:3" x14ac:dyDescent="0.4">
      <c r="C1386" s="50"/>
    </row>
    <row r="1387" spans="3:3" x14ac:dyDescent="0.4">
      <c r="C1387" s="50"/>
    </row>
    <row r="1388" spans="3:3" x14ac:dyDescent="0.4">
      <c r="C1388" s="50"/>
    </row>
    <row r="1389" spans="3:3" x14ac:dyDescent="0.4">
      <c r="C1389" s="50"/>
    </row>
    <row r="1390" spans="3:3" x14ac:dyDescent="0.4">
      <c r="C1390" s="50"/>
    </row>
    <row r="1391" spans="3:3" x14ac:dyDescent="0.4">
      <c r="C1391" s="50"/>
    </row>
    <row r="1392" spans="3:3" x14ac:dyDescent="0.4">
      <c r="C1392" s="50"/>
    </row>
    <row r="1393" spans="3:3" x14ac:dyDescent="0.4">
      <c r="C1393" s="50"/>
    </row>
    <row r="1394" spans="3:3" x14ac:dyDescent="0.4">
      <c r="C1394" s="50"/>
    </row>
    <row r="1395" spans="3:3" x14ac:dyDescent="0.4">
      <c r="C1395" s="50"/>
    </row>
    <row r="1396" spans="3:3" x14ac:dyDescent="0.4">
      <c r="C1396" s="50"/>
    </row>
    <row r="1397" spans="3:3" x14ac:dyDescent="0.4">
      <c r="C1397" s="50"/>
    </row>
    <row r="1398" spans="3:3" x14ac:dyDescent="0.4">
      <c r="C1398" s="50"/>
    </row>
    <row r="1399" spans="3:3" x14ac:dyDescent="0.4">
      <c r="C1399" s="50"/>
    </row>
    <row r="1400" spans="3:3" x14ac:dyDescent="0.4">
      <c r="C1400" s="50"/>
    </row>
    <row r="1401" spans="3:3" x14ac:dyDescent="0.4">
      <c r="C1401" s="50"/>
    </row>
    <row r="1402" spans="3:3" x14ac:dyDescent="0.4">
      <c r="C1402" s="50"/>
    </row>
    <row r="1403" spans="3:3" x14ac:dyDescent="0.4">
      <c r="C1403" s="50"/>
    </row>
    <row r="1404" spans="3:3" x14ac:dyDescent="0.4">
      <c r="C1404" s="50"/>
    </row>
    <row r="1405" spans="3:3" x14ac:dyDescent="0.4">
      <c r="C1405" s="50"/>
    </row>
    <row r="1406" spans="3:3" x14ac:dyDescent="0.4">
      <c r="C1406" s="50"/>
    </row>
    <row r="1407" spans="3:3" x14ac:dyDescent="0.4">
      <c r="C1407" s="50"/>
    </row>
    <row r="1408" spans="3:3" x14ac:dyDescent="0.4">
      <c r="C1408" s="50"/>
    </row>
    <row r="1409" spans="3:3" x14ac:dyDescent="0.4">
      <c r="C1409" s="50"/>
    </row>
    <row r="1410" spans="3:3" x14ac:dyDescent="0.4">
      <c r="C1410" s="50"/>
    </row>
    <row r="1411" spans="3:3" x14ac:dyDescent="0.4">
      <c r="C1411" s="50"/>
    </row>
    <row r="1412" spans="3:3" x14ac:dyDescent="0.4">
      <c r="C1412" s="50"/>
    </row>
    <row r="1413" spans="3:3" x14ac:dyDescent="0.4">
      <c r="C1413" s="50"/>
    </row>
    <row r="1414" spans="3:3" x14ac:dyDescent="0.4">
      <c r="C1414" s="50"/>
    </row>
    <row r="1415" spans="3:3" x14ac:dyDescent="0.4">
      <c r="C1415" s="50"/>
    </row>
    <row r="1416" spans="3:3" x14ac:dyDescent="0.4">
      <c r="C1416" s="50"/>
    </row>
    <row r="1417" spans="3:3" x14ac:dyDescent="0.4">
      <c r="C1417" s="50"/>
    </row>
    <row r="1418" spans="3:3" x14ac:dyDescent="0.4">
      <c r="C1418" s="50"/>
    </row>
    <row r="1419" spans="3:3" x14ac:dyDescent="0.4">
      <c r="C1419" s="50"/>
    </row>
    <row r="1420" spans="3:3" x14ac:dyDescent="0.4">
      <c r="C1420" s="50"/>
    </row>
    <row r="1421" spans="3:3" x14ac:dyDescent="0.4">
      <c r="C1421" s="50"/>
    </row>
    <row r="1422" spans="3:3" x14ac:dyDescent="0.4">
      <c r="C1422" s="50"/>
    </row>
    <row r="1423" spans="3:3" x14ac:dyDescent="0.4">
      <c r="C1423" s="50"/>
    </row>
    <row r="1424" spans="3:3" x14ac:dyDescent="0.4">
      <c r="C1424" s="50"/>
    </row>
    <row r="1425" spans="3:3" x14ac:dyDescent="0.4">
      <c r="C1425" s="50"/>
    </row>
    <row r="1426" spans="3:3" x14ac:dyDescent="0.4">
      <c r="C1426" s="50"/>
    </row>
    <row r="1427" spans="3:3" x14ac:dyDescent="0.4">
      <c r="C1427" s="50"/>
    </row>
    <row r="1428" spans="3:3" x14ac:dyDescent="0.4">
      <c r="C1428" s="50"/>
    </row>
    <row r="1429" spans="3:3" x14ac:dyDescent="0.4">
      <c r="C1429" s="50"/>
    </row>
    <row r="1430" spans="3:3" x14ac:dyDescent="0.4">
      <c r="C1430" s="50"/>
    </row>
    <row r="1431" spans="3:3" x14ac:dyDescent="0.4">
      <c r="C1431" s="50"/>
    </row>
    <row r="1432" spans="3:3" x14ac:dyDescent="0.4">
      <c r="C1432" s="50"/>
    </row>
    <row r="1433" spans="3:3" x14ac:dyDescent="0.4">
      <c r="C1433" s="50"/>
    </row>
    <row r="1434" spans="3:3" x14ac:dyDescent="0.4">
      <c r="C1434" s="50"/>
    </row>
    <row r="1435" spans="3:3" x14ac:dyDescent="0.4">
      <c r="C1435" s="50"/>
    </row>
    <row r="1436" spans="3:3" x14ac:dyDescent="0.4">
      <c r="C1436" s="50"/>
    </row>
    <row r="1437" spans="3:3" x14ac:dyDescent="0.4">
      <c r="C1437" s="50"/>
    </row>
    <row r="1438" spans="3:3" x14ac:dyDescent="0.4">
      <c r="C1438" s="50"/>
    </row>
    <row r="1439" spans="3:3" x14ac:dyDescent="0.4">
      <c r="C1439" s="50"/>
    </row>
    <row r="1440" spans="3:3" x14ac:dyDescent="0.4">
      <c r="C1440" s="50"/>
    </row>
    <row r="1441" spans="3:3" x14ac:dyDescent="0.4">
      <c r="C1441" s="50"/>
    </row>
    <row r="1442" spans="3:3" x14ac:dyDescent="0.4">
      <c r="C1442" s="50"/>
    </row>
    <row r="1443" spans="3:3" x14ac:dyDescent="0.4">
      <c r="C1443" s="50"/>
    </row>
    <row r="1444" spans="3:3" x14ac:dyDescent="0.4">
      <c r="C1444" s="50"/>
    </row>
    <row r="1445" spans="3:3" x14ac:dyDescent="0.4">
      <c r="C1445" s="50"/>
    </row>
    <row r="1446" spans="3:3" x14ac:dyDescent="0.4">
      <c r="C1446" s="50"/>
    </row>
    <row r="1447" spans="3:3" x14ac:dyDescent="0.4">
      <c r="C1447" s="50"/>
    </row>
    <row r="1448" spans="3:3" x14ac:dyDescent="0.4">
      <c r="C1448" s="50"/>
    </row>
    <row r="1449" spans="3:3" x14ac:dyDescent="0.4">
      <c r="C1449" s="50"/>
    </row>
    <row r="1450" spans="3:3" x14ac:dyDescent="0.4">
      <c r="C1450" s="50"/>
    </row>
    <row r="1451" spans="3:3" x14ac:dyDescent="0.4">
      <c r="C1451" s="50"/>
    </row>
    <row r="1452" spans="3:3" x14ac:dyDescent="0.4">
      <c r="C1452" s="50"/>
    </row>
    <row r="1453" spans="3:3" x14ac:dyDescent="0.4">
      <c r="C1453" s="50"/>
    </row>
    <row r="1454" spans="3:3" x14ac:dyDescent="0.4">
      <c r="C1454" s="50"/>
    </row>
    <row r="1455" spans="3:3" x14ac:dyDescent="0.4">
      <c r="C1455" s="50"/>
    </row>
    <row r="1456" spans="3:3" x14ac:dyDescent="0.4">
      <c r="C1456" s="50"/>
    </row>
    <row r="1457" spans="3:3" x14ac:dyDescent="0.4">
      <c r="C1457" s="50"/>
    </row>
    <row r="1458" spans="3:3" x14ac:dyDescent="0.4">
      <c r="C1458" s="50"/>
    </row>
    <row r="1459" spans="3:3" x14ac:dyDescent="0.4">
      <c r="C1459" s="50"/>
    </row>
    <row r="1460" spans="3:3" x14ac:dyDescent="0.4">
      <c r="C1460" s="50"/>
    </row>
    <row r="1461" spans="3:3" x14ac:dyDescent="0.4">
      <c r="C1461" s="50"/>
    </row>
    <row r="1462" spans="3:3" x14ac:dyDescent="0.4">
      <c r="C1462" s="50"/>
    </row>
    <row r="1463" spans="3:3" x14ac:dyDescent="0.4">
      <c r="C1463" s="50"/>
    </row>
    <row r="1464" spans="3:3" x14ac:dyDescent="0.4">
      <c r="C1464" s="50"/>
    </row>
    <row r="1465" spans="3:3" x14ac:dyDescent="0.4">
      <c r="C1465" s="50"/>
    </row>
    <row r="1466" spans="3:3" x14ac:dyDescent="0.4">
      <c r="C1466" s="50"/>
    </row>
    <row r="1467" spans="3:3" x14ac:dyDescent="0.4">
      <c r="C1467" s="50"/>
    </row>
    <row r="1468" spans="3:3" x14ac:dyDescent="0.4">
      <c r="C1468" s="50"/>
    </row>
    <row r="1469" spans="3:3" x14ac:dyDescent="0.4">
      <c r="C1469" s="50"/>
    </row>
    <row r="1470" spans="3:3" x14ac:dyDescent="0.4">
      <c r="C1470" s="50"/>
    </row>
    <row r="1471" spans="3:3" x14ac:dyDescent="0.4">
      <c r="C1471" s="50"/>
    </row>
    <row r="1472" spans="3:3" x14ac:dyDescent="0.4">
      <c r="C1472" s="50"/>
    </row>
    <row r="1473" spans="3:3" x14ac:dyDescent="0.4">
      <c r="C1473" s="50"/>
    </row>
    <row r="1474" spans="3:3" x14ac:dyDescent="0.4">
      <c r="C1474" s="50"/>
    </row>
    <row r="1475" spans="3:3" x14ac:dyDescent="0.4">
      <c r="C1475" s="50"/>
    </row>
    <row r="1476" spans="3:3" x14ac:dyDescent="0.4">
      <c r="C1476" s="50"/>
    </row>
    <row r="1477" spans="3:3" x14ac:dyDescent="0.4">
      <c r="C1477" s="50"/>
    </row>
    <row r="1478" spans="3:3" x14ac:dyDescent="0.4">
      <c r="C1478" s="50"/>
    </row>
    <row r="1479" spans="3:3" x14ac:dyDescent="0.4">
      <c r="C1479" s="50"/>
    </row>
    <row r="1480" spans="3:3" x14ac:dyDescent="0.4">
      <c r="C1480" s="50"/>
    </row>
    <row r="1481" spans="3:3" x14ac:dyDescent="0.4">
      <c r="C1481" s="50"/>
    </row>
    <row r="1482" spans="3:3" x14ac:dyDescent="0.4">
      <c r="C1482" s="50"/>
    </row>
    <row r="1483" spans="3:3" x14ac:dyDescent="0.4">
      <c r="C1483" s="50"/>
    </row>
    <row r="1484" spans="3:3" x14ac:dyDescent="0.4">
      <c r="C1484" s="50"/>
    </row>
    <row r="1485" spans="3:3" x14ac:dyDescent="0.4">
      <c r="C1485" s="50"/>
    </row>
    <row r="1486" spans="3:3" x14ac:dyDescent="0.4">
      <c r="C1486" s="50"/>
    </row>
    <row r="1487" spans="3:3" x14ac:dyDescent="0.4">
      <c r="C1487" s="50"/>
    </row>
    <row r="1488" spans="3:3" x14ac:dyDescent="0.4">
      <c r="C1488" s="50"/>
    </row>
    <row r="1489" spans="3:3" x14ac:dyDescent="0.4">
      <c r="C1489" s="50"/>
    </row>
    <row r="1490" spans="3:3" x14ac:dyDescent="0.4">
      <c r="C1490" s="50"/>
    </row>
    <row r="1491" spans="3:3" x14ac:dyDescent="0.4">
      <c r="C1491" s="50"/>
    </row>
    <row r="1492" spans="3:3" x14ac:dyDescent="0.4">
      <c r="C1492" s="50"/>
    </row>
    <row r="1493" spans="3:3" x14ac:dyDescent="0.4">
      <c r="C1493" s="50"/>
    </row>
    <row r="1494" spans="3:3" x14ac:dyDescent="0.4">
      <c r="C1494" s="50"/>
    </row>
    <row r="1495" spans="3:3" x14ac:dyDescent="0.4">
      <c r="C1495" s="50"/>
    </row>
    <row r="1496" spans="3:3" x14ac:dyDescent="0.4">
      <c r="C1496" s="50"/>
    </row>
    <row r="1497" spans="3:3" x14ac:dyDescent="0.4">
      <c r="C1497" s="50"/>
    </row>
    <row r="1498" spans="3:3" x14ac:dyDescent="0.4">
      <c r="C1498" s="50"/>
    </row>
    <row r="1499" spans="3:3" x14ac:dyDescent="0.4">
      <c r="C1499" s="50"/>
    </row>
    <row r="1500" spans="3:3" x14ac:dyDescent="0.4">
      <c r="C1500" s="50"/>
    </row>
    <row r="1501" spans="3:3" x14ac:dyDescent="0.4">
      <c r="C1501" s="50"/>
    </row>
    <row r="1502" spans="3:3" x14ac:dyDescent="0.4">
      <c r="C1502" s="50"/>
    </row>
    <row r="1503" spans="3:3" x14ac:dyDescent="0.4">
      <c r="C1503" s="50"/>
    </row>
    <row r="1504" spans="3:3" x14ac:dyDescent="0.4">
      <c r="C1504" s="50"/>
    </row>
    <row r="1505" spans="3:3" x14ac:dyDescent="0.4">
      <c r="C1505" s="50"/>
    </row>
    <row r="1506" spans="3:3" x14ac:dyDescent="0.4">
      <c r="C1506" s="50"/>
    </row>
    <row r="1507" spans="3:3" x14ac:dyDescent="0.4">
      <c r="C1507" s="50"/>
    </row>
    <row r="1508" spans="3:3" x14ac:dyDescent="0.4">
      <c r="C1508" s="50"/>
    </row>
    <row r="1509" spans="3:3" x14ac:dyDescent="0.4">
      <c r="C1509" s="50"/>
    </row>
    <row r="1510" spans="3:3" x14ac:dyDescent="0.4">
      <c r="C1510" s="50"/>
    </row>
    <row r="1511" spans="3:3" x14ac:dyDescent="0.4">
      <c r="C1511" s="50"/>
    </row>
    <row r="1512" spans="3:3" x14ac:dyDescent="0.4">
      <c r="C1512" s="50"/>
    </row>
    <row r="1513" spans="3:3" x14ac:dyDescent="0.4">
      <c r="C1513" s="50"/>
    </row>
    <row r="1514" spans="3:3" x14ac:dyDescent="0.4">
      <c r="C1514" s="50"/>
    </row>
    <row r="1515" spans="3:3" x14ac:dyDescent="0.4">
      <c r="C1515" s="50"/>
    </row>
    <row r="1516" spans="3:3" x14ac:dyDescent="0.4">
      <c r="C1516" s="50"/>
    </row>
    <row r="1517" spans="3:3" x14ac:dyDescent="0.4">
      <c r="C1517" s="50"/>
    </row>
    <row r="1518" spans="3:3" x14ac:dyDescent="0.4">
      <c r="C1518" s="50"/>
    </row>
    <row r="1519" spans="3:3" x14ac:dyDescent="0.4">
      <c r="C1519" s="50"/>
    </row>
    <row r="1520" spans="3:3" x14ac:dyDescent="0.4">
      <c r="C1520" s="50"/>
    </row>
    <row r="1521" spans="3:3" x14ac:dyDescent="0.4">
      <c r="C1521" s="50"/>
    </row>
    <row r="1522" spans="3:3" x14ac:dyDescent="0.4">
      <c r="C1522" s="50"/>
    </row>
    <row r="1523" spans="3:3" x14ac:dyDescent="0.4">
      <c r="C1523" s="50"/>
    </row>
    <row r="1524" spans="3:3" x14ac:dyDescent="0.4">
      <c r="C1524" s="50"/>
    </row>
    <row r="1525" spans="3:3" x14ac:dyDescent="0.4">
      <c r="C1525" s="50"/>
    </row>
    <row r="1526" spans="3:3" x14ac:dyDescent="0.4">
      <c r="C1526" s="50"/>
    </row>
    <row r="1527" spans="3:3" x14ac:dyDescent="0.4">
      <c r="C1527" s="50"/>
    </row>
    <row r="1528" spans="3:3" x14ac:dyDescent="0.4">
      <c r="C1528" s="50"/>
    </row>
    <row r="1529" spans="3:3" x14ac:dyDescent="0.4">
      <c r="C1529" s="50"/>
    </row>
    <row r="1530" spans="3:3" x14ac:dyDescent="0.4">
      <c r="C1530" s="50"/>
    </row>
    <row r="1531" spans="3:3" x14ac:dyDescent="0.4">
      <c r="C1531" s="50"/>
    </row>
    <row r="1532" spans="3:3" x14ac:dyDescent="0.4">
      <c r="C1532" s="50"/>
    </row>
    <row r="1533" spans="3:3" x14ac:dyDescent="0.4">
      <c r="C1533" s="50"/>
    </row>
    <row r="1534" spans="3:3" x14ac:dyDescent="0.4">
      <c r="C1534" s="50"/>
    </row>
    <row r="1535" spans="3:3" x14ac:dyDescent="0.4">
      <c r="C1535" s="50"/>
    </row>
    <row r="1536" spans="3:3" x14ac:dyDescent="0.4">
      <c r="C1536" s="50"/>
    </row>
    <row r="1537" spans="3:3" x14ac:dyDescent="0.4">
      <c r="C1537" s="50"/>
    </row>
    <row r="1538" spans="3:3" x14ac:dyDescent="0.4">
      <c r="C1538" s="50"/>
    </row>
    <row r="1539" spans="3:3" x14ac:dyDescent="0.4">
      <c r="C1539" s="50"/>
    </row>
    <row r="1540" spans="3:3" x14ac:dyDescent="0.4">
      <c r="C1540" s="50"/>
    </row>
    <row r="1541" spans="3:3" x14ac:dyDescent="0.4">
      <c r="C1541" s="50"/>
    </row>
    <row r="1542" spans="3:3" x14ac:dyDescent="0.4">
      <c r="C1542" s="50"/>
    </row>
    <row r="1543" spans="3:3" x14ac:dyDescent="0.4">
      <c r="C1543" s="50"/>
    </row>
    <row r="1544" spans="3:3" x14ac:dyDescent="0.4">
      <c r="C1544" s="50"/>
    </row>
    <row r="1545" spans="3:3" x14ac:dyDescent="0.4">
      <c r="C1545" s="50"/>
    </row>
    <row r="1546" spans="3:3" x14ac:dyDescent="0.4">
      <c r="C1546" s="50"/>
    </row>
    <row r="1547" spans="3:3" x14ac:dyDescent="0.4">
      <c r="C1547" s="50"/>
    </row>
    <row r="1548" spans="3:3" x14ac:dyDescent="0.4">
      <c r="C1548" s="50"/>
    </row>
    <row r="1549" spans="3:3" x14ac:dyDescent="0.4">
      <c r="C1549" s="50"/>
    </row>
    <row r="1550" spans="3:3" x14ac:dyDescent="0.4">
      <c r="C1550" s="50"/>
    </row>
    <row r="1551" spans="3:3" x14ac:dyDescent="0.4">
      <c r="C1551" s="50"/>
    </row>
    <row r="1552" spans="3:3" x14ac:dyDescent="0.4">
      <c r="C1552" s="50"/>
    </row>
    <row r="1553" spans="3:3" x14ac:dyDescent="0.4">
      <c r="C1553" s="50"/>
    </row>
    <row r="1554" spans="3:3" x14ac:dyDescent="0.4">
      <c r="C1554" s="50"/>
    </row>
    <row r="1555" spans="3:3" x14ac:dyDescent="0.4">
      <c r="C1555" s="50"/>
    </row>
    <row r="1556" spans="3:3" x14ac:dyDescent="0.4">
      <c r="C1556" s="50"/>
    </row>
    <row r="1557" spans="3:3" x14ac:dyDescent="0.4">
      <c r="C1557" s="50"/>
    </row>
    <row r="1558" spans="3:3" x14ac:dyDescent="0.4">
      <c r="C1558" s="50"/>
    </row>
    <row r="1559" spans="3:3" x14ac:dyDescent="0.4">
      <c r="C1559" s="50"/>
    </row>
    <row r="1560" spans="3:3" x14ac:dyDescent="0.4">
      <c r="C1560" s="50"/>
    </row>
    <row r="1561" spans="3:3" x14ac:dyDescent="0.4">
      <c r="C1561" s="50"/>
    </row>
    <row r="1562" spans="3:3" x14ac:dyDescent="0.4">
      <c r="C1562" s="50"/>
    </row>
    <row r="1563" spans="3:3" x14ac:dyDescent="0.4">
      <c r="C1563" s="50"/>
    </row>
    <row r="1564" spans="3:3" x14ac:dyDescent="0.4">
      <c r="C1564" s="50"/>
    </row>
    <row r="1565" spans="3:3" x14ac:dyDescent="0.4">
      <c r="C1565" s="50"/>
    </row>
    <row r="1566" spans="3:3" x14ac:dyDescent="0.4">
      <c r="C1566" s="50"/>
    </row>
    <row r="1567" spans="3:3" x14ac:dyDescent="0.4">
      <c r="C1567" s="50"/>
    </row>
    <row r="1568" spans="3:3" x14ac:dyDescent="0.4">
      <c r="C1568" s="50"/>
    </row>
    <row r="1569" spans="3:3" x14ac:dyDescent="0.4">
      <c r="C1569" s="50"/>
    </row>
    <row r="1570" spans="3:3" x14ac:dyDescent="0.4">
      <c r="C1570" s="50"/>
    </row>
    <row r="1571" spans="3:3" x14ac:dyDescent="0.4">
      <c r="C1571" s="50"/>
    </row>
    <row r="1572" spans="3:3" x14ac:dyDescent="0.4">
      <c r="C1572" s="50"/>
    </row>
    <row r="1573" spans="3:3" x14ac:dyDescent="0.4">
      <c r="C1573" s="50"/>
    </row>
    <row r="1574" spans="3:3" x14ac:dyDescent="0.4">
      <c r="C1574" s="50"/>
    </row>
    <row r="1575" spans="3:3" x14ac:dyDescent="0.4">
      <c r="C1575" s="50"/>
    </row>
    <row r="1576" spans="3:3" x14ac:dyDescent="0.4">
      <c r="C1576" s="50"/>
    </row>
    <row r="1577" spans="3:3" x14ac:dyDescent="0.4">
      <c r="C1577" s="50"/>
    </row>
    <row r="1578" spans="3:3" x14ac:dyDescent="0.4">
      <c r="C1578" s="50"/>
    </row>
    <row r="1579" spans="3:3" x14ac:dyDescent="0.4">
      <c r="C1579" s="50"/>
    </row>
    <row r="1580" spans="3:3" x14ac:dyDescent="0.4">
      <c r="C1580" s="50"/>
    </row>
    <row r="1581" spans="3:3" x14ac:dyDescent="0.4">
      <c r="C1581" s="50"/>
    </row>
    <row r="1582" spans="3:3" x14ac:dyDescent="0.4">
      <c r="C1582" s="50"/>
    </row>
    <row r="1583" spans="3:3" x14ac:dyDescent="0.4">
      <c r="C1583" s="50"/>
    </row>
    <row r="1584" spans="3:3" x14ac:dyDescent="0.4">
      <c r="C1584" s="50"/>
    </row>
    <row r="1585" spans="3:3" x14ac:dyDescent="0.4">
      <c r="C1585" s="50"/>
    </row>
    <row r="1586" spans="3:3" x14ac:dyDescent="0.4">
      <c r="C1586" s="50"/>
    </row>
    <row r="1587" spans="3:3" x14ac:dyDescent="0.4">
      <c r="C1587" s="50"/>
    </row>
    <row r="1588" spans="3:3" x14ac:dyDescent="0.4">
      <c r="C1588" s="50"/>
    </row>
    <row r="1589" spans="3:3" x14ac:dyDescent="0.4">
      <c r="C1589" s="50"/>
    </row>
    <row r="1590" spans="3:3" x14ac:dyDescent="0.4">
      <c r="C1590" s="50"/>
    </row>
    <row r="1591" spans="3:3" x14ac:dyDescent="0.4">
      <c r="C1591" s="50"/>
    </row>
    <row r="1592" spans="3:3" x14ac:dyDescent="0.4">
      <c r="C1592" s="50"/>
    </row>
    <row r="1593" spans="3:3" x14ac:dyDescent="0.4">
      <c r="C1593" s="50"/>
    </row>
    <row r="1594" spans="3:3" x14ac:dyDescent="0.4">
      <c r="C1594" s="50"/>
    </row>
    <row r="1595" spans="3:3" x14ac:dyDescent="0.4">
      <c r="C1595" s="50"/>
    </row>
    <row r="1596" spans="3:3" x14ac:dyDescent="0.4">
      <c r="C1596" s="50"/>
    </row>
    <row r="1597" spans="3:3" x14ac:dyDescent="0.4">
      <c r="C1597" s="50"/>
    </row>
    <row r="1598" spans="3:3" x14ac:dyDescent="0.4">
      <c r="C1598" s="50"/>
    </row>
    <row r="1599" spans="3:3" x14ac:dyDescent="0.4">
      <c r="C1599" s="50"/>
    </row>
    <row r="1600" spans="3:3" x14ac:dyDescent="0.4">
      <c r="C1600" s="50"/>
    </row>
    <row r="1601" spans="3:3" x14ac:dyDescent="0.4">
      <c r="C1601" s="50"/>
    </row>
    <row r="1602" spans="3:3" x14ac:dyDescent="0.4">
      <c r="C1602" s="50"/>
    </row>
    <row r="1603" spans="3:3" x14ac:dyDescent="0.4">
      <c r="C1603" s="50"/>
    </row>
    <row r="1604" spans="3:3" x14ac:dyDescent="0.4">
      <c r="C1604" s="50"/>
    </row>
    <row r="1605" spans="3:3" x14ac:dyDescent="0.4">
      <c r="C1605" s="50"/>
    </row>
    <row r="1606" spans="3:3" x14ac:dyDescent="0.4">
      <c r="C1606" s="50"/>
    </row>
    <row r="1607" spans="3:3" x14ac:dyDescent="0.4">
      <c r="C1607" s="50"/>
    </row>
    <row r="1608" spans="3:3" x14ac:dyDescent="0.4">
      <c r="C1608" s="50"/>
    </row>
    <row r="1609" spans="3:3" x14ac:dyDescent="0.4">
      <c r="C1609" s="50"/>
    </row>
    <row r="1610" spans="3:3" x14ac:dyDescent="0.4">
      <c r="C1610" s="50"/>
    </row>
    <row r="1611" spans="3:3" x14ac:dyDescent="0.4">
      <c r="C1611" s="50"/>
    </row>
    <row r="1612" spans="3:3" x14ac:dyDescent="0.4">
      <c r="C1612" s="50"/>
    </row>
    <row r="1613" spans="3:3" x14ac:dyDescent="0.4">
      <c r="C1613" s="50"/>
    </row>
    <row r="1614" spans="3:3" x14ac:dyDescent="0.4">
      <c r="C1614" s="50"/>
    </row>
    <row r="1615" spans="3:3" x14ac:dyDescent="0.4">
      <c r="C1615" s="50"/>
    </row>
    <row r="1616" spans="3:3" x14ac:dyDescent="0.4">
      <c r="C1616" s="50"/>
    </row>
    <row r="1617" spans="3:3" x14ac:dyDescent="0.4">
      <c r="C1617" s="50"/>
    </row>
    <row r="1618" spans="3:3" x14ac:dyDescent="0.4">
      <c r="C1618" s="50"/>
    </row>
    <row r="1619" spans="3:3" x14ac:dyDescent="0.4">
      <c r="C1619" s="50"/>
    </row>
    <row r="1620" spans="3:3" x14ac:dyDescent="0.4">
      <c r="C1620" s="50"/>
    </row>
    <row r="1621" spans="3:3" x14ac:dyDescent="0.4">
      <c r="C1621" s="50"/>
    </row>
    <row r="1622" spans="3:3" x14ac:dyDescent="0.4">
      <c r="C1622" s="50"/>
    </row>
    <row r="1623" spans="3:3" x14ac:dyDescent="0.4">
      <c r="C1623" s="50"/>
    </row>
    <row r="1624" spans="3:3" x14ac:dyDescent="0.4">
      <c r="C1624" s="50"/>
    </row>
    <row r="1625" spans="3:3" x14ac:dyDescent="0.4">
      <c r="C1625" s="50"/>
    </row>
    <row r="1626" spans="3:3" x14ac:dyDescent="0.4">
      <c r="C1626" s="50"/>
    </row>
    <row r="1627" spans="3:3" x14ac:dyDescent="0.4">
      <c r="C1627" s="50"/>
    </row>
    <row r="1628" spans="3:3" x14ac:dyDescent="0.4">
      <c r="C1628" s="50"/>
    </row>
    <row r="1629" spans="3:3" x14ac:dyDescent="0.4">
      <c r="C1629" s="50"/>
    </row>
    <row r="1630" spans="3:3" x14ac:dyDescent="0.4">
      <c r="C1630" s="50"/>
    </row>
    <row r="1631" spans="3:3" x14ac:dyDescent="0.4">
      <c r="C1631" s="50"/>
    </row>
    <row r="1632" spans="3:3" x14ac:dyDescent="0.4">
      <c r="C1632" s="50"/>
    </row>
    <row r="1633" spans="3:3" x14ac:dyDescent="0.4">
      <c r="C1633" s="50"/>
    </row>
    <row r="1634" spans="3:3" x14ac:dyDescent="0.4">
      <c r="C1634" s="50"/>
    </row>
    <row r="1635" spans="3:3" x14ac:dyDescent="0.4">
      <c r="C1635" s="50"/>
    </row>
    <row r="1636" spans="3:3" x14ac:dyDescent="0.4">
      <c r="C1636" s="50"/>
    </row>
    <row r="1637" spans="3:3" x14ac:dyDescent="0.4">
      <c r="C1637" s="50"/>
    </row>
    <row r="1638" spans="3:3" x14ac:dyDescent="0.4">
      <c r="C1638" s="50"/>
    </row>
    <row r="1639" spans="3:3" x14ac:dyDescent="0.4">
      <c r="C1639" s="50"/>
    </row>
    <row r="1640" spans="3:3" x14ac:dyDescent="0.4">
      <c r="C1640" s="50"/>
    </row>
    <row r="1641" spans="3:3" x14ac:dyDescent="0.4">
      <c r="C1641" s="50"/>
    </row>
    <row r="1642" spans="3:3" x14ac:dyDescent="0.4">
      <c r="C1642" s="50"/>
    </row>
    <row r="1643" spans="3:3" x14ac:dyDescent="0.4">
      <c r="C1643" s="50"/>
    </row>
    <row r="1644" spans="3:3" x14ac:dyDescent="0.4">
      <c r="C1644" s="50"/>
    </row>
    <row r="1645" spans="3:3" x14ac:dyDescent="0.4">
      <c r="C1645" s="50"/>
    </row>
    <row r="1646" spans="3:3" x14ac:dyDescent="0.4">
      <c r="C1646" s="50"/>
    </row>
    <row r="1647" spans="3:3" x14ac:dyDescent="0.4">
      <c r="C1647" s="50"/>
    </row>
    <row r="1648" spans="3:3" x14ac:dyDescent="0.4">
      <c r="C1648" s="50"/>
    </row>
    <row r="1649" spans="3:3" x14ac:dyDescent="0.4">
      <c r="C1649" s="50"/>
    </row>
    <row r="1650" spans="3:3" x14ac:dyDescent="0.4">
      <c r="C1650" s="50"/>
    </row>
    <row r="1651" spans="3:3" x14ac:dyDescent="0.4">
      <c r="C1651" s="50"/>
    </row>
    <row r="1652" spans="3:3" x14ac:dyDescent="0.4">
      <c r="C1652" s="50"/>
    </row>
    <row r="1653" spans="3:3" x14ac:dyDescent="0.4">
      <c r="C1653" s="50"/>
    </row>
    <row r="1654" spans="3:3" x14ac:dyDescent="0.4">
      <c r="C1654" s="50"/>
    </row>
    <row r="1655" spans="3:3" x14ac:dyDescent="0.4">
      <c r="C1655" s="50"/>
    </row>
    <row r="1656" spans="3:3" x14ac:dyDescent="0.4">
      <c r="C1656" s="50"/>
    </row>
    <row r="1657" spans="3:3" x14ac:dyDescent="0.4">
      <c r="C1657" s="50"/>
    </row>
    <row r="1658" spans="3:3" x14ac:dyDescent="0.4">
      <c r="C1658" s="50"/>
    </row>
    <row r="1659" spans="3:3" x14ac:dyDescent="0.4">
      <c r="C1659" s="50"/>
    </row>
    <row r="1660" spans="3:3" x14ac:dyDescent="0.4">
      <c r="C1660" s="50"/>
    </row>
    <row r="1661" spans="3:3" x14ac:dyDescent="0.4">
      <c r="C1661" s="50"/>
    </row>
    <row r="1662" spans="3:3" x14ac:dyDescent="0.4">
      <c r="C1662" s="50"/>
    </row>
    <row r="1663" spans="3:3" x14ac:dyDescent="0.4">
      <c r="C1663" s="50"/>
    </row>
    <row r="1664" spans="3:3" x14ac:dyDescent="0.4">
      <c r="C1664" s="50"/>
    </row>
    <row r="1665" spans="3:3" x14ac:dyDescent="0.4">
      <c r="C1665" s="50"/>
    </row>
    <row r="1666" spans="3:3" x14ac:dyDescent="0.4">
      <c r="C1666" s="50"/>
    </row>
    <row r="1667" spans="3:3" x14ac:dyDescent="0.4">
      <c r="C1667" s="50"/>
    </row>
    <row r="1668" spans="3:3" x14ac:dyDescent="0.4">
      <c r="C1668" s="50"/>
    </row>
    <row r="1669" spans="3:3" x14ac:dyDescent="0.4">
      <c r="C1669" s="50"/>
    </row>
    <row r="1670" spans="3:3" x14ac:dyDescent="0.4">
      <c r="C1670" s="50"/>
    </row>
    <row r="1671" spans="3:3" x14ac:dyDescent="0.4">
      <c r="C1671" s="50"/>
    </row>
    <row r="1672" spans="3:3" x14ac:dyDescent="0.4">
      <c r="C1672" s="50"/>
    </row>
    <row r="1673" spans="3:3" x14ac:dyDescent="0.4">
      <c r="C1673" s="50"/>
    </row>
    <row r="1674" spans="3:3" x14ac:dyDescent="0.4">
      <c r="C1674" s="50"/>
    </row>
    <row r="1675" spans="3:3" x14ac:dyDescent="0.4">
      <c r="C1675" s="50"/>
    </row>
    <row r="1676" spans="3:3" x14ac:dyDescent="0.4">
      <c r="C1676" s="50"/>
    </row>
    <row r="1677" spans="3:3" x14ac:dyDescent="0.4">
      <c r="C1677" s="50"/>
    </row>
    <row r="1678" spans="3:3" x14ac:dyDescent="0.4">
      <c r="C1678" s="50"/>
    </row>
    <row r="1679" spans="3:3" x14ac:dyDescent="0.4">
      <c r="C1679" s="50"/>
    </row>
    <row r="1680" spans="3:3" x14ac:dyDescent="0.4">
      <c r="C1680" s="50"/>
    </row>
    <row r="1681" spans="3:3" x14ac:dyDescent="0.4">
      <c r="C1681" s="50"/>
    </row>
    <row r="1682" spans="3:3" x14ac:dyDescent="0.4">
      <c r="C1682" s="50"/>
    </row>
    <row r="1683" spans="3:3" x14ac:dyDescent="0.4">
      <c r="C1683" s="50"/>
    </row>
    <row r="1684" spans="3:3" x14ac:dyDescent="0.4">
      <c r="C1684" s="50"/>
    </row>
    <row r="1685" spans="3:3" x14ac:dyDescent="0.4">
      <c r="C1685" s="50"/>
    </row>
    <row r="1686" spans="3:3" x14ac:dyDescent="0.4">
      <c r="C1686" s="50"/>
    </row>
    <row r="1687" spans="3:3" x14ac:dyDescent="0.4">
      <c r="C1687" s="50"/>
    </row>
    <row r="1688" spans="3:3" x14ac:dyDescent="0.4">
      <c r="C1688" s="50"/>
    </row>
    <row r="1689" spans="3:3" x14ac:dyDescent="0.4">
      <c r="C1689" s="50"/>
    </row>
    <row r="1690" spans="3:3" x14ac:dyDescent="0.4">
      <c r="C1690" s="50"/>
    </row>
    <row r="1691" spans="3:3" x14ac:dyDescent="0.4">
      <c r="C1691" s="50"/>
    </row>
    <row r="1692" spans="3:3" x14ac:dyDescent="0.4">
      <c r="C1692" s="50"/>
    </row>
    <row r="1693" spans="3:3" x14ac:dyDescent="0.4">
      <c r="C1693" s="50"/>
    </row>
    <row r="1694" spans="3:3" x14ac:dyDescent="0.4">
      <c r="C1694" s="50"/>
    </row>
    <row r="1695" spans="3:3" x14ac:dyDescent="0.4">
      <c r="C1695" s="50"/>
    </row>
    <row r="1696" spans="3:3" x14ac:dyDescent="0.4">
      <c r="C1696" s="50"/>
    </row>
    <row r="1697" spans="3:3" x14ac:dyDescent="0.4">
      <c r="C1697" s="50"/>
    </row>
    <row r="1698" spans="3:3" x14ac:dyDescent="0.4">
      <c r="C1698" s="50"/>
    </row>
    <row r="1699" spans="3:3" x14ac:dyDescent="0.4">
      <c r="C1699" s="50"/>
    </row>
    <row r="1700" spans="3:3" x14ac:dyDescent="0.4">
      <c r="C1700" s="50"/>
    </row>
    <row r="1701" spans="3:3" x14ac:dyDescent="0.4">
      <c r="C1701" s="50"/>
    </row>
    <row r="1702" spans="3:3" x14ac:dyDescent="0.4">
      <c r="C1702" s="50"/>
    </row>
    <row r="1703" spans="3:3" x14ac:dyDescent="0.4">
      <c r="C1703" s="50"/>
    </row>
    <row r="1704" spans="3:3" x14ac:dyDescent="0.4">
      <c r="C1704" s="50"/>
    </row>
    <row r="1705" spans="3:3" x14ac:dyDescent="0.4">
      <c r="C1705" s="50"/>
    </row>
    <row r="1706" spans="3:3" x14ac:dyDescent="0.4">
      <c r="C1706" s="50"/>
    </row>
    <row r="1707" spans="3:3" x14ac:dyDescent="0.4">
      <c r="C1707" s="50"/>
    </row>
    <row r="1708" spans="3:3" x14ac:dyDescent="0.4">
      <c r="C1708" s="50"/>
    </row>
    <row r="1709" spans="3:3" x14ac:dyDescent="0.4">
      <c r="C1709" s="50"/>
    </row>
    <row r="1710" spans="3:3" x14ac:dyDescent="0.4">
      <c r="C1710" s="50"/>
    </row>
    <row r="1711" spans="3:3" x14ac:dyDescent="0.4">
      <c r="C1711" s="50"/>
    </row>
    <row r="1712" spans="3:3" x14ac:dyDescent="0.4">
      <c r="C1712" s="50"/>
    </row>
    <row r="1713" spans="3:3" x14ac:dyDescent="0.4">
      <c r="C1713" s="50"/>
    </row>
    <row r="1714" spans="3:3" x14ac:dyDescent="0.4">
      <c r="C1714" s="50"/>
    </row>
    <row r="1715" spans="3:3" x14ac:dyDescent="0.4">
      <c r="C1715" s="50"/>
    </row>
    <row r="1716" spans="3:3" x14ac:dyDescent="0.4">
      <c r="C1716" s="50"/>
    </row>
    <row r="1717" spans="3:3" x14ac:dyDescent="0.4">
      <c r="C1717" s="50"/>
    </row>
    <row r="1718" spans="3:3" x14ac:dyDescent="0.4">
      <c r="C1718" s="50"/>
    </row>
    <row r="1719" spans="3:3" x14ac:dyDescent="0.4">
      <c r="C1719" s="50"/>
    </row>
    <row r="1720" spans="3:3" x14ac:dyDescent="0.4">
      <c r="C1720" s="50"/>
    </row>
    <row r="1721" spans="3:3" x14ac:dyDescent="0.4">
      <c r="C1721" s="50"/>
    </row>
    <row r="1722" spans="3:3" x14ac:dyDescent="0.4">
      <c r="C1722" s="50"/>
    </row>
    <row r="1723" spans="3:3" x14ac:dyDescent="0.4">
      <c r="C1723" s="50"/>
    </row>
    <row r="1724" spans="3:3" x14ac:dyDescent="0.4">
      <c r="C1724" s="50"/>
    </row>
    <row r="1725" spans="3:3" x14ac:dyDescent="0.4">
      <c r="C1725" s="50"/>
    </row>
    <row r="1726" spans="3:3" x14ac:dyDescent="0.4">
      <c r="C1726" s="50"/>
    </row>
    <row r="1727" spans="3:3" x14ac:dyDescent="0.4">
      <c r="C1727" s="50"/>
    </row>
    <row r="1728" spans="3:3" x14ac:dyDescent="0.4">
      <c r="C1728" s="50"/>
    </row>
    <row r="1729" spans="3:3" x14ac:dyDescent="0.4">
      <c r="C1729" s="50"/>
    </row>
    <row r="1730" spans="3:3" x14ac:dyDescent="0.4">
      <c r="C1730" s="50"/>
    </row>
    <row r="1731" spans="3:3" x14ac:dyDescent="0.4">
      <c r="C1731" s="50"/>
    </row>
    <row r="1732" spans="3:3" x14ac:dyDescent="0.4">
      <c r="C1732" s="50"/>
    </row>
    <row r="1733" spans="3:3" x14ac:dyDescent="0.4">
      <c r="C1733" s="50"/>
    </row>
    <row r="1734" spans="3:3" x14ac:dyDescent="0.4">
      <c r="C1734" s="50"/>
    </row>
    <row r="1735" spans="3:3" x14ac:dyDescent="0.4">
      <c r="C1735" s="50"/>
    </row>
    <row r="1736" spans="3:3" x14ac:dyDescent="0.4">
      <c r="C1736" s="50"/>
    </row>
    <row r="1737" spans="3:3" x14ac:dyDescent="0.4">
      <c r="C1737" s="50"/>
    </row>
    <row r="1738" spans="3:3" x14ac:dyDescent="0.4">
      <c r="C1738" s="50"/>
    </row>
    <row r="1739" spans="3:3" x14ac:dyDescent="0.4">
      <c r="C1739" s="50"/>
    </row>
    <row r="1740" spans="3:3" x14ac:dyDescent="0.4">
      <c r="C1740" s="50"/>
    </row>
    <row r="1741" spans="3:3" x14ac:dyDescent="0.4">
      <c r="C1741" s="50"/>
    </row>
    <row r="1742" spans="3:3" x14ac:dyDescent="0.4">
      <c r="C1742" s="50"/>
    </row>
    <row r="1743" spans="3:3" x14ac:dyDescent="0.4">
      <c r="C1743" s="50"/>
    </row>
    <row r="1744" spans="3:3" x14ac:dyDescent="0.4">
      <c r="C1744" s="50"/>
    </row>
    <row r="1745" spans="3:3" x14ac:dyDescent="0.4">
      <c r="C1745" s="50"/>
    </row>
    <row r="1746" spans="3:3" x14ac:dyDescent="0.4">
      <c r="C1746" s="50"/>
    </row>
    <row r="1747" spans="3:3" x14ac:dyDescent="0.4">
      <c r="C1747" s="50"/>
    </row>
    <row r="1748" spans="3:3" x14ac:dyDescent="0.4">
      <c r="C1748" s="50"/>
    </row>
    <row r="1749" spans="3:3" x14ac:dyDescent="0.4">
      <c r="C1749" s="50"/>
    </row>
    <row r="1750" spans="3:3" x14ac:dyDescent="0.4">
      <c r="C1750" s="50"/>
    </row>
    <row r="1751" spans="3:3" x14ac:dyDescent="0.4">
      <c r="C1751" s="50"/>
    </row>
    <row r="1752" spans="3:3" x14ac:dyDescent="0.4">
      <c r="C1752" s="50"/>
    </row>
    <row r="1753" spans="3:3" x14ac:dyDescent="0.4">
      <c r="C1753" s="50"/>
    </row>
    <row r="1754" spans="3:3" x14ac:dyDescent="0.4">
      <c r="C1754" s="50"/>
    </row>
    <row r="1755" spans="3:3" x14ac:dyDescent="0.4">
      <c r="C1755" s="50"/>
    </row>
    <row r="1756" spans="3:3" x14ac:dyDescent="0.4">
      <c r="C1756" s="50"/>
    </row>
    <row r="1757" spans="3:3" x14ac:dyDescent="0.4">
      <c r="C1757" s="50"/>
    </row>
    <row r="1758" spans="3:3" x14ac:dyDescent="0.4">
      <c r="C1758" s="50"/>
    </row>
    <row r="1759" spans="3:3" x14ac:dyDescent="0.4">
      <c r="C1759" s="50"/>
    </row>
    <row r="1760" spans="3:3" x14ac:dyDescent="0.4">
      <c r="C1760" s="50"/>
    </row>
    <row r="1761" spans="3:3" x14ac:dyDescent="0.4">
      <c r="C1761" s="50"/>
    </row>
    <row r="1762" spans="3:3" x14ac:dyDescent="0.4">
      <c r="C1762" s="50"/>
    </row>
    <row r="1763" spans="3:3" x14ac:dyDescent="0.4">
      <c r="C1763" s="50"/>
    </row>
    <row r="1764" spans="3:3" x14ac:dyDescent="0.4">
      <c r="C1764" s="50"/>
    </row>
    <row r="1765" spans="3:3" x14ac:dyDescent="0.4">
      <c r="C1765" s="50"/>
    </row>
    <row r="1766" spans="3:3" x14ac:dyDescent="0.4">
      <c r="C1766" s="50"/>
    </row>
    <row r="1767" spans="3:3" x14ac:dyDescent="0.4">
      <c r="C1767" s="50"/>
    </row>
    <row r="1768" spans="3:3" x14ac:dyDescent="0.4">
      <c r="C1768" s="50"/>
    </row>
    <row r="1769" spans="3:3" x14ac:dyDescent="0.4">
      <c r="C1769" s="50"/>
    </row>
    <row r="1770" spans="3:3" x14ac:dyDescent="0.4">
      <c r="C1770" s="50"/>
    </row>
    <row r="1771" spans="3:3" x14ac:dyDescent="0.4">
      <c r="C1771" s="50"/>
    </row>
    <row r="1772" spans="3:3" x14ac:dyDescent="0.4">
      <c r="C1772" s="50"/>
    </row>
    <row r="1773" spans="3:3" x14ac:dyDescent="0.4">
      <c r="C1773" s="50"/>
    </row>
    <row r="1774" spans="3:3" x14ac:dyDescent="0.4">
      <c r="C1774" s="50"/>
    </row>
    <row r="1775" spans="3:3" x14ac:dyDescent="0.4">
      <c r="C1775" s="50"/>
    </row>
    <row r="1776" spans="3:3" x14ac:dyDescent="0.4">
      <c r="C1776" s="50"/>
    </row>
    <row r="1777" spans="3:3" x14ac:dyDescent="0.4">
      <c r="C1777" s="50"/>
    </row>
    <row r="1778" spans="3:3" x14ac:dyDescent="0.4">
      <c r="C1778" s="50"/>
    </row>
    <row r="1779" spans="3:3" x14ac:dyDescent="0.4">
      <c r="C1779" s="50"/>
    </row>
    <row r="1780" spans="3:3" x14ac:dyDescent="0.4">
      <c r="C1780" s="50"/>
    </row>
    <row r="1781" spans="3:3" x14ac:dyDescent="0.4">
      <c r="C1781" s="50"/>
    </row>
    <row r="1782" spans="3:3" x14ac:dyDescent="0.4">
      <c r="C1782" s="50"/>
    </row>
    <row r="1783" spans="3:3" x14ac:dyDescent="0.4">
      <c r="C1783" s="50"/>
    </row>
    <row r="1784" spans="3:3" x14ac:dyDescent="0.4">
      <c r="C1784" s="50"/>
    </row>
    <row r="1785" spans="3:3" x14ac:dyDescent="0.4">
      <c r="C1785" s="50"/>
    </row>
    <row r="1786" spans="3:3" x14ac:dyDescent="0.4">
      <c r="C1786" s="50"/>
    </row>
    <row r="1787" spans="3:3" x14ac:dyDescent="0.4">
      <c r="C1787" s="50"/>
    </row>
    <row r="1788" spans="3:3" x14ac:dyDescent="0.4">
      <c r="C1788" s="50"/>
    </row>
    <row r="1789" spans="3:3" x14ac:dyDescent="0.4">
      <c r="C1789" s="50"/>
    </row>
    <row r="1790" spans="3:3" x14ac:dyDescent="0.4">
      <c r="C1790" s="50"/>
    </row>
    <row r="1791" spans="3:3" x14ac:dyDescent="0.4">
      <c r="C1791" s="50"/>
    </row>
    <row r="1792" spans="3:3" x14ac:dyDescent="0.4">
      <c r="C1792" s="50"/>
    </row>
    <row r="1793" spans="3:3" x14ac:dyDescent="0.4">
      <c r="C1793" s="50"/>
    </row>
    <row r="1794" spans="3:3" x14ac:dyDescent="0.4">
      <c r="C1794" s="50"/>
    </row>
    <row r="1795" spans="3:3" x14ac:dyDescent="0.4">
      <c r="C1795" s="50"/>
    </row>
    <row r="1796" spans="3:3" x14ac:dyDescent="0.4">
      <c r="C1796" s="50"/>
    </row>
    <row r="1797" spans="3:3" x14ac:dyDescent="0.4">
      <c r="C1797" s="50"/>
    </row>
    <row r="1798" spans="3:3" x14ac:dyDescent="0.4">
      <c r="C1798" s="50"/>
    </row>
    <row r="1799" spans="3:3" x14ac:dyDescent="0.4">
      <c r="C1799" s="50"/>
    </row>
    <row r="1800" spans="3:3" x14ac:dyDescent="0.4">
      <c r="C1800" s="50"/>
    </row>
    <row r="1801" spans="3:3" x14ac:dyDescent="0.4">
      <c r="C1801" s="50"/>
    </row>
    <row r="1802" spans="3:3" x14ac:dyDescent="0.4">
      <c r="C1802" s="50"/>
    </row>
    <row r="1803" spans="3:3" x14ac:dyDescent="0.4">
      <c r="C1803" s="50"/>
    </row>
    <row r="1804" spans="3:3" x14ac:dyDescent="0.4">
      <c r="C1804" s="50"/>
    </row>
    <row r="1805" spans="3:3" x14ac:dyDescent="0.4">
      <c r="C1805" s="50"/>
    </row>
    <row r="1806" spans="3:3" x14ac:dyDescent="0.4">
      <c r="C1806" s="50"/>
    </row>
    <row r="1807" spans="3:3" x14ac:dyDescent="0.4">
      <c r="C1807" s="50"/>
    </row>
    <row r="1808" spans="3:3" x14ac:dyDescent="0.4">
      <c r="C1808" s="50"/>
    </row>
    <row r="1809" spans="3:3" x14ac:dyDescent="0.4">
      <c r="C1809" s="50"/>
    </row>
    <row r="1810" spans="3:3" x14ac:dyDescent="0.4">
      <c r="C1810" s="50"/>
    </row>
    <row r="1811" spans="3:3" x14ac:dyDescent="0.4">
      <c r="C1811" s="50"/>
    </row>
    <row r="1812" spans="3:3" x14ac:dyDescent="0.4">
      <c r="C1812" s="50"/>
    </row>
    <row r="1813" spans="3:3" x14ac:dyDescent="0.4">
      <c r="C1813" s="50"/>
    </row>
    <row r="1814" spans="3:3" x14ac:dyDescent="0.4">
      <c r="C1814" s="50"/>
    </row>
    <row r="1815" spans="3:3" x14ac:dyDescent="0.4">
      <c r="C1815" s="50"/>
    </row>
    <row r="1816" spans="3:3" x14ac:dyDescent="0.4">
      <c r="C1816" s="50"/>
    </row>
    <row r="1817" spans="3:3" x14ac:dyDescent="0.4">
      <c r="C1817" s="50"/>
    </row>
    <row r="1818" spans="3:3" x14ac:dyDescent="0.4">
      <c r="C1818" s="50"/>
    </row>
    <row r="1819" spans="3:3" x14ac:dyDescent="0.4">
      <c r="C1819" s="50"/>
    </row>
    <row r="1820" spans="3:3" x14ac:dyDescent="0.4">
      <c r="C1820" s="50"/>
    </row>
    <row r="1821" spans="3:3" x14ac:dyDescent="0.4">
      <c r="C1821" s="50"/>
    </row>
    <row r="1822" spans="3:3" x14ac:dyDescent="0.4">
      <c r="C1822" s="50"/>
    </row>
    <row r="1823" spans="3:3" x14ac:dyDescent="0.4">
      <c r="C1823" s="50"/>
    </row>
    <row r="1824" spans="3:3" x14ac:dyDescent="0.4">
      <c r="C1824" s="50"/>
    </row>
    <row r="1825" spans="3:3" x14ac:dyDescent="0.4">
      <c r="C1825" s="50"/>
    </row>
    <row r="1826" spans="3:3" x14ac:dyDescent="0.4">
      <c r="C1826" s="50"/>
    </row>
    <row r="1827" spans="3:3" x14ac:dyDescent="0.4">
      <c r="C1827" s="50"/>
    </row>
    <row r="1828" spans="3:3" x14ac:dyDescent="0.4">
      <c r="C1828" s="50"/>
    </row>
    <row r="1829" spans="3:3" x14ac:dyDescent="0.4">
      <c r="C1829" s="50"/>
    </row>
    <row r="1830" spans="3:3" x14ac:dyDescent="0.4">
      <c r="C1830" s="50"/>
    </row>
    <row r="1831" spans="3:3" x14ac:dyDescent="0.4">
      <c r="C1831" s="50"/>
    </row>
    <row r="1832" spans="3:3" x14ac:dyDescent="0.4">
      <c r="C1832" s="50"/>
    </row>
    <row r="1833" spans="3:3" x14ac:dyDescent="0.4">
      <c r="C1833" s="50"/>
    </row>
    <row r="1834" spans="3:3" x14ac:dyDescent="0.4">
      <c r="C1834" s="50"/>
    </row>
    <row r="1835" spans="3:3" x14ac:dyDescent="0.4">
      <c r="C1835" s="50"/>
    </row>
    <row r="1836" spans="3:3" x14ac:dyDescent="0.4">
      <c r="C1836" s="50"/>
    </row>
    <row r="1837" spans="3:3" x14ac:dyDescent="0.4">
      <c r="C1837" s="50"/>
    </row>
    <row r="1838" spans="3:3" x14ac:dyDescent="0.4">
      <c r="C1838" s="50"/>
    </row>
    <row r="1839" spans="3:3" x14ac:dyDescent="0.4">
      <c r="C1839" s="50"/>
    </row>
    <row r="1840" spans="3:3" x14ac:dyDescent="0.4">
      <c r="C1840" s="50"/>
    </row>
    <row r="1841" spans="3:3" x14ac:dyDescent="0.4">
      <c r="C1841" s="50"/>
    </row>
    <row r="1842" spans="3:3" x14ac:dyDescent="0.4">
      <c r="C1842" s="50"/>
    </row>
    <row r="1843" spans="3:3" x14ac:dyDescent="0.4">
      <c r="C1843" s="50"/>
    </row>
    <row r="1844" spans="3:3" x14ac:dyDescent="0.4">
      <c r="C1844" s="50"/>
    </row>
    <row r="1845" spans="3:3" x14ac:dyDescent="0.4">
      <c r="C1845" s="50"/>
    </row>
    <row r="1846" spans="3:3" x14ac:dyDescent="0.4">
      <c r="C1846" s="50"/>
    </row>
    <row r="1847" spans="3:3" x14ac:dyDescent="0.4">
      <c r="C1847" s="50"/>
    </row>
    <row r="1848" spans="3:3" x14ac:dyDescent="0.4">
      <c r="C1848" s="50"/>
    </row>
    <row r="1849" spans="3:3" x14ac:dyDescent="0.4">
      <c r="C1849" s="50"/>
    </row>
    <row r="1850" spans="3:3" x14ac:dyDescent="0.4">
      <c r="C1850" s="50"/>
    </row>
    <row r="1851" spans="3:3" x14ac:dyDescent="0.4">
      <c r="C1851" s="50"/>
    </row>
    <row r="1852" spans="3:3" x14ac:dyDescent="0.4">
      <c r="C1852" s="50"/>
    </row>
    <row r="1853" spans="3:3" x14ac:dyDescent="0.4">
      <c r="C1853" s="50"/>
    </row>
    <row r="1854" spans="3:3" x14ac:dyDescent="0.4">
      <c r="C1854" s="50"/>
    </row>
    <row r="1855" spans="3:3" x14ac:dyDescent="0.4">
      <c r="C1855" s="50"/>
    </row>
    <row r="1856" spans="3:3" x14ac:dyDescent="0.4">
      <c r="C1856" s="50"/>
    </row>
    <row r="1857" spans="3:3" x14ac:dyDescent="0.4">
      <c r="C1857" s="50"/>
    </row>
    <row r="1858" spans="3:3" x14ac:dyDescent="0.4">
      <c r="C1858" s="50"/>
    </row>
    <row r="1859" spans="3:3" x14ac:dyDescent="0.4">
      <c r="C1859" s="50"/>
    </row>
    <row r="1860" spans="3:3" x14ac:dyDescent="0.4">
      <c r="C1860" s="50"/>
    </row>
    <row r="1861" spans="3:3" x14ac:dyDescent="0.4">
      <c r="C1861" s="50"/>
    </row>
    <row r="1862" spans="3:3" x14ac:dyDescent="0.4">
      <c r="C1862" s="50"/>
    </row>
    <row r="1863" spans="3:3" x14ac:dyDescent="0.4">
      <c r="C1863" s="50"/>
    </row>
    <row r="1864" spans="3:3" x14ac:dyDescent="0.4">
      <c r="C1864" s="50"/>
    </row>
    <row r="1865" spans="3:3" x14ac:dyDescent="0.4">
      <c r="C1865" s="50"/>
    </row>
    <row r="1866" spans="3:3" x14ac:dyDescent="0.4">
      <c r="C1866" s="50"/>
    </row>
    <row r="1867" spans="3:3" x14ac:dyDescent="0.4">
      <c r="C1867" s="50"/>
    </row>
    <row r="1868" spans="3:3" x14ac:dyDescent="0.4">
      <c r="C1868" s="50"/>
    </row>
    <row r="1869" spans="3:3" x14ac:dyDescent="0.4">
      <c r="C1869" s="50"/>
    </row>
    <row r="1870" spans="3:3" x14ac:dyDescent="0.4">
      <c r="C1870" s="50"/>
    </row>
    <row r="1871" spans="3:3" x14ac:dyDescent="0.4">
      <c r="C1871" s="50"/>
    </row>
    <row r="1872" spans="3:3" x14ac:dyDescent="0.4">
      <c r="C1872" s="50"/>
    </row>
    <row r="1873" spans="3:3" x14ac:dyDescent="0.4">
      <c r="C1873" s="50"/>
    </row>
    <row r="1874" spans="3:3" x14ac:dyDescent="0.4">
      <c r="C1874" s="50"/>
    </row>
    <row r="1875" spans="3:3" x14ac:dyDescent="0.4">
      <c r="C1875" s="50"/>
    </row>
    <row r="1876" spans="3:3" x14ac:dyDescent="0.4">
      <c r="C1876" s="50"/>
    </row>
    <row r="1877" spans="3:3" x14ac:dyDescent="0.4">
      <c r="C1877" s="50"/>
    </row>
    <row r="1878" spans="3:3" x14ac:dyDescent="0.4">
      <c r="C1878" s="50"/>
    </row>
    <row r="1879" spans="3:3" x14ac:dyDescent="0.4">
      <c r="C1879" s="50"/>
    </row>
    <row r="1880" spans="3:3" x14ac:dyDescent="0.4">
      <c r="C1880" s="50"/>
    </row>
    <row r="1881" spans="3:3" x14ac:dyDescent="0.4">
      <c r="C1881" s="50"/>
    </row>
    <row r="1882" spans="3:3" x14ac:dyDescent="0.4">
      <c r="C1882" s="50"/>
    </row>
    <row r="1883" spans="3:3" x14ac:dyDescent="0.4">
      <c r="C1883" s="50"/>
    </row>
    <row r="1884" spans="3:3" x14ac:dyDescent="0.4">
      <c r="C1884" s="50"/>
    </row>
    <row r="1885" spans="3:3" x14ac:dyDescent="0.4">
      <c r="C1885" s="50"/>
    </row>
    <row r="1886" spans="3:3" x14ac:dyDescent="0.4">
      <c r="C1886" s="50"/>
    </row>
    <row r="1887" spans="3:3" x14ac:dyDescent="0.4">
      <c r="C1887" s="50"/>
    </row>
    <row r="1888" spans="3:3" x14ac:dyDescent="0.4">
      <c r="C1888" s="50"/>
    </row>
    <row r="1889" spans="3:3" x14ac:dyDescent="0.4">
      <c r="C1889" s="50"/>
    </row>
    <row r="1890" spans="3:3" x14ac:dyDescent="0.4">
      <c r="C1890" s="50"/>
    </row>
    <row r="1891" spans="3:3" x14ac:dyDescent="0.4">
      <c r="C1891" s="50"/>
    </row>
    <row r="1892" spans="3:3" x14ac:dyDescent="0.4">
      <c r="C1892" s="50"/>
    </row>
    <row r="1893" spans="3:3" x14ac:dyDescent="0.4">
      <c r="C1893" s="50"/>
    </row>
    <row r="1894" spans="3:3" x14ac:dyDescent="0.4">
      <c r="C1894" s="50"/>
    </row>
    <row r="1895" spans="3:3" x14ac:dyDescent="0.4">
      <c r="C1895" s="50"/>
    </row>
    <row r="1896" spans="3:3" x14ac:dyDescent="0.4">
      <c r="C1896" s="50"/>
    </row>
    <row r="1897" spans="3:3" x14ac:dyDescent="0.4">
      <c r="C1897" s="50"/>
    </row>
    <row r="1898" spans="3:3" x14ac:dyDescent="0.4">
      <c r="C1898" s="50"/>
    </row>
    <row r="1899" spans="3:3" x14ac:dyDescent="0.4">
      <c r="C1899" s="50"/>
    </row>
    <row r="1900" spans="3:3" x14ac:dyDescent="0.4">
      <c r="C1900" s="50"/>
    </row>
    <row r="1901" spans="3:3" x14ac:dyDescent="0.4">
      <c r="C1901" s="50"/>
    </row>
    <row r="1902" spans="3:3" x14ac:dyDescent="0.4">
      <c r="C1902" s="50"/>
    </row>
    <row r="1903" spans="3:3" x14ac:dyDescent="0.4">
      <c r="C1903" s="50"/>
    </row>
    <row r="1904" spans="3:3" x14ac:dyDescent="0.4">
      <c r="C1904" s="50"/>
    </row>
    <row r="1905" spans="3:3" x14ac:dyDescent="0.4">
      <c r="C1905" s="50"/>
    </row>
    <row r="1906" spans="3:3" x14ac:dyDescent="0.4">
      <c r="C1906" s="50"/>
    </row>
    <row r="1907" spans="3:3" x14ac:dyDescent="0.4">
      <c r="C1907" s="50"/>
    </row>
    <row r="1908" spans="3:3" x14ac:dyDescent="0.4">
      <c r="C1908" s="50"/>
    </row>
    <row r="1909" spans="3:3" x14ac:dyDescent="0.4">
      <c r="C1909" s="50"/>
    </row>
    <row r="1910" spans="3:3" x14ac:dyDescent="0.4">
      <c r="C1910" s="50"/>
    </row>
    <row r="1911" spans="3:3" x14ac:dyDescent="0.4">
      <c r="C1911" s="50"/>
    </row>
    <row r="1912" spans="3:3" x14ac:dyDescent="0.4">
      <c r="C1912" s="50"/>
    </row>
    <row r="1913" spans="3:3" x14ac:dyDescent="0.4">
      <c r="C1913" s="50"/>
    </row>
    <row r="1914" spans="3:3" x14ac:dyDescent="0.4">
      <c r="C1914" s="50"/>
    </row>
    <row r="1915" spans="3:3" x14ac:dyDescent="0.4">
      <c r="C1915" s="50"/>
    </row>
    <row r="1916" spans="3:3" x14ac:dyDescent="0.4">
      <c r="C1916" s="50"/>
    </row>
    <row r="1917" spans="3:3" x14ac:dyDescent="0.4">
      <c r="C1917" s="50"/>
    </row>
    <row r="1918" spans="3:3" x14ac:dyDescent="0.4">
      <c r="C1918" s="50"/>
    </row>
    <row r="1919" spans="3:3" x14ac:dyDescent="0.4">
      <c r="C1919" s="50"/>
    </row>
    <row r="1920" spans="3:3" x14ac:dyDescent="0.4">
      <c r="C1920" s="50"/>
    </row>
    <row r="1921" spans="3:3" x14ac:dyDescent="0.4">
      <c r="C1921" s="50"/>
    </row>
    <row r="1922" spans="3:3" x14ac:dyDescent="0.4">
      <c r="C1922" s="50"/>
    </row>
    <row r="1923" spans="3:3" x14ac:dyDescent="0.4">
      <c r="C1923" s="50"/>
    </row>
    <row r="1924" spans="3:3" x14ac:dyDescent="0.4">
      <c r="C1924" s="50"/>
    </row>
    <row r="1925" spans="3:3" x14ac:dyDescent="0.4">
      <c r="C1925" s="50"/>
    </row>
    <row r="1926" spans="3:3" x14ac:dyDescent="0.4">
      <c r="C1926" s="50"/>
    </row>
    <row r="1927" spans="3:3" x14ac:dyDescent="0.4">
      <c r="C1927" s="50"/>
    </row>
    <row r="1928" spans="3:3" x14ac:dyDescent="0.4">
      <c r="C1928" s="50"/>
    </row>
    <row r="1929" spans="3:3" x14ac:dyDescent="0.4">
      <c r="C1929" s="50"/>
    </row>
    <row r="1930" spans="3:3" x14ac:dyDescent="0.4">
      <c r="C1930" s="50"/>
    </row>
    <row r="1931" spans="3:3" x14ac:dyDescent="0.4">
      <c r="C1931" s="50"/>
    </row>
    <row r="1932" spans="3:3" x14ac:dyDescent="0.4">
      <c r="C1932" s="50"/>
    </row>
    <row r="1933" spans="3:3" x14ac:dyDescent="0.4">
      <c r="C1933" s="50"/>
    </row>
    <row r="1934" spans="3:3" x14ac:dyDescent="0.4">
      <c r="C1934" s="50"/>
    </row>
    <row r="1935" spans="3:3" x14ac:dyDescent="0.4">
      <c r="C1935" s="50"/>
    </row>
    <row r="1936" spans="3:3" x14ac:dyDescent="0.4">
      <c r="C1936" s="50"/>
    </row>
    <row r="1937" spans="3:3" x14ac:dyDescent="0.4">
      <c r="C1937" s="50"/>
    </row>
    <row r="1938" spans="3:3" x14ac:dyDescent="0.4">
      <c r="C1938" s="50"/>
    </row>
    <row r="1939" spans="3:3" x14ac:dyDescent="0.4">
      <c r="C1939" s="50"/>
    </row>
    <row r="1940" spans="3:3" x14ac:dyDescent="0.4">
      <c r="C1940" s="50"/>
    </row>
    <row r="1941" spans="3:3" x14ac:dyDescent="0.4">
      <c r="C1941" s="50"/>
    </row>
    <row r="1942" spans="3:3" x14ac:dyDescent="0.4">
      <c r="C1942" s="50"/>
    </row>
    <row r="1943" spans="3:3" x14ac:dyDescent="0.4">
      <c r="C1943" s="50"/>
    </row>
    <row r="1944" spans="3:3" x14ac:dyDescent="0.4">
      <c r="C1944" s="50"/>
    </row>
    <row r="1945" spans="3:3" x14ac:dyDescent="0.4">
      <c r="C1945" s="50"/>
    </row>
    <row r="1946" spans="3:3" x14ac:dyDescent="0.4">
      <c r="C1946" s="50"/>
    </row>
    <row r="1947" spans="3:3" x14ac:dyDescent="0.4">
      <c r="C1947" s="50"/>
    </row>
    <row r="1948" spans="3:3" x14ac:dyDescent="0.4">
      <c r="C1948" s="50"/>
    </row>
    <row r="1949" spans="3:3" x14ac:dyDescent="0.4">
      <c r="C1949" s="50"/>
    </row>
    <row r="1950" spans="3:3" x14ac:dyDescent="0.4">
      <c r="C1950" s="50"/>
    </row>
    <row r="1951" spans="3:3" x14ac:dyDescent="0.4">
      <c r="C1951" s="50"/>
    </row>
    <row r="1952" spans="3:3" x14ac:dyDescent="0.4">
      <c r="C1952" s="50"/>
    </row>
    <row r="1953" spans="3:3" x14ac:dyDescent="0.4">
      <c r="C1953" s="50"/>
    </row>
    <row r="1954" spans="3:3" x14ac:dyDescent="0.4">
      <c r="C1954" s="50"/>
    </row>
    <row r="1955" spans="3:3" x14ac:dyDescent="0.4">
      <c r="C1955" s="50"/>
    </row>
    <row r="1956" spans="3:3" x14ac:dyDescent="0.4">
      <c r="C1956" s="50"/>
    </row>
    <row r="1957" spans="3:3" x14ac:dyDescent="0.4">
      <c r="C1957" s="50"/>
    </row>
    <row r="1958" spans="3:3" x14ac:dyDescent="0.4">
      <c r="C1958" s="50"/>
    </row>
    <row r="1959" spans="3:3" x14ac:dyDescent="0.4">
      <c r="C1959" s="50"/>
    </row>
    <row r="1960" spans="3:3" x14ac:dyDescent="0.4">
      <c r="C1960" s="50"/>
    </row>
    <row r="1961" spans="3:3" x14ac:dyDescent="0.4">
      <c r="C1961" s="50"/>
    </row>
    <row r="1962" spans="3:3" x14ac:dyDescent="0.4">
      <c r="C1962" s="50"/>
    </row>
    <row r="1963" spans="3:3" x14ac:dyDescent="0.4">
      <c r="C1963" s="50"/>
    </row>
    <row r="1964" spans="3:3" x14ac:dyDescent="0.4">
      <c r="C1964" s="50"/>
    </row>
    <row r="1965" spans="3:3" x14ac:dyDescent="0.4">
      <c r="C1965" s="50"/>
    </row>
    <row r="1966" spans="3:3" x14ac:dyDescent="0.4">
      <c r="C1966" s="50"/>
    </row>
    <row r="1967" spans="3:3" x14ac:dyDescent="0.4">
      <c r="C1967" s="50"/>
    </row>
    <row r="1968" spans="3:3" x14ac:dyDescent="0.4">
      <c r="C1968" s="50"/>
    </row>
    <row r="1969" spans="3:3" x14ac:dyDescent="0.4">
      <c r="C1969" s="50"/>
    </row>
    <row r="1970" spans="3:3" x14ac:dyDescent="0.4">
      <c r="C1970" s="50"/>
    </row>
    <row r="1971" spans="3:3" x14ac:dyDescent="0.4">
      <c r="C1971" s="50"/>
    </row>
    <row r="1972" spans="3:3" x14ac:dyDescent="0.4">
      <c r="C1972" s="50"/>
    </row>
    <row r="1973" spans="3:3" x14ac:dyDescent="0.4">
      <c r="C1973" s="50"/>
    </row>
    <row r="1974" spans="3:3" x14ac:dyDescent="0.4">
      <c r="C1974" s="50"/>
    </row>
    <row r="1975" spans="3:3" x14ac:dyDescent="0.4">
      <c r="C1975" s="50"/>
    </row>
    <row r="1976" spans="3:3" x14ac:dyDescent="0.4">
      <c r="C1976" s="50"/>
    </row>
    <row r="1977" spans="3:3" x14ac:dyDescent="0.4">
      <c r="C1977" s="50"/>
    </row>
    <row r="1978" spans="3:3" x14ac:dyDescent="0.4">
      <c r="C1978" s="50"/>
    </row>
    <row r="1979" spans="3:3" x14ac:dyDescent="0.4">
      <c r="C1979" s="50"/>
    </row>
    <row r="1980" spans="3:3" x14ac:dyDescent="0.4">
      <c r="C1980" s="50"/>
    </row>
    <row r="1981" spans="3:3" x14ac:dyDescent="0.4">
      <c r="C1981" s="50"/>
    </row>
    <row r="1982" spans="3:3" x14ac:dyDescent="0.4">
      <c r="C1982" s="50"/>
    </row>
    <row r="1983" spans="3:3" x14ac:dyDescent="0.4">
      <c r="C1983" s="50"/>
    </row>
    <row r="1984" spans="3:3" x14ac:dyDescent="0.4">
      <c r="C1984" s="50"/>
    </row>
    <row r="1985" spans="3:3" x14ac:dyDescent="0.4">
      <c r="C1985" s="50"/>
    </row>
    <row r="1986" spans="3:3" x14ac:dyDescent="0.4">
      <c r="C1986" s="50"/>
    </row>
    <row r="1987" spans="3:3" x14ac:dyDescent="0.4">
      <c r="C1987" s="50"/>
    </row>
    <row r="1988" spans="3:3" x14ac:dyDescent="0.4">
      <c r="C1988" s="50"/>
    </row>
    <row r="1989" spans="3:3" x14ac:dyDescent="0.4">
      <c r="C1989" s="50"/>
    </row>
    <row r="1990" spans="3:3" x14ac:dyDescent="0.4">
      <c r="C1990" s="50"/>
    </row>
    <row r="1991" spans="3:3" x14ac:dyDescent="0.4">
      <c r="C1991" s="50"/>
    </row>
    <row r="1992" spans="3:3" x14ac:dyDescent="0.4">
      <c r="C1992" s="50"/>
    </row>
    <row r="1993" spans="3:3" x14ac:dyDescent="0.4">
      <c r="C1993" s="50"/>
    </row>
    <row r="1994" spans="3:3" x14ac:dyDescent="0.4">
      <c r="C1994" s="50"/>
    </row>
    <row r="1995" spans="3:3" x14ac:dyDescent="0.4">
      <c r="C1995" s="50"/>
    </row>
    <row r="1996" spans="3:3" x14ac:dyDescent="0.4">
      <c r="C1996" s="50"/>
    </row>
    <row r="1997" spans="3:3" x14ac:dyDescent="0.4">
      <c r="C1997" s="50"/>
    </row>
    <row r="1998" spans="3:3" x14ac:dyDescent="0.4">
      <c r="C1998" s="50"/>
    </row>
    <row r="1999" spans="3:3" x14ac:dyDescent="0.4">
      <c r="C1999" s="50"/>
    </row>
    <row r="2000" spans="3:3" x14ac:dyDescent="0.4">
      <c r="C2000" s="50"/>
    </row>
    <row r="2001" spans="3:3" x14ac:dyDescent="0.4">
      <c r="C2001" s="50"/>
    </row>
    <row r="2002" spans="3:3" x14ac:dyDescent="0.4">
      <c r="C2002" s="50"/>
    </row>
    <row r="2003" spans="3:3" x14ac:dyDescent="0.4">
      <c r="C2003" s="50"/>
    </row>
    <row r="2004" spans="3:3" x14ac:dyDescent="0.4">
      <c r="C2004" s="50"/>
    </row>
    <row r="2005" spans="3:3" x14ac:dyDescent="0.4">
      <c r="C2005" s="50"/>
    </row>
    <row r="2006" spans="3:3" x14ac:dyDescent="0.4">
      <c r="C2006" s="50"/>
    </row>
    <row r="2007" spans="3:3" x14ac:dyDescent="0.4">
      <c r="C2007" s="50"/>
    </row>
    <row r="2008" spans="3:3" x14ac:dyDescent="0.4">
      <c r="C2008" s="50"/>
    </row>
    <row r="2009" spans="3:3" x14ac:dyDescent="0.4">
      <c r="C2009" s="50"/>
    </row>
    <row r="2010" spans="3:3" x14ac:dyDescent="0.4">
      <c r="C2010" s="50"/>
    </row>
    <row r="2011" spans="3:3" x14ac:dyDescent="0.4">
      <c r="C2011" s="50"/>
    </row>
    <row r="2012" spans="3:3" x14ac:dyDescent="0.4">
      <c r="C2012" s="50"/>
    </row>
    <row r="2013" spans="3:3" x14ac:dyDescent="0.4">
      <c r="C2013" s="50"/>
    </row>
    <row r="2014" spans="3:3" x14ac:dyDescent="0.4">
      <c r="C2014" s="50"/>
    </row>
    <row r="2015" spans="3:3" x14ac:dyDescent="0.4">
      <c r="C2015" s="50"/>
    </row>
    <row r="2016" spans="3:3" x14ac:dyDescent="0.4">
      <c r="C2016" s="50"/>
    </row>
    <row r="2017" spans="3:3" x14ac:dyDescent="0.4">
      <c r="C2017" s="50"/>
    </row>
    <row r="2018" spans="3:3" x14ac:dyDescent="0.4">
      <c r="C2018" s="50"/>
    </row>
    <row r="2019" spans="3:3" x14ac:dyDescent="0.4">
      <c r="C2019" s="50"/>
    </row>
    <row r="2020" spans="3:3" x14ac:dyDescent="0.4">
      <c r="C2020" s="50"/>
    </row>
    <row r="2021" spans="3:3" x14ac:dyDescent="0.4">
      <c r="C2021" s="50"/>
    </row>
    <row r="2022" spans="3:3" x14ac:dyDescent="0.4">
      <c r="C2022" s="50"/>
    </row>
    <row r="2023" spans="3:3" x14ac:dyDescent="0.4">
      <c r="C2023" s="50"/>
    </row>
    <row r="2024" spans="3:3" x14ac:dyDescent="0.4">
      <c r="C2024" s="50"/>
    </row>
    <row r="2025" spans="3:3" x14ac:dyDescent="0.4">
      <c r="C2025" s="50"/>
    </row>
    <row r="2026" spans="3:3" x14ac:dyDescent="0.4">
      <c r="C2026" s="50"/>
    </row>
    <row r="2027" spans="3:3" x14ac:dyDescent="0.4">
      <c r="C2027" s="50"/>
    </row>
    <row r="2028" spans="3:3" x14ac:dyDescent="0.4">
      <c r="C2028" s="50"/>
    </row>
    <row r="2029" spans="3:3" x14ac:dyDescent="0.4">
      <c r="C2029" s="50"/>
    </row>
    <row r="2030" spans="3:3" x14ac:dyDescent="0.4">
      <c r="C2030" s="50"/>
    </row>
    <row r="2031" spans="3:3" x14ac:dyDescent="0.4">
      <c r="C2031" s="50"/>
    </row>
    <row r="2032" spans="3:3" x14ac:dyDescent="0.4">
      <c r="C2032" s="50"/>
    </row>
    <row r="2033" spans="3:3" x14ac:dyDescent="0.4">
      <c r="C2033" s="50"/>
    </row>
    <row r="2034" spans="3:3" x14ac:dyDescent="0.4">
      <c r="C2034" s="50"/>
    </row>
    <row r="2035" spans="3:3" x14ac:dyDescent="0.4">
      <c r="C2035" s="50"/>
    </row>
    <row r="2036" spans="3:3" x14ac:dyDescent="0.4">
      <c r="C2036" s="50"/>
    </row>
    <row r="2037" spans="3:3" x14ac:dyDescent="0.4">
      <c r="C2037" s="50"/>
    </row>
    <row r="2038" spans="3:3" x14ac:dyDescent="0.4">
      <c r="C2038" s="50"/>
    </row>
    <row r="2039" spans="3:3" x14ac:dyDescent="0.4">
      <c r="C2039" s="50"/>
    </row>
    <row r="2040" spans="3:3" x14ac:dyDescent="0.4">
      <c r="C2040" s="50"/>
    </row>
    <row r="2041" spans="3:3" x14ac:dyDescent="0.4">
      <c r="C2041" s="50"/>
    </row>
    <row r="2042" spans="3:3" x14ac:dyDescent="0.4">
      <c r="C2042" s="50"/>
    </row>
    <row r="2043" spans="3:3" x14ac:dyDescent="0.4">
      <c r="C2043" s="50"/>
    </row>
    <row r="2044" spans="3:3" x14ac:dyDescent="0.4">
      <c r="C2044" s="50"/>
    </row>
    <row r="2045" spans="3:3" x14ac:dyDescent="0.4">
      <c r="C2045" s="50"/>
    </row>
    <row r="2046" spans="3:3" x14ac:dyDescent="0.4">
      <c r="C2046" s="50"/>
    </row>
    <row r="2047" spans="3:3" x14ac:dyDescent="0.4">
      <c r="C2047" s="50"/>
    </row>
    <row r="2048" spans="3:3" x14ac:dyDescent="0.4">
      <c r="C2048" s="50"/>
    </row>
    <row r="2049" spans="3:3" x14ac:dyDescent="0.4">
      <c r="C2049" s="50"/>
    </row>
    <row r="2050" spans="3:3" x14ac:dyDescent="0.4">
      <c r="C2050" s="50"/>
    </row>
    <row r="2051" spans="3:3" x14ac:dyDescent="0.4">
      <c r="C2051" s="50"/>
    </row>
    <row r="2052" spans="3:3" x14ac:dyDescent="0.4">
      <c r="C2052" s="50"/>
    </row>
    <row r="2053" spans="3:3" x14ac:dyDescent="0.4">
      <c r="C2053" s="50"/>
    </row>
    <row r="2054" spans="3:3" x14ac:dyDescent="0.4">
      <c r="C2054" s="50"/>
    </row>
    <row r="2055" spans="3:3" x14ac:dyDescent="0.4">
      <c r="C2055" s="50"/>
    </row>
    <row r="2056" spans="3:3" x14ac:dyDescent="0.4">
      <c r="C2056" s="50"/>
    </row>
    <row r="2057" spans="3:3" x14ac:dyDescent="0.4">
      <c r="C2057" s="50"/>
    </row>
    <row r="2058" spans="3:3" x14ac:dyDescent="0.4">
      <c r="C2058" s="50"/>
    </row>
    <row r="2059" spans="3:3" x14ac:dyDescent="0.4">
      <c r="C2059" s="50"/>
    </row>
    <row r="2060" spans="3:3" x14ac:dyDescent="0.4">
      <c r="C2060" s="50"/>
    </row>
    <row r="2061" spans="3:3" x14ac:dyDescent="0.4">
      <c r="C2061" s="50"/>
    </row>
    <row r="2062" spans="3:3" x14ac:dyDescent="0.4">
      <c r="C2062" s="50"/>
    </row>
    <row r="2063" spans="3:3" x14ac:dyDescent="0.4">
      <c r="C2063" s="50"/>
    </row>
    <row r="2064" spans="3:3" x14ac:dyDescent="0.4">
      <c r="C2064" s="50"/>
    </row>
    <row r="2065" spans="3:3" x14ac:dyDescent="0.4">
      <c r="C2065" s="50"/>
    </row>
    <row r="2066" spans="3:3" x14ac:dyDescent="0.4">
      <c r="C2066" s="50"/>
    </row>
    <row r="2067" spans="3:3" x14ac:dyDescent="0.4">
      <c r="C2067" s="50"/>
    </row>
    <row r="2068" spans="3:3" x14ac:dyDescent="0.4">
      <c r="C2068" s="50"/>
    </row>
    <row r="2069" spans="3:3" x14ac:dyDescent="0.4">
      <c r="C2069" s="50"/>
    </row>
    <row r="2070" spans="3:3" x14ac:dyDescent="0.4">
      <c r="C2070" s="50"/>
    </row>
    <row r="2071" spans="3:3" x14ac:dyDescent="0.4">
      <c r="C2071" s="50"/>
    </row>
    <row r="2072" spans="3:3" x14ac:dyDescent="0.4">
      <c r="C2072" s="50"/>
    </row>
    <row r="2073" spans="3:3" x14ac:dyDescent="0.4">
      <c r="C2073" s="50"/>
    </row>
    <row r="2074" spans="3:3" x14ac:dyDescent="0.4">
      <c r="C2074" s="50"/>
    </row>
    <row r="2075" spans="3:3" x14ac:dyDescent="0.4">
      <c r="C2075" s="50"/>
    </row>
    <row r="2076" spans="3:3" x14ac:dyDescent="0.4">
      <c r="C2076" s="50"/>
    </row>
    <row r="2077" spans="3:3" x14ac:dyDescent="0.4">
      <c r="C2077" s="50"/>
    </row>
    <row r="2078" spans="3:3" x14ac:dyDescent="0.4">
      <c r="C2078" s="50"/>
    </row>
    <row r="2079" spans="3:3" x14ac:dyDescent="0.4">
      <c r="C2079" s="50"/>
    </row>
    <row r="2080" spans="3:3" x14ac:dyDescent="0.4">
      <c r="C2080" s="50"/>
    </row>
    <row r="2081" spans="3:3" x14ac:dyDescent="0.4">
      <c r="C2081" s="50"/>
    </row>
    <row r="2082" spans="3:3" x14ac:dyDescent="0.4">
      <c r="C2082" s="50"/>
    </row>
    <row r="2083" spans="3:3" x14ac:dyDescent="0.4">
      <c r="C2083" s="50"/>
    </row>
    <row r="2084" spans="3:3" x14ac:dyDescent="0.4">
      <c r="C2084" s="50"/>
    </row>
    <row r="2085" spans="3:3" x14ac:dyDescent="0.4">
      <c r="C2085" s="50"/>
    </row>
    <row r="2086" spans="3:3" x14ac:dyDescent="0.4">
      <c r="C2086" s="50"/>
    </row>
    <row r="2087" spans="3:3" x14ac:dyDescent="0.4">
      <c r="C2087" s="50"/>
    </row>
    <row r="2088" spans="3:3" x14ac:dyDescent="0.4">
      <c r="C2088" s="50"/>
    </row>
    <row r="2089" spans="3:3" x14ac:dyDescent="0.4">
      <c r="C2089" s="50"/>
    </row>
    <row r="2090" spans="3:3" x14ac:dyDescent="0.4">
      <c r="C2090" s="50"/>
    </row>
    <row r="2091" spans="3:3" x14ac:dyDescent="0.4">
      <c r="C2091" s="50"/>
    </row>
    <row r="2092" spans="3:3" x14ac:dyDescent="0.4">
      <c r="C2092" s="50"/>
    </row>
    <row r="2093" spans="3:3" x14ac:dyDescent="0.4">
      <c r="C2093" s="50"/>
    </row>
    <row r="2094" spans="3:3" x14ac:dyDescent="0.4">
      <c r="C2094" s="50"/>
    </row>
    <row r="2095" spans="3:3" x14ac:dyDescent="0.4">
      <c r="C2095" s="50"/>
    </row>
    <row r="2096" spans="3:3" x14ac:dyDescent="0.4">
      <c r="C2096" s="50"/>
    </row>
    <row r="2097" spans="3:3" x14ac:dyDescent="0.4">
      <c r="C2097" s="50"/>
    </row>
    <row r="2098" spans="3:3" x14ac:dyDescent="0.4">
      <c r="C2098" s="50"/>
    </row>
    <row r="2099" spans="3:3" x14ac:dyDescent="0.4">
      <c r="C2099" s="50"/>
    </row>
    <row r="2100" spans="3:3" x14ac:dyDescent="0.4">
      <c r="C2100" s="50"/>
    </row>
    <row r="2101" spans="3:3" x14ac:dyDescent="0.4">
      <c r="C2101" s="50"/>
    </row>
    <row r="2102" spans="3:3" x14ac:dyDescent="0.4">
      <c r="C2102" s="50"/>
    </row>
    <row r="2103" spans="3:3" x14ac:dyDescent="0.4">
      <c r="C2103" s="50"/>
    </row>
    <row r="2104" spans="3:3" x14ac:dyDescent="0.4">
      <c r="C2104" s="50"/>
    </row>
    <row r="2105" spans="3:3" x14ac:dyDescent="0.4">
      <c r="C2105" s="50"/>
    </row>
    <row r="2106" spans="3:3" x14ac:dyDescent="0.4">
      <c r="C2106" s="50"/>
    </row>
    <row r="2107" spans="3:3" x14ac:dyDescent="0.4">
      <c r="C2107" s="50"/>
    </row>
    <row r="2108" spans="3:3" x14ac:dyDescent="0.4">
      <c r="C2108" s="50"/>
    </row>
    <row r="2109" spans="3:3" x14ac:dyDescent="0.4">
      <c r="C2109" s="50"/>
    </row>
    <row r="2110" spans="3:3" x14ac:dyDescent="0.4">
      <c r="C2110" s="50"/>
    </row>
    <row r="2111" spans="3:3" x14ac:dyDescent="0.4">
      <c r="C2111" s="50"/>
    </row>
    <row r="2112" spans="3:3" x14ac:dyDescent="0.4">
      <c r="C2112" s="50"/>
    </row>
    <row r="2113" spans="3:3" x14ac:dyDescent="0.4">
      <c r="C2113" s="50"/>
    </row>
    <row r="2114" spans="3:3" x14ac:dyDescent="0.4">
      <c r="C2114" s="50"/>
    </row>
    <row r="2115" spans="3:3" x14ac:dyDescent="0.4">
      <c r="C2115" s="50"/>
    </row>
    <row r="2116" spans="3:3" x14ac:dyDescent="0.4">
      <c r="C2116" s="50"/>
    </row>
    <row r="2117" spans="3:3" x14ac:dyDescent="0.4">
      <c r="C2117" s="50"/>
    </row>
    <row r="2118" spans="3:3" x14ac:dyDescent="0.4">
      <c r="C2118" s="50"/>
    </row>
    <row r="2119" spans="3:3" x14ac:dyDescent="0.4">
      <c r="C2119" s="50"/>
    </row>
    <row r="2120" spans="3:3" x14ac:dyDescent="0.4">
      <c r="C2120" s="50"/>
    </row>
    <row r="2121" spans="3:3" x14ac:dyDescent="0.4">
      <c r="C2121" s="50"/>
    </row>
    <row r="2122" spans="3:3" x14ac:dyDescent="0.4">
      <c r="C2122" s="50"/>
    </row>
    <row r="2123" spans="3:3" x14ac:dyDescent="0.4">
      <c r="C2123" s="50"/>
    </row>
    <row r="2124" spans="3:3" x14ac:dyDescent="0.4">
      <c r="C2124" s="50"/>
    </row>
    <row r="2125" spans="3:3" x14ac:dyDescent="0.4">
      <c r="C2125" s="50"/>
    </row>
    <row r="2126" spans="3:3" x14ac:dyDescent="0.4">
      <c r="C2126" s="50"/>
    </row>
    <row r="2127" spans="3:3" x14ac:dyDescent="0.4">
      <c r="C2127" s="50"/>
    </row>
    <row r="2128" spans="3:3" x14ac:dyDescent="0.4">
      <c r="C2128" s="50"/>
    </row>
    <row r="2129" spans="3:3" x14ac:dyDescent="0.4">
      <c r="C2129" s="50"/>
    </row>
    <row r="2130" spans="3:3" x14ac:dyDescent="0.4">
      <c r="C2130" s="50"/>
    </row>
    <row r="2131" spans="3:3" x14ac:dyDescent="0.4">
      <c r="C2131" s="50"/>
    </row>
    <row r="2132" spans="3:3" x14ac:dyDescent="0.4">
      <c r="C2132" s="50"/>
    </row>
    <row r="2133" spans="3:3" x14ac:dyDescent="0.4">
      <c r="C2133" s="50"/>
    </row>
    <row r="2134" spans="3:3" x14ac:dyDescent="0.4">
      <c r="C2134" s="50"/>
    </row>
    <row r="2135" spans="3:3" x14ac:dyDescent="0.4">
      <c r="C2135" s="50"/>
    </row>
    <row r="2136" spans="3:3" x14ac:dyDescent="0.4">
      <c r="C2136" s="50"/>
    </row>
    <row r="2137" spans="3:3" x14ac:dyDescent="0.4">
      <c r="C2137" s="50"/>
    </row>
    <row r="2138" spans="3:3" x14ac:dyDescent="0.4">
      <c r="C2138" s="50"/>
    </row>
    <row r="2139" spans="3:3" x14ac:dyDescent="0.4">
      <c r="C2139" s="50"/>
    </row>
    <row r="2140" spans="3:3" x14ac:dyDescent="0.4">
      <c r="C2140" s="50"/>
    </row>
    <row r="2141" spans="3:3" x14ac:dyDescent="0.4">
      <c r="C2141" s="50"/>
    </row>
    <row r="2142" spans="3:3" x14ac:dyDescent="0.4">
      <c r="C2142" s="50"/>
    </row>
    <row r="2143" spans="3:3" x14ac:dyDescent="0.4">
      <c r="C2143" s="50"/>
    </row>
    <row r="2144" spans="3:3" x14ac:dyDescent="0.4">
      <c r="C2144" s="50"/>
    </row>
    <row r="2145" spans="3:3" x14ac:dyDescent="0.4">
      <c r="C2145" s="50"/>
    </row>
    <row r="2146" spans="3:3" x14ac:dyDescent="0.4">
      <c r="C2146" s="50"/>
    </row>
    <row r="2147" spans="3:3" x14ac:dyDescent="0.4">
      <c r="C2147" s="50"/>
    </row>
    <row r="2148" spans="3:3" x14ac:dyDescent="0.4">
      <c r="C2148" s="50"/>
    </row>
    <row r="2149" spans="3:3" x14ac:dyDescent="0.4">
      <c r="C2149" s="50"/>
    </row>
    <row r="2150" spans="3:3" x14ac:dyDescent="0.4">
      <c r="C2150" s="50"/>
    </row>
    <row r="2151" spans="3:3" x14ac:dyDescent="0.4">
      <c r="C2151" s="50"/>
    </row>
    <row r="2152" spans="3:3" x14ac:dyDescent="0.4">
      <c r="C2152" s="50"/>
    </row>
    <row r="2153" spans="3:3" x14ac:dyDescent="0.4">
      <c r="C2153" s="50"/>
    </row>
    <row r="2154" spans="3:3" x14ac:dyDescent="0.4">
      <c r="C2154" s="50"/>
    </row>
    <row r="2155" spans="3:3" x14ac:dyDescent="0.4">
      <c r="C2155" s="50"/>
    </row>
    <row r="2156" spans="3:3" x14ac:dyDescent="0.4">
      <c r="C2156" s="50"/>
    </row>
    <row r="2157" spans="3:3" x14ac:dyDescent="0.4">
      <c r="C2157" s="50"/>
    </row>
    <row r="2158" spans="3:3" x14ac:dyDescent="0.4">
      <c r="C2158" s="50"/>
    </row>
    <row r="2159" spans="3:3" x14ac:dyDescent="0.4">
      <c r="C2159" s="50"/>
    </row>
    <row r="2160" spans="3:3" x14ac:dyDescent="0.4">
      <c r="C2160" s="50"/>
    </row>
    <row r="2161" spans="3:3" x14ac:dyDescent="0.4">
      <c r="C2161" s="50"/>
    </row>
    <row r="2162" spans="3:3" x14ac:dyDescent="0.4">
      <c r="C2162" s="50"/>
    </row>
    <row r="2163" spans="3:3" x14ac:dyDescent="0.4">
      <c r="C2163" s="50"/>
    </row>
    <row r="2164" spans="3:3" x14ac:dyDescent="0.4">
      <c r="C2164" s="50"/>
    </row>
    <row r="2165" spans="3:3" x14ac:dyDescent="0.4">
      <c r="C2165" s="50"/>
    </row>
    <row r="2166" spans="3:3" x14ac:dyDescent="0.4">
      <c r="C2166" s="50"/>
    </row>
    <row r="2167" spans="3:3" x14ac:dyDescent="0.4">
      <c r="C2167" s="50"/>
    </row>
    <row r="2168" spans="3:3" x14ac:dyDescent="0.4">
      <c r="C2168" s="50"/>
    </row>
    <row r="2169" spans="3:3" x14ac:dyDescent="0.4">
      <c r="C2169" s="50"/>
    </row>
    <row r="2170" spans="3:3" x14ac:dyDescent="0.4">
      <c r="C2170" s="50"/>
    </row>
    <row r="2171" spans="3:3" x14ac:dyDescent="0.4">
      <c r="C2171" s="50"/>
    </row>
    <row r="2172" spans="3:3" x14ac:dyDescent="0.4">
      <c r="C2172" s="50"/>
    </row>
    <row r="2173" spans="3:3" x14ac:dyDescent="0.4">
      <c r="C2173" s="50"/>
    </row>
    <row r="2174" spans="3:3" x14ac:dyDescent="0.4">
      <c r="C2174" s="50"/>
    </row>
    <row r="2175" spans="3:3" x14ac:dyDescent="0.4">
      <c r="C2175" s="50"/>
    </row>
    <row r="2176" spans="3:3" x14ac:dyDescent="0.4">
      <c r="C2176" s="50"/>
    </row>
    <row r="2177" spans="3:3" x14ac:dyDescent="0.4">
      <c r="C2177" s="50"/>
    </row>
    <row r="2178" spans="3:3" x14ac:dyDescent="0.4">
      <c r="C2178" s="50"/>
    </row>
    <row r="2179" spans="3:3" x14ac:dyDescent="0.4">
      <c r="C2179" s="50"/>
    </row>
    <row r="2180" spans="3:3" x14ac:dyDescent="0.4">
      <c r="C2180" s="50"/>
    </row>
    <row r="2181" spans="3:3" x14ac:dyDescent="0.4">
      <c r="C2181" s="50"/>
    </row>
    <row r="2182" spans="3:3" x14ac:dyDescent="0.4">
      <c r="C2182" s="50"/>
    </row>
    <row r="2183" spans="3:3" x14ac:dyDescent="0.4">
      <c r="C2183" s="50"/>
    </row>
    <row r="2184" spans="3:3" x14ac:dyDescent="0.4">
      <c r="C2184" s="50"/>
    </row>
    <row r="2185" spans="3:3" x14ac:dyDescent="0.4">
      <c r="C2185" s="50"/>
    </row>
    <row r="2186" spans="3:3" x14ac:dyDescent="0.4">
      <c r="C2186" s="50"/>
    </row>
    <row r="2187" spans="3:3" x14ac:dyDescent="0.4">
      <c r="C2187" s="50"/>
    </row>
    <row r="2188" spans="3:3" x14ac:dyDescent="0.4">
      <c r="C2188" s="50"/>
    </row>
    <row r="2189" spans="3:3" x14ac:dyDescent="0.4">
      <c r="C2189" s="50"/>
    </row>
    <row r="2190" spans="3:3" x14ac:dyDescent="0.4">
      <c r="C2190" s="50"/>
    </row>
    <row r="2191" spans="3:3" x14ac:dyDescent="0.4">
      <c r="C2191" s="50"/>
    </row>
    <row r="2192" spans="3:3" x14ac:dyDescent="0.4">
      <c r="C2192" s="50"/>
    </row>
    <row r="2193" spans="3:3" x14ac:dyDescent="0.4">
      <c r="C2193" s="50"/>
    </row>
    <row r="2194" spans="3:3" x14ac:dyDescent="0.4">
      <c r="C2194" s="50"/>
    </row>
    <row r="2195" spans="3:3" x14ac:dyDescent="0.4">
      <c r="C2195" s="50"/>
    </row>
    <row r="2196" spans="3:3" x14ac:dyDescent="0.4">
      <c r="C2196" s="50"/>
    </row>
    <row r="2197" spans="3:3" x14ac:dyDescent="0.4">
      <c r="C2197" s="50"/>
    </row>
    <row r="2198" spans="3:3" x14ac:dyDescent="0.4">
      <c r="C2198" s="50"/>
    </row>
    <row r="2199" spans="3:3" x14ac:dyDescent="0.4">
      <c r="C2199" s="50"/>
    </row>
    <row r="2200" spans="3:3" x14ac:dyDescent="0.4">
      <c r="C2200" s="50"/>
    </row>
    <row r="2201" spans="3:3" x14ac:dyDescent="0.4">
      <c r="C2201" s="50"/>
    </row>
    <row r="2202" spans="3:3" x14ac:dyDescent="0.4">
      <c r="C2202" s="50"/>
    </row>
    <row r="2203" spans="3:3" x14ac:dyDescent="0.4">
      <c r="C2203" s="50"/>
    </row>
    <row r="2204" spans="3:3" x14ac:dyDescent="0.4">
      <c r="C2204" s="50"/>
    </row>
    <row r="2205" spans="3:3" x14ac:dyDescent="0.4">
      <c r="C2205" s="50"/>
    </row>
    <row r="2206" spans="3:3" x14ac:dyDescent="0.4">
      <c r="C2206" s="50"/>
    </row>
    <row r="2207" spans="3:3" x14ac:dyDescent="0.4">
      <c r="C2207" s="50"/>
    </row>
    <row r="2208" spans="3:3" x14ac:dyDescent="0.4">
      <c r="C2208" s="50"/>
    </row>
    <row r="2209" spans="3:3" x14ac:dyDescent="0.4">
      <c r="C2209" s="50"/>
    </row>
    <row r="2210" spans="3:3" x14ac:dyDescent="0.4">
      <c r="C2210" s="50"/>
    </row>
    <row r="2211" spans="3:3" x14ac:dyDescent="0.4">
      <c r="C2211" s="50"/>
    </row>
    <row r="2212" spans="3:3" x14ac:dyDescent="0.4">
      <c r="C2212" s="50"/>
    </row>
    <row r="2213" spans="3:3" x14ac:dyDescent="0.4">
      <c r="C2213" s="50"/>
    </row>
    <row r="2214" spans="3:3" x14ac:dyDescent="0.4">
      <c r="C2214" s="50"/>
    </row>
    <row r="2215" spans="3:3" x14ac:dyDescent="0.4">
      <c r="C2215" s="50"/>
    </row>
    <row r="2216" spans="3:3" x14ac:dyDescent="0.4">
      <c r="C2216" s="50"/>
    </row>
    <row r="2217" spans="3:3" x14ac:dyDescent="0.4">
      <c r="C2217" s="50"/>
    </row>
    <row r="2218" spans="3:3" x14ac:dyDescent="0.4">
      <c r="C2218" s="50"/>
    </row>
    <row r="2219" spans="3:3" x14ac:dyDescent="0.4">
      <c r="C2219" s="50"/>
    </row>
    <row r="2220" spans="3:3" x14ac:dyDescent="0.4">
      <c r="C2220" s="50"/>
    </row>
    <row r="2221" spans="3:3" x14ac:dyDescent="0.4">
      <c r="C2221" s="50"/>
    </row>
    <row r="2222" spans="3:3" x14ac:dyDescent="0.4">
      <c r="C2222" s="50"/>
    </row>
    <row r="2223" spans="3:3" x14ac:dyDescent="0.4">
      <c r="C2223" s="50"/>
    </row>
    <row r="2224" spans="3:3" x14ac:dyDescent="0.4">
      <c r="C2224" s="50"/>
    </row>
    <row r="2225" spans="3:3" x14ac:dyDescent="0.4">
      <c r="C2225" s="50"/>
    </row>
    <row r="2226" spans="3:3" x14ac:dyDescent="0.4">
      <c r="C2226" s="50"/>
    </row>
    <row r="2227" spans="3:3" x14ac:dyDescent="0.4">
      <c r="C2227" s="50"/>
    </row>
    <row r="2228" spans="3:3" x14ac:dyDescent="0.4">
      <c r="C2228" s="50"/>
    </row>
    <row r="2229" spans="3:3" x14ac:dyDescent="0.4">
      <c r="C2229" s="50"/>
    </row>
    <row r="2230" spans="3:3" x14ac:dyDescent="0.4">
      <c r="C2230" s="50"/>
    </row>
    <row r="2231" spans="3:3" x14ac:dyDescent="0.4">
      <c r="C2231" s="50"/>
    </row>
    <row r="2232" spans="3:3" x14ac:dyDescent="0.4">
      <c r="C2232" s="50"/>
    </row>
    <row r="2233" spans="3:3" x14ac:dyDescent="0.4">
      <c r="C2233" s="50"/>
    </row>
    <row r="2234" spans="3:3" x14ac:dyDescent="0.4">
      <c r="C2234" s="50"/>
    </row>
    <row r="2235" spans="3:3" x14ac:dyDescent="0.4">
      <c r="C2235" s="50"/>
    </row>
    <row r="2236" spans="3:3" x14ac:dyDescent="0.4">
      <c r="C2236" s="50"/>
    </row>
    <row r="2237" spans="3:3" x14ac:dyDescent="0.4">
      <c r="C2237" s="50"/>
    </row>
    <row r="2238" spans="3:3" x14ac:dyDescent="0.4">
      <c r="C2238" s="50"/>
    </row>
    <row r="2239" spans="3:3" x14ac:dyDescent="0.4">
      <c r="C2239" s="50"/>
    </row>
    <row r="2240" spans="3:3" x14ac:dyDescent="0.4">
      <c r="C2240" s="50"/>
    </row>
    <row r="2241" spans="3:3" x14ac:dyDescent="0.4">
      <c r="C2241" s="50"/>
    </row>
    <row r="2242" spans="3:3" x14ac:dyDescent="0.4">
      <c r="C2242" s="50"/>
    </row>
    <row r="2243" spans="3:3" x14ac:dyDescent="0.4">
      <c r="C2243" s="50"/>
    </row>
    <row r="2244" spans="3:3" x14ac:dyDescent="0.4">
      <c r="C2244" s="50"/>
    </row>
    <row r="2245" spans="3:3" x14ac:dyDescent="0.4">
      <c r="C2245" s="50"/>
    </row>
    <row r="2246" spans="3:3" x14ac:dyDescent="0.4">
      <c r="C2246" s="50"/>
    </row>
    <row r="2247" spans="3:3" x14ac:dyDescent="0.4">
      <c r="C2247" s="50"/>
    </row>
    <row r="2248" spans="3:3" x14ac:dyDescent="0.4">
      <c r="C2248" s="50"/>
    </row>
    <row r="2249" spans="3:3" x14ac:dyDescent="0.4">
      <c r="C2249" s="50"/>
    </row>
    <row r="2250" spans="3:3" x14ac:dyDescent="0.4">
      <c r="C2250" s="50"/>
    </row>
    <row r="2251" spans="3:3" x14ac:dyDescent="0.4">
      <c r="C2251" s="50"/>
    </row>
    <row r="2252" spans="3:3" x14ac:dyDescent="0.4">
      <c r="C2252" s="50"/>
    </row>
    <row r="2253" spans="3:3" x14ac:dyDescent="0.4">
      <c r="C2253" s="50"/>
    </row>
    <row r="2254" spans="3:3" x14ac:dyDescent="0.4">
      <c r="C2254" s="50"/>
    </row>
    <row r="2255" spans="3:3" x14ac:dyDescent="0.4">
      <c r="C2255" s="50"/>
    </row>
    <row r="2256" spans="3:3" x14ac:dyDescent="0.4">
      <c r="C2256" s="50"/>
    </row>
    <row r="2257" spans="3:3" x14ac:dyDescent="0.4">
      <c r="C2257" s="50"/>
    </row>
    <row r="2258" spans="3:3" x14ac:dyDescent="0.4">
      <c r="C2258" s="50"/>
    </row>
    <row r="2259" spans="3:3" x14ac:dyDescent="0.4">
      <c r="C2259" s="50"/>
    </row>
    <row r="2260" spans="3:3" x14ac:dyDescent="0.4">
      <c r="C2260" s="50"/>
    </row>
    <row r="2261" spans="3:3" x14ac:dyDescent="0.4">
      <c r="C2261" s="50"/>
    </row>
    <row r="2262" spans="3:3" x14ac:dyDescent="0.4">
      <c r="C2262" s="50"/>
    </row>
    <row r="2263" spans="3:3" x14ac:dyDescent="0.4">
      <c r="C2263" s="50"/>
    </row>
    <row r="2264" spans="3:3" x14ac:dyDescent="0.4">
      <c r="C2264" s="50"/>
    </row>
    <row r="2265" spans="3:3" x14ac:dyDescent="0.4">
      <c r="C2265" s="50"/>
    </row>
    <row r="2266" spans="3:3" x14ac:dyDescent="0.4">
      <c r="C2266" s="50"/>
    </row>
    <row r="2267" spans="3:3" x14ac:dyDescent="0.4">
      <c r="C2267" s="50"/>
    </row>
    <row r="2268" spans="3:3" x14ac:dyDescent="0.4">
      <c r="C2268" s="50"/>
    </row>
    <row r="2269" spans="3:3" x14ac:dyDescent="0.4">
      <c r="C2269" s="50"/>
    </row>
    <row r="2270" spans="3:3" x14ac:dyDescent="0.4">
      <c r="C2270" s="50"/>
    </row>
    <row r="2271" spans="3:3" x14ac:dyDescent="0.4">
      <c r="C2271" s="50"/>
    </row>
    <row r="2272" spans="3:3" x14ac:dyDescent="0.4">
      <c r="C2272" s="50"/>
    </row>
    <row r="2273" spans="3:3" x14ac:dyDescent="0.4">
      <c r="C2273" s="50"/>
    </row>
    <row r="2274" spans="3:3" x14ac:dyDescent="0.4">
      <c r="C2274" s="50"/>
    </row>
    <row r="2275" spans="3:3" x14ac:dyDescent="0.4">
      <c r="C2275" s="50"/>
    </row>
    <row r="2276" spans="3:3" x14ac:dyDescent="0.4">
      <c r="C2276" s="50"/>
    </row>
    <row r="2277" spans="3:3" x14ac:dyDescent="0.4">
      <c r="C2277" s="50"/>
    </row>
    <row r="2278" spans="3:3" x14ac:dyDescent="0.4">
      <c r="C2278" s="50"/>
    </row>
    <row r="2279" spans="3:3" x14ac:dyDescent="0.4">
      <c r="C2279" s="50"/>
    </row>
    <row r="2280" spans="3:3" x14ac:dyDescent="0.4">
      <c r="C2280" s="50"/>
    </row>
    <row r="2281" spans="3:3" x14ac:dyDescent="0.4">
      <c r="C2281" s="50"/>
    </row>
    <row r="2282" spans="3:3" x14ac:dyDescent="0.4">
      <c r="C2282" s="50"/>
    </row>
    <row r="2283" spans="3:3" x14ac:dyDescent="0.4">
      <c r="C2283" s="50"/>
    </row>
    <row r="2284" spans="3:3" x14ac:dyDescent="0.4">
      <c r="C2284" s="50"/>
    </row>
    <row r="2285" spans="3:3" x14ac:dyDescent="0.4">
      <c r="C2285" s="50"/>
    </row>
    <row r="2286" spans="3:3" x14ac:dyDescent="0.4">
      <c r="C2286" s="50"/>
    </row>
    <row r="2287" spans="3:3" x14ac:dyDescent="0.4">
      <c r="C2287" s="50"/>
    </row>
    <row r="2288" spans="3:3" x14ac:dyDescent="0.4">
      <c r="C2288" s="50"/>
    </row>
    <row r="2289" spans="3:3" x14ac:dyDescent="0.4">
      <c r="C2289" s="50"/>
    </row>
    <row r="2290" spans="3:3" x14ac:dyDescent="0.4">
      <c r="C2290" s="50"/>
    </row>
    <row r="2291" spans="3:3" x14ac:dyDescent="0.4">
      <c r="C2291" s="50"/>
    </row>
    <row r="2292" spans="3:3" x14ac:dyDescent="0.4">
      <c r="C2292" s="50"/>
    </row>
    <row r="2293" spans="3:3" x14ac:dyDescent="0.4">
      <c r="C2293" s="50"/>
    </row>
    <row r="2294" spans="3:3" x14ac:dyDescent="0.4">
      <c r="C2294" s="50"/>
    </row>
    <row r="2295" spans="3:3" x14ac:dyDescent="0.4">
      <c r="C2295" s="50"/>
    </row>
    <row r="2296" spans="3:3" x14ac:dyDescent="0.4">
      <c r="C2296" s="50"/>
    </row>
    <row r="2297" spans="3:3" x14ac:dyDescent="0.4">
      <c r="C2297" s="50"/>
    </row>
    <row r="2298" spans="3:3" x14ac:dyDescent="0.4">
      <c r="C2298" s="50"/>
    </row>
    <row r="2299" spans="3:3" x14ac:dyDescent="0.4">
      <c r="C2299" s="50"/>
    </row>
    <row r="2300" spans="3:3" x14ac:dyDescent="0.4">
      <c r="C2300" s="50"/>
    </row>
    <row r="2301" spans="3:3" x14ac:dyDescent="0.4">
      <c r="C2301" s="50"/>
    </row>
    <row r="2302" spans="3:3" x14ac:dyDescent="0.4">
      <c r="C2302" s="50"/>
    </row>
    <row r="2303" spans="3:3" x14ac:dyDescent="0.4">
      <c r="C2303" s="50"/>
    </row>
    <row r="2304" spans="3:3" x14ac:dyDescent="0.4">
      <c r="C2304" s="50"/>
    </row>
    <row r="2305" spans="3:3" x14ac:dyDescent="0.4">
      <c r="C2305" s="50"/>
    </row>
    <row r="2306" spans="3:3" x14ac:dyDescent="0.4">
      <c r="C2306" s="50"/>
    </row>
    <row r="2307" spans="3:3" x14ac:dyDescent="0.4">
      <c r="C2307" s="50"/>
    </row>
    <row r="2308" spans="3:3" x14ac:dyDescent="0.4">
      <c r="C2308" s="50"/>
    </row>
    <row r="2309" spans="3:3" x14ac:dyDescent="0.4">
      <c r="C2309" s="50"/>
    </row>
    <row r="2310" spans="3:3" x14ac:dyDescent="0.4">
      <c r="C2310" s="50"/>
    </row>
    <row r="2311" spans="3:3" x14ac:dyDescent="0.4">
      <c r="C2311" s="50"/>
    </row>
    <row r="2312" spans="3:3" x14ac:dyDescent="0.4">
      <c r="C2312" s="50"/>
    </row>
    <row r="2313" spans="3:3" x14ac:dyDescent="0.4">
      <c r="C2313" s="50"/>
    </row>
    <row r="2314" spans="3:3" x14ac:dyDescent="0.4">
      <c r="C2314" s="50"/>
    </row>
    <row r="2315" spans="3:3" x14ac:dyDescent="0.4">
      <c r="C2315" s="50"/>
    </row>
    <row r="2316" spans="3:3" x14ac:dyDescent="0.4">
      <c r="C2316" s="50"/>
    </row>
    <row r="2317" spans="3:3" x14ac:dyDescent="0.4">
      <c r="C2317" s="50"/>
    </row>
    <row r="2318" spans="3:3" x14ac:dyDescent="0.4">
      <c r="C2318" s="50"/>
    </row>
    <row r="2319" spans="3:3" x14ac:dyDescent="0.4">
      <c r="C2319" s="50"/>
    </row>
    <row r="2320" spans="3:3" x14ac:dyDescent="0.4">
      <c r="C2320" s="50"/>
    </row>
    <row r="2321" spans="3:3" x14ac:dyDescent="0.4">
      <c r="C2321" s="50"/>
    </row>
    <row r="2322" spans="3:3" x14ac:dyDescent="0.4">
      <c r="C2322" s="50"/>
    </row>
    <row r="2323" spans="3:3" x14ac:dyDescent="0.4">
      <c r="C2323" s="50"/>
    </row>
    <row r="2324" spans="3:3" x14ac:dyDescent="0.4">
      <c r="C2324" s="50"/>
    </row>
    <row r="2325" spans="3:3" x14ac:dyDescent="0.4">
      <c r="C2325" s="50"/>
    </row>
    <row r="2326" spans="3:3" x14ac:dyDescent="0.4">
      <c r="C2326" s="50"/>
    </row>
    <row r="2327" spans="3:3" x14ac:dyDescent="0.4">
      <c r="C2327" s="50"/>
    </row>
    <row r="2328" spans="3:3" x14ac:dyDescent="0.4">
      <c r="C2328" s="50"/>
    </row>
    <row r="2329" spans="3:3" x14ac:dyDescent="0.4">
      <c r="C2329" s="50"/>
    </row>
    <row r="2330" spans="3:3" x14ac:dyDescent="0.4">
      <c r="C2330" s="50"/>
    </row>
    <row r="2331" spans="3:3" x14ac:dyDescent="0.4">
      <c r="C2331" s="50"/>
    </row>
    <row r="2332" spans="3:3" x14ac:dyDescent="0.4">
      <c r="C2332" s="50"/>
    </row>
    <row r="2333" spans="3:3" x14ac:dyDescent="0.4">
      <c r="C2333" s="50"/>
    </row>
    <row r="2334" spans="3:3" x14ac:dyDescent="0.4">
      <c r="C2334" s="50"/>
    </row>
    <row r="2335" spans="3:3" x14ac:dyDescent="0.4">
      <c r="C2335" s="50"/>
    </row>
    <row r="2336" spans="3:3" x14ac:dyDescent="0.4">
      <c r="C2336" s="50"/>
    </row>
    <row r="2337" spans="3:3" x14ac:dyDescent="0.4">
      <c r="C2337" s="50"/>
    </row>
    <row r="2338" spans="3:3" x14ac:dyDescent="0.4">
      <c r="C2338" s="50"/>
    </row>
    <row r="2339" spans="3:3" x14ac:dyDescent="0.4">
      <c r="C2339" s="50"/>
    </row>
    <row r="2340" spans="3:3" x14ac:dyDescent="0.4">
      <c r="C2340" s="50"/>
    </row>
    <row r="2341" spans="3:3" x14ac:dyDescent="0.4">
      <c r="C2341" s="50"/>
    </row>
    <row r="2342" spans="3:3" x14ac:dyDescent="0.4">
      <c r="C2342" s="50"/>
    </row>
    <row r="2343" spans="3:3" x14ac:dyDescent="0.4">
      <c r="C2343" s="50"/>
    </row>
    <row r="2344" spans="3:3" x14ac:dyDescent="0.4">
      <c r="C2344" s="50"/>
    </row>
    <row r="2345" spans="3:3" x14ac:dyDescent="0.4">
      <c r="C2345" s="50"/>
    </row>
    <row r="2346" spans="3:3" x14ac:dyDescent="0.4">
      <c r="C2346" s="50"/>
    </row>
    <row r="2347" spans="3:3" x14ac:dyDescent="0.4">
      <c r="C2347" s="50"/>
    </row>
    <row r="2348" spans="3:3" x14ac:dyDescent="0.4">
      <c r="C2348" s="50"/>
    </row>
    <row r="2349" spans="3:3" x14ac:dyDescent="0.4">
      <c r="C2349" s="50"/>
    </row>
    <row r="2350" spans="3:3" x14ac:dyDescent="0.4">
      <c r="C2350" s="50"/>
    </row>
    <row r="2351" spans="3:3" x14ac:dyDescent="0.4">
      <c r="C2351" s="50"/>
    </row>
    <row r="2352" spans="3:3" x14ac:dyDescent="0.4">
      <c r="C2352" s="50"/>
    </row>
    <row r="2353" spans="3:3" x14ac:dyDescent="0.4">
      <c r="C2353" s="50"/>
    </row>
    <row r="2354" spans="3:3" x14ac:dyDescent="0.4">
      <c r="C2354" s="50"/>
    </row>
    <row r="2355" spans="3:3" x14ac:dyDescent="0.4">
      <c r="C2355" s="50"/>
    </row>
    <row r="2356" spans="3:3" x14ac:dyDescent="0.4">
      <c r="C2356" s="50"/>
    </row>
    <row r="2357" spans="3:3" x14ac:dyDescent="0.4">
      <c r="C2357" s="50"/>
    </row>
    <row r="2358" spans="3:3" x14ac:dyDescent="0.4">
      <c r="C2358" s="50"/>
    </row>
    <row r="2359" spans="3:3" x14ac:dyDescent="0.4">
      <c r="C2359" s="50"/>
    </row>
    <row r="2360" spans="3:3" x14ac:dyDescent="0.4">
      <c r="C2360" s="50"/>
    </row>
    <row r="2361" spans="3:3" x14ac:dyDescent="0.4">
      <c r="C2361" s="50"/>
    </row>
    <row r="2362" spans="3:3" x14ac:dyDescent="0.4">
      <c r="C2362" s="50"/>
    </row>
    <row r="2363" spans="3:3" x14ac:dyDescent="0.4">
      <c r="C2363" s="50"/>
    </row>
    <row r="2364" spans="3:3" x14ac:dyDescent="0.4">
      <c r="C2364" s="50"/>
    </row>
    <row r="2365" spans="3:3" x14ac:dyDescent="0.4">
      <c r="C2365" s="50"/>
    </row>
    <row r="2366" spans="3:3" x14ac:dyDescent="0.4">
      <c r="C2366" s="50"/>
    </row>
    <row r="2367" spans="3:3" x14ac:dyDescent="0.4">
      <c r="C2367" s="50"/>
    </row>
    <row r="2368" spans="3:3" x14ac:dyDescent="0.4">
      <c r="C2368" s="50"/>
    </row>
    <row r="2369" spans="3:3" x14ac:dyDescent="0.4">
      <c r="C2369" s="50"/>
    </row>
    <row r="2370" spans="3:3" x14ac:dyDescent="0.4">
      <c r="C2370" s="50"/>
    </row>
    <row r="2371" spans="3:3" x14ac:dyDescent="0.4">
      <c r="C2371" s="50"/>
    </row>
    <row r="2372" spans="3:3" x14ac:dyDescent="0.4">
      <c r="C2372" s="50"/>
    </row>
    <row r="2373" spans="3:3" x14ac:dyDescent="0.4">
      <c r="C2373" s="50"/>
    </row>
    <row r="2374" spans="3:3" x14ac:dyDescent="0.4">
      <c r="C2374" s="50"/>
    </row>
    <row r="2375" spans="3:3" x14ac:dyDescent="0.4">
      <c r="C2375" s="50"/>
    </row>
    <row r="2376" spans="3:3" x14ac:dyDescent="0.4">
      <c r="C2376" s="50"/>
    </row>
    <row r="2377" spans="3:3" x14ac:dyDescent="0.4">
      <c r="C2377" s="50"/>
    </row>
    <row r="2378" spans="3:3" x14ac:dyDescent="0.4">
      <c r="C2378" s="50"/>
    </row>
    <row r="2379" spans="3:3" x14ac:dyDescent="0.4">
      <c r="C2379" s="50"/>
    </row>
    <row r="2380" spans="3:3" x14ac:dyDescent="0.4">
      <c r="C2380" s="50"/>
    </row>
    <row r="2381" spans="3:3" x14ac:dyDescent="0.4">
      <c r="C2381" s="50"/>
    </row>
    <row r="2382" spans="3:3" x14ac:dyDescent="0.4">
      <c r="C2382" s="50"/>
    </row>
    <row r="2383" spans="3:3" x14ac:dyDescent="0.4">
      <c r="C2383" s="50"/>
    </row>
    <row r="2384" spans="3:3" x14ac:dyDescent="0.4">
      <c r="C2384" s="50"/>
    </row>
    <row r="2385" spans="3:3" x14ac:dyDescent="0.4">
      <c r="C2385" s="50"/>
    </row>
    <row r="2386" spans="3:3" x14ac:dyDescent="0.4">
      <c r="C2386" s="50"/>
    </row>
    <row r="2387" spans="3:3" x14ac:dyDescent="0.4">
      <c r="C2387" s="50"/>
    </row>
    <row r="2388" spans="3:3" x14ac:dyDescent="0.4">
      <c r="C2388" s="50"/>
    </row>
    <row r="2389" spans="3:3" x14ac:dyDescent="0.4">
      <c r="C2389" s="50"/>
    </row>
    <row r="2390" spans="3:3" x14ac:dyDescent="0.4">
      <c r="C2390" s="50"/>
    </row>
    <row r="2391" spans="3:3" x14ac:dyDescent="0.4">
      <c r="C2391" s="50"/>
    </row>
    <row r="2392" spans="3:3" x14ac:dyDescent="0.4">
      <c r="C2392" s="50"/>
    </row>
    <row r="2393" spans="3:3" x14ac:dyDescent="0.4">
      <c r="C2393" s="50"/>
    </row>
    <row r="2394" spans="3:3" x14ac:dyDescent="0.4">
      <c r="C2394" s="50"/>
    </row>
    <row r="2395" spans="3:3" x14ac:dyDescent="0.4">
      <c r="C2395" s="50"/>
    </row>
    <row r="2396" spans="3:3" x14ac:dyDescent="0.4">
      <c r="C2396" s="50"/>
    </row>
    <row r="2397" spans="3:3" x14ac:dyDescent="0.4">
      <c r="C2397" s="50"/>
    </row>
    <row r="2398" spans="3:3" x14ac:dyDescent="0.4">
      <c r="C2398" s="50"/>
    </row>
    <row r="2399" spans="3:3" x14ac:dyDescent="0.4">
      <c r="C2399" s="50"/>
    </row>
    <row r="2400" spans="3:3" x14ac:dyDescent="0.4">
      <c r="C2400" s="50"/>
    </row>
    <row r="2401" spans="3:3" x14ac:dyDescent="0.4">
      <c r="C2401" s="50"/>
    </row>
    <row r="2402" spans="3:3" x14ac:dyDescent="0.4">
      <c r="C2402" s="50"/>
    </row>
    <row r="2403" spans="3:3" x14ac:dyDescent="0.4">
      <c r="C2403" s="50"/>
    </row>
    <row r="2404" spans="3:3" x14ac:dyDescent="0.4">
      <c r="C2404" s="50"/>
    </row>
    <row r="2405" spans="3:3" x14ac:dyDescent="0.4">
      <c r="C2405" s="50"/>
    </row>
    <row r="2406" spans="3:3" x14ac:dyDescent="0.4">
      <c r="C2406" s="50"/>
    </row>
    <row r="2407" spans="3:3" x14ac:dyDescent="0.4">
      <c r="C2407" s="50"/>
    </row>
    <row r="2408" spans="3:3" x14ac:dyDescent="0.4">
      <c r="C2408" s="50"/>
    </row>
    <row r="2409" spans="3:3" x14ac:dyDescent="0.4">
      <c r="C2409" s="50"/>
    </row>
    <row r="2410" spans="3:3" x14ac:dyDescent="0.4">
      <c r="C2410" s="50"/>
    </row>
    <row r="2411" spans="3:3" x14ac:dyDescent="0.4">
      <c r="C2411" s="50"/>
    </row>
    <row r="2412" spans="3:3" x14ac:dyDescent="0.4">
      <c r="C2412" s="50"/>
    </row>
    <row r="2413" spans="3:3" x14ac:dyDescent="0.4">
      <c r="C2413" s="50"/>
    </row>
    <row r="2414" spans="3:3" x14ac:dyDescent="0.4">
      <c r="C2414" s="50"/>
    </row>
    <row r="2415" spans="3:3" x14ac:dyDescent="0.4">
      <c r="C2415" s="50"/>
    </row>
    <row r="2416" spans="3:3" x14ac:dyDescent="0.4">
      <c r="C2416" s="50"/>
    </row>
    <row r="2417" spans="3:3" x14ac:dyDescent="0.4">
      <c r="C2417" s="50"/>
    </row>
    <row r="2418" spans="3:3" x14ac:dyDescent="0.4">
      <c r="C2418" s="50"/>
    </row>
    <row r="2419" spans="3:3" x14ac:dyDescent="0.4">
      <c r="C2419" s="50"/>
    </row>
    <row r="2420" spans="3:3" x14ac:dyDescent="0.4">
      <c r="C2420" s="50"/>
    </row>
    <row r="2421" spans="3:3" x14ac:dyDescent="0.4">
      <c r="C2421" s="50"/>
    </row>
    <row r="2422" spans="3:3" x14ac:dyDescent="0.4">
      <c r="C2422" s="50"/>
    </row>
    <row r="2423" spans="3:3" x14ac:dyDescent="0.4">
      <c r="C2423" s="50"/>
    </row>
    <row r="2424" spans="3:3" x14ac:dyDescent="0.4">
      <c r="C2424" s="50"/>
    </row>
    <row r="2425" spans="3:3" x14ac:dyDescent="0.4">
      <c r="C2425" s="50"/>
    </row>
    <row r="2426" spans="3:3" x14ac:dyDescent="0.4">
      <c r="C2426" s="50"/>
    </row>
    <row r="2427" spans="3:3" x14ac:dyDescent="0.4">
      <c r="C2427" s="50"/>
    </row>
    <row r="2428" spans="3:3" x14ac:dyDescent="0.4">
      <c r="C2428" s="50"/>
    </row>
    <row r="2429" spans="3:3" x14ac:dyDescent="0.4">
      <c r="C2429" s="50"/>
    </row>
    <row r="2430" spans="3:3" x14ac:dyDescent="0.4">
      <c r="C2430" s="50"/>
    </row>
    <row r="2431" spans="3:3" x14ac:dyDescent="0.4">
      <c r="C2431" s="50"/>
    </row>
    <row r="2432" spans="3:3" x14ac:dyDescent="0.4">
      <c r="C2432" s="50"/>
    </row>
    <row r="2433" spans="3:3" x14ac:dyDescent="0.4">
      <c r="C2433" s="50"/>
    </row>
    <row r="2434" spans="3:3" x14ac:dyDescent="0.4">
      <c r="C2434" s="50"/>
    </row>
    <row r="2435" spans="3:3" x14ac:dyDescent="0.4">
      <c r="C2435" s="50"/>
    </row>
    <row r="2436" spans="3:3" x14ac:dyDescent="0.4">
      <c r="C2436" s="50"/>
    </row>
    <row r="2437" spans="3:3" x14ac:dyDescent="0.4">
      <c r="C2437" s="50"/>
    </row>
    <row r="2438" spans="3:3" x14ac:dyDescent="0.4">
      <c r="C2438" s="50"/>
    </row>
    <row r="2439" spans="3:3" x14ac:dyDescent="0.4">
      <c r="C2439" s="50"/>
    </row>
    <row r="2440" spans="3:3" x14ac:dyDescent="0.4">
      <c r="C2440" s="50"/>
    </row>
    <row r="2441" spans="3:3" x14ac:dyDescent="0.4">
      <c r="C2441" s="50"/>
    </row>
    <row r="2442" spans="3:3" x14ac:dyDescent="0.4">
      <c r="C2442" s="50"/>
    </row>
    <row r="2443" spans="3:3" x14ac:dyDescent="0.4">
      <c r="C2443" s="50"/>
    </row>
    <row r="2444" spans="3:3" x14ac:dyDescent="0.4">
      <c r="C2444" s="50"/>
    </row>
    <row r="2445" spans="3:3" x14ac:dyDescent="0.4">
      <c r="C2445" s="50"/>
    </row>
    <row r="2446" spans="3:3" x14ac:dyDescent="0.4">
      <c r="C2446" s="50"/>
    </row>
    <row r="2447" spans="3:3" x14ac:dyDescent="0.4">
      <c r="C2447" s="50"/>
    </row>
    <row r="2448" spans="3:3" x14ac:dyDescent="0.4">
      <c r="C2448" s="50"/>
    </row>
    <row r="2449" spans="3:3" x14ac:dyDescent="0.4">
      <c r="C2449" s="50"/>
    </row>
    <row r="2450" spans="3:3" x14ac:dyDescent="0.4">
      <c r="C2450" s="50"/>
    </row>
    <row r="2451" spans="3:3" x14ac:dyDescent="0.4">
      <c r="C2451" s="50"/>
    </row>
    <row r="2452" spans="3:3" x14ac:dyDescent="0.4">
      <c r="C2452" s="50"/>
    </row>
    <row r="2453" spans="3:3" x14ac:dyDescent="0.4">
      <c r="C2453" s="50"/>
    </row>
    <row r="2454" spans="3:3" x14ac:dyDescent="0.4">
      <c r="C2454" s="50"/>
    </row>
    <row r="2455" spans="3:3" x14ac:dyDescent="0.4">
      <c r="C2455" s="50"/>
    </row>
    <row r="2456" spans="3:3" x14ac:dyDescent="0.4">
      <c r="C2456" s="50"/>
    </row>
    <row r="2457" spans="3:3" x14ac:dyDescent="0.4">
      <c r="C2457" s="50"/>
    </row>
    <row r="2458" spans="3:3" x14ac:dyDescent="0.4">
      <c r="C2458" s="50"/>
    </row>
    <row r="2459" spans="3:3" x14ac:dyDescent="0.4">
      <c r="C2459" s="50"/>
    </row>
    <row r="2460" spans="3:3" x14ac:dyDescent="0.4">
      <c r="C2460" s="50"/>
    </row>
    <row r="2461" spans="3:3" x14ac:dyDescent="0.4">
      <c r="C2461" s="50"/>
    </row>
    <row r="2462" spans="3:3" x14ac:dyDescent="0.4">
      <c r="C2462" s="50"/>
    </row>
    <row r="2463" spans="3:3" x14ac:dyDescent="0.4">
      <c r="C2463" s="50"/>
    </row>
    <row r="2464" spans="3:3" x14ac:dyDescent="0.4">
      <c r="C2464" s="50"/>
    </row>
    <row r="2465" spans="3:3" x14ac:dyDescent="0.4">
      <c r="C2465" s="50"/>
    </row>
    <row r="2466" spans="3:3" x14ac:dyDescent="0.4">
      <c r="C2466" s="50"/>
    </row>
    <row r="2467" spans="3:3" x14ac:dyDescent="0.4">
      <c r="C2467" s="50"/>
    </row>
    <row r="2468" spans="3:3" x14ac:dyDescent="0.4">
      <c r="C2468" s="50"/>
    </row>
    <row r="2469" spans="3:3" x14ac:dyDescent="0.4">
      <c r="C2469" s="50"/>
    </row>
    <row r="2470" spans="3:3" x14ac:dyDescent="0.4">
      <c r="C2470" s="50"/>
    </row>
    <row r="2471" spans="3:3" x14ac:dyDescent="0.4">
      <c r="C2471" s="50"/>
    </row>
    <row r="2472" spans="3:3" x14ac:dyDescent="0.4">
      <c r="C2472" s="50"/>
    </row>
    <row r="2473" spans="3:3" x14ac:dyDescent="0.4">
      <c r="C2473" s="50"/>
    </row>
    <row r="2474" spans="3:3" x14ac:dyDescent="0.4">
      <c r="C2474" s="50"/>
    </row>
    <row r="2475" spans="3:3" x14ac:dyDescent="0.4">
      <c r="C2475" s="50"/>
    </row>
    <row r="2476" spans="3:3" x14ac:dyDescent="0.4">
      <c r="C2476" s="50"/>
    </row>
    <row r="2477" spans="3:3" x14ac:dyDescent="0.4">
      <c r="C2477" s="50"/>
    </row>
    <row r="2478" spans="3:3" x14ac:dyDescent="0.4">
      <c r="C2478" s="50"/>
    </row>
    <row r="2479" spans="3:3" x14ac:dyDescent="0.4">
      <c r="C2479" s="50"/>
    </row>
    <row r="2480" spans="3:3" x14ac:dyDescent="0.4">
      <c r="C2480" s="50"/>
    </row>
    <row r="2481" spans="3:3" x14ac:dyDescent="0.4">
      <c r="C2481" s="50"/>
    </row>
    <row r="2482" spans="3:3" x14ac:dyDescent="0.4">
      <c r="C2482" s="50"/>
    </row>
    <row r="2483" spans="3:3" x14ac:dyDescent="0.4">
      <c r="C2483" s="50"/>
    </row>
    <row r="2484" spans="3:3" x14ac:dyDescent="0.4">
      <c r="C2484" s="50"/>
    </row>
    <row r="2485" spans="3:3" x14ac:dyDescent="0.4">
      <c r="C2485" s="50"/>
    </row>
    <row r="2486" spans="3:3" x14ac:dyDescent="0.4">
      <c r="C2486" s="50"/>
    </row>
    <row r="2487" spans="3:3" x14ac:dyDescent="0.4">
      <c r="C2487" s="50"/>
    </row>
    <row r="2488" spans="3:3" x14ac:dyDescent="0.4">
      <c r="C2488" s="50"/>
    </row>
    <row r="2489" spans="3:3" x14ac:dyDescent="0.4">
      <c r="C2489" s="50"/>
    </row>
    <row r="2490" spans="3:3" x14ac:dyDescent="0.4">
      <c r="C2490" s="50"/>
    </row>
    <row r="2491" spans="3:3" x14ac:dyDescent="0.4">
      <c r="C2491" s="50"/>
    </row>
    <row r="2492" spans="3:3" x14ac:dyDescent="0.4">
      <c r="C2492" s="50"/>
    </row>
    <row r="2493" spans="3:3" x14ac:dyDescent="0.4">
      <c r="C2493" s="50"/>
    </row>
    <row r="2494" spans="3:3" x14ac:dyDescent="0.4">
      <c r="C2494" s="50"/>
    </row>
    <row r="2495" spans="3:3" x14ac:dyDescent="0.4">
      <c r="C2495" s="50"/>
    </row>
    <row r="2496" spans="3:3" x14ac:dyDescent="0.4">
      <c r="C2496" s="50"/>
    </row>
    <row r="2497" spans="3:3" x14ac:dyDescent="0.4">
      <c r="C2497" s="50"/>
    </row>
    <row r="2498" spans="3:3" x14ac:dyDescent="0.4">
      <c r="C2498" s="50"/>
    </row>
    <row r="2499" spans="3:3" x14ac:dyDescent="0.4">
      <c r="C2499" s="50"/>
    </row>
    <row r="2500" spans="3:3" x14ac:dyDescent="0.4">
      <c r="C2500" s="50"/>
    </row>
    <row r="2501" spans="3:3" x14ac:dyDescent="0.4">
      <c r="C2501" s="50"/>
    </row>
    <row r="2502" spans="3:3" x14ac:dyDescent="0.4">
      <c r="C2502" s="50"/>
    </row>
    <row r="2503" spans="3:3" x14ac:dyDescent="0.4">
      <c r="C2503" s="50"/>
    </row>
    <row r="2504" spans="3:3" x14ac:dyDescent="0.4">
      <c r="C2504" s="50"/>
    </row>
    <row r="2505" spans="3:3" x14ac:dyDescent="0.4">
      <c r="C2505" s="50"/>
    </row>
    <row r="2506" spans="3:3" x14ac:dyDescent="0.4">
      <c r="C2506" s="50"/>
    </row>
    <row r="2507" spans="3:3" x14ac:dyDescent="0.4">
      <c r="C2507" s="50"/>
    </row>
    <row r="2508" spans="3:3" x14ac:dyDescent="0.4">
      <c r="C2508" s="50"/>
    </row>
    <row r="2509" spans="3:3" x14ac:dyDescent="0.4">
      <c r="C2509" s="50"/>
    </row>
    <row r="2510" spans="3:3" x14ac:dyDescent="0.4">
      <c r="C2510" s="50"/>
    </row>
    <row r="2511" spans="3:3" x14ac:dyDescent="0.4">
      <c r="C2511" s="50"/>
    </row>
    <row r="2512" spans="3:3" x14ac:dyDescent="0.4">
      <c r="C2512" s="50"/>
    </row>
    <row r="2513" spans="3:3" x14ac:dyDescent="0.4">
      <c r="C2513" s="50"/>
    </row>
    <row r="2514" spans="3:3" x14ac:dyDescent="0.4">
      <c r="C2514" s="50"/>
    </row>
    <row r="2515" spans="3:3" x14ac:dyDescent="0.4">
      <c r="C2515" s="50"/>
    </row>
    <row r="2516" spans="3:3" x14ac:dyDescent="0.4">
      <c r="C2516" s="50"/>
    </row>
    <row r="2517" spans="3:3" x14ac:dyDescent="0.4">
      <c r="C2517" s="50"/>
    </row>
    <row r="2518" spans="3:3" x14ac:dyDescent="0.4">
      <c r="C2518" s="50"/>
    </row>
    <row r="2519" spans="3:3" x14ac:dyDescent="0.4">
      <c r="C2519" s="50"/>
    </row>
    <row r="2520" spans="3:3" x14ac:dyDescent="0.4">
      <c r="C2520" s="50"/>
    </row>
    <row r="2521" spans="3:3" x14ac:dyDescent="0.4">
      <c r="C2521" s="50"/>
    </row>
    <row r="2522" spans="3:3" x14ac:dyDescent="0.4">
      <c r="C2522" s="50"/>
    </row>
    <row r="2523" spans="3:3" x14ac:dyDescent="0.4">
      <c r="C2523" s="50"/>
    </row>
    <row r="2524" spans="3:3" x14ac:dyDescent="0.4">
      <c r="C2524" s="50"/>
    </row>
    <row r="2525" spans="3:3" x14ac:dyDescent="0.4">
      <c r="C2525" s="50"/>
    </row>
    <row r="2526" spans="3:3" x14ac:dyDescent="0.4">
      <c r="C2526" s="50"/>
    </row>
    <row r="2527" spans="3:3" x14ac:dyDescent="0.4">
      <c r="C2527" s="50"/>
    </row>
    <row r="2528" spans="3:3" x14ac:dyDescent="0.4">
      <c r="C2528" s="50"/>
    </row>
    <row r="2529" spans="3:3" x14ac:dyDescent="0.4">
      <c r="C2529" s="50"/>
    </row>
    <row r="2530" spans="3:3" x14ac:dyDescent="0.4">
      <c r="C2530" s="50"/>
    </row>
    <row r="2531" spans="3:3" x14ac:dyDescent="0.4">
      <c r="C2531" s="50"/>
    </row>
    <row r="2532" spans="3:3" x14ac:dyDescent="0.4">
      <c r="C2532" s="50"/>
    </row>
    <row r="2533" spans="3:3" x14ac:dyDescent="0.4">
      <c r="C2533" s="50"/>
    </row>
    <row r="2534" spans="3:3" x14ac:dyDescent="0.4">
      <c r="C2534" s="50"/>
    </row>
    <row r="2535" spans="3:3" x14ac:dyDescent="0.4">
      <c r="C2535" s="50"/>
    </row>
    <row r="2536" spans="3:3" x14ac:dyDescent="0.4">
      <c r="C2536" s="50"/>
    </row>
    <row r="2537" spans="3:3" x14ac:dyDescent="0.4">
      <c r="C2537" s="50"/>
    </row>
    <row r="2538" spans="3:3" x14ac:dyDescent="0.4">
      <c r="C2538" s="50"/>
    </row>
    <row r="2539" spans="3:3" x14ac:dyDescent="0.4">
      <c r="C2539" s="50"/>
    </row>
    <row r="2540" spans="3:3" x14ac:dyDescent="0.4">
      <c r="C2540" s="50"/>
    </row>
    <row r="2541" spans="3:3" x14ac:dyDescent="0.4">
      <c r="C2541" s="50"/>
    </row>
    <row r="2542" spans="3:3" x14ac:dyDescent="0.4">
      <c r="C2542" s="50"/>
    </row>
    <row r="2543" spans="3:3" x14ac:dyDescent="0.4">
      <c r="C2543" s="50"/>
    </row>
    <row r="2544" spans="3:3" x14ac:dyDescent="0.4">
      <c r="C2544" s="50"/>
    </row>
    <row r="2545" spans="3:3" x14ac:dyDescent="0.4">
      <c r="C2545" s="50"/>
    </row>
    <row r="2546" spans="3:3" x14ac:dyDescent="0.4">
      <c r="C2546" s="50"/>
    </row>
    <row r="2547" spans="3:3" x14ac:dyDescent="0.4">
      <c r="C2547" s="50"/>
    </row>
    <row r="2548" spans="3:3" x14ac:dyDescent="0.4">
      <c r="C2548" s="50"/>
    </row>
    <row r="2549" spans="3:3" x14ac:dyDescent="0.4">
      <c r="C2549" s="50"/>
    </row>
    <row r="2550" spans="3:3" x14ac:dyDescent="0.4">
      <c r="C2550" s="50"/>
    </row>
    <row r="2551" spans="3:3" x14ac:dyDescent="0.4">
      <c r="C2551" s="50"/>
    </row>
    <row r="2552" spans="3:3" x14ac:dyDescent="0.4">
      <c r="C2552" s="50"/>
    </row>
    <row r="2553" spans="3:3" x14ac:dyDescent="0.4">
      <c r="C2553" s="50"/>
    </row>
    <row r="2554" spans="3:3" x14ac:dyDescent="0.4">
      <c r="C2554" s="50"/>
    </row>
    <row r="2555" spans="3:3" x14ac:dyDescent="0.4">
      <c r="C2555" s="50"/>
    </row>
    <row r="2556" spans="3:3" x14ac:dyDescent="0.4">
      <c r="C2556" s="50"/>
    </row>
    <row r="2557" spans="3:3" x14ac:dyDescent="0.4">
      <c r="C2557" s="50"/>
    </row>
    <row r="2558" spans="3:3" x14ac:dyDescent="0.4">
      <c r="C2558" s="50"/>
    </row>
    <row r="2559" spans="3:3" x14ac:dyDescent="0.4">
      <c r="C2559" s="50"/>
    </row>
    <row r="2560" spans="3:3" x14ac:dyDescent="0.4">
      <c r="C2560" s="50"/>
    </row>
    <row r="2561" spans="3:3" x14ac:dyDescent="0.4">
      <c r="C2561" s="50"/>
    </row>
    <row r="2562" spans="3:3" x14ac:dyDescent="0.4">
      <c r="C2562" s="50"/>
    </row>
    <row r="2563" spans="3:3" x14ac:dyDescent="0.4">
      <c r="C2563" s="50"/>
    </row>
    <row r="2564" spans="3:3" x14ac:dyDescent="0.4">
      <c r="C2564" s="50"/>
    </row>
    <row r="2565" spans="3:3" x14ac:dyDescent="0.4">
      <c r="C2565" s="50"/>
    </row>
    <row r="2566" spans="3:3" x14ac:dyDescent="0.4">
      <c r="C2566" s="50"/>
    </row>
    <row r="2567" spans="3:3" x14ac:dyDescent="0.4">
      <c r="C2567" s="50"/>
    </row>
    <row r="2568" spans="3:3" x14ac:dyDescent="0.4">
      <c r="C2568" s="50"/>
    </row>
    <row r="2569" spans="3:3" x14ac:dyDescent="0.4">
      <c r="C2569" s="50"/>
    </row>
    <row r="2570" spans="3:3" x14ac:dyDescent="0.4">
      <c r="C2570" s="50"/>
    </row>
    <row r="2571" spans="3:3" x14ac:dyDescent="0.4">
      <c r="C2571" s="50"/>
    </row>
    <row r="2572" spans="3:3" x14ac:dyDescent="0.4">
      <c r="C2572" s="50"/>
    </row>
    <row r="2573" spans="3:3" x14ac:dyDescent="0.4">
      <c r="C2573" s="50"/>
    </row>
    <row r="2574" spans="3:3" x14ac:dyDescent="0.4">
      <c r="C2574" s="50"/>
    </row>
    <row r="2575" spans="3:3" x14ac:dyDescent="0.4">
      <c r="C2575" s="50"/>
    </row>
    <row r="2576" spans="3:3" x14ac:dyDescent="0.4">
      <c r="C2576" s="50"/>
    </row>
    <row r="2577" spans="3:3" x14ac:dyDescent="0.4">
      <c r="C2577" s="50"/>
    </row>
    <row r="2578" spans="3:3" x14ac:dyDescent="0.4">
      <c r="C2578" s="50"/>
    </row>
    <row r="2579" spans="3:3" x14ac:dyDescent="0.4">
      <c r="C2579" s="50"/>
    </row>
    <row r="2580" spans="3:3" x14ac:dyDescent="0.4">
      <c r="C2580" s="50"/>
    </row>
    <row r="2581" spans="3:3" x14ac:dyDescent="0.4">
      <c r="C2581" s="50"/>
    </row>
    <row r="2582" spans="3:3" x14ac:dyDescent="0.4">
      <c r="C2582" s="50"/>
    </row>
    <row r="2583" spans="3:3" x14ac:dyDescent="0.4">
      <c r="C2583" s="50"/>
    </row>
    <row r="2584" spans="3:3" x14ac:dyDescent="0.4">
      <c r="C2584" s="50"/>
    </row>
    <row r="2585" spans="3:3" x14ac:dyDescent="0.4">
      <c r="C2585" s="50"/>
    </row>
    <row r="2586" spans="3:3" x14ac:dyDescent="0.4">
      <c r="C2586" s="50"/>
    </row>
    <row r="2587" spans="3:3" x14ac:dyDescent="0.4">
      <c r="C2587" s="50"/>
    </row>
    <row r="2588" spans="3:3" x14ac:dyDescent="0.4">
      <c r="C2588" s="50"/>
    </row>
    <row r="2589" spans="3:3" x14ac:dyDescent="0.4">
      <c r="C2589" s="50"/>
    </row>
    <row r="2590" spans="3:3" x14ac:dyDescent="0.4">
      <c r="C2590" s="50"/>
    </row>
    <row r="2591" spans="3:3" x14ac:dyDescent="0.4">
      <c r="C2591" s="50"/>
    </row>
    <row r="2592" spans="3:3" x14ac:dyDescent="0.4">
      <c r="C2592" s="50"/>
    </row>
    <row r="2593" spans="3:3" x14ac:dyDescent="0.4">
      <c r="C2593" s="50"/>
    </row>
    <row r="2594" spans="3:3" x14ac:dyDescent="0.4">
      <c r="C2594" s="50"/>
    </row>
    <row r="2595" spans="3:3" x14ac:dyDescent="0.4">
      <c r="C2595" s="50"/>
    </row>
    <row r="2596" spans="3:3" x14ac:dyDescent="0.4">
      <c r="C2596" s="50"/>
    </row>
    <row r="2597" spans="3:3" x14ac:dyDescent="0.4">
      <c r="C2597" s="50"/>
    </row>
    <row r="2598" spans="3:3" x14ac:dyDescent="0.4">
      <c r="C2598" s="50"/>
    </row>
    <row r="2599" spans="3:3" x14ac:dyDescent="0.4">
      <c r="C2599" s="50"/>
    </row>
    <row r="2600" spans="3:3" x14ac:dyDescent="0.4">
      <c r="C2600" s="50"/>
    </row>
    <row r="2601" spans="3:3" x14ac:dyDescent="0.4">
      <c r="C2601" s="50"/>
    </row>
    <row r="2602" spans="3:3" x14ac:dyDescent="0.4">
      <c r="C2602" s="50"/>
    </row>
    <row r="2603" spans="3:3" x14ac:dyDescent="0.4">
      <c r="C2603" s="50"/>
    </row>
    <row r="2604" spans="3:3" x14ac:dyDescent="0.4">
      <c r="C2604" s="50"/>
    </row>
    <row r="2605" spans="3:3" x14ac:dyDescent="0.4">
      <c r="C2605" s="50"/>
    </row>
    <row r="2606" spans="3:3" x14ac:dyDescent="0.4">
      <c r="C2606" s="50"/>
    </row>
    <row r="2607" spans="3:3" x14ac:dyDescent="0.4">
      <c r="C2607" s="50"/>
    </row>
    <row r="2608" spans="3:3" x14ac:dyDescent="0.4">
      <c r="C2608" s="50"/>
    </row>
    <row r="2609" spans="3:3" x14ac:dyDescent="0.4">
      <c r="C2609" s="50"/>
    </row>
    <row r="2610" spans="3:3" x14ac:dyDescent="0.4">
      <c r="C2610" s="50"/>
    </row>
    <row r="2611" spans="3:3" x14ac:dyDescent="0.4">
      <c r="C2611" s="50"/>
    </row>
    <row r="2612" spans="3:3" x14ac:dyDescent="0.4">
      <c r="C2612" s="50"/>
    </row>
    <row r="2613" spans="3:3" x14ac:dyDescent="0.4">
      <c r="C2613" s="50"/>
    </row>
    <row r="2614" spans="3:3" x14ac:dyDescent="0.4">
      <c r="C2614" s="50"/>
    </row>
    <row r="2615" spans="3:3" x14ac:dyDescent="0.4">
      <c r="C2615" s="50"/>
    </row>
    <row r="2616" spans="3:3" x14ac:dyDescent="0.4">
      <c r="C2616" s="50"/>
    </row>
    <row r="2617" spans="3:3" x14ac:dyDescent="0.4">
      <c r="C2617" s="50"/>
    </row>
    <row r="2618" spans="3:3" x14ac:dyDescent="0.4">
      <c r="C2618" s="50"/>
    </row>
    <row r="2619" spans="3:3" x14ac:dyDescent="0.4">
      <c r="C2619" s="50"/>
    </row>
    <row r="2620" spans="3:3" x14ac:dyDescent="0.4">
      <c r="C2620" s="50"/>
    </row>
    <row r="2621" spans="3:3" x14ac:dyDescent="0.4">
      <c r="C2621" s="50"/>
    </row>
    <row r="2622" spans="3:3" x14ac:dyDescent="0.4">
      <c r="C2622" s="50"/>
    </row>
    <row r="2623" spans="3:3" x14ac:dyDescent="0.4">
      <c r="C2623" s="50"/>
    </row>
    <row r="2624" spans="3:3" x14ac:dyDescent="0.4">
      <c r="C2624" s="50"/>
    </row>
    <row r="2625" spans="3:3" x14ac:dyDescent="0.4">
      <c r="C2625" s="50"/>
    </row>
    <row r="2626" spans="3:3" x14ac:dyDescent="0.4">
      <c r="C2626" s="50"/>
    </row>
    <row r="2627" spans="3:3" x14ac:dyDescent="0.4">
      <c r="C2627" s="50"/>
    </row>
    <row r="2628" spans="3:3" x14ac:dyDescent="0.4">
      <c r="C2628" s="50"/>
    </row>
    <row r="2629" spans="3:3" x14ac:dyDescent="0.4">
      <c r="C2629" s="50"/>
    </row>
    <row r="2630" spans="3:3" x14ac:dyDescent="0.4">
      <c r="C2630" s="50"/>
    </row>
    <row r="2631" spans="3:3" x14ac:dyDescent="0.4">
      <c r="C2631" s="50"/>
    </row>
    <row r="2632" spans="3:3" x14ac:dyDescent="0.4">
      <c r="C2632" s="50"/>
    </row>
    <row r="2633" spans="3:3" x14ac:dyDescent="0.4">
      <c r="C2633" s="50"/>
    </row>
    <row r="2634" spans="3:3" x14ac:dyDescent="0.4">
      <c r="C2634" s="50"/>
    </row>
    <row r="2635" spans="3:3" x14ac:dyDescent="0.4">
      <c r="C2635" s="50"/>
    </row>
    <row r="2636" spans="3:3" x14ac:dyDescent="0.4">
      <c r="C2636" s="50"/>
    </row>
    <row r="2637" spans="3:3" x14ac:dyDescent="0.4">
      <c r="C2637" s="50"/>
    </row>
    <row r="2638" spans="3:3" x14ac:dyDescent="0.4">
      <c r="C2638" s="50"/>
    </row>
    <row r="2639" spans="3:3" x14ac:dyDescent="0.4">
      <c r="C2639" s="50"/>
    </row>
    <row r="2640" spans="3:3" x14ac:dyDescent="0.4">
      <c r="C2640" s="50"/>
    </row>
    <row r="2641" spans="3:3" x14ac:dyDescent="0.4">
      <c r="C2641" s="50"/>
    </row>
    <row r="2642" spans="3:3" x14ac:dyDescent="0.4">
      <c r="C2642" s="50"/>
    </row>
    <row r="2643" spans="3:3" x14ac:dyDescent="0.4">
      <c r="C2643" s="50"/>
    </row>
    <row r="2644" spans="3:3" x14ac:dyDescent="0.4">
      <c r="C2644" s="50"/>
    </row>
    <row r="2645" spans="3:3" x14ac:dyDescent="0.4">
      <c r="C2645" s="50"/>
    </row>
    <row r="2646" spans="3:3" x14ac:dyDescent="0.4">
      <c r="C2646" s="50"/>
    </row>
    <row r="2647" spans="3:3" x14ac:dyDescent="0.4">
      <c r="C2647" s="50"/>
    </row>
    <row r="2648" spans="3:3" x14ac:dyDescent="0.4">
      <c r="C2648" s="50"/>
    </row>
    <row r="2649" spans="3:3" x14ac:dyDescent="0.4">
      <c r="C2649" s="50"/>
    </row>
    <row r="2650" spans="3:3" x14ac:dyDescent="0.4">
      <c r="C2650" s="50"/>
    </row>
    <row r="2651" spans="3:3" x14ac:dyDescent="0.4">
      <c r="C2651" s="50"/>
    </row>
    <row r="2652" spans="3:3" x14ac:dyDescent="0.4">
      <c r="C2652" s="50"/>
    </row>
    <row r="2653" spans="3:3" x14ac:dyDescent="0.4">
      <c r="C2653" s="50"/>
    </row>
    <row r="2654" spans="3:3" x14ac:dyDescent="0.4">
      <c r="C2654" s="50"/>
    </row>
    <row r="2655" spans="3:3" x14ac:dyDescent="0.4">
      <c r="C2655" s="50"/>
    </row>
    <row r="2656" spans="3:3" x14ac:dyDescent="0.4">
      <c r="C2656" s="50"/>
    </row>
    <row r="2657" spans="3:3" x14ac:dyDescent="0.4">
      <c r="C2657" s="50"/>
    </row>
    <row r="2658" spans="3:3" x14ac:dyDescent="0.4">
      <c r="C2658" s="50"/>
    </row>
    <row r="2659" spans="3:3" x14ac:dyDescent="0.4">
      <c r="C2659" s="50"/>
    </row>
    <row r="2660" spans="3:3" x14ac:dyDescent="0.4">
      <c r="C2660" s="50"/>
    </row>
    <row r="2661" spans="3:3" x14ac:dyDescent="0.4">
      <c r="C2661" s="50"/>
    </row>
    <row r="2662" spans="3:3" x14ac:dyDescent="0.4">
      <c r="C2662" s="50"/>
    </row>
    <row r="2663" spans="3:3" x14ac:dyDescent="0.4">
      <c r="C2663" s="50"/>
    </row>
    <row r="2664" spans="3:3" x14ac:dyDescent="0.4">
      <c r="C2664" s="50"/>
    </row>
    <row r="2665" spans="3:3" x14ac:dyDescent="0.4">
      <c r="C2665" s="50"/>
    </row>
    <row r="2666" spans="3:3" x14ac:dyDescent="0.4">
      <c r="C2666" s="50"/>
    </row>
    <row r="2667" spans="3:3" x14ac:dyDescent="0.4">
      <c r="C2667" s="50"/>
    </row>
    <row r="2668" spans="3:3" x14ac:dyDescent="0.4">
      <c r="C2668" s="50"/>
    </row>
    <row r="2669" spans="3:3" x14ac:dyDescent="0.4">
      <c r="C2669" s="50"/>
    </row>
    <row r="2670" spans="3:3" x14ac:dyDescent="0.4">
      <c r="C2670" s="50"/>
    </row>
    <row r="2671" spans="3:3" x14ac:dyDescent="0.4">
      <c r="C2671" s="50"/>
    </row>
    <row r="2672" spans="3:3" x14ac:dyDescent="0.4">
      <c r="C2672" s="50"/>
    </row>
    <row r="2673" spans="3:3" x14ac:dyDescent="0.4">
      <c r="C2673" s="50"/>
    </row>
    <row r="2674" spans="3:3" x14ac:dyDescent="0.4">
      <c r="C2674" s="50"/>
    </row>
    <row r="2675" spans="3:3" x14ac:dyDescent="0.4">
      <c r="C2675" s="50"/>
    </row>
    <row r="2676" spans="3:3" x14ac:dyDescent="0.4">
      <c r="C2676" s="50"/>
    </row>
    <row r="2677" spans="3:3" x14ac:dyDescent="0.4">
      <c r="C2677" s="50"/>
    </row>
    <row r="2678" spans="3:3" x14ac:dyDescent="0.4">
      <c r="C2678" s="50"/>
    </row>
    <row r="2679" spans="3:3" x14ac:dyDescent="0.4">
      <c r="C2679" s="50"/>
    </row>
    <row r="2680" spans="3:3" x14ac:dyDescent="0.4">
      <c r="C2680" s="50"/>
    </row>
    <row r="2681" spans="3:3" x14ac:dyDescent="0.4">
      <c r="C2681" s="50"/>
    </row>
    <row r="2682" spans="3:3" x14ac:dyDescent="0.4">
      <c r="C2682" s="50"/>
    </row>
    <row r="2683" spans="3:3" x14ac:dyDescent="0.4">
      <c r="C2683" s="50"/>
    </row>
    <row r="2684" spans="3:3" x14ac:dyDescent="0.4">
      <c r="C2684" s="50"/>
    </row>
    <row r="2685" spans="3:3" x14ac:dyDescent="0.4">
      <c r="C2685" s="50"/>
    </row>
    <row r="2686" spans="3:3" x14ac:dyDescent="0.4">
      <c r="C2686" s="50"/>
    </row>
    <row r="2687" spans="3:3" x14ac:dyDescent="0.4">
      <c r="C2687" s="50"/>
    </row>
    <row r="2688" spans="3:3" x14ac:dyDescent="0.4">
      <c r="C2688" s="50"/>
    </row>
    <row r="2689" spans="3:3" x14ac:dyDescent="0.4">
      <c r="C2689" s="50"/>
    </row>
    <row r="2690" spans="3:3" x14ac:dyDescent="0.4">
      <c r="C2690" s="50"/>
    </row>
    <row r="2691" spans="3:3" x14ac:dyDescent="0.4">
      <c r="C2691" s="50"/>
    </row>
    <row r="2692" spans="3:3" x14ac:dyDescent="0.4">
      <c r="C2692" s="50"/>
    </row>
    <row r="2693" spans="3:3" x14ac:dyDescent="0.4">
      <c r="C2693" s="50"/>
    </row>
    <row r="2694" spans="3:3" x14ac:dyDescent="0.4">
      <c r="C2694" s="50"/>
    </row>
    <row r="2695" spans="3:3" x14ac:dyDescent="0.4">
      <c r="C2695" s="50"/>
    </row>
    <row r="2696" spans="3:3" x14ac:dyDescent="0.4">
      <c r="C2696" s="50"/>
    </row>
    <row r="2697" spans="3:3" x14ac:dyDescent="0.4">
      <c r="C2697" s="50"/>
    </row>
    <row r="2698" spans="3:3" x14ac:dyDescent="0.4">
      <c r="C2698" s="50"/>
    </row>
    <row r="2699" spans="3:3" x14ac:dyDescent="0.4">
      <c r="C2699" s="50"/>
    </row>
    <row r="2700" spans="3:3" x14ac:dyDescent="0.4">
      <c r="C2700" s="50"/>
    </row>
    <row r="2701" spans="3:3" x14ac:dyDescent="0.4">
      <c r="C2701" s="50"/>
    </row>
    <row r="2702" spans="3:3" x14ac:dyDescent="0.4">
      <c r="C2702" s="50"/>
    </row>
    <row r="2703" spans="3:3" x14ac:dyDescent="0.4">
      <c r="C2703" s="50"/>
    </row>
    <row r="2704" spans="3:3" x14ac:dyDescent="0.4">
      <c r="C2704" s="50"/>
    </row>
    <row r="2705" spans="3:3" x14ac:dyDescent="0.4">
      <c r="C2705" s="50"/>
    </row>
    <row r="2706" spans="3:3" x14ac:dyDescent="0.4">
      <c r="C2706" s="50"/>
    </row>
    <row r="2707" spans="3:3" x14ac:dyDescent="0.4">
      <c r="C2707" s="50"/>
    </row>
    <row r="2708" spans="3:3" x14ac:dyDescent="0.4">
      <c r="C2708" s="50"/>
    </row>
    <row r="2709" spans="3:3" x14ac:dyDescent="0.4">
      <c r="C2709" s="50"/>
    </row>
    <row r="2710" spans="3:3" x14ac:dyDescent="0.4">
      <c r="C2710" s="50"/>
    </row>
    <row r="2711" spans="3:3" x14ac:dyDescent="0.4">
      <c r="C2711" s="50"/>
    </row>
    <row r="2712" spans="3:3" x14ac:dyDescent="0.4">
      <c r="C2712" s="50"/>
    </row>
    <row r="2713" spans="3:3" x14ac:dyDescent="0.4">
      <c r="C2713" s="50"/>
    </row>
    <row r="2714" spans="3:3" x14ac:dyDescent="0.4">
      <c r="C2714" s="50"/>
    </row>
    <row r="2715" spans="3:3" x14ac:dyDescent="0.4">
      <c r="C2715" s="50"/>
    </row>
    <row r="2716" spans="3:3" x14ac:dyDescent="0.4">
      <c r="C2716" s="50"/>
    </row>
    <row r="2717" spans="3:3" x14ac:dyDescent="0.4">
      <c r="C2717" s="50"/>
    </row>
    <row r="2718" spans="3:3" x14ac:dyDescent="0.4">
      <c r="C2718" s="50"/>
    </row>
    <row r="2719" spans="3:3" x14ac:dyDescent="0.4">
      <c r="C2719" s="50"/>
    </row>
    <row r="2720" spans="3:3" x14ac:dyDescent="0.4">
      <c r="C2720" s="50"/>
    </row>
    <row r="2721" spans="3:3" x14ac:dyDescent="0.4">
      <c r="C2721" s="50"/>
    </row>
    <row r="2722" spans="3:3" x14ac:dyDescent="0.4">
      <c r="C2722" s="50"/>
    </row>
    <row r="2723" spans="3:3" x14ac:dyDescent="0.4">
      <c r="C2723" s="50"/>
    </row>
    <row r="2724" spans="3:3" x14ac:dyDescent="0.4">
      <c r="C2724" s="50"/>
    </row>
    <row r="2725" spans="3:3" x14ac:dyDescent="0.4">
      <c r="C2725" s="50"/>
    </row>
    <row r="2726" spans="3:3" x14ac:dyDescent="0.4">
      <c r="C2726" s="50"/>
    </row>
    <row r="2727" spans="3:3" x14ac:dyDescent="0.4">
      <c r="C2727" s="50"/>
    </row>
    <row r="2728" spans="3:3" x14ac:dyDescent="0.4">
      <c r="C2728" s="50"/>
    </row>
    <row r="2729" spans="3:3" x14ac:dyDescent="0.4">
      <c r="C2729" s="50"/>
    </row>
    <row r="2730" spans="3:3" x14ac:dyDescent="0.4">
      <c r="C2730" s="50"/>
    </row>
    <row r="2731" spans="3:3" x14ac:dyDescent="0.4">
      <c r="C2731" s="50"/>
    </row>
    <row r="2732" spans="3:3" x14ac:dyDescent="0.4">
      <c r="C2732" s="50"/>
    </row>
    <row r="2733" spans="3:3" x14ac:dyDescent="0.4">
      <c r="C2733" s="50"/>
    </row>
    <row r="2734" spans="3:3" x14ac:dyDescent="0.4">
      <c r="C2734" s="50"/>
    </row>
    <row r="2735" spans="3:3" x14ac:dyDescent="0.4">
      <c r="C2735" s="50"/>
    </row>
    <row r="2736" spans="3:3" x14ac:dyDescent="0.4">
      <c r="C2736" s="50"/>
    </row>
    <row r="2737" spans="3:3" x14ac:dyDescent="0.4">
      <c r="C2737" s="50"/>
    </row>
    <row r="2738" spans="3:3" x14ac:dyDescent="0.4">
      <c r="C2738" s="50"/>
    </row>
    <row r="2739" spans="3:3" x14ac:dyDescent="0.4">
      <c r="C2739" s="50"/>
    </row>
    <row r="2740" spans="3:3" x14ac:dyDescent="0.4">
      <c r="C2740" s="50"/>
    </row>
    <row r="2741" spans="3:3" x14ac:dyDescent="0.4">
      <c r="C2741" s="50"/>
    </row>
    <row r="2742" spans="3:3" x14ac:dyDescent="0.4">
      <c r="C2742" s="50"/>
    </row>
    <row r="2743" spans="3:3" x14ac:dyDescent="0.4">
      <c r="C2743" s="50"/>
    </row>
    <row r="2744" spans="3:3" x14ac:dyDescent="0.4">
      <c r="C2744" s="50"/>
    </row>
    <row r="2745" spans="3:3" x14ac:dyDescent="0.4">
      <c r="C2745" s="50"/>
    </row>
    <row r="2746" spans="3:3" x14ac:dyDescent="0.4">
      <c r="C2746" s="50"/>
    </row>
    <row r="2747" spans="3:3" x14ac:dyDescent="0.4">
      <c r="C2747" s="50"/>
    </row>
    <row r="2748" spans="3:3" x14ac:dyDescent="0.4">
      <c r="C2748" s="50"/>
    </row>
    <row r="2749" spans="3:3" x14ac:dyDescent="0.4">
      <c r="C2749" s="50"/>
    </row>
    <row r="2750" spans="3:3" x14ac:dyDescent="0.4">
      <c r="C2750" s="50"/>
    </row>
    <row r="2751" spans="3:3" x14ac:dyDescent="0.4">
      <c r="C2751" s="50"/>
    </row>
    <row r="2752" spans="3:3" x14ac:dyDescent="0.4">
      <c r="C2752" s="50"/>
    </row>
    <row r="2753" spans="3:3" x14ac:dyDescent="0.4">
      <c r="C2753" s="50"/>
    </row>
    <row r="2754" spans="3:3" x14ac:dyDescent="0.4">
      <c r="C2754" s="50"/>
    </row>
    <row r="2755" spans="3:3" x14ac:dyDescent="0.4">
      <c r="C2755" s="50"/>
    </row>
    <row r="2756" spans="3:3" x14ac:dyDescent="0.4">
      <c r="C2756" s="50"/>
    </row>
    <row r="2757" spans="3:3" x14ac:dyDescent="0.4">
      <c r="C2757" s="50"/>
    </row>
    <row r="2758" spans="3:3" x14ac:dyDescent="0.4">
      <c r="C2758" s="50"/>
    </row>
    <row r="2759" spans="3:3" x14ac:dyDescent="0.4">
      <c r="C2759" s="50"/>
    </row>
    <row r="2760" spans="3:3" x14ac:dyDescent="0.4">
      <c r="C2760" s="50"/>
    </row>
    <row r="2761" spans="3:3" x14ac:dyDescent="0.4">
      <c r="C2761" s="50"/>
    </row>
    <row r="2762" spans="3:3" x14ac:dyDescent="0.4">
      <c r="C2762" s="50"/>
    </row>
    <row r="2763" spans="3:3" x14ac:dyDescent="0.4">
      <c r="C2763" s="50"/>
    </row>
    <row r="2764" spans="3:3" x14ac:dyDescent="0.4">
      <c r="C2764" s="50"/>
    </row>
    <row r="2765" spans="3:3" x14ac:dyDescent="0.4">
      <c r="C2765" s="50"/>
    </row>
    <row r="2766" spans="3:3" x14ac:dyDescent="0.4">
      <c r="C2766" s="50"/>
    </row>
    <row r="2767" spans="3:3" x14ac:dyDescent="0.4">
      <c r="C2767" s="50"/>
    </row>
    <row r="2768" spans="3:3" x14ac:dyDescent="0.4">
      <c r="C2768" s="50"/>
    </row>
    <row r="2769" spans="3:3" x14ac:dyDescent="0.4">
      <c r="C2769" s="50"/>
    </row>
    <row r="2770" spans="3:3" x14ac:dyDescent="0.4">
      <c r="C2770" s="50"/>
    </row>
    <row r="2771" spans="3:3" x14ac:dyDescent="0.4">
      <c r="C2771" s="50"/>
    </row>
    <row r="2772" spans="3:3" x14ac:dyDescent="0.4">
      <c r="C2772" s="50"/>
    </row>
    <row r="2773" spans="3:3" x14ac:dyDescent="0.4">
      <c r="C2773" s="50"/>
    </row>
    <row r="2774" spans="3:3" x14ac:dyDescent="0.4">
      <c r="C2774" s="50"/>
    </row>
    <row r="2775" spans="3:3" x14ac:dyDescent="0.4">
      <c r="C2775" s="50"/>
    </row>
    <row r="2776" spans="3:3" x14ac:dyDescent="0.4">
      <c r="C2776" s="50"/>
    </row>
    <row r="2777" spans="3:3" x14ac:dyDescent="0.4">
      <c r="C2777" s="50"/>
    </row>
    <row r="2778" spans="3:3" x14ac:dyDescent="0.4">
      <c r="C2778" s="50"/>
    </row>
    <row r="2779" spans="3:3" x14ac:dyDescent="0.4">
      <c r="C2779" s="50"/>
    </row>
    <row r="2780" spans="3:3" x14ac:dyDescent="0.4">
      <c r="C2780" s="50"/>
    </row>
    <row r="2781" spans="3:3" x14ac:dyDescent="0.4">
      <c r="C2781" s="50"/>
    </row>
    <row r="2782" spans="3:3" x14ac:dyDescent="0.4">
      <c r="C2782" s="50"/>
    </row>
    <row r="2783" spans="3:3" x14ac:dyDescent="0.4">
      <c r="C2783" s="50"/>
    </row>
    <row r="2784" spans="3:3" x14ac:dyDescent="0.4">
      <c r="C2784" s="50"/>
    </row>
    <row r="2785" spans="3:3" x14ac:dyDescent="0.4">
      <c r="C2785" s="50"/>
    </row>
    <row r="2786" spans="3:3" x14ac:dyDescent="0.4">
      <c r="C2786" s="50"/>
    </row>
    <row r="2787" spans="3:3" x14ac:dyDescent="0.4">
      <c r="C2787" s="50"/>
    </row>
    <row r="2788" spans="3:3" x14ac:dyDescent="0.4">
      <c r="C2788" s="50"/>
    </row>
    <row r="2789" spans="3:3" x14ac:dyDescent="0.4">
      <c r="C2789" s="50"/>
    </row>
    <row r="2790" spans="3:3" x14ac:dyDescent="0.4">
      <c r="C2790" s="50"/>
    </row>
    <row r="2791" spans="3:3" x14ac:dyDescent="0.4">
      <c r="C2791" s="50"/>
    </row>
    <row r="2792" spans="3:3" x14ac:dyDescent="0.4">
      <c r="C2792" s="50"/>
    </row>
    <row r="2793" spans="3:3" x14ac:dyDescent="0.4">
      <c r="C2793" s="50"/>
    </row>
    <row r="2794" spans="3:3" x14ac:dyDescent="0.4">
      <c r="C2794" s="50"/>
    </row>
    <row r="2795" spans="3:3" x14ac:dyDescent="0.4">
      <c r="C2795" s="50"/>
    </row>
    <row r="2796" spans="3:3" x14ac:dyDescent="0.4">
      <c r="C2796" s="50"/>
    </row>
    <row r="2797" spans="3:3" x14ac:dyDescent="0.4">
      <c r="C2797" s="50"/>
    </row>
    <row r="2798" spans="3:3" x14ac:dyDescent="0.4">
      <c r="C2798" s="50"/>
    </row>
    <row r="2799" spans="3:3" x14ac:dyDescent="0.4">
      <c r="C2799" s="50"/>
    </row>
    <row r="2800" spans="3:3" x14ac:dyDescent="0.4">
      <c r="C2800" s="50"/>
    </row>
    <row r="2801" spans="3:3" x14ac:dyDescent="0.4">
      <c r="C2801" s="50"/>
    </row>
    <row r="2802" spans="3:3" x14ac:dyDescent="0.4">
      <c r="C2802" s="50"/>
    </row>
    <row r="2803" spans="3:3" x14ac:dyDescent="0.4">
      <c r="C2803" s="50"/>
    </row>
    <row r="2804" spans="3:3" x14ac:dyDescent="0.4">
      <c r="C2804" s="50"/>
    </row>
    <row r="2805" spans="3:3" x14ac:dyDescent="0.4">
      <c r="C2805" s="50"/>
    </row>
    <row r="2806" spans="3:3" x14ac:dyDescent="0.4">
      <c r="C2806" s="50"/>
    </row>
    <row r="2807" spans="3:3" x14ac:dyDescent="0.4">
      <c r="C2807" s="50"/>
    </row>
    <row r="2808" spans="3:3" x14ac:dyDescent="0.4">
      <c r="C2808" s="50"/>
    </row>
    <row r="2809" spans="3:3" x14ac:dyDescent="0.4">
      <c r="C2809" s="50"/>
    </row>
    <row r="2810" spans="3:3" x14ac:dyDescent="0.4">
      <c r="C2810" s="50"/>
    </row>
    <row r="2811" spans="3:3" x14ac:dyDescent="0.4">
      <c r="C2811" s="50"/>
    </row>
    <row r="2812" spans="3:3" x14ac:dyDescent="0.4">
      <c r="C2812" s="50"/>
    </row>
    <row r="2813" spans="3:3" x14ac:dyDescent="0.4">
      <c r="C2813" s="50"/>
    </row>
    <row r="2814" spans="3:3" x14ac:dyDescent="0.4">
      <c r="C2814" s="50"/>
    </row>
    <row r="2815" spans="3:3" x14ac:dyDescent="0.4">
      <c r="C2815" s="50"/>
    </row>
    <row r="2816" spans="3:3" x14ac:dyDescent="0.4">
      <c r="C2816" s="50"/>
    </row>
    <row r="2817" spans="3:3" x14ac:dyDescent="0.4">
      <c r="C2817" s="50"/>
    </row>
    <row r="2818" spans="3:3" x14ac:dyDescent="0.4">
      <c r="C2818" s="50"/>
    </row>
    <row r="2819" spans="3:3" x14ac:dyDescent="0.4">
      <c r="C2819" s="50"/>
    </row>
    <row r="2820" spans="3:3" x14ac:dyDescent="0.4">
      <c r="C2820" s="50"/>
    </row>
    <row r="2821" spans="3:3" x14ac:dyDescent="0.4">
      <c r="C2821" s="50"/>
    </row>
    <row r="2822" spans="3:3" x14ac:dyDescent="0.4">
      <c r="C2822" s="50"/>
    </row>
    <row r="2823" spans="3:3" x14ac:dyDescent="0.4">
      <c r="C2823" s="50"/>
    </row>
    <row r="2824" spans="3:3" x14ac:dyDescent="0.4">
      <c r="C2824" s="50"/>
    </row>
    <row r="2825" spans="3:3" x14ac:dyDescent="0.4">
      <c r="C2825" s="50"/>
    </row>
    <row r="2826" spans="3:3" x14ac:dyDescent="0.4">
      <c r="C2826" s="50"/>
    </row>
    <row r="2827" spans="3:3" x14ac:dyDescent="0.4">
      <c r="C2827" s="50"/>
    </row>
    <row r="2828" spans="3:3" x14ac:dyDescent="0.4">
      <c r="C2828" s="50"/>
    </row>
    <row r="2829" spans="3:3" x14ac:dyDescent="0.4">
      <c r="C2829" s="50"/>
    </row>
    <row r="2830" spans="3:3" x14ac:dyDescent="0.4">
      <c r="C2830" s="50"/>
    </row>
    <row r="2831" spans="3:3" x14ac:dyDescent="0.4">
      <c r="C2831" s="50"/>
    </row>
    <row r="2832" spans="3:3" x14ac:dyDescent="0.4">
      <c r="C2832" s="50"/>
    </row>
    <row r="2833" spans="3:3" x14ac:dyDescent="0.4">
      <c r="C2833" s="50"/>
    </row>
    <row r="2834" spans="3:3" x14ac:dyDescent="0.4">
      <c r="C2834" s="50"/>
    </row>
    <row r="2835" spans="3:3" x14ac:dyDescent="0.4">
      <c r="C2835" s="50"/>
    </row>
    <row r="2836" spans="3:3" x14ac:dyDescent="0.4">
      <c r="C2836" s="50"/>
    </row>
    <row r="2837" spans="3:3" x14ac:dyDescent="0.4">
      <c r="C2837" s="50"/>
    </row>
    <row r="2838" spans="3:3" x14ac:dyDescent="0.4">
      <c r="C2838" s="50"/>
    </row>
    <row r="2839" spans="3:3" x14ac:dyDescent="0.4">
      <c r="C2839" s="50"/>
    </row>
    <row r="2840" spans="3:3" x14ac:dyDescent="0.4">
      <c r="C2840" s="50"/>
    </row>
    <row r="2841" spans="3:3" x14ac:dyDescent="0.4">
      <c r="C2841" s="50"/>
    </row>
    <row r="2842" spans="3:3" x14ac:dyDescent="0.4">
      <c r="C2842" s="50"/>
    </row>
    <row r="2843" spans="3:3" x14ac:dyDescent="0.4">
      <c r="C2843" s="50"/>
    </row>
    <row r="2844" spans="3:3" x14ac:dyDescent="0.4">
      <c r="C2844" s="50"/>
    </row>
    <row r="2845" spans="3:3" x14ac:dyDescent="0.4">
      <c r="C2845" s="50"/>
    </row>
    <row r="2846" spans="3:3" x14ac:dyDescent="0.4">
      <c r="C2846" s="50"/>
    </row>
    <row r="2847" spans="3:3" x14ac:dyDescent="0.4">
      <c r="C2847" s="50"/>
    </row>
    <row r="2848" spans="3:3" x14ac:dyDescent="0.4">
      <c r="C2848" s="50"/>
    </row>
    <row r="2849" spans="3:3" x14ac:dyDescent="0.4">
      <c r="C2849" s="50"/>
    </row>
    <row r="2850" spans="3:3" x14ac:dyDescent="0.4">
      <c r="C2850" s="50"/>
    </row>
    <row r="2851" spans="3:3" x14ac:dyDescent="0.4">
      <c r="C2851" s="50"/>
    </row>
    <row r="2852" spans="3:3" x14ac:dyDescent="0.4">
      <c r="C2852" s="50"/>
    </row>
    <row r="2853" spans="3:3" x14ac:dyDescent="0.4">
      <c r="C2853" s="50"/>
    </row>
    <row r="2854" spans="3:3" x14ac:dyDescent="0.4">
      <c r="C2854" s="50"/>
    </row>
    <row r="2855" spans="3:3" x14ac:dyDescent="0.4">
      <c r="C2855" s="50"/>
    </row>
    <row r="2856" spans="3:3" x14ac:dyDescent="0.4">
      <c r="C2856" s="50"/>
    </row>
    <row r="2857" spans="3:3" x14ac:dyDescent="0.4">
      <c r="C2857" s="50"/>
    </row>
    <row r="2858" spans="3:3" x14ac:dyDescent="0.4">
      <c r="C2858" s="50"/>
    </row>
    <row r="2859" spans="3:3" x14ac:dyDescent="0.4">
      <c r="C2859" s="50"/>
    </row>
    <row r="2860" spans="3:3" x14ac:dyDescent="0.4">
      <c r="C2860" s="50"/>
    </row>
    <row r="2861" spans="3:3" x14ac:dyDescent="0.4">
      <c r="C2861" s="50"/>
    </row>
    <row r="2862" spans="3:3" x14ac:dyDescent="0.4">
      <c r="C2862" s="50"/>
    </row>
    <row r="2863" spans="3:3" x14ac:dyDescent="0.4">
      <c r="C2863" s="50"/>
    </row>
    <row r="2864" spans="3:3" x14ac:dyDescent="0.4">
      <c r="C2864" s="50"/>
    </row>
    <row r="2865" spans="3:3" x14ac:dyDescent="0.4">
      <c r="C2865" s="50"/>
    </row>
    <row r="2866" spans="3:3" x14ac:dyDescent="0.4">
      <c r="C2866" s="50"/>
    </row>
    <row r="2867" spans="3:3" x14ac:dyDescent="0.4">
      <c r="C2867" s="50"/>
    </row>
    <row r="2868" spans="3:3" x14ac:dyDescent="0.4">
      <c r="C2868" s="50"/>
    </row>
    <row r="2869" spans="3:3" x14ac:dyDescent="0.4">
      <c r="C2869" s="50"/>
    </row>
    <row r="2870" spans="3:3" x14ac:dyDescent="0.4">
      <c r="C2870" s="50"/>
    </row>
    <row r="2871" spans="3:3" x14ac:dyDescent="0.4">
      <c r="C2871" s="50"/>
    </row>
    <row r="2872" spans="3:3" x14ac:dyDescent="0.4">
      <c r="C2872" s="50"/>
    </row>
    <row r="2873" spans="3:3" x14ac:dyDescent="0.4">
      <c r="C2873" s="50"/>
    </row>
    <row r="2874" spans="3:3" x14ac:dyDescent="0.4">
      <c r="C2874" s="50"/>
    </row>
    <row r="2875" spans="3:3" x14ac:dyDescent="0.4">
      <c r="C2875" s="50"/>
    </row>
    <row r="2876" spans="3:3" x14ac:dyDescent="0.4">
      <c r="C2876" s="50"/>
    </row>
    <row r="2877" spans="3:3" x14ac:dyDescent="0.4">
      <c r="C2877" s="50"/>
    </row>
    <row r="2878" spans="3:3" x14ac:dyDescent="0.4">
      <c r="C2878" s="50"/>
    </row>
    <row r="2879" spans="3:3" x14ac:dyDescent="0.4">
      <c r="C2879" s="50"/>
    </row>
    <row r="2880" spans="3:3" x14ac:dyDescent="0.4">
      <c r="C2880" s="50"/>
    </row>
    <row r="2881" spans="3:3" x14ac:dyDescent="0.4">
      <c r="C2881" s="50"/>
    </row>
    <row r="2882" spans="3:3" x14ac:dyDescent="0.4">
      <c r="C2882" s="50"/>
    </row>
    <row r="2883" spans="3:3" x14ac:dyDescent="0.4">
      <c r="C2883" s="50"/>
    </row>
    <row r="2884" spans="3:3" x14ac:dyDescent="0.4">
      <c r="C2884" s="50"/>
    </row>
    <row r="2885" spans="3:3" x14ac:dyDescent="0.4">
      <c r="C2885" s="50"/>
    </row>
    <row r="2886" spans="3:3" x14ac:dyDescent="0.4">
      <c r="C2886" s="50"/>
    </row>
    <row r="2887" spans="3:3" x14ac:dyDescent="0.4">
      <c r="C2887" s="50"/>
    </row>
    <row r="2888" spans="3:3" x14ac:dyDescent="0.4">
      <c r="C2888" s="50"/>
    </row>
    <row r="2889" spans="3:3" x14ac:dyDescent="0.4">
      <c r="C2889" s="50"/>
    </row>
    <row r="2890" spans="3:3" x14ac:dyDescent="0.4">
      <c r="C2890" s="50"/>
    </row>
    <row r="2891" spans="3:3" x14ac:dyDescent="0.4">
      <c r="C2891" s="50"/>
    </row>
    <row r="2892" spans="3:3" x14ac:dyDescent="0.4">
      <c r="C2892" s="50"/>
    </row>
    <row r="2893" spans="3:3" x14ac:dyDescent="0.4">
      <c r="C2893" s="50"/>
    </row>
    <row r="2894" spans="3:3" x14ac:dyDescent="0.4">
      <c r="C2894" s="50"/>
    </row>
    <row r="2895" spans="3:3" x14ac:dyDescent="0.4">
      <c r="C2895" s="50"/>
    </row>
    <row r="2896" spans="3:3" x14ac:dyDescent="0.4">
      <c r="C2896" s="50"/>
    </row>
    <row r="2897" spans="3:3" x14ac:dyDescent="0.4">
      <c r="C2897" s="50"/>
    </row>
    <row r="2898" spans="3:3" x14ac:dyDescent="0.4">
      <c r="C2898" s="50"/>
    </row>
    <row r="2899" spans="3:3" x14ac:dyDescent="0.4">
      <c r="C2899" s="50"/>
    </row>
    <row r="2900" spans="3:3" x14ac:dyDescent="0.4">
      <c r="C2900" s="50"/>
    </row>
    <row r="2901" spans="3:3" x14ac:dyDescent="0.4">
      <c r="C2901" s="50"/>
    </row>
    <row r="2902" spans="3:3" x14ac:dyDescent="0.4">
      <c r="C2902" s="50"/>
    </row>
    <row r="2903" spans="3:3" x14ac:dyDescent="0.4">
      <c r="C2903" s="50"/>
    </row>
    <row r="2904" spans="3:3" x14ac:dyDescent="0.4">
      <c r="C2904" s="50"/>
    </row>
    <row r="2905" spans="3:3" x14ac:dyDescent="0.4">
      <c r="C2905" s="50"/>
    </row>
    <row r="2906" spans="3:3" x14ac:dyDescent="0.4">
      <c r="C2906" s="50"/>
    </row>
    <row r="2907" spans="3:3" x14ac:dyDescent="0.4">
      <c r="C2907" s="50"/>
    </row>
    <row r="2908" spans="3:3" x14ac:dyDescent="0.4">
      <c r="C2908" s="50"/>
    </row>
    <row r="2909" spans="3:3" x14ac:dyDescent="0.4">
      <c r="C2909" s="50"/>
    </row>
    <row r="2910" spans="3:3" x14ac:dyDescent="0.4">
      <c r="C2910" s="50"/>
    </row>
    <row r="2911" spans="3:3" x14ac:dyDescent="0.4">
      <c r="C2911" s="50"/>
    </row>
    <row r="2912" spans="3:3" x14ac:dyDescent="0.4">
      <c r="C2912" s="50"/>
    </row>
    <row r="2913" spans="3:3" x14ac:dyDescent="0.4">
      <c r="C2913" s="50"/>
    </row>
    <row r="2914" spans="3:3" x14ac:dyDescent="0.4">
      <c r="C2914" s="50"/>
    </row>
    <row r="2915" spans="3:3" x14ac:dyDescent="0.4">
      <c r="C2915" s="50"/>
    </row>
    <row r="2916" spans="3:3" x14ac:dyDescent="0.4">
      <c r="C2916" s="50"/>
    </row>
    <row r="2917" spans="3:3" x14ac:dyDescent="0.4">
      <c r="C2917" s="50"/>
    </row>
    <row r="2918" spans="3:3" x14ac:dyDescent="0.4">
      <c r="C2918" s="50"/>
    </row>
    <row r="2919" spans="3:3" x14ac:dyDescent="0.4">
      <c r="C2919" s="50"/>
    </row>
    <row r="2920" spans="3:3" x14ac:dyDescent="0.4">
      <c r="C2920" s="50"/>
    </row>
    <row r="2921" spans="3:3" x14ac:dyDescent="0.4">
      <c r="C2921" s="50"/>
    </row>
    <row r="2922" spans="3:3" x14ac:dyDescent="0.4">
      <c r="C2922" s="50"/>
    </row>
    <row r="2923" spans="3:3" x14ac:dyDescent="0.4">
      <c r="C2923" s="50"/>
    </row>
    <row r="2924" spans="3:3" x14ac:dyDescent="0.4">
      <c r="C2924" s="50"/>
    </row>
    <row r="2925" spans="3:3" x14ac:dyDescent="0.4">
      <c r="C2925" s="50"/>
    </row>
    <row r="2926" spans="3:3" x14ac:dyDescent="0.4">
      <c r="C2926" s="50"/>
    </row>
    <row r="2927" spans="3:3" x14ac:dyDescent="0.4">
      <c r="C2927" s="50"/>
    </row>
    <row r="2928" spans="3:3" x14ac:dyDescent="0.4">
      <c r="C2928" s="50"/>
    </row>
    <row r="2929" spans="3:3" x14ac:dyDescent="0.4">
      <c r="C2929" s="50"/>
    </row>
    <row r="2930" spans="3:3" x14ac:dyDescent="0.4">
      <c r="C2930" s="50"/>
    </row>
    <row r="2931" spans="3:3" x14ac:dyDescent="0.4">
      <c r="C2931" s="50"/>
    </row>
    <row r="2932" spans="3:3" x14ac:dyDescent="0.4">
      <c r="C2932" s="50"/>
    </row>
    <row r="2933" spans="3:3" x14ac:dyDescent="0.4">
      <c r="C2933" s="50"/>
    </row>
    <row r="2934" spans="3:3" x14ac:dyDescent="0.4">
      <c r="C2934" s="50"/>
    </row>
    <row r="2935" spans="3:3" x14ac:dyDescent="0.4">
      <c r="C2935" s="50"/>
    </row>
    <row r="2936" spans="3:3" x14ac:dyDescent="0.4">
      <c r="C2936" s="50"/>
    </row>
    <row r="2937" spans="3:3" x14ac:dyDescent="0.4">
      <c r="C2937" s="50"/>
    </row>
    <row r="2938" spans="3:3" x14ac:dyDescent="0.4">
      <c r="C2938" s="50"/>
    </row>
    <row r="2939" spans="3:3" x14ac:dyDescent="0.4">
      <c r="C2939" s="50"/>
    </row>
    <row r="2940" spans="3:3" x14ac:dyDescent="0.4">
      <c r="C2940" s="50"/>
    </row>
    <row r="2941" spans="3:3" x14ac:dyDescent="0.4">
      <c r="C2941" s="50"/>
    </row>
    <row r="2942" spans="3:3" x14ac:dyDescent="0.4">
      <c r="C2942" s="50"/>
    </row>
    <row r="2943" spans="3:3" x14ac:dyDescent="0.4">
      <c r="C2943" s="50"/>
    </row>
    <row r="2944" spans="3:3" x14ac:dyDescent="0.4">
      <c r="C2944" s="50"/>
    </row>
    <row r="2945" spans="3:3" x14ac:dyDescent="0.4">
      <c r="C2945" s="50"/>
    </row>
    <row r="2946" spans="3:3" x14ac:dyDescent="0.4">
      <c r="C2946" s="50"/>
    </row>
    <row r="2947" spans="3:3" x14ac:dyDescent="0.4">
      <c r="C2947" s="50"/>
    </row>
    <row r="2948" spans="3:3" x14ac:dyDescent="0.4">
      <c r="C2948" s="50"/>
    </row>
    <row r="2949" spans="3:3" x14ac:dyDescent="0.4">
      <c r="C2949" s="50"/>
    </row>
    <row r="2950" spans="3:3" x14ac:dyDescent="0.4">
      <c r="C2950" s="50"/>
    </row>
    <row r="2951" spans="3:3" x14ac:dyDescent="0.4">
      <c r="C2951" s="50"/>
    </row>
    <row r="2952" spans="3:3" x14ac:dyDescent="0.4">
      <c r="C2952" s="50"/>
    </row>
    <row r="2953" spans="3:3" x14ac:dyDescent="0.4">
      <c r="C2953" s="50"/>
    </row>
    <row r="2954" spans="3:3" x14ac:dyDescent="0.4">
      <c r="C2954" s="50"/>
    </row>
    <row r="2955" spans="3:3" x14ac:dyDescent="0.4">
      <c r="C2955" s="50"/>
    </row>
    <row r="2956" spans="3:3" x14ac:dyDescent="0.4">
      <c r="C2956" s="50"/>
    </row>
    <row r="2957" spans="3:3" x14ac:dyDescent="0.4">
      <c r="C2957" s="50"/>
    </row>
    <row r="2958" spans="3:3" x14ac:dyDescent="0.4">
      <c r="C2958" s="50"/>
    </row>
    <row r="2959" spans="3:3" x14ac:dyDescent="0.4">
      <c r="C2959" s="50"/>
    </row>
    <row r="2960" spans="3:3" x14ac:dyDescent="0.4">
      <c r="C2960" s="50"/>
    </row>
    <row r="2961" spans="3:3" x14ac:dyDescent="0.4">
      <c r="C2961" s="50"/>
    </row>
    <row r="2962" spans="3:3" x14ac:dyDescent="0.4">
      <c r="C2962" s="50"/>
    </row>
    <row r="2963" spans="3:3" x14ac:dyDescent="0.4">
      <c r="C2963" s="50"/>
    </row>
    <row r="2964" spans="3:3" x14ac:dyDescent="0.4">
      <c r="C2964" s="50"/>
    </row>
    <row r="2965" spans="3:3" x14ac:dyDescent="0.4">
      <c r="C2965" s="50"/>
    </row>
    <row r="2966" spans="3:3" x14ac:dyDescent="0.4">
      <c r="C2966" s="50"/>
    </row>
    <row r="2967" spans="3:3" x14ac:dyDescent="0.4">
      <c r="C2967" s="50"/>
    </row>
    <row r="2968" spans="3:3" x14ac:dyDescent="0.4">
      <c r="C2968" s="50"/>
    </row>
    <row r="2969" spans="3:3" x14ac:dyDescent="0.4">
      <c r="C2969" s="50"/>
    </row>
    <row r="2970" spans="3:3" x14ac:dyDescent="0.4">
      <c r="C2970" s="50"/>
    </row>
    <row r="2971" spans="3:3" x14ac:dyDescent="0.4">
      <c r="C2971" s="50"/>
    </row>
    <row r="2972" spans="3:3" x14ac:dyDescent="0.4">
      <c r="C2972" s="50"/>
    </row>
    <row r="2973" spans="3:3" x14ac:dyDescent="0.4">
      <c r="C2973" s="50"/>
    </row>
    <row r="2974" spans="3:3" x14ac:dyDescent="0.4">
      <c r="C2974" s="50"/>
    </row>
    <row r="2975" spans="3:3" x14ac:dyDescent="0.4">
      <c r="C2975" s="50"/>
    </row>
    <row r="2976" spans="3:3" x14ac:dyDescent="0.4">
      <c r="C2976" s="50"/>
    </row>
    <row r="2977" spans="3:3" x14ac:dyDescent="0.4">
      <c r="C2977" s="50"/>
    </row>
    <row r="2978" spans="3:3" x14ac:dyDescent="0.4">
      <c r="C2978" s="50"/>
    </row>
    <row r="2979" spans="3:3" x14ac:dyDescent="0.4">
      <c r="C2979" s="50"/>
    </row>
    <row r="2980" spans="3:3" x14ac:dyDescent="0.4">
      <c r="C2980" s="50"/>
    </row>
    <row r="2981" spans="3:3" x14ac:dyDescent="0.4">
      <c r="C2981" s="50"/>
    </row>
    <row r="2982" spans="3:3" x14ac:dyDescent="0.4">
      <c r="C2982" s="50"/>
    </row>
    <row r="2983" spans="3:3" x14ac:dyDescent="0.4">
      <c r="C2983" s="50"/>
    </row>
    <row r="2984" spans="3:3" x14ac:dyDescent="0.4">
      <c r="C2984" s="50"/>
    </row>
    <row r="2985" spans="3:3" x14ac:dyDescent="0.4">
      <c r="C2985" s="50"/>
    </row>
    <row r="2986" spans="3:3" x14ac:dyDescent="0.4">
      <c r="C2986" s="50"/>
    </row>
    <row r="2987" spans="3:3" x14ac:dyDescent="0.4">
      <c r="C2987" s="50"/>
    </row>
    <row r="2988" spans="3:3" x14ac:dyDescent="0.4">
      <c r="C2988" s="50"/>
    </row>
    <row r="2989" spans="3:3" x14ac:dyDescent="0.4">
      <c r="C2989" s="50"/>
    </row>
    <row r="2990" spans="3:3" x14ac:dyDescent="0.4">
      <c r="C2990" s="50"/>
    </row>
    <row r="2991" spans="3:3" x14ac:dyDescent="0.4">
      <c r="C2991" s="50"/>
    </row>
    <row r="2992" spans="3:3" x14ac:dyDescent="0.4">
      <c r="C2992" s="50"/>
    </row>
    <row r="2993" spans="3:3" x14ac:dyDescent="0.4">
      <c r="C2993" s="50"/>
    </row>
    <row r="2994" spans="3:3" x14ac:dyDescent="0.4">
      <c r="C2994" s="50"/>
    </row>
    <row r="2995" spans="3:3" x14ac:dyDescent="0.4">
      <c r="C2995" s="50"/>
    </row>
    <row r="2996" spans="3:3" x14ac:dyDescent="0.4">
      <c r="C2996" s="50"/>
    </row>
    <row r="2997" spans="3:3" x14ac:dyDescent="0.4">
      <c r="C2997" s="50"/>
    </row>
    <row r="2998" spans="3:3" x14ac:dyDescent="0.4">
      <c r="C2998" s="50"/>
    </row>
    <row r="2999" spans="3:3" x14ac:dyDescent="0.4">
      <c r="C2999" s="50"/>
    </row>
    <row r="3000" spans="3:3" x14ac:dyDescent="0.4">
      <c r="C3000" s="50"/>
    </row>
    <row r="3001" spans="3:3" x14ac:dyDescent="0.4">
      <c r="C3001" s="50"/>
    </row>
    <row r="3002" spans="3:3" x14ac:dyDescent="0.4">
      <c r="C3002" s="50"/>
    </row>
    <row r="3003" spans="3:3" x14ac:dyDescent="0.4">
      <c r="C3003" s="50"/>
    </row>
    <row r="3004" spans="3:3" x14ac:dyDescent="0.4">
      <c r="C3004" s="50"/>
    </row>
    <row r="3005" spans="3:3" x14ac:dyDescent="0.4">
      <c r="C3005" s="50"/>
    </row>
    <row r="3006" spans="3:3" x14ac:dyDescent="0.4">
      <c r="C3006" s="50"/>
    </row>
    <row r="3007" spans="3:3" x14ac:dyDescent="0.4">
      <c r="C3007" s="50"/>
    </row>
    <row r="3008" spans="3:3" x14ac:dyDescent="0.4">
      <c r="C3008" s="50"/>
    </row>
    <row r="3009" spans="3:3" x14ac:dyDescent="0.4">
      <c r="C3009" s="50"/>
    </row>
    <row r="3010" spans="3:3" x14ac:dyDescent="0.4">
      <c r="C3010" s="50"/>
    </row>
    <row r="3011" spans="3:3" x14ac:dyDescent="0.4">
      <c r="C3011" s="50"/>
    </row>
    <row r="3012" spans="3:3" x14ac:dyDescent="0.4">
      <c r="C3012" s="50"/>
    </row>
    <row r="3013" spans="3:3" x14ac:dyDescent="0.4">
      <c r="C3013" s="50"/>
    </row>
    <row r="3014" spans="3:3" x14ac:dyDescent="0.4">
      <c r="C3014" s="50"/>
    </row>
    <row r="3015" spans="3:3" x14ac:dyDescent="0.4">
      <c r="C3015" s="50"/>
    </row>
    <row r="3016" spans="3:3" x14ac:dyDescent="0.4">
      <c r="C3016" s="50"/>
    </row>
    <row r="3017" spans="3:3" x14ac:dyDescent="0.4">
      <c r="C3017" s="50"/>
    </row>
    <row r="3018" spans="3:3" x14ac:dyDescent="0.4">
      <c r="C3018" s="50"/>
    </row>
    <row r="3019" spans="3:3" x14ac:dyDescent="0.4">
      <c r="C3019" s="50"/>
    </row>
    <row r="3020" spans="3:3" x14ac:dyDescent="0.4">
      <c r="C3020" s="50"/>
    </row>
    <row r="3021" spans="3:3" x14ac:dyDescent="0.4">
      <c r="C3021" s="50"/>
    </row>
    <row r="3022" spans="3:3" x14ac:dyDescent="0.4">
      <c r="C3022" s="50"/>
    </row>
    <row r="3023" spans="3:3" x14ac:dyDescent="0.4">
      <c r="C3023" s="50"/>
    </row>
    <row r="3024" spans="3:3" x14ac:dyDescent="0.4">
      <c r="C3024" s="50"/>
    </row>
    <row r="3025" spans="3:3" x14ac:dyDescent="0.4">
      <c r="C3025" s="50"/>
    </row>
    <row r="3026" spans="3:3" x14ac:dyDescent="0.4">
      <c r="C3026" s="50"/>
    </row>
    <row r="3027" spans="3:3" x14ac:dyDescent="0.4">
      <c r="C3027" s="50"/>
    </row>
    <row r="3028" spans="3:3" x14ac:dyDescent="0.4">
      <c r="C3028" s="50"/>
    </row>
    <row r="3029" spans="3:3" x14ac:dyDescent="0.4">
      <c r="C3029" s="50"/>
    </row>
    <row r="3030" spans="3:3" x14ac:dyDescent="0.4">
      <c r="C3030" s="50"/>
    </row>
    <row r="3031" spans="3:3" x14ac:dyDescent="0.4">
      <c r="C3031" s="50"/>
    </row>
    <row r="3032" spans="3:3" x14ac:dyDescent="0.4">
      <c r="C3032" s="50"/>
    </row>
    <row r="3033" spans="3:3" x14ac:dyDescent="0.4">
      <c r="C3033" s="50"/>
    </row>
    <row r="3034" spans="3:3" x14ac:dyDescent="0.4">
      <c r="C3034" s="50"/>
    </row>
    <row r="3035" spans="3:3" x14ac:dyDescent="0.4">
      <c r="C3035" s="50"/>
    </row>
    <row r="3036" spans="3:3" x14ac:dyDescent="0.4">
      <c r="C3036" s="50"/>
    </row>
    <row r="3037" spans="3:3" x14ac:dyDescent="0.4">
      <c r="C3037" s="50"/>
    </row>
    <row r="3038" spans="3:3" x14ac:dyDescent="0.4">
      <c r="C3038" s="50"/>
    </row>
    <row r="3039" spans="3:3" x14ac:dyDescent="0.4">
      <c r="C3039" s="50"/>
    </row>
    <row r="3040" spans="3:3" x14ac:dyDescent="0.4">
      <c r="C3040" s="50"/>
    </row>
    <row r="3041" spans="3:3" x14ac:dyDescent="0.4">
      <c r="C3041" s="50"/>
    </row>
    <row r="3042" spans="3:3" x14ac:dyDescent="0.4">
      <c r="C3042" s="50"/>
    </row>
    <row r="3043" spans="3:3" x14ac:dyDescent="0.4">
      <c r="C3043" s="50"/>
    </row>
    <row r="3044" spans="3:3" x14ac:dyDescent="0.4">
      <c r="C3044" s="50"/>
    </row>
    <row r="3045" spans="3:3" x14ac:dyDescent="0.4">
      <c r="C3045" s="50"/>
    </row>
    <row r="3046" spans="3:3" x14ac:dyDescent="0.4">
      <c r="C3046" s="50"/>
    </row>
    <row r="3047" spans="3:3" x14ac:dyDescent="0.4">
      <c r="C3047" s="50"/>
    </row>
    <row r="3048" spans="3:3" x14ac:dyDescent="0.4">
      <c r="C3048" s="50"/>
    </row>
    <row r="3049" spans="3:3" x14ac:dyDescent="0.4">
      <c r="C3049" s="50"/>
    </row>
    <row r="3050" spans="3:3" x14ac:dyDescent="0.4">
      <c r="C3050" s="50"/>
    </row>
    <row r="3051" spans="3:3" x14ac:dyDescent="0.4">
      <c r="C3051" s="50"/>
    </row>
    <row r="3052" spans="3:3" x14ac:dyDescent="0.4">
      <c r="C3052" s="50"/>
    </row>
    <row r="3053" spans="3:3" x14ac:dyDescent="0.4">
      <c r="C3053" s="50"/>
    </row>
    <row r="3054" spans="3:3" x14ac:dyDescent="0.4">
      <c r="C3054" s="50"/>
    </row>
    <row r="3055" spans="3:3" x14ac:dyDescent="0.4">
      <c r="C3055" s="50"/>
    </row>
    <row r="3056" spans="3:3" x14ac:dyDescent="0.4">
      <c r="C3056" s="50"/>
    </row>
    <row r="3057" spans="3:3" x14ac:dyDescent="0.4">
      <c r="C3057" s="50"/>
    </row>
    <row r="3058" spans="3:3" x14ac:dyDescent="0.4">
      <c r="C3058" s="50"/>
    </row>
    <row r="3059" spans="3:3" x14ac:dyDescent="0.4">
      <c r="C3059" s="50"/>
    </row>
    <row r="3060" spans="3:3" x14ac:dyDescent="0.4">
      <c r="C3060" s="50"/>
    </row>
    <row r="3061" spans="3:3" x14ac:dyDescent="0.4">
      <c r="C3061" s="50"/>
    </row>
    <row r="3062" spans="3:3" x14ac:dyDescent="0.4">
      <c r="C3062" s="50"/>
    </row>
    <row r="3063" spans="3:3" x14ac:dyDescent="0.4">
      <c r="C3063" s="50"/>
    </row>
    <row r="3064" spans="3:3" x14ac:dyDescent="0.4">
      <c r="C3064" s="50"/>
    </row>
    <row r="3065" spans="3:3" x14ac:dyDescent="0.4">
      <c r="C3065" s="50"/>
    </row>
    <row r="3066" spans="3:3" x14ac:dyDescent="0.4">
      <c r="C3066" s="50"/>
    </row>
    <row r="3067" spans="3:3" x14ac:dyDescent="0.4">
      <c r="C3067" s="50"/>
    </row>
    <row r="3068" spans="3:3" x14ac:dyDescent="0.4">
      <c r="C3068" s="50"/>
    </row>
    <row r="3069" spans="3:3" x14ac:dyDescent="0.4">
      <c r="C3069" s="50"/>
    </row>
    <row r="3070" spans="3:3" x14ac:dyDescent="0.4">
      <c r="C3070" s="50"/>
    </row>
    <row r="3071" spans="3:3" x14ac:dyDescent="0.4">
      <c r="C3071" s="50"/>
    </row>
    <row r="3072" spans="3:3" x14ac:dyDescent="0.4">
      <c r="C3072" s="50"/>
    </row>
    <row r="3073" spans="3:3" x14ac:dyDescent="0.4">
      <c r="C3073" s="50"/>
    </row>
    <row r="3074" spans="3:3" x14ac:dyDescent="0.4">
      <c r="C3074" s="50"/>
    </row>
    <row r="3075" spans="3:3" x14ac:dyDescent="0.4">
      <c r="C3075" s="50"/>
    </row>
    <row r="3076" spans="3:3" x14ac:dyDescent="0.4">
      <c r="C3076" s="50"/>
    </row>
    <row r="3077" spans="3:3" x14ac:dyDescent="0.4">
      <c r="C3077" s="50"/>
    </row>
    <row r="3078" spans="3:3" x14ac:dyDescent="0.4">
      <c r="C3078" s="50"/>
    </row>
    <row r="3079" spans="3:3" x14ac:dyDescent="0.4">
      <c r="C3079" s="50"/>
    </row>
    <row r="3080" spans="3:3" x14ac:dyDescent="0.4">
      <c r="C3080" s="50"/>
    </row>
    <row r="3081" spans="3:3" x14ac:dyDescent="0.4">
      <c r="C3081" s="50"/>
    </row>
    <row r="3082" spans="3:3" x14ac:dyDescent="0.4">
      <c r="C3082" s="50"/>
    </row>
    <row r="3083" spans="3:3" x14ac:dyDescent="0.4">
      <c r="C3083" s="50"/>
    </row>
    <row r="3084" spans="3:3" x14ac:dyDescent="0.4">
      <c r="C3084" s="50"/>
    </row>
    <row r="3085" spans="3:3" x14ac:dyDescent="0.4">
      <c r="C3085" s="50"/>
    </row>
    <row r="3086" spans="3:3" x14ac:dyDescent="0.4">
      <c r="C3086" s="50"/>
    </row>
    <row r="3087" spans="3:3" x14ac:dyDescent="0.4">
      <c r="C3087" s="50"/>
    </row>
    <row r="3088" spans="3:3" x14ac:dyDescent="0.4">
      <c r="C3088" s="50"/>
    </row>
    <row r="3089" spans="3:3" x14ac:dyDescent="0.4">
      <c r="C3089" s="50"/>
    </row>
    <row r="3090" spans="3:3" x14ac:dyDescent="0.4">
      <c r="C3090" s="50"/>
    </row>
    <row r="3091" spans="3:3" x14ac:dyDescent="0.4">
      <c r="C3091" s="50"/>
    </row>
    <row r="3092" spans="3:3" x14ac:dyDescent="0.4">
      <c r="C3092" s="50"/>
    </row>
    <row r="3093" spans="3:3" x14ac:dyDescent="0.4">
      <c r="C3093" s="50"/>
    </row>
    <row r="3094" spans="3:3" x14ac:dyDescent="0.4">
      <c r="C3094" s="50"/>
    </row>
    <row r="3095" spans="3:3" x14ac:dyDescent="0.4">
      <c r="C3095" s="50"/>
    </row>
    <row r="3096" spans="3:3" x14ac:dyDescent="0.4">
      <c r="C3096" s="50"/>
    </row>
    <row r="3097" spans="3:3" x14ac:dyDescent="0.4">
      <c r="C3097" s="50"/>
    </row>
    <row r="3098" spans="3:3" x14ac:dyDescent="0.4">
      <c r="C3098" s="50"/>
    </row>
    <row r="3099" spans="3:3" x14ac:dyDescent="0.4">
      <c r="C3099" s="50"/>
    </row>
    <row r="3100" spans="3:3" x14ac:dyDescent="0.4">
      <c r="C3100" s="50"/>
    </row>
    <row r="3101" spans="3:3" x14ac:dyDescent="0.4">
      <c r="C3101" s="50"/>
    </row>
    <row r="3102" spans="3:3" x14ac:dyDescent="0.4">
      <c r="C3102" s="50"/>
    </row>
    <row r="3103" spans="3:3" x14ac:dyDescent="0.4">
      <c r="C3103" s="50"/>
    </row>
    <row r="3104" spans="3:3" x14ac:dyDescent="0.4">
      <c r="C3104" s="50"/>
    </row>
    <row r="3105" spans="3:3" x14ac:dyDescent="0.4">
      <c r="C3105" s="50"/>
    </row>
    <row r="3106" spans="3:3" x14ac:dyDescent="0.4">
      <c r="C3106" s="50"/>
    </row>
    <row r="3107" spans="3:3" x14ac:dyDescent="0.4">
      <c r="C3107" s="50"/>
    </row>
    <row r="3108" spans="3:3" x14ac:dyDescent="0.4">
      <c r="C3108" s="50"/>
    </row>
    <row r="3109" spans="3:3" x14ac:dyDescent="0.4">
      <c r="C3109" s="50"/>
    </row>
    <row r="3110" spans="3:3" x14ac:dyDescent="0.4">
      <c r="C3110" s="50"/>
    </row>
    <row r="3111" spans="3:3" x14ac:dyDescent="0.4">
      <c r="C3111" s="50"/>
    </row>
    <row r="3112" spans="3:3" x14ac:dyDescent="0.4">
      <c r="C3112" s="50"/>
    </row>
    <row r="3113" spans="3:3" x14ac:dyDescent="0.4">
      <c r="C3113" s="50"/>
    </row>
    <row r="3114" spans="3:3" x14ac:dyDescent="0.4">
      <c r="C3114" s="50"/>
    </row>
    <row r="3115" spans="3:3" x14ac:dyDescent="0.4">
      <c r="C3115" s="50"/>
    </row>
    <row r="3116" spans="3:3" x14ac:dyDescent="0.4">
      <c r="C3116" s="50"/>
    </row>
    <row r="3117" spans="3:3" x14ac:dyDescent="0.4">
      <c r="C3117" s="50"/>
    </row>
    <row r="3118" spans="3:3" x14ac:dyDescent="0.4">
      <c r="C3118" s="50"/>
    </row>
    <row r="3119" spans="3:3" x14ac:dyDescent="0.4">
      <c r="C3119" s="50"/>
    </row>
    <row r="3120" spans="3:3" x14ac:dyDescent="0.4">
      <c r="C3120" s="50"/>
    </row>
    <row r="3121" spans="3:3" x14ac:dyDescent="0.4">
      <c r="C3121" s="50"/>
    </row>
    <row r="3122" spans="3:3" x14ac:dyDescent="0.4">
      <c r="C3122" s="50"/>
    </row>
    <row r="3123" spans="3:3" x14ac:dyDescent="0.4">
      <c r="C3123" s="50"/>
    </row>
    <row r="3124" spans="3:3" x14ac:dyDescent="0.4">
      <c r="C3124" s="50"/>
    </row>
    <row r="3125" spans="3:3" x14ac:dyDescent="0.4">
      <c r="C3125" s="50"/>
    </row>
    <row r="3126" spans="3:3" x14ac:dyDescent="0.4">
      <c r="C3126" s="50"/>
    </row>
    <row r="3127" spans="3:3" x14ac:dyDescent="0.4">
      <c r="C3127" s="50"/>
    </row>
    <row r="3128" spans="3:3" x14ac:dyDescent="0.4">
      <c r="C3128" s="50"/>
    </row>
    <row r="3129" spans="3:3" x14ac:dyDescent="0.4">
      <c r="C3129" s="50"/>
    </row>
    <row r="3130" spans="3:3" x14ac:dyDescent="0.4">
      <c r="C3130" s="50"/>
    </row>
    <row r="3131" spans="3:3" x14ac:dyDescent="0.4">
      <c r="C3131" s="50"/>
    </row>
    <row r="3132" spans="3:3" x14ac:dyDescent="0.4">
      <c r="C3132" s="50"/>
    </row>
    <row r="3133" spans="3:3" x14ac:dyDescent="0.4">
      <c r="C3133" s="50"/>
    </row>
    <row r="3134" spans="3:3" x14ac:dyDescent="0.4">
      <c r="C3134" s="50"/>
    </row>
    <row r="3135" spans="3:3" x14ac:dyDescent="0.4">
      <c r="C3135" s="50"/>
    </row>
    <row r="3136" spans="3:3" x14ac:dyDescent="0.4">
      <c r="C3136" s="50"/>
    </row>
    <row r="3137" spans="3:3" x14ac:dyDescent="0.4">
      <c r="C3137" s="50"/>
    </row>
    <row r="3138" spans="3:3" x14ac:dyDescent="0.4">
      <c r="C3138" s="50"/>
    </row>
    <row r="3139" spans="3:3" x14ac:dyDescent="0.4">
      <c r="C3139" s="50"/>
    </row>
    <row r="3140" spans="3:3" x14ac:dyDescent="0.4">
      <c r="C3140" s="50"/>
    </row>
    <row r="3141" spans="3:3" x14ac:dyDescent="0.4">
      <c r="C3141" s="50"/>
    </row>
    <row r="3142" spans="3:3" x14ac:dyDescent="0.4">
      <c r="C3142" s="50"/>
    </row>
    <row r="3143" spans="3:3" x14ac:dyDescent="0.4">
      <c r="C3143" s="50"/>
    </row>
    <row r="3144" spans="3:3" x14ac:dyDescent="0.4">
      <c r="C3144" s="50"/>
    </row>
    <row r="3145" spans="3:3" x14ac:dyDescent="0.4">
      <c r="C3145" s="50"/>
    </row>
    <row r="3146" spans="3:3" x14ac:dyDescent="0.4">
      <c r="C3146" s="50"/>
    </row>
    <row r="3147" spans="3:3" x14ac:dyDescent="0.4">
      <c r="C3147" s="50"/>
    </row>
    <row r="3148" spans="3:3" x14ac:dyDescent="0.4">
      <c r="C3148" s="50"/>
    </row>
    <row r="3149" spans="3:3" x14ac:dyDescent="0.4">
      <c r="C3149" s="50"/>
    </row>
    <row r="3150" spans="3:3" x14ac:dyDescent="0.4">
      <c r="C3150" s="50"/>
    </row>
    <row r="3151" spans="3:3" x14ac:dyDescent="0.4">
      <c r="C3151" s="50"/>
    </row>
    <row r="3152" spans="3:3" x14ac:dyDescent="0.4">
      <c r="C3152" s="50"/>
    </row>
    <row r="3153" spans="3:3" x14ac:dyDescent="0.4">
      <c r="C3153" s="50"/>
    </row>
    <row r="3154" spans="3:3" x14ac:dyDescent="0.4">
      <c r="C3154" s="50"/>
    </row>
    <row r="3155" spans="3:3" x14ac:dyDescent="0.4">
      <c r="C3155" s="50"/>
    </row>
    <row r="3156" spans="3:3" x14ac:dyDescent="0.4">
      <c r="C3156" s="50"/>
    </row>
    <row r="3157" spans="3:3" x14ac:dyDescent="0.4">
      <c r="C3157" s="50"/>
    </row>
    <row r="3158" spans="3:3" x14ac:dyDescent="0.4">
      <c r="C3158" s="50"/>
    </row>
    <row r="3159" spans="3:3" x14ac:dyDescent="0.4">
      <c r="C3159" s="50"/>
    </row>
    <row r="3160" spans="3:3" x14ac:dyDescent="0.4">
      <c r="C3160" s="50"/>
    </row>
    <row r="3161" spans="3:3" x14ac:dyDescent="0.4">
      <c r="C3161" s="50"/>
    </row>
    <row r="3162" spans="3:3" x14ac:dyDescent="0.4">
      <c r="C3162" s="50"/>
    </row>
    <row r="3163" spans="3:3" x14ac:dyDescent="0.4">
      <c r="C3163" s="50"/>
    </row>
    <row r="3164" spans="3:3" x14ac:dyDescent="0.4">
      <c r="C3164" s="50"/>
    </row>
    <row r="3165" spans="3:3" x14ac:dyDescent="0.4">
      <c r="C3165" s="50"/>
    </row>
    <row r="3166" spans="3:3" x14ac:dyDescent="0.4">
      <c r="C3166" s="50"/>
    </row>
    <row r="3167" spans="3:3" x14ac:dyDescent="0.4">
      <c r="C3167" s="50"/>
    </row>
    <row r="3168" spans="3:3" x14ac:dyDescent="0.4">
      <c r="C3168" s="50"/>
    </row>
    <row r="3169" spans="3:3" x14ac:dyDescent="0.4">
      <c r="C3169" s="50"/>
    </row>
    <row r="3170" spans="3:3" x14ac:dyDescent="0.4">
      <c r="C3170" s="50"/>
    </row>
    <row r="3171" spans="3:3" x14ac:dyDescent="0.4">
      <c r="C3171" s="50"/>
    </row>
    <row r="3172" spans="3:3" x14ac:dyDescent="0.4">
      <c r="C3172" s="50"/>
    </row>
    <row r="3173" spans="3:3" x14ac:dyDescent="0.4">
      <c r="C3173" s="50"/>
    </row>
    <row r="3174" spans="3:3" x14ac:dyDescent="0.4">
      <c r="C3174" s="50"/>
    </row>
    <row r="3175" spans="3:3" x14ac:dyDescent="0.4">
      <c r="C3175" s="50"/>
    </row>
    <row r="3176" spans="3:3" x14ac:dyDescent="0.4">
      <c r="C3176" s="50"/>
    </row>
    <row r="3177" spans="3:3" x14ac:dyDescent="0.4">
      <c r="C3177" s="50"/>
    </row>
    <row r="3178" spans="3:3" x14ac:dyDescent="0.4">
      <c r="C3178" s="50"/>
    </row>
    <row r="3179" spans="3:3" x14ac:dyDescent="0.4">
      <c r="C3179" s="50"/>
    </row>
    <row r="3180" spans="3:3" x14ac:dyDescent="0.4">
      <c r="C3180" s="50"/>
    </row>
    <row r="3181" spans="3:3" x14ac:dyDescent="0.4">
      <c r="C3181" s="50"/>
    </row>
    <row r="3182" spans="3:3" x14ac:dyDescent="0.4">
      <c r="C3182" s="50"/>
    </row>
    <row r="3183" spans="3:3" x14ac:dyDescent="0.4">
      <c r="C3183" s="50"/>
    </row>
    <row r="3184" spans="3:3" x14ac:dyDescent="0.4">
      <c r="C3184" s="50"/>
    </row>
    <row r="3185" spans="3:3" x14ac:dyDescent="0.4">
      <c r="C3185" s="50"/>
    </row>
    <row r="3186" spans="3:3" x14ac:dyDescent="0.4">
      <c r="C3186" s="50"/>
    </row>
    <row r="3187" spans="3:3" x14ac:dyDescent="0.4">
      <c r="C3187" s="50"/>
    </row>
    <row r="3188" spans="3:3" x14ac:dyDescent="0.4">
      <c r="C3188" s="50"/>
    </row>
    <row r="3189" spans="3:3" x14ac:dyDescent="0.4">
      <c r="C3189" s="50"/>
    </row>
    <row r="3190" spans="3:3" x14ac:dyDescent="0.4">
      <c r="C3190" s="50"/>
    </row>
    <row r="3191" spans="3:3" x14ac:dyDescent="0.4">
      <c r="C3191" s="50"/>
    </row>
    <row r="3192" spans="3:3" x14ac:dyDescent="0.4">
      <c r="C3192" s="50"/>
    </row>
    <row r="3193" spans="3:3" x14ac:dyDescent="0.4">
      <c r="C3193" s="50"/>
    </row>
    <row r="3194" spans="3:3" x14ac:dyDescent="0.4">
      <c r="C3194" s="50"/>
    </row>
    <row r="3195" spans="3:3" x14ac:dyDescent="0.4">
      <c r="C3195" s="50"/>
    </row>
    <row r="3196" spans="3:3" x14ac:dyDescent="0.4">
      <c r="C3196" s="50"/>
    </row>
    <row r="3197" spans="3:3" x14ac:dyDescent="0.4">
      <c r="C3197" s="50"/>
    </row>
    <row r="3198" spans="3:3" x14ac:dyDescent="0.4">
      <c r="C3198" s="50"/>
    </row>
    <row r="3199" spans="3:3" x14ac:dyDescent="0.4">
      <c r="C3199" s="50"/>
    </row>
    <row r="3200" spans="3:3" x14ac:dyDescent="0.4">
      <c r="C3200" s="50"/>
    </row>
    <row r="3201" spans="3:3" x14ac:dyDescent="0.4">
      <c r="C3201" s="50"/>
    </row>
    <row r="3202" spans="3:3" x14ac:dyDescent="0.4">
      <c r="C3202" s="50"/>
    </row>
    <row r="3203" spans="3:3" x14ac:dyDescent="0.4">
      <c r="C3203" s="50"/>
    </row>
    <row r="3204" spans="3:3" x14ac:dyDescent="0.4">
      <c r="C3204" s="50"/>
    </row>
    <row r="3205" spans="3:3" x14ac:dyDescent="0.4">
      <c r="C3205" s="50"/>
    </row>
    <row r="3206" spans="3:3" x14ac:dyDescent="0.4">
      <c r="C3206" s="50"/>
    </row>
    <row r="3207" spans="3:3" x14ac:dyDescent="0.4">
      <c r="C3207" s="50"/>
    </row>
    <row r="3208" spans="3:3" x14ac:dyDescent="0.4">
      <c r="C3208" s="50"/>
    </row>
    <row r="3209" spans="3:3" x14ac:dyDescent="0.4">
      <c r="C3209" s="50"/>
    </row>
    <row r="3210" spans="3:3" x14ac:dyDescent="0.4">
      <c r="C3210" s="50"/>
    </row>
    <row r="3211" spans="3:3" x14ac:dyDescent="0.4">
      <c r="C3211" s="50"/>
    </row>
    <row r="3212" spans="3:3" x14ac:dyDescent="0.4">
      <c r="C3212" s="50"/>
    </row>
    <row r="3213" spans="3:3" x14ac:dyDescent="0.4">
      <c r="C3213" s="50"/>
    </row>
    <row r="3214" spans="3:3" x14ac:dyDescent="0.4">
      <c r="C3214" s="50"/>
    </row>
    <row r="3215" spans="3:3" x14ac:dyDescent="0.4">
      <c r="C3215" s="50"/>
    </row>
    <row r="3216" spans="3:3" x14ac:dyDescent="0.4">
      <c r="C3216" s="50"/>
    </row>
    <row r="3217" spans="3:3" x14ac:dyDescent="0.4">
      <c r="C3217" s="50"/>
    </row>
    <row r="3218" spans="3:3" x14ac:dyDescent="0.4">
      <c r="C3218" s="50"/>
    </row>
    <row r="3219" spans="3:3" x14ac:dyDescent="0.4">
      <c r="C3219" s="50"/>
    </row>
    <row r="3220" spans="3:3" x14ac:dyDescent="0.4">
      <c r="C3220" s="50"/>
    </row>
    <row r="3221" spans="3:3" x14ac:dyDescent="0.4">
      <c r="C3221" s="50"/>
    </row>
    <row r="3222" spans="3:3" x14ac:dyDescent="0.4">
      <c r="C3222" s="50"/>
    </row>
    <row r="3223" spans="3:3" x14ac:dyDescent="0.4">
      <c r="C3223" s="50"/>
    </row>
    <row r="3224" spans="3:3" x14ac:dyDescent="0.4">
      <c r="C3224" s="50"/>
    </row>
    <row r="3225" spans="3:3" x14ac:dyDescent="0.4">
      <c r="C3225" s="50"/>
    </row>
    <row r="3226" spans="3:3" x14ac:dyDescent="0.4">
      <c r="C3226" s="50"/>
    </row>
    <row r="3227" spans="3:3" x14ac:dyDescent="0.4">
      <c r="C3227" s="50"/>
    </row>
    <row r="3228" spans="3:3" x14ac:dyDescent="0.4">
      <c r="C3228" s="50"/>
    </row>
    <row r="3229" spans="3:3" x14ac:dyDescent="0.4">
      <c r="C3229" s="50"/>
    </row>
    <row r="3230" spans="3:3" x14ac:dyDescent="0.4">
      <c r="C3230" s="50"/>
    </row>
    <row r="3231" spans="3:3" x14ac:dyDescent="0.4">
      <c r="C3231" s="50"/>
    </row>
    <row r="3232" spans="3:3" x14ac:dyDescent="0.4">
      <c r="C3232" s="50"/>
    </row>
    <row r="3233" spans="3:3" x14ac:dyDescent="0.4">
      <c r="C3233" s="50"/>
    </row>
    <row r="3234" spans="3:3" x14ac:dyDescent="0.4">
      <c r="C3234" s="50"/>
    </row>
    <row r="3235" spans="3:3" x14ac:dyDescent="0.4">
      <c r="C3235" s="50"/>
    </row>
    <row r="3236" spans="3:3" x14ac:dyDescent="0.4">
      <c r="C3236" s="50"/>
    </row>
    <row r="3237" spans="3:3" x14ac:dyDescent="0.4">
      <c r="C3237" s="50"/>
    </row>
    <row r="3238" spans="3:3" x14ac:dyDescent="0.4">
      <c r="C3238" s="50"/>
    </row>
    <row r="3239" spans="3:3" x14ac:dyDescent="0.4">
      <c r="C3239" s="50"/>
    </row>
    <row r="3240" spans="3:3" x14ac:dyDescent="0.4">
      <c r="C3240" s="50"/>
    </row>
    <row r="3241" spans="3:3" x14ac:dyDescent="0.4">
      <c r="C3241" s="50"/>
    </row>
    <row r="3242" spans="3:3" x14ac:dyDescent="0.4">
      <c r="C3242" s="50"/>
    </row>
    <row r="3243" spans="3:3" x14ac:dyDescent="0.4">
      <c r="C3243" s="50"/>
    </row>
    <row r="3244" spans="3:3" x14ac:dyDescent="0.4">
      <c r="C3244" s="50"/>
    </row>
    <row r="3245" spans="3:3" x14ac:dyDescent="0.4">
      <c r="C3245" s="50"/>
    </row>
    <row r="3246" spans="3:3" x14ac:dyDescent="0.4">
      <c r="C3246" s="50"/>
    </row>
    <row r="3247" spans="3:3" x14ac:dyDescent="0.4">
      <c r="C3247" s="50"/>
    </row>
    <row r="3248" spans="3:3" x14ac:dyDescent="0.4">
      <c r="C3248" s="50"/>
    </row>
    <row r="3249" spans="3:3" x14ac:dyDescent="0.4">
      <c r="C3249" s="50"/>
    </row>
    <row r="3250" spans="3:3" x14ac:dyDescent="0.4">
      <c r="C3250" s="50"/>
    </row>
    <row r="3251" spans="3:3" x14ac:dyDescent="0.4">
      <c r="C3251" s="50"/>
    </row>
    <row r="3252" spans="3:3" x14ac:dyDescent="0.4">
      <c r="C3252" s="50"/>
    </row>
    <row r="3253" spans="3:3" x14ac:dyDescent="0.4">
      <c r="C3253" s="50"/>
    </row>
    <row r="3254" spans="3:3" x14ac:dyDescent="0.4">
      <c r="C3254" s="50"/>
    </row>
    <row r="3255" spans="3:3" x14ac:dyDescent="0.4">
      <c r="C3255" s="50"/>
    </row>
    <row r="3256" spans="3:3" x14ac:dyDescent="0.4">
      <c r="C3256" s="50"/>
    </row>
    <row r="3257" spans="3:3" x14ac:dyDescent="0.4">
      <c r="C3257" s="50"/>
    </row>
    <row r="3258" spans="3:3" x14ac:dyDescent="0.4">
      <c r="C3258" s="50"/>
    </row>
    <row r="3259" spans="3:3" x14ac:dyDescent="0.4">
      <c r="C3259" s="50"/>
    </row>
    <row r="3260" spans="3:3" x14ac:dyDescent="0.4">
      <c r="C3260" s="50"/>
    </row>
    <row r="3261" spans="3:3" x14ac:dyDescent="0.4">
      <c r="C3261" s="50"/>
    </row>
    <row r="3262" spans="3:3" x14ac:dyDescent="0.4">
      <c r="C3262" s="50"/>
    </row>
    <row r="3263" spans="3:3" x14ac:dyDescent="0.4">
      <c r="C3263" s="50"/>
    </row>
    <row r="3264" spans="3:3" x14ac:dyDescent="0.4">
      <c r="C3264" s="50"/>
    </row>
    <row r="3265" spans="3:3" x14ac:dyDescent="0.4">
      <c r="C3265" s="50"/>
    </row>
    <row r="3266" spans="3:3" x14ac:dyDescent="0.4">
      <c r="C3266" s="50"/>
    </row>
    <row r="3267" spans="3:3" x14ac:dyDescent="0.4">
      <c r="C3267" s="50"/>
    </row>
    <row r="3268" spans="3:3" x14ac:dyDescent="0.4">
      <c r="C3268" s="50"/>
    </row>
    <row r="3269" spans="3:3" x14ac:dyDescent="0.4">
      <c r="C3269" s="50"/>
    </row>
    <row r="3270" spans="3:3" x14ac:dyDescent="0.4">
      <c r="C3270" s="50"/>
    </row>
    <row r="3271" spans="3:3" x14ac:dyDescent="0.4">
      <c r="C3271" s="50"/>
    </row>
    <row r="3272" spans="3:3" x14ac:dyDescent="0.4">
      <c r="C3272" s="50"/>
    </row>
    <row r="3273" spans="3:3" x14ac:dyDescent="0.4">
      <c r="C3273" s="50"/>
    </row>
    <row r="3274" spans="3:3" x14ac:dyDescent="0.4">
      <c r="C3274" s="50"/>
    </row>
    <row r="3275" spans="3:3" x14ac:dyDescent="0.4">
      <c r="C3275" s="50"/>
    </row>
    <row r="3276" spans="3:3" x14ac:dyDescent="0.4">
      <c r="C3276" s="50"/>
    </row>
    <row r="3277" spans="3:3" x14ac:dyDescent="0.4">
      <c r="C3277" s="50"/>
    </row>
    <row r="3278" spans="3:3" x14ac:dyDescent="0.4">
      <c r="C3278" s="50"/>
    </row>
    <row r="3279" spans="3:3" x14ac:dyDescent="0.4">
      <c r="C3279" s="50"/>
    </row>
    <row r="3280" spans="3:3" x14ac:dyDescent="0.4">
      <c r="C3280" s="50"/>
    </row>
    <row r="3281" spans="3:3" x14ac:dyDescent="0.4">
      <c r="C3281" s="50"/>
    </row>
    <row r="3282" spans="3:3" x14ac:dyDescent="0.4">
      <c r="C3282" s="50"/>
    </row>
    <row r="3283" spans="3:3" x14ac:dyDescent="0.4">
      <c r="C3283" s="50"/>
    </row>
    <row r="3284" spans="3:3" x14ac:dyDescent="0.4">
      <c r="C3284" s="50"/>
    </row>
    <row r="3285" spans="3:3" x14ac:dyDescent="0.4">
      <c r="C3285" s="50"/>
    </row>
    <row r="3286" spans="3:3" x14ac:dyDescent="0.4">
      <c r="C3286" s="50"/>
    </row>
    <row r="3287" spans="3:3" x14ac:dyDescent="0.4">
      <c r="C3287" s="50"/>
    </row>
    <row r="3288" spans="3:3" x14ac:dyDescent="0.4">
      <c r="C3288" s="50"/>
    </row>
    <row r="3289" spans="3:3" x14ac:dyDescent="0.4">
      <c r="C3289" s="50"/>
    </row>
    <row r="3290" spans="3:3" x14ac:dyDescent="0.4">
      <c r="C3290" s="50"/>
    </row>
    <row r="3291" spans="3:3" x14ac:dyDescent="0.4">
      <c r="C3291" s="50"/>
    </row>
    <row r="3292" spans="3:3" x14ac:dyDescent="0.4">
      <c r="C3292" s="50"/>
    </row>
    <row r="3293" spans="3:3" x14ac:dyDescent="0.4">
      <c r="C3293" s="50"/>
    </row>
    <row r="3294" spans="3:3" x14ac:dyDescent="0.4">
      <c r="C3294" s="50"/>
    </row>
    <row r="3295" spans="3:3" x14ac:dyDescent="0.4">
      <c r="C3295" s="50"/>
    </row>
    <row r="3296" spans="3:3" x14ac:dyDescent="0.4">
      <c r="C3296" s="50"/>
    </row>
    <row r="3297" spans="3:3" x14ac:dyDescent="0.4">
      <c r="C3297" s="50"/>
    </row>
    <row r="3298" spans="3:3" x14ac:dyDescent="0.4">
      <c r="C3298" s="50"/>
    </row>
    <row r="3299" spans="3:3" x14ac:dyDescent="0.4">
      <c r="C3299" s="50"/>
    </row>
    <row r="3300" spans="3:3" x14ac:dyDescent="0.4">
      <c r="C3300" s="50"/>
    </row>
    <row r="3301" spans="3:3" x14ac:dyDescent="0.4">
      <c r="C3301" s="50"/>
    </row>
    <row r="3302" spans="3:3" x14ac:dyDescent="0.4">
      <c r="C3302" s="50"/>
    </row>
    <row r="3303" spans="3:3" x14ac:dyDescent="0.4">
      <c r="C3303" s="50"/>
    </row>
    <row r="3304" spans="3:3" x14ac:dyDescent="0.4">
      <c r="C3304" s="50"/>
    </row>
    <row r="3305" spans="3:3" x14ac:dyDescent="0.4">
      <c r="C3305" s="50"/>
    </row>
    <row r="3306" spans="3:3" x14ac:dyDescent="0.4">
      <c r="C3306" s="50"/>
    </row>
    <row r="3307" spans="3:3" x14ac:dyDescent="0.4">
      <c r="C3307" s="50"/>
    </row>
    <row r="3308" spans="3:3" x14ac:dyDescent="0.4">
      <c r="C3308" s="50"/>
    </row>
    <row r="3309" spans="3:3" x14ac:dyDescent="0.4">
      <c r="C3309" s="50"/>
    </row>
    <row r="3310" spans="3:3" x14ac:dyDescent="0.4">
      <c r="C3310" s="50"/>
    </row>
    <row r="3311" spans="3:3" x14ac:dyDescent="0.4">
      <c r="C3311" s="50"/>
    </row>
    <row r="3312" spans="3:3" x14ac:dyDescent="0.4">
      <c r="C3312" s="50"/>
    </row>
    <row r="3313" spans="3:3" x14ac:dyDescent="0.4">
      <c r="C3313" s="50"/>
    </row>
    <row r="3314" spans="3:3" x14ac:dyDescent="0.4">
      <c r="C3314" s="50"/>
    </row>
    <row r="3315" spans="3:3" x14ac:dyDescent="0.4">
      <c r="C3315" s="50"/>
    </row>
    <row r="3316" spans="3:3" x14ac:dyDescent="0.4">
      <c r="C3316" s="50"/>
    </row>
    <row r="3317" spans="3:3" x14ac:dyDescent="0.4">
      <c r="C3317" s="50"/>
    </row>
    <row r="3318" spans="3:3" x14ac:dyDescent="0.4">
      <c r="C3318" s="50"/>
    </row>
    <row r="3319" spans="3:3" x14ac:dyDescent="0.4">
      <c r="C3319" s="50"/>
    </row>
    <row r="3320" spans="3:3" x14ac:dyDescent="0.4">
      <c r="C3320" s="50"/>
    </row>
    <row r="3321" spans="3:3" x14ac:dyDescent="0.4">
      <c r="C3321" s="50"/>
    </row>
    <row r="3322" spans="3:3" x14ac:dyDescent="0.4">
      <c r="C3322" s="50"/>
    </row>
    <row r="3323" spans="3:3" x14ac:dyDescent="0.4">
      <c r="C3323" s="50"/>
    </row>
    <row r="3324" spans="3:3" x14ac:dyDescent="0.4">
      <c r="C3324" s="50"/>
    </row>
    <row r="3325" spans="3:3" x14ac:dyDescent="0.4">
      <c r="C3325" s="50"/>
    </row>
    <row r="3326" spans="3:3" x14ac:dyDescent="0.4">
      <c r="C3326" s="50"/>
    </row>
    <row r="3327" spans="3:3" x14ac:dyDescent="0.4">
      <c r="C3327" s="50"/>
    </row>
    <row r="3328" spans="3:3" x14ac:dyDescent="0.4">
      <c r="C3328" s="50"/>
    </row>
    <row r="3329" spans="3:3" x14ac:dyDescent="0.4">
      <c r="C3329" s="50"/>
    </row>
    <row r="3330" spans="3:3" x14ac:dyDescent="0.4">
      <c r="C3330" s="50"/>
    </row>
    <row r="3331" spans="3:3" x14ac:dyDescent="0.4">
      <c r="C3331" s="50"/>
    </row>
    <row r="3332" spans="3:3" x14ac:dyDescent="0.4">
      <c r="C3332" s="50"/>
    </row>
    <row r="3333" spans="3:3" x14ac:dyDescent="0.4">
      <c r="C3333" s="50"/>
    </row>
    <row r="3334" spans="3:3" x14ac:dyDescent="0.4">
      <c r="C3334" s="50"/>
    </row>
    <row r="3335" spans="3:3" x14ac:dyDescent="0.4">
      <c r="C3335" s="50"/>
    </row>
    <row r="3336" spans="3:3" x14ac:dyDescent="0.4">
      <c r="C3336" s="50"/>
    </row>
    <row r="3337" spans="3:3" x14ac:dyDescent="0.4">
      <c r="C3337" s="50"/>
    </row>
    <row r="3338" spans="3:3" x14ac:dyDescent="0.4">
      <c r="C3338" s="50"/>
    </row>
    <row r="3339" spans="3:3" x14ac:dyDescent="0.4">
      <c r="C3339" s="50"/>
    </row>
    <row r="3340" spans="3:3" x14ac:dyDescent="0.4">
      <c r="C3340" s="50"/>
    </row>
    <row r="3341" spans="3:3" x14ac:dyDescent="0.4">
      <c r="C3341" s="50"/>
    </row>
    <row r="3342" spans="3:3" x14ac:dyDescent="0.4">
      <c r="C3342" s="50"/>
    </row>
    <row r="3343" spans="3:3" x14ac:dyDescent="0.4">
      <c r="C3343" s="50"/>
    </row>
    <row r="3344" spans="3:3" x14ac:dyDescent="0.4">
      <c r="C3344" s="50"/>
    </row>
    <row r="3345" spans="3:3" x14ac:dyDescent="0.4">
      <c r="C3345" s="50"/>
    </row>
    <row r="3346" spans="3:3" x14ac:dyDescent="0.4">
      <c r="C3346" s="50"/>
    </row>
    <row r="3347" spans="3:3" x14ac:dyDescent="0.4">
      <c r="C3347" s="50"/>
    </row>
    <row r="3348" spans="3:3" x14ac:dyDescent="0.4">
      <c r="C3348" s="50"/>
    </row>
    <row r="3349" spans="3:3" x14ac:dyDescent="0.4">
      <c r="C3349" s="50"/>
    </row>
    <row r="3350" spans="3:3" x14ac:dyDescent="0.4">
      <c r="C3350" s="50"/>
    </row>
    <row r="3351" spans="3:3" x14ac:dyDescent="0.4">
      <c r="C3351" s="50"/>
    </row>
    <row r="3352" spans="3:3" x14ac:dyDescent="0.4">
      <c r="C3352" s="50"/>
    </row>
    <row r="3353" spans="3:3" x14ac:dyDescent="0.4">
      <c r="C3353" s="50"/>
    </row>
    <row r="3354" spans="3:3" x14ac:dyDescent="0.4">
      <c r="C3354" s="50"/>
    </row>
    <row r="3355" spans="3:3" x14ac:dyDescent="0.4">
      <c r="C3355" s="50"/>
    </row>
    <row r="3356" spans="3:3" x14ac:dyDescent="0.4">
      <c r="C3356" s="50"/>
    </row>
    <row r="3357" spans="3:3" x14ac:dyDescent="0.4">
      <c r="C3357" s="50"/>
    </row>
    <row r="3358" spans="3:3" x14ac:dyDescent="0.4">
      <c r="C3358" s="50"/>
    </row>
    <row r="3359" spans="3:3" x14ac:dyDescent="0.4">
      <c r="C3359" s="50"/>
    </row>
    <row r="3360" spans="3:3" x14ac:dyDescent="0.4">
      <c r="C3360" s="50"/>
    </row>
    <row r="3361" spans="3:3" x14ac:dyDescent="0.4">
      <c r="C3361" s="50"/>
    </row>
    <row r="3362" spans="3:3" x14ac:dyDescent="0.4">
      <c r="C3362" s="50"/>
    </row>
    <row r="3363" spans="3:3" x14ac:dyDescent="0.4">
      <c r="C3363" s="50"/>
    </row>
    <row r="3364" spans="3:3" x14ac:dyDescent="0.4">
      <c r="C3364" s="50"/>
    </row>
    <row r="3365" spans="3:3" x14ac:dyDescent="0.4">
      <c r="C3365" s="50"/>
    </row>
    <row r="3366" spans="3:3" x14ac:dyDescent="0.4">
      <c r="C3366" s="50"/>
    </row>
    <row r="3367" spans="3:3" x14ac:dyDescent="0.4">
      <c r="C3367" s="50"/>
    </row>
    <row r="3368" spans="3:3" x14ac:dyDescent="0.4">
      <c r="C3368" s="50"/>
    </row>
    <row r="3369" spans="3:3" x14ac:dyDescent="0.4">
      <c r="C3369" s="50"/>
    </row>
    <row r="3370" spans="3:3" x14ac:dyDescent="0.4">
      <c r="C3370" s="50"/>
    </row>
    <row r="3371" spans="3:3" x14ac:dyDescent="0.4">
      <c r="C3371" s="50"/>
    </row>
    <row r="3372" spans="3:3" x14ac:dyDescent="0.4">
      <c r="C3372" s="50"/>
    </row>
    <row r="3373" spans="3:3" x14ac:dyDescent="0.4">
      <c r="C3373" s="50"/>
    </row>
    <row r="3374" spans="3:3" x14ac:dyDescent="0.4">
      <c r="C3374" s="50"/>
    </row>
    <row r="3375" spans="3:3" x14ac:dyDescent="0.4">
      <c r="C3375" s="50"/>
    </row>
    <row r="3376" spans="3:3" x14ac:dyDescent="0.4">
      <c r="C3376" s="50"/>
    </row>
    <row r="3377" spans="3:3" x14ac:dyDescent="0.4">
      <c r="C3377" s="50"/>
    </row>
    <row r="3378" spans="3:3" x14ac:dyDescent="0.4">
      <c r="C3378" s="50"/>
    </row>
    <row r="3379" spans="3:3" x14ac:dyDescent="0.4">
      <c r="C3379" s="50"/>
    </row>
    <row r="3380" spans="3:3" x14ac:dyDescent="0.4">
      <c r="C3380" s="50"/>
    </row>
    <row r="3381" spans="3:3" x14ac:dyDescent="0.4">
      <c r="C3381" s="50"/>
    </row>
    <row r="3382" spans="3:3" x14ac:dyDescent="0.4">
      <c r="C3382" s="50"/>
    </row>
    <row r="3383" spans="3:3" x14ac:dyDescent="0.4">
      <c r="C3383" s="50"/>
    </row>
    <row r="3384" spans="3:3" x14ac:dyDescent="0.4">
      <c r="C3384" s="50"/>
    </row>
    <row r="3385" spans="3:3" x14ac:dyDescent="0.4">
      <c r="C3385" s="50"/>
    </row>
    <row r="3386" spans="3:3" x14ac:dyDescent="0.4">
      <c r="C3386" s="50"/>
    </row>
    <row r="3387" spans="3:3" x14ac:dyDescent="0.4">
      <c r="C3387" s="50"/>
    </row>
    <row r="3388" spans="3:3" x14ac:dyDescent="0.4">
      <c r="C3388" s="50"/>
    </row>
    <row r="3389" spans="3:3" x14ac:dyDescent="0.4">
      <c r="C3389" s="50"/>
    </row>
    <row r="3390" spans="3:3" x14ac:dyDescent="0.4">
      <c r="C3390" s="50"/>
    </row>
    <row r="3391" spans="3:3" x14ac:dyDescent="0.4">
      <c r="C3391" s="50"/>
    </row>
    <row r="3392" spans="3:3" x14ac:dyDescent="0.4">
      <c r="C3392" s="50"/>
    </row>
    <row r="3393" spans="3:3" x14ac:dyDescent="0.4">
      <c r="C3393" s="50"/>
    </row>
    <row r="3394" spans="3:3" x14ac:dyDescent="0.4">
      <c r="C3394" s="50"/>
    </row>
    <row r="3395" spans="3:3" x14ac:dyDescent="0.4">
      <c r="C3395" s="50"/>
    </row>
    <row r="3396" spans="3:3" x14ac:dyDescent="0.4">
      <c r="C3396" s="50"/>
    </row>
    <row r="3397" spans="3:3" x14ac:dyDescent="0.4">
      <c r="C3397" s="50"/>
    </row>
    <row r="3398" spans="3:3" x14ac:dyDescent="0.4">
      <c r="C3398" s="50"/>
    </row>
    <row r="3399" spans="3:3" x14ac:dyDescent="0.4">
      <c r="C3399" s="50"/>
    </row>
    <row r="3400" spans="3:3" x14ac:dyDescent="0.4">
      <c r="C3400" s="50"/>
    </row>
    <row r="3401" spans="3:3" x14ac:dyDescent="0.4">
      <c r="C3401" s="50"/>
    </row>
    <row r="3402" spans="3:3" x14ac:dyDescent="0.4">
      <c r="C3402" s="50"/>
    </row>
    <row r="3403" spans="3:3" x14ac:dyDescent="0.4">
      <c r="C3403" s="50"/>
    </row>
    <row r="3404" spans="3:3" x14ac:dyDescent="0.4">
      <c r="C3404" s="50"/>
    </row>
    <row r="3405" spans="3:3" x14ac:dyDescent="0.4">
      <c r="C3405" s="50"/>
    </row>
    <row r="3406" spans="3:3" x14ac:dyDescent="0.4">
      <c r="C3406" s="50"/>
    </row>
    <row r="3407" spans="3:3" x14ac:dyDescent="0.4">
      <c r="C3407" s="50"/>
    </row>
    <row r="3408" spans="3:3" x14ac:dyDescent="0.4">
      <c r="C3408" s="50"/>
    </row>
    <row r="3409" spans="3:3" x14ac:dyDescent="0.4">
      <c r="C3409" s="50"/>
    </row>
    <row r="3410" spans="3:3" x14ac:dyDescent="0.4">
      <c r="C3410" s="50"/>
    </row>
    <row r="3411" spans="3:3" x14ac:dyDescent="0.4">
      <c r="C3411" s="50"/>
    </row>
    <row r="3412" spans="3:3" x14ac:dyDescent="0.4">
      <c r="C3412" s="50"/>
    </row>
    <row r="3413" spans="3:3" x14ac:dyDescent="0.4">
      <c r="C3413" s="50"/>
    </row>
    <row r="3414" spans="3:3" x14ac:dyDescent="0.4">
      <c r="C3414" s="50"/>
    </row>
    <row r="3415" spans="3:3" x14ac:dyDescent="0.4">
      <c r="C3415" s="50"/>
    </row>
    <row r="3416" spans="3:3" x14ac:dyDescent="0.4">
      <c r="C3416" s="50"/>
    </row>
    <row r="3417" spans="3:3" x14ac:dyDescent="0.4">
      <c r="C3417" s="50"/>
    </row>
    <row r="3418" spans="3:3" x14ac:dyDescent="0.4">
      <c r="C3418" s="50"/>
    </row>
    <row r="3419" spans="3:3" x14ac:dyDescent="0.4">
      <c r="C3419" s="50"/>
    </row>
    <row r="3420" spans="3:3" x14ac:dyDescent="0.4">
      <c r="C3420" s="50"/>
    </row>
    <row r="3421" spans="3:3" x14ac:dyDescent="0.4">
      <c r="C3421" s="50"/>
    </row>
    <row r="3422" spans="3:3" x14ac:dyDescent="0.4">
      <c r="C3422" s="50"/>
    </row>
    <row r="3423" spans="3:3" x14ac:dyDescent="0.4">
      <c r="C3423" s="50"/>
    </row>
    <row r="3424" spans="3:3" x14ac:dyDescent="0.4">
      <c r="C3424" s="50"/>
    </row>
    <row r="3425" spans="3:3" x14ac:dyDescent="0.4">
      <c r="C3425" s="50"/>
    </row>
    <row r="3426" spans="3:3" x14ac:dyDescent="0.4">
      <c r="C3426" s="50"/>
    </row>
    <row r="3427" spans="3:3" x14ac:dyDescent="0.4">
      <c r="C3427" s="50"/>
    </row>
    <row r="3428" spans="3:3" x14ac:dyDescent="0.4">
      <c r="C3428" s="50"/>
    </row>
    <row r="3429" spans="3:3" x14ac:dyDescent="0.4">
      <c r="C3429" s="50"/>
    </row>
    <row r="3430" spans="3:3" x14ac:dyDescent="0.4">
      <c r="C3430" s="50"/>
    </row>
    <row r="3431" spans="3:3" x14ac:dyDescent="0.4">
      <c r="C3431" s="50"/>
    </row>
    <row r="3432" spans="3:3" x14ac:dyDescent="0.4">
      <c r="C3432" s="50"/>
    </row>
    <row r="3433" spans="3:3" x14ac:dyDescent="0.4">
      <c r="C3433" s="50"/>
    </row>
    <row r="3434" spans="3:3" x14ac:dyDescent="0.4">
      <c r="C3434" s="50"/>
    </row>
    <row r="3435" spans="3:3" x14ac:dyDescent="0.4">
      <c r="C3435" s="50"/>
    </row>
    <row r="3436" spans="3:3" x14ac:dyDescent="0.4">
      <c r="C3436" s="50"/>
    </row>
    <row r="3437" spans="3:3" x14ac:dyDescent="0.4">
      <c r="C3437" s="50"/>
    </row>
    <row r="3438" spans="3:3" x14ac:dyDescent="0.4">
      <c r="C3438" s="50"/>
    </row>
    <row r="3439" spans="3:3" x14ac:dyDescent="0.4">
      <c r="C3439" s="50"/>
    </row>
    <row r="3440" spans="3:3" x14ac:dyDescent="0.4">
      <c r="C3440" s="50"/>
    </row>
    <row r="3441" spans="3:3" x14ac:dyDescent="0.4">
      <c r="C3441" s="50"/>
    </row>
    <row r="3442" spans="3:3" x14ac:dyDescent="0.4">
      <c r="C3442" s="50"/>
    </row>
    <row r="3443" spans="3:3" x14ac:dyDescent="0.4">
      <c r="C3443" s="50"/>
    </row>
    <row r="3444" spans="3:3" x14ac:dyDescent="0.4">
      <c r="C3444" s="50"/>
    </row>
    <row r="3445" spans="3:3" x14ac:dyDescent="0.4">
      <c r="C3445" s="50"/>
    </row>
    <row r="3446" spans="3:3" x14ac:dyDescent="0.4">
      <c r="C3446" s="50"/>
    </row>
    <row r="3447" spans="3:3" x14ac:dyDescent="0.4">
      <c r="C3447" s="50"/>
    </row>
    <row r="3448" spans="3:3" x14ac:dyDescent="0.4">
      <c r="C3448" s="50"/>
    </row>
    <row r="3449" spans="3:3" x14ac:dyDescent="0.4">
      <c r="C3449" s="50"/>
    </row>
    <row r="3450" spans="3:3" x14ac:dyDescent="0.4">
      <c r="C3450" s="50"/>
    </row>
    <row r="3451" spans="3:3" x14ac:dyDescent="0.4">
      <c r="C3451" s="50"/>
    </row>
    <row r="3452" spans="3:3" x14ac:dyDescent="0.4">
      <c r="C3452" s="50"/>
    </row>
    <row r="3453" spans="3:3" x14ac:dyDescent="0.4">
      <c r="C3453" s="50"/>
    </row>
    <row r="3454" spans="3:3" x14ac:dyDescent="0.4">
      <c r="C3454" s="50"/>
    </row>
    <row r="3455" spans="3:3" x14ac:dyDescent="0.4">
      <c r="C3455" s="50"/>
    </row>
    <row r="3456" spans="3:3" x14ac:dyDescent="0.4">
      <c r="C3456" s="50"/>
    </row>
    <row r="3457" spans="3:3" x14ac:dyDescent="0.4">
      <c r="C3457" s="50"/>
    </row>
    <row r="3458" spans="3:3" x14ac:dyDescent="0.4">
      <c r="C3458" s="50"/>
    </row>
    <row r="3459" spans="3:3" x14ac:dyDescent="0.4">
      <c r="C3459" s="50"/>
    </row>
    <row r="3460" spans="3:3" x14ac:dyDescent="0.4">
      <c r="C3460" s="50"/>
    </row>
    <row r="3461" spans="3:3" x14ac:dyDescent="0.4">
      <c r="C3461" s="50"/>
    </row>
    <row r="3462" spans="3:3" x14ac:dyDescent="0.4">
      <c r="C3462" s="50"/>
    </row>
    <row r="3463" spans="3:3" x14ac:dyDescent="0.4">
      <c r="C3463" s="50"/>
    </row>
    <row r="3464" spans="3:3" x14ac:dyDescent="0.4">
      <c r="C3464" s="50"/>
    </row>
    <row r="3465" spans="3:3" x14ac:dyDescent="0.4">
      <c r="C3465" s="50"/>
    </row>
    <row r="3466" spans="3:3" x14ac:dyDescent="0.4">
      <c r="C3466" s="50"/>
    </row>
    <row r="3467" spans="3:3" x14ac:dyDescent="0.4">
      <c r="C3467" s="50"/>
    </row>
    <row r="3468" spans="3:3" x14ac:dyDescent="0.4">
      <c r="C3468" s="50"/>
    </row>
    <row r="3469" spans="3:3" x14ac:dyDescent="0.4">
      <c r="C3469" s="50"/>
    </row>
    <row r="3470" spans="3:3" x14ac:dyDescent="0.4">
      <c r="C3470" s="50"/>
    </row>
    <row r="3471" spans="3:3" x14ac:dyDescent="0.4">
      <c r="C3471" s="50"/>
    </row>
    <row r="3472" spans="3:3" x14ac:dyDescent="0.4">
      <c r="C3472" s="50"/>
    </row>
    <row r="3473" spans="3:3" x14ac:dyDescent="0.4">
      <c r="C3473" s="50"/>
    </row>
    <row r="3474" spans="3:3" x14ac:dyDescent="0.4">
      <c r="C3474" s="50"/>
    </row>
    <row r="3475" spans="3:3" x14ac:dyDescent="0.4">
      <c r="C3475" s="50"/>
    </row>
    <row r="3476" spans="3:3" x14ac:dyDescent="0.4">
      <c r="C3476" s="50"/>
    </row>
    <row r="3477" spans="3:3" x14ac:dyDescent="0.4">
      <c r="C3477" s="50"/>
    </row>
    <row r="3478" spans="3:3" x14ac:dyDescent="0.4">
      <c r="C3478" s="50"/>
    </row>
    <row r="3479" spans="3:3" x14ac:dyDescent="0.4">
      <c r="C3479" s="50"/>
    </row>
    <row r="3480" spans="3:3" x14ac:dyDescent="0.4">
      <c r="C3480" s="50"/>
    </row>
    <row r="3481" spans="3:3" x14ac:dyDescent="0.4">
      <c r="C3481" s="50"/>
    </row>
    <row r="3482" spans="3:3" x14ac:dyDescent="0.4">
      <c r="C3482" s="50"/>
    </row>
    <row r="3483" spans="3:3" x14ac:dyDescent="0.4">
      <c r="C3483" s="50"/>
    </row>
    <row r="3484" spans="3:3" x14ac:dyDescent="0.4">
      <c r="C3484" s="50"/>
    </row>
    <row r="3485" spans="3:3" x14ac:dyDescent="0.4">
      <c r="C3485" s="50"/>
    </row>
    <row r="3486" spans="3:3" x14ac:dyDescent="0.4">
      <c r="C3486" s="50"/>
    </row>
    <row r="3487" spans="3:3" x14ac:dyDescent="0.4">
      <c r="C3487" s="50"/>
    </row>
    <row r="3488" spans="3:3" x14ac:dyDescent="0.4">
      <c r="C3488" s="50"/>
    </row>
    <row r="3489" spans="3:3" x14ac:dyDescent="0.4">
      <c r="C3489" s="50"/>
    </row>
    <row r="3490" spans="3:3" x14ac:dyDescent="0.4">
      <c r="C3490" s="50"/>
    </row>
    <row r="3491" spans="3:3" x14ac:dyDescent="0.4">
      <c r="C3491" s="50"/>
    </row>
    <row r="3492" spans="3:3" x14ac:dyDescent="0.4">
      <c r="C3492" s="50"/>
    </row>
    <row r="3493" spans="3:3" x14ac:dyDescent="0.4">
      <c r="C3493" s="50"/>
    </row>
    <row r="3494" spans="3:3" x14ac:dyDescent="0.4">
      <c r="C3494" s="50"/>
    </row>
    <row r="3495" spans="3:3" x14ac:dyDescent="0.4">
      <c r="C3495" s="50"/>
    </row>
    <row r="3496" spans="3:3" x14ac:dyDescent="0.4">
      <c r="C3496" s="50"/>
    </row>
    <row r="3497" spans="3:3" x14ac:dyDescent="0.4">
      <c r="C3497" s="50"/>
    </row>
    <row r="3498" spans="3:3" x14ac:dyDescent="0.4">
      <c r="C3498" s="50"/>
    </row>
    <row r="3499" spans="3:3" x14ac:dyDescent="0.4">
      <c r="C3499" s="50"/>
    </row>
    <row r="3500" spans="3:3" x14ac:dyDescent="0.4">
      <c r="C3500" s="50"/>
    </row>
    <row r="3501" spans="3:3" x14ac:dyDescent="0.4">
      <c r="C3501" s="50"/>
    </row>
    <row r="3502" spans="3:3" x14ac:dyDescent="0.4">
      <c r="C3502" s="50"/>
    </row>
    <row r="3503" spans="3:3" x14ac:dyDescent="0.4">
      <c r="C3503" s="50"/>
    </row>
    <row r="3504" spans="3:3" x14ac:dyDescent="0.4">
      <c r="C3504" s="50"/>
    </row>
    <row r="3505" spans="3:3" x14ac:dyDescent="0.4">
      <c r="C3505" s="50"/>
    </row>
    <row r="3506" spans="3:3" x14ac:dyDescent="0.4">
      <c r="C3506" s="50"/>
    </row>
    <row r="3507" spans="3:3" x14ac:dyDescent="0.4">
      <c r="C3507" s="50"/>
    </row>
    <row r="3508" spans="3:3" x14ac:dyDescent="0.4">
      <c r="C3508" s="50"/>
    </row>
    <row r="3509" spans="3:3" x14ac:dyDescent="0.4">
      <c r="C3509" s="50"/>
    </row>
    <row r="3510" spans="3:3" x14ac:dyDescent="0.4">
      <c r="C3510" s="50"/>
    </row>
    <row r="3511" spans="3:3" x14ac:dyDescent="0.4">
      <c r="C3511" s="50"/>
    </row>
    <row r="3512" spans="3:3" x14ac:dyDescent="0.4">
      <c r="C3512" s="50"/>
    </row>
    <row r="3513" spans="3:3" x14ac:dyDescent="0.4">
      <c r="C3513" s="50"/>
    </row>
    <row r="3514" spans="3:3" x14ac:dyDescent="0.4">
      <c r="C3514" s="50"/>
    </row>
    <row r="3515" spans="3:3" x14ac:dyDescent="0.4">
      <c r="C3515" s="50"/>
    </row>
    <row r="3516" spans="3:3" x14ac:dyDescent="0.4">
      <c r="C3516" s="50"/>
    </row>
    <row r="3517" spans="3:3" x14ac:dyDescent="0.4">
      <c r="C3517" s="50"/>
    </row>
    <row r="3518" spans="3:3" x14ac:dyDescent="0.4">
      <c r="C3518" s="50"/>
    </row>
    <row r="3519" spans="3:3" x14ac:dyDescent="0.4">
      <c r="C3519" s="50"/>
    </row>
    <row r="3520" spans="3:3" x14ac:dyDescent="0.4">
      <c r="C3520" s="50"/>
    </row>
    <row r="3521" spans="3:3" x14ac:dyDescent="0.4">
      <c r="C3521" s="50"/>
    </row>
    <row r="3522" spans="3:3" x14ac:dyDescent="0.4">
      <c r="C3522" s="50"/>
    </row>
    <row r="3523" spans="3:3" x14ac:dyDescent="0.4">
      <c r="C3523" s="50"/>
    </row>
    <row r="3524" spans="3:3" x14ac:dyDescent="0.4">
      <c r="C3524" s="50"/>
    </row>
    <row r="3525" spans="3:3" x14ac:dyDescent="0.4">
      <c r="C3525" s="50"/>
    </row>
    <row r="3526" spans="3:3" x14ac:dyDescent="0.4">
      <c r="C3526" s="50"/>
    </row>
    <row r="3527" spans="3:3" x14ac:dyDescent="0.4">
      <c r="C3527" s="50"/>
    </row>
    <row r="3528" spans="3:3" x14ac:dyDescent="0.4">
      <c r="C3528" s="50"/>
    </row>
    <row r="3529" spans="3:3" x14ac:dyDescent="0.4">
      <c r="C3529" s="50"/>
    </row>
    <row r="3530" spans="3:3" x14ac:dyDescent="0.4">
      <c r="C3530" s="50"/>
    </row>
    <row r="3531" spans="3:3" x14ac:dyDescent="0.4">
      <c r="C3531" s="50"/>
    </row>
    <row r="3532" spans="3:3" x14ac:dyDescent="0.4">
      <c r="C3532" s="50"/>
    </row>
    <row r="3533" spans="3:3" x14ac:dyDescent="0.4">
      <c r="C3533" s="50"/>
    </row>
    <row r="3534" spans="3:3" x14ac:dyDescent="0.4">
      <c r="C3534" s="50"/>
    </row>
    <row r="3535" spans="3:3" x14ac:dyDescent="0.4">
      <c r="C3535" s="50"/>
    </row>
    <row r="3536" spans="3:3" x14ac:dyDescent="0.4">
      <c r="C3536" s="50"/>
    </row>
    <row r="3537" spans="3:3" x14ac:dyDescent="0.4">
      <c r="C3537" s="50"/>
    </row>
    <row r="3538" spans="3:3" x14ac:dyDescent="0.4">
      <c r="C3538" s="50"/>
    </row>
    <row r="3539" spans="3:3" x14ac:dyDescent="0.4">
      <c r="C3539" s="50"/>
    </row>
    <row r="3540" spans="3:3" x14ac:dyDescent="0.4">
      <c r="C3540" s="50"/>
    </row>
    <row r="3541" spans="3:3" x14ac:dyDescent="0.4">
      <c r="C3541" s="50"/>
    </row>
    <row r="3542" spans="3:3" x14ac:dyDescent="0.4">
      <c r="C3542" s="50"/>
    </row>
    <row r="3543" spans="3:3" x14ac:dyDescent="0.4">
      <c r="C3543" s="50"/>
    </row>
    <row r="3544" spans="3:3" x14ac:dyDescent="0.4">
      <c r="C3544" s="50"/>
    </row>
    <row r="3545" spans="3:3" x14ac:dyDescent="0.4">
      <c r="C3545" s="50"/>
    </row>
    <row r="3546" spans="3:3" x14ac:dyDescent="0.4">
      <c r="C3546" s="50"/>
    </row>
    <row r="3547" spans="3:3" x14ac:dyDescent="0.4">
      <c r="C3547" s="50"/>
    </row>
    <row r="3548" spans="3:3" x14ac:dyDescent="0.4">
      <c r="C3548" s="50"/>
    </row>
    <row r="3549" spans="3:3" x14ac:dyDescent="0.4">
      <c r="C3549" s="50"/>
    </row>
    <row r="3550" spans="3:3" x14ac:dyDescent="0.4">
      <c r="C3550" s="50"/>
    </row>
    <row r="3551" spans="3:3" x14ac:dyDescent="0.4">
      <c r="C3551" s="50"/>
    </row>
    <row r="3552" spans="3:3" x14ac:dyDescent="0.4">
      <c r="C3552" s="50"/>
    </row>
    <row r="3553" spans="3:3" x14ac:dyDescent="0.4">
      <c r="C3553" s="50"/>
    </row>
    <row r="3554" spans="3:3" x14ac:dyDescent="0.4">
      <c r="C3554" s="50"/>
    </row>
    <row r="3555" spans="3:3" x14ac:dyDescent="0.4">
      <c r="C3555" s="50"/>
    </row>
    <row r="3556" spans="3:3" x14ac:dyDescent="0.4">
      <c r="C3556" s="50"/>
    </row>
    <row r="3557" spans="3:3" x14ac:dyDescent="0.4">
      <c r="C3557" s="50"/>
    </row>
    <row r="3558" spans="3:3" x14ac:dyDescent="0.4">
      <c r="C3558" s="50"/>
    </row>
    <row r="3559" spans="3:3" x14ac:dyDescent="0.4">
      <c r="C3559" s="50"/>
    </row>
    <row r="3560" spans="3:3" x14ac:dyDescent="0.4">
      <c r="C3560" s="50"/>
    </row>
    <row r="3561" spans="3:3" x14ac:dyDescent="0.4">
      <c r="C3561" s="50"/>
    </row>
    <row r="3562" spans="3:3" x14ac:dyDescent="0.4">
      <c r="C3562" s="50"/>
    </row>
    <row r="3563" spans="3:3" x14ac:dyDescent="0.4">
      <c r="C3563" s="50"/>
    </row>
    <row r="3564" spans="3:3" x14ac:dyDescent="0.4">
      <c r="C3564" s="50"/>
    </row>
    <row r="3565" spans="3:3" x14ac:dyDescent="0.4">
      <c r="C3565" s="50"/>
    </row>
    <row r="3566" spans="3:3" x14ac:dyDescent="0.4">
      <c r="C3566" s="50"/>
    </row>
    <row r="3567" spans="3:3" x14ac:dyDescent="0.4">
      <c r="C3567" s="50"/>
    </row>
    <row r="3568" spans="3:3" x14ac:dyDescent="0.4">
      <c r="C3568" s="50"/>
    </row>
    <row r="3569" spans="3:3" x14ac:dyDescent="0.4">
      <c r="C3569" s="50"/>
    </row>
    <row r="3570" spans="3:3" x14ac:dyDescent="0.4">
      <c r="C3570" s="50"/>
    </row>
    <row r="3571" spans="3:3" x14ac:dyDescent="0.4">
      <c r="C3571" s="50"/>
    </row>
    <row r="3572" spans="3:3" x14ac:dyDescent="0.4">
      <c r="C3572" s="50"/>
    </row>
    <row r="3573" spans="3:3" x14ac:dyDescent="0.4">
      <c r="C3573" s="50"/>
    </row>
    <row r="3574" spans="3:3" x14ac:dyDescent="0.4">
      <c r="C3574" s="50"/>
    </row>
    <row r="3575" spans="3:3" x14ac:dyDescent="0.4">
      <c r="C3575" s="50"/>
    </row>
    <row r="3576" spans="3:3" x14ac:dyDescent="0.4">
      <c r="C3576" s="50"/>
    </row>
    <row r="3577" spans="3:3" x14ac:dyDescent="0.4">
      <c r="C3577" s="50"/>
    </row>
    <row r="3578" spans="3:3" x14ac:dyDescent="0.4">
      <c r="C3578" s="50"/>
    </row>
    <row r="3579" spans="3:3" x14ac:dyDescent="0.4">
      <c r="C3579" s="50"/>
    </row>
    <row r="3580" spans="3:3" x14ac:dyDescent="0.4">
      <c r="C3580" s="50"/>
    </row>
    <row r="3581" spans="3:3" x14ac:dyDescent="0.4">
      <c r="C3581" s="50"/>
    </row>
    <row r="3582" spans="3:3" x14ac:dyDescent="0.4">
      <c r="C3582" s="50"/>
    </row>
    <row r="3583" spans="3:3" x14ac:dyDescent="0.4">
      <c r="C3583" s="50"/>
    </row>
    <row r="3584" spans="3:3" x14ac:dyDescent="0.4">
      <c r="C3584" s="50"/>
    </row>
    <row r="3585" spans="3:3" x14ac:dyDescent="0.4">
      <c r="C3585" s="50"/>
    </row>
    <row r="3586" spans="3:3" x14ac:dyDescent="0.4">
      <c r="C3586" s="50"/>
    </row>
    <row r="3587" spans="3:3" x14ac:dyDescent="0.4">
      <c r="C3587" s="50"/>
    </row>
    <row r="3588" spans="3:3" x14ac:dyDescent="0.4">
      <c r="C3588" s="50"/>
    </row>
    <row r="3589" spans="3:3" x14ac:dyDescent="0.4">
      <c r="C3589" s="50"/>
    </row>
    <row r="3590" spans="3:3" x14ac:dyDescent="0.4">
      <c r="C3590" s="50"/>
    </row>
    <row r="3591" spans="3:3" x14ac:dyDescent="0.4">
      <c r="C3591" s="50"/>
    </row>
    <row r="3592" spans="3:3" x14ac:dyDescent="0.4">
      <c r="C3592" s="50"/>
    </row>
    <row r="3593" spans="3:3" x14ac:dyDescent="0.4">
      <c r="C3593" s="50"/>
    </row>
    <row r="3594" spans="3:3" x14ac:dyDescent="0.4">
      <c r="C3594" s="50"/>
    </row>
    <row r="3595" spans="3:3" x14ac:dyDescent="0.4">
      <c r="C3595" s="50"/>
    </row>
    <row r="3596" spans="3:3" x14ac:dyDescent="0.4">
      <c r="C3596" s="50"/>
    </row>
    <row r="3597" spans="3:3" x14ac:dyDescent="0.4">
      <c r="C3597" s="50"/>
    </row>
    <row r="3598" spans="3:3" x14ac:dyDescent="0.4">
      <c r="C3598" s="50"/>
    </row>
    <row r="3599" spans="3:3" x14ac:dyDescent="0.4">
      <c r="C3599" s="50"/>
    </row>
    <row r="3600" spans="3:3" x14ac:dyDescent="0.4">
      <c r="C3600" s="50"/>
    </row>
    <row r="3601" spans="3:3" x14ac:dyDescent="0.4">
      <c r="C3601" s="50"/>
    </row>
    <row r="3602" spans="3:3" x14ac:dyDescent="0.4">
      <c r="C3602" s="50"/>
    </row>
    <row r="3603" spans="3:3" x14ac:dyDescent="0.4">
      <c r="C3603" s="50"/>
    </row>
    <row r="3604" spans="3:3" x14ac:dyDescent="0.4">
      <c r="C3604" s="50"/>
    </row>
    <row r="3605" spans="3:3" x14ac:dyDescent="0.4">
      <c r="C3605" s="50"/>
    </row>
    <row r="3606" spans="3:3" x14ac:dyDescent="0.4">
      <c r="C3606" s="50"/>
    </row>
    <row r="3607" spans="3:3" x14ac:dyDescent="0.4">
      <c r="C3607" s="50"/>
    </row>
    <row r="3608" spans="3:3" x14ac:dyDescent="0.4">
      <c r="C3608" s="50"/>
    </row>
    <row r="3609" spans="3:3" x14ac:dyDescent="0.4">
      <c r="C3609" s="50"/>
    </row>
    <row r="3610" spans="3:3" x14ac:dyDescent="0.4">
      <c r="C3610" s="50"/>
    </row>
    <row r="3611" spans="3:3" x14ac:dyDescent="0.4">
      <c r="C3611" s="50"/>
    </row>
    <row r="3612" spans="3:3" x14ac:dyDescent="0.4">
      <c r="C3612" s="50"/>
    </row>
    <row r="3613" spans="3:3" x14ac:dyDescent="0.4">
      <c r="C3613" s="50"/>
    </row>
    <row r="3614" spans="3:3" x14ac:dyDescent="0.4">
      <c r="C3614" s="50"/>
    </row>
    <row r="3615" spans="3:3" x14ac:dyDescent="0.4">
      <c r="C3615" s="50"/>
    </row>
    <row r="3616" spans="3:3" x14ac:dyDescent="0.4">
      <c r="C3616" s="50"/>
    </row>
    <row r="3617" spans="3:3" x14ac:dyDescent="0.4">
      <c r="C3617" s="50"/>
    </row>
    <row r="3618" spans="3:3" x14ac:dyDescent="0.4">
      <c r="C3618" s="50"/>
    </row>
    <row r="3619" spans="3:3" x14ac:dyDescent="0.4">
      <c r="C3619" s="50"/>
    </row>
    <row r="3620" spans="3:3" x14ac:dyDescent="0.4">
      <c r="C3620" s="50"/>
    </row>
    <row r="3621" spans="3:3" x14ac:dyDescent="0.4">
      <c r="C3621" s="50"/>
    </row>
    <row r="3622" spans="3:3" x14ac:dyDescent="0.4">
      <c r="C3622" s="50"/>
    </row>
    <row r="3623" spans="3:3" x14ac:dyDescent="0.4">
      <c r="C3623" s="50"/>
    </row>
    <row r="3624" spans="3:3" x14ac:dyDescent="0.4">
      <c r="C3624" s="50"/>
    </row>
    <row r="3625" spans="3:3" x14ac:dyDescent="0.4">
      <c r="C3625" s="50"/>
    </row>
    <row r="3626" spans="3:3" x14ac:dyDescent="0.4">
      <c r="C3626" s="50"/>
    </row>
    <row r="3627" spans="3:3" x14ac:dyDescent="0.4">
      <c r="C3627" s="50"/>
    </row>
    <row r="3628" spans="3:3" x14ac:dyDescent="0.4">
      <c r="C3628" s="50"/>
    </row>
    <row r="3629" spans="3:3" x14ac:dyDescent="0.4">
      <c r="C3629" s="50"/>
    </row>
    <row r="3630" spans="3:3" x14ac:dyDescent="0.4">
      <c r="C3630" s="50"/>
    </row>
    <row r="3631" spans="3:3" x14ac:dyDescent="0.4">
      <c r="C3631" s="50"/>
    </row>
    <row r="3632" spans="3:3" x14ac:dyDescent="0.4">
      <c r="C3632" s="50"/>
    </row>
    <row r="3633" spans="3:3" x14ac:dyDescent="0.4">
      <c r="C3633" s="50"/>
    </row>
    <row r="3634" spans="3:3" x14ac:dyDescent="0.4">
      <c r="C3634" s="50"/>
    </row>
    <row r="3635" spans="3:3" x14ac:dyDescent="0.4">
      <c r="C3635" s="50"/>
    </row>
    <row r="3636" spans="3:3" x14ac:dyDescent="0.4">
      <c r="C3636" s="50"/>
    </row>
    <row r="3637" spans="3:3" x14ac:dyDescent="0.4">
      <c r="C3637" s="50"/>
    </row>
    <row r="3638" spans="3:3" x14ac:dyDescent="0.4">
      <c r="C3638" s="50"/>
    </row>
    <row r="3639" spans="3:3" x14ac:dyDescent="0.4">
      <c r="C3639" s="50"/>
    </row>
    <row r="3640" spans="3:3" x14ac:dyDescent="0.4">
      <c r="C3640" s="50"/>
    </row>
    <row r="3641" spans="3:3" x14ac:dyDescent="0.4">
      <c r="C3641" s="50"/>
    </row>
    <row r="3642" spans="3:3" x14ac:dyDescent="0.4">
      <c r="C3642" s="50"/>
    </row>
    <row r="3643" spans="3:3" x14ac:dyDescent="0.4">
      <c r="C3643" s="50"/>
    </row>
    <row r="3644" spans="3:3" x14ac:dyDescent="0.4">
      <c r="C3644" s="50"/>
    </row>
    <row r="3645" spans="3:3" x14ac:dyDescent="0.4">
      <c r="C3645" s="50"/>
    </row>
    <row r="3646" spans="3:3" x14ac:dyDescent="0.4">
      <c r="C3646" s="50"/>
    </row>
    <row r="3647" spans="3:3" x14ac:dyDescent="0.4">
      <c r="C3647" s="50"/>
    </row>
    <row r="3648" spans="3:3" x14ac:dyDescent="0.4">
      <c r="C3648" s="50"/>
    </row>
    <row r="3649" spans="3:3" x14ac:dyDescent="0.4">
      <c r="C3649" s="50"/>
    </row>
    <row r="3650" spans="3:3" x14ac:dyDescent="0.4">
      <c r="C3650" s="50"/>
    </row>
    <row r="3651" spans="3:3" x14ac:dyDescent="0.4">
      <c r="C3651" s="50"/>
    </row>
    <row r="3652" spans="3:3" x14ac:dyDescent="0.4">
      <c r="C3652" s="50"/>
    </row>
    <row r="3653" spans="3:3" x14ac:dyDescent="0.4">
      <c r="C3653" s="50"/>
    </row>
    <row r="3654" spans="3:3" x14ac:dyDescent="0.4">
      <c r="C3654" s="50"/>
    </row>
    <row r="3655" spans="3:3" x14ac:dyDescent="0.4">
      <c r="C3655" s="50"/>
    </row>
    <row r="3656" spans="3:3" x14ac:dyDescent="0.4">
      <c r="C3656" s="50"/>
    </row>
    <row r="3657" spans="3:3" x14ac:dyDescent="0.4">
      <c r="C3657" s="50"/>
    </row>
    <row r="3658" spans="3:3" x14ac:dyDescent="0.4">
      <c r="C3658" s="50"/>
    </row>
    <row r="3659" spans="3:3" x14ac:dyDescent="0.4">
      <c r="C3659" s="50"/>
    </row>
    <row r="3660" spans="3:3" x14ac:dyDescent="0.4">
      <c r="C3660" s="50"/>
    </row>
    <row r="3661" spans="3:3" x14ac:dyDescent="0.4">
      <c r="C3661" s="50"/>
    </row>
    <row r="3662" spans="3:3" x14ac:dyDescent="0.4">
      <c r="C3662" s="50"/>
    </row>
    <row r="3663" spans="3:3" x14ac:dyDescent="0.4">
      <c r="C3663" s="50"/>
    </row>
    <row r="3664" spans="3:3" x14ac:dyDescent="0.4">
      <c r="C3664" s="50"/>
    </row>
    <row r="3665" spans="3:3" x14ac:dyDescent="0.4">
      <c r="C3665" s="50"/>
    </row>
    <row r="3666" spans="3:3" x14ac:dyDescent="0.4">
      <c r="C3666" s="50"/>
    </row>
    <row r="3667" spans="3:3" x14ac:dyDescent="0.4">
      <c r="C3667" s="50"/>
    </row>
    <row r="3668" spans="3:3" x14ac:dyDescent="0.4">
      <c r="C3668" s="50"/>
    </row>
    <row r="3669" spans="3:3" x14ac:dyDescent="0.4">
      <c r="C3669" s="50"/>
    </row>
    <row r="3670" spans="3:3" x14ac:dyDescent="0.4">
      <c r="C3670" s="50"/>
    </row>
    <row r="3671" spans="3:3" x14ac:dyDescent="0.4">
      <c r="C3671" s="50"/>
    </row>
    <row r="3672" spans="3:3" x14ac:dyDescent="0.4">
      <c r="C3672" s="50"/>
    </row>
    <row r="3673" spans="3:3" x14ac:dyDescent="0.4">
      <c r="C3673" s="50"/>
    </row>
    <row r="3674" spans="3:3" x14ac:dyDescent="0.4">
      <c r="C3674" s="50"/>
    </row>
    <row r="3675" spans="3:3" x14ac:dyDescent="0.4">
      <c r="C3675" s="50"/>
    </row>
    <row r="3676" spans="3:3" x14ac:dyDescent="0.4">
      <c r="C3676" s="50"/>
    </row>
    <row r="3677" spans="3:3" x14ac:dyDescent="0.4">
      <c r="C3677" s="50"/>
    </row>
    <row r="3678" spans="3:3" x14ac:dyDescent="0.4">
      <c r="C3678" s="50"/>
    </row>
    <row r="3679" spans="3:3" x14ac:dyDescent="0.4">
      <c r="C3679" s="50"/>
    </row>
  </sheetData>
  <mergeCells count="8">
    <mergeCell ref="C25:D25"/>
    <mergeCell ref="C24:D24"/>
    <mergeCell ref="M16:O16"/>
    <mergeCell ref="M17:Q18"/>
    <mergeCell ref="C20:E20"/>
    <mergeCell ref="C21:E21"/>
    <mergeCell ref="M21:N21"/>
    <mergeCell ref="M22:N22"/>
  </mergeCells>
  <phoneticPr fontId="46" type="noConversion"/>
  <dataValidations count="1">
    <dataValidation type="list" allowBlank="1" showInputMessage="1" showErrorMessage="1" sqref="E13 N16">
      <formula1>"D,W,M,Q,S,Y"</formula1>
    </dataValidation>
  </dataValidation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5" tint="0.59999389629810485"/>
  </sheetPr>
  <dimension ref="A1:AW3679"/>
  <sheetViews>
    <sheetView showGridLines="0" zoomScale="70" zoomScaleNormal="70" workbookViewId="0"/>
  </sheetViews>
  <sheetFormatPr defaultRowHeight="17.399999999999999" outlineLevelCol="1" x14ac:dyDescent="0.4"/>
  <cols>
    <col min="1" max="1" width="4.59765625" style="12" customWidth="1"/>
    <col min="2" max="2" width="4.3984375" style="12" customWidth="1"/>
    <col min="3" max="3" width="10.69921875" style="49" bestFit="1" customWidth="1"/>
    <col min="4" max="4" width="35.59765625" style="49"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5" width="23.69921875" style="49" customWidth="1" outlineLevel="1"/>
    <col min="16" max="16" width="30" style="12" customWidth="1" outlineLevel="1"/>
    <col min="17" max="18" width="9.09765625" style="12" outlineLevel="1"/>
    <col min="19" max="20" width="9.09765625" style="12"/>
    <col min="21" max="49" width="9.09765625" style="1"/>
  </cols>
  <sheetData>
    <row r="1" spans="1:20" s="1" customFormat="1" ht="5.0999999999999996" customHeight="1" x14ac:dyDescent="0.4">
      <c r="A1" s="12"/>
      <c r="B1" s="12"/>
      <c r="C1" s="12"/>
      <c r="D1" s="12"/>
      <c r="E1" s="12"/>
      <c r="F1" s="12"/>
      <c r="G1" s="12"/>
      <c r="H1" s="12"/>
      <c r="I1" s="12"/>
      <c r="J1" s="12"/>
      <c r="K1" s="12"/>
      <c r="L1" s="12"/>
      <c r="M1" s="12"/>
      <c r="N1" s="12"/>
      <c r="O1" s="12"/>
      <c r="P1" s="12"/>
      <c r="Q1" s="12"/>
      <c r="R1" s="12"/>
      <c r="S1" s="12"/>
      <c r="T1" s="12"/>
    </row>
    <row r="2" spans="1:20" s="1" customFormat="1" ht="15" customHeight="1" x14ac:dyDescent="0.4">
      <c r="A2" s="12"/>
      <c r="B2" s="12"/>
      <c r="C2" s="12"/>
      <c r="D2" s="12"/>
      <c r="E2" s="12"/>
      <c r="F2" s="12"/>
      <c r="G2" s="12"/>
      <c r="H2" s="12"/>
      <c r="I2" s="12"/>
      <c r="J2" s="12"/>
      <c r="K2" s="12"/>
      <c r="L2" s="12"/>
      <c r="M2" s="12"/>
      <c r="N2" s="12"/>
      <c r="O2" s="12"/>
      <c r="P2" s="12"/>
      <c r="Q2" s="12"/>
      <c r="R2" s="12"/>
      <c r="S2" s="12"/>
      <c r="T2" s="12"/>
    </row>
    <row r="3" spans="1:20" s="1" customFormat="1" ht="15" customHeight="1" x14ac:dyDescent="0.4">
      <c r="A3" s="12"/>
      <c r="B3" s="12"/>
      <c r="C3" s="12"/>
      <c r="D3" s="12"/>
      <c r="E3" s="12"/>
      <c r="F3" s="12"/>
      <c r="G3" s="12"/>
      <c r="H3" s="12"/>
      <c r="I3" s="12"/>
      <c r="J3" s="12"/>
      <c r="K3" s="12"/>
      <c r="L3" s="12"/>
      <c r="M3" s="12"/>
      <c r="N3" s="12"/>
      <c r="O3" s="12"/>
      <c r="P3" s="12"/>
      <c r="Q3" s="12"/>
      <c r="R3" s="12"/>
      <c r="S3" s="12"/>
      <c r="T3" s="12"/>
    </row>
    <row r="4" spans="1:20" s="1" customFormat="1" ht="15" customHeight="1" x14ac:dyDescent="0.4">
      <c r="A4" s="12"/>
      <c r="B4" s="12"/>
      <c r="C4" s="12"/>
      <c r="D4" s="12"/>
      <c r="E4" s="12"/>
      <c r="F4" s="12"/>
      <c r="G4" s="12"/>
      <c r="H4" s="12"/>
      <c r="I4" s="12"/>
      <c r="J4" s="12"/>
      <c r="K4" s="12"/>
      <c r="L4" s="12"/>
      <c r="M4" s="12"/>
      <c r="N4" s="12"/>
      <c r="O4" s="12"/>
      <c r="P4" s="12"/>
      <c r="Q4" s="12"/>
      <c r="R4" s="12"/>
      <c r="S4" s="12"/>
      <c r="T4" s="12"/>
    </row>
    <row r="5" spans="1:20" s="1" customFormat="1" ht="15" customHeight="1" x14ac:dyDescent="0.4">
      <c r="A5" s="12"/>
      <c r="B5" s="12"/>
      <c r="C5" s="12"/>
      <c r="D5" s="12"/>
      <c r="E5" s="12"/>
      <c r="F5" s="12"/>
      <c r="G5" s="12"/>
      <c r="H5" s="12"/>
      <c r="I5" s="12"/>
      <c r="J5" s="12"/>
      <c r="K5" s="12"/>
      <c r="L5" s="12"/>
      <c r="M5" s="12"/>
      <c r="N5" s="12"/>
      <c r="O5" s="12"/>
      <c r="P5" s="12"/>
      <c r="Q5" s="12"/>
      <c r="R5" s="12"/>
      <c r="S5" s="12"/>
      <c r="T5" s="12"/>
    </row>
    <row r="6" spans="1:20" s="1" customFormat="1" ht="30" customHeight="1" thickBot="1" x14ac:dyDescent="0.45">
      <c r="A6" s="12"/>
      <c r="B6" s="13" t="s">
        <v>28</v>
      </c>
      <c r="C6" s="12"/>
      <c r="D6" s="12"/>
      <c r="E6" s="12"/>
      <c r="F6" s="12"/>
      <c r="G6" s="12"/>
      <c r="H6" s="12"/>
      <c r="I6" s="12"/>
      <c r="J6" s="12"/>
      <c r="K6" s="12"/>
      <c r="L6" s="13" t="s">
        <v>472</v>
      </c>
      <c r="M6" s="12"/>
      <c r="N6" s="12"/>
      <c r="O6" s="12"/>
      <c r="P6" s="12"/>
      <c r="Q6" s="12"/>
      <c r="R6" s="12"/>
      <c r="S6" s="12"/>
      <c r="T6" s="12"/>
    </row>
    <row r="7" spans="1:20" s="1" customFormat="1" x14ac:dyDescent="0.4">
      <c r="A7" s="12"/>
      <c r="B7" s="14"/>
      <c r="C7" s="15"/>
      <c r="D7" s="16"/>
      <c r="E7" s="15"/>
      <c r="F7" s="15"/>
      <c r="G7" s="15"/>
      <c r="H7" s="15"/>
      <c r="I7" s="15"/>
      <c r="J7" s="17"/>
      <c r="K7" s="18"/>
      <c r="L7" s="230"/>
      <c r="M7" s="231"/>
      <c r="N7" s="231"/>
      <c r="O7" s="231"/>
      <c r="P7" s="231"/>
      <c r="Q7" s="231"/>
      <c r="R7" s="232"/>
      <c r="S7" s="12"/>
      <c r="T7" s="12"/>
    </row>
    <row r="8" spans="1:20" ht="19.2" x14ac:dyDescent="0.4">
      <c r="B8" s="19"/>
      <c r="C8" s="142" t="s">
        <v>0</v>
      </c>
      <c r="D8" s="21" t="s">
        <v>370</v>
      </c>
      <c r="E8" s="18"/>
      <c r="F8" s="37"/>
      <c r="G8" s="18"/>
      <c r="H8" s="18"/>
      <c r="I8" s="18"/>
      <c r="J8" s="22"/>
      <c r="K8" s="18"/>
      <c r="L8" s="233"/>
      <c r="M8" s="23" t="s">
        <v>475</v>
      </c>
      <c r="N8" s="24"/>
      <c r="O8" s="25"/>
      <c r="P8" s="25"/>
      <c r="Q8" s="25"/>
      <c r="R8" s="234"/>
    </row>
    <row r="9" spans="1:20" x14ac:dyDescent="0.4">
      <c r="B9" s="19"/>
      <c r="C9" s="18"/>
      <c r="D9" s="18"/>
      <c r="E9" s="18"/>
      <c r="F9" s="18"/>
      <c r="G9" s="18"/>
      <c r="H9" s="18"/>
      <c r="I9" s="18"/>
      <c r="J9" s="22"/>
      <c r="K9" s="18"/>
      <c r="L9" s="233"/>
      <c r="M9" s="31"/>
      <c r="N9" s="31"/>
      <c r="O9" s="31"/>
      <c r="P9" s="31"/>
      <c r="Q9" s="31"/>
      <c r="R9" s="234"/>
    </row>
    <row r="10" spans="1:20" x14ac:dyDescent="0.4">
      <c r="B10" s="19"/>
      <c r="C10" s="18"/>
      <c r="D10" s="18"/>
      <c r="E10" s="18"/>
      <c r="F10" s="18"/>
      <c r="G10" s="18"/>
      <c r="H10" s="18"/>
      <c r="I10" s="18"/>
      <c r="J10" s="22"/>
      <c r="K10" s="18"/>
      <c r="L10" s="233"/>
      <c r="M10" s="215" t="s">
        <v>0</v>
      </c>
      <c r="N10" s="27" t="str">
        <f>GainToLossRatio_Ticker</f>
        <v>SPY US Equity</v>
      </c>
      <c r="O10" s="31"/>
      <c r="P10" s="31"/>
      <c r="Q10" s="31"/>
      <c r="R10" s="234"/>
    </row>
    <row r="11" spans="1:20" ht="19.2" x14ac:dyDescent="0.4">
      <c r="B11" s="19"/>
      <c r="C11" s="29"/>
      <c r="D11" s="30" t="s">
        <v>10</v>
      </c>
      <c r="E11" s="30" t="s">
        <v>11</v>
      </c>
      <c r="F11" s="30" t="s">
        <v>18</v>
      </c>
      <c r="G11" s="30" t="s">
        <v>13</v>
      </c>
      <c r="H11" s="30" t="s">
        <v>40</v>
      </c>
      <c r="I11" s="18"/>
      <c r="J11" s="22"/>
      <c r="K11" s="18"/>
      <c r="L11" s="233"/>
      <c r="M11" s="26"/>
      <c r="N11" s="26"/>
      <c r="O11" s="26" t="s">
        <v>18</v>
      </c>
      <c r="P11" s="26"/>
      <c r="Q11" s="26"/>
      <c r="R11" s="234"/>
    </row>
    <row r="12" spans="1:20" ht="34.799999999999997" x14ac:dyDescent="0.4">
      <c r="B12" s="19"/>
      <c r="C12" s="30" t="s">
        <v>6</v>
      </c>
      <c r="D12" s="142" t="s">
        <v>74</v>
      </c>
      <c r="E12" s="21" t="s">
        <v>3</v>
      </c>
      <c r="F12" s="28" t="str">
        <f>IF(ReturnSeries_Interval="","Calc_Interval=1y","Calc_Interval="&amp;ReturnSeries_Interval)</f>
        <v>Calc_Interval=1y</v>
      </c>
      <c r="G12" s="28" t="s">
        <v>3</v>
      </c>
      <c r="H12" s="76" t="s">
        <v>368</v>
      </c>
      <c r="I12" s="18"/>
      <c r="J12" s="22"/>
      <c r="K12" s="18"/>
      <c r="L12" s="233"/>
      <c r="M12" s="215" t="s">
        <v>12</v>
      </c>
      <c r="N12" s="27" t="str">
        <f>IF(GainToLossRatio_Interval="","",GainToLossRatio_Interval)</f>
        <v>1y</v>
      </c>
      <c r="O12" s="28" t="str">
        <f>IF($N12="","Calc_Interval=1y","Calc_Interval="&amp;$N12)</f>
        <v>Calc_Interval=1y</v>
      </c>
      <c r="P12" s="26"/>
      <c r="Q12" s="26"/>
      <c r="R12" s="234"/>
    </row>
    <row r="13" spans="1:20" ht="19.2" x14ac:dyDescent="0.4">
      <c r="B13" s="19"/>
      <c r="C13" s="30" t="s">
        <v>7</v>
      </c>
      <c r="D13" s="142" t="s">
        <v>19</v>
      </c>
      <c r="E13" s="21"/>
      <c r="F13" s="28" t="str">
        <f>IF(GainToLossRatio_Per="","",",per="&amp;GainToLossRatio_Per)</f>
        <v/>
      </c>
      <c r="G13" s="28" t="s">
        <v>14</v>
      </c>
      <c r="H13" s="28" t="s">
        <v>37</v>
      </c>
      <c r="I13" s="18"/>
      <c r="J13" s="22"/>
      <c r="K13" s="18"/>
      <c r="L13" s="233"/>
      <c r="M13" s="215" t="s">
        <v>19</v>
      </c>
      <c r="N13" s="27" t="str">
        <f>IF(GainToLossRatio_Per="","",GainToLossRatio_Per)</f>
        <v/>
      </c>
      <c r="O13" s="28" t="str">
        <f t="shared" ref="O13" si="0">IF($N13="","",",Per="&amp;$N13)</f>
        <v/>
      </c>
      <c r="P13" s="26"/>
      <c r="Q13" s="26"/>
      <c r="R13" s="234"/>
    </row>
    <row r="14" spans="1:20" ht="19.2" x14ac:dyDescent="0.4">
      <c r="B14" s="19"/>
      <c r="C14" s="30" t="s">
        <v>8</v>
      </c>
      <c r="D14" s="142" t="s">
        <v>16</v>
      </c>
      <c r="E14" s="21"/>
      <c r="F14" s="28" t="str">
        <f>IF(ReturnSeries_Currency="","",",currency="&amp;ReturnSeries_Currency)</f>
        <v/>
      </c>
      <c r="G14" s="28" t="s">
        <v>367</v>
      </c>
      <c r="H14" s="28" t="s">
        <v>38</v>
      </c>
      <c r="I14" s="18"/>
      <c r="J14" s="22"/>
      <c r="K14" s="18"/>
      <c r="L14" s="233"/>
      <c r="M14" s="215" t="s">
        <v>16</v>
      </c>
      <c r="N14" s="27" t="str">
        <f>IF(GainToLossRatio_Currency="","",GainToLossRatio_Currency)</f>
        <v/>
      </c>
      <c r="O14" s="28" t="str">
        <f>IF($N14="","",",currency="&amp;$N14)</f>
        <v/>
      </c>
      <c r="P14" s="26"/>
      <c r="Q14" s="26"/>
      <c r="R14" s="234"/>
    </row>
    <row r="15" spans="1:20" ht="19.2" x14ac:dyDescent="0.4">
      <c r="B15" s="19"/>
      <c r="C15" s="30" t="s">
        <v>9</v>
      </c>
      <c r="D15" s="142" t="s">
        <v>15</v>
      </c>
      <c r="E15" s="21"/>
      <c r="F15" s="28" t="s">
        <v>603</v>
      </c>
      <c r="G15" s="28" t="s">
        <v>75</v>
      </c>
      <c r="H15" s="28" t="s">
        <v>602</v>
      </c>
      <c r="I15" s="18"/>
      <c r="J15" s="22"/>
      <c r="K15" s="18"/>
      <c r="L15" s="233"/>
      <c r="M15" s="215" t="s">
        <v>15</v>
      </c>
      <c r="N15" s="27" t="str">
        <f>IF(GainToLossRatio_TRBase="","",GainToLossRatio_TRBase)</f>
        <v/>
      </c>
      <c r="O15" s="28" t="str">
        <f>IF($N15="","",",TR_Base="&amp;$N15)</f>
        <v/>
      </c>
      <c r="P15" s="26"/>
      <c r="Q15" s="26"/>
      <c r="R15" s="234"/>
    </row>
    <row r="16" spans="1:20" x14ac:dyDescent="0.4">
      <c r="A16" s="18"/>
      <c r="B16" s="19"/>
      <c r="C16" s="18"/>
      <c r="D16" s="18"/>
      <c r="E16" s="18"/>
      <c r="F16" s="18"/>
      <c r="G16" s="18"/>
      <c r="H16" s="18"/>
      <c r="I16" s="18"/>
      <c r="J16" s="22"/>
      <c r="K16" s="18"/>
      <c r="L16" s="233"/>
      <c r="M16" s="31"/>
      <c r="N16" s="31"/>
      <c r="O16" s="31"/>
      <c r="P16" s="31"/>
      <c r="Q16" s="31"/>
      <c r="R16" s="234"/>
    </row>
    <row r="17" spans="1:20" ht="18" thickBot="1" x14ac:dyDescent="0.45">
      <c r="A17" s="18"/>
      <c r="B17" s="33"/>
      <c r="C17" s="34"/>
      <c r="D17" s="34"/>
      <c r="E17" s="34"/>
      <c r="F17" s="34"/>
      <c r="G17" s="34"/>
      <c r="H17" s="34"/>
      <c r="I17" s="34"/>
      <c r="J17" s="35"/>
      <c r="K17" s="18"/>
      <c r="L17" s="233"/>
      <c r="M17" s="388" t="s">
        <v>430</v>
      </c>
      <c r="N17" s="388"/>
      <c r="O17" s="388"/>
      <c r="P17" s="214"/>
      <c r="Q17" s="214"/>
      <c r="R17" s="234"/>
    </row>
    <row r="18" spans="1:20" x14ac:dyDescent="0.4">
      <c r="A18" s="18"/>
      <c r="B18" s="18"/>
      <c r="C18" s="18"/>
      <c r="D18" s="18"/>
      <c r="E18" s="18"/>
      <c r="F18" s="18"/>
      <c r="G18" s="18"/>
      <c r="H18" s="18"/>
      <c r="I18" s="18"/>
      <c r="J18" s="18"/>
      <c r="K18" s="18"/>
      <c r="L18" s="233"/>
      <c r="M18" s="389" t="str">
        <f>"ABS(AVG(if(RETURN_SERIES("&amp;$O$12&amp;O14&amp;O15&amp;")&gt;=0,RETURN_SERIES("&amp;$O$12&amp;O14&amp;O15&amp;"),na))/AVG(if(RETURN_SERIES("&amp;$O$12&amp;O14&amp;O15&amp;")&lt;0,RETURN_SERIES("&amp;$O$12&amp;O14&amp;O15&amp;"),na)))"</f>
        <v>ABS(AVG(if(RETURN_SERIES(Calc_Interval=1y)&gt;=0,RETURN_SERIES(Calc_Interval=1y),na))/AVG(if(RETURN_SERIES(Calc_Interval=1y)&lt;0,RETURN_SERIES(Calc_Interval=1y),na)))</v>
      </c>
      <c r="N18" s="389"/>
      <c r="O18" s="389"/>
      <c r="P18" s="389"/>
      <c r="Q18" s="389"/>
      <c r="R18" s="234"/>
    </row>
    <row r="19" spans="1:20" x14ac:dyDescent="0.4">
      <c r="A19" s="18"/>
      <c r="B19" s="18"/>
      <c r="C19" s="18"/>
      <c r="D19" s="18"/>
      <c r="E19" s="18"/>
      <c r="F19" s="18"/>
      <c r="G19" s="18"/>
      <c r="H19" s="18"/>
      <c r="I19" s="18"/>
      <c r="J19" s="18"/>
      <c r="K19" s="18"/>
      <c r="L19" s="233"/>
      <c r="M19" s="389"/>
      <c r="N19" s="389"/>
      <c r="O19" s="389"/>
      <c r="P19" s="389"/>
      <c r="Q19" s="389"/>
      <c r="R19" s="234"/>
    </row>
    <row r="20" spans="1:20" x14ac:dyDescent="0.4">
      <c r="A20" s="18"/>
      <c r="C20" s="366" t="s">
        <v>430</v>
      </c>
      <c r="D20" s="367"/>
      <c r="E20" s="368"/>
      <c r="K20" s="18"/>
      <c r="L20" s="233"/>
      <c r="M20" s="31"/>
      <c r="N20" s="31"/>
      <c r="O20" s="31"/>
      <c r="P20" s="31"/>
      <c r="Q20" s="31"/>
      <c r="R20" s="234"/>
    </row>
    <row r="21" spans="1:20" x14ac:dyDescent="0.4">
      <c r="C21" s="371" t="str">
        <f>"gain_to_loss_ratio("&amp;$F$12&amp;$F$13&amp;$F$14&amp;$F$15&amp;")"</f>
        <v>gain_to_loss_ratio(Calc_Interval=1y,TR_Base=Price_If_Available)</v>
      </c>
      <c r="D21" s="372"/>
      <c r="E21" s="373"/>
      <c r="L21" s="233"/>
      <c r="M21" s="18"/>
      <c r="N21" s="18"/>
      <c r="O21" s="18"/>
      <c r="P21" s="178"/>
      <c r="Q21" s="18"/>
      <c r="R21" s="234"/>
    </row>
    <row r="22" spans="1:20" x14ac:dyDescent="0.4">
      <c r="C22" s="12"/>
      <c r="D22" s="12"/>
      <c r="L22" s="233"/>
      <c r="M22" s="420" t="s">
        <v>591</v>
      </c>
      <c r="N22" s="421"/>
      <c r="O22" s="179"/>
      <c r="P22" s="143"/>
      <c r="Q22" s="18"/>
      <c r="R22" s="234"/>
    </row>
    <row r="23" spans="1:20" s="1" customFormat="1" x14ac:dyDescent="0.4">
      <c r="A23" s="12"/>
      <c r="B23" s="12"/>
      <c r="C23" s="12"/>
      <c r="D23" s="12"/>
      <c r="E23" s="12"/>
      <c r="F23" s="12"/>
      <c r="G23" s="12"/>
      <c r="H23" s="12"/>
      <c r="I23" s="12"/>
      <c r="J23" s="12"/>
      <c r="K23" s="12"/>
      <c r="L23" s="233"/>
      <c r="M23" s="418" t="str">
        <f>_xll.BQL(N10,M18,"showheaders=F")</f>
        <v>#N/A Requesting Data...</v>
      </c>
      <c r="N23" s="419"/>
      <c r="O23" s="179"/>
      <c r="P23" s="143"/>
      <c r="Q23" s="18"/>
      <c r="R23" s="234"/>
      <c r="S23" s="12"/>
      <c r="T23" s="12"/>
    </row>
    <row r="24" spans="1:20" s="1" customFormat="1" x14ac:dyDescent="0.4">
      <c r="A24" s="12"/>
      <c r="B24" s="12"/>
      <c r="C24" s="369" t="s">
        <v>25</v>
      </c>
      <c r="D24" s="370"/>
      <c r="E24" s="12"/>
      <c r="F24" s="12"/>
      <c r="G24" s="12"/>
      <c r="H24" s="12"/>
      <c r="I24" s="12"/>
      <c r="J24" s="12"/>
      <c r="K24" s="12"/>
      <c r="L24" s="233"/>
      <c r="M24" s="180"/>
      <c r="N24" s="18"/>
      <c r="O24" s="179"/>
      <c r="P24" s="18"/>
      <c r="Q24" s="18"/>
      <c r="R24" s="234"/>
      <c r="S24" s="12"/>
      <c r="T24" s="12"/>
    </row>
    <row r="25" spans="1:20" ht="18" thickBot="1" x14ac:dyDescent="0.45">
      <c r="C25" s="416" t="str">
        <f>_xll.BQL(ReturnSeries_Ticker,C21)</f>
        <v>#N/A Requesting Data...</v>
      </c>
      <c r="D25" s="417"/>
      <c r="L25" s="235"/>
      <c r="M25" s="236"/>
      <c r="N25" s="237"/>
      <c r="O25" s="236"/>
      <c r="P25" s="237"/>
      <c r="Q25" s="237"/>
      <c r="R25" s="239"/>
    </row>
    <row r="26" spans="1:20" x14ac:dyDescent="0.4">
      <c r="C26" s="12"/>
      <c r="D26" s="12"/>
      <c r="M26" s="50"/>
      <c r="N26" s="12"/>
      <c r="O26" s="50"/>
    </row>
    <row r="27" spans="1:20" x14ac:dyDescent="0.4">
      <c r="C27" s="42"/>
      <c r="D27" s="72"/>
      <c r="L27" s="42"/>
      <c r="M27" s="50"/>
      <c r="N27" s="12"/>
      <c r="O27" s="50"/>
    </row>
    <row r="28" spans="1:20" x14ac:dyDescent="0.4">
      <c r="C28" s="42"/>
      <c r="D28" s="72"/>
      <c r="E28" s="42"/>
      <c r="L28" s="42"/>
      <c r="M28" s="50"/>
      <c r="N28" s="12"/>
      <c r="O28" s="50"/>
    </row>
    <row r="29" spans="1:20" x14ac:dyDescent="0.4">
      <c r="C29" s="42"/>
      <c r="D29" s="72"/>
      <c r="E29" s="42"/>
      <c r="L29" s="42"/>
      <c r="M29" s="50"/>
      <c r="N29" s="12"/>
      <c r="O29" s="50"/>
    </row>
    <row r="30" spans="1:20" x14ac:dyDescent="0.4">
      <c r="C30" s="42"/>
      <c r="D30" s="72"/>
      <c r="E30" s="42"/>
      <c r="L30" s="42"/>
      <c r="M30" s="50"/>
      <c r="N30" s="12"/>
      <c r="O30" s="50"/>
    </row>
    <row r="31" spans="1:20" x14ac:dyDescent="0.4">
      <c r="C31" s="42"/>
      <c r="D31" s="72"/>
      <c r="E31" s="42"/>
      <c r="L31" s="42"/>
      <c r="M31" s="50"/>
      <c r="N31" s="12"/>
      <c r="O31" s="50"/>
    </row>
    <row r="32" spans="1:20" x14ac:dyDescent="0.4">
      <c r="C32" s="42"/>
      <c r="D32" s="72"/>
      <c r="E32" s="42"/>
      <c r="L32" s="42"/>
      <c r="M32" s="50"/>
      <c r="N32" s="12"/>
      <c r="O32" s="50"/>
    </row>
    <row r="33" spans="3:15" x14ac:dyDescent="0.4">
      <c r="C33" s="42"/>
      <c r="D33" s="72"/>
      <c r="E33" s="42"/>
      <c r="L33" s="42"/>
      <c r="M33" s="50"/>
      <c r="N33" s="12"/>
      <c r="O33" s="50"/>
    </row>
    <row r="34" spans="3:15" x14ac:dyDescent="0.4">
      <c r="C34" s="42"/>
      <c r="D34" s="72"/>
      <c r="E34" s="42"/>
      <c r="L34" s="42"/>
      <c r="M34" s="50"/>
      <c r="N34" s="12"/>
      <c r="O34" s="50"/>
    </row>
    <row r="35" spans="3:15" x14ac:dyDescent="0.4">
      <c r="C35" s="42"/>
      <c r="D35" s="72"/>
      <c r="E35" s="42"/>
      <c r="L35" s="42"/>
      <c r="M35" s="50"/>
      <c r="N35" s="12"/>
      <c r="O35" s="50"/>
    </row>
    <row r="36" spans="3:15" x14ac:dyDescent="0.4">
      <c r="C36" s="42"/>
      <c r="D36" s="72"/>
      <c r="E36" s="42"/>
      <c r="L36" s="42"/>
      <c r="M36" s="50"/>
      <c r="N36" s="12"/>
      <c r="O36" s="50"/>
    </row>
    <row r="37" spans="3:15" x14ac:dyDescent="0.4">
      <c r="C37" s="42"/>
      <c r="D37" s="72"/>
      <c r="E37" s="42"/>
      <c r="L37" s="42"/>
      <c r="M37" s="50"/>
      <c r="N37" s="12"/>
      <c r="O37" s="50"/>
    </row>
    <row r="38" spans="3:15" x14ac:dyDescent="0.4">
      <c r="C38" s="42"/>
      <c r="D38" s="72"/>
      <c r="E38" s="42"/>
      <c r="L38" s="42"/>
      <c r="M38" s="50"/>
      <c r="N38" s="12"/>
      <c r="O38" s="50"/>
    </row>
    <row r="39" spans="3:15" x14ac:dyDescent="0.4">
      <c r="C39" s="42"/>
      <c r="D39" s="72"/>
      <c r="E39" s="42"/>
      <c r="L39" s="42"/>
      <c r="M39" s="50"/>
      <c r="N39" s="12"/>
      <c r="O39" s="50"/>
    </row>
    <row r="40" spans="3:15" x14ac:dyDescent="0.4">
      <c r="C40" s="42"/>
      <c r="D40" s="72"/>
      <c r="E40" s="42"/>
      <c r="L40" s="42"/>
      <c r="M40" s="50"/>
      <c r="N40" s="12"/>
      <c r="O40" s="50"/>
    </row>
    <row r="41" spans="3:15" x14ac:dyDescent="0.4">
      <c r="C41" s="42"/>
      <c r="D41" s="72"/>
      <c r="E41" s="42"/>
      <c r="L41" s="42"/>
      <c r="M41" s="50"/>
      <c r="N41" s="12"/>
      <c r="O41" s="50"/>
    </row>
    <row r="42" spans="3:15" x14ac:dyDescent="0.4">
      <c r="C42" s="42"/>
      <c r="D42" s="72"/>
      <c r="E42" s="42"/>
      <c r="L42" s="42"/>
      <c r="M42" s="50"/>
      <c r="N42" s="12"/>
      <c r="O42" s="50"/>
    </row>
    <row r="43" spans="3:15" x14ac:dyDescent="0.4">
      <c r="C43" s="42"/>
      <c r="D43" s="72"/>
      <c r="E43" s="42"/>
      <c r="L43" s="42"/>
      <c r="M43" s="50"/>
      <c r="N43" s="12"/>
      <c r="O43" s="50"/>
    </row>
    <row r="44" spans="3:15" x14ac:dyDescent="0.4">
      <c r="C44" s="42"/>
      <c r="D44" s="72"/>
      <c r="E44" s="42"/>
      <c r="L44" s="42"/>
      <c r="M44" s="50"/>
      <c r="N44" s="12"/>
      <c r="O44" s="50"/>
    </row>
    <row r="45" spans="3:15" x14ac:dyDescent="0.4">
      <c r="C45" s="42"/>
      <c r="D45" s="72"/>
      <c r="E45" s="42"/>
      <c r="L45" s="42"/>
      <c r="M45" s="50"/>
      <c r="N45" s="12"/>
      <c r="O45" s="50"/>
    </row>
    <row r="46" spans="3:15" x14ac:dyDescent="0.4">
      <c r="C46" s="42"/>
      <c r="D46" s="72"/>
      <c r="E46" s="42"/>
      <c r="L46" s="42"/>
      <c r="M46" s="50"/>
      <c r="N46" s="12"/>
      <c r="O46" s="50"/>
    </row>
    <row r="47" spans="3:15" x14ac:dyDescent="0.4">
      <c r="C47" s="42"/>
      <c r="D47" s="72"/>
      <c r="E47" s="42"/>
      <c r="L47" s="42"/>
      <c r="M47" s="50"/>
      <c r="N47" s="12"/>
      <c r="O47" s="50"/>
    </row>
    <row r="48" spans="3:15" x14ac:dyDescent="0.4">
      <c r="C48" s="42"/>
      <c r="D48" s="72"/>
      <c r="E48" s="42"/>
      <c r="L48" s="42"/>
      <c r="M48" s="50"/>
      <c r="N48" s="12"/>
      <c r="O48" s="50"/>
    </row>
    <row r="49" spans="3:15" x14ac:dyDescent="0.4">
      <c r="C49" s="42"/>
      <c r="D49" s="72"/>
      <c r="E49" s="42"/>
      <c r="L49" s="42"/>
      <c r="M49" s="50"/>
      <c r="N49" s="12"/>
      <c r="O49" s="50"/>
    </row>
    <row r="50" spans="3:15" x14ac:dyDescent="0.4">
      <c r="C50" s="42"/>
      <c r="D50" s="72"/>
      <c r="E50" s="42"/>
      <c r="L50" s="42"/>
      <c r="M50" s="50"/>
      <c r="N50" s="12"/>
      <c r="O50" s="50"/>
    </row>
    <row r="51" spans="3:15" x14ac:dyDescent="0.4">
      <c r="C51" s="42"/>
      <c r="D51" s="72"/>
      <c r="E51" s="42"/>
      <c r="L51" s="42"/>
      <c r="M51" s="50"/>
      <c r="N51" s="12"/>
      <c r="O51" s="50"/>
    </row>
    <row r="52" spans="3:15" x14ac:dyDescent="0.4">
      <c r="C52" s="42"/>
      <c r="D52" s="72"/>
      <c r="E52" s="42"/>
      <c r="L52" s="42"/>
      <c r="M52" s="50"/>
      <c r="N52" s="12"/>
      <c r="O52" s="50"/>
    </row>
    <row r="53" spans="3:15" x14ac:dyDescent="0.4">
      <c r="C53" s="42"/>
      <c r="D53" s="72"/>
      <c r="E53" s="42"/>
      <c r="L53" s="42"/>
      <c r="M53" s="50"/>
      <c r="N53" s="12"/>
      <c r="O53" s="50"/>
    </row>
    <row r="54" spans="3:15" x14ac:dyDescent="0.4">
      <c r="C54" s="42"/>
      <c r="D54" s="72"/>
      <c r="E54" s="42"/>
      <c r="L54" s="42"/>
      <c r="M54" s="50"/>
      <c r="N54" s="12"/>
      <c r="O54" s="50"/>
    </row>
    <row r="55" spans="3:15" x14ac:dyDescent="0.4">
      <c r="C55" s="42"/>
      <c r="D55" s="72"/>
      <c r="E55" s="42"/>
      <c r="L55" s="42"/>
      <c r="M55" s="50"/>
      <c r="N55" s="12"/>
      <c r="O55" s="50"/>
    </row>
    <row r="56" spans="3:15" x14ac:dyDescent="0.4">
      <c r="C56" s="42"/>
      <c r="D56" s="72"/>
      <c r="E56" s="42"/>
      <c r="L56" s="42"/>
      <c r="M56" s="50"/>
      <c r="N56" s="12"/>
      <c r="O56" s="50"/>
    </row>
    <row r="57" spans="3:15" x14ac:dyDescent="0.4">
      <c r="C57" s="42"/>
      <c r="D57" s="72"/>
      <c r="E57" s="42"/>
      <c r="L57" s="42"/>
      <c r="M57" s="50"/>
      <c r="N57" s="12"/>
      <c r="O57" s="50"/>
    </row>
    <row r="58" spans="3:15" x14ac:dyDescent="0.4">
      <c r="C58" s="42"/>
      <c r="D58" s="72"/>
      <c r="E58" s="42"/>
      <c r="L58" s="42"/>
      <c r="M58" s="50"/>
      <c r="N58" s="12"/>
      <c r="O58" s="50"/>
    </row>
    <row r="59" spans="3:15" x14ac:dyDescent="0.4">
      <c r="C59" s="42"/>
      <c r="D59" s="72"/>
      <c r="E59" s="42"/>
      <c r="L59" s="42"/>
      <c r="M59" s="50"/>
      <c r="N59" s="12"/>
      <c r="O59" s="50"/>
    </row>
    <row r="60" spans="3:15" x14ac:dyDescent="0.4">
      <c r="C60" s="42"/>
      <c r="D60" s="72"/>
      <c r="E60" s="42"/>
      <c r="L60" s="42"/>
      <c r="M60" s="50"/>
      <c r="N60" s="12"/>
      <c r="O60" s="50"/>
    </row>
    <row r="61" spans="3:15" x14ac:dyDescent="0.4">
      <c r="C61" s="42"/>
      <c r="D61" s="72"/>
      <c r="E61" s="42"/>
      <c r="L61" s="42"/>
      <c r="M61" s="50"/>
      <c r="N61" s="12"/>
      <c r="O61" s="50"/>
    </row>
    <row r="62" spans="3:15" x14ac:dyDescent="0.4">
      <c r="C62" s="42"/>
      <c r="D62" s="72"/>
      <c r="E62" s="42"/>
      <c r="L62" s="42"/>
      <c r="M62" s="50"/>
      <c r="N62" s="12"/>
      <c r="O62" s="50"/>
    </row>
    <row r="63" spans="3:15" x14ac:dyDescent="0.4">
      <c r="C63" s="42"/>
      <c r="D63" s="72"/>
      <c r="E63" s="42"/>
      <c r="L63" s="42"/>
      <c r="M63" s="50"/>
      <c r="N63" s="12"/>
      <c r="O63" s="50"/>
    </row>
    <row r="64" spans="3:15" x14ac:dyDescent="0.4">
      <c r="C64" s="42"/>
      <c r="D64" s="72"/>
      <c r="E64" s="42"/>
      <c r="L64" s="42"/>
      <c r="M64" s="50"/>
      <c r="N64" s="12"/>
      <c r="O64" s="50"/>
    </row>
    <row r="65" spans="3:15" x14ac:dyDescent="0.4">
      <c r="C65" s="42"/>
      <c r="D65" s="72"/>
      <c r="E65" s="42"/>
      <c r="L65" s="42"/>
      <c r="M65" s="50"/>
      <c r="N65" s="12"/>
      <c r="O65" s="50"/>
    </row>
    <row r="66" spans="3:15" x14ac:dyDescent="0.4">
      <c r="C66" s="42"/>
      <c r="D66" s="72"/>
      <c r="E66" s="42"/>
      <c r="L66" s="42"/>
      <c r="M66" s="50"/>
      <c r="N66" s="12"/>
      <c r="O66" s="50"/>
    </row>
    <row r="67" spans="3:15" x14ac:dyDescent="0.4">
      <c r="C67" s="42"/>
      <c r="D67" s="72"/>
      <c r="E67" s="42"/>
      <c r="L67" s="42"/>
      <c r="M67" s="50"/>
      <c r="N67" s="12"/>
      <c r="O67" s="50"/>
    </row>
    <row r="68" spans="3:15" x14ac:dyDescent="0.4">
      <c r="C68" s="42"/>
      <c r="D68" s="72"/>
      <c r="E68" s="42"/>
      <c r="L68" s="42"/>
      <c r="M68" s="50"/>
      <c r="N68" s="12"/>
      <c r="O68" s="50"/>
    </row>
    <row r="69" spans="3:15" x14ac:dyDescent="0.4">
      <c r="C69" s="42"/>
      <c r="D69" s="72"/>
      <c r="E69" s="42"/>
      <c r="L69" s="42"/>
      <c r="M69" s="50"/>
      <c r="N69" s="12"/>
      <c r="O69" s="50"/>
    </row>
    <row r="70" spans="3:15" x14ac:dyDescent="0.4">
      <c r="C70" s="42"/>
      <c r="D70" s="72"/>
      <c r="E70" s="42"/>
      <c r="L70" s="42"/>
      <c r="M70" s="50"/>
      <c r="N70" s="12"/>
      <c r="O70" s="50"/>
    </row>
    <row r="71" spans="3:15" x14ac:dyDescent="0.4">
      <c r="C71" s="42"/>
      <c r="D71" s="72"/>
      <c r="E71" s="42"/>
      <c r="L71" s="42"/>
      <c r="M71" s="50"/>
      <c r="N71" s="12"/>
      <c r="O71" s="50"/>
    </row>
    <row r="72" spans="3:15" x14ac:dyDescent="0.4">
      <c r="C72" s="42"/>
      <c r="D72" s="72"/>
      <c r="E72" s="42"/>
      <c r="L72" s="42"/>
      <c r="M72" s="50"/>
      <c r="N72" s="12"/>
      <c r="O72" s="50"/>
    </row>
    <row r="73" spans="3:15" x14ac:dyDescent="0.4">
      <c r="C73" s="42"/>
      <c r="D73" s="72"/>
      <c r="E73" s="42"/>
      <c r="L73" s="42"/>
      <c r="M73" s="50"/>
      <c r="N73" s="12"/>
      <c r="O73" s="50"/>
    </row>
    <row r="74" spans="3:15" x14ac:dyDescent="0.4">
      <c r="C74" s="42"/>
      <c r="D74" s="72"/>
      <c r="E74" s="42"/>
      <c r="L74" s="42"/>
      <c r="M74" s="50"/>
      <c r="N74" s="12"/>
      <c r="O74" s="50"/>
    </row>
    <row r="75" spans="3:15" x14ac:dyDescent="0.4">
      <c r="C75" s="42"/>
      <c r="D75" s="72"/>
      <c r="E75" s="42"/>
      <c r="L75" s="42"/>
      <c r="M75" s="50"/>
      <c r="N75" s="12"/>
      <c r="O75" s="50"/>
    </row>
    <row r="76" spans="3:15" x14ac:dyDescent="0.4">
      <c r="C76" s="42"/>
      <c r="D76" s="72"/>
      <c r="E76" s="42"/>
      <c r="L76" s="42"/>
      <c r="M76" s="50"/>
      <c r="N76" s="12"/>
      <c r="O76" s="50"/>
    </row>
    <row r="77" spans="3:15" x14ac:dyDescent="0.4">
      <c r="C77" s="42"/>
      <c r="D77" s="72"/>
      <c r="E77" s="42"/>
      <c r="L77" s="42"/>
      <c r="M77" s="50"/>
      <c r="N77" s="12"/>
      <c r="O77" s="50"/>
    </row>
    <row r="78" spans="3:15" x14ac:dyDescent="0.4">
      <c r="C78" s="42"/>
      <c r="D78" s="72"/>
      <c r="E78" s="42"/>
      <c r="L78" s="42"/>
      <c r="M78" s="50"/>
      <c r="N78" s="12"/>
      <c r="O78" s="50"/>
    </row>
    <row r="79" spans="3:15" x14ac:dyDescent="0.4">
      <c r="C79" s="42"/>
      <c r="D79" s="72"/>
      <c r="E79" s="42"/>
      <c r="L79" s="42"/>
      <c r="M79" s="50"/>
      <c r="N79" s="12"/>
      <c r="O79" s="50"/>
    </row>
    <row r="80" spans="3:15" x14ac:dyDescent="0.4">
      <c r="C80" s="42"/>
      <c r="D80" s="72"/>
      <c r="E80" s="42"/>
      <c r="L80" s="42"/>
      <c r="M80" s="50"/>
      <c r="N80" s="12"/>
      <c r="O80" s="50"/>
    </row>
    <row r="81" spans="3:15" x14ac:dyDescent="0.4">
      <c r="C81" s="42"/>
      <c r="D81" s="72"/>
      <c r="E81" s="42"/>
      <c r="L81" s="42"/>
      <c r="M81" s="50"/>
      <c r="N81" s="12"/>
      <c r="O81" s="50"/>
    </row>
    <row r="82" spans="3:15" x14ac:dyDescent="0.4">
      <c r="C82" s="42"/>
      <c r="D82" s="72"/>
      <c r="E82" s="42"/>
      <c r="L82" s="42"/>
      <c r="M82" s="50"/>
      <c r="N82" s="12"/>
      <c r="O82" s="50"/>
    </row>
    <row r="83" spans="3:15" x14ac:dyDescent="0.4">
      <c r="C83" s="42"/>
      <c r="D83" s="72"/>
      <c r="E83" s="42"/>
      <c r="L83" s="42"/>
      <c r="M83" s="50"/>
      <c r="N83" s="12"/>
      <c r="O83" s="50"/>
    </row>
    <row r="84" spans="3:15" x14ac:dyDescent="0.4">
      <c r="C84" s="42"/>
      <c r="D84" s="72"/>
      <c r="E84" s="42"/>
      <c r="L84" s="42"/>
      <c r="M84" s="50"/>
      <c r="N84" s="12"/>
      <c r="O84" s="50"/>
    </row>
    <row r="85" spans="3:15" x14ac:dyDescent="0.4">
      <c r="C85" s="42"/>
      <c r="D85" s="72"/>
      <c r="E85" s="42"/>
      <c r="L85" s="42"/>
      <c r="M85" s="50"/>
      <c r="N85" s="12"/>
      <c r="O85" s="50"/>
    </row>
    <row r="86" spans="3:15" x14ac:dyDescent="0.4">
      <c r="C86" s="42"/>
      <c r="D86" s="72"/>
      <c r="E86" s="42"/>
      <c r="L86" s="42"/>
      <c r="M86" s="50"/>
      <c r="N86" s="12"/>
      <c r="O86" s="50"/>
    </row>
    <row r="87" spans="3:15" x14ac:dyDescent="0.4">
      <c r="C87" s="42"/>
      <c r="D87" s="72"/>
      <c r="E87" s="42"/>
      <c r="L87" s="42"/>
      <c r="M87" s="50"/>
      <c r="N87" s="12"/>
      <c r="O87" s="50"/>
    </row>
    <row r="88" spans="3:15" x14ac:dyDescent="0.4">
      <c r="C88" s="42"/>
      <c r="D88" s="72"/>
      <c r="E88" s="42"/>
      <c r="L88" s="42"/>
      <c r="M88" s="50"/>
      <c r="N88" s="12"/>
      <c r="O88" s="50"/>
    </row>
    <row r="89" spans="3:15" x14ac:dyDescent="0.4">
      <c r="C89" s="42"/>
      <c r="D89" s="72"/>
      <c r="E89" s="42"/>
      <c r="L89" s="42"/>
      <c r="M89" s="50"/>
      <c r="N89" s="12"/>
      <c r="O89" s="50"/>
    </row>
    <row r="90" spans="3:15" x14ac:dyDescent="0.4">
      <c r="C90" s="42"/>
      <c r="D90" s="72"/>
      <c r="E90" s="42"/>
      <c r="L90" s="42"/>
      <c r="M90" s="50"/>
      <c r="N90" s="12"/>
      <c r="O90" s="50"/>
    </row>
    <row r="91" spans="3:15" x14ac:dyDescent="0.4">
      <c r="C91" s="42"/>
      <c r="D91" s="72"/>
      <c r="E91" s="42"/>
      <c r="L91" s="42"/>
      <c r="M91" s="50"/>
      <c r="N91" s="12"/>
      <c r="O91" s="50"/>
    </row>
    <row r="92" spans="3:15" x14ac:dyDescent="0.4">
      <c r="C92" s="42"/>
      <c r="D92" s="72"/>
      <c r="E92" s="42"/>
      <c r="L92" s="42"/>
      <c r="M92" s="50"/>
      <c r="N92" s="12"/>
      <c r="O92" s="50"/>
    </row>
    <row r="93" spans="3:15" x14ac:dyDescent="0.4">
      <c r="C93" s="42"/>
      <c r="D93" s="72"/>
      <c r="E93" s="42"/>
      <c r="L93" s="42"/>
      <c r="M93" s="50"/>
      <c r="N93" s="12"/>
      <c r="O93" s="50"/>
    </row>
    <row r="94" spans="3:15" x14ac:dyDescent="0.4">
      <c r="C94" s="42"/>
      <c r="D94" s="72"/>
      <c r="E94" s="42"/>
      <c r="L94" s="42"/>
      <c r="M94" s="50"/>
      <c r="N94" s="12"/>
      <c r="O94" s="50"/>
    </row>
    <row r="95" spans="3:15" x14ac:dyDescent="0.4">
      <c r="C95" s="42"/>
      <c r="D95" s="72"/>
      <c r="E95" s="42"/>
      <c r="L95" s="42"/>
      <c r="M95" s="50"/>
      <c r="N95" s="12"/>
      <c r="O95" s="50"/>
    </row>
    <row r="96" spans="3:15" x14ac:dyDescent="0.4">
      <c r="C96" s="42"/>
      <c r="D96" s="72"/>
      <c r="E96" s="42"/>
      <c r="L96" s="42"/>
      <c r="M96" s="50"/>
      <c r="N96" s="12"/>
      <c r="O96" s="50"/>
    </row>
    <row r="97" spans="3:15" x14ac:dyDescent="0.4">
      <c r="C97" s="42"/>
      <c r="D97" s="72"/>
      <c r="E97" s="42"/>
      <c r="L97" s="42"/>
      <c r="M97" s="50"/>
      <c r="N97" s="12"/>
      <c r="O97" s="50"/>
    </row>
    <row r="98" spans="3:15" x14ac:dyDescent="0.4">
      <c r="C98" s="42"/>
      <c r="D98" s="72"/>
      <c r="E98" s="42"/>
      <c r="L98" s="42"/>
      <c r="M98" s="50"/>
      <c r="N98" s="12"/>
      <c r="O98" s="50"/>
    </row>
    <row r="99" spans="3:15" x14ac:dyDescent="0.4">
      <c r="C99" s="42"/>
      <c r="D99" s="72"/>
      <c r="E99" s="42"/>
      <c r="L99" s="42"/>
      <c r="M99" s="50"/>
      <c r="N99" s="12"/>
      <c r="O99" s="50"/>
    </row>
    <row r="100" spans="3:15" x14ac:dyDescent="0.4">
      <c r="C100" s="42"/>
      <c r="D100" s="72"/>
      <c r="E100" s="42"/>
      <c r="L100" s="42"/>
      <c r="M100" s="50"/>
      <c r="N100" s="12"/>
      <c r="O100" s="50"/>
    </row>
    <row r="101" spans="3:15" x14ac:dyDescent="0.4">
      <c r="C101" s="42"/>
      <c r="D101" s="72"/>
      <c r="E101" s="42"/>
      <c r="L101" s="42"/>
      <c r="M101" s="50"/>
      <c r="N101" s="12"/>
      <c r="O101" s="50"/>
    </row>
    <row r="102" spans="3:15" x14ac:dyDescent="0.4">
      <c r="C102" s="42"/>
      <c r="D102" s="72"/>
      <c r="E102" s="42"/>
      <c r="L102" s="42"/>
      <c r="M102" s="50"/>
      <c r="N102" s="12"/>
      <c r="O102" s="50"/>
    </row>
    <row r="103" spans="3:15" x14ac:dyDescent="0.4">
      <c r="C103" s="42"/>
      <c r="D103" s="72"/>
      <c r="E103" s="42"/>
      <c r="L103" s="42"/>
      <c r="M103" s="50"/>
      <c r="N103" s="12"/>
      <c r="O103" s="50"/>
    </row>
    <row r="104" spans="3:15" x14ac:dyDescent="0.4">
      <c r="C104" s="42"/>
      <c r="D104" s="72"/>
      <c r="E104" s="42"/>
      <c r="L104" s="42"/>
      <c r="M104" s="50"/>
      <c r="N104" s="12"/>
      <c r="O104" s="50"/>
    </row>
    <row r="105" spans="3:15" x14ac:dyDescent="0.4">
      <c r="C105" s="42"/>
      <c r="D105" s="72"/>
      <c r="E105" s="42"/>
      <c r="L105" s="42"/>
      <c r="M105" s="50"/>
      <c r="N105" s="12"/>
      <c r="O105" s="50"/>
    </row>
    <row r="106" spans="3:15" x14ac:dyDescent="0.4">
      <c r="C106" s="42"/>
      <c r="D106" s="72"/>
      <c r="E106" s="42"/>
      <c r="L106" s="42"/>
      <c r="M106" s="50"/>
      <c r="N106" s="12"/>
      <c r="O106" s="50"/>
    </row>
    <row r="107" spans="3:15" x14ac:dyDescent="0.4">
      <c r="C107" s="42"/>
      <c r="D107" s="72"/>
      <c r="E107" s="42"/>
      <c r="L107" s="42"/>
      <c r="M107" s="50"/>
      <c r="N107" s="12"/>
      <c r="O107" s="50"/>
    </row>
    <row r="108" spans="3:15" x14ac:dyDescent="0.4">
      <c r="C108" s="42"/>
      <c r="D108" s="72"/>
      <c r="E108" s="42"/>
      <c r="L108" s="42"/>
      <c r="M108" s="50"/>
      <c r="N108" s="12"/>
      <c r="O108" s="50"/>
    </row>
    <row r="109" spans="3:15" x14ac:dyDescent="0.4">
      <c r="C109" s="42"/>
      <c r="D109" s="72"/>
      <c r="E109" s="42"/>
      <c r="L109" s="42"/>
      <c r="M109" s="50"/>
      <c r="N109" s="12"/>
      <c r="O109" s="50"/>
    </row>
    <row r="110" spans="3:15" x14ac:dyDescent="0.4">
      <c r="C110" s="42"/>
      <c r="D110" s="72"/>
      <c r="E110" s="42"/>
      <c r="L110" s="42"/>
      <c r="M110" s="50"/>
      <c r="N110" s="12"/>
      <c r="O110" s="50"/>
    </row>
    <row r="111" spans="3:15" x14ac:dyDescent="0.4">
      <c r="C111" s="42"/>
      <c r="D111" s="72"/>
      <c r="E111" s="42"/>
      <c r="L111" s="42"/>
      <c r="M111" s="50"/>
      <c r="N111" s="12"/>
      <c r="O111" s="50"/>
    </row>
    <row r="112" spans="3:15" x14ac:dyDescent="0.4">
      <c r="C112" s="42"/>
      <c r="D112" s="72"/>
      <c r="E112" s="42"/>
      <c r="L112" s="42"/>
      <c r="M112" s="50"/>
      <c r="N112" s="12"/>
      <c r="O112" s="50"/>
    </row>
    <row r="113" spans="3:15" x14ac:dyDescent="0.4">
      <c r="C113" s="42"/>
      <c r="D113" s="72"/>
      <c r="E113" s="42"/>
      <c r="L113" s="42"/>
      <c r="M113" s="50"/>
      <c r="N113" s="12"/>
      <c r="O113" s="50"/>
    </row>
    <row r="114" spans="3:15" x14ac:dyDescent="0.4">
      <c r="C114" s="42"/>
      <c r="D114" s="72"/>
      <c r="E114" s="42"/>
      <c r="L114" s="42"/>
      <c r="M114" s="50"/>
      <c r="N114" s="12"/>
      <c r="O114" s="50"/>
    </row>
    <row r="115" spans="3:15" x14ac:dyDescent="0.4">
      <c r="C115" s="42"/>
      <c r="D115" s="72"/>
      <c r="E115" s="42"/>
      <c r="L115" s="42"/>
      <c r="M115" s="50"/>
      <c r="N115" s="12"/>
      <c r="O115" s="50"/>
    </row>
    <row r="116" spans="3:15" x14ac:dyDescent="0.4">
      <c r="C116" s="42"/>
      <c r="D116" s="72"/>
      <c r="E116" s="42"/>
      <c r="L116" s="42"/>
      <c r="M116" s="50"/>
      <c r="N116" s="12"/>
      <c r="O116" s="50"/>
    </row>
    <row r="117" spans="3:15" x14ac:dyDescent="0.4">
      <c r="C117" s="42"/>
      <c r="D117" s="72"/>
      <c r="E117" s="42"/>
      <c r="L117" s="42"/>
      <c r="M117" s="50"/>
      <c r="N117" s="12"/>
      <c r="O117" s="50"/>
    </row>
    <row r="118" spans="3:15" x14ac:dyDescent="0.4">
      <c r="C118" s="42"/>
      <c r="D118" s="72"/>
      <c r="E118" s="42"/>
      <c r="L118" s="42"/>
      <c r="M118" s="50"/>
      <c r="N118" s="12"/>
      <c r="O118" s="50"/>
    </row>
    <row r="119" spans="3:15" x14ac:dyDescent="0.4">
      <c r="C119" s="42"/>
      <c r="D119" s="72"/>
      <c r="E119" s="42"/>
      <c r="L119" s="42"/>
      <c r="M119" s="50"/>
      <c r="N119" s="12"/>
      <c r="O119" s="50"/>
    </row>
    <row r="120" spans="3:15" x14ac:dyDescent="0.4">
      <c r="C120" s="42"/>
      <c r="D120" s="72"/>
      <c r="E120" s="42"/>
      <c r="L120" s="42"/>
      <c r="M120" s="50"/>
      <c r="N120" s="12"/>
      <c r="O120" s="50"/>
    </row>
    <row r="121" spans="3:15" x14ac:dyDescent="0.4">
      <c r="C121" s="42"/>
      <c r="D121" s="72"/>
      <c r="E121" s="42"/>
      <c r="L121" s="42"/>
      <c r="M121" s="50"/>
      <c r="N121" s="12"/>
      <c r="O121" s="50"/>
    </row>
    <row r="122" spans="3:15" x14ac:dyDescent="0.4">
      <c r="C122" s="42"/>
      <c r="D122" s="72"/>
      <c r="E122" s="42"/>
      <c r="L122" s="42"/>
      <c r="M122" s="50"/>
      <c r="N122" s="12"/>
      <c r="O122" s="50"/>
    </row>
    <row r="123" spans="3:15" x14ac:dyDescent="0.4">
      <c r="C123" s="42"/>
      <c r="D123" s="72"/>
      <c r="E123" s="42"/>
      <c r="L123" s="42"/>
      <c r="M123" s="50"/>
      <c r="N123" s="12"/>
      <c r="O123" s="50"/>
    </row>
    <row r="124" spans="3:15" x14ac:dyDescent="0.4">
      <c r="C124" s="42"/>
      <c r="D124" s="72"/>
      <c r="E124" s="42"/>
      <c r="L124" s="42"/>
      <c r="M124" s="50"/>
      <c r="N124" s="12"/>
      <c r="O124" s="50"/>
    </row>
    <row r="125" spans="3:15" x14ac:dyDescent="0.4">
      <c r="C125" s="42"/>
      <c r="D125" s="72"/>
      <c r="E125" s="42"/>
      <c r="L125" s="42"/>
      <c r="M125" s="50"/>
      <c r="N125" s="12"/>
      <c r="O125" s="50"/>
    </row>
    <row r="126" spans="3:15" x14ac:dyDescent="0.4">
      <c r="C126" s="42"/>
      <c r="D126" s="72"/>
      <c r="E126" s="42"/>
      <c r="L126" s="42"/>
      <c r="M126" s="50"/>
      <c r="N126" s="12"/>
      <c r="O126" s="50"/>
    </row>
    <row r="127" spans="3:15" x14ac:dyDescent="0.4">
      <c r="C127" s="42"/>
      <c r="D127" s="72"/>
      <c r="E127" s="42"/>
      <c r="L127" s="42"/>
      <c r="M127" s="50"/>
      <c r="N127" s="12"/>
      <c r="O127" s="50"/>
    </row>
    <row r="128" spans="3:15" x14ac:dyDescent="0.4">
      <c r="C128" s="42"/>
      <c r="D128" s="72"/>
      <c r="E128" s="42"/>
      <c r="L128" s="42"/>
      <c r="M128" s="50"/>
      <c r="N128" s="12"/>
      <c r="O128" s="50"/>
    </row>
    <row r="129" spans="3:15" x14ac:dyDescent="0.4">
      <c r="C129" s="42"/>
      <c r="D129" s="72"/>
      <c r="E129" s="42"/>
      <c r="L129" s="42"/>
      <c r="M129" s="50"/>
      <c r="N129" s="12"/>
      <c r="O129" s="50"/>
    </row>
    <row r="130" spans="3:15" x14ac:dyDescent="0.4">
      <c r="C130" s="42"/>
      <c r="D130" s="72"/>
      <c r="E130" s="42"/>
      <c r="L130" s="42"/>
      <c r="M130" s="50"/>
      <c r="N130" s="12"/>
      <c r="O130" s="50"/>
    </row>
    <row r="131" spans="3:15" x14ac:dyDescent="0.4">
      <c r="C131" s="42"/>
      <c r="D131" s="72"/>
      <c r="E131" s="42"/>
      <c r="L131" s="42"/>
      <c r="M131" s="50"/>
      <c r="N131" s="12"/>
      <c r="O131" s="50"/>
    </row>
    <row r="132" spans="3:15" x14ac:dyDescent="0.4">
      <c r="C132" s="42"/>
      <c r="D132" s="72"/>
      <c r="E132" s="42"/>
      <c r="L132" s="42"/>
      <c r="M132" s="50"/>
      <c r="N132" s="12"/>
      <c r="O132" s="50"/>
    </row>
    <row r="133" spans="3:15" x14ac:dyDescent="0.4">
      <c r="C133" s="42"/>
      <c r="D133" s="72"/>
      <c r="E133" s="42"/>
      <c r="L133" s="42"/>
      <c r="M133" s="50"/>
      <c r="N133" s="12"/>
      <c r="O133" s="50"/>
    </row>
    <row r="134" spans="3:15" x14ac:dyDescent="0.4">
      <c r="C134" s="42"/>
      <c r="D134" s="72"/>
      <c r="E134" s="42"/>
      <c r="L134" s="42"/>
      <c r="M134" s="50"/>
      <c r="N134" s="12"/>
      <c r="O134" s="50"/>
    </row>
    <row r="135" spans="3:15" x14ac:dyDescent="0.4">
      <c r="C135" s="42"/>
      <c r="D135" s="72"/>
      <c r="E135" s="42"/>
      <c r="L135" s="42"/>
      <c r="M135" s="50"/>
      <c r="N135" s="12"/>
      <c r="O135" s="50"/>
    </row>
    <row r="136" spans="3:15" x14ac:dyDescent="0.4">
      <c r="C136" s="42"/>
      <c r="D136" s="72"/>
      <c r="E136" s="42"/>
      <c r="L136" s="42"/>
      <c r="M136" s="50"/>
      <c r="N136" s="12"/>
      <c r="O136" s="50"/>
    </row>
    <row r="137" spans="3:15" x14ac:dyDescent="0.4">
      <c r="C137" s="42"/>
      <c r="D137" s="72"/>
      <c r="E137" s="42"/>
      <c r="L137" s="42"/>
      <c r="M137" s="50"/>
      <c r="N137" s="12"/>
      <c r="O137" s="50"/>
    </row>
    <row r="138" spans="3:15" x14ac:dyDescent="0.4">
      <c r="C138" s="42"/>
      <c r="D138" s="72"/>
      <c r="E138" s="42"/>
      <c r="L138" s="42"/>
      <c r="M138" s="50"/>
      <c r="N138" s="12"/>
      <c r="O138" s="50"/>
    </row>
    <row r="139" spans="3:15" x14ac:dyDescent="0.4">
      <c r="C139" s="42"/>
      <c r="D139" s="72"/>
      <c r="E139" s="42"/>
      <c r="L139" s="42"/>
      <c r="M139" s="50"/>
      <c r="N139" s="12"/>
      <c r="O139" s="50"/>
    </row>
    <row r="140" spans="3:15" x14ac:dyDescent="0.4">
      <c r="C140" s="42"/>
      <c r="D140" s="72"/>
      <c r="E140" s="42"/>
      <c r="L140" s="42"/>
      <c r="M140" s="50"/>
      <c r="N140" s="12"/>
      <c r="O140" s="50"/>
    </row>
    <row r="141" spans="3:15" x14ac:dyDescent="0.4">
      <c r="C141" s="42"/>
      <c r="D141" s="72"/>
      <c r="E141" s="42"/>
      <c r="L141" s="42"/>
      <c r="M141" s="50"/>
      <c r="N141" s="12"/>
      <c r="O141" s="50"/>
    </row>
    <row r="142" spans="3:15" x14ac:dyDescent="0.4">
      <c r="C142" s="42"/>
      <c r="D142" s="72"/>
      <c r="E142" s="42"/>
      <c r="L142" s="42"/>
      <c r="M142" s="50"/>
      <c r="N142" s="12"/>
      <c r="O142" s="50"/>
    </row>
    <row r="143" spans="3:15" x14ac:dyDescent="0.4">
      <c r="C143" s="42"/>
      <c r="D143" s="72"/>
      <c r="E143" s="42"/>
      <c r="L143" s="42"/>
      <c r="M143" s="50"/>
      <c r="N143" s="12"/>
      <c r="O143" s="50"/>
    </row>
    <row r="144" spans="3:15" x14ac:dyDescent="0.4">
      <c r="C144" s="42"/>
      <c r="D144" s="72"/>
      <c r="E144" s="42"/>
      <c r="L144" s="42"/>
      <c r="M144" s="50"/>
      <c r="N144" s="12"/>
      <c r="O144" s="50"/>
    </row>
    <row r="145" spans="3:15" x14ac:dyDescent="0.4">
      <c r="C145" s="42"/>
      <c r="D145" s="72"/>
      <c r="E145" s="42"/>
      <c r="L145" s="42"/>
      <c r="M145" s="50"/>
      <c r="N145" s="12"/>
      <c r="O145" s="50"/>
    </row>
    <row r="146" spans="3:15" x14ac:dyDescent="0.4">
      <c r="C146" s="42"/>
      <c r="D146" s="72"/>
      <c r="E146" s="42"/>
      <c r="L146" s="42"/>
      <c r="M146" s="50"/>
      <c r="N146" s="12"/>
      <c r="O146" s="50"/>
    </row>
    <row r="147" spans="3:15" x14ac:dyDescent="0.4">
      <c r="C147" s="42"/>
      <c r="D147" s="72"/>
      <c r="E147" s="42"/>
      <c r="L147" s="42"/>
      <c r="M147" s="50"/>
      <c r="N147" s="12"/>
      <c r="O147" s="50"/>
    </row>
    <row r="148" spans="3:15" x14ac:dyDescent="0.4">
      <c r="C148" s="42"/>
      <c r="D148" s="72"/>
      <c r="E148" s="42"/>
      <c r="L148" s="42"/>
      <c r="M148" s="50"/>
      <c r="N148" s="12"/>
      <c r="O148" s="50"/>
    </row>
    <row r="149" spans="3:15" x14ac:dyDescent="0.4">
      <c r="C149" s="42"/>
      <c r="D149" s="72"/>
      <c r="E149" s="42"/>
      <c r="L149" s="42"/>
      <c r="M149" s="50"/>
      <c r="N149" s="12"/>
      <c r="O149" s="50"/>
    </row>
    <row r="150" spans="3:15" x14ac:dyDescent="0.4">
      <c r="C150" s="42"/>
      <c r="D150" s="72"/>
      <c r="E150" s="42"/>
      <c r="L150" s="42"/>
      <c r="M150" s="50"/>
      <c r="N150" s="12"/>
      <c r="O150" s="50"/>
    </row>
    <row r="151" spans="3:15" x14ac:dyDescent="0.4">
      <c r="C151" s="42"/>
      <c r="D151" s="72"/>
      <c r="E151" s="42"/>
      <c r="L151" s="42"/>
      <c r="M151" s="50"/>
      <c r="N151" s="12"/>
      <c r="O151" s="50"/>
    </row>
    <row r="152" spans="3:15" x14ac:dyDescent="0.4">
      <c r="C152" s="42"/>
      <c r="D152" s="72"/>
      <c r="E152" s="42"/>
      <c r="L152" s="42"/>
      <c r="M152" s="50"/>
      <c r="N152" s="12"/>
      <c r="O152" s="50"/>
    </row>
    <row r="153" spans="3:15" x14ac:dyDescent="0.4">
      <c r="C153" s="42"/>
      <c r="D153" s="72"/>
      <c r="E153" s="42"/>
      <c r="L153" s="42"/>
      <c r="M153" s="50"/>
      <c r="N153" s="12"/>
      <c r="O153" s="50"/>
    </row>
    <row r="154" spans="3:15" x14ac:dyDescent="0.4">
      <c r="C154" s="42"/>
      <c r="D154" s="72"/>
      <c r="E154" s="42"/>
      <c r="L154" s="42"/>
      <c r="M154" s="50"/>
      <c r="N154" s="12"/>
      <c r="O154" s="50"/>
    </row>
    <row r="155" spans="3:15" x14ac:dyDescent="0.4">
      <c r="C155" s="42"/>
      <c r="D155" s="72"/>
      <c r="E155" s="42"/>
      <c r="L155" s="42"/>
      <c r="M155" s="50"/>
      <c r="N155" s="12"/>
      <c r="O155" s="50"/>
    </row>
    <row r="156" spans="3:15" x14ac:dyDescent="0.4">
      <c r="C156" s="42"/>
      <c r="D156" s="72"/>
      <c r="E156" s="42"/>
      <c r="L156" s="42"/>
      <c r="M156" s="50"/>
      <c r="N156" s="12"/>
      <c r="O156" s="50"/>
    </row>
    <row r="157" spans="3:15" x14ac:dyDescent="0.4">
      <c r="C157" s="42"/>
      <c r="D157" s="72"/>
      <c r="E157" s="42"/>
      <c r="L157" s="42"/>
      <c r="M157" s="50"/>
      <c r="N157" s="12"/>
      <c r="O157" s="50"/>
    </row>
    <row r="158" spans="3:15" x14ac:dyDescent="0.4">
      <c r="C158" s="42"/>
      <c r="D158" s="72"/>
      <c r="E158" s="42"/>
      <c r="L158" s="42"/>
      <c r="M158" s="50"/>
      <c r="N158" s="12"/>
      <c r="O158" s="50"/>
    </row>
    <row r="159" spans="3:15" x14ac:dyDescent="0.4">
      <c r="C159" s="42"/>
      <c r="D159" s="72"/>
      <c r="E159" s="42"/>
      <c r="L159" s="42"/>
      <c r="M159" s="50"/>
      <c r="N159" s="12"/>
      <c r="O159" s="50"/>
    </row>
    <row r="160" spans="3:15" x14ac:dyDescent="0.4">
      <c r="C160" s="42"/>
      <c r="D160" s="72"/>
      <c r="E160" s="42"/>
      <c r="L160" s="42"/>
      <c r="M160" s="50"/>
      <c r="N160" s="12"/>
      <c r="O160" s="50"/>
    </row>
    <row r="161" spans="3:15" x14ac:dyDescent="0.4">
      <c r="C161" s="42"/>
      <c r="D161" s="72"/>
      <c r="E161" s="42"/>
      <c r="L161" s="42"/>
      <c r="M161" s="50"/>
      <c r="N161" s="12"/>
      <c r="O161" s="50"/>
    </row>
    <row r="162" spans="3:15" x14ac:dyDescent="0.4">
      <c r="C162" s="42"/>
      <c r="D162" s="72"/>
      <c r="E162" s="42"/>
      <c r="L162" s="42"/>
      <c r="M162" s="50"/>
      <c r="N162" s="12"/>
      <c r="O162" s="50"/>
    </row>
    <row r="163" spans="3:15" x14ac:dyDescent="0.4">
      <c r="C163" s="42"/>
      <c r="D163" s="72"/>
      <c r="E163" s="42"/>
      <c r="L163" s="42"/>
      <c r="M163" s="50"/>
      <c r="N163" s="12"/>
      <c r="O163" s="50"/>
    </row>
    <row r="164" spans="3:15" x14ac:dyDescent="0.4">
      <c r="C164" s="42"/>
      <c r="D164" s="72"/>
      <c r="E164" s="42"/>
      <c r="L164" s="42"/>
      <c r="M164" s="50"/>
      <c r="N164" s="12"/>
      <c r="O164" s="50"/>
    </row>
    <row r="165" spans="3:15" x14ac:dyDescent="0.4">
      <c r="C165" s="42"/>
      <c r="D165" s="72"/>
      <c r="E165" s="42"/>
      <c r="L165" s="42"/>
      <c r="M165" s="50"/>
      <c r="N165" s="12"/>
      <c r="O165" s="50"/>
    </row>
    <row r="166" spans="3:15" x14ac:dyDescent="0.4">
      <c r="C166" s="42"/>
      <c r="D166" s="72"/>
      <c r="E166" s="42"/>
      <c r="L166" s="42"/>
      <c r="M166" s="50"/>
      <c r="N166" s="12"/>
      <c r="O166" s="50"/>
    </row>
    <row r="167" spans="3:15" x14ac:dyDescent="0.4">
      <c r="C167" s="42"/>
      <c r="D167" s="72"/>
      <c r="E167" s="42"/>
      <c r="L167" s="42"/>
      <c r="M167" s="50"/>
      <c r="N167" s="12"/>
      <c r="O167" s="50"/>
    </row>
    <row r="168" spans="3:15" x14ac:dyDescent="0.4">
      <c r="C168" s="42"/>
      <c r="D168" s="72"/>
      <c r="E168" s="42"/>
      <c r="L168" s="42"/>
      <c r="M168" s="50"/>
      <c r="N168" s="12"/>
      <c r="O168" s="50"/>
    </row>
    <row r="169" spans="3:15" x14ac:dyDescent="0.4">
      <c r="C169" s="42"/>
      <c r="D169" s="72"/>
      <c r="E169" s="42"/>
      <c r="L169" s="42"/>
      <c r="M169" s="50"/>
      <c r="N169" s="12"/>
      <c r="O169" s="50"/>
    </row>
    <row r="170" spans="3:15" x14ac:dyDescent="0.4">
      <c r="C170" s="42"/>
      <c r="D170" s="72"/>
      <c r="E170" s="42"/>
      <c r="L170" s="42"/>
      <c r="M170" s="50"/>
      <c r="N170" s="12"/>
      <c r="O170" s="50"/>
    </row>
    <row r="171" spans="3:15" x14ac:dyDescent="0.4">
      <c r="C171" s="42"/>
      <c r="D171" s="72"/>
      <c r="E171" s="42"/>
      <c r="L171" s="42"/>
      <c r="M171" s="50"/>
      <c r="N171" s="12"/>
      <c r="O171" s="50"/>
    </row>
    <row r="172" spans="3:15" x14ac:dyDescent="0.4">
      <c r="C172" s="42"/>
      <c r="D172" s="72"/>
      <c r="E172" s="42"/>
      <c r="L172" s="42"/>
      <c r="M172" s="50"/>
      <c r="N172" s="12"/>
      <c r="O172" s="50"/>
    </row>
    <row r="173" spans="3:15" x14ac:dyDescent="0.4">
      <c r="C173" s="42"/>
      <c r="D173" s="72"/>
      <c r="E173" s="42"/>
      <c r="L173" s="42"/>
      <c r="M173" s="50"/>
      <c r="N173" s="12"/>
      <c r="O173" s="50"/>
    </row>
    <row r="174" spans="3:15" x14ac:dyDescent="0.4">
      <c r="C174" s="42"/>
      <c r="D174" s="72"/>
      <c r="E174" s="42"/>
      <c r="L174" s="42"/>
      <c r="M174" s="50"/>
      <c r="N174" s="12"/>
      <c r="O174" s="50"/>
    </row>
    <row r="175" spans="3:15" x14ac:dyDescent="0.4">
      <c r="C175" s="42"/>
      <c r="D175" s="72"/>
      <c r="E175" s="42"/>
      <c r="L175" s="42"/>
      <c r="M175" s="50"/>
      <c r="N175" s="12"/>
      <c r="O175" s="50"/>
    </row>
    <row r="176" spans="3:15" x14ac:dyDescent="0.4">
      <c r="C176" s="42"/>
      <c r="D176" s="72"/>
      <c r="E176" s="42"/>
      <c r="L176" s="42"/>
      <c r="M176" s="50"/>
      <c r="N176" s="12"/>
      <c r="O176" s="50"/>
    </row>
    <row r="177" spans="3:15" x14ac:dyDescent="0.4">
      <c r="C177" s="42"/>
      <c r="D177" s="72"/>
      <c r="E177" s="42"/>
      <c r="L177" s="42"/>
      <c r="M177" s="50"/>
      <c r="N177" s="12"/>
      <c r="O177" s="50"/>
    </row>
    <row r="178" spans="3:15" x14ac:dyDescent="0.4">
      <c r="C178" s="42"/>
      <c r="D178" s="72"/>
      <c r="E178" s="42"/>
      <c r="L178" s="42"/>
      <c r="M178" s="50"/>
      <c r="N178" s="12"/>
      <c r="O178" s="50"/>
    </row>
    <row r="179" spans="3:15" x14ac:dyDescent="0.4">
      <c r="C179" s="42"/>
      <c r="D179" s="72"/>
      <c r="E179" s="42"/>
      <c r="L179" s="42"/>
      <c r="M179" s="50"/>
      <c r="N179" s="12"/>
      <c r="O179" s="50"/>
    </row>
    <row r="180" spans="3:15" x14ac:dyDescent="0.4">
      <c r="C180" s="42"/>
      <c r="D180" s="72"/>
      <c r="E180" s="42"/>
      <c r="L180" s="42"/>
      <c r="M180" s="50"/>
      <c r="N180" s="12"/>
      <c r="O180" s="50"/>
    </row>
    <row r="181" spans="3:15" x14ac:dyDescent="0.4">
      <c r="C181" s="42"/>
      <c r="D181" s="72"/>
      <c r="E181" s="42"/>
      <c r="L181" s="42"/>
      <c r="M181" s="50"/>
      <c r="N181" s="12"/>
      <c r="O181" s="50"/>
    </row>
    <row r="182" spans="3:15" x14ac:dyDescent="0.4">
      <c r="C182" s="42"/>
      <c r="D182" s="72"/>
      <c r="E182" s="42"/>
      <c r="L182" s="42"/>
      <c r="M182" s="50"/>
      <c r="N182" s="12"/>
      <c r="O182" s="50"/>
    </row>
    <row r="183" spans="3:15" x14ac:dyDescent="0.4">
      <c r="C183" s="42"/>
      <c r="D183" s="72"/>
      <c r="E183" s="42"/>
      <c r="L183" s="42"/>
      <c r="M183" s="50"/>
      <c r="N183" s="12"/>
      <c r="O183" s="50"/>
    </row>
    <row r="184" spans="3:15" x14ac:dyDescent="0.4">
      <c r="C184" s="42"/>
      <c r="D184" s="72"/>
      <c r="E184" s="42"/>
      <c r="L184" s="42"/>
      <c r="M184" s="50"/>
      <c r="N184" s="12"/>
      <c r="O184" s="50"/>
    </row>
    <row r="185" spans="3:15" x14ac:dyDescent="0.4">
      <c r="C185" s="42"/>
      <c r="D185" s="72"/>
      <c r="E185" s="42"/>
      <c r="L185" s="42"/>
      <c r="M185" s="50"/>
      <c r="N185" s="12"/>
      <c r="O185" s="50"/>
    </row>
    <row r="186" spans="3:15" x14ac:dyDescent="0.4">
      <c r="C186" s="42"/>
      <c r="D186" s="72"/>
      <c r="E186" s="42"/>
      <c r="L186" s="42"/>
      <c r="M186" s="50"/>
      <c r="N186" s="12"/>
      <c r="O186" s="50"/>
    </row>
    <row r="187" spans="3:15" x14ac:dyDescent="0.4">
      <c r="C187" s="42"/>
      <c r="D187" s="72"/>
      <c r="E187" s="42"/>
      <c r="L187" s="42"/>
      <c r="M187" s="50"/>
      <c r="N187" s="12"/>
      <c r="O187" s="50"/>
    </row>
    <row r="188" spans="3:15" x14ac:dyDescent="0.4">
      <c r="C188" s="42"/>
      <c r="D188" s="72"/>
      <c r="E188" s="42"/>
      <c r="L188" s="42"/>
      <c r="M188" s="50"/>
      <c r="N188" s="12"/>
      <c r="O188" s="50"/>
    </row>
    <row r="189" spans="3:15" x14ac:dyDescent="0.4">
      <c r="C189" s="42"/>
      <c r="D189" s="72"/>
      <c r="E189" s="42"/>
      <c r="L189" s="42"/>
      <c r="M189" s="50"/>
      <c r="N189" s="12"/>
      <c r="O189" s="50"/>
    </row>
    <row r="190" spans="3:15" x14ac:dyDescent="0.4">
      <c r="C190" s="42"/>
      <c r="D190" s="72"/>
      <c r="E190" s="42"/>
      <c r="L190" s="42"/>
      <c r="M190" s="50"/>
      <c r="N190" s="12"/>
      <c r="O190" s="50"/>
    </row>
    <row r="191" spans="3:15" x14ac:dyDescent="0.4">
      <c r="C191" s="42"/>
      <c r="D191" s="72"/>
      <c r="E191" s="42"/>
      <c r="L191" s="42"/>
      <c r="M191" s="50"/>
      <c r="N191" s="12"/>
      <c r="O191" s="50"/>
    </row>
    <row r="192" spans="3:15" x14ac:dyDescent="0.4">
      <c r="C192" s="42"/>
      <c r="D192" s="72"/>
      <c r="E192" s="42"/>
      <c r="L192" s="42"/>
      <c r="M192" s="50"/>
      <c r="N192" s="12"/>
      <c r="O192" s="50"/>
    </row>
    <row r="193" spans="3:15" x14ac:dyDescent="0.4">
      <c r="C193" s="42"/>
      <c r="D193" s="72"/>
      <c r="E193" s="42"/>
      <c r="L193" s="42"/>
      <c r="M193" s="50"/>
      <c r="N193" s="12"/>
      <c r="O193" s="50"/>
    </row>
    <row r="194" spans="3:15" x14ac:dyDescent="0.4">
      <c r="C194" s="42"/>
      <c r="D194" s="72"/>
      <c r="E194" s="42"/>
      <c r="L194" s="42"/>
      <c r="M194" s="50"/>
      <c r="N194" s="12"/>
      <c r="O194" s="50"/>
    </row>
    <row r="195" spans="3:15" x14ac:dyDescent="0.4">
      <c r="C195" s="42"/>
      <c r="D195" s="72"/>
      <c r="E195" s="42"/>
      <c r="L195" s="42"/>
      <c r="M195" s="50"/>
      <c r="N195" s="12"/>
      <c r="O195" s="50"/>
    </row>
    <row r="196" spans="3:15" x14ac:dyDescent="0.4">
      <c r="C196" s="42"/>
      <c r="D196" s="72"/>
      <c r="E196" s="42"/>
      <c r="L196" s="42"/>
      <c r="M196" s="50"/>
      <c r="N196" s="12"/>
      <c r="O196" s="50"/>
    </row>
    <row r="197" spans="3:15" x14ac:dyDescent="0.4">
      <c r="C197" s="42"/>
      <c r="D197" s="72"/>
      <c r="E197" s="42"/>
      <c r="L197" s="42"/>
      <c r="M197" s="50"/>
      <c r="N197" s="12"/>
      <c r="O197" s="50"/>
    </row>
    <row r="198" spans="3:15" x14ac:dyDescent="0.4">
      <c r="C198" s="42"/>
      <c r="D198" s="72"/>
      <c r="E198" s="42"/>
      <c r="L198" s="42"/>
      <c r="M198" s="50"/>
      <c r="N198" s="12"/>
      <c r="O198" s="50"/>
    </row>
    <row r="199" spans="3:15" x14ac:dyDescent="0.4">
      <c r="C199" s="42"/>
      <c r="D199" s="72"/>
      <c r="E199" s="42"/>
      <c r="L199" s="42"/>
      <c r="M199" s="50"/>
      <c r="N199" s="12"/>
      <c r="O199" s="50"/>
    </row>
    <row r="200" spans="3:15" x14ac:dyDescent="0.4">
      <c r="C200" s="42"/>
      <c r="D200" s="72"/>
      <c r="E200" s="42"/>
      <c r="L200" s="42"/>
      <c r="M200" s="50"/>
      <c r="N200" s="12"/>
      <c r="O200" s="50"/>
    </row>
    <row r="201" spans="3:15" x14ac:dyDescent="0.4">
      <c r="C201" s="42"/>
      <c r="D201" s="72"/>
      <c r="E201" s="42"/>
      <c r="L201" s="42"/>
      <c r="M201" s="50"/>
      <c r="N201" s="12"/>
      <c r="O201" s="50"/>
    </row>
    <row r="202" spans="3:15" x14ac:dyDescent="0.4">
      <c r="C202" s="42"/>
      <c r="D202" s="72"/>
      <c r="E202" s="42"/>
      <c r="L202" s="42"/>
      <c r="M202" s="50"/>
      <c r="N202" s="12"/>
      <c r="O202" s="50"/>
    </row>
    <row r="203" spans="3:15" x14ac:dyDescent="0.4">
      <c r="C203" s="42"/>
      <c r="D203" s="72"/>
      <c r="E203" s="42"/>
      <c r="L203" s="42"/>
      <c r="M203" s="50"/>
      <c r="N203" s="12"/>
      <c r="O203" s="50"/>
    </row>
    <row r="204" spans="3:15" x14ac:dyDescent="0.4">
      <c r="C204" s="42"/>
      <c r="D204" s="72"/>
      <c r="E204" s="42"/>
      <c r="L204" s="42"/>
      <c r="M204" s="50"/>
      <c r="N204" s="12"/>
      <c r="O204" s="50"/>
    </row>
    <row r="205" spans="3:15" x14ac:dyDescent="0.4">
      <c r="C205" s="42"/>
      <c r="D205" s="72"/>
      <c r="E205" s="42"/>
      <c r="L205" s="42"/>
      <c r="M205" s="50"/>
      <c r="N205" s="12"/>
      <c r="O205" s="50"/>
    </row>
    <row r="206" spans="3:15" x14ac:dyDescent="0.4">
      <c r="C206" s="42"/>
      <c r="D206" s="72"/>
      <c r="E206" s="42"/>
      <c r="L206" s="42"/>
      <c r="M206" s="50"/>
      <c r="N206" s="12"/>
      <c r="O206" s="50"/>
    </row>
    <row r="207" spans="3:15" x14ac:dyDescent="0.4">
      <c r="C207" s="42"/>
      <c r="D207" s="72"/>
      <c r="E207" s="42"/>
      <c r="L207" s="42"/>
      <c r="M207" s="50"/>
      <c r="N207" s="12"/>
      <c r="O207" s="50"/>
    </row>
    <row r="208" spans="3:15" x14ac:dyDescent="0.4">
      <c r="C208" s="42"/>
      <c r="D208" s="72"/>
      <c r="E208" s="42"/>
      <c r="L208" s="42"/>
      <c r="M208" s="50"/>
      <c r="N208" s="12"/>
      <c r="O208" s="50"/>
    </row>
    <row r="209" spans="3:15" x14ac:dyDescent="0.4">
      <c r="C209" s="42"/>
      <c r="D209" s="72"/>
      <c r="E209" s="42"/>
      <c r="L209" s="42"/>
      <c r="M209" s="50"/>
      <c r="N209" s="12"/>
      <c r="O209" s="50"/>
    </row>
    <row r="210" spans="3:15" x14ac:dyDescent="0.4">
      <c r="C210" s="42"/>
      <c r="D210" s="72"/>
      <c r="E210" s="42"/>
      <c r="L210" s="42"/>
      <c r="M210" s="50"/>
      <c r="N210" s="12"/>
      <c r="O210" s="50"/>
    </row>
    <row r="211" spans="3:15" x14ac:dyDescent="0.4">
      <c r="C211" s="42"/>
      <c r="D211" s="72"/>
      <c r="E211" s="42"/>
      <c r="L211" s="42"/>
      <c r="M211" s="50"/>
      <c r="N211" s="12"/>
      <c r="O211" s="50"/>
    </row>
    <row r="212" spans="3:15" x14ac:dyDescent="0.4">
      <c r="C212" s="42"/>
      <c r="D212" s="72"/>
      <c r="E212" s="42"/>
      <c r="L212" s="42"/>
      <c r="M212" s="50"/>
      <c r="N212" s="12"/>
      <c r="O212" s="50"/>
    </row>
    <row r="213" spans="3:15" x14ac:dyDescent="0.4">
      <c r="C213" s="42"/>
      <c r="D213" s="72"/>
      <c r="E213" s="42"/>
      <c r="L213" s="42"/>
      <c r="M213" s="50"/>
      <c r="N213" s="12"/>
      <c r="O213" s="50"/>
    </row>
    <row r="214" spans="3:15" x14ac:dyDescent="0.4">
      <c r="C214" s="42"/>
      <c r="D214" s="72"/>
      <c r="E214" s="42"/>
      <c r="L214" s="42"/>
      <c r="M214" s="50"/>
      <c r="N214" s="12"/>
      <c r="O214" s="50"/>
    </row>
    <row r="215" spans="3:15" x14ac:dyDescent="0.4">
      <c r="C215" s="42"/>
      <c r="D215" s="72"/>
      <c r="E215" s="42"/>
      <c r="L215" s="42"/>
      <c r="M215" s="50"/>
      <c r="N215" s="12"/>
      <c r="O215" s="50"/>
    </row>
    <row r="216" spans="3:15" x14ac:dyDescent="0.4">
      <c r="C216" s="42"/>
      <c r="D216" s="72"/>
      <c r="E216" s="42"/>
      <c r="L216" s="42"/>
      <c r="M216" s="50"/>
      <c r="N216" s="12"/>
      <c r="O216" s="50"/>
    </row>
    <row r="217" spans="3:15" x14ac:dyDescent="0.4">
      <c r="C217" s="42"/>
      <c r="D217" s="72"/>
      <c r="E217" s="42"/>
      <c r="L217" s="42"/>
      <c r="M217" s="50"/>
      <c r="N217" s="12"/>
      <c r="O217" s="50"/>
    </row>
    <row r="218" spans="3:15" x14ac:dyDescent="0.4">
      <c r="C218" s="42"/>
      <c r="D218" s="72"/>
      <c r="E218" s="42"/>
      <c r="L218" s="42"/>
      <c r="M218" s="50"/>
      <c r="N218" s="12"/>
      <c r="O218" s="50"/>
    </row>
    <row r="219" spans="3:15" x14ac:dyDescent="0.4">
      <c r="C219" s="42"/>
      <c r="D219" s="72"/>
      <c r="E219" s="42"/>
      <c r="L219" s="42"/>
      <c r="M219" s="50"/>
      <c r="N219" s="12"/>
      <c r="O219" s="50"/>
    </row>
    <row r="220" spans="3:15" x14ac:dyDescent="0.4">
      <c r="C220" s="42"/>
      <c r="D220" s="72"/>
      <c r="E220" s="42"/>
      <c r="L220" s="42"/>
      <c r="M220" s="50"/>
      <c r="N220" s="12"/>
      <c r="O220" s="50"/>
    </row>
    <row r="221" spans="3:15" x14ac:dyDescent="0.4">
      <c r="C221" s="42"/>
      <c r="D221" s="72"/>
      <c r="E221" s="42"/>
      <c r="L221" s="42"/>
      <c r="M221" s="50"/>
      <c r="N221" s="12"/>
      <c r="O221" s="50"/>
    </row>
    <row r="222" spans="3:15" x14ac:dyDescent="0.4">
      <c r="C222" s="42"/>
      <c r="D222" s="72"/>
      <c r="E222" s="42"/>
      <c r="L222" s="42"/>
      <c r="M222" s="50"/>
      <c r="N222" s="12"/>
      <c r="O222" s="50"/>
    </row>
    <row r="223" spans="3:15" x14ac:dyDescent="0.4">
      <c r="C223" s="42"/>
      <c r="D223" s="72"/>
      <c r="E223" s="42"/>
      <c r="L223" s="42"/>
      <c r="M223" s="50"/>
      <c r="N223" s="12"/>
      <c r="O223" s="50"/>
    </row>
    <row r="224" spans="3:15" x14ac:dyDescent="0.4">
      <c r="C224" s="42"/>
      <c r="D224" s="72"/>
      <c r="E224" s="42"/>
      <c r="L224" s="42"/>
      <c r="M224" s="50"/>
      <c r="N224" s="12"/>
      <c r="O224" s="50"/>
    </row>
    <row r="225" spans="3:15" x14ac:dyDescent="0.4">
      <c r="C225" s="42"/>
      <c r="D225" s="72"/>
      <c r="E225" s="42"/>
      <c r="L225" s="42"/>
      <c r="M225" s="50"/>
      <c r="N225" s="12"/>
      <c r="O225" s="50"/>
    </row>
    <row r="226" spans="3:15" x14ac:dyDescent="0.4">
      <c r="C226" s="42"/>
      <c r="D226" s="72"/>
      <c r="E226" s="42"/>
      <c r="L226" s="42"/>
      <c r="M226" s="50"/>
      <c r="N226" s="12"/>
      <c r="O226" s="50"/>
    </row>
    <row r="227" spans="3:15" x14ac:dyDescent="0.4">
      <c r="C227" s="42"/>
      <c r="D227" s="72"/>
      <c r="E227" s="42"/>
      <c r="L227" s="42"/>
      <c r="M227" s="50"/>
      <c r="N227" s="12"/>
      <c r="O227" s="50"/>
    </row>
    <row r="228" spans="3:15" x14ac:dyDescent="0.4">
      <c r="C228" s="42"/>
      <c r="D228" s="72"/>
      <c r="E228" s="42"/>
      <c r="L228" s="42"/>
      <c r="M228" s="50"/>
      <c r="N228" s="12"/>
      <c r="O228" s="50"/>
    </row>
    <row r="229" spans="3:15" x14ac:dyDescent="0.4">
      <c r="C229" s="42"/>
      <c r="D229" s="72"/>
      <c r="E229" s="42"/>
      <c r="L229" s="42"/>
      <c r="M229" s="50"/>
      <c r="N229" s="12"/>
      <c r="O229" s="50"/>
    </row>
    <row r="230" spans="3:15" x14ac:dyDescent="0.4">
      <c r="C230" s="42"/>
      <c r="D230" s="72"/>
      <c r="E230" s="42"/>
      <c r="L230" s="42"/>
      <c r="M230" s="50"/>
      <c r="N230" s="12"/>
      <c r="O230" s="50"/>
    </row>
    <row r="231" spans="3:15" x14ac:dyDescent="0.4">
      <c r="C231" s="42"/>
      <c r="D231" s="72"/>
      <c r="E231" s="42"/>
      <c r="L231" s="42"/>
      <c r="M231" s="50"/>
      <c r="N231" s="12"/>
      <c r="O231" s="50"/>
    </row>
    <row r="232" spans="3:15" x14ac:dyDescent="0.4">
      <c r="C232" s="42"/>
      <c r="D232" s="72"/>
      <c r="E232" s="42"/>
      <c r="L232" s="42"/>
      <c r="M232" s="50"/>
      <c r="N232" s="12"/>
      <c r="O232" s="50"/>
    </row>
    <row r="233" spans="3:15" x14ac:dyDescent="0.4">
      <c r="C233" s="42"/>
      <c r="D233" s="72"/>
      <c r="E233" s="42"/>
      <c r="L233" s="42"/>
      <c r="M233" s="50"/>
      <c r="N233" s="12"/>
      <c r="O233" s="50"/>
    </row>
    <row r="234" spans="3:15" x14ac:dyDescent="0.4">
      <c r="C234" s="42"/>
      <c r="D234" s="72"/>
      <c r="E234" s="42"/>
      <c r="L234" s="42"/>
      <c r="M234" s="50"/>
      <c r="N234" s="12"/>
      <c r="O234" s="50"/>
    </row>
    <row r="235" spans="3:15" x14ac:dyDescent="0.4">
      <c r="C235" s="42"/>
      <c r="D235" s="72"/>
      <c r="E235" s="42"/>
      <c r="L235" s="42"/>
      <c r="M235" s="50"/>
      <c r="N235" s="12"/>
      <c r="O235" s="50"/>
    </row>
    <row r="236" spans="3:15" x14ac:dyDescent="0.4">
      <c r="C236" s="42"/>
      <c r="D236" s="72"/>
      <c r="E236" s="42"/>
      <c r="L236" s="42"/>
      <c r="M236" s="50"/>
      <c r="N236" s="12"/>
      <c r="O236" s="50"/>
    </row>
    <row r="237" spans="3:15" x14ac:dyDescent="0.4">
      <c r="C237" s="42"/>
      <c r="D237" s="72"/>
      <c r="E237" s="42"/>
      <c r="L237" s="42"/>
      <c r="M237" s="50"/>
      <c r="N237" s="12"/>
      <c r="O237" s="50"/>
    </row>
    <row r="238" spans="3:15" x14ac:dyDescent="0.4">
      <c r="C238" s="42"/>
      <c r="D238" s="72"/>
      <c r="E238" s="42"/>
      <c r="L238" s="42"/>
      <c r="M238" s="50"/>
      <c r="N238" s="12"/>
      <c r="O238" s="50"/>
    </row>
    <row r="239" spans="3:15" x14ac:dyDescent="0.4">
      <c r="C239" s="42"/>
      <c r="D239" s="72"/>
      <c r="E239" s="42"/>
      <c r="L239" s="42"/>
      <c r="M239" s="50"/>
      <c r="N239" s="12"/>
      <c r="O239" s="50"/>
    </row>
    <row r="240" spans="3:15" x14ac:dyDescent="0.4">
      <c r="C240" s="42"/>
      <c r="D240" s="72"/>
      <c r="E240" s="42"/>
      <c r="L240" s="42"/>
      <c r="M240" s="50"/>
      <c r="N240" s="12"/>
      <c r="O240" s="50"/>
    </row>
    <row r="241" spans="3:15" x14ac:dyDescent="0.4">
      <c r="C241" s="42"/>
      <c r="D241" s="72"/>
      <c r="E241" s="42"/>
      <c r="L241" s="42"/>
      <c r="M241" s="50"/>
      <c r="N241" s="12"/>
      <c r="O241" s="50"/>
    </row>
    <row r="242" spans="3:15" x14ac:dyDescent="0.4">
      <c r="C242" s="42"/>
      <c r="D242" s="72"/>
      <c r="E242" s="42"/>
      <c r="L242" s="42"/>
      <c r="M242" s="50"/>
      <c r="N242" s="12"/>
      <c r="O242" s="50"/>
    </row>
    <row r="243" spans="3:15" x14ac:dyDescent="0.4">
      <c r="C243" s="42"/>
      <c r="D243" s="72"/>
      <c r="E243" s="42"/>
      <c r="L243" s="42"/>
      <c r="M243" s="50"/>
      <c r="N243" s="12"/>
      <c r="O243" s="50"/>
    </row>
    <row r="244" spans="3:15" x14ac:dyDescent="0.4">
      <c r="C244" s="42"/>
      <c r="D244" s="72"/>
      <c r="E244" s="42"/>
      <c r="L244" s="42"/>
      <c r="M244" s="50"/>
      <c r="N244" s="12"/>
      <c r="O244" s="50"/>
    </row>
    <row r="245" spans="3:15" x14ac:dyDescent="0.4">
      <c r="C245" s="42"/>
      <c r="D245" s="72"/>
      <c r="E245" s="42"/>
      <c r="L245" s="42"/>
      <c r="M245" s="50"/>
      <c r="N245" s="12"/>
      <c r="O245" s="50"/>
    </row>
    <row r="246" spans="3:15" x14ac:dyDescent="0.4">
      <c r="C246" s="42"/>
      <c r="D246" s="72"/>
      <c r="E246" s="42"/>
      <c r="L246" s="42"/>
      <c r="M246" s="50"/>
      <c r="N246" s="12"/>
      <c r="O246" s="50"/>
    </row>
    <row r="247" spans="3:15" x14ac:dyDescent="0.4">
      <c r="C247" s="42"/>
      <c r="D247" s="72"/>
      <c r="E247" s="42"/>
      <c r="L247" s="42"/>
      <c r="M247" s="50"/>
      <c r="N247" s="12"/>
      <c r="O247" s="50"/>
    </row>
    <row r="248" spans="3:15" x14ac:dyDescent="0.4">
      <c r="C248" s="42"/>
      <c r="D248" s="72"/>
      <c r="E248" s="42"/>
      <c r="L248" s="42"/>
      <c r="M248" s="50"/>
      <c r="N248" s="12"/>
      <c r="O248" s="50"/>
    </row>
    <row r="249" spans="3:15" x14ac:dyDescent="0.4">
      <c r="C249" s="42"/>
      <c r="D249" s="72"/>
      <c r="E249" s="42"/>
      <c r="L249" s="42"/>
      <c r="M249" s="50"/>
      <c r="N249" s="12"/>
      <c r="O249" s="50"/>
    </row>
    <row r="250" spans="3:15" x14ac:dyDescent="0.4">
      <c r="C250" s="42"/>
      <c r="D250" s="72"/>
      <c r="E250" s="42"/>
      <c r="L250" s="42"/>
      <c r="M250" s="50"/>
      <c r="N250" s="12"/>
      <c r="O250" s="50"/>
    </row>
    <row r="251" spans="3:15" x14ac:dyDescent="0.4">
      <c r="C251" s="42"/>
      <c r="D251" s="72"/>
      <c r="E251" s="42"/>
      <c r="L251" s="42"/>
      <c r="M251" s="50"/>
      <c r="N251" s="12"/>
      <c r="O251" s="50"/>
    </row>
    <row r="252" spans="3:15" x14ac:dyDescent="0.4">
      <c r="C252" s="42"/>
      <c r="D252" s="72"/>
      <c r="E252" s="42"/>
      <c r="L252" s="42"/>
      <c r="M252" s="50"/>
      <c r="N252" s="12"/>
      <c r="O252" s="50"/>
    </row>
    <row r="253" spans="3:15" x14ac:dyDescent="0.4">
      <c r="C253" s="42"/>
      <c r="D253" s="72"/>
      <c r="E253" s="42"/>
      <c r="L253" s="42"/>
      <c r="M253" s="50"/>
      <c r="N253" s="12"/>
      <c r="O253" s="50"/>
    </row>
    <row r="254" spans="3:15" x14ac:dyDescent="0.4">
      <c r="C254" s="42"/>
      <c r="D254" s="72"/>
      <c r="E254" s="42"/>
      <c r="L254" s="42"/>
      <c r="M254" s="50"/>
      <c r="N254" s="12"/>
      <c r="O254" s="50"/>
    </row>
    <row r="255" spans="3:15" x14ac:dyDescent="0.4">
      <c r="C255" s="42"/>
      <c r="D255" s="72"/>
      <c r="E255" s="42"/>
      <c r="L255" s="42"/>
      <c r="M255" s="50"/>
      <c r="N255" s="12"/>
      <c r="O255" s="50"/>
    </row>
    <row r="256" spans="3:15" x14ac:dyDescent="0.4">
      <c r="C256" s="42"/>
      <c r="D256" s="72"/>
      <c r="E256" s="42"/>
      <c r="L256" s="42"/>
      <c r="M256" s="50"/>
      <c r="N256" s="12"/>
      <c r="O256" s="50"/>
    </row>
    <row r="257" spans="3:15" x14ac:dyDescent="0.4">
      <c r="C257" s="42"/>
      <c r="D257" s="72"/>
      <c r="E257" s="42"/>
      <c r="L257" s="42"/>
      <c r="M257" s="50"/>
      <c r="N257" s="12"/>
      <c r="O257" s="50"/>
    </row>
    <row r="258" spans="3:15" x14ac:dyDescent="0.4">
      <c r="C258" s="42"/>
      <c r="D258" s="72"/>
      <c r="E258" s="42"/>
      <c r="L258" s="42"/>
      <c r="M258" s="50"/>
      <c r="N258" s="12"/>
      <c r="O258" s="50"/>
    </row>
    <row r="259" spans="3:15" x14ac:dyDescent="0.4">
      <c r="C259" s="42"/>
      <c r="D259" s="72"/>
      <c r="E259" s="42"/>
      <c r="L259" s="42"/>
      <c r="M259" s="50"/>
      <c r="N259" s="12"/>
      <c r="O259" s="50"/>
    </row>
    <row r="260" spans="3:15" x14ac:dyDescent="0.4">
      <c r="C260" s="42"/>
      <c r="D260" s="72"/>
      <c r="E260" s="42"/>
      <c r="L260" s="42"/>
      <c r="M260" s="50"/>
      <c r="N260" s="12"/>
      <c r="O260" s="50"/>
    </row>
    <row r="261" spans="3:15" x14ac:dyDescent="0.4">
      <c r="C261" s="42"/>
      <c r="D261" s="72"/>
      <c r="E261" s="42"/>
      <c r="L261" s="42"/>
      <c r="M261" s="50"/>
      <c r="N261" s="12"/>
      <c r="O261" s="50"/>
    </row>
    <row r="262" spans="3:15" x14ac:dyDescent="0.4">
      <c r="C262" s="42"/>
      <c r="D262" s="72"/>
      <c r="E262" s="42"/>
      <c r="L262" s="42"/>
      <c r="M262" s="50"/>
      <c r="N262" s="12"/>
      <c r="O262" s="50"/>
    </row>
    <row r="263" spans="3:15" x14ac:dyDescent="0.4">
      <c r="C263" s="42"/>
      <c r="D263" s="72"/>
      <c r="E263" s="42"/>
      <c r="L263" s="42"/>
      <c r="M263" s="50"/>
      <c r="N263" s="12"/>
      <c r="O263" s="50"/>
    </row>
    <row r="264" spans="3:15" x14ac:dyDescent="0.4">
      <c r="C264" s="42"/>
      <c r="D264" s="72"/>
      <c r="E264" s="42"/>
      <c r="L264" s="42"/>
      <c r="M264" s="50"/>
      <c r="N264" s="12"/>
      <c r="O264" s="50"/>
    </row>
    <row r="265" spans="3:15" x14ac:dyDescent="0.4">
      <c r="C265" s="42"/>
      <c r="D265" s="72"/>
      <c r="E265" s="42"/>
      <c r="L265" s="42"/>
      <c r="M265" s="50"/>
      <c r="N265" s="12"/>
      <c r="O265" s="50"/>
    </row>
    <row r="266" spans="3:15" x14ac:dyDescent="0.4">
      <c r="C266" s="42"/>
      <c r="D266" s="72"/>
      <c r="E266" s="42"/>
      <c r="L266" s="42"/>
      <c r="M266" s="50"/>
      <c r="N266" s="12"/>
      <c r="O266" s="50"/>
    </row>
    <row r="267" spans="3:15" x14ac:dyDescent="0.4">
      <c r="C267" s="42"/>
      <c r="D267" s="72"/>
      <c r="E267" s="42"/>
      <c r="L267" s="42"/>
      <c r="M267" s="50"/>
      <c r="N267" s="12"/>
      <c r="O267" s="50"/>
    </row>
    <row r="268" spans="3:15" x14ac:dyDescent="0.4">
      <c r="C268" s="42"/>
      <c r="D268" s="72"/>
      <c r="E268" s="42"/>
      <c r="L268" s="42"/>
      <c r="M268" s="50"/>
      <c r="N268" s="12"/>
      <c r="O268" s="50"/>
    </row>
    <row r="269" spans="3:15" x14ac:dyDescent="0.4">
      <c r="C269" s="42"/>
      <c r="D269" s="72"/>
      <c r="E269" s="42"/>
      <c r="L269" s="42"/>
      <c r="M269" s="50"/>
      <c r="N269" s="12"/>
      <c r="O269" s="50"/>
    </row>
    <row r="270" spans="3:15" x14ac:dyDescent="0.4">
      <c r="C270" s="42"/>
      <c r="D270" s="72"/>
      <c r="E270" s="42"/>
      <c r="L270" s="42"/>
      <c r="M270" s="50"/>
      <c r="N270" s="12"/>
      <c r="O270" s="50"/>
    </row>
    <row r="271" spans="3:15" x14ac:dyDescent="0.4">
      <c r="C271" s="42"/>
      <c r="D271" s="72"/>
      <c r="E271" s="42"/>
      <c r="L271" s="42"/>
      <c r="M271" s="42"/>
      <c r="N271" s="12"/>
      <c r="O271" s="50"/>
    </row>
    <row r="272" spans="3:15" x14ac:dyDescent="0.4">
      <c r="C272" s="42"/>
      <c r="D272" s="72"/>
      <c r="E272" s="42"/>
      <c r="L272" s="42"/>
      <c r="M272" s="42"/>
      <c r="N272" s="12"/>
      <c r="O272" s="50"/>
    </row>
    <row r="273" spans="3:15" x14ac:dyDescent="0.4">
      <c r="C273" s="42"/>
      <c r="D273" s="72"/>
      <c r="E273" s="42"/>
      <c r="L273" s="42"/>
      <c r="M273" s="42"/>
      <c r="N273" s="12"/>
      <c r="O273" s="50"/>
    </row>
    <row r="274" spans="3:15" x14ac:dyDescent="0.4">
      <c r="C274" s="42"/>
      <c r="D274" s="72"/>
      <c r="E274" s="42"/>
      <c r="L274" s="42"/>
      <c r="M274" s="42"/>
      <c r="N274" s="12"/>
      <c r="O274" s="50"/>
    </row>
    <row r="275" spans="3:15" x14ac:dyDescent="0.4">
      <c r="C275" s="42"/>
      <c r="D275" s="72"/>
      <c r="E275" s="42"/>
      <c r="L275" s="42"/>
      <c r="M275" s="42"/>
      <c r="N275" s="12"/>
      <c r="O275" s="50"/>
    </row>
    <row r="276" spans="3:15" x14ac:dyDescent="0.4">
      <c r="C276" s="42"/>
      <c r="D276" s="72"/>
      <c r="L276" s="42"/>
      <c r="M276" s="42"/>
      <c r="N276" s="12"/>
      <c r="O276" s="50"/>
    </row>
    <row r="277" spans="3:15" x14ac:dyDescent="0.4">
      <c r="C277" s="42"/>
      <c r="D277" s="72"/>
      <c r="L277" s="42"/>
      <c r="M277" s="42"/>
      <c r="N277" s="12"/>
      <c r="O277" s="50"/>
    </row>
    <row r="278" spans="3:15" x14ac:dyDescent="0.4">
      <c r="C278" s="42"/>
      <c r="D278" s="72"/>
      <c r="L278" s="42"/>
      <c r="M278" s="42"/>
      <c r="N278" s="12"/>
      <c r="O278" s="50"/>
    </row>
    <row r="279" spans="3:15" x14ac:dyDescent="0.4">
      <c r="C279" s="42"/>
      <c r="D279" s="72"/>
      <c r="L279" s="42"/>
      <c r="M279" s="42"/>
      <c r="N279" s="12"/>
      <c r="O279" s="50"/>
    </row>
    <row r="280" spans="3:15" x14ac:dyDescent="0.4">
      <c r="C280" s="42"/>
      <c r="D280" s="72"/>
      <c r="L280" s="42"/>
      <c r="M280" s="42"/>
      <c r="N280" s="12"/>
      <c r="O280" s="50"/>
    </row>
    <row r="281" spans="3:15" x14ac:dyDescent="0.4">
      <c r="C281" s="42"/>
      <c r="D281" s="72"/>
      <c r="L281" s="42"/>
      <c r="M281" s="42"/>
      <c r="N281" s="12"/>
      <c r="O281" s="50"/>
    </row>
    <row r="282" spans="3:15" x14ac:dyDescent="0.4">
      <c r="C282" s="42"/>
      <c r="D282" s="72"/>
      <c r="L282" s="42"/>
      <c r="M282" s="42"/>
      <c r="N282" s="12"/>
      <c r="O282" s="50"/>
    </row>
    <row r="283" spans="3:15" x14ac:dyDescent="0.4">
      <c r="C283" s="42"/>
      <c r="D283" s="72"/>
      <c r="L283" s="42"/>
      <c r="M283" s="42"/>
      <c r="N283" s="12"/>
      <c r="O283" s="50"/>
    </row>
    <row r="284" spans="3:15" x14ac:dyDescent="0.4">
      <c r="C284" s="42"/>
      <c r="D284" s="72"/>
      <c r="L284" s="42"/>
      <c r="M284" s="42"/>
      <c r="N284" s="12"/>
      <c r="O284" s="50"/>
    </row>
    <row r="285" spans="3:15" x14ac:dyDescent="0.4">
      <c r="C285" s="42"/>
      <c r="D285" s="72"/>
      <c r="L285" s="42"/>
      <c r="M285" s="42"/>
      <c r="N285" s="12"/>
      <c r="O285" s="50"/>
    </row>
    <row r="286" spans="3:15" x14ac:dyDescent="0.4">
      <c r="C286" s="42"/>
      <c r="D286" s="72"/>
      <c r="L286" s="42"/>
      <c r="M286" s="42"/>
      <c r="N286" s="12"/>
      <c r="O286" s="50"/>
    </row>
    <row r="287" spans="3:15" x14ac:dyDescent="0.4">
      <c r="C287" s="42"/>
      <c r="D287" s="72"/>
      <c r="L287" s="42"/>
      <c r="M287" s="42"/>
      <c r="N287" s="12"/>
      <c r="O287" s="50"/>
    </row>
    <row r="288" spans="3:15" x14ac:dyDescent="0.4">
      <c r="C288" s="42"/>
      <c r="D288" s="72"/>
      <c r="L288" s="42"/>
      <c r="M288" s="42"/>
      <c r="N288" s="12"/>
      <c r="O288" s="50"/>
    </row>
    <row r="289" spans="3:15" x14ac:dyDescent="0.4">
      <c r="C289" s="42"/>
      <c r="D289" s="72"/>
      <c r="L289" s="42"/>
      <c r="M289" s="42"/>
      <c r="N289" s="12"/>
      <c r="O289" s="50"/>
    </row>
    <row r="290" spans="3:15" x14ac:dyDescent="0.4">
      <c r="C290" s="42"/>
      <c r="D290" s="72"/>
      <c r="L290" s="42"/>
      <c r="M290" s="42"/>
      <c r="N290" s="12"/>
      <c r="O290" s="50"/>
    </row>
    <row r="291" spans="3:15" x14ac:dyDescent="0.4">
      <c r="C291" s="42"/>
      <c r="D291" s="72"/>
      <c r="L291" s="42"/>
      <c r="M291" s="42"/>
      <c r="N291" s="12"/>
      <c r="O291" s="50"/>
    </row>
    <row r="292" spans="3:15" x14ac:dyDescent="0.4">
      <c r="C292" s="42"/>
      <c r="D292" s="72"/>
      <c r="L292" s="42"/>
      <c r="M292" s="42"/>
      <c r="N292" s="12"/>
      <c r="O292" s="50"/>
    </row>
    <row r="293" spans="3:15" x14ac:dyDescent="0.4">
      <c r="C293" s="42"/>
      <c r="D293" s="72"/>
      <c r="L293" s="42"/>
      <c r="M293" s="42"/>
      <c r="N293" s="12"/>
      <c r="O293" s="50"/>
    </row>
    <row r="294" spans="3:15" x14ac:dyDescent="0.4">
      <c r="C294" s="42"/>
      <c r="D294" s="72"/>
      <c r="L294" s="42"/>
      <c r="M294" s="42"/>
      <c r="N294" s="12"/>
      <c r="O294" s="50"/>
    </row>
    <row r="295" spans="3:15" x14ac:dyDescent="0.4">
      <c r="C295" s="42"/>
      <c r="D295" s="72"/>
      <c r="L295" s="42"/>
      <c r="M295" s="42"/>
      <c r="N295" s="12"/>
      <c r="O295" s="50"/>
    </row>
    <row r="296" spans="3:15" x14ac:dyDescent="0.4">
      <c r="C296" s="42"/>
      <c r="D296" s="72"/>
      <c r="L296" s="42"/>
      <c r="M296" s="42"/>
      <c r="N296" s="12"/>
      <c r="O296" s="50"/>
    </row>
    <row r="297" spans="3:15" x14ac:dyDescent="0.4">
      <c r="C297" s="42"/>
      <c r="D297" s="72"/>
      <c r="L297" s="42"/>
      <c r="M297" s="42"/>
      <c r="N297" s="12"/>
      <c r="O297" s="50"/>
    </row>
    <row r="298" spans="3:15" x14ac:dyDescent="0.4">
      <c r="C298" s="42"/>
      <c r="D298" s="72"/>
      <c r="L298" s="42"/>
      <c r="M298" s="42"/>
      <c r="N298" s="12"/>
      <c r="O298" s="50"/>
    </row>
    <row r="299" spans="3:15" x14ac:dyDescent="0.4">
      <c r="C299" s="42"/>
      <c r="D299" s="72"/>
      <c r="L299" s="42"/>
      <c r="M299" s="42"/>
      <c r="N299" s="12"/>
      <c r="O299" s="50"/>
    </row>
    <row r="300" spans="3:15" x14ac:dyDescent="0.4">
      <c r="C300" s="42"/>
      <c r="D300" s="72"/>
      <c r="L300" s="42"/>
      <c r="M300" s="42"/>
      <c r="N300" s="12"/>
      <c r="O300" s="50"/>
    </row>
    <row r="301" spans="3:15" x14ac:dyDescent="0.4">
      <c r="C301" s="42"/>
      <c r="D301" s="72"/>
      <c r="L301" s="42"/>
      <c r="M301" s="42"/>
      <c r="N301" s="12"/>
      <c r="O301" s="50"/>
    </row>
    <row r="302" spans="3:15" x14ac:dyDescent="0.4">
      <c r="C302" s="42"/>
      <c r="D302" s="72"/>
      <c r="L302" s="42"/>
      <c r="M302" s="42"/>
      <c r="N302" s="12"/>
      <c r="O302" s="50"/>
    </row>
    <row r="303" spans="3:15" x14ac:dyDescent="0.4">
      <c r="C303" s="42"/>
      <c r="D303" s="72"/>
      <c r="L303" s="42"/>
      <c r="M303" s="42"/>
      <c r="N303" s="12"/>
      <c r="O303" s="50"/>
    </row>
    <row r="304" spans="3:15" x14ac:dyDescent="0.4">
      <c r="C304" s="42"/>
      <c r="D304" s="72"/>
      <c r="L304" s="42"/>
      <c r="M304" s="42"/>
      <c r="N304" s="12"/>
      <c r="O304" s="50"/>
    </row>
    <row r="305" spans="3:15" x14ac:dyDescent="0.4">
      <c r="C305" s="42"/>
      <c r="D305" s="72"/>
      <c r="L305" s="42"/>
      <c r="M305" s="42"/>
      <c r="N305" s="12"/>
      <c r="O305" s="50"/>
    </row>
    <row r="306" spans="3:15" x14ac:dyDescent="0.4">
      <c r="C306" s="42"/>
      <c r="D306" s="72"/>
      <c r="L306" s="42"/>
      <c r="M306" s="42"/>
      <c r="N306" s="12"/>
      <c r="O306" s="50"/>
    </row>
    <row r="307" spans="3:15" x14ac:dyDescent="0.4">
      <c r="C307" s="42"/>
      <c r="D307" s="72"/>
      <c r="L307" s="42"/>
      <c r="M307" s="42"/>
      <c r="N307" s="12"/>
      <c r="O307" s="50"/>
    </row>
    <row r="308" spans="3:15" x14ac:dyDescent="0.4">
      <c r="C308" s="42"/>
      <c r="D308" s="72"/>
      <c r="L308" s="42"/>
      <c r="M308" s="42"/>
      <c r="N308" s="12"/>
      <c r="O308" s="50"/>
    </row>
    <row r="309" spans="3:15" x14ac:dyDescent="0.4">
      <c r="C309" s="42"/>
      <c r="D309" s="72"/>
      <c r="L309" s="42"/>
      <c r="M309" s="42"/>
      <c r="N309" s="12"/>
      <c r="O309" s="50"/>
    </row>
    <row r="310" spans="3:15" x14ac:dyDescent="0.4">
      <c r="C310" s="42"/>
      <c r="D310" s="72"/>
      <c r="L310" s="42"/>
      <c r="M310" s="42"/>
      <c r="N310" s="12"/>
      <c r="O310" s="50"/>
    </row>
    <row r="311" spans="3:15" x14ac:dyDescent="0.4">
      <c r="C311" s="42"/>
      <c r="D311" s="72"/>
      <c r="L311" s="42"/>
      <c r="M311" s="42"/>
      <c r="N311" s="12"/>
      <c r="O311" s="50"/>
    </row>
    <row r="312" spans="3:15" x14ac:dyDescent="0.4">
      <c r="C312" s="42"/>
      <c r="D312" s="72"/>
      <c r="L312" s="42"/>
      <c r="M312" s="42"/>
      <c r="N312" s="12"/>
      <c r="O312" s="50"/>
    </row>
    <row r="313" spans="3:15" x14ac:dyDescent="0.4">
      <c r="C313" s="42"/>
      <c r="D313" s="72"/>
      <c r="L313" s="42"/>
      <c r="M313" s="42"/>
      <c r="N313" s="12"/>
      <c r="O313" s="50"/>
    </row>
    <row r="314" spans="3:15" x14ac:dyDescent="0.4">
      <c r="C314" s="42"/>
      <c r="D314" s="72"/>
      <c r="L314" s="42"/>
      <c r="M314" s="42"/>
      <c r="N314" s="12"/>
      <c r="O314" s="50"/>
    </row>
    <row r="315" spans="3:15" x14ac:dyDescent="0.4">
      <c r="C315" s="42"/>
      <c r="D315" s="72"/>
      <c r="L315" s="42"/>
      <c r="M315" s="42"/>
      <c r="N315" s="12"/>
      <c r="O315" s="50"/>
    </row>
    <row r="316" spans="3:15" x14ac:dyDescent="0.4">
      <c r="C316" s="42"/>
      <c r="D316" s="72"/>
      <c r="L316" s="42"/>
      <c r="M316" s="42"/>
      <c r="N316" s="12"/>
      <c r="O316" s="50"/>
    </row>
    <row r="317" spans="3:15" x14ac:dyDescent="0.4">
      <c r="C317" s="42"/>
      <c r="D317" s="72"/>
      <c r="L317" s="42"/>
      <c r="M317" s="42"/>
      <c r="N317" s="12"/>
      <c r="O317" s="50"/>
    </row>
    <row r="318" spans="3:15" x14ac:dyDescent="0.4">
      <c r="C318" s="42"/>
      <c r="D318" s="72"/>
      <c r="L318" s="42"/>
      <c r="M318" s="42"/>
      <c r="N318" s="12"/>
      <c r="O318" s="50"/>
    </row>
    <row r="319" spans="3:15" x14ac:dyDescent="0.4">
      <c r="C319" s="42"/>
      <c r="D319" s="72"/>
      <c r="L319" s="42"/>
      <c r="M319" s="42"/>
      <c r="N319" s="12"/>
      <c r="O319" s="50"/>
    </row>
    <row r="320" spans="3:15" x14ac:dyDescent="0.4">
      <c r="C320" s="42"/>
      <c r="D320" s="72"/>
      <c r="L320" s="42"/>
      <c r="M320" s="42"/>
      <c r="N320" s="12"/>
      <c r="O320" s="50"/>
    </row>
    <row r="321" spans="3:15" x14ac:dyDescent="0.4">
      <c r="C321" s="42"/>
      <c r="D321" s="72"/>
      <c r="L321" s="42"/>
      <c r="M321" s="42"/>
      <c r="N321" s="12"/>
      <c r="O321" s="50"/>
    </row>
    <row r="322" spans="3:15" x14ac:dyDescent="0.4">
      <c r="C322" s="42"/>
      <c r="D322" s="72"/>
      <c r="L322" s="42"/>
      <c r="M322" s="42"/>
      <c r="N322" s="12"/>
      <c r="O322" s="50"/>
    </row>
    <row r="323" spans="3:15" x14ac:dyDescent="0.4">
      <c r="C323" s="42"/>
      <c r="D323" s="72"/>
      <c r="L323" s="42"/>
      <c r="M323" s="42"/>
      <c r="N323" s="12"/>
      <c r="O323" s="50"/>
    </row>
    <row r="324" spans="3:15" x14ac:dyDescent="0.4">
      <c r="C324" s="42"/>
      <c r="D324" s="72"/>
      <c r="L324" s="42"/>
      <c r="M324" s="42"/>
      <c r="N324" s="12"/>
      <c r="O324" s="50"/>
    </row>
    <row r="325" spans="3:15" x14ac:dyDescent="0.4">
      <c r="C325" s="42"/>
      <c r="D325" s="72"/>
      <c r="L325" s="42"/>
      <c r="M325" s="42"/>
      <c r="N325" s="12"/>
      <c r="O325" s="50"/>
    </row>
    <row r="326" spans="3:15" x14ac:dyDescent="0.4">
      <c r="C326" s="42"/>
      <c r="D326" s="72"/>
      <c r="L326" s="42"/>
      <c r="M326" s="42"/>
      <c r="N326" s="12"/>
      <c r="O326" s="50"/>
    </row>
    <row r="327" spans="3:15" x14ac:dyDescent="0.4">
      <c r="C327" s="42"/>
      <c r="D327" s="72"/>
      <c r="L327" s="42"/>
      <c r="M327" s="42"/>
      <c r="N327" s="12"/>
      <c r="O327" s="50"/>
    </row>
    <row r="328" spans="3:15" x14ac:dyDescent="0.4">
      <c r="C328" s="42"/>
      <c r="D328" s="72"/>
      <c r="L328" s="42"/>
      <c r="M328" s="42"/>
      <c r="N328" s="12"/>
      <c r="O328" s="50"/>
    </row>
    <row r="329" spans="3:15" x14ac:dyDescent="0.4">
      <c r="C329" s="42"/>
      <c r="D329" s="72"/>
      <c r="L329" s="42"/>
      <c r="M329" s="42"/>
      <c r="N329" s="12"/>
      <c r="O329" s="50"/>
    </row>
    <row r="330" spans="3:15" x14ac:dyDescent="0.4">
      <c r="C330" s="42"/>
      <c r="D330" s="72"/>
      <c r="L330" s="42"/>
      <c r="M330" s="42"/>
      <c r="N330" s="12"/>
      <c r="O330" s="50"/>
    </row>
    <row r="331" spans="3:15" x14ac:dyDescent="0.4">
      <c r="C331" s="42"/>
      <c r="D331" s="72"/>
      <c r="L331" s="42"/>
      <c r="M331" s="42"/>
      <c r="N331" s="12"/>
      <c r="O331" s="50"/>
    </row>
    <row r="332" spans="3:15" x14ac:dyDescent="0.4">
      <c r="C332" s="42"/>
      <c r="D332" s="72"/>
      <c r="L332" s="42"/>
      <c r="M332" s="42"/>
      <c r="N332" s="12"/>
      <c r="O332" s="50"/>
    </row>
    <row r="333" spans="3:15" x14ac:dyDescent="0.4">
      <c r="C333" s="42"/>
      <c r="D333" s="72"/>
      <c r="L333" s="42"/>
      <c r="M333" s="42"/>
      <c r="N333" s="12"/>
      <c r="O333" s="50"/>
    </row>
    <row r="334" spans="3:15" x14ac:dyDescent="0.4">
      <c r="C334" s="42"/>
      <c r="D334" s="72"/>
      <c r="L334" s="42"/>
      <c r="M334" s="42"/>
      <c r="N334" s="12"/>
      <c r="O334" s="50"/>
    </row>
    <row r="335" spans="3:15" x14ac:dyDescent="0.4">
      <c r="C335" s="42"/>
      <c r="D335" s="72"/>
      <c r="L335" s="42"/>
      <c r="M335" s="42"/>
      <c r="N335" s="12"/>
      <c r="O335" s="50"/>
    </row>
    <row r="336" spans="3:15" x14ac:dyDescent="0.4">
      <c r="C336" s="42"/>
      <c r="D336" s="72"/>
      <c r="L336" s="42"/>
      <c r="M336" s="42"/>
      <c r="N336" s="12"/>
      <c r="O336" s="50"/>
    </row>
    <row r="337" spans="3:15" x14ac:dyDescent="0.4">
      <c r="C337" s="42"/>
      <c r="D337" s="72"/>
      <c r="L337" s="42"/>
      <c r="M337" s="42"/>
      <c r="N337" s="12"/>
      <c r="O337" s="50"/>
    </row>
    <row r="338" spans="3:15" x14ac:dyDescent="0.4">
      <c r="C338" s="42"/>
      <c r="D338" s="72"/>
      <c r="L338" s="42"/>
      <c r="M338" s="42"/>
      <c r="N338" s="12"/>
      <c r="O338" s="50"/>
    </row>
    <row r="339" spans="3:15" x14ac:dyDescent="0.4">
      <c r="C339" s="42"/>
      <c r="D339" s="72"/>
      <c r="L339" s="42"/>
      <c r="M339" s="42"/>
      <c r="N339" s="12"/>
      <c r="O339" s="50"/>
    </row>
    <row r="340" spans="3:15" x14ac:dyDescent="0.4">
      <c r="C340" s="42"/>
      <c r="D340" s="72"/>
      <c r="L340" s="42"/>
      <c r="M340" s="42"/>
      <c r="N340" s="12"/>
      <c r="O340" s="50"/>
    </row>
    <row r="341" spans="3:15" x14ac:dyDescent="0.4">
      <c r="C341" s="42"/>
      <c r="D341" s="72"/>
      <c r="L341" s="42"/>
      <c r="M341" s="42"/>
      <c r="N341" s="12"/>
      <c r="O341" s="50"/>
    </row>
    <row r="342" spans="3:15" x14ac:dyDescent="0.4">
      <c r="C342" s="42"/>
      <c r="D342" s="72"/>
      <c r="L342" s="42"/>
      <c r="M342" s="42"/>
      <c r="N342" s="12"/>
      <c r="O342" s="50"/>
    </row>
    <row r="343" spans="3:15" x14ac:dyDescent="0.4">
      <c r="C343" s="42"/>
      <c r="D343" s="72"/>
      <c r="L343" s="42"/>
      <c r="M343" s="42"/>
      <c r="N343" s="12"/>
      <c r="O343" s="50"/>
    </row>
    <row r="344" spans="3:15" x14ac:dyDescent="0.4">
      <c r="C344" s="42"/>
      <c r="D344" s="72"/>
      <c r="L344" s="42"/>
      <c r="M344" s="42"/>
      <c r="N344" s="12"/>
      <c r="O344" s="50"/>
    </row>
    <row r="345" spans="3:15" x14ac:dyDescent="0.4">
      <c r="C345" s="42"/>
      <c r="D345" s="72"/>
      <c r="L345" s="42"/>
      <c r="M345" s="42"/>
      <c r="N345" s="12"/>
      <c r="O345" s="50"/>
    </row>
    <row r="346" spans="3:15" x14ac:dyDescent="0.4">
      <c r="C346" s="42"/>
      <c r="D346" s="72"/>
      <c r="L346" s="42"/>
      <c r="M346" s="42"/>
      <c r="N346" s="12"/>
      <c r="O346" s="50"/>
    </row>
    <row r="347" spans="3:15" x14ac:dyDescent="0.4">
      <c r="C347" s="42"/>
      <c r="D347" s="72"/>
      <c r="L347" s="42"/>
      <c r="M347" s="42"/>
      <c r="N347" s="12"/>
      <c r="O347" s="50"/>
    </row>
    <row r="348" spans="3:15" x14ac:dyDescent="0.4">
      <c r="C348" s="42"/>
      <c r="D348" s="72"/>
      <c r="L348" s="42"/>
      <c r="M348" s="42"/>
      <c r="N348" s="12"/>
      <c r="O348" s="50"/>
    </row>
    <row r="349" spans="3:15" x14ac:dyDescent="0.4">
      <c r="C349" s="42"/>
      <c r="D349" s="72"/>
      <c r="L349" s="42"/>
      <c r="M349" s="42"/>
      <c r="N349" s="12"/>
      <c r="O349" s="50"/>
    </row>
    <row r="350" spans="3:15" x14ac:dyDescent="0.4">
      <c r="C350" s="42"/>
      <c r="D350" s="72"/>
      <c r="L350" s="42"/>
      <c r="M350" s="42"/>
      <c r="N350" s="12"/>
      <c r="O350" s="50"/>
    </row>
    <row r="351" spans="3:15" x14ac:dyDescent="0.4">
      <c r="C351" s="42"/>
      <c r="D351" s="72"/>
      <c r="L351" s="42"/>
      <c r="M351" s="42"/>
      <c r="N351" s="12"/>
      <c r="O351" s="50"/>
    </row>
    <row r="352" spans="3:15" x14ac:dyDescent="0.4">
      <c r="C352" s="42"/>
      <c r="D352" s="72"/>
      <c r="L352" s="42"/>
      <c r="M352" s="42"/>
      <c r="N352" s="12"/>
      <c r="O352" s="50"/>
    </row>
    <row r="353" spans="3:15" x14ac:dyDescent="0.4">
      <c r="C353" s="42"/>
      <c r="D353" s="72"/>
      <c r="L353" s="42"/>
      <c r="M353" s="42"/>
      <c r="N353" s="12"/>
      <c r="O353" s="50"/>
    </row>
    <row r="354" spans="3:15" x14ac:dyDescent="0.4">
      <c r="C354" s="42"/>
      <c r="D354" s="72"/>
      <c r="L354" s="42"/>
      <c r="M354" s="42"/>
      <c r="N354" s="12"/>
      <c r="O354" s="50"/>
    </row>
    <row r="355" spans="3:15" x14ac:dyDescent="0.4">
      <c r="C355" s="42"/>
      <c r="D355" s="72"/>
      <c r="L355" s="42"/>
      <c r="M355" s="42"/>
      <c r="N355" s="12"/>
      <c r="O355" s="50"/>
    </row>
    <row r="356" spans="3:15" x14ac:dyDescent="0.4">
      <c r="C356" s="42"/>
      <c r="D356" s="72"/>
      <c r="L356" s="42"/>
      <c r="M356" s="42"/>
      <c r="N356" s="12"/>
      <c r="O356" s="50"/>
    </row>
    <row r="357" spans="3:15" x14ac:dyDescent="0.4">
      <c r="C357" s="42"/>
      <c r="D357" s="72"/>
      <c r="L357" s="42"/>
      <c r="M357" s="42"/>
      <c r="N357" s="12"/>
      <c r="O357" s="50"/>
    </row>
    <row r="358" spans="3:15" x14ac:dyDescent="0.4">
      <c r="C358" s="42"/>
      <c r="D358" s="72"/>
      <c r="L358" s="42"/>
      <c r="M358" s="42"/>
      <c r="N358" s="12"/>
      <c r="O358" s="50"/>
    </row>
    <row r="359" spans="3:15" x14ac:dyDescent="0.4">
      <c r="C359" s="42"/>
      <c r="D359" s="72"/>
      <c r="L359" s="42"/>
      <c r="M359" s="42"/>
      <c r="N359" s="12"/>
      <c r="O359" s="50"/>
    </row>
    <row r="360" spans="3:15" x14ac:dyDescent="0.4">
      <c r="C360" s="42"/>
      <c r="D360" s="72"/>
      <c r="L360" s="42"/>
      <c r="M360" s="42"/>
      <c r="N360" s="12"/>
      <c r="O360" s="50"/>
    </row>
    <row r="361" spans="3:15" x14ac:dyDescent="0.4">
      <c r="C361" s="42"/>
      <c r="D361" s="72"/>
      <c r="L361" s="42"/>
      <c r="M361" s="42"/>
      <c r="N361" s="12"/>
      <c r="O361" s="50"/>
    </row>
    <row r="362" spans="3:15" x14ac:dyDescent="0.4">
      <c r="C362" s="42"/>
      <c r="D362" s="72"/>
      <c r="L362" s="42"/>
      <c r="M362" s="42"/>
      <c r="N362" s="12"/>
      <c r="O362" s="50"/>
    </row>
    <row r="363" spans="3:15" x14ac:dyDescent="0.4">
      <c r="C363" s="42"/>
      <c r="D363" s="72"/>
      <c r="L363" s="42"/>
      <c r="M363" s="42"/>
      <c r="N363" s="12"/>
      <c r="O363" s="50"/>
    </row>
    <row r="364" spans="3:15" x14ac:dyDescent="0.4">
      <c r="C364" s="42"/>
      <c r="D364" s="72"/>
      <c r="L364" s="42"/>
      <c r="M364" s="42"/>
      <c r="N364" s="12"/>
      <c r="O364" s="50"/>
    </row>
    <row r="365" spans="3:15" x14ac:dyDescent="0.4">
      <c r="C365" s="42"/>
      <c r="D365" s="72"/>
      <c r="L365" s="42"/>
      <c r="M365" s="42"/>
      <c r="N365" s="12"/>
      <c r="O365" s="50"/>
    </row>
    <row r="366" spans="3:15" x14ac:dyDescent="0.4">
      <c r="C366" s="42"/>
      <c r="D366" s="72"/>
      <c r="L366" s="42"/>
      <c r="M366" s="42"/>
      <c r="N366" s="12"/>
      <c r="O366" s="50"/>
    </row>
    <row r="367" spans="3:15" x14ac:dyDescent="0.4">
      <c r="C367" s="42"/>
      <c r="D367" s="72"/>
      <c r="L367" s="42"/>
      <c r="M367" s="42"/>
      <c r="N367" s="12"/>
      <c r="O367" s="50"/>
    </row>
    <row r="368" spans="3:15" x14ac:dyDescent="0.4">
      <c r="C368" s="42"/>
      <c r="D368" s="72"/>
      <c r="L368" s="42"/>
      <c r="M368" s="42"/>
      <c r="N368" s="12"/>
      <c r="O368" s="50"/>
    </row>
    <row r="369" spans="3:15" x14ac:dyDescent="0.4">
      <c r="C369" s="42"/>
      <c r="D369" s="72"/>
      <c r="L369" s="42"/>
      <c r="M369" s="42"/>
      <c r="N369" s="12"/>
      <c r="O369" s="50"/>
    </row>
    <row r="370" spans="3:15" x14ac:dyDescent="0.4">
      <c r="C370" s="42"/>
      <c r="D370" s="72"/>
      <c r="L370" s="42"/>
      <c r="M370" s="42"/>
      <c r="N370" s="12"/>
      <c r="O370" s="50"/>
    </row>
    <row r="371" spans="3:15" x14ac:dyDescent="0.4">
      <c r="C371" s="42"/>
      <c r="D371" s="72"/>
      <c r="L371" s="42"/>
      <c r="M371" s="42"/>
      <c r="N371" s="12"/>
      <c r="O371" s="50"/>
    </row>
    <row r="372" spans="3:15" x14ac:dyDescent="0.4">
      <c r="C372" s="42"/>
      <c r="D372" s="72"/>
      <c r="L372" s="42"/>
      <c r="M372" s="42"/>
      <c r="N372" s="12"/>
      <c r="O372" s="50"/>
    </row>
    <row r="373" spans="3:15" x14ac:dyDescent="0.4">
      <c r="C373" s="42"/>
      <c r="D373" s="72"/>
      <c r="L373" s="42"/>
      <c r="M373" s="42"/>
      <c r="N373" s="12"/>
      <c r="O373" s="50"/>
    </row>
    <row r="374" spans="3:15" x14ac:dyDescent="0.4">
      <c r="C374" s="42"/>
      <c r="D374" s="72"/>
      <c r="L374" s="42"/>
      <c r="M374" s="42"/>
      <c r="N374" s="12"/>
      <c r="O374" s="50"/>
    </row>
    <row r="375" spans="3:15" x14ac:dyDescent="0.4">
      <c r="C375" s="42"/>
      <c r="D375" s="72"/>
      <c r="L375" s="42"/>
      <c r="M375" s="42"/>
      <c r="N375" s="12"/>
      <c r="O375" s="50"/>
    </row>
    <row r="376" spans="3:15" x14ac:dyDescent="0.4">
      <c r="C376" s="42"/>
      <c r="D376" s="72"/>
      <c r="L376" s="42"/>
      <c r="M376" s="42"/>
      <c r="N376" s="12"/>
      <c r="O376" s="50"/>
    </row>
    <row r="377" spans="3:15" x14ac:dyDescent="0.4">
      <c r="C377" s="42"/>
      <c r="D377" s="72"/>
      <c r="L377" s="42"/>
      <c r="M377" s="42"/>
      <c r="N377" s="12"/>
      <c r="O377" s="50"/>
    </row>
    <row r="378" spans="3:15" x14ac:dyDescent="0.4">
      <c r="C378" s="42"/>
      <c r="D378" s="72"/>
      <c r="L378" s="42"/>
      <c r="M378" s="42"/>
      <c r="N378" s="12"/>
      <c r="O378" s="50"/>
    </row>
    <row r="379" spans="3:15" x14ac:dyDescent="0.4">
      <c r="C379" s="42"/>
      <c r="D379" s="72"/>
      <c r="L379" s="42"/>
      <c r="M379" s="42"/>
      <c r="N379" s="12"/>
      <c r="O379" s="50"/>
    </row>
    <row r="380" spans="3:15" x14ac:dyDescent="0.4">
      <c r="C380" s="42"/>
      <c r="D380" s="72"/>
      <c r="L380" s="42"/>
      <c r="M380" s="42"/>
      <c r="N380" s="12"/>
      <c r="O380" s="50"/>
    </row>
    <row r="381" spans="3:15" x14ac:dyDescent="0.4">
      <c r="C381" s="42"/>
      <c r="D381" s="72"/>
      <c r="L381" s="42"/>
      <c r="M381" s="42"/>
      <c r="N381" s="12"/>
      <c r="O381" s="50"/>
    </row>
    <row r="382" spans="3:15" x14ac:dyDescent="0.4">
      <c r="C382" s="42"/>
      <c r="D382" s="72"/>
      <c r="L382" s="42"/>
      <c r="M382" s="42"/>
      <c r="N382" s="12"/>
      <c r="O382" s="50"/>
    </row>
    <row r="383" spans="3:15" x14ac:dyDescent="0.4">
      <c r="C383" s="42"/>
      <c r="D383" s="72"/>
      <c r="L383" s="42"/>
      <c r="M383" s="42"/>
      <c r="N383" s="12"/>
      <c r="O383" s="50"/>
    </row>
    <row r="384" spans="3:15" x14ac:dyDescent="0.4">
      <c r="C384" s="42"/>
      <c r="D384" s="72"/>
      <c r="L384" s="42"/>
      <c r="M384" s="42"/>
      <c r="N384" s="12"/>
      <c r="O384" s="50"/>
    </row>
    <row r="385" spans="3:15" x14ac:dyDescent="0.4">
      <c r="C385" s="42"/>
      <c r="D385" s="72"/>
      <c r="L385" s="42"/>
      <c r="M385" s="42"/>
      <c r="N385" s="12"/>
      <c r="O385" s="50"/>
    </row>
    <row r="386" spans="3:15" x14ac:dyDescent="0.4">
      <c r="C386" s="42"/>
      <c r="D386" s="72"/>
      <c r="L386" s="42"/>
      <c r="M386" s="42"/>
      <c r="N386" s="12"/>
      <c r="O386" s="50"/>
    </row>
    <row r="387" spans="3:15" x14ac:dyDescent="0.4">
      <c r="C387" s="42"/>
      <c r="D387" s="72"/>
      <c r="L387" s="42"/>
      <c r="M387" s="42"/>
      <c r="N387" s="12"/>
      <c r="O387" s="50"/>
    </row>
    <row r="388" spans="3:15" x14ac:dyDescent="0.4">
      <c r="C388" s="42"/>
      <c r="D388" s="72"/>
      <c r="L388" s="42"/>
      <c r="M388" s="42"/>
      <c r="N388" s="12"/>
      <c r="O388" s="50"/>
    </row>
    <row r="389" spans="3:15" x14ac:dyDescent="0.4">
      <c r="C389" s="42"/>
      <c r="D389" s="72"/>
      <c r="L389" s="42"/>
      <c r="M389" s="42"/>
      <c r="N389" s="12"/>
      <c r="O389" s="50"/>
    </row>
    <row r="390" spans="3:15" x14ac:dyDescent="0.4">
      <c r="C390" s="42"/>
      <c r="D390" s="72"/>
      <c r="L390" s="42"/>
      <c r="M390" s="42"/>
      <c r="N390" s="12"/>
      <c r="O390" s="50"/>
    </row>
    <row r="391" spans="3:15" x14ac:dyDescent="0.4">
      <c r="C391" s="42"/>
      <c r="D391" s="72"/>
      <c r="L391" s="42"/>
    </row>
    <row r="392" spans="3:15" x14ac:dyDescent="0.4">
      <c r="C392" s="42"/>
      <c r="D392" s="72"/>
      <c r="L392" s="42"/>
    </row>
    <row r="393" spans="3:15" x14ac:dyDescent="0.4">
      <c r="C393" s="50"/>
      <c r="L393" s="42"/>
    </row>
    <row r="394" spans="3:15" x14ac:dyDescent="0.4">
      <c r="C394" s="50"/>
      <c r="L394" s="42"/>
    </row>
    <row r="395" spans="3:15" x14ac:dyDescent="0.4">
      <c r="C395" s="50"/>
      <c r="L395" s="42"/>
    </row>
    <row r="396" spans="3:15" x14ac:dyDescent="0.4">
      <c r="C396" s="50"/>
      <c r="L396" s="42"/>
    </row>
    <row r="397" spans="3:15" x14ac:dyDescent="0.4">
      <c r="C397" s="50"/>
      <c r="L397" s="42"/>
    </row>
    <row r="398" spans="3:15" x14ac:dyDescent="0.4">
      <c r="C398" s="50"/>
      <c r="L398" s="42"/>
    </row>
    <row r="399" spans="3:15" x14ac:dyDescent="0.4">
      <c r="C399" s="50"/>
      <c r="L399" s="42"/>
    </row>
    <row r="400" spans="3:15" x14ac:dyDescent="0.4">
      <c r="C400" s="50"/>
      <c r="L400" s="42"/>
    </row>
    <row r="401" spans="3:12" x14ac:dyDescent="0.4">
      <c r="C401" s="50"/>
      <c r="L401" s="42"/>
    </row>
    <row r="402" spans="3:12" x14ac:dyDescent="0.4">
      <c r="C402" s="50"/>
      <c r="L402" s="42"/>
    </row>
    <row r="403" spans="3:12" x14ac:dyDescent="0.4">
      <c r="C403" s="50"/>
      <c r="L403" s="42"/>
    </row>
    <row r="404" spans="3:12" x14ac:dyDescent="0.4">
      <c r="C404" s="50"/>
      <c r="L404" s="42"/>
    </row>
    <row r="405" spans="3:12" x14ac:dyDescent="0.4">
      <c r="C405" s="50"/>
      <c r="L405" s="42"/>
    </row>
    <row r="406" spans="3:12" x14ac:dyDescent="0.4">
      <c r="C406" s="50"/>
      <c r="L406" s="42"/>
    </row>
    <row r="407" spans="3:12" x14ac:dyDescent="0.4">
      <c r="C407" s="50"/>
      <c r="L407" s="42"/>
    </row>
    <row r="408" spans="3:12" x14ac:dyDescent="0.4">
      <c r="C408" s="50"/>
      <c r="L408" s="42"/>
    </row>
    <row r="409" spans="3:12" x14ac:dyDescent="0.4">
      <c r="C409" s="50"/>
      <c r="L409" s="42"/>
    </row>
    <row r="410" spans="3:12" x14ac:dyDescent="0.4">
      <c r="C410" s="50"/>
      <c r="L410" s="42"/>
    </row>
    <row r="411" spans="3:12" x14ac:dyDescent="0.4">
      <c r="C411" s="50"/>
      <c r="L411" s="42"/>
    </row>
    <row r="412" spans="3:12" x14ac:dyDescent="0.4">
      <c r="C412" s="50"/>
      <c r="L412" s="42"/>
    </row>
    <row r="413" spans="3:12" x14ac:dyDescent="0.4">
      <c r="C413" s="50"/>
      <c r="L413" s="42"/>
    </row>
    <row r="414" spans="3:12" x14ac:dyDescent="0.4">
      <c r="C414" s="50"/>
      <c r="L414" s="42"/>
    </row>
    <row r="415" spans="3:12" x14ac:dyDescent="0.4">
      <c r="C415" s="50"/>
      <c r="L415" s="42"/>
    </row>
    <row r="416" spans="3:12" x14ac:dyDescent="0.4">
      <c r="C416" s="50"/>
      <c r="L416" s="42"/>
    </row>
    <row r="417" spans="3:12" x14ac:dyDescent="0.4">
      <c r="C417" s="50"/>
      <c r="L417" s="42"/>
    </row>
    <row r="418" spans="3:12" x14ac:dyDescent="0.4">
      <c r="C418" s="50"/>
      <c r="L418" s="42"/>
    </row>
    <row r="419" spans="3:12" x14ac:dyDescent="0.4">
      <c r="C419" s="50"/>
      <c r="L419" s="42"/>
    </row>
    <row r="420" spans="3:12" x14ac:dyDescent="0.4">
      <c r="C420" s="50"/>
      <c r="L420" s="42"/>
    </row>
    <row r="421" spans="3:12" x14ac:dyDescent="0.4">
      <c r="C421" s="50"/>
      <c r="L421" s="42"/>
    </row>
    <row r="422" spans="3:12" x14ac:dyDescent="0.4">
      <c r="C422" s="50"/>
      <c r="L422" s="42"/>
    </row>
    <row r="423" spans="3:12" x14ac:dyDescent="0.4">
      <c r="C423" s="50"/>
      <c r="L423" s="42"/>
    </row>
    <row r="424" spans="3:12" x14ac:dyDescent="0.4">
      <c r="C424" s="50"/>
      <c r="L424" s="42"/>
    </row>
    <row r="425" spans="3:12" x14ac:dyDescent="0.4">
      <c r="C425" s="50"/>
      <c r="L425" s="42"/>
    </row>
    <row r="426" spans="3:12" x14ac:dyDescent="0.4">
      <c r="C426" s="50"/>
      <c r="L426" s="42"/>
    </row>
    <row r="427" spans="3:12" x14ac:dyDescent="0.4">
      <c r="C427" s="50"/>
      <c r="L427" s="42"/>
    </row>
    <row r="428" spans="3:12" x14ac:dyDescent="0.4">
      <c r="C428" s="50"/>
      <c r="L428" s="42"/>
    </row>
    <row r="429" spans="3:12" x14ac:dyDescent="0.4">
      <c r="C429" s="50"/>
      <c r="L429" s="42"/>
    </row>
    <row r="430" spans="3:12" x14ac:dyDescent="0.4">
      <c r="C430" s="50"/>
      <c r="L430" s="42"/>
    </row>
    <row r="431" spans="3:12" x14ac:dyDescent="0.4">
      <c r="C431" s="50"/>
      <c r="L431" s="42"/>
    </row>
    <row r="432" spans="3:12" x14ac:dyDescent="0.4">
      <c r="C432" s="50"/>
      <c r="L432" s="42"/>
    </row>
    <row r="433" spans="3:12" x14ac:dyDescent="0.4">
      <c r="C433" s="50"/>
      <c r="L433" s="42"/>
    </row>
    <row r="434" spans="3:12" x14ac:dyDescent="0.4">
      <c r="C434" s="50"/>
      <c r="L434" s="42"/>
    </row>
    <row r="435" spans="3:12" x14ac:dyDescent="0.4">
      <c r="C435" s="50"/>
      <c r="L435" s="42"/>
    </row>
    <row r="436" spans="3:12" x14ac:dyDescent="0.4">
      <c r="C436" s="50"/>
      <c r="L436" s="42"/>
    </row>
    <row r="437" spans="3:12" x14ac:dyDescent="0.4">
      <c r="C437" s="50"/>
      <c r="L437" s="42"/>
    </row>
    <row r="438" spans="3:12" x14ac:dyDescent="0.4">
      <c r="C438" s="50"/>
      <c r="L438" s="42"/>
    </row>
    <row r="439" spans="3:12" x14ac:dyDescent="0.4">
      <c r="C439" s="50"/>
      <c r="L439" s="42"/>
    </row>
    <row r="440" spans="3:12" x14ac:dyDescent="0.4">
      <c r="C440" s="50"/>
      <c r="L440" s="42"/>
    </row>
    <row r="441" spans="3:12" x14ac:dyDescent="0.4">
      <c r="C441" s="50"/>
      <c r="L441" s="42"/>
    </row>
    <row r="442" spans="3:12" x14ac:dyDescent="0.4">
      <c r="C442" s="50"/>
      <c r="L442" s="42"/>
    </row>
    <row r="443" spans="3:12" x14ac:dyDescent="0.4">
      <c r="C443" s="50"/>
      <c r="L443" s="42"/>
    </row>
    <row r="444" spans="3:12" x14ac:dyDescent="0.4">
      <c r="C444" s="50"/>
      <c r="L444" s="42"/>
    </row>
    <row r="445" spans="3:12" x14ac:dyDescent="0.4">
      <c r="C445" s="50"/>
      <c r="L445" s="42"/>
    </row>
    <row r="446" spans="3:12" x14ac:dyDescent="0.4">
      <c r="C446" s="50"/>
      <c r="L446" s="42"/>
    </row>
    <row r="447" spans="3:12" x14ac:dyDescent="0.4">
      <c r="C447" s="50"/>
      <c r="L447" s="42"/>
    </row>
    <row r="448" spans="3:12" x14ac:dyDescent="0.4">
      <c r="C448" s="50"/>
      <c r="L448" s="42"/>
    </row>
    <row r="449" spans="3:12" x14ac:dyDescent="0.4">
      <c r="C449" s="50"/>
      <c r="L449" s="42"/>
    </row>
    <row r="450" spans="3:12" x14ac:dyDescent="0.4">
      <c r="C450" s="50"/>
      <c r="L450" s="42"/>
    </row>
    <row r="451" spans="3:12" x14ac:dyDescent="0.4">
      <c r="C451" s="50"/>
      <c r="L451" s="42"/>
    </row>
    <row r="452" spans="3:12" x14ac:dyDescent="0.4">
      <c r="C452" s="50"/>
      <c r="L452" s="42"/>
    </row>
    <row r="453" spans="3:12" x14ac:dyDescent="0.4">
      <c r="C453" s="50"/>
      <c r="L453" s="42"/>
    </row>
    <row r="454" spans="3:12" x14ac:dyDescent="0.4">
      <c r="C454" s="50"/>
      <c r="L454" s="42"/>
    </row>
    <row r="455" spans="3:12" x14ac:dyDescent="0.4">
      <c r="C455" s="50"/>
      <c r="L455" s="42"/>
    </row>
    <row r="456" spans="3:12" x14ac:dyDescent="0.4">
      <c r="C456" s="50"/>
      <c r="L456" s="42"/>
    </row>
    <row r="457" spans="3:12" x14ac:dyDescent="0.4">
      <c r="C457" s="50"/>
      <c r="L457" s="42"/>
    </row>
    <row r="458" spans="3:12" x14ac:dyDescent="0.4">
      <c r="C458" s="50"/>
      <c r="L458" s="42"/>
    </row>
    <row r="459" spans="3:12" x14ac:dyDescent="0.4">
      <c r="C459" s="50"/>
      <c r="L459" s="42"/>
    </row>
    <row r="460" spans="3:12" x14ac:dyDescent="0.4">
      <c r="C460" s="50"/>
      <c r="L460" s="42"/>
    </row>
    <row r="461" spans="3:12" x14ac:dyDescent="0.4">
      <c r="C461" s="50"/>
      <c r="L461" s="42"/>
    </row>
    <row r="462" spans="3:12" x14ac:dyDescent="0.4">
      <c r="C462" s="50"/>
      <c r="L462" s="42"/>
    </row>
    <row r="463" spans="3:12" x14ac:dyDescent="0.4">
      <c r="C463" s="50"/>
      <c r="L463" s="42"/>
    </row>
    <row r="464" spans="3:12" x14ac:dyDescent="0.4">
      <c r="C464" s="50"/>
      <c r="L464" s="42"/>
    </row>
    <row r="465" spans="3:12" x14ac:dyDescent="0.4">
      <c r="C465" s="50"/>
      <c r="L465" s="42"/>
    </row>
    <row r="466" spans="3:12" x14ac:dyDescent="0.4">
      <c r="C466" s="50"/>
      <c r="L466" s="42"/>
    </row>
    <row r="467" spans="3:12" x14ac:dyDescent="0.4">
      <c r="C467" s="50"/>
      <c r="L467" s="42"/>
    </row>
    <row r="468" spans="3:12" x14ac:dyDescent="0.4">
      <c r="C468" s="50"/>
      <c r="L468" s="42"/>
    </row>
    <row r="469" spans="3:12" x14ac:dyDescent="0.4">
      <c r="C469" s="50"/>
      <c r="L469" s="42"/>
    </row>
    <row r="470" spans="3:12" x14ac:dyDescent="0.4">
      <c r="C470" s="50"/>
      <c r="L470" s="42"/>
    </row>
    <row r="471" spans="3:12" x14ac:dyDescent="0.4">
      <c r="C471" s="50"/>
      <c r="L471" s="42"/>
    </row>
    <row r="472" spans="3:12" x14ac:dyDescent="0.4">
      <c r="C472" s="50"/>
      <c r="L472" s="42"/>
    </row>
    <row r="473" spans="3:12" x14ac:dyDescent="0.4">
      <c r="C473" s="50"/>
      <c r="L473" s="42"/>
    </row>
    <row r="474" spans="3:12" x14ac:dyDescent="0.4">
      <c r="C474" s="50"/>
      <c r="L474" s="42"/>
    </row>
    <row r="475" spans="3:12" x14ac:dyDescent="0.4">
      <c r="C475" s="50"/>
      <c r="L475" s="42"/>
    </row>
    <row r="476" spans="3:12" x14ac:dyDescent="0.4">
      <c r="C476" s="50"/>
      <c r="L476" s="42"/>
    </row>
    <row r="477" spans="3:12" x14ac:dyDescent="0.4">
      <c r="C477" s="50"/>
      <c r="L477" s="42"/>
    </row>
    <row r="478" spans="3:12" x14ac:dyDescent="0.4">
      <c r="C478" s="50"/>
      <c r="L478" s="42"/>
    </row>
    <row r="479" spans="3:12" x14ac:dyDescent="0.4">
      <c r="C479" s="50"/>
      <c r="L479" s="42"/>
    </row>
    <row r="480" spans="3:12" x14ac:dyDescent="0.4">
      <c r="C480" s="50"/>
      <c r="L480" s="42"/>
    </row>
    <row r="481" spans="3:12" x14ac:dyDescent="0.4">
      <c r="C481" s="50"/>
      <c r="L481" s="42"/>
    </row>
    <row r="482" spans="3:12" x14ac:dyDescent="0.4">
      <c r="C482" s="50"/>
      <c r="L482" s="42"/>
    </row>
    <row r="483" spans="3:12" x14ac:dyDescent="0.4">
      <c r="C483" s="50"/>
      <c r="L483" s="42"/>
    </row>
    <row r="484" spans="3:12" x14ac:dyDescent="0.4">
      <c r="C484" s="50"/>
      <c r="L484" s="42"/>
    </row>
    <row r="485" spans="3:12" x14ac:dyDescent="0.4">
      <c r="C485" s="50"/>
      <c r="L485" s="42"/>
    </row>
    <row r="486" spans="3:12" x14ac:dyDescent="0.4">
      <c r="C486" s="50"/>
      <c r="L486" s="42"/>
    </row>
    <row r="487" spans="3:12" x14ac:dyDescent="0.4">
      <c r="C487" s="50"/>
      <c r="L487" s="42"/>
    </row>
    <row r="488" spans="3:12" x14ac:dyDescent="0.4">
      <c r="C488" s="50"/>
      <c r="L488" s="42"/>
    </row>
    <row r="489" spans="3:12" x14ac:dyDescent="0.4">
      <c r="C489" s="50"/>
      <c r="L489" s="42"/>
    </row>
    <row r="490" spans="3:12" x14ac:dyDescent="0.4">
      <c r="C490" s="50"/>
      <c r="L490" s="42"/>
    </row>
    <row r="491" spans="3:12" x14ac:dyDescent="0.4">
      <c r="C491" s="50"/>
      <c r="L491" s="42"/>
    </row>
    <row r="492" spans="3:12" x14ac:dyDescent="0.4">
      <c r="C492" s="50"/>
      <c r="L492" s="42"/>
    </row>
    <row r="493" spans="3:12" x14ac:dyDescent="0.4">
      <c r="C493" s="50"/>
      <c r="L493" s="42"/>
    </row>
    <row r="494" spans="3:12" x14ac:dyDescent="0.4">
      <c r="C494" s="50"/>
      <c r="L494" s="42"/>
    </row>
    <row r="495" spans="3:12" x14ac:dyDescent="0.4">
      <c r="C495" s="50"/>
      <c r="L495" s="42"/>
    </row>
    <row r="496" spans="3:12" x14ac:dyDescent="0.4">
      <c r="C496" s="50"/>
      <c r="L496" s="42"/>
    </row>
    <row r="497" spans="3:12" x14ac:dyDescent="0.4">
      <c r="C497" s="50"/>
      <c r="L497" s="42"/>
    </row>
    <row r="498" spans="3:12" x14ac:dyDescent="0.4">
      <c r="C498" s="50"/>
      <c r="L498" s="42"/>
    </row>
    <row r="499" spans="3:12" x14ac:dyDescent="0.4">
      <c r="C499" s="50"/>
      <c r="L499" s="42"/>
    </row>
    <row r="500" spans="3:12" x14ac:dyDescent="0.4">
      <c r="C500" s="50"/>
      <c r="L500" s="42"/>
    </row>
    <row r="501" spans="3:12" x14ac:dyDescent="0.4">
      <c r="C501" s="50"/>
      <c r="L501" s="42"/>
    </row>
    <row r="502" spans="3:12" x14ac:dyDescent="0.4">
      <c r="C502" s="50"/>
      <c r="L502" s="42"/>
    </row>
    <row r="503" spans="3:12" x14ac:dyDescent="0.4">
      <c r="C503" s="50"/>
      <c r="L503" s="42"/>
    </row>
    <row r="504" spans="3:12" x14ac:dyDescent="0.4">
      <c r="C504" s="50"/>
      <c r="L504" s="42"/>
    </row>
    <row r="505" spans="3:12" x14ac:dyDescent="0.4">
      <c r="C505" s="50"/>
      <c r="L505" s="42"/>
    </row>
    <row r="506" spans="3:12" x14ac:dyDescent="0.4">
      <c r="C506" s="50"/>
      <c r="L506" s="42"/>
    </row>
    <row r="507" spans="3:12" x14ac:dyDescent="0.4">
      <c r="C507" s="50"/>
      <c r="L507" s="42"/>
    </row>
    <row r="508" spans="3:12" x14ac:dyDescent="0.4">
      <c r="C508" s="50"/>
      <c r="L508" s="42"/>
    </row>
    <row r="509" spans="3:12" x14ac:dyDescent="0.4">
      <c r="C509" s="50"/>
      <c r="L509" s="42"/>
    </row>
    <row r="510" spans="3:12" x14ac:dyDescent="0.4">
      <c r="C510" s="50"/>
      <c r="L510" s="42"/>
    </row>
    <row r="511" spans="3:12" x14ac:dyDescent="0.4">
      <c r="C511" s="50"/>
      <c r="L511" s="42"/>
    </row>
    <row r="512" spans="3:12" x14ac:dyDescent="0.4">
      <c r="C512" s="50"/>
      <c r="L512" s="42"/>
    </row>
    <row r="513" spans="3:12" x14ac:dyDescent="0.4">
      <c r="C513" s="50"/>
      <c r="L513" s="42"/>
    </row>
    <row r="514" spans="3:12" x14ac:dyDescent="0.4">
      <c r="C514" s="50"/>
      <c r="L514" s="42"/>
    </row>
    <row r="515" spans="3:12" x14ac:dyDescent="0.4">
      <c r="C515" s="50"/>
      <c r="L515" s="42"/>
    </row>
    <row r="516" spans="3:12" x14ac:dyDescent="0.4">
      <c r="C516" s="50"/>
      <c r="L516" s="42"/>
    </row>
    <row r="517" spans="3:12" x14ac:dyDescent="0.4">
      <c r="C517" s="50"/>
    </row>
    <row r="518" spans="3:12" x14ac:dyDescent="0.4">
      <c r="C518" s="50"/>
    </row>
    <row r="519" spans="3:12" x14ac:dyDescent="0.4">
      <c r="C519" s="50"/>
    </row>
    <row r="520" spans="3:12" x14ac:dyDescent="0.4">
      <c r="C520" s="50"/>
    </row>
    <row r="521" spans="3:12" x14ac:dyDescent="0.4">
      <c r="C521" s="50"/>
    </row>
    <row r="522" spans="3:12" x14ac:dyDescent="0.4">
      <c r="C522" s="50"/>
    </row>
    <row r="523" spans="3:12" x14ac:dyDescent="0.4">
      <c r="C523" s="50"/>
    </row>
    <row r="524" spans="3:12" x14ac:dyDescent="0.4">
      <c r="C524" s="50"/>
    </row>
    <row r="525" spans="3:12" x14ac:dyDescent="0.4">
      <c r="C525" s="50"/>
    </row>
    <row r="526" spans="3:12" x14ac:dyDescent="0.4">
      <c r="C526" s="50"/>
    </row>
    <row r="527" spans="3:12" x14ac:dyDescent="0.4">
      <c r="C527" s="50"/>
    </row>
    <row r="528" spans="3:12" x14ac:dyDescent="0.4">
      <c r="C528" s="50"/>
    </row>
    <row r="529" spans="3:3" x14ac:dyDescent="0.4">
      <c r="C529" s="50"/>
    </row>
    <row r="530" spans="3:3" x14ac:dyDescent="0.4">
      <c r="C530" s="50"/>
    </row>
    <row r="531" spans="3:3" x14ac:dyDescent="0.4">
      <c r="C531" s="50"/>
    </row>
    <row r="532" spans="3:3" x14ac:dyDescent="0.4">
      <c r="C532" s="50"/>
    </row>
    <row r="533" spans="3:3" x14ac:dyDescent="0.4">
      <c r="C533" s="50"/>
    </row>
    <row r="534" spans="3:3" x14ac:dyDescent="0.4">
      <c r="C534" s="50"/>
    </row>
    <row r="535" spans="3:3" x14ac:dyDescent="0.4">
      <c r="C535" s="50"/>
    </row>
    <row r="536" spans="3:3" x14ac:dyDescent="0.4">
      <c r="C536" s="50"/>
    </row>
    <row r="537" spans="3:3" x14ac:dyDescent="0.4">
      <c r="C537" s="50"/>
    </row>
    <row r="538" spans="3:3" x14ac:dyDescent="0.4">
      <c r="C538" s="50"/>
    </row>
    <row r="539" spans="3:3" x14ac:dyDescent="0.4">
      <c r="C539" s="50"/>
    </row>
    <row r="540" spans="3:3" x14ac:dyDescent="0.4">
      <c r="C540" s="50"/>
    </row>
    <row r="541" spans="3:3" x14ac:dyDescent="0.4">
      <c r="C541" s="50"/>
    </row>
    <row r="542" spans="3:3" x14ac:dyDescent="0.4">
      <c r="C542" s="50"/>
    </row>
    <row r="543" spans="3:3" x14ac:dyDescent="0.4">
      <c r="C543" s="50"/>
    </row>
    <row r="544" spans="3:3" x14ac:dyDescent="0.4">
      <c r="C544" s="50"/>
    </row>
    <row r="545" spans="3:3" x14ac:dyDescent="0.4">
      <c r="C545" s="50"/>
    </row>
    <row r="546" spans="3:3" x14ac:dyDescent="0.4">
      <c r="C546" s="50"/>
    </row>
    <row r="547" spans="3:3" x14ac:dyDescent="0.4">
      <c r="C547" s="50"/>
    </row>
    <row r="548" spans="3:3" x14ac:dyDescent="0.4">
      <c r="C548" s="50"/>
    </row>
    <row r="549" spans="3:3" x14ac:dyDescent="0.4">
      <c r="C549" s="50"/>
    </row>
    <row r="550" spans="3:3" x14ac:dyDescent="0.4">
      <c r="C550" s="50"/>
    </row>
    <row r="551" spans="3:3" x14ac:dyDescent="0.4">
      <c r="C551" s="50"/>
    </row>
    <row r="552" spans="3:3" x14ac:dyDescent="0.4">
      <c r="C552" s="50"/>
    </row>
    <row r="553" spans="3:3" x14ac:dyDescent="0.4">
      <c r="C553" s="50"/>
    </row>
    <row r="554" spans="3:3" x14ac:dyDescent="0.4">
      <c r="C554" s="50"/>
    </row>
    <row r="555" spans="3:3" x14ac:dyDescent="0.4">
      <c r="C555" s="50"/>
    </row>
    <row r="556" spans="3:3" x14ac:dyDescent="0.4">
      <c r="C556" s="50"/>
    </row>
    <row r="557" spans="3:3" x14ac:dyDescent="0.4">
      <c r="C557" s="50"/>
    </row>
    <row r="558" spans="3:3" x14ac:dyDescent="0.4">
      <c r="C558" s="50"/>
    </row>
    <row r="559" spans="3:3" x14ac:dyDescent="0.4">
      <c r="C559" s="50"/>
    </row>
    <row r="560" spans="3:3" x14ac:dyDescent="0.4">
      <c r="C560" s="50"/>
    </row>
    <row r="561" spans="3:3" x14ac:dyDescent="0.4">
      <c r="C561" s="50"/>
    </row>
    <row r="562" spans="3:3" x14ac:dyDescent="0.4">
      <c r="C562" s="50"/>
    </row>
    <row r="563" spans="3:3" x14ac:dyDescent="0.4">
      <c r="C563" s="50"/>
    </row>
    <row r="564" spans="3:3" x14ac:dyDescent="0.4">
      <c r="C564" s="50"/>
    </row>
    <row r="565" spans="3:3" x14ac:dyDescent="0.4">
      <c r="C565" s="50"/>
    </row>
    <row r="566" spans="3:3" x14ac:dyDescent="0.4">
      <c r="C566" s="50"/>
    </row>
    <row r="567" spans="3:3" x14ac:dyDescent="0.4">
      <c r="C567" s="50"/>
    </row>
    <row r="568" spans="3:3" x14ac:dyDescent="0.4">
      <c r="C568" s="50"/>
    </row>
    <row r="569" spans="3:3" x14ac:dyDescent="0.4">
      <c r="C569" s="50"/>
    </row>
    <row r="570" spans="3:3" x14ac:dyDescent="0.4">
      <c r="C570" s="50"/>
    </row>
    <row r="571" spans="3:3" x14ac:dyDescent="0.4">
      <c r="C571" s="50"/>
    </row>
    <row r="572" spans="3:3" x14ac:dyDescent="0.4">
      <c r="C572" s="50"/>
    </row>
    <row r="573" spans="3:3" x14ac:dyDescent="0.4">
      <c r="C573" s="50"/>
    </row>
    <row r="574" spans="3:3" x14ac:dyDescent="0.4">
      <c r="C574" s="50"/>
    </row>
    <row r="575" spans="3:3" x14ac:dyDescent="0.4">
      <c r="C575" s="50"/>
    </row>
    <row r="576" spans="3:3" x14ac:dyDescent="0.4">
      <c r="C576" s="50"/>
    </row>
    <row r="577" spans="3:3" x14ac:dyDescent="0.4">
      <c r="C577" s="50"/>
    </row>
    <row r="578" spans="3:3" x14ac:dyDescent="0.4">
      <c r="C578" s="50"/>
    </row>
    <row r="579" spans="3:3" x14ac:dyDescent="0.4">
      <c r="C579" s="50"/>
    </row>
    <row r="580" spans="3:3" x14ac:dyDescent="0.4">
      <c r="C580" s="50"/>
    </row>
    <row r="581" spans="3:3" x14ac:dyDescent="0.4">
      <c r="C581" s="50"/>
    </row>
    <row r="582" spans="3:3" x14ac:dyDescent="0.4">
      <c r="C582" s="50"/>
    </row>
    <row r="583" spans="3:3" x14ac:dyDescent="0.4">
      <c r="C583" s="50"/>
    </row>
    <row r="584" spans="3:3" x14ac:dyDescent="0.4">
      <c r="C584" s="50"/>
    </row>
    <row r="585" spans="3:3" x14ac:dyDescent="0.4">
      <c r="C585" s="50"/>
    </row>
    <row r="586" spans="3:3" x14ac:dyDescent="0.4">
      <c r="C586" s="50"/>
    </row>
    <row r="587" spans="3:3" x14ac:dyDescent="0.4">
      <c r="C587" s="50"/>
    </row>
    <row r="588" spans="3:3" x14ac:dyDescent="0.4">
      <c r="C588" s="50"/>
    </row>
    <row r="589" spans="3:3" x14ac:dyDescent="0.4">
      <c r="C589" s="50"/>
    </row>
    <row r="590" spans="3:3" x14ac:dyDescent="0.4">
      <c r="C590" s="50"/>
    </row>
    <row r="591" spans="3:3" x14ac:dyDescent="0.4">
      <c r="C591" s="50"/>
    </row>
    <row r="592" spans="3:3" x14ac:dyDescent="0.4">
      <c r="C592" s="50"/>
    </row>
    <row r="593" spans="3:3" x14ac:dyDescent="0.4">
      <c r="C593" s="50"/>
    </row>
    <row r="594" spans="3:3" x14ac:dyDescent="0.4">
      <c r="C594" s="50"/>
    </row>
    <row r="595" spans="3:3" x14ac:dyDescent="0.4">
      <c r="C595" s="50"/>
    </row>
    <row r="596" spans="3:3" x14ac:dyDescent="0.4">
      <c r="C596" s="50"/>
    </row>
    <row r="597" spans="3:3" x14ac:dyDescent="0.4">
      <c r="C597" s="50"/>
    </row>
    <row r="598" spans="3:3" x14ac:dyDescent="0.4">
      <c r="C598" s="50"/>
    </row>
    <row r="599" spans="3:3" x14ac:dyDescent="0.4">
      <c r="C599" s="50"/>
    </row>
    <row r="600" spans="3:3" x14ac:dyDescent="0.4">
      <c r="C600" s="50"/>
    </row>
    <row r="601" spans="3:3" x14ac:dyDescent="0.4">
      <c r="C601" s="50"/>
    </row>
    <row r="602" spans="3:3" x14ac:dyDescent="0.4">
      <c r="C602" s="50"/>
    </row>
    <row r="603" spans="3:3" x14ac:dyDescent="0.4">
      <c r="C603" s="50"/>
    </row>
    <row r="604" spans="3:3" x14ac:dyDescent="0.4">
      <c r="C604" s="50"/>
    </row>
    <row r="605" spans="3:3" x14ac:dyDescent="0.4">
      <c r="C605" s="50"/>
    </row>
    <row r="606" spans="3:3" x14ac:dyDescent="0.4">
      <c r="C606" s="50"/>
    </row>
    <row r="607" spans="3:3" x14ac:dyDescent="0.4">
      <c r="C607" s="50"/>
    </row>
    <row r="608" spans="3:3" x14ac:dyDescent="0.4">
      <c r="C608" s="50"/>
    </row>
    <row r="609" spans="3:3" x14ac:dyDescent="0.4">
      <c r="C609" s="50"/>
    </row>
    <row r="610" spans="3:3" x14ac:dyDescent="0.4">
      <c r="C610" s="50"/>
    </row>
    <row r="611" spans="3:3" x14ac:dyDescent="0.4">
      <c r="C611" s="50"/>
    </row>
    <row r="612" spans="3:3" x14ac:dyDescent="0.4">
      <c r="C612" s="50"/>
    </row>
    <row r="613" spans="3:3" x14ac:dyDescent="0.4">
      <c r="C613" s="50"/>
    </row>
    <row r="614" spans="3:3" x14ac:dyDescent="0.4">
      <c r="C614" s="50"/>
    </row>
    <row r="615" spans="3:3" x14ac:dyDescent="0.4">
      <c r="C615" s="50"/>
    </row>
    <row r="616" spans="3:3" x14ac:dyDescent="0.4">
      <c r="C616" s="50"/>
    </row>
    <row r="617" spans="3:3" x14ac:dyDescent="0.4">
      <c r="C617" s="50"/>
    </row>
    <row r="618" spans="3:3" x14ac:dyDescent="0.4">
      <c r="C618" s="50"/>
    </row>
    <row r="619" spans="3:3" x14ac:dyDescent="0.4">
      <c r="C619" s="50"/>
    </row>
    <row r="620" spans="3:3" x14ac:dyDescent="0.4">
      <c r="C620" s="50"/>
    </row>
    <row r="621" spans="3:3" x14ac:dyDescent="0.4">
      <c r="C621" s="50"/>
    </row>
    <row r="622" spans="3:3" x14ac:dyDescent="0.4">
      <c r="C622" s="50"/>
    </row>
    <row r="623" spans="3:3" x14ac:dyDescent="0.4">
      <c r="C623" s="50"/>
    </row>
    <row r="624" spans="3:3" x14ac:dyDescent="0.4">
      <c r="C624" s="50"/>
    </row>
    <row r="625" spans="3:3" x14ac:dyDescent="0.4">
      <c r="C625" s="50"/>
    </row>
    <row r="626" spans="3:3" x14ac:dyDescent="0.4">
      <c r="C626" s="50"/>
    </row>
    <row r="627" spans="3:3" x14ac:dyDescent="0.4">
      <c r="C627" s="50"/>
    </row>
    <row r="628" spans="3:3" x14ac:dyDescent="0.4">
      <c r="C628" s="50"/>
    </row>
    <row r="629" spans="3:3" x14ac:dyDescent="0.4">
      <c r="C629" s="50"/>
    </row>
    <row r="630" spans="3:3" x14ac:dyDescent="0.4">
      <c r="C630" s="50"/>
    </row>
    <row r="631" spans="3:3" x14ac:dyDescent="0.4">
      <c r="C631" s="50"/>
    </row>
    <row r="632" spans="3:3" x14ac:dyDescent="0.4">
      <c r="C632" s="50"/>
    </row>
    <row r="633" spans="3:3" x14ac:dyDescent="0.4">
      <c r="C633" s="50"/>
    </row>
    <row r="634" spans="3:3" x14ac:dyDescent="0.4">
      <c r="C634" s="50"/>
    </row>
    <row r="635" spans="3:3" x14ac:dyDescent="0.4">
      <c r="C635" s="50"/>
    </row>
    <row r="636" spans="3:3" x14ac:dyDescent="0.4">
      <c r="C636" s="50"/>
    </row>
    <row r="637" spans="3:3" x14ac:dyDescent="0.4">
      <c r="C637" s="50"/>
    </row>
    <row r="638" spans="3:3" x14ac:dyDescent="0.4">
      <c r="C638" s="50"/>
    </row>
    <row r="639" spans="3:3" x14ac:dyDescent="0.4">
      <c r="C639" s="50"/>
    </row>
    <row r="640" spans="3:3" x14ac:dyDescent="0.4">
      <c r="C640" s="50"/>
    </row>
    <row r="641" spans="3:3" x14ac:dyDescent="0.4">
      <c r="C641" s="50"/>
    </row>
    <row r="642" spans="3:3" x14ac:dyDescent="0.4">
      <c r="C642" s="50"/>
    </row>
    <row r="643" spans="3:3" x14ac:dyDescent="0.4">
      <c r="C643" s="50"/>
    </row>
    <row r="644" spans="3:3" x14ac:dyDescent="0.4">
      <c r="C644" s="50"/>
    </row>
    <row r="645" spans="3:3" x14ac:dyDescent="0.4">
      <c r="C645" s="50"/>
    </row>
    <row r="646" spans="3:3" x14ac:dyDescent="0.4">
      <c r="C646" s="50"/>
    </row>
    <row r="647" spans="3:3" x14ac:dyDescent="0.4">
      <c r="C647" s="50"/>
    </row>
    <row r="648" spans="3:3" x14ac:dyDescent="0.4">
      <c r="C648" s="50"/>
    </row>
    <row r="649" spans="3:3" x14ac:dyDescent="0.4">
      <c r="C649" s="50"/>
    </row>
    <row r="650" spans="3:3" x14ac:dyDescent="0.4">
      <c r="C650" s="50"/>
    </row>
    <row r="651" spans="3:3" x14ac:dyDescent="0.4">
      <c r="C651" s="50"/>
    </row>
    <row r="652" spans="3:3" x14ac:dyDescent="0.4">
      <c r="C652" s="50"/>
    </row>
    <row r="653" spans="3:3" x14ac:dyDescent="0.4">
      <c r="C653" s="50"/>
    </row>
    <row r="654" spans="3:3" x14ac:dyDescent="0.4">
      <c r="C654" s="50"/>
    </row>
    <row r="655" spans="3:3" x14ac:dyDescent="0.4">
      <c r="C655" s="50"/>
    </row>
    <row r="656" spans="3:3" x14ac:dyDescent="0.4">
      <c r="C656" s="50"/>
    </row>
    <row r="657" spans="3:3" x14ac:dyDescent="0.4">
      <c r="C657" s="50"/>
    </row>
    <row r="658" spans="3:3" x14ac:dyDescent="0.4">
      <c r="C658" s="50"/>
    </row>
    <row r="659" spans="3:3" x14ac:dyDescent="0.4">
      <c r="C659" s="50"/>
    </row>
    <row r="660" spans="3:3" x14ac:dyDescent="0.4">
      <c r="C660" s="50"/>
    </row>
    <row r="661" spans="3:3" x14ac:dyDescent="0.4">
      <c r="C661" s="50"/>
    </row>
    <row r="662" spans="3:3" x14ac:dyDescent="0.4">
      <c r="C662" s="50"/>
    </row>
    <row r="663" spans="3:3" x14ac:dyDescent="0.4">
      <c r="C663" s="50"/>
    </row>
    <row r="664" spans="3:3" x14ac:dyDescent="0.4">
      <c r="C664" s="50"/>
    </row>
    <row r="665" spans="3:3" x14ac:dyDescent="0.4">
      <c r="C665" s="50"/>
    </row>
    <row r="666" spans="3:3" x14ac:dyDescent="0.4">
      <c r="C666" s="50"/>
    </row>
    <row r="667" spans="3:3" x14ac:dyDescent="0.4">
      <c r="C667" s="50"/>
    </row>
    <row r="668" spans="3:3" x14ac:dyDescent="0.4">
      <c r="C668" s="50"/>
    </row>
    <row r="669" spans="3:3" x14ac:dyDescent="0.4">
      <c r="C669" s="50"/>
    </row>
    <row r="670" spans="3:3" x14ac:dyDescent="0.4">
      <c r="C670" s="50"/>
    </row>
    <row r="671" spans="3:3" x14ac:dyDescent="0.4">
      <c r="C671" s="50"/>
    </row>
    <row r="672" spans="3:3" x14ac:dyDescent="0.4">
      <c r="C672" s="50"/>
    </row>
    <row r="673" spans="3:3" x14ac:dyDescent="0.4">
      <c r="C673" s="50"/>
    </row>
    <row r="674" spans="3:3" x14ac:dyDescent="0.4">
      <c r="C674" s="50"/>
    </row>
    <row r="675" spans="3:3" x14ac:dyDescent="0.4">
      <c r="C675" s="50"/>
    </row>
    <row r="676" spans="3:3" x14ac:dyDescent="0.4">
      <c r="C676" s="50"/>
    </row>
    <row r="677" spans="3:3" x14ac:dyDescent="0.4">
      <c r="C677" s="50"/>
    </row>
    <row r="678" spans="3:3" x14ac:dyDescent="0.4">
      <c r="C678" s="50"/>
    </row>
    <row r="679" spans="3:3" x14ac:dyDescent="0.4">
      <c r="C679" s="50"/>
    </row>
    <row r="680" spans="3:3" x14ac:dyDescent="0.4">
      <c r="C680" s="50"/>
    </row>
    <row r="681" spans="3:3" x14ac:dyDescent="0.4">
      <c r="C681" s="50"/>
    </row>
    <row r="682" spans="3:3" x14ac:dyDescent="0.4">
      <c r="C682" s="50"/>
    </row>
    <row r="683" spans="3:3" x14ac:dyDescent="0.4">
      <c r="C683" s="50"/>
    </row>
    <row r="684" spans="3:3" x14ac:dyDescent="0.4">
      <c r="C684" s="50"/>
    </row>
    <row r="685" spans="3:3" x14ac:dyDescent="0.4">
      <c r="C685" s="50"/>
    </row>
    <row r="686" spans="3:3" x14ac:dyDescent="0.4">
      <c r="C686" s="50"/>
    </row>
    <row r="687" spans="3:3" x14ac:dyDescent="0.4">
      <c r="C687" s="50"/>
    </row>
    <row r="688" spans="3:3" x14ac:dyDescent="0.4">
      <c r="C688" s="50"/>
    </row>
    <row r="689" spans="3:3" x14ac:dyDescent="0.4">
      <c r="C689" s="50"/>
    </row>
    <row r="690" spans="3:3" x14ac:dyDescent="0.4">
      <c r="C690" s="50"/>
    </row>
    <row r="691" spans="3:3" x14ac:dyDescent="0.4">
      <c r="C691" s="50"/>
    </row>
    <row r="692" spans="3:3" x14ac:dyDescent="0.4">
      <c r="C692" s="50"/>
    </row>
    <row r="693" spans="3:3" x14ac:dyDescent="0.4">
      <c r="C693" s="50"/>
    </row>
    <row r="694" spans="3:3" x14ac:dyDescent="0.4">
      <c r="C694" s="50"/>
    </row>
    <row r="695" spans="3:3" x14ac:dyDescent="0.4">
      <c r="C695" s="50"/>
    </row>
    <row r="696" spans="3:3" x14ac:dyDescent="0.4">
      <c r="C696" s="50"/>
    </row>
    <row r="697" spans="3:3" x14ac:dyDescent="0.4">
      <c r="C697" s="50"/>
    </row>
    <row r="698" spans="3:3" x14ac:dyDescent="0.4">
      <c r="C698" s="50"/>
    </row>
    <row r="699" spans="3:3" x14ac:dyDescent="0.4">
      <c r="C699" s="50"/>
    </row>
    <row r="700" spans="3:3" x14ac:dyDescent="0.4">
      <c r="C700" s="50"/>
    </row>
    <row r="701" spans="3:3" x14ac:dyDescent="0.4">
      <c r="C701" s="50"/>
    </row>
    <row r="702" spans="3:3" x14ac:dyDescent="0.4">
      <c r="C702" s="50"/>
    </row>
    <row r="703" spans="3:3" x14ac:dyDescent="0.4">
      <c r="C703" s="50"/>
    </row>
    <row r="704" spans="3:3" x14ac:dyDescent="0.4">
      <c r="C704" s="50"/>
    </row>
    <row r="705" spans="3:3" x14ac:dyDescent="0.4">
      <c r="C705" s="50"/>
    </row>
    <row r="706" spans="3:3" x14ac:dyDescent="0.4">
      <c r="C706" s="50"/>
    </row>
    <row r="707" spans="3:3" x14ac:dyDescent="0.4">
      <c r="C707" s="50"/>
    </row>
    <row r="708" spans="3:3" x14ac:dyDescent="0.4">
      <c r="C708" s="50"/>
    </row>
    <row r="709" spans="3:3" x14ac:dyDescent="0.4">
      <c r="C709" s="50"/>
    </row>
    <row r="710" spans="3:3" x14ac:dyDescent="0.4">
      <c r="C710" s="50"/>
    </row>
    <row r="711" spans="3:3" x14ac:dyDescent="0.4">
      <c r="C711" s="50"/>
    </row>
    <row r="712" spans="3:3" x14ac:dyDescent="0.4">
      <c r="C712" s="50"/>
    </row>
    <row r="713" spans="3:3" x14ac:dyDescent="0.4">
      <c r="C713" s="50"/>
    </row>
    <row r="714" spans="3:3" x14ac:dyDescent="0.4">
      <c r="C714" s="50"/>
    </row>
    <row r="715" spans="3:3" x14ac:dyDescent="0.4">
      <c r="C715" s="50"/>
    </row>
    <row r="716" spans="3:3" x14ac:dyDescent="0.4">
      <c r="C716" s="50"/>
    </row>
    <row r="717" spans="3:3" x14ac:dyDescent="0.4">
      <c r="C717" s="50"/>
    </row>
    <row r="718" spans="3:3" x14ac:dyDescent="0.4">
      <c r="C718" s="50"/>
    </row>
    <row r="719" spans="3:3" x14ac:dyDescent="0.4">
      <c r="C719" s="50"/>
    </row>
    <row r="720" spans="3:3" x14ac:dyDescent="0.4">
      <c r="C720" s="50"/>
    </row>
    <row r="721" spans="3:3" x14ac:dyDescent="0.4">
      <c r="C721" s="50"/>
    </row>
    <row r="722" spans="3:3" x14ac:dyDescent="0.4">
      <c r="C722" s="50"/>
    </row>
    <row r="723" spans="3:3" x14ac:dyDescent="0.4">
      <c r="C723" s="50"/>
    </row>
    <row r="724" spans="3:3" x14ac:dyDescent="0.4">
      <c r="C724" s="50"/>
    </row>
    <row r="725" spans="3:3" x14ac:dyDescent="0.4">
      <c r="C725" s="50"/>
    </row>
    <row r="726" spans="3:3" x14ac:dyDescent="0.4">
      <c r="C726" s="50"/>
    </row>
    <row r="727" spans="3:3" x14ac:dyDescent="0.4">
      <c r="C727" s="50"/>
    </row>
    <row r="728" spans="3:3" x14ac:dyDescent="0.4">
      <c r="C728" s="50"/>
    </row>
    <row r="729" spans="3:3" x14ac:dyDescent="0.4">
      <c r="C729" s="50"/>
    </row>
    <row r="730" spans="3:3" x14ac:dyDescent="0.4">
      <c r="C730" s="50"/>
    </row>
    <row r="731" spans="3:3" x14ac:dyDescent="0.4">
      <c r="C731" s="50"/>
    </row>
    <row r="732" spans="3:3" x14ac:dyDescent="0.4">
      <c r="C732" s="50"/>
    </row>
    <row r="733" spans="3:3" x14ac:dyDescent="0.4">
      <c r="C733" s="50"/>
    </row>
    <row r="734" spans="3:3" x14ac:dyDescent="0.4">
      <c r="C734" s="50"/>
    </row>
    <row r="735" spans="3:3" x14ac:dyDescent="0.4">
      <c r="C735" s="50"/>
    </row>
    <row r="736" spans="3:3" x14ac:dyDescent="0.4">
      <c r="C736" s="50"/>
    </row>
    <row r="737" spans="3:3" x14ac:dyDescent="0.4">
      <c r="C737" s="50"/>
    </row>
    <row r="738" spans="3:3" x14ac:dyDescent="0.4">
      <c r="C738" s="50"/>
    </row>
    <row r="739" spans="3:3" x14ac:dyDescent="0.4">
      <c r="C739" s="50"/>
    </row>
    <row r="740" spans="3:3" x14ac:dyDescent="0.4">
      <c r="C740" s="50"/>
    </row>
    <row r="741" spans="3:3" x14ac:dyDescent="0.4">
      <c r="C741" s="50"/>
    </row>
    <row r="742" spans="3:3" x14ac:dyDescent="0.4">
      <c r="C742" s="50"/>
    </row>
    <row r="743" spans="3:3" x14ac:dyDescent="0.4">
      <c r="C743" s="50"/>
    </row>
    <row r="744" spans="3:3" x14ac:dyDescent="0.4">
      <c r="C744" s="50"/>
    </row>
    <row r="745" spans="3:3" x14ac:dyDescent="0.4">
      <c r="C745" s="50"/>
    </row>
    <row r="746" spans="3:3" x14ac:dyDescent="0.4">
      <c r="C746" s="50"/>
    </row>
    <row r="747" spans="3:3" x14ac:dyDescent="0.4">
      <c r="C747" s="50"/>
    </row>
    <row r="748" spans="3:3" x14ac:dyDescent="0.4">
      <c r="C748" s="50"/>
    </row>
    <row r="749" spans="3:3" x14ac:dyDescent="0.4">
      <c r="C749" s="50"/>
    </row>
    <row r="750" spans="3:3" x14ac:dyDescent="0.4">
      <c r="C750" s="50"/>
    </row>
    <row r="751" spans="3:3" x14ac:dyDescent="0.4">
      <c r="C751" s="50"/>
    </row>
    <row r="752" spans="3:3" x14ac:dyDescent="0.4">
      <c r="C752" s="50"/>
    </row>
    <row r="753" spans="3:3" x14ac:dyDescent="0.4">
      <c r="C753" s="50"/>
    </row>
    <row r="754" spans="3:3" x14ac:dyDescent="0.4">
      <c r="C754" s="50"/>
    </row>
    <row r="755" spans="3:3" x14ac:dyDescent="0.4">
      <c r="C755" s="50"/>
    </row>
    <row r="756" spans="3:3" x14ac:dyDescent="0.4">
      <c r="C756" s="50"/>
    </row>
    <row r="757" spans="3:3" x14ac:dyDescent="0.4">
      <c r="C757" s="50"/>
    </row>
    <row r="758" spans="3:3" x14ac:dyDescent="0.4">
      <c r="C758" s="50"/>
    </row>
    <row r="759" spans="3:3" x14ac:dyDescent="0.4">
      <c r="C759" s="50"/>
    </row>
    <row r="760" spans="3:3" x14ac:dyDescent="0.4">
      <c r="C760" s="50"/>
    </row>
    <row r="761" spans="3:3" x14ac:dyDescent="0.4">
      <c r="C761" s="50"/>
    </row>
    <row r="762" spans="3:3" x14ac:dyDescent="0.4">
      <c r="C762" s="50"/>
    </row>
    <row r="763" spans="3:3" x14ac:dyDescent="0.4">
      <c r="C763" s="50"/>
    </row>
    <row r="764" spans="3:3" x14ac:dyDescent="0.4">
      <c r="C764" s="50"/>
    </row>
    <row r="765" spans="3:3" x14ac:dyDescent="0.4">
      <c r="C765" s="50"/>
    </row>
    <row r="766" spans="3:3" x14ac:dyDescent="0.4">
      <c r="C766" s="50"/>
    </row>
    <row r="767" spans="3:3" x14ac:dyDescent="0.4">
      <c r="C767" s="50"/>
    </row>
    <row r="768" spans="3:3" x14ac:dyDescent="0.4">
      <c r="C768" s="50"/>
    </row>
    <row r="769" spans="3:3" x14ac:dyDescent="0.4">
      <c r="C769" s="50"/>
    </row>
    <row r="770" spans="3:3" x14ac:dyDescent="0.4">
      <c r="C770" s="50"/>
    </row>
    <row r="771" spans="3:3" x14ac:dyDescent="0.4">
      <c r="C771" s="50"/>
    </row>
    <row r="772" spans="3:3" x14ac:dyDescent="0.4">
      <c r="C772" s="50"/>
    </row>
    <row r="773" spans="3:3" x14ac:dyDescent="0.4">
      <c r="C773" s="50"/>
    </row>
    <row r="774" spans="3:3" x14ac:dyDescent="0.4">
      <c r="C774" s="50"/>
    </row>
    <row r="775" spans="3:3" x14ac:dyDescent="0.4">
      <c r="C775" s="50"/>
    </row>
    <row r="776" spans="3:3" x14ac:dyDescent="0.4">
      <c r="C776" s="50"/>
    </row>
    <row r="777" spans="3:3" x14ac:dyDescent="0.4">
      <c r="C777" s="50"/>
    </row>
    <row r="778" spans="3:3" x14ac:dyDescent="0.4">
      <c r="C778" s="50"/>
    </row>
    <row r="779" spans="3:3" x14ac:dyDescent="0.4">
      <c r="C779" s="50"/>
    </row>
    <row r="780" spans="3:3" x14ac:dyDescent="0.4">
      <c r="C780" s="50"/>
    </row>
    <row r="781" spans="3:3" x14ac:dyDescent="0.4">
      <c r="C781" s="50"/>
    </row>
    <row r="782" spans="3:3" x14ac:dyDescent="0.4">
      <c r="C782" s="50"/>
    </row>
    <row r="783" spans="3:3" x14ac:dyDescent="0.4">
      <c r="C783" s="50"/>
    </row>
    <row r="784" spans="3:3" x14ac:dyDescent="0.4">
      <c r="C784" s="50"/>
    </row>
    <row r="785" spans="3:3" x14ac:dyDescent="0.4">
      <c r="C785" s="50"/>
    </row>
    <row r="786" spans="3:3" x14ac:dyDescent="0.4">
      <c r="C786" s="50"/>
    </row>
    <row r="787" spans="3:3" x14ac:dyDescent="0.4">
      <c r="C787" s="50"/>
    </row>
    <row r="788" spans="3:3" x14ac:dyDescent="0.4">
      <c r="C788" s="50"/>
    </row>
    <row r="789" spans="3:3" x14ac:dyDescent="0.4">
      <c r="C789" s="50"/>
    </row>
    <row r="790" spans="3:3" x14ac:dyDescent="0.4">
      <c r="C790" s="50"/>
    </row>
    <row r="791" spans="3:3" x14ac:dyDescent="0.4">
      <c r="C791" s="50"/>
    </row>
    <row r="792" spans="3:3" x14ac:dyDescent="0.4">
      <c r="C792" s="50"/>
    </row>
    <row r="793" spans="3:3" x14ac:dyDescent="0.4">
      <c r="C793" s="50"/>
    </row>
    <row r="794" spans="3:3" x14ac:dyDescent="0.4">
      <c r="C794" s="50"/>
    </row>
    <row r="795" spans="3:3" x14ac:dyDescent="0.4">
      <c r="C795" s="50"/>
    </row>
    <row r="796" spans="3:3" x14ac:dyDescent="0.4">
      <c r="C796" s="50"/>
    </row>
    <row r="797" spans="3:3" x14ac:dyDescent="0.4">
      <c r="C797" s="50"/>
    </row>
    <row r="798" spans="3:3" x14ac:dyDescent="0.4">
      <c r="C798" s="50"/>
    </row>
    <row r="799" spans="3:3" x14ac:dyDescent="0.4">
      <c r="C799" s="50"/>
    </row>
    <row r="800" spans="3:3" x14ac:dyDescent="0.4">
      <c r="C800" s="50"/>
    </row>
    <row r="801" spans="3:3" x14ac:dyDescent="0.4">
      <c r="C801" s="50"/>
    </row>
    <row r="802" spans="3:3" x14ac:dyDescent="0.4">
      <c r="C802" s="50"/>
    </row>
    <row r="803" spans="3:3" x14ac:dyDescent="0.4">
      <c r="C803" s="50"/>
    </row>
    <row r="804" spans="3:3" x14ac:dyDescent="0.4">
      <c r="C804" s="50"/>
    </row>
    <row r="805" spans="3:3" x14ac:dyDescent="0.4">
      <c r="C805" s="50"/>
    </row>
    <row r="806" spans="3:3" x14ac:dyDescent="0.4">
      <c r="C806" s="50"/>
    </row>
    <row r="807" spans="3:3" x14ac:dyDescent="0.4">
      <c r="C807" s="50"/>
    </row>
    <row r="808" spans="3:3" x14ac:dyDescent="0.4">
      <c r="C808" s="50"/>
    </row>
    <row r="809" spans="3:3" x14ac:dyDescent="0.4">
      <c r="C809" s="50"/>
    </row>
    <row r="810" spans="3:3" x14ac:dyDescent="0.4">
      <c r="C810" s="50"/>
    </row>
    <row r="811" spans="3:3" x14ac:dyDescent="0.4">
      <c r="C811" s="50"/>
    </row>
    <row r="812" spans="3:3" x14ac:dyDescent="0.4">
      <c r="C812" s="50"/>
    </row>
    <row r="813" spans="3:3" x14ac:dyDescent="0.4">
      <c r="C813" s="50"/>
    </row>
    <row r="814" spans="3:3" x14ac:dyDescent="0.4">
      <c r="C814" s="50"/>
    </row>
    <row r="815" spans="3:3" x14ac:dyDescent="0.4">
      <c r="C815" s="50"/>
    </row>
    <row r="816" spans="3:3" x14ac:dyDescent="0.4">
      <c r="C816" s="50"/>
    </row>
    <row r="817" spans="3:3" x14ac:dyDescent="0.4">
      <c r="C817" s="50"/>
    </row>
    <row r="818" spans="3:3" x14ac:dyDescent="0.4">
      <c r="C818" s="50"/>
    </row>
    <row r="819" spans="3:3" x14ac:dyDescent="0.4">
      <c r="C819" s="50"/>
    </row>
    <row r="820" spans="3:3" x14ac:dyDescent="0.4">
      <c r="C820" s="50"/>
    </row>
    <row r="821" spans="3:3" x14ac:dyDescent="0.4">
      <c r="C821" s="50"/>
    </row>
    <row r="822" spans="3:3" x14ac:dyDescent="0.4">
      <c r="C822" s="50"/>
    </row>
    <row r="823" spans="3:3" x14ac:dyDescent="0.4">
      <c r="C823" s="50"/>
    </row>
    <row r="824" spans="3:3" x14ac:dyDescent="0.4">
      <c r="C824" s="50"/>
    </row>
    <row r="825" spans="3:3" x14ac:dyDescent="0.4">
      <c r="C825" s="50"/>
    </row>
    <row r="826" spans="3:3" x14ac:dyDescent="0.4">
      <c r="C826" s="50"/>
    </row>
    <row r="827" spans="3:3" x14ac:dyDescent="0.4">
      <c r="C827" s="50"/>
    </row>
    <row r="828" spans="3:3" x14ac:dyDescent="0.4">
      <c r="C828" s="50"/>
    </row>
    <row r="829" spans="3:3" x14ac:dyDescent="0.4">
      <c r="C829" s="50"/>
    </row>
    <row r="830" spans="3:3" x14ac:dyDescent="0.4">
      <c r="C830" s="50"/>
    </row>
    <row r="831" spans="3:3" x14ac:dyDescent="0.4">
      <c r="C831" s="50"/>
    </row>
    <row r="832" spans="3:3" x14ac:dyDescent="0.4">
      <c r="C832" s="50"/>
    </row>
    <row r="833" spans="3:3" x14ac:dyDescent="0.4">
      <c r="C833" s="50"/>
    </row>
    <row r="834" spans="3:3" x14ac:dyDescent="0.4">
      <c r="C834" s="50"/>
    </row>
    <row r="835" spans="3:3" x14ac:dyDescent="0.4">
      <c r="C835" s="50"/>
    </row>
    <row r="836" spans="3:3" x14ac:dyDescent="0.4">
      <c r="C836" s="50"/>
    </row>
    <row r="837" spans="3:3" x14ac:dyDescent="0.4">
      <c r="C837" s="50"/>
    </row>
    <row r="838" spans="3:3" x14ac:dyDescent="0.4">
      <c r="C838" s="50"/>
    </row>
    <row r="839" spans="3:3" x14ac:dyDescent="0.4">
      <c r="C839" s="50"/>
    </row>
    <row r="840" spans="3:3" x14ac:dyDescent="0.4">
      <c r="C840" s="50"/>
    </row>
    <row r="841" spans="3:3" x14ac:dyDescent="0.4">
      <c r="C841" s="50"/>
    </row>
    <row r="842" spans="3:3" x14ac:dyDescent="0.4">
      <c r="C842" s="50"/>
    </row>
    <row r="843" spans="3:3" x14ac:dyDescent="0.4">
      <c r="C843" s="50"/>
    </row>
    <row r="844" spans="3:3" x14ac:dyDescent="0.4">
      <c r="C844" s="50"/>
    </row>
    <row r="845" spans="3:3" x14ac:dyDescent="0.4">
      <c r="C845" s="50"/>
    </row>
    <row r="846" spans="3:3" x14ac:dyDescent="0.4">
      <c r="C846" s="50"/>
    </row>
    <row r="847" spans="3:3" x14ac:dyDescent="0.4">
      <c r="C847" s="50"/>
    </row>
    <row r="848" spans="3:3" x14ac:dyDescent="0.4">
      <c r="C848" s="50"/>
    </row>
    <row r="849" spans="3:3" x14ac:dyDescent="0.4">
      <c r="C849" s="50"/>
    </row>
    <row r="850" spans="3:3" x14ac:dyDescent="0.4">
      <c r="C850" s="50"/>
    </row>
    <row r="851" spans="3:3" x14ac:dyDescent="0.4">
      <c r="C851" s="50"/>
    </row>
    <row r="852" spans="3:3" x14ac:dyDescent="0.4">
      <c r="C852" s="50"/>
    </row>
    <row r="853" spans="3:3" x14ac:dyDescent="0.4">
      <c r="C853" s="50"/>
    </row>
    <row r="854" spans="3:3" x14ac:dyDescent="0.4">
      <c r="C854" s="50"/>
    </row>
    <row r="855" spans="3:3" x14ac:dyDescent="0.4">
      <c r="C855" s="50"/>
    </row>
    <row r="856" spans="3:3" x14ac:dyDescent="0.4">
      <c r="C856" s="50"/>
    </row>
    <row r="857" spans="3:3" x14ac:dyDescent="0.4">
      <c r="C857" s="50"/>
    </row>
    <row r="858" spans="3:3" x14ac:dyDescent="0.4">
      <c r="C858" s="50"/>
    </row>
    <row r="859" spans="3:3" x14ac:dyDescent="0.4">
      <c r="C859" s="50"/>
    </row>
    <row r="860" spans="3:3" x14ac:dyDescent="0.4">
      <c r="C860" s="50"/>
    </row>
    <row r="861" spans="3:3" x14ac:dyDescent="0.4">
      <c r="C861" s="50"/>
    </row>
    <row r="862" spans="3:3" x14ac:dyDescent="0.4">
      <c r="C862" s="50"/>
    </row>
    <row r="863" spans="3:3" x14ac:dyDescent="0.4">
      <c r="C863" s="50"/>
    </row>
    <row r="864" spans="3:3" x14ac:dyDescent="0.4">
      <c r="C864" s="50"/>
    </row>
    <row r="865" spans="3:3" x14ac:dyDescent="0.4">
      <c r="C865" s="50"/>
    </row>
    <row r="866" spans="3:3" x14ac:dyDescent="0.4">
      <c r="C866" s="50"/>
    </row>
    <row r="867" spans="3:3" x14ac:dyDescent="0.4">
      <c r="C867" s="50"/>
    </row>
    <row r="868" spans="3:3" x14ac:dyDescent="0.4">
      <c r="C868" s="50"/>
    </row>
    <row r="869" spans="3:3" x14ac:dyDescent="0.4">
      <c r="C869" s="50"/>
    </row>
    <row r="870" spans="3:3" x14ac:dyDescent="0.4">
      <c r="C870" s="50"/>
    </row>
    <row r="871" spans="3:3" x14ac:dyDescent="0.4">
      <c r="C871" s="50"/>
    </row>
    <row r="872" spans="3:3" x14ac:dyDescent="0.4">
      <c r="C872" s="50"/>
    </row>
    <row r="873" spans="3:3" x14ac:dyDescent="0.4">
      <c r="C873" s="50"/>
    </row>
    <row r="874" spans="3:3" x14ac:dyDescent="0.4">
      <c r="C874" s="50"/>
    </row>
    <row r="875" spans="3:3" x14ac:dyDescent="0.4">
      <c r="C875" s="50"/>
    </row>
    <row r="876" spans="3:3" x14ac:dyDescent="0.4">
      <c r="C876" s="50"/>
    </row>
    <row r="877" spans="3:3" x14ac:dyDescent="0.4">
      <c r="C877" s="50"/>
    </row>
    <row r="878" spans="3:3" x14ac:dyDescent="0.4">
      <c r="C878" s="50"/>
    </row>
    <row r="879" spans="3:3" x14ac:dyDescent="0.4">
      <c r="C879" s="50"/>
    </row>
    <row r="880" spans="3:3" x14ac:dyDescent="0.4">
      <c r="C880" s="50"/>
    </row>
    <row r="881" spans="3:3" x14ac:dyDescent="0.4">
      <c r="C881" s="50"/>
    </row>
    <row r="882" spans="3:3" x14ac:dyDescent="0.4">
      <c r="C882" s="50"/>
    </row>
    <row r="883" spans="3:3" x14ac:dyDescent="0.4">
      <c r="C883" s="50"/>
    </row>
    <row r="884" spans="3:3" x14ac:dyDescent="0.4">
      <c r="C884" s="50"/>
    </row>
    <row r="885" spans="3:3" x14ac:dyDescent="0.4">
      <c r="C885" s="50"/>
    </row>
    <row r="886" spans="3:3" x14ac:dyDescent="0.4">
      <c r="C886" s="50"/>
    </row>
    <row r="887" spans="3:3" x14ac:dyDescent="0.4">
      <c r="C887" s="50"/>
    </row>
    <row r="888" spans="3:3" x14ac:dyDescent="0.4">
      <c r="C888" s="50"/>
    </row>
    <row r="889" spans="3:3" x14ac:dyDescent="0.4">
      <c r="C889" s="50"/>
    </row>
    <row r="890" spans="3:3" x14ac:dyDescent="0.4">
      <c r="C890" s="50"/>
    </row>
    <row r="891" spans="3:3" x14ac:dyDescent="0.4">
      <c r="C891" s="50"/>
    </row>
    <row r="892" spans="3:3" x14ac:dyDescent="0.4">
      <c r="C892" s="50"/>
    </row>
    <row r="893" spans="3:3" x14ac:dyDescent="0.4">
      <c r="C893" s="50"/>
    </row>
    <row r="894" spans="3:3" x14ac:dyDescent="0.4">
      <c r="C894" s="50"/>
    </row>
    <row r="895" spans="3:3" x14ac:dyDescent="0.4">
      <c r="C895" s="50"/>
    </row>
    <row r="896" spans="3:3" x14ac:dyDescent="0.4">
      <c r="C896" s="50"/>
    </row>
    <row r="897" spans="3:3" x14ac:dyDescent="0.4">
      <c r="C897" s="50"/>
    </row>
    <row r="898" spans="3:3" x14ac:dyDescent="0.4">
      <c r="C898" s="50"/>
    </row>
    <row r="899" spans="3:3" x14ac:dyDescent="0.4">
      <c r="C899" s="50"/>
    </row>
    <row r="900" spans="3:3" x14ac:dyDescent="0.4">
      <c r="C900" s="50"/>
    </row>
    <row r="901" spans="3:3" x14ac:dyDescent="0.4">
      <c r="C901" s="50"/>
    </row>
    <row r="902" spans="3:3" x14ac:dyDescent="0.4">
      <c r="C902" s="50"/>
    </row>
    <row r="903" spans="3:3" x14ac:dyDescent="0.4">
      <c r="C903" s="50"/>
    </row>
    <row r="904" spans="3:3" x14ac:dyDescent="0.4">
      <c r="C904" s="50"/>
    </row>
    <row r="905" spans="3:3" x14ac:dyDescent="0.4">
      <c r="C905" s="50"/>
    </row>
    <row r="906" spans="3:3" x14ac:dyDescent="0.4">
      <c r="C906" s="50"/>
    </row>
    <row r="907" spans="3:3" x14ac:dyDescent="0.4">
      <c r="C907" s="50"/>
    </row>
    <row r="908" spans="3:3" x14ac:dyDescent="0.4">
      <c r="C908" s="50"/>
    </row>
    <row r="909" spans="3:3" x14ac:dyDescent="0.4">
      <c r="C909" s="50"/>
    </row>
    <row r="910" spans="3:3" x14ac:dyDescent="0.4">
      <c r="C910" s="50"/>
    </row>
    <row r="911" spans="3:3" x14ac:dyDescent="0.4">
      <c r="C911" s="50"/>
    </row>
    <row r="912" spans="3:3" x14ac:dyDescent="0.4">
      <c r="C912" s="50"/>
    </row>
    <row r="913" spans="3:3" x14ac:dyDescent="0.4">
      <c r="C913" s="50"/>
    </row>
    <row r="914" spans="3:3" x14ac:dyDescent="0.4">
      <c r="C914" s="50"/>
    </row>
    <row r="915" spans="3:3" x14ac:dyDescent="0.4">
      <c r="C915" s="50"/>
    </row>
    <row r="916" spans="3:3" x14ac:dyDescent="0.4">
      <c r="C916" s="50"/>
    </row>
    <row r="917" spans="3:3" x14ac:dyDescent="0.4">
      <c r="C917" s="50"/>
    </row>
    <row r="918" spans="3:3" x14ac:dyDescent="0.4">
      <c r="C918" s="50"/>
    </row>
    <row r="919" spans="3:3" x14ac:dyDescent="0.4">
      <c r="C919" s="50"/>
    </row>
    <row r="920" spans="3:3" x14ac:dyDescent="0.4">
      <c r="C920" s="50"/>
    </row>
    <row r="921" spans="3:3" x14ac:dyDescent="0.4">
      <c r="C921" s="50"/>
    </row>
    <row r="922" spans="3:3" x14ac:dyDescent="0.4">
      <c r="C922" s="50"/>
    </row>
    <row r="923" spans="3:3" x14ac:dyDescent="0.4">
      <c r="C923" s="50"/>
    </row>
    <row r="924" spans="3:3" x14ac:dyDescent="0.4">
      <c r="C924" s="50"/>
    </row>
    <row r="925" spans="3:3" x14ac:dyDescent="0.4">
      <c r="C925" s="50"/>
    </row>
    <row r="926" spans="3:3" x14ac:dyDescent="0.4">
      <c r="C926" s="50"/>
    </row>
    <row r="927" spans="3:3" x14ac:dyDescent="0.4">
      <c r="C927" s="50"/>
    </row>
    <row r="928" spans="3:3" x14ac:dyDescent="0.4">
      <c r="C928" s="50"/>
    </row>
    <row r="929" spans="3:3" x14ac:dyDescent="0.4">
      <c r="C929" s="50"/>
    </row>
    <row r="930" spans="3:3" x14ac:dyDescent="0.4">
      <c r="C930" s="50"/>
    </row>
    <row r="931" spans="3:3" x14ac:dyDescent="0.4">
      <c r="C931" s="50"/>
    </row>
    <row r="932" spans="3:3" x14ac:dyDescent="0.4">
      <c r="C932" s="50"/>
    </row>
    <row r="933" spans="3:3" x14ac:dyDescent="0.4">
      <c r="C933" s="50"/>
    </row>
    <row r="934" spans="3:3" x14ac:dyDescent="0.4">
      <c r="C934" s="50"/>
    </row>
    <row r="935" spans="3:3" x14ac:dyDescent="0.4">
      <c r="C935" s="50"/>
    </row>
    <row r="936" spans="3:3" x14ac:dyDescent="0.4">
      <c r="C936" s="50"/>
    </row>
    <row r="937" spans="3:3" x14ac:dyDescent="0.4">
      <c r="C937" s="50"/>
    </row>
    <row r="938" spans="3:3" x14ac:dyDescent="0.4">
      <c r="C938" s="50"/>
    </row>
    <row r="939" spans="3:3" x14ac:dyDescent="0.4">
      <c r="C939" s="50"/>
    </row>
    <row r="940" spans="3:3" x14ac:dyDescent="0.4">
      <c r="C940" s="50"/>
    </row>
    <row r="941" spans="3:3" x14ac:dyDescent="0.4">
      <c r="C941" s="50"/>
    </row>
    <row r="942" spans="3:3" x14ac:dyDescent="0.4">
      <c r="C942" s="50"/>
    </row>
    <row r="943" spans="3:3" x14ac:dyDescent="0.4">
      <c r="C943" s="50"/>
    </row>
    <row r="944" spans="3:3" x14ac:dyDescent="0.4">
      <c r="C944" s="50"/>
    </row>
    <row r="945" spans="3:3" x14ac:dyDescent="0.4">
      <c r="C945" s="50"/>
    </row>
    <row r="946" spans="3:3" x14ac:dyDescent="0.4">
      <c r="C946" s="50"/>
    </row>
    <row r="947" spans="3:3" x14ac:dyDescent="0.4">
      <c r="C947" s="50"/>
    </row>
    <row r="948" spans="3:3" x14ac:dyDescent="0.4">
      <c r="C948" s="50"/>
    </row>
    <row r="949" spans="3:3" x14ac:dyDescent="0.4">
      <c r="C949" s="50"/>
    </row>
    <row r="950" spans="3:3" x14ac:dyDescent="0.4">
      <c r="C950" s="50"/>
    </row>
    <row r="951" spans="3:3" x14ac:dyDescent="0.4">
      <c r="C951" s="50"/>
    </row>
    <row r="952" spans="3:3" x14ac:dyDescent="0.4">
      <c r="C952" s="50"/>
    </row>
    <row r="953" spans="3:3" x14ac:dyDescent="0.4">
      <c r="C953" s="50"/>
    </row>
    <row r="954" spans="3:3" x14ac:dyDescent="0.4">
      <c r="C954" s="50"/>
    </row>
    <row r="955" spans="3:3" x14ac:dyDescent="0.4">
      <c r="C955" s="50"/>
    </row>
    <row r="956" spans="3:3" x14ac:dyDescent="0.4">
      <c r="C956" s="50"/>
    </row>
    <row r="957" spans="3:3" x14ac:dyDescent="0.4">
      <c r="C957" s="50"/>
    </row>
    <row r="958" spans="3:3" x14ac:dyDescent="0.4">
      <c r="C958" s="50"/>
    </row>
    <row r="959" spans="3:3" x14ac:dyDescent="0.4">
      <c r="C959" s="50"/>
    </row>
    <row r="960" spans="3:3" x14ac:dyDescent="0.4">
      <c r="C960" s="50"/>
    </row>
    <row r="961" spans="3:3" x14ac:dyDescent="0.4">
      <c r="C961" s="50"/>
    </row>
    <row r="962" spans="3:3" x14ac:dyDescent="0.4">
      <c r="C962" s="50"/>
    </row>
    <row r="963" spans="3:3" x14ac:dyDescent="0.4">
      <c r="C963" s="50"/>
    </row>
    <row r="964" spans="3:3" x14ac:dyDescent="0.4">
      <c r="C964" s="50"/>
    </row>
    <row r="965" spans="3:3" x14ac:dyDescent="0.4">
      <c r="C965" s="50"/>
    </row>
    <row r="966" spans="3:3" x14ac:dyDescent="0.4">
      <c r="C966" s="50"/>
    </row>
    <row r="967" spans="3:3" x14ac:dyDescent="0.4">
      <c r="C967" s="50"/>
    </row>
    <row r="968" spans="3:3" x14ac:dyDescent="0.4">
      <c r="C968" s="50"/>
    </row>
    <row r="969" spans="3:3" x14ac:dyDescent="0.4">
      <c r="C969" s="50"/>
    </row>
    <row r="970" spans="3:3" x14ac:dyDescent="0.4">
      <c r="C970" s="50"/>
    </row>
    <row r="971" spans="3:3" x14ac:dyDescent="0.4">
      <c r="C971" s="50"/>
    </row>
    <row r="972" spans="3:3" x14ac:dyDescent="0.4">
      <c r="C972" s="50"/>
    </row>
    <row r="973" spans="3:3" x14ac:dyDescent="0.4">
      <c r="C973" s="50"/>
    </row>
    <row r="974" spans="3:3" x14ac:dyDescent="0.4">
      <c r="C974" s="50"/>
    </row>
    <row r="975" spans="3:3" x14ac:dyDescent="0.4">
      <c r="C975" s="50"/>
    </row>
    <row r="976" spans="3:3" x14ac:dyDescent="0.4">
      <c r="C976" s="50"/>
    </row>
    <row r="977" spans="3:3" x14ac:dyDescent="0.4">
      <c r="C977" s="50"/>
    </row>
    <row r="978" spans="3:3" x14ac:dyDescent="0.4">
      <c r="C978" s="50"/>
    </row>
    <row r="979" spans="3:3" x14ac:dyDescent="0.4">
      <c r="C979" s="50"/>
    </row>
    <row r="980" spans="3:3" x14ac:dyDescent="0.4">
      <c r="C980" s="50"/>
    </row>
    <row r="981" spans="3:3" x14ac:dyDescent="0.4">
      <c r="C981" s="50"/>
    </row>
    <row r="982" spans="3:3" x14ac:dyDescent="0.4">
      <c r="C982" s="50"/>
    </row>
    <row r="983" spans="3:3" x14ac:dyDescent="0.4">
      <c r="C983" s="50"/>
    </row>
    <row r="984" spans="3:3" x14ac:dyDescent="0.4">
      <c r="C984" s="50"/>
    </row>
    <row r="985" spans="3:3" x14ac:dyDescent="0.4">
      <c r="C985" s="50"/>
    </row>
    <row r="986" spans="3:3" x14ac:dyDescent="0.4">
      <c r="C986" s="50"/>
    </row>
    <row r="987" spans="3:3" x14ac:dyDescent="0.4">
      <c r="C987" s="50"/>
    </row>
    <row r="988" spans="3:3" x14ac:dyDescent="0.4">
      <c r="C988" s="50"/>
    </row>
    <row r="989" spans="3:3" x14ac:dyDescent="0.4">
      <c r="C989" s="50"/>
    </row>
    <row r="990" spans="3:3" x14ac:dyDescent="0.4">
      <c r="C990" s="50"/>
    </row>
    <row r="991" spans="3:3" x14ac:dyDescent="0.4">
      <c r="C991" s="50"/>
    </row>
    <row r="992" spans="3:3" x14ac:dyDescent="0.4">
      <c r="C992" s="50"/>
    </row>
    <row r="993" spans="3:3" x14ac:dyDescent="0.4">
      <c r="C993" s="50"/>
    </row>
    <row r="994" spans="3:3" x14ac:dyDescent="0.4">
      <c r="C994" s="50"/>
    </row>
    <row r="995" spans="3:3" x14ac:dyDescent="0.4">
      <c r="C995" s="50"/>
    </row>
    <row r="996" spans="3:3" x14ac:dyDescent="0.4">
      <c r="C996" s="50"/>
    </row>
    <row r="997" spans="3:3" x14ac:dyDescent="0.4">
      <c r="C997" s="50"/>
    </row>
    <row r="998" spans="3:3" x14ac:dyDescent="0.4">
      <c r="C998" s="50"/>
    </row>
    <row r="999" spans="3:3" x14ac:dyDescent="0.4">
      <c r="C999" s="50"/>
    </row>
    <row r="1000" spans="3:3" x14ac:dyDescent="0.4">
      <c r="C1000" s="50"/>
    </row>
    <row r="1001" spans="3:3" x14ac:dyDescent="0.4">
      <c r="C1001" s="50"/>
    </row>
    <row r="1002" spans="3:3" x14ac:dyDescent="0.4">
      <c r="C1002" s="50"/>
    </row>
    <row r="1003" spans="3:3" x14ac:dyDescent="0.4">
      <c r="C1003" s="50"/>
    </row>
    <row r="1004" spans="3:3" x14ac:dyDescent="0.4">
      <c r="C1004" s="50"/>
    </row>
    <row r="1005" spans="3:3" x14ac:dyDescent="0.4">
      <c r="C1005" s="50"/>
    </row>
    <row r="1006" spans="3:3" x14ac:dyDescent="0.4">
      <c r="C1006" s="50"/>
    </row>
    <row r="1007" spans="3:3" x14ac:dyDescent="0.4">
      <c r="C1007" s="50"/>
    </row>
    <row r="1008" spans="3:3" x14ac:dyDescent="0.4">
      <c r="C1008" s="50"/>
    </row>
    <row r="1009" spans="3:3" x14ac:dyDescent="0.4">
      <c r="C1009" s="50"/>
    </row>
    <row r="1010" spans="3:3" x14ac:dyDescent="0.4">
      <c r="C1010" s="50"/>
    </row>
    <row r="1011" spans="3:3" x14ac:dyDescent="0.4">
      <c r="C1011" s="50"/>
    </row>
    <row r="1012" spans="3:3" x14ac:dyDescent="0.4">
      <c r="C1012" s="50"/>
    </row>
    <row r="1013" spans="3:3" x14ac:dyDescent="0.4">
      <c r="C1013" s="50"/>
    </row>
    <row r="1014" spans="3:3" x14ac:dyDescent="0.4">
      <c r="C1014" s="50"/>
    </row>
    <row r="1015" spans="3:3" x14ac:dyDescent="0.4">
      <c r="C1015" s="50"/>
    </row>
    <row r="1016" spans="3:3" x14ac:dyDescent="0.4">
      <c r="C1016" s="50"/>
    </row>
    <row r="1017" spans="3:3" x14ac:dyDescent="0.4">
      <c r="C1017" s="50"/>
    </row>
    <row r="1018" spans="3:3" x14ac:dyDescent="0.4">
      <c r="C1018" s="50"/>
    </row>
    <row r="1019" spans="3:3" x14ac:dyDescent="0.4">
      <c r="C1019" s="50"/>
    </row>
    <row r="1020" spans="3:3" x14ac:dyDescent="0.4">
      <c r="C1020" s="50"/>
    </row>
    <row r="1021" spans="3:3" x14ac:dyDescent="0.4">
      <c r="C1021" s="50"/>
    </row>
    <row r="1022" spans="3:3" x14ac:dyDescent="0.4">
      <c r="C1022" s="50"/>
    </row>
    <row r="1023" spans="3:3" x14ac:dyDescent="0.4">
      <c r="C1023" s="50"/>
    </row>
    <row r="1024" spans="3:3" x14ac:dyDescent="0.4">
      <c r="C1024" s="50"/>
    </row>
    <row r="1025" spans="3:3" x14ac:dyDescent="0.4">
      <c r="C1025" s="50"/>
    </row>
    <row r="1026" spans="3:3" x14ac:dyDescent="0.4">
      <c r="C1026" s="50"/>
    </row>
    <row r="1027" spans="3:3" x14ac:dyDescent="0.4">
      <c r="C1027" s="50"/>
    </row>
    <row r="1028" spans="3:3" x14ac:dyDescent="0.4">
      <c r="C1028" s="50"/>
    </row>
    <row r="1029" spans="3:3" x14ac:dyDescent="0.4">
      <c r="C1029" s="50"/>
    </row>
    <row r="1030" spans="3:3" x14ac:dyDescent="0.4">
      <c r="C1030" s="50"/>
    </row>
    <row r="1031" spans="3:3" x14ac:dyDescent="0.4">
      <c r="C1031" s="50"/>
    </row>
    <row r="1032" spans="3:3" x14ac:dyDescent="0.4">
      <c r="C1032" s="50"/>
    </row>
    <row r="1033" spans="3:3" x14ac:dyDescent="0.4">
      <c r="C1033" s="50"/>
    </row>
    <row r="1034" spans="3:3" x14ac:dyDescent="0.4">
      <c r="C1034" s="50"/>
    </row>
    <row r="1035" spans="3:3" x14ac:dyDescent="0.4">
      <c r="C1035" s="50"/>
    </row>
    <row r="1036" spans="3:3" x14ac:dyDescent="0.4">
      <c r="C1036" s="50"/>
    </row>
    <row r="1037" spans="3:3" x14ac:dyDescent="0.4">
      <c r="C1037" s="50"/>
    </row>
    <row r="1038" spans="3:3" x14ac:dyDescent="0.4">
      <c r="C1038" s="50"/>
    </row>
    <row r="1039" spans="3:3" x14ac:dyDescent="0.4">
      <c r="C1039" s="50"/>
    </row>
    <row r="1040" spans="3:3" x14ac:dyDescent="0.4">
      <c r="C1040" s="50"/>
    </row>
    <row r="1041" spans="3:3" x14ac:dyDescent="0.4">
      <c r="C1041" s="50"/>
    </row>
    <row r="1042" spans="3:3" x14ac:dyDescent="0.4">
      <c r="C1042" s="50"/>
    </row>
    <row r="1043" spans="3:3" x14ac:dyDescent="0.4">
      <c r="C1043" s="50"/>
    </row>
    <row r="1044" spans="3:3" x14ac:dyDescent="0.4">
      <c r="C1044" s="50"/>
    </row>
    <row r="1045" spans="3:3" x14ac:dyDescent="0.4">
      <c r="C1045" s="50"/>
    </row>
    <row r="1046" spans="3:3" x14ac:dyDescent="0.4">
      <c r="C1046" s="50"/>
    </row>
    <row r="1047" spans="3:3" x14ac:dyDescent="0.4">
      <c r="C1047" s="50"/>
    </row>
    <row r="1048" spans="3:3" x14ac:dyDescent="0.4">
      <c r="C1048" s="50"/>
    </row>
    <row r="1049" spans="3:3" x14ac:dyDescent="0.4">
      <c r="C1049" s="50"/>
    </row>
    <row r="1050" spans="3:3" x14ac:dyDescent="0.4">
      <c r="C1050" s="50"/>
    </row>
    <row r="1051" spans="3:3" x14ac:dyDescent="0.4">
      <c r="C1051" s="50"/>
    </row>
    <row r="1052" spans="3:3" x14ac:dyDescent="0.4">
      <c r="C1052" s="50"/>
    </row>
    <row r="1053" spans="3:3" x14ac:dyDescent="0.4">
      <c r="C1053" s="50"/>
    </row>
    <row r="1054" spans="3:3" x14ac:dyDescent="0.4">
      <c r="C1054" s="50"/>
    </row>
    <row r="1055" spans="3:3" x14ac:dyDescent="0.4">
      <c r="C1055" s="50"/>
    </row>
    <row r="1056" spans="3:3" x14ac:dyDescent="0.4">
      <c r="C1056" s="50"/>
    </row>
    <row r="1057" spans="3:3" x14ac:dyDescent="0.4">
      <c r="C1057" s="50"/>
    </row>
    <row r="1058" spans="3:3" x14ac:dyDescent="0.4">
      <c r="C1058" s="50"/>
    </row>
    <row r="1059" spans="3:3" x14ac:dyDescent="0.4">
      <c r="C1059" s="50"/>
    </row>
    <row r="1060" spans="3:3" x14ac:dyDescent="0.4">
      <c r="C1060" s="50"/>
    </row>
    <row r="1061" spans="3:3" x14ac:dyDescent="0.4">
      <c r="C1061" s="50"/>
    </row>
    <row r="1062" spans="3:3" x14ac:dyDescent="0.4">
      <c r="C1062" s="50"/>
    </row>
    <row r="1063" spans="3:3" x14ac:dyDescent="0.4">
      <c r="C1063" s="50"/>
    </row>
    <row r="1064" spans="3:3" x14ac:dyDescent="0.4">
      <c r="C1064" s="50"/>
    </row>
    <row r="1065" spans="3:3" x14ac:dyDescent="0.4">
      <c r="C1065" s="50"/>
    </row>
    <row r="1066" spans="3:3" x14ac:dyDescent="0.4">
      <c r="C1066" s="50"/>
    </row>
    <row r="1067" spans="3:3" x14ac:dyDescent="0.4">
      <c r="C1067" s="50"/>
    </row>
    <row r="1068" spans="3:3" x14ac:dyDescent="0.4">
      <c r="C1068" s="50"/>
    </row>
    <row r="1069" spans="3:3" x14ac:dyDescent="0.4">
      <c r="C1069" s="50"/>
    </row>
    <row r="1070" spans="3:3" x14ac:dyDescent="0.4">
      <c r="C1070" s="50"/>
    </row>
    <row r="1071" spans="3:3" x14ac:dyDescent="0.4">
      <c r="C1071" s="50"/>
    </row>
    <row r="1072" spans="3:3" x14ac:dyDescent="0.4">
      <c r="C1072" s="50"/>
    </row>
    <row r="1073" spans="3:3" x14ac:dyDescent="0.4">
      <c r="C1073" s="50"/>
    </row>
    <row r="1074" spans="3:3" x14ac:dyDescent="0.4">
      <c r="C1074" s="50"/>
    </row>
    <row r="1075" spans="3:3" x14ac:dyDescent="0.4">
      <c r="C1075" s="50"/>
    </row>
    <row r="1076" spans="3:3" x14ac:dyDescent="0.4">
      <c r="C1076" s="50"/>
    </row>
    <row r="1077" spans="3:3" x14ac:dyDescent="0.4">
      <c r="C1077" s="50"/>
    </row>
    <row r="1078" spans="3:3" x14ac:dyDescent="0.4">
      <c r="C1078" s="50"/>
    </row>
    <row r="1079" spans="3:3" x14ac:dyDescent="0.4">
      <c r="C1079" s="50"/>
    </row>
    <row r="1080" spans="3:3" x14ac:dyDescent="0.4">
      <c r="C1080" s="50"/>
    </row>
    <row r="1081" spans="3:3" x14ac:dyDescent="0.4">
      <c r="C1081" s="50"/>
    </row>
    <row r="1082" spans="3:3" x14ac:dyDescent="0.4">
      <c r="C1082" s="50"/>
    </row>
    <row r="1083" spans="3:3" x14ac:dyDescent="0.4">
      <c r="C1083" s="50"/>
    </row>
    <row r="1084" spans="3:3" x14ac:dyDescent="0.4">
      <c r="C1084" s="50"/>
    </row>
    <row r="1085" spans="3:3" x14ac:dyDescent="0.4">
      <c r="C1085" s="50"/>
    </row>
    <row r="1086" spans="3:3" x14ac:dyDescent="0.4">
      <c r="C1086" s="50"/>
    </row>
    <row r="1087" spans="3:3" x14ac:dyDescent="0.4">
      <c r="C1087" s="50"/>
    </row>
    <row r="1088" spans="3:3" x14ac:dyDescent="0.4">
      <c r="C1088" s="50"/>
    </row>
    <row r="1089" spans="3:3" x14ac:dyDescent="0.4">
      <c r="C1089" s="50"/>
    </row>
    <row r="1090" spans="3:3" x14ac:dyDescent="0.4">
      <c r="C1090" s="50"/>
    </row>
    <row r="1091" spans="3:3" x14ac:dyDescent="0.4">
      <c r="C1091" s="50"/>
    </row>
    <row r="1092" spans="3:3" x14ac:dyDescent="0.4">
      <c r="C1092" s="50"/>
    </row>
    <row r="1093" spans="3:3" x14ac:dyDescent="0.4">
      <c r="C1093" s="50"/>
    </row>
    <row r="1094" spans="3:3" x14ac:dyDescent="0.4">
      <c r="C1094" s="50"/>
    </row>
    <row r="1095" spans="3:3" x14ac:dyDescent="0.4">
      <c r="C1095" s="50"/>
    </row>
    <row r="1096" spans="3:3" x14ac:dyDescent="0.4">
      <c r="C1096" s="50"/>
    </row>
    <row r="1097" spans="3:3" x14ac:dyDescent="0.4">
      <c r="C1097" s="50"/>
    </row>
    <row r="1098" spans="3:3" x14ac:dyDescent="0.4">
      <c r="C1098" s="50"/>
    </row>
    <row r="1099" spans="3:3" x14ac:dyDescent="0.4">
      <c r="C1099" s="50"/>
    </row>
    <row r="1100" spans="3:3" x14ac:dyDescent="0.4">
      <c r="C1100" s="50"/>
    </row>
    <row r="1101" spans="3:3" x14ac:dyDescent="0.4">
      <c r="C1101" s="50"/>
    </row>
    <row r="1102" spans="3:3" x14ac:dyDescent="0.4">
      <c r="C1102" s="50"/>
    </row>
    <row r="1103" spans="3:3" x14ac:dyDescent="0.4">
      <c r="C1103" s="50"/>
    </row>
    <row r="1104" spans="3:3" x14ac:dyDescent="0.4">
      <c r="C1104" s="50"/>
    </row>
    <row r="1105" spans="3:3" x14ac:dyDescent="0.4">
      <c r="C1105" s="50"/>
    </row>
    <row r="1106" spans="3:3" x14ac:dyDescent="0.4">
      <c r="C1106" s="50"/>
    </row>
    <row r="1107" spans="3:3" x14ac:dyDescent="0.4">
      <c r="C1107" s="50"/>
    </row>
    <row r="1108" spans="3:3" x14ac:dyDescent="0.4">
      <c r="C1108" s="50"/>
    </row>
    <row r="1109" spans="3:3" x14ac:dyDescent="0.4">
      <c r="C1109" s="50"/>
    </row>
    <row r="1110" spans="3:3" x14ac:dyDescent="0.4">
      <c r="C1110" s="50"/>
    </row>
    <row r="1111" spans="3:3" x14ac:dyDescent="0.4">
      <c r="C1111" s="50"/>
    </row>
    <row r="1112" spans="3:3" x14ac:dyDescent="0.4">
      <c r="C1112" s="50"/>
    </row>
    <row r="1113" spans="3:3" x14ac:dyDescent="0.4">
      <c r="C1113" s="50"/>
    </row>
    <row r="1114" spans="3:3" x14ac:dyDescent="0.4">
      <c r="C1114" s="50"/>
    </row>
    <row r="1115" spans="3:3" x14ac:dyDescent="0.4">
      <c r="C1115" s="50"/>
    </row>
    <row r="1116" spans="3:3" x14ac:dyDescent="0.4">
      <c r="C1116" s="50"/>
    </row>
    <row r="1117" spans="3:3" x14ac:dyDescent="0.4">
      <c r="C1117" s="50"/>
    </row>
    <row r="1118" spans="3:3" x14ac:dyDescent="0.4">
      <c r="C1118" s="50"/>
    </row>
    <row r="1119" spans="3:3" x14ac:dyDescent="0.4">
      <c r="C1119" s="50"/>
    </row>
    <row r="1120" spans="3:3" x14ac:dyDescent="0.4">
      <c r="C1120" s="50"/>
    </row>
    <row r="1121" spans="3:3" x14ac:dyDescent="0.4">
      <c r="C1121" s="50"/>
    </row>
    <row r="1122" spans="3:3" x14ac:dyDescent="0.4">
      <c r="C1122" s="50"/>
    </row>
    <row r="1123" spans="3:3" x14ac:dyDescent="0.4">
      <c r="C1123" s="50"/>
    </row>
    <row r="1124" spans="3:3" x14ac:dyDescent="0.4">
      <c r="C1124" s="50"/>
    </row>
    <row r="1125" spans="3:3" x14ac:dyDescent="0.4">
      <c r="C1125" s="50"/>
    </row>
    <row r="1126" spans="3:3" x14ac:dyDescent="0.4">
      <c r="C1126" s="50"/>
    </row>
    <row r="1127" spans="3:3" x14ac:dyDescent="0.4">
      <c r="C1127" s="50"/>
    </row>
    <row r="1128" spans="3:3" x14ac:dyDescent="0.4">
      <c r="C1128" s="50"/>
    </row>
    <row r="1129" spans="3:3" x14ac:dyDescent="0.4">
      <c r="C1129" s="50"/>
    </row>
    <row r="1130" spans="3:3" x14ac:dyDescent="0.4">
      <c r="C1130" s="50"/>
    </row>
    <row r="1131" spans="3:3" x14ac:dyDescent="0.4">
      <c r="C1131" s="50"/>
    </row>
    <row r="1132" spans="3:3" x14ac:dyDescent="0.4">
      <c r="C1132" s="50"/>
    </row>
    <row r="1133" spans="3:3" x14ac:dyDescent="0.4">
      <c r="C1133" s="50"/>
    </row>
    <row r="1134" spans="3:3" x14ac:dyDescent="0.4">
      <c r="C1134" s="50"/>
    </row>
    <row r="1135" spans="3:3" x14ac:dyDescent="0.4">
      <c r="C1135" s="50"/>
    </row>
    <row r="1136" spans="3:3" x14ac:dyDescent="0.4">
      <c r="C1136" s="50"/>
    </row>
    <row r="1137" spans="3:3" x14ac:dyDescent="0.4">
      <c r="C1137" s="50"/>
    </row>
    <row r="1138" spans="3:3" x14ac:dyDescent="0.4">
      <c r="C1138" s="50"/>
    </row>
    <row r="1139" spans="3:3" x14ac:dyDescent="0.4">
      <c r="C1139" s="50"/>
    </row>
    <row r="1140" spans="3:3" x14ac:dyDescent="0.4">
      <c r="C1140" s="50"/>
    </row>
    <row r="1141" spans="3:3" x14ac:dyDescent="0.4">
      <c r="C1141" s="50"/>
    </row>
    <row r="1142" spans="3:3" x14ac:dyDescent="0.4">
      <c r="C1142" s="50"/>
    </row>
    <row r="1143" spans="3:3" x14ac:dyDescent="0.4">
      <c r="C1143" s="50"/>
    </row>
    <row r="1144" spans="3:3" x14ac:dyDescent="0.4">
      <c r="C1144" s="50"/>
    </row>
    <row r="1145" spans="3:3" x14ac:dyDescent="0.4">
      <c r="C1145" s="50"/>
    </row>
    <row r="1146" spans="3:3" x14ac:dyDescent="0.4">
      <c r="C1146" s="50"/>
    </row>
    <row r="1147" spans="3:3" x14ac:dyDescent="0.4">
      <c r="C1147" s="50"/>
    </row>
    <row r="1148" spans="3:3" x14ac:dyDescent="0.4">
      <c r="C1148" s="50"/>
    </row>
    <row r="1149" spans="3:3" x14ac:dyDescent="0.4">
      <c r="C1149" s="50"/>
    </row>
    <row r="1150" spans="3:3" x14ac:dyDescent="0.4">
      <c r="C1150" s="50"/>
    </row>
    <row r="1151" spans="3:3" x14ac:dyDescent="0.4">
      <c r="C1151" s="50"/>
    </row>
    <row r="1152" spans="3:3" x14ac:dyDescent="0.4">
      <c r="C1152" s="50"/>
    </row>
    <row r="1153" spans="3:3" x14ac:dyDescent="0.4">
      <c r="C1153" s="50"/>
    </row>
    <row r="1154" spans="3:3" x14ac:dyDescent="0.4">
      <c r="C1154" s="50"/>
    </row>
    <row r="1155" spans="3:3" x14ac:dyDescent="0.4">
      <c r="C1155" s="50"/>
    </row>
    <row r="1156" spans="3:3" x14ac:dyDescent="0.4">
      <c r="C1156" s="50"/>
    </row>
    <row r="1157" spans="3:3" x14ac:dyDescent="0.4">
      <c r="C1157" s="50"/>
    </row>
    <row r="1158" spans="3:3" x14ac:dyDescent="0.4">
      <c r="C1158" s="50"/>
    </row>
    <row r="1159" spans="3:3" x14ac:dyDescent="0.4">
      <c r="C1159" s="50"/>
    </row>
    <row r="1160" spans="3:3" x14ac:dyDescent="0.4">
      <c r="C1160" s="50"/>
    </row>
    <row r="1161" spans="3:3" x14ac:dyDescent="0.4">
      <c r="C1161" s="50"/>
    </row>
    <row r="1162" spans="3:3" x14ac:dyDescent="0.4">
      <c r="C1162" s="50"/>
    </row>
    <row r="1163" spans="3:3" x14ac:dyDescent="0.4">
      <c r="C1163" s="50"/>
    </row>
    <row r="1164" spans="3:3" x14ac:dyDescent="0.4">
      <c r="C1164" s="50"/>
    </row>
    <row r="1165" spans="3:3" x14ac:dyDescent="0.4">
      <c r="C1165" s="50"/>
    </row>
    <row r="1166" spans="3:3" x14ac:dyDescent="0.4">
      <c r="C1166" s="50"/>
    </row>
    <row r="1167" spans="3:3" x14ac:dyDescent="0.4">
      <c r="C1167" s="50"/>
    </row>
    <row r="1168" spans="3:3" x14ac:dyDescent="0.4">
      <c r="C1168" s="50"/>
    </row>
    <row r="1169" spans="3:3" x14ac:dyDescent="0.4">
      <c r="C1169" s="50"/>
    </row>
    <row r="1170" spans="3:3" x14ac:dyDescent="0.4">
      <c r="C1170" s="50"/>
    </row>
    <row r="1171" spans="3:3" x14ac:dyDescent="0.4">
      <c r="C1171" s="50"/>
    </row>
    <row r="1172" spans="3:3" x14ac:dyDescent="0.4">
      <c r="C1172" s="50"/>
    </row>
    <row r="1173" spans="3:3" x14ac:dyDescent="0.4">
      <c r="C1173" s="50"/>
    </row>
    <row r="1174" spans="3:3" x14ac:dyDescent="0.4">
      <c r="C1174" s="50"/>
    </row>
    <row r="1175" spans="3:3" x14ac:dyDescent="0.4">
      <c r="C1175" s="50"/>
    </row>
    <row r="1176" spans="3:3" x14ac:dyDescent="0.4">
      <c r="C1176" s="50"/>
    </row>
    <row r="1177" spans="3:3" x14ac:dyDescent="0.4">
      <c r="C1177" s="50"/>
    </row>
    <row r="1178" spans="3:3" x14ac:dyDescent="0.4">
      <c r="C1178" s="50"/>
    </row>
    <row r="1179" spans="3:3" x14ac:dyDescent="0.4">
      <c r="C1179" s="50"/>
    </row>
    <row r="1180" spans="3:3" x14ac:dyDescent="0.4">
      <c r="C1180" s="50"/>
    </row>
    <row r="1181" spans="3:3" x14ac:dyDescent="0.4">
      <c r="C1181" s="50"/>
    </row>
    <row r="1182" spans="3:3" x14ac:dyDescent="0.4">
      <c r="C1182" s="50"/>
    </row>
    <row r="1183" spans="3:3" x14ac:dyDescent="0.4">
      <c r="C1183" s="50"/>
    </row>
    <row r="1184" spans="3:3" x14ac:dyDescent="0.4">
      <c r="C1184" s="50"/>
    </row>
    <row r="1185" spans="3:3" x14ac:dyDescent="0.4">
      <c r="C1185" s="50"/>
    </row>
    <row r="1186" spans="3:3" x14ac:dyDescent="0.4">
      <c r="C1186" s="50"/>
    </row>
    <row r="1187" spans="3:3" x14ac:dyDescent="0.4">
      <c r="C1187" s="50"/>
    </row>
    <row r="1188" spans="3:3" x14ac:dyDescent="0.4">
      <c r="C1188" s="50"/>
    </row>
    <row r="1189" spans="3:3" x14ac:dyDescent="0.4">
      <c r="C1189" s="50"/>
    </row>
    <row r="1190" spans="3:3" x14ac:dyDescent="0.4">
      <c r="C1190" s="50"/>
    </row>
    <row r="1191" spans="3:3" x14ac:dyDescent="0.4">
      <c r="C1191" s="50"/>
    </row>
    <row r="1192" spans="3:3" x14ac:dyDescent="0.4">
      <c r="C1192" s="50"/>
    </row>
    <row r="1193" spans="3:3" x14ac:dyDescent="0.4">
      <c r="C1193" s="50"/>
    </row>
    <row r="1194" spans="3:3" x14ac:dyDescent="0.4">
      <c r="C1194" s="50"/>
    </row>
    <row r="1195" spans="3:3" x14ac:dyDescent="0.4">
      <c r="C1195" s="50"/>
    </row>
    <row r="1196" spans="3:3" x14ac:dyDescent="0.4">
      <c r="C1196" s="50"/>
    </row>
    <row r="1197" spans="3:3" x14ac:dyDescent="0.4">
      <c r="C1197" s="50"/>
    </row>
    <row r="1198" spans="3:3" x14ac:dyDescent="0.4">
      <c r="C1198" s="50"/>
    </row>
    <row r="1199" spans="3:3" x14ac:dyDescent="0.4">
      <c r="C1199" s="50"/>
    </row>
    <row r="1200" spans="3:3" x14ac:dyDescent="0.4">
      <c r="C1200" s="50"/>
    </row>
    <row r="1201" spans="3:3" x14ac:dyDescent="0.4">
      <c r="C1201" s="50"/>
    </row>
    <row r="1202" spans="3:3" x14ac:dyDescent="0.4">
      <c r="C1202" s="50"/>
    </row>
    <row r="1203" spans="3:3" x14ac:dyDescent="0.4">
      <c r="C1203" s="50"/>
    </row>
    <row r="1204" spans="3:3" x14ac:dyDescent="0.4">
      <c r="C1204" s="50"/>
    </row>
    <row r="1205" spans="3:3" x14ac:dyDescent="0.4">
      <c r="C1205" s="50"/>
    </row>
    <row r="1206" spans="3:3" x14ac:dyDescent="0.4">
      <c r="C1206" s="50"/>
    </row>
    <row r="1207" spans="3:3" x14ac:dyDescent="0.4">
      <c r="C1207" s="50"/>
    </row>
    <row r="1208" spans="3:3" x14ac:dyDescent="0.4">
      <c r="C1208" s="50"/>
    </row>
    <row r="1209" spans="3:3" x14ac:dyDescent="0.4">
      <c r="C1209" s="50"/>
    </row>
    <row r="1210" spans="3:3" x14ac:dyDescent="0.4">
      <c r="C1210" s="50"/>
    </row>
    <row r="1211" spans="3:3" x14ac:dyDescent="0.4">
      <c r="C1211" s="50"/>
    </row>
    <row r="1212" spans="3:3" x14ac:dyDescent="0.4">
      <c r="C1212" s="50"/>
    </row>
    <row r="1213" spans="3:3" x14ac:dyDescent="0.4">
      <c r="C1213" s="50"/>
    </row>
    <row r="1214" spans="3:3" x14ac:dyDescent="0.4">
      <c r="C1214" s="50"/>
    </row>
    <row r="1215" spans="3:3" x14ac:dyDescent="0.4">
      <c r="C1215" s="50"/>
    </row>
    <row r="1216" spans="3:3" x14ac:dyDescent="0.4">
      <c r="C1216" s="50"/>
    </row>
    <row r="1217" spans="3:3" x14ac:dyDescent="0.4">
      <c r="C1217" s="50"/>
    </row>
    <row r="1218" spans="3:3" x14ac:dyDescent="0.4">
      <c r="C1218" s="50"/>
    </row>
    <row r="1219" spans="3:3" x14ac:dyDescent="0.4">
      <c r="C1219" s="50"/>
    </row>
    <row r="1220" spans="3:3" x14ac:dyDescent="0.4">
      <c r="C1220" s="50"/>
    </row>
    <row r="1221" spans="3:3" x14ac:dyDescent="0.4">
      <c r="C1221" s="50"/>
    </row>
    <row r="1222" spans="3:3" x14ac:dyDescent="0.4">
      <c r="C1222" s="50"/>
    </row>
    <row r="1223" spans="3:3" x14ac:dyDescent="0.4">
      <c r="C1223" s="50"/>
    </row>
    <row r="1224" spans="3:3" x14ac:dyDescent="0.4">
      <c r="C1224" s="50"/>
    </row>
    <row r="1225" spans="3:3" x14ac:dyDescent="0.4">
      <c r="C1225" s="50"/>
    </row>
    <row r="1226" spans="3:3" x14ac:dyDescent="0.4">
      <c r="C1226" s="50"/>
    </row>
    <row r="1227" spans="3:3" x14ac:dyDescent="0.4">
      <c r="C1227" s="50"/>
    </row>
    <row r="1228" spans="3:3" x14ac:dyDescent="0.4">
      <c r="C1228" s="50"/>
    </row>
    <row r="1229" spans="3:3" x14ac:dyDescent="0.4">
      <c r="C1229" s="50"/>
    </row>
    <row r="1230" spans="3:3" x14ac:dyDescent="0.4">
      <c r="C1230" s="50"/>
    </row>
    <row r="1231" spans="3:3" x14ac:dyDescent="0.4">
      <c r="C1231" s="50"/>
    </row>
    <row r="1232" spans="3:3" x14ac:dyDescent="0.4">
      <c r="C1232" s="50"/>
    </row>
    <row r="1233" spans="3:3" x14ac:dyDescent="0.4">
      <c r="C1233" s="50"/>
    </row>
    <row r="1234" spans="3:3" x14ac:dyDescent="0.4">
      <c r="C1234" s="50"/>
    </row>
    <row r="1235" spans="3:3" x14ac:dyDescent="0.4">
      <c r="C1235" s="50"/>
    </row>
    <row r="1236" spans="3:3" x14ac:dyDescent="0.4">
      <c r="C1236" s="50"/>
    </row>
    <row r="1237" spans="3:3" x14ac:dyDescent="0.4">
      <c r="C1237" s="50"/>
    </row>
    <row r="1238" spans="3:3" x14ac:dyDescent="0.4">
      <c r="C1238" s="50"/>
    </row>
    <row r="1239" spans="3:3" x14ac:dyDescent="0.4">
      <c r="C1239" s="50"/>
    </row>
    <row r="1240" spans="3:3" x14ac:dyDescent="0.4">
      <c r="C1240" s="50"/>
    </row>
    <row r="1241" spans="3:3" x14ac:dyDescent="0.4">
      <c r="C1241" s="50"/>
    </row>
    <row r="1242" spans="3:3" x14ac:dyDescent="0.4">
      <c r="C1242" s="50"/>
    </row>
    <row r="1243" spans="3:3" x14ac:dyDescent="0.4">
      <c r="C1243" s="50"/>
    </row>
    <row r="1244" spans="3:3" x14ac:dyDescent="0.4">
      <c r="C1244" s="50"/>
    </row>
    <row r="1245" spans="3:3" x14ac:dyDescent="0.4">
      <c r="C1245" s="50"/>
    </row>
    <row r="1246" spans="3:3" x14ac:dyDescent="0.4">
      <c r="C1246" s="50"/>
    </row>
    <row r="1247" spans="3:3" x14ac:dyDescent="0.4">
      <c r="C1247" s="50"/>
    </row>
    <row r="1248" spans="3:3" x14ac:dyDescent="0.4">
      <c r="C1248" s="50"/>
    </row>
    <row r="1249" spans="3:3" x14ac:dyDescent="0.4">
      <c r="C1249" s="50"/>
    </row>
    <row r="1250" spans="3:3" x14ac:dyDescent="0.4">
      <c r="C1250" s="50"/>
    </row>
    <row r="1251" spans="3:3" x14ac:dyDescent="0.4">
      <c r="C1251" s="50"/>
    </row>
    <row r="1252" spans="3:3" x14ac:dyDescent="0.4">
      <c r="C1252" s="50"/>
    </row>
    <row r="1253" spans="3:3" x14ac:dyDescent="0.4">
      <c r="C1253" s="50"/>
    </row>
    <row r="1254" spans="3:3" x14ac:dyDescent="0.4">
      <c r="C1254" s="50"/>
    </row>
    <row r="1255" spans="3:3" x14ac:dyDescent="0.4">
      <c r="C1255" s="50"/>
    </row>
    <row r="1256" spans="3:3" x14ac:dyDescent="0.4">
      <c r="C1256" s="50"/>
    </row>
    <row r="1257" spans="3:3" x14ac:dyDescent="0.4">
      <c r="C1257" s="50"/>
    </row>
    <row r="1258" spans="3:3" x14ac:dyDescent="0.4">
      <c r="C1258" s="50"/>
    </row>
    <row r="1259" spans="3:3" x14ac:dyDescent="0.4">
      <c r="C1259" s="50"/>
    </row>
    <row r="1260" spans="3:3" x14ac:dyDescent="0.4">
      <c r="C1260" s="50"/>
    </row>
    <row r="1261" spans="3:3" x14ac:dyDescent="0.4">
      <c r="C1261" s="50"/>
    </row>
    <row r="1262" spans="3:3" x14ac:dyDescent="0.4">
      <c r="C1262" s="50"/>
    </row>
    <row r="1263" spans="3:3" x14ac:dyDescent="0.4">
      <c r="C1263" s="50"/>
    </row>
    <row r="1264" spans="3:3" x14ac:dyDescent="0.4">
      <c r="C1264" s="50"/>
    </row>
    <row r="1265" spans="3:3" x14ac:dyDescent="0.4">
      <c r="C1265" s="50"/>
    </row>
    <row r="1266" spans="3:3" x14ac:dyDescent="0.4">
      <c r="C1266" s="50"/>
    </row>
    <row r="1267" spans="3:3" x14ac:dyDescent="0.4">
      <c r="C1267" s="50"/>
    </row>
    <row r="1268" spans="3:3" x14ac:dyDescent="0.4">
      <c r="C1268" s="50"/>
    </row>
    <row r="1269" spans="3:3" x14ac:dyDescent="0.4">
      <c r="C1269" s="50"/>
    </row>
    <row r="1270" spans="3:3" x14ac:dyDescent="0.4">
      <c r="C1270" s="50"/>
    </row>
    <row r="1271" spans="3:3" x14ac:dyDescent="0.4">
      <c r="C1271" s="50"/>
    </row>
    <row r="1272" spans="3:3" x14ac:dyDescent="0.4">
      <c r="C1272" s="50"/>
    </row>
    <row r="1273" spans="3:3" x14ac:dyDescent="0.4">
      <c r="C1273" s="50"/>
    </row>
    <row r="1274" spans="3:3" x14ac:dyDescent="0.4">
      <c r="C1274" s="50"/>
    </row>
    <row r="1275" spans="3:3" x14ac:dyDescent="0.4">
      <c r="C1275" s="50"/>
    </row>
    <row r="1276" spans="3:3" x14ac:dyDescent="0.4">
      <c r="C1276" s="50"/>
    </row>
    <row r="1277" spans="3:3" x14ac:dyDescent="0.4">
      <c r="C1277" s="50"/>
    </row>
    <row r="1278" spans="3:3" x14ac:dyDescent="0.4">
      <c r="C1278" s="50"/>
    </row>
    <row r="1279" spans="3:3" x14ac:dyDescent="0.4">
      <c r="C1279" s="50"/>
    </row>
    <row r="1280" spans="3:3" x14ac:dyDescent="0.4">
      <c r="C1280" s="50"/>
    </row>
    <row r="1281" spans="3:3" x14ac:dyDescent="0.4">
      <c r="C1281" s="50"/>
    </row>
    <row r="1282" spans="3:3" x14ac:dyDescent="0.4">
      <c r="C1282" s="50"/>
    </row>
    <row r="1283" spans="3:3" x14ac:dyDescent="0.4">
      <c r="C1283" s="50"/>
    </row>
    <row r="1284" spans="3:3" x14ac:dyDescent="0.4">
      <c r="C1284" s="50"/>
    </row>
    <row r="1285" spans="3:3" x14ac:dyDescent="0.4">
      <c r="C1285" s="50"/>
    </row>
    <row r="1286" spans="3:3" x14ac:dyDescent="0.4">
      <c r="C1286" s="50"/>
    </row>
    <row r="1287" spans="3:3" x14ac:dyDescent="0.4">
      <c r="C1287" s="50"/>
    </row>
    <row r="1288" spans="3:3" x14ac:dyDescent="0.4">
      <c r="C1288" s="50"/>
    </row>
    <row r="1289" spans="3:3" x14ac:dyDescent="0.4">
      <c r="C1289" s="50"/>
    </row>
    <row r="1290" spans="3:3" x14ac:dyDescent="0.4">
      <c r="C1290" s="50"/>
    </row>
    <row r="1291" spans="3:3" x14ac:dyDescent="0.4">
      <c r="C1291" s="50"/>
    </row>
    <row r="1292" spans="3:3" x14ac:dyDescent="0.4">
      <c r="C1292" s="50"/>
    </row>
    <row r="1293" spans="3:3" x14ac:dyDescent="0.4">
      <c r="C1293" s="50"/>
    </row>
    <row r="1294" spans="3:3" x14ac:dyDescent="0.4">
      <c r="C1294" s="50"/>
    </row>
    <row r="1295" spans="3:3" x14ac:dyDescent="0.4">
      <c r="C1295" s="50"/>
    </row>
    <row r="1296" spans="3:3" x14ac:dyDescent="0.4">
      <c r="C1296" s="50"/>
    </row>
    <row r="1297" spans="3:3" x14ac:dyDescent="0.4">
      <c r="C1297" s="50"/>
    </row>
    <row r="1298" spans="3:3" x14ac:dyDescent="0.4">
      <c r="C1298" s="50"/>
    </row>
    <row r="1299" spans="3:3" x14ac:dyDescent="0.4">
      <c r="C1299" s="50"/>
    </row>
    <row r="1300" spans="3:3" x14ac:dyDescent="0.4">
      <c r="C1300" s="50"/>
    </row>
    <row r="1301" spans="3:3" x14ac:dyDescent="0.4">
      <c r="C1301" s="50"/>
    </row>
    <row r="1302" spans="3:3" x14ac:dyDescent="0.4">
      <c r="C1302" s="50"/>
    </row>
    <row r="1303" spans="3:3" x14ac:dyDescent="0.4">
      <c r="C1303" s="50"/>
    </row>
    <row r="1304" spans="3:3" x14ac:dyDescent="0.4">
      <c r="C1304" s="50"/>
    </row>
    <row r="1305" spans="3:3" x14ac:dyDescent="0.4">
      <c r="C1305" s="50"/>
    </row>
    <row r="1306" spans="3:3" x14ac:dyDescent="0.4">
      <c r="C1306" s="50"/>
    </row>
    <row r="1307" spans="3:3" x14ac:dyDescent="0.4">
      <c r="C1307" s="50"/>
    </row>
    <row r="1308" spans="3:3" x14ac:dyDescent="0.4">
      <c r="C1308" s="50"/>
    </row>
    <row r="1309" spans="3:3" x14ac:dyDescent="0.4">
      <c r="C1309" s="50"/>
    </row>
    <row r="1310" spans="3:3" x14ac:dyDescent="0.4">
      <c r="C1310" s="50"/>
    </row>
    <row r="1311" spans="3:3" x14ac:dyDescent="0.4">
      <c r="C1311" s="50"/>
    </row>
    <row r="1312" spans="3:3" x14ac:dyDescent="0.4">
      <c r="C1312" s="50"/>
    </row>
    <row r="1313" spans="3:3" x14ac:dyDescent="0.4">
      <c r="C1313" s="50"/>
    </row>
    <row r="1314" spans="3:3" x14ac:dyDescent="0.4">
      <c r="C1314" s="50"/>
    </row>
    <row r="1315" spans="3:3" x14ac:dyDescent="0.4">
      <c r="C1315" s="50"/>
    </row>
    <row r="1316" spans="3:3" x14ac:dyDescent="0.4">
      <c r="C1316" s="50"/>
    </row>
    <row r="1317" spans="3:3" x14ac:dyDescent="0.4">
      <c r="C1317" s="50"/>
    </row>
    <row r="1318" spans="3:3" x14ac:dyDescent="0.4">
      <c r="C1318" s="50"/>
    </row>
    <row r="1319" spans="3:3" x14ac:dyDescent="0.4">
      <c r="C1319" s="50"/>
    </row>
    <row r="1320" spans="3:3" x14ac:dyDescent="0.4">
      <c r="C1320" s="50"/>
    </row>
    <row r="1321" spans="3:3" x14ac:dyDescent="0.4">
      <c r="C1321" s="50"/>
    </row>
    <row r="1322" spans="3:3" x14ac:dyDescent="0.4">
      <c r="C1322" s="50"/>
    </row>
    <row r="1323" spans="3:3" x14ac:dyDescent="0.4">
      <c r="C1323" s="50"/>
    </row>
    <row r="1324" spans="3:3" x14ac:dyDescent="0.4">
      <c r="C1324" s="50"/>
    </row>
    <row r="1325" spans="3:3" x14ac:dyDescent="0.4">
      <c r="C1325" s="50"/>
    </row>
    <row r="1326" spans="3:3" x14ac:dyDescent="0.4">
      <c r="C1326" s="50"/>
    </row>
    <row r="1327" spans="3:3" x14ac:dyDescent="0.4">
      <c r="C1327" s="50"/>
    </row>
    <row r="1328" spans="3:3" x14ac:dyDescent="0.4">
      <c r="C1328" s="50"/>
    </row>
    <row r="1329" spans="3:3" x14ac:dyDescent="0.4">
      <c r="C1329" s="50"/>
    </row>
    <row r="1330" spans="3:3" x14ac:dyDescent="0.4">
      <c r="C1330" s="50"/>
    </row>
    <row r="1331" spans="3:3" x14ac:dyDescent="0.4">
      <c r="C1331" s="50"/>
    </row>
    <row r="1332" spans="3:3" x14ac:dyDescent="0.4">
      <c r="C1332" s="50"/>
    </row>
    <row r="1333" spans="3:3" x14ac:dyDescent="0.4">
      <c r="C1333" s="50"/>
    </row>
    <row r="1334" spans="3:3" x14ac:dyDescent="0.4">
      <c r="C1334" s="50"/>
    </row>
    <row r="1335" spans="3:3" x14ac:dyDescent="0.4">
      <c r="C1335" s="50"/>
    </row>
    <row r="1336" spans="3:3" x14ac:dyDescent="0.4">
      <c r="C1336" s="50"/>
    </row>
    <row r="1337" spans="3:3" x14ac:dyDescent="0.4">
      <c r="C1337" s="50"/>
    </row>
    <row r="1338" spans="3:3" x14ac:dyDescent="0.4">
      <c r="C1338" s="50"/>
    </row>
    <row r="1339" spans="3:3" x14ac:dyDescent="0.4">
      <c r="C1339" s="50"/>
    </row>
    <row r="1340" spans="3:3" x14ac:dyDescent="0.4">
      <c r="C1340" s="50"/>
    </row>
    <row r="1341" spans="3:3" x14ac:dyDescent="0.4">
      <c r="C1341" s="50"/>
    </row>
    <row r="1342" spans="3:3" x14ac:dyDescent="0.4">
      <c r="C1342" s="50"/>
    </row>
    <row r="1343" spans="3:3" x14ac:dyDescent="0.4">
      <c r="C1343" s="50"/>
    </row>
    <row r="1344" spans="3:3" x14ac:dyDescent="0.4">
      <c r="C1344" s="50"/>
    </row>
    <row r="1345" spans="3:3" x14ac:dyDescent="0.4">
      <c r="C1345" s="50"/>
    </row>
    <row r="1346" spans="3:3" x14ac:dyDescent="0.4">
      <c r="C1346" s="50"/>
    </row>
    <row r="1347" spans="3:3" x14ac:dyDescent="0.4">
      <c r="C1347" s="50"/>
    </row>
    <row r="1348" spans="3:3" x14ac:dyDescent="0.4">
      <c r="C1348" s="50"/>
    </row>
    <row r="1349" spans="3:3" x14ac:dyDescent="0.4">
      <c r="C1349" s="50"/>
    </row>
    <row r="1350" spans="3:3" x14ac:dyDescent="0.4">
      <c r="C1350" s="50"/>
    </row>
    <row r="1351" spans="3:3" x14ac:dyDescent="0.4">
      <c r="C1351" s="50"/>
    </row>
    <row r="1352" spans="3:3" x14ac:dyDescent="0.4">
      <c r="C1352" s="50"/>
    </row>
    <row r="1353" spans="3:3" x14ac:dyDescent="0.4">
      <c r="C1353" s="50"/>
    </row>
    <row r="1354" spans="3:3" x14ac:dyDescent="0.4">
      <c r="C1354" s="50"/>
    </row>
    <row r="1355" spans="3:3" x14ac:dyDescent="0.4">
      <c r="C1355" s="50"/>
    </row>
    <row r="1356" spans="3:3" x14ac:dyDescent="0.4">
      <c r="C1356" s="50"/>
    </row>
    <row r="1357" spans="3:3" x14ac:dyDescent="0.4">
      <c r="C1357" s="50"/>
    </row>
    <row r="1358" spans="3:3" x14ac:dyDescent="0.4">
      <c r="C1358" s="50"/>
    </row>
    <row r="1359" spans="3:3" x14ac:dyDescent="0.4">
      <c r="C1359" s="50"/>
    </row>
    <row r="1360" spans="3:3" x14ac:dyDescent="0.4">
      <c r="C1360" s="50"/>
    </row>
    <row r="1361" spans="3:3" x14ac:dyDescent="0.4">
      <c r="C1361" s="50"/>
    </row>
    <row r="1362" spans="3:3" x14ac:dyDescent="0.4">
      <c r="C1362" s="50"/>
    </row>
    <row r="1363" spans="3:3" x14ac:dyDescent="0.4">
      <c r="C1363" s="50"/>
    </row>
    <row r="1364" spans="3:3" x14ac:dyDescent="0.4">
      <c r="C1364" s="50"/>
    </row>
    <row r="1365" spans="3:3" x14ac:dyDescent="0.4">
      <c r="C1365" s="50"/>
    </row>
    <row r="1366" spans="3:3" x14ac:dyDescent="0.4">
      <c r="C1366" s="50"/>
    </row>
    <row r="1367" spans="3:3" x14ac:dyDescent="0.4">
      <c r="C1367" s="50"/>
    </row>
    <row r="1368" spans="3:3" x14ac:dyDescent="0.4">
      <c r="C1368" s="50"/>
    </row>
    <row r="1369" spans="3:3" x14ac:dyDescent="0.4">
      <c r="C1369" s="50"/>
    </row>
    <row r="1370" spans="3:3" x14ac:dyDescent="0.4">
      <c r="C1370" s="50"/>
    </row>
    <row r="1371" spans="3:3" x14ac:dyDescent="0.4">
      <c r="C1371" s="50"/>
    </row>
    <row r="1372" spans="3:3" x14ac:dyDescent="0.4">
      <c r="C1372" s="50"/>
    </row>
    <row r="1373" spans="3:3" x14ac:dyDescent="0.4">
      <c r="C1373" s="50"/>
    </row>
    <row r="1374" spans="3:3" x14ac:dyDescent="0.4">
      <c r="C1374" s="50"/>
    </row>
    <row r="1375" spans="3:3" x14ac:dyDescent="0.4">
      <c r="C1375" s="50"/>
    </row>
    <row r="1376" spans="3:3" x14ac:dyDescent="0.4">
      <c r="C1376" s="50"/>
    </row>
    <row r="1377" spans="3:3" x14ac:dyDescent="0.4">
      <c r="C1377" s="50"/>
    </row>
    <row r="1378" spans="3:3" x14ac:dyDescent="0.4">
      <c r="C1378" s="50"/>
    </row>
    <row r="1379" spans="3:3" x14ac:dyDescent="0.4">
      <c r="C1379" s="50"/>
    </row>
    <row r="1380" spans="3:3" x14ac:dyDescent="0.4">
      <c r="C1380" s="50"/>
    </row>
    <row r="1381" spans="3:3" x14ac:dyDescent="0.4">
      <c r="C1381" s="50"/>
    </row>
    <row r="1382" spans="3:3" x14ac:dyDescent="0.4">
      <c r="C1382" s="50"/>
    </row>
    <row r="1383" spans="3:3" x14ac:dyDescent="0.4">
      <c r="C1383" s="50"/>
    </row>
    <row r="1384" spans="3:3" x14ac:dyDescent="0.4">
      <c r="C1384" s="50"/>
    </row>
    <row r="1385" spans="3:3" x14ac:dyDescent="0.4">
      <c r="C1385" s="50"/>
    </row>
    <row r="1386" spans="3:3" x14ac:dyDescent="0.4">
      <c r="C1386" s="50"/>
    </row>
    <row r="1387" spans="3:3" x14ac:dyDescent="0.4">
      <c r="C1387" s="50"/>
    </row>
    <row r="1388" spans="3:3" x14ac:dyDescent="0.4">
      <c r="C1388" s="50"/>
    </row>
    <row r="1389" spans="3:3" x14ac:dyDescent="0.4">
      <c r="C1389" s="50"/>
    </row>
    <row r="1390" spans="3:3" x14ac:dyDescent="0.4">
      <c r="C1390" s="50"/>
    </row>
    <row r="1391" spans="3:3" x14ac:dyDescent="0.4">
      <c r="C1391" s="50"/>
    </row>
    <row r="1392" spans="3:3" x14ac:dyDescent="0.4">
      <c r="C1392" s="50"/>
    </row>
    <row r="1393" spans="3:3" x14ac:dyDescent="0.4">
      <c r="C1393" s="50"/>
    </row>
    <row r="1394" spans="3:3" x14ac:dyDescent="0.4">
      <c r="C1394" s="50"/>
    </row>
    <row r="1395" spans="3:3" x14ac:dyDescent="0.4">
      <c r="C1395" s="50"/>
    </row>
    <row r="1396" spans="3:3" x14ac:dyDescent="0.4">
      <c r="C1396" s="50"/>
    </row>
    <row r="1397" spans="3:3" x14ac:dyDescent="0.4">
      <c r="C1397" s="50"/>
    </row>
    <row r="1398" spans="3:3" x14ac:dyDescent="0.4">
      <c r="C1398" s="50"/>
    </row>
    <row r="1399" spans="3:3" x14ac:dyDescent="0.4">
      <c r="C1399" s="50"/>
    </row>
    <row r="1400" spans="3:3" x14ac:dyDescent="0.4">
      <c r="C1400" s="50"/>
    </row>
    <row r="1401" spans="3:3" x14ac:dyDescent="0.4">
      <c r="C1401" s="50"/>
    </row>
    <row r="1402" spans="3:3" x14ac:dyDescent="0.4">
      <c r="C1402" s="50"/>
    </row>
    <row r="1403" spans="3:3" x14ac:dyDescent="0.4">
      <c r="C1403" s="50"/>
    </row>
    <row r="1404" spans="3:3" x14ac:dyDescent="0.4">
      <c r="C1404" s="50"/>
    </row>
    <row r="1405" spans="3:3" x14ac:dyDescent="0.4">
      <c r="C1405" s="50"/>
    </row>
    <row r="1406" spans="3:3" x14ac:dyDescent="0.4">
      <c r="C1406" s="50"/>
    </row>
    <row r="1407" spans="3:3" x14ac:dyDescent="0.4">
      <c r="C1407" s="50"/>
    </row>
    <row r="1408" spans="3:3" x14ac:dyDescent="0.4">
      <c r="C1408" s="50"/>
    </row>
    <row r="1409" spans="3:3" x14ac:dyDescent="0.4">
      <c r="C1409" s="50"/>
    </row>
    <row r="1410" spans="3:3" x14ac:dyDescent="0.4">
      <c r="C1410" s="50"/>
    </row>
    <row r="1411" spans="3:3" x14ac:dyDescent="0.4">
      <c r="C1411" s="50"/>
    </row>
    <row r="1412" spans="3:3" x14ac:dyDescent="0.4">
      <c r="C1412" s="50"/>
    </row>
    <row r="1413" spans="3:3" x14ac:dyDescent="0.4">
      <c r="C1413" s="50"/>
    </row>
    <row r="1414" spans="3:3" x14ac:dyDescent="0.4">
      <c r="C1414" s="50"/>
    </row>
    <row r="1415" spans="3:3" x14ac:dyDescent="0.4">
      <c r="C1415" s="50"/>
    </row>
    <row r="1416" spans="3:3" x14ac:dyDescent="0.4">
      <c r="C1416" s="50"/>
    </row>
    <row r="1417" spans="3:3" x14ac:dyDescent="0.4">
      <c r="C1417" s="50"/>
    </row>
    <row r="1418" spans="3:3" x14ac:dyDescent="0.4">
      <c r="C1418" s="50"/>
    </row>
    <row r="1419" spans="3:3" x14ac:dyDescent="0.4">
      <c r="C1419" s="50"/>
    </row>
    <row r="1420" spans="3:3" x14ac:dyDescent="0.4">
      <c r="C1420" s="50"/>
    </row>
    <row r="1421" spans="3:3" x14ac:dyDescent="0.4">
      <c r="C1421" s="50"/>
    </row>
    <row r="1422" spans="3:3" x14ac:dyDescent="0.4">
      <c r="C1422" s="50"/>
    </row>
    <row r="1423" spans="3:3" x14ac:dyDescent="0.4">
      <c r="C1423" s="50"/>
    </row>
    <row r="1424" spans="3:3" x14ac:dyDescent="0.4">
      <c r="C1424" s="50"/>
    </row>
    <row r="1425" spans="3:3" x14ac:dyDescent="0.4">
      <c r="C1425" s="50"/>
    </row>
    <row r="1426" spans="3:3" x14ac:dyDescent="0.4">
      <c r="C1426" s="50"/>
    </row>
    <row r="1427" spans="3:3" x14ac:dyDescent="0.4">
      <c r="C1427" s="50"/>
    </row>
    <row r="1428" spans="3:3" x14ac:dyDescent="0.4">
      <c r="C1428" s="50"/>
    </row>
    <row r="1429" spans="3:3" x14ac:dyDescent="0.4">
      <c r="C1429" s="50"/>
    </row>
    <row r="1430" spans="3:3" x14ac:dyDescent="0.4">
      <c r="C1430" s="50"/>
    </row>
    <row r="1431" spans="3:3" x14ac:dyDescent="0.4">
      <c r="C1431" s="50"/>
    </row>
    <row r="1432" spans="3:3" x14ac:dyDescent="0.4">
      <c r="C1432" s="50"/>
    </row>
    <row r="1433" spans="3:3" x14ac:dyDescent="0.4">
      <c r="C1433" s="50"/>
    </row>
    <row r="1434" spans="3:3" x14ac:dyDescent="0.4">
      <c r="C1434" s="50"/>
    </row>
    <row r="1435" spans="3:3" x14ac:dyDescent="0.4">
      <c r="C1435" s="50"/>
    </row>
    <row r="1436" spans="3:3" x14ac:dyDescent="0.4">
      <c r="C1436" s="50"/>
    </row>
    <row r="1437" spans="3:3" x14ac:dyDescent="0.4">
      <c r="C1437" s="50"/>
    </row>
    <row r="1438" spans="3:3" x14ac:dyDescent="0.4">
      <c r="C1438" s="50"/>
    </row>
    <row r="1439" spans="3:3" x14ac:dyDescent="0.4">
      <c r="C1439" s="50"/>
    </row>
    <row r="1440" spans="3:3" x14ac:dyDescent="0.4">
      <c r="C1440" s="50"/>
    </row>
    <row r="1441" spans="3:3" x14ac:dyDescent="0.4">
      <c r="C1441" s="50"/>
    </row>
    <row r="1442" spans="3:3" x14ac:dyDescent="0.4">
      <c r="C1442" s="50"/>
    </row>
    <row r="1443" spans="3:3" x14ac:dyDescent="0.4">
      <c r="C1443" s="50"/>
    </row>
    <row r="1444" spans="3:3" x14ac:dyDescent="0.4">
      <c r="C1444" s="50"/>
    </row>
    <row r="1445" spans="3:3" x14ac:dyDescent="0.4">
      <c r="C1445" s="50"/>
    </row>
    <row r="1446" spans="3:3" x14ac:dyDescent="0.4">
      <c r="C1446" s="50"/>
    </row>
    <row r="1447" spans="3:3" x14ac:dyDescent="0.4">
      <c r="C1447" s="50"/>
    </row>
    <row r="1448" spans="3:3" x14ac:dyDescent="0.4">
      <c r="C1448" s="50"/>
    </row>
    <row r="1449" spans="3:3" x14ac:dyDescent="0.4">
      <c r="C1449" s="50"/>
    </row>
    <row r="1450" spans="3:3" x14ac:dyDescent="0.4">
      <c r="C1450" s="50"/>
    </row>
    <row r="1451" spans="3:3" x14ac:dyDescent="0.4">
      <c r="C1451" s="50"/>
    </row>
    <row r="1452" spans="3:3" x14ac:dyDescent="0.4">
      <c r="C1452" s="50"/>
    </row>
    <row r="1453" spans="3:3" x14ac:dyDescent="0.4">
      <c r="C1453" s="50"/>
    </row>
    <row r="1454" spans="3:3" x14ac:dyDescent="0.4">
      <c r="C1454" s="50"/>
    </row>
    <row r="1455" spans="3:3" x14ac:dyDescent="0.4">
      <c r="C1455" s="50"/>
    </row>
    <row r="1456" spans="3:3" x14ac:dyDescent="0.4">
      <c r="C1456" s="50"/>
    </row>
    <row r="1457" spans="3:3" x14ac:dyDescent="0.4">
      <c r="C1457" s="50"/>
    </row>
    <row r="1458" spans="3:3" x14ac:dyDescent="0.4">
      <c r="C1458" s="50"/>
    </row>
    <row r="1459" spans="3:3" x14ac:dyDescent="0.4">
      <c r="C1459" s="50"/>
    </row>
    <row r="1460" spans="3:3" x14ac:dyDescent="0.4">
      <c r="C1460" s="50"/>
    </row>
    <row r="1461" spans="3:3" x14ac:dyDescent="0.4">
      <c r="C1461" s="50"/>
    </row>
    <row r="1462" spans="3:3" x14ac:dyDescent="0.4">
      <c r="C1462" s="50"/>
    </row>
    <row r="1463" spans="3:3" x14ac:dyDescent="0.4">
      <c r="C1463" s="50"/>
    </row>
    <row r="1464" spans="3:3" x14ac:dyDescent="0.4">
      <c r="C1464" s="50"/>
    </row>
    <row r="1465" spans="3:3" x14ac:dyDescent="0.4">
      <c r="C1465" s="50"/>
    </row>
    <row r="1466" spans="3:3" x14ac:dyDescent="0.4">
      <c r="C1466" s="50"/>
    </row>
    <row r="1467" spans="3:3" x14ac:dyDescent="0.4">
      <c r="C1467" s="50"/>
    </row>
    <row r="1468" spans="3:3" x14ac:dyDescent="0.4">
      <c r="C1468" s="50"/>
    </row>
    <row r="1469" spans="3:3" x14ac:dyDescent="0.4">
      <c r="C1469" s="50"/>
    </row>
    <row r="1470" spans="3:3" x14ac:dyDescent="0.4">
      <c r="C1470" s="50"/>
    </row>
    <row r="1471" spans="3:3" x14ac:dyDescent="0.4">
      <c r="C1471" s="50"/>
    </row>
    <row r="1472" spans="3:3" x14ac:dyDescent="0.4">
      <c r="C1472" s="50"/>
    </row>
    <row r="1473" spans="3:3" x14ac:dyDescent="0.4">
      <c r="C1473" s="50"/>
    </row>
    <row r="1474" spans="3:3" x14ac:dyDescent="0.4">
      <c r="C1474" s="50"/>
    </row>
    <row r="1475" spans="3:3" x14ac:dyDescent="0.4">
      <c r="C1475" s="50"/>
    </row>
    <row r="1476" spans="3:3" x14ac:dyDescent="0.4">
      <c r="C1476" s="50"/>
    </row>
    <row r="1477" spans="3:3" x14ac:dyDescent="0.4">
      <c r="C1477" s="50"/>
    </row>
    <row r="1478" spans="3:3" x14ac:dyDescent="0.4">
      <c r="C1478" s="50"/>
    </row>
    <row r="1479" spans="3:3" x14ac:dyDescent="0.4">
      <c r="C1479" s="50"/>
    </row>
    <row r="1480" spans="3:3" x14ac:dyDescent="0.4">
      <c r="C1480" s="50"/>
    </row>
    <row r="1481" spans="3:3" x14ac:dyDescent="0.4">
      <c r="C1481" s="50"/>
    </row>
    <row r="1482" spans="3:3" x14ac:dyDescent="0.4">
      <c r="C1482" s="50"/>
    </row>
    <row r="1483" spans="3:3" x14ac:dyDescent="0.4">
      <c r="C1483" s="50"/>
    </row>
    <row r="1484" spans="3:3" x14ac:dyDescent="0.4">
      <c r="C1484" s="50"/>
    </row>
    <row r="1485" spans="3:3" x14ac:dyDescent="0.4">
      <c r="C1485" s="50"/>
    </row>
    <row r="1486" spans="3:3" x14ac:dyDescent="0.4">
      <c r="C1486" s="50"/>
    </row>
    <row r="1487" spans="3:3" x14ac:dyDescent="0.4">
      <c r="C1487" s="50"/>
    </row>
    <row r="1488" spans="3:3" x14ac:dyDescent="0.4">
      <c r="C1488" s="50"/>
    </row>
    <row r="1489" spans="3:3" x14ac:dyDescent="0.4">
      <c r="C1489" s="50"/>
    </row>
    <row r="1490" spans="3:3" x14ac:dyDescent="0.4">
      <c r="C1490" s="50"/>
    </row>
    <row r="1491" spans="3:3" x14ac:dyDescent="0.4">
      <c r="C1491" s="50"/>
    </row>
    <row r="1492" spans="3:3" x14ac:dyDescent="0.4">
      <c r="C1492" s="50"/>
    </row>
    <row r="1493" spans="3:3" x14ac:dyDescent="0.4">
      <c r="C1493" s="50"/>
    </row>
    <row r="1494" spans="3:3" x14ac:dyDescent="0.4">
      <c r="C1494" s="50"/>
    </row>
    <row r="1495" spans="3:3" x14ac:dyDescent="0.4">
      <c r="C1495" s="50"/>
    </row>
    <row r="1496" spans="3:3" x14ac:dyDescent="0.4">
      <c r="C1496" s="50"/>
    </row>
    <row r="1497" spans="3:3" x14ac:dyDescent="0.4">
      <c r="C1497" s="50"/>
    </row>
    <row r="1498" spans="3:3" x14ac:dyDescent="0.4">
      <c r="C1498" s="50"/>
    </row>
    <row r="1499" spans="3:3" x14ac:dyDescent="0.4">
      <c r="C1499" s="50"/>
    </row>
    <row r="1500" spans="3:3" x14ac:dyDescent="0.4">
      <c r="C1500" s="50"/>
    </row>
    <row r="1501" spans="3:3" x14ac:dyDescent="0.4">
      <c r="C1501" s="50"/>
    </row>
    <row r="1502" spans="3:3" x14ac:dyDescent="0.4">
      <c r="C1502" s="50"/>
    </row>
    <row r="1503" spans="3:3" x14ac:dyDescent="0.4">
      <c r="C1503" s="50"/>
    </row>
    <row r="1504" spans="3:3" x14ac:dyDescent="0.4">
      <c r="C1504" s="50"/>
    </row>
    <row r="1505" spans="3:3" x14ac:dyDescent="0.4">
      <c r="C1505" s="50"/>
    </row>
    <row r="1506" spans="3:3" x14ac:dyDescent="0.4">
      <c r="C1506" s="50"/>
    </row>
    <row r="1507" spans="3:3" x14ac:dyDescent="0.4">
      <c r="C1507" s="50"/>
    </row>
    <row r="1508" spans="3:3" x14ac:dyDescent="0.4">
      <c r="C1508" s="50"/>
    </row>
    <row r="1509" spans="3:3" x14ac:dyDescent="0.4">
      <c r="C1509" s="50"/>
    </row>
    <row r="1510" spans="3:3" x14ac:dyDescent="0.4">
      <c r="C1510" s="50"/>
    </row>
    <row r="1511" spans="3:3" x14ac:dyDescent="0.4">
      <c r="C1511" s="50"/>
    </row>
    <row r="1512" spans="3:3" x14ac:dyDescent="0.4">
      <c r="C1512" s="50"/>
    </row>
    <row r="1513" spans="3:3" x14ac:dyDescent="0.4">
      <c r="C1513" s="50"/>
    </row>
    <row r="1514" spans="3:3" x14ac:dyDescent="0.4">
      <c r="C1514" s="50"/>
    </row>
    <row r="1515" spans="3:3" x14ac:dyDescent="0.4">
      <c r="C1515" s="50"/>
    </row>
    <row r="1516" spans="3:3" x14ac:dyDescent="0.4">
      <c r="C1516" s="50"/>
    </row>
    <row r="1517" spans="3:3" x14ac:dyDescent="0.4">
      <c r="C1517" s="50"/>
    </row>
    <row r="1518" spans="3:3" x14ac:dyDescent="0.4">
      <c r="C1518" s="50"/>
    </row>
    <row r="1519" spans="3:3" x14ac:dyDescent="0.4">
      <c r="C1519" s="50"/>
    </row>
    <row r="1520" spans="3:3" x14ac:dyDescent="0.4">
      <c r="C1520" s="50"/>
    </row>
    <row r="1521" spans="3:3" x14ac:dyDescent="0.4">
      <c r="C1521" s="50"/>
    </row>
    <row r="1522" spans="3:3" x14ac:dyDescent="0.4">
      <c r="C1522" s="50"/>
    </row>
    <row r="1523" spans="3:3" x14ac:dyDescent="0.4">
      <c r="C1523" s="50"/>
    </row>
    <row r="1524" spans="3:3" x14ac:dyDescent="0.4">
      <c r="C1524" s="50"/>
    </row>
    <row r="1525" spans="3:3" x14ac:dyDescent="0.4">
      <c r="C1525" s="50"/>
    </row>
    <row r="1526" spans="3:3" x14ac:dyDescent="0.4">
      <c r="C1526" s="50"/>
    </row>
    <row r="1527" spans="3:3" x14ac:dyDescent="0.4">
      <c r="C1527" s="50"/>
    </row>
    <row r="1528" spans="3:3" x14ac:dyDescent="0.4">
      <c r="C1528" s="50"/>
    </row>
    <row r="1529" spans="3:3" x14ac:dyDescent="0.4">
      <c r="C1529" s="50"/>
    </row>
    <row r="1530" spans="3:3" x14ac:dyDescent="0.4">
      <c r="C1530" s="50"/>
    </row>
    <row r="1531" spans="3:3" x14ac:dyDescent="0.4">
      <c r="C1531" s="50"/>
    </row>
    <row r="1532" spans="3:3" x14ac:dyDescent="0.4">
      <c r="C1532" s="50"/>
    </row>
    <row r="1533" spans="3:3" x14ac:dyDescent="0.4">
      <c r="C1533" s="50"/>
    </row>
    <row r="1534" spans="3:3" x14ac:dyDescent="0.4">
      <c r="C1534" s="50"/>
    </row>
    <row r="1535" spans="3:3" x14ac:dyDescent="0.4">
      <c r="C1535" s="50"/>
    </row>
    <row r="1536" spans="3:3" x14ac:dyDescent="0.4">
      <c r="C1536" s="50"/>
    </row>
    <row r="1537" spans="3:3" x14ac:dyDescent="0.4">
      <c r="C1537" s="50"/>
    </row>
    <row r="1538" spans="3:3" x14ac:dyDescent="0.4">
      <c r="C1538" s="50"/>
    </row>
    <row r="1539" spans="3:3" x14ac:dyDescent="0.4">
      <c r="C1539" s="50"/>
    </row>
    <row r="1540" spans="3:3" x14ac:dyDescent="0.4">
      <c r="C1540" s="50"/>
    </row>
    <row r="1541" spans="3:3" x14ac:dyDescent="0.4">
      <c r="C1541" s="50"/>
    </row>
    <row r="1542" spans="3:3" x14ac:dyDescent="0.4">
      <c r="C1542" s="50"/>
    </row>
    <row r="1543" spans="3:3" x14ac:dyDescent="0.4">
      <c r="C1543" s="50"/>
    </row>
    <row r="1544" spans="3:3" x14ac:dyDescent="0.4">
      <c r="C1544" s="50"/>
    </row>
    <row r="1545" spans="3:3" x14ac:dyDescent="0.4">
      <c r="C1545" s="50"/>
    </row>
    <row r="1546" spans="3:3" x14ac:dyDescent="0.4">
      <c r="C1546" s="50"/>
    </row>
    <row r="1547" spans="3:3" x14ac:dyDescent="0.4">
      <c r="C1547" s="50"/>
    </row>
    <row r="1548" spans="3:3" x14ac:dyDescent="0.4">
      <c r="C1548" s="50"/>
    </row>
    <row r="1549" spans="3:3" x14ac:dyDescent="0.4">
      <c r="C1549" s="50"/>
    </row>
    <row r="1550" spans="3:3" x14ac:dyDescent="0.4">
      <c r="C1550" s="50"/>
    </row>
    <row r="1551" spans="3:3" x14ac:dyDescent="0.4">
      <c r="C1551" s="50"/>
    </row>
    <row r="1552" spans="3:3" x14ac:dyDescent="0.4">
      <c r="C1552" s="50"/>
    </row>
    <row r="1553" spans="3:3" x14ac:dyDescent="0.4">
      <c r="C1553" s="50"/>
    </row>
    <row r="1554" spans="3:3" x14ac:dyDescent="0.4">
      <c r="C1554" s="50"/>
    </row>
    <row r="1555" spans="3:3" x14ac:dyDescent="0.4">
      <c r="C1555" s="50"/>
    </row>
    <row r="1556" spans="3:3" x14ac:dyDescent="0.4">
      <c r="C1556" s="50"/>
    </row>
    <row r="1557" spans="3:3" x14ac:dyDescent="0.4">
      <c r="C1557" s="50"/>
    </row>
    <row r="1558" spans="3:3" x14ac:dyDescent="0.4">
      <c r="C1558" s="50"/>
    </row>
    <row r="1559" spans="3:3" x14ac:dyDescent="0.4">
      <c r="C1559" s="50"/>
    </row>
    <row r="1560" spans="3:3" x14ac:dyDescent="0.4">
      <c r="C1560" s="50"/>
    </row>
    <row r="1561" spans="3:3" x14ac:dyDescent="0.4">
      <c r="C1561" s="50"/>
    </row>
    <row r="1562" spans="3:3" x14ac:dyDescent="0.4">
      <c r="C1562" s="50"/>
    </row>
    <row r="1563" spans="3:3" x14ac:dyDescent="0.4">
      <c r="C1563" s="50"/>
    </row>
    <row r="1564" spans="3:3" x14ac:dyDescent="0.4">
      <c r="C1564" s="50"/>
    </row>
    <row r="1565" spans="3:3" x14ac:dyDescent="0.4">
      <c r="C1565" s="50"/>
    </row>
    <row r="1566" spans="3:3" x14ac:dyDescent="0.4">
      <c r="C1566" s="50"/>
    </row>
    <row r="1567" spans="3:3" x14ac:dyDescent="0.4">
      <c r="C1567" s="50"/>
    </row>
    <row r="1568" spans="3:3" x14ac:dyDescent="0.4">
      <c r="C1568" s="50"/>
    </row>
    <row r="1569" spans="3:3" x14ac:dyDescent="0.4">
      <c r="C1569" s="50"/>
    </row>
    <row r="1570" spans="3:3" x14ac:dyDescent="0.4">
      <c r="C1570" s="50"/>
    </row>
    <row r="1571" spans="3:3" x14ac:dyDescent="0.4">
      <c r="C1571" s="50"/>
    </row>
    <row r="1572" spans="3:3" x14ac:dyDescent="0.4">
      <c r="C1572" s="50"/>
    </row>
    <row r="1573" spans="3:3" x14ac:dyDescent="0.4">
      <c r="C1573" s="50"/>
    </row>
    <row r="1574" spans="3:3" x14ac:dyDescent="0.4">
      <c r="C1574" s="50"/>
    </row>
    <row r="1575" spans="3:3" x14ac:dyDescent="0.4">
      <c r="C1575" s="50"/>
    </row>
    <row r="1576" spans="3:3" x14ac:dyDescent="0.4">
      <c r="C1576" s="50"/>
    </row>
    <row r="1577" spans="3:3" x14ac:dyDescent="0.4">
      <c r="C1577" s="50"/>
    </row>
    <row r="1578" spans="3:3" x14ac:dyDescent="0.4">
      <c r="C1578" s="50"/>
    </row>
    <row r="1579" spans="3:3" x14ac:dyDescent="0.4">
      <c r="C1579" s="50"/>
    </row>
    <row r="1580" spans="3:3" x14ac:dyDescent="0.4">
      <c r="C1580" s="50"/>
    </row>
    <row r="1581" spans="3:3" x14ac:dyDescent="0.4">
      <c r="C1581" s="50"/>
    </row>
    <row r="1582" spans="3:3" x14ac:dyDescent="0.4">
      <c r="C1582" s="50"/>
    </row>
    <row r="1583" spans="3:3" x14ac:dyDescent="0.4">
      <c r="C1583" s="50"/>
    </row>
    <row r="1584" spans="3:3" x14ac:dyDescent="0.4">
      <c r="C1584" s="50"/>
    </row>
    <row r="1585" spans="3:3" x14ac:dyDescent="0.4">
      <c r="C1585" s="50"/>
    </row>
    <row r="1586" spans="3:3" x14ac:dyDescent="0.4">
      <c r="C1586" s="50"/>
    </row>
    <row r="1587" spans="3:3" x14ac:dyDescent="0.4">
      <c r="C1587" s="50"/>
    </row>
    <row r="1588" spans="3:3" x14ac:dyDescent="0.4">
      <c r="C1588" s="50"/>
    </row>
    <row r="1589" spans="3:3" x14ac:dyDescent="0.4">
      <c r="C1589" s="50"/>
    </row>
    <row r="1590" spans="3:3" x14ac:dyDescent="0.4">
      <c r="C1590" s="50"/>
    </row>
    <row r="1591" spans="3:3" x14ac:dyDescent="0.4">
      <c r="C1591" s="50"/>
    </row>
    <row r="1592" spans="3:3" x14ac:dyDescent="0.4">
      <c r="C1592" s="50"/>
    </row>
    <row r="1593" spans="3:3" x14ac:dyDescent="0.4">
      <c r="C1593" s="50"/>
    </row>
    <row r="1594" spans="3:3" x14ac:dyDescent="0.4">
      <c r="C1594" s="50"/>
    </row>
    <row r="1595" spans="3:3" x14ac:dyDescent="0.4">
      <c r="C1595" s="50"/>
    </row>
    <row r="1596" spans="3:3" x14ac:dyDescent="0.4">
      <c r="C1596" s="50"/>
    </row>
    <row r="1597" spans="3:3" x14ac:dyDescent="0.4">
      <c r="C1597" s="50"/>
    </row>
    <row r="1598" spans="3:3" x14ac:dyDescent="0.4">
      <c r="C1598" s="50"/>
    </row>
    <row r="1599" spans="3:3" x14ac:dyDescent="0.4">
      <c r="C1599" s="50"/>
    </row>
    <row r="1600" spans="3:3" x14ac:dyDescent="0.4">
      <c r="C1600" s="50"/>
    </row>
    <row r="1601" spans="3:3" x14ac:dyDescent="0.4">
      <c r="C1601" s="50"/>
    </row>
    <row r="1602" spans="3:3" x14ac:dyDescent="0.4">
      <c r="C1602" s="50"/>
    </row>
    <row r="1603" spans="3:3" x14ac:dyDescent="0.4">
      <c r="C1603" s="50"/>
    </row>
    <row r="1604" spans="3:3" x14ac:dyDescent="0.4">
      <c r="C1604" s="50"/>
    </row>
    <row r="1605" spans="3:3" x14ac:dyDescent="0.4">
      <c r="C1605" s="50"/>
    </row>
    <row r="1606" spans="3:3" x14ac:dyDescent="0.4">
      <c r="C1606" s="50"/>
    </row>
    <row r="1607" spans="3:3" x14ac:dyDescent="0.4">
      <c r="C1607" s="50"/>
    </row>
    <row r="1608" spans="3:3" x14ac:dyDescent="0.4">
      <c r="C1608" s="50"/>
    </row>
    <row r="1609" spans="3:3" x14ac:dyDescent="0.4">
      <c r="C1609" s="50"/>
    </row>
    <row r="1610" spans="3:3" x14ac:dyDescent="0.4">
      <c r="C1610" s="50"/>
    </row>
    <row r="1611" spans="3:3" x14ac:dyDescent="0.4">
      <c r="C1611" s="50"/>
    </row>
    <row r="1612" spans="3:3" x14ac:dyDescent="0.4">
      <c r="C1612" s="50"/>
    </row>
    <row r="1613" spans="3:3" x14ac:dyDescent="0.4">
      <c r="C1613" s="50"/>
    </row>
    <row r="1614" spans="3:3" x14ac:dyDescent="0.4">
      <c r="C1614" s="50"/>
    </row>
    <row r="1615" spans="3:3" x14ac:dyDescent="0.4">
      <c r="C1615" s="50"/>
    </row>
    <row r="1616" spans="3:3" x14ac:dyDescent="0.4">
      <c r="C1616" s="50"/>
    </row>
    <row r="1617" spans="3:3" x14ac:dyDescent="0.4">
      <c r="C1617" s="50"/>
    </row>
    <row r="1618" spans="3:3" x14ac:dyDescent="0.4">
      <c r="C1618" s="50"/>
    </row>
    <row r="1619" spans="3:3" x14ac:dyDescent="0.4">
      <c r="C1619" s="50"/>
    </row>
    <row r="1620" spans="3:3" x14ac:dyDescent="0.4">
      <c r="C1620" s="50"/>
    </row>
    <row r="1621" spans="3:3" x14ac:dyDescent="0.4">
      <c r="C1621" s="50"/>
    </row>
    <row r="1622" spans="3:3" x14ac:dyDescent="0.4">
      <c r="C1622" s="50"/>
    </row>
    <row r="1623" spans="3:3" x14ac:dyDescent="0.4">
      <c r="C1623" s="50"/>
    </row>
    <row r="1624" spans="3:3" x14ac:dyDescent="0.4">
      <c r="C1624" s="50"/>
    </row>
    <row r="1625" spans="3:3" x14ac:dyDescent="0.4">
      <c r="C1625" s="50"/>
    </row>
    <row r="1626" spans="3:3" x14ac:dyDescent="0.4">
      <c r="C1626" s="50"/>
    </row>
    <row r="1627" spans="3:3" x14ac:dyDescent="0.4">
      <c r="C1627" s="50"/>
    </row>
    <row r="1628" spans="3:3" x14ac:dyDescent="0.4">
      <c r="C1628" s="50"/>
    </row>
    <row r="1629" spans="3:3" x14ac:dyDescent="0.4">
      <c r="C1629" s="50"/>
    </row>
    <row r="1630" spans="3:3" x14ac:dyDescent="0.4">
      <c r="C1630" s="50"/>
    </row>
    <row r="1631" spans="3:3" x14ac:dyDescent="0.4">
      <c r="C1631" s="50"/>
    </row>
    <row r="1632" spans="3:3" x14ac:dyDescent="0.4">
      <c r="C1632" s="50"/>
    </row>
    <row r="1633" spans="3:3" x14ac:dyDescent="0.4">
      <c r="C1633" s="50"/>
    </row>
    <row r="1634" spans="3:3" x14ac:dyDescent="0.4">
      <c r="C1634" s="50"/>
    </row>
    <row r="1635" spans="3:3" x14ac:dyDescent="0.4">
      <c r="C1635" s="50"/>
    </row>
    <row r="1636" spans="3:3" x14ac:dyDescent="0.4">
      <c r="C1636" s="50"/>
    </row>
    <row r="1637" spans="3:3" x14ac:dyDescent="0.4">
      <c r="C1637" s="50"/>
    </row>
    <row r="1638" spans="3:3" x14ac:dyDescent="0.4">
      <c r="C1638" s="50"/>
    </row>
    <row r="1639" spans="3:3" x14ac:dyDescent="0.4">
      <c r="C1639" s="50"/>
    </row>
    <row r="1640" spans="3:3" x14ac:dyDescent="0.4">
      <c r="C1640" s="50"/>
    </row>
    <row r="1641" spans="3:3" x14ac:dyDescent="0.4">
      <c r="C1641" s="50"/>
    </row>
    <row r="1642" spans="3:3" x14ac:dyDescent="0.4">
      <c r="C1642" s="50"/>
    </row>
    <row r="1643" spans="3:3" x14ac:dyDescent="0.4">
      <c r="C1643" s="50"/>
    </row>
    <row r="1644" spans="3:3" x14ac:dyDescent="0.4">
      <c r="C1644" s="50"/>
    </row>
    <row r="1645" spans="3:3" x14ac:dyDescent="0.4">
      <c r="C1645" s="50"/>
    </row>
    <row r="1646" spans="3:3" x14ac:dyDescent="0.4">
      <c r="C1646" s="50"/>
    </row>
    <row r="1647" spans="3:3" x14ac:dyDescent="0.4">
      <c r="C1647" s="50"/>
    </row>
    <row r="1648" spans="3:3" x14ac:dyDescent="0.4">
      <c r="C1648" s="50"/>
    </row>
    <row r="1649" spans="3:3" x14ac:dyDescent="0.4">
      <c r="C1649" s="50"/>
    </row>
    <row r="1650" spans="3:3" x14ac:dyDescent="0.4">
      <c r="C1650" s="50"/>
    </row>
    <row r="1651" spans="3:3" x14ac:dyDescent="0.4">
      <c r="C1651" s="50"/>
    </row>
    <row r="1652" spans="3:3" x14ac:dyDescent="0.4">
      <c r="C1652" s="50"/>
    </row>
    <row r="1653" spans="3:3" x14ac:dyDescent="0.4">
      <c r="C1653" s="50"/>
    </row>
    <row r="1654" spans="3:3" x14ac:dyDescent="0.4">
      <c r="C1654" s="50"/>
    </row>
    <row r="1655" spans="3:3" x14ac:dyDescent="0.4">
      <c r="C1655" s="50"/>
    </row>
    <row r="1656" spans="3:3" x14ac:dyDescent="0.4">
      <c r="C1656" s="50"/>
    </row>
    <row r="1657" spans="3:3" x14ac:dyDescent="0.4">
      <c r="C1657" s="50"/>
    </row>
    <row r="1658" spans="3:3" x14ac:dyDescent="0.4">
      <c r="C1658" s="50"/>
    </row>
    <row r="1659" spans="3:3" x14ac:dyDescent="0.4">
      <c r="C1659" s="50"/>
    </row>
    <row r="1660" spans="3:3" x14ac:dyDescent="0.4">
      <c r="C1660" s="50"/>
    </row>
    <row r="1661" spans="3:3" x14ac:dyDescent="0.4">
      <c r="C1661" s="50"/>
    </row>
    <row r="1662" spans="3:3" x14ac:dyDescent="0.4">
      <c r="C1662" s="50"/>
    </row>
    <row r="1663" spans="3:3" x14ac:dyDescent="0.4">
      <c r="C1663" s="50"/>
    </row>
    <row r="1664" spans="3:3" x14ac:dyDescent="0.4">
      <c r="C1664" s="50"/>
    </row>
    <row r="1665" spans="3:3" x14ac:dyDescent="0.4">
      <c r="C1665" s="50"/>
    </row>
    <row r="1666" spans="3:3" x14ac:dyDescent="0.4">
      <c r="C1666" s="50"/>
    </row>
    <row r="1667" spans="3:3" x14ac:dyDescent="0.4">
      <c r="C1667" s="50"/>
    </row>
    <row r="1668" spans="3:3" x14ac:dyDescent="0.4">
      <c r="C1668" s="50"/>
    </row>
    <row r="1669" spans="3:3" x14ac:dyDescent="0.4">
      <c r="C1669" s="50"/>
    </row>
    <row r="1670" spans="3:3" x14ac:dyDescent="0.4">
      <c r="C1670" s="50"/>
    </row>
    <row r="1671" spans="3:3" x14ac:dyDescent="0.4">
      <c r="C1671" s="50"/>
    </row>
    <row r="1672" spans="3:3" x14ac:dyDescent="0.4">
      <c r="C1672" s="50"/>
    </row>
    <row r="1673" spans="3:3" x14ac:dyDescent="0.4">
      <c r="C1673" s="50"/>
    </row>
    <row r="1674" spans="3:3" x14ac:dyDescent="0.4">
      <c r="C1674" s="50"/>
    </row>
    <row r="1675" spans="3:3" x14ac:dyDescent="0.4">
      <c r="C1675" s="50"/>
    </row>
    <row r="1676" spans="3:3" x14ac:dyDescent="0.4">
      <c r="C1676" s="50"/>
    </row>
    <row r="1677" spans="3:3" x14ac:dyDescent="0.4">
      <c r="C1677" s="50"/>
    </row>
    <row r="1678" spans="3:3" x14ac:dyDescent="0.4">
      <c r="C1678" s="50"/>
    </row>
    <row r="1679" spans="3:3" x14ac:dyDescent="0.4">
      <c r="C1679" s="50"/>
    </row>
    <row r="1680" spans="3:3" x14ac:dyDescent="0.4">
      <c r="C1680" s="50"/>
    </row>
    <row r="1681" spans="3:3" x14ac:dyDescent="0.4">
      <c r="C1681" s="50"/>
    </row>
    <row r="1682" spans="3:3" x14ac:dyDescent="0.4">
      <c r="C1682" s="50"/>
    </row>
    <row r="1683" spans="3:3" x14ac:dyDescent="0.4">
      <c r="C1683" s="50"/>
    </row>
    <row r="1684" spans="3:3" x14ac:dyDescent="0.4">
      <c r="C1684" s="50"/>
    </row>
    <row r="1685" spans="3:3" x14ac:dyDescent="0.4">
      <c r="C1685" s="50"/>
    </row>
    <row r="1686" spans="3:3" x14ac:dyDescent="0.4">
      <c r="C1686" s="50"/>
    </row>
    <row r="1687" spans="3:3" x14ac:dyDescent="0.4">
      <c r="C1687" s="50"/>
    </row>
    <row r="1688" spans="3:3" x14ac:dyDescent="0.4">
      <c r="C1688" s="50"/>
    </row>
    <row r="1689" spans="3:3" x14ac:dyDescent="0.4">
      <c r="C1689" s="50"/>
    </row>
    <row r="1690" spans="3:3" x14ac:dyDescent="0.4">
      <c r="C1690" s="50"/>
    </row>
    <row r="1691" spans="3:3" x14ac:dyDescent="0.4">
      <c r="C1691" s="50"/>
    </row>
    <row r="1692" spans="3:3" x14ac:dyDescent="0.4">
      <c r="C1692" s="50"/>
    </row>
    <row r="1693" spans="3:3" x14ac:dyDescent="0.4">
      <c r="C1693" s="50"/>
    </row>
    <row r="1694" spans="3:3" x14ac:dyDescent="0.4">
      <c r="C1694" s="50"/>
    </row>
    <row r="1695" spans="3:3" x14ac:dyDescent="0.4">
      <c r="C1695" s="50"/>
    </row>
    <row r="1696" spans="3:3" x14ac:dyDescent="0.4">
      <c r="C1696" s="50"/>
    </row>
    <row r="1697" spans="3:3" x14ac:dyDescent="0.4">
      <c r="C1697" s="50"/>
    </row>
    <row r="1698" spans="3:3" x14ac:dyDescent="0.4">
      <c r="C1698" s="50"/>
    </row>
    <row r="1699" spans="3:3" x14ac:dyDescent="0.4">
      <c r="C1699" s="50"/>
    </row>
    <row r="1700" spans="3:3" x14ac:dyDescent="0.4">
      <c r="C1700" s="50"/>
    </row>
    <row r="1701" spans="3:3" x14ac:dyDescent="0.4">
      <c r="C1701" s="50"/>
    </row>
    <row r="1702" spans="3:3" x14ac:dyDescent="0.4">
      <c r="C1702" s="50"/>
    </row>
    <row r="1703" spans="3:3" x14ac:dyDescent="0.4">
      <c r="C1703" s="50"/>
    </row>
    <row r="1704" spans="3:3" x14ac:dyDescent="0.4">
      <c r="C1704" s="50"/>
    </row>
    <row r="1705" spans="3:3" x14ac:dyDescent="0.4">
      <c r="C1705" s="50"/>
    </row>
    <row r="1706" spans="3:3" x14ac:dyDescent="0.4">
      <c r="C1706" s="50"/>
    </row>
    <row r="1707" spans="3:3" x14ac:dyDescent="0.4">
      <c r="C1707" s="50"/>
    </row>
    <row r="1708" spans="3:3" x14ac:dyDescent="0.4">
      <c r="C1708" s="50"/>
    </row>
    <row r="1709" spans="3:3" x14ac:dyDescent="0.4">
      <c r="C1709" s="50"/>
    </row>
    <row r="1710" spans="3:3" x14ac:dyDescent="0.4">
      <c r="C1710" s="50"/>
    </row>
    <row r="1711" spans="3:3" x14ac:dyDescent="0.4">
      <c r="C1711" s="50"/>
    </row>
    <row r="1712" spans="3:3" x14ac:dyDescent="0.4">
      <c r="C1712" s="50"/>
    </row>
    <row r="1713" spans="3:3" x14ac:dyDescent="0.4">
      <c r="C1713" s="50"/>
    </row>
    <row r="1714" spans="3:3" x14ac:dyDescent="0.4">
      <c r="C1714" s="50"/>
    </row>
    <row r="1715" spans="3:3" x14ac:dyDescent="0.4">
      <c r="C1715" s="50"/>
    </row>
    <row r="1716" spans="3:3" x14ac:dyDescent="0.4">
      <c r="C1716" s="50"/>
    </row>
    <row r="1717" spans="3:3" x14ac:dyDescent="0.4">
      <c r="C1717" s="50"/>
    </row>
    <row r="1718" spans="3:3" x14ac:dyDescent="0.4">
      <c r="C1718" s="50"/>
    </row>
    <row r="1719" spans="3:3" x14ac:dyDescent="0.4">
      <c r="C1719" s="50"/>
    </row>
    <row r="1720" spans="3:3" x14ac:dyDescent="0.4">
      <c r="C1720" s="50"/>
    </row>
    <row r="1721" spans="3:3" x14ac:dyDescent="0.4">
      <c r="C1721" s="50"/>
    </row>
    <row r="1722" spans="3:3" x14ac:dyDescent="0.4">
      <c r="C1722" s="50"/>
    </row>
    <row r="1723" spans="3:3" x14ac:dyDescent="0.4">
      <c r="C1723" s="50"/>
    </row>
    <row r="1724" spans="3:3" x14ac:dyDescent="0.4">
      <c r="C1724" s="50"/>
    </row>
    <row r="1725" spans="3:3" x14ac:dyDescent="0.4">
      <c r="C1725" s="50"/>
    </row>
    <row r="1726" spans="3:3" x14ac:dyDescent="0.4">
      <c r="C1726" s="50"/>
    </row>
    <row r="1727" spans="3:3" x14ac:dyDescent="0.4">
      <c r="C1727" s="50"/>
    </row>
    <row r="1728" spans="3:3" x14ac:dyDescent="0.4">
      <c r="C1728" s="50"/>
    </row>
    <row r="1729" spans="3:3" x14ac:dyDescent="0.4">
      <c r="C1729" s="50"/>
    </row>
    <row r="1730" spans="3:3" x14ac:dyDescent="0.4">
      <c r="C1730" s="50"/>
    </row>
    <row r="1731" spans="3:3" x14ac:dyDescent="0.4">
      <c r="C1731" s="50"/>
    </row>
    <row r="1732" spans="3:3" x14ac:dyDescent="0.4">
      <c r="C1732" s="50"/>
    </row>
    <row r="1733" spans="3:3" x14ac:dyDescent="0.4">
      <c r="C1733" s="50"/>
    </row>
    <row r="1734" spans="3:3" x14ac:dyDescent="0.4">
      <c r="C1734" s="50"/>
    </row>
    <row r="1735" spans="3:3" x14ac:dyDescent="0.4">
      <c r="C1735" s="50"/>
    </row>
    <row r="1736" spans="3:3" x14ac:dyDescent="0.4">
      <c r="C1736" s="50"/>
    </row>
    <row r="1737" spans="3:3" x14ac:dyDescent="0.4">
      <c r="C1737" s="50"/>
    </row>
    <row r="1738" spans="3:3" x14ac:dyDescent="0.4">
      <c r="C1738" s="50"/>
    </row>
    <row r="1739" spans="3:3" x14ac:dyDescent="0.4">
      <c r="C1739" s="50"/>
    </row>
    <row r="1740" spans="3:3" x14ac:dyDescent="0.4">
      <c r="C1740" s="50"/>
    </row>
    <row r="1741" spans="3:3" x14ac:dyDescent="0.4">
      <c r="C1741" s="50"/>
    </row>
    <row r="1742" spans="3:3" x14ac:dyDescent="0.4">
      <c r="C1742" s="50"/>
    </row>
    <row r="1743" spans="3:3" x14ac:dyDescent="0.4">
      <c r="C1743" s="50"/>
    </row>
    <row r="1744" spans="3:3" x14ac:dyDescent="0.4">
      <c r="C1744" s="50"/>
    </row>
    <row r="1745" spans="3:3" x14ac:dyDescent="0.4">
      <c r="C1745" s="50"/>
    </row>
    <row r="1746" spans="3:3" x14ac:dyDescent="0.4">
      <c r="C1746" s="50"/>
    </row>
    <row r="1747" spans="3:3" x14ac:dyDescent="0.4">
      <c r="C1747" s="50"/>
    </row>
    <row r="1748" spans="3:3" x14ac:dyDescent="0.4">
      <c r="C1748" s="50"/>
    </row>
    <row r="1749" spans="3:3" x14ac:dyDescent="0.4">
      <c r="C1749" s="50"/>
    </row>
    <row r="1750" spans="3:3" x14ac:dyDescent="0.4">
      <c r="C1750" s="50"/>
    </row>
    <row r="1751" spans="3:3" x14ac:dyDescent="0.4">
      <c r="C1751" s="50"/>
    </row>
    <row r="1752" spans="3:3" x14ac:dyDescent="0.4">
      <c r="C1752" s="50"/>
    </row>
    <row r="1753" spans="3:3" x14ac:dyDescent="0.4">
      <c r="C1753" s="50"/>
    </row>
    <row r="1754" spans="3:3" x14ac:dyDescent="0.4">
      <c r="C1754" s="50"/>
    </row>
    <row r="1755" spans="3:3" x14ac:dyDescent="0.4">
      <c r="C1755" s="50"/>
    </row>
    <row r="1756" spans="3:3" x14ac:dyDescent="0.4">
      <c r="C1756" s="50"/>
    </row>
    <row r="1757" spans="3:3" x14ac:dyDescent="0.4">
      <c r="C1757" s="50"/>
    </row>
    <row r="1758" spans="3:3" x14ac:dyDescent="0.4">
      <c r="C1758" s="50"/>
    </row>
    <row r="1759" spans="3:3" x14ac:dyDescent="0.4">
      <c r="C1759" s="50"/>
    </row>
    <row r="1760" spans="3:3" x14ac:dyDescent="0.4">
      <c r="C1760" s="50"/>
    </row>
    <row r="1761" spans="3:3" x14ac:dyDescent="0.4">
      <c r="C1761" s="50"/>
    </row>
    <row r="1762" spans="3:3" x14ac:dyDescent="0.4">
      <c r="C1762" s="50"/>
    </row>
    <row r="1763" spans="3:3" x14ac:dyDescent="0.4">
      <c r="C1763" s="50"/>
    </row>
    <row r="1764" spans="3:3" x14ac:dyDescent="0.4">
      <c r="C1764" s="50"/>
    </row>
    <row r="1765" spans="3:3" x14ac:dyDescent="0.4">
      <c r="C1765" s="50"/>
    </row>
    <row r="1766" spans="3:3" x14ac:dyDescent="0.4">
      <c r="C1766" s="50"/>
    </row>
    <row r="1767" spans="3:3" x14ac:dyDescent="0.4">
      <c r="C1767" s="50"/>
    </row>
    <row r="1768" spans="3:3" x14ac:dyDescent="0.4">
      <c r="C1768" s="50"/>
    </row>
    <row r="1769" spans="3:3" x14ac:dyDescent="0.4">
      <c r="C1769" s="50"/>
    </row>
    <row r="1770" spans="3:3" x14ac:dyDescent="0.4">
      <c r="C1770" s="50"/>
    </row>
    <row r="1771" spans="3:3" x14ac:dyDescent="0.4">
      <c r="C1771" s="50"/>
    </row>
    <row r="1772" spans="3:3" x14ac:dyDescent="0.4">
      <c r="C1772" s="50"/>
    </row>
    <row r="1773" spans="3:3" x14ac:dyDescent="0.4">
      <c r="C1773" s="50"/>
    </row>
    <row r="1774" spans="3:3" x14ac:dyDescent="0.4">
      <c r="C1774" s="50"/>
    </row>
    <row r="1775" spans="3:3" x14ac:dyDescent="0.4">
      <c r="C1775" s="50"/>
    </row>
    <row r="1776" spans="3:3" x14ac:dyDescent="0.4">
      <c r="C1776" s="50"/>
    </row>
    <row r="1777" spans="3:3" x14ac:dyDescent="0.4">
      <c r="C1777" s="50"/>
    </row>
    <row r="1778" spans="3:3" x14ac:dyDescent="0.4">
      <c r="C1778" s="50"/>
    </row>
    <row r="1779" spans="3:3" x14ac:dyDescent="0.4">
      <c r="C1779" s="50"/>
    </row>
    <row r="1780" spans="3:3" x14ac:dyDescent="0.4">
      <c r="C1780" s="50"/>
    </row>
    <row r="1781" spans="3:3" x14ac:dyDescent="0.4">
      <c r="C1781" s="50"/>
    </row>
    <row r="1782" spans="3:3" x14ac:dyDescent="0.4">
      <c r="C1782" s="50"/>
    </row>
    <row r="1783" spans="3:3" x14ac:dyDescent="0.4">
      <c r="C1783" s="50"/>
    </row>
    <row r="1784" spans="3:3" x14ac:dyDescent="0.4">
      <c r="C1784" s="50"/>
    </row>
    <row r="1785" spans="3:3" x14ac:dyDescent="0.4">
      <c r="C1785" s="50"/>
    </row>
    <row r="1786" spans="3:3" x14ac:dyDescent="0.4">
      <c r="C1786" s="50"/>
    </row>
    <row r="1787" spans="3:3" x14ac:dyDescent="0.4">
      <c r="C1787" s="50"/>
    </row>
    <row r="1788" spans="3:3" x14ac:dyDescent="0.4">
      <c r="C1788" s="50"/>
    </row>
    <row r="1789" spans="3:3" x14ac:dyDescent="0.4">
      <c r="C1789" s="50"/>
    </row>
    <row r="1790" spans="3:3" x14ac:dyDescent="0.4">
      <c r="C1790" s="50"/>
    </row>
    <row r="1791" spans="3:3" x14ac:dyDescent="0.4">
      <c r="C1791" s="50"/>
    </row>
    <row r="1792" spans="3:3" x14ac:dyDescent="0.4">
      <c r="C1792" s="50"/>
    </row>
    <row r="1793" spans="3:3" x14ac:dyDescent="0.4">
      <c r="C1793" s="50"/>
    </row>
    <row r="1794" spans="3:3" x14ac:dyDescent="0.4">
      <c r="C1794" s="50"/>
    </row>
    <row r="1795" spans="3:3" x14ac:dyDescent="0.4">
      <c r="C1795" s="50"/>
    </row>
    <row r="1796" spans="3:3" x14ac:dyDescent="0.4">
      <c r="C1796" s="50"/>
    </row>
    <row r="1797" spans="3:3" x14ac:dyDescent="0.4">
      <c r="C1797" s="50"/>
    </row>
    <row r="1798" spans="3:3" x14ac:dyDescent="0.4">
      <c r="C1798" s="50"/>
    </row>
    <row r="1799" spans="3:3" x14ac:dyDescent="0.4">
      <c r="C1799" s="50"/>
    </row>
    <row r="1800" spans="3:3" x14ac:dyDescent="0.4">
      <c r="C1800" s="50"/>
    </row>
    <row r="1801" spans="3:3" x14ac:dyDescent="0.4">
      <c r="C1801" s="50"/>
    </row>
    <row r="1802" spans="3:3" x14ac:dyDescent="0.4">
      <c r="C1802" s="50"/>
    </row>
    <row r="1803" spans="3:3" x14ac:dyDescent="0.4">
      <c r="C1803" s="50"/>
    </row>
    <row r="1804" spans="3:3" x14ac:dyDescent="0.4">
      <c r="C1804" s="50"/>
    </row>
    <row r="1805" spans="3:3" x14ac:dyDescent="0.4">
      <c r="C1805" s="50"/>
    </row>
    <row r="1806" spans="3:3" x14ac:dyDescent="0.4">
      <c r="C1806" s="50"/>
    </row>
    <row r="1807" spans="3:3" x14ac:dyDescent="0.4">
      <c r="C1807" s="50"/>
    </row>
    <row r="1808" spans="3:3" x14ac:dyDescent="0.4">
      <c r="C1808" s="50"/>
    </row>
    <row r="1809" spans="3:3" x14ac:dyDescent="0.4">
      <c r="C1809" s="50"/>
    </row>
    <row r="1810" spans="3:3" x14ac:dyDescent="0.4">
      <c r="C1810" s="50"/>
    </row>
    <row r="1811" spans="3:3" x14ac:dyDescent="0.4">
      <c r="C1811" s="50"/>
    </row>
    <row r="1812" spans="3:3" x14ac:dyDescent="0.4">
      <c r="C1812" s="50"/>
    </row>
    <row r="1813" spans="3:3" x14ac:dyDescent="0.4">
      <c r="C1813" s="50"/>
    </row>
    <row r="1814" spans="3:3" x14ac:dyDescent="0.4">
      <c r="C1814" s="50"/>
    </row>
    <row r="1815" spans="3:3" x14ac:dyDescent="0.4">
      <c r="C1815" s="50"/>
    </row>
    <row r="1816" spans="3:3" x14ac:dyDescent="0.4">
      <c r="C1816" s="50"/>
    </row>
    <row r="1817" spans="3:3" x14ac:dyDescent="0.4">
      <c r="C1817" s="50"/>
    </row>
    <row r="1818" spans="3:3" x14ac:dyDescent="0.4">
      <c r="C1818" s="50"/>
    </row>
    <row r="1819" spans="3:3" x14ac:dyDescent="0.4">
      <c r="C1819" s="50"/>
    </row>
    <row r="1820" spans="3:3" x14ac:dyDescent="0.4">
      <c r="C1820" s="50"/>
    </row>
    <row r="1821" spans="3:3" x14ac:dyDescent="0.4">
      <c r="C1821" s="50"/>
    </row>
    <row r="1822" spans="3:3" x14ac:dyDescent="0.4">
      <c r="C1822" s="50"/>
    </row>
    <row r="1823" spans="3:3" x14ac:dyDescent="0.4">
      <c r="C1823" s="50"/>
    </row>
    <row r="1824" spans="3:3" x14ac:dyDescent="0.4">
      <c r="C1824" s="50"/>
    </row>
    <row r="1825" spans="3:3" x14ac:dyDescent="0.4">
      <c r="C1825" s="50"/>
    </row>
    <row r="1826" spans="3:3" x14ac:dyDescent="0.4">
      <c r="C1826" s="50"/>
    </row>
    <row r="1827" spans="3:3" x14ac:dyDescent="0.4">
      <c r="C1827" s="50"/>
    </row>
    <row r="1828" spans="3:3" x14ac:dyDescent="0.4">
      <c r="C1828" s="50"/>
    </row>
    <row r="1829" spans="3:3" x14ac:dyDescent="0.4">
      <c r="C1829" s="50"/>
    </row>
    <row r="1830" spans="3:3" x14ac:dyDescent="0.4">
      <c r="C1830" s="50"/>
    </row>
    <row r="1831" spans="3:3" x14ac:dyDescent="0.4">
      <c r="C1831" s="50"/>
    </row>
    <row r="1832" spans="3:3" x14ac:dyDescent="0.4">
      <c r="C1832" s="50"/>
    </row>
    <row r="1833" spans="3:3" x14ac:dyDescent="0.4">
      <c r="C1833" s="50"/>
    </row>
    <row r="1834" spans="3:3" x14ac:dyDescent="0.4">
      <c r="C1834" s="50"/>
    </row>
    <row r="1835" spans="3:3" x14ac:dyDescent="0.4">
      <c r="C1835" s="50"/>
    </row>
    <row r="1836" spans="3:3" x14ac:dyDescent="0.4">
      <c r="C1836" s="50"/>
    </row>
    <row r="1837" spans="3:3" x14ac:dyDescent="0.4">
      <c r="C1837" s="50"/>
    </row>
    <row r="1838" spans="3:3" x14ac:dyDescent="0.4">
      <c r="C1838" s="50"/>
    </row>
    <row r="1839" spans="3:3" x14ac:dyDescent="0.4">
      <c r="C1839" s="50"/>
    </row>
    <row r="1840" spans="3:3" x14ac:dyDescent="0.4">
      <c r="C1840" s="50"/>
    </row>
    <row r="1841" spans="3:3" x14ac:dyDescent="0.4">
      <c r="C1841" s="50"/>
    </row>
    <row r="1842" spans="3:3" x14ac:dyDescent="0.4">
      <c r="C1842" s="50"/>
    </row>
    <row r="1843" spans="3:3" x14ac:dyDescent="0.4">
      <c r="C1843" s="50"/>
    </row>
    <row r="1844" spans="3:3" x14ac:dyDescent="0.4">
      <c r="C1844" s="50"/>
    </row>
    <row r="1845" spans="3:3" x14ac:dyDescent="0.4">
      <c r="C1845" s="50"/>
    </row>
    <row r="1846" spans="3:3" x14ac:dyDescent="0.4">
      <c r="C1846" s="50"/>
    </row>
    <row r="1847" spans="3:3" x14ac:dyDescent="0.4">
      <c r="C1847" s="50"/>
    </row>
    <row r="1848" spans="3:3" x14ac:dyDescent="0.4">
      <c r="C1848" s="50"/>
    </row>
    <row r="1849" spans="3:3" x14ac:dyDescent="0.4">
      <c r="C1849" s="50"/>
    </row>
    <row r="1850" spans="3:3" x14ac:dyDescent="0.4">
      <c r="C1850" s="50"/>
    </row>
    <row r="1851" spans="3:3" x14ac:dyDescent="0.4">
      <c r="C1851" s="50"/>
    </row>
    <row r="1852" spans="3:3" x14ac:dyDescent="0.4">
      <c r="C1852" s="50"/>
    </row>
    <row r="1853" spans="3:3" x14ac:dyDescent="0.4">
      <c r="C1853" s="50"/>
    </row>
    <row r="1854" spans="3:3" x14ac:dyDescent="0.4">
      <c r="C1854" s="50"/>
    </row>
    <row r="1855" spans="3:3" x14ac:dyDescent="0.4">
      <c r="C1855" s="50"/>
    </row>
    <row r="1856" spans="3:3" x14ac:dyDescent="0.4">
      <c r="C1856" s="50"/>
    </row>
    <row r="1857" spans="3:3" x14ac:dyDescent="0.4">
      <c r="C1857" s="50"/>
    </row>
    <row r="1858" spans="3:3" x14ac:dyDescent="0.4">
      <c r="C1858" s="50"/>
    </row>
    <row r="1859" spans="3:3" x14ac:dyDescent="0.4">
      <c r="C1859" s="50"/>
    </row>
    <row r="1860" spans="3:3" x14ac:dyDescent="0.4">
      <c r="C1860" s="50"/>
    </row>
    <row r="1861" spans="3:3" x14ac:dyDescent="0.4">
      <c r="C1861" s="50"/>
    </row>
    <row r="1862" spans="3:3" x14ac:dyDescent="0.4">
      <c r="C1862" s="50"/>
    </row>
    <row r="1863" spans="3:3" x14ac:dyDescent="0.4">
      <c r="C1863" s="50"/>
    </row>
    <row r="1864" spans="3:3" x14ac:dyDescent="0.4">
      <c r="C1864" s="50"/>
    </row>
    <row r="1865" spans="3:3" x14ac:dyDescent="0.4">
      <c r="C1865" s="50"/>
    </row>
    <row r="1866" spans="3:3" x14ac:dyDescent="0.4">
      <c r="C1866" s="50"/>
    </row>
    <row r="1867" spans="3:3" x14ac:dyDescent="0.4">
      <c r="C1867" s="50"/>
    </row>
    <row r="1868" spans="3:3" x14ac:dyDescent="0.4">
      <c r="C1868" s="50"/>
    </row>
    <row r="1869" spans="3:3" x14ac:dyDescent="0.4">
      <c r="C1869" s="50"/>
    </row>
    <row r="1870" spans="3:3" x14ac:dyDescent="0.4">
      <c r="C1870" s="50"/>
    </row>
    <row r="1871" spans="3:3" x14ac:dyDescent="0.4">
      <c r="C1871" s="50"/>
    </row>
    <row r="1872" spans="3:3" x14ac:dyDescent="0.4">
      <c r="C1872" s="50"/>
    </row>
    <row r="1873" spans="3:3" x14ac:dyDescent="0.4">
      <c r="C1873" s="50"/>
    </row>
    <row r="1874" spans="3:3" x14ac:dyDescent="0.4">
      <c r="C1874" s="50"/>
    </row>
    <row r="1875" spans="3:3" x14ac:dyDescent="0.4">
      <c r="C1875" s="50"/>
    </row>
    <row r="1876" spans="3:3" x14ac:dyDescent="0.4">
      <c r="C1876" s="50"/>
    </row>
    <row r="1877" spans="3:3" x14ac:dyDescent="0.4">
      <c r="C1877" s="50"/>
    </row>
    <row r="1878" spans="3:3" x14ac:dyDescent="0.4">
      <c r="C1878" s="50"/>
    </row>
    <row r="1879" spans="3:3" x14ac:dyDescent="0.4">
      <c r="C1879" s="50"/>
    </row>
    <row r="1880" spans="3:3" x14ac:dyDescent="0.4">
      <c r="C1880" s="50"/>
    </row>
    <row r="1881" spans="3:3" x14ac:dyDescent="0.4">
      <c r="C1881" s="50"/>
    </row>
    <row r="1882" spans="3:3" x14ac:dyDescent="0.4">
      <c r="C1882" s="50"/>
    </row>
    <row r="1883" spans="3:3" x14ac:dyDescent="0.4">
      <c r="C1883" s="50"/>
    </row>
    <row r="1884" spans="3:3" x14ac:dyDescent="0.4">
      <c r="C1884" s="50"/>
    </row>
    <row r="1885" spans="3:3" x14ac:dyDescent="0.4">
      <c r="C1885" s="50"/>
    </row>
    <row r="1886" spans="3:3" x14ac:dyDescent="0.4">
      <c r="C1886" s="50"/>
    </row>
    <row r="1887" spans="3:3" x14ac:dyDescent="0.4">
      <c r="C1887" s="50"/>
    </row>
    <row r="1888" spans="3:3" x14ac:dyDescent="0.4">
      <c r="C1888" s="50"/>
    </row>
    <row r="1889" spans="3:3" x14ac:dyDescent="0.4">
      <c r="C1889" s="50"/>
    </row>
    <row r="1890" spans="3:3" x14ac:dyDescent="0.4">
      <c r="C1890" s="50"/>
    </row>
    <row r="1891" spans="3:3" x14ac:dyDescent="0.4">
      <c r="C1891" s="50"/>
    </row>
    <row r="1892" spans="3:3" x14ac:dyDescent="0.4">
      <c r="C1892" s="50"/>
    </row>
    <row r="1893" spans="3:3" x14ac:dyDescent="0.4">
      <c r="C1893" s="50"/>
    </row>
    <row r="1894" spans="3:3" x14ac:dyDescent="0.4">
      <c r="C1894" s="50"/>
    </row>
    <row r="1895" spans="3:3" x14ac:dyDescent="0.4">
      <c r="C1895" s="50"/>
    </row>
    <row r="1896" spans="3:3" x14ac:dyDescent="0.4">
      <c r="C1896" s="50"/>
    </row>
    <row r="1897" spans="3:3" x14ac:dyDescent="0.4">
      <c r="C1897" s="50"/>
    </row>
    <row r="1898" spans="3:3" x14ac:dyDescent="0.4">
      <c r="C1898" s="50"/>
    </row>
    <row r="1899" spans="3:3" x14ac:dyDescent="0.4">
      <c r="C1899" s="50"/>
    </row>
    <row r="1900" spans="3:3" x14ac:dyDescent="0.4">
      <c r="C1900" s="50"/>
    </row>
    <row r="1901" spans="3:3" x14ac:dyDescent="0.4">
      <c r="C1901" s="50"/>
    </row>
    <row r="1902" spans="3:3" x14ac:dyDescent="0.4">
      <c r="C1902" s="50"/>
    </row>
    <row r="1903" spans="3:3" x14ac:dyDescent="0.4">
      <c r="C1903" s="50"/>
    </row>
    <row r="1904" spans="3:3" x14ac:dyDescent="0.4">
      <c r="C1904" s="50"/>
    </row>
    <row r="1905" spans="3:3" x14ac:dyDescent="0.4">
      <c r="C1905" s="50"/>
    </row>
    <row r="1906" spans="3:3" x14ac:dyDescent="0.4">
      <c r="C1906" s="50"/>
    </row>
    <row r="1907" spans="3:3" x14ac:dyDescent="0.4">
      <c r="C1907" s="50"/>
    </row>
    <row r="1908" spans="3:3" x14ac:dyDescent="0.4">
      <c r="C1908" s="50"/>
    </row>
    <row r="1909" spans="3:3" x14ac:dyDescent="0.4">
      <c r="C1909" s="50"/>
    </row>
    <row r="1910" spans="3:3" x14ac:dyDescent="0.4">
      <c r="C1910" s="50"/>
    </row>
    <row r="1911" spans="3:3" x14ac:dyDescent="0.4">
      <c r="C1911" s="50"/>
    </row>
    <row r="1912" spans="3:3" x14ac:dyDescent="0.4">
      <c r="C1912" s="50"/>
    </row>
    <row r="1913" spans="3:3" x14ac:dyDescent="0.4">
      <c r="C1913" s="50"/>
    </row>
    <row r="1914" spans="3:3" x14ac:dyDescent="0.4">
      <c r="C1914" s="50"/>
    </row>
    <row r="1915" spans="3:3" x14ac:dyDescent="0.4">
      <c r="C1915" s="50"/>
    </row>
    <row r="1916" spans="3:3" x14ac:dyDescent="0.4">
      <c r="C1916" s="50"/>
    </row>
    <row r="1917" spans="3:3" x14ac:dyDescent="0.4">
      <c r="C1917" s="50"/>
    </row>
    <row r="1918" spans="3:3" x14ac:dyDescent="0.4">
      <c r="C1918" s="50"/>
    </row>
    <row r="1919" spans="3:3" x14ac:dyDescent="0.4">
      <c r="C1919" s="50"/>
    </row>
    <row r="1920" spans="3:3" x14ac:dyDescent="0.4">
      <c r="C1920" s="50"/>
    </row>
    <row r="1921" spans="3:3" x14ac:dyDescent="0.4">
      <c r="C1921" s="50"/>
    </row>
    <row r="1922" spans="3:3" x14ac:dyDescent="0.4">
      <c r="C1922" s="50"/>
    </row>
    <row r="1923" spans="3:3" x14ac:dyDescent="0.4">
      <c r="C1923" s="50"/>
    </row>
    <row r="1924" spans="3:3" x14ac:dyDescent="0.4">
      <c r="C1924" s="50"/>
    </row>
    <row r="1925" spans="3:3" x14ac:dyDescent="0.4">
      <c r="C1925" s="50"/>
    </row>
    <row r="1926" spans="3:3" x14ac:dyDescent="0.4">
      <c r="C1926" s="50"/>
    </row>
    <row r="1927" spans="3:3" x14ac:dyDescent="0.4">
      <c r="C1927" s="50"/>
    </row>
    <row r="1928" spans="3:3" x14ac:dyDescent="0.4">
      <c r="C1928" s="50"/>
    </row>
    <row r="1929" spans="3:3" x14ac:dyDescent="0.4">
      <c r="C1929" s="50"/>
    </row>
    <row r="1930" spans="3:3" x14ac:dyDescent="0.4">
      <c r="C1930" s="50"/>
    </row>
    <row r="1931" spans="3:3" x14ac:dyDescent="0.4">
      <c r="C1931" s="50"/>
    </row>
    <row r="1932" spans="3:3" x14ac:dyDescent="0.4">
      <c r="C1932" s="50"/>
    </row>
    <row r="1933" spans="3:3" x14ac:dyDescent="0.4">
      <c r="C1933" s="50"/>
    </row>
    <row r="1934" spans="3:3" x14ac:dyDescent="0.4">
      <c r="C1934" s="50"/>
    </row>
    <row r="1935" spans="3:3" x14ac:dyDescent="0.4">
      <c r="C1935" s="50"/>
    </row>
    <row r="1936" spans="3:3" x14ac:dyDescent="0.4">
      <c r="C1936" s="50"/>
    </row>
    <row r="1937" spans="3:3" x14ac:dyDescent="0.4">
      <c r="C1937" s="50"/>
    </row>
    <row r="1938" spans="3:3" x14ac:dyDescent="0.4">
      <c r="C1938" s="50"/>
    </row>
    <row r="1939" spans="3:3" x14ac:dyDescent="0.4">
      <c r="C1939" s="50"/>
    </row>
    <row r="1940" spans="3:3" x14ac:dyDescent="0.4">
      <c r="C1940" s="50"/>
    </row>
    <row r="1941" spans="3:3" x14ac:dyDescent="0.4">
      <c r="C1941" s="50"/>
    </row>
    <row r="1942" spans="3:3" x14ac:dyDescent="0.4">
      <c r="C1942" s="50"/>
    </row>
    <row r="1943" spans="3:3" x14ac:dyDescent="0.4">
      <c r="C1943" s="50"/>
    </row>
    <row r="1944" spans="3:3" x14ac:dyDescent="0.4">
      <c r="C1944" s="50"/>
    </row>
    <row r="1945" spans="3:3" x14ac:dyDescent="0.4">
      <c r="C1945" s="50"/>
    </row>
    <row r="1946" spans="3:3" x14ac:dyDescent="0.4">
      <c r="C1946" s="50"/>
    </row>
    <row r="1947" spans="3:3" x14ac:dyDescent="0.4">
      <c r="C1947" s="50"/>
    </row>
    <row r="1948" spans="3:3" x14ac:dyDescent="0.4">
      <c r="C1948" s="50"/>
    </row>
    <row r="1949" spans="3:3" x14ac:dyDescent="0.4">
      <c r="C1949" s="50"/>
    </row>
    <row r="1950" spans="3:3" x14ac:dyDescent="0.4">
      <c r="C1950" s="50"/>
    </row>
    <row r="1951" spans="3:3" x14ac:dyDescent="0.4">
      <c r="C1951" s="50"/>
    </row>
    <row r="1952" spans="3:3" x14ac:dyDescent="0.4">
      <c r="C1952" s="50"/>
    </row>
    <row r="1953" spans="3:3" x14ac:dyDescent="0.4">
      <c r="C1953" s="50"/>
    </row>
    <row r="1954" spans="3:3" x14ac:dyDescent="0.4">
      <c r="C1954" s="50"/>
    </row>
    <row r="1955" spans="3:3" x14ac:dyDescent="0.4">
      <c r="C1955" s="50"/>
    </row>
    <row r="1956" spans="3:3" x14ac:dyDescent="0.4">
      <c r="C1956" s="50"/>
    </row>
    <row r="1957" spans="3:3" x14ac:dyDescent="0.4">
      <c r="C1957" s="50"/>
    </row>
    <row r="1958" spans="3:3" x14ac:dyDescent="0.4">
      <c r="C1958" s="50"/>
    </row>
    <row r="1959" spans="3:3" x14ac:dyDescent="0.4">
      <c r="C1959" s="50"/>
    </row>
    <row r="1960" spans="3:3" x14ac:dyDescent="0.4">
      <c r="C1960" s="50"/>
    </row>
    <row r="1961" spans="3:3" x14ac:dyDescent="0.4">
      <c r="C1961" s="50"/>
    </row>
    <row r="1962" spans="3:3" x14ac:dyDescent="0.4">
      <c r="C1962" s="50"/>
    </row>
    <row r="1963" spans="3:3" x14ac:dyDescent="0.4">
      <c r="C1963" s="50"/>
    </row>
    <row r="1964" spans="3:3" x14ac:dyDescent="0.4">
      <c r="C1964" s="50"/>
    </row>
    <row r="1965" spans="3:3" x14ac:dyDescent="0.4">
      <c r="C1965" s="50"/>
    </row>
    <row r="1966" spans="3:3" x14ac:dyDescent="0.4">
      <c r="C1966" s="50"/>
    </row>
    <row r="1967" spans="3:3" x14ac:dyDescent="0.4">
      <c r="C1967" s="50"/>
    </row>
    <row r="1968" spans="3:3" x14ac:dyDescent="0.4">
      <c r="C1968" s="50"/>
    </row>
    <row r="1969" spans="3:3" x14ac:dyDescent="0.4">
      <c r="C1969" s="50"/>
    </row>
    <row r="1970" spans="3:3" x14ac:dyDescent="0.4">
      <c r="C1970" s="50"/>
    </row>
    <row r="1971" spans="3:3" x14ac:dyDescent="0.4">
      <c r="C1971" s="50"/>
    </row>
    <row r="1972" spans="3:3" x14ac:dyDescent="0.4">
      <c r="C1972" s="50"/>
    </row>
    <row r="1973" spans="3:3" x14ac:dyDescent="0.4">
      <c r="C1973" s="50"/>
    </row>
    <row r="1974" spans="3:3" x14ac:dyDescent="0.4">
      <c r="C1974" s="50"/>
    </row>
    <row r="1975" spans="3:3" x14ac:dyDescent="0.4">
      <c r="C1975" s="50"/>
    </row>
    <row r="1976" spans="3:3" x14ac:dyDescent="0.4">
      <c r="C1976" s="50"/>
    </row>
    <row r="1977" spans="3:3" x14ac:dyDescent="0.4">
      <c r="C1977" s="50"/>
    </row>
    <row r="1978" spans="3:3" x14ac:dyDescent="0.4">
      <c r="C1978" s="50"/>
    </row>
    <row r="1979" spans="3:3" x14ac:dyDescent="0.4">
      <c r="C1979" s="50"/>
    </row>
    <row r="1980" spans="3:3" x14ac:dyDescent="0.4">
      <c r="C1980" s="50"/>
    </row>
    <row r="1981" spans="3:3" x14ac:dyDescent="0.4">
      <c r="C1981" s="50"/>
    </row>
    <row r="1982" spans="3:3" x14ac:dyDescent="0.4">
      <c r="C1982" s="50"/>
    </row>
    <row r="1983" spans="3:3" x14ac:dyDescent="0.4">
      <c r="C1983" s="50"/>
    </row>
    <row r="1984" spans="3:3" x14ac:dyDescent="0.4">
      <c r="C1984" s="50"/>
    </row>
    <row r="1985" spans="3:3" x14ac:dyDescent="0.4">
      <c r="C1985" s="50"/>
    </row>
    <row r="1986" spans="3:3" x14ac:dyDescent="0.4">
      <c r="C1986" s="50"/>
    </row>
    <row r="1987" spans="3:3" x14ac:dyDescent="0.4">
      <c r="C1987" s="50"/>
    </row>
    <row r="1988" spans="3:3" x14ac:dyDescent="0.4">
      <c r="C1988" s="50"/>
    </row>
    <row r="1989" spans="3:3" x14ac:dyDescent="0.4">
      <c r="C1989" s="50"/>
    </row>
    <row r="1990" spans="3:3" x14ac:dyDescent="0.4">
      <c r="C1990" s="50"/>
    </row>
    <row r="1991" spans="3:3" x14ac:dyDescent="0.4">
      <c r="C1991" s="50"/>
    </row>
    <row r="1992" spans="3:3" x14ac:dyDescent="0.4">
      <c r="C1992" s="50"/>
    </row>
    <row r="1993" spans="3:3" x14ac:dyDescent="0.4">
      <c r="C1993" s="50"/>
    </row>
    <row r="1994" spans="3:3" x14ac:dyDescent="0.4">
      <c r="C1994" s="50"/>
    </row>
    <row r="1995" spans="3:3" x14ac:dyDescent="0.4">
      <c r="C1995" s="50"/>
    </row>
    <row r="1996" spans="3:3" x14ac:dyDescent="0.4">
      <c r="C1996" s="50"/>
    </row>
    <row r="1997" spans="3:3" x14ac:dyDescent="0.4">
      <c r="C1997" s="50"/>
    </row>
    <row r="1998" spans="3:3" x14ac:dyDescent="0.4">
      <c r="C1998" s="50"/>
    </row>
    <row r="1999" spans="3:3" x14ac:dyDescent="0.4">
      <c r="C1999" s="50"/>
    </row>
    <row r="2000" spans="3:3" x14ac:dyDescent="0.4">
      <c r="C2000" s="50"/>
    </row>
    <row r="2001" spans="3:3" x14ac:dyDescent="0.4">
      <c r="C2001" s="50"/>
    </row>
    <row r="2002" spans="3:3" x14ac:dyDescent="0.4">
      <c r="C2002" s="50"/>
    </row>
    <row r="2003" spans="3:3" x14ac:dyDescent="0.4">
      <c r="C2003" s="50"/>
    </row>
    <row r="2004" spans="3:3" x14ac:dyDescent="0.4">
      <c r="C2004" s="50"/>
    </row>
    <row r="2005" spans="3:3" x14ac:dyDescent="0.4">
      <c r="C2005" s="50"/>
    </row>
    <row r="2006" spans="3:3" x14ac:dyDescent="0.4">
      <c r="C2006" s="50"/>
    </row>
    <row r="2007" spans="3:3" x14ac:dyDescent="0.4">
      <c r="C2007" s="50"/>
    </row>
    <row r="2008" spans="3:3" x14ac:dyDescent="0.4">
      <c r="C2008" s="50"/>
    </row>
    <row r="2009" spans="3:3" x14ac:dyDescent="0.4">
      <c r="C2009" s="50"/>
    </row>
    <row r="2010" spans="3:3" x14ac:dyDescent="0.4">
      <c r="C2010" s="50"/>
    </row>
    <row r="2011" spans="3:3" x14ac:dyDescent="0.4">
      <c r="C2011" s="50"/>
    </row>
    <row r="2012" spans="3:3" x14ac:dyDescent="0.4">
      <c r="C2012" s="50"/>
    </row>
    <row r="2013" spans="3:3" x14ac:dyDescent="0.4">
      <c r="C2013" s="50"/>
    </row>
    <row r="2014" spans="3:3" x14ac:dyDescent="0.4">
      <c r="C2014" s="50"/>
    </row>
    <row r="2015" spans="3:3" x14ac:dyDescent="0.4">
      <c r="C2015" s="50"/>
    </row>
    <row r="2016" spans="3:3" x14ac:dyDescent="0.4">
      <c r="C2016" s="50"/>
    </row>
    <row r="2017" spans="3:3" x14ac:dyDescent="0.4">
      <c r="C2017" s="50"/>
    </row>
    <row r="2018" spans="3:3" x14ac:dyDescent="0.4">
      <c r="C2018" s="50"/>
    </row>
    <row r="2019" spans="3:3" x14ac:dyDescent="0.4">
      <c r="C2019" s="50"/>
    </row>
    <row r="2020" spans="3:3" x14ac:dyDescent="0.4">
      <c r="C2020" s="50"/>
    </row>
    <row r="2021" spans="3:3" x14ac:dyDescent="0.4">
      <c r="C2021" s="50"/>
    </row>
    <row r="2022" spans="3:3" x14ac:dyDescent="0.4">
      <c r="C2022" s="50"/>
    </row>
    <row r="2023" spans="3:3" x14ac:dyDescent="0.4">
      <c r="C2023" s="50"/>
    </row>
    <row r="2024" spans="3:3" x14ac:dyDescent="0.4">
      <c r="C2024" s="50"/>
    </row>
    <row r="2025" spans="3:3" x14ac:dyDescent="0.4">
      <c r="C2025" s="50"/>
    </row>
    <row r="2026" spans="3:3" x14ac:dyDescent="0.4">
      <c r="C2026" s="50"/>
    </row>
    <row r="2027" spans="3:3" x14ac:dyDescent="0.4">
      <c r="C2027" s="50"/>
    </row>
    <row r="2028" spans="3:3" x14ac:dyDescent="0.4">
      <c r="C2028" s="50"/>
    </row>
    <row r="2029" spans="3:3" x14ac:dyDescent="0.4">
      <c r="C2029" s="50"/>
    </row>
    <row r="2030" spans="3:3" x14ac:dyDescent="0.4">
      <c r="C2030" s="50"/>
    </row>
    <row r="2031" spans="3:3" x14ac:dyDescent="0.4">
      <c r="C2031" s="50"/>
    </row>
    <row r="2032" spans="3:3" x14ac:dyDescent="0.4">
      <c r="C2032" s="50"/>
    </row>
    <row r="2033" spans="3:3" x14ac:dyDescent="0.4">
      <c r="C2033" s="50"/>
    </row>
    <row r="2034" spans="3:3" x14ac:dyDescent="0.4">
      <c r="C2034" s="50"/>
    </row>
    <row r="2035" spans="3:3" x14ac:dyDescent="0.4">
      <c r="C2035" s="50"/>
    </row>
    <row r="2036" spans="3:3" x14ac:dyDescent="0.4">
      <c r="C2036" s="50"/>
    </row>
    <row r="2037" spans="3:3" x14ac:dyDescent="0.4">
      <c r="C2037" s="50"/>
    </row>
    <row r="2038" spans="3:3" x14ac:dyDescent="0.4">
      <c r="C2038" s="50"/>
    </row>
    <row r="2039" spans="3:3" x14ac:dyDescent="0.4">
      <c r="C2039" s="50"/>
    </row>
    <row r="2040" spans="3:3" x14ac:dyDescent="0.4">
      <c r="C2040" s="50"/>
    </row>
    <row r="2041" spans="3:3" x14ac:dyDescent="0.4">
      <c r="C2041" s="50"/>
    </row>
    <row r="2042" spans="3:3" x14ac:dyDescent="0.4">
      <c r="C2042" s="50"/>
    </row>
    <row r="2043" spans="3:3" x14ac:dyDescent="0.4">
      <c r="C2043" s="50"/>
    </row>
    <row r="2044" spans="3:3" x14ac:dyDescent="0.4">
      <c r="C2044" s="50"/>
    </row>
    <row r="2045" spans="3:3" x14ac:dyDescent="0.4">
      <c r="C2045" s="50"/>
    </row>
    <row r="2046" spans="3:3" x14ac:dyDescent="0.4">
      <c r="C2046" s="50"/>
    </row>
    <row r="2047" spans="3:3" x14ac:dyDescent="0.4">
      <c r="C2047" s="50"/>
    </row>
    <row r="2048" spans="3:3" x14ac:dyDescent="0.4">
      <c r="C2048" s="50"/>
    </row>
    <row r="2049" spans="3:3" x14ac:dyDescent="0.4">
      <c r="C2049" s="50"/>
    </row>
    <row r="2050" spans="3:3" x14ac:dyDescent="0.4">
      <c r="C2050" s="50"/>
    </row>
    <row r="2051" spans="3:3" x14ac:dyDescent="0.4">
      <c r="C2051" s="50"/>
    </row>
    <row r="2052" spans="3:3" x14ac:dyDescent="0.4">
      <c r="C2052" s="50"/>
    </row>
    <row r="2053" spans="3:3" x14ac:dyDescent="0.4">
      <c r="C2053" s="50"/>
    </row>
    <row r="2054" spans="3:3" x14ac:dyDescent="0.4">
      <c r="C2054" s="50"/>
    </row>
    <row r="2055" spans="3:3" x14ac:dyDescent="0.4">
      <c r="C2055" s="50"/>
    </row>
    <row r="2056" spans="3:3" x14ac:dyDescent="0.4">
      <c r="C2056" s="50"/>
    </row>
    <row r="2057" spans="3:3" x14ac:dyDescent="0.4">
      <c r="C2057" s="50"/>
    </row>
    <row r="2058" spans="3:3" x14ac:dyDescent="0.4">
      <c r="C2058" s="50"/>
    </row>
    <row r="2059" spans="3:3" x14ac:dyDescent="0.4">
      <c r="C2059" s="50"/>
    </row>
    <row r="2060" spans="3:3" x14ac:dyDescent="0.4">
      <c r="C2060" s="50"/>
    </row>
    <row r="2061" spans="3:3" x14ac:dyDescent="0.4">
      <c r="C2061" s="50"/>
    </row>
    <row r="2062" spans="3:3" x14ac:dyDescent="0.4">
      <c r="C2062" s="50"/>
    </row>
    <row r="2063" spans="3:3" x14ac:dyDescent="0.4">
      <c r="C2063" s="50"/>
    </row>
    <row r="2064" spans="3:3" x14ac:dyDescent="0.4">
      <c r="C2064" s="50"/>
    </row>
    <row r="2065" spans="3:3" x14ac:dyDescent="0.4">
      <c r="C2065" s="50"/>
    </row>
    <row r="2066" spans="3:3" x14ac:dyDescent="0.4">
      <c r="C2066" s="50"/>
    </row>
    <row r="2067" spans="3:3" x14ac:dyDescent="0.4">
      <c r="C2067" s="50"/>
    </row>
    <row r="2068" spans="3:3" x14ac:dyDescent="0.4">
      <c r="C2068" s="50"/>
    </row>
    <row r="2069" spans="3:3" x14ac:dyDescent="0.4">
      <c r="C2069" s="50"/>
    </row>
    <row r="2070" spans="3:3" x14ac:dyDescent="0.4">
      <c r="C2070" s="50"/>
    </row>
    <row r="2071" spans="3:3" x14ac:dyDescent="0.4">
      <c r="C2071" s="50"/>
    </row>
    <row r="2072" spans="3:3" x14ac:dyDescent="0.4">
      <c r="C2072" s="50"/>
    </row>
    <row r="2073" spans="3:3" x14ac:dyDescent="0.4">
      <c r="C2073" s="50"/>
    </row>
    <row r="2074" spans="3:3" x14ac:dyDescent="0.4">
      <c r="C2074" s="50"/>
    </row>
    <row r="2075" spans="3:3" x14ac:dyDescent="0.4">
      <c r="C2075" s="50"/>
    </row>
    <row r="2076" spans="3:3" x14ac:dyDescent="0.4">
      <c r="C2076" s="50"/>
    </row>
    <row r="2077" spans="3:3" x14ac:dyDescent="0.4">
      <c r="C2077" s="50"/>
    </row>
    <row r="2078" spans="3:3" x14ac:dyDescent="0.4">
      <c r="C2078" s="50"/>
    </row>
    <row r="2079" spans="3:3" x14ac:dyDescent="0.4">
      <c r="C2079" s="50"/>
    </row>
    <row r="2080" spans="3:3" x14ac:dyDescent="0.4">
      <c r="C2080" s="50"/>
    </row>
    <row r="2081" spans="3:3" x14ac:dyDescent="0.4">
      <c r="C2081" s="50"/>
    </row>
    <row r="2082" spans="3:3" x14ac:dyDescent="0.4">
      <c r="C2082" s="50"/>
    </row>
    <row r="2083" spans="3:3" x14ac:dyDescent="0.4">
      <c r="C2083" s="50"/>
    </row>
    <row r="2084" spans="3:3" x14ac:dyDescent="0.4">
      <c r="C2084" s="50"/>
    </row>
    <row r="2085" spans="3:3" x14ac:dyDescent="0.4">
      <c r="C2085" s="50"/>
    </row>
    <row r="2086" spans="3:3" x14ac:dyDescent="0.4">
      <c r="C2086" s="50"/>
    </row>
    <row r="2087" spans="3:3" x14ac:dyDescent="0.4">
      <c r="C2087" s="50"/>
    </row>
    <row r="2088" spans="3:3" x14ac:dyDescent="0.4">
      <c r="C2088" s="50"/>
    </row>
    <row r="2089" spans="3:3" x14ac:dyDescent="0.4">
      <c r="C2089" s="50"/>
    </row>
    <row r="2090" spans="3:3" x14ac:dyDescent="0.4">
      <c r="C2090" s="50"/>
    </row>
    <row r="2091" spans="3:3" x14ac:dyDescent="0.4">
      <c r="C2091" s="50"/>
    </row>
    <row r="2092" spans="3:3" x14ac:dyDescent="0.4">
      <c r="C2092" s="50"/>
    </row>
    <row r="2093" spans="3:3" x14ac:dyDescent="0.4">
      <c r="C2093" s="50"/>
    </row>
    <row r="2094" spans="3:3" x14ac:dyDescent="0.4">
      <c r="C2094" s="50"/>
    </row>
    <row r="2095" spans="3:3" x14ac:dyDescent="0.4">
      <c r="C2095" s="50"/>
    </row>
    <row r="2096" spans="3:3" x14ac:dyDescent="0.4">
      <c r="C2096" s="50"/>
    </row>
    <row r="2097" spans="3:3" x14ac:dyDescent="0.4">
      <c r="C2097" s="50"/>
    </row>
    <row r="2098" spans="3:3" x14ac:dyDescent="0.4">
      <c r="C2098" s="50"/>
    </row>
    <row r="2099" spans="3:3" x14ac:dyDescent="0.4">
      <c r="C2099" s="50"/>
    </row>
    <row r="2100" spans="3:3" x14ac:dyDescent="0.4">
      <c r="C2100" s="50"/>
    </row>
    <row r="2101" spans="3:3" x14ac:dyDescent="0.4">
      <c r="C2101" s="50"/>
    </row>
    <row r="2102" spans="3:3" x14ac:dyDescent="0.4">
      <c r="C2102" s="50"/>
    </row>
    <row r="2103" spans="3:3" x14ac:dyDescent="0.4">
      <c r="C2103" s="50"/>
    </row>
    <row r="2104" spans="3:3" x14ac:dyDescent="0.4">
      <c r="C2104" s="50"/>
    </row>
    <row r="2105" spans="3:3" x14ac:dyDescent="0.4">
      <c r="C2105" s="50"/>
    </row>
    <row r="2106" spans="3:3" x14ac:dyDescent="0.4">
      <c r="C2106" s="50"/>
    </row>
    <row r="2107" spans="3:3" x14ac:dyDescent="0.4">
      <c r="C2107" s="50"/>
    </row>
    <row r="2108" spans="3:3" x14ac:dyDescent="0.4">
      <c r="C2108" s="50"/>
    </row>
    <row r="2109" spans="3:3" x14ac:dyDescent="0.4">
      <c r="C2109" s="50"/>
    </row>
    <row r="2110" spans="3:3" x14ac:dyDescent="0.4">
      <c r="C2110" s="50"/>
    </row>
    <row r="2111" spans="3:3" x14ac:dyDescent="0.4">
      <c r="C2111" s="50"/>
    </row>
    <row r="2112" spans="3:3" x14ac:dyDescent="0.4">
      <c r="C2112" s="50"/>
    </row>
    <row r="2113" spans="3:3" x14ac:dyDescent="0.4">
      <c r="C2113" s="50"/>
    </row>
    <row r="2114" spans="3:3" x14ac:dyDescent="0.4">
      <c r="C2114" s="50"/>
    </row>
    <row r="2115" spans="3:3" x14ac:dyDescent="0.4">
      <c r="C2115" s="50"/>
    </row>
    <row r="2116" spans="3:3" x14ac:dyDescent="0.4">
      <c r="C2116" s="50"/>
    </row>
    <row r="2117" spans="3:3" x14ac:dyDescent="0.4">
      <c r="C2117" s="50"/>
    </row>
    <row r="2118" spans="3:3" x14ac:dyDescent="0.4">
      <c r="C2118" s="50"/>
    </row>
    <row r="2119" spans="3:3" x14ac:dyDescent="0.4">
      <c r="C2119" s="50"/>
    </row>
    <row r="2120" spans="3:3" x14ac:dyDescent="0.4">
      <c r="C2120" s="50"/>
    </row>
    <row r="2121" spans="3:3" x14ac:dyDescent="0.4">
      <c r="C2121" s="50"/>
    </row>
    <row r="2122" spans="3:3" x14ac:dyDescent="0.4">
      <c r="C2122" s="50"/>
    </row>
    <row r="2123" spans="3:3" x14ac:dyDescent="0.4">
      <c r="C2123" s="50"/>
    </row>
    <row r="2124" spans="3:3" x14ac:dyDescent="0.4">
      <c r="C2124" s="50"/>
    </row>
    <row r="2125" spans="3:3" x14ac:dyDescent="0.4">
      <c r="C2125" s="50"/>
    </row>
    <row r="2126" spans="3:3" x14ac:dyDescent="0.4">
      <c r="C2126" s="50"/>
    </row>
    <row r="2127" spans="3:3" x14ac:dyDescent="0.4">
      <c r="C2127" s="50"/>
    </row>
    <row r="2128" spans="3:3" x14ac:dyDescent="0.4">
      <c r="C2128" s="50"/>
    </row>
    <row r="2129" spans="3:3" x14ac:dyDescent="0.4">
      <c r="C2129" s="50"/>
    </row>
    <row r="2130" spans="3:3" x14ac:dyDescent="0.4">
      <c r="C2130" s="50"/>
    </row>
    <row r="2131" spans="3:3" x14ac:dyDescent="0.4">
      <c r="C2131" s="50"/>
    </row>
    <row r="2132" spans="3:3" x14ac:dyDescent="0.4">
      <c r="C2132" s="50"/>
    </row>
    <row r="2133" spans="3:3" x14ac:dyDescent="0.4">
      <c r="C2133" s="50"/>
    </row>
    <row r="2134" spans="3:3" x14ac:dyDescent="0.4">
      <c r="C2134" s="50"/>
    </row>
    <row r="2135" spans="3:3" x14ac:dyDescent="0.4">
      <c r="C2135" s="50"/>
    </row>
    <row r="2136" spans="3:3" x14ac:dyDescent="0.4">
      <c r="C2136" s="50"/>
    </row>
    <row r="2137" spans="3:3" x14ac:dyDescent="0.4">
      <c r="C2137" s="50"/>
    </row>
    <row r="2138" spans="3:3" x14ac:dyDescent="0.4">
      <c r="C2138" s="50"/>
    </row>
    <row r="2139" spans="3:3" x14ac:dyDescent="0.4">
      <c r="C2139" s="50"/>
    </row>
    <row r="2140" spans="3:3" x14ac:dyDescent="0.4">
      <c r="C2140" s="50"/>
    </row>
    <row r="2141" spans="3:3" x14ac:dyDescent="0.4">
      <c r="C2141" s="50"/>
    </row>
    <row r="2142" spans="3:3" x14ac:dyDescent="0.4">
      <c r="C2142" s="50"/>
    </row>
    <row r="2143" spans="3:3" x14ac:dyDescent="0.4">
      <c r="C2143" s="50"/>
    </row>
    <row r="2144" spans="3:3" x14ac:dyDescent="0.4">
      <c r="C2144" s="50"/>
    </row>
    <row r="2145" spans="3:3" x14ac:dyDescent="0.4">
      <c r="C2145" s="50"/>
    </row>
    <row r="2146" spans="3:3" x14ac:dyDescent="0.4">
      <c r="C2146" s="50"/>
    </row>
    <row r="2147" spans="3:3" x14ac:dyDescent="0.4">
      <c r="C2147" s="50"/>
    </row>
    <row r="2148" spans="3:3" x14ac:dyDescent="0.4">
      <c r="C2148" s="50"/>
    </row>
    <row r="2149" spans="3:3" x14ac:dyDescent="0.4">
      <c r="C2149" s="50"/>
    </row>
    <row r="2150" spans="3:3" x14ac:dyDescent="0.4">
      <c r="C2150" s="50"/>
    </row>
    <row r="2151" spans="3:3" x14ac:dyDescent="0.4">
      <c r="C2151" s="50"/>
    </row>
    <row r="2152" spans="3:3" x14ac:dyDescent="0.4">
      <c r="C2152" s="50"/>
    </row>
    <row r="2153" spans="3:3" x14ac:dyDescent="0.4">
      <c r="C2153" s="50"/>
    </row>
    <row r="2154" spans="3:3" x14ac:dyDescent="0.4">
      <c r="C2154" s="50"/>
    </row>
    <row r="2155" spans="3:3" x14ac:dyDescent="0.4">
      <c r="C2155" s="50"/>
    </row>
    <row r="2156" spans="3:3" x14ac:dyDescent="0.4">
      <c r="C2156" s="50"/>
    </row>
    <row r="2157" spans="3:3" x14ac:dyDescent="0.4">
      <c r="C2157" s="50"/>
    </row>
    <row r="2158" spans="3:3" x14ac:dyDescent="0.4">
      <c r="C2158" s="50"/>
    </row>
    <row r="2159" spans="3:3" x14ac:dyDescent="0.4">
      <c r="C2159" s="50"/>
    </row>
    <row r="2160" spans="3:3" x14ac:dyDescent="0.4">
      <c r="C2160" s="50"/>
    </row>
    <row r="2161" spans="3:3" x14ac:dyDescent="0.4">
      <c r="C2161" s="50"/>
    </row>
    <row r="2162" spans="3:3" x14ac:dyDescent="0.4">
      <c r="C2162" s="50"/>
    </row>
    <row r="2163" spans="3:3" x14ac:dyDescent="0.4">
      <c r="C2163" s="50"/>
    </row>
    <row r="2164" spans="3:3" x14ac:dyDescent="0.4">
      <c r="C2164" s="50"/>
    </row>
    <row r="2165" spans="3:3" x14ac:dyDescent="0.4">
      <c r="C2165" s="50"/>
    </row>
    <row r="2166" spans="3:3" x14ac:dyDescent="0.4">
      <c r="C2166" s="50"/>
    </row>
    <row r="2167" spans="3:3" x14ac:dyDescent="0.4">
      <c r="C2167" s="50"/>
    </row>
    <row r="2168" spans="3:3" x14ac:dyDescent="0.4">
      <c r="C2168" s="50"/>
    </row>
    <row r="2169" spans="3:3" x14ac:dyDescent="0.4">
      <c r="C2169" s="50"/>
    </row>
    <row r="2170" spans="3:3" x14ac:dyDescent="0.4">
      <c r="C2170" s="50"/>
    </row>
    <row r="2171" spans="3:3" x14ac:dyDescent="0.4">
      <c r="C2171" s="50"/>
    </row>
    <row r="2172" spans="3:3" x14ac:dyDescent="0.4">
      <c r="C2172" s="50"/>
    </row>
    <row r="2173" spans="3:3" x14ac:dyDescent="0.4">
      <c r="C2173" s="50"/>
    </row>
    <row r="2174" spans="3:3" x14ac:dyDescent="0.4">
      <c r="C2174" s="50"/>
    </row>
    <row r="2175" spans="3:3" x14ac:dyDescent="0.4">
      <c r="C2175" s="50"/>
    </row>
    <row r="2176" spans="3:3" x14ac:dyDescent="0.4">
      <c r="C2176" s="50"/>
    </row>
    <row r="2177" spans="3:3" x14ac:dyDescent="0.4">
      <c r="C2177" s="50"/>
    </row>
    <row r="2178" spans="3:3" x14ac:dyDescent="0.4">
      <c r="C2178" s="50"/>
    </row>
    <row r="2179" spans="3:3" x14ac:dyDescent="0.4">
      <c r="C2179" s="50"/>
    </row>
    <row r="2180" spans="3:3" x14ac:dyDescent="0.4">
      <c r="C2180" s="50"/>
    </row>
    <row r="2181" spans="3:3" x14ac:dyDescent="0.4">
      <c r="C2181" s="50"/>
    </row>
    <row r="2182" spans="3:3" x14ac:dyDescent="0.4">
      <c r="C2182" s="50"/>
    </row>
    <row r="2183" spans="3:3" x14ac:dyDescent="0.4">
      <c r="C2183" s="50"/>
    </row>
    <row r="2184" spans="3:3" x14ac:dyDescent="0.4">
      <c r="C2184" s="50"/>
    </row>
    <row r="2185" spans="3:3" x14ac:dyDescent="0.4">
      <c r="C2185" s="50"/>
    </row>
    <row r="2186" spans="3:3" x14ac:dyDescent="0.4">
      <c r="C2186" s="50"/>
    </row>
    <row r="2187" spans="3:3" x14ac:dyDescent="0.4">
      <c r="C2187" s="50"/>
    </row>
    <row r="2188" spans="3:3" x14ac:dyDescent="0.4">
      <c r="C2188" s="50"/>
    </row>
    <row r="2189" spans="3:3" x14ac:dyDescent="0.4">
      <c r="C2189" s="50"/>
    </row>
    <row r="2190" spans="3:3" x14ac:dyDescent="0.4">
      <c r="C2190" s="50"/>
    </row>
    <row r="2191" spans="3:3" x14ac:dyDescent="0.4">
      <c r="C2191" s="50"/>
    </row>
    <row r="2192" spans="3:3" x14ac:dyDescent="0.4">
      <c r="C2192" s="50"/>
    </row>
    <row r="2193" spans="3:3" x14ac:dyDescent="0.4">
      <c r="C2193" s="50"/>
    </row>
    <row r="2194" spans="3:3" x14ac:dyDescent="0.4">
      <c r="C2194" s="50"/>
    </row>
    <row r="2195" spans="3:3" x14ac:dyDescent="0.4">
      <c r="C2195" s="50"/>
    </row>
    <row r="2196" spans="3:3" x14ac:dyDescent="0.4">
      <c r="C2196" s="50"/>
    </row>
    <row r="2197" spans="3:3" x14ac:dyDescent="0.4">
      <c r="C2197" s="50"/>
    </row>
    <row r="2198" spans="3:3" x14ac:dyDescent="0.4">
      <c r="C2198" s="50"/>
    </row>
    <row r="2199" spans="3:3" x14ac:dyDescent="0.4">
      <c r="C2199" s="50"/>
    </row>
    <row r="2200" spans="3:3" x14ac:dyDescent="0.4">
      <c r="C2200" s="50"/>
    </row>
    <row r="2201" spans="3:3" x14ac:dyDescent="0.4">
      <c r="C2201" s="50"/>
    </row>
    <row r="2202" spans="3:3" x14ac:dyDescent="0.4">
      <c r="C2202" s="50"/>
    </row>
    <row r="2203" spans="3:3" x14ac:dyDescent="0.4">
      <c r="C2203" s="50"/>
    </row>
    <row r="2204" spans="3:3" x14ac:dyDescent="0.4">
      <c r="C2204" s="50"/>
    </row>
    <row r="2205" spans="3:3" x14ac:dyDescent="0.4">
      <c r="C2205" s="50"/>
    </row>
    <row r="2206" spans="3:3" x14ac:dyDescent="0.4">
      <c r="C2206" s="50"/>
    </row>
    <row r="2207" spans="3:3" x14ac:dyDescent="0.4">
      <c r="C2207" s="50"/>
    </row>
    <row r="2208" spans="3:3" x14ac:dyDescent="0.4">
      <c r="C2208" s="50"/>
    </row>
    <row r="2209" spans="3:3" x14ac:dyDescent="0.4">
      <c r="C2209" s="50"/>
    </row>
    <row r="2210" spans="3:3" x14ac:dyDescent="0.4">
      <c r="C2210" s="50"/>
    </row>
    <row r="2211" spans="3:3" x14ac:dyDescent="0.4">
      <c r="C2211" s="50"/>
    </row>
    <row r="2212" spans="3:3" x14ac:dyDescent="0.4">
      <c r="C2212" s="50"/>
    </row>
    <row r="2213" spans="3:3" x14ac:dyDescent="0.4">
      <c r="C2213" s="50"/>
    </row>
    <row r="2214" spans="3:3" x14ac:dyDescent="0.4">
      <c r="C2214" s="50"/>
    </row>
    <row r="2215" spans="3:3" x14ac:dyDescent="0.4">
      <c r="C2215" s="50"/>
    </row>
    <row r="2216" spans="3:3" x14ac:dyDescent="0.4">
      <c r="C2216" s="50"/>
    </row>
    <row r="2217" spans="3:3" x14ac:dyDescent="0.4">
      <c r="C2217" s="50"/>
    </row>
    <row r="2218" spans="3:3" x14ac:dyDescent="0.4">
      <c r="C2218" s="50"/>
    </row>
    <row r="2219" spans="3:3" x14ac:dyDescent="0.4">
      <c r="C2219" s="50"/>
    </row>
    <row r="2220" spans="3:3" x14ac:dyDescent="0.4">
      <c r="C2220" s="50"/>
    </row>
    <row r="2221" spans="3:3" x14ac:dyDescent="0.4">
      <c r="C2221" s="50"/>
    </row>
    <row r="2222" spans="3:3" x14ac:dyDescent="0.4">
      <c r="C2222" s="50"/>
    </row>
    <row r="2223" spans="3:3" x14ac:dyDescent="0.4">
      <c r="C2223" s="50"/>
    </row>
    <row r="2224" spans="3:3" x14ac:dyDescent="0.4">
      <c r="C2224" s="50"/>
    </row>
    <row r="2225" spans="3:3" x14ac:dyDescent="0.4">
      <c r="C2225" s="50"/>
    </row>
    <row r="2226" spans="3:3" x14ac:dyDescent="0.4">
      <c r="C2226" s="50"/>
    </row>
    <row r="2227" spans="3:3" x14ac:dyDescent="0.4">
      <c r="C2227" s="50"/>
    </row>
    <row r="2228" spans="3:3" x14ac:dyDescent="0.4">
      <c r="C2228" s="50"/>
    </row>
    <row r="2229" spans="3:3" x14ac:dyDescent="0.4">
      <c r="C2229" s="50"/>
    </row>
    <row r="2230" spans="3:3" x14ac:dyDescent="0.4">
      <c r="C2230" s="50"/>
    </row>
    <row r="2231" spans="3:3" x14ac:dyDescent="0.4">
      <c r="C2231" s="50"/>
    </row>
    <row r="2232" spans="3:3" x14ac:dyDescent="0.4">
      <c r="C2232" s="50"/>
    </row>
    <row r="2233" spans="3:3" x14ac:dyDescent="0.4">
      <c r="C2233" s="50"/>
    </row>
    <row r="2234" spans="3:3" x14ac:dyDescent="0.4">
      <c r="C2234" s="50"/>
    </row>
    <row r="2235" spans="3:3" x14ac:dyDescent="0.4">
      <c r="C2235" s="50"/>
    </row>
    <row r="2236" spans="3:3" x14ac:dyDescent="0.4">
      <c r="C2236" s="50"/>
    </row>
    <row r="2237" spans="3:3" x14ac:dyDescent="0.4">
      <c r="C2237" s="50"/>
    </row>
    <row r="2238" spans="3:3" x14ac:dyDescent="0.4">
      <c r="C2238" s="50"/>
    </row>
    <row r="2239" spans="3:3" x14ac:dyDescent="0.4">
      <c r="C2239" s="50"/>
    </row>
    <row r="2240" spans="3:3" x14ac:dyDescent="0.4">
      <c r="C2240" s="50"/>
    </row>
    <row r="2241" spans="3:3" x14ac:dyDescent="0.4">
      <c r="C2241" s="50"/>
    </row>
    <row r="2242" spans="3:3" x14ac:dyDescent="0.4">
      <c r="C2242" s="50"/>
    </row>
    <row r="2243" spans="3:3" x14ac:dyDescent="0.4">
      <c r="C2243" s="50"/>
    </row>
    <row r="2244" spans="3:3" x14ac:dyDescent="0.4">
      <c r="C2244" s="50"/>
    </row>
    <row r="2245" spans="3:3" x14ac:dyDescent="0.4">
      <c r="C2245" s="50"/>
    </row>
    <row r="2246" spans="3:3" x14ac:dyDescent="0.4">
      <c r="C2246" s="50"/>
    </row>
    <row r="2247" spans="3:3" x14ac:dyDescent="0.4">
      <c r="C2247" s="50"/>
    </row>
    <row r="2248" spans="3:3" x14ac:dyDescent="0.4">
      <c r="C2248" s="50"/>
    </row>
    <row r="2249" spans="3:3" x14ac:dyDescent="0.4">
      <c r="C2249" s="50"/>
    </row>
    <row r="2250" spans="3:3" x14ac:dyDescent="0.4">
      <c r="C2250" s="50"/>
    </row>
    <row r="2251" spans="3:3" x14ac:dyDescent="0.4">
      <c r="C2251" s="50"/>
    </row>
    <row r="2252" spans="3:3" x14ac:dyDescent="0.4">
      <c r="C2252" s="50"/>
    </row>
    <row r="2253" spans="3:3" x14ac:dyDescent="0.4">
      <c r="C2253" s="50"/>
    </row>
    <row r="2254" spans="3:3" x14ac:dyDescent="0.4">
      <c r="C2254" s="50"/>
    </row>
    <row r="2255" spans="3:3" x14ac:dyDescent="0.4">
      <c r="C2255" s="50"/>
    </row>
    <row r="2256" spans="3:3" x14ac:dyDescent="0.4">
      <c r="C2256" s="50"/>
    </row>
    <row r="2257" spans="3:3" x14ac:dyDescent="0.4">
      <c r="C2257" s="50"/>
    </row>
    <row r="2258" spans="3:3" x14ac:dyDescent="0.4">
      <c r="C2258" s="50"/>
    </row>
    <row r="2259" spans="3:3" x14ac:dyDescent="0.4">
      <c r="C2259" s="50"/>
    </row>
    <row r="2260" spans="3:3" x14ac:dyDescent="0.4">
      <c r="C2260" s="50"/>
    </row>
    <row r="2261" spans="3:3" x14ac:dyDescent="0.4">
      <c r="C2261" s="50"/>
    </row>
    <row r="2262" spans="3:3" x14ac:dyDescent="0.4">
      <c r="C2262" s="50"/>
    </row>
    <row r="2263" spans="3:3" x14ac:dyDescent="0.4">
      <c r="C2263" s="50"/>
    </row>
    <row r="2264" spans="3:3" x14ac:dyDescent="0.4">
      <c r="C2264" s="50"/>
    </row>
    <row r="2265" spans="3:3" x14ac:dyDescent="0.4">
      <c r="C2265" s="50"/>
    </row>
    <row r="2266" spans="3:3" x14ac:dyDescent="0.4">
      <c r="C2266" s="50"/>
    </row>
    <row r="2267" spans="3:3" x14ac:dyDescent="0.4">
      <c r="C2267" s="50"/>
    </row>
    <row r="2268" spans="3:3" x14ac:dyDescent="0.4">
      <c r="C2268" s="50"/>
    </row>
    <row r="2269" spans="3:3" x14ac:dyDescent="0.4">
      <c r="C2269" s="50"/>
    </row>
    <row r="2270" spans="3:3" x14ac:dyDescent="0.4">
      <c r="C2270" s="50"/>
    </row>
    <row r="2271" spans="3:3" x14ac:dyDescent="0.4">
      <c r="C2271" s="50"/>
    </row>
    <row r="2272" spans="3:3" x14ac:dyDescent="0.4">
      <c r="C2272" s="50"/>
    </row>
    <row r="2273" spans="3:3" x14ac:dyDescent="0.4">
      <c r="C2273" s="50"/>
    </row>
    <row r="2274" spans="3:3" x14ac:dyDescent="0.4">
      <c r="C2274" s="50"/>
    </row>
    <row r="2275" spans="3:3" x14ac:dyDescent="0.4">
      <c r="C2275" s="50"/>
    </row>
    <row r="2276" spans="3:3" x14ac:dyDescent="0.4">
      <c r="C2276" s="50"/>
    </row>
    <row r="2277" spans="3:3" x14ac:dyDescent="0.4">
      <c r="C2277" s="50"/>
    </row>
    <row r="2278" spans="3:3" x14ac:dyDescent="0.4">
      <c r="C2278" s="50"/>
    </row>
    <row r="2279" spans="3:3" x14ac:dyDescent="0.4">
      <c r="C2279" s="50"/>
    </row>
    <row r="2280" spans="3:3" x14ac:dyDescent="0.4">
      <c r="C2280" s="50"/>
    </row>
    <row r="2281" spans="3:3" x14ac:dyDescent="0.4">
      <c r="C2281" s="50"/>
    </row>
    <row r="2282" spans="3:3" x14ac:dyDescent="0.4">
      <c r="C2282" s="50"/>
    </row>
    <row r="2283" spans="3:3" x14ac:dyDescent="0.4">
      <c r="C2283" s="50"/>
    </row>
    <row r="2284" spans="3:3" x14ac:dyDescent="0.4">
      <c r="C2284" s="50"/>
    </row>
    <row r="2285" spans="3:3" x14ac:dyDescent="0.4">
      <c r="C2285" s="50"/>
    </row>
    <row r="2286" spans="3:3" x14ac:dyDescent="0.4">
      <c r="C2286" s="50"/>
    </row>
    <row r="2287" spans="3:3" x14ac:dyDescent="0.4">
      <c r="C2287" s="50"/>
    </row>
    <row r="2288" spans="3:3" x14ac:dyDescent="0.4">
      <c r="C2288" s="50"/>
    </row>
    <row r="2289" spans="3:3" x14ac:dyDescent="0.4">
      <c r="C2289" s="50"/>
    </row>
    <row r="2290" spans="3:3" x14ac:dyDescent="0.4">
      <c r="C2290" s="50"/>
    </row>
    <row r="2291" spans="3:3" x14ac:dyDescent="0.4">
      <c r="C2291" s="50"/>
    </row>
    <row r="2292" spans="3:3" x14ac:dyDescent="0.4">
      <c r="C2292" s="50"/>
    </row>
    <row r="2293" spans="3:3" x14ac:dyDescent="0.4">
      <c r="C2293" s="50"/>
    </row>
    <row r="2294" spans="3:3" x14ac:dyDescent="0.4">
      <c r="C2294" s="50"/>
    </row>
    <row r="2295" spans="3:3" x14ac:dyDescent="0.4">
      <c r="C2295" s="50"/>
    </row>
    <row r="2296" spans="3:3" x14ac:dyDescent="0.4">
      <c r="C2296" s="50"/>
    </row>
    <row r="2297" spans="3:3" x14ac:dyDescent="0.4">
      <c r="C2297" s="50"/>
    </row>
    <row r="2298" spans="3:3" x14ac:dyDescent="0.4">
      <c r="C2298" s="50"/>
    </row>
    <row r="2299" spans="3:3" x14ac:dyDescent="0.4">
      <c r="C2299" s="50"/>
    </row>
    <row r="2300" spans="3:3" x14ac:dyDescent="0.4">
      <c r="C2300" s="50"/>
    </row>
    <row r="2301" spans="3:3" x14ac:dyDescent="0.4">
      <c r="C2301" s="50"/>
    </row>
    <row r="2302" spans="3:3" x14ac:dyDescent="0.4">
      <c r="C2302" s="50"/>
    </row>
    <row r="2303" spans="3:3" x14ac:dyDescent="0.4">
      <c r="C2303" s="50"/>
    </row>
    <row r="2304" spans="3:3" x14ac:dyDescent="0.4">
      <c r="C2304" s="50"/>
    </row>
    <row r="2305" spans="3:3" x14ac:dyDescent="0.4">
      <c r="C2305" s="50"/>
    </row>
    <row r="2306" spans="3:3" x14ac:dyDescent="0.4">
      <c r="C2306" s="50"/>
    </row>
    <row r="2307" spans="3:3" x14ac:dyDescent="0.4">
      <c r="C2307" s="50"/>
    </row>
    <row r="2308" spans="3:3" x14ac:dyDescent="0.4">
      <c r="C2308" s="50"/>
    </row>
    <row r="2309" spans="3:3" x14ac:dyDescent="0.4">
      <c r="C2309" s="50"/>
    </row>
    <row r="2310" spans="3:3" x14ac:dyDescent="0.4">
      <c r="C2310" s="50"/>
    </row>
    <row r="2311" spans="3:3" x14ac:dyDescent="0.4">
      <c r="C2311" s="50"/>
    </row>
    <row r="2312" spans="3:3" x14ac:dyDescent="0.4">
      <c r="C2312" s="50"/>
    </row>
    <row r="2313" spans="3:3" x14ac:dyDescent="0.4">
      <c r="C2313" s="50"/>
    </row>
    <row r="2314" spans="3:3" x14ac:dyDescent="0.4">
      <c r="C2314" s="50"/>
    </row>
    <row r="2315" spans="3:3" x14ac:dyDescent="0.4">
      <c r="C2315" s="50"/>
    </row>
    <row r="2316" spans="3:3" x14ac:dyDescent="0.4">
      <c r="C2316" s="50"/>
    </row>
    <row r="2317" spans="3:3" x14ac:dyDescent="0.4">
      <c r="C2317" s="50"/>
    </row>
    <row r="2318" spans="3:3" x14ac:dyDescent="0.4">
      <c r="C2318" s="50"/>
    </row>
    <row r="2319" spans="3:3" x14ac:dyDescent="0.4">
      <c r="C2319" s="50"/>
    </row>
    <row r="2320" spans="3:3" x14ac:dyDescent="0.4">
      <c r="C2320" s="50"/>
    </row>
    <row r="2321" spans="3:3" x14ac:dyDescent="0.4">
      <c r="C2321" s="50"/>
    </row>
    <row r="2322" spans="3:3" x14ac:dyDescent="0.4">
      <c r="C2322" s="50"/>
    </row>
    <row r="2323" spans="3:3" x14ac:dyDescent="0.4">
      <c r="C2323" s="50"/>
    </row>
    <row r="2324" spans="3:3" x14ac:dyDescent="0.4">
      <c r="C2324" s="50"/>
    </row>
    <row r="2325" spans="3:3" x14ac:dyDescent="0.4">
      <c r="C2325" s="50"/>
    </row>
    <row r="2326" spans="3:3" x14ac:dyDescent="0.4">
      <c r="C2326" s="50"/>
    </row>
    <row r="2327" spans="3:3" x14ac:dyDescent="0.4">
      <c r="C2327" s="50"/>
    </row>
    <row r="2328" spans="3:3" x14ac:dyDescent="0.4">
      <c r="C2328" s="50"/>
    </row>
    <row r="2329" spans="3:3" x14ac:dyDescent="0.4">
      <c r="C2329" s="50"/>
    </row>
    <row r="2330" spans="3:3" x14ac:dyDescent="0.4">
      <c r="C2330" s="50"/>
    </row>
    <row r="2331" spans="3:3" x14ac:dyDescent="0.4">
      <c r="C2331" s="50"/>
    </row>
    <row r="2332" spans="3:3" x14ac:dyDescent="0.4">
      <c r="C2332" s="50"/>
    </row>
    <row r="2333" spans="3:3" x14ac:dyDescent="0.4">
      <c r="C2333" s="50"/>
    </row>
    <row r="2334" spans="3:3" x14ac:dyDescent="0.4">
      <c r="C2334" s="50"/>
    </row>
    <row r="2335" spans="3:3" x14ac:dyDescent="0.4">
      <c r="C2335" s="50"/>
    </row>
    <row r="2336" spans="3:3" x14ac:dyDescent="0.4">
      <c r="C2336" s="50"/>
    </row>
    <row r="2337" spans="3:3" x14ac:dyDescent="0.4">
      <c r="C2337" s="50"/>
    </row>
    <row r="2338" spans="3:3" x14ac:dyDescent="0.4">
      <c r="C2338" s="50"/>
    </row>
    <row r="2339" spans="3:3" x14ac:dyDescent="0.4">
      <c r="C2339" s="50"/>
    </row>
    <row r="2340" spans="3:3" x14ac:dyDescent="0.4">
      <c r="C2340" s="50"/>
    </row>
    <row r="2341" spans="3:3" x14ac:dyDescent="0.4">
      <c r="C2341" s="50"/>
    </row>
    <row r="2342" spans="3:3" x14ac:dyDescent="0.4">
      <c r="C2342" s="50"/>
    </row>
    <row r="2343" spans="3:3" x14ac:dyDescent="0.4">
      <c r="C2343" s="50"/>
    </row>
    <row r="2344" spans="3:3" x14ac:dyDescent="0.4">
      <c r="C2344" s="50"/>
    </row>
    <row r="2345" spans="3:3" x14ac:dyDescent="0.4">
      <c r="C2345" s="50"/>
    </row>
    <row r="2346" spans="3:3" x14ac:dyDescent="0.4">
      <c r="C2346" s="50"/>
    </row>
    <row r="2347" spans="3:3" x14ac:dyDescent="0.4">
      <c r="C2347" s="50"/>
    </row>
    <row r="2348" spans="3:3" x14ac:dyDescent="0.4">
      <c r="C2348" s="50"/>
    </row>
    <row r="2349" spans="3:3" x14ac:dyDescent="0.4">
      <c r="C2349" s="50"/>
    </row>
    <row r="2350" spans="3:3" x14ac:dyDescent="0.4">
      <c r="C2350" s="50"/>
    </row>
    <row r="2351" spans="3:3" x14ac:dyDescent="0.4">
      <c r="C2351" s="50"/>
    </row>
    <row r="2352" spans="3:3" x14ac:dyDescent="0.4">
      <c r="C2352" s="50"/>
    </row>
    <row r="2353" spans="3:3" x14ac:dyDescent="0.4">
      <c r="C2353" s="50"/>
    </row>
    <row r="2354" spans="3:3" x14ac:dyDescent="0.4">
      <c r="C2354" s="50"/>
    </row>
    <row r="2355" spans="3:3" x14ac:dyDescent="0.4">
      <c r="C2355" s="50"/>
    </row>
    <row r="2356" spans="3:3" x14ac:dyDescent="0.4">
      <c r="C2356" s="50"/>
    </row>
    <row r="2357" spans="3:3" x14ac:dyDescent="0.4">
      <c r="C2357" s="50"/>
    </row>
    <row r="2358" spans="3:3" x14ac:dyDescent="0.4">
      <c r="C2358" s="50"/>
    </row>
    <row r="2359" spans="3:3" x14ac:dyDescent="0.4">
      <c r="C2359" s="50"/>
    </row>
    <row r="2360" spans="3:3" x14ac:dyDescent="0.4">
      <c r="C2360" s="50"/>
    </row>
    <row r="2361" spans="3:3" x14ac:dyDescent="0.4">
      <c r="C2361" s="50"/>
    </row>
    <row r="2362" spans="3:3" x14ac:dyDescent="0.4">
      <c r="C2362" s="50"/>
    </row>
    <row r="2363" spans="3:3" x14ac:dyDescent="0.4">
      <c r="C2363" s="50"/>
    </row>
    <row r="2364" spans="3:3" x14ac:dyDescent="0.4">
      <c r="C2364" s="50"/>
    </row>
    <row r="2365" spans="3:3" x14ac:dyDescent="0.4">
      <c r="C2365" s="50"/>
    </row>
    <row r="2366" spans="3:3" x14ac:dyDescent="0.4">
      <c r="C2366" s="50"/>
    </row>
    <row r="2367" spans="3:3" x14ac:dyDescent="0.4">
      <c r="C2367" s="50"/>
    </row>
    <row r="2368" spans="3:3" x14ac:dyDescent="0.4">
      <c r="C2368" s="50"/>
    </row>
    <row r="2369" spans="3:3" x14ac:dyDescent="0.4">
      <c r="C2369" s="50"/>
    </row>
    <row r="2370" spans="3:3" x14ac:dyDescent="0.4">
      <c r="C2370" s="50"/>
    </row>
    <row r="2371" spans="3:3" x14ac:dyDescent="0.4">
      <c r="C2371" s="50"/>
    </row>
    <row r="2372" spans="3:3" x14ac:dyDescent="0.4">
      <c r="C2372" s="50"/>
    </row>
    <row r="2373" spans="3:3" x14ac:dyDescent="0.4">
      <c r="C2373" s="50"/>
    </row>
    <row r="2374" spans="3:3" x14ac:dyDescent="0.4">
      <c r="C2374" s="50"/>
    </row>
    <row r="2375" spans="3:3" x14ac:dyDescent="0.4">
      <c r="C2375" s="50"/>
    </row>
    <row r="2376" spans="3:3" x14ac:dyDescent="0.4">
      <c r="C2376" s="50"/>
    </row>
    <row r="2377" spans="3:3" x14ac:dyDescent="0.4">
      <c r="C2377" s="50"/>
    </row>
    <row r="2378" spans="3:3" x14ac:dyDescent="0.4">
      <c r="C2378" s="50"/>
    </row>
    <row r="2379" spans="3:3" x14ac:dyDescent="0.4">
      <c r="C2379" s="50"/>
    </row>
    <row r="2380" spans="3:3" x14ac:dyDescent="0.4">
      <c r="C2380" s="50"/>
    </row>
    <row r="2381" spans="3:3" x14ac:dyDescent="0.4">
      <c r="C2381" s="50"/>
    </row>
    <row r="2382" spans="3:3" x14ac:dyDescent="0.4">
      <c r="C2382" s="50"/>
    </row>
    <row r="2383" spans="3:3" x14ac:dyDescent="0.4">
      <c r="C2383" s="50"/>
    </row>
    <row r="2384" spans="3:3" x14ac:dyDescent="0.4">
      <c r="C2384" s="50"/>
    </row>
    <row r="2385" spans="3:3" x14ac:dyDescent="0.4">
      <c r="C2385" s="50"/>
    </row>
    <row r="2386" spans="3:3" x14ac:dyDescent="0.4">
      <c r="C2386" s="50"/>
    </row>
    <row r="2387" spans="3:3" x14ac:dyDescent="0.4">
      <c r="C2387" s="50"/>
    </row>
    <row r="2388" spans="3:3" x14ac:dyDescent="0.4">
      <c r="C2388" s="50"/>
    </row>
    <row r="2389" spans="3:3" x14ac:dyDescent="0.4">
      <c r="C2389" s="50"/>
    </row>
    <row r="2390" spans="3:3" x14ac:dyDescent="0.4">
      <c r="C2390" s="50"/>
    </row>
    <row r="2391" spans="3:3" x14ac:dyDescent="0.4">
      <c r="C2391" s="50"/>
    </row>
    <row r="2392" spans="3:3" x14ac:dyDescent="0.4">
      <c r="C2392" s="50"/>
    </row>
    <row r="2393" spans="3:3" x14ac:dyDescent="0.4">
      <c r="C2393" s="50"/>
    </row>
    <row r="2394" spans="3:3" x14ac:dyDescent="0.4">
      <c r="C2394" s="50"/>
    </row>
    <row r="2395" spans="3:3" x14ac:dyDescent="0.4">
      <c r="C2395" s="50"/>
    </row>
    <row r="2396" spans="3:3" x14ac:dyDescent="0.4">
      <c r="C2396" s="50"/>
    </row>
    <row r="2397" spans="3:3" x14ac:dyDescent="0.4">
      <c r="C2397" s="50"/>
    </row>
    <row r="2398" spans="3:3" x14ac:dyDescent="0.4">
      <c r="C2398" s="50"/>
    </row>
    <row r="2399" spans="3:3" x14ac:dyDescent="0.4">
      <c r="C2399" s="50"/>
    </row>
    <row r="2400" spans="3:3" x14ac:dyDescent="0.4">
      <c r="C2400" s="50"/>
    </row>
    <row r="2401" spans="3:3" x14ac:dyDescent="0.4">
      <c r="C2401" s="50"/>
    </row>
    <row r="2402" spans="3:3" x14ac:dyDescent="0.4">
      <c r="C2402" s="50"/>
    </row>
    <row r="2403" spans="3:3" x14ac:dyDescent="0.4">
      <c r="C2403" s="50"/>
    </row>
    <row r="2404" spans="3:3" x14ac:dyDescent="0.4">
      <c r="C2404" s="50"/>
    </row>
    <row r="2405" spans="3:3" x14ac:dyDescent="0.4">
      <c r="C2405" s="50"/>
    </row>
    <row r="2406" spans="3:3" x14ac:dyDescent="0.4">
      <c r="C2406" s="50"/>
    </row>
    <row r="2407" spans="3:3" x14ac:dyDescent="0.4">
      <c r="C2407" s="50"/>
    </row>
    <row r="2408" spans="3:3" x14ac:dyDescent="0.4">
      <c r="C2408" s="50"/>
    </row>
    <row r="2409" spans="3:3" x14ac:dyDescent="0.4">
      <c r="C2409" s="50"/>
    </row>
    <row r="2410" spans="3:3" x14ac:dyDescent="0.4">
      <c r="C2410" s="50"/>
    </row>
    <row r="2411" spans="3:3" x14ac:dyDescent="0.4">
      <c r="C2411" s="50"/>
    </row>
    <row r="2412" spans="3:3" x14ac:dyDescent="0.4">
      <c r="C2412" s="50"/>
    </row>
    <row r="2413" spans="3:3" x14ac:dyDescent="0.4">
      <c r="C2413" s="50"/>
    </row>
    <row r="2414" spans="3:3" x14ac:dyDescent="0.4">
      <c r="C2414" s="50"/>
    </row>
    <row r="2415" spans="3:3" x14ac:dyDescent="0.4">
      <c r="C2415" s="50"/>
    </row>
    <row r="2416" spans="3:3" x14ac:dyDescent="0.4">
      <c r="C2416" s="50"/>
    </row>
    <row r="2417" spans="3:3" x14ac:dyDescent="0.4">
      <c r="C2417" s="50"/>
    </row>
    <row r="2418" spans="3:3" x14ac:dyDescent="0.4">
      <c r="C2418" s="50"/>
    </row>
    <row r="2419" spans="3:3" x14ac:dyDescent="0.4">
      <c r="C2419" s="50"/>
    </row>
    <row r="2420" spans="3:3" x14ac:dyDescent="0.4">
      <c r="C2420" s="50"/>
    </row>
    <row r="2421" spans="3:3" x14ac:dyDescent="0.4">
      <c r="C2421" s="50"/>
    </row>
    <row r="2422" spans="3:3" x14ac:dyDescent="0.4">
      <c r="C2422" s="50"/>
    </row>
    <row r="2423" spans="3:3" x14ac:dyDescent="0.4">
      <c r="C2423" s="50"/>
    </row>
    <row r="2424" spans="3:3" x14ac:dyDescent="0.4">
      <c r="C2424" s="50"/>
    </row>
    <row r="2425" spans="3:3" x14ac:dyDescent="0.4">
      <c r="C2425" s="50"/>
    </row>
    <row r="2426" spans="3:3" x14ac:dyDescent="0.4">
      <c r="C2426" s="50"/>
    </row>
    <row r="2427" spans="3:3" x14ac:dyDescent="0.4">
      <c r="C2427" s="50"/>
    </row>
    <row r="2428" spans="3:3" x14ac:dyDescent="0.4">
      <c r="C2428" s="50"/>
    </row>
    <row r="2429" spans="3:3" x14ac:dyDescent="0.4">
      <c r="C2429" s="50"/>
    </row>
    <row r="2430" spans="3:3" x14ac:dyDescent="0.4">
      <c r="C2430" s="50"/>
    </row>
    <row r="2431" spans="3:3" x14ac:dyDescent="0.4">
      <c r="C2431" s="50"/>
    </row>
    <row r="2432" spans="3:3" x14ac:dyDescent="0.4">
      <c r="C2432" s="50"/>
    </row>
    <row r="2433" spans="3:3" x14ac:dyDescent="0.4">
      <c r="C2433" s="50"/>
    </row>
    <row r="2434" spans="3:3" x14ac:dyDescent="0.4">
      <c r="C2434" s="50"/>
    </row>
    <row r="2435" spans="3:3" x14ac:dyDescent="0.4">
      <c r="C2435" s="50"/>
    </row>
    <row r="2436" spans="3:3" x14ac:dyDescent="0.4">
      <c r="C2436" s="50"/>
    </row>
    <row r="2437" spans="3:3" x14ac:dyDescent="0.4">
      <c r="C2437" s="50"/>
    </row>
    <row r="2438" spans="3:3" x14ac:dyDescent="0.4">
      <c r="C2438" s="50"/>
    </row>
    <row r="2439" spans="3:3" x14ac:dyDescent="0.4">
      <c r="C2439" s="50"/>
    </row>
    <row r="2440" spans="3:3" x14ac:dyDescent="0.4">
      <c r="C2440" s="50"/>
    </row>
    <row r="2441" spans="3:3" x14ac:dyDescent="0.4">
      <c r="C2441" s="50"/>
    </row>
    <row r="2442" spans="3:3" x14ac:dyDescent="0.4">
      <c r="C2442" s="50"/>
    </row>
    <row r="2443" spans="3:3" x14ac:dyDescent="0.4">
      <c r="C2443" s="50"/>
    </row>
    <row r="2444" spans="3:3" x14ac:dyDescent="0.4">
      <c r="C2444" s="50"/>
    </row>
    <row r="2445" spans="3:3" x14ac:dyDescent="0.4">
      <c r="C2445" s="50"/>
    </row>
    <row r="2446" spans="3:3" x14ac:dyDescent="0.4">
      <c r="C2446" s="50"/>
    </row>
    <row r="2447" spans="3:3" x14ac:dyDescent="0.4">
      <c r="C2447" s="50"/>
    </row>
    <row r="2448" spans="3:3" x14ac:dyDescent="0.4">
      <c r="C2448" s="50"/>
    </row>
    <row r="2449" spans="3:3" x14ac:dyDescent="0.4">
      <c r="C2449" s="50"/>
    </row>
    <row r="2450" spans="3:3" x14ac:dyDescent="0.4">
      <c r="C2450" s="50"/>
    </row>
    <row r="2451" spans="3:3" x14ac:dyDescent="0.4">
      <c r="C2451" s="50"/>
    </row>
    <row r="2452" spans="3:3" x14ac:dyDescent="0.4">
      <c r="C2452" s="50"/>
    </row>
    <row r="2453" spans="3:3" x14ac:dyDescent="0.4">
      <c r="C2453" s="50"/>
    </row>
    <row r="2454" spans="3:3" x14ac:dyDescent="0.4">
      <c r="C2454" s="50"/>
    </row>
    <row r="2455" spans="3:3" x14ac:dyDescent="0.4">
      <c r="C2455" s="50"/>
    </row>
    <row r="2456" spans="3:3" x14ac:dyDescent="0.4">
      <c r="C2456" s="50"/>
    </row>
    <row r="2457" spans="3:3" x14ac:dyDescent="0.4">
      <c r="C2457" s="50"/>
    </row>
    <row r="2458" spans="3:3" x14ac:dyDescent="0.4">
      <c r="C2458" s="50"/>
    </row>
    <row r="2459" spans="3:3" x14ac:dyDescent="0.4">
      <c r="C2459" s="50"/>
    </row>
    <row r="2460" spans="3:3" x14ac:dyDescent="0.4">
      <c r="C2460" s="50"/>
    </row>
    <row r="2461" spans="3:3" x14ac:dyDescent="0.4">
      <c r="C2461" s="50"/>
    </row>
    <row r="2462" spans="3:3" x14ac:dyDescent="0.4">
      <c r="C2462" s="50"/>
    </row>
    <row r="2463" spans="3:3" x14ac:dyDescent="0.4">
      <c r="C2463" s="50"/>
    </row>
    <row r="2464" spans="3:3" x14ac:dyDescent="0.4">
      <c r="C2464" s="50"/>
    </row>
    <row r="2465" spans="3:3" x14ac:dyDescent="0.4">
      <c r="C2465" s="50"/>
    </row>
    <row r="2466" spans="3:3" x14ac:dyDescent="0.4">
      <c r="C2466" s="50"/>
    </row>
    <row r="2467" spans="3:3" x14ac:dyDescent="0.4">
      <c r="C2467" s="50"/>
    </row>
    <row r="2468" spans="3:3" x14ac:dyDescent="0.4">
      <c r="C2468" s="50"/>
    </row>
    <row r="2469" spans="3:3" x14ac:dyDescent="0.4">
      <c r="C2469" s="50"/>
    </row>
    <row r="2470" spans="3:3" x14ac:dyDescent="0.4">
      <c r="C2470" s="50"/>
    </row>
    <row r="2471" spans="3:3" x14ac:dyDescent="0.4">
      <c r="C2471" s="50"/>
    </row>
    <row r="2472" spans="3:3" x14ac:dyDescent="0.4">
      <c r="C2472" s="50"/>
    </row>
    <row r="2473" spans="3:3" x14ac:dyDescent="0.4">
      <c r="C2473" s="50"/>
    </row>
    <row r="2474" spans="3:3" x14ac:dyDescent="0.4">
      <c r="C2474" s="50"/>
    </row>
    <row r="2475" spans="3:3" x14ac:dyDescent="0.4">
      <c r="C2475" s="50"/>
    </row>
    <row r="2476" spans="3:3" x14ac:dyDescent="0.4">
      <c r="C2476" s="50"/>
    </row>
    <row r="2477" spans="3:3" x14ac:dyDescent="0.4">
      <c r="C2477" s="50"/>
    </row>
    <row r="2478" spans="3:3" x14ac:dyDescent="0.4">
      <c r="C2478" s="50"/>
    </row>
    <row r="2479" spans="3:3" x14ac:dyDescent="0.4">
      <c r="C2479" s="50"/>
    </row>
    <row r="2480" spans="3:3" x14ac:dyDescent="0.4">
      <c r="C2480" s="50"/>
    </row>
    <row r="2481" spans="3:3" x14ac:dyDescent="0.4">
      <c r="C2481" s="50"/>
    </row>
    <row r="2482" spans="3:3" x14ac:dyDescent="0.4">
      <c r="C2482" s="50"/>
    </row>
    <row r="2483" spans="3:3" x14ac:dyDescent="0.4">
      <c r="C2483" s="50"/>
    </row>
    <row r="2484" spans="3:3" x14ac:dyDescent="0.4">
      <c r="C2484" s="50"/>
    </row>
    <row r="2485" spans="3:3" x14ac:dyDescent="0.4">
      <c r="C2485" s="50"/>
    </row>
    <row r="2486" spans="3:3" x14ac:dyDescent="0.4">
      <c r="C2486" s="50"/>
    </row>
    <row r="2487" spans="3:3" x14ac:dyDescent="0.4">
      <c r="C2487" s="50"/>
    </row>
    <row r="2488" spans="3:3" x14ac:dyDescent="0.4">
      <c r="C2488" s="50"/>
    </row>
    <row r="2489" spans="3:3" x14ac:dyDescent="0.4">
      <c r="C2489" s="50"/>
    </row>
    <row r="2490" spans="3:3" x14ac:dyDescent="0.4">
      <c r="C2490" s="50"/>
    </row>
    <row r="2491" spans="3:3" x14ac:dyDescent="0.4">
      <c r="C2491" s="50"/>
    </row>
    <row r="2492" spans="3:3" x14ac:dyDescent="0.4">
      <c r="C2492" s="50"/>
    </row>
    <row r="2493" spans="3:3" x14ac:dyDescent="0.4">
      <c r="C2493" s="50"/>
    </row>
    <row r="2494" spans="3:3" x14ac:dyDescent="0.4">
      <c r="C2494" s="50"/>
    </row>
    <row r="2495" spans="3:3" x14ac:dyDescent="0.4">
      <c r="C2495" s="50"/>
    </row>
    <row r="2496" spans="3:3" x14ac:dyDescent="0.4">
      <c r="C2496" s="50"/>
    </row>
    <row r="2497" spans="3:3" x14ac:dyDescent="0.4">
      <c r="C2497" s="50"/>
    </row>
    <row r="2498" spans="3:3" x14ac:dyDescent="0.4">
      <c r="C2498" s="50"/>
    </row>
    <row r="2499" spans="3:3" x14ac:dyDescent="0.4">
      <c r="C2499" s="50"/>
    </row>
    <row r="2500" spans="3:3" x14ac:dyDescent="0.4">
      <c r="C2500" s="50"/>
    </row>
    <row r="2501" spans="3:3" x14ac:dyDescent="0.4">
      <c r="C2501" s="50"/>
    </row>
    <row r="2502" spans="3:3" x14ac:dyDescent="0.4">
      <c r="C2502" s="50"/>
    </row>
    <row r="2503" spans="3:3" x14ac:dyDescent="0.4">
      <c r="C2503" s="50"/>
    </row>
    <row r="2504" spans="3:3" x14ac:dyDescent="0.4">
      <c r="C2504" s="50"/>
    </row>
    <row r="2505" spans="3:3" x14ac:dyDescent="0.4">
      <c r="C2505" s="50"/>
    </row>
    <row r="2506" spans="3:3" x14ac:dyDescent="0.4">
      <c r="C2506" s="50"/>
    </row>
    <row r="2507" spans="3:3" x14ac:dyDescent="0.4">
      <c r="C2507" s="50"/>
    </row>
    <row r="2508" spans="3:3" x14ac:dyDescent="0.4">
      <c r="C2508" s="50"/>
    </row>
    <row r="2509" spans="3:3" x14ac:dyDescent="0.4">
      <c r="C2509" s="50"/>
    </row>
    <row r="2510" spans="3:3" x14ac:dyDescent="0.4">
      <c r="C2510" s="50"/>
    </row>
    <row r="2511" spans="3:3" x14ac:dyDescent="0.4">
      <c r="C2511" s="50"/>
    </row>
    <row r="2512" spans="3:3" x14ac:dyDescent="0.4">
      <c r="C2512" s="50"/>
    </row>
    <row r="2513" spans="3:3" x14ac:dyDescent="0.4">
      <c r="C2513" s="50"/>
    </row>
    <row r="2514" spans="3:3" x14ac:dyDescent="0.4">
      <c r="C2514" s="50"/>
    </row>
    <row r="2515" spans="3:3" x14ac:dyDescent="0.4">
      <c r="C2515" s="50"/>
    </row>
    <row r="2516" spans="3:3" x14ac:dyDescent="0.4">
      <c r="C2516" s="50"/>
    </row>
    <row r="2517" spans="3:3" x14ac:dyDescent="0.4">
      <c r="C2517" s="50"/>
    </row>
    <row r="2518" spans="3:3" x14ac:dyDescent="0.4">
      <c r="C2518" s="50"/>
    </row>
    <row r="2519" spans="3:3" x14ac:dyDescent="0.4">
      <c r="C2519" s="50"/>
    </row>
    <row r="2520" spans="3:3" x14ac:dyDescent="0.4">
      <c r="C2520" s="50"/>
    </row>
    <row r="2521" spans="3:3" x14ac:dyDescent="0.4">
      <c r="C2521" s="50"/>
    </row>
    <row r="2522" spans="3:3" x14ac:dyDescent="0.4">
      <c r="C2522" s="50"/>
    </row>
    <row r="2523" spans="3:3" x14ac:dyDescent="0.4">
      <c r="C2523" s="50"/>
    </row>
    <row r="2524" spans="3:3" x14ac:dyDescent="0.4">
      <c r="C2524" s="50"/>
    </row>
    <row r="2525" spans="3:3" x14ac:dyDescent="0.4">
      <c r="C2525" s="50"/>
    </row>
    <row r="2526" spans="3:3" x14ac:dyDescent="0.4">
      <c r="C2526" s="50"/>
    </row>
    <row r="2527" spans="3:3" x14ac:dyDescent="0.4">
      <c r="C2527" s="50"/>
    </row>
    <row r="2528" spans="3:3" x14ac:dyDescent="0.4">
      <c r="C2528" s="50"/>
    </row>
    <row r="2529" spans="3:3" x14ac:dyDescent="0.4">
      <c r="C2529" s="50"/>
    </row>
    <row r="2530" spans="3:3" x14ac:dyDescent="0.4">
      <c r="C2530" s="50"/>
    </row>
    <row r="2531" spans="3:3" x14ac:dyDescent="0.4">
      <c r="C2531" s="50"/>
    </row>
    <row r="2532" spans="3:3" x14ac:dyDescent="0.4">
      <c r="C2532" s="50"/>
    </row>
    <row r="2533" spans="3:3" x14ac:dyDescent="0.4">
      <c r="C2533" s="50"/>
    </row>
    <row r="2534" spans="3:3" x14ac:dyDescent="0.4">
      <c r="C2534" s="50"/>
    </row>
    <row r="2535" spans="3:3" x14ac:dyDescent="0.4">
      <c r="C2535" s="50"/>
    </row>
    <row r="2536" spans="3:3" x14ac:dyDescent="0.4">
      <c r="C2536" s="50"/>
    </row>
    <row r="2537" spans="3:3" x14ac:dyDescent="0.4">
      <c r="C2537" s="50"/>
    </row>
    <row r="2538" spans="3:3" x14ac:dyDescent="0.4">
      <c r="C2538" s="50"/>
    </row>
    <row r="2539" spans="3:3" x14ac:dyDescent="0.4">
      <c r="C2539" s="50"/>
    </row>
    <row r="2540" spans="3:3" x14ac:dyDescent="0.4">
      <c r="C2540" s="50"/>
    </row>
    <row r="2541" spans="3:3" x14ac:dyDescent="0.4">
      <c r="C2541" s="50"/>
    </row>
    <row r="2542" spans="3:3" x14ac:dyDescent="0.4">
      <c r="C2542" s="50"/>
    </row>
    <row r="2543" spans="3:3" x14ac:dyDescent="0.4">
      <c r="C2543" s="50"/>
    </row>
    <row r="2544" spans="3:3" x14ac:dyDescent="0.4">
      <c r="C2544" s="50"/>
    </row>
    <row r="2545" spans="3:3" x14ac:dyDescent="0.4">
      <c r="C2545" s="50"/>
    </row>
    <row r="2546" spans="3:3" x14ac:dyDescent="0.4">
      <c r="C2546" s="50"/>
    </row>
    <row r="2547" spans="3:3" x14ac:dyDescent="0.4">
      <c r="C2547" s="50"/>
    </row>
    <row r="2548" spans="3:3" x14ac:dyDescent="0.4">
      <c r="C2548" s="50"/>
    </row>
    <row r="2549" spans="3:3" x14ac:dyDescent="0.4">
      <c r="C2549" s="50"/>
    </row>
    <row r="2550" spans="3:3" x14ac:dyDescent="0.4">
      <c r="C2550" s="50"/>
    </row>
    <row r="2551" spans="3:3" x14ac:dyDescent="0.4">
      <c r="C2551" s="50"/>
    </row>
    <row r="2552" spans="3:3" x14ac:dyDescent="0.4">
      <c r="C2552" s="50"/>
    </row>
    <row r="2553" spans="3:3" x14ac:dyDescent="0.4">
      <c r="C2553" s="50"/>
    </row>
    <row r="2554" spans="3:3" x14ac:dyDescent="0.4">
      <c r="C2554" s="50"/>
    </row>
    <row r="2555" spans="3:3" x14ac:dyDescent="0.4">
      <c r="C2555" s="50"/>
    </row>
    <row r="2556" spans="3:3" x14ac:dyDescent="0.4">
      <c r="C2556" s="50"/>
    </row>
    <row r="2557" spans="3:3" x14ac:dyDescent="0.4">
      <c r="C2557" s="50"/>
    </row>
    <row r="2558" spans="3:3" x14ac:dyDescent="0.4">
      <c r="C2558" s="50"/>
    </row>
    <row r="2559" spans="3:3" x14ac:dyDescent="0.4">
      <c r="C2559" s="50"/>
    </row>
    <row r="2560" spans="3:3" x14ac:dyDescent="0.4">
      <c r="C2560" s="50"/>
    </row>
    <row r="2561" spans="3:3" x14ac:dyDescent="0.4">
      <c r="C2561" s="50"/>
    </row>
    <row r="2562" spans="3:3" x14ac:dyDescent="0.4">
      <c r="C2562" s="50"/>
    </row>
    <row r="2563" spans="3:3" x14ac:dyDescent="0.4">
      <c r="C2563" s="50"/>
    </row>
    <row r="2564" spans="3:3" x14ac:dyDescent="0.4">
      <c r="C2564" s="50"/>
    </row>
    <row r="2565" spans="3:3" x14ac:dyDescent="0.4">
      <c r="C2565" s="50"/>
    </row>
    <row r="2566" spans="3:3" x14ac:dyDescent="0.4">
      <c r="C2566" s="50"/>
    </row>
    <row r="2567" spans="3:3" x14ac:dyDescent="0.4">
      <c r="C2567" s="50"/>
    </row>
    <row r="2568" spans="3:3" x14ac:dyDescent="0.4">
      <c r="C2568" s="50"/>
    </row>
    <row r="2569" spans="3:3" x14ac:dyDescent="0.4">
      <c r="C2569" s="50"/>
    </row>
    <row r="2570" spans="3:3" x14ac:dyDescent="0.4">
      <c r="C2570" s="50"/>
    </row>
    <row r="2571" spans="3:3" x14ac:dyDescent="0.4">
      <c r="C2571" s="50"/>
    </row>
    <row r="2572" spans="3:3" x14ac:dyDescent="0.4">
      <c r="C2572" s="50"/>
    </row>
    <row r="2573" spans="3:3" x14ac:dyDescent="0.4">
      <c r="C2573" s="50"/>
    </row>
    <row r="2574" spans="3:3" x14ac:dyDescent="0.4">
      <c r="C2574" s="50"/>
    </row>
    <row r="2575" spans="3:3" x14ac:dyDescent="0.4">
      <c r="C2575" s="50"/>
    </row>
    <row r="2576" spans="3:3" x14ac:dyDescent="0.4">
      <c r="C2576" s="50"/>
    </row>
    <row r="2577" spans="3:3" x14ac:dyDescent="0.4">
      <c r="C2577" s="50"/>
    </row>
    <row r="2578" spans="3:3" x14ac:dyDescent="0.4">
      <c r="C2578" s="50"/>
    </row>
    <row r="2579" spans="3:3" x14ac:dyDescent="0.4">
      <c r="C2579" s="50"/>
    </row>
    <row r="2580" spans="3:3" x14ac:dyDescent="0.4">
      <c r="C2580" s="50"/>
    </row>
    <row r="2581" spans="3:3" x14ac:dyDescent="0.4">
      <c r="C2581" s="50"/>
    </row>
    <row r="2582" spans="3:3" x14ac:dyDescent="0.4">
      <c r="C2582" s="50"/>
    </row>
    <row r="2583" spans="3:3" x14ac:dyDescent="0.4">
      <c r="C2583" s="50"/>
    </row>
    <row r="2584" spans="3:3" x14ac:dyDescent="0.4">
      <c r="C2584" s="50"/>
    </row>
    <row r="2585" spans="3:3" x14ac:dyDescent="0.4">
      <c r="C2585" s="50"/>
    </row>
    <row r="2586" spans="3:3" x14ac:dyDescent="0.4">
      <c r="C2586" s="50"/>
    </row>
    <row r="2587" spans="3:3" x14ac:dyDescent="0.4">
      <c r="C2587" s="50"/>
    </row>
    <row r="2588" spans="3:3" x14ac:dyDescent="0.4">
      <c r="C2588" s="50"/>
    </row>
    <row r="2589" spans="3:3" x14ac:dyDescent="0.4">
      <c r="C2589" s="50"/>
    </row>
    <row r="2590" spans="3:3" x14ac:dyDescent="0.4">
      <c r="C2590" s="50"/>
    </row>
    <row r="2591" spans="3:3" x14ac:dyDescent="0.4">
      <c r="C2591" s="50"/>
    </row>
    <row r="2592" spans="3:3" x14ac:dyDescent="0.4">
      <c r="C2592" s="50"/>
    </row>
    <row r="2593" spans="3:3" x14ac:dyDescent="0.4">
      <c r="C2593" s="50"/>
    </row>
    <row r="2594" spans="3:3" x14ac:dyDescent="0.4">
      <c r="C2594" s="50"/>
    </row>
    <row r="2595" spans="3:3" x14ac:dyDescent="0.4">
      <c r="C2595" s="50"/>
    </row>
    <row r="2596" spans="3:3" x14ac:dyDescent="0.4">
      <c r="C2596" s="50"/>
    </row>
    <row r="2597" spans="3:3" x14ac:dyDescent="0.4">
      <c r="C2597" s="50"/>
    </row>
    <row r="2598" spans="3:3" x14ac:dyDescent="0.4">
      <c r="C2598" s="50"/>
    </row>
    <row r="2599" spans="3:3" x14ac:dyDescent="0.4">
      <c r="C2599" s="50"/>
    </row>
    <row r="2600" spans="3:3" x14ac:dyDescent="0.4">
      <c r="C2600" s="50"/>
    </row>
    <row r="2601" spans="3:3" x14ac:dyDescent="0.4">
      <c r="C2601" s="50"/>
    </row>
    <row r="2602" spans="3:3" x14ac:dyDescent="0.4">
      <c r="C2602" s="50"/>
    </row>
    <row r="2603" spans="3:3" x14ac:dyDescent="0.4">
      <c r="C2603" s="50"/>
    </row>
    <row r="2604" spans="3:3" x14ac:dyDescent="0.4">
      <c r="C2604" s="50"/>
    </row>
    <row r="2605" spans="3:3" x14ac:dyDescent="0.4">
      <c r="C2605" s="50"/>
    </row>
    <row r="2606" spans="3:3" x14ac:dyDescent="0.4">
      <c r="C2606" s="50"/>
    </row>
    <row r="2607" spans="3:3" x14ac:dyDescent="0.4">
      <c r="C2607" s="50"/>
    </row>
    <row r="2608" spans="3:3" x14ac:dyDescent="0.4">
      <c r="C2608" s="50"/>
    </row>
    <row r="2609" spans="3:3" x14ac:dyDescent="0.4">
      <c r="C2609" s="50"/>
    </row>
    <row r="2610" spans="3:3" x14ac:dyDescent="0.4">
      <c r="C2610" s="50"/>
    </row>
    <row r="2611" spans="3:3" x14ac:dyDescent="0.4">
      <c r="C2611" s="50"/>
    </row>
    <row r="2612" spans="3:3" x14ac:dyDescent="0.4">
      <c r="C2612" s="50"/>
    </row>
    <row r="2613" spans="3:3" x14ac:dyDescent="0.4">
      <c r="C2613" s="50"/>
    </row>
    <row r="2614" spans="3:3" x14ac:dyDescent="0.4">
      <c r="C2614" s="50"/>
    </row>
    <row r="2615" spans="3:3" x14ac:dyDescent="0.4">
      <c r="C2615" s="50"/>
    </row>
    <row r="2616" spans="3:3" x14ac:dyDescent="0.4">
      <c r="C2616" s="50"/>
    </row>
    <row r="2617" spans="3:3" x14ac:dyDescent="0.4">
      <c r="C2617" s="50"/>
    </row>
    <row r="2618" spans="3:3" x14ac:dyDescent="0.4">
      <c r="C2618" s="50"/>
    </row>
    <row r="2619" spans="3:3" x14ac:dyDescent="0.4">
      <c r="C2619" s="50"/>
    </row>
    <row r="2620" spans="3:3" x14ac:dyDescent="0.4">
      <c r="C2620" s="50"/>
    </row>
    <row r="2621" spans="3:3" x14ac:dyDescent="0.4">
      <c r="C2621" s="50"/>
    </row>
    <row r="2622" spans="3:3" x14ac:dyDescent="0.4">
      <c r="C2622" s="50"/>
    </row>
    <row r="2623" spans="3:3" x14ac:dyDescent="0.4">
      <c r="C2623" s="50"/>
    </row>
    <row r="2624" spans="3:3" x14ac:dyDescent="0.4">
      <c r="C2624" s="50"/>
    </row>
    <row r="2625" spans="3:3" x14ac:dyDescent="0.4">
      <c r="C2625" s="50"/>
    </row>
    <row r="2626" spans="3:3" x14ac:dyDescent="0.4">
      <c r="C2626" s="50"/>
    </row>
    <row r="2627" spans="3:3" x14ac:dyDescent="0.4">
      <c r="C2627" s="50"/>
    </row>
    <row r="2628" spans="3:3" x14ac:dyDescent="0.4">
      <c r="C2628" s="50"/>
    </row>
    <row r="2629" spans="3:3" x14ac:dyDescent="0.4">
      <c r="C2629" s="50"/>
    </row>
    <row r="2630" spans="3:3" x14ac:dyDescent="0.4">
      <c r="C2630" s="50"/>
    </row>
    <row r="2631" spans="3:3" x14ac:dyDescent="0.4">
      <c r="C2631" s="50"/>
    </row>
    <row r="2632" spans="3:3" x14ac:dyDescent="0.4">
      <c r="C2632" s="50"/>
    </row>
    <row r="2633" spans="3:3" x14ac:dyDescent="0.4">
      <c r="C2633" s="50"/>
    </row>
    <row r="2634" spans="3:3" x14ac:dyDescent="0.4">
      <c r="C2634" s="50"/>
    </row>
    <row r="2635" spans="3:3" x14ac:dyDescent="0.4">
      <c r="C2635" s="50"/>
    </row>
    <row r="2636" spans="3:3" x14ac:dyDescent="0.4">
      <c r="C2636" s="50"/>
    </row>
    <row r="2637" spans="3:3" x14ac:dyDescent="0.4">
      <c r="C2637" s="50"/>
    </row>
    <row r="2638" spans="3:3" x14ac:dyDescent="0.4">
      <c r="C2638" s="50"/>
    </row>
    <row r="2639" spans="3:3" x14ac:dyDescent="0.4">
      <c r="C2639" s="50"/>
    </row>
    <row r="2640" spans="3:3" x14ac:dyDescent="0.4">
      <c r="C2640" s="50"/>
    </row>
    <row r="2641" spans="3:3" x14ac:dyDescent="0.4">
      <c r="C2641" s="50"/>
    </row>
    <row r="2642" spans="3:3" x14ac:dyDescent="0.4">
      <c r="C2642" s="50"/>
    </row>
    <row r="2643" spans="3:3" x14ac:dyDescent="0.4">
      <c r="C2643" s="50"/>
    </row>
    <row r="2644" spans="3:3" x14ac:dyDescent="0.4">
      <c r="C2644" s="50"/>
    </row>
    <row r="2645" spans="3:3" x14ac:dyDescent="0.4">
      <c r="C2645" s="50"/>
    </row>
    <row r="2646" spans="3:3" x14ac:dyDescent="0.4">
      <c r="C2646" s="50"/>
    </row>
    <row r="2647" spans="3:3" x14ac:dyDescent="0.4">
      <c r="C2647" s="50"/>
    </row>
    <row r="2648" spans="3:3" x14ac:dyDescent="0.4">
      <c r="C2648" s="50"/>
    </row>
    <row r="2649" spans="3:3" x14ac:dyDescent="0.4">
      <c r="C2649" s="50"/>
    </row>
    <row r="2650" spans="3:3" x14ac:dyDescent="0.4">
      <c r="C2650" s="50"/>
    </row>
    <row r="2651" spans="3:3" x14ac:dyDescent="0.4">
      <c r="C2651" s="50"/>
    </row>
    <row r="2652" spans="3:3" x14ac:dyDescent="0.4">
      <c r="C2652" s="50"/>
    </row>
    <row r="2653" spans="3:3" x14ac:dyDescent="0.4">
      <c r="C2653" s="50"/>
    </row>
    <row r="2654" spans="3:3" x14ac:dyDescent="0.4">
      <c r="C2654" s="50"/>
    </row>
    <row r="2655" spans="3:3" x14ac:dyDescent="0.4">
      <c r="C2655" s="50"/>
    </row>
    <row r="2656" spans="3:3" x14ac:dyDescent="0.4">
      <c r="C2656" s="50"/>
    </row>
    <row r="2657" spans="3:3" x14ac:dyDescent="0.4">
      <c r="C2657" s="50"/>
    </row>
    <row r="2658" spans="3:3" x14ac:dyDescent="0.4">
      <c r="C2658" s="50"/>
    </row>
    <row r="2659" spans="3:3" x14ac:dyDescent="0.4">
      <c r="C2659" s="50"/>
    </row>
    <row r="2660" spans="3:3" x14ac:dyDescent="0.4">
      <c r="C2660" s="50"/>
    </row>
    <row r="2661" spans="3:3" x14ac:dyDescent="0.4">
      <c r="C2661" s="50"/>
    </row>
    <row r="2662" spans="3:3" x14ac:dyDescent="0.4">
      <c r="C2662" s="50"/>
    </row>
    <row r="2663" spans="3:3" x14ac:dyDescent="0.4">
      <c r="C2663" s="50"/>
    </row>
    <row r="2664" spans="3:3" x14ac:dyDescent="0.4">
      <c r="C2664" s="50"/>
    </row>
    <row r="2665" spans="3:3" x14ac:dyDescent="0.4">
      <c r="C2665" s="50"/>
    </row>
    <row r="2666" spans="3:3" x14ac:dyDescent="0.4">
      <c r="C2666" s="50"/>
    </row>
    <row r="2667" spans="3:3" x14ac:dyDescent="0.4">
      <c r="C2667" s="50"/>
    </row>
    <row r="2668" spans="3:3" x14ac:dyDescent="0.4">
      <c r="C2668" s="50"/>
    </row>
    <row r="2669" spans="3:3" x14ac:dyDescent="0.4">
      <c r="C2669" s="50"/>
    </row>
    <row r="2670" spans="3:3" x14ac:dyDescent="0.4">
      <c r="C2670" s="50"/>
    </row>
    <row r="2671" spans="3:3" x14ac:dyDescent="0.4">
      <c r="C2671" s="50"/>
    </row>
    <row r="2672" spans="3:3" x14ac:dyDescent="0.4">
      <c r="C2672" s="50"/>
    </row>
    <row r="2673" spans="3:3" x14ac:dyDescent="0.4">
      <c r="C2673" s="50"/>
    </row>
    <row r="2674" spans="3:3" x14ac:dyDescent="0.4">
      <c r="C2674" s="50"/>
    </row>
    <row r="2675" spans="3:3" x14ac:dyDescent="0.4">
      <c r="C2675" s="50"/>
    </row>
    <row r="2676" spans="3:3" x14ac:dyDescent="0.4">
      <c r="C2676" s="50"/>
    </row>
    <row r="2677" spans="3:3" x14ac:dyDescent="0.4">
      <c r="C2677" s="50"/>
    </row>
    <row r="2678" spans="3:3" x14ac:dyDescent="0.4">
      <c r="C2678" s="50"/>
    </row>
    <row r="2679" spans="3:3" x14ac:dyDescent="0.4">
      <c r="C2679" s="50"/>
    </row>
    <row r="2680" spans="3:3" x14ac:dyDescent="0.4">
      <c r="C2680" s="50"/>
    </row>
    <row r="2681" spans="3:3" x14ac:dyDescent="0.4">
      <c r="C2681" s="50"/>
    </row>
    <row r="2682" spans="3:3" x14ac:dyDescent="0.4">
      <c r="C2682" s="50"/>
    </row>
    <row r="2683" spans="3:3" x14ac:dyDescent="0.4">
      <c r="C2683" s="50"/>
    </row>
    <row r="2684" spans="3:3" x14ac:dyDescent="0.4">
      <c r="C2684" s="50"/>
    </row>
    <row r="2685" spans="3:3" x14ac:dyDescent="0.4">
      <c r="C2685" s="50"/>
    </row>
    <row r="2686" spans="3:3" x14ac:dyDescent="0.4">
      <c r="C2686" s="50"/>
    </row>
    <row r="2687" spans="3:3" x14ac:dyDescent="0.4">
      <c r="C2687" s="50"/>
    </row>
    <row r="2688" spans="3:3" x14ac:dyDescent="0.4">
      <c r="C2688" s="50"/>
    </row>
    <row r="2689" spans="3:3" x14ac:dyDescent="0.4">
      <c r="C2689" s="50"/>
    </row>
    <row r="2690" spans="3:3" x14ac:dyDescent="0.4">
      <c r="C2690" s="50"/>
    </row>
    <row r="2691" spans="3:3" x14ac:dyDescent="0.4">
      <c r="C2691" s="50"/>
    </row>
    <row r="2692" spans="3:3" x14ac:dyDescent="0.4">
      <c r="C2692" s="50"/>
    </row>
    <row r="2693" spans="3:3" x14ac:dyDescent="0.4">
      <c r="C2693" s="50"/>
    </row>
    <row r="2694" spans="3:3" x14ac:dyDescent="0.4">
      <c r="C2694" s="50"/>
    </row>
    <row r="2695" spans="3:3" x14ac:dyDescent="0.4">
      <c r="C2695" s="50"/>
    </row>
    <row r="2696" spans="3:3" x14ac:dyDescent="0.4">
      <c r="C2696" s="50"/>
    </row>
    <row r="2697" spans="3:3" x14ac:dyDescent="0.4">
      <c r="C2697" s="50"/>
    </row>
    <row r="2698" spans="3:3" x14ac:dyDescent="0.4">
      <c r="C2698" s="50"/>
    </row>
    <row r="2699" spans="3:3" x14ac:dyDescent="0.4">
      <c r="C2699" s="50"/>
    </row>
    <row r="2700" spans="3:3" x14ac:dyDescent="0.4">
      <c r="C2700" s="50"/>
    </row>
    <row r="2701" spans="3:3" x14ac:dyDescent="0.4">
      <c r="C2701" s="50"/>
    </row>
    <row r="2702" spans="3:3" x14ac:dyDescent="0.4">
      <c r="C2702" s="50"/>
    </row>
    <row r="2703" spans="3:3" x14ac:dyDescent="0.4">
      <c r="C2703" s="50"/>
    </row>
    <row r="2704" spans="3:3" x14ac:dyDescent="0.4">
      <c r="C2704" s="50"/>
    </row>
    <row r="2705" spans="3:3" x14ac:dyDescent="0.4">
      <c r="C2705" s="50"/>
    </row>
    <row r="2706" spans="3:3" x14ac:dyDescent="0.4">
      <c r="C2706" s="50"/>
    </row>
    <row r="2707" spans="3:3" x14ac:dyDescent="0.4">
      <c r="C2707" s="50"/>
    </row>
    <row r="2708" spans="3:3" x14ac:dyDescent="0.4">
      <c r="C2708" s="50"/>
    </row>
    <row r="2709" spans="3:3" x14ac:dyDescent="0.4">
      <c r="C2709" s="50"/>
    </row>
    <row r="2710" spans="3:3" x14ac:dyDescent="0.4">
      <c r="C2710" s="50"/>
    </row>
    <row r="2711" spans="3:3" x14ac:dyDescent="0.4">
      <c r="C2711" s="50"/>
    </row>
    <row r="2712" spans="3:3" x14ac:dyDescent="0.4">
      <c r="C2712" s="50"/>
    </row>
    <row r="2713" spans="3:3" x14ac:dyDescent="0.4">
      <c r="C2713" s="50"/>
    </row>
    <row r="2714" spans="3:3" x14ac:dyDescent="0.4">
      <c r="C2714" s="50"/>
    </row>
    <row r="2715" spans="3:3" x14ac:dyDescent="0.4">
      <c r="C2715" s="50"/>
    </row>
    <row r="2716" spans="3:3" x14ac:dyDescent="0.4">
      <c r="C2716" s="50"/>
    </row>
    <row r="2717" spans="3:3" x14ac:dyDescent="0.4">
      <c r="C2717" s="50"/>
    </row>
    <row r="2718" spans="3:3" x14ac:dyDescent="0.4">
      <c r="C2718" s="50"/>
    </row>
    <row r="2719" spans="3:3" x14ac:dyDescent="0.4">
      <c r="C2719" s="50"/>
    </row>
    <row r="2720" spans="3:3" x14ac:dyDescent="0.4">
      <c r="C2720" s="50"/>
    </row>
    <row r="2721" spans="3:3" x14ac:dyDescent="0.4">
      <c r="C2721" s="50"/>
    </row>
    <row r="2722" spans="3:3" x14ac:dyDescent="0.4">
      <c r="C2722" s="50"/>
    </row>
    <row r="2723" spans="3:3" x14ac:dyDescent="0.4">
      <c r="C2723" s="50"/>
    </row>
    <row r="2724" spans="3:3" x14ac:dyDescent="0.4">
      <c r="C2724" s="50"/>
    </row>
    <row r="2725" spans="3:3" x14ac:dyDescent="0.4">
      <c r="C2725" s="50"/>
    </row>
    <row r="2726" spans="3:3" x14ac:dyDescent="0.4">
      <c r="C2726" s="50"/>
    </row>
    <row r="2727" spans="3:3" x14ac:dyDescent="0.4">
      <c r="C2727" s="50"/>
    </row>
    <row r="2728" spans="3:3" x14ac:dyDescent="0.4">
      <c r="C2728" s="50"/>
    </row>
    <row r="2729" spans="3:3" x14ac:dyDescent="0.4">
      <c r="C2729" s="50"/>
    </row>
    <row r="2730" spans="3:3" x14ac:dyDescent="0.4">
      <c r="C2730" s="50"/>
    </row>
    <row r="2731" spans="3:3" x14ac:dyDescent="0.4">
      <c r="C2731" s="50"/>
    </row>
    <row r="2732" spans="3:3" x14ac:dyDescent="0.4">
      <c r="C2732" s="50"/>
    </row>
    <row r="2733" spans="3:3" x14ac:dyDescent="0.4">
      <c r="C2733" s="50"/>
    </row>
    <row r="2734" spans="3:3" x14ac:dyDescent="0.4">
      <c r="C2734" s="50"/>
    </row>
    <row r="2735" spans="3:3" x14ac:dyDescent="0.4">
      <c r="C2735" s="50"/>
    </row>
    <row r="2736" spans="3:3" x14ac:dyDescent="0.4">
      <c r="C2736" s="50"/>
    </row>
    <row r="2737" spans="3:3" x14ac:dyDescent="0.4">
      <c r="C2737" s="50"/>
    </row>
    <row r="2738" spans="3:3" x14ac:dyDescent="0.4">
      <c r="C2738" s="50"/>
    </row>
    <row r="2739" spans="3:3" x14ac:dyDescent="0.4">
      <c r="C2739" s="50"/>
    </row>
    <row r="2740" spans="3:3" x14ac:dyDescent="0.4">
      <c r="C2740" s="50"/>
    </row>
    <row r="2741" spans="3:3" x14ac:dyDescent="0.4">
      <c r="C2741" s="50"/>
    </row>
    <row r="2742" spans="3:3" x14ac:dyDescent="0.4">
      <c r="C2742" s="50"/>
    </row>
    <row r="2743" spans="3:3" x14ac:dyDescent="0.4">
      <c r="C2743" s="50"/>
    </row>
    <row r="2744" spans="3:3" x14ac:dyDescent="0.4">
      <c r="C2744" s="50"/>
    </row>
    <row r="2745" spans="3:3" x14ac:dyDescent="0.4">
      <c r="C2745" s="50"/>
    </row>
    <row r="2746" spans="3:3" x14ac:dyDescent="0.4">
      <c r="C2746" s="50"/>
    </row>
    <row r="2747" spans="3:3" x14ac:dyDescent="0.4">
      <c r="C2747" s="50"/>
    </row>
    <row r="2748" spans="3:3" x14ac:dyDescent="0.4">
      <c r="C2748" s="50"/>
    </row>
    <row r="2749" spans="3:3" x14ac:dyDescent="0.4">
      <c r="C2749" s="50"/>
    </row>
    <row r="2750" spans="3:3" x14ac:dyDescent="0.4">
      <c r="C2750" s="50"/>
    </row>
    <row r="2751" spans="3:3" x14ac:dyDescent="0.4">
      <c r="C2751" s="50"/>
    </row>
    <row r="2752" spans="3:3" x14ac:dyDescent="0.4">
      <c r="C2752" s="50"/>
    </row>
    <row r="2753" spans="3:3" x14ac:dyDescent="0.4">
      <c r="C2753" s="50"/>
    </row>
    <row r="2754" spans="3:3" x14ac:dyDescent="0.4">
      <c r="C2754" s="50"/>
    </row>
    <row r="2755" spans="3:3" x14ac:dyDescent="0.4">
      <c r="C2755" s="50"/>
    </row>
    <row r="2756" spans="3:3" x14ac:dyDescent="0.4">
      <c r="C2756" s="50"/>
    </row>
    <row r="2757" spans="3:3" x14ac:dyDescent="0.4">
      <c r="C2757" s="50"/>
    </row>
    <row r="2758" spans="3:3" x14ac:dyDescent="0.4">
      <c r="C2758" s="50"/>
    </row>
    <row r="2759" spans="3:3" x14ac:dyDescent="0.4">
      <c r="C2759" s="50"/>
    </row>
    <row r="2760" spans="3:3" x14ac:dyDescent="0.4">
      <c r="C2760" s="50"/>
    </row>
    <row r="2761" spans="3:3" x14ac:dyDescent="0.4">
      <c r="C2761" s="50"/>
    </row>
    <row r="2762" spans="3:3" x14ac:dyDescent="0.4">
      <c r="C2762" s="50"/>
    </row>
    <row r="2763" spans="3:3" x14ac:dyDescent="0.4">
      <c r="C2763" s="50"/>
    </row>
    <row r="2764" spans="3:3" x14ac:dyDescent="0.4">
      <c r="C2764" s="50"/>
    </row>
    <row r="2765" spans="3:3" x14ac:dyDescent="0.4">
      <c r="C2765" s="50"/>
    </row>
    <row r="2766" spans="3:3" x14ac:dyDescent="0.4">
      <c r="C2766" s="50"/>
    </row>
    <row r="2767" spans="3:3" x14ac:dyDescent="0.4">
      <c r="C2767" s="50"/>
    </row>
    <row r="2768" spans="3:3" x14ac:dyDescent="0.4">
      <c r="C2768" s="50"/>
    </row>
    <row r="2769" spans="3:3" x14ac:dyDescent="0.4">
      <c r="C2769" s="50"/>
    </row>
    <row r="2770" spans="3:3" x14ac:dyDescent="0.4">
      <c r="C2770" s="50"/>
    </row>
    <row r="2771" spans="3:3" x14ac:dyDescent="0.4">
      <c r="C2771" s="50"/>
    </row>
    <row r="2772" spans="3:3" x14ac:dyDescent="0.4">
      <c r="C2772" s="50"/>
    </row>
    <row r="2773" spans="3:3" x14ac:dyDescent="0.4">
      <c r="C2773" s="50"/>
    </row>
    <row r="2774" spans="3:3" x14ac:dyDescent="0.4">
      <c r="C2774" s="50"/>
    </row>
    <row r="2775" spans="3:3" x14ac:dyDescent="0.4">
      <c r="C2775" s="50"/>
    </row>
    <row r="2776" spans="3:3" x14ac:dyDescent="0.4">
      <c r="C2776" s="50"/>
    </row>
    <row r="2777" spans="3:3" x14ac:dyDescent="0.4">
      <c r="C2777" s="50"/>
    </row>
    <row r="2778" spans="3:3" x14ac:dyDescent="0.4">
      <c r="C2778" s="50"/>
    </row>
    <row r="2779" spans="3:3" x14ac:dyDescent="0.4">
      <c r="C2779" s="50"/>
    </row>
    <row r="2780" spans="3:3" x14ac:dyDescent="0.4">
      <c r="C2780" s="50"/>
    </row>
    <row r="2781" spans="3:3" x14ac:dyDescent="0.4">
      <c r="C2781" s="50"/>
    </row>
    <row r="2782" spans="3:3" x14ac:dyDescent="0.4">
      <c r="C2782" s="50"/>
    </row>
    <row r="2783" spans="3:3" x14ac:dyDescent="0.4">
      <c r="C2783" s="50"/>
    </row>
    <row r="2784" spans="3:3" x14ac:dyDescent="0.4">
      <c r="C2784" s="50"/>
    </row>
    <row r="2785" spans="3:3" x14ac:dyDescent="0.4">
      <c r="C2785" s="50"/>
    </row>
    <row r="2786" spans="3:3" x14ac:dyDescent="0.4">
      <c r="C2786" s="50"/>
    </row>
    <row r="2787" spans="3:3" x14ac:dyDescent="0.4">
      <c r="C2787" s="50"/>
    </row>
    <row r="2788" spans="3:3" x14ac:dyDescent="0.4">
      <c r="C2788" s="50"/>
    </row>
    <row r="2789" spans="3:3" x14ac:dyDescent="0.4">
      <c r="C2789" s="50"/>
    </row>
    <row r="2790" spans="3:3" x14ac:dyDescent="0.4">
      <c r="C2790" s="50"/>
    </row>
    <row r="2791" spans="3:3" x14ac:dyDescent="0.4">
      <c r="C2791" s="50"/>
    </row>
    <row r="2792" spans="3:3" x14ac:dyDescent="0.4">
      <c r="C2792" s="50"/>
    </row>
    <row r="2793" spans="3:3" x14ac:dyDescent="0.4">
      <c r="C2793" s="50"/>
    </row>
    <row r="2794" spans="3:3" x14ac:dyDescent="0.4">
      <c r="C2794" s="50"/>
    </row>
    <row r="2795" spans="3:3" x14ac:dyDescent="0.4">
      <c r="C2795" s="50"/>
    </row>
    <row r="2796" spans="3:3" x14ac:dyDescent="0.4">
      <c r="C2796" s="50"/>
    </row>
    <row r="2797" spans="3:3" x14ac:dyDescent="0.4">
      <c r="C2797" s="50"/>
    </row>
    <row r="2798" spans="3:3" x14ac:dyDescent="0.4">
      <c r="C2798" s="50"/>
    </row>
    <row r="2799" spans="3:3" x14ac:dyDescent="0.4">
      <c r="C2799" s="50"/>
    </row>
    <row r="2800" spans="3:3" x14ac:dyDescent="0.4">
      <c r="C2800" s="50"/>
    </row>
    <row r="2801" spans="3:3" x14ac:dyDescent="0.4">
      <c r="C2801" s="50"/>
    </row>
    <row r="2802" spans="3:3" x14ac:dyDescent="0.4">
      <c r="C2802" s="50"/>
    </row>
    <row r="2803" spans="3:3" x14ac:dyDescent="0.4">
      <c r="C2803" s="50"/>
    </row>
    <row r="2804" spans="3:3" x14ac:dyDescent="0.4">
      <c r="C2804" s="50"/>
    </row>
    <row r="2805" spans="3:3" x14ac:dyDescent="0.4">
      <c r="C2805" s="50"/>
    </row>
    <row r="2806" spans="3:3" x14ac:dyDescent="0.4">
      <c r="C2806" s="50"/>
    </row>
    <row r="2807" spans="3:3" x14ac:dyDescent="0.4">
      <c r="C2807" s="50"/>
    </row>
    <row r="2808" spans="3:3" x14ac:dyDescent="0.4">
      <c r="C2808" s="50"/>
    </row>
    <row r="2809" spans="3:3" x14ac:dyDescent="0.4">
      <c r="C2809" s="50"/>
    </row>
    <row r="2810" spans="3:3" x14ac:dyDescent="0.4">
      <c r="C2810" s="50"/>
    </row>
    <row r="2811" spans="3:3" x14ac:dyDescent="0.4">
      <c r="C2811" s="50"/>
    </row>
    <row r="2812" spans="3:3" x14ac:dyDescent="0.4">
      <c r="C2812" s="50"/>
    </row>
    <row r="2813" spans="3:3" x14ac:dyDescent="0.4">
      <c r="C2813" s="50"/>
    </row>
    <row r="2814" spans="3:3" x14ac:dyDescent="0.4">
      <c r="C2814" s="50"/>
    </row>
    <row r="2815" spans="3:3" x14ac:dyDescent="0.4">
      <c r="C2815" s="50"/>
    </row>
    <row r="2816" spans="3:3" x14ac:dyDescent="0.4">
      <c r="C2816" s="50"/>
    </row>
    <row r="2817" spans="3:3" x14ac:dyDescent="0.4">
      <c r="C2817" s="50"/>
    </row>
    <row r="2818" spans="3:3" x14ac:dyDescent="0.4">
      <c r="C2818" s="50"/>
    </row>
    <row r="2819" spans="3:3" x14ac:dyDescent="0.4">
      <c r="C2819" s="50"/>
    </row>
    <row r="2820" spans="3:3" x14ac:dyDescent="0.4">
      <c r="C2820" s="50"/>
    </row>
    <row r="2821" spans="3:3" x14ac:dyDescent="0.4">
      <c r="C2821" s="50"/>
    </row>
    <row r="2822" spans="3:3" x14ac:dyDescent="0.4">
      <c r="C2822" s="50"/>
    </row>
    <row r="2823" spans="3:3" x14ac:dyDescent="0.4">
      <c r="C2823" s="50"/>
    </row>
    <row r="2824" spans="3:3" x14ac:dyDescent="0.4">
      <c r="C2824" s="50"/>
    </row>
    <row r="2825" spans="3:3" x14ac:dyDescent="0.4">
      <c r="C2825" s="50"/>
    </row>
    <row r="2826" spans="3:3" x14ac:dyDescent="0.4">
      <c r="C2826" s="50"/>
    </row>
    <row r="2827" spans="3:3" x14ac:dyDescent="0.4">
      <c r="C2827" s="50"/>
    </row>
    <row r="2828" spans="3:3" x14ac:dyDescent="0.4">
      <c r="C2828" s="50"/>
    </row>
    <row r="2829" spans="3:3" x14ac:dyDescent="0.4">
      <c r="C2829" s="50"/>
    </row>
    <row r="2830" spans="3:3" x14ac:dyDescent="0.4">
      <c r="C2830" s="50"/>
    </row>
    <row r="2831" spans="3:3" x14ac:dyDescent="0.4">
      <c r="C2831" s="50"/>
    </row>
    <row r="2832" spans="3:3" x14ac:dyDescent="0.4">
      <c r="C2832" s="50"/>
    </row>
    <row r="2833" spans="3:3" x14ac:dyDescent="0.4">
      <c r="C2833" s="50"/>
    </row>
    <row r="2834" spans="3:3" x14ac:dyDescent="0.4">
      <c r="C2834" s="50"/>
    </row>
    <row r="2835" spans="3:3" x14ac:dyDescent="0.4">
      <c r="C2835" s="50"/>
    </row>
    <row r="2836" spans="3:3" x14ac:dyDescent="0.4">
      <c r="C2836" s="50"/>
    </row>
    <row r="2837" spans="3:3" x14ac:dyDescent="0.4">
      <c r="C2837" s="50"/>
    </row>
    <row r="2838" spans="3:3" x14ac:dyDescent="0.4">
      <c r="C2838" s="50"/>
    </row>
    <row r="2839" spans="3:3" x14ac:dyDescent="0.4">
      <c r="C2839" s="50"/>
    </row>
    <row r="2840" spans="3:3" x14ac:dyDescent="0.4">
      <c r="C2840" s="50"/>
    </row>
    <row r="2841" spans="3:3" x14ac:dyDescent="0.4">
      <c r="C2841" s="50"/>
    </row>
    <row r="2842" spans="3:3" x14ac:dyDescent="0.4">
      <c r="C2842" s="50"/>
    </row>
    <row r="2843" spans="3:3" x14ac:dyDescent="0.4">
      <c r="C2843" s="50"/>
    </row>
    <row r="2844" spans="3:3" x14ac:dyDescent="0.4">
      <c r="C2844" s="50"/>
    </row>
    <row r="2845" spans="3:3" x14ac:dyDescent="0.4">
      <c r="C2845" s="50"/>
    </row>
    <row r="2846" spans="3:3" x14ac:dyDescent="0.4">
      <c r="C2846" s="50"/>
    </row>
    <row r="2847" spans="3:3" x14ac:dyDescent="0.4">
      <c r="C2847" s="50"/>
    </row>
    <row r="2848" spans="3:3" x14ac:dyDescent="0.4">
      <c r="C2848" s="50"/>
    </row>
    <row r="2849" spans="3:3" x14ac:dyDescent="0.4">
      <c r="C2849" s="50"/>
    </row>
    <row r="2850" spans="3:3" x14ac:dyDescent="0.4">
      <c r="C2850" s="50"/>
    </row>
    <row r="2851" spans="3:3" x14ac:dyDescent="0.4">
      <c r="C2851" s="50"/>
    </row>
    <row r="2852" spans="3:3" x14ac:dyDescent="0.4">
      <c r="C2852" s="50"/>
    </row>
    <row r="2853" spans="3:3" x14ac:dyDescent="0.4">
      <c r="C2853" s="50"/>
    </row>
    <row r="2854" spans="3:3" x14ac:dyDescent="0.4">
      <c r="C2854" s="50"/>
    </row>
    <row r="2855" spans="3:3" x14ac:dyDescent="0.4">
      <c r="C2855" s="50"/>
    </row>
    <row r="2856" spans="3:3" x14ac:dyDescent="0.4">
      <c r="C2856" s="50"/>
    </row>
    <row r="2857" spans="3:3" x14ac:dyDescent="0.4">
      <c r="C2857" s="50"/>
    </row>
    <row r="2858" spans="3:3" x14ac:dyDescent="0.4">
      <c r="C2858" s="50"/>
    </row>
    <row r="2859" spans="3:3" x14ac:dyDescent="0.4">
      <c r="C2859" s="50"/>
    </row>
    <row r="2860" spans="3:3" x14ac:dyDescent="0.4">
      <c r="C2860" s="50"/>
    </row>
    <row r="2861" spans="3:3" x14ac:dyDescent="0.4">
      <c r="C2861" s="50"/>
    </row>
    <row r="2862" spans="3:3" x14ac:dyDescent="0.4">
      <c r="C2862" s="50"/>
    </row>
    <row r="2863" spans="3:3" x14ac:dyDescent="0.4">
      <c r="C2863" s="50"/>
    </row>
    <row r="2864" spans="3:3" x14ac:dyDescent="0.4">
      <c r="C2864" s="50"/>
    </row>
    <row r="2865" spans="3:3" x14ac:dyDescent="0.4">
      <c r="C2865" s="50"/>
    </row>
    <row r="2866" spans="3:3" x14ac:dyDescent="0.4">
      <c r="C2866" s="50"/>
    </row>
    <row r="2867" spans="3:3" x14ac:dyDescent="0.4">
      <c r="C2867" s="50"/>
    </row>
    <row r="2868" spans="3:3" x14ac:dyDescent="0.4">
      <c r="C2868" s="50"/>
    </row>
    <row r="2869" spans="3:3" x14ac:dyDescent="0.4">
      <c r="C2869" s="50"/>
    </row>
    <row r="2870" spans="3:3" x14ac:dyDescent="0.4">
      <c r="C2870" s="50"/>
    </row>
    <row r="2871" spans="3:3" x14ac:dyDescent="0.4">
      <c r="C2871" s="50"/>
    </row>
    <row r="2872" spans="3:3" x14ac:dyDescent="0.4">
      <c r="C2872" s="50"/>
    </row>
    <row r="2873" spans="3:3" x14ac:dyDescent="0.4">
      <c r="C2873" s="50"/>
    </row>
    <row r="2874" spans="3:3" x14ac:dyDescent="0.4">
      <c r="C2874" s="50"/>
    </row>
    <row r="2875" spans="3:3" x14ac:dyDescent="0.4">
      <c r="C2875" s="50"/>
    </row>
    <row r="2876" spans="3:3" x14ac:dyDescent="0.4">
      <c r="C2876" s="50"/>
    </row>
    <row r="2877" spans="3:3" x14ac:dyDescent="0.4">
      <c r="C2877" s="50"/>
    </row>
    <row r="2878" spans="3:3" x14ac:dyDescent="0.4">
      <c r="C2878" s="50"/>
    </row>
    <row r="2879" spans="3:3" x14ac:dyDescent="0.4">
      <c r="C2879" s="50"/>
    </row>
    <row r="2880" spans="3:3" x14ac:dyDescent="0.4">
      <c r="C2880" s="50"/>
    </row>
    <row r="2881" spans="3:3" x14ac:dyDescent="0.4">
      <c r="C2881" s="50"/>
    </row>
    <row r="2882" spans="3:3" x14ac:dyDescent="0.4">
      <c r="C2882" s="50"/>
    </row>
    <row r="2883" spans="3:3" x14ac:dyDescent="0.4">
      <c r="C2883" s="50"/>
    </row>
    <row r="2884" spans="3:3" x14ac:dyDescent="0.4">
      <c r="C2884" s="50"/>
    </row>
    <row r="2885" spans="3:3" x14ac:dyDescent="0.4">
      <c r="C2885" s="50"/>
    </row>
    <row r="2886" spans="3:3" x14ac:dyDescent="0.4">
      <c r="C2886" s="50"/>
    </row>
    <row r="2887" spans="3:3" x14ac:dyDescent="0.4">
      <c r="C2887" s="50"/>
    </row>
    <row r="2888" spans="3:3" x14ac:dyDescent="0.4">
      <c r="C2888" s="50"/>
    </row>
    <row r="2889" spans="3:3" x14ac:dyDescent="0.4">
      <c r="C2889" s="50"/>
    </row>
    <row r="2890" spans="3:3" x14ac:dyDescent="0.4">
      <c r="C2890" s="50"/>
    </row>
    <row r="2891" spans="3:3" x14ac:dyDescent="0.4">
      <c r="C2891" s="50"/>
    </row>
    <row r="2892" spans="3:3" x14ac:dyDescent="0.4">
      <c r="C2892" s="50"/>
    </row>
    <row r="2893" spans="3:3" x14ac:dyDescent="0.4">
      <c r="C2893" s="50"/>
    </row>
    <row r="2894" spans="3:3" x14ac:dyDescent="0.4">
      <c r="C2894" s="50"/>
    </row>
    <row r="2895" spans="3:3" x14ac:dyDescent="0.4">
      <c r="C2895" s="50"/>
    </row>
    <row r="2896" spans="3:3" x14ac:dyDescent="0.4">
      <c r="C2896" s="50"/>
    </row>
    <row r="2897" spans="3:3" x14ac:dyDescent="0.4">
      <c r="C2897" s="50"/>
    </row>
    <row r="2898" spans="3:3" x14ac:dyDescent="0.4">
      <c r="C2898" s="50"/>
    </row>
    <row r="2899" spans="3:3" x14ac:dyDescent="0.4">
      <c r="C2899" s="50"/>
    </row>
    <row r="2900" spans="3:3" x14ac:dyDescent="0.4">
      <c r="C2900" s="50"/>
    </row>
    <row r="2901" spans="3:3" x14ac:dyDescent="0.4">
      <c r="C2901" s="50"/>
    </row>
    <row r="2902" spans="3:3" x14ac:dyDescent="0.4">
      <c r="C2902" s="50"/>
    </row>
    <row r="2903" spans="3:3" x14ac:dyDescent="0.4">
      <c r="C2903" s="50"/>
    </row>
    <row r="2904" spans="3:3" x14ac:dyDescent="0.4">
      <c r="C2904" s="50"/>
    </row>
    <row r="2905" spans="3:3" x14ac:dyDescent="0.4">
      <c r="C2905" s="50"/>
    </row>
    <row r="2906" spans="3:3" x14ac:dyDescent="0.4">
      <c r="C2906" s="50"/>
    </row>
    <row r="2907" spans="3:3" x14ac:dyDescent="0.4">
      <c r="C2907" s="50"/>
    </row>
    <row r="2908" spans="3:3" x14ac:dyDescent="0.4">
      <c r="C2908" s="50"/>
    </row>
    <row r="2909" spans="3:3" x14ac:dyDescent="0.4">
      <c r="C2909" s="50"/>
    </row>
    <row r="2910" spans="3:3" x14ac:dyDescent="0.4">
      <c r="C2910" s="50"/>
    </row>
    <row r="2911" spans="3:3" x14ac:dyDescent="0.4">
      <c r="C2911" s="50"/>
    </row>
    <row r="2912" spans="3:3" x14ac:dyDescent="0.4">
      <c r="C2912" s="50"/>
    </row>
    <row r="2913" spans="3:3" x14ac:dyDescent="0.4">
      <c r="C2913" s="50"/>
    </row>
    <row r="2914" spans="3:3" x14ac:dyDescent="0.4">
      <c r="C2914" s="50"/>
    </row>
    <row r="2915" spans="3:3" x14ac:dyDescent="0.4">
      <c r="C2915" s="50"/>
    </row>
    <row r="2916" spans="3:3" x14ac:dyDescent="0.4">
      <c r="C2916" s="50"/>
    </row>
    <row r="2917" spans="3:3" x14ac:dyDescent="0.4">
      <c r="C2917" s="50"/>
    </row>
    <row r="2918" spans="3:3" x14ac:dyDescent="0.4">
      <c r="C2918" s="50"/>
    </row>
    <row r="2919" spans="3:3" x14ac:dyDescent="0.4">
      <c r="C2919" s="50"/>
    </row>
    <row r="2920" spans="3:3" x14ac:dyDescent="0.4">
      <c r="C2920" s="50"/>
    </row>
    <row r="2921" spans="3:3" x14ac:dyDescent="0.4">
      <c r="C2921" s="50"/>
    </row>
    <row r="2922" spans="3:3" x14ac:dyDescent="0.4">
      <c r="C2922" s="50"/>
    </row>
    <row r="2923" spans="3:3" x14ac:dyDescent="0.4">
      <c r="C2923" s="50"/>
    </row>
    <row r="2924" spans="3:3" x14ac:dyDescent="0.4">
      <c r="C2924" s="50"/>
    </row>
    <row r="2925" spans="3:3" x14ac:dyDescent="0.4">
      <c r="C2925" s="50"/>
    </row>
    <row r="2926" spans="3:3" x14ac:dyDescent="0.4">
      <c r="C2926" s="50"/>
    </row>
    <row r="2927" spans="3:3" x14ac:dyDescent="0.4">
      <c r="C2927" s="50"/>
    </row>
    <row r="2928" spans="3:3" x14ac:dyDescent="0.4">
      <c r="C2928" s="50"/>
    </row>
    <row r="2929" spans="3:3" x14ac:dyDescent="0.4">
      <c r="C2929" s="50"/>
    </row>
    <row r="2930" spans="3:3" x14ac:dyDescent="0.4">
      <c r="C2930" s="50"/>
    </row>
    <row r="2931" spans="3:3" x14ac:dyDescent="0.4">
      <c r="C2931" s="50"/>
    </row>
    <row r="2932" spans="3:3" x14ac:dyDescent="0.4">
      <c r="C2932" s="50"/>
    </row>
    <row r="2933" spans="3:3" x14ac:dyDescent="0.4">
      <c r="C2933" s="50"/>
    </row>
    <row r="2934" spans="3:3" x14ac:dyDescent="0.4">
      <c r="C2934" s="50"/>
    </row>
    <row r="2935" spans="3:3" x14ac:dyDescent="0.4">
      <c r="C2935" s="50"/>
    </row>
    <row r="2936" spans="3:3" x14ac:dyDescent="0.4">
      <c r="C2936" s="50"/>
    </row>
    <row r="2937" spans="3:3" x14ac:dyDescent="0.4">
      <c r="C2937" s="50"/>
    </row>
    <row r="2938" spans="3:3" x14ac:dyDescent="0.4">
      <c r="C2938" s="50"/>
    </row>
    <row r="2939" spans="3:3" x14ac:dyDescent="0.4">
      <c r="C2939" s="50"/>
    </row>
    <row r="2940" spans="3:3" x14ac:dyDescent="0.4">
      <c r="C2940" s="50"/>
    </row>
    <row r="2941" spans="3:3" x14ac:dyDescent="0.4">
      <c r="C2941" s="50"/>
    </row>
    <row r="2942" spans="3:3" x14ac:dyDescent="0.4">
      <c r="C2942" s="50"/>
    </row>
    <row r="2943" spans="3:3" x14ac:dyDescent="0.4">
      <c r="C2943" s="50"/>
    </row>
    <row r="2944" spans="3:3" x14ac:dyDescent="0.4">
      <c r="C2944" s="50"/>
    </row>
    <row r="2945" spans="3:3" x14ac:dyDescent="0.4">
      <c r="C2945" s="50"/>
    </row>
    <row r="2946" spans="3:3" x14ac:dyDescent="0.4">
      <c r="C2946" s="50"/>
    </row>
    <row r="2947" spans="3:3" x14ac:dyDescent="0.4">
      <c r="C2947" s="50"/>
    </row>
    <row r="2948" spans="3:3" x14ac:dyDescent="0.4">
      <c r="C2948" s="50"/>
    </row>
    <row r="2949" spans="3:3" x14ac:dyDescent="0.4">
      <c r="C2949" s="50"/>
    </row>
    <row r="2950" spans="3:3" x14ac:dyDescent="0.4">
      <c r="C2950" s="50"/>
    </row>
    <row r="2951" spans="3:3" x14ac:dyDescent="0.4">
      <c r="C2951" s="50"/>
    </row>
    <row r="2952" spans="3:3" x14ac:dyDescent="0.4">
      <c r="C2952" s="50"/>
    </row>
    <row r="2953" spans="3:3" x14ac:dyDescent="0.4">
      <c r="C2953" s="50"/>
    </row>
    <row r="2954" spans="3:3" x14ac:dyDescent="0.4">
      <c r="C2954" s="50"/>
    </row>
    <row r="2955" spans="3:3" x14ac:dyDescent="0.4">
      <c r="C2955" s="50"/>
    </row>
    <row r="2956" spans="3:3" x14ac:dyDescent="0.4">
      <c r="C2956" s="50"/>
    </row>
    <row r="2957" spans="3:3" x14ac:dyDescent="0.4">
      <c r="C2957" s="50"/>
    </row>
    <row r="2958" spans="3:3" x14ac:dyDescent="0.4">
      <c r="C2958" s="50"/>
    </row>
    <row r="2959" spans="3:3" x14ac:dyDescent="0.4">
      <c r="C2959" s="50"/>
    </row>
    <row r="2960" spans="3:3" x14ac:dyDescent="0.4">
      <c r="C2960" s="50"/>
    </row>
    <row r="2961" spans="3:3" x14ac:dyDescent="0.4">
      <c r="C2961" s="50"/>
    </row>
    <row r="2962" spans="3:3" x14ac:dyDescent="0.4">
      <c r="C2962" s="50"/>
    </row>
    <row r="2963" spans="3:3" x14ac:dyDescent="0.4">
      <c r="C2963" s="50"/>
    </row>
    <row r="2964" spans="3:3" x14ac:dyDescent="0.4">
      <c r="C2964" s="50"/>
    </row>
    <row r="2965" spans="3:3" x14ac:dyDescent="0.4">
      <c r="C2965" s="50"/>
    </row>
    <row r="2966" spans="3:3" x14ac:dyDescent="0.4">
      <c r="C2966" s="50"/>
    </row>
    <row r="2967" spans="3:3" x14ac:dyDescent="0.4">
      <c r="C2967" s="50"/>
    </row>
    <row r="2968" spans="3:3" x14ac:dyDescent="0.4">
      <c r="C2968" s="50"/>
    </row>
    <row r="2969" spans="3:3" x14ac:dyDescent="0.4">
      <c r="C2969" s="50"/>
    </row>
    <row r="2970" spans="3:3" x14ac:dyDescent="0.4">
      <c r="C2970" s="50"/>
    </row>
    <row r="2971" spans="3:3" x14ac:dyDescent="0.4">
      <c r="C2971" s="50"/>
    </row>
    <row r="2972" spans="3:3" x14ac:dyDescent="0.4">
      <c r="C2972" s="50"/>
    </row>
    <row r="2973" spans="3:3" x14ac:dyDescent="0.4">
      <c r="C2973" s="50"/>
    </row>
    <row r="2974" spans="3:3" x14ac:dyDescent="0.4">
      <c r="C2974" s="50"/>
    </row>
    <row r="2975" spans="3:3" x14ac:dyDescent="0.4">
      <c r="C2975" s="50"/>
    </row>
    <row r="2976" spans="3:3" x14ac:dyDescent="0.4">
      <c r="C2976" s="50"/>
    </row>
    <row r="2977" spans="3:3" x14ac:dyDescent="0.4">
      <c r="C2977" s="50"/>
    </row>
    <row r="2978" spans="3:3" x14ac:dyDescent="0.4">
      <c r="C2978" s="50"/>
    </row>
    <row r="2979" spans="3:3" x14ac:dyDescent="0.4">
      <c r="C2979" s="50"/>
    </row>
    <row r="2980" spans="3:3" x14ac:dyDescent="0.4">
      <c r="C2980" s="50"/>
    </row>
    <row r="2981" spans="3:3" x14ac:dyDescent="0.4">
      <c r="C2981" s="50"/>
    </row>
    <row r="2982" spans="3:3" x14ac:dyDescent="0.4">
      <c r="C2982" s="50"/>
    </row>
    <row r="2983" spans="3:3" x14ac:dyDescent="0.4">
      <c r="C2983" s="50"/>
    </row>
    <row r="2984" spans="3:3" x14ac:dyDescent="0.4">
      <c r="C2984" s="50"/>
    </row>
    <row r="2985" spans="3:3" x14ac:dyDescent="0.4">
      <c r="C2985" s="50"/>
    </row>
    <row r="2986" spans="3:3" x14ac:dyDescent="0.4">
      <c r="C2986" s="50"/>
    </row>
    <row r="2987" spans="3:3" x14ac:dyDescent="0.4">
      <c r="C2987" s="50"/>
    </row>
    <row r="2988" spans="3:3" x14ac:dyDescent="0.4">
      <c r="C2988" s="50"/>
    </row>
    <row r="2989" spans="3:3" x14ac:dyDescent="0.4">
      <c r="C2989" s="50"/>
    </row>
    <row r="2990" spans="3:3" x14ac:dyDescent="0.4">
      <c r="C2990" s="50"/>
    </row>
    <row r="2991" spans="3:3" x14ac:dyDescent="0.4">
      <c r="C2991" s="50"/>
    </row>
    <row r="2992" spans="3:3" x14ac:dyDescent="0.4">
      <c r="C2992" s="50"/>
    </row>
    <row r="2993" spans="3:3" x14ac:dyDescent="0.4">
      <c r="C2993" s="50"/>
    </row>
    <row r="2994" spans="3:3" x14ac:dyDescent="0.4">
      <c r="C2994" s="50"/>
    </row>
    <row r="2995" spans="3:3" x14ac:dyDescent="0.4">
      <c r="C2995" s="50"/>
    </row>
    <row r="2996" spans="3:3" x14ac:dyDescent="0.4">
      <c r="C2996" s="50"/>
    </row>
    <row r="2997" spans="3:3" x14ac:dyDescent="0.4">
      <c r="C2997" s="50"/>
    </row>
    <row r="2998" spans="3:3" x14ac:dyDescent="0.4">
      <c r="C2998" s="50"/>
    </row>
    <row r="2999" spans="3:3" x14ac:dyDescent="0.4">
      <c r="C2999" s="50"/>
    </row>
    <row r="3000" spans="3:3" x14ac:dyDescent="0.4">
      <c r="C3000" s="50"/>
    </row>
    <row r="3001" spans="3:3" x14ac:dyDescent="0.4">
      <c r="C3001" s="50"/>
    </row>
    <row r="3002" spans="3:3" x14ac:dyDescent="0.4">
      <c r="C3002" s="50"/>
    </row>
    <row r="3003" spans="3:3" x14ac:dyDescent="0.4">
      <c r="C3003" s="50"/>
    </row>
    <row r="3004" spans="3:3" x14ac:dyDescent="0.4">
      <c r="C3004" s="50"/>
    </row>
    <row r="3005" spans="3:3" x14ac:dyDescent="0.4">
      <c r="C3005" s="50"/>
    </row>
    <row r="3006" spans="3:3" x14ac:dyDescent="0.4">
      <c r="C3006" s="50"/>
    </row>
    <row r="3007" spans="3:3" x14ac:dyDescent="0.4">
      <c r="C3007" s="50"/>
    </row>
    <row r="3008" spans="3:3" x14ac:dyDescent="0.4">
      <c r="C3008" s="50"/>
    </row>
    <row r="3009" spans="3:3" x14ac:dyDescent="0.4">
      <c r="C3009" s="50"/>
    </row>
    <row r="3010" spans="3:3" x14ac:dyDescent="0.4">
      <c r="C3010" s="50"/>
    </row>
    <row r="3011" spans="3:3" x14ac:dyDescent="0.4">
      <c r="C3011" s="50"/>
    </row>
    <row r="3012" spans="3:3" x14ac:dyDescent="0.4">
      <c r="C3012" s="50"/>
    </row>
    <row r="3013" spans="3:3" x14ac:dyDescent="0.4">
      <c r="C3013" s="50"/>
    </row>
    <row r="3014" spans="3:3" x14ac:dyDescent="0.4">
      <c r="C3014" s="50"/>
    </row>
    <row r="3015" spans="3:3" x14ac:dyDescent="0.4">
      <c r="C3015" s="50"/>
    </row>
    <row r="3016" spans="3:3" x14ac:dyDescent="0.4">
      <c r="C3016" s="50"/>
    </row>
    <row r="3017" spans="3:3" x14ac:dyDescent="0.4">
      <c r="C3017" s="50"/>
    </row>
    <row r="3018" spans="3:3" x14ac:dyDescent="0.4">
      <c r="C3018" s="50"/>
    </row>
    <row r="3019" spans="3:3" x14ac:dyDescent="0.4">
      <c r="C3019" s="50"/>
    </row>
    <row r="3020" spans="3:3" x14ac:dyDescent="0.4">
      <c r="C3020" s="50"/>
    </row>
    <row r="3021" spans="3:3" x14ac:dyDescent="0.4">
      <c r="C3021" s="50"/>
    </row>
    <row r="3022" spans="3:3" x14ac:dyDescent="0.4">
      <c r="C3022" s="50"/>
    </row>
    <row r="3023" spans="3:3" x14ac:dyDescent="0.4">
      <c r="C3023" s="50"/>
    </row>
    <row r="3024" spans="3:3" x14ac:dyDescent="0.4">
      <c r="C3024" s="50"/>
    </row>
    <row r="3025" spans="3:3" x14ac:dyDescent="0.4">
      <c r="C3025" s="50"/>
    </row>
    <row r="3026" spans="3:3" x14ac:dyDescent="0.4">
      <c r="C3026" s="50"/>
    </row>
    <row r="3027" spans="3:3" x14ac:dyDescent="0.4">
      <c r="C3027" s="50"/>
    </row>
    <row r="3028" spans="3:3" x14ac:dyDescent="0.4">
      <c r="C3028" s="50"/>
    </row>
    <row r="3029" spans="3:3" x14ac:dyDescent="0.4">
      <c r="C3029" s="50"/>
    </row>
    <row r="3030" spans="3:3" x14ac:dyDescent="0.4">
      <c r="C3030" s="50"/>
    </row>
    <row r="3031" spans="3:3" x14ac:dyDescent="0.4">
      <c r="C3031" s="50"/>
    </row>
    <row r="3032" spans="3:3" x14ac:dyDescent="0.4">
      <c r="C3032" s="50"/>
    </row>
    <row r="3033" spans="3:3" x14ac:dyDescent="0.4">
      <c r="C3033" s="50"/>
    </row>
    <row r="3034" spans="3:3" x14ac:dyDescent="0.4">
      <c r="C3034" s="50"/>
    </row>
    <row r="3035" spans="3:3" x14ac:dyDescent="0.4">
      <c r="C3035" s="50"/>
    </row>
    <row r="3036" spans="3:3" x14ac:dyDescent="0.4">
      <c r="C3036" s="50"/>
    </row>
    <row r="3037" spans="3:3" x14ac:dyDescent="0.4">
      <c r="C3037" s="50"/>
    </row>
    <row r="3038" spans="3:3" x14ac:dyDescent="0.4">
      <c r="C3038" s="50"/>
    </row>
    <row r="3039" spans="3:3" x14ac:dyDescent="0.4">
      <c r="C3039" s="50"/>
    </row>
    <row r="3040" spans="3:3" x14ac:dyDescent="0.4">
      <c r="C3040" s="50"/>
    </row>
    <row r="3041" spans="3:3" x14ac:dyDescent="0.4">
      <c r="C3041" s="50"/>
    </row>
    <row r="3042" spans="3:3" x14ac:dyDescent="0.4">
      <c r="C3042" s="50"/>
    </row>
    <row r="3043" spans="3:3" x14ac:dyDescent="0.4">
      <c r="C3043" s="50"/>
    </row>
    <row r="3044" spans="3:3" x14ac:dyDescent="0.4">
      <c r="C3044" s="50"/>
    </row>
    <row r="3045" spans="3:3" x14ac:dyDescent="0.4">
      <c r="C3045" s="50"/>
    </row>
    <row r="3046" spans="3:3" x14ac:dyDescent="0.4">
      <c r="C3046" s="50"/>
    </row>
    <row r="3047" spans="3:3" x14ac:dyDescent="0.4">
      <c r="C3047" s="50"/>
    </row>
    <row r="3048" spans="3:3" x14ac:dyDescent="0.4">
      <c r="C3048" s="50"/>
    </row>
    <row r="3049" spans="3:3" x14ac:dyDescent="0.4">
      <c r="C3049" s="50"/>
    </row>
    <row r="3050" spans="3:3" x14ac:dyDescent="0.4">
      <c r="C3050" s="50"/>
    </row>
    <row r="3051" spans="3:3" x14ac:dyDescent="0.4">
      <c r="C3051" s="50"/>
    </row>
    <row r="3052" spans="3:3" x14ac:dyDescent="0.4">
      <c r="C3052" s="50"/>
    </row>
    <row r="3053" spans="3:3" x14ac:dyDescent="0.4">
      <c r="C3053" s="50"/>
    </row>
    <row r="3054" spans="3:3" x14ac:dyDescent="0.4">
      <c r="C3054" s="50"/>
    </row>
    <row r="3055" spans="3:3" x14ac:dyDescent="0.4">
      <c r="C3055" s="50"/>
    </row>
    <row r="3056" spans="3:3" x14ac:dyDescent="0.4">
      <c r="C3056" s="50"/>
    </row>
    <row r="3057" spans="3:3" x14ac:dyDescent="0.4">
      <c r="C3057" s="50"/>
    </row>
    <row r="3058" spans="3:3" x14ac:dyDescent="0.4">
      <c r="C3058" s="50"/>
    </row>
    <row r="3059" spans="3:3" x14ac:dyDescent="0.4">
      <c r="C3059" s="50"/>
    </row>
    <row r="3060" spans="3:3" x14ac:dyDescent="0.4">
      <c r="C3060" s="50"/>
    </row>
    <row r="3061" spans="3:3" x14ac:dyDescent="0.4">
      <c r="C3061" s="50"/>
    </row>
    <row r="3062" spans="3:3" x14ac:dyDescent="0.4">
      <c r="C3062" s="50"/>
    </row>
    <row r="3063" spans="3:3" x14ac:dyDescent="0.4">
      <c r="C3063" s="50"/>
    </row>
    <row r="3064" spans="3:3" x14ac:dyDescent="0.4">
      <c r="C3064" s="50"/>
    </row>
    <row r="3065" spans="3:3" x14ac:dyDescent="0.4">
      <c r="C3065" s="50"/>
    </row>
    <row r="3066" spans="3:3" x14ac:dyDescent="0.4">
      <c r="C3066" s="50"/>
    </row>
    <row r="3067" spans="3:3" x14ac:dyDescent="0.4">
      <c r="C3067" s="50"/>
    </row>
    <row r="3068" spans="3:3" x14ac:dyDescent="0.4">
      <c r="C3068" s="50"/>
    </row>
    <row r="3069" spans="3:3" x14ac:dyDescent="0.4">
      <c r="C3069" s="50"/>
    </row>
    <row r="3070" spans="3:3" x14ac:dyDescent="0.4">
      <c r="C3070" s="50"/>
    </row>
    <row r="3071" spans="3:3" x14ac:dyDescent="0.4">
      <c r="C3071" s="50"/>
    </row>
    <row r="3072" spans="3:3" x14ac:dyDescent="0.4">
      <c r="C3072" s="50"/>
    </row>
    <row r="3073" spans="3:3" x14ac:dyDescent="0.4">
      <c r="C3073" s="50"/>
    </row>
    <row r="3074" spans="3:3" x14ac:dyDescent="0.4">
      <c r="C3074" s="50"/>
    </row>
    <row r="3075" spans="3:3" x14ac:dyDescent="0.4">
      <c r="C3075" s="50"/>
    </row>
    <row r="3076" spans="3:3" x14ac:dyDescent="0.4">
      <c r="C3076" s="50"/>
    </row>
    <row r="3077" spans="3:3" x14ac:dyDescent="0.4">
      <c r="C3077" s="50"/>
    </row>
    <row r="3078" spans="3:3" x14ac:dyDescent="0.4">
      <c r="C3078" s="50"/>
    </row>
    <row r="3079" spans="3:3" x14ac:dyDescent="0.4">
      <c r="C3079" s="50"/>
    </row>
    <row r="3080" spans="3:3" x14ac:dyDescent="0.4">
      <c r="C3080" s="50"/>
    </row>
    <row r="3081" spans="3:3" x14ac:dyDescent="0.4">
      <c r="C3081" s="50"/>
    </row>
    <row r="3082" spans="3:3" x14ac:dyDescent="0.4">
      <c r="C3082" s="50"/>
    </row>
    <row r="3083" spans="3:3" x14ac:dyDescent="0.4">
      <c r="C3083" s="50"/>
    </row>
    <row r="3084" spans="3:3" x14ac:dyDescent="0.4">
      <c r="C3084" s="50"/>
    </row>
    <row r="3085" spans="3:3" x14ac:dyDescent="0.4">
      <c r="C3085" s="50"/>
    </row>
    <row r="3086" spans="3:3" x14ac:dyDescent="0.4">
      <c r="C3086" s="50"/>
    </row>
    <row r="3087" spans="3:3" x14ac:dyDescent="0.4">
      <c r="C3087" s="50"/>
    </row>
    <row r="3088" spans="3:3" x14ac:dyDescent="0.4">
      <c r="C3088" s="50"/>
    </row>
    <row r="3089" spans="3:3" x14ac:dyDescent="0.4">
      <c r="C3089" s="50"/>
    </row>
    <row r="3090" spans="3:3" x14ac:dyDescent="0.4">
      <c r="C3090" s="50"/>
    </row>
    <row r="3091" spans="3:3" x14ac:dyDescent="0.4">
      <c r="C3091" s="50"/>
    </row>
    <row r="3092" spans="3:3" x14ac:dyDescent="0.4">
      <c r="C3092" s="50"/>
    </row>
    <row r="3093" spans="3:3" x14ac:dyDescent="0.4">
      <c r="C3093" s="50"/>
    </row>
    <row r="3094" spans="3:3" x14ac:dyDescent="0.4">
      <c r="C3094" s="50"/>
    </row>
    <row r="3095" spans="3:3" x14ac:dyDescent="0.4">
      <c r="C3095" s="50"/>
    </row>
    <row r="3096" spans="3:3" x14ac:dyDescent="0.4">
      <c r="C3096" s="50"/>
    </row>
    <row r="3097" spans="3:3" x14ac:dyDescent="0.4">
      <c r="C3097" s="50"/>
    </row>
    <row r="3098" spans="3:3" x14ac:dyDescent="0.4">
      <c r="C3098" s="50"/>
    </row>
    <row r="3099" spans="3:3" x14ac:dyDescent="0.4">
      <c r="C3099" s="50"/>
    </row>
    <row r="3100" spans="3:3" x14ac:dyDescent="0.4">
      <c r="C3100" s="50"/>
    </row>
    <row r="3101" spans="3:3" x14ac:dyDescent="0.4">
      <c r="C3101" s="50"/>
    </row>
    <row r="3102" spans="3:3" x14ac:dyDescent="0.4">
      <c r="C3102" s="50"/>
    </row>
    <row r="3103" spans="3:3" x14ac:dyDescent="0.4">
      <c r="C3103" s="50"/>
    </row>
    <row r="3104" spans="3:3" x14ac:dyDescent="0.4">
      <c r="C3104" s="50"/>
    </row>
    <row r="3105" spans="3:3" x14ac:dyDescent="0.4">
      <c r="C3105" s="50"/>
    </row>
    <row r="3106" spans="3:3" x14ac:dyDescent="0.4">
      <c r="C3106" s="50"/>
    </row>
    <row r="3107" spans="3:3" x14ac:dyDescent="0.4">
      <c r="C3107" s="50"/>
    </row>
    <row r="3108" spans="3:3" x14ac:dyDescent="0.4">
      <c r="C3108" s="50"/>
    </row>
    <row r="3109" spans="3:3" x14ac:dyDescent="0.4">
      <c r="C3109" s="50"/>
    </row>
    <row r="3110" spans="3:3" x14ac:dyDescent="0.4">
      <c r="C3110" s="50"/>
    </row>
    <row r="3111" spans="3:3" x14ac:dyDescent="0.4">
      <c r="C3111" s="50"/>
    </row>
    <row r="3112" spans="3:3" x14ac:dyDescent="0.4">
      <c r="C3112" s="50"/>
    </row>
    <row r="3113" spans="3:3" x14ac:dyDescent="0.4">
      <c r="C3113" s="50"/>
    </row>
    <row r="3114" spans="3:3" x14ac:dyDescent="0.4">
      <c r="C3114" s="50"/>
    </row>
    <row r="3115" spans="3:3" x14ac:dyDescent="0.4">
      <c r="C3115" s="50"/>
    </row>
    <row r="3116" spans="3:3" x14ac:dyDescent="0.4">
      <c r="C3116" s="50"/>
    </row>
    <row r="3117" spans="3:3" x14ac:dyDescent="0.4">
      <c r="C3117" s="50"/>
    </row>
    <row r="3118" spans="3:3" x14ac:dyDescent="0.4">
      <c r="C3118" s="50"/>
    </row>
    <row r="3119" spans="3:3" x14ac:dyDescent="0.4">
      <c r="C3119" s="50"/>
    </row>
    <row r="3120" spans="3:3" x14ac:dyDescent="0.4">
      <c r="C3120" s="50"/>
    </row>
    <row r="3121" spans="3:3" x14ac:dyDescent="0.4">
      <c r="C3121" s="50"/>
    </row>
    <row r="3122" spans="3:3" x14ac:dyDescent="0.4">
      <c r="C3122" s="50"/>
    </row>
    <row r="3123" spans="3:3" x14ac:dyDescent="0.4">
      <c r="C3123" s="50"/>
    </row>
    <row r="3124" spans="3:3" x14ac:dyDescent="0.4">
      <c r="C3124" s="50"/>
    </row>
    <row r="3125" spans="3:3" x14ac:dyDescent="0.4">
      <c r="C3125" s="50"/>
    </row>
    <row r="3126" spans="3:3" x14ac:dyDescent="0.4">
      <c r="C3126" s="50"/>
    </row>
    <row r="3127" spans="3:3" x14ac:dyDescent="0.4">
      <c r="C3127" s="50"/>
    </row>
    <row r="3128" spans="3:3" x14ac:dyDescent="0.4">
      <c r="C3128" s="50"/>
    </row>
    <row r="3129" spans="3:3" x14ac:dyDescent="0.4">
      <c r="C3129" s="50"/>
    </row>
    <row r="3130" spans="3:3" x14ac:dyDescent="0.4">
      <c r="C3130" s="50"/>
    </row>
    <row r="3131" spans="3:3" x14ac:dyDescent="0.4">
      <c r="C3131" s="50"/>
    </row>
    <row r="3132" spans="3:3" x14ac:dyDescent="0.4">
      <c r="C3132" s="50"/>
    </row>
    <row r="3133" spans="3:3" x14ac:dyDescent="0.4">
      <c r="C3133" s="50"/>
    </row>
    <row r="3134" spans="3:3" x14ac:dyDescent="0.4">
      <c r="C3134" s="50"/>
    </row>
    <row r="3135" spans="3:3" x14ac:dyDescent="0.4">
      <c r="C3135" s="50"/>
    </row>
    <row r="3136" spans="3:3" x14ac:dyDescent="0.4">
      <c r="C3136" s="50"/>
    </row>
    <row r="3137" spans="3:3" x14ac:dyDescent="0.4">
      <c r="C3137" s="50"/>
    </row>
    <row r="3138" spans="3:3" x14ac:dyDescent="0.4">
      <c r="C3138" s="50"/>
    </row>
    <row r="3139" spans="3:3" x14ac:dyDescent="0.4">
      <c r="C3139" s="50"/>
    </row>
    <row r="3140" spans="3:3" x14ac:dyDescent="0.4">
      <c r="C3140" s="50"/>
    </row>
    <row r="3141" spans="3:3" x14ac:dyDescent="0.4">
      <c r="C3141" s="50"/>
    </row>
    <row r="3142" spans="3:3" x14ac:dyDescent="0.4">
      <c r="C3142" s="50"/>
    </row>
    <row r="3143" spans="3:3" x14ac:dyDescent="0.4">
      <c r="C3143" s="50"/>
    </row>
    <row r="3144" spans="3:3" x14ac:dyDescent="0.4">
      <c r="C3144" s="50"/>
    </row>
    <row r="3145" spans="3:3" x14ac:dyDescent="0.4">
      <c r="C3145" s="50"/>
    </row>
    <row r="3146" spans="3:3" x14ac:dyDescent="0.4">
      <c r="C3146" s="50"/>
    </row>
    <row r="3147" spans="3:3" x14ac:dyDescent="0.4">
      <c r="C3147" s="50"/>
    </row>
    <row r="3148" spans="3:3" x14ac:dyDescent="0.4">
      <c r="C3148" s="50"/>
    </row>
    <row r="3149" spans="3:3" x14ac:dyDescent="0.4">
      <c r="C3149" s="50"/>
    </row>
    <row r="3150" spans="3:3" x14ac:dyDescent="0.4">
      <c r="C3150" s="50"/>
    </row>
    <row r="3151" spans="3:3" x14ac:dyDescent="0.4">
      <c r="C3151" s="50"/>
    </row>
    <row r="3152" spans="3:3" x14ac:dyDescent="0.4">
      <c r="C3152" s="50"/>
    </row>
    <row r="3153" spans="3:3" x14ac:dyDescent="0.4">
      <c r="C3153" s="50"/>
    </row>
    <row r="3154" spans="3:3" x14ac:dyDescent="0.4">
      <c r="C3154" s="50"/>
    </row>
    <row r="3155" spans="3:3" x14ac:dyDescent="0.4">
      <c r="C3155" s="50"/>
    </row>
    <row r="3156" spans="3:3" x14ac:dyDescent="0.4">
      <c r="C3156" s="50"/>
    </row>
    <row r="3157" spans="3:3" x14ac:dyDescent="0.4">
      <c r="C3157" s="50"/>
    </row>
    <row r="3158" spans="3:3" x14ac:dyDescent="0.4">
      <c r="C3158" s="50"/>
    </row>
    <row r="3159" spans="3:3" x14ac:dyDescent="0.4">
      <c r="C3159" s="50"/>
    </row>
    <row r="3160" spans="3:3" x14ac:dyDescent="0.4">
      <c r="C3160" s="50"/>
    </row>
    <row r="3161" spans="3:3" x14ac:dyDescent="0.4">
      <c r="C3161" s="50"/>
    </row>
    <row r="3162" spans="3:3" x14ac:dyDescent="0.4">
      <c r="C3162" s="50"/>
    </row>
    <row r="3163" spans="3:3" x14ac:dyDescent="0.4">
      <c r="C3163" s="50"/>
    </row>
    <row r="3164" spans="3:3" x14ac:dyDescent="0.4">
      <c r="C3164" s="50"/>
    </row>
    <row r="3165" spans="3:3" x14ac:dyDescent="0.4">
      <c r="C3165" s="50"/>
    </row>
    <row r="3166" spans="3:3" x14ac:dyDescent="0.4">
      <c r="C3166" s="50"/>
    </row>
    <row r="3167" spans="3:3" x14ac:dyDescent="0.4">
      <c r="C3167" s="50"/>
    </row>
    <row r="3168" spans="3:3" x14ac:dyDescent="0.4">
      <c r="C3168" s="50"/>
    </row>
    <row r="3169" spans="3:3" x14ac:dyDescent="0.4">
      <c r="C3169" s="50"/>
    </row>
    <row r="3170" spans="3:3" x14ac:dyDescent="0.4">
      <c r="C3170" s="50"/>
    </row>
    <row r="3171" spans="3:3" x14ac:dyDescent="0.4">
      <c r="C3171" s="50"/>
    </row>
    <row r="3172" spans="3:3" x14ac:dyDescent="0.4">
      <c r="C3172" s="50"/>
    </row>
    <row r="3173" spans="3:3" x14ac:dyDescent="0.4">
      <c r="C3173" s="50"/>
    </row>
    <row r="3174" spans="3:3" x14ac:dyDescent="0.4">
      <c r="C3174" s="50"/>
    </row>
    <row r="3175" spans="3:3" x14ac:dyDescent="0.4">
      <c r="C3175" s="50"/>
    </row>
    <row r="3176" spans="3:3" x14ac:dyDescent="0.4">
      <c r="C3176" s="50"/>
    </row>
    <row r="3177" spans="3:3" x14ac:dyDescent="0.4">
      <c r="C3177" s="50"/>
    </row>
    <row r="3178" spans="3:3" x14ac:dyDescent="0.4">
      <c r="C3178" s="50"/>
    </row>
    <row r="3179" spans="3:3" x14ac:dyDescent="0.4">
      <c r="C3179" s="50"/>
    </row>
    <row r="3180" spans="3:3" x14ac:dyDescent="0.4">
      <c r="C3180" s="50"/>
    </row>
    <row r="3181" spans="3:3" x14ac:dyDescent="0.4">
      <c r="C3181" s="50"/>
    </row>
    <row r="3182" spans="3:3" x14ac:dyDescent="0.4">
      <c r="C3182" s="50"/>
    </row>
    <row r="3183" spans="3:3" x14ac:dyDescent="0.4">
      <c r="C3183" s="50"/>
    </row>
    <row r="3184" spans="3:3" x14ac:dyDescent="0.4">
      <c r="C3184" s="50"/>
    </row>
    <row r="3185" spans="3:3" x14ac:dyDescent="0.4">
      <c r="C3185" s="50"/>
    </row>
    <row r="3186" spans="3:3" x14ac:dyDescent="0.4">
      <c r="C3186" s="50"/>
    </row>
    <row r="3187" spans="3:3" x14ac:dyDescent="0.4">
      <c r="C3187" s="50"/>
    </row>
    <row r="3188" spans="3:3" x14ac:dyDescent="0.4">
      <c r="C3188" s="50"/>
    </row>
    <row r="3189" spans="3:3" x14ac:dyDescent="0.4">
      <c r="C3189" s="50"/>
    </row>
    <row r="3190" spans="3:3" x14ac:dyDescent="0.4">
      <c r="C3190" s="50"/>
    </row>
    <row r="3191" spans="3:3" x14ac:dyDescent="0.4">
      <c r="C3191" s="50"/>
    </row>
    <row r="3192" spans="3:3" x14ac:dyDescent="0.4">
      <c r="C3192" s="50"/>
    </row>
    <row r="3193" spans="3:3" x14ac:dyDescent="0.4">
      <c r="C3193" s="50"/>
    </row>
    <row r="3194" spans="3:3" x14ac:dyDescent="0.4">
      <c r="C3194" s="50"/>
    </row>
    <row r="3195" spans="3:3" x14ac:dyDescent="0.4">
      <c r="C3195" s="50"/>
    </row>
    <row r="3196" spans="3:3" x14ac:dyDescent="0.4">
      <c r="C3196" s="50"/>
    </row>
    <row r="3197" spans="3:3" x14ac:dyDescent="0.4">
      <c r="C3197" s="50"/>
    </row>
    <row r="3198" spans="3:3" x14ac:dyDescent="0.4">
      <c r="C3198" s="50"/>
    </row>
    <row r="3199" spans="3:3" x14ac:dyDescent="0.4">
      <c r="C3199" s="50"/>
    </row>
    <row r="3200" spans="3:3" x14ac:dyDescent="0.4">
      <c r="C3200" s="50"/>
    </row>
    <row r="3201" spans="3:3" x14ac:dyDescent="0.4">
      <c r="C3201" s="50"/>
    </row>
    <row r="3202" spans="3:3" x14ac:dyDescent="0.4">
      <c r="C3202" s="50"/>
    </row>
    <row r="3203" spans="3:3" x14ac:dyDescent="0.4">
      <c r="C3203" s="50"/>
    </row>
    <row r="3204" spans="3:3" x14ac:dyDescent="0.4">
      <c r="C3204" s="50"/>
    </row>
    <row r="3205" spans="3:3" x14ac:dyDescent="0.4">
      <c r="C3205" s="50"/>
    </row>
    <row r="3206" spans="3:3" x14ac:dyDescent="0.4">
      <c r="C3206" s="50"/>
    </row>
    <row r="3207" spans="3:3" x14ac:dyDescent="0.4">
      <c r="C3207" s="50"/>
    </row>
    <row r="3208" spans="3:3" x14ac:dyDescent="0.4">
      <c r="C3208" s="50"/>
    </row>
    <row r="3209" spans="3:3" x14ac:dyDescent="0.4">
      <c r="C3209" s="50"/>
    </row>
    <row r="3210" spans="3:3" x14ac:dyDescent="0.4">
      <c r="C3210" s="50"/>
    </row>
    <row r="3211" spans="3:3" x14ac:dyDescent="0.4">
      <c r="C3211" s="50"/>
    </row>
    <row r="3212" spans="3:3" x14ac:dyDescent="0.4">
      <c r="C3212" s="50"/>
    </row>
    <row r="3213" spans="3:3" x14ac:dyDescent="0.4">
      <c r="C3213" s="50"/>
    </row>
    <row r="3214" spans="3:3" x14ac:dyDescent="0.4">
      <c r="C3214" s="50"/>
    </row>
    <row r="3215" spans="3:3" x14ac:dyDescent="0.4">
      <c r="C3215" s="50"/>
    </row>
    <row r="3216" spans="3:3" x14ac:dyDescent="0.4">
      <c r="C3216" s="50"/>
    </row>
    <row r="3217" spans="3:3" x14ac:dyDescent="0.4">
      <c r="C3217" s="50"/>
    </row>
    <row r="3218" spans="3:3" x14ac:dyDescent="0.4">
      <c r="C3218" s="50"/>
    </row>
    <row r="3219" spans="3:3" x14ac:dyDescent="0.4">
      <c r="C3219" s="50"/>
    </row>
    <row r="3220" spans="3:3" x14ac:dyDescent="0.4">
      <c r="C3220" s="50"/>
    </row>
    <row r="3221" spans="3:3" x14ac:dyDescent="0.4">
      <c r="C3221" s="50"/>
    </row>
    <row r="3222" spans="3:3" x14ac:dyDescent="0.4">
      <c r="C3222" s="50"/>
    </row>
    <row r="3223" spans="3:3" x14ac:dyDescent="0.4">
      <c r="C3223" s="50"/>
    </row>
    <row r="3224" spans="3:3" x14ac:dyDescent="0.4">
      <c r="C3224" s="50"/>
    </row>
    <row r="3225" spans="3:3" x14ac:dyDescent="0.4">
      <c r="C3225" s="50"/>
    </row>
    <row r="3226" spans="3:3" x14ac:dyDescent="0.4">
      <c r="C3226" s="50"/>
    </row>
    <row r="3227" spans="3:3" x14ac:dyDescent="0.4">
      <c r="C3227" s="50"/>
    </row>
    <row r="3228" spans="3:3" x14ac:dyDescent="0.4">
      <c r="C3228" s="50"/>
    </row>
    <row r="3229" spans="3:3" x14ac:dyDescent="0.4">
      <c r="C3229" s="50"/>
    </row>
    <row r="3230" spans="3:3" x14ac:dyDescent="0.4">
      <c r="C3230" s="50"/>
    </row>
    <row r="3231" spans="3:3" x14ac:dyDescent="0.4">
      <c r="C3231" s="50"/>
    </row>
    <row r="3232" spans="3:3" x14ac:dyDescent="0.4">
      <c r="C3232" s="50"/>
    </row>
    <row r="3233" spans="3:3" x14ac:dyDescent="0.4">
      <c r="C3233" s="50"/>
    </row>
    <row r="3234" spans="3:3" x14ac:dyDescent="0.4">
      <c r="C3234" s="50"/>
    </row>
    <row r="3235" spans="3:3" x14ac:dyDescent="0.4">
      <c r="C3235" s="50"/>
    </row>
    <row r="3236" spans="3:3" x14ac:dyDescent="0.4">
      <c r="C3236" s="50"/>
    </row>
    <row r="3237" spans="3:3" x14ac:dyDescent="0.4">
      <c r="C3237" s="50"/>
    </row>
    <row r="3238" spans="3:3" x14ac:dyDescent="0.4">
      <c r="C3238" s="50"/>
    </row>
    <row r="3239" spans="3:3" x14ac:dyDescent="0.4">
      <c r="C3239" s="50"/>
    </row>
    <row r="3240" spans="3:3" x14ac:dyDescent="0.4">
      <c r="C3240" s="50"/>
    </row>
    <row r="3241" spans="3:3" x14ac:dyDescent="0.4">
      <c r="C3241" s="50"/>
    </row>
    <row r="3242" spans="3:3" x14ac:dyDescent="0.4">
      <c r="C3242" s="50"/>
    </row>
    <row r="3243" spans="3:3" x14ac:dyDescent="0.4">
      <c r="C3243" s="50"/>
    </row>
    <row r="3244" spans="3:3" x14ac:dyDescent="0.4">
      <c r="C3244" s="50"/>
    </row>
    <row r="3245" spans="3:3" x14ac:dyDescent="0.4">
      <c r="C3245" s="50"/>
    </row>
    <row r="3246" spans="3:3" x14ac:dyDescent="0.4">
      <c r="C3246" s="50"/>
    </row>
    <row r="3247" spans="3:3" x14ac:dyDescent="0.4">
      <c r="C3247" s="50"/>
    </row>
    <row r="3248" spans="3:3" x14ac:dyDescent="0.4">
      <c r="C3248" s="50"/>
    </row>
    <row r="3249" spans="3:3" x14ac:dyDescent="0.4">
      <c r="C3249" s="50"/>
    </row>
    <row r="3250" spans="3:3" x14ac:dyDescent="0.4">
      <c r="C3250" s="50"/>
    </row>
    <row r="3251" spans="3:3" x14ac:dyDescent="0.4">
      <c r="C3251" s="50"/>
    </row>
    <row r="3252" spans="3:3" x14ac:dyDescent="0.4">
      <c r="C3252" s="50"/>
    </row>
    <row r="3253" spans="3:3" x14ac:dyDescent="0.4">
      <c r="C3253" s="50"/>
    </row>
    <row r="3254" spans="3:3" x14ac:dyDescent="0.4">
      <c r="C3254" s="50"/>
    </row>
    <row r="3255" spans="3:3" x14ac:dyDescent="0.4">
      <c r="C3255" s="50"/>
    </row>
    <row r="3256" spans="3:3" x14ac:dyDescent="0.4">
      <c r="C3256" s="50"/>
    </row>
    <row r="3257" spans="3:3" x14ac:dyDescent="0.4">
      <c r="C3257" s="50"/>
    </row>
    <row r="3258" spans="3:3" x14ac:dyDescent="0.4">
      <c r="C3258" s="50"/>
    </row>
    <row r="3259" spans="3:3" x14ac:dyDescent="0.4">
      <c r="C3259" s="50"/>
    </row>
    <row r="3260" spans="3:3" x14ac:dyDescent="0.4">
      <c r="C3260" s="50"/>
    </row>
    <row r="3261" spans="3:3" x14ac:dyDescent="0.4">
      <c r="C3261" s="50"/>
    </row>
    <row r="3262" spans="3:3" x14ac:dyDescent="0.4">
      <c r="C3262" s="50"/>
    </row>
    <row r="3263" spans="3:3" x14ac:dyDescent="0.4">
      <c r="C3263" s="50"/>
    </row>
    <row r="3264" spans="3:3" x14ac:dyDescent="0.4">
      <c r="C3264" s="50"/>
    </row>
    <row r="3265" spans="3:3" x14ac:dyDescent="0.4">
      <c r="C3265" s="50"/>
    </row>
    <row r="3266" spans="3:3" x14ac:dyDescent="0.4">
      <c r="C3266" s="50"/>
    </row>
    <row r="3267" spans="3:3" x14ac:dyDescent="0.4">
      <c r="C3267" s="50"/>
    </row>
    <row r="3268" spans="3:3" x14ac:dyDescent="0.4">
      <c r="C3268" s="50"/>
    </row>
    <row r="3269" spans="3:3" x14ac:dyDescent="0.4">
      <c r="C3269" s="50"/>
    </row>
    <row r="3270" spans="3:3" x14ac:dyDescent="0.4">
      <c r="C3270" s="50"/>
    </row>
    <row r="3271" spans="3:3" x14ac:dyDescent="0.4">
      <c r="C3271" s="50"/>
    </row>
    <row r="3272" spans="3:3" x14ac:dyDescent="0.4">
      <c r="C3272" s="50"/>
    </row>
    <row r="3273" spans="3:3" x14ac:dyDescent="0.4">
      <c r="C3273" s="50"/>
    </row>
    <row r="3274" spans="3:3" x14ac:dyDescent="0.4">
      <c r="C3274" s="50"/>
    </row>
    <row r="3275" spans="3:3" x14ac:dyDescent="0.4">
      <c r="C3275" s="50"/>
    </row>
    <row r="3276" spans="3:3" x14ac:dyDescent="0.4">
      <c r="C3276" s="50"/>
    </row>
    <row r="3277" spans="3:3" x14ac:dyDescent="0.4">
      <c r="C3277" s="50"/>
    </row>
    <row r="3278" spans="3:3" x14ac:dyDescent="0.4">
      <c r="C3278" s="50"/>
    </row>
    <row r="3279" spans="3:3" x14ac:dyDescent="0.4">
      <c r="C3279" s="50"/>
    </row>
    <row r="3280" spans="3:3" x14ac:dyDescent="0.4">
      <c r="C3280" s="50"/>
    </row>
    <row r="3281" spans="3:3" x14ac:dyDescent="0.4">
      <c r="C3281" s="50"/>
    </row>
    <row r="3282" spans="3:3" x14ac:dyDescent="0.4">
      <c r="C3282" s="50"/>
    </row>
    <row r="3283" spans="3:3" x14ac:dyDescent="0.4">
      <c r="C3283" s="50"/>
    </row>
    <row r="3284" spans="3:3" x14ac:dyDescent="0.4">
      <c r="C3284" s="50"/>
    </row>
    <row r="3285" spans="3:3" x14ac:dyDescent="0.4">
      <c r="C3285" s="50"/>
    </row>
    <row r="3286" spans="3:3" x14ac:dyDescent="0.4">
      <c r="C3286" s="50"/>
    </row>
    <row r="3287" spans="3:3" x14ac:dyDescent="0.4">
      <c r="C3287" s="50"/>
    </row>
    <row r="3288" spans="3:3" x14ac:dyDescent="0.4">
      <c r="C3288" s="50"/>
    </row>
    <row r="3289" spans="3:3" x14ac:dyDescent="0.4">
      <c r="C3289" s="50"/>
    </row>
    <row r="3290" spans="3:3" x14ac:dyDescent="0.4">
      <c r="C3290" s="50"/>
    </row>
    <row r="3291" spans="3:3" x14ac:dyDescent="0.4">
      <c r="C3291" s="50"/>
    </row>
    <row r="3292" spans="3:3" x14ac:dyDescent="0.4">
      <c r="C3292" s="50"/>
    </row>
    <row r="3293" spans="3:3" x14ac:dyDescent="0.4">
      <c r="C3293" s="50"/>
    </row>
    <row r="3294" spans="3:3" x14ac:dyDescent="0.4">
      <c r="C3294" s="50"/>
    </row>
    <row r="3295" spans="3:3" x14ac:dyDescent="0.4">
      <c r="C3295" s="50"/>
    </row>
    <row r="3296" spans="3:3" x14ac:dyDescent="0.4">
      <c r="C3296" s="50"/>
    </row>
    <row r="3297" spans="3:3" x14ac:dyDescent="0.4">
      <c r="C3297" s="50"/>
    </row>
    <row r="3298" spans="3:3" x14ac:dyDescent="0.4">
      <c r="C3298" s="50"/>
    </row>
    <row r="3299" spans="3:3" x14ac:dyDescent="0.4">
      <c r="C3299" s="50"/>
    </row>
    <row r="3300" spans="3:3" x14ac:dyDescent="0.4">
      <c r="C3300" s="50"/>
    </row>
    <row r="3301" spans="3:3" x14ac:dyDescent="0.4">
      <c r="C3301" s="50"/>
    </row>
    <row r="3302" spans="3:3" x14ac:dyDescent="0.4">
      <c r="C3302" s="50"/>
    </row>
    <row r="3303" spans="3:3" x14ac:dyDescent="0.4">
      <c r="C3303" s="50"/>
    </row>
    <row r="3304" spans="3:3" x14ac:dyDescent="0.4">
      <c r="C3304" s="50"/>
    </row>
    <row r="3305" spans="3:3" x14ac:dyDescent="0.4">
      <c r="C3305" s="50"/>
    </row>
    <row r="3306" spans="3:3" x14ac:dyDescent="0.4">
      <c r="C3306" s="50"/>
    </row>
    <row r="3307" spans="3:3" x14ac:dyDescent="0.4">
      <c r="C3307" s="50"/>
    </row>
    <row r="3308" spans="3:3" x14ac:dyDescent="0.4">
      <c r="C3308" s="50"/>
    </row>
    <row r="3309" spans="3:3" x14ac:dyDescent="0.4">
      <c r="C3309" s="50"/>
    </row>
    <row r="3310" spans="3:3" x14ac:dyDescent="0.4">
      <c r="C3310" s="50"/>
    </row>
    <row r="3311" spans="3:3" x14ac:dyDescent="0.4">
      <c r="C3311" s="50"/>
    </row>
    <row r="3312" spans="3:3" x14ac:dyDescent="0.4">
      <c r="C3312" s="50"/>
    </row>
    <row r="3313" spans="3:3" x14ac:dyDescent="0.4">
      <c r="C3313" s="50"/>
    </row>
    <row r="3314" spans="3:3" x14ac:dyDescent="0.4">
      <c r="C3314" s="50"/>
    </row>
    <row r="3315" spans="3:3" x14ac:dyDescent="0.4">
      <c r="C3315" s="50"/>
    </row>
    <row r="3316" spans="3:3" x14ac:dyDescent="0.4">
      <c r="C3316" s="50"/>
    </row>
    <row r="3317" spans="3:3" x14ac:dyDescent="0.4">
      <c r="C3317" s="50"/>
    </row>
    <row r="3318" spans="3:3" x14ac:dyDescent="0.4">
      <c r="C3318" s="50"/>
    </row>
    <row r="3319" spans="3:3" x14ac:dyDescent="0.4">
      <c r="C3319" s="50"/>
    </row>
    <row r="3320" spans="3:3" x14ac:dyDescent="0.4">
      <c r="C3320" s="50"/>
    </row>
    <row r="3321" spans="3:3" x14ac:dyDescent="0.4">
      <c r="C3321" s="50"/>
    </row>
    <row r="3322" spans="3:3" x14ac:dyDescent="0.4">
      <c r="C3322" s="50"/>
    </row>
    <row r="3323" spans="3:3" x14ac:dyDescent="0.4">
      <c r="C3323" s="50"/>
    </row>
    <row r="3324" spans="3:3" x14ac:dyDescent="0.4">
      <c r="C3324" s="50"/>
    </row>
    <row r="3325" spans="3:3" x14ac:dyDescent="0.4">
      <c r="C3325" s="50"/>
    </row>
    <row r="3326" spans="3:3" x14ac:dyDescent="0.4">
      <c r="C3326" s="50"/>
    </row>
    <row r="3327" spans="3:3" x14ac:dyDescent="0.4">
      <c r="C3327" s="50"/>
    </row>
    <row r="3328" spans="3:3" x14ac:dyDescent="0.4">
      <c r="C3328" s="50"/>
    </row>
    <row r="3329" spans="3:3" x14ac:dyDescent="0.4">
      <c r="C3329" s="50"/>
    </row>
    <row r="3330" spans="3:3" x14ac:dyDescent="0.4">
      <c r="C3330" s="50"/>
    </row>
    <row r="3331" spans="3:3" x14ac:dyDescent="0.4">
      <c r="C3331" s="50"/>
    </row>
    <row r="3332" spans="3:3" x14ac:dyDescent="0.4">
      <c r="C3332" s="50"/>
    </row>
    <row r="3333" spans="3:3" x14ac:dyDescent="0.4">
      <c r="C3333" s="50"/>
    </row>
    <row r="3334" spans="3:3" x14ac:dyDescent="0.4">
      <c r="C3334" s="50"/>
    </row>
    <row r="3335" spans="3:3" x14ac:dyDescent="0.4">
      <c r="C3335" s="50"/>
    </row>
    <row r="3336" spans="3:3" x14ac:dyDescent="0.4">
      <c r="C3336" s="50"/>
    </row>
    <row r="3337" spans="3:3" x14ac:dyDescent="0.4">
      <c r="C3337" s="50"/>
    </row>
    <row r="3338" spans="3:3" x14ac:dyDescent="0.4">
      <c r="C3338" s="50"/>
    </row>
    <row r="3339" spans="3:3" x14ac:dyDescent="0.4">
      <c r="C3339" s="50"/>
    </row>
    <row r="3340" spans="3:3" x14ac:dyDescent="0.4">
      <c r="C3340" s="50"/>
    </row>
    <row r="3341" spans="3:3" x14ac:dyDescent="0.4">
      <c r="C3341" s="50"/>
    </row>
    <row r="3342" spans="3:3" x14ac:dyDescent="0.4">
      <c r="C3342" s="50"/>
    </row>
    <row r="3343" spans="3:3" x14ac:dyDescent="0.4">
      <c r="C3343" s="50"/>
    </row>
    <row r="3344" spans="3:3" x14ac:dyDescent="0.4">
      <c r="C3344" s="50"/>
    </row>
    <row r="3345" spans="3:3" x14ac:dyDescent="0.4">
      <c r="C3345" s="50"/>
    </row>
    <row r="3346" spans="3:3" x14ac:dyDescent="0.4">
      <c r="C3346" s="50"/>
    </row>
    <row r="3347" spans="3:3" x14ac:dyDescent="0.4">
      <c r="C3347" s="50"/>
    </row>
    <row r="3348" spans="3:3" x14ac:dyDescent="0.4">
      <c r="C3348" s="50"/>
    </row>
    <row r="3349" spans="3:3" x14ac:dyDescent="0.4">
      <c r="C3349" s="50"/>
    </row>
    <row r="3350" spans="3:3" x14ac:dyDescent="0.4">
      <c r="C3350" s="50"/>
    </row>
    <row r="3351" spans="3:3" x14ac:dyDescent="0.4">
      <c r="C3351" s="50"/>
    </row>
    <row r="3352" spans="3:3" x14ac:dyDescent="0.4">
      <c r="C3352" s="50"/>
    </row>
    <row r="3353" spans="3:3" x14ac:dyDescent="0.4">
      <c r="C3353" s="50"/>
    </row>
    <row r="3354" spans="3:3" x14ac:dyDescent="0.4">
      <c r="C3354" s="50"/>
    </row>
    <row r="3355" spans="3:3" x14ac:dyDescent="0.4">
      <c r="C3355" s="50"/>
    </row>
    <row r="3356" spans="3:3" x14ac:dyDescent="0.4">
      <c r="C3356" s="50"/>
    </row>
    <row r="3357" spans="3:3" x14ac:dyDescent="0.4">
      <c r="C3357" s="50"/>
    </row>
    <row r="3358" spans="3:3" x14ac:dyDescent="0.4">
      <c r="C3358" s="50"/>
    </row>
    <row r="3359" spans="3:3" x14ac:dyDescent="0.4">
      <c r="C3359" s="50"/>
    </row>
    <row r="3360" spans="3:3" x14ac:dyDescent="0.4">
      <c r="C3360" s="50"/>
    </row>
    <row r="3361" spans="3:3" x14ac:dyDescent="0.4">
      <c r="C3361" s="50"/>
    </row>
    <row r="3362" spans="3:3" x14ac:dyDescent="0.4">
      <c r="C3362" s="50"/>
    </row>
    <row r="3363" spans="3:3" x14ac:dyDescent="0.4">
      <c r="C3363" s="50"/>
    </row>
    <row r="3364" spans="3:3" x14ac:dyDescent="0.4">
      <c r="C3364" s="50"/>
    </row>
    <row r="3365" spans="3:3" x14ac:dyDescent="0.4">
      <c r="C3365" s="50"/>
    </row>
    <row r="3366" spans="3:3" x14ac:dyDescent="0.4">
      <c r="C3366" s="50"/>
    </row>
    <row r="3367" spans="3:3" x14ac:dyDescent="0.4">
      <c r="C3367" s="50"/>
    </row>
    <row r="3368" spans="3:3" x14ac:dyDescent="0.4">
      <c r="C3368" s="50"/>
    </row>
    <row r="3369" spans="3:3" x14ac:dyDescent="0.4">
      <c r="C3369" s="50"/>
    </row>
    <row r="3370" spans="3:3" x14ac:dyDescent="0.4">
      <c r="C3370" s="50"/>
    </row>
    <row r="3371" spans="3:3" x14ac:dyDescent="0.4">
      <c r="C3371" s="50"/>
    </row>
    <row r="3372" spans="3:3" x14ac:dyDescent="0.4">
      <c r="C3372" s="50"/>
    </row>
    <row r="3373" spans="3:3" x14ac:dyDescent="0.4">
      <c r="C3373" s="50"/>
    </row>
    <row r="3374" spans="3:3" x14ac:dyDescent="0.4">
      <c r="C3374" s="50"/>
    </row>
    <row r="3375" spans="3:3" x14ac:dyDescent="0.4">
      <c r="C3375" s="50"/>
    </row>
    <row r="3376" spans="3:3" x14ac:dyDescent="0.4">
      <c r="C3376" s="50"/>
    </row>
    <row r="3377" spans="3:3" x14ac:dyDescent="0.4">
      <c r="C3377" s="50"/>
    </row>
    <row r="3378" spans="3:3" x14ac:dyDescent="0.4">
      <c r="C3378" s="50"/>
    </row>
    <row r="3379" spans="3:3" x14ac:dyDescent="0.4">
      <c r="C3379" s="50"/>
    </row>
    <row r="3380" spans="3:3" x14ac:dyDescent="0.4">
      <c r="C3380" s="50"/>
    </row>
    <row r="3381" spans="3:3" x14ac:dyDescent="0.4">
      <c r="C3381" s="50"/>
    </row>
    <row r="3382" spans="3:3" x14ac:dyDescent="0.4">
      <c r="C3382" s="50"/>
    </row>
    <row r="3383" spans="3:3" x14ac:dyDescent="0.4">
      <c r="C3383" s="50"/>
    </row>
    <row r="3384" spans="3:3" x14ac:dyDescent="0.4">
      <c r="C3384" s="50"/>
    </row>
    <row r="3385" spans="3:3" x14ac:dyDescent="0.4">
      <c r="C3385" s="50"/>
    </row>
    <row r="3386" spans="3:3" x14ac:dyDescent="0.4">
      <c r="C3386" s="50"/>
    </row>
    <row r="3387" spans="3:3" x14ac:dyDescent="0.4">
      <c r="C3387" s="50"/>
    </row>
    <row r="3388" spans="3:3" x14ac:dyDescent="0.4">
      <c r="C3388" s="50"/>
    </row>
    <row r="3389" spans="3:3" x14ac:dyDescent="0.4">
      <c r="C3389" s="50"/>
    </row>
    <row r="3390" spans="3:3" x14ac:dyDescent="0.4">
      <c r="C3390" s="50"/>
    </row>
    <row r="3391" spans="3:3" x14ac:dyDescent="0.4">
      <c r="C3391" s="50"/>
    </row>
    <row r="3392" spans="3:3" x14ac:dyDescent="0.4">
      <c r="C3392" s="50"/>
    </row>
    <row r="3393" spans="3:3" x14ac:dyDescent="0.4">
      <c r="C3393" s="50"/>
    </row>
    <row r="3394" spans="3:3" x14ac:dyDescent="0.4">
      <c r="C3394" s="50"/>
    </row>
    <row r="3395" spans="3:3" x14ac:dyDescent="0.4">
      <c r="C3395" s="50"/>
    </row>
    <row r="3396" spans="3:3" x14ac:dyDescent="0.4">
      <c r="C3396" s="50"/>
    </row>
    <row r="3397" spans="3:3" x14ac:dyDescent="0.4">
      <c r="C3397" s="50"/>
    </row>
    <row r="3398" spans="3:3" x14ac:dyDescent="0.4">
      <c r="C3398" s="50"/>
    </row>
    <row r="3399" spans="3:3" x14ac:dyDescent="0.4">
      <c r="C3399" s="50"/>
    </row>
    <row r="3400" spans="3:3" x14ac:dyDescent="0.4">
      <c r="C3400" s="50"/>
    </row>
    <row r="3401" spans="3:3" x14ac:dyDescent="0.4">
      <c r="C3401" s="50"/>
    </row>
    <row r="3402" spans="3:3" x14ac:dyDescent="0.4">
      <c r="C3402" s="50"/>
    </row>
    <row r="3403" spans="3:3" x14ac:dyDescent="0.4">
      <c r="C3403" s="50"/>
    </row>
    <row r="3404" spans="3:3" x14ac:dyDescent="0.4">
      <c r="C3404" s="50"/>
    </row>
    <row r="3405" spans="3:3" x14ac:dyDescent="0.4">
      <c r="C3405" s="50"/>
    </row>
    <row r="3406" spans="3:3" x14ac:dyDescent="0.4">
      <c r="C3406" s="50"/>
    </row>
    <row r="3407" spans="3:3" x14ac:dyDescent="0.4">
      <c r="C3407" s="50"/>
    </row>
    <row r="3408" spans="3:3" x14ac:dyDescent="0.4">
      <c r="C3408" s="50"/>
    </row>
    <row r="3409" spans="3:3" x14ac:dyDescent="0.4">
      <c r="C3409" s="50"/>
    </row>
    <row r="3410" spans="3:3" x14ac:dyDescent="0.4">
      <c r="C3410" s="50"/>
    </row>
    <row r="3411" spans="3:3" x14ac:dyDescent="0.4">
      <c r="C3411" s="50"/>
    </row>
    <row r="3412" spans="3:3" x14ac:dyDescent="0.4">
      <c r="C3412" s="50"/>
    </row>
    <row r="3413" spans="3:3" x14ac:dyDescent="0.4">
      <c r="C3413" s="50"/>
    </row>
    <row r="3414" spans="3:3" x14ac:dyDescent="0.4">
      <c r="C3414" s="50"/>
    </row>
    <row r="3415" spans="3:3" x14ac:dyDescent="0.4">
      <c r="C3415" s="50"/>
    </row>
    <row r="3416" spans="3:3" x14ac:dyDescent="0.4">
      <c r="C3416" s="50"/>
    </row>
    <row r="3417" spans="3:3" x14ac:dyDescent="0.4">
      <c r="C3417" s="50"/>
    </row>
    <row r="3418" spans="3:3" x14ac:dyDescent="0.4">
      <c r="C3418" s="50"/>
    </row>
    <row r="3419" spans="3:3" x14ac:dyDescent="0.4">
      <c r="C3419" s="50"/>
    </row>
    <row r="3420" spans="3:3" x14ac:dyDescent="0.4">
      <c r="C3420" s="50"/>
    </row>
    <row r="3421" spans="3:3" x14ac:dyDescent="0.4">
      <c r="C3421" s="50"/>
    </row>
    <row r="3422" spans="3:3" x14ac:dyDescent="0.4">
      <c r="C3422" s="50"/>
    </row>
    <row r="3423" spans="3:3" x14ac:dyDescent="0.4">
      <c r="C3423" s="50"/>
    </row>
    <row r="3424" spans="3:3" x14ac:dyDescent="0.4">
      <c r="C3424" s="50"/>
    </row>
    <row r="3425" spans="3:3" x14ac:dyDescent="0.4">
      <c r="C3425" s="50"/>
    </row>
    <row r="3426" spans="3:3" x14ac:dyDescent="0.4">
      <c r="C3426" s="50"/>
    </row>
    <row r="3427" spans="3:3" x14ac:dyDescent="0.4">
      <c r="C3427" s="50"/>
    </row>
    <row r="3428" spans="3:3" x14ac:dyDescent="0.4">
      <c r="C3428" s="50"/>
    </row>
    <row r="3429" spans="3:3" x14ac:dyDescent="0.4">
      <c r="C3429" s="50"/>
    </row>
    <row r="3430" spans="3:3" x14ac:dyDescent="0.4">
      <c r="C3430" s="50"/>
    </row>
    <row r="3431" spans="3:3" x14ac:dyDescent="0.4">
      <c r="C3431" s="50"/>
    </row>
    <row r="3432" spans="3:3" x14ac:dyDescent="0.4">
      <c r="C3432" s="50"/>
    </row>
    <row r="3433" spans="3:3" x14ac:dyDescent="0.4">
      <c r="C3433" s="50"/>
    </row>
    <row r="3434" spans="3:3" x14ac:dyDescent="0.4">
      <c r="C3434" s="50"/>
    </row>
    <row r="3435" spans="3:3" x14ac:dyDescent="0.4">
      <c r="C3435" s="50"/>
    </row>
    <row r="3436" spans="3:3" x14ac:dyDescent="0.4">
      <c r="C3436" s="50"/>
    </row>
    <row r="3437" spans="3:3" x14ac:dyDescent="0.4">
      <c r="C3437" s="50"/>
    </row>
    <row r="3438" spans="3:3" x14ac:dyDescent="0.4">
      <c r="C3438" s="50"/>
    </row>
    <row r="3439" spans="3:3" x14ac:dyDescent="0.4">
      <c r="C3439" s="50"/>
    </row>
    <row r="3440" spans="3:3" x14ac:dyDescent="0.4">
      <c r="C3440" s="50"/>
    </row>
    <row r="3441" spans="3:3" x14ac:dyDescent="0.4">
      <c r="C3441" s="50"/>
    </row>
    <row r="3442" spans="3:3" x14ac:dyDescent="0.4">
      <c r="C3442" s="50"/>
    </row>
    <row r="3443" spans="3:3" x14ac:dyDescent="0.4">
      <c r="C3443" s="50"/>
    </row>
    <row r="3444" spans="3:3" x14ac:dyDescent="0.4">
      <c r="C3444" s="50"/>
    </row>
    <row r="3445" spans="3:3" x14ac:dyDescent="0.4">
      <c r="C3445" s="50"/>
    </row>
    <row r="3446" spans="3:3" x14ac:dyDescent="0.4">
      <c r="C3446" s="50"/>
    </row>
    <row r="3447" spans="3:3" x14ac:dyDescent="0.4">
      <c r="C3447" s="50"/>
    </row>
    <row r="3448" spans="3:3" x14ac:dyDescent="0.4">
      <c r="C3448" s="50"/>
    </row>
    <row r="3449" spans="3:3" x14ac:dyDescent="0.4">
      <c r="C3449" s="50"/>
    </row>
    <row r="3450" spans="3:3" x14ac:dyDescent="0.4">
      <c r="C3450" s="50"/>
    </row>
    <row r="3451" spans="3:3" x14ac:dyDescent="0.4">
      <c r="C3451" s="50"/>
    </row>
    <row r="3452" spans="3:3" x14ac:dyDescent="0.4">
      <c r="C3452" s="50"/>
    </row>
    <row r="3453" spans="3:3" x14ac:dyDescent="0.4">
      <c r="C3453" s="50"/>
    </row>
    <row r="3454" spans="3:3" x14ac:dyDescent="0.4">
      <c r="C3454" s="50"/>
    </row>
    <row r="3455" spans="3:3" x14ac:dyDescent="0.4">
      <c r="C3455" s="50"/>
    </row>
    <row r="3456" spans="3:3" x14ac:dyDescent="0.4">
      <c r="C3456" s="50"/>
    </row>
    <row r="3457" spans="3:3" x14ac:dyDescent="0.4">
      <c r="C3457" s="50"/>
    </row>
    <row r="3458" spans="3:3" x14ac:dyDescent="0.4">
      <c r="C3458" s="50"/>
    </row>
    <row r="3459" spans="3:3" x14ac:dyDescent="0.4">
      <c r="C3459" s="50"/>
    </row>
    <row r="3460" spans="3:3" x14ac:dyDescent="0.4">
      <c r="C3460" s="50"/>
    </row>
    <row r="3461" spans="3:3" x14ac:dyDescent="0.4">
      <c r="C3461" s="50"/>
    </row>
    <row r="3462" spans="3:3" x14ac:dyDescent="0.4">
      <c r="C3462" s="50"/>
    </row>
    <row r="3463" spans="3:3" x14ac:dyDescent="0.4">
      <c r="C3463" s="50"/>
    </row>
    <row r="3464" spans="3:3" x14ac:dyDescent="0.4">
      <c r="C3464" s="50"/>
    </row>
    <row r="3465" spans="3:3" x14ac:dyDescent="0.4">
      <c r="C3465" s="50"/>
    </row>
    <row r="3466" spans="3:3" x14ac:dyDescent="0.4">
      <c r="C3466" s="50"/>
    </row>
    <row r="3467" spans="3:3" x14ac:dyDescent="0.4">
      <c r="C3467" s="50"/>
    </row>
    <row r="3468" spans="3:3" x14ac:dyDescent="0.4">
      <c r="C3468" s="50"/>
    </row>
    <row r="3469" spans="3:3" x14ac:dyDescent="0.4">
      <c r="C3469" s="50"/>
    </row>
    <row r="3470" spans="3:3" x14ac:dyDescent="0.4">
      <c r="C3470" s="50"/>
    </row>
    <row r="3471" spans="3:3" x14ac:dyDescent="0.4">
      <c r="C3471" s="50"/>
    </row>
    <row r="3472" spans="3:3" x14ac:dyDescent="0.4">
      <c r="C3472" s="50"/>
    </row>
    <row r="3473" spans="3:3" x14ac:dyDescent="0.4">
      <c r="C3473" s="50"/>
    </row>
    <row r="3474" spans="3:3" x14ac:dyDescent="0.4">
      <c r="C3474" s="50"/>
    </row>
    <row r="3475" spans="3:3" x14ac:dyDescent="0.4">
      <c r="C3475" s="50"/>
    </row>
    <row r="3476" spans="3:3" x14ac:dyDescent="0.4">
      <c r="C3476" s="50"/>
    </row>
    <row r="3477" spans="3:3" x14ac:dyDescent="0.4">
      <c r="C3477" s="50"/>
    </row>
    <row r="3478" spans="3:3" x14ac:dyDescent="0.4">
      <c r="C3478" s="50"/>
    </row>
    <row r="3479" spans="3:3" x14ac:dyDescent="0.4">
      <c r="C3479" s="50"/>
    </row>
    <row r="3480" spans="3:3" x14ac:dyDescent="0.4">
      <c r="C3480" s="50"/>
    </row>
    <row r="3481" spans="3:3" x14ac:dyDescent="0.4">
      <c r="C3481" s="50"/>
    </row>
    <row r="3482" spans="3:3" x14ac:dyDescent="0.4">
      <c r="C3482" s="50"/>
    </row>
    <row r="3483" spans="3:3" x14ac:dyDescent="0.4">
      <c r="C3483" s="50"/>
    </row>
    <row r="3484" spans="3:3" x14ac:dyDescent="0.4">
      <c r="C3484" s="50"/>
    </row>
    <row r="3485" spans="3:3" x14ac:dyDescent="0.4">
      <c r="C3485" s="50"/>
    </row>
    <row r="3486" spans="3:3" x14ac:dyDescent="0.4">
      <c r="C3486" s="50"/>
    </row>
    <row r="3487" spans="3:3" x14ac:dyDescent="0.4">
      <c r="C3487" s="50"/>
    </row>
    <row r="3488" spans="3:3" x14ac:dyDescent="0.4">
      <c r="C3488" s="50"/>
    </row>
    <row r="3489" spans="3:3" x14ac:dyDescent="0.4">
      <c r="C3489" s="50"/>
    </row>
    <row r="3490" spans="3:3" x14ac:dyDescent="0.4">
      <c r="C3490" s="50"/>
    </row>
    <row r="3491" spans="3:3" x14ac:dyDescent="0.4">
      <c r="C3491" s="50"/>
    </row>
    <row r="3492" spans="3:3" x14ac:dyDescent="0.4">
      <c r="C3492" s="50"/>
    </row>
    <row r="3493" spans="3:3" x14ac:dyDescent="0.4">
      <c r="C3493" s="50"/>
    </row>
    <row r="3494" spans="3:3" x14ac:dyDescent="0.4">
      <c r="C3494" s="50"/>
    </row>
    <row r="3495" spans="3:3" x14ac:dyDescent="0.4">
      <c r="C3495" s="50"/>
    </row>
    <row r="3496" spans="3:3" x14ac:dyDescent="0.4">
      <c r="C3496" s="50"/>
    </row>
    <row r="3497" spans="3:3" x14ac:dyDescent="0.4">
      <c r="C3497" s="50"/>
    </row>
    <row r="3498" spans="3:3" x14ac:dyDescent="0.4">
      <c r="C3498" s="50"/>
    </row>
    <row r="3499" spans="3:3" x14ac:dyDescent="0.4">
      <c r="C3499" s="50"/>
    </row>
    <row r="3500" spans="3:3" x14ac:dyDescent="0.4">
      <c r="C3500" s="50"/>
    </row>
    <row r="3501" spans="3:3" x14ac:dyDescent="0.4">
      <c r="C3501" s="50"/>
    </row>
    <row r="3502" spans="3:3" x14ac:dyDescent="0.4">
      <c r="C3502" s="50"/>
    </row>
    <row r="3503" spans="3:3" x14ac:dyDescent="0.4">
      <c r="C3503" s="50"/>
    </row>
    <row r="3504" spans="3:3" x14ac:dyDescent="0.4">
      <c r="C3504" s="50"/>
    </row>
    <row r="3505" spans="3:3" x14ac:dyDescent="0.4">
      <c r="C3505" s="50"/>
    </row>
    <row r="3506" spans="3:3" x14ac:dyDescent="0.4">
      <c r="C3506" s="50"/>
    </row>
    <row r="3507" spans="3:3" x14ac:dyDescent="0.4">
      <c r="C3507" s="50"/>
    </row>
    <row r="3508" spans="3:3" x14ac:dyDescent="0.4">
      <c r="C3508" s="50"/>
    </row>
    <row r="3509" spans="3:3" x14ac:dyDescent="0.4">
      <c r="C3509" s="50"/>
    </row>
    <row r="3510" spans="3:3" x14ac:dyDescent="0.4">
      <c r="C3510" s="50"/>
    </row>
    <row r="3511" spans="3:3" x14ac:dyDescent="0.4">
      <c r="C3511" s="50"/>
    </row>
    <row r="3512" spans="3:3" x14ac:dyDescent="0.4">
      <c r="C3512" s="50"/>
    </row>
    <row r="3513" spans="3:3" x14ac:dyDescent="0.4">
      <c r="C3513" s="50"/>
    </row>
    <row r="3514" spans="3:3" x14ac:dyDescent="0.4">
      <c r="C3514" s="50"/>
    </row>
    <row r="3515" spans="3:3" x14ac:dyDescent="0.4">
      <c r="C3515" s="50"/>
    </row>
    <row r="3516" spans="3:3" x14ac:dyDescent="0.4">
      <c r="C3516" s="50"/>
    </row>
    <row r="3517" spans="3:3" x14ac:dyDescent="0.4">
      <c r="C3517" s="50"/>
    </row>
    <row r="3518" spans="3:3" x14ac:dyDescent="0.4">
      <c r="C3518" s="50"/>
    </row>
    <row r="3519" spans="3:3" x14ac:dyDescent="0.4">
      <c r="C3519" s="50"/>
    </row>
    <row r="3520" spans="3:3" x14ac:dyDescent="0.4">
      <c r="C3520" s="50"/>
    </row>
    <row r="3521" spans="3:3" x14ac:dyDescent="0.4">
      <c r="C3521" s="50"/>
    </row>
    <row r="3522" spans="3:3" x14ac:dyDescent="0.4">
      <c r="C3522" s="50"/>
    </row>
    <row r="3523" spans="3:3" x14ac:dyDescent="0.4">
      <c r="C3523" s="50"/>
    </row>
    <row r="3524" spans="3:3" x14ac:dyDescent="0.4">
      <c r="C3524" s="50"/>
    </row>
    <row r="3525" spans="3:3" x14ac:dyDescent="0.4">
      <c r="C3525" s="50"/>
    </row>
    <row r="3526" spans="3:3" x14ac:dyDescent="0.4">
      <c r="C3526" s="50"/>
    </row>
    <row r="3527" spans="3:3" x14ac:dyDescent="0.4">
      <c r="C3527" s="50"/>
    </row>
    <row r="3528" spans="3:3" x14ac:dyDescent="0.4">
      <c r="C3528" s="50"/>
    </row>
    <row r="3529" spans="3:3" x14ac:dyDescent="0.4">
      <c r="C3529" s="50"/>
    </row>
    <row r="3530" spans="3:3" x14ac:dyDescent="0.4">
      <c r="C3530" s="50"/>
    </row>
    <row r="3531" spans="3:3" x14ac:dyDescent="0.4">
      <c r="C3531" s="50"/>
    </row>
    <row r="3532" spans="3:3" x14ac:dyDescent="0.4">
      <c r="C3532" s="50"/>
    </row>
    <row r="3533" spans="3:3" x14ac:dyDescent="0.4">
      <c r="C3533" s="50"/>
    </row>
    <row r="3534" spans="3:3" x14ac:dyDescent="0.4">
      <c r="C3534" s="50"/>
    </row>
    <row r="3535" spans="3:3" x14ac:dyDescent="0.4">
      <c r="C3535" s="50"/>
    </row>
    <row r="3536" spans="3:3" x14ac:dyDescent="0.4">
      <c r="C3536" s="50"/>
    </row>
    <row r="3537" spans="3:3" x14ac:dyDescent="0.4">
      <c r="C3537" s="50"/>
    </row>
    <row r="3538" spans="3:3" x14ac:dyDescent="0.4">
      <c r="C3538" s="50"/>
    </row>
    <row r="3539" spans="3:3" x14ac:dyDescent="0.4">
      <c r="C3539" s="50"/>
    </row>
    <row r="3540" spans="3:3" x14ac:dyDescent="0.4">
      <c r="C3540" s="50"/>
    </row>
    <row r="3541" spans="3:3" x14ac:dyDescent="0.4">
      <c r="C3541" s="50"/>
    </row>
    <row r="3542" spans="3:3" x14ac:dyDescent="0.4">
      <c r="C3542" s="50"/>
    </row>
    <row r="3543" spans="3:3" x14ac:dyDescent="0.4">
      <c r="C3543" s="50"/>
    </row>
    <row r="3544" spans="3:3" x14ac:dyDescent="0.4">
      <c r="C3544" s="50"/>
    </row>
    <row r="3545" spans="3:3" x14ac:dyDescent="0.4">
      <c r="C3545" s="50"/>
    </row>
    <row r="3546" spans="3:3" x14ac:dyDescent="0.4">
      <c r="C3546" s="50"/>
    </row>
    <row r="3547" spans="3:3" x14ac:dyDescent="0.4">
      <c r="C3547" s="50"/>
    </row>
    <row r="3548" spans="3:3" x14ac:dyDescent="0.4">
      <c r="C3548" s="50"/>
    </row>
    <row r="3549" spans="3:3" x14ac:dyDescent="0.4">
      <c r="C3549" s="50"/>
    </row>
    <row r="3550" spans="3:3" x14ac:dyDescent="0.4">
      <c r="C3550" s="50"/>
    </row>
    <row r="3551" spans="3:3" x14ac:dyDescent="0.4">
      <c r="C3551" s="50"/>
    </row>
    <row r="3552" spans="3:3" x14ac:dyDescent="0.4">
      <c r="C3552" s="50"/>
    </row>
    <row r="3553" spans="3:3" x14ac:dyDescent="0.4">
      <c r="C3553" s="50"/>
    </row>
    <row r="3554" spans="3:3" x14ac:dyDescent="0.4">
      <c r="C3554" s="50"/>
    </row>
    <row r="3555" spans="3:3" x14ac:dyDescent="0.4">
      <c r="C3555" s="50"/>
    </row>
    <row r="3556" spans="3:3" x14ac:dyDescent="0.4">
      <c r="C3556" s="50"/>
    </row>
    <row r="3557" spans="3:3" x14ac:dyDescent="0.4">
      <c r="C3557" s="50"/>
    </row>
    <row r="3558" spans="3:3" x14ac:dyDescent="0.4">
      <c r="C3558" s="50"/>
    </row>
    <row r="3559" spans="3:3" x14ac:dyDescent="0.4">
      <c r="C3559" s="50"/>
    </row>
    <row r="3560" spans="3:3" x14ac:dyDescent="0.4">
      <c r="C3560" s="50"/>
    </row>
    <row r="3561" spans="3:3" x14ac:dyDescent="0.4">
      <c r="C3561" s="50"/>
    </row>
    <row r="3562" spans="3:3" x14ac:dyDescent="0.4">
      <c r="C3562" s="50"/>
    </row>
    <row r="3563" spans="3:3" x14ac:dyDescent="0.4">
      <c r="C3563" s="50"/>
    </row>
    <row r="3564" spans="3:3" x14ac:dyDescent="0.4">
      <c r="C3564" s="50"/>
    </row>
    <row r="3565" spans="3:3" x14ac:dyDescent="0.4">
      <c r="C3565" s="50"/>
    </row>
    <row r="3566" spans="3:3" x14ac:dyDescent="0.4">
      <c r="C3566" s="50"/>
    </row>
    <row r="3567" spans="3:3" x14ac:dyDescent="0.4">
      <c r="C3567" s="50"/>
    </row>
    <row r="3568" spans="3:3" x14ac:dyDescent="0.4">
      <c r="C3568" s="50"/>
    </row>
    <row r="3569" spans="3:3" x14ac:dyDescent="0.4">
      <c r="C3569" s="50"/>
    </row>
    <row r="3570" spans="3:3" x14ac:dyDescent="0.4">
      <c r="C3570" s="50"/>
    </row>
    <row r="3571" spans="3:3" x14ac:dyDescent="0.4">
      <c r="C3571" s="50"/>
    </row>
    <row r="3572" spans="3:3" x14ac:dyDescent="0.4">
      <c r="C3572" s="50"/>
    </row>
    <row r="3573" spans="3:3" x14ac:dyDescent="0.4">
      <c r="C3573" s="50"/>
    </row>
    <row r="3574" spans="3:3" x14ac:dyDescent="0.4">
      <c r="C3574" s="50"/>
    </row>
    <row r="3575" spans="3:3" x14ac:dyDescent="0.4">
      <c r="C3575" s="50"/>
    </row>
    <row r="3576" spans="3:3" x14ac:dyDescent="0.4">
      <c r="C3576" s="50"/>
    </row>
    <row r="3577" spans="3:3" x14ac:dyDescent="0.4">
      <c r="C3577" s="50"/>
    </row>
    <row r="3578" spans="3:3" x14ac:dyDescent="0.4">
      <c r="C3578" s="50"/>
    </row>
    <row r="3579" spans="3:3" x14ac:dyDescent="0.4">
      <c r="C3579" s="50"/>
    </row>
    <row r="3580" spans="3:3" x14ac:dyDescent="0.4">
      <c r="C3580" s="50"/>
    </row>
    <row r="3581" spans="3:3" x14ac:dyDescent="0.4">
      <c r="C3581" s="50"/>
    </row>
    <row r="3582" spans="3:3" x14ac:dyDescent="0.4">
      <c r="C3582" s="50"/>
    </row>
    <row r="3583" spans="3:3" x14ac:dyDescent="0.4">
      <c r="C3583" s="50"/>
    </row>
    <row r="3584" spans="3:3" x14ac:dyDescent="0.4">
      <c r="C3584" s="50"/>
    </row>
    <row r="3585" spans="3:3" x14ac:dyDescent="0.4">
      <c r="C3585" s="50"/>
    </row>
    <row r="3586" spans="3:3" x14ac:dyDescent="0.4">
      <c r="C3586" s="50"/>
    </row>
    <row r="3587" spans="3:3" x14ac:dyDescent="0.4">
      <c r="C3587" s="50"/>
    </row>
    <row r="3588" spans="3:3" x14ac:dyDescent="0.4">
      <c r="C3588" s="50"/>
    </row>
    <row r="3589" spans="3:3" x14ac:dyDescent="0.4">
      <c r="C3589" s="50"/>
    </row>
    <row r="3590" spans="3:3" x14ac:dyDescent="0.4">
      <c r="C3590" s="50"/>
    </row>
    <row r="3591" spans="3:3" x14ac:dyDescent="0.4">
      <c r="C3591" s="50"/>
    </row>
    <row r="3592" spans="3:3" x14ac:dyDescent="0.4">
      <c r="C3592" s="50"/>
    </row>
    <row r="3593" spans="3:3" x14ac:dyDescent="0.4">
      <c r="C3593" s="50"/>
    </row>
    <row r="3594" spans="3:3" x14ac:dyDescent="0.4">
      <c r="C3594" s="50"/>
    </row>
    <row r="3595" spans="3:3" x14ac:dyDescent="0.4">
      <c r="C3595" s="50"/>
    </row>
    <row r="3596" spans="3:3" x14ac:dyDescent="0.4">
      <c r="C3596" s="50"/>
    </row>
    <row r="3597" spans="3:3" x14ac:dyDescent="0.4">
      <c r="C3597" s="50"/>
    </row>
    <row r="3598" spans="3:3" x14ac:dyDescent="0.4">
      <c r="C3598" s="50"/>
    </row>
    <row r="3599" spans="3:3" x14ac:dyDescent="0.4">
      <c r="C3599" s="50"/>
    </row>
    <row r="3600" spans="3:3" x14ac:dyDescent="0.4">
      <c r="C3600" s="50"/>
    </row>
    <row r="3601" spans="3:3" x14ac:dyDescent="0.4">
      <c r="C3601" s="50"/>
    </row>
    <row r="3602" spans="3:3" x14ac:dyDescent="0.4">
      <c r="C3602" s="50"/>
    </row>
    <row r="3603" spans="3:3" x14ac:dyDescent="0.4">
      <c r="C3603" s="50"/>
    </row>
    <row r="3604" spans="3:3" x14ac:dyDescent="0.4">
      <c r="C3604" s="50"/>
    </row>
    <row r="3605" spans="3:3" x14ac:dyDescent="0.4">
      <c r="C3605" s="50"/>
    </row>
    <row r="3606" spans="3:3" x14ac:dyDescent="0.4">
      <c r="C3606" s="50"/>
    </row>
    <row r="3607" spans="3:3" x14ac:dyDescent="0.4">
      <c r="C3607" s="50"/>
    </row>
    <row r="3608" spans="3:3" x14ac:dyDescent="0.4">
      <c r="C3608" s="50"/>
    </row>
    <row r="3609" spans="3:3" x14ac:dyDescent="0.4">
      <c r="C3609" s="50"/>
    </row>
    <row r="3610" spans="3:3" x14ac:dyDescent="0.4">
      <c r="C3610" s="50"/>
    </row>
    <row r="3611" spans="3:3" x14ac:dyDescent="0.4">
      <c r="C3611" s="50"/>
    </row>
    <row r="3612" spans="3:3" x14ac:dyDescent="0.4">
      <c r="C3612" s="50"/>
    </row>
    <row r="3613" spans="3:3" x14ac:dyDescent="0.4">
      <c r="C3613" s="50"/>
    </row>
    <row r="3614" spans="3:3" x14ac:dyDescent="0.4">
      <c r="C3614" s="50"/>
    </row>
    <row r="3615" spans="3:3" x14ac:dyDescent="0.4">
      <c r="C3615" s="50"/>
    </row>
    <row r="3616" spans="3:3" x14ac:dyDescent="0.4">
      <c r="C3616" s="50"/>
    </row>
    <row r="3617" spans="3:3" x14ac:dyDescent="0.4">
      <c r="C3617" s="50"/>
    </row>
    <row r="3618" spans="3:3" x14ac:dyDescent="0.4">
      <c r="C3618" s="50"/>
    </row>
    <row r="3619" spans="3:3" x14ac:dyDescent="0.4">
      <c r="C3619" s="50"/>
    </row>
    <row r="3620" spans="3:3" x14ac:dyDescent="0.4">
      <c r="C3620" s="50"/>
    </row>
    <row r="3621" spans="3:3" x14ac:dyDescent="0.4">
      <c r="C3621" s="50"/>
    </row>
    <row r="3622" spans="3:3" x14ac:dyDescent="0.4">
      <c r="C3622" s="50"/>
    </row>
    <row r="3623" spans="3:3" x14ac:dyDescent="0.4">
      <c r="C3623" s="50"/>
    </row>
    <row r="3624" spans="3:3" x14ac:dyDescent="0.4">
      <c r="C3624" s="50"/>
    </row>
    <row r="3625" spans="3:3" x14ac:dyDescent="0.4">
      <c r="C3625" s="50"/>
    </row>
    <row r="3626" spans="3:3" x14ac:dyDescent="0.4">
      <c r="C3626" s="50"/>
    </row>
    <row r="3627" spans="3:3" x14ac:dyDescent="0.4">
      <c r="C3627" s="50"/>
    </row>
    <row r="3628" spans="3:3" x14ac:dyDescent="0.4">
      <c r="C3628" s="50"/>
    </row>
    <row r="3629" spans="3:3" x14ac:dyDescent="0.4">
      <c r="C3629" s="50"/>
    </row>
    <row r="3630" spans="3:3" x14ac:dyDescent="0.4">
      <c r="C3630" s="50"/>
    </row>
    <row r="3631" spans="3:3" x14ac:dyDescent="0.4">
      <c r="C3631" s="50"/>
    </row>
    <row r="3632" spans="3:3" x14ac:dyDescent="0.4">
      <c r="C3632" s="50"/>
    </row>
    <row r="3633" spans="3:3" x14ac:dyDescent="0.4">
      <c r="C3633" s="50"/>
    </row>
    <row r="3634" spans="3:3" x14ac:dyDescent="0.4">
      <c r="C3634" s="50"/>
    </row>
    <row r="3635" spans="3:3" x14ac:dyDescent="0.4">
      <c r="C3635" s="50"/>
    </row>
    <row r="3636" spans="3:3" x14ac:dyDescent="0.4">
      <c r="C3636" s="50"/>
    </row>
    <row r="3637" spans="3:3" x14ac:dyDescent="0.4">
      <c r="C3637" s="50"/>
    </row>
    <row r="3638" spans="3:3" x14ac:dyDescent="0.4">
      <c r="C3638" s="50"/>
    </row>
    <row r="3639" spans="3:3" x14ac:dyDescent="0.4">
      <c r="C3639" s="50"/>
    </row>
    <row r="3640" spans="3:3" x14ac:dyDescent="0.4">
      <c r="C3640" s="50"/>
    </row>
    <row r="3641" spans="3:3" x14ac:dyDescent="0.4">
      <c r="C3641" s="50"/>
    </row>
    <row r="3642" spans="3:3" x14ac:dyDescent="0.4">
      <c r="C3642" s="50"/>
    </row>
    <row r="3643" spans="3:3" x14ac:dyDescent="0.4">
      <c r="C3643" s="50"/>
    </row>
    <row r="3644" spans="3:3" x14ac:dyDescent="0.4">
      <c r="C3644" s="50"/>
    </row>
    <row r="3645" spans="3:3" x14ac:dyDescent="0.4">
      <c r="C3645" s="50"/>
    </row>
    <row r="3646" spans="3:3" x14ac:dyDescent="0.4">
      <c r="C3646" s="50"/>
    </row>
    <row r="3647" spans="3:3" x14ac:dyDescent="0.4">
      <c r="C3647" s="50"/>
    </row>
    <row r="3648" spans="3:3" x14ac:dyDescent="0.4">
      <c r="C3648" s="50"/>
    </row>
    <row r="3649" spans="3:3" x14ac:dyDescent="0.4">
      <c r="C3649" s="50"/>
    </row>
    <row r="3650" spans="3:3" x14ac:dyDescent="0.4">
      <c r="C3650" s="50"/>
    </row>
    <row r="3651" spans="3:3" x14ac:dyDescent="0.4">
      <c r="C3651" s="50"/>
    </row>
    <row r="3652" spans="3:3" x14ac:dyDescent="0.4">
      <c r="C3652" s="50"/>
    </row>
    <row r="3653" spans="3:3" x14ac:dyDescent="0.4">
      <c r="C3653" s="50"/>
    </row>
    <row r="3654" spans="3:3" x14ac:dyDescent="0.4">
      <c r="C3654" s="50"/>
    </row>
    <row r="3655" spans="3:3" x14ac:dyDescent="0.4">
      <c r="C3655" s="50"/>
    </row>
    <row r="3656" spans="3:3" x14ac:dyDescent="0.4">
      <c r="C3656" s="50"/>
    </row>
    <row r="3657" spans="3:3" x14ac:dyDescent="0.4">
      <c r="C3657" s="50"/>
    </row>
    <row r="3658" spans="3:3" x14ac:dyDescent="0.4">
      <c r="C3658" s="50"/>
    </row>
    <row r="3659" spans="3:3" x14ac:dyDescent="0.4">
      <c r="C3659" s="50"/>
    </row>
    <row r="3660" spans="3:3" x14ac:dyDescent="0.4">
      <c r="C3660" s="50"/>
    </row>
    <row r="3661" spans="3:3" x14ac:dyDescent="0.4">
      <c r="C3661" s="50"/>
    </row>
    <row r="3662" spans="3:3" x14ac:dyDescent="0.4">
      <c r="C3662" s="50"/>
    </row>
    <row r="3663" spans="3:3" x14ac:dyDescent="0.4">
      <c r="C3663" s="50"/>
    </row>
    <row r="3664" spans="3:3" x14ac:dyDescent="0.4">
      <c r="C3664" s="50"/>
    </row>
    <row r="3665" spans="3:3" x14ac:dyDescent="0.4">
      <c r="C3665" s="50"/>
    </row>
    <row r="3666" spans="3:3" x14ac:dyDescent="0.4">
      <c r="C3666" s="50"/>
    </row>
    <row r="3667" spans="3:3" x14ac:dyDescent="0.4">
      <c r="C3667" s="50"/>
    </row>
    <row r="3668" spans="3:3" x14ac:dyDescent="0.4">
      <c r="C3668" s="50"/>
    </row>
    <row r="3669" spans="3:3" x14ac:dyDescent="0.4">
      <c r="C3669" s="50"/>
    </row>
    <row r="3670" spans="3:3" x14ac:dyDescent="0.4">
      <c r="C3670" s="50"/>
    </row>
    <row r="3671" spans="3:3" x14ac:dyDescent="0.4">
      <c r="C3671" s="50"/>
    </row>
    <row r="3672" spans="3:3" x14ac:dyDescent="0.4">
      <c r="C3672" s="50"/>
    </row>
    <row r="3673" spans="3:3" x14ac:dyDescent="0.4">
      <c r="C3673" s="50"/>
    </row>
    <row r="3674" spans="3:3" x14ac:dyDescent="0.4">
      <c r="C3674" s="50"/>
    </row>
    <row r="3675" spans="3:3" x14ac:dyDescent="0.4">
      <c r="C3675" s="50"/>
    </row>
    <row r="3676" spans="3:3" x14ac:dyDescent="0.4">
      <c r="C3676" s="50"/>
    </row>
    <row r="3677" spans="3:3" x14ac:dyDescent="0.4">
      <c r="C3677" s="50"/>
    </row>
    <row r="3678" spans="3:3" x14ac:dyDescent="0.4">
      <c r="C3678" s="50"/>
    </row>
    <row r="3679" spans="3:3" x14ac:dyDescent="0.4">
      <c r="C3679" s="50"/>
    </row>
  </sheetData>
  <mergeCells count="8">
    <mergeCell ref="C25:D25"/>
    <mergeCell ref="M23:N23"/>
    <mergeCell ref="C24:D24"/>
    <mergeCell ref="M17:O17"/>
    <mergeCell ref="M18:Q19"/>
    <mergeCell ref="C20:E20"/>
    <mergeCell ref="C21:E21"/>
    <mergeCell ref="M22:N22"/>
  </mergeCells>
  <phoneticPr fontId="46" type="noConversion"/>
  <dataValidations count="1">
    <dataValidation type="list" allowBlank="1" showInputMessage="1" showErrorMessage="1" sqref="E13 N17">
      <formula1>"D,W,M,Q,S,Y"</formula1>
    </dataValidation>
  </dataValidation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tint="0.79998168889431442"/>
  </sheetPr>
  <dimension ref="A1:BB3679"/>
  <sheetViews>
    <sheetView zoomScale="70" zoomScaleNormal="70" workbookViewId="0"/>
  </sheetViews>
  <sheetFormatPr defaultRowHeight="17.399999999999999" outlineLevelCol="2" x14ac:dyDescent="0.4"/>
  <cols>
    <col min="1" max="1" width="4.59765625" style="12" customWidth="1"/>
    <col min="2" max="2" width="4.3984375" style="12" customWidth="1"/>
    <col min="3" max="3" width="10.69921875" style="12" bestFit="1" customWidth="1"/>
    <col min="4" max="4" width="35.59765625" style="12"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12" customWidth="1" outlineLevel="1"/>
    <col min="14" max="14" width="23.69921875" style="12" customWidth="1" outlineLevel="1"/>
    <col min="15" max="15" width="23.69921875" style="12" customWidth="1" outlineLevel="2"/>
    <col min="16" max="18" width="23.69921875" style="12" customWidth="1" outlineLevel="1"/>
    <col min="19" max="19" width="29" style="12" customWidth="1" outlineLevel="1"/>
    <col min="20" max="20" width="5.59765625" style="12" customWidth="1" outlineLevel="1"/>
    <col min="21" max="21" width="9.09765625" style="12"/>
    <col min="22" max="22" width="33.09765625" style="12" bestFit="1" customWidth="1"/>
    <col min="23" max="23" width="27.3984375" style="1" bestFit="1" customWidth="1"/>
    <col min="24" max="24" width="40.296875" style="1" bestFit="1" customWidth="1"/>
    <col min="25" max="25" width="9.09765625" style="1"/>
    <col min="26" max="26" width="10.296875" style="1" bestFit="1" customWidth="1"/>
    <col min="27" max="54" width="9.09765625" style="1"/>
  </cols>
  <sheetData>
    <row r="1" spans="1:27" s="1" customFormat="1" ht="5.0999999999999996" customHeight="1" x14ac:dyDescent="0.4">
      <c r="A1" s="12"/>
      <c r="B1" s="12"/>
      <c r="C1" s="12"/>
      <c r="D1" s="12"/>
      <c r="E1" s="12"/>
      <c r="F1" s="12"/>
      <c r="G1" s="12"/>
      <c r="H1" s="12"/>
      <c r="I1" s="12"/>
      <c r="J1" s="12"/>
      <c r="K1" s="12"/>
      <c r="L1" s="12"/>
      <c r="M1" s="12"/>
      <c r="N1" s="12"/>
      <c r="O1" s="12"/>
      <c r="P1" s="12"/>
      <c r="Q1" s="12"/>
      <c r="R1" s="12"/>
      <c r="S1" s="12"/>
      <c r="T1" s="12"/>
      <c r="U1" s="12"/>
      <c r="V1" s="12"/>
    </row>
    <row r="2" spans="1:27" s="1" customFormat="1" ht="15" customHeight="1" x14ac:dyDescent="0.4">
      <c r="A2" s="12"/>
      <c r="B2" s="12"/>
      <c r="C2" s="12"/>
      <c r="D2" s="12"/>
      <c r="E2" s="12"/>
      <c r="F2" s="12"/>
      <c r="G2" s="12"/>
      <c r="H2" s="12"/>
      <c r="I2" s="12"/>
      <c r="J2" s="12"/>
      <c r="K2" s="12"/>
      <c r="L2" s="12"/>
      <c r="M2" s="12"/>
      <c r="N2" s="12"/>
      <c r="O2" s="12"/>
      <c r="P2" s="12"/>
      <c r="Q2" s="12"/>
      <c r="R2" s="12"/>
      <c r="S2" s="12"/>
      <c r="T2" s="12"/>
      <c r="U2" s="12"/>
      <c r="V2" s="12"/>
    </row>
    <row r="3" spans="1:27" s="1" customFormat="1" ht="15" customHeight="1" x14ac:dyDescent="0.4">
      <c r="A3" s="12"/>
      <c r="B3" s="12"/>
      <c r="C3" s="12"/>
      <c r="D3" s="12"/>
      <c r="E3" s="12"/>
      <c r="F3" s="12"/>
      <c r="G3" s="12"/>
      <c r="H3" s="12"/>
      <c r="I3" s="12"/>
      <c r="J3" s="12"/>
      <c r="K3" s="12"/>
      <c r="L3" s="12"/>
      <c r="M3" s="12"/>
      <c r="N3" s="12"/>
      <c r="O3" s="12"/>
      <c r="P3" s="12"/>
      <c r="Q3" s="12"/>
      <c r="R3" s="12"/>
      <c r="S3" s="12"/>
      <c r="T3" s="12"/>
      <c r="U3" s="12"/>
      <c r="V3" s="12"/>
    </row>
    <row r="4" spans="1:27" s="1" customFormat="1" ht="15" customHeight="1" x14ac:dyDescent="0.4">
      <c r="A4" s="12"/>
      <c r="B4" s="12"/>
      <c r="C4" s="12"/>
      <c r="D4" s="12"/>
      <c r="E4" s="12"/>
      <c r="F4" s="12"/>
      <c r="G4" s="12"/>
      <c r="H4" s="12"/>
      <c r="I4" s="12"/>
      <c r="J4" s="12"/>
      <c r="K4" s="12"/>
      <c r="L4" s="12"/>
      <c r="M4" s="12"/>
      <c r="N4" s="12"/>
      <c r="O4" s="12"/>
      <c r="P4" s="12"/>
      <c r="Q4" s="12"/>
      <c r="R4" s="12"/>
      <c r="S4" s="12"/>
      <c r="T4" s="12"/>
      <c r="U4" s="12"/>
      <c r="V4" s="12"/>
    </row>
    <row r="5" spans="1:27" s="1" customFormat="1" ht="15" customHeight="1" x14ac:dyDescent="0.4">
      <c r="A5" s="12"/>
      <c r="B5" s="12"/>
      <c r="C5" s="12"/>
      <c r="D5" s="12"/>
      <c r="E5" s="12"/>
      <c r="F5" s="12"/>
      <c r="G5" s="12"/>
      <c r="H5" s="12"/>
      <c r="I5" s="12"/>
      <c r="J5" s="12"/>
      <c r="K5" s="12"/>
      <c r="L5" s="12"/>
      <c r="M5" s="12"/>
      <c r="N5" s="12"/>
      <c r="O5" s="12"/>
      <c r="P5" s="12"/>
      <c r="Q5" s="12"/>
      <c r="R5" s="12"/>
      <c r="S5" s="12"/>
      <c r="T5" s="12"/>
      <c r="U5" s="12"/>
      <c r="V5" s="12"/>
    </row>
    <row r="6" spans="1:27" s="1" customFormat="1" ht="30" customHeight="1" thickBot="1" x14ac:dyDescent="0.45">
      <c r="A6" s="12"/>
      <c r="B6" s="13" t="s">
        <v>28</v>
      </c>
      <c r="C6" s="12"/>
      <c r="D6" s="12"/>
      <c r="E6" s="12"/>
      <c r="F6" s="12"/>
      <c r="G6" s="12"/>
      <c r="H6" s="12"/>
      <c r="I6" s="12"/>
      <c r="J6" s="12"/>
      <c r="K6" s="12"/>
      <c r="L6" s="13" t="s">
        <v>43</v>
      </c>
      <c r="M6" s="12"/>
      <c r="N6" s="12"/>
      <c r="O6" s="12"/>
      <c r="P6" s="12"/>
      <c r="Q6" s="12"/>
      <c r="R6" s="12"/>
      <c r="S6" s="12"/>
      <c r="T6" s="12"/>
      <c r="U6" s="12"/>
      <c r="V6" s="12"/>
    </row>
    <row r="7" spans="1:27" s="1" customFormat="1" x14ac:dyDescent="0.4">
      <c r="A7" s="12"/>
      <c r="B7" s="14"/>
      <c r="C7" s="15"/>
      <c r="D7" s="16"/>
      <c r="E7" s="15"/>
      <c r="F7" s="15"/>
      <c r="G7" s="15"/>
      <c r="H7" s="15"/>
      <c r="I7" s="15"/>
      <c r="J7" s="17"/>
      <c r="K7" s="18"/>
      <c r="L7" s="14"/>
      <c r="M7" s="15"/>
      <c r="N7" s="15"/>
      <c r="O7" s="15"/>
      <c r="P7" s="15"/>
      <c r="Q7" s="15"/>
      <c r="R7" s="15"/>
      <c r="S7" s="15"/>
      <c r="T7" s="15"/>
      <c r="U7" s="14"/>
      <c r="V7" s="15"/>
      <c r="W7" s="201"/>
      <c r="X7" s="201"/>
      <c r="Y7" s="201"/>
      <c r="Z7" s="202"/>
      <c r="AA7" s="3"/>
    </row>
    <row r="8" spans="1:27" s="1" customFormat="1" ht="19.2" x14ac:dyDescent="0.4">
      <c r="A8" s="12"/>
      <c r="B8" s="19"/>
      <c r="C8" s="189" t="s">
        <v>0</v>
      </c>
      <c r="D8" s="21" t="s">
        <v>529</v>
      </c>
      <c r="E8" s="18"/>
      <c r="F8" s="18"/>
      <c r="G8" s="18"/>
      <c r="H8" s="18"/>
      <c r="I8" s="18"/>
      <c r="J8" s="22"/>
      <c r="K8" s="18"/>
      <c r="L8" s="19"/>
      <c r="M8" s="23" t="s">
        <v>530</v>
      </c>
      <c r="N8" s="24"/>
      <c r="O8" s="25"/>
      <c r="P8" s="25"/>
      <c r="Q8" s="25"/>
      <c r="R8" s="25"/>
      <c r="S8" s="25"/>
      <c r="T8" s="18"/>
      <c r="U8" s="19"/>
      <c r="V8" s="23" t="s">
        <v>537</v>
      </c>
      <c r="W8" s="25"/>
      <c r="X8" s="25"/>
      <c r="Y8" s="25"/>
      <c r="Z8" s="25"/>
      <c r="AA8" s="4"/>
    </row>
    <row r="9" spans="1:27" s="1" customFormat="1" ht="19.2" x14ac:dyDescent="0.4">
      <c r="A9" s="12"/>
      <c r="B9" s="19"/>
      <c r="C9" s="18"/>
      <c r="D9" s="18"/>
      <c r="E9" s="18"/>
      <c r="F9" s="18"/>
      <c r="G9" s="18"/>
      <c r="H9" s="18"/>
      <c r="I9" s="18"/>
      <c r="J9" s="22"/>
      <c r="K9" s="18"/>
      <c r="L9" s="19"/>
      <c r="M9" s="26"/>
      <c r="N9" s="26"/>
      <c r="O9" s="74" t="s">
        <v>18</v>
      </c>
      <c r="P9" s="26"/>
      <c r="Q9" s="26"/>
      <c r="R9" s="26"/>
      <c r="S9" s="26"/>
      <c r="T9" s="18"/>
      <c r="U9" s="19"/>
      <c r="V9" s="26"/>
      <c r="W9" s="26"/>
      <c r="X9" s="74"/>
      <c r="Y9" s="26"/>
      <c r="Z9" s="31"/>
      <c r="AA9" s="4"/>
    </row>
    <row r="10" spans="1:27" s="1" customFormat="1" ht="19.2" x14ac:dyDescent="0.4">
      <c r="A10" s="12"/>
      <c r="B10" s="19"/>
      <c r="C10" s="18"/>
      <c r="D10" s="18"/>
      <c r="E10" s="18"/>
      <c r="F10" s="18"/>
      <c r="G10" s="18"/>
      <c r="H10" s="18"/>
      <c r="I10" s="18"/>
      <c r="J10" s="22"/>
      <c r="K10" s="18"/>
      <c r="L10" s="19"/>
      <c r="M10" s="189" t="s">
        <v>362</v>
      </c>
      <c r="N10" s="40" t="str">
        <f>IF(MaxDrawdown_Interval="","",MaxDrawdown_Interval)</f>
        <v/>
      </c>
      <c r="O10" s="75" t="str">
        <f>IF($N$10="","Calc_Interval=1y","Calc_Interval="&amp;$N$10)</f>
        <v>Calc_Interval=1y</v>
      </c>
      <c r="P10" s="26"/>
      <c r="Q10" s="26"/>
      <c r="R10" s="26"/>
      <c r="S10" s="26"/>
      <c r="T10" s="30"/>
      <c r="U10" s="19"/>
      <c r="V10" s="26" t="s">
        <v>533</v>
      </c>
      <c r="W10" s="26"/>
      <c r="X10" s="74"/>
      <c r="Y10" s="31"/>
      <c r="Z10" s="31"/>
      <c r="AA10" s="4"/>
    </row>
    <row r="11" spans="1:27" s="1" customFormat="1" ht="19.2" x14ac:dyDescent="0.4">
      <c r="A11" s="12"/>
      <c r="B11" s="19"/>
      <c r="C11" s="29"/>
      <c r="D11" s="30" t="s">
        <v>10</v>
      </c>
      <c r="E11" s="30" t="s">
        <v>11</v>
      </c>
      <c r="F11" s="30" t="s">
        <v>18</v>
      </c>
      <c r="G11" s="30" t="s">
        <v>13</v>
      </c>
      <c r="H11" s="30" t="s">
        <v>40</v>
      </c>
      <c r="I11" s="18"/>
      <c r="J11" s="22"/>
      <c r="K11" s="18"/>
      <c r="L11" s="19"/>
      <c r="M11" s="189" t="s">
        <v>363</v>
      </c>
      <c r="N11" s="40" t="str">
        <f>IF(MaxDrawdown_Per="","",MaxDrawdown_Per)</f>
        <v/>
      </c>
      <c r="O11" s="75" t="str">
        <f>IF($N11="",",per=D",",per="&amp;$N11)</f>
        <v>,per=D</v>
      </c>
      <c r="P11" s="26"/>
      <c r="Q11" s="26"/>
      <c r="R11" s="26"/>
      <c r="S11" s="26"/>
      <c r="T11" s="18"/>
      <c r="U11" s="19"/>
      <c r="V11" s="74"/>
      <c r="W11" s="74"/>
      <c r="X11" s="74"/>
      <c r="Y11" s="31"/>
      <c r="Z11" s="31"/>
      <c r="AA11" s="4"/>
    </row>
    <row r="12" spans="1:27" s="1" customFormat="1" ht="34.799999999999997" x14ac:dyDescent="0.4">
      <c r="A12" s="12"/>
      <c r="B12" s="19"/>
      <c r="C12" s="30" t="s">
        <v>6</v>
      </c>
      <c r="D12" s="189" t="s">
        <v>74</v>
      </c>
      <c r="E12" s="21"/>
      <c r="F12" s="28" t="str">
        <f>IF(MaxDrawdown_Interval="","Calc_Interval=1y","Calc_Interval="&amp;MaxDrawdown_Interval)</f>
        <v>Calc_Interval=1y</v>
      </c>
      <c r="G12" s="28" t="s">
        <v>3</v>
      </c>
      <c r="H12" s="76" t="s">
        <v>368</v>
      </c>
      <c r="I12" s="18"/>
      <c r="J12" s="22"/>
      <c r="K12" s="18"/>
      <c r="L12" s="19"/>
      <c r="M12" s="209" t="s">
        <v>364</v>
      </c>
      <c r="N12" s="40" t="str">
        <f>IF(MaxDrawdown_TRBase="","",MaxDrawdown_TRBase)</f>
        <v/>
      </c>
      <c r="O12" s="75" t="str">
        <f>IF($N12="","",",TR_BASE="&amp;$N12)</f>
        <v/>
      </c>
      <c r="P12" s="26"/>
      <c r="Q12" s="26"/>
      <c r="R12" s="26"/>
      <c r="S12" s="26"/>
      <c r="T12" s="18"/>
      <c r="U12" s="19"/>
      <c r="V12" s="74"/>
      <c r="W12" s="74"/>
      <c r="X12" s="74"/>
      <c r="Y12" s="31"/>
      <c r="Z12" s="31"/>
      <c r="AA12" s="4"/>
    </row>
    <row r="13" spans="1:27" s="1" customFormat="1" ht="19.2" x14ac:dyDescent="0.4">
      <c r="A13" s="12"/>
      <c r="B13" s="19"/>
      <c r="C13" s="30" t="s">
        <v>7</v>
      </c>
      <c r="D13" s="189" t="s">
        <v>19</v>
      </c>
      <c r="E13" s="55"/>
      <c r="F13" s="28" t="str">
        <f>IF(MaxDrawdown_Per="","",",Per="&amp;MaxDrawdown_Per)</f>
        <v/>
      </c>
      <c r="G13" s="28" t="s">
        <v>14</v>
      </c>
      <c r="H13" s="28" t="s">
        <v>37</v>
      </c>
      <c r="I13" s="18"/>
      <c r="J13" s="22"/>
      <c r="K13" s="18"/>
      <c r="L13" s="19"/>
      <c r="M13" s="31"/>
      <c r="N13" s="31"/>
      <c r="O13" s="31"/>
      <c r="P13" s="31"/>
      <c r="Q13" s="31"/>
      <c r="R13" s="31"/>
      <c r="S13" s="31"/>
      <c r="T13" s="18"/>
      <c r="U13" s="19"/>
      <c r="V13" s="191" t="s">
        <v>534</v>
      </c>
      <c r="W13" s="36">
        <f>MAX(R20:R500)</f>
        <v>1.3113927263968084</v>
      </c>
      <c r="X13" s="31"/>
      <c r="Y13" s="31"/>
      <c r="Z13" s="31"/>
      <c r="AA13" s="4"/>
    </row>
    <row r="14" spans="1:27" s="1" customFormat="1" ht="15.75" customHeight="1" x14ac:dyDescent="0.4">
      <c r="A14" s="12"/>
      <c r="B14" s="19"/>
      <c r="C14" s="30" t="s">
        <v>8</v>
      </c>
      <c r="D14" s="189" t="s">
        <v>16</v>
      </c>
      <c r="E14" s="55"/>
      <c r="F14" s="28" t="str">
        <f>IF(MaxDrawdown_Currency="","",",Currency="&amp;MaxDrawdown_Currency)</f>
        <v/>
      </c>
      <c r="G14" s="28" t="s">
        <v>367</v>
      </c>
      <c r="H14" s="28" t="s">
        <v>38</v>
      </c>
      <c r="I14" s="18"/>
      <c r="J14" s="22"/>
      <c r="K14" s="18"/>
      <c r="L14" s="19"/>
      <c r="M14" s="376" t="s">
        <v>17</v>
      </c>
      <c r="N14" s="377"/>
      <c r="O14" s="377"/>
      <c r="P14" s="377"/>
      <c r="Q14" s="377"/>
      <c r="R14" s="377"/>
      <c r="S14" s="378"/>
      <c r="T14" s="18"/>
      <c r="U14" s="19"/>
      <c r="V14" s="31"/>
      <c r="W14" s="31"/>
      <c r="X14" s="31"/>
      <c r="Y14" s="31"/>
      <c r="Z14" s="31"/>
      <c r="AA14" s="4"/>
    </row>
    <row r="15" spans="1:27" s="1" customFormat="1" ht="19.2" x14ac:dyDescent="0.4">
      <c r="A15" s="18"/>
      <c r="B15" s="19"/>
      <c r="C15" s="30" t="s">
        <v>9</v>
      </c>
      <c r="D15" s="189" t="s">
        <v>15</v>
      </c>
      <c r="E15" s="55"/>
      <c r="F15" s="28" t="s">
        <v>603</v>
      </c>
      <c r="G15" s="28" t="s">
        <v>75</v>
      </c>
      <c r="H15" s="28" t="s">
        <v>602</v>
      </c>
      <c r="I15" s="18"/>
      <c r="J15" s="22"/>
      <c r="K15" s="18"/>
      <c r="L15" s="19"/>
      <c r="M15" s="389" t="str">
        <f>"get(dropna(return_series("&amp;$O$10&amp;$O$11&amp;$O$12&amp;"))) for('"&amp;MaxDrawdown_Ticker&amp;"')"</f>
        <v>get(dropna(return_series(Calc_Interval=1y,per=D))) for('SPY US equity')</v>
      </c>
      <c r="N15" s="389"/>
      <c r="O15" s="389"/>
      <c r="P15" s="389"/>
      <c r="Q15" s="389"/>
      <c r="R15" s="389"/>
      <c r="S15" s="389"/>
      <c r="T15" s="18"/>
      <c r="U15" s="19"/>
      <c r="V15" s="44"/>
      <c r="W15" s="18"/>
      <c r="X15" s="18"/>
      <c r="Y15" s="18"/>
      <c r="Z15" s="18"/>
      <c r="AA15" s="4"/>
    </row>
    <row r="16" spans="1:27" s="1" customFormat="1" x14ac:dyDescent="0.4">
      <c r="A16" s="18"/>
      <c r="B16" s="19"/>
      <c r="I16" s="18"/>
      <c r="J16" s="22"/>
      <c r="K16" s="18"/>
      <c r="L16" s="19"/>
      <c r="M16" s="389"/>
      <c r="N16" s="389"/>
      <c r="O16" s="389"/>
      <c r="P16" s="389"/>
      <c r="Q16" s="389"/>
      <c r="R16" s="389"/>
      <c r="S16" s="389"/>
      <c r="T16" s="18"/>
      <c r="U16" s="19"/>
      <c r="AA16" s="4"/>
    </row>
    <row r="17" spans="1:27" s="1" customFormat="1" x14ac:dyDescent="0.4">
      <c r="A17" s="18"/>
      <c r="B17" s="19"/>
      <c r="C17" s="18"/>
      <c r="D17" s="18"/>
      <c r="E17" s="18"/>
      <c r="F17" s="18"/>
      <c r="G17" s="18"/>
      <c r="H17" s="18"/>
      <c r="I17" s="18"/>
      <c r="J17" s="22"/>
      <c r="K17" s="18"/>
      <c r="L17" s="19"/>
      <c r="M17" s="31"/>
      <c r="N17" s="31"/>
      <c r="O17" s="31"/>
      <c r="P17" s="31"/>
      <c r="Q17" s="31"/>
      <c r="R17" s="31"/>
      <c r="S17" s="31"/>
      <c r="T17" s="18"/>
      <c r="U17" s="19"/>
      <c r="AA17" s="4"/>
    </row>
    <row r="18" spans="1:27" s="1" customFormat="1" ht="60.75" customHeight="1" thickBot="1" x14ac:dyDescent="0.45">
      <c r="A18" s="18"/>
      <c r="B18" s="33"/>
      <c r="C18" s="34"/>
      <c r="D18" s="34"/>
      <c r="E18" s="34"/>
      <c r="F18" s="34"/>
      <c r="G18" s="34"/>
      <c r="H18" s="34"/>
      <c r="I18" s="34"/>
      <c r="J18" s="35"/>
      <c r="K18" s="18"/>
      <c r="L18" s="19"/>
      <c r="M18" s="190" t="s">
        <v>359</v>
      </c>
      <c r="N18" s="200" t="str">
        <f>_xll.BQL.QUERY($M$15,"cols=2;rows=254")</f>
        <v>#N/A Requesting Data...</v>
      </c>
      <c r="O18" s="195" t="s">
        <v>370</v>
      </c>
      <c r="P18" s="194"/>
      <c r="Q18" s="194"/>
      <c r="R18" s="194"/>
      <c r="S18" s="194"/>
      <c r="T18" s="18"/>
      <c r="U18" s="19"/>
      <c r="V18" s="23" t="s">
        <v>538</v>
      </c>
      <c r="W18" s="25"/>
      <c r="X18" s="25"/>
      <c r="Y18" s="25"/>
      <c r="Z18" s="25"/>
      <c r="AA18" s="4"/>
    </row>
    <row r="19" spans="1:27" s="1" customFormat="1" ht="15" customHeight="1" x14ac:dyDescent="0.4">
      <c r="A19" s="18"/>
      <c r="B19" s="18"/>
      <c r="C19" s="18"/>
      <c r="D19" s="18"/>
      <c r="E19" s="18"/>
      <c r="F19" s="18"/>
      <c r="G19" s="18"/>
      <c r="H19" s="18"/>
      <c r="I19" s="18"/>
      <c r="J19" s="18"/>
      <c r="K19" s="18"/>
      <c r="L19" s="19"/>
      <c r="M19" s="31"/>
      <c r="N19" s="195" t="s">
        <v>2</v>
      </c>
      <c r="O19" s="195" t="s">
        <v>611</v>
      </c>
      <c r="P19" s="203" t="s">
        <v>531</v>
      </c>
      <c r="Q19" s="203" t="s">
        <v>532</v>
      </c>
      <c r="R19" s="203" t="s">
        <v>536</v>
      </c>
      <c r="S19" s="203" t="s">
        <v>539</v>
      </c>
      <c r="T19" s="18"/>
      <c r="U19" s="43"/>
      <c r="AA19" s="4"/>
    </row>
    <row r="20" spans="1:27" s="1" customFormat="1" x14ac:dyDescent="0.4">
      <c r="A20" s="18"/>
      <c r="B20" s="18"/>
      <c r="C20" s="392" t="s">
        <v>430</v>
      </c>
      <c r="D20" s="392"/>
      <c r="E20" s="392"/>
      <c r="F20" s="392"/>
      <c r="G20" s="392"/>
      <c r="H20" s="392"/>
      <c r="I20" s="18"/>
      <c r="J20" s="18"/>
      <c r="K20" s="18"/>
      <c r="L20" s="19"/>
      <c r="M20" s="31"/>
      <c r="N20" s="196">
        <v>45071</v>
      </c>
      <c r="O20" s="197">
        <v>8.6599041572405135E-3</v>
      </c>
      <c r="P20" s="194">
        <f>1+O20</f>
        <v>1.0086599041572406</v>
      </c>
      <c r="Q20" s="194"/>
      <c r="R20" s="194"/>
      <c r="S20" s="194"/>
      <c r="T20" s="18"/>
      <c r="U20" s="43"/>
      <c r="AA20" s="4"/>
    </row>
    <row r="21" spans="1:27" s="1" customFormat="1" ht="19.2" x14ac:dyDescent="0.4">
      <c r="A21" s="18"/>
      <c r="B21" s="18"/>
      <c r="C21" s="389" t="str">
        <f>"MAX_DRAWDOWN("&amp;$F$12&amp;$F$13&amp;$F$14&amp;$F$15&amp;")"</f>
        <v>MAX_DRAWDOWN(Calc_Interval=1y,TR_Base=Price_If_Available)</v>
      </c>
      <c r="D21" s="389"/>
      <c r="E21" s="389"/>
      <c r="F21" s="389"/>
      <c r="G21" s="389"/>
      <c r="H21" s="389"/>
      <c r="I21" s="18"/>
      <c r="J21" s="18"/>
      <c r="K21" s="12"/>
      <c r="L21" s="19"/>
      <c r="M21" s="31"/>
      <c r="N21" s="196">
        <v>45072</v>
      </c>
      <c r="O21" s="197">
        <v>1.2950681297479814E-2</v>
      </c>
      <c r="P21" s="194">
        <f t="shared" ref="P21:P84" si="0">1+O21</f>
        <v>1.0129506812974798</v>
      </c>
      <c r="Q21" s="194">
        <f>P20*P21</f>
        <v>1.0217227371135276</v>
      </c>
      <c r="R21" s="194">
        <f>MAX(Q21)</f>
        <v>1.0217227371135276</v>
      </c>
      <c r="S21" s="194">
        <f>Q21/R21-1</f>
        <v>0</v>
      </c>
      <c r="T21" s="18"/>
      <c r="U21" s="43"/>
      <c r="V21" s="23" t="s">
        <v>540</v>
      </c>
      <c r="W21" s="25"/>
      <c r="X21" s="25"/>
      <c r="Y21" s="25"/>
      <c r="Z21" s="25"/>
      <c r="AA21" s="4"/>
    </row>
    <row r="22" spans="1:27" s="1" customFormat="1" x14ac:dyDescent="0.4">
      <c r="A22" s="12"/>
      <c r="B22" s="12"/>
      <c r="C22" s="7"/>
      <c r="D22" s="7"/>
      <c r="E22" s="7"/>
      <c r="F22" s="7"/>
      <c r="G22" s="7"/>
      <c r="H22" s="7"/>
      <c r="I22" s="12"/>
      <c r="J22" s="12"/>
      <c r="K22" s="12"/>
      <c r="L22" s="19"/>
      <c r="M22" s="31"/>
      <c r="N22" s="196">
        <v>45076</v>
      </c>
      <c r="O22" s="197">
        <v>3.809342412266678E-4</v>
      </c>
      <c r="P22" s="194">
        <f t="shared" si="0"/>
        <v>1.0003809342412266</v>
      </c>
      <c r="Q22" s="194">
        <f t="shared" ref="Q22:Q85" si="1">Q21*P22</f>
        <v>1.0221119462891339</v>
      </c>
      <c r="R22" s="194">
        <f>MAX($Q$21:Q22)</f>
        <v>1.0221119462891339</v>
      </c>
      <c r="S22" s="194">
        <f t="shared" ref="S22:S85" si="2">Q22/R22-1</f>
        <v>0</v>
      </c>
      <c r="T22" s="18"/>
      <c r="U22" s="43"/>
      <c r="V22" s="31"/>
      <c r="W22" s="31"/>
      <c r="X22" s="31"/>
      <c r="Y22" s="31"/>
      <c r="Z22" s="31"/>
      <c r="AA22" s="4"/>
    </row>
    <row r="23" spans="1:27" s="1" customFormat="1" ht="21" customHeight="1" x14ac:dyDescent="0.4">
      <c r="A23" s="12"/>
      <c r="B23" s="12"/>
      <c r="C23" s="12"/>
      <c r="D23" s="12"/>
      <c r="E23" s="12"/>
      <c r="F23" s="12"/>
      <c r="G23" s="12"/>
      <c r="H23" s="12"/>
      <c r="I23" s="12"/>
      <c r="J23" s="12"/>
      <c r="K23" s="12"/>
      <c r="L23" s="19"/>
      <c r="M23" s="31"/>
      <c r="N23" s="196">
        <v>45077</v>
      </c>
      <c r="O23" s="197">
        <v>-5.5452425151125331E-3</v>
      </c>
      <c r="P23" s="194">
        <f t="shared" si="0"/>
        <v>0.99445475748488743</v>
      </c>
      <c r="Q23" s="194">
        <f t="shared" si="1"/>
        <v>1.016444087669367</v>
      </c>
      <c r="R23" s="194">
        <f>MAX($Q$21:Q23)</f>
        <v>1.0221119462891339</v>
      </c>
      <c r="S23" s="194">
        <f t="shared" si="2"/>
        <v>-5.5452425151125695E-3</v>
      </c>
      <c r="T23" s="18"/>
      <c r="U23" s="43"/>
      <c r="V23" s="31"/>
      <c r="W23" s="31"/>
      <c r="X23" s="31"/>
      <c r="Y23" s="31"/>
      <c r="Z23" s="31"/>
      <c r="AA23" s="4"/>
    </row>
    <row r="24" spans="1:27" s="1" customFormat="1" x14ac:dyDescent="0.4">
      <c r="A24" s="12"/>
      <c r="B24" s="12"/>
      <c r="C24" s="12"/>
      <c r="D24" s="12"/>
      <c r="E24" s="12"/>
      <c r="F24" s="12"/>
      <c r="G24" s="12"/>
      <c r="H24" s="12"/>
      <c r="I24" s="12"/>
      <c r="J24" s="12"/>
      <c r="K24" s="12"/>
      <c r="L24" s="19"/>
      <c r="M24" s="31"/>
      <c r="N24" s="196">
        <v>45078</v>
      </c>
      <c r="O24" s="197">
        <v>9.5010171114035431E-3</v>
      </c>
      <c r="P24" s="194">
        <f t="shared" si="0"/>
        <v>1.0095010171114036</v>
      </c>
      <c r="Q24" s="194">
        <f t="shared" si="1"/>
        <v>1.0261013403390986</v>
      </c>
      <c r="R24" s="194">
        <f>MAX($Q$21:Q24)</f>
        <v>1.0261013403390986</v>
      </c>
      <c r="S24" s="194">
        <f t="shared" si="2"/>
        <v>0</v>
      </c>
      <c r="T24" s="18"/>
      <c r="U24" s="43"/>
      <c r="V24" s="191" t="s">
        <v>535</v>
      </c>
      <c r="W24" s="261">
        <f>MIN(S20:S500)</f>
        <v>-9.9704142135836782E-2</v>
      </c>
      <c r="X24" s="31"/>
      <c r="Y24" s="31"/>
      <c r="Z24" s="31"/>
      <c r="AA24" s="4"/>
    </row>
    <row r="25" spans="1:27" s="1" customFormat="1" x14ac:dyDescent="0.4">
      <c r="A25" s="12"/>
      <c r="B25" s="12"/>
      <c r="C25" s="369" t="s">
        <v>25</v>
      </c>
      <c r="D25" s="370"/>
      <c r="E25" s="12"/>
      <c r="F25" s="12"/>
      <c r="G25" s="12"/>
      <c r="H25" s="12"/>
      <c r="I25" s="12"/>
      <c r="J25" s="12"/>
      <c r="K25" s="12"/>
      <c r="L25" s="19"/>
      <c r="M25" s="31"/>
      <c r="N25" s="196">
        <v>45079</v>
      </c>
      <c r="O25" s="197">
        <v>1.4461144564032108E-2</v>
      </c>
      <c r="P25" s="194">
        <f t="shared" si="0"/>
        <v>1.0144611445640321</v>
      </c>
      <c r="Q25" s="194">
        <f t="shared" si="1"/>
        <v>1.0409399401590895</v>
      </c>
      <c r="R25" s="194">
        <f>MAX($Q$21:Q25)</f>
        <v>1.0409399401590895</v>
      </c>
      <c r="S25" s="194">
        <f t="shared" si="2"/>
        <v>0</v>
      </c>
      <c r="T25" s="18"/>
      <c r="U25" s="43"/>
      <c r="V25" s="31"/>
      <c r="W25" s="31"/>
      <c r="X25" s="31"/>
      <c r="Y25" s="31"/>
      <c r="Z25" s="31"/>
      <c r="AA25" s="4"/>
    </row>
    <row r="26" spans="1:27" s="1" customFormat="1" x14ac:dyDescent="0.4">
      <c r="A26" s="12"/>
      <c r="B26" s="12"/>
      <c r="C26" s="404" t="str">
        <f>_xll.BQL(MaxDrawdown_Ticker,C21)</f>
        <v>#N/A Requesting Data...</v>
      </c>
      <c r="D26" s="404"/>
      <c r="E26" s="12"/>
      <c r="F26" s="12"/>
      <c r="G26" s="12"/>
      <c r="H26" s="12"/>
      <c r="I26" s="12"/>
      <c r="J26" s="12"/>
      <c r="K26" s="12"/>
      <c r="L26" s="19"/>
      <c r="M26" s="31"/>
      <c r="N26" s="196">
        <v>45082</v>
      </c>
      <c r="O26" s="197">
        <v>-1.9162460272948054E-3</v>
      </c>
      <c r="P26" s="194">
        <f t="shared" si="0"/>
        <v>0.99808375397270521</v>
      </c>
      <c r="Q26" s="194">
        <f t="shared" si="1"/>
        <v>1.0389452431341073</v>
      </c>
      <c r="R26" s="194">
        <f>MAX($Q$21:Q26)</f>
        <v>1.0409399401590895</v>
      </c>
      <c r="S26" s="194">
        <f t="shared" si="2"/>
        <v>-1.9162460272946769E-3</v>
      </c>
      <c r="T26" s="18"/>
      <c r="U26" s="43"/>
      <c r="V26" s="31"/>
      <c r="W26" s="31"/>
      <c r="X26" s="31"/>
      <c r="Y26" s="31"/>
      <c r="Z26" s="31"/>
      <c r="AA26" s="4"/>
    </row>
    <row r="27" spans="1:27" s="1" customFormat="1" ht="15" customHeight="1" x14ac:dyDescent="0.4">
      <c r="A27" s="12"/>
      <c r="B27" s="12"/>
      <c r="C27" s="12"/>
      <c r="D27" s="12"/>
      <c r="E27" s="12"/>
      <c r="F27" s="12"/>
      <c r="G27" s="12"/>
      <c r="H27" s="12"/>
      <c r="I27" s="12"/>
      <c r="J27" s="12"/>
      <c r="K27" s="12"/>
      <c r="L27" s="19"/>
      <c r="M27" s="31"/>
      <c r="N27" s="196">
        <v>45083</v>
      </c>
      <c r="O27" s="197">
        <v>2.1774760009364317E-3</v>
      </c>
      <c r="P27" s="194">
        <f t="shared" si="0"/>
        <v>1.0021774760009365</v>
      </c>
      <c r="Q27" s="194">
        <f t="shared" si="1"/>
        <v>1.0412075214673191</v>
      </c>
      <c r="R27" s="194">
        <f>MAX($Q$21:Q27)</f>
        <v>1.0412075214673191</v>
      </c>
      <c r="S27" s="194">
        <f t="shared" si="2"/>
        <v>0</v>
      </c>
      <c r="T27" s="18"/>
      <c r="U27" s="43"/>
      <c r="V27" s="31"/>
      <c r="W27" s="31"/>
      <c r="X27" s="31"/>
      <c r="Y27" s="31"/>
      <c r="Z27" s="31"/>
      <c r="AA27" s="4"/>
    </row>
    <row r="28" spans="1:27" s="1" customFormat="1" x14ac:dyDescent="0.4">
      <c r="A28" s="12"/>
      <c r="B28" s="12"/>
      <c r="C28" s="42"/>
      <c r="D28" s="12"/>
      <c r="E28" s="42"/>
      <c r="F28" s="12"/>
      <c r="G28" s="12"/>
      <c r="H28" s="12"/>
      <c r="I28" s="12"/>
      <c r="J28" s="12"/>
      <c r="K28" s="12"/>
      <c r="L28" s="19"/>
      <c r="M28" s="31"/>
      <c r="N28" s="196">
        <v>45084</v>
      </c>
      <c r="O28" s="197">
        <v>-3.4577015629744679E-3</v>
      </c>
      <c r="P28" s="194">
        <f t="shared" si="0"/>
        <v>0.99654229843702558</v>
      </c>
      <c r="Q28" s="194">
        <f t="shared" si="1"/>
        <v>1.0376073365929608</v>
      </c>
      <c r="R28" s="194">
        <f>MAX($Q$21:Q28)</f>
        <v>1.0412075214673191</v>
      </c>
      <c r="S28" s="194">
        <f t="shared" si="2"/>
        <v>-3.4577015629744245E-3</v>
      </c>
      <c r="T28" s="18"/>
      <c r="U28" s="43"/>
      <c r="AA28" s="4"/>
    </row>
    <row r="29" spans="1:27" s="1" customFormat="1" x14ac:dyDescent="0.4">
      <c r="A29" s="12"/>
      <c r="B29" s="12"/>
      <c r="C29" s="42"/>
      <c r="D29" s="12"/>
      <c r="E29" s="42"/>
      <c r="F29" s="12"/>
      <c r="G29" s="12"/>
      <c r="H29" s="12"/>
      <c r="I29" s="12"/>
      <c r="J29" s="12"/>
      <c r="K29" s="12"/>
      <c r="L29" s="19"/>
      <c r="M29" s="31"/>
      <c r="N29" s="196">
        <v>45085</v>
      </c>
      <c r="O29" s="197">
        <v>6.0485288946195851E-3</v>
      </c>
      <c r="P29" s="194">
        <f t="shared" si="0"/>
        <v>1.0060485288946195</v>
      </c>
      <c r="Q29" s="194">
        <f t="shared" si="1"/>
        <v>1.0438833345496126</v>
      </c>
      <c r="R29" s="194">
        <f>MAX($Q$21:Q29)</f>
        <v>1.0438833345496126</v>
      </c>
      <c r="S29" s="194">
        <f t="shared" si="2"/>
        <v>0</v>
      </c>
      <c r="T29" s="18"/>
      <c r="U29" s="43"/>
      <c r="AA29" s="4"/>
    </row>
    <row r="30" spans="1:27" s="1" customFormat="1" ht="18" thickBot="1" x14ac:dyDescent="0.45">
      <c r="A30" s="12"/>
      <c r="B30" s="12"/>
      <c r="C30" s="42"/>
      <c r="D30" s="12"/>
      <c r="E30" s="42"/>
      <c r="F30" s="12"/>
      <c r="G30" s="12"/>
      <c r="H30" s="12"/>
      <c r="I30" s="12"/>
      <c r="J30" s="12"/>
      <c r="K30" s="12"/>
      <c r="L30" s="19"/>
      <c r="M30" s="31"/>
      <c r="N30" s="196">
        <v>45086</v>
      </c>
      <c r="O30" s="197">
        <v>1.7943280590962689E-3</v>
      </c>
      <c r="P30" s="194">
        <f t="shared" si="0"/>
        <v>1.0017943280590962</v>
      </c>
      <c r="Q30" s="194">
        <f t="shared" si="1"/>
        <v>1.0457564037072178</v>
      </c>
      <c r="R30" s="194">
        <f>MAX($Q$21:Q30)</f>
        <v>1.0457564037072178</v>
      </c>
      <c r="S30" s="194">
        <f t="shared" si="2"/>
        <v>0</v>
      </c>
      <c r="T30" s="18"/>
      <c r="U30" s="47"/>
      <c r="V30" s="48"/>
      <c r="W30" s="34"/>
      <c r="X30" s="34"/>
      <c r="Y30" s="34"/>
      <c r="Z30" s="34"/>
      <c r="AA30" s="5"/>
    </row>
    <row r="31" spans="1:27" s="1" customFormat="1" x14ac:dyDescent="0.4">
      <c r="A31" s="12"/>
      <c r="B31" s="12"/>
      <c r="C31" s="42"/>
      <c r="D31" s="12"/>
      <c r="E31" s="42"/>
      <c r="F31" s="12"/>
      <c r="G31" s="12"/>
      <c r="H31" s="12"/>
      <c r="I31" s="12"/>
      <c r="J31" s="12"/>
      <c r="K31" s="12"/>
      <c r="L31" s="19"/>
      <c r="M31" s="31"/>
      <c r="N31" s="196">
        <v>45089</v>
      </c>
      <c r="O31" s="197">
        <v>9.0718771807397867E-3</v>
      </c>
      <c r="P31" s="194">
        <f t="shared" si="0"/>
        <v>1.0090718771807399</v>
      </c>
      <c r="Q31" s="194">
        <f t="shared" si="1"/>
        <v>1.055243377362622</v>
      </c>
      <c r="R31" s="194">
        <f>MAX($Q$21:Q31)</f>
        <v>1.055243377362622</v>
      </c>
      <c r="S31" s="194">
        <f t="shared" si="2"/>
        <v>0</v>
      </c>
      <c r="T31" s="22"/>
      <c r="V31" s="42"/>
    </row>
    <row r="32" spans="1:27" s="1" customFormat="1" x14ac:dyDescent="0.4">
      <c r="A32" s="12"/>
      <c r="B32" s="12"/>
      <c r="C32" s="42"/>
      <c r="D32" s="12"/>
      <c r="E32" s="42"/>
      <c r="F32" s="12"/>
      <c r="G32" s="12"/>
      <c r="H32" s="12"/>
      <c r="I32" s="12"/>
      <c r="J32" s="12"/>
      <c r="K32" s="12"/>
      <c r="L32" s="19"/>
      <c r="M32" s="31"/>
      <c r="N32" s="196">
        <v>45090</v>
      </c>
      <c r="O32" s="197">
        <v>6.5928999538958357E-3</v>
      </c>
      <c r="P32" s="194">
        <f t="shared" si="0"/>
        <v>1.0065928999538958</v>
      </c>
      <c r="Q32" s="194">
        <f t="shared" si="1"/>
        <v>1.0622004913765848</v>
      </c>
      <c r="R32" s="194">
        <f>MAX($Q$21:Q32)</f>
        <v>1.0622004913765848</v>
      </c>
      <c r="S32" s="194">
        <f t="shared" si="2"/>
        <v>0</v>
      </c>
      <c r="T32" s="22"/>
      <c r="U32" s="12"/>
      <c r="V32" s="42"/>
    </row>
    <row r="33" spans="1:22" s="1" customFormat="1" x14ac:dyDescent="0.4">
      <c r="A33" s="12"/>
      <c r="B33" s="12"/>
      <c r="C33" s="42"/>
      <c r="D33" s="12"/>
      <c r="E33" s="42"/>
      <c r="F33" s="12"/>
      <c r="G33" s="12"/>
      <c r="H33" s="12"/>
      <c r="I33" s="12"/>
      <c r="J33" s="12"/>
      <c r="K33" s="12"/>
      <c r="L33" s="19"/>
      <c r="M33" s="31"/>
      <c r="N33" s="196">
        <v>45091</v>
      </c>
      <c r="O33" s="197">
        <v>1.1908578756927169E-3</v>
      </c>
      <c r="P33" s="194">
        <f t="shared" si="0"/>
        <v>1.0011908578756927</v>
      </c>
      <c r="Q33" s="194">
        <f t="shared" si="1"/>
        <v>1.0634654211973054</v>
      </c>
      <c r="R33" s="194">
        <f>MAX($Q$21:Q33)</f>
        <v>1.0634654211973054</v>
      </c>
      <c r="S33" s="194">
        <f t="shared" si="2"/>
        <v>0</v>
      </c>
      <c r="T33" s="22"/>
      <c r="U33" s="12"/>
      <c r="V33" s="42"/>
    </row>
    <row r="34" spans="1:22" s="1" customFormat="1" x14ac:dyDescent="0.4">
      <c r="A34" s="12"/>
      <c r="B34" s="12"/>
      <c r="C34" s="42"/>
      <c r="D34" s="12"/>
      <c r="E34" s="42"/>
      <c r="F34" s="12"/>
      <c r="G34" s="12"/>
      <c r="H34" s="12"/>
      <c r="I34" s="12"/>
      <c r="J34" s="12"/>
      <c r="K34" s="12"/>
      <c r="L34" s="19"/>
      <c r="M34" s="31"/>
      <c r="N34" s="196">
        <v>45092</v>
      </c>
      <c r="O34" s="197">
        <v>1.2397639416258786E-2</v>
      </c>
      <c r="P34" s="194">
        <f t="shared" si="0"/>
        <v>1.0123976394162588</v>
      </c>
      <c r="Q34" s="194">
        <f t="shared" si="1"/>
        <v>1.0766498820209693</v>
      </c>
      <c r="R34" s="194">
        <f>MAX($Q$21:Q34)</f>
        <v>1.0766498820209693</v>
      </c>
      <c r="S34" s="194">
        <f t="shared" si="2"/>
        <v>0</v>
      </c>
      <c r="T34" s="22"/>
      <c r="U34" s="12"/>
      <c r="V34" s="42"/>
    </row>
    <row r="35" spans="1:22" s="1" customFormat="1" x14ac:dyDescent="0.4">
      <c r="A35" s="12"/>
      <c r="B35" s="12"/>
      <c r="C35" s="42"/>
      <c r="D35" s="12"/>
      <c r="E35" s="42"/>
      <c r="F35" s="12"/>
      <c r="G35" s="12"/>
      <c r="H35" s="12"/>
      <c r="I35" s="12"/>
      <c r="J35" s="12"/>
      <c r="K35" s="12"/>
      <c r="L35" s="19"/>
      <c r="M35" s="31"/>
      <c r="N35" s="196">
        <v>45093</v>
      </c>
      <c r="O35" s="197">
        <v>-3.3927541798464225E-3</v>
      </c>
      <c r="P35" s="194">
        <f t="shared" si="0"/>
        <v>0.99660724582015359</v>
      </c>
      <c r="Q35" s="194">
        <f t="shared" si="1"/>
        <v>1.0729970736335115</v>
      </c>
      <c r="R35" s="194">
        <f>MAX($Q$21:Q35)</f>
        <v>1.0766498820209693</v>
      </c>
      <c r="S35" s="194">
        <f t="shared" si="2"/>
        <v>-3.3927541798464134E-3</v>
      </c>
      <c r="T35" s="22"/>
      <c r="U35" s="12"/>
      <c r="V35" s="42"/>
    </row>
    <row r="36" spans="1:22" s="1" customFormat="1" ht="15" customHeight="1" x14ac:dyDescent="0.4">
      <c r="A36" s="12"/>
      <c r="B36" s="12"/>
      <c r="C36" s="42"/>
      <c r="D36" s="12"/>
      <c r="E36" s="42"/>
      <c r="F36" s="12"/>
      <c r="G36" s="12"/>
      <c r="H36" s="12"/>
      <c r="I36" s="12"/>
      <c r="J36" s="12"/>
      <c r="K36" s="12"/>
      <c r="L36" s="19"/>
      <c r="M36" s="31"/>
      <c r="N36" s="196">
        <v>45097</v>
      </c>
      <c r="O36" s="197">
        <v>-5.188185500386671E-3</v>
      </c>
      <c r="P36" s="194">
        <f t="shared" si="0"/>
        <v>0.99481181449961331</v>
      </c>
      <c r="Q36" s="194">
        <f t="shared" si="1"/>
        <v>1.0674301657741287</v>
      </c>
      <c r="R36" s="194">
        <f>MAX($Q$21:Q36)</f>
        <v>1.0766498820209693</v>
      </c>
      <c r="S36" s="194">
        <f t="shared" si="2"/>
        <v>-8.5633374421909547E-3</v>
      </c>
      <c r="T36" s="22"/>
      <c r="U36" s="12"/>
      <c r="V36" s="42"/>
    </row>
    <row r="37" spans="1:22" s="1" customFormat="1" x14ac:dyDescent="0.4">
      <c r="A37" s="12"/>
      <c r="B37" s="12"/>
      <c r="C37" s="42"/>
      <c r="D37" s="12"/>
      <c r="E37" s="42"/>
      <c r="F37" s="12"/>
      <c r="G37" s="12"/>
      <c r="H37" s="12"/>
      <c r="I37" s="12"/>
      <c r="J37" s="12"/>
      <c r="K37" s="12"/>
      <c r="L37" s="19"/>
      <c r="M37" s="31"/>
      <c r="N37" s="196">
        <v>45098</v>
      </c>
      <c r="O37" s="197">
        <v>-5.1237476554280631E-3</v>
      </c>
      <c r="P37" s="194">
        <f t="shared" si="0"/>
        <v>0.99487625234457189</v>
      </c>
      <c r="Q37" s="194">
        <f t="shared" si="1"/>
        <v>1.0619609229649103</v>
      </c>
      <c r="R37" s="194">
        <f>MAX($Q$21:Q37)</f>
        <v>1.0766498820209693</v>
      </c>
      <c r="S37" s="194">
        <f t="shared" si="2"/>
        <v>-1.3643208717476929E-2</v>
      </c>
      <c r="T37" s="22"/>
      <c r="U37" s="12"/>
      <c r="V37" s="42"/>
    </row>
    <row r="38" spans="1:22" s="1" customFormat="1" x14ac:dyDescent="0.4">
      <c r="A38" s="12"/>
      <c r="B38" s="12"/>
      <c r="C38" s="42"/>
      <c r="D38" s="12"/>
      <c r="E38" s="42"/>
      <c r="F38" s="12"/>
      <c r="G38" s="12"/>
      <c r="H38" s="12"/>
      <c r="I38" s="12"/>
      <c r="J38" s="12"/>
      <c r="K38" s="12"/>
      <c r="L38" s="19"/>
      <c r="M38" s="31"/>
      <c r="N38" s="196">
        <v>45099</v>
      </c>
      <c r="O38" s="197">
        <v>3.6096932910286935E-3</v>
      </c>
      <c r="P38" s="194">
        <f t="shared" si="0"/>
        <v>1.0036096932910288</v>
      </c>
      <c r="Q38" s="194">
        <f t="shared" si="1"/>
        <v>1.0657942761838715</v>
      </c>
      <c r="R38" s="194">
        <f>MAX($Q$21:Q38)</f>
        <v>1.0766498820209693</v>
      </c>
      <c r="S38" s="194">
        <f t="shared" si="2"/>
        <v>-1.0082763225423785E-2</v>
      </c>
      <c r="T38" s="22"/>
      <c r="U38" s="12"/>
      <c r="V38" s="42"/>
    </row>
    <row r="39" spans="1:22" s="1" customFormat="1" x14ac:dyDescent="0.4">
      <c r="A39" s="12"/>
      <c r="B39" s="12"/>
      <c r="C39" s="42"/>
      <c r="D39" s="12"/>
      <c r="E39" s="42"/>
      <c r="F39" s="12"/>
      <c r="G39" s="12"/>
      <c r="H39" s="12"/>
      <c r="I39" s="12"/>
      <c r="J39" s="12"/>
      <c r="K39" s="12"/>
      <c r="L39" s="19"/>
      <c r="M39" s="31"/>
      <c r="N39" s="196">
        <v>45100</v>
      </c>
      <c r="O39" s="197">
        <v>-7.5599642619872034E-3</v>
      </c>
      <c r="P39" s="194">
        <f t="shared" si="0"/>
        <v>0.99244003573801276</v>
      </c>
      <c r="Q39" s="194">
        <f t="shared" si="1"/>
        <v>1.0577369095452909</v>
      </c>
      <c r="R39" s="194">
        <f>MAX($Q$21:Q39)</f>
        <v>1.0766498820209693</v>
      </c>
      <c r="S39" s="194">
        <f t="shared" si="2"/>
        <v>-1.7566502157764674E-2</v>
      </c>
      <c r="T39" s="22"/>
      <c r="U39" s="12"/>
      <c r="V39" s="42"/>
    </row>
    <row r="40" spans="1:22" s="1" customFormat="1" x14ac:dyDescent="0.4">
      <c r="A40" s="12"/>
      <c r="B40" s="12"/>
      <c r="C40" s="42"/>
      <c r="D40" s="12"/>
      <c r="E40" s="42"/>
      <c r="F40" s="12"/>
      <c r="G40" s="12"/>
      <c r="H40" s="12"/>
      <c r="I40" s="12"/>
      <c r="J40" s="12"/>
      <c r="K40" s="12"/>
      <c r="L40" s="19"/>
      <c r="M40" s="31"/>
      <c r="N40" s="196">
        <v>45103</v>
      </c>
      <c r="O40" s="197">
        <v>-4.0857782599661979E-3</v>
      </c>
      <c r="P40" s="194">
        <f t="shared" si="0"/>
        <v>0.99591422174003386</v>
      </c>
      <c r="Q40" s="194">
        <f t="shared" si="1"/>
        <v>1.0534152310755069</v>
      </c>
      <c r="R40" s="194">
        <f>MAX($Q$21:Q40)</f>
        <v>1.0766498820209693</v>
      </c>
      <c r="S40" s="194">
        <f t="shared" si="2"/>
        <v>-2.1580507585110986E-2</v>
      </c>
      <c r="T40" s="22"/>
      <c r="U40" s="12"/>
      <c r="V40" s="42"/>
    </row>
    <row r="41" spans="1:22" s="1" customFormat="1" x14ac:dyDescent="0.4">
      <c r="A41" s="12"/>
      <c r="B41" s="12"/>
      <c r="C41" s="42"/>
      <c r="D41" s="12"/>
      <c r="E41" s="42"/>
      <c r="F41" s="12"/>
      <c r="G41" s="12"/>
      <c r="H41" s="12"/>
      <c r="I41" s="12"/>
      <c r="J41" s="12"/>
      <c r="K41" s="12"/>
      <c r="L41" s="19"/>
      <c r="M41" s="31"/>
      <c r="N41" s="196">
        <v>45104</v>
      </c>
      <c r="O41" s="197">
        <v>1.0963285740775017E-2</v>
      </c>
      <c r="P41" s="194">
        <f t="shared" si="0"/>
        <v>1.0109632857407751</v>
      </c>
      <c r="Q41" s="194">
        <f t="shared" si="1"/>
        <v>1.0649641232574723</v>
      </c>
      <c r="R41" s="194">
        <f>MAX($Q$21:Q41)</f>
        <v>1.0766498820209693</v>
      </c>
      <c r="S41" s="194">
        <f t="shared" si="2"/>
        <v>-1.0853815115422494E-2</v>
      </c>
      <c r="T41" s="22"/>
      <c r="U41" s="12"/>
      <c r="V41" s="42"/>
    </row>
    <row r="42" spans="1:22" s="1" customFormat="1" x14ac:dyDescent="0.4">
      <c r="A42" s="12"/>
      <c r="B42" s="12"/>
      <c r="C42" s="42"/>
      <c r="D42" s="12"/>
      <c r="E42" s="42"/>
      <c r="F42" s="12"/>
      <c r="G42" s="12"/>
      <c r="H42" s="12"/>
      <c r="I42" s="12"/>
      <c r="J42" s="12"/>
      <c r="K42" s="12"/>
      <c r="L42" s="19"/>
      <c r="M42" s="31"/>
      <c r="N42" s="196">
        <v>45105</v>
      </c>
      <c r="O42" s="197">
        <v>5.0439048994662902E-4</v>
      </c>
      <c r="P42" s="194">
        <f t="shared" si="0"/>
        <v>1.0005043904899467</v>
      </c>
      <c r="Q42" s="194">
        <f t="shared" si="1"/>
        <v>1.0655012810333777</v>
      </c>
      <c r="R42" s="194">
        <f>MAX($Q$21:Q42)</f>
        <v>1.0766498820209693</v>
      </c>
      <c r="S42" s="194">
        <f t="shared" si="2"/>
        <v>-1.0354899186599709E-2</v>
      </c>
      <c r="T42" s="22"/>
      <c r="U42" s="12"/>
      <c r="V42" s="42"/>
    </row>
    <row r="43" spans="1:22" s="1" customFormat="1" x14ac:dyDescent="0.4">
      <c r="A43" s="12"/>
      <c r="B43" s="12"/>
      <c r="C43" s="42"/>
      <c r="D43" s="12"/>
      <c r="E43" s="42"/>
      <c r="F43" s="12"/>
      <c r="G43" s="12"/>
      <c r="H43" s="12"/>
      <c r="I43" s="12"/>
      <c r="J43" s="12"/>
      <c r="K43" s="12"/>
      <c r="L43" s="19"/>
      <c r="M43" s="31"/>
      <c r="N43" s="196">
        <v>45106</v>
      </c>
      <c r="O43" s="197">
        <v>3.9414285386924555E-3</v>
      </c>
      <c r="P43" s="194">
        <f t="shared" si="0"/>
        <v>1.0039414285386925</v>
      </c>
      <c r="Q43" s="194">
        <f t="shared" si="1"/>
        <v>1.069700878190456</v>
      </c>
      <c r="R43" s="194">
        <f>MAX($Q$21:Q43)</f>
        <v>1.0766498820209693</v>
      </c>
      <c r="S43" s="194">
        <f t="shared" si="2"/>
        <v>-6.4542837430766609E-3</v>
      </c>
      <c r="T43" s="22"/>
      <c r="U43" s="12"/>
      <c r="V43" s="42"/>
    </row>
    <row r="44" spans="1:22" s="1" customFormat="1" x14ac:dyDescent="0.4">
      <c r="A44" s="12"/>
      <c r="B44" s="12"/>
      <c r="C44" s="42"/>
      <c r="D44" s="12"/>
      <c r="E44" s="42"/>
      <c r="F44" s="12"/>
      <c r="G44" s="12"/>
      <c r="H44" s="12"/>
      <c r="I44" s="12"/>
      <c r="J44" s="12"/>
      <c r="K44" s="12"/>
      <c r="L44" s="19"/>
      <c r="M44" s="31"/>
      <c r="N44" s="196">
        <v>45107</v>
      </c>
      <c r="O44" s="197">
        <v>1.1800689324598752E-2</v>
      </c>
      <c r="P44" s="194">
        <f t="shared" si="0"/>
        <v>1.0118006893245988</v>
      </c>
      <c r="Q44" s="194">
        <f t="shared" si="1"/>
        <v>1.082324085924232</v>
      </c>
      <c r="R44" s="194">
        <f>MAX($Q$21:Q44)</f>
        <v>1.082324085924232</v>
      </c>
      <c r="S44" s="194">
        <f t="shared" si="2"/>
        <v>0</v>
      </c>
      <c r="T44" s="22"/>
      <c r="U44" s="12"/>
      <c r="V44" s="42"/>
    </row>
    <row r="45" spans="1:22" s="1" customFormat="1" x14ac:dyDescent="0.4">
      <c r="A45" s="12"/>
      <c r="B45" s="12"/>
      <c r="C45" s="42"/>
      <c r="D45" s="12"/>
      <c r="E45" s="42"/>
      <c r="F45" s="12"/>
      <c r="G45" s="12"/>
      <c r="H45" s="12"/>
      <c r="I45" s="12"/>
      <c r="J45" s="12"/>
      <c r="K45" s="12"/>
      <c r="L45" s="19"/>
      <c r="M45" s="31"/>
      <c r="N45" s="196">
        <v>45110</v>
      </c>
      <c r="O45" s="197">
        <v>1.1505143475907462E-3</v>
      </c>
      <c r="P45" s="194">
        <f t="shared" si="0"/>
        <v>1.0011505143475907</v>
      </c>
      <c r="Q45" s="194">
        <f t="shared" si="1"/>
        <v>1.0835693153138308</v>
      </c>
      <c r="R45" s="194">
        <f>MAX($Q$21:Q45)</f>
        <v>1.0835693153138308</v>
      </c>
      <c r="S45" s="194">
        <f t="shared" si="2"/>
        <v>0</v>
      </c>
      <c r="T45" s="22"/>
      <c r="U45" s="12"/>
      <c r="V45" s="42"/>
    </row>
    <row r="46" spans="1:22" s="1" customFormat="1" x14ac:dyDescent="0.4">
      <c r="A46" s="12"/>
      <c r="B46" s="12"/>
      <c r="C46" s="42"/>
      <c r="D46" s="12"/>
      <c r="E46" s="42"/>
      <c r="F46" s="12"/>
      <c r="G46" s="12"/>
      <c r="H46" s="12"/>
      <c r="I46" s="12"/>
      <c r="J46" s="12"/>
      <c r="K46" s="12"/>
      <c r="L46" s="19"/>
      <c r="M46" s="31"/>
      <c r="N46" s="196">
        <v>45112</v>
      </c>
      <c r="O46" s="197">
        <v>-1.4871898871087832E-3</v>
      </c>
      <c r="P46" s="194">
        <f t="shared" si="0"/>
        <v>0.99851281011289117</v>
      </c>
      <c r="Q46" s="194">
        <f t="shared" si="1"/>
        <v>1.0819578419861147</v>
      </c>
      <c r="R46" s="194">
        <f>MAX($Q$21:Q46)</f>
        <v>1.0835693153138308</v>
      </c>
      <c r="S46" s="194">
        <f t="shared" si="2"/>
        <v>-1.4871898871088307E-3</v>
      </c>
      <c r="T46" s="22"/>
      <c r="U46" s="12"/>
      <c r="V46" s="42"/>
    </row>
    <row r="47" spans="1:22" s="1" customFormat="1" x14ac:dyDescent="0.4">
      <c r="A47" s="12"/>
      <c r="B47" s="12"/>
      <c r="C47" s="42"/>
      <c r="D47" s="12"/>
      <c r="E47" s="42"/>
      <c r="F47" s="12"/>
      <c r="G47" s="12"/>
      <c r="H47" s="12"/>
      <c r="I47" s="12"/>
      <c r="J47" s="12"/>
      <c r="K47" s="12"/>
      <c r="L47" s="19"/>
      <c r="M47" s="31"/>
      <c r="N47" s="196">
        <v>45113</v>
      </c>
      <c r="O47" s="197">
        <v>-7.830659174508578E-3</v>
      </c>
      <c r="P47" s="194">
        <f t="shared" si="0"/>
        <v>0.99216934082549146</v>
      </c>
      <c r="Q47" s="194">
        <f t="shared" si="1"/>
        <v>1.0734853988843347</v>
      </c>
      <c r="R47" s="194">
        <f>MAX($Q$21:Q47)</f>
        <v>1.0835693153138308</v>
      </c>
      <c r="S47" s="194">
        <f t="shared" si="2"/>
        <v>-9.3062033844836245E-3</v>
      </c>
      <c r="T47" s="22"/>
      <c r="U47" s="12"/>
      <c r="V47" s="42"/>
    </row>
    <row r="48" spans="1:22" s="1" customFormat="1" x14ac:dyDescent="0.4">
      <c r="A48" s="12"/>
      <c r="B48" s="12"/>
      <c r="C48" s="42"/>
      <c r="D48" s="12"/>
      <c r="E48" s="42"/>
      <c r="F48" s="12"/>
      <c r="G48" s="12"/>
      <c r="H48" s="12"/>
      <c r="I48" s="12"/>
      <c r="J48" s="12"/>
      <c r="K48" s="12"/>
      <c r="L48" s="19"/>
      <c r="M48" s="31"/>
      <c r="N48" s="196">
        <v>45114</v>
      </c>
      <c r="O48" s="197">
        <v>-2.5246781603966845E-3</v>
      </c>
      <c r="P48" s="194">
        <f t="shared" si="0"/>
        <v>0.9974753218396033</v>
      </c>
      <c r="Q48" s="194">
        <f t="shared" si="1"/>
        <v>1.0707751937422667</v>
      </c>
      <c r="R48" s="194">
        <f>MAX($Q$21:Q48)</f>
        <v>1.0835693153138308</v>
      </c>
      <c r="S48" s="194">
        <f t="shared" si="2"/>
        <v>-1.1807386376439188E-2</v>
      </c>
      <c r="T48" s="22"/>
      <c r="U48" s="12"/>
      <c r="V48" s="42"/>
    </row>
    <row r="49" spans="1:22" s="1" customFormat="1" x14ac:dyDescent="0.4">
      <c r="A49" s="12"/>
      <c r="B49" s="12"/>
      <c r="C49" s="42"/>
      <c r="D49" s="12"/>
      <c r="E49" s="42"/>
      <c r="F49" s="12"/>
      <c r="G49" s="12"/>
      <c r="H49" s="12"/>
      <c r="I49" s="12"/>
      <c r="J49" s="12"/>
      <c r="K49" s="12"/>
      <c r="L49" s="19"/>
      <c r="M49" s="31"/>
      <c r="N49" s="196">
        <v>45117</v>
      </c>
      <c r="O49" s="197">
        <v>2.5310682932390984E-3</v>
      </c>
      <c r="P49" s="194">
        <f t="shared" si="0"/>
        <v>1.0025310682932391</v>
      </c>
      <c r="Q49" s="194">
        <f t="shared" si="1"/>
        <v>1.0734853988843347</v>
      </c>
      <c r="R49" s="194">
        <f>MAX($Q$21:Q49)</f>
        <v>1.0835693153138308</v>
      </c>
      <c r="S49" s="194">
        <f t="shared" si="2"/>
        <v>-9.3062033844836245E-3</v>
      </c>
      <c r="T49" s="22"/>
      <c r="U49" s="12"/>
      <c r="V49" s="42"/>
    </row>
    <row r="50" spans="1:22" s="1" customFormat="1" x14ac:dyDescent="0.4">
      <c r="A50" s="12"/>
      <c r="B50" s="12"/>
      <c r="C50" s="42"/>
      <c r="D50" s="12"/>
      <c r="E50" s="42"/>
      <c r="F50" s="12"/>
      <c r="G50" s="12"/>
      <c r="H50" s="12"/>
      <c r="I50" s="12"/>
      <c r="J50" s="12"/>
      <c r="K50" s="12"/>
      <c r="L50" s="19"/>
      <c r="M50" s="31"/>
      <c r="N50" s="196">
        <v>45118</v>
      </c>
      <c r="O50" s="197">
        <v>6.3685575217212525E-3</v>
      </c>
      <c r="P50" s="194">
        <f t="shared" si="0"/>
        <v>1.0063685575217212</v>
      </c>
      <c r="Q50" s="194">
        <f t="shared" si="1"/>
        <v>1.0803219523958574</v>
      </c>
      <c r="R50" s="194">
        <f>MAX($Q$21:Q50)</f>
        <v>1.0835693153138308</v>
      </c>
      <c r="S50" s="194">
        <f t="shared" si="2"/>
        <v>-2.9969129543253592E-3</v>
      </c>
      <c r="T50" s="22"/>
      <c r="U50" s="12"/>
      <c r="V50" s="42"/>
    </row>
    <row r="51" spans="1:22" s="1" customFormat="1" x14ac:dyDescent="0.4">
      <c r="A51" s="12"/>
      <c r="B51" s="12"/>
      <c r="C51" s="42"/>
      <c r="D51" s="12"/>
      <c r="E51" s="42"/>
      <c r="F51" s="12"/>
      <c r="G51" s="12"/>
      <c r="H51" s="12"/>
      <c r="I51" s="12"/>
      <c r="J51" s="12"/>
      <c r="K51" s="12"/>
      <c r="L51" s="19"/>
      <c r="M51" s="31"/>
      <c r="N51" s="196">
        <v>45119</v>
      </c>
      <c r="O51" s="197">
        <v>8.0459250553722318E-3</v>
      </c>
      <c r="P51" s="194">
        <f t="shared" si="0"/>
        <v>1.0080459250553722</v>
      </c>
      <c r="Q51" s="194">
        <f t="shared" si="1"/>
        <v>1.0890141418605077</v>
      </c>
      <c r="R51" s="194">
        <f>MAX($Q$21:Q51)</f>
        <v>1.0890141418605077</v>
      </c>
      <c r="S51" s="194">
        <f t="shared" si="2"/>
        <v>0</v>
      </c>
      <c r="T51" s="22"/>
      <c r="U51" s="12"/>
      <c r="V51" s="42"/>
    </row>
    <row r="52" spans="1:22" s="1" customFormat="1" x14ac:dyDescent="0.4">
      <c r="A52" s="12"/>
      <c r="B52" s="12"/>
      <c r="C52" s="42"/>
      <c r="D52" s="12"/>
      <c r="E52" s="42"/>
      <c r="F52" s="12"/>
      <c r="G52" s="12"/>
      <c r="H52" s="12"/>
      <c r="I52" s="12"/>
      <c r="J52" s="12"/>
      <c r="K52" s="12"/>
      <c r="L52" s="19"/>
      <c r="M52" s="31"/>
      <c r="N52" s="196">
        <v>45120</v>
      </c>
      <c r="O52" s="197">
        <v>7.9368638177660794E-3</v>
      </c>
      <c r="P52" s="194">
        <f t="shared" si="0"/>
        <v>1.0079368638177661</v>
      </c>
      <c r="Q52" s="194">
        <f t="shared" si="1"/>
        <v>1.097657498800076</v>
      </c>
      <c r="R52" s="194">
        <f>MAX($Q$21:Q52)</f>
        <v>1.097657498800076</v>
      </c>
      <c r="S52" s="194">
        <f t="shared" si="2"/>
        <v>0</v>
      </c>
      <c r="T52" s="22"/>
      <c r="U52" s="12"/>
      <c r="V52" s="42"/>
    </row>
    <row r="53" spans="1:22" s="1" customFormat="1" x14ac:dyDescent="0.4">
      <c r="A53" s="12"/>
      <c r="B53" s="12"/>
      <c r="C53" s="42"/>
      <c r="D53" s="12"/>
      <c r="E53" s="42"/>
      <c r="F53" s="12"/>
      <c r="G53" s="12"/>
      <c r="H53" s="12"/>
      <c r="I53" s="12"/>
      <c r="J53" s="12"/>
      <c r="K53" s="12"/>
      <c r="L53" s="19"/>
      <c r="M53" s="31"/>
      <c r="N53" s="196">
        <v>45121</v>
      </c>
      <c r="O53" s="197">
        <v>-6.2283121274132685E-4</v>
      </c>
      <c r="P53" s="194">
        <f t="shared" si="0"/>
        <v>0.99937716878725869</v>
      </c>
      <c r="Q53" s="194">
        <f t="shared" si="1"/>
        <v>1.0969738434489238</v>
      </c>
      <c r="R53" s="194">
        <f>MAX($Q$21:Q53)</f>
        <v>1.097657498800076</v>
      </c>
      <c r="S53" s="194">
        <f t="shared" si="2"/>
        <v>-6.2283121274131492E-4</v>
      </c>
      <c r="T53" s="22"/>
      <c r="U53" s="12"/>
      <c r="V53" s="42"/>
    </row>
    <row r="54" spans="1:22" s="1" customFormat="1" x14ac:dyDescent="0.4">
      <c r="A54" s="12"/>
      <c r="B54" s="12"/>
      <c r="C54" s="42"/>
      <c r="D54" s="12"/>
      <c r="E54" s="42"/>
      <c r="F54" s="12"/>
      <c r="G54" s="12"/>
      <c r="H54" s="12"/>
      <c r="I54" s="12"/>
      <c r="J54" s="12"/>
      <c r="K54" s="12"/>
      <c r="L54" s="19"/>
      <c r="M54" s="31"/>
      <c r="N54" s="196">
        <v>45124</v>
      </c>
      <c r="O54" s="197">
        <v>3.4722222222221093E-3</v>
      </c>
      <c r="P54" s="194">
        <f t="shared" si="0"/>
        <v>1.0034722222222221</v>
      </c>
      <c r="Q54" s="194">
        <f t="shared" si="1"/>
        <v>1.1007827804053436</v>
      </c>
      <c r="R54" s="194">
        <f>MAX($Q$21:Q54)</f>
        <v>1.1007827804053436</v>
      </c>
      <c r="S54" s="194">
        <f t="shared" si="2"/>
        <v>0</v>
      </c>
      <c r="T54" s="22"/>
      <c r="U54" s="12"/>
      <c r="V54" s="42"/>
    </row>
    <row r="55" spans="1:22" s="1" customFormat="1" x14ac:dyDescent="0.4">
      <c r="A55" s="12"/>
      <c r="B55" s="12"/>
      <c r="C55" s="42"/>
      <c r="D55" s="12"/>
      <c r="E55" s="42"/>
      <c r="F55" s="12"/>
      <c r="G55" s="12"/>
      <c r="H55" s="12"/>
      <c r="I55" s="12"/>
      <c r="J55" s="12"/>
      <c r="K55" s="12"/>
      <c r="L55" s="19"/>
      <c r="M55" s="31"/>
      <c r="N55" s="196">
        <v>45125</v>
      </c>
      <c r="O55" s="197">
        <v>7.4305740395706841E-3</v>
      </c>
      <c r="P55" s="194">
        <f t="shared" si="0"/>
        <v>1.0074305740395706</v>
      </c>
      <c r="Q55" s="194">
        <f t="shared" si="1"/>
        <v>1.1089622283566298</v>
      </c>
      <c r="R55" s="194">
        <f>MAX($Q$21:Q55)</f>
        <v>1.1089622283566298</v>
      </c>
      <c r="S55" s="194">
        <f t="shared" si="2"/>
        <v>0</v>
      </c>
      <c r="T55" s="22"/>
      <c r="U55" s="12"/>
      <c r="V55" s="42"/>
    </row>
    <row r="56" spans="1:22" s="1" customFormat="1" x14ac:dyDescent="0.4">
      <c r="A56" s="12"/>
      <c r="B56" s="12"/>
      <c r="C56" s="42"/>
      <c r="D56" s="12"/>
      <c r="E56" s="42"/>
      <c r="F56" s="12"/>
      <c r="G56" s="12"/>
      <c r="H56" s="12"/>
      <c r="I56" s="12"/>
      <c r="J56" s="12"/>
      <c r="K56" s="12"/>
      <c r="L56" s="19"/>
      <c r="M56" s="31"/>
      <c r="N56" s="196">
        <v>45126</v>
      </c>
      <c r="O56" s="197">
        <v>2.2237389638697048E-3</v>
      </c>
      <c r="P56" s="194">
        <f t="shared" si="0"/>
        <v>1.0022237389638697</v>
      </c>
      <c r="Q56" s="194">
        <f t="shared" si="1"/>
        <v>1.1114282708732863</v>
      </c>
      <c r="R56" s="194">
        <f>MAX($Q$21:Q56)</f>
        <v>1.1114282708732863</v>
      </c>
      <c r="S56" s="194">
        <f t="shared" si="2"/>
        <v>0</v>
      </c>
      <c r="T56" s="22"/>
      <c r="U56" s="12"/>
      <c r="V56" s="42"/>
    </row>
    <row r="57" spans="1:22" s="1" customFormat="1" x14ac:dyDescent="0.4">
      <c r="A57" s="12"/>
      <c r="B57" s="12"/>
      <c r="C57" s="42"/>
      <c r="D57" s="12"/>
      <c r="E57" s="42"/>
      <c r="F57" s="12"/>
      <c r="G57" s="12"/>
      <c r="H57" s="12"/>
      <c r="I57" s="12"/>
      <c r="J57" s="12"/>
      <c r="K57" s="12"/>
      <c r="L57" s="19"/>
      <c r="M57" s="31"/>
      <c r="N57" s="196">
        <v>45127</v>
      </c>
      <c r="O57" s="197">
        <v>-6.6344463971880208E-3</v>
      </c>
      <c r="P57" s="194">
        <f t="shared" si="0"/>
        <v>0.99336555360281198</v>
      </c>
      <c r="Q57" s="194">
        <f t="shared" si="1"/>
        <v>1.1040545595858582</v>
      </c>
      <c r="R57" s="194">
        <f>MAX($Q$21:Q57)</f>
        <v>1.1114282708732863</v>
      </c>
      <c r="S57" s="194">
        <f t="shared" si="2"/>
        <v>-6.6344463971880208E-3</v>
      </c>
      <c r="T57" s="22"/>
      <c r="U57" s="12"/>
      <c r="V57" s="42"/>
    </row>
    <row r="58" spans="1:22" s="1" customFormat="1" x14ac:dyDescent="0.4">
      <c r="A58" s="12"/>
      <c r="B58" s="12"/>
      <c r="C58" s="42"/>
      <c r="D58" s="12"/>
      <c r="E58" s="42"/>
      <c r="F58" s="12"/>
      <c r="G58" s="12"/>
      <c r="H58" s="12"/>
      <c r="I58" s="12"/>
      <c r="J58" s="12"/>
      <c r="K58" s="12"/>
      <c r="L58" s="19"/>
      <c r="M58" s="31"/>
      <c r="N58" s="196">
        <v>45128</v>
      </c>
      <c r="O58" s="197">
        <v>0</v>
      </c>
      <c r="P58" s="194">
        <f t="shared" si="0"/>
        <v>1</v>
      </c>
      <c r="Q58" s="194">
        <f t="shared" si="1"/>
        <v>1.1040545595858582</v>
      </c>
      <c r="R58" s="194">
        <f>MAX($Q$21:Q58)</f>
        <v>1.1114282708732863</v>
      </c>
      <c r="S58" s="194">
        <f t="shared" si="2"/>
        <v>-6.6344463971880208E-3</v>
      </c>
      <c r="T58" s="22"/>
      <c r="U58" s="12"/>
      <c r="V58" s="42"/>
    </row>
    <row r="59" spans="1:22" s="1" customFormat="1" x14ac:dyDescent="0.4">
      <c r="A59" s="12"/>
      <c r="B59" s="12"/>
      <c r="C59" s="42"/>
      <c r="D59" s="12"/>
      <c r="E59" s="42"/>
      <c r="F59" s="12"/>
      <c r="G59" s="12"/>
      <c r="H59" s="12"/>
      <c r="I59" s="12"/>
      <c r="J59" s="12"/>
      <c r="K59" s="12"/>
      <c r="L59" s="19"/>
      <c r="M59" s="31"/>
      <c r="N59" s="196">
        <v>45131</v>
      </c>
      <c r="O59" s="197">
        <v>4.4672475562829387E-3</v>
      </c>
      <c r="P59" s="194">
        <f t="shared" si="0"/>
        <v>1.004467247556283</v>
      </c>
      <c r="Q59" s="194">
        <f t="shared" si="1"/>
        <v>1.1089866446191712</v>
      </c>
      <c r="R59" s="194">
        <f>MAX($Q$21:Q59)</f>
        <v>1.1114282708732863</v>
      </c>
      <c r="S59" s="194">
        <f t="shared" si="2"/>
        <v>-2.1968365553601821E-3</v>
      </c>
      <c r="T59" s="22"/>
      <c r="U59" s="12"/>
      <c r="V59" s="42"/>
    </row>
    <row r="60" spans="1:22" s="1" customFormat="1" x14ac:dyDescent="0.4">
      <c r="A60" s="12"/>
      <c r="B60" s="12"/>
      <c r="C60" s="42"/>
      <c r="D60" s="12"/>
      <c r="E60" s="42"/>
      <c r="F60" s="12"/>
      <c r="G60" s="12"/>
      <c r="H60" s="12"/>
      <c r="I60" s="12"/>
      <c r="J60" s="12"/>
      <c r="K60" s="12"/>
      <c r="L60" s="19"/>
      <c r="M60" s="31"/>
      <c r="N60" s="196">
        <v>45132</v>
      </c>
      <c r="O60" s="197">
        <v>2.7300748568911486E-3</v>
      </c>
      <c r="P60" s="194">
        <f t="shared" si="0"/>
        <v>1.0027300748568913</v>
      </c>
      <c r="Q60" s="194">
        <f t="shared" si="1"/>
        <v>1.1120142611742743</v>
      </c>
      <c r="R60" s="194">
        <f>MAX($Q$21:Q60)</f>
        <v>1.1120142611742743</v>
      </c>
      <c r="S60" s="194">
        <f t="shared" si="2"/>
        <v>0</v>
      </c>
      <c r="T60" s="22"/>
      <c r="U60" s="12"/>
      <c r="V60" s="42"/>
    </row>
    <row r="61" spans="1:22" s="1" customFormat="1" x14ac:dyDescent="0.4">
      <c r="A61" s="12"/>
      <c r="B61" s="12"/>
      <c r="C61" s="42"/>
      <c r="D61" s="12"/>
      <c r="E61" s="42"/>
      <c r="F61" s="12"/>
      <c r="G61" s="12"/>
      <c r="H61" s="12"/>
      <c r="I61" s="12"/>
      <c r="J61" s="12"/>
      <c r="K61" s="12"/>
      <c r="L61" s="19"/>
      <c r="M61" s="31"/>
      <c r="N61" s="196">
        <v>45133</v>
      </c>
      <c r="O61" s="197">
        <v>1.5369752327428466E-4</v>
      </c>
      <c r="P61" s="194">
        <f t="shared" si="0"/>
        <v>1.0001536975232743</v>
      </c>
      <c r="Q61" s="194">
        <f t="shared" si="1"/>
        <v>1.1121851750120624</v>
      </c>
      <c r="R61" s="194">
        <f>MAX($Q$21:Q61)</f>
        <v>1.1121851750120624</v>
      </c>
      <c r="S61" s="194">
        <f t="shared" si="2"/>
        <v>0</v>
      </c>
      <c r="T61" s="22"/>
      <c r="U61" s="12"/>
      <c r="V61" s="42"/>
    </row>
    <row r="62" spans="1:22" s="1" customFormat="1" x14ac:dyDescent="0.4">
      <c r="A62" s="12"/>
      <c r="B62" s="12"/>
      <c r="C62" s="42"/>
      <c r="D62" s="12"/>
      <c r="E62" s="42"/>
      <c r="F62" s="12"/>
      <c r="G62" s="12"/>
      <c r="H62" s="12"/>
      <c r="I62" s="12"/>
      <c r="J62" s="12"/>
      <c r="K62" s="12"/>
      <c r="L62" s="19"/>
      <c r="M62" s="31"/>
      <c r="N62" s="196">
        <v>45134</v>
      </c>
      <c r="O62" s="197">
        <v>-6.629931285811479E-3</v>
      </c>
      <c r="P62" s="194">
        <f t="shared" si="0"/>
        <v>0.99337006871418854</v>
      </c>
      <c r="Q62" s="194">
        <f t="shared" si="1"/>
        <v>1.1048114637246342</v>
      </c>
      <c r="R62" s="194">
        <f>MAX($Q$21:Q62)</f>
        <v>1.1121851750120624</v>
      </c>
      <c r="S62" s="194">
        <f t="shared" si="2"/>
        <v>-6.6299312858114634E-3</v>
      </c>
      <c r="T62" s="22"/>
      <c r="U62" s="12"/>
      <c r="V62" s="42"/>
    </row>
    <row r="63" spans="1:22" s="1" customFormat="1" x14ac:dyDescent="0.4">
      <c r="A63" s="12"/>
      <c r="B63" s="12"/>
      <c r="C63" s="42"/>
      <c r="D63" s="12"/>
      <c r="E63" s="42"/>
      <c r="F63" s="12"/>
      <c r="G63" s="12"/>
      <c r="H63" s="12"/>
      <c r="I63" s="12"/>
      <c r="J63" s="12"/>
      <c r="K63" s="12"/>
      <c r="L63" s="19"/>
      <c r="M63" s="31"/>
      <c r="N63" s="196">
        <v>45135</v>
      </c>
      <c r="O63" s="197">
        <v>9.7902716082123621E-3</v>
      </c>
      <c r="P63" s="194">
        <f t="shared" si="0"/>
        <v>1.0097902716082123</v>
      </c>
      <c r="Q63" s="194">
        <f t="shared" si="1"/>
        <v>1.1156278680303651</v>
      </c>
      <c r="R63" s="194">
        <f>MAX($Q$21:Q63)</f>
        <v>1.1156278680303651</v>
      </c>
      <c r="S63" s="194">
        <f t="shared" si="2"/>
        <v>0</v>
      </c>
      <c r="T63" s="22"/>
      <c r="U63" s="12"/>
      <c r="V63" s="42"/>
    </row>
    <row r="64" spans="1:22" s="1" customFormat="1" x14ac:dyDescent="0.4">
      <c r="A64" s="12"/>
      <c r="B64" s="12"/>
      <c r="C64" s="42"/>
      <c r="D64" s="12"/>
      <c r="E64" s="42"/>
      <c r="F64" s="12"/>
      <c r="G64" s="12"/>
      <c r="H64" s="12"/>
      <c r="I64" s="12"/>
      <c r="J64" s="12"/>
      <c r="K64" s="12"/>
      <c r="L64" s="19"/>
      <c r="M64" s="31"/>
      <c r="N64" s="196">
        <v>45138</v>
      </c>
      <c r="O64" s="197">
        <v>1.9040532259475566E-3</v>
      </c>
      <c r="P64" s="194">
        <f t="shared" si="0"/>
        <v>1.0019040532259476</v>
      </c>
      <c r="Q64" s="194">
        <f t="shared" si="1"/>
        <v>1.1177520828714453</v>
      </c>
      <c r="R64" s="194">
        <f>MAX($Q$21:Q64)</f>
        <v>1.1177520828714453</v>
      </c>
      <c r="S64" s="194">
        <f t="shared" si="2"/>
        <v>0</v>
      </c>
      <c r="T64" s="22"/>
      <c r="U64" s="12"/>
      <c r="V64" s="42"/>
    </row>
    <row r="65" spans="1:22" s="1" customFormat="1" x14ac:dyDescent="0.4">
      <c r="A65" s="12"/>
      <c r="B65" s="12"/>
      <c r="C65" s="42"/>
      <c r="D65" s="12"/>
      <c r="E65" s="42"/>
      <c r="F65" s="12"/>
      <c r="G65" s="12"/>
      <c r="H65" s="12"/>
      <c r="I65" s="12"/>
      <c r="J65" s="12"/>
      <c r="K65" s="12"/>
      <c r="L65" s="19"/>
      <c r="M65" s="31"/>
      <c r="N65" s="196">
        <v>45139</v>
      </c>
      <c r="O65" s="197">
        <v>-2.8615740841870731E-3</v>
      </c>
      <c r="P65" s="194">
        <f t="shared" si="0"/>
        <v>0.99713842591581292</v>
      </c>
      <c r="Q65" s="194">
        <f t="shared" si="1"/>
        <v>1.1145535524785544</v>
      </c>
      <c r="R65" s="194">
        <f>MAX($Q$21:Q65)</f>
        <v>1.1177520828714453</v>
      </c>
      <c r="S65" s="194">
        <f t="shared" si="2"/>
        <v>-2.8615740841869686E-3</v>
      </c>
      <c r="T65" s="22"/>
      <c r="U65" s="12"/>
      <c r="V65" s="42"/>
    </row>
    <row r="66" spans="1:22" s="1" customFormat="1" x14ac:dyDescent="0.4">
      <c r="A66" s="12"/>
      <c r="B66" s="12"/>
      <c r="C66" s="42"/>
      <c r="D66" s="12"/>
      <c r="E66" s="42"/>
      <c r="F66" s="12"/>
      <c r="G66" s="12"/>
      <c r="H66" s="12"/>
      <c r="I66" s="12"/>
      <c r="J66" s="12"/>
      <c r="K66" s="12"/>
      <c r="L66" s="19"/>
      <c r="M66" s="31"/>
      <c r="N66" s="196">
        <v>45140</v>
      </c>
      <c r="O66" s="197">
        <v>-1.3910795653697877E-2</v>
      </c>
      <c r="P66" s="194">
        <f t="shared" si="0"/>
        <v>0.9860892043463021</v>
      </c>
      <c r="Q66" s="194">
        <f t="shared" si="1"/>
        <v>1.099049225764922</v>
      </c>
      <c r="R66" s="194">
        <f>MAX($Q$21:Q66)</f>
        <v>1.1177520828714453</v>
      </c>
      <c r="S66" s="194">
        <f t="shared" si="2"/>
        <v>-1.6732562965551923E-2</v>
      </c>
      <c r="T66" s="22"/>
      <c r="U66" s="12"/>
      <c r="V66" s="42"/>
    </row>
    <row r="67" spans="1:22" s="1" customFormat="1" x14ac:dyDescent="0.4">
      <c r="A67" s="12"/>
      <c r="B67" s="12"/>
      <c r="C67" s="42"/>
      <c r="D67" s="12"/>
      <c r="E67" s="42"/>
      <c r="F67" s="12"/>
      <c r="G67" s="12"/>
      <c r="H67" s="12"/>
      <c r="I67" s="12"/>
      <c r="J67" s="12"/>
      <c r="K67" s="12"/>
      <c r="L67" s="19"/>
      <c r="M67" s="31"/>
      <c r="N67" s="196">
        <v>45141</v>
      </c>
      <c r="O67" s="197">
        <v>-2.865838757692286E-3</v>
      </c>
      <c r="P67" s="194">
        <f t="shared" si="0"/>
        <v>0.99713416124230769</v>
      </c>
      <c r="Q67" s="194">
        <f t="shared" si="1"/>
        <v>1.0958995278971131</v>
      </c>
      <c r="R67" s="194">
        <f>MAX($Q$21:Q67)</f>
        <v>1.1177520828714453</v>
      </c>
      <c r="S67" s="194">
        <f t="shared" si="2"/>
        <v>-1.9550448895782169E-2</v>
      </c>
      <c r="T67" s="22"/>
      <c r="U67" s="12"/>
      <c r="V67" s="42"/>
    </row>
    <row r="68" spans="1:22" s="1" customFormat="1" x14ac:dyDescent="0.4">
      <c r="A68" s="12"/>
      <c r="B68" s="12"/>
      <c r="C68" s="42"/>
      <c r="D68" s="12"/>
      <c r="E68" s="42"/>
      <c r="F68" s="12"/>
      <c r="G68" s="12"/>
      <c r="H68" s="12"/>
      <c r="I68" s="12"/>
      <c r="J68" s="12"/>
      <c r="K68" s="12"/>
      <c r="L68" s="19"/>
      <c r="M68" s="31"/>
      <c r="N68" s="196">
        <v>45142</v>
      </c>
      <c r="O68" s="197">
        <v>-4.5227698066125496E-3</v>
      </c>
      <c r="P68" s="194">
        <f t="shared" si="0"/>
        <v>0.99547723019338741</v>
      </c>
      <c r="Q68" s="194">
        <f t="shared" si="1"/>
        <v>1.090943026601259</v>
      </c>
      <c r="R68" s="194">
        <f>MAX($Q$21:Q68)</f>
        <v>1.1177520828714453</v>
      </c>
      <c r="S68" s="194">
        <f t="shared" si="2"/>
        <v>-2.3984796522423246E-2</v>
      </c>
      <c r="T68" s="22"/>
      <c r="U68" s="12"/>
      <c r="V68" s="42"/>
    </row>
    <row r="69" spans="1:22" s="1" customFormat="1" x14ac:dyDescent="0.4">
      <c r="A69" s="12"/>
      <c r="B69" s="12"/>
      <c r="C69" s="42"/>
      <c r="D69" s="12"/>
      <c r="E69" s="42"/>
      <c r="F69" s="12"/>
      <c r="G69" s="12"/>
      <c r="H69" s="12"/>
      <c r="I69" s="12"/>
      <c r="J69" s="12"/>
      <c r="K69" s="12"/>
      <c r="L69" s="19"/>
      <c r="M69" s="31"/>
      <c r="N69" s="196">
        <v>45145</v>
      </c>
      <c r="O69" s="197">
        <v>8.7285423334303499E-3</v>
      </c>
      <c r="P69" s="194">
        <f t="shared" si="0"/>
        <v>1.0087285423334305</v>
      </c>
      <c r="Q69" s="194">
        <f t="shared" si="1"/>
        <v>1.1004653689923087</v>
      </c>
      <c r="R69" s="194">
        <f>MAX($Q$21:Q69)</f>
        <v>1.1177520828714453</v>
      </c>
      <c r="S69" s="194">
        <f t="shared" si="2"/>
        <v>-1.5465606500797535E-2</v>
      </c>
      <c r="T69" s="22"/>
      <c r="U69" s="12"/>
      <c r="V69" s="42"/>
    </row>
    <row r="70" spans="1:22" s="1" customFormat="1" x14ac:dyDescent="0.4">
      <c r="A70" s="12"/>
      <c r="B70" s="12"/>
      <c r="C70" s="42"/>
      <c r="D70" s="12"/>
      <c r="E70" s="42"/>
      <c r="F70" s="12"/>
      <c r="G70" s="12"/>
      <c r="H70" s="12"/>
      <c r="I70" s="12"/>
      <c r="J70" s="12"/>
      <c r="K70" s="12"/>
      <c r="L70" s="19"/>
      <c r="M70" s="31"/>
      <c r="N70" s="196">
        <v>45146</v>
      </c>
      <c r="O70" s="197">
        <v>-4.3486942823544915E-3</v>
      </c>
      <c r="P70" s="194">
        <f t="shared" si="0"/>
        <v>0.99565130571764549</v>
      </c>
      <c r="Q70" s="194">
        <f t="shared" si="1"/>
        <v>1.0956797815342427</v>
      </c>
      <c r="R70" s="194">
        <f>MAX($Q$21:Q70)</f>
        <v>1.1177520828714453</v>
      </c>
      <c r="S70" s="194">
        <f t="shared" si="2"/>
        <v>-1.9747045588588863E-2</v>
      </c>
      <c r="T70" s="22"/>
      <c r="U70" s="12"/>
      <c r="V70" s="42"/>
    </row>
    <row r="71" spans="1:22" s="1" customFormat="1" x14ac:dyDescent="0.4">
      <c r="A71" s="12"/>
      <c r="B71" s="12"/>
      <c r="C71" s="42"/>
      <c r="D71" s="12"/>
      <c r="E71" s="42"/>
      <c r="F71" s="12"/>
      <c r="G71" s="12"/>
      <c r="H71" s="12"/>
      <c r="I71" s="12"/>
      <c r="J71" s="12"/>
      <c r="K71" s="12"/>
      <c r="L71" s="19"/>
      <c r="M71" s="31"/>
      <c r="N71" s="196">
        <v>45147</v>
      </c>
      <c r="O71" s="197">
        <v>-6.685236768802263E-3</v>
      </c>
      <c r="P71" s="194">
        <f t="shared" si="0"/>
        <v>0.99331476323119772</v>
      </c>
      <c r="Q71" s="194">
        <f t="shared" si="1"/>
        <v>1.0883549027718968</v>
      </c>
      <c r="R71" s="194">
        <f>MAX($Q$21:Q71)</f>
        <v>1.1177520828714453</v>
      </c>
      <c r="S71" s="194">
        <f t="shared" si="2"/>
        <v>-2.6300268682147077E-2</v>
      </c>
      <c r="T71" s="22"/>
      <c r="U71" s="12"/>
      <c r="V71" s="42"/>
    </row>
    <row r="72" spans="1:22" s="1" customFormat="1" x14ac:dyDescent="0.4">
      <c r="A72" s="12"/>
      <c r="B72" s="12"/>
      <c r="C72" s="42"/>
      <c r="D72" s="12"/>
      <c r="E72" s="42"/>
      <c r="F72" s="12"/>
      <c r="G72" s="12"/>
      <c r="H72" s="12"/>
      <c r="I72" s="12"/>
      <c r="J72" s="12"/>
      <c r="K72" s="12"/>
      <c r="L72" s="19"/>
      <c r="M72" s="31"/>
      <c r="N72" s="196">
        <v>45148</v>
      </c>
      <c r="O72" s="197">
        <v>3.5894559730802341E-4</v>
      </c>
      <c r="P72" s="194">
        <f t="shared" si="0"/>
        <v>1.0003589455973081</v>
      </c>
      <c r="Q72" s="194">
        <f t="shared" si="1"/>
        <v>1.0887455629725555</v>
      </c>
      <c r="R72" s="194">
        <f>MAX($Q$21:Q72)</f>
        <v>1.1177520828714453</v>
      </c>
      <c r="S72" s="194">
        <f t="shared" si="2"/>
        <v>-2.5950763450490411E-2</v>
      </c>
      <c r="T72" s="22"/>
      <c r="U72" s="12"/>
      <c r="V72" s="42"/>
    </row>
    <row r="73" spans="1:22" s="1" customFormat="1" x14ac:dyDescent="0.4">
      <c r="A73" s="12"/>
      <c r="B73" s="12"/>
      <c r="C73" s="42"/>
      <c r="D73" s="12"/>
      <c r="E73" s="42"/>
      <c r="F73" s="12"/>
      <c r="G73" s="12"/>
      <c r="H73" s="12"/>
      <c r="I73" s="12"/>
      <c r="J73" s="12"/>
      <c r="K73" s="12"/>
      <c r="L73" s="19"/>
      <c r="M73" s="31"/>
      <c r="N73" s="196">
        <v>45149</v>
      </c>
      <c r="O73" s="197">
        <v>-5.8307730259486549E-4</v>
      </c>
      <c r="P73" s="194">
        <f t="shared" si="0"/>
        <v>0.99941692269740512</v>
      </c>
      <c r="Q73" s="194">
        <f t="shared" si="1"/>
        <v>1.0881107401464853</v>
      </c>
      <c r="R73" s="194">
        <f>MAX($Q$21:Q73)</f>
        <v>1.1177520828714453</v>
      </c>
      <c r="S73" s="194">
        <f t="shared" si="2"/>
        <v>-2.6518709451932243E-2</v>
      </c>
      <c r="T73" s="22"/>
      <c r="U73" s="12"/>
      <c r="V73" s="42"/>
    </row>
    <row r="74" spans="1:22" s="1" customFormat="1" x14ac:dyDescent="0.4">
      <c r="A74" s="12"/>
      <c r="B74" s="12"/>
      <c r="C74" s="42"/>
      <c r="D74" s="12"/>
      <c r="E74" s="42"/>
      <c r="F74" s="12"/>
      <c r="G74" s="12"/>
      <c r="H74" s="12"/>
      <c r="I74" s="12"/>
      <c r="J74" s="12"/>
      <c r="K74" s="12"/>
      <c r="L74" s="19"/>
      <c r="M74" s="31"/>
      <c r="N74" s="196">
        <v>45152</v>
      </c>
      <c r="O74" s="197">
        <v>5.5200269269607581E-3</v>
      </c>
      <c r="P74" s="194">
        <f t="shared" si="0"/>
        <v>1.0055200269269609</v>
      </c>
      <c r="Q74" s="194">
        <f t="shared" si="1"/>
        <v>1.0941171407316093</v>
      </c>
      <c r="R74" s="194">
        <f>MAX($Q$21:Q74)</f>
        <v>1.1177520828714453</v>
      </c>
      <c r="S74" s="194">
        <f t="shared" si="2"/>
        <v>-2.1145066515214306E-2</v>
      </c>
      <c r="T74" s="22"/>
      <c r="U74" s="12"/>
      <c r="V74" s="42"/>
    </row>
    <row r="75" spans="1:22" s="1" customFormat="1" x14ac:dyDescent="0.4">
      <c r="A75" s="12"/>
      <c r="B75" s="12"/>
      <c r="C75" s="42"/>
      <c r="D75" s="12"/>
      <c r="E75" s="42"/>
      <c r="F75" s="12"/>
      <c r="G75" s="12"/>
      <c r="H75" s="12"/>
      <c r="I75" s="12"/>
      <c r="J75" s="12"/>
      <c r="K75" s="12"/>
      <c r="L75" s="19"/>
      <c r="M75" s="31"/>
      <c r="N75" s="196">
        <v>45153</v>
      </c>
      <c r="O75" s="197">
        <v>-1.1648925487045655E-2</v>
      </c>
      <c r="P75" s="194">
        <f t="shared" si="0"/>
        <v>0.98835107451295434</v>
      </c>
      <c r="Q75" s="194">
        <f t="shared" si="1"/>
        <v>1.0813718516851274</v>
      </c>
      <c r="R75" s="194">
        <f>MAX($Q$21:Q75)</f>
        <v>1.1177520828714453</v>
      </c>
      <c r="S75" s="194">
        <f t="shared" si="2"/>
        <v>-3.2547674698005569E-2</v>
      </c>
      <c r="T75" s="22"/>
      <c r="U75" s="12"/>
      <c r="V75" s="42"/>
    </row>
    <row r="76" spans="1:22" s="1" customFormat="1" x14ac:dyDescent="0.4">
      <c r="A76" s="12"/>
      <c r="B76" s="12"/>
      <c r="C76" s="42"/>
      <c r="D76" s="12"/>
      <c r="E76" s="42"/>
      <c r="F76" s="12"/>
      <c r="G76" s="12"/>
      <c r="H76" s="12"/>
      <c r="I76" s="12"/>
      <c r="J76" s="12"/>
      <c r="K76" s="12"/>
      <c r="L76" s="19"/>
      <c r="M76" s="31"/>
      <c r="N76" s="196">
        <v>45154</v>
      </c>
      <c r="O76" s="197">
        <v>-7.3381652329021245E-3</v>
      </c>
      <c r="P76" s="194">
        <f t="shared" si="0"/>
        <v>0.99266183476709791</v>
      </c>
      <c r="Q76" s="194">
        <f t="shared" si="1"/>
        <v>1.0734365663592527</v>
      </c>
      <c r="R76" s="194">
        <f>MAX($Q$21:Q76)</f>
        <v>1.1177520828714453</v>
      </c>
      <c r="S76" s="194">
        <f t="shared" si="2"/>
        <v>-3.9646999716026921E-2</v>
      </c>
      <c r="T76" s="22"/>
      <c r="U76" s="12"/>
      <c r="V76" s="42"/>
    </row>
    <row r="77" spans="1:22" s="1" customFormat="1" x14ac:dyDescent="0.4">
      <c r="A77" s="12"/>
      <c r="B77" s="12"/>
      <c r="C77" s="42"/>
      <c r="D77" s="12"/>
      <c r="E77" s="42"/>
      <c r="F77" s="12"/>
      <c r="G77" s="12"/>
      <c r="H77" s="12"/>
      <c r="I77" s="12"/>
      <c r="J77" s="12"/>
      <c r="K77" s="12"/>
      <c r="L77" s="19"/>
      <c r="M77" s="31"/>
      <c r="N77" s="196">
        <v>45155</v>
      </c>
      <c r="O77" s="197">
        <v>-7.6198708033844379E-3</v>
      </c>
      <c r="P77" s="194">
        <f t="shared" si="0"/>
        <v>0.99238012919661556</v>
      </c>
      <c r="Q77" s="194">
        <f t="shared" si="1"/>
        <v>1.0652571184079664</v>
      </c>
      <c r="R77" s="194">
        <f>MAX($Q$21:Q77)</f>
        <v>1.1177520828714453</v>
      </c>
      <c r="S77" s="194">
        <f t="shared" si="2"/>
        <v>-4.696476550383355E-2</v>
      </c>
      <c r="T77" s="22"/>
      <c r="U77" s="12"/>
      <c r="V77" s="42"/>
    </row>
    <row r="78" spans="1:22" s="1" customFormat="1" x14ac:dyDescent="0.4">
      <c r="A78" s="12"/>
      <c r="B78" s="12"/>
      <c r="C78" s="42"/>
      <c r="D78" s="12"/>
      <c r="E78" s="42"/>
      <c r="F78" s="12"/>
      <c r="G78" s="12"/>
      <c r="H78" s="12"/>
      <c r="I78" s="12"/>
      <c r="J78" s="12"/>
      <c r="K78" s="12"/>
      <c r="L78" s="19"/>
      <c r="M78" s="31"/>
      <c r="N78" s="196">
        <v>45156</v>
      </c>
      <c r="O78" s="197">
        <v>4.8133122464404565E-4</v>
      </c>
      <c r="P78" s="194">
        <f t="shared" si="0"/>
        <v>1.0004813312246441</v>
      </c>
      <c r="Q78" s="194">
        <f t="shared" si="1"/>
        <v>1.0657698599213306</v>
      </c>
      <c r="R78" s="194">
        <f>MAX($Q$21:Q78)</f>
        <v>1.1177520828714453</v>
      </c>
      <c r="S78" s="194">
        <f t="shared" si="2"/>
        <v>-4.6506039887284523E-2</v>
      </c>
      <c r="T78" s="22"/>
      <c r="U78" s="12"/>
      <c r="V78" s="42"/>
    </row>
    <row r="79" spans="1:22" s="1" customFormat="1" x14ac:dyDescent="0.4">
      <c r="A79" s="12"/>
      <c r="B79" s="12"/>
      <c r="C79" s="42"/>
      <c r="D79" s="12"/>
      <c r="E79" s="42"/>
      <c r="F79" s="12"/>
      <c r="G79" s="12"/>
      <c r="H79" s="12"/>
      <c r="I79" s="12"/>
      <c r="J79" s="12"/>
      <c r="K79" s="12"/>
      <c r="L79" s="19"/>
      <c r="M79" s="31"/>
      <c r="N79" s="196">
        <v>45159</v>
      </c>
      <c r="O79" s="197">
        <v>6.5063001145474553E-3</v>
      </c>
      <c r="P79" s="194">
        <f t="shared" si="0"/>
        <v>1.0065063001145476</v>
      </c>
      <c r="Q79" s="194">
        <f t="shared" si="1"/>
        <v>1.072704078483018</v>
      </c>
      <c r="R79" s="194">
        <f>MAX($Q$21:Q79)</f>
        <v>1.1177520828714453</v>
      </c>
      <c r="S79" s="194">
        <f t="shared" si="2"/>
        <v>-4.0302322025382864E-2</v>
      </c>
      <c r="T79" s="22"/>
      <c r="U79" s="12"/>
      <c r="V79" s="42"/>
    </row>
    <row r="80" spans="1:22" s="1" customFormat="1" x14ac:dyDescent="0.4">
      <c r="A80" s="12"/>
      <c r="B80" s="12"/>
      <c r="C80" s="42"/>
      <c r="D80" s="12"/>
      <c r="E80" s="42"/>
      <c r="F80" s="12"/>
      <c r="G80" s="12"/>
      <c r="H80" s="12"/>
      <c r="I80" s="12"/>
      <c r="J80" s="12"/>
      <c r="K80" s="12"/>
      <c r="L80" s="19"/>
      <c r="M80" s="31"/>
      <c r="N80" s="196">
        <v>45160</v>
      </c>
      <c r="O80" s="197">
        <v>-2.7086083670961078E-3</v>
      </c>
      <c r="P80" s="194">
        <f t="shared" si="0"/>
        <v>0.99729139163290392</v>
      </c>
      <c r="Q80" s="194">
        <f t="shared" si="1"/>
        <v>1.0697985432406207</v>
      </c>
      <c r="R80" s="194">
        <f>MAX($Q$21:Q80)</f>
        <v>1.1177520828714453</v>
      </c>
      <c r="S80" s="194">
        <f t="shared" si="2"/>
        <v>-4.2901767185827611E-2</v>
      </c>
      <c r="T80" s="22"/>
      <c r="U80" s="12"/>
      <c r="V80" s="42"/>
    </row>
    <row r="81" spans="1:22" s="1" customFormat="1" x14ac:dyDescent="0.4">
      <c r="A81" s="12"/>
      <c r="B81" s="12"/>
      <c r="C81" s="42"/>
      <c r="D81" s="12"/>
      <c r="E81" s="42"/>
      <c r="F81" s="12"/>
      <c r="G81" s="12"/>
      <c r="H81" s="12"/>
      <c r="I81" s="12"/>
      <c r="J81" s="12"/>
      <c r="K81" s="12"/>
      <c r="L81" s="19"/>
      <c r="M81" s="31"/>
      <c r="N81" s="196">
        <v>45161</v>
      </c>
      <c r="O81" s="197">
        <v>1.1137738217505447E-2</v>
      </c>
      <c r="P81" s="194">
        <f t="shared" si="0"/>
        <v>1.0111377382175055</v>
      </c>
      <c r="Q81" s="194">
        <f t="shared" si="1"/>
        <v>1.0817136793607036</v>
      </c>
      <c r="R81" s="194">
        <f>MAX($Q$21:Q81)</f>
        <v>1.1177520828714453</v>
      </c>
      <c r="S81" s="194">
        <f t="shared" si="2"/>
        <v>-3.2241857620306069E-2</v>
      </c>
      <c r="T81" s="22"/>
      <c r="U81" s="12"/>
      <c r="V81" s="42"/>
    </row>
    <row r="82" spans="1:22" s="1" customFormat="1" x14ac:dyDescent="0.4">
      <c r="A82" s="12"/>
      <c r="B82" s="12"/>
      <c r="C82" s="42"/>
      <c r="D82" s="12"/>
      <c r="E82" s="42"/>
      <c r="F82" s="12"/>
      <c r="G82" s="12"/>
      <c r="H82" s="12"/>
      <c r="I82" s="12"/>
      <c r="J82" s="12"/>
      <c r="K82" s="12"/>
      <c r="L82" s="19"/>
      <c r="M82" s="31"/>
      <c r="N82" s="196">
        <v>45162</v>
      </c>
      <c r="O82" s="197">
        <v>-1.3859106606776065E-2</v>
      </c>
      <c r="P82" s="194">
        <f t="shared" si="0"/>
        <v>0.98614089339322397</v>
      </c>
      <c r="Q82" s="194">
        <f t="shared" si="1"/>
        <v>1.0667220941604356</v>
      </c>
      <c r="R82" s="194">
        <f>MAX($Q$21:Q82)</f>
        <v>1.1177520828714453</v>
      </c>
      <c r="S82" s="194">
        <f t="shared" si="2"/>
        <v>-4.5654120885121885E-2</v>
      </c>
      <c r="T82" s="22"/>
      <c r="U82" s="12"/>
      <c r="V82" s="42"/>
    </row>
    <row r="83" spans="1:22" s="1" customFormat="1" x14ac:dyDescent="0.4">
      <c r="A83" s="12"/>
      <c r="B83" s="12"/>
      <c r="C83" s="42"/>
      <c r="D83" s="12"/>
      <c r="E83" s="42"/>
      <c r="F83" s="12"/>
      <c r="G83" s="12"/>
      <c r="H83" s="12"/>
      <c r="I83" s="12"/>
      <c r="J83" s="12"/>
      <c r="K83" s="12"/>
      <c r="L83" s="19"/>
      <c r="M83" s="31"/>
      <c r="N83" s="196">
        <v>45163</v>
      </c>
      <c r="O83" s="197">
        <v>7.0498294765274326E-3</v>
      </c>
      <c r="P83" s="194">
        <f t="shared" si="0"/>
        <v>1.0070498294765273</v>
      </c>
      <c r="Q83" s="194">
        <f t="shared" si="1"/>
        <v>1.0742423030231107</v>
      </c>
      <c r="R83" s="194">
        <f>MAX($Q$21:Q83)</f>
        <v>1.1177520828714453</v>
      </c>
      <c r="S83" s="194">
        <f t="shared" si="2"/>
        <v>-3.8926145175735449E-2</v>
      </c>
      <c r="T83" s="22"/>
      <c r="U83" s="12"/>
      <c r="V83" s="42"/>
    </row>
    <row r="84" spans="1:22" s="1" customFormat="1" x14ac:dyDescent="0.4">
      <c r="A84" s="12"/>
      <c r="B84" s="12"/>
      <c r="C84" s="42"/>
      <c r="D84" s="12"/>
      <c r="E84" s="42"/>
      <c r="F84" s="12"/>
      <c r="G84" s="12"/>
      <c r="H84" s="12"/>
      <c r="I84" s="12"/>
      <c r="J84" s="12"/>
      <c r="K84" s="12"/>
      <c r="L84" s="19"/>
      <c r="M84" s="31"/>
      <c r="N84" s="196">
        <v>45166</v>
      </c>
      <c r="O84" s="197">
        <v>6.3413414550991011E-3</v>
      </c>
      <c r="P84" s="194">
        <f t="shared" si="0"/>
        <v>1.006341341455099</v>
      </c>
      <c r="Q84" s="194">
        <f t="shared" si="1"/>
        <v>1.0810544402720923</v>
      </c>
      <c r="R84" s="194">
        <f>MAX($Q$21:Q84)</f>
        <v>1.1177520828714453</v>
      </c>
      <c r="S84" s="194">
        <f t="shared" si="2"/>
        <v>-3.2831647698726485E-2</v>
      </c>
      <c r="T84" s="22"/>
      <c r="U84" s="12"/>
      <c r="V84" s="42"/>
    </row>
    <row r="85" spans="1:22" s="1" customFormat="1" x14ac:dyDescent="0.4">
      <c r="A85" s="12"/>
      <c r="B85" s="12"/>
      <c r="C85" s="42"/>
      <c r="D85" s="12"/>
      <c r="E85" s="42"/>
      <c r="F85" s="12"/>
      <c r="G85" s="12"/>
      <c r="H85" s="12"/>
      <c r="I85" s="12"/>
      <c r="J85" s="12"/>
      <c r="K85" s="12"/>
      <c r="L85" s="19"/>
      <c r="M85" s="31"/>
      <c r="N85" s="196">
        <v>45167</v>
      </c>
      <c r="O85" s="197">
        <v>1.4454783629957581E-2</v>
      </c>
      <c r="P85" s="194">
        <f t="shared" ref="P85:P148" si="3">1+O85</f>
        <v>1.0144547836299576</v>
      </c>
      <c r="Q85" s="194">
        <f t="shared" si="1"/>
        <v>1.0966808482984303</v>
      </c>
      <c r="R85" s="194">
        <f>MAX($Q$21:Q85)</f>
        <v>1.1177520828714453</v>
      </c>
      <c r="S85" s="194">
        <f t="shared" si="2"/>
        <v>-1.8851438432469059E-2</v>
      </c>
      <c r="T85" s="22"/>
      <c r="U85" s="12"/>
      <c r="V85" s="42"/>
    </row>
    <row r="86" spans="1:22" s="1" customFormat="1" x14ac:dyDescent="0.4">
      <c r="A86" s="12"/>
      <c r="B86" s="12"/>
      <c r="C86" s="42"/>
      <c r="D86" s="12"/>
      <c r="E86" s="42"/>
      <c r="F86" s="12"/>
      <c r="G86" s="12"/>
      <c r="H86" s="12"/>
      <c r="I86" s="12"/>
      <c r="J86" s="12"/>
      <c r="K86" s="12"/>
      <c r="L86" s="19"/>
      <c r="M86" s="31"/>
      <c r="N86" s="196">
        <v>45168</v>
      </c>
      <c r="O86" s="197">
        <v>4.1187995369133734E-3</v>
      </c>
      <c r="P86" s="194">
        <f t="shared" si="3"/>
        <v>1.0041187995369134</v>
      </c>
      <c r="Q86" s="194">
        <f t="shared" ref="Q86:Q149" si="4">Q85*P86</f>
        <v>1.1011978568685437</v>
      </c>
      <c r="R86" s="194">
        <f>MAX($Q$21:Q86)</f>
        <v>1.1177520828714453</v>
      </c>
      <c r="S86" s="194">
        <f t="shared" ref="S86:S149" si="5">Q86/R86-1</f>
        <v>-1.481028419144137E-2</v>
      </c>
      <c r="T86" s="22"/>
      <c r="U86" s="12"/>
      <c r="V86" s="42"/>
    </row>
    <row r="87" spans="1:22" s="1" customFormat="1" x14ac:dyDescent="0.4">
      <c r="A87" s="12"/>
      <c r="B87" s="12"/>
      <c r="C87" s="42"/>
      <c r="D87" s="12"/>
      <c r="E87" s="42"/>
      <c r="F87" s="12"/>
      <c r="G87" s="12"/>
      <c r="H87" s="12"/>
      <c r="I87" s="12"/>
      <c r="J87" s="12"/>
      <c r="K87" s="12"/>
      <c r="L87" s="19"/>
      <c r="M87" s="31"/>
      <c r="N87" s="196">
        <v>45169</v>
      </c>
      <c r="O87" s="197">
        <v>-1.4633821866477615E-3</v>
      </c>
      <c r="P87" s="194">
        <f t="shared" si="3"/>
        <v>0.99853661781335223</v>
      </c>
      <c r="Q87" s="194">
        <f t="shared" si="4"/>
        <v>1.0995863835408275</v>
      </c>
      <c r="R87" s="194">
        <f>MAX($Q$21:Q87)</f>
        <v>1.1177520828714453</v>
      </c>
      <c r="S87" s="194">
        <f t="shared" si="5"/>
        <v>-1.6251993272024312E-2</v>
      </c>
      <c r="T87" s="22"/>
      <c r="U87" s="12"/>
      <c r="V87" s="42"/>
    </row>
    <row r="88" spans="1:22" s="1" customFormat="1" x14ac:dyDescent="0.4">
      <c r="A88" s="12"/>
      <c r="B88" s="12"/>
      <c r="C88" s="42"/>
      <c r="D88" s="12"/>
      <c r="E88" s="42"/>
      <c r="F88" s="12"/>
      <c r="G88" s="12"/>
      <c r="H88" s="12"/>
      <c r="I88" s="12"/>
      <c r="J88" s="12"/>
      <c r="K88" s="12"/>
      <c r="L88" s="19"/>
      <c r="M88" s="31"/>
      <c r="N88" s="196">
        <v>45170</v>
      </c>
      <c r="O88" s="197">
        <v>1.8652159431552632E-3</v>
      </c>
      <c r="P88" s="194">
        <f t="shared" si="3"/>
        <v>1.0018652159431554</v>
      </c>
      <c r="Q88" s="194">
        <f t="shared" si="4"/>
        <v>1.1016373495942844</v>
      </c>
      <c r="R88" s="194">
        <f>MAX($Q$21:Q88)</f>
        <v>1.1177520828714453</v>
      </c>
      <c r="S88" s="194">
        <f t="shared" si="5"/>
        <v>-1.4417090805827981E-2</v>
      </c>
      <c r="T88" s="22"/>
      <c r="U88" s="12"/>
      <c r="V88" s="42"/>
    </row>
    <row r="89" spans="1:22" s="1" customFormat="1" x14ac:dyDescent="0.4">
      <c r="A89" s="12"/>
      <c r="B89" s="12"/>
      <c r="C89" s="42"/>
      <c r="D89" s="12"/>
      <c r="E89" s="42"/>
      <c r="F89" s="12"/>
      <c r="G89" s="12"/>
      <c r="H89" s="12"/>
      <c r="I89" s="12"/>
      <c r="J89" s="12"/>
      <c r="K89" s="12"/>
      <c r="L89" s="19"/>
      <c r="M89" s="31"/>
      <c r="N89" s="196">
        <v>45174</v>
      </c>
      <c r="O89" s="197">
        <v>-4.3219042975242783E-3</v>
      </c>
      <c r="P89" s="194">
        <f t="shared" si="3"/>
        <v>0.99567809570247567</v>
      </c>
      <c r="Q89" s="194">
        <f t="shared" si="4"/>
        <v>1.0968761783987595</v>
      </c>
      <c r="R89" s="194">
        <f>MAX($Q$21:Q89)</f>
        <v>1.1177520828714453</v>
      </c>
      <c r="S89" s="194">
        <f t="shared" si="5"/>
        <v>-1.8676685816640837E-2</v>
      </c>
      <c r="T89" s="22"/>
      <c r="U89" s="12"/>
      <c r="V89" s="42"/>
    </row>
    <row r="90" spans="1:22" s="1" customFormat="1" x14ac:dyDescent="0.4">
      <c r="A90" s="12"/>
      <c r="B90" s="12"/>
      <c r="C90" s="42"/>
      <c r="D90" s="12"/>
      <c r="E90" s="42"/>
      <c r="F90" s="12"/>
      <c r="G90" s="12"/>
      <c r="H90" s="12"/>
      <c r="I90" s="12"/>
      <c r="J90" s="12"/>
      <c r="K90" s="12"/>
      <c r="L90" s="19"/>
      <c r="M90" s="31"/>
      <c r="N90" s="196">
        <v>45175</v>
      </c>
      <c r="O90" s="197">
        <v>-6.7224646068916099E-3</v>
      </c>
      <c r="P90" s="194">
        <f t="shared" si="3"/>
        <v>0.99327753539310837</v>
      </c>
      <c r="Q90" s="194">
        <f t="shared" si="4"/>
        <v>1.0895024671113314</v>
      </c>
      <c r="R90" s="194">
        <f>MAX($Q$21:Q90)</f>
        <v>1.1177520828714453</v>
      </c>
      <c r="S90" s="194">
        <f t="shared" si="5"/>
        <v>-2.5273597064155995E-2</v>
      </c>
      <c r="T90" s="22"/>
      <c r="U90" s="12"/>
      <c r="V90" s="42"/>
    </row>
    <row r="91" spans="1:22" s="1" customFormat="1" x14ac:dyDescent="0.4">
      <c r="A91" s="12"/>
      <c r="B91" s="12"/>
      <c r="C91" s="42"/>
      <c r="D91" s="12"/>
      <c r="E91" s="42"/>
      <c r="F91" s="12"/>
      <c r="G91" s="12"/>
      <c r="H91" s="12"/>
      <c r="I91" s="12"/>
      <c r="J91" s="12"/>
      <c r="K91" s="12"/>
      <c r="L91" s="19"/>
      <c r="M91" s="31"/>
      <c r="N91" s="196">
        <v>45176</v>
      </c>
      <c r="O91" s="197">
        <v>-3.0702344135179272E-3</v>
      </c>
      <c r="P91" s="194">
        <f t="shared" si="3"/>
        <v>0.99692976558648205</v>
      </c>
      <c r="Q91" s="194">
        <f t="shared" si="4"/>
        <v>1.0861574391431934</v>
      </c>
      <c r="R91" s="194">
        <f>MAX($Q$21:Q91)</f>
        <v>1.1177520828714453</v>
      </c>
      <c r="S91" s="194">
        <f t="shared" si="5"/>
        <v>-2.8266235610214241E-2</v>
      </c>
      <c r="T91" s="22"/>
      <c r="U91" s="12"/>
      <c r="V91" s="42"/>
    </row>
    <row r="92" spans="1:22" s="1" customFormat="1" x14ac:dyDescent="0.4">
      <c r="A92" s="12"/>
      <c r="B92" s="12"/>
      <c r="C92" s="42"/>
      <c r="D92" s="12"/>
      <c r="E92" s="42"/>
      <c r="F92" s="12"/>
      <c r="G92" s="12"/>
      <c r="H92" s="12"/>
      <c r="I92" s="12"/>
      <c r="J92" s="12"/>
      <c r="K92" s="12"/>
      <c r="L92" s="19"/>
      <c r="M92" s="31"/>
      <c r="N92" s="196">
        <v>45177</v>
      </c>
      <c r="O92" s="197">
        <v>1.5061256603348637E-3</v>
      </c>
      <c r="P92" s="194">
        <f t="shared" si="3"/>
        <v>1.0015061256603348</v>
      </c>
      <c r="Q92" s="194">
        <f t="shared" si="4"/>
        <v>1.0877933287334505</v>
      </c>
      <c r="R92" s="194">
        <f>MAX($Q$21:Q92)</f>
        <v>1.1177520828714453</v>
      </c>
      <c r="S92" s="194">
        <f t="shared" si="5"/>
        <v>-2.6802682452653048E-2</v>
      </c>
      <c r="T92" s="22"/>
      <c r="U92" s="12"/>
      <c r="V92" s="42"/>
    </row>
    <row r="93" spans="1:22" s="1" customFormat="1" x14ac:dyDescent="0.4">
      <c r="A93" s="12"/>
      <c r="B93" s="12"/>
      <c r="C93" s="42"/>
      <c r="D93" s="12"/>
      <c r="E93" s="42"/>
      <c r="F93" s="12"/>
      <c r="G93" s="12"/>
      <c r="H93" s="12"/>
      <c r="I93" s="12"/>
      <c r="J93" s="12"/>
      <c r="K93" s="12"/>
      <c r="L93" s="19"/>
      <c r="M93" s="31"/>
      <c r="N93" s="196">
        <v>45180</v>
      </c>
      <c r="O93" s="197">
        <v>6.5765846651103781E-3</v>
      </c>
      <c r="P93" s="194">
        <f t="shared" si="3"/>
        <v>1.0065765846651105</v>
      </c>
      <c r="Q93" s="194">
        <f t="shared" si="4"/>
        <v>1.0949472936580082</v>
      </c>
      <c r="R93" s="194">
        <f>MAX($Q$21:Q93)</f>
        <v>1.1177520828714453</v>
      </c>
      <c r="S93" s="194">
        <f t="shared" si="5"/>
        <v>-2.0402367897944584E-2</v>
      </c>
      <c r="T93" s="22"/>
      <c r="U93" s="12"/>
      <c r="V93" s="42"/>
    </row>
    <row r="94" spans="1:22" s="1" customFormat="1" x14ac:dyDescent="0.4">
      <c r="A94" s="12"/>
      <c r="B94" s="12"/>
      <c r="C94" s="42"/>
      <c r="D94" s="12"/>
      <c r="E94" s="42"/>
      <c r="F94" s="12"/>
      <c r="G94" s="12"/>
      <c r="H94" s="12"/>
      <c r="I94" s="12"/>
      <c r="J94" s="12"/>
      <c r="K94" s="12"/>
      <c r="L94" s="19"/>
      <c r="M94" s="31"/>
      <c r="N94" s="196">
        <v>45181</v>
      </c>
      <c r="O94" s="197">
        <v>-5.4855613780799388E-3</v>
      </c>
      <c r="P94" s="194">
        <f t="shared" si="3"/>
        <v>0.99451443862192002</v>
      </c>
      <c r="Q94" s="194">
        <f t="shared" si="4"/>
        <v>1.0889408930728848</v>
      </c>
      <c r="R94" s="194">
        <f>MAX($Q$21:Q94)</f>
        <v>1.1177520828714453</v>
      </c>
      <c r="S94" s="194">
        <f t="shared" si="5"/>
        <v>-2.5776010834662189E-2</v>
      </c>
      <c r="T94" s="22"/>
      <c r="U94" s="12"/>
      <c r="V94" s="42"/>
    </row>
    <row r="95" spans="1:22" s="1" customFormat="1" x14ac:dyDescent="0.4">
      <c r="A95" s="12"/>
      <c r="B95" s="12"/>
      <c r="C95" s="42"/>
      <c r="D95" s="12"/>
      <c r="E95" s="42"/>
      <c r="F95" s="12"/>
      <c r="G95" s="12"/>
      <c r="H95" s="12"/>
      <c r="I95" s="12"/>
      <c r="J95" s="12"/>
      <c r="K95" s="12"/>
      <c r="L95" s="19"/>
      <c r="M95" s="31"/>
      <c r="N95" s="196">
        <v>45182</v>
      </c>
      <c r="O95" s="197">
        <v>1.1659454247851442E-3</v>
      </c>
      <c r="P95" s="194">
        <f t="shared" si="3"/>
        <v>1.0011659454247852</v>
      </c>
      <c r="Q95" s="194">
        <f t="shared" si="4"/>
        <v>1.0902105387250247</v>
      </c>
      <c r="R95" s="194">
        <f>MAX($Q$21:Q95)</f>
        <v>1.1177520828714453</v>
      </c>
      <c r="S95" s="194">
        <f t="shared" si="5"/>
        <v>-2.4640118831778746E-2</v>
      </c>
      <c r="T95" s="22"/>
      <c r="U95" s="12"/>
      <c r="V95" s="42"/>
    </row>
    <row r="96" spans="1:22" s="1" customFormat="1" x14ac:dyDescent="0.4">
      <c r="A96" s="12"/>
      <c r="B96" s="12"/>
      <c r="C96" s="42"/>
      <c r="D96" s="12"/>
      <c r="E96" s="42"/>
      <c r="F96" s="12"/>
      <c r="G96" s="12"/>
      <c r="H96" s="12"/>
      <c r="I96" s="12"/>
      <c r="J96" s="12"/>
      <c r="K96" s="12"/>
      <c r="L96" s="19"/>
      <c r="M96" s="31"/>
      <c r="N96" s="196">
        <v>45183</v>
      </c>
      <c r="O96" s="197">
        <v>8.6224272692662189E-3</v>
      </c>
      <c r="P96" s="194">
        <f t="shared" si="3"/>
        <v>1.0086224272692663</v>
      </c>
      <c r="Q96" s="194">
        <f t="shared" si="4"/>
        <v>1.0996107998033688</v>
      </c>
      <c r="R96" s="194">
        <f>MAX($Q$21:Q96)</f>
        <v>1.1177520828714453</v>
      </c>
      <c r="S96" s="194">
        <f t="shared" si="5"/>
        <v>-1.6230149195045618E-2</v>
      </c>
      <c r="T96" s="22"/>
      <c r="U96" s="12"/>
      <c r="V96" s="42"/>
    </row>
    <row r="97" spans="1:22" s="1" customFormat="1" x14ac:dyDescent="0.4">
      <c r="A97" s="12"/>
      <c r="B97" s="12"/>
      <c r="C97" s="42"/>
      <c r="D97" s="12"/>
      <c r="E97" s="42"/>
      <c r="F97" s="12"/>
      <c r="G97" s="12"/>
      <c r="H97" s="12"/>
      <c r="I97" s="12"/>
      <c r="J97" s="12"/>
      <c r="K97" s="12"/>
      <c r="L97" s="19"/>
      <c r="M97" s="31"/>
      <c r="N97" s="196">
        <v>45184</v>
      </c>
      <c r="O97" s="197">
        <v>-1.200557553956829E-2</v>
      </c>
      <c r="P97" s="194">
        <f t="shared" si="3"/>
        <v>0.98799442446043173</v>
      </c>
      <c r="Q97" s="194">
        <f t="shared" si="4"/>
        <v>1.0864093392822045</v>
      </c>
      <c r="R97" s="194">
        <f>MAX($Q$21:Q97)</f>
        <v>1.1177520828714453</v>
      </c>
      <c r="S97" s="194">
        <f t="shared" si="5"/>
        <v>-2.804087245243414E-2</v>
      </c>
      <c r="T97" s="22"/>
      <c r="U97" s="12"/>
      <c r="V97" s="42"/>
    </row>
    <row r="98" spans="1:22" s="1" customFormat="1" x14ac:dyDescent="0.4">
      <c r="A98" s="12"/>
      <c r="B98" s="12"/>
      <c r="C98" s="42"/>
      <c r="D98" s="12"/>
      <c r="E98" s="42"/>
      <c r="F98" s="12"/>
      <c r="G98" s="12"/>
      <c r="H98" s="12"/>
      <c r="I98" s="12"/>
      <c r="J98" s="12"/>
      <c r="K98" s="12"/>
      <c r="L98" s="19"/>
      <c r="M98" s="31"/>
      <c r="N98" s="196">
        <v>45187</v>
      </c>
      <c r="O98" s="197">
        <v>5.8641766470430689E-4</v>
      </c>
      <c r="P98" s="194">
        <f t="shared" si="3"/>
        <v>1.0005864176647044</v>
      </c>
      <c r="Q98" s="194">
        <f t="shared" si="4"/>
        <v>1.0870464289098594</v>
      </c>
      <c r="R98" s="194">
        <f>MAX($Q$21:Q98)</f>
        <v>1.1177520828714453</v>
      </c>
      <c r="S98" s="194">
        <f t="shared" si="5"/>
        <v>-2.7470898450669634E-2</v>
      </c>
      <c r="T98" s="22"/>
      <c r="U98" s="12"/>
      <c r="V98" s="42"/>
    </row>
    <row r="99" spans="1:22" s="1" customFormat="1" x14ac:dyDescent="0.4">
      <c r="A99" s="12"/>
      <c r="B99" s="12"/>
      <c r="C99" s="42"/>
      <c r="D99" s="12"/>
      <c r="E99" s="42"/>
      <c r="F99" s="12"/>
      <c r="G99" s="12"/>
      <c r="H99" s="12"/>
      <c r="I99" s="12"/>
      <c r="J99" s="12"/>
      <c r="K99" s="12"/>
      <c r="L99" s="19"/>
      <c r="M99" s="31"/>
      <c r="N99" s="196">
        <v>45188</v>
      </c>
      <c r="O99" s="197">
        <v>-2.073800238937884E-3</v>
      </c>
      <c r="P99" s="194">
        <f t="shared" si="3"/>
        <v>0.99792619976106212</v>
      </c>
      <c r="Q99" s="194">
        <f t="shared" si="4"/>
        <v>1.0847921117658494</v>
      </c>
      <c r="R99" s="194">
        <f>MAX($Q$21:Q99)</f>
        <v>1.1177520828714453</v>
      </c>
      <c r="S99" s="194">
        <f t="shared" si="5"/>
        <v>-2.9487729533836826E-2</v>
      </c>
      <c r="T99" s="22"/>
      <c r="U99" s="12"/>
      <c r="V99" s="42"/>
    </row>
    <row r="100" spans="1:22" s="1" customFormat="1" x14ac:dyDescent="0.4">
      <c r="A100" s="12"/>
      <c r="B100" s="12"/>
      <c r="C100" s="42"/>
      <c r="D100" s="12"/>
      <c r="E100" s="42"/>
      <c r="F100" s="12"/>
      <c r="G100" s="12"/>
      <c r="H100" s="12"/>
      <c r="I100" s="12"/>
      <c r="J100" s="12"/>
      <c r="K100" s="12"/>
      <c r="L100" s="19"/>
      <c r="M100" s="31"/>
      <c r="N100" s="196">
        <v>45189</v>
      </c>
      <c r="O100" s="197">
        <v>-9.1933771543448416E-3</v>
      </c>
      <c r="P100" s="194">
        <f t="shared" si="3"/>
        <v>0.99080662284565513</v>
      </c>
      <c r="Q100" s="194">
        <f t="shared" si="4"/>
        <v>1.0748192087483277</v>
      </c>
      <c r="R100" s="194">
        <f>MAX($Q$21:Q100)</f>
        <v>1.1177520828714453</v>
      </c>
      <c r="S100" s="194">
        <f t="shared" si="5"/>
        <v>-3.8410014869151854E-2</v>
      </c>
      <c r="T100" s="22"/>
      <c r="U100" s="12"/>
      <c r="V100" s="42"/>
    </row>
    <row r="101" spans="1:22" s="1" customFormat="1" x14ac:dyDescent="0.4">
      <c r="A101" s="12"/>
      <c r="B101" s="12"/>
      <c r="C101" s="42"/>
      <c r="D101" s="12"/>
      <c r="E101" s="42"/>
      <c r="F101" s="12"/>
      <c r="G101" s="12"/>
      <c r="H101" s="12"/>
      <c r="I101" s="12"/>
      <c r="J101" s="12"/>
      <c r="K101" s="12"/>
      <c r="L101" s="19"/>
      <c r="M101" s="31"/>
      <c r="N101" s="196">
        <v>45190</v>
      </c>
      <c r="O101" s="197">
        <v>-1.6528360386649607E-2</v>
      </c>
      <c r="P101" s="194">
        <f t="shared" si="3"/>
        <v>0.98347163961335038</v>
      </c>
      <c r="Q101" s="194">
        <f t="shared" si="4"/>
        <v>1.0570542095156417</v>
      </c>
      <c r="R101" s="194">
        <f>MAX($Q$21:Q101)</f>
        <v>1.1177520828714453</v>
      </c>
      <c r="S101" s="194">
        <f t="shared" si="5"/>
        <v>-5.4303520687587592E-2</v>
      </c>
      <c r="T101" s="22"/>
      <c r="U101" s="12"/>
      <c r="V101" s="42"/>
    </row>
    <row r="102" spans="1:22" s="1" customFormat="1" x14ac:dyDescent="0.4">
      <c r="A102" s="12"/>
      <c r="B102" s="12"/>
      <c r="C102" s="42"/>
      <c r="D102" s="12"/>
      <c r="E102" s="42"/>
      <c r="F102" s="12"/>
      <c r="G102" s="12"/>
      <c r="H102" s="12"/>
      <c r="I102" s="12"/>
      <c r="J102" s="12"/>
      <c r="K102" s="12"/>
      <c r="L102" s="19"/>
      <c r="M102" s="31"/>
      <c r="N102" s="196">
        <v>45191</v>
      </c>
      <c r="O102" s="197">
        <v>-2.248545399754135E-3</v>
      </c>
      <c r="P102" s="194">
        <f t="shared" si="3"/>
        <v>0.99775145460024584</v>
      </c>
      <c r="Q102" s="194">
        <f t="shared" si="4"/>
        <v>1.0546773751355445</v>
      </c>
      <c r="R102" s="194">
        <f>MAX($Q$21:Q102)</f>
        <v>1.1177520828714453</v>
      </c>
      <c r="S102" s="194">
        <f t="shared" si="5"/>
        <v>-5.6429962155709279E-2</v>
      </c>
      <c r="T102" s="22"/>
      <c r="U102" s="12"/>
      <c r="V102" s="42"/>
    </row>
    <row r="103" spans="1:22" s="1" customFormat="1" x14ac:dyDescent="0.4">
      <c r="A103" s="12"/>
      <c r="B103" s="12"/>
      <c r="C103" s="42"/>
      <c r="D103" s="12"/>
      <c r="E103" s="42"/>
      <c r="F103" s="12"/>
      <c r="G103" s="12"/>
      <c r="H103" s="12"/>
      <c r="I103" s="12"/>
      <c r="J103" s="12"/>
      <c r="K103" s="12"/>
      <c r="L103" s="19"/>
      <c r="M103" s="31"/>
      <c r="N103" s="196">
        <v>45194</v>
      </c>
      <c r="O103" s="197">
        <v>4.2051949258863032E-3</v>
      </c>
      <c r="P103" s="194">
        <f t="shared" si="3"/>
        <v>1.0042051949258863</v>
      </c>
      <c r="Q103" s="194">
        <f t="shared" si="4"/>
        <v>1.0591124990819116</v>
      </c>
      <c r="R103" s="194">
        <f>MAX($Q$21:Q103)</f>
        <v>1.1177520828714453</v>
      </c>
      <c r="S103" s="194">
        <f t="shared" si="5"/>
        <v>-5.2462066220347991E-2</v>
      </c>
      <c r="T103" s="22"/>
      <c r="U103" s="12"/>
      <c r="V103" s="42"/>
    </row>
    <row r="104" spans="1:22" s="1" customFormat="1" x14ac:dyDescent="0.4">
      <c r="A104" s="12"/>
      <c r="B104" s="12"/>
      <c r="C104" s="42"/>
      <c r="D104" s="12"/>
      <c r="E104" s="42"/>
      <c r="F104" s="12"/>
      <c r="G104" s="12"/>
      <c r="H104" s="12"/>
      <c r="I104" s="12"/>
      <c r="J104" s="12"/>
      <c r="K104" s="12"/>
      <c r="L104" s="19"/>
      <c r="M104" s="31"/>
      <c r="N104" s="196">
        <v>45195</v>
      </c>
      <c r="O104" s="197">
        <v>-1.4691252342502877E-2</v>
      </c>
      <c r="P104" s="194">
        <f t="shared" si="3"/>
        <v>0.9853087476574971</v>
      </c>
      <c r="Q104" s="194">
        <f t="shared" si="4"/>
        <v>1.0435528100988003</v>
      </c>
      <c r="R104" s="194">
        <f>MAX($Q$21:Q104)</f>
        <v>1.1177520828714453</v>
      </c>
      <c r="S104" s="194">
        <f t="shared" si="5"/>
        <v>-6.6382585109598824E-2</v>
      </c>
      <c r="T104" s="22"/>
      <c r="U104" s="12"/>
      <c r="V104" s="42"/>
    </row>
    <row r="105" spans="1:22" s="1" customFormat="1" x14ac:dyDescent="0.4">
      <c r="A105" s="12"/>
      <c r="B105" s="12"/>
      <c r="C105" s="42"/>
      <c r="D105" s="12"/>
      <c r="E105" s="42"/>
      <c r="F105" s="12"/>
      <c r="G105" s="12"/>
      <c r="H105" s="12"/>
      <c r="I105" s="12"/>
      <c r="J105" s="12"/>
      <c r="K105" s="12"/>
      <c r="L105" s="19"/>
      <c r="M105" s="31"/>
      <c r="N105" s="196">
        <v>45196</v>
      </c>
      <c r="O105" s="197">
        <v>3.9917347609651991E-4</v>
      </c>
      <c r="P105" s="194">
        <f t="shared" si="3"/>
        <v>1.0003991734760964</v>
      </c>
      <c r="Q105" s="194">
        <f t="shared" si="4"/>
        <v>1.0439693687014977</v>
      </c>
      <c r="R105" s="194">
        <f>MAX($Q$21:Q105)</f>
        <v>1.1177520828714453</v>
      </c>
      <c r="S105" s="194">
        <f t="shared" si="5"/>
        <v>-6.600990980075272E-2</v>
      </c>
      <c r="T105" s="22"/>
      <c r="U105" s="12"/>
      <c r="V105" s="42"/>
    </row>
    <row r="106" spans="1:22" s="1" customFormat="1" x14ac:dyDescent="0.4">
      <c r="A106" s="12"/>
      <c r="B106" s="12"/>
      <c r="C106" s="42"/>
      <c r="D106" s="12"/>
      <c r="E106" s="42"/>
      <c r="F106" s="12"/>
      <c r="G106" s="12"/>
      <c r="H106" s="12"/>
      <c r="I106" s="12"/>
      <c r="J106" s="12"/>
      <c r="K106" s="12"/>
      <c r="L106" s="19"/>
      <c r="M106" s="31"/>
      <c r="N106" s="196">
        <v>45197</v>
      </c>
      <c r="O106" s="197">
        <v>5.7974416148339186E-3</v>
      </c>
      <c r="P106" s="194">
        <f t="shared" si="3"/>
        <v>1.0057974416148339</v>
      </c>
      <c r="Q106" s="194">
        <f t="shared" si="4"/>
        <v>1.0500217201642197</v>
      </c>
      <c r="R106" s="194">
        <f>MAX($Q$21:Q106)</f>
        <v>1.1177520828714453</v>
      </c>
      <c r="S106" s="194">
        <f t="shared" si="5"/>
        <v>-6.059515678398919E-2</v>
      </c>
      <c r="T106" s="22"/>
      <c r="U106" s="12"/>
      <c r="V106" s="42"/>
    </row>
    <row r="107" spans="1:22" s="1" customFormat="1" x14ac:dyDescent="0.4">
      <c r="A107" s="12"/>
      <c r="B107" s="12"/>
      <c r="C107" s="42"/>
      <c r="D107" s="12"/>
      <c r="E107" s="42"/>
      <c r="F107" s="12"/>
      <c r="G107" s="12"/>
      <c r="H107" s="12"/>
      <c r="I107" s="12"/>
      <c r="J107" s="12"/>
      <c r="K107" s="12"/>
      <c r="L107" s="19"/>
      <c r="M107" s="31"/>
      <c r="N107" s="196">
        <v>45198</v>
      </c>
      <c r="O107" s="197">
        <v>-2.4269579016147754E-3</v>
      </c>
      <c r="P107" s="194">
        <f t="shared" si="3"/>
        <v>0.99757304209838527</v>
      </c>
      <c r="Q107" s="194">
        <f t="shared" si="4"/>
        <v>1.0474733616536001</v>
      </c>
      <c r="R107" s="194">
        <f>MAX($Q$21:Q107)</f>
        <v>1.1177520828714453</v>
      </c>
      <c r="S107" s="194">
        <f t="shared" si="5"/>
        <v>-6.2875052791047326E-2</v>
      </c>
      <c r="T107" s="22"/>
      <c r="U107" s="12"/>
      <c r="V107" s="42"/>
    </row>
    <row r="108" spans="1:22" s="1" customFormat="1" x14ac:dyDescent="0.4">
      <c r="A108" s="12"/>
      <c r="B108" s="12"/>
      <c r="C108" s="42"/>
      <c r="D108" s="12"/>
      <c r="E108" s="42"/>
      <c r="F108" s="12"/>
      <c r="G108" s="12"/>
      <c r="H108" s="12"/>
      <c r="I108" s="12"/>
      <c r="J108" s="12"/>
      <c r="K108" s="12"/>
      <c r="L108" s="19"/>
      <c r="M108" s="31"/>
      <c r="N108" s="196">
        <v>45201</v>
      </c>
      <c r="O108" s="197">
        <v>-3.9767942359886395E-4</v>
      </c>
      <c r="P108" s="194">
        <f t="shared" si="3"/>
        <v>0.99960232057640108</v>
      </c>
      <c r="Q108" s="194">
        <f t="shared" si="4"/>
        <v>1.0470568030509024</v>
      </c>
      <c r="R108" s="194">
        <f>MAX($Q$21:Q108)</f>
        <v>1.1177520828714453</v>
      </c>
      <c r="S108" s="194">
        <f t="shared" si="5"/>
        <v>-6.3247728099893652E-2</v>
      </c>
      <c r="T108" s="22"/>
      <c r="U108" s="12"/>
      <c r="V108" s="42"/>
    </row>
    <row r="109" spans="1:22" s="1" customFormat="1" x14ac:dyDescent="0.4">
      <c r="A109" s="12"/>
      <c r="B109" s="12"/>
      <c r="C109" s="42"/>
      <c r="D109" s="12"/>
      <c r="E109" s="42"/>
      <c r="F109" s="12"/>
      <c r="G109" s="12"/>
      <c r="H109" s="12"/>
      <c r="I109" s="12"/>
      <c r="J109" s="12"/>
      <c r="K109" s="12"/>
      <c r="L109" s="19"/>
      <c r="M109" s="31"/>
      <c r="N109" s="196">
        <v>45202</v>
      </c>
      <c r="O109" s="197">
        <v>-1.3386066321874043E-2</v>
      </c>
      <c r="P109" s="194">
        <f t="shared" si="3"/>
        <v>0.986613933678126</v>
      </c>
      <c r="Q109" s="194">
        <f t="shared" si="4"/>
        <v>1.0330408312424937</v>
      </c>
      <c r="R109" s="194">
        <f>MAX($Q$21:Q109)</f>
        <v>1.1177520828714453</v>
      </c>
      <c r="S109" s="194">
        <f t="shared" si="5"/>
        <v>-7.5787156138714562E-2</v>
      </c>
      <c r="T109" s="22"/>
      <c r="U109" s="12"/>
      <c r="V109" s="42"/>
    </row>
    <row r="110" spans="1:22" s="1" customFormat="1" x14ac:dyDescent="0.4">
      <c r="A110" s="12"/>
      <c r="B110" s="12"/>
      <c r="C110" s="42"/>
      <c r="D110" s="12"/>
      <c r="E110" s="42"/>
      <c r="F110" s="12"/>
      <c r="G110" s="12"/>
      <c r="H110" s="12"/>
      <c r="I110" s="12"/>
      <c r="J110" s="12"/>
      <c r="K110" s="12"/>
      <c r="L110" s="19"/>
      <c r="M110" s="31"/>
      <c r="N110" s="196">
        <v>45203</v>
      </c>
      <c r="O110" s="197">
        <v>7.2819564031405496E-3</v>
      </c>
      <c r="P110" s="194">
        <f t="shared" si="3"/>
        <v>1.0072819564031406</v>
      </c>
      <c r="Q110" s="194">
        <f t="shared" si="4"/>
        <v>1.0405633895382655</v>
      </c>
      <c r="R110" s="194">
        <f>MAX($Q$21:Q110)</f>
        <v>1.1177520828714453</v>
      </c>
      <c r="S110" s="194">
        <f t="shared" si="5"/>
        <v>-6.9057078502494207E-2</v>
      </c>
      <c r="T110" s="22"/>
      <c r="U110" s="12"/>
      <c r="V110" s="42"/>
    </row>
    <row r="111" spans="1:22" s="1" customFormat="1" x14ac:dyDescent="0.4">
      <c r="A111" s="12"/>
      <c r="B111" s="12"/>
      <c r="C111" s="42"/>
      <c r="D111" s="12"/>
      <c r="E111" s="42"/>
      <c r="F111" s="12"/>
      <c r="G111" s="12"/>
      <c r="H111" s="12"/>
      <c r="I111" s="12"/>
      <c r="J111" s="12"/>
      <c r="K111" s="12"/>
      <c r="L111" s="19"/>
      <c r="M111" s="31"/>
      <c r="N111" s="196">
        <v>45204</v>
      </c>
      <c r="O111" s="197">
        <v>-3.7677200583994267E-4</v>
      </c>
      <c r="P111" s="194">
        <f t="shared" si="3"/>
        <v>0.99962322799416004</v>
      </c>
      <c r="Q111" s="194">
        <f t="shared" si="4"/>
        <v>1.0401713343827856</v>
      </c>
      <c r="R111" s="194">
        <f>MAX($Q$21:Q111)</f>
        <v>1.1177520828714453</v>
      </c>
      <c r="S111" s="194">
        <f t="shared" si="5"/>
        <v>-6.9407831734349279E-2</v>
      </c>
      <c r="T111" s="22"/>
      <c r="U111" s="12"/>
      <c r="V111" s="42"/>
    </row>
    <row r="112" spans="1:22" s="1" customFormat="1" x14ac:dyDescent="0.4">
      <c r="A112" s="12"/>
      <c r="B112" s="12"/>
      <c r="C112" s="42"/>
      <c r="D112" s="12"/>
      <c r="E112" s="42"/>
      <c r="F112" s="12"/>
      <c r="G112" s="12"/>
      <c r="H112" s="12"/>
      <c r="I112" s="12"/>
      <c r="J112" s="12"/>
      <c r="K112" s="12"/>
      <c r="L112" s="19"/>
      <c r="M112" s="31"/>
      <c r="N112" s="196">
        <v>45205</v>
      </c>
      <c r="O112" s="197">
        <v>1.1872791519434621E-2</v>
      </c>
      <c r="P112" s="194">
        <f t="shared" si="3"/>
        <v>1.0118727915194345</v>
      </c>
      <c r="Q112" s="194">
        <f t="shared" si="4"/>
        <v>1.0525210717804045</v>
      </c>
      <c r="R112" s="194">
        <f>MAX($Q$21:Q112)</f>
        <v>1.1177520828714453</v>
      </c>
      <c r="S112" s="194">
        <f t="shared" si="5"/>
        <v>-5.8359104930912564E-2</v>
      </c>
      <c r="T112" s="22"/>
      <c r="U112" s="12"/>
      <c r="V112" s="42"/>
    </row>
    <row r="113" spans="1:22" s="1" customFormat="1" x14ac:dyDescent="0.4">
      <c r="A113" s="12"/>
      <c r="B113" s="12"/>
      <c r="C113" s="42"/>
      <c r="D113" s="12"/>
      <c r="E113" s="42"/>
      <c r="F113" s="12"/>
      <c r="G113" s="12"/>
      <c r="H113" s="12"/>
      <c r="I113" s="12"/>
      <c r="J113" s="12"/>
      <c r="K113" s="12"/>
      <c r="L113" s="19"/>
      <c r="M113" s="31"/>
      <c r="N113" s="196">
        <v>45208</v>
      </c>
      <c r="O113" s="197">
        <v>6.402197699864943E-3</v>
      </c>
      <c r="P113" s="194">
        <f t="shared" si="3"/>
        <v>1.0064021976998649</v>
      </c>
      <c r="Q113" s="194">
        <f t="shared" si="4"/>
        <v>1.0592595197652164</v>
      </c>
      <c r="R113" s="194">
        <f>MAX($Q$21:Q113)</f>
        <v>1.1177520828714453</v>
      </c>
      <c r="S113" s="194">
        <f t="shared" si="5"/>
        <v>-5.2330533758402575E-2</v>
      </c>
      <c r="T113" s="22"/>
      <c r="U113" s="12"/>
      <c r="V113" s="42"/>
    </row>
    <row r="114" spans="1:22" s="1" customFormat="1" x14ac:dyDescent="0.4">
      <c r="A114" s="12"/>
      <c r="B114" s="12"/>
      <c r="C114" s="42"/>
      <c r="D114" s="12"/>
      <c r="E114" s="42"/>
      <c r="F114" s="12"/>
      <c r="G114" s="12"/>
      <c r="H114" s="12"/>
      <c r="I114" s="12"/>
      <c r="J114" s="12"/>
      <c r="K114" s="12"/>
      <c r="L114" s="19"/>
      <c r="M114" s="31"/>
      <c r="N114" s="196">
        <v>45209</v>
      </c>
      <c r="O114" s="197">
        <v>5.2048393439589761E-3</v>
      </c>
      <c r="P114" s="194">
        <f t="shared" si="3"/>
        <v>1.005204839343959</v>
      </c>
      <c r="Q114" s="194">
        <f t="shared" si="4"/>
        <v>1.0647727953891535</v>
      </c>
      <c r="R114" s="194">
        <f>MAX($Q$21:Q114)</f>
        <v>1.1177520828714453</v>
      </c>
      <c r="S114" s="194">
        <f t="shared" si="5"/>
        <v>-4.7398066435439645E-2</v>
      </c>
      <c r="T114" s="22"/>
      <c r="U114" s="12"/>
      <c r="V114" s="42"/>
    </row>
    <row r="115" spans="1:22" s="1" customFormat="1" x14ac:dyDescent="0.4">
      <c r="A115" s="12"/>
      <c r="B115" s="12"/>
      <c r="C115" s="42"/>
      <c r="D115" s="12"/>
      <c r="E115" s="42"/>
      <c r="F115" s="12"/>
      <c r="G115" s="12"/>
      <c r="H115" s="12"/>
      <c r="I115" s="12"/>
      <c r="J115" s="12"/>
      <c r="K115" s="12"/>
      <c r="L115" s="19"/>
      <c r="M115" s="31"/>
      <c r="N115" s="196">
        <v>45210</v>
      </c>
      <c r="O115" s="197">
        <v>4.0962857274358978E-3</v>
      </c>
      <c r="P115" s="194">
        <f t="shared" si="3"/>
        <v>1.0040962857274358</v>
      </c>
      <c r="Q115" s="194">
        <f t="shared" si="4"/>
        <v>1.0691344089938679</v>
      </c>
      <c r="R115" s="194">
        <f>MAX($Q$21:Q115)</f>
        <v>1.1177520828714453</v>
      </c>
      <c r="S115" s="194">
        <f t="shared" si="5"/>
        <v>-4.3495936731051454E-2</v>
      </c>
      <c r="T115" s="22"/>
      <c r="U115" s="12"/>
      <c r="V115" s="42"/>
    </row>
    <row r="116" spans="1:22" s="1" customFormat="1" x14ac:dyDescent="0.4">
      <c r="A116" s="12"/>
      <c r="B116" s="12"/>
      <c r="C116" s="42"/>
      <c r="D116" s="12"/>
      <c r="E116" s="42"/>
      <c r="F116" s="12"/>
      <c r="G116" s="12"/>
      <c r="H116" s="12"/>
      <c r="I116" s="12"/>
      <c r="J116" s="12"/>
      <c r="K116" s="12"/>
      <c r="L116" s="19"/>
      <c r="M116" s="31"/>
      <c r="N116" s="196">
        <v>45211</v>
      </c>
      <c r="O116" s="197">
        <v>-6.0964429776310253E-3</v>
      </c>
      <c r="P116" s="194">
        <f t="shared" si="3"/>
        <v>0.99390355702236899</v>
      </c>
      <c r="Q116" s="194">
        <f t="shared" si="4"/>
        <v>1.0626164920340135</v>
      </c>
      <c r="R116" s="194">
        <f>MAX($Q$21:Q116)</f>
        <v>1.1177520828714453</v>
      </c>
      <c r="S116" s="194">
        <f t="shared" si="5"/>
        <v>-4.9327209210643042E-2</v>
      </c>
      <c r="T116" s="22"/>
      <c r="U116" s="12"/>
      <c r="V116" s="42"/>
    </row>
    <row r="117" spans="1:22" s="1" customFormat="1" x14ac:dyDescent="0.4">
      <c r="A117" s="12"/>
      <c r="B117" s="12"/>
      <c r="C117" s="42"/>
      <c r="D117" s="12"/>
      <c r="E117" s="42"/>
      <c r="F117" s="12"/>
      <c r="G117" s="12"/>
      <c r="H117" s="12"/>
      <c r="I117" s="12"/>
      <c r="J117" s="12"/>
      <c r="K117" s="12"/>
      <c r="L117" s="19"/>
      <c r="M117" s="31"/>
      <c r="N117" s="196">
        <v>45212</v>
      </c>
      <c r="O117" s="197">
        <v>-4.9808605820229283E-3</v>
      </c>
      <c r="P117" s="194">
        <f t="shared" si="3"/>
        <v>0.99501913941797704</v>
      </c>
      <c r="Q117" s="194">
        <f t="shared" si="4"/>
        <v>1.0573237474350339</v>
      </c>
      <c r="R117" s="194">
        <f>MAX($Q$21:Q117)</f>
        <v>1.1177520828714453</v>
      </c>
      <c r="S117" s="194">
        <f t="shared" si="5"/>
        <v>-5.4062377840687459E-2</v>
      </c>
      <c r="T117" s="22"/>
      <c r="U117" s="12"/>
      <c r="V117" s="42"/>
    </row>
    <row r="118" spans="1:22" s="1" customFormat="1" x14ac:dyDescent="0.4">
      <c r="A118" s="12"/>
      <c r="B118" s="12"/>
      <c r="C118" s="42"/>
      <c r="D118" s="12"/>
      <c r="E118" s="42"/>
      <c r="F118" s="12"/>
      <c r="G118" s="12"/>
      <c r="H118" s="12"/>
      <c r="I118" s="12"/>
      <c r="J118" s="12"/>
      <c r="K118" s="12"/>
      <c r="L118" s="19"/>
      <c r="M118" s="31"/>
      <c r="N118" s="196">
        <v>45215</v>
      </c>
      <c r="O118" s="197">
        <v>1.0521436848204023E-2</v>
      </c>
      <c r="P118" s="194">
        <f t="shared" si="3"/>
        <v>1.0105214368482041</v>
      </c>
      <c r="Q118" s="194">
        <f t="shared" si="4"/>
        <v>1.0684483124717781</v>
      </c>
      <c r="R118" s="194">
        <f>MAX($Q$21:Q118)</f>
        <v>1.1177520828714453</v>
      </c>
      <c r="S118" s="194">
        <f t="shared" si="5"/>
        <v>-4.4109754886797914E-2</v>
      </c>
      <c r="T118" s="22"/>
      <c r="U118" s="12"/>
      <c r="V118" s="42"/>
    </row>
    <row r="119" spans="1:22" s="1" customFormat="1" x14ac:dyDescent="0.4">
      <c r="A119" s="12"/>
      <c r="B119" s="12"/>
      <c r="C119" s="42"/>
      <c r="D119" s="12"/>
      <c r="E119" s="42"/>
      <c r="F119" s="12"/>
      <c r="G119" s="12"/>
      <c r="H119" s="12"/>
      <c r="I119" s="12"/>
      <c r="J119" s="12"/>
      <c r="K119" s="12"/>
      <c r="L119" s="19"/>
      <c r="M119" s="31"/>
      <c r="N119" s="196">
        <v>45216</v>
      </c>
      <c r="O119" s="197">
        <v>-4.5867351619227895E-5</v>
      </c>
      <c r="P119" s="194">
        <f t="shared" si="3"/>
        <v>0.99995413264838073</v>
      </c>
      <c r="Q119" s="194">
        <f t="shared" si="4"/>
        <v>1.0683993055773429</v>
      </c>
      <c r="R119" s="194">
        <f>MAX($Q$21:Q119)</f>
        <v>1.1177520828714453</v>
      </c>
      <c r="S119" s="194">
        <f t="shared" si="5"/>
        <v>-4.4153599040779978E-2</v>
      </c>
      <c r="T119" s="22"/>
      <c r="U119" s="12"/>
      <c r="V119" s="42"/>
    </row>
    <row r="120" spans="1:22" s="1" customFormat="1" x14ac:dyDescent="0.4">
      <c r="A120" s="12"/>
      <c r="B120" s="12"/>
      <c r="C120" s="42"/>
      <c r="D120" s="12"/>
      <c r="E120" s="42"/>
      <c r="F120" s="12"/>
      <c r="G120" s="12"/>
      <c r="H120" s="12"/>
      <c r="I120" s="12"/>
      <c r="J120" s="12"/>
      <c r="K120" s="12"/>
      <c r="L120" s="19"/>
      <c r="M120" s="31"/>
      <c r="N120" s="196">
        <v>45217</v>
      </c>
      <c r="O120" s="197">
        <v>-1.332507683133805E-2</v>
      </c>
      <c r="P120" s="194">
        <f t="shared" si="3"/>
        <v>0.9866749231686619</v>
      </c>
      <c r="Q120" s="194">
        <f t="shared" si="4"/>
        <v>1.0541628027439764</v>
      </c>
      <c r="R120" s="194">
        <f>MAX($Q$21:Q120)</f>
        <v>1.1177520828714453</v>
      </c>
      <c r="S120" s="194">
        <f t="shared" si="5"/>
        <v>-5.6890325772519623E-2</v>
      </c>
      <c r="T120" s="22"/>
      <c r="U120" s="12"/>
      <c r="V120" s="42"/>
    </row>
    <row r="121" spans="1:22" s="1" customFormat="1" x14ac:dyDescent="0.4">
      <c r="A121" s="12"/>
      <c r="B121" s="12"/>
      <c r="C121" s="42"/>
      <c r="D121" s="12"/>
      <c r="E121" s="42"/>
      <c r="F121" s="12"/>
      <c r="G121" s="12"/>
      <c r="H121" s="12"/>
      <c r="I121" s="12"/>
      <c r="J121" s="12"/>
      <c r="K121" s="12"/>
      <c r="L121" s="19"/>
      <c r="M121" s="31"/>
      <c r="N121" s="196">
        <v>45218</v>
      </c>
      <c r="O121" s="197">
        <v>-8.7864066386182469E-3</v>
      </c>
      <c r="P121" s="194">
        <f t="shared" si="3"/>
        <v>0.99121359336138171</v>
      </c>
      <c r="Q121" s="194">
        <f t="shared" si="4"/>
        <v>1.0449004996957623</v>
      </c>
      <c r="R121" s="194">
        <f>MAX($Q$21:Q121)</f>
        <v>1.1177520828714453</v>
      </c>
      <c r="S121" s="194">
        <f t="shared" si="5"/>
        <v>-6.5176870875097159E-2</v>
      </c>
      <c r="T121" s="22"/>
      <c r="U121" s="12"/>
      <c r="V121" s="42"/>
    </row>
    <row r="122" spans="1:22" s="1" customFormat="1" x14ac:dyDescent="0.4">
      <c r="A122" s="12"/>
      <c r="B122" s="12"/>
      <c r="C122" s="42"/>
      <c r="D122" s="12"/>
      <c r="E122" s="42"/>
      <c r="F122" s="12"/>
      <c r="G122" s="12"/>
      <c r="H122" s="12"/>
      <c r="I122" s="12"/>
      <c r="J122" s="12"/>
      <c r="K122" s="12"/>
      <c r="L122" s="19"/>
      <c r="M122" s="31"/>
      <c r="N122" s="196">
        <v>45219</v>
      </c>
      <c r="O122" s="197">
        <v>-1.2288066036629757E-2</v>
      </c>
      <c r="P122" s="194">
        <f t="shared" si="3"/>
        <v>0.9877119339633702</v>
      </c>
      <c r="Q122" s="194">
        <f t="shared" si="4"/>
        <v>1.0320606933537932</v>
      </c>
      <c r="R122" s="194">
        <f>MAX($Q$21:Q122)</f>
        <v>1.1177520828714453</v>
      </c>
      <c r="S122" s="194">
        <f t="shared" si="5"/>
        <v>-7.6664039218352853E-2</v>
      </c>
      <c r="T122" s="22"/>
      <c r="U122" s="12"/>
      <c r="V122" s="42"/>
    </row>
    <row r="123" spans="1:22" s="1" customFormat="1" x14ac:dyDescent="0.4">
      <c r="A123" s="12"/>
      <c r="B123" s="12"/>
      <c r="C123" s="42"/>
      <c r="D123" s="12"/>
      <c r="E123" s="42"/>
      <c r="F123" s="12"/>
      <c r="G123" s="12"/>
      <c r="H123" s="12"/>
      <c r="I123" s="12"/>
      <c r="J123" s="12"/>
      <c r="K123" s="12"/>
      <c r="L123" s="19"/>
      <c r="M123" s="31"/>
      <c r="N123" s="196">
        <v>45222</v>
      </c>
      <c r="O123" s="197">
        <v>-1.7331845485409894E-3</v>
      </c>
      <c r="P123" s="194">
        <f t="shared" si="3"/>
        <v>0.99826681545145901</v>
      </c>
      <c r="Q123" s="194">
        <f t="shared" si="4"/>
        <v>1.0302719417069159</v>
      </c>
      <c r="R123" s="194">
        <f>MAX($Q$21:Q123)</f>
        <v>1.1177520828714453</v>
      </c>
      <c r="S123" s="194">
        <f t="shared" si="5"/>
        <v>-7.8264350838691876E-2</v>
      </c>
      <c r="T123" s="22"/>
      <c r="U123" s="12"/>
      <c r="V123" s="42"/>
    </row>
    <row r="124" spans="1:22" s="1" customFormat="1" x14ac:dyDescent="0.4">
      <c r="A124" s="12"/>
      <c r="B124" s="12"/>
      <c r="C124" s="42"/>
      <c r="D124" s="12"/>
      <c r="E124" s="42"/>
      <c r="F124" s="12"/>
      <c r="G124" s="12"/>
      <c r="H124" s="12"/>
      <c r="I124" s="12"/>
      <c r="J124" s="12"/>
      <c r="K124" s="12"/>
      <c r="L124" s="19"/>
      <c r="M124" s="31"/>
      <c r="N124" s="196">
        <v>45223</v>
      </c>
      <c r="O124" s="197">
        <v>7.5393616515244798E-3</v>
      </c>
      <c r="P124" s="194">
        <f t="shared" si="3"/>
        <v>1.0075393616515245</v>
      </c>
      <c r="Q124" s="194">
        <f t="shared" si="4"/>
        <v>1.0380395344748627</v>
      </c>
      <c r="R124" s="194">
        <f>MAX($Q$21:Q124)</f>
        <v>1.1177520828714453</v>
      </c>
      <c r="S124" s="194">
        <f t="shared" si="5"/>
        <v>-7.1315052432562087E-2</v>
      </c>
      <c r="T124" s="22"/>
      <c r="U124" s="12"/>
      <c r="V124" s="42"/>
    </row>
    <row r="125" spans="1:22" s="1" customFormat="1" x14ac:dyDescent="0.4">
      <c r="A125" s="12"/>
      <c r="B125" s="12"/>
      <c r="C125" s="42"/>
      <c r="D125" s="12"/>
      <c r="E125" s="42"/>
      <c r="F125" s="12"/>
      <c r="G125" s="12"/>
      <c r="H125" s="12"/>
      <c r="I125" s="12"/>
      <c r="J125" s="12"/>
      <c r="K125" s="12"/>
      <c r="L125" s="19"/>
      <c r="M125" s="31"/>
      <c r="N125" s="196">
        <v>45224</v>
      </c>
      <c r="O125" s="197">
        <v>-1.4352146920661807E-2</v>
      </c>
      <c r="P125" s="194">
        <f t="shared" si="3"/>
        <v>0.98564785307933822</v>
      </c>
      <c r="Q125" s="194">
        <f t="shared" si="4"/>
        <v>1.0231414385666242</v>
      </c>
      <c r="R125" s="194">
        <f>MAX($Q$21:Q125)</f>
        <v>1.1177520828714453</v>
      </c>
      <c r="S125" s="194">
        <f t="shared" si="5"/>
        <v>-8.4643675243056937E-2</v>
      </c>
      <c r="T125" s="22"/>
      <c r="U125" s="12"/>
      <c r="V125" s="42"/>
    </row>
    <row r="126" spans="1:22" s="1" customFormat="1" x14ac:dyDescent="0.4">
      <c r="A126" s="12"/>
      <c r="B126" s="12"/>
      <c r="C126" s="42"/>
      <c r="D126" s="12"/>
      <c r="E126" s="42"/>
      <c r="F126" s="12"/>
      <c r="G126" s="12"/>
      <c r="H126" s="12"/>
      <c r="I126" s="12"/>
      <c r="J126" s="12"/>
      <c r="K126" s="12"/>
      <c r="L126" s="19"/>
      <c r="M126" s="31"/>
      <c r="N126" s="196">
        <v>45225</v>
      </c>
      <c r="O126" s="197">
        <v>-1.1974613818704379E-2</v>
      </c>
      <c r="P126" s="194">
        <f t="shared" si="3"/>
        <v>0.98802538618129565</v>
      </c>
      <c r="Q126" s="194">
        <f t="shared" si="4"/>
        <v>1.0108897149578753</v>
      </c>
      <c r="R126" s="194">
        <f>MAX($Q$21:Q126)</f>
        <v>1.1177520828714453</v>
      </c>
      <c r="S126" s="194">
        <f t="shared" si="5"/>
        <v>-9.5604713738529856E-2</v>
      </c>
      <c r="T126" s="22"/>
      <c r="U126" s="12"/>
      <c r="V126" s="42"/>
    </row>
    <row r="127" spans="1:22" s="1" customFormat="1" x14ac:dyDescent="0.4">
      <c r="A127" s="12"/>
      <c r="B127" s="12"/>
      <c r="C127" s="42"/>
      <c r="D127" s="12"/>
      <c r="E127" s="42"/>
      <c r="F127" s="12"/>
      <c r="G127" s="12"/>
      <c r="H127" s="12"/>
      <c r="I127" s="12"/>
      <c r="J127" s="12"/>
      <c r="K127" s="12"/>
      <c r="L127" s="19"/>
      <c r="M127" s="31"/>
      <c r="N127" s="196">
        <v>45226</v>
      </c>
      <c r="O127" s="197">
        <v>-4.5327839049812491E-3</v>
      </c>
      <c r="P127" s="194">
        <f t="shared" si="3"/>
        <v>0.99546721609501876</v>
      </c>
      <c r="Q127" s="194">
        <f t="shared" si="4"/>
        <v>1.0063075703282032</v>
      </c>
      <c r="R127" s="194">
        <f>MAX($Q$21:Q127)</f>
        <v>1.1177520828714453</v>
      </c>
      <c r="S127" s="194">
        <f t="shared" si="5"/>
        <v>-9.9704142135836782E-2</v>
      </c>
      <c r="T127" s="22"/>
      <c r="U127" s="12"/>
      <c r="V127" s="42"/>
    </row>
    <row r="128" spans="1:22" s="1" customFormat="1" x14ac:dyDescent="0.4">
      <c r="A128" s="12"/>
      <c r="B128" s="12"/>
      <c r="C128" s="42"/>
      <c r="D128" s="12"/>
      <c r="E128" s="42"/>
      <c r="F128" s="12"/>
      <c r="G128" s="12"/>
      <c r="H128" s="12"/>
      <c r="I128" s="12"/>
      <c r="J128" s="12"/>
      <c r="K128" s="12"/>
      <c r="L128" s="19"/>
      <c r="M128" s="31"/>
      <c r="N128" s="196">
        <v>45229</v>
      </c>
      <c r="O128" s="197">
        <v>1.195578065647218E-2</v>
      </c>
      <c r="P128" s="194">
        <f t="shared" si="3"/>
        <v>1.0119557806564721</v>
      </c>
      <c r="Q128" s="194">
        <f t="shared" si="4"/>
        <v>1.0183387629119944</v>
      </c>
      <c r="R128" s="194">
        <f>MAX($Q$21:Q128)</f>
        <v>1.1177520828714453</v>
      </c>
      <c r="S128" s="194">
        <f t="shared" si="5"/>
        <v>-8.8940402333282487E-2</v>
      </c>
      <c r="T128" s="22"/>
      <c r="U128" s="12"/>
      <c r="V128" s="42"/>
    </row>
    <row r="129" spans="1:22" s="1" customFormat="1" x14ac:dyDescent="0.4">
      <c r="A129" s="12"/>
      <c r="B129" s="12"/>
      <c r="C129" s="42"/>
      <c r="D129" s="12"/>
      <c r="E129" s="42"/>
      <c r="F129" s="12"/>
      <c r="G129" s="12"/>
      <c r="H129" s="12"/>
      <c r="I129" s="12"/>
      <c r="J129" s="12"/>
      <c r="K129" s="12"/>
      <c r="L129" s="19"/>
      <c r="M129" s="31"/>
      <c r="N129" s="196">
        <v>45230</v>
      </c>
      <c r="O129" s="197">
        <v>6.2802281094347543E-3</v>
      </c>
      <c r="P129" s="194">
        <f t="shared" si="3"/>
        <v>1.0062802281094347</v>
      </c>
      <c r="Q129" s="194">
        <f t="shared" si="4"/>
        <v>1.0247341626357613</v>
      </c>
      <c r="R129" s="194">
        <f>MAX($Q$21:Q129)</f>
        <v>1.1177520828714453</v>
      </c>
      <c r="S129" s="194">
        <f t="shared" si="5"/>
        <v>-8.3218740238645728E-2</v>
      </c>
      <c r="T129" s="22"/>
      <c r="U129" s="12"/>
      <c r="V129" s="42"/>
    </row>
    <row r="130" spans="1:22" s="1" customFormat="1" x14ac:dyDescent="0.4">
      <c r="A130" s="12"/>
      <c r="B130" s="12"/>
      <c r="C130" s="42"/>
      <c r="D130" s="12"/>
      <c r="E130" s="42"/>
      <c r="F130" s="12"/>
      <c r="G130" s="12"/>
      <c r="H130" s="12"/>
      <c r="I130" s="12"/>
      <c r="J130" s="12"/>
      <c r="K130" s="12"/>
      <c r="L130" s="19"/>
      <c r="M130" s="31"/>
      <c r="N130" s="196">
        <v>45231</v>
      </c>
      <c r="O130" s="197">
        <v>1.0664753706360757E-2</v>
      </c>
      <c r="P130" s="194">
        <f t="shared" si="3"/>
        <v>1.0106647537063607</v>
      </c>
      <c r="Q130" s="194">
        <f t="shared" si="4"/>
        <v>1.0356627000947654</v>
      </c>
      <c r="R130" s="194">
        <f>MAX($Q$21:Q130)</f>
        <v>1.1177520828714453</v>
      </c>
      <c r="S130" s="194">
        <f t="shared" si="5"/>
        <v>-7.3441493900683885E-2</v>
      </c>
      <c r="T130" s="22"/>
      <c r="U130" s="12"/>
      <c r="V130" s="42"/>
    </row>
    <row r="131" spans="1:22" s="1" customFormat="1" x14ac:dyDescent="0.4">
      <c r="A131" s="12"/>
      <c r="B131" s="12"/>
      <c r="C131" s="42"/>
      <c r="D131" s="12"/>
      <c r="E131" s="42"/>
      <c r="F131" s="12"/>
      <c r="G131" s="12"/>
      <c r="H131" s="12"/>
      <c r="I131" s="12"/>
      <c r="J131" s="12"/>
      <c r="K131" s="12"/>
      <c r="L131" s="19"/>
      <c r="M131" s="31"/>
      <c r="N131" s="196">
        <v>45232</v>
      </c>
      <c r="O131" s="197">
        <v>1.916434013154774E-2</v>
      </c>
      <c r="P131" s="194">
        <f t="shared" si="3"/>
        <v>1.0191643401315478</v>
      </c>
      <c r="Q131" s="194">
        <f t="shared" si="4"/>
        <v>1.0555104923409386</v>
      </c>
      <c r="R131" s="194">
        <f>MAX($Q$21:Q131)</f>
        <v>1.1177520828714453</v>
      </c>
      <c r="S131" s="194">
        <f t="shared" si="5"/>
        <v>-5.5684611538017847E-2</v>
      </c>
      <c r="T131" s="22"/>
      <c r="U131" s="12"/>
      <c r="V131" s="42"/>
    </row>
    <row r="132" spans="1:22" s="1" customFormat="1" x14ac:dyDescent="0.4">
      <c r="A132" s="12"/>
      <c r="B132" s="12"/>
      <c r="C132" s="42"/>
      <c r="D132" s="12"/>
      <c r="E132" s="42"/>
      <c r="F132" s="12"/>
      <c r="G132" s="12"/>
      <c r="H132" s="12"/>
      <c r="I132" s="12"/>
      <c r="J132" s="12"/>
      <c r="K132" s="12"/>
      <c r="L132" s="19"/>
      <c r="M132" s="31"/>
      <c r="N132" s="196">
        <v>45233</v>
      </c>
      <c r="O132" s="197">
        <v>9.1234097873526005E-3</v>
      </c>
      <c r="P132" s="194">
        <f t="shared" si="3"/>
        <v>1.0091234097873527</v>
      </c>
      <c r="Q132" s="194">
        <f t="shared" si="4"/>
        <v>1.0651403470974155</v>
      </c>
      <c r="R132" s="194">
        <f>MAX($Q$21:Q132)</f>
        <v>1.1177520828714453</v>
      </c>
      <c r="S132" s="194">
        <f t="shared" si="5"/>
        <v>-4.7069235280575938E-2</v>
      </c>
      <c r="T132" s="22"/>
      <c r="U132" s="12"/>
      <c r="V132" s="42"/>
    </row>
    <row r="133" spans="1:22" s="1" customFormat="1" x14ac:dyDescent="0.4">
      <c r="A133" s="12"/>
      <c r="B133" s="12"/>
      <c r="C133" s="42"/>
      <c r="D133" s="12"/>
      <c r="E133" s="42"/>
      <c r="F133" s="12"/>
      <c r="G133" s="12"/>
      <c r="H133" s="12"/>
      <c r="I133" s="12"/>
      <c r="J133" s="12"/>
      <c r="K133" s="12"/>
      <c r="L133" s="19"/>
      <c r="M133" s="31"/>
      <c r="N133" s="196">
        <v>45236</v>
      </c>
      <c r="O133" s="197">
        <v>2.3004900043708853E-3</v>
      </c>
      <c r="P133" s="194">
        <f t="shared" si="3"/>
        <v>1.0023004900043708</v>
      </c>
      <c r="Q133" s="194">
        <f t="shared" si="4"/>
        <v>1.0675906918191651</v>
      </c>
      <c r="R133" s="194">
        <f>MAX($Q$21:Q133)</f>
        <v>1.1177520828714453</v>
      </c>
      <c r="S133" s="194">
        <f t="shared" si="5"/>
        <v>-4.4877027581481488E-2</v>
      </c>
      <c r="T133" s="22"/>
      <c r="U133" s="12"/>
      <c r="V133" s="42"/>
    </row>
    <row r="134" spans="1:22" s="1" customFormat="1" x14ac:dyDescent="0.4">
      <c r="A134" s="12"/>
      <c r="B134" s="12"/>
      <c r="C134" s="42"/>
      <c r="D134" s="12"/>
      <c r="E134" s="42"/>
      <c r="F134" s="12"/>
      <c r="G134" s="12"/>
      <c r="H134" s="12"/>
      <c r="I134" s="12"/>
      <c r="J134" s="12"/>
      <c r="K134" s="12"/>
      <c r="L134" s="19"/>
      <c r="M134" s="31"/>
      <c r="N134" s="196">
        <v>45237</v>
      </c>
      <c r="O134" s="197">
        <v>2.8460602722118786E-3</v>
      </c>
      <c r="P134" s="194">
        <f t="shared" si="3"/>
        <v>1.0028460602722118</v>
      </c>
      <c r="Q134" s="194">
        <f t="shared" si="4"/>
        <v>1.0706291192741348</v>
      </c>
      <c r="R134" s="194">
        <f>MAX($Q$21:Q134)</f>
        <v>1.1177520828714453</v>
      </c>
      <c r="S134" s="194">
        <f t="shared" si="5"/>
        <v>-4.2158690034604152E-2</v>
      </c>
      <c r="T134" s="22"/>
      <c r="U134" s="12"/>
      <c r="V134" s="42"/>
    </row>
    <row r="135" spans="1:22" s="1" customFormat="1" x14ac:dyDescent="0.4">
      <c r="A135" s="12"/>
      <c r="B135" s="12"/>
      <c r="C135" s="42"/>
      <c r="D135" s="12"/>
      <c r="E135" s="42"/>
      <c r="F135" s="12"/>
      <c r="G135" s="12"/>
      <c r="H135" s="12"/>
      <c r="I135" s="12"/>
      <c r="J135" s="12"/>
      <c r="K135" s="12"/>
      <c r="L135" s="19"/>
      <c r="M135" s="31"/>
      <c r="N135" s="196">
        <v>45238</v>
      </c>
      <c r="O135" s="197">
        <v>7.3238276154070469E-4</v>
      </c>
      <c r="P135" s="194">
        <f t="shared" si="3"/>
        <v>1.0007323827615406</v>
      </c>
      <c r="Q135" s="194">
        <f t="shared" si="4"/>
        <v>1.0714132295850947</v>
      </c>
      <c r="R135" s="194">
        <f>MAX($Q$21:Q135)</f>
        <v>1.1177520828714453</v>
      </c>
      <c r="S135" s="194">
        <f t="shared" si="5"/>
        <v>-4.1457183570894007E-2</v>
      </c>
      <c r="T135" s="22"/>
      <c r="U135" s="12"/>
      <c r="V135" s="42"/>
    </row>
    <row r="136" spans="1:22" s="1" customFormat="1" x14ac:dyDescent="0.4">
      <c r="A136" s="12"/>
      <c r="B136" s="12"/>
      <c r="C136" s="42"/>
      <c r="D136" s="12"/>
      <c r="E136" s="42"/>
      <c r="F136" s="12"/>
      <c r="G136" s="12"/>
      <c r="H136" s="12"/>
      <c r="I136" s="12"/>
      <c r="J136" s="12"/>
      <c r="K136" s="12"/>
      <c r="L136" s="19"/>
      <c r="M136" s="31"/>
      <c r="N136" s="196">
        <v>45239</v>
      </c>
      <c r="O136" s="197">
        <v>-7.7987421383647719E-3</v>
      </c>
      <c r="P136" s="194">
        <f t="shared" si="3"/>
        <v>0.99220125786163527</v>
      </c>
      <c r="Q136" s="194">
        <f t="shared" si="4"/>
        <v>1.063057554083928</v>
      </c>
      <c r="R136" s="194">
        <f>MAX($Q$21:Q136)</f>
        <v>1.1177520828714453</v>
      </c>
      <c r="S136" s="194">
        <f t="shared" si="5"/>
        <v>-4.893261182480646E-2</v>
      </c>
      <c r="T136" s="22"/>
      <c r="U136" s="12"/>
      <c r="V136" s="42"/>
    </row>
    <row r="137" spans="1:22" s="1" customFormat="1" x14ac:dyDescent="0.4">
      <c r="A137" s="12"/>
      <c r="B137" s="12"/>
      <c r="C137" s="42"/>
      <c r="D137" s="12"/>
      <c r="E137" s="42"/>
      <c r="F137" s="12"/>
      <c r="G137" s="12"/>
      <c r="H137" s="12"/>
      <c r="I137" s="12"/>
      <c r="J137" s="12"/>
      <c r="K137" s="12"/>
      <c r="L137" s="19"/>
      <c r="M137" s="31"/>
      <c r="N137" s="196">
        <v>45240</v>
      </c>
      <c r="O137" s="197">
        <v>1.5604831274202502E-2</v>
      </c>
      <c r="P137" s="194">
        <f t="shared" si="3"/>
        <v>1.0156048312742025</v>
      </c>
      <c r="Q137" s="194">
        <f t="shared" si="4"/>
        <v>1.0796463878501741</v>
      </c>
      <c r="R137" s="194">
        <f>MAX($Q$21:Q137)</f>
        <v>1.1177520828714453</v>
      </c>
      <c r="S137" s="194">
        <f t="shared" si="5"/>
        <v>-3.409136570193616E-2</v>
      </c>
      <c r="T137" s="22"/>
      <c r="U137" s="12"/>
      <c r="V137" s="42"/>
    </row>
    <row r="138" spans="1:22" s="1" customFormat="1" x14ac:dyDescent="0.4">
      <c r="A138" s="12"/>
      <c r="B138" s="12"/>
      <c r="C138" s="42"/>
      <c r="D138" s="12"/>
      <c r="E138" s="42"/>
      <c r="F138" s="12"/>
      <c r="G138" s="12"/>
      <c r="H138" s="12"/>
      <c r="I138" s="12"/>
      <c r="J138" s="12"/>
      <c r="K138" s="12"/>
      <c r="L138" s="19"/>
      <c r="M138" s="31"/>
      <c r="N138" s="196">
        <v>45243</v>
      </c>
      <c r="O138" s="197">
        <v>-9.5322393953835619E-4</v>
      </c>
      <c r="P138" s="194">
        <f t="shared" si="3"/>
        <v>0.99904677606046166</v>
      </c>
      <c r="Q138" s="194">
        <f t="shared" si="4"/>
        <v>1.0786172430670391</v>
      </c>
      <c r="R138" s="194">
        <f>MAX($Q$21:Q138)</f>
        <v>1.1177520828714453</v>
      </c>
      <c r="S138" s="194">
        <f t="shared" si="5"/>
        <v>-3.5012092935555961E-2</v>
      </c>
      <c r="T138" s="22"/>
      <c r="U138" s="12"/>
      <c r="V138" s="42"/>
    </row>
    <row r="139" spans="1:22" s="1" customFormat="1" x14ac:dyDescent="0.4">
      <c r="A139" s="12"/>
      <c r="B139" s="12"/>
      <c r="C139" s="42"/>
      <c r="D139" s="12"/>
      <c r="E139" s="42"/>
      <c r="F139" s="12"/>
      <c r="G139" s="12"/>
      <c r="H139" s="12"/>
      <c r="I139" s="12"/>
      <c r="J139" s="12"/>
      <c r="K139" s="12"/>
      <c r="L139" s="19"/>
      <c r="M139" s="31"/>
      <c r="N139" s="196">
        <v>45244</v>
      </c>
      <c r="O139" s="197">
        <v>1.9400713328335518E-2</v>
      </c>
      <c r="P139" s="194">
        <f t="shared" si="3"/>
        <v>1.0194007133283356</v>
      </c>
      <c r="Q139" s="194">
        <f t="shared" si="4"/>
        <v>1.0995431869907824</v>
      </c>
      <c r="R139" s="194">
        <f>MAX($Q$21:Q139)</f>
        <v>1.1177520828714453</v>
      </c>
      <c r="S139" s="194">
        <f t="shared" si="5"/>
        <v>-1.6290639185288169E-2</v>
      </c>
      <c r="T139" s="22"/>
      <c r="U139" s="12"/>
      <c r="V139" s="42"/>
    </row>
    <row r="140" spans="1:22" s="1" customFormat="1" x14ac:dyDescent="0.4">
      <c r="A140" s="12"/>
      <c r="B140" s="12"/>
      <c r="C140" s="42"/>
      <c r="D140" s="12"/>
      <c r="E140" s="42"/>
      <c r="F140" s="12"/>
      <c r="G140" s="12"/>
      <c r="H140" s="12"/>
      <c r="I140" s="12"/>
      <c r="J140" s="12"/>
      <c r="K140" s="12"/>
      <c r="L140" s="19"/>
      <c r="M140" s="31"/>
      <c r="N140" s="196">
        <v>45245</v>
      </c>
      <c r="O140" s="197">
        <v>2.1170859982617631E-3</v>
      </c>
      <c r="P140" s="194">
        <f t="shared" si="3"/>
        <v>1.0021170859982618</v>
      </c>
      <c r="Q140" s="194">
        <f t="shared" si="4"/>
        <v>1.1018710144764448</v>
      </c>
      <c r="R140" s="194">
        <f>MAX($Q$21:Q140)</f>
        <v>1.1177520828714453</v>
      </c>
      <c r="S140" s="194">
        <f t="shared" si="5"/>
        <v>-1.4208041871148214E-2</v>
      </c>
      <c r="T140" s="22"/>
      <c r="U140" s="12"/>
      <c r="V140" s="42"/>
    </row>
    <row r="141" spans="1:22" s="1" customFormat="1" x14ac:dyDescent="0.4">
      <c r="A141" s="12"/>
      <c r="B141" s="12"/>
      <c r="C141" s="42"/>
      <c r="D141" s="12"/>
      <c r="E141" s="42"/>
      <c r="F141" s="12"/>
      <c r="G141" s="12"/>
      <c r="H141" s="12"/>
      <c r="I141" s="12"/>
      <c r="J141" s="12"/>
      <c r="K141" s="12"/>
      <c r="L141" s="19"/>
      <c r="M141" s="31"/>
      <c r="N141" s="196">
        <v>45246</v>
      </c>
      <c r="O141" s="197">
        <v>1.2230919765166286E-3</v>
      </c>
      <c r="P141" s="194">
        <f t="shared" si="3"/>
        <v>1.0012230919765166</v>
      </c>
      <c r="Q141" s="194">
        <f t="shared" si="4"/>
        <v>1.1032187040734072</v>
      </c>
      <c r="R141" s="194">
        <f>MAX($Q$21:Q141)</f>
        <v>1.1177520828714453</v>
      </c>
      <c r="S141" s="194">
        <f t="shared" si="5"/>
        <v>-1.3002327636646105E-2</v>
      </c>
      <c r="T141" s="22"/>
      <c r="U141" s="12"/>
      <c r="V141" s="42"/>
    </row>
    <row r="142" spans="1:22" s="1" customFormat="1" x14ac:dyDescent="0.4">
      <c r="A142" s="12"/>
      <c r="B142" s="12"/>
      <c r="C142" s="42"/>
      <c r="D142" s="12"/>
      <c r="E142" s="42"/>
      <c r="F142" s="12"/>
      <c r="G142" s="12"/>
      <c r="H142" s="12"/>
      <c r="I142" s="12"/>
      <c r="J142" s="12"/>
      <c r="K142" s="12"/>
      <c r="L142" s="19"/>
      <c r="M142" s="31"/>
      <c r="N142" s="196">
        <v>45247</v>
      </c>
      <c r="O142" s="197">
        <v>1.2438087199875473E-3</v>
      </c>
      <c r="P142" s="194">
        <f t="shared" si="3"/>
        <v>1.0012438087199875</v>
      </c>
      <c r="Q142" s="194">
        <f t="shared" si="4"/>
        <v>1.1045908971175871</v>
      </c>
      <c r="R142" s="194">
        <f>MAX($Q$21:Q142)</f>
        <v>1.1177520828714453</v>
      </c>
      <c r="S142" s="194">
        <f t="shared" si="5"/>
        <v>-1.1774691325153186E-2</v>
      </c>
      <c r="T142" s="22"/>
      <c r="U142" s="12"/>
      <c r="V142" s="42"/>
    </row>
    <row r="143" spans="1:22" s="1" customFormat="1" x14ac:dyDescent="0.4">
      <c r="A143" s="12"/>
      <c r="B143" s="12"/>
      <c r="C143" s="42"/>
      <c r="D143" s="12"/>
      <c r="E143" s="42"/>
      <c r="F143" s="12"/>
      <c r="G143" s="12"/>
      <c r="H143" s="12"/>
      <c r="I143" s="12"/>
      <c r="J143" s="12"/>
      <c r="K143" s="12"/>
      <c r="L143" s="19"/>
      <c r="M143" s="31"/>
      <c r="N143" s="196">
        <v>45250</v>
      </c>
      <c r="O143" s="197">
        <v>7.6975975509660181E-3</v>
      </c>
      <c r="P143" s="194">
        <f t="shared" si="3"/>
        <v>1.0076975975509661</v>
      </c>
      <c r="Q143" s="194">
        <f t="shared" si="4"/>
        <v>1.1130935933020589</v>
      </c>
      <c r="R143" s="194">
        <f>MAX($Q$21:Q143)</f>
        <v>1.1177520828714453</v>
      </c>
      <c r="S143" s="194">
        <f t="shared" si="5"/>
        <v>-4.1677306092948729E-3</v>
      </c>
      <c r="T143" s="22"/>
      <c r="U143" s="12"/>
      <c r="V143" s="42"/>
    </row>
    <row r="144" spans="1:22" s="1" customFormat="1" x14ac:dyDescent="0.4">
      <c r="A144" s="12"/>
      <c r="B144" s="12"/>
      <c r="C144" s="42"/>
      <c r="D144" s="12"/>
      <c r="E144" s="42"/>
      <c r="F144" s="12"/>
      <c r="G144" s="12"/>
      <c r="H144" s="12"/>
      <c r="I144" s="12"/>
      <c r="J144" s="12"/>
      <c r="K144" s="12"/>
      <c r="L144" s="19"/>
      <c r="M144" s="31"/>
      <c r="N144" s="196">
        <v>45251</v>
      </c>
      <c r="O144" s="197">
        <v>-2.1793686435080885E-3</v>
      </c>
      <c r="P144" s="194">
        <f t="shared" si="3"/>
        <v>0.9978206313564919</v>
      </c>
      <c r="Q144" s="194">
        <f t="shared" si="4"/>
        <v>1.1106677520275268</v>
      </c>
      <c r="R144" s="194">
        <f>MAX($Q$21:Q144)</f>
        <v>1.1177520828714453</v>
      </c>
      <c r="S144" s="194">
        <f t="shared" si="5"/>
        <v>-6.3380162313984023E-3</v>
      </c>
      <c r="T144" s="22"/>
      <c r="U144" s="12"/>
      <c r="V144" s="42"/>
    </row>
    <row r="145" spans="1:22" s="1" customFormat="1" x14ac:dyDescent="0.4">
      <c r="A145" s="12"/>
      <c r="B145" s="12"/>
      <c r="C145" s="42"/>
      <c r="D145" s="12"/>
      <c r="E145" s="42"/>
      <c r="F145" s="12"/>
      <c r="G145" s="12"/>
      <c r="H145" s="12"/>
      <c r="I145" s="12"/>
      <c r="J145" s="12"/>
      <c r="K145" s="12"/>
      <c r="L145" s="19"/>
      <c r="M145" s="31"/>
      <c r="N145" s="196">
        <v>45252</v>
      </c>
      <c r="O145" s="197">
        <v>3.8608334987976435E-3</v>
      </c>
      <c r="P145" s="194">
        <f t="shared" si="3"/>
        <v>1.0038608334987977</v>
      </c>
      <c r="Q145" s="194">
        <f t="shared" si="4"/>
        <v>1.1149558552905889</v>
      </c>
      <c r="R145" s="194">
        <f>MAX($Q$21:Q145)</f>
        <v>1.1177520828714453</v>
      </c>
      <c r="S145" s="194">
        <f t="shared" si="5"/>
        <v>-2.501652757982864E-3</v>
      </c>
      <c r="T145" s="22"/>
      <c r="U145" s="12"/>
      <c r="V145" s="42"/>
    </row>
    <row r="146" spans="1:22" s="1" customFormat="1" x14ac:dyDescent="0.4">
      <c r="A146" s="12"/>
      <c r="B146" s="12"/>
      <c r="C146" s="42"/>
      <c r="D146" s="12"/>
      <c r="E146" s="42"/>
      <c r="F146" s="12"/>
      <c r="G146" s="12"/>
      <c r="H146" s="12"/>
      <c r="I146" s="12"/>
      <c r="J146" s="12"/>
      <c r="K146" s="12"/>
      <c r="L146" s="19"/>
      <c r="M146" s="31"/>
      <c r="N146" s="196">
        <v>45254</v>
      </c>
      <c r="O146" s="197">
        <v>6.1535756670035762E-4</v>
      </c>
      <c r="P146" s="194">
        <f t="shared" si="3"/>
        <v>1.0006153575667003</v>
      </c>
      <c r="Q146" s="194">
        <f t="shared" si="4"/>
        <v>1.1156419518126788</v>
      </c>
      <c r="R146" s="194">
        <f>MAX($Q$21:Q146)</f>
        <v>1.1177520828714453</v>
      </c>
      <c r="S146" s="194">
        <f t="shared" si="5"/>
        <v>-1.8878346022364045E-3</v>
      </c>
      <c r="T146" s="22"/>
      <c r="U146" s="12"/>
      <c r="V146" s="42"/>
    </row>
    <row r="147" spans="1:22" s="1" customFormat="1" x14ac:dyDescent="0.4">
      <c r="A147" s="12"/>
      <c r="B147" s="12"/>
      <c r="C147" s="42"/>
      <c r="D147" s="12"/>
      <c r="E147" s="42"/>
      <c r="F147" s="12"/>
      <c r="G147" s="12"/>
      <c r="H147" s="12"/>
      <c r="I147" s="12"/>
      <c r="J147" s="12"/>
      <c r="K147" s="12"/>
      <c r="L147" s="19"/>
      <c r="M147" s="31"/>
      <c r="N147" s="196">
        <v>45257</v>
      </c>
      <c r="O147" s="197">
        <v>-1.8010103228640424E-3</v>
      </c>
      <c r="P147" s="194">
        <f t="shared" si="3"/>
        <v>0.99819898967713594</v>
      </c>
      <c r="Q147" s="194">
        <f t="shared" si="4"/>
        <v>1.113632669140844</v>
      </c>
      <c r="R147" s="194">
        <f>MAX($Q$21:Q147)</f>
        <v>1.1177520828714453</v>
      </c>
      <c r="S147" s="194">
        <f t="shared" si="5"/>
        <v>-3.6854449154939406E-3</v>
      </c>
      <c r="T147" s="22"/>
      <c r="U147" s="12"/>
      <c r="V147" s="42"/>
    </row>
    <row r="148" spans="1:22" s="1" customFormat="1" x14ac:dyDescent="0.4">
      <c r="A148" s="12"/>
      <c r="B148" s="12"/>
      <c r="C148" s="42"/>
      <c r="D148" s="12"/>
      <c r="E148" s="42"/>
      <c r="F148" s="12"/>
      <c r="G148" s="12"/>
      <c r="H148" s="12"/>
      <c r="I148" s="12"/>
      <c r="J148" s="12"/>
      <c r="K148" s="12"/>
      <c r="L148" s="19"/>
      <c r="M148" s="31"/>
      <c r="N148" s="196">
        <v>45258</v>
      </c>
      <c r="O148" s="197">
        <v>9.9014258053168247E-4</v>
      </c>
      <c r="P148" s="194">
        <f t="shared" si="3"/>
        <v>1.0009901425805316</v>
      </c>
      <c r="Q148" s="194">
        <f t="shared" si="4"/>
        <v>1.1147353242656315</v>
      </c>
      <c r="R148" s="194">
        <f>MAX($Q$21:Q148)</f>
        <v>1.1177520828714453</v>
      </c>
      <c r="S148" s="194">
        <f t="shared" si="5"/>
        <v>-2.6989514509012658E-3</v>
      </c>
      <c r="T148" s="22"/>
      <c r="U148" s="12"/>
      <c r="V148" s="42"/>
    </row>
    <row r="149" spans="1:22" s="1" customFormat="1" x14ac:dyDescent="0.4">
      <c r="A149" s="12"/>
      <c r="B149" s="12"/>
      <c r="C149" s="42"/>
      <c r="D149" s="12"/>
      <c r="E149" s="42"/>
      <c r="F149" s="12"/>
      <c r="G149" s="12"/>
      <c r="H149" s="12"/>
      <c r="I149" s="12"/>
      <c r="J149" s="12"/>
      <c r="K149" s="12"/>
      <c r="L149" s="19"/>
      <c r="M149" s="31"/>
      <c r="N149" s="196">
        <v>45259</v>
      </c>
      <c r="O149" s="197">
        <v>-7.0340491943823554E-4</v>
      </c>
      <c r="P149" s="194">
        <f t="shared" ref="P149:P212" si="6">1+O149</f>
        <v>0.99929659508056179</v>
      </c>
      <c r="Q149" s="194">
        <f t="shared" si="4"/>
        <v>1.1139512139546714</v>
      </c>
      <c r="R149" s="194">
        <f>MAX($Q$21:Q149)</f>
        <v>1.1177520828714453</v>
      </c>
      <c r="S149" s="194">
        <f t="shared" si="5"/>
        <v>-3.400457914611632E-3</v>
      </c>
      <c r="T149" s="22"/>
      <c r="U149" s="12"/>
      <c r="V149" s="42"/>
    </row>
    <row r="150" spans="1:22" s="1" customFormat="1" x14ac:dyDescent="0.4">
      <c r="A150" s="12"/>
      <c r="B150" s="12"/>
      <c r="C150" s="42"/>
      <c r="D150" s="12"/>
      <c r="E150" s="42"/>
      <c r="F150" s="12"/>
      <c r="G150" s="12"/>
      <c r="H150" s="12"/>
      <c r="I150" s="12"/>
      <c r="J150" s="12"/>
      <c r="K150" s="12"/>
      <c r="L150" s="19"/>
      <c r="M150" s="31"/>
      <c r="N150" s="196">
        <v>45260</v>
      </c>
      <c r="O150" s="197">
        <v>3.9374408833945385E-3</v>
      </c>
      <c r="P150" s="194">
        <f t="shared" si="6"/>
        <v>1.0039374408833945</v>
      </c>
      <c r="Q150" s="194">
        <f t="shared" ref="Q150:Q213" si="7">Q149*P150</f>
        <v>1.1183373310066036</v>
      </c>
      <c r="R150" s="194">
        <f>MAX($Q$21:Q150)</f>
        <v>1.1183373310066036</v>
      </c>
      <c r="S150" s="194">
        <f t="shared" ref="S150:S213" si="8">Q150/R150-1</f>
        <v>0</v>
      </c>
      <c r="T150" s="22"/>
      <c r="U150" s="12"/>
      <c r="V150" s="42"/>
    </row>
    <row r="151" spans="1:22" s="1" customFormat="1" x14ac:dyDescent="0.4">
      <c r="A151" s="12"/>
      <c r="B151" s="12"/>
      <c r="C151" s="42"/>
      <c r="D151" s="12"/>
      <c r="E151" s="42"/>
      <c r="F151" s="12"/>
      <c r="G151" s="12"/>
      <c r="H151" s="12"/>
      <c r="I151" s="12"/>
      <c r="J151" s="12"/>
      <c r="K151" s="12"/>
      <c r="L151" s="19"/>
      <c r="M151" s="31"/>
      <c r="N151" s="196">
        <v>45261</v>
      </c>
      <c r="O151" s="197">
        <v>5.915863277826611E-3</v>
      </c>
      <c r="P151" s="194">
        <f t="shared" si="6"/>
        <v>1.0059158632778267</v>
      </c>
      <c r="Q151" s="194">
        <f t="shared" si="7"/>
        <v>1.1249532617553282</v>
      </c>
      <c r="R151" s="194">
        <f>MAX($Q$21:Q151)</f>
        <v>1.1249532617553282</v>
      </c>
      <c r="S151" s="194">
        <f t="shared" si="8"/>
        <v>0</v>
      </c>
      <c r="T151" s="22"/>
      <c r="U151" s="12"/>
      <c r="V151" s="42"/>
    </row>
    <row r="152" spans="1:22" s="1" customFormat="1" x14ac:dyDescent="0.4">
      <c r="A152" s="12"/>
      <c r="B152" s="12"/>
      <c r="C152" s="42"/>
      <c r="D152" s="12"/>
      <c r="E152" s="42"/>
      <c r="F152" s="12"/>
      <c r="G152" s="12"/>
      <c r="H152" s="12"/>
      <c r="I152" s="12"/>
      <c r="J152" s="12"/>
      <c r="K152" s="12"/>
      <c r="L152" s="19"/>
      <c r="M152" s="31"/>
      <c r="N152" s="196">
        <v>45264</v>
      </c>
      <c r="O152" s="197">
        <v>-5.2494010019605141E-3</v>
      </c>
      <c r="P152" s="194">
        <f t="shared" si="6"/>
        <v>0.99475059899803953</v>
      </c>
      <c r="Q152" s="194">
        <f t="shared" si="7"/>
        <v>1.1190479309759112</v>
      </c>
      <c r="R152" s="194">
        <f>MAX($Q$21:Q152)</f>
        <v>1.1249532617553282</v>
      </c>
      <c r="S152" s="194">
        <f t="shared" si="8"/>
        <v>-5.2494010019603632E-3</v>
      </c>
      <c r="T152" s="22"/>
      <c r="U152" s="12"/>
      <c r="V152" s="42"/>
    </row>
    <row r="153" spans="1:22" s="1" customFormat="1" x14ac:dyDescent="0.4">
      <c r="A153" s="12"/>
      <c r="B153" s="12"/>
      <c r="C153" s="42"/>
      <c r="D153" s="12"/>
      <c r="E153" s="42"/>
      <c r="F153" s="12"/>
      <c r="G153" s="12"/>
      <c r="H153" s="12"/>
      <c r="I153" s="12"/>
      <c r="J153" s="12"/>
      <c r="K153" s="12"/>
      <c r="L153" s="19"/>
      <c r="M153" s="31"/>
      <c r="N153" s="196">
        <v>45265</v>
      </c>
      <c r="O153" s="197">
        <v>-1.9707022268926989E-4</v>
      </c>
      <c r="P153" s="194">
        <f t="shared" si="6"/>
        <v>0.99980292977731078</v>
      </c>
      <c r="Q153" s="194">
        <f t="shared" si="7"/>
        <v>1.1188273999509539</v>
      </c>
      <c r="R153" s="194">
        <f>MAX($Q$21:Q153)</f>
        <v>1.1249532617553282</v>
      </c>
      <c r="S153" s="194">
        <f t="shared" si="8"/>
        <v>-5.4454367240250878E-3</v>
      </c>
      <c r="T153" s="22"/>
      <c r="U153" s="12"/>
      <c r="V153" s="42"/>
    </row>
    <row r="154" spans="1:22" s="1" customFormat="1" x14ac:dyDescent="0.4">
      <c r="A154" s="12"/>
      <c r="B154" s="12"/>
      <c r="C154" s="42"/>
      <c r="D154" s="12"/>
      <c r="E154" s="42"/>
      <c r="F154" s="12"/>
      <c r="G154" s="12"/>
      <c r="H154" s="12"/>
      <c r="I154" s="12"/>
      <c r="J154" s="12"/>
      <c r="K154" s="12"/>
      <c r="L154" s="19"/>
      <c r="M154" s="31"/>
      <c r="N154" s="196">
        <v>45266</v>
      </c>
      <c r="O154" s="197">
        <v>-4.0297853701270845E-3</v>
      </c>
      <c r="P154" s="194">
        <f t="shared" si="6"/>
        <v>0.9959702146298729</v>
      </c>
      <c r="Q154" s="194">
        <f t="shared" si="7"/>
        <v>1.1143187656629343</v>
      </c>
      <c r="R154" s="194">
        <f>MAX($Q$21:Q154)</f>
        <v>1.1249532617553282</v>
      </c>
      <c r="S154" s="194">
        <f t="shared" si="8"/>
        <v>-9.4532781529076404E-3</v>
      </c>
      <c r="T154" s="22"/>
      <c r="U154" s="12"/>
      <c r="V154" s="42"/>
    </row>
    <row r="155" spans="1:22" s="1" customFormat="1" x14ac:dyDescent="0.4">
      <c r="A155" s="12"/>
      <c r="B155" s="12"/>
      <c r="C155" s="42"/>
      <c r="D155" s="12"/>
      <c r="E155" s="42"/>
      <c r="F155" s="12"/>
      <c r="G155" s="12"/>
      <c r="H155" s="12"/>
      <c r="I155" s="12"/>
      <c r="J155" s="12"/>
      <c r="K155" s="12"/>
      <c r="L155" s="19"/>
      <c r="M155" s="31"/>
      <c r="N155" s="196">
        <v>45267</v>
      </c>
      <c r="O155" s="197">
        <v>7.6303984519307498E-3</v>
      </c>
      <c r="P155" s="194">
        <f t="shared" si="6"/>
        <v>1.0076303984519308</v>
      </c>
      <c r="Q155" s="194">
        <f t="shared" si="7"/>
        <v>1.1228214618474062</v>
      </c>
      <c r="R155" s="194">
        <f>MAX($Q$21:Q155)</f>
        <v>1.1249532617553282</v>
      </c>
      <c r="S155" s="194">
        <f t="shared" si="8"/>
        <v>-1.8950119799605591E-3</v>
      </c>
      <c r="T155" s="22"/>
      <c r="U155" s="12"/>
      <c r="V155" s="42"/>
    </row>
    <row r="156" spans="1:22" s="1" customFormat="1" x14ac:dyDescent="0.4">
      <c r="A156" s="12"/>
      <c r="B156" s="12"/>
      <c r="C156" s="42"/>
      <c r="D156" s="12"/>
      <c r="E156" s="42"/>
      <c r="F156" s="12"/>
      <c r="G156" s="12"/>
      <c r="H156" s="12"/>
      <c r="I156" s="12"/>
      <c r="J156" s="12"/>
      <c r="K156" s="12"/>
      <c r="L156" s="19"/>
      <c r="M156" s="31"/>
      <c r="N156" s="196">
        <v>45268</v>
      </c>
      <c r="O156" s="197">
        <v>4.2991510813346415E-3</v>
      </c>
      <c r="P156" s="194">
        <f t="shared" si="6"/>
        <v>1.0042991510813346</v>
      </c>
      <c r="Q156" s="194">
        <f t="shared" si="7"/>
        <v>1.1276486409492532</v>
      </c>
      <c r="R156" s="194">
        <f>MAX($Q$21:Q156)</f>
        <v>1.1276486409492532</v>
      </c>
      <c r="S156" s="194">
        <f t="shared" si="8"/>
        <v>0</v>
      </c>
      <c r="T156" s="22"/>
      <c r="U156" s="12"/>
      <c r="V156" s="42"/>
    </row>
    <row r="157" spans="1:22" s="1" customFormat="1" x14ac:dyDescent="0.4">
      <c r="A157" s="12"/>
      <c r="B157" s="12"/>
      <c r="C157" s="42"/>
      <c r="D157" s="12"/>
      <c r="E157" s="42"/>
      <c r="F157" s="12"/>
      <c r="G157" s="12"/>
      <c r="H157" s="12"/>
      <c r="I157" s="12"/>
      <c r="J157" s="12"/>
      <c r="K157" s="12"/>
      <c r="L157" s="19"/>
      <c r="M157" s="31"/>
      <c r="N157" s="196">
        <v>45271</v>
      </c>
      <c r="O157" s="197">
        <v>3.8896132116472133E-3</v>
      </c>
      <c r="P157" s="194">
        <f t="shared" si="6"/>
        <v>1.0038896132116473</v>
      </c>
      <c r="Q157" s="194">
        <f t="shared" si="7"/>
        <v>1.1320347580011856</v>
      </c>
      <c r="R157" s="194">
        <f>MAX($Q$21:Q157)</f>
        <v>1.1320347580011856</v>
      </c>
      <c r="S157" s="194">
        <f t="shared" si="8"/>
        <v>0</v>
      </c>
      <c r="T157" s="22"/>
      <c r="U157" s="12"/>
      <c r="V157" s="42"/>
    </row>
    <row r="158" spans="1:22" s="1" customFormat="1" x14ac:dyDescent="0.4">
      <c r="A158" s="12"/>
      <c r="B158" s="12"/>
      <c r="C158" s="42"/>
      <c r="D158" s="12"/>
      <c r="E158" s="42"/>
      <c r="F158" s="12"/>
      <c r="G158" s="12"/>
      <c r="H158" s="12"/>
      <c r="I158" s="12"/>
      <c r="J158" s="12"/>
      <c r="K158" s="12"/>
      <c r="L158" s="19"/>
      <c r="M158" s="31"/>
      <c r="N158" s="196">
        <v>45272</v>
      </c>
      <c r="O158" s="197">
        <v>4.5671984242082533E-3</v>
      </c>
      <c r="P158" s="194">
        <f t="shared" si="6"/>
        <v>1.0045671984242082</v>
      </c>
      <c r="Q158" s="194">
        <f t="shared" si="7"/>
        <v>1.1372049853640775</v>
      </c>
      <c r="R158" s="194">
        <f>MAX($Q$21:Q158)</f>
        <v>1.1372049853640775</v>
      </c>
      <c r="S158" s="194">
        <f t="shared" si="8"/>
        <v>0</v>
      </c>
      <c r="T158" s="22"/>
      <c r="U158" s="12"/>
      <c r="V158" s="42"/>
    </row>
    <row r="159" spans="1:22" s="1" customFormat="1" x14ac:dyDescent="0.4">
      <c r="A159" s="12"/>
      <c r="B159" s="12"/>
      <c r="C159" s="42"/>
      <c r="D159" s="12"/>
      <c r="E159" s="42"/>
      <c r="F159" s="12"/>
      <c r="G159" s="12"/>
      <c r="H159" s="12"/>
      <c r="I159" s="12"/>
      <c r="J159" s="12"/>
      <c r="K159" s="12"/>
      <c r="L159" s="19"/>
      <c r="M159" s="31"/>
      <c r="N159" s="196">
        <v>45273</v>
      </c>
      <c r="O159" s="197">
        <v>1.3790131437190257E-2</v>
      </c>
      <c r="P159" s="194">
        <f t="shared" si="6"/>
        <v>1.0137901314371902</v>
      </c>
      <c r="Q159" s="194">
        <f t="shared" si="7"/>
        <v>1.1528871915832761</v>
      </c>
      <c r="R159" s="194">
        <f>MAX($Q$21:Q159)</f>
        <v>1.1528871915832761</v>
      </c>
      <c r="S159" s="194">
        <f t="shared" si="8"/>
        <v>0</v>
      </c>
      <c r="T159" s="22"/>
      <c r="U159" s="12"/>
      <c r="V159" s="42"/>
    </row>
    <row r="160" spans="1:22" s="1" customFormat="1" x14ac:dyDescent="0.4">
      <c r="A160" s="12"/>
      <c r="B160" s="12"/>
      <c r="C160" s="42"/>
      <c r="D160" s="12"/>
      <c r="E160" s="42"/>
      <c r="F160" s="12"/>
      <c r="G160" s="12"/>
      <c r="H160" s="12"/>
      <c r="I160" s="12"/>
      <c r="J160" s="12"/>
      <c r="K160" s="12"/>
      <c r="L160" s="19"/>
      <c r="M160" s="31"/>
      <c r="N160" s="196">
        <v>45274</v>
      </c>
      <c r="O160" s="197">
        <v>3.2093517534537604E-3</v>
      </c>
      <c r="P160" s="194">
        <f t="shared" si="6"/>
        <v>1.0032093517534537</v>
      </c>
      <c r="Q160" s="194">
        <f t="shared" si="7"/>
        <v>1.1565872121131182</v>
      </c>
      <c r="R160" s="194">
        <f>MAX($Q$21:Q160)</f>
        <v>1.1565872121131182</v>
      </c>
      <c r="S160" s="194">
        <f t="shared" si="8"/>
        <v>0</v>
      </c>
      <c r="T160" s="22"/>
      <c r="U160" s="12"/>
      <c r="V160" s="42"/>
    </row>
    <row r="161" spans="1:22" s="1" customFormat="1" x14ac:dyDescent="0.4">
      <c r="A161" s="12"/>
      <c r="B161" s="12"/>
      <c r="C161" s="42"/>
      <c r="D161" s="12"/>
      <c r="E161" s="42"/>
      <c r="F161" s="12"/>
      <c r="G161" s="12"/>
      <c r="H161" s="12"/>
      <c r="I161" s="12"/>
      <c r="J161" s="12"/>
      <c r="K161" s="12"/>
      <c r="L161" s="19"/>
      <c r="M161" s="31"/>
      <c r="N161" s="196">
        <v>45275</v>
      </c>
      <c r="O161" s="197">
        <v>-1.6396411092985889E-3</v>
      </c>
      <c r="P161" s="194">
        <f t="shared" si="6"/>
        <v>0.9983603588907014</v>
      </c>
      <c r="Q161" s="194">
        <f t="shared" si="7"/>
        <v>1.1546908241736484</v>
      </c>
      <c r="R161" s="194">
        <f>MAX($Q$21:Q161)</f>
        <v>1.1565872121131182</v>
      </c>
      <c r="S161" s="194">
        <f t="shared" si="8"/>
        <v>-1.6396411092985952E-3</v>
      </c>
      <c r="T161" s="22"/>
      <c r="U161" s="12"/>
      <c r="V161" s="42"/>
    </row>
    <row r="162" spans="1:22" s="1" customFormat="1" x14ac:dyDescent="0.4">
      <c r="A162" s="12"/>
      <c r="B162" s="12"/>
      <c r="C162" s="42"/>
      <c r="D162" s="12"/>
      <c r="E162" s="42"/>
      <c r="F162" s="12"/>
      <c r="G162" s="12"/>
      <c r="H162" s="12"/>
      <c r="I162" s="12"/>
      <c r="J162" s="12"/>
      <c r="K162" s="12"/>
      <c r="L162" s="19"/>
      <c r="M162" s="31"/>
      <c r="N162" s="196">
        <v>45278</v>
      </c>
      <c r="O162" s="197">
        <v>5.6250399505680029E-3</v>
      </c>
      <c r="P162" s="194">
        <f t="shared" si="6"/>
        <v>1.005625039950568</v>
      </c>
      <c r="Q162" s="194">
        <f t="shared" si="7"/>
        <v>1.1611860061901795</v>
      </c>
      <c r="R162" s="194">
        <f>MAX($Q$21:Q162)</f>
        <v>1.1611860061901795</v>
      </c>
      <c r="S162" s="194">
        <f t="shared" si="8"/>
        <v>0</v>
      </c>
      <c r="T162" s="22"/>
      <c r="U162" s="12"/>
      <c r="V162" s="42"/>
    </row>
    <row r="163" spans="1:22" s="1" customFormat="1" x14ac:dyDescent="0.4">
      <c r="A163" s="12"/>
      <c r="B163" s="12"/>
      <c r="C163" s="42"/>
      <c r="D163" s="12"/>
      <c r="E163" s="42"/>
      <c r="F163" s="12"/>
      <c r="G163" s="12"/>
      <c r="H163" s="12"/>
      <c r="I163" s="12"/>
      <c r="J163" s="12"/>
      <c r="K163" s="12"/>
      <c r="L163" s="19"/>
      <c r="M163" s="31"/>
      <c r="N163" s="196">
        <v>45279</v>
      </c>
      <c r="O163" s="197">
        <v>6.0808949721379117E-3</v>
      </c>
      <c r="P163" s="194">
        <f t="shared" si="6"/>
        <v>1.0060808949721378</v>
      </c>
      <c r="Q163" s="194">
        <f t="shared" si="7"/>
        <v>1.1682470563369383</v>
      </c>
      <c r="R163" s="194">
        <f>MAX($Q$21:Q163)</f>
        <v>1.1682470563369383</v>
      </c>
      <c r="S163" s="194">
        <f t="shared" si="8"/>
        <v>0</v>
      </c>
      <c r="T163" s="22"/>
      <c r="U163" s="12"/>
      <c r="V163" s="42"/>
    </row>
    <row r="164" spans="1:22" s="1" customFormat="1" x14ac:dyDescent="0.4">
      <c r="A164" s="12"/>
      <c r="B164" s="12"/>
      <c r="C164" s="42"/>
      <c r="D164" s="12"/>
      <c r="E164" s="42"/>
      <c r="F164" s="12"/>
      <c r="G164" s="12"/>
      <c r="H164" s="12"/>
      <c r="I164" s="12"/>
      <c r="J164" s="12"/>
      <c r="K164" s="12"/>
      <c r="L164" s="19"/>
      <c r="M164" s="31"/>
      <c r="N164" s="196">
        <v>45280</v>
      </c>
      <c r="O164" s="197">
        <v>-1.3857299300817099E-2</v>
      </c>
      <c r="P164" s="194">
        <f t="shared" si="6"/>
        <v>0.98614270069918286</v>
      </c>
      <c r="Q164" s="194">
        <f t="shared" si="7"/>
        <v>1.1520583072199788</v>
      </c>
      <c r="R164" s="194">
        <f>MAX($Q$21:Q164)</f>
        <v>1.1682470563369383</v>
      </c>
      <c r="S164" s="194">
        <f t="shared" si="8"/>
        <v>-1.3857299300817028E-2</v>
      </c>
      <c r="T164" s="22"/>
      <c r="U164" s="12"/>
      <c r="V164" s="42"/>
    </row>
    <row r="165" spans="1:22" s="1" customFormat="1" x14ac:dyDescent="0.4">
      <c r="A165" s="12"/>
      <c r="B165" s="12"/>
      <c r="C165" s="42"/>
      <c r="D165" s="12"/>
      <c r="E165" s="42"/>
      <c r="F165" s="12"/>
      <c r="G165" s="12"/>
      <c r="H165" s="12"/>
      <c r="I165" s="12"/>
      <c r="J165" s="12"/>
      <c r="K165" s="12"/>
      <c r="L165" s="19"/>
      <c r="M165" s="31"/>
      <c r="N165" s="196">
        <v>45281</v>
      </c>
      <c r="O165" s="197">
        <v>9.4819117584248724E-3</v>
      </c>
      <c r="P165" s="194">
        <f t="shared" si="6"/>
        <v>1.0094819117584248</v>
      </c>
      <c r="Q165" s="194">
        <f t="shared" si="7"/>
        <v>1.162982022429599</v>
      </c>
      <c r="R165" s="194">
        <f>MAX($Q$21:Q165)</f>
        <v>1.1682470563369383</v>
      </c>
      <c r="S165" s="194">
        <f t="shared" si="8"/>
        <v>-4.5067812315725542E-3</v>
      </c>
      <c r="T165" s="22"/>
      <c r="U165" s="12"/>
      <c r="V165" s="42"/>
    </row>
    <row r="166" spans="1:22" s="1" customFormat="1" x14ac:dyDescent="0.4">
      <c r="A166" s="12"/>
      <c r="B166" s="12"/>
      <c r="C166" s="42"/>
      <c r="D166" s="12"/>
      <c r="E166" s="42"/>
      <c r="F166" s="12"/>
      <c r="G166" s="12"/>
      <c r="H166" s="12"/>
      <c r="I166" s="12"/>
      <c r="J166" s="12"/>
      <c r="K166" s="12"/>
      <c r="L166" s="19"/>
      <c r="M166" s="31"/>
      <c r="N166" s="196">
        <v>45282</v>
      </c>
      <c r="O166" s="197">
        <v>2.0097313306535929E-3</v>
      </c>
      <c r="P166" s="194">
        <f t="shared" si="6"/>
        <v>1.0020097313306535</v>
      </c>
      <c r="Q166" s="194">
        <f t="shared" si="7"/>
        <v>1.1653193038370626</v>
      </c>
      <c r="R166" s="194">
        <f>MAX($Q$21:Q166)</f>
        <v>1.1682470563369383</v>
      </c>
      <c r="S166" s="194">
        <f t="shared" si="8"/>
        <v>-2.5061073203604955E-3</v>
      </c>
      <c r="T166" s="22"/>
      <c r="U166" s="12"/>
      <c r="V166" s="42"/>
    </row>
    <row r="167" spans="1:22" s="1" customFormat="1" x14ac:dyDescent="0.4">
      <c r="A167" s="12"/>
      <c r="B167" s="12"/>
      <c r="C167" s="42"/>
      <c r="D167" s="12"/>
      <c r="E167" s="42"/>
      <c r="F167" s="12"/>
      <c r="G167" s="12"/>
      <c r="H167" s="12"/>
      <c r="I167" s="12"/>
      <c r="J167" s="12"/>
      <c r="K167" s="12"/>
      <c r="L167" s="19"/>
      <c r="M167" s="31"/>
      <c r="N167" s="196">
        <v>45286</v>
      </c>
      <c r="O167" s="197">
        <v>4.2225271825188058E-3</v>
      </c>
      <c r="P167" s="194">
        <f t="shared" si="6"/>
        <v>1.0042225271825187</v>
      </c>
      <c r="Q167" s="194">
        <f t="shared" si="7"/>
        <v>1.1702398962738283</v>
      </c>
      <c r="R167" s="194">
        <f>MAX($Q$21:Q167)</f>
        <v>1.1702398962738283</v>
      </c>
      <c r="S167" s="194">
        <f t="shared" si="8"/>
        <v>0</v>
      </c>
      <c r="T167" s="22"/>
      <c r="U167" s="12"/>
      <c r="V167" s="42"/>
    </row>
    <row r="168" spans="1:22" s="1" customFormat="1" x14ac:dyDescent="0.4">
      <c r="A168" s="12"/>
      <c r="B168" s="12"/>
      <c r="C168" s="42"/>
      <c r="D168" s="12"/>
      <c r="E168" s="42"/>
      <c r="F168" s="12"/>
      <c r="G168" s="12"/>
      <c r="H168" s="12"/>
      <c r="I168" s="12"/>
      <c r="J168" s="12"/>
      <c r="K168" s="12"/>
      <c r="L168" s="19"/>
      <c r="M168" s="31"/>
      <c r="N168" s="196">
        <v>45287</v>
      </c>
      <c r="O168" s="197">
        <v>1.8080521391779156E-3</v>
      </c>
      <c r="P168" s="194">
        <f t="shared" si="6"/>
        <v>1.0018080521391779</v>
      </c>
      <c r="Q168" s="194">
        <f t="shared" si="7"/>
        <v>1.1723557510216376</v>
      </c>
      <c r="R168" s="194">
        <f>MAX($Q$21:Q168)</f>
        <v>1.1723557510216376</v>
      </c>
      <c r="S168" s="194">
        <f t="shared" si="8"/>
        <v>0</v>
      </c>
      <c r="T168" s="22"/>
      <c r="U168" s="12"/>
      <c r="V168" s="42"/>
    </row>
    <row r="169" spans="1:22" s="1" customFormat="1" x14ac:dyDescent="0.4">
      <c r="A169" s="12"/>
      <c r="B169" s="12"/>
      <c r="C169" s="42"/>
      <c r="D169" s="12"/>
      <c r="E169" s="42"/>
      <c r="F169" s="12"/>
      <c r="G169" s="12"/>
      <c r="H169" s="12"/>
      <c r="I169" s="12"/>
      <c r="J169" s="12"/>
      <c r="K169" s="12"/>
      <c r="L169" s="19"/>
      <c r="M169" s="31"/>
      <c r="N169" s="196">
        <v>45288</v>
      </c>
      <c r="O169" s="197">
        <v>3.7774653207700137E-4</v>
      </c>
      <c r="P169" s="194">
        <f t="shared" si="6"/>
        <v>1.0003777465320769</v>
      </c>
      <c r="Q169" s="194">
        <f t="shared" si="7"/>
        <v>1.1727986043409464</v>
      </c>
      <c r="R169" s="194">
        <f>MAX($Q$21:Q169)</f>
        <v>1.1727986043409464</v>
      </c>
      <c r="S169" s="194">
        <f t="shared" si="8"/>
        <v>0</v>
      </c>
      <c r="T169" s="22"/>
      <c r="U169" s="12"/>
      <c r="V169" s="42"/>
    </row>
    <row r="170" spans="1:22" s="1" customFormat="1" x14ac:dyDescent="0.4">
      <c r="A170" s="12"/>
      <c r="B170" s="12"/>
      <c r="C170" s="42"/>
      <c r="D170" s="12"/>
      <c r="E170" s="42"/>
      <c r="F170" s="12"/>
      <c r="G170" s="12"/>
      <c r="H170" s="12"/>
      <c r="I170" s="12"/>
      <c r="J170" s="12"/>
      <c r="K170" s="12"/>
      <c r="L170" s="19"/>
      <c r="M170" s="31"/>
      <c r="N170" s="196">
        <v>45289</v>
      </c>
      <c r="O170" s="197">
        <v>-2.8949631836203767E-3</v>
      </c>
      <c r="P170" s="194">
        <f t="shared" si="6"/>
        <v>0.99710503681637963</v>
      </c>
      <c r="Q170" s="194">
        <f t="shared" si="7"/>
        <v>1.169403395559578</v>
      </c>
      <c r="R170" s="194">
        <f>MAX($Q$21:Q170)</f>
        <v>1.1727986043409464</v>
      </c>
      <c r="S170" s="194">
        <f t="shared" si="8"/>
        <v>-2.8949631836203693E-3</v>
      </c>
      <c r="T170" s="22"/>
      <c r="U170" s="12"/>
      <c r="V170" s="42"/>
    </row>
    <row r="171" spans="1:22" s="1" customFormat="1" x14ac:dyDescent="0.4">
      <c r="A171" s="12"/>
      <c r="B171" s="12"/>
      <c r="C171" s="42"/>
      <c r="D171" s="12"/>
      <c r="E171" s="42"/>
      <c r="F171" s="12"/>
      <c r="G171" s="12"/>
      <c r="H171" s="12"/>
      <c r="I171" s="12"/>
      <c r="J171" s="12"/>
      <c r="K171" s="12"/>
      <c r="L171" s="19"/>
      <c r="M171" s="31"/>
      <c r="N171" s="196">
        <v>45293</v>
      </c>
      <c r="O171" s="197">
        <v>-5.5963476467988937E-3</v>
      </c>
      <c r="P171" s="194">
        <f t="shared" si="6"/>
        <v>0.99440365235320116</v>
      </c>
      <c r="Q171" s="194">
        <f t="shared" si="7"/>
        <v>1.1628590076186796</v>
      </c>
      <c r="R171" s="194">
        <f>MAX($Q$21:Q171)</f>
        <v>1.1727986043409464</v>
      </c>
      <c r="S171" s="194">
        <f t="shared" si="8"/>
        <v>-8.4751096100190715E-3</v>
      </c>
      <c r="T171" s="22"/>
      <c r="U171" s="12"/>
      <c r="V171" s="42"/>
    </row>
    <row r="172" spans="1:22" s="1" customFormat="1" x14ac:dyDescent="0.4">
      <c r="A172" s="12"/>
      <c r="B172" s="12"/>
      <c r="C172" s="42"/>
      <c r="D172" s="12"/>
      <c r="E172" s="42"/>
      <c r="F172" s="12"/>
      <c r="G172" s="12"/>
      <c r="H172" s="12"/>
      <c r="I172" s="12"/>
      <c r="J172" s="12"/>
      <c r="K172" s="12"/>
      <c r="L172" s="19"/>
      <c r="M172" s="31"/>
      <c r="N172" s="196">
        <v>45294</v>
      </c>
      <c r="O172" s="197">
        <v>-8.1667195599279957E-3</v>
      </c>
      <c r="P172" s="194">
        <f t="shared" si="6"/>
        <v>0.99183328044007202</v>
      </c>
      <c r="Q172" s="194">
        <f t="shared" si="7"/>
        <v>1.1533622642157217</v>
      </c>
      <c r="R172" s="194">
        <f>MAX($Q$21:Q172)</f>
        <v>1.1727986043409464</v>
      </c>
      <c r="S172" s="194">
        <f t="shared" si="8"/>
        <v>-1.6572615326522211E-2</v>
      </c>
      <c r="T172" s="22"/>
      <c r="U172" s="12"/>
      <c r="V172" s="42"/>
    </row>
    <row r="173" spans="1:22" s="1" customFormat="1" x14ac:dyDescent="0.4">
      <c r="A173" s="12"/>
      <c r="B173" s="12"/>
      <c r="C173" s="42"/>
      <c r="D173" s="12"/>
      <c r="E173" s="42"/>
      <c r="F173" s="12"/>
      <c r="G173" s="12"/>
      <c r="H173" s="12"/>
      <c r="I173" s="12"/>
      <c r="J173" s="12"/>
      <c r="K173" s="12"/>
      <c r="L173" s="19"/>
      <c r="M173" s="31"/>
      <c r="N173" s="196">
        <v>45295</v>
      </c>
      <c r="O173" s="197">
        <v>-3.2210584696773805E-3</v>
      </c>
      <c r="P173" s="194">
        <f t="shared" si="6"/>
        <v>0.99677894153032265</v>
      </c>
      <c r="Q173" s="194">
        <f t="shared" si="7"/>
        <v>1.1496472169259635</v>
      </c>
      <c r="R173" s="194">
        <f>MAX($Q$21:Q173)</f>
        <v>1.1727986043409464</v>
      </c>
      <c r="S173" s="194">
        <f t="shared" si="8"/>
        <v>-1.9740292433237383E-2</v>
      </c>
      <c r="T173" s="22"/>
      <c r="U173" s="12"/>
      <c r="V173" s="42"/>
    </row>
    <row r="174" spans="1:22" s="1" customFormat="1" x14ac:dyDescent="0.4">
      <c r="A174" s="12"/>
      <c r="B174" s="12"/>
      <c r="C174" s="42"/>
      <c r="D174" s="12"/>
      <c r="E174" s="42"/>
      <c r="F174" s="12"/>
      <c r="G174" s="12"/>
      <c r="H174" s="12"/>
      <c r="I174" s="12"/>
      <c r="J174" s="12"/>
      <c r="K174" s="12"/>
      <c r="L174" s="19"/>
      <c r="M174" s="31"/>
      <c r="N174" s="196">
        <v>45296</v>
      </c>
      <c r="O174" s="197">
        <v>1.3696284882726598E-3</v>
      </c>
      <c r="P174" s="194">
        <f t="shared" si="6"/>
        <v>1.0013696284882727</v>
      </c>
      <c r="Q174" s="194">
        <f t="shared" si="7"/>
        <v>1.1512218065057287</v>
      </c>
      <c r="R174" s="194">
        <f>MAX($Q$21:Q174)</f>
        <v>1.1727986043409464</v>
      </c>
      <c r="S174" s="194">
        <f t="shared" si="8"/>
        <v>-1.8397700811848106E-2</v>
      </c>
      <c r="T174" s="22"/>
      <c r="U174" s="12"/>
      <c r="V174" s="42"/>
    </row>
    <row r="175" spans="1:22" s="1" customFormat="1" x14ac:dyDescent="0.4">
      <c r="A175" s="12"/>
      <c r="B175" s="12"/>
      <c r="C175" s="42"/>
      <c r="D175" s="12"/>
      <c r="E175" s="42"/>
      <c r="F175" s="12"/>
      <c r="G175" s="12"/>
      <c r="H175" s="12"/>
      <c r="I175" s="12"/>
      <c r="J175" s="12"/>
      <c r="K175" s="12"/>
      <c r="L175" s="19"/>
      <c r="M175" s="31"/>
      <c r="N175" s="196">
        <v>45299</v>
      </c>
      <c r="O175" s="197">
        <v>1.4275944605915547E-2</v>
      </c>
      <c r="P175" s="194">
        <f t="shared" si="6"/>
        <v>1.0142759446059155</v>
      </c>
      <c r="Q175" s="194">
        <f t="shared" si="7"/>
        <v>1.1676565852445264</v>
      </c>
      <c r="R175" s="194">
        <f>MAX($Q$21:Q175)</f>
        <v>1.1727986043409464</v>
      </c>
      <c r="S175" s="194">
        <f t="shared" si="8"/>
        <v>-4.3844007635986948E-3</v>
      </c>
      <c r="T175" s="22"/>
      <c r="U175" s="12"/>
      <c r="V175" s="42"/>
    </row>
    <row r="176" spans="1:22" s="1" customFormat="1" x14ac:dyDescent="0.4">
      <c r="A176" s="12"/>
      <c r="B176" s="12"/>
      <c r="C176" s="42"/>
      <c r="D176" s="12"/>
      <c r="E176" s="42"/>
      <c r="F176" s="12"/>
      <c r="G176" s="12"/>
      <c r="H176" s="12"/>
      <c r="I176" s="12"/>
      <c r="J176" s="12"/>
      <c r="K176" s="12"/>
      <c r="L176" s="19"/>
      <c r="M176" s="31"/>
      <c r="N176" s="196">
        <v>45300</v>
      </c>
      <c r="O176" s="197">
        <v>-1.5170670037927675E-3</v>
      </c>
      <c r="P176" s="194">
        <f t="shared" si="6"/>
        <v>0.99848293299620727</v>
      </c>
      <c r="Q176" s="194">
        <f t="shared" si="7"/>
        <v>1.1658851719672907</v>
      </c>
      <c r="R176" s="194">
        <f>MAX($Q$21:Q176)</f>
        <v>1.1727986043409464</v>
      </c>
      <c r="S176" s="194">
        <f t="shared" si="8"/>
        <v>-5.8948163376615348E-3</v>
      </c>
      <c r="T176" s="22"/>
      <c r="U176" s="12"/>
      <c r="V176" s="42"/>
    </row>
    <row r="177" spans="1:22" s="1" customFormat="1" x14ac:dyDescent="0.4">
      <c r="A177" s="12"/>
      <c r="B177" s="12"/>
      <c r="C177" s="42"/>
      <c r="D177" s="12"/>
      <c r="E177" s="42"/>
      <c r="F177" s="12"/>
      <c r="G177" s="12"/>
      <c r="H177" s="12"/>
      <c r="I177" s="12"/>
      <c r="J177" s="12"/>
      <c r="K177" s="12"/>
      <c r="L177" s="19"/>
      <c r="M177" s="31"/>
      <c r="N177" s="196">
        <v>45301</v>
      </c>
      <c r="O177" s="197">
        <v>5.6554401958301597E-3</v>
      </c>
      <c r="P177" s="194">
        <f t="shared" si="6"/>
        <v>1.0056554401958302</v>
      </c>
      <c r="Q177" s="194">
        <f t="shared" si="7"/>
        <v>1.1724787658325568</v>
      </c>
      <c r="R177" s="194">
        <f>MAX($Q$21:Q177)</f>
        <v>1.1727986043409464</v>
      </c>
      <c r="S177" s="194">
        <f t="shared" si="8"/>
        <v>-2.7271392309446973E-4</v>
      </c>
      <c r="T177" s="22"/>
      <c r="U177" s="12"/>
      <c r="V177" s="42"/>
    </row>
    <row r="178" spans="1:22" s="1" customFormat="1" x14ac:dyDescent="0.4">
      <c r="A178" s="12"/>
      <c r="B178" s="12"/>
      <c r="C178" s="42"/>
      <c r="D178" s="12"/>
      <c r="E178" s="42"/>
      <c r="F178" s="12"/>
      <c r="G178" s="12"/>
      <c r="H178" s="12"/>
      <c r="I178" s="12"/>
      <c r="J178" s="12"/>
      <c r="K178" s="12"/>
      <c r="L178" s="19"/>
      <c r="M178" s="31"/>
      <c r="N178" s="196">
        <v>45302</v>
      </c>
      <c r="O178" s="197">
        <v>-4.4065804935359307E-4</v>
      </c>
      <c r="P178" s="194">
        <f t="shared" si="6"/>
        <v>0.99955934195064644</v>
      </c>
      <c r="Q178" s="194">
        <f t="shared" si="7"/>
        <v>1.1719621036266965</v>
      </c>
      <c r="R178" s="194">
        <f>MAX($Q$21:Q178)</f>
        <v>1.1727986043409464</v>
      </c>
      <c r="S178" s="194">
        <f t="shared" si="8"/>
        <v>-7.1325179886272405E-4</v>
      </c>
      <c r="T178" s="22"/>
      <c r="U178" s="12"/>
      <c r="V178" s="42"/>
    </row>
    <row r="179" spans="1:22" s="1" customFormat="1" x14ac:dyDescent="0.4">
      <c r="A179" s="12"/>
      <c r="B179" s="12"/>
      <c r="C179" s="42"/>
      <c r="D179" s="12"/>
      <c r="E179" s="42"/>
      <c r="F179" s="12"/>
      <c r="G179" s="12"/>
      <c r="H179" s="12"/>
      <c r="I179" s="12"/>
      <c r="J179" s="12"/>
      <c r="K179" s="12"/>
      <c r="L179" s="19"/>
      <c r="M179" s="31"/>
      <c r="N179" s="196">
        <v>45303</v>
      </c>
      <c r="O179" s="197">
        <v>6.927679227458275E-4</v>
      </c>
      <c r="P179" s="194">
        <f t="shared" si="6"/>
        <v>1.0006927679227458</v>
      </c>
      <c r="Q179" s="194">
        <f t="shared" si="7"/>
        <v>1.1727740013787626</v>
      </c>
      <c r="R179" s="194">
        <f>MAX($Q$21:Q179)</f>
        <v>1.1727986043409464</v>
      </c>
      <c r="S179" s="194">
        <f t="shared" si="8"/>
        <v>-2.0977994084181439E-5</v>
      </c>
      <c r="T179" s="22"/>
      <c r="U179" s="12"/>
      <c r="V179" s="42"/>
    </row>
    <row r="180" spans="1:22" s="1" customFormat="1" x14ac:dyDescent="0.4">
      <c r="A180" s="12"/>
      <c r="B180" s="12"/>
      <c r="C180" s="42"/>
      <c r="D180" s="12"/>
      <c r="E180" s="42"/>
      <c r="F180" s="12"/>
      <c r="G180" s="12"/>
      <c r="H180" s="12"/>
      <c r="I180" s="12"/>
      <c r="J180" s="12"/>
      <c r="K180" s="12"/>
      <c r="L180" s="19"/>
      <c r="M180" s="31"/>
      <c r="N180" s="196">
        <v>45307</v>
      </c>
      <c r="O180" s="197">
        <v>-3.6712259796928761E-3</v>
      </c>
      <c r="P180" s="194">
        <f t="shared" si="6"/>
        <v>0.99632877402030717</v>
      </c>
      <c r="Q180" s="194">
        <f t="shared" si="7"/>
        <v>1.1684684829965926</v>
      </c>
      <c r="R180" s="194">
        <f>MAX($Q$21:Q180)</f>
        <v>1.1727986043409464</v>
      </c>
      <c r="S180" s="194">
        <f t="shared" si="8"/>
        <v>-3.6921269588201522E-3</v>
      </c>
      <c r="T180" s="22"/>
      <c r="U180" s="12"/>
      <c r="V180" s="42"/>
    </row>
    <row r="181" spans="1:22" s="1" customFormat="1" x14ac:dyDescent="0.4">
      <c r="A181" s="12"/>
      <c r="B181" s="12"/>
      <c r="C181" s="42"/>
      <c r="D181" s="12"/>
      <c r="E181" s="42"/>
      <c r="F181" s="12"/>
      <c r="G181" s="12"/>
      <c r="H181" s="12"/>
      <c r="I181" s="12"/>
      <c r="J181" s="12"/>
      <c r="K181" s="12"/>
      <c r="L181" s="19"/>
      <c r="M181" s="31"/>
      <c r="N181" s="196">
        <v>45308</v>
      </c>
      <c r="O181" s="197">
        <v>-5.5587139157348827E-3</v>
      </c>
      <c r="P181" s="194">
        <f t="shared" si="6"/>
        <v>0.99444128608426507</v>
      </c>
      <c r="Q181" s="194">
        <f t="shared" si="7"/>
        <v>1.1619733009800617</v>
      </c>
      <c r="R181" s="194">
        <f>MAX($Q$21:Q181)</f>
        <v>1.1727986043409464</v>
      </c>
      <c r="S181" s="194">
        <f t="shared" si="8"/>
        <v>-9.2303173970504915E-3</v>
      </c>
      <c r="T181" s="22"/>
      <c r="U181" s="12"/>
      <c r="V181" s="42"/>
    </row>
    <row r="182" spans="1:22" s="1" customFormat="1" x14ac:dyDescent="0.4">
      <c r="A182" s="12"/>
      <c r="B182" s="12"/>
      <c r="C182" s="42"/>
      <c r="D182" s="12"/>
      <c r="E182" s="42"/>
      <c r="F182" s="12"/>
      <c r="G182" s="12"/>
      <c r="H182" s="12"/>
      <c r="I182" s="12"/>
      <c r="J182" s="12"/>
      <c r="K182" s="12"/>
      <c r="L182" s="19"/>
      <c r="M182" s="31"/>
      <c r="N182" s="196">
        <v>45309</v>
      </c>
      <c r="O182" s="197">
        <v>8.8928412627834099E-3</v>
      </c>
      <c r="P182" s="194">
        <f t="shared" si="6"/>
        <v>1.0088928412627833</v>
      </c>
      <c r="Q182" s="194">
        <f t="shared" si="7"/>
        <v>1.1723065450972698</v>
      </c>
      <c r="R182" s="194">
        <f>MAX($Q$21:Q182)</f>
        <v>1.1727986043409464</v>
      </c>
      <c r="S182" s="194">
        <f t="shared" si="8"/>
        <v>-4.1955988168407288E-4</v>
      </c>
      <c r="T182" s="22"/>
      <c r="U182" s="12"/>
      <c r="V182" s="42"/>
    </row>
    <row r="183" spans="1:22" s="1" customFormat="1" x14ac:dyDescent="0.4">
      <c r="A183" s="12"/>
      <c r="B183" s="12"/>
      <c r="C183" s="42"/>
      <c r="D183" s="12"/>
      <c r="E183" s="42"/>
      <c r="F183" s="12"/>
      <c r="G183" s="12"/>
      <c r="H183" s="12"/>
      <c r="I183" s="12"/>
      <c r="J183" s="12"/>
      <c r="K183" s="12"/>
      <c r="L183" s="19"/>
      <c r="M183" s="31"/>
      <c r="N183" s="196">
        <v>45310</v>
      </c>
      <c r="O183" s="197">
        <v>1.2466158786123525E-2</v>
      </c>
      <c r="P183" s="194">
        <f t="shared" si="6"/>
        <v>1.0124661587861234</v>
      </c>
      <c r="Q183" s="194">
        <f t="shared" si="7"/>
        <v>1.1869207046344641</v>
      </c>
      <c r="R183" s="194">
        <f>MAX($Q$21:Q183)</f>
        <v>1.1869207046344641</v>
      </c>
      <c r="S183" s="194">
        <f t="shared" si="8"/>
        <v>0</v>
      </c>
      <c r="T183" s="22"/>
      <c r="U183" s="12"/>
      <c r="V183" s="42"/>
    </row>
    <row r="184" spans="1:22" s="1" customFormat="1" x14ac:dyDescent="0.4">
      <c r="A184" s="12"/>
      <c r="B184" s="12"/>
      <c r="C184" s="42"/>
      <c r="D184" s="12"/>
      <c r="E184" s="42"/>
      <c r="F184" s="12"/>
      <c r="G184" s="12"/>
      <c r="H184" s="12"/>
      <c r="I184" s="12"/>
      <c r="J184" s="12"/>
      <c r="K184" s="12"/>
      <c r="L184" s="19"/>
      <c r="M184" s="31"/>
      <c r="N184" s="196">
        <v>45313</v>
      </c>
      <c r="O184" s="197">
        <v>2.1142963746035148E-3</v>
      </c>
      <c r="P184" s="194">
        <f t="shared" si="6"/>
        <v>1.0021142963746035</v>
      </c>
      <c r="Q184" s="194">
        <f t="shared" si="7"/>
        <v>1.1894302067772144</v>
      </c>
      <c r="R184" s="194">
        <f>MAX($Q$21:Q184)</f>
        <v>1.1894302067772144</v>
      </c>
      <c r="S184" s="194">
        <f t="shared" si="8"/>
        <v>0</v>
      </c>
      <c r="T184" s="22"/>
      <c r="U184" s="12"/>
      <c r="V184" s="42"/>
    </row>
    <row r="185" spans="1:22" s="1" customFormat="1" x14ac:dyDescent="0.4">
      <c r="A185" s="12"/>
      <c r="B185" s="12"/>
      <c r="C185" s="42"/>
      <c r="D185" s="12"/>
      <c r="E185" s="42"/>
      <c r="F185" s="12"/>
      <c r="G185" s="12"/>
      <c r="H185" s="12"/>
      <c r="I185" s="12"/>
      <c r="J185" s="12"/>
      <c r="K185" s="12"/>
      <c r="L185" s="19"/>
      <c r="M185" s="31"/>
      <c r="N185" s="196">
        <v>45314</v>
      </c>
      <c r="O185" s="197">
        <v>2.9165373875272445E-3</v>
      </c>
      <c r="P185" s="194">
        <f t="shared" si="6"/>
        <v>1.0029165373875273</v>
      </c>
      <c r="Q185" s="194">
        <f t="shared" si="7"/>
        <v>1.1928992244451344</v>
      </c>
      <c r="R185" s="194">
        <f>MAX($Q$21:Q185)</f>
        <v>1.1928992244451344</v>
      </c>
      <c r="S185" s="194">
        <f t="shared" si="8"/>
        <v>0</v>
      </c>
      <c r="T185" s="22"/>
      <c r="U185" s="12"/>
      <c r="V185" s="42"/>
    </row>
    <row r="186" spans="1:22" s="1" customFormat="1" x14ac:dyDescent="0.4">
      <c r="A186" s="12"/>
      <c r="B186" s="12"/>
      <c r="C186" s="42"/>
      <c r="D186" s="12"/>
      <c r="E186" s="42"/>
      <c r="F186" s="12"/>
      <c r="G186" s="12"/>
      <c r="H186" s="12"/>
      <c r="I186" s="12"/>
      <c r="J186" s="12"/>
      <c r="K186" s="12"/>
      <c r="L186" s="19"/>
      <c r="M186" s="31"/>
      <c r="N186" s="196">
        <v>45315</v>
      </c>
      <c r="O186" s="197">
        <v>1.0930990388977114E-3</v>
      </c>
      <c r="P186" s="194">
        <f t="shared" si="6"/>
        <v>1.0010930990388978</v>
      </c>
      <c r="Q186" s="194">
        <f t="shared" si="7"/>
        <v>1.1942031814408773</v>
      </c>
      <c r="R186" s="194">
        <f>MAX($Q$21:Q186)</f>
        <v>1.1942031814408773</v>
      </c>
      <c r="S186" s="194">
        <f t="shared" si="8"/>
        <v>0</v>
      </c>
      <c r="T186" s="22"/>
      <c r="U186" s="12"/>
      <c r="V186" s="42"/>
    </row>
    <row r="187" spans="1:22" s="1" customFormat="1" x14ac:dyDescent="0.4">
      <c r="A187" s="12"/>
      <c r="B187" s="12"/>
      <c r="C187" s="42"/>
      <c r="D187" s="12"/>
      <c r="E187" s="42"/>
      <c r="F187" s="12"/>
      <c r="G187" s="12"/>
      <c r="H187" s="12"/>
      <c r="I187" s="12"/>
      <c r="J187" s="12"/>
      <c r="K187" s="12"/>
      <c r="L187" s="19"/>
      <c r="M187" s="31"/>
      <c r="N187" s="196">
        <v>45316</v>
      </c>
      <c r="O187" s="197">
        <v>5.4389254001935942E-3</v>
      </c>
      <c r="P187" s="194">
        <f t="shared" si="6"/>
        <v>1.0054389254001936</v>
      </c>
      <c r="Q187" s="194">
        <f t="shared" si="7"/>
        <v>1.2006983634574082</v>
      </c>
      <c r="R187" s="194">
        <f>MAX($Q$21:Q187)</f>
        <v>1.2006983634574082</v>
      </c>
      <c r="S187" s="194">
        <f t="shared" si="8"/>
        <v>0</v>
      </c>
      <c r="T187" s="22"/>
      <c r="U187" s="12"/>
      <c r="V187" s="42"/>
    </row>
    <row r="188" spans="1:22" s="1" customFormat="1" x14ac:dyDescent="0.4">
      <c r="A188" s="12"/>
      <c r="B188" s="12"/>
      <c r="C188" s="42"/>
      <c r="D188" s="12"/>
      <c r="E188" s="42"/>
      <c r="F188" s="12"/>
      <c r="G188" s="12"/>
      <c r="H188" s="12"/>
      <c r="I188" s="12"/>
      <c r="J188" s="12"/>
      <c r="K188" s="12"/>
      <c r="L188" s="19"/>
      <c r="M188" s="31"/>
      <c r="N188" s="196">
        <v>45317</v>
      </c>
      <c r="O188" s="197">
        <v>-1.2704137040754099E-3</v>
      </c>
      <c r="P188" s="194">
        <f t="shared" si="6"/>
        <v>0.99872958629592457</v>
      </c>
      <c r="Q188" s="194">
        <f t="shared" si="7"/>
        <v>1.199172979802011</v>
      </c>
      <c r="R188" s="194">
        <f>MAX($Q$21:Q188)</f>
        <v>1.2006983634574082</v>
      </c>
      <c r="S188" s="194">
        <f t="shared" si="8"/>
        <v>-1.2704137040754349E-3</v>
      </c>
      <c r="T188" s="22"/>
      <c r="U188" s="12"/>
      <c r="V188" s="42"/>
    </row>
    <row r="189" spans="1:22" s="1" customFormat="1" x14ac:dyDescent="0.4">
      <c r="A189" s="12"/>
      <c r="B189" s="12"/>
      <c r="C189" s="42"/>
      <c r="D189" s="12"/>
      <c r="E189" s="42"/>
      <c r="F189" s="12"/>
      <c r="G189" s="12"/>
      <c r="H189" s="12"/>
      <c r="I189" s="12"/>
      <c r="J189" s="12"/>
      <c r="K189" s="12"/>
      <c r="L189" s="19"/>
      <c r="M189" s="31"/>
      <c r="N189" s="196">
        <v>45320</v>
      </c>
      <c r="O189" s="197">
        <v>7.9194107630125923E-3</v>
      </c>
      <c r="P189" s="194">
        <f t="shared" si="6"/>
        <v>1.0079194107630125</v>
      </c>
      <c r="Q189" s="194">
        <f t="shared" si="7"/>
        <v>1.2086697232049688</v>
      </c>
      <c r="R189" s="194">
        <f>MAX($Q$21:Q189)</f>
        <v>1.2086697232049688</v>
      </c>
      <c r="S189" s="194">
        <f t="shared" si="8"/>
        <v>0</v>
      </c>
      <c r="T189" s="22"/>
      <c r="U189" s="12"/>
      <c r="V189" s="42"/>
    </row>
    <row r="190" spans="1:22" s="1" customFormat="1" x14ac:dyDescent="0.4">
      <c r="A190" s="12"/>
      <c r="B190" s="12"/>
      <c r="C190" s="42"/>
      <c r="D190" s="12"/>
      <c r="E190" s="42"/>
      <c r="F190" s="12"/>
      <c r="G190" s="12"/>
      <c r="H190" s="12"/>
      <c r="I190" s="12"/>
      <c r="J190" s="12"/>
      <c r="K190" s="12"/>
      <c r="L190" s="19"/>
      <c r="M190" s="31"/>
      <c r="N190" s="196">
        <v>45321</v>
      </c>
      <c r="O190" s="197">
        <v>-7.7350540436008986E-4</v>
      </c>
      <c r="P190" s="194">
        <f t="shared" si="6"/>
        <v>0.99922649459563995</v>
      </c>
      <c r="Q190" s="194">
        <f t="shared" si="7"/>
        <v>1.2077348106419834</v>
      </c>
      <c r="R190" s="194">
        <f>MAX($Q$21:Q190)</f>
        <v>1.2086697232049688</v>
      </c>
      <c r="S190" s="194">
        <f t="shared" si="8"/>
        <v>-7.7350540436005311E-4</v>
      </c>
      <c r="T190" s="22"/>
      <c r="U190" s="12"/>
      <c r="V190" s="42"/>
    </row>
    <row r="191" spans="1:22" s="1" customFormat="1" x14ac:dyDescent="0.4">
      <c r="A191" s="12"/>
      <c r="B191" s="12"/>
      <c r="C191" s="42"/>
      <c r="D191" s="12"/>
      <c r="E191" s="42"/>
      <c r="F191" s="12"/>
      <c r="G191" s="12"/>
      <c r="H191" s="12"/>
      <c r="I191" s="12"/>
      <c r="J191" s="12"/>
      <c r="K191" s="12"/>
      <c r="L191" s="19"/>
      <c r="M191" s="31"/>
      <c r="N191" s="196">
        <v>45322</v>
      </c>
      <c r="O191" s="197">
        <v>-1.6317301228381091E-2</v>
      </c>
      <c r="P191" s="194">
        <f t="shared" si="6"/>
        <v>0.98368269877161896</v>
      </c>
      <c r="Q191" s="194">
        <f t="shared" si="7"/>
        <v>1.1880278379327365</v>
      </c>
      <c r="R191" s="194">
        <f>MAX($Q$21:Q191)</f>
        <v>1.2086697232049688</v>
      </c>
      <c r="S191" s="194">
        <f t="shared" si="8"/>
        <v>-1.7078185112056277E-2</v>
      </c>
      <c r="T191" s="22"/>
      <c r="U191" s="12"/>
      <c r="V191" s="42"/>
    </row>
    <row r="192" spans="1:22" s="1" customFormat="1" x14ac:dyDescent="0.4">
      <c r="A192" s="12"/>
      <c r="B192" s="12"/>
      <c r="C192" s="42"/>
      <c r="D192" s="12"/>
      <c r="E192" s="42"/>
      <c r="F192" s="12"/>
      <c r="G192" s="12"/>
      <c r="H192" s="12"/>
      <c r="I192" s="12"/>
      <c r="J192" s="12"/>
      <c r="K192" s="12"/>
      <c r="L192" s="19"/>
      <c r="M192" s="31"/>
      <c r="N192" s="196">
        <v>45323</v>
      </c>
      <c r="O192" s="197">
        <v>1.3088137839628851E-2</v>
      </c>
      <c r="P192" s="194">
        <f t="shared" si="6"/>
        <v>1.0130881378396288</v>
      </c>
      <c r="Q192" s="194">
        <f t="shared" si="7"/>
        <v>1.2035769100329163</v>
      </c>
      <c r="R192" s="194">
        <f>MAX($Q$21:Q192)</f>
        <v>1.2086697232049688</v>
      </c>
      <c r="S192" s="194">
        <f t="shared" si="8"/>
        <v>-4.2135689132247744E-3</v>
      </c>
      <c r="T192" s="22"/>
      <c r="U192" s="12"/>
      <c r="V192" s="42"/>
    </row>
    <row r="193" spans="1:22" s="1" customFormat="1" x14ac:dyDescent="0.4">
      <c r="A193" s="12"/>
      <c r="B193" s="12"/>
      <c r="C193" s="42"/>
      <c r="D193" s="12"/>
      <c r="E193" s="42"/>
      <c r="F193" s="12"/>
      <c r="G193" s="12"/>
      <c r="H193" s="12"/>
      <c r="I193" s="12"/>
      <c r="J193" s="12"/>
      <c r="K193" s="12"/>
      <c r="L193" s="19"/>
      <c r="M193" s="31"/>
      <c r="N193" s="196">
        <v>45324</v>
      </c>
      <c r="O193" s="197">
        <v>1.0527391659852909E-2</v>
      </c>
      <c r="P193" s="194">
        <f t="shared" si="6"/>
        <v>1.0105273916598529</v>
      </c>
      <c r="Q193" s="194">
        <f t="shared" si="7"/>
        <v>1.2162474355575885</v>
      </c>
      <c r="R193" s="194">
        <f>MAX($Q$21:Q193)</f>
        <v>1.2162474355575885</v>
      </c>
      <c r="S193" s="194">
        <f t="shared" si="8"/>
        <v>0</v>
      </c>
      <c r="T193" s="22"/>
      <c r="U193" s="12"/>
      <c r="V193" s="42"/>
    </row>
    <row r="194" spans="1:22" s="1" customFormat="1" x14ac:dyDescent="0.4">
      <c r="A194" s="12"/>
      <c r="B194" s="12"/>
      <c r="C194" s="42"/>
      <c r="D194" s="12"/>
      <c r="E194" s="42"/>
      <c r="F194" s="12"/>
      <c r="G194" s="12"/>
      <c r="H194" s="12"/>
      <c r="I194" s="12"/>
      <c r="J194" s="12"/>
      <c r="K194" s="12"/>
      <c r="L194" s="19"/>
      <c r="M194" s="31"/>
      <c r="N194" s="196">
        <v>45327</v>
      </c>
      <c r="O194" s="197">
        <v>-3.6411449377971197E-3</v>
      </c>
      <c r="P194" s="194">
        <f t="shared" si="6"/>
        <v>0.9963588550622029</v>
      </c>
      <c r="Q194" s="194">
        <f t="shared" si="7"/>
        <v>1.2118189023644994</v>
      </c>
      <c r="R194" s="194">
        <f>MAX($Q$21:Q194)</f>
        <v>1.2162474355575885</v>
      </c>
      <c r="S194" s="194">
        <f t="shared" si="8"/>
        <v>-3.6411449377969918E-3</v>
      </c>
      <c r="T194" s="22"/>
      <c r="U194" s="12"/>
      <c r="V194" s="42"/>
    </row>
    <row r="195" spans="1:22" s="1" customFormat="1" x14ac:dyDescent="0.4">
      <c r="A195" s="12"/>
      <c r="B195" s="12"/>
      <c r="C195" s="42"/>
      <c r="D195" s="12"/>
      <c r="E195" s="42"/>
      <c r="F195" s="12"/>
      <c r="G195" s="12"/>
      <c r="H195" s="12"/>
      <c r="I195" s="12"/>
      <c r="J195" s="12"/>
      <c r="K195" s="12"/>
      <c r="L195" s="19"/>
      <c r="M195" s="31"/>
      <c r="N195" s="196">
        <v>45328</v>
      </c>
      <c r="O195" s="197">
        <v>2.9032585524312328E-3</v>
      </c>
      <c r="P195" s="194">
        <f t="shared" si="6"/>
        <v>1.0029032585524313</v>
      </c>
      <c r="Q195" s="194">
        <f t="shared" si="7"/>
        <v>1.2153371259567871</v>
      </c>
      <c r="R195" s="194">
        <f>MAX($Q$21:Q195)</f>
        <v>1.2162474355575885</v>
      </c>
      <c r="S195" s="194">
        <f t="shared" si="8"/>
        <v>-7.484575705469787E-4</v>
      </c>
      <c r="T195" s="22"/>
      <c r="U195" s="12"/>
      <c r="V195" s="42"/>
    </row>
    <row r="196" spans="1:22" s="1" customFormat="1" x14ac:dyDescent="0.4">
      <c r="A196" s="12"/>
      <c r="B196" s="12"/>
      <c r="C196" s="42"/>
      <c r="D196" s="12"/>
      <c r="E196" s="42"/>
      <c r="F196" s="12"/>
      <c r="G196" s="12"/>
      <c r="H196" s="12"/>
      <c r="I196" s="12"/>
      <c r="J196" s="12"/>
      <c r="K196" s="12"/>
      <c r="L196" s="19"/>
      <c r="M196" s="31"/>
      <c r="N196" s="196">
        <v>45329</v>
      </c>
      <c r="O196" s="197">
        <v>8.3404186404307419E-3</v>
      </c>
      <c r="P196" s="194">
        <f t="shared" si="6"/>
        <v>1.0083404186404308</v>
      </c>
      <c r="Q196" s="194">
        <f t="shared" si="7"/>
        <v>1.2254735463765247</v>
      </c>
      <c r="R196" s="194">
        <f>MAX($Q$21:Q196)</f>
        <v>1.2254735463765247</v>
      </c>
      <c r="S196" s="194">
        <f t="shared" si="8"/>
        <v>0</v>
      </c>
      <c r="T196" s="22"/>
      <c r="U196" s="12"/>
      <c r="V196" s="42"/>
    </row>
    <row r="197" spans="1:22" s="1" customFormat="1" x14ac:dyDescent="0.4">
      <c r="A197" s="12"/>
      <c r="B197" s="12"/>
      <c r="C197" s="42"/>
      <c r="D197" s="12"/>
      <c r="E197" s="42"/>
      <c r="F197" s="12"/>
      <c r="G197" s="12"/>
      <c r="H197" s="12"/>
      <c r="I197" s="12"/>
      <c r="J197" s="12"/>
      <c r="K197" s="12"/>
      <c r="L197" s="19"/>
      <c r="M197" s="31"/>
      <c r="N197" s="196">
        <v>45330</v>
      </c>
      <c r="O197" s="197">
        <v>4.4167837783574244E-4</v>
      </c>
      <c r="P197" s="194">
        <f t="shared" si="6"/>
        <v>1.0004416783778358</v>
      </c>
      <c r="Q197" s="194">
        <f t="shared" si="7"/>
        <v>1.226014811544569</v>
      </c>
      <c r="R197" s="194">
        <f>MAX($Q$21:Q197)</f>
        <v>1.226014811544569</v>
      </c>
      <c r="S197" s="194">
        <f t="shared" si="8"/>
        <v>0</v>
      </c>
      <c r="T197" s="22"/>
      <c r="U197" s="12"/>
      <c r="V197" s="42"/>
    </row>
    <row r="198" spans="1:22" s="1" customFormat="1" x14ac:dyDescent="0.4">
      <c r="A198" s="12"/>
      <c r="B198" s="12"/>
      <c r="C198" s="42"/>
      <c r="D198" s="12"/>
      <c r="E198" s="42"/>
      <c r="F198" s="12"/>
      <c r="G198" s="12"/>
      <c r="H198" s="12"/>
      <c r="I198" s="12"/>
      <c r="J198" s="12"/>
      <c r="K198" s="12"/>
      <c r="L198" s="19"/>
      <c r="M198" s="31"/>
      <c r="N198" s="196">
        <v>45331</v>
      </c>
      <c r="O198" s="197">
        <v>5.7794188473269496E-3</v>
      </c>
      <c r="P198" s="194">
        <f t="shared" si="6"/>
        <v>1.005779418847327</v>
      </c>
      <c r="Q198" s="194">
        <f t="shared" si="7"/>
        <v>1.2331004646535118</v>
      </c>
      <c r="R198" s="194">
        <f>MAX($Q$21:Q198)</f>
        <v>1.2331004646535118</v>
      </c>
      <c r="S198" s="194">
        <f t="shared" si="8"/>
        <v>0</v>
      </c>
      <c r="T198" s="22"/>
      <c r="U198" s="12"/>
      <c r="V198" s="42"/>
    </row>
    <row r="199" spans="1:22" s="1" customFormat="1" x14ac:dyDescent="0.4">
      <c r="A199" s="12"/>
      <c r="B199" s="12"/>
      <c r="C199" s="42"/>
      <c r="D199" s="12"/>
      <c r="E199" s="42"/>
      <c r="F199" s="12"/>
      <c r="G199" s="12"/>
      <c r="H199" s="12"/>
      <c r="I199" s="12"/>
      <c r="J199" s="12"/>
      <c r="K199" s="12"/>
      <c r="L199" s="19"/>
      <c r="M199" s="31"/>
      <c r="N199" s="196">
        <v>45334</v>
      </c>
      <c r="O199" s="197">
        <v>-4.3894652833185776E-4</v>
      </c>
      <c r="P199" s="194">
        <f t="shared" si="6"/>
        <v>0.99956105347166813</v>
      </c>
      <c r="Q199" s="194">
        <f t="shared" si="7"/>
        <v>1.2325591994854677</v>
      </c>
      <c r="R199" s="194">
        <f>MAX($Q$21:Q199)</f>
        <v>1.2331004646535118</v>
      </c>
      <c r="S199" s="194">
        <f t="shared" si="8"/>
        <v>-4.3894652833187386E-4</v>
      </c>
      <c r="T199" s="22"/>
      <c r="U199" s="12"/>
      <c r="V199" s="42"/>
    </row>
    <row r="200" spans="1:22" s="1" customFormat="1" x14ac:dyDescent="0.4">
      <c r="A200" s="12"/>
      <c r="B200" s="12"/>
      <c r="C200" s="42"/>
      <c r="D200" s="12"/>
      <c r="E200" s="42"/>
      <c r="F200" s="12"/>
      <c r="G200" s="12"/>
      <c r="H200" s="12"/>
      <c r="I200" s="12"/>
      <c r="J200" s="12"/>
      <c r="K200" s="12"/>
      <c r="L200" s="19"/>
      <c r="M200" s="31"/>
      <c r="N200" s="196">
        <v>45335</v>
      </c>
      <c r="O200" s="197">
        <v>-1.3773004910375749E-2</v>
      </c>
      <c r="P200" s="194">
        <f t="shared" si="6"/>
        <v>0.9862269950896243</v>
      </c>
      <c r="Q200" s="194">
        <f t="shared" si="7"/>
        <v>1.2155831555786256</v>
      </c>
      <c r="R200" s="194">
        <f>MAX($Q$21:Q200)</f>
        <v>1.2331004646535118</v>
      </c>
      <c r="S200" s="194">
        <f t="shared" si="8"/>
        <v>-1.420590582601744E-2</v>
      </c>
      <c r="T200" s="22"/>
      <c r="U200" s="12"/>
      <c r="V200" s="42"/>
    </row>
    <row r="201" spans="1:22" s="1" customFormat="1" x14ac:dyDescent="0.4">
      <c r="A201" s="12"/>
      <c r="B201" s="12"/>
      <c r="C201" s="42"/>
      <c r="D201" s="12"/>
      <c r="E201" s="42"/>
      <c r="F201" s="12"/>
      <c r="G201" s="12"/>
      <c r="H201" s="12"/>
      <c r="I201" s="12"/>
      <c r="J201" s="12"/>
      <c r="K201" s="12"/>
      <c r="L201" s="19"/>
      <c r="M201" s="31"/>
      <c r="N201" s="196">
        <v>45336</v>
      </c>
      <c r="O201" s="197">
        <v>9.0875971502590285E-3</v>
      </c>
      <c r="P201" s="194">
        <f t="shared" si="6"/>
        <v>1.0090875971502591</v>
      </c>
      <c r="Q201" s="194">
        <f t="shared" si="7"/>
        <v>1.2266298855991649</v>
      </c>
      <c r="R201" s="194">
        <f>MAX($Q$21:Q201)</f>
        <v>1.2331004646535118</v>
      </c>
      <c r="S201" s="194">
        <f t="shared" si="8"/>
        <v>-5.2474062250597031E-3</v>
      </c>
      <c r="T201" s="22"/>
      <c r="U201" s="12"/>
      <c r="V201" s="42"/>
    </row>
    <row r="202" spans="1:22" s="1" customFormat="1" x14ac:dyDescent="0.4">
      <c r="A202" s="12"/>
      <c r="B202" s="12"/>
      <c r="C202" s="42"/>
      <c r="D202" s="12"/>
      <c r="E202" s="42"/>
      <c r="F202" s="12"/>
      <c r="G202" s="12"/>
      <c r="H202" s="12"/>
      <c r="I202" s="12"/>
      <c r="J202" s="12"/>
      <c r="K202" s="12"/>
      <c r="L202" s="19"/>
      <c r="M202" s="31"/>
      <c r="N202" s="196">
        <v>45337</v>
      </c>
      <c r="O202" s="197">
        <v>6.8997332370580155E-3</v>
      </c>
      <c r="P202" s="194">
        <f t="shared" si="6"/>
        <v>1.0068997332370579</v>
      </c>
      <c r="Q202" s="194">
        <f t="shared" si="7"/>
        <v>1.235093304590402</v>
      </c>
      <c r="R202" s="194">
        <f>MAX($Q$21:Q202)</f>
        <v>1.235093304590402</v>
      </c>
      <c r="S202" s="194">
        <f t="shared" si="8"/>
        <v>0</v>
      </c>
      <c r="T202" s="22"/>
      <c r="U202" s="12"/>
      <c r="V202" s="42"/>
    </row>
    <row r="203" spans="1:22" s="1" customFormat="1" x14ac:dyDescent="0.4">
      <c r="A203" s="12"/>
      <c r="B203" s="12"/>
      <c r="C203" s="42"/>
      <c r="D203" s="12"/>
      <c r="E203" s="42"/>
      <c r="F203" s="12"/>
      <c r="G203" s="12"/>
      <c r="H203" s="12"/>
      <c r="I203" s="12"/>
      <c r="J203" s="12"/>
      <c r="K203" s="12"/>
      <c r="L203" s="19"/>
      <c r="M203" s="31"/>
      <c r="N203" s="196">
        <v>45338</v>
      </c>
      <c r="O203" s="197">
        <v>-4.9799804784764921E-3</v>
      </c>
      <c r="P203" s="194">
        <f t="shared" si="6"/>
        <v>0.99502001952152352</v>
      </c>
      <c r="Q203" s="194">
        <f t="shared" si="7"/>
        <v>1.2289425640444449</v>
      </c>
      <c r="R203" s="194">
        <f>MAX($Q$21:Q203)</f>
        <v>1.235093304590402</v>
      </c>
      <c r="S203" s="194">
        <f t="shared" si="8"/>
        <v>-4.9799804784763646E-3</v>
      </c>
      <c r="T203" s="22"/>
      <c r="U203" s="12"/>
      <c r="V203" s="42"/>
    </row>
    <row r="204" spans="1:22" s="1" customFormat="1" x14ac:dyDescent="0.4">
      <c r="A204" s="12"/>
      <c r="B204" s="12"/>
      <c r="C204" s="42"/>
      <c r="D204" s="12"/>
      <c r="E204" s="42"/>
      <c r="F204" s="12"/>
      <c r="G204" s="12"/>
      <c r="H204" s="12"/>
      <c r="I204" s="12"/>
      <c r="J204" s="12"/>
      <c r="K204" s="12"/>
      <c r="L204" s="19"/>
      <c r="M204" s="31"/>
      <c r="N204" s="196">
        <v>45342</v>
      </c>
      <c r="O204" s="197">
        <v>-5.5053952873816659E-3</v>
      </c>
      <c r="P204" s="194">
        <f t="shared" si="6"/>
        <v>0.9944946047126183</v>
      </c>
      <c r="Q204" s="194">
        <f t="shared" si="7"/>
        <v>1.2221767494438918</v>
      </c>
      <c r="R204" s="194">
        <f>MAX($Q$21:Q204)</f>
        <v>1.235093304590402</v>
      </c>
      <c r="S204" s="194">
        <f t="shared" si="8"/>
        <v>-1.0457959004800732E-2</v>
      </c>
      <c r="T204" s="22"/>
      <c r="U204" s="12"/>
      <c r="V204" s="42"/>
    </row>
    <row r="205" spans="1:22" s="1" customFormat="1" x14ac:dyDescent="0.4">
      <c r="A205" s="12"/>
      <c r="B205" s="12"/>
      <c r="C205" s="42"/>
      <c r="D205" s="12"/>
      <c r="E205" s="42"/>
      <c r="F205" s="12"/>
      <c r="G205" s="12"/>
      <c r="H205" s="12"/>
      <c r="I205" s="12"/>
      <c r="J205" s="12"/>
      <c r="K205" s="12"/>
      <c r="L205" s="19"/>
      <c r="M205" s="31"/>
      <c r="N205" s="196">
        <v>45343</v>
      </c>
      <c r="O205" s="197">
        <v>9.0587003784524031E-4</v>
      </c>
      <c r="P205" s="194">
        <f t="shared" si="6"/>
        <v>1.0009058700378453</v>
      </c>
      <c r="Q205" s="194">
        <f t="shared" si="7"/>
        <v>1.2232838827421642</v>
      </c>
      <c r="R205" s="194">
        <f>MAX($Q$21:Q205)</f>
        <v>1.235093304590402</v>
      </c>
      <c r="S205" s="194">
        <f t="shared" si="8"/>
        <v>-9.5615625186749043E-3</v>
      </c>
      <c r="T205" s="22"/>
      <c r="U205" s="12"/>
      <c r="V205" s="42"/>
    </row>
    <row r="206" spans="1:22" s="1" customFormat="1" x14ac:dyDescent="0.4">
      <c r="A206" s="12"/>
      <c r="B206" s="12"/>
      <c r="C206" s="42"/>
      <c r="D206" s="12"/>
      <c r="E206" s="42"/>
      <c r="F206" s="12"/>
      <c r="G206" s="12"/>
      <c r="H206" s="12"/>
      <c r="I206" s="12"/>
      <c r="J206" s="12"/>
      <c r="K206" s="12"/>
      <c r="L206" s="19"/>
      <c r="M206" s="31"/>
      <c r="N206" s="196">
        <v>45344</v>
      </c>
      <c r="O206" s="197">
        <v>2.0695480782767835E-2</v>
      </c>
      <c r="P206" s="194">
        <f t="shared" si="6"/>
        <v>1.0206954807827677</v>
      </c>
      <c r="Q206" s="194">
        <f t="shared" si="7"/>
        <v>1.2486003308293241</v>
      </c>
      <c r="R206" s="194">
        <f>MAX($Q$21:Q206)</f>
        <v>1.2486003308293241</v>
      </c>
      <c r="S206" s="194">
        <f t="shared" si="8"/>
        <v>0</v>
      </c>
      <c r="T206" s="22"/>
      <c r="U206" s="12"/>
      <c r="V206" s="42"/>
    </row>
    <row r="207" spans="1:22" s="1" customFormat="1" x14ac:dyDescent="0.4">
      <c r="A207" s="12"/>
      <c r="B207" s="12"/>
      <c r="C207" s="42"/>
      <c r="D207" s="12"/>
      <c r="E207" s="42"/>
      <c r="F207" s="12"/>
      <c r="G207" s="12"/>
      <c r="H207" s="12"/>
      <c r="I207" s="12"/>
      <c r="J207" s="12"/>
      <c r="K207" s="12"/>
      <c r="L207" s="19"/>
      <c r="M207" s="31"/>
      <c r="N207" s="196">
        <v>45345</v>
      </c>
      <c r="O207" s="197">
        <v>6.8965517241388174E-4</v>
      </c>
      <c r="P207" s="194">
        <f t="shared" si="6"/>
        <v>1.0006896551724138</v>
      </c>
      <c r="Q207" s="194">
        <f t="shared" si="7"/>
        <v>1.2494614345057582</v>
      </c>
      <c r="R207" s="194">
        <f>MAX($Q$21:Q207)</f>
        <v>1.2494614345057582</v>
      </c>
      <c r="S207" s="194">
        <f t="shared" si="8"/>
        <v>0</v>
      </c>
      <c r="T207" s="22"/>
      <c r="U207" s="12"/>
      <c r="V207" s="42"/>
    </row>
    <row r="208" spans="1:22" s="1" customFormat="1" x14ac:dyDescent="0.4">
      <c r="A208" s="12"/>
      <c r="B208" s="12"/>
      <c r="C208" s="42"/>
      <c r="D208" s="12"/>
      <c r="E208" s="42"/>
      <c r="F208" s="12"/>
      <c r="G208" s="12"/>
      <c r="H208" s="12"/>
      <c r="I208" s="12"/>
      <c r="J208" s="12"/>
      <c r="K208" s="12"/>
      <c r="L208" s="19"/>
      <c r="M208" s="31"/>
      <c r="N208" s="196">
        <v>45348</v>
      </c>
      <c r="O208" s="197">
        <v>-3.6624987693217445E-3</v>
      </c>
      <c r="P208" s="194">
        <f t="shared" si="6"/>
        <v>0.99633750123067821</v>
      </c>
      <c r="Q208" s="194">
        <f t="shared" si="7"/>
        <v>1.2448852835395658</v>
      </c>
      <c r="R208" s="194">
        <f>MAX($Q$21:Q208)</f>
        <v>1.2494614345057582</v>
      </c>
      <c r="S208" s="194">
        <f t="shared" si="8"/>
        <v>-3.662498769321787E-3</v>
      </c>
      <c r="T208" s="22"/>
      <c r="U208" s="12"/>
      <c r="V208" s="42"/>
    </row>
    <row r="209" spans="1:22" s="1" customFormat="1" x14ac:dyDescent="0.4">
      <c r="A209" s="12"/>
      <c r="B209" s="12"/>
      <c r="C209" s="42"/>
      <c r="D209" s="12"/>
      <c r="E209" s="42"/>
      <c r="F209" s="12"/>
      <c r="G209" s="12"/>
      <c r="H209" s="12"/>
      <c r="I209" s="12"/>
      <c r="J209" s="12"/>
      <c r="K209" s="12"/>
      <c r="L209" s="19"/>
      <c r="M209" s="31"/>
      <c r="N209" s="196">
        <v>45349</v>
      </c>
      <c r="O209" s="197">
        <v>1.857744224194104E-3</v>
      </c>
      <c r="P209" s="194">
        <f t="shared" si="6"/>
        <v>1.001857744224194</v>
      </c>
      <c r="Q209" s="194">
        <f t="shared" si="7"/>
        <v>1.2471979619848457</v>
      </c>
      <c r="R209" s="194">
        <f>MAX($Q$21:Q209)</f>
        <v>1.2494614345057582</v>
      </c>
      <c r="S209" s="194">
        <f t="shared" si="8"/>
        <v>-1.8115585310625182E-3</v>
      </c>
      <c r="T209" s="22"/>
      <c r="U209" s="12"/>
      <c r="V209" s="42"/>
    </row>
    <row r="210" spans="1:22" s="1" customFormat="1" x14ac:dyDescent="0.4">
      <c r="A210" s="12"/>
      <c r="B210" s="12"/>
      <c r="C210" s="42"/>
      <c r="D210" s="12"/>
      <c r="E210" s="42"/>
      <c r="F210" s="12"/>
      <c r="G210" s="12"/>
      <c r="H210" s="12"/>
      <c r="I210" s="12"/>
      <c r="J210" s="12"/>
      <c r="K210" s="12"/>
      <c r="L210" s="19"/>
      <c r="M210" s="31"/>
      <c r="N210" s="196">
        <v>45350</v>
      </c>
      <c r="O210" s="197">
        <v>-1.321681494486278E-3</v>
      </c>
      <c r="P210" s="194">
        <f t="shared" si="6"/>
        <v>0.9986783185055137</v>
      </c>
      <c r="Q210" s="194">
        <f t="shared" si="7"/>
        <v>1.2455495635185292</v>
      </c>
      <c r="R210" s="194">
        <f>MAX($Q$21:Q210)</f>
        <v>1.2494614345057582</v>
      </c>
      <c r="S210" s="194">
        <f t="shared" si="8"/>
        <v>-3.1308457221621566E-3</v>
      </c>
      <c r="T210" s="22"/>
      <c r="U210" s="12"/>
      <c r="V210" s="42"/>
    </row>
    <row r="211" spans="1:22" s="1" customFormat="1" x14ac:dyDescent="0.4">
      <c r="A211" s="12"/>
      <c r="B211" s="12"/>
      <c r="C211" s="42"/>
      <c r="D211" s="12"/>
      <c r="E211" s="42"/>
      <c r="F211" s="12"/>
      <c r="G211" s="12"/>
      <c r="H211" s="12"/>
      <c r="I211" s="12"/>
      <c r="J211" s="12"/>
      <c r="K211" s="12"/>
      <c r="L211" s="19"/>
      <c r="M211" s="31"/>
      <c r="N211" s="196">
        <v>45351</v>
      </c>
      <c r="O211" s="197">
        <v>3.5949907162326944E-3</v>
      </c>
      <c r="P211" s="194">
        <f t="shared" si="6"/>
        <v>1.0035949907162327</v>
      </c>
      <c r="Q211" s="194">
        <f t="shared" si="7"/>
        <v>1.250027302635986</v>
      </c>
      <c r="R211" s="194">
        <f>MAX($Q$21:Q211)</f>
        <v>1.250027302635986</v>
      </c>
      <c r="S211" s="194">
        <f t="shared" si="8"/>
        <v>0</v>
      </c>
      <c r="T211" s="22"/>
      <c r="U211" s="12"/>
      <c r="V211" s="42"/>
    </row>
    <row r="212" spans="1:22" s="1" customFormat="1" x14ac:dyDescent="0.4">
      <c r="A212" s="12"/>
      <c r="B212" s="12"/>
      <c r="C212" s="42"/>
      <c r="D212" s="12"/>
      <c r="E212" s="42"/>
      <c r="F212" s="12"/>
      <c r="G212" s="12"/>
      <c r="H212" s="12"/>
      <c r="I212" s="12"/>
      <c r="J212" s="12"/>
      <c r="K212" s="12"/>
      <c r="L212" s="19"/>
      <c r="M212" s="31"/>
      <c r="N212" s="196">
        <v>45352</v>
      </c>
      <c r="O212" s="197">
        <v>9.3882853094001059E-3</v>
      </c>
      <c r="P212" s="194">
        <f t="shared" si="6"/>
        <v>1.0093882853094001</v>
      </c>
      <c r="Q212" s="194">
        <f t="shared" si="7"/>
        <v>1.2617629155976724</v>
      </c>
      <c r="R212" s="194">
        <f>MAX($Q$21:Q212)</f>
        <v>1.2617629155976724</v>
      </c>
      <c r="S212" s="194">
        <f t="shared" si="8"/>
        <v>0</v>
      </c>
      <c r="T212" s="22"/>
      <c r="U212" s="12"/>
      <c r="V212" s="42"/>
    </row>
    <row r="213" spans="1:22" s="1" customFormat="1" x14ac:dyDescent="0.4">
      <c r="A213" s="12"/>
      <c r="B213" s="12"/>
      <c r="C213" s="42"/>
      <c r="D213" s="12"/>
      <c r="E213" s="42"/>
      <c r="F213" s="12"/>
      <c r="G213" s="12"/>
      <c r="H213" s="12"/>
      <c r="I213" s="12"/>
      <c r="J213" s="12"/>
      <c r="K213" s="12"/>
      <c r="L213" s="19"/>
      <c r="M213" s="31"/>
      <c r="N213" s="196">
        <v>45355</v>
      </c>
      <c r="O213" s="197">
        <v>-1.072438334795887E-3</v>
      </c>
      <c r="P213" s="194">
        <f t="shared" ref="P213:P276" si="9">1+O213</f>
        <v>0.99892756166520413</v>
      </c>
      <c r="Q213" s="194">
        <f t="shared" si="7"/>
        <v>1.2604097526775617</v>
      </c>
      <c r="R213" s="194">
        <f>MAX($Q$21:Q213)</f>
        <v>1.2617629155976724</v>
      </c>
      <c r="S213" s="194">
        <f t="shared" si="8"/>
        <v>-1.0724383347957556E-3</v>
      </c>
      <c r="T213" s="22"/>
      <c r="U213" s="12"/>
      <c r="V213" s="42"/>
    </row>
    <row r="214" spans="1:22" s="1" customFormat="1" x14ac:dyDescent="0.4">
      <c r="A214" s="12"/>
      <c r="B214" s="12"/>
      <c r="C214" s="42"/>
      <c r="D214" s="12"/>
      <c r="E214" s="42"/>
      <c r="F214" s="12"/>
      <c r="G214" s="12"/>
      <c r="H214" s="12"/>
      <c r="I214" s="12"/>
      <c r="J214" s="12"/>
      <c r="K214" s="12"/>
      <c r="L214" s="19"/>
      <c r="M214" s="31"/>
      <c r="N214" s="196">
        <v>45356</v>
      </c>
      <c r="O214" s="197">
        <v>-9.9941440562169408E-3</v>
      </c>
      <c r="P214" s="194">
        <f t="shared" si="9"/>
        <v>0.9900058559437831</v>
      </c>
      <c r="Q214" s="194">
        <f t="shared" ref="Q214:Q277" si="10">Q213*P214</f>
        <v>1.2478130360394415</v>
      </c>
      <c r="R214" s="194">
        <f>MAX($Q$21:Q214)</f>
        <v>1.2617629155976724</v>
      </c>
      <c r="S214" s="194">
        <f t="shared" ref="S214:S277" si="11">Q214/R214-1</f>
        <v>-1.1055864287803363E-2</v>
      </c>
      <c r="T214" s="22"/>
      <c r="U214" s="12"/>
      <c r="V214" s="42"/>
    </row>
    <row r="215" spans="1:22" s="1" customFormat="1" x14ac:dyDescent="0.4">
      <c r="A215" s="12"/>
      <c r="B215" s="12"/>
      <c r="C215" s="42"/>
      <c r="D215" s="12"/>
      <c r="E215" s="42"/>
      <c r="F215" s="12"/>
      <c r="G215" s="12"/>
      <c r="H215" s="12"/>
      <c r="I215" s="12"/>
      <c r="J215" s="12"/>
      <c r="K215" s="12"/>
      <c r="L215" s="19"/>
      <c r="M215" s="31"/>
      <c r="N215" s="196">
        <v>45357</v>
      </c>
      <c r="O215" s="197">
        <v>5.0672345124020282E-3</v>
      </c>
      <c r="P215" s="194">
        <f t="shared" si="9"/>
        <v>1.0050672345124021</v>
      </c>
      <c r="Q215" s="194">
        <f t="shared" si="10"/>
        <v>1.2541359973206858</v>
      </c>
      <c r="R215" s="194">
        <f>MAX($Q$21:Q215)</f>
        <v>1.2617629155976724</v>
      </c>
      <c r="S215" s="194">
        <f t="shared" si="11"/>
        <v>-6.0446524324847539E-3</v>
      </c>
      <c r="T215" s="22"/>
      <c r="U215" s="12"/>
      <c r="V215" s="42"/>
    </row>
    <row r="216" spans="1:22" s="1" customFormat="1" x14ac:dyDescent="0.4">
      <c r="A216" s="12"/>
      <c r="B216" s="12"/>
      <c r="C216" s="42"/>
      <c r="D216" s="12"/>
      <c r="E216" s="42"/>
      <c r="F216" s="12"/>
      <c r="G216" s="12"/>
      <c r="H216" s="12"/>
      <c r="I216" s="12"/>
      <c r="J216" s="12"/>
      <c r="K216" s="12"/>
      <c r="L216" s="19"/>
      <c r="M216" s="31"/>
      <c r="N216" s="196">
        <v>45358</v>
      </c>
      <c r="O216" s="197">
        <v>9.926434526728695E-3</v>
      </c>
      <c r="P216" s="194">
        <f t="shared" si="9"/>
        <v>1.0099264345267287</v>
      </c>
      <c r="Q216" s="194">
        <f t="shared" si="10"/>
        <v>1.2665850961857033</v>
      </c>
      <c r="R216" s="194">
        <f>MAX($Q$21:Q216)</f>
        <v>1.2665850961857033</v>
      </c>
      <c r="S216" s="194">
        <f t="shared" si="11"/>
        <v>0</v>
      </c>
      <c r="T216" s="22"/>
      <c r="U216" s="12"/>
      <c r="V216" s="42"/>
    </row>
    <row r="217" spans="1:22" s="1" customFormat="1" x14ac:dyDescent="0.4">
      <c r="A217" s="12"/>
      <c r="B217" s="12"/>
      <c r="C217" s="42"/>
      <c r="D217" s="12"/>
      <c r="E217" s="42"/>
      <c r="F217" s="12"/>
      <c r="G217" s="12"/>
      <c r="H217" s="12"/>
      <c r="I217" s="12"/>
      <c r="J217" s="12"/>
      <c r="K217" s="12"/>
      <c r="L217" s="19"/>
      <c r="M217" s="31"/>
      <c r="N217" s="196">
        <v>45359</v>
      </c>
      <c r="O217" s="197">
        <v>-6.0022144091994526E-3</v>
      </c>
      <c r="P217" s="194">
        <f t="shared" si="9"/>
        <v>0.99399778559080054</v>
      </c>
      <c r="Q217" s="194">
        <f t="shared" si="10"/>
        <v>1.2589827808709002</v>
      </c>
      <c r="R217" s="194">
        <f>MAX($Q$21:Q217)</f>
        <v>1.2665850961857033</v>
      </c>
      <c r="S217" s="194">
        <f t="shared" si="11"/>
        <v>-6.0022144091994578E-3</v>
      </c>
      <c r="T217" s="22"/>
      <c r="U217" s="12"/>
      <c r="V217" s="42"/>
    </row>
    <row r="218" spans="1:22" s="1" customFormat="1" x14ac:dyDescent="0.4">
      <c r="A218" s="12"/>
      <c r="B218" s="12"/>
      <c r="C218" s="42"/>
      <c r="D218" s="12"/>
      <c r="E218" s="42"/>
      <c r="F218" s="12"/>
      <c r="G218" s="12"/>
      <c r="H218" s="12"/>
      <c r="I218" s="12"/>
      <c r="J218" s="12"/>
      <c r="K218" s="12"/>
      <c r="L218" s="19"/>
      <c r="M218" s="31"/>
      <c r="N218" s="196">
        <v>45362</v>
      </c>
      <c r="O218" s="197">
        <v>-8.5984522785913968E-4</v>
      </c>
      <c r="P218" s="194">
        <f t="shared" si="9"/>
        <v>0.99914015477214091</v>
      </c>
      <c r="Q218" s="194">
        <f t="shared" si="10"/>
        <v>1.2579002505348116</v>
      </c>
      <c r="R218" s="194">
        <f>MAX($Q$21:Q218)</f>
        <v>1.2665850961857033</v>
      </c>
      <c r="S218" s="194">
        <f t="shared" si="11"/>
        <v>-6.8568986616421856E-3</v>
      </c>
      <c r="T218" s="22"/>
      <c r="U218" s="12"/>
      <c r="V218" s="42"/>
    </row>
    <row r="219" spans="1:22" s="1" customFormat="1" x14ac:dyDescent="0.4">
      <c r="A219" s="12"/>
      <c r="B219" s="12"/>
      <c r="C219" s="42"/>
      <c r="D219" s="12"/>
      <c r="E219" s="42"/>
      <c r="F219" s="12"/>
      <c r="G219" s="12"/>
      <c r="H219" s="12"/>
      <c r="I219" s="12"/>
      <c r="J219" s="12"/>
      <c r="K219" s="12"/>
      <c r="L219" s="19"/>
      <c r="M219" s="31"/>
      <c r="N219" s="196">
        <v>45363</v>
      </c>
      <c r="O219" s="197">
        <v>1.0757314974182508E-2</v>
      </c>
      <c r="P219" s="194">
        <f t="shared" si="9"/>
        <v>1.0107573149741824</v>
      </c>
      <c r="Q219" s="194">
        <f t="shared" si="10"/>
        <v>1.2714318797359174</v>
      </c>
      <c r="R219" s="194">
        <f>MAX($Q$21:Q219)</f>
        <v>1.2714318797359174</v>
      </c>
      <c r="S219" s="194">
        <f t="shared" si="11"/>
        <v>0</v>
      </c>
      <c r="T219" s="22"/>
      <c r="U219" s="12"/>
      <c r="V219" s="42"/>
    </row>
    <row r="220" spans="1:22" s="1" customFormat="1" x14ac:dyDescent="0.4">
      <c r="A220" s="12"/>
      <c r="B220" s="12"/>
      <c r="C220" s="42"/>
      <c r="D220" s="12"/>
      <c r="E220" s="42"/>
      <c r="F220" s="12"/>
      <c r="G220" s="12"/>
      <c r="H220" s="12"/>
      <c r="I220" s="12"/>
      <c r="J220" s="12"/>
      <c r="K220" s="12"/>
      <c r="L220" s="19"/>
      <c r="M220" s="31"/>
      <c r="N220" s="196">
        <v>45364</v>
      </c>
      <c r="O220" s="197">
        <v>-1.5673981191221974E-3</v>
      </c>
      <c r="P220" s="194">
        <f t="shared" si="9"/>
        <v>0.99843260188087779</v>
      </c>
      <c r="Q220" s="194">
        <f t="shared" si="10"/>
        <v>1.2694390397990274</v>
      </c>
      <c r="R220" s="194">
        <f>MAX($Q$21:Q220)</f>
        <v>1.2714318797359174</v>
      </c>
      <c r="S220" s="194">
        <f t="shared" si="11"/>
        <v>-1.5673981191222097E-3</v>
      </c>
      <c r="T220" s="22"/>
      <c r="U220" s="12"/>
      <c r="V220" s="42"/>
    </row>
    <row r="221" spans="1:22" s="1" customFormat="1" x14ac:dyDescent="0.4">
      <c r="A221" s="12"/>
      <c r="B221" s="12"/>
      <c r="C221" s="42"/>
      <c r="D221" s="12"/>
      <c r="E221" s="42"/>
      <c r="F221" s="12"/>
      <c r="G221" s="12"/>
      <c r="H221" s="12"/>
      <c r="I221" s="12"/>
      <c r="J221" s="12"/>
      <c r="K221" s="12"/>
      <c r="L221" s="19"/>
      <c r="M221" s="31"/>
      <c r="N221" s="196">
        <v>45365</v>
      </c>
      <c r="O221" s="197">
        <v>-1.9768591197162114E-3</v>
      </c>
      <c r="P221" s="194">
        <f t="shared" si="9"/>
        <v>0.99802314088028377</v>
      </c>
      <c r="Q221" s="194">
        <f t="shared" si="10"/>
        <v>1.2669295376562768</v>
      </c>
      <c r="R221" s="194">
        <f>MAX($Q$21:Q221)</f>
        <v>1.2714318797359174</v>
      </c>
      <c r="S221" s="194">
        <f t="shared" si="11"/>
        <v>-3.5411587135724121E-3</v>
      </c>
      <c r="T221" s="22"/>
      <c r="U221" s="12"/>
      <c r="V221" s="42"/>
    </row>
    <row r="222" spans="1:22" s="1" customFormat="1" x14ac:dyDescent="0.4">
      <c r="A222" s="12"/>
      <c r="B222" s="12"/>
      <c r="C222" s="42"/>
      <c r="D222" s="12"/>
      <c r="E222" s="42"/>
      <c r="F222" s="12"/>
      <c r="G222" s="12"/>
      <c r="H222" s="12"/>
      <c r="I222" s="12"/>
      <c r="J222" s="12"/>
      <c r="K222" s="12"/>
      <c r="L222" s="19"/>
      <c r="M222" s="31"/>
      <c r="N222" s="196">
        <v>45366</v>
      </c>
      <c r="O222" s="197">
        <v>-6.8454471307895304E-3</v>
      </c>
      <c r="P222" s="194">
        <f t="shared" si="9"/>
        <v>0.99315455286921051</v>
      </c>
      <c r="Q222" s="194">
        <f t="shared" si="10"/>
        <v>1.2582568384878152</v>
      </c>
      <c r="R222" s="194">
        <f>MAX($Q$21:Q222)</f>
        <v>1.2714318797359174</v>
      </c>
      <c r="S222" s="194">
        <f t="shared" si="11"/>
        <v>-1.0362365029606413E-2</v>
      </c>
      <c r="T222" s="22"/>
      <c r="U222" s="12"/>
      <c r="V222" s="42"/>
    </row>
    <row r="223" spans="1:22" s="1" customFormat="1" x14ac:dyDescent="0.4">
      <c r="A223" s="12"/>
      <c r="B223" s="12"/>
      <c r="C223" s="42"/>
      <c r="D223" s="12"/>
      <c r="E223" s="42"/>
      <c r="F223" s="12"/>
      <c r="G223" s="12"/>
      <c r="H223" s="12"/>
      <c r="I223" s="12"/>
      <c r="J223" s="12"/>
      <c r="K223" s="12"/>
      <c r="L223" s="19"/>
      <c r="M223" s="31"/>
      <c r="N223" s="196">
        <v>45369</v>
      </c>
      <c r="O223" s="197">
        <v>5.9431575230960085E-3</v>
      </c>
      <c r="P223" s="194">
        <f t="shared" si="9"/>
        <v>1.0059431575230959</v>
      </c>
      <c r="Q223" s="194">
        <f t="shared" si="10"/>
        <v>1.265734857083461</v>
      </c>
      <c r="R223" s="194">
        <f>MAX($Q$21:Q223)</f>
        <v>1.2714318797359174</v>
      </c>
      <c r="S223" s="194">
        <f t="shared" si="11"/>
        <v>-4.4807926741932125E-3</v>
      </c>
      <c r="T223" s="22"/>
      <c r="U223" s="12"/>
      <c r="V223" s="42"/>
    </row>
    <row r="224" spans="1:22" s="1" customFormat="1" x14ac:dyDescent="0.4">
      <c r="A224" s="12"/>
      <c r="B224" s="12"/>
      <c r="C224" s="42"/>
      <c r="D224" s="12"/>
      <c r="E224" s="42"/>
      <c r="F224" s="12"/>
      <c r="G224" s="12"/>
      <c r="H224" s="12"/>
      <c r="I224" s="12"/>
      <c r="J224" s="12"/>
      <c r="K224" s="12"/>
      <c r="L224" s="19"/>
      <c r="M224" s="31"/>
      <c r="N224" s="196">
        <v>45370</v>
      </c>
      <c r="O224" s="197">
        <v>5.557072105448051E-3</v>
      </c>
      <c r="P224" s="194">
        <f t="shared" si="9"/>
        <v>1.0055570721054481</v>
      </c>
      <c r="Q224" s="194">
        <f t="shared" si="10"/>
        <v>1.2727686369506528</v>
      </c>
      <c r="R224" s="194">
        <f>MAX($Q$21:Q224)</f>
        <v>1.2727686369506528</v>
      </c>
      <c r="S224" s="194">
        <f t="shared" si="11"/>
        <v>0</v>
      </c>
      <c r="T224" s="22"/>
      <c r="U224" s="12"/>
      <c r="V224" s="42"/>
    </row>
    <row r="225" spans="1:22" s="1" customFormat="1" x14ac:dyDescent="0.4">
      <c r="A225" s="12"/>
      <c r="B225" s="12"/>
      <c r="C225" s="42"/>
      <c r="D225" s="12"/>
      <c r="E225" s="42"/>
      <c r="F225" s="12"/>
      <c r="G225" s="12"/>
      <c r="H225" s="12"/>
      <c r="I225" s="12"/>
      <c r="J225" s="12"/>
      <c r="K225" s="12"/>
      <c r="L225" s="19"/>
      <c r="M225" s="31"/>
      <c r="N225" s="196">
        <v>45371</v>
      </c>
      <c r="O225" s="197">
        <v>9.2493843439141483E-3</v>
      </c>
      <c r="P225" s="194">
        <f t="shared" si="9"/>
        <v>1.0092493843439141</v>
      </c>
      <c r="Q225" s="194">
        <f t="shared" si="10"/>
        <v>1.2845409632546891</v>
      </c>
      <c r="R225" s="194">
        <f>MAX($Q$21:Q225)</f>
        <v>1.2845409632546891</v>
      </c>
      <c r="S225" s="194">
        <f t="shared" si="11"/>
        <v>0</v>
      </c>
      <c r="T225" s="22"/>
      <c r="U225" s="12"/>
      <c r="V225" s="42"/>
    </row>
    <row r="226" spans="1:22" s="1" customFormat="1" x14ac:dyDescent="0.4">
      <c r="A226" s="12"/>
      <c r="B226" s="12"/>
      <c r="C226" s="42"/>
      <c r="D226" s="12"/>
      <c r="E226" s="42"/>
      <c r="F226" s="12"/>
      <c r="G226" s="12"/>
      <c r="H226" s="12"/>
      <c r="I226" s="12"/>
      <c r="J226" s="12"/>
      <c r="K226" s="12"/>
      <c r="L226" s="19"/>
      <c r="M226" s="31"/>
      <c r="N226" s="196">
        <v>45372</v>
      </c>
      <c r="O226" s="197">
        <v>3.3046418690439519E-3</v>
      </c>
      <c r="P226" s="194">
        <f t="shared" si="9"/>
        <v>1.0033046418690439</v>
      </c>
      <c r="Q226" s="194">
        <f t="shared" si="10"/>
        <v>1.2887859111043625</v>
      </c>
      <c r="R226" s="194">
        <f>MAX($Q$21:Q226)</f>
        <v>1.2887859111043625</v>
      </c>
      <c r="S226" s="194">
        <f t="shared" si="11"/>
        <v>0</v>
      </c>
      <c r="T226" s="22"/>
      <c r="U226" s="12"/>
      <c r="V226" s="42"/>
    </row>
    <row r="227" spans="1:22" s="1" customFormat="1" x14ac:dyDescent="0.4">
      <c r="A227" s="12"/>
      <c r="B227" s="12"/>
      <c r="C227" s="42"/>
      <c r="D227" s="12"/>
      <c r="E227" s="42"/>
      <c r="F227" s="12"/>
      <c r="G227" s="12"/>
      <c r="H227" s="12"/>
      <c r="I227" s="12"/>
      <c r="J227" s="12"/>
      <c r="K227" s="12"/>
      <c r="L227" s="19"/>
      <c r="M227" s="31"/>
      <c r="N227" s="196">
        <v>45373</v>
      </c>
      <c r="O227" s="197">
        <v>-1.8958253542704052E-3</v>
      </c>
      <c r="P227" s="194">
        <f t="shared" si="9"/>
        <v>0.99810417464572965</v>
      </c>
      <c r="Q227" s="194">
        <f t="shared" si="10"/>
        <v>1.2863425980978644</v>
      </c>
      <c r="R227" s="194">
        <f>MAX($Q$21:Q227)</f>
        <v>1.2887859111043625</v>
      </c>
      <c r="S227" s="194">
        <f t="shared" si="11"/>
        <v>-1.8958253542703529E-3</v>
      </c>
      <c r="T227" s="22"/>
      <c r="U227" s="12"/>
      <c r="V227" s="42"/>
    </row>
    <row r="228" spans="1:22" s="1" customFormat="1" x14ac:dyDescent="0.4">
      <c r="A228" s="12"/>
      <c r="B228" s="12"/>
      <c r="C228" s="42"/>
      <c r="D228" s="12"/>
      <c r="E228" s="42"/>
      <c r="F228" s="12"/>
      <c r="G228" s="12"/>
      <c r="H228" s="12"/>
      <c r="I228" s="12"/>
      <c r="J228" s="12"/>
      <c r="K228" s="12"/>
      <c r="L228" s="19"/>
      <c r="M228" s="31"/>
      <c r="N228" s="196">
        <v>45376</v>
      </c>
      <c r="O228" s="197">
        <v>-2.7628019416359026E-3</v>
      </c>
      <c r="P228" s="194">
        <f t="shared" si="9"/>
        <v>0.99723719805836408</v>
      </c>
      <c r="Q228" s="194">
        <f t="shared" si="10"/>
        <v>1.2827886882702306</v>
      </c>
      <c r="R228" s="194">
        <f>MAX($Q$21:Q228)</f>
        <v>1.2887859111043625</v>
      </c>
      <c r="S228" s="194">
        <f t="shared" si="11"/>
        <v>-4.6533895059365227E-3</v>
      </c>
      <c r="T228" s="22"/>
      <c r="U228" s="12"/>
      <c r="V228" s="42"/>
    </row>
    <row r="229" spans="1:22" s="1" customFormat="1" x14ac:dyDescent="0.4">
      <c r="A229" s="12"/>
      <c r="B229" s="12"/>
      <c r="C229" s="42"/>
      <c r="D229" s="12"/>
      <c r="E229" s="42"/>
      <c r="F229" s="12"/>
      <c r="G229" s="12"/>
      <c r="H229" s="12"/>
      <c r="I229" s="12"/>
      <c r="J229" s="12"/>
      <c r="K229" s="12"/>
      <c r="L229" s="19"/>
      <c r="M229" s="31"/>
      <c r="N229" s="196">
        <v>45377</v>
      </c>
      <c r="O229" s="197">
        <v>-1.846970775535324E-3</v>
      </c>
      <c r="P229" s="194">
        <f t="shared" si="9"/>
        <v>0.99815302922446469</v>
      </c>
      <c r="Q229" s="194">
        <f t="shared" si="10"/>
        <v>1.2804194150518082</v>
      </c>
      <c r="R229" s="194">
        <f>MAX($Q$21:Q229)</f>
        <v>1.2887859111043625</v>
      </c>
      <c r="S229" s="194">
        <f t="shared" si="11"/>
        <v>-6.4917656070471175E-3</v>
      </c>
      <c r="T229" s="22"/>
      <c r="U229" s="12"/>
      <c r="V229" s="42"/>
    </row>
    <row r="230" spans="1:22" s="1" customFormat="1" x14ac:dyDescent="0.4">
      <c r="A230" s="12"/>
      <c r="B230" s="12"/>
      <c r="C230" s="42"/>
      <c r="D230" s="12"/>
      <c r="E230" s="42"/>
      <c r="F230" s="12"/>
      <c r="G230" s="12"/>
      <c r="H230" s="12"/>
      <c r="I230" s="12"/>
      <c r="J230" s="12"/>
      <c r="K230" s="12"/>
      <c r="L230" s="19"/>
      <c r="M230" s="31"/>
      <c r="N230" s="196">
        <v>45378</v>
      </c>
      <c r="O230" s="197">
        <v>8.403847265858428E-3</v>
      </c>
      <c r="P230" s="194">
        <f t="shared" si="9"/>
        <v>1.0084038472658585</v>
      </c>
      <c r="Q230" s="194">
        <f t="shared" si="10"/>
        <v>1.2911798642521435</v>
      </c>
      <c r="R230" s="194">
        <f>MAX($Q$21:Q230)</f>
        <v>1.2911798642521435</v>
      </c>
      <c r="S230" s="194">
        <f t="shared" si="11"/>
        <v>0</v>
      </c>
      <c r="T230" s="22"/>
      <c r="U230" s="12"/>
      <c r="V230" s="42"/>
    </row>
    <row r="231" spans="1:22" s="1" customFormat="1" x14ac:dyDescent="0.4">
      <c r="A231" s="12"/>
      <c r="B231" s="12"/>
      <c r="C231" s="42"/>
      <c r="D231" s="12"/>
      <c r="E231" s="42"/>
      <c r="F231" s="12"/>
      <c r="G231" s="12"/>
      <c r="H231" s="12"/>
      <c r="I231" s="12"/>
      <c r="J231" s="12"/>
      <c r="K231" s="12"/>
      <c r="L231" s="19"/>
      <c r="M231" s="31"/>
      <c r="N231" s="196">
        <v>45379</v>
      </c>
      <c r="O231" s="197">
        <v>-1.911424584742955E-4</v>
      </c>
      <c r="P231" s="194">
        <f t="shared" si="9"/>
        <v>0.99980885754152571</v>
      </c>
      <c r="Q231" s="194">
        <f t="shared" si="10"/>
        <v>1.2909330649585578</v>
      </c>
      <c r="R231" s="194">
        <f>MAX($Q$21:Q231)</f>
        <v>1.2911798642521435</v>
      </c>
      <c r="S231" s="194">
        <f t="shared" si="11"/>
        <v>-1.9114245847440259E-4</v>
      </c>
      <c r="T231" s="22"/>
      <c r="U231" s="12"/>
      <c r="V231" s="42"/>
    </row>
    <row r="232" spans="1:22" s="1" customFormat="1" x14ac:dyDescent="0.4">
      <c r="A232" s="12"/>
      <c r="B232" s="12"/>
      <c r="C232" s="42"/>
      <c r="D232" s="12"/>
      <c r="E232" s="42"/>
      <c r="F232" s="12"/>
      <c r="G232" s="12"/>
      <c r="H232" s="12"/>
      <c r="I232" s="12"/>
      <c r="J232" s="12"/>
      <c r="K232" s="12"/>
      <c r="L232" s="19"/>
      <c r="M232" s="31"/>
      <c r="N232" s="196">
        <v>45383</v>
      </c>
      <c r="O232" s="197">
        <v>-1.739728908176827E-3</v>
      </c>
      <c r="P232" s="194">
        <f t="shared" si="9"/>
        <v>0.99826027109182314</v>
      </c>
      <c r="Q232" s="194">
        <f t="shared" si="10"/>
        <v>1.288687191386928</v>
      </c>
      <c r="R232" s="194">
        <f>MAX($Q$21:Q232)</f>
        <v>1.2911798642521435</v>
      </c>
      <c r="S232" s="194">
        <f t="shared" si="11"/>
        <v>-1.930538830590578E-3</v>
      </c>
      <c r="T232" s="22"/>
      <c r="U232" s="12"/>
      <c r="V232" s="42"/>
    </row>
    <row r="233" spans="1:22" s="1" customFormat="1" x14ac:dyDescent="0.4">
      <c r="A233" s="12"/>
      <c r="B233" s="12"/>
      <c r="C233" s="42"/>
      <c r="D233" s="12"/>
      <c r="E233" s="42"/>
      <c r="F233" s="12"/>
      <c r="G233" s="12"/>
      <c r="H233" s="12"/>
      <c r="I233" s="12"/>
      <c r="J233" s="12"/>
      <c r="K233" s="12"/>
      <c r="L233" s="19"/>
      <c r="M233" s="31"/>
      <c r="N233" s="196">
        <v>45384</v>
      </c>
      <c r="O233" s="197">
        <v>-6.3582043817985894E-3</v>
      </c>
      <c r="P233" s="194">
        <f t="shared" si="9"/>
        <v>0.99364179561820143</v>
      </c>
      <c r="Q233" s="194">
        <f t="shared" si="10"/>
        <v>1.2804934548398839</v>
      </c>
      <c r="R233" s="194">
        <f>MAX($Q$21:Q233)</f>
        <v>1.2911798642521435</v>
      </c>
      <c r="S233" s="194">
        <f t="shared" si="11"/>
        <v>-8.2764684519373022E-3</v>
      </c>
      <c r="T233" s="22"/>
      <c r="U233" s="12"/>
      <c r="V233" s="42"/>
    </row>
    <row r="234" spans="1:22" s="1" customFormat="1" x14ac:dyDescent="0.4">
      <c r="A234" s="12"/>
      <c r="B234" s="12"/>
      <c r="C234" s="42"/>
      <c r="D234" s="12"/>
      <c r="E234" s="42"/>
      <c r="F234" s="12"/>
      <c r="G234" s="12"/>
      <c r="H234" s="12"/>
      <c r="I234" s="12"/>
      <c r="J234" s="12"/>
      <c r="K234" s="12"/>
      <c r="L234" s="19"/>
      <c r="M234" s="31"/>
      <c r="N234" s="196">
        <v>45385</v>
      </c>
      <c r="O234" s="197">
        <v>1.0986045794464049E-3</v>
      </c>
      <c r="P234" s="194">
        <f t="shared" si="9"/>
        <v>1.0010986045794463</v>
      </c>
      <c r="Q234" s="194">
        <f t="shared" si="10"/>
        <v>1.2819002108133219</v>
      </c>
      <c r="R234" s="194">
        <f>MAX($Q$21:Q234)</f>
        <v>1.2911798642521435</v>
      </c>
      <c r="S234" s="194">
        <f t="shared" si="11"/>
        <v>-7.1869564386339846E-3</v>
      </c>
      <c r="T234" s="22"/>
      <c r="U234" s="12"/>
      <c r="V234" s="42"/>
    </row>
    <row r="235" spans="1:22" s="1" customFormat="1" x14ac:dyDescent="0.4">
      <c r="A235" s="12"/>
      <c r="B235" s="12"/>
      <c r="C235" s="42"/>
      <c r="D235" s="12"/>
      <c r="E235" s="42"/>
      <c r="F235" s="12"/>
      <c r="G235" s="12"/>
      <c r="H235" s="12"/>
      <c r="I235" s="12"/>
      <c r="J235" s="12"/>
      <c r="K235" s="12"/>
      <c r="L235" s="19"/>
      <c r="M235" s="31"/>
      <c r="N235" s="196">
        <v>45386</v>
      </c>
      <c r="O235" s="197">
        <v>-1.2206156985810653E-2</v>
      </c>
      <c r="P235" s="194">
        <f t="shared" si="9"/>
        <v>0.98779384301418938</v>
      </c>
      <c r="Q235" s="194">
        <f t="shared" si="10"/>
        <v>1.2662531355999909</v>
      </c>
      <c r="R235" s="194">
        <f>MAX($Q$21:Q235)</f>
        <v>1.2911798642521435</v>
      </c>
      <c r="S235" s="194">
        <f t="shared" si="11"/>
        <v>-1.9305388305904447E-2</v>
      </c>
      <c r="T235" s="22"/>
      <c r="U235" s="12"/>
      <c r="V235" s="42"/>
    </row>
    <row r="236" spans="1:22" s="1" customFormat="1" x14ac:dyDescent="0.4">
      <c r="A236" s="12"/>
      <c r="B236" s="12"/>
      <c r="C236" s="42"/>
      <c r="D236" s="12"/>
      <c r="E236" s="42"/>
      <c r="F236" s="12"/>
      <c r="G236" s="12"/>
      <c r="H236" s="12"/>
      <c r="I236" s="12"/>
      <c r="J236" s="12"/>
      <c r="K236" s="12"/>
      <c r="L236" s="19"/>
      <c r="M236" s="31"/>
      <c r="N236" s="196">
        <v>45387</v>
      </c>
      <c r="O236" s="197">
        <v>1.0446917574599706E-2</v>
      </c>
      <c r="P236" s="194">
        <f t="shared" si="9"/>
        <v>1.0104469175745998</v>
      </c>
      <c r="Q236" s="194">
        <f t="shared" si="10"/>
        <v>1.2794815777361825</v>
      </c>
      <c r="R236" s="194">
        <f>MAX($Q$21:Q236)</f>
        <v>1.2911798642521435</v>
      </c>
      <c r="S236" s="194">
        <f t="shared" si="11"/>
        <v>-9.0601525316820197E-3</v>
      </c>
      <c r="T236" s="22"/>
      <c r="U236" s="12"/>
      <c r="V236" s="42"/>
    </row>
    <row r="237" spans="1:22" s="1" customFormat="1" x14ac:dyDescent="0.4">
      <c r="A237" s="12"/>
      <c r="B237" s="12"/>
      <c r="C237" s="42"/>
      <c r="D237" s="12"/>
      <c r="E237" s="42"/>
      <c r="F237" s="12"/>
      <c r="G237" s="12"/>
      <c r="H237" s="12"/>
      <c r="I237" s="12"/>
      <c r="J237" s="12"/>
      <c r="K237" s="12"/>
      <c r="L237" s="19"/>
      <c r="M237" s="31"/>
      <c r="N237" s="196">
        <v>45390</v>
      </c>
      <c r="O237" s="197">
        <v>5.5938120864945607E-4</v>
      </c>
      <c r="P237" s="194">
        <f t="shared" si="9"/>
        <v>1.0005593812086495</v>
      </c>
      <c r="Q237" s="194">
        <f t="shared" si="10"/>
        <v>1.2801972956875813</v>
      </c>
      <c r="R237" s="194">
        <f>MAX($Q$21:Q237)</f>
        <v>1.2911798642521435</v>
      </c>
      <c r="S237" s="194">
        <f t="shared" si="11"/>
        <v>-8.5058394021062522E-3</v>
      </c>
      <c r="T237" s="22"/>
      <c r="U237" s="12"/>
      <c r="V237" s="42"/>
    </row>
    <row r="238" spans="1:22" s="1" customFormat="1" x14ac:dyDescent="0.4">
      <c r="A238" s="12"/>
      <c r="B238" s="12"/>
      <c r="C238" s="42"/>
      <c r="D238" s="12"/>
      <c r="E238" s="42"/>
      <c r="F238" s="12"/>
      <c r="G238" s="12"/>
      <c r="H238" s="12"/>
      <c r="I238" s="12"/>
      <c r="J238" s="12"/>
      <c r="K238" s="12"/>
      <c r="L238" s="19"/>
      <c r="M238" s="31"/>
      <c r="N238" s="196">
        <v>45391</v>
      </c>
      <c r="O238" s="197">
        <v>1.1566933991363027E-3</v>
      </c>
      <c r="P238" s="194">
        <f t="shared" si="9"/>
        <v>1.0011566933991363</v>
      </c>
      <c r="Q238" s="194">
        <f t="shared" si="10"/>
        <v>1.2816780914490953</v>
      </c>
      <c r="R238" s="194">
        <f>MAX($Q$21:Q238)</f>
        <v>1.2911798642521435</v>
      </c>
      <c r="S238" s="194">
        <f t="shared" si="11"/>
        <v>-7.3589846512605028E-3</v>
      </c>
      <c r="T238" s="22"/>
      <c r="U238" s="12"/>
      <c r="V238" s="42"/>
    </row>
    <row r="239" spans="1:22" s="1" customFormat="1" x14ac:dyDescent="0.4">
      <c r="A239" s="12"/>
      <c r="B239" s="12"/>
      <c r="C239" s="42"/>
      <c r="D239" s="12"/>
      <c r="E239" s="42"/>
      <c r="F239" s="12"/>
      <c r="G239" s="12"/>
      <c r="H239" s="12"/>
      <c r="I239" s="12"/>
      <c r="J239" s="12"/>
      <c r="K239" s="12"/>
      <c r="L239" s="19"/>
      <c r="M239" s="31"/>
      <c r="N239" s="196">
        <v>45392</v>
      </c>
      <c r="O239" s="197">
        <v>-1.001309404606038E-2</v>
      </c>
      <c r="P239" s="194">
        <f t="shared" si="9"/>
        <v>0.98998690595393957</v>
      </c>
      <c r="Q239" s="194">
        <f t="shared" si="10"/>
        <v>1.2688445281826402</v>
      </c>
      <c r="R239" s="194">
        <f>MAX($Q$21:Q239)</f>
        <v>1.2911798642521435</v>
      </c>
      <c r="S239" s="194">
        <f t="shared" si="11"/>
        <v>-1.7298392491924441E-2</v>
      </c>
      <c r="T239" s="22"/>
      <c r="U239" s="12"/>
      <c r="V239" s="42"/>
    </row>
    <row r="240" spans="1:22" s="1" customFormat="1" x14ac:dyDescent="0.4">
      <c r="A240" s="12"/>
      <c r="B240" s="12"/>
      <c r="C240" s="42"/>
      <c r="D240" s="12"/>
      <c r="E240" s="42"/>
      <c r="F240" s="12"/>
      <c r="G240" s="12"/>
      <c r="H240" s="12"/>
      <c r="I240" s="12"/>
      <c r="J240" s="12"/>
      <c r="K240" s="12"/>
      <c r="L240" s="19"/>
      <c r="M240" s="31"/>
      <c r="N240" s="196">
        <v>45393</v>
      </c>
      <c r="O240" s="197">
        <v>7.546876215669629E-3</v>
      </c>
      <c r="P240" s="194">
        <f t="shared" si="9"/>
        <v>1.0075468762156696</v>
      </c>
      <c r="Q240" s="194">
        <f t="shared" si="10"/>
        <v>1.2784203407737642</v>
      </c>
      <c r="R240" s="194">
        <f>MAX($Q$21:Q240)</f>
        <v>1.2911798642521435</v>
      </c>
      <c r="S240" s="194">
        <f t="shared" si="11"/>
        <v>-9.8820651031215068E-3</v>
      </c>
      <c r="T240" s="22"/>
      <c r="U240" s="12"/>
      <c r="V240" s="42"/>
    </row>
    <row r="241" spans="1:22" s="1" customFormat="1" x14ac:dyDescent="0.4">
      <c r="A241" s="12"/>
      <c r="B241" s="12"/>
      <c r="C241" s="42"/>
      <c r="D241" s="12"/>
      <c r="E241" s="42"/>
      <c r="F241" s="12"/>
      <c r="G241" s="12"/>
      <c r="H241" s="12"/>
      <c r="I241" s="12"/>
      <c r="J241" s="12"/>
      <c r="K241" s="12"/>
      <c r="L241" s="19"/>
      <c r="M241" s="31"/>
      <c r="N241" s="196">
        <v>45394</v>
      </c>
      <c r="O241" s="197">
        <v>-1.3803088803088953E-2</v>
      </c>
      <c r="P241" s="194">
        <f t="shared" si="9"/>
        <v>0.986196911196911</v>
      </c>
      <c r="Q241" s="194">
        <f t="shared" si="10"/>
        <v>1.2607741912823887</v>
      </c>
      <c r="R241" s="194">
        <f>MAX($Q$21:Q241)</f>
        <v>1.2911798642521435</v>
      </c>
      <c r="S241" s="194">
        <f t="shared" si="11"/>
        <v>-2.3548750884034186E-2</v>
      </c>
      <c r="T241" s="22"/>
      <c r="U241" s="12"/>
      <c r="V241" s="42"/>
    </row>
    <row r="242" spans="1:22" s="1" customFormat="1" x14ac:dyDescent="0.4">
      <c r="A242" s="12"/>
      <c r="B242" s="12"/>
      <c r="C242" s="42"/>
      <c r="D242" s="12"/>
      <c r="E242" s="42"/>
      <c r="F242" s="12"/>
      <c r="G242" s="12"/>
      <c r="H242" s="12"/>
      <c r="I242" s="12"/>
      <c r="J242" s="12"/>
      <c r="K242" s="12"/>
      <c r="L242" s="19"/>
      <c r="M242" s="31"/>
      <c r="N242" s="196">
        <v>45397</v>
      </c>
      <c r="O242" s="197">
        <v>-1.2528139375550529E-2</v>
      </c>
      <c r="P242" s="194">
        <f t="shared" si="9"/>
        <v>0.98747186062444947</v>
      </c>
      <c r="Q242" s="194">
        <f t="shared" si="10"/>
        <v>1.2449790364929059</v>
      </c>
      <c r="R242" s="194">
        <f>MAX($Q$21:Q242)</f>
        <v>1.2911798642521435</v>
      </c>
      <c r="S242" s="194">
        <f t="shared" si="11"/>
        <v>-3.5781868226389402E-2</v>
      </c>
      <c r="T242" s="22"/>
      <c r="U242" s="12"/>
      <c r="V242" s="42"/>
    </row>
    <row r="243" spans="1:22" s="1" customFormat="1" x14ac:dyDescent="0.4">
      <c r="A243" s="12"/>
      <c r="B243" s="12"/>
      <c r="C243" s="42"/>
      <c r="D243" s="12"/>
      <c r="E243" s="42"/>
      <c r="F243" s="12"/>
      <c r="G243" s="12"/>
      <c r="H243" s="12"/>
      <c r="I243" s="12"/>
      <c r="J243" s="12"/>
      <c r="K243" s="12"/>
      <c r="L243" s="19"/>
      <c r="M243" s="31"/>
      <c r="N243" s="196">
        <v>45398</v>
      </c>
      <c r="O243" s="197">
        <v>-1.8237684606998096E-3</v>
      </c>
      <c r="P243" s="194">
        <f t="shared" si="9"/>
        <v>0.99817623153930024</v>
      </c>
      <c r="Q243" s="194">
        <f t="shared" si="10"/>
        <v>1.2427084829919177</v>
      </c>
      <c r="R243" s="194">
        <f>MAX($Q$21:Q243)</f>
        <v>1.2911798642521435</v>
      </c>
      <c r="S243" s="194">
        <f t="shared" si="11"/>
        <v>-3.7540378844353017E-2</v>
      </c>
      <c r="T243" s="22"/>
      <c r="U243" s="12"/>
      <c r="V243" s="42"/>
    </row>
    <row r="244" spans="1:22" s="1" customFormat="1" x14ac:dyDescent="0.4">
      <c r="A244" s="12"/>
      <c r="B244" s="12"/>
      <c r="C244" s="42"/>
      <c r="D244" s="12"/>
      <c r="E244" s="42"/>
      <c r="F244" s="12"/>
      <c r="G244" s="12"/>
      <c r="H244" s="12"/>
      <c r="I244" s="12"/>
      <c r="J244" s="12"/>
      <c r="K244" s="12"/>
      <c r="L244" s="19"/>
      <c r="M244" s="31"/>
      <c r="N244" s="196">
        <v>45399</v>
      </c>
      <c r="O244" s="197">
        <v>-5.9182173852600304E-3</v>
      </c>
      <c r="P244" s="194">
        <f t="shared" si="9"/>
        <v>0.99408178261474001</v>
      </c>
      <c r="Q244" s="194">
        <f t="shared" si="10"/>
        <v>1.2353538640430648</v>
      </c>
      <c r="R244" s="194">
        <f>MAX($Q$21:Q244)</f>
        <v>1.2911798642521435</v>
      </c>
      <c r="S244" s="194">
        <f t="shared" si="11"/>
        <v>-4.3236424106887217E-2</v>
      </c>
      <c r="T244" s="22"/>
      <c r="U244" s="12"/>
      <c r="V244" s="42"/>
    </row>
    <row r="245" spans="1:22" s="1" customFormat="1" x14ac:dyDescent="0.4">
      <c r="A245" s="12"/>
      <c r="B245" s="12"/>
      <c r="C245" s="42"/>
      <c r="D245" s="12"/>
      <c r="E245" s="42"/>
      <c r="F245" s="12"/>
      <c r="G245" s="12"/>
      <c r="H245" s="12"/>
      <c r="I245" s="12"/>
      <c r="J245" s="12"/>
      <c r="K245" s="12"/>
      <c r="L245" s="19"/>
      <c r="M245" s="31"/>
      <c r="N245" s="196">
        <v>45400</v>
      </c>
      <c r="O245" s="197">
        <v>-2.0577364898611171E-3</v>
      </c>
      <c r="P245" s="194">
        <f t="shared" si="9"/>
        <v>0.99794226351013893</v>
      </c>
      <c r="Q245" s="194">
        <f t="shared" si="10"/>
        <v>1.2328118313191325</v>
      </c>
      <c r="R245" s="194">
        <f>MAX($Q$21:Q245)</f>
        <v>1.2911798642521435</v>
      </c>
      <c r="S245" s="194">
        <f t="shared" si="11"/>
        <v>-4.5205191429172342E-2</v>
      </c>
      <c r="T245" s="22"/>
      <c r="U245" s="12"/>
      <c r="V245" s="42"/>
    </row>
    <row r="246" spans="1:22" s="1" customFormat="1" x14ac:dyDescent="0.4">
      <c r="A246" s="12"/>
      <c r="B246" s="12"/>
      <c r="C246" s="42"/>
      <c r="D246" s="12"/>
      <c r="E246" s="42"/>
      <c r="F246" s="12"/>
      <c r="G246" s="12"/>
      <c r="H246" s="12"/>
      <c r="I246" s="12"/>
      <c r="J246" s="12"/>
      <c r="K246" s="12"/>
      <c r="L246" s="19"/>
      <c r="M246" s="31"/>
      <c r="N246" s="196">
        <v>45401</v>
      </c>
      <c r="O246" s="197">
        <v>-8.7283792440742223E-3</v>
      </c>
      <c r="P246" s="194">
        <f t="shared" si="9"/>
        <v>0.99127162075592579</v>
      </c>
      <c r="Q246" s="194">
        <f t="shared" si="10"/>
        <v>1.2220513821187975</v>
      </c>
      <c r="R246" s="194">
        <f>MAX($Q$21:Q246)</f>
        <v>1.2911798642521435</v>
      </c>
      <c r="S246" s="194">
        <f t="shared" si="11"/>
        <v>-5.3539002618651854E-2</v>
      </c>
      <c r="T246" s="22"/>
      <c r="U246" s="12"/>
      <c r="V246" s="42"/>
    </row>
    <row r="247" spans="1:22" s="1" customFormat="1" x14ac:dyDescent="0.4">
      <c r="A247" s="12"/>
      <c r="B247" s="12"/>
      <c r="C247" s="42"/>
      <c r="D247" s="12"/>
      <c r="E247" s="42"/>
      <c r="F247" s="12"/>
      <c r="G247" s="12"/>
      <c r="H247" s="12"/>
      <c r="I247" s="12"/>
      <c r="J247" s="12"/>
      <c r="K247" s="12"/>
      <c r="L247" s="19"/>
      <c r="M247" s="31"/>
      <c r="N247" s="196">
        <v>45404</v>
      </c>
      <c r="O247" s="197">
        <v>9.2091445189432693E-3</v>
      </c>
      <c r="P247" s="194">
        <f t="shared" si="9"/>
        <v>1.0092091445189433</v>
      </c>
      <c r="Q247" s="194">
        <f t="shared" si="10"/>
        <v>1.233305429906304</v>
      </c>
      <c r="R247" s="194">
        <f>MAX($Q$21:Q247)</f>
        <v>1.2911798642521435</v>
      </c>
      <c r="S247" s="194">
        <f t="shared" si="11"/>
        <v>-4.4822906512223648E-2</v>
      </c>
      <c r="T247" s="22"/>
      <c r="U247" s="12"/>
      <c r="V247" s="42"/>
    </row>
    <row r="248" spans="1:22" s="1" customFormat="1" x14ac:dyDescent="0.4">
      <c r="A248" s="12"/>
      <c r="B248" s="12"/>
      <c r="C248" s="42"/>
      <c r="D248" s="12"/>
      <c r="E248" s="42"/>
      <c r="F248" s="12"/>
      <c r="G248" s="12"/>
      <c r="H248" s="12"/>
      <c r="I248" s="12"/>
      <c r="J248" s="12"/>
      <c r="K248" s="12"/>
      <c r="L248" s="19"/>
      <c r="M248" s="31"/>
      <c r="N248" s="196">
        <v>45405</v>
      </c>
      <c r="O248" s="197">
        <v>1.1866645321379996E-2</v>
      </c>
      <c r="P248" s="194">
        <f t="shared" si="9"/>
        <v>1.01186664532138</v>
      </c>
      <c r="Q248" s="194">
        <f t="shared" si="10"/>
        <v>1.2479406280159342</v>
      </c>
      <c r="R248" s="194">
        <f>MAX($Q$21:Q248)</f>
        <v>1.2911798642521435</v>
      </c>
      <c r="S248" s="194">
        <f t="shared" si="11"/>
        <v>-3.348815872469757E-2</v>
      </c>
      <c r="T248" s="22"/>
      <c r="U248" s="12"/>
      <c r="V248" s="42"/>
    </row>
    <row r="249" spans="1:22" s="1" customFormat="1" x14ac:dyDescent="0.4">
      <c r="A249" s="12"/>
      <c r="B249" s="12"/>
      <c r="C249" s="42"/>
      <c r="D249" s="12"/>
      <c r="E249" s="42"/>
      <c r="F249" s="12"/>
      <c r="G249" s="12"/>
      <c r="H249" s="12"/>
      <c r="I249" s="12"/>
      <c r="J249" s="12"/>
      <c r="K249" s="12"/>
      <c r="L249" s="19"/>
      <c r="M249" s="31"/>
      <c r="N249" s="196">
        <v>45406</v>
      </c>
      <c r="O249" s="197">
        <v>-4.746366063482069E-4</v>
      </c>
      <c r="P249" s="194">
        <f t="shared" si="9"/>
        <v>0.99952536339365183</v>
      </c>
      <c r="Q249" s="194">
        <f t="shared" si="10"/>
        <v>1.2473483097113287</v>
      </c>
      <c r="R249" s="194">
        <f>MAX($Q$21:Q249)</f>
        <v>1.2911798642521435</v>
      </c>
      <c r="S249" s="194">
        <f t="shared" si="11"/>
        <v>-3.3946900625035803E-2</v>
      </c>
      <c r="T249" s="22"/>
      <c r="U249" s="12"/>
      <c r="V249" s="42"/>
    </row>
    <row r="250" spans="1:22" s="1" customFormat="1" x14ac:dyDescent="0.4">
      <c r="A250" s="12"/>
      <c r="B250" s="12"/>
      <c r="C250" s="42"/>
      <c r="D250" s="12"/>
      <c r="E250" s="42"/>
      <c r="F250" s="12"/>
      <c r="G250" s="12"/>
      <c r="H250" s="12"/>
      <c r="I250" s="12"/>
      <c r="J250" s="12"/>
      <c r="K250" s="12"/>
      <c r="L250" s="19"/>
      <c r="M250" s="31"/>
      <c r="N250" s="196">
        <v>45407</v>
      </c>
      <c r="O250" s="197">
        <v>-3.7988959458658249E-3</v>
      </c>
      <c r="P250" s="194">
        <f t="shared" si="9"/>
        <v>0.9962011040541342</v>
      </c>
      <c r="Q250" s="194">
        <f t="shared" si="10"/>
        <v>1.2426097632744837</v>
      </c>
      <c r="R250" s="194">
        <f>MAX($Q$21:Q250)</f>
        <v>1.2911798642521435</v>
      </c>
      <c r="S250" s="194">
        <f t="shared" si="11"/>
        <v>-3.7616835827742556E-2</v>
      </c>
      <c r="T250" s="22"/>
      <c r="U250" s="12"/>
      <c r="V250" s="42"/>
    </row>
    <row r="251" spans="1:22" s="1" customFormat="1" x14ac:dyDescent="0.4">
      <c r="A251" s="12"/>
      <c r="B251" s="12"/>
      <c r="C251" s="42"/>
      <c r="D251" s="12"/>
      <c r="E251" s="42"/>
      <c r="F251" s="12"/>
      <c r="G251" s="12"/>
      <c r="H251" s="12"/>
      <c r="I251" s="12"/>
      <c r="J251" s="12"/>
      <c r="K251" s="12"/>
      <c r="L251" s="19"/>
      <c r="M251" s="31"/>
      <c r="N251" s="196">
        <v>45408</v>
      </c>
      <c r="O251" s="197">
        <v>9.4738723708515018E-3</v>
      </c>
      <c r="P251" s="194">
        <f t="shared" si="9"/>
        <v>1.0094738723708514</v>
      </c>
      <c r="Q251" s="194">
        <f t="shared" si="10"/>
        <v>1.25438208957852</v>
      </c>
      <c r="R251" s="194">
        <f>MAX($Q$21:Q251)</f>
        <v>1.2911798642521435</v>
      </c>
      <c r="S251" s="194">
        <f t="shared" si="11"/>
        <v>-2.8499340558518438E-2</v>
      </c>
      <c r="T251" s="22"/>
      <c r="U251" s="12"/>
      <c r="V251" s="42"/>
    </row>
    <row r="252" spans="1:22" s="1" customFormat="1" x14ac:dyDescent="0.4">
      <c r="A252" s="12"/>
      <c r="B252" s="12"/>
      <c r="C252" s="42"/>
      <c r="D252" s="12"/>
      <c r="E252" s="42"/>
      <c r="F252" s="12"/>
      <c r="G252" s="12"/>
      <c r="H252" s="12"/>
      <c r="I252" s="12"/>
      <c r="J252" s="12"/>
      <c r="K252" s="12"/>
      <c r="L252" s="19"/>
      <c r="M252" s="31"/>
      <c r="N252" s="196">
        <v>45411</v>
      </c>
      <c r="O252" s="197">
        <v>3.5414945106834084E-3</v>
      </c>
      <c r="P252" s="194">
        <f t="shared" si="9"/>
        <v>1.0035414945106833</v>
      </c>
      <c r="Q252" s="194">
        <f t="shared" si="10"/>
        <v>1.2588244768630619</v>
      </c>
      <c r="R252" s="194">
        <f>MAX($Q$21:Q252)</f>
        <v>1.2911798642521435</v>
      </c>
      <c r="S252" s="194">
        <f t="shared" si="11"/>
        <v>-2.505877630598119E-2</v>
      </c>
      <c r="T252" s="22"/>
      <c r="U252" s="12"/>
      <c r="V252" s="42"/>
    </row>
    <row r="253" spans="1:22" s="1" customFormat="1" x14ac:dyDescent="0.4">
      <c r="A253" s="12"/>
      <c r="B253" s="12"/>
      <c r="C253" s="42"/>
      <c r="D253" s="12"/>
      <c r="E253" s="42"/>
      <c r="F253" s="12"/>
      <c r="G253" s="12"/>
      <c r="H253" s="12"/>
      <c r="I253" s="12"/>
      <c r="J253" s="12"/>
      <c r="K253" s="12"/>
      <c r="L253" s="19"/>
      <c r="M253" s="31"/>
      <c r="N253" s="196">
        <v>45412</v>
      </c>
      <c r="O253" s="197">
        <v>-1.584127357565767E-2</v>
      </c>
      <c r="P253" s="194">
        <f t="shared" si="9"/>
        <v>0.98415872642434232</v>
      </c>
      <c r="Q253" s="194">
        <f t="shared" si="10"/>
        <v>1.23888309394134</v>
      </c>
      <c r="R253" s="194">
        <f>MAX($Q$21:Q253)</f>
        <v>1.2911798642521435</v>
      </c>
      <c r="S253" s="194">
        <f t="shared" si="11"/>
        <v>-4.0503086950704592E-2</v>
      </c>
      <c r="T253" s="22"/>
      <c r="U253" s="12"/>
      <c r="V253" s="42"/>
    </row>
    <row r="254" spans="1:22" s="1" customFormat="1" x14ac:dyDescent="0.4">
      <c r="A254" s="12"/>
      <c r="B254" s="12"/>
      <c r="C254" s="42"/>
      <c r="D254" s="12"/>
      <c r="E254" s="42"/>
      <c r="F254" s="12"/>
      <c r="G254" s="12"/>
      <c r="H254" s="12"/>
      <c r="I254" s="12"/>
      <c r="J254" s="12"/>
      <c r="K254" s="12"/>
      <c r="L254" s="19"/>
      <c r="M254" s="31"/>
      <c r="N254" s="196">
        <v>45413</v>
      </c>
      <c r="O254" s="197">
        <v>-3.2471413203712602E-3</v>
      </c>
      <c r="P254" s="194">
        <f t="shared" si="9"/>
        <v>0.99675285867962871</v>
      </c>
      <c r="Q254" s="194">
        <f t="shared" si="10"/>
        <v>1.2348602654558936</v>
      </c>
      <c r="R254" s="194">
        <f>MAX($Q$21:Q254)</f>
        <v>1.2911798642521435</v>
      </c>
      <c r="S254" s="194">
        <f t="shared" si="11"/>
        <v>-4.3618709023835689E-2</v>
      </c>
      <c r="T254" s="22"/>
      <c r="U254" s="12"/>
      <c r="V254" s="42"/>
    </row>
    <row r="255" spans="1:22" s="1" customFormat="1" x14ac:dyDescent="0.4">
      <c r="A255" s="12"/>
      <c r="B255" s="12"/>
      <c r="C255" s="42"/>
      <c r="D255" s="12"/>
      <c r="E255" s="42"/>
      <c r="F255" s="12"/>
      <c r="G255" s="12"/>
      <c r="H255" s="12"/>
      <c r="I255" s="12"/>
      <c r="J255" s="12"/>
      <c r="K255" s="12"/>
      <c r="L255" s="19"/>
      <c r="M255" s="31"/>
      <c r="N255" s="196">
        <v>45414</v>
      </c>
      <c r="O255" s="197">
        <v>9.3534525831916356E-3</v>
      </c>
      <c r="P255" s="194">
        <f t="shared" si="9"/>
        <v>1.0093534525831915</v>
      </c>
      <c r="Q255" s="194">
        <f t="shared" si="10"/>
        <v>1.2464104723957026</v>
      </c>
      <c r="R255" s="194">
        <f>MAX($Q$21:Q255)</f>
        <v>1.2911798642521435</v>
      </c>
      <c r="S255" s="194">
        <f t="shared" si="11"/>
        <v>-3.4673241967238644E-2</v>
      </c>
      <c r="T255" s="22"/>
      <c r="U255" s="12"/>
      <c r="V255" s="42"/>
    </row>
    <row r="256" spans="1:22" s="1" customFormat="1" x14ac:dyDescent="0.4">
      <c r="A256" s="12"/>
      <c r="B256" s="12"/>
      <c r="C256" s="42"/>
      <c r="D256" s="12"/>
      <c r="E256" s="42"/>
      <c r="F256" s="12"/>
      <c r="G256" s="12"/>
      <c r="H256" s="12"/>
      <c r="I256" s="12"/>
      <c r="J256" s="12"/>
      <c r="K256" s="12"/>
      <c r="L256" s="19"/>
      <c r="M256" s="31"/>
      <c r="N256" s="196">
        <v>45415</v>
      </c>
      <c r="O256" s="197">
        <v>1.239530324931206E-2</v>
      </c>
      <c r="P256" s="194">
        <f t="shared" si="9"/>
        <v>1.012395303249312</v>
      </c>
      <c r="Q256" s="194">
        <f t="shared" si="10"/>
        <v>1.2618601081741656</v>
      </c>
      <c r="R256" s="194">
        <f>MAX($Q$21:Q256)</f>
        <v>1.2911798642521435</v>
      </c>
      <c r="S256" s="194">
        <f t="shared" si="11"/>
        <v>-2.2707724066747259E-2</v>
      </c>
      <c r="T256" s="22"/>
      <c r="U256" s="12"/>
      <c r="V256" s="42"/>
    </row>
    <row r="257" spans="1:22" s="1" customFormat="1" x14ac:dyDescent="0.4">
      <c r="A257" s="12"/>
      <c r="B257" s="12"/>
      <c r="C257" s="42"/>
      <c r="D257" s="12"/>
      <c r="E257" s="42"/>
      <c r="F257" s="12"/>
      <c r="G257" s="12"/>
      <c r="H257" s="12"/>
      <c r="I257" s="12"/>
      <c r="J257" s="12"/>
      <c r="K257" s="12"/>
      <c r="L257" s="19"/>
      <c r="M257" s="31"/>
      <c r="N257" s="196">
        <v>45418</v>
      </c>
      <c r="O257" s="197">
        <v>1.0326820395470339E-2</v>
      </c>
      <c r="P257" s="194">
        <f t="shared" si="9"/>
        <v>1.0103268203954703</v>
      </c>
      <c r="Q257" s="194">
        <f t="shared" si="10"/>
        <v>1.274891110875489</v>
      </c>
      <c r="R257" s="194">
        <f>MAX($Q$21:Q257)</f>
        <v>1.2911798642521435</v>
      </c>
      <c r="S257" s="194">
        <f t="shared" si="11"/>
        <v>-1.2615402259304132E-2</v>
      </c>
      <c r="T257" s="22"/>
      <c r="U257" s="12"/>
      <c r="V257" s="42"/>
    </row>
    <row r="258" spans="1:22" s="1" customFormat="1" x14ac:dyDescent="0.4">
      <c r="A258" s="12"/>
      <c r="B258" s="12"/>
      <c r="C258" s="42"/>
      <c r="D258" s="12"/>
      <c r="E258" s="42"/>
      <c r="F258" s="12"/>
      <c r="G258" s="12"/>
      <c r="H258" s="12"/>
      <c r="I258" s="12"/>
      <c r="J258" s="12"/>
      <c r="K258" s="12"/>
      <c r="L258" s="19"/>
      <c r="M258" s="31"/>
      <c r="N258" s="196">
        <v>45419</v>
      </c>
      <c r="O258" s="197">
        <v>1.1034322550668072E-3</v>
      </c>
      <c r="P258" s="194">
        <f t="shared" si="9"/>
        <v>1.0011034322550667</v>
      </c>
      <c r="Q258" s="194">
        <f t="shared" si="10"/>
        <v>1.2762978668489269</v>
      </c>
      <c r="R258" s="194">
        <f>MAX($Q$21:Q258)</f>
        <v>1.2911798642521435</v>
      </c>
      <c r="S258" s="194">
        <f t="shared" si="11"/>
        <v>-1.1525890246000925E-2</v>
      </c>
      <c r="T258" s="22"/>
      <c r="U258" s="12"/>
      <c r="V258" s="42"/>
    </row>
    <row r="259" spans="1:22" s="1" customFormat="1" x14ac:dyDescent="0.4">
      <c r="A259" s="12"/>
      <c r="B259" s="12"/>
      <c r="C259" s="42"/>
      <c r="D259" s="12"/>
      <c r="E259" s="42"/>
      <c r="F259" s="12"/>
      <c r="G259" s="12"/>
      <c r="H259" s="12"/>
      <c r="I259" s="12"/>
      <c r="J259" s="12"/>
      <c r="K259" s="12"/>
      <c r="L259" s="19"/>
      <c r="M259" s="31"/>
      <c r="N259" s="196">
        <v>45420</v>
      </c>
      <c r="O259" s="197">
        <v>9.6685617047713625E-5</v>
      </c>
      <c r="P259" s="194">
        <f t="shared" si="9"/>
        <v>1.0000966856170477</v>
      </c>
      <c r="Q259" s="194">
        <f t="shared" si="10"/>
        <v>1.2764212664957197</v>
      </c>
      <c r="R259" s="194">
        <f>MAX($Q$21:Q259)</f>
        <v>1.2911798642521435</v>
      </c>
      <c r="S259" s="194">
        <f t="shared" si="11"/>
        <v>-1.1430319016763724E-2</v>
      </c>
      <c r="T259" s="22"/>
      <c r="U259" s="12"/>
      <c r="V259" s="42"/>
    </row>
    <row r="260" spans="1:22" s="1" customFormat="1" x14ac:dyDescent="0.4">
      <c r="A260" s="12"/>
      <c r="B260" s="12"/>
      <c r="C260" s="42"/>
      <c r="D260" s="12"/>
      <c r="E260" s="42"/>
      <c r="F260" s="12"/>
      <c r="G260" s="12"/>
      <c r="H260" s="12"/>
      <c r="I260" s="12"/>
      <c r="J260" s="12"/>
      <c r="K260" s="12"/>
      <c r="L260" s="19"/>
      <c r="M260" s="31"/>
      <c r="N260" s="196">
        <v>45421</v>
      </c>
      <c r="O260" s="197">
        <v>5.7619056826311091E-3</v>
      </c>
      <c r="P260" s="194">
        <f t="shared" si="9"/>
        <v>1.005761905682631</v>
      </c>
      <c r="Q260" s="194">
        <f t="shared" si="10"/>
        <v>1.2837758854445724</v>
      </c>
      <c r="R260" s="194">
        <f>MAX($Q$21:Q260)</f>
        <v>1.2911798642521435</v>
      </c>
      <c r="S260" s="194">
        <f t="shared" si="11"/>
        <v>-5.7342737542297462E-3</v>
      </c>
      <c r="T260" s="22"/>
      <c r="U260" s="12"/>
      <c r="V260" s="42"/>
    </row>
    <row r="261" spans="1:22" s="1" customFormat="1" x14ac:dyDescent="0.4">
      <c r="A261" s="12"/>
      <c r="B261" s="12"/>
      <c r="C261" s="42"/>
      <c r="D261" s="12"/>
      <c r="E261" s="42"/>
      <c r="F261" s="12"/>
      <c r="G261" s="12"/>
      <c r="H261" s="12"/>
      <c r="I261" s="12"/>
      <c r="J261" s="12"/>
      <c r="K261" s="12"/>
      <c r="L261" s="19"/>
      <c r="M261" s="31"/>
      <c r="N261" s="196">
        <v>45422</v>
      </c>
      <c r="O261" s="197">
        <v>1.2880404483151318E-3</v>
      </c>
      <c r="P261" s="194">
        <f t="shared" si="9"/>
        <v>1.0012880404483151</v>
      </c>
      <c r="Q261" s="194">
        <f t="shared" si="10"/>
        <v>1.2854294407115965</v>
      </c>
      <c r="R261" s="194">
        <f>MAX($Q$21:Q261)</f>
        <v>1.2911798642521435</v>
      </c>
      <c r="S261" s="194">
        <f t="shared" si="11"/>
        <v>-4.453619282451915E-3</v>
      </c>
      <c r="T261" s="22"/>
      <c r="U261" s="12"/>
      <c r="V261" s="42"/>
    </row>
    <row r="262" spans="1:22" s="1" customFormat="1" x14ac:dyDescent="0.4">
      <c r="A262" s="12"/>
      <c r="B262" s="12"/>
      <c r="C262" s="42"/>
      <c r="D262" s="12"/>
      <c r="E262" s="42"/>
      <c r="F262" s="12"/>
      <c r="G262" s="12"/>
      <c r="H262" s="12"/>
      <c r="I262" s="12"/>
      <c r="J262" s="12"/>
      <c r="K262" s="12"/>
      <c r="L262" s="19"/>
      <c r="M262" s="31"/>
      <c r="N262" s="196">
        <v>45425</v>
      </c>
      <c r="O262" s="197">
        <v>1.3439827970177935E-4</v>
      </c>
      <c r="P262" s="194">
        <f t="shared" si="9"/>
        <v>1.0001343982797017</v>
      </c>
      <c r="Q262" s="194">
        <f t="shared" si="10"/>
        <v>1.2856022002171061</v>
      </c>
      <c r="R262" s="194">
        <f>MAX($Q$21:Q262)</f>
        <v>1.2911798642521435</v>
      </c>
      <c r="S262" s="194">
        <f t="shared" si="11"/>
        <v>-4.3198195615201662E-3</v>
      </c>
      <c r="T262" s="22"/>
      <c r="U262" s="12"/>
      <c r="V262" s="42"/>
    </row>
    <row r="263" spans="1:22" s="1" customFormat="1" x14ac:dyDescent="0.4">
      <c r="A263" s="12"/>
      <c r="B263" s="12"/>
      <c r="C263" s="42"/>
      <c r="D263" s="12"/>
      <c r="E263" s="42"/>
      <c r="F263" s="12"/>
      <c r="G263" s="12"/>
      <c r="H263" s="12"/>
      <c r="I263" s="12"/>
      <c r="J263" s="12"/>
      <c r="K263" s="12"/>
      <c r="L263" s="19"/>
      <c r="M263" s="31"/>
      <c r="N263" s="196">
        <v>45426</v>
      </c>
      <c r="O263" s="197">
        <v>4.5881246280546862E-3</v>
      </c>
      <c r="P263" s="194">
        <f t="shared" si="9"/>
        <v>1.0045881246280546</v>
      </c>
      <c r="Q263" s="194">
        <f t="shared" si="10"/>
        <v>1.2915007033338033</v>
      </c>
      <c r="R263" s="194">
        <f>MAX($Q$21:Q263)</f>
        <v>1.2915007033338033</v>
      </c>
      <c r="S263" s="194">
        <f t="shared" si="11"/>
        <v>0</v>
      </c>
      <c r="T263" s="22"/>
      <c r="U263" s="12"/>
      <c r="V263" s="42"/>
    </row>
    <row r="264" spans="1:22" s="1" customFormat="1" x14ac:dyDescent="0.4">
      <c r="A264" s="12"/>
      <c r="B264" s="12"/>
      <c r="C264" s="42"/>
      <c r="D264" s="12"/>
      <c r="E264" s="42"/>
      <c r="F264" s="12"/>
      <c r="G264" s="12"/>
      <c r="H264" s="12"/>
      <c r="I264" s="12"/>
      <c r="J264" s="12"/>
      <c r="K264" s="12"/>
      <c r="L264" s="19"/>
      <c r="M264" s="31"/>
      <c r="N264" s="196">
        <v>45427</v>
      </c>
      <c r="O264" s="197">
        <v>1.2382954328301377E-2</v>
      </c>
      <c r="P264" s="194">
        <f t="shared" si="9"/>
        <v>1.0123829543283014</v>
      </c>
      <c r="Q264" s="194">
        <f t="shared" si="10"/>
        <v>1.3074932975581548</v>
      </c>
      <c r="R264" s="194">
        <f>MAX($Q$21:Q264)</f>
        <v>1.3074932975581548</v>
      </c>
      <c r="S264" s="194">
        <f t="shared" si="11"/>
        <v>0</v>
      </c>
      <c r="T264" s="22"/>
      <c r="U264" s="12"/>
      <c r="V264" s="42"/>
    </row>
    <row r="265" spans="1:22" s="1" customFormat="1" x14ac:dyDescent="0.4">
      <c r="A265" s="12"/>
      <c r="B265" s="12"/>
      <c r="C265" s="42"/>
      <c r="D265" s="12"/>
      <c r="E265" s="42"/>
      <c r="F265" s="12"/>
      <c r="G265" s="12"/>
      <c r="H265" s="12"/>
      <c r="I265" s="12"/>
      <c r="J265" s="12"/>
      <c r="K265" s="12"/>
      <c r="L265" s="19"/>
      <c r="M265" s="31"/>
      <c r="N265" s="196">
        <v>45428</v>
      </c>
      <c r="O265" s="197">
        <v>-2.0574578126769656E-3</v>
      </c>
      <c r="P265" s="194">
        <f t="shared" si="9"/>
        <v>0.99794254218732303</v>
      </c>
      <c r="Q265" s="194">
        <f t="shared" si="10"/>
        <v>1.304803185258071</v>
      </c>
      <c r="R265" s="194">
        <f>MAX($Q$21:Q265)</f>
        <v>1.3074932975581548</v>
      </c>
      <c r="S265" s="194">
        <f t="shared" si="11"/>
        <v>-2.057457812676966E-3</v>
      </c>
      <c r="T265" s="22"/>
      <c r="U265" s="12"/>
      <c r="V265" s="42"/>
    </row>
    <row r="266" spans="1:22" s="1" customFormat="1" x14ac:dyDescent="0.4">
      <c r="A266" s="12"/>
      <c r="B266" s="12"/>
      <c r="C266" s="42"/>
      <c r="D266" s="12"/>
      <c r="E266" s="42"/>
      <c r="F266" s="12"/>
      <c r="G266" s="12"/>
      <c r="H266" s="12"/>
      <c r="I266" s="12"/>
      <c r="J266" s="12"/>
      <c r="K266" s="12"/>
      <c r="L266" s="19"/>
      <c r="M266" s="31"/>
      <c r="N266" s="196">
        <v>45429</v>
      </c>
      <c r="O266" s="197">
        <v>1.4375153681741681E-3</v>
      </c>
      <c r="P266" s="194">
        <f t="shared" si="9"/>
        <v>1.0014375153681743</v>
      </c>
      <c r="Q266" s="194">
        <f t="shared" si="10"/>
        <v>1.3066788598893222</v>
      </c>
      <c r="R266" s="194">
        <f>MAX($Q$21:Q266)</f>
        <v>1.3074932975581548</v>
      </c>
      <c r="S266" s="194">
        <f t="shared" si="11"/>
        <v>-6.2290007172782769E-4</v>
      </c>
      <c r="T266" s="22"/>
      <c r="U266" s="12"/>
      <c r="V266" s="42"/>
    </row>
    <row r="267" spans="1:22" s="1" customFormat="1" x14ac:dyDescent="0.4">
      <c r="A267" s="12"/>
      <c r="B267" s="12"/>
      <c r="C267" s="42"/>
      <c r="D267" s="12"/>
      <c r="E267" s="42"/>
      <c r="F267" s="12"/>
      <c r="G267" s="12"/>
      <c r="H267" s="12"/>
      <c r="I267" s="12"/>
      <c r="J267" s="12"/>
      <c r="K267" s="12"/>
      <c r="L267" s="19"/>
      <c r="M267" s="31"/>
      <c r="N267" s="196">
        <v>45432</v>
      </c>
      <c r="O267" s="197">
        <v>1.1521390121823575E-3</v>
      </c>
      <c r="P267" s="194">
        <f t="shared" si="9"/>
        <v>1.0011521390121823</v>
      </c>
      <c r="Q267" s="194">
        <f t="shared" si="10"/>
        <v>1.3081843355801945</v>
      </c>
      <c r="R267" s="194">
        <f>MAX($Q$21:Q267)</f>
        <v>1.3081843355801945</v>
      </c>
      <c r="S267" s="194">
        <f t="shared" si="11"/>
        <v>0</v>
      </c>
      <c r="T267" s="22"/>
      <c r="U267" s="12"/>
      <c r="V267" s="42"/>
    </row>
    <row r="268" spans="1:22" s="1" customFormat="1" x14ac:dyDescent="0.4">
      <c r="A268" s="12"/>
      <c r="B268" s="12"/>
      <c r="C268" s="42"/>
      <c r="D268" s="12"/>
      <c r="E268" s="42"/>
      <c r="F268" s="12"/>
      <c r="G268" s="12"/>
      <c r="H268" s="12"/>
      <c r="I268" s="12"/>
      <c r="J268" s="12"/>
      <c r="K268" s="12"/>
      <c r="L268" s="19"/>
      <c r="M268" s="31"/>
      <c r="N268" s="196">
        <v>45433</v>
      </c>
      <c r="O268" s="197">
        <v>2.4525525412218909E-3</v>
      </c>
      <c r="P268" s="194">
        <f t="shared" si="9"/>
        <v>1.0024525525412218</v>
      </c>
      <c r="Q268" s="194">
        <f t="shared" si="10"/>
        <v>1.3113927263968084</v>
      </c>
      <c r="R268" s="194">
        <f>MAX($Q$21:Q268)</f>
        <v>1.3113927263968084</v>
      </c>
      <c r="S268" s="194">
        <f t="shared" si="11"/>
        <v>0</v>
      </c>
      <c r="T268" s="22"/>
      <c r="U268" s="12"/>
      <c r="V268" s="42"/>
    </row>
    <row r="269" spans="1:22" s="1" customFormat="1" x14ac:dyDescent="0.4">
      <c r="A269" s="12"/>
      <c r="B269" s="12"/>
      <c r="C269" s="42"/>
      <c r="D269" s="12"/>
      <c r="E269" s="42"/>
      <c r="F269" s="12"/>
      <c r="G269" s="12"/>
      <c r="H269" s="12"/>
      <c r="I269" s="12"/>
      <c r="J269" s="12"/>
      <c r="K269" s="12"/>
      <c r="L269" s="19"/>
      <c r="M269" s="31"/>
      <c r="N269" s="196">
        <v>45434</v>
      </c>
      <c r="O269" s="197">
        <v>-2.8794037940378801E-3</v>
      </c>
      <c r="P269" s="194">
        <f t="shared" si="9"/>
        <v>0.99712059620596216</v>
      </c>
      <c r="Q269" s="194">
        <f t="shared" si="10"/>
        <v>1.3076166972049479</v>
      </c>
      <c r="R269" s="194">
        <f>MAX($Q$21:Q269)</f>
        <v>1.3113927263968084</v>
      </c>
      <c r="S269" s="194">
        <f t="shared" si="11"/>
        <v>-2.8794037940377271E-3</v>
      </c>
      <c r="T269" s="22"/>
      <c r="U269" s="12"/>
      <c r="V269" s="42"/>
    </row>
    <row r="270" spans="1:22" s="1" customFormat="1" x14ac:dyDescent="0.4">
      <c r="A270" s="12"/>
      <c r="B270" s="12"/>
      <c r="C270" s="42"/>
      <c r="D270" s="12"/>
      <c r="E270" s="42"/>
      <c r="F270" s="12"/>
      <c r="G270" s="12"/>
      <c r="H270" s="12"/>
      <c r="I270" s="12"/>
      <c r="J270" s="12"/>
      <c r="K270" s="12"/>
      <c r="L270" s="19"/>
      <c r="M270" s="31"/>
      <c r="N270" s="196">
        <v>45435</v>
      </c>
      <c r="O270" s="197">
        <v>-7.3042296585697133E-3</v>
      </c>
      <c r="P270" s="194">
        <f t="shared" si="9"/>
        <v>0.99269577034143031</v>
      </c>
      <c r="Q270" s="194">
        <f t="shared" si="10"/>
        <v>1.2980655645431824</v>
      </c>
      <c r="R270" s="194">
        <f>MAX($Q$21:Q270)</f>
        <v>1.3113927263968084</v>
      </c>
      <c r="S270" s="194">
        <f t="shared" si="11"/>
        <v>-1.0162601626016121E-2</v>
      </c>
      <c r="T270" s="22"/>
      <c r="U270" s="12"/>
      <c r="V270" s="42"/>
    </row>
    <row r="271" spans="1:22" s="1" customFormat="1" x14ac:dyDescent="0.4">
      <c r="A271" s="12"/>
      <c r="B271" s="12"/>
      <c r="C271" s="42"/>
      <c r="D271" s="12"/>
      <c r="E271" s="42"/>
      <c r="F271" s="12"/>
      <c r="G271" s="12"/>
      <c r="H271" s="12"/>
      <c r="I271" s="12"/>
      <c r="J271" s="12"/>
      <c r="K271" s="12"/>
      <c r="L271" s="19"/>
      <c r="M271" s="31"/>
      <c r="N271" s="196">
        <v>45436</v>
      </c>
      <c r="O271" s="197">
        <v>4.3444275556836784E-3</v>
      </c>
      <c r="P271" s="194">
        <f t="shared" si="9"/>
        <v>1.0043444275556836</v>
      </c>
      <c r="Q271" s="194">
        <f t="shared" si="10"/>
        <v>1.3037049163508678</v>
      </c>
      <c r="R271" s="194">
        <f>MAX($Q$21:Q271)</f>
        <v>1.3113927263968084</v>
      </c>
      <c r="S271" s="194">
        <f t="shared" si="11"/>
        <v>-5.8623247568739822E-3</v>
      </c>
      <c r="T271" s="22"/>
      <c r="U271" s="12"/>
      <c r="V271" s="42"/>
    </row>
    <row r="272" spans="1:22" s="1" customFormat="1" x14ac:dyDescent="0.4">
      <c r="A272" s="12"/>
      <c r="B272" s="12"/>
      <c r="C272" s="42"/>
      <c r="D272" s="12"/>
      <c r="E272" s="42"/>
      <c r="F272" s="12"/>
      <c r="G272" s="12"/>
      <c r="H272" s="12"/>
      <c r="I272" s="12"/>
      <c r="J272" s="12"/>
      <c r="K272" s="12"/>
      <c r="L272" s="19"/>
      <c r="M272" s="31"/>
      <c r="N272" s="196"/>
      <c r="O272" s="197"/>
      <c r="P272" s="194">
        <f t="shared" si="9"/>
        <v>1</v>
      </c>
      <c r="Q272" s="194">
        <f t="shared" si="10"/>
        <v>1.3037049163508678</v>
      </c>
      <c r="R272" s="194">
        <f>MAX($Q$21:Q272)</f>
        <v>1.3113927263968084</v>
      </c>
      <c r="S272" s="194">
        <f t="shared" si="11"/>
        <v>-5.8623247568739822E-3</v>
      </c>
      <c r="T272" s="22"/>
      <c r="U272" s="12"/>
      <c r="V272" s="42"/>
    </row>
    <row r="273" spans="1:22" s="1" customFormat="1" x14ac:dyDescent="0.4">
      <c r="A273" s="12"/>
      <c r="B273" s="12"/>
      <c r="C273" s="42"/>
      <c r="D273" s="12"/>
      <c r="E273" s="42"/>
      <c r="F273" s="12"/>
      <c r="G273" s="12"/>
      <c r="H273" s="12"/>
      <c r="I273" s="12"/>
      <c r="J273" s="12"/>
      <c r="K273" s="12"/>
      <c r="L273" s="19"/>
      <c r="M273" s="31"/>
      <c r="N273" s="196"/>
      <c r="O273" s="197"/>
      <c r="P273" s="194">
        <f t="shared" si="9"/>
        <v>1</v>
      </c>
      <c r="Q273" s="194">
        <f t="shared" si="10"/>
        <v>1.3037049163508678</v>
      </c>
      <c r="R273" s="194">
        <f>MAX($Q$21:Q273)</f>
        <v>1.3113927263968084</v>
      </c>
      <c r="S273" s="194">
        <f t="shared" si="11"/>
        <v>-5.8623247568739822E-3</v>
      </c>
      <c r="T273" s="22"/>
      <c r="U273" s="12"/>
      <c r="V273" s="42"/>
    </row>
    <row r="274" spans="1:22" s="1" customFormat="1" x14ac:dyDescent="0.4">
      <c r="A274" s="12"/>
      <c r="B274" s="12"/>
      <c r="C274" s="42"/>
      <c r="D274" s="12"/>
      <c r="E274" s="12"/>
      <c r="F274" s="12"/>
      <c r="G274" s="12"/>
      <c r="H274" s="12"/>
      <c r="I274" s="12"/>
      <c r="J274" s="12"/>
      <c r="K274" s="12"/>
      <c r="L274" s="19"/>
      <c r="M274" s="31"/>
      <c r="N274" s="196"/>
      <c r="O274" s="197"/>
      <c r="P274" s="194">
        <f t="shared" si="9"/>
        <v>1</v>
      </c>
      <c r="Q274" s="194">
        <f t="shared" si="10"/>
        <v>1.3037049163508678</v>
      </c>
      <c r="R274" s="194">
        <f>MAX($Q$21:Q274)</f>
        <v>1.3113927263968084</v>
      </c>
      <c r="S274" s="194">
        <f t="shared" si="11"/>
        <v>-5.8623247568739822E-3</v>
      </c>
      <c r="T274" s="22"/>
      <c r="U274" s="12"/>
      <c r="V274" s="42"/>
    </row>
    <row r="275" spans="1:22" s="1" customFormat="1" x14ac:dyDescent="0.4">
      <c r="A275" s="12"/>
      <c r="B275" s="12"/>
      <c r="C275" s="42"/>
      <c r="D275" s="12"/>
      <c r="E275" s="12"/>
      <c r="F275" s="12"/>
      <c r="G275" s="12"/>
      <c r="H275" s="12"/>
      <c r="I275" s="12"/>
      <c r="J275" s="12"/>
      <c r="K275" s="12"/>
      <c r="L275" s="19"/>
      <c r="M275" s="31"/>
      <c r="N275" s="196"/>
      <c r="O275" s="197"/>
      <c r="P275" s="194">
        <f t="shared" si="9"/>
        <v>1</v>
      </c>
      <c r="Q275" s="194">
        <f t="shared" si="10"/>
        <v>1.3037049163508678</v>
      </c>
      <c r="R275" s="194">
        <f>MAX($Q$21:Q275)</f>
        <v>1.3113927263968084</v>
      </c>
      <c r="S275" s="194">
        <f t="shared" si="11"/>
        <v>-5.8623247568739822E-3</v>
      </c>
      <c r="T275" s="22"/>
      <c r="U275" s="12"/>
      <c r="V275" s="42"/>
    </row>
    <row r="276" spans="1:22" s="1" customFormat="1" x14ac:dyDescent="0.4">
      <c r="A276" s="12"/>
      <c r="B276" s="12"/>
      <c r="C276" s="42"/>
      <c r="D276" s="12"/>
      <c r="E276" s="12"/>
      <c r="F276" s="12"/>
      <c r="G276" s="12"/>
      <c r="H276" s="12"/>
      <c r="I276" s="12"/>
      <c r="J276" s="12"/>
      <c r="K276" s="12"/>
      <c r="L276" s="19"/>
      <c r="M276" s="31"/>
      <c r="N276" s="196"/>
      <c r="O276" s="197"/>
      <c r="P276" s="194">
        <f t="shared" si="9"/>
        <v>1</v>
      </c>
      <c r="Q276" s="194">
        <f t="shared" si="10"/>
        <v>1.3037049163508678</v>
      </c>
      <c r="R276" s="194">
        <f>MAX($Q$21:Q276)</f>
        <v>1.3113927263968084</v>
      </c>
      <c r="S276" s="194">
        <f t="shared" si="11"/>
        <v>-5.8623247568739822E-3</v>
      </c>
      <c r="T276" s="22"/>
      <c r="U276" s="12"/>
      <c r="V276" s="42"/>
    </row>
    <row r="277" spans="1:22" s="1" customFormat="1" x14ac:dyDescent="0.4">
      <c r="A277" s="12"/>
      <c r="B277" s="12"/>
      <c r="C277" s="42"/>
      <c r="D277" s="12"/>
      <c r="E277" s="12"/>
      <c r="F277" s="12"/>
      <c r="G277" s="12"/>
      <c r="H277" s="12"/>
      <c r="I277" s="12"/>
      <c r="J277" s="12"/>
      <c r="K277" s="12"/>
      <c r="L277" s="19"/>
      <c r="M277" s="31"/>
      <c r="N277" s="196"/>
      <c r="O277" s="197"/>
      <c r="P277" s="194">
        <f t="shared" ref="P277:P340" si="12">1+O277</f>
        <v>1</v>
      </c>
      <c r="Q277" s="194">
        <f t="shared" si="10"/>
        <v>1.3037049163508678</v>
      </c>
      <c r="R277" s="194">
        <f>MAX($Q$21:Q277)</f>
        <v>1.3113927263968084</v>
      </c>
      <c r="S277" s="194">
        <f t="shared" si="11"/>
        <v>-5.8623247568739822E-3</v>
      </c>
      <c r="T277" s="22"/>
      <c r="U277" s="12"/>
      <c r="V277" s="42"/>
    </row>
    <row r="278" spans="1:22" s="1" customFormat="1" x14ac:dyDescent="0.4">
      <c r="A278" s="12"/>
      <c r="B278" s="12"/>
      <c r="C278" s="42"/>
      <c r="D278" s="12"/>
      <c r="E278" s="12"/>
      <c r="F278" s="12"/>
      <c r="G278" s="12"/>
      <c r="H278" s="12"/>
      <c r="I278" s="12"/>
      <c r="J278" s="12"/>
      <c r="K278" s="12"/>
      <c r="L278" s="19"/>
      <c r="M278" s="31"/>
      <c r="N278" s="196"/>
      <c r="O278" s="197"/>
      <c r="P278" s="194">
        <f t="shared" si="12"/>
        <v>1</v>
      </c>
      <c r="Q278" s="194">
        <f t="shared" ref="Q278:Q341" si="13">Q277*P278</f>
        <v>1.3037049163508678</v>
      </c>
      <c r="R278" s="194">
        <f>MAX($Q$21:Q278)</f>
        <v>1.3113927263968084</v>
      </c>
      <c r="S278" s="194">
        <f t="shared" ref="S278:S341" si="14">Q278/R278-1</f>
        <v>-5.8623247568739822E-3</v>
      </c>
      <c r="T278" s="22"/>
      <c r="U278" s="12"/>
      <c r="V278" s="42"/>
    </row>
    <row r="279" spans="1:22" s="1" customFormat="1" x14ac:dyDescent="0.4">
      <c r="A279" s="12"/>
      <c r="B279" s="12"/>
      <c r="C279" s="42"/>
      <c r="D279" s="12"/>
      <c r="E279" s="12"/>
      <c r="F279" s="12"/>
      <c r="G279" s="12"/>
      <c r="H279" s="12"/>
      <c r="I279" s="12"/>
      <c r="J279" s="12"/>
      <c r="K279" s="12"/>
      <c r="L279" s="19"/>
      <c r="M279" s="31"/>
      <c r="N279" s="196"/>
      <c r="O279" s="197"/>
      <c r="P279" s="194">
        <f t="shared" si="12"/>
        <v>1</v>
      </c>
      <c r="Q279" s="194">
        <f t="shared" si="13"/>
        <v>1.3037049163508678</v>
      </c>
      <c r="R279" s="194">
        <f>MAX($Q$21:Q279)</f>
        <v>1.3113927263968084</v>
      </c>
      <c r="S279" s="194">
        <f t="shared" si="14"/>
        <v>-5.8623247568739822E-3</v>
      </c>
      <c r="T279" s="22"/>
      <c r="U279" s="12"/>
      <c r="V279" s="42"/>
    </row>
    <row r="280" spans="1:22" s="1" customFormat="1" x14ac:dyDescent="0.4">
      <c r="A280" s="12"/>
      <c r="B280" s="12"/>
      <c r="C280" s="42"/>
      <c r="D280" s="12"/>
      <c r="E280" s="12"/>
      <c r="F280" s="12"/>
      <c r="G280" s="12"/>
      <c r="H280" s="12"/>
      <c r="I280" s="12"/>
      <c r="J280" s="12"/>
      <c r="K280" s="12"/>
      <c r="L280" s="19"/>
      <c r="M280" s="31"/>
      <c r="N280" s="196"/>
      <c r="O280" s="197"/>
      <c r="P280" s="194">
        <f t="shared" si="12"/>
        <v>1</v>
      </c>
      <c r="Q280" s="194">
        <f t="shared" si="13"/>
        <v>1.3037049163508678</v>
      </c>
      <c r="R280" s="194">
        <f>MAX($Q$21:Q280)</f>
        <v>1.3113927263968084</v>
      </c>
      <c r="S280" s="194">
        <f t="shared" si="14"/>
        <v>-5.8623247568739822E-3</v>
      </c>
      <c r="T280" s="22"/>
      <c r="U280" s="12"/>
      <c r="V280" s="42"/>
    </row>
    <row r="281" spans="1:22" s="1" customFormat="1" x14ac:dyDescent="0.4">
      <c r="A281" s="12"/>
      <c r="B281" s="12"/>
      <c r="C281" s="42"/>
      <c r="D281" s="12"/>
      <c r="E281" s="12"/>
      <c r="F281" s="12"/>
      <c r="G281" s="12"/>
      <c r="H281" s="12"/>
      <c r="I281" s="12"/>
      <c r="J281" s="12"/>
      <c r="K281" s="12"/>
      <c r="L281" s="19"/>
      <c r="M281" s="31"/>
      <c r="N281" s="196"/>
      <c r="O281" s="197"/>
      <c r="P281" s="194">
        <f t="shared" si="12"/>
        <v>1</v>
      </c>
      <c r="Q281" s="194">
        <f t="shared" si="13"/>
        <v>1.3037049163508678</v>
      </c>
      <c r="R281" s="194">
        <f>MAX($Q$21:Q281)</f>
        <v>1.3113927263968084</v>
      </c>
      <c r="S281" s="194">
        <f t="shared" si="14"/>
        <v>-5.8623247568739822E-3</v>
      </c>
      <c r="T281" s="22"/>
      <c r="U281" s="12"/>
      <c r="V281" s="42"/>
    </row>
    <row r="282" spans="1:22" s="1" customFormat="1" x14ac:dyDescent="0.4">
      <c r="A282" s="12"/>
      <c r="B282" s="12"/>
      <c r="C282" s="42"/>
      <c r="D282" s="12"/>
      <c r="E282" s="12"/>
      <c r="F282" s="12"/>
      <c r="G282" s="12"/>
      <c r="H282" s="12"/>
      <c r="I282" s="12"/>
      <c r="J282" s="12"/>
      <c r="K282" s="12"/>
      <c r="L282" s="19"/>
      <c r="M282" s="31"/>
      <c r="N282" s="196"/>
      <c r="O282" s="197"/>
      <c r="P282" s="194">
        <f t="shared" si="12"/>
        <v>1</v>
      </c>
      <c r="Q282" s="194">
        <f t="shared" si="13"/>
        <v>1.3037049163508678</v>
      </c>
      <c r="R282" s="194">
        <f>MAX($Q$21:Q282)</f>
        <v>1.3113927263968084</v>
      </c>
      <c r="S282" s="194">
        <f t="shared" si="14"/>
        <v>-5.8623247568739822E-3</v>
      </c>
      <c r="T282" s="22"/>
      <c r="U282" s="12"/>
      <c r="V282" s="42"/>
    </row>
    <row r="283" spans="1:22" s="1" customFormat="1" x14ac:dyDescent="0.4">
      <c r="A283" s="12"/>
      <c r="B283" s="12"/>
      <c r="C283" s="42"/>
      <c r="D283" s="12"/>
      <c r="E283" s="12"/>
      <c r="F283" s="12"/>
      <c r="G283" s="12"/>
      <c r="H283" s="12"/>
      <c r="I283" s="12"/>
      <c r="J283" s="12"/>
      <c r="K283" s="12"/>
      <c r="L283" s="19"/>
      <c r="M283" s="31"/>
      <c r="N283" s="196"/>
      <c r="O283" s="197"/>
      <c r="P283" s="194">
        <f t="shared" si="12"/>
        <v>1</v>
      </c>
      <c r="Q283" s="194">
        <f t="shared" si="13"/>
        <v>1.3037049163508678</v>
      </c>
      <c r="R283" s="194">
        <f>MAX($Q$21:Q283)</f>
        <v>1.3113927263968084</v>
      </c>
      <c r="S283" s="194">
        <f t="shared" si="14"/>
        <v>-5.8623247568739822E-3</v>
      </c>
      <c r="T283" s="22"/>
      <c r="U283" s="12"/>
      <c r="V283" s="42"/>
    </row>
    <row r="284" spans="1:22" s="1" customFormat="1" x14ac:dyDescent="0.4">
      <c r="A284" s="12"/>
      <c r="B284" s="12"/>
      <c r="C284" s="42"/>
      <c r="D284" s="12"/>
      <c r="E284" s="12"/>
      <c r="F284" s="12"/>
      <c r="G284" s="12"/>
      <c r="H284" s="12"/>
      <c r="I284" s="12"/>
      <c r="J284" s="12"/>
      <c r="K284" s="12"/>
      <c r="L284" s="19"/>
      <c r="M284" s="31"/>
      <c r="N284" s="196"/>
      <c r="O284" s="197"/>
      <c r="P284" s="194">
        <f t="shared" si="12"/>
        <v>1</v>
      </c>
      <c r="Q284" s="194">
        <f t="shared" si="13"/>
        <v>1.3037049163508678</v>
      </c>
      <c r="R284" s="194">
        <f>MAX($Q$21:Q284)</f>
        <v>1.3113927263968084</v>
      </c>
      <c r="S284" s="194">
        <f t="shared" si="14"/>
        <v>-5.8623247568739822E-3</v>
      </c>
      <c r="T284" s="22"/>
      <c r="U284" s="12"/>
      <c r="V284" s="42"/>
    </row>
    <row r="285" spans="1:22" s="1" customFormat="1" x14ac:dyDescent="0.4">
      <c r="A285" s="12"/>
      <c r="B285" s="12"/>
      <c r="C285" s="42"/>
      <c r="D285" s="12"/>
      <c r="E285" s="12"/>
      <c r="F285" s="12"/>
      <c r="G285" s="12"/>
      <c r="H285" s="12"/>
      <c r="I285" s="12"/>
      <c r="J285" s="12"/>
      <c r="K285" s="12"/>
      <c r="L285" s="19"/>
      <c r="M285" s="31"/>
      <c r="N285" s="196"/>
      <c r="O285" s="197"/>
      <c r="P285" s="194">
        <f t="shared" si="12"/>
        <v>1</v>
      </c>
      <c r="Q285" s="194">
        <f t="shared" si="13"/>
        <v>1.3037049163508678</v>
      </c>
      <c r="R285" s="194">
        <f>MAX($Q$21:Q285)</f>
        <v>1.3113927263968084</v>
      </c>
      <c r="S285" s="194">
        <f t="shared" si="14"/>
        <v>-5.8623247568739822E-3</v>
      </c>
      <c r="T285" s="22"/>
      <c r="U285" s="12"/>
      <c r="V285" s="42"/>
    </row>
    <row r="286" spans="1:22" s="1" customFormat="1" x14ac:dyDescent="0.4">
      <c r="A286" s="12"/>
      <c r="B286" s="12"/>
      <c r="C286" s="42"/>
      <c r="D286" s="12"/>
      <c r="E286" s="12"/>
      <c r="F286" s="12"/>
      <c r="G286" s="12"/>
      <c r="H286" s="12"/>
      <c r="I286" s="12"/>
      <c r="J286" s="12"/>
      <c r="K286" s="12"/>
      <c r="L286" s="19"/>
      <c r="M286" s="31"/>
      <c r="N286" s="196"/>
      <c r="O286" s="197"/>
      <c r="P286" s="194">
        <f t="shared" si="12"/>
        <v>1</v>
      </c>
      <c r="Q286" s="194">
        <f t="shared" si="13"/>
        <v>1.3037049163508678</v>
      </c>
      <c r="R286" s="194">
        <f>MAX($Q$21:Q286)</f>
        <v>1.3113927263968084</v>
      </c>
      <c r="S286" s="194">
        <f t="shared" si="14"/>
        <v>-5.8623247568739822E-3</v>
      </c>
      <c r="T286" s="22"/>
      <c r="U286" s="12"/>
      <c r="V286" s="42"/>
    </row>
    <row r="287" spans="1:22" s="1" customFormat="1" x14ac:dyDescent="0.4">
      <c r="A287" s="12"/>
      <c r="B287" s="12"/>
      <c r="C287" s="42"/>
      <c r="D287" s="12"/>
      <c r="E287" s="12"/>
      <c r="F287" s="12"/>
      <c r="G287" s="12"/>
      <c r="H287" s="12"/>
      <c r="I287" s="12"/>
      <c r="J287" s="12"/>
      <c r="K287" s="12"/>
      <c r="L287" s="19"/>
      <c r="M287" s="31"/>
      <c r="N287" s="196"/>
      <c r="O287" s="197"/>
      <c r="P287" s="194">
        <f t="shared" si="12"/>
        <v>1</v>
      </c>
      <c r="Q287" s="194">
        <f t="shared" si="13"/>
        <v>1.3037049163508678</v>
      </c>
      <c r="R287" s="194">
        <f>MAX($Q$21:Q287)</f>
        <v>1.3113927263968084</v>
      </c>
      <c r="S287" s="194">
        <f t="shared" si="14"/>
        <v>-5.8623247568739822E-3</v>
      </c>
      <c r="T287" s="22"/>
      <c r="U287" s="12"/>
      <c r="V287" s="42"/>
    </row>
    <row r="288" spans="1:22" s="1" customFormat="1" x14ac:dyDescent="0.4">
      <c r="A288" s="12"/>
      <c r="B288" s="12"/>
      <c r="C288" s="42"/>
      <c r="D288" s="12"/>
      <c r="E288" s="12"/>
      <c r="F288" s="12"/>
      <c r="G288" s="12"/>
      <c r="H288" s="12"/>
      <c r="I288" s="12"/>
      <c r="J288" s="12"/>
      <c r="K288" s="12"/>
      <c r="L288" s="19"/>
      <c r="M288" s="31"/>
      <c r="N288" s="196"/>
      <c r="O288" s="197"/>
      <c r="P288" s="194">
        <f t="shared" si="12"/>
        <v>1</v>
      </c>
      <c r="Q288" s="194">
        <f t="shared" si="13"/>
        <v>1.3037049163508678</v>
      </c>
      <c r="R288" s="194">
        <f>MAX($Q$21:Q288)</f>
        <v>1.3113927263968084</v>
      </c>
      <c r="S288" s="194">
        <f t="shared" si="14"/>
        <v>-5.8623247568739822E-3</v>
      </c>
      <c r="T288" s="22"/>
      <c r="U288" s="12"/>
      <c r="V288" s="42"/>
    </row>
    <row r="289" spans="1:54" s="1" customFormat="1" x14ac:dyDescent="0.4">
      <c r="A289" s="12"/>
      <c r="B289" s="12"/>
      <c r="C289" s="42"/>
      <c r="D289" s="12"/>
      <c r="E289" s="12"/>
      <c r="F289" s="12"/>
      <c r="G289" s="12"/>
      <c r="H289" s="12"/>
      <c r="I289" s="12"/>
      <c r="J289" s="12"/>
      <c r="K289" s="12"/>
      <c r="L289" s="19"/>
      <c r="M289" s="31"/>
      <c r="N289" s="196"/>
      <c r="O289" s="197"/>
      <c r="P289" s="194">
        <f t="shared" si="12"/>
        <v>1</v>
      </c>
      <c r="Q289" s="194">
        <f t="shared" si="13"/>
        <v>1.3037049163508678</v>
      </c>
      <c r="R289" s="194">
        <f>MAX($Q$21:Q289)</f>
        <v>1.3113927263968084</v>
      </c>
      <c r="S289" s="194">
        <f t="shared" si="14"/>
        <v>-5.8623247568739822E-3</v>
      </c>
      <c r="T289" s="22"/>
      <c r="U289" s="12"/>
      <c r="V289" s="42"/>
    </row>
    <row r="290" spans="1:54" s="49" customFormat="1" x14ac:dyDescent="0.4">
      <c r="A290" s="12"/>
      <c r="B290" s="12"/>
      <c r="C290" s="42"/>
      <c r="D290" s="12"/>
      <c r="E290" s="12"/>
      <c r="F290" s="12"/>
      <c r="G290" s="12"/>
      <c r="H290" s="12"/>
      <c r="I290" s="12"/>
      <c r="J290" s="12"/>
      <c r="K290" s="12"/>
      <c r="L290" s="19"/>
      <c r="M290" s="31"/>
      <c r="N290" s="196"/>
      <c r="O290" s="197"/>
      <c r="P290" s="194">
        <f t="shared" si="12"/>
        <v>1</v>
      </c>
      <c r="Q290" s="194">
        <f t="shared" si="13"/>
        <v>1.3037049163508678</v>
      </c>
      <c r="R290" s="194">
        <f>MAX($Q$21:Q290)</f>
        <v>1.3113927263968084</v>
      </c>
      <c r="S290" s="194">
        <f t="shared" si="14"/>
        <v>-5.8623247568739822E-3</v>
      </c>
      <c r="T290" s="22"/>
      <c r="U290" s="12"/>
      <c r="V290" s="42"/>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row>
    <row r="291" spans="1:54" s="49" customFormat="1" x14ac:dyDescent="0.4">
      <c r="A291" s="12"/>
      <c r="B291" s="12"/>
      <c r="C291" s="42"/>
      <c r="D291" s="12"/>
      <c r="E291" s="12"/>
      <c r="F291" s="12"/>
      <c r="G291" s="12"/>
      <c r="H291" s="12"/>
      <c r="I291" s="12"/>
      <c r="J291" s="12"/>
      <c r="K291" s="12"/>
      <c r="L291" s="19"/>
      <c r="M291" s="31"/>
      <c r="N291" s="196"/>
      <c r="O291" s="197"/>
      <c r="P291" s="194">
        <f t="shared" si="12"/>
        <v>1</v>
      </c>
      <c r="Q291" s="194">
        <f t="shared" si="13"/>
        <v>1.3037049163508678</v>
      </c>
      <c r="R291" s="194">
        <f>MAX($Q$21:Q291)</f>
        <v>1.3113927263968084</v>
      </c>
      <c r="S291" s="194">
        <f t="shared" si="14"/>
        <v>-5.8623247568739822E-3</v>
      </c>
      <c r="T291" s="22"/>
      <c r="U291" s="12"/>
      <c r="V291" s="42"/>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row>
    <row r="292" spans="1:54" s="49" customFormat="1" x14ac:dyDescent="0.4">
      <c r="A292" s="12"/>
      <c r="B292" s="12"/>
      <c r="C292" s="42"/>
      <c r="D292" s="12"/>
      <c r="E292" s="12"/>
      <c r="F292" s="12"/>
      <c r="G292" s="12"/>
      <c r="H292" s="12"/>
      <c r="I292" s="12"/>
      <c r="J292" s="12"/>
      <c r="K292" s="12"/>
      <c r="L292" s="19"/>
      <c r="M292" s="31"/>
      <c r="N292" s="196"/>
      <c r="O292" s="197"/>
      <c r="P292" s="194">
        <f t="shared" si="12"/>
        <v>1</v>
      </c>
      <c r="Q292" s="194">
        <f t="shared" si="13"/>
        <v>1.3037049163508678</v>
      </c>
      <c r="R292" s="194">
        <f>MAX($Q$21:Q292)</f>
        <v>1.3113927263968084</v>
      </c>
      <c r="S292" s="194">
        <f t="shared" si="14"/>
        <v>-5.8623247568739822E-3</v>
      </c>
      <c r="T292" s="22"/>
      <c r="U292" s="12"/>
      <c r="V292" s="42"/>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row>
    <row r="293" spans="1:54" s="49" customFormat="1" x14ac:dyDescent="0.4">
      <c r="A293" s="12"/>
      <c r="B293" s="12"/>
      <c r="C293" s="42"/>
      <c r="D293" s="12"/>
      <c r="E293" s="12"/>
      <c r="F293" s="12"/>
      <c r="G293" s="12"/>
      <c r="H293" s="12"/>
      <c r="I293" s="12"/>
      <c r="J293" s="12"/>
      <c r="K293" s="12"/>
      <c r="L293" s="19"/>
      <c r="M293" s="31"/>
      <c r="N293" s="196"/>
      <c r="O293" s="197"/>
      <c r="P293" s="194">
        <f t="shared" si="12"/>
        <v>1</v>
      </c>
      <c r="Q293" s="194">
        <f t="shared" si="13"/>
        <v>1.3037049163508678</v>
      </c>
      <c r="R293" s="194">
        <f>MAX($Q$21:Q293)</f>
        <v>1.3113927263968084</v>
      </c>
      <c r="S293" s="194">
        <f t="shared" si="14"/>
        <v>-5.8623247568739822E-3</v>
      </c>
      <c r="T293" s="22"/>
      <c r="U293" s="12"/>
      <c r="V293" s="42"/>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row>
    <row r="294" spans="1:54" s="49" customFormat="1" x14ac:dyDescent="0.4">
      <c r="A294" s="12"/>
      <c r="B294" s="12"/>
      <c r="C294" s="42"/>
      <c r="D294" s="12"/>
      <c r="E294" s="12"/>
      <c r="F294" s="12"/>
      <c r="G294" s="12"/>
      <c r="H294" s="12"/>
      <c r="I294" s="12"/>
      <c r="J294" s="12"/>
      <c r="K294" s="12"/>
      <c r="L294" s="19"/>
      <c r="M294" s="31"/>
      <c r="N294" s="196"/>
      <c r="O294" s="197"/>
      <c r="P294" s="194">
        <f t="shared" si="12"/>
        <v>1</v>
      </c>
      <c r="Q294" s="194">
        <f t="shared" si="13"/>
        <v>1.3037049163508678</v>
      </c>
      <c r="R294" s="194">
        <f>MAX($Q$21:Q294)</f>
        <v>1.3113927263968084</v>
      </c>
      <c r="S294" s="194">
        <f t="shared" si="14"/>
        <v>-5.8623247568739822E-3</v>
      </c>
      <c r="T294" s="22"/>
      <c r="U294" s="12"/>
      <c r="V294" s="42"/>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row>
    <row r="295" spans="1:54" s="49" customFormat="1" x14ac:dyDescent="0.4">
      <c r="A295" s="12"/>
      <c r="B295" s="12"/>
      <c r="C295" s="42"/>
      <c r="D295" s="12"/>
      <c r="E295" s="12"/>
      <c r="F295" s="12"/>
      <c r="G295" s="12"/>
      <c r="H295" s="12"/>
      <c r="I295" s="12"/>
      <c r="J295" s="12"/>
      <c r="K295" s="12"/>
      <c r="L295" s="19"/>
      <c r="M295" s="31"/>
      <c r="N295" s="196"/>
      <c r="O295" s="197"/>
      <c r="P295" s="194">
        <f t="shared" si="12"/>
        <v>1</v>
      </c>
      <c r="Q295" s="194">
        <f t="shared" si="13"/>
        <v>1.3037049163508678</v>
      </c>
      <c r="R295" s="194">
        <f>MAX($Q$21:Q295)</f>
        <v>1.3113927263968084</v>
      </c>
      <c r="S295" s="194">
        <f t="shared" si="14"/>
        <v>-5.8623247568739822E-3</v>
      </c>
      <c r="T295" s="22"/>
      <c r="U295" s="12"/>
      <c r="V295" s="42"/>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row>
    <row r="296" spans="1:54" s="49" customFormat="1" x14ac:dyDescent="0.4">
      <c r="A296" s="12"/>
      <c r="B296" s="12"/>
      <c r="C296" s="42"/>
      <c r="D296" s="12"/>
      <c r="E296" s="12"/>
      <c r="F296" s="12"/>
      <c r="G296" s="12"/>
      <c r="H296" s="12"/>
      <c r="I296" s="12"/>
      <c r="J296" s="12"/>
      <c r="K296" s="12"/>
      <c r="L296" s="19"/>
      <c r="M296" s="31"/>
      <c r="N296" s="196"/>
      <c r="O296" s="197"/>
      <c r="P296" s="194">
        <f t="shared" si="12"/>
        <v>1</v>
      </c>
      <c r="Q296" s="194">
        <f t="shared" si="13"/>
        <v>1.3037049163508678</v>
      </c>
      <c r="R296" s="194">
        <f>MAX($Q$21:Q296)</f>
        <v>1.3113927263968084</v>
      </c>
      <c r="S296" s="194">
        <f t="shared" si="14"/>
        <v>-5.8623247568739822E-3</v>
      </c>
      <c r="T296" s="22"/>
      <c r="U296" s="12"/>
      <c r="V296" s="42"/>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row>
    <row r="297" spans="1:54" s="49" customFormat="1" x14ac:dyDescent="0.4">
      <c r="A297" s="12"/>
      <c r="B297" s="12"/>
      <c r="C297" s="42"/>
      <c r="D297" s="12"/>
      <c r="E297" s="12"/>
      <c r="F297" s="12"/>
      <c r="G297" s="12"/>
      <c r="H297" s="12"/>
      <c r="I297" s="12"/>
      <c r="J297" s="12"/>
      <c r="K297" s="12"/>
      <c r="L297" s="19"/>
      <c r="M297" s="31"/>
      <c r="N297" s="196"/>
      <c r="O297" s="197"/>
      <c r="P297" s="194">
        <f t="shared" si="12"/>
        <v>1</v>
      </c>
      <c r="Q297" s="194">
        <f t="shared" si="13"/>
        <v>1.3037049163508678</v>
      </c>
      <c r="R297" s="194">
        <f>MAX($Q$21:Q297)</f>
        <v>1.3113927263968084</v>
      </c>
      <c r="S297" s="194">
        <f t="shared" si="14"/>
        <v>-5.8623247568739822E-3</v>
      </c>
      <c r="T297" s="22"/>
      <c r="U297" s="12"/>
      <c r="V297" s="42"/>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row>
    <row r="298" spans="1:54" s="49" customFormat="1" x14ac:dyDescent="0.4">
      <c r="A298" s="12"/>
      <c r="B298" s="12"/>
      <c r="C298" s="42"/>
      <c r="D298" s="12"/>
      <c r="E298" s="12"/>
      <c r="F298" s="12"/>
      <c r="G298" s="12"/>
      <c r="H298" s="12"/>
      <c r="I298" s="12"/>
      <c r="J298" s="12"/>
      <c r="K298" s="12"/>
      <c r="L298" s="19"/>
      <c r="M298" s="31"/>
      <c r="N298" s="196"/>
      <c r="O298" s="197"/>
      <c r="P298" s="194">
        <f t="shared" si="12"/>
        <v>1</v>
      </c>
      <c r="Q298" s="194">
        <f t="shared" si="13"/>
        <v>1.3037049163508678</v>
      </c>
      <c r="R298" s="194">
        <f>MAX($Q$21:Q298)</f>
        <v>1.3113927263968084</v>
      </c>
      <c r="S298" s="194">
        <f t="shared" si="14"/>
        <v>-5.8623247568739822E-3</v>
      </c>
      <c r="T298" s="22"/>
      <c r="U298" s="12"/>
      <c r="V298" s="42"/>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row>
    <row r="299" spans="1:54" s="49" customFormat="1" x14ac:dyDescent="0.4">
      <c r="A299" s="12"/>
      <c r="B299" s="12"/>
      <c r="C299" s="42"/>
      <c r="D299" s="12"/>
      <c r="E299" s="12"/>
      <c r="F299" s="12"/>
      <c r="G299" s="12"/>
      <c r="H299" s="12"/>
      <c r="I299" s="12"/>
      <c r="J299" s="12"/>
      <c r="K299" s="12"/>
      <c r="L299" s="19"/>
      <c r="M299" s="31"/>
      <c r="N299" s="196"/>
      <c r="O299" s="197"/>
      <c r="P299" s="194">
        <f t="shared" si="12"/>
        <v>1</v>
      </c>
      <c r="Q299" s="194">
        <f t="shared" si="13"/>
        <v>1.3037049163508678</v>
      </c>
      <c r="R299" s="194">
        <f>MAX($Q$21:Q299)</f>
        <v>1.3113927263968084</v>
      </c>
      <c r="S299" s="194">
        <f t="shared" si="14"/>
        <v>-5.8623247568739822E-3</v>
      </c>
      <c r="T299" s="22"/>
      <c r="U299" s="12"/>
      <c r="V299" s="42"/>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row>
    <row r="300" spans="1:54" s="49" customFormat="1" x14ac:dyDescent="0.4">
      <c r="A300" s="12"/>
      <c r="B300" s="12"/>
      <c r="C300" s="42"/>
      <c r="D300" s="12"/>
      <c r="E300" s="12"/>
      <c r="F300" s="12"/>
      <c r="G300" s="12"/>
      <c r="H300" s="12"/>
      <c r="I300" s="12"/>
      <c r="J300" s="12"/>
      <c r="K300" s="12"/>
      <c r="L300" s="19"/>
      <c r="M300" s="31"/>
      <c r="N300" s="196"/>
      <c r="O300" s="197"/>
      <c r="P300" s="194">
        <f t="shared" si="12"/>
        <v>1</v>
      </c>
      <c r="Q300" s="194">
        <f t="shared" si="13"/>
        <v>1.3037049163508678</v>
      </c>
      <c r="R300" s="194">
        <f>MAX($Q$21:Q300)</f>
        <v>1.3113927263968084</v>
      </c>
      <c r="S300" s="194">
        <f t="shared" si="14"/>
        <v>-5.8623247568739822E-3</v>
      </c>
      <c r="T300" s="22"/>
      <c r="U300" s="12"/>
      <c r="V300" s="42"/>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row>
    <row r="301" spans="1:54" s="49" customFormat="1" x14ac:dyDescent="0.4">
      <c r="A301" s="12"/>
      <c r="B301" s="12"/>
      <c r="C301" s="42"/>
      <c r="D301" s="12"/>
      <c r="E301" s="12"/>
      <c r="F301" s="12"/>
      <c r="G301" s="12"/>
      <c r="H301" s="12"/>
      <c r="I301" s="12"/>
      <c r="J301" s="12"/>
      <c r="K301" s="12"/>
      <c r="L301" s="19"/>
      <c r="M301" s="31"/>
      <c r="N301" s="196"/>
      <c r="O301" s="197"/>
      <c r="P301" s="194">
        <f t="shared" si="12"/>
        <v>1</v>
      </c>
      <c r="Q301" s="194">
        <f t="shared" si="13"/>
        <v>1.3037049163508678</v>
      </c>
      <c r="R301" s="194">
        <f>MAX($Q$21:Q301)</f>
        <v>1.3113927263968084</v>
      </c>
      <c r="S301" s="194">
        <f t="shared" si="14"/>
        <v>-5.8623247568739822E-3</v>
      </c>
      <c r="T301" s="22"/>
      <c r="U301" s="12"/>
      <c r="V301" s="42"/>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row>
    <row r="302" spans="1:54" s="49" customFormat="1" x14ac:dyDescent="0.4">
      <c r="A302" s="12"/>
      <c r="B302" s="12"/>
      <c r="C302" s="42"/>
      <c r="D302" s="12"/>
      <c r="E302" s="12"/>
      <c r="F302" s="12"/>
      <c r="G302" s="12"/>
      <c r="H302" s="12"/>
      <c r="I302" s="12"/>
      <c r="J302" s="12"/>
      <c r="K302" s="12"/>
      <c r="L302" s="19"/>
      <c r="M302" s="31"/>
      <c r="N302" s="196"/>
      <c r="O302" s="197"/>
      <c r="P302" s="194">
        <f t="shared" si="12"/>
        <v>1</v>
      </c>
      <c r="Q302" s="194">
        <f t="shared" si="13"/>
        <v>1.3037049163508678</v>
      </c>
      <c r="R302" s="194">
        <f>MAX($Q$21:Q302)</f>
        <v>1.3113927263968084</v>
      </c>
      <c r="S302" s="194">
        <f t="shared" si="14"/>
        <v>-5.8623247568739822E-3</v>
      </c>
      <c r="T302" s="22"/>
      <c r="U302" s="12"/>
      <c r="V302" s="42"/>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row>
    <row r="303" spans="1:54" s="49" customFormat="1" x14ac:dyDescent="0.4">
      <c r="A303" s="12"/>
      <c r="B303" s="12"/>
      <c r="C303" s="42"/>
      <c r="D303" s="12"/>
      <c r="E303" s="12"/>
      <c r="F303" s="12"/>
      <c r="G303" s="12"/>
      <c r="H303" s="12"/>
      <c r="I303" s="12"/>
      <c r="J303" s="12"/>
      <c r="K303" s="12"/>
      <c r="L303" s="19"/>
      <c r="M303" s="31"/>
      <c r="N303" s="196"/>
      <c r="O303" s="197"/>
      <c r="P303" s="194">
        <f t="shared" si="12"/>
        <v>1</v>
      </c>
      <c r="Q303" s="194">
        <f t="shared" si="13"/>
        <v>1.3037049163508678</v>
      </c>
      <c r="R303" s="194">
        <f>MAX($Q$21:Q303)</f>
        <v>1.3113927263968084</v>
      </c>
      <c r="S303" s="194">
        <f t="shared" si="14"/>
        <v>-5.8623247568739822E-3</v>
      </c>
      <c r="T303" s="22"/>
      <c r="U303" s="12"/>
      <c r="V303" s="42"/>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row>
    <row r="304" spans="1:54" s="49" customFormat="1" x14ac:dyDescent="0.4">
      <c r="A304" s="12"/>
      <c r="B304" s="12"/>
      <c r="C304" s="42"/>
      <c r="D304" s="12"/>
      <c r="E304" s="12"/>
      <c r="F304" s="12"/>
      <c r="G304" s="12"/>
      <c r="H304" s="12"/>
      <c r="I304" s="12"/>
      <c r="J304" s="12"/>
      <c r="K304" s="12"/>
      <c r="L304" s="19"/>
      <c r="M304" s="31"/>
      <c r="N304" s="196"/>
      <c r="O304" s="197"/>
      <c r="P304" s="194">
        <f t="shared" si="12"/>
        <v>1</v>
      </c>
      <c r="Q304" s="194">
        <f t="shared" si="13"/>
        <v>1.3037049163508678</v>
      </c>
      <c r="R304" s="194">
        <f>MAX($Q$21:Q304)</f>
        <v>1.3113927263968084</v>
      </c>
      <c r="S304" s="194">
        <f t="shared" si="14"/>
        <v>-5.8623247568739822E-3</v>
      </c>
      <c r="T304" s="22"/>
      <c r="U304" s="12"/>
      <c r="V304" s="42"/>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row>
    <row r="305" spans="1:54" s="49" customFormat="1" x14ac:dyDescent="0.4">
      <c r="A305" s="12"/>
      <c r="B305" s="12"/>
      <c r="C305" s="42"/>
      <c r="D305" s="12"/>
      <c r="E305" s="12"/>
      <c r="F305" s="12"/>
      <c r="G305" s="12"/>
      <c r="H305" s="12"/>
      <c r="I305" s="12"/>
      <c r="J305" s="12"/>
      <c r="K305" s="12"/>
      <c r="L305" s="19"/>
      <c r="M305" s="31"/>
      <c r="N305" s="196"/>
      <c r="O305" s="197"/>
      <c r="P305" s="194">
        <f t="shared" si="12"/>
        <v>1</v>
      </c>
      <c r="Q305" s="194">
        <f t="shared" si="13"/>
        <v>1.3037049163508678</v>
      </c>
      <c r="R305" s="194">
        <f>MAX($Q$21:Q305)</f>
        <v>1.3113927263968084</v>
      </c>
      <c r="S305" s="194">
        <f t="shared" si="14"/>
        <v>-5.8623247568739822E-3</v>
      </c>
      <c r="T305" s="22"/>
      <c r="U305" s="12"/>
      <c r="V305" s="42"/>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row>
    <row r="306" spans="1:54" s="49" customFormat="1" x14ac:dyDescent="0.4">
      <c r="A306" s="12"/>
      <c r="B306" s="12"/>
      <c r="C306" s="42"/>
      <c r="D306" s="12"/>
      <c r="E306" s="12"/>
      <c r="F306" s="12"/>
      <c r="G306" s="12"/>
      <c r="H306" s="12"/>
      <c r="I306" s="12"/>
      <c r="J306" s="12"/>
      <c r="K306" s="12"/>
      <c r="L306" s="19"/>
      <c r="M306" s="31"/>
      <c r="N306" s="196"/>
      <c r="O306" s="197"/>
      <c r="P306" s="194">
        <f t="shared" si="12"/>
        <v>1</v>
      </c>
      <c r="Q306" s="194">
        <f t="shared" si="13"/>
        <v>1.3037049163508678</v>
      </c>
      <c r="R306" s="194">
        <f>MAX($Q$21:Q306)</f>
        <v>1.3113927263968084</v>
      </c>
      <c r="S306" s="194">
        <f t="shared" si="14"/>
        <v>-5.8623247568739822E-3</v>
      </c>
      <c r="T306" s="22"/>
      <c r="U306" s="12"/>
      <c r="V306" s="42"/>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row>
    <row r="307" spans="1:54" s="49" customFormat="1" x14ac:dyDescent="0.4">
      <c r="A307" s="12"/>
      <c r="B307" s="12"/>
      <c r="C307" s="42"/>
      <c r="D307" s="12"/>
      <c r="E307" s="12"/>
      <c r="F307" s="12"/>
      <c r="G307" s="12"/>
      <c r="H307" s="12"/>
      <c r="I307" s="12"/>
      <c r="J307" s="12"/>
      <c r="K307" s="12"/>
      <c r="L307" s="19"/>
      <c r="M307" s="31"/>
      <c r="N307" s="196"/>
      <c r="O307" s="197"/>
      <c r="P307" s="194">
        <f t="shared" si="12"/>
        <v>1</v>
      </c>
      <c r="Q307" s="194">
        <f t="shared" si="13"/>
        <v>1.3037049163508678</v>
      </c>
      <c r="R307" s="194">
        <f>MAX($Q$21:Q307)</f>
        <v>1.3113927263968084</v>
      </c>
      <c r="S307" s="194">
        <f t="shared" si="14"/>
        <v>-5.8623247568739822E-3</v>
      </c>
      <c r="T307" s="22"/>
      <c r="U307" s="12"/>
      <c r="V307" s="42"/>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row>
    <row r="308" spans="1:54" s="49" customFormat="1" x14ac:dyDescent="0.4">
      <c r="A308" s="12"/>
      <c r="B308" s="12"/>
      <c r="C308" s="42"/>
      <c r="D308" s="12"/>
      <c r="E308" s="12"/>
      <c r="F308" s="12"/>
      <c r="G308" s="12"/>
      <c r="H308" s="12"/>
      <c r="I308" s="12"/>
      <c r="J308" s="12"/>
      <c r="K308" s="12"/>
      <c r="L308" s="19"/>
      <c r="M308" s="31"/>
      <c r="N308" s="196"/>
      <c r="O308" s="197"/>
      <c r="P308" s="194">
        <f t="shared" si="12"/>
        <v>1</v>
      </c>
      <c r="Q308" s="194">
        <f t="shared" si="13"/>
        <v>1.3037049163508678</v>
      </c>
      <c r="R308" s="194">
        <f>MAX($Q$21:Q308)</f>
        <v>1.3113927263968084</v>
      </c>
      <c r="S308" s="194">
        <f t="shared" si="14"/>
        <v>-5.8623247568739822E-3</v>
      </c>
      <c r="T308" s="22"/>
      <c r="U308" s="12"/>
      <c r="V308" s="42"/>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row>
    <row r="309" spans="1:54" s="49" customFormat="1" x14ac:dyDescent="0.4">
      <c r="A309" s="12"/>
      <c r="B309" s="12"/>
      <c r="C309" s="42"/>
      <c r="D309" s="12"/>
      <c r="E309" s="12"/>
      <c r="F309" s="12"/>
      <c r="G309" s="12"/>
      <c r="H309" s="12"/>
      <c r="I309" s="12"/>
      <c r="J309" s="12"/>
      <c r="K309" s="12"/>
      <c r="L309" s="19"/>
      <c r="M309" s="31"/>
      <c r="N309" s="198"/>
      <c r="O309" s="199"/>
      <c r="P309" s="194">
        <f t="shared" si="12"/>
        <v>1</v>
      </c>
      <c r="Q309" s="194">
        <f t="shared" si="13"/>
        <v>1.3037049163508678</v>
      </c>
      <c r="R309" s="194">
        <f>MAX($Q$21:Q309)</f>
        <v>1.3113927263968084</v>
      </c>
      <c r="S309" s="194">
        <f t="shared" si="14"/>
        <v>-5.8623247568739822E-3</v>
      </c>
      <c r="T309" s="22"/>
      <c r="U309" s="12"/>
      <c r="V309" s="42"/>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row>
    <row r="310" spans="1:54" s="49" customFormat="1" x14ac:dyDescent="0.4">
      <c r="A310" s="12"/>
      <c r="B310" s="12"/>
      <c r="C310" s="42"/>
      <c r="D310" s="12"/>
      <c r="E310" s="12"/>
      <c r="F310" s="12"/>
      <c r="G310" s="12"/>
      <c r="H310" s="12"/>
      <c r="I310" s="12"/>
      <c r="J310" s="12"/>
      <c r="K310" s="12"/>
      <c r="L310" s="19"/>
      <c r="M310" s="31"/>
      <c r="N310" s="198"/>
      <c r="O310" s="199"/>
      <c r="P310" s="194">
        <f t="shared" si="12"/>
        <v>1</v>
      </c>
      <c r="Q310" s="194">
        <f t="shared" si="13"/>
        <v>1.3037049163508678</v>
      </c>
      <c r="R310" s="194">
        <f>MAX($Q$21:Q310)</f>
        <v>1.3113927263968084</v>
      </c>
      <c r="S310" s="194">
        <f t="shared" si="14"/>
        <v>-5.8623247568739822E-3</v>
      </c>
      <c r="T310" s="22"/>
      <c r="U310" s="12"/>
      <c r="V310" s="42"/>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row>
    <row r="311" spans="1:54" s="49" customFormat="1" x14ac:dyDescent="0.4">
      <c r="A311" s="12"/>
      <c r="B311" s="12"/>
      <c r="C311" s="42"/>
      <c r="D311" s="12"/>
      <c r="E311" s="12"/>
      <c r="F311" s="12"/>
      <c r="G311" s="12"/>
      <c r="H311" s="12"/>
      <c r="I311" s="12"/>
      <c r="J311" s="12"/>
      <c r="K311" s="12"/>
      <c r="L311" s="19"/>
      <c r="M311" s="31"/>
      <c r="N311" s="198"/>
      <c r="O311" s="199"/>
      <c r="P311" s="194">
        <f t="shared" si="12"/>
        <v>1</v>
      </c>
      <c r="Q311" s="194">
        <f t="shared" si="13"/>
        <v>1.3037049163508678</v>
      </c>
      <c r="R311" s="194">
        <f>MAX($Q$21:Q311)</f>
        <v>1.3113927263968084</v>
      </c>
      <c r="S311" s="194">
        <f t="shared" si="14"/>
        <v>-5.8623247568739822E-3</v>
      </c>
      <c r="T311" s="22"/>
      <c r="U311" s="12"/>
      <c r="V311" s="42"/>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row>
    <row r="312" spans="1:54" s="49" customFormat="1" x14ac:dyDescent="0.4">
      <c r="A312" s="12"/>
      <c r="B312" s="12"/>
      <c r="C312" s="42"/>
      <c r="D312" s="12"/>
      <c r="E312" s="12"/>
      <c r="F312" s="12"/>
      <c r="G312" s="12"/>
      <c r="H312" s="12"/>
      <c r="I312" s="12"/>
      <c r="J312" s="12"/>
      <c r="K312" s="12"/>
      <c r="L312" s="19"/>
      <c r="M312" s="31"/>
      <c r="N312" s="198"/>
      <c r="O312" s="199"/>
      <c r="P312" s="194">
        <f t="shared" si="12"/>
        <v>1</v>
      </c>
      <c r="Q312" s="194">
        <f t="shared" si="13"/>
        <v>1.3037049163508678</v>
      </c>
      <c r="R312" s="194">
        <f>MAX($Q$21:Q312)</f>
        <v>1.3113927263968084</v>
      </c>
      <c r="S312" s="194">
        <f t="shared" si="14"/>
        <v>-5.8623247568739822E-3</v>
      </c>
      <c r="T312" s="22"/>
      <c r="U312" s="12"/>
      <c r="V312" s="42"/>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row>
    <row r="313" spans="1:54" s="49" customFormat="1" x14ac:dyDescent="0.4">
      <c r="A313" s="12"/>
      <c r="B313" s="12"/>
      <c r="C313" s="42"/>
      <c r="D313" s="12"/>
      <c r="E313" s="12"/>
      <c r="F313" s="12"/>
      <c r="G313" s="12"/>
      <c r="H313" s="12"/>
      <c r="I313" s="12"/>
      <c r="J313" s="12"/>
      <c r="K313" s="12"/>
      <c r="L313" s="19"/>
      <c r="M313" s="31"/>
      <c r="N313" s="198"/>
      <c r="O313" s="199"/>
      <c r="P313" s="194">
        <f t="shared" si="12"/>
        <v>1</v>
      </c>
      <c r="Q313" s="194">
        <f t="shared" si="13"/>
        <v>1.3037049163508678</v>
      </c>
      <c r="R313" s="194">
        <f>MAX($Q$21:Q313)</f>
        <v>1.3113927263968084</v>
      </c>
      <c r="S313" s="194">
        <f t="shared" si="14"/>
        <v>-5.8623247568739822E-3</v>
      </c>
      <c r="T313" s="22"/>
      <c r="U313" s="12"/>
      <c r="V313" s="42"/>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row>
    <row r="314" spans="1:54" s="49" customFormat="1" x14ac:dyDescent="0.4">
      <c r="A314" s="12"/>
      <c r="B314" s="12"/>
      <c r="C314" s="42"/>
      <c r="D314" s="12"/>
      <c r="E314" s="12"/>
      <c r="F314" s="12"/>
      <c r="G314" s="12"/>
      <c r="H314" s="12"/>
      <c r="I314" s="12"/>
      <c r="J314" s="12"/>
      <c r="K314" s="12"/>
      <c r="L314" s="19"/>
      <c r="M314" s="31"/>
      <c r="N314" s="198"/>
      <c r="O314" s="199"/>
      <c r="P314" s="194">
        <f t="shared" si="12"/>
        <v>1</v>
      </c>
      <c r="Q314" s="194">
        <f t="shared" si="13"/>
        <v>1.3037049163508678</v>
      </c>
      <c r="R314" s="194">
        <f>MAX($Q$21:Q314)</f>
        <v>1.3113927263968084</v>
      </c>
      <c r="S314" s="194">
        <f t="shared" si="14"/>
        <v>-5.8623247568739822E-3</v>
      </c>
      <c r="T314" s="22"/>
      <c r="U314" s="12"/>
      <c r="V314" s="42"/>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row>
    <row r="315" spans="1:54" s="49" customFormat="1" x14ac:dyDescent="0.4">
      <c r="A315" s="12"/>
      <c r="B315" s="12"/>
      <c r="C315" s="42"/>
      <c r="D315" s="12"/>
      <c r="E315" s="12"/>
      <c r="F315" s="12"/>
      <c r="G315" s="12"/>
      <c r="H315" s="12"/>
      <c r="I315" s="12"/>
      <c r="J315" s="12"/>
      <c r="K315" s="12"/>
      <c r="L315" s="19"/>
      <c r="M315" s="31"/>
      <c r="N315" s="198"/>
      <c r="O315" s="199"/>
      <c r="P315" s="194">
        <f t="shared" si="12"/>
        <v>1</v>
      </c>
      <c r="Q315" s="194">
        <f t="shared" si="13"/>
        <v>1.3037049163508678</v>
      </c>
      <c r="R315" s="194">
        <f>MAX($Q$21:Q315)</f>
        <v>1.3113927263968084</v>
      </c>
      <c r="S315" s="194">
        <f t="shared" si="14"/>
        <v>-5.8623247568739822E-3</v>
      </c>
      <c r="T315" s="22"/>
      <c r="U315" s="12"/>
      <c r="V315" s="42"/>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row>
    <row r="316" spans="1:54" s="49" customFormat="1" x14ac:dyDescent="0.4">
      <c r="A316" s="12"/>
      <c r="B316" s="12"/>
      <c r="C316" s="42"/>
      <c r="D316" s="12"/>
      <c r="E316" s="12"/>
      <c r="F316" s="12"/>
      <c r="G316" s="12"/>
      <c r="H316" s="12"/>
      <c r="I316" s="12"/>
      <c r="J316" s="12"/>
      <c r="K316" s="12"/>
      <c r="L316" s="19"/>
      <c r="M316" s="31"/>
      <c r="N316" s="198"/>
      <c r="O316" s="199"/>
      <c r="P316" s="194">
        <f t="shared" si="12"/>
        <v>1</v>
      </c>
      <c r="Q316" s="194">
        <f t="shared" si="13"/>
        <v>1.3037049163508678</v>
      </c>
      <c r="R316" s="194">
        <f>MAX($Q$21:Q316)</f>
        <v>1.3113927263968084</v>
      </c>
      <c r="S316" s="194">
        <f t="shared" si="14"/>
        <v>-5.8623247568739822E-3</v>
      </c>
      <c r="T316" s="22"/>
      <c r="U316" s="12"/>
      <c r="V316" s="42"/>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row>
    <row r="317" spans="1:54" s="49" customFormat="1" x14ac:dyDescent="0.4">
      <c r="A317" s="12"/>
      <c r="B317" s="12"/>
      <c r="C317" s="42"/>
      <c r="D317" s="12"/>
      <c r="E317" s="12"/>
      <c r="F317" s="12"/>
      <c r="G317" s="12"/>
      <c r="H317" s="12"/>
      <c r="I317" s="12"/>
      <c r="J317" s="12"/>
      <c r="K317" s="12"/>
      <c r="L317" s="19"/>
      <c r="M317" s="31"/>
      <c r="N317" s="198"/>
      <c r="O317" s="199"/>
      <c r="P317" s="194">
        <f t="shared" si="12"/>
        <v>1</v>
      </c>
      <c r="Q317" s="194">
        <f t="shared" si="13"/>
        <v>1.3037049163508678</v>
      </c>
      <c r="R317" s="194">
        <f>MAX($Q$21:Q317)</f>
        <v>1.3113927263968084</v>
      </c>
      <c r="S317" s="194">
        <f t="shared" si="14"/>
        <v>-5.8623247568739822E-3</v>
      </c>
      <c r="T317" s="22"/>
      <c r="U317" s="12"/>
      <c r="V317" s="42"/>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row>
    <row r="318" spans="1:54" s="49" customFormat="1" x14ac:dyDescent="0.4">
      <c r="A318" s="12"/>
      <c r="B318" s="12"/>
      <c r="C318" s="42"/>
      <c r="D318" s="12"/>
      <c r="E318" s="12"/>
      <c r="F318" s="12"/>
      <c r="G318" s="12"/>
      <c r="H318" s="12"/>
      <c r="I318" s="12"/>
      <c r="J318" s="12"/>
      <c r="K318" s="12"/>
      <c r="L318" s="19"/>
      <c r="M318" s="31"/>
      <c r="N318" s="198"/>
      <c r="O318" s="199"/>
      <c r="P318" s="194">
        <f t="shared" si="12"/>
        <v>1</v>
      </c>
      <c r="Q318" s="194">
        <f t="shared" si="13"/>
        <v>1.3037049163508678</v>
      </c>
      <c r="R318" s="194">
        <f>MAX($Q$21:Q318)</f>
        <v>1.3113927263968084</v>
      </c>
      <c r="S318" s="194">
        <f t="shared" si="14"/>
        <v>-5.8623247568739822E-3</v>
      </c>
      <c r="T318" s="22"/>
      <c r="U318" s="12"/>
      <c r="V318" s="42"/>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row>
    <row r="319" spans="1:54" s="49" customFormat="1" x14ac:dyDescent="0.4">
      <c r="A319" s="12"/>
      <c r="B319" s="12"/>
      <c r="C319" s="42"/>
      <c r="D319" s="12"/>
      <c r="E319" s="12"/>
      <c r="F319" s="12"/>
      <c r="G319" s="12"/>
      <c r="H319" s="12"/>
      <c r="I319" s="12"/>
      <c r="J319" s="12"/>
      <c r="K319" s="12"/>
      <c r="L319" s="19"/>
      <c r="M319" s="31"/>
      <c r="N319" s="198"/>
      <c r="O319" s="199"/>
      <c r="P319" s="194">
        <f t="shared" si="12"/>
        <v>1</v>
      </c>
      <c r="Q319" s="194">
        <f t="shared" si="13"/>
        <v>1.3037049163508678</v>
      </c>
      <c r="R319" s="194">
        <f>MAX($Q$21:Q319)</f>
        <v>1.3113927263968084</v>
      </c>
      <c r="S319" s="194">
        <f t="shared" si="14"/>
        <v>-5.8623247568739822E-3</v>
      </c>
      <c r="T319" s="22"/>
      <c r="U319" s="12"/>
      <c r="V319" s="42"/>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row>
    <row r="320" spans="1:54" s="49" customFormat="1" x14ac:dyDescent="0.4">
      <c r="A320" s="12"/>
      <c r="B320" s="12"/>
      <c r="C320" s="42"/>
      <c r="D320" s="12"/>
      <c r="E320" s="12"/>
      <c r="F320" s="12"/>
      <c r="G320" s="12"/>
      <c r="H320" s="12"/>
      <c r="I320" s="12"/>
      <c r="J320" s="12"/>
      <c r="K320" s="12"/>
      <c r="L320" s="19"/>
      <c r="M320" s="31"/>
      <c r="N320" s="198"/>
      <c r="O320" s="199"/>
      <c r="P320" s="194">
        <f t="shared" si="12"/>
        <v>1</v>
      </c>
      <c r="Q320" s="194">
        <f t="shared" si="13"/>
        <v>1.3037049163508678</v>
      </c>
      <c r="R320" s="194">
        <f>MAX($Q$21:Q320)</f>
        <v>1.3113927263968084</v>
      </c>
      <c r="S320" s="194">
        <f t="shared" si="14"/>
        <v>-5.8623247568739822E-3</v>
      </c>
      <c r="T320" s="22"/>
      <c r="U320" s="12"/>
      <c r="V320" s="42"/>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row>
    <row r="321" spans="1:54" s="49" customFormat="1" x14ac:dyDescent="0.4">
      <c r="A321" s="12"/>
      <c r="B321" s="12"/>
      <c r="C321" s="42"/>
      <c r="D321" s="12"/>
      <c r="E321" s="12"/>
      <c r="F321" s="12"/>
      <c r="G321" s="12"/>
      <c r="H321" s="12"/>
      <c r="I321" s="12"/>
      <c r="J321" s="12"/>
      <c r="K321" s="12"/>
      <c r="L321" s="19"/>
      <c r="M321" s="31"/>
      <c r="N321" s="198"/>
      <c r="O321" s="199"/>
      <c r="P321" s="194">
        <f t="shared" si="12"/>
        <v>1</v>
      </c>
      <c r="Q321" s="194">
        <f t="shared" si="13"/>
        <v>1.3037049163508678</v>
      </c>
      <c r="R321" s="194">
        <f>MAX($Q$21:Q321)</f>
        <v>1.3113927263968084</v>
      </c>
      <c r="S321" s="194">
        <f t="shared" si="14"/>
        <v>-5.8623247568739822E-3</v>
      </c>
      <c r="T321" s="22"/>
      <c r="U321" s="12"/>
      <c r="V321" s="42"/>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row>
    <row r="322" spans="1:54" s="49" customFormat="1" x14ac:dyDescent="0.4">
      <c r="A322" s="12"/>
      <c r="B322" s="12"/>
      <c r="C322" s="42"/>
      <c r="D322" s="12"/>
      <c r="E322" s="12"/>
      <c r="F322" s="12"/>
      <c r="G322" s="12"/>
      <c r="H322" s="12"/>
      <c r="I322" s="12"/>
      <c r="J322" s="12"/>
      <c r="K322" s="12"/>
      <c r="L322" s="19"/>
      <c r="M322" s="31"/>
      <c r="N322" s="198"/>
      <c r="O322" s="199"/>
      <c r="P322" s="194">
        <f t="shared" si="12"/>
        <v>1</v>
      </c>
      <c r="Q322" s="194">
        <f t="shared" si="13"/>
        <v>1.3037049163508678</v>
      </c>
      <c r="R322" s="194">
        <f>MAX($Q$21:Q322)</f>
        <v>1.3113927263968084</v>
      </c>
      <c r="S322" s="194">
        <f t="shared" si="14"/>
        <v>-5.8623247568739822E-3</v>
      </c>
      <c r="T322" s="22"/>
      <c r="U322" s="12"/>
      <c r="V322" s="42"/>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row>
    <row r="323" spans="1:54" s="49" customFormat="1" x14ac:dyDescent="0.4">
      <c r="A323" s="12"/>
      <c r="B323" s="12"/>
      <c r="C323" s="42"/>
      <c r="D323" s="12"/>
      <c r="E323" s="12"/>
      <c r="F323" s="12"/>
      <c r="G323" s="12"/>
      <c r="H323" s="12"/>
      <c r="I323" s="12"/>
      <c r="J323" s="12"/>
      <c r="K323" s="12"/>
      <c r="L323" s="19"/>
      <c r="M323" s="31"/>
      <c r="N323" s="198"/>
      <c r="O323" s="199"/>
      <c r="P323" s="194">
        <f t="shared" si="12"/>
        <v>1</v>
      </c>
      <c r="Q323" s="194">
        <f t="shared" si="13"/>
        <v>1.3037049163508678</v>
      </c>
      <c r="R323" s="194">
        <f>MAX($Q$21:Q323)</f>
        <v>1.3113927263968084</v>
      </c>
      <c r="S323" s="194">
        <f t="shared" si="14"/>
        <v>-5.8623247568739822E-3</v>
      </c>
      <c r="T323" s="22"/>
      <c r="U323" s="12"/>
      <c r="V323" s="42"/>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row>
    <row r="324" spans="1:54" s="49" customFormat="1" x14ac:dyDescent="0.4">
      <c r="A324" s="12"/>
      <c r="B324" s="12"/>
      <c r="C324" s="42"/>
      <c r="D324" s="12"/>
      <c r="E324" s="12"/>
      <c r="F324" s="12"/>
      <c r="G324" s="12"/>
      <c r="H324" s="12"/>
      <c r="I324" s="12"/>
      <c r="J324" s="12"/>
      <c r="K324" s="12"/>
      <c r="L324" s="19"/>
      <c r="M324" s="31"/>
      <c r="N324" s="198"/>
      <c r="O324" s="199"/>
      <c r="P324" s="194">
        <f t="shared" si="12"/>
        <v>1</v>
      </c>
      <c r="Q324" s="194">
        <f t="shared" si="13"/>
        <v>1.3037049163508678</v>
      </c>
      <c r="R324" s="194">
        <f>MAX($Q$21:Q324)</f>
        <v>1.3113927263968084</v>
      </c>
      <c r="S324" s="194">
        <f t="shared" si="14"/>
        <v>-5.8623247568739822E-3</v>
      </c>
      <c r="T324" s="22"/>
      <c r="U324" s="12"/>
      <c r="V324" s="42"/>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row>
    <row r="325" spans="1:54" s="49" customFormat="1" x14ac:dyDescent="0.4">
      <c r="A325" s="12"/>
      <c r="B325" s="12"/>
      <c r="C325" s="42"/>
      <c r="D325" s="12"/>
      <c r="E325" s="12"/>
      <c r="F325" s="12"/>
      <c r="G325" s="12"/>
      <c r="H325" s="12"/>
      <c r="I325" s="12"/>
      <c r="J325" s="12"/>
      <c r="K325" s="12"/>
      <c r="L325" s="19"/>
      <c r="M325" s="31"/>
      <c r="N325" s="198"/>
      <c r="O325" s="199"/>
      <c r="P325" s="194">
        <f t="shared" si="12"/>
        <v>1</v>
      </c>
      <c r="Q325" s="194">
        <f t="shared" si="13"/>
        <v>1.3037049163508678</v>
      </c>
      <c r="R325" s="194">
        <f>MAX($Q$21:Q325)</f>
        <v>1.3113927263968084</v>
      </c>
      <c r="S325" s="194">
        <f t="shared" si="14"/>
        <v>-5.8623247568739822E-3</v>
      </c>
      <c r="T325" s="22"/>
      <c r="U325" s="12"/>
      <c r="V325" s="42"/>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row>
    <row r="326" spans="1:54" s="49" customFormat="1" x14ac:dyDescent="0.4">
      <c r="A326" s="12"/>
      <c r="B326" s="12"/>
      <c r="C326" s="42"/>
      <c r="D326" s="12"/>
      <c r="E326" s="12"/>
      <c r="F326" s="12"/>
      <c r="G326" s="12"/>
      <c r="H326" s="12"/>
      <c r="I326" s="12"/>
      <c r="J326" s="12"/>
      <c r="K326" s="12"/>
      <c r="L326" s="19"/>
      <c r="M326" s="31"/>
      <c r="N326" s="198"/>
      <c r="O326" s="199"/>
      <c r="P326" s="194">
        <f t="shared" si="12"/>
        <v>1</v>
      </c>
      <c r="Q326" s="194">
        <f t="shared" si="13"/>
        <v>1.3037049163508678</v>
      </c>
      <c r="R326" s="194">
        <f>MAX($Q$21:Q326)</f>
        <v>1.3113927263968084</v>
      </c>
      <c r="S326" s="194">
        <f t="shared" si="14"/>
        <v>-5.8623247568739822E-3</v>
      </c>
      <c r="T326" s="22"/>
      <c r="U326" s="12"/>
      <c r="V326" s="42"/>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row>
    <row r="327" spans="1:54" s="49" customFormat="1" x14ac:dyDescent="0.4">
      <c r="A327" s="12"/>
      <c r="B327" s="12"/>
      <c r="C327" s="42"/>
      <c r="D327" s="12"/>
      <c r="E327" s="12"/>
      <c r="F327" s="12"/>
      <c r="G327" s="12"/>
      <c r="H327" s="12"/>
      <c r="I327" s="12"/>
      <c r="J327" s="12"/>
      <c r="K327" s="12"/>
      <c r="L327" s="19"/>
      <c r="M327" s="31"/>
      <c r="N327" s="198"/>
      <c r="O327" s="199"/>
      <c r="P327" s="194">
        <f t="shared" si="12"/>
        <v>1</v>
      </c>
      <c r="Q327" s="194">
        <f t="shared" si="13"/>
        <v>1.3037049163508678</v>
      </c>
      <c r="R327" s="194">
        <f>MAX($Q$21:Q327)</f>
        <v>1.3113927263968084</v>
      </c>
      <c r="S327" s="194">
        <f t="shared" si="14"/>
        <v>-5.8623247568739822E-3</v>
      </c>
      <c r="T327" s="22"/>
      <c r="U327" s="12"/>
      <c r="V327" s="42"/>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row>
    <row r="328" spans="1:54" s="49" customFormat="1" x14ac:dyDescent="0.4">
      <c r="A328" s="12"/>
      <c r="B328" s="12"/>
      <c r="C328" s="42"/>
      <c r="D328" s="12"/>
      <c r="E328" s="12"/>
      <c r="F328" s="12"/>
      <c r="G328" s="12"/>
      <c r="H328" s="12"/>
      <c r="I328" s="12"/>
      <c r="J328" s="12"/>
      <c r="K328" s="12"/>
      <c r="L328" s="19"/>
      <c r="M328" s="31"/>
      <c r="N328" s="198"/>
      <c r="O328" s="199"/>
      <c r="P328" s="194">
        <f t="shared" si="12"/>
        <v>1</v>
      </c>
      <c r="Q328" s="194">
        <f t="shared" si="13"/>
        <v>1.3037049163508678</v>
      </c>
      <c r="R328" s="194">
        <f>MAX($Q$21:Q328)</f>
        <v>1.3113927263968084</v>
      </c>
      <c r="S328" s="194">
        <f t="shared" si="14"/>
        <v>-5.8623247568739822E-3</v>
      </c>
      <c r="T328" s="22"/>
      <c r="U328" s="12"/>
      <c r="V328" s="42"/>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row>
    <row r="329" spans="1:54" s="49" customFormat="1" x14ac:dyDescent="0.4">
      <c r="A329" s="12"/>
      <c r="B329" s="12"/>
      <c r="C329" s="42"/>
      <c r="D329" s="12"/>
      <c r="E329" s="12"/>
      <c r="F329" s="12"/>
      <c r="G329" s="12"/>
      <c r="H329" s="12"/>
      <c r="I329" s="12"/>
      <c r="J329" s="12"/>
      <c r="K329" s="12"/>
      <c r="L329" s="19"/>
      <c r="M329" s="31"/>
      <c r="N329" s="198"/>
      <c r="O329" s="199"/>
      <c r="P329" s="194">
        <f t="shared" si="12"/>
        <v>1</v>
      </c>
      <c r="Q329" s="194">
        <f t="shared" si="13"/>
        <v>1.3037049163508678</v>
      </c>
      <c r="R329" s="194">
        <f>MAX($Q$21:Q329)</f>
        <v>1.3113927263968084</v>
      </c>
      <c r="S329" s="194">
        <f t="shared" si="14"/>
        <v>-5.8623247568739822E-3</v>
      </c>
      <c r="T329" s="22"/>
      <c r="U329" s="12"/>
      <c r="V329" s="42"/>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row>
    <row r="330" spans="1:54" s="49" customFormat="1" x14ac:dyDescent="0.4">
      <c r="A330" s="12"/>
      <c r="B330" s="12"/>
      <c r="C330" s="42"/>
      <c r="D330" s="12"/>
      <c r="E330" s="12"/>
      <c r="F330" s="12"/>
      <c r="G330" s="12"/>
      <c r="H330" s="12"/>
      <c r="I330" s="12"/>
      <c r="J330" s="12"/>
      <c r="K330" s="12"/>
      <c r="L330" s="19"/>
      <c r="M330" s="31"/>
      <c r="N330" s="198"/>
      <c r="O330" s="199"/>
      <c r="P330" s="194">
        <f t="shared" si="12"/>
        <v>1</v>
      </c>
      <c r="Q330" s="194">
        <f t="shared" si="13"/>
        <v>1.3037049163508678</v>
      </c>
      <c r="R330" s="194">
        <f>MAX($Q$21:Q330)</f>
        <v>1.3113927263968084</v>
      </c>
      <c r="S330" s="194">
        <f t="shared" si="14"/>
        <v>-5.8623247568739822E-3</v>
      </c>
      <c r="T330" s="22"/>
      <c r="U330" s="12"/>
      <c r="V330" s="42"/>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row>
    <row r="331" spans="1:54" s="49" customFormat="1" x14ac:dyDescent="0.4">
      <c r="A331" s="12"/>
      <c r="B331" s="12"/>
      <c r="C331" s="42"/>
      <c r="D331" s="12"/>
      <c r="E331" s="12"/>
      <c r="F331" s="12"/>
      <c r="G331" s="12"/>
      <c r="H331" s="12"/>
      <c r="I331" s="12"/>
      <c r="J331" s="12"/>
      <c r="K331" s="12"/>
      <c r="L331" s="19"/>
      <c r="M331" s="31"/>
      <c r="N331" s="198"/>
      <c r="O331" s="199"/>
      <c r="P331" s="194">
        <f t="shared" si="12"/>
        <v>1</v>
      </c>
      <c r="Q331" s="194">
        <f t="shared" si="13"/>
        <v>1.3037049163508678</v>
      </c>
      <c r="R331" s="194">
        <f>MAX($Q$21:Q331)</f>
        <v>1.3113927263968084</v>
      </c>
      <c r="S331" s="194">
        <f t="shared" si="14"/>
        <v>-5.8623247568739822E-3</v>
      </c>
      <c r="T331" s="22"/>
      <c r="U331" s="12"/>
      <c r="V331" s="42"/>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row>
    <row r="332" spans="1:54" s="49" customFormat="1" x14ac:dyDescent="0.4">
      <c r="A332" s="12"/>
      <c r="B332" s="12"/>
      <c r="C332" s="42"/>
      <c r="D332" s="12"/>
      <c r="E332" s="12"/>
      <c r="F332" s="12"/>
      <c r="G332" s="12"/>
      <c r="H332" s="12"/>
      <c r="I332" s="12"/>
      <c r="J332" s="12"/>
      <c r="K332" s="12"/>
      <c r="L332" s="19"/>
      <c r="M332" s="31"/>
      <c r="N332" s="198"/>
      <c r="O332" s="199"/>
      <c r="P332" s="194">
        <f t="shared" si="12"/>
        <v>1</v>
      </c>
      <c r="Q332" s="194">
        <f t="shared" si="13"/>
        <v>1.3037049163508678</v>
      </c>
      <c r="R332" s="194">
        <f>MAX($Q$21:Q332)</f>
        <v>1.3113927263968084</v>
      </c>
      <c r="S332" s="194">
        <f t="shared" si="14"/>
        <v>-5.8623247568739822E-3</v>
      </c>
      <c r="T332" s="22"/>
      <c r="U332" s="12"/>
      <c r="V332" s="42"/>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row>
    <row r="333" spans="1:54" s="49" customFormat="1" x14ac:dyDescent="0.4">
      <c r="A333" s="12"/>
      <c r="B333" s="12"/>
      <c r="C333" s="42"/>
      <c r="D333" s="12"/>
      <c r="E333" s="12"/>
      <c r="F333" s="12"/>
      <c r="G333" s="12"/>
      <c r="H333" s="12"/>
      <c r="I333" s="12"/>
      <c r="J333" s="12"/>
      <c r="K333" s="12"/>
      <c r="L333" s="19"/>
      <c r="M333" s="31"/>
      <c r="N333" s="198"/>
      <c r="O333" s="199"/>
      <c r="P333" s="194">
        <f t="shared" si="12"/>
        <v>1</v>
      </c>
      <c r="Q333" s="194">
        <f t="shared" si="13"/>
        <v>1.3037049163508678</v>
      </c>
      <c r="R333" s="194">
        <f>MAX($Q$21:Q333)</f>
        <v>1.3113927263968084</v>
      </c>
      <c r="S333" s="194">
        <f t="shared" si="14"/>
        <v>-5.8623247568739822E-3</v>
      </c>
      <c r="T333" s="22"/>
      <c r="U333" s="12"/>
      <c r="V333" s="42"/>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row>
    <row r="334" spans="1:54" s="49" customFormat="1" x14ac:dyDescent="0.4">
      <c r="A334" s="12"/>
      <c r="B334" s="12"/>
      <c r="C334" s="42"/>
      <c r="D334" s="12"/>
      <c r="E334" s="12"/>
      <c r="F334" s="12"/>
      <c r="G334" s="12"/>
      <c r="H334" s="12"/>
      <c r="I334" s="12"/>
      <c r="J334" s="12"/>
      <c r="K334" s="12"/>
      <c r="L334" s="19"/>
      <c r="M334" s="31"/>
      <c r="N334" s="198"/>
      <c r="O334" s="199"/>
      <c r="P334" s="194">
        <f t="shared" si="12"/>
        <v>1</v>
      </c>
      <c r="Q334" s="194">
        <f t="shared" si="13"/>
        <v>1.3037049163508678</v>
      </c>
      <c r="R334" s="194">
        <f>MAX($Q$21:Q334)</f>
        <v>1.3113927263968084</v>
      </c>
      <c r="S334" s="194">
        <f t="shared" si="14"/>
        <v>-5.8623247568739822E-3</v>
      </c>
      <c r="T334" s="22"/>
      <c r="U334" s="12"/>
      <c r="V334" s="42"/>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row>
    <row r="335" spans="1:54" s="49" customFormat="1" x14ac:dyDescent="0.4">
      <c r="A335" s="12"/>
      <c r="B335" s="12"/>
      <c r="C335" s="42"/>
      <c r="D335" s="12"/>
      <c r="E335" s="12"/>
      <c r="F335" s="12"/>
      <c r="G335" s="12"/>
      <c r="H335" s="12"/>
      <c r="I335" s="12"/>
      <c r="J335" s="12"/>
      <c r="K335" s="12"/>
      <c r="L335" s="19"/>
      <c r="M335" s="31"/>
      <c r="N335" s="198"/>
      <c r="O335" s="199"/>
      <c r="P335" s="194">
        <f t="shared" si="12"/>
        <v>1</v>
      </c>
      <c r="Q335" s="194">
        <f t="shared" si="13"/>
        <v>1.3037049163508678</v>
      </c>
      <c r="R335" s="194">
        <f>MAX($Q$21:Q335)</f>
        <v>1.3113927263968084</v>
      </c>
      <c r="S335" s="194">
        <f t="shared" si="14"/>
        <v>-5.8623247568739822E-3</v>
      </c>
      <c r="T335" s="22"/>
      <c r="U335" s="12"/>
      <c r="V335" s="42"/>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row>
    <row r="336" spans="1:54" s="49" customFormat="1" x14ac:dyDescent="0.4">
      <c r="A336" s="12"/>
      <c r="B336" s="12"/>
      <c r="C336" s="42"/>
      <c r="D336" s="12"/>
      <c r="E336" s="12"/>
      <c r="F336" s="12"/>
      <c r="G336" s="12"/>
      <c r="H336" s="12"/>
      <c r="I336" s="12"/>
      <c r="J336" s="12"/>
      <c r="K336" s="12"/>
      <c r="L336" s="19"/>
      <c r="M336" s="31"/>
      <c r="N336" s="198"/>
      <c r="O336" s="199"/>
      <c r="P336" s="194">
        <f t="shared" si="12"/>
        <v>1</v>
      </c>
      <c r="Q336" s="194">
        <f t="shared" si="13"/>
        <v>1.3037049163508678</v>
      </c>
      <c r="R336" s="194">
        <f>MAX($Q$21:Q336)</f>
        <v>1.3113927263968084</v>
      </c>
      <c r="S336" s="194">
        <f t="shared" si="14"/>
        <v>-5.8623247568739822E-3</v>
      </c>
      <c r="T336" s="22"/>
      <c r="U336" s="12"/>
      <c r="V336" s="42"/>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row>
    <row r="337" spans="1:54" s="49" customFormat="1" x14ac:dyDescent="0.4">
      <c r="A337" s="12"/>
      <c r="B337" s="12"/>
      <c r="C337" s="42"/>
      <c r="D337" s="12"/>
      <c r="E337" s="12"/>
      <c r="F337" s="12"/>
      <c r="G337" s="12"/>
      <c r="H337" s="12"/>
      <c r="I337" s="12"/>
      <c r="J337" s="12"/>
      <c r="K337" s="12"/>
      <c r="L337" s="19"/>
      <c r="M337" s="31"/>
      <c r="N337" s="198"/>
      <c r="O337" s="199"/>
      <c r="P337" s="194">
        <f t="shared" si="12"/>
        <v>1</v>
      </c>
      <c r="Q337" s="194">
        <f t="shared" si="13"/>
        <v>1.3037049163508678</v>
      </c>
      <c r="R337" s="194">
        <f>MAX($Q$21:Q337)</f>
        <v>1.3113927263968084</v>
      </c>
      <c r="S337" s="194">
        <f t="shared" si="14"/>
        <v>-5.8623247568739822E-3</v>
      </c>
      <c r="T337" s="22"/>
      <c r="U337" s="12"/>
      <c r="V337" s="42"/>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row>
    <row r="338" spans="1:54" s="49" customFormat="1" x14ac:dyDescent="0.4">
      <c r="A338" s="12"/>
      <c r="B338" s="12"/>
      <c r="C338" s="42"/>
      <c r="D338" s="12"/>
      <c r="E338" s="12"/>
      <c r="F338" s="12"/>
      <c r="G338" s="12"/>
      <c r="H338" s="12"/>
      <c r="I338" s="12"/>
      <c r="J338" s="12"/>
      <c r="K338" s="12"/>
      <c r="L338" s="19"/>
      <c r="M338" s="31"/>
      <c r="N338" s="198"/>
      <c r="O338" s="199"/>
      <c r="P338" s="194">
        <f t="shared" si="12"/>
        <v>1</v>
      </c>
      <c r="Q338" s="194">
        <f t="shared" si="13"/>
        <v>1.3037049163508678</v>
      </c>
      <c r="R338" s="194">
        <f>MAX($Q$21:Q338)</f>
        <v>1.3113927263968084</v>
      </c>
      <c r="S338" s="194">
        <f t="shared" si="14"/>
        <v>-5.8623247568739822E-3</v>
      </c>
      <c r="T338" s="22"/>
      <c r="U338" s="12"/>
      <c r="V338" s="42"/>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row>
    <row r="339" spans="1:54" s="49" customFormat="1" x14ac:dyDescent="0.4">
      <c r="A339" s="12"/>
      <c r="B339" s="12"/>
      <c r="C339" s="42"/>
      <c r="D339" s="12"/>
      <c r="E339" s="12"/>
      <c r="F339" s="12"/>
      <c r="G339" s="12"/>
      <c r="H339" s="12"/>
      <c r="I339" s="12"/>
      <c r="J339" s="12"/>
      <c r="K339" s="12"/>
      <c r="L339" s="19"/>
      <c r="M339" s="31"/>
      <c r="N339" s="198"/>
      <c r="O339" s="199"/>
      <c r="P339" s="194">
        <f t="shared" si="12"/>
        <v>1</v>
      </c>
      <c r="Q339" s="194">
        <f t="shared" si="13"/>
        <v>1.3037049163508678</v>
      </c>
      <c r="R339" s="194">
        <f>MAX($Q$21:Q339)</f>
        <v>1.3113927263968084</v>
      </c>
      <c r="S339" s="194">
        <f t="shared" si="14"/>
        <v>-5.8623247568739822E-3</v>
      </c>
      <c r="T339" s="22"/>
      <c r="U339" s="12"/>
      <c r="V339" s="42"/>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row>
    <row r="340" spans="1:54" s="49" customFormat="1" x14ac:dyDescent="0.4">
      <c r="A340" s="12"/>
      <c r="B340" s="12"/>
      <c r="C340" s="42"/>
      <c r="D340" s="12"/>
      <c r="E340" s="12"/>
      <c r="F340" s="12"/>
      <c r="G340" s="12"/>
      <c r="H340" s="12"/>
      <c r="I340" s="12"/>
      <c r="J340" s="12"/>
      <c r="K340" s="12"/>
      <c r="L340" s="19"/>
      <c r="M340" s="31"/>
      <c r="N340" s="198"/>
      <c r="O340" s="199"/>
      <c r="P340" s="194">
        <f t="shared" si="12"/>
        <v>1</v>
      </c>
      <c r="Q340" s="194">
        <f t="shared" si="13"/>
        <v>1.3037049163508678</v>
      </c>
      <c r="R340" s="194">
        <f>MAX($Q$21:Q340)</f>
        <v>1.3113927263968084</v>
      </c>
      <c r="S340" s="194">
        <f t="shared" si="14"/>
        <v>-5.8623247568739822E-3</v>
      </c>
      <c r="T340" s="22"/>
      <c r="U340" s="12"/>
      <c r="V340" s="42"/>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row>
    <row r="341" spans="1:54" s="49" customFormat="1" x14ac:dyDescent="0.4">
      <c r="A341" s="12"/>
      <c r="B341" s="12"/>
      <c r="C341" s="42"/>
      <c r="D341" s="12"/>
      <c r="E341" s="12"/>
      <c r="F341" s="12"/>
      <c r="G341" s="12"/>
      <c r="H341" s="12"/>
      <c r="I341" s="12"/>
      <c r="J341" s="12"/>
      <c r="K341" s="12"/>
      <c r="L341" s="19"/>
      <c r="M341" s="31"/>
      <c r="N341" s="198"/>
      <c r="O341" s="199"/>
      <c r="P341" s="194">
        <f t="shared" ref="P341:P404" si="15">1+O341</f>
        <v>1</v>
      </c>
      <c r="Q341" s="194">
        <f t="shared" si="13"/>
        <v>1.3037049163508678</v>
      </c>
      <c r="R341" s="194">
        <f>MAX($Q$21:Q341)</f>
        <v>1.3113927263968084</v>
      </c>
      <c r="S341" s="194">
        <f t="shared" si="14"/>
        <v>-5.8623247568739822E-3</v>
      </c>
      <c r="T341" s="22"/>
      <c r="U341" s="12"/>
      <c r="V341" s="42"/>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row>
    <row r="342" spans="1:54" s="49" customFormat="1" x14ac:dyDescent="0.4">
      <c r="A342" s="12"/>
      <c r="B342" s="12"/>
      <c r="C342" s="42"/>
      <c r="D342" s="12"/>
      <c r="E342" s="12"/>
      <c r="F342" s="12"/>
      <c r="G342" s="12"/>
      <c r="H342" s="12"/>
      <c r="I342" s="12"/>
      <c r="J342" s="12"/>
      <c r="K342" s="12"/>
      <c r="L342" s="19"/>
      <c r="M342" s="31"/>
      <c r="N342" s="198"/>
      <c r="O342" s="199"/>
      <c r="P342" s="194">
        <f t="shared" si="15"/>
        <v>1</v>
      </c>
      <c r="Q342" s="194">
        <f t="shared" ref="Q342:Q405" si="16">Q341*P342</f>
        <v>1.3037049163508678</v>
      </c>
      <c r="R342" s="194">
        <f>MAX($Q$21:Q342)</f>
        <v>1.3113927263968084</v>
      </c>
      <c r="S342" s="194">
        <f t="shared" ref="S342:S405" si="17">Q342/R342-1</f>
        <v>-5.8623247568739822E-3</v>
      </c>
      <c r="T342" s="22"/>
      <c r="U342" s="12"/>
      <c r="V342" s="42"/>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row>
    <row r="343" spans="1:54" s="49" customFormat="1" x14ac:dyDescent="0.4">
      <c r="A343" s="12"/>
      <c r="B343" s="12"/>
      <c r="C343" s="42"/>
      <c r="D343" s="12"/>
      <c r="E343" s="12"/>
      <c r="F343" s="12"/>
      <c r="G343" s="12"/>
      <c r="H343" s="12"/>
      <c r="I343" s="12"/>
      <c r="J343" s="12"/>
      <c r="K343" s="12"/>
      <c r="L343" s="19"/>
      <c r="M343" s="31"/>
      <c r="N343" s="198"/>
      <c r="O343" s="199"/>
      <c r="P343" s="194">
        <f t="shared" si="15"/>
        <v>1</v>
      </c>
      <c r="Q343" s="194">
        <f t="shared" si="16"/>
        <v>1.3037049163508678</v>
      </c>
      <c r="R343" s="194">
        <f>MAX($Q$21:Q343)</f>
        <v>1.3113927263968084</v>
      </c>
      <c r="S343" s="194">
        <f t="shared" si="17"/>
        <v>-5.8623247568739822E-3</v>
      </c>
      <c r="T343" s="22"/>
      <c r="U343" s="12"/>
      <c r="V343" s="42"/>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row>
    <row r="344" spans="1:54" s="49" customFormat="1" x14ac:dyDescent="0.4">
      <c r="A344" s="12"/>
      <c r="B344" s="12"/>
      <c r="C344" s="42"/>
      <c r="D344" s="12"/>
      <c r="E344" s="12"/>
      <c r="F344" s="12"/>
      <c r="G344" s="12"/>
      <c r="H344" s="12"/>
      <c r="I344" s="12"/>
      <c r="J344" s="12"/>
      <c r="K344" s="12"/>
      <c r="L344" s="19"/>
      <c r="M344" s="31"/>
      <c r="N344" s="198"/>
      <c r="O344" s="199"/>
      <c r="P344" s="194">
        <f t="shared" si="15"/>
        <v>1</v>
      </c>
      <c r="Q344" s="194">
        <f t="shared" si="16"/>
        <v>1.3037049163508678</v>
      </c>
      <c r="R344" s="194">
        <f>MAX($Q$21:Q344)</f>
        <v>1.3113927263968084</v>
      </c>
      <c r="S344" s="194">
        <f t="shared" si="17"/>
        <v>-5.8623247568739822E-3</v>
      </c>
      <c r="T344" s="22"/>
      <c r="U344" s="12"/>
      <c r="V344" s="42"/>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row>
    <row r="345" spans="1:54" s="49" customFormat="1" x14ac:dyDescent="0.4">
      <c r="A345" s="12"/>
      <c r="B345" s="12"/>
      <c r="C345" s="42"/>
      <c r="D345" s="12"/>
      <c r="E345" s="12"/>
      <c r="F345" s="12"/>
      <c r="G345" s="12"/>
      <c r="H345" s="12"/>
      <c r="I345" s="12"/>
      <c r="J345" s="12"/>
      <c r="K345" s="12"/>
      <c r="L345" s="19"/>
      <c r="M345" s="31"/>
      <c r="N345" s="198"/>
      <c r="O345" s="199"/>
      <c r="P345" s="194">
        <f t="shared" si="15"/>
        <v>1</v>
      </c>
      <c r="Q345" s="194">
        <f t="shared" si="16"/>
        <v>1.3037049163508678</v>
      </c>
      <c r="R345" s="194">
        <f>MAX($Q$21:Q345)</f>
        <v>1.3113927263968084</v>
      </c>
      <c r="S345" s="194">
        <f t="shared" si="17"/>
        <v>-5.8623247568739822E-3</v>
      </c>
      <c r="T345" s="22"/>
      <c r="U345" s="12"/>
      <c r="V345" s="42"/>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row>
    <row r="346" spans="1:54" s="49" customFormat="1" x14ac:dyDescent="0.4">
      <c r="A346" s="12"/>
      <c r="B346" s="12"/>
      <c r="C346" s="42"/>
      <c r="D346" s="12"/>
      <c r="E346" s="12"/>
      <c r="F346" s="12"/>
      <c r="G346" s="12"/>
      <c r="H346" s="12"/>
      <c r="I346" s="12"/>
      <c r="J346" s="12"/>
      <c r="K346" s="12"/>
      <c r="L346" s="19"/>
      <c r="M346" s="31"/>
      <c r="N346" s="198"/>
      <c r="O346" s="199"/>
      <c r="P346" s="194">
        <f t="shared" si="15"/>
        <v>1</v>
      </c>
      <c r="Q346" s="194">
        <f t="shared" si="16"/>
        <v>1.3037049163508678</v>
      </c>
      <c r="R346" s="194">
        <f>MAX($Q$21:Q346)</f>
        <v>1.3113927263968084</v>
      </c>
      <c r="S346" s="194">
        <f t="shared" si="17"/>
        <v>-5.8623247568739822E-3</v>
      </c>
      <c r="T346" s="22"/>
      <c r="U346" s="12"/>
      <c r="V346" s="42"/>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row>
    <row r="347" spans="1:54" s="49" customFormat="1" x14ac:dyDescent="0.4">
      <c r="A347" s="12"/>
      <c r="B347" s="12"/>
      <c r="C347" s="42"/>
      <c r="D347" s="12"/>
      <c r="E347" s="12"/>
      <c r="F347" s="12"/>
      <c r="G347" s="12"/>
      <c r="H347" s="12"/>
      <c r="I347" s="12"/>
      <c r="J347" s="12"/>
      <c r="K347" s="12"/>
      <c r="L347" s="19"/>
      <c r="M347" s="31"/>
      <c r="N347" s="198"/>
      <c r="O347" s="199"/>
      <c r="P347" s="194">
        <f t="shared" si="15"/>
        <v>1</v>
      </c>
      <c r="Q347" s="194">
        <f t="shared" si="16"/>
        <v>1.3037049163508678</v>
      </c>
      <c r="R347" s="194">
        <f>MAX($Q$21:Q347)</f>
        <v>1.3113927263968084</v>
      </c>
      <c r="S347" s="194">
        <f t="shared" si="17"/>
        <v>-5.8623247568739822E-3</v>
      </c>
      <c r="T347" s="22"/>
      <c r="U347" s="12"/>
      <c r="V347" s="42"/>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row>
    <row r="348" spans="1:54" s="49" customFormat="1" x14ac:dyDescent="0.4">
      <c r="A348" s="12"/>
      <c r="B348" s="12"/>
      <c r="C348" s="42"/>
      <c r="D348" s="12"/>
      <c r="E348" s="12"/>
      <c r="F348" s="12"/>
      <c r="G348" s="12"/>
      <c r="H348" s="12"/>
      <c r="I348" s="12"/>
      <c r="J348" s="12"/>
      <c r="K348" s="12"/>
      <c r="L348" s="19"/>
      <c r="M348" s="31"/>
      <c r="N348" s="198"/>
      <c r="O348" s="199"/>
      <c r="P348" s="194">
        <f t="shared" si="15"/>
        <v>1</v>
      </c>
      <c r="Q348" s="194">
        <f t="shared" si="16"/>
        <v>1.3037049163508678</v>
      </c>
      <c r="R348" s="194">
        <f>MAX($Q$21:Q348)</f>
        <v>1.3113927263968084</v>
      </c>
      <c r="S348" s="194">
        <f t="shared" si="17"/>
        <v>-5.8623247568739822E-3</v>
      </c>
      <c r="T348" s="22"/>
      <c r="U348" s="12"/>
      <c r="V348" s="42"/>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row>
    <row r="349" spans="1:54" s="49" customFormat="1" x14ac:dyDescent="0.4">
      <c r="A349" s="12"/>
      <c r="B349" s="12"/>
      <c r="C349" s="42"/>
      <c r="D349" s="12"/>
      <c r="E349" s="12"/>
      <c r="F349" s="12"/>
      <c r="G349" s="12"/>
      <c r="H349" s="12"/>
      <c r="I349" s="12"/>
      <c r="J349" s="12"/>
      <c r="K349" s="12"/>
      <c r="L349" s="19"/>
      <c r="M349" s="31"/>
      <c r="N349" s="198"/>
      <c r="O349" s="199"/>
      <c r="P349" s="194">
        <f t="shared" si="15"/>
        <v>1</v>
      </c>
      <c r="Q349" s="194">
        <f t="shared" si="16"/>
        <v>1.3037049163508678</v>
      </c>
      <c r="R349" s="194">
        <f>MAX($Q$21:Q349)</f>
        <v>1.3113927263968084</v>
      </c>
      <c r="S349" s="194">
        <f t="shared" si="17"/>
        <v>-5.8623247568739822E-3</v>
      </c>
      <c r="T349" s="22"/>
      <c r="U349" s="12"/>
      <c r="V349" s="42"/>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row>
    <row r="350" spans="1:54" s="49" customFormat="1" x14ac:dyDescent="0.4">
      <c r="A350" s="12"/>
      <c r="B350" s="12"/>
      <c r="C350" s="42"/>
      <c r="D350" s="12"/>
      <c r="E350" s="12"/>
      <c r="F350" s="12"/>
      <c r="G350" s="12"/>
      <c r="H350" s="12"/>
      <c r="I350" s="12"/>
      <c r="J350" s="12"/>
      <c r="K350" s="12"/>
      <c r="L350" s="19"/>
      <c r="M350" s="31"/>
      <c r="N350" s="198"/>
      <c r="O350" s="199"/>
      <c r="P350" s="194">
        <f t="shared" si="15"/>
        <v>1</v>
      </c>
      <c r="Q350" s="194">
        <f t="shared" si="16"/>
        <v>1.3037049163508678</v>
      </c>
      <c r="R350" s="194">
        <f>MAX($Q$21:Q350)</f>
        <v>1.3113927263968084</v>
      </c>
      <c r="S350" s="194">
        <f t="shared" si="17"/>
        <v>-5.8623247568739822E-3</v>
      </c>
      <c r="T350" s="22"/>
      <c r="U350" s="12"/>
      <c r="V350" s="42"/>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row>
    <row r="351" spans="1:54" s="49" customFormat="1" x14ac:dyDescent="0.4">
      <c r="A351" s="12"/>
      <c r="B351" s="12"/>
      <c r="C351" s="42"/>
      <c r="D351" s="12"/>
      <c r="E351" s="12"/>
      <c r="F351" s="12"/>
      <c r="G351" s="12"/>
      <c r="H351" s="12"/>
      <c r="I351" s="12"/>
      <c r="J351" s="12"/>
      <c r="K351" s="12"/>
      <c r="L351" s="19"/>
      <c r="M351" s="31"/>
      <c r="N351" s="198"/>
      <c r="O351" s="199"/>
      <c r="P351" s="194">
        <f t="shared" si="15"/>
        <v>1</v>
      </c>
      <c r="Q351" s="194">
        <f t="shared" si="16"/>
        <v>1.3037049163508678</v>
      </c>
      <c r="R351" s="194">
        <f>MAX($Q$21:Q351)</f>
        <v>1.3113927263968084</v>
      </c>
      <c r="S351" s="194">
        <f t="shared" si="17"/>
        <v>-5.8623247568739822E-3</v>
      </c>
      <c r="T351" s="22"/>
      <c r="U351" s="12"/>
      <c r="V351" s="42"/>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row>
    <row r="352" spans="1:54" s="49" customFormat="1" x14ac:dyDescent="0.4">
      <c r="A352" s="12"/>
      <c r="B352" s="12"/>
      <c r="C352" s="42"/>
      <c r="D352" s="12"/>
      <c r="E352" s="12"/>
      <c r="F352" s="12"/>
      <c r="G352" s="12"/>
      <c r="H352" s="12"/>
      <c r="I352" s="12"/>
      <c r="J352" s="12"/>
      <c r="K352" s="12"/>
      <c r="L352" s="19"/>
      <c r="M352" s="31"/>
      <c r="N352" s="198"/>
      <c r="O352" s="199"/>
      <c r="P352" s="194">
        <f t="shared" si="15"/>
        <v>1</v>
      </c>
      <c r="Q352" s="194">
        <f t="shared" si="16"/>
        <v>1.3037049163508678</v>
      </c>
      <c r="R352" s="194">
        <f>MAX($Q$21:Q352)</f>
        <v>1.3113927263968084</v>
      </c>
      <c r="S352" s="194">
        <f t="shared" si="17"/>
        <v>-5.8623247568739822E-3</v>
      </c>
      <c r="T352" s="22"/>
      <c r="U352" s="12"/>
      <c r="V352" s="42"/>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row>
    <row r="353" spans="1:54" s="49" customFormat="1" x14ac:dyDescent="0.4">
      <c r="A353" s="12"/>
      <c r="B353" s="12"/>
      <c r="C353" s="42"/>
      <c r="D353" s="12"/>
      <c r="E353" s="12"/>
      <c r="F353" s="12"/>
      <c r="G353" s="12"/>
      <c r="H353" s="12"/>
      <c r="I353" s="12"/>
      <c r="J353" s="12"/>
      <c r="K353" s="12"/>
      <c r="L353" s="19"/>
      <c r="M353" s="31"/>
      <c r="N353" s="198"/>
      <c r="O353" s="199"/>
      <c r="P353" s="194">
        <f t="shared" si="15"/>
        <v>1</v>
      </c>
      <c r="Q353" s="194">
        <f t="shared" si="16"/>
        <v>1.3037049163508678</v>
      </c>
      <c r="R353" s="194">
        <f>MAX($Q$21:Q353)</f>
        <v>1.3113927263968084</v>
      </c>
      <c r="S353" s="194">
        <f t="shared" si="17"/>
        <v>-5.8623247568739822E-3</v>
      </c>
      <c r="T353" s="22"/>
      <c r="U353" s="12"/>
      <c r="V353" s="42"/>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row>
    <row r="354" spans="1:54" s="49" customFormat="1" x14ac:dyDescent="0.4">
      <c r="A354" s="12"/>
      <c r="B354" s="12"/>
      <c r="C354" s="42"/>
      <c r="D354" s="12"/>
      <c r="E354" s="12"/>
      <c r="F354" s="12"/>
      <c r="G354" s="12"/>
      <c r="H354" s="12"/>
      <c r="I354" s="12"/>
      <c r="J354" s="12"/>
      <c r="K354" s="12"/>
      <c r="L354" s="19"/>
      <c r="M354" s="31"/>
      <c r="N354" s="198"/>
      <c r="O354" s="199"/>
      <c r="P354" s="194">
        <f t="shared" si="15"/>
        <v>1</v>
      </c>
      <c r="Q354" s="194">
        <f t="shared" si="16"/>
        <v>1.3037049163508678</v>
      </c>
      <c r="R354" s="194">
        <f>MAX($Q$21:Q354)</f>
        <v>1.3113927263968084</v>
      </c>
      <c r="S354" s="194">
        <f t="shared" si="17"/>
        <v>-5.8623247568739822E-3</v>
      </c>
      <c r="T354" s="22"/>
      <c r="U354" s="12"/>
      <c r="V354" s="42"/>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row>
    <row r="355" spans="1:54" s="49" customFormat="1" x14ac:dyDescent="0.4">
      <c r="A355" s="12"/>
      <c r="B355" s="12"/>
      <c r="C355" s="42"/>
      <c r="D355" s="12"/>
      <c r="E355" s="12"/>
      <c r="F355" s="12"/>
      <c r="G355" s="12"/>
      <c r="H355" s="12"/>
      <c r="I355" s="12"/>
      <c r="J355" s="12"/>
      <c r="K355" s="12"/>
      <c r="L355" s="19"/>
      <c r="M355" s="31"/>
      <c r="N355" s="198"/>
      <c r="O355" s="199"/>
      <c r="P355" s="194">
        <f t="shared" si="15"/>
        <v>1</v>
      </c>
      <c r="Q355" s="194">
        <f t="shared" si="16"/>
        <v>1.3037049163508678</v>
      </c>
      <c r="R355" s="194">
        <f>MAX($Q$21:Q355)</f>
        <v>1.3113927263968084</v>
      </c>
      <c r="S355" s="194">
        <f t="shared" si="17"/>
        <v>-5.8623247568739822E-3</v>
      </c>
      <c r="T355" s="22"/>
      <c r="U355" s="12"/>
      <c r="V355" s="42"/>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row>
    <row r="356" spans="1:54" s="49" customFormat="1" x14ac:dyDescent="0.4">
      <c r="A356" s="12"/>
      <c r="B356" s="12"/>
      <c r="C356" s="42"/>
      <c r="D356" s="12"/>
      <c r="E356" s="12"/>
      <c r="F356" s="12"/>
      <c r="G356" s="12"/>
      <c r="H356" s="12"/>
      <c r="I356" s="12"/>
      <c r="J356" s="12"/>
      <c r="K356" s="12"/>
      <c r="L356" s="19"/>
      <c r="M356" s="31"/>
      <c r="N356" s="198"/>
      <c r="O356" s="199"/>
      <c r="P356" s="194">
        <f t="shared" si="15"/>
        <v>1</v>
      </c>
      <c r="Q356" s="194">
        <f t="shared" si="16"/>
        <v>1.3037049163508678</v>
      </c>
      <c r="R356" s="194">
        <f>MAX($Q$21:Q356)</f>
        <v>1.3113927263968084</v>
      </c>
      <c r="S356" s="194">
        <f t="shared" si="17"/>
        <v>-5.8623247568739822E-3</v>
      </c>
      <c r="T356" s="22"/>
      <c r="U356" s="12"/>
      <c r="V356" s="42"/>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row>
    <row r="357" spans="1:54" s="49" customFormat="1" x14ac:dyDescent="0.4">
      <c r="A357" s="12"/>
      <c r="B357" s="12"/>
      <c r="C357" s="42"/>
      <c r="D357" s="12"/>
      <c r="E357" s="12"/>
      <c r="F357" s="12"/>
      <c r="G357" s="12"/>
      <c r="H357" s="12"/>
      <c r="I357" s="12"/>
      <c r="J357" s="12"/>
      <c r="K357" s="12"/>
      <c r="L357" s="19"/>
      <c r="M357" s="31"/>
      <c r="N357" s="198"/>
      <c r="O357" s="199"/>
      <c r="P357" s="194">
        <f t="shared" si="15"/>
        <v>1</v>
      </c>
      <c r="Q357" s="194">
        <f t="shared" si="16"/>
        <v>1.3037049163508678</v>
      </c>
      <c r="R357" s="194">
        <f>MAX($Q$21:Q357)</f>
        <v>1.3113927263968084</v>
      </c>
      <c r="S357" s="194">
        <f t="shared" si="17"/>
        <v>-5.8623247568739822E-3</v>
      </c>
      <c r="T357" s="22"/>
      <c r="U357" s="12"/>
      <c r="V357" s="42"/>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row>
    <row r="358" spans="1:54" s="49" customFormat="1" x14ac:dyDescent="0.4">
      <c r="A358" s="12"/>
      <c r="B358" s="12"/>
      <c r="C358" s="42"/>
      <c r="D358" s="12"/>
      <c r="E358" s="12"/>
      <c r="F358" s="12"/>
      <c r="G358" s="12"/>
      <c r="H358" s="12"/>
      <c r="I358" s="12"/>
      <c r="J358" s="12"/>
      <c r="K358" s="12"/>
      <c r="L358" s="19"/>
      <c r="M358" s="31"/>
      <c r="N358" s="198"/>
      <c r="O358" s="199"/>
      <c r="P358" s="194">
        <f t="shared" si="15"/>
        <v>1</v>
      </c>
      <c r="Q358" s="194">
        <f t="shared" si="16"/>
        <v>1.3037049163508678</v>
      </c>
      <c r="R358" s="194">
        <f>MAX($Q$21:Q358)</f>
        <v>1.3113927263968084</v>
      </c>
      <c r="S358" s="194">
        <f t="shared" si="17"/>
        <v>-5.8623247568739822E-3</v>
      </c>
      <c r="T358" s="22"/>
      <c r="U358" s="12"/>
      <c r="V358" s="42"/>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row>
    <row r="359" spans="1:54" s="49" customFormat="1" x14ac:dyDescent="0.4">
      <c r="A359" s="12"/>
      <c r="B359" s="12"/>
      <c r="C359" s="42"/>
      <c r="D359" s="12"/>
      <c r="E359" s="12"/>
      <c r="F359" s="12"/>
      <c r="G359" s="12"/>
      <c r="H359" s="12"/>
      <c r="I359" s="12"/>
      <c r="J359" s="12"/>
      <c r="K359" s="12"/>
      <c r="L359" s="19"/>
      <c r="M359" s="31"/>
      <c r="N359" s="198"/>
      <c r="O359" s="199"/>
      <c r="P359" s="194">
        <f t="shared" si="15"/>
        <v>1</v>
      </c>
      <c r="Q359" s="194">
        <f t="shared" si="16"/>
        <v>1.3037049163508678</v>
      </c>
      <c r="R359" s="194">
        <f>MAX($Q$21:Q359)</f>
        <v>1.3113927263968084</v>
      </c>
      <c r="S359" s="194">
        <f t="shared" si="17"/>
        <v>-5.8623247568739822E-3</v>
      </c>
      <c r="T359" s="22"/>
      <c r="U359" s="12"/>
      <c r="V359" s="42"/>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row>
    <row r="360" spans="1:54" s="49" customFormat="1" x14ac:dyDescent="0.4">
      <c r="A360" s="12"/>
      <c r="B360" s="12"/>
      <c r="C360" s="42"/>
      <c r="D360" s="12"/>
      <c r="E360" s="12"/>
      <c r="F360" s="12"/>
      <c r="G360" s="12"/>
      <c r="H360" s="12"/>
      <c r="I360" s="12"/>
      <c r="J360" s="12"/>
      <c r="K360" s="12"/>
      <c r="L360" s="19"/>
      <c r="M360" s="31"/>
      <c r="N360" s="198"/>
      <c r="O360" s="199"/>
      <c r="P360" s="194">
        <f t="shared" si="15"/>
        <v>1</v>
      </c>
      <c r="Q360" s="194">
        <f t="shared" si="16"/>
        <v>1.3037049163508678</v>
      </c>
      <c r="R360" s="194">
        <f>MAX($Q$21:Q360)</f>
        <v>1.3113927263968084</v>
      </c>
      <c r="S360" s="194">
        <f t="shared" si="17"/>
        <v>-5.8623247568739822E-3</v>
      </c>
      <c r="T360" s="22"/>
      <c r="U360" s="12"/>
      <c r="V360" s="12"/>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row>
    <row r="361" spans="1:54" s="49" customFormat="1" x14ac:dyDescent="0.4">
      <c r="A361" s="12"/>
      <c r="B361" s="12"/>
      <c r="C361" s="42"/>
      <c r="D361" s="12"/>
      <c r="E361" s="12"/>
      <c r="F361" s="12"/>
      <c r="G361" s="12"/>
      <c r="H361" s="12"/>
      <c r="I361" s="12"/>
      <c r="J361" s="12"/>
      <c r="K361" s="12"/>
      <c r="L361" s="19"/>
      <c r="M361" s="31"/>
      <c r="N361" s="198"/>
      <c r="O361" s="199"/>
      <c r="P361" s="194">
        <f t="shared" si="15"/>
        <v>1</v>
      </c>
      <c r="Q361" s="194">
        <f t="shared" si="16"/>
        <v>1.3037049163508678</v>
      </c>
      <c r="R361" s="194">
        <f>MAX($Q$21:Q361)</f>
        <v>1.3113927263968084</v>
      </c>
      <c r="S361" s="194">
        <f t="shared" si="17"/>
        <v>-5.8623247568739822E-3</v>
      </c>
      <c r="T361" s="22"/>
      <c r="U361" s="12"/>
      <c r="V361" s="12"/>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row>
    <row r="362" spans="1:54" s="49" customFormat="1" x14ac:dyDescent="0.4">
      <c r="A362" s="12"/>
      <c r="B362" s="12"/>
      <c r="C362" s="42"/>
      <c r="D362" s="12"/>
      <c r="E362" s="12"/>
      <c r="F362" s="12"/>
      <c r="G362" s="12"/>
      <c r="H362" s="12"/>
      <c r="I362" s="12"/>
      <c r="J362" s="12"/>
      <c r="K362" s="12"/>
      <c r="L362" s="19"/>
      <c r="M362" s="31"/>
      <c r="N362" s="198"/>
      <c r="O362" s="199"/>
      <c r="P362" s="194">
        <f t="shared" si="15"/>
        <v>1</v>
      </c>
      <c r="Q362" s="194">
        <f t="shared" si="16"/>
        <v>1.3037049163508678</v>
      </c>
      <c r="R362" s="194">
        <f>MAX($Q$21:Q362)</f>
        <v>1.3113927263968084</v>
      </c>
      <c r="S362" s="194">
        <f t="shared" si="17"/>
        <v>-5.8623247568739822E-3</v>
      </c>
      <c r="T362" s="22"/>
      <c r="U362" s="12"/>
      <c r="V362" s="12"/>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row>
    <row r="363" spans="1:54" s="49" customFormat="1" x14ac:dyDescent="0.4">
      <c r="A363" s="12"/>
      <c r="B363" s="12"/>
      <c r="C363" s="42"/>
      <c r="D363" s="12"/>
      <c r="E363" s="12"/>
      <c r="F363" s="12"/>
      <c r="G363" s="12"/>
      <c r="H363" s="12"/>
      <c r="I363" s="12"/>
      <c r="J363" s="12"/>
      <c r="K363" s="12"/>
      <c r="L363" s="19"/>
      <c r="M363" s="31"/>
      <c r="N363" s="198"/>
      <c r="O363" s="199"/>
      <c r="P363" s="194">
        <f t="shared" si="15"/>
        <v>1</v>
      </c>
      <c r="Q363" s="194">
        <f t="shared" si="16"/>
        <v>1.3037049163508678</v>
      </c>
      <c r="R363" s="194">
        <f>MAX($Q$21:Q363)</f>
        <v>1.3113927263968084</v>
      </c>
      <c r="S363" s="194">
        <f t="shared" si="17"/>
        <v>-5.8623247568739822E-3</v>
      </c>
      <c r="T363" s="22"/>
      <c r="U363" s="12"/>
      <c r="V363" s="12"/>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row>
    <row r="364" spans="1:54" s="49" customFormat="1" x14ac:dyDescent="0.4">
      <c r="A364" s="12"/>
      <c r="B364" s="12"/>
      <c r="C364" s="42"/>
      <c r="D364" s="12"/>
      <c r="E364" s="12"/>
      <c r="F364" s="12"/>
      <c r="G364" s="12"/>
      <c r="H364" s="12"/>
      <c r="I364" s="12"/>
      <c r="J364" s="12"/>
      <c r="K364" s="12"/>
      <c r="L364" s="19"/>
      <c r="M364" s="31"/>
      <c r="N364" s="198"/>
      <c r="O364" s="199"/>
      <c r="P364" s="194">
        <f t="shared" si="15"/>
        <v>1</v>
      </c>
      <c r="Q364" s="194">
        <f t="shared" si="16"/>
        <v>1.3037049163508678</v>
      </c>
      <c r="R364" s="194">
        <f>MAX($Q$21:Q364)</f>
        <v>1.3113927263968084</v>
      </c>
      <c r="S364" s="194">
        <f t="shared" si="17"/>
        <v>-5.8623247568739822E-3</v>
      </c>
      <c r="T364" s="22"/>
      <c r="U364" s="12"/>
      <c r="V364" s="12"/>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row>
    <row r="365" spans="1:54" s="49" customFormat="1" x14ac:dyDescent="0.4">
      <c r="A365" s="12"/>
      <c r="B365" s="12"/>
      <c r="C365" s="42"/>
      <c r="D365" s="12"/>
      <c r="E365" s="12"/>
      <c r="F365" s="12"/>
      <c r="G365" s="12"/>
      <c r="H365" s="12"/>
      <c r="I365" s="12"/>
      <c r="J365" s="12"/>
      <c r="K365" s="12"/>
      <c r="L365" s="19"/>
      <c r="M365" s="31"/>
      <c r="N365" s="198"/>
      <c r="O365" s="199"/>
      <c r="P365" s="194">
        <f t="shared" si="15"/>
        <v>1</v>
      </c>
      <c r="Q365" s="194">
        <f t="shared" si="16"/>
        <v>1.3037049163508678</v>
      </c>
      <c r="R365" s="194">
        <f>MAX($Q$21:Q365)</f>
        <v>1.3113927263968084</v>
      </c>
      <c r="S365" s="194">
        <f t="shared" si="17"/>
        <v>-5.8623247568739822E-3</v>
      </c>
      <c r="T365" s="22"/>
      <c r="U365" s="12"/>
      <c r="V365" s="12"/>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row>
    <row r="366" spans="1:54" s="49" customFormat="1" x14ac:dyDescent="0.4">
      <c r="A366" s="12"/>
      <c r="B366" s="12"/>
      <c r="C366" s="42"/>
      <c r="D366" s="12"/>
      <c r="E366" s="12"/>
      <c r="F366" s="12"/>
      <c r="G366" s="12"/>
      <c r="H366" s="12"/>
      <c r="I366" s="12"/>
      <c r="J366" s="12"/>
      <c r="K366" s="12"/>
      <c r="L366" s="19"/>
      <c r="M366" s="31"/>
      <c r="N366" s="198"/>
      <c r="O366" s="199"/>
      <c r="P366" s="194">
        <f t="shared" si="15"/>
        <v>1</v>
      </c>
      <c r="Q366" s="194">
        <f t="shared" si="16"/>
        <v>1.3037049163508678</v>
      </c>
      <c r="R366" s="194">
        <f>MAX($Q$21:Q366)</f>
        <v>1.3113927263968084</v>
      </c>
      <c r="S366" s="194">
        <f t="shared" si="17"/>
        <v>-5.8623247568739822E-3</v>
      </c>
      <c r="T366" s="22"/>
      <c r="U366" s="12"/>
      <c r="V366" s="12"/>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row>
    <row r="367" spans="1:54" s="49" customFormat="1" x14ac:dyDescent="0.4">
      <c r="A367" s="12"/>
      <c r="B367" s="12"/>
      <c r="C367" s="42"/>
      <c r="D367" s="12"/>
      <c r="E367" s="12"/>
      <c r="F367" s="12"/>
      <c r="G367" s="12"/>
      <c r="H367" s="12"/>
      <c r="I367" s="12"/>
      <c r="J367" s="12"/>
      <c r="K367" s="12"/>
      <c r="L367" s="19"/>
      <c r="M367" s="31"/>
      <c r="N367" s="198"/>
      <c r="O367" s="199"/>
      <c r="P367" s="194">
        <f t="shared" si="15"/>
        <v>1</v>
      </c>
      <c r="Q367" s="194">
        <f t="shared" si="16"/>
        <v>1.3037049163508678</v>
      </c>
      <c r="R367" s="194">
        <f>MAX($Q$21:Q367)</f>
        <v>1.3113927263968084</v>
      </c>
      <c r="S367" s="194">
        <f t="shared" si="17"/>
        <v>-5.8623247568739822E-3</v>
      </c>
      <c r="T367" s="22"/>
      <c r="U367" s="12"/>
      <c r="V367" s="12"/>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row>
    <row r="368" spans="1:54" s="49" customFormat="1" x14ac:dyDescent="0.4">
      <c r="A368" s="12"/>
      <c r="B368" s="12"/>
      <c r="C368" s="42"/>
      <c r="D368" s="12"/>
      <c r="E368" s="12"/>
      <c r="F368" s="12"/>
      <c r="G368" s="12"/>
      <c r="H368" s="12"/>
      <c r="I368" s="12"/>
      <c r="J368" s="12"/>
      <c r="K368" s="12"/>
      <c r="L368" s="19"/>
      <c r="M368" s="31"/>
      <c r="N368" s="198"/>
      <c r="O368" s="199"/>
      <c r="P368" s="194">
        <f t="shared" si="15"/>
        <v>1</v>
      </c>
      <c r="Q368" s="194">
        <f t="shared" si="16"/>
        <v>1.3037049163508678</v>
      </c>
      <c r="R368" s="194">
        <f>MAX($Q$21:Q368)</f>
        <v>1.3113927263968084</v>
      </c>
      <c r="S368" s="194">
        <f t="shared" si="17"/>
        <v>-5.8623247568739822E-3</v>
      </c>
      <c r="T368" s="22"/>
      <c r="U368" s="12"/>
      <c r="V368" s="12"/>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row>
    <row r="369" spans="1:54" s="49" customFormat="1" x14ac:dyDescent="0.4">
      <c r="A369" s="12"/>
      <c r="B369" s="12"/>
      <c r="C369" s="42"/>
      <c r="D369" s="12"/>
      <c r="E369" s="12"/>
      <c r="F369" s="12"/>
      <c r="G369" s="12"/>
      <c r="H369" s="12"/>
      <c r="I369" s="12"/>
      <c r="J369" s="12"/>
      <c r="K369" s="12"/>
      <c r="L369" s="19"/>
      <c r="M369" s="31"/>
      <c r="N369" s="198"/>
      <c r="O369" s="199"/>
      <c r="P369" s="194">
        <f t="shared" si="15"/>
        <v>1</v>
      </c>
      <c r="Q369" s="194">
        <f t="shared" si="16"/>
        <v>1.3037049163508678</v>
      </c>
      <c r="R369" s="194">
        <f>MAX($Q$21:Q369)</f>
        <v>1.3113927263968084</v>
      </c>
      <c r="S369" s="194">
        <f t="shared" si="17"/>
        <v>-5.8623247568739822E-3</v>
      </c>
      <c r="T369" s="22"/>
      <c r="U369" s="12"/>
      <c r="V369" s="12"/>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row>
    <row r="370" spans="1:54" s="49" customFormat="1" x14ac:dyDescent="0.4">
      <c r="A370" s="12"/>
      <c r="B370" s="12"/>
      <c r="C370" s="42"/>
      <c r="D370" s="12"/>
      <c r="E370" s="12"/>
      <c r="F370" s="12"/>
      <c r="G370" s="12"/>
      <c r="H370" s="12"/>
      <c r="I370" s="12"/>
      <c r="J370" s="12"/>
      <c r="K370" s="12"/>
      <c r="L370" s="19"/>
      <c r="M370" s="31"/>
      <c r="N370" s="198"/>
      <c r="O370" s="199"/>
      <c r="P370" s="194">
        <f t="shared" si="15"/>
        <v>1</v>
      </c>
      <c r="Q370" s="194">
        <f t="shared" si="16"/>
        <v>1.3037049163508678</v>
      </c>
      <c r="R370" s="194">
        <f>MAX($Q$21:Q370)</f>
        <v>1.3113927263968084</v>
      </c>
      <c r="S370" s="194">
        <f t="shared" si="17"/>
        <v>-5.8623247568739822E-3</v>
      </c>
      <c r="T370" s="22"/>
      <c r="U370" s="12"/>
      <c r="V370" s="12"/>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row>
    <row r="371" spans="1:54" s="49" customFormat="1" x14ac:dyDescent="0.4">
      <c r="A371" s="12"/>
      <c r="B371" s="12"/>
      <c r="C371" s="42"/>
      <c r="D371" s="12"/>
      <c r="E371" s="12"/>
      <c r="F371" s="12"/>
      <c r="G371" s="12"/>
      <c r="H371" s="12"/>
      <c r="I371" s="12"/>
      <c r="J371" s="12"/>
      <c r="K371" s="12"/>
      <c r="L371" s="19"/>
      <c r="M371" s="31"/>
      <c r="N371" s="198"/>
      <c r="O371" s="199"/>
      <c r="P371" s="194">
        <f t="shared" si="15"/>
        <v>1</v>
      </c>
      <c r="Q371" s="194">
        <f t="shared" si="16"/>
        <v>1.3037049163508678</v>
      </c>
      <c r="R371" s="194">
        <f>MAX($Q$21:Q371)</f>
        <v>1.3113927263968084</v>
      </c>
      <c r="S371" s="194">
        <f t="shared" si="17"/>
        <v>-5.8623247568739822E-3</v>
      </c>
      <c r="T371" s="22"/>
      <c r="U371" s="12"/>
      <c r="V371" s="12"/>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row>
    <row r="372" spans="1:54" s="49" customFormat="1" x14ac:dyDescent="0.4">
      <c r="A372" s="12"/>
      <c r="B372" s="12"/>
      <c r="C372" s="42"/>
      <c r="D372" s="12"/>
      <c r="E372" s="12"/>
      <c r="F372" s="12"/>
      <c r="G372" s="12"/>
      <c r="H372" s="12"/>
      <c r="I372" s="12"/>
      <c r="J372" s="12"/>
      <c r="K372" s="12"/>
      <c r="L372" s="19"/>
      <c r="M372" s="31"/>
      <c r="N372" s="198"/>
      <c r="O372" s="199"/>
      <c r="P372" s="194">
        <f t="shared" si="15"/>
        <v>1</v>
      </c>
      <c r="Q372" s="194">
        <f t="shared" si="16"/>
        <v>1.3037049163508678</v>
      </c>
      <c r="R372" s="194">
        <f>MAX($Q$21:Q372)</f>
        <v>1.3113927263968084</v>
      </c>
      <c r="S372" s="194">
        <f t="shared" si="17"/>
        <v>-5.8623247568739822E-3</v>
      </c>
      <c r="T372" s="22"/>
      <c r="U372" s="12"/>
      <c r="V372" s="12"/>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row>
    <row r="373" spans="1:54" s="49" customFormat="1" x14ac:dyDescent="0.4">
      <c r="A373" s="12"/>
      <c r="B373" s="12"/>
      <c r="C373" s="42"/>
      <c r="D373" s="12"/>
      <c r="E373" s="12"/>
      <c r="F373" s="12"/>
      <c r="G373" s="12"/>
      <c r="H373" s="12"/>
      <c r="I373" s="12"/>
      <c r="J373" s="12"/>
      <c r="K373" s="12"/>
      <c r="L373" s="19"/>
      <c r="M373" s="31"/>
      <c r="N373" s="198"/>
      <c r="O373" s="199"/>
      <c r="P373" s="194">
        <f t="shared" si="15"/>
        <v>1</v>
      </c>
      <c r="Q373" s="194">
        <f t="shared" si="16"/>
        <v>1.3037049163508678</v>
      </c>
      <c r="R373" s="194">
        <f>MAX($Q$21:Q373)</f>
        <v>1.3113927263968084</v>
      </c>
      <c r="S373" s="194">
        <f t="shared" si="17"/>
        <v>-5.8623247568739822E-3</v>
      </c>
      <c r="T373" s="22"/>
      <c r="U373" s="12"/>
      <c r="V373" s="12"/>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row>
    <row r="374" spans="1:54" s="49" customFormat="1" x14ac:dyDescent="0.4">
      <c r="A374" s="12"/>
      <c r="B374" s="12"/>
      <c r="C374" s="42"/>
      <c r="D374" s="12"/>
      <c r="E374" s="12"/>
      <c r="F374" s="12"/>
      <c r="G374" s="12"/>
      <c r="H374" s="12"/>
      <c r="I374" s="12"/>
      <c r="J374" s="12"/>
      <c r="K374" s="12"/>
      <c r="L374" s="19"/>
      <c r="M374" s="31"/>
      <c r="N374" s="198"/>
      <c r="O374" s="199"/>
      <c r="P374" s="194">
        <f t="shared" si="15"/>
        <v>1</v>
      </c>
      <c r="Q374" s="194">
        <f t="shared" si="16"/>
        <v>1.3037049163508678</v>
      </c>
      <c r="R374" s="194">
        <f>MAX($Q$21:Q374)</f>
        <v>1.3113927263968084</v>
      </c>
      <c r="S374" s="194">
        <f t="shared" si="17"/>
        <v>-5.8623247568739822E-3</v>
      </c>
      <c r="T374" s="22"/>
      <c r="U374" s="12"/>
      <c r="V374" s="12"/>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row>
    <row r="375" spans="1:54" s="49" customFormat="1" x14ac:dyDescent="0.4">
      <c r="A375" s="12"/>
      <c r="B375" s="12"/>
      <c r="C375" s="42"/>
      <c r="D375" s="12"/>
      <c r="E375" s="12"/>
      <c r="F375" s="12"/>
      <c r="G375" s="12"/>
      <c r="H375" s="12"/>
      <c r="I375" s="12"/>
      <c r="J375" s="12"/>
      <c r="K375" s="12"/>
      <c r="L375" s="19"/>
      <c r="M375" s="31"/>
      <c r="N375" s="198"/>
      <c r="O375" s="199"/>
      <c r="P375" s="194">
        <f t="shared" si="15"/>
        <v>1</v>
      </c>
      <c r="Q375" s="194">
        <f t="shared" si="16"/>
        <v>1.3037049163508678</v>
      </c>
      <c r="R375" s="194">
        <f>MAX($Q$21:Q375)</f>
        <v>1.3113927263968084</v>
      </c>
      <c r="S375" s="194">
        <f t="shared" si="17"/>
        <v>-5.8623247568739822E-3</v>
      </c>
      <c r="T375" s="22"/>
      <c r="U375" s="12"/>
      <c r="V375" s="12"/>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row>
    <row r="376" spans="1:54" s="49" customFormat="1" x14ac:dyDescent="0.4">
      <c r="A376" s="12"/>
      <c r="B376" s="12"/>
      <c r="C376" s="42"/>
      <c r="D376" s="12"/>
      <c r="E376" s="12"/>
      <c r="F376" s="12"/>
      <c r="G376" s="12"/>
      <c r="H376" s="12"/>
      <c r="I376" s="12"/>
      <c r="J376" s="12"/>
      <c r="K376" s="12"/>
      <c r="L376" s="19"/>
      <c r="M376" s="31"/>
      <c r="N376" s="198"/>
      <c r="O376" s="199"/>
      <c r="P376" s="194">
        <f t="shared" si="15"/>
        <v>1</v>
      </c>
      <c r="Q376" s="194">
        <f t="shared" si="16"/>
        <v>1.3037049163508678</v>
      </c>
      <c r="R376" s="194">
        <f>MAX($Q$21:Q376)</f>
        <v>1.3113927263968084</v>
      </c>
      <c r="S376" s="194">
        <f t="shared" si="17"/>
        <v>-5.8623247568739822E-3</v>
      </c>
      <c r="T376" s="22"/>
      <c r="U376" s="12"/>
      <c r="V376" s="12"/>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row>
    <row r="377" spans="1:54" s="49" customFormat="1" x14ac:dyDescent="0.4">
      <c r="A377" s="12"/>
      <c r="B377" s="12"/>
      <c r="C377" s="42"/>
      <c r="D377" s="12"/>
      <c r="E377" s="12"/>
      <c r="F377" s="12"/>
      <c r="G377" s="12"/>
      <c r="H377" s="12"/>
      <c r="I377" s="12"/>
      <c r="J377" s="12"/>
      <c r="K377" s="12"/>
      <c r="L377" s="19"/>
      <c r="M377" s="31"/>
      <c r="N377" s="198"/>
      <c r="O377" s="199"/>
      <c r="P377" s="194">
        <f t="shared" si="15"/>
        <v>1</v>
      </c>
      <c r="Q377" s="194">
        <f t="shared" si="16"/>
        <v>1.3037049163508678</v>
      </c>
      <c r="R377" s="194">
        <f>MAX($Q$21:Q377)</f>
        <v>1.3113927263968084</v>
      </c>
      <c r="S377" s="194">
        <f t="shared" si="17"/>
        <v>-5.8623247568739822E-3</v>
      </c>
      <c r="T377" s="22"/>
      <c r="U377" s="12"/>
      <c r="V377" s="12"/>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row>
    <row r="378" spans="1:54" s="49" customFormat="1" x14ac:dyDescent="0.4">
      <c r="A378" s="12"/>
      <c r="B378" s="12"/>
      <c r="C378" s="42"/>
      <c r="D378" s="12"/>
      <c r="E378" s="12"/>
      <c r="F378" s="12"/>
      <c r="G378" s="12"/>
      <c r="H378" s="12"/>
      <c r="I378" s="12"/>
      <c r="J378" s="12"/>
      <c r="K378" s="12"/>
      <c r="L378" s="19"/>
      <c r="M378" s="31"/>
      <c r="N378" s="198"/>
      <c r="O378" s="199"/>
      <c r="P378" s="194">
        <f t="shared" si="15"/>
        <v>1</v>
      </c>
      <c r="Q378" s="194">
        <f t="shared" si="16"/>
        <v>1.3037049163508678</v>
      </c>
      <c r="R378" s="194">
        <f>MAX($Q$21:Q378)</f>
        <v>1.3113927263968084</v>
      </c>
      <c r="S378" s="194">
        <f t="shared" si="17"/>
        <v>-5.8623247568739822E-3</v>
      </c>
      <c r="T378" s="22"/>
      <c r="U378" s="12"/>
      <c r="V378" s="12"/>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row>
    <row r="379" spans="1:54" s="49" customFormat="1" x14ac:dyDescent="0.4">
      <c r="A379" s="12"/>
      <c r="B379" s="12"/>
      <c r="C379" s="42"/>
      <c r="D379" s="12"/>
      <c r="E379" s="12"/>
      <c r="F379" s="12"/>
      <c r="G379" s="12"/>
      <c r="H379" s="12"/>
      <c r="I379" s="12"/>
      <c r="J379" s="12"/>
      <c r="K379" s="12"/>
      <c r="L379" s="19"/>
      <c r="M379" s="31"/>
      <c r="N379" s="198"/>
      <c r="O379" s="199"/>
      <c r="P379" s="194">
        <f t="shared" si="15"/>
        <v>1</v>
      </c>
      <c r="Q379" s="194">
        <f t="shared" si="16"/>
        <v>1.3037049163508678</v>
      </c>
      <c r="R379" s="194">
        <f>MAX($Q$21:Q379)</f>
        <v>1.3113927263968084</v>
      </c>
      <c r="S379" s="194">
        <f t="shared" si="17"/>
        <v>-5.8623247568739822E-3</v>
      </c>
      <c r="T379" s="22"/>
      <c r="U379" s="12"/>
      <c r="V379" s="12"/>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row>
    <row r="380" spans="1:54" s="49" customFormat="1" x14ac:dyDescent="0.4">
      <c r="A380" s="12"/>
      <c r="B380" s="12"/>
      <c r="C380" s="42"/>
      <c r="D380" s="12"/>
      <c r="E380" s="12"/>
      <c r="F380" s="12"/>
      <c r="G380" s="12"/>
      <c r="H380" s="12"/>
      <c r="I380" s="12"/>
      <c r="J380" s="12"/>
      <c r="K380" s="12"/>
      <c r="L380" s="19"/>
      <c r="M380" s="31"/>
      <c r="N380" s="198"/>
      <c r="O380" s="199"/>
      <c r="P380" s="194">
        <f t="shared" si="15"/>
        <v>1</v>
      </c>
      <c r="Q380" s="194">
        <f t="shared" si="16"/>
        <v>1.3037049163508678</v>
      </c>
      <c r="R380" s="194">
        <f>MAX($Q$21:Q380)</f>
        <v>1.3113927263968084</v>
      </c>
      <c r="S380" s="194">
        <f t="shared" si="17"/>
        <v>-5.8623247568739822E-3</v>
      </c>
      <c r="T380" s="22"/>
      <c r="U380" s="12"/>
      <c r="V380" s="12"/>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row>
    <row r="381" spans="1:54" s="49" customFormat="1" x14ac:dyDescent="0.4">
      <c r="A381" s="12"/>
      <c r="B381" s="12"/>
      <c r="C381" s="42"/>
      <c r="D381" s="12"/>
      <c r="E381" s="12"/>
      <c r="F381" s="12"/>
      <c r="G381" s="12"/>
      <c r="H381" s="12"/>
      <c r="I381" s="12"/>
      <c r="J381" s="12"/>
      <c r="K381" s="12"/>
      <c r="L381" s="19"/>
      <c r="M381" s="31"/>
      <c r="N381" s="198"/>
      <c r="O381" s="199"/>
      <c r="P381" s="194">
        <f t="shared" si="15"/>
        <v>1</v>
      </c>
      <c r="Q381" s="194">
        <f t="shared" si="16"/>
        <v>1.3037049163508678</v>
      </c>
      <c r="R381" s="194">
        <f>MAX($Q$21:Q381)</f>
        <v>1.3113927263968084</v>
      </c>
      <c r="S381" s="194">
        <f t="shared" si="17"/>
        <v>-5.8623247568739822E-3</v>
      </c>
      <c r="T381" s="22"/>
      <c r="U381" s="12"/>
      <c r="V381" s="12"/>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row>
    <row r="382" spans="1:54" s="49" customFormat="1" x14ac:dyDescent="0.4">
      <c r="A382" s="12"/>
      <c r="B382" s="12"/>
      <c r="C382" s="42"/>
      <c r="D382" s="12"/>
      <c r="E382" s="12"/>
      <c r="F382" s="12"/>
      <c r="G382" s="12"/>
      <c r="H382" s="12"/>
      <c r="I382" s="12"/>
      <c r="J382" s="12"/>
      <c r="K382" s="12"/>
      <c r="L382" s="19"/>
      <c r="M382" s="31"/>
      <c r="N382" s="198"/>
      <c r="O382" s="199"/>
      <c r="P382" s="194">
        <f t="shared" si="15"/>
        <v>1</v>
      </c>
      <c r="Q382" s="194">
        <f t="shared" si="16"/>
        <v>1.3037049163508678</v>
      </c>
      <c r="R382" s="194">
        <f>MAX($Q$21:Q382)</f>
        <v>1.3113927263968084</v>
      </c>
      <c r="S382" s="194">
        <f t="shared" si="17"/>
        <v>-5.8623247568739822E-3</v>
      </c>
      <c r="T382" s="22"/>
      <c r="U382" s="12"/>
      <c r="V382" s="12"/>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row>
    <row r="383" spans="1:54" s="49" customFormat="1" x14ac:dyDescent="0.4">
      <c r="A383" s="12"/>
      <c r="B383" s="12"/>
      <c r="C383" s="42"/>
      <c r="D383" s="12"/>
      <c r="E383" s="12"/>
      <c r="F383" s="12"/>
      <c r="G383" s="12"/>
      <c r="H383" s="12"/>
      <c r="I383" s="12"/>
      <c r="J383" s="12"/>
      <c r="K383" s="12"/>
      <c r="L383" s="19"/>
      <c r="M383" s="31"/>
      <c r="N383" s="198"/>
      <c r="O383" s="199"/>
      <c r="P383" s="194">
        <f t="shared" si="15"/>
        <v>1</v>
      </c>
      <c r="Q383" s="194">
        <f t="shared" si="16"/>
        <v>1.3037049163508678</v>
      </c>
      <c r="R383" s="194">
        <f>MAX($Q$21:Q383)</f>
        <v>1.3113927263968084</v>
      </c>
      <c r="S383" s="194">
        <f t="shared" si="17"/>
        <v>-5.8623247568739822E-3</v>
      </c>
      <c r="T383" s="22"/>
      <c r="U383" s="12"/>
      <c r="V383" s="12"/>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row>
    <row r="384" spans="1:54" s="49" customFormat="1" x14ac:dyDescent="0.4">
      <c r="A384" s="12"/>
      <c r="B384" s="12"/>
      <c r="C384" s="42"/>
      <c r="D384" s="12"/>
      <c r="E384" s="12"/>
      <c r="F384" s="12"/>
      <c r="G384" s="12"/>
      <c r="H384" s="12"/>
      <c r="I384" s="12"/>
      <c r="J384" s="12"/>
      <c r="K384" s="12"/>
      <c r="L384" s="19"/>
      <c r="M384" s="31"/>
      <c r="N384" s="198"/>
      <c r="O384" s="199"/>
      <c r="P384" s="194">
        <f t="shared" si="15"/>
        <v>1</v>
      </c>
      <c r="Q384" s="194">
        <f t="shared" si="16"/>
        <v>1.3037049163508678</v>
      </c>
      <c r="R384" s="194">
        <f>MAX($Q$21:Q384)</f>
        <v>1.3113927263968084</v>
      </c>
      <c r="S384" s="194">
        <f t="shared" si="17"/>
        <v>-5.8623247568739822E-3</v>
      </c>
      <c r="T384" s="22"/>
      <c r="U384" s="12"/>
      <c r="V384" s="12"/>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row>
    <row r="385" spans="1:54" s="49" customFormat="1" x14ac:dyDescent="0.4">
      <c r="A385" s="12"/>
      <c r="B385" s="12"/>
      <c r="C385" s="42"/>
      <c r="D385" s="12"/>
      <c r="E385" s="12"/>
      <c r="F385" s="12"/>
      <c r="G385" s="12"/>
      <c r="H385" s="12"/>
      <c r="I385" s="12"/>
      <c r="J385" s="12"/>
      <c r="K385" s="12"/>
      <c r="L385" s="19"/>
      <c r="M385" s="31"/>
      <c r="N385" s="199"/>
      <c r="O385" s="199"/>
      <c r="P385" s="194">
        <f t="shared" si="15"/>
        <v>1</v>
      </c>
      <c r="Q385" s="194">
        <f t="shared" si="16"/>
        <v>1.3037049163508678</v>
      </c>
      <c r="R385" s="194">
        <f>MAX($Q$21:Q385)</f>
        <v>1.3113927263968084</v>
      </c>
      <c r="S385" s="194">
        <f t="shared" si="17"/>
        <v>-5.8623247568739822E-3</v>
      </c>
      <c r="T385" s="22"/>
      <c r="U385" s="12"/>
      <c r="V385" s="12"/>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row>
    <row r="386" spans="1:54" s="49" customFormat="1" x14ac:dyDescent="0.4">
      <c r="A386" s="12"/>
      <c r="B386" s="12"/>
      <c r="C386" s="42"/>
      <c r="D386" s="12"/>
      <c r="E386" s="12"/>
      <c r="F386" s="12"/>
      <c r="G386" s="12"/>
      <c r="H386" s="12"/>
      <c r="I386" s="12"/>
      <c r="J386" s="12"/>
      <c r="K386" s="12"/>
      <c r="L386" s="19"/>
      <c r="M386" s="31"/>
      <c r="N386" s="199"/>
      <c r="O386" s="199"/>
      <c r="P386" s="194">
        <f t="shared" si="15"/>
        <v>1</v>
      </c>
      <c r="Q386" s="194">
        <f t="shared" si="16"/>
        <v>1.3037049163508678</v>
      </c>
      <c r="R386" s="194">
        <f>MAX($Q$21:Q386)</f>
        <v>1.3113927263968084</v>
      </c>
      <c r="S386" s="194">
        <f t="shared" si="17"/>
        <v>-5.8623247568739822E-3</v>
      </c>
      <c r="T386" s="22"/>
      <c r="U386" s="12"/>
      <c r="V386" s="12"/>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row>
    <row r="387" spans="1:54" s="49" customFormat="1" x14ac:dyDescent="0.4">
      <c r="A387" s="12"/>
      <c r="B387" s="12"/>
      <c r="C387" s="42"/>
      <c r="D387" s="12"/>
      <c r="E387" s="12"/>
      <c r="F387" s="12"/>
      <c r="G387" s="12"/>
      <c r="H387" s="12"/>
      <c r="I387" s="12"/>
      <c r="J387" s="12"/>
      <c r="K387" s="12"/>
      <c r="L387" s="19"/>
      <c r="M387" s="31"/>
      <c r="N387" s="199"/>
      <c r="O387" s="199"/>
      <c r="P387" s="194">
        <f t="shared" si="15"/>
        <v>1</v>
      </c>
      <c r="Q387" s="194">
        <f t="shared" si="16"/>
        <v>1.3037049163508678</v>
      </c>
      <c r="R387" s="194">
        <f>MAX($Q$21:Q387)</f>
        <v>1.3113927263968084</v>
      </c>
      <c r="S387" s="194">
        <f t="shared" si="17"/>
        <v>-5.8623247568739822E-3</v>
      </c>
      <c r="T387" s="22"/>
      <c r="U387" s="12"/>
      <c r="V387" s="12"/>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row>
    <row r="388" spans="1:54" s="49" customFormat="1" x14ac:dyDescent="0.4">
      <c r="A388" s="12"/>
      <c r="B388" s="12"/>
      <c r="C388" s="42"/>
      <c r="D388" s="12"/>
      <c r="E388" s="12"/>
      <c r="F388" s="12"/>
      <c r="G388" s="12"/>
      <c r="H388" s="12"/>
      <c r="I388" s="12"/>
      <c r="J388" s="12"/>
      <c r="K388" s="12"/>
      <c r="L388" s="19"/>
      <c r="M388" s="31"/>
      <c r="N388" s="199"/>
      <c r="O388" s="199"/>
      <c r="P388" s="194">
        <f t="shared" si="15"/>
        <v>1</v>
      </c>
      <c r="Q388" s="194">
        <f t="shared" si="16"/>
        <v>1.3037049163508678</v>
      </c>
      <c r="R388" s="194">
        <f>MAX($Q$21:Q388)</f>
        <v>1.3113927263968084</v>
      </c>
      <c r="S388" s="194">
        <f t="shared" si="17"/>
        <v>-5.8623247568739822E-3</v>
      </c>
      <c r="T388" s="22"/>
      <c r="U388" s="12"/>
      <c r="V388" s="12"/>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row>
    <row r="389" spans="1:54" s="49" customFormat="1" x14ac:dyDescent="0.4">
      <c r="A389" s="12"/>
      <c r="B389" s="12"/>
      <c r="C389" s="42"/>
      <c r="D389" s="12"/>
      <c r="E389" s="12"/>
      <c r="F389" s="12"/>
      <c r="G389" s="12"/>
      <c r="H389" s="12"/>
      <c r="I389" s="12"/>
      <c r="J389" s="12"/>
      <c r="K389" s="12"/>
      <c r="L389" s="19"/>
      <c r="M389" s="31"/>
      <c r="N389" s="199"/>
      <c r="O389" s="199"/>
      <c r="P389" s="194">
        <f t="shared" si="15"/>
        <v>1</v>
      </c>
      <c r="Q389" s="194">
        <f t="shared" si="16"/>
        <v>1.3037049163508678</v>
      </c>
      <c r="R389" s="194">
        <f>MAX($Q$21:Q389)</f>
        <v>1.3113927263968084</v>
      </c>
      <c r="S389" s="194">
        <f t="shared" si="17"/>
        <v>-5.8623247568739822E-3</v>
      </c>
      <c r="T389" s="22"/>
      <c r="U389" s="12"/>
      <c r="V389" s="12"/>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row>
    <row r="390" spans="1:54" s="49" customFormat="1" x14ac:dyDescent="0.4">
      <c r="A390" s="12"/>
      <c r="B390" s="12"/>
      <c r="C390" s="42"/>
      <c r="D390" s="12"/>
      <c r="E390" s="12"/>
      <c r="F390" s="12"/>
      <c r="G390" s="12"/>
      <c r="H390" s="12"/>
      <c r="I390" s="12"/>
      <c r="J390" s="12"/>
      <c r="K390" s="12"/>
      <c r="L390" s="19"/>
      <c r="M390" s="31"/>
      <c r="N390" s="199"/>
      <c r="O390" s="199"/>
      <c r="P390" s="194">
        <f t="shared" si="15"/>
        <v>1</v>
      </c>
      <c r="Q390" s="194">
        <f t="shared" si="16"/>
        <v>1.3037049163508678</v>
      </c>
      <c r="R390" s="194">
        <f>MAX($Q$21:Q390)</f>
        <v>1.3113927263968084</v>
      </c>
      <c r="S390" s="194">
        <f t="shared" si="17"/>
        <v>-5.8623247568739822E-3</v>
      </c>
      <c r="T390" s="22"/>
      <c r="U390" s="12"/>
      <c r="V390" s="12"/>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row>
    <row r="391" spans="1:54" s="49" customFormat="1" x14ac:dyDescent="0.4">
      <c r="A391" s="12"/>
      <c r="B391" s="12"/>
      <c r="C391" s="42"/>
      <c r="D391" s="12"/>
      <c r="E391" s="12"/>
      <c r="F391" s="12"/>
      <c r="G391" s="12"/>
      <c r="H391" s="12"/>
      <c r="I391" s="12"/>
      <c r="J391" s="12"/>
      <c r="K391" s="12"/>
      <c r="L391" s="19"/>
      <c r="M391" s="31"/>
      <c r="N391" s="199"/>
      <c r="O391" s="199"/>
      <c r="P391" s="194">
        <f t="shared" si="15"/>
        <v>1</v>
      </c>
      <c r="Q391" s="194">
        <f t="shared" si="16"/>
        <v>1.3037049163508678</v>
      </c>
      <c r="R391" s="194">
        <f>MAX($Q$21:Q391)</f>
        <v>1.3113927263968084</v>
      </c>
      <c r="S391" s="194">
        <f t="shared" si="17"/>
        <v>-5.8623247568739822E-3</v>
      </c>
      <c r="T391" s="22"/>
      <c r="U391" s="12"/>
      <c r="V391" s="12"/>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row>
    <row r="392" spans="1:54" s="49" customFormat="1" x14ac:dyDescent="0.4">
      <c r="A392" s="12"/>
      <c r="B392" s="12"/>
      <c r="C392" s="42"/>
      <c r="D392" s="12"/>
      <c r="E392" s="12"/>
      <c r="F392" s="12"/>
      <c r="G392" s="12"/>
      <c r="H392" s="12"/>
      <c r="I392" s="12"/>
      <c r="J392" s="12"/>
      <c r="K392" s="12"/>
      <c r="L392" s="19"/>
      <c r="M392" s="31"/>
      <c r="N392" s="199"/>
      <c r="O392" s="199"/>
      <c r="P392" s="194">
        <f t="shared" si="15"/>
        <v>1</v>
      </c>
      <c r="Q392" s="194">
        <f t="shared" si="16"/>
        <v>1.3037049163508678</v>
      </c>
      <c r="R392" s="194">
        <f>MAX($Q$21:Q392)</f>
        <v>1.3113927263968084</v>
      </c>
      <c r="S392" s="194">
        <f t="shared" si="17"/>
        <v>-5.8623247568739822E-3</v>
      </c>
      <c r="T392" s="22"/>
      <c r="U392" s="12"/>
      <c r="V392" s="12"/>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row>
    <row r="393" spans="1:54" s="49" customFormat="1" x14ac:dyDescent="0.4">
      <c r="A393" s="12"/>
      <c r="B393" s="12"/>
      <c r="C393" s="42"/>
      <c r="D393" s="12"/>
      <c r="E393" s="12"/>
      <c r="F393" s="12"/>
      <c r="G393" s="12"/>
      <c r="H393" s="12"/>
      <c r="I393" s="12"/>
      <c r="J393" s="12"/>
      <c r="K393" s="12"/>
      <c r="L393" s="19"/>
      <c r="M393" s="31"/>
      <c r="N393" s="199"/>
      <c r="O393" s="199"/>
      <c r="P393" s="194">
        <f t="shared" si="15"/>
        <v>1</v>
      </c>
      <c r="Q393" s="194">
        <f t="shared" si="16"/>
        <v>1.3037049163508678</v>
      </c>
      <c r="R393" s="194">
        <f>MAX($Q$21:Q393)</f>
        <v>1.3113927263968084</v>
      </c>
      <c r="S393" s="194">
        <f t="shared" si="17"/>
        <v>-5.8623247568739822E-3</v>
      </c>
      <c r="T393" s="22"/>
      <c r="U393" s="12"/>
      <c r="V393" s="12"/>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row>
    <row r="394" spans="1:54" s="49" customFormat="1" x14ac:dyDescent="0.4">
      <c r="A394" s="12"/>
      <c r="B394" s="12"/>
      <c r="C394" s="42"/>
      <c r="D394" s="12"/>
      <c r="E394" s="12"/>
      <c r="F394" s="12"/>
      <c r="G394" s="12"/>
      <c r="H394" s="12"/>
      <c r="I394" s="12"/>
      <c r="J394" s="12"/>
      <c r="K394" s="12"/>
      <c r="L394" s="19"/>
      <c r="M394" s="31"/>
      <c r="N394" s="199"/>
      <c r="O394" s="199"/>
      <c r="P394" s="194">
        <f t="shared" si="15"/>
        <v>1</v>
      </c>
      <c r="Q394" s="194">
        <f t="shared" si="16"/>
        <v>1.3037049163508678</v>
      </c>
      <c r="R394" s="194">
        <f>MAX($Q$21:Q394)</f>
        <v>1.3113927263968084</v>
      </c>
      <c r="S394" s="194">
        <f t="shared" si="17"/>
        <v>-5.8623247568739822E-3</v>
      </c>
      <c r="T394" s="22"/>
      <c r="U394" s="12"/>
      <c r="V394" s="12"/>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row>
    <row r="395" spans="1:54" s="49" customFormat="1" x14ac:dyDescent="0.4">
      <c r="A395" s="12"/>
      <c r="B395" s="12"/>
      <c r="C395" s="42"/>
      <c r="D395" s="12"/>
      <c r="E395" s="12"/>
      <c r="F395" s="12"/>
      <c r="G395" s="12"/>
      <c r="H395" s="12"/>
      <c r="I395" s="12"/>
      <c r="J395" s="12"/>
      <c r="K395" s="12"/>
      <c r="L395" s="19"/>
      <c r="M395" s="31"/>
      <c r="N395" s="199"/>
      <c r="O395" s="199"/>
      <c r="P395" s="194">
        <f t="shared" si="15"/>
        <v>1</v>
      </c>
      <c r="Q395" s="194">
        <f t="shared" si="16"/>
        <v>1.3037049163508678</v>
      </c>
      <c r="R395" s="194">
        <f>MAX($Q$21:Q395)</f>
        <v>1.3113927263968084</v>
      </c>
      <c r="S395" s="194">
        <f t="shared" si="17"/>
        <v>-5.8623247568739822E-3</v>
      </c>
      <c r="T395" s="22"/>
      <c r="U395" s="12"/>
      <c r="V395" s="12"/>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row>
    <row r="396" spans="1:54" s="49" customFormat="1" x14ac:dyDescent="0.4">
      <c r="A396" s="12"/>
      <c r="B396" s="12"/>
      <c r="C396" s="42"/>
      <c r="D396" s="12"/>
      <c r="E396" s="12"/>
      <c r="F396" s="12"/>
      <c r="G396" s="12"/>
      <c r="H396" s="12"/>
      <c r="I396" s="12"/>
      <c r="J396" s="12"/>
      <c r="K396" s="12"/>
      <c r="L396" s="19"/>
      <c r="M396" s="31"/>
      <c r="N396" s="199"/>
      <c r="O396" s="199"/>
      <c r="P396" s="194">
        <f t="shared" si="15"/>
        <v>1</v>
      </c>
      <c r="Q396" s="194">
        <f t="shared" si="16"/>
        <v>1.3037049163508678</v>
      </c>
      <c r="R396" s="194">
        <f>MAX($Q$21:Q396)</f>
        <v>1.3113927263968084</v>
      </c>
      <c r="S396" s="194">
        <f t="shared" si="17"/>
        <v>-5.8623247568739822E-3</v>
      </c>
      <c r="T396" s="22"/>
      <c r="U396" s="12"/>
      <c r="V396" s="12"/>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row>
    <row r="397" spans="1:54" s="49" customFormat="1" x14ac:dyDescent="0.4">
      <c r="A397" s="12"/>
      <c r="B397" s="12"/>
      <c r="C397" s="42"/>
      <c r="D397" s="12"/>
      <c r="E397" s="12"/>
      <c r="F397" s="12"/>
      <c r="G397" s="12"/>
      <c r="H397" s="12"/>
      <c r="I397" s="12"/>
      <c r="J397" s="12"/>
      <c r="K397" s="12"/>
      <c r="L397" s="19"/>
      <c r="M397" s="31"/>
      <c r="N397" s="199"/>
      <c r="O397" s="199"/>
      <c r="P397" s="194">
        <f t="shared" si="15"/>
        <v>1</v>
      </c>
      <c r="Q397" s="194">
        <f t="shared" si="16"/>
        <v>1.3037049163508678</v>
      </c>
      <c r="R397" s="194">
        <f>MAX($Q$21:Q397)</f>
        <v>1.3113927263968084</v>
      </c>
      <c r="S397" s="194">
        <f t="shared" si="17"/>
        <v>-5.8623247568739822E-3</v>
      </c>
      <c r="T397" s="22"/>
      <c r="U397" s="12"/>
      <c r="V397" s="12"/>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row>
    <row r="398" spans="1:54" s="49" customFormat="1" x14ac:dyDescent="0.4">
      <c r="A398" s="12"/>
      <c r="B398" s="12"/>
      <c r="C398" s="42"/>
      <c r="D398" s="12"/>
      <c r="E398" s="12"/>
      <c r="F398" s="12"/>
      <c r="G398" s="12"/>
      <c r="H398" s="12"/>
      <c r="I398" s="12"/>
      <c r="J398" s="12"/>
      <c r="K398" s="12"/>
      <c r="L398" s="19"/>
      <c r="M398" s="31"/>
      <c r="N398" s="199"/>
      <c r="O398" s="199"/>
      <c r="P398" s="194">
        <f t="shared" si="15"/>
        <v>1</v>
      </c>
      <c r="Q398" s="194">
        <f t="shared" si="16"/>
        <v>1.3037049163508678</v>
      </c>
      <c r="R398" s="194">
        <f>MAX($Q$21:Q398)</f>
        <v>1.3113927263968084</v>
      </c>
      <c r="S398" s="194">
        <f t="shared" si="17"/>
        <v>-5.8623247568739822E-3</v>
      </c>
      <c r="T398" s="22"/>
      <c r="U398" s="12"/>
      <c r="V398" s="12"/>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row>
    <row r="399" spans="1:54" s="49" customFormat="1" x14ac:dyDescent="0.4">
      <c r="A399" s="12"/>
      <c r="B399" s="12"/>
      <c r="C399" s="42"/>
      <c r="D399" s="12"/>
      <c r="E399" s="12"/>
      <c r="F399" s="12"/>
      <c r="G399" s="12"/>
      <c r="H399" s="12"/>
      <c r="I399" s="12"/>
      <c r="J399" s="12"/>
      <c r="K399" s="12"/>
      <c r="L399" s="19"/>
      <c r="M399" s="31"/>
      <c r="N399" s="199"/>
      <c r="O399" s="199"/>
      <c r="P399" s="194">
        <f t="shared" si="15"/>
        <v>1</v>
      </c>
      <c r="Q399" s="194">
        <f t="shared" si="16"/>
        <v>1.3037049163508678</v>
      </c>
      <c r="R399" s="194">
        <f>MAX($Q$21:Q399)</f>
        <v>1.3113927263968084</v>
      </c>
      <c r="S399" s="194">
        <f t="shared" si="17"/>
        <v>-5.8623247568739822E-3</v>
      </c>
      <c r="T399" s="22"/>
      <c r="U399" s="12"/>
      <c r="V399" s="12"/>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row>
    <row r="400" spans="1:54" s="49" customFormat="1" x14ac:dyDescent="0.4">
      <c r="A400" s="12"/>
      <c r="B400" s="12"/>
      <c r="C400" s="42"/>
      <c r="D400" s="12"/>
      <c r="E400" s="12"/>
      <c r="F400" s="12"/>
      <c r="G400" s="12"/>
      <c r="H400" s="12"/>
      <c r="I400" s="12"/>
      <c r="J400" s="12"/>
      <c r="K400" s="12"/>
      <c r="L400" s="19"/>
      <c r="M400" s="31"/>
      <c r="N400" s="199"/>
      <c r="O400" s="199"/>
      <c r="P400" s="194">
        <f t="shared" si="15"/>
        <v>1</v>
      </c>
      <c r="Q400" s="194">
        <f t="shared" si="16"/>
        <v>1.3037049163508678</v>
      </c>
      <c r="R400" s="194">
        <f>MAX($Q$21:Q400)</f>
        <v>1.3113927263968084</v>
      </c>
      <c r="S400" s="194">
        <f t="shared" si="17"/>
        <v>-5.8623247568739822E-3</v>
      </c>
      <c r="T400" s="22"/>
      <c r="U400" s="12"/>
      <c r="V400" s="12"/>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row>
    <row r="401" spans="1:54" s="49" customFormat="1" x14ac:dyDescent="0.4">
      <c r="A401" s="12"/>
      <c r="B401" s="12"/>
      <c r="C401" s="42"/>
      <c r="D401" s="12"/>
      <c r="E401" s="12"/>
      <c r="F401" s="12"/>
      <c r="G401" s="12"/>
      <c r="H401" s="12"/>
      <c r="I401" s="12"/>
      <c r="J401" s="12"/>
      <c r="K401" s="12"/>
      <c r="L401" s="19"/>
      <c r="M401" s="31"/>
      <c r="N401" s="199"/>
      <c r="O401" s="199"/>
      <c r="P401" s="194">
        <f t="shared" si="15"/>
        <v>1</v>
      </c>
      <c r="Q401" s="194">
        <f t="shared" si="16"/>
        <v>1.3037049163508678</v>
      </c>
      <c r="R401" s="194">
        <f>MAX($Q$21:Q401)</f>
        <v>1.3113927263968084</v>
      </c>
      <c r="S401" s="194">
        <f t="shared" si="17"/>
        <v>-5.8623247568739822E-3</v>
      </c>
      <c r="T401" s="22"/>
      <c r="U401" s="12"/>
      <c r="V401" s="12"/>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row>
    <row r="402" spans="1:54" s="49" customFormat="1" x14ac:dyDescent="0.4">
      <c r="A402" s="12"/>
      <c r="B402" s="12"/>
      <c r="C402" s="42"/>
      <c r="D402" s="12"/>
      <c r="E402" s="12"/>
      <c r="F402" s="12"/>
      <c r="G402" s="12"/>
      <c r="H402" s="12"/>
      <c r="I402" s="12"/>
      <c r="J402" s="12"/>
      <c r="K402" s="12"/>
      <c r="L402" s="19"/>
      <c r="M402" s="31"/>
      <c r="N402" s="199"/>
      <c r="O402" s="199"/>
      <c r="P402" s="194">
        <f t="shared" si="15"/>
        <v>1</v>
      </c>
      <c r="Q402" s="194">
        <f t="shared" si="16"/>
        <v>1.3037049163508678</v>
      </c>
      <c r="R402" s="194">
        <f>MAX($Q$21:Q402)</f>
        <v>1.3113927263968084</v>
      </c>
      <c r="S402" s="194">
        <f t="shared" si="17"/>
        <v>-5.8623247568739822E-3</v>
      </c>
      <c r="T402" s="22"/>
      <c r="U402" s="12"/>
      <c r="V402" s="12"/>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row>
    <row r="403" spans="1:54" s="49" customFormat="1" x14ac:dyDescent="0.4">
      <c r="A403" s="12"/>
      <c r="B403" s="12"/>
      <c r="C403" s="42"/>
      <c r="D403" s="12"/>
      <c r="E403" s="12"/>
      <c r="F403" s="12"/>
      <c r="G403" s="12"/>
      <c r="H403" s="12"/>
      <c r="I403" s="12"/>
      <c r="J403" s="12"/>
      <c r="K403" s="12"/>
      <c r="L403" s="19"/>
      <c r="M403" s="31"/>
      <c r="N403" s="199"/>
      <c r="O403" s="199"/>
      <c r="P403" s="194">
        <f t="shared" si="15"/>
        <v>1</v>
      </c>
      <c r="Q403" s="194">
        <f t="shared" si="16"/>
        <v>1.3037049163508678</v>
      </c>
      <c r="R403" s="194">
        <f>MAX($Q$21:Q403)</f>
        <v>1.3113927263968084</v>
      </c>
      <c r="S403" s="194">
        <f t="shared" si="17"/>
        <v>-5.8623247568739822E-3</v>
      </c>
      <c r="T403" s="22"/>
      <c r="U403" s="12"/>
      <c r="V403" s="12"/>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row>
    <row r="404" spans="1:54" s="49" customFormat="1" x14ac:dyDescent="0.4">
      <c r="A404" s="12"/>
      <c r="B404" s="12"/>
      <c r="C404" s="42"/>
      <c r="D404" s="12"/>
      <c r="E404" s="12"/>
      <c r="F404" s="12"/>
      <c r="G404" s="12"/>
      <c r="H404" s="12"/>
      <c r="I404" s="12"/>
      <c r="J404" s="12"/>
      <c r="K404" s="12"/>
      <c r="L404" s="19"/>
      <c r="M404" s="31"/>
      <c r="N404" s="199"/>
      <c r="O404" s="199"/>
      <c r="P404" s="194">
        <f t="shared" si="15"/>
        <v>1</v>
      </c>
      <c r="Q404" s="194">
        <f t="shared" si="16"/>
        <v>1.3037049163508678</v>
      </c>
      <c r="R404" s="194">
        <f>MAX($Q$21:Q404)</f>
        <v>1.3113927263968084</v>
      </c>
      <c r="S404" s="194">
        <f t="shared" si="17"/>
        <v>-5.8623247568739822E-3</v>
      </c>
      <c r="T404" s="22"/>
      <c r="U404" s="12"/>
      <c r="V404" s="12"/>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row>
    <row r="405" spans="1:54" s="49" customFormat="1" x14ac:dyDescent="0.4">
      <c r="A405" s="12"/>
      <c r="B405" s="12"/>
      <c r="C405" s="42"/>
      <c r="D405" s="12"/>
      <c r="E405" s="12"/>
      <c r="F405" s="12"/>
      <c r="G405" s="12"/>
      <c r="H405" s="12"/>
      <c r="I405" s="12"/>
      <c r="J405" s="12"/>
      <c r="K405" s="12"/>
      <c r="L405" s="19"/>
      <c r="M405" s="31"/>
      <c r="N405" s="199"/>
      <c r="O405" s="199"/>
      <c r="P405" s="194">
        <f t="shared" ref="P405:P468" si="18">1+O405</f>
        <v>1</v>
      </c>
      <c r="Q405" s="194">
        <f t="shared" si="16"/>
        <v>1.3037049163508678</v>
      </c>
      <c r="R405" s="194">
        <f>MAX($Q$21:Q405)</f>
        <v>1.3113927263968084</v>
      </c>
      <c r="S405" s="194">
        <f t="shared" si="17"/>
        <v>-5.8623247568739822E-3</v>
      </c>
      <c r="T405" s="22"/>
      <c r="U405" s="12"/>
      <c r="V405" s="12"/>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row>
    <row r="406" spans="1:54" s="49" customFormat="1" x14ac:dyDescent="0.4">
      <c r="A406" s="12"/>
      <c r="B406" s="12"/>
      <c r="C406" s="42"/>
      <c r="D406" s="12"/>
      <c r="E406" s="12"/>
      <c r="F406" s="12"/>
      <c r="G406" s="12"/>
      <c r="H406" s="12"/>
      <c r="I406" s="12"/>
      <c r="J406" s="12"/>
      <c r="K406" s="12"/>
      <c r="L406" s="19"/>
      <c r="M406" s="31"/>
      <c r="N406" s="199"/>
      <c r="O406" s="199"/>
      <c r="P406" s="194">
        <f t="shared" si="18"/>
        <v>1</v>
      </c>
      <c r="Q406" s="194">
        <f t="shared" ref="Q406:Q469" si="19">Q405*P406</f>
        <v>1.3037049163508678</v>
      </c>
      <c r="R406" s="194">
        <f>MAX($Q$21:Q406)</f>
        <v>1.3113927263968084</v>
      </c>
      <c r="S406" s="194">
        <f t="shared" ref="S406:S469" si="20">Q406/R406-1</f>
        <v>-5.8623247568739822E-3</v>
      </c>
      <c r="T406" s="22"/>
      <c r="U406" s="12"/>
      <c r="V406" s="12"/>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row>
    <row r="407" spans="1:54" s="49" customFormat="1" x14ac:dyDescent="0.4">
      <c r="A407" s="12"/>
      <c r="B407" s="12"/>
      <c r="C407" s="42"/>
      <c r="D407" s="12"/>
      <c r="E407" s="12"/>
      <c r="F407" s="12"/>
      <c r="G407" s="12"/>
      <c r="H407" s="12"/>
      <c r="I407" s="12"/>
      <c r="J407" s="12"/>
      <c r="K407" s="12"/>
      <c r="L407" s="19"/>
      <c r="M407" s="31"/>
      <c r="N407" s="199"/>
      <c r="O407" s="199"/>
      <c r="P407" s="194">
        <f t="shared" si="18"/>
        <v>1</v>
      </c>
      <c r="Q407" s="194">
        <f t="shared" si="19"/>
        <v>1.3037049163508678</v>
      </c>
      <c r="R407" s="194">
        <f>MAX($Q$21:Q407)</f>
        <v>1.3113927263968084</v>
      </c>
      <c r="S407" s="194">
        <f t="shared" si="20"/>
        <v>-5.8623247568739822E-3</v>
      </c>
      <c r="T407" s="22"/>
      <c r="U407" s="12"/>
      <c r="V407" s="12"/>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row>
    <row r="408" spans="1:54" s="49" customFormat="1" x14ac:dyDescent="0.4">
      <c r="A408" s="12"/>
      <c r="B408" s="12"/>
      <c r="C408" s="42"/>
      <c r="D408" s="12"/>
      <c r="E408" s="12"/>
      <c r="F408" s="12"/>
      <c r="G408" s="12"/>
      <c r="H408" s="12"/>
      <c r="I408" s="12"/>
      <c r="J408" s="12"/>
      <c r="K408" s="12"/>
      <c r="L408" s="19"/>
      <c r="M408" s="31"/>
      <c r="N408" s="199"/>
      <c r="O408" s="199"/>
      <c r="P408" s="194">
        <f t="shared" si="18"/>
        <v>1</v>
      </c>
      <c r="Q408" s="194">
        <f t="shared" si="19"/>
        <v>1.3037049163508678</v>
      </c>
      <c r="R408" s="194">
        <f>MAX($Q$21:Q408)</f>
        <v>1.3113927263968084</v>
      </c>
      <c r="S408" s="194">
        <f t="shared" si="20"/>
        <v>-5.8623247568739822E-3</v>
      </c>
      <c r="T408" s="22"/>
      <c r="U408" s="12"/>
      <c r="V408" s="12"/>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row>
    <row r="409" spans="1:54" s="49" customFormat="1" x14ac:dyDescent="0.4">
      <c r="A409" s="12"/>
      <c r="B409" s="12"/>
      <c r="C409" s="42"/>
      <c r="D409" s="12"/>
      <c r="E409" s="12"/>
      <c r="F409" s="12"/>
      <c r="G409" s="12"/>
      <c r="H409" s="12"/>
      <c r="I409" s="12"/>
      <c r="J409" s="12"/>
      <c r="K409" s="12"/>
      <c r="L409" s="19"/>
      <c r="M409" s="31"/>
      <c r="N409" s="199"/>
      <c r="O409" s="199"/>
      <c r="P409" s="194">
        <f t="shared" si="18"/>
        <v>1</v>
      </c>
      <c r="Q409" s="194">
        <f t="shared" si="19"/>
        <v>1.3037049163508678</v>
      </c>
      <c r="R409" s="194">
        <f>MAX($Q$21:Q409)</f>
        <v>1.3113927263968084</v>
      </c>
      <c r="S409" s="194">
        <f t="shared" si="20"/>
        <v>-5.8623247568739822E-3</v>
      </c>
      <c r="T409" s="22"/>
      <c r="U409" s="12"/>
      <c r="V409" s="12"/>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row>
    <row r="410" spans="1:54" s="49" customFormat="1" x14ac:dyDescent="0.4">
      <c r="A410" s="12"/>
      <c r="B410" s="12"/>
      <c r="C410" s="42"/>
      <c r="D410" s="12"/>
      <c r="E410" s="12"/>
      <c r="F410" s="12"/>
      <c r="G410" s="12"/>
      <c r="H410" s="12"/>
      <c r="I410" s="12"/>
      <c r="J410" s="12"/>
      <c r="K410" s="12"/>
      <c r="L410" s="19"/>
      <c r="M410" s="31"/>
      <c r="N410" s="199"/>
      <c r="O410" s="199"/>
      <c r="P410" s="194">
        <f t="shared" si="18"/>
        <v>1</v>
      </c>
      <c r="Q410" s="194">
        <f t="shared" si="19"/>
        <v>1.3037049163508678</v>
      </c>
      <c r="R410" s="194">
        <f>MAX($Q$21:Q410)</f>
        <v>1.3113927263968084</v>
      </c>
      <c r="S410" s="194">
        <f t="shared" si="20"/>
        <v>-5.8623247568739822E-3</v>
      </c>
      <c r="T410" s="22"/>
      <c r="U410" s="12"/>
      <c r="V410" s="12"/>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row>
    <row r="411" spans="1:54" s="49" customFormat="1" x14ac:dyDescent="0.4">
      <c r="A411" s="12"/>
      <c r="B411" s="12"/>
      <c r="C411" s="42"/>
      <c r="D411" s="12"/>
      <c r="E411" s="12"/>
      <c r="F411" s="12"/>
      <c r="G411" s="12"/>
      <c r="H411" s="12"/>
      <c r="I411" s="12"/>
      <c r="J411" s="12"/>
      <c r="K411" s="12"/>
      <c r="L411" s="19"/>
      <c r="M411" s="31"/>
      <c r="N411" s="199"/>
      <c r="O411" s="199"/>
      <c r="P411" s="194">
        <f t="shared" si="18"/>
        <v>1</v>
      </c>
      <c r="Q411" s="194">
        <f t="shared" si="19"/>
        <v>1.3037049163508678</v>
      </c>
      <c r="R411" s="194">
        <f>MAX($Q$21:Q411)</f>
        <v>1.3113927263968084</v>
      </c>
      <c r="S411" s="194">
        <f t="shared" si="20"/>
        <v>-5.8623247568739822E-3</v>
      </c>
      <c r="T411" s="22"/>
      <c r="U411" s="12"/>
      <c r="V411" s="12"/>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row>
    <row r="412" spans="1:54" s="49" customFormat="1" x14ac:dyDescent="0.4">
      <c r="A412" s="12"/>
      <c r="B412" s="12"/>
      <c r="C412" s="42"/>
      <c r="D412" s="12"/>
      <c r="E412" s="12"/>
      <c r="F412" s="12"/>
      <c r="G412" s="12"/>
      <c r="H412" s="12"/>
      <c r="I412" s="12"/>
      <c r="J412" s="12"/>
      <c r="K412" s="12"/>
      <c r="L412" s="19"/>
      <c r="M412" s="31"/>
      <c r="N412" s="199"/>
      <c r="O412" s="199"/>
      <c r="P412" s="194">
        <f t="shared" si="18"/>
        <v>1</v>
      </c>
      <c r="Q412" s="194">
        <f t="shared" si="19"/>
        <v>1.3037049163508678</v>
      </c>
      <c r="R412" s="194">
        <f>MAX($Q$21:Q412)</f>
        <v>1.3113927263968084</v>
      </c>
      <c r="S412" s="194">
        <f t="shared" si="20"/>
        <v>-5.8623247568739822E-3</v>
      </c>
      <c r="T412" s="22"/>
      <c r="U412" s="12"/>
      <c r="V412" s="12"/>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row>
    <row r="413" spans="1:54" s="49" customFormat="1" x14ac:dyDescent="0.4">
      <c r="A413" s="12"/>
      <c r="B413" s="12"/>
      <c r="C413" s="42"/>
      <c r="D413" s="12"/>
      <c r="E413" s="12"/>
      <c r="F413" s="12"/>
      <c r="G413" s="12"/>
      <c r="H413" s="12"/>
      <c r="I413" s="12"/>
      <c r="J413" s="12"/>
      <c r="K413" s="12"/>
      <c r="L413" s="19"/>
      <c r="M413" s="31"/>
      <c r="N413" s="199"/>
      <c r="O413" s="199"/>
      <c r="P413" s="194">
        <f t="shared" si="18"/>
        <v>1</v>
      </c>
      <c r="Q413" s="194">
        <f t="shared" si="19"/>
        <v>1.3037049163508678</v>
      </c>
      <c r="R413" s="194">
        <f>MAX($Q$21:Q413)</f>
        <v>1.3113927263968084</v>
      </c>
      <c r="S413" s="194">
        <f t="shared" si="20"/>
        <v>-5.8623247568739822E-3</v>
      </c>
      <c r="T413" s="22"/>
      <c r="U413" s="12"/>
      <c r="V413" s="12"/>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row>
    <row r="414" spans="1:54" s="49" customFormat="1" x14ac:dyDescent="0.4">
      <c r="A414" s="12"/>
      <c r="B414" s="12"/>
      <c r="C414" s="42"/>
      <c r="D414" s="12"/>
      <c r="E414" s="12"/>
      <c r="F414" s="12"/>
      <c r="G414" s="12"/>
      <c r="H414" s="12"/>
      <c r="I414" s="12"/>
      <c r="J414" s="12"/>
      <c r="K414" s="12"/>
      <c r="L414" s="19"/>
      <c r="M414" s="31"/>
      <c r="N414" s="199"/>
      <c r="O414" s="199"/>
      <c r="P414" s="194">
        <f t="shared" si="18"/>
        <v>1</v>
      </c>
      <c r="Q414" s="194">
        <f t="shared" si="19"/>
        <v>1.3037049163508678</v>
      </c>
      <c r="R414" s="194">
        <f>MAX($Q$21:Q414)</f>
        <v>1.3113927263968084</v>
      </c>
      <c r="S414" s="194">
        <f t="shared" si="20"/>
        <v>-5.8623247568739822E-3</v>
      </c>
      <c r="T414" s="22"/>
      <c r="U414" s="12"/>
      <c r="V414" s="12"/>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row>
    <row r="415" spans="1:54" s="49" customFormat="1" x14ac:dyDescent="0.4">
      <c r="A415" s="12"/>
      <c r="B415" s="12"/>
      <c r="C415" s="42"/>
      <c r="D415" s="12"/>
      <c r="E415" s="12"/>
      <c r="F415" s="12"/>
      <c r="G415" s="12"/>
      <c r="H415" s="12"/>
      <c r="I415" s="12"/>
      <c r="J415" s="12"/>
      <c r="K415" s="12"/>
      <c r="L415" s="19"/>
      <c r="M415" s="31"/>
      <c r="N415" s="199"/>
      <c r="O415" s="199"/>
      <c r="P415" s="194">
        <f t="shared" si="18"/>
        <v>1</v>
      </c>
      <c r="Q415" s="194">
        <f t="shared" si="19"/>
        <v>1.3037049163508678</v>
      </c>
      <c r="R415" s="194">
        <f>MAX($Q$21:Q415)</f>
        <v>1.3113927263968084</v>
      </c>
      <c r="S415" s="194">
        <f t="shared" si="20"/>
        <v>-5.8623247568739822E-3</v>
      </c>
      <c r="T415" s="22"/>
      <c r="U415" s="12"/>
      <c r="V415" s="12"/>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row>
    <row r="416" spans="1:54" s="49" customFormat="1" x14ac:dyDescent="0.4">
      <c r="A416" s="12"/>
      <c r="B416" s="12"/>
      <c r="C416" s="42"/>
      <c r="D416" s="12"/>
      <c r="E416" s="12"/>
      <c r="F416" s="12"/>
      <c r="G416" s="12"/>
      <c r="H416" s="12"/>
      <c r="I416" s="12"/>
      <c r="J416" s="12"/>
      <c r="K416" s="12"/>
      <c r="L416" s="19"/>
      <c r="M416" s="31"/>
      <c r="N416" s="199"/>
      <c r="O416" s="199"/>
      <c r="P416" s="194">
        <f t="shared" si="18"/>
        <v>1</v>
      </c>
      <c r="Q416" s="194">
        <f t="shared" si="19"/>
        <v>1.3037049163508678</v>
      </c>
      <c r="R416" s="194">
        <f>MAX($Q$21:Q416)</f>
        <v>1.3113927263968084</v>
      </c>
      <c r="S416" s="194">
        <f t="shared" si="20"/>
        <v>-5.8623247568739822E-3</v>
      </c>
      <c r="T416" s="22"/>
      <c r="U416" s="12"/>
      <c r="V416" s="12"/>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row>
    <row r="417" spans="1:54" s="49" customFormat="1" x14ac:dyDescent="0.4">
      <c r="A417" s="12"/>
      <c r="B417" s="12"/>
      <c r="C417" s="42"/>
      <c r="D417" s="12"/>
      <c r="E417" s="12"/>
      <c r="F417" s="12"/>
      <c r="G417" s="12"/>
      <c r="H417" s="12"/>
      <c r="I417" s="12"/>
      <c r="J417" s="12"/>
      <c r="K417" s="12"/>
      <c r="L417" s="19"/>
      <c r="M417" s="31"/>
      <c r="N417" s="199"/>
      <c r="O417" s="199"/>
      <c r="P417" s="194">
        <f t="shared" si="18"/>
        <v>1</v>
      </c>
      <c r="Q417" s="194">
        <f t="shared" si="19"/>
        <v>1.3037049163508678</v>
      </c>
      <c r="R417" s="194">
        <f>MAX($Q$21:Q417)</f>
        <v>1.3113927263968084</v>
      </c>
      <c r="S417" s="194">
        <f t="shared" si="20"/>
        <v>-5.8623247568739822E-3</v>
      </c>
      <c r="T417" s="22"/>
      <c r="U417" s="12"/>
      <c r="V417" s="12"/>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row>
    <row r="418" spans="1:54" s="49" customFormat="1" x14ac:dyDescent="0.4">
      <c r="A418" s="12"/>
      <c r="B418" s="12"/>
      <c r="C418" s="42"/>
      <c r="D418" s="12"/>
      <c r="E418" s="12"/>
      <c r="F418" s="12"/>
      <c r="G418" s="12"/>
      <c r="H418" s="12"/>
      <c r="I418" s="12"/>
      <c r="J418" s="12"/>
      <c r="K418" s="12"/>
      <c r="L418" s="19"/>
      <c r="M418" s="31"/>
      <c r="N418" s="199"/>
      <c r="O418" s="199"/>
      <c r="P418" s="194">
        <f t="shared" si="18"/>
        <v>1</v>
      </c>
      <c r="Q418" s="194">
        <f t="shared" si="19"/>
        <v>1.3037049163508678</v>
      </c>
      <c r="R418" s="194">
        <f>MAX($Q$21:Q418)</f>
        <v>1.3113927263968084</v>
      </c>
      <c r="S418" s="194">
        <f t="shared" si="20"/>
        <v>-5.8623247568739822E-3</v>
      </c>
      <c r="T418" s="22"/>
      <c r="U418" s="12"/>
      <c r="V418" s="12"/>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row>
    <row r="419" spans="1:54" s="49" customFormat="1" x14ac:dyDescent="0.4">
      <c r="A419" s="12"/>
      <c r="B419" s="12"/>
      <c r="C419" s="42"/>
      <c r="D419" s="12"/>
      <c r="E419" s="12"/>
      <c r="F419" s="12"/>
      <c r="G419" s="12"/>
      <c r="H419" s="12"/>
      <c r="I419" s="12"/>
      <c r="J419" s="12"/>
      <c r="K419" s="12"/>
      <c r="L419" s="19"/>
      <c r="M419" s="31"/>
      <c r="N419" s="199"/>
      <c r="O419" s="199"/>
      <c r="P419" s="194">
        <f t="shared" si="18"/>
        <v>1</v>
      </c>
      <c r="Q419" s="194">
        <f t="shared" si="19"/>
        <v>1.3037049163508678</v>
      </c>
      <c r="R419" s="194">
        <f>MAX($Q$21:Q419)</f>
        <v>1.3113927263968084</v>
      </c>
      <c r="S419" s="194">
        <f t="shared" si="20"/>
        <v>-5.8623247568739822E-3</v>
      </c>
      <c r="T419" s="22"/>
      <c r="U419" s="12"/>
      <c r="V419" s="12"/>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row>
    <row r="420" spans="1:54" s="49" customFormat="1" x14ac:dyDescent="0.4">
      <c r="A420" s="12"/>
      <c r="B420" s="12"/>
      <c r="C420" s="42"/>
      <c r="D420" s="12"/>
      <c r="E420" s="12"/>
      <c r="F420" s="12"/>
      <c r="G420" s="12"/>
      <c r="H420" s="12"/>
      <c r="I420" s="12"/>
      <c r="J420" s="12"/>
      <c r="K420" s="12"/>
      <c r="L420" s="19"/>
      <c r="M420" s="31"/>
      <c r="N420" s="199"/>
      <c r="O420" s="199"/>
      <c r="P420" s="194">
        <f t="shared" si="18"/>
        <v>1</v>
      </c>
      <c r="Q420" s="194">
        <f t="shared" si="19"/>
        <v>1.3037049163508678</v>
      </c>
      <c r="R420" s="194">
        <f>MAX($Q$21:Q420)</f>
        <v>1.3113927263968084</v>
      </c>
      <c r="S420" s="194">
        <f t="shared" si="20"/>
        <v>-5.8623247568739822E-3</v>
      </c>
      <c r="T420" s="22"/>
      <c r="U420" s="12"/>
      <c r="V420" s="12"/>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row>
    <row r="421" spans="1:54" s="49" customFormat="1" x14ac:dyDescent="0.4">
      <c r="A421" s="12"/>
      <c r="B421" s="12"/>
      <c r="C421" s="42"/>
      <c r="D421" s="12"/>
      <c r="E421" s="12"/>
      <c r="F421" s="12"/>
      <c r="G421" s="12"/>
      <c r="H421" s="12"/>
      <c r="I421" s="12"/>
      <c r="J421" s="12"/>
      <c r="K421" s="12"/>
      <c r="L421" s="19"/>
      <c r="M421" s="31"/>
      <c r="N421" s="199"/>
      <c r="O421" s="199"/>
      <c r="P421" s="194">
        <f t="shared" si="18"/>
        <v>1</v>
      </c>
      <c r="Q421" s="194">
        <f t="shared" si="19"/>
        <v>1.3037049163508678</v>
      </c>
      <c r="R421" s="194">
        <f>MAX($Q$21:Q421)</f>
        <v>1.3113927263968084</v>
      </c>
      <c r="S421" s="194">
        <f t="shared" si="20"/>
        <v>-5.8623247568739822E-3</v>
      </c>
      <c r="T421" s="22"/>
      <c r="U421" s="12"/>
      <c r="V421" s="12"/>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row>
    <row r="422" spans="1:54" s="49" customFormat="1" x14ac:dyDescent="0.4">
      <c r="A422" s="12"/>
      <c r="B422" s="12"/>
      <c r="C422" s="42"/>
      <c r="D422" s="12"/>
      <c r="E422" s="12"/>
      <c r="F422" s="12"/>
      <c r="G422" s="12"/>
      <c r="H422" s="12"/>
      <c r="I422" s="12"/>
      <c r="J422" s="12"/>
      <c r="K422" s="12"/>
      <c r="L422" s="19"/>
      <c r="M422" s="31"/>
      <c r="N422" s="199"/>
      <c r="O422" s="199"/>
      <c r="P422" s="194">
        <f t="shared" si="18"/>
        <v>1</v>
      </c>
      <c r="Q422" s="194">
        <f t="shared" si="19"/>
        <v>1.3037049163508678</v>
      </c>
      <c r="R422" s="194">
        <f>MAX($Q$21:Q422)</f>
        <v>1.3113927263968084</v>
      </c>
      <c r="S422" s="194">
        <f t="shared" si="20"/>
        <v>-5.8623247568739822E-3</v>
      </c>
      <c r="T422" s="22"/>
      <c r="U422" s="12"/>
      <c r="V422" s="12"/>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row>
    <row r="423" spans="1:54" s="49" customFormat="1" x14ac:dyDescent="0.4">
      <c r="A423" s="12"/>
      <c r="B423" s="12"/>
      <c r="C423" s="42"/>
      <c r="D423" s="12"/>
      <c r="E423" s="12"/>
      <c r="F423" s="12"/>
      <c r="G423" s="12"/>
      <c r="H423" s="12"/>
      <c r="I423" s="12"/>
      <c r="J423" s="12"/>
      <c r="K423" s="12"/>
      <c r="L423" s="19"/>
      <c r="M423" s="31"/>
      <c r="N423" s="199"/>
      <c r="O423" s="199"/>
      <c r="P423" s="194">
        <f t="shared" si="18"/>
        <v>1</v>
      </c>
      <c r="Q423" s="194">
        <f t="shared" si="19"/>
        <v>1.3037049163508678</v>
      </c>
      <c r="R423" s="194">
        <f>MAX($Q$21:Q423)</f>
        <v>1.3113927263968084</v>
      </c>
      <c r="S423" s="194">
        <f t="shared" si="20"/>
        <v>-5.8623247568739822E-3</v>
      </c>
      <c r="T423" s="22"/>
      <c r="U423" s="12"/>
      <c r="V423" s="12"/>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row>
    <row r="424" spans="1:54" s="49" customFormat="1" x14ac:dyDescent="0.4">
      <c r="A424" s="12"/>
      <c r="B424" s="12"/>
      <c r="C424" s="42"/>
      <c r="D424" s="12"/>
      <c r="E424" s="12"/>
      <c r="F424" s="12"/>
      <c r="G424" s="12"/>
      <c r="H424" s="12"/>
      <c r="I424" s="12"/>
      <c r="J424" s="12"/>
      <c r="K424" s="12"/>
      <c r="L424" s="19"/>
      <c r="M424" s="31"/>
      <c r="N424" s="199"/>
      <c r="O424" s="199"/>
      <c r="P424" s="194">
        <f t="shared" si="18"/>
        <v>1</v>
      </c>
      <c r="Q424" s="194">
        <f t="shared" si="19"/>
        <v>1.3037049163508678</v>
      </c>
      <c r="R424" s="194">
        <f>MAX($Q$21:Q424)</f>
        <v>1.3113927263968084</v>
      </c>
      <c r="S424" s="194">
        <f t="shared" si="20"/>
        <v>-5.8623247568739822E-3</v>
      </c>
      <c r="T424" s="22"/>
      <c r="U424" s="12"/>
      <c r="V424" s="12"/>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row>
    <row r="425" spans="1:54" s="49" customFormat="1" x14ac:dyDescent="0.4">
      <c r="A425" s="12"/>
      <c r="B425" s="12"/>
      <c r="C425" s="42"/>
      <c r="D425" s="12"/>
      <c r="E425" s="12"/>
      <c r="F425" s="12"/>
      <c r="G425" s="12"/>
      <c r="H425" s="12"/>
      <c r="I425" s="12"/>
      <c r="J425" s="12"/>
      <c r="K425" s="12"/>
      <c r="L425" s="19"/>
      <c r="M425" s="31"/>
      <c r="N425" s="199"/>
      <c r="O425" s="199"/>
      <c r="P425" s="194">
        <f t="shared" si="18"/>
        <v>1</v>
      </c>
      <c r="Q425" s="194">
        <f t="shared" si="19"/>
        <v>1.3037049163508678</v>
      </c>
      <c r="R425" s="194">
        <f>MAX($Q$21:Q425)</f>
        <v>1.3113927263968084</v>
      </c>
      <c r="S425" s="194">
        <f t="shared" si="20"/>
        <v>-5.8623247568739822E-3</v>
      </c>
      <c r="T425" s="22"/>
      <c r="U425" s="12"/>
      <c r="V425" s="12"/>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row>
    <row r="426" spans="1:54" s="49" customFormat="1" x14ac:dyDescent="0.4">
      <c r="A426" s="12"/>
      <c r="B426" s="12"/>
      <c r="C426" s="42"/>
      <c r="D426" s="12"/>
      <c r="E426" s="12"/>
      <c r="F426" s="12"/>
      <c r="G426" s="12"/>
      <c r="H426" s="12"/>
      <c r="I426" s="12"/>
      <c r="J426" s="12"/>
      <c r="K426" s="12"/>
      <c r="L426" s="19"/>
      <c r="M426" s="31"/>
      <c r="N426" s="199"/>
      <c r="O426" s="199"/>
      <c r="P426" s="194">
        <f t="shared" si="18"/>
        <v>1</v>
      </c>
      <c r="Q426" s="194">
        <f t="shared" si="19"/>
        <v>1.3037049163508678</v>
      </c>
      <c r="R426" s="194">
        <f>MAX($Q$21:Q426)</f>
        <v>1.3113927263968084</v>
      </c>
      <c r="S426" s="194">
        <f t="shared" si="20"/>
        <v>-5.8623247568739822E-3</v>
      </c>
      <c r="T426" s="22"/>
      <c r="U426" s="12"/>
      <c r="V426" s="12"/>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row>
    <row r="427" spans="1:54" s="49" customFormat="1" x14ac:dyDescent="0.4">
      <c r="A427" s="12"/>
      <c r="B427" s="12"/>
      <c r="C427" s="42"/>
      <c r="D427" s="12"/>
      <c r="E427" s="12"/>
      <c r="F427" s="12"/>
      <c r="G427" s="12"/>
      <c r="H427" s="12"/>
      <c r="I427" s="12"/>
      <c r="J427" s="12"/>
      <c r="K427" s="12"/>
      <c r="L427" s="19"/>
      <c r="M427" s="31"/>
      <c r="N427" s="199"/>
      <c r="O427" s="199"/>
      <c r="P427" s="194">
        <f t="shared" si="18"/>
        <v>1</v>
      </c>
      <c r="Q427" s="194">
        <f t="shared" si="19"/>
        <v>1.3037049163508678</v>
      </c>
      <c r="R427" s="194">
        <f>MAX($Q$21:Q427)</f>
        <v>1.3113927263968084</v>
      </c>
      <c r="S427" s="194">
        <f t="shared" si="20"/>
        <v>-5.8623247568739822E-3</v>
      </c>
      <c r="T427" s="22"/>
      <c r="U427" s="12"/>
      <c r="V427" s="12"/>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row>
    <row r="428" spans="1:54" s="49" customFormat="1" x14ac:dyDescent="0.4">
      <c r="A428" s="12"/>
      <c r="B428" s="12"/>
      <c r="C428" s="42"/>
      <c r="D428" s="12"/>
      <c r="E428" s="12"/>
      <c r="F428" s="12"/>
      <c r="G428" s="12"/>
      <c r="H428" s="12"/>
      <c r="I428" s="12"/>
      <c r="J428" s="12"/>
      <c r="K428" s="12"/>
      <c r="L428" s="19"/>
      <c r="M428" s="31"/>
      <c r="N428" s="199"/>
      <c r="O428" s="199"/>
      <c r="P428" s="194">
        <f t="shared" si="18"/>
        <v>1</v>
      </c>
      <c r="Q428" s="194">
        <f t="shared" si="19"/>
        <v>1.3037049163508678</v>
      </c>
      <c r="R428" s="194">
        <f>MAX($Q$21:Q428)</f>
        <v>1.3113927263968084</v>
      </c>
      <c r="S428" s="194">
        <f t="shared" si="20"/>
        <v>-5.8623247568739822E-3</v>
      </c>
      <c r="T428" s="22"/>
      <c r="U428" s="12"/>
      <c r="V428" s="12"/>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row>
    <row r="429" spans="1:54" s="49" customFormat="1" x14ac:dyDescent="0.4">
      <c r="A429" s="12"/>
      <c r="B429" s="12"/>
      <c r="C429" s="42"/>
      <c r="D429" s="12"/>
      <c r="E429" s="12"/>
      <c r="F429" s="12"/>
      <c r="G429" s="12"/>
      <c r="H429" s="12"/>
      <c r="I429" s="12"/>
      <c r="J429" s="12"/>
      <c r="K429" s="12"/>
      <c r="L429" s="19"/>
      <c r="M429" s="31"/>
      <c r="N429" s="199"/>
      <c r="O429" s="199"/>
      <c r="P429" s="194">
        <f t="shared" si="18"/>
        <v>1</v>
      </c>
      <c r="Q429" s="194">
        <f t="shared" si="19"/>
        <v>1.3037049163508678</v>
      </c>
      <c r="R429" s="194">
        <f>MAX($Q$21:Q429)</f>
        <v>1.3113927263968084</v>
      </c>
      <c r="S429" s="194">
        <f t="shared" si="20"/>
        <v>-5.8623247568739822E-3</v>
      </c>
      <c r="T429" s="22"/>
      <c r="U429" s="12"/>
      <c r="V429" s="12"/>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row>
    <row r="430" spans="1:54" s="49" customFormat="1" x14ac:dyDescent="0.4">
      <c r="A430" s="12"/>
      <c r="B430" s="12"/>
      <c r="C430" s="42"/>
      <c r="D430" s="12"/>
      <c r="E430" s="12"/>
      <c r="F430" s="12"/>
      <c r="G430" s="12"/>
      <c r="H430" s="12"/>
      <c r="I430" s="12"/>
      <c r="J430" s="12"/>
      <c r="K430" s="12"/>
      <c r="L430" s="19"/>
      <c r="M430" s="31"/>
      <c r="N430" s="199"/>
      <c r="O430" s="199"/>
      <c r="P430" s="194">
        <f t="shared" si="18"/>
        <v>1</v>
      </c>
      <c r="Q430" s="194">
        <f t="shared" si="19"/>
        <v>1.3037049163508678</v>
      </c>
      <c r="R430" s="194">
        <f>MAX($Q$21:Q430)</f>
        <v>1.3113927263968084</v>
      </c>
      <c r="S430" s="194">
        <f t="shared" si="20"/>
        <v>-5.8623247568739822E-3</v>
      </c>
      <c r="T430" s="22"/>
      <c r="U430" s="12"/>
      <c r="V430" s="12"/>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row>
    <row r="431" spans="1:54" s="49" customFormat="1" x14ac:dyDescent="0.4">
      <c r="A431" s="12"/>
      <c r="B431" s="12"/>
      <c r="C431" s="42"/>
      <c r="D431" s="12"/>
      <c r="E431" s="12"/>
      <c r="F431" s="12"/>
      <c r="G431" s="12"/>
      <c r="H431" s="12"/>
      <c r="I431" s="12"/>
      <c r="J431" s="12"/>
      <c r="K431" s="12"/>
      <c r="L431" s="19"/>
      <c r="M431" s="31"/>
      <c r="N431" s="199"/>
      <c r="O431" s="199"/>
      <c r="P431" s="194">
        <f t="shared" si="18"/>
        <v>1</v>
      </c>
      <c r="Q431" s="194">
        <f t="shared" si="19"/>
        <v>1.3037049163508678</v>
      </c>
      <c r="R431" s="194">
        <f>MAX($Q$21:Q431)</f>
        <v>1.3113927263968084</v>
      </c>
      <c r="S431" s="194">
        <f t="shared" si="20"/>
        <v>-5.8623247568739822E-3</v>
      </c>
      <c r="T431" s="22"/>
      <c r="U431" s="12"/>
      <c r="V431" s="12"/>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row>
    <row r="432" spans="1:54" s="49" customFormat="1" x14ac:dyDescent="0.4">
      <c r="A432" s="12"/>
      <c r="B432" s="12"/>
      <c r="C432" s="42"/>
      <c r="D432" s="12"/>
      <c r="E432" s="12"/>
      <c r="F432" s="12"/>
      <c r="G432" s="12"/>
      <c r="H432" s="12"/>
      <c r="I432" s="12"/>
      <c r="J432" s="12"/>
      <c r="K432" s="12"/>
      <c r="L432" s="19"/>
      <c r="M432" s="31"/>
      <c r="N432" s="199"/>
      <c r="O432" s="199"/>
      <c r="P432" s="194">
        <f t="shared" si="18"/>
        <v>1</v>
      </c>
      <c r="Q432" s="194">
        <f t="shared" si="19"/>
        <v>1.3037049163508678</v>
      </c>
      <c r="R432" s="194">
        <f>MAX($Q$21:Q432)</f>
        <v>1.3113927263968084</v>
      </c>
      <c r="S432" s="194">
        <f t="shared" si="20"/>
        <v>-5.8623247568739822E-3</v>
      </c>
      <c r="T432" s="22"/>
      <c r="U432" s="12"/>
      <c r="V432" s="12"/>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row>
    <row r="433" spans="1:54" s="49" customFormat="1" x14ac:dyDescent="0.4">
      <c r="A433" s="12"/>
      <c r="B433" s="12"/>
      <c r="C433" s="42"/>
      <c r="D433" s="12"/>
      <c r="E433" s="12"/>
      <c r="F433" s="12"/>
      <c r="G433" s="12"/>
      <c r="H433" s="12"/>
      <c r="I433" s="12"/>
      <c r="J433" s="12"/>
      <c r="K433" s="12"/>
      <c r="L433" s="19"/>
      <c r="M433" s="31"/>
      <c r="N433" s="199"/>
      <c r="O433" s="199"/>
      <c r="P433" s="194">
        <f t="shared" si="18"/>
        <v>1</v>
      </c>
      <c r="Q433" s="194">
        <f t="shared" si="19"/>
        <v>1.3037049163508678</v>
      </c>
      <c r="R433" s="194">
        <f>MAX($Q$21:Q433)</f>
        <v>1.3113927263968084</v>
      </c>
      <c r="S433" s="194">
        <f t="shared" si="20"/>
        <v>-5.8623247568739822E-3</v>
      </c>
      <c r="T433" s="22"/>
      <c r="U433" s="12"/>
      <c r="V433" s="12"/>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row>
    <row r="434" spans="1:54" s="49" customFormat="1" x14ac:dyDescent="0.4">
      <c r="A434" s="12"/>
      <c r="B434" s="12"/>
      <c r="C434" s="42"/>
      <c r="D434" s="12"/>
      <c r="E434" s="12"/>
      <c r="F434" s="12"/>
      <c r="G434" s="12"/>
      <c r="H434" s="12"/>
      <c r="I434" s="12"/>
      <c r="J434" s="12"/>
      <c r="K434" s="12"/>
      <c r="L434" s="19"/>
      <c r="M434" s="31"/>
      <c r="N434" s="199"/>
      <c r="O434" s="199"/>
      <c r="P434" s="194">
        <f t="shared" si="18"/>
        <v>1</v>
      </c>
      <c r="Q434" s="194">
        <f t="shared" si="19"/>
        <v>1.3037049163508678</v>
      </c>
      <c r="R434" s="194">
        <f>MAX($Q$21:Q434)</f>
        <v>1.3113927263968084</v>
      </c>
      <c r="S434" s="194">
        <f t="shared" si="20"/>
        <v>-5.8623247568739822E-3</v>
      </c>
      <c r="T434" s="22"/>
      <c r="U434" s="12"/>
      <c r="V434" s="12"/>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row>
    <row r="435" spans="1:54" s="49" customFormat="1" x14ac:dyDescent="0.4">
      <c r="A435" s="12"/>
      <c r="B435" s="12"/>
      <c r="C435" s="42"/>
      <c r="D435" s="12"/>
      <c r="E435" s="12"/>
      <c r="F435" s="12"/>
      <c r="G435" s="12"/>
      <c r="H435" s="12"/>
      <c r="I435" s="12"/>
      <c r="J435" s="12"/>
      <c r="K435" s="12"/>
      <c r="L435" s="19"/>
      <c r="M435" s="31"/>
      <c r="N435" s="199"/>
      <c r="O435" s="199"/>
      <c r="P435" s="194">
        <f t="shared" si="18"/>
        <v>1</v>
      </c>
      <c r="Q435" s="194">
        <f t="shared" si="19"/>
        <v>1.3037049163508678</v>
      </c>
      <c r="R435" s="194">
        <f>MAX($Q$21:Q435)</f>
        <v>1.3113927263968084</v>
      </c>
      <c r="S435" s="194">
        <f t="shared" si="20"/>
        <v>-5.8623247568739822E-3</v>
      </c>
      <c r="T435" s="22"/>
      <c r="U435" s="12"/>
      <c r="V435" s="12"/>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row>
    <row r="436" spans="1:54" s="49" customFormat="1" x14ac:dyDescent="0.4">
      <c r="A436" s="12"/>
      <c r="B436" s="12"/>
      <c r="C436" s="42"/>
      <c r="D436" s="12"/>
      <c r="E436" s="12"/>
      <c r="F436" s="12"/>
      <c r="G436" s="12"/>
      <c r="H436" s="12"/>
      <c r="I436" s="12"/>
      <c r="J436" s="12"/>
      <c r="K436" s="12"/>
      <c r="L436" s="19"/>
      <c r="M436" s="31"/>
      <c r="N436" s="199"/>
      <c r="O436" s="199"/>
      <c r="P436" s="194">
        <f t="shared" si="18"/>
        <v>1</v>
      </c>
      <c r="Q436" s="194">
        <f t="shared" si="19"/>
        <v>1.3037049163508678</v>
      </c>
      <c r="R436" s="194">
        <f>MAX($Q$21:Q436)</f>
        <v>1.3113927263968084</v>
      </c>
      <c r="S436" s="194">
        <f t="shared" si="20"/>
        <v>-5.8623247568739822E-3</v>
      </c>
      <c r="T436" s="22"/>
      <c r="U436" s="12"/>
      <c r="V436" s="12"/>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row>
    <row r="437" spans="1:54" s="49" customFormat="1" x14ac:dyDescent="0.4">
      <c r="A437" s="12"/>
      <c r="B437" s="12"/>
      <c r="C437" s="42"/>
      <c r="D437" s="12"/>
      <c r="E437" s="12"/>
      <c r="F437" s="12"/>
      <c r="G437" s="12"/>
      <c r="H437" s="12"/>
      <c r="I437" s="12"/>
      <c r="J437" s="12"/>
      <c r="K437" s="12"/>
      <c r="L437" s="19"/>
      <c r="M437" s="31"/>
      <c r="N437" s="199"/>
      <c r="O437" s="199"/>
      <c r="P437" s="194">
        <f t="shared" si="18"/>
        <v>1</v>
      </c>
      <c r="Q437" s="194">
        <f t="shared" si="19"/>
        <v>1.3037049163508678</v>
      </c>
      <c r="R437" s="194">
        <f>MAX($Q$21:Q437)</f>
        <v>1.3113927263968084</v>
      </c>
      <c r="S437" s="194">
        <f t="shared" si="20"/>
        <v>-5.8623247568739822E-3</v>
      </c>
      <c r="T437" s="22"/>
      <c r="U437" s="12"/>
      <c r="V437" s="12"/>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row>
    <row r="438" spans="1:54" s="49" customFormat="1" x14ac:dyDescent="0.4">
      <c r="A438" s="12"/>
      <c r="B438" s="12"/>
      <c r="C438" s="42"/>
      <c r="D438" s="12"/>
      <c r="E438" s="12"/>
      <c r="F438" s="12"/>
      <c r="G438" s="12"/>
      <c r="H438" s="12"/>
      <c r="I438" s="12"/>
      <c r="J438" s="12"/>
      <c r="K438" s="12"/>
      <c r="L438" s="19"/>
      <c r="M438" s="31"/>
      <c r="N438" s="199"/>
      <c r="O438" s="199"/>
      <c r="P438" s="194">
        <f t="shared" si="18"/>
        <v>1</v>
      </c>
      <c r="Q438" s="194">
        <f t="shared" si="19"/>
        <v>1.3037049163508678</v>
      </c>
      <c r="R438" s="194">
        <f>MAX($Q$21:Q438)</f>
        <v>1.3113927263968084</v>
      </c>
      <c r="S438" s="194">
        <f t="shared" si="20"/>
        <v>-5.8623247568739822E-3</v>
      </c>
      <c r="T438" s="22"/>
      <c r="U438" s="12"/>
      <c r="V438" s="12"/>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row>
    <row r="439" spans="1:54" s="49" customFormat="1" x14ac:dyDescent="0.4">
      <c r="A439" s="12"/>
      <c r="B439" s="12"/>
      <c r="C439" s="42"/>
      <c r="D439" s="12"/>
      <c r="E439" s="12"/>
      <c r="F439" s="12"/>
      <c r="G439" s="12"/>
      <c r="H439" s="12"/>
      <c r="I439" s="12"/>
      <c r="J439" s="12"/>
      <c r="K439" s="12"/>
      <c r="L439" s="19"/>
      <c r="M439" s="31"/>
      <c r="N439" s="199"/>
      <c r="O439" s="199"/>
      <c r="P439" s="194">
        <f t="shared" si="18"/>
        <v>1</v>
      </c>
      <c r="Q439" s="194">
        <f t="shared" si="19"/>
        <v>1.3037049163508678</v>
      </c>
      <c r="R439" s="194">
        <f>MAX($Q$21:Q439)</f>
        <v>1.3113927263968084</v>
      </c>
      <c r="S439" s="194">
        <f t="shared" si="20"/>
        <v>-5.8623247568739822E-3</v>
      </c>
      <c r="T439" s="22"/>
      <c r="U439" s="12"/>
      <c r="V439" s="12"/>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row>
    <row r="440" spans="1:54" s="49" customFormat="1" x14ac:dyDescent="0.4">
      <c r="A440" s="12"/>
      <c r="B440" s="12"/>
      <c r="C440" s="42"/>
      <c r="D440" s="12"/>
      <c r="E440" s="12"/>
      <c r="F440" s="12"/>
      <c r="G440" s="12"/>
      <c r="H440" s="12"/>
      <c r="I440" s="12"/>
      <c r="J440" s="12"/>
      <c r="K440" s="12"/>
      <c r="L440" s="19"/>
      <c r="M440" s="31"/>
      <c r="N440" s="199"/>
      <c r="O440" s="199"/>
      <c r="P440" s="194">
        <f t="shared" si="18"/>
        <v>1</v>
      </c>
      <c r="Q440" s="194">
        <f t="shared" si="19"/>
        <v>1.3037049163508678</v>
      </c>
      <c r="R440" s="194">
        <f>MAX($Q$21:Q440)</f>
        <v>1.3113927263968084</v>
      </c>
      <c r="S440" s="194">
        <f t="shared" si="20"/>
        <v>-5.8623247568739822E-3</v>
      </c>
      <c r="T440" s="22"/>
      <c r="U440" s="12"/>
      <c r="V440" s="12"/>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row>
    <row r="441" spans="1:54" s="49" customFormat="1" x14ac:dyDescent="0.4">
      <c r="A441" s="12"/>
      <c r="B441" s="12"/>
      <c r="C441" s="42"/>
      <c r="D441" s="12"/>
      <c r="E441" s="12"/>
      <c r="F441" s="12"/>
      <c r="G441" s="12"/>
      <c r="H441" s="12"/>
      <c r="I441" s="12"/>
      <c r="J441" s="12"/>
      <c r="K441" s="12"/>
      <c r="L441" s="19"/>
      <c r="M441" s="31"/>
      <c r="N441" s="199"/>
      <c r="O441" s="199"/>
      <c r="P441" s="194">
        <f t="shared" si="18"/>
        <v>1</v>
      </c>
      <c r="Q441" s="194">
        <f t="shared" si="19"/>
        <v>1.3037049163508678</v>
      </c>
      <c r="R441" s="194">
        <f>MAX($Q$21:Q441)</f>
        <v>1.3113927263968084</v>
      </c>
      <c r="S441" s="194">
        <f t="shared" si="20"/>
        <v>-5.8623247568739822E-3</v>
      </c>
      <c r="T441" s="22"/>
      <c r="U441" s="12"/>
      <c r="V441" s="12"/>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row>
    <row r="442" spans="1:54" s="49" customFormat="1" x14ac:dyDescent="0.4">
      <c r="A442" s="12"/>
      <c r="B442" s="12"/>
      <c r="C442" s="42"/>
      <c r="D442" s="12"/>
      <c r="E442" s="12"/>
      <c r="F442" s="12"/>
      <c r="G442" s="12"/>
      <c r="H442" s="12"/>
      <c r="I442" s="12"/>
      <c r="J442" s="12"/>
      <c r="K442" s="12"/>
      <c r="L442" s="19"/>
      <c r="M442" s="31"/>
      <c r="N442" s="199"/>
      <c r="O442" s="199"/>
      <c r="P442" s="194">
        <f t="shared" si="18"/>
        <v>1</v>
      </c>
      <c r="Q442" s="194">
        <f t="shared" si="19"/>
        <v>1.3037049163508678</v>
      </c>
      <c r="R442" s="194">
        <f>MAX($Q$21:Q442)</f>
        <v>1.3113927263968084</v>
      </c>
      <c r="S442" s="194">
        <f t="shared" si="20"/>
        <v>-5.8623247568739822E-3</v>
      </c>
      <c r="T442" s="22"/>
      <c r="U442" s="12"/>
      <c r="V442" s="12"/>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row>
    <row r="443" spans="1:54" s="49" customFormat="1" x14ac:dyDescent="0.4">
      <c r="A443" s="12"/>
      <c r="B443" s="12"/>
      <c r="C443" s="42"/>
      <c r="D443" s="12"/>
      <c r="E443" s="12"/>
      <c r="F443" s="12"/>
      <c r="G443" s="12"/>
      <c r="H443" s="12"/>
      <c r="I443" s="12"/>
      <c r="J443" s="12"/>
      <c r="K443" s="12"/>
      <c r="L443" s="19"/>
      <c r="M443" s="31"/>
      <c r="N443" s="199"/>
      <c r="O443" s="199"/>
      <c r="P443" s="194">
        <f t="shared" si="18"/>
        <v>1</v>
      </c>
      <c r="Q443" s="194">
        <f t="shared" si="19"/>
        <v>1.3037049163508678</v>
      </c>
      <c r="R443" s="194">
        <f>MAX($Q$21:Q443)</f>
        <v>1.3113927263968084</v>
      </c>
      <c r="S443" s="194">
        <f t="shared" si="20"/>
        <v>-5.8623247568739822E-3</v>
      </c>
      <c r="T443" s="22"/>
      <c r="U443" s="12"/>
      <c r="V443" s="12"/>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row>
    <row r="444" spans="1:54" s="49" customFormat="1" x14ac:dyDescent="0.4">
      <c r="A444" s="12"/>
      <c r="B444" s="12"/>
      <c r="C444" s="42"/>
      <c r="D444" s="12"/>
      <c r="E444" s="12"/>
      <c r="F444" s="12"/>
      <c r="G444" s="12"/>
      <c r="H444" s="12"/>
      <c r="I444" s="12"/>
      <c r="J444" s="12"/>
      <c r="K444" s="12"/>
      <c r="L444" s="19"/>
      <c r="M444" s="31"/>
      <c r="N444" s="199"/>
      <c r="O444" s="199"/>
      <c r="P444" s="194">
        <f t="shared" si="18"/>
        <v>1</v>
      </c>
      <c r="Q444" s="194">
        <f t="shared" si="19"/>
        <v>1.3037049163508678</v>
      </c>
      <c r="R444" s="194">
        <f>MAX($Q$21:Q444)</f>
        <v>1.3113927263968084</v>
      </c>
      <c r="S444" s="194">
        <f t="shared" si="20"/>
        <v>-5.8623247568739822E-3</v>
      </c>
      <c r="T444" s="22"/>
      <c r="U444" s="12"/>
      <c r="V444" s="12"/>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row>
    <row r="445" spans="1:54" s="49" customFormat="1" x14ac:dyDescent="0.4">
      <c r="A445" s="12"/>
      <c r="B445" s="12"/>
      <c r="C445" s="42"/>
      <c r="D445" s="12"/>
      <c r="E445" s="12"/>
      <c r="F445" s="12"/>
      <c r="G445" s="12"/>
      <c r="H445" s="12"/>
      <c r="I445" s="12"/>
      <c r="J445" s="12"/>
      <c r="K445" s="12"/>
      <c r="L445" s="19"/>
      <c r="M445" s="31"/>
      <c r="N445" s="199"/>
      <c r="O445" s="199"/>
      <c r="P445" s="194">
        <f t="shared" si="18"/>
        <v>1</v>
      </c>
      <c r="Q445" s="194">
        <f t="shared" si="19"/>
        <v>1.3037049163508678</v>
      </c>
      <c r="R445" s="194">
        <f>MAX($Q$21:Q445)</f>
        <v>1.3113927263968084</v>
      </c>
      <c r="S445" s="194">
        <f t="shared" si="20"/>
        <v>-5.8623247568739822E-3</v>
      </c>
      <c r="T445" s="22"/>
      <c r="U445" s="12"/>
      <c r="V445" s="12"/>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row>
    <row r="446" spans="1:54" s="49" customFormat="1" x14ac:dyDescent="0.4">
      <c r="A446" s="12"/>
      <c r="B446" s="12"/>
      <c r="C446" s="42"/>
      <c r="D446" s="12"/>
      <c r="E446" s="12"/>
      <c r="F446" s="12"/>
      <c r="G446" s="12"/>
      <c r="H446" s="12"/>
      <c r="I446" s="12"/>
      <c r="J446" s="12"/>
      <c r="K446" s="12"/>
      <c r="L446" s="19"/>
      <c r="M446" s="31"/>
      <c r="N446" s="199"/>
      <c r="O446" s="199"/>
      <c r="P446" s="194">
        <f t="shared" si="18"/>
        <v>1</v>
      </c>
      <c r="Q446" s="194">
        <f t="shared" si="19"/>
        <v>1.3037049163508678</v>
      </c>
      <c r="R446" s="194">
        <f>MAX($Q$21:Q446)</f>
        <v>1.3113927263968084</v>
      </c>
      <c r="S446" s="194">
        <f t="shared" si="20"/>
        <v>-5.8623247568739822E-3</v>
      </c>
      <c r="T446" s="22"/>
      <c r="U446" s="12"/>
      <c r="V446" s="12"/>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row>
    <row r="447" spans="1:54" s="49" customFormat="1" x14ac:dyDescent="0.4">
      <c r="A447" s="12"/>
      <c r="B447" s="12"/>
      <c r="C447" s="42"/>
      <c r="D447" s="12"/>
      <c r="E447" s="12"/>
      <c r="F447" s="12"/>
      <c r="G447" s="12"/>
      <c r="H447" s="12"/>
      <c r="I447" s="12"/>
      <c r="J447" s="12"/>
      <c r="K447" s="12"/>
      <c r="L447" s="19"/>
      <c r="M447" s="31"/>
      <c r="N447" s="199"/>
      <c r="O447" s="199"/>
      <c r="P447" s="194">
        <f t="shared" si="18"/>
        <v>1</v>
      </c>
      <c r="Q447" s="194">
        <f t="shared" si="19"/>
        <v>1.3037049163508678</v>
      </c>
      <c r="R447" s="194">
        <f>MAX($Q$21:Q447)</f>
        <v>1.3113927263968084</v>
      </c>
      <c r="S447" s="194">
        <f t="shared" si="20"/>
        <v>-5.8623247568739822E-3</v>
      </c>
      <c r="T447" s="22"/>
      <c r="U447" s="12"/>
      <c r="V447" s="12"/>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row>
    <row r="448" spans="1:54" s="49" customFormat="1" x14ac:dyDescent="0.4">
      <c r="A448" s="12"/>
      <c r="B448" s="12"/>
      <c r="C448" s="42"/>
      <c r="D448" s="12"/>
      <c r="E448" s="12"/>
      <c r="F448" s="12"/>
      <c r="G448" s="12"/>
      <c r="H448" s="12"/>
      <c r="I448" s="12"/>
      <c r="J448" s="12"/>
      <c r="K448" s="12"/>
      <c r="L448" s="19"/>
      <c r="M448" s="31"/>
      <c r="N448" s="199"/>
      <c r="O448" s="199"/>
      <c r="P448" s="194">
        <f t="shared" si="18"/>
        <v>1</v>
      </c>
      <c r="Q448" s="194">
        <f t="shared" si="19"/>
        <v>1.3037049163508678</v>
      </c>
      <c r="R448" s="194">
        <f>MAX($Q$21:Q448)</f>
        <v>1.3113927263968084</v>
      </c>
      <c r="S448" s="194">
        <f t="shared" si="20"/>
        <v>-5.8623247568739822E-3</v>
      </c>
      <c r="T448" s="22"/>
      <c r="U448" s="12"/>
      <c r="V448" s="12"/>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row>
    <row r="449" spans="1:54" s="49" customFormat="1" x14ac:dyDescent="0.4">
      <c r="A449" s="12"/>
      <c r="B449" s="12"/>
      <c r="C449" s="42"/>
      <c r="D449" s="12"/>
      <c r="E449" s="12"/>
      <c r="F449" s="12"/>
      <c r="G449" s="12"/>
      <c r="H449" s="12"/>
      <c r="I449" s="12"/>
      <c r="J449" s="12"/>
      <c r="K449" s="12"/>
      <c r="L449" s="19"/>
      <c r="M449" s="31"/>
      <c r="N449" s="199"/>
      <c r="O449" s="199"/>
      <c r="P449" s="194">
        <f t="shared" si="18"/>
        <v>1</v>
      </c>
      <c r="Q449" s="194">
        <f t="shared" si="19"/>
        <v>1.3037049163508678</v>
      </c>
      <c r="R449" s="194">
        <f>MAX($Q$21:Q449)</f>
        <v>1.3113927263968084</v>
      </c>
      <c r="S449" s="194">
        <f t="shared" si="20"/>
        <v>-5.8623247568739822E-3</v>
      </c>
      <c r="T449" s="22"/>
      <c r="U449" s="12"/>
      <c r="V449" s="12"/>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row>
    <row r="450" spans="1:54" s="49" customFormat="1" x14ac:dyDescent="0.4">
      <c r="A450" s="12"/>
      <c r="B450" s="12"/>
      <c r="C450" s="42"/>
      <c r="D450" s="12"/>
      <c r="E450" s="12"/>
      <c r="F450" s="12"/>
      <c r="G450" s="12"/>
      <c r="H450" s="12"/>
      <c r="I450" s="12"/>
      <c r="J450" s="12"/>
      <c r="K450" s="12"/>
      <c r="L450" s="19"/>
      <c r="M450" s="31"/>
      <c r="N450" s="199"/>
      <c r="O450" s="199"/>
      <c r="P450" s="194">
        <f t="shared" si="18"/>
        <v>1</v>
      </c>
      <c r="Q450" s="194">
        <f t="shared" si="19"/>
        <v>1.3037049163508678</v>
      </c>
      <c r="R450" s="194">
        <f>MAX($Q$21:Q450)</f>
        <v>1.3113927263968084</v>
      </c>
      <c r="S450" s="194">
        <f t="shared" si="20"/>
        <v>-5.8623247568739822E-3</v>
      </c>
      <c r="T450" s="22"/>
      <c r="U450" s="12"/>
      <c r="V450" s="12"/>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row>
    <row r="451" spans="1:54" s="49" customFormat="1" x14ac:dyDescent="0.4">
      <c r="A451" s="12"/>
      <c r="B451" s="12"/>
      <c r="C451" s="42"/>
      <c r="D451" s="12"/>
      <c r="E451" s="12"/>
      <c r="F451" s="12"/>
      <c r="G451" s="12"/>
      <c r="H451" s="12"/>
      <c r="I451" s="12"/>
      <c r="J451" s="12"/>
      <c r="K451" s="12"/>
      <c r="L451" s="19"/>
      <c r="M451" s="31"/>
      <c r="N451" s="199"/>
      <c r="O451" s="199"/>
      <c r="P451" s="194">
        <f t="shared" si="18"/>
        <v>1</v>
      </c>
      <c r="Q451" s="194">
        <f t="shared" si="19"/>
        <v>1.3037049163508678</v>
      </c>
      <c r="R451" s="194">
        <f>MAX($Q$21:Q451)</f>
        <v>1.3113927263968084</v>
      </c>
      <c r="S451" s="194">
        <f t="shared" si="20"/>
        <v>-5.8623247568739822E-3</v>
      </c>
      <c r="T451" s="22"/>
      <c r="U451" s="12"/>
      <c r="V451" s="12"/>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row>
    <row r="452" spans="1:54" s="49" customFormat="1" x14ac:dyDescent="0.4">
      <c r="A452" s="12"/>
      <c r="B452" s="12"/>
      <c r="C452" s="42"/>
      <c r="D452" s="12"/>
      <c r="E452" s="12"/>
      <c r="F452" s="12"/>
      <c r="G452" s="12"/>
      <c r="H452" s="12"/>
      <c r="I452" s="12"/>
      <c r="J452" s="12"/>
      <c r="K452" s="12"/>
      <c r="L452" s="19"/>
      <c r="M452" s="31"/>
      <c r="N452" s="199"/>
      <c r="O452" s="199"/>
      <c r="P452" s="194">
        <f t="shared" si="18"/>
        <v>1</v>
      </c>
      <c r="Q452" s="194">
        <f t="shared" si="19"/>
        <v>1.3037049163508678</v>
      </c>
      <c r="R452" s="194">
        <f>MAX($Q$21:Q452)</f>
        <v>1.3113927263968084</v>
      </c>
      <c r="S452" s="194">
        <f t="shared" si="20"/>
        <v>-5.8623247568739822E-3</v>
      </c>
      <c r="T452" s="22"/>
      <c r="U452" s="12"/>
      <c r="V452" s="12"/>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row>
    <row r="453" spans="1:54" s="49" customFormat="1" x14ac:dyDescent="0.4">
      <c r="A453" s="12"/>
      <c r="B453" s="12"/>
      <c r="C453" s="42"/>
      <c r="D453" s="12"/>
      <c r="E453" s="12"/>
      <c r="F453" s="12"/>
      <c r="G453" s="12"/>
      <c r="H453" s="12"/>
      <c r="I453" s="12"/>
      <c r="J453" s="12"/>
      <c r="K453" s="12"/>
      <c r="L453" s="19"/>
      <c r="M453" s="31"/>
      <c r="N453" s="199"/>
      <c r="O453" s="199"/>
      <c r="P453" s="194">
        <f t="shared" si="18"/>
        <v>1</v>
      </c>
      <c r="Q453" s="194">
        <f t="shared" si="19"/>
        <v>1.3037049163508678</v>
      </c>
      <c r="R453" s="194">
        <f>MAX($Q$21:Q453)</f>
        <v>1.3113927263968084</v>
      </c>
      <c r="S453" s="194">
        <f t="shared" si="20"/>
        <v>-5.8623247568739822E-3</v>
      </c>
      <c r="T453" s="22"/>
      <c r="U453" s="12"/>
      <c r="V453" s="12"/>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row>
    <row r="454" spans="1:54" s="49" customFormat="1" x14ac:dyDescent="0.4">
      <c r="A454" s="12"/>
      <c r="B454" s="12"/>
      <c r="C454" s="42"/>
      <c r="D454" s="12"/>
      <c r="E454" s="12"/>
      <c r="F454" s="12"/>
      <c r="G454" s="12"/>
      <c r="H454" s="12"/>
      <c r="I454" s="12"/>
      <c r="J454" s="12"/>
      <c r="K454" s="12"/>
      <c r="L454" s="19"/>
      <c r="M454" s="31"/>
      <c r="N454" s="199"/>
      <c r="O454" s="199"/>
      <c r="P454" s="194">
        <f t="shared" si="18"/>
        <v>1</v>
      </c>
      <c r="Q454" s="194">
        <f t="shared" si="19"/>
        <v>1.3037049163508678</v>
      </c>
      <c r="R454" s="194">
        <f>MAX($Q$21:Q454)</f>
        <v>1.3113927263968084</v>
      </c>
      <c r="S454" s="194">
        <f t="shared" si="20"/>
        <v>-5.8623247568739822E-3</v>
      </c>
      <c r="T454" s="22"/>
      <c r="U454" s="12"/>
      <c r="V454" s="12"/>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row>
    <row r="455" spans="1:54" s="49" customFormat="1" x14ac:dyDescent="0.4">
      <c r="A455" s="12"/>
      <c r="B455" s="12"/>
      <c r="C455" s="42"/>
      <c r="D455" s="12"/>
      <c r="E455" s="12"/>
      <c r="F455" s="12"/>
      <c r="G455" s="12"/>
      <c r="H455" s="12"/>
      <c r="I455" s="12"/>
      <c r="J455" s="12"/>
      <c r="K455" s="12"/>
      <c r="L455" s="19"/>
      <c r="M455" s="31"/>
      <c r="N455" s="199"/>
      <c r="O455" s="199"/>
      <c r="P455" s="194">
        <f t="shared" si="18"/>
        <v>1</v>
      </c>
      <c r="Q455" s="194">
        <f t="shared" si="19"/>
        <v>1.3037049163508678</v>
      </c>
      <c r="R455" s="194">
        <f>MAX($Q$21:Q455)</f>
        <v>1.3113927263968084</v>
      </c>
      <c r="S455" s="194">
        <f t="shared" si="20"/>
        <v>-5.8623247568739822E-3</v>
      </c>
      <c r="T455" s="22"/>
      <c r="U455" s="12"/>
      <c r="V455" s="12"/>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row>
    <row r="456" spans="1:54" s="49" customFormat="1" x14ac:dyDescent="0.4">
      <c r="A456" s="12"/>
      <c r="B456" s="12"/>
      <c r="C456" s="42"/>
      <c r="D456" s="12"/>
      <c r="E456" s="12"/>
      <c r="F456" s="12"/>
      <c r="G456" s="12"/>
      <c r="H456" s="12"/>
      <c r="I456" s="12"/>
      <c r="J456" s="12"/>
      <c r="K456" s="12"/>
      <c r="L456" s="19"/>
      <c r="M456" s="31"/>
      <c r="N456" s="199"/>
      <c r="O456" s="199"/>
      <c r="P456" s="194">
        <f t="shared" si="18"/>
        <v>1</v>
      </c>
      <c r="Q456" s="194">
        <f t="shared" si="19"/>
        <v>1.3037049163508678</v>
      </c>
      <c r="R456" s="194">
        <f>MAX($Q$21:Q456)</f>
        <v>1.3113927263968084</v>
      </c>
      <c r="S456" s="194">
        <f t="shared" si="20"/>
        <v>-5.8623247568739822E-3</v>
      </c>
      <c r="T456" s="22"/>
      <c r="U456" s="12"/>
      <c r="V456" s="12"/>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row>
    <row r="457" spans="1:54" s="49" customFormat="1" x14ac:dyDescent="0.4">
      <c r="A457" s="12"/>
      <c r="B457" s="12"/>
      <c r="C457" s="42"/>
      <c r="D457" s="12"/>
      <c r="E457" s="12"/>
      <c r="F457" s="12"/>
      <c r="G457" s="12"/>
      <c r="H457" s="12"/>
      <c r="I457" s="12"/>
      <c r="J457" s="12"/>
      <c r="K457" s="12"/>
      <c r="L457" s="19"/>
      <c r="M457" s="31"/>
      <c r="N457" s="199"/>
      <c r="O457" s="199"/>
      <c r="P457" s="194">
        <f t="shared" si="18"/>
        <v>1</v>
      </c>
      <c r="Q457" s="194">
        <f t="shared" si="19"/>
        <v>1.3037049163508678</v>
      </c>
      <c r="R457" s="194">
        <f>MAX($Q$21:Q457)</f>
        <v>1.3113927263968084</v>
      </c>
      <c r="S457" s="194">
        <f t="shared" si="20"/>
        <v>-5.8623247568739822E-3</v>
      </c>
      <c r="T457" s="22"/>
      <c r="U457" s="12"/>
      <c r="V457" s="12"/>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row>
    <row r="458" spans="1:54" s="49" customFormat="1" x14ac:dyDescent="0.4">
      <c r="A458" s="12"/>
      <c r="B458" s="12"/>
      <c r="C458" s="42"/>
      <c r="D458" s="12"/>
      <c r="E458" s="12"/>
      <c r="F458" s="12"/>
      <c r="G458" s="12"/>
      <c r="H458" s="12"/>
      <c r="I458" s="12"/>
      <c r="J458" s="12"/>
      <c r="K458" s="12"/>
      <c r="L458" s="19"/>
      <c r="M458" s="31"/>
      <c r="N458" s="199"/>
      <c r="O458" s="199"/>
      <c r="P458" s="194">
        <f t="shared" si="18"/>
        <v>1</v>
      </c>
      <c r="Q458" s="194">
        <f t="shared" si="19"/>
        <v>1.3037049163508678</v>
      </c>
      <c r="R458" s="194">
        <f>MAX($Q$21:Q458)</f>
        <v>1.3113927263968084</v>
      </c>
      <c r="S458" s="194">
        <f t="shared" si="20"/>
        <v>-5.8623247568739822E-3</v>
      </c>
      <c r="T458" s="22"/>
      <c r="U458" s="12"/>
      <c r="V458" s="12"/>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row>
    <row r="459" spans="1:54" s="49" customFormat="1" x14ac:dyDescent="0.4">
      <c r="A459" s="12"/>
      <c r="B459" s="12"/>
      <c r="C459" s="42"/>
      <c r="D459" s="12"/>
      <c r="E459" s="12"/>
      <c r="F459" s="12"/>
      <c r="G459" s="12"/>
      <c r="H459" s="12"/>
      <c r="I459" s="12"/>
      <c r="J459" s="12"/>
      <c r="K459" s="12"/>
      <c r="L459" s="19"/>
      <c r="M459" s="31"/>
      <c r="N459" s="199"/>
      <c r="O459" s="199"/>
      <c r="P459" s="194">
        <f t="shared" si="18"/>
        <v>1</v>
      </c>
      <c r="Q459" s="194">
        <f t="shared" si="19"/>
        <v>1.3037049163508678</v>
      </c>
      <c r="R459" s="194">
        <f>MAX($Q$21:Q459)</f>
        <v>1.3113927263968084</v>
      </c>
      <c r="S459" s="194">
        <f t="shared" si="20"/>
        <v>-5.8623247568739822E-3</v>
      </c>
      <c r="T459" s="22"/>
      <c r="U459" s="12"/>
      <c r="V459" s="12"/>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row>
    <row r="460" spans="1:54" s="49" customFormat="1" x14ac:dyDescent="0.4">
      <c r="A460" s="12"/>
      <c r="B460" s="12"/>
      <c r="C460" s="42"/>
      <c r="D460" s="12"/>
      <c r="E460" s="12"/>
      <c r="F460" s="12"/>
      <c r="G460" s="12"/>
      <c r="H460" s="12"/>
      <c r="I460" s="12"/>
      <c r="J460" s="12"/>
      <c r="K460" s="12"/>
      <c r="L460" s="19"/>
      <c r="M460" s="31"/>
      <c r="N460" s="199"/>
      <c r="O460" s="199"/>
      <c r="P460" s="194">
        <f t="shared" si="18"/>
        <v>1</v>
      </c>
      <c r="Q460" s="194">
        <f t="shared" si="19"/>
        <v>1.3037049163508678</v>
      </c>
      <c r="R460" s="194">
        <f>MAX($Q$21:Q460)</f>
        <v>1.3113927263968084</v>
      </c>
      <c r="S460" s="194">
        <f t="shared" si="20"/>
        <v>-5.8623247568739822E-3</v>
      </c>
      <c r="T460" s="22"/>
      <c r="U460" s="12"/>
      <c r="V460" s="12"/>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row>
    <row r="461" spans="1:54" s="49" customFormat="1" x14ac:dyDescent="0.4">
      <c r="A461" s="12"/>
      <c r="B461" s="12"/>
      <c r="C461" s="42"/>
      <c r="D461" s="12"/>
      <c r="E461" s="12"/>
      <c r="F461" s="12"/>
      <c r="G461" s="12"/>
      <c r="H461" s="12"/>
      <c r="I461" s="12"/>
      <c r="J461" s="12"/>
      <c r="K461" s="12"/>
      <c r="L461" s="19"/>
      <c r="M461" s="31"/>
      <c r="N461" s="199"/>
      <c r="O461" s="199"/>
      <c r="P461" s="194">
        <f t="shared" si="18"/>
        <v>1</v>
      </c>
      <c r="Q461" s="194">
        <f t="shared" si="19"/>
        <v>1.3037049163508678</v>
      </c>
      <c r="R461" s="194">
        <f>MAX($Q$21:Q461)</f>
        <v>1.3113927263968084</v>
      </c>
      <c r="S461" s="194">
        <f t="shared" si="20"/>
        <v>-5.8623247568739822E-3</v>
      </c>
      <c r="T461" s="22"/>
      <c r="U461" s="12"/>
      <c r="V461" s="12"/>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row>
    <row r="462" spans="1:54" s="49" customFormat="1" x14ac:dyDescent="0.4">
      <c r="A462" s="12"/>
      <c r="B462" s="12"/>
      <c r="C462" s="42"/>
      <c r="D462" s="12"/>
      <c r="E462" s="12"/>
      <c r="F462" s="12"/>
      <c r="G462" s="12"/>
      <c r="H462" s="12"/>
      <c r="I462" s="12"/>
      <c r="J462" s="12"/>
      <c r="K462" s="12"/>
      <c r="L462" s="19"/>
      <c r="M462" s="31"/>
      <c r="N462" s="199"/>
      <c r="O462" s="199"/>
      <c r="P462" s="194">
        <f t="shared" si="18"/>
        <v>1</v>
      </c>
      <c r="Q462" s="194">
        <f t="shared" si="19"/>
        <v>1.3037049163508678</v>
      </c>
      <c r="R462" s="194">
        <f>MAX($Q$21:Q462)</f>
        <v>1.3113927263968084</v>
      </c>
      <c r="S462" s="194">
        <f t="shared" si="20"/>
        <v>-5.8623247568739822E-3</v>
      </c>
      <c r="T462" s="22"/>
      <c r="U462" s="12"/>
      <c r="V462" s="12"/>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row>
    <row r="463" spans="1:54" s="49" customFormat="1" x14ac:dyDescent="0.4">
      <c r="A463" s="12"/>
      <c r="B463" s="12"/>
      <c r="C463" s="42"/>
      <c r="D463" s="12"/>
      <c r="E463" s="12"/>
      <c r="F463" s="12"/>
      <c r="G463" s="12"/>
      <c r="H463" s="12"/>
      <c r="I463" s="12"/>
      <c r="J463" s="12"/>
      <c r="K463" s="12"/>
      <c r="L463" s="19"/>
      <c r="M463" s="31"/>
      <c r="N463" s="199"/>
      <c r="O463" s="199"/>
      <c r="P463" s="194">
        <f t="shared" si="18"/>
        <v>1</v>
      </c>
      <c r="Q463" s="194">
        <f t="shared" si="19"/>
        <v>1.3037049163508678</v>
      </c>
      <c r="R463" s="194">
        <f>MAX($Q$21:Q463)</f>
        <v>1.3113927263968084</v>
      </c>
      <c r="S463" s="194">
        <f t="shared" si="20"/>
        <v>-5.8623247568739822E-3</v>
      </c>
      <c r="T463" s="22"/>
      <c r="U463" s="12"/>
      <c r="V463" s="12"/>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row>
    <row r="464" spans="1:54" s="49" customFormat="1" x14ac:dyDescent="0.4">
      <c r="A464" s="12"/>
      <c r="B464" s="12"/>
      <c r="C464" s="42"/>
      <c r="D464" s="12"/>
      <c r="E464" s="12"/>
      <c r="F464" s="12"/>
      <c r="G464" s="12"/>
      <c r="H464" s="12"/>
      <c r="I464" s="12"/>
      <c r="J464" s="12"/>
      <c r="K464" s="12"/>
      <c r="L464" s="19"/>
      <c r="M464" s="31"/>
      <c r="N464" s="199"/>
      <c r="O464" s="199"/>
      <c r="P464" s="194">
        <f t="shared" si="18"/>
        <v>1</v>
      </c>
      <c r="Q464" s="194">
        <f t="shared" si="19"/>
        <v>1.3037049163508678</v>
      </c>
      <c r="R464" s="194">
        <f>MAX($Q$21:Q464)</f>
        <v>1.3113927263968084</v>
      </c>
      <c r="S464" s="194">
        <f t="shared" si="20"/>
        <v>-5.8623247568739822E-3</v>
      </c>
      <c r="T464" s="22"/>
      <c r="U464" s="12"/>
      <c r="V464" s="12"/>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row>
    <row r="465" spans="1:54" s="49" customFormat="1" x14ac:dyDescent="0.4">
      <c r="A465" s="12"/>
      <c r="B465" s="12"/>
      <c r="C465" s="42"/>
      <c r="D465" s="12"/>
      <c r="E465" s="12"/>
      <c r="F465" s="12"/>
      <c r="G465" s="12"/>
      <c r="H465" s="12"/>
      <c r="I465" s="12"/>
      <c r="J465" s="12"/>
      <c r="K465" s="12"/>
      <c r="L465" s="19"/>
      <c r="M465" s="31"/>
      <c r="N465" s="199"/>
      <c r="O465" s="199"/>
      <c r="P465" s="194">
        <f t="shared" si="18"/>
        <v>1</v>
      </c>
      <c r="Q465" s="194">
        <f t="shared" si="19"/>
        <v>1.3037049163508678</v>
      </c>
      <c r="R465" s="194">
        <f>MAX($Q$21:Q465)</f>
        <v>1.3113927263968084</v>
      </c>
      <c r="S465" s="194">
        <f t="shared" si="20"/>
        <v>-5.8623247568739822E-3</v>
      </c>
      <c r="T465" s="22"/>
      <c r="U465" s="12"/>
      <c r="V465" s="12"/>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row>
    <row r="466" spans="1:54" s="49" customFormat="1" x14ac:dyDescent="0.4">
      <c r="A466" s="12"/>
      <c r="B466" s="12"/>
      <c r="C466" s="42"/>
      <c r="D466" s="12"/>
      <c r="E466" s="12"/>
      <c r="F466" s="12"/>
      <c r="G466" s="12"/>
      <c r="H466" s="12"/>
      <c r="I466" s="12"/>
      <c r="J466" s="12"/>
      <c r="K466" s="12"/>
      <c r="L466" s="19"/>
      <c r="M466" s="31"/>
      <c r="N466" s="199"/>
      <c r="O466" s="199"/>
      <c r="P466" s="194">
        <f t="shared" si="18"/>
        <v>1</v>
      </c>
      <c r="Q466" s="194">
        <f t="shared" si="19"/>
        <v>1.3037049163508678</v>
      </c>
      <c r="R466" s="194">
        <f>MAX($Q$21:Q466)</f>
        <v>1.3113927263968084</v>
      </c>
      <c r="S466" s="194">
        <f t="shared" si="20"/>
        <v>-5.8623247568739822E-3</v>
      </c>
      <c r="T466" s="22"/>
      <c r="U466" s="12"/>
      <c r="V466" s="12"/>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row>
    <row r="467" spans="1:54" s="49" customFormat="1" x14ac:dyDescent="0.4">
      <c r="A467" s="12"/>
      <c r="B467" s="12"/>
      <c r="C467" s="42"/>
      <c r="D467" s="12"/>
      <c r="E467" s="12"/>
      <c r="F467" s="12"/>
      <c r="G467" s="12"/>
      <c r="H467" s="12"/>
      <c r="I467" s="12"/>
      <c r="J467" s="12"/>
      <c r="K467" s="12"/>
      <c r="L467" s="19"/>
      <c r="M467" s="31"/>
      <c r="N467" s="199"/>
      <c r="O467" s="199"/>
      <c r="P467" s="194">
        <f t="shared" si="18"/>
        <v>1</v>
      </c>
      <c r="Q467" s="194">
        <f t="shared" si="19"/>
        <v>1.3037049163508678</v>
      </c>
      <c r="R467" s="194">
        <f>MAX($Q$21:Q467)</f>
        <v>1.3113927263968084</v>
      </c>
      <c r="S467" s="194">
        <f t="shared" si="20"/>
        <v>-5.8623247568739822E-3</v>
      </c>
      <c r="T467" s="22"/>
      <c r="U467" s="12"/>
      <c r="V467" s="12"/>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row>
    <row r="468" spans="1:54" s="49" customFormat="1" x14ac:dyDescent="0.4">
      <c r="A468" s="12"/>
      <c r="B468" s="12"/>
      <c r="C468" s="42"/>
      <c r="D468" s="12"/>
      <c r="E468" s="12"/>
      <c r="F468" s="12"/>
      <c r="G468" s="12"/>
      <c r="H468" s="12"/>
      <c r="I468" s="12"/>
      <c r="J468" s="12"/>
      <c r="K468" s="12"/>
      <c r="L468" s="19"/>
      <c r="M468" s="31"/>
      <c r="N468" s="199"/>
      <c r="O468" s="199"/>
      <c r="P468" s="194">
        <f t="shared" si="18"/>
        <v>1</v>
      </c>
      <c r="Q468" s="194">
        <f t="shared" si="19"/>
        <v>1.3037049163508678</v>
      </c>
      <c r="R468" s="194">
        <f>MAX($Q$21:Q468)</f>
        <v>1.3113927263968084</v>
      </c>
      <c r="S468" s="194">
        <f t="shared" si="20"/>
        <v>-5.8623247568739822E-3</v>
      </c>
      <c r="T468" s="22"/>
      <c r="U468" s="12"/>
      <c r="V468" s="12"/>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row>
    <row r="469" spans="1:54" s="49" customFormat="1" x14ac:dyDescent="0.4">
      <c r="A469" s="12"/>
      <c r="B469" s="12"/>
      <c r="C469" s="42"/>
      <c r="D469" s="12"/>
      <c r="E469" s="12"/>
      <c r="F469" s="12"/>
      <c r="G469" s="12"/>
      <c r="H469" s="12"/>
      <c r="I469" s="12"/>
      <c r="J469" s="12"/>
      <c r="K469" s="12"/>
      <c r="L469" s="19"/>
      <c r="M469" s="31"/>
      <c r="N469" s="199"/>
      <c r="O469" s="199"/>
      <c r="P469" s="194">
        <f t="shared" ref="P469:P500" si="21">1+O469</f>
        <v>1</v>
      </c>
      <c r="Q469" s="194">
        <f t="shared" si="19"/>
        <v>1.3037049163508678</v>
      </c>
      <c r="R469" s="194">
        <f>MAX($Q$21:Q469)</f>
        <v>1.3113927263968084</v>
      </c>
      <c r="S469" s="194">
        <f t="shared" si="20"/>
        <v>-5.8623247568739822E-3</v>
      </c>
      <c r="T469" s="22"/>
      <c r="U469" s="12"/>
      <c r="V469" s="12"/>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row>
    <row r="470" spans="1:54" s="49" customFormat="1" x14ac:dyDescent="0.4">
      <c r="A470" s="12"/>
      <c r="B470" s="12"/>
      <c r="C470" s="42"/>
      <c r="D470" s="12"/>
      <c r="E470" s="12"/>
      <c r="F470" s="12"/>
      <c r="G470" s="12"/>
      <c r="H470" s="12"/>
      <c r="I470" s="12"/>
      <c r="J470" s="12"/>
      <c r="K470" s="12"/>
      <c r="L470" s="19"/>
      <c r="M470" s="31"/>
      <c r="N470" s="199"/>
      <c r="O470" s="199"/>
      <c r="P470" s="194">
        <f t="shared" si="21"/>
        <v>1</v>
      </c>
      <c r="Q470" s="194">
        <f t="shared" ref="Q470:Q500" si="22">Q469*P470</f>
        <v>1.3037049163508678</v>
      </c>
      <c r="R470" s="194">
        <f>MAX($Q$21:Q470)</f>
        <v>1.3113927263968084</v>
      </c>
      <c r="S470" s="194">
        <f t="shared" ref="S470:S500" si="23">Q470/R470-1</f>
        <v>-5.8623247568739822E-3</v>
      </c>
      <c r="T470" s="22"/>
      <c r="U470" s="12"/>
      <c r="V470" s="12"/>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row>
    <row r="471" spans="1:54" s="49" customFormat="1" x14ac:dyDescent="0.4">
      <c r="A471" s="12"/>
      <c r="B471" s="12"/>
      <c r="C471" s="42"/>
      <c r="D471" s="12"/>
      <c r="E471" s="12"/>
      <c r="F471" s="12"/>
      <c r="G471" s="12"/>
      <c r="H471" s="12"/>
      <c r="I471" s="12"/>
      <c r="J471" s="12"/>
      <c r="K471" s="12"/>
      <c r="L471" s="19"/>
      <c r="M471" s="31"/>
      <c r="N471" s="199"/>
      <c r="O471" s="199"/>
      <c r="P471" s="194">
        <f t="shared" si="21"/>
        <v>1</v>
      </c>
      <c r="Q471" s="194">
        <f t="shared" si="22"/>
        <v>1.3037049163508678</v>
      </c>
      <c r="R471" s="194">
        <f>MAX($Q$21:Q471)</f>
        <v>1.3113927263968084</v>
      </c>
      <c r="S471" s="194">
        <f t="shared" si="23"/>
        <v>-5.8623247568739822E-3</v>
      </c>
      <c r="T471" s="22"/>
      <c r="U471" s="12"/>
      <c r="V471" s="12"/>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row>
    <row r="472" spans="1:54" s="49" customFormat="1" x14ac:dyDescent="0.4">
      <c r="A472" s="12"/>
      <c r="B472" s="12"/>
      <c r="C472" s="42"/>
      <c r="D472" s="12"/>
      <c r="E472" s="12"/>
      <c r="F472" s="12"/>
      <c r="G472" s="12"/>
      <c r="H472" s="12"/>
      <c r="I472" s="12"/>
      <c r="J472" s="12"/>
      <c r="K472" s="12"/>
      <c r="L472" s="19"/>
      <c r="M472" s="31"/>
      <c r="N472" s="199"/>
      <c r="O472" s="199"/>
      <c r="P472" s="194">
        <f t="shared" si="21"/>
        <v>1</v>
      </c>
      <c r="Q472" s="194">
        <f t="shared" si="22"/>
        <v>1.3037049163508678</v>
      </c>
      <c r="R472" s="194">
        <f>MAX($Q$21:Q472)</f>
        <v>1.3113927263968084</v>
      </c>
      <c r="S472" s="194">
        <f t="shared" si="23"/>
        <v>-5.8623247568739822E-3</v>
      </c>
      <c r="T472" s="22"/>
      <c r="U472" s="12"/>
      <c r="V472" s="12"/>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row>
    <row r="473" spans="1:54" s="49" customFormat="1" x14ac:dyDescent="0.4">
      <c r="A473" s="12"/>
      <c r="B473" s="12"/>
      <c r="C473" s="42"/>
      <c r="D473" s="12"/>
      <c r="E473" s="12"/>
      <c r="F473" s="12"/>
      <c r="G473" s="12"/>
      <c r="H473" s="12"/>
      <c r="I473" s="12"/>
      <c r="J473" s="12"/>
      <c r="K473" s="12"/>
      <c r="L473" s="19"/>
      <c r="M473" s="31"/>
      <c r="N473" s="199"/>
      <c r="O473" s="199"/>
      <c r="P473" s="194">
        <f t="shared" si="21"/>
        <v>1</v>
      </c>
      <c r="Q473" s="194">
        <f t="shared" si="22"/>
        <v>1.3037049163508678</v>
      </c>
      <c r="R473" s="194">
        <f>MAX($Q$21:Q473)</f>
        <v>1.3113927263968084</v>
      </c>
      <c r="S473" s="194">
        <f t="shared" si="23"/>
        <v>-5.8623247568739822E-3</v>
      </c>
      <c r="T473" s="22"/>
      <c r="U473" s="12"/>
      <c r="V473" s="12"/>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row>
    <row r="474" spans="1:54" s="49" customFormat="1" x14ac:dyDescent="0.4">
      <c r="A474" s="12"/>
      <c r="B474" s="12"/>
      <c r="C474" s="42"/>
      <c r="D474" s="12"/>
      <c r="E474" s="12"/>
      <c r="F474" s="12"/>
      <c r="G474" s="12"/>
      <c r="H474" s="12"/>
      <c r="I474" s="12"/>
      <c r="J474" s="12"/>
      <c r="K474" s="12"/>
      <c r="L474" s="19"/>
      <c r="M474" s="31"/>
      <c r="N474" s="199"/>
      <c r="O474" s="199"/>
      <c r="P474" s="194">
        <f t="shared" si="21"/>
        <v>1</v>
      </c>
      <c r="Q474" s="194">
        <f t="shared" si="22"/>
        <v>1.3037049163508678</v>
      </c>
      <c r="R474" s="194">
        <f>MAX($Q$21:Q474)</f>
        <v>1.3113927263968084</v>
      </c>
      <c r="S474" s="194">
        <f t="shared" si="23"/>
        <v>-5.8623247568739822E-3</v>
      </c>
      <c r="T474" s="22"/>
      <c r="U474" s="12"/>
      <c r="V474" s="12"/>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row>
    <row r="475" spans="1:54" s="49" customFormat="1" x14ac:dyDescent="0.4">
      <c r="A475" s="12"/>
      <c r="B475" s="12"/>
      <c r="C475" s="42"/>
      <c r="D475" s="12"/>
      <c r="E475" s="12"/>
      <c r="F475" s="12"/>
      <c r="G475" s="12"/>
      <c r="H475" s="12"/>
      <c r="I475" s="12"/>
      <c r="J475" s="12"/>
      <c r="K475" s="12"/>
      <c r="L475" s="19"/>
      <c r="M475" s="31"/>
      <c r="N475" s="199"/>
      <c r="O475" s="199"/>
      <c r="P475" s="194">
        <f t="shared" si="21"/>
        <v>1</v>
      </c>
      <c r="Q475" s="194">
        <f t="shared" si="22"/>
        <v>1.3037049163508678</v>
      </c>
      <c r="R475" s="194">
        <f>MAX($Q$21:Q475)</f>
        <v>1.3113927263968084</v>
      </c>
      <c r="S475" s="194">
        <f t="shared" si="23"/>
        <v>-5.8623247568739822E-3</v>
      </c>
      <c r="T475" s="22"/>
      <c r="U475" s="12"/>
      <c r="V475" s="12"/>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row>
    <row r="476" spans="1:54" s="49" customFormat="1" x14ac:dyDescent="0.4">
      <c r="A476" s="12"/>
      <c r="B476" s="12"/>
      <c r="C476" s="42"/>
      <c r="D476" s="12"/>
      <c r="E476" s="12"/>
      <c r="F476" s="12"/>
      <c r="G476" s="12"/>
      <c r="H476" s="12"/>
      <c r="I476" s="12"/>
      <c r="J476" s="12"/>
      <c r="K476" s="12"/>
      <c r="L476" s="19"/>
      <c r="M476" s="31"/>
      <c r="N476" s="199"/>
      <c r="O476" s="199"/>
      <c r="P476" s="194">
        <f t="shared" si="21"/>
        <v>1</v>
      </c>
      <c r="Q476" s="194">
        <f t="shared" si="22"/>
        <v>1.3037049163508678</v>
      </c>
      <c r="R476" s="194">
        <f>MAX($Q$21:Q476)</f>
        <v>1.3113927263968084</v>
      </c>
      <c r="S476" s="194">
        <f t="shared" si="23"/>
        <v>-5.8623247568739822E-3</v>
      </c>
      <c r="T476" s="22"/>
      <c r="U476" s="12"/>
      <c r="V476" s="12"/>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row>
    <row r="477" spans="1:54" s="49" customFormat="1" x14ac:dyDescent="0.4">
      <c r="A477" s="12"/>
      <c r="B477" s="12"/>
      <c r="C477" s="42"/>
      <c r="D477" s="12"/>
      <c r="E477" s="12"/>
      <c r="F477" s="12"/>
      <c r="G477" s="12"/>
      <c r="H477" s="12"/>
      <c r="I477" s="12"/>
      <c r="J477" s="12"/>
      <c r="K477" s="12"/>
      <c r="L477" s="19"/>
      <c r="M477" s="31"/>
      <c r="N477" s="199"/>
      <c r="O477" s="199"/>
      <c r="P477" s="194">
        <f t="shared" si="21"/>
        <v>1</v>
      </c>
      <c r="Q477" s="194">
        <f t="shared" si="22"/>
        <v>1.3037049163508678</v>
      </c>
      <c r="R477" s="194">
        <f>MAX($Q$21:Q477)</f>
        <v>1.3113927263968084</v>
      </c>
      <c r="S477" s="194">
        <f t="shared" si="23"/>
        <v>-5.8623247568739822E-3</v>
      </c>
      <c r="T477" s="22"/>
      <c r="U477" s="12"/>
      <c r="V477" s="12"/>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row>
    <row r="478" spans="1:54" s="49" customFormat="1" x14ac:dyDescent="0.4">
      <c r="A478" s="12"/>
      <c r="B478" s="12"/>
      <c r="C478" s="42"/>
      <c r="D478" s="12"/>
      <c r="E478" s="12"/>
      <c r="F478" s="12"/>
      <c r="G478" s="12"/>
      <c r="H478" s="12"/>
      <c r="I478" s="12"/>
      <c r="J478" s="12"/>
      <c r="K478" s="12"/>
      <c r="L478" s="19"/>
      <c r="M478" s="31"/>
      <c r="N478" s="199"/>
      <c r="O478" s="199"/>
      <c r="P478" s="194">
        <f t="shared" si="21"/>
        <v>1</v>
      </c>
      <c r="Q478" s="194">
        <f t="shared" si="22"/>
        <v>1.3037049163508678</v>
      </c>
      <c r="R478" s="194">
        <f>MAX($Q$21:Q478)</f>
        <v>1.3113927263968084</v>
      </c>
      <c r="S478" s="194">
        <f t="shared" si="23"/>
        <v>-5.8623247568739822E-3</v>
      </c>
      <c r="T478" s="22"/>
      <c r="U478" s="12"/>
      <c r="V478" s="12"/>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row>
    <row r="479" spans="1:54" s="49" customFormat="1" x14ac:dyDescent="0.4">
      <c r="A479" s="12"/>
      <c r="B479" s="12"/>
      <c r="C479" s="42"/>
      <c r="D479" s="12"/>
      <c r="E479" s="12"/>
      <c r="F479" s="12"/>
      <c r="G479" s="12"/>
      <c r="H479" s="12"/>
      <c r="I479" s="12"/>
      <c r="J479" s="12"/>
      <c r="K479" s="12"/>
      <c r="L479" s="19"/>
      <c r="M479" s="31"/>
      <c r="N479" s="199"/>
      <c r="O479" s="199"/>
      <c r="P479" s="194">
        <f t="shared" si="21"/>
        <v>1</v>
      </c>
      <c r="Q479" s="194">
        <f t="shared" si="22"/>
        <v>1.3037049163508678</v>
      </c>
      <c r="R479" s="194">
        <f>MAX($Q$21:Q479)</f>
        <v>1.3113927263968084</v>
      </c>
      <c r="S479" s="194">
        <f t="shared" si="23"/>
        <v>-5.8623247568739822E-3</v>
      </c>
      <c r="T479" s="22"/>
      <c r="U479" s="12"/>
      <c r="V479" s="12"/>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row>
    <row r="480" spans="1:54" s="49" customFormat="1" x14ac:dyDescent="0.4">
      <c r="A480" s="12"/>
      <c r="B480" s="12"/>
      <c r="C480" s="42"/>
      <c r="D480" s="12"/>
      <c r="E480" s="12"/>
      <c r="F480" s="12"/>
      <c r="G480" s="12"/>
      <c r="H480" s="12"/>
      <c r="I480" s="12"/>
      <c r="J480" s="12"/>
      <c r="K480" s="12"/>
      <c r="L480" s="19"/>
      <c r="M480" s="31"/>
      <c r="N480" s="199"/>
      <c r="O480" s="199"/>
      <c r="P480" s="194">
        <f t="shared" si="21"/>
        <v>1</v>
      </c>
      <c r="Q480" s="194">
        <f t="shared" si="22"/>
        <v>1.3037049163508678</v>
      </c>
      <c r="R480" s="194">
        <f>MAX($Q$21:Q480)</f>
        <v>1.3113927263968084</v>
      </c>
      <c r="S480" s="194">
        <f t="shared" si="23"/>
        <v>-5.8623247568739822E-3</v>
      </c>
      <c r="T480" s="22"/>
      <c r="U480" s="12"/>
      <c r="V480" s="12"/>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row>
    <row r="481" spans="1:54" s="49" customFormat="1" x14ac:dyDescent="0.4">
      <c r="A481" s="12"/>
      <c r="B481" s="12"/>
      <c r="C481" s="42"/>
      <c r="D481" s="12"/>
      <c r="E481" s="12"/>
      <c r="F481" s="12"/>
      <c r="G481" s="12"/>
      <c r="H481" s="12"/>
      <c r="I481" s="12"/>
      <c r="J481" s="12"/>
      <c r="K481" s="12"/>
      <c r="L481" s="19"/>
      <c r="M481" s="31"/>
      <c r="N481" s="199"/>
      <c r="O481" s="199"/>
      <c r="P481" s="194">
        <f t="shared" si="21"/>
        <v>1</v>
      </c>
      <c r="Q481" s="194">
        <f t="shared" si="22"/>
        <v>1.3037049163508678</v>
      </c>
      <c r="R481" s="194">
        <f>MAX($Q$21:Q481)</f>
        <v>1.3113927263968084</v>
      </c>
      <c r="S481" s="194">
        <f t="shared" si="23"/>
        <v>-5.8623247568739822E-3</v>
      </c>
      <c r="T481" s="22"/>
      <c r="U481" s="12"/>
      <c r="V481" s="12"/>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row>
    <row r="482" spans="1:54" s="49" customFormat="1" x14ac:dyDescent="0.4">
      <c r="A482" s="12"/>
      <c r="B482" s="12"/>
      <c r="C482" s="42"/>
      <c r="D482" s="12"/>
      <c r="E482" s="12"/>
      <c r="F482" s="12"/>
      <c r="G482" s="12"/>
      <c r="H482" s="12"/>
      <c r="I482" s="12"/>
      <c r="J482" s="12"/>
      <c r="K482" s="12"/>
      <c r="L482" s="19"/>
      <c r="M482" s="31"/>
      <c r="N482" s="199"/>
      <c r="O482" s="199"/>
      <c r="P482" s="194">
        <f t="shared" si="21"/>
        <v>1</v>
      </c>
      <c r="Q482" s="194">
        <f t="shared" si="22"/>
        <v>1.3037049163508678</v>
      </c>
      <c r="R482" s="194">
        <f>MAX($Q$21:Q482)</f>
        <v>1.3113927263968084</v>
      </c>
      <c r="S482" s="194">
        <f t="shared" si="23"/>
        <v>-5.8623247568739822E-3</v>
      </c>
      <c r="T482" s="22"/>
      <c r="U482" s="12"/>
      <c r="V482" s="12"/>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row>
    <row r="483" spans="1:54" s="49" customFormat="1" x14ac:dyDescent="0.4">
      <c r="A483" s="12"/>
      <c r="B483" s="12"/>
      <c r="C483" s="42"/>
      <c r="D483" s="12"/>
      <c r="E483" s="12"/>
      <c r="F483" s="12"/>
      <c r="G483" s="12"/>
      <c r="H483" s="12"/>
      <c r="I483" s="12"/>
      <c r="J483" s="12"/>
      <c r="K483" s="12"/>
      <c r="L483" s="19"/>
      <c r="M483" s="31"/>
      <c r="N483" s="199"/>
      <c r="O483" s="199"/>
      <c r="P483" s="194">
        <f t="shared" si="21"/>
        <v>1</v>
      </c>
      <c r="Q483" s="194">
        <f t="shared" si="22"/>
        <v>1.3037049163508678</v>
      </c>
      <c r="R483" s="194">
        <f>MAX($Q$21:Q483)</f>
        <v>1.3113927263968084</v>
      </c>
      <c r="S483" s="194">
        <f t="shared" si="23"/>
        <v>-5.8623247568739822E-3</v>
      </c>
      <c r="T483" s="22"/>
      <c r="U483" s="12"/>
      <c r="V483" s="12"/>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row>
    <row r="484" spans="1:54" s="49" customFormat="1" x14ac:dyDescent="0.4">
      <c r="A484" s="12"/>
      <c r="B484" s="12"/>
      <c r="C484" s="42"/>
      <c r="D484" s="12"/>
      <c r="E484" s="12"/>
      <c r="F484" s="12"/>
      <c r="G484" s="12"/>
      <c r="H484" s="12"/>
      <c r="I484" s="12"/>
      <c r="J484" s="12"/>
      <c r="K484" s="12"/>
      <c r="L484" s="19"/>
      <c r="M484" s="31"/>
      <c r="N484" s="199"/>
      <c r="O484" s="199"/>
      <c r="P484" s="194">
        <f t="shared" si="21"/>
        <v>1</v>
      </c>
      <c r="Q484" s="194">
        <f t="shared" si="22"/>
        <v>1.3037049163508678</v>
      </c>
      <c r="R484" s="194">
        <f>MAX($Q$21:Q484)</f>
        <v>1.3113927263968084</v>
      </c>
      <c r="S484" s="194">
        <f t="shared" si="23"/>
        <v>-5.8623247568739822E-3</v>
      </c>
      <c r="T484" s="22"/>
      <c r="U484" s="12"/>
      <c r="V484" s="12"/>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row>
    <row r="485" spans="1:54" s="49" customFormat="1" x14ac:dyDescent="0.4">
      <c r="A485" s="12"/>
      <c r="B485" s="12"/>
      <c r="C485" s="42"/>
      <c r="D485" s="12"/>
      <c r="E485" s="12"/>
      <c r="F485" s="12"/>
      <c r="G485" s="12"/>
      <c r="H485" s="12"/>
      <c r="I485" s="12"/>
      <c r="J485" s="12"/>
      <c r="K485" s="12"/>
      <c r="L485" s="19"/>
      <c r="M485" s="31"/>
      <c r="N485" s="199"/>
      <c r="O485" s="199"/>
      <c r="P485" s="194">
        <f t="shared" si="21"/>
        <v>1</v>
      </c>
      <c r="Q485" s="194">
        <f t="shared" si="22"/>
        <v>1.3037049163508678</v>
      </c>
      <c r="R485" s="194">
        <f>MAX($Q$21:Q485)</f>
        <v>1.3113927263968084</v>
      </c>
      <c r="S485" s="194">
        <f t="shared" si="23"/>
        <v>-5.8623247568739822E-3</v>
      </c>
      <c r="T485" s="22"/>
      <c r="U485" s="12"/>
      <c r="V485" s="12"/>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row>
    <row r="486" spans="1:54" s="49" customFormat="1" x14ac:dyDescent="0.4">
      <c r="A486" s="12"/>
      <c r="B486" s="12"/>
      <c r="C486" s="42"/>
      <c r="D486" s="12"/>
      <c r="E486" s="12"/>
      <c r="F486" s="12"/>
      <c r="G486" s="12"/>
      <c r="H486" s="12"/>
      <c r="I486" s="12"/>
      <c r="J486" s="12"/>
      <c r="K486" s="12"/>
      <c r="L486" s="19"/>
      <c r="M486" s="31"/>
      <c r="N486" s="199"/>
      <c r="O486" s="199"/>
      <c r="P486" s="194">
        <f t="shared" si="21"/>
        <v>1</v>
      </c>
      <c r="Q486" s="194">
        <f t="shared" si="22"/>
        <v>1.3037049163508678</v>
      </c>
      <c r="R486" s="194">
        <f>MAX($Q$21:Q486)</f>
        <v>1.3113927263968084</v>
      </c>
      <c r="S486" s="194">
        <f t="shared" si="23"/>
        <v>-5.8623247568739822E-3</v>
      </c>
      <c r="T486" s="22"/>
      <c r="U486" s="12"/>
      <c r="V486" s="12"/>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row>
    <row r="487" spans="1:54" s="49" customFormat="1" x14ac:dyDescent="0.4">
      <c r="A487" s="12"/>
      <c r="B487" s="12"/>
      <c r="C487" s="42"/>
      <c r="D487" s="12"/>
      <c r="E487" s="12"/>
      <c r="F487" s="12"/>
      <c r="G487" s="12"/>
      <c r="H487" s="12"/>
      <c r="I487" s="12"/>
      <c r="J487" s="12"/>
      <c r="K487" s="12"/>
      <c r="L487" s="19"/>
      <c r="M487" s="31"/>
      <c r="N487" s="199"/>
      <c r="O487" s="199"/>
      <c r="P487" s="194">
        <f t="shared" si="21"/>
        <v>1</v>
      </c>
      <c r="Q487" s="194">
        <f t="shared" si="22"/>
        <v>1.3037049163508678</v>
      </c>
      <c r="R487" s="194">
        <f>MAX($Q$21:Q487)</f>
        <v>1.3113927263968084</v>
      </c>
      <c r="S487" s="194">
        <f t="shared" si="23"/>
        <v>-5.8623247568739822E-3</v>
      </c>
      <c r="T487" s="22"/>
      <c r="U487" s="12"/>
      <c r="V487" s="12"/>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row>
    <row r="488" spans="1:54" s="49" customFormat="1" x14ac:dyDescent="0.4">
      <c r="A488" s="12"/>
      <c r="B488" s="12"/>
      <c r="C488" s="42"/>
      <c r="D488" s="12"/>
      <c r="E488" s="12"/>
      <c r="F488" s="12"/>
      <c r="G488" s="12"/>
      <c r="H488" s="12"/>
      <c r="I488" s="12"/>
      <c r="J488" s="12"/>
      <c r="K488" s="12"/>
      <c r="L488" s="19"/>
      <c r="M488" s="31"/>
      <c r="N488" s="199"/>
      <c r="O488" s="199"/>
      <c r="P488" s="194">
        <f t="shared" si="21"/>
        <v>1</v>
      </c>
      <c r="Q488" s="194">
        <f t="shared" si="22"/>
        <v>1.3037049163508678</v>
      </c>
      <c r="R488" s="194">
        <f>MAX($Q$21:Q488)</f>
        <v>1.3113927263968084</v>
      </c>
      <c r="S488" s="194">
        <f t="shared" si="23"/>
        <v>-5.8623247568739822E-3</v>
      </c>
      <c r="T488" s="22"/>
      <c r="U488" s="12"/>
      <c r="V488" s="12"/>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row>
    <row r="489" spans="1:54" s="49" customFormat="1" x14ac:dyDescent="0.4">
      <c r="A489" s="12"/>
      <c r="B489" s="12"/>
      <c r="C489" s="42"/>
      <c r="D489" s="12"/>
      <c r="E489" s="12"/>
      <c r="F489" s="12"/>
      <c r="G489" s="12"/>
      <c r="H489" s="12"/>
      <c r="I489" s="12"/>
      <c r="J489" s="12"/>
      <c r="K489" s="12"/>
      <c r="L489" s="19"/>
      <c r="M489" s="31"/>
      <c r="N489" s="199"/>
      <c r="O489" s="199"/>
      <c r="P489" s="194">
        <f t="shared" si="21"/>
        <v>1</v>
      </c>
      <c r="Q489" s="194">
        <f t="shared" si="22"/>
        <v>1.3037049163508678</v>
      </c>
      <c r="R489" s="194">
        <f>MAX($Q$21:Q489)</f>
        <v>1.3113927263968084</v>
      </c>
      <c r="S489" s="194">
        <f t="shared" si="23"/>
        <v>-5.8623247568739822E-3</v>
      </c>
      <c r="T489" s="22"/>
      <c r="U489" s="12"/>
      <c r="V489" s="12"/>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row>
    <row r="490" spans="1:54" s="49" customFormat="1" x14ac:dyDescent="0.4">
      <c r="A490" s="12"/>
      <c r="B490" s="12"/>
      <c r="C490" s="42"/>
      <c r="D490" s="12"/>
      <c r="E490" s="12"/>
      <c r="F490" s="12"/>
      <c r="G490" s="12"/>
      <c r="H490" s="12"/>
      <c r="I490" s="12"/>
      <c r="J490" s="12"/>
      <c r="K490" s="12"/>
      <c r="L490" s="19"/>
      <c r="M490" s="31"/>
      <c r="N490" s="199"/>
      <c r="O490" s="199"/>
      <c r="P490" s="194">
        <f t="shared" si="21"/>
        <v>1</v>
      </c>
      <c r="Q490" s="194">
        <f t="shared" si="22"/>
        <v>1.3037049163508678</v>
      </c>
      <c r="R490" s="194">
        <f>MAX($Q$21:Q490)</f>
        <v>1.3113927263968084</v>
      </c>
      <c r="S490" s="194">
        <f t="shared" si="23"/>
        <v>-5.8623247568739822E-3</v>
      </c>
      <c r="T490" s="22"/>
      <c r="U490" s="12"/>
      <c r="V490" s="12"/>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row>
    <row r="491" spans="1:54" s="49" customFormat="1" x14ac:dyDescent="0.4">
      <c r="A491" s="12"/>
      <c r="B491" s="12"/>
      <c r="C491" s="42"/>
      <c r="D491" s="12"/>
      <c r="E491" s="12"/>
      <c r="F491" s="12"/>
      <c r="G491" s="12"/>
      <c r="H491" s="12"/>
      <c r="I491" s="12"/>
      <c r="J491" s="12"/>
      <c r="K491" s="12"/>
      <c r="L491" s="19"/>
      <c r="M491" s="31"/>
      <c r="N491" s="199"/>
      <c r="O491" s="199"/>
      <c r="P491" s="194">
        <f t="shared" si="21"/>
        <v>1</v>
      </c>
      <c r="Q491" s="194">
        <f t="shared" si="22"/>
        <v>1.3037049163508678</v>
      </c>
      <c r="R491" s="194">
        <f>MAX($Q$21:Q491)</f>
        <v>1.3113927263968084</v>
      </c>
      <c r="S491" s="194">
        <f t="shared" si="23"/>
        <v>-5.8623247568739822E-3</v>
      </c>
      <c r="T491" s="22"/>
      <c r="U491" s="12"/>
      <c r="V491" s="12"/>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row>
    <row r="492" spans="1:54" s="49" customFormat="1" x14ac:dyDescent="0.4">
      <c r="A492" s="12"/>
      <c r="B492" s="12"/>
      <c r="C492" s="42"/>
      <c r="D492" s="12"/>
      <c r="E492" s="12"/>
      <c r="F492" s="12"/>
      <c r="G492" s="12"/>
      <c r="H492" s="12"/>
      <c r="I492" s="12"/>
      <c r="J492" s="12"/>
      <c r="K492" s="12"/>
      <c r="L492" s="19"/>
      <c r="M492" s="31"/>
      <c r="N492" s="199"/>
      <c r="O492" s="199"/>
      <c r="P492" s="194">
        <f t="shared" si="21"/>
        <v>1</v>
      </c>
      <c r="Q492" s="194">
        <f t="shared" si="22"/>
        <v>1.3037049163508678</v>
      </c>
      <c r="R492" s="194">
        <f>MAX($Q$21:Q492)</f>
        <v>1.3113927263968084</v>
      </c>
      <c r="S492" s="194">
        <f t="shared" si="23"/>
        <v>-5.8623247568739822E-3</v>
      </c>
      <c r="T492" s="22"/>
      <c r="U492" s="12"/>
      <c r="V492" s="12"/>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row>
    <row r="493" spans="1:54" s="49" customFormat="1" x14ac:dyDescent="0.4">
      <c r="A493" s="12"/>
      <c r="B493" s="12"/>
      <c r="C493" s="42"/>
      <c r="D493" s="12"/>
      <c r="E493" s="12"/>
      <c r="F493" s="12"/>
      <c r="G493" s="12"/>
      <c r="H493" s="12"/>
      <c r="I493" s="12"/>
      <c r="J493" s="12"/>
      <c r="K493" s="12"/>
      <c r="L493" s="19"/>
      <c r="M493" s="31"/>
      <c r="N493" s="199"/>
      <c r="O493" s="199"/>
      <c r="P493" s="194">
        <f t="shared" si="21"/>
        <v>1</v>
      </c>
      <c r="Q493" s="194">
        <f t="shared" si="22"/>
        <v>1.3037049163508678</v>
      </c>
      <c r="R493" s="194">
        <f>MAX($Q$21:Q493)</f>
        <v>1.3113927263968084</v>
      </c>
      <c r="S493" s="194">
        <f t="shared" si="23"/>
        <v>-5.8623247568739822E-3</v>
      </c>
      <c r="T493" s="22"/>
      <c r="U493" s="12"/>
      <c r="V493" s="12"/>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row>
    <row r="494" spans="1:54" s="49" customFormat="1" x14ac:dyDescent="0.4">
      <c r="A494" s="12"/>
      <c r="B494" s="12"/>
      <c r="C494" s="42"/>
      <c r="D494" s="12"/>
      <c r="E494" s="12"/>
      <c r="F494" s="12"/>
      <c r="G494" s="12"/>
      <c r="H494" s="12"/>
      <c r="I494" s="12"/>
      <c r="J494" s="12"/>
      <c r="K494" s="12"/>
      <c r="L494" s="19"/>
      <c r="M494" s="31"/>
      <c r="N494" s="199"/>
      <c r="O494" s="199"/>
      <c r="P494" s="194">
        <f t="shared" si="21"/>
        <v>1</v>
      </c>
      <c r="Q494" s="194">
        <f t="shared" si="22"/>
        <v>1.3037049163508678</v>
      </c>
      <c r="R494" s="194">
        <f>MAX($Q$21:Q494)</f>
        <v>1.3113927263968084</v>
      </c>
      <c r="S494" s="194">
        <f t="shared" si="23"/>
        <v>-5.8623247568739822E-3</v>
      </c>
      <c r="T494" s="22"/>
      <c r="U494" s="12"/>
      <c r="V494" s="12"/>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row>
    <row r="495" spans="1:54" s="49" customFormat="1" x14ac:dyDescent="0.4">
      <c r="A495" s="12"/>
      <c r="B495" s="12"/>
      <c r="C495" s="42"/>
      <c r="D495" s="12"/>
      <c r="E495" s="12"/>
      <c r="F495" s="12"/>
      <c r="G495" s="12"/>
      <c r="H495" s="12"/>
      <c r="I495" s="12"/>
      <c r="J495" s="12"/>
      <c r="K495" s="12"/>
      <c r="L495" s="19"/>
      <c r="M495" s="31"/>
      <c r="N495" s="199"/>
      <c r="O495" s="199"/>
      <c r="P495" s="194">
        <f t="shared" si="21"/>
        <v>1</v>
      </c>
      <c r="Q495" s="194">
        <f t="shared" si="22"/>
        <v>1.3037049163508678</v>
      </c>
      <c r="R495" s="194">
        <f>MAX($Q$21:Q495)</f>
        <v>1.3113927263968084</v>
      </c>
      <c r="S495" s="194">
        <f t="shared" si="23"/>
        <v>-5.8623247568739822E-3</v>
      </c>
      <c r="T495" s="22"/>
      <c r="U495" s="12"/>
      <c r="V495" s="12"/>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row>
    <row r="496" spans="1:54" s="49" customFormat="1" x14ac:dyDescent="0.4">
      <c r="A496" s="12"/>
      <c r="B496" s="12"/>
      <c r="C496" s="42"/>
      <c r="D496" s="12"/>
      <c r="E496" s="12"/>
      <c r="F496" s="12"/>
      <c r="G496" s="12"/>
      <c r="H496" s="12"/>
      <c r="I496" s="12"/>
      <c r="J496" s="12"/>
      <c r="K496" s="12"/>
      <c r="L496" s="19"/>
      <c r="M496" s="31"/>
      <c r="N496" s="199"/>
      <c r="O496" s="199"/>
      <c r="P496" s="194">
        <f t="shared" si="21"/>
        <v>1</v>
      </c>
      <c r="Q496" s="194">
        <f t="shared" si="22"/>
        <v>1.3037049163508678</v>
      </c>
      <c r="R496" s="194">
        <f>MAX($Q$21:Q496)</f>
        <v>1.3113927263968084</v>
      </c>
      <c r="S496" s="194">
        <f t="shared" si="23"/>
        <v>-5.8623247568739822E-3</v>
      </c>
      <c r="T496" s="22"/>
      <c r="U496" s="12"/>
      <c r="V496" s="12"/>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row>
    <row r="497" spans="1:54" s="49" customFormat="1" x14ac:dyDescent="0.4">
      <c r="A497" s="12"/>
      <c r="B497" s="12"/>
      <c r="C497" s="42"/>
      <c r="D497" s="12"/>
      <c r="E497" s="12"/>
      <c r="F497" s="12"/>
      <c r="G497" s="12"/>
      <c r="H497" s="12"/>
      <c r="I497" s="12"/>
      <c r="J497" s="12"/>
      <c r="K497" s="12"/>
      <c r="L497" s="19"/>
      <c r="M497" s="31"/>
      <c r="N497" s="199"/>
      <c r="O497" s="199"/>
      <c r="P497" s="194">
        <f t="shared" si="21"/>
        <v>1</v>
      </c>
      <c r="Q497" s="194">
        <f t="shared" si="22"/>
        <v>1.3037049163508678</v>
      </c>
      <c r="R497" s="194">
        <f>MAX($Q$21:Q497)</f>
        <v>1.3113927263968084</v>
      </c>
      <c r="S497" s="194">
        <f t="shared" si="23"/>
        <v>-5.8623247568739822E-3</v>
      </c>
      <c r="T497" s="22"/>
      <c r="U497" s="12"/>
      <c r="V497" s="12"/>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row>
    <row r="498" spans="1:54" s="1" customFormat="1" x14ac:dyDescent="0.4">
      <c r="A498" s="12"/>
      <c r="B498" s="12"/>
      <c r="C498" s="42"/>
      <c r="D498" s="12"/>
      <c r="E498" s="12"/>
      <c r="F498" s="12"/>
      <c r="G498" s="12"/>
      <c r="H498" s="12"/>
      <c r="I498" s="12"/>
      <c r="J498" s="12"/>
      <c r="K498" s="12"/>
      <c r="L498" s="19"/>
      <c r="M498" s="31"/>
      <c r="N498" s="199"/>
      <c r="O498" s="199"/>
      <c r="P498" s="194">
        <f t="shared" si="21"/>
        <v>1</v>
      </c>
      <c r="Q498" s="194">
        <f t="shared" si="22"/>
        <v>1.3037049163508678</v>
      </c>
      <c r="R498" s="194">
        <f>MAX($Q$21:Q498)</f>
        <v>1.3113927263968084</v>
      </c>
      <c r="S498" s="194">
        <f t="shared" si="23"/>
        <v>-5.8623247568739822E-3</v>
      </c>
      <c r="T498" s="22"/>
      <c r="U498" s="12"/>
      <c r="V498" s="12"/>
    </row>
    <row r="499" spans="1:54" s="1" customFormat="1" x14ac:dyDescent="0.4">
      <c r="A499" s="12"/>
      <c r="B499" s="12"/>
      <c r="C499" s="42"/>
      <c r="D499" s="12"/>
      <c r="E499" s="12"/>
      <c r="F499" s="12"/>
      <c r="G499" s="12"/>
      <c r="H499" s="12"/>
      <c r="I499" s="12"/>
      <c r="J499" s="12"/>
      <c r="K499" s="12"/>
      <c r="L499" s="19"/>
      <c r="M499" s="31"/>
      <c r="N499" s="199"/>
      <c r="O499" s="199"/>
      <c r="P499" s="194">
        <f t="shared" si="21"/>
        <v>1</v>
      </c>
      <c r="Q499" s="194">
        <f t="shared" si="22"/>
        <v>1.3037049163508678</v>
      </c>
      <c r="R499" s="194">
        <f>MAX($Q$21:Q499)</f>
        <v>1.3113927263968084</v>
      </c>
      <c r="S499" s="194">
        <f t="shared" si="23"/>
        <v>-5.8623247568739822E-3</v>
      </c>
      <c r="T499" s="22"/>
      <c r="U499" s="12"/>
      <c r="V499" s="12"/>
    </row>
    <row r="500" spans="1:54" s="1" customFormat="1" x14ac:dyDescent="0.4">
      <c r="A500" s="12"/>
      <c r="B500" s="12"/>
      <c r="C500" s="42"/>
      <c r="D500" s="12"/>
      <c r="E500" s="12"/>
      <c r="F500" s="12"/>
      <c r="G500" s="12"/>
      <c r="H500" s="12"/>
      <c r="I500" s="12"/>
      <c r="J500" s="12"/>
      <c r="K500" s="12"/>
      <c r="L500" s="42"/>
      <c r="M500" s="31"/>
      <c r="N500" s="199"/>
      <c r="O500" s="199"/>
      <c r="P500" s="194">
        <f t="shared" si="21"/>
        <v>1</v>
      </c>
      <c r="Q500" s="194">
        <f t="shared" si="22"/>
        <v>1.3037049163508678</v>
      </c>
      <c r="R500" s="194">
        <f>MAX($Q$21:Q500)</f>
        <v>1.3113927263968084</v>
      </c>
      <c r="S500" s="194">
        <f t="shared" si="23"/>
        <v>-5.8623247568739822E-3</v>
      </c>
      <c r="T500" s="12"/>
      <c r="U500" s="12"/>
      <c r="V500" s="12"/>
    </row>
    <row r="501" spans="1:54" s="1" customFormat="1" x14ac:dyDescent="0.4">
      <c r="A501" s="12"/>
      <c r="B501" s="12"/>
      <c r="C501" s="42"/>
      <c r="D501" s="12"/>
      <c r="E501" s="12"/>
      <c r="F501" s="12"/>
      <c r="G501" s="12"/>
      <c r="H501" s="12"/>
      <c r="I501" s="12"/>
      <c r="J501" s="12"/>
      <c r="K501" s="12"/>
      <c r="L501" s="42"/>
      <c r="M501" s="12"/>
      <c r="N501" s="12"/>
      <c r="O501" s="12"/>
      <c r="P501" s="12"/>
      <c r="Q501" s="12"/>
      <c r="R501" s="12"/>
      <c r="S501" s="12"/>
      <c r="T501" s="12"/>
      <c r="U501" s="12"/>
      <c r="V501" s="12"/>
    </row>
    <row r="502" spans="1:54" s="1" customFormat="1" x14ac:dyDescent="0.4">
      <c r="A502" s="12"/>
      <c r="B502" s="12"/>
      <c r="C502" s="42"/>
      <c r="D502" s="12"/>
      <c r="E502" s="12"/>
      <c r="F502" s="12"/>
      <c r="G502" s="12"/>
      <c r="H502" s="12"/>
      <c r="I502" s="12"/>
      <c r="J502" s="12"/>
      <c r="K502" s="12"/>
      <c r="L502" s="42"/>
      <c r="M502" s="12"/>
      <c r="N502" s="12"/>
      <c r="O502" s="12"/>
      <c r="P502" s="12"/>
      <c r="Q502" s="12"/>
      <c r="R502" s="12"/>
      <c r="S502" s="12"/>
      <c r="T502" s="12"/>
      <c r="U502" s="12"/>
      <c r="V502" s="12"/>
    </row>
    <row r="503" spans="1:54" s="1" customFormat="1" x14ac:dyDescent="0.4">
      <c r="A503" s="12"/>
      <c r="B503" s="12"/>
      <c r="C503" s="42"/>
      <c r="D503" s="12"/>
      <c r="E503" s="12"/>
      <c r="F503" s="12"/>
      <c r="G503" s="12"/>
      <c r="H503" s="12"/>
      <c r="I503" s="12"/>
      <c r="J503" s="12"/>
      <c r="K503" s="12"/>
      <c r="L503" s="42"/>
      <c r="M503" s="12"/>
      <c r="N503" s="12"/>
      <c r="O503" s="12"/>
      <c r="P503" s="12"/>
      <c r="Q503" s="12"/>
      <c r="R503" s="12"/>
      <c r="S503" s="12"/>
      <c r="T503" s="12"/>
      <c r="U503" s="12"/>
      <c r="V503" s="12"/>
    </row>
    <row r="504" spans="1:54" s="1" customFormat="1" x14ac:dyDescent="0.4">
      <c r="A504" s="12"/>
      <c r="B504" s="12"/>
      <c r="C504" s="42"/>
      <c r="D504" s="12"/>
      <c r="E504" s="12"/>
      <c r="F504" s="12"/>
      <c r="G504" s="12"/>
      <c r="H504" s="12"/>
      <c r="I504" s="12"/>
      <c r="J504" s="12"/>
      <c r="K504" s="12"/>
      <c r="L504" s="42"/>
      <c r="M504" s="12"/>
      <c r="N504" s="12"/>
      <c r="O504" s="12"/>
      <c r="P504" s="12"/>
      <c r="Q504" s="12"/>
      <c r="R504" s="12"/>
      <c r="S504" s="12"/>
      <c r="T504" s="12"/>
      <c r="U504" s="12"/>
      <c r="V504" s="12"/>
    </row>
    <row r="505" spans="1:54" s="1" customFormat="1" x14ac:dyDescent="0.4">
      <c r="A505" s="12"/>
      <c r="B505" s="12"/>
      <c r="C505" s="42"/>
      <c r="D505" s="12"/>
      <c r="E505" s="12"/>
      <c r="F505" s="12"/>
      <c r="G505" s="12"/>
      <c r="H505" s="12"/>
      <c r="I505" s="12"/>
      <c r="J505" s="12"/>
      <c r="K505" s="12"/>
      <c r="L505" s="42"/>
      <c r="M505" s="12"/>
      <c r="N505" s="12"/>
      <c r="O505" s="12"/>
      <c r="P505" s="12"/>
      <c r="Q505" s="12"/>
      <c r="R505" s="12"/>
      <c r="S505" s="12"/>
      <c r="T505" s="12"/>
      <c r="U505" s="12"/>
      <c r="V505" s="12"/>
    </row>
    <row r="506" spans="1:54" s="1" customFormat="1" x14ac:dyDescent="0.4">
      <c r="A506" s="12"/>
      <c r="B506" s="12"/>
      <c r="C506" s="42"/>
      <c r="D506" s="12"/>
      <c r="E506" s="12"/>
      <c r="F506" s="12"/>
      <c r="G506" s="12"/>
      <c r="H506" s="12"/>
      <c r="I506" s="12"/>
      <c r="J506" s="12"/>
      <c r="K506" s="12"/>
      <c r="L506" s="42"/>
      <c r="M506" s="12"/>
      <c r="N506" s="12"/>
      <c r="O506" s="12"/>
      <c r="P506" s="12"/>
      <c r="Q506" s="12"/>
      <c r="R506" s="12"/>
      <c r="S506" s="12"/>
      <c r="T506" s="12"/>
      <c r="U506" s="12"/>
      <c r="V506" s="12"/>
    </row>
    <row r="507" spans="1:54" s="1" customFormat="1" x14ac:dyDescent="0.4">
      <c r="A507" s="12"/>
      <c r="B507" s="12"/>
      <c r="C507" s="42"/>
      <c r="D507" s="12"/>
      <c r="E507" s="12"/>
      <c r="F507" s="12"/>
      <c r="G507" s="12"/>
      <c r="H507" s="12"/>
      <c r="I507" s="12"/>
      <c r="J507" s="12"/>
      <c r="K507" s="12"/>
      <c r="L507" s="42"/>
      <c r="M507" s="12"/>
      <c r="N507" s="12"/>
      <c r="O507" s="12"/>
      <c r="P507" s="12"/>
      <c r="Q507" s="12"/>
      <c r="R507" s="12"/>
      <c r="S507" s="12"/>
      <c r="T507" s="12"/>
      <c r="U507" s="12"/>
      <c r="V507" s="12"/>
    </row>
    <row r="508" spans="1:54" s="1" customFormat="1" x14ac:dyDescent="0.4">
      <c r="A508" s="12"/>
      <c r="B508" s="12"/>
      <c r="C508" s="42"/>
      <c r="D508" s="12"/>
      <c r="E508" s="12"/>
      <c r="F508" s="12"/>
      <c r="G508" s="12"/>
      <c r="H508" s="12"/>
      <c r="I508" s="12"/>
      <c r="J508" s="12"/>
      <c r="K508" s="12"/>
      <c r="L508" s="42"/>
      <c r="M508" s="12"/>
      <c r="N508" s="12"/>
      <c r="O508" s="12"/>
      <c r="P508" s="12"/>
      <c r="Q508" s="12"/>
      <c r="R508" s="12"/>
      <c r="S508" s="12"/>
      <c r="T508" s="12"/>
      <c r="U508" s="12"/>
      <c r="V508" s="12"/>
    </row>
    <row r="509" spans="1:54" s="1" customFormat="1" x14ac:dyDescent="0.4">
      <c r="A509" s="12"/>
      <c r="B509" s="12"/>
      <c r="C509" s="42"/>
      <c r="D509" s="12"/>
      <c r="E509" s="12"/>
      <c r="F509" s="12"/>
      <c r="G509" s="12"/>
      <c r="H509" s="12"/>
      <c r="I509" s="12"/>
      <c r="J509" s="12"/>
      <c r="K509" s="12"/>
      <c r="L509" s="42"/>
      <c r="M509" s="12"/>
      <c r="N509" s="12"/>
      <c r="O509" s="12"/>
      <c r="P509" s="12"/>
      <c r="Q509" s="12"/>
      <c r="R509" s="12"/>
      <c r="S509" s="12"/>
      <c r="T509" s="12"/>
      <c r="U509" s="12"/>
      <c r="V509" s="12"/>
    </row>
    <row r="510" spans="1:54" s="1" customFormat="1" x14ac:dyDescent="0.4">
      <c r="A510" s="12"/>
      <c r="B510" s="12"/>
      <c r="C510" s="42"/>
      <c r="D510" s="12"/>
      <c r="E510" s="12"/>
      <c r="F510" s="12"/>
      <c r="G510" s="12"/>
      <c r="H510" s="12"/>
      <c r="I510" s="12"/>
      <c r="J510" s="12"/>
      <c r="K510" s="12"/>
      <c r="L510" s="42"/>
      <c r="M510" s="12"/>
      <c r="N510" s="12"/>
      <c r="O510" s="12"/>
      <c r="P510" s="12"/>
      <c r="Q510" s="12"/>
      <c r="R510" s="12"/>
      <c r="S510" s="12"/>
      <c r="T510" s="12"/>
      <c r="U510" s="12"/>
      <c r="V510" s="12"/>
    </row>
    <row r="511" spans="1:54" s="1" customFormat="1" x14ac:dyDescent="0.4">
      <c r="A511" s="12"/>
      <c r="B511" s="12"/>
      <c r="C511" s="42"/>
      <c r="D511" s="12"/>
      <c r="E511" s="12"/>
      <c r="F511" s="12"/>
      <c r="G511" s="12"/>
      <c r="H511" s="12"/>
      <c r="I511" s="12"/>
      <c r="J511" s="12"/>
      <c r="K511" s="12"/>
      <c r="L511" s="42"/>
      <c r="M511" s="12"/>
      <c r="N511" s="12"/>
      <c r="O511" s="12"/>
      <c r="P511" s="12"/>
      <c r="Q511" s="12"/>
      <c r="R511" s="12"/>
      <c r="S511" s="12"/>
      <c r="T511" s="12"/>
      <c r="U511" s="12"/>
      <c r="V511" s="12"/>
    </row>
    <row r="512" spans="1:54" s="1" customFormat="1" x14ac:dyDescent="0.4">
      <c r="A512" s="12"/>
      <c r="B512" s="12"/>
      <c r="C512" s="42"/>
      <c r="D512" s="12"/>
      <c r="E512" s="12"/>
      <c r="F512" s="12"/>
      <c r="G512" s="12"/>
      <c r="H512" s="12"/>
      <c r="I512" s="12"/>
      <c r="J512" s="12"/>
      <c r="K512" s="12"/>
      <c r="L512" s="42"/>
      <c r="M512" s="12"/>
      <c r="N512" s="12"/>
      <c r="O512" s="12"/>
      <c r="P512" s="12"/>
      <c r="Q512" s="12"/>
      <c r="R512" s="12"/>
      <c r="S512" s="12"/>
      <c r="T512" s="12"/>
      <c r="U512" s="12"/>
      <c r="V512" s="12"/>
    </row>
    <row r="513" spans="1:22" s="1" customFormat="1" x14ac:dyDescent="0.4">
      <c r="A513" s="12"/>
      <c r="B513" s="12"/>
      <c r="C513" s="42"/>
      <c r="D513" s="12"/>
      <c r="E513" s="12"/>
      <c r="F513" s="12"/>
      <c r="G513" s="12"/>
      <c r="H513" s="12"/>
      <c r="I513" s="12"/>
      <c r="J513" s="12"/>
      <c r="K513" s="12"/>
      <c r="L513" s="42"/>
      <c r="M513" s="12"/>
      <c r="N513" s="12"/>
      <c r="O513" s="12"/>
      <c r="P513" s="12"/>
      <c r="Q513" s="12"/>
      <c r="R513" s="12"/>
      <c r="S513" s="12"/>
      <c r="T513" s="12"/>
      <c r="U513" s="12"/>
      <c r="V513" s="12"/>
    </row>
    <row r="514" spans="1:22" s="1" customFormat="1" x14ac:dyDescent="0.4">
      <c r="A514" s="12"/>
      <c r="B514" s="12"/>
      <c r="C514" s="42"/>
      <c r="D514" s="12"/>
      <c r="E514" s="12"/>
      <c r="F514" s="12"/>
      <c r="G514" s="12"/>
      <c r="H514" s="12"/>
      <c r="I514" s="12"/>
      <c r="J514" s="12"/>
      <c r="K514" s="12"/>
      <c r="L514" s="42"/>
      <c r="M514" s="12"/>
      <c r="N514" s="12"/>
      <c r="O514" s="12"/>
      <c r="P514" s="12"/>
      <c r="Q514" s="12"/>
      <c r="R514" s="12"/>
      <c r="S514" s="12"/>
      <c r="T514" s="12"/>
      <c r="U514" s="12"/>
      <c r="V514" s="12"/>
    </row>
    <row r="515" spans="1:22" s="1" customFormat="1" x14ac:dyDescent="0.4">
      <c r="A515" s="12"/>
      <c r="B515" s="12"/>
      <c r="C515" s="42"/>
      <c r="D515" s="12"/>
      <c r="E515" s="12"/>
      <c r="F515" s="12"/>
      <c r="G515" s="12"/>
      <c r="H515" s="12"/>
      <c r="I515" s="12"/>
      <c r="J515" s="12"/>
      <c r="K515" s="12"/>
      <c r="L515" s="42"/>
      <c r="M515" s="12"/>
      <c r="N515" s="12"/>
      <c r="O515" s="12"/>
      <c r="P515" s="12"/>
      <c r="Q515" s="12"/>
      <c r="R515" s="12"/>
      <c r="S515" s="12"/>
      <c r="T515" s="12"/>
      <c r="U515" s="12"/>
      <c r="V515" s="12"/>
    </row>
    <row r="516" spans="1:22" s="1" customFormat="1" x14ac:dyDescent="0.4">
      <c r="A516" s="12"/>
      <c r="B516" s="12"/>
      <c r="C516" s="42"/>
      <c r="D516" s="12"/>
      <c r="E516" s="12"/>
      <c r="F516" s="12"/>
      <c r="G516" s="12"/>
      <c r="H516" s="12"/>
      <c r="I516" s="12"/>
      <c r="J516" s="12"/>
      <c r="K516" s="12"/>
      <c r="L516" s="42"/>
      <c r="M516" s="12"/>
      <c r="N516" s="12"/>
      <c r="O516" s="12"/>
      <c r="P516" s="12"/>
      <c r="Q516" s="12"/>
      <c r="R516" s="12"/>
      <c r="S516" s="12"/>
      <c r="T516" s="12"/>
      <c r="U516" s="12"/>
      <c r="V516" s="12"/>
    </row>
    <row r="517" spans="1:22" s="1" customFormat="1" x14ac:dyDescent="0.4">
      <c r="A517" s="12"/>
      <c r="B517" s="12"/>
      <c r="C517" s="42"/>
      <c r="D517" s="12"/>
      <c r="E517" s="12"/>
      <c r="F517" s="12"/>
      <c r="G517" s="12"/>
      <c r="H517" s="12"/>
      <c r="I517" s="12"/>
      <c r="J517" s="12"/>
      <c r="K517" s="12"/>
      <c r="L517" s="12"/>
      <c r="M517" s="12"/>
      <c r="N517" s="12"/>
      <c r="O517" s="12"/>
      <c r="P517" s="12"/>
      <c r="Q517" s="12"/>
      <c r="R517" s="12"/>
      <c r="S517" s="12"/>
      <c r="T517" s="12"/>
      <c r="U517" s="12"/>
      <c r="V517" s="12"/>
    </row>
    <row r="518" spans="1:22" s="1" customFormat="1" x14ac:dyDescent="0.4">
      <c r="A518" s="12"/>
      <c r="B518" s="12"/>
      <c r="C518" s="42"/>
      <c r="D518" s="12"/>
      <c r="E518" s="12"/>
      <c r="F518" s="12"/>
      <c r="G518" s="12"/>
      <c r="H518" s="12"/>
      <c r="I518" s="12"/>
      <c r="J518" s="12"/>
      <c r="K518" s="12"/>
      <c r="L518" s="12"/>
      <c r="M518" s="12"/>
      <c r="N518" s="12"/>
      <c r="O518" s="12"/>
      <c r="P518" s="12"/>
      <c r="Q518" s="12"/>
      <c r="R518" s="12"/>
      <c r="S518" s="12"/>
      <c r="T518" s="12"/>
      <c r="U518" s="12"/>
      <c r="V518" s="12"/>
    </row>
    <row r="519" spans="1:22" s="1" customFormat="1" x14ac:dyDescent="0.4">
      <c r="A519" s="12"/>
      <c r="B519" s="12"/>
      <c r="C519" s="42"/>
      <c r="D519" s="12"/>
      <c r="E519" s="12"/>
      <c r="F519" s="12"/>
      <c r="G519" s="12"/>
      <c r="H519" s="12"/>
      <c r="I519" s="12"/>
      <c r="J519" s="12"/>
      <c r="K519" s="12"/>
      <c r="L519" s="12"/>
      <c r="M519" s="12"/>
      <c r="N519" s="12"/>
      <c r="O519" s="12"/>
      <c r="P519" s="12"/>
      <c r="Q519" s="12"/>
      <c r="R519" s="12"/>
      <c r="S519" s="12"/>
      <c r="T519" s="12"/>
      <c r="U519" s="12"/>
      <c r="V519" s="12"/>
    </row>
    <row r="520" spans="1:22" s="1" customFormat="1" x14ac:dyDescent="0.4">
      <c r="A520" s="12"/>
      <c r="B520" s="12"/>
      <c r="C520" s="42"/>
      <c r="D520" s="12"/>
      <c r="E520" s="12"/>
      <c r="F520" s="12"/>
      <c r="G520" s="12"/>
      <c r="H520" s="12"/>
      <c r="I520" s="12"/>
      <c r="J520" s="12"/>
      <c r="K520" s="12"/>
      <c r="L520" s="12"/>
      <c r="M520" s="12"/>
      <c r="N520" s="12"/>
      <c r="O520" s="12"/>
      <c r="P520" s="12"/>
      <c r="Q520" s="12"/>
      <c r="R520" s="12"/>
      <c r="S520" s="12"/>
      <c r="T520" s="12"/>
      <c r="U520" s="12"/>
      <c r="V520" s="12"/>
    </row>
    <row r="521" spans="1:22" s="1" customFormat="1" x14ac:dyDescent="0.4">
      <c r="A521" s="12"/>
      <c r="B521" s="12"/>
      <c r="C521" s="42"/>
      <c r="D521" s="12"/>
      <c r="E521" s="12"/>
      <c r="F521" s="12"/>
      <c r="G521" s="12"/>
      <c r="H521" s="12"/>
      <c r="I521" s="12"/>
      <c r="J521" s="12"/>
      <c r="K521" s="12"/>
      <c r="L521" s="12"/>
      <c r="M521" s="12"/>
      <c r="N521" s="12"/>
      <c r="O521" s="12"/>
      <c r="P521" s="12"/>
      <c r="Q521" s="12"/>
      <c r="R521" s="12"/>
      <c r="S521" s="12"/>
      <c r="T521" s="12"/>
      <c r="U521" s="12"/>
      <c r="V521" s="12"/>
    </row>
    <row r="522" spans="1:22" s="1" customFormat="1" x14ac:dyDescent="0.4">
      <c r="A522" s="12"/>
      <c r="B522" s="12"/>
      <c r="C522" s="42"/>
      <c r="D522" s="12"/>
      <c r="E522" s="12"/>
      <c r="F522" s="12"/>
      <c r="G522" s="12"/>
      <c r="H522" s="12"/>
      <c r="I522" s="12"/>
      <c r="J522" s="12"/>
      <c r="K522" s="12"/>
      <c r="L522" s="12"/>
      <c r="M522" s="12"/>
      <c r="N522" s="12"/>
      <c r="O522" s="12"/>
      <c r="P522" s="12"/>
      <c r="Q522" s="12"/>
      <c r="R522" s="12"/>
      <c r="S522" s="12"/>
      <c r="T522" s="12"/>
      <c r="U522" s="12"/>
      <c r="V522" s="12"/>
    </row>
    <row r="523" spans="1:22" s="1" customFormat="1" x14ac:dyDescent="0.4">
      <c r="A523" s="12"/>
      <c r="B523" s="12"/>
      <c r="C523" s="42"/>
      <c r="D523" s="12"/>
      <c r="E523" s="12"/>
      <c r="F523" s="12"/>
      <c r="G523" s="12"/>
      <c r="H523" s="12"/>
      <c r="I523" s="12"/>
      <c r="J523" s="12"/>
      <c r="K523" s="12"/>
      <c r="L523" s="12"/>
      <c r="M523" s="12"/>
      <c r="N523" s="12"/>
      <c r="O523" s="12"/>
      <c r="P523" s="12"/>
      <c r="Q523" s="12"/>
      <c r="R523" s="12"/>
      <c r="S523" s="12"/>
      <c r="T523" s="12"/>
      <c r="U523" s="12"/>
      <c r="V523" s="12"/>
    </row>
    <row r="524" spans="1:22" s="1" customFormat="1" x14ac:dyDescent="0.4">
      <c r="A524" s="12"/>
      <c r="B524" s="12"/>
      <c r="C524" s="42"/>
      <c r="D524" s="12"/>
      <c r="E524" s="12"/>
      <c r="F524" s="12"/>
      <c r="G524" s="12"/>
      <c r="H524" s="12"/>
      <c r="I524" s="12"/>
      <c r="J524" s="12"/>
      <c r="K524" s="12"/>
      <c r="L524" s="12"/>
      <c r="M524" s="12"/>
      <c r="N524" s="12"/>
      <c r="O524" s="12"/>
      <c r="P524" s="12"/>
      <c r="Q524" s="12"/>
      <c r="R524" s="12"/>
      <c r="S524" s="12"/>
      <c r="T524" s="12"/>
      <c r="U524" s="12"/>
      <c r="V524" s="12"/>
    </row>
    <row r="525" spans="1:22" s="1" customFormat="1" x14ac:dyDescent="0.4">
      <c r="A525" s="12"/>
      <c r="B525" s="12"/>
      <c r="C525" s="42"/>
      <c r="D525" s="12"/>
      <c r="E525" s="12"/>
      <c r="F525" s="12"/>
      <c r="G525" s="12"/>
      <c r="H525" s="12"/>
      <c r="I525" s="12"/>
      <c r="J525" s="12"/>
      <c r="K525" s="12"/>
      <c r="L525" s="12"/>
      <c r="M525" s="12"/>
      <c r="N525" s="12"/>
      <c r="O525" s="12"/>
      <c r="P525" s="12"/>
      <c r="Q525" s="12"/>
      <c r="R525" s="12"/>
      <c r="S525" s="12"/>
      <c r="T525" s="12"/>
      <c r="U525" s="12"/>
      <c r="V525" s="12"/>
    </row>
    <row r="526" spans="1:22" s="1" customFormat="1" x14ac:dyDescent="0.4">
      <c r="A526" s="12"/>
      <c r="B526" s="12"/>
      <c r="C526" s="42"/>
      <c r="D526" s="12"/>
      <c r="E526" s="12"/>
      <c r="F526" s="12"/>
      <c r="G526" s="12"/>
      <c r="H526" s="12"/>
      <c r="I526" s="12"/>
      <c r="J526" s="12"/>
      <c r="K526" s="12"/>
      <c r="L526" s="12"/>
      <c r="M526" s="12"/>
      <c r="N526" s="12"/>
      <c r="O526" s="12"/>
      <c r="P526" s="12"/>
      <c r="Q526" s="12"/>
      <c r="R526" s="12"/>
      <c r="S526" s="12"/>
      <c r="T526" s="12"/>
      <c r="U526" s="12"/>
      <c r="V526" s="12"/>
    </row>
    <row r="527" spans="1:22" s="1" customFormat="1" x14ac:dyDescent="0.4">
      <c r="A527" s="12"/>
      <c r="B527" s="12"/>
      <c r="C527" s="42"/>
      <c r="D527" s="12"/>
      <c r="E527" s="12"/>
      <c r="F527" s="12"/>
      <c r="G527" s="12"/>
      <c r="H527" s="12"/>
      <c r="I527" s="12"/>
      <c r="J527" s="12"/>
      <c r="K527" s="12"/>
      <c r="L527" s="12"/>
      <c r="M527" s="12"/>
      <c r="N527" s="12"/>
      <c r="O527" s="12"/>
      <c r="P527" s="12"/>
      <c r="Q527" s="12"/>
      <c r="R527" s="12"/>
      <c r="S527" s="12"/>
      <c r="T527" s="12"/>
      <c r="U527" s="12"/>
      <c r="V527" s="12"/>
    </row>
    <row r="528" spans="1:22" s="1" customFormat="1" x14ac:dyDescent="0.4">
      <c r="A528" s="12"/>
      <c r="B528" s="12"/>
      <c r="C528" s="42"/>
      <c r="D528" s="12"/>
      <c r="E528" s="12"/>
      <c r="F528" s="12"/>
      <c r="G528" s="12"/>
      <c r="H528" s="12"/>
      <c r="I528" s="12"/>
      <c r="J528" s="12"/>
      <c r="K528" s="12"/>
      <c r="L528" s="12"/>
      <c r="M528" s="12"/>
      <c r="N528" s="12"/>
      <c r="O528" s="12"/>
      <c r="P528" s="12"/>
      <c r="Q528" s="12"/>
      <c r="R528" s="12"/>
      <c r="S528" s="12"/>
      <c r="T528" s="12"/>
      <c r="U528" s="12"/>
      <c r="V528" s="12"/>
    </row>
    <row r="529" spans="1:22" s="1" customFormat="1" x14ac:dyDescent="0.4">
      <c r="A529" s="12"/>
      <c r="B529" s="12"/>
      <c r="C529" s="42"/>
      <c r="D529" s="12"/>
      <c r="E529" s="12"/>
      <c r="F529" s="12"/>
      <c r="G529" s="12"/>
      <c r="H529" s="12"/>
      <c r="I529" s="12"/>
      <c r="J529" s="12"/>
      <c r="K529" s="12"/>
      <c r="L529" s="12"/>
      <c r="M529" s="12"/>
      <c r="N529" s="12"/>
      <c r="O529" s="12"/>
      <c r="P529" s="12"/>
      <c r="Q529" s="12"/>
      <c r="R529" s="12"/>
      <c r="S529" s="12"/>
      <c r="T529" s="12"/>
      <c r="U529" s="12"/>
      <c r="V529" s="12"/>
    </row>
    <row r="530" spans="1:22" s="1" customFormat="1" x14ac:dyDescent="0.4">
      <c r="A530" s="12"/>
      <c r="B530" s="12"/>
      <c r="C530" s="42"/>
      <c r="D530" s="12"/>
      <c r="E530" s="12"/>
      <c r="F530" s="12"/>
      <c r="G530" s="12"/>
      <c r="H530" s="12"/>
      <c r="I530" s="12"/>
      <c r="J530" s="12"/>
      <c r="K530" s="12"/>
      <c r="L530" s="12"/>
      <c r="M530" s="12"/>
      <c r="N530" s="12"/>
      <c r="O530" s="12"/>
      <c r="P530" s="12"/>
      <c r="Q530" s="12"/>
      <c r="R530" s="12"/>
      <c r="S530" s="12"/>
      <c r="T530" s="12"/>
      <c r="U530" s="12"/>
      <c r="V530" s="12"/>
    </row>
    <row r="531" spans="1:22" s="1" customFormat="1" x14ac:dyDescent="0.4">
      <c r="A531" s="12"/>
      <c r="B531" s="12"/>
      <c r="C531" s="42"/>
      <c r="D531" s="12"/>
      <c r="E531" s="12"/>
      <c r="F531" s="12"/>
      <c r="G531" s="12"/>
      <c r="H531" s="12"/>
      <c r="I531" s="12"/>
      <c r="J531" s="12"/>
      <c r="K531" s="12"/>
      <c r="L531" s="12"/>
      <c r="M531" s="12"/>
      <c r="N531" s="12"/>
      <c r="O531" s="12"/>
      <c r="P531" s="12"/>
      <c r="Q531" s="12"/>
      <c r="R531" s="12"/>
      <c r="S531" s="12"/>
      <c r="T531" s="12"/>
      <c r="U531" s="12"/>
      <c r="V531" s="12"/>
    </row>
    <row r="532" spans="1:22" s="1" customFormat="1" x14ac:dyDescent="0.4">
      <c r="A532" s="12"/>
      <c r="B532" s="12"/>
      <c r="C532" s="42"/>
      <c r="D532" s="12"/>
      <c r="E532" s="12"/>
      <c r="F532" s="12"/>
      <c r="G532" s="12"/>
      <c r="H532" s="12"/>
      <c r="I532" s="12"/>
      <c r="J532" s="12"/>
      <c r="K532" s="12"/>
      <c r="L532" s="12"/>
      <c r="M532" s="12"/>
      <c r="N532" s="12"/>
      <c r="O532" s="12"/>
      <c r="P532" s="12"/>
      <c r="Q532" s="12"/>
      <c r="R532" s="12"/>
      <c r="S532" s="12"/>
      <c r="T532" s="12"/>
      <c r="U532" s="12"/>
      <c r="V532" s="12"/>
    </row>
    <row r="533" spans="1:22" s="1" customFormat="1" x14ac:dyDescent="0.4">
      <c r="A533" s="12"/>
      <c r="B533" s="12"/>
      <c r="C533" s="42"/>
      <c r="D533" s="12"/>
      <c r="E533" s="12"/>
      <c r="F533" s="12"/>
      <c r="G533" s="12"/>
      <c r="H533" s="12"/>
      <c r="I533" s="12"/>
      <c r="J533" s="12"/>
      <c r="K533" s="12"/>
      <c r="L533" s="12"/>
      <c r="M533" s="12"/>
      <c r="N533" s="12"/>
      <c r="O533" s="12"/>
      <c r="P533" s="12"/>
      <c r="Q533" s="12"/>
      <c r="R533" s="12"/>
      <c r="S533" s="12"/>
      <c r="T533" s="12"/>
      <c r="U533" s="12"/>
      <c r="V533" s="12"/>
    </row>
    <row r="534" spans="1:22" s="1" customFormat="1" x14ac:dyDescent="0.4">
      <c r="A534" s="12"/>
      <c r="B534" s="12"/>
      <c r="C534" s="42"/>
      <c r="D534" s="12"/>
      <c r="E534" s="12"/>
      <c r="F534" s="12"/>
      <c r="G534" s="12"/>
      <c r="H534" s="12"/>
      <c r="I534" s="12"/>
      <c r="J534" s="12"/>
      <c r="K534" s="12"/>
      <c r="L534" s="12"/>
      <c r="M534" s="12"/>
      <c r="N534" s="12"/>
      <c r="O534" s="12"/>
      <c r="P534" s="12"/>
      <c r="Q534" s="12"/>
      <c r="R534" s="12"/>
      <c r="S534" s="12"/>
      <c r="T534" s="12"/>
      <c r="U534" s="12"/>
      <c r="V534" s="12"/>
    </row>
    <row r="535" spans="1:22" s="1" customFormat="1" x14ac:dyDescent="0.4">
      <c r="A535" s="12"/>
      <c r="B535" s="12"/>
      <c r="C535" s="42"/>
      <c r="D535" s="12"/>
      <c r="E535" s="12"/>
      <c r="F535" s="12"/>
      <c r="G535" s="12"/>
      <c r="H535" s="12"/>
      <c r="I535" s="12"/>
      <c r="J535" s="12"/>
      <c r="K535" s="12"/>
      <c r="L535" s="12"/>
      <c r="M535" s="12"/>
      <c r="N535" s="12"/>
      <c r="O535" s="12"/>
      <c r="P535" s="12"/>
      <c r="Q535" s="12"/>
      <c r="R535" s="12"/>
      <c r="S535" s="12"/>
      <c r="T535" s="12"/>
      <c r="U535" s="12"/>
      <c r="V535" s="12"/>
    </row>
    <row r="536" spans="1:22" s="1" customFormat="1" x14ac:dyDescent="0.4">
      <c r="A536" s="12"/>
      <c r="B536" s="12"/>
      <c r="C536" s="42"/>
      <c r="D536" s="12"/>
      <c r="E536" s="12"/>
      <c r="F536" s="12"/>
      <c r="G536" s="12"/>
      <c r="H536" s="12"/>
      <c r="I536" s="12"/>
      <c r="J536" s="12"/>
      <c r="K536" s="12"/>
      <c r="L536" s="12"/>
      <c r="M536" s="12"/>
      <c r="N536" s="12"/>
      <c r="O536" s="12"/>
      <c r="P536" s="12"/>
      <c r="Q536" s="12"/>
      <c r="R536" s="12"/>
      <c r="S536" s="12"/>
      <c r="T536" s="12"/>
      <c r="U536" s="12"/>
      <c r="V536" s="12"/>
    </row>
    <row r="537" spans="1:22" s="1" customFormat="1" x14ac:dyDescent="0.4">
      <c r="A537" s="12"/>
      <c r="B537" s="12"/>
      <c r="C537" s="42"/>
      <c r="D537" s="12"/>
      <c r="E537" s="12"/>
      <c r="F537" s="12"/>
      <c r="G537" s="12"/>
      <c r="H537" s="12"/>
      <c r="I537" s="12"/>
      <c r="J537" s="12"/>
      <c r="K537" s="12"/>
      <c r="L537" s="12"/>
      <c r="M537" s="12"/>
      <c r="N537" s="12"/>
      <c r="O537" s="12"/>
      <c r="P537" s="12"/>
      <c r="Q537" s="12"/>
      <c r="R537" s="12"/>
      <c r="S537" s="12"/>
      <c r="T537" s="12"/>
      <c r="U537" s="12"/>
      <c r="V537" s="12"/>
    </row>
    <row r="538" spans="1:22" s="1" customFormat="1" x14ac:dyDescent="0.4">
      <c r="A538" s="12"/>
      <c r="B538" s="12"/>
      <c r="C538" s="42"/>
      <c r="D538" s="12"/>
      <c r="E538" s="12"/>
      <c r="F538" s="12"/>
      <c r="G538" s="12"/>
      <c r="H538" s="12"/>
      <c r="I538" s="12"/>
      <c r="J538" s="12"/>
      <c r="K538" s="12"/>
      <c r="L538" s="12"/>
      <c r="M538" s="12"/>
      <c r="N538" s="12"/>
      <c r="O538" s="12"/>
      <c r="P538" s="12"/>
      <c r="Q538" s="12"/>
      <c r="R538" s="12"/>
      <c r="S538" s="12"/>
      <c r="T538" s="12"/>
      <c r="U538" s="12"/>
      <c r="V538" s="12"/>
    </row>
    <row r="539" spans="1:22" s="1" customFormat="1" x14ac:dyDescent="0.4">
      <c r="A539" s="12"/>
      <c r="B539" s="12"/>
      <c r="C539" s="42"/>
      <c r="D539" s="12"/>
      <c r="E539" s="12"/>
      <c r="F539" s="12"/>
      <c r="G539" s="12"/>
      <c r="H539" s="12"/>
      <c r="I539" s="12"/>
      <c r="J539" s="12"/>
      <c r="K539" s="12"/>
      <c r="L539" s="12"/>
      <c r="M539" s="12"/>
      <c r="N539" s="12"/>
      <c r="O539" s="12"/>
      <c r="P539" s="12"/>
      <c r="Q539" s="12"/>
      <c r="R539" s="12"/>
      <c r="S539" s="12"/>
      <c r="T539" s="12"/>
      <c r="U539" s="12"/>
      <c r="V539" s="12"/>
    </row>
    <row r="540" spans="1:22" s="1" customFormat="1" x14ac:dyDescent="0.4">
      <c r="A540" s="12"/>
      <c r="B540" s="12"/>
      <c r="C540" s="42"/>
      <c r="D540" s="12"/>
      <c r="E540" s="12"/>
      <c r="F540" s="12"/>
      <c r="G540" s="12"/>
      <c r="H540" s="12"/>
      <c r="I540" s="12"/>
      <c r="J540" s="12"/>
      <c r="K540" s="12"/>
      <c r="L540" s="12"/>
      <c r="M540" s="12"/>
      <c r="N540" s="12"/>
      <c r="O540" s="12"/>
      <c r="P540" s="12"/>
      <c r="Q540" s="12"/>
      <c r="R540" s="12"/>
      <c r="S540" s="12"/>
      <c r="T540" s="12"/>
      <c r="U540" s="12"/>
      <c r="V540" s="12"/>
    </row>
    <row r="541" spans="1:22" s="1" customFormat="1" x14ac:dyDescent="0.4">
      <c r="A541" s="12"/>
      <c r="B541" s="12"/>
      <c r="C541" s="42"/>
      <c r="D541" s="12"/>
      <c r="E541" s="12"/>
      <c r="F541" s="12"/>
      <c r="G541" s="12"/>
      <c r="H541" s="12"/>
      <c r="I541" s="12"/>
      <c r="J541" s="12"/>
      <c r="K541" s="12"/>
      <c r="L541" s="12"/>
      <c r="M541" s="12"/>
      <c r="N541" s="12"/>
      <c r="O541" s="12"/>
      <c r="P541" s="12"/>
      <c r="Q541" s="12"/>
      <c r="R541" s="12"/>
      <c r="S541" s="12"/>
      <c r="T541" s="12"/>
      <c r="U541" s="12"/>
      <c r="V541" s="12"/>
    </row>
    <row r="542" spans="1:22" s="1" customFormat="1" x14ac:dyDescent="0.4">
      <c r="A542" s="12"/>
      <c r="B542" s="12"/>
      <c r="C542" s="42"/>
      <c r="D542" s="12"/>
      <c r="E542" s="12"/>
      <c r="F542" s="12"/>
      <c r="G542" s="12"/>
      <c r="H542" s="12"/>
      <c r="I542" s="12"/>
      <c r="J542" s="12"/>
      <c r="K542" s="12"/>
      <c r="L542" s="12"/>
      <c r="M542" s="12"/>
      <c r="N542" s="12"/>
      <c r="O542" s="12"/>
      <c r="P542" s="12"/>
      <c r="Q542" s="12"/>
      <c r="R542" s="12"/>
      <c r="S542" s="12"/>
      <c r="T542" s="12"/>
      <c r="U542" s="12"/>
      <c r="V542" s="12"/>
    </row>
    <row r="543" spans="1:22" s="1" customFormat="1" x14ac:dyDescent="0.4">
      <c r="A543" s="12"/>
      <c r="B543" s="12"/>
      <c r="C543" s="42"/>
      <c r="D543" s="12"/>
      <c r="E543" s="12"/>
      <c r="F543" s="12"/>
      <c r="G543" s="12"/>
      <c r="H543" s="12"/>
      <c r="I543" s="12"/>
      <c r="J543" s="12"/>
      <c r="K543" s="12"/>
      <c r="L543" s="12"/>
      <c r="M543" s="12"/>
      <c r="N543" s="12"/>
      <c r="O543" s="12"/>
      <c r="P543" s="12"/>
      <c r="Q543" s="12"/>
      <c r="R543" s="12"/>
      <c r="S543" s="12"/>
      <c r="T543" s="12"/>
      <c r="U543" s="12"/>
      <c r="V543" s="12"/>
    </row>
    <row r="544" spans="1:22" s="1" customFormat="1" x14ac:dyDescent="0.4">
      <c r="A544" s="12"/>
      <c r="B544" s="12"/>
      <c r="C544" s="42"/>
      <c r="D544" s="12"/>
      <c r="E544" s="12"/>
      <c r="F544" s="12"/>
      <c r="G544" s="12"/>
      <c r="H544" s="12"/>
      <c r="I544" s="12"/>
      <c r="J544" s="12"/>
      <c r="K544" s="12"/>
      <c r="L544" s="12"/>
      <c r="M544" s="12"/>
      <c r="N544" s="12"/>
      <c r="O544" s="12"/>
      <c r="P544" s="12"/>
      <c r="Q544" s="12"/>
      <c r="R544" s="12"/>
      <c r="S544" s="12"/>
      <c r="T544" s="12"/>
      <c r="U544" s="12"/>
      <c r="V544" s="12"/>
    </row>
    <row r="545" spans="1:22" s="1" customFormat="1" x14ac:dyDescent="0.4">
      <c r="A545" s="12"/>
      <c r="B545" s="12"/>
      <c r="C545" s="42"/>
      <c r="D545" s="12"/>
      <c r="E545" s="12"/>
      <c r="F545" s="12"/>
      <c r="G545" s="12"/>
      <c r="H545" s="12"/>
      <c r="I545" s="12"/>
      <c r="J545" s="12"/>
      <c r="K545" s="12"/>
      <c r="L545" s="12"/>
      <c r="M545" s="12"/>
      <c r="N545" s="12"/>
      <c r="O545" s="12"/>
      <c r="P545" s="12"/>
      <c r="Q545" s="12"/>
      <c r="R545" s="12"/>
      <c r="S545" s="12"/>
      <c r="T545" s="12"/>
      <c r="U545" s="12"/>
      <c r="V545" s="12"/>
    </row>
    <row r="546" spans="1:22" s="1" customFormat="1" x14ac:dyDescent="0.4">
      <c r="A546" s="12"/>
      <c r="B546" s="12"/>
      <c r="C546" s="42"/>
      <c r="D546" s="12"/>
      <c r="E546" s="12"/>
      <c r="F546" s="12"/>
      <c r="G546" s="12"/>
      <c r="H546" s="12"/>
      <c r="I546" s="12"/>
      <c r="J546" s="12"/>
      <c r="K546" s="12"/>
      <c r="L546" s="12"/>
      <c r="M546" s="12"/>
      <c r="N546" s="12"/>
      <c r="O546" s="12"/>
      <c r="P546" s="12"/>
      <c r="Q546" s="12"/>
      <c r="R546" s="12"/>
      <c r="S546" s="12"/>
      <c r="T546" s="12"/>
      <c r="U546" s="12"/>
      <c r="V546" s="12"/>
    </row>
    <row r="547" spans="1:22" s="1" customFormat="1" x14ac:dyDescent="0.4">
      <c r="A547" s="12"/>
      <c r="B547" s="12"/>
      <c r="C547" s="42"/>
      <c r="D547" s="12"/>
      <c r="E547" s="12"/>
      <c r="F547" s="12"/>
      <c r="G547" s="12"/>
      <c r="H547" s="12"/>
      <c r="I547" s="12"/>
      <c r="J547" s="12"/>
      <c r="K547" s="12"/>
      <c r="L547" s="12"/>
      <c r="M547" s="12"/>
      <c r="N547" s="12"/>
      <c r="O547" s="12"/>
      <c r="P547" s="12"/>
      <c r="Q547" s="12"/>
      <c r="R547" s="12"/>
      <c r="S547" s="12"/>
      <c r="T547" s="12"/>
      <c r="U547" s="12"/>
      <c r="V547" s="12"/>
    </row>
    <row r="548" spans="1:22" s="1" customFormat="1" x14ac:dyDescent="0.4">
      <c r="A548" s="12"/>
      <c r="B548" s="12"/>
      <c r="C548" s="42"/>
      <c r="D548" s="12"/>
      <c r="E548" s="12"/>
      <c r="F548" s="12"/>
      <c r="G548" s="12"/>
      <c r="H548" s="12"/>
      <c r="I548" s="12"/>
      <c r="J548" s="12"/>
      <c r="K548" s="12"/>
      <c r="L548" s="12"/>
      <c r="M548" s="12"/>
      <c r="N548" s="12"/>
      <c r="O548" s="12"/>
      <c r="P548" s="12"/>
      <c r="Q548" s="12"/>
      <c r="R548" s="12"/>
      <c r="S548" s="12"/>
      <c r="T548" s="12"/>
      <c r="U548" s="12"/>
      <c r="V548" s="12"/>
    </row>
    <row r="549" spans="1:22" s="1" customFormat="1" x14ac:dyDescent="0.4">
      <c r="A549" s="12"/>
      <c r="B549" s="12"/>
      <c r="C549" s="42"/>
      <c r="D549" s="12"/>
      <c r="E549" s="12"/>
      <c r="F549" s="12"/>
      <c r="G549" s="12"/>
      <c r="H549" s="12"/>
      <c r="I549" s="12"/>
      <c r="J549" s="12"/>
      <c r="K549" s="12"/>
      <c r="L549" s="12"/>
      <c r="M549" s="12"/>
      <c r="N549" s="12"/>
      <c r="O549" s="12"/>
      <c r="P549" s="12"/>
      <c r="Q549" s="12"/>
      <c r="R549" s="12"/>
      <c r="S549" s="12"/>
      <c r="T549" s="12"/>
      <c r="U549" s="12"/>
      <c r="V549" s="12"/>
    </row>
    <row r="550" spans="1:22" s="1" customFormat="1" x14ac:dyDescent="0.4">
      <c r="A550" s="12"/>
      <c r="B550" s="12"/>
      <c r="C550" s="42"/>
      <c r="D550" s="12"/>
      <c r="E550" s="12"/>
      <c r="F550" s="12"/>
      <c r="G550" s="12"/>
      <c r="H550" s="12"/>
      <c r="I550" s="12"/>
      <c r="J550" s="12"/>
      <c r="K550" s="12"/>
      <c r="L550" s="12"/>
      <c r="M550" s="12"/>
      <c r="N550" s="12"/>
      <c r="O550" s="12"/>
      <c r="P550" s="12"/>
      <c r="Q550" s="12"/>
      <c r="R550" s="12"/>
      <c r="S550" s="12"/>
      <c r="T550" s="12"/>
      <c r="U550" s="12"/>
      <c r="V550" s="12"/>
    </row>
    <row r="551" spans="1:22" s="1" customFormat="1" x14ac:dyDescent="0.4">
      <c r="A551" s="12"/>
      <c r="B551" s="12"/>
      <c r="C551" s="42"/>
      <c r="D551" s="12"/>
      <c r="E551" s="12"/>
      <c r="F551" s="12"/>
      <c r="G551" s="12"/>
      <c r="H551" s="12"/>
      <c r="I551" s="12"/>
      <c r="J551" s="12"/>
      <c r="K551" s="12"/>
      <c r="L551" s="12"/>
      <c r="M551" s="12"/>
      <c r="N551" s="12"/>
      <c r="O551" s="12"/>
      <c r="P551" s="12"/>
      <c r="Q551" s="12"/>
      <c r="R551" s="12"/>
      <c r="S551" s="12"/>
      <c r="T551" s="12"/>
      <c r="U551" s="12"/>
      <c r="V551" s="12"/>
    </row>
    <row r="552" spans="1:22" s="1" customFormat="1" x14ac:dyDescent="0.4">
      <c r="A552" s="12"/>
      <c r="B552" s="12"/>
      <c r="C552" s="42"/>
      <c r="D552" s="12"/>
      <c r="E552" s="12"/>
      <c r="F552" s="12"/>
      <c r="G552" s="12"/>
      <c r="H552" s="12"/>
      <c r="I552" s="12"/>
      <c r="J552" s="12"/>
      <c r="K552" s="12"/>
      <c r="L552" s="12"/>
      <c r="M552" s="12"/>
      <c r="N552" s="12"/>
      <c r="O552" s="12"/>
      <c r="P552" s="12"/>
      <c r="Q552" s="12"/>
      <c r="R552" s="12"/>
      <c r="S552" s="12"/>
      <c r="T552" s="12"/>
      <c r="U552" s="12"/>
      <c r="V552" s="12"/>
    </row>
    <row r="553" spans="1:22" s="1" customFormat="1" x14ac:dyDescent="0.4">
      <c r="A553" s="12"/>
      <c r="B553" s="12"/>
      <c r="C553" s="42"/>
      <c r="D553" s="12"/>
      <c r="E553" s="12"/>
      <c r="F553" s="12"/>
      <c r="G553" s="12"/>
      <c r="H553" s="12"/>
      <c r="I553" s="12"/>
      <c r="J553" s="12"/>
      <c r="K553" s="12"/>
      <c r="L553" s="12"/>
      <c r="M553" s="12"/>
      <c r="N553" s="12"/>
      <c r="O553" s="12"/>
      <c r="P553" s="12"/>
      <c r="Q553" s="12"/>
      <c r="R553" s="12"/>
      <c r="S553" s="12"/>
      <c r="T553" s="12"/>
      <c r="U553" s="12"/>
      <c r="V553" s="12"/>
    </row>
    <row r="554" spans="1:22" s="1" customFormat="1" x14ac:dyDescent="0.4">
      <c r="A554" s="12"/>
      <c r="B554" s="12"/>
      <c r="C554" s="42"/>
      <c r="D554" s="12"/>
      <c r="E554" s="12"/>
      <c r="F554" s="12"/>
      <c r="G554" s="12"/>
      <c r="H554" s="12"/>
      <c r="I554" s="12"/>
      <c r="J554" s="12"/>
      <c r="K554" s="12"/>
      <c r="L554" s="12"/>
      <c r="M554" s="12"/>
      <c r="N554" s="12"/>
      <c r="O554" s="12"/>
      <c r="P554" s="12"/>
      <c r="Q554" s="12"/>
      <c r="R554" s="12"/>
      <c r="S554" s="12"/>
      <c r="T554" s="12"/>
      <c r="U554" s="12"/>
      <c r="V554" s="12"/>
    </row>
    <row r="555" spans="1:22" s="1" customFormat="1" x14ac:dyDescent="0.4">
      <c r="A555" s="12"/>
      <c r="B555" s="12"/>
      <c r="C555" s="42"/>
      <c r="D555" s="12"/>
      <c r="E555" s="12"/>
      <c r="F555" s="12"/>
      <c r="G555" s="12"/>
      <c r="H555" s="12"/>
      <c r="I555" s="12"/>
      <c r="J555" s="12"/>
      <c r="K555" s="12"/>
      <c r="L555" s="12"/>
      <c r="M555" s="12"/>
      <c r="N555" s="12"/>
      <c r="O555" s="12"/>
      <c r="P555" s="12"/>
      <c r="Q555" s="12"/>
      <c r="R555" s="12"/>
      <c r="S555" s="12"/>
      <c r="T555" s="12"/>
      <c r="U555" s="12"/>
      <c r="V555" s="12"/>
    </row>
    <row r="556" spans="1:22" s="1" customFormat="1" x14ac:dyDescent="0.4">
      <c r="A556" s="12"/>
      <c r="B556" s="12"/>
      <c r="C556" s="42"/>
      <c r="D556" s="12"/>
      <c r="E556" s="12"/>
      <c r="F556" s="12"/>
      <c r="G556" s="12"/>
      <c r="H556" s="12"/>
      <c r="I556" s="12"/>
      <c r="J556" s="12"/>
      <c r="K556" s="12"/>
      <c r="L556" s="12"/>
      <c r="M556" s="12"/>
      <c r="N556" s="12"/>
      <c r="O556" s="12"/>
      <c r="P556" s="12"/>
      <c r="Q556" s="12"/>
      <c r="R556" s="12"/>
      <c r="S556" s="12"/>
      <c r="T556" s="12"/>
      <c r="U556" s="12"/>
      <c r="V556" s="12"/>
    </row>
    <row r="557" spans="1:22" s="1" customFormat="1" x14ac:dyDescent="0.4">
      <c r="A557" s="12"/>
      <c r="B557" s="12"/>
      <c r="C557" s="42"/>
      <c r="D557" s="12"/>
      <c r="E557" s="12"/>
      <c r="F557" s="12"/>
      <c r="G557" s="12"/>
      <c r="H557" s="12"/>
      <c r="I557" s="12"/>
      <c r="J557" s="12"/>
      <c r="K557" s="12"/>
      <c r="L557" s="12"/>
      <c r="M557" s="12"/>
      <c r="N557" s="12"/>
      <c r="O557" s="12"/>
      <c r="P557" s="12"/>
      <c r="Q557" s="12"/>
      <c r="R557" s="12"/>
      <c r="S557" s="12"/>
      <c r="T557" s="12"/>
      <c r="U557" s="12"/>
      <c r="V557" s="12"/>
    </row>
    <row r="558" spans="1:22" s="1" customFormat="1" x14ac:dyDescent="0.4">
      <c r="A558" s="12"/>
      <c r="B558" s="12"/>
      <c r="C558" s="42"/>
      <c r="D558" s="12"/>
      <c r="E558" s="12"/>
      <c r="F558" s="12"/>
      <c r="G558" s="12"/>
      <c r="H558" s="12"/>
      <c r="I558" s="12"/>
      <c r="J558" s="12"/>
      <c r="K558" s="12"/>
      <c r="L558" s="12"/>
      <c r="M558" s="12"/>
      <c r="N558" s="12"/>
      <c r="O558" s="12"/>
      <c r="P558" s="12"/>
      <c r="Q558" s="12"/>
      <c r="R558" s="12"/>
      <c r="S558" s="12"/>
      <c r="T558" s="12"/>
      <c r="U558" s="12"/>
      <c r="V558" s="12"/>
    </row>
    <row r="559" spans="1:22" s="1" customFormat="1" x14ac:dyDescent="0.4">
      <c r="A559" s="12"/>
      <c r="B559" s="12"/>
      <c r="C559" s="42"/>
      <c r="D559" s="12"/>
      <c r="E559" s="12"/>
      <c r="F559" s="12"/>
      <c r="G559" s="12"/>
      <c r="H559" s="12"/>
      <c r="I559" s="12"/>
      <c r="J559" s="12"/>
      <c r="K559" s="12"/>
      <c r="L559" s="12"/>
      <c r="M559" s="12"/>
      <c r="N559" s="12"/>
      <c r="O559" s="12"/>
      <c r="P559" s="12"/>
      <c r="Q559" s="12"/>
      <c r="R559" s="12"/>
      <c r="S559" s="12"/>
      <c r="T559" s="12"/>
      <c r="U559" s="12"/>
      <c r="V559" s="12"/>
    </row>
    <row r="560" spans="1:22" s="1" customFormat="1" x14ac:dyDescent="0.4">
      <c r="A560" s="12"/>
      <c r="B560" s="12"/>
      <c r="C560" s="42"/>
      <c r="D560" s="12"/>
      <c r="E560" s="12"/>
      <c r="F560" s="12"/>
      <c r="G560" s="12"/>
      <c r="H560" s="12"/>
      <c r="I560" s="12"/>
      <c r="J560" s="12"/>
      <c r="K560" s="12"/>
      <c r="L560" s="12"/>
      <c r="M560" s="12"/>
      <c r="N560" s="12"/>
      <c r="O560" s="12"/>
      <c r="P560" s="12"/>
      <c r="Q560" s="12"/>
      <c r="R560" s="12"/>
      <c r="S560" s="12"/>
      <c r="T560" s="12"/>
      <c r="U560" s="12"/>
      <c r="V560" s="12"/>
    </row>
    <row r="561" spans="1:22" s="1" customFormat="1" x14ac:dyDescent="0.4">
      <c r="A561" s="12"/>
      <c r="B561" s="12"/>
      <c r="C561" s="42"/>
      <c r="D561" s="12"/>
      <c r="E561" s="12"/>
      <c r="F561" s="12"/>
      <c r="G561" s="12"/>
      <c r="H561" s="12"/>
      <c r="I561" s="12"/>
      <c r="J561" s="12"/>
      <c r="K561" s="12"/>
      <c r="L561" s="12"/>
      <c r="M561" s="12"/>
      <c r="N561" s="12"/>
      <c r="O561" s="12"/>
      <c r="P561" s="12"/>
      <c r="Q561" s="12"/>
      <c r="R561" s="12"/>
      <c r="S561" s="12"/>
      <c r="T561" s="12"/>
      <c r="U561" s="12"/>
      <c r="V561" s="12"/>
    </row>
    <row r="562" spans="1:22" s="1" customFormat="1" x14ac:dyDescent="0.4">
      <c r="A562" s="12"/>
      <c r="B562" s="12"/>
      <c r="C562" s="42"/>
      <c r="D562" s="12"/>
      <c r="E562" s="12"/>
      <c r="F562" s="12"/>
      <c r="G562" s="12"/>
      <c r="H562" s="12"/>
      <c r="I562" s="12"/>
      <c r="J562" s="12"/>
      <c r="K562" s="12"/>
      <c r="L562" s="12"/>
      <c r="M562" s="12"/>
      <c r="N562" s="12"/>
      <c r="O562" s="12"/>
      <c r="P562" s="12"/>
      <c r="Q562" s="12"/>
      <c r="R562" s="12"/>
      <c r="S562" s="12"/>
      <c r="T562" s="12"/>
      <c r="U562" s="12"/>
      <c r="V562" s="12"/>
    </row>
    <row r="563" spans="1:22" s="1" customFormat="1" x14ac:dyDescent="0.4">
      <c r="A563" s="12"/>
      <c r="B563" s="12"/>
      <c r="C563" s="42"/>
      <c r="D563" s="12"/>
      <c r="E563" s="12"/>
      <c r="F563" s="12"/>
      <c r="G563" s="12"/>
      <c r="H563" s="12"/>
      <c r="I563" s="12"/>
      <c r="J563" s="12"/>
      <c r="K563" s="12"/>
      <c r="L563" s="12"/>
      <c r="M563" s="12"/>
      <c r="N563" s="12"/>
      <c r="O563" s="12"/>
      <c r="P563" s="12"/>
      <c r="Q563" s="12"/>
      <c r="R563" s="12"/>
      <c r="S563" s="12"/>
      <c r="T563" s="12"/>
      <c r="U563" s="12"/>
      <c r="V563" s="12"/>
    </row>
    <row r="564" spans="1:22" s="1" customFormat="1" x14ac:dyDescent="0.4">
      <c r="A564" s="12"/>
      <c r="B564" s="12"/>
      <c r="C564" s="42"/>
      <c r="D564" s="12"/>
      <c r="E564" s="12"/>
      <c r="F564" s="12"/>
      <c r="G564" s="12"/>
      <c r="H564" s="12"/>
      <c r="I564" s="12"/>
      <c r="J564" s="12"/>
      <c r="K564" s="12"/>
      <c r="L564" s="12"/>
      <c r="M564" s="12"/>
      <c r="N564" s="12"/>
      <c r="O564" s="12"/>
      <c r="P564" s="12"/>
      <c r="Q564" s="12"/>
      <c r="R564" s="12"/>
      <c r="S564" s="12"/>
      <c r="T564" s="12"/>
      <c r="U564" s="12"/>
      <c r="V564" s="12"/>
    </row>
    <row r="565" spans="1:22" s="1" customFormat="1" x14ac:dyDescent="0.4">
      <c r="A565" s="12"/>
      <c r="B565" s="12"/>
      <c r="C565" s="42"/>
      <c r="D565" s="12"/>
      <c r="E565" s="12"/>
      <c r="F565" s="12"/>
      <c r="G565" s="12"/>
      <c r="H565" s="12"/>
      <c r="I565" s="12"/>
      <c r="J565" s="12"/>
      <c r="K565" s="12"/>
      <c r="L565" s="12"/>
      <c r="M565" s="12"/>
      <c r="N565" s="12"/>
      <c r="O565" s="12"/>
      <c r="P565" s="12"/>
      <c r="Q565" s="12"/>
      <c r="R565" s="12"/>
      <c r="S565" s="12"/>
      <c r="T565" s="12"/>
      <c r="U565" s="12"/>
      <c r="V565" s="12"/>
    </row>
    <row r="566" spans="1:22" s="1" customFormat="1" x14ac:dyDescent="0.4">
      <c r="A566" s="12"/>
      <c r="B566" s="12"/>
      <c r="C566" s="42"/>
      <c r="D566" s="12"/>
      <c r="E566" s="12"/>
      <c r="F566" s="12"/>
      <c r="G566" s="12"/>
      <c r="H566" s="12"/>
      <c r="I566" s="12"/>
      <c r="J566" s="12"/>
      <c r="K566" s="12"/>
      <c r="L566" s="12"/>
      <c r="M566" s="12"/>
      <c r="N566" s="12"/>
      <c r="O566" s="12"/>
      <c r="P566" s="12"/>
      <c r="Q566" s="12"/>
      <c r="R566" s="12"/>
      <c r="S566" s="12"/>
      <c r="T566" s="12"/>
      <c r="U566" s="12"/>
      <c r="V566" s="12"/>
    </row>
    <row r="567" spans="1:22" s="1" customFormat="1" x14ac:dyDescent="0.4">
      <c r="A567" s="12"/>
      <c r="B567" s="12"/>
      <c r="C567" s="42"/>
      <c r="D567" s="12"/>
      <c r="E567" s="12"/>
      <c r="F567" s="12"/>
      <c r="G567" s="12"/>
      <c r="H567" s="12"/>
      <c r="I567" s="12"/>
      <c r="J567" s="12"/>
      <c r="K567" s="12"/>
      <c r="L567" s="12"/>
      <c r="M567" s="12"/>
      <c r="N567" s="12"/>
      <c r="O567" s="12"/>
      <c r="P567" s="12"/>
      <c r="Q567" s="12"/>
      <c r="R567" s="12"/>
      <c r="S567" s="12"/>
      <c r="T567" s="12"/>
      <c r="U567" s="12"/>
      <c r="V567" s="12"/>
    </row>
    <row r="568" spans="1:22" s="1" customFormat="1" x14ac:dyDescent="0.4">
      <c r="A568" s="12"/>
      <c r="B568" s="12"/>
      <c r="C568" s="42"/>
      <c r="D568" s="12"/>
      <c r="E568" s="12"/>
      <c r="F568" s="12"/>
      <c r="G568" s="12"/>
      <c r="H568" s="12"/>
      <c r="I568" s="12"/>
      <c r="J568" s="12"/>
      <c r="K568" s="12"/>
      <c r="L568" s="12"/>
      <c r="M568" s="12"/>
      <c r="N568" s="12"/>
      <c r="O568" s="12"/>
      <c r="P568" s="12"/>
      <c r="Q568" s="12"/>
      <c r="R568" s="12"/>
      <c r="S568" s="12"/>
      <c r="T568" s="12"/>
      <c r="U568" s="12"/>
      <c r="V568" s="12"/>
    </row>
    <row r="569" spans="1:22" s="1" customFormat="1" x14ac:dyDescent="0.4">
      <c r="A569" s="12"/>
      <c r="B569" s="12"/>
      <c r="C569" s="42"/>
      <c r="D569" s="12"/>
      <c r="E569" s="12"/>
      <c r="F569" s="12"/>
      <c r="G569" s="12"/>
      <c r="H569" s="12"/>
      <c r="I569" s="12"/>
      <c r="J569" s="12"/>
      <c r="K569" s="12"/>
      <c r="L569" s="12"/>
      <c r="M569" s="12"/>
      <c r="N569" s="12"/>
      <c r="O569" s="12"/>
      <c r="P569" s="12"/>
      <c r="Q569" s="12"/>
      <c r="R569" s="12"/>
      <c r="S569" s="12"/>
      <c r="T569" s="12"/>
      <c r="U569" s="12"/>
      <c r="V569" s="12"/>
    </row>
    <row r="570" spans="1:22" s="1" customFormat="1" x14ac:dyDescent="0.4">
      <c r="A570" s="12"/>
      <c r="B570" s="12"/>
      <c r="C570" s="42"/>
      <c r="D570" s="12"/>
      <c r="E570" s="12"/>
      <c r="F570" s="12"/>
      <c r="G570" s="12"/>
      <c r="H570" s="12"/>
      <c r="I570" s="12"/>
      <c r="J570" s="12"/>
      <c r="K570" s="12"/>
      <c r="L570" s="12"/>
      <c r="M570" s="12"/>
      <c r="N570" s="12"/>
      <c r="O570" s="12"/>
      <c r="P570" s="12"/>
      <c r="Q570" s="12"/>
      <c r="R570" s="12"/>
      <c r="S570" s="12"/>
      <c r="T570" s="12"/>
      <c r="U570" s="12"/>
      <c r="V570" s="12"/>
    </row>
    <row r="571" spans="1:22" s="1" customFormat="1" x14ac:dyDescent="0.4">
      <c r="A571" s="12"/>
      <c r="B571" s="12"/>
      <c r="C571" s="42"/>
      <c r="D571" s="12"/>
      <c r="E571" s="12"/>
      <c r="F571" s="12"/>
      <c r="G571" s="12"/>
      <c r="H571" s="12"/>
      <c r="I571" s="12"/>
      <c r="J571" s="12"/>
      <c r="K571" s="12"/>
      <c r="L571" s="12"/>
      <c r="M571" s="12"/>
      <c r="N571" s="12"/>
      <c r="O571" s="12"/>
      <c r="P571" s="12"/>
      <c r="Q571" s="12"/>
      <c r="R571" s="12"/>
      <c r="S571" s="12"/>
      <c r="T571" s="12"/>
      <c r="U571" s="12"/>
      <c r="V571" s="12"/>
    </row>
    <row r="572" spans="1:22" s="1" customFormat="1" x14ac:dyDescent="0.4">
      <c r="A572" s="12"/>
      <c r="B572" s="12"/>
      <c r="C572" s="42"/>
      <c r="D572" s="12"/>
      <c r="E572" s="12"/>
      <c r="F572" s="12"/>
      <c r="G572" s="12"/>
      <c r="H572" s="12"/>
      <c r="I572" s="12"/>
      <c r="J572" s="12"/>
      <c r="K572" s="12"/>
      <c r="L572" s="12"/>
      <c r="M572" s="12"/>
      <c r="N572" s="12"/>
      <c r="O572" s="12"/>
      <c r="P572" s="12"/>
      <c r="Q572" s="12"/>
      <c r="R572" s="12"/>
      <c r="S572" s="12"/>
      <c r="T572" s="12"/>
      <c r="U572" s="12"/>
      <c r="V572" s="12"/>
    </row>
    <row r="573" spans="1:22" s="1" customFormat="1" x14ac:dyDescent="0.4">
      <c r="A573" s="12"/>
      <c r="B573" s="12"/>
      <c r="C573" s="42"/>
      <c r="D573" s="12"/>
      <c r="E573" s="12"/>
      <c r="F573" s="12"/>
      <c r="G573" s="12"/>
      <c r="H573" s="12"/>
      <c r="I573" s="12"/>
      <c r="J573" s="12"/>
      <c r="K573" s="12"/>
      <c r="L573" s="12"/>
      <c r="M573" s="12"/>
      <c r="N573" s="12"/>
      <c r="O573" s="12"/>
      <c r="P573" s="12"/>
      <c r="Q573" s="12"/>
      <c r="R573" s="12"/>
      <c r="S573" s="12"/>
      <c r="T573" s="12"/>
      <c r="U573" s="12"/>
      <c r="V573" s="12"/>
    </row>
    <row r="574" spans="1:22" s="1" customFormat="1" x14ac:dyDescent="0.4">
      <c r="A574" s="12"/>
      <c r="B574" s="12"/>
      <c r="C574" s="42"/>
      <c r="D574" s="12"/>
      <c r="E574" s="12"/>
      <c r="F574" s="12"/>
      <c r="G574" s="12"/>
      <c r="H574" s="12"/>
      <c r="I574" s="12"/>
      <c r="J574" s="12"/>
      <c r="K574" s="12"/>
      <c r="L574" s="12"/>
      <c r="M574" s="12"/>
      <c r="N574" s="12"/>
      <c r="O574" s="12"/>
      <c r="P574" s="12"/>
      <c r="Q574" s="12"/>
      <c r="R574" s="12"/>
      <c r="S574" s="12"/>
      <c r="T574" s="12"/>
      <c r="U574" s="12"/>
      <c r="V574" s="12"/>
    </row>
    <row r="575" spans="1:22" s="1" customFormat="1" x14ac:dyDescent="0.4">
      <c r="A575" s="12"/>
      <c r="B575" s="12"/>
      <c r="C575" s="42"/>
      <c r="D575" s="12"/>
      <c r="E575" s="12"/>
      <c r="F575" s="12"/>
      <c r="G575" s="12"/>
      <c r="H575" s="12"/>
      <c r="I575" s="12"/>
      <c r="J575" s="12"/>
      <c r="K575" s="12"/>
      <c r="L575" s="12"/>
      <c r="M575" s="12"/>
      <c r="N575" s="12"/>
      <c r="O575" s="12"/>
      <c r="P575" s="12"/>
      <c r="Q575" s="12"/>
      <c r="R575" s="12"/>
      <c r="S575" s="12"/>
      <c r="T575" s="12"/>
      <c r="U575" s="12"/>
      <c r="V575" s="12"/>
    </row>
    <row r="576" spans="1:22" s="1" customFormat="1" x14ac:dyDescent="0.4">
      <c r="A576" s="12"/>
      <c r="B576" s="12"/>
      <c r="C576" s="42"/>
      <c r="D576" s="12"/>
      <c r="E576" s="12"/>
      <c r="F576" s="12"/>
      <c r="G576" s="12"/>
      <c r="H576" s="12"/>
      <c r="I576" s="12"/>
      <c r="J576" s="12"/>
      <c r="K576" s="12"/>
      <c r="L576" s="12"/>
      <c r="M576" s="12"/>
      <c r="N576" s="12"/>
      <c r="O576" s="12"/>
      <c r="P576" s="12"/>
      <c r="Q576" s="12"/>
      <c r="R576" s="12"/>
      <c r="S576" s="12"/>
      <c r="T576" s="12"/>
      <c r="U576" s="12"/>
      <c r="V576" s="12"/>
    </row>
    <row r="577" spans="1:22" s="1" customFormat="1" x14ac:dyDescent="0.4">
      <c r="A577" s="12"/>
      <c r="B577" s="12"/>
      <c r="C577" s="42"/>
      <c r="D577" s="12"/>
      <c r="E577" s="12"/>
      <c r="F577" s="12"/>
      <c r="G577" s="12"/>
      <c r="H577" s="12"/>
      <c r="I577" s="12"/>
      <c r="J577" s="12"/>
      <c r="K577" s="12"/>
      <c r="L577" s="12"/>
      <c r="M577" s="12"/>
      <c r="N577" s="12"/>
      <c r="O577" s="12"/>
      <c r="P577" s="12"/>
      <c r="Q577" s="12"/>
      <c r="R577" s="12"/>
      <c r="S577" s="12"/>
      <c r="T577" s="12"/>
      <c r="U577" s="12"/>
      <c r="V577" s="12"/>
    </row>
    <row r="578" spans="1:22" s="1" customFormat="1" x14ac:dyDescent="0.4">
      <c r="A578" s="12"/>
      <c r="B578" s="12"/>
      <c r="C578" s="42"/>
      <c r="D578" s="12"/>
      <c r="E578" s="12"/>
      <c r="F578" s="12"/>
      <c r="G578" s="12"/>
      <c r="H578" s="12"/>
      <c r="I578" s="12"/>
      <c r="J578" s="12"/>
      <c r="K578" s="12"/>
      <c r="L578" s="12"/>
      <c r="M578" s="12"/>
      <c r="N578" s="12"/>
      <c r="O578" s="12"/>
      <c r="P578" s="12"/>
      <c r="Q578" s="12"/>
      <c r="R578" s="12"/>
      <c r="S578" s="12"/>
      <c r="T578" s="12"/>
      <c r="U578" s="12"/>
      <c r="V578" s="12"/>
    </row>
    <row r="579" spans="1:22" s="1" customFormat="1" x14ac:dyDescent="0.4">
      <c r="A579" s="12"/>
      <c r="B579" s="12"/>
      <c r="C579" s="42"/>
      <c r="D579" s="12"/>
      <c r="E579" s="12"/>
      <c r="F579" s="12"/>
      <c r="G579" s="12"/>
      <c r="H579" s="12"/>
      <c r="I579" s="12"/>
      <c r="J579" s="12"/>
      <c r="K579" s="12"/>
      <c r="L579" s="12"/>
      <c r="M579" s="12"/>
      <c r="N579" s="12"/>
      <c r="O579" s="12"/>
      <c r="P579" s="12"/>
      <c r="Q579" s="12"/>
      <c r="R579" s="12"/>
      <c r="S579" s="12"/>
      <c r="T579" s="12"/>
      <c r="U579" s="12"/>
      <c r="V579" s="12"/>
    </row>
    <row r="580" spans="1:22" s="1" customFormat="1" x14ac:dyDescent="0.4">
      <c r="A580" s="12"/>
      <c r="B580" s="12"/>
      <c r="C580" s="42"/>
      <c r="D580" s="12"/>
      <c r="E580" s="12"/>
      <c r="F580" s="12"/>
      <c r="G580" s="12"/>
      <c r="H580" s="12"/>
      <c r="I580" s="12"/>
      <c r="J580" s="12"/>
      <c r="K580" s="12"/>
      <c r="L580" s="12"/>
      <c r="M580" s="12"/>
      <c r="N580" s="12"/>
      <c r="O580" s="12"/>
      <c r="P580" s="12"/>
      <c r="Q580" s="12"/>
      <c r="R580" s="12"/>
      <c r="S580" s="12"/>
      <c r="T580" s="12"/>
      <c r="U580" s="12"/>
      <c r="V580" s="12"/>
    </row>
    <row r="581" spans="1:22" s="1" customFormat="1" x14ac:dyDescent="0.4">
      <c r="A581" s="12"/>
      <c r="B581" s="12"/>
      <c r="C581" s="42"/>
      <c r="D581" s="12"/>
      <c r="E581" s="12"/>
      <c r="F581" s="12"/>
      <c r="G581" s="12"/>
      <c r="H581" s="12"/>
      <c r="I581" s="12"/>
      <c r="J581" s="12"/>
      <c r="K581" s="12"/>
      <c r="L581" s="12"/>
      <c r="M581" s="12"/>
      <c r="N581" s="12"/>
      <c r="O581" s="12"/>
      <c r="P581" s="12"/>
      <c r="Q581" s="12"/>
      <c r="R581" s="12"/>
      <c r="S581" s="12"/>
      <c r="T581" s="12"/>
      <c r="U581" s="12"/>
      <c r="V581" s="12"/>
    </row>
    <row r="582" spans="1:22" s="1" customFormat="1" x14ac:dyDescent="0.4">
      <c r="A582" s="12"/>
      <c r="B582" s="12"/>
      <c r="C582" s="42"/>
      <c r="D582" s="12"/>
      <c r="E582" s="12"/>
      <c r="F582" s="12"/>
      <c r="G582" s="12"/>
      <c r="H582" s="12"/>
      <c r="I582" s="12"/>
      <c r="J582" s="12"/>
      <c r="K582" s="12"/>
      <c r="L582" s="12"/>
      <c r="M582" s="12"/>
      <c r="N582" s="12"/>
      <c r="O582" s="12"/>
      <c r="P582" s="12"/>
      <c r="Q582" s="12"/>
      <c r="R582" s="12"/>
      <c r="S582" s="12"/>
      <c r="T582" s="12"/>
      <c r="U582" s="12"/>
      <c r="V582" s="12"/>
    </row>
    <row r="583" spans="1:22" s="1" customFormat="1" x14ac:dyDescent="0.4">
      <c r="A583" s="12"/>
      <c r="B583" s="12"/>
      <c r="C583" s="42"/>
      <c r="D583" s="12"/>
      <c r="E583" s="12"/>
      <c r="F583" s="12"/>
      <c r="G583" s="12"/>
      <c r="H583" s="12"/>
      <c r="I583" s="12"/>
      <c r="J583" s="12"/>
      <c r="K583" s="12"/>
      <c r="L583" s="12"/>
      <c r="M583" s="12"/>
      <c r="N583" s="12"/>
      <c r="O583" s="12"/>
      <c r="P583" s="12"/>
      <c r="Q583" s="12"/>
      <c r="R583" s="12"/>
      <c r="S583" s="12"/>
      <c r="T583" s="12"/>
      <c r="U583" s="12"/>
      <c r="V583" s="12"/>
    </row>
    <row r="584" spans="1:22" s="1" customFormat="1" x14ac:dyDescent="0.4">
      <c r="A584" s="12"/>
      <c r="B584" s="12"/>
      <c r="C584" s="42"/>
      <c r="D584" s="12"/>
      <c r="E584" s="12"/>
      <c r="F584" s="12"/>
      <c r="G584" s="12"/>
      <c r="H584" s="12"/>
      <c r="I584" s="12"/>
      <c r="J584" s="12"/>
      <c r="K584" s="12"/>
      <c r="L584" s="12"/>
      <c r="M584" s="12"/>
      <c r="N584" s="12"/>
      <c r="O584" s="12"/>
      <c r="P584" s="12"/>
      <c r="Q584" s="12"/>
      <c r="R584" s="12"/>
      <c r="S584" s="12"/>
      <c r="T584" s="12"/>
      <c r="U584" s="12"/>
      <c r="V584" s="12"/>
    </row>
    <row r="585" spans="1:22" s="1" customFormat="1" x14ac:dyDescent="0.4">
      <c r="A585" s="12"/>
      <c r="B585" s="12"/>
      <c r="C585" s="42"/>
      <c r="D585" s="12"/>
      <c r="E585" s="12"/>
      <c r="F585" s="12"/>
      <c r="G585" s="12"/>
      <c r="H585" s="12"/>
      <c r="I585" s="12"/>
      <c r="J585" s="12"/>
      <c r="K585" s="12"/>
      <c r="L585" s="12"/>
      <c r="M585" s="12"/>
      <c r="N585" s="12"/>
      <c r="O585" s="12"/>
      <c r="P585" s="12"/>
      <c r="Q585" s="12"/>
      <c r="R585" s="12"/>
      <c r="S585" s="12"/>
      <c r="T585" s="12"/>
      <c r="U585" s="12"/>
      <c r="V585" s="12"/>
    </row>
    <row r="586" spans="1:22" s="1" customFormat="1" x14ac:dyDescent="0.4">
      <c r="A586" s="12"/>
      <c r="B586" s="12"/>
      <c r="C586" s="42"/>
      <c r="D586" s="12"/>
      <c r="E586" s="12"/>
      <c r="F586" s="12"/>
      <c r="G586" s="12"/>
      <c r="H586" s="12"/>
      <c r="I586" s="12"/>
      <c r="J586" s="12"/>
      <c r="K586" s="12"/>
      <c r="L586" s="12"/>
      <c r="M586" s="12"/>
      <c r="N586" s="12"/>
      <c r="O586" s="12"/>
      <c r="P586" s="12"/>
      <c r="Q586" s="12"/>
      <c r="R586" s="12"/>
      <c r="S586" s="12"/>
      <c r="T586" s="12"/>
      <c r="U586" s="12"/>
      <c r="V586" s="12"/>
    </row>
    <row r="587" spans="1:22" s="1" customFormat="1" x14ac:dyDescent="0.4">
      <c r="A587" s="12"/>
      <c r="B587" s="12"/>
      <c r="C587" s="42"/>
      <c r="D587" s="12"/>
      <c r="E587" s="12"/>
      <c r="F587" s="12"/>
      <c r="G587" s="12"/>
      <c r="H587" s="12"/>
      <c r="I587" s="12"/>
      <c r="J587" s="12"/>
      <c r="K587" s="12"/>
      <c r="L587" s="12"/>
      <c r="M587" s="12"/>
      <c r="N587" s="12"/>
      <c r="O587" s="12"/>
      <c r="P587" s="12"/>
      <c r="Q587" s="12"/>
      <c r="R587" s="12"/>
      <c r="S587" s="12"/>
      <c r="T587" s="12"/>
      <c r="U587" s="12"/>
      <c r="V587" s="12"/>
    </row>
    <row r="588" spans="1:22" s="1" customFormat="1" x14ac:dyDescent="0.4">
      <c r="A588" s="12"/>
      <c r="B588" s="12"/>
      <c r="C588" s="42"/>
      <c r="D588" s="12"/>
      <c r="E588" s="12"/>
      <c r="F588" s="12"/>
      <c r="G588" s="12"/>
      <c r="H588" s="12"/>
      <c r="I588" s="12"/>
      <c r="J588" s="12"/>
      <c r="K588" s="12"/>
      <c r="L588" s="12"/>
      <c r="M588" s="12"/>
      <c r="N588" s="12"/>
      <c r="O588" s="12"/>
      <c r="P588" s="12"/>
      <c r="Q588" s="12"/>
      <c r="R588" s="12"/>
      <c r="S588" s="12"/>
      <c r="T588" s="12"/>
      <c r="U588" s="12"/>
      <c r="V588" s="12"/>
    </row>
    <row r="589" spans="1:22" s="1" customFormat="1" x14ac:dyDescent="0.4">
      <c r="A589" s="12"/>
      <c r="B589" s="12"/>
      <c r="C589" s="42"/>
      <c r="D589" s="12"/>
      <c r="E589" s="12"/>
      <c r="F589" s="12"/>
      <c r="G589" s="12"/>
      <c r="H589" s="12"/>
      <c r="I589" s="12"/>
      <c r="J589" s="12"/>
      <c r="K589" s="12"/>
      <c r="L589" s="12"/>
      <c r="M589" s="12"/>
      <c r="N589" s="12"/>
      <c r="O589" s="12"/>
      <c r="P589" s="12"/>
      <c r="Q589" s="12"/>
      <c r="R589" s="12"/>
      <c r="S589" s="12"/>
      <c r="T589" s="12"/>
      <c r="U589" s="12"/>
      <c r="V589" s="12"/>
    </row>
    <row r="590" spans="1:22" s="1" customFormat="1" x14ac:dyDescent="0.4">
      <c r="A590" s="12"/>
      <c r="B590" s="12"/>
      <c r="C590" s="42"/>
      <c r="D590" s="12"/>
      <c r="E590" s="12"/>
      <c r="F590" s="12"/>
      <c r="G590" s="12"/>
      <c r="H590" s="12"/>
      <c r="I590" s="12"/>
      <c r="J590" s="12"/>
      <c r="K590" s="12"/>
      <c r="L590" s="12"/>
      <c r="M590" s="12"/>
      <c r="N590" s="12"/>
      <c r="O590" s="12"/>
      <c r="P590" s="12"/>
      <c r="Q590" s="12"/>
      <c r="R590" s="12"/>
      <c r="S590" s="12"/>
      <c r="T590" s="12"/>
      <c r="U590" s="12"/>
      <c r="V590" s="12"/>
    </row>
    <row r="591" spans="1:22" s="1" customFormat="1" x14ac:dyDescent="0.4">
      <c r="A591" s="12"/>
      <c r="B591" s="12"/>
      <c r="C591" s="42"/>
      <c r="D591" s="12"/>
      <c r="E591" s="12"/>
      <c r="F591" s="12"/>
      <c r="G591" s="12"/>
      <c r="H591" s="12"/>
      <c r="I591" s="12"/>
      <c r="J591" s="12"/>
      <c r="K591" s="12"/>
      <c r="L591" s="12"/>
      <c r="M591" s="12"/>
      <c r="N591" s="12"/>
      <c r="O591" s="12"/>
      <c r="P591" s="12"/>
      <c r="Q591" s="12"/>
      <c r="R591" s="12"/>
      <c r="S591" s="12"/>
      <c r="T591" s="12"/>
      <c r="U591" s="12"/>
      <c r="V591" s="12"/>
    </row>
    <row r="592" spans="1:22" s="1" customFormat="1" x14ac:dyDescent="0.4">
      <c r="A592" s="12"/>
      <c r="B592" s="12"/>
      <c r="C592" s="42"/>
      <c r="D592" s="12"/>
      <c r="E592" s="12"/>
      <c r="F592" s="12"/>
      <c r="G592" s="12"/>
      <c r="H592" s="12"/>
      <c r="I592" s="12"/>
      <c r="J592" s="12"/>
      <c r="K592" s="12"/>
      <c r="L592" s="12"/>
      <c r="M592" s="12"/>
      <c r="N592" s="12"/>
      <c r="O592" s="12"/>
      <c r="P592" s="12"/>
      <c r="Q592" s="12"/>
      <c r="R592" s="12"/>
      <c r="S592" s="12"/>
      <c r="T592" s="12"/>
      <c r="U592" s="12"/>
      <c r="V592" s="12"/>
    </row>
    <row r="593" spans="1:22" s="1" customFormat="1" x14ac:dyDescent="0.4">
      <c r="A593" s="12"/>
      <c r="B593" s="12"/>
      <c r="C593" s="42"/>
      <c r="D593" s="12"/>
      <c r="E593" s="12"/>
      <c r="F593" s="12"/>
      <c r="G593" s="12"/>
      <c r="H593" s="12"/>
      <c r="I593" s="12"/>
      <c r="J593" s="12"/>
      <c r="K593" s="12"/>
      <c r="L593" s="12"/>
      <c r="M593" s="12"/>
      <c r="N593" s="12"/>
      <c r="O593" s="12"/>
      <c r="P593" s="12"/>
      <c r="Q593" s="12"/>
      <c r="R593" s="12"/>
      <c r="S593" s="12"/>
      <c r="T593" s="12"/>
      <c r="U593" s="12"/>
      <c r="V593" s="12"/>
    </row>
    <row r="594" spans="1:22" s="1" customFormat="1" x14ac:dyDescent="0.4">
      <c r="A594" s="12"/>
      <c r="B594" s="12"/>
      <c r="C594" s="42"/>
      <c r="D594" s="12"/>
      <c r="E594" s="12"/>
      <c r="F594" s="12"/>
      <c r="G594" s="12"/>
      <c r="H594" s="12"/>
      <c r="I594" s="12"/>
      <c r="J594" s="12"/>
      <c r="K594" s="12"/>
      <c r="L594" s="12"/>
      <c r="M594" s="12"/>
      <c r="N594" s="12"/>
      <c r="O594" s="12"/>
      <c r="P594" s="12"/>
      <c r="Q594" s="12"/>
      <c r="R594" s="12"/>
      <c r="S594" s="12"/>
      <c r="T594" s="12"/>
      <c r="U594" s="12"/>
      <c r="V594" s="12"/>
    </row>
    <row r="595" spans="1:22" s="1" customFormat="1" x14ac:dyDescent="0.4">
      <c r="A595" s="12"/>
      <c r="B595" s="12"/>
      <c r="C595" s="42"/>
      <c r="D595" s="12"/>
      <c r="E595" s="12"/>
      <c r="F595" s="12"/>
      <c r="G595" s="12"/>
      <c r="H595" s="12"/>
      <c r="I595" s="12"/>
      <c r="J595" s="12"/>
      <c r="K595" s="12"/>
      <c r="L595" s="12"/>
      <c r="M595" s="12"/>
      <c r="N595" s="12"/>
      <c r="O595" s="12"/>
      <c r="P595" s="12"/>
      <c r="Q595" s="12"/>
      <c r="R595" s="12"/>
      <c r="S595" s="12"/>
      <c r="T595" s="12"/>
      <c r="U595" s="12"/>
      <c r="V595" s="12"/>
    </row>
    <row r="596" spans="1:22" s="1" customFormat="1" x14ac:dyDescent="0.4">
      <c r="A596" s="12"/>
      <c r="B596" s="12"/>
      <c r="C596" s="42"/>
      <c r="D596" s="12"/>
      <c r="E596" s="12"/>
      <c r="F596" s="12"/>
      <c r="G596" s="12"/>
      <c r="H596" s="12"/>
      <c r="I596" s="12"/>
      <c r="J596" s="12"/>
      <c r="K596" s="12"/>
      <c r="L596" s="12"/>
      <c r="M596" s="12"/>
      <c r="N596" s="12"/>
      <c r="O596" s="12"/>
      <c r="P596" s="12"/>
      <c r="Q596" s="12"/>
      <c r="R596" s="12"/>
      <c r="S596" s="12"/>
      <c r="T596" s="12"/>
      <c r="U596" s="12"/>
      <c r="V596" s="12"/>
    </row>
    <row r="597" spans="1:22" s="1" customFormat="1" x14ac:dyDescent="0.4">
      <c r="A597" s="12"/>
      <c r="B597" s="12"/>
      <c r="C597" s="42"/>
      <c r="D597" s="12"/>
      <c r="E597" s="12"/>
      <c r="F597" s="12"/>
      <c r="G597" s="12"/>
      <c r="H597" s="12"/>
      <c r="I597" s="12"/>
      <c r="J597" s="12"/>
      <c r="K597" s="12"/>
      <c r="L597" s="12"/>
      <c r="M597" s="12"/>
      <c r="N597" s="12"/>
      <c r="O597" s="12"/>
      <c r="P597" s="12"/>
      <c r="Q597" s="12"/>
      <c r="R597" s="12"/>
      <c r="S597" s="12"/>
      <c r="T597" s="12"/>
      <c r="U597" s="12"/>
      <c r="V597" s="12"/>
    </row>
    <row r="598" spans="1:22" s="1" customFormat="1" x14ac:dyDescent="0.4">
      <c r="A598" s="12"/>
      <c r="B598" s="12"/>
      <c r="C598" s="42"/>
      <c r="D598" s="12"/>
      <c r="E598" s="12"/>
      <c r="F598" s="12"/>
      <c r="G598" s="12"/>
      <c r="H598" s="12"/>
      <c r="I598" s="12"/>
      <c r="J598" s="12"/>
      <c r="K598" s="12"/>
      <c r="L598" s="12"/>
      <c r="M598" s="12"/>
      <c r="N598" s="12"/>
      <c r="O598" s="12"/>
      <c r="P598" s="12"/>
      <c r="Q598" s="12"/>
      <c r="R598" s="12"/>
      <c r="S598" s="12"/>
      <c r="T598" s="12"/>
      <c r="U598" s="12"/>
      <c r="V598" s="12"/>
    </row>
    <row r="599" spans="1:22" s="1" customFormat="1" x14ac:dyDescent="0.4">
      <c r="A599" s="12"/>
      <c r="B599" s="12"/>
      <c r="C599" s="42"/>
      <c r="D599" s="12"/>
      <c r="E599" s="12"/>
      <c r="F599" s="12"/>
      <c r="G599" s="12"/>
      <c r="H599" s="12"/>
      <c r="I599" s="12"/>
      <c r="J599" s="12"/>
      <c r="K599" s="12"/>
      <c r="L599" s="12"/>
      <c r="M599" s="12"/>
      <c r="N599" s="12"/>
      <c r="O599" s="12"/>
      <c r="P599" s="12"/>
      <c r="Q599" s="12"/>
      <c r="R599" s="12"/>
      <c r="S599" s="12"/>
      <c r="T599" s="12"/>
      <c r="U599" s="12"/>
      <c r="V599" s="12"/>
    </row>
    <row r="600" spans="1:22" s="1" customFormat="1" x14ac:dyDescent="0.4">
      <c r="A600" s="12"/>
      <c r="B600" s="12"/>
      <c r="C600" s="42"/>
      <c r="D600" s="12"/>
      <c r="E600" s="12"/>
      <c r="F600" s="12"/>
      <c r="G600" s="12"/>
      <c r="H600" s="12"/>
      <c r="I600" s="12"/>
      <c r="J600" s="12"/>
      <c r="K600" s="12"/>
      <c r="L600" s="12"/>
      <c r="M600" s="12"/>
      <c r="N600" s="12"/>
      <c r="O600" s="12"/>
      <c r="P600" s="12"/>
      <c r="Q600" s="12"/>
      <c r="R600" s="12"/>
      <c r="S600" s="12"/>
      <c r="T600" s="12"/>
      <c r="U600" s="12"/>
      <c r="V600" s="12"/>
    </row>
    <row r="601" spans="1:22" s="1" customFormat="1" x14ac:dyDescent="0.4">
      <c r="A601" s="12"/>
      <c r="B601" s="12"/>
      <c r="C601" s="42"/>
      <c r="D601" s="12"/>
      <c r="E601" s="12"/>
      <c r="F601" s="12"/>
      <c r="G601" s="12"/>
      <c r="H601" s="12"/>
      <c r="I601" s="12"/>
      <c r="J601" s="12"/>
      <c r="K601" s="12"/>
      <c r="L601" s="12"/>
      <c r="M601" s="12"/>
      <c r="N601" s="12"/>
      <c r="O601" s="12"/>
      <c r="P601" s="12"/>
      <c r="Q601" s="12"/>
      <c r="R601" s="12"/>
      <c r="S601" s="12"/>
      <c r="T601" s="12"/>
      <c r="U601" s="12"/>
      <c r="V601" s="12"/>
    </row>
    <row r="602" spans="1:22" s="1" customFormat="1" x14ac:dyDescent="0.4">
      <c r="A602" s="12"/>
      <c r="B602" s="12"/>
      <c r="C602" s="42"/>
      <c r="D602" s="12"/>
      <c r="E602" s="12"/>
      <c r="F602" s="12"/>
      <c r="G602" s="12"/>
      <c r="H602" s="12"/>
      <c r="I602" s="12"/>
      <c r="J602" s="12"/>
      <c r="K602" s="12"/>
      <c r="L602" s="12"/>
      <c r="M602" s="12"/>
      <c r="N602" s="12"/>
      <c r="O602" s="12"/>
      <c r="P602" s="12"/>
      <c r="Q602" s="12"/>
      <c r="R602" s="12"/>
      <c r="S602" s="12"/>
      <c r="T602" s="12"/>
      <c r="U602" s="12"/>
      <c r="V602" s="12"/>
    </row>
    <row r="603" spans="1:22" s="1" customFormat="1" x14ac:dyDescent="0.4">
      <c r="A603" s="12"/>
      <c r="B603" s="12"/>
      <c r="C603" s="42"/>
      <c r="D603" s="12"/>
      <c r="E603" s="12"/>
      <c r="F603" s="12"/>
      <c r="G603" s="12"/>
      <c r="H603" s="12"/>
      <c r="I603" s="12"/>
      <c r="J603" s="12"/>
      <c r="K603" s="12"/>
      <c r="L603" s="12"/>
      <c r="M603" s="12"/>
      <c r="N603" s="12"/>
      <c r="O603" s="12"/>
      <c r="P603" s="12"/>
      <c r="Q603" s="12"/>
      <c r="R603" s="12"/>
      <c r="S603" s="12"/>
      <c r="T603" s="12"/>
      <c r="U603" s="12"/>
      <c r="V603" s="12"/>
    </row>
    <row r="604" spans="1:22" s="1" customFormat="1" x14ac:dyDescent="0.4">
      <c r="A604" s="12"/>
      <c r="B604" s="12"/>
      <c r="C604" s="42"/>
      <c r="D604" s="12"/>
      <c r="E604" s="12"/>
      <c r="F604" s="12"/>
      <c r="G604" s="12"/>
      <c r="H604" s="12"/>
      <c r="I604" s="12"/>
      <c r="J604" s="12"/>
      <c r="K604" s="12"/>
      <c r="L604" s="12"/>
      <c r="M604" s="12"/>
      <c r="N604" s="12"/>
      <c r="O604" s="12"/>
      <c r="P604" s="12"/>
      <c r="Q604" s="12"/>
      <c r="R604" s="12"/>
      <c r="S604" s="12"/>
      <c r="T604" s="12"/>
      <c r="U604" s="12"/>
      <c r="V604" s="12"/>
    </row>
    <row r="605" spans="1:22" s="1" customFormat="1" x14ac:dyDescent="0.4">
      <c r="A605" s="12"/>
      <c r="B605" s="12"/>
      <c r="C605" s="42"/>
      <c r="D605" s="12"/>
      <c r="E605" s="12"/>
      <c r="F605" s="12"/>
      <c r="G605" s="12"/>
      <c r="H605" s="12"/>
      <c r="I605" s="12"/>
      <c r="J605" s="12"/>
      <c r="K605" s="12"/>
      <c r="L605" s="12"/>
      <c r="M605" s="12"/>
      <c r="N605" s="12"/>
      <c r="O605" s="12"/>
      <c r="P605" s="12"/>
      <c r="Q605" s="12"/>
      <c r="R605" s="12"/>
      <c r="S605" s="12"/>
      <c r="T605" s="12"/>
      <c r="U605" s="12"/>
      <c r="V605" s="12"/>
    </row>
    <row r="606" spans="1:22" s="1" customFormat="1" x14ac:dyDescent="0.4">
      <c r="A606" s="12"/>
      <c r="B606" s="12"/>
      <c r="C606" s="42"/>
      <c r="D606" s="12"/>
      <c r="E606" s="12"/>
      <c r="F606" s="12"/>
      <c r="G606" s="12"/>
      <c r="H606" s="12"/>
      <c r="I606" s="12"/>
      <c r="J606" s="12"/>
      <c r="K606" s="12"/>
      <c r="L606" s="12"/>
      <c r="M606" s="12"/>
      <c r="N606" s="12"/>
      <c r="O606" s="12"/>
      <c r="P606" s="12"/>
      <c r="Q606" s="12"/>
      <c r="R606" s="12"/>
      <c r="S606" s="12"/>
      <c r="T606" s="12"/>
      <c r="U606" s="12"/>
      <c r="V606" s="12"/>
    </row>
    <row r="607" spans="1:22" s="1" customFormat="1" x14ac:dyDescent="0.4">
      <c r="A607" s="12"/>
      <c r="B607" s="12"/>
      <c r="C607" s="42"/>
      <c r="D607" s="12"/>
      <c r="E607" s="12"/>
      <c r="F607" s="12"/>
      <c r="G607" s="12"/>
      <c r="H607" s="12"/>
      <c r="I607" s="12"/>
      <c r="J607" s="12"/>
      <c r="K607" s="12"/>
      <c r="L607" s="12"/>
      <c r="M607" s="12"/>
      <c r="N607" s="12"/>
      <c r="O607" s="12"/>
      <c r="P607" s="12"/>
      <c r="Q607" s="12"/>
      <c r="R607" s="12"/>
      <c r="S607" s="12"/>
      <c r="T607" s="12"/>
      <c r="U607" s="12"/>
      <c r="V607" s="12"/>
    </row>
    <row r="608" spans="1:22" s="1" customFormat="1" x14ac:dyDescent="0.4">
      <c r="A608" s="12"/>
      <c r="B608" s="12"/>
      <c r="C608" s="42"/>
      <c r="D608" s="12"/>
      <c r="E608" s="12"/>
      <c r="F608" s="12"/>
      <c r="G608" s="12"/>
      <c r="H608" s="12"/>
      <c r="I608" s="12"/>
      <c r="J608" s="12"/>
      <c r="K608" s="12"/>
      <c r="L608" s="12"/>
      <c r="M608" s="12"/>
      <c r="N608" s="12"/>
      <c r="O608" s="12"/>
      <c r="P608" s="12"/>
      <c r="Q608" s="12"/>
      <c r="R608" s="12"/>
      <c r="S608" s="12"/>
      <c r="T608" s="12"/>
      <c r="U608" s="12"/>
      <c r="V608" s="12"/>
    </row>
    <row r="609" spans="1:22" s="1" customFormat="1" x14ac:dyDescent="0.4">
      <c r="A609" s="12"/>
      <c r="B609" s="12"/>
      <c r="C609" s="42"/>
      <c r="D609" s="12"/>
      <c r="E609" s="12"/>
      <c r="F609" s="12"/>
      <c r="G609" s="12"/>
      <c r="H609" s="12"/>
      <c r="I609" s="12"/>
      <c r="J609" s="12"/>
      <c r="K609" s="12"/>
      <c r="L609" s="12"/>
      <c r="M609" s="12"/>
      <c r="N609" s="12"/>
      <c r="O609" s="12"/>
      <c r="P609" s="12"/>
      <c r="Q609" s="12"/>
      <c r="R609" s="12"/>
      <c r="S609" s="12"/>
      <c r="T609" s="12"/>
      <c r="U609" s="12"/>
      <c r="V609" s="12"/>
    </row>
    <row r="610" spans="1:22" s="1" customFormat="1" x14ac:dyDescent="0.4">
      <c r="A610" s="12"/>
      <c r="B610" s="12"/>
      <c r="C610" s="42"/>
      <c r="D610" s="12"/>
      <c r="E610" s="12"/>
      <c r="F610" s="12"/>
      <c r="G610" s="12"/>
      <c r="H610" s="12"/>
      <c r="I610" s="12"/>
      <c r="J610" s="12"/>
      <c r="K610" s="12"/>
      <c r="L610" s="12"/>
      <c r="M610" s="12"/>
      <c r="N610" s="12"/>
      <c r="O610" s="12"/>
      <c r="P610" s="12"/>
      <c r="Q610" s="12"/>
      <c r="R610" s="12"/>
      <c r="S610" s="12"/>
      <c r="T610" s="12"/>
      <c r="U610" s="12"/>
      <c r="V610" s="12"/>
    </row>
    <row r="611" spans="1:22" s="1" customFormat="1" x14ac:dyDescent="0.4">
      <c r="A611" s="12"/>
      <c r="B611" s="12"/>
      <c r="C611" s="42"/>
      <c r="D611" s="12"/>
      <c r="E611" s="12"/>
      <c r="F611" s="12"/>
      <c r="G611" s="12"/>
      <c r="H611" s="12"/>
      <c r="I611" s="12"/>
      <c r="J611" s="12"/>
      <c r="K611" s="12"/>
      <c r="L611" s="12"/>
      <c r="M611" s="12"/>
      <c r="N611" s="12"/>
      <c r="O611" s="12"/>
      <c r="P611" s="12"/>
      <c r="Q611" s="12"/>
      <c r="R611" s="12"/>
      <c r="S611" s="12"/>
      <c r="T611" s="12"/>
      <c r="U611" s="12"/>
      <c r="V611" s="12"/>
    </row>
    <row r="612" spans="1:22" s="1" customFormat="1" x14ac:dyDescent="0.4">
      <c r="A612" s="12"/>
      <c r="B612" s="12"/>
      <c r="C612" s="42"/>
      <c r="D612" s="12"/>
      <c r="E612" s="12"/>
      <c r="F612" s="12"/>
      <c r="G612" s="12"/>
      <c r="H612" s="12"/>
      <c r="I612" s="12"/>
      <c r="J612" s="12"/>
      <c r="K612" s="12"/>
      <c r="L612" s="12"/>
      <c r="M612" s="12"/>
      <c r="N612" s="12"/>
      <c r="O612" s="12"/>
      <c r="P612" s="12"/>
      <c r="Q612" s="12"/>
      <c r="R612" s="12"/>
      <c r="S612" s="12"/>
      <c r="T612" s="12"/>
      <c r="U612" s="12"/>
      <c r="V612" s="12"/>
    </row>
    <row r="613" spans="1:22" s="1" customFormat="1" x14ac:dyDescent="0.4">
      <c r="A613" s="12"/>
      <c r="B613" s="12"/>
      <c r="C613" s="42"/>
      <c r="D613" s="12"/>
      <c r="E613" s="12"/>
      <c r="F613" s="12"/>
      <c r="G613" s="12"/>
      <c r="H613" s="12"/>
      <c r="I613" s="12"/>
      <c r="J613" s="12"/>
      <c r="K613" s="12"/>
      <c r="L613" s="12"/>
      <c r="M613" s="12"/>
      <c r="N613" s="12"/>
      <c r="O613" s="12"/>
      <c r="P613" s="12"/>
      <c r="Q613" s="12"/>
      <c r="R613" s="12"/>
      <c r="S613" s="12"/>
      <c r="T613" s="12"/>
      <c r="U613" s="12"/>
      <c r="V613" s="12"/>
    </row>
    <row r="614" spans="1:22" s="1" customFormat="1" x14ac:dyDescent="0.4">
      <c r="A614" s="12"/>
      <c r="B614" s="12"/>
      <c r="C614" s="42"/>
      <c r="D614" s="12"/>
      <c r="E614" s="12"/>
      <c r="F614" s="12"/>
      <c r="G614" s="12"/>
      <c r="H614" s="12"/>
      <c r="I614" s="12"/>
      <c r="J614" s="12"/>
      <c r="K614" s="12"/>
      <c r="L614" s="12"/>
      <c r="M614" s="12"/>
      <c r="N614" s="12"/>
      <c r="O614" s="12"/>
      <c r="P614" s="12"/>
      <c r="Q614" s="12"/>
      <c r="R614" s="12"/>
      <c r="S614" s="12"/>
      <c r="T614" s="12"/>
      <c r="U614" s="12"/>
      <c r="V614" s="12"/>
    </row>
    <row r="615" spans="1:22" s="1" customFormat="1" x14ac:dyDescent="0.4">
      <c r="A615" s="12"/>
      <c r="B615" s="12"/>
      <c r="C615" s="42"/>
      <c r="D615" s="12"/>
      <c r="E615" s="12"/>
      <c r="F615" s="12"/>
      <c r="G615" s="12"/>
      <c r="H615" s="12"/>
      <c r="I615" s="12"/>
      <c r="J615" s="12"/>
      <c r="K615" s="12"/>
      <c r="L615" s="12"/>
      <c r="M615" s="12"/>
      <c r="N615" s="12"/>
      <c r="O615" s="12"/>
      <c r="P615" s="12"/>
      <c r="Q615" s="12"/>
      <c r="R615" s="12"/>
      <c r="S615" s="12"/>
      <c r="T615" s="12"/>
      <c r="U615" s="12"/>
      <c r="V615" s="12"/>
    </row>
    <row r="616" spans="1:22" s="1" customFormat="1" x14ac:dyDescent="0.4">
      <c r="A616" s="12"/>
      <c r="B616" s="12"/>
      <c r="C616" s="42"/>
      <c r="D616" s="12"/>
      <c r="E616" s="12"/>
      <c r="F616" s="12"/>
      <c r="G616" s="12"/>
      <c r="H616" s="12"/>
      <c r="I616" s="12"/>
      <c r="J616" s="12"/>
      <c r="K616" s="12"/>
      <c r="L616" s="12"/>
      <c r="M616" s="12"/>
      <c r="N616" s="12"/>
      <c r="O616" s="12"/>
      <c r="P616" s="12"/>
      <c r="Q616" s="12"/>
      <c r="R616" s="12"/>
      <c r="S616" s="12"/>
      <c r="T616" s="12"/>
      <c r="U616" s="12"/>
      <c r="V616" s="12"/>
    </row>
    <row r="617" spans="1:22" s="1" customFormat="1" x14ac:dyDescent="0.4">
      <c r="A617" s="12"/>
      <c r="B617" s="12"/>
      <c r="C617" s="42"/>
      <c r="D617" s="12"/>
      <c r="E617" s="12"/>
      <c r="F617" s="12"/>
      <c r="G617" s="12"/>
      <c r="H617" s="12"/>
      <c r="I617" s="12"/>
      <c r="J617" s="12"/>
      <c r="K617" s="12"/>
      <c r="L617" s="12"/>
      <c r="M617" s="12"/>
      <c r="N617" s="12"/>
      <c r="O617" s="12"/>
      <c r="P617" s="12"/>
      <c r="Q617" s="12"/>
      <c r="R617" s="12"/>
      <c r="S617" s="12"/>
      <c r="T617" s="12"/>
      <c r="U617" s="12"/>
      <c r="V617" s="12"/>
    </row>
    <row r="618" spans="1:22" s="1" customFormat="1" x14ac:dyDescent="0.4">
      <c r="A618" s="12"/>
      <c r="B618" s="12"/>
      <c r="C618" s="42"/>
      <c r="D618" s="12"/>
      <c r="E618" s="12"/>
      <c r="F618" s="12"/>
      <c r="G618" s="12"/>
      <c r="H618" s="12"/>
      <c r="I618" s="12"/>
      <c r="J618" s="12"/>
      <c r="K618" s="12"/>
      <c r="L618" s="12"/>
      <c r="M618" s="12"/>
      <c r="N618" s="12"/>
      <c r="O618" s="12"/>
      <c r="P618" s="12"/>
      <c r="Q618" s="12"/>
      <c r="R618" s="12"/>
      <c r="S618" s="12"/>
      <c r="T618" s="12"/>
      <c r="U618" s="12"/>
      <c r="V618" s="12"/>
    </row>
    <row r="619" spans="1:22" s="1" customFormat="1" x14ac:dyDescent="0.4">
      <c r="A619" s="12"/>
      <c r="B619" s="12"/>
      <c r="C619" s="42"/>
      <c r="D619" s="12"/>
      <c r="E619" s="12"/>
      <c r="F619" s="12"/>
      <c r="G619" s="12"/>
      <c r="H619" s="12"/>
      <c r="I619" s="12"/>
      <c r="J619" s="12"/>
      <c r="K619" s="12"/>
      <c r="L619" s="12"/>
      <c r="M619" s="12"/>
      <c r="N619" s="12"/>
      <c r="O619" s="12"/>
      <c r="P619" s="12"/>
      <c r="Q619" s="12"/>
      <c r="R619" s="12"/>
      <c r="S619" s="12"/>
      <c r="T619" s="12"/>
      <c r="U619" s="12"/>
      <c r="V619" s="12"/>
    </row>
    <row r="620" spans="1:22" s="1" customFormat="1" x14ac:dyDescent="0.4">
      <c r="A620" s="12"/>
      <c r="B620" s="12"/>
      <c r="C620" s="42"/>
      <c r="D620" s="12"/>
      <c r="E620" s="12"/>
      <c r="F620" s="12"/>
      <c r="G620" s="12"/>
      <c r="H620" s="12"/>
      <c r="I620" s="12"/>
      <c r="J620" s="12"/>
      <c r="K620" s="12"/>
      <c r="L620" s="12"/>
      <c r="M620" s="12"/>
      <c r="N620" s="12"/>
      <c r="O620" s="12"/>
      <c r="P620" s="12"/>
      <c r="Q620" s="12"/>
      <c r="R620" s="12"/>
      <c r="S620" s="12"/>
      <c r="T620" s="12"/>
      <c r="U620" s="12"/>
      <c r="V620" s="12"/>
    </row>
    <row r="621" spans="1:22" s="1" customFormat="1" x14ac:dyDescent="0.4">
      <c r="A621" s="12"/>
      <c r="B621" s="12"/>
      <c r="C621" s="42"/>
      <c r="D621" s="12"/>
      <c r="E621" s="12"/>
      <c r="F621" s="12"/>
      <c r="G621" s="12"/>
      <c r="H621" s="12"/>
      <c r="I621" s="12"/>
      <c r="J621" s="12"/>
      <c r="K621" s="12"/>
      <c r="L621" s="12"/>
      <c r="M621" s="12"/>
      <c r="N621" s="12"/>
      <c r="O621" s="12"/>
      <c r="P621" s="12"/>
      <c r="Q621" s="12"/>
      <c r="R621" s="12"/>
      <c r="S621" s="12"/>
      <c r="T621" s="12"/>
      <c r="U621" s="12"/>
      <c r="V621" s="12"/>
    </row>
    <row r="622" spans="1:22" s="1" customFormat="1" x14ac:dyDescent="0.4">
      <c r="A622" s="12"/>
      <c r="B622" s="12"/>
      <c r="C622" s="42"/>
      <c r="D622" s="12"/>
      <c r="E622" s="12"/>
      <c r="F622" s="12"/>
      <c r="G622" s="12"/>
      <c r="H622" s="12"/>
      <c r="I622" s="12"/>
      <c r="J622" s="12"/>
      <c r="K622" s="12"/>
      <c r="L622" s="12"/>
      <c r="M622" s="12"/>
      <c r="N622" s="12"/>
      <c r="O622" s="12"/>
      <c r="P622" s="12"/>
      <c r="Q622" s="12"/>
      <c r="R622" s="12"/>
      <c r="S622" s="12"/>
      <c r="T622" s="12"/>
      <c r="U622" s="12"/>
      <c r="V622" s="12"/>
    </row>
    <row r="623" spans="1:22" s="1" customFormat="1" x14ac:dyDescent="0.4">
      <c r="A623" s="12"/>
      <c r="B623" s="12"/>
      <c r="C623" s="42"/>
      <c r="D623" s="12"/>
      <c r="E623" s="12"/>
      <c r="F623" s="12"/>
      <c r="G623" s="12"/>
      <c r="H623" s="12"/>
      <c r="I623" s="12"/>
      <c r="J623" s="12"/>
      <c r="K623" s="12"/>
      <c r="L623" s="12"/>
      <c r="M623" s="12"/>
      <c r="N623" s="12"/>
      <c r="O623" s="12"/>
      <c r="P623" s="12"/>
      <c r="Q623" s="12"/>
      <c r="R623" s="12"/>
      <c r="S623" s="12"/>
      <c r="T623" s="12"/>
      <c r="U623" s="12"/>
      <c r="V623" s="12"/>
    </row>
    <row r="624" spans="1:22" s="1" customFormat="1" x14ac:dyDescent="0.4">
      <c r="A624" s="12"/>
      <c r="B624" s="12"/>
      <c r="C624" s="42"/>
      <c r="D624" s="12"/>
      <c r="E624" s="12"/>
      <c r="F624" s="12"/>
      <c r="G624" s="12"/>
      <c r="H624" s="12"/>
      <c r="I624" s="12"/>
      <c r="J624" s="12"/>
      <c r="K624" s="12"/>
      <c r="L624" s="12"/>
      <c r="M624" s="12"/>
      <c r="N624" s="12"/>
      <c r="O624" s="12"/>
      <c r="P624" s="12"/>
      <c r="Q624" s="12"/>
      <c r="R624" s="12"/>
      <c r="S624" s="12"/>
      <c r="T624" s="12"/>
      <c r="U624" s="12"/>
      <c r="V624" s="12"/>
    </row>
    <row r="625" spans="1:22" s="1" customFormat="1" x14ac:dyDescent="0.4">
      <c r="A625" s="12"/>
      <c r="B625" s="12"/>
      <c r="C625" s="42"/>
      <c r="D625" s="12"/>
      <c r="E625" s="12"/>
      <c r="F625" s="12"/>
      <c r="G625" s="12"/>
      <c r="H625" s="12"/>
      <c r="I625" s="12"/>
      <c r="J625" s="12"/>
      <c r="K625" s="12"/>
      <c r="L625" s="12"/>
      <c r="M625" s="12"/>
      <c r="N625" s="12"/>
      <c r="O625" s="12"/>
      <c r="P625" s="12"/>
      <c r="Q625" s="12"/>
      <c r="R625" s="12"/>
      <c r="S625" s="12"/>
      <c r="T625" s="12"/>
      <c r="U625" s="12"/>
      <c r="V625" s="12"/>
    </row>
    <row r="626" spans="1:22" s="1" customFormat="1" x14ac:dyDescent="0.4">
      <c r="A626" s="12"/>
      <c r="B626" s="12"/>
      <c r="C626" s="42"/>
      <c r="D626" s="12"/>
      <c r="E626" s="12"/>
      <c r="F626" s="12"/>
      <c r="G626" s="12"/>
      <c r="H626" s="12"/>
      <c r="I626" s="12"/>
      <c r="J626" s="12"/>
      <c r="K626" s="12"/>
      <c r="L626" s="12"/>
      <c r="M626" s="12"/>
      <c r="N626" s="12"/>
      <c r="O626" s="12"/>
      <c r="P626" s="12"/>
      <c r="Q626" s="12"/>
      <c r="R626" s="12"/>
      <c r="S626" s="12"/>
      <c r="T626" s="12"/>
      <c r="U626" s="12"/>
      <c r="V626" s="12"/>
    </row>
    <row r="627" spans="1:22" s="1" customFormat="1" x14ac:dyDescent="0.4">
      <c r="A627" s="12"/>
      <c r="B627" s="12"/>
      <c r="C627" s="42"/>
      <c r="D627" s="12"/>
      <c r="E627" s="12"/>
      <c r="F627" s="12"/>
      <c r="G627" s="12"/>
      <c r="H627" s="12"/>
      <c r="I627" s="12"/>
      <c r="J627" s="12"/>
      <c r="K627" s="12"/>
      <c r="L627" s="12"/>
      <c r="M627" s="12"/>
      <c r="N627" s="12"/>
      <c r="O627" s="12"/>
      <c r="P627" s="12"/>
      <c r="Q627" s="12"/>
      <c r="R627" s="12"/>
      <c r="S627" s="12"/>
      <c r="T627" s="12"/>
      <c r="U627" s="12"/>
      <c r="V627" s="12"/>
    </row>
    <row r="628" spans="1:22" s="1" customFormat="1" x14ac:dyDescent="0.4">
      <c r="A628" s="12"/>
      <c r="B628" s="12"/>
      <c r="C628" s="42"/>
      <c r="D628" s="12"/>
      <c r="E628" s="12"/>
      <c r="F628" s="12"/>
      <c r="G628" s="12"/>
      <c r="H628" s="12"/>
      <c r="I628" s="12"/>
      <c r="J628" s="12"/>
      <c r="K628" s="12"/>
      <c r="L628" s="12"/>
      <c r="M628" s="12"/>
      <c r="N628" s="12"/>
      <c r="O628" s="12"/>
      <c r="P628" s="12"/>
      <c r="Q628" s="12"/>
      <c r="R628" s="12"/>
      <c r="S628" s="12"/>
      <c r="T628" s="12"/>
      <c r="U628" s="12"/>
      <c r="V628" s="12"/>
    </row>
    <row r="629" spans="1:22" s="1" customFormat="1" x14ac:dyDescent="0.4">
      <c r="A629" s="12"/>
      <c r="B629" s="12"/>
      <c r="C629" s="42"/>
      <c r="D629" s="12"/>
      <c r="E629" s="12"/>
      <c r="F629" s="12"/>
      <c r="G629" s="12"/>
      <c r="H629" s="12"/>
      <c r="I629" s="12"/>
      <c r="J629" s="12"/>
      <c r="K629" s="12"/>
      <c r="L629" s="12"/>
      <c r="M629" s="12"/>
      <c r="N629" s="12"/>
      <c r="O629" s="12"/>
      <c r="P629" s="12"/>
      <c r="Q629" s="12"/>
      <c r="R629" s="12"/>
      <c r="S629" s="12"/>
      <c r="T629" s="12"/>
      <c r="U629" s="12"/>
      <c r="V629" s="12"/>
    </row>
    <row r="630" spans="1:22" s="1" customFormat="1" x14ac:dyDescent="0.4">
      <c r="A630" s="12"/>
      <c r="B630" s="12"/>
      <c r="C630" s="42"/>
      <c r="D630" s="12"/>
      <c r="E630" s="12"/>
      <c r="F630" s="12"/>
      <c r="G630" s="12"/>
      <c r="H630" s="12"/>
      <c r="I630" s="12"/>
      <c r="J630" s="12"/>
      <c r="K630" s="12"/>
      <c r="L630" s="12"/>
      <c r="M630" s="12"/>
      <c r="N630" s="12"/>
      <c r="O630" s="12"/>
      <c r="P630" s="12"/>
      <c r="Q630" s="12"/>
      <c r="R630" s="12"/>
      <c r="S630" s="12"/>
      <c r="T630" s="12"/>
      <c r="U630" s="12"/>
      <c r="V630" s="12"/>
    </row>
    <row r="631" spans="1:22" s="1" customFormat="1" x14ac:dyDescent="0.4">
      <c r="A631" s="12"/>
      <c r="B631" s="12"/>
      <c r="C631" s="42"/>
      <c r="D631" s="12"/>
      <c r="E631" s="12"/>
      <c r="F631" s="12"/>
      <c r="G631" s="12"/>
      <c r="H631" s="12"/>
      <c r="I631" s="12"/>
      <c r="J631" s="12"/>
      <c r="K631" s="12"/>
      <c r="L631" s="12"/>
      <c r="M631" s="12"/>
      <c r="N631" s="12"/>
      <c r="O631" s="12"/>
      <c r="P631" s="12"/>
      <c r="Q631" s="12"/>
      <c r="R631" s="12"/>
      <c r="S631" s="12"/>
      <c r="T631" s="12"/>
      <c r="U631" s="12"/>
      <c r="V631" s="12"/>
    </row>
    <row r="632" spans="1:22" s="1" customFormat="1" x14ac:dyDescent="0.4">
      <c r="A632" s="12"/>
      <c r="B632" s="12"/>
      <c r="C632" s="42"/>
      <c r="D632" s="12"/>
      <c r="E632" s="12"/>
      <c r="F632" s="12"/>
      <c r="G632" s="12"/>
      <c r="H632" s="12"/>
      <c r="I632" s="12"/>
      <c r="J632" s="12"/>
      <c r="K632" s="12"/>
      <c r="L632" s="12"/>
      <c r="M632" s="12"/>
      <c r="N632" s="12"/>
      <c r="O632" s="12"/>
      <c r="P632" s="12"/>
      <c r="Q632" s="12"/>
      <c r="R632" s="12"/>
      <c r="S632" s="12"/>
      <c r="T632" s="12"/>
      <c r="U632" s="12"/>
      <c r="V632" s="12"/>
    </row>
    <row r="633" spans="1:22" s="1" customFormat="1" x14ac:dyDescent="0.4">
      <c r="A633" s="12"/>
      <c r="B633" s="12"/>
      <c r="C633" s="42"/>
      <c r="D633" s="12"/>
      <c r="E633" s="12"/>
      <c r="F633" s="12"/>
      <c r="G633" s="12"/>
      <c r="H633" s="12"/>
      <c r="I633" s="12"/>
      <c r="J633" s="12"/>
      <c r="K633" s="12"/>
      <c r="L633" s="12"/>
      <c r="M633" s="12"/>
      <c r="N633" s="12"/>
      <c r="O633" s="12"/>
      <c r="P633" s="12"/>
      <c r="Q633" s="12"/>
      <c r="R633" s="12"/>
      <c r="S633" s="12"/>
      <c r="T633" s="12"/>
      <c r="U633" s="12"/>
      <c r="V633" s="12"/>
    </row>
    <row r="634" spans="1:22" s="1" customFormat="1" x14ac:dyDescent="0.4">
      <c r="A634" s="12"/>
      <c r="B634" s="12"/>
      <c r="C634" s="42"/>
      <c r="D634" s="12"/>
      <c r="E634" s="12"/>
      <c r="F634" s="12"/>
      <c r="G634" s="12"/>
      <c r="H634" s="12"/>
      <c r="I634" s="12"/>
      <c r="J634" s="12"/>
      <c r="K634" s="12"/>
      <c r="L634" s="12"/>
      <c r="M634" s="12"/>
      <c r="N634" s="12"/>
      <c r="O634" s="12"/>
      <c r="P634" s="12"/>
      <c r="Q634" s="12"/>
      <c r="R634" s="12"/>
      <c r="S634" s="12"/>
      <c r="T634" s="12"/>
      <c r="U634" s="12"/>
      <c r="V634" s="12"/>
    </row>
    <row r="635" spans="1:22" s="1" customFormat="1" x14ac:dyDescent="0.4">
      <c r="A635" s="12"/>
      <c r="B635" s="12"/>
      <c r="C635" s="42"/>
      <c r="D635" s="12"/>
      <c r="E635" s="12"/>
      <c r="F635" s="12"/>
      <c r="G635" s="12"/>
      <c r="H635" s="12"/>
      <c r="I635" s="12"/>
      <c r="J635" s="12"/>
      <c r="K635" s="12"/>
      <c r="L635" s="12"/>
      <c r="M635" s="12"/>
      <c r="N635" s="12"/>
      <c r="O635" s="12"/>
      <c r="P635" s="12"/>
      <c r="Q635" s="12"/>
      <c r="R635" s="12"/>
      <c r="S635" s="12"/>
      <c r="T635" s="12"/>
      <c r="U635" s="12"/>
      <c r="V635" s="12"/>
    </row>
    <row r="636" spans="1:22" s="1" customFormat="1" x14ac:dyDescent="0.4">
      <c r="A636" s="12"/>
      <c r="B636" s="12"/>
      <c r="C636" s="42"/>
      <c r="D636" s="12"/>
      <c r="E636" s="12"/>
      <c r="F636" s="12"/>
      <c r="G636" s="12"/>
      <c r="H636" s="12"/>
      <c r="I636" s="12"/>
      <c r="J636" s="12"/>
      <c r="K636" s="12"/>
      <c r="L636" s="12"/>
      <c r="M636" s="12"/>
      <c r="N636" s="12"/>
      <c r="O636" s="12"/>
      <c r="P636" s="12"/>
      <c r="Q636" s="12"/>
      <c r="R636" s="12"/>
      <c r="S636" s="12"/>
      <c r="T636" s="12"/>
      <c r="U636" s="12"/>
      <c r="V636" s="12"/>
    </row>
    <row r="637" spans="1:22" s="1" customFormat="1" x14ac:dyDescent="0.4">
      <c r="A637" s="12"/>
      <c r="B637" s="12"/>
      <c r="C637" s="42"/>
      <c r="D637" s="12"/>
      <c r="E637" s="12"/>
      <c r="F637" s="12"/>
      <c r="G637" s="12"/>
      <c r="H637" s="12"/>
      <c r="I637" s="12"/>
      <c r="J637" s="12"/>
      <c r="K637" s="12"/>
      <c r="L637" s="12"/>
      <c r="M637" s="12"/>
      <c r="N637" s="12"/>
      <c r="O637" s="12"/>
      <c r="P637" s="12"/>
      <c r="Q637" s="12"/>
      <c r="R637" s="12"/>
      <c r="S637" s="12"/>
      <c r="T637" s="12"/>
      <c r="U637" s="12"/>
      <c r="V637" s="12"/>
    </row>
    <row r="638" spans="1:22" s="1" customFormat="1" x14ac:dyDescent="0.4">
      <c r="A638" s="12"/>
      <c r="B638" s="12"/>
      <c r="C638" s="42"/>
      <c r="D638" s="12"/>
      <c r="E638" s="12"/>
      <c r="F638" s="12"/>
      <c r="G638" s="12"/>
      <c r="H638" s="12"/>
      <c r="I638" s="12"/>
      <c r="J638" s="12"/>
      <c r="K638" s="12"/>
      <c r="L638" s="12"/>
      <c r="M638" s="12"/>
      <c r="N638" s="12"/>
      <c r="O638" s="12"/>
      <c r="P638" s="12"/>
      <c r="Q638" s="12"/>
      <c r="R638" s="12"/>
      <c r="S638" s="12"/>
      <c r="T638" s="12"/>
      <c r="U638" s="12"/>
      <c r="V638" s="12"/>
    </row>
    <row r="639" spans="1:22" s="1" customFormat="1" x14ac:dyDescent="0.4">
      <c r="A639" s="12"/>
      <c r="B639" s="12"/>
      <c r="C639" s="42"/>
      <c r="D639" s="12"/>
      <c r="E639" s="12"/>
      <c r="F639" s="12"/>
      <c r="G639" s="12"/>
      <c r="H639" s="12"/>
      <c r="I639" s="12"/>
      <c r="J639" s="12"/>
      <c r="K639" s="12"/>
      <c r="L639" s="12"/>
      <c r="M639" s="12"/>
      <c r="N639" s="12"/>
      <c r="O639" s="12"/>
      <c r="P639" s="12"/>
      <c r="Q639" s="12"/>
      <c r="R639" s="12"/>
      <c r="S639" s="12"/>
      <c r="T639" s="12"/>
      <c r="U639" s="12"/>
      <c r="V639" s="12"/>
    </row>
    <row r="640" spans="1:22" s="1" customFormat="1" x14ac:dyDescent="0.4">
      <c r="A640" s="12"/>
      <c r="B640" s="12"/>
      <c r="C640" s="42"/>
      <c r="D640" s="12"/>
      <c r="E640" s="12"/>
      <c r="F640" s="12"/>
      <c r="G640" s="12"/>
      <c r="H640" s="12"/>
      <c r="I640" s="12"/>
      <c r="J640" s="12"/>
      <c r="K640" s="12"/>
      <c r="L640" s="12"/>
      <c r="M640" s="12"/>
      <c r="N640" s="12"/>
      <c r="O640" s="12"/>
      <c r="P640" s="12"/>
      <c r="Q640" s="12"/>
      <c r="R640" s="12"/>
      <c r="S640" s="12"/>
      <c r="T640" s="12"/>
      <c r="U640" s="12"/>
      <c r="V640" s="12"/>
    </row>
    <row r="641" spans="1:22" s="1" customFormat="1" x14ac:dyDescent="0.4">
      <c r="A641" s="12"/>
      <c r="B641" s="12"/>
      <c r="C641" s="42"/>
      <c r="D641" s="12"/>
      <c r="E641" s="12"/>
      <c r="F641" s="12"/>
      <c r="G641" s="12"/>
      <c r="H641" s="12"/>
      <c r="I641" s="12"/>
      <c r="J641" s="12"/>
      <c r="K641" s="12"/>
      <c r="L641" s="12"/>
      <c r="M641" s="12"/>
      <c r="N641" s="12"/>
      <c r="O641" s="12"/>
      <c r="P641" s="12"/>
      <c r="Q641" s="12"/>
      <c r="R641" s="12"/>
      <c r="S641" s="12"/>
      <c r="T641" s="12"/>
      <c r="U641" s="12"/>
      <c r="V641" s="12"/>
    </row>
    <row r="642" spans="1:22" s="1" customFormat="1" x14ac:dyDescent="0.4">
      <c r="A642" s="12"/>
      <c r="B642" s="12"/>
      <c r="C642" s="42"/>
      <c r="D642" s="12"/>
      <c r="E642" s="12"/>
      <c r="F642" s="12"/>
      <c r="G642" s="12"/>
      <c r="H642" s="12"/>
      <c r="I642" s="12"/>
      <c r="J642" s="12"/>
      <c r="K642" s="12"/>
      <c r="L642" s="12"/>
      <c r="M642" s="12"/>
      <c r="N642" s="12"/>
      <c r="O642" s="12"/>
      <c r="P642" s="12"/>
      <c r="Q642" s="12"/>
      <c r="R642" s="12"/>
      <c r="S642" s="12"/>
      <c r="T642" s="12"/>
      <c r="U642" s="12"/>
      <c r="V642" s="12"/>
    </row>
    <row r="643" spans="1:22" s="1" customFormat="1" x14ac:dyDescent="0.4">
      <c r="A643" s="12"/>
      <c r="B643" s="12"/>
      <c r="C643" s="42"/>
      <c r="D643" s="12"/>
      <c r="E643" s="12"/>
      <c r="F643" s="12"/>
      <c r="G643" s="12"/>
      <c r="H643" s="12"/>
      <c r="I643" s="12"/>
      <c r="J643" s="12"/>
      <c r="K643" s="12"/>
      <c r="L643" s="12"/>
      <c r="M643" s="12"/>
      <c r="N643" s="12"/>
      <c r="O643" s="12"/>
      <c r="P643" s="12"/>
      <c r="Q643" s="12"/>
      <c r="R643" s="12"/>
      <c r="S643" s="12"/>
      <c r="T643" s="12"/>
      <c r="U643" s="12"/>
      <c r="V643" s="12"/>
    </row>
    <row r="644" spans="1:22" s="1" customFormat="1" x14ac:dyDescent="0.4">
      <c r="A644" s="12"/>
      <c r="B644" s="12"/>
      <c r="C644" s="42"/>
      <c r="D644" s="12"/>
      <c r="E644" s="12"/>
      <c r="F644" s="12"/>
      <c r="G644" s="12"/>
      <c r="H644" s="12"/>
      <c r="I644" s="12"/>
      <c r="J644" s="12"/>
      <c r="K644" s="12"/>
      <c r="L644" s="12"/>
      <c r="M644" s="12"/>
      <c r="N644" s="12"/>
      <c r="O644" s="12"/>
      <c r="P644" s="12"/>
      <c r="Q644" s="12"/>
      <c r="R644" s="12"/>
      <c r="S644" s="12"/>
      <c r="T644" s="12"/>
      <c r="U644" s="12"/>
      <c r="V644" s="12"/>
    </row>
    <row r="645" spans="1:22" s="1" customFormat="1" x14ac:dyDescent="0.4">
      <c r="A645" s="12"/>
      <c r="B645" s="12"/>
      <c r="C645" s="42"/>
      <c r="D645" s="12"/>
      <c r="E645" s="12"/>
      <c r="F645" s="12"/>
      <c r="G645" s="12"/>
      <c r="H645" s="12"/>
      <c r="I645" s="12"/>
      <c r="J645" s="12"/>
      <c r="K645" s="12"/>
      <c r="L645" s="12"/>
      <c r="M645" s="12"/>
      <c r="N645" s="12"/>
      <c r="O645" s="12"/>
      <c r="P645" s="12"/>
      <c r="Q645" s="12"/>
      <c r="R645" s="12"/>
      <c r="S645" s="12"/>
      <c r="T645" s="12"/>
      <c r="U645" s="12"/>
      <c r="V645" s="12"/>
    </row>
    <row r="646" spans="1:22" s="1" customFormat="1" x14ac:dyDescent="0.4">
      <c r="A646" s="12"/>
      <c r="B646" s="12"/>
      <c r="C646" s="42"/>
      <c r="D646" s="12"/>
      <c r="E646" s="12"/>
      <c r="F646" s="12"/>
      <c r="G646" s="12"/>
      <c r="H646" s="12"/>
      <c r="I646" s="12"/>
      <c r="J646" s="12"/>
      <c r="K646" s="12"/>
      <c r="L646" s="12"/>
      <c r="M646" s="12"/>
      <c r="N646" s="12"/>
      <c r="O646" s="12"/>
      <c r="P646" s="12"/>
      <c r="Q646" s="12"/>
      <c r="R646" s="12"/>
      <c r="S646" s="12"/>
      <c r="T646" s="12"/>
      <c r="U646" s="12"/>
      <c r="V646" s="12"/>
    </row>
    <row r="647" spans="1:22" s="1" customFormat="1" x14ac:dyDescent="0.4">
      <c r="A647" s="12"/>
      <c r="B647" s="12"/>
      <c r="C647" s="42"/>
      <c r="D647" s="12"/>
      <c r="E647" s="12"/>
      <c r="F647" s="12"/>
      <c r="G647" s="12"/>
      <c r="H647" s="12"/>
      <c r="I647" s="12"/>
      <c r="J647" s="12"/>
      <c r="K647" s="12"/>
      <c r="L647" s="12"/>
      <c r="M647" s="12"/>
      <c r="N647" s="12"/>
      <c r="O647" s="12"/>
      <c r="P647" s="12"/>
      <c r="Q647" s="12"/>
      <c r="R647" s="12"/>
      <c r="S647" s="12"/>
      <c r="T647" s="12"/>
      <c r="U647" s="12"/>
      <c r="V647" s="12"/>
    </row>
    <row r="648" spans="1:22" s="1" customFormat="1" x14ac:dyDescent="0.4">
      <c r="A648" s="12"/>
      <c r="B648" s="12"/>
      <c r="C648" s="42"/>
      <c r="D648" s="12"/>
      <c r="E648" s="12"/>
      <c r="F648" s="12"/>
      <c r="G648" s="12"/>
      <c r="H648" s="12"/>
      <c r="I648" s="12"/>
      <c r="J648" s="12"/>
      <c r="K648" s="12"/>
      <c r="L648" s="12"/>
      <c r="M648" s="12"/>
      <c r="N648" s="12"/>
      <c r="O648" s="12"/>
      <c r="P648" s="12"/>
      <c r="Q648" s="12"/>
      <c r="R648" s="12"/>
      <c r="S648" s="12"/>
      <c r="T648" s="12"/>
      <c r="U648" s="12"/>
      <c r="V648" s="12"/>
    </row>
    <row r="649" spans="1:22" s="1" customFormat="1" x14ac:dyDescent="0.4">
      <c r="A649" s="12"/>
      <c r="B649" s="12"/>
      <c r="C649" s="42"/>
      <c r="D649" s="12"/>
      <c r="E649" s="12"/>
      <c r="F649" s="12"/>
      <c r="G649" s="12"/>
      <c r="H649" s="12"/>
      <c r="I649" s="12"/>
      <c r="J649" s="12"/>
      <c r="K649" s="12"/>
      <c r="L649" s="12"/>
      <c r="M649" s="12"/>
      <c r="N649" s="12"/>
      <c r="O649" s="12"/>
      <c r="P649" s="12"/>
      <c r="Q649" s="12"/>
      <c r="R649" s="12"/>
      <c r="S649" s="12"/>
      <c r="T649" s="12"/>
      <c r="U649" s="12"/>
      <c r="V649" s="12"/>
    </row>
    <row r="650" spans="1:22" s="1" customFormat="1" x14ac:dyDescent="0.4">
      <c r="A650" s="12"/>
      <c r="B650" s="12"/>
      <c r="C650" s="42"/>
      <c r="D650" s="12"/>
      <c r="E650" s="12"/>
      <c r="F650" s="12"/>
      <c r="G650" s="12"/>
      <c r="H650" s="12"/>
      <c r="I650" s="12"/>
      <c r="J650" s="12"/>
      <c r="K650" s="12"/>
      <c r="L650" s="12"/>
      <c r="M650" s="12"/>
      <c r="N650" s="12"/>
      <c r="O650" s="12"/>
      <c r="P650" s="12"/>
      <c r="Q650" s="12"/>
      <c r="R650" s="12"/>
      <c r="S650" s="12"/>
      <c r="T650" s="12"/>
      <c r="U650" s="12"/>
      <c r="V650" s="12"/>
    </row>
    <row r="651" spans="1:22" s="1" customFormat="1" x14ac:dyDescent="0.4">
      <c r="A651" s="12"/>
      <c r="B651" s="12"/>
      <c r="C651" s="42"/>
      <c r="D651" s="12"/>
      <c r="E651" s="12"/>
      <c r="F651" s="12"/>
      <c r="G651" s="12"/>
      <c r="H651" s="12"/>
      <c r="I651" s="12"/>
      <c r="J651" s="12"/>
      <c r="K651" s="12"/>
      <c r="L651" s="12"/>
      <c r="M651" s="12"/>
      <c r="N651" s="12"/>
      <c r="O651" s="12"/>
      <c r="P651" s="12"/>
      <c r="Q651" s="12"/>
      <c r="R651" s="12"/>
      <c r="S651" s="12"/>
      <c r="T651" s="12"/>
      <c r="U651" s="12"/>
      <c r="V651" s="12"/>
    </row>
    <row r="652" spans="1:22" s="1" customFormat="1" x14ac:dyDescent="0.4">
      <c r="A652" s="12"/>
      <c r="B652" s="12"/>
      <c r="C652" s="42"/>
      <c r="D652" s="12"/>
      <c r="E652" s="12"/>
      <c r="F652" s="12"/>
      <c r="G652" s="12"/>
      <c r="H652" s="12"/>
      <c r="I652" s="12"/>
      <c r="J652" s="12"/>
      <c r="K652" s="12"/>
      <c r="L652" s="12"/>
      <c r="M652" s="12"/>
      <c r="N652" s="12"/>
      <c r="O652" s="12"/>
      <c r="P652" s="12"/>
      <c r="Q652" s="12"/>
      <c r="R652" s="12"/>
      <c r="S652" s="12"/>
      <c r="T652" s="12"/>
      <c r="U652" s="12"/>
      <c r="V652" s="12"/>
    </row>
    <row r="653" spans="1:22" s="1" customFormat="1" x14ac:dyDescent="0.4">
      <c r="A653" s="12"/>
      <c r="B653" s="12"/>
      <c r="C653" s="42"/>
      <c r="D653" s="12"/>
      <c r="E653" s="12"/>
      <c r="F653" s="12"/>
      <c r="G653" s="12"/>
      <c r="H653" s="12"/>
      <c r="I653" s="12"/>
      <c r="J653" s="12"/>
      <c r="K653" s="12"/>
      <c r="L653" s="12"/>
      <c r="M653" s="12"/>
      <c r="N653" s="12"/>
      <c r="O653" s="12"/>
      <c r="P653" s="12"/>
      <c r="Q653" s="12"/>
      <c r="R653" s="12"/>
      <c r="S653" s="12"/>
      <c r="T653" s="12"/>
      <c r="U653" s="12"/>
      <c r="V653" s="12"/>
    </row>
    <row r="654" spans="1:22" s="1" customFormat="1" x14ac:dyDescent="0.4">
      <c r="A654" s="12"/>
      <c r="B654" s="12"/>
      <c r="C654" s="42"/>
      <c r="D654" s="12"/>
      <c r="E654" s="12"/>
      <c r="F654" s="12"/>
      <c r="G654" s="12"/>
      <c r="H654" s="12"/>
      <c r="I654" s="12"/>
      <c r="J654" s="12"/>
      <c r="K654" s="12"/>
      <c r="L654" s="12"/>
      <c r="M654" s="12"/>
      <c r="N654" s="12"/>
      <c r="O654" s="12"/>
      <c r="P654" s="12"/>
      <c r="Q654" s="12"/>
      <c r="R654" s="12"/>
      <c r="S654" s="12"/>
      <c r="T654" s="12"/>
      <c r="U654" s="12"/>
      <c r="V654" s="12"/>
    </row>
    <row r="655" spans="1:22" s="1" customFormat="1" x14ac:dyDescent="0.4">
      <c r="A655" s="12"/>
      <c r="B655" s="12"/>
      <c r="C655" s="42"/>
      <c r="D655" s="12"/>
      <c r="E655" s="12"/>
      <c r="F655" s="12"/>
      <c r="G655" s="12"/>
      <c r="H655" s="12"/>
      <c r="I655" s="12"/>
      <c r="J655" s="12"/>
      <c r="K655" s="12"/>
      <c r="L655" s="12"/>
      <c r="M655" s="12"/>
      <c r="N655" s="12"/>
      <c r="O655" s="12"/>
      <c r="P655" s="12"/>
      <c r="Q655" s="12"/>
      <c r="R655" s="12"/>
      <c r="S655" s="12"/>
      <c r="T655" s="12"/>
      <c r="U655" s="12"/>
      <c r="V655" s="12"/>
    </row>
    <row r="656" spans="1:22" s="1" customFormat="1" x14ac:dyDescent="0.4">
      <c r="A656" s="12"/>
      <c r="B656" s="12"/>
      <c r="C656" s="42"/>
      <c r="D656" s="12"/>
      <c r="E656" s="12"/>
      <c r="F656" s="12"/>
      <c r="G656" s="12"/>
      <c r="H656" s="12"/>
      <c r="I656" s="12"/>
      <c r="J656" s="12"/>
      <c r="K656" s="12"/>
      <c r="L656" s="12"/>
      <c r="M656" s="12"/>
      <c r="N656" s="12"/>
      <c r="O656" s="12"/>
      <c r="P656" s="12"/>
      <c r="Q656" s="12"/>
      <c r="R656" s="12"/>
      <c r="S656" s="12"/>
      <c r="T656" s="12"/>
      <c r="U656" s="12"/>
      <c r="V656" s="12"/>
    </row>
    <row r="657" spans="1:22" s="1" customFormat="1" x14ac:dyDescent="0.4">
      <c r="A657" s="12"/>
      <c r="B657" s="12"/>
      <c r="C657" s="42"/>
      <c r="D657" s="12"/>
      <c r="E657" s="12"/>
      <c r="F657" s="12"/>
      <c r="G657" s="12"/>
      <c r="H657" s="12"/>
      <c r="I657" s="12"/>
      <c r="J657" s="12"/>
      <c r="K657" s="12"/>
      <c r="L657" s="12"/>
      <c r="M657" s="12"/>
      <c r="N657" s="12"/>
      <c r="O657" s="12"/>
      <c r="P657" s="12"/>
      <c r="Q657" s="12"/>
      <c r="R657" s="12"/>
      <c r="S657" s="12"/>
      <c r="T657" s="12"/>
      <c r="U657" s="12"/>
      <c r="V657" s="12"/>
    </row>
    <row r="658" spans="1:22" s="1" customFormat="1" x14ac:dyDescent="0.4">
      <c r="A658" s="12"/>
      <c r="B658" s="12"/>
      <c r="C658" s="42"/>
      <c r="D658" s="12"/>
      <c r="E658" s="12"/>
      <c r="F658" s="12"/>
      <c r="G658" s="12"/>
      <c r="H658" s="12"/>
      <c r="I658" s="12"/>
      <c r="J658" s="12"/>
      <c r="K658" s="12"/>
      <c r="L658" s="12"/>
      <c r="M658" s="12"/>
      <c r="N658" s="12"/>
      <c r="O658" s="12"/>
      <c r="P658" s="12"/>
      <c r="Q658" s="12"/>
      <c r="R658" s="12"/>
      <c r="S658" s="12"/>
      <c r="T658" s="12"/>
      <c r="U658" s="12"/>
      <c r="V658" s="12"/>
    </row>
    <row r="659" spans="1:22" s="1" customFormat="1" x14ac:dyDescent="0.4">
      <c r="A659" s="12"/>
      <c r="B659" s="12"/>
      <c r="C659" s="42"/>
      <c r="D659" s="12"/>
      <c r="E659" s="12"/>
      <c r="F659" s="12"/>
      <c r="G659" s="12"/>
      <c r="H659" s="12"/>
      <c r="I659" s="12"/>
      <c r="J659" s="12"/>
      <c r="K659" s="12"/>
      <c r="L659" s="12"/>
      <c r="M659" s="12"/>
      <c r="N659" s="12"/>
      <c r="O659" s="12"/>
      <c r="P659" s="12"/>
      <c r="Q659" s="12"/>
      <c r="R659" s="12"/>
      <c r="S659" s="12"/>
      <c r="T659" s="12"/>
      <c r="U659" s="12"/>
      <c r="V659" s="12"/>
    </row>
    <row r="660" spans="1:22" s="1" customFormat="1" x14ac:dyDescent="0.4">
      <c r="A660" s="12"/>
      <c r="B660" s="12"/>
      <c r="C660" s="42"/>
      <c r="D660" s="12"/>
      <c r="E660" s="12"/>
      <c r="F660" s="12"/>
      <c r="G660" s="12"/>
      <c r="H660" s="12"/>
      <c r="I660" s="12"/>
      <c r="J660" s="12"/>
      <c r="K660" s="12"/>
      <c r="L660" s="12"/>
      <c r="M660" s="12"/>
      <c r="N660" s="12"/>
      <c r="O660" s="12"/>
      <c r="P660" s="12"/>
      <c r="Q660" s="12"/>
      <c r="R660" s="12"/>
      <c r="S660" s="12"/>
      <c r="T660" s="12"/>
      <c r="U660" s="12"/>
      <c r="V660" s="12"/>
    </row>
    <row r="661" spans="1:22" s="1" customFormat="1" x14ac:dyDescent="0.4">
      <c r="A661" s="12"/>
      <c r="B661" s="12"/>
      <c r="C661" s="42"/>
      <c r="D661" s="12"/>
      <c r="E661" s="12"/>
      <c r="F661" s="12"/>
      <c r="G661" s="12"/>
      <c r="H661" s="12"/>
      <c r="I661" s="12"/>
      <c r="J661" s="12"/>
      <c r="K661" s="12"/>
      <c r="L661" s="12"/>
      <c r="M661" s="12"/>
      <c r="N661" s="12"/>
      <c r="O661" s="12"/>
      <c r="P661" s="12"/>
      <c r="Q661" s="12"/>
      <c r="R661" s="12"/>
      <c r="S661" s="12"/>
      <c r="T661" s="12"/>
      <c r="U661" s="12"/>
      <c r="V661" s="12"/>
    </row>
    <row r="662" spans="1:22" s="1" customFormat="1" x14ac:dyDescent="0.4">
      <c r="A662" s="12"/>
      <c r="B662" s="12"/>
      <c r="C662" s="42"/>
      <c r="D662" s="12"/>
      <c r="E662" s="12"/>
      <c r="F662" s="12"/>
      <c r="G662" s="12"/>
      <c r="H662" s="12"/>
      <c r="I662" s="12"/>
      <c r="J662" s="12"/>
      <c r="K662" s="12"/>
      <c r="L662" s="12"/>
      <c r="M662" s="12"/>
      <c r="N662" s="12"/>
      <c r="O662" s="12"/>
      <c r="P662" s="12"/>
      <c r="Q662" s="12"/>
      <c r="R662" s="12"/>
      <c r="S662" s="12"/>
      <c r="T662" s="12"/>
      <c r="U662" s="12"/>
      <c r="V662" s="12"/>
    </row>
    <row r="663" spans="1:22" s="1" customFormat="1" x14ac:dyDescent="0.4">
      <c r="A663" s="12"/>
      <c r="B663" s="12"/>
      <c r="C663" s="42"/>
      <c r="D663" s="12"/>
      <c r="E663" s="12"/>
      <c r="F663" s="12"/>
      <c r="G663" s="12"/>
      <c r="H663" s="12"/>
      <c r="I663" s="12"/>
      <c r="J663" s="12"/>
      <c r="K663" s="12"/>
      <c r="L663" s="12"/>
      <c r="M663" s="12"/>
      <c r="N663" s="12"/>
      <c r="O663" s="12"/>
      <c r="P663" s="12"/>
      <c r="Q663" s="12"/>
      <c r="R663" s="12"/>
      <c r="S663" s="12"/>
      <c r="T663" s="12"/>
      <c r="U663" s="12"/>
      <c r="V663" s="12"/>
    </row>
    <row r="664" spans="1:22" s="1" customFormat="1" x14ac:dyDescent="0.4">
      <c r="A664" s="12"/>
      <c r="B664" s="12"/>
      <c r="C664" s="42"/>
      <c r="D664" s="12"/>
      <c r="E664" s="12"/>
      <c r="F664" s="12"/>
      <c r="G664" s="12"/>
      <c r="H664" s="12"/>
      <c r="I664" s="12"/>
      <c r="J664" s="12"/>
      <c r="K664" s="12"/>
      <c r="L664" s="12"/>
      <c r="M664" s="12"/>
      <c r="N664" s="12"/>
      <c r="O664" s="12"/>
      <c r="P664" s="12"/>
      <c r="Q664" s="12"/>
      <c r="R664" s="12"/>
      <c r="S664" s="12"/>
      <c r="T664" s="12"/>
      <c r="U664" s="12"/>
      <c r="V664" s="12"/>
    </row>
    <row r="665" spans="1:22" s="1" customFormat="1" x14ac:dyDescent="0.4">
      <c r="A665" s="12"/>
      <c r="B665" s="12"/>
      <c r="C665" s="42"/>
      <c r="D665" s="12"/>
      <c r="E665" s="12"/>
      <c r="F665" s="12"/>
      <c r="G665" s="12"/>
      <c r="H665" s="12"/>
      <c r="I665" s="12"/>
      <c r="J665" s="12"/>
      <c r="K665" s="12"/>
      <c r="L665" s="12"/>
      <c r="M665" s="12"/>
      <c r="N665" s="12"/>
      <c r="O665" s="12"/>
      <c r="P665" s="12"/>
      <c r="Q665" s="12"/>
      <c r="R665" s="12"/>
      <c r="S665" s="12"/>
      <c r="T665" s="12"/>
      <c r="U665" s="12"/>
      <c r="V665" s="12"/>
    </row>
    <row r="666" spans="1:22" s="1" customFormat="1" x14ac:dyDescent="0.4">
      <c r="A666" s="12"/>
      <c r="B666" s="12"/>
      <c r="C666" s="42"/>
      <c r="D666" s="12"/>
      <c r="E666" s="12"/>
      <c r="F666" s="12"/>
      <c r="G666" s="12"/>
      <c r="H666" s="12"/>
      <c r="I666" s="12"/>
      <c r="J666" s="12"/>
      <c r="K666" s="12"/>
      <c r="L666" s="12"/>
      <c r="M666" s="12"/>
      <c r="N666" s="12"/>
      <c r="O666" s="12"/>
      <c r="P666" s="12"/>
      <c r="Q666" s="12"/>
      <c r="R666" s="12"/>
      <c r="S666" s="12"/>
      <c r="T666" s="12"/>
      <c r="U666" s="12"/>
      <c r="V666" s="12"/>
    </row>
    <row r="667" spans="1:22" s="1" customFormat="1" x14ac:dyDescent="0.4">
      <c r="A667" s="12"/>
      <c r="B667" s="12"/>
      <c r="C667" s="42"/>
      <c r="D667" s="12"/>
      <c r="E667" s="12"/>
      <c r="F667" s="12"/>
      <c r="G667" s="12"/>
      <c r="H667" s="12"/>
      <c r="I667" s="12"/>
      <c r="J667" s="12"/>
      <c r="K667" s="12"/>
      <c r="L667" s="12"/>
      <c r="M667" s="12"/>
      <c r="N667" s="12"/>
      <c r="O667" s="12"/>
      <c r="P667" s="12"/>
      <c r="Q667" s="12"/>
      <c r="R667" s="12"/>
      <c r="S667" s="12"/>
      <c r="T667" s="12"/>
      <c r="U667" s="12"/>
      <c r="V667" s="12"/>
    </row>
    <row r="668" spans="1:22" s="1" customFormat="1" x14ac:dyDescent="0.4">
      <c r="A668" s="12"/>
      <c r="B668" s="12"/>
      <c r="C668" s="42"/>
      <c r="D668" s="12"/>
      <c r="E668" s="12"/>
      <c r="F668" s="12"/>
      <c r="G668" s="12"/>
      <c r="H668" s="12"/>
      <c r="I668" s="12"/>
      <c r="J668" s="12"/>
      <c r="K668" s="12"/>
      <c r="L668" s="12"/>
      <c r="M668" s="12"/>
      <c r="N668" s="12"/>
      <c r="O668" s="12"/>
      <c r="P668" s="12"/>
      <c r="Q668" s="12"/>
      <c r="R668" s="12"/>
      <c r="S668" s="12"/>
      <c r="T668" s="12"/>
      <c r="U668" s="12"/>
      <c r="V668" s="12"/>
    </row>
    <row r="669" spans="1:22" s="1" customFormat="1" x14ac:dyDescent="0.4">
      <c r="A669" s="12"/>
      <c r="B669" s="12"/>
      <c r="C669" s="42"/>
      <c r="D669" s="12"/>
      <c r="E669" s="12"/>
      <c r="F669" s="12"/>
      <c r="G669" s="12"/>
      <c r="H669" s="12"/>
      <c r="I669" s="12"/>
      <c r="J669" s="12"/>
      <c r="K669" s="12"/>
      <c r="L669" s="12"/>
      <c r="M669" s="12"/>
      <c r="N669" s="12"/>
      <c r="O669" s="12"/>
      <c r="P669" s="12"/>
      <c r="Q669" s="12"/>
      <c r="R669" s="12"/>
      <c r="S669" s="12"/>
      <c r="T669" s="12"/>
      <c r="U669" s="12"/>
      <c r="V669" s="12"/>
    </row>
    <row r="670" spans="1:22" s="1" customFormat="1" x14ac:dyDescent="0.4">
      <c r="A670" s="12"/>
      <c r="B670" s="12"/>
      <c r="C670" s="42"/>
      <c r="D670" s="12"/>
      <c r="E670" s="12"/>
      <c r="F670" s="12"/>
      <c r="G670" s="12"/>
      <c r="H670" s="12"/>
      <c r="I670" s="12"/>
      <c r="J670" s="12"/>
      <c r="K670" s="12"/>
      <c r="L670" s="12"/>
      <c r="M670" s="12"/>
      <c r="N670" s="12"/>
      <c r="O670" s="12"/>
      <c r="P670" s="12"/>
      <c r="Q670" s="12"/>
      <c r="R670" s="12"/>
      <c r="S670" s="12"/>
      <c r="T670" s="12"/>
      <c r="U670" s="12"/>
      <c r="V670" s="12"/>
    </row>
    <row r="671" spans="1:22" s="1" customFormat="1" x14ac:dyDescent="0.4">
      <c r="A671" s="12"/>
      <c r="B671" s="12"/>
      <c r="C671" s="42"/>
      <c r="D671" s="12"/>
      <c r="E671" s="12"/>
      <c r="F671" s="12"/>
      <c r="G671" s="12"/>
      <c r="H671" s="12"/>
      <c r="I671" s="12"/>
      <c r="J671" s="12"/>
      <c r="K671" s="12"/>
      <c r="L671" s="12"/>
      <c r="M671" s="12"/>
      <c r="N671" s="12"/>
      <c r="O671" s="12"/>
      <c r="P671" s="12"/>
      <c r="Q671" s="12"/>
      <c r="R671" s="12"/>
      <c r="S671" s="12"/>
      <c r="T671" s="12"/>
      <c r="U671" s="12"/>
      <c r="V671" s="12"/>
    </row>
    <row r="672" spans="1:22" s="1" customFormat="1" x14ac:dyDescent="0.4">
      <c r="A672" s="12"/>
      <c r="B672" s="12"/>
      <c r="C672" s="42"/>
      <c r="D672" s="12"/>
      <c r="E672" s="12"/>
      <c r="F672" s="12"/>
      <c r="G672" s="12"/>
      <c r="H672" s="12"/>
      <c r="I672" s="12"/>
      <c r="J672" s="12"/>
      <c r="K672" s="12"/>
      <c r="L672" s="12"/>
      <c r="M672" s="12"/>
      <c r="N672" s="12"/>
      <c r="O672" s="12"/>
      <c r="P672" s="12"/>
      <c r="Q672" s="12"/>
      <c r="R672" s="12"/>
      <c r="S672" s="12"/>
      <c r="T672" s="12"/>
      <c r="U672" s="12"/>
      <c r="V672" s="12"/>
    </row>
    <row r="673" spans="1:22" s="1" customFormat="1" x14ac:dyDescent="0.4">
      <c r="A673" s="12"/>
      <c r="B673" s="12"/>
      <c r="C673" s="42"/>
      <c r="D673" s="12"/>
      <c r="E673" s="12"/>
      <c r="F673" s="12"/>
      <c r="G673" s="12"/>
      <c r="H673" s="12"/>
      <c r="I673" s="12"/>
      <c r="J673" s="12"/>
      <c r="K673" s="12"/>
      <c r="L673" s="12"/>
      <c r="M673" s="12"/>
      <c r="N673" s="12"/>
      <c r="O673" s="12"/>
      <c r="P673" s="12"/>
      <c r="Q673" s="12"/>
      <c r="R673" s="12"/>
      <c r="S673" s="12"/>
      <c r="T673" s="12"/>
      <c r="U673" s="12"/>
      <c r="V673" s="12"/>
    </row>
    <row r="674" spans="1:22" s="1" customFormat="1" x14ac:dyDescent="0.4">
      <c r="A674" s="12"/>
      <c r="B674" s="12"/>
      <c r="C674" s="42"/>
      <c r="D674" s="12"/>
      <c r="E674" s="12"/>
      <c r="F674" s="12"/>
      <c r="G674" s="12"/>
      <c r="H674" s="12"/>
      <c r="I674" s="12"/>
      <c r="J674" s="12"/>
      <c r="K674" s="12"/>
      <c r="L674" s="12"/>
      <c r="M674" s="12"/>
      <c r="N674" s="12"/>
      <c r="O674" s="12"/>
      <c r="P674" s="12"/>
      <c r="Q674" s="12"/>
      <c r="R674" s="12"/>
      <c r="S674" s="12"/>
      <c r="T674" s="12"/>
      <c r="U674" s="12"/>
      <c r="V674" s="12"/>
    </row>
    <row r="675" spans="1:22" s="1" customFormat="1" x14ac:dyDescent="0.4">
      <c r="A675" s="12"/>
      <c r="B675" s="12"/>
      <c r="C675" s="42"/>
      <c r="D675" s="12"/>
      <c r="E675" s="12"/>
      <c r="F675" s="12"/>
      <c r="G675" s="12"/>
      <c r="H675" s="12"/>
      <c r="I675" s="12"/>
      <c r="J675" s="12"/>
      <c r="K675" s="12"/>
      <c r="L675" s="12"/>
      <c r="M675" s="12"/>
      <c r="N675" s="12"/>
      <c r="O675" s="12"/>
      <c r="P675" s="12"/>
      <c r="Q675" s="12"/>
      <c r="R675" s="12"/>
      <c r="S675" s="12"/>
      <c r="T675" s="12"/>
      <c r="U675" s="12"/>
      <c r="V675" s="12"/>
    </row>
    <row r="676" spans="1:22" s="1" customFormat="1" x14ac:dyDescent="0.4">
      <c r="A676" s="12"/>
      <c r="B676" s="12"/>
      <c r="C676" s="42"/>
      <c r="D676" s="12"/>
      <c r="E676" s="12"/>
      <c r="F676" s="12"/>
      <c r="G676" s="12"/>
      <c r="H676" s="12"/>
      <c r="I676" s="12"/>
      <c r="J676" s="12"/>
      <c r="K676" s="12"/>
      <c r="L676" s="12"/>
      <c r="M676" s="12"/>
      <c r="N676" s="12"/>
      <c r="O676" s="12"/>
      <c r="P676" s="12"/>
      <c r="Q676" s="12"/>
      <c r="R676" s="12"/>
      <c r="S676" s="12"/>
      <c r="T676" s="12"/>
      <c r="U676" s="12"/>
      <c r="V676" s="12"/>
    </row>
    <row r="677" spans="1:22" s="1" customFormat="1" x14ac:dyDescent="0.4">
      <c r="A677" s="12"/>
      <c r="B677" s="12"/>
      <c r="C677" s="42"/>
      <c r="D677" s="12"/>
      <c r="E677" s="12"/>
      <c r="F677" s="12"/>
      <c r="G677" s="12"/>
      <c r="H677" s="12"/>
      <c r="I677" s="12"/>
      <c r="J677" s="12"/>
      <c r="K677" s="12"/>
      <c r="L677" s="12"/>
      <c r="M677" s="12"/>
      <c r="N677" s="12"/>
      <c r="O677" s="12"/>
      <c r="P677" s="12"/>
      <c r="Q677" s="12"/>
      <c r="R677" s="12"/>
      <c r="S677" s="12"/>
      <c r="T677" s="12"/>
      <c r="U677" s="12"/>
      <c r="V677" s="12"/>
    </row>
    <row r="678" spans="1:22" s="1" customFormat="1" x14ac:dyDescent="0.4">
      <c r="A678" s="12"/>
      <c r="B678" s="12"/>
      <c r="C678" s="42"/>
      <c r="D678" s="12"/>
      <c r="E678" s="12"/>
      <c r="F678" s="12"/>
      <c r="G678" s="12"/>
      <c r="H678" s="12"/>
      <c r="I678" s="12"/>
      <c r="J678" s="12"/>
      <c r="K678" s="12"/>
      <c r="L678" s="12"/>
      <c r="M678" s="12"/>
      <c r="N678" s="12"/>
      <c r="O678" s="12"/>
      <c r="P678" s="12"/>
      <c r="Q678" s="12"/>
      <c r="R678" s="12"/>
      <c r="S678" s="12"/>
      <c r="T678" s="12"/>
      <c r="U678" s="12"/>
      <c r="V678" s="12"/>
    </row>
    <row r="679" spans="1:22" s="1" customFormat="1" x14ac:dyDescent="0.4">
      <c r="A679" s="12"/>
      <c r="B679" s="12"/>
      <c r="C679" s="42"/>
      <c r="D679" s="12"/>
      <c r="E679" s="12"/>
      <c r="F679" s="12"/>
      <c r="G679" s="12"/>
      <c r="H679" s="12"/>
      <c r="I679" s="12"/>
      <c r="J679" s="12"/>
      <c r="K679" s="12"/>
      <c r="L679" s="12"/>
      <c r="M679" s="12"/>
      <c r="N679" s="12"/>
      <c r="O679" s="12"/>
      <c r="P679" s="12"/>
      <c r="Q679" s="12"/>
      <c r="R679" s="12"/>
      <c r="S679" s="12"/>
      <c r="T679" s="12"/>
      <c r="U679" s="12"/>
      <c r="V679" s="12"/>
    </row>
    <row r="680" spans="1:22" s="1" customFormat="1" x14ac:dyDescent="0.4">
      <c r="A680" s="12"/>
      <c r="B680" s="12"/>
      <c r="C680" s="42"/>
      <c r="D680" s="12"/>
      <c r="E680" s="12"/>
      <c r="F680" s="12"/>
      <c r="G680" s="12"/>
      <c r="H680" s="12"/>
      <c r="I680" s="12"/>
      <c r="J680" s="12"/>
      <c r="K680" s="12"/>
      <c r="L680" s="12"/>
      <c r="M680" s="12"/>
      <c r="N680" s="12"/>
      <c r="O680" s="12"/>
      <c r="P680" s="12"/>
      <c r="Q680" s="12"/>
      <c r="R680" s="12"/>
      <c r="S680" s="12"/>
      <c r="T680" s="12"/>
      <c r="U680" s="12"/>
      <c r="V680" s="12"/>
    </row>
    <row r="681" spans="1:22" s="1" customFormat="1" x14ac:dyDescent="0.4">
      <c r="A681" s="12"/>
      <c r="B681" s="12"/>
      <c r="C681" s="42"/>
      <c r="D681" s="12"/>
      <c r="E681" s="12"/>
      <c r="F681" s="12"/>
      <c r="G681" s="12"/>
      <c r="H681" s="12"/>
      <c r="I681" s="12"/>
      <c r="J681" s="12"/>
      <c r="K681" s="12"/>
      <c r="L681" s="12"/>
      <c r="M681" s="12"/>
      <c r="N681" s="12"/>
      <c r="O681" s="12"/>
      <c r="P681" s="12"/>
      <c r="Q681" s="12"/>
      <c r="R681" s="12"/>
      <c r="S681" s="12"/>
      <c r="T681" s="12"/>
      <c r="U681" s="12"/>
      <c r="V681" s="12"/>
    </row>
    <row r="682" spans="1:22" s="1" customFormat="1" x14ac:dyDescent="0.4">
      <c r="A682" s="12"/>
      <c r="B682" s="12"/>
      <c r="C682" s="42"/>
      <c r="D682" s="12"/>
      <c r="E682" s="12"/>
      <c r="F682" s="12"/>
      <c r="G682" s="12"/>
      <c r="H682" s="12"/>
      <c r="I682" s="12"/>
      <c r="J682" s="12"/>
      <c r="K682" s="12"/>
      <c r="L682" s="12"/>
      <c r="M682" s="12"/>
      <c r="N682" s="12"/>
      <c r="O682" s="12"/>
      <c r="P682" s="12"/>
      <c r="Q682" s="12"/>
      <c r="R682" s="12"/>
      <c r="S682" s="12"/>
      <c r="T682" s="12"/>
      <c r="U682" s="12"/>
      <c r="V682" s="12"/>
    </row>
    <row r="683" spans="1:22" s="1" customFormat="1" x14ac:dyDescent="0.4">
      <c r="A683" s="12"/>
      <c r="B683" s="12"/>
      <c r="C683" s="42"/>
      <c r="D683" s="12"/>
      <c r="E683" s="12"/>
      <c r="F683" s="12"/>
      <c r="G683" s="12"/>
      <c r="H683" s="12"/>
      <c r="I683" s="12"/>
      <c r="J683" s="12"/>
      <c r="K683" s="12"/>
      <c r="L683" s="12"/>
      <c r="M683" s="12"/>
      <c r="N683" s="12"/>
      <c r="O683" s="12"/>
      <c r="P683" s="12"/>
      <c r="Q683" s="12"/>
      <c r="R683" s="12"/>
      <c r="S683" s="12"/>
      <c r="T683" s="12"/>
      <c r="U683" s="12"/>
      <c r="V683" s="12"/>
    </row>
    <row r="684" spans="1:22" s="1" customFormat="1" x14ac:dyDescent="0.4">
      <c r="A684" s="12"/>
      <c r="B684" s="12"/>
      <c r="C684" s="42"/>
      <c r="D684" s="12"/>
      <c r="E684" s="12"/>
      <c r="F684" s="12"/>
      <c r="G684" s="12"/>
      <c r="H684" s="12"/>
      <c r="I684" s="12"/>
      <c r="J684" s="12"/>
      <c r="K684" s="12"/>
      <c r="L684" s="12"/>
      <c r="M684" s="12"/>
      <c r="N684" s="12"/>
      <c r="O684" s="12"/>
      <c r="P684" s="12"/>
      <c r="Q684" s="12"/>
      <c r="R684" s="12"/>
      <c r="S684" s="12"/>
      <c r="T684" s="12"/>
      <c r="U684" s="12"/>
      <c r="V684" s="12"/>
    </row>
    <row r="685" spans="1:22" s="1" customFormat="1" x14ac:dyDescent="0.4">
      <c r="A685" s="12"/>
      <c r="B685" s="12"/>
      <c r="C685" s="42"/>
      <c r="D685" s="12"/>
      <c r="E685" s="12"/>
      <c r="F685" s="12"/>
      <c r="G685" s="12"/>
      <c r="H685" s="12"/>
      <c r="I685" s="12"/>
      <c r="J685" s="12"/>
      <c r="K685" s="12"/>
      <c r="L685" s="12"/>
      <c r="M685" s="12"/>
      <c r="N685" s="12"/>
      <c r="O685" s="12"/>
      <c r="P685" s="12"/>
      <c r="Q685" s="12"/>
      <c r="R685" s="12"/>
      <c r="S685" s="12"/>
      <c r="T685" s="12"/>
      <c r="U685" s="12"/>
      <c r="V685" s="12"/>
    </row>
    <row r="686" spans="1:22" s="1" customFormat="1" x14ac:dyDescent="0.4">
      <c r="A686" s="12"/>
      <c r="B686" s="12"/>
      <c r="C686" s="42"/>
      <c r="D686" s="12"/>
      <c r="E686" s="12"/>
      <c r="F686" s="12"/>
      <c r="G686" s="12"/>
      <c r="H686" s="12"/>
      <c r="I686" s="12"/>
      <c r="J686" s="12"/>
      <c r="K686" s="12"/>
      <c r="L686" s="12"/>
      <c r="M686" s="12"/>
      <c r="N686" s="12"/>
      <c r="O686" s="12"/>
      <c r="P686" s="12"/>
      <c r="Q686" s="12"/>
      <c r="R686" s="12"/>
      <c r="S686" s="12"/>
      <c r="T686" s="12"/>
      <c r="U686" s="12"/>
      <c r="V686" s="12"/>
    </row>
    <row r="687" spans="1:22" s="1" customFormat="1" x14ac:dyDescent="0.4">
      <c r="A687" s="12"/>
      <c r="B687" s="12"/>
      <c r="C687" s="42"/>
      <c r="D687" s="12"/>
      <c r="E687" s="12"/>
      <c r="F687" s="12"/>
      <c r="G687" s="12"/>
      <c r="H687" s="12"/>
      <c r="I687" s="12"/>
      <c r="J687" s="12"/>
      <c r="K687" s="12"/>
      <c r="L687" s="12"/>
      <c r="M687" s="12"/>
      <c r="N687" s="12"/>
      <c r="O687" s="12"/>
      <c r="P687" s="12"/>
      <c r="Q687" s="12"/>
      <c r="R687" s="12"/>
      <c r="S687" s="12"/>
      <c r="T687" s="12"/>
      <c r="U687" s="12"/>
      <c r="V687" s="12"/>
    </row>
    <row r="688" spans="1:22" s="1" customFormat="1" x14ac:dyDescent="0.4">
      <c r="A688" s="12"/>
      <c r="B688" s="12"/>
      <c r="C688" s="42"/>
      <c r="D688" s="12"/>
      <c r="E688" s="12"/>
      <c r="F688" s="12"/>
      <c r="G688" s="12"/>
      <c r="H688" s="12"/>
      <c r="I688" s="12"/>
      <c r="J688" s="12"/>
      <c r="K688" s="12"/>
      <c r="L688" s="12"/>
      <c r="M688" s="12"/>
      <c r="N688" s="12"/>
      <c r="O688" s="12"/>
      <c r="P688" s="12"/>
      <c r="Q688" s="12"/>
      <c r="R688" s="12"/>
      <c r="S688" s="12"/>
      <c r="T688" s="12"/>
      <c r="U688" s="12"/>
      <c r="V688" s="12"/>
    </row>
    <row r="689" spans="1:22" s="1" customFormat="1" x14ac:dyDescent="0.4">
      <c r="A689" s="12"/>
      <c r="B689" s="12"/>
      <c r="C689" s="42"/>
      <c r="D689" s="12"/>
      <c r="E689" s="12"/>
      <c r="F689" s="12"/>
      <c r="G689" s="12"/>
      <c r="H689" s="12"/>
      <c r="I689" s="12"/>
      <c r="J689" s="12"/>
      <c r="K689" s="12"/>
      <c r="L689" s="12"/>
      <c r="M689" s="12"/>
      <c r="N689" s="12"/>
      <c r="O689" s="12"/>
      <c r="P689" s="12"/>
      <c r="Q689" s="12"/>
      <c r="R689" s="12"/>
      <c r="S689" s="12"/>
      <c r="T689" s="12"/>
      <c r="U689" s="12"/>
      <c r="V689" s="12"/>
    </row>
    <row r="690" spans="1:22" s="1" customFormat="1" x14ac:dyDescent="0.4">
      <c r="A690" s="12"/>
      <c r="B690" s="12"/>
      <c r="C690" s="42"/>
      <c r="D690" s="12"/>
      <c r="E690" s="12"/>
      <c r="F690" s="12"/>
      <c r="G690" s="12"/>
      <c r="H690" s="12"/>
      <c r="I690" s="12"/>
      <c r="J690" s="12"/>
      <c r="K690" s="12"/>
      <c r="L690" s="12"/>
      <c r="M690" s="12"/>
      <c r="N690" s="12"/>
      <c r="O690" s="12"/>
      <c r="P690" s="12"/>
      <c r="Q690" s="12"/>
      <c r="R690" s="12"/>
      <c r="S690" s="12"/>
      <c r="T690" s="12"/>
      <c r="U690" s="12"/>
      <c r="V690" s="12"/>
    </row>
    <row r="691" spans="1:22" s="1" customFormat="1" x14ac:dyDescent="0.4">
      <c r="A691" s="12"/>
      <c r="B691" s="12"/>
      <c r="C691" s="42"/>
      <c r="D691" s="12"/>
      <c r="E691" s="12"/>
      <c r="F691" s="12"/>
      <c r="G691" s="12"/>
      <c r="H691" s="12"/>
      <c r="I691" s="12"/>
      <c r="J691" s="12"/>
      <c r="K691" s="12"/>
      <c r="L691" s="12"/>
      <c r="M691" s="12"/>
      <c r="N691" s="12"/>
      <c r="O691" s="12"/>
      <c r="P691" s="12"/>
      <c r="Q691" s="12"/>
      <c r="R691" s="12"/>
      <c r="S691" s="12"/>
      <c r="T691" s="12"/>
      <c r="U691" s="12"/>
      <c r="V691" s="12"/>
    </row>
    <row r="692" spans="1:22" s="1" customFormat="1" x14ac:dyDescent="0.4">
      <c r="A692" s="12"/>
      <c r="B692" s="12"/>
      <c r="C692" s="42"/>
      <c r="D692" s="12"/>
      <c r="E692" s="12"/>
      <c r="F692" s="12"/>
      <c r="G692" s="12"/>
      <c r="H692" s="12"/>
      <c r="I692" s="12"/>
      <c r="J692" s="12"/>
      <c r="K692" s="12"/>
      <c r="L692" s="12"/>
      <c r="M692" s="12"/>
      <c r="N692" s="12"/>
      <c r="O692" s="12"/>
      <c r="P692" s="12"/>
      <c r="Q692" s="12"/>
      <c r="R692" s="12"/>
      <c r="S692" s="12"/>
      <c r="T692" s="12"/>
      <c r="U692" s="12"/>
      <c r="V692" s="12"/>
    </row>
    <row r="693" spans="1:22" s="1" customFormat="1" x14ac:dyDescent="0.4">
      <c r="A693" s="12"/>
      <c r="B693" s="12"/>
      <c r="C693" s="42"/>
      <c r="D693" s="12"/>
      <c r="E693" s="12"/>
      <c r="F693" s="12"/>
      <c r="G693" s="12"/>
      <c r="H693" s="12"/>
      <c r="I693" s="12"/>
      <c r="J693" s="12"/>
      <c r="K693" s="12"/>
      <c r="L693" s="12"/>
      <c r="M693" s="12"/>
      <c r="N693" s="12"/>
      <c r="O693" s="12"/>
      <c r="P693" s="12"/>
      <c r="Q693" s="12"/>
      <c r="R693" s="12"/>
      <c r="S693" s="12"/>
      <c r="T693" s="12"/>
      <c r="U693" s="12"/>
      <c r="V693" s="12"/>
    </row>
    <row r="694" spans="1:22" s="1" customFormat="1" x14ac:dyDescent="0.4">
      <c r="A694" s="12"/>
      <c r="B694" s="12"/>
      <c r="C694" s="42"/>
      <c r="D694" s="12"/>
      <c r="E694" s="12"/>
      <c r="F694" s="12"/>
      <c r="G694" s="12"/>
      <c r="H694" s="12"/>
      <c r="I694" s="12"/>
      <c r="J694" s="12"/>
      <c r="K694" s="12"/>
      <c r="L694" s="12"/>
      <c r="M694" s="12"/>
      <c r="N694" s="12"/>
      <c r="O694" s="12"/>
      <c r="P694" s="12"/>
      <c r="Q694" s="12"/>
      <c r="R694" s="12"/>
      <c r="S694" s="12"/>
      <c r="T694" s="12"/>
      <c r="U694" s="12"/>
      <c r="V694" s="12"/>
    </row>
    <row r="695" spans="1:22" s="1" customFormat="1" x14ac:dyDescent="0.4">
      <c r="A695" s="12"/>
      <c r="B695" s="12"/>
      <c r="C695" s="42"/>
      <c r="D695" s="12"/>
      <c r="E695" s="12"/>
      <c r="F695" s="12"/>
      <c r="G695" s="12"/>
      <c r="H695" s="12"/>
      <c r="I695" s="12"/>
      <c r="J695" s="12"/>
      <c r="K695" s="12"/>
      <c r="L695" s="12"/>
      <c r="M695" s="12"/>
      <c r="N695" s="12"/>
      <c r="O695" s="12"/>
      <c r="P695" s="12"/>
      <c r="Q695" s="12"/>
      <c r="R695" s="12"/>
      <c r="S695" s="12"/>
      <c r="T695" s="12"/>
      <c r="U695" s="12"/>
      <c r="V695" s="12"/>
    </row>
    <row r="696" spans="1:22" s="1" customFormat="1" x14ac:dyDescent="0.4">
      <c r="A696" s="12"/>
      <c r="B696" s="12"/>
      <c r="C696" s="42"/>
      <c r="D696" s="12"/>
      <c r="E696" s="12"/>
      <c r="F696" s="12"/>
      <c r="G696" s="12"/>
      <c r="H696" s="12"/>
      <c r="I696" s="12"/>
      <c r="J696" s="12"/>
      <c r="K696" s="12"/>
      <c r="L696" s="12"/>
      <c r="M696" s="12"/>
      <c r="N696" s="12"/>
      <c r="O696" s="12"/>
      <c r="P696" s="12"/>
      <c r="Q696" s="12"/>
      <c r="R696" s="12"/>
      <c r="S696" s="12"/>
      <c r="T696" s="12"/>
      <c r="U696" s="12"/>
      <c r="V696" s="12"/>
    </row>
    <row r="697" spans="1:22" s="1" customFormat="1" x14ac:dyDescent="0.4">
      <c r="A697" s="12"/>
      <c r="B697" s="12"/>
      <c r="C697" s="42"/>
      <c r="D697" s="12"/>
      <c r="E697" s="12"/>
      <c r="F697" s="12"/>
      <c r="G697" s="12"/>
      <c r="H697" s="12"/>
      <c r="I697" s="12"/>
      <c r="J697" s="12"/>
      <c r="K697" s="12"/>
      <c r="L697" s="12"/>
      <c r="M697" s="12"/>
      <c r="N697" s="12"/>
      <c r="O697" s="12"/>
      <c r="P697" s="12"/>
      <c r="Q697" s="12"/>
      <c r="R697" s="12"/>
      <c r="S697" s="12"/>
      <c r="T697" s="12"/>
      <c r="U697" s="12"/>
      <c r="V697" s="12"/>
    </row>
    <row r="698" spans="1:22" s="1" customFormat="1" x14ac:dyDescent="0.4">
      <c r="A698" s="12"/>
      <c r="B698" s="12"/>
      <c r="C698" s="42"/>
      <c r="D698" s="12"/>
      <c r="E698" s="12"/>
      <c r="F698" s="12"/>
      <c r="G698" s="12"/>
      <c r="H698" s="12"/>
      <c r="I698" s="12"/>
      <c r="J698" s="12"/>
      <c r="K698" s="12"/>
      <c r="L698" s="12"/>
      <c r="M698" s="12"/>
      <c r="N698" s="12"/>
      <c r="O698" s="12"/>
      <c r="P698" s="12"/>
      <c r="Q698" s="12"/>
      <c r="R698" s="12"/>
      <c r="S698" s="12"/>
      <c r="T698" s="12"/>
      <c r="U698" s="12"/>
      <c r="V698" s="12"/>
    </row>
    <row r="699" spans="1:22" s="1" customFormat="1" x14ac:dyDescent="0.4">
      <c r="A699" s="12"/>
      <c r="B699" s="12"/>
      <c r="C699" s="42"/>
      <c r="D699" s="12"/>
      <c r="E699" s="12"/>
      <c r="F699" s="12"/>
      <c r="G699" s="12"/>
      <c r="H699" s="12"/>
      <c r="I699" s="12"/>
      <c r="J699" s="12"/>
      <c r="K699" s="12"/>
      <c r="L699" s="12"/>
      <c r="M699" s="12"/>
      <c r="N699" s="12"/>
      <c r="O699" s="12"/>
      <c r="P699" s="12"/>
      <c r="Q699" s="12"/>
      <c r="R699" s="12"/>
      <c r="S699" s="12"/>
      <c r="T699" s="12"/>
      <c r="U699" s="12"/>
      <c r="V699" s="12"/>
    </row>
    <row r="700" spans="1:22" s="1" customFormat="1" x14ac:dyDescent="0.4">
      <c r="A700" s="12"/>
      <c r="B700" s="12"/>
      <c r="C700" s="42"/>
      <c r="D700" s="12"/>
      <c r="E700" s="12"/>
      <c r="F700" s="12"/>
      <c r="G700" s="12"/>
      <c r="H700" s="12"/>
      <c r="I700" s="12"/>
      <c r="J700" s="12"/>
      <c r="K700" s="12"/>
      <c r="L700" s="12"/>
      <c r="M700" s="12"/>
      <c r="N700" s="12"/>
      <c r="O700" s="12"/>
      <c r="P700" s="12"/>
      <c r="Q700" s="12"/>
      <c r="R700" s="12"/>
      <c r="S700" s="12"/>
      <c r="T700" s="12"/>
      <c r="U700" s="12"/>
      <c r="V700" s="12"/>
    </row>
    <row r="701" spans="1:22" s="1" customFormat="1" x14ac:dyDescent="0.4">
      <c r="A701" s="12"/>
      <c r="B701" s="12"/>
      <c r="C701" s="42"/>
      <c r="D701" s="12"/>
      <c r="E701" s="12"/>
      <c r="F701" s="12"/>
      <c r="G701" s="12"/>
      <c r="H701" s="12"/>
      <c r="I701" s="12"/>
      <c r="J701" s="12"/>
      <c r="K701" s="12"/>
      <c r="L701" s="12"/>
      <c r="M701" s="12"/>
      <c r="N701" s="12"/>
      <c r="O701" s="12"/>
      <c r="P701" s="12"/>
      <c r="Q701" s="12"/>
      <c r="R701" s="12"/>
      <c r="S701" s="12"/>
      <c r="T701" s="12"/>
      <c r="U701" s="12"/>
      <c r="V701" s="12"/>
    </row>
    <row r="702" spans="1:22" s="1" customFormat="1" x14ac:dyDescent="0.4">
      <c r="A702" s="12"/>
      <c r="B702" s="12"/>
      <c r="C702" s="42"/>
      <c r="D702" s="12"/>
      <c r="E702" s="12"/>
      <c r="F702" s="12"/>
      <c r="G702" s="12"/>
      <c r="H702" s="12"/>
      <c r="I702" s="12"/>
      <c r="J702" s="12"/>
      <c r="K702" s="12"/>
      <c r="L702" s="12"/>
      <c r="M702" s="12"/>
      <c r="N702" s="12"/>
      <c r="O702" s="12"/>
      <c r="P702" s="12"/>
      <c r="Q702" s="12"/>
      <c r="R702" s="12"/>
      <c r="S702" s="12"/>
      <c r="T702" s="12"/>
      <c r="U702" s="12"/>
      <c r="V702" s="12"/>
    </row>
    <row r="703" spans="1:22" s="1" customFormat="1" x14ac:dyDescent="0.4">
      <c r="A703" s="12"/>
      <c r="B703" s="12"/>
      <c r="C703" s="42"/>
      <c r="D703" s="12"/>
      <c r="E703" s="12"/>
      <c r="F703" s="12"/>
      <c r="G703" s="12"/>
      <c r="H703" s="12"/>
      <c r="I703" s="12"/>
      <c r="J703" s="12"/>
      <c r="K703" s="12"/>
      <c r="L703" s="12"/>
      <c r="M703" s="12"/>
      <c r="N703" s="12"/>
      <c r="O703" s="12"/>
      <c r="P703" s="12"/>
      <c r="Q703" s="12"/>
      <c r="R703" s="12"/>
      <c r="S703" s="12"/>
      <c r="T703" s="12"/>
      <c r="U703" s="12"/>
      <c r="V703" s="12"/>
    </row>
    <row r="704" spans="1:22" s="1" customFormat="1" x14ac:dyDescent="0.4">
      <c r="A704" s="12"/>
      <c r="B704" s="12"/>
      <c r="C704" s="42"/>
      <c r="D704" s="12"/>
      <c r="E704" s="12"/>
      <c r="F704" s="12"/>
      <c r="G704" s="12"/>
      <c r="H704" s="12"/>
      <c r="I704" s="12"/>
      <c r="J704" s="12"/>
      <c r="K704" s="12"/>
      <c r="L704" s="12"/>
      <c r="M704" s="12"/>
      <c r="N704" s="12"/>
      <c r="O704" s="12"/>
      <c r="P704" s="12"/>
      <c r="Q704" s="12"/>
      <c r="R704" s="12"/>
      <c r="S704" s="12"/>
      <c r="T704" s="12"/>
      <c r="U704" s="12"/>
      <c r="V704" s="12"/>
    </row>
    <row r="705" spans="1:22" s="1" customFormat="1" x14ac:dyDescent="0.4">
      <c r="A705" s="12"/>
      <c r="B705" s="12"/>
      <c r="C705" s="42"/>
      <c r="D705" s="12"/>
      <c r="E705" s="12"/>
      <c r="F705" s="12"/>
      <c r="G705" s="12"/>
      <c r="H705" s="12"/>
      <c r="I705" s="12"/>
      <c r="J705" s="12"/>
      <c r="K705" s="12"/>
      <c r="L705" s="12"/>
      <c r="M705" s="12"/>
      <c r="N705" s="12"/>
      <c r="O705" s="12"/>
      <c r="P705" s="12"/>
      <c r="Q705" s="12"/>
      <c r="R705" s="12"/>
      <c r="S705" s="12"/>
      <c r="T705" s="12"/>
      <c r="U705" s="12"/>
      <c r="V705" s="12"/>
    </row>
    <row r="706" spans="1:22" s="1" customFormat="1" x14ac:dyDescent="0.4">
      <c r="A706" s="12"/>
      <c r="B706" s="12"/>
      <c r="C706" s="42"/>
      <c r="D706" s="12"/>
      <c r="E706" s="12"/>
      <c r="F706" s="12"/>
      <c r="G706" s="12"/>
      <c r="H706" s="12"/>
      <c r="I706" s="12"/>
      <c r="J706" s="12"/>
      <c r="K706" s="12"/>
      <c r="L706" s="12"/>
      <c r="M706" s="12"/>
      <c r="N706" s="12"/>
      <c r="O706" s="12"/>
      <c r="P706" s="12"/>
      <c r="Q706" s="12"/>
      <c r="R706" s="12"/>
      <c r="S706" s="12"/>
      <c r="T706" s="12"/>
      <c r="U706" s="12"/>
      <c r="V706" s="12"/>
    </row>
    <row r="707" spans="1:22" s="1" customFormat="1" x14ac:dyDescent="0.4">
      <c r="A707" s="12"/>
      <c r="B707" s="12"/>
      <c r="C707" s="42"/>
      <c r="D707" s="12"/>
      <c r="E707" s="12"/>
      <c r="F707" s="12"/>
      <c r="G707" s="12"/>
      <c r="H707" s="12"/>
      <c r="I707" s="12"/>
      <c r="J707" s="12"/>
      <c r="K707" s="12"/>
      <c r="L707" s="12"/>
      <c r="M707" s="12"/>
      <c r="N707" s="12"/>
      <c r="O707" s="12"/>
      <c r="P707" s="12"/>
      <c r="Q707" s="12"/>
      <c r="R707" s="12"/>
      <c r="S707" s="12"/>
      <c r="T707" s="12"/>
      <c r="U707" s="12"/>
      <c r="V707" s="12"/>
    </row>
    <row r="708" spans="1:22" s="1" customFormat="1" x14ac:dyDescent="0.4">
      <c r="A708" s="12"/>
      <c r="B708" s="12"/>
      <c r="C708" s="42"/>
      <c r="D708" s="12"/>
      <c r="E708" s="12"/>
      <c r="F708" s="12"/>
      <c r="G708" s="12"/>
      <c r="H708" s="12"/>
      <c r="I708" s="12"/>
      <c r="J708" s="12"/>
      <c r="K708" s="12"/>
      <c r="L708" s="12"/>
      <c r="M708" s="12"/>
      <c r="N708" s="12"/>
      <c r="O708" s="12"/>
      <c r="P708" s="12"/>
      <c r="Q708" s="12"/>
      <c r="R708" s="12"/>
      <c r="S708" s="12"/>
      <c r="T708" s="12"/>
      <c r="U708" s="12"/>
      <c r="V708" s="12"/>
    </row>
    <row r="709" spans="1:22" s="1" customFormat="1" x14ac:dyDescent="0.4">
      <c r="A709" s="12"/>
      <c r="B709" s="12"/>
      <c r="C709" s="42"/>
      <c r="D709" s="12"/>
      <c r="E709" s="12"/>
      <c r="F709" s="12"/>
      <c r="G709" s="12"/>
      <c r="H709" s="12"/>
      <c r="I709" s="12"/>
      <c r="J709" s="12"/>
      <c r="K709" s="12"/>
      <c r="L709" s="12"/>
      <c r="M709" s="12"/>
      <c r="N709" s="12"/>
      <c r="O709" s="12"/>
      <c r="P709" s="12"/>
      <c r="Q709" s="12"/>
      <c r="R709" s="12"/>
      <c r="S709" s="12"/>
      <c r="T709" s="12"/>
      <c r="U709" s="12"/>
      <c r="V709" s="12"/>
    </row>
    <row r="710" spans="1:22" s="1" customFormat="1" x14ac:dyDescent="0.4">
      <c r="A710" s="12"/>
      <c r="B710" s="12"/>
      <c r="C710" s="42"/>
      <c r="D710" s="12"/>
      <c r="E710" s="12"/>
      <c r="F710" s="12"/>
      <c r="G710" s="12"/>
      <c r="H710" s="12"/>
      <c r="I710" s="12"/>
      <c r="J710" s="12"/>
      <c r="K710" s="12"/>
      <c r="L710" s="12"/>
      <c r="M710" s="12"/>
      <c r="N710" s="12"/>
      <c r="O710" s="12"/>
      <c r="P710" s="12"/>
      <c r="Q710" s="12"/>
      <c r="R710" s="12"/>
      <c r="S710" s="12"/>
      <c r="T710" s="12"/>
      <c r="U710" s="12"/>
      <c r="V710" s="12"/>
    </row>
    <row r="711" spans="1:22" s="1" customFormat="1" x14ac:dyDescent="0.4">
      <c r="A711" s="12"/>
      <c r="B711" s="12"/>
      <c r="C711" s="42"/>
      <c r="D711" s="12"/>
      <c r="E711" s="12"/>
      <c r="F711" s="12"/>
      <c r="G711" s="12"/>
      <c r="H711" s="12"/>
      <c r="I711" s="12"/>
      <c r="J711" s="12"/>
      <c r="K711" s="12"/>
      <c r="L711" s="12"/>
      <c r="M711" s="12"/>
      <c r="N711" s="12"/>
      <c r="O711" s="12"/>
      <c r="P711" s="12"/>
      <c r="Q711" s="12"/>
      <c r="R711" s="12"/>
      <c r="S711" s="12"/>
      <c r="T711" s="12"/>
      <c r="U711" s="12"/>
      <c r="V711" s="12"/>
    </row>
    <row r="712" spans="1:22" s="1" customFormat="1" x14ac:dyDescent="0.4">
      <c r="A712" s="12"/>
      <c r="B712" s="12"/>
      <c r="C712" s="42"/>
      <c r="D712" s="12"/>
      <c r="E712" s="12"/>
      <c r="F712" s="12"/>
      <c r="G712" s="12"/>
      <c r="H712" s="12"/>
      <c r="I712" s="12"/>
      <c r="J712" s="12"/>
      <c r="K712" s="12"/>
      <c r="L712" s="12"/>
      <c r="M712" s="12"/>
      <c r="N712" s="12"/>
      <c r="O712" s="12"/>
      <c r="P712" s="12"/>
      <c r="Q712" s="12"/>
      <c r="R712" s="12"/>
      <c r="S712" s="12"/>
      <c r="T712" s="12"/>
      <c r="U712" s="12"/>
      <c r="V712" s="12"/>
    </row>
    <row r="713" spans="1:22" s="1" customFormat="1" x14ac:dyDescent="0.4">
      <c r="A713" s="12"/>
      <c r="B713" s="12"/>
      <c r="C713" s="42"/>
      <c r="D713" s="12"/>
      <c r="E713" s="12"/>
      <c r="F713" s="12"/>
      <c r="G713" s="12"/>
      <c r="H713" s="12"/>
      <c r="I713" s="12"/>
      <c r="J713" s="12"/>
      <c r="K713" s="12"/>
      <c r="L713" s="12"/>
      <c r="M713" s="12"/>
      <c r="N713" s="12"/>
      <c r="O713" s="12"/>
      <c r="P713" s="12"/>
      <c r="Q713" s="12"/>
      <c r="R713" s="12"/>
      <c r="S713" s="12"/>
      <c r="T713" s="12"/>
      <c r="U713" s="12"/>
      <c r="V713" s="12"/>
    </row>
    <row r="714" spans="1:22" s="1" customFormat="1" x14ac:dyDescent="0.4">
      <c r="A714" s="12"/>
      <c r="B714" s="12"/>
      <c r="C714" s="42"/>
      <c r="D714" s="12"/>
      <c r="E714" s="12"/>
      <c r="F714" s="12"/>
      <c r="G714" s="12"/>
      <c r="H714" s="12"/>
      <c r="I714" s="12"/>
      <c r="J714" s="12"/>
      <c r="K714" s="12"/>
      <c r="L714" s="12"/>
      <c r="M714" s="12"/>
      <c r="N714" s="12"/>
      <c r="O714" s="12"/>
      <c r="P714" s="12"/>
      <c r="Q714" s="12"/>
      <c r="R714" s="12"/>
      <c r="S714" s="12"/>
      <c r="T714" s="12"/>
      <c r="U714" s="12"/>
      <c r="V714" s="12"/>
    </row>
    <row r="715" spans="1:22" s="1" customFormat="1" x14ac:dyDescent="0.4">
      <c r="A715" s="12"/>
      <c r="B715" s="12"/>
      <c r="C715" s="42"/>
      <c r="D715" s="12"/>
      <c r="E715" s="12"/>
      <c r="F715" s="12"/>
      <c r="G715" s="12"/>
      <c r="H715" s="12"/>
      <c r="I715" s="12"/>
      <c r="J715" s="12"/>
      <c r="K715" s="12"/>
      <c r="L715" s="12"/>
      <c r="M715" s="12"/>
      <c r="N715" s="12"/>
      <c r="O715" s="12"/>
      <c r="P715" s="12"/>
      <c r="Q715" s="12"/>
      <c r="R715" s="12"/>
      <c r="S715" s="12"/>
      <c r="T715" s="12"/>
      <c r="U715" s="12"/>
      <c r="V715" s="12"/>
    </row>
    <row r="716" spans="1:22" s="1" customFormat="1" x14ac:dyDescent="0.4">
      <c r="A716" s="12"/>
      <c r="B716" s="12"/>
      <c r="C716" s="42"/>
      <c r="D716" s="12"/>
      <c r="E716" s="12"/>
      <c r="F716" s="12"/>
      <c r="G716" s="12"/>
      <c r="H716" s="12"/>
      <c r="I716" s="12"/>
      <c r="J716" s="12"/>
      <c r="K716" s="12"/>
      <c r="L716" s="12"/>
      <c r="M716" s="12"/>
      <c r="N716" s="12"/>
      <c r="O716" s="12"/>
      <c r="P716" s="12"/>
      <c r="Q716" s="12"/>
      <c r="R716" s="12"/>
      <c r="S716" s="12"/>
      <c r="T716" s="12"/>
      <c r="U716" s="12"/>
      <c r="V716" s="12"/>
    </row>
    <row r="717" spans="1:22" s="1" customFormat="1" x14ac:dyDescent="0.4">
      <c r="A717" s="12"/>
      <c r="B717" s="12"/>
      <c r="C717" s="42"/>
      <c r="D717" s="12"/>
      <c r="E717" s="12"/>
      <c r="F717" s="12"/>
      <c r="G717" s="12"/>
      <c r="H717" s="12"/>
      <c r="I717" s="12"/>
      <c r="J717" s="12"/>
      <c r="K717" s="12"/>
      <c r="L717" s="12"/>
      <c r="M717" s="12"/>
      <c r="N717" s="12"/>
      <c r="O717" s="12"/>
      <c r="P717" s="12"/>
      <c r="Q717" s="12"/>
      <c r="R717" s="12"/>
      <c r="S717" s="12"/>
      <c r="T717" s="12"/>
      <c r="U717" s="12"/>
      <c r="V717" s="12"/>
    </row>
    <row r="718" spans="1:22" s="1" customFormat="1" x14ac:dyDescent="0.4">
      <c r="A718" s="12"/>
      <c r="B718" s="12"/>
      <c r="C718" s="42"/>
      <c r="D718" s="12"/>
      <c r="E718" s="12"/>
      <c r="F718" s="12"/>
      <c r="G718" s="12"/>
      <c r="H718" s="12"/>
      <c r="I718" s="12"/>
      <c r="J718" s="12"/>
      <c r="K718" s="12"/>
      <c r="L718" s="12"/>
      <c r="M718" s="12"/>
      <c r="N718" s="12"/>
      <c r="O718" s="12"/>
      <c r="P718" s="12"/>
      <c r="Q718" s="12"/>
      <c r="R718" s="12"/>
      <c r="S718" s="12"/>
      <c r="T718" s="12"/>
      <c r="U718" s="12"/>
      <c r="V718" s="12"/>
    </row>
    <row r="719" spans="1:22" s="1" customFormat="1" x14ac:dyDescent="0.4">
      <c r="A719" s="12"/>
      <c r="B719" s="12"/>
      <c r="C719" s="42"/>
      <c r="D719" s="12"/>
      <c r="E719" s="12"/>
      <c r="F719" s="12"/>
      <c r="G719" s="12"/>
      <c r="H719" s="12"/>
      <c r="I719" s="12"/>
      <c r="J719" s="12"/>
      <c r="K719" s="12"/>
      <c r="L719" s="12"/>
      <c r="M719" s="12"/>
      <c r="N719" s="12"/>
      <c r="O719" s="12"/>
      <c r="P719" s="12"/>
      <c r="Q719" s="12"/>
      <c r="R719" s="12"/>
      <c r="S719" s="12"/>
      <c r="T719" s="12"/>
      <c r="U719" s="12"/>
      <c r="V719" s="12"/>
    </row>
    <row r="720" spans="1:22" s="1" customFormat="1" x14ac:dyDescent="0.4">
      <c r="A720" s="12"/>
      <c r="B720" s="12"/>
      <c r="C720" s="42"/>
      <c r="D720" s="12"/>
      <c r="E720" s="12"/>
      <c r="F720" s="12"/>
      <c r="G720" s="12"/>
      <c r="H720" s="12"/>
      <c r="I720" s="12"/>
      <c r="J720" s="12"/>
      <c r="K720" s="12"/>
      <c r="L720" s="12"/>
      <c r="M720" s="12"/>
      <c r="N720" s="12"/>
      <c r="O720" s="12"/>
      <c r="P720" s="12"/>
      <c r="Q720" s="12"/>
      <c r="R720" s="12"/>
      <c r="S720" s="12"/>
      <c r="T720" s="12"/>
      <c r="U720" s="12"/>
      <c r="V720" s="12"/>
    </row>
    <row r="721" spans="1:22" s="1" customFormat="1" x14ac:dyDescent="0.4">
      <c r="A721" s="12"/>
      <c r="B721" s="12"/>
      <c r="C721" s="42"/>
      <c r="D721" s="12"/>
      <c r="E721" s="12"/>
      <c r="F721" s="12"/>
      <c r="G721" s="12"/>
      <c r="H721" s="12"/>
      <c r="I721" s="12"/>
      <c r="J721" s="12"/>
      <c r="K721" s="12"/>
      <c r="L721" s="12"/>
      <c r="M721" s="12"/>
      <c r="N721" s="12"/>
      <c r="O721" s="12"/>
      <c r="P721" s="12"/>
      <c r="Q721" s="12"/>
      <c r="R721" s="12"/>
      <c r="S721" s="12"/>
      <c r="T721" s="12"/>
      <c r="U721" s="12"/>
      <c r="V721" s="12"/>
    </row>
    <row r="722" spans="1:22" s="1" customFormat="1" x14ac:dyDescent="0.4">
      <c r="A722" s="12"/>
      <c r="B722" s="12"/>
      <c r="C722" s="42"/>
      <c r="D722" s="12"/>
      <c r="E722" s="12"/>
      <c r="F722" s="12"/>
      <c r="G722" s="12"/>
      <c r="H722" s="12"/>
      <c r="I722" s="12"/>
      <c r="J722" s="12"/>
      <c r="K722" s="12"/>
      <c r="L722" s="12"/>
      <c r="M722" s="12"/>
      <c r="N722" s="12"/>
      <c r="O722" s="12"/>
      <c r="P722" s="12"/>
      <c r="Q722" s="12"/>
      <c r="R722" s="12"/>
      <c r="S722" s="12"/>
      <c r="T722" s="12"/>
      <c r="U722" s="12"/>
      <c r="V722" s="12"/>
    </row>
    <row r="723" spans="1:22" s="1" customFormat="1" x14ac:dyDescent="0.4">
      <c r="A723" s="12"/>
      <c r="B723" s="12"/>
      <c r="C723" s="42"/>
      <c r="D723" s="12"/>
      <c r="E723" s="12"/>
      <c r="F723" s="12"/>
      <c r="G723" s="12"/>
      <c r="H723" s="12"/>
      <c r="I723" s="12"/>
      <c r="J723" s="12"/>
      <c r="K723" s="12"/>
      <c r="L723" s="12"/>
      <c r="M723" s="12"/>
      <c r="N723" s="12"/>
      <c r="O723" s="12"/>
      <c r="P723" s="12"/>
      <c r="Q723" s="12"/>
      <c r="R723" s="12"/>
      <c r="S723" s="12"/>
      <c r="T723" s="12"/>
      <c r="U723" s="12"/>
      <c r="V723" s="12"/>
    </row>
    <row r="724" spans="1:22" s="1" customFormat="1" x14ac:dyDescent="0.4">
      <c r="A724" s="12"/>
      <c r="B724" s="12"/>
      <c r="C724" s="42"/>
      <c r="D724" s="12"/>
      <c r="E724" s="12"/>
      <c r="F724" s="12"/>
      <c r="G724" s="12"/>
      <c r="H724" s="12"/>
      <c r="I724" s="12"/>
      <c r="J724" s="12"/>
      <c r="K724" s="12"/>
      <c r="L724" s="12"/>
      <c r="M724" s="12"/>
      <c r="N724" s="12"/>
      <c r="O724" s="12"/>
      <c r="P724" s="12"/>
      <c r="Q724" s="12"/>
      <c r="R724" s="12"/>
      <c r="S724" s="12"/>
      <c r="T724" s="12"/>
      <c r="U724" s="12"/>
      <c r="V724" s="12"/>
    </row>
    <row r="725" spans="1:22" s="1" customFormat="1" x14ac:dyDescent="0.4">
      <c r="A725" s="12"/>
      <c r="B725" s="12"/>
      <c r="C725" s="42"/>
      <c r="D725" s="12"/>
      <c r="E725" s="12"/>
      <c r="F725" s="12"/>
      <c r="G725" s="12"/>
      <c r="H725" s="12"/>
      <c r="I725" s="12"/>
      <c r="J725" s="12"/>
      <c r="K725" s="12"/>
      <c r="L725" s="12"/>
      <c r="M725" s="12"/>
      <c r="N725" s="12"/>
      <c r="O725" s="12"/>
      <c r="P725" s="12"/>
      <c r="Q725" s="12"/>
      <c r="R725" s="12"/>
      <c r="S725" s="12"/>
      <c r="T725" s="12"/>
      <c r="U725" s="12"/>
      <c r="V725" s="12"/>
    </row>
    <row r="726" spans="1:22" s="1" customFormat="1" x14ac:dyDescent="0.4">
      <c r="A726" s="12"/>
      <c r="B726" s="12"/>
      <c r="C726" s="42"/>
      <c r="D726" s="12"/>
      <c r="E726" s="12"/>
      <c r="F726" s="12"/>
      <c r="G726" s="12"/>
      <c r="H726" s="12"/>
      <c r="I726" s="12"/>
      <c r="J726" s="12"/>
      <c r="K726" s="12"/>
      <c r="L726" s="12"/>
      <c r="M726" s="12"/>
      <c r="N726" s="12"/>
      <c r="O726" s="12"/>
      <c r="P726" s="12"/>
      <c r="Q726" s="12"/>
      <c r="R726" s="12"/>
      <c r="S726" s="12"/>
      <c r="T726" s="12"/>
      <c r="U726" s="12"/>
      <c r="V726" s="12"/>
    </row>
    <row r="727" spans="1:22" s="1" customFormat="1" x14ac:dyDescent="0.4">
      <c r="A727" s="12"/>
      <c r="B727" s="12"/>
      <c r="C727" s="42"/>
      <c r="D727" s="12"/>
      <c r="E727" s="12"/>
      <c r="F727" s="12"/>
      <c r="G727" s="12"/>
      <c r="H727" s="12"/>
      <c r="I727" s="12"/>
      <c r="J727" s="12"/>
      <c r="K727" s="12"/>
      <c r="L727" s="12"/>
      <c r="M727" s="12"/>
      <c r="N727" s="12"/>
      <c r="O727" s="12"/>
      <c r="P727" s="12"/>
      <c r="Q727" s="12"/>
      <c r="R727" s="12"/>
      <c r="S727" s="12"/>
      <c r="T727" s="12"/>
      <c r="U727" s="12"/>
      <c r="V727" s="12"/>
    </row>
    <row r="728" spans="1:22" s="1" customFormat="1" x14ac:dyDescent="0.4">
      <c r="A728" s="12"/>
      <c r="B728" s="12"/>
      <c r="C728" s="42"/>
      <c r="D728" s="12"/>
      <c r="E728" s="12"/>
      <c r="F728" s="12"/>
      <c r="G728" s="12"/>
      <c r="H728" s="12"/>
      <c r="I728" s="12"/>
      <c r="J728" s="12"/>
      <c r="K728" s="12"/>
      <c r="L728" s="12"/>
      <c r="M728" s="12"/>
      <c r="N728" s="12"/>
      <c r="O728" s="12"/>
      <c r="P728" s="12"/>
      <c r="Q728" s="12"/>
      <c r="R728" s="12"/>
      <c r="S728" s="12"/>
      <c r="T728" s="12"/>
      <c r="U728" s="12"/>
      <c r="V728" s="12"/>
    </row>
    <row r="729" spans="1:22" s="1" customFormat="1" x14ac:dyDescent="0.4">
      <c r="A729" s="12"/>
      <c r="B729" s="12"/>
      <c r="C729" s="42"/>
      <c r="D729" s="12"/>
      <c r="E729" s="12"/>
      <c r="F729" s="12"/>
      <c r="G729" s="12"/>
      <c r="H729" s="12"/>
      <c r="I729" s="12"/>
      <c r="J729" s="12"/>
      <c r="K729" s="12"/>
      <c r="L729" s="12"/>
      <c r="M729" s="12"/>
      <c r="N729" s="12"/>
      <c r="O729" s="12"/>
      <c r="P729" s="12"/>
      <c r="Q729" s="12"/>
      <c r="R729" s="12"/>
      <c r="S729" s="12"/>
      <c r="T729" s="12"/>
      <c r="U729" s="12"/>
      <c r="V729" s="12"/>
    </row>
    <row r="730" spans="1:22" s="1" customFormat="1" x14ac:dyDescent="0.4">
      <c r="A730" s="12"/>
      <c r="B730" s="12"/>
      <c r="C730" s="42"/>
      <c r="D730" s="12"/>
      <c r="E730" s="12"/>
      <c r="F730" s="12"/>
      <c r="G730" s="12"/>
      <c r="H730" s="12"/>
      <c r="I730" s="12"/>
      <c r="J730" s="12"/>
      <c r="K730" s="12"/>
      <c r="L730" s="12"/>
      <c r="M730" s="12"/>
      <c r="N730" s="12"/>
      <c r="O730" s="12"/>
      <c r="P730" s="12"/>
      <c r="Q730" s="12"/>
      <c r="R730" s="12"/>
      <c r="S730" s="12"/>
      <c r="T730" s="12"/>
      <c r="U730" s="12"/>
      <c r="V730" s="12"/>
    </row>
    <row r="731" spans="1:22" s="1" customFormat="1" x14ac:dyDescent="0.4">
      <c r="A731" s="12"/>
      <c r="B731" s="12"/>
      <c r="C731" s="42"/>
      <c r="D731" s="12"/>
      <c r="E731" s="12"/>
      <c r="F731" s="12"/>
      <c r="G731" s="12"/>
      <c r="H731" s="12"/>
      <c r="I731" s="12"/>
      <c r="J731" s="12"/>
      <c r="K731" s="12"/>
      <c r="L731" s="12"/>
      <c r="M731" s="12"/>
      <c r="N731" s="12"/>
      <c r="O731" s="12"/>
      <c r="P731" s="12"/>
      <c r="Q731" s="12"/>
      <c r="R731" s="12"/>
      <c r="S731" s="12"/>
      <c r="T731" s="12"/>
      <c r="U731" s="12"/>
      <c r="V731" s="12"/>
    </row>
    <row r="732" spans="1:22" s="1" customFormat="1" x14ac:dyDescent="0.4">
      <c r="A732" s="12"/>
      <c r="B732" s="12"/>
      <c r="C732" s="42"/>
      <c r="D732" s="12"/>
      <c r="E732" s="12"/>
      <c r="F732" s="12"/>
      <c r="G732" s="12"/>
      <c r="H732" s="12"/>
      <c r="I732" s="12"/>
      <c r="J732" s="12"/>
      <c r="K732" s="12"/>
      <c r="L732" s="12"/>
      <c r="M732" s="12"/>
      <c r="N732" s="12"/>
      <c r="O732" s="12"/>
      <c r="P732" s="12"/>
      <c r="Q732" s="12"/>
      <c r="R732" s="12"/>
      <c r="S732" s="12"/>
      <c r="T732" s="12"/>
      <c r="U732" s="12"/>
      <c r="V732" s="12"/>
    </row>
    <row r="733" spans="1:22" s="1" customFormat="1" x14ac:dyDescent="0.4">
      <c r="A733" s="12"/>
      <c r="B733" s="12"/>
      <c r="C733" s="42"/>
      <c r="D733" s="12"/>
      <c r="E733" s="12"/>
      <c r="F733" s="12"/>
      <c r="G733" s="12"/>
      <c r="H733" s="12"/>
      <c r="I733" s="12"/>
      <c r="J733" s="12"/>
      <c r="K733" s="12"/>
      <c r="L733" s="12"/>
      <c r="M733" s="12"/>
      <c r="N733" s="12"/>
      <c r="O733" s="12"/>
      <c r="P733" s="12"/>
      <c r="Q733" s="12"/>
      <c r="R733" s="12"/>
      <c r="S733" s="12"/>
      <c r="T733" s="12"/>
      <c r="U733" s="12"/>
      <c r="V733" s="12"/>
    </row>
    <row r="734" spans="1:22" s="1" customFormat="1" x14ac:dyDescent="0.4">
      <c r="A734" s="12"/>
      <c r="B734" s="12"/>
      <c r="C734" s="42"/>
      <c r="D734" s="12"/>
      <c r="E734" s="12"/>
      <c r="F734" s="12"/>
      <c r="G734" s="12"/>
      <c r="H734" s="12"/>
      <c r="I734" s="12"/>
      <c r="J734" s="12"/>
      <c r="K734" s="12"/>
      <c r="L734" s="12"/>
      <c r="M734" s="12"/>
      <c r="N734" s="12"/>
      <c r="O734" s="12"/>
      <c r="P734" s="12"/>
      <c r="Q734" s="12"/>
      <c r="R734" s="12"/>
      <c r="S734" s="12"/>
      <c r="T734" s="12"/>
      <c r="U734" s="12"/>
      <c r="V734" s="12"/>
    </row>
    <row r="735" spans="1:22" s="1" customFormat="1" x14ac:dyDescent="0.4">
      <c r="A735" s="12"/>
      <c r="B735" s="12"/>
      <c r="C735" s="42"/>
      <c r="D735" s="12"/>
      <c r="E735" s="12"/>
      <c r="F735" s="12"/>
      <c r="G735" s="12"/>
      <c r="H735" s="12"/>
      <c r="I735" s="12"/>
      <c r="J735" s="12"/>
      <c r="K735" s="12"/>
      <c r="L735" s="12"/>
      <c r="M735" s="12"/>
      <c r="N735" s="12"/>
      <c r="O735" s="12"/>
      <c r="P735" s="12"/>
      <c r="Q735" s="12"/>
      <c r="R735" s="12"/>
      <c r="S735" s="12"/>
      <c r="T735" s="12"/>
      <c r="U735" s="12"/>
      <c r="V735" s="12"/>
    </row>
    <row r="736" spans="1:22" s="1" customFormat="1" x14ac:dyDescent="0.4">
      <c r="A736" s="12"/>
      <c r="B736" s="12"/>
      <c r="C736" s="42"/>
      <c r="D736" s="12"/>
      <c r="E736" s="12"/>
      <c r="F736" s="12"/>
      <c r="G736" s="12"/>
      <c r="H736" s="12"/>
      <c r="I736" s="12"/>
      <c r="J736" s="12"/>
      <c r="K736" s="12"/>
      <c r="L736" s="12"/>
      <c r="M736" s="12"/>
      <c r="N736" s="12"/>
      <c r="O736" s="12"/>
      <c r="P736" s="12"/>
      <c r="Q736" s="12"/>
      <c r="R736" s="12"/>
      <c r="S736" s="12"/>
      <c r="T736" s="12"/>
      <c r="U736" s="12"/>
      <c r="V736" s="12"/>
    </row>
    <row r="737" spans="1:22" s="1" customFormat="1" x14ac:dyDescent="0.4">
      <c r="A737" s="12"/>
      <c r="B737" s="12"/>
      <c r="C737" s="42"/>
      <c r="D737" s="12"/>
      <c r="E737" s="12"/>
      <c r="F737" s="12"/>
      <c r="G737" s="12"/>
      <c r="H737" s="12"/>
      <c r="I737" s="12"/>
      <c r="J737" s="12"/>
      <c r="K737" s="12"/>
      <c r="L737" s="12"/>
      <c r="M737" s="12"/>
      <c r="N737" s="12"/>
      <c r="O737" s="12"/>
      <c r="P737" s="12"/>
      <c r="Q737" s="12"/>
      <c r="R737" s="12"/>
      <c r="S737" s="12"/>
      <c r="T737" s="12"/>
      <c r="U737" s="12"/>
      <c r="V737" s="12"/>
    </row>
    <row r="738" spans="1:22" s="1" customFormat="1" x14ac:dyDescent="0.4">
      <c r="A738" s="12"/>
      <c r="B738" s="12"/>
      <c r="C738" s="42"/>
      <c r="D738" s="12"/>
      <c r="E738" s="12"/>
      <c r="F738" s="12"/>
      <c r="G738" s="12"/>
      <c r="H738" s="12"/>
      <c r="I738" s="12"/>
      <c r="J738" s="12"/>
      <c r="K738" s="12"/>
      <c r="L738" s="12"/>
      <c r="M738" s="12"/>
      <c r="N738" s="12"/>
      <c r="O738" s="12"/>
      <c r="P738" s="12"/>
      <c r="Q738" s="12"/>
      <c r="R738" s="12"/>
      <c r="S738" s="12"/>
      <c r="T738" s="12"/>
      <c r="U738" s="12"/>
      <c r="V738" s="12"/>
    </row>
    <row r="739" spans="1:22" s="1" customFormat="1" x14ac:dyDescent="0.4">
      <c r="A739" s="12"/>
      <c r="B739" s="12"/>
      <c r="C739" s="42"/>
      <c r="D739" s="12"/>
      <c r="E739" s="12"/>
      <c r="F739" s="12"/>
      <c r="G739" s="12"/>
      <c r="H739" s="12"/>
      <c r="I739" s="12"/>
      <c r="J739" s="12"/>
      <c r="K739" s="12"/>
      <c r="L739" s="12"/>
      <c r="M739" s="12"/>
      <c r="N739" s="12"/>
      <c r="O739" s="12"/>
      <c r="P739" s="12"/>
      <c r="Q739" s="12"/>
      <c r="R739" s="12"/>
      <c r="S739" s="12"/>
      <c r="T739" s="12"/>
      <c r="U739" s="12"/>
      <c r="V739" s="12"/>
    </row>
    <row r="740" spans="1:22" s="1" customFormat="1" x14ac:dyDescent="0.4">
      <c r="A740" s="12"/>
      <c r="B740" s="12"/>
      <c r="C740" s="42"/>
      <c r="D740" s="12"/>
      <c r="E740" s="12"/>
      <c r="F740" s="12"/>
      <c r="G740" s="12"/>
      <c r="H740" s="12"/>
      <c r="I740" s="12"/>
      <c r="J740" s="12"/>
      <c r="K740" s="12"/>
      <c r="L740" s="12"/>
      <c r="M740" s="12"/>
      <c r="N740" s="12"/>
      <c r="O740" s="12"/>
      <c r="P740" s="12"/>
      <c r="Q740" s="12"/>
      <c r="R740" s="12"/>
      <c r="S740" s="12"/>
      <c r="T740" s="12"/>
      <c r="U740" s="12"/>
      <c r="V740" s="12"/>
    </row>
    <row r="741" spans="1:22" s="1" customFormat="1" x14ac:dyDescent="0.4">
      <c r="A741" s="12"/>
      <c r="B741" s="12"/>
      <c r="C741" s="42"/>
      <c r="D741" s="12"/>
      <c r="E741" s="12"/>
      <c r="F741" s="12"/>
      <c r="G741" s="12"/>
      <c r="H741" s="12"/>
      <c r="I741" s="12"/>
      <c r="J741" s="12"/>
      <c r="K741" s="12"/>
      <c r="L741" s="12"/>
      <c r="M741" s="12"/>
      <c r="N741" s="12"/>
      <c r="O741" s="12"/>
      <c r="P741" s="12"/>
      <c r="Q741" s="12"/>
      <c r="R741" s="12"/>
      <c r="S741" s="12"/>
      <c r="T741" s="12"/>
      <c r="U741" s="12"/>
      <c r="V741" s="12"/>
    </row>
    <row r="742" spans="1:22" s="1" customFormat="1" x14ac:dyDescent="0.4">
      <c r="A742" s="12"/>
      <c r="B742" s="12"/>
      <c r="C742" s="42"/>
      <c r="D742" s="12"/>
      <c r="E742" s="12"/>
      <c r="F742" s="12"/>
      <c r="G742" s="12"/>
      <c r="H742" s="12"/>
      <c r="I742" s="12"/>
      <c r="J742" s="12"/>
      <c r="K742" s="12"/>
      <c r="L742" s="12"/>
      <c r="M742" s="12"/>
      <c r="N742" s="12"/>
      <c r="O742" s="12"/>
      <c r="P742" s="12"/>
      <c r="Q742" s="12"/>
      <c r="R742" s="12"/>
      <c r="S742" s="12"/>
      <c r="T742" s="12"/>
      <c r="U742" s="12"/>
      <c r="V742" s="12"/>
    </row>
    <row r="743" spans="1:22" s="1" customFormat="1" x14ac:dyDescent="0.4">
      <c r="A743" s="12"/>
      <c r="B743" s="12"/>
      <c r="C743" s="42"/>
      <c r="D743" s="12"/>
      <c r="E743" s="12"/>
      <c r="F743" s="12"/>
      <c r="G743" s="12"/>
      <c r="H743" s="12"/>
      <c r="I743" s="12"/>
      <c r="J743" s="12"/>
      <c r="K743" s="12"/>
      <c r="L743" s="12"/>
      <c r="M743" s="12"/>
      <c r="N743" s="12"/>
      <c r="O743" s="12"/>
      <c r="P743" s="12"/>
      <c r="Q743" s="12"/>
      <c r="R743" s="12"/>
      <c r="S743" s="12"/>
      <c r="T743" s="12"/>
      <c r="U743" s="12"/>
      <c r="V743" s="12"/>
    </row>
    <row r="744" spans="1:22" s="1" customFormat="1" x14ac:dyDescent="0.4">
      <c r="A744" s="12"/>
      <c r="B744" s="12"/>
      <c r="C744" s="42"/>
      <c r="D744" s="12"/>
      <c r="E744" s="12"/>
      <c r="F744" s="12"/>
      <c r="G744" s="12"/>
      <c r="H744" s="12"/>
      <c r="I744" s="12"/>
      <c r="J744" s="12"/>
      <c r="K744" s="12"/>
      <c r="L744" s="12"/>
      <c r="M744" s="12"/>
      <c r="N744" s="12"/>
      <c r="O744" s="12"/>
      <c r="P744" s="12"/>
      <c r="Q744" s="12"/>
      <c r="R744" s="12"/>
      <c r="S744" s="12"/>
      <c r="T744" s="12"/>
      <c r="U744" s="12"/>
      <c r="V744" s="12"/>
    </row>
    <row r="745" spans="1:22" s="1" customFormat="1" x14ac:dyDescent="0.4">
      <c r="A745" s="12"/>
      <c r="B745" s="12"/>
      <c r="C745" s="42"/>
      <c r="D745" s="12"/>
      <c r="E745" s="12"/>
      <c r="F745" s="12"/>
      <c r="G745" s="12"/>
      <c r="H745" s="12"/>
      <c r="I745" s="12"/>
      <c r="J745" s="12"/>
      <c r="K745" s="12"/>
      <c r="L745" s="12"/>
      <c r="M745" s="12"/>
      <c r="N745" s="12"/>
      <c r="O745" s="12"/>
      <c r="P745" s="12"/>
      <c r="Q745" s="12"/>
      <c r="R745" s="12"/>
      <c r="S745" s="12"/>
      <c r="T745" s="12"/>
      <c r="U745" s="12"/>
      <c r="V745" s="12"/>
    </row>
    <row r="746" spans="1:22" s="1" customFormat="1" x14ac:dyDescent="0.4">
      <c r="A746" s="12"/>
      <c r="B746" s="12"/>
      <c r="C746" s="42"/>
      <c r="D746" s="12"/>
      <c r="E746" s="12"/>
      <c r="F746" s="12"/>
      <c r="G746" s="12"/>
      <c r="H746" s="12"/>
      <c r="I746" s="12"/>
      <c r="J746" s="12"/>
      <c r="K746" s="12"/>
      <c r="L746" s="12"/>
      <c r="M746" s="12"/>
      <c r="N746" s="12"/>
      <c r="O746" s="12"/>
      <c r="P746" s="12"/>
      <c r="Q746" s="12"/>
      <c r="R746" s="12"/>
      <c r="S746" s="12"/>
      <c r="T746" s="12"/>
      <c r="U746" s="12"/>
      <c r="V746" s="12"/>
    </row>
    <row r="747" spans="1:22" s="1" customFormat="1" x14ac:dyDescent="0.4">
      <c r="A747" s="12"/>
      <c r="B747" s="12"/>
      <c r="C747" s="42"/>
      <c r="D747" s="12"/>
      <c r="E747" s="12"/>
      <c r="F747" s="12"/>
      <c r="G747" s="12"/>
      <c r="H747" s="12"/>
      <c r="I747" s="12"/>
      <c r="J747" s="12"/>
      <c r="K747" s="12"/>
      <c r="L747" s="12"/>
      <c r="M747" s="12"/>
      <c r="N747" s="12"/>
      <c r="O747" s="12"/>
      <c r="P747" s="12"/>
      <c r="Q747" s="12"/>
      <c r="R747" s="12"/>
      <c r="S747" s="12"/>
      <c r="T747" s="12"/>
      <c r="U747" s="12"/>
      <c r="V747" s="12"/>
    </row>
    <row r="748" spans="1:22" s="1" customFormat="1" x14ac:dyDescent="0.4">
      <c r="A748" s="12"/>
      <c r="B748" s="12"/>
      <c r="C748" s="42"/>
      <c r="D748" s="12"/>
      <c r="E748" s="12"/>
      <c r="F748" s="12"/>
      <c r="G748" s="12"/>
      <c r="H748" s="12"/>
      <c r="I748" s="12"/>
      <c r="J748" s="12"/>
      <c r="K748" s="12"/>
      <c r="L748" s="12"/>
      <c r="M748" s="12"/>
      <c r="N748" s="12"/>
      <c r="O748" s="12"/>
      <c r="P748" s="12"/>
      <c r="Q748" s="12"/>
      <c r="R748" s="12"/>
      <c r="S748" s="12"/>
      <c r="T748" s="12"/>
      <c r="U748" s="12"/>
      <c r="V748" s="12"/>
    </row>
    <row r="749" spans="1:22" s="1" customFormat="1" x14ac:dyDescent="0.4">
      <c r="A749" s="12"/>
      <c r="B749" s="12"/>
      <c r="C749" s="42"/>
      <c r="D749" s="12"/>
      <c r="E749" s="12"/>
      <c r="F749" s="12"/>
      <c r="G749" s="12"/>
      <c r="H749" s="12"/>
      <c r="I749" s="12"/>
      <c r="J749" s="12"/>
      <c r="K749" s="12"/>
      <c r="L749" s="12"/>
      <c r="M749" s="12"/>
      <c r="N749" s="12"/>
      <c r="O749" s="12"/>
      <c r="P749" s="12"/>
      <c r="Q749" s="12"/>
      <c r="R749" s="12"/>
      <c r="S749" s="12"/>
      <c r="T749" s="12"/>
      <c r="U749" s="12"/>
      <c r="V749" s="12"/>
    </row>
    <row r="750" spans="1:22" s="1" customFormat="1" x14ac:dyDescent="0.4">
      <c r="A750" s="12"/>
      <c r="B750" s="12"/>
      <c r="C750" s="42"/>
      <c r="D750" s="12"/>
      <c r="E750" s="12"/>
      <c r="F750" s="12"/>
      <c r="G750" s="12"/>
      <c r="H750" s="12"/>
      <c r="I750" s="12"/>
      <c r="J750" s="12"/>
      <c r="K750" s="12"/>
      <c r="L750" s="12"/>
      <c r="M750" s="12"/>
      <c r="N750" s="12"/>
      <c r="O750" s="12"/>
      <c r="P750" s="12"/>
      <c r="Q750" s="12"/>
      <c r="R750" s="12"/>
      <c r="S750" s="12"/>
      <c r="T750" s="12"/>
      <c r="U750" s="12"/>
      <c r="V750" s="12"/>
    </row>
    <row r="751" spans="1:22" s="1" customFormat="1" x14ac:dyDescent="0.4">
      <c r="A751" s="12"/>
      <c r="B751" s="12"/>
      <c r="C751" s="42"/>
      <c r="D751" s="12"/>
      <c r="E751" s="12"/>
      <c r="F751" s="12"/>
      <c r="G751" s="12"/>
      <c r="H751" s="12"/>
      <c r="I751" s="12"/>
      <c r="J751" s="12"/>
      <c r="K751" s="12"/>
      <c r="L751" s="12"/>
      <c r="M751" s="12"/>
      <c r="N751" s="12"/>
      <c r="O751" s="12"/>
      <c r="P751" s="12"/>
      <c r="Q751" s="12"/>
      <c r="R751" s="12"/>
      <c r="S751" s="12"/>
      <c r="T751" s="12"/>
      <c r="U751" s="12"/>
      <c r="V751" s="12"/>
    </row>
    <row r="752" spans="1:22" s="1" customFormat="1" x14ac:dyDescent="0.4">
      <c r="A752" s="12"/>
      <c r="B752" s="12"/>
      <c r="C752" s="42"/>
      <c r="D752" s="12"/>
      <c r="E752" s="12"/>
      <c r="F752" s="12"/>
      <c r="G752" s="12"/>
      <c r="H752" s="12"/>
      <c r="I752" s="12"/>
      <c r="J752" s="12"/>
      <c r="K752" s="12"/>
      <c r="L752" s="12"/>
      <c r="M752" s="12"/>
      <c r="N752" s="12"/>
      <c r="O752" s="12"/>
      <c r="P752" s="12"/>
      <c r="Q752" s="12"/>
      <c r="R752" s="12"/>
      <c r="S752" s="12"/>
      <c r="T752" s="12"/>
      <c r="U752" s="12"/>
      <c r="V752" s="12"/>
    </row>
    <row r="753" spans="1:22" s="1" customFormat="1" x14ac:dyDescent="0.4">
      <c r="A753" s="12"/>
      <c r="B753" s="12"/>
      <c r="C753" s="42"/>
      <c r="D753" s="12"/>
      <c r="E753" s="12"/>
      <c r="F753" s="12"/>
      <c r="G753" s="12"/>
      <c r="H753" s="12"/>
      <c r="I753" s="12"/>
      <c r="J753" s="12"/>
      <c r="K753" s="12"/>
      <c r="L753" s="12"/>
      <c r="M753" s="12"/>
      <c r="N753" s="12"/>
      <c r="O753" s="12"/>
      <c r="P753" s="12"/>
      <c r="Q753" s="12"/>
      <c r="R753" s="12"/>
      <c r="S753" s="12"/>
      <c r="T753" s="12"/>
      <c r="U753" s="12"/>
      <c r="V753" s="12"/>
    </row>
    <row r="754" spans="1:22" s="1" customFormat="1" x14ac:dyDescent="0.4">
      <c r="A754" s="12"/>
      <c r="B754" s="12"/>
      <c r="C754" s="42"/>
      <c r="D754" s="12"/>
      <c r="E754" s="12"/>
      <c r="F754" s="12"/>
      <c r="G754" s="12"/>
      <c r="H754" s="12"/>
      <c r="I754" s="12"/>
      <c r="J754" s="12"/>
      <c r="K754" s="12"/>
      <c r="L754" s="12"/>
      <c r="M754" s="12"/>
      <c r="N754" s="12"/>
      <c r="O754" s="12"/>
      <c r="P754" s="12"/>
      <c r="Q754" s="12"/>
      <c r="R754" s="12"/>
      <c r="S754" s="12"/>
      <c r="T754" s="12"/>
      <c r="U754" s="12"/>
      <c r="V754" s="12"/>
    </row>
    <row r="755" spans="1:22" s="1" customFormat="1" x14ac:dyDescent="0.4">
      <c r="A755" s="12"/>
      <c r="B755" s="12"/>
      <c r="C755" s="42"/>
      <c r="D755" s="12"/>
      <c r="E755" s="12"/>
      <c r="F755" s="12"/>
      <c r="G755" s="12"/>
      <c r="H755" s="12"/>
      <c r="I755" s="12"/>
      <c r="J755" s="12"/>
      <c r="K755" s="12"/>
      <c r="L755" s="12"/>
      <c r="M755" s="12"/>
      <c r="N755" s="12"/>
      <c r="O755" s="12"/>
      <c r="P755" s="12"/>
      <c r="Q755" s="12"/>
      <c r="R755" s="12"/>
      <c r="S755" s="12"/>
      <c r="T755" s="12"/>
      <c r="U755" s="12"/>
      <c r="V755" s="12"/>
    </row>
    <row r="756" spans="1:22" s="1" customFormat="1" x14ac:dyDescent="0.4">
      <c r="A756" s="12"/>
      <c r="B756" s="12"/>
      <c r="C756" s="42"/>
      <c r="D756" s="12"/>
      <c r="E756" s="12"/>
      <c r="F756" s="12"/>
      <c r="G756" s="12"/>
      <c r="H756" s="12"/>
      <c r="I756" s="12"/>
      <c r="J756" s="12"/>
      <c r="K756" s="12"/>
      <c r="L756" s="12"/>
      <c r="M756" s="12"/>
      <c r="N756" s="12"/>
      <c r="O756" s="12"/>
      <c r="P756" s="12"/>
      <c r="Q756" s="12"/>
      <c r="R756" s="12"/>
      <c r="S756" s="12"/>
      <c r="T756" s="12"/>
      <c r="U756" s="12"/>
      <c r="V756" s="12"/>
    </row>
    <row r="757" spans="1:22" s="1" customFormat="1" x14ac:dyDescent="0.4">
      <c r="A757" s="12"/>
      <c r="B757" s="12"/>
      <c r="C757" s="42"/>
      <c r="D757" s="12"/>
      <c r="E757" s="12"/>
      <c r="F757" s="12"/>
      <c r="G757" s="12"/>
      <c r="H757" s="12"/>
      <c r="I757" s="12"/>
      <c r="J757" s="12"/>
      <c r="K757" s="12"/>
      <c r="L757" s="12"/>
      <c r="M757" s="12"/>
      <c r="N757" s="12"/>
      <c r="O757" s="12"/>
      <c r="P757" s="12"/>
      <c r="Q757" s="12"/>
      <c r="R757" s="12"/>
      <c r="S757" s="12"/>
      <c r="T757" s="12"/>
      <c r="U757" s="12"/>
      <c r="V757" s="12"/>
    </row>
    <row r="758" spans="1:22" s="1" customFormat="1" x14ac:dyDescent="0.4">
      <c r="A758" s="12"/>
      <c r="B758" s="12"/>
      <c r="C758" s="42"/>
      <c r="D758" s="12"/>
      <c r="E758" s="12"/>
      <c r="F758" s="12"/>
      <c r="G758" s="12"/>
      <c r="H758" s="12"/>
      <c r="I758" s="12"/>
      <c r="J758" s="12"/>
      <c r="K758" s="12"/>
      <c r="L758" s="12"/>
      <c r="M758" s="12"/>
      <c r="N758" s="12"/>
      <c r="O758" s="12"/>
      <c r="P758" s="12"/>
      <c r="Q758" s="12"/>
      <c r="R758" s="12"/>
      <c r="S758" s="12"/>
      <c r="T758" s="12"/>
      <c r="U758" s="12"/>
      <c r="V758" s="12"/>
    </row>
    <row r="759" spans="1:22" s="1" customFormat="1" x14ac:dyDescent="0.4">
      <c r="A759" s="12"/>
      <c r="B759" s="12"/>
      <c r="C759" s="42"/>
      <c r="D759" s="12"/>
      <c r="E759" s="12"/>
      <c r="F759" s="12"/>
      <c r="G759" s="12"/>
      <c r="H759" s="12"/>
      <c r="I759" s="12"/>
      <c r="J759" s="12"/>
      <c r="K759" s="12"/>
      <c r="L759" s="12"/>
      <c r="M759" s="12"/>
      <c r="N759" s="12"/>
      <c r="O759" s="12"/>
      <c r="P759" s="12"/>
      <c r="Q759" s="12"/>
      <c r="R759" s="12"/>
      <c r="S759" s="12"/>
      <c r="T759" s="12"/>
      <c r="U759" s="12"/>
      <c r="V759" s="12"/>
    </row>
    <row r="760" spans="1:22" s="1" customFormat="1" x14ac:dyDescent="0.4">
      <c r="A760" s="12"/>
      <c r="B760" s="12"/>
      <c r="C760" s="42"/>
      <c r="D760" s="12"/>
      <c r="E760" s="12"/>
      <c r="F760" s="12"/>
      <c r="G760" s="12"/>
      <c r="H760" s="12"/>
      <c r="I760" s="12"/>
      <c r="J760" s="12"/>
      <c r="K760" s="12"/>
      <c r="L760" s="12"/>
      <c r="M760" s="12"/>
      <c r="N760" s="12"/>
      <c r="O760" s="12"/>
      <c r="P760" s="12"/>
      <c r="Q760" s="12"/>
      <c r="R760" s="12"/>
      <c r="S760" s="12"/>
      <c r="T760" s="12"/>
      <c r="U760" s="12"/>
      <c r="V760" s="12"/>
    </row>
    <row r="761" spans="1:22" s="1" customFormat="1" x14ac:dyDescent="0.4">
      <c r="A761" s="12"/>
      <c r="B761" s="12"/>
      <c r="C761" s="42"/>
      <c r="D761" s="12"/>
      <c r="E761" s="12"/>
      <c r="F761" s="12"/>
      <c r="G761" s="12"/>
      <c r="H761" s="12"/>
      <c r="I761" s="12"/>
      <c r="J761" s="12"/>
      <c r="K761" s="12"/>
      <c r="L761" s="12"/>
      <c r="M761" s="12"/>
      <c r="N761" s="12"/>
      <c r="O761" s="12"/>
      <c r="P761" s="12"/>
      <c r="Q761" s="12"/>
      <c r="R761" s="12"/>
      <c r="S761" s="12"/>
      <c r="T761" s="12"/>
      <c r="U761" s="12"/>
      <c r="V761" s="12"/>
    </row>
    <row r="762" spans="1:22" s="1" customFormat="1" x14ac:dyDescent="0.4">
      <c r="A762" s="12"/>
      <c r="B762" s="12"/>
      <c r="C762" s="42"/>
      <c r="D762" s="12"/>
      <c r="E762" s="12"/>
      <c r="F762" s="12"/>
      <c r="G762" s="12"/>
      <c r="H762" s="12"/>
      <c r="I762" s="12"/>
      <c r="J762" s="12"/>
      <c r="K762" s="12"/>
      <c r="L762" s="12"/>
      <c r="M762" s="12"/>
      <c r="N762" s="12"/>
      <c r="O762" s="12"/>
      <c r="P762" s="12"/>
      <c r="Q762" s="12"/>
      <c r="R762" s="12"/>
      <c r="S762" s="12"/>
      <c r="T762" s="12"/>
      <c r="U762" s="12"/>
      <c r="V762" s="12"/>
    </row>
    <row r="763" spans="1:22" s="1" customFormat="1" x14ac:dyDescent="0.4">
      <c r="A763" s="12"/>
      <c r="B763" s="12"/>
      <c r="C763" s="42"/>
      <c r="D763" s="12"/>
      <c r="E763" s="12"/>
      <c r="F763" s="12"/>
      <c r="G763" s="12"/>
      <c r="H763" s="12"/>
      <c r="I763" s="12"/>
      <c r="J763" s="12"/>
      <c r="K763" s="12"/>
      <c r="L763" s="12"/>
      <c r="M763" s="12"/>
      <c r="N763" s="12"/>
      <c r="O763" s="12"/>
      <c r="P763" s="12"/>
      <c r="Q763" s="12"/>
      <c r="R763" s="12"/>
      <c r="S763" s="12"/>
      <c r="T763" s="12"/>
      <c r="U763" s="12"/>
      <c r="V763" s="12"/>
    </row>
    <row r="764" spans="1:22" s="1" customFormat="1" x14ac:dyDescent="0.4">
      <c r="A764" s="12"/>
      <c r="B764" s="12"/>
      <c r="C764" s="42"/>
      <c r="D764" s="12"/>
      <c r="E764" s="12"/>
      <c r="F764" s="12"/>
      <c r="G764" s="12"/>
      <c r="H764" s="12"/>
      <c r="I764" s="12"/>
      <c r="J764" s="12"/>
      <c r="K764" s="12"/>
      <c r="L764" s="12"/>
      <c r="M764" s="12"/>
      <c r="N764" s="12"/>
      <c r="O764" s="12"/>
      <c r="P764" s="12"/>
      <c r="Q764" s="12"/>
      <c r="R764" s="12"/>
      <c r="S764" s="12"/>
      <c r="T764" s="12"/>
      <c r="U764" s="12"/>
      <c r="V764" s="12"/>
    </row>
    <row r="765" spans="1:22" s="1" customFormat="1" x14ac:dyDescent="0.4">
      <c r="A765" s="12"/>
      <c r="B765" s="12"/>
      <c r="C765" s="42"/>
      <c r="D765" s="12"/>
      <c r="E765" s="12"/>
      <c r="F765" s="12"/>
      <c r="G765" s="12"/>
      <c r="H765" s="12"/>
      <c r="I765" s="12"/>
      <c r="J765" s="12"/>
      <c r="K765" s="12"/>
      <c r="L765" s="12"/>
      <c r="M765" s="12"/>
      <c r="N765" s="12"/>
      <c r="O765" s="12"/>
      <c r="P765" s="12"/>
      <c r="Q765" s="12"/>
      <c r="R765" s="12"/>
      <c r="S765" s="12"/>
      <c r="T765" s="12"/>
      <c r="U765" s="12"/>
      <c r="V765" s="12"/>
    </row>
    <row r="766" spans="1:22" s="1" customFormat="1" x14ac:dyDescent="0.4">
      <c r="A766" s="12"/>
      <c r="B766" s="12"/>
      <c r="C766" s="42"/>
      <c r="D766" s="12"/>
      <c r="E766" s="12"/>
      <c r="F766" s="12"/>
      <c r="G766" s="12"/>
      <c r="H766" s="12"/>
      <c r="I766" s="12"/>
      <c r="J766" s="12"/>
      <c r="K766" s="12"/>
      <c r="L766" s="12"/>
      <c r="M766" s="12"/>
      <c r="N766" s="12"/>
      <c r="O766" s="12"/>
      <c r="P766" s="12"/>
      <c r="Q766" s="12"/>
      <c r="R766" s="12"/>
      <c r="S766" s="12"/>
      <c r="T766" s="12"/>
      <c r="U766" s="12"/>
      <c r="V766" s="12"/>
    </row>
    <row r="767" spans="1:22" s="1" customFormat="1" x14ac:dyDescent="0.4">
      <c r="A767" s="12"/>
      <c r="B767" s="12"/>
      <c r="C767" s="42"/>
      <c r="D767" s="12"/>
      <c r="E767" s="12"/>
      <c r="F767" s="12"/>
      <c r="G767" s="12"/>
      <c r="H767" s="12"/>
      <c r="I767" s="12"/>
      <c r="J767" s="12"/>
      <c r="K767" s="12"/>
      <c r="L767" s="12"/>
      <c r="M767" s="12"/>
      <c r="N767" s="12"/>
      <c r="O767" s="12"/>
      <c r="P767" s="12"/>
      <c r="Q767" s="12"/>
      <c r="R767" s="12"/>
      <c r="S767" s="12"/>
      <c r="T767" s="12"/>
      <c r="U767" s="12"/>
      <c r="V767" s="12"/>
    </row>
    <row r="768" spans="1:22" s="1" customFormat="1" x14ac:dyDescent="0.4">
      <c r="A768" s="12"/>
      <c r="B768" s="12"/>
      <c r="C768" s="42"/>
      <c r="D768" s="12"/>
      <c r="E768" s="12"/>
      <c r="F768" s="12"/>
      <c r="G768" s="12"/>
      <c r="H768" s="12"/>
      <c r="I768" s="12"/>
      <c r="J768" s="12"/>
      <c r="K768" s="12"/>
      <c r="L768" s="12"/>
      <c r="M768" s="12"/>
      <c r="N768" s="12"/>
      <c r="O768" s="12"/>
      <c r="P768" s="12"/>
      <c r="Q768" s="12"/>
      <c r="R768" s="12"/>
      <c r="S768" s="12"/>
      <c r="T768" s="12"/>
      <c r="U768" s="12"/>
      <c r="V768" s="12"/>
    </row>
    <row r="769" spans="1:22" s="1" customFormat="1" x14ac:dyDescent="0.4">
      <c r="A769" s="12"/>
      <c r="B769" s="12"/>
      <c r="C769" s="42"/>
      <c r="D769" s="12"/>
      <c r="E769" s="12"/>
      <c r="F769" s="12"/>
      <c r="G769" s="12"/>
      <c r="H769" s="12"/>
      <c r="I769" s="12"/>
      <c r="J769" s="12"/>
      <c r="K769" s="12"/>
      <c r="L769" s="12"/>
      <c r="M769" s="12"/>
      <c r="N769" s="12"/>
      <c r="O769" s="12"/>
      <c r="P769" s="12"/>
      <c r="Q769" s="12"/>
      <c r="R769" s="12"/>
      <c r="S769" s="12"/>
      <c r="T769" s="12"/>
      <c r="U769" s="12"/>
      <c r="V769" s="12"/>
    </row>
    <row r="770" spans="1:22" s="1" customFormat="1" x14ac:dyDescent="0.4">
      <c r="A770" s="12"/>
      <c r="B770" s="12"/>
      <c r="C770" s="42"/>
      <c r="D770" s="12"/>
      <c r="E770" s="12"/>
      <c r="F770" s="12"/>
      <c r="G770" s="12"/>
      <c r="H770" s="12"/>
      <c r="I770" s="12"/>
      <c r="J770" s="12"/>
      <c r="K770" s="12"/>
      <c r="L770" s="12"/>
      <c r="M770" s="12"/>
      <c r="N770" s="12"/>
      <c r="O770" s="12"/>
      <c r="P770" s="12"/>
      <c r="Q770" s="12"/>
      <c r="R770" s="12"/>
      <c r="S770" s="12"/>
      <c r="T770" s="12"/>
      <c r="U770" s="12"/>
      <c r="V770" s="12"/>
    </row>
    <row r="771" spans="1:22" s="1" customFormat="1" x14ac:dyDescent="0.4">
      <c r="A771" s="12"/>
      <c r="B771" s="12"/>
      <c r="C771" s="42"/>
      <c r="D771" s="12"/>
      <c r="E771" s="12"/>
      <c r="F771" s="12"/>
      <c r="G771" s="12"/>
      <c r="H771" s="12"/>
      <c r="I771" s="12"/>
      <c r="J771" s="12"/>
      <c r="K771" s="12"/>
      <c r="L771" s="12"/>
      <c r="M771" s="12"/>
      <c r="N771" s="12"/>
      <c r="O771" s="12"/>
      <c r="P771" s="12"/>
      <c r="Q771" s="12"/>
      <c r="R771" s="12"/>
      <c r="S771" s="12"/>
      <c r="T771" s="12"/>
      <c r="U771" s="12"/>
      <c r="V771" s="12"/>
    </row>
    <row r="772" spans="1:22" s="1" customFormat="1" x14ac:dyDescent="0.4">
      <c r="A772" s="12"/>
      <c r="B772" s="12"/>
      <c r="C772" s="42"/>
      <c r="D772" s="12"/>
      <c r="E772" s="12"/>
      <c r="F772" s="12"/>
      <c r="G772" s="12"/>
      <c r="H772" s="12"/>
      <c r="I772" s="12"/>
      <c r="J772" s="12"/>
      <c r="K772" s="12"/>
      <c r="L772" s="12"/>
      <c r="M772" s="12"/>
      <c r="N772" s="12"/>
      <c r="O772" s="12"/>
      <c r="P772" s="12"/>
      <c r="Q772" s="12"/>
      <c r="R772" s="12"/>
      <c r="S772" s="12"/>
      <c r="T772" s="12"/>
      <c r="U772" s="12"/>
      <c r="V772" s="12"/>
    </row>
    <row r="773" spans="1:22" s="1" customFormat="1" x14ac:dyDescent="0.4">
      <c r="A773" s="12"/>
      <c r="B773" s="12"/>
      <c r="C773" s="42"/>
      <c r="D773" s="12"/>
      <c r="E773" s="12"/>
      <c r="F773" s="12"/>
      <c r="G773" s="12"/>
      <c r="H773" s="12"/>
      <c r="I773" s="12"/>
      <c r="J773" s="12"/>
      <c r="K773" s="12"/>
      <c r="L773" s="12"/>
      <c r="M773" s="12"/>
      <c r="N773" s="12"/>
      <c r="O773" s="12"/>
      <c r="P773" s="12"/>
      <c r="Q773" s="12"/>
      <c r="R773" s="12"/>
      <c r="S773" s="12"/>
      <c r="T773" s="12"/>
      <c r="U773" s="12"/>
      <c r="V773" s="12"/>
    </row>
    <row r="774" spans="1:22" s="1" customFormat="1" x14ac:dyDescent="0.4">
      <c r="A774" s="12"/>
      <c r="B774" s="12"/>
      <c r="C774" s="42"/>
      <c r="D774" s="12"/>
      <c r="E774" s="12"/>
      <c r="F774" s="12"/>
      <c r="G774" s="12"/>
      <c r="H774" s="12"/>
      <c r="I774" s="12"/>
      <c r="J774" s="12"/>
      <c r="K774" s="12"/>
      <c r="L774" s="12"/>
      <c r="M774" s="12"/>
      <c r="N774" s="12"/>
      <c r="O774" s="12"/>
      <c r="P774" s="12"/>
      <c r="Q774" s="12"/>
      <c r="R774" s="12"/>
      <c r="S774" s="12"/>
      <c r="T774" s="12"/>
      <c r="U774" s="12"/>
      <c r="V774" s="12"/>
    </row>
    <row r="775" spans="1:22" s="1" customFormat="1" x14ac:dyDescent="0.4">
      <c r="A775" s="12"/>
      <c r="B775" s="12"/>
      <c r="C775" s="42"/>
      <c r="D775" s="12"/>
      <c r="E775" s="12"/>
      <c r="F775" s="12"/>
      <c r="G775" s="12"/>
      <c r="H775" s="12"/>
      <c r="I775" s="12"/>
      <c r="J775" s="12"/>
      <c r="K775" s="12"/>
      <c r="L775" s="12"/>
      <c r="M775" s="12"/>
      <c r="N775" s="12"/>
      <c r="O775" s="12"/>
      <c r="P775" s="12"/>
      <c r="Q775" s="12"/>
      <c r="R775" s="12"/>
      <c r="S775" s="12"/>
      <c r="T775" s="12"/>
      <c r="U775" s="12"/>
      <c r="V775" s="12"/>
    </row>
    <row r="776" spans="1:22" s="1" customFormat="1" x14ac:dyDescent="0.4">
      <c r="A776" s="12"/>
      <c r="B776" s="12"/>
      <c r="C776" s="42"/>
      <c r="D776" s="12"/>
      <c r="E776" s="12"/>
      <c r="F776" s="12"/>
      <c r="G776" s="12"/>
      <c r="H776" s="12"/>
      <c r="I776" s="12"/>
      <c r="J776" s="12"/>
      <c r="K776" s="12"/>
      <c r="L776" s="12"/>
      <c r="M776" s="12"/>
      <c r="N776" s="12"/>
      <c r="O776" s="12"/>
      <c r="P776" s="12"/>
      <c r="Q776" s="12"/>
      <c r="R776" s="12"/>
      <c r="S776" s="12"/>
      <c r="T776" s="12"/>
      <c r="U776" s="12"/>
      <c r="V776" s="12"/>
    </row>
    <row r="777" spans="1:22" s="1" customFormat="1" x14ac:dyDescent="0.4">
      <c r="A777" s="12"/>
      <c r="B777" s="12"/>
      <c r="C777" s="42"/>
      <c r="D777" s="12"/>
      <c r="E777" s="12"/>
      <c r="F777" s="12"/>
      <c r="G777" s="12"/>
      <c r="H777" s="12"/>
      <c r="I777" s="12"/>
      <c r="J777" s="12"/>
      <c r="K777" s="12"/>
      <c r="L777" s="12"/>
      <c r="M777" s="12"/>
      <c r="N777" s="12"/>
      <c r="O777" s="12"/>
      <c r="P777" s="12"/>
      <c r="Q777" s="12"/>
      <c r="R777" s="12"/>
      <c r="S777" s="12"/>
      <c r="T777" s="12"/>
      <c r="U777" s="12"/>
      <c r="V777" s="12"/>
    </row>
    <row r="778" spans="1:22" s="1" customFormat="1" x14ac:dyDescent="0.4">
      <c r="A778" s="12"/>
      <c r="B778" s="12"/>
      <c r="C778" s="42"/>
      <c r="D778" s="12"/>
      <c r="E778" s="12"/>
      <c r="F778" s="12"/>
      <c r="G778" s="12"/>
      <c r="H778" s="12"/>
      <c r="I778" s="12"/>
      <c r="J778" s="12"/>
      <c r="K778" s="12"/>
      <c r="L778" s="12"/>
      <c r="M778" s="12"/>
      <c r="N778" s="12"/>
      <c r="O778" s="12"/>
      <c r="P778" s="12"/>
      <c r="Q778" s="12"/>
      <c r="R778" s="12"/>
      <c r="S778" s="12"/>
      <c r="T778" s="12"/>
      <c r="U778" s="12"/>
      <c r="V778" s="12"/>
    </row>
    <row r="779" spans="1:22" s="1" customFormat="1" x14ac:dyDescent="0.4">
      <c r="A779" s="12"/>
      <c r="B779" s="12"/>
      <c r="C779" s="42"/>
      <c r="D779" s="12"/>
      <c r="E779" s="12"/>
      <c r="F779" s="12"/>
      <c r="G779" s="12"/>
      <c r="H779" s="12"/>
      <c r="I779" s="12"/>
      <c r="J779" s="12"/>
      <c r="K779" s="12"/>
      <c r="L779" s="12"/>
      <c r="M779" s="12"/>
      <c r="N779" s="12"/>
      <c r="O779" s="12"/>
      <c r="P779" s="12"/>
      <c r="Q779" s="12"/>
      <c r="R779" s="12"/>
      <c r="S779" s="12"/>
      <c r="T779" s="12"/>
      <c r="U779" s="12"/>
      <c r="V779" s="12"/>
    </row>
    <row r="780" spans="1:22" s="1" customFormat="1" x14ac:dyDescent="0.4">
      <c r="A780" s="12"/>
      <c r="B780" s="12"/>
      <c r="C780" s="42"/>
      <c r="D780" s="12"/>
      <c r="E780" s="12"/>
      <c r="F780" s="12"/>
      <c r="G780" s="12"/>
      <c r="H780" s="12"/>
      <c r="I780" s="12"/>
      <c r="J780" s="12"/>
      <c r="K780" s="12"/>
      <c r="L780" s="12"/>
      <c r="M780" s="12"/>
      <c r="N780" s="12"/>
      <c r="O780" s="12"/>
      <c r="P780" s="12"/>
      <c r="Q780" s="12"/>
      <c r="R780" s="12"/>
      <c r="S780" s="12"/>
      <c r="T780" s="12"/>
      <c r="U780" s="12"/>
      <c r="V780" s="12"/>
    </row>
    <row r="781" spans="1:22" s="1" customFormat="1" x14ac:dyDescent="0.4">
      <c r="A781" s="12"/>
      <c r="B781" s="12"/>
      <c r="C781" s="42"/>
      <c r="D781" s="12"/>
      <c r="E781" s="12"/>
      <c r="F781" s="12"/>
      <c r="G781" s="12"/>
      <c r="H781" s="12"/>
      <c r="I781" s="12"/>
      <c r="J781" s="12"/>
      <c r="K781" s="12"/>
      <c r="L781" s="12"/>
      <c r="M781" s="12"/>
      <c r="N781" s="12"/>
      <c r="O781" s="12"/>
      <c r="P781" s="12"/>
      <c r="Q781" s="12"/>
      <c r="R781" s="12"/>
      <c r="S781" s="12"/>
      <c r="T781" s="12"/>
      <c r="U781" s="12"/>
      <c r="V781" s="12"/>
    </row>
    <row r="782" spans="1:22" s="1" customFormat="1" x14ac:dyDescent="0.4">
      <c r="A782" s="12"/>
      <c r="B782" s="12"/>
      <c r="C782" s="42"/>
      <c r="D782" s="12"/>
      <c r="E782" s="12"/>
      <c r="F782" s="12"/>
      <c r="G782" s="12"/>
      <c r="H782" s="12"/>
      <c r="I782" s="12"/>
      <c r="J782" s="12"/>
      <c r="K782" s="12"/>
      <c r="L782" s="12"/>
      <c r="M782" s="12"/>
      <c r="N782" s="12"/>
      <c r="O782" s="12"/>
      <c r="P782" s="12"/>
      <c r="Q782" s="12"/>
      <c r="R782" s="12"/>
      <c r="S782" s="12"/>
      <c r="T782" s="12"/>
      <c r="U782" s="12"/>
      <c r="V782" s="12"/>
    </row>
    <row r="783" spans="1:22" s="1" customFormat="1" x14ac:dyDescent="0.4">
      <c r="A783" s="12"/>
      <c r="B783" s="12"/>
      <c r="C783" s="42"/>
      <c r="D783" s="12"/>
      <c r="E783" s="12"/>
      <c r="F783" s="12"/>
      <c r="G783" s="12"/>
      <c r="H783" s="12"/>
      <c r="I783" s="12"/>
      <c r="J783" s="12"/>
      <c r="K783" s="12"/>
      <c r="L783" s="12"/>
      <c r="M783" s="12"/>
      <c r="N783" s="12"/>
      <c r="O783" s="12"/>
      <c r="P783" s="12"/>
      <c r="Q783" s="12"/>
      <c r="R783" s="12"/>
      <c r="S783" s="12"/>
      <c r="T783" s="12"/>
      <c r="U783" s="12"/>
      <c r="V783" s="12"/>
    </row>
    <row r="784" spans="1:22" s="1" customFormat="1" x14ac:dyDescent="0.4">
      <c r="A784" s="12"/>
      <c r="B784" s="12"/>
      <c r="C784" s="42"/>
      <c r="D784" s="12"/>
      <c r="E784" s="12"/>
      <c r="F784" s="12"/>
      <c r="G784" s="12"/>
      <c r="H784" s="12"/>
      <c r="I784" s="12"/>
      <c r="J784" s="12"/>
      <c r="K784" s="12"/>
      <c r="L784" s="12"/>
      <c r="M784" s="12"/>
      <c r="N784" s="12"/>
      <c r="O784" s="12"/>
      <c r="P784" s="12"/>
      <c r="Q784" s="12"/>
      <c r="R784" s="12"/>
      <c r="S784" s="12"/>
      <c r="T784" s="12"/>
      <c r="U784" s="12"/>
      <c r="V784" s="12"/>
    </row>
    <row r="785" spans="1:22" s="1" customFormat="1" x14ac:dyDescent="0.4">
      <c r="A785" s="12"/>
      <c r="B785" s="12"/>
      <c r="C785" s="42"/>
      <c r="D785" s="12"/>
      <c r="E785" s="12"/>
      <c r="F785" s="12"/>
      <c r="G785" s="12"/>
      <c r="H785" s="12"/>
      <c r="I785" s="12"/>
      <c r="J785" s="12"/>
      <c r="K785" s="12"/>
      <c r="L785" s="12"/>
      <c r="M785" s="12"/>
      <c r="N785" s="12"/>
      <c r="O785" s="12"/>
      <c r="P785" s="12"/>
      <c r="Q785" s="12"/>
      <c r="R785" s="12"/>
      <c r="S785" s="12"/>
      <c r="T785" s="12"/>
      <c r="U785" s="12"/>
      <c r="V785" s="12"/>
    </row>
    <row r="786" spans="1:22" s="1" customFormat="1" x14ac:dyDescent="0.4">
      <c r="A786" s="12"/>
      <c r="B786" s="12"/>
      <c r="C786" s="42"/>
      <c r="D786" s="12"/>
      <c r="E786" s="12"/>
      <c r="F786" s="12"/>
      <c r="G786" s="12"/>
      <c r="H786" s="12"/>
      <c r="I786" s="12"/>
      <c r="J786" s="12"/>
      <c r="K786" s="12"/>
      <c r="L786" s="12"/>
      <c r="M786" s="12"/>
      <c r="N786" s="12"/>
      <c r="O786" s="12"/>
      <c r="P786" s="12"/>
      <c r="Q786" s="12"/>
      <c r="R786" s="12"/>
      <c r="S786" s="12"/>
      <c r="T786" s="12"/>
      <c r="U786" s="12"/>
      <c r="V786" s="12"/>
    </row>
    <row r="787" spans="1:22" s="1" customFormat="1" x14ac:dyDescent="0.4">
      <c r="A787" s="12"/>
      <c r="B787" s="12"/>
      <c r="C787" s="42"/>
      <c r="D787" s="12"/>
      <c r="E787" s="12"/>
      <c r="F787" s="12"/>
      <c r="G787" s="12"/>
      <c r="H787" s="12"/>
      <c r="I787" s="12"/>
      <c r="J787" s="12"/>
      <c r="K787" s="12"/>
      <c r="L787" s="12"/>
      <c r="M787" s="12"/>
      <c r="N787" s="12"/>
      <c r="O787" s="12"/>
      <c r="P787" s="12"/>
      <c r="Q787" s="12"/>
      <c r="R787" s="12"/>
      <c r="S787" s="12"/>
      <c r="T787" s="12"/>
      <c r="U787" s="12"/>
      <c r="V787" s="12"/>
    </row>
    <row r="788" spans="1:22" s="1" customFormat="1" x14ac:dyDescent="0.4">
      <c r="A788" s="12"/>
      <c r="B788" s="12"/>
      <c r="C788" s="42"/>
      <c r="D788" s="12"/>
      <c r="E788" s="12"/>
      <c r="F788" s="12"/>
      <c r="G788" s="12"/>
      <c r="H788" s="12"/>
      <c r="I788" s="12"/>
      <c r="J788" s="12"/>
      <c r="K788" s="12"/>
      <c r="L788" s="12"/>
      <c r="M788" s="12"/>
      <c r="N788" s="12"/>
      <c r="O788" s="12"/>
      <c r="P788" s="12"/>
      <c r="Q788" s="12"/>
      <c r="R788" s="12"/>
      <c r="S788" s="12"/>
      <c r="T788" s="12"/>
      <c r="U788" s="12"/>
      <c r="V788" s="12"/>
    </row>
    <row r="789" spans="1:22" s="1" customFormat="1" x14ac:dyDescent="0.4">
      <c r="A789" s="12"/>
      <c r="B789" s="12"/>
      <c r="C789" s="42"/>
      <c r="D789" s="12"/>
      <c r="E789" s="12"/>
      <c r="F789" s="12"/>
      <c r="G789" s="12"/>
      <c r="H789" s="12"/>
      <c r="I789" s="12"/>
      <c r="J789" s="12"/>
      <c r="K789" s="12"/>
      <c r="L789" s="12"/>
      <c r="M789" s="12"/>
      <c r="N789" s="12"/>
      <c r="O789" s="12"/>
      <c r="P789" s="12"/>
      <c r="Q789" s="12"/>
      <c r="R789" s="12"/>
      <c r="S789" s="12"/>
      <c r="T789" s="12"/>
      <c r="U789" s="12"/>
      <c r="V789" s="12"/>
    </row>
    <row r="790" spans="1:22" s="1" customFormat="1" x14ac:dyDescent="0.4">
      <c r="A790" s="12"/>
      <c r="B790" s="12"/>
      <c r="C790" s="42"/>
      <c r="D790" s="12"/>
      <c r="E790" s="12"/>
      <c r="F790" s="12"/>
      <c r="G790" s="12"/>
      <c r="H790" s="12"/>
      <c r="I790" s="12"/>
      <c r="J790" s="12"/>
      <c r="K790" s="12"/>
      <c r="L790" s="12"/>
      <c r="M790" s="12"/>
      <c r="N790" s="12"/>
      <c r="O790" s="12"/>
      <c r="P790" s="12"/>
      <c r="Q790" s="12"/>
      <c r="R790" s="12"/>
      <c r="S790" s="12"/>
      <c r="T790" s="12"/>
      <c r="U790" s="12"/>
      <c r="V790" s="12"/>
    </row>
    <row r="791" spans="1:22" s="1" customFormat="1" x14ac:dyDescent="0.4">
      <c r="A791" s="12"/>
      <c r="B791" s="12"/>
      <c r="C791" s="42"/>
      <c r="D791" s="12"/>
      <c r="E791" s="12"/>
      <c r="F791" s="12"/>
      <c r="G791" s="12"/>
      <c r="H791" s="12"/>
      <c r="I791" s="12"/>
      <c r="J791" s="12"/>
      <c r="K791" s="12"/>
      <c r="L791" s="12"/>
      <c r="M791" s="12"/>
      <c r="N791" s="12"/>
      <c r="O791" s="12"/>
      <c r="P791" s="12"/>
      <c r="Q791" s="12"/>
      <c r="R791" s="12"/>
      <c r="S791" s="12"/>
      <c r="T791" s="12"/>
      <c r="U791" s="12"/>
      <c r="V791" s="12"/>
    </row>
    <row r="792" spans="1:22" s="1" customFormat="1" x14ac:dyDescent="0.4">
      <c r="A792" s="12"/>
      <c r="B792" s="12"/>
      <c r="C792" s="42"/>
      <c r="D792" s="12"/>
      <c r="E792" s="12"/>
      <c r="F792" s="12"/>
      <c r="G792" s="12"/>
      <c r="H792" s="12"/>
      <c r="I792" s="12"/>
      <c r="J792" s="12"/>
      <c r="K792" s="12"/>
      <c r="L792" s="12"/>
      <c r="M792" s="12"/>
      <c r="N792" s="12"/>
      <c r="O792" s="12"/>
      <c r="P792" s="12"/>
      <c r="Q792" s="12"/>
      <c r="R792" s="12"/>
      <c r="S792" s="12"/>
      <c r="T792" s="12"/>
      <c r="U792" s="12"/>
      <c r="V792" s="12"/>
    </row>
    <row r="793" spans="1:22" s="1" customFormat="1" x14ac:dyDescent="0.4">
      <c r="A793" s="12"/>
      <c r="B793" s="12"/>
      <c r="C793" s="42"/>
      <c r="D793" s="12"/>
      <c r="E793" s="12"/>
      <c r="F793" s="12"/>
      <c r="G793" s="12"/>
      <c r="H793" s="12"/>
      <c r="I793" s="12"/>
      <c r="J793" s="12"/>
      <c r="K793" s="12"/>
      <c r="L793" s="12"/>
      <c r="M793" s="12"/>
      <c r="N793" s="12"/>
      <c r="O793" s="12"/>
      <c r="P793" s="12"/>
      <c r="Q793" s="12"/>
      <c r="R793" s="12"/>
      <c r="S793" s="12"/>
      <c r="T793" s="12"/>
      <c r="U793" s="12"/>
      <c r="V793" s="12"/>
    </row>
    <row r="794" spans="1:22" s="1" customFormat="1" x14ac:dyDescent="0.4">
      <c r="A794" s="12"/>
      <c r="B794" s="12"/>
      <c r="C794" s="42"/>
      <c r="D794" s="12"/>
      <c r="E794" s="12"/>
      <c r="F794" s="12"/>
      <c r="G794" s="12"/>
      <c r="H794" s="12"/>
      <c r="I794" s="12"/>
      <c r="J794" s="12"/>
      <c r="K794" s="12"/>
      <c r="L794" s="12"/>
      <c r="M794" s="12"/>
      <c r="N794" s="12"/>
      <c r="O794" s="12"/>
      <c r="P794" s="12"/>
      <c r="Q794" s="12"/>
      <c r="R794" s="12"/>
      <c r="S794" s="12"/>
      <c r="T794" s="12"/>
      <c r="U794" s="12"/>
      <c r="V794" s="12"/>
    </row>
    <row r="795" spans="1:22" s="1" customFormat="1" x14ac:dyDescent="0.4">
      <c r="A795" s="12"/>
      <c r="B795" s="12"/>
      <c r="C795" s="42"/>
      <c r="D795" s="12"/>
      <c r="E795" s="12"/>
      <c r="F795" s="12"/>
      <c r="G795" s="12"/>
      <c r="H795" s="12"/>
      <c r="I795" s="12"/>
      <c r="J795" s="12"/>
      <c r="K795" s="12"/>
      <c r="L795" s="12"/>
      <c r="M795" s="12"/>
      <c r="N795" s="12"/>
      <c r="O795" s="12"/>
      <c r="P795" s="12"/>
      <c r="Q795" s="12"/>
      <c r="R795" s="12"/>
      <c r="S795" s="12"/>
      <c r="T795" s="12"/>
      <c r="U795" s="12"/>
      <c r="V795" s="12"/>
    </row>
    <row r="796" spans="1:22" s="1" customFormat="1" x14ac:dyDescent="0.4">
      <c r="A796" s="12"/>
      <c r="B796" s="12"/>
      <c r="C796" s="42"/>
      <c r="D796" s="12"/>
      <c r="E796" s="12"/>
      <c r="F796" s="12"/>
      <c r="G796" s="12"/>
      <c r="H796" s="12"/>
      <c r="I796" s="12"/>
      <c r="J796" s="12"/>
      <c r="K796" s="12"/>
      <c r="L796" s="12"/>
      <c r="M796" s="12"/>
      <c r="N796" s="12"/>
      <c r="O796" s="12"/>
      <c r="P796" s="12"/>
      <c r="Q796" s="12"/>
      <c r="R796" s="12"/>
      <c r="S796" s="12"/>
      <c r="T796" s="12"/>
      <c r="U796" s="12"/>
      <c r="V796" s="12"/>
    </row>
    <row r="797" spans="1:22" s="1" customFormat="1" x14ac:dyDescent="0.4">
      <c r="A797" s="12"/>
      <c r="B797" s="12"/>
      <c r="C797" s="42"/>
      <c r="D797" s="12"/>
      <c r="E797" s="12"/>
      <c r="F797" s="12"/>
      <c r="G797" s="12"/>
      <c r="H797" s="12"/>
      <c r="I797" s="12"/>
      <c r="J797" s="12"/>
      <c r="K797" s="12"/>
      <c r="L797" s="12"/>
      <c r="M797" s="12"/>
      <c r="N797" s="12"/>
      <c r="O797" s="12"/>
      <c r="P797" s="12"/>
      <c r="Q797" s="12"/>
      <c r="R797" s="12"/>
      <c r="S797" s="12"/>
      <c r="T797" s="12"/>
      <c r="U797" s="12"/>
      <c r="V797" s="12"/>
    </row>
    <row r="798" spans="1:22" s="1" customFormat="1" x14ac:dyDescent="0.4">
      <c r="A798" s="12"/>
      <c r="B798" s="12"/>
      <c r="C798" s="42"/>
      <c r="D798" s="12"/>
      <c r="E798" s="12"/>
      <c r="F798" s="12"/>
      <c r="G798" s="12"/>
      <c r="H798" s="12"/>
      <c r="I798" s="12"/>
      <c r="J798" s="12"/>
      <c r="K798" s="12"/>
      <c r="L798" s="12"/>
      <c r="M798" s="12"/>
      <c r="N798" s="12"/>
      <c r="O798" s="12"/>
      <c r="P798" s="12"/>
      <c r="Q798" s="12"/>
      <c r="R798" s="12"/>
      <c r="S798" s="12"/>
      <c r="T798" s="12"/>
      <c r="U798" s="12"/>
      <c r="V798" s="12"/>
    </row>
    <row r="799" spans="1:22" s="1" customFormat="1" x14ac:dyDescent="0.4">
      <c r="A799" s="12"/>
      <c r="B799" s="12"/>
      <c r="C799" s="42"/>
      <c r="D799" s="12"/>
      <c r="E799" s="12"/>
      <c r="F799" s="12"/>
      <c r="G799" s="12"/>
      <c r="H799" s="12"/>
      <c r="I799" s="12"/>
      <c r="J799" s="12"/>
      <c r="K799" s="12"/>
      <c r="L799" s="12"/>
      <c r="M799" s="12"/>
      <c r="N799" s="12"/>
      <c r="O799" s="12"/>
      <c r="P799" s="12"/>
      <c r="Q799" s="12"/>
      <c r="R799" s="12"/>
      <c r="S799" s="12"/>
      <c r="T799" s="12"/>
      <c r="U799" s="12"/>
      <c r="V799" s="12"/>
    </row>
    <row r="800" spans="1:22" s="1" customFormat="1" x14ac:dyDescent="0.4">
      <c r="A800" s="12"/>
      <c r="B800" s="12"/>
      <c r="C800" s="42"/>
      <c r="D800" s="12"/>
      <c r="E800" s="12"/>
      <c r="F800" s="12"/>
      <c r="G800" s="12"/>
      <c r="H800" s="12"/>
      <c r="I800" s="12"/>
      <c r="J800" s="12"/>
      <c r="K800" s="12"/>
      <c r="L800" s="12"/>
      <c r="M800" s="12"/>
      <c r="N800" s="12"/>
      <c r="O800" s="12"/>
      <c r="P800" s="12"/>
      <c r="Q800" s="12"/>
      <c r="R800" s="12"/>
      <c r="S800" s="12"/>
      <c r="T800" s="12"/>
      <c r="U800" s="12"/>
      <c r="V800" s="12"/>
    </row>
    <row r="801" spans="1:22" s="1" customFormat="1" x14ac:dyDescent="0.4">
      <c r="A801" s="12"/>
      <c r="B801" s="12"/>
      <c r="C801" s="42"/>
      <c r="D801" s="12"/>
      <c r="E801" s="12"/>
      <c r="F801" s="12"/>
      <c r="G801" s="12"/>
      <c r="H801" s="12"/>
      <c r="I801" s="12"/>
      <c r="J801" s="12"/>
      <c r="K801" s="12"/>
      <c r="L801" s="12"/>
      <c r="M801" s="12"/>
      <c r="N801" s="12"/>
      <c r="O801" s="12"/>
      <c r="P801" s="12"/>
      <c r="Q801" s="12"/>
      <c r="R801" s="12"/>
      <c r="S801" s="12"/>
      <c r="T801" s="12"/>
      <c r="U801" s="12"/>
      <c r="V801" s="12"/>
    </row>
    <row r="802" spans="1:22" s="1" customFormat="1" x14ac:dyDescent="0.4">
      <c r="A802" s="12"/>
      <c r="B802" s="12"/>
      <c r="C802" s="42"/>
      <c r="D802" s="12"/>
      <c r="E802" s="12"/>
      <c r="F802" s="12"/>
      <c r="G802" s="12"/>
      <c r="H802" s="12"/>
      <c r="I802" s="12"/>
      <c r="J802" s="12"/>
      <c r="K802" s="12"/>
      <c r="L802" s="12"/>
      <c r="M802" s="12"/>
      <c r="N802" s="12"/>
      <c r="O802" s="12"/>
      <c r="P802" s="12"/>
      <c r="Q802" s="12"/>
      <c r="R802" s="12"/>
      <c r="S802" s="12"/>
      <c r="T802" s="12"/>
      <c r="U802" s="12"/>
      <c r="V802" s="12"/>
    </row>
    <row r="803" spans="1:22" s="1" customFormat="1" x14ac:dyDescent="0.4">
      <c r="A803" s="12"/>
      <c r="B803" s="12"/>
      <c r="C803" s="42"/>
      <c r="D803" s="12"/>
      <c r="E803" s="12"/>
      <c r="F803" s="12"/>
      <c r="G803" s="12"/>
      <c r="H803" s="12"/>
      <c r="I803" s="12"/>
      <c r="J803" s="12"/>
      <c r="K803" s="12"/>
      <c r="L803" s="12"/>
      <c r="M803" s="12"/>
      <c r="N803" s="12"/>
      <c r="O803" s="12"/>
      <c r="P803" s="12"/>
      <c r="Q803" s="12"/>
      <c r="R803" s="12"/>
      <c r="S803" s="12"/>
      <c r="T803" s="12"/>
      <c r="U803" s="12"/>
      <c r="V803" s="12"/>
    </row>
    <row r="804" spans="1:22" s="1" customFormat="1" x14ac:dyDescent="0.4">
      <c r="A804" s="12"/>
      <c r="B804" s="12"/>
      <c r="C804" s="42"/>
      <c r="D804" s="12"/>
      <c r="E804" s="12"/>
      <c r="F804" s="12"/>
      <c r="G804" s="12"/>
      <c r="H804" s="12"/>
      <c r="I804" s="12"/>
      <c r="J804" s="12"/>
      <c r="K804" s="12"/>
      <c r="L804" s="12"/>
      <c r="M804" s="12"/>
      <c r="N804" s="12"/>
      <c r="O804" s="12"/>
      <c r="P804" s="12"/>
      <c r="Q804" s="12"/>
      <c r="R804" s="12"/>
      <c r="S804" s="12"/>
      <c r="T804" s="12"/>
      <c r="U804" s="12"/>
      <c r="V804" s="12"/>
    </row>
    <row r="805" spans="1:22" s="1" customFormat="1" x14ac:dyDescent="0.4">
      <c r="A805" s="12"/>
      <c r="B805" s="12"/>
      <c r="C805" s="42"/>
      <c r="D805" s="12"/>
      <c r="E805" s="12"/>
      <c r="F805" s="12"/>
      <c r="G805" s="12"/>
      <c r="H805" s="12"/>
      <c r="I805" s="12"/>
      <c r="J805" s="12"/>
      <c r="K805" s="12"/>
      <c r="L805" s="12"/>
      <c r="M805" s="12"/>
      <c r="N805" s="12"/>
      <c r="O805" s="12"/>
      <c r="P805" s="12"/>
      <c r="Q805" s="12"/>
      <c r="R805" s="12"/>
      <c r="S805" s="12"/>
      <c r="T805" s="12"/>
      <c r="U805" s="12"/>
      <c r="V805" s="12"/>
    </row>
    <row r="806" spans="1:22" s="1" customFormat="1" x14ac:dyDescent="0.4">
      <c r="A806" s="12"/>
      <c r="B806" s="12"/>
      <c r="C806" s="42"/>
      <c r="D806" s="12"/>
      <c r="E806" s="12"/>
      <c r="F806" s="12"/>
      <c r="G806" s="12"/>
      <c r="H806" s="12"/>
      <c r="I806" s="12"/>
      <c r="J806" s="12"/>
      <c r="K806" s="12"/>
      <c r="L806" s="12"/>
      <c r="M806" s="12"/>
      <c r="N806" s="12"/>
      <c r="O806" s="12"/>
      <c r="P806" s="12"/>
      <c r="Q806" s="12"/>
      <c r="R806" s="12"/>
      <c r="S806" s="12"/>
      <c r="T806" s="12"/>
      <c r="U806" s="12"/>
      <c r="V806" s="12"/>
    </row>
    <row r="807" spans="1:22" s="1" customFormat="1" x14ac:dyDescent="0.4">
      <c r="A807" s="12"/>
      <c r="B807" s="12"/>
      <c r="C807" s="42"/>
      <c r="D807" s="12"/>
      <c r="E807" s="12"/>
      <c r="F807" s="12"/>
      <c r="G807" s="12"/>
      <c r="H807" s="12"/>
      <c r="I807" s="12"/>
      <c r="J807" s="12"/>
      <c r="K807" s="12"/>
      <c r="L807" s="12"/>
      <c r="M807" s="12"/>
      <c r="N807" s="12"/>
      <c r="O807" s="12"/>
      <c r="P807" s="12"/>
      <c r="Q807" s="12"/>
      <c r="R807" s="12"/>
      <c r="S807" s="12"/>
      <c r="T807" s="12"/>
      <c r="U807" s="12"/>
      <c r="V807" s="12"/>
    </row>
    <row r="808" spans="1:22" s="1" customFormat="1" x14ac:dyDescent="0.4">
      <c r="A808" s="12"/>
      <c r="B808" s="12"/>
      <c r="C808" s="42"/>
      <c r="D808" s="12"/>
      <c r="E808" s="12"/>
      <c r="F808" s="12"/>
      <c r="G808" s="12"/>
      <c r="H808" s="12"/>
      <c r="I808" s="12"/>
      <c r="J808" s="12"/>
      <c r="K808" s="12"/>
      <c r="L808" s="12"/>
      <c r="M808" s="12"/>
      <c r="N808" s="12"/>
      <c r="O808" s="12"/>
      <c r="P808" s="12"/>
      <c r="Q808" s="12"/>
      <c r="R808" s="12"/>
      <c r="S808" s="12"/>
      <c r="T808" s="12"/>
      <c r="U808" s="12"/>
      <c r="V808" s="12"/>
    </row>
    <row r="809" spans="1:22" s="1" customFormat="1" x14ac:dyDescent="0.4">
      <c r="A809" s="12"/>
      <c r="B809" s="12"/>
      <c r="C809" s="42"/>
      <c r="D809" s="12"/>
      <c r="E809" s="12"/>
      <c r="F809" s="12"/>
      <c r="G809" s="12"/>
      <c r="H809" s="12"/>
      <c r="I809" s="12"/>
      <c r="J809" s="12"/>
      <c r="K809" s="12"/>
      <c r="L809" s="12"/>
      <c r="M809" s="12"/>
      <c r="N809" s="12"/>
      <c r="O809" s="12"/>
      <c r="P809" s="12"/>
      <c r="Q809" s="12"/>
      <c r="R809" s="12"/>
      <c r="S809" s="12"/>
      <c r="T809" s="12"/>
      <c r="U809" s="12"/>
      <c r="V809" s="12"/>
    </row>
    <row r="810" spans="1:22" s="1" customFormat="1" x14ac:dyDescent="0.4">
      <c r="A810" s="12"/>
      <c r="B810" s="12"/>
      <c r="C810" s="42"/>
      <c r="D810" s="12"/>
      <c r="E810" s="12"/>
      <c r="F810" s="12"/>
      <c r="G810" s="12"/>
      <c r="H810" s="12"/>
      <c r="I810" s="12"/>
      <c r="J810" s="12"/>
      <c r="K810" s="12"/>
      <c r="L810" s="12"/>
      <c r="M810" s="12"/>
      <c r="N810" s="12"/>
      <c r="O810" s="12"/>
      <c r="P810" s="12"/>
      <c r="Q810" s="12"/>
      <c r="R810" s="12"/>
      <c r="S810" s="12"/>
      <c r="T810" s="12"/>
      <c r="U810" s="12"/>
      <c r="V810" s="12"/>
    </row>
    <row r="811" spans="1:22" s="1" customFormat="1" x14ac:dyDescent="0.4">
      <c r="A811" s="12"/>
      <c r="B811" s="12"/>
      <c r="C811" s="42"/>
      <c r="D811" s="12"/>
      <c r="E811" s="12"/>
      <c r="F811" s="12"/>
      <c r="G811" s="12"/>
      <c r="H811" s="12"/>
      <c r="I811" s="12"/>
      <c r="J811" s="12"/>
      <c r="K811" s="12"/>
      <c r="L811" s="12"/>
      <c r="M811" s="12"/>
      <c r="N811" s="12"/>
      <c r="O811" s="12"/>
      <c r="P811" s="12"/>
      <c r="Q811" s="12"/>
      <c r="R811" s="12"/>
      <c r="S811" s="12"/>
      <c r="T811" s="12"/>
      <c r="U811" s="12"/>
      <c r="V811" s="12"/>
    </row>
    <row r="812" spans="1:22" s="1" customFormat="1" x14ac:dyDescent="0.4">
      <c r="A812" s="12"/>
      <c r="B812" s="12"/>
      <c r="C812" s="42"/>
      <c r="D812" s="12"/>
      <c r="E812" s="12"/>
      <c r="F812" s="12"/>
      <c r="G812" s="12"/>
      <c r="H812" s="12"/>
      <c r="I812" s="12"/>
      <c r="J812" s="12"/>
      <c r="K812" s="12"/>
      <c r="L812" s="12"/>
      <c r="M812" s="12"/>
      <c r="N812" s="12"/>
      <c r="O812" s="12"/>
      <c r="P812" s="12"/>
      <c r="Q812" s="12"/>
      <c r="R812" s="12"/>
      <c r="S812" s="12"/>
      <c r="T812" s="12"/>
      <c r="U812" s="12"/>
      <c r="V812" s="12"/>
    </row>
    <row r="813" spans="1:22" s="1" customFormat="1" x14ac:dyDescent="0.4">
      <c r="A813" s="12"/>
      <c r="B813" s="12"/>
      <c r="C813" s="42"/>
      <c r="D813" s="12"/>
      <c r="E813" s="12"/>
      <c r="F813" s="12"/>
      <c r="G813" s="12"/>
      <c r="H813" s="12"/>
      <c r="I813" s="12"/>
      <c r="J813" s="12"/>
      <c r="K813" s="12"/>
      <c r="L813" s="12"/>
      <c r="M813" s="12"/>
      <c r="N813" s="12"/>
      <c r="O813" s="12"/>
      <c r="P813" s="12"/>
      <c r="Q813" s="12"/>
      <c r="R813" s="12"/>
      <c r="S813" s="12"/>
      <c r="T813" s="12"/>
      <c r="U813" s="12"/>
      <c r="V813" s="12"/>
    </row>
    <row r="814" spans="1:22" s="1" customFormat="1" x14ac:dyDescent="0.4">
      <c r="A814" s="12"/>
      <c r="B814" s="12"/>
      <c r="C814" s="42"/>
      <c r="D814" s="12"/>
      <c r="E814" s="12"/>
      <c r="F814" s="12"/>
      <c r="G814" s="12"/>
      <c r="H814" s="12"/>
      <c r="I814" s="12"/>
      <c r="J814" s="12"/>
      <c r="K814" s="12"/>
      <c r="L814" s="12"/>
      <c r="M814" s="12"/>
      <c r="N814" s="12"/>
      <c r="O814" s="12"/>
      <c r="P814" s="12"/>
      <c r="Q814" s="12"/>
      <c r="R814" s="12"/>
      <c r="S814" s="12"/>
      <c r="T814" s="12"/>
      <c r="U814" s="12"/>
      <c r="V814" s="12"/>
    </row>
    <row r="815" spans="1:22" s="1" customFormat="1" x14ac:dyDescent="0.4">
      <c r="A815" s="12"/>
      <c r="B815" s="12"/>
      <c r="C815" s="42"/>
      <c r="D815" s="12"/>
      <c r="E815" s="12"/>
      <c r="F815" s="12"/>
      <c r="G815" s="12"/>
      <c r="H815" s="12"/>
      <c r="I815" s="12"/>
      <c r="J815" s="12"/>
      <c r="K815" s="12"/>
      <c r="L815" s="12"/>
      <c r="M815" s="12"/>
      <c r="N815" s="12"/>
      <c r="O815" s="12"/>
      <c r="P815" s="12"/>
      <c r="Q815" s="12"/>
      <c r="R815" s="12"/>
      <c r="S815" s="12"/>
      <c r="T815" s="12"/>
      <c r="U815" s="12"/>
      <c r="V815" s="12"/>
    </row>
    <row r="816" spans="1:22" s="1" customFormat="1" x14ac:dyDescent="0.4">
      <c r="A816" s="12"/>
      <c r="B816" s="12"/>
      <c r="C816" s="42"/>
      <c r="D816" s="12"/>
      <c r="E816" s="12"/>
      <c r="F816" s="12"/>
      <c r="G816" s="12"/>
      <c r="H816" s="12"/>
      <c r="I816" s="12"/>
      <c r="J816" s="12"/>
      <c r="K816" s="12"/>
      <c r="L816" s="12"/>
      <c r="M816" s="12"/>
      <c r="N816" s="12"/>
      <c r="O816" s="12"/>
      <c r="P816" s="12"/>
      <c r="Q816" s="12"/>
      <c r="R816" s="12"/>
      <c r="S816" s="12"/>
      <c r="T816" s="12"/>
      <c r="U816" s="12"/>
      <c r="V816" s="12"/>
    </row>
    <row r="817" spans="1:22" s="1" customFormat="1" x14ac:dyDescent="0.4">
      <c r="A817" s="12"/>
      <c r="B817" s="12"/>
      <c r="C817" s="42"/>
      <c r="D817" s="12"/>
      <c r="E817" s="12"/>
      <c r="F817" s="12"/>
      <c r="G817" s="12"/>
      <c r="H817" s="12"/>
      <c r="I817" s="12"/>
      <c r="J817" s="12"/>
      <c r="K817" s="12"/>
      <c r="L817" s="12"/>
      <c r="M817" s="12"/>
      <c r="N817" s="12"/>
      <c r="O817" s="12"/>
      <c r="P817" s="12"/>
      <c r="Q817" s="12"/>
      <c r="R817" s="12"/>
      <c r="S817" s="12"/>
      <c r="T817" s="12"/>
      <c r="U817" s="12"/>
      <c r="V817" s="12"/>
    </row>
    <row r="818" spans="1:22" s="1" customFormat="1" x14ac:dyDescent="0.4">
      <c r="A818" s="12"/>
      <c r="B818" s="12"/>
      <c r="C818" s="42"/>
      <c r="D818" s="12"/>
      <c r="E818" s="12"/>
      <c r="F818" s="12"/>
      <c r="G818" s="12"/>
      <c r="H818" s="12"/>
      <c r="I818" s="12"/>
      <c r="J818" s="12"/>
      <c r="K818" s="12"/>
      <c r="L818" s="12"/>
      <c r="M818" s="12"/>
      <c r="N818" s="12"/>
      <c r="O818" s="12"/>
      <c r="P818" s="12"/>
      <c r="Q818" s="12"/>
      <c r="R818" s="12"/>
      <c r="S818" s="12"/>
      <c r="T818" s="12"/>
      <c r="U818" s="12"/>
      <c r="V818" s="12"/>
    </row>
    <row r="819" spans="1:22" s="1" customFormat="1" x14ac:dyDescent="0.4">
      <c r="A819" s="12"/>
      <c r="B819" s="12"/>
      <c r="C819" s="42"/>
      <c r="D819" s="12"/>
      <c r="E819" s="12"/>
      <c r="F819" s="12"/>
      <c r="G819" s="12"/>
      <c r="H819" s="12"/>
      <c r="I819" s="12"/>
      <c r="J819" s="12"/>
      <c r="K819" s="12"/>
      <c r="L819" s="12"/>
      <c r="M819" s="12"/>
      <c r="N819" s="12"/>
      <c r="O819" s="12"/>
      <c r="P819" s="12"/>
      <c r="Q819" s="12"/>
      <c r="R819" s="12"/>
      <c r="S819" s="12"/>
      <c r="T819" s="12"/>
      <c r="U819" s="12"/>
      <c r="V819" s="12"/>
    </row>
    <row r="820" spans="1:22" s="1" customFormat="1" x14ac:dyDescent="0.4">
      <c r="A820" s="12"/>
      <c r="B820" s="12"/>
      <c r="C820" s="42"/>
      <c r="D820" s="12"/>
      <c r="E820" s="12"/>
      <c r="F820" s="12"/>
      <c r="G820" s="12"/>
      <c r="H820" s="12"/>
      <c r="I820" s="12"/>
      <c r="J820" s="12"/>
      <c r="K820" s="12"/>
      <c r="L820" s="12"/>
      <c r="M820" s="12"/>
      <c r="N820" s="12"/>
      <c r="O820" s="12"/>
      <c r="P820" s="12"/>
      <c r="Q820" s="12"/>
      <c r="R820" s="12"/>
      <c r="S820" s="12"/>
      <c r="T820" s="12"/>
      <c r="U820" s="12"/>
      <c r="V820" s="12"/>
    </row>
    <row r="821" spans="1:22" s="1" customFormat="1" x14ac:dyDescent="0.4">
      <c r="A821" s="12"/>
      <c r="B821" s="12"/>
      <c r="C821" s="42"/>
      <c r="D821" s="12"/>
      <c r="E821" s="12"/>
      <c r="F821" s="12"/>
      <c r="G821" s="12"/>
      <c r="H821" s="12"/>
      <c r="I821" s="12"/>
      <c r="J821" s="12"/>
      <c r="K821" s="12"/>
      <c r="L821" s="12"/>
      <c r="M821" s="12"/>
      <c r="N821" s="12"/>
      <c r="O821" s="12"/>
      <c r="P821" s="12"/>
      <c r="Q821" s="12"/>
      <c r="R821" s="12"/>
      <c r="S821" s="12"/>
      <c r="T821" s="12"/>
      <c r="U821" s="12"/>
      <c r="V821" s="12"/>
    </row>
    <row r="822" spans="1:22" s="1" customFormat="1" x14ac:dyDescent="0.4">
      <c r="A822" s="12"/>
      <c r="B822" s="12"/>
      <c r="C822" s="42"/>
      <c r="D822" s="12"/>
      <c r="E822" s="12"/>
      <c r="F822" s="12"/>
      <c r="G822" s="12"/>
      <c r="H822" s="12"/>
      <c r="I822" s="12"/>
      <c r="J822" s="12"/>
      <c r="K822" s="12"/>
      <c r="L822" s="12"/>
      <c r="M822" s="12"/>
      <c r="N822" s="12"/>
      <c r="O822" s="12"/>
      <c r="P822" s="12"/>
      <c r="Q822" s="12"/>
      <c r="R822" s="12"/>
      <c r="S822" s="12"/>
      <c r="T822" s="12"/>
      <c r="U822" s="12"/>
      <c r="V822" s="12"/>
    </row>
    <row r="823" spans="1:22" s="1" customFormat="1" x14ac:dyDescent="0.4">
      <c r="A823" s="12"/>
      <c r="B823" s="12"/>
      <c r="C823" s="42"/>
      <c r="D823" s="12"/>
      <c r="E823" s="12"/>
      <c r="F823" s="12"/>
      <c r="G823" s="12"/>
      <c r="H823" s="12"/>
      <c r="I823" s="12"/>
      <c r="J823" s="12"/>
      <c r="K823" s="12"/>
      <c r="L823" s="12"/>
      <c r="M823" s="12"/>
      <c r="N823" s="12"/>
      <c r="O823" s="12"/>
      <c r="P823" s="12"/>
      <c r="Q823" s="12"/>
      <c r="R823" s="12"/>
      <c r="S823" s="12"/>
      <c r="T823" s="12"/>
      <c r="U823" s="12"/>
      <c r="V823" s="12"/>
    </row>
    <row r="824" spans="1:22" s="1" customFormat="1" x14ac:dyDescent="0.4">
      <c r="A824" s="12"/>
      <c r="B824" s="12"/>
      <c r="C824" s="42"/>
      <c r="D824" s="12"/>
      <c r="E824" s="12"/>
      <c r="F824" s="12"/>
      <c r="G824" s="12"/>
      <c r="H824" s="12"/>
      <c r="I824" s="12"/>
      <c r="J824" s="12"/>
      <c r="K824" s="12"/>
      <c r="L824" s="12"/>
      <c r="M824" s="12"/>
      <c r="N824" s="12"/>
      <c r="O824" s="12"/>
      <c r="P824" s="12"/>
      <c r="Q824" s="12"/>
      <c r="R824" s="12"/>
      <c r="S824" s="12"/>
      <c r="T824" s="12"/>
      <c r="U824" s="12"/>
      <c r="V824" s="12"/>
    </row>
    <row r="825" spans="1:22" s="1" customFormat="1" x14ac:dyDescent="0.4">
      <c r="A825" s="12"/>
      <c r="B825" s="12"/>
      <c r="C825" s="42"/>
      <c r="D825" s="12"/>
      <c r="E825" s="12"/>
      <c r="F825" s="12"/>
      <c r="G825" s="12"/>
      <c r="H825" s="12"/>
      <c r="I825" s="12"/>
      <c r="J825" s="12"/>
      <c r="K825" s="12"/>
      <c r="L825" s="12"/>
      <c r="M825" s="12"/>
      <c r="N825" s="12"/>
      <c r="O825" s="12"/>
      <c r="P825" s="12"/>
      <c r="Q825" s="12"/>
      <c r="R825" s="12"/>
      <c r="S825" s="12"/>
      <c r="T825" s="12"/>
      <c r="U825" s="12"/>
      <c r="V825" s="12"/>
    </row>
    <row r="826" spans="1:22" s="1" customFormat="1" x14ac:dyDescent="0.4">
      <c r="A826" s="12"/>
      <c r="B826" s="12"/>
      <c r="C826" s="42"/>
      <c r="D826" s="12"/>
      <c r="E826" s="12"/>
      <c r="F826" s="12"/>
      <c r="G826" s="12"/>
      <c r="H826" s="12"/>
      <c r="I826" s="12"/>
      <c r="J826" s="12"/>
      <c r="K826" s="12"/>
      <c r="L826" s="12"/>
      <c r="M826" s="12"/>
      <c r="N826" s="12"/>
      <c r="O826" s="12"/>
      <c r="P826" s="12"/>
      <c r="Q826" s="12"/>
      <c r="R826" s="12"/>
      <c r="S826" s="12"/>
      <c r="T826" s="12"/>
      <c r="U826" s="12"/>
      <c r="V826" s="12"/>
    </row>
    <row r="827" spans="1:22" s="1" customFormat="1" x14ac:dyDescent="0.4">
      <c r="A827" s="12"/>
      <c r="B827" s="12"/>
      <c r="C827" s="42"/>
      <c r="D827" s="12"/>
      <c r="E827" s="12"/>
      <c r="F827" s="12"/>
      <c r="G827" s="12"/>
      <c r="H827" s="12"/>
      <c r="I827" s="12"/>
      <c r="J827" s="12"/>
      <c r="K827" s="12"/>
      <c r="L827" s="12"/>
      <c r="M827" s="12"/>
      <c r="N827" s="12"/>
      <c r="O827" s="12"/>
      <c r="P827" s="12"/>
      <c r="Q827" s="12"/>
      <c r="R827" s="12"/>
      <c r="S827" s="12"/>
      <c r="T827" s="12"/>
      <c r="U827" s="12"/>
      <c r="V827" s="12"/>
    </row>
    <row r="828" spans="1:22" s="1" customFormat="1" x14ac:dyDescent="0.4">
      <c r="A828" s="12"/>
      <c r="B828" s="12"/>
      <c r="C828" s="42"/>
      <c r="D828" s="12"/>
      <c r="E828" s="12"/>
      <c r="F828" s="12"/>
      <c r="G828" s="12"/>
      <c r="H828" s="12"/>
      <c r="I828" s="12"/>
      <c r="J828" s="12"/>
      <c r="K828" s="12"/>
      <c r="L828" s="12"/>
      <c r="M828" s="12"/>
      <c r="N828" s="12"/>
      <c r="O828" s="12"/>
      <c r="P828" s="12"/>
      <c r="Q828" s="12"/>
      <c r="R828" s="12"/>
      <c r="S828" s="12"/>
      <c r="T828" s="12"/>
      <c r="U828" s="12"/>
      <c r="V828" s="12"/>
    </row>
    <row r="829" spans="1:22" s="1" customFormat="1" x14ac:dyDescent="0.4">
      <c r="A829" s="12"/>
      <c r="B829" s="12"/>
      <c r="C829" s="42"/>
      <c r="D829" s="12"/>
      <c r="E829" s="12"/>
      <c r="F829" s="12"/>
      <c r="G829" s="12"/>
      <c r="H829" s="12"/>
      <c r="I829" s="12"/>
      <c r="J829" s="12"/>
      <c r="K829" s="12"/>
      <c r="L829" s="12"/>
      <c r="M829" s="12"/>
      <c r="N829" s="12"/>
      <c r="O829" s="12"/>
      <c r="P829" s="12"/>
      <c r="Q829" s="12"/>
      <c r="R829" s="12"/>
      <c r="S829" s="12"/>
      <c r="T829" s="12"/>
      <c r="U829" s="12"/>
      <c r="V829" s="12"/>
    </row>
    <row r="830" spans="1:22" s="1" customFormat="1" x14ac:dyDescent="0.4">
      <c r="A830" s="12"/>
      <c r="B830" s="12"/>
      <c r="C830" s="42"/>
      <c r="D830" s="12"/>
      <c r="E830" s="12"/>
      <c r="F830" s="12"/>
      <c r="G830" s="12"/>
      <c r="H830" s="12"/>
      <c r="I830" s="12"/>
      <c r="J830" s="12"/>
      <c r="K830" s="12"/>
      <c r="L830" s="12"/>
      <c r="M830" s="12"/>
      <c r="N830" s="12"/>
      <c r="O830" s="12"/>
      <c r="P830" s="12"/>
      <c r="Q830" s="12"/>
      <c r="R830" s="12"/>
      <c r="S830" s="12"/>
      <c r="T830" s="12"/>
      <c r="U830" s="12"/>
      <c r="V830" s="12"/>
    </row>
    <row r="831" spans="1:22" s="1" customFormat="1" x14ac:dyDescent="0.4">
      <c r="A831" s="12"/>
      <c r="B831" s="12"/>
      <c r="C831" s="42"/>
      <c r="D831" s="12"/>
      <c r="E831" s="12"/>
      <c r="F831" s="12"/>
      <c r="G831" s="12"/>
      <c r="H831" s="12"/>
      <c r="I831" s="12"/>
      <c r="J831" s="12"/>
      <c r="K831" s="12"/>
      <c r="L831" s="12"/>
      <c r="M831" s="12"/>
      <c r="N831" s="12"/>
      <c r="O831" s="12"/>
      <c r="P831" s="12"/>
      <c r="Q831" s="12"/>
      <c r="R831" s="12"/>
      <c r="S831" s="12"/>
      <c r="T831" s="12"/>
      <c r="U831" s="12"/>
      <c r="V831" s="12"/>
    </row>
    <row r="832" spans="1:22" s="1" customFormat="1" x14ac:dyDescent="0.4">
      <c r="A832" s="12"/>
      <c r="B832" s="12"/>
      <c r="C832" s="42"/>
      <c r="D832" s="12"/>
      <c r="E832" s="12"/>
      <c r="F832" s="12"/>
      <c r="G832" s="12"/>
      <c r="H832" s="12"/>
      <c r="I832" s="12"/>
      <c r="J832" s="12"/>
      <c r="K832" s="12"/>
      <c r="L832" s="12"/>
      <c r="M832" s="12"/>
      <c r="N832" s="12"/>
      <c r="O832" s="12"/>
      <c r="P832" s="12"/>
      <c r="Q832" s="12"/>
      <c r="R832" s="12"/>
      <c r="S832" s="12"/>
      <c r="T832" s="12"/>
      <c r="U832" s="12"/>
      <c r="V832" s="12"/>
    </row>
    <row r="833" spans="1:22" s="1" customFormat="1" x14ac:dyDescent="0.4">
      <c r="A833" s="12"/>
      <c r="B833" s="12"/>
      <c r="C833" s="42"/>
      <c r="D833" s="12"/>
      <c r="E833" s="12"/>
      <c r="F833" s="12"/>
      <c r="G833" s="12"/>
      <c r="H833" s="12"/>
      <c r="I833" s="12"/>
      <c r="J833" s="12"/>
      <c r="K833" s="12"/>
      <c r="L833" s="12"/>
      <c r="M833" s="12"/>
      <c r="N833" s="12"/>
      <c r="O833" s="12"/>
      <c r="P833" s="12"/>
      <c r="Q833" s="12"/>
      <c r="R833" s="12"/>
      <c r="S833" s="12"/>
      <c r="T833" s="12"/>
      <c r="U833" s="12"/>
      <c r="V833" s="12"/>
    </row>
    <row r="834" spans="1:22" s="1" customFormat="1" x14ac:dyDescent="0.4">
      <c r="A834" s="12"/>
      <c r="B834" s="12"/>
      <c r="C834" s="42"/>
      <c r="D834" s="12"/>
      <c r="E834" s="12"/>
      <c r="F834" s="12"/>
      <c r="G834" s="12"/>
      <c r="H834" s="12"/>
      <c r="I834" s="12"/>
      <c r="J834" s="12"/>
      <c r="K834" s="12"/>
      <c r="L834" s="12"/>
      <c r="M834" s="12"/>
      <c r="N834" s="12"/>
      <c r="O834" s="12"/>
      <c r="P834" s="12"/>
      <c r="Q834" s="12"/>
      <c r="R834" s="12"/>
      <c r="S834" s="12"/>
      <c r="T834" s="12"/>
      <c r="U834" s="12"/>
      <c r="V834" s="12"/>
    </row>
    <row r="835" spans="1:22" s="1" customFormat="1" x14ac:dyDescent="0.4">
      <c r="A835" s="12"/>
      <c r="B835" s="12"/>
      <c r="C835" s="42"/>
      <c r="D835" s="12"/>
      <c r="E835" s="12"/>
      <c r="F835" s="12"/>
      <c r="G835" s="12"/>
      <c r="H835" s="12"/>
      <c r="I835" s="12"/>
      <c r="J835" s="12"/>
      <c r="K835" s="12"/>
      <c r="L835" s="12"/>
      <c r="M835" s="12"/>
      <c r="N835" s="12"/>
      <c r="O835" s="12"/>
      <c r="P835" s="12"/>
      <c r="Q835" s="12"/>
      <c r="R835" s="12"/>
      <c r="S835" s="12"/>
      <c r="T835" s="12"/>
      <c r="U835" s="12"/>
      <c r="V835" s="12"/>
    </row>
    <row r="836" spans="1:22" s="1" customFormat="1" x14ac:dyDescent="0.4">
      <c r="A836" s="12"/>
      <c r="B836" s="12"/>
      <c r="C836" s="42"/>
      <c r="D836" s="12"/>
      <c r="E836" s="12"/>
      <c r="F836" s="12"/>
      <c r="G836" s="12"/>
      <c r="H836" s="12"/>
      <c r="I836" s="12"/>
      <c r="J836" s="12"/>
      <c r="K836" s="12"/>
      <c r="L836" s="12"/>
      <c r="M836" s="12"/>
      <c r="N836" s="12"/>
      <c r="O836" s="12"/>
      <c r="P836" s="12"/>
      <c r="Q836" s="12"/>
      <c r="R836" s="12"/>
      <c r="S836" s="12"/>
      <c r="T836" s="12"/>
      <c r="U836" s="12"/>
      <c r="V836" s="12"/>
    </row>
    <row r="837" spans="1:22" s="1" customFormat="1" x14ac:dyDescent="0.4">
      <c r="A837" s="12"/>
      <c r="B837" s="12"/>
      <c r="C837" s="42"/>
      <c r="D837" s="12"/>
      <c r="E837" s="12"/>
      <c r="F837" s="12"/>
      <c r="G837" s="12"/>
      <c r="H837" s="12"/>
      <c r="I837" s="12"/>
      <c r="J837" s="12"/>
      <c r="K837" s="12"/>
      <c r="L837" s="12"/>
      <c r="M837" s="12"/>
      <c r="N837" s="12"/>
      <c r="O837" s="12"/>
      <c r="P837" s="12"/>
      <c r="Q837" s="12"/>
      <c r="R837" s="12"/>
      <c r="S837" s="12"/>
      <c r="T837" s="12"/>
      <c r="U837" s="12"/>
      <c r="V837" s="12"/>
    </row>
    <row r="838" spans="1:22" s="1" customFormat="1" x14ac:dyDescent="0.4">
      <c r="A838" s="12"/>
      <c r="B838" s="12"/>
      <c r="C838" s="42"/>
      <c r="D838" s="12"/>
      <c r="E838" s="12"/>
      <c r="F838" s="12"/>
      <c r="G838" s="12"/>
      <c r="H838" s="12"/>
      <c r="I838" s="12"/>
      <c r="J838" s="12"/>
      <c r="K838" s="12"/>
      <c r="L838" s="12"/>
      <c r="M838" s="12"/>
      <c r="N838" s="12"/>
      <c r="O838" s="12"/>
      <c r="P838" s="12"/>
      <c r="Q838" s="12"/>
      <c r="R838" s="12"/>
      <c r="S838" s="12"/>
      <c r="T838" s="12"/>
      <c r="U838" s="12"/>
      <c r="V838" s="12"/>
    </row>
    <row r="839" spans="1:22" s="1" customFormat="1" x14ac:dyDescent="0.4">
      <c r="A839" s="12"/>
      <c r="B839" s="12"/>
      <c r="C839" s="42"/>
      <c r="D839" s="12"/>
      <c r="E839" s="12"/>
      <c r="F839" s="12"/>
      <c r="G839" s="12"/>
      <c r="H839" s="12"/>
      <c r="I839" s="12"/>
      <c r="J839" s="12"/>
      <c r="K839" s="12"/>
      <c r="L839" s="12"/>
      <c r="M839" s="12"/>
      <c r="N839" s="12"/>
      <c r="O839" s="12"/>
      <c r="P839" s="12"/>
      <c r="Q839" s="12"/>
      <c r="R839" s="12"/>
      <c r="S839" s="12"/>
      <c r="T839" s="12"/>
      <c r="U839" s="12"/>
      <c r="V839" s="12"/>
    </row>
    <row r="840" spans="1:22" s="1" customFormat="1" x14ac:dyDescent="0.4">
      <c r="A840" s="12"/>
      <c r="B840" s="12"/>
      <c r="C840" s="42"/>
      <c r="D840" s="12"/>
      <c r="E840" s="12"/>
      <c r="F840" s="12"/>
      <c r="G840" s="12"/>
      <c r="H840" s="12"/>
      <c r="I840" s="12"/>
      <c r="J840" s="12"/>
      <c r="K840" s="12"/>
      <c r="L840" s="12"/>
      <c r="M840" s="12"/>
      <c r="N840" s="12"/>
      <c r="O840" s="12"/>
      <c r="P840" s="12"/>
      <c r="Q840" s="12"/>
      <c r="R840" s="12"/>
      <c r="S840" s="12"/>
      <c r="T840" s="12"/>
      <c r="U840" s="12"/>
      <c r="V840" s="12"/>
    </row>
    <row r="841" spans="1:22" s="1" customFormat="1" x14ac:dyDescent="0.4">
      <c r="A841" s="12"/>
      <c r="B841" s="12"/>
      <c r="C841" s="42"/>
      <c r="D841" s="12"/>
      <c r="E841" s="12"/>
      <c r="F841" s="12"/>
      <c r="G841" s="12"/>
      <c r="H841" s="12"/>
      <c r="I841" s="12"/>
      <c r="J841" s="12"/>
      <c r="K841" s="12"/>
      <c r="L841" s="12"/>
      <c r="M841" s="12"/>
      <c r="N841" s="12"/>
      <c r="O841" s="12"/>
      <c r="P841" s="12"/>
      <c r="Q841" s="12"/>
      <c r="R841" s="12"/>
      <c r="S841" s="12"/>
      <c r="T841" s="12"/>
      <c r="U841" s="12"/>
      <c r="V841" s="12"/>
    </row>
    <row r="842" spans="1:22" s="1" customFormat="1" x14ac:dyDescent="0.4">
      <c r="A842" s="12"/>
      <c r="B842" s="12"/>
      <c r="C842" s="42"/>
      <c r="D842" s="12"/>
      <c r="E842" s="12"/>
      <c r="F842" s="12"/>
      <c r="G842" s="12"/>
      <c r="H842" s="12"/>
      <c r="I842" s="12"/>
      <c r="J842" s="12"/>
      <c r="K842" s="12"/>
      <c r="L842" s="12"/>
      <c r="M842" s="12"/>
      <c r="N842" s="12"/>
      <c r="O842" s="12"/>
      <c r="P842" s="12"/>
      <c r="Q842" s="12"/>
      <c r="R842" s="12"/>
      <c r="S842" s="12"/>
      <c r="T842" s="12"/>
      <c r="U842" s="12"/>
      <c r="V842" s="12"/>
    </row>
    <row r="843" spans="1:22" s="1" customFormat="1" x14ac:dyDescent="0.4">
      <c r="A843" s="12"/>
      <c r="B843" s="12"/>
      <c r="C843" s="42"/>
      <c r="D843" s="12"/>
      <c r="E843" s="12"/>
      <c r="F843" s="12"/>
      <c r="G843" s="12"/>
      <c r="H843" s="12"/>
      <c r="I843" s="12"/>
      <c r="J843" s="12"/>
      <c r="K843" s="12"/>
      <c r="L843" s="12"/>
      <c r="M843" s="12"/>
      <c r="N843" s="12"/>
      <c r="O843" s="12"/>
      <c r="P843" s="12"/>
      <c r="Q843" s="12"/>
      <c r="R843" s="12"/>
      <c r="S843" s="12"/>
      <c r="T843" s="12"/>
      <c r="U843" s="12"/>
      <c r="V843" s="12"/>
    </row>
    <row r="844" spans="1:22" s="1" customFormat="1" x14ac:dyDescent="0.4">
      <c r="A844" s="12"/>
      <c r="B844" s="12"/>
      <c r="C844" s="42"/>
      <c r="D844" s="12"/>
      <c r="E844" s="12"/>
      <c r="F844" s="12"/>
      <c r="G844" s="12"/>
      <c r="H844" s="12"/>
      <c r="I844" s="12"/>
      <c r="J844" s="12"/>
      <c r="K844" s="12"/>
      <c r="L844" s="12"/>
      <c r="M844" s="12"/>
      <c r="N844" s="12"/>
      <c r="O844" s="12"/>
      <c r="P844" s="12"/>
      <c r="Q844" s="12"/>
      <c r="R844" s="12"/>
      <c r="S844" s="12"/>
      <c r="T844" s="12"/>
      <c r="U844" s="12"/>
      <c r="V844" s="12"/>
    </row>
    <row r="845" spans="1:22" s="1" customFormat="1" x14ac:dyDescent="0.4">
      <c r="A845" s="12"/>
      <c r="B845" s="12"/>
      <c r="C845" s="42"/>
      <c r="D845" s="12"/>
      <c r="E845" s="12"/>
      <c r="F845" s="12"/>
      <c r="G845" s="12"/>
      <c r="H845" s="12"/>
      <c r="I845" s="12"/>
      <c r="J845" s="12"/>
      <c r="K845" s="12"/>
      <c r="L845" s="12"/>
      <c r="M845" s="12"/>
      <c r="N845" s="12"/>
      <c r="O845" s="12"/>
      <c r="P845" s="12"/>
      <c r="Q845" s="12"/>
      <c r="R845" s="12"/>
      <c r="S845" s="12"/>
      <c r="T845" s="12"/>
      <c r="U845" s="12"/>
      <c r="V845" s="12"/>
    </row>
    <row r="846" spans="1:22" s="1" customFormat="1" x14ac:dyDescent="0.4">
      <c r="A846" s="12"/>
      <c r="B846" s="12"/>
      <c r="C846" s="42"/>
      <c r="D846" s="12"/>
      <c r="E846" s="12"/>
      <c r="F846" s="12"/>
      <c r="G846" s="12"/>
      <c r="H846" s="12"/>
      <c r="I846" s="12"/>
      <c r="J846" s="12"/>
      <c r="K846" s="12"/>
      <c r="L846" s="12"/>
      <c r="M846" s="12"/>
      <c r="N846" s="12"/>
      <c r="O846" s="12"/>
      <c r="P846" s="12"/>
      <c r="Q846" s="12"/>
      <c r="R846" s="12"/>
      <c r="S846" s="12"/>
      <c r="T846" s="12"/>
      <c r="U846" s="12"/>
      <c r="V846" s="12"/>
    </row>
    <row r="847" spans="1:22" s="1" customFormat="1" x14ac:dyDescent="0.4">
      <c r="A847" s="12"/>
      <c r="B847" s="12"/>
      <c r="C847" s="42"/>
      <c r="D847" s="12"/>
      <c r="E847" s="12"/>
      <c r="F847" s="12"/>
      <c r="G847" s="12"/>
      <c r="H847" s="12"/>
      <c r="I847" s="12"/>
      <c r="J847" s="12"/>
      <c r="K847" s="12"/>
      <c r="L847" s="12"/>
      <c r="M847" s="12"/>
      <c r="N847" s="12"/>
      <c r="O847" s="12"/>
      <c r="P847" s="12"/>
      <c r="Q847" s="12"/>
      <c r="R847" s="12"/>
      <c r="S847" s="12"/>
      <c r="T847" s="12"/>
      <c r="U847" s="12"/>
      <c r="V847" s="12"/>
    </row>
    <row r="848" spans="1:22" s="1" customFormat="1" x14ac:dyDescent="0.4">
      <c r="A848" s="12"/>
      <c r="B848" s="12"/>
      <c r="C848" s="42"/>
      <c r="D848" s="12"/>
      <c r="E848" s="12"/>
      <c r="F848" s="12"/>
      <c r="G848" s="12"/>
      <c r="H848" s="12"/>
      <c r="I848" s="12"/>
      <c r="J848" s="12"/>
      <c r="K848" s="12"/>
      <c r="L848" s="12"/>
      <c r="M848" s="12"/>
      <c r="N848" s="12"/>
      <c r="O848" s="12"/>
      <c r="P848" s="12"/>
      <c r="Q848" s="12"/>
      <c r="R848" s="12"/>
      <c r="S848" s="12"/>
      <c r="T848" s="12"/>
      <c r="U848" s="12"/>
      <c r="V848" s="12"/>
    </row>
    <row r="849" spans="1:22" s="1" customFormat="1" x14ac:dyDescent="0.4">
      <c r="A849" s="12"/>
      <c r="B849" s="12"/>
      <c r="C849" s="42"/>
      <c r="D849" s="12"/>
      <c r="E849" s="12"/>
      <c r="F849" s="12"/>
      <c r="G849" s="12"/>
      <c r="H849" s="12"/>
      <c r="I849" s="12"/>
      <c r="J849" s="12"/>
      <c r="K849" s="12"/>
      <c r="L849" s="12"/>
      <c r="M849" s="12"/>
      <c r="N849" s="12"/>
      <c r="O849" s="12"/>
      <c r="P849" s="12"/>
      <c r="Q849" s="12"/>
      <c r="R849" s="12"/>
      <c r="S849" s="12"/>
      <c r="T849" s="12"/>
      <c r="U849" s="12"/>
      <c r="V849" s="12"/>
    </row>
    <row r="850" spans="1:22" s="1" customFormat="1" x14ac:dyDescent="0.4">
      <c r="A850" s="12"/>
      <c r="B850" s="12"/>
      <c r="C850" s="42"/>
      <c r="D850" s="12"/>
      <c r="E850" s="12"/>
      <c r="F850" s="12"/>
      <c r="G850" s="12"/>
      <c r="H850" s="12"/>
      <c r="I850" s="12"/>
      <c r="J850" s="12"/>
      <c r="K850" s="12"/>
      <c r="L850" s="12"/>
      <c r="M850" s="12"/>
      <c r="N850" s="12"/>
      <c r="O850" s="12"/>
      <c r="P850" s="12"/>
      <c r="Q850" s="12"/>
      <c r="R850" s="12"/>
      <c r="S850" s="12"/>
      <c r="T850" s="12"/>
      <c r="U850" s="12"/>
      <c r="V850" s="12"/>
    </row>
    <row r="851" spans="1:22" s="1" customFormat="1" x14ac:dyDescent="0.4">
      <c r="A851" s="12"/>
      <c r="B851" s="12"/>
      <c r="C851" s="42"/>
      <c r="D851" s="12"/>
      <c r="E851" s="12"/>
      <c r="F851" s="12"/>
      <c r="G851" s="12"/>
      <c r="H851" s="12"/>
      <c r="I851" s="12"/>
      <c r="J851" s="12"/>
      <c r="K851" s="12"/>
      <c r="L851" s="12"/>
      <c r="M851" s="12"/>
      <c r="N851" s="12"/>
      <c r="O851" s="12"/>
      <c r="P851" s="12"/>
      <c r="Q851" s="12"/>
      <c r="R851" s="12"/>
      <c r="S851" s="12"/>
      <c r="T851" s="12"/>
      <c r="U851" s="12"/>
      <c r="V851" s="12"/>
    </row>
    <row r="852" spans="1:22" s="1" customFormat="1" x14ac:dyDescent="0.4">
      <c r="A852" s="12"/>
      <c r="B852" s="12"/>
      <c r="C852" s="42"/>
      <c r="D852" s="12"/>
      <c r="E852" s="12"/>
      <c r="F852" s="12"/>
      <c r="G852" s="12"/>
      <c r="H852" s="12"/>
      <c r="I852" s="12"/>
      <c r="J852" s="12"/>
      <c r="K852" s="12"/>
      <c r="L852" s="12"/>
      <c r="M852" s="12"/>
      <c r="N852" s="12"/>
      <c r="O852" s="12"/>
      <c r="P852" s="12"/>
      <c r="Q852" s="12"/>
      <c r="R852" s="12"/>
      <c r="S852" s="12"/>
      <c r="T852" s="12"/>
      <c r="U852" s="12"/>
      <c r="V852" s="12"/>
    </row>
    <row r="853" spans="1:22" s="1" customFormat="1" x14ac:dyDescent="0.4">
      <c r="A853" s="12"/>
      <c r="B853" s="12"/>
      <c r="C853" s="42"/>
      <c r="D853" s="12"/>
      <c r="E853" s="12"/>
      <c r="F853" s="12"/>
      <c r="G853" s="12"/>
      <c r="H853" s="12"/>
      <c r="I853" s="12"/>
      <c r="J853" s="12"/>
      <c r="K853" s="12"/>
      <c r="L853" s="12"/>
      <c r="M853" s="12"/>
      <c r="N853" s="12"/>
      <c r="O853" s="12"/>
      <c r="P853" s="12"/>
      <c r="Q853" s="12"/>
      <c r="R853" s="12"/>
      <c r="S853" s="12"/>
      <c r="T853" s="12"/>
      <c r="U853" s="12"/>
      <c r="V853" s="12"/>
    </row>
    <row r="854" spans="1:22" s="1" customFormat="1" x14ac:dyDescent="0.4">
      <c r="A854" s="12"/>
      <c r="B854" s="12"/>
      <c r="C854" s="42"/>
      <c r="D854" s="12"/>
      <c r="E854" s="12"/>
      <c r="F854" s="12"/>
      <c r="G854" s="12"/>
      <c r="H854" s="12"/>
      <c r="I854" s="12"/>
      <c r="J854" s="12"/>
      <c r="K854" s="12"/>
      <c r="L854" s="12"/>
      <c r="M854" s="12"/>
      <c r="N854" s="12"/>
      <c r="O854" s="12"/>
      <c r="P854" s="12"/>
      <c r="Q854" s="12"/>
      <c r="R854" s="12"/>
      <c r="S854" s="12"/>
      <c r="T854" s="12"/>
      <c r="U854" s="12"/>
      <c r="V854" s="12"/>
    </row>
    <row r="855" spans="1:22" s="1" customFormat="1" x14ac:dyDescent="0.4">
      <c r="A855" s="12"/>
      <c r="B855" s="12"/>
      <c r="C855" s="42"/>
      <c r="D855" s="12"/>
      <c r="E855" s="12"/>
      <c r="F855" s="12"/>
      <c r="G855" s="12"/>
      <c r="H855" s="12"/>
      <c r="I855" s="12"/>
      <c r="J855" s="12"/>
      <c r="K855" s="12"/>
      <c r="L855" s="12"/>
      <c r="M855" s="12"/>
      <c r="N855" s="12"/>
      <c r="O855" s="12"/>
      <c r="P855" s="12"/>
      <c r="Q855" s="12"/>
      <c r="R855" s="12"/>
      <c r="S855" s="12"/>
      <c r="T855" s="12"/>
      <c r="U855" s="12"/>
      <c r="V855" s="12"/>
    </row>
    <row r="856" spans="1:22" s="1" customFormat="1" x14ac:dyDescent="0.4">
      <c r="A856" s="12"/>
      <c r="B856" s="12"/>
      <c r="C856" s="42"/>
      <c r="D856" s="12"/>
      <c r="E856" s="12"/>
      <c r="F856" s="12"/>
      <c r="G856" s="12"/>
      <c r="H856" s="12"/>
      <c r="I856" s="12"/>
      <c r="J856" s="12"/>
      <c r="K856" s="12"/>
      <c r="L856" s="12"/>
      <c r="M856" s="12"/>
      <c r="N856" s="12"/>
      <c r="O856" s="12"/>
      <c r="P856" s="12"/>
      <c r="Q856" s="12"/>
      <c r="R856" s="12"/>
      <c r="S856" s="12"/>
      <c r="T856" s="12"/>
      <c r="U856" s="12"/>
      <c r="V856" s="12"/>
    </row>
    <row r="857" spans="1:22" s="1" customFormat="1" x14ac:dyDescent="0.4">
      <c r="A857" s="12"/>
      <c r="B857" s="12"/>
      <c r="C857" s="42"/>
      <c r="D857" s="12"/>
      <c r="E857" s="12"/>
      <c r="F857" s="12"/>
      <c r="G857" s="12"/>
      <c r="H857" s="12"/>
      <c r="I857" s="12"/>
      <c r="J857" s="12"/>
      <c r="K857" s="12"/>
      <c r="L857" s="12"/>
      <c r="M857" s="12"/>
      <c r="N857" s="12"/>
      <c r="O857" s="12"/>
      <c r="P857" s="12"/>
      <c r="Q857" s="12"/>
      <c r="R857" s="12"/>
      <c r="S857" s="12"/>
      <c r="T857" s="12"/>
      <c r="U857" s="12"/>
      <c r="V857" s="12"/>
    </row>
    <row r="858" spans="1:22" s="1" customFormat="1" x14ac:dyDescent="0.4">
      <c r="A858" s="12"/>
      <c r="B858" s="12"/>
      <c r="C858" s="42"/>
      <c r="D858" s="12"/>
      <c r="E858" s="12"/>
      <c r="F858" s="12"/>
      <c r="G858" s="12"/>
      <c r="H858" s="12"/>
      <c r="I858" s="12"/>
      <c r="J858" s="12"/>
      <c r="K858" s="12"/>
      <c r="L858" s="12"/>
      <c r="M858" s="12"/>
      <c r="N858" s="12"/>
      <c r="O858" s="12"/>
      <c r="P858" s="12"/>
      <c r="Q858" s="12"/>
      <c r="R858" s="12"/>
      <c r="S858" s="12"/>
      <c r="T858" s="12"/>
      <c r="U858" s="12"/>
      <c r="V858" s="12"/>
    </row>
    <row r="859" spans="1:22" s="1" customFormat="1" x14ac:dyDescent="0.4">
      <c r="A859" s="12"/>
      <c r="B859" s="12"/>
      <c r="C859" s="42"/>
      <c r="D859" s="12"/>
      <c r="E859" s="12"/>
      <c r="F859" s="12"/>
      <c r="G859" s="12"/>
      <c r="H859" s="12"/>
      <c r="I859" s="12"/>
      <c r="J859" s="12"/>
      <c r="K859" s="12"/>
      <c r="L859" s="12"/>
      <c r="M859" s="12"/>
      <c r="N859" s="12"/>
      <c r="O859" s="12"/>
      <c r="P859" s="12"/>
      <c r="Q859" s="12"/>
      <c r="R859" s="12"/>
      <c r="S859" s="12"/>
      <c r="T859" s="12"/>
      <c r="U859" s="12"/>
      <c r="V859" s="12"/>
    </row>
    <row r="860" spans="1:22" s="1" customFormat="1" x14ac:dyDescent="0.4">
      <c r="A860" s="12"/>
      <c r="B860" s="12"/>
      <c r="C860" s="42"/>
      <c r="D860" s="12"/>
      <c r="E860" s="12"/>
      <c r="F860" s="12"/>
      <c r="G860" s="12"/>
      <c r="H860" s="12"/>
      <c r="I860" s="12"/>
      <c r="J860" s="12"/>
      <c r="K860" s="12"/>
      <c r="L860" s="12"/>
      <c r="M860" s="12"/>
      <c r="N860" s="12"/>
      <c r="O860" s="12"/>
      <c r="P860" s="12"/>
      <c r="Q860" s="12"/>
      <c r="R860" s="12"/>
      <c r="S860" s="12"/>
      <c r="T860" s="12"/>
      <c r="U860" s="12"/>
      <c r="V860" s="12"/>
    </row>
    <row r="861" spans="1:22" s="1" customFormat="1" x14ac:dyDescent="0.4">
      <c r="A861" s="12"/>
      <c r="B861" s="12"/>
      <c r="C861" s="42"/>
      <c r="D861" s="12"/>
      <c r="E861" s="12"/>
      <c r="F861" s="12"/>
      <c r="G861" s="12"/>
      <c r="H861" s="12"/>
      <c r="I861" s="12"/>
      <c r="J861" s="12"/>
      <c r="K861" s="12"/>
      <c r="L861" s="12"/>
      <c r="M861" s="12"/>
      <c r="N861" s="12"/>
      <c r="O861" s="12"/>
      <c r="P861" s="12"/>
      <c r="Q861" s="12"/>
      <c r="R861" s="12"/>
      <c r="S861" s="12"/>
      <c r="T861" s="12"/>
      <c r="U861" s="12"/>
      <c r="V861" s="12"/>
    </row>
    <row r="862" spans="1:22" s="1" customFormat="1" x14ac:dyDescent="0.4">
      <c r="A862" s="12"/>
      <c r="B862" s="12"/>
      <c r="C862" s="42"/>
      <c r="D862" s="12"/>
      <c r="E862" s="12"/>
      <c r="F862" s="12"/>
      <c r="G862" s="12"/>
      <c r="H862" s="12"/>
      <c r="I862" s="12"/>
      <c r="J862" s="12"/>
      <c r="K862" s="12"/>
      <c r="L862" s="12"/>
      <c r="M862" s="12"/>
      <c r="N862" s="12"/>
      <c r="O862" s="12"/>
      <c r="P862" s="12"/>
      <c r="Q862" s="12"/>
      <c r="R862" s="12"/>
      <c r="S862" s="12"/>
      <c r="T862" s="12"/>
      <c r="U862" s="12"/>
      <c r="V862" s="12"/>
    </row>
    <row r="863" spans="1:22" s="1" customFormat="1" x14ac:dyDescent="0.4">
      <c r="A863" s="12"/>
      <c r="B863" s="12"/>
      <c r="C863" s="42"/>
      <c r="D863" s="12"/>
      <c r="E863" s="12"/>
      <c r="F863" s="12"/>
      <c r="G863" s="12"/>
      <c r="H863" s="12"/>
      <c r="I863" s="12"/>
      <c r="J863" s="12"/>
      <c r="K863" s="12"/>
      <c r="L863" s="12"/>
      <c r="M863" s="12"/>
      <c r="N863" s="12"/>
      <c r="O863" s="12"/>
      <c r="P863" s="12"/>
      <c r="Q863" s="12"/>
      <c r="R863" s="12"/>
      <c r="S863" s="12"/>
      <c r="T863" s="12"/>
      <c r="U863" s="12"/>
      <c r="V863" s="12"/>
    </row>
    <row r="864" spans="1:22" s="1" customFormat="1" x14ac:dyDescent="0.4">
      <c r="A864" s="12"/>
      <c r="B864" s="12"/>
      <c r="C864" s="42"/>
      <c r="D864" s="12"/>
      <c r="E864" s="12"/>
      <c r="F864" s="12"/>
      <c r="G864" s="12"/>
      <c r="H864" s="12"/>
      <c r="I864" s="12"/>
      <c r="J864" s="12"/>
      <c r="K864" s="12"/>
      <c r="L864" s="12"/>
      <c r="M864" s="12"/>
      <c r="N864" s="12"/>
      <c r="O864" s="12"/>
      <c r="P864" s="12"/>
      <c r="Q864" s="12"/>
      <c r="R864" s="12"/>
      <c r="S864" s="12"/>
      <c r="T864" s="12"/>
      <c r="U864" s="12"/>
      <c r="V864" s="12"/>
    </row>
    <row r="865" spans="1:22" s="1" customFormat="1" x14ac:dyDescent="0.4">
      <c r="A865" s="12"/>
      <c r="B865" s="12"/>
      <c r="C865" s="42"/>
      <c r="D865" s="12"/>
      <c r="E865" s="12"/>
      <c r="F865" s="12"/>
      <c r="G865" s="12"/>
      <c r="H865" s="12"/>
      <c r="I865" s="12"/>
      <c r="J865" s="12"/>
      <c r="K865" s="12"/>
      <c r="L865" s="12"/>
      <c r="M865" s="12"/>
      <c r="N865" s="12"/>
      <c r="O865" s="12"/>
      <c r="P865" s="12"/>
      <c r="Q865" s="12"/>
      <c r="R865" s="12"/>
      <c r="S865" s="12"/>
      <c r="T865" s="12"/>
      <c r="U865" s="12"/>
      <c r="V865" s="12"/>
    </row>
    <row r="866" spans="1:22" s="1" customFormat="1" x14ac:dyDescent="0.4">
      <c r="A866" s="12"/>
      <c r="B866" s="12"/>
      <c r="C866" s="42"/>
      <c r="D866" s="12"/>
      <c r="E866" s="12"/>
      <c r="F866" s="12"/>
      <c r="G866" s="12"/>
      <c r="H866" s="12"/>
      <c r="I866" s="12"/>
      <c r="J866" s="12"/>
      <c r="K866" s="12"/>
      <c r="L866" s="12"/>
      <c r="M866" s="12"/>
      <c r="N866" s="12"/>
      <c r="O866" s="12"/>
      <c r="P866" s="12"/>
      <c r="Q866" s="12"/>
      <c r="R866" s="12"/>
      <c r="S866" s="12"/>
      <c r="T866" s="12"/>
      <c r="U866" s="12"/>
      <c r="V866" s="12"/>
    </row>
    <row r="867" spans="1:22" s="1" customFormat="1" x14ac:dyDescent="0.4">
      <c r="A867" s="12"/>
      <c r="B867" s="12"/>
      <c r="C867" s="42"/>
      <c r="D867" s="12"/>
      <c r="E867" s="12"/>
      <c r="F867" s="12"/>
      <c r="G867" s="12"/>
      <c r="H867" s="12"/>
      <c r="I867" s="12"/>
      <c r="J867" s="12"/>
      <c r="K867" s="12"/>
      <c r="L867" s="12"/>
      <c r="M867" s="12"/>
      <c r="N867" s="12"/>
      <c r="O867" s="12"/>
      <c r="P867" s="12"/>
      <c r="Q867" s="12"/>
      <c r="R867" s="12"/>
      <c r="S867" s="12"/>
      <c r="T867" s="12"/>
      <c r="U867" s="12"/>
      <c r="V867" s="12"/>
    </row>
    <row r="868" spans="1:22" s="1" customFormat="1" x14ac:dyDescent="0.4">
      <c r="A868" s="12"/>
      <c r="B868" s="12"/>
      <c r="C868" s="42"/>
      <c r="D868" s="12"/>
      <c r="E868" s="12"/>
      <c r="F868" s="12"/>
      <c r="G868" s="12"/>
      <c r="H868" s="12"/>
      <c r="I868" s="12"/>
      <c r="J868" s="12"/>
      <c r="K868" s="12"/>
      <c r="L868" s="12"/>
      <c r="M868" s="12"/>
      <c r="N868" s="12"/>
      <c r="O868" s="12"/>
      <c r="P868" s="12"/>
      <c r="Q868" s="12"/>
      <c r="R868" s="12"/>
      <c r="S868" s="12"/>
      <c r="T868" s="12"/>
      <c r="U868" s="12"/>
      <c r="V868" s="12"/>
    </row>
    <row r="869" spans="1:22" s="1" customFormat="1" x14ac:dyDescent="0.4">
      <c r="A869" s="12"/>
      <c r="B869" s="12"/>
      <c r="C869" s="42"/>
      <c r="D869" s="12"/>
      <c r="E869" s="12"/>
      <c r="F869" s="12"/>
      <c r="G869" s="12"/>
      <c r="H869" s="12"/>
      <c r="I869" s="12"/>
      <c r="J869" s="12"/>
      <c r="K869" s="12"/>
      <c r="L869" s="12"/>
      <c r="M869" s="12"/>
      <c r="N869" s="12"/>
      <c r="O869" s="12"/>
      <c r="P869" s="12"/>
      <c r="Q869" s="12"/>
      <c r="R869" s="12"/>
      <c r="S869" s="12"/>
      <c r="T869" s="12"/>
      <c r="U869" s="12"/>
      <c r="V869" s="12"/>
    </row>
    <row r="870" spans="1:22" s="1" customFormat="1" x14ac:dyDescent="0.4">
      <c r="A870" s="12"/>
      <c r="B870" s="12"/>
      <c r="C870" s="42"/>
      <c r="D870" s="12"/>
      <c r="E870" s="12"/>
      <c r="F870" s="12"/>
      <c r="G870" s="12"/>
      <c r="H870" s="12"/>
      <c r="I870" s="12"/>
      <c r="J870" s="12"/>
      <c r="K870" s="12"/>
      <c r="L870" s="12"/>
      <c r="M870" s="12"/>
      <c r="N870" s="12"/>
      <c r="O870" s="12"/>
      <c r="P870" s="12"/>
      <c r="Q870" s="12"/>
      <c r="R870" s="12"/>
      <c r="S870" s="12"/>
      <c r="T870" s="12"/>
      <c r="U870" s="12"/>
      <c r="V870" s="12"/>
    </row>
    <row r="871" spans="1:22" s="1" customFormat="1" x14ac:dyDescent="0.4">
      <c r="A871" s="12"/>
      <c r="B871" s="12"/>
      <c r="C871" s="42"/>
      <c r="D871" s="12"/>
      <c r="E871" s="12"/>
      <c r="F871" s="12"/>
      <c r="G871" s="12"/>
      <c r="H871" s="12"/>
      <c r="I871" s="12"/>
      <c r="J871" s="12"/>
      <c r="K871" s="12"/>
      <c r="L871" s="12"/>
      <c r="M871" s="12"/>
      <c r="N871" s="12"/>
      <c r="O871" s="12"/>
      <c r="P871" s="12"/>
      <c r="Q871" s="12"/>
      <c r="R871" s="12"/>
      <c r="S871" s="12"/>
      <c r="T871" s="12"/>
      <c r="U871" s="12"/>
      <c r="V871" s="12"/>
    </row>
    <row r="872" spans="1:22" s="1" customFormat="1" x14ac:dyDescent="0.4">
      <c r="A872" s="12"/>
      <c r="B872" s="12"/>
      <c r="C872" s="42"/>
      <c r="D872" s="12"/>
      <c r="E872" s="12"/>
      <c r="F872" s="12"/>
      <c r="G872" s="12"/>
      <c r="H872" s="12"/>
      <c r="I872" s="12"/>
      <c r="J872" s="12"/>
      <c r="K872" s="12"/>
      <c r="L872" s="12"/>
      <c r="M872" s="12"/>
      <c r="N872" s="12"/>
      <c r="O872" s="12"/>
      <c r="P872" s="12"/>
      <c r="Q872" s="12"/>
      <c r="R872" s="12"/>
      <c r="S872" s="12"/>
      <c r="T872" s="12"/>
      <c r="U872" s="12"/>
      <c r="V872" s="12"/>
    </row>
    <row r="873" spans="1:22" s="1" customFormat="1" x14ac:dyDescent="0.4">
      <c r="A873" s="12"/>
      <c r="B873" s="12"/>
      <c r="C873" s="42"/>
      <c r="D873" s="12"/>
      <c r="E873" s="12"/>
      <c r="F873" s="12"/>
      <c r="G873" s="12"/>
      <c r="H873" s="12"/>
      <c r="I873" s="12"/>
      <c r="J873" s="12"/>
      <c r="K873" s="12"/>
      <c r="L873" s="12"/>
      <c r="M873" s="12"/>
      <c r="N873" s="12"/>
      <c r="O873" s="12"/>
      <c r="P873" s="12"/>
      <c r="Q873" s="12"/>
      <c r="R873" s="12"/>
      <c r="S873" s="12"/>
      <c r="T873" s="12"/>
      <c r="U873" s="12"/>
      <c r="V873" s="12"/>
    </row>
    <row r="874" spans="1:22" s="1" customFormat="1" x14ac:dyDescent="0.4">
      <c r="A874" s="12"/>
      <c r="B874" s="12"/>
      <c r="C874" s="42"/>
      <c r="D874" s="12"/>
      <c r="E874" s="12"/>
      <c r="F874" s="12"/>
      <c r="G874" s="12"/>
      <c r="H874" s="12"/>
      <c r="I874" s="12"/>
      <c r="J874" s="12"/>
      <c r="K874" s="12"/>
      <c r="L874" s="12"/>
      <c r="M874" s="12"/>
      <c r="N874" s="12"/>
      <c r="O874" s="12"/>
      <c r="P874" s="12"/>
      <c r="Q874" s="12"/>
      <c r="R874" s="12"/>
      <c r="S874" s="12"/>
      <c r="T874" s="12"/>
      <c r="U874" s="12"/>
      <c r="V874" s="12"/>
    </row>
    <row r="875" spans="1:22" s="1" customFormat="1" x14ac:dyDescent="0.4">
      <c r="A875" s="12"/>
      <c r="B875" s="12"/>
      <c r="C875" s="42"/>
      <c r="D875" s="12"/>
      <c r="E875" s="12"/>
      <c r="F875" s="12"/>
      <c r="G875" s="12"/>
      <c r="H875" s="12"/>
      <c r="I875" s="12"/>
      <c r="J875" s="12"/>
      <c r="K875" s="12"/>
      <c r="L875" s="12"/>
      <c r="M875" s="12"/>
      <c r="N875" s="12"/>
      <c r="O875" s="12"/>
      <c r="P875" s="12"/>
      <c r="Q875" s="12"/>
      <c r="R875" s="12"/>
      <c r="S875" s="12"/>
      <c r="T875" s="12"/>
      <c r="U875" s="12"/>
      <c r="V875" s="12"/>
    </row>
    <row r="876" spans="1:22" s="1" customFormat="1" x14ac:dyDescent="0.4">
      <c r="A876" s="12"/>
      <c r="B876" s="12"/>
      <c r="C876" s="42"/>
      <c r="D876" s="12"/>
      <c r="E876" s="12"/>
      <c r="F876" s="12"/>
      <c r="G876" s="12"/>
      <c r="H876" s="12"/>
      <c r="I876" s="12"/>
      <c r="J876" s="12"/>
      <c r="K876" s="12"/>
      <c r="L876" s="12"/>
      <c r="M876" s="12"/>
      <c r="N876" s="12"/>
      <c r="O876" s="12"/>
      <c r="P876" s="12"/>
      <c r="Q876" s="12"/>
      <c r="R876" s="12"/>
      <c r="S876" s="12"/>
      <c r="T876" s="12"/>
      <c r="U876" s="12"/>
      <c r="V876" s="12"/>
    </row>
    <row r="877" spans="1:22" s="1" customFormat="1" x14ac:dyDescent="0.4">
      <c r="A877" s="12"/>
      <c r="B877" s="12"/>
      <c r="C877" s="42"/>
      <c r="D877" s="12"/>
      <c r="E877" s="12"/>
      <c r="F877" s="12"/>
      <c r="G877" s="12"/>
      <c r="H877" s="12"/>
      <c r="I877" s="12"/>
      <c r="J877" s="12"/>
      <c r="K877" s="12"/>
      <c r="L877" s="12"/>
      <c r="M877" s="12"/>
      <c r="N877" s="12"/>
      <c r="O877" s="12"/>
      <c r="P877" s="12"/>
      <c r="Q877" s="12"/>
      <c r="R877" s="12"/>
      <c r="S877" s="12"/>
      <c r="T877" s="12"/>
      <c r="U877" s="12"/>
      <c r="V877" s="12"/>
    </row>
    <row r="878" spans="1:22" s="1" customFormat="1" x14ac:dyDescent="0.4">
      <c r="A878" s="12"/>
      <c r="B878" s="12"/>
      <c r="C878" s="42"/>
      <c r="D878" s="12"/>
      <c r="E878" s="12"/>
      <c r="F878" s="12"/>
      <c r="G878" s="12"/>
      <c r="H878" s="12"/>
      <c r="I878" s="12"/>
      <c r="J878" s="12"/>
      <c r="K878" s="12"/>
      <c r="L878" s="12"/>
      <c r="M878" s="12"/>
      <c r="N878" s="12"/>
      <c r="O878" s="12"/>
      <c r="P878" s="12"/>
      <c r="Q878" s="12"/>
      <c r="R878" s="12"/>
      <c r="S878" s="12"/>
      <c r="T878" s="12"/>
      <c r="U878" s="12"/>
      <c r="V878" s="12"/>
    </row>
    <row r="879" spans="1:22" s="1" customFormat="1" x14ac:dyDescent="0.4">
      <c r="A879" s="12"/>
      <c r="B879" s="12"/>
      <c r="C879" s="42"/>
      <c r="D879" s="12"/>
      <c r="E879" s="12"/>
      <c r="F879" s="12"/>
      <c r="G879" s="12"/>
      <c r="H879" s="12"/>
      <c r="I879" s="12"/>
      <c r="J879" s="12"/>
      <c r="K879" s="12"/>
      <c r="L879" s="12"/>
      <c r="M879" s="12"/>
      <c r="N879" s="12"/>
      <c r="O879" s="12"/>
      <c r="P879" s="12"/>
      <c r="Q879" s="12"/>
      <c r="R879" s="12"/>
      <c r="S879" s="12"/>
      <c r="T879" s="12"/>
      <c r="U879" s="12"/>
      <c r="V879" s="12"/>
    </row>
    <row r="880" spans="1:22" s="1" customFormat="1" x14ac:dyDescent="0.4">
      <c r="A880" s="12"/>
      <c r="B880" s="12"/>
      <c r="C880" s="42"/>
      <c r="D880" s="12"/>
      <c r="E880" s="12"/>
      <c r="F880" s="12"/>
      <c r="G880" s="12"/>
      <c r="H880" s="12"/>
      <c r="I880" s="12"/>
      <c r="J880" s="12"/>
      <c r="K880" s="12"/>
      <c r="L880" s="12"/>
      <c r="M880" s="12"/>
      <c r="N880" s="12"/>
      <c r="O880" s="12"/>
      <c r="P880" s="12"/>
      <c r="Q880" s="12"/>
      <c r="R880" s="12"/>
      <c r="S880" s="12"/>
      <c r="T880" s="12"/>
      <c r="U880" s="12"/>
      <c r="V880" s="12"/>
    </row>
    <row r="881" spans="1:22" s="1" customFormat="1" x14ac:dyDescent="0.4">
      <c r="A881" s="12"/>
      <c r="B881" s="12"/>
      <c r="C881" s="42"/>
      <c r="D881" s="12"/>
      <c r="E881" s="12"/>
      <c r="F881" s="12"/>
      <c r="G881" s="12"/>
      <c r="H881" s="12"/>
      <c r="I881" s="12"/>
      <c r="J881" s="12"/>
      <c r="K881" s="12"/>
      <c r="L881" s="12"/>
      <c r="M881" s="12"/>
      <c r="N881" s="12"/>
      <c r="O881" s="12"/>
      <c r="P881" s="12"/>
      <c r="Q881" s="12"/>
      <c r="R881" s="12"/>
      <c r="S881" s="12"/>
      <c r="T881" s="12"/>
      <c r="U881" s="12"/>
      <c r="V881" s="12"/>
    </row>
    <row r="882" spans="1:22" s="1" customFormat="1" x14ac:dyDescent="0.4">
      <c r="A882" s="12"/>
      <c r="B882" s="12"/>
      <c r="C882" s="42"/>
      <c r="D882" s="12"/>
      <c r="E882" s="12"/>
      <c r="F882" s="12"/>
      <c r="G882" s="12"/>
      <c r="H882" s="12"/>
      <c r="I882" s="12"/>
      <c r="J882" s="12"/>
      <c r="K882" s="12"/>
      <c r="L882" s="12"/>
      <c r="M882" s="12"/>
      <c r="N882" s="12"/>
      <c r="O882" s="12"/>
      <c r="P882" s="12"/>
      <c r="Q882" s="12"/>
      <c r="R882" s="12"/>
      <c r="S882" s="12"/>
      <c r="T882" s="12"/>
      <c r="U882" s="12"/>
      <c r="V882" s="12"/>
    </row>
    <row r="883" spans="1:22" s="1" customFormat="1" x14ac:dyDescent="0.4">
      <c r="A883" s="12"/>
      <c r="B883" s="12"/>
      <c r="C883" s="42"/>
      <c r="D883" s="12"/>
      <c r="E883" s="12"/>
      <c r="F883" s="12"/>
      <c r="G883" s="12"/>
      <c r="H883" s="12"/>
      <c r="I883" s="12"/>
      <c r="J883" s="12"/>
      <c r="K883" s="12"/>
      <c r="L883" s="12"/>
      <c r="M883" s="12"/>
      <c r="N883" s="12"/>
      <c r="O883" s="12"/>
      <c r="P883" s="12"/>
      <c r="Q883" s="12"/>
      <c r="R883" s="12"/>
      <c r="S883" s="12"/>
      <c r="T883" s="12"/>
      <c r="U883" s="12"/>
      <c r="V883" s="12"/>
    </row>
    <row r="884" spans="1:22" s="1" customFormat="1" x14ac:dyDescent="0.4">
      <c r="A884" s="12"/>
      <c r="B884" s="12"/>
      <c r="C884" s="42"/>
      <c r="D884" s="12"/>
      <c r="E884" s="12"/>
      <c r="F884" s="12"/>
      <c r="G884" s="12"/>
      <c r="H884" s="12"/>
      <c r="I884" s="12"/>
      <c r="J884" s="12"/>
      <c r="K884" s="12"/>
      <c r="L884" s="12"/>
      <c r="M884" s="12"/>
      <c r="N884" s="12"/>
      <c r="O884" s="12"/>
      <c r="P884" s="12"/>
      <c r="Q884" s="12"/>
      <c r="R884" s="12"/>
      <c r="S884" s="12"/>
      <c r="T884" s="12"/>
      <c r="U884" s="12"/>
      <c r="V884" s="12"/>
    </row>
    <row r="885" spans="1:22" s="1" customFormat="1" x14ac:dyDescent="0.4">
      <c r="A885" s="12"/>
      <c r="B885" s="12"/>
      <c r="C885" s="42"/>
      <c r="D885" s="12"/>
      <c r="E885" s="12"/>
      <c r="F885" s="12"/>
      <c r="G885" s="12"/>
      <c r="H885" s="12"/>
      <c r="I885" s="12"/>
      <c r="J885" s="12"/>
      <c r="K885" s="12"/>
      <c r="L885" s="12"/>
      <c r="M885" s="12"/>
      <c r="N885" s="12"/>
      <c r="O885" s="12"/>
      <c r="P885" s="12"/>
      <c r="Q885" s="12"/>
      <c r="R885" s="12"/>
      <c r="S885" s="12"/>
      <c r="T885" s="12"/>
      <c r="U885" s="12"/>
      <c r="V885" s="12"/>
    </row>
    <row r="886" spans="1:22" s="1" customFormat="1" x14ac:dyDescent="0.4">
      <c r="A886" s="12"/>
      <c r="B886" s="12"/>
      <c r="C886" s="42"/>
      <c r="D886" s="12"/>
      <c r="E886" s="12"/>
      <c r="F886" s="12"/>
      <c r="G886" s="12"/>
      <c r="H886" s="12"/>
      <c r="I886" s="12"/>
      <c r="J886" s="12"/>
      <c r="K886" s="12"/>
      <c r="L886" s="12"/>
      <c r="M886" s="12"/>
      <c r="N886" s="12"/>
      <c r="O886" s="12"/>
      <c r="P886" s="12"/>
      <c r="Q886" s="12"/>
      <c r="R886" s="12"/>
      <c r="S886" s="12"/>
      <c r="T886" s="12"/>
      <c r="U886" s="12"/>
      <c r="V886" s="12"/>
    </row>
    <row r="887" spans="1:22" s="1" customFormat="1" x14ac:dyDescent="0.4">
      <c r="A887" s="12"/>
      <c r="B887" s="12"/>
      <c r="C887" s="42"/>
      <c r="D887" s="12"/>
      <c r="E887" s="12"/>
      <c r="F887" s="12"/>
      <c r="G887" s="12"/>
      <c r="H887" s="12"/>
      <c r="I887" s="12"/>
      <c r="J887" s="12"/>
      <c r="K887" s="12"/>
      <c r="L887" s="12"/>
      <c r="M887" s="12"/>
      <c r="N887" s="12"/>
      <c r="O887" s="12"/>
      <c r="P887" s="12"/>
      <c r="Q887" s="12"/>
      <c r="R887" s="12"/>
      <c r="S887" s="12"/>
      <c r="T887" s="12"/>
      <c r="U887" s="12"/>
      <c r="V887" s="12"/>
    </row>
    <row r="888" spans="1:22" s="1" customFormat="1" x14ac:dyDescent="0.4">
      <c r="A888" s="12"/>
      <c r="B888" s="12"/>
      <c r="C888" s="42"/>
      <c r="D888" s="12"/>
      <c r="E888" s="12"/>
      <c r="F888" s="12"/>
      <c r="G888" s="12"/>
      <c r="H888" s="12"/>
      <c r="I888" s="12"/>
      <c r="J888" s="12"/>
      <c r="K888" s="12"/>
      <c r="L888" s="12"/>
      <c r="M888" s="12"/>
      <c r="N888" s="12"/>
      <c r="O888" s="12"/>
      <c r="P888" s="12"/>
      <c r="Q888" s="12"/>
      <c r="R888" s="12"/>
      <c r="S888" s="12"/>
      <c r="T888" s="12"/>
      <c r="U888" s="12"/>
      <c r="V888" s="12"/>
    </row>
    <row r="889" spans="1:22" s="1" customFormat="1" x14ac:dyDescent="0.4">
      <c r="A889" s="12"/>
      <c r="B889" s="12"/>
      <c r="C889" s="42"/>
      <c r="D889" s="12"/>
      <c r="E889" s="12"/>
      <c r="F889" s="12"/>
      <c r="G889" s="12"/>
      <c r="H889" s="12"/>
      <c r="I889" s="12"/>
      <c r="J889" s="12"/>
      <c r="K889" s="12"/>
      <c r="L889" s="12"/>
      <c r="M889" s="12"/>
      <c r="N889" s="12"/>
      <c r="O889" s="12"/>
      <c r="P889" s="12"/>
      <c r="Q889" s="12"/>
      <c r="R889" s="12"/>
      <c r="S889" s="12"/>
      <c r="T889" s="12"/>
      <c r="U889" s="12"/>
      <c r="V889" s="12"/>
    </row>
    <row r="890" spans="1:22" s="1" customFormat="1" x14ac:dyDescent="0.4">
      <c r="A890" s="12"/>
      <c r="B890" s="12"/>
      <c r="C890" s="42"/>
      <c r="D890" s="12"/>
      <c r="E890" s="12"/>
      <c r="F890" s="12"/>
      <c r="G890" s="12"/>
      <c r="H890" s="12"/>
      <c r="I890" s="12"/>
      <c r="J890" s="12"/>
      <c r="K890" s="12"/>
      <c r="L890" s="12"/>
      <c r="M890" s="12"/>
      <c r="N890" s="12"/>
      <c r="O890" s="12"/>
      <c r="P890" s="12"/>
      <c r="Q890" s="12"/>
      <c r="R890" s="12"/>
      <c r="S890" s="12"/>
      <c r="T890" s="12"/>
      <c r="U890" s="12"/>
      <c r="V890" s="12"/>
    </row>
    <row r="891" spans="1:22" s="1" customFormat="1" x14ac:dyDescent="0.4">
      <c r="A891" s="12"/>
      <c r="B891" s="12"/>
      <c r="C891" s="42"/>
      <c r="D891" s="12"/>
      <c r="E891" s="12"/>
      <c r="F891" s="12"/>
      <c r="G891" s="12"/>
      <c r="H891" s="12"/>
      <c r="I891" s="12"/>
      <c r="J891" s="12"/>
      <c r="K891" s="12"/>
      <c r="L891" s="12"/>
      <c r="M891" s="12"/>
      <c r="N891" s="12"/>
      <c r="O891" s="12"/>
      <c r="P891" s="12"/>
      <c r="Q891" s="12"/>
      <c r="R891" s="12"/>
      <c r="S891" s="12"/>
      <c r="T891" s="12"/>
      <c r="U891" s="12"/>
      <c r="V891" s="12"/>
    </row>
    <row r="892" spans="1:22" s="1" customFormat="1" x14ac:dyDescent="0.4">
      <c r="A892" s="12"/>
      <c r="B892" s="12"/>
      <c r="C892" s="42"/>
      <c r="D892" s="12"/>
      <c r="E892" s="12"/>
      <c r="F892" s="12"/>
      <c r="G892" s="12"/>
      <c r="H892" s="12"/>
      <c r="I892" s="12"/>
      <c r="J892" s="12"/>
      <c r="K892" s="12"/>
      <c r="L892" s="12"/>
      <c r="M892" s="12"/>
      <c r="N892" s="12"/>
      <c r="O892" s="12"/>
      <c r="P892" s="12"/>
      <c r="Q892" s="12"/>
      <c r="R892" s="12"/>
      <c r="S892" s="12"/>
      <c r="T892" s="12"/>
      <c r="U892" s="12"/>
      <c r="V892" s="12"/>
    </row>
    <row r="893" spans="1:22" s="1" customFormat="1" x14ac:dyDescent="0.4">
      <c r="A893" s="12"/>
      <c r="B893" s="12"/>
      <c r="C893" s="42"/>
      <c r="D893" s="12"/>
      <c r="E893" s="12"/>
      <c r="F893" s="12"/>
      <c r="G893" s="12"/>
      <c r="H893" s="12"/>
      <c r="I893" s="12"/>
      <c r="J893" s="12"/>
      <c r="K893" s="12"/>
      <c r="L893" s="12"/>
      <c r="M893" s="12"/>
      <c r="N893" s="12"/>
      <c r="O893" s="12"/>
      <c r="P893" s="12"/>
      <c r="Q893" s="12"/>
      <c r="R893" s="12"/>
      <c r="S893" s="12"/>
      <c r="T893" s="12"/>
      <c r="U893" s="12"/>
      <c r="V893" s="12"/>
    </row>
    <row r="894" spans="1:22" s="1" customFormat="1" x14ac:dyDescent="0.4">
      <c r="A894" s="12"/>
      <c r="B894" s="12"/>
      <c r="C894" s="42"/>
      <c r="D894" s="12"/>
      <c r="E894" s="12"/>
      <c r="F894" s="12"/>
      <c r="G894" s="12"/>
      <c r="H894" s="12"/>
      <c r="I894" s="12"/>
      <c r="J894" s="12"/>
      <c r="K894" s="12"/>
      <c r="L894" s="12"/>
      <c r="M894" s="12"/>
      <c r="N894" s="12"/>
      <c r="O894" s="12"/>
      <c r="P894" s="12"/>
      <c r="Q894" s="12"/>
      <c r="R894" s="12"/>
      <c r="S894" s="12"/>
      <c r="T894" s="12"/>
      <c r="U894" s="12"/>
      <c r="V894" s="12"/>
    </row>
    <row r="895" spans="1:22" s="1" customFormat="1" x14ac:dyDescent="0.4">
      <c r="A895" s="12"/>
      <c r="B895" s="12"/>
      <c r="C895" s="42"/>
      <c r="D895" s="12"/>
      <c r="E895" s="12"/>
      <c r="F895" s="12"/>
      <c r="G895" s="12"/>
      <c r="H895" s="12"/>
      <c r="I895" s="12"/>
      <c r="J895" s="12"/>
      <c r="K895" s="12"/>
      <c r="L895" s="12"/>
      <c r="M895" s="12"/>
      <c r="N895" s="12"/>
      <c r="O895" s="12"/>
      <c r="P895" s="12"/>
      <c r="Q895" s="12"/>
      <c r="R895" s="12"/>
      <c r="S895" s="12"/>
      <c r="T895" s="12"/>
      <c r="U895" s="12"/>
      <c r="V895" s="12"/>
    </row>
    <row r="896" spans="1:22" s="1" customFormat="1" x14ac:dyDescent="0.4">
      <c r="A896" s="12"/>
      <c r="B896" s="12"/>
      <c r="C896" s="42"/>
      <c r="D896" s="12"/>
      <c r="E896" s="12"/>
      <c r="F896" s="12"/>
      <c r="G896" s="12"/>
      <c r="H896" s="12"/>
      <c r="I896" s="12"/>
      <c r="J896" s="12"/>
      <c r="K896" s="12"/>
      <c r="L896" s="12"/>
      <c r="M896" s="12"/>
      <c r="N896" s="12"/>
      <c r="O896" s="12"/>
      <c r="P896" s="12"/>
      <c r="Q896" s="12"/>
      <c r="R896" s="12"/>
      <c r="S896" s="12"/>
      <c r="T896" s="12"/>
      <c r="U896" s="12"/>
      <c r="V896" s="12"/>
    </row>
    <row r="897" spans="1:22" s="1" customFormat="1" x14ac:dyDescent="0.4">
      <c r="A897" s="12"/>
      <c r="B897" s="12"/>
      <c r="C897" s="42"/>
      <c r="D897" s="12"/>
      <c r="E897" s="12"/>
      <c r="F897" s="12"/>
      <c r="G897" s="12"/>
      <c r="H897" s="12"/>
      <c r="I897" s="12"/>
      <c r="J897" s="12"/>
      <c r="K897" s="12"/>
      <c r="L897" s="12"/>
      <c r="M897" s="12"/>
      <c r="N897" s="12"/>
      <c r="O897" s="12"/>
      <c r="P897" s="12"/>
      <c r="Q897" s="12"/>
      <c r="R897" s="12"/>
      <c r="S897" s="12"/>
      <c r="T897" s="12"/>
      <c r="U897" s="12"/>
      <c r="V897" s="12"/>
    </row>
    <row r="898" spans="1:22" s="1" customFormat="1" x14ac:dyDescent="0.4">
      <c r="A898" s="12"/>
      <c r="B898" s="12"/>
      <c r="C898" s="42"/>
      <c r="D898" s="12"/>
      <c r="E898" s="12"/>
      <c r="F898" s="12"/>
      <c r="G898" s="12"/>
      <c r="H898" s="12"/>
      <c r="I898" s="12"/>
      <c r="J898" s="12"/>
      <c r="K898" s="12"/>
      <c r="L898" s="12"/>
      <c r="M898" s="12"/>
      <c r="N898" s="12"/>
      <c r="O898" s="12"/>
      <c r="P898" s="12"/>
      <c r="Q898" s="12"/>
      <c r="R898" s="12"/>
      <c r="S898" s="12"/>
      <c r="T898" s="12"/>
      <c r="U898" s="12"/>
      <c r="V898" s="12"/>
    </row>
    <row r="899" spans="1:22" s="1" customFormat="1" x14ac:dyDescent="0.4">
      <c r="A899" s="12"/>
      <c r="B899" s="12"/>
      <c r="C899" s="42"/>
      <c r="D899" s="12"/>
      <c r="E899" s="12"/>
      <c r="F899" s="12"/>
      <c r="G899" s="12"/>
      <c r="H899" s="12"/>
      <c r="I899" s="12"/>
      <c r="J899" s="12"/>
      <c r="K899" s="12"/>
      <c r="L899" s="12"/>
      <c r="M899" s="12"/>
      <c r="N899" s="12"/>
      <c r="O899" s="12"/>
      <c r="P899" s="12"/>
      <c r="Q899" s="12"/>
      <c r="R899" s="12"/>
      <c r="S899" s="12"/>
      <c r="T899" s="12"/>
      <c r="U899" s="12"/>
      <c r="V899" s="12"/>
    </row>
    <row r="900" spans="1:22" s="1" customFormat="1" x14ac:dyDescent="0.4">
      <c r="A900" s="12"/>
      <c r="B900" s="12"/>
      <c r="C900" s="42"/>
      <c r="D900" s="12"/>
      <c r="E900" s="12"/>
      <c r="F900" s="12"/>
      <c r="G900" s="12"/>
      <c r="H900" s="12"/>
      <c r="I900" s="12"/>
      <c r="J900" s="12"/>
      <c r="K900" s="12"/>
      <c r="L900" s="12"/>
      <c r="M900" s="12"/>
      <c r="N900" s="12"/>
      <c r="O900" s="12"/>
      <c r="P900" s="12"/>
      <c r="Q900" s="12"/>
      <c r="R900" s="12"/>
      <c r="S900" s="12"/>
      <c r="T900" s="12"/>
      <c r="U900" s="12"/>
      <c r="V900" s="12"/>
    </row>
    <row r="901" spans="1:22" s="1" customFormat="1" x14ac:dyDescent="0.4">
      <c r="A901" s="12"/>
      <c r="B901" s="12"/>
      <c r="C901" s="42"/>
      <c r="D901" s="12"/>
      <c r="E901" s="12"/>
      <c r="F901" s="12"/>
      <c r="G901" s="12"/>
      <c r="H901" s="12"/>
      <c r="I901" s="12"/>
      <c r="J901" s="12"/>
      <c r="K901" s="12"/>
      <c r="L901" s="12"/>
      <c r="M901" s="12"/>
      <c r="N901" s="12"/>
      <c r="O901" s="12"/>
      <c r="P901" s="12"/>
      <c r="Q901" s="12"/>
      <c r="R901" s="12"/>
      <c r="S901" s="12"/>
      <c r="T901" s="12"/>
      <c r="U901" s="12"/>
      <c r="V901" s="12"/>
    </row>
    <row r="902" spans="1:22" s="1" customFormat="1" x14ac:dyDescent="0.4">
      <c r="A902" s="12"/>
      <c r="B902" s="12"/>
      <c r="C902" s="42"/>
      <c r="D902" s="12"/>
      <c r="E902" s="12"/>
      <c r="F902" s="12"/>
      <c r="G902" s="12"/>
      <c r="H902" s="12"/>
      <c r="I902" s="12"/>
      <c r="J902" s="12"/>
      <c r="K902" s="12"/>
      <c r="L902" s="12"/>
      <c r="M902" s="12"/>
      <c r="N902" s="12"/>
      <c r="O902" s="12"/>
      <c r="P902" s="12"/>
      <c r="Q902" s="12"/>
      <c r="R902" s="12"/>
      <c r="S902" s="12"/>
      <c r="T902" s="12"/>
      <c r="U902" s="12"/>
      <c r="V902" s="12"/>
    </row>
    <row r="903" spans="1:22" s="1" customFormat="1" x14ac:dyDescent="0.4">
      <c r="A903" s="12"/>
      <c r="B903" s="12"/>
      <c r="C903" s="42"/>
      <c r="D903" s="12"/>
      <c r="E903" s="12"/>
      <c r="F903" s="12"/>
      <c r="G903" s="12"/>
      <c r="H903" s="12"/>
      <c r="I903" s="12"/>
      <c r="J903" s="12"/>
      <c r="K903" s="12"/>
      <c r="L903" s="12"/>
      <c r="M903" s="12"/>
      <c r="N903" s="12"/>
      <c r="O903" s="12"/>
      <c r="P903" s="12"/>
      <c r="Q903" s="12"/>
      <c r="R903" s="12"/>
      <c r="S903" s="12"/>
      <c r="T903" s="12"/>
      <c r="U903" s="12"/>
      <c r="V903" s="12"/>
    </row>
    <row r="904" spans="1:22" s="1" customFormat="1" x14ac:dyDescent="0.4">
      <c r="A904" s="12"/>
      <c r="B904" s="12"/>
      <c r="C904" s="42"/>
      <c r="D904" s="12"/>
      <c r="E904" s="12"/>
      <c r="F904" s="12"/>
      <c r="G904" s="12"/>
      <c r="H904" s="12"/>
      <c r="I904" s="12"/>
      <c r="J904" s="12"/>
      <c r="K904" s="12"/>
      <c r="L904" s="12"/>
      <c r="M904" s="12"/>
      <c r="N904" s="12"/>
      <c r="O904" s="12"/>
      <c r="P904" s="12"/>
      <c r="Q904" s="12"/>
      <c r="R904" s="12"/>
      <c r="S904" s="12"/>
      <c r="T904" s="12"/>
      <c r="U904" s="12"/>
      <c r="V904" s="12"/>
    </row>
    <row r="905" spans="1:22" s="1" customFormat="1" x14ac:dyDescent="0.4">
      <c r="A905" s="12"/>
      <c r="B905" s="12"/>
      <c r="C905" s="42"/>
      <c r="D905" s="12"/>
      <c r="E905" s="12"/>
      <c r="F905" s="12"/>
      <c r="G905" s="12"/>
      <c r="H905" s="12"/>
      <c r="I905" s="12"/>
      <c r="J905" s="12"/>
      <c r="K905" s="12"/>
      <c r="L905" s="12"/>
      <c r="M905" s="12"/>
      <c r="N905" s="12"/>
      <c r="O905" s="12"/>
      <c r="P905" s="12"/>
      <c r="Q905" s="12"/>
      <c r="R905" s="12"/>
      <c r="S905" s="12"/>
      <c r="T905" s="12"/>
      <c r="U905" s="12"/>
      <c r="V905" s="12"/>
    </row>
    <row r="906" spans="1:22" s="1" customFormat="1" x14ac:dyDescent="0.4">
      <c r="A906" s="12"/>
      <c r="B906" s="12"/>
      <c r="C906" s="42"/>
      <c r="D906" s="12"/>
      <c r="E906" s="12"/>
      <c r="F906" s="12"/>
      <c r="G906" s="12"/>
      <c r="H906" s="12"/>
      <c r="I906" s="12"/>
      <c r="J906" s="12"/>
      <c r="K906" s="12"/>
      <c r="L906" s="12"/>
      <c r="M906" s="12"/>
      <c r="N906" s="12"/>
      <c r="O906" s="12"/>
      <c r="P906" s="12"/>
      <c r="Q906" s="12"/>
      <c r="R906" s="12"/>
      <c r="S906" s="12"/>
      <c r="T906" s="12"/>
      <c r="U906" s="12"/>
      <c r="V906" s="12"/>
    </row>
    <row r="907" spans="1:22" s="1" customFormat="1" x14ac:dyDescent="0.4">
      <c r="A907" s="12"/>
      <c r="B907" s="12"/>
      <c r="C907" s="42"/>
      <c r="D907" s="12"/>
      <c r="E907" s="12"/>
      <c r="F907" s="12"/>
      <c r="G907" s="12"/>
      <c r="H907" s="12"/>
      <c r="I907" s="12"/>
      <c r="J907" s="12"/>
      <c r="K907" s="12"/>
      <c r="L907" s="12"/>
      <c r="M907" s="12"/>
      <c r="N907" s="12"/>
      <c r="O907" s="12"/>
      <c r="P907" s="12"/>
      <c r="Q907" s="12"/>
      <c r="R907" s="12"/>
      <c r="S907" s="12"/>
      <c r="T907" s="12"/>
      <c r="U907" s="12"/>
      <c r="V907" s="12"/>
    </row>
    <row r="908" spans="1:22" s="1" customFormat="1" x14ac:dyDescent="0.4">
      <c r="A908" s="12"/>
      <c r="B908" s="12"/>
      <c r="C908" s="42"/>
      <c r="D908" s="12"/>
      <c r="E908" s="12"/>
      <c r="F908" s="12"/>
      <c r="G908" s="12"/>
      <c r="H908" s="12"/>
      <c r="I908" s="12"/>
      <c r="J908" s="12"/>
      <c r="K908" s="12"/>
      <c r="L908" s="12"/>
      <c r="M908" s="12"/>
      <c r="N908" s="12"/>
      <c r="O908" s="12"/>
      <c r="P908" s="12"/>
      <c r="Q908" s="12"/>
      <c r="R908" s="12"/>
      <c r="S908" s="12"/>
      <c r="T908" s="12"/>
      <c r="U908" s="12"/>
      <c r="V908" s="12"/>
    </row>
    <row r="909" spans="1:22" s="1" customFormat="1" x14ac:dyDescent="0.4">
      <c r="A909" s="12"/>
      <c r="B909" s="12"/>
      <c r="C909" s="42"/>
      <c r="D909" s="12"/>
      <c r="E909" s="12"/>
      <c r="F909" s="12"/>
      <c r="G909" s="12"/>
      <c r="H909" s="12"/>
      <c r="I909" s="12"/>
      <c r="J909" s="12"/>
      <c r="K909" s="12"/>
      <c r="L909" s="12"/>
      <c r="M909" s="12"/>
      <c r="N909" s="12"/>
      <c r="O909" s="12"/>
      <c r="P909" s="12"/>
      <c r="Q909" s="12"/>
      <c r="R909" s="12"/>
      <c r="S909" s="12"/>
      <c r="T909" s="12"/>
      <c r="U909" s="12"/>
      <c r="V909" s="12"/>
    </row>
    <row r="910" spans="1:22" s="1" customFormat="1" x14ac:dyDescent="0.4">
      <c r="A910" s="12"/>
      <c r="B910" s="12"/>
      <c r="C910" s="42"/>
      <c r="D910" s="12"/>
      <c r="E910" s="12"/>
      <c r="F910" s="12"/>
      <c r="G910" s="12"/>
      <c r="H910" s="12"/>
      <c r="I910" s="12"/>
      <c r="J910" s="12"/>
      <c r="K910" s="12"/>
      <c r="L910" s="12"/>
      <c r="M910" s="12"/>
      <c r="N910" s="12"/>
      <c r="O910" s="12"/>
      <c r="P910" s="12"/>
      <c r="Q910" s="12"/>
      <c r="R910" s="12"/>
      <c r="S910" s="12"/>
      <c r="T910" s="12"/>
      <c r="U910" s="12"/>
      <c r="V910" s="12"/>
    </row>
    <row r="911" spans="1:22" s="1" customFormat="1" x14ac:dyDescent="0.4">
      <c r="A911" s="12"/>
      <c r="B911" s="12"/>
      <c r="C911" s="42"/>
      <c r="D911" s="12"/>
      <c r="E911" s="12"/>
      <c r="F911" s="12"/>
      <c r="G911" s="12"/>
      <c r="H911" s="12"/>
      <c r="I911" s="12"/>
      <c r="J911" s="12"/>
      <c r="K911" s="12"/>
      <c r="L911" s="12"/>
      <c r="M911" s="12"/>
      <c r="N911" s="12"/>
      <c r="O911" s="12"/>
      <c r="P911" s="12"/>
      <c r="Q911" s="12"/>
      <c r="R911" s="12"/>
      <c r="S911" s="12"/>
      <c r="T911" s="12"/>
      <c r="U911" s="12"/>
      <c r="V911" s="12"/>
    </row>
    <row r="912" spans="1:22" s="1" customFormat="1" x14ac:dyDescent="0.4">
      <c r="A912" s="12"/>
      <c r="B912" s="12"/>
      <c r="C912" s="42"/>
      <c r="D912" s="12"/>
      <c r="E912" s="12"/>
      <c r="F912" s="12"/>
      <c r="G912" s="12"/>
      <c r="H912" s="12"/>
      <c r="I912" s="12"/>
      <c r="J912" s="12"/>
      <c r="K912" s="12"/>
      <c r="L912" s="12"/>
      <c r="M912" s="12"/>
      <c r="N912" s="12"/>
      <c r="O912" s="12"/>
      <c r="P912" s="12"/>
      <c r="Q912" s="12"/>
      <c r="R912" s="12"/>
      <c r="S912" s="12"/>
      <c r="T912" s="12"/>
      <c r="U912" s="12"/>
      <c r="V912" s="12"/>
    </row>
    <row r="913" spans="1:22" s="1" customFormat="1" x14ac:dyDescent="0.4">
      <c r="A913" s="12"/>
      <c r="B913" s="12"/>
      <c r="C913" s="42"/>
      <c r="D913" s="12"/>
      <c r="E913" s="12"/>
      <c r="F913" s="12"/>
      <c r="G913" s="12"/>
      <c r="H913" s="12"/>
      <c r="I913" s="12"/>
      <c r="J913" s="12"/>
      <c r="K913" s="12"/>
      <c r="L913" s="12"/>
      <c r="M913" s="12"/>
      <c r="N913" s="12"/>
      <c r="O913" s="12"/>
      <c r="P913" s="12"/>
      <c r="Q913" s="12"/>
      <c r="R913" s="12"/>
      <c r="S913" s="12"/>
      <c r="T913" s="12"/>
      <c r="U913" s="12"/>
      <c r="V913" s="12"/>
    </row>
    <row r="914" spans="1:22" s="1" customFormat="1" x14ac:dyDescent="0.4">
      <c r="A914" s="12"/>
      <c r="B914" s="12"/>
      <c r="C914" s="42"/>
      <c r="D914" s="12"/>
      <c r="E914" s="12"/>
      <c r="F914" s="12"/>
      <c r="G914" s="12"/>
      <c r="H914" s="12"/>
      <c r="I914" s="12"/>
      <c r="J914" s="12"/>
      <c r="K914" s="12"/>
      <c r="L914" s="12"/>
      <c r="M914" s="12"/>
      <c r="N914" s="12"/>
      <c r="O914" s="12"/>
      <c r="P914" s="12"/>
      <c r="Q914" s="12"/>
      <c r="R914" s="12"/>
      <c r="S914" s="12"/>
      <c r="T914" s="12"/>
      <c r="U914" s="12"/>
      <c r="V914" s="12"/>
    </row>
    <row r="915" spans="1:22" s="1" customFormat="1" x14ac:dyDescent="0.4">
      <c r="A915" s="12"/>
      <c r="B915" s="12"/>
      <c r="C915" s="42"/>
      <c r="D915" s="12"/>
      <c r="E915" s="12"/>
      <c r="F915" s="12"/>
      <c r="G915" s="12"/>
      <c r="H915" s="12"/>
      <c r="I915" s="12"/>
      <c r="J915" s="12"/>
      <c r="K915" s="12"/>
      <c r="L915" s="12"/>
      <c r="M915" s="12"/>
      <c r="N915" s="12"/>
      <c r="O915" s="12"/>
      <c r="P915" s="12"/>
      <c r="Q915" s="12"/>
      <c r="R915" s="12"/>
      <c r="S915" s="12"/>
      <c r="T915" s="12"/>
      <c r="U915" s="12"/>
      <c r="V915" s="12"/>
    </row>
    <row r="916" spans="1:22" s="1" customFormat="1" x14ac:dyDescent="0.4">
      <c r="A916" s="12"/>
      <c r="B916" s="12"/>
      <c r="C916" s="42"/>
      <c r="D916" s="12"/>
      <c r="E916" s="12"/>
      <c r="F916" s="12"/>
      <c r="G916" s="12"/>
      <c r="H916" s="12"/>
      <c r="I916" s="12"/>
      <c r="J916" s="12"/>
      <c r="K916" s="12"/>
      <c r="L916" s="12"/>
      <c r="M916" s="12"/>
      <c r="N916" s="12"/>
      <c r="O916" s="12"/>
      <c r="P916" s="12"/>
      <c r="Q916" s="12"/>
      <c r="R916" s="12"/>
      <c r="S916" s="12"/>
      <c r="T916" s="12"/>
      <c r="U916" s="12"/>
      <c r="V916" s="12"/>
    </row>
    <row r="917" spans="1:22" s="1" customFormat="1" x14ac:dyDescent="0.4">
      <c r="A917" s="12"/>
      <c r="B917" s="12"/>
      <c r="C917" s="42"/>
      <c r="D917" s="12"/>
      <c r="E917" s="12"/>
      <c r="F917" s="12"/>
      <c r="G917" s="12"/>
      <c r="H917" s="12"/>
      <c r="I917" s="12"/>
      <c r="J917" s="12"/>
      <c r="K917" s="12"/>
      <c r="L917" s="12"/>
      <c r="M917" s="12"/>
      <c r="N917" s="12"/>
      <c r="O917" s="12"/>
      <c r="P917" s="12"/>
      <c r="Q917" s="12"/>
      <c r="R917" s="12"/>
      <c r="S917" s="12"/>
      <c r="T917" s="12"/>
      <c r="U917" s="12"/>
      <c r="V917" s="12"/>
    </row>
    <row r="918" spans="1:22" s="1" customFormat="1" x14ac:dyDescent="0.4">
      <c r="A918" s="12"/>
      <c r="B918" s="12"/>
      <c r="C918" s="42"/>
      <c r="D918" s="12"/>
      <c r="E918" s="12"/>
      <c r="F918" s="12"/>
      <c r="G918" s="12"/>
      <c r="H918" s="12"/>
      <c r="I918" s="12"/>
      <c r="J918" s="12"/>
      <c r="K918" s="12"/>
      <c r="L918" s="12"/>
      <c r="M918" s="12"/>
      <c r="N918" s="12"/>
      <c r="O918" s="12"/>
      <c r="P918" s="12"/>
      <c r="Q918" s="12"/>
      <c r="R918" s="12"/>
      <c r="S918" s="12"/>
      <c r="T918" s="12"/>
      <c r="U918" s="12"/>
      <c r="V918" s="12"/>
    </row>
    <row r="919" spans="1:22" s="1" customFormat="1" x14ac:dyDescent="0.4">
      <c r="A919" s="12"/>
      <c r="B919" s="12"/>
      <c r="C919" s="42"/>
      <c r="D919" s="12"/>
      <c r="E919" s="12"/>
      <c r="F919" s="12"/>
      <c r="G919" s="12"/>
      <c r="H919" s="12"/>
      <c r="I919" s="12"/>
      <c r="J919" s="12"/>
      <c r="K919" s="12"/>
      <c r="L919" s="12"/>
      <c r="M919" s="12"/>
      <c r="N919" s="12"/>
      <c r="O919" s="12"/>
      <c r="P919" s="12"/>
      <c r="Q919" s="12"/>
      <c r="R919" s="12"/>
      <c r="S919" s="12"/>
      <c r="T919" s="12"/>
      <c r="U919" s="12"/>
      <c r="V919" s="12"/>
    </row>
    <row r="920" spans="1:22" s="1" customFormat="1" x14ac:dyDescent="0.4">
      <c r="A920" s="12"/>
      <c r="B920" s="12"/>
      <c r="C920" s="42"/>
      <c r="D920" s="12"/>
      <c r="E920" s="12"/>
      <c r="F920" s="12"/>
      <c r="G920" s="12"/>
      <c r="H920" s="12"/>
      <c r="I920" s="12"/>
      <c r="J920" s="12"/>
      <c r="K920" s="12"/>
      <c r="L920" s="12"/>
      <c r="M920" s="12"/>
      <c r="N920" s="12"/>
      <c r="O920" s="12"/>
      <c r="P920" s="12"/>
      <c r="Q920" s="12"/>
      <c r="R920" s="12"/>
      <c r="S920" s="12"/>
      <c r="T920" s="12"/>
      <c r="U920" s="12"/>
      <c r="V920" s="12"/>
    </row>
    <row r="921" spans="1:22" s="1" customFormat="1" x14ac:dyDescent="0.4">
      <c r="A921" s="12"/>
      <c r="B921" s="12"/>
      <c r="C921" s="42"/>
      <c r="D921" s="12"/>
      <c r="E921" s="12"/>
      <c r="F921" s="12"/>
      <c r="G921" s="12"/>
      <c r="H921" s="12"/>
      <c r="I921" s="12"/>
      <c r="J921" s="12"/>
      <c r="K921" s="12"/>
      <c r="L921" s="12"/>
      <c r="M921" s="12"/>
      <c r="N921" s="12"/>
      <c r="O921" s="12"/>
      <c r="P921" s="12"/>
      <c r="Q921" s="12"/>
      <c r="R921" s="12"/>
      <c r="S921" s="12"/>
      <c r="T921" s="12"/>
      <c r="U921" s="12"/>
      <c r="V921" s="12"/>
    </row>
    <row r="922" spans="1:22" s="1" customFormat="1" x14ac:dyDescent="0.4">
      <c r="A922" s="12"/>
      <c r="B922" s="12"/>
      <c r="C922" s="42"/>
      <c r="D922" s="12"/>
      <c r="E922" s="12"/>
      <c r="F922" s="12"/>
      <c r="G922" s="12"/>
      <c r="H922" s="12"/>
      <c r="I922" s="12"/>
      <c r="J922" s="12"/>
      <c r="K922" s="12"/>
      <c r="L922" s="12"/>
      <c r="M922" s="12"/>
      <c r="N922" s="12"/>
      <c r="O922" s="12"/>
      <c r="P922" s="12"/>
      <c r="Q922" s="12"/>
      <c r="R922" s="12"/>
      <c r="S922" s="12"/>
      <c r="T922" s="12"/>
      <c r="U922" s="12"/>
      <c r="V922" s="12"/>
    </row>
    <row r="923" spans="1:22" s="1" customFormat="1" x14ac:dyDescent="0.4">
      <c r="A923" s="12"/>
      <c r="B923" s="12"/>
      <c r="C923" s="42"/>
      <c r="D923" s="12"/>
      <c r="E923" s="12"/>
      <c r="F923" s="12"/>
      <c r="G923" s="12"/>
      <c r="H923" s="12"/>
      <c r="I923" s="12"/>
      <c r="J923" s="12"/>
      <c r="K923" s="12"/>
      <c r="L923" s="12"/>
      <c r="M923" s="12"/>
      <c r="N923" s="12"/>
      <c r="O923" s="12"/>
      <c r="P923" s="12"/>
      <c r="Q923" s="12"/>
      <c r="R923" s="12"/>
      <c r="S923" s="12"/>
      <c r="T923" s="12"/>
      <c r="U923" s="12"/>
      <c r="V923" s="12"/>
    </row>
    <row r="924" spans="1:22" s="1" customFormat="1" x14ac:dyDescent="0.4">
      <c r="A924" s="12"/>
      <c r="B924" s="12"/>
      <c r="C924" s="42"/>
      <c r="D924" s="12"/>
      <c r="E924" s="12"/>
      <c r="F924" s="12"/>
      <c r="G924" s="12"/>
      <c r="H924" s="12"/>
      <c r="I924" s="12"/>
      <c r="J924" s="12"/>
      <c r="K924" s="12"/>
      <c r="L924" s="12"/>
      <c r="M924" s="12"/>
      <c r="N924" s="12"/>
      <c r="O924" s="12"/>
      <c r="P924" s="12"/>
      <c r="Q924" s="12"/>
      <c r="R924" s="12"/>
      <c r="S924" s="12"/>
      <c r="T924" s="12"/>
      <c r="U924" s="12"/>
      <c r="V924" s="12"/>
    </row>
    <row r="925" spans="1:22" s="1" customFormat="1" x14ac:dyDescent="0.4">
      <c r="A925" s="12"/>
      <c r="B925" s="12"/>
      <c r="C925" s="42"/>
      <c r="D925" s="12"/>
      <c r="E925" s="12"/>
      <c r="F925" s="12"/>
      <c r="G925" s="12"/>
      <c r="H925" s="12"/>
      <c r="I925" s="12"/>
      <c r="J925" s="12"/>
      <c r="K925" s="12"/>
      <c r="L925" s="12"/>
      <c r="M925" s="12"/>
      <c r="N925" s="12"/>
      <c r="O925" s="12"/>
      <c r="P925" s="12"/>
      <c r="Q925" s="12"/>
      <c r="R925" s="12"/>
      <c r="S925" s="12"/>
      <c r="T925" s="12"/>
      <c r="U925" s="12"/>
      <c r="V925" s="12"/>
    </row>
    <row r="926" spans="1:22" s="1" customFormat="1" x14ac:dyDescent="0.4">
      <c r="A926" s="12"/>
      <c r="B926" s="12"/>
      <c r="C926" s="42"/>
      <c r="D926" s="12"/>
      <c r="E926" s="12"/>
      <c r="F926" s="12"/>
      <c r="G926" s="12"/>
      <c r="H926" s="12"/>
      <c r="I926" s="12"/>
      <c r="J926" s="12"/>
      <c r="K926" s="12"/>
      <c r="L926" s="12"/>
      <c r="M926" s="12"/>
      <c r="N926" s="12"/>
      <c r="O926" s="12"/>
      <c r="P926" s="12"/>
      <c r="Q926" s="12"/>
      <c r="R926" s="12"/>
      <c r="S926" s="12"/>
      <c r="T926" s="12"/>
      <c r="U926" s="12"/>
      <c r="V926" s="12"/>
    </row>
    <row r="927" spans="1:22" s="1" customFormat="1" x14ac:dyDescent="0.4">
      <c r="A927" s="12"/>
      <c r="B927" s="12"/>
      <c r="C927" s="42"/>
      <c r="D927" s="12"/>
      <c r="E927" s="12"/>
      <c r="F927" s="12"/>
      <c r="G927" s="12"/>
      <c r="H927" s="12"/>
      <c r="I927" s="12"/>
      <c r="J927" s="12"/>
      <c r="K927" s="12"/>
      <c r="L927" s="12"/>
      <c r="M927" s="12"/>
      <c r="N927" s="12"/>
      <c r="O927" s="12"/>
      <c r="P927" s="12"/>
      <c r="Q927" s="12"/>
      <c r="R927" s="12"/>
      <c r="S927" s="12"/>
      <c r="T927" s="12"/>
      <c r="U927" s="12"/>
      <c r="V927" s="12"/>
    </row>
    <row r="928" spans="1:22" s="1" customFormat="1" x14ac:dyDescent="0.4">
      <c r="A928" s="12"/>
      <c r="B928" s="12"/>
      <c r="C928" s="42"/>
      <c r="D928" s="12"/>
      <c r="E928" s="12"/>
      <c r="F928" s="12"/>
      <c r="G928" s="12"/>
      <c r="H928" s="12"/>
      <c r="I928" s="12"/>
      <c r="J928" s="12"/>
      <c r="K928" s="12"/>
      <c r="L928" s="12"/>
      <c r="M928" s="12"/>
      <c r="N928" s="12"/>
      <c r="O928" s="12"/>
      <c r="P928" s="12"/>
      <c r="Q928" s="12"/>
      <c r="R928" s="12"/>
      <c r="S928" s="12"/>
      <c r="T928" s="12"/>
      <c r="U928" s="12"/>
      <c r="V928" s="12"/>
    </row>
    <row r="929" spans="1:22" s="1" customFormat="1" x14ac:dyDescent="0.4">
      <c r="A929" s="12"/>
      <c r="B929" s="12"/>
      <c r="C929" s="42"/>
      <c r="D929" s="12"/>
      <c r="E929" s="12"/>
      <c r="F929" s="12"/>
      <c r="G929" s="12"/>
      <c r="H929" s="12"/>
      <c r="I929" s="12"/>
      <c r="J929" s="12"/>
      <c r="K929" s="12"/>
      <c r="L929" s="12"/>
      <c r="M929" s="12"/>
      <c r="N929" s="12"/>
      <c r="O929" s="12"/>
      <c r="P929" s="12"/>
      <c r="Q929" s="12"/>
      <c r="R929" s="12"/>
      <c r="S929" s="12"/>
      <c r="T929" s="12"/>
      <c r="U929" s="12"/>
      <c r="V929" s="12"/>
    </row>
    <row r="930" spans="1:22" s="1" customFormat="1" x14ac:dyDescent="0.4">
      <c r="A930" s="12"/>
      <c r="B930" s="12"/>
      <c r="C930" s="42"/>
      <c r="D930" s="12"/>
      <c r="E930" s="12"/>
      <c r="F930" s="12"/>
      <c r="G930" s="12"/>
      <c r="H930" s="12"/>
      <c r="I930" s="12"/>
      <c r="J930" s="12"/>
      <c r="K930" s="12"/>
      <c r="L930" s="12"/>
      <c r="M930" s="12"/>
      <c r="N930" s="12"/>
      <c r="O930" s="12"/>
      <c r="P930" s="12"/>
      <c r="Q930" s="12"/>
      <c r="R930" s="12"/>
      <c r="S930" s="12"/>
      <c r="T930" s="12"/>
      <c r="U930" s="12"/>
      <c r="V930" s="12"/>
    </row>
    <row r="931" spans="1:22" s="1" customFormat="1" x14ac:dyDescent="0.4">
      <c r="A931" s="12"/>
      <c r="B931" s="12"/>
      <c r="C931" s="42"/>
      <c r="D931" s="12"/>
      <c r="E931" s="12"/>
      <c r="F931" s="12"/>
      <c r="G931" s="12"/>
      <c r="H931" s="12"/>
      <c r="I931" s="12"/>
      <c r="J931" s="12"/>
      <c r="K931" s="12"/>
      <c r="L931" s="12"/>
      <c r="M931" s="12"/>
      <c r="N931" s="12"/>
      <c r="O931" s="12"/>
      <c r="P931" s="12"/>
      <c r="Q931" s="12"/>
      <c r="R931" s="12"/>
      <c r="S931" s="12"/>
      <c r="T931" s="12"/>
      <c r="U931" s="12"/>
      <c r="V931" s="12"/>
    </row>
    <row r="932" spans="1:22" s="1" customFormat="1" x14ac:dyDescent="0.4">
      <c r="A932" s="12"/>
      <c r="B932" s="12"/>
      <c r="C932" s="42"/>
      <c r="D932" s="12"/>
      <c r="E932" s="12"/>
      <c r="F932" s="12"/>
      <c r="G932" s="12"/>
      <c r="H932" s="12"/>
      <c r="I932" s="12"/>
      <c r="J932" s="12"/>
      <c r="K932" s="12"/>
      <c r="L932" s="12"/>
      <c r="M932" s="12"/>
      <c r="N932" s="12"/>
      <c r="O932" s="12"/>
      <c r="P932" s="12"/>
      <c r="Q932" s="12"/>
      <c r="R932" s="12"/>
      <c r="S932" s="12"/>
      <c r="T932" s="12"/>
      <c r="U932" s="12"/>
      <c r="V932" s="12"/>
    </row>
    <row r="933" spans="1:22" s="1" customFormat="1" x14ac:dyDescent="0.4">
      <c r="A933" s="12"/>
      <c r="B933" s="12"/>
      <c r="C933" s="42"/>
      <c r="D933" s="12"/>
      <c r="E933" s="12"/>
      <c r="F933" s="12"/>
      <c r="G933" s="12"/>
      <c r="H933" s="12"/>
      <c r="I933" s="12"/>
      <c r="J933" s="12"/>
      <c r="K933" s="12"/>
      <c r="L933" s="12"/>
      <c r="M933" s="12"/>
      <c r="N933" s="12"/>
      <c r="O933" s="12"/>
      <c r="P933" s="12"/>
      <c r="Q933" s="12"/>
      <c r="R933" s="12"/>
      <c r="S933" s="12"/>
      <c r="T933" s="12"/>
      <c r="U933" s="12"/>
      <c r="V933" s="12"/>
    </row>
    <row r="934" spans="1:22" s="1" customFormat="1" x14ac:dyDescent="0.4">
      <c r="A934" s="12"/>
      <c r="B934" s="12"/>
      <c r="C934" s="42"/>
      <c r="D934" s="12"/>
      <c r="E934" s="12"/>
      <c r="F934" s="12"/>
      <c r="G934" s="12"/>
      <c r="H934" s="12"/>
      <c r="I934" s="12"/>
      <c r="J934" s="12"/>
      <c r="K934" s="12"/>
      <c r="L934" s="12"/>
      <c r="M934" s="12"/>
      <c r="N934" s="12"/>
      <c r="O934" s="12"/>
      <c r="P934" s="12"/>
      <c r="Q934" s="12"/>
      <c r="R934" s="12"/>
      <c r="S934" s="12"/>
      <c r="T934" s="12"/>
      <c r="U934" s="12"/>
      <c r="V934" s="12"/>
    </row>
    <row r="935" spans="1:22" s="1" customFormat="1" x14ac:dyDescent="0.4">
      <c r="A935" s="12"/>
      <c r="B935" s="12"/>
      <c r="C935" s="42"/>
      <c r="D935" s="12"/>
      <c r="E935" s="12"/>
      <c r="F935" s="12"/>
      <c r="G935" s="12"/>
      <c r="H935" s="12"/>
      <c r="I935" s="12"/>
      <c r="J935" s="12"/>
      <c r="K935" s="12"/>
      <c r="L935" s="12"/>
      <c r="M935" s="12"/>
      <c r="N935" s="12"/>
      <c r="O935" s="12"/>
      <c r="P935" s="12"/>
      <c r="Q935" s="12"/>
      <c r="R935" s="12"/>
      <c r="S935" s="12"/>
      <c r="T935" s="12"/>
      <c r="U935" s="12"/>
      <c r="V935" s="12"/>
    </row>
    <row r="936" spans="1:22" s="1" customFormat="1" x14ac:dyDescent="0.4">
      <c r="A936" s="12"/>
      <c r="B936" s="12"/>
      <c r="C936" s="42"/>
      <c r="D936" s="12"/>
      <c r="E936" s="12"/>
      <c r="F936" s="12"/>
      <c r="G936" s="12"/>
      <c r="H936" s="12"/>
      <c r="I936" s="12"/>
      <c r="J936" s="12"/>
      <c r="K936" s="12"/>
      <c r="L936" s="12"/>
      <c r="M936" s="12"/>
      <c r="N936" s="12"/>
      <c r="O936" s="12"/>
      <c r="P936" s="12"/>
      <c r="Q936" s="12"/>
      <c r="R936" s="12"/>
      <c r="S936" s="12"/>
      <c r="T936" s="12"/>
      <c r="U936" s="12"/>
      <c r="V936" s="12"/>
    </row>
    <row r="937" spans="1:22" s="1" customFormat="1" x14ac:dyDescent="0.4">
      <c r="A937" s="12"/>
      <c r="B937" s="12"/>
      <c r="C937" s="42"/>
      <c r="D937" s="12"/>
      <c r="E937" s="12"/>
      <c r="F937" s="12"/>
      <c r="G937" s="12"/>
      <c r="H937" s="12"/>
      <c r="I937" s="12"/>
      <c r="J937" s="12"/>
      <c r="K937" s="12"/>
      <c r="L937" s="12"/>
      <c r="M937" s="12"/>
      <c r="N937" s="12"/>
      <c r="O937" s="12"/>
      <c r="P937" s="12"/>
      <c r="Q937" s="12"/>
      <c r="R937" s="12"/>
      <c r="S937" s="12"/>
      <c r="T937" s="12"/>
      <c r="U937" s="12"/>
      <c r="V937" s="12"/>
    </row>
    <row r="938" spans="1:22" s="1" customFormat="1" x14ac:dyDescent="0.4">
      <c r="A938" s="12"/>
      <c r="B938" s="12"/>
      <c r="C938" s="42"/>
      <c r="D938" s="12"/>
      <c r="E938" s="12"/>
      <c r="F938" s="12"/>
      <c r="G938" s="12"/>
      <c r="H938" s="12"/>
      <c r="I938" s="12"/>
      <c r="J938" s="12"/>
      <c r="K938" s="12"/>
      <c r="L938" s="12"/>
      <c r="M938" s="12"/>
      <c r="N938" s="12"/>
      <c r="O938" s="12"/>
      <c r="P938" s="12"/>
      <c r="Q938" s="12"/>
      <c r="R938" s="12"/>
      <c r="S938" s="12"/>
      <c r="T938" s="12"/>
      <c r="U938" s="12"/>
      <c r="V938" s="12"/>
    </row>
    <row r="939" spans="1:22" s="1" customFormat="1" x14ac:dyDescent="0.4">
      <c r="A939" s="12"/>
      <c r="B939" s="12"/>
      <c r="C939" s="42"/>
      <c r="D939" s="12"/>
      <c r="E939" s="12"/>
      <c r="F939" s="12"/>
      <c r="G939" s="12"/>
      <c r="H939" s="12"/>
      <c r="I939" s="12"/>
      <c r="J939" s="12"/>
      <c r="K939" s="12"/>
      <c r="L939" s="12"/>
      <c r="M939" s="12"/>
      <c r="N939" s="12"/>
      <c r="O939" s="12"/>
      <c r="P939" s="12"/>
      <c r="Q939" s="12"/>
      <c r="R939" s="12"/>
      <c r="S939" s="12"/>
      <c r="T939" s="12"/>
      <c r="U939" s="12"/>
      <c r="V939" s="12"/>
    </row>
    <row r="940" spans="1:22" s="1" customFormat="1" x14ac:dyDescent="0.4">
      <c r="A940" s="12"/>
      <c r="B940" s="12"/>
      <c r="C940" s="42"/>
      <c r="D940" s="12"/>
      <c r="E940" s="12"/>
      <c r="F940" s="12"/>
      <c r="G940" s="12"/>
      <c r="H940" s="12"/>
      <c r="I940" s="12"/>
      <c r="J940" s="12"/>
      <c r="K940" s="12"/>
      <c r="L940" s="12"/>
      <c r="M940" s="12"/>
      <c r="N940" s="12"/>
      <c r="O940" s="12"/>
      <c r="P940" s="12"/>
      <c r="Q940" s="12"/>
      <c r="R940" s="12"/>
      <c r="S940" s="12"/>
      <c r="T940" s="12"/>
      <c r="U940" s="12"/>
      <c r="V940" s="12"/>
    </row>
    <row r="941" spans="1:22" s="1" customFormat="1" x14ac:dyDescent="0.4">
      <c r="A941" s="12"/>
      <c r="B941" s="12"/>
      <c r="C941" s="42"/>
      <c r="D941" s="12"/>
      <c r="E941" s="12"/>
      <c r="F941" s="12"/>
      <c r="G941" s="12"/>
      <c r="H941" s="12"/>
      <c r="I941" s="12"/>
      <c r="J941" s="12"/>
      <c r="K941" s="12"/>
      <c r="L941" s="12"/>
      <c r="M941" s="12"/>
      <c r="N941" s="12"/>
      <c r="O941" s="12"/>
      <c r="P941" s="12"/>
      <c r="Q941" s="12"/>
      <c r="R941" s="12"/>
      <c r="S941" s="12"/>
      <c r="T941" s="12"/>
      <c r="U941" s="12"/>
      <c r="V941" s="12"/>
    </row>
    <row r="942" spans="1:22" s="1" customFormat="1" x14ac:dyDescent="0.4">
      <c r="A942" s="12"/>
      <c r="B942" s="12"/>
      <c r="C942" s="42"/>
      <c r="D942" s="12"/>
      <c r="E942" s="12"/>
      <c r="F942" s="12"/>
      <c r="G942" s="12"/>
      <c r="H942" s="12"/>
      <c r="I942" s="12"/>
      <c r="J942" s="12"/>
      <c r="K942" s="12"/>
      <c r="L942" s="12"/>
      <c r="M942" s="12"/>
      <c r="N942" s="12"/>
      <c r="O942" s="12"/>
      <c r="P942" s="12"/>
      <c r="Q942" s="12"/>
      <c r="R942" s="12"/>
      <c r="S942" s="12"/>
      <c r="T942" s="12"/>
      <c r="U942" s="12"/>
      <c r="V942" s="12"/>
    </row>
    <row r="943" spans="1:22" s="1" customFormat="1" x14ac:dyDescent="0.4">
      <c r="A943" s="12"/>
      <c r="B943" s="12"/>
      <c r="C943" s="42"/>
      <c r="D943" s="12"/>
      <c r="E943" s="12"/>
      <c r="F943" s="12"/>
      <c r="G943" s="12"/>
      <c r="H943" s="12"/>
      <c r="I943" s="12"/>
      <c r="J943" s="12"/>
      <c r="K943" s="12"/>
      <c r="L943" s="12"/>
      <c r="M943" s="12"/>
      <c r="N943" s="12"/>
      <c r="O943" s="12"/>
      <c r="P943" s="12"/>
      <c r="Q943" s="12"/>
      <c r="R943" s="12"/>
      <c r="S943" s="12"/>
      <c r="T943" s="12"/>
      <c r="U943" s="12"/>
      <c r="V943" s="12"/>
    </row>
    <row r="944" spans="1:22" s="1" customFormat="1" x14ac:dyDescent="0.4">
      <c r="A944" s="12"/>
      <c r="B944" s="12"/>
      <c r="C944" s="42"/>
      <c r="D944" s="12"/>
      <c r="E944" s="12"/>
      <c r="F944" s="12"/>
      <c r="G944" s="12"/>
      <c r="H944" s="12"/>
      <c r="I944" s="12"/>
      <c r="J944" s="12"/>
      <c r="K944" s="12"/>
      <c r="L944" s="12"/>
      <c r="M944" s="12"/>
      <c r="N944" s="12"/>
      <c r="O944" s="12"/>
      <c r="P944" s="12"/>
      <c r="Q944" s="12"/>
      <c r="R944" s="12"/>
      <c r="S944" s="12"/>
      <c r="T944" s="12"/>
      <c r="U944" s="12"/>
      <c r="V944" s="12"/>
    </row>
    <row r="945" spans="1:22" s="1" customFormat="1" x14ac:dyDescent="0.4">
      <c r="A945" s="12"/>
      <c r="B945" s="12"/>
      <c r="C945" s="42"/>
      <c r="D945" s="12"/>
      <c r="E945" s="12"/>
      <c r="F945" s="12"/>
      <c r="G945" s="12"/>
      <c r="H945" s="12"/>
      <c r="I945" s="12"/>
      <c r="J945" s="12"/>
      <c r="K945" s="12"/>
      <c r="L945" s="12"/>
      <c r="M945" s="12"/>
      <c r="N945" s="12"/>
      <c r="O945" s="12"/>
      <c r="P945" s="12"/>
      <c r="Q945" s="12"/>
      <c r="R945" s="12"/>
      <c r="S945" s="12"/>
      <c r="T945" s="12"/>
      <c r="U945" s="12"/>
      <c r="V945" s="12"/>
    </row>
    <row r="946" spans="1:22" s="1" customFormat="1" x14ac:dyDescent="0.4">
      <c r="A946" s="12"/>
      <c r="B946" s="12"/>
      <c r="C946" s="42"/>
      <c r="D946" s="12"/>
      <c r="E946" s="12"/>
      <c r="F946" s="12"/>
      <c r="G946" s="12"/>
      <c r="H946" s="12"/>
      <c r="I946" s="12"/>
      <c r="J946" s="12"/>
      <c r="K946" s="12"/>
      <c r="L946" s="12"/>
      <c r="M946" s="12"/>
      <c r="N946" s="12"/>
      <c r="O946" s="12"/>
      <c r="P946" s="12"/>
      <c r="Q946" s="12"/>
      <c r="R946" s="12"/>
      <c r="S946" s="12"/>
      <c r="T946" s="12"/>
      <c r="U946" s="12"/>
      <c r="V946" s="12"/>
    </row>
    <row r="947" spans="1:22" s="1" customFormat="1" x14ac:dyDescent="0.4">
      <c r="A947" s="12"/>
      <c r="B947" s="12"/>
      <c r="C947" s="42"/>
      <c r="D947" s="12"/>
      <c r="E947" s="12"/>
      <c r="F947" s="12"/>
      <c r="G947" s="12"/>
      <c r="H947" s="12"/>
      <c r="I947" s="12"/>
      <c r="J947" s="12"/>
      <c r="K947" s="12"/>
      <c r="L947" s="12"/>
      <c r="M947" s="12"/>
      <c r="N947" s="12"/>
      <c r="O947" s="12"/>
      <c r="P947" s="12"/>
      <c r="Q947" s="12"/>
      <c r="R947" s="12"/>
      <c r="S947" s="12"/>
      <c r="T947" s="12"/>
      <c r="U947" s="12"/>
      <c r="V947" s="12"/>
    </row>
    <row r="948" spans="1:22" s="1" customFormat="1" x14ac:dyDescent="0.4">
      <c r="A948" s="12"/>
      <c r="B948" s="12"/>
      <c r="C948" s="42"/>
      <c r="D948" s="12"/>
      <c r="E948" s="12"/>
      <c r="F948" s="12"/>
      <c r="G948" s="12"/>
      <c r="H948" s="12"/>
      <c r="I948" s="12"/>
      <c r="J948" s="12"/>
      <c r="K948" s="12"/>
      <c r="L948" s="12"/>
      <c r="M948" s="12"/>
      <c r="N948" s="12"/>
      <c r="O948" s="12"/>
      <c r="P948" s="12"/>
      <c r="Q948" s="12"/>
      <c r="R948" s="12"/>
      <c r="S948" s="12"/>
      <c r="T948" s="12"/>
      <c r="U948" s="12"/>
      <c r="V948" s="12"/>
    </row>
    <row r="949" spans="1:22" s="1" customFormat="1" x14ac:dyDescent="0.4">
      <c r="A949" s="12"/>
      <c r="B949" s="12"/>
      <c r="C949" s="42"/>
      <c r="D949" s="12"/>
      <c r="E949" s="12"/>
      <c r="F949" s="12"/>
      <c r="G949" s="12"/>
      <c r="H949" s="12"/>
      <c r="I949" s="12"/>
      <c r="J949" s="12"/>
      <c r="K949" s="12"/>
      <c r="L949" s="12"/>
      <c r="M949" s="12"/>
      <c r="N949" s="12"/>
      <c r="O949" s="12"/>
      <c r="P949" s="12"/>
      <c r="Q949" s="12"/>
      <c r="R949" s="12"/>
      <c r="S949" s="12"/>
      <c r="T949" s="12"/>
      <c r="U949" s="12"/>
      <c r="V949" s="12"/>
    </row>
    <row r="950" spans="1:22" s="1" customFormat="1" x14ac:dyDescent="0.4">
      <c r="A950" s="12"/>
      <c r="B950" s="12"/>
      <c r="C950" s="42"/>
      <c r="D950" s="12"/>
      <c r="E950" s="12"/>
      <c r="F950" s="12"/>
      <c r="G950" s="12"/>
      <c r="H950" s="12"/>
      <c r="I950" s="12"/>
      <c r="J950" s="12"/>
      <c r="K950" s="12"/>
      <c r="L950" s="12"/>
      <c r="M950" s="12"/>
      <c r="N950" s="12"/>
      <c r="O950" s="12"/>
      <c r="P950" s="12"/>
      <c r="Q950" s="12"/>
      <c r="R950" s="12"/>
      <c r="S950" s="12"/>
      <c r="T950" s="12"/>
      <c r="U950" s="12"/>
      <c r="V950" s="12"/>
    </row>
    <row r="951" spans="1:22" s="1" customFormat="1" x14ac:dyDescent="0.4">
      <c r="A951" s="12"/>
      <c r="B951" s="12"/>
      <c r="C951" s="42"/>
      <c r="D951" s="12"/>
      <c r="E951" s="12"/>
      <c r="F951" s="12"/>
      <c r="G951" s="12"/>
      <c r="H951" s="12"/>
      <c r="I951" s="12"/>
      <c r="J951" s="12"/>
      <c r="K951" s="12"/>
      <c r="L951" s="12"/>
      <c r="M951" s="12"/>
      <c r="N951" s="12"/>
      <c r="O951" s="12"/>
      <c r="P951" s="12"/>
      <c r="Q951" s="12"/>
      <c r="R951" s="12"/>
      <c r="S951" s="12"/>
      <c r="T951" s="12"/>
      <c r="U951" s="12"/>
      <c r="V951" s="12"/>
    </row>
    <row r="952" spans="1:22" s="1" customFormat="1" x14ac:dyDescent="0.4">
      <c r="A952" s="12"/>
      <c r="B952" s="12"/>
      <c r="C952" s="42"/>
      <c r="D952" s="12"/>
      <c r="E952" s="12"/>
      <c r="F952" s="12"/>
      <c r="G952" s="12"/>
      <c r="H952" s="12"/>
      <c r="I952" s="12"/>
      <c r="J952" s="12"/>
      <c r="K952" s="12"/>
      <c r="L952" s="12"/>
      <c r="M952" s="12"/>
      <c r="N952" s="12"/>
      <c r="O952" s="12"/>
      <c r="P952" s="12"/>
      <c r="Q952" s="12"/>
      <c r="R952" s="12"/>
      <c r="S952" s="12"/>
      <c r="T952" s="12"/>
      <c r="U952" s="12"/>
      <c r="V952" s="12"/>
    </row>
    <row r="953" spans="1:22" s="1" customFormat="1" x14ac:dyDescent="0.4">
      <c r="A953" s="12"/>
      <c r="B953" s="12"/>
      <c r="C953" s="42"/>
      <c r="D953" s="12"/>
      <c r="E953" s="12"/>
      <c r="F953" s="12"/>
      <c r="G953" s="12"/>
      <c r="H953" s="12"/>
      <c r="I953" s="12"/>
      <c r="J953" s="12"/>
      <c r="K953" s="12"/>
      <c r="L953" s="12"/>
      <c r="M953" s="12"/>
      <c r="N953" s="12"/>
      <c r="O953" s="12"/>
      <c r="P953" s="12"/>
      <c r="Q953" s="12"/>
      <c r="R953" s="12"/>
      <c r="S953" s="12"/>
      <c r="T953" s="12"/>
      <c r="U953" s="12"/>
      <c r="V953" s="12"/>
    </row>
    <row r="954" spans="1:22" s="1" customFormat="1" x14ac:dyDescent="0.4">
      <c r="A954" s="12"/>
      <c r="B954" s="12"/>
      <c r="C954" s="42"/>
      <c r="D954" s="12"/>
      <c r="E954" s="12"/>
      <c r="F954" s="12"/>
      <c r="G954" s="12"/>
      <c r="H954" s="12"/>
      <c r="I954" s="12"/>
      <c r="J954" s="12"/>
      <c r="K954" s="12"/>
      <c r="L954" s="12"/>
      <c r="M954" s="12"/>
      <c r="N954" s="12"/>
      <c r="O954" s="12"/>
      <c r="P954" s="12"/>
      <c r="Q954" s="12"/>
      <c r="R954" s="12"/>
      <c r="S954" s="12"/>
      <c r="T954" s="12"/>
      <c r="U954" s="12"/>
      <c r="V954" s="12"/>
    </row>
    <row r="955" spans="1:22" s="1" customFormat="1" x14ac:dyDescent="0.4">
      <c r="A955" s="12"/>
      <c r="B955" s="12"/>
      <c r="C955" s="42"/>
      <c r="D955" s="12"/>
      <c r="E955" s="12"/>
      <c r="F955" s="12"/>
      <c r="G955" s="12"/>
      <c r="H955" s="12"/>
      <c r="I955" s="12"/>
      <c r="J955" s="12"/>
      <c r="K955" s="12"/>
      <c r="L955" s="12"/>
      <c r="M955" s="12"/>
      <c r="N955" s="12"/>
      <c r="O955" s="12"/>
      <c r="P955" s="12"/>
      <c r="Q955" s="12"/>
      <c r="R955" s="12"/>
      <c r="S955" s="12"/>
      <c r="T955" s="12"/>
      <c r="U955" s="12"/>
      <c r="V955" s="12"/>
    </row>
    <row r="956" spans="1:22" s="1" customFormat="1" x14ac:dyDescent="0.4">
      <c r="A956" s="12"/>
      <c r="B956" s="12"/>
      <c r="C956" s="42"/>
      <c r="D956" s="12"/>
      <c r="E956" s="12"/>
      <c r="F956" s="12"/>
      <c r="G956" s="12"/>
      <c r="H956" s="12"/>
      <c r="I956" s="12"/>
      <c r="J956" s="12"/>
      <c r="K956" s="12"/>
      <c r="L956" s="12"/>
      <c r="M956" s="12"/>
      <c r="N956" s="12"/>
      <c r="O956" s="12"/>
      <c r="P956" s="12"/>
      <c r="Q956" s="12"/>
      <c r="R956" s="12"/>
      <c r="S956" s="12"/>
      <c r="T956" s="12"/>
      <c r="U956" s="12"/>
      <c r="V956" s="12"/>
    </row>
    <row r="957" spans="1:22" s="1" customFormat="1" x14ac:dyDescent="0.4">
      <c r="A957" s="12"/>
      <c r="B957" s="12"/>
      <c r="C957" s="42"/>
      <c r="D957" s="12"/>
      <c r="E957" s="12"/>
      <c r="F957" s="12"/>
      <c r="G957" s="12"/>
      <c r="H957" s="12"/>
      <c r="I957" s="12"/>
      <c r="J957" s="12"/>
      <c r="K957" s="12"/>
      <c r="L957" s="12"/>
      <c r="M957" s="12"/>
      <c r="N957" s="12"/>
      <c r="O957" s="12"/>
      <c r="P957" s="12"/>
      <c r="Q957" s="12"/>
      <c r="R957" s="12"/>
      <c r="S957" s="12"/>
      <c r="T957" s="12"/>
      <c r="U957" s="12"/>
      <c r="V957" s="12"/>
    </row>
    <row r="958" spans="1:22" s="1" customFormat="1" x14ac:dyDescent="0.4">
      <c r="A958" s="12"/>
      <c r="B958" s="12"/>
      <c r="C958" s="42"/>
      <c r="D958" s="12"/>
      <c r="E958" s="12"/>
      <c r="F958" s="12"/>
      <c r="G958" s="12"/>
      <c r="H958" s="12"/>
      <c r="I958" s="12"/>
      <c r="J958" s="12"/>
      <c r="K958" s="12"/>
      <c r="L958" s="12"/>
      <c r="M958" s="12"/>
      <c r="N958" s="12"/>
      <c r="O958" s="12"/>
      <c r="P958" s="12"/>
      <c r="Q958" s="12"/>
      <c r="R958" s="12"/>
      <c r="S958" s="12"/>
      <c r="T958" s="12"/>
      <c r="U958" s="12"/>
      <c r="V958" s="12"/>
    </row>
    <row r="959" spans="1:22" s="1" customFormat="1" x14ac:dyDescent="0.4">
      <c r="A959" s="12"/>
      <c r="B959" s="12"/>
      <c r="C959" s="42"/>
      <c r="D959" s="12"/>
      <c r="E959" s="12"/>
      <c r="F959" s="12"/>
      <c r="G959" s="12"/>
      <c r="H959" s="12"/>
      <c r="I959" s="12"/>
      <c r="J959" s="12"/>
      <c r="K959" s="12"/>
      <c r="L959" s="12"/>
      <c r="M959" s="12"/>
      <c r="N959" s="12"/>
      <c r="O959" s="12"/>
      <c r="P959" s="12"/>
      <c r="Q959" s="12"/>
      <c r="R959" s="12"/>
      <c r="S959" s="12"/>
      <c r="T959" s="12"/>
      <c r="U959" s="12"/>
      <c r="V959" s="12"/>
    </row>
    <row r="960" spans="1:22" s="1" customFormat="1" x14ac:dyDescent="0.4">
      <c r="A960" s="12"/>
      <c r="B960" s="12"/>
      <c r="C960" s="42"/>
      <c r="D960" s="12"/>
      <c r="E960" s="12"/>
      <c r="F960" s="12"/>
      <c r="G960" s="12"/>
      <c r="H960" s="12"/>
      <c r="I960" s="12"/>
      <c r="J960" s="12"/>
      <c r="K960" s="12"/>
      <c r="L960" s="12"/>
      <c r="M960" s="12"/>
      <c r="N960" s="12"/>
      <c r="O960" s="12"/>
      <c r="P960" s="12"/>
      <c r="Q960" s="12"/>
      <c r="R960" s="12"/>
      <c r="S960" s="12"/>
      <c r="T960" s="12"/>
      <c r="U960" s="12"/>
      <c r="V960" s="12"/>
    </row>
    <row r="961" spans="1:22" s="1" customFormat="1" x14ac:dyDescent="0.4">
      <c r="A961" s="12"/>
      <c r="B961" s="12"/>
      <c r="C961" s="42"/>
      <c r="D961" s="12"/>
      <c r="E961" s="12"/>
      <c r="F961" s="12"/>
      <c r="G961" s="12"/>
      <c r="H961" s="12"/>
      <c r="I961" s="12"/>
      <c r="J961" s="12"/>
      <c r="K961" s="12"/>
      <c r="L961" s="12"/>
      <c r="M961" s="12"/>
      <c r="N961" s="12"/>
      <c r="O961" s="12"/>
      <c r="P961" s="12"/>
      <c r="Q961" s="12"/>
      <c r="R961" s="12"/>
      <c r="S961" s="12"/>
      <c r="T961" s="12"/>
      <c r="U961" s="12"/>
      <c r="V961" s="12"/>
    </row>
    <row r="962" spans="1:22" s="1" customFormat="1" x14ac:dyDescent="0.4">
      <c r="A962" s="12"/>
      <c r="B962" s="12"/>
      <c r="C962" s="42"/>
      <c r="D962" s="12"/>
      <c r="E962" s="12"/>
      <c r="F962" s="12"/>
      <c r="G962" s="12"/>
      <c r="H962" s="12"/>
      <c r="I962" s="12"/>
      <c r="J962" s="12"/>
      <c r="K962" s="12"/>
      <c r="L962" s="12"/>
      <c r="M962" s="12"/>
      <c r="N962" s="12"/>
      <c r="O962" s="12"/>
      <c r="P962" s="12"/>
      <c r="Q962" s="12"/>
      <c r="R962" s="12"/>
      <c r="S962" s="12"/>
      <c r="T962" s="12"/>
      <c r="U962" s="12"/>
      <c r="V962" s="12"/>
    </row>
    <row r="963" spans="1:22" s="1" customFormat="1" x14ac:dyDescent="0.4">
      <c r="A963" s="12"/>
      <c r="B963" s="12"/>
      <c r="C963" s="42"/>
      <c r="D963" s="12"/>
      <c r="E963" s="12"/>
      <c r="F963" s="12"/>
      <c r="G963" s="12"/>
      <c r="H963" s="12"/>
      <c r="I963" s="12"/>
      <c r="J963" s="12"/>
      <c r="K963" s="12"/>
      <c r="L963" s="12"/>
      <c r="M963" s="12"/>
      <c r="N963" s="12"/>
      <c r="O963" s="12"/>
      <c r="P963" s="12"/>
      <c r="Q963" s="12"/>
      <c r="R963" s="12"/>
      <c r="S963" s="12"/>
      <c r="T963" s="12"/>
      <c r="U963" s="12"/>
      <c r="V963" s="12"/>
    </row>
    <row r="964" spans="1:22" s="1" customFormat="1" x14ac:dyDescent="0.4">
      <c r="A964" s="12"/>
      <c r="B964" s="12"/>
      <c r="C964" s="42"/>
      <c r="D964" s="12"/>
      <c r="E964" s="12"/>
      <c r="F964" s="12"/>
      <c r="G964" s="12"/>
      <c r="H964" s="12"/>
      <c r="I964" s="12"/>
      <c r="J964" s="12"/>
      <c r="K964" s="12"/>
      <c r="L964" s="12"/>
      <c r="M964" s="12"/>
      <c r="N964" s="12"/>
      <c r="O964" s="12"/>
      <c r="P964" s="12"/>
      <c r="Q964" s="12"/>
      <c r="R964" s="12"/>
      <c r="S964" s="12"/>
      <c r="T964" s="12"/>
      <c r="U964" s="12"/>
      <c r="V964" s="12"/>
    </row>
    <row r="965" spans="1:22" s="1" customFormat="1" x14ac:dyDescent="0.4">
      <c r="A965" s="12"/>
      <c r="B965" s="12"/>
      <c r="C965" s="42"/>
      <c r="D965" s="12"/>
      <c r="E965" s="12"/>
      <c r="F965" s="12"/>
      <c r="G965" s="12"/>
      <c r="H965" s="12"/>
      <c r="I965" s="12"/>
      <c r="J965" s="12"/>
      <c r="K965" s="12"/>
      <c r="L965" s="12"/>
      <c r="M965" s="12"/>
      <c r="N965" s="12"/>
      <c r="O965" s="12"/>
      <c r="P965" s="12"/>
      <c r="Q965" s="12"/>
      <c r="R965" s="12"/>
      <c r="S965" s="12"/>
      <c r="T965" s="12"/>
      <c r="U965" s="12"/>
      <c r="V965" s="12"/>
    </row>
    <row r="966" spans="1:22" s="1" customFormat="1" x14ac:dyDescent="0.4">
      <c r="A966" s="12"/>
      <c r="B966" s="12"/>
      <c r="C966" s="42"/>
      <c r="D966" s="12"/>
      <c r="E966" s="12"/>
      <c r="F966" s="12"/>
      <c r="G966" s="12"/>
      <c r="H966" s="12"/>
      <c r="I966" s="12"/>
      <c r="J966" s="12"/>
      <c r="K966" s="12"/>
      <c r="L966" s="12"/>
      <c r="M966" s="12"/>
      <c r="N966" s="12"/>
      <c r="O966" s="12"/>
      <c r="P966" s="12"/>
      <c r="Q966" s="12"/>
      <c r="R966" s="12"/>
      <c r="S966" s="12"/>
      <c r="T966" s="12"/>
      <c r="U966" s="12"/>
      <c r="V966" s="12"/>
    </row>
    <row r="967" spans="1:22" s="1" customFormat="1" x14ac:dyDescent="0.4">
      <c r="A967" s="12"/>
      <c r="B967" s="12"/>
      <c r="C967" s="42"/>
      <c r="D967" s="12"/>
      <c r="E967" s="12"/>
      <c r="F967" s="12"/>
      <c r="G967" s="12"/>
      <c r="H967" s="12"/>
      <c r="I967" s="12"/>
      <c r="J967" s="12"/>
      <c r="K967" s="12"/>
      <c r="L967" s="12"/>
      <c r="M967" s="12"/>
      <c r="N967" s="12"/>
      <c r="O967" s="12"/>
      <c r="P967" s="12"/>
      <c r="Q967" s="12"/>
      <c r="R967" s="12"/>
      <c r="S967" s="12"/>
      <c r="T967" s="12"/>
      <c r="U967" s="12"/>
      <c r="V967" s="12"/>
    </row>
    <row r="968" spans="1:22" s="1" customFormat="1" x14ac:dyDescent="0.4">
      <c r="A968" s="12"/>
      <c r="B968" s="12"/>
      <c r="C968" s="42"/>
      <c r="D968" s="12"/>
      <c r="E968" s="12"/>
      <c r="F968" s="12"/>
      <c r="G968" s="12"/>
      <c r="H968" s="12"/>
      <c r="I968" s="12"/>
      <c r="J968" s="12"/>
      <c r="K968" s="12"/>
      <c r="L968" s="12"/>
      <c r="M968" s="12"/>
      <c r="N968" s="12"/>
      <c r="O968" s="12"/>
      <c r="P968" s="12"/>
      <c r="Q968" s="12"/>
      <c r="R968" s="12"/>
      <c r="S968" s="12"/>
      <c r="T968" s="12"/>
      <c r="U968" s="12"/>
      <c r="V968" s="12"/>
    </row>
    <row r="969" spans="1:22" s="1" customFormat="1" x14ac:dyDescent="0.4">
      <c r="A969" s="12"/>
      <c r="B969" s="12"/>
      <c r="C969" s="42"/>
      <c r="D969" s="12"/>
      <c r="E969" s="12"/>
      <c r="F969" s="12"/>
      <c r="G969" s="12"/>
      <c r="H969" s="12"/>
      <c r="I969" s="12"/>
      <c r="J969" s="12"/>
      <c r="K969" s="12"/>
      <c r="L969" s="12"/>
      <c r="M969" s="12"/>
      <c r="N969" s="12"/>
      <c r="O969" s="12"/>
      <c r="P969" s="12"/>
      <c r="Q969" s="12"/>
      <c r="R969" s="12"/>
      <c r="S969" s="12"/>
      <c r="T969" s="12"/>
      <c r="U969" s="12"/>
      <c r="V969" s="12"/>
    </row>
    <row r="970" spans="1:22" s="1" customFormat="1" x14ac:dyDescent="0.4">
      <c r="A970" s="12"/>
      <c r="B970" s="12"/>
      <c r="C970" s="42"/>
      <c r="D970" s="12"/>
      <c r="E970" s="12"/>
      <c r="F970" s="12"/>
      <c r="G970" s="12"/>
      <c r="H970" s="12"/>
      <c r="I970" s="12"/>
      <c r="J970" s="12"/>
      <c r="K970" s="12"/>
      <c r="L970" s="12"/>
      <c r="M970" s="12"/>
      <c r="N970" s="12"/>
      <c r="O970" s="12"/>
      <c r="P970" s="12"/>
      <c r="Q970" s="12"/>
      <c r="R970" s="12"/>
      <c r="S970" s="12"/>
      <c r="T970" s="12"/>
      <c r="U970" s="12"/>
      <c r="V970" s="12"/>
    </row>
    <row r="971" spans="1:22" s="1" customFormat="1" x14ac:dyDescent="0.4">
      <c r="A971" s="12"/>
      <c r="B971" s="12"/>
      <c r="C971" s="42"/>
      <c r="D971" s="12"/>
      <c r="E971" s="12"/>
      <c r="F971" s="12"/>
      <c r="G971" s="12"/>
      <c r="H971" s="12"/>
      <c r="I971" s="12"/>
      <c r="J971" s="12"/>
      <c r="K971" s="12"/>
      <c r="L971" s="12"/>
      <c r="M971" s="12"/>
      <c r="N971" s="12"/>
      <c r="O971" s="12"/>
      <c r="P971" s="12"/>
      <c r="Q971" s="12"/>
      <c r="R971" s="12"/>
      <c r="S971" s="12"/>
      <c r="T971" s="12"/>
      <c r="U971" s="12"/>
      <c r="V971" s="12"/>
    </row>
    <row r="972" spans="1:22" s="1" customFormat="1" x14ac:dyDescent="0.4">
      <c r="A972" s="12"/>
      <c r="B972" s="12"/>
      <c r="C972" s="42"/>
      <c r="D972" s="12"/>
      <c r="E972" s="12"/>
      <c r="F972" s="12"/>
      <c r="G972" s="12"/>
      <c r="H972" s="12"/>
      <c r="I972" s="12"/>
      <c r="J972" s="12"/>
      <c r="K972" s="12"/>
      <c r="L972" s="12"/>
      <c r="M972" s="12"/>
      <c r="N972" s="12"/>
      <c r="O972" s="12"/>
      <c r="P972" s="12"/>
      <c r="Q972" s="12"/>
      <c r="R972" s="12"/>
      <c r="S972" s="12"/>
      <c r="T972" s="12"/>
      <c r="U972" s="12"/>
      <c r="V972" s="12"/>
    </row>
    <row r="973" spans="1:22" s="1" customFormat="1" x14ac:dyDescent="0.4">
      <c r="A973" s="12"/>
      <c r="B973" s="12"/>
      <c r="C973" s="42"/>
      <c r="D973" s="12"/>
      <c r="E973" s="12"/>
      <c r="F973" s="12"/>
      <c r="G973" s="12"/>
      <c r="H973" s="12"/>
      <c r="I973" s="12"/>
      <c r="J973" s="12"/>
      <c r="K973" s="12"/>
      <c r="L973" s="12"/>
      <c r="M973" s="12"/>
      <c r="N973" s="12"/>
      <c r="O973" s="12"/>
      <c r="P973" s="12"/>
      <c r="Q973" s="12"/>
      <c r="R973" s="12"/>
      <c r="S973" s="12"/>
      <c r="T973" s="12"/>
      <c r="U973" s="12"/>
      <c r="V973" s="12"/>
    </row>
    <row r="974" spans="1:22" s="1" customFormat="1" x14ac:dyDescent="0.4">
      <c r="A974" s="12"/>
      <c r="B974" s="12"/>
      <c r="C974" s="42"/>
      <c r="D974" s="12"/>
      <c r="E974" s="12"/>
      <c r="F974" s="12"/>
      <c r="G974" s="12"/>
      <c r="H974" s="12"/>
      <c r="I974" s="12"/>
      <c r="J974" s="12"/>
      <c r="K974" s="12"/>
      <c r="L974" s="12"/>
      <c r="M974" s="12"/>
      <c r="N974" s="12"/>
      <c r="O974" s="12"/>
      <c r="P974" s="12"/>
      <c r="Q974" s="12"/>
      <c r="R974" s="12"/>
      <c r="S974" s="12"/>
      <c r="T974" s="12"/>
      <c r="U974" s="12"/>
      <c r="V974" s="12"/>
    </row>
    <row r="975" spans="1:22" s="1" customFormat="1" x14ac:dyDescent="0.4">
      <c r="A975" s="12"/>
      <c r="B975" s="12"/>
      <c r="C975" s="42"/>
      <c r="D975" s="12"/>
      <c r="E975" s="12"/>
      <c r="F975" s="12"/>
      <c r="G975" s="12"/>
      <c r="H975" s="12"/>
      <c r="I975" s="12"/>
      <c r="J975" s="12"/>
      <c r="K975" s="12"/>
      <c r="L975" s="12"/>
      <c r="M975" s="12"/>
      <c r="N975" s="12"/>
      <c r="O975" s="12"/>
      <c r="P975" s="12"/>
      <c r="Q975" s="12"/>
      <c r="R975" s="12"/>
      <c r="S975" s="12"/>
      <c r="T975" s="12"/>
      <c r="U975" s="12"/>
      <c r="V975" s="12"/>
    </row>
    <row r="976" spans="1:22" s="1" customFormat="1" x14ac:dyDescent="0.4">
      <c r="A976" s="12"/>
      <c r="B976" s="12"/>
      <c r="C976" s="42"/>
      <c r="D976" s="12"/>
      <c r="E976" s="12"/>
      <c r="F976" s="12"/>
      <c r="G976" s="12"/>
      <c r="H976" s="12"/>
      <c r="I976" s="12"/>
      <c r="J976" s="12"/>
      <c r="K976" s="12"/>
      <c r="L976" s="12"/>
      <c r="M976" s="12"/>
      <c r="N976" s="12"/>
      <c r="O976" s="12"/>
      <c r="P976" s="12"/>
      <c r="Q976" s="12"/>
      <c r="R976" s="12"/>
      <c r="S976" s="12"/>
      <c r="T976" s="12"/>
      <c r="U976" s="12"/>
      <c r="V976" s="12"/>
    </row>
    <row r="977" spans="1:22" s="1" customFormat="1" x14ac:dyDescent="0.4">
      <c r="A977" s="12"/>
      <c r="B977" s="12"/>
      <c r="C977" s="42"/>
      <c r="D977" s="12"/>
      <c r="E977" s="12"/>
      <c r="F977" s="12"/>
      <c r="G977" s="12"/>
      <c r="H977" s="12"/>
      <c r="I977" s="12"/>
      <c r="J977" s="12"/>
      <c r="K977" s="12"/>
      <c r="L977" s="12"/>
      <c r="M977" s="12"/>
      <c r="N977" s="12"/>
      <c r="O977" s="12"/>
      <c r="P977" s="12"/>
      <c r="Q977" s="12"/>
      <c r="R977" s="12"/>
      <c r="S977" s="12"/>
      <c r="T977" s="12"/>
      <c r="U977" s="12"/>
      <c r="V977" s="12"/>
    </row>
    <row r="978" spans="1:22" s="1" customFormat="1" x14ac:dyDescent="0.4">
      <c r="A978" s="12"/>
      <c r="B978" s="12"/>
      <c r="C978" s="42"/>
      <c r="D978" s="12"/>
      <c r="E978" s="12"/>
      <c r="F978" s="12"/>
      <c r="G978" s="12"/>
      <c r="H978" s="12"/>
      <c r="I978" s="12"/>
      <c r="J978" s="12"/>
      <c r="K978" s="12"/>
      <c r="L978" s="12"/>
      <c r="M978" s="12"/>
      <c r="N978" s="12"/>
      <c r="O978" s="12"/>
      <c r="P978" s="12"/>
      <c r="Q978" s="12"/>
      <c r="R978" s="12"/>
      <c r="S978" s="12"/>
      <c r="T978" s="12"/>
      <c r="U978" s="12"/>
      <c r="V978" s="12"/>
    </row>
    <row r="979" spans="1:22" s="1" customFormat="1" x14ac:dyDescent="0.4">
      <c r="A979" s="12"/>
      <c r="B979" s="12"/>
      <c r="C979" s="42"/>
      <c r="D979" s="12"/>
      <c r="E979" s="12"/>
      <c r="F979" s="12"/>
      <c r="G979" s="12"/>
      <c r="H979" s="12"/>
      <c r="I979" s="12"/>
      <c r="J979" s="12"/>
      <c r="K979" s="12"/>
      <c r="L979" s="12"/>
      <c r="M979" s="12"/>
      <c r="N979" s="12"/>
      <c r="O979" s="12"/>
      <c r="P979" s="12"/>
      <c r="Q979" s="12"/>
      <c r="R979" s="12"/>
      <c r="S979" s="12"/>
      <c r="T979" s="12"/>
      <c r="U979" s="12"/>
      <c r="V979" s="12"/>
    </row>
    <row r="980" spans="1:22" s="1" customFormat="1" x14ac:dyDescent="0.4">
      <c r="A980" s="12"/>
      <c r="B980" s="12"/>
      <c r="C980" s="42"/>
      <c r="D980" s="12"/>
      <c r="E980" s="12"/>
      <c r="F980" s="12"/>
      <c r="G980" s="12"/>
      <c r="H980" s="12"/>
      <c r="I980" s="12"/>
      <c r="J980" s="12"/>
      <c r="K980" s="12"/>
      <c r="L980" s="12"/>
      <c r="M980" s="12"/>
      <c r="N980" s="12"/>
      <c r="O980" s="12"/>
      <c r="P980" s="12"/>
      <c r="Q980" s="12"/>
      <c r="R980" s="12"/>
      <c r="S980" s="12"/>
      <c r="T980" s="12"/>
      <c r="U980" s="12"/>
      <c r="V980" s="12"/>
    </row>
    <row r="981" spans="1:22" s="1" customFormat="1" x14ac:dyDescent="0.4">
      <c r="A981" s="12"/>
      <c r="B981" s="12"/>
      <c r="C981" s="42"/>
      <c r="D981" s="12"/>
      <c r="E981" s="12"/>
      <c r="F981" s="12"/>
      <c r="G981" s="12"/>
      <c r="H981" s="12"/>
      <c r="I981" s="12"/>
      <c r="J981" s="12"/>
      <c r="K981" s="12"/>
      <c r="L981" s="12"/>
      <c r="M981" s="12"/>
      <c r="N981" s="12"/>
      <c r="O981" s="12"/>
      <c r="P981" s="12"/>
      <c r="Q981" s="12"/>
      <c r="R981" s="12"/>
      <c r="S981" s="12"/>
      <c r="T981" s="12"/>
      <c r="U981" s="12"/>
      <c r="V981" s="12"/>
    </row>
    <row r="982" spans="1:22" s="1" customFormat="1" x14ac:dyDescent="0.4">
      <c r="A982" s="12"/>
      <c r="B982" s="12"/>
      <c r="C982" s="42"/>
      <c r="D982" s="12"/>
      <c r="E982" s="12"/>
      <c r="F982" s="12"/>
      <c r="G982" s="12"/>
      <c r="H982" s="12"/>
      <c r="I982" s="12"/>
      <c r="J982" s="12"/>
      <c r="K982" s="12"/>
      <c r="L982" s="12"/>
      <c r="M982" s="12"/>
      <c r="N982" s="12"/>
      <c r="O982" s="12"/>
      <c r="P982" s="12"/>
      <c r="Q982" s="12"/>
      <c r="R982" s="12"/>
      <c r="S982" s="12"/>
      <c r="T982" s="12"/>
      <c r="U982" s="12"/>
      <c r="V982" s="12"/>
    </row>
    <row r="983" spans="1:22" s="1" customFormat="1" x14ac:dyDescent="0.4">
      <c r="A983" s="12"/>
      <c r="B983" s="12"/>
      <c r="C983" s="42"/>
      <c r="D983" s="12"/>
      <c r="E983" s="12"/>
      <c r="F983" s="12"/>
      <c r="G983" s="12"/>
      <c r="H983" s="12"/>
      <c r="I983" s="12"/>
      <c r="J983" s="12"/>
      <c r="K983" s="12"/>
      <c r="L983" s="12"/>
      <c r="M983" s="12"/>
      <c r="N983" s="12"/>
      <c r="O983" s="12"/>
      <c r="P983" s="12"/>
      <c r="Q983" s="12"/>
      <c r="R983" s="12"/>
      <c r="S983" s="12"/>
      <c r="T983" s="12"/>
      <c r="U983" s="12"/>
      <c r="V983" s="12"/>
    </row>
    <row r="984" spans="1:22" s="1" customFormat="1" x14ac:dyDescent="0.4">
      <c r="A984" s="12"/>
      <c r="B984" s="12"/>
      <c r="C984" s="42"/>
      <c r="D984" s="12"/>
      <c r="E984" s="12"/>
      <c r="F984" s="12"/>
      <c r="G984" s="12"/>
      <c r="H984" s="12"/>
      <c r="I984" s="12"/>
      <c r="J984" s="12"/>
      <c r="K984" s="12"/>
      <c r="L984" s="12"/>
      <c r="M984" s="12"/>
      <c r="N984" s="12"/>
      <c r="O984" s="12"/>
      <c r="P984" s="12"/>
      <c r="Q984" s="12"/>
      <c r="R984" s="12"/>
      <c r="S984" s="12"/>
      <c r="T984" s="12"/>
      <c r="U984" s="12"/>
      <c r="V984" s="12"/>
    </row>
    <row r="985" spans="1:22" s="1" customFormat="1" x14ac:dyDescent="0.4">
      <c r="A985" s="12"/>
      <c r="B985" s="12"/>
      <c r="C985" s="42"/>
      <c r="D985" s="12"/>
      <c r="E985" s="12"/>
      <c r="F985" s="12"/>
      <c r="G985" s="12"/>
      <c r="H985" s="12"/>
      <c r="I985" s="12"/>
      <c r="J985" s="12"/>
      <c r="K985" s="12"/>
      <c r="L985" s="12"/>
      <c r="M985" s="12"/>
      <c r="N985" s="12"/>
      <c r="O985" s="12"/>
      <c r="P985" s="12"/>
      <c r="Q985" s="12"/>
      <c r="R985" s="12"/>
      <c r="S985" s="12"/>
      <c r="T985" s="12"/>
      <c r="U985" s="12"/>
      <c r="V985" s="12"/>
    </row>
    <row r="986" spans="1:22" s="1" customFormat="1" x14ac:dyDescent="0.4">
      <c r="A986" s="12"/>
      <c r="B986" s="12"/>
      <c r="C986" s="42"/>
      <c r="D986" s="12"/>
      <c r="E986" s="12"/>
      <c r="F986" s="12"/>
      <c r="G986" s="12"/>
      <c r="H986" s="12"/>
      <c r="I986" s="12"/>
      <c r="J986" s="12"/>
      <c r="K986" s="12"/>
      <c r="L986" s="12"/>
      <c r="M986" s="12"/>
      <c r="N986" s="12"/>
      <c r="O986" s="12"/>
      <c r="P986" s="12"/>
      <c r="Q986" s="12"/>
      <c r="R986" s="12"/>
      <c r="S986" s="12"/>
      <c r="T986" s="12"/>
      <c r="U986" s="12"/>
      <c r="V986" s="12"/>
    </row>
    <row r="987" spans="1:22" s="1" customFormat="1" x14ac:dyDescent="0.4">
      <c r="A987" s="12"/>
      <c r="B987" s="12"/>
      <c r="C987" s="42"/>
      <c r="D987" s="12"/>
      <c r="E987" s="12"/>
      <c r="F987" s="12"/>
      <c r="G987" s="12"/>
      <c r="H987" s="12"/>
      <c r="I987" s="12"/>
      <c r="J987" s="12"/>
      <c r="K987" s="12"/>
      <c r="L987" s="12"/>
      <c r="M987" s="12"/>
      <c r="N987" s="12"/>
      <c r="O987" s="12"/>
      <c r="P987" s="12"/>
      <c r="Q987" s="12"/>
      <c r="R987" s="12"/>
      <c r="S987" s="12"/>
      <c r="T987" s="12"/>
      <c r="U987" s="12"/>
      <c r="V987" s="12"/>
    </row>
    <row r="988" spans="1:22" s="1" customFormat="1" x14ac:dyDescent="0.4">
      <c r="A988" s="12"/>
      <c r="B988" s="12"/>
      <c r="C988" s="42"/>
      <c r="D988" s="12"/>
      <c r="E988" s="12"/>
      <c r="F988" s="12"/>
      <c r="G988" s="12"/>
      <c r="H988" s="12"/>
      <c r="I988" s="12"/>
      <c r="J988" s="12"/>
      <c r="K988" s="12"/>
      <c r="L988" s="12"/>
      <c r="M988" s="12"/>
      <c r="N988" s="12"/>
      <c r="O988" s="12"/>
      <c r="P988" s="12"/>
      <c r="Q988" s="12"/>
      <c r="R988" s="12"/>
      <c r="S988" s="12"/>
      <c r="T988" s="12"/>
      <c r="U988" s="12"/>
      <c r="V988" s="12"/>
    </row>
    <row r="989" spans="1:22" s="1" customFormat="1" x14ac:dyDescent="0.4">
      <c r="A989" s="12"/>
      <c r="B989" s="12"/>
      <c r="C989" s="42"/>
      <c r="D989" s="12"/>
      <c r="E989" s="12"/>
      <c r="F989" s="12"/>
      <c r="G989" s="12"/>
      <c r="H989" s="12"/>
      <c r="I989" s="12"/>
      <c r="J989" s="12"/>
      <c r="K989" s="12"/>
      <c r="L989" s="12"/>
      <c r="M989" s="12"/>
      <c r="N989" s="12"/>
      <c r="O989" s="12"/>
      <c r="P989" s="12"/>
      <c r="Q989" s="12"/>
      <c r="R989" s="12"/>
      <c r="S989" s="12"/>
      <c r="T989" s="12"/>
      <c r="U989" s="12"/>
      <c r="V989" s="12"/>
    </row>
    <row r="990" spans="1:22" s="1" customFormat="1" x14ac:dyDescent="0.4">
      <c r="A990" s="12"/>
      <c r="B990" s="12"/>
      <c r="C990" s="42"/>
      <c r="D990" s="12"/>
      <c r="E990" s="12"/>
      <c r="F990" s="12"/>
      <c r="G990" s="12"/>
      <c r="H990" s="12"/>
      <c r="I990" s="12"/>
      <c r="J990" s="12"/>
      <c r="K990" s="12"/>
      <c r="L990" s="12"/>
      <c r="M990" s="12"/>
      <c r="N990" s="12"/>
      <c r="O990" s="12"/>
      <c r="P990" s="12"/>
      <c r="Q990" s="12"/>
      <c r="R990" s="12"/>
      <c r="S990" s="12"/>
      <c r="T990" s="12"/>
      <c r="U990" s="12"/>
      <c r="V990" s="12"/>
    </row>
    <row r="991" spans="1:22" s="1" customFormat="1" x14ac:dyDescent="0.4">
      <c r="A991" s="12"/>
      <c r="B991" s="12"/>
      <c r="C991" s="42"/>
      <c r="D991" s="12"/>
      <c r="E991" s="12"/>
      <c r="F991" s="12"/>
      <c r="G991" s="12"/>
      <c r="H991" s="12"/>
      <c r="I991" s="12"/>
      <c r="J991" s="12"/>
      <c r="K991" s="12"/>
      <c r="L991" s="12"/>
      <c r="M991" s="12"/>
      <c r="N991" s="12"/>
      <c r="O991" s="12"/>
      <c r="P991" s="12"/>
      <c r="Q991" s="12"/>
      <c r="R991" s="12"/>
      <c r="S991" s="12"/>
      <c r="T991" s="12"/>
      <c r="U991" s="12"/>
      <c r="V991" s="12"/>
    </row>
    <row r="992" spans="1:22" s="1" customFormat="1" x14ac:dyDescent="0.4">
      <c r="A992" s="12"/>
      <c r="B992" s="12"/>
      <c r="C992" s="42"/>
      <c r="D992" s="12"/>
      <c r="E992" s="12"/>
      <c r="F992" s="12"/>
      <c r="G992" s="12"/>
      <c r="H992" s="12"/>
      <c r="I992" s="12"/>
      <c r="J992" s="12"/>
      <c r="K992" s="12"/>
      <c r="L992" s="12"/>
      <c r="M992" s="12"/>
      <c r="N992" s="12"/>
      <c r="O992" s="12"/>
      <c r="P992" s="12"/>
      <c r="Q992" s="12"/>
      <c r="R992" s="12"/>
      <c r="S992" s="12"/>
      <c r="T992" s="12"/>
      <c r="U992" s="12"/>
      <c r="V992" s="12"/>
    </row>
    <row r="993" spans="1:22" s="1" customFormat="1" x14ac:dyDescent="0.4">
      <c r="A993" s="12"/>
      <c r="B993" s="12"/>
      <c r="C993" s="42"/>
      <c r="D993" s="12"/>
      <c r="E993" s="12"/>
      <c r="F993" s="12"/>
      <c r="G993" s="12"/>
      <c r="H993" s="12"/>
      <c r="I993" s="12"/>
      <c r="J993" s="12"/>
      <c r="K993" s="12"/>
      <c r="L993" s="12"/>
      <c r="M993" s="12"/>
      <c r="N993" s="12"/>
      <c r="O993" s="12"/>
      <c r="P993" s="12"/>
      <c r="Q993" s="12"/>
      <c r="R993" s="12"/>
      <c r="S993" s="12"/>
      <c r="T993" s="12"/>
      <c r="U993" s="12"/>
      <c r="V993" s="12"/>
    </row>
    <row r="994" spans="1:22" s="1" customFormat="1" x14ac:dyDescent="0.4">
      <c r="A994" s="12"/>
      <c r="B994" s="12"/>
      <c r="C994" s="42"/>
      <c r="D994" s="12"/>
      <c r="E994" s="12"/>
      <c r="F994" s="12"/>
      <c r="G994" s="12"/>
      <c r="H994" s="12"/>
      <c r="I994" s="12"/>
      <c r="J994" s="12"/>
      <c r="K994" s="12"/>
      <c r="L994" s="12"/>
      <c r="M994" s="12"/>
      <c r="N994" s="12"/>
      <c r="O994" s="12"/>
      <c r="P994" s="12"/>
      <c r="Q994" s="12"/>
      <c r="R994" s="12"/>
      <c r="S994" s="12"/>
      <c r="T994" s="12"/>
      <c r="U994" s="12"/>
      <c r="V994" s="12"/>
    </row>
    <row r="995" spans="1:22" s="1" customFormat="1" x14ac:dyDescent="0.4">
      <c r="A995" s="12"/>
      <c r="B995" s="12"/>
      <c r="C995" s="42"/>
      <c r="D995" s="12"/>
      <c r="E995" s="12"/>
      <c r="F995" s="12"/>
      <c r="G995" s="12"/>
      <c r="H995" s="12"/>
      <c r="I995" s="12"/>
      <c r="J995" s="12"/>
      <c r="K995" s="12"/>
      <c r="L995" s="12"/>
      <c r="M995" s="12"/>
      <c r="N995" s="12"/>
      <c r="O995" s="12"/>
      <c r="P995" s="12"/>
      <c r="Q995" s="12"/>
      <c r="R995" s="12"/>
      <c r="S995" s="12"/>
      <c r="T995" s="12"/>
      <c r="U995" s="12"/>
      <c r="V995" s="12"/>
    </row>
    <row r="996" spans="1:22" s="1" customFormat="1" x14ac:dyDescent="0.4">
      <c r="A996" s="12"/>
      <c r="B996" s="12"/>
      <c r="C996" s="42"/>
      <c r="D996" s="12"/>
      <c r="E996" s="12"/>
      <c r="F996" s="12"/>
      <c r="G996" s="12"/>
      <c r="H996" s="12"/>
      <c r="I996" s="12"/>
      <c r="J996" s="12"/>
      <c r="K996" s="12"/>
      <c r="L996" s="12"/>
      <c r="M996" s="12"/>
      <c r="N996" s="12"/>
      <c r="O996" s="12"/>
      <c r="P996" s="12"/>
      <c r="Q996" s="12"/>
      <c r="R996" s="12"/>
      <c r="S996" s="12"/>
      <c r="T996" s="12"/>
      <c r="U996" s="12"/>
      <c r="V996" s="12"/>
    </row>
    <row r="997" spans="1:22" s="1" customFormat="1" x14ac:dyDescent="0.4">
      <c r="A997" s="12"/>
      <c r="B997" s="12"/>
      <c r="C997" s="42"/>
      <c r="D997" s="12"/>
      <c r="E997" s="12"/>
      <c r="F997" s="12"/>
      <c r="G997" s="12"/>
      <c r="H997" s="12"/>
      <c r="I997" s="12"/>
      <c r="J997" s="12"/>
      <c r="K997" s="12"/>
      <c r="L997" s="12"/>
      <c r="M997" s="12"/>
      <c r="N997" s="12"/>
      <c r="O997" s="12"/>
      <c r="P997" s="12"/>
      <c r="Q997" s="12"/>
      <c r="R997" s="12"/>
      <c r="S997" s="12"/>
      <c r="T997" s="12"/>
      <c r="U997" s="12"/>
      <c r="V997" s="12"/>
    </row>
    <row r="998" spans="1:22" s="1" customFormat="1" x14ac:dyDescent="0.4">
      <c r="A998" s="12"/>
      <c r="B998" s="12"/>
      <c r="C998" s="42"/>
      <c r="D998" s="12"/>
      <c r="E998" s="12"/>
      <c r="F998" s="12"/>
      <c r="G998" s="12"/>
      <c r="H998" s="12"/>
      <c r="I998" s="12"/>
      <c r="J998" s="12"/>
      <c r="K998" s="12"/>
      <c r="L998" s="12"/>
      <c r="M998" s="12"/>
      <c r="N998" s="12"/>
      <c r="O998" s="12"/>
      <c r="P998" s="12"/>
      <c r="Q998" s="12"/>
      <c r="R998" s="12"/>
      <c r="S998" s="12"/>
      <c r="T998" s="12"/>
      <c r="U998" s="12"/>
      <c r="V998" s="12"/>
    </row>
    <row r="999" spans="1:22" s="1" customFormat="1" x14ac:dyDescent="0.4">
      <c r="A999" s="12"/>
      <c r="B999" s="12"/>
      <c r="C999" s="42"/>
      <c r="D999" s="12"/>
      <c r="E999" s="12"/>
      <c r="F999" s="12"/>
      <c r="G999" s="12"/>
      <c r="H999" s="12"/>
      <c r="I999" s="12"/>
      <c r="J999" s="12"/>
      <c r="K999" s="12"/>
      <c r="L999" s="12"/>
      <c r="M999" s="12"/>
      <c r="N999" s="12"/>
      <c r="O999" s="12"/>
      <c r="P999" s="12"/>
      <c r="Q999" s="12"/>
      <c r="R999" s="12"/>
      <c r="S999" s="12"/>
      <c r="T999" s="12"/>
      <c r="U999" s="12"/>
      <c r="V999" s="12"/>
    </row>
    <row r="1000" spans="1:22" s="1" customFormat="1" x14ac:dyDescent="0.4">
      <c r="A1000" s="12"/>
      <c r="B1000" s="12"/>
      <c r="C1000" s="42"/>
      <c r="D1000" s="12"/>
      <c r="E1000" s="12"/>
      <c r="F1000" s="12"/>
      <c r="G1000" s="12"/>
      <c r="H1000" s="12"/>
      <c r="I1000" s="12"/>
      <c r="J1000" s="12"/>
      <c r="K1000" s="12"/>
      <c r="L1000" s="12"/>
      <c r="M1000" s="12"/>
      <c r="N1000" s="12"/>
      <c r="O1000" s="12"/>
      <c r="P1000" s="12"/>
      <c r="Q1000" s="12"/>
      <c r="R1000" s="12"/>
      <c r="S1000" s="12"/>
      <c r="T1000" s="12"/>
      <c r="U1000" s="12"/>
      <c r="V1000" s="12"/>
    </row>
    <row r="1001" spans="1:22" s="1" customFormat="1" x14ac:dyDescent="0.4">
      <c r="A1001" s="12"/>
      <c r="B1001" s="12"/>
      <c r="C1001" s="42"/>
      <c r="D1001" s="12"/>
      <c r="E1001" s="12"/>
      <c r="F1001" s="12"/>
      <c r="G1001" s="12"/>
      <c r="H1001" s="12"/>
      <c r="I1001" s="12"/>
      <c r="J1001" s="12"/>
      <c r="K1001" s="12"/>
      <c r="L1001" s="12"/>
      <c r="M1001" s="12"/>
      <c r="N1001" s="12"/>
      <c r="O1001" s="12"/>
      <c r="P1001" s="12"/>
      <c r="Q1001" s="12"/>
      <c r="R1001" s="12"/>
      <c r="S1001" s="12"/>
      <c r="T1001" s="12"/>
      <c r="U1001" s="12"/>
      <c r="V1001" s="12"/>
    </row>
    <row r="1002" spans="1:22" s="1" customFormat="1" x14ac:dyDescent="0.4">
      <c r="A1002" s="12"/>
      <c r="B1002" s="12"/>
      <c r="C1002" s="42"/>
      <c r="D1002" s="12"/>
      <c r="E1002" s="12"/>
      <c r="F1002" s="12"/>
      <c r="G1002" s="12"/>
      <c r="H1002" s="12"/>
      <c r="I1002" s="12"/>
      <c r="J1002" s="12"/>
      <c r="K1002" s="12"/>
      <c r="L1002" s="12"/>
      <c r="M1002" s="12"/>
      <c r="N1002" s="12"/>
      <c r="O1002" s="12"/>
      <c r="P1002" s="12"/>
      <c r="Q1002" s="12"/>
      <c r="R1002" s="12"/>
      <c r="S1002" s="12"/>
      <c r="T1002" s="12"/>
      <c r="U1002" s="12"/>
      <c r="V1002" s="12"/>
    </row>
    <row r="1003" spans="1:22" s="1" customFormat="1" x14ac:dyDescent="0.4">
      <c r="A1003" s="12"/>
      <c r="B1003" s="12"/>
      <c r="C1003" s="42"/>
      <c r="D1003" s="12"/>
      <c r="E1003" s="12"/>
      <c r="F1003" s="12"/>
      <c r="G1003" s="12"/>
      <c r="H1003" s="12"/>
      <c r="I1003" s="12"/>
      <c r="J1003" s="12"/>
      <c r="K1003" s="12"/>
      <c r="L1003" s="12"/>
      <c r="M1003" s="12"/>
      <c r="N1003" s="12"/>
      <c r="O1003" s="12"/>
      <c r="P1003" s="12"/>
      <c r="Q1003" s="12"/>
      <c r="R1003" s="12"/>
      <c r="S1003" s="12"/>
      <c r="T1003" s="12"/>
      <c r="U1003" s="12"/>
      <c r="V1003" s="12"/>
    </row>
    <row r="1004" spans="1:22" s="1" customFormat="1" x14ac:dyDescent="0.4">
      <c r="A1004" s="12"/>
      <c r="B1004" s="12"/>
      <c r="C1004" s="42"/>
      <c r="D1004" s="12"/>
      <c r="E1004" s="12"/>
      <c r="F1004" s="12"/>
      <c r="G1004" s="12"/>
      <c r="H1004" s="12"/>
      <c r="I1004" s="12"/>
      <c r="J1004" s="12"/>
      <c r="K1004" s="12"/>
      <c r="L1004" s="12"/>
      <c r="M1004" s="12"/>
      <c r="N1004" s="12"/>
      <c r="O1004" s="12"/>
      <c r="P1004" s="12"/>
      <c r="Q1004" s="12"/>
      <c r="R1004" s="12"/>
      <c r="S1004" s="12"/>
      <c r="T1004" s="12"/>
      <c r="U1004" s="12"/>
      <c r="V1004" s="12"/>
    </row>
    <row r="1005" spans="1:22" s="1" customFormat="1" x14ac:dyDescent="0.4">
      <c r="A1005" s="12"/>
      <c r="B1005" s="12"/>
      <c r="C1005" s="42"/>
      <c r="D1005" s="12"/>
      <c r="E1005" s="12"/>
      <c r="F1005" s="12"/>
      <c r="G1005" s="12"/>
      <c r="H1005" s="12"/>
      <c r="I1005" s="12"/>
      <c r="J1005" s="12"/>
      <c r="K1005" s="12"/>
      <c r="L1005" s="12"/>
      <c r="M1005" s="12"/>
      <c r="N1005" s="12"/>
      <c r="O1005" s="12"/>
      <c r="P1005" s="12"/>
      <c r="Q1005" s="12"/>
      <c r="R1005" s="12"/>
      <c r="S1005" s="12"/>
      <c r="T1005" s="12"/>
      <c r="U1005" s="12"/>
      <c r="V1005" s="12"/>
    </row>
    <row r="1006" spans="1:22" s="1" customFormat="1" x14ac:dyDescent="0.4">
      <c r="A1006" s="12"/>
      <c r="B1006" s="12"/>
      <c r="C1006" s="42"/>
      <c r="D1006" s="12"/>
      <c r="E1006" s="12"/>
      <c r="F1006" s="12"/>
      <c r="G1006" s="12"/>
      <c r="H1006" s="12"/>
      <c r="I1006" s="12"/>
      <c r="J1006" s="12"/>
      <c r="K1006" s="12"/>
      <c r="L1006" s="12"/>
      <c r="M1006" s="12"/>
      <c r="N1006" s="12"/>
      <c r="O1006" s="12"/>
      <c r="P1006" s="12"/>
      <c r="Q1006" s="12"/>
      <c r="R1006" s="12"/>
      <c r="S1006" s="12"/>
      <c r="T1006" s="12"/>
      <c r="U1006" s="12"/>
      <c r="V1006" s="12"/>
    </row>
    <row r="1007" spans="1:22" s="1" customFormat="1" x14ac:dyDescent="0.4">
      <c r="A1007" s="12"/>
      <c r="B1007" s="12"/>
      <c r="C1007" s="42"/>
      <c r="D1007" s="12"/>
      <c r="E1007" s="12"/>
      <c r="F1007" s="12"/>
      <c r="G1007" s="12"/>
      <c r="H1007" s="12"/>
      <c r="I1007" s="12"/>
      <c r="J1007" s="12"/>
      <c r="K1007" s="12"/>
      <c r="L1007" s="12"/>
      <c r="M1007" s="12"/>
      <c r="N1007" s="12"/>
      <c r="O1007" s="12"/>
      <c r="P1007" s="12"/>
      <c r="Q1007" s="12"/>
      <c r="R1007" s="12"/>
      <c r="S1007" s="12"/>
      <c r="T1007" s="12"/>
      <c r="U1007" s="12"/>
      <c r="V1007" s="12"/>
    </row>
    <row r="1008" spans="1:22" s="1" customFormat="1" x14ac:dyDescent="0.4">
      <c r="A1008" s="12"/>
      <c r="B1008" s="12"/>
      <c r="C1008" s="42"/>
      <c r="D1008" s="12"/>
      <c r="E1008" s="12"/>
      <c r="F1008" s="12"/>
      <c r="G1008" s="12"/>
      <c r="H1008" s="12"/>
      <c r="I1008" s="12"/>
      <c r="J1008" s="12"/>
      <c r="K1008" s="12"/>
      <c r="L1008" s="12"/>
      <c r="M1008" s="12"/>
      <c r="N1008" s="12"/>
      <c r="O1008" s="12"/>
      <c r="P1008" s="12"/>
      <c r="Q1008" s="12"/>
      <c r="R1008" s="12"/>
      <c r="S1008" s="12"/>
      <c r="T1008" s="12"/>
      <c r="U1008" s="12"/>
      <c r="V1008" s="12"/>
    </row>
    <row r="1009" spans="1:22" s="1" customFormat="1" x14ac:dyDescent="0.4">
      <c r="A1009" s="12"/>
      <c r="B1009" s="12"/>
      <c r="C1009" s="42"/>
      <c r="D1009" s="12"/>
      <c r="E1009" s="12"/>
      <c r="F1009" s="12"/>
      <c r="G1009" s="12"/>
      <c r="H1009" s="12"/>
      <c r="I1009" s="12"/>
      <c r="J1009" s="12"/>
      <c r="K1009" s="12"/>
      <c r="L1009" s="12"/>
      <c r="M1009" s="12"/>
      <c r="N1009" s="12"/>
      <c r="O1009" s="12"/>
      <c r="P1009" s="12"/>
      <c r="Q1009" s="12"/>
      <c r="R1009" s="12"/>
      <c r="S1009" s="12"/>
      <c r="T1009" s="12"/>
      <c r="U1009" s="12"/>
      <c r="V1009" s="12"/>
    </row>
    <row r="1010" spans="1:22" s="1" customFormat="1" x14ac:dyDescent="0.4">
      <c r="A1010" s="12"/>
      <c r="B1010" s="12"/>
      <c r="C1010" s="42"/>
      <c r="D1010" s="12"/>
      <c r="E1010" s="12"/>
      <c r="F1010" s="12"/>
      <c r="G1010" s="12"/>
      <c r="H1010" s="12"/>
      <c r="I1010" s="12"/>
      <c r="J1010" s="12"/>
      <c r="K1010" s="12"/>
      <c r="L1010" s="12"/>
      <c r="M1010" s="12"/>
      <c r="N1010" s="12"/>
      <c r="O1010" s="12"/>
      <c r="P1010" s="12"/>
      <c r="Q1010" s="12"/>
      <c r="R1010" s="12"/>
      <c r="S1010" s="12"/>
      <c r="T1010" s="12"/>
      <c r="U1010" s="12"/>
      <c r="V1010" s="12"/>
    </row>
    <row r="1011" spans="1:22" s="1" customFormat="1" x14ac:dyDescent="0.4">
      <c r="A1011" s="12"/>
      <c r="B1011" s="12"/>
      <c r="C1011" s="42"/>
      <c r="D1011" s="12"/>
      <c r="E1011" s="12"/>
      <c r="F1011" s="12"/>
      <c r="G1011" s="12"/>
      <c r="H1011" s="12"/>
      <c r="I1011" s="12"/>
      <c r="J1011" s="12"/>
      <c r="K1011" s="12"/>
      <c r="L1011" s="12"/>
      <c r="M1011" s="12"/>
      <c r="N1011" s="12"/>
      <c r="O1011" s="12"/>
      <c r="P1011" s="12"/>
      <c r="Q1011" s="12"/>
      <c r="R1011" s="12"/>
      <c r="S1011" s="12"/>
      <c r="T1011" s="12"/>
      <c r="U1011" s="12"/>
      <c r="V1011" s="12"/>
    </row>
    <row r="1012" spans="1:22" s="1" customFormat="1" x14ac:dyDescent="0.4">
      <c r="A1012" s="12"/>
      <c r="B1012" s="12"/>
      <c r="C1012" s="42"/>
      <c r="D1012" s="12"/>
      <c r="E1012" s="12"/>
      <c r="F1012" s="12"/>
      <c r="G1012" s="12"/>
      <c r="H1012" s="12"/>
      <c r="I1012" s="12"/>
      <c r="J1012" s="12"/>
      <c r="K1012" s="12"/>
      <c r="L1012" s="12"/>
      <c r="M1012" s="12"/>
      <c r="N1012" s="12"/>
      <c r="O1012" s="12"/>
      <c r="P1012" s="12"/>
      <c r="Q1012" s="12"/>
      <c r="R1012" s="12"/>
      <c r="S1012" s="12"/>
      <c r="T1012" s="12"/>
      <c r="U1012" s="12"/>
      <c r="V1012" s="12"/>
    </row>
    <row r="1013" spans="1:22" s="1" customFormat="1" x14ac:dyDescent="0.4">
      <c r="A1013" s="12"/>
      <c r="B1013" s="12"/>
      <c r="C1013" s="42"/>
      <c r="D1013" s="12"/>
      <c r="E1013" s="12"/>
      <c r="F1013" s="12"/>
      <c r="G1013" s="12"/>
      <c r="H1013" s="12"/>
      <c r="I1013" s="12"/>
      <c r="J1013" s="12"/>
      <c r="K1013" s="12"/>
      <c r="L1013" s="12"/>
      <c r="M1013" s="12"/>
      <c r="N1013" s="12"/>
      <c r="O1013" s="12"/>
      <c r="P1013" s="12"/>
      <c r="Q1013" s="12"/>
      <c r="R1013" s="12"/>
      <c r="S1013" s="12"/>
      <c r="T1013" s="12"/>
      <c r="U1013" s="12"/>
      <c r="V1013" s="12"/>
    </row>
    <row r="1014" spans="1:22" s="1" customFormat="1" x14ac:dyDescent="0.4">
      <c r="A1014" s="12"/>
      <c r="B1014" s="12"/>
      <c r="C1014" s="42"/>
      <c r="D1014" s="12"/>
      <c r="E1014" s="12"/>
      <c r="F1014" s="12"/>
      <c r="G1014" s="12"/>
      <c r="H1014" s="12"/>
      <c r="I1014" s="12"/>
      <c r="J1014" s="12"/>
      <c r="K1014" s="12"/>
      <c r="L1014" s="12"/>
      <c r="M1014" s="12"/>
      <c r="N1014" s="12"/>
      <c r="O1014" s="12"/>
      <c r="P1014" s="12"/>
      <c r="Q1014" s="12"/>
      <c r="R1014" s="12"/>
      <c r="S1014" s="12"/>
      <c r="T1014" s="12"/>
      <c r="U1014" s="12"/>
      <c r="V1014" s="12"/>
    </row>
    <row r="1015" spans="1:22" s="1" customFormat="1" x14ac:dyDescent="0.4">
      <c r="A1015" s="12"/>
      <c r="B1015" s="12"/>
      <c r="C1015" s="42"/>
      <c r="D1015" s="12"/>
      <c r="E1015" s="12"/>
      <c r="F1015" s="12"/>
      <c r="G1015" s="12"/>
      <c r="H1015" s="12"/>
      <c r="I1015" s="12"/>
      <c r="J1015" s="12"/>
      <c r="K1015" s="12"/>
      <c r="L1015" s="12"/>
      <c r="M1015" s="12"/>
      <c r="N1015" s="12"/>
      <c r="O1015" s="12"/>
      <c r="P1015" s="12"/>
      <c r="Q1015" s="12"/>
      <c r="R1015" s="12"/>
      <c r="S1015" s="12"/>
      <c r="T1015" s="12"/>
      <c r="U1015" s="12"/>
      <c r="V1015" s="12"/>
    </row>
    <row r="1016" spans="1:22" s="1" customFormat="1" x14ac:dyDescent="0.4">
      <c r="A1016" s="12"/>
      <c r="B1016" s="12"/>
      <c r="C1016" s="42"/>
      <c r="D1016" s="12"/>
      <c r="E1016" s="12"/>
      <c r="F1016" s="12"/>
      <c r="G1016" s="12"/>
      <c r="H1016" s="12"/>
      <c r="I1016" s="12"/>
      <c r="J1016" s="12"/>
      <c r="K1016" s="12"/>
      <c r="L1016" s="12"/>
      <c r="M1016" s="12"/>
      <c r="N1016" s="12"/>
      <c r="O1016" s="12"/>
      <c r="P1016" s="12"/>
      <c r="Q1016" s="12"/>
      <c r="R1016" s="12"/>
      <c r="S1016" s="12"/>
      <c r="T1016" s="12"/>
      <c r="U1016" s="12"/>
      <c r="V1016" s="12"/>
    </row>
    <row r="1017" spans="1:22" s="1" customFormat="1" x14ac:dyDescent="0.4">
      <c r="A1017" s="12"/>
      <c r="B1017" s="12"/>
      <c r="C1017" s="42"/>
      <c r="D1017" s="12"/>
      <c r="E1017" s="12"/>
      <c r="F1017" s="12"/>
      <c r="G1017" s="12"/>
      <c r="H1017" s="12"/>
      <c r="I1017" s="12"/>
      <c r="J1017" s="12"/>
      <c r="K1017" s="12"/>
      <c r="L1017" s="12"/>
      <c r="M1017" s="12"/>
      <c r="N1017" s="12"/>
      <c r="O1017" s="12"/>
      <c r="P1017" s="12"/>
      <c r="Q1017" s="12"/>
      <c r="R1017" s="12"/>
      <c r="S1017" s="12"/>
      <c r="T1017" s="12"/>
      <c r="U1017" s="12"/>
      <c r="V1017" s="12"/>
    </row>
    <row r="1018" spans="1:22" s="1" customFormat="1" x14ac:dyDescent="0.4">
      <c r="A1018" s="12"/>
      <c r="B1018" s="12"/>
      <c r="C1018" s="42"/>
      <c r="D1018" s="12"/>
      <c r="E1018" s="12"/>
      <c r="F1018" s="12"/>
      <c r="G1018" s="12"/>
      <c r="H1018" s="12"/>
      <c r="I1018" s="12"/>
      <c r="J1018" s="12"/>
      <c r="K1018" s="12"/>
      <c r="L1018" s="12"/>
      <c r="M1018" s="12"/>
      <c r="N1018" s="12"/>
      <c r="O1018" s="12"/>
      <c r="P1018" s="12"/>
      <c r="Q1018" s="12"/>
      <c r="R1018" s="12"/>
      <c r="S1018" s="12"/>
      <c r="T1018" s="12"/>
      <c r="U1018" s="12"/>
      <c r="V1018" s="12"/>
    </row>
    <row r="1019" spans="1:22" s="1" customFormat="1" x14ac:dyDescent="0.4">
      <c r="A1019" s="12"/>
      <c r="B1019" s="12"/>
      <c r="C1019" s="42"/>
      <c r="D1019" s="12"/>
      <c r="E1019" s="12"/>
      <c r="F1019" s="12"/>
      <c r="G1019" s="12"/>
      <c r="H1019" s="12"/>
      <c r="I1019" s="12"/>
      <c r="J1019" s="12"/>
      <c r="K1019" s="12"/>
      <c r="L1019" s="12"/>
      <c r="M1019" s="12"/>
      <c r="N1019" s="12"/>
      <c r="O1019" s="12"/>
      <c r="P1019" s="12"/>
      <c r="Q1019" s="12"/>
      <c r="R1019" s="12"/>
      <c r="S1019" s="12"/>
      <c r="T1019" s="12"/>
      <c r="U1019" s="12"/>
      <c r="V1019" s="12"/>
    </row>
    <row r="1020" spans="1:22" s="1" customFormat="1" x14ac:dyDescent="0.4">
      <c r="A1020" s="12"/>
      <c r="B1020" s="12"/>
      <c r="C1020" s="42"/>
      <c r="D1020" s="12"/>
      <c r="E1020" s="12"/>
      <c r="F1020" s="12"/>
      <c r="G1020" s="12"/>
      <c r="H1020" s="12"/>
      <c r="I1020" s="12"/>
      <c r="J1020" s="12"/>
      <c r="K1020" s="12"/>
      <c r="L1020" s="12"/>
      <c r="M1020" s="12"/>
      <c r="N1020" s="12"/>
      <c r="O1020" s="12"/>
      <c r="P1020" s="12"/>
      <c r="Q1020" s="12"/>
      <c r="R1020" s="12"/>
      <c r="S1020" s="12"/>
      <c r="T1020" s="12"/>
      <c r="U1020" s="12"/>
      <c r="V1020" s="12"/>
    </row>
    <row r="1021" spans="1:22" s="1" customFormat="1" x14ac:dyDescent="0.4">
      <c r="A1021" s="12"/>
      <c r="B1021" s="12"/>
      <c r="C1021" s="42"/>
      <c r="D1021" s="12"/>
      <c r="E1021" s="12"/>
      <c r="F1021" s="12"/>
      <c r="G1021" s="12"/>
      <c r="H1021" s="12"/>
      <c r="I1021" s="12"/>
      <c r="J1021" s="12"/>
      <c r="K1021" s="12"/>
      <c r="L1021" s="12"/>
      <c r="M1021" s="12"/>
      <c r="N1021" s="12"/>
      <c r="O1021" s="12"/>
      <c r="P1021" s="12"/>
      <c r="Q1021" s="12"/>
      <c r="R1021" s="12"/>
      <c r="S1021" s="12"/>
      <c r="T1021" s="12"/>
      <c r="U1021" s="12"/>
      <c r="V1021" s="12"/>
    </row>
    <row r="1022" spans="1:22" s="1" customFormat="1" x14ac:dyDescent="0.4">
      <c r="A1022" s="12"/>
      <c r="B1022" s="12"/>
      <c r="C1022" s="42"/>
      <c r="D1022" s="12"/>
      <c r="E1022" s="12"/>
      <c r="F1022" s="12"/>
      <c r="G1022" s="12"/>
      <c r="H1022" s="12"/>
      <c r="I1022" s="12"/>
      <c r="J1022" s="12"/>
      <c r="K1022" s="12"/>
      <c r="L1022" s="12"/>
      <c r="M1022" s="12"/>
      <c r="N1022" s="12"/>
      <c r="O1022" s="12"/>
      <c r="P1022" s="12"/>
      <c r="Q1022" s="12"/>
      <c r="R1022" s="12"/>
      <c r="S1022" s="12"/>
      <c r="T1022" s="12"/>
      <c r="U1022" s="12"/>
      <c r="V1022" s="12"/>
    </row>
    <row r="1023" spans="1:22" s="1" customFormat="1" x14ac:dyDescent="0.4">
      <c r="A1023" s="12"/>
      <c r="B1023" s="12"/>
      <c r="C1023" s="42"/>
      <c r="D1023" s="12"/>
      <c r="E1023" s="12"/>
      <c r="F1023" s="12"/>
      <c r="G1023" s="12"/>
      <c r="H1023" s="12"/>
      <c r="I1023" s="12"/>
      <c r="J1023" s="12"/>
      <c r="K1023" s="12"/>
      <c r="L1023" s="12"/>
      <c r="M1023" s="12"/>
      <c r="N1023" s="12"/>
      <c r="O1023" s="12"/>
      <c r="P1023" s="12"/>
      <c r="Q1023" s="12"/>
      <c r="R1023" s="12"/>
      <c r="S1023" s="12"/>
      <c r="T1023" s="12"/>
      <c r="U1023" s="12"/>
      <c r="V1023" s="12"/>
    </row>
    <row r="1024" spans="1:22" s="1" customFormat="1" x14ac:dyDescent="0.4">
      <c r="A1024" s="12"/>
      <c r="B1024" s="12"/>
      <c r="C1024" s="42"/>
      <c r="D1024" s="12"/>
      <c r="E1024" s="12"/>
      <c r="F1024" s="12"/>
      <c r="G1024" s="12"/>
      <c r="H1024" s="12"/>
      <c r="I1024" s="12"/>
      <c r="J1024" s="12"/>
      <c r="K1024" s="12"/>
      <c r="L1024" s="12"/>
      <c r="M1024" s="12"/>
      <c r="N1024" s="12"/>
      <c r="O1024" s="12"/>
      <c r="P1024" s="12"/>
      <c r="Q1024" s="12"/>
      <c r="R1024" s="12"/>
      <c r="S1024" s="12"/>
      <c r="T1024" s="12"/>
      <c r="U1024" s="12"/>
      <c r="V1024" s="12"/>
    </row>
    <row r="1025" spans="1:22" s="1" customFormat="1" x14ac:dyDescent="0.4">
      <c r="A1025" s="12"/>
      <c r="B1025" s="12"/>
      <c r="C1025" s="42"/>
      <c r="D1025" s="12"/>
      <c r="E1025" s="12"/>
      <c r="F1025" s="12"/>
      <c r="G1025" s="12"/>
      <c r="H1025" s="12"/>
      <c r="I1025" s="12"/>
      <c r="J1025" s="12"/>
      <c r="K1025" s="12"/>
      <c r="L1025" s="12"/>
      <c r="M1025" s="12"/>
      <c r="N1025" s="12"/>
      <c r="O1025" s="12"/>
      <c r="P1025" s="12"/>
      <c r="Q1025" s="12"/>
      <c r="R1025" s="12"/>
      <c r="S1025" s="12"/>
      <c r="T1025" s="12"/>
      <c r="U1025" s="12"/>
      <c r="V1025" s="12"/>
    </row>
    <row r="1026" spans="1:22" s="1" customFormat="1" x14ac:dyDescent="0.4">
      <c r="A1026" s="12"/>
      <c r="B1026" s="12"/>
      <c r="C1026" s="42"/>
      <c r="D1026" s="12"/>
      <c r="E1026" s="12"/>
      <c r="F1026" s="12"/>
      <c r="G1026" s="12"/>
      <c r="H1026" s="12"/>
      <c r="I1026" s="12"/>
      <c r="J1026" s="12"/>
      <c r="K1026" s="12"/>
      <c r="L1026" s="12"/>
      <c r="M1026" s="12"/>
      <c r="N1026" s="12"/>
      <c r="O1026" s="12"/>
      <c r="P1026" s="12"/>
      <c r="Q1026" s="12"/>
      <c r="R1026" s="12"/>
      <c r="S1026" s="12"/>
      <c r="T1026" s="12"/>
      <c r="U1026" s="12"/>
      <c r="V1026" s="12"/>
    </row>
    <row r="1027" spans="1:22" s="1" customFormat="1" x14ac:dyDescent="0.4">
      <c r="A1027" s="12"/>
      <c r="B1027" s="12"/>
      <c r="C1027" s="42"/>
      <c r="D1027" s="12"/>
      <c r="E1027" s="12"/>
      <c r="F1027" s="12"/>
      <c r="G1027" s="12"/>
      <c r="H1027" s="12"/>
      <c r="I1027" s="12"/>
      <c r="J1027" s="12"/>
      <c r="K1027" s="12"/>
      <c r="L1027" s="12"/>
      <c r="M1027" s="12"/>
      <c r="N1027" s="12"/>
      <c r="O1027" s="12"/>
      <c r="P1027" s="12"/>
      <c r="Q1027" s="12"/>
      <c r="R1027" s="12"/>
      <c r="S1027" s="12"/>
      <c r="T1027" s="12"/>
      <c r="U1027" s="12"/>
      <c r="V1027" s="12"/>
    </row>
    <row r="1028" spans="1:22" s="1" customFormat="1" x14ac:dyDescent="0.4">
      <c r="A1028" s="12"/>
      <c r="B1028" s="12"/>
      <c r="C1028" s="42"/>
      <c r="D1028" s="12"/>
      <c r="E1028" s="12"/>
      <c r="F1028" s="12"/>
      <c r="G1028" s="12"/>
      <c r="H1028" s="12"/>
      <c r="I1028" s="12"/>
      <c r="J1028" s="12"/>
      <c r="K1028" s="12"/>
      <c r="L1028" s="12"/>
      <c r="M1028" s="12"/>
      <c r="N1028" s="12"/>
      <c r="O1028" s="12"/>
      <c r="P1028" s="12"/>
      <c r="Q1028" s="12"/>
      <c r="R1028" s="12"/>
      <c r="S1028" s="12"/>
      <c r="T1028" s="12"/>
      <c r="U1028" s="12"/>
      <c r="V1028" s="12"/>
    </row>
    <row r="1029" spans="1:22" s="1" customFormat="1" x14ac:dyDescent="0.4">
      <c r="A1029" s="12"/>
      <c r="B1029" s="12"/>
      <c r="C1029" s="42"/>
      <c r="D1029" s="12"/>
      <c r="E1029" s="12"/>
      <c r="F1029" s="12"/>
      <c r="G1029" s="12"/>
      <c r="H1029" s="12"/>
      <c r="I1029" s="12"/>
      <c r="J1029" s="12"/>
      <c r="K1029" s="12"/>
      <c r="L1029" s="12"/>
      <c r="M1029" s="12"/>
      <c r="N1029" s="12"/>
      <c r="O1029" s="12"/>
      <c r="P1029" s="12"/>
      <c r="Q1029" s="12"/>
      <c r="R1029" s="12"/>
      <c r="S1029" s="12"/>
      <c r="T1029" s="12"/>
      <c r="U1029" s="12"/>
      <c r="V1029" s="12"/>
    </row>
    <row r="1030" spans="1:22" s="1" customFormat="1" x14ac:dyDescent="0.4">
      <c r="A1030" s="12"/>
      <c r="B1030" s="12"/>
      <c r="C1030" s="42"/>
      <c r="D1030" s="12"/>
      <c r="E1030" s="12"/>
      <c r="F1030" s="12"/>
      <c r="G1030" s="12"/>
      <c r="H1030" s="12"/>
      <c r="I1030" s="12"/>
      <c r="J1030" s="12"/>
      <c r="K1030" s="12"/>
      <c r="L1030" s="12"/>
      <c r="M1030" s="12"/>
      <c r="N1030" s="12"/>
      <c r="O1030" s="12"/>
      <c r="P1030" s="12"/>
      <c r="Q1030" s="12"/>
      <c r="R1030" s="12"/>
      <c r="S1030" s="12"/>
      <c r="T1030" s="12"/>
      <c r="U1030" s="12"/>
      <c r="V1030" s="12"/>
    </row>
    <row r="1031" spans="1:22" s="1" customFormat="1" x14ac:dyDescent="0.4">
      <c r="A1031" s="12"/>
      <c r="B1031" s="12"/>
      <c r="C1031" s="42"/>
      <c r="D1031" s="12"/>
      <c r="E1031" s="12"/>
      <c r="F1031" s="12"/>
      <c r="G1031" s="12"/>
      <c r="H1031" s="12"/>
      <c r="I1031" s="12"/>
      <c r="J1031" s="12"/>
      <c r="K1031" s="12"/>
      <c r="L1031" s="12"/>
      <c r="M1031" s="12"/>
      <c r="N1031" s="12"/>
      <c r="O1031" s="12"/>
      <c r="P1031" s="12"/>
      <c r="Q1031" s="12"/>
      <c r="R1031" s="12"/>
      <c r="S1031" s="12"/>
      <c r="T1031" s="12"/>
      <c r="U1031" s="12"/>
      <c r="V1031" s="12"/>
    </row>
    <row r="1032" spans="1:22" s="1" customFormat="1" x14ac:dyDescent="0.4">
      <c r="A1032" s="12"/>
      <c r="B1032" s="12"/>
      <c r="C1032" s="42"/>
      <c r="D1032" s="12"/>
      <c r="E1032" s="12"/>
      <c r="F1032" s="12"/>
      <c r="G1032" s="12"/>
      <c r="H1032" s="12"/>
      <c r="I1032" s="12"/>
      <c r="J1032" s="12"/>
      <c r="K1032" s="12"/>
      <c r="L1032" s="12"/>
      <c r="M1032" s="12"/>
      <c r="N1032" s="12"/>
      <c r="O1032" s="12"/>
      <c r="P1032" s="12"/>
      <c r="Q1032" s="12"/>
      <c r="R1032" s="12"/>
      <c r="S1032" s="12"/>
      <c r="T1032" s="12"/>
      <c r="U1032" s="12"/>
      <c r="V1032" s="12"/>
    </row>
    <row r="1033" spans="1:22" s="1" customFormat="1" x14ac:dyDescent="0.4">
      <c r="A1033" s="12"/>
      <c r="B1033" s="12"/>
      <c r="C1033" s="42"/>
      <c r="D1033" s="12"/>
      <c r="E1033" s="12"/>
      <c r="F1033" s="12"/>
      <c r="G1033" s="12"/>
      <c r="H1033" s="12"/>
      <c r="I1033" s="12"/>
      <c r="J1033" s="12"/>
      <c r="K1033" s="12"/>
      <c r="L1033" s="12"/>
      <c r="M1033" s="12"/>
      <c r="N1033" s="12"/>
      <c r="O1033" s="12"/>
      <c r="P1033" s="12"/>
      <c r="Q1033" s="12"/>
      <c r="R1033" s="12"/>
      <c r="S1033" s="12"/>
      <c r="T1033" s="12"/>
      <c r="U1033" s="12"/>
      <c r="V1033" s="12"/>
    </row>
    <row r="1034" spans="1:22" s="1" customFormat="1" x14ac:dyDescent="0.4">
      <c r="A1034" s="12"/>
      <c r="B1034" s="12"/>
      <c r="C1034" s="42"/>
      <c r="D1034" s="12"/>
      <c r="E1034" s="12"/>
      <c r="F1034" s="12"/>
      <c r="G1034" s="12"/>
      <c r="H1034" s="12"/>
      <c r="I1034" s="12"/>
      <c r="J1034" s="12"/>
      <c r="K1034" s="12"/>
      <c r="L1034" s="12"/>
      <c r="M1034" s="12"/>
      <c r="N1034" s="12"/>
      <c r="O1034" s="12"/>
      <c r="P1034" s="12"/>
      <c r="Q1034" s="12"/>
      <c r="R1034" s="12"/>
      <c r="S1034" s="12"/>
      <c r="T1034" s="12"/>
      <c r="U1034" s="12"/>
      <c r="V1034" s="12"/>
    </row>
    <row r="1035" spans="1:22" s="1" customFormat="1" x14ac:dyDescent="0.4">
      <c r="A1035" s="12"/>
      <c r="B1035" s="12"/>
      <c r="C1035" s="42"/>
      <c r="D1035" s="12"/>
      <c r="E1035" s="12"/>
      <c r="F1035" s="12"/>
      <c r="G1035" s="12"/>
      <c r="H1035" s="12"/>
      <c r="I1035" s="12"/>
      <c r="J1035" s="12"/>
      <c r="K1035" s="12"/>
      <c r="L1035" s="12"/>
      <c r="M1035" s="12"/>
      <c r="N1035" s="12"/>
      <c r="O1035" s="12"/>
      <c r="P1035" s="12"/>
      <c r="Q1035" s="12"/>
      <c r="R1035" s="12"/>
      <c r="S1035" s="12"/>
      <c r="T1035" s="12"/>
      <c r="U1035" s="12"/>
      <c r="V1035" s="12"/>
    </row>
    <row r="1036" spans="1:22" s="1" customFormat="1" x14ac:dyDescent="0.4">
      <c r="A1036" s="12"/>
      <c r="B1036" s="12"/>
      <c r="C1036" s="42"/>
      <c r="D1036" s="12"/>
      <c r="E1036" s="12"/>
      <c r="F1036" s="12"/>
      <c r="G1036" s="12"/>
      <c r="H1036" s="12"/>
      <c r="I1036" s="12"/>
      <c r="J1036" s="12"/>
      <c r="K1036" s="12"/>
      <c r="L1036" s="12"/>
      <c r="M1036" s="12"/>
      <c r="N1036" s="12"/>
      <c r="O1036" s="12"/>
      <c r="P1036" s="12"/>
      <c r="Q1036" s="12"/>
      <c r="R1036" s="12"/>
      <c r="S1036" s="12"/>
      <c r="T1036" s="12"/>
      <c r="U1036" s="12"/>
      <c r="V1036" s="12"/>
    </row>
    <row r="1037" spans="1:22" s="1" customFormat="1" x14ac:dyDescent="0.4">
      <c r="A1037" s="12"/>
      <c r="B1037" s="12"/>
      <c r="C1037" s="42"/>
      <c r="D1037" s="12"/>
      <c r="E1037" s="12"/>
      <c r="F1037" s="12"/>
      <c r="G1037" s="12"/>
      <c r="H1037" s="12"/>
      <c r="I1037" s="12"/>
      <c r="J1037" s="12"/>
      <c r="K1037" s="12"/>
      <c r="L1037" s="12"/>
      <c r="M1037" s="12"/>
      <c r="N1037" s="12"/>
      <c r="O1037" s="12"/>
      <c r="P1037" s="12"/>
      <c r="Q1037" s="12"/>
      <c r="R1037" s="12"/>
      <c r="S1037" s="12"/>
      <c r="T1037" s="12"/>
      <c r="U1037" s="12"/>
      <c r="V1037" s="12"/>
    </row>
    <row r="1038" spans="1:22" s="1" customFormat="1" x14ac:dyDescent="0.4">
      <c r="A1038" s="12"/>
      <c r="B1038" s="12"/>
      <c r="C1038" s="42"/>
      <c r="D1038" s="12"/>
      <c r="E1038" s="12"/>
      <c r="F1038" s="12"/>
      <c r="G1038" s="12"/>
      <c r="H1038" s="12"/>
      <c r="I1038" s="12"/>
      <c r="J1038" s="12"/>
      <c r="K1038" s="12"/>
      <c r="L1038" s="12"/>
      <c r="M1038" s="12"/>
      <c r="N1038" s="12"/>
      <c r="O1038" s="12"/>
      <c r="P1038" s="12"/>
      <c r="Q1038" s="12"/>
      <c r="R1038" s="12"/>
      <c r="S1038" s="12"/>
      <c r="T1038" s="12"/>
      <c r="U1038" s="12"/>
      <c r="V1038" s="12"/>
    </row>
    <row r="1039" spans="1:22" s="1" customFormat="1" x14ac:dyDescent="0.4">
      <c r="A1039" s="12"/>
      <c r="B1039" s="12"/>
      <c r="C1039" s="42"/>
      <c r="D1039" s="12"/>
      <c r="E1039" s="12"/>
      <c r="F1039" s="12"/>
      <c r="G1039" s="12"/>
      <c r="H1039" s="12"/>
      <c r="I1039" s="12"/>
      <c r="J1039" s="12"/>
      <c r="K1039" s="12"/>
      <c r="L1039" s="12"/>
      <c r="M1039" s="12"/>
      <c r="N1039" s="12"/>
      <c r="O1039" s="12"/>
      <c r="P1039" s="12"/>
      <c r="Q1039" s="12"/>
      <c r="R1039" s="12"/>
      <c r="S1039" s="12"/>
      <c r="T1039" s="12"/>
      <c r="U1039" s="12"/>
      <c r="V1039" s="12"/>
    </row>
    <row r="1040" spans="1:22" s="1" customFormat="1" x14ac:dyDescent="0.4">
      <c r="A1040" s="12"/>
      <c r="B1040" s="12"/>
      <c r="C1040" s="42"/>
      <c r="D1040" s="12"/>
      <c r="E1040" s="12"/>
      <c r="F1040" s="12"/>
      <c r="G1040" s="12"/>
      <c r="H1040" s="12"/>
      <c r="I1040" s="12"/>
      <c r="J1040" s="12"/>
      <c r="K1040" s="12"/>
      <c r="L1040" s="12"/>
      <c r="M1040" s="12"/>
      <c r="N1040" s="12"/>
      <c r="O1040" s="12"/>
      <c r="P1040" s="12"/>
      <c r="Q1040" s="12"/>
      <c r="R1040" s="12"/>
      <c r="S1040" s="12"/>
      <c r="T1040" s="12"/>
      <c r="U1040" s="12"/>
      <c r="V1040" s="12"/>
    </row>
    <row r="1041" spans="1:22" s="1" customFormat="1" x14ac:dyDescent="0.4">
      <c r="A1041" s="12"/>
      <c r="B1041" s="12"/>
      <c r="C1041" s="42"/>
      <c r="D1041" s="12"/>
      <c r="E1041" s="12"/>
      <c r="F1041" s="12"/>
      <c r="G1041" s="12"/>
      <c r="H1041" s="12"/>
      <c r="I1041" s="12"/>
      <c r="J1041" s="12"/>
      <c r="K1041" s="12"/>
      <c r="L1041" s="12"/>
      <c r="M1041" s="12"/>
      <c r="N1041" s="12"/>
      <c r="O1041" s="12"/>
      <c r="P1041" s="12"/>
      <c r="Q1041" s="12"/>
      <c r="R1041" s="12"/>
      <c r="S1041" s="12"/>
      <c r="T1041" s="12"/>
      <c r="U1041" s="12"/>
      <c r="V1041" s="12"/>
    </row>
    <row r="1042" spans="1:22" s="1" customFormat="1" x14ac:dyDescent="0.4">
      <c r="A1042" s="12"/>
      <c r="B1042" s="12"/>
      <c r="C1042" s="42"/>
      <c r="D1042" s="12"/>
      <c r="E1042" s="12"/>
      <c r="F1042" s="12"/>
      <c r="G1042" s="12"/>
      <c r="H1042" s="12"/>
      <c r="I1042" s="12"/>
      <c r="J1042" s="12"/>
      <c r="K1042" s="12"/>
      <c r="L1042" s="12"/>
      <c r="M1042" s="12"/>
      <c r="N1042" s="12"/>
      <c r="O1042" s="12"/>
      <c r="P1042" s="12"/>
      <c r="Q1042" s="12"/>
      <c r="R1042" s="12"/>
      <c r="S1042" s="12"/>
      <c r="T1042" s="12"/>
      <c r="U1042" s="12"/>
      <c r="V1042" s="12"/>
    </row>
    <row r="1043" spans="1:22" s="1" customFormat="1" x14ac:dyDescent="0.4">
      <c r="A1043" s="12"/>
      <c r="B1043" s="12"/>
      <c r="C1043" s="42"/>
      <c r="D1043" s="12"/>
      <c r="E1043" s="12"/>
      <c r="F1043" s="12"/>
      <c r="G1043" s="12"/>
      <c r="H1043" s="12"/>
      <c r="I1043" s="12"/>
      <c r="J1043" s="12"/>
      <c r="K1043" s="12"/>
      <c r="L1043" s="12"/>
      <c r="M1043" s="12"/>
      <c r="N1043" s="12"/>
      <c r="O1043" s="12"/>
      <c r="P1043" s="12"/>
      <c r="Q1043" s="12"/>
      <c r="R1043" s="12"/>
      <c r="S1043" s="12"/>
      <c r="T1043" s="12"/>
      <c r="U1043" s="12"/>
      <c r="V1043" s="12"/>
    </row>
    <row r="1044" spans="1:22" s="1" customFormat="1" x14ac:dyDescent="0.4">
      <c r="A1044" s="12"/>
      <c r="B1044" s="12"/>
      <c r="C1044" s="42"/>
      <c r="D1044" s="12"/>
      <c r="E1044" s="12"/>
      <c r="F1044" s="12"/>
      <c r="G1044" s="12"/>
      <c r="H1044" s="12"/>
      <c r="I1044" s="12"/>
      <c r="J1044" s="12"/>
      <c r="K1044" s="12"/>
      <c r="L1044" s="12"/>
      <c r="M1044" s="12"/>
      <c r="N1044" s="12"/>
      <c r="O1044" s="12"/>
      <c r="P1044" s="12"/>
      <c r="Q1044" s="12"/>
      <c r="R1044" s="12"/>
      <c r="S1044" s="12"/>
      <c r="T1044" s="12"/>
      <c r="U1044" s="12"/>
      <c r="V1044" s="12"/>
    </row>
    <row r="1045" spans="1:22" s="1" customFormat="1" x14ac:dyDescent="0.4">
      <c r="A1045" s="12"/>
      <c r="B1045" s="12"/>
      <c r="C1045" s="42"/>
      <c r="D1045" s="12"/>
      <c r="E1045" s="12"/>
      <c r="F1045" s="12"/>
      <c r="G1045" s="12"/>
      <c r="H1045" s="12"/>
      <c r="I1045" s="12"/>
      <c r="J1045" s="12"/>
      <c r="K1045" s="12"/>
      <c r="L1045" s="12"/>
      <c r="M1045" s="12"/>
      <c r="N1045" s="12"/>
      <c r="O1045" s="12"/>
      <c r="P1045" s="12"/>
      <c r="Q1045" s="12"/>
      <c r="R1045" s="12"/>
      <c r="S1045" s="12"/>
      <c r="T1045" s="12"/>
      <c r="U1045" s="12"/>
      <c r="V1045" s="12"/>
    </row>
    <row r="1046" spans="1:22" s="1" customFormat="1" x14ac:dyDescent="0.4">
      <c r="A1046" s="12"/>
      <c r="B1046" s="12"/>
      <c r="C1046" s="42"/>
      <c r="D1046" s="12"/>
      <c r="E1046" s="12"/>
      <c r="F1046" s="12"/>
      <c r="G1046" s="12"/>
      <c r="H1046" s="12"/>
      <c r="I1046" s="12"/>
      <c r="J1046" s="12"/>
      <c r="K1046" s="12"/>
      <c r="L1046" s="12"/>
      <c r="M1046" s="12"/>
      <c r="N1046" s="12"/>
      <c r="O1046" s="12"/>
      <c r="P1046" s="12"/>
      <c r="Q1046" s="12"/>
      <c r="R1046" s="12"/>
      <c r="S1046" s="12"/>
      <c r="T1046" s="12"/>
      <c r="U1046" s="12"/>
      <c r="V1046" s="12"/>
    </row>
    <row r="1047" spans="1:22" s="1" customFormat="1" x14ac:dyDescent="0.4">
      <c r="A1047" s="12"/>
      <c r="B1047" s="12"/>
      <c r="C1047" s="42"/>
      <c r="D1047" s="12"/>
      <c r="E1047" s="12"/>
      <c r="F1047" s="12"/>
      <c r="G1047" s="12"/>
      <c r="H1047" s="12"/>
      <c r="I1047" s="12"/>
      <c r="J1047" s="12"/>
      <c r="K1047" s="12"/>
      <c r="L1047" s="12"/>
      <c r="M1047" s="12"/>
      <c r="N1047" s="12"/>
      <c r="O1047" s="12"/>
      <c r="P1047" s="12"/>
      <c r="Q1047" s="12"/>
      <c r="R1047" s="12"/>
      <c r="S1047" s="12"/>
      <c r="T1047" s="12"/>
      <c r="U1047" s="12"/>
      <c r="V1047" s="12"/>
    </row>
    <row r="1048" spans="1:22" s="1" customFormat="1" x14ac:dyDescent="0.4">
      <c r="A1048" s="12"/>
      <c r="B1048" s="12"/>
      <c r="C1048" s="42"/>
      <c r="D1048" s="12"/>
      <c r="E1048" s="12"/>
      <c r="F1048" s="12"/>
      <c r="G1048" s="12"/>
      <c r="H1048" s="12"/>
      <c r="I1048" s="12"/>
      <c r="J1048" s="12"/>
      <c r="K1048" s="12"/>
      <c r="L1048" s="12"/>
      <c r="M1048" s="12"/>
      <c r="N1048" s="12"/>
      <c r="O1048" s="12"/>
      <c r="P1048" s="12"/>
      <c r="Q1048" s="12"/>
      <c r="R1048" s="12"/>
      <c r="S1048" s="12"/>
      <c r="T1048" s="12"/>
      <c r="U1048" s="12"/>
      <c r="V1048" s="12"/>
    </row>
    <row r="1049" spans="1:22" s="1" customFormat="1" x14ac:dyDescent="0.4">
      <c r="A1049" s="12"/>
      <c r="B1049" s="12"/>
      <c r="C1049" s="42"/>
      <c r="D1049" s="12"/>
      <c r="E1049" s="12"/>
      <c r="F1049" s="12"/>
      <c r="G1049" s="12"/>
      <c r="H1049" s="12"/>
      <c r="I1049" s="12"/>
      <c r="J1049" s="12"/>
      <c r="K1049" s="12"/>
      <c r="L1049" s="12"/>
      <c r="M1049" s="12"/>
      <c r="N1049" s="12"/>
      <c r="O1049" s="12"/>
      <c r="P1049" s="12"/>
      <c r="Q1049" s="12"/>
      <c r="R1049" s="12"/>
      <c r="S1049" s="12"/>
      <c r="T1049" s="12"/>
      <c r="U1049" s="12"/>
      <c r="V1049" s="12"/>
    </row>
    <row r="1050" spans="1:22" s="1" customFormat="1" x14ac:dyDescent="0.4">
      <c r="A1050" s="12"/>
      <c r="B1050" s="12"/>
      <c r="C1050" s="42"/>
      <c r="D1050" s="12"/>
      <c r="E1050" s="12"/>
      <c r="F1050" s="12"/>
      <c r="G1050" s="12"/>
      <c r="H1050" s="12"/>
      <c r="I1050" s="12"/>
      <c r="J1050" s="12"/>
      <c r="K1050" s="12"/>
      <c r="L1050" s="12"/>
      <c r="M1050" s="12"/>
      <c r="N1050" s="12"/>
      <c r="O1050" s="12"/>
      <c r="P1050" s="12"/>
      <c r="Q1050" s="12"/>
      <c r="R1050" s="12"/>
      <c r="S1050" s="12"/>
      <c r="T1050" s="12"/>
      <c r="U1050" s="12"/>
      <c r="V1050" s="12"/>
    </row>
    <row r="1051" spans="1:22" s="1" customFormat="1" x14ac:dyDescent="0.4">
      <c r="A1051" s="12"/>
      <c r="B1051" s="12"/>
      <c r="C1051" s="42"/>
      <c r="D1051" s="12"/>
      <c r="E1051" s="12"/>
      <c r="F1051" s="12"/>
      <c r="G1051" s="12"/>
      <c r="H1051" s="12"/>
      <c r="I1051" s="12"/>
      <c r="J1051" s="12"/>
      <c r="K1051" s="12"/>
      <c r="L1051" s="12"/>
      <c r="M1051" s="12"/>
      <c r="N1051" s="12"/>
      <c r="O1051" s="12"/>
      <c r="P1051" s="12"/>
      <c r="Q1051" s="12"/>
      <c r="R1051" s="12"/>
      <c r="S1051" s="12"/>
      <c r="T1051" s="12"/>
      <c r="U1051" s="12"/>
      <c r="V1051" s="12"/>
    </row>
    <row r="1052" spans="1:22" s="1" customFormat="1" x14ac:dyDescent="0.4">
      <c r="A1052" s="12"/>
      <c r="B1052" s="12"/>
      <c r="C1052" s="42"/>
      <c r="D1052" s="12"/>
      <c r="E1052" s="12"/>
      <c r="F1052" s="12"/>
      <c r="G1052" s="12"/>
      <c r="H1052" s="12"/>
      <c r="I1052" s="12"/>
      <c r="J1052" s="12"/>
      <c r="K1052" s="12"/>
      <c r="L1052" s="12"/>
      <c r="M1052" s="12"/>
      <c r="N1052" s="12"/>
      <c r="O1052" s="12"/>
      <c r="P1052" s="12"/>
      <c r="Q1052" s="12"/>
      <c r="R1052" s="12"/>
      <c r="S1052" s="12"/>
      <c r="T1052" s="12"/>
      <c r="U1052" s="12"/>
      <c r="V1052" s="12"/>
    </row>
    <row r="1053" spans="1:22" s="1" customFormat="1" x14ac:dyDescent="0.4">
      <c r="A1053" s="12"/>
      <c r="B1053" s="12"/>
      <c r="C1053" s="42"/>
      <c r="D1053" s="12"/>
      <c r="E1053" s="12"/>
      <c r="F1053" s="12"/>
      <c r="G1053" s="12"/>
      <c r="H1053" s="12"/>
      <c r="I1053" s="12"/>
      <c r="J1053" s="12"/>
      <c r="K1053" s="12"/>
      <c r="L1053" s="12"/>
      <c r="M1053" s="12"/>
      <c r="N1053" s="12"/>
      <c r="O1053" s="12"/>
      <c r="P1053" s="12"/>
      <c r="Q1053" s="12"/>
      <c r="R1053" s="12"/>
      <c r="S1053" s="12"/>
      <c r="T1053" s="12"/>
      <c r="U1053" s="12"/>
      <c r="V1053" s="12"/>
    </row>
    <row r="1054" spans="1:22" s="1" customFormat="1" x14ac:dyDescent="0.4">
      <c r="A1054" s="12"/>
      <c r="B1054" s="12"/>
      <c r="C1054" s="42"/>
      <c r="D1054" s="12"/>
      <c r="E1054" s="12"/>
      <c r="F1054" s="12"/>
      <c r="G1054" s="12"/>
      <c r="H1054" s="12"/>
      <c r="I1054" s="12"/>
      <c r="J1054" s="12"/>
      <c r="K1054" s="12"/>
      <c r="L1054" s="12"/>
      <c r="M1054" s="12"/>
      <c r="N1054" s="12"/>
      <c r="O1054" s="12"/>
      <c r="P1054" s="12"/>
      <c r="Q1054" s="12"/>
      <c r="R1054" s="12"/>
      <c r="S1054" s="12"/>
      <c r="T1054" s="12"/>
      <c r="U1054" s="12"/>
      <c r="V1054" s="12"/>
    </row>
    <row r="1055" spans="1:22" s="1" customFormat="1" x14ac:dyDescent="0.4">
      <c r="A1055" s="12"/>
      <c r="B1055" s="12"/>
      <c r="C1055" s="42"/>
      <c r="D1055" s="12"/>
      <c r="E1055" s="12"/>
      <c r="F1055" s="12"/>
      <c r="G1055" s="12"/>
      <c r="H1055" s="12"/>
      <c r="I1055" s="12"/>
      <c r="J1055" s="12"/>
      <c r="K1055" s="12"/>
      <c r="L1055" s="12"/>
      <c r="M1055" s="12"/>
      <c r="N1055" s="12"/>
      <c r="O1055" s="12"/>
      <c r="P1055" s="12"/>
      <c r="Q1055" s="12"/>
      <c r="R1055" s="12"/>
      <c r="S1055" s="12"/>
      <c r="T1055" s="12"/>
      <c r="U1055" s="12"/>
      <c r="V1055" s="12"/>
    </row>
    <row r="1056" spans="1:22" s="1" customFormat="1" x14ac:dyDescent="0.4">
      <c r="A1056" s="12"/>
      <c r="B1056" s="12"/>
      <c r="C1056" s="42"/>
      <c r="D1056" s="12"/>
      <c r="E1056" s="12"/>
      <c r="F1056" s="12"/>
      <c r="G1056" s="12"/>
      <c r="H1056" s="12"/>
      <c r="I1056" s="12"/>
      <c r="J1056" s="12"/>
      <c r="K1056" s="12"/>
      <c r="L1056" s="12"/>
      <c r="M1056" s="12"/>
      <c r="N1056" s="12"/>
      <c r="O1056" s="12"/>
      <c r="P1056" s="12"/>
      <c r="Q1056" s="12"/>
      <c r="R1056" s="12"/>
      <c r="S1056" s="12"/>
      <c r="T1056" s="12"/>
      <c r="U1056" s="12"/>
      <c r="V1056" s="12"/>
    </row>
    <row r="1057" spans="1:22" s="1" customFormat="1" x14ac:dyDescent="0.4">
      <c r="A1057" s="12"/>
      <c r="B1057" s="12"/>
      <c r="C1057" s="42"/>
      <c r="D1057" s="12"/>
      <c r="E1057" s="12"/>
      <c r="F1057" s="12"/>
      <c r="G1057" s="12"/>
      <c r="H1057" s="12"/>
      <c r="I1057" s="12"/>
      <c r="J1057" s="12"/>
      <c r="K1057" s="12"/>
      <c r="L1057" s="12"/>
      <c r="M1057" s="12"/>
      <c r="N1057" s="12"/>
      <c r="O1057" s="12"/>
      <c r="P1057" s="12"/>
      <c r="Q1057" s="12"/>
      <c r="R1057" s="12"/>
      <c r="S1057" s="12"/>
      <c r="T1057" s="12"/>
      <c r="U1057" s="12"/>
      <c r="V1057" s="12"/>
    </row>
    <row r="1058" spans="1:22" s="1" customFormat="1" x14ac:dyDescent="0.4">
      <c r="A1058" s="12"/>
      <c r="B1058" s="12"/>
      <c r="C1058" s="42"/>
      <c r="D1058" s="12"/>
      <c r="E1058" s="12"/>
      <c r="F1058" s="12"/>
      <c r="G1058" s="12"/>
      <c r="H1058" s="12"/>
      <c r="I1058" s="12"/>
      <c r="J1058" s="12"/>
      <c r="K1058" s="12"/>
      <c r="L1058" s="12"/>
      <c r="M1058" s="12"/>
      <c r="N1058" s="12"/>
      <c r="O1058" s="12"/>
      <c r="P1058" s="12"/>
      <c r="Q1058" s="12"/>
      <c r="R1058" s="12"/>
      <c r="S1058" s="12"/>
      <c r="T1058" s="12"/>
      <c r="U1058" s="12"/>
      <c r="V1058" s="12"/>
    </row>
    <row r="1059" spans="1:22" s="1" customFormat="1" x14ac:dyDescent="0.4">
      <c r="A1059" s="12"/>
      <c r="B1059" s="12"/>
      <c r="C1059" s="42"/>
      <c r="D1059" s="12"/>
      <c r="E1059" s="12"/>
      <c r="F1059" s="12"/>
      <c r="G1059" s="12"/>
      <c r="H1059" s="12"/>
      <c r="I1059" s="12"/>
      <c r="J1059" s="12"/>
      <c r="K1059" s="12"/>
      <c r="L1059" s="12"/>
      <c r="M1059" s="12"/>
      <c r="N1059" s="12"/>
      <c r="O1059" s="12"/>
      <c r="P1059" s="12"/>
      <c r="Q1059" s="12"/>
      <c r="R1059" s="12"/>
      <c r="S1059" s="12"/>
      <c r="T1059" s="12"/>
      <c r="U1059" s="12"/>
      <c r="V1059" s="12"/>
    </row>
    <row r="1060" spans="1:22" s="1" customFormat="1" x14ac:dyDescent="0.4">
      <c r="A1060" s="12"/>
      <c r="B1060" s="12"/>
      <c r="C1060" s="42"/>
      <c r="D1060" s="12"/>
      <c r="E1060" s="12"/>
      <c r="F1060" s="12"/>
      <c r="G1060" s="12"/>
      <c r="H1060" s="12"/>
      <c r="I1060" s="12"/>
      <c r="J1060" s="12"/>
      <c r="K1060" s="12"/>
      <c r="L1060" s="12"/>
      <c r="M1060" s="12"/>
      <c r="N1060" s="12"/>
      <c r="O1060" s="12"/>
      <c r="P1060" s="12"/>
      <c r="Q1060" s="12"/>
      <c r="R1060" s="12"/>
      <c r="S1060" s="12"/>
      <c r="T1060" s="12"/>
      <c r="U1060" s="12"/>
      <c r="V1060" s="12"/>
    </row>
    <row r="1061" spans="1:22" s="1" customFormat="1" x14ac:dyDescent="0.4">
      <c r="A1061" s="12"/>
      <c r="B1061" s="12"/>
      <c r="C1061" s="42"/>
      <c r="D1061" s="12"/>
      <c r="E1061" s="12"/>
      <c r="F1061" s="12"/>
      <c r="G1061" s="12"/>
      <c r="H1061" s="12"/>
      <c r="I1061" s="12"/>
      <c r="J1061" s="12"/>
      <c r="K1061" s="12"/>
      <c r="L1061" s="12"/>
      <c r="M1061" s="12"/>
      <c r="N1061" s="12"/>
      <c r="O1061" s="12"/>
      <c r="P1061" s="12"/>
      <c r="Q1061" s="12"/>
      <c r="R1061" s="12"/>
      <c r="S1061" s="12"/>
      <c r="T1061" s="12"/>
      <c r="U1061" s="12"/>
      <c r="V1061" s="12"/>
    </row>
    <row r="1062" spans="1:22" s="1" customFormat="1" x14ac:dyDescent="0.4">
      <c r="A1062" s="12"/>
      <c r="B1062" s="12"/>
      <c r="C1062" s="42"/>
      <c r="D1062" s="12"/>
      <c r="E1062" s="12"/>
      <c r="F1062" s="12"/>
      <c r="G1062" s="12"/>
      <c r="H1062" s="12"/>
      <c r="I1062" s="12"/>
      <c r="J1062" s="12"/>
      <c r="K1062" s="12"/>
      <c r="L1062" s="12"/>
      <c r="M1062" s="12"/>
      <c r="N1062" s="12"/>
      <c r="O1062" s="12"/>
      <c r="P1062" s="12"/>
      <c r="Q1062" s="12"/>
      <c r="R1062" s="12"/>
      <c r="S1062" s="12"/>
      <c r="T1062" s="12"/>
      <c r="U1062" s="12"/>
      <c r="V1062" s="12"/>
    </row>
    <row r="1063" spans="1:22" s="1" customFormat="1" x14ac:dyDescent="0.4">
      <c r="A1063" s="12"/>
      <c r="B1063" s="12"/>
      <c r="C1063" s="42"/>
      <c r="D1063" s="12"/>
      <c r="E1063" s="12"/>
      <c r="F1063" s="12"/>
      <c r="G1063" s="12"/>
      <c r="H1063" s="12"/>
      <c r="I1063" s="12"/>
      <c r="J1063" s="12"/>
      <c r="K1063" s="12"/>
      <c r="L1063" s="12"/>
      <c r="M1063" s="12"/>
      <c r="N1063" s="12"/>
      <c r="O1063" s="12"/>
      <c r="P1063" s="12"/>
      <c r="Q1063" s="12"/>
      <c r="R1063" s="12"/>
      <c r="S1063" s="12"/>
      <c r="T1063" s="12"/>
      <c r="U1063" s="12"/>
      <c r="V1063" s="12"/>
    </row>
    <row r="1064" spans="1:22" s="1" customFormat="1" x14ac:dyDescent="0.4">
      <c r="A1064" s="12"/>
      <c r="B1064" s="12"/>
      <c r="C1064" s="42"/>
      <c r="D1064" s="12"/>
      <c r="E1064" s="12"/>
      <c r="F1064" s="12"/>
      <c r="G1064" s="12"/>
      <c r="H1064" s="12"/>
      <c r="I1064" s="12"/>
      <c r="J1064" s="12"/>
      <c r="K1064" s="12"/>
      <c r="L1064" s="12"/>
      <c r="M1064" s="12"/>
      <c r="N1064" s="12"/>
      <c r="O1064" s="12"/>
      <c r="P1064" s="12"/>
      <c r="Q1064" s="12"/>
      <c r="R1064" s="12"/>
      <c r="S1064" s="12"/>
      <c r="T1064" s="12"/>
      <c r="U1064" s="12"/>
      <c r="V1064" s="12"/>
    </row>
    <row r="1065" spans="1:22" s="1" customFormat="1" x14ac:dyDescent="0.4">
      <c r="A1065" s="12"/>
      <c r="B1065" s="12"/>
      <c r="C1065" s="42"/>
      <c r="D1065" s="12"/>
      <c r="E1065" s="12"/>
      <c r="F1065" s="12"/>
      <c r="G1065" s="12"/>
      <c r="H1065" s="12"/>
      <c r="I1065" s="12"/>
      <c r="J1065" s="12"/>
      <c r="K1065" s="12"/>
      <c r="L1065" s="12"/>
      <c r="M1065" s="12"/>
      <c r="N1065" s="12"/>
      <c r="O1065" s="12"/>
      <c r="P1065" s="12"/>
      <c r="Q1065" s="12"/>
      <c r="R1065" s="12"/>
      <c r="S1065" s="12"/>
      <c r="T1065" s="12"/>
      <c r="U1065" s="12"/>
      <c r="V1065" s="12"/>
    </row>
    <row r="1066" spans="1:22" s="1" customFormat="1" x14ac:dyDescent="0.4">
      <c r="A1066" s="12"/>
      <c r="B1066" s="12"/>
      <c r="C1066" s="42"/>
      <c r="D1066" s="12"/>
      <c r="E1066" s="12"/>
      <c r="F1066" s="12"/>
      <c r="G1066" s="12"/>
      <c r="H1066" s="12"/>
      <c r="I1066" s="12"/>
      <c r="J1066" s="12"/>
      <c r="K1066" s="12"/>
      <c r="L1066" s="12"/>
      <c r="M1066" s="12"/>
      <c r="N1066" s="12"/>
      <c r="O1066" s="12"/>
      <c r="P1066" s="12"/>
      <c r="Q1066" s="12"/>
      <c r="R1066" s="12"/>
      <c r="S1066" s="12"/>
      <c r="T1066" s="12"/>
      <c r="U1066" s="12"/>
      <c r="V1066" s="12"/>
    </row>
    <row r="1067" spans="1:22" s="1" customFormat="1" x14ac:dyDescent="0.4">
      <c r="A1067" s="12"/>
      <c r="B1067" s="12"/>
      <c r="C1067" s="42"/>
      <c r="D1067" s="12"/>
      <c r="E1067" s="12"/>
      <c r="F1067" s="12"/>
      <c r="G1067" s="12"/>
      <c r="H1067" s="12"/>
      <c r="I1067" s="12"/>
      <c r="J1067" s="12"/>
      <c r="K1067" s="12"/>
      <c r="L1067" s="12"/>
      <c r="M1067" s="12"/>
      <c r="N1067" s="12"/>
      <c r="O1067" s="12"/>
      <c r="P1067" s="12"/>
      <c r="Q1067" s="12"/>
      <c r="R1067" s="12"/>
      <c r="S1067" s="12"/>
      <c r="T1067" s="12"/>
      <c r="U1067" s="12"/>
      <c r="V1067" s="12"/>
    </row>
    <row r="1068" spans="1:22" s="1" customFormat="1" x14ac:dyDescent="0.4">
      <c r="A1068" s="12"/>
      <c r="B1068" s="12"/>
      <c r="C1068" s="42"/>
      <c r="D1068" s="12"/>
      <c r="E1068" s="12"/>
      <c r="F1068" s="12"/>
      <c r="G1068" s="12"/>
      <c r="H1068" s="12"/>
      <c r="I1068" s="12"/>
      <c r="J1068" s="12"/>
      <c r="K1068" s="12"/>
      <c r="L1068" s="12"/>
      <c r="M1068" s="12"/>
      <c r="N1068" s="12"/>
      <c r="O1068" s="12"/>
      <c r="P1068" s="12"/>
      <c r="Q1068" s="12"/>
      <c r="R1068" s="12"/>
      <c r="S1068" s="12"/>
      <c r="T1068" s="12"/>
      <c r="U1068" s="12"/>
      <c r="V1068" s="12"/>
    </row>
    <row r="1069" spans="1:22" s="1" customFormat="1" x14ac:dyDescent="0.4">
      <c r="A1069" s="12"/>
      <c r="B1069" s="12"/>
      <c r="C1069" s="42"/>
      <c r="D1069" s="12"/>
      <c r="E1069" s="12"/>
      <c r="F1069" s="12"/>
      <c r="G1069" s="12"/>
      <c r="H1069" s="12"/>
      <c r="I1069" s="12"/>
      <c r="J1069" s="12"/>
      <c r="K1069" s="12"/>
      <c r="L1069" s="12"/>
      <c r="M1069" s="12"/>
      <c r="N1069" s="12"/>
      <c r="O1069" s="12"/>
      <c r="P1069" s="12"/>
      <c r="Q1069" s="12"/>
      <c r="R1069" s="12"/>
      <c r="S1069" s="12"/>
      <c r="T1069" s="12"/>
      <c r="U1069" s="12"/>
      <c r="V1069" s="12"/>
    </row>
    <row r="1070" spans="1:22" s="1" customFormat="1" x14ac:dyDescent="0.4">
      <c r="A1070" s="12"/>
      <c r="B1070" s="12"/>
      <c r="C1070" s="42"/>
      <c r="D1070" s="12"/>
      <c r="E1070" s="12"/>
      <c r="F1070" s="12"/>
      <c r="G1070" s="12"/>
      <c r="H1070" s="12"/>
      <c r="I1070" s="12"/>
      <c r="J1070" s="12"/>
      <c r="K1070" s="12"/>
      <c r="L1070" s="12"/>
      <c r="M1070" s="12"/>
      <c r="N1070" s="12"/>
      <c r="O1070" s="12"/>
      <c r="P1070" s="12"/>
      <c r="Q1070" s="12"/>
      <c r="R1070" s="12"/>
      <c r="S1070" s="12"/>
      <c r="T1070" s="12"/>
      <c r="U1070" s="12"/>
      <c r="V1070" s="12"/>
    </row>
    <row r="1071" spans="1:22" s="1" customFormat="1" x14ac:dyDescent="0.4">
      <c r="A1071" s="12"/>
      <c r="B1071" s="12"/>
      <c r="C1071" s="42"/>
      <c r="D1071" s="12"/>
      <c r="E1071" s="12"/>
      <c r="F1071" s="12"/>
      <c r="G1071" s="12"/>
      <c r="H1071" s="12"/>
      <c r="I1071" s="12"/>
      <c r="J1071" s="12"/>
      <c r="K1071" s="12"/>
      <c r="L1071" s="12"/>
      <c r="M1071" s="12"/>
      <c r="N1071" s="12"/>
      <c r="O1071" s="12"/>
      <c r="P1071" s="12"/>
      <c r="Q1071" s="12"/>
      <c r="R1071" s="12"/>
      <c r="S1071" s="12"/>
      <c r="T1071" s="12"/>
      <c r="U1071" s="12"/>
      <c r="V1071" s="12"/>
    </row>
    <row r="1072" spans="1:22" s="1" customFormat="1" x14ac:dyDescent="0.4">
      <c r="A1072" s="12"/>
      <c r="B1072" s="12"/>
      <c r="C1072" s="42"/>
      <c r="D1072" s="12"/>
      <c r="E1072" s="12"/>
      <c r="F1072" s="12"/>
      <c r="G1072" s="12"/>
      <c r="H1072" s="12"/>
      <c r="I1072" s="12"/>
      <c r="J1072" s="12"/>
      <c r="K1072" s="12"/>
      <c r="L1072" s="12"/>
      <c r="M1072" s="12"/>
      <c r="N1072" s="12"/>
      <c r="O1072" s="12"/>
      <c r="P1072" s="12"/>
      <c r="Q1072" s="12"/>
      <c r="R1072" s="12"/>
      <c r="S1072" s="12"/>
      <c r="T1072" s="12"/>
      <c r="U1072" s="12"/>
      <c r="V1072" s="12"/>
    </row>
    <row r="1073" spans="1:22" s="1" customFormat="1" x14ac:dyDescent="0.4">
      <c r="A1073" s="12"/>
      <c r="B1073" s="12"/>
      <c r="C1073" s="42"/>
      <c r="D1073" s="12"/>
      <c r="E1073" s="12"/>
      <c r="F1073" s="12"/>
      <c r="G1073" s="12"/>
      <c r="H1073" s="12"/>
      <c r="I1073" s="12"/>
      <c r="J1073" s="12"/>
      <c r="K1073" s="12"/>
      <c r="L1073" s="12"/>
      <c r="M1073" s="12"/>
      <c r="N1073" s="12"/>
      <c r="O1073" s="12"/>
      <c r="P1073" s="12"/>
      <c r="Q1073" s="12"/>
      <c r="R1073" s="12"/>
      <c r="S1073" s="12"/>
      <c r="T1073" s="12"/>
      <c r="U1073" s="12"/>
      <c r="V1073" s="12"/>
    </row>
    <row r="1074" spans="1:22" s="1" customFormat="1" x14ac:dyDescent="0.4">
      <c r="A1074" s="12"/>
      <c r="B1074" s="12"/>
      <c r="C1074" s="42"/>
      <c r="D1074" s="12"/>
      <c r="E1074" s="12"/>
      <c r="F1074" s="12"/>
      <c r="G1074" s="12"/>
      <c r="H1074" s="12"/>
      <c r="I1074" s="12"/>
      <c r="J1074" s="12"/>
      <c r="K1074" s="12"/>
      <c r="L1074" s="12"/>
      <c r="M1074" s="12"/>
      <c r="N1074" s="12"/>
      <c r="O1074" s="12"/>
      <c r="P1074" s="12"/>
      <c r="Q1074" s="12"/>
      <c r="R1074" s="12"/>
      <c r="S1074" s="12"/>
      <c r="T1074" s="12"/>
      <c r="U1074" s="12"/>
      <c r="V1074" s="12"/>
    </row>
    <row r="1075" spans="1:22" s="1" customFormat="1" x14ac:dyDescent="0.4">
      <c r="A1075" s="12"/>
      <c r="B1075" s="12"/>
      <c r="C1075" s="42"/>
      <c r="D1075" s="12"/>
      <c r="E1075" s="12"/>
      <c r="F1075" s="12"/>
      <c r="G1075" s="12"/>
      <c r="H1075" s="12"/>
      <c r="I1075" s="12"/>
      <c r="J1075" s="12"/>
      <c r="K1075" s="12"/>
      <c r="L1075" s="12"/>
      <c r="M1075" s="12"/>
      <c r="N1075" s="12"/>
      <c r="O1075" s="12"/>
      <c r="P1075" s="12"/>
      <c r="Q1075" s="12"/>
      <c r="R1075" s="12"/>
      <c r="S1075" s="12"/>
      <c r="T1075" s="12"/>
      <c r="U1075" s="12"/>
      <c r="V1075" s="12"/>
    </row>
    <row r="1076" spans="1:22" s="1" customFormat="1" x14ac:dyDescent="0.4">
      <c r="A1076" s="12"/>
      <c r="B1076" s="12"/>
      <c r="C1076" s="42"/>
      <c r="D1076" s="12"/>
      <c r="E1076" s="12"/>
      <c r="F1076" s="12"/>
      <c r="G1076" s="12"/>
      <c r="H1076" s="12"/>
      <c r="I1076" s="12"/>
      <c r="J1076" s="12"/>
      <c r="K1076" s="12"/>
      <c r="L1076" s="12"/>
      <c r="M1076" s="12"/>
      <c r="N1076" s="12"/>
      <c r="O1076" s="12"/>
      <c r="P1076" s="12"/>
      <c r="Q1076" s="12"/>
      <c r="R1076" s="12"/>
      <c r="S1076" s="12"/>
      <c r="T1076" s="12"/>
      <c r="U1076" s="12"/>
      <c r="V1076" s="12"/>
    </row>
    <row r="1077" spans="1:22" s="1" customFormat="1" x14ac:dyDescent="0.4">
      <c r="A1077" s="12"/>
      <c r="B1077" s="12"/>
      <c r="C1077" s="42"/>
      <c r="D1077" s="12"/>
      <c r="E1077" s="12"/>
      <c r="F1077" s="12"/>
      <c r="G1077" s="12"/>
      <c r="H1077" s="12"/>
      <c r="I1077" s="12"/>
      <c r="J1077" s="12"/>
      <c r="K1077" s="12"/>
      <c r="L1077" s="12"/>
      <c r="M1077" s="12"/>
      <c r="N1077" s="12"/>
      <c r="O1077" s="12"/>
      <c r="P1077" s="12"/>
      <c r="Q1077" s="12"/>
      <c r="R1077" s="12"/>
      <c r="S1077" s="12"/>
      <c r="T1077" s="12"/>
      <c r="U1077" s="12"/>
      <c r="V1077" s="12"/>
    </row>
    <row r="1078" spans="1:22" s="1" customFormat="1" x14ac:dyDescent="0.4">
      <c r="A1078" s="12"/>
      <c r="B1078" s="12"/>
      <c r="C1078" s="42"/>
      <c r="D1078" s="12"/>
      <c r="E1078" s="12"/>
      <c r="F1078" s="12"/>
      <c r="G1078" s="12"/>
      <c r="H1078" s="12"/>
      <c r="I1078" s="12"/>
      <c r="J1078" s="12"/>
      <c r="K1078" s="12"/>
      <c r="L1078" s="12"/>
      <c r="M1078" s="12"/>
      <c r="N1078" s="12"/>
      <c r="O1078" s="12"/>
      <c r="P1078" s="12"/>
      <c r="Q1078" s="12"/>
      <c r="R1078" s="12"/>
      <c r="S1078" s="12"/>
      <c r="T1078" s="12"/>
      <c r="U1078" s="12"/>
      <c r="V1078" s="12"/>
    </row>
    <row r="1079" spans="1:22" s="1" customFormat="1" x14ac:dyDescent="0.4">
      <c r="A1079" s="12"/>
      <c r="B1079" s="12"/>
      <c r="C1079" s="42"/>
      <c r="D1079" s="12"/>
      <c r="E1079" s="12"/>
      <c r="F1079" s="12"/>
      <c r="G1079" s="12"/>
      <c r="H1079" s="12"/>
      <c r="I1079" s="12"/>
      <c r="J1079" s="12"/>
      <c r="K1079" s="12"/>
      <c r="L1079" s="12"/>
      <c r="M1079" s="12"/>
      <c r="N1079" s="12"/>
      <c r="O1079" s="12"/>
      <c r="P1079" s="12"/>
      <c r="Q1079" s="12"/>
      <c r="R1079" s="12"/>
      <c r="S1079" s="12"/>
      <c r="T1079" s="12"/>
      <c r="U1079" s="12"/>
      <c r="V1079" s="12"/>
    </row>
    <row r="1080" spans="1:22" s="1" customFormat="1" x14ac:dyDescent="0.4">
      <c r="A1080" s="12"/>
      <c r="B1080" s="12"/>
      <c r="C1080" s="42"/>
      <c r="D1080" s="12"/>
      <c r="E1080" s="12"/>
      <c r="F1080" s="12"/>
      <c r="G1080" s="12"/>
      <c r="H1080" s="12"/>
      <c r="I1080" s="12"/>
      <c r="J1080" s="12"/>
      <c r="K1080" s="12"/>
      <c r="L1080" s="12"/>
      <c r="M1080" s="12"/>
      <c r="N1080" s="12"/>
      <c r="O1080" s="12"/>
      <c r="P1080" s="12"/>
      <c r="Q1080" s="12"/>
      <c r="R1080" s="12"/>
      <c r="S1080" s="12"/>
      <c r="T1080" s="12"/>
      <c r="U1080" s="12"/>
      <c r="V1080" s="12"/>
    </row>
    <row r="1081" spans="1:22" s="1" customFormat="1" x14ac:dyDescent="0.4">
      <c r="A1081" s="12"/>
      <c r="B1081" s="12"/>
      <c r="C1081" s="42"/>
      <c r="D1081" s="12"/>
      <c r="E1081" s="12"/>
      <c r="F1081" s="12"/>
      <c r="G1081" s="12"/>
      <c r="H1081" s="12"/>
      <c r="I1081" s="12"/>
      <c r="J1081" s="12"/>
      <c r="K1081" s="12"/>
      <c r="L1081" s="12"/>
      <c r="M1081" s="12"/>
      <c r="N1081" s="12"/>
      <c r="O1081" s="12"/>
      <c r="P1081" s="12"/>
      <c r="Q1081" s="12"/>
      <c r="R1081" s="12"/>
      <c r="S1081" s="12"/>
      <c r="T1081" s="12"/>
      <c r="U1081" s="12"/>
      <c r="V1081" s="12"/>
    </row>
    <row r="1082" spans="1:22" s="1" customFormat="1" x14ac:dyDescent="0.4">
      <c r="A1082" s="12"/>
      <c r="B1082" s="12"/>
      <c r="C1082" s="42"/>
      <c r="D1082" s="12"/>
      <c r="E1082" s="12"/>
      <c r="F1082" s="12"/>
      <c r="G1082" s="12"/>
      <c r="H1082" s="12"/>
      <c r="I1082" s="12"/>
      <c r="J1082" s="12"/>
      <c r="K1082" s="12"/>
      <c r="L1082" s="12"/>
      <c r="M1082" s="12"/>
      <c r="N1082" s="12"/>
      <c r="O1082" s="12"/>
      <c r="P1082" s="12"/>
      <c r="Q1082" s="12"/>
      <c r="R1082" s="12"/>
      <c r="S1082" s="12"/>
      <c r="T1082" s="12"/>
      <c r="U1082" s="12"/>
      <c r="V1082" s="12"/>
    </row>
    <row r="1083" spans="1:22" s="1" customFormat="1" x14ac:dyDescent="0.4">
      <c r="A1083" s="12"/>
      <c r="B1083" s="12"/>
      <c r="C1083" s="42"/>
      <c r="D1083" s="12"/>
      <c r="E1083" s="12"/>
      <c r="F1083" s="12"/>
      <c r="G1083" s="12"/>
      <c r="H1083" s="12"/>
      <c r="I1083" s="12"/>
      <c r="J1083" s="12"/>
      <c r="K1083" s="12"/>
      <c r="L1083" s="12"/>
      <c r="M1083" s="12"/>
      <c r="N1083" s="12"/>
      <c r="O1083" s="12"/>
      <c r="P1083" s="12"/>
      <c r="Q1083" s="12"/>
      <c r="R1083" s="12"/>
      <c r="S1083" s="12"/>
      <c r="T1083" s="12"/>
      <c r="U1083" s="12"/>
      <c r="V1083" s="12"/>
    </row>
    <row r="1084" spans="1:22" s="1" customFormat="1" x14ac:dyDescent="0.4">
      <c r="A1084" s="12"/>
      <c r="B1084" s="12"/>
      <c r="C1084" s="42"/>
      <c r="D1084" s="12"/>
      <c r="E1084" s="12"/>
      <c r="F1084" s="12"/>
      <c r="G1084" s="12"/>
      <c r="H1084" s="12"/>
      <c r="I1084" s="12"/>
      <c r="J1084" s="12"/>
      <c r="K1084" s="12"/>
      <c r="L1084" s="12"/>
      <c r="M1084" s="12"/>
      <c r="N1084" s="12"/>
      <c r="O1084" s="12"/>
      <c r="P1084" s="12"/>
      <c r="Q1084" s="12"/>
      <c r="R1084" s="12"/>
      <c r="S1084" s="12"/>
      <c r="T1084" s="12"/>
      <c r="U1084" s="12"/>
      <c r="V1084" s="12"/>
    </row>
    <row r="1085" spans="1:22" s="1" customFormat="1" x14ac:dyDescent="0.4">
      <c r="A1085" s="12"/>
      <c r="B1085" s="12"/>
      <c r="C1085" s="42"/>
      <c r="D1085" s="12"/>
      <c r="E1085" s="12"/>
      <c r="F1085" s="12"/>
      <c r="G1085" s="12"/>
      <c r="H1085" s="12"/>
      <c r="I1085" s="12"/>
      <c r="J1085" s="12"/>
      <c r="K1085" s="12"/>
      <c r="L1085" s="12"/>
      <c r="M1085" s="12"/>
      <c r="N1085" s="12"/>
      <c r="O1085" s="12"/>
      <c r="P1085" s="12"/>
      <c r="Q1085" s="12"/>
      <c r="R1085" s="12"/>
      <c r="S1085" s="12"/>
      <c r="T1085" s="12"/>
      <c r="U1085" s="12"/>
      <c r="V1085" s="12"/>
    </row>
    <row r="1086" spans="1:22" s="1" customFormat="1" x14ac:dyDescent="0.4">
      <c r="A1086" s="12"/>
      <c r="B1086" s="12"/>
      <c r="C1086" s="42"/>
      <c r="D1086" s="12"/>
      <c r="E1086" s="12"/>
      <c r="F1086" s="12"/>
      <c r="G1086" s="12"/>
      <c r="H1086" s="12"/>
      <c r="I1086" s="12"/>
      <c r="J1086" s="12"/>
      <c r="K1086" s="12"/>
      <c r="L1086" s="12"/>
      <c r="M1086" s="12"/>
      <c r="N1086" s="12"/>
      <c r="O1086" s="12"/>
      <c r="P1086" s="12"/>
      <c r="Q1086" s="12"/>
      <c r="R1086" s="12"/>
      <c r="S1086" s="12"/>
      <c r="T1086" s="12"/>
      <c r="U1086" s="12"/>
      <c r="V1086" s="12"/>
    </row>
    <row r="1087" spans="1:22" s="1" customFormat="1" x14ac:dyDescent="0.4">
      <c r="A1087" s="12"/>
      <c r="B1087" s="12"/>
      <c r="C1087" s="42"/>
      <c r="D1087" s="12"/>
      <c r="E1087" s="12"/>
      <c r="F1087" s="12"/>
      <c r="G1087" s="12"/>
      <c r="H1087" s="12"/>
      <c r="I1087" s="12"/>
      <c r="J1087" s="12"/>
      <c r="K1087" s="12"/>
      <c r="L1087" s="12"/>
      <c r="M1087" s="12"/>
      <c r="N1087" s="12"/>
      <c r="O1087" s="12"/>
      <c r="P1087" s="12"/>
      <c r="Q1087" s="12"/>
      <c r="R1087" s="12"/>
      <c r="S1087" s="12"/>
      <c r="T1087" s="12"/>
      <c r="U1087" s="12"/>
      <c r="V1087" s="12"/>
    </row>
    <row r="1088" spans="1:22" s="1" customFormat="1" x14ac:dyDescent="0.4">
      <c r="A1088" s="12"/>
      <c r="B1088" s="12"/>
      <c r="C1088" s="42"/>
      <c r="D1088" s="12"/>
      <c r="E1088" s="12"/>
      <c r="F1088" s="12"/>
      <c r="G1088" s="12"/>
      <c r="H1088" s="12"/>
      <c r="I1088" s="12"/>
      <c r="J1088" s="12"/>
      <c r="K1088" s="12"/>
      <c r="L1088" s="12"/>
      <c r="M1088" s="12"/>
      <c r="N1088" s="12"/>
      <c r="O1088" s="12"/>
      <c r="P1088" s="12"/>
      <c r="Q1088" s="12"/>
      <c r="R1088" s="12"/>
      <c r="S1088" s="12"/>
      <c r="T1088" s="12"/>
      <c r="U1088" s="12"/>
      <c r="V1088" s="12"/>
    </row>
    <row r="1089" spans="1:22" s="1" customFormat="1" x14ac:dyDescent="0.4">
      <c r="A1089" s="12"/>
      <c r="B1089" s="12"/>
      <c r="C1089" s="42"/>
      <c r="D1089" s="12"/>
      <c r="E1089" s="12"/>
      <c r="F1089" s="12"/>
      <c r="G1089" s="12"/>
      <c r="H1089" s="12"/>
      <c r="I1089" s="12"/>
      <c r="J1089" s="12"/>
      <c r="K1089" s="12"/>
      <c r="L1089" s="12"/>
      <c r="M1089" s="12"/>
      <c r="N1089" s="12"/>
      <c r="O1089" s="12"/>
      <c r="P1089" s="12"/>
      <c r="Q1089" s="12"/>
      <c r="R1089" s="12"/>
      <c r="S1089" s="12"/>
      <c r="T1089" s="12"/>
      <c r="U1089" s="12"/>
      <c r="V1089" s="12"/>
    </row>
    <row r="1090" spans="1:22" s="1" customFormat="1" x14ac:dyDescent="0.4">
      <c r="A1090" s="12"/>
      <c r="B1090" s="12"/>
      <c r="C1090" s="42"/>
      <c r="D1090" s="12"/>
      <c r="E1090" s="12"/>
      <c r="F1090" s="12"/>
      <c r="G1090" s="12"/>
      <c r="H1090" s="12"/>
      <c r="I1090" s="12"/>
      <c r="J1090" s="12"/>
      <c r="K1090" s="12"/>
      <c r="L1090" s="12"/>
      <c r="M1090" s="12"/>
      <c r="N1090" s="12"/>
      <c r="O1090" s="12"/>
      <c r="P1090" s="12"/>
      <c r="Q1090" s="12"/>
      <c r="R1090" s="12"/>
      <c r="S1090" s="12"/>
      <c r="T1090" s="12"/>
      <c r="U1090" s="12"/>
      <c r="V1090" s="12"/>
    </row>
    <row r="1091" spans="1:22" s="1" customFormat="1" x14ac:dyDescent="0.4">
      <c r="A1091" s="12"/>
      <c r="B1091" s="12"/>
      <c r="C1091" s="42"/>
      <c r="D1091" s="12"/>
      <c r="E1091" s="12"/>
      <c r="F1091" s="12"/>
      <c r="G1091" s="12"/>
      <c r="H1091" s="12"/>
      <c r="I1091" s="12"/>
      <c r="J1091" s="12"/>
      <c r="K1091" s="12"/>
      <c r="L1091" s="12"/>
      <c r="M1091" s="12"/>
      <c r="N1091" s="12"/>
      <c r="O1091" s="12"/>
      <c r="P1091" s="12"/>
      <c r="Q1091" s="12"/>
      <c r="R1091" s="12"/>
      <c r="S1091" s="12"/>
      <c r="T1091" s="12"/>
      <c r="U1091" s="12"/>
      <c r="V1091" s="12"/>
    </row>
    <row r="1092" spans="1:22" s="1" customFormat="1" x14ac:dyDescent="0.4">
      <c r="A1092" s="12"/>
      <c r="B1092" s="12"/>
      <c r="C1092" s="42"/>
      <c r="D1092" s="12"/>
      <c r="E1092" s="12"/>
      <c r="F1092" s="12"/>
      <c r="G1092" s="12"/>
      <c r="H1092" s="12"/>
      <c r="I1092" s="12"/>
      <c r="J1092" s="12"/>
      <c r="K1092" s="12"/>
      <c r="L1092" s="12"/>
      <c r="M1092" s="12"/>
      <c r="N1092" s="12"/>
      <c r="O1092" s="12"/>
      <c r="P1092" s="12"/>
      <c r="Q1092" s="12"/>
      <c r="R1092" s="12"/>
      <c r="S1092" s="12"/>
      <c r="T1092" s="12"/>
      <c r="U1092" s="12"/>
      <c r="V1092" s="12"/>
    </row>
    <row r="1093" spans="1:22" s="1" customFormat="1" x14ac:dyDescent="0.4">
      <c r="A1093" s="12"/>
      <c r="B1093" s="12"/>
      <c r="C1093" s="42"/>
      <c r="D1093" s="12"/>
      <c r="E1093" s="12"/>
      <c r="F1093" s="12"/>
      <c r="G1093" s="12"/>
      <c r="H1093" s="12"/>
      <c r="I1093" s="12"/>
      <c r="J1093" s="12"/>
      <c r="K1093" s="12"/>
      <c r="L1093" s="12"/>
      <c r="M1093" s="12"/>
      <c r="N1093" s="12"/>
      <c r="O1093" s="12"/>
      <c r="P1093" s="12"/>
      <c r="Q1093" s="12"/>
      <c r="R1093" s="12"/>
      <c r="S1093" s="12"/>
      <c r="T1093" s="12"/>
      <c r="U1093" s="12"/>
      <c r="V1093" s="12"/>
    </row>
    <row r="1094" spans="1:22" s="1" customFormat="1" x14ac:dyDescent="0.4">
      <c r="A1094" s="12"/>
      <c r="B1094" s="12"/>
      <c r="C1094" s="42"/>
      <c r="D1094" s="12"/>
      <c r="E1094" s="12"/>
      <c r="F1094" s="12"/>
      <c r="G1094" s="12"/>
      <c r="H1094" s="12"/>
      <c r="I1094" s="12"/>
      <c r="J1094" s="12"/>
      <c r="K1094" s="12"/>
      <c r="L1094" s="12"/>
      <c r="M1094" s="12"/>
      <c r="N1094" s="12"/>
      <c r="O1094" s="12"/>
      <c r="P1094" s="12"/>
      <c r="Q1094" s="12"/>
      <c r="R1094" s="12"/>
      <c r="S1094" s="12"/>
      <c r="T1094" s="12"/>
      <c r="U1094" s="12"/>
      <c r="V1094" s="12"/>
    </row>
    <row r="1095" spans="1:22" s="1" customFormat="1" x14ac:dyDescent="0.4">
      <c r="A1095" s="12"/>
      <c r="B1095" s="12"/>
      <c r="C1095" s="42"/>
      <c r="D1095" s="12"/>
      <c r="E1095" s="12"/>
      <c r="F1095" s="12"/>
      <c r="G1095" s="12"/>
      <c r="H1095" s="12"/>
      <c r="I1095" s="12"/>
      <c r="J1095" s="12"/>
      <c r="K1095" s="12"/>
      <c r="L1095" s="12"/>
      <c r="M1095" s="12"/>
      <c r="N1095" s="12"/>
      <c r="O1095" s="12"/>
      <c r="P1095" s="12"/>
      <c r="Q1095" s="12"/>
      <c r="R1095" s="12"/>
      <c r="S1095" s="12"/>
      <c r="T1095" s="12"/>
      <c r="U1095" s="12"/>
      <c r="V1095" s="12"/>
    </row>
    <row r="1096" spans="1:22" s="1" customFormat="1" x14ac:dyDescent="0.4">
      <c r="A1096" s="12"/>
      <c r="B1096" s="12"/>
      <c r="C1096" s="42"/>
      <c r="D1096" s="12"/>
      <c r="E1096" s="12"/>
      <c r="F1096" s="12"/>
      <c r="G1096" s="12"/>
      <c r="H1096" s="12"/>
      <c r="I1096" s="12"/>
      <c r="J1096" s="12"/>
      <c r="K1096" s="12"/>
      <c r="L1096" s="12"/>
      <c r="M1096" s="12"/>
      <c r="N1096" s="12"/>
      <c r="O1096" s="12"/>
      <c r="P1096" s="12"/>
      <c r="Q1096" s="12"/>
      <c r="R1096" s="12"/>
      <c r="S1096" s="12"/>
      <c r="T1096" s="12"/>
      <c r="U1096" s="12"/>
      <c r="V1096" s="12"/>
    </row>
    <row r="1097" spans="1:22" s="1" customFormat="1" x14ac:dyDescent="0.4">
      <c r="A1097" s="12"/>
      <c r="B1097" s="12"/>
      <c r="C1097" s="42"/>
      <c r="D1097" s="12"/>
      <c r="E1097" s="12"/>
      <c r="F1097" s="12"/>
      <c r="G1097" s="12"/>
      <c r="H1097" s="12"/>
      <c r="I1097" s="12"/>
      <c r="J1097" s="12"/>
      <c r="K1097" s="12"/>
      <c r="L1097" s="12"/>
      <c r="M1097" s="12"/>
      <c r="N1097" s="12"/>
      <c r="O1097" s="12"/>
      <c r="P1097" s="12"/>
      <c r="Q1097" s="12"/>
      <c r="R1097" s="12"/>
      <c r="S1097" s="12"/>
      <c r="T1097" s="12"/>
      <c r="U1097" s="12"/>
      <c r="V1097" s="12"/>
    </row>
    <row r="1098" spans="1:22" s="1" customFormat="1" x14ac:dyDescent="0.4">
      <c r="A1098" s="12"/>
      <c r="B1098" s="12"/>
      <c r="C1098" s="42"/>
      <c r="D1098" s="12"/>
      <c r="E1098" s="12"/>
      <c r="F1098" s="12"/>
      <c r="G1098" s="12"/>
      <c r="H1098" s="12"/>
      <c r="I1098" s="12"/>
      <c r="J1098" s="12"/>
      <c r="K1098" s="12"/>
      <c r="L1098" s="12"/>
      <c r="M1098" s="12"/>
      <c r="N1098" s="12"/>
      <c r="O1098" s="12"/>
      <c r="P1098" s="12"/>
      <c r="Q1098" s="12"/>
      <c r="R1098" s="12"/>
      <c r="S1098" s="12"/>
      <c r="T1098" s="12"/>
      <c r="U1098" s="12"/>
      <c r="V1098" s="12"/>
    </row>
    <row r="1099" spans="1:22" s="1" customFormat="1" x14ac:dyDescent="0.4">
      <c r="A1099" s="12"/>
      <c r="B1099" s="12"/>
      <c r="C1099" s="42"/>
      <c r="D1099" s="12"/>
      <c r="E1099" s="12"/>
      <c r="F1099" s="12"/>
      <c r="G1099" s="12"/>
      <c r="H1099" s="12"/>
      <c r="I1099" s="12"/>
      <c r="J1099" s="12"/>
      <c r="K1099" s="12"/>
      <c r="L1099" s="12"/>
      <c r="M1099" s="12"/>
      <c r="N1099" s="12"/>
      <c r="O1099" s="12"/>
      <c r="P1099" s="12"/>
      <c r="Q1099" s="12"/>
      <c r="R1099" s="12"/>
      <c r="S1099" s="12"/>
      <c r="T1099" s="12"/>
      <c r="U1099" s="12"/>
      <c r="V1099" s="12"/>
    </row>
    <row r="1100" spans="1:22" s="1" customFormat="1" x14ac:dyDescent="0.4">
      <c r="A1100" s="12"/>
      <c r="B1100" s="12"/>
      <c r="C1100" s="42"/>
      <c r="D1100" s="12"/>
      <c r="E1100" s="12"/>
      <c r="F1100" s="12"/>
      <c r="G1100" s="12"/>
      <c r="H1100" s="12"/>
      <c r="I1100" s="12"/>
      <c r="J1100" s="12"/>
      <c r="K1100" s="12"/>
      <c r="L1100" s="12"/>
      <c r="M1100" s="12"/>
      <c r="N1100" s="12"/>
      <c r="O1100" s="12"/>
      <c r="P1100" s="12"/>
      <c r="Q1100" s="12"/>
      <c r="R1100" s="12"/>
      <c r="S1100" s="12"/>
      <c r="T1100" s="12"/>
      <c r="U1100" s="12"/>
      <c r="V1100" s="12"/>
    </row>
    <row r="1101" spans="1:22" s="1" customFormat="1" x14ac:dyDescent="0.4">
      <c r="A1101" s="12"/>
      <c r="B1101" s="12"/>
      <c r="C1101" s="42"/>
      <c r="D1101" s="12"/>
      <c r="E1101" s="12"/>
      <c r="F1101" s="12"/>
      <c r="G1101" s="12"/>
      <c r="H1101" s="12"/>
      <c r="I1101" s="12"/>
      <c r="J1101" s="12"/>
      <c r="K1101" s="12"/>
      <c r="L1101" s="12"/>
      <c r="M1101" s="12"/>
      <c r="N1101" s="12"/>
      <c r="O1101" s="12"/>
      <c r="P1101" s="12"/>
      <c r="Q1101" s="12"/>
      <c r="R1101" s="12"/>
      <c r="S1101" s="12"/>
      <c r="T1101" s="12"/>
      <c r="U1101" s="12"/>
      <c r="V1101" s="12"/>
    </row>
    <row r="1102" spans="1:22" s="1" customFormat="1" x14ac:dyDescent="0.4">
      <c r="A1102" s="12"/>
      <c r="B1102" s="12"/>
      <c r="C1102" s="42"/>
      <c r="D1102" s="12"/>
      <c r="E1102" s="12"/>
      <c r="F1102" s="12"/>
      <c r="G1102" s="12"/>
      <c r="H1102" s="12"/>
      <c r="I1102" s="12"/>
      <c r="J1102" s="12"/>
      <c r="K1102" s="12"/>
      <c r="L1102" s="12"/>
      <c r="M1102" s="12"/>
      <c r="N1102" s="12"/>
      <c r="O1102" s="12"/>
      <c r="P1102" s="12"/>
      <c r="Q1102" s="12"/>
      <c r="R1102" s="12"/>
      <c r="S1102" s="12"/>
      <c r="T1102" s="12"/>
      <c r="U1102" s="12"/>
      <c r="V1102" s="12"/>
    </row>
    <row r="1103" spans="1:22" s="1" customFormat="1" x14ac:dyDescent="0.4">
      <c r="A1103" s="12"/>
      <c r="B1103" s="12"/>
      <c r="C1103" s="42"/>
      <c r="D1103" s="12"/>
      <c r="E1103" s="12"/>
      <c r="F1103" s="12"/>
      <c r="G1103" s="12"/>
      <c r="H1103" s="12"/>
      <c r="I1103" s="12"/>
      <c r="J1103" s="12"/>
      <c r="K1103" s="12"/>
      <c r="L1103" s="12"/>
      <c r="M1103" s="12"/>
      <c r="N1103" s="12"/>
      <c r="O1103" s="12"/>
      <c r="P1103" s="12"/>
      <c r="Q1103" s="12"/>
      <c r="R1103" s="12"/>
      <c r="S1103" s="12"/>
      <c r="T1103" s="12"/>
      <c r="U1103" s="12"/>
      <c r="V1103" s="12"/>
    </row>
    <row r="1104" spans="1:22" s="1" customFormat="1" x14ac:dyDescent="0.4">
      <c r="A1104" s="12"/>
      <c r="B1104" s="12"/>
      <c r="C1104" s="42"/>
      <c r="D1104" s="12"/>
      <c r="E1104" s="12"/>
      <c r="F1104" s="12"/>
      <c r="G1104" s="12"/>
      <c r="H1104" s="12"/>
      <c r="I1104" s="12"/>
      <c r="J1104" s="12"/>
      <c r="K1104" s="12"/>
      <c r="L1104" s="12"/>
      <c r="M1104" s="12"/>
      <c r="N1104" s="12"/>
      <c r="O1104" s="12"/>
      <c r="P1104" s="12"/>
      <c r="Q1104" s="12"/>
      <c r="R1104" s="12"/>
      <c r="S1104" s="12"/>
      <c r="T1104" s="12"/>
      <c r="U1104" s="12"/>
      <c r="V1104" s="12"/>
    </row>
    <row r="1105" spans="1:22" s="1" customFormat="1" x14ac:dyDescent="0.4">
      <c r="A1105" s="12"/>
      <c r="B1105" s="12"/>
      <c r="C1105" s="42"/>
      <c r="D1105" s="12"/>
      <c r="E1105" s="12"/>
      <c r="F1105" s="12"/>
      <c r="G1105" s="12"/>
      <c r="H1105" s="12"/>
      <c r="I1105" s="12"/>
      <c r="J1105" s="12"/>
      <c r="K1105" s="12"/>
      <c r="L1105" s="12"/>
      <c r="M1105" s="12"/>
      <c r="N1105" s="12"/>
      <c r="O1105" s="12"/>
      <c r="P1105" s="12"/>
      <c r="Q1105" s="12"/>
      <c r="R1105" s="12"/>
      <c r="S1105" s="12"/>
      <c r="T1105" s="12"/>
      <c r="U1105" s="12"/>
      <c r="V1105" s="12"/>
    </row>
    <row r="1106" spans="1:22" s="1" customFormat="1" x14ac:dyDescent="0.4">
      <c r="A1106" s="12"/>
      <c r="B1106" s="12"/>
      <c r="C1106" s="42"/>
      <c r="D1106" s="12"/>
      <c r="E1106" s="12"/>
      <c r="F1106" s="12"/>
      <c r="G1106" s="12"/>
      <c r="H1106" s="12"/>
      <c r="I1106" s="12"/>
      <c r="J1106" s="12"/>
      <c r="K1106" s="12"/>
      <c r="L1106" s="12"/>
      <c r="M1106" s="12"/>
      <c r="N1106" s="12"/>
      <c r="O1106" s="12"/>
      <c r="P1106" s="12"/>
      <c r="Q1106" s="12"/>
      <c r="R1106" s="12"/>
      <c r="S1106" s="12"/>
      <c r="T1106" s="12"/>
      <c r="U1106" s="12"/>
      <c r="V1106" s="12"/>
    </row>
    <row r="1107" spans="1:22" s="1" customFormat="1" x14ac:dyDescent="0.4">
      <c r="A1107" s="12"/>
      <c r="B1107" s="12"/>
      <c r="C1107" s="42"/>
      <c r="D1107" s="12"/>
      <c r="E1107" s="12"/>
      <c r="F1107" s="12"/>
      <c r="G1107" s="12"/>
      <c r="H1107" s="12"/>
      <c r="I1107" s="12"/>
      <c r="J1107" s="12"/>
      <c r="K1107" s="12"/>
      <c r="L1107" s="12"/>
      <c r="M1107" s="12"/>
      <c r="N1107" s="12"/>
      <c r="O1107" s="12"/>
      <c r="P1107" s="12"/>
      <c r="Q1107" s="12"/>
      <c r="R1107" s="12"/>
      <c r="S1107" s="12"/>
      <c r="T1107" s="12"/>
      <c r="U1107" s="12"/>
      <c r="V1107" s="12"/>
    </row>
    <row r="1108" spans="1:22" s="1" customFormat="1" x14ac:dyDescent="0.4">
      <c r="A1108" s="12"/>
      <c r="B1108" s="12"/>
      <c r="C1108" s="42"/>
      <c r="D1108" s="12"/>
      <c r="E1108" s="12"/>
      <c r="F1108" s="12"/>
      <c r="G1108" s="12"/>
      <c r="H1108" s="12"/>
      <c r="I1108" s="12"/>
      <c r="J1108" s="12"/>
      <c r="K1108" s="12"/>
      <c r="L1108" s="12"/>
      <c r="M1108" s="12"/>
      <c r="N1108" s="12"/>
      <c r="O1108" s="12"/>
      <c r="P1108" s="12"/>
      <c r="Q1108" s="12"/>
      <c r="R1108" s="12"/>
      <c r="S1108" s="12"/>
      <c r="T1108" s="12"/>
      <c r="U1108" s="12"/>
      <c r="V1108" s="12"/>
    </row>
    <row r="1109" spans="1:22" s="1" customFormat="1" x14ac:dyDescent="0.4">
      <c r="A1109" s="12"/>
      <c r="B1109" s="12"/>
      <c r="C1109" s="42"/>
      <c r="D1109" s="12"/>
      <c r="E1109" s="12"/>
      <c r="F1109" s="12"/>
      <c r="G1109" s="12"/>
      <c r="H1109" s="12"/>
      <c r="I1109" s="12"/>
      <c r="J1109" s="12"/>
      <c r="K1109" s="12"/>
      <c r="L1109" s="12"/>
      <c r="M1109" s="12"/>
      <c r="N1109" s="12"/>
      <c r="O1109" s="12"/>
      <c r="P1109" s="12"/>
      <c r="Q1109" s="12"/>
      <c r="R1109" s="12"/>
      <c r="S1109" s="12"/>
      <c r="T1109" s="12"/>
      <c r="U1109" s="12"/>
      <c r="V1109" s="12"/>
    </row>
    <row r="1110" spans="1:22" s="1" customFormat="1" x14ac:dyDescent="0.4">
      <c r="A1110" s="12"/>
      <c r="B1110" s="12"/>
      <c r="C1110" s="42"/>
      <c r="D1110" s="12"/>
      <c r="E1110" s="12"/>
      <c r="F1110" s="12"/>
      <c r="G1110" s="12"/>
      <c r="H1110" s="12"/>
      <c r="I1110" s="12"/>
      <c r="J1110" s="12"/>
      <c r="K1110" s="12"/>
      <c r="L1110" s="12"/>
      <c r="M1110" s="12"/>
      <c r="N1110" s="12"/>
      <c r="O1110" s="12"/>
      <c r="P1110" s="12"/>
      <c r="Q1110" s="12"/>
      <c r="R1110" s="12"/>
      <c r="S1110" s="12"/>
      <c r="T1110" s="12"/>
      <c r="U1110" s="12"/>
      <c r="V1110" s="12"/>
    </row>
    <row r="1111" spans="1:22" s="1" customFormat="1" x14ac:dyDescent="0.4">
      <c r="A1111" s="12"/>
      <c r="B1111" s="12"/>
      <c r="C1111" s="42"/>
      <c r="D1111" s="12"/>
      <c r="E1111" s="12"/>
      <c r="F1111" s="12"/>
      <c r="G1111" s="12"/>
      <c r="H1111" s="12"/>
      <c r="I1111" s="12"/>
      <c r="J1111" s="12"/>
      <c r="K1111" s="12"/>
      <c r="L1111" s="12"/>
      <c r="M1111" s="12"/>
      <c r="N1111" s="12"/>
      <c r="O1111" s="12"/>
      <c r="P1111" s="12"/>
      <c r="Q1111" s="12"/>
      <c r="R1111" s="12"/>
      <c r="S1111" s="12"/>
      <c r="T1111" s="12"/>
      <c r="U1111" s="12"/>
      <c r="V1111" s="12"/>
    </row>
    <row r="1112" spans="1:22" s="1" customFormat="1" x14ac:dyDescent="0.4">
      <c r="A1112" s="12"/>
      <c r="B1112" s="12"/>
      <c r="C1112" s="42"/>
      <c r="D1112" s="12"/>
      <c r="E1112" s="12"/>
      <c r="F1112" s="12"/>
      <c r="G1112" s="12"/>
      <c r="H1112" s="12"/>
      <c r="I1112" s="12"/>
      <c r="J1112" s="12"/>
      <c r="K1112" s="12"/>
      <c r="L1112" s="12"/>
      <c r="M1112" s="12"/>
      <c r="N1112" s="12"/>
      <c r="O1112" s="12"/>
      <c r="P1112" s="12"/>
      <c r="Q1112" s="12"/>
      <c r="R1112" s="12"/>
      <c r="S1112" s="12"/>
      <c r="T1112" s="12"/>
      <c r="U1112" s="12"/>
      <c r="V1112" s="12"/>
    </row>
    <row r="1113" spans="1:22" s="1" customFormat="1" x14ac:dyDescent="0.4">
      <c r="A1113" s="12"/>
      <c r="B1113" s="12"/>
      <c r="C1113" s="42"/>
      <c r="D1113" s="12"/>
      <c r="E1113" s="12"/>
      <c r="F1113" s="12"/>
      <c r="G1113" s="12"/>
      <c r="H1113" s="12"/>
      <c r="I1113" s="12"/>
      <c r="J1113" s="12"/>
      <c r="K1113" s="12"/>
      <c r="L1113" s="12"/>
      <c r="M1113" s="12"/>
      <c r="N1113" s="12"/>
      <c r="O1113" s="12"/>
      <c r="P1113" s="12"/>
      <c r="Q1113" s="12"/>
      <c r="R1113" s="12"/>
      <c r="S1113" s="12"/>
      <c r="T1113" s="12"/>
      <c r="U1113" s="12"/>
      <c r="V1113" s="12"/>
    </row>
    <row r="1114" spans="1:22" s="1" customFormat="1" x14ac:dyDescent="0.4">
      <c r="A1114" s="12"/>
      <c r="B1114" s="12"/>
      <c r="C1114" s="42"/>
      <c r="D1114" s="12"/>
      <c r="E1114" s="12"/>
      <c r="F1114" s="12"/>
      <c r="G1114" s="12"/>
      <c r="H1114" s="12"/>
      <c r="I1114" s="12"/>
      <c r="J1114" s="12"/>
      <c r="K1114" s="12"/>
      <c r="L1114" s="12"/>
      <c r="M1114" s="12"/>
      <c r="N1114" s="12"/>
      <c r="O1114" s="12"/>
      <c r="P1114" s="12"/>
      <c r="Q1114" s="12"/>
      <c r="R1114" s="12"/>
      <c r="S1114" s="12"/>
      <c r="T1114" s="12"/>
      <c r="U1114" s="12"/>
      <c r="V1114" s="12"/>
    </row>
    <row r="1115" spans="1:22" s="1" customFormat="1" x14ac:dyDescent="0.4">
      <c r="A1115" s="12"/>
      <c r="B1115" s="12"/>
      <c r="C1115" s="42"/>
      <c r="D1115" s="12"/>
      <c r="E1115" s="12"/>
      <c r="F1115" s="12"/>
      <c r="G1115" s="12"/>
      <c r="H1115" s="12"/>
      <c r="I1115" s="12"/>
      <c r="J1115" s="12"/>
      <c r="K1115" s="12"/>
      <c r="L1115" s="12"/>
      <c r="M1115" s="12"/>
      <c r="N1115" s="12"/>
      <c r="O1115" s="12"/>
      <c r="P1115" s="12"/>
      <c r="Q1115" s="12"/>
      <c r="R1115" s="12"/>
      <c r="S1115" s="12"/>
      <c r="T1115" s="12"/>
      <c r="U1115" s="12"/>
      <c r="V1115" s="12"/>
    </row>
    <row r="1116" spans="1:22" s="1" customFormat="1" x14ac:dyDescent="0.4">
      <c r="A1116" s="12"/>
      <c r="B1116" s="12"/>
      <c r="C1116" s="42"/>
      <c r="D1116" s="12"/>
      <c r="E1116" s="12"/>
      <c r="F1116" s="12"/>
      <c r="G1116" s="12"/>
      <c r="H1116" s="12"/>
      <c r="I1116" s="12"/>
      <c r="J1116" s="12"/>
      <c r="K1116" s="12"/>
      <c r="L1116" s="12"/>
      <c r="M1116" s="12"/>
      <c r="N1116" s="12"/>
      <c r="O1116" s="12"/>
      <c r="P1116" s="12"/>
      <c r="Q1116" s="12"/>
      <c r="R1116" s="12"/>
      <c r="S1116" s="12"/>
      <c r="T1116" s="12"/>
      <c r="U1116" s="12"/>
      <c r="V1116" s="12"/>
    </row>
    <row r="1117" spans="1:22" s="1" customFormat="1" x14ac:dyDescent="0.4">
      <c r="A1117" s="12"/>
      <c r="B1117" s="12"/>
      <c r="C1117" s="42"/>
      <c r="D1117" s="12"/>
      <c r="E1117" s="12"/>
      <c r="F1117" s="12"/>
      <c r="G1117" s="12"/>
      <c r="H1117" s="12"/>
      <c r="I1117" s="12"/>
      <c r="J1117" s="12"/>
      <c r="K1117" s="12"/>
      <c r="L1117" s="12"/>
      <c r="M1117" s="12"/>
      <c r="N1117" s="12"/>
      <c r="O1117" s="12"/>
      <c r="P1117" s="12"/>
      <c r="Q1117" s="12"/>
      <c r="R1117" s="12"/>
      <c r="S1117" s="12"/>
      <c r="T1117" s="12"/>
      <c r="U1117" s="12"/>
      <c r="V1117" s="12"/>
    </row>
    <row r="1118" spans="1:22" s="1" customFormat="1" x14ac:dyDescent="0.4">
      <c r="A1118" s="12"/>
      <c r="B1118" s="12"/>
      <c r="C1118" s="42"/>
      <c r="D1118" s="12"/>
      <c r="E1118" s="12"/>
      <c r="F1118" s="12"/>
      <c r="G1118" s="12"/>
      <c r="H1118" s="12"/>
      <c r="I1118" s="12"/>
      <c r="J1118" s="12"/>
      <c r="K1118" s="12"/>
      <c r="L1118" s="12"/>
      <c r="M1118" s="12"/>
      <c r="N1118" s="12"/>
      <c r="O1118" s="12"/>
      <c r="P1118" s="12"/>
      <c r="Q1118" s="12"/>
      <c r="R1118" s="12"/>
      <c r="S1118" s="12"/>
      <c r="T1118" s="12"/>
      <c r="U1118" s="12"/>
      <c r="V1118" s="12"/>
    </row>
    <row r="1119" spans="1:22" s="1" customFormat="1" x14ac:dyDescent="0.4">
      <c r="A1119" s="12"/>
      <c r="B1119" s="12"/>
      <c r="C1119" s="42"/>
      <c r="D1119" s="12"/>
      <c r="E1119" s="12"/>
      <c r="F1119" s="12"/>
      <c r="G1119" s="12"/>
      <c r="H1119" s="12"/>
      <c r="I1119" s="12"/>
      <c r="J1119" s="12"/>
      <c r="K1119" s="12"/>
      <c r="L1119" s="12"/>
      <c r="M1119" s="12"/>
      <c r="N1119" s="12"/>
      <c r="O1119" s="12"/>
      <c r="P1119" s="12"/>
      <c r="Q1119" s="12"/>
      <c r="R1119" s="12"/>
      <c r="S1119" s="12"/>
      <c r="T1119" s="12"/>
      <c r="U1119" s="12"/>
      <c r="V1119" s="12"/>
    </row>
    <row r="1120" spans="1:22" s="1" customFormat="1" x14ac:dyDescent="0.4">
      <c r="A1120" s="12"/>
      <c r="B1120" s="12"/>
      <c r="C1120" s="42"/>
      <c r="D1120" s="12"/>
      <c r="E1120" s="12"/>
      <c r="F1120" s="12"/>
      <c r="G1120" s="12"/>
      <c r="H1120" s="12"/>
      <c r="I1120" s="12"/>
      <c r="J1120" s="12"/>
      <c r="K1120" s="12"/>
      <c r="L1120" s="12"/>
      <c r="M1120" s="12"/>
      <c r="N1120" s="12"/>
      <c r="O1120" s="12"/>
      <c r="P1120" s="12"/>
      <c r="Q1120" s="12"/>
      <c r="R1120" s="12"/>
      <c r="S1120" s="12"/>
      <c r="T1120" s="12"/>
      <c r="U1120" s="12"/>
      <c r="V1120" s="12"/>
    </row>
    <row r="1121" spans="1:22" s="1" customFormat="1" x14ac:dyDescent="0.4">
      <c r="A1121" s="12"/>
      <c r="B1121" s="12"/>
      <c r="C1121" s="42"/>
      <c r="D1121" s="12"/>
      <c r="E1121" s="12"/>
      <c r="F1121" s="12"/>
      <c r="G1121" s="12"/>
      <c r="H1121" s="12"/>
      <c r="I1121" s="12"/>
      <c r="J1121" s="12"/>
      <c r="K1121" s="12"/>
      <c r="L1121" s="12"/>
      <c r="M1121" s="12"/>
      <c r="N1121" s="12"/>
      <c r="O1121" s="12"/>
      <c r="P1121" s="12"/>
      <c r="Q1121" s="12"/>
      <c r="R1121" s="12"/>
      <c r="S1121" s="12"/>
      <c r="T1121" s="12"/>
      <c r="U1121" s="12"/>
      <c r="V1121" s="12"/>
    </row>
    <row r="1122" spans="1:22" s="1" customFormat="1" x14ac:dyDescent="0.4">
      <c r="A1122" s="12"/>
      <c r="B1122" s="12"/>
      <c r="C1122" s="42"/>
      <c r="D1122" s="12"/>
      <c r="E1122" s="12"/>
      <c r="F1122" s="12"/>
      <c r="G1122" s="12"/>
      <c r="H1122" s="12"/>
      <c r="I1122" s="12"/>
      <c r="J1122" s="12"/>
      <c r="K1122" s="12"/>
      <c r="L1122" s="12"/>
      <c r="M1122" s="12"/>
      <c r="N1122" s="12"/>
      <c r="O1122" s="12"/>
      <c r="P1122" s="12"/>
      <c r="Q1122" s="12"/>
      <c r="R1122" s="12"/>
      <c r="S1122" s="12"/>
      <c r="T1122" s="12"/>
      <c r="U1122" s="12"/>
      <c r="V1122" s="12"/>
    </row>
    <row r="1123" spans="1:22" s="1" customFormat="1" x14ac:dyDescent="0.4">
      <c r="A1123" s="12"/>
      <c r="B1123" s="12"/>
      <c r="C1123" s="42"/>
      <c r="D1123" s="12"/>
      <c r="E1123" s="12"/>
      <c r="F1123" s="12"/>
      <c r="G1123" s="12"/>
      <c r="H1123" s="12"/>
      <c r="I1123" s="12"/>
      <c r="J1123" s="12"/>
      <c r="K1123" s="12"/>
      <c r="L1123" s="12"/>
      <c r="M1123" s="12"/>
      <c r="N1123" s="12"/>
      <c r="O1123" s="12"/>
      <c r="P1123" s="12"/>
      <c r="Q1123" s="12"/>
      <c r="R1123" s="12"/>
      <c r="S1123" s="12"/>
      <c r="T1123" s="12"/>
      <c r="U1123" s="12"/>
      <c r="V1123" s="12"/>
    </row>
    <row r="1124" spans="1:22" s="1" customFormat="1" x14ac:dyDescent="0.4">
      <c r="A1124" s="12"/>
      <c r="B1124" s="12"/>
      <c r="C1124" s="42"/>
      <c r="D1124" s="12"/>
      <c r="E1124" s="12"/>
      <c r="F1124" s="12"/>
      <c r="G1124" s="12"/>
      <c r="H1124" s="12"/>
      <c r="I1124" s="12"/>
      <c r="J1124" s="12"/>
      <c r="K1124" s="12"/>
      <c r="L1124" s="12"/>
      <c r="M1124" s="12"/>
      <c r="N1124" s="12"/>
      <c r="O1124" s="12"/>
      <c r="P1124" s="12"/>
      <c r="Q1124" s="12"/>
      <c r="R1124" s="12"/>
      <c r="S1124" s="12"/>
      <c r="T1124" s="12"/>
      <c r="U1124" s="12"/>
      <c r="V1124" s="12"/>
    </row>
    <row r="1125" spans="1:22" s="1" customFormat="1" x14ac:dyDescent="0.4">
      <c r="A1125" s="12"/>
      <c r="B1125" s="12"/>
      <c r="C1125" s="42"/>
      <c r="D1125" s="12"/>
      <c r="E1125" s="12"/>
      <c r="F1125" s="12"/>
      <c r="G1125" s="12"/>
      <c r="H1125" s="12"/>
      <c r="I1125" s="12"/>
      <c r="J1125" s="12"/>
      <c r="K1125" s="12"/>
      <c r="L1125" s="12"/>
      <c r="M1125" s="12"/>
      <c r="N1125" s="12"/>
      <c r="O1125" s="12"/>
      <c r="P1125" s="12"/>
      <c r="Q1125" s="12"/>
      <c r="R1125" s="12"/>
      <c r="S1125" s="12"/>
      <c r="T1125" s="12"/>
      <c r="U1125" s="12"/>
      <c r="V1125" s="12"/>
    </row>
    <row r="1126" spans="1:22" s="1" customFormat="1" x14ac:dyDescent="0.4">
      <c r="A1126" s="12"/>
      <c r="B1126" s="12"/>
      <c r="C1126" s="42"/>
      <c r="D1126" s="12"/>
      <c r="E1126" s="12"/>
      <c r="F1126" s="12"/>
      <c r="G1126" s="12"/>
      <c r="H1126" s="12"/>
      <c r="I1126" s="12"/>
      <c r="J1126" s="12"/>
      <c r="K1126" s="12"/>
      <c r="L1126" s="12"/>
      <c r="M1126" s="12"/>
      <c r="N1126" s="12"/>
      <c r="O1126" s="12"/>
      <c r="P1126" s="12"/>
      <c r="Q1126" s="12"/>
      <c r="R1126" s="12"/>
      <c r="S1126" s="12"/>
      <c r="T1126" s="12"/>
      <c r="U1126" s="12"/>
      <c r="V1126" s="12"/>
    </row>
    <row r="1127" spans="1:22" s="1" customFormat="1" x14ac:dyDescent="0.4">
      <c r="A1127" s="12"/>
      <c r="B1127" s="12"/>
      <c r="C1127" s="42"/>
      <c r="D1127" s="12"/>
      <c r="E1127" s="12"/>
      <c r="F1127" s="12"/>
      <c r="G1127" s="12"/>
      <c r="H1127" s="12"/>
      <c r="I1127" s="12"/>
      <c r="J1127" s="12"/>
      <c r="K1127" s="12"/>
      <c r="L1127" s="12"/>
      <c r="M1127" s="12"/>
      <c r="N1127" s="12"/>
      <c r="O1127" s="12"/>
      <c r="P1127" s="12"/>
      <c r="Q1127" s="12"/>
      <c r="R1127" s="12"/>
      <c r="S1127" s="12"/>
      <c r="T1127" s="12"/>
      <c r="U1127" s="12"/>
      <c r="V1127" s="12"/>
    </row>
    <row r="1128" spans="1:22" s="1" customFormat="1" x14ac:dyDescent="0.4">
      <c r="A1128" s="12"/>
      <c r="B1128" s="12"/>
      <c r="C1128" s="42"/>
      <c r="D1128" s="12"/>
      <c r="E1128" s="12"/>
      <c r="F1128" s="12"/>
      <c r="G1128" s="12"/>
      <c r="H1128" s="12"/>
      <c r="I1128" s="12"/>
      <c r="J1128" s="12"/>
      <c r="K1128" s="12"/>
      <c r="L1128" s="12"/>
      <c r="M1128" s="12"/>
      <c r="N1128" s="12"/>
      <c r="O1128" s="12"/>
      <c r="P1128" s="12"/>
      <c r="Q1128" s="12"/>
      <c r="R1128" s="12"/>
      <c r="S1128" s="12"/>
      <c r="T1128" s="12"/>
      <c r="U1128" s="12"/>
      <c r="V1128" s="12"/>
    </row>
    <row r="1129" spans="1:22" s="1" customFormat="1" x14ac:dyDescent="0.4">
      <c r="A1129" s="12"/>
      <c r="B1129" s="12"/>
      <c r="C1129" s="42"/>
      <c r="D1129" s="12"/>
      <c r="E1129" s="12"/>
      <c r="F1129" s="12"/>
      <c r="G1129" s="12"/>
      <c r="H1129" s="12"/>
      <c r="I1129" s="12"/>
      <c r="J1129" s="12"/>
      <c r="K1129" s="12"/>
      <c r="L1129" s="12"/>
      <c r="M1129" s="12"/>
      <c r="N1129" s="12"/>
      <c r="O1129" s="12"/>
      <c r="P1129" s="12"/>
      <c r="Q1129" s="12"/>
      <c r="R1129" s="12"/>
      <c r="S1129" s="12"/>
      <c r="T1129" s="12"/>
      <c r="U1129" s="12"/>
      <c r="V1129" s="12"/>
    </row>
    <row r="1130" spans="1:22" s="1" customFormat="1" x14ac:dyDescent="0.4">
      <c r="A1130" s="12"/>
      <c r="B1130" s="12"/>
      <c r="C1130" s="42"/>
      <c r="D1130" s="12"/>
      <c r="E1130" s="12"/>
      <c r="F1130" s="12"/>
      <c r="G1130" s="12"/>
      <c r="H1130" s="12"/>
      <c r="I1130" s="12"/>
      <c r="J1130" s="12"/>
      <c r="K1130" s="12"/>
      <c r="L1130" s="12"/>
      <c r="M1130" s="12"/>
      <c r="N1130" s="12"/>
      <c r="O1130" s="12"/>
      <c r="P1130" s="12"/>
      <c r="Q1130" s="12"/>
      <c r="R1130" s="12"/>
      <c r="S1130" s="12"/>
      <c r="T1130" s="12"/>
      <c r="U1130" s="12"/>
      <c r="V1130" s="12"/>
    </row>
    <row r="1131" spans="1:22" s="1" customFormat="1" x14ac:dyDescent="0.4">
      <c r="A1131" s="12"/>
      <c r="B1131" s="12"/>
      <c r="C1131" s="42"/>
      <c r="D1131" s="12"/>
      <c r="E1131" s="12"/>
      <c r="F1131" s="12"/>
      <c r="G1131" s="12"/>
      <c r="H1131" s="12"/>
      <c r="I1131" s="12"/>
      <c r="J1131" s="12"/>
      <c r="K1131" s="12"/>
      <c r="L1131" s="12"/>
      <c r="M1131" s="12"/>
      <c r="N1131" s="12"/>
      <c r="O1131" s="12"/>
      <c r="P1131" s="12"/>
      <c r="Q1131" s="12"/>
      <c r="R1131" s="12"/>
      <c r="S1131" s="12"/>
      <c r="T1131" s="12"/>
      <c r="U1131" s="12"/>
      <c r="V1131" s="12"/>
    </row>
    <row r="1132" spans="1:22" s="1" customFormat="1" x14ac:dyDescent="0.4">
      <c r="A1132" s="12"/>
      <c r="B1132" s="12"/>
      <c r="C1132" s="42"/>
      <c r="D1132" s="12"/>
      <c r="E1132" s="12"/>
      <c r="F1132" s="12"/>
      <c r="G1132" s="12"/>
      <c r="H1132" s="12"/>
      <c r="I1132" s="12"/>
      <c r="J1132" s="12"/>
      <c r="K1132" s="12"/>
      <c r="L1132" s="12"/>
      <c r="M1132" s="12"/>
      <c r="N1132" s="12"/>
      <c r="O1132" s="12"/>
      <c r="P1132" s="12"/>
      <c r="Q1132" s="12"/>
      <c r="R1132" s="12"/>
      <c r="S1132" s="12"/>
      <c r="T1132" s="12"/>
      <c r="U1132" s="12"/>
      <c r="V1132" s="12"/>
    </row>
    <row r="1133" spans="1:22" s="1" customFormat="1" x14ac:dyDescent="0.4">
      <c r="A1133" s="12"/>
      <c r="B1133" s="12"/>
      <c r="C1133" s="42"/>
      <c r="D1133" s="12"/>
      <c r="E1133" s="12"/>
      <c r="F1133" s="12"/>
      <c r="G1133" s="12"/>
      <c r="H1133" s="12"/>
      <c r="I1133" s="12"/>
      <c r="J1133" s="12"/>
      <c r="K1133" s="12"/>
      <c r="L1133" s="12"/>
      <c r="M1133" s="12"/>
      <c r="N1133" s="12"/>
      <c r="O1133" s="12"/>
      <c r="P1133" s="12"/>
      <c r="Q1133" s="12"/>
      <c r="R1133" s="12"/>
      <c r="S1133" s="12"/>
      <c r="T1133" s="12"/>
      <c r="U1133" s="12"/>
      <c r="V1133" s="12"/>
    </row>
    <row r="1134" spans="1:22" s="1" customFormat="1" x14ac:dyDescent="0.4">
      <c r="A1134" s="12"/>
      <c r="B1134" s="12"/>
      <c r="C1134" s="42"/>
      <c r="D1134" s="12"/>
      <c r="E1134" s="12"/>
      <c r="F1134" s="12"/>
      <c r="G1134" s="12"/>
      <c r="H1134" s="12"/>
      <c r="I1134" s="12"/>
      <c r="J1134" s="12"/>
      <c r="K1134" s="12"/>
      <c r="L1134" s="12"/>
      <c r="M1134" s="12"/>
      <c r="N1134" s="12"/>
      <c r="O1134" s="12"/>
      <c r="P1134" s="12"/>
      <c r="Q1134" s="12"/>
      <c r="R1134" s="12"/>
      <c r="S1134" s="12"/>
      <c r="T1134" s="12"/>
      <c r="U1134" s="12"/>
      <c r="V1134" s="12"/>
    </row>
    <row r="1135" spans="1:22" s="1" customFormat="1" x14ac:dyDescent="0.4">
      <c r="A1135" s="12"/>
      <c r="B1135" s="12"/>
      <c r="C1135" s="42"/>
      <c r="D1135" s="12"/>
      <c r="E1135" s="12"/>
      <c r="F1135" s="12"/>
      <c r="G1135" s="12"/>
      <c r="H1135" s="12"/>
      <c r="I1135" s="12"/>
      <c r="J1135" s="12"/>
      <c r="K1135" s="12"/>
      <c r="L1135" s="12"/>
      <c r="M1135" s="12"/>
      <c r="N1135" s="12"/>
      <c r="O1135" s="12"/>
      <c r="P1135" s="12"/>
      <c r="Q1135" s="12"/>
      <c r="R1135" s="12"/>
      <c r="S1135" s="12"/>
      <c r="T1135" s="12"/>
      <c r="U1135" s="12"/>
      <c r="V1135" s="12"/>
    </row>
    <row r="1136" spans="1:22" s="1" customFormat="1" x14ac:dyDescent="0.4">
      <c r="A1136" s="12"/>
      <c r="B1136" s="12"/>
      <c r="C1136" s="42"/>
      <c r="D1136" s="12"/>
      <c r="E1136" s="12"/>
      <c r="F1136" s="12"/>
      <c r="G1136" s="12"/>
      <c r="H1136" s="12"/>
      <c r="I1136" s="12"/>
      <c r="J1136" s="12"/>
      <c r="K1136" s="12"/>
      <c r="L1136" s="12"/>
      <c r="M1136" s="12"/>
      <c r="N1136" s="12"/>
      <c r="O1136" s="12"/>
      <c r="P1136" s="12"/>
      <c r="Q1136" s="12"/>
      <c r="R1136" s="12"/>
      <c r="S1136" s="12"/>
      <c r="T1136" s="12"/>
      <c r="U1136" s="12"/>
      <c r="V1136" s="12"/>
    </row>
    <row r="1137" spans="1:22" s="1" customFormat="1" x14ac:dyDescent="0.4">
      <c r="A1137" s="12"/>
      <c r="B1137" s="12"/>
      <c r="C1137" s="42"/>
      <c r="D1137" s="12"/>
      <c r="E1137" s="12"/>
      <c r="F1137" s="12"/>
      <c r="G1137" s="12"/>
      <c r="H1137" s="12"/>
      <c r="I1137" s="12"/>
      <c r="J1137" s="12"/>
      <c r="K1137" s="12"/>
      <c r="L1137" s="12"/>
      <c r="M1137" s="12"/>
      <c r="N1137" s="12"/>
      <c r="O1137" s="12"/>
      <c r="P1137" s="12"/>
      <c r="Q1137" s="12"/>
      <c r="R1137" s="12"/>
      <c r="S1137" s="12"/>
      <c r="T1137" s="12"/>
      <c r="U1137" s="12"/>
      <c r="V1137" s="12"/>
    </row>
    <row r="1138" spans="1:22" s="1" customFormat="1" x14ac:dyDescent="0.4">
      <c r="A1138" s="12"/>
      <c r="B1138" s="12"/>
      <c r="C1138" s="42"/>
      <c r="D1138" s="12"/>
      <c r="E1138" s="12"/>
      <c r="F1138" s="12"/>
      <c r="G1138" s="12"/>
      <c r="H1138" s="12"/>
      <c r="I1138" s="12"/>
      <c r="J1138" s="12"/>
      <c r="K1138" s="12"/>
      <c r="L1138" s="12"/>
      <c r="M1138" s="12"/>
      <c r="N1138" s="12"/>
      <c r="O1138" s="12"/>
      <c r="P1138" s="12"/>
      <c r="Q1138" s="12"/>
      <c r="R1138" s="12"/>
      <c r="S1138" s="12"/>
      <c r="T1138" s="12"/>
      <c r="U1138" s="12"/>
      <c r="V1138" s="12"/>
    </row>
    <row r="1139" spans="1:22" s="1" customFormat="1" x14ac:dyDescent="0.4">
      <c r="A1139" s="12"/>
      <c r="B1139" s="12"/>
      <c r="C1139" s="42"/>
      <c r="D1139" s="12"/>
      <c r="E1139" s="12"/>
      <c r="F1139" s="12"/>
      <c r="G1139" s="12"/>
      <c r="H1139" s="12"/>
      <c r="I1139" s="12"/>
      <c r="J1139" s="12"/>
      <c r="K1139" s="12"/>
      <c r="L1139" s="12"/>
      <c r="M1139" s="12"/>
      <c r="N1139" s="12"/>
      <c r="O1139" s="12"/>
      <c r="P1139" s="12"/>
      <c r="Q1139" s="12"/>
      <c r="R1139" s="12"/>
      <c r="S1139" s="12"/>
      <c r="T1139" s="12"/>
      <c r="U1139" s="12"/>
      <c r="V1139" s="12"/>
    </row>
    <row r="1140" spans="1:22" s="1" customFormat="1" x14ac:dyDescent="0.4">
      <c r="A1140" s="12"/>
      <c r="B1140" s="12"/>
      <c r="C1140" s="42"/>
      <c r="D1140" s="12"/>
      <c r="E1140" s="12"/>
      <c r="F1140" s="12"/>
      <c r="G1140" s="12"/>
      <c r="H1140" s="12"/>
      <c r="I1140" s="12"/>
      <c r="J1140" s="12"/>
      <c r="K1140" s="12"/>
      <c r="L1140" s="12"/>
      <c r="M1140" s="12"/>
      <c r="N1140" s="12"/>
      <c r="O1140" s="12"/>
      <c r="P1140" s="12"/>
      <c r="Q1140" s="12"/>
      <c r="R1140" s="12"/>
      <c r="S1140" s="12"/>
      <c r="T1140" s="12"/>
      <c r="U1140" s="12"/>
      <c r="V1140" s="12"/>
    </row>
    <row r="1141" spans="1:22" s="1" customFormat="1" x14ac:dyDescent="0.4">
      <c r="A1141" s="12"/>
      <c r="B1141" s="12"/>
      <c r="C1141" s="42"/>
      <c r="D1141" s="12"/>
      <c r="E1141" s="12"/>
      <c r="F1141" s="12"/>
      <c r="G1141" s="12"/>
      <c r="H1141" s="12"/>
      <c r="I1141" s="12"/>
      <c r="J1141" s="12"/>
      <c r="K1141" s="12"/>
      <c r="L1141" s="12"/>
      <c r="M1141" s="12"/>
      <c r="N1141" s="12"/>
      <c r="O1141" s="12"/>
      <c r="P1141" s="12"/>
      <c r="Q1141" s="12"/>
      <c r="R1141" s="12"/>
      <c r="S1141" s="12"/>
      <c r="T1141" s="12"/>
      <c r="U1141" s="12"/>
      <c r="V1141" s="12"/>
    </row>
    <row r="1142" spans="1:22" s="1" customFormat="1" x14ac:dyDescent="0.4">
      <c r="A1142" s="12"/>
      <c r="B1142" s="12"/>
      <c r="C1142" s="42"/>
      <c r="D1142" s="12"/>
      <c r="E1142" s="12"/>
      <c r="F1142" s="12"/>
      <c r="G1142" s="12"/>
      <c r="H1142" s="12"/>
      <c r="I1142" s="12"/>
      <c r="J1142" s="12"/>
      <c r="K1142" s="12"/>
      <c r="L1142" s="12"/>
      <c r="M1142" s="12"/>
      <c r="N1142" s="12"/>
      <c r="O1142" s="12"/>
      <c r="P1142" s="12"/>
      <c r="Q1142" s="12"/>
      <c r="R1142" s="12"/>
      <c r="S1142" s="12"/>
      <c r="T1142" s="12"/>
      <c r="U1142" s="12"/>
      <c r="V1142" s="12"/>
    </row>
    <row r="1143" spans="1:22" s="1" customFormat="1" x14ac:dyDescent="0.4">
      <c r="A1143" s="12"/>
      <c r="B1143" s="12"/>
      <c r="C1143" s="42"/>
      <c r="D1143" s="12"/>
      <c r="E1143" s="12"/>
      <c r="F1143" s="12"/>
      <c r="G1143" s="12"/>
      <c r="H1143" s="12"/>
      <c r="I1143" s="12"/>
      <c r="J1143" s="12"/>
      <c r="K1143" s="12"/>
      <c r="L1143" s="12"/>
      <c r="M1143" s="12"/>
      <c r="N1143" s="12"/>
      <c r="O1143" s="12"/>
      <c r="P1143" s="12"/>
      <c r="Q1143" s="12"/>
      <c r="R1143" s="12"/>
      <c r="S1143" s="12"/>
      <c r="T1143" s="12"/>
      <c r="U1143" s="12"/>
      <c r="V1143" s="12"/>
    </row>
    <row r="1144" spans="1:22" s="1" customFormat="1" x14ac:dyDescent="0.4">
      <c r="A1144" s="12"/>
      <c r="B1144" s="12"/>
      <c r="C1144" s="42"/>
      <c r="D1144" s="12"/>
      <c r="E1144" s="12"/>
      <c r="F1144" s="12"/>
      <c r="G1144" s="12"/>
      <c r="H1144" s="12"/>
      <c r="I1144" s="12"/>
      <c r="J1144" s="12"/>
      <c r="K1144" s="12"/>
      <c r="L1144" s="12"/>
      <c r="M1144" s="12"/>
      <c r="N1144" s="12"/>
      <c r="O1144" s="12"/>
      <c r="P1144" s="12"/>
      <c r="Q1144" s="12"/>
      <c r="R1144" s="12"/>
      <c r="S1144" s="12"/>
      <c r="T1144" s="12"/>
      <c r="U1144" s="12"/>
      <c r="V1144" s="12"/>
    </row>
    <row r="1145" spans="1:22" s="1" customFormat="1" x14ac:dyDescent="0.4">
      <c r="A1145" s="12"/>
      <c r="B1145" s="12"/>
      <c r="C1145" s="42"/>
      <c r="D1145" s="12"/>
      <c r="E1145" s="12"/>
      <c r="F1145" s="12"/>
      <c r="G1145" s="12"/>
      <c r="H1145" s="12"/>
      <c r="I1145" s="12"/>
      <c r="J1145" s="12"/>
      <c r="K1145" s="12"/>
      <c r="L1145" s="12"/>
      <c r="M1145" s="12"/>
      <c r="N1145" s="12"/>
      <c r="O1145" s="12"/>
      <c r="P1145" s="12"/>
      <c r="Q1145" s="12"/>
      <c r="R1145" s="12"/>
      <c r="S1145" s="12"/>
      <c r="T1145" s="12"/>
      <c r="U1145" s="12"/>
      <c r="V1145" s="12"/>
    </row>
    <row r="1146" spans="1:22" s="1" customFormat="1" x14ac:dyDescent="0.4">
      <c r="A1146" s="12"/>
      <c r="B1146" s="12"/>
      <c r="C1146" s="42"/>
      <c r="D1146" s="12"/>
      <c r="E1146" s="12"/>
      <c r="F1146" s="12"/>
      <c r="G1146" s="12"/>
      <c r="H1146" s="12"/>
      <c r="I1146" s="12"/>
      <c r="J1146" s="12"/>
      <c r="K1146" s="12"/>
      <c r="L1146" s="12"/>
      <c r="M1146" s="12"/>
      <c r="N1146" s="12"/>
      <c r="O1146" s="12"/>
      <c r="P1146" s="12"/>
      <c r="Q1146" s="12"/>
      <c r="R1146" s="12"/>
      <c r="S1146" s="12"/>
      <c r="T1146" s="12"/>
      <c r="U1146" s="12"/>
      <c r="V1146" s="12"/>
    </row>
    <row r="1147" spans="1:22" s="1" customFormat="1" x14ac:dyDescent="0.4">
      <c r="A1147" s="12"/>
      <c r="B1147" s="12"/>
      <c r="C1147" s="42"/>
      <c r="D1147" s="12"/>
      <c r="E1147" s="12"/>
      <c r="F1147" s="12"/>
      <c r="G1147" s="12"/>
      <c r="H1147" s="12"/>
      <c r="I1147" s="12"/>
      <c r="J1147" s="12"/>
      <c r="K1147" s="12"/>
      <c r="L1147" s="12"/>
      <c r="M1147" s="12"/>
      <c r="N1147" s="12"/>
      <c r="O1147" s="12"/>
      <c r="P1147" s="12"/>
      <c r="Q1147" s="12"/>
      <c r="R1147" s="12"/>
      <c r="S1147" s="12"/>
      <c r="T1147" s="12"/>
      <c r="U1147" s="12"/>
      <c r="V1147" s="12"/>
    </row>
    <row r="1148" spans="1:22" s="1" customFormat="1" x14ac:dyDescent="0.4">
      <c r="A1148" s="12"/>
      <c r="B1148" s="12"/>
      <c r="C1148" s="42"/>
      <c r="D1148" s="12"/>
      <c r="E1148" s="12"/>
      <c r="F1148" s="12"/>
      <c r="G1148" s="12"/>
      <c r="H1148" s="12"/>
      <c r="I1148" s="12"/>
      <c r="J1148" s="12"/>
      <c r="K1148" s="12"/>
      <c r="L1148" s="12"/>
      <c r="M1148" s="12"/>
      <c r="N1148" s="12"/>
      <c r="O1148" s="12"/>
      <c r="P1148" s="12"/>
      <c r="Q1148" s="12"/>
      <c r="R1148" s="12"/>
      <c r="S1148" s="12"/>
      <c r="T1148" s="12"/>
      <c r="U1148" s="12"/>
      <c r="V1148" s="12"/>
    </row>
    <row r="1149" spans="1:22" s="1" customFormat="1" x14ac:dyDescent="0.4">
      <c r="A1149" s="12"/>
      <c r="B1149" s="12"/>
      <c r="C1149" s="42"/>
      <c r="D1149" s="12"/>
      <c r="E1149" s="12"/>
      <c r="F1149" s="12"/>
      <c r="G1149" s="12"/>
      <c r="H1149" s="12"/>
      <c r="I1149" s="12"/>
      <c r="J1149" s="12"/>
      <c r="K1149" s="12"/>
      <c r="L1149" s="12"/>
      <c r="M1149" s="12"/>
      <c r="N1149" s="12"/>
      <c r="O1149" s="12"/>
      <c r="P1149" s="12"/>
      <c r="Q1149" s="12"/>
      <c r="R1149" s="12"/>
      <c r="S1149" s="12"/>
      <c r="T1149" s="12"/>
      <c r="U1149" s="12"/>
      <c r="V1149" s="12"/>
    </row>
    <row r="1150" spans="1:22" s="1" customFormat="1" x14ac:dyDescent="0.4">
      <c r="A1150" s="12"/>
      <c r="B1150" s="12"/>
      <c r="C1150" s="42"/>
      <c r="D1150" s="12"/>
      <c r="E1150" s="12"/>
      <c r="F1150" s="12"/>
      <c r="G1150" s="12"/>
      <c r="H1150" s="12"/>
      <c r="I1150" s="12"/>
      <c r="J1150" s="12"/>
      <c r="K1150" s="12"/>
      <c r="L1150" s="12"/>
      <c r="M1150" s="12"/>
      <c r="N1150" s="12"/>
      <c r="O1150" s="12"/>
      <c r="P1150" s="12"/>
      <c r="Q1150" s="12"/>
      <c r="R1150" s="12"/>
      <c r="S1150" s="12"/>
      <c r="T1150" s="12"/>
      <c r="U1150" s="12"/>
      <c r="V1150" s="12"/>
    </row>
    <row r="1151" spans="1:22" s="1" customFormat="1" x14ac:dyDescent="0.4">
      <c r="A1151" s="12"/>
      <c r="B1151" s="12"/>
      <c r="C1151" s="42"/>
      <c r="D1151" s="12"/>
      <c r="E1151" s="12"/>
      <c r="F1151" s="12"/>
      <c r="G1151" s="12"/>
      <c r="H1151" s="12"/>
      <c r="I1151" s="12"/>
      <c r="J1151" s="12"/>
      <c r="K1151" s="12"/>
      <c r="L1151" s="12"/>
      <c r="M1151" s="12"/>
      <c r="N1151" s="12"/>
      <c r="O1151" s="12"/>
      <c r="P1151" s="12"/>
      <c r="Q1151" s="12"/>
      <c r="R1151" s="12"/>
      <c r="S1151" s="12"/>
      <c r="T1151" s="12"/>
      <c r="U1151" s="12"/>
      <c r="V1151" s="12"/>
    </row>
    <row r="1152" spans="1:22" s="1" customFormat="1" x14ac:dyDescent="0.4">
      <c r="A1152" s="12"/>
      <c r="B1152" s="12"/>
      <c r="C1152" s="42"/>
      <c r="D1152" s="12"/>
      <c r="E1152" s="12"/>
      <c r="F1152" s="12"/>
      <c r="G1152" s="12"/>
      <c r="H1152" s="12"/>
      <c r="I1152" s="12"/>
      <c r="J1152" s="12"/>
      <c r="K1152" s="12"/>
      <c r="L1152" s="12"/>
      <c r="M1152" s="12"/>
      <c r="N1152" s="12"/>
      <c r="O1152" s="12"/>
      <c r="P1152" s="12"/>
      <c r="Q1152" s="12"/>
      <c r="R1152" s="12"/>
      <c r="S1152" s="12"/>
      <c r="T1152" s="12"/>
      <c r="U1152" s="12"/>
      <c r="V1152" s="12"/>
    </row>
    <row r="1153" spans="1:22" s="1" customFormat="1" x14ac:dyDescent="0.4">
      <c r="A1153" s="12"/>
      <c r="B1153" s="12"/>
      <c r="C1153" s="42"/>
      <c r="D1153" s="12"/>
      <c r="E1153" s="12"/>
      <c r="F1153" s="12"/>
      <c r="G1153" s="12"/>
      <c r="H1153" s="12"/>
      <c r="I1153" s="12"/>
      <c r="J1153" s="12"/>
      <c r="K1153" s="12"/>
      <c r="L1153" s="12"/>
      <c r="M1153" s="12"/>
      <c r="N1153" s="12"/>
      <c r="O1153" s="12"/>
      <c r="P1153" s="12"/>
      <c r="Q1153" s="12"/>
      <c r="R1153" s="12"/>
      <c r="S1153" s="12"/>
      <c r="T1153" s="12"/>
      <c r="U1153" s="12"/>
      <c r="V1153" s="12"/>
    </row>
    <row r="1154" spans="1:22" s="1" customFormat="1" x14ac:dyDescent="0.4">
      <c r="A1154" s="12"/>
      <c r="B1154" s="12"/>
      <c r="C1154" s="42"/>
      <c r="D1154" s="12"/>
      <c r="E1154" s="12"/>
      <c r="F1154" s="12"/>
      <c r="G1154" s="12"/>
      <c r="H1154" s="12"/>
      <c r="I1154" s="12"/>
      <c r="J1154" s="12"/>
      <c r="K1154" s="12"/>
      <c r="L1154" s="12"/>
      <c r="M1154" s="12"/>
      <c r="N1154" s="12"/>
      <c r="O1154" s="12"/>
      <c r="P1154" s="12"/>
      <c r="Q1154" s="12"/>
      <c r="R1154" s="12"/>
      <c r="S1154" s="12"/>
      <c r="T1154" s="12"/>
      <c r="U1154" s="12"/>
      <c r="V1154" s="12"/>
    </row>
    <row r="1155" spans="1:22" s="1" customFormat="1" x14ac:dyDescent="0.4">
      <c r="A1155" s="12"/>
      <c r="B1155" s="12"/>
      <c r="C1155" s="42"/>
      <c r="D1155" s="12"/>
      <c r="E1155" s="12"/>
      <c r="F1155" s="12"/>
      <c r="G1155" s="12"/>
      <c r="H1155" s="12"/>
      <c r="I1155" s="12"/>
      <c r="J1155" s="12"/>
      <c r="K1155" s="12"/>
      <c r="L1155" s="12"/>
      <c r="M1155" s="12"/>
      <c r="N1155" s="12"/>
      <c r="O1155" s="12"/>
      <c r="P1155" s="12"/>
      <c r="Q1155" s="12"/>
      <c r="R1155" s="12"/>
      <c r="S1155" s="12"/>
      <c r="T1155" s="12"/>
      <c r="U1155" s="12"/>
      <c r="V1155" s="12"/>
    </row>
    <row r="1156" spans="1:22" s="1" customFormat="1" x14ac:dyDescent="0.4">
      <c r="A1156" s="12"/>
      <c r="B1156" s="12"/>
      <c r="C1156" s="42"/>
      <c r="D1156" s="12"/>
      <c r="E1156" s="12"/>
      <c r="F1156" s="12"/>
      <c r="G1156" s="12"/>
      <c r="H1156" s="12"/>
      <c r="I1156" s="12"/>
      <c r="J1156" s="12"/>
      <c r="K1156" s="12"/>
      <c r="L1156" s="12"/>
      <c r="M1156" s="12"/>
      <c r="N1156" s="12"/>
      <c r="O1156" s="12"/>
      <c r="P1156" s="12"/>
      <c r="Q1156" s="12"/>
      <c r="R1156" s="12"/>
      <c r="S1156" s="12"/>
      <c r="T1156" s="12"/>
      <c r="U1156" s="12"/>
      <c r="V1156" s="12"/>
    </row>
    <row r="1157" spans="1:22" s="1" customFormat="1" x14ac:dyDescent="0.4">
      <c r="A1157" s="12"/>
      <c r="B1157" s="12"/>
      <c r="C1157" s="42"/>
      <c r="D1157" s="12"/>
      <c r="E1157" s="12"/>
      <c r="F1157" s="12"/>
      <c r="G1157" s="12"/>
      <c r="H1157" s="12"/>
      <c r="I1157" s="12"/>
      <c r="J1157" s="12"/>
      <c r="K1157" s="12"/>
      <c r="L1157" s="12"/>
      <c r="M1157" s="12"/>
      <c r="N1157" s="12"/>
      <c r="O1157" s="12"/>
      <c r="P1157" s="12"/>
      <c r="Q1157" s="12"/>
      <c r="R1157" s="12"/>
      <c r="S1157" s="12"/>
      <c r="T1157" s="12"/>
      <c r="U1157" s="12"/>
      <c r="V1157" s="12"/>
    </row>
    <row r="1158" spans="1:22" s="1" customFormat="1" x14ac:dyDescent="0.4">
      <c r="A1158" s="12"/>
      <c r="B1158" s="12"/>
      <c r="C1158" s="42"/>
      <c r="D1158" s="12"/>
      <c r="E1158" s="12"/>
      <c r="F1158" s="12"/>
      <c r="G1158" s="12"/>
      <c r="H1158" s="12"/>
      <c r="I1158" s="12"/>
      <c r="J1158" s="12"/>
      <c r="K1158" s="12"/>
      <c r="L1158" s="12"/>
      <c r="M1158" s="12"/>
      <c r="N1158" s="12"/>
      <c r="O1158" s="12"/>
      <c r="P1158" s="12"/>
      <c r="Q1158" s="12"/>
      <c r="R1158" s="12"/>
      <c r="S1158" s="12"/>
      <c r="T1158" s="12"/>
      <c r="U1158" s="12"/>
      <c r="V1158" s="12"/>
    </row>
    <row r="1159" spans="1:22" s="1" customFormat="1" x14ac:dyDescent="0.4">
      <c r="A1159" s="12"/>
      <c r="B1159" s="12"/>
      <c r="C1159" s="42"/>
      <c r="D1159" s="12"/>
      <c r="E1159" s="12"/>
      <c r="F1159" s="12"/>
      <c r="G1159" s="12"/>
      <c r="H1159" s="12"/>
      <c r="I1159" s="12"/>
      <c r="J1159" s="12"/>
      <c r="K1159" s="12"/>
      <c r="L1159" s="12"/>
      <c r="M1159" s="12"/>
      <c r="N1159" s="12"/>
      <c r="O1159" s="12"/>
      <c r="P1159" s="12"/>
      <c r="Q1159" s="12"/>
      <c r="R1159" s="12"/>
      <c r="S1159" s="12"/>
      <c r="T1159" s="12"/>
      <c r="U1159" s="12"/>
      <c r="V1159" s="12"/>
    </row>
    <row r="1160" spans="1:22" s="1" customFormat="1" x14ac:dyDescent="0.4">
      <c r="A1160" s="12"/>
      <c r="B1160" s="12"/>
      <c r="C1160" s="42"/>
      <c r="D1160" s="12"/>
      <c r="E1160" s="12"/>
      <c r="F1160" s="12"/>
      <c r="G1160" s="12"/>
      <c r="H1160" s="12"/>
      <c r="I1160" s="12"/>
      <c r="J1160" s="12"/>
      <c r="K1160" s="12"/>
      <c r="L1160" s="12"/>
      <c r="M1160" s="12"/>
      <c r="N1160" s="12"/>
      <c r="O1160" s="12"/>
      <c r="P1160" s="12"/>
      <c r="Q1160" s="12"/>
      <c r="R1160" s="12"/>
      <c r="S1160" s="12"/>
      <c r="T1160" s="12"/>
      <c r="U1160" s="12"/>
      <c r="V1160" s="12"/>
    </row>
    <row r="1161" spans="1:22" s="1" customFormat="1" x14ac:dyDescent="0.4">
      <c r="A1161" s="12"/>
      <c r="B1161" s="12"/>
      <c r="C1161" s="42"/>
      <c r="D1161" s="12"/>
      <c r="E1161" s="12"/>
      <c r="F1161" s="12"/>
      <c r="G1161" s="12"/>
      <c r="H1161" s="12"/>
      <c r="I1161" s="12"/>
      <c r="J1161" s="12"/>
      <c r="K1161" s="12"/>
      <c r="L1161" s="12"/>
      <c r="M1161" s="12"/>
      <c r="N1161" s="12"/>
      <c r="O1161" s="12"/>
      <c r="P1161" s="12"/>
      <c r="Q1161" s="12"/>
      <c r="R1161" s="12"/>
      <c r="S1161" s="12"/>
      <c r="T1161" s="12"/>
      <c r="U1161" s="12"/>
      <c r="V1161" s="12"/>
    </row>
    <row r="1162" spans="1:22" s="1" customFormat="1" x14ac:dyDescent="0.4">
      <c r="A1162" s="12"/>
      <c r="B1162" s="12"/>
      <c r="C1162" s="42"/>
      <c r="D1162" s="12"/>
      <c r="E1162" s="12"/>
      <c r="F1162" s="12"/>
      <c r="G1162" s="12"/>
      <c r="H1162" s="12"/>
      <c r="I1162" s="12"/>
      <c r="J1162" s="12"/>
      <c r="K1162" s="12"/>
      <c r="L1162" s="12"/>
      <c r="M1162" s="12"/>
      <c r="N1162" s="12"/>
      <c r="O1162" s="12"/>
      <c r="P1162" s="12"/>
      <c r="Q1162" s="12"/>
      <c r="R1162" s="12"/>
      <c r="S1162" s="12"/>
      <c r="T1162" s="12"/>
      <c r="U1162" s="12"/>
      <c r="V1162" s="12"/>
    </row>
    <row r="1163" spans="1:22" s="1" customFormat="1" x14ac:dyDescent="0.4">
      <c r="A1163" s="12"/>
      <c r="B1163" s="12"/>
      <c r="C1163" s="42"/>
      <c r="D1163" s="12"/>
      <c r="E1163" s="12"/>
      <c r="F1163" s="12"/>
      <c r="G1163" s="12"/>
      <c r="H1163" s="12"/>
      <c r="I1163" s="12"/>
      <c r="J1163" s="12"/>
      <c r="K1163" s="12"/>
      <c r="L1163" s="12"/>
      <c r="M1163" s="12"/>
      <c r="N1163" s="12"/>
      <c r="O1163" s="12"/>
      <c r="P1163" s="12"/>
      <c r="Q1163" s="12"/>
      <c r="R1163" s="12"/>
      <c r="S1163" s="12"/>
      <c r="T1163" s="12"/>
      <c r="U1163" s="12"/>
      <c r="V1163" s="12"/>
    </row>
    <row r="1164" spans="1:22" s="1" customFormat="1" x14ac:dyDescent="0.4">
      <c r="A1164" s="12"/>
      <c r="B1164" s="12"/>
      <c r="C1164" s="42"/>
      <c r="D1164" s="12"/>
      <c r="E1164" s="12"/>
      <c r="F1164" s="12"/>
      <c r="G1164" s="12"/>
      <c r="H1164" s="12"/>
      <c r="I1164" s="12"/>
      <c r="J1164" s="12"/>
      <c r="K1164" s="12"/>
      <c r="L1164" s="12"/>
      <c r="M1164" s="12"/>
      <c r="N1164" s="12"/>
      <c r="O1164" s="12"/>
      <c r="P1164" s="12"/>
      <c r="Q1164" s="12"/>
      <c r="R1164" s="12"/>
      <c r="S1164" s="12"/>
      <c r="T1164" s="12"/>
      <c r="U1164" s="12"/>
      <c r="V1164" s="12"/>
    </row>
    <row r="1165" spans="1:22" s="1" customFormat="1" x14ac:dyDescent="0.4">
      <c r="A1165" s="12"/>
      <c r="B1165" s="12"/>
      <c r="C1165" s="42"/>
      <c r="D1165" s="12"/>
      <c r="E1165" s="12"/>
      <c r="F1165" s="12"/>
      <c r="G1165" s="12"/>
      <c r="H1165" s="12"/>
      <c r="I1165" s="12"/>
      <c r="J1165" s="12"/>
      <c r="K1165" s="12"/>
      <c r="L1165" s="12"/>
      <c r="M1165" s="12"/>
      <c r="N1165" s="12"/>
      <c r="O1165" s="12"/>
      <c r="P1165" s="12"/>
      <c r="Q1165" s="12"/>
      <c r="R1165" s="12"/>
      <c r="S1165" s="12"/>
      <c r="T1165" s="12"/>
      <c r="U1165" s="12"/>
      <c r="V1165" s="12"/>
    </row>
    <row r="1166" spans="1:22" s="1" customFormat="1" x14ac:dyDescent="0.4">
      <c r="A1166" s="12"/>
      <c r="B1166" s="12"/>
      <c r="C1166" s="42"/>
      <c r="D1166" s="12"/>
      <c r="E1166" s="12"/>
      <c r="F1166" s="12"/>
      <c r="G1166" s="12"/>
      <c r="H1166" s="12"/>
      <c r="I1166" s="12"/>
      <c r="J1166" s="12"/>
      <c r="K1166" s="12"/>
      <c r="L1166" s="12"/>
      <c r="M1166" s="12"/>
      <c r="N1166" s="12"/>
      <c r="O1166" s="12"/>
      <c r="P1166" s="12"/>
      <c r="Q1166" s="12"/>
      <c r="R1166" s="12"/>
      <c r="S1166" s="12"/>
      <c r="T1166" s="12"/>
      <c r="U1166" s="12"/>
      <c r="V1166" s="12"/>
    </row>
    <row r="1167" spans="1:22" s="1" customFormat="1" x14ac:dyDescent="0.4">
      <c r="A1167" s="12"/>
      <c r="B1167" s="12"/>
      <c r="C1167" s="42"/>
      <c r="D1167" s="12"/>
      <c r="E1167" s="12"/>
      <c r="F1167" s="12"/>
      <c r="G1167" s="12"/>
      <c r="H1167" s="12"/>
      <c r="I1167" s="12"/>
      <c r="J1167" s="12"/>
      <c r="K1167" s="12"/>
      <c r="L1167" s="12"/>
      <c r="M1167" s="12"/>
      <c r="N1167" s="12"/>
      <c r="O1167" s="12"/>
      <c r="P1167" s="12"/>
      <c r="Q1167" s="12"/>
      <c r="R1167" s="12"/>
      <c r="S1167" s="12"/>
      <c r="T1167" s="12"/>
      <c r="U1167" s="12"/>
      <c r="V1167" s="12"/>
    </row>
    <row r="1168" spans="1:22" s="1" customFormat="1" x14ac:dyDescent="0.4">
      <c r="A1168" s="12"/>
      <c r="B1168" s="12"/>
      <c r="C1168" s="42"/>
      <c r="D1168" s="12"/>
      <c r="E1168" s="12"/>
      <c r="F1168" s="12"/>
      <c r="G1168" s="12"/>
      <c r="H1168" s="12"/>
      <c r="I1168" s="12"/>
      <c r="J1168" s="12"/>
      <c r="K1168" s="12"/>
      <c r="L1168" s="12"/>
      <c r="M1168" s="12"/>
      <c r="N1168" s="12"/>
      <c r="O1168" s="12"/>
      <c r="P1168" s="12"/>
      <c r="Q1168" s="12"/>
      <c r="R1168" s="12"/>
      <c r="S1168" s="12"/>
      <c r="T1168" s="12"/>
      <c r="U1168" s="12"/>
      <c r="V1168" s="12"/>
    </row>
    <row r="1169" spans="1:22" s="1" customFormat="1" x14ac:dyDescent="0.4">
      <c r="A1169" s="12"/>
      <c r="B1169" s="12"/>
      <c r="C1169" s="42"/>
      <c r="D1169" s="12"/>
      <c r="E1169" s="12"/>
      <c r="F1169" s="12"/>
      <c r="G1169" s="12"/>
      <c r="H1169" s="12"/>
      <c r="I1169" s="12"/>
      <c r="J1169" s="12"/>
      <c r="K1169" s="12"/>
      <c r="L1169" s="12"/>
      <c r="M1169" s="12"/>
      <c r="N1169" s="12"/>
      <c r="O1169" s="12"/>
      <c r="P1169" s="12"/>
      <c r="Q1169" s="12"/>
      <c r="R1169" s="12"/>
      <c r="S1169" s="12"/>
      <c r="T1169" s="12"/>
      <c r="U1169" s="12"/>
      <c r="V1169" s="12"/>
    </row>
    <row r="1170" spans="1:22" s="1" customFormat="1" x14ac:dyDescent="0.4">
      <c r="A1170" s="12"/>
      <c r="B1170" s="12"/>
      <c r="C1170" s="42"/>
      <c r="D1170" s="12"/>
      <c r="E1170" s="12"/>
      <c r="F1170" s="12"/>
      <c r="G1170" s="12"/>
      <c r="H1170" s="12"/>
      <c r="I1170" s="12"/>
      <c r="J1170" s="12"/>
      <c r="K1170" s="12"/>
      <c r="L1170" s="12"/>
      <c r="M1170" s="12"/>
      <c r="N1170" s="12"/>
      <c r="O1170" s="12"/>
      <c r="P1170" s="12"/>
      <c r="Q1170" s="12"/>
      <c r="R1170" s="12"/>
      <c r="S1170" s="12"/>
      <c r="T1170" s="12"/>
      <c r="U1170" s="12"/>
      <c r="V1170" s="12"/>
    </row>
    <row r="1171" spans="1:22" s="1" customFormat="1" x14ac:dyDescent="0.4">
      <c r="A1171" s="12"/>
      <c r="B1171" s="12"/>
      <c r="C1171" s="42"/>
      <c r="D1171" s="12"/>
      <c r="E1171" s="12"/>
      <c r="F1171" s="12"/>
      <c r="G1171" s="12"/>
      <c r="H1171" s="12"/>
      <c r="I1171" s="12"/>
      <c r="J1171" s="12"/>
      <c r="K1171" s="12"/>
      <c r="L1171" s="12"/>
      <c r="M1171" s="12"/>
      <c r="N1171" s="12"/>
      <c r="O1171" s="12"/>
      <c r="P1171" s="12"/>
      <c r="Q1171" s="12"/>
      <c r="R1171" s="12"/>
      <c r="S1171" s="12"/>
      <c r="T1171" s="12"/>
      <c r="U1171" s="12"/>
      <c r="V1171" s="12"/>
    </row>
    <row r="1172" spans="1:22" s="1" customFormat="1" x14ac:dyDescent="0.4">
      <c r="A1172" s="12"/>
      <c r="B1172" s="12"/>
      <c r="C1172" s="42"/>
      <c r="D1172" s="12"/>
      <c r="E1172" s="12"/>
      <c r="F1172" s="12"/>
      <c r="G1172" s="12"/>
      <c r="H1172" s="12"/>
      <c r="I1172" s="12"/>
      <c r="J1172" s="12"/>
      <c r="K1172" s="12"/>
      <c r="L1172" s="12"/>
      <c r="M1172" s="12"/>
      <c r="N1172" s="12"/>
      <c r="O1172" s="12"/>
      <c r="P1172" s="12"/>
      <c r="Q1172" s="12"/>
      <c r="R1172" s="12"/>
      <c r="S1172" s="12"/>
      <c r="T1172" s="12"/>
      <c r="U1172" s="12"/>
      <c r="V1172" s="12"/>
    </row>
    <row r="1173" spans="1:22" s="1" customFormat="1" x14ac:dyDescent="0.4">
      <c r="A1173" s="12"/>
      <c r="B1173" s="12"/>
      <c r="C1173" s="42"/>
      <c r="D1173" s="12"/>
      <c r="E1173" s="12"/>
      <c r="F1173" s="12"/>
      <c r="G1173" s="12"/>
      <c r="H1173" s="12"/>
      <c r="I1173" s="12"/>
      <c r="J1173" s="12"/>
      <c r="K1173" s="12"/>
      <c r="L1173" s="12"/>
      <c r="M1173" s="12"/>
      <c r="N1173" s="12"/>
      <c r="O1173" s="12"/>
      <c r="P1173" s="12"/>
      <c r="Q1173" s="12"/>
      <c r="R1173" s="12"/>
      <c r="S1173" s="12"/>
      <c r="T1173" s="12"/>
      <c r="U1173" s="12"/>
      <c r="V1173" s="12"/>
    </row>
    <row r="1174" spans="1:22" s="1" customFormat="1" x14ac:dyDescent="0.4">
      <c r="A1174" s="12"/>
      <c r="B1174" s="12"/>
      <c r="C1174" s="42"/>
      <c r="D1174" s="12"/>
      <c r="E1174" s="12"/>
      <c r="F1174" s="12"/>
      <c r="G1174" s="12"/>
      <c r="H1174" s="12"/>
      <c r="I1174" s="12"/>
      <c r="J1174" s="12"/>
      <c r="K1174" s="12"/>
      <c r="L1174" s="12"/>
      <c r="M1174" s="12"/>
      <c r="N1174" s="12"/>
      <c r="O1174" s="12"/>
      <c r="P1174" s="12"/>
      <c r="Q1174" s="12"/>
      <c r="R1174" s="12"/>
      <c r="S1174" s="12"/>
      <c r="T1174" s="12"/>
      <c r="U1174" s="12"/>
      <c r="V1174" s="12"/>
    </row>
    <row r="1175" spans="1:22" s="1" customFormat="1" x14ac:dyDescent="0.4">
      <c r="A1175" s="12"/>
      <c r="B1175" s="12"/>
      <c r="C1175" s="42"/>
      <c r="D1175" s="12"/>
      <c r="E1175" s="12"/>
      <c r="F1175" s="12"/>
      <c r="G1175" s="12"/>
      <c r="H1175" s="12"/>
      <c r="I1175" s="12"/>
      <c r="J1175" s="12"/>
      <c r="K1175" s="12"/>
      <c r="L1175" s="12"/>
      <c r="M1175" s="12"/>
      <c r="N1175" s="12"/>
      <c r="O1175" s="12"/>
      <c r="P1175" s="12"/>
      <c r="Q1175" s="12"/>
      <c r="R1175" s="12"/>
      <c r="S1175" s="12"/>
      <c r="T1175" s="12"/>
      <c r="U1175" s="12"/>
      <c r="V1175" s="12"/>
    </row>
    <row r="1176" spans="1:22" s="1" customFormat="1" x14ac:dyDescent="0.4">
      <c r="A1176" s="12"/>
      <c r="B1176" s="12"/>
      <c r="C1176" s="42"/>
      <c r="D1176" s="12"/>
      <c r="E1176" s="12"/>
      <c r="F1176" s="12"/>
      <c r="G1176" s="12"/>
      <c r="H1176" s="12"/>
      <c r="I1176" s="12"/>
      <c r="J1176" s="12"/>
      <c r="K1176" s="12"/>
      <c r="L1176" s="12"/>
      <c r="M1176" s="12"/>
      <c r="N1176" s="12"/>
      <c r="O1176" s="12"/>
      <c r="P1176" s="12"/>
      <c r="Q1176" s="12"/>
      <c r="R1176" s="12"/>
      <c r="S1176" s="12"/>
      <c r="T1176" s="12"/>
      <c r="U1176" s="12"/>
      <c r="V1176" s="12"/>
    </row>
    <row r="1177" spans="1:22" s="1" customFormat="1" x14ac:dyDescent="0.4">
      <c r="A1177" s="12"/>
      <c r="B1177" s="12"/>
      <c r="C1177" s="42"/>
      <c r="D1177" s="12"/>
      <c r="E1177" s="12"/>
      <c r="F1177" s="12"/>
      <c r="G1177" s="12"/>
      <c r="H1177" s="12"/>
      <c r="I1177" s="12"/>
      <c r="J1177" s="12"/>
      <c r="K1177" s="12"/>
      <c r="L1177" s="12"/>
      <c r="M1177" s="12"/>
      <c r="N1177" s="12"/>
      <c r="O1177" s="12"/>
      <c r="P1177" s="12"/>
      <c r="Q1177" s="12"/>
      <c r="R1177" s="12"/>
      <c r="S1177" s="12"/>
      <c r="T1177" s="12"/>
      <c r="U1177" s="12"/>
      <c r="V1177" s="12"/>
    </row>
    <row r="1178" spans="1:22" s="1" customFormat="1" x14ac:dyDescent="0.4">
      <c r="A1178" s="12"/>
      <c r="B1178" s="12"/>
      <c r="C1178" s="42"/>
      <c r="D1178" s="12"/>
      <c r="E1178" s="12"/>
      <c r="F1178" s="12"/>
      <c r="G1178" s="12"/>
      <c r="H1178" s="12"/>
      <c r="I1178" s="12"/>
      <c r="J1178" s="12"/>
      <c r="K1178" s="12"/>
      <c r="L1178" s="12"/>
      <c r="M1178" s="12"/>
      <c r="N1178" s="12"/>
      <c r="O1178" s="12"/>
      <c r="P1178" s="12"/>
      <c r="Q1178" s="12"/>
      <c r="R1178" s="12"/>
      <c r="S1178" s="12"/>
      <c r="T1178" s="12"/>
      <c r="U1178" s="12"/>
      <c r="V1178" s="12"/>
    </row>
    <row r="1179" spans="1:22" s="1" customFormat="1" x14ac:dyDescent="0.4">
      <c r="A1179" s="12"/>
      <c r="B1179" s="12"/>
      <c r="C1179" s="42"/>
      <c r="D1179" s="12"/>
      <c r="E1179" s="12"/>
      <c r="F1179" s="12"/>
      <c r="G1179" s="12"/>
      <c r="H1179" s="12"/>
      <c r="I1179" s="12"/>
      <c r="J1179" s="12"/>
      <c r="K1179" s="12"/>
      <c r="L1179" s="12"/>
      <c r="M1179" s="12"/>
      <c r="N1179" s="12"/>
      <c r="O1179" s="12"/>
      <c r="P1179" s="12"/>
      <c r="Q1179" s="12"/>
      <c r="R1179" s="12"/>
      <c r="S1179" s="12"/>
      <c r="T1179" s="12"/>
      <c r="U1179" s="12"/>
      <c r="V1179" s="12"/>
    </row>
    <row r="1180" spans="1:22" s="1" customFormat="1" x14ac:dyDescent="0.4">
      <c r="A1180" s="12"/>
      <c r="B1180" s="12"/>
      <c r="C1180" s="42"/>
      <c r="D1180" s="12"/>
      <c r="E1180" s="12"/>
      <c r="F1180" s="12"/>
      <c r="G1180" s="12"/>
      <c r="H1180" s="12"/>
      <c r="I1180" s="12"/>
      <c r="J1180" s="12"/>
      <c r="K1180" s="12"/>
      <c r="L1180" s="12"/>
      <c r="M1180" s="12"/>
      <c r="N1180" s="12"/>
      <c r="O1180" s="12"/>
      <c r="P1180" s="12"/>
      <c r="Q1180" s="12"/>
      <c r="R1180" s="12"/>
      <c r="S1180" s="12"/>
      <c r="T1180" s="12"/>
      <c r="U1180" s="12"/>
      <c r="V1180" s="12"/>
    </row>
    <row r="1181" spans="1:22" s="1" customFormat="1" x14ac:dyDescent="0.4">
      <c r="A1181" s="12"/>
      <c r="B1181" s="12"/>
      <c r="C1181" s="42"/>
      <c r="D1181" s="12"/>
      <c r="E1181" s="12"/>
      <c r="F1181" s="12"/>
      <c r="G1181" s="12"/>
      <c r="H1181" s="12"/>
      <c r="I1181" s="12"/>
      <c r="J1181" s="12"/>
      <c r="K1181" s="12"/>
      <c r="L1181" s="12"/>
      <c r="M1181" s="12"/>
      <c r="N1181" s="12"/>
      <c r="O1181" s="12"/>
      <c r="P1181" s="12"/>
      <c r="Q1181" s="12"/>
      <c r="R1181" s="12"/>
      <c r="S1181" s="12"/>
      <c r="T1181" s="12"/>
      <c r="U1181" s="12"/>
      <c r="V1181" s="12"/>
    </row>
    <row r="1182" spans="1:22" s="1" customFormat="1" x14ac:dyDescent="0.4">
      <c r="A1182" s="12"/>
      <c r="B1182" s="12"/>
      <c r="C1182" s="42"/>
      <c r="D1182" s="12"/>
      <c r="E1182" s="12"/>
      <c r="F1182" s="12"/>
      <c r="G1182" s="12"/>
      <c r="H1182" s="12"/>
      <c r="I1182" s="12"/>
      <c r="J1182" s="12"/>
      <c r="K1182" s="12"/>
      <c r="L1182" s="12"/>
      <c r="M1182" s="12"/>
      <c r="N1182" s="12"/>
      <c r="O1182" s="12"/>
      <c r="P1182" s="12"/>
      <c r="Q1182" s="12"/>
      <c r="R1182" s="12"/>
      <c r="S1182" s="12"/>
      <c r="T1182" s="12"/>
      <c r="U1182" s="12"/>
      <c r="V1182" s="12"/>
    </row>
    <row r="1183" spans="1:22" s="1" customFormat="1" x14ac:dyDescent="0.4">
      <c r="A1183" s="12"/>
      <c r="B1183" s="12"/>
      <c r="C1183" s="42"/>
      <c r="D1183" s="12"/>
      <c r="E1183" s="12"/>
      <c r="F1183" s="12"/>
      <c r="G1183" s="12"/>
      <c r="H1183" s="12"/>
      <c r="I1183" s="12"/>
      <c r="J1183" s="12"/>
      <c r="K1183" s="12"/>
      <c r="L1183" s="12"/>
      <c r="M1183" s="12"/>
      <c r="N1183" s="12"/>
      <c r="O1183" s="12"/>
      <c r="P1183" s="12"/>
      <c r="Q1183" s="12"/>
      <c r="R1183" s="12"/>
      <c r="S1183" s="12"/>
      <c r="T1183" s="12"/>
      <c r="U1183" s="12"/>
      <c r="V1183" s="12"/>
    </row>
    <row r="1184" spans="1:22" s="1" customFormat="1" x14ac:dyDescent="0.4">
      <c r="A1184" s="12"/>
      <c r="B1184" s="12"/>
      <c r="C1184" s="42"/>
      <c r="D1184" s="12"/>
      <c r="E1184" s="12"/>
      <c r="F1184" s="12"/>
      <c r="G1184" s="12"/>
      <c r="H1184" s="12"/>
      <c r="I1184" s="12"/>
      <c r="J1184" s="12"/>
      <c r="K1184" s="12"/>
      <c r="L1184" s="12"/>
      <c r="M1184" s="12"/>
      <c r="N1184" s="12"/>
      <c r="O1184" s="12"/>
      <c r="P1184" s="12"/>
      <c r="Q1184" s="12"/>
      <c r="R1184" s="12"/>
      <c r="S1184" s="12"/>
      <c r="T1184" s="12"/>
      <c r="U1184" s="12"/>
      <c r="V1184" s="12"/>
    </row>
    <row r="1185" spans="1:22" s="1" customFormat="1" x14ac:dyDescent="0.4">
      <c r="A1185" s="12"/>
      <c r="B1185" s="12"/>
      <c r="C1185" s="42"/>
      <c r="D1185" s="12"/>
      <c r="E1185" s="12"/>
      <c r="F1185" s="12"/>
      <c r="G1185" s="12"/>
      <c r="H1185" s="12"/>
      <c r="I1185" s="12"/>
      <c r="J1185" s="12"/>
      <c r="K1185" s="12"/>
      <c r="L1185" s="12"/>
      <c r="M1185" s="12"/>
      <c r="N1185" s="12"/>
      <c r="O1185" s="12"/>
      <c r="P1185" s="12"/>
      <c r="Q1185" s="12"/>
      <c r="R1185" s="12"/>
      <c r="S1185" s="12"/>
      <c r="T1185" s="12"/>
      <c r="U1185" s="12"/>
      <c r="V1185" s="12"/>
    </row>
    <row r="1186" spans="1:22" s="1" customFormat="1" x14ac:dyDescent="0.4">
      <c r="A1186" s="12"/>
      <c r="B1186" s="12"/>
      <c r="C1186" s="42"/>
      <c r="D1186" s="12"/>
      <c r="E1186" s="12"/>
      <c r="F1186" s="12"/>
      <c r="G1186" s="12"/>
      <c r="H1186" s="12"/>
      <c r="I1186" s="12"/>
      <c r="J1186" s="12"/>
      <c r="K1186" s="12"/>
      <c r="L1186" s="12"/>
      <c r="M1186" s="12"/>
      <c r="N1186" s="12"/>
      <c r="O1186" s="12"/>
      <c r="P1186" s="12"/>
      <c r="Q1186" s="12"/>
      <c r="R1186" s="12"/>
      <c r="S1186" s="12"/>
      <c r="T1186" s="12"/>
      <c r="U1186" s="12"/>
      <c r="V1186" s="12"/>
    </row>
    <row r="1187" spans="1:22" s="1" customFormat="1" x14ac:dyDescent="0.4">
      <c r="A1187" s="12"/>
      <c r="B1187" s="12"/>
      <c r="C1187" s="42"/>
      <c r="D1187" s="12"/>
      <c r="E1187" s="12"/>
      <c r="F1187" s="12"/>
      <c r="G1187" s="12"/>
      <c r="H1187" s="12"/>
      <c r="I1187" s="12"/>
      <c r="J1187" s="12"/>
      <c r="K1187" s="12"/>
      <c r="L1187" s="12"/>
      <c r="M1187" s="12"/>
      <c r="N1187" s="12"/>
      <c r="O1187" s="12"/>
      <c r="P1187" s="12"/>
      <c r="Q1187" s="12"/>
      <c r="R1187" s="12"/>
      <c r="S1187" s="12"/>
      <c r="T1187" s="12"/>
      <c r="U1187" s="12"/>
      <c r="V1187" s="12"/>
    </row>
    <row r="1188" spans="1:22" s="1" customFormat="1" x14ac:dyDescent="0.4">
      <c r="A1188" s="12"/>
      <c r="B1188" s="12"/>
      <c r="C1188" s="42"/>
      <c r="D1188" s="12"/>
      <c r="E1188" s="12"/>
      <c r="F1188" s="12"/>
      <c r="G1188" s="12"/>
      <c r="H1188" s="12"/>
      <c r="I1188" s="12"/>
      <c r="J1188" s="12"/>
      <c r="K1188" s="12"/>
      <c r="L1188" s="12"/>
      <c r="M1188" s="12"/>
      <c r="N1188" s="12"/>
      <c r="O1188" s="12"/>
      <c r="P1188" s="12"/>
      <c r="Q1188" s="12"/>
      <c r="R1188" s="12"/>
      <c r="S1188" s="12"/>
      <c r="T1188" s="12"/>
      <c r="U1188" s="12"/>
      <c r="V1188" s="12"/>
    </row>
    <row r="1189" spans="1:22" s="1" customFormat="1" x14ac:dyDescent="0.4">
      <c r="A1189" s="12"/>
      <c r="B1189" s="12"/>
      <c r="C1189" s="42"/>
      <c r="D1189" s="12"/>
      <c r="E1189" s="12"/>
      <c r="F1189" s="12"/>
      <c r="G1189" s="12"/>
      <c r="H1189" s="12"/>
      <c r="I1189" s="12"/>
      <c r="J1189" s="12"/>
      <c r="K1189" s="12"/>
      <c r="L1189" s="12"/>
      <c r="M1189" s="12"/>
      <c r="N1189" s="12"/>
      <c r="O1189" s="12"/>
      <c r="P1189" s="12"/>
      <c r="Q1189" s="12"/>
      <c r="R1189" s="12"/>
      <c r="S1189" s="12"/>
      <c r="T1189" s="12"/>
      <c r="U1189" s="12"/>
      <c r="V1189" s="12"/>
    </row>
    <row r="1190" spans="1:22" s="1" customFormat="1" x14ac:dyDescent="0.4">
      <c r="A1190" s="12"/>
      <c r="B1190" s="12"/>
      <c r="C1190" s="42"/>
      <c r="D1190" s="12"/>
      <c r="E1190" s="12"/>
      <c r="F1190" s="12"/>
      <c r="G1190" s="12"/>
      <c r="H1190" s="12"/>
      <c r="I1190" s="12"/>
      <c r="J1190" s="12"/>
      <c r="K1190" s="12"/>
      <c r="L1190" s="12"/>
      <c r="M1190" s="12"/>
      <c r="N1190" s="12"/>
      <c r="O1190" s="12"/>
      <c r="P1190" s="12"/>
      <c r="Q1190" s="12"/>
      <c r="R1190" s="12"/>
      <c r="S1190" s="12"/>
      <c r="T1190" s="12"/>
      <c r="U1190" s="12"/>
      <c r="V1190" s="12"/>
    </row>
    <row r="1191" spans="1:22" s="1" customFormat="1" x14ac:dyDescent="0.4">
      <c r="A1191" s="12"/>
      <c r="B1191" s="12"/>
      <c r="C1191" s="42"/>
      <c r="D1191" s="12"/>
      <c r="E1191" s="12"/>
      <c r="F1191" s="12"/>
      <c r="G1191" s="12"/>
      <c r="H1191" s="12"/>
      <c r="I1191" s="12"/>
      <c r="J1191" s="12"/>
      <c r="K1191" s="12"/>
      <c r="L1191" s="12"/>
      <c r="M1191" s="12"/>
      <c r="N1191" s="12"/>
      <c r="O1191" s="12"/>
      <c r="P1191" s="12"/>
      <c r="Q1191" s="12"/>
      <c r="R1191" s="12"/>
      <c r="S1191" s="12"/>
      <c r="T1191" s="12"/>
      <c r="U1191" s="12"/>
      <c r="V1191" s="12"/>
    </row>
    <row r="1192" spans="1:22" s="1" customFormat="1" x14ac:dyDescent="0.4">
      <c r="A1192" s="12"/>
      <c r="B1192" s="12"/>
      <c r="C1192" s="42"/>
      <c r="D1192" s="12"/>
      <c r="E1192" s="12"/>
      <c r="F1192" s="12"/>
      <c r="G1192" s="12"/>
      <c r="H1192" s="12"/>
      <c r="I1192" s="12"/>
      <c r="J1192" s="12"/>
      <c r="K1192" s="12"/>
      <c r="L1192" s="12"/>
      <c r="M1192" s="12"/>
      <c r="N1192" s="12"/>
      <c r="O1192" s="12"/>
      <c r="P1192" s="12"/>
      <c r="Q1192" s="12"/>
      <c r="R1192" s="12"/>
      <c r="S1192" s="12"/>
      <c r="T1192" s="12"/>
      <c r="U1192" s="12"/>
      <c r="V1192" s="12"/>
    </row>
    <row r="1193" spans="1:22" s="1" customFormat="1" x14ac:dyDescent="0.4">
      <c r="A1193" s="12"/>
      <c r="B1193" s="12"/>
      <c r="C1193" s="42"/>
      <c r="D1193" s="12"/>
      <c r="E1193" s="12"/>
      <c r="F1193" s="12"/>
      <c r="G1193" s="12"/>
      <c r="H1193" s="12"/>
      <c r="I1193" s="12"/>
      <c r="J1193" s="12"/>
      <c r="K1193" s="12"/>
      <c r="L1193" s="12"/>
      <c r="M1193" s="12"/>
      <c r="N1193" s="12"/>
      <c r="O1193" s="12"/>
      <c r="P1193" s="12"/>
      <c r="Q1193" s="12"/>
      <c r="R1193" s="12"/>
      <c r="S1193" s="12"/>
      <c r="T1193" s="12"/>
      <c r="U1193" s="12"/>
      <c r="V1193" s="12"/>
    </row>
    <row r="1194" spans="1:22" s="1" customFormat="1" x14ac:dyDescent="0.4">
      <c r="A1194" s="12"/>
      <c r="B1194" s="12"/>
      <c r="C1194" s="42"/>
      <c r="D1194" s="12"/>
      <c r="E1194" s="12"/>
      <c r="F1194" s="12"/>
      <c r="G1194" s="12"/>
      <c r="H1194" s="12"/>
      <c r="I1194" s="12"/>
      <c r="J1194" s="12"/>
      <c r="K1194" s="12"/>
      <c r="L1194" s="12"/>
      <c r="M1194" s="12"/>
      <c r="N1194" s="12"/>
      <c r="O1194" s="12"/>
      <c r="P1194" s="12"/>
      <c r="Q1194" s="12"/>
      <c r="R1194" s="12"/>
      <c r="S1194" s="12"/>
      <c r="T1194" s="12"/>
      <c r="U1194" s="12"/>
      <c r="V1194" s="12"/>
    </row>
    <row r="1195" spans="1:22" s="1" customFormat="1" x14ac:dyDescent="0.4">
      <c r="A1195" s="12"/>
      <c r="B1195" s="12"/>
      <c r="C1195" s="42"/>
      <c r="D1195" s="12"/>
      <c r="E1195" s="12"/>
      <c r="F1195" s="12"/>
      <c r="G1195" s="12"/>
      <c r="H1195" s="12"/>
      <c r="I1195" s="12"/>
      <c r="J1195" s="12"/>
      <c r="K1195" s="12"/>
      <c r="L1195" s="12"/>
      <c r="M1195" s="12"/>
      <c r="N1195" s="12"/>
      <c r="O1195" s="12"/>
      <c r="P1195" s="12"/>
      <c r="Q1195" s="12"/>
      <c r="R1195" s="12"/>
      <c r="S1195" s="12"/>
      <c r="T1195" s="12"/>
      <c r="U1195" s="12"/>
      <c r="V1195" s="12"/>
    </row>
    <row r="1196" spans="1:22" s="1" customFormat="1" x14ac:dyDescent="0.4">
      <c r="A1196" s="12"/>
      <c r="B1196" s="12"/>
      <c r="C1196" s="42"/>
      <c r="D1196" s="12"/>
      <c r="E1196" s="12"/>
      <c r="F1196" s="12"/>
      <c r="G1196" s="12"/>
      <c r="H1196" s="12"/>
      <c r="I1196" s="12"/>
      <c r="J1196" s="12"/>
      <c r="K1196" s="12"/>
      <c r="L1196" s="12"/>
      <c r="M1196" s="12"/>
      <c r="N1196" s="12"/>
      <c r="O1196" s="12"/>
      <c r="P1196" s="12"/>
      <c r="Q1196" s="12"/>
      <c r="R1196" s="12"/>
      <c r="S1196" s="12"/>
      <c r="T1196" s="12"/>
      <c r="U1196" s="12"/>
      <c r="V1196" s="12"/>
    </row>
    <row r="1197" spans="1:22" s="1" customFormat="1" x14ac:dyDescent="0.4">
      <c r="A1197" s="12"/>
      <c r="B1197" s="12"/>
      <c r="C1197" s="42"/>
      <c r="D1197" s="12"/>
      <c r="E1197" s="12"/>
      <c r="F1197" s="12"/>
      <c r="G1197" s="12"/>
      <c r="H1197" s="12"/>
      <c r="I1197" s="12"/>
      <c r="J1197" s="12"/>
      <c r="K1197" s="12"/>
      <c r="L1197" s="12"/>
      <c r="M1197" s="12"/>
      <c r="N1197" s="12"/>
      <c r="O1197" s="12"/>
      <c r="P1197" s="12"/>
      <c r="Q1197" s="12"/>
      <c r="R1197" s="12"/>
      <c r="S1197" s="12"/>
      <c r="T1197" s="12"/>
      <c r="U1197" s="12"/>
      <c r="V1197" s="12"/>
    </row>
    <row r="1198" spans="1:22" s="1" customFormat="1" x14ac:dyDescent="0.4">
      <c r="A1198" s="12"/>
      <c r="B1198" s="12"/>
      <c r="C1198" s="42"/>
      <c r="D1198" s="12"/>
      <c r="E1198" s="12"/>
      <c r="F1198" s="12"/>
      <c r="G1198" s="12"/>
      <c r="H1198" s="12"/>
      <c r="I1198" s="12"/>
      <c r="J1198" s="12"/>
      <c r="K1198" s="12"/>
      <c r="L1198" s="12"/>
      <c r="M1198" s="12"/>
      <c r="N1198" s="12"/>
      <c r="O1198" s="12"/>
      <c r="P1198" s="12"/>
      <c r="Q1198" s="12"/>
      <c r="R1198" s="12"/>
      <c r="S1198" s="12"/>
      <c r="T1198" s="12"/>
      <c r="U1198" s="12"/>
      <c r="V1198" s="12"/>
    </row>
    <row r="1199" spans="1:22" s="1" customFormat="1" x14ac:dyDescent="0.4">
      <c r="A1199" s="12"/>
      <c r="B1199" s="12"/>
      <c r="C1199" s="42"/>
      <c r="D1199" s="12"/>
      <c r="E1199" s="12"/>
      <c r="F1199" s="12"/>
      <c r="G1199" s="12"/>
      <c r="H1199" s="12"/>
      <c r="I1199" s="12"/>
      <c r="J1199" s="12"/>
      <c r="K1199" s="12"/>
      <c r="L1199" s="12"/>
      <c r="M1199" s="12"/>
      <c r="N1199" s="12"/>
      <c r="O1199" s="12"/>
      <c r="P1199" s="12"/>
      <c r="Q1199" s="12"/>
      <c r="R1199" s="12"/>
      <c r="S1199" s="12"/>
      <c r="T1199" s="12"/>
      <c r="U1199" s="12"/>
      <c r="V1199" s="12"/>
    </row>
    <row r="1200" spans="1:22" s="1" customFormat="1" x14ac:dyDescent="0.4">
      <c r="A1200" s="12"/>
      <c r="B1200" s="12"/>
      <c r="C1200" s="42"/>
      <c r="D1200" s="12"/>
      <c r="E1200" s="12"/>
      <c r="F1200" s="12"/>
      <c r="G1200" s="12"/>
      <c r="H1200" s="12"/>
      <c r="I1200" s="12"/>
      <c r="J1200" s="12"/>
      <c r="K1200" s="12"/>
      <c r="L1200" s="12"/>
      <c r="M1200" s="12"/>
      <c r="N1200" s="12"/>
      <c r="O1200" s="12"/>
      <c r="P1200" s="12"/>
      <c r="Q1200" s="12"/>
      <c r="R1200" s="12"/>
      <c r="S1200" s="12"/>
      <c r="T1200" s="12"/>
      <c r="U1200" s="12"/>
      <c r="V1200" s="12"/>
    </row>
    <row r="1201" spans="1:22" s="1" customFormat="1" x14ac:dyDescent="0.4">
      <c r="A1201" s="12"/>
      <c r="B1201" s="12"/>
      <c r="C1201" s="42"/>
      <c r="D1201" s="12"/>
      <c r="E1201" s="12"/>
      <c r="F1201" s="12"/>
      <c r="G1201" s="12"/>
      <c r="H1201" s="12"/>
      <c r="I1201" s="12"/>
      <c r="J1201" s="12"/>
      <c r="K1201" s="12"/>
      <c r="L1201" s="12"/>
      <c r="M1201" s="12"/>
      <c r="N1201" s="12"/>
      <c r="O1201" s="12"/>
      <c r="P1201" s="12"/>
      <c r="Q1201" s="12"/>
      <c r="R1201" s="12"/>
      <c r="S1201" s="12"/>
      <c r="T1201" s="12"/>
      <c r="U1201" s="12"/>
      <c r="V1201" s="12"/>
    </row>
    <row r="1202" spans="1:22" s="1" customFormat="1" x14ac:dyDescent="0.4">
      <c r="A1202" s="12"/>
      <c r="B1202" s="12"/>
      <c r="C1202" s="42"/>
      <c r="D1202" s="12"/>
      <c r="E1202" s="12"/>
      <c r="F1202" s="12"/>
      <c r="G1202" s="12"/>
      <c r="H1202" s="12"/>
      <c r="I1202" s="12"/>
      <c r="J1202" s="12"/>
      <c r="K1202" s="12"/>
      <c r="L1202" s="12"/>
      <c r="M1202" s="12"/>
      <c r="N1202" s="12"/>
      <c r="O1202" s="12"/>
      <c r="P1202" s="12"/>
      <c r="Q1202" s="12"/>
      <c r="R1202" s="12"/>
      <c r="S1202" s="12"/>
      <c r="T1202" s="12"/>
      <c r="U1202" s="12"/>
      <c r="V1202" s="12"/>
    </row>
    <row r="1203" spans="1:22" s="1" customFormat="1" x14ac:dyDescent="0.4">
      <c r="A1203" s="12"/>
      <c r="B1203" s="12"/>
      <c r="C1203" s="42"/>
      <c r="D1203" s="12"/>
      <c r="E1203" s="12"/>
      <c r="F1203" s="12"/>
      <c r="G1203" s="12"/>
      <c r="H1203" s="12"/>
      <c r="I1203" s="12"/>
      <c r="J1203" s="12"/>
      <c r="K1203" s="12"/>
      <c r="L1203" s="12"/>
      <c r="M1203" s="12"/>
      <c r="N1203" s="12"/>
      <c r="O1203" s="12"/>
      <c r="P1203" s="12"/>
      <c r="Q1203" s="12"/>
      <c r="R1203" s="12"/>
      <c r="S1203" s="12"/>
      <c r="T1203" s="12"/>
      <c r="U1203" s="12"/>
      <c r="V1203" s="12"/>
    </row>
    <row r="1204" spans="1:22" s="1" customFormat="1" x14ac:dyDescent="0.4">
      <c r="A1204" s="12"/>
      <c r="B1204" s="12"/>
      <c r="C1204" s="42"/>
      <c r="D1204" s="12"/>
      <c r="E1204" s="12"/>
      <c r="F1204" s="12"/>
      <c r="G1204" s="12"/>
      <c r="H1204" s="12"/>
      <c r="I1204" s="12"/>
      <c r="J1204" s="12"/>
      <c r="K1204" s="12"/>
      <c r="L1204" s="12"/>
      <c r="M1204" s="12"/>
      <c r="N1204" s="12"/>
      <c r="O1204" s="12"/>
      <c r="P1204" s="12"/>
      <c r="Q1204" s="12"/>
      <c r="R1204" s="12"/>
      <c r="S1204" s="12"/>
      <c r="T1204" s="12"/>
      <c r="U1204" s="12"/>
      <c r="V1204" s="12"/>
    </row>
    <row r="1205" spans="1:22" s="1" customFormat="1" x14ac:dyDescent="0.4">
      <c r="A1205" s="12"/>
      <c r="B1205" s="12"/>
      <c r="C1205" s="42"/>
      <c r="D1205" s="12"/>
      <c r="E1205" s="12"/>
      <c r="F1205" s="12"/>
      <c r="G1205" s="12"/>
      <c r="H1205" s="12"/>
      <c r="I1205" s="12"/>
      <c r="J1205" s="12"/>
      <c r="K1205" s="12"/>
      <c r="L1205" s="12"/>
      <c r="M1205" s="12"/>
      <c r="N1205" s="12"/>
      <c r="O1205" s="12"/>
      <c r="P1205" s="12"/>
      <c r="Q1205" s="12"/>
      <c r="R1205" s="12"/>
      <c r="S1205" s="12"/>
      <c r="T1205" s="12"/>
      <c r="U1205" s="12"/>
      <c r="V1205" s="12"/>
    </row>
    <row r="1206" spans="1:22" s="1" customFormat="1" x14ac:dyDescent="0.4">
      <c r="A1206" s="12"/>
      <c r="B1206" s="12"/>
      <c r="C1206" s="42"/>
      <c r="D1206" s="12"/>
      <c r="E1206" s="12"/>
      <c r="F1206" s="12"/>
      <c r="G1206" s="12"/>
      <c r="H1206" s="12"/>
      <c r="I1206" s="12"/>
      <c r="J1206" s="12"/>
      <c r="K1206" s="12"/>
      <c r="L1206" s="12"/>
      <c r="M1206" s="12"/>
      <c r="N1206" s="12"/>
      <c r="O1206" s="12"/>
      <c r="P1206" s="12"/>
      <c r="Q1206" s="12"/>
      <c r="R1206" s="12"/>
      <c r="S1206" s="12"/>
      <c r="T1206" s="12"/>
      <c r="U1206" s="12"/>
      <c r="V1206" s="12"/>
    </row>
    <row r="1207" spans="1:22" s="1" customFormat="1" x14ac:dyDescent="0.4">
      <c r="A1207" s="12"/>
      <c r="B1207" s="12"/>
      <c r="C1207" s="42"/>
      <c r="D1207" s="12"/>
      <c r="E1207" s="12"/>
      <c r="F1207" s="12"/>
      <c r="G1207" s="12"/>
      <c r="H1207" s="12"/>
      <c r="I1207" s="12"/>
      <c r="J1207" s="12"/>
      <c r="K1207" s="12"/>
      <c r="L1207" s="12"/>
      <c r="M1207" s="12"/>
      <c r="N1207" s="12"/>
      <c r="O1207" s="12"/>
      <c r="P1207" s="12"/>
      <c r="Q1207" s="12"/>
      <c r="R1207" s="12"/>
      <c r="S1207" s="12"/>
      <c r="T1207" s="12"/>
      <c r="U1207" s="12"/>
      <c r="V1207" s="12"/>
    </row>
    <row r="1208" spans="1:22" s="1" customFormat="1" x14ac:dyDescent="0.4">
      <c r="A1208" s="12"/>
      <c r="B1208" s="12"/>
      <c r="C1208" s="42"/>
      <c r="D1208" s="12"/>
      <c r="E1208" s="12"/>
      <c r="F1208" s="12"/>
      <c r="G1208" s="12"/>
      <c r="H1208" s="12"/>
      <c r="I1208" s="12"/>
      <c r="J1208" s="12"/>
      <c r="K1208" s="12"/>
      <c r="L1208" s="12"/>
      <c r="M1208" s="12"/>
      <c r="N1208" s="12"/>
      <c r="O1208" s="12"/>
      <c r="P1208" s="12"/>
      <c r="Q1208" s="12"/>
      <c r="R1208" s="12"/>
      <c r="S1208" s="12"/>
      <c r="T1208" s="12"/>
      <c r="U1208" s="12"/>
      <c r="V1208" s="12"/>
    </row>
    <row r="1209" spans="1:22" s="1" customFormat="1" x14ac:dyDescent="0.4">
      <c r="A1209" s="12"/>
      <c r="B1209" s="12"/>
      <c r="C1209" s="42"/>
      <c r="D1209" s="12"/>
      <c r="E1209" s="12"/>
      <c r="F1209" s="12"/>
      <c r="G1209" s="12"/>
      <c r="H1209" s="12"/>
      <c r="I1209" s="12"/>
      <c r="J1209" s="12"/>
      <c r="K1209" s="12"/>
      <c r="L1209" s="12"/>
      <c r="M1209" s="12"/>
      <c r="N1209" s="12"/>
      <c r="O1209" s="12"/>
      <c r="P1209" s="12"/>
      <c r="Q1209" s="12"/>
      <c r="R1209" s="12"/>
      <c r="S1209" s="12"/>
      <c r="T1209" s="12"/>
      <c r="U1209" s="12"/>
      <c r="V1209" s="12"/>
    </row>
    <row r="1210" spans="1:22" s="1" customFormat="1" x14ac:dyDescent="0.4">
      <c r="A1210" s="12"/>
      <c r="B1210" s="12"/>
      <c r="C1210" s="42"/>
      <c r="D1210" s="12"/>
      <c r="E1210" s="12"/>
      <c r="F1210" s="12"/>
      <c r="G1210" s="12"/>
      <c r="H1210" s="12"/>
      <c r="I1210" s="12"/>
      <c r="J1210" s="12"/>
      <c r="K1210" s="12"/>
      <c r="L1210" s="12"/>
      <c r="M1210" s="12"/>
      <c r="N1210" s="12"/>
      <c r="O1210" s="12"/>
      <c r="P1210" s="12"/>
      <c r="Q1210" s="12"/>
      <c r="R1210" s="12"/>
      <c r="S1210" s="12"/>
      <c r="T1210" s="12"/>
      <c r="U1210" s="12"/>
      <c r="V1210" s="12"/>
    </row>
    <row r="1211" spans="1:22" s="1" customFormat="1" x14ac:dyDescent="0.4">
      <c r="A1211" s="12"/>
      <c r="B1211" s="12"/>
      <c r="C1211" s="42"/>
      <c r="D1211" s="12"/>
      <c r="E1211" s="12"/>
      <c r="F1211" s="12"/>
      <c r="G1211" s="12"/>
      <c r="H1211" s="12"/>
      <c r="I1211" s="12"/>
      <c r="J1211" s="12"/>
      <c r="K1211" s="12"/>
      <c r="L1211" s="12"/>
      <c r="M1211" s="12"/>
      <c r="N1211" s="12"/>
      <c r="O1211" s="12"/>
      <c r="P1211" s="12"/>
      <c r="Q1211" s="12"/>
      <c r="R1211" s="12"/>
      <c r="S1211" s="12"/>
      <c r="T1211" s="12"/>
      <c r="U1211" s="12"/>
      <c r="V1211" s="12"/>
    </row>
    <row r="1212" spans="1:22" s="1" customFormat="1" x14ac:dyDescent="0.4">
      <c r="A1212" s="12"/>
      <c r="B1212" s="12"/>
      <c r="C1212" s="42"/>
      <c r="D1212" s="12"/>
      <c r="E1212" s="12"/>
      <c r="F1212" s="12"/>
      <c r="G1212" s="12"/>
      <c r="H1212" s="12"/>
      <c r="I1212" s="12"/>
      <c r="J1212" s="12"/>
      <c r="K1212" s="12"/>
      <c r="L1212" s="12"/>
      <c r="M1212" s="12"/>
      <c r="N1212" s="12"/>
      <c r="O1212" s="12"/>
      <c r="P1212" s="12"/>
      <c r="Q1212" s="12"/>
      <c r="R1212" s="12"/>
      <c r="S1212" s="12"/>
      <c r="T1212" s="12"/>
      <c r="U1212" s="12"/>
      <c r="V1212" s="12"/>
    </row>
    <row r="1213" spans="1:22" s="1" customFormat="1" x14ac:dyDescent="0.4">
      <c r="A1213" s="12"/>
      <c r="B1213" s="12"/>
      <c r="C1213" s="42"/>
      <c r="D1213" s="12"/>
      <c r="E1213" s="12"/>
      <c r="F1213" s="12"/>
      <c r="G1213" s="12"/>
      <c r="H1213" s="12"/>
      <c r="I1213" s="12"/>
      <c r="J1213" s="12"/>
      <c r="K1213" s="12"/>
      <c r="L1213" s="12"/>
      <c r="M1213" s="12"/>
      <c r="N1213" s="12"/>
      <c r="O1213" s="12"/>
      <c r="P1213" s="12"/>
      <c r="Q1213" s="12"/>
      <c r="R1213" s="12"/>
      <c r="S1213" s="12"/>
      <c r="T1213" s="12"/>
      <c r="U1213" s="12"/>
      <c r="V1213" s="12"/>
    </row>
    <row r="1214" spans="1:22" s="1" customFormat="1" x14ac:dyDescent="0.4">
      <c r="A1214" s="12"/>
      <c r="B1214" s="12"/>
      <c r="C1214" s="42"/>
      <c r="D1214" s="12"/>
      <c r="E1214" s="12"/>
      <c r="F1214" s="12"/>
      <c r="G1214" s="12"/>
      <c r="H1214" s="12"/>
      <c r="I1214" s="12"/>
      <c r="J1214" s="12"/>
      <c r="K1214" s="12"/>
      <c r="L1214" s="12"/>
      <c r="M1214" s="12"/>
      <c r="N1214" s="12"/>
      <c r="O1214" s="12"/>
      <c r="P1214" s="12"/>
      <c r="Q1214" s="12"/>
      <c r="R1214" s="12"/>
      <c r="S1214" s="12"/>
      <c r="T1214" s="12"/>
      <c r="U1214" s="12"/>
      <c r="V1214" s="12"/>
    </row>
    <row r="1215" spans="1:22" s="1" customFormat="1" x14ac:dyDescent="0.4">
      <c r="A1215" s="12"/>
      <c r="B1215" s="12"/>
      <c r="C1215" s="42"/>
      <c r="D1215" s="12"/>
      <c r="E1215" s="12"/>
      <c r="F1215" s="12"/>
      <c r="G1215" s="12"/>
      <c r="H1215" s="12"/>
      <c r="I1215" s="12"/>
      <c r="J1215" s="12"/>
      <c r="K1215" s="12"/>
      <c r="L1215" s="12"/>
      <c r="M1215" s="12"/>
      <c r="N1215" s="12"/>
      <c r="O1215" s="12"/>
      <c r="P1215" s="12"/>
      <c r="Q1215" s="12"/>
      <c r="R1215" s="12"/>
      <c r="S1215" s="12"/>
      <c r="T1215" s="12"/>
      <c r="U1215" s="12"/>
      <c r="V1215" s="12"/>
    </row>
    <row r="1216" spans="1:22" s="1" customFormat="1" x14ac:dyDescent="0.4">
      <c r="A1216" s="12"/>
      <c r="B1216" s="12"/>
      <c r="C1216" s="42"/>
      <c r="D1216" s="12"/>
      <c r="E1216" s="12"/>
      <c r="F1216" s="12"/>
      <c r="G1216" s="12"/>
      <c r="H1216" s="12"/>
      <c r="I1216" s="12"/>
      <c r="J1216" s="12"/>
      <c r="K1216" s="12"/>
      <c r="L1216" s="12"/>
      <c r="M1216" s="12"/>
      <c r="N1216" s="12"/>
      <c r="O1216" s="12"/>
      <c r="P1216" s="12"/>
      <c r="Q1216" s="12"/>
      <c r="R1216" s="12"/>
      <c r="S1216" s="12"/>
      <c r="T1216" s="12"/>
      <c r="U1216" s="12"/>
      <c r="V1216" s="12"/>
    </row>
    <row r="1217" spans="1:22" s="1" customFormat="1" x14ac:dyDescent="0.4">
      <c r="A1217" s="12"/>
      <c r="B1217" s="12"/>
      <c r="C1217" s="42"/>
      <c r="D1217" s="12"/>
      <c r="E1217" s="12"/>
      <c r="F1217" s="12"/>
      <c r="G1217" s="12"/>
      <c r="H1217" s="12"/>
      <c r="I1217" s="12"/>
      <c r="J1217" s="12"/>
      <c r="K1217" s="12"/>
      <c r="L1217" s="12"/>
      <c r="M1217" s="12"/>
      <c r="N1217" s="12"/>
      <c r="O1217" s="12"/>
      <c r="P1217" s="12"/>
      <c r="Q1217" s="12"/>
      <c r="R1217" s="12"/>
      <c r="S1217" s="12"/>
      <c r="T1217" s="12"/>
      <c r="U1217" s="12"/>
      <c r="V1217" s="12"/>
    </row>
    <row r="1218" spans="1:22" s="1" customFormat="1" x14ac:dyDescent="0.4">
      <c r="A1218" s="12"/>
      <c r="B1218" s="12"/>
      <c r="C1218" s="42"/>
      <c r="D1218" s="12"/>
      <c r="E1218" s="12"/>
      <c r="F1218" s="12"/>
      <c r="G1218" s="12"/>
      <c r="H1218" s="12"/>
      <c r="I1218" s="12"/>
      <c r="J1218" s="12"/>
      <c r="K1218" s="12"/>
      <c r="L1218" s="12"/>
      <c r="M1218" s="12"/>
      <c r="N1218" s="12"/>
      <c r="O1218" s="12"/>
      <c r="P1218" s="12"/>
      <c r="Q1218" s="12"/>
      <c r="R1218" s="12"/>
      <c r="S1218" s="12"/>
      <c r="T1218" s="12"/>
      <c r="U1218" s="12"/>
      <c r="V1218" s="12"/>
    </row>
    <row r="1219" spans="1:22" s="1" customFormat="1" x14ac:dyDescent="0.4">
      <c r="A1219" s="12"/>
      <c r="B1219" s="12"/>
      <c r="C1219" s="42"/>
      <c r="D1219" s="12"/>
      <c r="E1219" s="12"/>
      <c r="F1219" s="12"/>
      <c r="G1219" s="12"/>
      <c r="H1219" s="12"/>
      <c r="I1219" s="12"/>
      <c r="J1219" s="12"/>
      <c r="K1219" s="12"/>
      <c r="L1219" s="12"/>
      <c r="M1219" s="12"/>
      <c r="N1219" s="12"/>
      <c r="O1219" s="12"/>
      <c r="P1219" s="12"/>
      <c r="Q1219" s="12"/>
      <c r="R1219" s="12"/>
      <c r="S1219" s="12"/>
      <c r="T1219" s="12"/>
      <c r="U1219" s="12"/>
      <c r="V1219" s="12"/>
    </row>
    <row r="1220" spans="1:22" s="1" customFormat="1" x14ac:dyDescent="0.4">
      <c r="A1220" s="12"/>
      <c r="B1220" s="12"/>
      <c r="C1220" s="42"/>
      <c r="D1220" s="12"/>
      <c r="E1220" s="12"/>
      <c r="F1220" s="12"/>
      <c r="G1220" s="12"/>
      <c r="H1220" s="12"/>
      <c r="I1220" s="12"/>
      <c r="J1220" s="12"/>
      <c r="K1220" s="12"/>
      <c r="L1220" s="12"/>
      <c r="M1220" s="12"/>
      <c r="N1220" s="12"/>
      <c r="O1220" s="12"/>
      <c r="P1220" s="12"/>
      <c r="Q1220" s="12"/>
      <c r="R1220" s="12"/>
      <c r="S1220" s="12"/>
      <c r="T1220" s="12"/>
      <c r="U1220" s="12"/>
      <c r="V1220" s="12"/>
    </row>
    <row r="1221" spans="1:22" s="1" customFormat="1" x14ac:dyDescent="0.4">
      <c r="A1221" s="12"/>
      <c r="B1221" s="12"/>
      <c r="C1221" s="42"/>
      <c r="D1221" s="12"/>
      <c r="E1221" s="12"/>
      <c r="F1221" s="12"/>
      <c r="G1221" s="12"/>
      <c r="H1221" s="12"/>
      <c r="I1221" s="12"/>
      <c r="J1221" s="12"/>
      <c r="K1221" s="12"/>
      <c r="L1221" s="12"/>
      <c r="M1221" s="12"/>
      <c r="N1221" s="12"/>
      <c r="O1221" s="12"/>
      <c r="P1221" s="12"/>
      <c r="Q1221" s="12"/>
      <c r="R1221" s="12"/>
      <c r="S1221" s="12"/>
      <c r="T1221" s="12"/>
      <c r="U1221" s="12"/>
      <c r="V1221" s="12"/>
    </row>
    <row r="1222" spans="1:22" s="1" customFormat="1" x14ac:dyDescent="0.4">
      <c r="A1222" s="12"/>
      <c r="B1222" s="12"/>
      <c r="C1222" s="42"/>
      <c r="D1222" s="12"/>
      <c r="E1222" s="12"/>
      <c r="F1222" s="12"/>
      <c r="G1222" s="12"/>
      <c r="H1222" s="12"/>
      <c r="I1222" s="12"/>
      <c r="J1222" s="12"/>
      <c r="K1222" s="12"/>
      <c r="L1222" s="12"/>
      <c r="M1222" s="12"/>
      <c r="N1222" s="12"/>
      <c r="O1222" s="12"/>
      <c r="P1222" s="12"/>
      <c r="Q1222" s="12"/>
      <c r="R1222" s="12"/>
      <c r="S1222" s="12"/>
      <c r="T1222" s="12"/>
      <c r="U1222" s="12"/>
      <c r="V1222" s="12"/>
    </row>
    <row r="1223" spans="1:22" s="1" customFormat="1" x14ac:dyDescent="0.4">
      <c r="A1223" s="12"/>
      <c r="B1223" s="12"/>
      <c r="C1223" s="42"/>
      <c r="D1223" s="12"/>
      <c r="E1223" s="12"/>
      <c r="F1223" s="12"/>
      <c r="G1223" s="12"/>
      <c r="H1223" s="12"/>
      <c r="I1223" s="12"/>
      <c r="J1223" s="12"/>
      <c r="K1223" s="12"/>
      <c r="L1223" s="12"/>
      <c r="M1223" s="12"/>
      <c r="N1223" s="12"/>
      <c r="O1223" s="12"/>
      <c r="P1223" s="12"/>
      <c r="Q1223" s="12"/>
      <c r="R1223" s="12"/>
      <c r="S1223" s="12"/>
      <c r="T1223" s="12"/>
      <c r="U1223" s="12"/>
      <c r="V1223" s="12"/>
    </row>
    <row r="1224" spans="1:22" s="1" customFormat="1" x14ac:dyDescent="0.4">
      <c r="A1224" s="12"/>
      <c r="B1224" s="12"/>
      <c r="C1224" s="42"/>
      <c r="D1224" s="12"/>
      <c r="E1224" s="12"/>
      <c r="F1224" s="12"/>
      <c r="G1224" s="12"/>
      <c r="H1224" s="12"/>
      <c r="I1224" s="12"/>
      <c r="J1224" s="12"/>
      <c r="K1224" s="12"/>
      <c r="L1224" s="12"/>
      <c r="M1224" s="12"/>
      <c r="N1224" s="12"/>
      <c r="O1224" s="12"/>
      <c r="P1224" s="12"/>
      <c r="Q1224" s="12"/>
      <c r="R1224" s="12"/>
      <c r="S1224" s="12"/>
      <c r="T1224" s="12"/>
      <c r="U1224" s="12"/>
      <c r="V1224" s="12"/>
    </row>
    <row r="1225" spans="1:22" s="1" customFormat="1" x14ac:dyDescent="0.4">
      <c r="A1225" s="12"/>
      <c r="B1225" s="12"/>
      <c r="C1225" s="42"/>
      <c r="D1225" s="12"/>
      <c r="E1225" s="12"/>
      <c r="F1225" s="12"/>
      <c r="G1225" s="12"/>
      <c r="H1225" s="12"/>
      <c r="I1225" s="12"/>
      <c r="J1225" s="12"/>
      <c r="K1225" s="12"/>
      <c r="L1225" s="12"/>
      <c r="M1225" s="12"/>
      <c r="N1225" s="12"/>
      <c r="O1225" s="12"/>
      <c r="P1225" s="12"/>
      <c r="Q1225" s="12"/>
      <c r="R1225" s="12"/>
      <c r="S1225" s="12"/>
      <c r="T1225" s="12"/>
      <c r="U1225" s="12"/>
      <c r="V1225" s="12"/>
    </row>
    <row r="1226" spans="1:22" s="1" customFormat="1" x14ac:dyDescent="0.4">
      <c r="A1226" s="12"/>
      <c r="B1226" s="12"/>
      <c r="C1226" s="42"/>
      <c r="D1226" s="12"/>
      <c r="E1226" s="12"/>
      <c r="F1226" s="12"/>
      <c r="G1226" s="12"/>
      <c r="H1226" s="12"/>
      <c r="I1226" s="12"/>
      <c r="J1226" s="12"/>
      <c r="K1226" s="12"/>
      <c r="L1226" s="12"/>
      <c r="M1226" s="12"/>
      <c r="N1226" s="12"/>
      <c r="O1226" s="12"/>
      <c r="P1226" s="12"/>
      <c r="Q1226" s="12"/>
      <c r="R1226" s="12"/>
      <c r="S1226" s="12"/>
      <c r="T1226" s="12"/>
      <c r="U1226" s="12"/>
      <c r="V1226" s="12"/>
    </row>
    <row r="1227" spans="1:22" s="1" customFormat="1" x14ac:dyDescent="0.4">
      <c r="A1227" s="12"/>
      <c r="B1227" s="12"/>
      <c r="C1227" s="42"/>
      <c r="D1227" s="12"/>
      <c r="E1227" s="12"/>
      <c r="F1227" s="12"/>
      <c r="G1227" s="12"/>
      <c r="H1227" s="12"/>
      <c r="I1227" s="12"/>
      <c r="J1227" s="12"/>
      <c r="K1227" s="12"/>
      <c r="L1227" s="12"/>
      <c r="M1227" s="12"/>
      <c r="N1227" s="12"/>
      <c r="O1227" s="12"/>
      <c r="P1227" s="12"/>
      <c r="Q1227" s="12"/>
      <c r="R1227" s="12"/>
      <c r="S1227" s="12"/>
      <c r="T1227" s="12"/>
      <c r="U1227" s="12"/>
      <c r="V1227" s="12"/>
    </row>
    <row r="1228" spans="1:22" s="1" customFormat="1" x14ac:dyDescent="0.4">
      <c r="A1228" s="12"/>
      <c r="B1228" s="12"/>
      <c r="C1228" s="42"/>
      <c r="D1228" s="12"/>
      <c r="E1228" s="12"/>
      <c r="F1228" s="12"/>
      <c r="G1228" s="12"/>
      <c r="H1228" s="12"/>
      <c r="I1228" s="12"/>
      <c r="J1228" s="12"/>
      <c r="K1228" s="12"/>
      <c r="L1228" s="12"/>
      <c r="M1228" s="12"/>
      <c r="N1228" s="12"/>
      <c r="O1228" s="12"/>
      <c r="P1228" s="12"/>
      <c r="Q1228" s="12"/>
      <c r="R1228" s="12"/>
      <c r="S1228" s="12"/>
      <c r="T1228" s="12"/>
      <c r="U1228" s="12"/>
      <c r="V1228" s="12"/>
    </row>
    <row r="1229" spans="1:22" s="1" customFormat="1" x14ac:dyDescent="0.4">
      <c r="A1229" s="12"/>
      <c r="B1229" s="12"/>
      <c r="C1229" s="42"/>
      <c r="D1229" s="12"/>
      <c r="E1229" s="12"/>
      <c r="F1229" s="12"/>
      <c r="G1229" s="12"/>
      <c r="H1229" s="12"/>
      <c r="I1229" s="12"/>
      <c r="J1229" s="12"/>
      <c r="K1229" s="12"/>
      <c r="L1229" s="12"/>
      <c r="M1229" s="12"/>
      <c r="N1229" s="12"/>
      <c r="O1229" s="12"/>
      <c r="P1229" s="12"/>
      <c r="Q1229" s="12"/>
      <c r="R1229" s="12"/>
      <c r="S1229" s="12"/>
      <c r="T1229" s="12"/>
      <c r="U1229" s="12"/>
      <c r="V1229" s="12"/>
    </row>
    <row r="1230" spans="1:22" s="1" customFormat="1" x14ac:dyDescent="0.4">
      <c r="A1230" s="12"/>
      <c r="B1230" s="12"/>
      <c r="C1230" s="42"/>
      <c r="D1230" s="12"/>
      <c r="E1230" s="12"/>
      <c r="F1230" s="12"/>
      <c r="G1230" s="12"/>
      <c r="H1230" s="12"/>
      <c r="I1230" s="12"/>
      <c r="J1230" s="12"/>
      <c r="K1230" s="12"/>
      <c r="L1230" s="12"/>
      <c r="M1230" s="12"/>
      <c r="N1230" s="12"/>
      <c r="O1230" s="12"/>
      <c r="P1230" s="12"/>
      <c r="Q1230" s="12"/>
      <c r="R1230" s="12"/>
      <c r="S1230" s="12"/>
      <c r="T1230" s="12"/>
      <c r="U1230" s="12"/>
      <c r="V1230" s="12"/>
    </row>
    <row r="1231" spans="1:22" s="1" customFormat="1" x14ac:dyDescent="0.4">
      <c r="A1231" s="12"/>
      <c r="B1231" s="12"/>
      <c r="C1231" s="42"/>
      <c r="D1231" s="12"/>
      <c r="E1231" s="12"/>
      <c r="F1231" s="12"/>
      <c r="G1231" s="12"/>
      <c r="H1231" s="12"/>
      <c r="I1231" s="12"/>
      <c r="J1231" s="12"/>
      <c r="K1231" s="12"/>
      <c r="L1231" s="12"/>
      <c r="M1231" s="12"/>
      <c r="N1231" s="12"/>
      <c r="O1231" s="12"/>
      <c r="P1231" s="12"/>
      <c r="Q1231" s="12"/>
      <c r="R1231" s="12"/>
      <c r="S1231" s="12"/>
      <c r="T1231" s="12"/>
      <c r="U1231" s="12"/>
      <c r="V1231" s="12"/>
    </row>
    <row r="1232" spans="1:22" s="1" customFormat="1" x14ac:dyDescent="0.4">
      <c r="A1232" s="12"/>
      <c r="B1232" s="12"/>
      <c r="C1232" s="42"/>
      <c r="D1232" s="12"/>
      <c r="E1232" s="12"/>
      <c r="F1232" s="12"/>
      <c r="G1232" s="12"/>
      <c r="H1232" s="12"/>
      <c r="I1232" s="12"/>
      <c r="J1232" s="12"/>
      <c r="K1232" s="12"/>
      <c r="L1232" s="12"/>
      <c r="M1232" s="12"/>
      <c r="N1232" s="12"/>
      <c r="O1232" s="12"/>
      <c r="P1232" s="12"/>
      <c r="Q1232" s="12"/>
      <c r="R1232" s="12"/>
      <c r="S1232" s="12"/>
      <c r="T1232" s="12"/>
      <c r="U1232" s="12"/>
      <c r="V1232" s="12"/>
    </row>
    <row r="1233" spans="1:22" s="1" customFormat="1" x14ac:dyDescent="0.4">
      <c r="A1233" s="12"/>
      <c r="B1233" s="12"/>
      <c r="C1233" s="42"/>
      <c r="D1233" s="12"/>
      <c r="E1233" s="12"/>
      <c r="F1233" s="12"/>
      <c r="G1233" s="12"/>
      <c r="H1233" s="12"/>
      <c r="I1233" s="12"/>
      <c r="J1233" s="12"/>
      <c r="K1233" s="12"/>
      <c r="L1233" s="12"/>
      <c r="M1233" s="12"/>
      <c r="N1233" s="12"/>
      <c r="O1233" s="12"/>
      <c r="P1233" s="12"/>
      <c r="Q1233" s="12"/>
      <c r="R1233" s="12"/>
      <c r="S1233" s="12"/>
      <c r="T1233" s="12"/>
      <c r="U1233" s="12"/>
      <c r="V1233" s="12"/>
    </row>
    <row r="1234" spans="1:22" s="1" customFormat="1" x14ac:dyDescent="0.4">
      <c r="A1234" s="12"/>
      <c r="B1234" s="12"/>
      <c r="C1234" s="42"/>
      <c r="D1234" s="12"/>
      <c r="E1234" s="12"/>
      <c r="F1234" s="12"/>
      <c r="G1234" s="12"/>
      <c r="H1234" s="12"/>
      <c r="I1234" s="12"/>
      <c r="J1234" s="12"/>
      <c r="K1234" s="12"/>
      <c r="L1234" s="12"/>
      <c r="M1234" s="12"/>
      <c r="N1234" s="12"/>
      <c r="O1234" s="12"/>
      <c r="P1234" s="12"/>
      <c r="Q1234" s="12"/>
      <c r="R1234" s="12"/>
      <c r="S1234" s="12"/>
      <c r="T1234" s="12"/>
      <c r="U1234" s="12"/>
      <c r="V1234" s="12"/>
    </row>
    <row r="1235" spans="1:22" s="1" customFormat="1" x14ac:dyDescent="0.4">
      <c r="A1235" s="12"/>
      <c r="B1235" s="12"/>
      <c r="C1235" s="42"/>
      <c r="D1235" s="12"/>
      <c r="E1235" s="12"/>
      <c r="F1235" s="12"/>
      <c r="G1235" s="12"/>
      <c r="H1235" s="12"/>
      <c r="I1235" s="12"/>
      <c r="J1235" s="12"/>
      <c r="K1235" s="12"/>
      <c r="L1235" s="12"/>
      <c r="M1235" s="12"/>
      <c r="N1235" s="12"/>
      <c r="O1235" s="12"/>
      <c r="P1235" s="12"/>
      <c r="Q1235" s="12"/>
      <c r="R1235" s="12"/>
      <c r="S1235" s="12"/>
      <c r="T1235" s="12"/>
      <c r="U1235" s="12"/>
      <c r="V1235" s="12"/>
    </row>
    <row r="1236" spans="1:22" s="1" customFormat="1" x14ac:dyDescent="0.4">
      <c r="A1236" s="12"/>
      <c r="B1236" s="12"/>
      <c r="C1236" s="42"/>
      <c r="D1236" s="12"/>
      <c r="E1236" s="12"/>
      <c r="F1236" s="12"/>
      <c r="G1236" s="12"/>
      <c r="H1236" s="12"/>
      <c r="I1236" s="12"/>
      <c r="J1236" s="12"/>
      <c r="K1236" s="12"/>
      <c r="L1236" s="12"/>
      <c r="M1236" s="12"/>
      <c r="N1236" s="12"/>
      <c r="O1236" s="12"/>
      <c r="P1236" s="12"/>
      <c r="Q1236" s="12"/>
      <c r="R1236" s="12"/>
      <c r="S1236" s="12"/>
      <c r="T1236" s="12"/>
      <c r="U1236" s="12"/>
      <c r="V1236" s="12"/>
    </row>
    <row r="1237" spans="1:22" s="1" customFormat="1" x14ac:dyDescent="0.4">
      <c r="A1237" s="12"/>
      <c r="B1237" s="12"/>
      <c r="C1237" s="42"/>
      <c r="D1237" s="12"/>
      <c r="E1237" s="12"/>
      <c r="F1237" s="12"/>
      <c r="G1237" s="12"/>
      <c r="H1237" s="12"/>
      <c r="I1237" s="12"/>
      <c r="J1237" s="12"/>
      <c r="K1237" s="12"/>
      <c r="L1237" s="12"/>
      <c r="M1237" s="12"/>
      <c r="N1237" s="12"/>
      <c r="O1237" s="12"/>
      <c r="P1237" s="12"/>
      <c r="Q1237" s="12"/>
      <c r="R1237" s="12"/>
      <c r="S1237" s="12"/>
      <c r="T1237" s="12"/>
      <c r="U1237" s="12"/>
      <c r="V1237" s="12"/>
    </row>
    <row r="1238" spans="1:22" s="1" customFormat="1" x14ac:dyDescent="0.4">
      <c r="A1238" s="12"/>
      <c r="B1238" s="12"/>
      <c r="C1238" s="42"/>
      <c r="D1238" s="12"/>
      <c r="E1238" s="12"/>
      <c r="F1238" s="12"/>
      <c r="G1238" s="12"/>
      <c r="H1238" s="12"/>
      <c r="I1238" s="12"/>
      <c r="J1238" s="12"/>
      <c r="K1238" s="12"/>
      <c r="L1238" s="12"/>
      <c r="M1238" s="12"/>
      <c r="N1238" s="12"/>
      <c r="O1238" s="12"/>
      <c r="P1238" s="12"/>
      <c r="Q1238" s="12"/>
      <c r="R1238" s="12"/>
      <c r="S1238" s="12"/>
      <c r="T1238" s="12"/>
      <c r="U1238" s="12"/>
      <c r="V1238" s="12"/>
    </row>
    <row r="1239" spans="1:22" s="1" customFormat="1" x14ac:dyDescent="0.4">
      <c r="A1239" s="12"/>
      <c r="B1239" s="12"/>
      <c r="C1239" s="42"/>
      <c r="D1239" s="12"/>
      <c r="E1239" s="12"/>
      <c r="F1239" s="12"/>
      <c r="G1239" s="12"/>
      <c r="H1239" s="12"/>
      <c r="I1239" s="12"/>
      <c r="J1239" s="12"/>
      <c r="K1239" s="12"/>
      <c r="L1239" s="12"/>
      <c r="M1239" s="12"/>
      <c r="N1239" s="12"/>
      <c r="O1239" s="12"/>
      <c r="P1239" s="12"/>
      <c r="Q1239" s="12"/>
      <c r="R1239" s="12"/>
      <c r="S1239" s="12"/>
      <c r="T1239" s="12"/>
      <c r="U1239" s="12"/>
      <c r="V1239" s="12"/>
    </row>
    <row r="1240" spans="1:22" s="1" customFormat="1" x14ac:dyDescent="0.4">
      <c r="A1240" s="12"/>
      <c r="B1240" s="12"/>
      <c r="C1240" s="42"/>
      <c r="D1240" s="12"/>
      <c r="E1240" s="12"/>
      <c r="F1240" s="12"/>
      <c r="G1240" s="12"/>
      <c r="H1240" s="12"/>
      <c r="I1240" s="12"/>
      <c r="J1240" s="12"/>
      <c r="K1240" s="12"/>
      <c r="L1240" s="12"/>
      <c r="M1240" s="12"/>
      <c r="N1240" s="12"/>
      <c r="O1240" s="12"/>
      <c r="P1240" s="12"/>
      <c r="Q1240" s="12"/>
      <c r="R1240" s="12"/>
      <c r="S1240" s="12"/>
      <c r="T1240" s="12"/>
      <c r="U1240" s="12"/>
      <c r="V1240" s="12"/>
    </row>
    <row r="1241" spans="1:22" s="1" customFormat="1" x14ac:dyDescent="0.4">
      <c r="A1241" s="12"/>
      <c r="B1241" s="12"/>
      <c r="C1241" s="42"/>
      <c r="D1241" s="12"/>
      <c r="E1241" s="12"/>
      <c r="F1241" s="12"/>
      <c r="G1241" s="12"/>
      <c r="H1241" s="12"/>
      <c r="I1241" s="12"/>
      <c r="J1241" s="12"/>
      <c r="K1241" s="12"/>
      <c r="L1241" s="12"/>
      <c r="M1241" s="12"/>
      <c r="N1241" s="12"/>
      <c r="O1241" s="12"/>
      <c r="P1241" s="12"/>
      <c r="Q1241" s="12"/>
      <c r="R1241" s="12"/>
      <c r="S1241" s="12"/>
      <c r="T1241" s="12"/>
      <c r="U1241" s="12"/>
      <c r="V1241" s="12"/>
    </row>
    <row r="1242" spans="1:22" s="1" customFormat="1" x14ac:dyDescent="0.4">
      <c r="A1242" s="12"/>
      <c r="B1242" s="12"/>
      <c r="C1242" s="42"/>
      <c r="D1242" s="12"/>
      <c r="E1242" s="12"/>
      <c r="F1242" s="12"/>
      <c r="G1242" s="12"/>
      <c r="H1242" s="12"/>
      <c r="I1242" s="12"/>
      <c r="J1242" s="12"/>
      <c r="K1242" s="12"/>
      <c r="L1242" s="12"/>
      <c r="M1242" s="12"/>
      <c r="N1242" s="12"/>
      <c r="O1242" s="12"/>
      <c r="P1242" s="12"/>
      <c r="Q1242" s="12"/>
      <c r="R1242" s="12"/>
      <c r="S1242" s="12"/>
      <c r="T1242" s="12"/>
      <c r="U1242" s="12"/>
      <c r="V1242" s="12"/>
    </row>
    <row r="1243" spans="1:22" s="1" customFormat="1" x14ac:dyDescent="0.4">
      <c r="A1243" s="12"/>
      <c r="B1243" s="12"/>
      <c r="C1243" s="42"/>
      <c r="D1243" s="12"/>
      <c r="E1243" s="12"/>
      <c r="F1243" s="12"/>
      <c r="G1243" s="12"/>
      <c r="H1243" s="12"/>
      <c r="I1243" s="12"/>
      <c r="J1243" s="12"/>
      <c r="K1243" s="12"/>
      <c r="L1243" s="12"/>
      <c r="M1243" s="12"/>
      <c r="N1243" s="12"/>
      <c r="O1243" s="12"/>
      <c r="P1243" s="12"/>
      <c r="Q1243" s="12"/>
      <c r="R1243" s="12"/>
      <c r="S1243" s="12"/>
      <c r="T1243" s="12"/>
      <c r="U1243" s="12"/>
      <c r="V1243" s="12"/>
    </row>
    <row r="1244" spans="1:22" s="1" customFormat="1" x14ac:dyDescent="0.4">
      <c r="A1244" s="12"/>
      <c r="B1244" s="12"/>
      <c r="C1244" s="42"/>
      <c r="D1244" s="12"/>
      <c r="E1244" s="12"/>
      <c r="F1244" s="12"/>
      <c r="G1244" s="12"/>
      <c r="H1244" s="12"/>
      <c r="I1244" s="12"/>
      <c r="J1244" s="12"/>
      <c r="K1244" s="12"/>
      <c r="L1244" s="12"/>
      <c r="M1244" s="12"/>
      <c r="N1244" s="12"/>
      <c r="O1244" s="12"/>
      <c r="P1244" s="12"/>
      <c r="Q1244" s="12"/>
      <c r="R1244" s="12"/>
      <c r="S1244" s="12"/>
      <c r="T1244" s="12"/>
      <c r="U1244" s="12"/>
      <c r="V1244" s="12"/>
    </row>
    <row r="1245" spans="1:22" s="1" customFormat="1" x14ac:dyDescent="0.4">
      <c r="A1245" s="12"/>
      <c r="B1245" s="12"/>
      <c r="C1245" s="42"/>
      <c r="D1245" s="12"/>
      <c r="E1245" s="12"/>
      <c r="F1245" s="12"/>
      <c r="G1245" s="12"/>
      <c r="H1245" s="12"/>
      <c r="I1245" s="12"/>
      <c r="J1245" s="12"/>
      <c r="K1245" s="12"/>
      <c r="L1245" s="12"/>
      <c r="M1245" s="12"/>
      <c r="N1245" s="12"/>
      <c r="O1245" s="12"/>
      <c r="P1245" s="12"/>
      <c r="Q1245" s="12"/>
      <c r="R1245" s="12"/>
      <c r="S1245" s="12"/>
      <c r="T1245" s="12"/>
      <c r="U1245" s="12"/>
      <c r="V1245" s="12"/>
    </row>
    <row r="1246" spans="1:22" s="1" customFormat="1" x14ac:dyDescent="0.4">
      <c r="A1246" s="12"/>
      <c r="B1246" s="12"/>
      <c r="C1246" s="42"/>
      <c r="D1246" s="12"/>
      <c r="E1246" s="12"/>
      <c r="F1246" s="12"/>
      <c r="G1246" s="12"/>
      <c r="H1246" s="12"/>
      <c r="I1246" s="12"/>
      <c r="J1246" s="12"/>
      <c r="K1246" s="12"/>
      <c r="L1246" s="12"/>
      <c r="M1246" s="12"/>
      <c r="N1246" s="12"/>
      <c r="O1246" s="12"/>
      <c r="P1246" s="12"/>
      <c r="Q1246" s="12"/>
      <c r="R1246" s="12"/>
      <c r="S1246" s="12"/>
      <c r="T1246" s="12"/>
      <c r="U1246" s="12"/>
      <c r="V1246" s="12"/>
    </row>
    <row r="1247" spans="1:22" s="1" customFormat="1" x14ac:dyDescent="0.4">
      <c r="A1247" s="12"/>
      <c r="B1247" s="12"/>
      <c r="C1247" s="42"/>
      <c r="D1247" s="12"/>
      <c r="E1247" s="12"/>
      <c r="F1247" s="12"/>
      <c r="G1247" s="12"/>
      <c r="H1247" s="12"/>
      <c r="I1247" s="12"/>
      <c r="J1247" s="12"/>
      <c r="K1247" s="12"/>
      <c r="L1247" s="12"/>
      <c r="M1247" s="12"/>
      <c r="N1247" s="12"/>
      <c r="O1247" s="12"/>
      <c r="P1247" s="12"/>
      <c r="Q1247" s="12"/>
      <c r="R1247" s="12"/>
      <c r="S1247" s="12"/>
      <c r="T1247" s="12"/>
      <c r="U1247" s="12"/>
      <c r="V1247" s="12"/>
    </row>
    <row r="1248" spans="1:22" s="1" customFormat="1" x14ac:dyDescent="0.4">
      <c r="A1248" s="12"/>
      <c r="B1248" s="12"/>
      <c r="C1248" s="42"/>
      <c r="D1248" s="12"/>
      <c r="E1248" s="12"/>
      <c r="F1248" s="12"/>
      <c r="G1248" s="12"/>
      <c r="H1248" s="12"/>
      <c r="I1248" s="12"/>
      <c r="J1248" s="12"/>
      <c r="K1248" s="12"/>
      <c r="L1248" s="12"/>
      <c r="M1248" s="12"/>
      <c r="N1248" s="12"/>
      <c r="O1248" s="12"/>
      <c r="P1248" s="12"/>
      <c r="Q1248" s="12"/>
      <c r="R1248" s="12"/>
      <c r="S1248" s="12"/>
      <c r="T1248" s="12"/>
      <c r="U1248" s="12"/>
      <c r="V1248" s="12"/>
    </row>
    <row r="1249" spans="1:22" s="1" customFormat="1" x14ac:dyDescent="0.4">
      <c r="A1249" s="12"/>
      <c r="B1249" s="12"/>
      <c r="C1249" s="42"/>
      <c r="D1249" s="12"/>
      <c r="E1249" s="12"/>
      <c r="F1249" s="12"/>
      <c r="G1249" s="12"/>
      <c r="H1249" s="12"/>
      <c r="I1249" s="12"/>
      <c r="J1249" s="12"/>
      <c r="K1249" s="12"/>
      <c r="L1249" s="12"/>
      <c r="M1249" s="12"/>
      <c r="N1249" s="12"/>
      <c r="O1249" s="12"/>
      <c r="P1249" s="12"/>
      <c r="Q1249" s="12"/>
      <c r="R1249" s="12"/>
      <c r="S1249" s="12"/>
      <c r="T1249" s="12"/>
      <c r="U1249" s="12"/>
      <c r="V1249" s="12"/>
    </row>
    <row r="1250" spans="1:22" s="1" customFormat="1" x14ac:dyDescent="0.4">
      <c r="A1250" s="12"/>
      <c r="B1250" s="12"/>
      <c r="C1250" s="42"/>
      <c r="D1250" s="12"/>
      <c r="E1250" s="12"/>
      <c r="F1250" s="12"/>
      <c r="G1250" s="12"/>
      <c r="H1250" s="12"/>
      <c r="I1250" s="12"/>
      <c r="J1250" s="12"/>
      <c r="K1250" s="12"/>
      <c r="L1250" s="12"/>
      <c r="M1250" s="12"/>
      <c r="N1250" s="12"/>
      <c r="O1250" s="12"/>
      <c r="P1250" s="12"/>
      <c r="Q1250" s="12"/>
      <c r="R1250" s="12"/>
      <c r="S1250" s="12"/>
      <c r="T1250" s="12"/>
      <c r="U1250" s="12"/>
      <c r="V1250" s="12"/>
    </row>
    <row r="1251" spans="1:22" s="1" customFormat="1" x14ac:dyDescent="0.4">
      <c r="A1251" s="12"/>
      <c r="B1251" s="12"/>
      <c r="C1251" s="42"/>
      <c r="D1251" s="12"/>
      <c r="E1251" s="12"/>
      <c r="F1251" s="12"/>
      <c r="G1251" s="12"/>
      <c r="H1251" s="12"/>
      <c r="I1251" s="12"/>
      <c r="J1251" s="12"/>
      <c r="K1251" s="12"/>
      <c r="L1251" s="12"/>
      <c r="M1251" s="12"/>
      <c r="N1251" s="12"/>
      <c r="O1251" s="12"/>
      <c r="P1251" s="12"/>
      <c r="Q1251" s="12"/>
      <c r="R1251" s="12"/>
      <c r="S1251" s="12"/>
      <c r="T1251" s="12"/>
      <c r="U1251" s="12"/>
      <c r="V1251" s="12"/>
    </row>
    <row r="1252" spans="1:22" s="1" customFormat="1" x14ac:dyDescent="0.4">
      <c r="A1252" s="12"/>
      <c r="B1252" s="12"/>
      <c r="C1252" s="42"/>
      <c r="D1252" s="12"/>
      <c r="E1252" s="12"/>
      <c r="F1252" s="12"/>
      <c r="G1252" s="12"/>
      <c r="H1252" s="12"/>
      <c r="I1252" s="12"/>
      <c r="J1252" s="12"/>
      <c r="K1252" s="12"/>
      <c r="L1252" s="12"/>
      <c r="M1252" s="12"/>
      <c r="N1252" s="12"/>
      <c r="O1252" s="12"/>
      <c r="P1252" s="12"/>
      <c r="Q1252" s="12"/>
      <c r="R1252" s="12"/>
      <c r="S1252" s="12"/>
      <c r="T1252" s="12"/>
      <c r="U1252" s="12"/>
      <c r="V1252" s="12"/>
    </row>
    <row r="1253" spans="1:22" s="1" customFormat="1" x14ac:dyDescent="0.4">
      <c r="A1253" s="12"/>
      <c r="B1253" s="12"/>
      <c r="C1253" s="42"/>
      <c r="D1253" s="12"/>
      <c r="E1253" s="12"/>
      <c r="F1253" s="12"/>
      <c r="G1253" s="12"/>
      <c r="H1253" s="12"/>
      <c r="I1253" s="12"/>
      <c r="J1253" s="12"/>
      <c r="K1253" s="12"/>
      <c r="L1253" s="12"/>
      <c r="M1253" s="12"/>
      <c r="N1253" s="12"/>
      <c r="O1253" s="12"/>
      <c r="P1253" s="12"/>
      <c r="Q1253" s="12"/>
      <c r="R1253" s="12"/>
      <c r="S1253" s="12"/>
      <c r="T1253" s="12"/>
      <c r="U1253" s="12"/>
      <c r="V1253" s="12"/>
    </row>
    <row r="1254" spans="1:22" s="1" customFormat="1" x14ac:dyDescent="0.4">
      <c r="A1254" s="12"/>
      <c r="B1254" s="12"/>
      <c r="C1254" s="42"/>
      <c r="D1254" s="12"/>
      <c r="E1254" s="12"/>
      <c r="F1254" s="12"/>
      <c r="G1254" s="12"/>
      <c r="H1254" s="12"/>
      <c r="I1254" s="12"/>
      <c r="J1254" s="12"/>
      <c r="K1254" s="12"/>
      <c r="L1254" s="12"/>
      <c r="M1254" s="12"/>
      <c r="N1254" s="12"/>
      <c r="O1254" s="12"/>
      <c r="P1254" s="12"/>
      <c r="Q1254" s="12"/>
      <c r="R1254" s="12"/>
      <c r="S1254" s="12"/>
      <c r="T1254" s="12"/>
      <c r="U1254" s="12"/>
      <c r="V1254" s="12"/>
    </row>
    <row r="1255" spans="1:22" s="1" customFormat="1" x14ac:dyDescent="0.4">
      <c r="A1255" s="12"/>
      <c r="B1255" s="12"/>
      <c r="C1255" s="42"/>
      <c r="D1255" s="12"/>
      <c r="E1255" s="12"/>
      <c r="F1255" s="12"/>
      <c r="G1255" s="12"/>
      <c r="H1255" s="12"/>
      <c r="I1255" s="12"/>
      <c r="J1255" s="12"/>
      <c r="K1255" s="12"/>
      <c r="L1255" s="12"/>
      <c r="M1255" s="12"/>
      <c r="N1255" s="12"/>
      <c r="O1255" s="12"/>
      <c r="P1255" s="12"/>
      <c r="Q1255" s="12"/>
      <c r="R1255" s="12"/>
      <c r="S1255" s="12"/>
      <c r="T1255" s="12"/>
      <c r="U1255" s="12"/>
      <c r="V1255" s="12"/>
    </row>
    <row r="1256" spans="1:22" s="1" customFormat="1" x14ac:dyDescent="0.4">
      <c r="A1256" s="12"/>
      <c r="B1256" s="12"/>
      <c r="C1256" s="42"/>
      <c r="D1256" s="12"/>
      <c r="E1256" s="12"/>
      <c r="F1256" s="12"/>
      <c r="G1256" s="12"/>
      <c r="H1256" s="12"/>
      <c r="I1256" s="12"/>
      <c r="J1256" s="12"/>
      <c r="K1256" s="12"/>
      <c r="L1256" s="12"/>
      <c r="M1256" s="12"/>
      <c r="N1256" s="12"/>
      <c r="O1256" s="12"/>
      <c r="P1256" s="12"/>
      <c r="Q1256" s="12"/>
      <c r="R1256" s="12"/>
      <c r="S1256" s="12"/>
      <c r="T1256" s="12"/>
      <c r="U1256" s="12"/>
      <c r="V1256" s="12"/>
    </row>
    <row r="1257" spans="1:22" s="1" customFormat="1" x14ac:dyDescent="0.4">
      <c r="A1257" s="12"/>
      <c r="B1257" s="12"/>
      <c r="C1257" s="42"/>
      <c r="D1257" s="12"/>
      <c r="E1257" s="12"/>
      <c r="F1257" s="12"/>
      <c r="G1257" s="12"/>
      <c r="H1257" s="12"/>
      <c r="I1257" s="12"/>
      <c r="J1257" s="12"/>
      <c r="K1257" s="12"/>
      <c r="L1257" s="12"/>
      <c r="M1257" s="12"/>
      <c r="N1257" s="12"/>
      <c r="O1257" s="12"/>
      <c r="P1257" s="12"/>
      <c r="Q1257" s="12"/>
      <c r="R1257" s="12"/>
      <c r="S1257" s="12"/>
      <c r="T1257" s="12"/>
      <c r="U1257" s="12"/>
      <c r="V1257" s="12"/>
    </row>
    <row r="1258" spans="1:22" s="1" customFormat="1" x14ac:dyDescent="0.4">
      <c r="A1258" s="12"/>
      <c r="B1258" s="12"/>
      <c r="C1258" s="42"/>
      <c r="D1258" s="12"/>
      <c r="E1258" s="12"/>
      <c r="F1258" s="12"/>
      <c r="G1258" s="12"/>
      <c r="H1258" s="12"/>
      <c r="I1258" s="12"/>
      <c r="J1258" s="12"/>
      <c r="K1258" s="12"/>
      <c r="L1258" s="12"/>
      <c r="M1258" s="12"/>
      <c r="N1258" s="12"/>
      <c r="O1258" s="12"/>
      <c r="P1258" s="12"/>
      <c r="Q1258" s="12"/>
      <c r="R1258" s="12"/>
      <c r="S1258" s="12"/>
      <c r="T1258" s="12"/>
      <c r="U1258" s="12"/>
      <c r="V1258" s="12"/>
    </row>
    <row r="1259" spans="1:22" s="1" customFormat="1" x14ac:dyDescent="0.4">
      <c r="A1259" s="12"/>
      <c r="B1259" s="12"/>
      <c r="C1259" s="42"/>
      <c r="D1259" s="12"/>
      <c r="E1259" s="12"/>
      <c r="F1259" s="12"/>
      <c r="G1259" s="12"/>
      <c r="H1259" s="12"/>
      <c r="I1259" s="12"/>
      <c r="J1259" s="12"/>
      <c r="K1259" s="12"/>
      <c r="L1259" s="12"/>
      <c r="M1259" s="12"/>
      <c r="N1259" s="12"/>
      <c r="O1259" s="12"/>
      <c r="P1259" s="12"/>
      <c r="Q1259" s="12"/>
      <c r="R1259" s="12"/>
      <c r="S1259" s="12"/>
      <c r="T1259" s="12"/>
      <c r="U1259" s="12"/>
      <c r="V1259" s="12"/>
    </row>
    <row r="1260" spans="1:22" s="1" customFormat="1" x14ac:dyDescent="0.4">
      <c r="A1260" s="12"/>
      <c r="B1260" s="12"/>
      <c r="C1260" s="42"/>
      <c r="D1260" s="12"/>
      <c r="E1260" s="12"/>
      <c r="F1260" s="12"/>
      <c r="G1260" s="12"/>
      <c r="H1260" s="12"/>
      <c r="I1260" s="12"/>
      <c r="J1260" s="12"/>
      <c r="K1260" s="12"/>
      <c r="L1260" s="12"/>
      <c r="M1260" s="12"/>
      <c r="N1260" s="12"/>
      <c r="O1260" s="12"/>
      <c r="P1260" s="12"/>
      <c r="Q1260" s="12"/>
      <c r="R1260" s="12"/>
      <c r="S1260" s="12"/>
      <c r="T1260" s="12"/>
      <c r="U1260" s="12"/>
      <c r="V1260" s="12"/>
    </row>
    <row r="1261" spans="1:22" s="1" customFormat="1" x14ac:dyDescent="0.4">
      <c r="A1261" s="12"/>
      <c r="B1261" s="12"/>
      <c r="C1261" s="42"/>
      <c r="D1261" s="12"/>
      <c r="E1261" s="12"/>
      <c r="F1261" s="12"/>
      <c r="G1261" s="12"/>
      <c r="H1261" s="12"/>
      <c r="I1261" s="12"/>
      <c r="J1261" s="12"/>
      <c r="K1261" s="12"/>
      <c r="L1261" s="12"/>
      <c r="M1261" s="12"/>
      <c r="N1261" s="12"/>
      <c r="O1261" s="12"/>
      <c r="P1261" s="12"/>
      <c r="Q1261" s="12"/>
      <c r="R1261" s="12"/>
      <c r="S1261" s="12"/>
      <c r="T1261" s="12"/>
      <c r="U1261" s="12"/>
      <c r="V1261" s="12"/>
    </row>
    <row r="1262" spans="1:22" s="1" customFormat="1" x14ac:dyDescent="0.4">
      <c r="A1262" s="12"/>
      <c r="B1262" s="12"/>
      <c r="C1262" s="42"/>
      <c r="D1262" s="12"/>
      <c r="E1262" s="12"/>
      <c r="F1262" s="12"/>
      <c r="G1262" s="12"/>
      <c r="H1262" s="12"/>
      <c r="I1262" s="12"/>
      <c r="J1262" s="12"/>
      <c r="K1262" s="12"/>
      <c r="L1262" s="12"/>
      <c r="M1262" s="12"/>
      <c r="N1262" s="12"/>
      <c r="O1262" s="12"/>
      <c r="P1262" s="12"/>
      <c r="Q1262" s="12"/>
      <c r="R1262" s="12"/>
      <c r="S1262" s="12"/>
      <c r="T1262" s="12"/>
      <c r="U1262" s="12"/>
      <c r="V1262" s="12"/>
    </row>
    <row r="1263" spans="1:22" s="1" customFormat="1" x14ac:dyDescent="0.4">
      <c r="A1263" s="12"/>
      <c r="B1263" s="12"/>
      <c r="C1263" s="42"/>
      <c r="D1263" s="12"/>
      <c r="E1263" s="12"/>
      <c r="F1263" s="12"/>
      <c r="G1263" s="12"/>
      <c r="H1263" s="12"/>
      <c r="I1263" s="12"/>
      <c r="J1263" s="12"/>
      <c r="K1263" s="12"/>
      <c r="L1263" s="12"/>
      <c r="M1263" s="12"/>
      <c r="N1263" s="12"/>
      <c r="O1263" s="12"/>
      <c r="P1263" s="12"/>
      <c r="Q1263" s="12"/>
      <c r="R1263" s="12"/>
      <c r="S1263" s="12"/>
      <c r="T1263" s="12"/>
      <c r="U1263" s="12"/>
      <c r="V1263" s="12"/>
    </row>
    <row r="1264" spans="1:22" s="1" customFormat="1" x14ac:dyDescent="0.4">
      <c r="A1264" s="12"/>
      <c r="B1264" s="12"/>
      <c r="C1264" s="42"/>
      <c r="D1264" s="12"/>
      <c r="E1264" s="12"/>
      <c r="F1264" s="12"/>
      <c r="G1264" s="12"/>
      <c r="H1264" s="12"/>
      <c r="I1264" s="12"/>
      <c r="J1264" s="12"/>
      <c r="K1264" s="12"/>
      <c r="L1264" s="12"/>
      <c r="M1264" s="12"/>
      <c r="N1264" s="12"/>
      <c r="O1264" s="12"/>
      <c r="P1264" s="12"/>
      <c r="Q1264" s="12"/>
      <c r="R1264" s="12"/>
      <c r="S1264" s="12"/>
      <c r="T1264" s="12"/>
      <c r="U1264" s="12"/>
      <c r="V1264" s="12"/>
    </row>
    <row r="1265" spans="1:22" s="1" customFormat="1" x14ac:dyDescent="0.4">
      <c r="A1265" s="12"/>
      <c r="B1265" s="12"/>
      <c r="C1265" s="42"/>
      <c r="D1265" s="12"/>
      <c r="E1265" s="12"/>
      <c r="F1265" s="12"/>
      <c r="G1265" s="12"/>
      <c r="H1265" s="12"/>
      <c r="I1265" s="12"/>
      <c r="J1265" s="12"/>
      <c r="K1265" s="12"/>
      <c r="L1265" s="12"/>
      <c r="M1265" s="12"/>
      <c r="N1265" s="12"/>
      <c r="O1265" s="12"/>
      <c r="P1265" s="12"/>
      <c r="Q1265" s="12"/>
      <c r="R1265" s="12"/>
      <c r="S1265" s="12"/>
      <c r="T1265" s="12"/>
      <c r="U1265" s="12"/>
      <c r="V1265" s="12"/>
    </row>
    <row r="1266" spans="1:22" s="1" customFormat="1" x14ac:dyDescent="0.4">
      <c r="A1266" s="12"/>
      <c r="B1266" s="12"/>
      <c r="C1266" s="42"/>
      <c r="D1266" s="12"/>
      <c r="E1266" s="12"/>
      <c r="F1266" s="12"/>
      <c r="G1266" s="12"/>
      <c r="H1266" s="12"/>
      <c r="I1266" s="12"/>
      <c r="J1266" s="12"/>
      <c r="K1266" s="12"/>
      <c r="L1266" s="12"/>
      <c r="M1266" s="12"/>
      <c r="N1266" s="12"/>
      <c r="O1266" s="12"/>
      <c r="P1266" s="12"/>
      <c r="Q1266" s="12"/>
      <c r="R1266" s="12"/>
      <c r="S1266" s="12"/>
      <c r="T1266" s="12"/>
      <c r="U1266" s="12"/>
      <c r="V1266" s="12"/>
    </row>
    <row r="1267" spans="1:22" s="1" customFormat="1" x14ac:dyDescent="0.4">
      <c r="A1267" s="12"/>
      <c r="B1267" s="12"/>
      <c r="C1267" s="42"/>
      <c r="D1267" s="12"/>
      <c r="E1267" s="12"/>
      <c r="F1267" s="12"/>
      <c r="G1267" s="12"/>
      <c r="H1267" s="12"/>
      <c r="I1267" s="12"/>
      <c r="J1267" s="12"/>
      <c r="K1267" s="12"/>
      <c r="L1267" s="12"/>
      <c r="M1267" s="12"/>
      <c r="N1267" s="12"/>
      <c r="O1267" s="12"/>
      <c r="P1267" s="12"/>
      <c r="Q1267" s="12"/>
      <c r="R1267" s="12"/>
      <c r="S1267" s="12"/>
      <c r="T1267" s="12"/>
      <c r="U1267" s="12"/>
      <c r="V1267" s="12"/>
    </row>
    <row r="1268" spans="1:22" s="1" customFormat="1" x14ac:dyDescent="0.4">
      <c r="A1268" s="12"/>
      <c r="B1268" s="12"/>
      <c r="C1268" s="42"/>
      <c r="D1268" s="12"/>
      <c r="E1268" s="12"/>
      <c r="F1268" s="12"/>
      <c r="G1268" s="12"/>
      <c r="H1268" s="12"/>
      <c r="I1268" s="12"/>
      <c r="J1268" s="12"/>
      <c r="K1268" s="12"/>
      <c r="L1268" s="12"/>
      <c r="M1268" s="12"/>
      <c r="N1268" s="12"/>
      <c r="O1268" s="12"/>
      <c r="P1268" s="12"/>
      <c r="Q1268" s="12"/>
      <c r="R1268" s="12"/>
      <c r="S1268" s="12"/>
      <c r="T1268" s="12"/>
      <c r="U1268" s="12"/>
      <c r="V1268" s="12"/>
    </row>
    <row r="1269" spans="1:22" s="1" customFormat="1" x14ac:dyDescent="0.4">
      <c r="A1269" s="12"/>
      <c r="B1269" s="12"/>
      <c r="C1269" s="42"/>
      <c r="D1269" s="12"/>
      <c r="E1269" s="12"/>
      <c r="F1269" s="12"/>
      <c r="G1269" s="12"/>
      <c r="H1269" s="12"/>
      <c r="I1269" s="12"/>
      <c r="J1269" s="12"/>
      <c r="K1269" s="12"/>
      <c r="L1269" s="12"/>
      <c r="M1269" s="12"/>
      <c r="N1269" s="12"/>
      <c r="O1269" s="12"/>
      <c r="P1269" s="12"/>
      <c r="Q1269" s="12"/>
      <c r="R1269" s="12"/>
      <c r="S1269" s="12"/>
      <c r="T1269" s="12"/>
      <c r="U1269" s="12"/>
      <c r="V1269" s="12"/>
    </row>
    <row r="1270" spans="1:22" s="1" customFormat="1" x14ac:dyDescent="0.4">
      <c r="A1270" s="12"/>
      <c r="B1270" s="12"/>
      <c r="C1270" s="42"/>
      <c r="D1270" s="12"/>
      <c r="E1270" s="12"/>
      <c r="F1270" s="12"/>
      <c r="G1270" s="12"/>
      <c r="H1270" s="12"/>
      <c r="I1270" s="12"/>
      <c r="J1270" s="12"/>
      <c r="K1270" s="12"/>
      <c r="L1270" s="12"/>
      <c r="M1270" s="12"/>
      <c r="N1270" s="12"/>
      <c r="O1270" s="12"/>
      <c r="P1270" s="12"/>
      <c r="Q1270" s="12"/>
      <c r="R1270" s="12"/>
      <c r="S1270" s="12"/>
      <c r="T1270" s="12"/>
      <c r="U1270" s="12"/>
      <c r="V1270" s="12"/>
    </row>
    <row r="1271" spans="1:22" s="1" customFormat="1" x14ac:dyDescent="0.4">
      <c r="A1271" s="12"/>
      <c r="B1271" s="12"/>
      <c r="C1271" s="42"/>
      <c r="D1271" s="12"/>
      <c r="E1271" s="12"/>
      <c r="F1271" s="12"/>
      <c r="G1271" s="12"/>
      <c r="H1271" s="12"/>
      <c r="I1271" s="12"/>
      <c r="J1271" s="12"/>
      <c r="K1271" s="12"/>
      <c r="L1271" s="12"/>
      <c r="M1271" s="12"/>
      <c r="N1271" s="12"/>
      <c r="O1271" s="12"/>
      <c r="P1271" s="12"/>
      <c r="Q1271" s="12"/>
      <c r="R1271" s="12"/>
      <c r="S1271" s="12"/>
      <c r="T1271" s="12"/>
      <c r="U1271" s="12"/>
      <c r="V1271" s="12"/>
    </row>
    <row r="1272" spans="1:22" s="1" customFormat="1" x14ac:dyDescent="0.4">
      <c r="A1272" s="12"/>
      <c r="B1272" s="12"/>
      <c r="C1272" s="42"/>
      <c r="D1272" s="12"/>
      <c r="E1272" s="12"/>
      <c r="F1272" s="12"/>
      <c r="G1272" s="12"/>
      <c r="H1272" s="12"/>
      <c r="I1272" s="12"/>
      <c r="J1272" s="12"/>
      <c r="K1272" s="12"/>
      <c r="L1272" s="12"/>
      <c r="M1272" s="12"/>
      <c r="N1272" s="12"/>
      <c r="O1272" s="12"/>
      <c r="P1272" s="12"/>
      <c r="Q1272" s="12"/>
      <c r="R1272" s="12"/>
      <c r="S1272" s="12"/>
      <c r="T1272" s="12"/>
      <c r="U1272" s="12"/>
      <c r="V1272" s="12"/>
    </row>
    <row r="1273" spans="1:22" s="1" customFormat="1" x14ac:dyDescent="0.4">
      <c r="A1273" s="12"/>
      <c r="B1273" s="12"/>
      <c r="C1273" s="42"/>
      <c r="D1273" s="12"/>
      <c r="E1273" s="12"/>
      <c r="F1273" s="12"/>
      <c r="G1273" s="12"/>
      <c r="H1273" s="12"/>
      <c r="I1273" s="12"/>
      <c r="J1273" s="12"/>
      <c r="K1273" s="12"/>
      <c r="L1273" s="12"/>
      <c r="M1273" s="12"/>
      <c r="N1273" s="12"/>
      <c r="O1273" s="12"/>
      <c r="P1273" s="12"/>
      <c r="Q1273" s="12"/>
      <c r="R1273" s="12"/>
      <c r="S1273" s="12"/>
      <c r="T1273" s="12"/>
      <c r="U1273" s="12"/>
      <c r="V1273" s="12"/>
    </row>
    <row r="1274" spans="1:22" s="1" customFormat="1" x14ac:dyDescent="0.4">
      <c r="A1274" s="12"/>
      <c r="B1274" s="12"/>
      <c r="C1274" s="42"/>
      <c r="D1274" s="12"/>
      <c r="E1274" s="12"/>
      <c r="F1274" s="12"/>
      <c r="G1274" s="12"/>
      <c r="H1274" s="12"/>
      <c r="I1274" s="12"/>
      <c r="J1274" s="12"/>
      <c r="K1274" s="12"/>
      <c r="L1274" s="12"/>
      <c r="M1274" s="12"/>
      <c r="N1274" s="12"/>
      <c r="O1274" s="12"/>
      <c r="P1274" s="12"/>
      <c r="Q1274" s="12"/>
      <c r="R1274" s="12"/>
      <c r="S1274" s="12"/>
      <c r="T1274" s="12"/>
      <c r="U1274" s="12"/>
      <c r="V1274" s="12"/>
    </row>
    <row r="1275" spans="1:22" s="1" customFormat="1" x14ac:dyDescent="0.4">
      <c r="A1275" s="12"/>
      <c r="B1275" s="12"/>
      <c r="C1275" s="42"/>
      <c r="D1275" s="12"/>
      <c r="E1275" s="12"/>
      <c r="F1275" s="12"/>
      <c r="G1275" s="12"/>
      <c r="H1275" s="12"/>
      <c r="I1275" s="12"/>
      <c r="J1275" s="12"/>
      <c r="K1275" s="12"/>
      <c r="L1275" s="12"/>
      <c r="M1275" s="12"/>
      <c r="N1275" s="12"/>
      <c r="O1275" s="12"/>
      <c r="P1275" s="12"/>
      <c r="Q1275" s="12"/>
      <c r="R1275" s="12"/>
      <c r="S1275" s="12"/>
      <c r="T1275" s="12"/>
      <c r="U1275" s="12"/>
      <c r="V1275" s="12"/>
    </row>
    <row r="1276" spans="1:22" s="1" customFormat="1" x14ac:dyDescent="0.4">
      <c r="A1276" s="12"/>
      <c r="B1276" s="12"/>
      <c r="C1276" s="42"/>
      <c r="D1276" s="12"/>
      <c r="E1276" s="12"/>
      <c r="F1276" s="12"/>
      <c r="G1276" s="12"/>
      <c r="H1276" s="12"/>
      <c r="I1276" s="12"/>
      <c r="J1276" s="12"/>
      <c r="K1276" s="12"/>
      <c r="L1276" s="12"/>
      <c r="M1276" s="12"/>
      <c r="N1276" s="12"/>
      <c r="O1276" s="12"/>
      <c r="P1276" s="12"/>
      <c r="Q1276" s="12"/>
      <c r="R1276" s="12"/>
      <c r="S1276" s="12"/>
      <c r="T1276" s="12"/>
      <c r="U1276" s="12"/>
      <c r="V1276" s="12"/>
    </row>
    <row r="1277" spans="1:22" s="1" customFormat="1" x14ac:dyDescent="0.4">
      <c r="A1277" s="12"/>
      <c r="B1277" s="12"/>
      <c r="C1277" s="42"/>
      <c r="D1277" s="12"/>
      <c r="E1277" s="12"/>
      <c r="F1277" s="12"/>
      <c r="G1277" s="12"/>
      <c r="H1277" s="12"/>
      <c r="I1277" s="12"/>
      <c r="J1277" s="12"/>
      <c r="K1277" s="12"/>
      <c r="L1277" s="12"/>
      <c r="M1277" s="12"/>
      <c r="N1277" s="12"/>
      <c r="O1277" s="12"/>
      <c r="P1277" s="12"/>
      <c r="Q1277" s="12"/>
      <c r="R1277" s="12"/>
      <c r="S1277" s="12"/>
      <c r="T1277" s="12"/>
      <c r="U1277" s="12"/>
      <c r="V1277" s="12"/>
    </row>
    <row r="1278" spans="1:22" s="1" customFormat="1" x14ac:dyDescent="0.4">
      <c r="A1278" s="12"/>
      <c r="B1278" s="12"/>
      <c r="C1278" s="42"/>
      <c r="D1278" s="12"/>
      <c r="E1278" s="12"/>
      <c r="F1278" s="12"/>
      <c r="G1278" s="12"/>
      <c r="H1278" s="12"/>
      <c r="I1278" s="12"/>
      <c r="J1278" s="12"/>
      <c r="K1278" s="12"/>
      <c r="L1278" s="12"/>
      <c r="M1278" s="12"/>
      <c r="N1278" s="12"/>
      <c r="O1278" s="12"/>
      <c r="P1278" s="12"/>
      <c r="Q1278" s="12"/>
      <c r="R1278" s="12"/>
      <c r="S1278" s="12"/>
      <c r="T1278" s="12"/>
      <c r="U1278" s="12"/>
      <c r="V1278" s="12"/>
    </row>
    <row r="1279" spans="1:22" s="1" customFormat="1" x14ac:dyDescent="0.4">
      <c r="A1279" s="12"/>
      <c r="B1279" s="12"/>
      <c r="C1279" s="42"/>
      <c r="D1279" s="12"/>
      <c r="E1279" s="12"/>
      <c r="F1279" s="12"/>
      <c r="G1279" s="12"/>
      <c r="H1279" s="12"/>
      <c r="I1279" s="12"/>
      <c r="J1279" s="12"/>
      <c r="K1279" s="12"/>
      <c r="L1279" s="12"/>
      <c r="M1279" s="12"/>
      <c r="N1279" s="12"/>
      <c r="O1279" s="12"/>
      <c r="P1279" s="12"/>
      <c r="Q1279" s="12"/>
      <c r="R1279" s="12"/>
      <c r="S1279" s="12"/>
      <c r="T1279" s="12"/>
      <c r="U1279" s="12"/>
      <c r="V1279" s="12"/>
    </row>
    <row r="1280" spans="1:22" s="1" customFormat="1" x14ac:dyDescent="0.4">
      <c r="A1280" s="12"/>
      <c r="B1280" s="12"/>
      <c r="C1280" s="42"/>
      <c r="D1280" s="12"/>
      <c r="E1280" s="12"/>
      <c r="F1280" s="12"/>
      <c r="G1280" s="12"/>
      <c r="H1280" s="12"/>
      <c r="I1280" s="12"/>
      <c r="J1280" s="12"/>
      <c r="K1280" s="12"/>
      <c r="L1280" s="12"/>
      <c r="M1280" s="12"/>
      <c r="N1280" s="12"/>
      <c r="O1280" s="12"/>
      <c r="P1280" s="12"/>
      <c r="Q1280" s="12"/>
      <c r="R1280" s="12"/>
      <c r="S1280" s="12"/>
      <c r="T1280" s="12"/>
      <c r="U1280" s="12"/>
      <c r="V1280" s="12"/>
    </row>
    <row r="1281" spans="1:22" s="1" customFormat="1" x14ac:dyDescent="0.4">
      <c r="A1281" s="12"/>
      <c r="B1281" s="12"/>
      <c r="C1281" s="42"/>
      <c r="D1281" s="12"/>
      <c r="E1281" s="12"/>
      <c r="F1281" s="12"/>
      <c r="G1281" s="12"/>
      <c r="H1281" s="12"/>
      <c r="I1281" s="12"/>
      <c r="J1281" s="12"/>
      <c r="K1281" s="12"/>
      <c r="L1281" s="12"/>
      <c r="M1281" s="12"/>
      <c r="N1281" s="12"/>
      <c r="O1281" s="12"/>
      <c r="P1281" s="12"/>
      <c r="Q1281" s="12"/>
      <c r="R1281" s="12"/>
      <c r="S1281" s="12"/>
      <c r="T1281" s="12"/>
      <c r="U1281" s="12"/>
      <c r="V1281" s="12"/>
    </row>
    <row r="1282" spans="1:22" s="1" customFormat="1" x14ac:dyDescent="0.4">
      <c r="A1282" s="12"/>
      <c r="B1282" s="12"/>
      <c r="C1282" s="42"/>
      <c r="D1282" s="12"/>
      <c r="E1282" s="12"/>
      <c r="F1282" s="12"/>
      <c r="G1282" s="12"/>
      <c r="H1282" s="12"/>
      <c r="I1282" s="12"/>
      <c r="J1282" s="12"/>
      <c r="K1282" s="12"/>
      <c r="L1282" s="12"/>
      <c r="M1282" s="12"/>
      <c r="N1282" s="12"/>
      <c r="O1282" s="12"/>
      <c r="P1282" s="12"/>
      <c r="Q1282" s="12"/>
      <c r="R1282" s="12"/>
      <c r="S1282" s="12"/>
      <c r="T1282" s="12"/>
      <c r="U1282" s="12"/>
      <c r="V1282" s="12"/>
    </row>
    <row r="1283" spans="1:22" s="1" customFormat="1" x14ac:dyDescent="0.4">
      <c r="A1283" s="12"/>
      <c r="B1283" s="12"/>
      <c r="C1283" s="42"/>
      <c r="D1283" s="12"/>
      <c r="E1283" s="12"/>
      <c r="F1283" s="12"/>
      <c r="G1283" s="12"/>
      <c r="H1283" s="12"/>
      <c r="I1283" s="12"/>
      <c r="J1283" s="12"/>
      <c r="K1283" s="12"/>
      <c r="L1283" s="12"/>
      <c r="M1283" s="12"/>
      <c r="N1283" s="12"/>
      <c r="O1283" s="12"/>
      <c r="P1283" s="12"/>
      <c r="Q1283" s="12"/>
      <c r="R1283" s="12"/>
      <c r="S1283" s="12"/>
      <c r="T1283" s="12"/>
      <c r="U1283" s="12"/>
      <c r="V1283" s="12"/>
    </row>
    <row r="1284" spans="1:22" s="1" customFormat="1" x14ac:dyDescent="0.4">
      <c r="A1284" s="12"/>
      <c r="B1284" s="12"/>
      <c r="C1284" s="42"/>
      <c r="D1284" s="12"/>
      <c r="E1284" s="12"/>
      <c r="F1284" s="12"/>
      <c r="G1284" s="12"/>
      <c r="H1284" s="12"/>
      <c r="I1284" s="12"/>
      <c r="J1284" s="12"/>
      <c r="K1284" s="12"/>
      <c r="L1284" s="12"/>
      <c r="M1284" s="12"/>
      <c r="N1284" s="12"/>
      <c r="O1284" s="12"/>
      <c r="P1284" s="12"/>
      <c r="Q1284" s="12"/>
      <c r="R1284" s="12"/>
      <c r="S1284" s="12"/>
      <c r="T1284" s="12"/>
      <c r="U1284" s="12"/>
      <c r="V1284" s="12"/>
    </row>
    <row r="1285" spans="1:22" s="1" customFormat="1" x14ac:dyDescent="0.4">
      <c r="A1285" s="12"/>
      <c r="B1285" s="12"/>
      <c r="C1285" s="42"/>
      <c r="D1285" s="12"/>
      <c r="E1285" s="12"/>
      <c r="F1285" s="12"/>
      <c r="G1285" s="12"/>
      <c r="H1285" s="12"/>
      <c r="I1285" s="12"/>
      <c r="J1285" s="12"/>
      <c r="K1285" s="12"/>
      <c r="L1285" s="12"/>
      <c r="M1285" s="12"/>
      <c r="N1285" s="12"/>
      <c r="O1285" s="12"/>
      <c r="P1285" s="12"/>
      <c r="Q1285" s="12"/>
      <c r="R1285" s="12"/>
      <c r="S1285" s="12"/>
      <c r="T1285" s="12"/>
      <c r="U1285" s="12"/>
      <c r="V1285" s="12"/>
    </row>
    <row r="1286" spans="1:22" s="1" customFormat="1" x14ac:dyDescent="0.4">
      <c r="A1286" s="12"/>
      <c r="B1286" s="12"/>
      <c r="C1286" s="42"/>
      <c r="D1286" s="12"/>
      <c r="E1286" s="12"/>
      <c r="F1286" s="12"/>
      <c r="G1286" s="12"/>
      <c r="H1286" s="12"/>
      <c r="I1286" s="12"/>
      <c r="J1286" s="12"/>
      <c r="K1286" s="12"/>
      <c r="L1286" s="12"/>
      <c r="M1286" s="12"/>
      <c r="N1286" s="12"/>
      <c r="O1286" s="12"/>
      <c r="P1286" s="12"/>
      <c r="Q1286" s="12"/>
      <c r="R1286" s="12"/>
      <c r="S1286" s="12"/>
      <c r="T1286" s="12"/>
      <c r="U1286" s="12"/>
      <c r="V1286" s="12"/>
    </row>
    <row r="1287" spans="1:22" s="1" customFormat="1" x14ac:dyDescent="0.4">
      <c r="A1287" s="12"/>
      <c r="B1287" s="12"/>
      <c r="C1287" s="42"/>
      <c r="D1287" s="12"/>
      <c r="E1287" s="12"/>
      <c r="F1287" s="12"/>
      <c r="G1287" s="12"/>
      <c r="H1287" s="12"/>
      <c r="I1287" s="12"/>
      <c r="J1287" s="12"/>
      <c r="K1287" s="12"/>
      <c r="L1287" s="12"/>
      <c r="M1287" s="12"/>
      <c r="N1287" s="12"/>
      <c r="O1287" s="12"/>
      <c r="P1287" s="12"/>
      <c r="Q1287" s="12"/>
      <c r="R1287" s="12"/>
      <c r="S1287" s="12"/>
      <c r="T1287" s="12"/>
      <c r="U1287" s="12"/>
      <c r="V1287" s="12"/>
    </row>
    <row r="1288" spans="1:22" s="1" customFormat="1" x14ac:dyDescent="0.4">
      <c r="A1288" s="12"/>
      <c r="B1288" s="12"/>
      <c r="C1288" s="42"/>
      <c r="D1288" s="12"/>
      <c r="E1288" s="12"/>
      <c r="F1288" s="12"/>
      <c r="G1288" s="12"/>
      <c r="H1288" s="12"/>
      <c r="I1288" s="12"/>
      <c r="J1288" s="12"/>
      <c r="K1288" s="12"/>
      <c r="L1288" s="12"/>
      <c r="M1288" s="12"/>
      <c r="N1288" s="12"/>
      <c r="O1288" s="12"/>
      <c r="P1288" s="12"/>
      <c r="Q1288" s="12"/>
      <c r="R1288" s="12"/>
      <c r="S1288" s="12"/>
      <c r="T1288" s="12"/>
      <c r="U1288" s="12"/>
      <c r="V1288" s="12"/>
    </row>
    <row r="1289" spans="1:22" s="1" customFormat="1" x14ac:dyDescent="0.4">
      <c r="A1289" s="12"/>
      <c r="B1289" s="12"/>
      <c r="C1289" s="42"/>
      <c r="D1289" s="12"/>
      <c r="E1289" s="12"/>
      <c r="F1289" s="12"/>
      <c r="G1289" s="12"/>
      <c r="H1289" s="12"/>
      <c r="I1289" s="12"/>
      <c r="J1289" s="12"/>
      <c r="K1289" s="12"/>
      <c r="L1289" s="12"/>
      <c r="M1289" s="12"/>
      <c r="N1289" s="12"/>
      <c r="O1289" s="12"/>
      <c r="P1289" s="12"/>
      <c r="Q1289" s="12"/>
      <c r="R1289" s="12"/>
      <c r="S1289" s="12"/>
      <c r="T1289" s="12"/>
      <c r="U1289" s="12"/>
      <c r="V1289" s="12"/>
    </row>
    <row r="1290" spans="1:22" s="1" customFormat="1" x14ac:dyDescent="0.4">
      <c r="A1290" s="12"/>
      <c r="B1290" s="12"/>
      <c r="C1290" s="42"/>
      <c r="D1290" s="12"/>
      <c r="E1290" s="12"/>
      <c r="F1290" s="12"/>
      <c r="G1290" s="12"/>
      <c r="H1290" s="12"/>
      <c r="I1290" s="12"/>
      <c r="J1290" s="12"/>
      <c r="K1290" s="12"/>
      <c r="L1290" s="12"/>
      <c r="M1290" s="12"/>
      <c r="N1290" s="12"/>
      <c r="O1290" s="12"/>
      <c r="P1290" s="12"/>
      <c r="Q1290" s="12"/>
      <c r="R1290" s="12"/>
      <c r="S1290" s="12"/>
      <c r="T1290" s="12"/>
      <c r="U1290" s="12"/>
      <c r="V1290" s="12"/>
    </row>
    <row r="1291" spans="1:22" s="1" customFormat="1" x14ac:dyDescent="0.4">
      <c r="A1291" s="12"/>
      <c r="B1291" s="12"/>
      <c r="C1291" s="42"/>
      <c r="D1291" s="12"/>
      <c r="E1291" s="12"/>
      <c r="F1291" s="12"/>
      <c r="G1291" s="12"/>
      <c r="H1291" s="12"/>
      <c r="I1291" s="12"/>
      <c r="J1291" s="12"/>
      <c r="K1291" s="12"/>
      <c r="L1291" s="12"/>
      <c r="M1291" s="12"/>
      <c r="N1291" s="12"/>
      <c r="O1291" s="12"/>
      <c r="P1291" s="12"/>
      <c r="Q1291" s="12"/>
      <c r="R1291" s="12"/>
      <c r="S1291" s="12"/>
      <c r="T1291" s="12"/>
      <c r="U1291" s="12"/>
      <c r="V1291" s="12"/>
    </row>
    <row r="1292" spans="1:22" s="1" customFormat="1" x14ac:dyDescent="0.4">
      <c r="A1292" s="12"/>
      <c r="B1292" s="12"/>
      <c r="C1292" s="42"/>
      <c r="D1292" s="12"/>
      <c r="E1292" s="12"/>
      <c r="F1292" s="12"/>
      <c r="G1292" s="12"/>
      <c r="H1292" s="12"/>
      <c r="I1292" s="12"/>
      <c r="J1292" s="12"/>
      <c r="K1292" s="12"/>
      <c r="L1292" s="12"/>
      <c r="M1292" s="12"/>
      <c r="N1292" s="12"/>
      <c r="O1292" s="12"/>
      <c r="P1292" s="12"/>
      <c r="Q1292" s="12"/>
      <c r="R1292" s="12"/>
      <c r="S1292" s="12"/>
      <c r="T1292" s="12"/>
      <c r="U1292" s="12"/>
      <c r="V1292" s="12"/>
    </row>
    <row r="1293" spans="1:22" s="1" customFormat="1" x14ac:dyDescent="0.4">
      <c r="A1293" s="12"/>
      <c r="B1293" s="12"/>
      <c r="C1293" s="42"/>
      <c r="D1293" s="12"/>
      <c r="E1293" s="12"/>
      <c r="F1293" s="12"/>
      <c r="G1293" s="12"/>
      <c r="H1293" s="12"/>
      <c r="I1293" s="12"/>
      <c r="J1293" s="12"/>
      <c r="K1293" s="12"/>
      <c r="L1293" s="12"/>
      <c r="M1293" s="12"/>
      <c r="N1293" s="12"/>
      <c r="O1293" s="12"/>
      <c r="P1293" s="12"/>
      <c r="Q1293" s="12"/>
      <c r="R1293" s="12"/>
      <c r="S1293" s="12"/>
      <c r="T1293" s="12"/>
      <c r="U1293" s="12"/>
      <c r="V1293" s="12"/>
    </row>
    <row r="1294" spans="1:22" s="1" customFormat="1" x14ac:dyDescent="0.4">
      <c r="A1294" s="12"/>
      <c r="B1294" s="12"/>
      <c r="C1294" s="42"/>
      <c r="D1294" s="12"/>
      <c r="E1294" s="12"/>
      <c r="F1294" s="12"/>
      <c r="G1294" s="12"/>
      <c r="H1294" s="12"/>
      <c r="I1294" s="12"/>
      <c r="J1294" s="12"/>
      <c r="K1294" s="12"/>
      <c r="L1294" s="12"/>
      <c r="M1294" s="12"/>
      <c r="N1294" s="12"/>
      <c r="O1294" s="12"/>
      <c r="P1294" s="12"/>
      <c r="Q1294" s="12"/>
      <c r="R1294" s="12"/>
      <c r="S1294" s="12"/>
      <c r="T1294" s="12"/>
      <c r="U1294" s="12"/>
      <c r="V1294" s="12"/>
    </row>
    <row r="1295" spans="1:22" s="1" customFormat="1" x14ac:dyDescent="0.4">
      <c r="A1295" s="12"/>
      <c r="B1295" s="12"/>
      <c r="C1295" s="42"/>
      <c r="D1295" s="12"/>
      <c r="E1295" s="12"/>
      <c r="F1295" s="12"/>
      <c r="G1295" s="12"/>
      <c r="H1295" s="12"/>
      <c r="I1295" s="12"/>
      <c r="J1295" s="12"/>
      <c r="K1295" s="12"/>
      <c r="L1295" s="12"/>
      <c r="M1295" s="12"/>
      <c r="N1295" s="12"/>
      <c r="O1295" s="12"/>
      <c r="P1295" s="12"/>
      <c r="Q1295" s="12"/>
      <c r="R1295" s="12"/>
      <c r="S1295" s="12"/>
      <c r="T1295" s="12"/>
      <c r="U1295" s="12"/>
      <c r="V1295" s="12"/>
    </row>
    <row r="1296" spans="1:22" s="1" customFormat="1" x14ac:dyDescent="0.4">
      <c r="A1296" s="12"/>
      <c r="B1296" s="12"/>
      <c r="C1296" s="42"/>
      <c r="D1296" s="12"/>
      <c r="E1296" s="12"/>
      <c r="F1296" s="12"/>
      <c r="G1296" s="12"/>
      <c r="H1296" s="12"/>
      <c r="I1296" s="12"/>
      <c r="J1296" s="12"/>
      <c r="K1296" s="12"/>
      <c r="L1296" s="12"/>
      <c r="M1296" s="12"/>
      <c r="N1296" s="12"/>
      <c r="O1296" s="12"/>
      <c r="P1296" s="12"/>
      <c r="Q1296" s="12"/>
      <c r="R1296" s="12"/>
      <c r="S1296" s="12"/>
      <c r="T1296" s="12"/>
      <c r="U1296" s="12"/>
      <c r="V1296" s="12"/>
    </row>
    <row r="1297" spans="1:22" s="1" customFormat="1" x14ac:dyDescent="0.4">
      <c r="A1297" s="12"/>
      <c r="B1297" s="12"/>
      <c r="C1297" s="42"/>
      <c r="D1297" s="12"/>
      <c r="E1297" s="12"/>
      <c r="F1297" s="12"/>
      <c r="G1297" s="12"/>
      <c r="H1297" s="12"/>
      <c r="I1297" s="12"/>
      <c r="J1297" s="12"/>
      <c r="K1297" s="12"/>
      <c r="L1297" s="12"/>
      <c r="M1297" s="12"/>
      <c r="N1297" s="12"/>
      <c r="O1297" s="12"/>
      <c r="P1297" s="12"/>
      <c r="Q1297" s="12"/>
      <c r="R1297" s="12"/>
      <c r="S1297" s="12"/>
      <c r="T1297" s="12"/>
      <c r="U1297" s="12"/>
      <c r="V1297" s="12"/>
    </row>
    <row r="1298" spans="1:22" s="1" customFormat="1" x14ac:dyDescent="0.4">
      <c r="A1298" s="12"/>
      <c r="B1298" s="12"/>
      <c r="C1298" s="42"/>
      <c r="D1298" s="12"/>
      <c r="E1298" s="12"/>
      <c r="F1298" s="12"/>
      <c r="G1298" s="12"/>
      <c r="H1298" s="12"/>
      <c r="I1298" s="12"/>
      <c r="J1298" s="12"/>
      <c r="K1298" s="12"/>
      <c r="L1298" s="12"/>
      <c r="M1298" s="12"/>
      <c r="N1298" s="12"/>
      <c r="O1298" s="12"/>
      <c r="P1298" s="12"/>
      <c r="Q1298" s="12"/>
      <c r="R1298" s="12"/>
      <c r="S1298" s="12"/>
      <c r="T1298" s="12"/>
      <c r="U1298" s="12"/>
      <c r="V1298" s="12"/>
    </row>
    <row r="1299" spans="1:22" s="1" customFormat="1" x14ac:dyDescent="0.4">
      <c r="A1299" s="12"/>
      <c r="B1299" s="12"/>
      <c r="C1299" s="42"/>
      <c r="D1299" s="12"/>
      <c r="E1299" s="12"/>
      <c r="F1299" s="12"/>
      <c r="G1299" s="12"/>
      <c r="H1299" s="12"/>
      <c r="I1299" s="12"/>
      <c r="J1299" s="12"/>
      <c r="K1299" s="12"/>
      <c r="L1299" s="12"/>
      <c r="M1299" s="12"/>
      <c r="N1299" s="12"/>
      <c r="O1299" s="12"/>
      <c r="P1299" s="12"/>
      <c r="Q1299" s="12"/>
      <c r="R1299" s="12"/>
      <c r="S1299" s="12"/>
      <c r="T1299" s="12"/>
      <c r="U1299" s="12"/>
      <c r="V1299" s="12"/>
    </row>
    <row r="1300" spans="1:22" s="1" customFormat="1" x14ac:dyDescent="0.4">
      <c r="A1300" s="12"/>
      <c r="B1300" s="12"/>
      <c r="C1300" s="42"/>
      <c r="D1300" s="12"/>
      <c r="E1300" s="12"/>
      <c r="F1300" s="12"/>
      <c r="G1300" s="12"/>
      <c r="H1300" s="12"/>
      <c r="I1300" s="12"/>
      <c r="J1300" s="12"/>
      <c r="K1300" s="12"/>
      <c r="L1300" s="12"/>
      <c r="M1300" s="12"/>
      <c r="N1300" s="12"/>
      <c r="O1300" s="12"/>
      <c r="P1300" s="12"/>
      <c r="Q1300" s="12"/>
      <c r="R1300" s="12"/>
      <c r="S1300" s="12"/>
      <c r="T1300" s="12"/>
      <c r="U1300" s="12"/>
      <c r="V1300" s="12"/>
    </row>
    <row r="1301" spans="1:22" s="1" customFormat="1" x14ac:dyDescent="0.4">
      <c r="A1301" s="12"/>
      <c r="B1301" s="12"/>
      <c r="C1301" s="42"/>
      <c r="D1301" s="12"/>
      <c r="E1301" s="12"/>
      <c r="F1301" s="12"/>
      <c r="G1301" s="12"/>
      <c r="H1301" s="12"/>
      <c r="I1301" s="12"/>
      <c r="J1301" s="12"/>
      <c r="K1301" s="12"/>
      <c r="L1301" s="12"/>
      <c r="M1301" s="12"/>
      <c r="N1301" s="12"/>
      <c r="O1301" s="12"/>
      <c r="P1301" s="12"/>
      <c r="Q1301" s="12"/>
      <c r="R1301" s="12"/>
      <c r="S1301" s="12"/>
      <c r="T1301" s="12"/>
      <c r="U1301" s="12"/>
      <c r="V1301" s="12"/>
    </row>
    <row r="1302" spans="1:22" s="1" customFormat="1" x14ac:dyDescent="0.4">
      <c r="A1302" s="12"/>
      <c r="B1302" s="12"/>
      <c r="C1302" s="42"/>
      <c r="D1302" s="12"/>
      <c r="E1302" s="12"/>
      <c r="F1302" s="12"/>
      <c r="G1302" s="12"/>
      <c r="H1302" s="12"/>
      <c r="I1302" s="12"/>
      <c r="J1302" s="12"/>
      <c r="K1302" s="12"/>
      <c r="L1302" s="12"/>
      <c r="M1302" s="12"/>
      <c r="N1302" s="12"/>
      <c r="O1302" s="12"/>
      <c r="P1302" s="12"/>
      <c r="Q1302" s="12"/>
      <c r="R1302" s="12"/>
      <c r="S1302" s="12"/>
      <c r="T1302" s="12"/>
      <c r="U1302" s="12"/>
      <c r="V1302" s="12"/>
    </row>
    <row r="1303" spans="1:22" s="1" customFormat="1" x14ac:dyDescent="0.4">
      <c r="A1303" s="12"/>
      <c r="B1303" s="12"/>
      <c r="C1303" s="42"/>
      <c r="D1303" s="12"/>
      <c r="E1303" s="12"/>
      <c r="F1303" s="12"/>
      <c r="G1303" s="12"/>
      <c r="H1303" s="12"/>
      <c r="I1303" s="12"/>
      <c r="J1303" s="12"/>
      <c r="K1303" s="12"/>
      <c r="L1303" s="12"/>
      <c r="M1303" s="12"/>
      <c r="N1303" s="12"/>
      <c r="O1303" s="12"/>
      <c r="P1303" s="12"/>
      <c r="Q1303" s="12"/>
      <c r="R1303" s="12"/>
      <c r="S1303" s="12"/>
      <c r="T1303" s="12"/>
      <c r="U1303" s="12"/>
      <c r="V1303" s="12"/>
    </row>
    <row r="1304" spans="1:22" s="1" customFormat="1" x14ac:dyDescent="0.4">
      <c r="A1304" s="12"/>
      <c r="B1304" s="12"/>
      <c r="C1304" s="42"/>
      <c r="D1304" s="12"/>
      <c r="E1304" s="12"/>
      <c r="F1304" s="12"/>
      <c r="G1304" s="12"/>
      <c r="H1304" s="12"/>
      <c r="I1304" s="12"/>
      <c r="J1304" s="12"/>
      <c r="K1304" s="12"/>
      <c r="L1304" s="12"/>
      <c r="M1304" s="12"/>
      <c r="N1304" s="12"/>
      <c r="O1304" s="12"/>
      <c r="P1304" s="12"/>
      <c r="Q1304" s="12"/>
      <c r="R1304" s="12"/>
      <c r="S1304" s="12"/>
      <c r="T1304" s="12"/>
      <c r="U1304" s="12"/>
      <c r="V1304" s="12"/>
    </row>
    <row r="1305" spans="1:22" s="1" customFormat="1" x14ac:dyDescent="0.4">
      <c r="A1305" s="12"/>
      <c r="B1305" s="12"/>
      <c r="C1305" s="42"/>
      <c r="D1305" s="12"/>
      <c r="E1305" s="12"/>
      <c r="F1305" s="12"/>
      <c r="G1305" s="12"/>
      <c r="H1305" s="12"/>
      <c r="I1305" s="12"/>
      <c r="J1305" s="12"/>
      <c r="K1305" s="12"/>
      <c r="L1305" s="12"/>
      <c r="M1305" s="12"/>
      <c r="N1305" s="12"/>
      <c r="O1305" s="12"/>
      <c r="P1305" s="12"/>
      <c r="Q1305" s="12"/>
      <c r="R1305" s="12"/>
      <c r="S1305" s="12"/>
      <c r="T1305" s="12"/>
      <c r="U1305" s="12"/>
      <c r="V1305" s="12"/>
    </row>
    <row r="1306" spans="1:22" s="1" customFormat="1" x14ac:dyDescent="0.4">
      <c r="A1306" s="12"/>
      <c r="B1306" s="12"/>
      <c r="C1306" s="42"/>
      <c r="D1306" s="12"/>
      <c r="E1306" s="12"/>
      <c r="F1306" s="12"/>
      <c r="G1306" s="12"/>
      <c r="H1306" s="12"/>
      <c r="I1306" s="12"/>
      <c r="J1306" s="12"/>
      <c r="K1306" s="12"/>
      <c r="L1306" s="12"/>
      <c r="M1306" s="12"/>
      <c r="N1306" s="12"/>
      <c r="O1306" s="12"/>
      <c r="P1306" s="12"/>
      <c r="Q1306" s="12"/>
      <c r="R1306" s="12"/>
      <c r="S1306" s="12"/>
      <c r="T1306" s="12"/>
      <c r="U1306" s="12"/>
      <c r="V1306" s="12"/>
    </row>
    <row r="1307" spans="1:22" s="1" customFormat="1" x14ac:dyDescent="0.4">
      <c r="A1307" s="12"/>
      <c r="B1307" s="12"/>
      <c r="C1307" s="42"/>
      <c r="D1307" s="12"/>
      <c r="E1307" s="12"/>
      <c r="F1307" s="12"/>
      <c r="G1307" s="12"/>
      <c r="H1307" s="12"/>
      <c r="I1307" s="12"/>
      <c r="J1307" s="12"/>
      <c r="K1307" s="12"/>
      <c r="L1307" s="12"/>
      <c r="M1307" s="12"/>
      <c r="N1307" s="12"/>
      <c r="O1307" s="12"/>
      <c r="P1307" s="12"/>
      <c r="Q1307" s="12"/>
      <c r="R1307" s="12"/>
      <c r="S1307" s="12"/>
      <c r="T1307" s="12"/>
      <c r="U1307" s="12"/>
      <c r="V1307" s="12"/>
    </row>
    <row r="1308" spans="1:22" s="1" customFormat="1" x14ac:dyDescent="0.4">
      <c r="A1308" s="12"/>
      <c r="B1308" s="12"/>
      <c r="C1308" s="42"/>
      <c r="D1308" s="12"/>
      <c r="E1308" s="12"/>
      <c r="F1308" s="12"/>
      <c r="G1308" s="12"/>
      <c r="H1308" s="12"/>
      <c r="I1308" s="12"/>
      <c r="J1308" s="12"/>
      <c r="K1308" s="12"/>
      <c r="L1308" s="12"/>
      <c r="M1308" s="12"/>
      <c r="N1308" s="12"/>
      <c r="O1308" s="12"/>
      <c r="P1308" s="12"/>
      <c r="Q1308" s="12"/>
      <c r="R1308" s="12"/>
      <c r="S1308" s="12"/>
      <c r="T1308" s="12"/>
      <c r="U1308" s="12"/>
      <c r="V1308" s="12"/>
    </row>
    <row r="1309" spans="1:22" s="1" customFormat="1" x14ac:dyDescent="0.4">
      <c r="A1309" s="12"/>
      <c r="B1309" s="12"/>
      <c r="C1309" s="42"/>
      <c r="D1309" s="12"/>
      <c r="E1309" s="12"/>
      <c r="F1309" s="12"/>
      <c r="G1309" s="12"/>
      <c r="H1309" s="12"/>
      <c r="I1309" s="12"/>
      <c r="J1309" s="12"/>
      <c r="K1309" s="12"/>
      <c r="L1309" s="12"/>
      <c r="M1309" s="12"/>
      <c r="N1309" s="12"/>
      <c r="O1309" s="12"/>
      <c r="P1309" s="12"/>
      <c r="Q1309" s="12"/>
      <c r="R1309" s="12"/>
      <c r="S1309" s="12"/>
      <c r="T1309" s="12"/>
      <c r="U1309" s="12"/>
      <c r="V1309" s="12"/>
    </row>
    <row r="1310" spans="1:22" s="1" customFormat="1" x14ac:dyDescent="0.4">
      <c r="A1310" s="12"/>
      <c r="B1310" s="12"/>
      <c r="C1310" s="42"/>
      <c r="D1310" s="12"/>
      <c r="E1310" s="12"/>
      <c r="F1310" s="12"/>
      <c r="G1310" s="12"/>
      <c r="H1310" s="12"/>
      <c r="I1310" s="12"/>
      <c r="J1310" s="12"/>
      <c r="K1310" s="12"/>
      <c r="L1310" s="12"/>
      <c r="M1310" s="12"/>
      <c r="N1310" s="12"/>
      <c r="O1310" s="12"/>
      <c r="P1310" s="12"/>
      <c r="Q1310" s="12"/>
      <c r="R1310" s="12"/>
      <c r="S1310" s="12"/>
      <c r="T1310" s="12"/>
      <c r="U1310" s="12"/>
      <c r="V1310" s="12"/>
    </row>
    <row r="1311" spans="1:22" s="1" customFormat="1" x14ac:dyDescent="0.4">
      <c r="A1311" s="12"/>
      <c r="B1311" s="12"/>
      <c r="C1311" s="42"/>
      <c r="D1311" s="12"/>
      <c r="E1311" s="12"/>
      <c r="F1311" s="12"/>
      <c r="G1311" s="12"/>
      <c r="H1311" s="12"/>
      <c r="I1311" s="12"/>
      <c r="J1311" s="12"/>
      <c r="K1311" s="12"/>
      <c r="L1311" s="12"/>
      <c r="M1311" s="12"/>
      <c r="N1311" s="12"/>
      <c r="O1311" s="12"/>
      <c r="P1311" s="12"/>
      <c r="Q1311" s="12"/>
      <c r="R1311" s="12"/>
      <c r="S1311" s="12"/>
      <c r="T1311" s="12"/>
      <c r="U1311" s="12"/>
      <c r="V1311" s="12"/>
    </row>
    <row r="1312" spans="1:22" s="1" customFormat="1" x14ac:dyDescent="0.4">
      <c r="A1312" s="12"/>
      <c r="B1312" s="12"/>
      <c r="C1312" s="42"/>
      <c r="D1312" s="12"/>
      <c r="E1312" s="12"/>
      <c r="F1312" s="12"/>
      <c r="G1312" s="12"/>
      <c r="H1312" s="12"/>
      <c r="I1312" s="12"/>
      <c r="J1312" s="12"/>
      <c r="K1312" s="12"/>
      <c r="L1312" s="12"/>
      <c r="M1312" s="12"/>
      <c r="N1312" s="12"/>
      <c r="O1312" s="12"/>
      <c r="P1312" s="12"/>
      <c r="Q1312" s="12"/>
      <c r="R1312" s="12"/>
      <c r="S1312" s="12"/>
      <c r="T1312" s="12"/>
      <c r="U1312" s="12"/>
      <c r="V1312" s="12"/>
    </row>
    <row r="1313" spans="1:22" s="1" customFormat="1" x14ac:dyDescent="0.4">
      <c r="A1313" s="12"/>
      <c r="B1313" s="12"/>
      <c r="C1313" s="42"/>
      <c r="D1313" s="12"/>
      <c r="E1313" s="12"/>
      <c r="F1313" s="12"/>
      <c r="G1313" s="12"/>
      <c r="H1313" s="12"/>
      <c r="I1313" s="12"/>
      <c r="J1313" s="12"/>
      <c r="K1313" s="12"/>
      <c r="L1313" s="12"/>
      <c r="M1313" s="12"/>
      <c r="N1313" s="12"/>
      <c r="O1313" s="12"/>
      <c r="P1313" s="12"/>
      <c r="Q1313" s="12"/>
      <c r="R1313" s="12"/>
      <c r="S1313" s="12"/>
      <c r="T1313" s="12"/>
      <c r="U1313" s="12"/>
      <c r="V1313" s="12"/>
    </row>
    <row r="1314" spans="1:22" s="1" customFormat="1" x14ac:dyDescent="0.4">
      <c r="A1314" s="12"/>
      <c r="B1314" s="12"/>
      <c r="C1314" s="42"/>
      <c r="D1314" s="12"/>
      <c r="E1314" s="12"/>
      <c r="F1314" s="12"/>
      <c r="G1314" s="12"/>
      <c r="H1314" s="12"/>
      <c r="I1314" s="12"/>
      <c r="J1314" s="12"/>
      <c r="K1314" s="12"/>
      <c r="L1314" s="12"/>
      <c r="M1314" s="12"/>
      <c r="N1314" s="12"/>
      <c r="O1314" s="12"/>
      <c r="P1314" s="12"/>
      <c r="Q1314" s="12"/>
      <c r="R1314" s="12"/>
      <c r="S1314" s="12"/>
      <c r="T1314" s="12"/>
      <c r="U1314" s="12"/>
      <c r="V1314" s="12"/>
    </row>
    <row r="1315" spans="1:22" s="1" customFormat="1" x14ac:dyDescent="0.4">
      <c r="A1315" s="12"/>
      <c r="B1315" s="12"/>
      <c r="C1315" s="42"/>
      <c r="D1315" s="12"/>
      <c r="E1315" s="12"/>
      <c r="F1315" s="12"/>
      <c r="G1315" s="12"/>
      <c r="H1315" s="12"/>
      <c r="I1315" s="12"/>
      <c r="J1315" s="12"/>
      <c r="K1315" s="12"/>
      <c r="L1315" s="12"/>
      <c r="M1315" s="12"/>
      <c r="N1315" s="12"/>
      <c r="O1315" s="12"/>
      <c r="P1315" s="12"/>
      <c r="Q1315" s="12"/>
      <c r="R1315" s="12"/>
      <c r="S1315" s="12"/>
      <c r="T1315" s="12"/>
      <c r="U1315" s="12"/>
      <c r="V1315" s="12"/>
    </row>
    <row r="1316" spans="1:22" s="1" customFormat="1" x14ac:dyDescent="0.4">
      <c r="A1316" s="12"/>
      <c r="B1316" s="12"/>
      <c r="C1316" s="42"/>
      <c r="D1316" s="12"/>
      <c r="E1316" s="12"/>
      <c r="F1316" s="12"/>
      <c r="G1316" s="12"/>
      <c r="H1316" s="12"/>
      <c r="I1316" s="12"/>
      <c r="J1316" s="12"/>
      <c r="K1316" s="12"/>
      <c r="L1316" s="12"/>
      <c r="M1316" s="12"/>
      <c r="N1316" s="12"/>
      <c r="O1316" s="12"/>
      <c r="P1316" s="12"/>
      <c r="Q1316" s="12"/>
      <c r="R1316" s="12"/>
      <c r="S1316" s="12"/>
      <c r="T1316" s="12"/>
      <c r="U1316" s="12"/>
      <c r="V1316" s="12"/>
    </row>
    <row r="1317" spans="1:22" s="1" customFormat="1" x14ac:dyDescent="0.4">
      <c r="A1317" s="12"/>
      <c r="B1317" s="12"/>
      <c r="C1317" s="42"/>
      <c r="D1317" s="12"/>
      <c r="E1317" s="12"/>
      <c r="F1317" s="12"/>
      <c r="G1317" s="12"/>
      <c r="H1317" s="12"/>
      <c r="I1317" s="12"/>
      <c r="J1317" s="12"/>
      <c r="K1317" s="12"/>
      <c r="L1317" s="12"/>
      <c r="M1317" s="12"/>
      <c r="N1317" s="12"/>
      <c r="O1317" s="12"/>
      <c r="P1317" s="12"/>
      <c r="Q1317" s="12"/>
      <c r="R1317" s="12"/>
      <c r="S1317" s="12"/>
      <c r="T1317" s="12"/>
      <c r="U1317" s="12"/>
      <c r="V1317" s="12"/>
    </row>
    <row r="1318" spans="1:22" s="1" customFormat="1" x14ac:dyDescent="0.4">
      <c r="A1318" s="12"/>
      <c r="B1318" s="12"/>
      <c r="C1318" s="42"/>
      <c r="D1318" s="12"/>
      <c r="E1318" s="12"/>
      <c r="F1318" s="12"/>
      <c r="G1318" s="12"/>
      <c r="H1318" s="12"/>
      <c r="I1318" s="12"/>
      <c r="J1318" s="12"/>
      <c r="K1318" s="12"/>
      <c r="L1318" s="12"/>
      <c r="M1318" s="12"/>
      <c r="N1318" s="12"/>
      <c r="O1318" s="12"/>
      <c r="P1318" s="12"/>
      <c r="Q1318" s="12"/>
      <c r="R1318" s="12"/>
      <c r="S1318" s="12"/>
      <c r="T1318" s="12"/>
      <c r="U1318" s="12"/>
      <c r="V1318" s="12"/>
    </row>
    <row r="1319" spans="1:22" s="1" customFormat="1" x14ac:dyDescent="0.4">
      <c r="A1319" s="12"/>
      <c r="B1319" s="12"/>
      <c r="C1319" s="42"/>
      <c r="D1319" s="12"/>
      <c r="E1319" s="12"/>
      <c r="F1319" s="12"/>
      <c r="G1319" s="12"/>
      <c r="H1319" s="12"/>
      <c r="I1319" s="12"/>
      <c r="J1319" s="12"/>
      <c r="K1319" s="12"/>
      <c r="L1319" s="12"/>
      <c r="M1319" s="12"/>
      <c r="N1319" s="12"/>
      <c r="O1319" s="12"/>
      <c r="P1319" s="12"/>
      <c r="Q1319" s="12"/>
      <c r="R1319" s="12"/>
      <c r="S1319" s="12"/>
      <c r="T1319" s="12"/>
      <c r="U1319" s="12"/>
      <c r="V1319" s="12"/>
    </row>
    <row r="1320" spans="1:22" s="1" customFormat="1" x14ac:dyDescent="0.4">
      <c r="A1320" s="12"/>
      <c r="B1320" s="12"/>
      <c r="C1320" s="42"/>
      <c r="D1320" s="12"/>
      <c r="E1320" s="12"/>
      <c r="F1320" s="12"/>
      <c r="G1320" s="12"/>
      <c r="H1320" s="12"/>
      <c r="I1320" s="12"/>
      <c r="J1320" s="12"/>
      <c r="K1320" s="12"/>
      <c r="L1320" s="12"/>
      <c r="M1320" s="12"/>
      <c r="N1320" s="12"/>
      <c r="O1320" s="12"/>
      <c r="P1320" s="12"/>
      <c r="Q1320" s="12"/>
      <c r="R1320" s="12"/>
      <c r="S1320" s="12"/>
      <c r="T1320" s="12"/>
      <c r="U1320" s="12"/>
      <c r="V1320" s="12"/>
    </row>
    <row r="1321" spans="1:22" s="1" customFormat="1" x14ac:dyDescent="0.4">
      <c r="A1321" s="12"/>
      <c r="B1321" s="12"/>
      <c r="C1321" s="42"/>
      <c r="D1321" s="12"/>
      <c r="E1321" s="12"/>
      <c r="F1321" s="12"/>
      <c r="G1321" s="12"/>
      <c r="H1321" s="12"/>
      <c r="I1321" s="12"/>
      <c r="J1321" s="12"/>
      <c r="K1321" s="12"/>
      <c r="L1321" s="12"/>
      <c r="M1321" s="12"/>
      <c r="N1321" s="12"/>
      <c r="O1321" s="12"/>
      <c r="P1321" s="12"/>
      <c r="Q1321" s="12"/>
      <c r="R1321" s="12"/>
      <c r="S1321" s="12"/>
      <c r="T1321" s="12"/>
      <c r="U1321" s="12"/>
      <c r="V1321" s="12"/>
    </row>
    <row r="1322" spans="1:22" s="1" customFormat="1" x14ac:dyDescent="0.4">
      <c r="A1322" s="12"/>
      <c r="B1322" s="12"/>
      <c r="C1322" s="42"/>
      <c r="D1322" s="12"/>
      <c r="E1322" s="12"/>
      <c r="F1322" s="12"/>
      <c r="G1322" s="12"/>
      <c r="H1322" s="12"/>
      <c r="I1322" s="12"/>
      <c r="J1322" s="12"/>
      <c r="K1322" s="12"/>
      <c r="L1322" s="12"/>
      <c r="M1322" s="12"/>
      <c r="N1322" s="12"/>
      <c r="O1322" s="12"/>
      <c r="P1322" s="12"/>
      <c r="Q1322" s="12"/>
      <c r="R1322" s="12"/>
      <c r="S1322" s="12"/>
      <c r="T1322" s="12"/>
      <c r="U1322" s="12"/>
      <c r="V1322" s="12"/>
    </row>
    <row r="1323" spans="1:22" s="1" customFormat="1" x14ac:dyDescent="0.4">
      <c r="A1323" s="12"/>
      <c r="B1323" s="12"/>
      <c r="C1323" s="42"/>
      <c r="D1323" s="12"/>
      <c r="E1323" s="12"/>
      <c r="F1323" s="12"/>
      <c r="G1323" s="12"/>
      <c r="H1323" s="12"/>
      <c r="I1323" s="12"/>
      <c r="J1323" s="12"/>
      <c r="K1323" s="12"/>
      <c r="L1323" s="12"/>
      <c r="M1323" s="12"/>
      <c r="N1323" s="12"/>
      <c r="O1323" s="12"/>
      <c r="P1323" s="12"/>
      <c r="Q1323" s="12"/>
      <c r="R1323" s="12"/>
      <c r="S1323" s="12"/>
      <c r="T1323" s="12"/>
      <c r="U1323" s="12"/>
      <c r="V1323" s="12"/>
    </row>
    <row r="1324" spans="1:22" s="1" customFormat="1" x14ac:dyDescent="0.4">
      <c r="A1324" s="12"/>
      <c r="B1324" s="12"/>
      <c r="C1324" s="42"/>
      <c r="D1324" s="12"/>
      <c r="E1324" s="12"/>
      <c r="F1324" s="12"/>
      <c r="G1324" s="12"/>
      <c r="H1324" s="12"/>
      <c r="I1324" s="12"/>
      <c r="J1324" s="12"/>
      <c r="K1324" s="12"/>
      <c r="L1324" s="12"/>
      <c r="M1324" s="12"/>
      <c r="N1324" s="12"/>
      <c r="O1324" s="12"/>
      <c r="P1324" s="12"/>
      <c r="Q1324" s="12"/>
      <c r="R1324" s="12"/>
      <c r="S1324" s="12"/>
      <c r="T1324" s="12"/>
      <c r="U1324" s="12"/>
      <c r="V1324" s="12"/>
    </row>
    <row r="1325" spans="1:22" s="1" customFormat="1" x14ac:dyDescent="0.4">
      <c r="A1325" s="12"/>
      <c r="B1325" s="12"/>
      <c r="C1325" s="42"/>
      <c r="D1325" s="12"/>
      <c r="E1325" s="12"/>
      <c r="F1325" s="12"/>
      <c r="G1325" s="12"/>
      <c r="H1325" s="12"/>
      <c r="I1325" s="12"/>
      <c r="J1325" s="12"/>
      <c r="K1325" s="12"/>
      <c r="L1325" s="12"/>
      <c r="M1325" s="12"/>
      <c r="N1325" s="12"/>
      <c r="O1325" s="12"/>
      <c r="P1325" s="12"/>
      <c r="Q1325" s="12"/>
      <c r="R1325" s="12"/>
      <c r="S1325" s="12"/>
      <c r="T1325" s="12"/>
      <c r="U1325" s="12"/>
      <c r="V1325" s="12"/>
    </row>
    <row r="1326" spans="1:22" s="1" customFormat="1" x14ac:dyDescent="0.4">
      <c r="A1326" s="12"/>
      <c r="B1326" s="12"/>
      <c r="C1326" s="42"/>
      <c r="D1326" s="12"/>
      <c r="E1326" s="12"/>
      <c r="F1326" s="12"/>
      <c r="G1326" s="12"/>
      <c r="H1326" s="12"/>
      <c r="I1326" s="12"/>
      <c r="J1326" s="12"/>
      <c r="K1326" s="12"/>
      <c r="L1326" s="12"/>
      <c r="M1326" s="12"/>
      <c r="N1326" s="12"/>
      <c r="O1326" s="12"/>
      <c r="P1326" s="12"/>
      <c r="Q1326" s="12"/>
      <c r="R1326" s="12"/>
      <c r="S1326" s="12"/>
      <c r="T1326" s="12"/>
      <c r="U1326" s="12"/>
      <c r="V1326" s="12"/>
    </row>
    <row r="1327" spans="1:22" s="1" customFormat="1" x14ac:dyDescent="0.4">
      <c r="A1327" s="12"/>
      <c r="B1327" s="12"/>
      <c r="C1327" s="42"/>
      <c r="D1327" s="12"/>
      <c r="E1327" s="12"/>
      <c r="F1327" s="12"/>
      <c r="G1327" s="12"/>
      <c r="H1327" s="12"/>
      <c r="I1327" s="12"/>
      <c r="J1327" s="12"/>
      <c r="K1327" s="12"/>
      <c r="L1327" s="12"/>
      <c r="M1327" s="12"/>
      <c r="N1327" s="12"/>
      <c r="O1327" s="12"/>
      <c r="P1327" s="12"/>
      <c r="Q1327" s="12"/>
      <c r="R1327" s="12"/>
      <c r="S1327" s="12"/>
      <c r="T1327" s="12"/>
      <c r="U1327" s="12"/>
      <c r="V1327" s="12"/>
    </row>
    <row r="1328" spans="1:22" s="1" customFormat="1" x14ac:dyDescent="0.4">
      <c r="A1328" s="12"/>
      <c r="B1328" s="12"/>
      <c r="C1328" s="42"/>
      <c r="D1328" s="12"/>
      <c r="E1328" s="12"/>
      <c r="F1328" s="12"/>
      <c r="G1328" s="12"/>
      <c r="H1328" s="12"/>
      <c r="I1328" s="12"/>
      <c r="J1328" s="12"/>
      <c r="K1328" s="12"/>
      <c r="L1328" s="12"/>
      <c r="M1328" s="12"/>
      <c r="N1328" s="12"/>
      <c r="O1328" s="12"/>
      <c r="P1328" s="12"/>
      <c r="Q1328" s="12"/>
      <c r="R1328" s="12"/>
      <c r="S1328" s="12"/>
      <c r="T1328" s="12"/>
      <c r="U1328" s="12"/>
      <c r="V1328" s="12"/>
    </row>
    <row r="1329" spans="1:22" s="1" customFormat="1" x14ac:dyDescent="0.4">
      <c r="A1329" s="12"/>
      <c r="B1329" s="12"/>
      <c r="C1329" s="42"/>
      <c r="D1329" s="12"/>
      <c r="E1329" s="12"/>
      <c r="F1329" s="12"/>
      <c r="G1329" s="12"/>
      <c r="H1329" s="12"/>
      <c r="I1329" s="12"/>
      <c r="J1329" s="12"/>
      <c r="K1329" s="12"/>
      <c r="L1329" s="12"/>
      <c r="M1329" s="12"/>
      <c r="N1329" s="12"/>
      <c r="O1329" s="12"/>
      <c r="P1329" s="12"/>
      <c r="Q1329" s="12"/>
      <c r="R1329" s="12"/>
      <c r="S1329" s="12"/>
      <c r="T1329" s="12"/>
      <c r="U1329" s="12"/>
      <c r="V1329" s="12"/>
    </row>
    <row r="1330" spans="1:22" s="1" customFormat="1" x14ac:dyDescent="0.4">
      <c r="A1330" s="12"/>
      <c r="B1330" s="12"/>
      <c r="C1330" s="42"/>
      <c r="D1330" s="12"/>
      <c r="E1330" s="12"/>
      <c r="F1330" s="12"/>
      <c r="G1330" s="12"/>
      <c r="H1330" s="12"/>
      <c r="I1330" s="12"/>
      <c r="J1330" s="12"/>
      <c r="K1330" s="12"/>
      <c r="L1330" s="12"/>
      <c r="M1330" s="12"/>
      <c r="N1330" s="12"/>
      <c r="O1330" s="12"/>
      <c r="P1330" s="12"/>
      <c r="Q1330" s="12"/>
      <c r="R1330" s="12"/>
      <c r="S1330" s="12"/>
      <c r="T1330" s="12"/>
      <c r="U1330" s="12"/>
      <c r="V1330" s="12"/>
    </row>
    <row r="1331" spans="1:22" s="1" customFormat="1" x14ac:dyDescent="0.4">
      <c r="A1331" s="12"/>
      <c r="B1331" s="12"/>
      <c r="C1331" s="42"/>
      <c r="D1331" s="12"/>
      <c r="E1331" s="12"/>
      <c r="F1331" s="12"/>
      <c r="G1331" s="12"/>
      <c r="H1331" s="12"/>
      <c r="I1331" s="12"/>
      <c r="J1331" s="12"/>
      <c r="K1331" s="12"/>
      <c r="L1331" s="12"/>
      <c r="M1331" s="12"/>
      <c r="N1331" s="12"/>
      <c r="O1331" s="12"/>
      <c r="P1331" s="12"/>
      <c r="Q1331" s="12"/>
      <c r="R1331" s="12"/>
      <c r="S1331" s="12"/>
      <c r="T1331" s="12"/>
      <c r="U1331" s="12"/>
      <c r="V1331" s="12"/>
    </row>
    <row r="1332" spans="1:22" s="1" customFormat="1" x14ac:dyDescent="0.4">
      <c r="A1332" s="12"/>
      <c r="B1332" s="12"/>
      <c r="C1332" s="42"/>
      <c r="D1332" s="12"/>
      <c r="E1332" s="12"/>
      <c r="F1332" s="12"/>
      <c r="G1332" s="12"/>
      <c r="H1332" s="12"/>
      <c r="I1332" s="12"/>
      <c r="J1332" s="12"/>
      <c r="K1332" s="12"/>
      <c r="L1332" s="12"/>
      <c r="M1332" s="12"/>
      <c r="N1332" s="12"/>
      <c r="O1332" s="12"/>
      <c r="P1332" s="12"/>
      <c r="Q1332" s="12"/>
      <c r="R1332" s="12"/>
      <c r="S1332" s="12"/>
      <c r="T1332" s="12"/>
      <c r="U1332" s="12"/>
      <c r="V1332" s="12"/>
    </row>
    <row r="1333" spans="1:22" s="1" customFormat="1" x14ac:dyDescent="0.4">
      <c r="A1333" s="12"/>
      <c r="B1333" s="12"/>
      <c r="C1333" s="42"/>
      <c r="D1333" s="12"/>
      <c r="E1333" s="12"/>
      <c r="F1333" s="12"/>
      <c r="G1333" s="12"/>
      <c r="H1333" s="12"/>
      <c r="I1333" s="12"/>
      <c r="J1333" s="12"/>
      <c r="K1333" s="12"/>
      <c r="L1333" s="12"/>
      <c r="M1333" s="12"/>
      <c r="N1333" s="12"/>
      <c r="O1333" s="12"/>
      <c r="P1333" s="12"/>
      <c r="Q1333" s="12"/>
      <c r="R1333" s="12"/>
      <c r="S1333" s="12"/>
      <c r="T1333" s="12"/>
      <c r="U1333" s="12"/>
      <c r="V1333" s="12"/>
    </row>
    <row r="1334" spans="1:22" s="1" customFormat="1" x14ac:dyDescent="0.4">
      <c r="A1334" s="12"/>
      <c r="B1334" s="12"/>
      <c r="C1334" s="42"/>
      <c r="D1334" s="12"/>
      <c r="E1334" s="12"/>
      <c r="F1334" s="12"/>
      <c r="G1334" s="12"/>
      <c r="H1334" s="12"/>
      <c r="I1334" s="12"/>
      <c r="J1334" s="12"/>
      <c r="K1334" s="12"/>
      <c r="L1334" s="12"/>
      <c r="M1334" s="12"/>
      <c r="N1334" s="12"/>
      <c r="O1334" s="12"/>
      <c r="P1334" s="12"/>
      <c r="Q1334" s="12"/>
      <c r="R1334" s="12"/>
      <c r="S1334" s="12"/>
      <c r="T1334" s="12"/>
      <c r="U1334" s="12"/>
      <c r="V1334" s="12"/>
    </row>
    <row r="1335" spans="1:22" s="1" customFormat="1" x14ac:dyDescent="0.4">
      <c r="A1335" s="12"/>
      <c r="B1335" s="12"/>
      <c r="C1335" s="42"/>
      <c r="D1335" s="12"/>
      <c r="E1335" s="12"/>
      <c r="F1335" s="12"/>
      <c r="G1335" s="12"/>
      <c r="H1335" s="12"/>
      <c r="I1335" s="12"/>
      <c r="J1335" s="12"/>
      <c r="K1335" s="12"/>
      <c r="L1335" s="12"/>
      <c r="M1335" s="12"/>
      <c r="N1335" s="12"/>
      <c r="O1335" s="12"/>
      <c r="P1335" s="12"/>
      <c r="Q1335" s="12"/>
      <c r="R1335" s="12"/>
      <c r="S1335" s="12"/>
      <c r="T1335" s="12"/>
      <c r="U1335" s="12"/>
      <c r="V1335" s="12"/>
    </row>
    <row r="1336" spans="1:22" s="1" customFormat="1" x14ac:dyDescent="0.4">
      <c r="A1336" s="12"/>
      <c r="B1336" s="12"/>
      <c r="C1336" s="42"/>
      <c r="D1336" s="12"/>
      <c r="E1336" s="12"/>
      <c r="F1336" s="12"/>
      <c r="G1336" s="12"/>
      <c r="H1336" s="12"/>
      <c r="I1336" s="12"/>
      <c r="J1336" s="12"/>
      <c r="K1336" s="12"/>
      <c r="L1336" s="12"/>
      <c r="M1336" s="12"/>
      <c r="N1336" s="12"/>
      <c r="O1336" s="12"/>
      <c r="P1336" s="12"/>
      <c r="Q1336" s="12"/>
      <c r="R1336" s="12"/>
      <c r="S1336" s="12"/>
      <c r="T1336" s="12"/>
      <c r="U1336" s="12"/>
      <c r="V1336" s="12"/>
    </row>
    <row r="1337" spans="1:22" s="1" customFormat="1" x14ac:dyDescent="0.4">
      <c r="A1337" s="12"/>
      <c r="B1337" s="12"/>
      <c r="C1337" s="42"/>
      <c r="D1337" s="12"/>
      <c r="E1337" s="12"/>
      <c r="F1337" s="12"/>
      <c r="G1337" s="12"/>
      <c r="H1337" s="12"/>
      <c r="I1337" s="12"/>
      <c r="J1337" s="12"/>
      <c r="K1337" s="12"/>
      <c r="L1337" s="12"/>
      <c r="M1337" s="12"/>
      <c r="N1337" s="12"/>
      <c r="O1337" s="12"/>
      <c r="P1337" s="12"/>
      <c r="Q1337" s="12"/>
      <c r="R1337" s="12"/>
      <c r="S1337" s="12"/>
      <c r="T1337" s="12"/>
      <c r="U1337" s="12"/>
      <c r="V1337" s="12"/>
    </row>
    <row r="1338" spans="1:22" s="1" customFormat="1" x14ac:dyDescent="0.4">
      <c r="A1338" s="12"/>
      <c r="B1338" s="12"/>
      <c r="C1338" s="42"/>
      <c r="D1338" s="12"/>
      <c r="E1338" s="12"/>
      <c r="F1338" s="12"/>
      <c r="G1338" s="12"/>
      <c r="H1338" s="12"/>
      <c r="I1338" s="12"/>
      <c r="J1338" s="12"/>
      <c r="K1338" s="12"/>
      <c r="L1338" s="12"/>
      <c r="M1338" s="12"/>
      <c r="N1338" s="12"/>
      <c r="O1338" s="12"/>
      <c r="P1338" s="12"/>
      <c r="Q1338" s="12"/>
      <c r="R1338" s="12"/>
      <c r="S1338" s="12"/>
      <c r="T1338" s="12"/>
      <c r="U1338" s="12"/>
      <c r="V1338" s="12"/>
    </row>
    <row r="1339" spans="1:22" s="1" customFormat="1" x14ac:dyDescent="0.4">
      <c r="A1339" s="12"/>
      <c r="B1339" s="12"/>
      <c r="C1339" s="42"/>
      <c r="D1339" s="12"/>
      <c r="E1339" s="12"/>
      <c r="F1339" s="12"/>
      <c r="G1339" s="12"/>
      <c r="H1339" s="12"/>
      <c r="I1339" s="12"/>
      <c r="J1339" s="12"/>
      <c r="K1339" s="12"/>
      <c r="L1339" s="12"/>
      <c r="M1339" s="12"/>
      <c r="N1339" s="12"/>
      <c r="O1339" s="12"/>
      <c r="P1339" s="12"/>
      <c r="Q1339" s="12"/>
      <c r="R1339" s="12"/>
      <c r="S1339" s="12"/>
      <c r="T1339" s="12"/>
      <c r="U1339" s="12"/>
      <c r="V1339" s="12"/>
    </row>
    <row r="1340" spans="1:22" s="1" customFormat="1" x14ac:dyDescent="0.4">
      <c r="A1340" s="12"/>
      <c r="B1340" s="12"/>
      <c r="C1340" s="42"/>
      <c r="D1340" s="12"/>
      <c r="E1340" s="12"/>
      <c r="F1340" s="12"/>
      <c r="G1340" s="12"/>
      <c r="H1340" s="12"/>
      <c r="I1340" s="12"/>
      <c r="J1340" s="12"/>
      <c r="K1340" s="12"/>
      <c r="L1340" s="12"/>
      <c r="M1340" s="12"/>
      <c r="N1340" s="12"/>
      <c r="O1340" s="12"/>
      <c r="P1340" s="12"/>
      <c r="Q1340" s="12"/>
      <c r="R1340" s="12"/>
      <c r="S1340" s="12"/>
      <c r="T1340" s="12"/>
      <c r="U1340" s="12"/>
      <c r="V1340" s="12"/>
    </row>
    <row r="1341" spans="1:22" s="1" customFormat="1" x14ac:dyDescent="0.4">
      <c r="A1341" s="12"/>
      <c r="B1341" s="12"/>
      <c r="C1341" s="42"/>
      <c r="D1341" s="12"/>
      <c r="E1341" s="12"/>
      <c r="F1341" s="12"/>
      <c r="G1341" s="12"/>
      <c r="H1341" s="12"/>
      <c r="I1341" s="12"/>
      <c r="J1341" s="12"/>
      <c r="K1341" s="12"/>
      <c r="L1341" s="12"/>
      <c r="M1341" s="12"/>
      <c r="N1341" s="12"/>
      <c r="O1341" s="12"/>
      <c r="P1341" s="12"/>
      <c r="Q1341" s="12"/>
      <c r="R1341" s="12"/>
      <c r="S1341" s="12"/>
      <c r="T1341" s="12"/>
      <c r="U1341" s="12"/>
      <c r="V1341" s="12"/>
    </row>
    <row r="1342" spans="1:22" s="1" customFormat="1" x14ac:dyDescent="0.4">
      <c r="A1342" s="12"/>
      <c r="B1342" s="12"/>
      <c r="C1342" s="42"/>
      <c r="D1342" s="12"/>
      <c r="E1342" s="12"/>
      <c r="F1342" s="12"/>
      <c r="G1342" s="12"/>
      <c r="H1342" s="12"/>
      <c r="I1342" s="12"/>
      <c r="J1342" s="12"/>
      <c r="K1342" s="12"/>
      <c r="L1342" s="12"/>
      <c r="M1342" s="12"/>
      <c r="N1342" s="12"/>
      <c r="O1342" s="12"/>
      <c r="P1342" s="12"/>
      <c r="Q1342" s="12"/>
      <c r="R1342" s="12"/>
      <c r="S1342" s="12"/>
      <c r="T1342" s="12"/>
      <c r="U1342" s="12"/>
      <c r="V1342" s="12"/>
    </row>
    <row r="1343" spans="1:22" s="1" customFormat="1" x14ac:dyDescent="0.4">
      <c r="A1343" s="12"/>
      <c r="B1343" s="12"/>
      <c r="C1343" s="42"/>
      <c r="D1343" s="12"/>
      <c r="E1343" s="12"/>
      <c r="F1343" s="12"/>
      <c r="G1343" s="12"/>
      <c r="H1343" s="12"/>
      <c r="I1343" s="12"/>
      <c r="J1343" s="12"/>
      <c r="K1343" s="12"/>
      <c r="L1343" s="12"/>
      <c r="M1343" s="12"/>
      <c r="N1343" s="12"/>
      <c r="O1343" s="12"/>
      <c r="P1343" s="12"/>
      <c r="Q1343" s="12"/>
      <c r="R1343" s="12"/>
      <c r="S1343" s="12"/>
      <c r="T1343" s="12"/>
      <c r="U1343" s="12"/>
      <c r="V1343" s="12"/>
    </row>
    <row r="1344" spans="1:22" s="1" customFormat="1" x14ac:dyDescent="0.4">
      <c r="A1344" s="12"/>
      <c r="B1344" s="12"/>
      <c r="C1344" s="42"/>
      <c r="D1344" s="12"/>
      <c r="E1344" s="12"/>
      <c r="F1344" s="12"/>
      <c r="G1344" s="12"/>
      <c r="H1344" s="12"/>
      <c r="I1344" s="12"/>
      <c r="J1344" s="12"/>
      <c r="K1344" s="12"/>
      <c r="L1344" s="12"/>
      <c r="M1344" s="12"/>
      <c r="N1344" s="12"/>
      <c r="O1344" s="12"/>
      <c r="P1344" s="12"/>
      <c r="Q1344" s="12"/>
      <c r="R1344" s="12"/>
      <c r="S1344" s="12"/>
      <c r="T1344" s="12"/>
      <c r="U1344" s="12"/>
      <c r="V1344" s="12"/>
    </row>
    <row r="1345" spans="1:22" s="1" customFormat="1" x14ac:dyDescent="0.4">
      <c r="A1345" s="12"/>
      <c r="B1345" s="12"/>
      <c r="C1345" s="42"/>
      <c r="D1345" s="12"/>
      <c r="E1345" s="12"/>
      <c r="F1345" s="12"/>
      <c r="G1345" s="12"/>
      <c r="H1345" s="12"/>
      <c r="I1345" s="12"/>
      <c r="J1345" s="12"/>
      <c r="K1345" s="12"/>
      <c r="L1345" s="12"/>
      <c r="M1345" s="12"/>
      <c r="N1345" s="12"/>
      <c r="O1345" s="12"/>
      <c r="P1345" s="12"/>
      <c r="Q1345" s="12"/>
      <c r="R1345" s="12"/>
      <c r="S1345" s="12"/>
      <c r="T1345" s="12"/>
      <c r="U1345" s="12"/>
      <c r="V1345" s="12"/>
    </row>
    <row r="1346" spans="1:22" s="1" customFormat="1" x14ac:dyDescent="0.4">
      <c r="A1346" s="12"/>
      <c r="B1346" s="12"/>
      <c r="C1346" s="42"/>
      <c r="D1346" s="12"/>
      <c r="E1346" s="12"/>
      <c r="F1346" s="12"/>
      <c r="G1346" s="12"/>
      <c r="H1346" s="12"/>
      <c r="I1346" s="12"/>
      <c r="J1346" s="12"/>
      <c r="K1346" s="12"/>
      <c r="L1346" s="12"/>
      <c r="M1346" s="12"/>
      <c r="N1346" s="12"/>
      <c r="O1346" s="12"/>
      <c r="P1346" s="12"/>
      <c r="Q1346" s="12"/>
      <c r="R1346" s="12"/>
      <c r="S1346" s="12"/>
      <c r="T1346" s="12"/>
      <c r="U1346" s="12"/>
      <c r="V1346" s="12"/>
    </row>
    <row r="1347" spans="1:22" s="1" customFormat="1" x14ac:dyDescent="0.4">
      <c r="A1347" s="12"/>
      <c r="B1347" s="12"/>
      <c r="C1347" s="42"/>
      <c r="D1347" s="12"/>
      <c r="E1347" s="12"/>
      <c r="F1347" s="12"/>
      <c r="G1347" s="12"/>
      <c r="H1347" s="12"/>
      <c r="I1347" s="12"/>
      <c r="J1347" s="12"/>
      <c r="K1347" s="12"/>
      <c r="L1347" s="12"/>
      <c r="M1347" s="12"/>
      <c r="N1347" s="12"/>
      <c r="O1347" s="12"/>
      <c r="P1347" s="12"/>
      <c r="Q1347" s="12"/>
      <c r="R1347" s="12"/>
      <c r="S1347" s="12"/>
      <c r="T1347" s="12"/>
      <c r="U1347" s="12"/>
      <c r="V1347" s="12"/>
    </row>
    <row r="1348" spans="1:22" s="1" customFormat="1" x14ac:dyDescent="0.4">
      <c r="A1348" s="12"/>
      <c r="B1348" s="12"/>
      <c r="C1348" s="42"/>
      <c r="D1348" s="12"/>
      <c r="E1348" s="12"/>
      <c r="F1348" s="12"/>
      <c r="G1348" s="12"/>
      <c r="H1348" s="12"/>
      <c r="I1348" s="12"/>
      <c r="J1348" s="12"/>
      <c r="K1348" s="12"/>
      <c r="L1348" s="12"/>
      <c r="M1348" s="12"/>
      <c r="N1348" s="12"/>
      <c r="O1348" s="12"/>
      <c r="P1348" s="12"/>
      <c r="Q1348" s="12"/>
      <c r="R1348" s="12"/>
      <c r="S1348" s="12"/>
      <c r="T1348" s="12"/>
      <c r="U1348" s="12"/>
      <c r="V1348" s="12"/>
    </row>
    <row r="1349" spans="1:22" s="1" customFormat="1" x14ac:dyDescent="0.4">
      <c r="A1349" s="12"/>
      <c r="B1349" s="12"/>
      <c r="C1349" s="42"/>
      <c r="D1349" s="12"/>
      <c r="E1349" s="12"/>
      <c r="F1349" s="12"/>
      <c r="G1349" s="12"/>
      <c r="H1349" s="12"/>
      <c r="I1349" s="12"/>
      <c r="J1349" s="12"/>
      <c r="K1349" s="12"/>
      <c r="L1349" s="12"/>
      <c r="M1349" s="12"/>
      <c r="N1349" s="12"/>
      <c r="O1349" s="12"/>
      <c r="P1349" s="12"/>
      <c r="Q1349" s="12"/>
      <c r="R1349" s="12"/>
      <c r="S1349" s="12"/>
      <c r="T1349" s="12"/>
      <c r="U1349" s="12"/>
      <c r="V1349" s="12"/>
    </row>
    <row r="1350" spans="1:22" s="1" customFormat="1" x14ac:dyDescent="0.4">
      <c r="A1350" s="12"/>
      <c r="B1350" s="12"/>
      <c r="C1350" s="42"/>
      <c r="D1350" s="12"/>
      <c r="E1350" s="12"/>
      <c r="F1350" s="12"/>
      <c r="G1350" s="12"/>
      <c r="H1350" s="12"/>
      <c r="I1350" s="12"/>
      <c r="J1350" s="12"/>
      <c r="K1350" s="12"/>
      <c r="L1350" s="12"/>
      <c r="M1350" s="12"/>
      <c r="N1350" s="12"/>
      <c r="O1350" s="12"/>
      <c r="P1350" s="12"/>
      <c r="Q1350" s="12"/>
      <c r="R1350" s="12"/>
      <c r="S1350" s="12"/>
      <c r="T1350" s="12"/>
      <c r="U1350" s="12"/>
      <c r="V1350" s="12"/>
    </row>
    <row r="1351" spans="1:22" s="1" customFormat="1" x14ac:dyDescent="0.4">
      <c r="A1351" s="12"/>
      <c r="B1351" s="12"/>
      <c r="C1351" s="42"/>
      <c r="D1351" s="12"/>
      <c r="E1351" s="12"/>
      <c r="F1351" s="12"/>
      <c r="G1351" s="12"/>
      <c r="H1351" s="12"/>
      <c r="I1351" s="12"/>
      <c r="J1351" s="12"/>
      <c r="K1351" s="12"/>
      <c r="L1351" s="12"/>
      <c r="M1351" s="12"/>
      <c r="N1351" s="12"/>
      <c r="O1351" s="12"/>
      <c r="P1351" s="12"/>
      <c r="Q1351" s="12"/>
      <c r="R1351" s="12"/>
      <c r="S1351" s="12"/>
      <c r="T1351" s="12"/>
      <c r="U1351" s="12"/>
      <c r="V1351" s="12"/>
    </row>
    <row r="1352" spans="1:22" s="1" customFormat="1" x14ac:dyDescent="0.4">
      <c r="A1352" s="12"/>
      <c r="B1352" s="12"/>
      <c r="C1352" s="42"/>
      <c r="D1352" s="12"/>
      <c r="E1352" s="12"/>
      <c r="F1352" s="12"/>
      <c r="G1352" s="12"/>
      <c r="H1352" s="12"/>
      <c r="I1352" s="12"/>
      <c r="J1352" s="12"/>
      <c r="K1352" s="12"/>
      <c r="L1352" s="12"/>
      <c r="M1352" s="12"/>
      <c r="N1352" s="12"/>
      <c r="O1352" s="12"/>
      <c r="P1352" s="12"/>
      <c r="Q1352" s="12"/>
      <c r="R1352" s="12"/>
      <c r="S1352" s="12"/>
      <c r="T1352" s="12"/>
      <c r="U1352" s="12"/>
      <c r="V1352" s="12"/>
    </row>
    <row r="1353" spans="1:22" s="1" customFormat="1" x14ac:dyDescent="0.4">
      <c r="A1353" s="12"/>
      <c r="B1353" s="12"/>
      <c r="C1353" s="42"/>
      <c r="D1353" s="12"/>
      <c r="E1353" s="12"/>
      <c r="F1353" s="12"/>
      <c r="G1353" s="12"/>
      <c r="H1353" s="12"/>
      <c r="I1353" s="12"/>
      <c r="J1353" s="12"/>
      <c r="K1353" s="12"/>
      <c r="L1353" s="12"/>
      <c r="M1353" s="12"/>
      <c r="N1353" s="12"/>
      <c r="O1353" s="12"/>
      <c r="P1353" s="12"/>
      <c r="Q1353" s="12"/>
      <c r="R1353" s="12"/>
      <c r="S1353" s="12"/>
      <c r="T1353" s="12"/>
      <c r="U1353" s="12"/>
      <c r="V1353" s="12"/>
    </row>
    <row r="1354" spans="1:22" s="1" customFormat="1" x14ac:dyDescent="0.4">
      <c r="A1354" s="12"/>
      <c r="B1354" s="12"/>
      <c r="C1354" s="42"/>
      <c r="D1354" s="12"/>
      <c r="E1354" s="12"/>
      <c r="F1354" s="12"/>
      <c r="G1354" s="12"/>
      <c r="H1354" s="12"/>
      <c r="I1354" s="12"/>
      <c r="J1354" s="12"/>
      <c r="K1354" s="12"/>
      <c r="L1354" s="12"/>
      <c r="M1354" s="12"/>
      <c r="N1354" s="12"/>
      <c r="O1354" s="12"/>
      <c r="P1354" s="12"/>
      <c r="Q1354" s="12"/>
      <c r="R1354" s="12"/>
      <c r="S1354" s="12"/>
      <c r="T1354" s="12"/>
      <c r="U1354" s="12"/>
      <c r="V1354" s="12"/>
    </row>
    <row r="1355" spans="1:22" s="1" customFormat="1" x14ac:dyDescent="0.4">
      <c r="A1355" s="12"/>
      <c r="B1355" s="12"/>
      <c r="C1355" s="42"/>
      <c r="D1355" s="12"/>
      <c r="E1355" s="12"/>
      <c r="F1355" s="12"/>
      <c r="G1355" s="12"/>
      <c r="H1355" s="12"/>
      <c r="I1355" s="12"/>
      <c r="J1355" s="12"/>
      <c r="K1355" s="12"/>
      <c r="L1355" s="12"/>
      <c r="M1355" s="12"/>
      <c r="N1355" s="12"/>
      <c r="O1355" s="12"/>
      <c r="P1355" s="12"/>
      <c r="Q1355" s="12"/>
      <c r="R1355" s="12"/>
      <c r="S1355" s="12"/>
      <c r="T1355" s="12"/>
      <c r="U1355" s="12"/>
      <c r="V1355" s="12"/>
    </row>
    <row r="1356" spans="1:22" s="1" customFormat="1" x14ac:dyDescent="0.4">
      <c r="A1356" s="12"/>
      <c r="B1356" s="12"/>
      <c r="C1356" s="42"/>
      <c r="D1356" s="12"/>
      <c r="E1356" s="12"/>
      <c r="F1356" s="12"/>
      <c r="G1356" s="12"/>
      <c r="H1356" s="12"/>
      <c r="I1356" s="12"/>
      <c r="J1356" s="12"/>
      <c r="K1356" s="12"/>
      <c r="L1356" s="12"/>
      <c r="M1356" s="12"/>
      <c r="N1356" s="12"/>
      <c r="O1356" s="12"/>
      <c r="P1356" s="12"/>
      <c r="Q1356" s="12"/>
      <c r="R1356" s="12"/>
      <c r="S1356" s="12"/>
      <c r="T1356" s="12"/>
      <c r="U1356" s="12"/>
      <c r="V1356" s="12"/>
    </row>
    <row r="1357" spans="1:22" s="1" customFormat="1" x14ac:dyDescent="0.4">
      <c r="A1357" s="12"/>
      <c r="B1357" s="12"/>
      <c r="C1357" s="42"/>
      <c r="D1357" s="12"/>
      <c r="E1357" s="12"/>
      <c r="F1357" s="12"/>
      <c r="G1357" s="12"/>
      <c r="H1357" s="12"/>
      <c r="I1357" s="12"/>
      <c r="J1357" s="12"/>
      <c r="K1357" s="12"/>
      <c r="L1357" s="12"/>
      <c r="M1357" s="12"/>
      <c r="N1357" s="12"/>
      <c r="O1357" s="12"/>
      <c r="P1357" s="12"/>
      <c r="Q1357" s="12"/>
      <c r="R1357" s="12"/>
      <c r="S1357" s="12"/>
      <c r="T1357" s="12"/>
      <c r="U1357" s="12"/>
      <c r="V1357" s="12"/>
    </row>
    <row r="1358" spans="1:22" s="1" customFormat="1" x14ac:dyDescent="0.4">
      <c r="A1358" s="12"/>
      <c r="B1358" s="12"/>
      <c r="C1358" s="42"/>
      <c r="D1358" s="12"/>
      <c r="E1358" s="12"/>
      <c r="F1358" s="12"/>
      <c r="G1358" s="12"/>
      <c r="H1358" s="12"/>
      <c r="I1358" s="12"/>
      <c r="J1358" s="12"/>
      <c r="K1358" s="12"/>
      <c r="L1358" s="12"/>
      <c r="M1358" s="12"/>
      <c r="N1358" s="12"/>
      <c r="O1358" s="12"/>
      <c r="P1358" s="12"/>
      <c r="Q1358" s="12"/>
      <c r="R1358" s="12"/>
      <c r="S1358" s="12"/>
      <c r="T1358" s="12"/>
      <c r="U1358" s="12"/>
      <c r="V1358" s="12"/>
    </row>
    <row r="1359" spans="1:22" s="1" customFormat="1" x14ac:dyDescent="0.4">
      <c r="A1359" s="12"/>
      <c r="B1359" s="12"/>
      <c r="C1359" s="42"/>
      <c r="D1359" s="12"/>
      <c r="E1359" s="12"/>
      <c r="F1359" s="12"/>
      <c r="G1359" s="12"/>
      <c r="H1359" s="12"/>
      <c r="I1359" s="12"/>
      <c r="J1359" s="12"/>
      <c r="K1359" s="12"/>
      <c r="L1359" s="12"/>
      <c r="M1359" s="12"/>
      <c r="N1359" s="12"/>
      <c r="O1359" s="12"/>
      <c r="P1359" s="12"/>
      <c r="Q1359" s="12"/>
      <c r="R1359" s="12"/>
      <c r="S1359" s="12"/>
      <c r="T1359" s="12"/>
      <c r="U1359" s="12"/>
      <c r="V1359" s="12"/>
    </row>
    <row r="1360" spans="1:22" s="1" customFormat="1" x14ac:dyDescent="0.4">
      <c r="A1360" s="12"/>
      <c r="B1360" s="12"/>
      <c r="C1360" s="42"/>
      <c r="D1360" s="12"/>
      <c r="E1360" s="12"/>
      <c r="F1360" s="12"/>
      <c r="G1360" s="12"/>
      <c r="H1360" s="12"/>
      <c r="I1360" s="12"/>
      <c r="J1360" s="12"/>
      <c r="K1360" s="12"/>
      <c r="L1360" s="12"/>
      <c r="M1360" s="12"/>
      <c r="N1360" s="12"/>
      <c r="O1360" s="12"/>
      <c r="P1360" s="12"/>
      <c r="Q1360" s="12"/>
      <c r="R1360" s="12"/>
      <c r="S1360" s="12"/>
      <c r="T1360" s="12"/>
      <c r="U1360" s="12"/>
      <c r="V1360" s="12"/>
    </row>
    <row r="1361" spans="1:22" s="1" customFormat="1" x14ac:dyDescent="0.4">
      <c r="A1361" s="12"/>
      <c r="B1361" s="12"/>
      <c r="C1361" s="42"/>
      <c r="D1361" s="12"/>
      <c r="E1361" s="12"/>
      <c r="F1361" s="12"/>
      <c r="G1361" s="12"/>
      <c r="H1361" s="12"/>
      <c r="I1361" s="12"/>
      <c r="J1361" s="12"/>
      <c r="K1361" s="12"/>
      <c r="L1361" s="12"/>
      <c r="M1361" s="12"/>
      <c r="N1361" s="12"/>
      <c r="O1361" s="12"/>
      <c r="P1361" s="12"/>
      <c r="Q1361" s="12"/>
      <c r="R1361" s="12"/>
      <c r="S1361" s="12"/>
      <c r="T1361" s="12"/>
      <c r="U1361" s="12"/>
      <c r="V1361" s="12"/>
    </row>
    <row r="1362" spans="1:22" s="1" customFormat="1" x14ac:dyDescent="0.4">
      <c r="A1362" s="12"/>
      <c r="B1362" s="12"/>
      <c r="C1362" s="42"/>
      <c r="D1362" s="12"/>
      <c r="E1362" s="12"/>
      <c r="F1362" s="12"/>
      <c r="G1362" s="12"/>
      <c r="H1362" s="12"/>
      <c r="I1362" s="12"/>
      <c r="J1362" s="12"/>
      <c r="K1362" s="12"/>
      <c r="L1362" s="12"/>
      <c r="M1362" s="12"/>
      <c r="N1362" s="12"/>
      <c r="O1362" s="12"/>
      <c r="P1362" s="12"/>
      <c r="Q1362" s="12"/>
      <c r="R1362" s="12"/>
      <c r="S1362" s="12"/>
      <c r="T1362" s="12"/>
      <c r="U1362" s="12"/>
      <c r="V1362" s="12"/>
    </row>
    <row r="1363" spans="1:22" s="1" customFormat="1" x14ac:dyDescent="0.4">
      <c r="A1363" s="12"/>
      <c r="B1363" s="12"/>
      <c r="C1363" s="42"/>
      <c r="D1363" s="12"/>
      <c r="E1363" s="12"/>
      <c r="F1363" s="12"/>
      <c r="G1363" s="12"/>
      <c r="H1363" s="12"/>
      <c r="I1363" s="12"/>
      <c r="J1363" s="12"/>
      <c r="K1363" s="12"/>
      <c r="L1363" s="12"/>
      <c r="M1363" s="12"/>
      <c r="N1363" s="12"/>
      <c r="O1363" s="12"/>
      <c r="P1363" s="12"/>
      <c r="Q1363" s="12"/>
      <c r="R1363" s="12"/>
      <c r="S1363" s="12"/>
      <c r="T1363" s="12"/>
      <c r="U1363" s="12"/>
      <c r="V1363" s="12"/>
    </row>
    <row r="1364" spans="1:22" s="1" customFormat="1" x14ac:dyDescent="0.4">
      <c r="A1364" s="12"/>
      <c r="B1364" s="12"/>
      <c r="C1364" s="42"/>
      <c r="D1364" s="12"/>
      <c r="E1364" s="12"/>
      <c r="F1364" s="12"/>
      <c r="G1364" s="12"/>
      <c r="H1364" s="12"/>
      <c r="I1364" s="12"/>
      <c r="J1364" s="12"/>
      <c r="K1364" s="12"/>
      <c r="L1364" s="12"/>
      <c r="M1364" s="12"/>
      <c r="N1364" s="12"/>
      <c r="O1364" s="12"/>
      <c r="P1364" s="12"/>
      <c r="Q1364" s="12"/>
      <c r="R1364" s="12"/>
      <c r="S1364" s="12"/>
      <c r="T1364" s="12"/>
      <c r="U1364" s="12"/>
      <c r="V1364" s="12"/>
    </row>
    <row r="1365" spans="1:22" s="1" customFormat="1" x14ac:dyDescent="0.4">
      <c r="A1365" s="12"/>
      <c r="B1365" s="12"/>
      <c r="C1365" s="42"/>
      <c r="D1365" s="12"/>
      <c r="E1365" s="12"/>
      <c r="F1365" s="12"/>
      <c r="G1365" s="12"/>
      <c r="H1365" s="12"/>
      <c r="I1365" s="12"/>
      <c r="J1365" s="12"/>
      <c r="K1365" s="12"/>
      <c r="L1365" s="12"/>
      <c r="M1365" s="12"/>
      <c r="N1365" s="12"/>
      <c r="O1365" s="12"/>
      <c r="P1365" s="12"/>
      <c r="Q1365" s="12"/>
      <c r="R1365" s="12"/>
      <c r="S1365" s="12"/>
      <c r="T1365" s="12"/>
      <c r="U1365" s="12"/>
      <c r="V1365" s="12"/>
    </row>
    <row r="1366" spans="1:22" s="1" customFormat="1" x14ac:dyDescent="0.4">
      <c r="A1366" s="12"/>
      <c r="B1366" s="12"/>
      <c r="C1366" s="42"/>
      <c r="D1366" s="12"/>
      <c r="E1366" s="12"/>
      <c r="F1366" s="12"/>
      <c r="G1366" s="12"/>
      <c r="H1366" s="12"/>
      <c r="I1366" s="12"/>
      <c r="J1366" s="12"/>
      <c r="K1366" s="12"/>
      <c r="L1366" s="12"/>
      <c r="M1366" s="12"/>
      <c r="N1366" s="12"/>
      <c r="O1366" s="12"/>
      <c r="P1366" s="12"/>
      <c r="Q1366" s="12"/>
      <c r="R1366" s="12"/>
      <c r="S1366" s="12"/>
      <c r="T1366" s="12"/>
      <c r="U1366" s="12"/>
      <c r="V1366" s="12"/>
    </row>
    <row r="1367" spans="1:22" s="1" customFormat="1" x14ac:dyDescent="0.4">
      <c r="A1367" s="12"/>
      <c r="B1367" s="12"/>
      <c r="C1367" s="42"/>
      <c r="D1367" s="12"/>
      <c r="E1367" s="12"/>
      <c r="F1367" s="12"/>
      <c r="G1367" s="12"/>
      <c r="H1367" s="12"/>
      <c r="I1367" s="12"/>
      <c r="J1367" s="12"/>
      <c r="K1367" s="12"/>
      <c r="L1367" s="12"/>
      <c r="M1367" s="12"/>
      <c r="N1367" s="12"/>
      <c r="O1367" s="12"/>
      <c r="P1367" s="12"/>
      <c r="Q1367" s="12"/>
      <c r="R1367" s="12"/>
      <c r="S1367" s="12"/>
      <c r="T1367" s="12"/>
      <c r="U1367" s="12"/>
      <c r="V1367" s="12"/>
    </row>
    <row r="1368" spans="1:22" s="1" customFormat="1" x14ac:dyDescent="0.4">
      <c r="A1368" s="12"/>
      <c r="B1368" s="12"/>
      <c r="C1368" s="42"/>
      <c r="D1368" s="12"/>
      <c r="E1368" s="12"/>
      <c r="F1368" s="12"/>
      <c r="G1368" s="12"/>
      <c r="H1368" s="12"/>
      <c r="I1368" s="12"/>
      <c r="J1368" s="12"/>
      <c r="K1368" s="12"/>
      <c r="L1368" s="12"/>
      <c r="M1368" s="12"/>
      <c r="N1368" s="12"/>
      <c r="O1368" s="12"/>
      <c r="P1368" s="12"/>
      <c r="Q1368" s="12"/>
      <c r="R1368" s="12"/>
      <c r="S1368" s="12"/>
      <c r="T1368" s="12"/>
      <c r="U1368" s="12"/>
      <c r="V1368" s="12"/>
    </row>
    <row r="1369" spans="1:22" s="1" customFormat="1" x14ac:dyDescent="0.4">
      <c r="A1369" s="12"/>
      <c r="B1369" s="12"/>
      <c r="C1369" s="42"/>
      <c r="D1369" s="12"/>
      <c r="E1369" s="12"/>
      <c r="F1369" s="12"/>
      <c r="G1369" s="12"/>
      <c r="H1369" s="12"/>
      <c r="I1369" s="12"/>
      <c r="J1369" s="12"/>
      <c r="K1369" s="12"/>
      <c r="L1369" s="12"/>
      <c r="M1369" s="12"/>
      <c r="N1369" s="12"/>
      <c r="O1369" s="12"/>
      <c r="P1369" s="12"/>
      <c r="Q1369" s="12"/>
      <c r="R1369" s="12"/>
      <c r="S1369" s="12"/>
      <c r="T1369" s="12"/>
      <c r="U1369" s="12"/>
      <c r="V1369" s="12"/>
    </row>
    <row r="1370" spans="1:22" s="1" customFormat="1" x14ac:dyDescent="0.4">
      <c r="A1370" s="12"/>
      <c r="B1370" s="12"/>
      <c r="C1370" s="42"/>
      <c r="D1370" s="12"/>
      <c r="E1370" s="12"/>
      <c r="F1370" s="12"/>
      <c r="G1370" s="12"/>
      <c r="H1370" s="12"/>
      <c r="I1370" s="12"/>
      <c r="J1370" s="12"/>
      <c r="K1370" s="12"/>
      <c r="L1370" s="12"/>
      <c r="M1370" s="12"/>
      <c r="N1370" s="12"/>
      <c r="O1370" s="12"/>
      <c r="P1370" s="12"/>
      <c r="Q1370" s="12"/>
      <c r="R1370" s="12"/>
      <c r="S1370" s="12"/>
      <c r="T1370" s="12"/>
      <c r="U1370" s="12"/>
      <c r="V1370" s="12"/>
    </row>
    <row r="1371" spans="1:22" s="1" customFormat="1" x14ac:dyDescent="0.4">
      <c r="A1371" s="12"/>
      <c r="B1371" s="12"/>
      <c r="C1371" s="42"/>
      <c r="D1371" s="12"/>
      <c r="E1371" s="12"/>
      <c r="F1371" s="12"/>
      <c r="G1371" s="12"/>
      <c r="H1371" s="12"/>
      <c r="I1371" s="12"/>
      <c r="J1371" s="12"/>
      <c r="K1371" s="12"/>
      <c r="L1371" s="12"/>
      <c r="M1371" s="12"/>
      <c r="N1371" s="12"/>
      <c r="O1371" s="12"/>
      <c r="P1371" s="12"/>
      <c r="Q1371" s="12"/>
      <c r="R1371" s="12"/>
      <c r="S1371" s="12"/>
      <c r="T1371" s="12"/>
      <c r="U1371" s="12"/>
      <c r="V1371" s="12"/>
    </row>
    <row r="1372" spans="1:22" s="1" customFormat="1" x14ac:dyDescent="0.4">
      <c r="A1372" s="12"/>
      <c r="B1372" s="12"/>
      <c r="C1372" s="42"/>
      <c r="D1372" s="12"/>
      <c r="E1372" s="12"/>
      <c r="F1372" s="12"/>
      <c r="G1372" s="12"/>
      <c r="H1372" s="12"/>
      <c r="I1372" s="12"/>
      <c r="J1372" s="12"/>
      <c r="K1372" s="12"/>
      <c r="L1372" s="12"/>
      <c r="M1372" s="12"/>
      <c r="N1372" s="12"/>
      <c r="O1372" s="12"/>
      <c r="P1372" s="12"/>
      <c r="Q1372" s="12"/>
      <c r="R1372" s="12"/>
      <c r="S1372" s="12"/>
      <c r="T1372" s="12"/>
      <c r="U1372" s="12"/>
      <c r="V1372" s="12"/>
    </row>
    <row r="1373" spans="1:22" s="1" customFormat="1" x14ac:dyDescent="0.4">
      <c r="A1373" s="12"/>
      <c r="B1373" s="12"/>
      <c r="C1373" s="42"/>
      <c r="D1373" s="12"/>
      <c r="E1373" s="12"/>
      <c r="F1373" s="12"/>
      <c r="G1373" s="12"/>
      <c r="H1373" s="12"/>
      <c r="I1373" s="12"/>
      <c r="J1373" s="12"/>
      <c r="K1373" s="12"/>
      <c r="L1373" s="12"/>
      <c r="M1373" s="12"/>
      <c r="N1373" s="12"/>
      <c r="O1373" s="12"/>
      <c r="P1373" s="12"/>
      <c r="Q1373" s="12"/>
      <c r="R1373" s="12"/>
      <c r="S1373" s="12"/>
      <c r="T1373" s="12"/>
      <c r="U1373" s="12"/>
      <c r="V1373" s="12"/>
    </row>
    <row r="1374" spans="1:22" s="1" customFormat="1" x14ac:dyDescent="0.4">
      <c r="A1374" s="12"/>
      <c r="B1374" s="12"/>
      <c r="C1374" s="42"/>
      <c r="D1374" s="12"/>
      <c r="E1374" s="12"/>
      <c r="F1374" s="12"/>
      <c r="G1374" s="12"/>
      <c r="H1374" s="12"/>
      <c r="I1374" s="12"/>
      <c r="J1374" s="12"/>
      <c r="K1374" s="12"/>
      <c r="L1374" s="12"/>
      <c r="M1374" s="12"/>
      <c r="N1374" s="12"/>
      <c r="O1374" s="12"/>
      <c r="P1374" s="12"/>
      <c r="Q1374" s="12"/>
      <c r="R1374" s="12"/>
      <c r="S1374" s="12"/>
      <c r="T1374" s="12"/>
      <c r="U1374" s="12"/>
      <c r="V1374" s="12"/>
    </row>
    <row r="1375" spans="1:22" s="1" customFormat="1" x14ac:dyDescent="0.4">
      <c r="A1375" s="12"/>
      <c r="B1375" s="12"/>
      <c r="C1375" s="42"/>
      <c r="D1375" s="12"/>
      <c r="E1375" s="12"/>
      <c r="F1375" s="12"/>
      <c r="G1375" s="12"/>
      <c r="H1375" s="12"/>
      <c r="I1375" s="12"/>
      <c r="J1375" s="12"/>
      <c r="K1375" s="12"/>
      <c r="L1375" s="12"/>
      <c r="M1375" s="12"/>
      <c r="N1375" s="12"/>
      <c r="O1375" s="12"/>
      <c r="P1375" s="12"/>
      <c r="Q1375" s="12"/>
      <c r="R1375" s="12"/>
      <c r="S1375" s="12"/>
      <c r="T1375" s="12"/>
      <c r="U1375" s="12"/>
      <c r="V1375" s="12"/>
    </row>
    <row r="1376" spans="1:22" s="1" customFormat="1" x14ac:dyDescent="0.4">
      <c r="A1376" s="12"/>
      <c r="B1376" s="12"/>
      <c r="C1376" s="42"/>
      <c r="D1376" s="12"/>
      <c r="E1376" s="12"/>
      <c r="F1376" s="12"/>
      <c r="G1376" s="12"/>
      <c r="H1376" s="12"/>
      <c r="I1376" s="12"/>
      <c r="J1376" s="12"/>
      <c r="K1376" s="12"/>
      <c r="L1376" s="12"/>
      <c r="M1376" s="12"/>
      <c r="N1376" s="12"/>
      <c r="O1376" s="12"/>
      <c r="P1376" s="12"/>
      <c r="Q1376" s="12"/>
      <c r="R1376" s="12"/>
      <c r="S1376" s="12"/>
      <c r="T1376" s="12"/>
      <c r="U1376" s="12"/>
      <c r="V1376" s="12"/>
    </row>
    <row r="1377" spans="1:22" s="1" customFormat="1" x14ac:dyDescent="0.4">
      <c r="A1377" s="12"/>
      <c r="B1377" s="12"/>
      <c r="C1377" s="42"/>
      <c r="D1377" s="12"/>
      <c r="E1377" s="12"/>
      <c r="F1377" s="12"/>
      <c r="G1377" s="12"/>
      <c r="H1377" s="12"/>
      <c r="I1377" s="12"/>
      <c r="J1377" s="12"/>
      <c r="K1377" s="12"/>
      <c r="L1377" s="12"/>
      <c r="M1377" s="12"/>
      <c r="N1377" s="12"/>
      <c r="O1377" s="12"/>
      <c r="P1377" s="12"/>
      <c r="Q1377" s="12"/>
      <c r="R1377" s="12"/>
      <c r="S1377" s="12"/>
      <c r="T1377" s="12"/>
      <c r="U1377" s="12"/>
      <c r="V1377" s="12"/>
    </row>
    <row r="1378" spans="1:22" s="1" customFormat="1" x14ac:dyDescent="0.4">
      <c r="A1378" s="12"/>
      <c r="B1378" s="12"/>
      <c r="C1378" s="42"/>
      <c r="D1378" s="12"/>
      <c r="E1378" s="12"/>
      <c r="F1378" s="12"/>
      <c r="G1378" s="12"/>
      <c r="H1378" s="12"/>
      <c r="I1378" s="12"/>
      <c r="J1378" s="12"/>
      <c r="K1378" s="12"/>
      <c r="L1378" s="12"/>
      <c r="M1378" s="12"/>
      <c r="N1378" s="12"/>
      <c r="O1378" s="12"/>
      <c r="P1378" s="12"/>
      <c r="Q1378" s="12"/>
      <c r="R1378" s="12"/>
      <c r="S1378" s="12"/>
      <c r="T1378" s="12"/>
      <c r="U1378" s="12"/>
      <c r="V1378" s="12"/>
    </row>
    <row r="1379" spans="1:22" s="1" customFormat="1" x14ac:dyDescent="0.4">
      <c r="A1379" s="12"/>
      <c r="B1379" s="12"/>
      <c r="C1379" s="42"/>
      <c r="D1379" s="12"/>
      <c r="E1379" s="12"/>
      <c r="F1379" s="12"/>
      <c r="G1379" s="12"/>
      <c r="H1379" s="12"/>
      <c r="I1379" s="12"/>
      <c r="J1379" s="12"/>
      <c r="K1379" s="12"/>
      <c r="L1379" s="12"/>
      <c r="M1379" s="12"/>
      <c r="N1379" s="12"/>
      <c r="O1379" s="12"/>
      <c r="P1379" s="12"/>
      <c r="Q1379" s="12"/>
      <c r="R1379" s="12"/>
      <c r="S1379" s="12"/>
      <c r="T1379" s="12"/>
      <c r="U1379" s="12"/>
      <c r="V1379" s="12"/>
    </row>
    <row r="1380" spans="1:22" s="1" customFormat="1" x14ac:dyDescent="0.4">
      <c r="A1380" s="12"/>
      <c r="B1380" s="12"/>
      <c r="C1380" s="42"/>
      <c r="D1380" s="12"/>
      <c r="E1380" s="12"/>
      <c r="F1380" s="12"/>
      <c r="G1380" s="12"/>
      <c r="H1380" s="12"/>
      <c r="I1380" s="12"/>
      <c r="J1380" s="12"/>
      <c r="K1380" s="12"/>
      <c r="L1380" s="12"/>
      <c r="M1380" s="12"/>
      <c r="N1380" s="12"/>
      <c r="O1380" s="12"/>
      <c r="P1380" s="12"/>
      <c r="Q1380" s="12"/>
      <c r="R1380" s="12"/>
      <c r="S1380" s="12"/>
      <c r="T1380" s="12"/>
      <c r="U1380" s="12"/>
      <c r="V1380" s="12"/>
    </row>
    <row r="1381" spans="1:22" s="1" customFormat="1" x14ac:dyDescent="0.4">
      <c r="A1381" s="12"/>
      <c r="B1381" s="12"/>
      <c r="C1381" s="42"/>
      <c r="D1381" s="12"/>
      <c r="E1381" s="12"/>
      <c r="F1381" s="12"/>
      <c r="G1381" s="12"/>
      <c r="H1381" s="12"/>
      <c r="I1381" s="12"/>
      <c r="J1381" s="12"/>
      <c r="K1381" s="12"/>
      <c r="L1381" s="12"/>
      <c r="M1381" s="12"/>
      <c r="N1381" s="12"/>
      <c r="O1381" s="12"/>
      <c r="P1381" s="12"/>
      <c r="Q1381" s="12"/>
      <c r="R1381" s="12"/>
      <c r="S1381" s="12"/>
      <c r="T1381" s="12"/>
      <c r="U1381" s="12"/>
      <c r="V1381" s="12"/>
    </row>
    <row r="1382" spans="1:22" s="1" customFormat="1" x14ac:dyDescent="0.4">
      <c r="A1382" s="12"/>
      <c r="B1382" s="12"/>
      <c r="C1382" s="42"/>
      <c r="D1382" s="12"/>
      <c r="E1382" s="12"/>
      <c r="F1382" s="12"/>
      <c r="G1382" s="12"/>
      <c r="H1382" s="12"/>
      <c r="I1382" s="12"/>
      <c r="J1382" s="12"/>
      <c r="K1382" s="12"/>
      <c r="L1382" s="12"/>
      <c r="M1382" s="12"/>
      <c r="N1382" s="12"/>
      <c r="O1382" s="12"/>
      <c r="P1382" s="12"/>
      <c r="Q1382" s="12"/>
      <c r="R1382" s="12"/>
      <c r="S1382" s="12"/>
      <c r="T1382" s="12"/>
      <c r="U1382" s="12"/>
      <c r="V1382" s="12"/>
    </row>
    <row r="1383" spans="1:22" s="1" customFormat="1" x14ac:dyDescent="0.4">
      <c r="A1383" s="12"/>
      <c r="B1383" s="12"/>
      <c r="C1383" s="42"/>
      <c r="D1383" s="12"/>
      <c r="E1383" s="12"/>
      <c r="F1383" s="12"/>
      <c r="G1383" s="12"/>
      <c r="H1383" s="12"/>
      <c r="I1383" s="12"/>
      <c r="J1383" s="12"/>
      <c r="K1383" s="12"/>
      <c r="L1383" s="12"/>
      <c r="M1383" s="12"/>
      <c r="N1383" s="12"/>
      <c r="O1383" s="12"/>
      <c r="P1383" s="12"/>
      <c r="Q1383" s="12"/>
      <c r="R1383" s="12"/>
      <c r="S1383" s="12"/>
      <c r="T1383" s="12"/>
      <c r="U1383" s="12"/>
      <c r="V1383" s="12"/>
    </row>
    <row r="1384" spans="1:22" s="1" customFormat="1" x14ac:dyDescent="0.4">
      <c r="A1384" s="12"/>
      <c r="B1384" s="12"/>
      <c r="C1384" s="42"/>
      <c r="D1384" s="12"/>
      <c r="E1384" s="12"/>
      <c r="F1384" s="12"/>
      <c r="G1384" s="12"/>
      <c r="H1384" s="12"/>
      <c r="I1384" s="12"/>
      <c r="J1384" s="12"/>
      <c r="K1384" s="12"/>
      <c r="L1384" s="12"/>
      <c r="M1384" s="12"/>
      <c r="N1384" s="12"/>
      <c r="O1384" s="12"/>
      <c r="P1384" s="12"/>
      <c r="Q1384" s="12"/>
      <c r="R1384" s="12"/>
      <c r="S1384" s="12"/>
      <c r="T1384" s="12"/>
      <c r="U1384" s="12"/>
      <c r="V1384" s="12"/>
    </row>
    <row r="1385" spans="1:22" s="1" customFormat="1" x14ac:dyDescent="0.4">
      <c r="A1385" s="12"/>
      <c r="B1385" s="12"/>
      <c r="C1385" s="42"/>
      <c r="D1385" s="12"/>
      <c r="E1385" s="12"/>
      <c r="F1385" s="12"/>
      <c r="G1385" s="12"/>
      <c r="H1385" s="12"/>
      <c r="I1385" s="12"/>
      <c r="J1385" s="12"/>
      <c r="K1385" s="12"/>
      <c r="L1385" s="12"/>
      <c r="M1385" s="12"/>
      <c r="N1385" s="12"/>
      <c r="O1385" s="12"/>
      <c r="P1385" s="12"/>
      <c r="Q1385" s="12"/>
      <c r="R1385" s="12"/>
      <c r="S1385" s="12"/>
      <c r="T1385" s="12"/>
      <c r="U1385" s="12"/>
      <c r="V1385" s="12"/>
    </row>
    <row r="1386" spans="1:22" s="1" customFormat="1" x14ac:dyDescent="0.4">
      <c r="A1386" s="12"/>
      <c r="B1386" s="12"/>
      <c r="C1386" s="42"/>
      <c r="D1386" s="12"/>
      <c r="E1386" s="12"/>
      <c r="F1386" s="12"/>
      <c r="G1386" s="12"/>
      <c r="H1386" s="12"/>
      <c r="I1386" s="12"/>
      <c r="J1386" s="12"/>
      <c r="K1386" s="12"/>
      <c r="L1386" s="12"/>
      <c r="M1386" s="12"/>
      <c r="N1386" s="12"/>
      <c r="O1386" s="12"/>
      <c r="P1386" s="12"/>
      <c r="Q1386" s="12"/>
      <c r="R1386" s="12"/>
      <c r="S1386" s="12"/>
      <c r="T1386" s="12"/>
      <c r="U1386" s="12"/>
      <c r="V1386" s="12"/>
    </row>
    <row r="1387" spans="1:22" s="1" customFormat="1" x14ac:dyDescent="0.4">
      <c r="A1387" s="12"/>
      <c r="B1387" s="12"/>
      <c r="C1387" s="42"/>
      <c r="D1387" s="12"/>
      <c r="E1387" s="12"/>
      <c r="F1387" s="12"/>
      <c r="G1387" s="12"/>
      <c r="H1387" s="12"/>
      <c r="I1387" s="12"/>
      <c r="J1387" s="12"/>
      <c r="K1387" s="12"/>
      <c r="L1387" s="12"/>
      <c r="M1387" s="12"/>
      <c r="N1387" s="12"/>
      <c r="O1387" s="12"/>
      <c r="P1387" s="12"/>
      <c r="Q1387" s="12"/>
      <c r="R1387" s="12"/>
      <c r="S1387" s="12"/>
      <c r="T1387" s="12"/>
      <c r="U1387" s="12"/>
      <c r="V1387" s="12"/>
    </row>
    <row r="1388" spans="1:22" s="1" customFormat="1" x14ac:dyDescent="0.4">
      <c r="A1388" s="12"/>
      <c r="B1388" s="12"/>
      <c r="C1388" s="42"/>
      <c r="D1388" s="12"/>
      <c r="E1388" s="12"/>
      <c r="F1388" s="12"/>
      <c r="G1388" s="12"/>
      <c r="H1388" s="12"/>
      <c r="I1388" s="12"/>
      <c r="J1388" s="12"/>
      <c r="K1388" s="12"/>
      <c r="L1388" s="12"/>
      <c r="M1388" s="12"/>
      <c r="N1388" s="12"/>
      <c r="O1388" s="12"/>
      <c r="P1388" s="12"/>
      <c r="Q1388" s="12"/>
      <c r="R1388" s="12"/>
      <c r="S1388" s="12"/>
      <c r="T1388" s="12"/>
      <c r="U1388" s="12"/>
      <c r="V1388" s="12"/>
    </row>
    <row r="1389" spans="1:22" s="1" customFormat="1" x14ac:dyDescent="0.4">
      <c r="A1389" s="12"/>
      <c r="B1389" s="12"/>
      <c r="C1389" s="42"/>
      <c r="D1389" s="12"/>
      <c r="E1389" s="12"/>
      <c r="F1389" s="12"/>
      <c r="G1389" s="12"/>
      <c r="H1389" s="12"/>
      <c r="I1389" s="12"/>
      <c r="J1389" s="12"/>
      <c r="K1389" s="12"/>
      <c r="L1389" s="12"/>
      <c r="M1389" s="12"/>
      <c r="N1389" s="12"/>
      <c r="O1389" s="12"/>
      <c r="P1389" s="12"/>
      <c r="Q1389" s="12"/>
      <c r="R1389" s="12"/>
      <c r="S1389" s="12"/>
      <c r="T1389" s="12"/>
      <c r="U1389" s="12"/>
      <c r="V1389" s="12"/>
    </row>
    <row r="1390" spans="1:22" s="1" customFormat="1" x14ac:dyDescent="0.4">
      <c r="A1390" s="12"/>
      <c r="B1390" s="12"/>
      <c r="C1390" s="42"/>
      <c r="D1390" s="12"/>
      <c r="E1390" s="12"/>
      <c r="F1390" s="12"/>
      <c r="G1390" s="12"/>
      <c r="H1390" s="12"/>
      <c r="I1390" s="12"/>
      <c r="J1390" s="12"/>
      <c r="K1390" s="12"/>
      <c r="L1390" s="12"/>
      <c r="M1390" s="12"/>
      <c r="N1390" s="12"/>
      <c r="O1390" s="12"/>
      <c r="P1390" s="12"/>
      <c r="Q1390" s="12"/>
      <c r="R1390" s="12"/>
      <c r="S1390" s="12"/>
      <c r="T1390" s="12"/>
      <c r="U1390" s="12"/>
      <c r="V1390" s="12"/>
    </row>
    <row r="1391" spans="1:22" s="1" customFormat="1" x14ac:dyDescent="0.4">
      <c r="A1391" s="12"/>
      <c r="B1391" s="12"/>
      <c r="C1391" s="42"/>
      <c r="D1391" s="12"/>
      <c r="E1391" s="12"/>
      <c r="F1391" s="12"/>
      <c r="G1391" s="12"/>
      <c r="H1391" s="12"/>
      <c r="I1391" s="12"/>
      <c r="J1391" s="12"/>
      <c r="K1391" s="12"/>
      <c r="L1391" s="12"/>
      <c r="M1391" s="12"/>
      <c r="N1391" s="12"/>
      <c r="O1391" s="12"/>
      <c r="P1391" s="12"/>
      <c r="Q1391" s="12"/>
      <c r="R1391" s="12"/>
      <c r="S1391" s="12"/>
      <c r="T1391" s="12"/>
      <c r="U1391" s="12"/>
      <c r="V1391" s="12"/>
    </row>
    <row r="1392" spans="1:22" s="1" customFormat="1" x14ac:dyDescent="0.4">
      <c r="A1392" s="12"/>
      <c r="B1392" s="12"/>
      <c r="C1392" s="42"/>
      <c r="D1392" s="12"/>
      <c r="E1392" s="12"/>
      <c r="F1392" s="12"/>
      <c r="G1392" s="12"/>
      <c r="H1392" s="12"/>
      <c r="I1392" s="12"/>
      <c r="J1392" s="12"/>
      <c r="K1392" s="12"/>
      <c r="L1392" s="12"/>
      <c r="M1392" s="12"/>
      <c r="N1392" s="12"/>
      <c r="O1392" s="12"/>
      <c r="P1392" s="12"/>
      <c r="Q1392" s="12"/>
      <c r="R1392" s="12"/>
      <c r="S1392" s="12"/>
      <c r="T1392" s="12"/>
      <c r="U1392" s="12"/>
      <c r="V1392" s="12"/>
    </row>
    <row r="1393" spans="1:22" s="1" customFormat="1" x14ac:dyDescent="0.4">
      <c r="A1393" s="12"/>
      <c r="B1393" s="12"/>
      <c r="C1393" s="42"/>
      <c r="D1393" s="12"/>
      <c r="E1393" s="12"/>
      <c r="F1393" s="12"/>
      <c r="G1393" s="12"/>
      <c r="H1393" s="12"/>
      <c r="I1393" s="12"/>
      <c r="J1393" s="12"/>
      <c r="K1393" s="12"/>
      <c r="L1393" s="12"/>
      <c r="M1393" s="12"/>
      <c r="N1393" s="12"/>
      <c r="O1393" s="12"/>
      <c r="P1393" s="12"/>
      <c r="Q1393" s="12"/>
      <c r="R1393" s="12"/>
      <c r="S1393" s="12"/>
      <c r="T1393" s="12"/>
      <c r="U1393" s="12"/>
      <c r="V1393" s="12"/>
    </row>
    <row r="1394" spans="1:22" s="1" customFormat="1" x14ac:dyDescent="0.4">
      <c r="A1394" s="12"/>
      <c r="B1394" s="12"/>
      <c r="C1394" s="42"/>
      <c r="D1394" s="12"/>
      <c r="E1394" s="12"/>
      <c r="F1394" s="12"/>
      <c r="G1394" s="12"/>
      <c r="H1394" s="12"/>
      <c r="I1394" s="12"/>
      <c r="J1394" s="12"/>
      <c r="K1394" s="12"/>
      <c r="L1394" s="12"/>
      <c r="M1394" s="12"/>
      <c r="N1394" s="12"/>
      <c r="O1394" s="12"/>
      <c r="P1394" s="12"/>
      <c r="Q1394" s="12"/>
      <c r="R1394" s="12"/>
      <c r="S1394" s="12"/>
      <c r="T1394" s="12"/>
      <c r="U1394" s="12"/>
      <c r="V1394" s="12"/>
    </row>
    <row r="1395" spans="1:22" s="1" customFormat="1" x14ac:dyDescent="0.4">
      <c r="A1395" s="12"/>
      <c r="B1395" s="12"/>
      <c r="C1395" s="42"/>
      <c r="D1395" s="12"/>
      <c r="E1395" s="12"/>
      <c r="F1395" s="12"/>
      <c r="G1395" s="12"/>
      <c r="H1395" s="12"/>
      <c r="I1395" s="12"/>
      <c r="J1395" s="12"/>
      <c r="K1395" s="12"/>
      <c r="L1395" s="12"/>
      <c r="M1395" s="12"/>
      <c r="N1395" s="12"/>
      <c r="O1395" s="12"/>
      <c r="P1395" s="12"/>
      <c r="Q1395" s="12"/>
      <c r="R1395" s="12"/>
      <c r="S1395" s="12"/>
      <c r="T1395" s="12"/>
      <c r="U1395" s="12"/>
      <c r="V1395" s="12"/>
    </row>
    <row r="1396" spans="1:22" s="1" customFormat="1" x14ac:dyDescent="0.4">
      <c r="A1396" s="12"/>
      <c r="B1396" s="12"/>
      <c r="C1396" s="42"/>
      <c r="D1396" s="12"/>
      <c r="E1396" s="12"/>
      <c r="F1396" s="12"/>
      <c r="G1396" s="12"/>
      <c r="H1396" s="12"/>
      <c r="I1396" s="12"/>
      <c r="J1396" s="12"/>
      <c r="K1396" s="12"/>
      <c r="L1396" s="12"/>
      <c r="M1396" s="12"/>
      <c r="N1396" s="12"/>
      <c r="O1396" s="12"/>
      <c r="P1396" s="12"/>
      <c r="Q1396" s="12"/>
      <c r="R1396" s="12"/>
      <c r="S1396" s="12"/>
      <c r="T1396" s="12"/>
      <c r="U1396" s="12"/>
      <c r="V1396" s="12"/>
    </row>
    <row r="1397" spans="1:22" s="1" customFormat="1" x14ac:dyDescent="0.4">
      <c r="A1397" s="12"/>
      <c r="B1397" s="12"/>
      <c r="C1397" s="42"/>
      <c r="D1397" s="12"/>
      <c r="E1397" s="12"/>
      <c r="F1397" s="12"/>
      <c r="G1397" s="12"/>
      <c r="H1397" s="12"/>
      <c r="I1397" s="12"/>
      <c r="J1397" s="12"/>
      <c r="K1397" s="12"/>
      <c r="L1397" s="12"/>
      <c r="M1397" s="12"/>
      <c r="N1397" s="12"/>
      <c r="O1397" s="12"/>
      <c r="P1397" s="12"/>
      <c r="Q1397" s="12"/>
      <c r="R1397" s="12"/>
      <c r="S1397" s="12"/>
      <c r="T1397" s="12"/>
      <c r="U1397" s="12"/>
      <c r="V1397" s="12"/>
    </row>
    <row r="1398" spans="1:22" s="1" customFormat="1" x14ac:dyDescent="0.4">
      <c r="A1398" s="12"/>
      <c r="B1398" s="12"/>
      <c r="C1398" s="42"/>
      <c r="D1398" s="12"/>
      <c r="E1398" s="12"/>
      <c r="F1398" s="12"/>
      <c r="G1398" s="12"/>
      <c r="H1398" s="12"/>
      <c r="I1398" s="12"/>
      <c r="J1398" s="12"/>
      <c r="K1398" s="12"/>
      <c r="L1398" s="12"/>
      <c r="M1398" s="12"/>
      <c r="N1398" s="12"/>
      <c r="O1398" s="12"/>
      <c r="P1398" s="12"/>
      <c r="Q1398" s="12"/>
      <c r="R1398" s="12"/>
      <c r="S1398" s="12"/>
      <c r="T1398" s="12"/>
      <c r="U1398" s="12"/>
      <c r="V1398" s="12"/>
    </row>
    <row r="1399" spans="1:22" s="1" customFormat="1" x14ac:dyDescent="0.4">
      <c r="A1399" s="12"/>
      <c r="B1399" s="12"/>
      <c r="C1399" s="42"/>
      <c r="D1399" s="12"/>
      <c r="E1399" s="12"/>
      <c r="F1399" s="12"/>
      <c r="G1399" s="12"/>
      <c r="H1399" s="12"/>
      <c r="I1399" s="12"/>
      <c r="J1399" s="12"/>
      <c r="K1399" s="12"/>
      <c r="L1399" s="12"/>
      <c r="M1399" s="12"/>
      <c r="N1399" s="12"/>
      <c r="O1399" s="12"/>
      <c r="P1399" s="12"/>
      <c r="Q1399" s="12"/>
      <c r="R1399" s="12"/>
      <c r="S1399" s="12"/>
      <c r="T1399" s="12"/>
      <c r="U1399" s="12"/>
      <c r="V1399" s="12"/>
    </row>
    <row r="1400" spans="1:22" s="1" customFormat="1" x14ac:dyDescent="0.4">
      <c r="A1400" s="12"/>
      <c r="B1400" s="12"/>
      <c r="C1400" s="42"/>
      <c r="D1400" s="12"/>
      <c r="E1400" s="12"/>
      <c r="F1400" s="12"/>
      <c r="G1400" s="12"/>
      <c r="H1400" s="12"/>
      <c r="I1400" s="12"/>
      <c r="J1400" s="12"/>
      <c r="K1400" s="12"/>
      <c r="L1400" s="12"/>
      <c r="M1400" s="12"/>
      <c r="N1400" s="12"/>
      <c r="O1400" s="12"/>
      <c r="P1400" s="12"/>
      <c r="Q1400" s="12"/>
      <c r="R1400" s="12"/>
      <c r="S1400" s="12"/>
      <c r="T1400" s="12"/>
      <c r="U1400" s="12"/>
      <c r="V1400" s="12"/>
    </row>
    <row r="1401" spans="1:22" s="1" customFormat="1" x14ac:dyDescent="0.4">
      <c r="A1401" s="12"/>
      <c r="B1401" s="12"/>
      <c r="C1401" s="42"/>
      <c r="D1401" s="12"/>
      <c r="E1401" s="12"/>
      <c r="F1401" s="12"/>
      <c r="G1401" s="12"/>
      <c r="H1401" s="12"/>
      <c r="I1401" s="12"/>
      <c r="J1401" s="12"/>
      <c r="K1401" s="12"/>
      <c r="L1401" s="12"/>
      <c r="M1401" s="12"/>
      <c r="N1401" s="12"/>
      <c r="O1401" s="12"/>
      <c r="P1401" s="12"/>
      <c r="Q1401" s="12"/>
      <c r="R1401" s="12"/>
      <c r="S1401" s="12"/>
      <c r="T1401" s="12"/>
      <c r="U1401" s="12"/>
      <c r="V1401" s="12"/>
    </row>
    <row r="1402" spans="1:22" s="1" customFormat="1" x14ac:dyDescent="0.4">
      <c r="A1402" s="12"/>
      <c r="B1402" s="12"/>
      <c r="C1402" s="42"/>
      <c r="D1402" s="12"/>
      <c r="E1402" s="12"/>
      <c r="F1402" s="12"/>
      <c r="G1402" s="12"/>
      <c r="H1402" s="12"/>
      <c r="I1402" s="12"/>
      <c r="J1402" s="12"/>
      <c r="K1402" s="12"/>
      <c r="L1402" s="12"/>
      <c r="M1402" s="12"/>
      <c r="N1402" s="12"/>
      <c r="O1402" s="12"/>
      <c r="P1402" s="12"/>
      <c r="Q1402" s="12"/>
      <c r="R1402" s="12"/>
      <c r="S1402" s="12"/>
      <c r="T1402" s="12"/>
      <c r="U1402" s="12"/>
      <c r="V1402" s="12"/>
    </row>
    <row r="1403" spans="1:22" s="1" customFormat="1" x14ac:dyDescent="0.4">
      <c r="A1403" s="12"/>
      <c r="B1403" s="12"/>
      <c r="C1403" s="42"/>
      <c r="D1403" s="12"/>
      <c r="E1403" s="12"/>
      <c r="F1403" s="12"/>
      <c r="G1403" s="12"/>
      <c r="H1403" s="12"/>
      <c r="I1403" s="12"/>
      <c r="J1403" s="12"/>
      <c r="K1403" s="12"/>
      <c r="L1403" s="12"/>
      <c r="M1403" s="12"/>
      <c r="N1403" s="12"/>
      <c r="O1403" s="12"/>
      <c r="P1403" s="12"/>
      <c r="Q1403" s="12"/>
      <c r="R1403" s="12"/>
      <c r="S1403" s="12"/>
      <c r="T1403" s="12"/>
      <c r="U1403" s="12"/>
      <c r="V1403" s="12"/>
    </row>
    <row r="1404" spans="1:22" s="1" customFormat="1" x14ac:dyDescent="0.4">
      <c r="A1404" s="12"/>
      <c r="B1404" s="12"/>
      <c r="C1404" s="42"/>
      <c r="D1404" s="12"/>
      <c r="E1404" s="12"/>
      <c r="F1404" s="12"/>
      <c r="G1404" s="12"/>
      <c r="H1404" s="12"/>
      <c r="I1404" s="12"/>
      <c r="J1404" s="12"/>
      <c r="K1404" s="12"/>
      <c r="L1404" s="12"/>
      <c r="M1404" s="12"/>
      <c r="N1404" s="12"/>
      <c r="O1404" s="12"/>
      <c r="P1404" s="12"/>
      <c r="Q1404" s="12"/>
      <c r="R1404" s="12"/>
      <c r="S1404" s="12"/>
      <c r="T1404" s="12"/>
      <c r="U1404" s="12"/>
      <c r="V1404" s="12"/>
    </row>
    <row r="1405" spans="1:22" s="1" customFormat="1" x14ac:dyDescent="0.4">
      <c r="A1405" s="12"/>
      <c r="B1405" s="12"/>
      <c r="C1405" s="42"/>
      <c r="D1405" s="12"/>
      <c r="E1405" s="12"/>
      <c r="F1405" s="12"/>
      <c r="G1405" s="12"/>
      <c r="H1405" s="12"/>
      <c r="I1405" s="12"/>
      <c r="J1405" s="12"/>
      <c r="K1405" s="12"/>
      <c r="L1405" s="12"/>
      <c r="M1405" s="12"/>
      <c r="N1405" s="12"/>
      <c r="O1405" s="12"/>
      <c r="P1405" s="12"/>
      <c r="Q1405" s="12"/>
      <c r="R1405" s="12"/>
      <c r="S1405" s="12"/>
      <c r="T1405" s="12"/>
      <c r="U1405" s="12"/>
      <c r="V1405" s="12"/>
    </row>
    <row r="1406" spans="1:22" s="1" customFormat="1" x14ac:dyDescent="0.4">
      <c r="A1406" s="12"/>
      <c r="B1406" s="12"/>
      <c r="C1406" s="42"/>
      <c r="D1406" s="12"/>
      <c r="E1406" s="12"/>
      <c r="F1406" s="12"/>
      <c r="G1406" s="12"/>
      <c r="H1406" s="12"/>
      <c r="I1406" s="12"/>
      <c r="J1406" s="12"/>
      <c r="K1406" s="12"/>
      <c r="L1406" s="12"/>
      <c r="M1406" s="12"/>
      <c r="N1406" s="12"/>
      <c r="O1406" s="12"/>
      <c r="P1406" s="12"/>
      <c r="Q1406" s="12"/>
      <c r="R1406" s="12"/>
      <c r="S1406" s="12"/>
      <c r="T1406" s="12"/>
      <c r="U1406" s="12"/>
      <c r="V1406" s="12"/>
    </row>
    <row r="1407" spans="1:22" s="1" customFormat="1" x14ac:dyDescent="0.4">
      <c r="A1407" s="12"/>
      <c r="B1407" s="12"/>
      <c r="C1407" s="42"/>
      <c r="D1407" s="12"/>
      <c r="E1407" s="12"/>
      <c r="F1407" s="12"/>
      <c r="G1407" s="12"/>
      <c r="H1407" s="12"/>
      <c r="I1407" s="12"/>
      <c r="J1407" s="12"/>
      <c r="K1407" s="12"/>
      <c r="L1407" s="12"/>
      <c r="M1407" s="12"/>
      <c r="N1407" s="12"/>
      <c r="O1407" s="12"/>
      <c r="P1407" s="12"/>
      <c r="Q1407" s="12"/>
      <c r="R1407" s="12"/>
      <c r="S1407" s="12"/>
      <c r="T1407" s="12"/>
      <c r="U1407" s="12"/>
      <c r="V1407" s="12"/>
    </row>
    <row r="1408" spans="1:22" s="1" customFormat="1" x14ac:dyDescent="0.4">
      <c r="A1408" s="12"/>
      <c r="B1408" s="12"/>
      <c r="C1408" s="42"/>
      <c r="D1408" s="12"/>
      <c r="E1408" s="12"/>
      <c r="F1408" s="12"/>
      <c r="G1408" s="12"/>
      <c r="H1408" s="12"/>
      <c r="I1408" s="12"/>
      <c r="J1408" s="12"/>
      <c r="K1408" s="12"/>
      <c r="L1408" s="12"/>
      <c r="M1408" s="12"/>
      <c r="N1408" s="12"/>
      <c r="O1408" s="12"/>
      <c r="P1408" s="12"/>
      <c r="Q1408" s="12"/>
      <c r="R1408" s="12"/>
      <c r="S1408" s="12"/>
      <c r="T1408" s="12"/>
      <c r="U1408" s="12"/>
      <c r="V1408" s="12"/>
    </row>
    <row r="1409" spans="1:22" s="1" customFormat="1" x14ac:dyDescent="0.4">
      <c r="A1409" s="12"/>
      <c r="B1409" s="12"/>
      <c r="C1409" s="42"/>
      <c r="D1409" s="12"/>
      <c r="E1409" s="12"/>
      <c r="F1409" s="12"/>
      <c r="G1409" s="12"/>
      <c r="H1409" s="12"/>
      <c r="I1409" s="12"/>
      <c r="J1409" s="12"/>
      <c r="K1409" s="12"/>
      <c r="L1409" s="12"/>
      <c r="M1409" s="12"/>
      <c r="N1409" s="12"/>
      <c r="O1409" s="12"/>
      <c r="P1409" s="12"/>
      <c r="Q1409" s="12"/>
      <c r="R1409" s="12"/>
      <c r="S1409" s="12"/>
      <c r="T1409" s="12"/>
      <c r="U1409" s="12"/>
      <c r="V1409" s="12"/>
    </row>
    <row r="1410" spans="1:22" s="1" customFormat="1" x14ac:dyDescent="0.4">
      <c r="A1410" s="12"/>
      <c r="B1410" s="12"/>
      <c r="C1410" s="42"/>
      <c r="D1410" s="12"/>
      <c r="E1410" s="12"/>
      <c r="F1410" s="12"/>
      <c r="G1410" s="12"/>
      <c r="H1410" s="12"/>
      <c r="I1410" s="12"/>
      <c r="J1410" s="12"/>
      <c r="K1410" s="12"/>
      <c r="L1410" s="12"/>
      <c r="M1410" s="12"/>
      <c r="N1410" s="12"/>
      <c r="O1410" s="12"/>
      <c r="P1410" s="12"/>
      <c r="Q1410" s="12"/>
      <c r="R1410" s="12"/>
      <c r="S1410" s="12"/>
      <c r="T1410" s="12"/>
      <c r="U1410" s="12"/>
      <c r="V1410" s="12"/>
    </row>
    <row r="1411" spans="1:22" s="1" customFormat="1" x14ac:dyDescent="0.4">
      <c r="A1411" s="12"/>
      <c r="B1411" s="12"/>
      <c r="C1411" s="42"/>
      <c r="D1411" s="12"/>
      <c r="E1411" s="12"/>
      <c r="F1411" s="12"/>
      <c r="G1411" s="12"/>
      <c r="H1411" s="12"/>
      <c r="I1411" s="12"/>
      <c r="J1411" s="12"/>
      <c r="K1411" s="12"/>
      <c r="L1411" s="12"/>
      <c r="M1411" s="12"/>
      <c r="N1411" s="12"/>
      <c r="O1411" s="12"/>
      <c r="P1411" s="12"/>
      <c r="Q1411" s="12"/>
      <c r="R1411" s="12"/>
      <c r="S1411" s="12"/>
      <c r="T1411" s="12"/>
      <c r="U1411" s="12"/>
      <c r="V1411" s="12"/>
    </row>
    <row r="1412" spans="1:22" s="1" customFormat="1" x14ac:dyDescent="0.4">
      <c r="A1412" s="12"/>
      <c r="B1412" s="12"/>
      <c r="C1412" s="42"/>
      <c r="D1412" s="12"/>
      <c r="E1412" s="12"/>
      <c r="F1412" s="12"/>
      <c r="G1412" s="12"/>
      <c r="H1412" s="12"/>
      <c r="I1412" s="12"/>
      <c r="J1412" s="12"/>
      <c r="K1412" s="12"/>
      <c r="L1412" s="12"/>
      <c r="M1412" s="12"/>
      <c r="N1412" s="12"/>
      <c r="O1412" s="12"/>
      <c r="P1412" s="12"/>
      <c r="Q1412" s="12"/>
      <c r="R1412" s="12"/>
      <c r="S1412" s="12"/>
      <c r="T1412" s="12"/>
      <c r="U1412" s="12"/>
      <c r="V1412" s="12"/>
    </row>
    <row r="1413" spans="1:22" s="1" customFormat="1" x14ac:dyDescent="0.4">
      <c r="A1413" s="12"/>
      <c r="B1413" s="12"/>
      <c r="C1413" s="42"/>
      <c r="D1413" s="12"/>
      <c r="E1413" s="12"/>
      <c r="F1413" s="12"/>
      <c r="G1413" s="12"/>
      <c r="H1413" s="12"/>
      <c r="I1413" s="12"/>
      <c r="J1413" s="12"/>
      <c r="K1413" s="12"/>
      <c r="L1413" s="12"/>
      <c r="M1413" s="12"/>
      <c r="N1413" s="12"/>
      <c r="O1413" s="12"/>
      <c r="P1413" s="12"/>
      <c r="Q1413" s="12"/>
      <c r="R1413" s="12"/>
      <c r="S1413" s="12"/>
      <c r="T1413" s="12"/>
      <c r="U1413" s="12"/>
      <c r="V1413" s="12"/>
    </row>
    <row r="1414" spans="1:22" s="1" customFormat="1" x14ac:dyDescent="0.4">
      <c r="A1414" s="12"/>
      <c r="B1414" s="12"/>
      <c r="C1414" s="42"/>
      <c r="D1414" s="12"/>
      <c r="E1414" s="12"/>
      <c r="F1414" s="12"/>
      <c r="G1414" s="12"/>
      <c r="H1414" s="12"/>
      <c r="I1414" s="12"/>
      <c r="J1414" s="12"/>
      <c r="K1414" s="12"/>
      <c r="L1414" s="12"/>
      <c r="M1414" s="12"/>
      <c r="N1414" s="12"/>
      <c r="O1414" s="12"/>
      <c r="P1414" s="12"/>
      <c r="Q1414" s="12"/>
      <c r="R1414" s="12"/>
      <c r="S1414" s="12"/>
      <c r="T1414" s="12"/>
      <c r="U1414" s="12"/>
      <c r="V1414" s="12"/>
    </row>
    <row r="1415" spans="1:22" s="1" customFormat="1" x14ac:dyDescent="0.4">
      <c r="A1415" s="12"/>
      <c r="B1415" s="12"/>
      <c r="C1415" s="42"/>
      <c r="D1415" s="12"/>
      <c r="E1415" s="12"/>
      <c r="F1415" s="12"/>
      <c r="G1415" s="12"/>
      <c r="H1415" s="12"/>
      <c r="I1415" s="12"/>
      <c r="J1415" s="12"/>
      <c r="K1415" s="12"/>
      <c r="L1415" s="12"/>
      <c r="M1415" s="12"/>
      <c r="N1415" s="12"/>
      <c r="O1415" s="12"/>
      <c r="P1415" s="12"/>
      <c r="Q1415" s="12"/>
      <c r="R1415" s="12"/>
      <c r="S1415" s="12"/>
      <c r="T1415" s="12"/>
      <c r="U1415" s="12"/>
      <c r="V1415" s="12"/>
    </row>
    <row r="1416" spans="1:22" s="1" customFormat="1" x14ac:dyDescent="0.4">
      <c r="A1416" s="12"/>
      <c r="B1416" s="12"/>
      <c r="C1416" s="42"/>
      <c r="D1416" s="12"/>
      <c r="E1416" s="12"/>
      <c r="F1416" s="12"/>
      <c r="G1416" s="12"/>
      <c r="H1416" s="12"/>
      <c r="I1416" s="12"/>
      <c r="J1416" s="12"/>
      <c r="K1416" s="12"/>
      <c r="L1416" s="12"/>
      <c r="M1416" s="12"/>
      <c r="N1416" s="12"/>
      <c r="O1416" s="12"/>
      <c r="P1416" s="12"/>
      <c r="Q1416" s="12"/>
      <c r="R1416" s="12"/>
      <c r="S1416" s="12"/>
      <c r="T1416" s="12"/>
      <c r="U1416" s="12"/>
      <c r="V1416" s="12"/>
    </row>
    <row r="1417" spans="1:22" s="1" customFormat="1" x14ac:dyDescent="0.4">
      <c r="A1417" s="12"/>
      <c r="B1417" s="12"/>
      <c r="C1417" s="42"/>
      <c r="D1417" s="12"/>
      <c r="E1417" s="12"/>
      <c r="F1417" s="12"/>
      <c r="G1417" s="12"/>
      <c r="H1417" s="12"/>
      <c r="I1417" s="12"/>
      <c r="J1417" s="12"/>
      <c r="K1417" s="12"/>
      <c r="L1417" s="12"/>
      <c r="M1417" s="12"/>
      <c r="N1417" s="12"/>
      <c r="O1417" s="12"/>
      <c r="P1417" s="12"/>
      <c r="Q1417" s="12"/>
      <c r="R1417" s="12"/>
      <c r="S1417" s="12"/>
      <c r="T1417" s="12"/>
      <c r="U1417" s="12"/>
      <c r="V1417" s="12"/>
    </row>
    <row r="1418" spans="1:22" s="1" customFormat="1" x14ac:dyDescent="0.4">
      <c r="A1418" s="12"/>
      <c r="B1418" s="12"/>
      <c r="C1418" s="42"/>
      <c r="D1418" s="12"/>
      <c r="E1418" s="12"/>
      <c r="F1418" s="12"/>
      <c r="G1418" s="12"/>
      <c r="H1418" s="12"/>
      <c r="I1418" s="12"/>
      <c r="J1418" s="12"/>
      <c r="K1418" s="12"/>
      <c r="L1418" s="12"/>
      <c r="M1418" s="12"/>
      <c r="N1418" s="12"/>
      <c r="O1418" s="12"/>
      <c r="P1418" s="12"/>
      <c r="Q1418" s="12"/>
      <c r="R1418" s="12"/>
      <c r="S1418" s="12"/>
      <c r="T1418" s="12"/>
      <c r="U1418" s="12"/>
      <c r="V1418" s="12"/>
    </row>
    <row r="1419" spans="1:22" s="1" customFormat="1" x14ac:dyDescent="0.4">
      <c r="A1419" s="12"/>
      <c r="B1419" s="12"/>
      <c r="C1419" s="42"/>
      <c r="D1419" s="12"/>
      <c r="E1419" s="12"/>
      <c r="F1419" s="12"/>
      <c r="G1419" s="12"/>
      <c r="H1419" s="12"/>
      <c r="I1419" s="12"/>
      <c r="J1419" s="12"/>
      <c r="K1419" s="12"/>
      <c r="L1419" s="12"/>
      <c r="M1419" s="12"/>
      <c r="N1419" s="12"/>
      <c r="O1419" s="12"/>
      <c r="P1419" s="12"/>
      <c r="Q1419" s="12"/>
      <c r="R1419" s="12"/>
      <c r="S1419" s="12"/>
      <c r="T1419" s="12"/>
      <c r="U1419" s="12"/>
      <c r="V1419" s="12"/>
    </row>
    <row r="1420" spans="1:22" s="1" customFormat="1" x14ac:dyDescent="0.4">
      <c r="A1420" s="12"/>
      <c r="B1420" s="12"/>
      <c r="C1420" s="42"/>
      <c r="D1420" s="12"/>
      <c r="E1420" s="12"/>
      <c r="F1420" s="12"/>
      <c r="G1420" s="12"/>
      <c r="H1420" s="12"/>
      <c r="I1420" s="12"/>
      <c r="J1420" s="12"/>
      <c r="K1420" s="12"/>
      <c r="L1420" s="12"/>
      <c r="M1420" s="12"/>
      <c r="N1420" s="12"/>
      <c r="O1420" s="12"/>
      <c r="P1420" s="12"/>
      <c r="Q1420" s="12"/>
      <c r="R1420" s="12"/>
      <c r="S1420" s="12"/>
      <c r="T1420" s="12"/>
      <c r="U1420" s="12"/>
      <c r="V1420" s="12"/>
    </row>
    <row r="1421" spans="1:22" s="1" customFormat="1" x14ac:dyDescent="0.4">
      <c r="A1421" s="12"/>
      <c r="B1421" s="12"/>
      <c r="C1421" s="42"/>
      <c r="D1421" s="12"/>
      <c r="E1421" s="12"/>
      <c r="F1421" s="12"/>
      <c r="G1421" s="12"/>
      <c r="H1421" s="12"/>
      <c r="I1421" s="12"/>
      <c r="J1421" s="12"/>
      <c r="K1421" s="12"/>
      <c r="L1421" s="12"/>
      <c r="M1421" s="12"/>
      <c r="N1421" s="12"/>
      <c r="O1421" s="12"/>
      <c r="P1421" s="12"/>
      <c r="Q1421" s="12"/>
      <c r="R1421" s="12"/>
      <c r="S1421" s="12"/>
      <c r="T1421" s="12"/>
      <c r="U1421" s="12"/>
      <c r="V1421" s="12"/>
    </row>
    <row r="1422" spans="1:22" s="1" customFormat="1" x14ac:dyDescent="0.4">
      <c r="A1422" s="12"/>
      <c r="B1422" s="12"/>
      <c r="C1422" s="42"/>
      <c r="D1422" s="12"/>
      <c r="E1422" s="12"/>
      <c r="F1422" s="12"/>
      <c r="G1422" s="12"/>
      <c r="H1422" s="12"/>
      <c r="I1422" s="12"/>
      <c r="J1422" s="12"/>
      <c r="K1422" s="12"/>
      <c r="L1422" s="12"/>
      <c r="M1422" s="12"/>
      <c r="N1422" s="12"/>
      <c r="O1422" s="12"/>
      <c r="P1422" s="12"/>
      <c r="Q1422" s="12"/>
      <c r="R1422" s="12"/>
      <c r="S1422" s="12"/>
      <c r="T1422" s="12"/>
      <c r="U1422" s="12"/>
      <c r="V1422" s="12"/>
    </row>
    <row r="1423" spans="1:22" s="1" customFormat="1" x14ac:dyDescent="0.4">
      <c r="A1423" s="12"/>
      <c r="B1423" s="12"/>
      <c r="C1423" s="42"/>
      <c r="D1423" s="12"/>
      <c r="E1423" s="12"/>
      <c r="F1423" s="12"/>
      <c r="G1423" s="12"/>
      <c r="H1423" s="12"/>
      <c r="I1423" s="12"/>
      <c r="J1423" s="12"/>
      <c r="K1423" s="12"/>
      <c r="L1423" s="12"/>
      <c r="M1423" s="12"/>
      <c r="N1423" s="12"/>
      <c r="O1423" s="12"/>
      <c r="P1423" s="12"/>
      <c r="Q1423" s="12"/>
      <c r="R1423" s="12"/>
      <c r="S1423" s="12"/>
      <c r="T1423" s="12"/>
      <c r="U1423" s="12"/>
      <c r="V1423" s="12"/>
    </row>
    <row r="1424" spans="1:22" s="1" customFormat="1" x14ac:dyDescent="0.4">
      <c r="A1424" s="12"/>
      <c r="B1424" s="12"/>
      <c r="C1424" s="42"/>
      <c r="D1424" s="12"/>
      <c r="E1424" s="12"/>
      <c r="F1424" s="12"/>
      <c r="G1424" s="12"/>
      <c r="H1424" s="12"/>
      <c r="I1424" s="12"/>
      <c r="J1424" s="12"/>
      <c r="K1424" s="12"/>
      <c r="L1424" s="12"/>
      <c r="M1424" s="12"/>
      <c r="N1424" s="12"/>
      <c r="O1424" s="12"/>
      <c r="P1424" s="12"/>
      <c r="Q1424" s="12"/>
      <c r="R1424" s="12"/>
      <c r="S1424" s="12"/>
      <c r="T1424" s="12"/>
      <c r="U1424" s="12"/>
      <c r="V1424" s="12"/>
    </row>
    <row r="1425" spans="1:22" s="1" customFormat="1" x14ac:dyDescent="0.4">
      <c r="A1425" s="12"/>
      <c r="B1425" s="12"/>
      <c r="C1425" s="42"/>
      <c r="D1425" s="12"/>
      <c r="E1425" s="12"/>
      <c r="F1425" s="12"/>
      <c r="G1425" s="12"/>
      <c r="H1425" s="12"/>
      <c r="I1425" s="12"/>
      <c r="J1425" s="12"/>
      <c r="K1425" s="12"/>
      <c r="L1425" s="12"/>
      <c r="M1425" s="12"/>
      <c r="N1425" s="12"/>
      <c r="O1425" s="12"/>
      <c r="P1425" s="12"/>
      <c r="Q1425" s="12"/>
      <c r="R1425" s="12"/>
      <c r="S1425" s="12"/>
      <c r="T1425" s="12"/>
      <c r="U1425" s="12"/>
      <c r="V1425" s="12"/>
    </row>
    <row r="1426" spans="1:22" s="1" customFormat="1" x14ac:dyDescent="0.4">
      <c r="A1426" s="12"/>
      <c r="B1426" s="12"/>
      <c r="C1426" s="42"/>
      <c r="D1426" s="12"/>
      <c r="E1426" s="12"/>
      <c r="F1426" s="12"/>
      <c r="G1426" s="12"/>
      <c r="H1426" s="12"/>
      <c r="I1426" s="12"/>
      <c r="J1426" s="12"/>
      <c r="K1426" s="12"/>
      <c r="L1426" s="12"/>
      <c r="M1426" s="12"/>
      <c r="N1426" s="12"/>
      <c r="O1426" s="12"/>
      <c r="P1426" s="12"/>
      <c r="Q1426" s="12"/>
      <c r="R1426" s="12"/>
      <c r="S1426" s="12"/>
      <c r="T1426" s="12"/>
      <c r="U1426" s="12"/>
      <c r="V1426" s="12"/>
    </row>
    <row r="1427" spans="1:22" s="1" customFormat="1" x14ac:dyDescent="0.4">
      <c r="A1427" s="12"/>
      <c r="B1427" s="12"/>
      <c r="C1427" s="42"/>
      <c r="D1427" s="12"/>
      <c r="E1427" s="12"/>
      <c r="F1427" s="12"/>
      <c r="G1427" s="12"/>
      <c r="H1427" s="12"/>
      <c r="I1427" s="12"/>
      <c r="J1427" s="12"/>
      <c r="K1427" s="12"/>
      <c r="L1427" s="12"/>
      <c r="M1427" s="12"/>
      <c r="N1427" s="12"/>
      <c r="O1427" s="12"/>
      <c r="P1427" s="12"/>
      <c r="Q1427" s="12"/>
      <c r="R1427" s="12"/>
      <c r="S1427" s="12"/>
      <c r="T1427" s="12"/>
      <c r="U1427" s="12"/>
      <c r="V1427" s="12"/>
    </row>
    <row r="1428" spans="1:22" s="1" customFormat="1" x14ac:dyDescent="0.4">
      <c r="A1428" s="12"/>
      <c r="B1428" s="12"/>
      <c r="C1428" s="42"/>
      <c r="D1428" s="12"/>
      <c r="E1428" s="12"/>
      <c r="F1428" s="12"/>
      <c r="G1428" s="12"/>
      <c r="H1428" s="12"/>
      <c r="I1428" s="12"/>
      <c r="J1428" s="12"/>
      <c r="K1428" s="12"/>
      <c r="L1428" s="12"/>
      <c r="M1428" s="12"/>
      <c r="N1428" s="12"/>
      <c r="O1428" s="12"/>
      <c r="P1428" s="12"/>
      <c r="Q1428" s="12"/>
      <c r="R1428" s="12"/>
      <c r="S1428" s="12"/>
      <c r="T1428" s="12"/>
      <c r="U1428" s="12"/>
      <c r="V1428" s="12"/>
    </row>
    <row r="1429" spans="1:22" s="1" customFormat="1" x14ac:dyDescent="0.4">
      <c r="A1429" s="12"/>
      <c r="B1429" s="12"/>
      <c r="C1429" s="42"/>
      <c r="D1429" s="12"/>
      <c r="E1429" s="12"/>
      <c r="F1429" s="12"/>
      <c r="G1429" s="12"/>
      <c r="H1429" s="12"/>
      <c r="I1429" s="12"/>
      <c r="J1429" s="12"/>
      <c r="K1429" s="12"/>
      <c r="L1429" s="12"/>
      <c r="M1429" s="12"/>
      <c r="N1429" s="12"/>
      <c r="O1429" s="12"/>
      <c r="P1429" s="12"/>
      <c r="Q1429" s="12"/>
      <c r="R1429" s="12"/>
      <c r="S1429" s="12"/>
      <c r="T1429" s="12"/>
      <c r="U1429" s="12"/>
      <c r="V1429" s="12"/>
    </row>
    <row r="1430" spans="1:22" s="1" customFormat="1" x14ac:dyDescent="0.4">
      <c r="A1430" s="12"/>
      <c r="B1430" s="12"/>
      <c r="C1430" s="42"/>
      <c r="D1430" s="12"/>
      <c r="E1430" s="12"/>
      <c r="F1430" s="12"/>
      <c r="G1430" s="12"/>
      <c r="H1430" s="12"/>
      <c r="I1430" s="12"/>
      <c r="J1430" s="12"/>
      <c r="K1430" s="12"/>
      <c r="L1430" s="12"/>
      <c r="M1430" s="12"/>
      <c r="N1430" s="12"/>
      <c r="O1430" s="12"/>
      <c r="P1430" s="12"/>
      <c r="Q1430" s="12"/>
      <c r="R1430" s="12"/>
      <c r="S1430" s="12"/>
      <c r="T1430" s="12"/>
      <c r="U1430" s="12"/>
      <c r="V1430" s="12"/>
    </row>
    <row r="1431" spans="1:22" s="1" customFormat="1" x14ac:dyDescent="0.4">
      <c r="A1431" s="12"/>
      <c r="B1431" s="12"/>
      <c r="C1431" s="42"/>
      <c r="D1431" s="12"/>
      <c r="E1431" s="12"/>
      <c r="F1431" s="12"/>
      <c r="G1431" s="12"/>
      <c r="H1431" s="12"/>
      <c r="I1431" s="12"/>
      <c r="J1431" s="12"/>
      <c r="K1431" s="12"/>
      <c r="L1431" s="12"/>
      <c r="M1431" s="12"/>
      <c r="N1431" s="12"/>
      <c r="O1431" s="12"/>
      <c r="P1431" s="12"/>
      <c r="Q1431" s="12"/>
      <c r="R1431" s="12"/>
      <c r="S1431" s="12"/>
      <c r="T1431" s="12"/>
      <c r="U1431" s="12"/>
      <c r="V1431" s="12"/>
    </row>
    <row r="1432" spans="1:22" s="1" customFormat="1" x14ac:dyDescent="0.4">
      <c r="A1432" s="12"/>
      <c r="B1432" s="12"/>
      <c r="C1432" s="42"/>
      <c r="D1432" s="12"/>
      <c r="E1432" s="12"/>
      <c r="F1432" s="12"/>
      <c r="G1432" s="12"/>
      <c r="H1432" s="12"/>
      <c r="I1432" s="12"/>
      <c r="J1432" s="12"/>
      <c r="K1432" s="12"/>
      <c r="L1432" s="12"/>
      <c r="M1432" s="12"/>
      <c r="N1432" s="12"/>
      <c r="O1432" s="12"/>
      <c r="P1432" s="12"/>
      <c r="Q1432" s="12"/>
      <c r="R1432" s="12"/>
      <c r="S1432" s="12"/>
      <c r="T1432" s="12"/>
      <c r="U1432" s="12"/>
      <c r="V1432" s="12"/>
    </row>
    <row r="1433" spans="1:22" s="1" customFormat="1" x14ac:dyDescent="0.4">
      <c r="A1433" s="12"/>
      <c r="B1433" s="12"/>
      <c r="C1433" s="42"/>
      <c r="D1433" s="12"/>
      <c r="E1433" s="12"/>
      <c r="F1433" s="12"/>
      <c r="G1433" s="12"/>
      <c r="H1433" s="12"/>
      <c r="I1433" s="12"/>
      <c r="J1433" s="12"/>
      <c r="K1433" s="12"/>
      <c r="L1433" s="12"/>
      <c r="M1433" s="12"/>
      <c r="N1433" s="12"/>
      <c r="O1433" s="12"/>
      <c r="P1433" s="12"/>
      <c r="Q1433" s="12"/>
      <c r="R1433" s="12"/>
      <c r="S1433" s="12"/>
      <c r="T1433" s="12"/>
      <c r="U1433" s="12"/>
      <c r="V1433" s="12"/>
    </row>
    <row r="1434" spans="1:22" s="1" customFormat="1" x14ac:dyDescent="0.4">
      <c r="A1434" s="12"/>
      <c r="B1434" s="12"/>
      <c r="C1434" s="42"/>
      <c r="D1434" s="12"/>
      <c r="E1434" s="12"/>
      <c r="F1434" s="12"/>
      <c r="G1434" s="12"/>
      <c r="H1434" s="12"/>
      <c r="I1434" s="12"/>
      <c r="J1434" s="12"/>
      <c r="K1434" s="12"/>
      <c r="L1434" s="12"/>
      <c r="M1434" s="12"/>
      <c r="N1434" s="12"/>
      <c r="O1434" s="12"/>
      <c r="P1434" s="12"/>
      <c r="Q1434" s="12"/>
      <c r="R1434" s="12"/>
      <c r="S1434" s="12"/>
      <c r="T1434" s="12"/>
      <c r="U1434" s="12"/>
      <c r="V1434" s="12"/>
    </row>
    <row r="1435" spans="1:22" s="1" customFormat="1" x14ac:dyDescent="0.4">
      <c r="A1435" s="12"/>
      <c r="B1435" s="12"/>
      <c r="C1435" s="42"/>
      <c r="D1435" s="12"/>
      <c r="E1435" s="12"/>
      <c r="F1435" s="12"/>
      <c r="G1435" s="12"/>
      <c r="H1435" s="12"/>
      <c r="I1435" s="12"/>
      <c r="J1435" s="12"/>
      <c r="K1435" s="12"/>
      <c r="L1435" s="12"/>
      <c r="M1435" s="12"/>
      <c r="N1435" s="12"/>
      <c r="O1435" s="12"/>
      <c r="P1435" s="12"/>
      <c r="Q1435" s="12"/>
      <c r="R1435" s="12"/>
      <c r="S1435" s="12"/>
      <c r="T1435" s="12"/>
      <c r="U1435" s="12"/>
      <c r="V1435" s="12"/>
    </row>
    <row r="1436" spans="1:22" s="1" customFormat="1" x14ac:dyDescent="0.4">
      <c r="A1436" s="12"/>
      <c r="B1436" s="12"/>
      <c r="C1436" s="42"/>
      <c r="D1436" s="12"/>
      <c r="E1436" s="12"/>
      <c r="F1436" s="12"/>
      <c r="G1436" s="12"/>
      <c r="H1436" s="12"/>
      <c r="I1436" s="12"/>
      <c r="J1436" s="12"/>
      <c r="K1436" s="12"/>
      <c r="L1436" s="12"/>
      <c r="M1436" s="12"/>
      <c r="N1436" s="12"/>
      <c r="O1436" s="12"/>
      <c r="P1436" s="12"/>
      <c r="Q1436" s="12"/>
      <c r="R1436" s="12"/>
      <c r="S1436" s="12"/>
      <c r="T1436" s="12"/>
      <c r="U1436" s="12"/>
      <c r="V1436" s="12"/>
    </row>
    <row r="1437" spans="1:22" s="1" customFormat="1" x14ac:dyDescent="0.4">
      <c r="A1437" s="12"/>
      <c r="B1437" s="12"/>
      <c r="C1437" s="42"/>
      <c r="D1437" s="12"/>
      <c r="E1437" s="12"/>
      <c r="F1437" s="12"/>
      <c r="G1437" s="12"/>
      <c r="H1437" s="12"/>
      <c r="I1437" s="12"/>
      <c r="J1437" s="12"/>
      <c r="K1437" s="12"/>
      <c r="L1437" s="12"/>
      <c r="M1437" s="12"/>
      <c r="N1437" s="12"/>
      <c r="O1437" s="12"/>
      <c r="P1437" s="12"/>
      <c r="Q1437" s="12"/>
      <c r="R1437" s="12"/>
      <c r="S1437" s="12"/>
      <c r="T1437" s="12"/>
      <c r="U1437" s="12"/>
      <c r="V1437" s="12"/>
    </row>
    <row r="1438" spans="1:22" s="1" customFormat="1" x14ac:dyDescent="0.4">
      <c r="A1438" s="12"/>
      <c r="B1438" s="12"/>
      <c r="C1438" s="42"/>
      <c r="D1438" s="12"/>
      <c r="E1438" s="12"/>
      <c r="F1438" s="12"/>
      <c r="G1438" s="12"/>
      <c r="H1438" s="12"/>
      <c r="I1438" s="12"/>
      <c r="J1438" s="12"/>
      <c r="K1438" s="12"/>
      <c r="L1438" s="12"/>
      <c r="M1438" s="12"/>
      <c r="N1438" s="12"/>
      <c r="O1438" s="12"/>
      <c r="P1438" s="12"/>
      <c r="Q1438" s="12"/>
      <c r="R1438" s="12"/>
      <c r="S1438" s="12"/>
      <c r="T1438" s="12"/>
      <c r="U1438" s="12"/>
      <c r="V1438" s="12"/>
    </row>
    <row r="1439" spans="1:22" s="1" customFormat="1" x14ac:dyDescent="0.4">
      <c r="A1439" s="12"/>
      <c r="B1439" s="12"/>
      <c r="C1439" s="42"/>
      <c r="D1439" s="12"/>
      <c r="E1439" s="12"/>
      <c r="F1439" s="12"/>
      <c r="G1439" s="12"/>
      <c r="H1439" s="12"/>
      <c r="I1439" s="12"/>
      <c r="J1439" s="12"/>
      <c r="K1439" s="12"/>
      <c r="L1439" s="12"/>
      <c r="M1439" s="12"/>
      <c r="N1439" s="12"/>
      <c r="O1439" s="12"/>
      <c r="P1439" s="12"/>
      <c r="Q1439" s="12"/>
      <c r="R1439" s="12"/>
      <c r="S1439" s="12"/>
      <c r="T1439" s="12"/>
      <c r="U1439" s="12"/>
      <c r="V1439" s="12"/>
    </row>
    <row r="1440" spans="1:22" s="1" customFormat="1" x14ac:dyDescent="0.4">
      <c r="A1440" s="12"/>
      <c r="B1440" s="12"/>
      <c r="C1440" s="42"/>
      <c r="D1440" s="12"/>
      <c r="E1440" s="12"/>
      <c r="F1440" s="12"/>
      <c r="G1440" s="12"/>
      <c r="H1440" s="12"/>
      <c r="I1440" s="12"/>
      <c r="J1440" s="12"/>
      <c r="K1440" s="12"/>
      <c r="L1440" s="12"/>
      <c r="M1440" s="12"/>
      <c r="N1440" s="12"/>
      <c r="O1440" s="12"/>
      <c r="P1440" s="12"/>
      <c r="Q1440" s="12"/>
      <c r="R1440" s="12"/>
      <c r="S1440" s="12"/>
      <c r="T1440" s="12"/>
      <c r="U1440" s="12"/>
      <c r="V1440" s="12"/>
    </row>
    <row r="1441" spans="1:22" s="1" customFormat="1" x14ac:dyDescent="0.4">
      <c r="A1441" s="12"/>
      <c r="B1441" s="12"/>
      <c r="C1441" s="42"/>
      <c r="D1441" s="12"/>
      <c r="E1441" s="12"/>
      <c r="F1441" s="12"/>
      <c r="G1441" s="12"/>
      <c r="H1441" s="12"/>
      <c r="I1441" s="12"/>
      <c r="J1441" s="12"/>
      <c r="K1441" s="12"/>
      <c r="L1441" s="12"/>
      <c r="M1441" s="12"/>
      <c r="N1441" s="12"/>
      <c r="O1441" s="12"/>
      <c r="P1441" s="12"/>
      <c r="Q1441" s="12"/>
      <c r="R1441" s="12"/>
      <c r="S1441" s="12"/>
      <c r="T1441" s="12"/>
      <c r="U1441" s="12"/>
      <c r="V1441" s="12"/>
    </row>
    <row r="1442" spans="1:22" s="1" customFormat="1" x14ac:dyDescent="0.4">
      <c r="A1442" s="12"/>
      <c r="B1442" s="12"/>
      <c r="C1442" s="42"/>
      <c r="D1442" s="12"/>
      <c r="E1442" s="12"/>
      <c r="F1442" s="12"/>
      <c r="G1442" s="12"/>
      <c r="H1442" s="12"/>
      <c r="I1442" s="12"/>
      <c r="J1442" s="12"/>
      <c r="K1442" s="12"/>
      <c r="L1442" s="12"/>
      <c r="M1442" s="12"/>
      <c r="N1442" s="12"/>
      <c r="O1442" s="12"/>
      <c r="P1442" s="12"/>
      <c r="Q1442" s="12"/>
      <c r="R1442" s="12"/>
      <c r="S1442" s="12"/>
      <c r="T1442" s="12"/>
      <c r="U1442" s="12"/>
      <c r="V1442" s="12"/>
    </row>
    <row r="1443" spans="1:22" s="1" customFormat="1" x14ac:dyDescent="0.4">
      <c r="A1443" s="12"/>
      <c r="B1443" s="12"/>
      <c r="C1443" s="42"/>
      <c r="D1443" s="12"/>
      <c r="E1443" s="12"/>
      <c r="F1443" s="12"/>
      <c r="G1443" s="12"/>
      <c r="H1443" s="12"/>
      <c r="I1443" s="12"/>
      <c r="J1443" s="12"/>
      <c r="K1443" s="12"/>
      <c r="L1443" s="12"/>
      <c r="M1443" s="12"/>
      <c r="N1443" s="12"/>
      <c r="O1443" s="12"/>
      <c r="P1443" s="12"/>
      <c r="Q1443" s="12"/>
      <c r="R1443" s="12"/>
      <c r="S1443" s="12"/>
      <c r="T1443" s="12"/>
      <c r="U1443" s="12"/>
      <c r="V1443" s="12"/>
    </row>
    <row r="1444" spans="1:22" s="1" customFormat="1" x14ac:dyDescent="0.4">
      <c r="A1444" s="12"/>
      <c r="B1444" s="12"/>
      <c r="C1444" s="42"/>
      <c r="D1444" s="12"/>
      <c r="E1444" s="12"/>
      <c r="F1444" s="12"/>
      <c r="G1444" s="12"/>
      <c r="H1444" s="12"/>
      <c r="I1444" s="12"/>
      <c r="J1444" s="12"/>
      <c r="K1444" s="12"/>
      <c r="L1444" s="12"/>
      <c r="M1444" s="12"/>
      <c r="N1444" s="12"/>
      <c r="O1444" s="12"/>
      <c r="P1444" s="12"/>
      <c r="Q1444" s="12"/>
      <c r="R1444" s="12"/>
      <c r="S1444" s="12"/>
      <c r="T1444" s="12"/>
      <c r="U1444" s="12"/>
      <c r="V1444" s="12"/>
    </row>
    <row r="1445" spans="1:22" s="1" customFormat="1" x14ac:dyDescent="0.4">
      <c r="A1445" s="12"/>
      <c r="B1445" s="12"/>
      <c r="C1445" s="42"/>
      <c r="D1445" s="12"/>
      <c r="E1445" s="12"/>
      <c r="F1445" s="12"/>
      <c r="G1445" s="12"/>
      <c r="H1445" s="12"/>
      <c r="I1445" s="12"/>
      <c r="J1445" s="12"/>
      <c r="K1445" s="12"/>
      <c r="L1445" s="12"/>
      <c r="M1445" s="12"/>
      <c r="N1445" s="12"/>
      <c r="O1445" s="12"/>
      <c r="P1445" s="12"/>
      <c r="Q1445" s="12"/>
      <c r="R1445" s="12"/>
      <c r="S1445" s="12"/>
      <c r="T1445" s="12"/>
      <c r="U1445" s="12"/>
      <c r="V1445" s="12"/>
    </row>
    <row r="1446" spans="1:22" s="1" customFormat="1" x14ac:dyDescent="0.4">
      <c r="A1446" s="12"/>
      <c r="B1446" s="12"/>
      <c r="C1446" s="42"/>
      <c r="D1446" s="12"/>
      <c r="E1446" s="12"/>
      <c r="F1446" s="12"/>
      <c r="G1446" s="12"/>
      <c r="H1446" s="12"/>
      <c r="I1446" s="12"/>
      <c r="J1446" s="12"/>
      <c r="K1446" s="12"/>
      <c r="L1446" s="12"/>
      <c r="M1446" s="12"/>
      <c r="N1446" s="12"/>
      <c r="O1446" s="12"/>
      <c r="P1446" s="12"/>
      <c r="Q1446" s="12"/>
      <c r="R1446" s="12"/>
      <c r="S1446" s="12"/>
      <c r="T1446" s="12"/>
      <c r="U1446" s="12"/>
      <c r="V1446" s="12"/>
    </row>
    <row r="1447" spans="1:22" s="1" customFormat="1" x14ac:dyDescent="0.4">
      <c r="A1447" s="12"/>
      <c r="B1447" s="12"/>
      <c r="C1447" s="42"/>
      <c r="D1447" s="12"/>
      <c r="E1447" s="12"/>
      <c r="F1447" s="12"/>
      <c r="G1447" s="12"/>
      <c r="H1447" s="12"/>
      <c r="I1447" s="12"/>
      <c r="J1447" s="12"/>
      <c r="K1447" s="12"/>
      <c r="L1447" s="12"/>
      <c r="M1447" s="12"/>
      <c r="N1447" s="12"/>
      <c r="O1447" s="12"/>
      <c r="P1447" s="12"/>
      <c r="Q1447" s="12"/>
      <c r="R1447" s="12"/>
      <c r="S1447" s="12"/>
      <c r="T1447" s="12"/>
      <c r="U1447" s="12"/>
      <c r="V1447" s="12"/>
    </row>
    <row r="1448" spans="1:22" s="1" customFormat="1" x14ac:dyDescent="0.4">
      <c r="A1448" s="12"/>
      <c r="B1448" s="12"/>
      <c r="C1448" s="42"/>
      <c r="D1448" s="12"/>
      <c r="E1448" s="12"/>
      <c r="F1448" s="12"/>
      <c r="G1448" s="12"/>
      <c r="H1448" s="12"/>
      <c r="I1448" s="12"/>
      <c r="J1448" s="12"/>
      <c r="K1448" s="12"/>
      <c r="L1448" s="12"/>
      <c r="M1448" s="12"/>
      <c r="N1448" s="12"/>
      <c r="O1448" s="12"/>
      <c r="P1448" s="12"/>
      <c r="Q1448" s="12"/>
      <c r="R1448" s="12"/>
      <c r="S1448" s="12"/>
      <c r="T1448" s="12"/>
      <c r="U1448" s="12"/>
      <c r="V1448" s="12"/>
    </row>
    <row r="1449" spans="1:22" s="1" customFormat="1" x14ac:dyDescent="0.4">
      <c r="A1449" s="12"/>
      <c r="B1449" s="12"/>
      <c r="C1449" s="42"/>
      <c r="D1449" s="12"/>
      <c r="E1449" s="12"/>
      <c r="F1449" s="12"/>
      <c r="G1449" s="12"/>
      <c r="H1449" s="12"/>
      <c r="I1449" s="12"/>
      <c r="J1449" s="12"/>
      <c r="K1449" s="12"/>
      <c r="L1449" s="12"/>
      <c r="M1449" s="12"/>
      <c r="N1449" s="12"/>
      <c r="O1449" s="12"/>
      <c r="P1449" s="12"/>
      <c r="Q1449" s="12"/>
      <c r="R1449" s="12"/>
      <c r="S1449" s="12"/>
      <c r="T1449" s="12"/>
      <c r="U1449" s="12"/>
      <c r="V1449" s="12"/>
    </row>
    <row r="1450" spans="1:22" s="1" customFormat="1" x14ac:dyDescent="0.4">
      <c r="A1450" s="12"/>
      <c r="B1450" s="12"/>
      <c r="C1450" s="42"/>
      <c r="D1450" s="12"/>
      <c r="E1450" s="12"/>
      <c r="F1450" s="12"/>
      <c r="G1450" s="12"/>
      <c r="H1450" s="12"/>
      <c r="I1450" s="12"/>
      <c r="J1450" s="12"/>
      <c r="K1450" s="12"/>
      <c r="L1450" s="12"/>
      <c r="M1450" s="12"/>
      <c r="N1450" s="12"/>
      <c r="O1450" s="12"/>
      <c r="P1450" s="12"/>
      <c r="Q1450" s="12"/>
      <c r="R1450" s="12"/>
      <c r="S1450" s="12"/>
      <c r="T1450" s="12"/>
      <c r="U1450" s="12"/>
      <c r="V1450" s="12"/>
    </row>
    <row r="1451" spans="1:22" s="1" customFormat="1" x14ac:dyDescent="0.4">
      <c r="A1451" s="12"/>
      <c r="B1451" s="12"/>
      <c r="C1451" s="42"/>
      <c r="D1451" s="12"/>
      <c r="E1451" s="12"/>
      <c r="F1451" s="12"/>
      <c r="G1451" s="12"/>
      <c r="H1451" s="12"/>
      <c r="I1451" s="12"/>
      <c r="J1451" s="12"/>
      <c r="K1451" s="12"/>
      <c r="L1451" s="12"/>
      <c r="M1451" s="12"/>
      <c r="N1451" s="12"/>
      <c r="O1451" s="12"/>
      <c r="P1451" s="12"/>
      <c r="Q1451" s="12"/>
      <c r="R1451" s="12"/>
      <c r="S1451" s="12"/>
      <c r="T1451" s="12"/>
      <c r="U1451" s="12"/>
      <c r="V1451" s="12"/>
    </row>
    <row r="1452" spans="1:22" s="1" customFormat="1" x14ac:dyDescent="0.4">
      <c r="A1452" s="12"/>
      <c r="B1452" s="12"/>
      <c r="C1452" s="42"/>
      <c r="D1452" s="12"/>
      <c r="E1452" s="12"/>
      <c r="F1452" s="12"/>
      <c r="G1452" s="12"/>
      <c r="H1452" s="12"/>
      <c r="I1452" s="12"/>
      <c r="J1452" s="12"/>
      <c r="K1452" s="12"/>
      <c r="L1452" s="12"/>
      <c r="M1452" s="12"/>
      <c r="N1452" s="12"/>
      <c r="O1452" s="12"/>
      <c r="P1452" s="12"/>
      <c r="Q1452" s="12"/>
      <c r="R1452" s="12"/>
      <c r="S1452" s="12"/>
      <c r="T1452" s="12"/>
      <c r="U1452" s="12"/>
      <c r="V1452" s="12"/>
    </row>
    <row r="1453" spans="1:22" s="1" customFormat="1" x14ac:dyDescent="0.4">
      <c r="A1453" s="12"/>
      <c r="B1453" s="12"/>
      <c r="C1453" s="42"/>
      <c r="D1453" s="12"/>
      <c r="E1453" s="12"/>
      <c r="F1453" s="12"/>
      <c r="G1453" s="12"/>
      <c r="H1453" s="12"/>
      <c r="I1453" s="12"/>
      <c r="J1453" s="12"/>
      <c r="K1453" s="12"/>
      <c r="L1453" s="12"/>
      <c r="M1453" s="12"/>
      <c r="N1453" s="12"/>
      <c r="O1453" s="12"/>
      <c r="P1453" s="12"/>
      <c r="Q1453" s="12"/>
      <c r="R1453" s="12"/>
      <c r="S1453" s="12"/>
      <c r="T1453" s="12"/>
      <c r="U1453" s="12"/>
      <c r="V1453" s="12"/>
    </row>
    <row r="1454" spans="1:22" s="1" customFormat="1" x14ac:dyDescent="0.4">
      <c r="A1454" s="12"/>
      <c r="B1454" s="12"/>
      <c r="C1454" s="42"/>
      <c r="D1454" s="12"/>
      <c r="E1454" s="12"/>
      <c r="F1454" s="12"/>
      <c r="G1454" s="12"/>
      <c r="H1454" s="12"/>
      <c r="I1454" s="12"/>
      <c r="J1454" s="12"/>
      <c r="K1454" s="12"/>
      <c r="L1454" s="12"/>
      <c r="M1454" s="12"/>
      <c r="N1454" s="12"/>
      <c r="O1454" s="12"/>
      <c r="P1454" s="12"/>
      <c r="Q1454" s="12"/>
      <c r="R1454" s="12"/>
      <c r="S1454" s="12"/>
      <c r="T1454" s="12"/>
      <c r="U1454" s="12"/>
      <c r="V1454" s="12"/>
    </row>
    <row r="1455" spans="1:22" s="1" customFormat="1" x14ac:dyDescent="0.4">
      <c r="A1455" s="12"/>
      <c r="B1455" s="12"/>
      <c r="C1455" s="42"/>
      <c r="D1455" s="12"/>
      <c r="E1455" s="12"/>
      <c r="F1455" s="12"/>
      <c r="G1455" s="12"/>
      <c r="H1455" s="12"/>
      <c r="I1455" s="12"/>
      <c r="J1455" s="12"/>
      <c r="K1455" s="12"/>
      <c r="L1455" s="12"/>
      <c r="M1455" s="12"/>
      <c r="N1455" s="12"/>
      <c r="O1455" s="12"/>
      <c r="P1455" s="12"/>
      <c r="Q1455" s="12"/>
      <c r="R1455" s="12"/>
      <c r="S1455" s="12"/>
      <c r="T1455" s="12"/>
      <c r="U1455" s="12"/>
      <c r="V1455" s="12"/>
    </row>
    <row r="1456" spans="1:22" s="1" customFormat="1" x14ac:dyDescent="0.4">
      <c r="A1456" s="12"/>
      <c r="B1456" s="12"/>
      <c r="C1456" s="42"/>
      <c r="D1456" s="12"/>
      <c r="E1456" s="12"/>
      <c r="F1456" s="12"/>
      <c r="G1456" s="12"/>
      <c r="H1456" s="12"/>
      <c r="I1456" s="12"/>
      <c r="J1456" s="12"/>
      <c r="K1456" s="12"/>
      <c r="L1456" s="12"/>
      <c r="M1456" s="12"/>
      <c r="N1456" s="12"/>
      <c r="O1456" s="12"/>
      <c r="P1456" s="12"/>
      <c r="Q1456" s="12"/>
      <c r="R1456" s="12"/>
      <c r="S1456" s="12"/>
      <c r="T1456" s="12"/>
      <c r="U1456" s="12"/>
      <c r="V1456" s="12"/>
    </row>
    <row r="1457" spans="1:22" s="1" customFormat="1" x14ac:dyDescent="0.4">
      <c r="A1457" s="12"/>
      <c r="B1457" s="12"/>
      <c r="C1457" s="42"/>
      <c r="D1457" s="12"/>
      <c r="E1457" s="12"/>
      <c r="F1457" s="12"/>
      <c r="G1457" s="12"/>
      <c r="H1457" s="12"/>
      <c r="I1457" s="12"/>
      <c r="J1457" s="12"/>
      <c r="K1457" s="12"/>
      <c r="L1457" s="12"/>
      <c r="M1457" s="12"/>
      <c r="N1457" s="12"/>
      <c r="O1457" s="12"/>
      <c r="P1457" s="12"/>
      <c r="Q1457" s="12"/>
      <c r="R1457" s="12"/>
      <c r="S1457" s="12"/>
      <c r="T1457" s="12"/>
      <c r="U1457" s="12"/>
      <c r="V1457" s="12"/>
    </row>
    <row r="1458" spans="1:22" s="1" customFormat="1" x14ac:dyDescent="0.4">
      <c r="A1458" s="12"/>
      <c r="B1458" s="12"/>
      <c r="C1458" s="42"/>
      <c r="D1458" s="12"/>
      <c r="E1458" s="12"/>
      <c r="F1458" s="12"/>
      <c r="G1458" s="12"/>
      <c r="H1458" s="12"/>
      <c r="I1458" s="12"/>
      <c r="J1458" s="12"/>
      <c r="K1458" s="12"/>
      <c r="L1458" s="12"/>
      <c r="M1458" s="12"/>
      <c r="N1458" s="12"/>
      <c r="O1458" s="12"/>
      <c r="P1458" s="12"/>
      <c r="Q1458" s="12"/>
      <c r="R1458" s="12"/>
      <c r="S1458" s="12"/>
      <c r="T1458" s="12"/>
      <c r="U1458" s="12"/>
      <c r="V1458" s="12"/>
    </row>
    <row r="1459" spans="1:22" s="1" customFormat="1" x14ac:dyDescent="0.4">
      <c r="A1459" s="12"/>
      <c r="B1459" s="12"/>
      <c r="C1459" s="42"/>
      <c r="D1459" s="12"/>
      <c r="E1459" s="12"/>
      <c r="F1459" s="12"/>
      <c r="G1459" s="12"/>
      <c r="H1459" s="12"/>
      <c r="I1459" s="12"/>
      <c r="J1459" s="12"/>
      <c r="K1459" s="12"/>
      <c r="L1459" s="12"/>
      <c r="M1459" s="12"/>
      <c r="N1459" s="12"/>
      <c r="O1459" s="12"/>
      <c r="P1459" s="12"/>
      <c r="Q1459" s="12"/>
      <c r="R1459" s="12"/>
      <c r="S1459" s="12"/>
      <c r="T1459" s="12"/>
      <c r="U1459" s="12"/>
      <c r="V1459" s="12"/>
    </row>
    <row r="1460" spans="1:22" s="1" customFormat="1" x14ac:dyDescent="0.4">
      <c r="A1460" s="12"/>
      <c r="B1460" s="12"/>
      <c r="C1460" s="42"/>
      <c r="D1460" s="12"/>
      <c r="E1460" s="12"/>
      <c r="F1460" s="12"/>
      <c r="G1460" s="12"/>
      <c r="H1460" s="12"/>
      <c r="I1460" s="12"/>
      <c r="J1460" s="12"/>
      <c r="K1460" s="12"/>
      <c r="L1460" s="12"/>
      <c r="M1460" s="12"/>
      <c r="N1460" s="12"/>
      <c r="O1460" s="12"/>
      <c r="P1460" s="12"/>
      <c r="Q1460" s="12"/>
      <c r="R1460" s="12"/>
      <c r="S1460" s="12"/>
      <c r="T1460" s="12"/>
      <c r="U1460" s="12"/>
      <c r="V1460" s="12"/>
    </row>
    <row r="1461" spans="1:22" s="1" customFormat="1" x14ac:dyDescent="0.4">
      <c r="A1461" s="12"/>
      <c r="B1461" s="12"/>
      <c r="C1461" s="42"/>
      <c r="D1461" s="12"/>
      <c r="E1461" s="12"/>
      <c r="F1461" s="12"/>
      <c r="G1461" s="12"/>
      <c r="H1461" s="12"/>
      <c r="I1461" s="12"/>
      <c r="J1461" s="12"/>
      <c r="K1461" s="12"/>
      <c r="L1461" s="12"/>
      <c r="M1461" s="12"/>
      <c r="N1461" s="12"/>
      <c r="O1461" s="12"/>
      <c r="P1461" s="12"/>
      <c r="Q1461" s="12"/>
      <c r="R1461" s="12"/>
      <c r="S1461" s="12"/>
      <c r="T1461" s="12"/>
      <c r="U1461" s="12"/>
      <c r="V1461" s="12"/>
    </row>
    <row r="1462" spans="1:22" s="1" customFormat="1" x14ac:dyDescent="0.4">
      <c r="A1462" s="12"/>
      <c r="B1462" s="12"/>
      <c r="C1462" s="42"/>
      <c r="D1462" s="12"/>
      <c r="E1462" s="12"/>
      <c r="F1462" s="12"/>
      <c r="G1462" s="12"/>
      <c r="H1462" s="12"/>
      <c r="I1462" s="12"/>
      <c r="J1462" s="12"/>
      <c r="K1462" s="12"/>
      <c r="L1462" s="12"/>
      <c r="M1462" s="12"/>
      <c r="N1462" s="12"/>
      <c r="O1462" s="12"/>
      <c r="P1462" s="12"/>
      <c r="Q1462" s="12"/>
      <c r="R1462" s="12"/>
      <c r="S1462" s="12"/>
      <c r="T1462" s="12"/>
      <c r="U1462" s="12"/>
      <c r="V1462" s="12"/>
    </row>
    <row r="1463" spans="1:22" s="1" customFormat="1" x14ac:dyDescent="0.4">
      <c r="A1463" s="12"/>
      <c r="B1463" s="12"/>
      <c r="C1463" s="42"/>
      <c r="D1463" s="12"/>
      <c r="E1463" s="12"/>
      <c r="F1463" s="12"/>
      <c r="G1463" s="12"/>
      <c r="H1463" s="12"/>
      <c r="I1463" s="12"/>
      <c r="J1463" s="12"/>
      <c r="K1463" s="12"/>
      <c r="L1463" s="12"/>
      <c r="M1463" s="12"/>
      <c r="N1463" s="12"/>
      <c r="O1463" s="12"/>
      <c r="P1463" s="12"/>
      <c r="Q1463" s="12"/>
      <c r="R1463" s="12"/>
      <c r="S1463" s="12"/>
      <c r="T1463" s="12"/>
      <c r="U1463" s="12"/>
      <c r="V1463" s="12"/>
    </row>
    <row r="1464" spans="1:22" s="1" customFormat="1" x14ac:dyDescent="0.4">
      <c r="A1464" s="12"/>
      <c r="B1464" s="12"/>
      <c r="C1464" s="42"/>
      <c r="D1464" s="12"/>
      <c r="E1464" s="12"/>
      <c r="F1464" s="12"/>
      <c r="G1464" s="12"/>
      <c r="H1464" s="12"/>
      <c r="I1464" s="12"/>
      <c r="J1464" s="12"/>
      <c r="K1464" s="12"/>
      <c r="L1464" s="12"/>
      <c r="M1464" s="12"/>
      <c r="N1464" s="12"/>
      <c r="O1464" s="12"/>
      <c r="P1464" s="12"/>
      <c r="Q1464" s="12"/>
      <c r="R1464" s="12"/>
      <c r="S1464" s="12"/>
      <c r="T1464" s="12"/>
      <c r="U1464" s="12"/>
      <c r="V1464" s="12"/>
    </row>
    <row r="1465" spans="1:22" s="1" customFormat="1" x14ac:dyDescent="0.4">
      <c r="A1465" s="12"/>
      <c r="B1465" s="12"/>
      <c r="C1465" s="42"/>
      <c r="D1465" s="12"/>
      <c r="E1465" s="12"/>
      <c r="F1465" s="12"/>
      <c r="G1465" s="12"/>
      <c r="H1465" s="12"/>
      <c r="I1465" s="12"/>
      <c r="J1465" s="12"/>
      <c r="K1465" s="12"/>
      <c r="L1465" s="12"/>
      <c r="M1465" s="12"/>
      <c r="N1465" s="12"/>
      <c r="O1465" s="12"/>
      <c r="P1465" s="12"/>
      <c r="Q1465" s="12"/>
      <c r="R1465" s="12"/>
      <c r="S1465" s="12"/>
      <c r="T1465" s="12"/>
      <c r="U1465" s="12"/>
      <c r="V1465" s="12"/>
    </row>
    <row r="1466" spans="1:22" s="1" customFormat="1" x14ac:dyDescent="0.4">
      <c r="A1466" s="12"/>
      <c r="B1466" s="12"/>
      <c r="C1466" s="42"/>
      <c r="D1466" s="12"/>
      <c r="E1466" s="12"/>
      <c r="F1466" s="12"/>
      <c r="G1466" s="12"/>
      <c r="H1466" s="12"/>
      <c r="I1466" s="12"/>
      <c r="J1466" s="12"/>
      <c r="K1466" s="12"/>
      <c r="L1466" s="12"/>
      <c r="M1466" s="12"/>
      <c r="N1466" s="12"/>
      <c r="O1466" s="12"/>
      <c r="P1466" s="12"/>
      <c r="Q1466" s="12"/>
      <c r="R1466" s="12"/>
      <c r="S1466" s="12"/>
      <c r="T1466" s="12"/>
      <c r="U1466" s="12"/>
      <c r="V1466" s="12"/>
    </row>
    <row r="1467" spans="1:22" s="1" customFormat="1" x14ac:dyDescent="0.4">
      <c r="A1467" s="12"/>
      <c r="B1467" s="12"/>
      <c r="C1467" s="42"/>
      <c r="D1467" s="12"/>
      <c r="E1467" s="12"/>
      <c r="F1467" s="12"/>
      <c r="G1467" s="12"/>
      <c r="H1467" s="12"/>
      <c r="I1467" s="12"/>
      <c r="J1467" s="12"/>
      <c r="K1467" s="12"/>
      <c r="L1467" s="12"/>
      <c r="M1467" s="12"/>
      <c r="N1467" s="12"/>
      <c r="O1467" s="12"/>
      <c r="P1467" s="12"/>
      <c r="Q1467" s="12"/>
      <c r="R1467" s="12"/>
      <c r="S1467" s="12"/>
      <c r="T1467" s="12"/>
      <c r="U1467" s="12"/>
      <c r="V1467" s="12"/>
    </row>
    <row r="1468" spans="1:22" s="1" customFormat="1" x14ac:dyDescent="0.4">
      <c r="A1468" s="12"/>
      <c r="B1468" s="12"/>
      <c r="C1468" s="42"/>
      <c r="D1468" s="12"/>
      <c r="E1468" s="12"/>
      <c r="F1468" s="12"/>
      <c r="G1468" s="12"/>
      <c r="H1468" s="12"/>
      <c r="I1468" s="12"/>
      <c r="J1468" s="12"/>
      <c r="K1468" s="12"/>
      <c r="L1468" s="12"/>
      <c r="M1468" s="12"/>
      <c r="N1468" s="12"/>
      <c r="O1468" s="12"/>
      <c r="P1468" s="12"/>
      <c r="Q1468" s="12"/>
      <c r="R1468" s="12"/>
      <c r="S1468" s="12"/>
      <c r="T1468" s="12"/>
      <c r="U1468" s="12"/>
      <c r="V1468" s="12"/>
    </row>
    <row r="1469" spans="1:22" s="1" customFormat="1" x14ac:dyDescent="0.4">
      <c r="A1469" s="12"/>
      <c r="B1469" s="12"/>
      <c r="C1469" s="42"/>
      <c r="D1469" s="12"/>
      <c r="E1469" s="12"/>
      <c r="F1469" s="12"/>
      <c r="G1469" s="12"/>
      <c r="H1469" s="12"/>
      <c r="I1469" s="12"/>
      <c r="J1469" s="12"/>
      <c r="K1469" s="12"/>
      <c r="L1469" s="12"/>
      <c r="M1469" s="12"/>
      <c r="N1469" s="12"/>
      <c r="O1469" s="12"/>
      <c r="P1469" s="12"/>
      <c r="Q1469" s="12"/>
      <c r="R1469" s="12"/>
      <c r="S1469" s="12"/>
      <c r="T1469" s="12"/>
      <c r="U1469" s="12"/>
      <c r="V1469" s="12"/>
    </row>
    <row r="1470" spans="1:22" s="1" customFormat="1" x14ac:dyDescent="0.4">
      <c r="A1470" s="12"/>
      <c r="B1470" s="12"/>
      <c r="C1470" s="42"/>
      <c r="D1470" s="12"/>
      <c r="E1470" s="12"/>
      <c r="F1470" s="12"/>
      <c r="G1470" s="12"/>
      <c r="H1470" s="12"/>
      <c r="I1470" s="12"/>
      <c r="J1470" s="12"/>
      <c r="K1470" s="12"/>
      <c r="L1470" s="12"/>
      <c r="M1470" s="12"/>
      <c r="N1470" s="12"/>
      <c r="O1470" s="12"/>
      <c r="P1470" s="12"/>
      <c r="Q1470" s="12"/>
      <c r="R1470" s="12"/>
      <c r="S1470" s="12"/>
      <c r="T1470" s="12"/>
      <c r="U1470" s="12"/>
      <c r="V1470" s="12"/>
    </row>
    <row r="1471" spans="1:22" s="1" customFormat="1" x14ac:dyDescent="0.4">
      <c r="A1471" s="12"/>
      <c r="B1471" s="12"/>
      <c r="C1471" s="42"/>
      <c r="D1471" s="12"/>
      <c r="E1471" s="12"/>
      <c r="F1471" s="12"/>
      <c r="G1471" s="12"/>
      <c r="H1471" s="12"/>
      <c r="I1471" s="12"/>
      <c r="J1471" s="12"/>
      <c r="K1471" s="12"/>
      <c r="L1471" s="12"/>
      <c r="M1471" s="12"/>
      <c r="N1471" s="12"/>
      <c r="O1471" s="12"/>
      <c r="P1471" s="12"/>
      <c r="Q1471" s="12"/>
      <c r="R1471" s="12"/>
      <c r="S1471" s="12"/>
      <c r="T1471" s="12"/>
      <c r="U1471" s="12"/>
      <c r="V1471" s="12"/>
    </row>
    <row r="1472" spans="1:22" s="1" customFormat="1" x14ac:dyDescent="0.4">
      <c r="A1472" s="12"/>
      <c r="B1472" s="12"/>
      <c r="C1472" s="42"/>
      <c r="D1472" s="12"/>
      <c r="E1472" s="12"/>
      <c r="F1472" s="12"/>
      <c r="G1472" s="12"/>
      <c r="H1472" s="12"/>
      <c r="I1472" s="12"/>
      <c r="J1472" s="12"/>
      <c r="K1472" s="12"/>
      <c r="L1472" s="12"/>
      <c r="M1472" s="12"/>
      <c r="N1472" s="12"/>
      <c r="O1472" s="12"/>
      <c r="P1472" s="12"/>
      <c r="Q1472" s="12"/>
      <c r="R1472" s="12"/>
      <c r="S1472" s="12"/>
      <c r="T1472" s="12"/>
      <c r="U1472" s="12"/>
      <c r="V1472" s="12"/>
    </row>
    <row r="1473" spans="1:22" s="1" customFormat="1" x14ac:dyDescent="0.4">
      <c r="A1473" s="12"/>
      <c r="B1473" s="12"/>
      <c r="C1473" s="42"/>
      <c r="D1473" s="12"/>
      <c r="E1473" s="12"/>
      <c r="F1473" s="12"/>
      <c r="G1473" s="12"/>
      <c r="H1473" s="12"/>
      <c r="I1473" s="12"/>
      <c r="J1473" s="12"/>
      <c r="K1473" s="12"/>
      <c r="L1473" s="12"/>
      <c r="M1473" s="12"/>
      <c r="N1473" s="12"/>
      <c r="O1473" s="12"/>
      <c r="P1473" s="12"/>
      <c r="Q1473" s="12"/>
      <c r="R1473" s="12"/>
      <c r="S1473" s="12"/>
      <c r="T1473" s="12"/>
      <c r="U1473" s="12"/>
      <c r="V1473" s="12"/>
    </row>
    <row r="1474" spans="1:22" s="1" customFormat="1" x14ac:dyDescent="0.4">
      <c r="A1474" s="12"/>
      <c r="B1474" s="12"/>
      <c r="C1474" s="42"/>
      <c r="D1474" s="12"/>
      <c r="E1474" s="12"/>
      <c r="F1474" s="12"/>
      <c r="G1474" s="12"/>
      <c r="H1474" s="12"/>
      <c r="I1474" s="12"/>
      <c r="J1474" s="12"/>
      <c r="K1474" s="12"/>
      <c r="L1474" s="12"/>
      <c r="M1474" s="12"/>
      <c r="N1474" s="12"/>
      <c r="O1474" s="12"/>
      <c r="P1474" s="12"/>
      <c r="Q1474" s="12"/>
      <c r="R1474" s="12"/>
      <c r="S1474" s="12"/>
      <c r="T1474" s="12"/>
      <c r="U1474" s="12"/>
      <c r="V1474" s="12"/>
    </row>
    <row r="1475" spans="1:22" s="1" customFormat="1" x14ac:dyDescent="0.4">
      <c r="A1475" s="12"/>
      <c r="B1475" s="12"/>
      <c r="C1475" s="42"/>
      <c r="D1475" s="12"/>
      <c r="E1475" s="12"/>
      <c r="F1475" s="12"/>
      <c r="G1475" s="12"/>
      <c r="H1475" s="12"/>
      <c r="I1475" s="12"/>
      <c r="J1475" s="12"/>
      <c r="K1475" s="12"/>
      <c r="L1475" s="12"/>
      <c r="M1475" s="12"/>
      <c r="N1475" s="12"/>
      <c r="O1475" s="12"/>
      <c r="P1475" s="12"/>
      <c r="Q1475" s="12"/>
      <c r="R1475" s="12"/>
      <c r="S1475" s="12"/>
      <c r="T1475" s="12"/>
      <c r="U1475" s="12"/>
      <c r="V1475" s="12"/>
    </row>
    <row r="1476" spans="1:22" s="1" customFormat="1" x14ac:dyDescent="0.4">
      <c r="A1476" s="12"/>
      <c r="B1476" s="12"/>
      <c r="C1476" s="42"/>
      <c r="D1476" s="12"/>
      <c r="E1476" s="12"/>
      <c r="F1476" s="12"/>
      <c r="G1476" s="12"/>
      <c r="H1476" s="12"/>
      <c r="I1476" s="12"/>
      <c r="J1476" s="12"/>
      <c r="K1476" s="12"/>
      <c r="L1476" s="12"/>
      <c r="M1476" s="12"/>
      <c r="N1476" s="12"/>
      <c r="O1476" s="12"/>
      <c r="P1476" s="12"/>
      <c r="Q1476" s="12"/>
      <c r="R1476" s="12"/>
      <c r="S1476" s="12"/>
      <c r="T1476" s="12"/>
      <c r="U1476" s="12"/>
      <c r="V1476" s="12"/>
    </row>
    <row r="1477" spans="1:22" s="1" customFormat="1" x14ac:dyDescent="0.4">
      <c r="A1477" s="12"/>
      <c r="B1477" s="12"/>
      <c r="C1477" s="42"/>
      <c r="D1477" s="12"/>
      <c r="E1477" s="12"/>
      <c r="F1477" s="12"/>
      <c r="G1477" s="12"/>
      <c r="H1477" s="12"/>
      <c r="I1477" s="12"/>
      <c r="J1477" s="12"/>
      <c r="K1477" s="12"/>
      <c r="L1477" s="12"/>
      <c r="M1477" s="12"/>
      <c r="N1477" s="12"/>
      <c r="O1477" s="12"/>
      <c r="P1477" s="12"/>
      <c r="Q1477" s="12"/>
      <c r="R1477" s="12"/>
      <c r="S1477" s="12"/>
      <c r="T1477" s="12"/>
      <c r="U1477" s="12"/>
      <c r="V1477" s="12"/>
    </row>
    <row r="1478" spans="1:22" s="1" customFormat="1" x14ac:dyDescent="0.4">
      <c r="A1478" s="12"/>
      <c r="B1478" s="12"/>
      <c r="C1478" s="42"/>
      <c r="D1478" s="12"/>
      <c r="E1478" s="12"/>
      <c r="F1478" s="12"/>
      <c r="G1478" s="12"/>
      <c r="H1478" s="12"/>
      <c r="I1478" s="12"/>
      <c r="J1478" s="12"/>
      <c r="K1478" s="12"/>
      <c r="L1478" s="12"/>
      <c r="M1478" s="12"/>
      <c r="N1478" s="12"/>
      <c r="O1478" s="12"/>
      <c r="P1478" s="12"/>
      <c r="Q1478" s="12"/>
      <c r="R1478" s="12"/>
      <c r="S1478" s="12"/>
      <c r="T1478" s="12"/>
      <c r="U1478" s="12"/>
      <c r="V1478" s="12"/>
    </row>
    <row r="1479" spans="1:22" s="1" customFormat="1" x14ac:dyDescent="0.4">
      <c r="A1479" s="12"/>
      <c r="B1479" s="12"/>
      <c r="C1479" s="42"/>
      <c r="D1479" s="12"/>
      <c r="E1479" s="12"/>
      <c r="F1479" s="12"/>
      <c r="G1479" s="12"/>
      <c r="H1479" s="12"/>
      <c r="I1479" s="12"/>
      <c r="J1479" s="12"/>
      <c r="K1479" s="12"/>
      <c r="L1479" s="12"/>
      <c r="M1479" s="12"/>
      <c r="N1479" s="12"/>
      <c r="O1479" s="12"/>
      <c r="P1479" s="12"/>
      <c r="Q1479" s="12"/>
      <c r="R1479" s="12"/>
      <c r="S1479" s="12"/>
      <c r="T1479" s="12"/>
      <c r="U1479" s="12"/>
      <c r="V1479" s="12"/>
    </row>
    <row r="1480" spans="1:22" s="1" customFormat="1" x14ac:dyDescent="0.4">
      <c r="A1480" s="12"/>
      <c r="B1480" s="12"/>
      <c r="C1480" s="42"/>
      <c r="D1480" s="12"/>
      <c r="E1480" s="12"/>
      <c r="F1480" s="12"/>
      <c r="G1480" s="12"/>
      <c r="H1480" s="12"/>
      <c r="I1480" s="12"/>
      <c r="J1480" s="12"/>
      <c r="K1480" s="12"/>
      <c r="L1480" s="12"/>
      <c r="M1480" s="12"/>
      <c r="N1480" s="12"/>
      <c r="O1480" s="12"/>
      <c r="P1480" s="12"/>
      <c r="Q1480" s="12"/>
      <c r="R1480" s="12"/>
      <c r="S1480" s="12"/>
      <c r="T1480" s="12"/>
      <c r="U1480" s="12"/>
      <c r="V1480" s="12"/>
    </row>
    <row r="1481" spans="1:22" s="1" customFormat="1" x14ac:dyDescent="0.4">
      <c r="A1481" s="12"/>
      <c r="B1481" s="12"/>
      <c r="C1481" s="42"/>
      <c r="D1481" s="12"/>
      <c r="E1481" s="12"/>
      <c r="F1481" s="12"/>
      <c r="G1481" s="12"/>
      <c r="H1481" s="12"/>
      <c r="I1481" s="12"/>
      <c r="J1481" s="12"/>
      <c r="K1481" s="12"/>
      <c r="L1481" s="12"/>
      <c r="M1481" s="12"/>
      <c r="N1481" s="12"/>
      <c r="O1481" s="12"/>
      <c r="P1481" s="12"/>
      <c r="Q1481" s="12"/>
      <c r="R1481" s="12"/>
      <c r="S1481" s="12"/>
      <c r="T1481" s="12"/>
      <c r="U1481" s="12"/>
      <c r="V1481" s="12"/>
    </row>
    <row r="1482" spans="1:22" s="1" customFormat="1" x14ac:dyDescent="0.4">
      <c r="A1482" s="12"/>
      <c r="B1482" s="12"/>
      <c r="C1482" s="42"/>
      <c r="D1482" s="12"/>
      <c r="E1482" s="12"/>
      <c r="F1482" s="12"/>
      <c r="G1482" s="12"/>
      <c r="H1482" s="12"/>
      <c r="I1482" s="12"/>
      <c r="J1482" s="12"/>
      <c r="K1482" s="12"/>
      <c r="L1482" s="12"/>
      <c r="M1482" s="12"/>
      <c r="N1482" s="12"/>
      <c r="O1482" s="12"/>
      <c r="P1482" s="12"/>
      <c r="Q1482" s="12"/>
      <c r="R1482" s="12"/>
      <c r="S1482" s="12"/>
      <c r="T1482" s="12"/>
      <c r="U1482" s="12"/>
      <c r="V1482" s="12"/>
    </row>
    <row r="1483" spans="1:22" s="1" customFormat="1" x14ac:dyDescent="0.4">
      <c r="A1483" s="12"/>
      <c r="B1483" s="12"/>
      <c r="C1483" s="42"/>
      <c r="D1483" s="12"/>
      <c r="E1483" s="12"/>
      <c r="F1483" s="12"/>
      <c r="G1483" s="12"/>
      <c r="H1483" s="12"/>
      <c r="I1483" s="12"/>
      <c r="J1483" s="12"/>
      <c r="K1483" s="12"/>
      <c r="L1483" s="12"/>
      <c r="M1483" s="12"/>
      <c r="N1483" s="12"/>
      <c r="O1483" s="12"/>
      <c r="P1483" s="12"/>
      <c r="Q1483" s="12"/>
      <c r="R1483" s="12"/>
      <c r="S1483" s="12"/>
      <c r="T1483" s="12"/>
      <c r="U1483" s="12"/>
      <c r="V1483" s="12"/>
    </row>
    <row r="1484" spans="1:22" s="1" customFormat="1" x14ac:dyDescent="0.4">
      <c r="A1484" s="12"/>
      <c r="B1484" s="12"/>
      <c r="C1484" s="42"/>
      <c r="D1484" s="12"/>
      <c r="E1484" s="12"/>
      <c r="F1484" s="12"/>
      <c r="G1484" s="12"/>
      <c r="H1484" s="12"/>
      <c r="I1484" s="12"/>
      <c r="J1484" s="12"/>
      <c r="K1484" s="12"/>
      <c r="L1484" s="12"/>
      <c r="M1484" s="12"/>
      <c r="N1484" s="12"/>
      <c r="O1484" s="12"/>
      <c r="P1484" s="12"/>
      <c r="Q1484" s="12"/>
      <c r="R1484" s="12"/>
      <c r="S1484" s="12"/>
      <c r="T1484" s="12"/>
      <c r="U1484" s="12"/>
      <c r="V1484" s="12"/>
    </row>
    <row r="1485" spans="1:22" s="1" customFormat="1" x14ac:dyDescent="0.4">
      <c r="A1485" s="12"/>
      <c r="B1485" s="12"/>
      <c r="C1485" s="42"/>
      <c r="D1485" s="12"/>
      <c r="E1485" s="12"/>
      <c r="F1485" s="12"/>
      <c r="G1485" s="12"/>
      <c r="H1485" s="12"/>
      <c r="I1485" s="12"/>
      <c r="J1485" s="12"/>
      <c r="K1485" s="12"/>
      <c r="L1485" s="12"/>
      <c r="M1485" s="12"/>
      <c r="N1485" s="12"/>
      <c r="O1485" s="12"/>
      <c r="P1485" s="12"/>
      <c r="Q1485" s="12"/>
      <c r="R1485" s="12"/>
      <c r="S1485" s="12"/>
      <c r="T1485" s="12"/>
      <c r="U1485" s="12"/>
      <c r="V1485" s="12"/>
    </row>
    <row r="1486" spans="1:22" s="1" customFormat="1" x14ac:dyDescent="0.4">
      <c r="A1486" s="12"/>
      <c r="B1486" s="12"/>
      <c r="C1486" s="42"/>
      <c r="D1486" s="12"/>
      <c r="E1486" s="12"/>
      <c r="F1486" s="12"/>
      <c r="G1486" s="12"/>
      <c r="H1486" s="12"/>
      <c r="I1486" s="12"/>
      <c r="J1486" s="12"/>
      <c r="K1486" s="12"/>
      <c r="L1486" s="12"/>
      <c r="M1486" s="12"/>
      <c r="N1486" s="12"/>
      <c r="O1486" s="12"/>
      <c r="P1486" s="12"/>
      <c r="Q1486" s="12"/>
      <c r="R1486" s="12"/>
      <c r="S1486" s="12"/>
      <c r="T1486" s="12"/>
      <c r="U1486" s="12"/>
      <c r="V1486" s="12"/>
    </row>
    <row r="1487" spans="1:22" s="1" customFormat="1" x14ac:dyDescent="0.4">
      <c r="A1487" s="12"/>
      <c r="B1487" s="12"/>
      <c r="C1487" s="42"/>
      <c r="D1487" s="12"/>
      <c r="E1487" s="12"/>
      <c r="F1487" s="12"/>
      <c r="G1487" s="12"/>
      <c r="H1487" s="12"/>
      <c r="I1487" s="12"/>
      <c r="J1487" s="12"/>
      <c r="K1487" s="12"/>
      <c r="L1487" s="12"/>
      <c r="M1487" s="12"/>
      <c r="N1487" s="12"/>
      <c r="O1487" s="12"/>
      <c r="P1487" s="12"/>
      <c r="Q1487" s="12"/>
      <c r="R1487" s="12"/>
      <c r="S1487" s="12"/>
      <c r="T1487" s="12"/>
      <c r="U1487" s="12"/>
      <c r="V1487" s="12"/>
    </row>
    <row r="1488" spans="1:22" s="1" customFormat="1" x14ac:dyDescent="0.4">
      <c r="A1488" s="12"/>
      <c r="B1488" s="12"/>
      <c r="C1488" s="42"/>
      <c r="D1488" s="12"/>
      <c r="E1488" s="12"/>
      <c r="F1488" s="12"/>
      <c r="G1488" s="12"/>
      <c r="H1488" s="12"/>
      <c r="I1488" s="12"/>
      <c r="J1488" s="12"/>
      <c r="K1488" s="12"/>
      <c r="L1488" s="12"/>
      <c r="M1488" s="12"/>
      <c r="N1488" s="12"/>
      <c r="O1488" s="12"/>
      <c r="P1488" s="12"/>
      <c r="Q1488" s="12"/>
      <c r="R1488" s="12"/>
      <c r="S1488" s="12"/>
      <c r="T1488" s="12"/>
      <c r="U1488" s="12"/>
      <c r="V1488" s="12"/>
    </row>
    <row r="1489" spans="1:22" s="1" customFormat="1" x14ac:dyDescent="0.4">
      <c r="A1489" s="12"/>
      <c r="B1489" s="12"/>
      <c r="C1489" s="42"/>
      <c r="D1489" s="12"/>
      <c r="E1489" s="12"/>
      <c r="F1489" s="12"/>
      <c r="G1489" s="12"/>
      <c r="H1489" s="12"/>
      <c r="I1489" s="12"/>
      <c r="J1489" s="12"/>
      <c r="K1489" s="12"/>
      <c r="L1489" s="12"/>
      <c r="M1489" s="12"/>
      <c r="N1489" s="12"/>
      <c r="O1489" s="12"/>
      <c r="P1489" s="12"/>
      <c r="Q1489" s="12"/>
      <c r="R1489" s="12"/>
      <c r="S1489" s="12"/>
      <c r="T1489" s="12"/>
      <c r="U1489" s="12"/>
      <c r="V1489" s="12"/>
    </row>
    <row r="1490" spans="1:22" s="1" customFormat="1" x14ac:dyDescent="0.4">
      <c r="A1490" s="12"/>
      <c r="B1490" s="12"/>
      <c r="C1490" s="42"/>
      <c r="D1490" s="12"/>
      <c r="E1490" s="12"/>
      <c r="F1490" s="12"/>
      <c r="G1490" s="12"/>
      <c r="H1490" s="12"/>
      <c r="I1490" s="12"/>
      <c r="J1490" s="12"/>
      <c r="K1490" s="12"/>
      <c r="L1490" s="12"/>
      <c r="M1490" s="12"/>
      <c r="N1490" s="12"/>
      <c r="O1490" s="12"/>
      <c r="P1490" s="12"/>
      <c r="Q1490" s="12"/>
      <c r="R1490" s="12"/>
      <c r="S1490" s="12"/>
      <c r="T1490" s="12"/>
      <c r="U1490" s="12"/>
      <c r="V1490" s="12"/>
    </row>
    <row r="1491" spans="1:22" s="1" customFormat="1" x14ac:dyDescent="0.4">
      <c r="A1491" s="12"/>
      <c r="B1491" s="12"/>
      <c r="C1491" s="42"/>
      <c r="D1491" s="12"/>
      <c r="E1491" s="12"/>
      <c r="F1491" s="12"/>
      <c r="G1491" s="12"/>
      <c r="H1491" s="12"/>
      <c r="I1491" s="12"/>
      <c r="J1491" s="12"/>
      <c r="K1491" s="12"/>
      <c r="L1491" s="12"/>
      <c r="M1491" s="12"/>
      <c r="N1491" s="12"/>
      <c r="O1491" s="12"/>
      <c r="P1491" s="12"/>
      <c r="Q1491" s="12"/>
      <c r="R1491" s="12"/>
      <c r="S1491" s="12"/>
      <c r="T1491" s="12"/>
      <c r="U1491" s="12"/>
      <c r="V1491" s="12"/>
    </row>
    <row r="1492" spans="1:22" s="1" customFormat="1" x14ac:dyDescent="0.4">
      <c r="A1492" s="12"/>
      <c r="B1492" s="12"/>
      <c r="C1492" s="42"/>
      <c r="D1492" s="12"/>
      <c r="E1492" s="12"/>
      <c r="F1492" s="12"/>
      <c r="G1492" s="12"/>
      <c r="H1492" s="12"/>
      <c r="I1492" s="12"/>
      <c r="J1492" s="12"/>
      <c r="K1492" s="12"/>
      <c r="L1492" s="12"/>
      <c r="M1492" s="12"/>
      <c r="N1492" s="12"/>
      <c r="O1492" s="12"/>
      <c r="P1492" s="12"/>
      <c r="Q1492" s="12"/>
      <c r="R1492" s="12"/>
      <c r="S1492" s="12"/>
      <c r="T1492" s="12"/>
      <c r="U1492" s="12"/>
      <c r="V1492" s="12"/>
    </row>
    <row r="1493" spans="1:22" s="1" customFormat="1" x14ac:dyDescent="0.4">
      <c r="A1493" s="12"/>
      <c r="B1493" s="12"/>
      <c r="C1493" s="42"/>
      <c r="D1493" s="12"/>
      <c r="E1493" s="12"/>
      <c r="F1493" s="12"/>
      <c r="G1493" s="12"/>
      <c r="H1493" s="12"/>
      <c r="I1493" s="12"/>
      <c r="J1493" s="12"/>
      <c r="K1493" s="12"/>
      <c r="L1493" s="12"/>
      <c r="M1493" s="12"/>
      <c r="N1493" s="12"/>
      <c r="O1493" s="12"/>
      <c r="P1493" s="12"/>
      <c r="Q1493" s="12"/>
      <c r="R1493" s="12"/>
      <c r="S1493" s="12"/>
      <c r="T1493" s="12"/>
      <c r="U1493" s="12"/>
      <c r="V1493" s="12"/>
    </row>
    <row r="1494" spans="1:22" s="1" customFormat="1" x14ac:dyDescent="0.4">
      <c r="A1494" s="12"/>
      <c r="B1494" s="12"/>
      <c r="C1494" s="42"/>
      <c r="D1494" s="12"/>
      <c r="E1494" s="12"/>
      <c r="F1494" s="12"/>
      <c r="G1494" s="12"/>
      <c r="H1494" s="12"/>
      <c r="I1494" s="12"/>
      <c r="J1494" s="12"/>
      <c r="K1494" s="12"/>
      <c r="L1494" s="12"/>
      <c r="M1494" s="12"/>
      <c r="N1494" s="12"/>
      <c r="O1494" s="12"/>
      <c r="P1494" s="12"/>
      <c r="Q1494" s="12"/>
      <c r="R1494" s="12"/>
      <c r="S1494" s="12"/>
      <c r="T1494" s="12"/>
      <c r="U1494" s="12"/>
      <c r="V1494" s="12"/>
    </row>
    <row r="1495" spans="1:22" s="1" customFormat="1" x14ac:dyDescent="0.4">
      <c r="A1495" s="12"/>
      <c r="B1495" s="12"/>
      <c r="C1495" s="42"/>
      <c r="D1495" s="12"/>
      <c r="E1495" s="12"/>
      <c r="F1495" s="12"/>
      <c r="G1495" s="12"/>
      <c r="H1495" s="12"/>
      <c r="I1495" s="12"/>
      <c r="J1495" s="12"/>
      <c r="K1495" s="12"/>
      <c r="L1495" s="12"/>
      <c r="M1495" s="12"/>
      <c r="N1495" s="12"/>
      <c r="O1495" s="12"/>
      <c r="P1495" s="12"/>
      <c r="Q1495" s="12"/>
      <c r="R1495" s="12"/>
      <c r="S1495" s="12"/>
      <c r="T1495" s="12"/>
      <c r="U1495" s="12"/>
      <c r="V1495" s="12"/>
    </row>
    <row r="1496" spans="1:22" s="1" customFormat="1" x14ac:dyDescent="0.4">
      <c r="A1496" s="12"/>
      <c r="B1496" s="12"/>
      <c r="C1496" s="42"/>
      <c r="D1496" s="12"/>
      <c r="E1496" s="12"/>
      <c r="F1496" s="12"/>
      <c r="G1496" s="12"/>
      <c r="H1496" s="12"/>
      <c r="I1496" s="12"/>
      <c r="J1496" s="12"/>
      <c r="K1496" s="12"/>
      <c r="L1496" s="12"/>
      <c r="M1496" s="12"/>
      <c r="N1496" s="12"/>
      <c r="O1496" s="12"/>
      <c r="P1496" s="12"/>
      <c r="Q1496" s="12"/>
      <c r="R1496" s="12"/>
      <c r="S1496" s="12"/>
      <c r="T1496" s="12"/>
      <c r="U1496" s="12"/>
      <c r="V1496" s="12"/>
    </row>
    <row r="1497" spans="1:22" s="1" customFormat="1" x14ac:dyDescent="0.4">
      <c r="A1497" s="12"/>
      <c r="B1497" s="12"/>
      <c r="C1497" s="42"/>
      <c r="D1497" s="12"/>
      <c r="E1497" s="12"/>
      <c r="F1497" s="12"/>
      <c r="G1497" s="12"/>
      <c r="H1497" s="12"/>
      <c r="I1497" s="12"/>
      <c r="J1497" s="12"/>
      <c r="K1497" s="12"/>
      <c r="L1497" s="12"/>
      <c r="M1497" s="12"/>
      <c r="N1497" s="12"/>
      <c r="O1497" s="12"/>
      <c r="P1497" s="12"/>
      <c r="Q1497" s="12"/>
      <c r="R1497" s="12"/>
      <c r="S1497" s="12"/>
      <c r="T1497" s="12"/>
      <c r="U1497" s="12"/>
      <c r="V1497" s="12"/>
    </row>
    <row r="1498" spans="1:22" s="1" customFormat="1" x14ac:dyDescent="0.4">
      <c r="A1498" s="12"/>
      <c r="B1498" s="12"/>
      <c r="C1498" s="42"/>
      <c r="D1498" s="12"/>
      <c r="E1498" s="12"/>
      <c r="F1498" s="12"/>
      <c r="G1498" s="12"/>
      <c r="H1498" s="12"/>
      <c r="I1498" s="12"/>
      <c r="J1498" s="12"/>
      <c r="K1498" s="12"/>
      <c r="L1498" s="12"/>
      <c r="M1498" s="12"/>
      <c r="N1498" s="12"/>
      <c r="O1498" s="12"/>
      <c r="P1498" s="12"/>
      <c r="Q1498" s="12"/>
      <c r="R1498" s="12"/>
      <c r="S1498" s="12"/>
      <c r="T1498" s="12"/>
      <c r="U1498" s="12"/>
      <c r="V1498" s="12"/>
    </row>
    <row r="1499" spans="1:22" s="1" customFormat="1" x14ac:dyDescent="0.4">
      <c r="A1499" s="12"/>
      <c r="B1499" s="12"/>
      <c r="C1499" s="42"/>
      <c r="D1499" s="12"/>
      <c r="E1499" s="12"/>
      <c r="F1499" s="12"/>
      <c r="G1499" s="12"/>
      <c r="H1499" s="12"/>
      <c r="I1499" s="12"/>
      <c r="J1499" s="12"/>
      <c r="K1499" s="12"/>
      <c r="L1499" s="12"/>
      <c r="M1499" s="12"/>
      <c r="N1499" s="12"/>
      <c r="O1499" s="12"/>
      <c r="P1499" s="12"/>
      <c r="Q1499" s="12"/>
      <c r="R1499" s="12"/>
      <c r="S1499" s="12"/>
      <c r="T1499" s="12"/>
      <c r="U1499" s="12"/>
      <c r="V1499" s="12"/>
    </row>
    <row r="1500" spans="1:22" s="1" customFormat="1" x14ac:dyDescent="0.4">
      <c r="A1500" s="12"/>
      <c r="B1500" s="12"/>
      <c r="C1500" s="42"/>
      <c r="D1500" s="12"/>
      <c r="E1500" s="12"/>
      <c r="F1500" s="12"/>
      <c r="G1500" s="12"/>
      <c r="H1500" s="12"/>
      <c r="I1500" s="12"/>
      <c r="J1500" s="12"/>
      <c r="K1500" s="12"/>
      <c r="L1500" s="12"/>
      <c r="M1500" s="12"/>
      <c r="N1500" s="12"/>
      <c r="O1500" s="12"/>
      <c r="P1500" s="12"/>
      <c r="Q1500" s="12"/>
      <c r="R1500" s="12"/>
      <c r="S1500" s="12"/>
      <c r="T1500" s="12"/>
      <c r="U1500" s="12"/>
      <c r="V1500" s="12"/>
    </row>
    <row r="1501" spans="1:22" s="1" customFormat="1" x14ac:dyDescent="0.4">
      <c r="A1501" s="12"/>
      <c r="B1501" s="12"/>
      <c r="C1501" s="42"/>
      <c r="D1501" s="12"/>
      <c r="E1501" s="12"/>
      <c r="F1501" s="12"/>
      <c r="G1501" s="12"/>
      <c r="H1501" s="12"/>
      <c r="I1501" s="12"/>
      <c r="J1501" s="12"/>
      <c r="K1501" s="12"/>
      <c r="L1501" s="12"/>
      <c r="M1501" s="12"/>
      <c r="N1501" s="12"/>
      <c r="O1501" s="12"/>
      <c r="P1501" s="12"/>
      <c r="Q1501" s="12"/>
      <c r="R1501" s="12"/>
      <c r="S1501" s="12"/>
      <c r="T1501" s="12"/>
      <c r="U1501" s="12"/>
      <c r="V1501" s="12"/>
    </row>
    <row r="1502" spans="1:22" s="1" customFormat="1" x14ac:dyDescent="0.4">
      <c r="A1502" s="12"/>
      <c r="B1502" s="12"/>
      <c r="C1502" s="42"/>
      <c r="D1502" s="12"/>
      <c r="E1502" s="12"/>
      <c r="F1502" s="12"/>
      <c r="G1502" s="12"/>
      <c r="H1502" s="12"/>
      <c r="I1502" s="12"/>
      <c r="J1502" s="12"/>
      <c r="K1502" s="12"/>
      <c r="L1502" s="12"/>
      <c r="M1502" s="12"/>
      <c r="N1502" s="12"/>
      <c r="O1502" s="12"/>
      <c r="P1502" s="12"/>
      <c r="Q1502" s="12"/>
      <c r="R1502" s="12"/>
      <c r="S1502" s="12"/>
      <c r="T1502" s="12"/>
      <c r="U1502" s="12"/>
      <c r="V1502" s="12"/>
    </row>
    <row r="1503" spans="1:22" s="1" customFormat="1" x14ac:dyDescent="0.4">
      <c r="A1503" s="12"/>
      <c r="B1503" s="12"/>
      <c r="C1503" s="42"/>
      <c r="D1503" s="12"/>
      <c r="E1503" s="12"/>
      <c r="F1503" s="12"/>
      <c r="G1503" s="12"/>
      <c r="H1503" s="12"/>
      <c r="I1503" s="12"/>
      <c r="J1503" s="12"/>
      <c r="K1503" s="12"/>
      <c r="L1503" s="12"/>
      <c r="M1503" s="12"/>
      <c r="N1503" s="12"/>
      <c r="O1503" s="12"/>
      <c r="P1503" s="12"/>
      <c r="Q1503" s="12"/>
      <c r="R1503" s="12"/>
      <c r="S1503" s="12"/>
      <c r="T1503" s="12"/>
      <c r="U1503" s="12"/>
      <c r="V1503" s="12"/>
    </row>
    <row r="1504" spans="1:22" s="1" customFormat="1" x14ac:dyDescent="0.4">
      <c r="A1504" s="12"/>
      <c r="B1504" s="12"/>
      <c r="C1504" s="42"/>
      <c r="D1504" s="12"/>
      <c r="E1504" s="12"/>
      <c r="F1504" s="12"/>
      <c r="G1504" s="12"/>
      <c r="H1504" s="12"/>
      <c r="I1504" s="12"/>
      <c r="J1504" s="12"/>
      <c r="K1504" s="12"/>
      <c r="L1504" s="12"/>
      <c r="M1504" s="12"/>
      <c r="N1504" s="12"/>
      <c r="O1504" s="12"/>
      <c r="P1504" s="12"/>
      <c r="Q1504" s="12"/>
      <c r="R1504" s="12"/>
      <c r="S1504" s="12"/>
      <c r="T1504" s="12"/>
      <c r="U1504" s="12"/>
      <c r="V1504" s="12"/>
    </row>
    <row r="1505" spans="1:22" s="1" customFormat="1" x14ac:dyDescent="0.4">
      <c r="A1505" s="12"/>
      <c r="B1505" s="12"/>
      <c r="C1505" s="42"/>
      <c r="D1505" s="12"/>
      <c r="E1505" s="12"/>
      <c r="F1505" s="12"/>
      <c r="G1505" s="12"/>
      <c r="H1505" s="12"/>
      <c r="I1505" s="12"/>
      <c r="J1505" s="12"/>
      <c r="K1505" s="12"/>
      <c r="L1505" s="12"/>
      <c r="M1505" s="12"/>
      <c r="N1505" s="12"/>
      <c r="O1505" s="12"/>
      <c r="P1505" s="12"/>
      <c r="Q1505" s="12"/>
      <c r="R1505" s="12"/>
      <c r="S1505" s="12"/>
      <c r="T1505" s="12"/>
      <c r="U1505" s="12"/>
      <c r="V1505" s="12"/>
    </row>
    <row r="1506" spans="1:22" s="1" customFormat="1" x14ac:dyDescent="0.4">
      <c r="A1506" s="12"/>
      <c r="B1506" s="12"/>
      <c r="C1506" s="42"/>
      <c r="D1506" s="12"/>
      <c r="E1506" s="12"/>
      <c r="F1506" s="12"/>
      <c r="G1506" s="12"/>
      <c r="H1506" s="12"/>
      <c r="I1506" s="12"/>
      <c r="J1506" s="12"/>
      <c r="K1506" s="12"/>
      <c r="L1506" s="12"/>
      <c r="M1506" s="12"/>
      <c r="N1506" s="12"/>
      <c r="O1506" s="12"/>
      <c r="P1506" s="12"/>
      <c r="Q1506" s="12"/>
      <c r="R1506" s="12"/>
      <c r="S1506" s="12"/>
      <c r="T1506" s="12"/>
      <c r="U1506" s="12"/>
      <c r="V1506" s="12"/>
    </row>
    <row r="1507" spans="1:22" s="1" customFormat="1" x14ac:dyDescent="0.4">
      <c r="A1507" s="12"/>
      <c r="B1507" s="12"/>
      <c r="C1507" s="42"/>
      <c r="D1507" s="12"/>
      <c r="E1507" s="12"/>
      <c r="F1507" s="12"/>
      <c r="G1507" s="12"/>
      <c r="H1507" s="12"/>
      <c r="I1507" s="12"/>
      <c r="J1507" s="12"/>
      <c r="K1507" s="12"/>
      <c r="L1507" s="12"/>
      <c r="M1507" s="12"/>
      <c r="N1507" s="12"/>
      <c r="O1507" s="12"/>
      <c r="P1507" s="12"/>
      <c r="Q1507" s="12"/>
      <c r="R1507" s="12"/>
      <c r="S1507" s="12"/>
      <c r="T1507" s="12"/>
      <c r="U1507" s="12"/>
      <c r="V1507" s="12"/>
    </row>
    <row r="1508" spans="1:22" s="1" customFormat="1" x14ac:dyDescent="0.4">
      <c r="A1508" s="12"/>
      <c r="B1508" s="12"/>
      <c r="C1508" s="42"/>
      <c r="D1508" s="12"/>
      <c r="E1508" s="12"/>
      <c r="F1508" s="12"/>
      <c r="G1508" s="12"/>
      <c r="H1508" s="12"/>
      <c r="I1508" s="12"/>
      <c r="J1508" s="12"/>
      <c r="K1508" s="12"/>
      <c r="L1508" s="12"/>
      <c r="M1508" s="12"/>
      <c r="N1508" s="12"/>
      <c r="O1508" s="12"/>
      <c r="P1508" s="12"/>
      <c r="Q1508" s="12"/>
      <c r="R1508" s="12"/>
      <c r="S1508" s="12"/>
      <c r="T1508" s="12"/>
      <c r="U1508" s="12"/>
      <c r="V1508" s="12"/>
    </row>
    <row r="1509" spans="1:22" s="1" customFormat="1" x14ac:dyDescent="0.4">
      <c r="A1509" s="12"/>
      <c r="B1509" s="12"/>
      <c r="C1509" s="42"/>
      <c r="D1509" s="12"/>
      <c r="E1509" s="12"/>
      <c r="F1509" s="12"/>
      <c r="G1509" s="12"/>
      <c r="H1509" s="12"/>
      <c r="I1509" s="12"/>
      <c r="J1509" s="12"/>
      <c r="K1509" s="12"/>
      <c r="L1509" s="12"/>
      <c r="M1509" s="12"/>
      <c r="N1509" s="12"/>
      <c r="O1509" s="12"/>
      <c r="P1509" s="12"/>
      <c r="Q1509" s="12"/>
      <c r="R1509" s="12"/>
      <c r="S1509" s="12"/>
      <c r="T1509" s="12"/>
      <c r="U1509" s="12"/>
      <c r="V1509" s="12"/>
    </row>
    <row r="1510" spans="1:22" s="1" customFormat="1" x14ac:dyDescent="0.4">
      <c r="A1510" s="12"/>
      <c r="B1510" s="12"/>
      <c r="C1510" s="42"/>
      <c r="D1510" s="12"/>
      <c r="E1510" s="12"/>
      <c r="F1510" s="12"/>
      <c r="G1510" s="12"/>
      <c r="H1510" s="12"/>
      <c r="I1510" s="12"/>
      <c r="J1510" s="12"/>
      <c r="K1510" s="12"/>
      <c r="L1510" s="12"/>
      <c r="M1510" s="12"/>
      <c r="N1510" s="12"/>
      <c r="O1510" s="12"/>
      <c r="P1510" s="12"/>
      <c r="Q1510" s="12"/>
      <c r="R1510" s="12"/>
      <c r="S1510" s="12"/>
      <c r="T1510" s="12"/>
      <c r="U1510" s="12"/>
      <c r="V1510" s="12"/>
    </row>
    <row r="1511" spans="1:22" s="1" customFormat="1" x14ac:dyDescent="0.4">
      <c r="A1511" s="12"/>
      <c r="B1511" s="12"/>
      <c r="C1511" s="42"/>
      <c r="D1511" s="12"/>
      <c r="E1511" s="12"/>
      <c r="F1511" s="12"/>
      <c r="G1511" s="12"/>
      <c r="H1511" s="12"/>
      <c r="I1511" s="12"/>
      <c r="J1511" s="12"/>
      <c r="K1511" s="12"/>
      <c r="L1511" s="12"/>
      <c r="M1511" s="12"/>
      <c r="N1511" s="12"/>
      <c r="O1511" s="12"/>
      <c r="P1511" s="12"/>
      <c r="Q1511" s="12"/>
      <c r="R1511" s="12"/>
      <c r="S1511" s="12"/>
      <c r="T1511" s="12"/>
      <c r="U1511" s="12"/>
      <c r="V1511" s="12"/>
    </row>
    <row r="1512" spans="1:22" s="1" customFormat="1" x14ac:dyDescent="0.4">
      <c r="A1512" s="12"/>
      <c r="B1512" s="12"/>
      <c r="C1512" s="42"/>
      <c r="D1512" s="12"/>
      <c r="E1512" s="12"/>
      <c r="F1512" s="12"/>
      <c r="G1512" s="12"/>
      <c r="H1512" s="12"/>
      <c r="I1512" s="12"/>
      <c r="J1512" s="12"/>
      <c r="K1512" s="12"/>
      <c r="L1512" s="12"/>
      <c r="M1512" s="12"/>
      <c r="N1512" s="12"/>
      <c r="O1512" s="12"/>
      <c r="P1512" s="12"/>
      <c r="Q1512" s="12"/>
      <c r="R1512" s="12"/>
      <c r="S1512" s="12"/>
      <c r="T1512" s="12"/>
      <c r="U1512" s="12"/>
      <c r="V1512" s="12"/>
    </row>
    <row r="1513" spans="1:22" s="1" customFormat="1" x14ac:dyDescent="0.4">
      <c r="A1513" s="12"/>
      <c r="B1513" s="12"/>
      <c r="C1513" s="42"/>
      <c r="D1513" s="12"/>
      <c r="E1513" s="12"/>
      <c r="F1513" s="12"/>
      <c r="G1513" s="12"/>
      <c r="H1513" s="12"/>
      <c r="I1513" s="12"/>
      <c r="J1513" s="12"/>
      <c r="K1513" s="12"/>
      <c r="L1513" s="12"/>
      <c r="M1513" s="12"/>
      <c r="N1513" s="12"/>
      <c r="O1513" s="12"/>
      <c r="P1513" s="12"/>
      <c r="Q1513" s="12"/>
      <c r="R1513" s="12"/>
      <c r="S1513" s="12"/>
      <c r="T1513" s="12"/>
      <c r="U1513" s="12"/>
      <c r="V1513" s="12"/>
    </row>
    <row r="1514" spans="1:22" s="1" customFormat="1" x14ac:dyDescent="0.4">
      <c r="A1514" s="12"/>
      <c r="B1514" s="12"/>
      <c r="C1514" s="42"/>
      <c r="D1514" s="12"/>
      <c r="E1514" s="12"/>
      <c r="F1514" s="12"/>
      <c r="G1514" s="12"/>
      <c r="H1514" s="12"/>
      <c r="I1514" s="12"/>
      <c r="J1514" s="12"/>
      <c r="K1514" s="12"/>
      <c r="L1514" s="12"/>
      <c r="M1514" s="12"/>
      <c r="N1514" s="12"/>
      <c r="O1514" s="12"/>
      <c r="P1514" s="12"/>
      <c r="Q1514" s="12"/>
      <c r="R1514" s="12"/>
      <c r="S1514" s="12"/>
      <c r="T1514" s="12"/>
      <c r="U1514" s="12"/>
      <c r="V1514" s="12"/>
    </row>
    <row r="1515" spans="1:22" s="1" customFormat="1" x14ac:dyDescent="0.4">
      <c r="A1515" s="12"/>
      <c r="B1515" s="12"/>
      <c r="C1515" s="42"/>
      <c r="D1515" s="12"/>
      <c r="E1515" s="12"/>
      <c r="F1515" s="12"/>
      <c r="G1515" s="12"/>
      <c r="H1515" s="12"/>
      <c r="I1515" s="12"/>
      <c r="J1515" s="12"/>
      <c r="K1515" s="12"/>
      <c r="L1515" s="12"/>
      <c r="M1515" s="12"/>
      <c r="N1515" s="12"/>
      <c r="O1515" s="12"/>
      <c r="P1515" s="12"/>
      <c r="Q1515" s="12"/>
      <c r="R1515" s="12"/>
      <c r="S1515" s="12"/>
      <c r="T1515" s="12"/>
      <c r="U1515" s="12"/>
      <c r="V1515" s="12"/>
    </row>
    <row r="1516" spans="1:22" s="1" customFormat="1" x14ac:dyDescent="0.4">
      <c r="A1516" s="12"/>
      <c r="B1516" s="12"/>
      <c r="C1516" s="42"/>
      <c r="D1516" s="12"/>
      <c r="E1516" s="12"/>
      <c r="F1516" s="12"/>
      <c r="G1516" s="12"/>
      <c r="H1516" s="12"/>
      <c r="I1516" s="12"/>
      <c r="J1516" s="12"/>
      <c r="K1516" s="12"/>
      <c r="L1516" s="12"/>
      <c r="M1516" s="12"/>
      <c r="N1516" s="12"/>
      <c r="O1516" s="12"/>
      <c r="P1516" s="12"/>
      <c r="Q1516" s="12"/>
      <c r="R1516" s="12"/>
      <c r="S1516" s="12"/>
      <c r="T1516" s="12"/>
      <c r="U1516" s="12"/>
      <c r="V1516" s="12"/>
    </row>
    <row r="1517" spans="1:22" s="1" customFormat="1" x14ac:dyDescent="0.4">
      <c r="A1517" s="12"/>
      <c r="B1517" s="12"/>
      <c r="C1517" s="42"/>
      <c r="D1517" s="12"/>
      <c r="E1517" s="12"/>
      <c r="F1517" s="12"/>
      <c r="G1517" s="12"/>
      <c r="H1517" s="12"/>
      <c r="I1517" s="12"/>
      <c r="J1517" s="12"/>
      <c r="K1517" s="12"/>
      <c r="L1517" s="12"/>
      <c r="M1517" s="12"/>
      <c r="N1517" s="12"/>
      <c r="O1517" s="12"/>
      <c r="P1517" s="12"/>
      <c r="Q1517" s="12"/>
      <c r="R1517" s="12"/>
      <c r="S1517" s="12"/>
      <c r="T1517" s="12"/>
      <c r="U1517" s="12"/>
      <c r="V1517" s="12"/>
    </row>
    <row r="1518" spans="1:22" s="1" customFormat="1" x14ac:dyDescent="0.4">
      <c r="A1518" s="12"/>
      <c r="B1518" s="12"/>
      <c r="C1518" s="42"/>
      <c r="D1518" s="12"/>
      <c r="E1518" s="12"/>
      <c r="F1518" s="12"/>
      <c r="G1518" s="12"/>
      <c r="H1518" s="12"/>
      <c r="I1518" s="12"/>
      <c r="J1518" s="12"/>
      <c r="K1518" s="12"/>
      <c r="L1518" s="12"/>
      <c r="M1518" s="12"/>
      <c r="N1518" s="12"/>
      <c r="O1518" s="12"/>
      <c r="P1518" s="12"/>
      <c r="Q1518" s="12"/>
      <c r="R1518" s="12"/>
      <c r="S1518" s="12"/>
      <c r="T1518" s="12"/>
      <c r="U1518" s="12"/>
      <c r="V1518" s="12"/>
    </row>
    <row r="1519" spans="1:22" s="1" customFormat="1" x14ac:dyDescent="0.4">
      <c r="A1519" s="12"/>
      <c r="B1519" s="12"/>
      <c r="C1519" s="42"/>
      <c r="D1519" s="12"/>
      <c r="E1519" s="12"/>
      <c r="F1519" s="12"/>
      <c r="G1519" s="12"/>
      <c r="H1519" s="12"/>
      <c r="I1519" s="12"/>
      <c r="J1519" s="12"/>
      <c r="K1519" s="12"/>
      <c r="L1519" s="12"/>
      <c r="M1519" s="12"/>
      <c r="N1519" s="12"/>
      <c r="O1519" s="12"/>
      <c r="P1519" s="12"/>
      <c r="Q1519" s="12"/>
      <c r="R1519" s="12"/>
      <c r="S1519" s="12"/>
      <c r="T1519" s="12"/>
      <c r="U1519" s="12"/>
      <c r="V1519" s="12"/>
    </row>
    <row r="1520" spans="1:22" s="1" customFormat="1" x14ac:dyDescent="0.4">
      <c r="A1520" s="12"/>
      <c r="B1520" s="12"/>
      <c r="C1520" s="42"/>
      <c r="D1520" s="12"/>
      <c r="E1520" s="12"/>
      <c r="F1520" s="12"/>
      <c r="G1520" s="12"/>
      <c r="H1520" s="12"/>
      <c r="I1520" s="12"/>
      <c r="J1520" s="12"/>
      <c r="K1520" s="12"/>
      <c r="L1520" s="12"/>
      <c r="M1520" s="12"/>
      <c r="N1520" s="12"/>
      <c r="O1520" s="12"/>
      <c r="P1520" s="12"/>
      <c r="Q1520" s="12"/>
      <c r="R1520" s="12"/>
      <c r="S1520" s="12"/>
      <c r="T1520" s="12"/>
      <c r="U1520" s="12"/>
      <c r="V1520" s="12"/>
    </row>
    <row r="1521" spans="1:22" s="1" customFormat="1" x14ac:dyDescent="0.4">
      <c r="A1521" s="12"/>
      <c r="B1521" s="12"/>
      <c r="C1521" s="42"/>
      <c r="D1521" s="12"/>
      <c r="E1521" s="12"/>
      <c r="F1521" s="12"/>
      <c r="G1521" s="12"/>
      <c r="H1521" s="12"/>
      <c r="I1521" s="12"/>
      <c r="J1521" s="12"/>
      <c r="K1521" s="12"/>
      <c r="L1521" s="12"/>
      <c r="M1521" s="12"/>
      <c r="N1521" s="12"/>
      <c r="O1521" s="12"/>
      <c r="P1521" s="12"/>
      <c r="Q1521" s="12"/>
      <c r="R1521" s="12"/>
      <c r="S1521" s="12"/>
      <c r="T1521" s="12"/>
      <c r="U1521" s="12"/>
      <c r="V1521" s="12"/>
    </row>
    <row r="1522" spans="1:22" s="1" customFormat="1" x14ac:dyDescent="0.4">
      <c r="A1522" s="12"/>
      <c r="B1522" s="12"/>
      <c r="C1522" s="42"/>
      <c r="D1522" s="12"/>
      <c r="E1522" s="12"/>
      <c r="F1522" s="12"/>
      <c r="G1522" s="12"/>
      <c r="H1522" s="12"/>
      <c r="I1522" s="12"/>
      <c r="J1522" s="12"/>
      <c r="K1522" s="12"/>
      <c r="L1522" s="12"/>
      <c r="M1522" s="12"/>
      <c r="N1522" s="12"/>
      <c r="O1522" s="12"/>
      <c r="P1522" s="12"/>
      <c r="Q1522" s="12"/>
      <c r="R1522" s="12"/>
      <c r="S1522" s="12"/>
      <c r="T1522" s="12"/>
      <c r="U1522" s="12"/>
      <c r="V1522" s="12"/>
    </row>
    <row r="1523" spans="1:22" s="1" customFormat="1" x14ac:dyDescent="0.4">
      <c r="A1523" s="12"/>
      <c r="B1523" s="12"/>
      <c r="C1523" s="42"/>
      <c r="D1523" s="12"/>
      <c r="E1523" s="12"/>
      <c r="F1523" s="12"/>
      <c r="G1523" s="12"/>
      <c r="H1523" s="12"/>
      <c r="I1523" s="12"/>
      <c r="J1523" s="12"/>
      <c r="K1523" s="12"/>
      <c r="L1523" s="12"/>
      <c r="M1523" s="12"/>
      <c r="N1523" s="12"/>
      <c r="O1523" s="12"/>
      <c r="P1523" s="12"/>
      <c r="Q1523" s="12"/>
      <c r="R1523" s="12"/>
      <c r="S1523" s="12"/>
      <c r="T1523" s="12"/>
      <c r="U1523" s="12"/>
      <c r="V1523" s="12"/>
    </row>
    <row r="1524" spans="1:22" s="1" customFormat="1" x14ac:dyDescent="0.4">
      <c r="A1524" s="12"/>
      <c r="B1524" s="12"/>
      <c r="C1524" s="42"/>
      <c r="D1524" s="12"/>
      <c r="E1524" s="12"/>
      <c r="F1524" s="12"/>
      <c r="G1524" s="12"/>
      <c r="H1524" s="12"/>
      <c r="I1524" s="12"/>
      <c r="J1524" s="12"/>
      <c r="K1524" s="12"/>
      <c r="L1524" s="12"/>
      <c r="M1524" s="12"/>
      <c r="N1524" s="12"/>
      <c r="O1524" s="12"/>
      <c r="P1524" s="12"/>
      <c r="Q1524" s="12"/>
      <c r="R1524" s="12"/>
      <c r="S1524" s="12"/>
      <c r="T1524" s="12"/>
      <c r="U1524" s="12"/>
      <c r="V1524" s="12"/>
    </row>
    <row r="1525" spans="1:22" s="1" customFormat="1" x14ac:dyDescent="0.4">
      <c r="A1525" s="12"/>
      <c r="B1525" s="12"/>
      <c r="C1525" s="42"/>
      <c r="D1525" s="12"/>
      <c r="E1525" s="12"/>
      <c r="F1525" s="12"/>
      <c r="G1525" s="12"/>
      <c r="H1525" s="12"/>
      <c r="I1525" s="12"/>
      <c r="J1525" s="12"/>
      <c r="K1525" s="12"/>
      <c r="L1525" s="12"/>
      <c r="M1525" s="12"/>
      <c r="N1525" s="12"/>
      <c r="O1525" s="12"/>
      <c r="P1525" s="12"/>
      <c r="Q1525" s="12"/>
      <c r="R1525" s="12"/>
      <c r="S1525" s="12"/>
      <c r="T1525" s="12"/>
      <c r="U1525" s="12"/>
      <c r="V1525" s="12"/>
    </row>
    <row r="1526" spans="1:22" s="1" customFormat="1" x14ac:dyDescent="0.4">
      <c r="A1526" s="12"/>
      <c r="B1526" s="12"/>
      <c r="C1526" s="42"/>
      <c r="D1526" s="12"/>
      <c r="E1526" s="12"/>
      <c r="F1526" s="12"/>
      <c r="G1526" s="12"/>
      <c r="H1526" s="12"/>
      <c r="I1526" s="12"/>
      <c r="J1526" s="12"/>
      <c r="K1526" s="12"/>
      <c r="L1526" s="12"/>
      <c r="M1526" s="12"/>
      <c r="N1526" s="12"/>
      <c r="O1526" s="12"/>
      <c r="P1526" s="12"/>
      <c r="Q1526" s="12"/>
      <c r="R1526" s="12"/>
      <c r="S1526" s="12"/>
      <c r="T1526" s="12"/>
      <c r="U1526" s="12"/>
      <c r="V1526" s="12"/>
    </row>
    <row r="1527" spans="1:22" s="1" customFormat="1" x14ac:dyDescent="0.4">
      <c r="A1527" s="12"/>
      <c r="B1527" s="12"/>
      <c r="C1527" s="42"/>
      <c r="D1527" s="12"/>
      <c r="E1527" s="12"/>
      <c r="F1527" s="12"/>
      <c r="G1527" s="12"/>
      <c r="H1527" s="12"/>
      <c r="I1527" s="12"/>
      <c r="J1527" s="12"/>
      <c r="K1527" s="12"/>
      <c r="L1527" s="12"/>
      <c r="M1527" s="12"/>
      <c r="N1527" s="12"/>
      <c r="O1527" s="12"/>
      <c r="P1527" s="12"/>
      <c r="Q1527" s="12"/>
      <c r="R1527" s="12"/>
      <c r="S1527" s="12"/>
      <c r="T1527" s="12"/>
      <c r="U1527" s="12"/>
      <c r="V1527" s="12"/>
    </row>
    <row r="1528" spans="1:22" s="1" customFormat="1" x14ac:dyDescent="0.4">
      <c r="A1528" s="12"/>
      <c r="B1528" s="12"/>
      <c r="C1528" s="42"/>
      <c r="D1528" s="12"/>
      <c r="E1528" s="12"/>
      <c r="F1528" s="12"/>
      <c r="G1528" s="12"/>
      <c r="H1528" s="12"/>
      <c r="I1528" s="12"/>
      <c r="J1528" s="12"/>
      <c r="K1528" s="12"/>
      <c r="L1528" s="12"/>
      <c r="M1528" s="12"/>
      <c r="N1528" s="12"/>
      <c r="O1528" s="12"/>
      <c r="P1528" s="12"/>
      <c r="Q1528" s="12"/>
      <c r="R1528" s="12"/>
      <c r="S1528" s="12"/>
      <c r="T1528" s="12"/>
      <c r="U1528" s="12"/>
      <c r="V1528" s="12"/>
    </row>
    <row r="1529" spans="1:22" s="1" customFormat="1" x14ac:dyDescent="0.4">
      <c r="A1529" s="12"/>
      <c r="B1529" s="12"/>
      <c r="C1529" s="42"/>
      <c r="D1529" s="12"/>
      <c r="E1529" s="12"/>
      <c r="F1529" s="12"/>
      <c r="G1529" s="12"/>
      <c r="H1529" s="12"/>
      <c r="I1529" s="12"/>
      <c r="J1529" s="12"/>
      <c r="K1529" s="12"/>
      <c r="L1529" s="12"/>
      <c r="M1529" s="12"/>
      <c r="N1529" s="12"/>
      <c r="O1529" s="12"/>
      <c r="P1529" s="12"/>
      <c r="Q1529" s="12"/>
      <c r="R1529" s="12"/>
      <c r="S1529" s="12"/>
      <c r="T1529" s="12"/>
      <c r="U1529" s="12"/>
      <c r="V1529" s="12"/>
    </row>
    <row r="1530" spans="1:22" s="1" customFormat="1" x14ac:dyDescent="0.4">
      <c r="A1530" s="12"/>
      <c r="B1530" s="12"/>
      <c r="C1530" s="42"/>
      <c r="D1530" s="12"/>
      <c r="E1530" s="12"/>
      <c r="F1530" s="12"/>
      <c r="G1530" s="12"/>
      <c r="H1530" s="12"/>
      <c r="I1530" s="12"/>
      <c r="J1530" s="12"/>
      <c r="K1530" s="12"/>
      <c r="L1530" s="12"/>
      <c r="M1530" s="12"/>
      <c r="N1530" s="12"/>
      <c r="O1530" s="12"/>
      <c r="P1530" s="12"/>
      <c r="Q1530" s="12"/>
      <c r="R1530" s="12"/>
      <c r="S1530" s="12"/>
      <c r="T1530" s="12"/>
      <c r="U1530" s="12"/>
      <c r="V1530" s="12"/>
    </row>
    <row r="1531" spans="1:22" s="1" customFormat="1" x14ac:dyDescent="0.4">
      <c r="A1531" s="12"/>
      <c r="B1531" s="12"/>
      <c r="C1531" s="42"/>
      <c r="D1531" s="12"/>
      <c r="E1531" s="12"/>
      <c r="F1531" s="12"/>
      <c r="G1531" s="12"/>
      <c r="H1531" s="12"/>
      <c r="I1531" s="12"/>
      <c r="J1531" s="12"/>
      <c r="K1531" s="12"/>
      <c r="L1531" s="12"/>
      <c r="M1531" s="12"/>
      <c r="N1531" s="12"/>
      <c r="O1531" s="12"/>
      <c r="P1531" s="12"/>
      <c r="Q1531" s="12"/>
      <c r="R1531" s="12"/>
      <c r="S1531" s="12"/>
      <c r="T1531" s="12"/>
      <c r="U1531" s="12"/>
      <c r="V1531" s="12"/>
    </row>
    <row r="1532" spans="1:22" s="1" customFormat="1" x14ac:dyDescent="0.4">
      <c r="A1532" s="12"/>
      <c r="B1532" s="12"/>
      <c r="C1532" s="42"/>
      <c r="D1532" s="12"/>
      <c r="E1532" s="12"/>
      <c r="F1532" s="12"/>
      <c r="G1532" s="12"/>
      <c r="H1532" s="12"/>
      <c r="I1532" s="12"/>
      <c r="J1532" s="12"/>
      <c r="K1532" s="12"/>
      <c r="L1532" s="12"/>
      <c r="M1532" s="12"/>
      <c r="N1532" s="12"/>
      <c r="O1532" s="12"/>
      <c r="P1532" s="12"/>
      <c r="Q1532" s="12"/>
      <c r="R1532" s="12"/>
      <c r="S1532" s="12"/>
      <c r="T1532" s="12"/>
      <c r="U1532" s="12"/>
      <c r="V1532" s="12"/>
    </row>
    <row r="1533" spans="1:22" s="1" customFormat="1" x14ac:dyDescent="0.4">
      <c r="A1533" s="12"/>
      <c r="B1533" s="12"/>
      <c r="C1533" s="42"/>
      <c r="D1533" s="12"/>
      <c r="E1533" s="12"/>
      <c r="F1533" s="12"/>
      <c r="G1533" s="12"/>
      <c r="H1533" s="12"/>
      <c r="I1533" s="12"/>
      <c r="J1533" s="12"/>
      <c r="K1533" s="12"/>
      <c r="L1533" s="12"/>
      <c r="M1533" s="12"/>
      <c r="N1533" s="12"/>
      <c r="O1533" s="12"/>
      <c r="P1533" s="12"/>
      <c r="Q1533" s="12"/>
      <c r="R1533" s="12"/>
      <c r="S1533" s="12"/>
      <c r="T1533" s="12"/>
      <c r="U1533" s="12"/>
      <c r="V1533" s="12"/>
    </row>
    <row r="1534" spans="1:22" s="1" customFormat="1" x14ac:dyDescent="0.4">
      <c r="A1534" s="12"/>
      <c r="B1534" s="12"/>
      <c r="C1534" s="42"/>
      <c r="D1534" s="12"/>
      <c r="E1534" s="12"/>
      <c r="F1534" s="12"/>
      <c r="G1534" s="12"/>
      <c r="H1534" s="12"/>
      <c r="I1534" s="12"/>
      <c r="J1534" s="12"/>
      <c r="K1534" s="12"/>
      <c r="L1534" s="12"/>
      <c r="M1534" s="12"/>
      <c r="N1534" s="12"/>
      <c r="O1534" s="12"/>
      <c r="P1534" s="12"/>
      <c r="Q1534" s="12"/>
      <c r="R1534" s="12"/>
      <c r="S1534" s="12"/>
      <c r="T1534" s="12"/>
      <c r="U1534" s="12"/>
      <c r="V1534" s="12"/>
    </row>
    <row r="1535" spans="1:22" s="1" customFormat="1" x14ac:dyDescent="0.4">
      <c r="A1535" s="12"/>
      <c r="B1535" s="12"/>
      <c r="C1535" s="42"/>
      <c r="D1535" s="12"/>
      <c r="E1535" s="12"/>
      <c r="F1535" s="12"/>
      <c r="G1535" s="12"/>
      <c r="H1535" s="12"/>
      <c r="I1535" s="12"/>
      <c r="J1535" s="12"/>
      <c r="K1535" s="12"/>
      <c r="L1535" s="12"/>
      <c r="M1535" s="12"/>
      <c r="N1535" s="12"/>
      <c r="O1535" s="12"/>
      <c r="P1535" s="12"/>
      <c r="Q1535" s="12"/>
      <c r="R1535" s="12"/>
      <c r="S1535" s="12"/>
      <c r="T1535" s="12"/>
      <c r="U1535" s="12"/>
      <c r="V1535" s="12"/>
    </row>
    <row r="1536" spans="1:22" s="1" customFormat="1" x14ac:dyDescent="0.4">
      <c r="A1536" s="12"/>
      <c r="B1536" s="12"/>
      <c r="C1536" s="42"/>
      <c r="D1536" s="12"/>
      <c r="E1536" s="12"/>
      <c r="F1536" s="12"/>
      <c r="G1536" s="12"/>
      <c r="H1536" s="12"/>
      <c r="I1536" s="12"/>
      <c r="J1536" s="12"/>
      <c r="K1536" s="12"/>
      <c r="L1536" s="12"/>
      <c r="M1536" s="12"/>
      <c r="N1536" s="12"/>
      <c r="O1536" s="12"/>
      <c r="P1536" s="12"/>
      <c r="Q1536" s="12"/>
      <c r="R1536" s="12"/>
      <c r="S1536" s="12"/>
      <c r="T1536" s="12"/>
      <c r="U1536" s="12"/>
      <c r="V1536" s="12"/>
    </row>
    <row r="1537" spans="1:22" s="1" customFormat="1" x14ac:dyDescent="0.4">
      <c r="A1537" s="12"/>
      <c r="B1537" s="12"/>
      <c r="C1537" s="42"/>
      <c r="D1537" s="12"/>
      <c r="E1537" s="12"/>
      <c r="F1537" s="12"/>
      <c r="G1537" s="12"/>
      <c r="H1537" s="12"/>
      <c r="I1537" s="12"/>
      <c r="J1537" s="12"/>
      <c r="K1537" s="12"/>
      <c r="L1537" s="12"/>
      <c r="M1537" s="12"/>
      <c r="N1537" s="12"/>
      <c r="O1537" s="12"/>
      <c r="P1537" s="12"/>
      <c r="Q1537" s="12"/>
      <c r="R1537" s="12"/>
      <c r="S1537" s="12"/>
      <c r="T1537" s="12"/>
      <c r="U1537" s="12"/>
      <c r="V1537" s="12"/>
    </row>
    <row r="1538" spans="1:22" s="1" customFormat="1" x14ac:dyDescent="0.4">
      <c r="A1538" s="12"/>
      <c r="B1538" s="12"/>
      <c r="C1538" s="42"/>
      <c r="D1538" s="12"/>
      <c r="E1538" s="12"/>
      <c r="F1538" s="12"/>
      <c r="G1538" s="12"/>
      <c r="H1538" s="12"/>
      <c r="I1538" s="12"/>
      <c r="J1538" s="12"/>
      <c r="K1538" s="12"/>
      <c r="L1538" s="12"/>
      <c r="M1538" s="12"/>
      <c r="N1538" s="12"/>
      <c r="O1538" s="12"/>
      <c r="P1538" s="12"/>
      <c r="Q1538" s="12"/>
      <c r="R1538" s="12"/>
      <c r="S1538" s="12"/>
      <c r="T1538" s="12"/>
      <c r="U1538" s="12"/>
      <c r="V1538" s="12"/>
    </row>
    <row r="1539" spans="1:22" s="1" customFormat="1" x14ac:dyDescent="0.4">
      <c r="A1539" s="12"/>
      <c r="B1539" s="12"/>
      <c r="C1539" s="42"/>
      <c r="D1539" s="12"/>
      <c r="E1539" s="12"/>
      <c r="F1539" s="12"/>
      <c r="G1539" s="12"/>
      <c r="H1539" s="12"/>
      <c r="I1539" s="12"/>
      <c r="J1539" s="12"/>
      <c r="K1539" s="12"/>
      <c r="L1539" s="12"/>
      <c r="M1539" s="12"/>
      <c r="N1539" s="12"/>
      <c r="O1539" s="12"/>
      <c r="P1539" s="12"/>
      <c r="Q1539" s="12"/>
      <c r="R1539" s="12"/>
      <c r="S1539" s="12"/>
      <c r="T1539" s="12"/>
      <c r="U1539" s="12"/>
      <c r="V1539" s="12"/>
    </row>
    <row r="1540" spans="1:22" s="1" customFormat="1" x14ac:dyDescent="0.4">
      <c r="A1540" s="12"/>
      <c r="B1540" s="12"/>
      <c r="C1540" s="42"/>
      <c r="D1540" s="12"/>
      <c r="E1540" s="12"/>
      <c r="F1540" s="12"/>
      <c r="G1540" s="12"/>
      <c r="H1540" s="12"/>
      <c r="I1540" s="12"/>
      <c r="J1540" s="12"/>
      <c r="K1540" s="12"/>
      <c r="L1540" s="12"/>
      <c r="M1540" s="12"/>
      <c r="N1540" s="12"/>
      <c r="O1540" s="12"/>
      <c r="P1540" s="12"/>
      <c r="Q1540" s="12"/>
      <c r="R1540" s="12"/>
      <c r="S1540" s="12"/>
      <c r="T1540" s="12"/>
      <c r="U1540" s="12"/>
      <c r="V1540" s="12"/>
    </row>
    <row r="1541" spans="1:22" s="1" customFormat="1" x14ac:dyDescent="0.4">
      <c r="A1541" s="12"/>
      <c r="B1541" s="12"/>
      <c r="C1541" s="42"/>
      <c r="D1541" s="12"/>
      <c r="E1541" s="12"/>
      <c r="F1541" s="12"/>
      <c r="G1541" s="12"/>
      <c r="H1541" s="12"/>
      <c r="I1541" s="12"/>
      <c r="J1541" s="12"/>
      <c r="K1541" s="12"/>
      <c r="L1541" s="12"/>
      <c r="M1541" s="12"/>
      <c r="N1541" s="12"/>
      <c r="O1541" s="12"/>
      <c r="P1541" s="12"/>
      <c r="Q1541" s="12"/>
      <c r="R1541" s="12"/>
      <c r="S1541" s="12"/>
      <c r="T1541" s="12"/>
      <c r="U1541" s="12"/>
      <c r="V1541" s="12"/>
    </row>
    <row r="1542" spans="1:22" s="1" customFormat="1" x14ac:dyDescent="0.4">
      <c r="A1542" s="12"/>
      <c r="B1542" s="12"/>
      <c r="C1542" s="42"/>
      <c r="D1542" s="12"/>
      <c r="E1542" s="12"/>
      <c r="F1542" s="12"/>
      <c r="G1542" s="12"/>
      <c r="H1542" s="12"/>
      <c r="I1542" s="12"/>
      <c r="J1542" s="12"/>
      <c r="K1542" s="12"/>
      <c r="L1542" s="12"/>
      <c r="M1542" s="12"/>
      <c r="N1542" s="12"/>
      <c r="O1542" s="12"/>
      <c r="P1542" s="12"/>
      <c r="Q1542" s="12"/>
      <c r="R1542" s="12"/>
      <c r="S1542" s="12"/>
      <c r="T1542" s="12"/>
      <c r="U1542" s="12"/>
      <c r="V1542" s="12"/>
    </row>
    <row r="1543" spans="1:22" s="1" customFormat="1" x14ac:dyDescent="0.4">
      <c r="A1543" s="12"/>
      <c r="B1543" s="12"/>
      <c r="C1543" s="42"/>
      <c r="D1543" s="12"/>
      <c r="E1543" s="12"/>
      <c r="F1543" s="12"/>
      <c r="G1543" s="12"/>
      <c r="H1543" s="12"/>
      <c r="I1543" s="12"/>
      <c r="J1543" s="12"/>
      <c r="K1543" s="12"/>
      <c r="L1543" s="12"/>
      <c r="M1543" s="12"/>
      <c r="N1543" s="12"/>
      <c r="O1543" s="12"/>
      <c r="P1543" s="12"/>
      <c r="Q1543" s="12"/>
      <c r="R1543" s="12"/>
      <c r="S1543" s="12"/>
      <c r="T1543" s="12"/>
      <c r="U1543" s="12"/>
      <c r="V1543" s="12"/>
    </row>
    <row r="1544" spans="1:22" s="1" customFormat="1" x14ac:dyDescent="0.4">
      <c r="A1544" s="12"/>
      <c r="B1544" s="12"/>
      <c r="C1544" s="42"/>
      <c r="D1544" s="12"/>
      <c r="E1544" s="12"/>
      <c r="F1544" s="12"/>
      <c r="G1544" s="12"/>
      <c r="H1544" s="12"/>
      <c r="I1544" s="12"/>
      <c r="J1544" s="12"/>
      <c r="K1544" s="12"/>
      <c r="L1544" s="12"/>
      <c r="M1544" s="12"/>
      <c r="N1544" s="12"/>
      <c r="O1544" s="12"/>
      <c r="P1544" s="12"/>
      <c r="Q1544" s="12"/>
      <c r="R1544" s="12"/>
      <c r="S1544" s="12"/>
      <c r="T1544" s="12"/>
      <c r="U1544" s="12"/>
      <c r="V1544" s="12"/>
    </row>
    <row r="1545" spans="1:22" s="1" customFormat="1" x14ac:dyDescent="0.4">
      <c r="A1545" s="12"/>
      <c r="B1545" s="12"/>
      <c r="C1545" s="42"/>
      <c r="D1545" s="12"/>
      <c r="E1545" s="12"/>
      <c r="F1545" s="12"/>
      <c r="G1545" s="12"/>
      <c r="H1545" s="12"/>
      <c r="I1545" s="12"/>
      <c r="J1545" s="12"/>
      <c r="K1545" s="12"/>
      <c r="L1545" s="12"/>
      <c r="M1545" s="12"/>
      <c r="N1545" s="12"/>
      <c r="O1545" s="12"/>
      <c r="P1545" s="12"/>
      <c r="Q1545" s="12"/>
      <c r="R1545" s="12"/>
      <c r="S1545" s="12"/>
      <c r="T1545" s="12"/>
      <c r="U1545" s="12"/>
      <c r="V1545" s="12"/>
    </row>
    <row r="1546" spans="1:22" s="1" customFormat="1" x14ac:dyDescent="0.4">
      <c r="A1546" s="12"/>
      <c r="B1546" s="12"/>
      <c r="C1546" s="42"/>
      <c r="D1546" s="12"/>
      <c r="E1546" s="12"/>
      <c r="F1546" s="12"/>
      <c r="G1546" s="12"/>
      <c r="H1546" s="12"/>
      <c r="I1546" s="12"/>
      <c r="J1546" s="12"/>
      <c r="K1546" s="12"/>
      <c r="L1546" s="12"/>
      <c r="M1546" s="12"/>
      <c r="N1546" s="12"/>
      <c r="O1546" s="12"/>
      <c r="P1546" s="12"/>
      <c r="Q1546" s="12"/>
      <c r="R1546" s="12"/>
      <c r="S1546" s="12"/>
      <c r="T1546" s="12"/>
      <c r="U1546" s="12"/>
      <c r="V1546" s="12"/>
    </row>
    <row r="1547" spans="1:22" s="1" customFormat="1" x14ac:dyDescent="0.4">
      <c r="A1547" s="12"/>
      <c r="B1547" s="12"/>
      <c r="C1547" s="42"/>
      <c r="D1547" s="12"/>
      <c r="E1547" s="12"/>
      <c r="F1547" s="12"/>
      <c r="G1547" s="12"/>
      <c r="H1547" s="12"/>
      <c r="I1547" s="12"/>
      <c r="J1547" s="12"/>
      <c r="K1547" s="12"/>
      <c r="L1547" s="12"/>
      <c r="M1547" s="12"/>
      <c r="N1547" s="12"/>
      <c r="O1547" s="12"/>
      <c r="P1547" s="12"/>
      <c r="Q1547" s="12"/>
      <c r="R1547" s="12"/>
      <c r="S1547" s="12"/>
      <c r="T1547" s="12"/>
      <c r="U1547" s="12"/>
      <c r="V1547" s="12"/>
    </row>
    <row r="1548" spans="1:22" s="1" customFormat="1" x14ac:dyDescent="0.4">
      <c r="A1548" s="12"/>
      <c r="B1548" s="12"/>
      <c r="C1548" s="42"/>
      <c r="D1548" s="12"/>
      <c r="E1548" s="12"/>
      <c r="F1548" s="12"/>
      <c r="G1548" s="12"/>
      <c r="H1548" s="12"/>
      <c r="I1548" s="12"/>
      <c r="J1548" s="12"/>
      <c r="K1548" s="12"/>
      <c r="L1548" s="12"/>
      <c r="M1548" s="12"/>
      <c r="N1548" s="12"/>
      <c r="O1548" s="12"/>
      <c r="P1548" s="12"/>
      <c r="Q1548" s="12"/>
      <c r="R1548" s="12"/>
      <c r="S1548" s="12"/>
      <c r="T1548" s="12"/>
      <c r="U1548" s="12"/>
      <c r="V1548" s="12"/>
    </row>
    <row r="1549" spans="1:22" s="1" customFormat="1" x14ac:dyDescent="0.4">
      <c r="A1549" s="12"/>
      <c r="B1549" s="12"/>
      <c r="C1549" s="42"/>
      <c r="D1549" s="12"/>
      <c r="E1549" s="12"/>
      <c r="F1549" s="12"/>
      <c r="G1549" s="12"/>
      <c r="H1549" s="12"/>
      <c r="I1549" s="12"/>
      <c r="J1549" s="12"/>
      <c r="K1549" s="12"/>
      <c r="L1549" s="12"/>
      <c r="M1549" s="12"/>
      <c r="N1549" s="12"/>
      <c r="O1549" s="12"/>
      <c r="P1549" s="12"/>
      <c r="Q1549" s="12"/>
      <c r="R1549" s="12"/>
      <c r="S1549" s="12"/>
      <c r="T1549" s="12"/>
      <c r="U1549" s="12"/>
      <c r="V1549" s="12"/>
    </row>
    <row r="1550" spans="1:22" s="1" customFormat="1" x14ac:dyDescent="0.4">
      <c r="A1550" s="12"/>
      <c r="B1550" s="12"/>
      <c r="C1550" s="42"/>
      <c r="D1550" s="12"/>
      <c r="E1550" s="12"/>
      <c r="F1550" s="12"/>
      <c r="G1550" s="12"/>
      <c r="H1550" s="12"/>
      <c r="I1550" s="12"/>
      <c r="J1550" s="12"/>
      <c r="K1550" s="12"/>
      <c r="L1550" s="12"/>
      <c r="M1550" s="12"/>
      <c r="N1550" s="12"/>
      <c r="O1550" s="12"/>
      <c r="P1550" s="12"/>
      <c r="Q1550" s="12"/>
      <c r="R1550" s="12"/>
      <c r="S1550" s="12"/>
      <c r="T1550" s="12"/>
      <c r="U1550" s="12"/>
      <c r="V1550" s="12"/>
    </row>
    <row r="1551" spans="1:22" s="1" customFormat="1" x14ac:dyDescent="0.4">
      <c r="A1551" s="12"/>
      <c r="B1551" s="12"/>
      <c r="C1551" s="42"/>
      <c r="D1551" s="12"/>
      <c r="E1551" s="12"/>
      <c r="F1551" s="12"/>
      <c r="G1551" s="12"/>
      <c r="H1551" s="12"/>
      <c r="I1551" s="12"/>
      <c r="J1551" s="12"/>
      <c r="K1551" s="12"/>
      <c r="L1551" s="12"/>
      <c r="M1551" s="12"/>
      <c r="N1551" s="12"/>
      <c r="O1551" s="12"/>
      <c r="P1551" s="12"/>
      <c r="Q1551" s="12"/>
      <c r="R1551" s="12"/>
      <c r="S1551" s="12"/>
      <c r="T1551" s="12"/>
      <c r="U1551" s="12"/>
      <c r="V1551" s="12"/>
    </row>
    <row r="1552" spans="1:22" s="1" customFormat="1" x14ac:dyDescent="0.4">
      <c r="A1552" s="12"/>
      <c r="B1552" s="12"/>
      <c r="C1552" s="42"/>
      <c r="D1552" s="12"/>
      <c r="E1552" s="12"/>
      <c r="F1552" s="12"/>
      <c r="G1552" s="12"/>
      <c r="H1552" s="12"/>
      <c r="I1552" s="12"/>
      <c r="J1552" s="12"/>
      <c r="K1552" s="12"/>
      <c r="L1552" s="12"/>
      <c r="M1552" s="12"/>
      <c r="N1552" s="12"/>
      <c r="O1552" s="12"/>
      <c r="P1552" s="12"/>
      <c r="Q1552" s="12"/>
      <c r="R1552" s="12"/>
      <c r="S1552" s="12"/>
      <c r="T1552" s="12"/>
      <c r="U1552" s="12"/>
      <c r="V1552" s="12"/>
    </row>
    <row r="1553" spans="1:22" s="1" customFormat="1" x14ac:dyDescent="0.4">
      <c r="A1553" s="12"/>
      <c r="B1553" s="12"/>
      <c r="C1553" s="42"/>
      <c r="D1553" s="12"/>
      <c r="E1553" s="12"/>
      <c r="F1553" s="12"/>
      <c r="G1553" s="12"/>
      <c r="H1553" s="12"/>
      <c r="I1553" s="12"/>
      <c r="J1553" s="12"/>
      <c r="K1553" s="12"/>
      <c r="L1553" s="12"/>
      <c r="M1553" s="12"/>
      <c r="N1553" s="12"/>
      <c r="O1553" s="12"/>
      <c r="P1553" s="12"/>
      <c r="Q1553" s="12"/>
      <c r="R1553" s="12"/>
      <c r="S1553" s="12"/>
      <c r="T1553" s="12"/>
      <c r="U1553" s="12"/>
      <c r="V1553" s="12"/>
    </row>
    <row r="1554" spans="1:22" s="1" customFormat="1" x14ac:dyDescent="0.4">
      <c r="A1554" s="12"/>
      <c r="B1554" s="12"/>
      <c r="C1554" s="42"/>
      <c r="D1554" s="12"/>
      <c r="E1554" s="12"/>
      <c r="F1554" s="12"/>
      <c r="G1554" s="12"/>
      <c r="H1554" s="12"/>
      <c r="I1554" s="12"/>
      <c r="J1554" s="12"/>
      <c r="K1554" s="12"/>
      <c r="L1554" s="12"/>
      <c r="M1554" s="12"/>
      <c r="N1554" s="12"/>
      <c r="O1554" s="12"/>
      <c r="P1554" s="12"/>
      <c r="Q1554" s="12"/>
      <c r="R1554" s="12"/>
      <c r="S1554" s="12"/>
      <c r="T1554" s="12"/>
      <c r="U1554" s="12"/>
      <c r="V1554" s="12"/>
    </row>
    <row r="1555" spans="1:22" s="1" customFormat="1" x14ac:dyDescent="0.4">
      <c r="A1555" s="12"/>
      <c r="B1555" s="12"/>
      <c r="C1555" s="42"/>
      <c r="D1555" s="12"/>
      <c r="E1555" s="12"/>
      <c r="F1555" s="12"/>
      <c r="G1555" s="12"/>
      <c r="H1555" s="12"/>
      <c r="I1555" s="12"/>
      <c r="J1555" s="12"/>
      <c r="K1555" s="12"/>
      <c r="L1555" s="12"/>
      <c r="M1555" s="12"/>
      <c r="N1555" s="12"/>
      <c r="O1555" s="12"/>
      <c r="P1555" s="12"/>
      <c r="Q1555" s="12"/>
      <c r="R1555" s="12"/>
      <c r="S1555" s="12"/>
      <c r="T1555" s="12"/>
      <c r="U1555" s="12"/>
      <c r="V1555" s="12"/>
    </row>
    <row r="1556" spans="1:22" s="1" customFormat="1" x14ac:dyDescent="0.4">
      <c r="A1556" s="12"/>
      <c r="B1556" s="12"/>
      <c r="C1556" s="42"/>
      <c r="D1556" s="12"/>
      <c r="E1556" s="12"/>
      <c r="F1556" s="12"/>
      <c r="G1556" s="12"/>
      <c r="H1556" s="12"/>
      <c r="I1556" s="12"/>
      <c r="J1556" s="12"/>
      <c r="K1556" s="12"/>
      <c r="L1556" s="12"/>
      <c r="M1556" s="12"/>
      <c r="N1556" s="12"/>
      <c r="O1556" s="12"/>
      <c r="P1556" s="12"/>
      <c r="Q1556" s="12"/>
      <c r="R1556" s="12"/>
      <c r="S1556" s="12"/>
      <c r="T1556" s="12"/>
      <c r="U1556" s="12"/>
      <c r="V1556" s="12"/>
    </row>
    <row r="1557" spans="1:22" s="1" customFormat="1" x14ac:dyDescent="0.4">
      <c r="A1557" s="12"/>
      <c r="B1557" s="12"/>
      <c r="C1557" s="42"/>
      <c r="D1557" s="12"/>
      <c r="E1557" s="12"/>
      <c r="F1557" s="12"/>
      <c r="G1557" s="12"/>
      <c r="H1557" s="12"/>
      <c r="I1557" s="12"/>
      <c r="J1557" s="12"/>
      <c r="K1557" s="12"/>
      <c r="L1557" s="12"/>
      <c r="M1557" s="12"/>
      <c r="N1557" s="12"/>
      <c r="O1557" s="12"/>
      <c r="P1557" s="12"/>
      <c r="Q1557" s="12"/>
      <c r="R1557" s="12"/>
      <c r="S1557" s="12"/>
      <c r="T1557" s="12"/>
      <c r="U1557" s="12"/>
      <c r="V1557" s="12"/>
    </row>
    <row r="1558" spans="1:22" s="1" customFormat="1" x14ac:dyDescent="0.4">
      <c r="A1558" s="12"/>
      <c r="B1558" s="12"/>
      <c r="C1558" s="42"/>
      <c r="D1558" s="12"/>
      <c r="E1558" s="12"/>
      <c r="F1558" s="12"/>
      <c r="G1558" s="12"/>
      <c r="H1558" s="12"/>
      <c r="I1558" s="12"/>
      <c r="J1558" s="12"/>
      <c r="K1558" s="12"/>
      <c r="L1558" s="12"/>
      <c r="M1558" s="12"/>
      <c r="N1558" s="12"/>
      <c r="O1558" s="12"/>
      <c r="P1558" s="12"/>
      <c r="Q1558" s="12"/>
      <c r="R1558" s="12"/>
      <c r="S1558" s="12"/>
      <c r="T1558" s="12"/>
      <c r="U1558" s="12"/>
      <c r="V1558" s="12"/>
    </row>
    <row r="1559" spans="1:22" s="1" customFormat="1" x14ac:dyDescent="0.4">
      <c r="A1559" s="12"/>
      <c r="B1559" s="12"/>
      <c r="C1559" s="42"/>
      <c r="D1559" s="12"/>
      <c r="E1559" s="12"/>
      <c r="F1559" s="12"/>
      <c r="G1559" s="12"/>
      <c r="H1559" s="12"/>
      <c r="I1559" s="12"/>
      <c r="J1559" s="12"/>
      <c r="K1559" s="12"/>
      <c r="L1559" s="12"/>
      <c r="M1559" s="12"/>
      <c r="N1559" s="12"/>
      <c r="O1559" s="12"/>
      <c r="P1559" s="12"/>
      <c r="Q1559" s="12"/>
      <c r="R1559" s="12"/>
      <c r="S1559" s="12"/>
      <c r="T1559" s="12"/>
      <c r="U1559" s="12"/>
      <c r="V1559" s="12"/>
    </row>
    <row r="1560" spans="1:22" s="1" customFormat="1" x14ac:dyDescent="0.4">
      <c r="A1560" s="12"/>
      <c r="B1560" s="12"/>
      <c r="C1560" s="42"/>
      <c r="D1560" s="12"/>
      <c r="E1560" s="12"/>
      <c r="F1560" s="12"/>
      <c r="G1560" s="12"/>
      <c r="H1560" s="12"/>
      <c r="I1560" s="12"/>
      <c r="J1560" s="12"/>
      <c r="K1560" s="12"/>
      <c r="L1560" s="12"/>
      <c r="M1560" s="12"/>
      <c r="N1560" s="12"/>
      <c r="O1560" s="12"/>
      <c r="P1560" s="12"/>
      <c r="Q1560" s="12"/>
      <c r="R1560" s="12"/>
      <c r="S1560" s="12"/>
      <c r="T1560" s="12"/>
      <c r="U1560" s="12"/>
      <c r="V1560" s="12"/>
    </row>
    <row r="1561" spans="1:22" s="1" customFormat="1" x14ac:dyDescent="0.4">
      <c r="A1561" s="12"/>
      <c r="B1561" s="12"/>
      <c r="C1561" s="42"/>
      <c r="D1561" s="12"/>
      <c r="E1561" s="12"/>
      <c r="F1561" s="12"/>
      <c r="G1561" s="12"/>
      <c r="H1561" s="12"/>
      <c r="I1561" s="12"/>
      <c r="J1561" s="12"/>
      <c r="K1561" s="12"/>
      <c r="L1561" s="12"/>
      <c r="M1561" s="12"/>
      <c r="N1561" s="12"/>
      <c r="O1561" s="12"/>
      <c r="P1561" s="12"/>
      <c r="Q1561" s="12"/>
      <c r="R1561" s="12"/>
      <c r="S1561" s="12"/>
      <c r="T1561" s="12"/>
      <c r="U1561" s="12"/>
      <c r="V1561" s="12"/>
    </row>
    <row r="1562" spans="1:22" s="1" customFormat="1" x14ac:dyDescent="0.4">
      <c r="A1562" s="12"/>
      <c r="B1562" s="12"/>
      <c r="C1562" s="42"/>
      <c r="D1562" s="12"/>
      <c r="E1562" s="12"/>
      <c r="F1562" s="12"/>
      <c r="G1562" s="12"/>
      <c r="H1562" s="12"/>
      <c r="I1562" s="12"/>
      <c r="J1562" s="12"/>
      <c r="K1562" s="12"/>
      <c r="L1562" s="12"/>
      <c r="M1562" s="12"/>
      <c r="N1562" s="12"/>
      <c r="O1562" s="12"/>
      <c r="P1562" s="12"/>
      <c r="Q1562" s="12"/>
      <c r="R1562" s="12"/>
      <c r="S1562" s="12"/>
      <c r="T1562" s="12"/>
      <c r="U1562" s="12"/>
      <c r="V1562" s="12"/>
    </row>
    <row r="1563" spans="1:22" s="1" customFormat="1" x14ac:dyDescent="0.4">
      <c r="A1563" s="12"/>
      <c r="B1563" s="12"/>
      <c r="C1563" s="42"/>
      <c r="D1563" s="12"/>
      <c r="E1563" s="12"/>
      <c r="F1563" s="12"/>
      <c r="G1563" s="12"/>
      <c r="H1563" s="12"/>
      <c r="I1563" s="12"/>
      <c r="J1563" s="12"/>
      <c r="K1563" s="12"/>
      <c r="L1563" s="12"/>
      <c r="M1563" s="12"/>
      <c r="N1563" s="12"/>
      <c r="O1563" s="12"/>
      <c r="P1563" s="12"/>
      <c r="Q1563" s="12"/>
      <c r="R1563" s="12"/>
      <c r="S1563" s="12"/>
      <c r="T1563" s="12"/>
      <c r="U1563" s="12"/>
      <c r="V1563" s="12"/>
    </row>
    <row r="1564" spans="1:22" s="1" customFormat="1" x14ac:dyDescent="0.4">
      <c r="A1564" s="12"/>
      <c r="B1564" s="12"/>
      <c r="C1564" s="42"/>
      <c r="D1564" s="12"/>
      <c r="E1564" s="12"/>
      <c r="F1564" s="12"/>
      <c r="G1564" s="12"/>
      <c r="H1564" s="12"/>
      <c r="I1564" s="12"/>
      <c r="J1564" s="12"/>
      <c r="K1564" s="12"/>
      <c r="L1564" s="12"/>
      <c r="M1564" s="12"/>
      <c r="N1564" s="12"/>
      <c r="O1564" s="12"/>
      <c r="P1564" s="12"/>
      <c r="Q1564" s="12"/>
      <c r="R1564" s="12"/>
      <c r="S1564" s="12"/>
      <c r="T1564" s="12"/>
      <c r="U1564" s="12"/>
      <c r="V1564" s="12"/>
    </row>
    <row r="1565" spans="1:22" s="1" customFormat="1" x14ac:dyDescent="0.4">
      <c r="A1565" s="12"/>
      <c r="B1565" s="12"/>
      <c r="C1565" s="42"/>
      <c r="D1565" s="12"/>
      <c r="E1565" s="12"/>
      <c r="F1565" s="12"/>
      <c r="G1565" s="12"/>
      <c r="H1565" s="12"/>
      <c r="I1565" s="12"/>
      <c r="J1565" s="12"/>
      <c r="K1565" s="12"/>
      <c r="L1565" s="12"/>
      <c r="M1565" s="12"/>
      <c r="N1565" s="12"/>
      <c r="O1565" s="12"/>
      <c r="P1565" s="12"/>
      <c r="Q1565" s="12"/>
      <c r="R1565" s="12"/>
      <c r="S1565" s="12"/>
      <c r="T1565" s="12"/>
      <c r="U1565" s="12"/>
      <c r="V1565" s="12"/>
    </row>
    <row r="1566" spans="1:22" s="1" customFormat="1" x14ac:dyDescent="0.4">
      <c r="A1566" s="12"/>
      <c r="B1566" s="12"/>
      <c r="C1566" s="42"/>
      <c r="D1566" s="12"/>
      <c r="E1566" s="12"/>
      <c r="F1566" s="12"/>
      <c r="G1566" s="12"/>
      <c r="H1566" s="12"/>
      <c r="I1566" s="12"/>
      <c r="J1566" s="12"/>
      <c r="K1566" s="12"/>
      <c r="L1566" s="12"/>
      <c r="M1566" s="12"/>
      <c r="N1566" s="12"/>
      <c r="O1566" s="12"/>
      <c r="P1566" s="12"/>
      <c r="Q1566" s="12"/>
      <c r="R1566" s="12"/>
      <c r="S1566" s="12"/>
      <c r="T1566" s="12"/>
      <c r="U1566" s="12"/>
      <c r="V1566" s="12"/>
    </row>
    <row r="1567" spans="1:22" s="1" customFormat="1" x14ac:dyDescent="0.4">
      <c r="A1567" s="12"/>
      <c r="B1567" s="12"/>
      <c r="C1567" s="42"/>
      <c r="D1567" s="12"/>
      <c r="E1567" s="12"/>
      <c r="F1567" s="12"/>
      <c r="G1567" s="12"/>
      <c r="H1567" s="12"/>
      <c r="I1567" s="12"/>
      <c r="J1567" s="12"/>
      <c r="K1567" s="12"/>
      <c r="L1567" s="12"/>
      <c r="M1567" s="12"/>
      <c r="N1567" s="12"/>
      <c r="O1567" s="12"/>
      <c r="P1567" s="12"/>
      <c r="Q1567" s="12"/>
      <c r="R1567" s="12"/>
      <c r="S1567" s="12"/>
      <c r="T1567" s="12"/>
      <c r="U1567" s="12"/>
      <c r="V1567" s="12"/>
    </row>
    <row r="1568" spans="1:22" s="1" customFormat="1" x14ac:dyDescent="0.4">
      <c r="A1568" s="12"/>
      <c r="B1568" s="12"/>
      <c r="C1568" s="42"/>
      <c r="D1568" s="12"/>
      <c r="E1568" s="12"/>
      <c r="F1568" s="12"/>
      <c r="G1568" s="12"/>
      <c r="H1568" s="12"/>
      <c r="I1568" s="12"/>
      <c r="J1568" s="12"/>
      <c r="K1568" s="12"/>
      <c r="L1568" s="12"/>
      <c r="M1568" s="12"/>
      <c r="N1568" s="12"/>
      <c r="O1568" s="12"/>
      <c r="P1568" s="12"/>
      <c r="Q1568" s="12"/>
      <c r="R1568" s="12"/>
      <c r="S1568" s="12"/>
      <c r="T1568" s="12"/>
      <c r="U1568" s="12"/>
      <c r="V1568" s="12"/>
    </row>
    <row r="1569" spans="1:22" s="1" customFormat="1" x14ac:dyDescent="0.4">
      <c r="A1569" s="12"/>
      <c r="B1569" s="12"/>
      <c r="C1569" s="42"/>
      <c r="D1569" s="12"/>
      <c r="E1569" s="12"/>
      <c r="F1569" s="12"/>
      <c r="G1569" s="12"/>
      <c r="H1569" s="12"/>
      <c r="I1569" s="12"/>
      <c r="J1569" s="12"/>
      <c r="K1569" s="12"/>
      <c r="L1569" s="12"/>
      <c r="M1569" s="12"/>
      <c r="N1569" s="12"/>
      <c r="O1569" s="12"/>
      <c r="P1569" s="12"/>
      <c r="Q1569" s="12"/>
      <c r="R1569" s="12"/>
      <c r="S1569" s="12"/>
      <c r="T1569" s="12"/>
      <c r="U1569" s="12"/>
      <c r="V1569" s="12"/>
    </row>
    <row r="1570" spans="1:22" s="1" customFormat="1" x14ac:dyDescent="0.4">
      <c r="A1570" s="12"/>
      <c r="B1570" s="12"/>
      <c r="C1570" s="42"/>
      <c r="D1570" s="12"/>
      <c r="E1570" s="12"/>
      <c r="F1570" s="12"/>
      <c r="G1570" s="12"/>
      <c r="H1570" s="12"/>
      <c r="I1570" s="12"/>
      <c r="J1570" s="12"/>
      <c r="K1570" s="12"/>
      <c r="L1570" s="12"/>
      <c r="M1570" s="12"/>
      <c r="N1570" s="12"/>
      <c r="O1570" s="12"/>
      <c r="P1570" s="12"/>
      <c r="Q1570" s="12"/>
      <c r="R1570" s="12"/>
      <c r="S1570" s="12"/>
      <c r="T1570" s="12"/>
      <c r="U1570" s="12"/>
      <c r="V1570" s="12"/>
    </row>
    <row r="1571" spans="1:22" s="1" customFormat="1" x14ac:dyDescent="0.4">
      <c r="A1571" s="12"/>
      <c r="B1571" s="12"/>
      <c r="C1571" s="42"/>
      <c r="D1571" s="12"/>
      <c r="E1571" s="12"/>
      <c r="F1571" s="12"/>
      <c r="G1571" s="12"/>
      <c r="H1571" s="12"/>
      <c r="I1571" s="12"/>
      <c r="J1571" s="12"/>
      <c r="K1571" s="12"/>
      <c r="L1571" s="12"/>
      <c r="M1571" s="12"/>
      <c r="N1571" s="12"/>
      <c r="O1571" s="12"/>
      <c r="P1571" s="12"/>
      <c r="Q1571" s="12"/>
      <c r="R1571" s="12"/>
      <c r="S1571" s="12"/>
      <c r="T1571" s="12"/>
      <c r="U1571" s="12"/>
      <c r="V1571" s="12"/>
    </row>
    <row r="1572" spans="1:22" s="1" customFormat="1" x14ac:dyDescent="0.4">
      <c r="A1572" s="12"/>
      <c r="B1572" s="12"/>
      <c r="C1572" s="42"/>
      <c r="D1572" s="12"/>
      <c r="E1572" s="12"/>
      <c r="F1572" s="12"/>
      <c r="G1572" s="12"/>
      <c r="H1572" s="12"/>
      <c r="I1572" s="12"/>
      <c r="J1572" s="12"/>
      <c r="K1572" s="12"/>
      <c r="L1572" s="12"/>
      <c r="M1572" s="12"/>
      <c r="N1572" s="12"/>
      <c r="O1572" s="12"/>
      <c r="P1572" s="12"/>
      <c r="Q1572" s="12"/>
      <c r="R1572" s="12"/>
      <c r="S1572" s="12"/>
      <c r="T1572" s="12"/>
      <c r="U1572" s="12"/>
      <c r="V1572" s="12"/>
    </row>
    <row r="1573" spans="1:22" s="1" customFormat="1" x14ac:dyDescent="0.4">
      <c r="A1573" s="12"/>
      <c r="B1573" s="12"/>
      <c r="C1573" s="42"/>
      <c r="D1573" s="12"/>
      <c r="E1573" s="12"/>
      <c r="F1573" s="12"/>
      <c r="G1573" s="12"/>
      <c r="H1573" s="12"/>
      <c r="I1573" s="12"/>
      <c r="J1573" s="12"/>
      <c r="K1573" s="12"/>
      <c r="L1573" s="12"/>
      <c r="M1573" s="12"/>
      <c r="N1573" s="12"/>
      <c r="O1573" s="12"/>
      <c r="P1573" s="12"/>
      <c r="Q1573" s="12"/>
      <c r="R1573" s="12"/>
      <c r="S1573" s="12"/>
      <c r="T1573" s="12"/>
      <c r="U1573" s="12"/>
      <c r="V1573" s="12"/>
    </row>
    <row r="1574" spans="1:22" s="1" customFormat="1" x14ac:dyDescent="0.4">
      <c r="A1574" s="12"/>
      <c r="B1574" s="12"/>
      <c r="C1574" s="42"/>
      <c r="D1574" s="12"/>
      <c r="E1574" s="12"/>
      <c r="F1574" s="12"/>
      <c r="G1574" s="12"/>
      <c r="H1574" s="12"/>
      <c r="I1574" s="12"/>
      <c r="J1574" s="12"/>
      <c r="K1574" s="12"/>
      <c r="L1574" s="12"/>
      <c r="M1574" s="12"/>
      <c r="N1574" s="12"/>
      <c r="O1574" s="12"/>
      <c r="P1574" s="12"/>
      <c r="Q1574" s="12"/>
      <c r="R1574" s="12"/>
      <c r="S1574" s="12"/>
      <c r="T1574" s="12"/>
      <c r="U1574" s="12"/>
      <c r="V1574" s="12"/>
    </row>
    <row r="1575" spans="1:22" s="1" customFormat="1" x14ac:dyDescent="0.4">
      <c r="A1575" s="12"/>
      <c r="B1575" s="12"/>
      <c r="C1575" s="42"/>
      <c r="D1575" s="12"/>
      <c r="E1575" s="12"/>
      <c r="F1575" s="12"/>
      <c r="G1575" s="12"/>
      <c r="H1575" s="12"/>
      <c r="I1575" s="12"/>
      <c r="J1575" s="12"/>
      <c r="K1575" s="12"/>
      <c r="L1575" s="12"/>
      <c r="M1575" s="12"/>
      <c r="N1575" s="12"/>
      <c r="O1575" s="12"/>
      <c r="P1575" s="12"/>
      <c r="Q1575" s="12"/>
      <c r="R1575" s="12"/>
      <c r="S1575" s="12"/>
      <c r="T1575" s="12"/>
      <c r="U1575" s="12"/>
      <c r="V1575" s="12"/>
    </row>
    <row r="1576" spans="1:22" s="1" customFormat="1" x14ac:dyDescent="0.4">
      <c r="A1576" s="12"/>
      <c r="B1576" s="12"/>
      <c r="C1576" s="42"/>
      <c r="D1576" s="12"/>
      <c r="E1576" s="12"/>
      <c r="F1576" s="12"/>
      <c r="G1576" s="12"/>
      <c r="H1576" s="12"/>
      <c r="I1576" s="12"/>
      <c r="J1576" s="12"/>
      <c r="K1576" s="12"/>
      <c r="L1576" s="12"/>
      <c r="M1576" s="12"/>
      <c r="N1576" s="12"/>
      <c r="O1576" s="12"/>
      <c r="P1576" s="12"/>
      <c r="Q1576" s="12"/>
      <c r="R1576" s="12"/>
      <c r="S1576" s="12"/>
      <c r="T1576" s="12"/>
      <c r="U1576" s="12"/>
      <c r="V1576" s="12"/>
    </row>
    <row r="1577" spans="1:22" s="1" customFormat="1" x14ac:dyDescent="0.4">
      <c r="A1577" s="12"/>
      <c r="B1577" s="12"/>
      <c r="C1577" s="42"/>
      <c r="D1577" s="12"/>
      <c r="E1577" s="12"/>
      <c r="F1577" s="12"/>
      <c r="G1577" s="12"/>
      <c r="H1577" s="12"/>
      <c r="I1577" s="12"/>
      <c r="J1577" s="12"/>
      <c r="K1577" s="12"/>
      <c r="L1577" s="12"/>
      <c r="M1577" s="12"/>
      <c r="N1577" s="12"/>
      <c r="O1577" s="12"/>
      <c r="P1577" s="12"/>
      <c r="Q1577" s="12"/>
      <c r="R1577" s="12"/>
      <c r="S1577" s="12"/>
      <c r="T1577" s="12"/>
      <c r="U1577" s="12"/>
      <c r="V1577" s="12"/>
    </row>
    <row r="1578" spans="1:22" s="1" customFormat="1" x14ac:dyDescent="0.4">
      <c r="A1578" s="12"/>
      <c r="B1578" s="12"/>
      <c r="C1578" s="42"/>
      <c r="D1578" s="12"/>
      <c r="E1578" s="12"/>
      <c r="F1578" s="12"/>
      <c r="G1578" s="12"/>
      <c r="H1578" s="12"/>
      <c r="I1578" s="12"/>
      <c r="J1578" s="12"/>
      <c r="K1578" s="12"/>
      <c r="L1578" s="12"/>
      <c r="M1578" s="12"/>
      <c r="N1578" s="12"/>
      <c r="O1578" s="12"/>
      <c r="P1578" s="12"/>
      <c r="Q1578" s="12"/>
      <c r="R1578" s="12"/>
      <c r="S1578" s="12"/>
      <c r="T1578" s="12"/>
      <c r="U1578" s="12"/>
      <c r="V1578" s="12"/>
    </row>
    <row r="1579" spans="1:22" s="1" customFormat="1" x14ac:dyDescent="0.4">
      <c r="A1579" s="12"/>
      <c r="B1579" s="12"/>
      <c r="C1579" s="42"/>
      <c r="D1579" s="12"/>
      <c r="E1579" s="12"/>
      <c r="F1579" s="12"/>
      <c r="G1579" s="12"/>
      <c r="H1579" s="12"/>
      <c r="I1579" s="12"/>
      <c r="J1579" s="12"/>
      <c r="K1579" s="12"/>
      <c r="L1579" s="12"/>
      <c r="M1579" s="12"/>
      <c r="N1579" s="12"/>
      <c r="O1579" s="12"/>
      <c r="P1579" s="12"/>
      <c r="Q1579" s="12"/>
      <c r="R1579" s="12"/>
      <c r="S1579" s="12"/>
      <c r="T1579" s="12"/>
      <c r="U1579" s="12"/>
      <c r="V1579" s="12"/>
    </row>
    <row r="1580" spans="1:22" s="1" customFormat="1" x14ac:dyDescent="0.4">
      <c r="A1580" s="12"/>
      <c r="B1580" s="12"/>
      <c r="C1580" s="42"/>
      <c r="D1580" s="12"/>
      <c r="E1580" s="12"/>
      <c r="F1580" s="12"/>
      <c r="G1580" s="12"/>
      <c r="H1580" s="12"/>
      <c r="I1580" s="12"/>
      <c r="J1580" s="12"/>
      <c r="K1580" s="12"/>
      <c r="L1580" s="12"/>
      <c r="M1580" s="12"/>
      <c r="N1580" s="12"/>
      <c r="O1580" s="12"/>
      <c r="P1580" s="12"/>
      <c r="Q1580" s="12"/>
      <c r="R1580" s="12"/>
      <c r="S1580" s="12"/>
      <c r="T1580" s="12"/>
      <c r="U1580" s="12"/>
      <c r="V1580" s="12"/>
    </row>
    <row r="1581" spans="1:22" s="1" customFormat="1" x14ac:dyDescent="0.4">
      <c r="A1581" s="12"/>
      <c r="B1581" s="12"/>
      <c r="C1581" s="42"/>
      <c r="D1581" s="12"/>
      <c r="E1581" s="12"/>
      <c r="F1581" s="12"/>
      <c r="G1581" s="12"/>
      <c r="H1581" s="12"/>
      <c r="I1581" s="12"/>
      <c r="J1581" s="12"/>
      <c r="K1581" s="12"/>
      <c r="L1581" s="12"/>
      <c r="M1581" s="12"/>
      <c r="N1581" s="12"/>
      <c r="O1581" s="12"/>
      <c r="P1581" s="12"/>
      <c r="Q1581" s="12"/>
      <c r="R1581" s="12"/>
      <c r="S1581" s="12"/>
      <c r="T1581" s="12"/>
      <c r="U1581" s="12"/>
      <c r="V1581" s="12"/>
    </row>
    <row r="1582" spans="1:22" s="1" customFormat="1" x14ac:dyDescent="0.4">
      <c r="A1582" s="12"/>
      <c r="B1582" s="12"/>
      <c r="C1582" s="42"/>
      <c r="D1582" s="12"/>
      <c r="E1582" s="12"/>
      <c r="F1582" s="12"/>
      <c r="G1582" s="12"/>
      <c r="H1582" s="12"/>
      <c r="I1582" s="12"/>
      <c r="J1582" s="12"/>
      <c r="K1582" s="12"/>
      <c r="L1582" s="12"/>
      <c r="M1582" s="12"/>
      <c r="N1582" s="12"/>
      <c r="O1582" s="12"/>
      <c r="P1582" s="12"/>
      <c r="Q1582" s="12"/>
      <c r="R1582" s="12"/>
      <c r="S1582" s="12"/>
      <c r="T1582" s="12"/>
      <c r="U1582" s="12"/>
      <c r="V1582" s="12"/>
    </row>
    <row r="1583" spans="1:22" s="1" customFormat="1" x14ac:dyDescent="0.4">
      <c r="A1583" s="12"/>
      <c r="B1583" s="12"/>
      <c r="C1583" s="42"/>
      <c r="D1583" s="12"/>
      <c r="E1583" s="12"/>
      <c r="F1583" s="12"/>
      <c r="G1583" s="12"/>
      <c r="H1583" s="12"/>
      <c r="I1583" s="12"/>
      <c r="J1583" s="12"/>
      <c r="K1583" s="12"/>
      <c r="L1583" s="12"/>
      <c r="M1583" s="12"/>
      <c r="N1583" s="12"/>
      <c r="O1583" s="12"/>
      <c r="P1583" s="12"/>
      <c r="Q1583" s="12"/>
      <c r="R1583" s="12"/>
      <c r="S1583" s="12"/>
      <c r="T1583" s="12"/>
      <c r="U1583" s="12"/>
      <c r="V1583" s="12"/>
    </row>
    <row r="1584" spans="1:22" s="1" customFormat="1" x14ac:dyDescent="0.4">
      <c r="A1584" s="12"/>
      <c r="B1584" s="12"/>
      <c r="C1584" s="42"/>
      <c r="D1584" s="12"/>
      <c r="E1584" s="12"/>
      <c r="F1584" s="12"/>
      <c r="G1584" s="12"/>
      <c r="H1584" s="12"/>
      <c r="I1584" s="12"/>
      <c r="J1584" s="12"/>
      <c r="K1584" s="12"/>
      <c r="L1584" s="12"/>
      <c r="M1584" s="12"/>
      <c r="N1584" s="12"/>
      <c r="O1584" s="12"/>
      <c r="P1584" s="12"/>
      <c r="Q1584" s="12"/>
      <c r="R1584" s="12"/>
      <c r="S1584" s="12"/>
      <c r="T1584" s="12"/>
      <c r="U1584" s="12"/>
      <c r="V1584" s="12"/>
    </row>
    <row r="1585" spans="1:22" s="1" customFormat="1" x14ac:dyDescent="0.4">
      <c r="A1585" s="12"/>
      <c r="B1585" s="12"/>
      <c r="C1585" s="42"/>
      <c r="D1585" s="12"/>
      <c r="E1585" s="12"/>
      <c r="F1585" s="12"/>
      <c r="G1585" s="12"/>
      <c r="H1585" s="12"/>
      <c r="I1585" s="12"/>
      <c r="J1585" s="12"/>
      <c r="K1585" s="12"/>
      <c r="L1585" s="12"/>
      <c r="M1585" s="12"/>
      <c r="N1585" s="12"/>
      <c r="O1585" s="12"/>
      <c r="P1585" s="12"/>
      <c r="Q1585" s="12"/>
      <c r="R1585" s="12"/>
      <c r="S1585" s="12"/>
      <c r="T1585" s="12"/>
      <c r="U1585" s="12"/>
      <c r="V1585" s="12"/>
    </row>
    <row r="1586" spans="1:22" s="1" customFormat="1" x14ac:dyDescent="0.4">
      <c r="A1586" s="12"/>
      <c r="B1586" s="12"/>
      <c r="C1586" s="42"/>
      <c r="D1586" s="12"/>
      <c r="E1586" s="12"/>
      <c r="F1586" s="12"/>
      <c r="G1586" s="12"/>
      <c r="H1586" s="12"/>
      <c r="I1586" s="12"/>
      <c r="J1586" s="12"/>
      <c r="K1586" s="12"/>
      <c r="L1586" s="12"/>
      <c r="M1586" s="12"/>
      <c r="N1586" s="12"/>
      <c r="O1586" s="12"/>
      <c r="P1586" s="12"/>
      <c r="Q1586" s="12"/>
      <c r="R1586" s="12"/>
      <c r="S1586" s="12"/>
      <c r="T1586" s="12"/>
      <c r="U1586" s="12"/>
      <c r="V1586" s="12"/>
    </row>
    <row r="1587" spans="1:22" s="1" customFormat="1" x14ac:dyDescent="0.4">
      <c r="A1587" s="12"/>
      <c r="B1587" s="12"/>
      <c r="C1587" s="42"/>
      <c r="D1587" s="12"/>
      <c r="E1587" s="12"/>
      <c r="F1587" s="12"/>
      <c r="G1587" s="12"/>
      <c r="H1587" s="12"/>
      <c r="I1587" s="12"/>
      <c r="J1587" s="12"/>
      <c r="K1587" s="12"/>
      <c r="L1587" s="12"/>
      <c r="M1587" s="12"/>
      <c r="N1587" s="12"/>
      <c r="O1587" s="12"/>
      <c r="P1587" s="12"/>
      <c r="Q1587" s="12"/>
      <c r="R1587" s="12"/>
      <c r="S1587" s="12"/>
      <c r="T1587" s="12"/>
      <c r="U1587" s="12"/>
      <c r="V1587" s="12"/>
    </row>
    <row r="1588" spans="1:22" s="1" customFormat="1" x14ac:dyDescent="0.4">
      <c r="A1588" s="12"/>
      <c r="B1588" s="12"/>
      <c r="C1588" s="42"/>
      <c r="D1588" s="12"/>
      <c r="E1588" s="12"/>
      <c r="F1588" s="12"/>
      <c r="G1588" s="12"/>
      <c r="H1588" s="12"/>
      <c r="I1588" s="12"/>
      <c r="J1588" s="12"/>
      <c r="K1588" s="12"/>
      <c r="L1588" s="12"/>
      <c r="M1588" s="12"/>
      <c r="N1588" s="12"/>
      <c r="O1588" s="12"/>
      <c r="P1588" s="12"/>
      <c r="Q1588" s="12"/>
      <c r="R1588" s="12"/>
      <c r="S1588" s="12"/>
      <c r="T1588" s="12"/>
      <c r="U1588" s="12"/>
      <c r="V1588" s="12"/>
    </row>
    <row r="1589" spans="1:22" s="1" customFormat="1" x14ac:dyDescent="0.4">
      <c r="A1589" s="12"/>
      <c r="B1589" s="12"/>
      <c r="C1589" s="42"/>
      <c r="D1589" s="12"/>
      <c r="E1589" s="12"/>
      <c r="F1589" s="12"/>
      <c r="G1589" s="12"/>
      <c r="H1589" s="12"/>
      <c r="I1589" s="12"/>
      <c r="J1589" s="12"/>
      <c r="K1589" s="12"/>
      <c r="L1589" s="12"/>
      <c r="M1589" s="12"/>
      <c r="N1589" s="12"/>
      <c r="O1589" s="12"/>
      <c r="P1589" s="12"/>
      <c r="Q1589" s="12"/>
      <c r="R1589" s="12"/>
      <c r="S1589" s="12"/>
      <c r="T1589" s="12"/>
      <c r="U1589" s="12"/>
      <c r="V1589" s="12"/>
    </row>
    <row r="1590" spans="1:22" s="1" customFormat="1" x14ac:dyDescent="0.4">
      <c r="A1590" s="12"/>
      <c r="B1590" s="12"/>
      <c r="C1590" s="42"/>
      <c r="D1590" s="12"/>
      <c r="E1590" s="12"/>
      <c r="F1590" s="12"/>
      <c r="G1590" s="12"/>
      <c r="H1590" s="12"/>
      <c r="I1590" s="12"/>
      <c r="J1590" s="12"/>
      <c r="K1590" s="12"/>
      <c r="L1590" s="12"/>
      <c r="M1590" s="12"/>
      <c r="N1590" s="12"/>
      <c r="O1590" s="12"/>
      <c r="P1590" s="12"/>
      <c r="Q1590" s="12"/>
      <c r="R1590" s="12"/>
      <c r="S1590" s="12"/>
      <c r="T1590" s="12"/>
      <c r="U1590" s="12"/>
      <c r="V1590" s="12"/>
    </row>
    <row r="1591" spans="1:22" s="1" customFormat="1" x14ac:dyDescent="0.4">
      <c r="A1591" s="12"/>
      <c r="B1591" s="12"/>
      <c r="C1591" s="42"/>
      <c r="D1591" s="12"/>
      <c r="E1591" s="12"/>
      <c r="F1591" s="12"/>
      <c r="G1591" s="12"/>
      <c r="H1591" s="12"/>
      <c r="I1591" s="12"/>
      <c r="J1591" s="12"/>
      <c r="K1591" s="12"/>
      <c r="L1591" s="12"/>
      <c r="M1591" s="12"/>
      <c r="N1591" s="12"/>
      <c r="O1591" s="12"/>
      <c r="P1591" s="12"/>
      <c r="Q1591" s="12"/>
      <c r="R1591" s="12"/>
      <c r="S1591" s="12"/>
      <c r="T1591" s="12"/>
      <c r="U1591" s="12"/>
      <c r="V1591" s="12"/>
    </row>
    <row r="1592" spans="1:22" s="1" customFormat="1" x14ac:dyDescent="0.4">
      <c r="A1592" s="12"/>
      <c r="B1592" s="12"/>
      <c r="C1592" s="42"/>
      <c r="D1592" s="12"/>
      <c r="E1592" s="12"/>
      <c r="F1592" s="12"/>
      <c r="G1592" s="12"/>
      <c r="H1592" s="12"/>
      <c r="I1592" s="12"/>
      <c r="J1592" s="12"/>
      <c r="K1592" s="12"/>
      <c r="L1592" s="12"/>
      <c r="M1592" s="12"/>
      <c r="N1592" s="12"/>
      <c r="O1592" s="12"/>
      <c r="P1592" s="12"/>
      <c r="Q1592" s="12"/>
      <c r="R1592" s="12"/>
      <c r="S1592" s="12"/>
      <c r="T1592" s="12"/>
      <c r="U1592" s="12"/>
      <c r="V1592" s="12"/>
    </row>
    <row r="1593" spans="1:22" s="1" customFormat="1" x14ac:dyDescent="0.4">
      <c r="A1593" s="12"/>
      <c r="B1593" s="12"/>
      <c r="C1593" s="42"/>
      <c r="D1593" s="12"/>
      <c r="E1593" s="12"/>
      <c r="F1593" s="12"/>
      <c r="G1593" s="12"/>
      <c r="H1593" s="12"/>
      <c r="I1593" s="12"/>
      <c r="J1593" s="12"/>
      <c r="K1593" s="12"/>
      <c r="L1593" s="12"/>
      <c r="M1593" s="12"/>
      <c r="N1593" s="12"/>
      <c r="O1593" s="12"/>
      <c r="P1593" s="12"/>
      <c r="Q1593" s="12"/>
      <c r="R1593" s="12"/>
      <c r="S1593" s="12"/>
      <c r="T1593" s="12"/>
      <c r="U1593" s="12"/>
      <c r="V1593" s="12"/>
    </row>
    <row r="1594" spans="1:22" s="1" customFormat="1" x14ac:dyDescent="0.4">
      <c r="A1594" s="12"/>
      <c r="B1594" s="12"/>
      <c r="C1594" s="42"/>
      <c r="D1594" s="12"/>
      <c r="E1594" s="12"/>
      <c r="F1594" s="12"/>
      <c r="G1594" s="12"/>
      <c r="H1594" s="12"/>
      <c r="I1594" s="12"/>
      <c r="J1594" s="12"/>
      <c r="K1594" s="12"/>
      <c r="L1594" s="12"/>
      <c r="M1594" s="12"/>
      <c r="N1594" s="12"/>
      <c r="O1594" s="12"/>
      <c r="P1594" s="12"/>
      <c r="Q1594" s="12"/>
      <c r="R1594" s="12"/>
      <c r="S1594" s="12"/>
      <c r="T1594" s="12"/>
      <c r="U1594" s="12"/>
      <c r="V1594" s="12"/>
    </row>
    <row r="1595" spans="1:22" s="1" customFormat="1" x14ac:dyDescent="0.4">
      <c r="A1595" s="12"/>
      <c r="B1595" s="12"/>
      <c r="C1595" s="42"/>
      <c r="D1595" s="12"/>
      <c r="E1595" s="12"/>
      <c r="F1595" s="12"/>
      <c r="G1595" s="12"/>
      <c r="H1595" s="12"/>
      <c r="I1595" s="12"/>
      <c r="J1595" s="12"/>
      <c r="K1595" s="12"/>
      <c r="L1595" s="12"/>
      <c r="M1595" s="12"/>
      <c r="N1595" s="12"/>
      <c r="O1595" s="12"/>
      <c r="P1595" s="12"/>
      <c r="Q1595" s="12"/>
      <c r="R1595" s="12"/>
      <c r="S1595" s="12"/>
      <c r="T1595" s="12"/>
      <c r="U1595" s="12"/>
      <c r="V1595" s="12"/>
    </row>
    <row r="1596" spans="1:22" s="1" customFormat="1" x14ac:dyDescent="0.4">
      <c r="A1596" s="12"/>
      <c r="B1596" s="12"/>
      <c r="C1596" s="42"/>
      <c r="D1596" s="12"/>
      <c r="E1596" s="12"/>
      <c r="F1596" s="12"/>
      <c r="G1596" s="12"/>
      <c r="H1596" s="12"/>
      <c r="I1596" s="12"/>
      <c r="J1596" s="12"/>
      <c r="K1596" s="12"/>
      <c r="L1596" s="12"/>
      <c r="M1596" s="12"/>
      <c r="N1596" s="12"/>
      <c r="O1596" s="12"/>
      <c r="P1596" s="12"/>
      <c r="Q1596" s="12"/>
      <c r="R1596" s="12"/>
      <c r="S1596" s="12"/>
      <c r="T1596" s="12"/>
      <c r="U1596" s="12"/>
      <c r="V1596" s="12"/>
    </row>
    <row r="1597" spans="1:22" s="1" customFormat="1" x14ac:dyDescent="0.4">
      <c r="A1597" s="12"/>
      <c r="B1597" s="12"/>
      <c r="C1597" s="42"/>
      <c r="D1597" s="12"/>
      <c r="E1597" s="12"/>
      <c r="F1597" s="12"/>
      <c r="G1597" s="12"/>
      <c r="H1597" s="12"/>
      <c r="I1597" s="12"/>
      <c r="J1597" s="12"/>
      <c r="K1597" s="12"/>
      <c r="L1597" s="12"/>
      <c r="M1597" s="12"/>
      <c r="N1597" s="12"/>
      <c r="O1597" s="12"/>
      <c r="P1597" s="12"/>
      <c r="Q1597" s="12"/>
      <c r="R1597" s="12"/>
      <c r="S1597" s="12"/>
      <c r="T1597" s="12"/>
      <c r="U1597" s="12"/>
      <c r="V1597" s="12"/>
    </row>
    <row r="1598" spans="1:22" s="1" customFormat="1" x14ac:dyDescent="0.4">
      <c r="A1598" s="12"/>
      <c r="B1598" s="12"/>
      <c r="C1598" s="42"/>
      <c r="D1598" s="12"/>
      <c r="E1598" s="12"/>
      <c r="F1598" s="12"/>
      <c r="G1598" s="12"/>
      <c r="H1598" s="12"/>
      <c r="I1598" s="12"/>
      <c r="J1598" s="12"/>
      <c r="K1598" s="12"/>
      <c r="L1598" s="12"/>
      <c r="M1598" s="12"/>
      <c r="N1598" s="12"/>
      <c r="O1598" s="12"/>
      <c r="P1598" s="12"/>
      <c r="Q1598" s="12"/>
      <c r="R1598" s="12"/>
      <c r="S1598" s="12"/>
      <c r="T1598" s="12"/>
      <c r="U1598" s="12"/>
      <c r="V1598" s="12"/>
    </row>
    <row r="1599" spans="1:22" s="1" customFormat="1" x14ac:dyDescent="0.4">
      <c r="A1599" s="12"/>
      <c r="B1599" s="12"/>
      <c r="C1599" s="42"/>
      <c r="D1599" s="12"/>
      <c r="E1599" s="12"/>
      <c r="F1599" s="12"/>
      <c r="G1599" s="12"/>
      <c r="H1599" s="12"/>
      <c r="I1599" s="12"/>
      <c r="J1599" s="12"/>
      <c r="K1599" s="12"/>
      <c r="L1599" s="12"/>
      <c r="M1599" s="12"/>
      <c r="N1599" s="12"/>
      <c r="O1599" s="12"/>
      <c r="P1599" s="12"/>
      <c r="Q1599" s="12"/>
      <c r="R1599" s="12"/>
      <c r="S1599" s="12"/>
      <c r="T1599" s="12"/>
      <c r="U1599" s="12"/>
      <c r="V1599" s="12"/>
    </row>
    <row r="1600" spans="1:22" s="1" customFormat="1" x14ac:dyDescent="0.4">
      <c r="A1600" s="12"/>
      <c r="B1600" s="12"/>
      <c r="C1600" s="42"/>
      <c r="D1600" s="12"/>
      <c r="E1600" s="12"/>
      <c r="F1600" s="12"/>
      <c r="G1600" s="12"/>
      <c r="H1600" s="12"/>
      <c r="I1600" s="12"/>
      <c r="J1600" s="12"/>
      <c r="K1600" s="12"/>
      <c r="L1600" s="12"/>
      <c r="M1600" s="12"/>
      <c r="N1600" s="12"/>
      <c r="O1600" s="12"/>
      <c r="P1600" s="12"/>
      <c r="Q1600" s="12"/>
      <c r="R1600" s="12"/>
      <c r="S1600" s="12"/>
      <c r="T1600" s="12"/>
      <c r="U1600" s="12"/>
      <c r="V1600" s="12"/>
    </row>
    <row r="1601" spans="1:22" s="1" customFormat="1" x14ac:dyDescent="0.4">
      <c r="A1601" s="12"/>
      <c r="B1601" s="12"/>
      <c r="C1601" s="42"/>
      <c r="D1601" s="12"/>
      <c r="E1601" s="12"/>
      <c r="F1601" s="12"/>
      <c r="G1601" s="12"/>
      <c r="H1601" s="12"/>
      <c r="I1601" s="12"/>
      <c r="J1601" s="12"/>
      <c r="K1601" s="12"/>
      <c r="L1601" s="12"/>
      <c r="M1601" s="12"/>
      <c r="N1601" s="12"/>
      <c r="O1601" s="12"/>
      <c r="P1601" s="12"/>
      <c r="Q1601" s="12"/>
      <c r="R1601" s="12"/>
      <c r="S1601" s="12"/>
      <c r="T1601" s="12"/>
      <c r="U1601" s="12"/>
      <c r="V1601" s="12"/>
    </row>
    <row r="1602" spans="1:22" s="1" customFormat="1" x14ac:dyDescent="0.4">
      <c r="A1602" s="12"/>
      <c r="B1602" s="12"/>
      <c r="C1602" s="42"/>
      <c r="D1602" s="12"/>
      <c r="E1602" s="12"/>
      <c r="F1602" s="12"/>
      <c r="G1602" s="12"/>
      <c r="H1602" s="12"/>
      <c r="I1602" s="12"/>
      <c r="J1602" s="12"/>
      <c r="K1602" s="12"/>
      <c r="L1602" s="12"/>
      <c r="M1602" s="12"/>
      <c r="N1602" s="12"/>
      <c r="O1602" s="12"/>
      <c r="P1602" s="12"/>
      <c r="Q1602" s="12"/>
      <c r="R1602" s="12"/>
      <c r="S1602" s="12"/>
      <c r="T1602" s="12"/>
      <c r="U1602" s="12"/>
      <c r="V1602" s="12"/>
    </row>
    <row r="1603" spans="1:22" s="1" customFormat="1" x14ac:dyDescent="0.4">
      <c r="A1603" s="12"/>
      <c r="B1603" s="12"/>
      <c r="C1603" s="42"/>
      <c r="D1603" s="12"/>
      <c r="E1603" s="12"/>
      <c r="F1603" s="12"/>
      <c r="G1603" s="12"/>
      <c r="H1603" s="12"/>
      <c r="I1603" s="12"/>
      <c r="J1603" s="12"/>
      <c r="K1603" s="12"/>
      <c r="L1603" s="12"/>
      <c r="M1603" s="12"/>
      <c r="N1603" s="12"/>
      <c r="O1603" s="12"/>
      <c r="P1603" s="12"/>
      <c r="Q1603" s="12"/>
      <c r="R1603" s="12"/>
      <c r="S1603" s="12"/>
      <c r="T1603" s="12"/>
      <c r="U1603" s="12"/>
      <c r="V1603" s="12"/>
    </row>
    <row r="1604" spans="1:22" s="1" customFormat="1" x14ac:dyDescent="0.4">
      <c r="A1604" s="12"/>
      <c r="B1604" s="12"/>
      <c r="C1604" s="42"/>
      <c r="D1604" s="12"/>
      <c r="E1604" s="12"/>
      <c r="F1604" s="12"/>
      <c r="G1604" s="12"/>
      <c r="H1604" s="12"/>
      <c r="I1604" s="12"/>
      <c r="J1604" s="12"/>
      <c r="K1604" s="12"/>
      <c r="L1604" s="12"/>
      <c r="M1604" s="12"/>
      <c r="N1604" s="12"/>
      <c r="O1604" s="12"/>
      <c r="P1604" s="12"/>
      <c r="Q1604" s="12"/>
      <c r="R1604" s="12"/>
      <c r="S1604" s="12"/>
      <c r="T1604" s="12"/>
      <c r="U1604" s="12"/>
      <c r="V1604" s="12"/>
    </row>
    <row r="1605" spans="1:22" s="1" customFormat="1" x14ac:dyDescent="0.4">
      <c r="A1605" s="12"/>
      <c r="B1605" s="12"/>
      <c r="C1605" s="42"/>
      <c r="D1605" s="12"/>
      <c r="E1605" s="12"/>
      <c r="F1605" s="12"/>
      <c r="G1605" s="12"/>
      <c r="H1605" s="12"/>
      <c r="I1605" s="12"/>
      <c r="J1605" s="12"/>
      <c r="K1605" s="12"/>
      <c r="L1605" s="12"/>
      <c r="M1605" s="12"/>
      <c r="N1605" s="12"/>
      <c r="O1605" s="12"/>
      <c r="P1605" s="12"/>
      <c r="Q1605" s="12"/>
      <c r="R1605" s="12"/>
      <c r="S1605" s="12"/>
      <c r="T1605" s="12"/>
      <c r="U1605" s="12"/>
      <c r="V1605" s="12"/>
    </row>
    <row r="1606" spans="1:22" s="1" customFormat="1" x14ac:dyDescent="0.4">
      <c r="A1606" s="12"/>
      <c r="B1606" s="12"/>
      <c r="C1606" s="42"/>
      <c r="D1606" s="12"/>
      <c r="E1606" s="12"/>
      <c r="F1606" s="12"/>
      <c r="G1606" s="12"/>
      <c r="H1606" s="12"/>
      <c r="I1606" s="12"/>
      <c r="J1606" s="12"/>
      <c r="K1606" s="12"/>
      <c r="L1606" s="12"/>
      <c r="M1606" s="12"/>
      <c r="N1606" s="12"/>
      <c r="O1606" s="12"/>
      <c r="P1606" s="12"/>
      <c r="Q1606" s="12"/>
      <c r="R1606" s="12"/>
      <c r="S1606" s="12"/>
      <c r="T1606" s="12"/>
      <c r="U1606" s="12"/>
      <c r="V1606" s="12"/>
    </row>
    <row r="1607" spans="1:22" s="1" customFormat="1" x14ac:dyDescent="0.4">
      <c r="A1607" s="12"/>
      <c r="B1607" s="12"/>
      <c r="C1607" s="42"/>
      <c r="D1607" s="12"/>
      <c r="E1607" s="12"/>
      <c r="F1607" s="12"/>
      <c r="G1607" s="12"/>
      <c r="H1607" s="12"/>
      <c r="I1607" s="12"/>
      <c r="J1607" s="12"/>
      <c r="K1607" s="12"/>
      <c r="L1607" s="12"/>
      <c r="M1607" s="12"/>
      <c r="N1607" s="12"/>
      <c r="O1607" s="12"/>
      <c r="P1607" s="12"/>
      <c r="Q1607" s="12"/>
      <c r="R1607" s="12"/>
      <c r="S1607" s="12"/>
      <c r="T1607" s="12"/>
      <c r="U1607" s="12"/>
      <c r="V1607" s="12"/>
    </row>
    <row r="1608" spans="1:22" s="1" customFormat="1" x14ac:dyDescent="0.4">
      <c r="A1608" s="12"/>
      <c r="B1608" s="12"/>
      <c r="C1608" s="42"/>
      <c r="D1608" s="12"/>
      <c r="E1608" s="12"/>
      <c r="F1608" s="12"/>
      <c r="G1608" s="12"/>
      <c r="H1608" s="12"/>
      <c r="I1608" s="12"/>
      <c r="J1608" s="12"/>
      <c r="K1608" s="12"/>
      <c r="L1608" s="12"/>
      <c r="M1608" s="12"/>
      <c r="N1608" s="12"/>
      <c r="O1608" s="12"/>
      <c r="P1608" s="12"/>
      <c r="Q1608" s="12"/>
      <c r="R1608" s="12"/>
      <c r="S1608" s="12"/>
      <c r="T1608" s="12"/>
      <c r="U1608" s="12"/>
      <c r="V1608" s="12"/>
    </row>
    <row r="1609" spans="1:22" s="1" customFormat="1" x14ac:dyDescent="0.4">
      <c r="A1609" s="12"/>
      <c r="B1609" s="12"/>
      <c r="C1609" s="42"/>
      <c r="D1609" s="12"/>
      <c r="E1609" s="12"/>
      <c r="F1609" s="12"/>
      <c r="G1609" s="12"/>
      <c r="H1609" s="12"/>
      <c r="I1609" s="12"/>
      <c r="J1609" s="12"/>
      <c r="K1609" s="12"/>
      <c r="L1609" s="12"/>
      <c r="M1609" s="12"/>
      <c r="N1609" s="12"/>
      <c r="O1609" s="12"/>
      <c r="P1609" s="12"/>
      <c r="Q1609" s="12"/>
      <c r="R1609" s="12"/>
      <c r="S1609" s="12"/>
      <c r="T1609" s="12"/>
      <c r="U1609" s="12"/>
      <c r="V1609" s="12"/>
    </row>
    <row r="1610" spans="1:22" s="1" customFormat="1" x14ac:dyDescent="0.4">
      <c r="A1610" s="12"/>
      <c r="B1610" s="12"/>
      <c r="C1610" s="42"/>
      <c r="D1610" s="12"/>
      <c r="E1610" s="12"/>
      <c r="F1610" s="12"/>
      <c r="G1610" s="12"/>
      <c r="H1610" s="12"/>
      <c r="I1610" s="12"/>
      <c r="J1610" s="12"/>
      <c r="K1610" s="12"/>
      <c r="L1610" s="12"/>
      <c r="M1610" s="12"/>
      <c r="N1610" s="12"/>
      <c r="O1610" s="12"/>
      <c r="P1610" s="12"/>
      <c r="Q1610" s="12"/>
      <c r="R1610" s="12"/>
      <c r="S1610" s="12"/>
      <c r="T1610" s="12"/>
      <c r="U1610" s="12"/>
      <c r="V1610" s="12"/>
    </row>
    <row r="1611" spans="1:22" s="1" customFormat="1" x14ac:dyDescent="0.4">
      <c r="A1611" s="12"/>
      <c r="B1611" s="12"/>
      <c r="C1611" s="42"/>
      <c r="D1611" s="12"/>
      <c r="E1611" s="12"/>
      <c r="F1611" s="12"/>
      <c r="G1611" s="12"/>
      <c r="H1611" s="12"/>
      <c r="I1611" s="12"/>
      <c r="J1611" s="12"/>
      <c r="K1611" s="12"/>
      <c r="L1611" s="12"/>
      <c r="M1611" s="12"/>
      <c r="N1611" s="12"/>
      <c r="O1611" s="12"/>
      <c r="P1611" s="12"/>
      <c r="Q1611" s="12"/>
      <c r="R1611" s="12"/>
      <c r="S1611" s="12"/>
      <c r="T1611" s="12"/>
      <c r="U1611" s="12"/>
      <c r="V1611" s="12"/>
    </row>
    <row r="1612" spans="1:22" s="1" customFormat="1" x14ac:dyDescent="0.4">
      <c r="A1612" s="12"/>
      <c r="B1612" s="12"/>
      <c r="C1612" s="42"/>
      <c r="D1612" s="12"/>
      <c r="E1612" s="12"/>
      <c r="F1612" s="12"/>
      <c r="G1612" s="12"/>
      <c r="H1612" s="12"/>
      <c r="I1612" s="12"/>
      <c r="J1612" s="12"/>
      <c r="K1612" s="12"/>
      <c r="L1612" s="12"/>
      <c r="M1612" s="12"/>
      <c r="N1612" s="12"/>
      <c r="O1612" s="12"/>
      <c r="P1612" s="12"/>
      <c r="Q1612" s="12"/>
      <c r="R1612" s="12"/>
      <c r="S1612" s="12"/>
      <c r="T1612" s="12"/>
      <c r="U1612" s="12"/>
      <c r="V1612" s="12"/>
    </row>
    <row r="1613" spans="1:22" s="1" customFormat="1" x14ac:dyDescent="0.4">
      <c r="A1613" s="12"/>
      <c r="B1613" s="12"/>
      <c r="C1613" s="42"/>
      <c r="D1613" s="12"/>
      <c r="E1613" s="12"/>
      <c r="F1613" s="12"/>
      <c r="G1613" s="12"/>
      <c r="H1613" s="12"/>
      <c r="I1613" s="12"/>
      <c r="J1613" s="12"/>
      <c r="K1613" s="12"/>
      <c r="L1613" s="12"/>
      <c r="M1613" s="12"/>
      <c r="N1613" s="12"/>
      <c r="O1613" s="12"/>
      <c r="P1613" s="12"/>
      <c r="Q1613" s="12"/>
      <c r="R1613" s="12"/>
      <c r="S1613" s="12"/>
      <c r="T1613" s="12"/>
      <c r="U1613" s="12"/>
      <c r="V1613" s="12"/>
    </row>
    <row r="1614" spans="1:22" s="1" customFormat="1" x14ac:dyDescent="0.4">
      <c r="A1614" s="12"/>
      <c r="B1614" s="12"/>
      <c r="C1614" s="42"/>
      <c r="D1614" s="12"/>
      <c r="E1614" s="12"/>
      <c r="F1614" s="12"/>
      <c r="G1614" s="12"/>
      <c r="H1614" s="12"/>
      <c r="I1614" s="12"/>
      <c r="J1614" s="12"/>
      <c r="K1614" s="12"/>
      <c r="L1614" s="12"/>
      <c r="M1614" s="12"/>
      <c r="N1614" s="12"/>
      <c r="O1614" s="12"/>
      <c r="P1614" s="12"/>
      <c r="Q1614" s="12"/>
      <c r="R1614" s="12"/>
      <c r="S1614" s="12"/>
      <c r="T1614" s="12"/>
      <c r="U1614" s="12"/>
      <c r="V1614" s="12"/>
    </row>
    <row r="1615" spans="1:22" s="1" customFormat="1" x14ac:dyDescent="0.4">
      <c r="A1615" s="12"/>
      <c r="B1615" s="12"/>
      <c r="C1615" s="42"/>
      <c r="D1615" s="12"/>
      <c r="E1615" s="12"/>
      <c r="F1615" s="12"/>
      <c r="G1615" s="12"/>
      <c r="H1615" s="12"/>
      <c r="I1615" s="12"/>
      <c r="J1615" s="12"/>
      <c r="K1615" s="12"/>
      <c r="L1615" s="12"/>
      <c r="M1615" s="12"/>
      <c r="N1615" s="12"/>
      <c r="O1615" s="12"/>
      <c r="P1615" s="12"/>
      <c r="Q1615" s="12"/>
      <c r="R1615" s="12"/>
      <c r="S1615" s="12"/>
      <c r="T1615" s="12"/>
      <c r="U1615" s="12"/>
      <c r="V1615" s="12"/>
    </row>
    <row r="1616" spans="1:22" s="1" customFormat="1" x14ac:dyDescent="0.4">
      <c r="A1616" s="12"/>
      <c r="B1616" s="12"/>
      <c r="C1616" s="42"/>
      <c r="D1616" s="12"/>
      <c r="E1616" s="12"/>
      <c r="F1616" s="12"/>
      <c r="G1616" s="12"/>
      <c r="H1616" s="12"/>
      <c r="I1616" s="12"/>
      <c r="J1616" s="12"/>
      <c r="K1616" s="12"/>
      <c r="L1616" s="12"/>
      <c r="M1616" s="12"/>
      <c r="N1616" s="12"/>
      <c r="O1616" s="12"/>
      <c r="P1616" s="12"/>
      <c r="Q1616" s="12"/>
      <c r="R1616" s="12"/>
      <c r="S1616" s="12"/>
      <c r="T1616" s="12"/>
      <c r="U1616" s="12"/>
      <c r="V1616" s="12"/>
    </row>
    <row r="1617" spans="1:22" s="1" customFormat="1" x14ac:dyDescent="0.4">
      <c r="A1617" s="12"/>
      <c r="B1617" s="12"/>
      <c r="C1617" s="42"/>
      <c r="D1617" s="12"/>
      <c r="E1617" s="12"/>
      <c r="F1617" s="12"/>
      <c r="G1617" s="12"/>
      <c r="H1617" s="12"/>
      <c r="I1617" s="12"/>
      <c r="J1617" s="12"/>
      <c r="K1617" s="12"/>
      <c r="L1617" s="12"/>
      <c r="M1617" s="12"/>
      <c r="N1617" s="12"/>
      <c r="O1617" s="12"/>
      <c r="P1617" s="12"/>
      <c r="Q1617" s="12"/>
      <c r="R1617" s="12"/>
      <c r="S1617" s="12"/>
      <c r="T1617" s="12"/>
      <c r="U1617" s="12"/>
      <c r="V1617" s="12"/>
    </row>
    <row r="1618" spans="1:22" s="1" customFormat="1" x14ac:dyDescent="0.4">
      <c r="A1618" s="12"/>
      <c r="B1618" s="12"/>
      <c r="C1618" s="42"/>
      <c r="D1618" s="12"/>
      <c r="E1618" s="12"/>
      <c r="F1618" s="12"/>
      <c r="G1618" s="12"/>
      <c r="H1618" s="12"/>
      <c r="I1618" s="12"/>
      <c r="J1618" s="12"/>
      <c r="K1618" s="12"/>
      <c r="L1618" s="12"/>
      <c r="M1618" s="12"/>
      <c r="N1618" s="12"/>
      <c r="O1618" s="12"/>
      <c r="P1618" s="12"/>
      <c r="Q1618" s="12"/>
      <c r="R1618" s="12"/>
      <c r="S1618" s="12"/>
      <c r="T1618" s="12"/>
      <c r="U1618" s="12"/>
      <c r="V1618" s="12"/>
    </row>
    <row r="1619" spans="1:22" s="1" customFormat="1" x14ac:dyDescent="0.4">
      <c r="A1619" s="12"/>
      <c r="B1619" s="12"/>
      <c r="C1619" s="42"/>
      <c r="D1619" s="12"/>
      <c r="E1619" s="12"/>
      <c r="F1619" s="12"/>
      <c r="G1619" s="12"/>
      <c r="H1619" s="12"/>
      <c r="I1619" s="12"/>
      <c r="J1619" s="12"/>
      <c r="K1619" s="12"/>
      <c r="L1619" s="12"/>
      <c r="M1619" s="12"/>
      <c r="N1619" s="12"/>
      <c r="O1619" s="12"/>
      <c r="P1619" s="12"/>
      <c r="Q1619" s="12"/>
      <c r="R1619" s="12"/>
      <c r="S1619" s="12"/>
      <c r="T1619" s="12"/>
      <c r="U1619" s="12"/>
      <c r="V1619" s="12"/>
    </row>
    <row r="1620" spans="1:22" s="1" customFormat="1" x14ac:dyDescent="0.4">
      <c r="A1620" s="12"/>
      <c r="B1620" s="12"/>
      <c r="C1620" s="42"/>
      <c r="D1620" s="12"/>
      <c r="E1620" s="12"/>
      <c r="F1620" s="12"/>
      <c r="G1620" s="12"/>
      <c r="H1620" s="12"/>
      <c r="I1620" s="12"/>
      <c r="J1620" s="12"/>
      <c r="K1620" s="12"/>
      <c r="L1620" s="12"/>
      <c r="M1620" s="12"/>
      <c r="N1620" s="12"/>
      <c r="O1620" s="12"/>
      <c r="P1620" s="12"/>
      <c r="Q1620" s="12"/>
      <c r="R1620" s="12"/>
      <c r="S1620" s="12"/>
      <c r="T1620" s="12"/>
      <c r="U1620" s="12"/>
      <c r="V1620" s="12"/>
    </row>
    <row r="1621" spans="1:22" s="1" customFormat="1" x14ac:dyDescent="0.4">
      <c r="A1621" s="12"/>
      <c r="B1621" s="12"/>
      <c r="C1621" s="42"/>
      <c r="D1621" s="12"/>
      <c r="E1621" s="12"/>
      <c r="F1621" s="12"/>
      <c r="G1621" s="12"/>
      <c r="H1621" s="12"/>
      <c r="I1621" s="12"/>
      <c r="J1621" s="12"/>
      <c r="K1621" s="12"/>
      <c r="L1621" s="12"/>
      <c r="M1621" s="12"/>
      <c r="N1621" s="12"/>
      <c r="O1621" s="12"/>
      <c r="P1621" s="12"/>
      <c r="Q1621" s="12"/>
      <c r="R1621" s="12"/>
      <c r="S1621" s="12"/>
      <c r="T1621" s="12"/>
      <c r="U1621" s="12"/>
      <c r="V1621" s="12"/>
    </row>
    <row r="1622" spans="1:22" s="1" customFormat="1" x14ac:dyDescent="0.4">
      <c r="A1622" s="12"/>
      <c r="B1622" s="12"/>
      <c r="C1622" s="42"/>
      <c r="D1622" s="12"/>
      <c r="E1622" s="12"/>
      <c r="F1622" s="12"/>
      <c r="G1622" s="12"/>
      <c r="H1622" s="12"/>
      <c r="I1622" s="12"/>
      <c r="J1622" s="12"/>
      <c r="K1622" s="12"/>
      <c r="L1622" s="12"/>
      <c r="M1622" s="12"/>
      <c r="N1622" s="12"/>
      <c r="O1622" s="12"/>
      <c r="P1622" s="12"/>
      <c r="Q1622" s="12"/>
      <c r="R1622" s="12"/>
      <c r="S1622" s="12"/>
      <c r="T1622" s="12"/>
      <c r="U1622" s="12"/>
      <c r="V1622" s="12"/>
    </row>
    <row r="1623" spans="1:22" s="1" customFormat="1" x14ac:dyDescent="0.4">
      <c r="A1623" s="12"/>
      <c r="B1623" s="12"/>
      <c r="C1623" s="42"/>
      <c r="D1623" s="12"/>
      <c r="E1623" s="12"/>
      <c r="F1623" s="12"/>
      <c r="G1623" s="12"/>
      <c r="H1623" s="12"/>
      <c r="I1623" s="12"/>
      <c r="J1623" s="12"/>
      <c r="K1623" s="12"/>
      <c r="L1623" s="12"/>
      <c r="M1623" s="12"/>
      <c r="N1623" s="12"/>
      <c r="O1623" s="12"/>
      <c r="P1623" s="12"/>
      <c r="Q1623" s="12"/>
      <c r="R1623" s="12"/>
      <c r="S1623" s="12"/>
      <c r="T1623" s="12"/>
      <c r="U1623" s="12"/>
      <c r="V1623" s="12"/>
    </row>
    <row r="1624" spans="1:22" s="1" customFormat="1" x14ac:dyDescent="0.4">
      <c r="A1624" s="12"/>
      <c r="B1624" s="12"/>
      <c r="C1624" s="42"/>
      <c r="D1624" s="12"/>
      <c r="E1624" s="12"/>
      <c r="F1624" s="12"/>
      <c r="G1624" s="12"/>
      <c r="H1624" s="12"/>
      <c r="I1624" s="12"/>
      <c r="J1624" s="12"/>
      <c r="K1624" s="12"/>
      <c r="L1624" s="12"/>
      <c r="M1624" s="12"/>
      <c r="N1624" s="12"/>
      <c r="O1624" s="12"/>
      <c r="P1624" s="12"/>
      <c r="Q1624" s="12"/>
      <c r="R1624" s="12"/>
      <c r="S1624" s="12"/>
      <c r="T1624" s="12"/>
      <c r="U1624" s="12"/>
      <c r="V1624" s="12"/>
    </row>
    <row r="1625" spans="1:22" s="1" customFormat="1" x14ac:dyDescent="0.4">
      <c r="A1625" s="12"/>
      <c r="B1625" s="12"/>
      <c r="C1625" s="42"/>
      <c r="D1625" s="12"/>
      <c r="E1625" s="12"/>
      <c r="F1625" s="12"/>
      <c r="G1625" s="12"/>
      <c r="H1625" s="12"/>
      <c r="I1625" s="12"/>
      <c r="J1625" s="12"/>
      <c r="K1625" s="12"/>
      <c r="L1625" s="12"/>
      <c r="M1625" s="12"/>
      <c r="N1625" s="12"/>
      <c r="O1625" s="12"/>
      <c r="P1625" s="12"/>
      <c r="Q1625" s="12"/>
      <c r="R1625" s="12"/>
      <c r="S1625" s="12"/>
      <c r="T1625" s="12"/>
      <c r="U1625" s="12"/>
      <c r="V1625" s="12"/>
    </row>
    <row r="1626" spans="1:22" s="1" customFormat="1" x14ac:dyDescent="0.4">
      <c r="A1626" s="12"/>
      <c r="B1626" s="12"/>
      <c r="C1626" s="42"/>
      <c r="D1626" s="12"/>
      <c r="E1626" s="12"/>
      <c r="F1626" s="12"/>
      <c r="G1626" s="12"/>
      <c r="H1626" s="12"/>
      <c r="I1626" s="12"/>
      <c r="J1626" s="12"/>
      <c r="K1626" s="12"/>
      <c r="L1626" s="12"/>
      <c r="M1626" s="12"/>
      <c r="N1626" s="12"/>
      <c r="O1626" s="12"/>
      <c r="P1626" s="12"/>
      <c r="Q1626" s="12"/>
      <c r="R1626" s="12"/>
      <c r="S1626" s="12"/>
      <c r="T1626" s="12"/>
      <c r="U1626" s="12"/>
      <c r="V1626" s="12"/>
    </row>
    <row r="1627" spans="1:22" s="1" customFormat="1" x14ac:dyDescent="0.4">
      <c r="A1627" s="12"/>
      <c r="B1627" s="12"/>
      <c r="C1627" s="42"/>
      <c r="D1627" s="12"/>
      <c r="E1627" s="12"/>
      <c r="F1627" s="12"/>
      <c r="G1627" s="12"/>
      <c r="H1627" s="12"/>
      <c r="I1627" s="12"/>
      <c r="J1627" s="12"/>
      <c r="K1627" s="12"/>
      <c r="L1627" s="12"/>
      <c r="M1627" s="12"/>
      <c r="N1627" s="12"/>
      <c r="O1627" s="12"/>
      <c r="P1627" s="12"/>
      <c r="Q1627" s="12"/>
      <c r="R1627" s="12"/>
      <c r="S1627" s="12"/>
      <c r="T1627" s="12"/>
      <c r="U1627" s="12"/>
      <c r="V1627" s="12"/>
    </row>
    <row r="1628" spans="1:22" s="1" customFormat="1" x14ac:dyDescent="0.4">
      <c r="A1628" s="12"/>
      <c r="B1628" s="12"/>
      <c r="C1628" s="42"/>
      <c r="D1628" s="12"/>
      <c r="E1628" s="12"/>
      <c r="F1628" s="12"/>
      <c r="G1628" s="12"/>
      <c r="H1628" s="12"/>
      <c r="I1628" s="12"/>
      <c r="J1628" s="12"/>
      <c r="K1628" s="12"/>
      <c r="L1628" s="12"/>
      <c r="M1628" s="12"/>
      <c r="N1628" s="12"/>
      <c r="O1628" s="12"/>
      <c r="P1628" s="12"/>
      <c r="Q1628" s="12"/>
      <c r="R1628" s="12"/>
      <c r="S1628" s="12"/>
      <c r="T1628" s="12"/>
      <c r="U1628" s="12"/>
      <c r="V1628" s="12"/>
    </row>
    <row r="1629" spans="1:22" s="1" customFormat="1" x14ac:dyDescent="0.4">
      <c r="A1629" s="12"/>
      <c r="B1629" s="12"/>
      <c r="C1629" s="42"/>
      <c r="D1629" s="12"/>
      <c r="E1629" s="12"/>
      <c r="F1629" s="12"/>
      <c r="G1629" s="12"/>
      <c r="H1629" s="12"/>
      <c r="I1629" s="12"/>
      <c r="J1629" s="12"/>
      <c r="K1629" s="12"/>
      <c r="L1629" s="12"/>
      <c r="M1629" s="12"/>
      <c r="N1629" s="12"/>
      <c r="O1629" s="12"/>
      <c r="P1629" s="12"/>
      <c r="Q1629" s="12"/>
      <c r="R1629" s="12"/>
      <c r="S1629" s="12"/>
      <c r="T1629" s="12"/>
      <c r="U1629" s="12"/>
      <c r="V1629" s="12"/>
    </row>
    <row r="1630" spans="1:22" s="1" customFormat="1" x14ac:dyDescent="0.4">
      <c r="A1630" s="12"/>
      <c r="B1630" s="12"/>
      <c r="C1630" s="42"/>
      <c r="D1630" s="12"/>
      <c r="E1630" s="12"/>
      <c r="F1630" s="12"/>
      <c r="G1630" s="12"/>
      <c r="H1630" s="12"/>
      <c r="I1630" s="12"/>
      <c r="J1630" s="12"/>
      <c r="K1630" s="12"/>
      <c r="L1630" s="12"/>
      <c r="M1630" s="12"/>
      <c r="N1630" s="12"/>
      <c r="O1630" s="12"/>
      <c r="P1630" s="12"/>
      <c r="Q1630" s="12"/>
      <c r="R1630" s="12"/>
      <c r="S1630" s="12"/>
      <c r="T1630" s="12"/>
      <c r="U1630" s="12"/>
      <c r="V1630" s="12"/>
    </row>
    <row r="1631" spans="1:22" s="1" customFormat="1" x14ac:dyDescent="0.4">
      <c r="A1631" s="12"/>
      <c r="B1631" s="12"/>
      <c r="C1631" s="42"/>
      <c r="D1631" s="12"/>
      <c r="E1631" s="12"/>
      <c r="F1631" s="12"/>
      <c r="G1631" s="12"/>
      <c r="H1631" s="12"/>
      <c r="I1631" s="12"/>
      <c r="J1631" s="12"/>
      <c r="K1631" s="12"/>
      <c r="L1631" s="12"/>
      <c r="M1631" s="12"/>
      <c r="N1631" s="12"/>
      <c r="O1631" s="12"/>
      <c r="P1631" s="12"/>
      <c r="Q1631" s="12"/>
      <c r="R1631" s="12"/>
      <c r="S1631" s="12"/>
      <c r="T1631" s="12"/>
      <c r="U1631" s="12"/>
      <c r="V1631" s="12"/>
    </row>
    <row r="1632" spans="1:22" s="1" customFormat="1" x14ac:dyDescent="0.4">
      <c r="A1632" s="12"/>
      <c r="B1632" s="12"/>
      <c r="C1632" s="42"/>
      <c r="D1632" s="12"/>
      <c r="E1632" s="12"/>
      <c r="F1632" s="12"/>
      <c r="G1632" s="12"/>
      <c r="H1632" s="12"/>
      <c r="I1632" s="12"/>
      <c r="J1632" s="12"/>
      <c r="K1632" s="12"/>
      <c r="L1632" s="12"/>
      <c r="M1632" s="12"/>
      <c r="N1632" s="12"/>
      <c r="O1632" s="12"/>
      <c r="P1632" s="12"/>
      <c r="Q1632" s="12"/>
      <c r="R1632" s="12"/>
      <c r="S1632" s="12"/>
      <c r="T1632" s="12"/>
      <c r="U1632" s="12"/>
      <c r="V1632" s="12"/>
    </row>
    <row r="1633" spans="1:22" s="1" customFormat="1" x14ac:dyDescent="0.4">
      <c r="A1633" s="12"/>
      <c r="B1633" s="12"/>
      <c r="C1633" s="42"/>
      <c r="D1633" s="12"/>
      <c r="E1633" s="12"/>
      <c r="F1633" s="12"/>
      <c r="G1633" s="12"/>
      <c r="H1633" s="12"/>
      <c r="I1633" s="12"/>
      <c r="J1633" s="12"/>
      <c r="K1633" s="12"/>
      <c r="L1633" s="12"/>
      <c r="M1633" s="12"/>
      <c r="N1633" s="12"/>
      <c r="O1633" s="12"/>
      <c r="P1633" s="12"/>
      <c r="Q1633" s="12"/>
      <c r="R1633" s="12"/>
      <c r="S1633" s="12"/>
      <c r="T1633" s="12"/>
      <c r="U1633" s="12"/>
      <c r="V1633" s="12"/>
    </row>
    <row r="1634" spans="1:22" s="1" customFormat="1" x14ac:dyDescent="0.4">
      <c r="A1634" s="12"/>
      <c r="B1634" s="12"/>
      <c r="C1634" s="42"/>
      <c r="D1634" s="12"/>
      <c r="E1634" s="12"/>
      <c r="F1634" s="12"/>
      <c r="G1634" s="12"/>
      <c r="H1634" s="12"/>
      <c r="I1634" s="12"/>
      <c r="J1634" s="12"/>
      <c r="K1634" s="12"/>
      <c r="L1634" s="12"/>
      <c r="M1634" s="12"/>
      <c r="N1634" s="12"/>
      <c r="O1634" s="12"/>
      <c r="P1634" s="12"/>
      <c r="Q1634" s="12"/>
      <c r="R1634" s="12"/>
      <c r="S1634" s="12"/>
      <c r="T1634" s="12"/>
      <c r="U1634" s="12"/>
      <c r="V1634" s="12"/>
    </row>
    <row r="1635" spans="1:22" s="1" customFormat="1" x14ac:dyDescent="0.4">
      <c r="A1635" s="12"/>
      <c r="B1635" s="12"/>
      <c r="C1635" s="42"/>
      <c r="D1635" s="12"/>
      <c r="E1635" s="12"/>
      <c r="F1635" s="12"/>
      <c r="G1635" s="12"/>
      <c r="H1635" s="12"/>
      <c r="I1635" s="12"/>
      <c r="J1635" s="12"/>
      <c r="K1635" s="12"/>
      <c r="L1635" s="12"/>
      <c r="M1635" s="12"/>
      <c r="N1635" s="12"/>
      <c r="O1635" s="12"/>
      <c r="P1635" s="12"/>
      <c r="Q1635" s="12"/>
      <c r="R1635" s="12"/>
      <c r="S1635" s="12"/>
      <c r="T1635" s="12"/>
      <c r="U1635" s="12"/>
      <c r="V1635" s="12"/>
    </row>
    <row r="1636" spans="1:22" s="1" customFormat="1" x14ac:dyDescent="0.4">
      <c r="A1636" s="12"/>
      <c r="B1636" s="12"/>
      <c r="C1636" s="42"/>
      <c r="D1636" s="12"/>
      <c r="E1636" s="12"/>
      <c r="F1636" s="12"/>
      <c r="G1636" s="12"/>
      <c r="H1636" s="12"/>
      <c r="I1636" s="12"/>
      <c r="J1636" s="12"/>
      <c r="K1636" s="12"/>
      <c r="L1636" s="12"/>
      <c r="M1636" s="12"/>
      <c r="N1636" s="12"/>
      <c r="O1636" s="12"/>
      <c r="P1636" s="12"/>
      <c r="Q1636" s="12"/>
      <c r="R1636" s="12"/>
      <c r="S1636" s="12"/>
      <c r="T1636" s="12"/>
      <c r="U1636" s="12"/>
      <c r="V1636" s="12"/>
    </row>
    <row r="1637" spans="1:22" s="1" customFormat="1" x14ac:dyDescent="0.4">
      <c r="A1637" s="12"/>
      <c r="B1637" s="12"/>
      <c r="C1637" s="42"/>
      <c r="D1637" s="12"/>
      <c r="E1637" s="12"/>
      <c r="F1637" s="12"/>
      <c r="G1637" s="12"/>
      <c r="H1637" s="12"/>
      <c r="I1637" s="12"/>
      <c r="J1637" s="12"/>
      <c r="K1637" s="12"/>
      <c r="L1637" s="12"/>
      <c r="M1637" s="12"/>
      <c r="N1637" s="12"/>
      <c r="O1637" s="12"/>
      <c r="P1637" s="12"/>
      <c r="Q1637" s="12"/>
      <c r="R1637" s="12"/>
      <c r="S1637" s="12"/>
      <c r="T1637" s="12"/>
      <c r="U1637" s="12"/>
      <c r="V1637" s="12"/>
    </row>
    <row r="1638" spans="1:22" s="1" customFormat="1" x14ac:dyDescent="0.4">
      <c r="A1638" s="12"/>
      <c r="B1638" s="12"/>
      <c r="C1638" s="42"/>
      <c r="D1638" s="12"/>
      <c r="E1638" s="12"/>
      <c r="F1638" s="12"/>
      <c r="G1638" s="12"/>
      <c r="H1638" s="12"/>
      <c r="I1638" s="12"/>
      <c r="J1638" s="12"/>
      <c r="K1638" s="12"/>
      <c r="L1638" s="12"/>
      <c r="M1638" s="12"/>
      <c r="N1638" s="12"/>
      <c r="O1638" s="12"/>
      <c r="P1638" s="12"/>
      <c r="Q1638" s="12"/>
      <c r="R1638" s="12"/>
      <c r="S1638" s="12"/>
      <c r="T1638" s="12"/>
      <c r="U1638" s="12"/>
      <c r="V1638" s="12"/>
    </row>
    <row r="1639" spans="1:22" s="1" customFormat="1" x14ac:dyDescent="0.4">
      <c r="A1639" s="12"/>
      <c r="B1639" s="12"/>
      <c r="C1639" s="42"/>
      <c r="D1639" s="12"/>
      <c r="E1639" s="12"/>
      <c r="F1639" s="12"/>
      <c r="G1639" s="12"/>
      <c r="H1639" s="12"/>
      <c r="I1639" s="12"/>
      <c r="J1639" s="12"/>
      <c r="K1639" s="12"/>
      <c r="L1639" s="12"/>
      <c r="M1639" s="12"/>
      <c r="N1639" s="12"/>
      <c r="O1639" s="12"/>
      <c r="P1639" s="12"/>
      <c r="Q1639" s="12"/>
      <c r="R1639" s="12"/>
      <c r="S1639" s="12"/>
      <c r="T1639" s="12"/>
      <c r="U1639" s="12"/>
      <c r="V1639" s="12"/>
    </row>
    <row r="1640" spans="1:22" s="1" customFormat="1" x14ac:dyDescent="0.4">
      <c r="A1640" s="12"/>
      <c r="B1640" s="12"/>
      <c r="C1640" s="42"/>
      <c r="D1640" s="12"/>
      <c r="E1640" s="12"/>
      <c r="F1640" s="12"/>
      <c r="G1640" s="12"/>
      <c r="H1640" s="12"/>
      <c r="I1640" s="12"/>
      <c r="J1640" s="12"/>
      <c r="K1640" s="12"/>
      <c r="L1640" s="12"/>
      <c r="M1640" s="12"/>
      <c r="N1640" s="12"/>
      <c r="O1640" s="12"/>
      <c r="P1640" s="12"/>
      <c r="Q1640" s="12"/>
      <c r="R1640" s="12"/>
      <c r="S1640" s="12"/>
      <c r="T1640" s="12"/>
      <c r="U1640" s="12"/>
      <c r="V1640" s="12"/>
    </row>
    <row r="1641" spans="1:22" s="1" customFormat="1" x14ac:dyDescent="0.4">
      <c r="A1641" s="12"/>
      <c r="B1641" s="12"/>
      <c r="C1641" s="42"/>
      <c r="D1641" s="12"/>
      <c r="E1641" s="12"/>
      <c r="F1641" s="12"/>
      <c r="G1641" s="12"/>
      <c r="H1641" s="12"/>
      <c r="I1641" s="12"/>
      <c r="J1641" s="12"/>
      <c r="K1641" s="12"/>
      <c r="L1641" s="12"/>
      <c r="M1641" s="12"/>
      <c r="N1641" s="12"/>
      <c r="O1641" s="12"/>
      <c r="P1641" s="12"/>
      <c r="Q1641" s="12"/>
      <c r="R1641" s="12"/>
      <c r="S1641" s="12"/>
      <c r="T1641" s="12"/>
      <c r="U1641" s="12"/>
      <c r="V1641" s="12"/>
    </row>
    <row r="1642" spans="1:22" s="1" customFormat="1" x14ac:dyDescent="0.4">
      <c r="A1642" s="12"/>
      <c r="B1642" s="12"/>
      <c r="C1642" s="42"/>
      <c r="D1642" s="12"/>
      <c r="E1642" s="12"/>
      <c r="F1642" s="12"/>
      <c r="G1642" s="12"/>
      <c r="H1642" s="12"/>
      <c r="I1642" s="12"/>
      <c r="J1642" s="12"/>
      <c r="K1642" s="12"/>
      <c r="L1642" s="12"/>
      <c r="M1642" s="12"/>
      <c r="N1642" s="12"/>
      <c r="O1642" s="12"/>
      <c r="P1642" s="12"/>
      <c r="Q1642" s="12"/>
      <c r="R1642" s="12"/>
      <c r="S1642" s="12"/>
      <c r="T1642" s="12"/>
      <c r="U1642" s="12"/>
      <c r="V1642" s="12"/>
    </row>
    <row r="1643" spans="1:22" s="1" customFormat="1" x14ac:dyDescent="0.4">
      <c r="A1643" s="12"/>
      <c r="B1643" s="12"/>
      <c r="C1643" s="42"/>
      <c r="D1643" s="12"/>
      <c r="E1643" s="12"/>
      <c r="F1643" s="12"/>
      <c r="G1643" s="12"/>
      <c r="H1643" s="12"/>
      <c r="I1643" s="12"/>
      <c r="J1643" s="12"/>
      <c r="K1643" s="12"/>
      <c r="L1643" s="12"/>
      <c r="M1643" s="12"/>
      <c r="N1643" s="12"/>
      <c r="O1643" s="12"/>
      <c r="P1643" s="12"/>
      <c r="Q1643" s="12"/>
      <c r="R1643" s="12"/>
      <c r="S1643" s="12"/>
      <c r="T1643" s="12"/>
      <c r="U1643" s="12"/>
      <c r="V1643" s="12"/>
    </row>
    <row r="1644" spans="1:22" s="1" customFormat="1" x14ac:dyDescent="0.4">
      <c r="A1644" s="12"/>
      <c r="B1644" s="12"/>
      <c r="C1644" s="42"/>
      <c r="D1644" s="12"/>
      <c r="E1644" s="12"/>
      <c r="F1644" s="12"/>
      <c r="G1644" s="12"/>
      <c r="H1644" s="12"/>
      <c r="I1644" s="12"/>
      <c r="J1644" s="12"/>
      <c r="K1644" s="12"/>
      <c r="L1644" s="12"/>
      <c r="M1644" s="12"/>
      <c r="N1644" s="12"/>
      <c r="O1644" s="12"/>
      <c r="P1644" s="12"/>
      <c r="Q1644" s="12"/>
      <c r="R1644" s="12"/>
      <c r="S1644" s="12"/>
      <c r="T1644" s="12"/>
      <c r="U1644" s="12"/>
      <c r="V1644" s="12"/>
    </row>
    <row r="1645" spans="1:22" s="1" customFormat="1" x14ac:dyDescent="0.4">
      <c r="A1645" s="12"/>
      <c r="B1645" s="12"/>
      <c r="C1645" s="42"/>
      <c r="D1645" s="12"/>
      <c r="E1645" s="12"/>
      <c r="F1645" s="12"/>
      <c r="G1645" s="12"/>
      <c r="H1645" s="12"/>
      <c r="I1645" s="12"/>
      <c r="J1645" s="12"/>
      <c r="K1645" s="12"/>
      <c r="L1645" s="12"/>
      <c r="M1645" s="12"/>
      <c r="N1645" s="12"/>
      <c r="O1645" s="12"/>
      <c r="P1645" s="12"/>
      <c r="Q1645" s="12"/>
      <c r="R1645" s="12"/>
      <c r="S1645" s="12"/>
      <c r="T1645" s="12"/>
      <c r="U1645" s="12"/>
      <c r="V1645" s="12"/>
    </row>
    <row r="1646" spans="1:22" s="1" customFormat="1" x14ac:dyDescent="0.4">
      <c r="A1646" s="12"/>
      <c r="B1646" s="12"/>
      <c r="C1646" s="42"/>
      <c r="D1646" s="12"/>
      <c r="E1646" s="12"/>
      <c r="F1646" s="12"/>
      <c r="G1646" s="12"/>
      <c r="H1646" s="12"/>
      <c r="I1646" s="12"/>
      <c r="J1646" s="12"/>
      <c r="K1646" s="12"/>
      <c r="L1646" s="12"/>
      <c r="M1646" s="12"/>
      <c r="N1646" s="12"/>
      <c r="O1646" s="12"/>
      <c r="P1646" s="12"/>
      <c r="Q1646" s="12"/>
      <c r="R1646" s="12"/>
      <c r="S1646" s="12"/>
      <c r="T1646" s="12"/>
      <c r="U1646" s="12"/>
      <c r="V1646" s="12"/>
    </row>
    <row r="1647" spans="1:22" s="1" customFormat="1" x14ac:dyDescent="0.4">
      <c r="A1647" s="12"/>
      <c r="B1647" s="12"/>
      <c r="C1647" s="42"/>
      <c r="D1647" s="12"/>
      <c r="E1647" s="12"/>
      <c r="F1647" s="12"/>
      <c r="G1647" s="12"/>
      <c r="H1647" s="12"/>
      <c r="I1647" s="12"/>
      <c r="J1647" s="12"/>
      <c r="K1647" s="12"/>
      <c r="L1647" s="12"/>
      <c r="M1647" s="12"/>
      <c r="N1647" s="12"/>
      <c r="O1647" s="12"/>
      <c r="P1647" s="12"/>
      <c r="Q1647" s="12"/>
      <c r="R1647" s="12"/>
      <c r="S1647" s="12"/>
      <c r="T1647" s="12"/>
      <c r="U1647" s="12"/>
      <c r="V1647" s="12"/>
    </row>
    <row r="1648" spans="1:22" s="1" customFormat="1" x14ac:dyDescent="0.4">
      <c r="A1648" s="12"/>
      <c r="B1648" s="12"/>
      <c r="C1648" s="42"/>
      <c r="D1648" s="12"/>
      <c r="E1648" s="12"/>
      <c r="F1648" s="12"/>
      <c r="G1648" s="12"/>
      <c r="H1648" s="12"/>
      <c r="I1648" s="12"/>
      <c r="J1648" s="12"/>
      <c r="K1648" s="12"/>
      <c r="L1648" s="12"/>
      <c r="M1648" s="12"/>
      <c r="N1648" s="12"/>
      <c r="O1648" s="12"/>
      <c r="P1648" s="12"/>
      <c r="Q1648" s="12"/>
      <c r="R1648" s="12"/>
      <c r="S1648" s="12"/>
      <c r="T1648" s="12"/>
      <c r="U1648" s="12"/>
      <c r="V1648" s="12"/>
    </row>
    <row r="1649" spans="1:22" s="1" customFormat="1" x14ac:dyDescent="0.4">
      <c r="A1649" s="12"/>
      <c r="B1649" s="12"/>
      <c r="C1649" s="42"/>
      <c r="D1649" s="12"/>
      <c r="E1649" s="12"/>
      <c r="F1649" s="12"/>
      <c r="G1649" s="12"/>
      <c r="H1649" s="12"/>
      <c r="I1649" s="12"/>
      <c r="J1649" s="12"/>
      <c r="K1649" s="12"/>
      <c r="L1649" s="12"/>
      <c r="M1649" s="12"/>
      <c r="N1649" s="12"/>
      <c r="O1649" s="12"/>
      <c r="P1649" s="12"/>
      <c r="Q1649" s="12"/>
      <c r="R1649" s="12"/>
      <c r="S1649" s="12"/>
      <c r="T1649" s="12"/>
      <c r="U1649" s="12"/>
      <c r="V1649" s="12"/>
    </row>
    <row r="1650" spans="1:22" s="1" customFormat="1" x14ac:dyDescent="0.4">
      <c r="A1650" s="12"/>
      <c r="B1650" s="12"/>
      <c r="C1650" s="42"/>
      <c r="D1650" s="12"/>
      <c r="E1650" s="12"/>
      <c r="F1650" s="12"/>
      <c r="G1650" s="12"/>
      <c r="H1650" s="12"/>
      <c r="I1650" s="12"/>
      <c r="J1650" s="12"/>
      <c r="K1650" s="12"/>
      <c r="L1650" s="12"/>
      <c r="M1650" s="12"/>
      <c r="N1650" s="12"/>
      <c r="O1650" s="12"/>
      <c r="P1650" s="12"/>
      <c r="Q1650" s="12"/>
      <c r="R1650" s="12"/>
      <c r="S1650" s="12"/>
      <c r="T1650" s="12"/>
      <c r="U1650" s="12"/>
      <c r="V1650" s="12"/>
    </row>
    <row r="1651" spans="1:22" s="1" customFormat="1" x14ac:dyDescent="0.4">
      <c r="A1651" s="12"/>
      <c r="B1651" s="12"/>
      <c r="C1651" s="42"/>
      <c r="D1651" s="12"/>
      <c r="E1651" s="12"/>
      <c r="F1651" s="12"/>
      <c r="G1651" s="12"/>
      <c r="H1651" s="12"/>
      <c r="I1651" s="12"/>
      <c r="J1651" s="12"/>
      <c r="K1651" s="12"/>
      <c r="L1651" s="12"/>
      <c r="M1651" s="12"/>
      <c r="N1651" s="12"/>
      <c r="O1651" s="12"/>
      <c r="P1651" s="12"/>
      <c r="Q1651" s="12"/>
      <c r="R1651" s="12"/>
      <c r="S1651" s="12"/>
      <c r="T1651" s="12"/>
      <c r="U1651" s="12"/>
      <c r="V1651" s="12"/>
    </row>
    <row r="1652" spans="1:22" s="1" customFormat="1" x14ac:dyDescent="0.4">
      <c r="A1652" s="12"/>
      <c r="B1652" s="12"/>
      <c r="C1652" s="42"/>
      <c r="D1652" s="12"/>
      <c r="E1652" s="12"/>
      <c r="F1652" s="12"/>
      <c r="G1652" s="12"/>
      <c r="H1652" s="12"/>
      <c r="I1652" s="12"/>
      <c r="J1652" s="12"/>
      <c r="K1652" s="12"/>
      <c r="L1652" s="12"/>
      <c r="M1652" s="12"/>
      <c r="N1652" s="12"/>
      <c r="O1652" s="12"/>
      <c r="P1652" s="12"/>
      <c r="Q1652" s="12"/>
      <c r="R1652" s="12"/>
      <c r="S1652" s="12"/>
      <c r="T1652" s="12"/>
      <c r="U1652" s="12"/>
      <c r="V1652" s="12"/>
    </row>
    <row r="1653" spans="1:22" s="1" customFormat="1" x14ac:dyDescent="0.4">
      <c r="A1653" s="12"/>
      <c r="B1653" s="12"/>
      <c r="C1653" s="42"/>
      <c r="D1653" s="12"/>
      <c r="E1653" s="12"/>
      <c r="F1653" s="12"/>
      <c r="G1653" s="12"/>
      <c r="H1653" s="12"/>
      <c r="I1653" s="12"/>
      <c r="J1653" s="12"/>
      <c r="K1653" s="12"/>
      <c r="L1653" s="12"/>
      <c r="M1653" s="12"/>
      <c r="N1653" s="12"/>
      <c r="O1653" s="12"/>
      <c r="P1653" s="12"/>
      <c r="Q1653" s="12"/>
      <c r="R1653" s="12"/>
      <c r="S1653" s="12"/>
      <c r="T1653" s="12"/>
      <c r="U1653" s="12"/>
      <c r="V1653" s="12"/>
    </row>
    <row r="1654" spans="1:22" s="1" customFormat="1" x14ac:dyDescent="0.4">
      <c r="A1654" s="12"/>
      <c r="B1654" s="12"/>
      <c r="C1654" s="42"/>
      <c r="D1654" s="12"/>
      <c r="E1654" s="12"/>
      <c r="F1654" s="12"/>
      <c r="G1654" s="12"/>
      <c r="H1654" s="12"/>
      <c r="I1654" s="12"/>
      <c r="J1654" s="12"/>
      <c r="K1654" s="12"/>
      <c r="L1654" s="12"/>
      <c r="M1654" s="12"/>
      <c r="N1654" s="12"/>
      <c r="O1654" s="12"/>
      <c r="P1654" s="12"/>
      <c r="Q1654" s="12"/>
      <c r="R1654" s="12"/>
      <c r="S1654" s="12"/>
      <c r="T1654" s="12"/>
      <c r="U1654" s="12"/>
      <c r="V1654" s="12"/>
    </row>
    <row r="1655" spans="1:22" s="1" customFormat="1" x14ac:dyDescent="0.4">
      <c r="A1655" s="12"/>
      <c r="B1655" s="12"/>
      <c r="C1655" s="42"/>
      <c r="D1655" s="12"/>
      <c r="E1655" s="12"/>
      <c r="F1655" s="12"/>
      <c r="G1655" s="12"/>
      <c r="H1655" s="12"/>
      <c r="I1655" s="12"/>
      <c r="J1655" s="12"/>
      <c r="K1655" s="12"/>
      <c r="L1655" s="12"/>
      <c r="M1655" s="12"/>
      <c r="N1655" s="12"/>
      <c r="O1655" s="12"/>
      <c r="P1655" s="12"/>
      <c r="Q1655" s="12"/>
      <c r="R1655" s="12"/>
      <c r="S1655" s="12"/>
      <c r="T1655" s="12"/>
      <c r="U1655" s="12"/>
      <c r="V1655" s="12"/>
    </row>
    <row r="1656" spans="1:22" s="1" customFormat="1" x14ac:dyDescent="0.4">
      <c r="A1656" s="12"/>
      <c r="B1656" s="12"/>
      <c r="C1656" s="42"/>
      <c r="D1656" s="12"/>
      <c r="E1656" s="12"/>
      <c r="F1656" s="12"/>
      <c r="G1656" s="12"/>
      <c r="H1656" s="12"/>
      <c r="I1656" s="12"/>
      <c r="J1656" s="12"/>
      <c r="K1656" s="12"/>
      <c r="L1656" s="12"/>
      <c r="M1656" s="12"/>
      <c r="N1656" s="12"/>
      <c r="O1656" s="12"/>
      <c r="P1656" s="12"/>
      <c r="Q1656" s="12"/>
      <c r="R1656" s="12"/>
      <c r="S1656" s="12"/>
      <c r="T1656" s="12"/>
      <c r="U1656" s="12"/>
      <c r="V1656" s="12"/>
    </row>
    <row r="1657" spans="1:22" s="1" customFormat="1" x14ac:dyDescent="0.4">
      <c r="A1657" s="12"/>
      <c r="B1657" s="12"/>
      <c r="C1657" s="42"/>
      <c r="D1657" s="12"/>
      <c r="E1657" s="12"/>
      <c r="F1657" s="12"/>
      <c r="G1657" s="12"/>
      <c r="H1657" s="12"/>
      <c r="I1657" s="12"/>
      <c r="J1657" s="12"/>
      <c r="K1657" s="12"/>
      <c r="L1657" s="12"/>
      <c r="M1657" s="12"/>
      <c r="N1657" s="12"/>
      <c r="O1657" s="12"/>
      <c r="P1657" s="12"/>
      <c r="Q1657" s="12"/>
      <c r="R1657" s="12"/>
      <c r="S1657" s="12"/>
      <c r="T1657" s="12"/>
      <c r="U1657" s="12"/>
      <c r="V1657" s="12"/>
    </row>
    <row r="1658" spans="1:22" s="1" customFormat="1" x14ac:dyDescent="0.4">
      <c r="A1658" s="12"/>
      <c r="B1658" s="12"/>
      <c r="C1658" s="42"/>
      <c r="D1658" s="12"/>
      <c r="E1658" s="12"/>
      <c r="F1658" s="12"/>
      <c r="G1658" s="12"/>
      <c r="H1658" s="12"/>
      <c r="I1658" s="12"/>
      <c r="J1658" s="12"/>
      <c r="K1658" s="12"/>
      <c r="L1658" s="12"/>
      <c r="M1658" s="12"/>
      <c r="N1658" s="12"/>
      <c r="O1658" s="12"/>
      <c r="P1658" s="12"/>
      <c r="Q1658" s="12"/>
      <c r="R1658" s="12"/>
      <c r="S1658" s="12"/>
      <c r="T1658" s="12"/>
      <c r="U1658" s="12"/>
      <c r="V1658" s="12"/>
    </row>
    <row r="1659" spans="1:22" s="1" customFormat="1" x14ac:dyDescent="0.4">
      <c r="A1659" s="12"/>
      <c r="B1659" s="12"/>
      <c r="C1659" s="42"/>
      <c r="D1659" s="12"/>
      <c r="E1659" s="12"/>
      <c r="F1659" s="12"/>
      <c r="G1659" s="12"/>
      <c r="H1659" s="12"/>
      <c r="I1659" s="12"/>
      <c r="J1659" s="12"/>
      <c r="K1659" s="12"/>
      <c r="L1659" s="12"/>
      <c r="M1659" s="12"/>
      <c r="N1659" s="12"/>
      <c r="O1659" s="12"/>
      <c r="P1659" s="12"/>
      <c r="Q1659" s="12"/>
      <c r="R1659" s="12"/>
      <c r="S1659" s="12"/>
      <c r="T1659" s="12"/>
      <c r="U1659" s="12"/>
      <c r="V1659" s="12"/>
    </row>
    <row r="1660" spans="1:22" s="1" customFormat="1" x14ac:dyDescent="0.4">
      <c r="A1660" s="12"/>
      <c r="B1660" s="12"/>
      <c r="C1660" s="42"/>
      <c r="D1660" s="12"/>
      <c r="E1660" s="12"/>
      <c r="F1660" s="12"/>
      <c r="G1660" s="12"/>
      <c r="H1660" s="12"/>
      <c r="I1660" s="12"/>
      <c r="J1660" s="12"/>
      <c r="K1660" s="12"/>
      <c r="L1660" s="12"/>
      <c r="M1660" s="12"/>
      <c r="N1660" s="12"/>
      <c r="O1660" s="12"/>
      <c r="P1660" s="12"/>
      <c r="Q1660" s="12"/>
      <c r="R1660" s="12"/>
      <c r="S1660" s="12"/>
      <c r="T1660" s="12"/>
      <c r="U1660" s="12"/>
      <c r="V1660" s="12"/>
    </row>
    <row r="1661" spans="1:22" s="1" customFormat="1" x14ac:dyDescent="0.4">
      <c r="A1661" s="12"/>
      <c r="B1661" s="12"/>
      <c r="C1661" s="42"/>
      <c r="D1661" s="12"/>
      <c r="E1661" s="12"/>
      <c r="F1661" s="12"/>
      <c r="G1661" s="12"/>
      <c r="H1661" s="12"/>
      <c r="I1661" s="12"/>
      <c r="J1661" s="12"/>
      <c r="K1661" s="12"/>
      <c r="L1661" s="12"/>
      <c r="M1661" s="12"/>
      <c r="N1661" s="12"/>
      <c r="O1661" s="12"/>
      <c r="P1661" s="12"/>
      <c r="Q1661" s="12"/>
      <c r="R1661" s="12"/>
      <c r="S1661" s="12"/>
      <c r="T1661" s="12"/>
      <c r="U1661" s="12"/>
      <c r="V1661" s="12"/>
    </row>
    <row r="1662" spans="1:22" s="1" customFormat="1" x14ac:dyDescent="0.4">
      <c r="A1662" s="12"/>
      <c r="B1662" s="12"/>
      <c r="C1662" s="42"/>
      <c r="D1662" s="12"/>
      <c r="E1662" s="12"/>
      <c r="F1662" s="12"/>
      <c r="G1662" s="12"/>
      <c r="H1662" s="12"/>
      <c r="I1662" s="12"/>
      <c r="J1662" s="12"/>
      <c r="K1662" s="12"/>
      <c r="L1662" s="12"/>
      <c r="M1662" s="12"/>
      <c r="N1662" s="12"/>
      <c r="O1662" s="12"/>
      <c r="P1662" s="12"/>
      <c r="Q1662" s="12"/>
      <c r="R1662" s="12"/>
      <c r="S1662" s="12"/>
      <c r="T1662" s="12"/>
      <c r="U1662" s="12"/>
      <c r="V1662" s="12"/>
    </row>
    <row r="1663" spans="1:22" s="1" customFormat="1" x14ac:dyDescent="0.4">
      <c r="A1663" s="12"/>
      <c r="B1663" s="12"/>
      <c r="C1663" s="42"/>
      <c r="D1663" s="12"/>
      <c r="E1663" s="12"/>
      <c r="F1663" s="12"/>
      <c r="G1663" s="12"/>
      <c r="H1663" s="12"/>
      <c r="I1663" s="12"/>
      <c r="J1663" s="12"/>
      <c r="K1663" s="12"/>
      <c r="L1663" s="12"/>
      <c r="M1663" s="12"/>
      <c r="N1663" s="12"/>
      <c r="O1663" s="12"/>
      <c r="P1663" s="12"/>
      <c r="Q1663" s="12"/>
      <c r="R1663" s="12"/>
      <c r="S1663" s="12"/>
      <c r="T1663" s="12"/>
      <c r="U1663" s="12"/>
      <c r="V1663" s="12"/>
    </row>
    <row r="1664" spans="1:22" s="1" customFormat="1" x14ac:dyDescent="0.4">
      <c r="A1664" s="12"/>
      <c r="B1664" s="12"/>
      <c r="C1664" s="42"/>
      <c r="D1664" s="12"/>
      <c r="E1664" s="12"/>
      <c r="F1664" s="12"/>
      <c r="G1664" s="12"/>
      <c r="H1664" s="12"/>
      <c r="I1664" s="12"/>
      <c r="J1664" s="12"/>
      <c r="K1664" s="12"/>
      <c r="L1664" s="12"/>
      <c r="M1664" s="12"/>
      <c r="N1664" s="12"/>
      <c r="O1664" s="12"/>
      <c r="P1664" s="12"/>
      <c r="Q1664" s="12"/>
      <c r="R1664" s="12"/>
      <c r="S1664" s="12"/>
      <c r="T1664" s="12"/>
      <c r="U1664" s="12"/>
      <c r="V1664" s="12"/>
    </row>
    <row r="1665" spans="1:22" s="1" customFormat="1" x14ac:dyDescent="0.4">
      <c r="A1665" s="12"/>
      <c r="B1665" s="12"/>
      <c r="C1665" s="42"/>
      <c r="D1665" s="12"/>
      <c r="E1665" s="12"/>
      <c r="F1665" s="12"/>
      <c r="G1665" s="12"/>
      <c r="H1665" s="12"/>
      <c r="I1665" s="12"/>
      <c r="J1665" s="12"/>
      <c r="K1665" s="12"/>
      <c r="L1665" s="12"/>
      <c r="M1665" s="12"/>
      <c r="N1665" s="12"/>
      <c r="O1665" s="12"/>
      <c r="P1665" s="12"/>
      <c r="Q1665" s="12"/>
      <c r="R1665" s="12"/>
      <c r="S1665" s="12"/>
      <c r="T1665" s="12"/>
      <c r="U1665" s="12"/>
      <c r="V1665" s="12"/>
    </row>
    <row r="1666" spans="1:22" s="1" customFormat="1" x14ac:dyDescent="0.4">
      <c r="A1666" s="12"/>
      <c r="B1666" s="12"/>
      <c r="C1666" s="42"/>
      <c r="D1666" s="12"/>
      <c r="E1666" s="12"/>
      <c r="F1666" s="12"/>
      <c r="G1666" s="12"/>
      <c r="H1666" s="12"/>
      <c r="I1666" s="12"/>
      <c r="J1666" s="12"/>
      <c r="K1666" s="12"/>
      <c r="L1666" s="12"/>
      <c r="M1666" s="12"/>
      <c r="N1666" s="12"/>
      <c r="O1666" s="12"/>
      <c r="P1666" s="12"/>
      <c r="Q1666" s="12"/>
      <c r="R1666" s="12"/>
      <c r="S1666" s="12"/>
      <c r="T1666" s="12"/>
      <c r="U1666" s="12"/>
      <c r="V1666" s="12"/>
    </row>
    <row r="1667" spans="1:22" s="1" customFormat="1" x14ac:dyDescent="0.4">
      <c r="A1667" s="12"/>
      <c r="B1667" s="12"/>
      <c r="C1667" s="42"/>
      <c r="D1667" s="12"/>
      <c r="E1667" s="12"/>
      <c r="F1667" s="12"/>
      <c r="G1667" s="12"/>
      <c r="H1667" s="12"/>
      <c r="I1667" s="12"/>
      <c r="J1667" s="12"/>
      <c r="K1667" s="12"/>
      <c r="L1667" s="12"/>
      <c r="M1667" s="12"/>
      <c r="N1667" s="12"/>
      <c r="O1667" s="12"/>
      <c r="P1667" s="12"/>
      <c r="Q1667" s="12"/>
      <c r="R1667" s="12"/>
      <c r="S1667" s="12"/>
      <c r="T1667" s="12"/>
      <c r="U1667" s="12"/>
      <c r="V1667" s="12"/>
    </row>
    <row r="1668" spans="1:22" s="1" customFormat="1" x14ac:dyDescent="0.4">
      <c r="A1668" s="12"/>
      <c r="B1668" s="12"/>
      <c r="C1668" s="42"/>
      <c r="D1668" s="12"/>
      <c r="E1668" s="12"/>
      <c r="F1668" s="12"/>
      <c r="G1668" s="12"/>
      <c r="H1668" s="12"/>
      <c r="I1668" s="12"/>
      <c r="J1668" s="12"/>
      <c r="K1668" s="12"/>
      <c r="L1668" s="12"/>
      <c r="M1668" s="12"/>
      <c r="N1668" s="12"/>
      <c r="O1668" s="12"/>
      <c r="P1668" s="12"/>
      <c r="Q1668" s="12"/>
      <c r="R1668" s="12"/>
      <c r="S1668" s="12"/>
      <c r="T1668" s="12"/>
      <c r="U1668" s="12"/>
      <c r="V1668" s="12"/>
    </row>
    <row r="1669" spans="1:22" s="1" customFormat="1" x14ac:dyDescent="0.4">
      <c r="A1669" s="12"/>
      <c r="B1669" s="12"/>
      <c r="C1669" s="42"/>
      <c r="D1669" s="12"/>
      <c r="E1669" s="12"/>
      <c r="F1669" s="12"/>
      <c r="G1669" s="12"/>
      <c r="H1669" s="12"/>
      <c r="I1669" s="12"/>
      <c r="J1669" s="12"/>
      <c r="K1669" s="12"/>
      <c r="L1669" s="12"/>
      <c r="M1669" s="12"/>
      <c r="N1669" s="12"/>
      <c r="O1669" s="12"/>
      <c r="P1669" s="12"/>
      <c r="Q1669" s="12"/>
      <c r="R1669" s="12"/>
      <c r="S1669" s="12"/>
      <c r="T1669" s="12"/>
      <c r="U1669" s="12"/>
      <c r="V1669" s="12"/>
    </row>
    <row r="1670" spans="1:22" s="1" customFormat="1" x14ac:dyDescent="0.4">
      <c r="A1670" s="12"/>
      <c r="B1670" s="12"/>
      <c r="C1670" s="42"/>
      <c r="D1670" s="12"/>
      <c r="E1670" s="12"/>
      <c r="F1670" s="12"/>
      <c r="G1670" s="12"/>
      <c r="H1670" s="12"/>
      <c r="I1670" s="12"/>
      <c r="J1670" s="12"/>
      <c r="K1670" s="12"/>
      <c r="L1670" s="12"/>
      <c r="M1670" s="12"/>
      <c r="N1670" s="12"/>
      <c r="O1670" s="12"/>
      <c r="P1670" s="12"/>
      <c r="Q1670" s="12"/>
      <c r="R1670" s="12"/>
      <c r="S1670" s="12"/>
      <c r="T1670" s="12"/>
      <c r="U1670" s="12"/>
      <c r="V1670" s="12"/>
    </row>
    <row r="1671" spans="1:22" s="1" customFormat="1" x14ac:dyDescent="0.4">
      <c r="A1671" s="12"/>
      <c r="B1671" s="12"/>
      <c r="C1671" s="42"/>
      <c r="D1671" s="12"/>
      <c r="E1671" s="12"/>
      <c r="F1671" s="12"/>
      <c r="G1671" s="12"/>
      <c r="H1671" s="12"/>
      <c r="I1671" s="12"/>
      <c r="J1671" s="12"/>
      <c r="K1671" s="12"/>
      <c r="L1671" s="12"/>
      <c r="M1671" s="12"/>
      <c r="N1671" s="12"/>
      <c r="O1671" s="12"/>
      <c r="P1671" s="12"/>
      <c r="Q1671" s="12"/>
      <c r="R1671" s="12"/>
      <c r="S1671" s="12"/>
      <c r="T1671" s="12"/>
      <c r="U1671" s="12"/>
      <c r="V1671" s="12"/>
    </row>
    <row r="1672" spans="1:22" s="1" customFormat="1" x14ac:dyDescent="0.4">
      <c r="A1672" s="12"/>
      <c r="B1672" s="12"/>
      <c r="C1672" s="42"/>
      <c r="D1672" s="12"/>
      <c r="E1672" s="12"/>
      <c r="F1672" s="12"/>
      <c r="G1672" s="12"/>
      <c r="H1672" s="12"/>
      <c r="I1672" s="12"/>
      <c r="J1672" s="12"/>
      <c r="K1672" s="12"/>
      <c r="L1672" s="12"/>
      <c r="M1672" s="12"/>
      <c r="N1672" s="12"/>
      <c r="O1672" s="12"/>
      <c r="P1672" s="12"/>
      <c r="Q1672" s="12"/>
      <c r="R1672" s="12"/>
      <c r="S1672" s="12"/>
      <c r="T1672" s="12"/>
      <c r="U1672" s="12"/>
      <c r="V1672" s="12"/>
    </row>
    <row r="1673" spans="1:22" s="1" customFormat="1" x14ac:dyDescent="0.4">
      <c r="A1673" s="12"/>
      <c r="B1673" s="12"/>
      <c r="C1673" s="42"/>
      <c r="D1673" s="12"/>
      <c r="E1673" s="12"/>
      <c r="F1673" s="12"/>
      <c r="G1673" s="12"/>
      <c r="H1673" s="12"/>
      <c r="I1673" s="12"/>
      <c r="J1673" s="12"/>
      <c r="K1673" s="12"/>
      <c r="L1673" s="12"/>
      <c r="M1673" s="12"/>
      <c r="N1673" s="12"/>
      <c r="O1673" s="12"/>
      <c r="P1673" s="12"/>
      <c r="Q1673" s="12"/>
      <c r="R1673" s="12"/>
      <c r="S1673" s="12"/>
      <c r="T1673" s="12"/>
      <c r="U1673" s="12"/>
      <c r="V1673" s="12"/>
    </row>
    <row r="1674" spans="1:22" s="1" customFormat="1" x14ac:dyDescent="0.4">
      <c r="A1674" s="12"/>
      <c r="B1674" s="12"/>
      <c r="C1674" s="42"/>
      <c r="D1674" s="12"/>
      <c r="E1674" s="12"/>
      <c r="F1674" s="12"/>
      <c r="G1674" s="12"/>
      <c r="H1674" s="12"/>
      <c r="I1674" s="12"/>
      <c r="J1674" s="12"/>
      <c r="K1674" s="12"/>
      <c r="L1674" s="12"/>
      <c r="M1674" s="12"/>
      <c r="N1674" s="12"/>
      <c r="O1674" s="12"/>
      <c r="P1674" s="12"/>
      <c r="Q1674" s="12"/>
      <c r="R1674" s="12"/>
      <c r="S1674" s="12"/>
      <c r="T1674" s="12"/>
      <c r="U1674" s="12"/>
      <c r="V1674" s="12"/>
    </row>
    <row r="1675" spans="1:22" s="1" customFormat="1" x14ac:dyDescent="0.4">
      <c r="A1675" s="12"/>
      <c r="B1675" s="12"/>
      <c r="C1675" s="42"/>
      <c r="D1675" s="12"/>
      <c r="E1675" s="12"/>
      <c r="F1675" s="12"/>
      <c r="G1675" s="12"/>
      <c r="H1675" s="12"/>
      <c r="I1675" s="12"/>
      <c r="J1675" s="12"/>
      <c r="K1675" s="12"/>
      <c r="L1675" s="12"/>
      <c r="M1675" s="12"/>
      <c r="N1675" s="12"/>
      <c r="O1675" s="12"/>
      <c r="P1675" s="12"/>
      <c r="Q1675" s="12"/>
      <c r="R1675" s="12"/>
      <c r="S1675" s="12"/>
      <c r="T1675" s="12"/>
      <c r="U1675" s="12"/>
      <c r="V1675" s="12"/>
    </row>
    <row r="1676" spans="1:22" s="1" customFormat="1" x14ac:dyDescent="0.4">
      <c r="A1676" s="12"/>
      <c r="B1676" s="12"/>
      <c r="C1676" s="42"/>
      <c r="D1676" s="12"/>
      <c r="E1676" s="12"/>
      <c r="F1676" s="12"/>
      <c r="G1676" s="12"/>
      <c r="H1676" s="12"/>
      <c r="I1676" s="12"/>
      <c r="J1676" s="12"/>
      <c r="K1676" s="12"/>
      <c r="L1676" s="12"/>
      <c r="M1676" s="12"/>
      <c r="N1676" s="12"/>
      <c r="O1676" s="12"/>
      <c r="P1676" s="12"/>
      <c r="Q1676" s="12"/>
      <c r="R1676" s="12"/>
      <c r="S1676" s="12"/>
      <c r="T1676" s="12"/>
      <c r="U1676" s="12"/>
      <c r="V1676" s="12"/>
    </row>
    <row r="1677" spans="1:22" s="1" customFormat="1" x14ac:dyDescent="0.4">
      <c r="A1677" s="12"/>
      <c r="B1677" s="12"/>
      <c r="C1677" s="42"/>
      <c r="D1677" s="12"/>
      <c r="E1677" s="12"/>
      <c r="F1677" s="12"/>
      <c r="G1677" s="12"/>
      <c r="H1677" s="12"/>
      <c r="I1677" s="12"/>
      <c r="J1677" s="12"/>
      <c r="K1677" s="12"/>
      <c r="L1677" s="12"/>
      <c r="M1677" s="12"/>
      <c r="N1677" s="12"/>
      <c r="O1677" s="12"/>
      <c r="P1677" s="12"/>
      <c r="Q1677" s="12"/>
      <c r="R1677" s="12"/>
      <c r="S1677" s="12"/>
      <c r="T1677" s="12"/>
      <c r="U1677" s="12"/>
      <c r="V1677" s="12"/>
    </row>
    <row r="1678" spans="1:22" s="1" customFormat="1" x14ac:dyDescent="0.4">
      <c r="A1678" s="12"/>
      <c r="B1678" s="12"/>
      <c r="C1678" s="42"/>
      <c r="D1678" s="12"/>
      <c r="E1678" s="12"/>
      <c r="F1678" s="12"/>
      <c r="G1678" s="12"/>
      <c r="H1678" s="12"/>
      <c r="I1678" s="12"/>
      <c r="J1678" s="12"/>
      <c r="K1678" s="12"/>
      <c r="L1678" s="12"/>
      <c r="M1678" s="12"/>
      <c r="N1678" s="12"/>
      <c r="O1678" s="12"/>
      <c r="P1678" s="12"/>
      <c r="Q1678" s="12"/>
      <c r="R1678" s="12"/>
      <c r="S1678" s="12"/>
      <c r="T1678" s="12"/>
      <c r="U1678" s="12"/>
      <c r="V1678" s="12"/>
    </row>
    <row r="1679" spans="1:22" s="1" customFormat="1" x14ac:dyDescent="0.4">
      <c r="A1679" s="12"/>
      <c r="B1679" s="12"/>
      <c r="C1679" s="42"/>
      <c r="D1679" s="12"/>
      <c r="E1679" s="12"/>
      <c r="F1679" s="12"/>
      <c r="G1679" s="12"/>
      <c r="H1679" s="12"/>
      <c r="I1679" s="12"/>
      <c r="J1679" s="12"/>
      <c r="K1679" s="12"/>
      <c r="L1679" s="12"/>
      <c r="M1679" s="12"/>
      <c r="N1679" s="12"/>
      <c r="O1679" s="12"/>
      <c r="P1679" s="12"/>
      <c r="Q1679" s="12"/>
      <c r="R1679" s="12"/>
      <c r="S1679" s="12"/>
      <c r="T1679" s="12"/>
      <c r="U1679" s="12"/>
      <c r="V1679" s="12"/>
    </row>
    <row r="1680" spans="1:22" s="1" customFormat="1" x14ac:dyDescent="0.4">
      <c r="A1680" s="12"/>
      <c r="B1680" s="12"/>
      <c r="C1680" s="42"/>
      <c r="D1680" s="12"/>
      <c r="E1680" s="12"/>
      <c r="F1680" s="12"/>
      <c r="G1680" s="12"/>
      <c r="H1680" s="12"/>
      <c r="I1680" s="12"/>
      <c r="J1680" s="12"/>
      <c r="K1680" s="12"/>
      <c r="L1680" s="12"/>
      <c r="M1680" s="12"/>
      <c r="N1680" s="12"/>
      <c r="O1680" s="12"/>
      <c r="P1680" s="12"/>
      <c r="Q1680" s="12"/>
      <c r="R1680" s="12"/>
      <c r="S1680" s="12"/>
      <c r="T1680" s="12"/>
      <c r="U1680" s="12"/>
      <c r="V1680" s="12"/>
    </row>
    <row r="1681" spans="1:22" s="1" customFormat="1" x14ac:dyDescent="0.4">
      <c r="A1681" s="12"/>
      <c r="B1681" s="12"/>
      <c r="C1681" s="42"/>
      <c r="D1681" s="12"/>
      <c r="E1681" s="12"/>
      <c r="F1681" s="12"/>
      <c r="G1681" s="12"/>
      <c r="H1681" s="12"/>
      <c r="I1681" s="12"/>
      <c r="J1681" s="12"/>
      <c r="K1681" s="12"/>
      <c r="L1681" s="12"/>
      <c r="M1681" s="12"/>
      <c r="N1681" s="12"/>
      <c r="O1681" s="12"/>
      <c r="P1681" s="12"/>
      <c r="Q1681" s="12"/>
      <c r="R1681" s="12"/>
      <c r="S1681" s="12"/>
      <c r="T1681" s="12"/>
      <c r="U1681" s="12"/>
      <c r="V1681" s="12"/>
    </row>
    <row r="1682" spans="1:22" s="1" customFormat="1" x14ac:dyDescent="0.4">
      <c r="A1682" s="12"/>
      <c r="B1682" s="12"/>
      <c r="C1682" s="42"/>
      <c r="D1682" s="12"/>
      <c r="E1682" s="12"/>
      <c r="F1682" s="12"/>
      <c r="G1682" s="12"/>
      <c r="H1682" s="12"/>
      <c r="I1682" s="12"/>
      <c r="J1682" s="12"/>
      <c r="K1682" s="12"/>
      <c r="L1682" s="12"/>
      <c r="M1682" s="12"/>
      <c r="N1682" s="12"/>
      <c r="O1682" s="12"/>
      <c r="P1682" s="12"/>
      <c r="Q1682" s="12"/>
      <c r="R1682" s="12"/>
      <c r="S1682" s="12"/>
      <c r="T1682" s="12"/>
      <c r="U1682" s="12"/>
      <c r="V1682" s="12"/>
    </row>
    <row r="1683" spans="1:22" s="1" customFormat="1" x14ac:dyDescent="0.4">
      <c r="A1683" s="12"/>
      <c r="B1683" s="12"/>
      <c r="C1683" s="42"/>
      <c r="D1683" s="12"/>
      <c r="E1683" s="12"/>
      <c r="F1683" s="12"/>
      <c r="G1683" s="12"/>
      <c r="H1683" s="12"/>
      <c r="I1683" s="12"/>
      <c r="J1683" s="12"/>
      <c r="K1683" s="12"/>
      <c r="L1683" s="12"/>
      <c r="M1683" s="12"/>
      <c r="N1683" s="12"/>
      <c r="O1683" s="12"/>
      <c r="P1683" s="12"/>
      <c r="Q1683" s="12"/>
      <c r="R1683" s="12"/>
      <c r="S1683" s="12"/>
      <c r="T1683" s="12"/>
      <c r="U1683" s="12"/>
      <c r="V1683" s="12"/>
    </row>
    <row r="1684" spans="1:22" s="1" customFormat="1" x14ac:dyDescent="0.4">
      <c r="A1684" s="12"/>
      <c r="B1684" s="12"/>
      <c r="C1684" s="42"/>
      <c r="D1684" s="12"/>
      <c r="E1684" s="12"/>
      <c r="F1684" s="12"/>
      <c r="G1684" s="12"/>
      <c r="H1684" s="12"/>
      <c r="I1684" s="12"/>
      <c r="J1684" s="12"/>
      <c r="K1684" s="12"/>
      <c r="L1684" s="12"/>
      <c r="M1684" s="12"/>
      <c r="N1684" s="12"/>
      <c r="O1684" s="12"/>
      <c r="P1684" s="12"/>
      <c r="Q1684" s="12"/>
      <c r="R1684" s="12"/>
      <c r="S1684" s="12"/>
      <c r="T1684" s="12"/>
      <c r="U1684" s="12"/>
      <c r="V1684" s="12"/>
    </row>
    <row r="1685" spans="1:22" s="1" customFormat="1" x14ac:dyDescent="0.4">
      <c r="A1685" s="12"/>
      <c r="B1685" s="12"/>
      <c r="C1685" s="42"/>
      <c r="D1685" s="12"/>
      <c r="E1685" s="12"/>
      <c r="F1685" s="12"/>
      <c r="G1685" s="12"/>
      <c r="H1685" s="12"/>
      <c r="I1685" s="12"/>
      <c r="J1685" s="12"/>
      <c r="K1685" s="12"/>
      <c r="L1685" s="12"/>
      <c r="M1685" s="12"/>
      <c r="N1685" s="12"/>
      <c r="O1685" s="12"/>
      <c r="P1685" s="12"/>
      <c r="Q1685" s="12"/>
      <c r="R1685" s="12"/>
      <c r="S1685" s="12"/>
      <c r="T1685" s="12"/>
      <c r="U1685" s="12"/>
      <c r="V1685" s="12"/>
    </row>
    <row r="1686" spans="1:22" s="1" customFormat="1" x14ac:dyDescent="0.4">
      <c r="A1686" s="12"/>
      <c r="B1686" s="12"/>
      <c r="C1686" s="42"/>
      <c r="D1686" s="12"/>
      <c r="E1686" s="12"/>
      <c r="F1686" s="12"/>
      <c r="G1686" s="12"/>
      <c r="H1686" s="12"/>
      <c r="I1686" s="12"/>
      <c r="J1686" s="12"/>
      <c r="K1686" s="12"/>
      <c r="L1686" s="12"/>
      <c r="M1686" s="12"/>
      <c r="N1686" s="12"/>
      <c r="O1686" s="12"/>
      <c r="P1686" s="12"/>
      <c r="Q1686" s="12"/>
      <c r="R1686" s="12"/>
      <c r="S1686" s="12"/>
      <c r="T1686" s="12"/>
      <c r="U1686" s="12"/>
      <c r="V1686" s="12"/>
    </row>
    <row r="1687" spans="1:22" s="1" customFormat="1" x14ac:dyDescent="0.4">
      <c r="A1687" s="12"/>
      <c r="B1687" s="12"/>
      <c r="C1687" s="42"/>
      <c r="D1687" s="12"/>
      <c r="E1687" s="12"/>
      <c r="F1687" s="12"/>
      <c r="G1687" s="12"/>
      <c r="H1687" s="12"/>
      <c r="I1687" s="12"/>
      <c r="J1687" s="12"/>
      <c r="K1687" s="12"/>
      <c r="L1687" s="12"/>
      <c r="M1687" s="12"/>
      <c r="N1687" s="12"/>
      <c r="O1687" s="12"/>
      <c r="P1687" s="12"/>
      <c r="Q1687" s="12"/>
      <c r="R1687" s="12"/>
      <c r="S1687" s="12"/>
      <c r="T1687" s="12"/>
      <c r="U1687" s="12"/>
      <c r="V1687" s="12"/>
    </row>
    <row r="1688" spans="1:22" s="1" customFormat="1" x14ac:dyDescent="0.4">
      <c r="A1688" s="12"/>
      <c r="B1688" s="12"/>
      <c r="C1688" s="42"/>
      <c r="D1688" s="12"/>
      <c r="E1688" s="12"/>
      <c r="F1688" s="12"/>
      <c r="G1688" s="12"/>
      <c r="H1688" s="12"/>
      <c r="I1688" s="12"/>
      <c r="J1688" s="12"/>
      <c r="K1688" s="12"/>
      <c r="L1688" s="12"/>
      <c r="M1688" s="12"/>
      <c r="N1688" s="12"/>
      <c r="O1688" s="12"/>
      <c r="P1688" s="12"/>
      <c r="Q1688" s="12"/>
      <c r="R1688" s="12"/>
      <c r="S1688" s="12"/>
      <c r="T1688" s="12"/>
      <c r="U1688" s="12"/>
      <c r="V1688" s="12"/>
    </row>
    <row r="1689" spans="1:22" s="1" customFormat="1" x14ac:dyDescent="0.4">
      <c r="A1689" s="12"/>
      <c r="B1689" s="12"/>
      <c r="C1689" s="42"/>
      <c r="D1689" s="12"/>
      <c r="E1689" s="12"/>
      <c r="F1689" s="12"/>
      <c r="G1689" s="12"/>
      <c r="H1689" s="12"/>
      <c r="I1689" s="12"/>
      <c r="J1689" s="12"/>
      <c r="K1689" s="12"/>
      <c r="L1689" s="12"/>
      <c r="M1689" s="12"/>
      <c r="N1689" s="12"/>
      <c r="O1689" s="12"/>
      <c r="P1689" s="12"/>
      <c r="Q1689" s="12"/>
      <c r="R1689" s="12"/>
      <c r="S1689" s="12"/>
      <c r="T1689" s="12"/>
      <c r="U1689" s="12"/>
      <c r="V1689" s="12"/>
    </row>
    <row r="1690" spans="1:22" s="1" customFormat="1" x14ac:dyDescent="0.4">
      <c r="A1690" s="12"/>
      <c r="B1690" s="12"/>
      <c r="C1690" s="42"/>
      <c r="D1690" s="12"/>
      <c r="E1690" s="12"/>
      <c r="F1690" s="12"/>
      <c r="G1690" s="12"/>
      <c r="H1690" s="12"/>
      <c r="I1690" s="12"/>
      <c r="J1690" s="12"/>
      <c r="K1690" s="12"/>
      <c r="L1690" s="12"/>
      <c r="M1690" s="12"/>
      <c r="N1690" s="12"/>
      <c r="O1690" s="12"/>
      <c r="P1690" s="12"/>
      <c r="Q1690" s="12"/>
      <c r="R1690" s="12"/>
      <c r="S1690" s="12"/>
      <c r="T1690" s="12"/>
      <c r="U1690" s="12"/>
      <c r="V1690" s="12"/>
    </row>
    <row r="1691" spans="1:22" s="1" customFormat="1" x14ac:dyDescent="0.4">
      <c r="A1691" s="12"/>
      <c r="B1691" s="12"/>
      <c r="C1691" s="42"/>
      <c r="D1691" s="12"/>
      <c r="E1691" s="12"/>
      <c r="F1691" s="12"/>
      <c r="G1691" s="12"/>
      <c r="H1691" s="12"/>
      <c r="I1691" s="12"/>
      <c r="J1691" s="12"/>
      <c r="K1691" s="12"/>
      <c r="L1691" s="12"/>
      <c r="M1691" s="12"/>
      <c r="N1691" s="12"/>
      <c r="O1691" s="12"/>
      <c r="P1691" s="12"/>
      <c r="Q1691" s="12"/>
      <c r="R1691" s="12"/>
      <c r="S1691" s="12"/>
      <c r="T1691" s="12"/>
      <c r="U1691" s="12"/>
      <c r="V1691" s="12"/>
    </row>
    <row r="1692" spans="1:22" s="1" customFormat="1" x14ac:dyDescent="0.4">
      <c r="A1692" s="12"/>
      <c r="B1692" s="12"/>
      <c r="C1692" s="42"/>
      <c r="D1692" s="12"/>
      <c r="E1692" s="12"/>
      <c r="F1692" s="12"/>
      <c r="G1692" s="12"/>
      <c r="H1692" s="12"/>
      <c r="I1692" s="12"/>
      <c r="J1692" s="12"/>
      <c r="K1692" s="12"/>
      <c r="L1692" s="12"/>
      <c r="M1692" s="12"/>
      <c r="N1692" s="12"/>
      <c r="O1692" s="12"/>
      <c r="P1692" s="12"/>
      <c r="Q1692" s="12"/>
      <c r="R1692" s="12"/>
      <c r="S1692" s="12"/>
      <c r="T1692" s="12"/>
      <c r="U1692" s="12"/>
      <c r="V1692" s="12"/>
    </row>
    <row r="1693" spans="1:22" s="1" customFormat="1" x14ac:dyDescent="0.4">
      <c r="A1693" s="12"/>
      <c r="B1693" s="12"/>
      <c r="C1693" s="42"/>
      <c r="D1693" s="12"/>
      <c r="E1693" s="12"/>
      <c r="F1693" s="12"/>
      <c r="G1693" s="12"/>
      <c r="H1693" s="12"/>
      <c r="I1693" s="12"/>
      <c r="J1693" s="12"/>
      <c r="K1693" s="12"/>
      <c r="L1693" s="12"/>
      <c r="M1693" s="12"/>
      <c r="N1693" s="12"/>
      <c r="O1693" s="12"/>
      <c r="P1693" s="12"/>
      <c r="Q1693" s="12"/>
      <c r="R1693" s="12"/>
      <c r="S1693" s="12"/>
      <c r="T1693" s="12"/>
      <c r="U1693" s="12"/>
      <c r="V1693" s="12"/>
    </row>
    <row r="1694" spans="1:22" s="1" customFormat="1" x14ac:dyDescent="0.4">
      <c r="A1694" s="12"/>
      <c r="B1694" s="12"/>
      <c r="C1694" s="42"/>
      <c r="D1694" s="12"/>
      <c r="E1694" s="12"/>
      <c r="F1694" s="12"/>
      <c r="G1694" s="12"/>
      <c r="H1694" s="12"/>
      <c r="I1694" s="12"/>
      <c r="J1694" s="12"/>
      <c r="K1694" s="12"/>
      <c r="L1694" s="12"/>
      <c r="M1694" s="12"/>
      <c r="N1694" s="12"/>
      <c r="O1694" s="12"/>
      <c r="P1694" s="12"/>
      <c r="Q1694" s="12"/>
      <c r="R1694" s="12"/>
      <c r="S1694" s="12"/>
      <c r="T1694" s="12"/>
      <c r="U1694" s="12"/>
      <c r="V1694" s="12"/>
    </row>
    <row r="1695" spans="1:22" s="1" customFormat="1" x14ac:dyDescent="0.4">
      <c r="A1695" s="12"/>
      <c r="B1695" s="12"/>
      <c r="C1695" s="42"/>
      <c r="D1695" s="12"/>
      <c r="E1695" s="12"/>
      <c r="F1695" s="12"/>
      <c r="G1695" s="12"/>
      <c r="H1695" s="12"/>
      <c r="I1695" s="12"/>
      <c r="J1695" s="12"/>
      <c r="K1695" s="12"/>
      <c r="L1695" s="12"/>
      <c r="M1695" s="12"/>
      <c r="N1695" s="12"/>
      <c r="O1695" s="12"/>
      <c r="P1695" s="12"/>
      <c r="Q1695" s="12"/>
      <c r="R1695" s="12"/>
      <c r="S1695" s="12"/>
      <c r="T1695" s="12"/>
      <c r="U1695" s="12"/>
      <c r="V1695" s="12"/>
    </row>
    <row r="1696" spans="1:22" s="1" customFormat="1" x14ac:dyDescent="0.4">
      <c r="A1696" s="12"/>
      <c r="B1696" s="12"/>
      <c r="C1696" s="42"/>
      <c r="D1696" s="12"/>
      <c r="E1696" s="12"/>
      <c r="F1696" s="12"/>
      <c r="G1696" s="12"/>
      <c r="H1696" s="12"/>
      <c r="I1696" s="12"/>
      <c r="J1696" s="12"/>
      <c r="K1696" s="12"/>
      <c r="L1696" s="12"/>
      <c r="M1696" s="12"/>
      <c r="N1696" s="12"/>
      <c r="O1696" s="12"/>
      <c r="P1696" s="12"/>
      <c r="Q1696" s="12"/>
      <c r="R1696" s="12"/>
      <c r="S1696" s="12"/>
      <c r="T1696" s="12"/>
      <c r="U1696" s="12"/>
      <c r="V1696" s="12"/>
    </row>
    <row r="1697" spans="1:22" s="1" customFormat="1" x14ac:dyDescent="0.4">
      <c r="A1697" s="12"/>
      <c r="B1697" s="12"/>
      <c r="C1697" s="42"/>
      <c r="D1697" s="12"/>
      <c r="E1697" s="12"/>
      <c r="F1697" s="12"/>
      <c r="G1697" s="12"/>
      <c r="H1697" s="12"/>
      <c r="I1697" s="12"/>
      <c r="J1697" s="12"/>
      <c r="K1697" s="12"/>
      <c r="L1697" s="12"/>
      <c r="M1697" s="12"/>
      <c r="N1697" s="12"/>
      <c r="O1697" s="12"/>
      <c r="P1697" s="12"/>
      <c r="Q1697" s="12"/>
      <c r="R1697" s="12"/>
      <c r="S1697" s="12"/>
      <c r="T1697" s="12"/>
      <c r="U1697" s="12"/>
      <c r="V1697" s="12"/>
    </row>
    <row r="1698" spans="1:22" s="1" customFormat="1" x14ac:dyDescent="0.4">
      <c r="A1698" s="12"/>
      <c r="B1698" s="12"/>
      <c r="C1698" s="42"/>
      <c r="D1698" s="12"/>
      <c r="E1698" s="12"/>
      <c r="F1698" s="12"/>
      <c r="G1698" s="12"/>
      <c r="H1698" s="12"/>
      <c r="I1698" s="12"/>
      <c r="J1698" s="12"/>
      <c r="K1698" s="12"/>
      <c r="L1698" s="12"/>
      <c r="M1698" s="12"/>
      <c r="N1698" s="12"/>
      <c r="O1698" s="12"/>
      <c r="P1698" s="12"/>
      <c r="Q1698" s="12"/>
      <c r="R1698" s="12"/>
      <c r="S1698" s="12"/>
      <c r="T1698" s="12"/>
      <c r="U1698" s="12"/>
      <c r="V1698" s="12"/>
    </row>
    <row r="1699" spans="1:22" s="1" customFormat="1" x14ac:dyDescent="0.4">
      <c r="A1699" s="12"/>
      <c r="B1699" s="12"/>
      <c r="C1699" s="42"/>
      <c r="D1699" s="12"/>
      <c r="E1699" s="12"/>
      <c r="F1699" s="12"/>
      <c r="G1699" s="12"/>
      <c r="H1699" s="12"/>
      <c r="I1699" s="12"/>
      <c r="J1699" s="12"/>
      <c r="K1699" s="12"/>
      <c r="L1699" s="12"/>
      <c r="M1699" s="12"/>
      <c r="N1699" s="12"/>
      <c r="O1699" s="12"/>
      <c r="P1699" s="12"/>
      <c r="Q1699" s="12"/>
      <c r="R1699" s="12"/>
      <c r="S1699" s="12"/>
      <c r="T1699" s="12"/>
      <c r="U1699" s="12"/>
      <c r="V1699" s="12"/>
    </row>
    <row r="1700" spans="1:22" s="1" customFormat="1" x14ac:dyDescent="0.4">
      <c r="A1700" s="12"/>
      <c r="B1700" s="12"/>
      <c r="C1700" s="42"/>
      <c r="D1700" s="12"/>
      <c r="E1700" s="12"/>
      <c r="F1700" s="12"/>
      <c r="G1700" s="12"/>
      <c r="H1700" s="12"/>
      <c r="I1700" s="12"/>
      <c r="J1700" s="12"/>
      <c r="K1700" s="12"/>
      <c r="L1700" s="12"/>
      <c r="M1700" s="12"/>
      <c r="N1700" s="12"/>
      <c r="O1700" s="12"/>
      <c r="P1700" s="12"/>
      <c r="Q1700" s="12"/>
      <c r="R1700" s="12"/>
      <c r="S1700" s="12"/>
      <c r="T1700" s="12"/>
      <c r="U1700" s="12"/>
      <c r="V1700" s="12"/>
    </row>
    <row r="1701" spans="1:22" s="1" customFormat="1" x14ac:dyDescent="0.4">
      <c r="A1701" s="12"/>
      <c r="B1701" s="12"/>
      <c r="C1701" s="42"/>
      <c r="D1701" s="12"/>
      <c r="E1701" s="12"/>
      <c r="F1701" s="12"/>
      <c r="G1701" s="12"/>
      <c r="H1701" s="12"/>
      <c r="I1701" s="12"/>
      <c r="J1701" s="12"/>
      <c r="K1701" s="12"/>
      <c r="L1701" s="12"/>
      <c r="M1701" s="12"/>
      <c r="N1701" s="12"/>
      <c r="O1701" s="12"/>
      <c r="P1701" s="12"/>
      <c r="Q1701" s="12"/>
      <c r="R1701" s="12"/>
      <c r="S1701" s="12"/>
      <c r="T1701" s="12"/>
      <c r="U1701" s="12"/>
      <c r="V1701" s="12"/>
    </row>
    <row r="1702" spans="1:22" s="1" customFormat="1" x14ac:dyDescent="0.4">
      <c r="A1702" s="12"/>
      <c r="B1702" s="12"/>
      <c r="C1702" s="42"/>
      <c r="D1702" s="12"/>
      <c r="E1702" s="12"/>
      <c r="F1702" s="12"/>
      <c r="G1702" s="12"/>
      <c r="H1702" s="12"/>
      <c r="I1702" s="12"/>
      <c r="J1702" s="12"/>
      <c r="K1702" s="12"/>
      <c r="L1702" s="12"/>
      <c r="M1702" s="12"/>
      <c r="N1702" s="12"/>
      <c r="O1702" s="12"/>
      <c r="P1702" s="12"/>
      <c r="Q1702" s="12"/>
      <c r="R1702" s="12"/>
      <c r="S1702" s="12"/>
      <c r="T1702" s="12"/>
      <c r="U1702" s="12"/>
      <c r="V1702" s="12"/>
    </row>
    <row r="1703" spans="1:22" s="1" customFormat="1" x14ac:dyDescent="0.4">
      <c r="A1703" s="12"/>
      <c r="B1703" s="12"/>
      <c r="C1703" s="42"/>
      <c r="D1703" s="12"/>
      <c r="E1703" s="12"/>
      <c r="F1703" s="12"/>
      <c r="G1703" s="12"/>
      <c r="H1703" s="12"/>
      <c r="I1703" s="12"/>
      <c r="J1703" s="12"/>
      <c r="K1703" s="12"/>
      <c r="L1703" s="12"/>
      <c r="M1703" s="12"/>
      <c r="N1703" s="12"/>
      <c r="O1703" s="12"/>
      <c r="P1703" s="12"/>
      <c r="Q1703" s="12"/>
      <c r="R1703" s="12"/>
      <c r="S1703" s="12"/>
      <c r="T1703" s="12"/>
      <c r="U1703" s="12"/>
      <c r="V1703" s="12"/>
    </row>
    <row r="1704" spans="1:22" s="1" customFormat="1" x14ac:dyDescent="0.4">
      <c r="A1704" s="12"/>
      <c r="B1704" s="12"/>
      <c r="C1704" s="42"/>
      <c r="D1704" s="12"/>
      <c r="E1704" s="12"/>
      <c r="F1704" s="12"/>
      <c r="G1704" s="12"/>
      <c r="H1704" s="12"/>
      <c r="I1704" s="12"/>
      <c r="J1704" s="12"/>
      <c r="K1704" s="12"/>
      <c r="L1704" s="12"/>
      <c r="M1704" s="12"/>
      <c r="N1704" s="12"/>
      <c r="O1704" s="12"/>
      <c r="P1704" s="12"/>
      <c r="Q1704" s="12"/>
      <c r="R1704" s="12"/>
      <c r="S1704" s="12"/>
      <c r="T1704" s="12"/>
      <c r="U1704" s="12"/>
      <c r="V1704" s="12"/>
    </row>
    <row r="1705" spans="1:22" s="1" customFormat="1" x14ac:dyDescent="0.4">
      <c r="A1705" s="12"/>
      <c r="B1705" s="12"/>
      <c r="C1705" s="42"/>
      <c r="D1705" s="12"/>
      <c r="E1705" s="12"/>
      <c r="F1705" s="12"/>
      <c r="G1705" s="12"/>
      <c r="H1705" s="12"/>
      <c r="I1705" s="12"/>
      <c r="J1705" s="12"/>
      <c r="K1705" s="12"/>
      <c r="L1705" s="12"/>
      <c r="M1705" s="12"/>
      <c r="N1705" s="12"/>
      <c r="O1705" s="12"/>
      <c r="P1705" s="12"/>
      <c r="Q1705" s="12"/>
      <c r="R1705" s="12"/>
      <c r="S1705" s="12"/>
      <c r="T1705" s="12"/>
      <c r="U1705" s="12"/>
      <c r="V1705" s="12"/>
    </row>
    <row r="1706" spans="1:22" s="1" customFormat="1" x14ac:dyDescent="0.4">
      <c r="A1706" s="12"/>
      <c r="B1706" s="12"/>
      <c r="C1706" s="42"/>
      <c r="D1706" s="12"/>
      <c r="E1706" s="12"/>
      <c r="F1706" s="12"/>
      <c r="G1706" s="12"/>
      <c r="H1706" s="12"/>
      <c r="I1706" s="12"/>
      <c r="J1706" s="12"/>
      <c r="K1706" s="12"/>
      <c r="L1706" s="12"/>
      <c r="M1706" s="12"/>
      <c r="N1706" s="12"/>
      <c r="O1706" s="12"/>
      <c r="P1706" s="12"/>
      <c r="Q1706" s="12"/>
      <c r="R1706" s="12"/>
      <c r="S1706" s="12"/>
      <c r="T1706" s="12"/>
      <c r="U1706" s="12"/>
      <c r="V1706" s="12"/>
    </row>
    <row r="1707" spans="1:22" s="1" customFormat="1" x14ac:dyDescent="0.4">
      <c r="A1707" s="12"/>
      <c r="B1707" s="12"/>
      <c r="C1707" s="42"/>
      <c r="D1707" s="12"/>
      <c r="E1707" s="12"/>
      <c r="F1707" s="12"/>
      <c r="G1707" s="12"/>
      <c r="H1707" s="12"/>
      <c r="I1707" s="12"/>
      <c r="J1707" s="12"/>
      <c r="K1707" s="12"/>
      <c r="L1707" s="12"/>
      <c r="M1707" s="12"/>
      <c r="N1707" s="12"/>
      <c r="O1707" s="12"/>
      <c r="P1707" s="12"/>
      <c r="Q1707" s="12"/>
      <c r="R1707" s="12"/>
      <c r="S1707" s="12"/>
      <c r="T1707" s="12"/>
      <c r="U1707" s="12"/>
      <c r="V1707" s="12"/>
    </row>
    <row r="1708" spans="1:22" s="1" customFormat="1" x14ac:dyDescent="0.4">
      <c r="A1708" s="12"/>
      <c r="B1708" s="12"/>
      <c r="C1708" s="42"/>
      <c r="D1708" s="12"/>
      <c r="E1708" s="12"/>
      <c r="F1708" s="12"/>
      <c r="G1708" s="12"/>
      <c r="H1708" s="12"/>
      <c r="I1708" s="12"/>
      <c r="J1708" s="12"/>
      <c r="K1708" s="12"/>
      <c r="L1708" s="12"/>
      <c r="M1708" s="12"/>
      <c r="N1708" s="12"/>
      <c r="O1708" s="12"/>
      <c r="P1708" s="12"/>
      <c r="Q1708" s="12"/>
      <c r="R1708" s="12"/>
      <c r="S1708" s="12"/>
      <c r="T1708" s="12"/>
      <c r="U1708" s="12"/>
      <c r="V1708" s="12"/>
    </row>
    <row r="1709" spans="1:22" s="1" customFormat="1" x14ac:dyDescent="0.4">
      <c r="A1709" s="12"/>
      <c r="B1709" s="12"/>
      <c r="C1709" s="42"/>
      <c r="D1709" s="12"/>
      <c r="E1709" s="12"/>
      <c r="F1709" s="12"/>
      <c r="G1709" s="12"/>
      <c r="H1709" s="12"/>
      <c r="I1709" s="12"/>
      <c r="J1709" s="12"/>
      <c r="K1709" s="12"/>
      <c r="L1709" s="12"/>
      <c r="M1709" s="12"/>
      <c r="N1709" s="12"/>
      <c r="O1709" s="12"/>
      <c r="P1709" s="12"/>
      <c r="Q1709" s="12"/>
      <c r="R1709" s="12"/>
      <c r="S1709" s="12"/>
      <c r="T1709" s="12"/>
      <c r="U1709" s="12"/>
      <c r="V1709" s="12"/>
    </row>
    <row r="1710" spans="1:22" s="1" customFormat="1" x14ac:dyDescent="0.4">
      <c r="A1710" s="12"/>
      <c r="B1710" s="12"/>
      <c r="C1710" s="42"/>
      <c r="D1710" s="12"/>
      <c r="E1710" s="12"/>
      <c r="F1710" s="12"/>
      <c r="G1710" s="12"/>
      <c r="H1710" s="12"/>
      <c r="I1710" s="12"/>
      <c r="J1710" s="12"/>
      <c r="K1710" s="12"/>
      <c r="L1710" s="12"/>
      <c r="M1710" s="12"/>
      <c r="N1710" s="12"/>
      <c r="O1710" s="12"/>
      <c r="P1710" s="12"/>
      <c r="Q1710" s="12"/>
      <c r="R1710" s="12"/>
      <c r="S1710" s="12"/>
      <c r="T1710" s="12"/>
      <c r="U1710" s="12"/>
      <c r="V1710" s="12"/>
    </row>
    <row r="1711" spans="1:22" s="1" customFormat="1" x14ac:dyDescent="0.4">
      <c r="A1711" s="12"/>
      <c r="B1711" s="12"/>
      <c r="C1711" s="42"/>
      <c r="D1711" s="12"/>
      <c r="E1711" s="12"/>
      <c r="F1711" s="12"/>
      <c r="G1711" s="12"/>
      <c r="H1711" s="12"/>
      <c r="I1711" s="12"/>
      <c r="J1711" s="12"/>
      <c r="K1711" s="12"/>
      <c r="L1711" s="12"/>
      <c r="M1711" s="12"/>
      <c r="N1711" s="12"/>
      <c r="O1711" s="12"/>
      <c r="P1711" s="12"/>
      <c r="Q1711" s="12"/>
      <c r="R1711" s="12"/>
      <c r="S1711" s="12"/>
      <c r="T1711" s="12"/>
      <c r="U1711" s="12"/>
      <c r="V1711" s="12"/>
    </row>
    <row r="1712" spans="1:22" s="1" customFormat="1" x14ac:dyDescent="0.4">
      <c r="A1712" s="12"/>
      <c r="B1712" s="12"/>
      <c r="C1712" s="42"/>
      <c r="D1712" s="12"/>
      <c r="E1712" s="12"/>
      <c r="F1712" s="12"/>
      <c r="G1712" s="12"/>
      <c r="H1712" s="12"/>
      <c r="I1712" s="12"/>
      <c r="J1712" s="12"/>
      <c r="K1712" s="12"/>
      <c r="L1712" s="12"/>
      <c r="M1712" s="12"/>
      <c r="N1712" s="12"/>
      <c r="O1712" s="12"/>
      <c r="P1712" s="12"/>
      <c r="Q1712" s="12"/>
      <c r="R1712" s="12"/>
      <c r="S1712" s="12"/>
      <c r="T1712" s="12"/>
      <c r="U1712" s="12"/>
      <c r="V1712" s="12"/>
    </row>
    <row r="1713" spans="1:22" s="1" customFormat="1" x14ac:dyDescent="0.4">
      <c r="A1713" s="12"/>
      <c r="B1713" s="12"/>
      <c r="C1713" s="42"/>
      <c r="D1713" s="12"/>
      <c r="E1713" s="12"/>
      <c r="F1713" s="12"/>
      <c r="G1713" s="12"/>
      <c r="H1713" s="12"/>
      <c r="I1713" s="12"/>
      <c r="J1713" s="12"/>
      <c r="K1713" s="12"/>
      <c r="L1713" s="12"/>
      <c r="M1713" s="12"/>
      <c r="N1713" s="12"/>
      <c r="O1713" s="12"/>
      <c r="P1713" s="12"/>
      <c r="Q1713" s="12"/>
      <c r="R1713" s="12"/>
      <c r="S1713" s="12"/>
      <c r="T1713" s="12"/>
      <c r="U1713" s="12"/>
      <c r="V1713" s="12"/>
    </row>
    <row r="1714" spans="1:22" s="1" customFormat="1" x14ac:dyDescent="0.4">
      <c r="A1714" s="12"/>
      <c r="B1714" s="12"/>
      <c r="C1714" s="42"/>
      <c r="D1714" s="12"/>
      <c r="E1714" s="12"/>
      <c r="F1714" s="12"/>
      <c r="G1714" s="12"/>
      <c r="H1714" s="12"/>
      <c r="I1714" s="12"/>
      <c r="J1714" s="12"/>
      <c r="K1714" s="12"/>
      <c r="L1714" s="12"/>
      <c r="M1714" s="12"/>
      <c r="N1714" s="12"/>
      <c r="O1714" s="12"/>
      <c r="P1714" s="12"/>
      <c r="Q1714" s="12"/>
      <c r="R1714" s="12"/>
      <c r="S1714" s="12"/>
      <c r="T1714" s="12"/>
      <c r="U1714" s="12"/>
      <c r="V1714" s="12"/>
    </row>
    <row r="1715" spans="1:22" s="1" customFormat="1" x14ac:dyDescent="0.4">
      <c r="A1715" s="12"/>
      <c r="B1715" s="12"/>
      <c r="C1715" s="42"/>
      <c r="D1715" s="12"/>
      <c r="E1715" s="12"/>
      <c r="F1715" s="12"/>
      <c r="G1715" s="12"/>
      <c r="H1715" s="12"/>
      <c r="I1715" s="12"/>
      <c r="J1715" s="12"/>
      <c r="K1715" s="12"/>
      <c r="L1715" s="12"/>
      <c r="M1715" s="12"/>
      <c r="N1715" s="12"/>
      <c r="O1715" s="12"/>
      <c r="P1715" s="12"/>
      <c r="Q1715" s="12"/>
      <c r="R1715" s="12"/>
      <c r="S1715" s="12"/>
      <c r="T1715" s="12"/>
      <c r="U1715" s="12"/>
      <c r="V1715" s="12"/>
    </row>
    <row r="1716" spans="1:22" s="1" customFormat="1" x14ac:dyDescent="0.4">
      <c r="A1716" s="12"/>
      <c r="B1716" s="12"/>
      <c r="C1716" s="42"/>
      <c r="D1716" s="12"/>
      <c r="E1716" s="12"/>
      <c r="F1716" s="12"/>
      <c r="G1716" s="12"/>
      <c r="H1716" s="12"/>
      <c r="I1716" s="12"/>
      <c r="J1716" s="12"/>
      <c r="K1716" s="12"/>
      <c r="L1716" s="12"/>
      <c r="M1716" s="12"/>
      <c r="N1716" s="12"/>
      <c r="O1716" s="12"/>
      <c r="P1716" s="12"/>
      <c r="Q1716" s="12"/>
      <c r="R1716" s="12"/>
      <c r="S1716" s="12"/>
      <c r="T1716" s="12"/>
      <c r="U1716" s="12"/>
      <c r="V1716" s="12"/>
    </row>
    <row r="1717" spans="1:22" s="1" customFormat="1" x14ac:dyDescent="0.4">
      <c r="A1717" s="12"/>
      <c r="B1717" s="12"/>
      <c r="C1717" s="42"/>
      <c r="D1717" s="12"/>
      <c r="E1717" s="12"/>
      <c r="F1717" s="12"/>
      <c r="G1717" s="12"/>
      <c r="H1717" s="12"/>
      <c r="I1717" s="12"/>
      <c r="J1717" s="12"/>
      <c r="K1717" s="12"/>
      <c r="L1717" s="12"/>
      <c r="M1717" s="12"/>
      <c r="N1717" s="12"/>
      <c r="O1717" s="12"/>
      <c r="P1717" s="12"/>
      <c r="Q1717" s="12"/>
      <c r="R1717" s="12"/>
      <c r="S1717" s="12"/>
      <c r="T1717" s="12"/>
      <c r="U1717" s="12"/>
      <c r="V1717" s="12"/>
    </row>
    <row r="1718" spans="1:22" s="1" customFormat="1" x14ac:dyDescent="0.4">
      <c r="A1718" s="12"/>
      <c r="B1718" s="12"/>
      <c r="C1718" s="42"/>
      <c r="D1718" s="12"/>
      <c r="E1718" s="12"/>
      <c r="F1718" s="12"/>
      <c r="G1718" s="12"/>
      <c r="H1718" s="12"/>
      <c r="I1718" s="12"/>
      <c r="J1718" s="12"/>
      <c r="K1718" s="12"/>
      <c r="L1718" s="12"/>
      <c r="M1718" s="12"/>
      <c r="N1718" s="12"/>
      <c r="O1718" s="12"/>
      <c r="P1718" s="12"/>
      <c r="Q1718" s="12"/>
      <c r="R1718" s="12"/>
      <c r="S1718" s="12"/>
      <c r="T1718" s="12"/>
      <c r="U1718" s="12"/>
      <c r="V1718" s="12"/>
    </row>
    <row r="1719" spans="1:22" s="1" customFormat="1" x14ac:dyDescent="0.4">
      <c r="A1719" s="12"/>
      <c r="B1719" s="12"/>
      <c r="C1719" s="42"/>
      <c r="D1719" s="12"/>
      <c r="E1719" s="12"/>
      <c r="F1719" s="12"/>
      <c r="G1719" s="12"/>
      <c r="H1719" s="12"/>
      <c r="I1719" s="12"/>
      <c r="J1719" s="12"/>
      <c r="K1719" s="12"/>
      <c r="L1719" s="12"/>
      <c r="M1719" s="12"/>
      <c r="N1719" s="12"/>
      <c r="O1719" s="12"/>
      <c r="P1719" s="12"/>
      <c r="Q1719" s="12"/>
      <c r="R1719" s="12"/>
      <c r="S1719" s="12"/>
      <c r="T1719" s="12"/>
      <c r="U1719" s="12"/>
      <c r="V1719" s="12"/>
    </row>
    <row r="1720" spans="1:22" s="1" customFormat="1" x14ac:dyDescent="0.4">
      <c r="A1720" s="12"/>
      <c r="B1720" s="12"/>
      <c r="C1720" s="42"/>
      <c r="D1720" s="12"/>
      <c r="E1720" s="12"/>
      <c r="F1720" s="12"/>
      <c r="G1720" s="12"/>
      <c r="H1720" s="12"/>
      <c r="I1720" s="12"/>
      <c r="J1720" s="12"/>
      <c r="K1720" s="12"/>
      <c r="L1720" s="12"/>
      <c r="M1720" s="12"/>
      <c r="N1720" s="12"/>
      <c r="O1720" s="12"/>
      <c r="P1720" s="12"/>
      <c r="Q1720" s="12"/>
      <c r="R1720" s="12"/>
      <c r="S1720" s="12"/>
      <c r="T1720" s="12"/>
      <c r="U1720" s="12"/>
      <c r="V1720" s="12"/>
    </row>
    <row r="1721" spans="1:22" s="1" customFormat="1" x14ac:dyDescent="0.4">
      <c r="A1721" s="12"/>
      <c r="B1721" s="12"/>
      <c r="C1721" s="42"/>
      <c r="D1721" s="12"/>
      <c r="E1721" s="12"/>
      <c r="F1721" s="12"/>
      <c r="G1721" s="12"/>
      <c r="H1721" s="12"/>
      <c r="I1721" s="12"/>
      <c r="J1721" s="12"/>
      <c r="K1721" s="12"/>
      <c r="L1721" s="12"/>
      <c r="M1721" s="12"/>
      <c r="N1721" s="12"/>
      <c r="O1721" s="12"/>
      <c r="P1721" s="12"/>
      <c r="Q1721" s="12"/>
      <c r="R1721" s="12"/>
      <c r="S1721" s="12"/>
      <c r="T1721" s="12"/>
      <c r="U1721" s="12"/>
      <c r="V1721" s="12"/>
    </row>
    <row r="1722" spans="1:22" s="1" customFormat="1" x14ac:dyDescent="0.4">
      <c r="A1722" s="12"/>
      <c r="B1722" s="12"/>
      <c r="C1722" s="42"/>
      <c r="D1722" s="12"/>
      <c r="E1722" s="12"/>
      <c r="F1722" s="12"/>
      <c r="G1722" s="12"/>
      <c r="H1722" s="12"/>
      <c r="I1722" s="12"/>
      <c r="J1722" s="12"/>
      <c r="K1722" s="12"/>
      <c r="L1722" s="12"/>
      <c r="M1722" s="12"/>
      <c r="N1722" s="12"/>
      <c r="O1722" s="12"/>
      <c r="P1722" s="12"/>
      <c r="Q1722" s="12"/>
      <c r="R1722" s="12"/>
      <c r="S1722" s="12"/>
      <c r="T1722" s="12"/>
      <c r="U1722" s="12"/>
      <c r="V1722" s="12"/>
    </row>
    <row r="1723" spans="1:22" s="1" customFormat="1" x14ac:dyDescent="0.4">
      <c r="A1723" s="12"/>
      <c r="B1723" s="12"/>
      <c r="C1723" s="42"/>
      <c r="D1723" s="12"/>
      <c r="E1723" s="12"/>
      <c r="F1723" s="12"/>
      <c r="G1723" s="12"/>
      <c r="H1723" s="12"/>
      <c r="I1723" s="12"/>
      <c r="J1723" s="12"/>
      <c r="K1723" s="12"/>
      <c r="L1723" s="12"/>
      <c r="M1723" s="12"/>
      <c r="N1723" s="12"/>
      <c r="O1723" s="12"/>
      <c r="P1723" s="12"/>
      <c r="Q1723" s="12"/>
      <c r="R1723" s="12"/>
      <c r="S1723" s="12"/>
      <c r="T1723" s="12"/>
      <c r="U1723" s="12"/>
      <c r="V1723" s="12"/>
    </row>
    <row r="1724" spans="1:22" s="1" customFormat="1" x14ac:dyDescent="0.4">
      <c r="A1724" s="12"/>
      <c r="B1724" s="12"/>
      <c r="C1724" s="42"/>
      <c r="D1724" s="12"/>
      <c r="E1724" s="12"/>
      <c r="F1724" s="12"/>
      <c r="G1724" s="12"/>
      <c r="H1724" s="12"/>
      <c r="I1724" s="12"/>
      <c r="J1724" s="12"/>
      <c r="K1724" s="12"/>
      <c r="L1724" s="12"/>
      <c r="M1724" s="12"/>
      <c r="N1724" s="12"/>
      <c r="O1724" s="12"/>
      <c r="P1724" s="12"/>
      <c r="Q1724" s="12"/>
      <c r="R1724" s="12"/>
      <c r="S1724" s="12"/>
      <c r="T1724" s="12"/>
      <c r="U1724" s="12"/>
      <c r="V1724" s="12"/>
    </row>
    <row r="1725" spans="1:22" s="1" customFormat="1" x14ac:dyDescent="0.4">
      <c r="A1725" s="12"/>
      <c r="B1725" s="12"/>
      <c r="C1725" s="42"/>
      <c r="D1725" s="12"/>
      <c r="E1725" s="12"/>
      <c r="F1725" s="12"/>
      <c r="G1725" s="12"/>
      <c r="H1725" s="12"/>
      <c r="I1725" s="12"/>
      <c r="J1725" s="12"/>
      <c r="K1725" s="12"/>
      <c r="L1725" s="12"/>
      <c r="M1725" s="12"/>
      <c r="N1725" s="12"/>
      <c r="O1725" s="12"/>
      <c r="P1725" s="12"/>
      <c r="Q1725" s="12"/>
      <c r="R1725" s="12"/>
      <c r="S1725" s="12"/>
      <c r="T1725" s="12"/>
      <c r="U1725" s="12"/>
      <c r="V1725" s="12"/>
    </row>
    <row r="1726" spans="1:22" s="1" customFormat="1" x14ac:dyDescent="0.4">
      <c r="A1726" s="12"/>
      <c r="B1726" s="12"/>
      <c r="C1726" s="42"/>
      <c r="D1726" s="12"/>
      <c r="E1726" s="12"/>
      <c r="F1726" s="12"/>
      <c r="G1726" s="12"/>
      <c r="H1726" s="12"/>
      <c r="I1726" s="12"/>
      <c r="J1726" s="12"/>
      <c r="K1726" s="12"/>
      <c r="L1726" s="12"/>
      <c r="M1726" s="12"/>
      <c r="N1726" s="12"/>
      <c r="O1726" s="12"/>
      <c r="P1726" s="12"/>
      <c r="Q1726" s="12"/>
      <c r="R1726" s="12"/>
      <c r="S1726" s="12"/>
      <c r="T1726" s="12"/>
      <c r="U1726" s="12"/>
      <c r="V1726" s="12"/>
    </row>
    <row r="1727" spans="1:22" s="1" customFormat="1" x14ac:dyDescent="0.4">
      <c r="A1727" s="12"/>
      <c r="B1727" s="12"/>
      <c r="C1727" s="42"/>
      <c r="D1727" s="12"/>
      <c r="E1727" s="12"/>
      <c r="F1727" s="12"/>
      <c r="G1727" s="12"/>
      <c r="H1727" s="12"/>
      <c r="I1727" s="12"/>
      <c r="J1727" s="12"/>
      <c r="K1727" s="12"/>
      <c r="L1727" s="12"/>
      <c r="M1727" s="12"/>
      <c r="N1727" s="12"/>
      <c r="O1727" s="12"/>
      <c r="P1727" s="12"/>
      <c r="Q1727" s="12"/>
      <c r="R1727" s="12"/>
      <c r="S1727" s="12"/>
      <c r="T1727" s="12"/>
      <c r="U1727" s="12"/>
      <c r="V1727" s="12"/>
    </row>
    <row r="1728" spans="1:22" s="1" customFormat="1" x14ac:dyDescent="0.4">
      <c r="A1728" s="12"/>
      <c r="B1728" s="12"/>
      <c r="C1728" s="42"/>
      <c r="D1728" s="12"/>
      <c r="E1728" s="12"/>
      <c r="F1728" s="12"/>
      <c r="G1728" s="12"/>
      <c r="H1728" s="12"/>
      <c r="I1728" s="12"/>
      <c r="J1728" s="12"/>
      <c r="K1728" s="12"/>
      <c r="L1728" s="12"/>
      <c r="M1728" s="12"/>
      <c r="N1728" s="12"/>
      <c r="O1728" s="12"/>
      <c r="P1728" s="12"/>
      <c r="Q1728" s="12"/>
      <c r="R1728" s="12"/>
      <c r="S1728" s="12"/>
      <c r="T1728" s="12"/>
      <c r="U1728" s="12"/>
      <c r="V1728" s="12"/>
    </row>
    <row r="1729" spans="1:22" s="1" customFormat="1" x14ac:dyDescent="0.4">
      <c r="A1729" s="12"/>
      <c r="B1729" s="12"/>
      <c r="C1729" s="42"/>
      <c r="D1729" s="12"/>
      <c r="E1729" s="12"/>
      <c r="F1729" s="12"/>
      <c r="G1729" s="12"/>
      <c r="H1729" s="12"/>
      <c r="I1729" s="12"/>
      <c r="J1729" s="12"/>
      <c r="K1729" s="12"/>
      <c r="L1729" s="12"/>
      <c r="M1729" s="12"/>
      <c r="N1729" s="12"/>
      <c r="O1729" s="12"/>
      <c r="P1729" s="12"/>
      <c r="Q1729" s="12"/>
      <c r="R1729" s="12"/>
      <c r="S1729" s="12"/>
      <c r="T1729" s="12"/>
      <c r="U1729" s="12"/>
      <c r="V1729" s="12"/>
    </row>
    <row r="1730" spans="1:22" s="1" customFormat="1" x14ac:dyDescent="0.4">
      <c r="A1730" s="12"/>
      <c r="B1730" s="12"/>
      <c r="C1730" s="42"/>
      <c r="D1730" s="12"/>
      <c r="E1730" s="12"/>
      <c r="F1730" s="12"/>
      <c r="G1730" s="12"/>
      <c r="H1730" s="12"/>
      <c r="I1730" s="12"/>
      <c r="J1730" s="12"/>
      <c r="K1730" s="12"/>
      <c r="L1730" s="12"/>
      <c r="M1730" s="12"/>
      <c r="N1730" s="12"/>
      <c r="O1730" s="12"/>
      <c r="P1730" s="12"/>
      <c r="Q1730" s="12"/>
      <c r="R1730" s="12"/>
      <c r="S1730" s="12"/>
      <c r="T1730" s="12"/>
      <c r="U1730" s="12"/>
      <c r="V1730" s="12"/>
    </row>
    <row r="1731" spans="1:22" s="1" customFormat="1" x14ac:dyDescent="0.4">
      <c r="A1731" s="12"/>
      <c r="B1731" s="12"/>
      <c r="C1731" s="42"/>
      <c r="D1731" s="12"/>
      <c r="E1731" s="12"/>
      <c r="F1731" s="12"/>
      <c r="G1731" s="12"/>
      <c r="H1731" s="12"/>
      <c r="I1731" s="12"/>
      <c r="J1731" s="12"/>
      <c r="K1731" s="12"/>
      <c r="L1731" s="12"/>
      <c r="M1731" s="12"/>
      <c r="N1731" s="12"/>
      <c r="O1731" s="12"/>
      <c r="P1731" s="12"/>
      <c r="Q1731" s="12"/>
      <c r="R1731" s="12"/>
      <c r="S1731" s="12"/>
      <c r="T1731" s="12"/>
      <c r="U1731" s="12"/>
      <c r="V1731" s="12"/>
    </row>
    <row r="1732" spans="1:22" s="1" customFormat="1" x14ac:dyDescent="0.4">
      <c r="A1732" s="12"/>
      <c r="B1732" s="12"/>
      <c r="C1732" s="42"/>
      <c r="D1732" s="12"/>
      <c r="E1732" s="12"/>
      <c r="F1732" s="12"/>
      <c r="G1732" s="12"/>
      <c r="H1732" s="12"/>
      <c r="I1732" s="12"/>
      <c r="J1732" s="12"/>
      <c r="K1732" s="12"/>
      <c r="L1732" s="12"/>
      <c r="M1732" s="12"/>
      <c r="N1732" s="12"/>
      <c r="O1732" s="12"/>
      <c r="P1732" s="12"/>
      <c r="Q1732" s="12"/>
      <c r="R1732" s="12"/>
      <c r="S1732" s="12"/>
      <c r="T1732" s="12"/>
      <c r="U1732" s="12"/>
      <c r="V1732" s="12"/>
    </row>
    <row r="1733" spans="1:22" s="1" customFormat="1" x14ac:dyDescent="0.4">
      <c r="A1733" s="12"/>
      <c r="B1733" s="12"/>
      <c r="C1733" s="42"/>
      <c r="D1733" s="12"/>
      <c r="E1733" s="12"/>
      <c r="F1733" s="12"/>
      <c r="G1733" s="12"/>
      <c r="H1733" s="12"/>
      <c r="I1733" s="12"/>
      <c r="J1733" s="12"/>
      <c r="K1733" s="12"/>
      <c r="L1733" s="12"/>
      <c r="M1733" s="12"/>
      <c r="N1733" s="12"/>
      <c r="O1733" s="12"/>
      <c r="P1733" s="12"/>
      <c r="Q1733" s="12"/>
      <c r="R1733" s="12"/>
      <c r="S1733" s="12"/>
      <c r="T1733" s="12"/>
      <c r="U1733" s="12"/>
      <c r="V1733" s="12"/>
    </row>
    <row r="1734" spans="1:22" s="1" customFormat="1" x14ac:dyDescent="0.4">
      <c r="A1734" s="12"/>
      <c r="B1734" s="12"/>
      <c r="C1734" s="42"/>
      <c r="D1734" s="12"/>
      <c r="E1734" s="12"/>
      <c r="F1734" s="12"/>
      <c r="G1734" s="12"/>
      <c r="H1734" s="12"/>
      <c r="I1734" s="12"/>
      <c r="J1734" s="12"/>
      <c r="K1734" s="12"/>
      <c r="L1734" s="12"/>
      <c r="M1734" s="12"/>
      <c r="N1734" s="12"/>
      <c r="O1734" s="12"/>
      <c r="P1734" s="12"/>
      <c r="Q1734" s="12"/>
      <c r="R1734" s="12"/>
      <c r="S1734" s="12"/>
      <c r="T1734" s="12"/>
      <c r="U1734" s="12"/>
      <c r="V1734" s="12"/>
    </row>
    <row r="1735" spans="1:22" s="1" customFormat="1" x14ac:dyDescent="0.4">
      <c r="A1735" s="12"/>
      <c r="B1735" s="12"/>
      <c r="C1735" s="42"/>
      <c r="D1735" s="12"/>
      <c r="E1735" s="12"/>
      <c r="F1735" s="12"/>
      <c r="G1735" s="12"/>
      <c r="H1735" s="12"/>
      <c r="I1735" s="12"/>
      <c r="J1735" s="12"/>
      <c r="K1735" s="12"/>
      <c r="L1735" s="12"/>
      <c r="M1735" s="12"/>
      <c r="N1735" s="12"/>
      <c r="O1735" s="12"/>
      <c r="P1735" s="12"/>
      <c r="Q1735" s="12"/>
      <c r="R1735" s="12"/>
      <c r="S1735" s="12"/>
      <c r="T1735" s="12"/>
      <c r="U1735" s="12"/>
      <c r="V1735" s="12"/>
    </row>
    <row r="1736" spans="1:22" s="1" customFormat="1" x14ac:dyDescent="0.4">
      <c r="A1736" s="12"/>
      <c r="B1736" s="12"/>
      <c r="C1736" s="42"/>
      <c r="D1736" s="12"/>
      <c r="E1736" s="12"/>
      <c r="F1736" s="12"/>
      <c r="G1736" s="12"/>
      <c r="H1736" s="12"/>
      <c r="I1736" s="12"/>
      <c r="J1736" s="12"/>
      <c r="K1736" s="12"/>
      <c r="L1736" s="12"/>
      <c r="M1736" s="12"/>
      <c r="N1736" s="12"/>
      <c r="O1736" s="12"/>
      <c r="P1736" s="12"/>
      <c r="Q1736" s="12"/>
      <c r="R1736" s="12"/>
      <c r="S1736" s="12"/>
      <c r="T1736" s="12"/>
      <c r="U1736" s="12"/>
      <c r="V1736" s="12"/>
    </row>
    <row r="1737" spans="1:22" s="1" customFormat="1" x14ac:dyDescent="0.4">
      <c r="A1737" s="12"/>
      <c r="B1737" s="12"/>
      <c r="C1737" s="42"/>
      <c r="D1737" s="12"/>
      <c r="E1737" s="12"/>
      <c r="F1737" s="12"/>
      <c r="G1737" s="12"/>
      <c r="H1737" s="12"/>
      <c r="I1737" s="12"/>
      <c r="J1737" s="12"/>
      <c r="K1737" s="12"/>
      <c r="L1737" s="12"/>
      <c r="M1737" s="12"/>
      <c r="N1737" s="12"/>
      <c r="O1737" s="12"/>
      <c r="P1737" s="12"/>
      <c r="Q1737" s="12"/>
      <c r="R1737" s="12"/>
      <c r="S1737" s="12"/>
      <c r="T1737" s="12"/>
      <c r="U1737" s="12"/>
      <c r="V1737" s="12"/>
    </row>
    <row r="1738" spans="1:22" s="1" customFormat="1" x14ac:dyDescent="0.4">
      <c r="A1738" s="12"/>
      <c r="B1738" s="12"/>
      <c r="C1738" s="42"/>
      <c r="D1738" s="12"/>
      <c r="E1738" s="12"/>
      <c r="F1738" s="12"/>
      <c r="G1738" s="12"/>
      <c r="H1738" s="12"/>
      <c r="I1738" s="12"/>
      <c r="J1738" s="12"/>
      <c r="K1738" s="12"/>
      <c r="L1738" s="12"/>
      <c r="M1738" s="12"/>
      <c r="N1738" s="12"/>
      <c r="O1738" s="12"/>
      <c r="P1738" s="12"/>
      <c r="Q1738" s="12"/>
      <c r="R1738" s="12"/>
      <c r="S1738" s="12"/>
      <c r="T1738" s="12"/>
      <c r="U1738" s="12"/>
      <c r="V1738" s="12"/>
    </row>
    <row r="1739" spans="1:22" s="1" customFormat="1" x14ac:dyDescent="0.4">
      <c r="A1739" s="12"/>
      <c r="B1739" s="12"/>
      <c r="C1739" s="42"/>
      <c r="D1739" s="12"/>
      <c r="E1739" s="12"/>
      <c r="F1739" s="12"/>
      <c r="G1739" s="12"/>
      <c r="H1739" s="12"/>
      <c r="I1739" s="12"/>
      <c r="J1739" s="12"/>
      <c r="K1739" s="12"/>
      <c r="L1739" s="12"/>
      <c r="M1739" s="12"/>
      <c r="N1739" s="12"/>
      <c r="O1739" s="12"/>
      <c r="P1739" s="12"/>
      <c r="Q1739" s="12"/>
      <c r="R1739" s="12"/>
      <c r="S1739" s="12"/>
      <c r="T1739" s="12"/>
      <c r="U1739" s="12"/>
      <c r="V1739" s="12"/>
    </row>
    <row r="1740" spans="1:22" s="1" customFormat="1" x14ac:dyDescent="0.4">
      <c r="A1740" s="12"/>
      <c r="B1740" s="12"/>
      <c r="C1740" s="42"/>
      <c r="D1740" s="12"/>
      <c r="E1740" s="12"/>
      <c r="F1740" s="12"/>
      <c r="G1740" s="12"/>
      <c r="H1740" s="12"/>
      <c r="I1740" s="12"/>
      <c r="J1740" s="12"/>
      <c r="K1740" s="12"/>
      <c r="L1740" s="12"/>
      <c r="M1740" s="12"/>
      <c r="N1740" s="12"/>
      <c r="O1740" s="12"/>
      <c r="P1740" s="12"/>
      <c r="Q1740" s="12"/>
      <c r="R1740" s="12"/>
      <c r="S1740" s="12"/>
      <c r="T1740" s="12"/>
      <c r="U1740" s="12"/>
      <c r="V1740" s="12"/>
    </row>
    <row r="1741" spans="1:22" s="1" customFormat="1" x14ac:dyDescent="0.4">
      <c r="A1741" s="12"/>
      <c r="B1741" s="12"/>
      <c r="C1741" s="42"/>
      <c r="D1741" s="12"/>
      <c r="E1741" s="12"/>
      <c r="F1741" s="12"/>
      <c r="G1741" s="12"/>
      <c r="H1741" s="12"/>
      <c r="I1741" s="12"/>
      <c r="J1741" s="12"/>
      <c r="K1741" s="12"/>
      <c r="L1741" s="12"/>
      <c r="M1741" s="12"/>
      <c r="N1741" s="12"/>
      <c r="O1741" s="12"/>
      <c r="P1741" s="12"/>
      <c r="Q1741" s="12"/>
      <c r="R1741" s="12"/>
      <c r="S1741" s="12"/>
      <c r="T1741" s="12"/>
      <c r="U1741" s="12"/>
      <c r="V1741" s="12"/>
    </row>
    <row r="1742" spans="1:22" s="1" customFormat="1" x14ac:dyDescent="0.4">
      <c r="A1742" s="12"/>
      <c r="B1742" s="12"/>
      <c r="C1742" s="42"/>
      <c r="D1742" s="12"/>
      <c r="E1742" s="12"/>
      <c r="F1742" s="12"/>
      <c r="G1742" s="12"/>
      <c r="H1742" s="12"/>
      <c r="I1742" s="12"/>
      <c r="J1742" s="12"/>
      <c r="K1742" s="12"/>
      <c r="L1742" s="12"/>
      <c r="M1742" s="12"/>
      <c r="N1742" s="12"/>
      <c r="O1742" s="12"/>
      <c r="P1742" s="12"/>
      <c r="Q1742" s="12"/>
      <c r="R1742" s="12"/>
      <c r="S1742" s="12"/>
      <c r="T1742" s="12"/>
      <c r="U1742" s="12"/>
      <c r="V1742" s="12"/>
    </row>
    <row r="1743" spans="1:22" s="1" customFormat="1" x14ac:dyDescent="0.4">
      <c r="A1743" s="12"/>
      <c r="B1743" s="12"/>
      <c r="C1743" s="42"/>
      <c r="D1743" s="12"/>
      <c r="E1743" s="12"/>
      <c r="F1743" s="12"/>
      <c r="G1743" s="12"/>
      <c r="H1743" s="12"/>
      <c r="I1743" s="12"/>
      <c r="J1743" s="12"/>
      <c r="K1743" s="12"/>
      <c r="L1743" s="12"/>
      <c r="M1743" s="12"/>
      <c r="N1743" s="12"/>
      <c r="O1743" s="12"/>
      <c r="P1743" s="12"/>
      <c r="Q1743" s="12"/>
      <c r="R1743" s="12"/>
      <c r="S1743" s="12"/>
      <c r="T1743" s="12"/>
      <c r="U1743" s="12"/>
      <c r="V1743" s="12"/>
    </row>
    <row r="1744" spans="1:22" s="1" customFormat="1" x14ac:dyDescent="0.4">
      <c r="A1744" s="12"/>
      <c r="B1744" s="12"/>
      <c r="C1744" s="42"/>
      <c r="D1744" s="12"/>
      <c r="E1744" s="12"/>
      <c r="F1744" s="12"/>
      <c r="G1744" s="12"/>
      <c r="H1744" s="12"/>
      <c r="I1744" s="12"/>
      <c r="J1744" s="12"/>
      <c r="K1744" s="12"/>
      <c r="L1744" s="12"/>
      <c r="M1744" s="12"/>
      <c r="N1744" s="12"/>
      <c r="O1744" s="12"/>
      <c r="P1744" s="12"/>
      <c r="Q1744" s="12"/>
      <c r="R1744" s="12"/>
      <c r="S1744" s="12"/>
      <c r="T1744" s="12"/>
      <c r="U1744" s="12"/>
      <c r="V1744" s="12"/>
    </row>
    <row r="1745" spans="1:22" s="1" customFormat="1" x14ac:dyDescent="0.4">
      <c r="A1745" s="12"/>
      <c r="B1745" s="12"/>
      <c r="C1745" s="42"/>
      <c r="D1745" s="12"/>
      <c r="E1745" s="12"/>
      <c r="F1745" s="12"/>
      <c r="G1745" s="12"/>
      <c r="H1745" s="12"/>
      <c r="I1745" s="12"/>
      <c r="J1745" s="12"/>
      <c r="K1745" s="12"/>
      <c r="L1745" s="12"/>
      <c r="M1745" s="12"/>
      <c r="N1745" s="12"/>
      <c r="O1745" s="12"/>
      <c r="P1745" s="12"/>
      <c r="Q1745" s="12"/>
      <c r="R1745" s="12"/>
      <c r="S1745" s="12"/>
      <c r="T1745" s="12"/>
      <c r="U1745" s="12"/>
      <c r="V1745" s="12"/>
    </row>
    <row r="1746" spans="1:22" s="1" customFormat="1" x14ac:dyDescent="0.4">
      <c r="A1746" s="12"/>
      <c r="B1746" s="12"/>
      <c r="C1746" s="42"/>
      <c r="D1746" s="12"/>
      <c r="E1746" s="12"/>
      <c r="F1746" s="12"/>
      <c r="G1746" s="12"/>
      <c r="H1746" s="12"/>
      <c r="I1746" s="12"/>
      <c r="J1746" s="12"/>
      <c r="K1746" s="12"/>
      <c r="L1746" s="12"/>
      <c r="M1746" s="12"/>
      <c r="N1746" s="12"/>
      <c r="O1746" s="12"/>
      <c r="P1746" s="12"/>
      <c r="Q1746" s="12"/>
      <c r="R1746" s="12"/>
      <c r="S1746" s="12"/>
      <c r="T1746" s="12"/>
      <c r="U1746" s="12"/>
      <c r="V1746" s="12"/>
    </row>
    <row r="1747" spans="1:22" s="1" customFormat="1" x14ac:dyDescent="0.4">
      <c r="A1747" s="12"/>
      <c r="B1747" s="12"/>
      <c r="C1747" s="42"/>
      <c r="D1747" s="12"/>
      <c r="E1747" s="12"/>
      <c r="F1747" s="12"/>
      <c r="G1747" s="12"/>
      <c r="H1747" s="12"/>
      <c r="I1747" s="12"/>
      <c r="J1747" s="12"/>
      <c r="K1747" s="12"/>
      <c r="L1747" s="12"/>
      <c r="M1747" s="12"/>
      <c r="N1747" s="12"/>
      <c r="O1747" s="12"/>
      <c r="P1747" s="12"/>
      <c r="Q1747" s="12"/>
      <c r="R1747" s="12"/>
      <c r="S1747" s="12"/>
      <c r="T1747" s="12"/>
      <c r="U1747" s="12"/>
      <c r="V1747" s="12"/>
    </row>
    <row r="1748" spans="1:22" s="1" customFormat="1" x14ac:dyDescent="0.4">
      <c r="A1748" s="12"/>
      <c r="B1748" s="12"/>
      <c r="C1748" s="42"/>
      <c r="D1748" s="12"/>
      <c r="E1748" s="12"/>
      <c r="F1748" s="12"/>
      <c r="G1748" s="12"/>
      <c r="H1748" s="12"/>
      <c r="I1748" s="12"/>
      <c r="J1748" s="12"/>
      <c r="K1748" s="12"/>
      <c r="L1748" s="12"/>
      <c r="M1748" s="12"/>
      <c r="N1748" s="12"/>
      <c r="O1748" s="12"/>
      <c r="P1748" s="12"/>
      <c r="Q1748" s="12"/>
      <c r="R1748" s="12"/>
      <c r="S1748" s="12"/>
      <c r="T1748" s="12"/>
      <c r="U1748" s="12"/>
      <c r="V1748" s="12"/>
    </row>
    <row r="1749" spans="1:22" s="1" customFormat="1" x14ac:dyDescent="0.4">
      <c r="A1749" s="12"/>
      <c r="B1749" s="12"/>
      <c r="C1749" s="42"/>
      <c r="D1749" s="12"/>
      <c r="E1749" s="12"/>
      <c r="F1749" s="12"/>
      <c r="G1749" s="12"/>
      <c r="H1749" s="12"/>
      <c r="I1749" s="12"/>
      <c r="J1749" s="12"/>
      <c r="K1749" s="12"/>
      <c r="L1749" s="12"/>
      <c r="M1749" s="12"/>
      <c r="N1749" s="12"/>
      <c r="O1749" s="12"/>
      <c r="P1749" s="12"/>
      <c r="Q1749" s="12"/>
      <c r="R1749" s="12"/>
      <c r="S1749" s="12"/>
      <c r="T1749" s="12"/>
      <c r="U1749" s="12"/>
      <c r="V1749" s="12"/>
    </row>
    <row r="1750" spans="1:22" s="1" customFormat="1" x14ac:dyDescent="0.4">
      <c r="A1750" s="12"/>
      <c r="B1750" s="12"/>
      <c r="C1750" s="42"/>
      <c r="D1750" s="12"/>
      <c r="E1750" s="12"/>
      <c r="F1750" s="12"/>
      <c r="G1750" s="12"/>
      <c r="H1750" s="12"/>
      <c r="I1750" s="12"/>
      <c r="J1750" s="12"/>
      <c r="K1750" s="12"/>
      <c r="L1750" s="12"/>
      <c r="M1750" s="12"/>
      <c r="N1750" s="12"/>
      <c r="O1750" s="12"/>
      <c r="P1750" s="12"/>
      <c r="Q1750" s="12"/>
      <c r="R1750" s="12"/>
      <c r="S1750" s="12"/>
      <c r="T1750" s="12"/>
      <c r="U1750" s="12"/>
      <c r="V1750" s="12"/>
    </row>
    <row r="1751" spans="1:22" s="1" customFormat="1" x14ac:dyDescent="0.4">
      <c r="A1751" s="12"/>
      <c r="B1751" s="12"/>
      <c r="C1751" s="42"/>
      <c r="D1751" s="12"/>
      <c r="E1751" s="12"/>
      <c r="F1751" s="12"/>
      <c r="G1751" s="12"/>
      <c r="H1751" s="12"/>
      <c r="I1751" s="12"/>
      <c r="J1751" s="12"/>
      <c r="K1751" s="12"/>
      <c r="L1751" s="12"/>
      <c r="M1751" s="12"/>
      <c r="N1751" s="12"/>
      <c r="O1751" s="12"/>
      <c r="P1751" s="12"/>
      <c r="Q1751" s="12"/>
      <c r="R1751" s="12"/>
      <c r="S1751" s="12"/>
      <c r="T1751" s="12"/>
      <c r="U1751" s="12"/>
      <c r="V1751" s="12"/>
    </row>
    <row r="1752" spans="1:22" s="1" customFormat="1" x14ac:dyDescent="0.4">
      <c r="A1752" s="12"/>
      <c r="B1752" s="12"/>
      <c r="C1752" s="42"/>
      <c r="D1752" s="12"/>
      <c r="E1752" s="12"/>
      <c r="F1752" s="12"/>
      <c r="G1752" s="12"/>
      <c r="H1752" s="12"/>
      <c r="I1752" s="12"/>
      <c r="J1752" s="12"/>
      <c r="K1752" s="12"/>
      <c r="L1752" s="12"/>
      <c r="M1752" s="12"/>
      <c r="N1752" s="12"/>
      <c r="O1752" s="12"/>
      <c r="P1752" s="12"/>
      <c r="Q1752" s="12"/>
      <c r="R1752" s="12"/>
      <c r="S1752" s="12"/>
      <c r="T1752" s="12"/>
      <c r="U1752" s="12"/>
      <c r="V1752" s="12"/>
    </row>
    <row r="1753" spans="1:22" s="1" customFormat="1" x14ac:dyDescent="0.4">
      <c r="A1753" s="12"/>
      <c r="B1753" s="12"/>
      <c r="C1753" s="42"/>
      <c r="D1753" s="12"/>
      <c r="E1753" s="12"/>
      <c r="F1753" s="12"/>
      <c r="G1753" s="12"/>
      <c r="H1753" s="12"/>
      <c r="I1753" s="12"/>
      <c r="J1753" s="12"/>
      <c r="K1753" s="12"/>
      <c r="L1753" s="12"/>
      <c r="M1753" s="12"/>
      <c r="N1753" s="12"/>
      <c r="O1753" s="12"/>
      <c r="P1753" s="12"/>
      <c r="Q1753" s="12"/>
      <c r="R1753" s="12"/>
      <c r="S1753" s="12"/>
      <c r="T1753" s="12"/>
      <c r="U1753" s="12"/>
      <c r="V1753" s="12"/>
    </row>
    <row r="1754" spans="1:22" s="1" customFormat="1" x14ac:dyDescent="0.4">
      <c r="A1754" s="12"/>
      <c r="B1754" s="12"/>
      <c r="C1754" s="42"/>
      <c r="D1754" s="12"/>
      <c r="E1754" s="12"/>
      <c r="F1754" s="12"/>
      <c r="G1754" s="12"/>
      <c r="H1754" s="12"/>
      <c r="I1754" s="12"/>
      <c r="J1754" s="12"/>
      <c r="K1754" s="12"/>
      <c r="L1754" s="12"/>
      <c r="M1754" s="12"/>
      <c r="N1754" s="12"/>
      <c r="O1754" s="12"/>
      <c r="P1754" s="12"/>
      <c r="Q1754" s="12"/>
      <c r="R1754" s="12"/>
      <c r="S1754" s="12"/>
      <c r="T1754" s="12"/>
      <c r="U1754" s="12"/>
      <c r="V1754" s="12"/>
    </row>
    <row r="1755" spans="1:22" s="1" customFormat="1" x14ac:dyDescent="0.4">
      <c r="A1755" s="12"/>
      <c r="B1755" s="12"/>
      <c r="C1755" s="42"/>
      <c r="D1755" s="12"/>
      <c r="E1755" s="12"/>
      <c r="F1755" s="12"/>
      <c r="G1755" s="12"/>
      <c r="H1755" s="12"/>
      <c r="I1755" s="12"/>
      <c r="J1755" s="12"/>
      <c r="K1755" s="12"/>
      <c r="L1755" s="12"/>
      <c r="M1755" s="12"/>
      <c r="N1755" s="12"/>
      <c r="O1755" s="12"/>
      <c r="P1755" s="12"/>
      <c r="Q1755" s="12"/>
      <c r="R1755" s="12"/>
      <c r="S1755" s="12"/>
      <c r="T1755" s="12"/>
      <c r="U1755" s="12"/>
      <c r="V1755" s="12"/>
    </row>
    <row r="1756" spans="1:22" s="1" customFormat="1" x14ac:dyDescent="0.4">
      <c r="A1756" s="12"/>
      <c r="B1756" s="12"/>
      <c r="C1756" s="42"/>
      <c r="D1756" s="12"/>
      <c r="E1756" s="12"/>
      <c r="F1756" s="12"/>
      <c r="G1756" s="12"/>
      <c r="H1756" s="12"/>
      <c r="I1756" s="12"/>
      <c r="J1756" s="12"/>
      <c r="K1756" s="12"/>
      <c r="L1756" s="12"/>
      <c r="M1756" s="12"/>
      <c r="N1756" s="12"/>
      <c r="O1756" s="12"/>
      <c r="P1756" s="12"/>
      <c r="Q1756" s="12"/>
      <c r="R1756" s="12"/>
      <c r="S1756" s="12"/>
      <c r="T1756" s="12"/>
      <c r="U1756" s="12"/>
      <c r="V1756" s="12"/>
    </row>
    <row r="1757" spans="1:22" s="1" customFormat="1" x14ac:dyDescent="0.4">
      <c r="A1757" s="12"/>
      <c r="B1757" s="12"/>
      <c r="C1757" s="42"/>
      <c r="D1757" s="12"/>
      <c r="E1757" s="12"/>
      <c r="F1757" s="12"/>
      <c r="G1757" s="12"/>
      <c r="H1757" s="12"/>
      <c r="I1757" s="12"/>
      <c r="J1757" s="12"/>
      <c r="K1757" s="12"/>
      <c r="L1757" s="12"/>
      <c r="M1757" s="12"/>
      <c r="N1757" s="12"/>
      <c r="O1757" s="12"/>
      <c r="P1757" s="12"/>
      <c r="Q1757" s="12"/>
      <c r="R1757" s="12"/>
      <c r="S1757" s="12"/>
      <c r="T1757" s="12"/>
      <c r="U1757" s="12"/>
      <c r="V1757" s="12"/>
    </row>
    <row r="1758" spans="1:22" s="1" customFormat="1" x14ac:dyDescent="0.4">
      <c r="A1758" s="12"/>
      <c r="B1758" s="12"/>
      <c r="C1758" s="42"/>
      <c r="D1758" s="12"/>
      <c r="E1758" s="12"/>
      <c r="F1758" s="12"/>
      <c r="G1758" s="12"/>
      <c r="H1758" s="12"/>
      <c r="I1758" s="12"/>
      <c r="J1758" s="12"/>
      <c r="K1758" s="12"/>
      <c r="L1758" s="12"/>
      <c r="M1758" s="12"/>
      <c r="N1758" s="12"/>
      <c r="O1758" s="12"/>
      <c r="P1758" s="12"/>
      <c r="Q1758" s="12"/>
      <c r="R1758" s="12"/>
      <c r="S1758" s="12"/>
      <c r="T1758" s="12"/>
      <c r="U1758" s="12"/>
      <c r="V1758" s="12"/>
    </row>
    <row r="1759" spans="1:22" s="1" customFormat="1" x14ac:dyDescent="0.4">
      <c r="A1759" s="12"/>
      <c r="B1759" s="12"/>
      <c r="C1759" s="42"/>
      <c r="D1759" s="12"/>
      <c r="E1759" s="12"/>
      <c r="F1759" s="12"/>
      <c r="G1759" s="12"/>
      <c r="H1759" s="12"/>
      <c r="I1759" s="12"/>
      <c r="J1759" s="12"/>
      <c r="K1759" s="12"/>
      <c r="L1759" s="12"/>
      <c r="M1759" s="12"/>
      <c r="N1759" s="12"/>
      <c r="O1759" s="12"/>
      <c r="P1759" s="12"/>
      <c r="Q1759" s="12"/>
      <c r="R1759" s="12"/>
      <c r="S1759" s="12"/>
      <c r="T1759" s="12"/>
      <c r="U1759" s="12"/>
      <c r="V1759" s="12"/>
    </row>
    <row r="1760" spans="1:22" s="1" customFormat="1" x14ac:dyDescent="0.4">
      <c r="A1760" s="12"/>
      <c r="B1760" s="12"/>
      <c r="C1760" s="42"/>
      <c r="D1760" s="12"/>
      <c r="E1760" s="12"/>
      <c r="F1760" s="12"/>
      <c r="G1760" s="12"/>
      <c r="H1760" s="12"/>
      <c r="I1760" s="12"/>
      <c r="J1760" s="12"/>
      <c r="K1760" s="12"/>
      <c r="L1760" s="12"/>
      <c r="M1760" s="12"/>
      <c r="N1760" s="12"/>
      <c r="O1760" s="12"/>
      <c r="P1760" s="12"/>
      <c r="Q1760" s="12"/>
      <c r="R1760" s="12"/>
      <c r="S1760" s="12"/>
      <c r="T1760" s="12"/>
      <c r="U1760" s="12"/>
      <c r="V1760" s="12"/>
    </row>
    <row r="1761" spans="1:22" s="1" customFormat="1" x14ac:dyDescent="0.4">
      <c r="A1761" s="12"/>
      <c r="B1761" s="12"/>
      <c r="C1761" s="42"/>
      <c r="D1761" s="12"/>
      <c r="E1761" s="12"/>
      <c r="F1761" s="12"/>
      <c r="G1761" s="12"/>
      <c r="H1761" s="12"/>
      <c r="I1761" s="12"/>
      <c r="J1761" s="12"/>
      <c r="K1761" s="12"/>
      <c r="L1761" s="12"/>
      <c r="M1761" s="12"/>
      <c r="N1761" s="12"/>
      <c r="O1761" s="12"/>
      <c r="P1761" s="12"/>
      <c r="Q1761" s="12"/>
      <c r="R1761" s="12"/>
      <c r="S1761" s="12"/>
      <c r="T1761" s="12"/>
      <c r="U1761" s="12"/>
      <c r="V1761" s="12"/>
    </row>
    <row r="1762" spans="1:22" s="1" customFormat="1" x14ac:dyDescent="0.4">
      <c r="A1762" s="12"/>
      <c r="B1762" s="12"/>
      <c r="C1762" s="42"/>
      <c r="D1762" s="12"/>
      <c r="E1762" s="12"/>
      <c r="F1762" s="12"/>
      <c r="G1762" s="12"/>
      <c r="H1762" s="12"/>
      <c r="I1762" s="12"/>
      <c r="J1762" s="12"/>
      <c r="K1762" s="12"/>
      <c r="L1762" s="12"/>
      <c r="M1762" s="12"/>
      <c r="N1762" s="12"/>
      <c r="O1762" s="12"/>
      <c r="P1762" s="12"/>
      <c r="Q1762" s="12"/>
      <c r="R1762" s="12"/>
      <c r="S1762" s="12"/>
      <c r="T1762" s="12"/>
      <c r="U1762" s="12"/>
      <c r="V1762" s="12"/>
    </row>
    <row r="1763" spans="1:22" s="1" customFormat="1" x14ac:dyDescent="0.4">
      <c r="A1763" s="12"/>
      <c r="B1763" s="12"/>
      <c r="C1763" s="42"/>
      <c r="D1763" s="12"/>
      <c r="E1763" s="12"/>
      <c r="F1763" s="12"/>
      <c r="G1763" s="12"/>
      <c r="H1763" s="12"/>
      <c r="I1763" s="12"/>
      <c r="J1763" s="12"/>
      <c r="K1763" s="12"/>
      <c r="L1763" s="12"/>
      <c r="M1763" s="12"/>
      <c r="N1763" s="12"/>
      <c r="O1763" s="12"/>
      <c r="P1763" s="12"/>
      <c r="Q1763" s="12"/>
      <c r="R1763" s="12"/>
      <c r="S1763" s="12"/>
      <c r="T1763" s="12"/>
      <c r="U1763" s="12"/>
      <c r="V1763" s="12"/>
    </row>
    <row r="1764" spans="1:22" s="1" customFormat="1" x14ac:dyDescent="0.4">
      <c r="A1764" s="12"/>
      <c r="B1764" s="12"/>
      <c r="C1764" s="42"/>
      <c r="D1764" s="12"/>
      <c r="E1764" s="12"/>
      <c r="F1764" s="12"/>
      <c r="G1764" s="12"/>
      <c r="H1764" s="12"/>
      <c r="I1764" s="12"/>
      <c r="J1764" s="12"/>
      <c r="K1764" s="12"/>
      <c r="L1764" s="12"/>
      <c r="M1764" s="12"/>
      <c r="N1764" s="12"/>
      <c r="O1764" s="12"/>
      <c r="P1764" s="12"/>
      <c r="Q1764" s="12"/>
      <c r="R1764" s="12"/>
      <c r="S1764" s="12"/>
      <c r="T1764" s="12"/>
      <c r="U1764" s="12"/>
      <c r="V1764" s="12"/>
    </row>
    <row r="1765" spans="1:22" s="1" customFormat="1" x14ac:dyDescent="0.4">
      <c r="A1765" s="12"/>
      <c r="B1765" s="12"/>
      <c r="C1765" s="42"/>
      <c r="D1765" s="12"/>
      <c r="E1765" s="12"/>
      <c r="F1765" s="12"/>
      <c r="G1765" s="12"/>
      <c r="H1765" s="12"/>
      <c r="I1765" s="12"/>
      <c r="J1765" s="12"/>
      <c r="K1765" s="12"/>
      <c r="L1765" s="12"/>
      <c r="M1765" s="12"/>
      <c r="N1765" s="12"/>
      <c r="O1765" s="12"/>
      <c r="P1765" s="12"/>
      <c r="Q1765" s="12"/>
      <c r="R1765" s="12"/>
      <c r="S1765" s="12"/>
      <c r="T1765" s="12"/>
      <c r="U1765" s="12"/>
      <c r="V1765" s="12"/>
    </row>
    <row r="1766" spans="1:22" s="1" customFormat="1" x14ac:dyDescent="0.4">
      <c r="A1766" s="12"/>
      <c r="B1766" s="12"/>
      <c r="C1766" s="42"/>
      <c r="D1766" s="12"/>
      <c r="E1766" s="12"/>
      <c r="F1766" s="12"/>
      <c r="G1766" s="12"/>
      <c r="H1766" s="12"/>
      <c r="I1766" s="12"/>
      <c r="J1766" s="12"/>
      <c r="K1766" s="12"/>
      <c r="L1766" s="12"/>
      <c r="M1766" s="12"/>
      <c r="N1766" s="12"/>
      <c r="O1766" s="12"/>
      <c r="P1766" s="12"/>
      <c r="Q1766" s="12"/>
      <c r="R1766" s="12"/>
      <c r="S1766" s="12"/>
      <c r="T1766" s="12"/>
      <c r="U1766" s="12"/>
      <c r="V1766" s="12"/>
    </row>
    <row r="1767" spans="1:22" s="1" customFormat="1" x14ac:dyDescent="0.4">
      <c r="A1767" s="12"/>
      <c r="B1767" s="12"/>
      <c r="C1767" s="42"/>
      <c r="D1767" s="12"/>
      <c r="E1767" s="12"/>
      <c r="F1767" s="12"/>
      <c r="G1767" s="12"/>
      <c r="H1767" s="12"/>
      <c r="I1767" s="12"/>
      <c r="J1767" s="12"/>
      <c r="K1767" s="12"/>
      <c r="L1767" s="12"/>
      <c r="M1767" s="12"/>
      <c r="N1767" s="12"/>
      <c r="O1767" s="12"/>
      <c r="P1767" s="12"/>
      <c r="Q1767" s="12"/>
      <c r="R1767" s="12"/>
      <c r="S1767" s="12"/>
      <c r="T1767" s="12"/>
      <c r="U1767" s="12"/>
      <c r="V1767" s="12"/>
    </row>
    <row r="1768" spans="1:22" s="1" customFormat="1" x14ac:dyDescent="0.4">
      <c r="A1768" s="12"/>
      <c r="B1768" s="12"/>
      <c r="C1768" s="42"/>
      <c r="D1768" s="12"/>
      <c r="E1768" s="12"/>
      <c r="F1768" s="12"/>
      <c r="G1768" s="12"/>
      <c r="H1768" s="12"/>
      <c r="I1768" s="12"/>
      <c r="J1768" s="12"/>
      <c r="K1768" s="12"/>
      <c r="L1768" s="12"/>
      <c r="M1768" s="12"/>
      <c r="N1768" s="12"/>
      <c r="O1768" s="12"/>
      <c r="P1768" s="12"/>
      <c r="Q1768" s="12"/>
      <c r="R1768" s="12"/>
      <c r="S1768" s="12"/>
      <c r="T1768" s="12"/>
      <c r="U1768" s="12"/>
      <c r="V1768" s="12"/>
    </row>
    <row r="1769" spans="1:22" s="1" customFormat="1" x14ac:dyDescent="0.4">
      <c r="A1769" s="12"/>
      <c r="B1769" s="12"/>
      <c r="C1769" s="42"/>
      <c r="D1769" s="12"/>
      <c r="E1769" s="12"/>
      <c r="F1769" s="12"/>
      <c r="G1769" s="12"/>
      <c r="H1769" s="12"/>
      <c r="I1769" s="12"/>
      <c r="J1769" s="12"/>
      <c r="K1769" s="12"/>
      <c r="L1769" s="12"/>
      <c r="M1769" s="12"/>
      <c r="N1769" s="12"/>
      <c r="O1769" s="12"/>
      <c r="P1769" s="12"/>
      <c r="Q1769" s="12"/>
      <c r="R1769" s="12"/>
      <c r="S1769" s="12"/>
      <c r="T1769" s="12"/>
      <c r="U1769" s="12"/>
      <c r="V1769" s="12"/>
    </row>
    <row r="1770" spans="1:22" s="1" customFormat="1" x14ac:dyDescent="0.4">
      <c r="A1770" s="12"/>
      <c r="B1770" s="12"/>
      <c r="C1770" s="42"/>
      <c r="D1770" s="12"/>
      <c r="E1770" s="12"/>
      <c r="F1770" s="12"/>
      <c r="G1770" s="12"/>
      <c r="H1770" s="12"/>
      <c r="I1770" s="12"/>
      <c r="J1770" s="12"/>
      <c r="K1770" s="12"/>
      <c r="L1770" s="12"/>
      <c r="M1770" s="12"/>
      <c r="N1770" s="12"/>
      <c r="O1770" s="12"/>
      <c r="P1770" s="12"/>
      <c r="Q1770" s="12"/>
      <c r="R1770" s="12"/>
      <c r="S1770" s="12"/>
      <c r="T1770" s="12"/>
      <c r="U1770" s="12"/>
      <c r="V1770" s="12"/>
    </row>
    <row r="1771" spans="1:22" s="1" customFormat="1" x14ac:dyDescent="0.4">
      <c r="A1771" s="12"/>
      <c r="B1771" s="12"/>
      <c r="C1771" s="42"/>
      <c r="D1771" s="12"/>
      <c r="E1771" s="12"/>
      <c r="F1771" s="12"/>
      <c r="G1771" s="12"/>
      <c r="H1771" s="12"/>
      <c r="I1771" s="12"/>
      <c r="J1771" s="12"/>
      <c r="K1771" s="12"/>
      <c r="L1771" s="12"/>
      <c r="M1771" s="12"/>
      <c r="N1771" s="12"/>
      <c r="O1771" s="12"/>
      <c r="P1771" s="12"/>
      <c r="Q1771" s="12"/>
      <c r="R1771" s="12"/>
      <c r="S1771" s="12"/>
      <c r="T1771" s="12"/>
      <c r="U1771" s="12"/>
      <c r="V1771" s="12"/>
    </row>
    <row r="1772" spans="1:22" s="1" customFormat="1" x14ac:dyDescent="0.4">
      <c r="A1772" s="12"/>
      <c r="B1772" s="12"/>
      <c r="C1772" s="42"/>
      <c r="D1772" s="12"/>
      <c r="E1772" s="12"/>
      <c r="F1772" s="12"/>
      <c r="G1772" s="12"/>
      <c r="H1772" s="12"/>
      <c r="I1772" s="12"/>
      <c r="J1772" s="12"/>
      <c r="K1772" s="12"/>
      <c r="L1772" s="12"/>
      <c r="M1772" s="12"/>
      <c r="N1772" s="12"/>
      <c r="O1772" s="12"/>
      <c r="P1772" s="12"/>
      <c r="Q1772" s="12"/>
      <c r="R1772" s="12"/>
      <c r="S1772" s="12"/>
      <c r="T1772" s="12"/>
      <c r="U1772" s="12"/>
      <c r="V1772" s="12"/>
    </row>
    <row r="1773" spans="1:22" s="1" customFormat="1" x14ac:dyDescent="0.4">
      <c r="A1773" s="12"/>
      <c r="B1773" s="12"/>
      <c r="C1773" s="42"/>
      <c r="D1773" s="12"/>
      <c r="E1773" s="12"/>
      <c r="F1773" s="12"/>
      <c r="G1773" s="12"/>
      <c r="H1773" s="12"/>
      <c r="I1773" s="12"/>
      <c r="J1773" s="12"/>
      <c r="K1773" s="12"/>
      <c r="L1773" s="12"/>
      <c r="M1773" s="12"/>
      <c r="N1773" s="12"/>
      <c r="O1773" s="12"/>
      <c r="P1773" s="12"/>
      <c r="Q1773" s="12"/>
      <c r="R1773" s="12"/>
      <c r="S1773" s="12"/>
      <c r="T1773" s="12"/>
      <c r="U1773" s="12"/>
      <c r="V1773" s="12"/>
    </row>
    <row r="1774" spans="1:22" s="1" customFormat="1" x14ac:dyDescent="0.4">
      <c r="A1774" s="12"/>
      <c r="B1774" s="12"/>
      <c r="C1774" s="42"/>
      <c r="D1774" s="12"/>
      <c r="E1774" s="12"/>
      <c r="F1774" s="12"/>
      <c r="G1774" s="12"/>
      <c r="H1774" s="12"/>
      <c r="I1774" s="12"/>
      <c r="J1774" s="12"/>
      <c r="K1774" s="12"/>
      <c r="L1774" s="12"/>
      <c r="M1774" s="12"/>
      <c r="N1774" s="12"/>
      <c r="O1774" s="12"/>
      <c r="P1774" s="12"/>
      <c r="Q1774" s="12"/>
      <c r="R1774" s="12"/>
      <c r="S1774" s="12"/>
      <c r="T1774" s="12"/>
      <c r="U1774" s="12"/>
      <c r="V1774" s="12"/>
    </row>
    <row r="1775" spans="1:22" s="1" customFormat="1" x14ac:dyDescent="0.4">
      <c r="A1775" s="12"/>
      <c r="B1775" s="12"/>
      <c r="C1775" s="42"/>
      <c r="D1775" s="12"/>
      <c r="E1775" s="12"/>
      <c r="F1775" s="12"/>
      <c r="G1775" s="12"/>
      <c r="H1775" s="12"/>
      <c r="I1775" s="12"/>
      <c r="J1775" s="12"/>
      <c r="K1775" s="12"/>
      <c r="L1775" s="12"/>
      <c r="M1775" s="12"/>
      <c r="N1775" s="12"/>
      <c r="O1775" s="12"/>
      <c r="P1775" s="12"/>
      <c r="Q1775" s="12"/>
      <c r="R1775" s="12"/>
      <c r="S1775" s="12"/>
      <c r="T1775" s="12"/>
      <c r="U1775" s="12"/>
      <c r="V1775" s="12"/>
    </row>
    <row r="1776" spans="1:22" s="1" customFormat="1" x14ac:dyDescent="0.4">
      <c r="A1776" s="12"/>
      <c r="B1776" s="12"/>
      <c r="C1776" s="42"/>
      <c r="D1776" s="12"/>
      <c r="E1776" s="12"/>
      <c r="F1776" s="12"/>
      <c r="G1776" s="12"/>
      <c r="H1776" s="12"/>
      <c r="I1776" s="12"/>
      <c r="J1776" s="12"/>
      <c r="K1776" s="12"/>
      <c r="L1776" s="12"/>
      <c r="M1776" s="12"/>
      <c r="N1776" s="12"/>
      <c r="O1776" s="12"/>
      <c r="P1776" s="12"/>
      <c r="Q1776" s="12"/>
      <c r="R1776" s="12"/>
      <c r="S1776" s="12"/>
      <c r="T1776" s="12"/>
      <c r="U1776" s="12"/>
      <c r="V1776" s="12"/>
    </row>
    <row r="1777" spans="1:22" s="1" customFormat="1" x14ac:dyDescent="0.4">
      <c r="A1777" s="12"/>
      <c r="B1777" s="12"/>
      <c r="C1777" s="42"/>
      <c r="D1777" s="12"/>
      <c r="E1777" s="12"/>
      <c r="F1777" s="12"/>
      <c r="G1777" s="12"/>
      <c r="H1777" s="12"/>
      <c r="I1777" s="12"/>
      <c r="J1777" s="12"/>
      <c r="K1777" s="12"/>
      <c r="L1777" s="12"/>
      <c r="M1777" s="12"/>
      <c r="N1777" s="12"/>
      <c r="O1777" s="12"/>
      <c r="P1777" s="12"/>
      <c r="Q1777" s="12"/>
      <c r="R1777" s="12"/>
      <c r="S1777" s="12"/>
      <c r="T1777" s="12"/>
      <c r="U1777" s="12"/>
      <c r="V1777" s="12"/>
    </row>
    <row r="1778" spans="1:22" s="1" customFormat="1" x14ac:dyDescent="0.4">
      <c r="A1778" s="12"/>
      <c r="B1778" s="12"/>
      <c r="C1778" s="42"/>
      <c r="D1778" s="12"/>
      <c r="E1778" s="12"/>
      <c r="F1778" s="12"/>
      <c r="G1778" s="12"/>
      <c r="H1778" s="12"/>
      <c r="I1778" s="12"/>
      <c r="J1778" s="12"/>
      <c r="K1778" s="12"/>
      <c r="L1778" s="12"/>
      <c r="M1778" s="12"/>
      <c r="N1778" s="12"/>
      <c r="O1778" s="12"/>
      <c r="P1778" s="12"/>
      <c r="Q1778" s="12"/>
      <c r="R1778" s="12"/>
      <c r="S1778" s="12"/>
      <c r="T1778" s="12"/>
      <c r="U1778" s="12"/>
      <c r="V1778" s="12"/>
    </row>
    <row r="1779" spans="1:22" s="1" customFormat="1" x14ac:dyDescent="0.4">
      <c r="A1779" s="12"/>
      <c r="B1779" s="12"/>
      <c r="C1779" s="42"/>
      <c r="D1779" s="12"/>
      <c r="E1779" s="12"/>
      <c r="F1779" s="12"/>
      <c r="G1779" s="12"/>
      <c r="H1779" s="12"/>
      <c r="I1779" s="12"/>
      <c r="J1779" s="12"/>
      <c r="K1779" s="12"/>
      <c r="L1779" s="12"/>
      <c r="M1779" s="12"/>
      <c r="N1779" s="12"/>
      <c r="O1779" s="12"/>
      <c r="P1779" s="12"/>
      <c r="Q1779" s="12"/>
      <c r="R1779" s="12"/>
      <c r="S1779" s="12"/>
      <c r="T1779" s="12"/>
      <c r="U1779" s="12"/>
      <c r="V1779" s="12"/>
    </row>
    <row r="1780" spans="1:22" s="1" customFormat="1" x14ac:dyDescent="0.4">
      <c r="A1780" s="12"/>
      <c r="B1780" s="12"/>
      <c r="C1780" s="42"/>
      <c r="D1780" s="12"/>
      <c r="E1780" s="12"/>
      <c r="F1780" s="12"/>
      <c r="G1780" s="12"/>
      <c r="H1780" s="12"/>
      <c r="I1780" s="12"/>
      <c r="J1780" s="12"/>
      <c r="K1780" s="12"/>
      <c r="L1780" s="12"/>
      <c r="M1780" s="12"/>
      <c r="N1780" s="12"/>
      <c r="O1780" s="12"/>
      <c r="P1780" s="12"/>
      <c r="Q1780" s="12"/>
      <c r="R1780" s="12"/>
      <c r="S1780" s="12"/>
      <c r="T1780" s="12"/>
      <c r="U1780" s="12"/>
      <c r="V1780" s="12"/>
    </row>
    <row r="1781" spans="1:22" s="1" customFormat="1" x14ac:dyDescent="0.4">
      <c r="A1781" s="12"/>
      <c r="B1781" s="12"/>
      <c r="C1781" s="42"/>
      <c r="D1781" s="12"/>
      <c r="E1781" s="12"/>
      <c r="F1781" s="12"/>
      <c r="G1781" s="12"/>
      <c r="H1781" s="12"/>
      <c r="I1781" s="12"/>
      <c r="J1781" s="12"/>
      <c r="K1781" s="12"/>
      <c r="L1781" s="12"/>
      <c r="M1781" s="12"/>
      <c r="N1781" s="12"/>
      <c r="O1781" s="12"/>
      <c r="P1781" s="12"/>
      <c r="Q1781" s="12"/>
      <c r="R1781" s="12"/>
      <c r="S1781" s="12"/>
      <c r="T1781" s="12"/>
      <c r="U1781" s="12"/>
      <c r="V1781" s="12"/>
    </row>
    <row r="1782" spans="1:22" s="1" customFormat="1" x14ac:dyDescent="0.4">
      <c r="A1782" s="12"/>
      <c r="B1782" s="12"/>
      <c r="C1782" s="42"/>
      <c r="D1782" s="12"/>
      <c r="E1782" s="12"/>
      <c r="F1782" s="12"/>
      <c r="G1782" s="12"/>
      <c r="H1782" s="12"/>
      <c r="I1782" s="12"/>
      <c r="J1782" s="12"/>
      <c r="K1782" s="12"/>
      <c r="L1782" s="12"/>
      <c r="M1782" s="12"/>
      <c r="N1782" s="12"/>
      <c r="O1782" s="12"/>
      <c r="P1782" s="12"/>
      <c r="Q1782" s="12"/>
      <c r="R1782" s="12"/>
      <c r="S1782" s="12"/>
      <c r="T1782" s="12"/>
      <c r="U1782" s="12"/>
      <c r="V1782" s="12"/>
    </row>
    <row r="1783" spans="1:22" s="1" customFormat="1" x14ac:dyDescent="0.4">
      <c r="A1783" s="12"/>
      <c r="B1783" s="12"/>
      <c r="C1783" s="42"/>
      <c r="D1783" s="12"/>
      <c r="E1783" s="12"/>
      <c r="F1783" s="12"/>
      <c r="G1783" s="12"/>
      <c r="H1783" s="12"/>
      <c r="I1783" s="12"/>
      <c r="J1783" s="12"/>
      <c r="K1783" s="12"/>
      <c r="L1783" s="12"/>
      <c r="M1783" s="12"/>
      <c r="N1783" s="12"/>
      <c r="O1783" s="12"/>
      <c r="P1783" s="12"/>
      <c r="Q1783" s="12"/>
      <c r="R1783" s="12"/>
      <c r="S1783" s="12"/>
      <c r="T1783" s="12"/>
      <c r="U1783" s="12"/>
      <c r="V1783" s="12"/>
    </row>
    <row r="1784" spans="1:22" s="1" customFormat="1" x14ac:dyDescent="0.4">
      <c r="A1784" s="12"/>
      <c r="B1784" s="12"/>
      <c r="C1784" s="42"/>
      <c r="D1784" s="12"/>
      <c r="E1784" s="12"/>
      <c r="F1784" s="12"/>
      <c r="G1784" s="12"/>
      <c r="H1784" s="12"/>
      <c r="I1784" s="12"/>
      <c r="J1784" s="12"/>
      <c r="K1784" s="12"/>
      <c r="L1784" s="12"/>
      <c r="M1784" s="12"/>
      <c r="N1784" s="12"/>
      <c r="O1784" s="12"/>
      <c r="P1784" s="12"/>
      <c r="Q1784" s="12"/>
      <c r="R1784" s="12"/>
      <c r="S1784" s="12"/>
      <c r="T1784" s="12"/>
      <c r="U1784" s="12"/>
      <c r="V1784" s="12"/>
    </row>
    <row r="1785" spans="1:22" s="1" customFormat="1" x14ac:dyDescent="0.4">
      <c r="A1785" s="12"/>
      <c r="B1785" s="12"/>
      <c r="C1785" s="42"/>
      <c r="D1785" s="12"/>
      <c r="E1785" s="12"/>
      <c r="F1785" s="12"/>
      <c r="G1785" s="12"/>
      <c r="H1785" s="12"/>
      <c r="I1785" s="12"/>
      <c r="J1785" s="12"/>
      <c r="K1785" s="12"/>
      <c r="L1785" s="12"/>
      <c r="M1785" s="12"/>
      <c r="N1785" s="12"/>
      <c r="O1785" s="12"/>
      <c r="P1785" s="12"/>
      <c r="Q1785" s="12"/>
      <c r="R1785" s="12"/>
      <c r="S1785" s="12"/>
      <c r="T1785" s="12"/>
      <c r="U1785" s="12"/>
      <c r="V1785" s="12"/>
    </row>
    <row r="1786" spans="1:22" s="1" customFormat="1" x14ac:dyDescent="0.4">
      <c r="A1786" s="12"/>
      <c r="B1786" s="12"/>
      <c r="C1786" s="42"/>
      <c r="D1786" s="12"/>
      <c r="E1786" s="12"/>
      <c r="F1786" s="12"/>
      <c r="G1786" s="12"/>
      <c r="H1786" s="12"/>
      <c r="I1786" s="12"/>
      <c r="J1786" s="12"/>
      <c r="K1786" s="12"/>
      <c r="L1786" s="12"/>
      <c r="M1786" s="12"/>
      <c r="N1786" s="12"/>
      <c r="O1786" s="12"/>
      <c r="P1786" s="12"/>
      <c r="Q1786" s="12"/>
      <c r="R1786" s="12"/>
      <c r="S1786" s="12"/>
      <c r="T1786" s="12"/>
      <c r="U1786" s="12"/>
      <c r="V1786" s="12"/>
    </row>
    <row r="1787" spans="1:22" s="1" customFormat="1" x14ac:dyDescent="0.4">
      <c r="A1787" s="12"/>
      <c r="B1787" s="12"/>
      <c r="C1787" s="42"/>
      <c r="D1787" s="12"/>
      <c r="E1787" s="12"/>
      <c r="F1787" s="12"/>
      <c r="G1787" s="12"/>
      <c r="H1787" s="12"/>
      <c r="I1787" s="12"/>
      <c r="J1787" s="12"/>
      <c r="K1787" s="12"/>
      <c r="L1787" s="12"/>
      <c r="M1787" s="12"/>
      <c r="N1787" s="12"/>
      <c r="O1787" s="12"/>
      <c r="P1787" s="12"/>
      <c r="Q1787" s="12"/>
      <c r="R1787" s="12"/>
      <c r="S1787" s="12"/>
      <c r="T1787" s="12"/>
      <c r="U1787" s="12"/>
      <c r="V1787" s="12"/>
    </row>
    <row r="1788" spans="1:22" s="1" customFormat="1" x14ac:dyDescent="0.4">
      <c r="A1788" s="12"/>
      <c r="B1788" s="12"/>
      <c r="C1788" s="42"/>
      <c r="D1788" s="12"/>
      <c r="E1788" s="12"/>
      <c r="F1788" s="12"/>
      <c r="G1788" s="12"/>
      <c r="H1788" s="12"/>
      <c r="I1788" s="12"/>
      <c r="J1788" s="12"/>
      <c r="K1788" s="12"/>
      <c r="L1788" s="12"/>
      <c r="M1788" s="12"/>
      <c r="N1788" s="12"/>
      <c r="O1788" s="12"/>
      <c r="P1788" s="12"/>
      <c r="Q1788" s="12"/>
      <c r="R1788" s="12"/>
      <c r="S1788" s="12"/>
      <c r="T1788" s="12"/>
      <c r="U1788" s="12"/>
      <c r="V1788" s="12"/>
    </row>
    <row r="1789" spans="1:22" s="1" customFormat="1" x14ac:dyDescent="0.4">
      <c r="A1789" s="12"/>
      <c r="B1789" s="12"/>
      <c r="C1789" s="42"/>
      <c r="D1789" s="12"/>
      <c r="E1789" s="12"/>
      <c r="F1789" s="12"/>
      <c r="G1789" s="12"/>
      <c r="H1789" s="12"/>
      <c r="I1789" s="12"/>
      <c r="J1789" s="12"/>
      <c r="K1789" s="12"/>
      <c r="L1789" s="12"/>
      <c r="M1789" s="12"/>
      <c r="N1789" s="12"/>
      <c r="O1789" s="12"/>
      <c r="P1789" s="12"/>
      <c r="Q1789" s="12"/>
      <c r="R1789" s="12"/>
      <c r="S1789" s="12"/>
      <c r="T1789" s="12"/>
      <c r="U1789" s="12"/>
      <c r="V1789" s="12"/>
    </row>
    <row r="1790" spans="1:22" s="1" customFormat="1" x14ac:dyDescent="0.4">
      <c r="A1790" s="12"/>
      <c r="B1790" s="12"/>
      <c r="C1790" s="42"/>
      <c r="D1790" s="12"/>
      <c r="E1790" s="12"/>
      <c r="F1790" s="12"/>
      <c r="G1790" s="12"/>
      <c r="H1790" s="12"/>
      <c r="I1790" s="12"/>
      <c r="J1790" s="12"/>
      <c r="K1790" s="12"/>
      <c r="L1790" s="12"/>
      <c r="M1790" s="12"/>
      <c r="N1790" s="12"/>
      <c r="O1790" s="12"/>
      <c r="P1790" s="12"/>
      <c r="Q1790" s="12"/>
      <c r="R1790" s="12"/>
      <c r="S1790" s="12"/>
      <c r="T1790" s="12"/>
      <c r="U1790" s="12"/>
      <c r="V1790" s="12"/>
    </row>
    <row r="1791" spans="1:22" s="1" customFormat="1" x14ac:dyDescent="0.4">
      <c r="A1791" s="12"/>
      <c r="B1791" s="12"/>
      <c r="C1791" s="42"/>
      <c r="D1791" s="12"/>
      <c r="E1791" s="12"/>
      <c r="F1791" s="12"/>
      <c r="G1791" s="12"/>
      <c r="H1791" s="12"/>
      <c r="I1791" s="12"/>
      <c r="J1791" s="12"/>
      <c r="K1791" s="12"/>
      <c r="L1791" s="12"/>
      <c r="M1791" s="12"/>
      <c r="N1791" s="12"/>
      <c r="O1791" s="12"/>
      <c r="P1791" s="12"/>
      <c r="Q1791" s="12"/>
      <c r="R1791" s="12"/>
      <c r="S1791" s="12"/>
      <c r="T1791" s="12"/>
      <c r="U1791" s="12"/>
      <c r="V1791" s="12"/>
    </row>
    <row r="1792" spans="1:22" s="1" customFormat="1" x14ac:dyDescent="0.4">
      <c r="A1792" s="12"/>
      <c r="B1792" s="12"/>
      <c r="C1792" s="42"/>
      <c r="D1792" s="12"/>
      <c r="E1792" s="12"/>
      <c r="F1792" s="12"/>
      <c r="G1792" s="12"/>
      <c r="H1792" s="12"/>
      <c r="I1792" s="12"/>
      <c r="J1792" s="12"/>
      <c r="K1792" s="12"/>
      <c r="L1792" s="12"/>
      <c r="M1792" s="12"/>
      <c r="N1792" s="12"/>
      <c r="O1792" s="12"/>
      <c r="P1792" s="12"/>
      <c r="Q1792" s="12"/>
      <c r="R1792" s="12"/>
      <c r="S1792" s="12"/>
      <c r="T1792" s="12"/>
      <c r="U1792" s="12"/>
      <c r="V1792" s="12"/>
    </row>
    <row r="1793" spans="1:22" s="1" customFormat="1" x14ac:dyDescent="0.4">
      <c r="A1793" s="12"/>
      <c r="B1793" s="12"/>
      <c r="C1793" s="42"/>
      <c r="D1793" s="12"/>
      <c r="E1793" s="12"/>
      <c r="F1793" s="12"/>
      <c r="G1793" s="12"/>
      <c r="H1793" s="12"/>
      <c r="I1793" s="12"/>
      <c r="J1793" s="12"/>
      <c r="K1793" s="12"/>
      <c r="L1793" s="12"/>
      <c r="M1793" s="12"/>
      <c r="N1793" s="12"/>
      <c r="O1793" s="12"/>
      <c r="P1793" s="12"/>
      <c r="Q1793" s="12"/>
      <c r="R1793" s="12"/>
      <c r="S1793" s="12"/>
      <c r="T1793" s="12"/>
      <c r="U1793" s="12"/>
      <c r="V1793" s="12"/>
    </row>
    <row r="1794" spans="1:22" s="1" customFormat="1" x14ac:dyDescent="0.4">
      <c r="A1794" s="12"/>
      <c r="B1794" s="12"/>
      <c r="C1794" s="42"/>
      <c r="D1794" s="12"/>
      <c r="E1794" s="12"/>
      <c r="F1794" s="12"/>
      <c r="G1794" s="12"/>
      <c r="H1794" s="12"/>
      <c r="I1794" s="12"/>
      <c r="J1794" s="12"/>
      <c r="K1794" s="12"/>
      <c r="L1794" s="12"/>
      <c r="M1794" s="12"/>
      <c r="N1794" s="12"/>
      <c r="O1794" s="12"/>
      <c r="P1794" s="12"/>
      <c r="Q1794" s="12"/>
      <c r="R1794" s="12"/>
      <c r="S1794" s="12"/>
      <c r="T1794" s="12"/>
      <c r="U1794" s="12"/>
      <c r="V1794" s="12"/>
    </row>
    <row r="1795" spans="1:22" s="1" customFormat="1" x14ac:dyDescent="0.4">
      <c r="A1795" s="12"/>
      <c r="B1795" s="12"/>
      <c r="C1795" s="42"/>
      <c r="D1795" s="12"/>
      <c r="E1795" s="12"/>
      <c r="F1795" s="12"/>
      <c r="G1795" s="12"/>
      <c r="H1795" s="12"/>
      <c r="I1795" s="12"/>
      <c r="J1795" s="12"/>
      <c r="K1795" s="12"/>
      <c r="L1795" s="12"/>
      <c r="M1795" s="12"/>
      <c r="N1795" s="12"/>
      <c r="O1795" s="12"/>
      <c r="P1795" s="12"/>
      <c r="Q1795" s="12"/>
      <c r="R1795" s="12"/>
      <c r="S1795" s="12"/>
      <c r="T1795" s="12"/>
      <c r="U1795" s="12"/>
      <c r="V1795" s="12"/>
    </row>
    <row r="1796" spans="1:22" s="1" customFormat="1" x14ac:dyDescent="0.4">
      <c r="A1796" s="12"/>
      <c r="B1796" s="12"/>
      <c r="C1796" s="42"/>
      <c r="D1796" s="12"/>
      <c r="E1796" s="12"/>
      <c r="F1796" s="12"/>
      <c r="G1796" s="12"/>
      <c r="H1796" s="12"/>
      <c r="I1796" s="12"/>
      <c r="J1796" s="12"/>
      <c r="K1796" s="12"/>
      <c r="L1796" s="12"/>
      <c r="M1796" s="12"/>
      <c r="N1796" s="12"/>
      <c r="O1796" s="12"/>
      <c r="P1796" s="12"/>
      <c r="Q1796" s="12"/>
      <c r="R1796" s="12"/>
      <c r="S1796" s="12"/>
      <c r="T1796" s="12"/>
      <c r="U1796" s="12"/>
      <c r="V1796" s="12"/>
    </row>
    <row r="1797" spans="1:22" s="1" customFormat="1" x14ac:dyDescent="0.4">
      <c r="A1797" s="12"/>
      <c r="B1797" s="12"/>
      <c r="C1797" s="42"/>
      <c r="D1797" s="12"/>
      <c r="E1797" s="12"/>
      <c r="F1797" s="12"/>
      <c r="G1797" s="12"/>
      <c r="H1797" s="12"/>
      <c r="I1797" s="12"/>
      <c r="J1797" s="12"/>
      <c r="K1797" s="12"/>
      <c r="L1797" s="12"/>
      <c r="M1797" s="12"/>
      <c r="N1797" s="12"/>
      <c r="O1797" s="12"/>
      <c r="P1797" s="12"/>
      <c r="Q1797" s="12"/>
      <c r="R1797" s="12"/>
      <c r="S1797" s="12"/>
      <c r="T1797" s="12"/>
      <c r="U1797" s="12"/>
      <c r="V1797" s="12"/>
    </row>
    <row r="1798" spans="1:22" s="1" customFormat="1" x14ac:dyDescent="0.4">
      <c r="A1798" s="12"/>
      <c r="B1798" s="12"/>
      <c r="C1798" s="42"/>
      <c r="D1798" s="12"/>
      <c r="E1798" s="12"/>
      <c r="F1798" s="12"/>
      <c r="G1798" s="12"/>
      <c r="H1798" s="12"/>
      <c r="I1798" s="12"/>
      <c r="J1798" s="12"/>
      <c r="K1798" s="12"/>
      <c r="L1798" s="12"/>
      <c r="M1798" s="12"/>
      <c r="N1798" s="12"/>
      <c r="O1798" s="12"/>
      <c r="P1798" s="12"/>
      <c r="Q1798" s="12"/>
      <c r="R1798" s="12"/>
      <c r="S1798" s="12"/>
      <c r="T1798" s="12"/>
      <c r="U1798" s="12"/>
      <c r="V1798" s="12"/>
    </row>
    <row r="1799" spans="1:22" s="1" customFormat="1" x14ac:dyDescent="0.4">
      <c r="A1799" s="12"/>
      <c r="B1799" s="12"/>
      <c r="C1799" s="42"/>
      <c r="D1799" s="12"/>
      <c r="E1799" s="12"/>
      <c r="F1799" s="12"/>
      <c r="G1799" s="12"/>
      <c r="H1799" s="12"/>
      <c r="I1799" s="12"/>
      <c r="J1799" s="12"/>
      <c r="K1799" s="12"/>
      <c r="L1799" s="12"/>
      <c r="M1799" s="12"/>
      <c r="N1799" s="12"/>
      <c r="O1799" s="12"/>
      <c r="P1799" s="12"/>
      <c r="Q1799" s="12"/>
      <c r="R1799" s="12"/>
      <c r="S1799" s="12"/>
      <c r="T1799" s="12"/>
      <c r="U1799" s="12"/>
      <c r="V1799" s="12"/>
    </row>
    <row r="1800" spans="1:22" s="1" customFormat="1" x14ac:dyDescent="0.4">
      <c r="A1800" s="12"/>
      <c r="B1800" s="12"/>
      <c r="C1800" s="42"/>
      <c r="D1800" s="12"/>
      <c r="E1800" s="12"/>
      <c r="F1800" s="12"/>
      <c r="G1800" s="12"/>
      <c r="H1800" s="12"/>
      <c r="I1800" s="12"/>
      <c r="J1800" s="12"/>
      <c r="K1800" s="12"/>
      <c r="L1800" s="12"/>
      <c r="M1800" s="12"/>
      <c r="N1800" s="12"/>
      <c r="O1800" s="12"/>
      <c r="P1800" s="12"/>
      <c r="Q1800" s="12"/>
      <c r="R1800" s="12"/>
      <c r="S1800" s="12"/>
      <c r="T1800" s="12"/>
      <c r="U1800" s="12"/>
      <c r="V1800" s="12"/>
    </row>
    <row r="1801" spans="1:22" s="1" customFormat="1" x14ac:dyDescent="0.4">
      <c r="A1801" s="12"/>
      <c r="B1801" s="12"/>
      <c r="C1801" s="42"/>
      <c r="D1801" s="12"/>
      <c r="E1801" s="12"/>
      <c r="F1801" s="12"/>
      <c r="G1801" s="12"/>
      <c r="H1801" s="12"/>
      <c r="I1801" s="12"/>
      <c r="J1801" s="12"/>
      <c r="K1801" s="12"/>
      <c r="L1801" s="12"/>
      <c r="M1801" s="12"/>
      <c r="N1801" s="12"/>
      <c r="O1801" s="12"/>
      <c r="P1801" s="12"/>
      <c r="Q1801" s="12"/>
      <c r="R1801" s="12"/>
      <c r="S1801" s="12"/>
      <c r="T1801" s="12"/>
      <c r="U1801" s="12"/>
      <c r="V1801" s="12"/>
    </row>
    <row r="1802" spans="1:22" s="1" customFormat="1" x14ac:dyDescent="0.4">
      <c r="A1802" s="12"/>
      <c r="B1802" s="12"/>
      <c r="C1802" s="42"/>
      <c r="D1802" s="12"/>
      <c r="E1802" s="12"/>
      <c r="F1802" s="12"/>
      <c r="G1802" s="12"/>
      <c r="H1802" s="12"/>
      <c r="I1802" s="12"/>
      <c r="J1802" s="12"/>
      <c r="K1802" s="12"/>
      <c r="L1802" s="12"/>
      <c r="M1802" s="12"/>
      <c r="N1802" s="12"/>
      <c r="O1802" s="12"/>
      <c r="P1802" s="12"/>
      <c r="Q1802" s="12"/>
      <c r="R1802" s="12"/>
      <c r="S1802" s="12"/>
      <c r="T1802" s="12"/>
      <c r="U1802" s="12"/>
      <c r="V1802" s="12"/>
    </row>
    <row r="1803" spans="1:22" s="1" customFormat="1" x14ac:dyDescent="0.4">
      <c r="A1803" s="12"/>
      <c r="B1803" s="12"/>
      <c r="C1803" s="42"/>
      <c r="D1803" s="12"/>
      <c r="E1803" s="12"/>
      <c r="F1803" s="12"/>
      <c r="G1803" s="12"/>
      <c r="H1803" s="12"/>
      <c r="I1803" s="12"/>
      <c r="J1803" s="12"/>
      <c r="K1803" s="12"/>
      <c r="L1803" s="12"/>
      <c r="M1803" s="12"/>
      <c r="N1803" s="12"/>
      <c r="O1803" s="12"/>
      <c r="P1803" s="12"/>
      <c r="Q1803" s="12"/>
      <c r="R1803" s="12"/>
      <c r="S1803" s="12"/>
      <c r="T1803" s="12"/>
      <c r="U1803" s="12"/>
      <c r="V1803" s="12"/>
    </row>
    <row r="1804" spans="1:22" s="1" customFormat="1" x14ac:dyDescent="0.4">
      <c r="A1804" s="12"/>
      <c r="B1804" s="12"/>
      <c r="C1804" s="42"/>
      <c r="D1804" s="12"/>
      <c r="E1804" s="12"/>
      <c r="F1804" s="12"/>
      <c r="G1804" s="12"/>
      <c r="H1804" s="12"/>
      <c r="I1804" s="12"/>
      <c r="J1804" s="12"/>
      <c r="K1804" s="12"/>
      <c r="L1804" s="12"/>
      <c r="M1804" s="12"/>
      <c r="N1804" s="12"/>
      <c r="O1804" s="12"/>
      <c r="P1804" s="12"/>
      <c r="Q1804" s="12"/>
      <c r="R1804" s="12"/>
      <c r="S1804" s="12"/>
      <c r="T1804" s="12"/>
      <c r="U1804" s="12"/>
      <c r="V1804" s="12"/>
    </row>
    <row r="1805" spans="1:22" s="1" customFormat="1" x14ac:dyDescent="0.4">
      <c r="A1805" s="12"/>
      <c r="B1805" s="12"/>
      <c r="C1805" s="42"/>
      <c r="D1805" s="12"/>
      <c r="E1805" s="12"/>
      <c r="F1805" s="12"/>
      <c r="G1805" s="12"/>
      <c r="H1805" s="12"/>
      <c r="I1805" s="12"/>
      <c r="J1805" s="12"/>
      <c r="K1805" s="12"/>
      <c r="L1805" s="12"/>
      <c r="M1805" s="12"/>
      <c r="N1805" s="12"/>
      <c r="O1805" s="12"/>
      <c r="P1805" s="12"/>
      <c r="Q1805" s="12"/>
      <c r="R1805" s="12"/>
      <c r="S1805" s="12"/>
      <c r="T1805" s="12"/>
      <c r="U1805" s="12"/>
      <c r="V1805" s="12"/>
    </row>
    <row r="1806" spans="1:22" s="1" customFormat="1" x14ac:dyDescent="0.4">
      <c r="A1806" s="12"/>
      <c r="B1806" s="12"/>
      <c r="C1806" s="42"/>
      <c r="D1806" s="12"/>
      <c r="E1806" s="12"/>
      <c r="F1806" s="12"/>
      <c r="G1806" s="12"/>
      <c r="H1806" s="12"/>
      <c r="I1806" s="12"/>
      <c r="J1806" s="12"/>
      <c r="K1806" s="12"/>
      <c r="L1806" s="12"/>
      <c r="M1806" s="12"/>
      <c r="N1806" s="12"/>
      <c r="O1806" s="12"/>
      <c r="P1806" s="12"/>
      <c r="Q1806" s="12"/>
      <c r="R1806" s="12"/>
      <c r="S1806" s="12"/>
      <c r="T1806" s="12"/>
      <c r="U1806" s="12"/>
      <c r="V1806" s="12"/>
    </row>
    <row r="1807" spans="1:22" s="1" customFormat="1" x14ac:dyDescent="0.4">
      <c r="A1807" s="12"/>
      <c r="B1807" s="12"/>
      <c r="C1807" s="42"/>
      <c r="D1807" s="12"/>
      <c r="E1807" s="12"/>
      <c r="F1807" s="12"/>
      <c r="G1807" s="12"/>
      <c r="H1807" s="12"/>
      <c r="I1807" s="12"/>
      <c r="J1807" s="12"/>
      <c r="K1807" s="12"/>
      <c r="L1807" s="12"/>
      <c r="M1807" s="12"/>
      <c r="N1807" s="12"/>
      <c r="O1807" s="12"/>
      <c r="P1807" s="12"/>
      <c r="Q1807" s="12"/>
      <c r="R1807" s="12"/>
      <c r="S1807" s="12"/>
      <c r="T1807" s="12"/>
      <c r="U1807" s="12"/>
      <c r="V1807" s="12"/>
    </row>
    <row r="1808" spans="1:22" s="1" customFormat="1" x14ac:dyDescent="0.4">
      <c r="A1808" s="12"/>
      <c r="B1808" s="12"/>
      <c r="C1808" s="42"/>
      <c r="D1808" s="12"/>
      <c r="E1808" s="12"/>
      <c r="F1808" s="12"/>
      <c r="G1808" s="12"/>
      <c r="H1808" s="12"/>
      <c r="I1808" s="12"/>
      <c r="J1808" s="12"/>
      <c r="K1808" s="12"/>
      <c r="L1808" s="12"/>
      <c r="M1808" s="12"/>
      <c r="N1808" s="12"/>
      <c r="O1808" s="12"/>
      <c r="P1808" s="12"/>
      <c r="Q1808" s="12"/>
      <c r="R1808" s="12"/>
      <c r="S1808" s="12"/>
      <c r="T1808" s="12"/>
      <c r="U1808" s="12"/>
      <c r="V1808" s="12"/>
    </row>
    <row r="1809" spans="1:22" s="1" customFormat="1" x14ac:dyDescent="0.4">
      <c r="A1809" s="12"/>
      <c r="B1809" s="12"/>
      <c r="C1809" s="42"/>
      <c r="D1809" s="12"/>
      <c r="E1809" s="12"/>
      <c r="F1809" s="12"/>
      <c r="G1809" s="12"/>
      <c r="H1809" s="12"/>
      <c r="I1809" s="12"/>
      <c r="J1809" s="12"/>
      <c r="K1809" s="12"/>
      <c r="L1809" s="12"/>
      <c r="M1809" s="12"/>
      <c r="N1809" s="12"/>
      <c r="O1809" s="12"/>
      <c r="P1809" s="12"/>
      <c r="Q1809" s="12"/>
      <c r="R1809" s="12"/>
      <c r="S1809" s="12"/>
      <c r="T1809" s="12"/>
      <c r="U1809" s="12"/>
      <c r="V1809" s="12"/>
    </row>
    <row r="1810" spans="1:22" s="1" customFormat="1" x14ac:dyDescent="0.4">
      <c r="A1810" s="12"/>
      <c r="B1810" s="12"/>
      <c r="C1810" s="42"/>
      <c r="D1810" s="12"/>
      <c r="E1810" s="12"/>
      <c r="F1810" s="12"/>
      <c r="G1810" s="12"/>
      <c r="H1810" s="12"/>
      <c r="I1810" s="12"/>
      <c r="J1810" s="12"/>
      <c r="K1810" s="12"/>
      <c r="L1810" s="12"/>
      <c r="M1810" s="12"/>
      <c r="N1810" s="12"/>
      <c r="O1810" s="12"/>
      <c r="P1810" s="12"/>
      <c r="Q1810" s="12"/>
      <c r="R1810" s="12"/>
      <c r="S1810" s="12"/>
      <c r="T1810" s="12"/>
      <c r="U1810" s="12"/>
      <c r="V1810" s="12"/>
    </row>
    <row r="1811" spans="1:22" s="1" customFormat="1" x14ac:dyDescent="0.4">
      <c r="A1811" s="12"/>
      <c r="B1811" s="12"/>
      <c r="C1811" s="42"/>
      <c r="D1811" s="12"/>
      <c r="E1811" s="12"/>
      <c r="F1811" s="12"/>
      <c r="G1811" s="12"/>
      <c r="H1811" s="12"/>
      <c r="I1811" s="12"/>
      <c r="J1811" s="12"/>
      <c r="K1811" s="12"/>
      <c r="L1811" s="12"/>
      <c r="M1811" s="12"/>
      <c r="N1811" s="12"/>
      <c r="O1811" s="12"/>
      <c r="P1811" s="12"/>
      <c r="Q1811" s="12"/>
      <c r="R1811" s="12"/>
      <c r="S1811" s="12"/>
      <c r="T1811" s="12"/>
      <c r="U1811" s="12"/>
      <c r="V1811" s="12"/>
    </row>
    <row r="1812" spans="1:22" s="1" customFormat="1" x14ac:dyDescent="0.4">
      <c r="A1812" s="12"/>
      <c r="B1812" s="12"/>
      <c r="C1812" s="42"/>
      <c r="D1812" s="12"/>
      <c r="E1812" s="12"/>
      <c r="F1812" s="12"/>
      <c r="G1812" s="12"/>
      <c r="H1812" s="12"/>
      <c r="I1812" s="12"/>
      <c r="J1812" s="12"/>
      <c r="K1812" s="12"/>
      <c r="L1812" s="12"/>
      <c r="M1812" s="12"/>
      <c r="N1812" s="12"/>
      <c r="O1812" s="12"/>
      <c r="P1812" s="12"/>
      <c r="Q1812" s="12"/>
      <c r="R1812" s="12"/>
      <c r="S1812" s="12"/>
      <c r="T1812" s="12"/>
      <c r="U1812" s="12"/>
      <c r="V1812" s="12"/>
    </row>
    <row r="1813" spans="1:22" s="1" customFormat="1" x14ac:dyDescent="0.4">
      <c r="A1813" s="12"/>
      <c r="B1813" s="12"/>
      <c r="C1813" s="42"/>
      <c r="D1813" s="12"/>
      <c r="E1813" s="12"/>
      <c r="F1813" s="12"/>
      <c r="G1813" s="12"/>
      <c r="H1813" s="12"/>
      <c r="I1813" s="12"/>
      <c r="J1813" s="12"/>
      <c r="K1813" s="12"/>
      <c r="L1813" s="12"/>
      <c r="M1813" s="12"/>
      <c r="N1813" s="12"/>
      <c r="O1813" s="12"/>
      <c r="P1813" s="12"/>
      <c r="Q1813" s="12"/>
      <c r="R1813" s="12"/>
      <c r="S1813" s="12"/>
      <c r="T1813" s="12"/>
      <c r="U1813" s="12"/>
      <c r="V1813" s="12"/>
    </row>
    <row r="1814" spans="1:22" s="1" customFormat="1" x14ac:dyDescent="0.4">
      <c r="A1814" s="12"/>
      <c r="B1814" s="12"/>
      <c r="C1814" s="42"/>
      <c r="D1814" s="12"/>
      <c r="E1814" s="12"/>
      <c r="F1814" s="12"/>
      <c r="G1814" s="12"/>
      <c r="H1814" s="12"/>
      <c r="I1814" s="12"/>
      <c r="J1814" s="12"/>
      <c r="K1814" s="12"/>
      <c r="L1814" s="12"/>
      <c r="M1814" s="12"/>
      <c r="N1814" s="12"/>
      <c r="O1814" s="12"/>
      <c r="P1814" s="12"/>
      <c r="Q1814" s="12"/>
      <c r="R1814" s="12"/>
      <c r="S1814" s="12"/>
      <c r="T1814" s="12"/>
      <c r="U1814" s="12"/>
      <c r="V1814" s="12"/>
    </row>
    <row r="1815" spans="1:22" s="1" customFormat="1" x14ac:dyDescent="0.4">
      <c r="A1815" s="12"/>
      <c r="B1815" s="12"/>
      <c r="C1815" s="42"/>
      <c r="D1815" s="12"/>
      <c r="E1815" s="12"/>
      <c r="F1815" s="12"/>
      <c r="G1815" s="12"/>
      <c r="H1815" s="12"/>
      <c r="I1815" s="12"/>
      <c r="J1815" s="12"/>
      <c r="K1815" s="12"/>
      <c r="L1815" s="12"/>
      <c r="M1815" s="12"/>
      <c r="N1815" s="12"/>
      <c r="O1815" s="12"/>
      <c r="P1815" s="12"/>
      <c r="Q1815" s="12"/>
      <c r="R1815" s="12"/>
      <c r="S1815" s="12"/>
      <c r="T1815" s="12"/>
      <c r="U1815" s="12"/>
      <c r="V1815" s="12"/>
    </row>
    <row r="1816" spans="1:22" s="1" customFormat="1" x14ac:dyDescent="0.4">
      <c r="A1816" s="12"/>
      <c r="B1816" s="12"/>
      <c r="C1816" s="42"/>
      <c r="D1816" s="12"/>
      <c r="E1816" s="12"/>
      <c r="F1816" s="12"/>
      <c r="G1816" s="12"/>
      <c r="H1816" s="12"/>
      <c r="I1816" s="12"/>
      <c r="J1816" s="12"/>
      <c r="K1816" s="12"/>
      <c r="L1816" s="12"/>
      <c r="M1816" s="12"/>
      <c r="N1816" s="12"/>
      <c r="O1816" s="12"/>
      <c r="P1816" s="12"/>
      <c r="Q1816" s="12"/>
      <c r="R1816" s="12"/>
      <c r="S1816" s="12"/>
      <c r="T1816" s="12"/>
      <c r="U1816" s="12"/>
      <c r="V1816" s="12"/>
    </row>
    <row r="1817" spans="1:22" s="1" customFormat="1" x14ac:dyDescent="0.4">
      <c r="A1817" s="12"/>
      <c r="B1817" s="12"/>
      <c r="C1817" s="42"/>
      <c r="D1817" s="12"/>
      <c r="E1817" s="12"/>
      <c r="F1817" s="12"/>
      <c r="G1817" s="12"/>
      <c r="H1817" s="12"/>
      <c r="I1817" s="12"/>
      <c r="J1817" s="12"/>
      <c r="K1817" s="12"/>
      <c r="L1817" s="12"/>
      <c r="M1817" s="12"/>
      <c r="N1817" s="12"/>
      <c r="O1817" s="12"/>
      <c r="P1817" s="12"/>
      <c r="Q1817" s="12"/>
      <c r="R1817" s="12"/>
      <c r="S1817" s="12"/>
      <c r="T1817" s="12"/>
      <c r="U1817" s="12"/>
      <c r="V1817" s="12"/>
    </row>
    <row r="1818" spans="1:22" s="1" customFormat="1" x14ac:dyDescent="0.4">
      <c r="A1818" s="12"/>
      <c r="B1818" s="12"/>
      <c r="C1818" s="42"/>
      <c r="D1818" s="12"/>
      <c r="E1818" s="12"/>
      <c r="F1818" s="12"/>
      <c r="G1818" s="12"/>
      <c r="H1818" s="12"/>
      <c r="I1818" s="12"/>
      <c r="J1818" s="12"/>
      <c r="K1818" s="12"/>
      <c r="L1818" s="12"/>
      <c r="M1818" s="12"/>
      <c r="N1818" s="12"/>
      <c r="O1818" s="12"/>
      <c r="P1818" s="12"/>
      <c r="Q1818" s="12"/>
      <c r="R1818" s="12"/>
      <c r="S1818" s="12"/>
      <c r="T1818" s="12"/>
      <c r="U1818" s="12"/>
      <c r="V1818" s="12"/>
    </row>
    <row r="1819" spans="1:22" s="1" customFormat="1" x14ac:dyDescent="0.4">
      <c r="A1819" s="12"/>
      <c r="B1819" s="12"/>
      <c r="C1819" s="42"/>
      <c r="D1819" s="12"/>
      <c r="E1819" s="12"/>
      <c r="F1819" s="12"/>
      <c r="G1819" s="12"/>
      <c r="H1819" s="12"/>
      <c r="I1819" s="12"/>
      <c r="J1819" s="12"/>
      <c r="K1819" s="12"/>
      <c r="L1819" s="12"/>
      <c r="M1819" s="12"/>
      <c r="N1819" s="12"/>
      <c r="O1819" s="12"/>
      <c r="P1819" s="12"/>
      <c r="Q1819" s="12"/>
      <c r="R1819" s="12"/>
      <c r="S1819" s="12"/>
      <c r="T1819" s="12"/>
      <c r="U1819" s="12"/>
      <c r="V1819" s="12"/>
    </row>
    <row r="1820" spans="1:22" s="1" customFormat="1" x14ac:dyDescent="0.4">
      <c r="A1820" s="12"/>
      <c r="B1820" s="12"/>
      <c r="C1820" s="42"/>
      <c r="D1820" s="12"/>
      <c r="E1820" s="12"/>
      <c r="F1820" s="12"/>
      <c r="G1820" s="12"/>
      <c r="H1820" s="12"/>
      <c r="I1820" s="12"/>
      <c r="J1820" s="12"/>
      <c r="K1820" s="12"/>
      <c r="L1820" s="12"/>
      <c r="M1820" s="12"/>
      <c r="N1820" s="12"/>
      <c r="O1820" s="12"/>
      <c r="P1820" s="12"/>
      <c r="Q1820" s="12"/>
      <c r="R1820" s="12"/>
      <c r="S1820" s="12"/>
      <c r="T1820" s="12"/>
      <c r="U1820" s="12"/>
      <c r="V1820" s="12"/>
    </row>
    <row r="1821" spans="1:22" s="1" customFormat="1" x14ac:dyDescent="0.4">
      <c r="A1821" s="12"/>
      <c r="B1821" s="12"/>
      <c r="C1821" s="42"/>
      <c r="D1821" s="12"/>
      <c r="E1821" s="12"/>
      <c r="F1821" s="12"/>
      <c r="G1821" s="12"/>
      <c r="H1821" s="12"/>
      <c r="I1821" s="12"/>
      <c r="J1821" s="12"/>
      <c r="K1821" s="12"/>
      <c r="L1821" s="12"/>
      <c r="M1821" s="12"/>
      <c r="N1821" s="12"/>
      <c r="O1821" s="12"/>
      <c r="P1821" s="12"/>
      <c r="Q1821" s="12"/>
      <c r="R1821" s="12"/>
      <c r="S1821" s="12"/>
      <c r="T1821" s="12"/>
      <c r="U1821" s="12"/>
      <c r="V1821" s="12"/>
    </row>
    <row r="1822" spans="1:22" s="1" customFormat="1" x14ac:dyDescent="0.4">
      <c r="A1822" s="12"/>
      <c r="B1822" s="12"/>
      <c r="C1822" s="42"/>
      <c r="D1822" s="12"/>
      <c r="E1822" s="12"/>
      <c r="F1822" s="12"/>
      <c r="G1822" s="12"/>
      <c r="H1822" s="12"/>
      <c r="I1822" s="12"/>
      <c r="J1822" s="12"/>
      <c r="K1822" s="12"/>
      <c r="L1822" s="12"/>
      <c r="M1822" s="12"/>
      <c r="N1822" s="12"/>
      <c r="O1822" s="12"/>
      <c r="P1822" s="12"/>
      <c r="Q1822" s="12"/>
      <c r="R1822" s="12"/>
      <c r="S1822" s="12"/>
      <c r="T1822" s="12"/>
      <c r="U1822" s="12"/>
      <c r="V1822" s="12"/>
    </row>
    <row r="1823" spans="1:22" s="1" customFormat="1" x14ac:dyDescent="0.4">
      <c r="A1823" s="12"/>
      <c r="B1823" s="12"/>
      <c r="C1823" s="42"/>
      <c r="D1823" s="12"/>
      <c r="E1823" s="12"/>
      <c r="F1823" s="12"/>
      <c r="G1823" s="12"/>
      <c r="H1823" s="12"/>
      <c r="I1823" s="12"/>
      <c r="J1823" s="12"/>
      <c r="K1823" s="12"/>
      <c r="L1823" s="12"/>
      <c r="M1823" s="12"/>
      <c r="N1823" s="12"/>
      <c r="O1823" s="12"/>
      <c r="P1823" s="12"/>
      <c r="Q1823" s="12"/>
      <c r="R1823" s="12"/>
      <c r="S1823" s="12"/>
      <c r="T1823" s="12"/>
      <c r="U1823" s="12"/>
      <c r="V1823" s="12"/>
    </row>
    <row r="1824" spans="1:22" s="1" customFormat="1" x14ac:dyDescent="0.4">
      <c r="A1824" s="12"/>
      <c r="B1824" s="12"/>
      <c r="C1824" s="42"/>
      <c r="D1824" s="12"/>
      <c r="E1824" s="12"/>
      <c r="F1824" s="12"/>
      <c r="G1824" s="12"/>
      <c r="H1824" s="12"/>
      <c r="I1824" s="12"/>
      <c r="J1824" s="12"/>
      <c r="K1824" s="12"/>
      <c r="L1824" s="12"/>
      <c r="M1824" s="12"/>
      <c r="N1824" s="12"/>
      <c r="O1824" s="12"/>
      <c r="P1824" s="12"/>
      <c r="Q1824" s="12"/>
      <c r="R1824" s="12"/>
      <c r="S1824" s="12"/>
      <c r="T1824" s="12"/>
      <c r="U1824" s="12"/>
      <c r="V1824" s="12"/>
    </row>
    <row r="1825" spans="1:22" s="1" customFormat="1" x14ac:dyDescent="0.4">
      <c r="A1825" s="12"/>
      <c r="B1825" s="12"/>
      <c r="C1825" s="42"/>
      <c r="D1825" s="12"/>
      <c r="E1825" s="12"/>
      <c r="F1825" s="12"/>
      <c r="G1825" s="12"/>
      <c r="H1825" s="12"/>
      <c r="I1825" s="12"/>
      <c r="J1825" s="12"/>
      <c r="K1825" s="12"/>
      <c r="L1825" s="12"/>
      <c r="M1825" s="12"/>
      <c r="N1825" s="12"/>
      <c r="O1825" s="12"/>
      <c r="P1825" s="12"/>
      <c r="Q1825" s="12"/>
      <c r="R1825" s="12"/>
      <c r="S1825" s="12"/>
      <c r="T1825" s="12"/>
      <c r="U1825" s="12"/>
      <c r="V1825" s="12"/>
    </row>
    <row r="1826" spans="1:22" s="1" customFormat="1" x14ac:dyDescent="0.4">
      <c r="A1826" s="12"/>
      <c r="B1826" s="12"/>
      <c r="C1826" s="42"/>
      <c r="D1826" s="12"/>
      <c r="E1826" s="12"/>
      <c r="F1826" s="12"/>
      <c r="G1826" s="12"/>
      <c r="H1826" s="12"/>
      <c r="I1826" s="12"/>
      <c r="J1826" s="12"/>
      <c r="K1826" s="12"/>
      <c r="L1826" s="12"/>
      <c r="M1826" s="12"/>
      <c r="N1826" s="12"/>
      <c r="O1826" s="12"/>
      <c r="P1826" s="12"/>
      <c r="Q1826" s="12"/>
      <c r="R1826" s="12"/>
      <c r="S1826" s="12"/>
      <c r="T1826" s="12"/>
      <c r="U1826" s="12"/>
      <c r="V1826" s="12"/>
    </row>
    <row r="1827" spans="1:22" s="1" customFormat="1" x14ac:dyDescent="0.4">
      <c r="A1827" s="12"/>
      <c r="B1827" s="12"/>
      <c r="C1827" s="42"/>
      <c r="D1827" s="12"/>
      <c r="E1827" s="12"/>
      <c r="F1827" s="12"/>
      <c r="G1827" s="12"/>
      <c r="H1827" s="12"/>
      <c r="I1827" s="12"/>
      <c r="J1827" s="12"/>
      <c r="K1827" s="12"/>
      <c r="L1827" s="12"/>
      <c r="M1827" s="12"/>
      <c r="N1827" s="12"/>
      <c r="O1827" s="12"/>
      <c r="P1827" s="12"/>
      <c r="Q1827" s="12"/>
      <c r="R1827" s="12"/>
      <c r="S1827" s="12"/>
      <c r="T1827" s="12"/>
      <c r="U1827" s="12"/>
      <c r="V1827" s="12"/>
    </row>
    <row r="1828" spans="1:22" s="1" customFormat="1" x14ac:dyDescent="0.4">
      <c r="A1828" s="12"/>
      <c r="B1828" s="12"/>
      <c r="C1828" s="42"/>
      <c r="D1828" s="12"/>
      <c r="E1828" s="12"/>
      <c r="F1828" s="12"/>
      <c r="G1828" s="12"/>
      <c r="H1828" s="12"/>
      <c r="I1828" s="12"/>
      <c r="J1828" s="12"/>
      <c r="K1828" s="12"/>
      <c r="L1828" s="12"/>
      <c r="M1828" s="12"/>
      <c r="N1828" s="12"/>
      <c r="O1828" s="12"/>
      <c r="P1828" s="12"/>
      <c r="Q1828" s="12"/>
      <c r="R1828" s="12"/>
      <c r="S1828" s="12"/>
      <c r="T1828" s="12"/>
      <c r="U1828" s="12"/>
      <c r="V1828" s="12"/>
    </row>
    <row r="1829" spans="1:22" s="1" customFormat="1" x14ac:dyDescent="0.4">
      <c r="A1829" s="12"/>
      <c r="B1829" s="12"/>
      <c r="C1829" s="42"/>
      <c r="D1829" s="12"/>
      <c r="E1829" s="12"/>
      <c r="F1829" s="12"/>
      <c r="G1829" s="12"/>
      <c r="H1829" s="12"/>
      <c r="I1829" s="12"/>
      <c r="J1829" s="12"/>
      <c r="K1829" s="12"/>
      <c r="L1829" s="12"/>
      <c r="M1829" s="12"/>
      <c r="N1829" s="12"/>
      <c r="O1829" s="12"/>
      <c r="P1829" s="12"/>
      <c r="Q1829" s="12"/>
      <c r="R1829" s="12"/>
      <c r="S1829" s="12"/>
      <c r="T1829" s="12"/>
      <c r="U1829" s="12"/>
      <c r="V1829" s="12"/>
    </row>
    <row r="1830" spans="1:22" s="1" customFormat="1" x14ac:dyDescent="0.4">
      <c r="A1830" s="12"/>
      <c r="B1830" s="12"/>
      <c r="C1830" s="42"/>
      <c r="D1830" s="12"/>
      <c r="E1830" s="12"/>
      <c r="F1830" s="12"/>
      <c r="G1830" s="12"/>
      <c r="H1830" s="12"/>
      <c r="I1830" s="12"/>
      <c r="J1830" s="12"/>
      <c r="K1830" s="12"/>
      <c r="L1830" s="12"/>
      <c r="M1830" s="12"/>
      <c r="N1830" s="12"/>
      <c r="O1830" s="12"/>
      <c r="P1830" s="12"/>
      <c r="Q1830" s="12"/>
      <c r="R1830" s="12"/>
      <c r="S1830" s="12"/>
      <c r="T1830" s="12"/>
      <c r="U1830" s="12"/>
      <c r="V1830" s="12"/>
    </row>
    <row r="1831" spans="1:22" s="1" customFormat="1" x14ac:dyDescent="0.4">
      <c r="A1831" s="12"/>
      <c r="B1831" s="12"/>
      <c r="C1831" s="42"/>
      <c r="D1831" s="12"/>
      <c r="E1831" s="12"/>
      <c r="F1831" s="12"/>
      <c r="G1831" s="12"/>
      <c r="H1831" s="12"/>
      <c r="I1831" s="12"/>
      <c r="J1831" s="12"/>
      <c r="K1831" s="12"/>
      <c r="L1831" s="12"/>
      <c r="M1831" s="12"/>
      <c r="N1831" s="12"/>
      <c r="O1831" s="12"/>
      <c r="P1831" s="12"/>
      <c r="Q1831" s="12"/>
      <c r="R1831" s="12"/>
      <c r="S1831" s="12"/>
      <c r="T1831" s="12"/>
      <c r="U1831" s="12"/>
      <c r="V1831" s="12"/>
    </row>
    <row r="1832" spans="1:22" s="1" customFormat="1" x14ac:dyDescent="0.4">
      <c r="A1832" s="12"/>
      <c r="B1832" s="12"/>
      <c r="C1832" s="42"/>
      <c r="D1832" s="12"/>
      <c r="E1832" s="12"/>
      <c r="F1832" s="12"/>
      <c r="G1832" s="12"/>
      <c r="H1832" s="12"/>
      <c r="I1832" s="12"/>
      <c r="J1832" s="12"/>
      <c r="K1832" s="12"/>
      <c r="L1832" s="12"/>
      <c r="M1832" s="12"/>
      <c r="N1832" s="12"/>
      <c r="O1832" s="12"/>
      <c r="P1832" s="12"/>
      <c r="Q1832" s="12"/>
      <c r="R1832" s="12"/>
      <c r="S1832" s="12"/>
      <c r="T1832" s="12"/>
      <c r="U1832" s="12"/>
      <c r="V1832" s="12"/>
    </row>
    <row r="1833" spans="1:22" s="1" customFormat="1" x14ac:dyDescent="0.4">
      <c r="A1833" s="12"/>
      <c r="B1833" s="12"/>
      <c r="C1833" s="42"/>
      <c r="D1833" s="12"/>
      <c r="E1833" s="12"/>
      <c r="F1833" s="12"/>
      <c r="G1833" s="12"/>
      <c r="H1833" s="12"/>
      <c r="I1833" s="12"/>
      <c r="J1833" s="12"/>
      <c r="K1833" s="12"/>
      <c r="L1833" s="12"/>
      <c r="M1833" s="12"/>
      <c r="N1833" s="12"/>
      <c r="O1833" s="12"/>
      <c r="P1833" s="12"/>
      <c r="Q1833" s="12"/>
      <c r="R1833" s="12"/>
      <c r="S1833" s="12"/>
      <c r="T1833" s="12"/>
      <c r="U1833" s="12"/>
      <c r="V1833" s="12"/>
    </row>
    <row r="1834" spans="1:22" s="1" customFormat="1" x14ac:dyDescent="0.4">
      <c r="A1834" s="12"/>
      <c r="B1834" s="12"/>
      <c r="C1834" s="42"/>
      <c r="D1834" s="12"/>
      <c r="E1834" s="12"/>
      <c r="F1834" s="12"/>
      <c r="G1834" s="12"/>
      <c r="H1834" s="12"/>
      <c r="I1834" s="12"/>
      <c r="J1834" s="12"/>
      <c r="K1834" s="12"/>
      <c r="L1834" s="12"/>
      <c r="M1834" s="12"/>
      <c r="N1834" s="12"/>
      <c r="O1834" s="12"/>
      <c r="P1834" s="12"/>
      <c r="Q1834" s="12"/>
      <c r="R1834" s="12"/>
      <c r="S1834" s="12"/>
      <c r="T1834" s="12"/>
      <c r="U1834" s="12"/>
      <c r="V1834" s="12"/>
    </row>
    <row r="1835" spans="1:22" s="1" customFormat="1" x14ac:dyDescent="0.4">
      <c r="A1835" s="12"/>
      <c r="B1835" s="12"/>
      <c r="C1835" s="42"/>
      <c r="D1835" s="12"/>
      <c r="E1835" s="12"/>
      <c r="F1835" s="12"/>
      <c r="G1835" s="12"/>
      <c r="H1835" s="12"/>
      <c r="I1835" s="12"/>
      <c r="J1835" s="12"/>
      <c r="K1835" s="12"/>
      <c r="L1835" s="12"/>
      <c r="M1835" s="12"/>
      <c r="N1835" s="12"/>
      <c r="O1835" s="12"/>
      <c r="P1835" s="12"/>
      <c r="Q1835" s="12"/>
      <c r="R1835" s="12"/>
      <c r="S1835" s="12"/>
      <c r="T1835" s="12"/>
      <c r="U1835" s="12"/>
      <c r="V1835" s="12"/>
    </row>
    <row r="1836" spans="1:22" s="1" customFormat="1" x14ac:dyDescent="0.4">
      <c r="A1836" s="12"/>
      <c r="B1836" s="12"/>
      <c r="C1836" s="42"/>
      <c r="D1836" s="12"/>
      <c r="E1836" s="12"/>
      <c r="F1836" s="12"/>
      <c r="G1836" s="12"/>
      <c r="H1836" s="12"/>
      <c r="I1836" s="12"/>
      <c r="J1836" s="12"/>
      <c r="K1836" s="12"/>
      <c r="L1836" s="12"/>
      <c r="M1836" s="12"/>
      <c r="N1836" s="12"/>
      <c r="O1836" s="12"/>
      <c r="P1836" s="12"/>
      <c r="Q1836" s="12"/>
      <c r="R1836" s="12"/>
      <c r="S1836" s="12"/>
      <c r="T1836" s="12"/>
      <c r="U1836" s="12"/>
      <c r="V1836" s="12"/>
    </row>
    <row r="1837" spans="1:22" s="1" customFormat="1" x14ac:dyDescent="0.4">
      <c r="A1837" s="12"/>
      <c r="B1837" s="12"/>
      <c r="C1837" s="42"/>
      <c r="D1837" s="12"/>
      <c r="E1837" s="12"/>
      <c r="F1837" s="12"/>
      <c r="G1837" s="12"/>
      <c r="H1837" s="12"/>
      <c r="I1837" s="12"/>
      <c r="J1837" s="12"/>
      <c r="K1837" s="12"/>
      <c r="L1837" s="12"/>
      <c r="M1837" s="12"/>
      <c r="N1837" s="12"/>
      <c r="O1837" s="12"/>
      <c r="P1837" s="12"/>
      <c r="Q1837" s="12"/>
      <c r="R1837" s="12"/>
      <c r="S1837" s="12"/>
      <c r="T1837" s="12"/>
      <c r="U1837" s="12"/>
      <c r="V1837" s="12"/>
    </row>
    <row r="1838" spans="1:22" s="1" customFormat="1" x14ac:dyDescent="0.4">
      <c r="A1838" s="12"/>
      <c r="B1838" s="12"/>
      <c r="C1838" s="42"/>
      <c r="D1838" s="12"/>
      <c r="E1838" s="12"/>
      <c r="F1838" s="12"/>
      <c r="G1838" s="12"/>
      <c r="H1838" s="12"/>
      <c r="I1838" s="12"/>
      <c r="J1838" s="12"/>
      <c r="K1838" s="12"/>
      <c r="L1838" s="12"/>
      <c r="M1838" s="12"/>
      <c r="N1838" s="12"/>
      <c r="O1838" s="12"/>
      <c r="P1838" s="12"/>
      <c r="Q1838" s="12"/>
      <c r="R1838" s="12"/>
      <c r="S1838" s="12"/>
      <c r="T1838" s="12"/>
      <c r="U1838" s="12"/>
      <c r="V1838" s="12"/>
    </row>
    <row r="1839" spans="1:22" s="1" customFormat="1" x14ac:dyDescent="0.4">
      <c r="A1839" s="12"/>
      <c r="B1839" s="12"/>
      <c r="C1839" s="42"/>
      <c r="D1839" s="12"/>
      <c r="E1839" s="12"/>
      <c r="F1839" s="12"/>
      <c r="G1839" s="12"/>
      <c r="H1839" s="12"/>
      <c r="I1839" s="12"/>
      <c r="J1839" s="12"/>
      <c r="K1839" s="12"/>
      <c r="L1839" s="12"/>
      <c r="M1839" s="12"/>
      <c r="N1839" s="12"/>
      <c r="O1839" s="12"/>
      <c r="P1839" s="12"/>
      <c r="Q1839" s="12"/>
      <c r="R1839" s="12"/>
      <c r="S1839" s="12"/>
      <c r="T1839" s="12"/>
      <c r="U1839" s="12"/>
      <c r="V1839" s="12"/>
    </row>
    <row r="1840" spans="1:22" s="1" customFormat="1" x14ac:dyDescent="0.4">
      <c r="A1840" s="12"/>
      <c r="B1840" s="12"/>
      <c r="C1840" s="42"/>
      <c r="D1840" s="12"/>
      <c r="E1840" s="12"/>
      <c r="F1840" s="12"/>
      <c r="G1840" s="12"/>
      <c r="H1840" s="12"/>
      <c r="I1840" s="12"/>
      <c r="J1840" s="12"/>
      <c r="K1840" s="12"/>
      <c r="L1840" s="12"/>
      <c r="M1840" s="12"/>
      <c r="N1840" s="12"/>
      <c r="O1840" s="12"/>
      <c r="P1840" s="12"/>
      <c r="Q1840" s="12"/>
      <c r="R1840" s="12"/>
      <c r="S1840" s="12"/>
      <c r="T1840" s="12"/>
      <c r="U1840" s="12"/>
      <c r="V1840" s="12"/>
    </row>
    <row r="1841" spans="1:22" s="1" customFormat="1" x14ac:dyDescent="0.4">
      <c r="A1841" s="12"/>
      <c r="B1841" s="12"/>
      <c r="C1841" s="42"/>
      <c r="D1841" s="12"/>
      <c r="E1841" s="12"/>
      <c r="F1841" s="12"/>
      <c r="G1841" s="12"/>
      <c r="H1841" s="12"/>
      <c r="I1841" s="12"/>
      <c r="J1841" s="12"/>
      <c r="K1841" s="12"/>
      <c r="L1841" s="12"/>
      <c r="M1841" s="12"/>
      <c r="N1841" s="12"/>
      <c r="O1841" s="12"/>
      <c r="P1841" s="12"/>
      <c r="Q1841" s="12"/>
      <c r="R1841" s="12"/>
      <c r="S1841" s="12"/>
      <c r="T1841" s="12"/>
      <c r="U1841" s="12"/>
      <c r="V1841" s="12"/>
    </row>
    <row r="1842" spans="1:22" s="1" customFormat="1" x14ac:dyDescent="0.4">
      <c r="A1842" s="12"/>
      <c r="B1842" s="12"/>
      <c r="C1842" s="42"/>
      <c r="D1842" s="12"/>
      <c r="E1842" s="12"/>
      <c r="F1842" s="12"/>
      <c r="G1842" s="12"/>
      <c r="H1842" s="12"/>
      <c r="I1842" s="12"/>
      <c r="J1842" s="12"/>
      <c r="K1842" s="12"/>
      <c r="L1842" s="12"/>
      <c r="M1842" s="12"/>
      <c r="N1842" s="12"/>
      <c r="O1842" s="12"/>
      <c r="P1842" s="12"/>
      <c r="Q1842" s="12"/>
      <c r="R1842" s="12"/>
      <c r="S1842" s="12"/>
      <c r="T1842" s="12"/>
      <c r="U1842" s="12"/>
      <c r="V1842" s="12"/>
    </row>
    <row r="1843" spans="1:22" s="1" customFormat="1" x14ac:dyDescent="0.4">
      <c r="A1843" s="12"/>
      <c r="B1843" s="12"/>
      <c r="C1843" s="42"/>
      <c r="D1843" s="12"/>
      <c r="E1843" s="12"/>
      <c r="F1843" s="12"/>
      <c r="G1843" s="12"/>
      <c r="H1843" s="12"/>
      <c r="I1843" s="12"/>
      <c r="J1843" s="12"/>
      <c r="K1843" s="12"/>
      <c r="L1843" s="12"/>
      <c r="M1843" s="12"/>
      <c r="N1843" s="12"/>
      <c r="O1843" s="12"/>
      <c r="P1843" s="12"/>
      <c r="Q1843" s="12"/>
      <c r="R1843" s="12"/>
      <c r="S1843" s="12"/>
      <c r="T1843" s="12"/>
      <c r="U1843" s="12"/>
      <c r="V1843" s="12"/>
    </row>
    <row r="1844" spans="1:22" s="1" customFormat="1" x14ac:dyDescent="0.4">
      <c r="A1844" s="12"/>
      <c r="B1844" s="12"/>
      <c r="C1844" s="42"/>
      <c r="D1844" s="12"/>
      <c r="E1844" s="12"/>
      <c r="F1844" s="12"/>
      <c r="G1844" s="12"/>
      <c r="H1844" s="12"/>
      <c r="I1844" s="12"/>
      <c r="J1844" s="12"/>
      <c r="K1844" s="12"/>
      <c r="L1844" s="12"/>
      <c r="M1844" s="12"/>
      <c r="N1844" s="12"/>
      <c r="O1844" s="12"/>
      <c r="P1844" s="12"/>
      <c r="Q1844" s="12"/>
      <c r="R1844" s="12"/>
      <c r="S1844" s="12"/>
      <c r="T1844" s="12"/>
      <c r="U1844" s="12"/>
      <c r="V1844" s="12"/>
    </row>
    <row r="1845" spans="1:22" s="1" customFormat="1" x14ac:dyDescent="0.4">
      <c r="A1845" s="12"/>
      <c r="B1845" s="12"/>
      <c r="C1845" s="42"/>
      <c r="D1845" s="12"/>
      <c r="E1845" s="12"/>
      <c r="F1845" s="12"/>
      <c r="G1845" s="12"/>
      <c r="H1845" s="12"/>
      <c r="I1845" s="12"/>
      <c r="J1845" s="12"/>
      <c r="K1845" s="12"/>
      <c r="L1845" s="12"/>
      <c r="M1845" s="12"/>
      <c r="N1845" s="12"/>
      <c r="O1845" s="12"/>
      <c r="P1845" s="12"/>
      <c r="Q1845" s="12"/>
      <c r="R1845" s="12"/>
      <c r="S1845" s="12"/>
      <c r="T1845" s="12"/>
      <c r="U1845" s="12"/>
      <c r="V1845" s="12"/>
    </row>
    <row r="1846" spans="1:22" s="1" customFormat="1" x14ac:dyDescent="0.4">
      <c r="A1846" s="12"/>
      <c r="B1846" s="12"/>
      <c r="C1846" s="42"/>
      <c r="D1846" s="12"/>
      <c r="E1846" s="12"/>
      <c r="F1846" s="12"/>
      <c r="G1846" s="12"/>
      <c r="H1846" s="12"/>
      <c r="I1846" s="12"/>
      <c r="J1846" s="12"/>
      <c r="K1846" s="12"/>
      <c r="L1846" s="12"/>
      <c r="M1846" s="12"/>
      <c r="N1846" s="12"/>
      <c r="O1846" s="12"/>
      <c r="P1846" s="12"/>
      <c r="Q1846" s="12"/>
      <c r="R1846" s="12"/>
      <c r="S1846" s="12"/>
      <c r="T1846" s="12"/>
      <c r="U1846" s="12"/>
      <c r="V1846" s="12"/>
    </row>
    <row r="1847" spans="1:22" s="1" customFormat="1" x14ac:dyDescent="0.4">
      <c r="A1847" s="12"/>
      <c r="B1847" s="12"/>
      <c r="C1847" s="42"/>
      <c r="D1847" s="12"/>
      <c r="E1847" s="12"/>
      <c r="F1847" s="12"/>
      <c r="G1847" s="12"/>
      <c r="H1847" s="12"/>
      <c r="I1847" s="12"/>
      <c r="J1847" s="12"/>
      <c r="K1847" s="12"/>
      <c r="L1847" s="12"/>
      <c r="M1847" s="12"/>
      <c r="N1847" s="12"/>
      <c r="O1847" s="12"/>
      <c r="P1847" s="12"/>
      <c r="Q1847" s="12"/>
      <c r="R1847" s="12"/>
      <c r="S1847" s="12"/>
      <c r="T1847" s="12"/>
      <c r="U1847" s="12"/>
      <c r="V1847" s="12"/>
    </row>
    <row r="1848" spans="1:22" s="1" customFormat="1" x14ac:dyDescent="0.4">
      <c r="A1848" s="12"/>
      <c r="B1848" s="12"/>
      <c r="C1848" s="42"/>
      <c r="D1848" s="12"/>
      <c r="E1848" s="12"/>
      <c r="F1848" s="12"/>
      <c r="G1848" s="12"/>
      <c r="H1848" s="12"/>
      <c r="I1848" s="12"/>
      <c r="J1848" s="12"/>
      <c r="K1848" s="12"/>
      <c r="L1848" s="12"/>
      <c r="M1848" s="12"/>
      <c r="N1848" s="12"/>
      <c r="O1848" s="12"/>
      <c r="P1848" s="12"/>
      <c r="Q1848" s="12"/>
      <c r="R1848" s="12"/>
      <c r="S1848" s="12"/>
      <c r="T1848" s="12"/>
      <c r="U1848" s="12"/>
      <c r="V1848" s="12"/>
    </row>
    <row r="1849" spans="1:22" s="1" customFormat="1" x14ac:dyDescent="0.4">
      <c r="A1849" s="12"/>
      <c r="B1849" s="12"/>
      <c r="C1849" s="42"/>
      <c r="D1849" s="12"/>
      <c r="E1849" s="12"/>
      <c r="F1849" s="12"/>
      <c r="G1849" s="12"/>
      <c r="H1849" s="12"/>
      <c r="I1849" s="12"/>
      <c r="J1849" s="12"/>
      <c r="K1849" s="12"/>
      <c r="L1849" s="12"/>
      <c r="M1849" s="12"/>
      <c r="N1849" s="12"/>
      <c r="O1849" s="12"/>
      <c r="P1849" s="12"/>
      <c r="Q1849" s="12"/>
      <c r="R1849" s="12"/>
      <c r="S1849" s="12"/>
      <c r="T1849" s="12"/>
      <c r="U1849" s="12"/>
      <c r="V1849" s="12"/>
    </row>
    <row r="1850" spans="1:22" s="1" customFormat="1" x14ac:dyDescent="0.4">
      <c r="A1850" s="12"/>
      <c r="B1850" s="12"/>
      <c r="C1850" s="42"/>
      <c r="D1850" s="12"/>
      <c r="E1850" s="12"/>
      <c r="F1850" s="12"/>
      <c r="G1850" s="12"/>
      <c r="H1850" s="12"/>
      <c r="I1850" s="12"/>
      <c r="J1850" s="12"/>
      <c r="K1850" s="12"/>
      <c r="L1850" s="12"/>
      <c r="M1850" s="12"/>
      <c r="N1850" s="12"/>
      <c r="O1850" s="12"/>
      <c r="P1850" s="12"/>
      <c r="Q1850" s="12"/>
      <c r="R1850" s="12"/>
      <c r="S1850" s="12"/>
      <c r="T1850" s="12"/>
      <c r="U1850" s="12"/>
      <c r="V1850" s="12"/>
    </row>
    <row r="1851" spans="1:22" s="1" customFormat="1" x14ac:dyDescent="0.4">
      <c r="A1851" s="12"/>
      <c r="B1851" s="12"/>
      <c r="C1851" s="42"/>
      <c r="D1851" s="12"/>
      <c r="E1851" s="12"/>
      <c r="F1851" s="12"/>
      <c r="G1851" s="12"/>
      <c r="H1851" s="12"/>
      <c r="I1851" s="12"/>
      <c r="J1851" s="12"/>
      <c r="K1851" s="12"/>
      <c r="L1851" s="12"/>
      <c r="M1851" s="12"/>
      <c r="N1851" s="12"/>
      <c r="O1851" s="12"/>
      <c r="P1851" s="12"/>
      <c r="Q1851" s="12"/>
      <c r="R1851" s="12"/>
      <c r="S1851" s="12"/>
      <c r="T1851" s="12"/>
      <c r="U1851" s="12"/>
      <c r="V1851" s="12"/>
    </row>
    <row r="1852" spans="1:22" s="1" customFormat="1" x14ac:dyDescent="0.4">
      <c r="A1852" s="12"/>
      <c r="B1852" s="12"/>
      <c r="C1852" s="42"/>
      <c r="D1852" s="12"/>
      <c r="E1852" s="12"/>
      <c r="F1852" s="12"/>
      <c r="G1852" s="12"/>
      <c r="H1852" s="12"/>
      <c r="I1852" s="12"/>
      <c r="J1852" s="12"/>
      <c r="K1852" s="12"/>
      <c r="L1852" s="12"/>
      <c r="M1852" s="12"/>
      <c r="N1852" s="12"/>
      <c r="O1852" s="12"/>
      <c r="P1852" s="12"/>
      <c r="Q1852" s="12"/>
      <c r="R1852" s="12"/>
      <c r="S1852" s="12"/>
      <c r="T1852" s="12"/>
      <c r="U1852" s="12"/>
      <c r="V1852" s="12"/>
    </row>
    <row r="1853" spans="1:22" s="1" customFormat="1" x14ac:dyDescent="0.4">
      <c r="A1853" s="12"/>
      <c r="B1853" s="12"/>
      <c r="C1853" s="42"/>
      <c r="D1853" s="12"/>
      <c r="E1853" s="12"/>
      <c r="F1853" s="12"/>
      <c r="G1853" s="12"/>
      <c r="H1853" s="12"/>
      <c r="I1853" s="12"/>
      <c r="J1853" s="12"/>
      <c r="K1853" s="12"/>
      <c r="L1853" s="12"/>
      <c r="M1853" s="12"/>
      <c r="N1853" s="12"/>
      <c r="O1853" s="12"/>
      <c r="P1853" s="12"/>
      <c r="Q1853" s="12"/>
      <c r="R1853" s="12"/>
      <c r="S1853" s="12"/>
      <c r="T1853" s="12"/>
      <c r="U1853" s="12"/>
      <c r="V1853" s="12"/>
    </row>
    <row r="1854" spans="1:22" s="1" customFormat="1" x14ac:dyDescent="0.4">
      <c r="A1854" s="12"/>
      <c r="B1854" s="12"/>
      <c r="C1854" s="42"/>
      <c r="D1854" s="12"/>
      <c r="E1854" s="12"/>
      <c r="F1854" s="12"/>
      <c r="G1854" s="12"/>
      <c r="H1854" s="12"/>
      <c r="I1854" s="12"/>
      <c r="J1854" s="12"/>
      <c r="K1854" s="12"/>
      <c r="L1854" s="12"/>
      <c r="M1854" s="12"/>
      <c r="N1854" s="12"/>
      <c r="O1854" s="12"/>
      <c r="P1854" s="12"/>
      <c r="Q1854" s="12"/>
      <c r="R1854" s="12"/>
      <c r="S1854" s="12"/>
      <c r="T1854" s="12"/>
      <c r="U1854" s="12"/>
      <c r="V1854" s="12"/>
    </row>
    <row r="1855" spans="1:22" s="1" customFormat="1" x14ac:dyDescent="0.4">
      <c r="A1855" s="12"/>
      <c r="B1855" s="12"/>
      <c r="C1855" s="42"/>
      <c r="D1855" s="12"/>
      <c r="E1855" s="12"/>
      <c r="F1855" s="12"/>
      <c r="G1855" s="12"/>
      <c r="H1855" s="12"/>
      <c r="I1855" s="12"/>
      <c r="J1855" s="12"/>
      <c r="K1855" s="12"/>
      <c r="L1855" s="12"/>
      <c r="M1855" s="12"/>
      <c r="N1855" s="12"/>
      <c r="O1855" s="12"/>
      <c r="P1855" s="12"/>
      <c r="Q1855" s="12"/>
      <c r="R1855" s="12"/>
      <c r="S1855" s="12"/>
      <c r="T1855" s="12"/>
      <c r="U1855" s="12"/>
      <c r="V1855" s="12"/>
    </row>
    <row r="1856" spans="1:22" s="1" customFormat="1" x14ac:dyDescent="0.4">
      <c r="A1856" s="12"/>
      <c r="B1856" s="12"/>
      <c r="C1856" s="42"/>
      <c r="D1856" s="12"/>
      <c r="E1856" s="12"/>
      <c r="F1856" s="12"/>
      <c r="G1856" s="12"/>
      <c r="H1856" s="12"/>
      <c r="I1856" s="12"/>
      <c r="J1856" s="12"/>
      <c r="K1856" s="12"/>
      <c r="L1856" s="12"/>
      <c r="M1856" s="12"/>
      <c r="N1856" s="12"/>
      <c r="O1856" s="12"/>
      <c r="P1856" s="12"/>
      <c r="Q1856" s="12"/>
      <c r="R1856" s="12"/>
      <c r="S1856" s="12"/>
      <c r="T1856" s="12"/>
      <c r="U1856" s="12"/>
      <c r="V1856" s="12"/>
    </row>
    <row r="1857" spans="1:22" s="1" customFormat="1" x14ac:dyDescent="0.4">
      <c r="A1857" s="12"/>
      <c r="B1857" s="12"/>
      <c r="C1857" s="42"/>
      <c r="D1857" s="12"/>
      <c r="E1857" s="12"/>
      <c r="F1857" s="12"/>
      <c r="G1857" s="12"/>
      <c r="H1857" s="12"/>
      <c r="I1857" s="12"/>
      <c r="J1857" s="12"/>
      <c r="K1857" s="12"/>
      <c r="L1857" s="12"/>
      <c r="M1857" s="12"/>
      <c r="N1857" s="12"/>
      <c r="O1857" s="12"/>
      <c r="P1857" s="12"/>
      <c r="Q1857" s="12"/>
      <c r="R1857" s="12"/>
      <c r="S1857" s="12"/>
      <c r="T1857" s="12"/>
      <c r="U1857" s="12"/>
      <c r="V1857" s="12"/>
    </row>
    <row r="1858" spans="1:22" s="1" customFormat="1" x14ac:dyDescent="0.4">
      <c r="A1858" s="12"/>
      <c r="B1858" s="12"/>
      <c r="C1858" s="42"/>
      <c r="D1858" s="12"/>
      <c r="E1858" s="12"/>
      <c r="F1858" s="12"/>
      <c r="G1858" s="12"/>
      <c r="H1858" s="12"/>
      <c r="I1858" s="12"/>
      <c r="J1858" s="12"/>
      <c r="K1858" s="12"/>
      <c r="L1858" s="12"/>
      <c r="M1858" s="12"/>
      <c r="N1858" s="12"/>
      <c r="O1858" s="12"/>
      <c r="P1858" s="12"/>
      <c r="Q1858" s="12"/>
      <c r="R1858" s="12"/>
      <c r="S1858" s="12"/>
      <c r="T1858" s="12"/>
      <c r="U1858" s="12"/>
      <c r="V1858" s="12"/>
    </row>
    <row r="1859" spans="1:22" s="1" customFormat="1" x14ac:dyDescent="0.4">
      <c r="A1859" s="12"/>
      <c r="B1859" s="12"/>
      <c r="C1859" s="42"/>
      <c r="D1859" s="12"/>
      <c r="E1859" s="12"/>
      <c r="F1859" s="12"/>
      <c r="G1859" s="12"/>
      <c r="H1859" s="12"/>
      <c r="I1859" s="12"/>
      <c r="J1859" s="12"/>
      <c r="K1859" s="12"/>
      <c r="L1859" s="12"/>
      <c r="M1859" s="12"/>
      <c r="N1859" s="12"/>
      <c r="O1859" s="12"/>
      <c r="P1859" s="12"/>
      <c r="Q1859" s="12"/>
      <c r="R1859" s="12"/>
      <c r="S1859" s="12"/>
      <c r="T1859" s="12"/>
      <c r="U1859" s="12"/>
      <c r="V1859" s="12"/>
    </row>
    <row r="1860" spans="1:22" s="1" customFormat="1" x14ac:dyDescent="0.4">
      <c r="A1860" s="12"/>
      <c r="B1860" s="12"/>
      <c r="C1860" s="42"/>
      <c r="D1860" s="12"/>
      <c r="E1860" s="12"/>
      <c r="F1860" s="12"/>
      <c r="G1860" s="12"/>
      <c r="H1860" s="12"/>
      <c r="I1860" s="12"/>
      <c r="J1860" s="12"/>
      <c r="K1860" s="12"/>
      <c r="L1860" s="12"/>
      <c r="M1860" s="12"/>
      <c r="N1860" s="12"/>
      <c r="O1860" s="12"/>
      <c r="P1860" s="12"/>
      <c r="Q1860" s="12"/>
      <c r="R1860" s="12"/>
      <c r="S1860" s="12"/>
      <c r="T1860" s="12"/>
      <c r="U1860" s="12"/>
      <c r="V1860" s="12"/>
    </row>
    <row r="1861" spans="1:22" s="1" customFormat="1" x14ac:dyDescent="0.4">
      <c r="A1861" s="12"/>
      <c r="B1861" s="12"/>
      <c r="C1861" s="42"/>
      <c r="D1861" s="12"/>
      <c r="E1861" s="12"/>
      <c r="F1861" s="12"/>
      <c r="G1861" s="12"/>
      <c r="H1861" s="12"/>
      <c r="I1861" s="12"/>
      <c r="J1861" s="12"/>
      <c r="K1861" s="12"/>
      <c r="L1861" s="12"/>
      <c r="M1861" s="12"/>
      <c r="N1861" s="12"/>
      <c r="O1861" s="12"/>
      <c r="P1861" s="12"/>
      <c r="Q1861" s="12"/>
      <c r="R1861" s="12"/>
      <c r="S1861" s="12"/>
      <c r="T1861" s="12"/>
      <c r="U1861" s="12"/>
      <c r="V1861" s="12"/>
    </row>
    <row r="1862" spans="1:22" s="1" customFormat="1" x14ac:dyDescent="0.4">
      <c r="A1862" s="12"/>
      <c r="B1862" s="12"/>
      <c r="C1862" s="42"/>
      <c r="D1862" s="12"/>
      <c r="E1862" s="12"/>
      <c r="F1862" s="12"/>
      <c r="G1862" s="12"/>
      <c r="H1862" s="12"/>
      <c r="I1862" s="12"/>
      <c r="J1862" s="12"/>
      <c r="K1862" s="12"/>
      <c r="L1862" s="12"/>
      <c r="M1862" s="12"/>
      <c r="N1862" s="12"/>
      <c r="O1862" s="12"/>
      <c r="P1862" s="12"/>
      <c r="Q1862" s="12"/>
      <c r="R1862" s="12"/>
      <c r="S1862" s="12"/>
      <c r="T1862" s="12"/>
      <c r="U1862" s="12"/>
      <c r="V1862" s="12"/>
    </row>
    <row r="1863" spans="1:22" s="1" customFormat="1" x14ac:dyDescent="0.4">
      <c r="A1863" s="12"/>
      <c r="B1863" s="12"/>
      <c r="C1863" s="42"/>
      <c r="D1863" s="12"/>
      <c r="E1863" s="12"/>
      <c r="F1863" s="12"/>
      <c r="G1863" s="12"/>
      <c r="H1863" s="12"/>
      <c r="I1863" s="12"/>
      <c r="J1863" s="12"/>
      <c r="K1863" s="12"/>
      <c r="L1863" s="12"/>
      <c r="M1863" s="12"/>
      <c r="N1863" s="12"/>
      <c r="O1863" s="12"/>
      <c r="P1863" s="12"/>
      <c r="Q1863" s="12"/>
      <c r="R1863" s="12"/>
      <c r="S1863" s="12"/>
      <c r="T1863" s="12"/>
      <c r="U1863" s="12"/>
      <c r="V1863" s="12"/>
    </row>
    <row r="1864" spans="1:22" s="1" customFormat="1" x14ac:dyDescent="0.4">
      <c r="A1864" s="12"/>
      <c r="B1864" s="12"/>
      <c r="C1864" s="42"/>
      <c r="D1864" s="12"/>
      <c r="E1864" s="12"/>
      <c r="F1864" s="12"/>
      <c r="G1864" s="12"/>
      <c r="H1864" s="12"/>
      <c r="I1864" s="12"/>
      <c r="J1864" s="12"/>
      <c r="K1864" s="12"/>
      <c r="L1864" s="12"/>
      <c r="M1864" s="12"/>
      <c r="N1864" s="12"/>
      <c r="O1864" s="12"/>
      <c r="P1864" s="12"/>
      <c r="Q1864" s="12"/>
      <c r="R1864" s="12"/>
      <c r="S1864" s="12"/>
      <c r="T1864" s="12"/>
      <c r="U1864" s="12"/>
      <c r="V1864" s="12"/>
    </row>
    <row r="1865" spans="1:22" s="1" customFormat="1" x14ac:dyDescent="0.4">
      <c r="A1865" s="12"/>
      <c r="B1865" s="12"/>
      <c r="C1865" s="42"/>
      <c r="D1865" s="12"/>
      <c r="E1865" s="12"/>
      <c r="F1865" s="12"/>
      <c r="G1865" s="12"/>
      <c r="H1865" s="12"/>
      <c r="I1865" s="12"/>
      <c r="J1865" s="12"/>
      <c r="K1865" s="12"/>
      <c r="L1865" s="12"/>
      <c r="M1865" s="12"/>
      <c r="N1865" s="12"/>
      <c r="O1865" s="12"/>
      <c r="P1865" s="12"/>
      <c r="Q1865" s="12"/>
      <c r="R1865" s="12"/>
      <c r="S1865" s="12"/>
      <c r="T1865" s="12"/>
      <c r="U1865" s="12"/>
      <c r="V1865" s="12"/>
    </row>
    <row r="1866" spans="1:22" s="1" customFormat="1" x14ac:dyDescent="0.4">
      <c r="A1866" s="12"/>
      <c r="B1866" s="12"/>
      <c r="C1866" s="42"/>
      <c r="D1866" s="12"/>
      <c r="E1866" s="12"/>
      <c r="F1866" s="12"/>
      <c r="G1866" s="12"/>
      <c r="H1866" s="12"/>
      <c r="I1866" s="12"/>
      <c r="J1866" s="12"/>
      <c r="K1866" s="12"/>
      <c r="L1866" s="12"/>
      <c r="M1866" s="12"/>
      <c r="N1866" s="12"/>
      <c r="O1866" s="12"/>
      <c r="P1866" s="12"/>
      <c r="Q1866" s="12"/>
      <c r="R1866" s="12"/>
      <c r="S1866" s="12"/>
      <c r="T1866" s="12"/>
      <c r="U1866" s="12"/>
      <c r="V1866" s="12"/>
    </row>
    <row r="1867" spans="1:22" s="1" customFormat="1" x14ac:dyDescent="0.4">
      <c r="A1867" s="12"/>
      <c r="B1867" s="12"/>
      <c r="C1867" s="42"/>
      <c r="D1867" s="12"/>
      <c r="E1867" s="12"/>
      <c r="F1867" s="12"/>
      <c r="G1867" s="12"/>
      <c r="H1867" s="12"/>
      <c r="I1867" s="12"/>
      <c r="J1867" s="12"/>
      <c r="K1867" s="12"/>
      <c r="L1867" s="12"/>
      <c r="M1867" s="12"/>
      <c r="N1867" s="12"/>
      <c r="O1867" s="12"/>
      <c r="P1867" s="12"/>
      <c r="Q1867" s="12"/>
      <c r="R1867" s="12"/>
      <c r="S1867" s="12"/>
      <c r="T1867" s="12"/>
      <c r="U1867" s="12"/>
      <c r="V1867" s="12"/>
    </row>
    <row r="1868" spans="1:22" s="1" customFormat="1" x14ac:dyDescent="0.4">
      <c r="A1868" s="12"/>
      <c r="B1868" s="12"/>
      <c r="C1868" s="42"/>
      <c r="D1868" s="12"/>
      <c r="E1868" s="12"/>
      <c r="F1868" s="12"/>
      <c r="G1868" s="12"/>
      <c r="H1868" s="12"/>
      <c r="I1868" s="12"/>
      <c r="J1868" s="12"/>
      <c r="K1868" s="12"/>
      <c r="L1868" s="12"/>
      <c r="M1868" s="12"/>
      <c r="N1868" s="12"/>
      <c r="O1868" s="12"/>
      <c r="P1868" s="12"/>
      <c r="Q1868" s="12"/>
      <c r="R1868" s="12"/>
      <c r="S1868" s="12"/>
      <c r="T1868" s="12"/>
      <c r="U1868" s="12"/>
      <c r="V1868" s="12"/>
    </row>
    <row r="1869" spans="1:22" s="1" customFormat="1" x14ac:dyDescent="0.4">
      <c r="A1869" s="12"/>
      <c r="B1869" s="12"/>
      <c r="C1869" s="42"/>
      <c r="D1869" s="12"/>
      <c r="E1869" s="12"/>
      <c r="F1869" s="12"/>
      <c r="G1869" s="12"/>
      <c r="H1869" s="12"/>
      <c r="I1869" s="12"/>
      <c r="J1869" s="12"/>
      <c r="K1869" s="12"/>
      <c r="L1869" s="12"/>
      <c r="M1869" s="12"/>
      <c r="N1869" s="12"/>
      <c r="O1869" s="12"/>
      <c r="P1869" s="12"/>
      <c r="Q1869" s="12"/>
      <c r="R1869" s="12"/>
      <c r="S1869" s="12"/>
      <c r="T1869" s="12"/>
      <c r="U1869" s="12"/>
      <c r="V1869" s="12"/>
    </row>
    <row r="1870" spans="1:22" s="1" customFormat="1" x14ac:dyDescent="0.4">
      <c r="A1870" s="12"/>
      <c r="B1870" s="12"/>
      <c r="C1870" s="42"/>
      <c r="D1870" s="12"/>
      <c r="E1870" s="12"/>
      <c r="F1870" s="12"/>
      <c r="G1870" s="12"/>
      <c r="H1870" s="12"/>
      <c r="I1870" s="12"/>
      <c r="J1870" s="12"/>
      <c r="K1870" s="12"/>
      <c r="L1870" s="12"/>
      <c r="M1870" s="12"/>
      <c r="N1870" s="12"/>
      <c r="O1870" s="12"/>
      <c r="P1870" s="12"/>
      <c r="Q1870" s="12"/>
      <c r="R1870" s="12"/>
      <c r="S1870" s="12"/>
      <c r="T1870" s="12"/>
      <c r="U1870" s="12"/>
      <c r="V1870" s="12"/>
    </row>
    <row r="1871" spans="1:22" s="1" customFormat="1" x14ac:dyDescent="0.4">
      <c r="A1871" s="12"/>
      <c r="B1871" s="12"/>
      <c r="C1871" s="42"/>
      <c r="D1871" s="12"/>
      <c r="E1871" s="12"/>
      <c r="F1871" s="12"/>
      <c r="G1871" s="12"/>
      <c r="H1871" s="12"/>
      <c r="I1871" s="12"/>
      <c r="J1871" s="12"/>
      <c r="K1871" s="12"/>
      <c r="L1871" s="12"/>
      <c r="M1871" s="12"/>
      <c r="N1871" s="12"/>
      <c r="O1871" s="12"/>
      <c r="P1871" s="12"/>
      <c r="Q1871" s="12"/>
      <c r="R1871" s="12"/>
      <c r="S1871" s="12"/>
      <c r="T1871" s="12"/>
      <c r="U1871" s="12"/>
      <c r="V1871" s="12"/>
    </row>
    <row r="1872" spans="1:22" s="1" customFormat="1" x14ac:dyDescent="0.4">
      <c r="A1872" s="12"/>
      <c r="B1872" s="12"/>
      <c r="C1872" s="42"/>
      <c r="D1872" s="12"/>
      <c r="E1872" s="12"/>
      <c r="F1872" s="12"/>
      <c r="G1872" s="12"/>
      <c r="H1872" s="12"/>
      <c r="I1872" s="12"/>
      <c r="J1872" s="12"/>
      <c r="K1872" s="12"/>
      <c r="L1872" s="12"/>
      <c r="M1872" s="12"/>
      <c r="N1872" s="12"/>
      <c r="O1872" s="12"/>
      <c r="P1872" s="12"/>
      <c r="Q1872" s="12"/>
      <c r="R1872" s="12"/>
      <c r="S1872" s="12"/>
      <c r="T1872" s="12"/>
      <c r="U1872" s="12"/>
      <c r="V1872" s="12"/>
    </row>
    <row r="1873" spans="1:22" s="1" customFormat="1" x14ac:dyDescent="0.4">
      <c r="A1873" s="12"/>
      <c r="B1873" s="12"/>
      <c r="C1873" s="42"/>
      <c r="D1873" s="12"/>
      <c r="E1873" s="12"/>
      <c r="F1873" s="12"/>
      <c r="G1873" s="12"/>
      <c r="H1873" s="12"/>
      <c r="I1873" s="12"/>
      <c r="J1873" s="12"/>
      <c r="K1873" s="12"/>
      <c r="L1873" s="12"/>
      <c r="M1873" s="12"/>
      <c r="N1873" s="12"/>
      <c r="O1873" s="12"/>
      <c r="P1873" s="12"/>
      <c r="Q1873" s="12"/>
      <c r="R1873" s="12"/>
      <c r="S1873" s="12"/>
      <c r="T1873" s="12"/>
      <c r="U1873" s="12"/>
      <c r="V1873" s="12"/>
    </row>
    <row r="1874" spans="1:22" s="1" customFormat="1" x14ac:dyDescent="0.4">
      <c r="A1874" s="12"/>
      <c r="B1874" s="12"/>
      <c r="C1874" s="42"/>
      <c r="D1874" s="12"/>
      <c r="E1874" s="12"/>
      <c r="F1874" s="12"/>
      <c r="G1874" s="12"/>
      <c r="H1874" s="12"/>
      <c r="I1874" s="12"/>
      <c r="J1874" s="12"/>
      <c r="K1874" s="12"/>
      <c r="L1874" s="12"/>
      <c r="M1874" s="12"/>
      <c r="N1874" s="12"/>
      <c r="O1874" s="12"/>
      <c r="P1874" s="12"/>
      <c r="Q1874" s="12"/>
      <c r="R1874" s="12"/>
      <c r="S1874" s="12"/>
      <c r="T1874" s="12"/>
      <c r="U1874" s="12"/>
      <c r="V1874" s="12"/>
    </row>
    <row r="1875" spans="1:22" s="1" customFormat="1" x14ac:dyDescent="0.4">
      <c r="A1875" s="12"/>
      <c r="B1875" s="12"/>
      <c r="C1875" s="42"/>
      <c r="D1875" s="12"/>
      <c r="E1875" s="12"/>
      <c r="F1875" s="12"/>
      <c r="G1875" s="12"/>
      <c r="H1875" s="12"/>
      <c r="I1875" s="12"/>
      <c r="J1875" s="12"/>
      <c r="K1875" s="12"/>
      <c r="L1875" s="12"/>
      <c r="M1875" s="12"/>
      <c r="N1875" s="12"/>
      <c r="O1875" s="12"/>
      <c r="P1875" s="12"/>
      <c r="Q1875" s="12"/>
      <c r="R1875" s="12"/>
      <c r="S1875" s="12"/>
      <c r="T1875" s="12"/>
      <c r="U1875" s="12"/>
      <c r="V1875" s="12"/>
    </row>
    <row r="1876" spans="1:22" s="1" customFormat="1" x14ac:dyDescent="0.4">
      <c r="A1876" s="12"/>
      <c r="B1876" s="12"/>
      <c r="C1876" s="42"/>
      <c r="D1876" s="12"/>
      <c r="E1876" s="12"/>
      <c r="F1876" s="12"/>
      <c r="G1876" s="12"/>
      <c r="H1876" s="12"/>
      <c r="I1876" s="12"/>
      <c r="J1876" s="12"/>
      <c r="K1876" s="12"/>
      <c r="L1876" s="12"/>
      <c r="M1876" s="12"/>
      <c r="N1876" s="12"/>
      <c r="O1876" s="12"/>
      <c r="P1876" s="12"/>
      <c r="Q1876" s="12"/>
      <c r="R1876" s="12"/>
      <c r="S1876" s="12"/>
      <c r="T1876" s="12"/>
      <c r="U1876" s="12"/>
      <c r="V1876" s="12"/>
    </row>
    <row r="1877" spans="1:22" s="1" customFormat="1" x14ac:dyDescent="0.4">
      <c r="A1877" s="12"/>
      <c r="B1877" s="12"/>
      <c r="C1877" s="42"/>
      <c r="D1877" s="12"/>
      <c r="E1877" s="12"/>
      <c r="F1877" s="12"/>
      <c r="G1877" s="12"/>
      <c r="H1877" s="12"/>
      <c r="I1877" s="12"/>
      <c r="J1877" s="12"/>
      <c r="K1877" s="12"/>
      <c r="L1877" s="12"/>
      <c r="M1877" s="12"/>
      <c r="N1877" s="12"/>
      <c r="O1877" s="12"/>
      <c r="P1877" s="12"/>
      <c r="Q1877" s="12"/>
      <c r="R1877" s="12"/>
      <c r="S1877" s="12"/>
      <c r="T1877" s="12"/>
      <c r="U1877" s="12"/>
      <c r="V1877" s="12"/>
    </row>
    <row r="1878" spans="1:22" s="1" customFormat="1" x14ac:dyDescent="0.4">
      <c r="A1878" s="12"/>
      <c r="B1878" s="12"/>
      <c r="C1878" s="42"/>
      <c r="D1878" s="12"/>
      <c r="E1878" s="12"/>
      <c r="F1878" s="12"/>
      <c r="G1878" s="12"/>
      <c r="H1878" s="12"/>
      <c r="I1878" s="12"/>
      <c r="J1878" s="12"/>
      <c r="K1878" s="12"/>
      <c r="L1878" s="12"/>
      <c r="M1878" s="12"/>
      <c r="N1878" s="12"/>
      <c r="O1878" s="12"/>
      <c r="P1878" s="12"/>
      <c r="Q1878" s="12"/>
      <c r="R1878" s="12"/>
      <c r="S1878" s="12"/>
      <c r="T1878" s="12"/>
      <c r="U1878" s="12"/>
      <c r="V1878" s="12"/>
    </row>
    <row r="1879" spans="1:22" s="1" customFormat="1" x14ac:dyDescent="0.4">
      <c r="A1879" s="12"/>
      <c r="B1879" s="12"/>
      <c r="C1879" s="42"/>
      <c r="D1879" s="12"/>
      <c r="E1879" s="12"/>
      <c r="F1879" s="12"/>
      <c r="G1879" s="12"/>
      <c r="H1879" s="12"/>
      <c r="I1879" s="12"/>
      <c r="J1879" s="12"/>
      <c r="K1879" s="12"/>
      <c r="L1879" s="12"/>
      <c r="M1879" s="12"/>
      <c r="N1879" s="12"/>
      <c r="O1879" s="12"/>
      <c r="P1879" s="12"/>
      <c r="Q1879" s="12"/>
      <c r="R1879" s="12"/>
      <c r="S1879" s="12"/>
      <c r="T1879" s="12"/>
      <c r="U1879" s="12"/>
      <c r="V1879" s="12"/>
    </row>
    <row r="1880" spans="1:22" s="1" customFormat="1" x14ac:dyDescent="0.4">
      <c r="A1880" s="12"/>
      <c r="B1880" s="12"/>
      <c r="C1880" s="42"/>
      <c r="D1880" s="12"/>
      <c r="E1880" s="12"/>
      <c r="F1880" s="12"/>
      <c r="G1880" s="12"/>
      <c r="H1880" s="12"/>
      <c r="I1880" s="12"/>
      <c r="J1880" s="12"/>
      <c r="K1880" s="12"/>
      <c r="L1880" s="12"/>
      <c r="M1880" s="12"/>
      <c r="N1880" s="12"/>
      <c r="O1880" s="12"/>
      <c r="P1880" s="12"/>
      <c r="Q1880" s="12"/>
      <c r="R1880" s="12"/>
      <c r="S1880" s="12"/>
      <c r="T1880" s="12"/>
      <c r="U1880" s="12"/>
      <c r="V1880" s="12"/>
    </row>
    <row r="1881" spans="1:22" s="1" customFormat="1" x14ac:dyDescent="0.4">
      <c r="A1881" s="12"/>
      <c r="B1881" s="12"/>
      <c r="C1881" s="42"/>
      <c r="D1881" s="12"/>
      <c r="E1881" s="12"/>
      <c r="F1881" s="12"/>
      <c r="G1881" s="12"/>
      <c r="H1881" s="12"/>
      <c r="I1881" s="12"/>
      <c r="J1881" s="12"/>
      <c r="K1881" s="12"/>
      <c r="L1881" s="12"/>
      <c r="M1881" s="12"/>
      <c r="N1881" s="12"/>
      <c r="O1881" s="12"/>
      <c r="P1881" s="12"/>
      <c r="Q1881" s="12"/>
      <c r="R1881" s="12"/>
      <c r="S1881" s="12"/>
      <c r="T1881" s="12"/>
      <c r="U1881" s="12"/>
      <c r="V1881" s="12"/>
    </row>
    <row r="1882" spans="1:22" s="1" customFormat="1" x14ac:dyDescent="0.4">
      <c r="A1882" s="12"/>
      <c r="B1882" s="12"/>
      <c r="C1882" s="42"/>
      <c r="D1882" s="12"/>
      <c r="E1882" s="12"/>
      <c r="F1882" s="12"/>
      <c r="G1882" s="12"/>
      <c r="H1882" s="12"/>
      <c r="I1882" s="12"/>
      <c r="J1882" s="12"/>
      <c r="K1882" s="12"/>
      <c r="L1882" s="12"/>
      <c r="M1882" s="12"/>
      <c r="N1882" s="12"/>
      <c r="O1882" s="12"/>
      <c r="P1882" s="12"/>
      <c r="Q1882" s="12"/>
      <c r="R1882" s="12"/>
      <c r="S1882" s="12"/>
      <c r="T1882" s="12"/>
      <c r="U1882" s="12"/>
      <c r="V1882" s="12"/>
    </row>
    <row r="1883" spans="1:22" s="1" customFormat="1" x14ac:dyDescent="0.4">
      <c r="A1883" s="12"/>
      <c r="B1883" s="12"/>
      <c r="C1883" s="42"/>
      <c r="D1883" s="12"/>
      <c r="E1883" s="12"/>
      <c r="F1883" s="12"/>
      <c r="G1883" s="12"/>
      <c r="H1883" s="12"/>
      <c r="I1883" s="12"/>
      <c r="J1883" s="12"/>
      <c r="K1883" s="12"/>
      <c r="L1883" s="12"/>
      <c r="M1883" s="12"/>
      <c r="N1883" s="12"/>
      <c r="O1883" s="12"/>
      <c r="P1883" s="12"/>
      <c r="Q1883" s="12"/>
      <c r="R1883" s="12"/>
      <c r="S1883" s="12"/>
      <c r="T1883" s="12"/>
      <c r="U1883" s="12"/>
      <c r="V1883" s="12"/>
    </row>
    <row r="1884" spans="1:22" s="1" customFormat="1" x14ac:dyDescent="0.4">
      <c r="A1884" s="12"/>
      <c r="B1884" s="12"/>
      <c r="C1884" s="42"/>
      <c r="D1884" s="12"/>
      <c r="E1884" s="12"/>
      <c r="F1884" s="12"/>
      <c r="G1884" s="12"/>
      <c r="H1884" s="12"/>
      <c r="I1884" s="12"/>
      <c r="J1884" s="12"/>
      <c r="K1884" s="12"/>
      <c r="L1884" s="12"/>
      <c r="M1884" s="12"/>
      <c r="N1884" s="12"/>
      <c r="O1884" s="12"/>
      <c r="P1884" s="12"/>
      <c r="Q1884" s="12"/>
      <c r="R1884" s="12"/>
      <c r="S1884" s="12"/>
      <c r="T1884" s="12"/>
      <c r="U1884" s="12"/>
      <c r="V1884" s="12"/>
    </row>
    <row r="1885" spans="1:22" s="1" customFormat="1" x14ac:dyDescent="0.4">
      <c r="A1885" s="12"/>
      <c r="B1885" s="12"/>
      <c r="C1885" s="42"/>
      <c r="D1885" s="12"/>
      <c r="E1885" s="12"/>
      <c r="F1885" s="12"/>
      <c r="G1885" s="12"/>
      <c r="H1885" s="12"/>
      <c r="I1885" s="12"/>
      <c r="J1885" s="12"/>
      <c r="K1885" s="12"/>
      <c r="L1885" s="12"/>
      <c r="M1885" s="12"/>
      <c r="N1885" s="12"/>
      <c r="O1885" s="12"/>
      <c r="P1885" s="12"/>
      <c r="Q1885" s="12"/>
      <c r="R1885" s="12"/>
      <c r="S1885" s="12"/>
      <c r="T1885" s="12"/>
      <c r="U1885" s="12"/>
      <c r="V1885" s="12"/>
    </row>
    <row r="1886" spans="1:22" s="1" customFormat="1" x14ac:dyDescent="0.4">
      <c r="A1886" s="12"/>
      <c r="B1886" s="12"/>
      <c r="C1886" s="42"/>
      <c r="D1886" s="12"/>
      <c r="E1886" s="12"/>
      <c r="F1886" s="12"/>
      <c r="G1886" s="12"/>
      <c r="H1886" s="12"/>
      <c r="I1886" s="12"/>
      <c r="J1886" s="12"/>
      <c r="K1886" s="12"/>
      <c r="L1886" s="12"/>
      <c r="M1886" s="12"/>
      <c r="N1886" s="12"/>
      <c r="O1886" s="12"/>
      <c r="P1886" s="12"/>
      <c r="Q1886" s="12"/>
      <c r="R1886" s="12"/>
      <c r="S1886" s="12"/>
      <c r="T1886" s="12"/>
      <c r="U1886" s="12"/>
      <c r="V1886" s="12"/>
    </row>
    <row r="1887" spans="1:22" s="1" customFormat="1" x14ac:dyDescent="0.4">
      <c r="A1887" s="12"/>
      <c r="B1887" s="12"/>
      <c r="C1887" s="42"/>
      <c r="D1887" s="12"/>
      <c r="E1887" s="12"/>
      <c r="F1887" s="12"/>
      <c r="G1887" s="12"/>
      <c r="H1887" s="12"/>
      <c r="I1887" s="12"/>
      <c r="J1887" s="12"/>
      <c r="K1887" s="12"/>
      <c r="L1887" s="12"/>
      <c r="M1887" s="12"/>
      <c r="N1887" s="12"/>
      <c r="O1887" s="12"/>
      <c r="P1887" s="12"/>
      <c r="Q1887" s="12"/>
      <c r="R1887" s="12"/>
      <c r="S1887" s="12"/>
      <c r="T1887" s="12"/>
      <c r="U1887" s="12"/>
      <c r="V1887" s="12"/>
    </row>
    <row r="1888" spans="1:22" s="1" customFormat="1" x14ac:dyDescent="0.4">
      <c r="A1888" s="12"/>
      <c r="B1888" s="12"/>
      <c r="C1888" s="42"/>
      <c r="D1888" s="12"/>
      <c r="E1888" s="12"/>
      <c r="F1888" s="12"/>
      <c r="G1888" s="12"/>
      <c r="H1888" s="12"/>
      <c r="I1888" s="12"/>
      <c r="J1888" s="12"/>
      <c r="K1888" s="12"/>
      <c r="L1888" s="12"/>
      <c r="M1888" s="12"/>
      <c r="N1888" s="12"/>
      <c r="O1888" s="12"/>
      <c r="P1888" s="12"/>
      <c r="Q1888" s="12"/>
      <c r="R1888" s="12"/>
      <c r="S1888" s="12"/>
      <c r="T1888" s="12"/>
      <c r="U1888" s="12"/>
      <c r="V1888" s="12"/>
    </row>
    <row r="1889" spans="1:22" s="1" customFormat="1" x14ac:dyDescent="0.4">
      <c r="A1889" s="12"/>
      <c r="B1889" s="12"/>
      <c r="C1889" s="42"/>
      <c r="D1889" s="12"/>
      <c r="E1889" s="12"/>
      <c r="F1889" s="12"/>
      <c r="G1889" s="12"/>
      <c r="H1889" s="12"/>
      <c r="I1889" s="12"/>
      <c r="J1889" s="12"/>
      <c r="K1889" s="12"/>
      <c r="L1889" s="12"/>
      <c r="M1889" s="12"/>
      <c r="N1889" s="12"/>
      <c r="O1889" s="12"/>
      <c r="P1889" s="12"/>
      <c r="Q1889" s="12"/>
      <c r="R1889" s="12"/>
      <c r="S1889" s="12"/>
      <c r="T1889" s="12"/>
      <c r="U1889" s="12"/>
      <c r="V1889" s="12"/>
    </row>
    <row r="1890" spans="1:22" s="1" customFormat="1" x14ac:dyDescent="0.4">
      <c r="A1890" s="12"/>
      <c r="B1890" s="12"/>
      <c r="C1890" s="42"/>
      <c r="D1890" s="12"/>
      <c r="E1890" s="12"/>
      <c r="F1890" s="12"/>
      <c r="G1890" s="12"/>
      <c r="H1890" s="12"/>
      <c r="I1890" s="12"/>
      <c r="J1890" s="12"/>
      <c r="K1890" s="12"/>
      <c r="L1890" s="12"/>
      <c r="M1890" s="12"/>
      <c r="N1890" s="12"/>
      <c r="O1890" s="12"/>
      <c r="P1890" s="12"/>
      <c r="Q1890" s="12"/>
      <c r="R1890" s="12"/>
      <c r="S1890" s="12"/>
      <c r="T1890" s="12"/>
      <c r="U1890" s="12"/>
      <c r="V1890" s="12"/>
    </row>
    <row r="1891" spans="1:22" s="1" customFormat="1" x14ac:dyDescent="0.4">
      <c r="A1891" s="12"/>
      <c r="B1891" s="12"/>
      <c r="C1891" s="42"/>
      <c r="D1891" s="12"/>
      <c r="E1891" s="12"/>
      <c r="F1891" s="12"/>
      <c r="G1891" s="12"/>
      <c r="H1891" s="12"/>
      <c r="I1891" s="12"/>
      <c r="J1891" s="12"/>
      <c r="K1891" s="12"/>
      <c r="L1891" s="12"/>
      <c r="M1891" s="12"/>
      <c r="N1891" s="12"/>
      <c r="O1891" s="12"/>
      <c r="P1891" s="12"/>
      <c r="Q1891" s="12"/>
      <c r="R1891" s="12"/>
      <c r="S1891" s="12"/>
      <c r="T1891" s="12"/>
      <c r="U1891" s="12"/>
      <c r="V1891" s="12"/>
    </row>
    <row r="1892" spans="1:22" s="1" customFormat="1" x14ac:dyDescent="0.4">
      <c r="A1892" s="12"/>
      <c r="B1892" s="12"/>
      <c r="C1892" s="42"/>
      <c r="D1892" s="12"/>
      <c r="E1892" s="12"/>
      <c r="F1892" s="12"/>
      <c r="G1892" s="12"/>
      <c r="H1892" s="12"/>
      <c r="I1892" s="12"/>
      <c r="J1892" s="12"/>
      <c r="K1892" s="12"/>
      <c r="L1892" s="12"/>
      <c r="M1892" s="12"/>
      <c r="N1892" s="12"/>
      <c r="O1892" s="12"/>
      <c r="P1892" s="12"/>
      <c r="Q1892" s="12"/>
      <c r="R1892" s="12"/>
      <c r="S1892" s="12"/>
      <c r="T1892" s="12"/>
      <c r="U1892" s="12"/>
      <c r="V1892" s="12"/>
    </row>
    <row r="1893" spans="1:22" s="1" customFormat="1" x14ac:dyDescent="0.4">
      <c r="A1893" s="12"/>
      <c r="B1893" s="12"/>
      <c r="C1893" s="42"/>
      <c r="D1893" s="12"/>
      <c r="E1893" s="12"/>
      <c r="F1893" s="12"/>
      <c r="G1893" s="12"/>
      <c r="H1893" s="12"/>
      <c r="I1893" s="12"/>
      <c r="J1893" s="12"/>
      <c r="K1893" s="12"/>
      <c r="L1893" s="12"/>
      <c r="M1893" s="12"/>
      <c r="N1893" s="12"/>
      <c r="O1893" s="12"/>
      <c r="P1893" s="12"/>
      <c r="Q1893" s="12"/>
      <c r="R1893" s="12"/>
      <c r="S1893" s="12"/>
      <c r="T1893" s="12"/>
      <c r="U1893" s="12"/>
      <c r="V1893" s="12"/>
    </row>
    <row r="1894" spans="1:22" s="1" customFormat="1" x14ac:dyDescent="0.4">
      <c r="A1894" s="12"/>
      <c r="B1894" s="12"/>
      <c r="C1894" s="42"/>
      <c r="D1894" s="12"/>
      <c r="E1894" s="12"/>
      <c r="F1894" s="12"/>
      <c r="G1894" s="12"/>
      <c r="H1894" s="12"/>
      <c r="I1894" s="12"/>
      <c r="J1894" s="12"/>
      <c r="K1894" s="12"/>
      <c r="L1894" s="12"/>
      <c r="M1894" s="12"/>
      <c r="N1894" s="12"/>
      <c r="O1894" s="12"/>
      <c r="P1894" s="12"/>
      <c r="Q1894" s="12"/>
      <c r="R1894" s="12"/>
      <c r="S1894" s="12"/>
      <c r="T1894" s="12"/>
      <c r="U1894" s="12"/>
      <c r="V1894" s="12"/>
    </row>
    <row r="1895" spans="1:22" s="1" customFormat="1" x14ac:dyDescent="0.4">
      <c r="A1895" s="12"/>
      <c r="B1895" s="12"/>
      <c r="C1895" s="42"/>
      <c r="D1895" s="12"/>
      <c r="E1895" s="12"/>
      <c r="F1895" s="12"/>
      <c r="G1895" s="12"/>
      <c r="H1895" s="12"/>
      <c r="I1895" s="12"/>
      <c r="J1895" s="12"/>
      <c r="K1895" s="12"/>
      <c r="L1895" s="12"/>
      <c r="M1895" s="12"/>
      <c r="N1895" s="12"/>
      <c r="O1895" s="12"/>
      <c r="P1895" s="12"/>
      <c r="Q1895" s="12"/>
      <c r="R1895" s="12"/>
      <c r="S1895" s="12"/>
      <c r="T1895" s="12"/>
      <c r="U1895" s="12"/>
      <c r="V1895" s="12"/>
    </row>
    <row r="1896" spans="1:22" s="1" customFormat="1" x14ac:dyDescent="0.4">
      <c r="A1896" s="12"/>
      <c r="B1896" s="12"/>
      <c r="C1896" s="42"/>
      <c r="D1896" s="12"/>
      <c r="E1896" s="12"/>
      <c r="F1896" s="12"/>
      <c r="G1896" s="12"/>
      <c r="H1896" s="12"/>
      <c r="I1896" s="12"/>
      <c r="J1896" s="12"/>
      <c r="K1896" s="12"/>
      <c r="L1896" s="12"/>
      <c r="M1896" s="12"/>
      <c r="N1896" s="12"/>
      <c r="O1896" s="12"/>
      <c r="P1896" s="12"/>
      <c r="Q1896" s="12"/>
      <c r="R1896" s="12"/>
      <c r="S1896" s="12"/>
      <c r="T1896" s="12"/>
      <c r="U1896" s="12"/>
      <c r="V1896" s="12"/>
    </row>
    <row r="1897" spans="1:22" s="1" customFormat="1" x14ac:dyDescent="0.4">
      <c r="A1897" s="12"/>
      <c r="B1897" s="12"/>
      <c r="C1897" s="42"/>
      <c r="D1897" s="12"/>
      <c r="E1897" s="12"/>
      <c r="F1897" s="12"/>
      <c r="G1897" s="12"/>
      <c r="H1897" s="12"/>
      <c r="I1897" s="12"/>
      <c r="J1897" s="12"/>
      <c r="K1897" s="12"/>
      <c r="L1897" s="12"/>
      <c r="M1897" s="12"/>
      <c r="N1897" s="12"/>
      <c r="O1897" s="12"/>
      <c r="P1897" s="12"/>
      <c r="Q1897" s="12"/>
      <c r="R1897" s="12"/>
      <c r="S1897" s="12"/>
      <c r="T1897" s="12"/>
      <c r="U1897" s="12"/>
      <c r="V1897" s="12"/>
    </row>
    <row r="1898" spans="1:22" s="1" customFormat="1" x14ac:dyDescent="0.4">
      <c r="A1898" s="12"/>
      <c r="B1898" s="12"/>
      <c r="C1898" s="42"/>
      <c r="D1898" s="12"/>
      <c r="E1898" s="12"/>
      <c r="F1898" s="12"/>
      <c r="G1898" s="12"/>
      <c r="H1898" s="12"/>
      <c r="I1898" s="12"/>
      <c r="J1898" s="12"/>
      <c r="K1898" s="12"/>
      <c r="L1898" s="12"/>
      <c r="M1898" s="12"/>
      <c r="N1898" s="12"/>
      <c r="O1898" s="12"/>
      <c r="P1898" s="12"/>
      <c r="Q1898" s="12"/>
      <c r="R1898" s="12"/>
      <c r="S1898" s="12"/>
      <c r="T1898" s="12"/>
      <c r="U1898" s="12"/>
      <c r="V1898" s="12"/>
    </row>
    <row r="1899" spans="1:22" s="1" customFormat="1" x14ac:dyDescent="0.4">
      <c r="A1899" s="12"/>
      <c r="B1899" s="12"/>
      <c r="C1899" s="42"/>
      <c r="D1899" s="12"/>
      <c r="E1899" s="12"/>
      <c r="F1899" s="12"/>
      <c r="G1899" s="12"/>
      <c r="H1899" s="12"/>
      <c r="I1899" s="12"/>
      <c r="J1899" s="12"/>
      <c r="K1899" s="12"/>
      <c r="L1899" s="12"/>
      <c r="M1899" s="12"/>
      <c r="N1899" s="12"/>
      <c r="O1899" s="12"/>
      <c r="P1899" s="12"/>
      <c r="Q1899" s="12"/>
      <c r="R1899" s="12"/>
      <c r="S1899" s="12"/>
      <c r="T1899" s="12"/>
      <c r="U1899" s="12"/>
      <c r="V1899" s="12"/>
    </row>
    <row r="1900" spans="1:22" s="1" customFormat="1" x14ac:dyDescent="0.4">
      <c r="A1900" s="12"/>
      <c r="B1900" s="12"/>
      <c r="C1900" s="42"/>
      <c r="D1900" s="12"/>
      <c r="E1900" s="12"/>
      <c r="F1900" s="12"/>
      <c r="G1900" s="12"/>
      <c r="H1900" s="12"/>
      <c r="I1900" s="12"/>
      <c r="J1900" s="12"/>
      <c r="K1900" s="12"/>
      <c r="L1900" s="12"/>
      <c r="M1900" s="12"/>
      <c r="N1900" s="12"/>
      <c r="O1900" s="12"/>
      <c r="P1900" s="12"/>
      <c r="Q1900" s="12"/>
      <c r="R1900" s="12"/>
      <c r="S1900" s="12"/>
      <c r="T1900" s="12"/>
      <c r="U1900" s="12"/>
      <c r="V1900" s="12"/>
    </row>
    <row r="1901" spans="1:22" s="1" customFormat="1" x14ac:dyDescent="0.4">
      <c r="A1901" s="12"/>
      <c r="B1901" s="12"/>
      <c r="C1901" s="42"/>
      <c r="D1901" s="12"/>
      <c r="E1901" s="12"/>
      <c r="F1901" s="12"/>
      <c r="G1901" s="12"/>
      <c r="H1901" s="12"/>
      <c r="I1901" s="12"/>
      <c r="J1901" s="12"/>
      <c r="K1901" s="12"/>
      <c r="L1901" s="12"/>
      <c r="M1901" s="12"/>
      <c r="N1901" s="12"/>
      <c r="O1901" s="12"/>
      <c r="P1901" s="12"/>
      <c r="Q1901" s="12"/>
      <c r="R1901" s="12"/>
      <c r="S1901" s="12"/>
      <c r="T1901" s="12"/>
      <c r="U1901" s="12"/>
      <c r="V1901" s="12"/>
    </row>
    <row r="1902" spans="1:22" s="1" customFormat="1" x14ac:dyDescent="0.4">
      <c r="A1902" s="12"/>
      <c r="B1902" s="12"/>
      <c r="C1902" s="42"/>
      <c r="D1902" s="12"/>
      <c r="E1902" s="12"/>
      <c r="F1902" s="12"/>
      <c r="G1902" s="12"/>
      <c r="H1902" s="12"/>
      <c r="I1902" s="12"/>
      <c r="J1902" s="12"/>
      <c r="K1902" s="12"/>
      <c r="L1902" s="12"/>
      <c r="M1902" s="12"/>
      <c r="N1902" s="12"/>
      <c r="O1902" s="12"/>
      <c r="P1902" s="12"/>
      <c r="Q1902" s="12"/>
      <c r="R1902" s="12"/>
      <c r="S1902" s="12"/>
      <c r="T1902" s="12"/>
      <c r="U1902" s="12"/>
      <c r="V1902" s="12"/>
    </row>
    <row r="1903" spans="1:22" s="1" customFormat="1" x14ac:dyDescent="0.4">
      <c r="A1903" s="12"/>
      <c r="B1903" s="12"/>
      <c r="C1903" s="42"/>
      <c r="D1903" s="12"/>
      <c r="E1903" s="12"/>
      <c r="F1903" s="12"/>
      <c r="G1903" s="12"/>
      <c r="H1903" s="12"/>
      <c r="I1903" s="12"/>
      <c r="J1903" s="12"/>
      <c r="K1903" s="12"/>
      <c r="L1903" s="12"/>
      <c r="M1903" s="12"/>
      <c r="N1903" s="12"/>
      <c r="O1903" s="12"/>
      <c r="P1903" s="12"/>
      <c r="Q1903" s="12"/>
      <c r="R1903" s="12"/>
      <c r="S1903" s="12"/>
      <c r="T1903" s="12"/>
      <c r="U1903" s="12"/>
      <c r="V1903" s="12"/>
    </row>
    <row r="1904" spans="1:22" s="1" customFormat="1" x14ac:dyDescent="0.4">
      <c r="A1904" s="12"/>
      <c r="B1904" s="12"/>
      <c r="C1904" s="42"/>
      <c r="D1904" s="12"/>
      <c r="E1904" s="12"/>
      <c r="F1904" s="12"/>
      <c r="G1904" s="12"/>
      <c r="H1904" s="12"/>
      <c r="I1904" s="12"/>
      <c r="J1904" s="12"/>
      <c r="K1904" s="12"/>
      <c r="L1904" s="12"/>
      <c r="M1904" s="12"/>
      <c r="N1904" s="12"/>
      <c r="O1904" s="12"/>
      <c r="P1904" s="12"/>
      <c r="Q1904" s="12"/>
      <c r="R1904" s="12"/>
      <c r="S1904" s="12"/>
      <c r="T1904" s="12"/>
      <c r="U1904" s="12"/>
      <c r="V1904" s="12"/>
    </row>
    <row r="1905" spans="1:22" s="1" customFormat="1" x14ac:dyDescent="0.4">
      <c r="A1905" s="12"/>
      <c r="B1905" s="12"/>
      <c r="C1905" s="42"/>
      <c r="D1905" s="12"/>
      <c r="E1905" s="12"/>
      <c r="F1905" s="12"/>
      <c r="G1905" s="12"/>
      <c r="H1905" s="12"/>
      <c r="I1905" s="12"/>
      <c r="J1905" s="12"/>
      <c r="K1905" s="12"/>
      <c r="L1905" s="12"/>
      <c r="M1905" s="12"/>
      <c r="N1905" s="12"/>
      <c r="O1905" s="12"/>
      <c r="P1905" s="12"/>
      <c r="Q1905" s="12"/>
      <c r="R1905" s="12"/>
      <c r="S1905" s="12"/>
      <c r="T1905" s="12"/>
      <c r="U1905" s="12"/>
      <c r="V1905" s="12"/>
    </row>
    <row r="1906" spans="1:22" s="1" customFormat="1" x14ac:dyDescent="0.4">
      <c r="A1906" s="12"/>
      <c r="B1906" s="12"/>
      <c r="C1906" s="42"/>
      <c r="D1906" s="12"/>
      <c r="E1906" s="12"/>
      <c r="F1906" s="12"/>
      <c r="G1906" s="12"/>
      <c r="H1906" s="12"/>
      <c r="I1906" s="12"/>
      <c r="J1906" s="12"/>
      <c r="K1906" s="12"/>
      <c r="L1906" s="12"/>
      <c r="M1906" s="12"/>
      <c r="N1906" s="12"/>
      <c r="O1906" s="12"/>
      <c r="P1906" s="12"/>
      <c r="Q1906" s="12"/>
      <c r="R1906" s="12"/>
      <c r="S1906" s="12"/>
      <c r="T1906" s="12"/>
      <c r="U1906" s="12"/>
      <c r="V1906" s="12"/>
    </row>
    <row r="1907" spans="1:22" s="1" customFormat="1" x14ac:dyDescent="0.4">
      <c r="A1907" s="12"/>
      <c r="B1907" s="12"/>
      <c r="C1907" s="42"/>
      <c r="D1907" s="12"/>
      <c r="E1907" s="12"/>
      <c r="F1907" s="12"/>
      <c r="G1907" s="12"/>
      <c r="H1907" s="12"/>
      <c r="I1907" s="12"/>
      <c r="J1907" s="12"/>
      <c r="K1907" s="12"/>
      <c r="L1907" s="12"/>
      <c r="M1907" s="12"/>
      <c r="N1907" s="12"/>
      <c r="O1907" s="12"/>
      <c r="P1907" s="12"/>
      <c r="Q1907" s="12"/>
      <c r="R1907" s="12"/>
      <c r="S1907" s="12"/>
      <c r="T1907" s="12"/>
      <c r="U1907" s="12"/>
      <c r="V1907" s="12"/>
    </row>
    <row r="1908" spans="1:22" s="1" customFormat="1" x14ac:dyDescent="0.4">
      <c r="A1908" s="12"/>
      <c r="B1908" s="12"/>
      <c r="C1908" s="42"/>
      <c r="D1908" s="12"/>
      <c r="E1908" s="12"/>
      <c r="F1908" s="12"/>
      <c r="G1908" s="12"/>
      <c r="H1908" s="12"/>
      <c r="I1908" s="12"/>
      <c r="J1908" s="12"/>
      <c r="K1908" s="12"/>
      <c r="L1908" s="12"/>
      <c r="M1908" s="12"/>
      <c r="N1908" s="12"/>
      <c r="O1908" s="12"/>
      <c r="P1908" s="12"/>
      <c r="Q1908" s="12"/>
      <c r="R1908" s="12"/>
      <c r="S1908" s="12"/>
      <c r="T1908" s="12"/>
      <c r="U1908" s="12"/>
      <c r="V1908" s="12"/>
    </row>
    <row r="1909" spans="1:22" s="1" customFormat="1" x14ac:dyDescent="0.4">
      <c r="A1909" s="12"/>
      <c r="B1909" s="12"/>
      <c r="C1909" s="42"/>
      <c r="D1909" s="12"/>
      <c r="E1909" s="12"/>
      <c r="F1909" s="12"/>
      <c r="G1909" s="12"/>
      <c r="H1909" s="12"/>
      <c r="I1909" s="12"/>
      <c r="J1909" s="12"/>
      <c r="K1909" s="12"/>
      <c r="L1909" s="12"/>
      <c r="M1909" s="12"/>
      <c r="N1909" s="12"/>
      <c r="O1909" s="12"/>
      <c r="P1909" s="12"/>
      <c r="Q1909" s="12"/>
      <c r="R1909" s="12"/>
      <c r="S1909" s="12"/>
      <c r="T1909" s="12"/>
      <c r="U1909" s="12"/>
      <c r="V1909" s="12"/>
    </row>
    <row r="1910" spans="1:22" s="1" customFormat="1" x14ac:dyDescent="0.4">
      <c r="A1910" s="12"/>
      <c r="B1910" s="12"/>
      <c r="C1910" s="42"/>
      <c r="D1910" s="12"/>
      <c r="E1910" s="12"/>
      <c r="F1910" s="12"/>
      <c r="G1910" s="12"/>
      <c r="H1910" s="12"/>
      <c r="I1910" s="12"/>
      <c r="J1910" s="12"/>
      <c r="K1910" s="12"/>
      <c r="L1910" s="12"/>
      <c r="M1910" s="12"/>
      <c r="N1910" s="12"/>
      <c r="O1910" s="12"/>
      <c r="P1910" s="12"/>
      <c r="Q1910" s="12"/>
      <c r="R1910" s="12"/>
      <c r="S1910" s="12"/>
      <c r="T1910" s="12"/>
      <c r="U1910" s="12"/>
      <c r="V1910" s="12"/>
    </row>
    <row r="1911" spans="1:22" s="1" customFormat="1" x14ac:dyDescent="0.4">
      <c r="A1911" s="12"/>
      <c r="B1911" s="12"/>
      <c r="C1911" s="42"/>
      <c r="D1911" s="12"/>
      <c r="E1911" s="12"/>
      <c r="F1911" s="12"/>
      <c r="G1911" s="12"/>
      <c r="H1911" s="12"/>
      <c r="I1911" s="12"/>
      <c r="J1911" s="12"/>
      <c r="K1911" s="12"/>
      <c r="L1911" s="12"/>
      <c r="M1911" s="12"/>
      <c r="N1911" s="12"/>
      <c r="O1911" s="12"/>
      <c r="P1911" s="12"/>
      <c r="Q1911" s="12"/>
      <c r="R1911" s="12"/>
      <c r="S1911" s="12"/>
      <c r="T1911" s="12"/>
      <c r="U1911" s="12"/>
      <c r="V1911" s="12"/>
    </row>
    <row r="1912" spans="1:22" s="1" customFormat="1" x14ac:dyDescent="0.4">
      <c r="A1912" s="12"/>
      <c r="B1912" s="12"/>
      <c r="C1912" s="42"/>
      <c r="D1912" s="12"/>
      <c r="E1912" s="12"/>
      <c r="F1912" s="12"/>
      <c r="G1912" s="12"/>
      <c r="H1912" s="12"/>
      <c r="I1912" s="12"/>
      <c r="J1912" s="12"/>
      <c r="K1912" s="12"/>
      <c r="L1912" s="12"/>
      <c r="M1912" s="12"/>
      <c r="N1912" s="12"/>
      <c r="O1912" s="12"/>
      <c r="P1912" s="12"/>
      <c r="Q1912" s="12"/>
      <c r="R1912" s="12"/>
      <c r="S1912" s="12"/>
      <c r="T1912" s="12"/>
      <c r="U1912" s="12"/>
      <c r="V1912" s="12"/>
    </row>
    <row r="1913" spans="1:22" s="1" customFormat="1" x14ac:dyDescent="0.4">
      <c r="A1913" s="12"/>
      <c r="B1913" s="12"/>
      <c r="C1913" s="42"/>
      <c r="D1913" s="12"/>
      <c r="E1913" s="12"/>
      <c r="F1913" s="12"/>
      <c r="G1913" s="12"/>
      <c r="H1913" s="12"/>
      <c r="I1913" s="12"/>
      <c r="J1913" s="12"/>
      <c r="K1913" s="12"/>
      <c r="L1913" s="12"/>
      <c r="M1913" s="12"/>
      <c r="N1913" s="12"/>
      <c r="O1913" s="12"/>
      <c r="P1913" s="12"/>
      <c r="Q1913" s="12"/>
      <c r="R1913" s="12"/>
      <c r="S1913" s="12"/>
      <c r="T1913" s="12"/>
      <c r="U1913" s="12"/>
      <c r="V1913" s="12"/>
    </row>
    <row r="1914" spans="1:22" s="1" customFormat="1" x14ac:dyDescent="0.4">
      <c r="A1914" s="12"/>
      <c r="B1914" s="12"/>
      <c r="C1914" s="42"/>
      <c r="D1914" s="12"/>
      <c r="E1914" s="12"/>
      <c r="F1914" s="12"/>
      <c r="G1914" s="12"/>
      <c r="H1914" s="12"/>
      <c r="I1914" s="12"/>
      <c r="J1914" s="12"/>
      <c r="K1914" s="12"/>
      <c r="L1914" s="12"/>
      <c r="M1914" s="12"/>
      <c r="N1914" s="12"/>
      <c r="O1914" s="12"/>
      <c r="P1914" s="12"/>
      <c r="Q1914" s="12"/>
      <c r="R1914" s="12"/>
      <c r="S1914" s="12"/>
      <c r="T1914" s="12"/>
      <c r="U1914" s="12"/>
      <c r="V1914" s="12"/>
    </row>
    <row r="1915" spans="1:22" s="1" customFormat="1" x14ac:dyDescent="0.4">
      <c r="A1915" s="12"/>
      <c r="B1915" s="12"/>
      <c r="C1915" s="42"/>
      <c r="D1915" s="12"/>
      <c r="E1915" s="12"/>
      <c r="F1915" s="12"/>
      <c r="G1915" s="12"/>
      <c r="H1915" s="12"/>
      <c r="I1915" s="12"/>
      <c r="J1915" s="12"/>
      <c r="K1915" s="12"/>
      <c r="L1915" s="12"/>
      <c r="M1915" s="12"/>
      <c r="N1915" s="12"/>
      <c r="O1915" s="12"/>
      <c r="P1915" s="12"/>
      <c r="Q1915" s="12"/>
      <c r="R1915" s="12"/>
      <c r="S1915" s="12"/>
      <c r="T1915" s="12"/>
      <c r="U1915" s="12"/>
      <c r="V1915" s="12"/>
    </row>
    <row r="1916" spans="1:22" s="1" customFormat="1" x14ac:dyDescent="0.4">
      <c r="A1916" s="12"/>
      <c r="B1916" s="12"/>
      <c r="C1916" s="42"/>
      <c r="D1916" s="12"/>
      <c r="E1916" s="12"/>
      <c r="F1916" s="12"/>
      <c r="G1916" s="12"/>
      <c r="H1916" s="12"/>
      <c r="I1916" s="12"/>
      <c r="J1916" s="12"/>
      <c r="K1916" s="12"/>
      <c r="L1916" s="12"/>
      <c r="M1916" s="12"/>
      <c r="N1916" s="12"/>
      <c r="O1916" s="12"/>
      <c r="P1916" s="12"/>
      <c r="Q1916" s="12"/>
      <c r="R1916" s="12"/>
      <c r="S1916" s="12"/>
      <c r="T1916" s="12"/>
      <c r="U1916" s="12"/>
      <c r="V1916" s="12"/>
    </row>
    <row r="1917" spans="1:22" s="1" customFormat="1" x14ac:dyDescent="0.4">
      <c r="A1917" s="12"/>
      <c r="B1917" s="12"/>
      <c r="C1917" s="42"/>
      <c r="D1917" s="12"/>
      <c r="E1917" s="12"/>
      <c r="F1917" s="12"/>
      <c r="G1917" s="12"/>
      <c r="H1917" s="12"/>
      <c r="I1917" s="12"/>
      <c r="J1917" s="12"/>
      <c r="K1917" s="12"/>
      <c r="L1917" s="12"/>
      <c r="M1917" s="12"/>
      <c r="N1917" s="12"/>
      <c r="O1917" s="12"/>
      <c r="P1917" s="12"/>
      <c r="Q1917" s="12"/>
      <c r="R1917" s="12"/>
      <c r="S1917" s="12"/>
      <c r="T1917" s="12"/>
      <c r="U1917" s="12"/>
      <c r="V1917" s="12"/>
    </row>
    <row r="1918" spans="1:22" s="1" customFormat="1" x14ac:dyDescent="0.4">
      <c r="A1918" s="12"/>
      <c r="B1918" s="12"/>
      <c r="C1918" s="42"/>
      <c r="D1918" s="12"/>
      <c r="E1918" s="12"/>
      <c r="F1918" s="12"/>
      <c r="G1918" s="12"/>
      <c r="H1918" s="12"/>
      <c r="I1918" s="12"/>
      <c r="J1918" s="12"/>
      <c r="K1918" s="12"/>
      <c r="L1918" s="12"/>
      <c r="M1918" s="12"/>
      <c r="N1918" s="12"/>
      <c r="O1918" s="12"/>
      <c r="P1918" s="12"/>
      <c r="Q1918" s="12"/>
      <c r="R1918" s="12"/>
      <c r="S1918" s="12"/>
      <c r="T1918" s="12"/>
      <c r="U1918" s="12"/>
      <c r="V1918" s="12"/>
    </row>
    <row r="1919" spans="1:22" s="1" customFormat="1" x14ac:dyDescent="0.4">
      <c r="A1919" s="12"/>
      <c r="B1919" s="12"/>
      <c r="C1919" s="42"/>
      <c r="D1919" s="12"/>
      <c r="E1919" s="12"/>
      <c r="F1919" s="12"/>
      <c r="G1919" s="12"/>
      <c r="H1919" s="12"/>
      <c r="I1919" s="12"/>
      <c r="J1919" s="12"/>
      <c r="K1919" s="12"/>
      <c r="L1919" s="12"/>
      <c r="M1919" s="12"/>
      <c r="N1919" s="12"/>
      <c r="O1919" s="12"/>
      <c r="P1919" s="12"/>
      <c r="Q1919" s="12"/>
      <c r="R1919" s="12"/>
      <c r="S1919" s="12"/>
      <c r="T1919" s="12"/>
      <c r="U1919" s="12"/>
      <c r="V1919" s="12"/>
    </row>
    <row r="1920" spans="1:22" s="1" customFormat="1" x14ac:dyDescent="0.4">
      <c r="A1920" s="12"/>
      <c r="B1920" s="12"/>
      <c r="C1920" s="42"/>
      <c r="D1920" s="12"/>
      <c r="E1920" s="12"/>
      <c r="F1920" s="12"/>
      <c r="G1920" s="12"/>
      <c r="H1920" s="12"/>
      <c r="I1920" s="12"/>
      <c r="J1920" s="12"/>
      <c r="K1920" s="12"/>
      <c r="L1920" s="12"/>
      <c r="M1920" s="12"/>
      <c r="N1920" s="12"/>
      <c r="O1920" s="12"/>
      <c r="P1920" s="12"/>
      <c r="Q1920" s="12"/>
      <c r="R1920" s="12"/>
      <c r="S1920" s="12"/>
      <c r="T1920" s="12"/>
      <c r="U1920" s="12"/>
      <c r="V1920" s="12"/>
    </row>
    <row r="1921" spans="1:22" s="1" customFormat="1" x14ac:dyDescent="0.4">
      <c r="A1921" s="12"/>
      <c r="B1921" s="12"/>
      <c r="C1921" s="42"/>
      <c r="D1921" s="12"/>
      <c r="E1921" s="12"/>
      <c r="F1921" s="12"/>
      <c r="G1921" s="12"/>
      <c r="H1921" s="12"/>
      <c r="I1921" s="12"/>
      <c r="J1921" s="12"/>
      <c r="K1921" s="12"/>
      <c r="L1921" s="12"/>
      <c r="M1921" s="12"/>
      <c r="N1921" s="12"/>
      <c r="O1921" s="12"/>
      <c r="P1921" s="12"/>
      <c r="Q1921" s="12"/>
      <c r="R1921" s="12"/>
      <c r="S1921" s="12"/>
      <c r="T1921" s="12"/>
      <c r="U1921" s="12"/>
      <c r="V1921" s="12"/>
    </row>
    <row r="1922" spans="1:22" s="1" customFormat="1" x14ac:dyDescent="0.4">
      <c r="A1922" s="12"/>
      <c r="B1922" s="12"/>
      <c r="C1922" s="42"/>
      <c r="D1922" s="12"/>
      <c r="E1922" s="12"/>
      <c r="F1922" s="12"/>
      <c r="G1922" s="12"/>
      <c r="H1922" s="12"/>
      <c r="I1922" s="12"/>
      <c r="J1922" s="12"/>
      <c r="K1922" s="12"/>
      <c r="L1922" s="12"/>
      <c r="M1922" s="12"/>
      <c r="N1922" s="12"/>
      <c r="O1922" s="12"/>
      <c r="P1922" s="12"/>
      <c r="Q1922" s="12"/>
      <c r="R1922" s="12"/>
      <c r="S1922" s="12"/>
      <c r="T1922" s="12"/>
      <c r="U1922" s="12"/>
      <c r="V1922" s="12"/>
    </row>
    <row r="1923" spans="1:22" s="1" customFormat="1" x14ac:dyDescent="0.4">
      <c r="A1923" s="12"/>
      <c r="B1923" s="12"/>
      <c r="C1923" s="42"/>
      <c r="D1923" s="12"/>
      <c r="E1923" s="12"/>
      <c r="F1923" s="12"/>
      <c r="G1923" s="12"/>
      <c r="H1923" s="12"/>
      <c r="I1923" s="12"/>
      <c r="J1923" s="12"/>
      <c r="K1923" s="12"/>
      <c r="L1923" s="12"/>
      <c r="M1923" s="12"/>
      <c r="N1923" s="12"/>
      <c r="O1923" s="12"/>
      <c r="P1923" s="12"/>
      <c r="Q1923" s="12"/>
      <c r="R1923" s="12"/>
      <c r="S1923" s="12"/>
      <c r="T1923" s="12"/>
      <c r="U1923" s="12"/>
      <c r="V1923" s="12"/>
    </row>
    <row r="1924" spans="1:22" s="1" customFormat="1" x14ac:dyDescent="0.4">
      <c r="A1924" s="12"/>
      <c r="B1924" s="12"/>
      <c r="C1924" s="42"/>
      <c r="D1924" s="12"/>
      <c r="E1924" s="12"/>
      <c r="F1924" s="12"/>
      <c r="G1924" s="12"/>
      <c r="H1924" s="12"/>
      <c r="I1924" s="12"/>
      <c r="J1924" s="12"/>
      <c r="K1924" s="12"/>
      <c r="L1924" s="12"/>
      <c r="M1924" s="12"/>
      <c r="N1924" s="12"/>
      <c r="O1924" s="12"/>
      <c r="P1924" s="12"/>
      <c r="Q1924" s="12"/>
      <c r="R1924" s="12"/>
      <c r="S1924" s="12"/>
      <c r="T1924" s="12"/>
      <c r="U1924" s="12"/>
      <c r="V1924" s="12"/>
    </row>
    <row r="1925" spans="1:22" s="1" customFormat="1" x14ac:dyDescent="0.4">
      <c r="A1925" s="12"/>
      <c r="B1925" s="12"/>
      <c r="C1925" s="42"/>
      <c r="D1925" s="12"/>
      <c r="E1925" s="12"/>
      <c r="F1925" s="12"/>
      <c r="G1925" s="12"/>
      <c r="H1925" s="12"/>
      <c r="I1925" s="12"/>
      <c r="J1925" s="12"/>
      <c r="K1925" s="12"/>
      <c r="L1925" s="12"/>
      <c r="M1925" s="12"/>
      <c r="N1925" s="12"/>
      <c r="O1925" s="12"/>
      <c r="P1925" s="12"/>
      <c r="Q1925" s="12"/>
      <c r="R1925" s="12"/>
      <c r="S1925" s="12"/>
      <c r="T1925" s="12"/>
      <c r="U1925" s="12"/>
      <c r="V1925" s="12"/>
    </row>
    <row r="1926" spans="1:22" s="1" customFormat="1" x14ac:dyDescent="0.4">
      <c r="A1926" s="12"/>
      <c r="B1926" s="12"/>
      <c r="C1926" s="42"/>
      <c r="D1926" s="12"/>
      <c r="E1926" s="12"/>
      <c r="F1926" s="12"/>
      <c r="G1926" s="12"/>
      <c r="H1926" s="12"/>
      <c r="I1926" s="12"/>
      <c r="J1926" s="12"/>
      <c r="K1926" s="12"/>
      <c r="L1926" s="12"/>
      <c r="M1926" s="12"/>
      <c r="N1926" s="12"/>
      <c r="O1926" s="12"/>
      <c r="P1926" s="12"/>
      <c r="Q1926" s="12"/>
      <c r="R1926" s="12"/>
      <c r="S1926" s="12"/>
      <c r="T1926" s="12"/>
      <c r="U1926" s="12"/>
      <c r="V1926" s="12"/>
    </row>
    <row r="1927" spans="1:22" s="1" customFormat="1" x14ac:dyDescent="0.4">
      <c r="A1927" s="12"/>
      <c r="B1927" s="12"/>
      <c r="C1927" s="42"/>
      <c r="D1927" s="12"/>
      <c r="E1927" s="12"/>
      <c r="F1927" s="12"/>
      <c r="G1927" s="12"/>
      <c r="H1927" s="12"/>
      <c r="I1927" s="12"/>
      <c r="J1927" s="12"/>
      <c r="K1927" s="12"/>
      <c r="L1927" s="12"/>
      <c r="M1927" s="12"/>
      <c r="N1927" s="12"/>
      <c r="O1927" s="12"/>
      <c r="P1927" s="12"/>
      <c r="Q1927" s="12"/>
      <c r="R1927" s="12"/>
      <c r="S1927" s="12"/>
      <c r="T1927" s="12"/>
      <c r="U1927" s="12"/>
      <c r="V1927" s="12"/>
    </row>
    <row r="1928" spans="1:22" s="1" customFormat="1" x14ac:dyDescent="0.4">
      <c r="A1928" s="12"/>
      <c r="B1928" s="12"/>
      <c r="C1928" s="42"/>
      <c r="D1928" s="12"/>
      <c r="E1928" s="12"/>
      <c r="F1928" s="12"/>
      <c r="G1928" s="12"/>
      <c r="H1928" s="12"/>
      <c r="I1928" s="12"/>
      <c r="J1928" s="12"/>
      <c r="K1928" s="12"/>
      <c r="L1928" s="12"/>
      <c r="M1928" s="12"/>
      <c r="N1928" s="12"/>
      <c r="O1928" s="12"/>
      <c r="P1928" s="12"/>
      <c r="Q1928" s="12"/>
      <c r="R1928" s="12"/>
      <c r="S1928" s="12"/>
      <c r="T1928" s="12"/>
      <c r="U1928" s="12"/>
      <c r="V1928" s="12"/>
    </row>
    <row r="1929" spans="1:22" s="1" customFormat="1" x14ac:dyDescent="0.4">
      <c r="A1929" s="12"/>
      <c r="B1929" s="12"/>
      <c r="C1929" s="42"/>
      <c r="D1929" s="12"/>
      <c r="E1929" s="12"/>
      <c r="F1929" s="12"/>
      <c r="G1929" s="12"/>
      <c r="H1929" s="12"/>
      <c r="I1929" s="12"/>
      <c r="J1929" s="12"/>
      <c r="K1929" s="12"/>
      <c r="L1929" s="12"/>
      <c r="M1929" s="12"/>
      <c r="N1929" s="12"/>
      <c r="O1929" s="12"/>
      <c r="P1929" s="12"/>
      <c r="Q1929" s="12"/>
      <c r="R1929" s="12"/>
      <c r="S1929" s="12"/>
      <c r="T1929" s="12"/>
      <c r="U1929" s="12"/>
      <c r="V1929" s="12"/>
    </row>
    <row r="1930" spans="1:22" s="1" customFormat="1" x14ac:dyDescent="0.4">
      <c r="A1930" s="12"/>
      <c r="B1930" s="12"/>
      <c r="C1930" s="42"/>
      <c r="D1930" s="12"/>
      <c r="E1930" s="12"/>
      <c r="F1930" s="12"/>
      <c r="G1930" s="12"/>
      <c r="H1930" s="12"/>
      <c r="I1930" s="12"/>
      <c r="J1930" s="12"/>
      <c r="K1930" s="12"/>
      <c r="L1930" s="12"/>
      <c r="M1930" s="12"/>
      <c r="N1930" s="12"/>
      <c r="O1930" s="12"/>
      <c r="P1930" s="12"/>
      <c r="Q1930" s="12"/>
      <c r="R1930" s="12"/>
      <c r="S1930" s="12"/>
      <c r="T1930" s="12"/>
      <c r="U1930" s="12"/>
      <c r="V1930" s="12"/>
    </row>
    <row r="1931" spans="1:22" s="1" customFormat="1" x14ac:dyDescent="0.4">
      <c r="A1931" s="12"/>
      <c r="B1931" s="12"/>
      <c r="C1931" s="42"/>
      <c r="D1931" s="12"/>
      <c r="E1931" s="12"/>
      <c r="F1931" s="12"/>
      <c r="G1931" s="12"/>
      <c r="H1931" s="12"/>
      <c r="I1931" s="12"/>
      <c r="J1931" s="12"/>
      <c r="K1931" s="12"/>
      <c r="L1931" s="12"/>
      <c r="M1931" s="12"/>
      <c r="N1931" s="12"/>
      <c r="O1931" s="12"/>
      <c r="P1931" s="12"/>
      <c r="Q1931" s="12"/>
      <c r="R1931" s="12"/>
      <c r="S1931" s="12"/>
      <c r="T1931" s="12"/>
      <c r="U1931" s="12"/>
      <c r="V1931" s="12"/>
    </row>
    <row r="1932" spans="1:22" s="1" customFormat="1" x14ac:dyDescent="0.4">
      <c r="A1932" s="12"/>
      <c r="B1932" s="12"/>
      <c r="C1932" s="42"/>
      <c r="D1932" s="12"/>
      <c r="E1932" s="12"/>
      <c r="F1932" s="12"/>
      <c r="G1932" s="12"/>
      <c r="H1932" s="12"/>
      <c r="I1932" s="12"/>
      <c r="J1932" s="12"/>
      <c r="K1932" s="12"/>
      <c r="L1932" s="12"/>
      <c r="M1932" s="12"/>
      <c r="N1932" s="12"/>
      <c r="O1932" s="12"/>
      <c r="P1932" s="12"/>
      <c r="Q1932" s="12"/>
      <c r="R1932" s="12"/>
      <c r="S1932" s="12"/>
      <c r="T1932" s="12"/>
      <c r="U1932" s="12"/>
      <c r="V1932" s="12"/>
    </row>
    <row r="1933" spans="1:22" s="1" customFormat="1" x14ac:dyDescent="0.4">
      <c r="A1933" s="12"/>
      <c r="B1933" s="12"/>
      <c r="C1933" s="42"/>
      <c r="D1933" s="12"/>
      <c r="E1933" s="12"/>
      <c r="F1933" s="12"/>
      <c r="G1933" s="12"/>
      <c r="H1933" s="12"/>
      <c r="I1933" s="12"/>
      <c r="J1933" s="12"/>
      <c r="K1933" s="12"/>
      <c r="L1933" s="12"/>
      <c r="M1933" s="12"/>
      <c r="N1933" s="12"/>
      <c r="O1933" s="12"/>
      <c r="P1933" s="12"/>
      <c r="Q1933" s="12"/>
      <c r="R1933" s="12"/>
      <c r="S1933" s="12"/>
      <c r="T1933" s="12"/>
      <c r="U1933" s="12"/>
      <c r="V1933" s="12"/>
    </row>
    <row r="1934" spans="1:22" s="1" customFormat="1" x14ac:dyDescent="0.4">
      <c r="A1934" s="12"/>
      <c r="B1934" s="12"/>
      <c r="C1934" s="42"/>
      <c r="D1934" s="12"/>
      <c r="E1934" s="12"/>
      <c r="F1934" s="12"/>
      <c r="G1934" s="12"/>
      <c r="H1934" s="12"/>
      <c r="I1934" s="12"/>
      <c r="J1934" s="12"/>
      <c r="K1934" s="12"/>
      <c r="L1934" s="12"/>
      <c r="M1934" s="12"/>
      <c r="N1934" s="12"/>
      <c r="O1934" s="12"/>
      <c r="P1934" s="12"/>
      <c r="Q1934" s="12"/>
      <c r="R1934" s="12"/>
      <c r="S1934" s="12"/>
      <c r="T1934" s="12"/>
      <c r="U1934" s="12"/>
      <c r="V1934" s="12"/>
    </row>
    <row r="1935" spans="1:22" s="1" customFormat="1" x14ac:dyDescent="0.4">
      <c r="A1935" s="12"/>
      <c r="B1935" s="12"/>
      <c r="C1935" s="42"/>
      <c r="D1935" s="12"/>
      <c r="E1935" s="12"/>
      <c r="F1935" s="12"/>
      <c r="G1935" s="12"/>
      <c r="H1935" s="12"/>
      <c r="I1935" s="12"/>
      <c r="J1935" s="12"/>
      <c r="K1935" s="12"/>
      <c r="L1935" s="12"/>
      <c r="M1935" s="12"/>
      <c r="N1935" s="12"/>
      <c r="O1935" s="12"/>
      <c r="P1935" s="12"/>
      <c r="Q1935" s="12"/>
      <c r="R1935" s="12"/>
      <c r="S1935" s="12"/>
      <c r="T1935" s="12"/>
      <c r="U1935" s="12"/>
      <c r="V1935" s="12"/>
    </row>
    <row r="1936" spans="1:22" s="1" customFormat="1" x14ac:dyDescent="0.4">
      <c r="A1936" s="12"/>
      <c r="B1936" s="12"/>
      <c r="C1936" s="42"/>
      <c r="D1936" s="12"/>
      <c r="E1936" s="12"/>
      <c r="F1936" s="12"/>
      <c r="G1936" s="12"/>
      <c r="H1936" s="12"/>
      <c r="I1936" s="12"/>
      <c r="J1936" s="12"/>
      <c r="K1936" s="12"/>
      <c r="L1936" s="12"/>
      <c r="M1936" s="12"/>
      <c r="N1936" s="12"/>
      <c r="O1936" s="12"/>
      <c r="P1936" s="12"/>
      <c r="Q1936" s="12"/>
      <c r="R1936" s="12"/>
      <c r="S1936" s="12"/>
      <c r="T1936" s="12"/>
      <c r="U1936" s="12"/>
      <c r="V1936" s="12"/>
    </row>
    <row r="1937" spans="1:22" s="1" customFormat="1" x14ac:dyDescent="0.4">
      <c r="A1937" s="12"/>
      <c r="B1937" s="12"/>
      <c r="C1937" s="42"/>
      <c r="D1937" s="12"/>
      <c r="E1937" s="12"/>
      <c r="F1937" s="12"/>
      <c r="G1937" s="12"/>
      <c r="H1937" s="12"/>
      <c r="I1937" s="12"/>
      <c r="J1937" s="12"/>
      <c r="K1937" s="12"/>
      <c r="L1937" s="12"/>
      <c r="M1937" s="12"/>
      <c r="N1937" s="12"/>
      <c r="O1937" s="12"/>
      <c r="P1937" s="12"/>
      <c r="Q1937" s="12"/>
      <c r="R1937" s="12"/>
      <c r="S1937" s="12"/>
      <c r="T1937" s="12"/>
      <c r="U1937" s="12"/>
      <c r="V1937" s="12"/>
    </row>
    <row r="1938" spans="1:22" s="1" customFormat="1" x14ac:dyDescent="0.4">
      <c r="A1938" s="12"/>
      <c r="B1938" s="12"/>
      <c r="C1938" s="42"/>
      <c r="D1938" s="12"/>
      <c r="E1938" s="12"/>
      <c r="F1938" s="12"/>
      <c r="G1938" s="12"/>
      <c r="H1938" s="12"/>
      <c r="I1938" s="12"/>
      <c r="J1938" s="12"/>
      <c r="K1938" s="12"/>
      <c r="L1938" s="12"/>
      <c r="M1938" s="12"/>
      <c r="N1938" s="12"/>
      <c r="O1938" s="12"/>
      <c r="P1938" s="12"/>
      <c r="Q1938" s="12"/>
      <c r="R1938" s="12"/>
      <c r="S1938" s="12"/>
      <c r="T1938" s="12"/>
      <c r="U1938" s="12"/>
      <c r="V1938" s="12"/>
    </row>
    <row r="1939" spans="1:22" s="1" customFormat="1" x14ac:dyDescent="0.4">
      <c r="A1939" s="12"/>
      <c r="B1939" s="12"/>
      <c r="C1939" s="42"/>
      <c r="D1939" s="12"/>
      <c r="E1939" s="12"/>
      <c r="F1939" s="12"/>
      <c r="G1939" s="12"/>
      <c r="H1939" s="12"/>
      <c r="I1939" s="12"/>
      <c r="J1939" s="12"/>
      <c r="K1939" s="12"/>
      <c r="L1939" s="12"/>
      <c r="M1939" s="12"/>
      <c r="N1939" s="12"/>
      <c r="O1939" s="12"/>
      <c r="P1939" s="12"/>
      <c r="Q1939" s="12"/>
      <c r="R1939" s="12"/>
      <c r="S1939" s="12"/>
      <c r="T1939" s="12"/>
      <c r="U1939" s="12"/>
      <c r="V1939" s="12"/>
    </row>
    <row r="1940" spans="1:22" s="1" customFormat="1" x14ac:dyDescent="0.4">
      <c r="A1940" s="12"/>
      <c r="B1940" s="12"/>
      <c r="C1940" s="42"/>
      <c r="D1940" s="12"/>
      <c r="E1940" s="12"/>
      <c r="F1940" s="12"/>
      <c r="G1940" s="12"/>
      <c r="H1940" s="12"/>
      <c r="I1940" s="12"/>
      <c r="J1940" s="12"/>
      <c r="K1940" s="12"/>
      <c r="L1940" s="12"/>
      <c r="M1940" s="12"/>
      <c r="N1940" s="12"/>
      <c r="O1940" s="12"/>
      <c r="P1940" s="12"/>
      <c r="Q1940" s="12"/>
      <c r="R1940" s="12"/>
      <c r="S1940" s="12"/>
      <c r="T1940" s="12"/>
      <c r="U1940" s="12"/>
      <c r="V1940" s="12"/>
    </row>
    <row r="1941" spans="1:22" s="1" customFormat="1" x14ac:dyDescent="0.4">
      <c r="A1941" s="12"/>
      <c r="B1941" s="12"/>
      <c r="C1941" s="42"/>
      <c r="D1941" s="12"/>
      <c r="E1941" s="12"/>
      <c r="F1941" s="12"/>
      <c r="G1941" s="12"/>
      <c r="H1941" s="12"/>
      <c r="I1941" s="12"/>
      <c r="J1941" s="12"/>
      <c r="K1941" s="12"/>
      <c r="L1941" s="12"/>
      <c r="M1941" s="12"/>
      <c r="N1941" s="12"/>
      <c r="O1941" s="12"/>
      <c r="P1941" s="12"/>
      <c r="Q1941" s="12"/>
      <c r="R1941" s="12"/>
      <c r="S1941" s="12"/>
      <c r="T1941" s="12"/>
      <c r="U1941" s="12"/>
      <c r="V1941" s="12"/>
    </row>
    <row r="1942" spans="1:22" s="1" customFormat="1" x14ac:dyDescent="0.4">
      <c r="A1942" s="12"/>
      <c r="B1942" s="12"/>
      <c r="C1942" s="42"/>
      <c r="D1942" s="12"/>
      <c r="E1942" s="12"/>
      <c r="F1942" s="12"/>
      <c r="G1942" s="12"/>
      <c r="H1942" s="12"/>
      <c r="I1942" s="12"/>
      <c r="J1942" s="12"/>
      <c r="K1942" s="12"/>
      <c r="L1942" s="12"/>
      <c r="M1942" s="12"/>
      <c r="N1942" s="12"/>
      <c r="O1942" s="12"/>
      <c r="P1942" s="12"/>
      <c r="Q1942" s="12"/>
      <c r="R1942" s="12"/>
      <c r="S1942" s="12"/>
      <c r="T1942" s="12"/>
      <c r="U1942" s="12"/>
      <c r="V1942" s="12"/>
    </row>
    <row r="1943" spans="1:22" s="1" customFormat="1" x14ac:dyDescent="0.4">
      <c r="A1943" s="12"/>
      <c r="B1943" s="12"/>
      <c r="C1943" s="42"/>
      <c r="D1943" s="12"/>
      <c r="E1943" s="12"/>
      <c r="F1943" s="12"/>
      <c r="G1943" s="12"/>
      <c r="H1943" s="12"/>
      <c r="I1943" s="12"/>
      <c r="J1943" s="12"/>
      <c r="K1943" s="12"/>
      <c r="L1943" s="12"/>
      <c r="M1943" s="12"/>
      <c r="N1943" s="12"/>
      <c r="O1943" s="12"/>
      <c r="P1943" s="12"/>
      <c r="Q1943" s="12"/>
      <c r="R1943" s="12"/>
      <c r="S1943" s="12"/>
      <c r="T1943" s="12"/>
      <c r="U1943" s="12"/>
      <c r="V1943" s="12"/>
    </row>
    <row r="1944" spans="1:22" s="1" customFormat="1" x14ac:dyDescent="0.4">
      <c r="A1944" s="12"/>
      <c r="B1944" s="12"/>
      <c r="C1944" s="42"/>
      <c r="D1944" s="12"/>
      <c r="E1944" s="12"/>
      <c r="F1944" s="12"/>
      <c r="G1944" s="12"/>
      <c r="H1944" s="12"/>
      <c r="I1944" s="12"/>
      <c r="J1944" s="12"/>
      <c r="K1944" s="12"/>
      <c r="L1944" s="12"/>
      <c r="M1944" s="12"/>
      <c r="N1944" s="12"/>
      <c r="O1944" s="12"/>
      <c r="P1944" s="12"/>
      <c r="Q1944" s="12"/>
      <c r="R1944" s="12"/>
      <c r="S1944" s="12"/>
      <c r="T1944" s="12"/>
      <c r="U1944" s="12"/>
      <c r="V1944" s="12"/>
    </row>
    <row r="1945" spans="1:22" s="1" customFormat="1" x14ac:dyDescent="0.4">
      <c r="A1945" s="12"/>
      <c r="B1945" s="12"/>
      <c r="C1945" s="42"/>
      <c r="D1945" s="12"/>
      <c r="E1945" s="12"/>
      <c r="F1945" s="12"/>
      <c r="G1945" s="12"/>
      <c r="H1945" s="12"/>
      <c r="I1945" s="12"/>
      <c r="J1945" s="12"/>
      <c r="K1945" s="12"/>
      <c r="L1945" s="12"/>
      <c r="M1945" s="12"/>
      <c r="N1945" s="12"/>
      <c r="O1945" s="12"/>
      <c r="P1945" s="12"/>
      <c r="Q1945" s="12"/>
      <c r="R1945" s="12"/>
      <c r="S1945" s="12"/>
      <c r="T1945" s="12"/>
      <c r="U1945" s="12"/>
      <c r="V1945" s="12"/>
    </row>
    <row r="1946" spans="1:22" s="1" customFormat="1" x14ac:dyDescent="0.4">
      <c r="A1946" s="12"/>
      <c r="B1946" s="12"/>
      <c r="C1946" s="42"/>
      <c r="D1946" s="12"/>
      <c r="E1946" s="12"/>
      <c r="F1946" s="12"/>
      <c r="G1946" s="12"/>
      <c r="H1946" s="12"/>
      <c r="I1946" s="12"/>
      <c r="J1946" s="12"/>
      <c r="K1946" s="12"/>
      <c r="L1946" s="12"/>
      <c r="M1946" s="12"/>
      <c r="N1946" s="12"/>
      <c r="O1946" s="12"/>
      <c r="P1946" s="12"/>
      <c r="Q1946" s="12"/>
      <c r="R1946" s="12"/>
      <c r="S1946" s="12"/>
      <c r="T1946" s="12"/>
      <c r="U1946" s="12"/>
      <c r="V1946" s="12"/>
    </row>
    <row r="1947" spans="1:22" s="1" customFormat="1" x14ac:dyDescent="0.4">
      <c r="A1947" s="12"/>
      <c r="B1947" s="12"/>
      <c r="C1947" s="42"/>
      <c r="D1947" s="12"/>
      <c r="E1947" s="12"/>
      <c r="F1947" s="12"/>
      <c r="G1947" s="12"/>
      <c r="H1947" s="12"/>
      <c r="I1947" s="12"/>
      <c r="J1947" s="12"/>
      <c r="K1947" s="12"/>
      <c r="L1947" s="12"/>
      <c r="M1947" s="12"/>
      <c r="N1947" s="12"/>
      <c r="O1947" s="12"/>
      <c r="P1947" s="12"/>
      <c r="Q1947" s="12"/>
      <c r="R1947" s="12"/>
      <c r="S1947" s="12"/>
      <c r="T1947" s="12"/>
      <c r="U1947" s="12"/>
      <c r="V1947" s="12"/>
    </row>
    <row r="1948" spans="1:22" s="1" customFormat="1" x14ac:dyDescent="0.4">
      <c r="A1948" s="12"/>
      <c r="B1948" s="12"/>
      <c r="C1948" s="42"/>
      <c r="D1948" s="12"/>
      <c r="E1948" s="12"/>
      <c r="F1948" s="12"/>
      <c r="G1948" s="12"/>
      <c r="H1948" s="12"/>
      <c r="I1948" s="12"/>
      <c r="J1948" s="12"/>
      <c r="K1948" s="12"/>
      <c r="L1948" s="12"/>
      <c r="M1948" s="12"/>
      <c r="N1948" s="12"/>
      <c r="O1948" s="12"/>
      <c r="P1948" s="12"/>
      <c r="Q1948" s="12"/>
      <c r="R1948" s="12"/>
      <c r="S1948" s="12"/>
      <c r="T1948" s="12"/>
      <c r="U1948" s="12"/>
      <c r="V1948" s="12"/>
    </row>
    <row r="1949" spans="1:22" s="1" customFormat="1" x14ac:dyDescent="0.4">
      <c r="A1949" s="12"/>
      <c r="B1949" s="12"/>
      <c r="C1949" s="42"/>
      <c r="D1949" s="12"/>
      <c r="E1949" s="12"/>
      <c r="F1949" s="12"/>
      <c r="G1949" s="12"/>
      <c r="H1949" s="12"/>
      <c r="I1949" s="12"/>
      <c r="J1949" s="12"/>
      <c r="K1949" s="12"/>
      <c r="L1949" s="12"/>
      <c r="M1949" s="12"/>
      <c r="N1949" s="12"/>
      <c r="O1949" s="12"/>
      <c r="P1949" s="12"/>
      <c r="Q1949" s="12"/>
      <c r="R1949" s="12"/>
      <c r="S1949" s="12"/>
      <c r="T1949" s="12"/>
      <c r="U1949" s="12"/>
      <c r="V1949" s="12"/>
    </row>
    <row r="1950" spans="1:22" s="1" customFormat="1" x14ac:dyDescent="0.4">
      <c r="A1950" s="12"/>
      <c r="B1950" s="12"/>
      <c r="C1950" s="42"/>
      <c r="D1950" s="12"/>
      <c r="E1950" s="12"/>
      <c r="F1950" s="12"/>
      <c r="G1950" s="12"/>
      <c r="H1950" s="12"/>
      <c r="I1950" s="12"/>
      <c r="J1950" s="12"/>
      <c r="K1950" s="12"/>
      <c r="L1950" s="12"/>
      <c r="M1950" s="12"/>
      <c r="N1950" s="12"/>
      <c r="O1950" s="12"/>
      <c r="P1950" s="12"/>
      <c r="Q1950" s="12"/>
      <c r="R1950" s="12"/>
      <c r="S1950" s="12"/>
      <c r="T1950" s="12"/>
      <c r="U1950" s="12"/>
      <c r="V1950" s="12"/>
    </row>
    <row r="1951" spans="1:22" s="1" customFormat="1" x14ac:dyDescent="0.4">
      <c r="A1951" s="12"/>
      <c r="B1951" s="12"/>
      <c r="C1951" s="42"/>
      <c r="D1951" s="12"/>
      <c r="E1951" s="12"/>
      <c r="F1951" s="12"/>
      <c r="G1951" s="12"/>
      <c r="H1951" s="12"/>
      <c r="I1951" s="12"/>
      <c r="J1951" s="12"/>
      <c r="K1951" s="12"/>
      <c r="L1951" s="12"/>
      <c r="M1951" s="12"/>
      <c r="N1951" s="12"/>
      <c r="O1951" s="12"/>
      <c r="P1951" s="12"/>
      <c r="Q1951" s="12"/>
      <c r="R1951" s="12"/>
      <c r="S1951" s="12"/>
      <c r="T1951" s="12"/>
      <c r="U1951" s="12"/>
      <c r="V1951" s="12"/>
    </row>
    <row r="1952" spans="1:22" s="1" customFormat="1" x14ac:dyDescent="0.4">
      <c r="A1952" s="12"/>
      <c r="B1952" s="12"/>
      <c r="C1952" s="42"/>
      <c r="D1952" s="12"/>
      <c r="E1952" s="12"/>
      <c r="F1952" s="12"/>
      <c r="G1952" s="12"/>
      <c r="H1952" s="12"/>
      <c r="I1952" s="12"/>
      <c r="J1952" s="12"/>
      <c r="K1952" s="12"/>
      <c r="L1952" s="12"/>
      <c r="M1952" s="12"/>
      <c r="N1952" s="12"/>
      <c r="O1952" s="12"/>
      <c r="P1952" s="12"/>
      <c r="Q1952" s="12"/>
      <c r="R1952" s="12"/>
      <c r="S1952" s="12"/>
      <c r="T1952" s="12"/>
      <c r="U1952" s="12"/>
      <c r="V1952" s="12"/>
    </row>
    <row r="1953" spans="1:22" s="1" customFormat="1" x14ac:dyDescent="0.4">
      <c r="A1953" s="12"/>
      <c r="B1953" s="12"/>
      <c r="C1953" s="42"/>
      <c r="D1953" s="12"/>
      <c r="E1953" s="12"/>
      <c r="F1953" s="12"/>
      <c r="G1953" s="12"/>
      <c r="H1953" s="12"/>
      <c r="I1953" s="12"/>
      <c r="J1953" s="12"/>
      <c r="K1953" s="12"/>
      <c r="L1953" s="12"/>
      <c r="M1953" s="12"/>
      <c r="N1953" s="12"/>
      <c r="O1953" s="12"/>
      <c r="P1953" s="12"/>
      <c r="Q1953" s="12"/>
      <c r="R1953" s="12"/>
      <c r="S1953" s="12"/>
      <c r="T1953" s="12"/>
      <c r="U1953" s="12"/>
      <c r="V1953" s="12"/>
    </row>
    <row r="1954" spans="1:22" s="1" customFormat="1" x14ac:dyDescent="0.4">
      <c r="A1954" s="12"/>
      <c r="B1954" s="12"/>
      <c r="C1954" s="42"/>
      <c r="D1954" s="12"/>
      <c r="E1954" s="12"/>
      <c r="F1954" s="12"/>
      <c r="G1954" s="12"/>
      <c r="H1954" s="12"/>
      <c r="I1954" s="12"/>
      <c r="J1954" s="12"/>
      <c r="K1954" s="12"/>
      <c r="L1954" s="12"/>
      <c r="M1954" s="12"/>
      <c r="N1954" s="12"/>
      <c r="O1954" s="12"/>
      <c r="P1954" s="12"/>
      <c r="Q1954" s="12"/>
      <c r="R1954" s="12"/>
      <c r="S1954" s="12"/>
      <c r="T1954" s="12"/>
      <c r="U1954" s="12"/>
      <c r="V1954" s="12"/>
    </row>
    <row r="1955" spans="1:22" s="1" customFormat="1" x14ac:dyDescent="0.4">
      <c r="A1955" s="12"/>
      <c r="B1955" s="12"/>
      <c r="C1955" s="42"/>
      <c r="D1955" s="12"/>
      <c r="E1955" s="12"/>
      <c r="F1955" s="12"/>
      <c r="G1955" s="12"/>
      <c r="H1955" s="12"/>
      <c r="I1955" s="12"/>
      <c r="J1955" s="12"/>
      <c r="K1955" s="12"/>
      <c r="L1955" s="12"/>
      <c r="M1955" s="12"/>
      <c r="N1955" s="12"/>
      <c r="O1955" s="12"/>
      <c r="P1955" s="12"/>
      <c r="Q1955" s="12"/>
      <c r="R1955" s="12"/>
      <c r="S1955" s="12"/>
      <c r="T1955" s="12"/>
      <c r="U1955" s="12"/>
      <c r="V1955" s="12"/>
    </row>
    <row r="1956" spans="1:22" s="1" customFormat="1" x14ac:dyDescent="0.4">
      <c r="A1956" s="12"/>
      <c r="B1956" s="12"/>
      <c r="C1956" s="42"/>
      <c r="D1956" s="12"/>
      <c r="E1956" s="12"/>
      <c r="F1956" s="12"/>
      <c r="G1956" s="12"/>
      <c r="H1956" s="12"/>
      <c r="I1956" s="12"/>
      <c r="J1956" s="12"/>
      <c r="K1956" s="12"/>
      <c r="L1956" s="12"/>
      <c r="M1956" s="12"/>
      <c r="N1956" s="12"/>
      <c r="O1956" s="12"/>
      <c r="P1956" s="12"/>
      <c r="Q1956" s="12"/>
      <c r="R1956" s="12"/>
      <c r="S1956" s="12"/>
      <c r="T1956" s="12"/>
      <c r="U1956" s="12"/>
      <c r="V1956" s="12"/>
    </row>
    <row r="1957" spans="1:22" s="1" customFormat="1" x14ac:dyDescent="0.4">
      <c r="A1957" s="12"/>
      <c r="B1957" s="12"/>
      <c r="C1957" s="42"/>
      <c r="D1957" s="12"/>
      <c r="E1957" s="12"/>
      <c r="F1957" s="12"/>
      <c r="G1957" s="12"/>
      <c r="H1957" s="12"/>
      <c r="I1957" s="12"/>
      <c r="J1957" s="12"/>
      <c r="K1957" s="12"/>
      <c r="L1957" s="12"/>
      <c r="M1957" s="12"/>
      <c r="N1957" s="12"/>
      <c r="O1957" s="12"/>
      <c r="P1957" s="12"/>
      <c r="Q1957" s="12"/>
      <c r="R1957" s="12"/>
      <c r="S1957" s="12"/>
      <c r="T1957" s="12"/>
      <c r="U1957" s="12"/>
      <c r="V1957" s="12"/>
    </row>
    <row r="1958" spans="1:22" s="1" customFormat="1" x14ac:dyDescent="0.4">
      <c r="A1958" s="12"/>
      <c r="B1958" s="12"/>
      <c r="C1958" s="42"/>
      <c r="D1958" s="12"/>
      <c r="E1958" s="12"/>
      <c r="F1958" s="12"/>
      <c r="G1958" s="12"/>
      <c r="H1958" s="12"/>
      <c r="I1958" s="12"/>
      <c r="J1958" s="12"/>
      <c r="K1958" s="12"/>
      <c r="L1958" s="12"/>
      <c r="M1958" s="12"/>
      <c r="N1958" s="12"/>
      <c r="O1958" s="12"/>
      <c r="P1958" s="12"/>
      <c r="Q1958" s="12"/>
      <c r="R1958" s="12"/>
      <c r="S1958" s="12"/>
      <c r="T1958" s="12"/>
      <c r="U1958" s="12"/>
      <c r="V1958" s="12"/>
    </row>
    <row r="1959" spans="1:22" s="1" customFormat="1" x14ac:dyDescent="0.4">
      <c r="A1959" s="12"/>
      <c r="B1959" s="12"/>
      <c r="C1959" s="42"/>
      <c r="D1959" s="12"/>
      <c r="E1959" s="12"/>
      <c r="F1959" s="12"/>
      <c r="G1959" s="12"/>
      <c r="H1959" s="12"/>
      <c r="I1959" s="12"/>
      <c r="J1959" s="12"/>
      <c r="K1959" s="12"/>
      <c r="L1959" s="12"/>
      <c r="M1959" s="12"/>
      <c r="N1959" s="12"/>
      <c r="O1959" s="12"/>
      <c r="P1959" s="12"/>
      <c r="Q1959" s="12"/>
      <c r="R1959" s="12"/>
      <c r="S1959" s="12"/>
      <c r="T1959" s="12"/>
      <c r="U1959" s="12"/>
      <c r="V1959" s="12"/>
    </row>
    <row r="1960" spans="1:22" s="1" customFormat="1" x14ac:dyDescent="0.4">
      <c r="A1960" s="12"/>
      <c r="B1960" s="12"/>
      <c r="C1960" s="42"/>
      <c r="D1960" s="12"/>
      <c r="E1960" s="12"/>
      <c r="F1960" s="12"/>
      <c r="G1960" s="12"/>
      <c r="H1960" s="12"/>
      <c r="I1960" s="12"/>
      <c r="J1960" s="12"/>
      <c r="K1960" s="12"/>
      <c r="L1960" s="12"/>
      <c r="M1960" s="12"/>
      <c r="N1960" s="12"/>
      <c r="O1960" s="12"/>
      <c r="P1960" s="12"/>
      <c r="Q1960" s="12"/>
      <c r="R1960" s="12"/>
      <c r="S1960" s="12"/>
      <c r="T1960" s="12"/>
      <c r="U1960" s="12"/>
      <c r="V1960" s="12"/>
    </row>
    <row r="1961" spans="1:22" s="1" customFormat="1" x14ac:dyDescent="0.4">
      <c r="A1961" s="12"/>
      <c r="B1961" s="12"/>
      <c r="C1961" s="42"/>
      <c r="D1961" s="12"/>
      <c r="E1961" s="12"/>
      <c r="F1961" s="12"/>
      <c r="G1961" s="12"/>
      <c r="H1961" s="12"/>
      <c r="I1961" s="12"/>
      <c r="J1961" s="12"/>
      <c r="K1961" s="12"/>
      <c r="L1961" s="12"/>
      <c r="M1961" s="12"/>
      <c r="N1961" s="12"/>
      <c r="O1961" s="12"/>
      <c r="P1961" s="12"/>
      <c r="Q1961" s="12"/>
      <c r="R1961" s="12"/>
      <c r="S1961" s="12"/>
      <c r="T1961" s="12"/>
      <c r="U1961" s="12"/>
      <c r="V1961" s="12"/>
    </row>
    <row r="1962" spans="1:22" s="1" customFormat="1" x14ac:dyDescent="0.4">
      <c r="A1962" s="12"/>
      <c r="B1962" s="12"/>
      <c r="C1962" s="42"/>
      <c r="D1962" s="12"/>
      <c r="E1962" s="12"/>
      <c r="F1962" s="12"/>
      <c r="G1962" s="12"/>
      <c r="H1962" s="12"/>
      <c r="I1962" s="12"/>
      <c r="J1962" s="12"/>
      <c r="K1962" s="12"/>
      <c r="L1962" s="12"/>
      <c r="M1962" s="12"/>
      <c r="N1962" s="12"/>
      <c r="O1962" s="12"/>
      <c r="P1962" s="12"/>
      <c r="Q1962" s="12"/>
      <c r="R1962" s="12"/>
      <c r="S1962" s="12"/>
      <c r="T1962" s="12"/>
      <c r="U1962" s="12"/>
      <c r="V1962" s="12"/>
    </row>
    <row r="1963" spans="1:22" s="1" customFormat="1" x14ac:dyDescent="0.4">
      <c r="A1963" s="12"/>
      <c r="B1963" s="12"/>
      <c r="C1963" s="42"/>
      <c r="D1963" s="12"/>
      <c r="E1963" s="12"/>
      <c r="F1963" s="12"/>
      <c r="G1963" s="12"/>
      <c r="H1963" s="12"/>
      <c r="I1963" s="12"/>
      <c r="J1963" s="12"/>
      <c r="K1963" s="12"/>
      <c r="L1963" s="12"/>
      <c r="M1963" s="12"/>
      <c r="N1963" s="12"/>
      <c r="O1963" s="12"/>
      <c r="P1963" s="12"/>
      <c r="Q1963" s="12"/>
      <c r="R1963" s="12"/>
      <c r="S1963" s="12"/>
      <c r="T1963" s="12"/>
      <c r="U1963" s="12"/>
      <c r="V1963" s="12"/>
    </row>
    <row r="1964" spans="1:22" s="1" customFormat="1" x14ac:dyDescent="0.4">
      <c r="A1964" s="12"/>
      <c r="B1964" s="12"/>
      <c r="C1964" s="42"/>
      <c r="D1964" s="12"/>
      <c r="E1964" s="12"/>
      <c r="F1964" s="12"/>
      <c r="G1964" s="12"/>
      <c r="H1964" s="12"/>
      <c r="I1964" s="12"/>
      <c r="J1964" s="12"/>
      <c r="K1964" s="12"/>
      <c r="L1964" s="12"/>
      <c r="M1964" s="12"/>
      <c r="N1964" s="12"/>
      <c r="O1964" s="12"/>
      <c r="P1964" s="12"/>
      <c r="Q1964" s="12"/>
      <c r="R1964" s="12"/>
      <c r="S1964" s="12"/>
      <c r="T1964" s="12"/>
      <c r="U1964" s="12"/>
      <c r="V1964" s="12"/>
    </row>
    <row r="1965" spans="1:22" s="1" customFormat="1" x14ac:dyDescent="0.4">
      <c r="A1965" s="12"/>
      <c r="B1965" s="12"/>
      <c r="C1965" s="42"/>
      <c r="D1965" s="12"/>
      <c r="E1965" s="12"/>
      <c r="F1965" s="12"/>
      <c r="G1965" s="12"/>
      <c r="H1965" s="12"/>
      <c r="I1965" s="12"/>
      <c r="J1965" s="12"/>
      <c r="K1965" s="12"/>
      <c r="L1965" s="12"/>
      <c r="M1965" s="12"/>
      <c r="N1965" s="12"/>
      <c r="O1965" s="12"/>
      <c r="P1965" s="12"/>
      <c r="Q1965" s="12"/>
      <c r="R1965" s="12"/>
      <c r="S1965" s="12"/>
      <c r="T1965" s="12"/>
      <c r="U1965" s="12"/>
      <c r="V1965" s="12"/>
    </row>
    <row r="1966" spans="1:22" s="1" customFormat="1" x14ac:dyDescent="0.4">
      <c r="A1966" s="12"/>
      <c r="B1966" s="12"/>
      <c r="C1966" s="42"/>
      <c r="D1966" s="12"/>
      <c r="E1966" s="12"/>
      <c r="F1966" s="12"/>
      <c r="G1966" s="12"/>
      <c r="H1966" s="12"/>
      <c r="I1966" s="12"/>
      <c r="J1966" s="12"/>
      <c r="K1966" s="12"/>
      <c r="L1966" s="12"/>
      <c r="M1966" s="12"/>
      <c r="N1966" s="12"/>
      <c r="O1966" s="12"/>
      <c r="P1966" s="12"/>
      <c r="Q1966" s="12"/>
      <c r="R1966" s="12"/>
      <c r="S1966" s="12"/>
      <c r="T1966" s="12"/>
      <c r="U1966" s="12"/>
      <c r="V1966" s="12"/>
    </row>
    <row r="1967" spans="1:22" s="1" customFormat="1" x14ac:dyDescent="0.4">
      <c r="A1967" s="12"/>
      <c r="B1967" s="12"/>
      <c r="C1967" s="42"/>
      <c r="D1967" s="12"/>
      <c r="E1967" s="12"/>
      <c r="F1967" s="12"/>
      <c r="G1967" s="12"/>
      <c r="H1967" s="12"/>
      <c r="I1967" s="12"/>
      <c r="J1967" s="12"/>
      <c r="K1967" s="12"/>
      <c r="L1967" s="12"/>
      <c r="M1967" s="12"/>
      <c r="N1967" s="12"/>
      <c r="O1967" s="12"/>
      <c r="P1967" s="12"/>
      <c r="Q1967" s="12"/>
      <c r="R1967" s="12"/>
      <c r="S1967" s="12"/>
      <c r="T1967" s="12"/>
      <c r="U1967" s="12"/>
      <c r="V1967" s="12"/>
    </row>
    <row r="1968" spans="1:22" s="1" customFormat="1" x14ac:dyDescent="0.4">
      <c r="A1968" s="12"/>
      <c r="B1968" s="12"/>
      <c r="C1968" s="42"/>
      <c r="D1968" s="12"/>
      <c r="E1968" s="12"/>
      <c r="F1968" s="12"/>
      <c r="G1968" s="12"/>
      <c r="H1968" s="12"/>
      <c r="I1968" s="12"/>
      <c r="J1968" s="12"/>
      <c r="K1968" s="12"/>
      <c r="L1968" s="12"/>
      <c r="M1968" s="12"/>
      <c r="N1968" s="12"/>
      <c r="O1968" s="12"/>
      <c r="P1968" s="12"/>
      <c r="Q1968" s="12"/>
      <c r="R1968" s="12"/>
      <c r="S1968" s="12"/>
      <c r="T1968" s="12"/>
      <c r="U1968" s="12"/>
      <c r="V1968" s="12"/>
    </row>
    <row r="1969" spans="1:22" s="1" customFormat="1" x14ac:dyDescent="0.4">
      <c r="A1969" s="12"/>
      <c r="B1969" s="12"/>
      <c r="C1969" s="42"/>
      <c r="D1969" s="12"/>
      <c r="E1969" s="12"/>
      <c r="F1969" s="12"/>
      <c r="G1969" s="12"/>
      <c r="H1969" s="12"/>
      <c r="I1969" s="12"/>
      <c r="J1969" s="12"/>
      <c r="K1969" s="12"/>
      <c r="L1969" s="12"/>
      <c r="M1969" s="12"/>
      <c r="N1969" s="12"/>
      <c r="O1969" s="12"/>
      <c r="P1969" s="12"/>
      <c r="Q1969" s="12"/>
      <c r="R1969" s="12"/>
      <c r="S1969" s="12"/>
      <c r="T1969" s="12"/>
      <c r="U1969" s="12"/>
      <c r="V1969" s="12"/>
    </row>
    <row r="1970" spans="1:22" s="1" customFormat="1" x14ac:dyDescent="0.4">
      <c r="A1970" s="12"/>
      <c r="B1970" s="12"/>
      <c r="C1970" s="42"/>
      <c r="D1970" s="12"/>
      <c r="E1970" s="12"/>
      <c r="F1970" s="12"/>
      <c r="G1970" s="12"/>
      <c r="H1970" s="12"/>
      <c r="I1970" s="12"/>
      <c r="J1970" s="12"/>
      <c r="K1970" s="12"/>
      <c r="L1970" s="12"/>
      <c r="M1970" s="12"/>
      <c r="N1970" s="12"/>
      <c r="O1970" s="12"/>
      <c r="P1970" s="12"/>
      <c r="Q1970" s="12"/>
      <c r="R1970" s="12"/>
      <c r="S1970" s="12"/>
      <c r="T1970" s="12"/>
      <c r="U1970" s="12"/>
      <c r="V1970" s="12"/>
    </row>
    <row r="1971" spans="1:22" s="1" customFormat="1" x14ac:dyDescent="0.4">
      <c r="A1971" s="12"/>
      <c r="B1971" s="12"/>
      <c r="C1971" s="42"/>
      <c r="D1971" s="12"/>
      <c r="E1971" s="12"/>
      <c r="F1971" s="12"/>
      <c r="G1971" s="12"/>
      <c r="H1971" s="12"/>
      <c r="I1971" s="12"/>
      <c r="J1971" s="12"/>
      <c r="K1971" s="12"/>
      <c r="L1971" s="12"/>
      <c r="M1971" s="12"/>
      <c r="N1971" s="12"/>
      <c r="O1971" s="12"/>
      <c r="P1971" s="12"/>
      <c r="Q1971" s="12"/>
      <c r="R1971" s="12"/>
      <c r="S1971" s="12"/>
      <c r="T1971" s="12"/>
      <c r="U1971" s="12"/>
      <c r="V1971" s="12"/>
    </row>
    <row r="1972" spans="1:22" s="1" customFormat="1" x14ac:dyDescent="0.4">
      <c r="A1972" s="12"/>
      <c r="B1972" s="12"/>
      <c r="C1972" s="42"/>
      <c r="D1972" s="12"/>
      <c r="E1972" s="12"/>
      <c r="F1972" s="12"/>
      <c r="G1972" s="12"/>
      <c r="H1972" s="12"/>
      <c r="I1972" s="12"/>
      <c r="J1972" s="12"/>
      <c r="K1972" s="12"/>
      <c r="L1972" s="12"/>
      <c r="M1972" s="12"/>
      <c r="N1972" s="12"/>
      <c r="O1972" s="12"/>
      <c r="P1972" s="12"/>
      <c r="Q1972" s="12"/>
      <c r="R1972" s="12"/>
      <c r="S1972" s="12"/>
      <c r="T1972" s="12"/>
      <c r="U1972" s="12"/>
      <c r="V1972" s="12"/>
    </row>
    <row r="1973" spans="1:22" s="1" customFormat="1" x14ac:dyDescent="0.4">
      <c r="A1973" s="12"/>
      <c r="B1973" s="12"/>
      <c r="C1973" s="42"/>
      <c r="D1973" s="12"/>
      <c r="E1973" s="12"/>
      <c r="F1973" s="12"/>
      <c r="G1973" s="12"/>
      <c r="H1973" s="12"/>
      <c r="I1973" s="12"/>
      <c r="J1973" s="12"/>
      <c r="K1973" s="12"/>
      <c r="L1973" s="12"/>
      <c r="M1973" s="12"/>
      <c r="N1973" s="12"/>
      <c r="O1973" s="12"/>
      <c r="P1973" s="12"/>
      <c r="Q1973" s="12"/>
      <c r="R1973" s="12"/>
      <c r="S1973" s="12"/>
      <c r="T1973" s="12"/>
      <c r="U1973" s="12"/>
      <c r="V1973" s="12"/>
    </row>
    <row r="1974" spans="1:22" s="1" customFormat="1" x14ac:dyDescent="0.4">
      <c r="A1974" s="12"/>
      <c r="B1974" s="12"/>
      <c r="C1974" s="42"/>
      <c r="D1974" s="12"/>
      <c r="E1974" s="12"/>
      <c r="F1974" s="12"/>
      <c r="G1974" s="12"/>
      <c r="H1974" s="12"/>
      <c r="I1974" s="12"/>
      <c r="J1974" s="12"/>
      <c r="K1974" s="12"/>
      <c r="L1974" s="12"/>
      <c r="M1974" s="12"/>
      <c r="N1974" s="12"/>
      <c r="O1974" s="12"/>
      <c r="P1974" s="12"/>
      <c r="Q1974" s="12"/>
      <c r="R1974" s="12"/>
      <c r="S1974" s="12"/>
      <c r="T1974" s="12"/>
      <c r="U1974" s="12"/>
      <c r="V1974" s="12"/>
    </row>
    <row r="1975" spans="1:22" s="1" customFormat="1" x14ac:dyDescent="0.4">
      <c r="A1975" s="12"/>
      <c r="B1975" s="12"/>
      <c r="C1975" s="42"/>
      <c r="D1975" s="12"/>
      <c r="E1975" s="12"/>
      <c r="F1975" s="12"/>
      <c r="G1975" s="12"/>
      <c r="H1975" s="12"/>
      <c r="I1975" s="12"/>
      <c r="J1975" s="12"/>
      <c r="K1975" s="12"/>
      <c r="L1975" s="12"/>
      <c r="M1975" s="12"/>
      <c r="N1975" s="12"/>
      <c r="O1975" s="12"/>
      <c r="P1975" s="12"/>
      <c r="Q1975" s="12"/>
      <c r="R1975" s="12"/>
      <c r="S1975" s="12"/>
      <c r="T1975" s="12"/>
      <c r="U1975" s="12"/>
      <c r="V1975" s="12"/>
    </row>
    <row r="1976" spans="1:22" s="1" customFormat="1" x14ac:dyDescent="0.4">
      <c r="A1976" s="12"/>
      <c r="B1976" s="12"/>
      <c r="C1976" s="42"/>
      <c r="D1976" s="12"/>
      <c r="E1976" s="12"/>
      <c r="F1976" s="12"/>
      <c r="G1976" s="12"/>
      <c r="H1976" s="12"/>
      <c r="I1976" s="12"/>
      <c r="J1976" s="12"/>
      <c r="K1976" s="12"/>
      <c r="L1976" s="12"/>
      <c r="M1976" s="12"/>
      <c r="N1976" s="12"/>
      <c r="O1976" s="12"/>
      <c r="P1976" s="12"/>
      <c r="Q1976" s="12"/>
      <c r="R1976" s="12"/>
      <c r="S1976" s="12"/>
      <c r="T1976" s="12"/>
      <c r="U1976" s="12"/>
      <c r="V1976" s="12"/>
    </row>
    <row r="1977" spans="1:22" s="1" customFormat="1" x14ac:dyDescent="0.4">
      <c r="A1977" s="12"/>
      <c r="B1977" s="12"/>
      <c r="C1977" s="42"/>
      <c r="D1977" s="12"/>
      <c r="E1977" s="12"/>
      <c r="F1977" s="12"/>
      <c r="G1977" s="12"/>
      <c r="H1977" s="12"/>
      <c r="I1977" s="12"/>
      <c r="J1977" s="12"/>
      <c r="K1977" s="12"/>
      <c r="L1977" s="12"/>
      <c r="M1977" s="12"/>
      <c r="N1977" s="12"/>
      <c r="O1977" s="12"/>
      <c r="P1977" s="12"/>
      <c r="Q1977" s="12"/>
      <c r="R1977" s="12"/>
      <c r="S1977" s="12"/>
      <c r="T1977" s="12"/>
      <c r="U1977" s="12"/>
      <c r="V1977" s="12"/>
    </row>
    <row r="1978" spans="1:22" s="1" customFormat="1" x14ac:dyDescent="0.4">
      <c r="A1978" s="12"/>
      <c r="B1978" s="12"/>
      <c r="C1978" s="42"/>
      <c r="D1978" s="12"/>
      <c r="E1978" s="12"/>
      <c r="F1978" s="12"/>
      <c r="G1978" s="12"/>
      <c r="H1978" s="12"/>
      <c r="I1978" s="12"/>
      <c r="J1978" s="12"/>
      <c r="K1978" s="12"/>
      <c r="L1978" s="12"/>
      <c r="M1978" s="12"/>
      <c r="N1978" s="12"/>
      <c r="O1978" s="12"/>
      <c r="P1978" s="12"/>
      <c r="Q1978" s="12"/>
      <c r="R1978" s="12"/>
      <c r="S1978" s="12"/>
      <c r="T1978" s="12"/>
      <c r="U1978" s="12"/>
      <c r="V1978" s="12"/>
    </row>
    <row r="1979" spans="1:22" s="1" customFormat="1" x14ac:dyDescent="0.4">
      <c r="A1979" s="12"/>
      <c r="B1979" s="12"/>
      <c r="C1979" s="42"/>
      <c r="D1979" s="12"/>
      <c r="E1979" s="12"/>
      <c r="F1979" s="12"/>
      <c r="G1979" s="12"/>
      <c r="H1979" s="12"/>
      <c r="I1979" s="12"/>
      <c r="J1979" s="12"/>
      <c r="K1979" s="12"/>
      <c r="L1979" s="12"/>
      <c r="M1979" s="12"/>
      <c r="N1979" s="12"/>
      <c r="O1979" s="12"/>
      <c r="P1979" s="12"/>
      <c r="Q1979" s="12"/>
      <c r="R1979" s="12"/>
      <c r="S1979" s="12"/>
      <c r="T1979" s="12"/>
      <c r="U1979" s="12"/>
      <c r="V1979" s="12"/>
    </row>
    <row r="1980" spans="1:22" s="1" customFormat="1" x14ac:dyDescent="0.4">
      <c r="A1980" s="12"/>
      <c r="B1980" s="12"/>
      <c r="C1980" s="42"/>
      <c r="D1980" s="12"/>
      <c r="E1980" s="12"/>
      <c r="F1980" s="12"/>
      <c r="G1980" s="12"/>
      <c r="H1980" s="12"/>
      <c r="I1980" s="12"/>
      <c r="J1980" s="12"/>
      <c r="K1980" s="12"/>
      <c r="L1980" s="12"/>
      <c r="M1980" s="12"/>
      <c r="N1980" s="12"/>
      <c r="O1980" s="12"/>
      <c r="P1980" s="12"/>
      <c r="Q1980" s="12"/>
      <c r="R1980" s="12"/>
      <c r="S1980" s="12"/>
      <c r="T1980" s="12"/>
      <c r="U1980" s="12"/>
      <c r="V1980" s="12"/>
    </row>
    <row r="1981" spans="1:22" s="1" customFormat="1" x14ac:dyDescent="0.4">
      <c r="A1981" s="12"/>
      <c r="B1981" s="12"/>
      <c r="C1981" s="42"/>
      <c r="D1981" s="12"/>
      <c r="E1981" s="12"/>
      <c r="F1981" s="12"/>
      <c r="G1981" s="12"/>
      <c r="H1981" s="12"/>
      <c r="I1981" s="12"/>
      <c r="J1981" s="12"/>
      <c r="K1981" s="12"/>
      <c r="L1981" s="12"/>
      <c r="M1981" s="12"/>
      <c r="N1981" s="12"/>
      <c r="O1981" s="12"/>
      <c r="P1981" s="12"/>
      <c r="Q1981" s="12"/>
      <c r="R1981" s="12"/>
      <c r="S1981" s="12"/>
      <c r="T1981" s="12"/>
      <c r="U1981" s="12"/>
      <c r="V1981" s="12"/>
    </row>
    <row r="1982" spans="1:22" s="1" customFormat="1" x14ac:dyDescent="0.4">
      <c r="A1982" s="12"/>
      <c r="B1982" s="12"/>
      <c r="C1982" s="42"/>
      <c r="D1982" s="12"/>
      <c r="E1982" s="12"/>
      <c r="F1982" s="12"/>
      <c r="G1982" s="12"/>
      <c r="H1982" s="12"/>
      <c r="I1982" s="12"/>
      <c r="J1982" s="12"/>
      <c r="K1982" s="12"/>
      <c r="L1982" s="12"/>
      <c r="M1982" s="12"/>
      <c r="N1982" s="12"/>
      <c r="O1982" s="12"/>
      <c r="P1982" s="12"/>
      <c r="Q1982" s="12"/>
      <c r="R1982" s="12"/>
      <c r="S1982" s="12"/>
      <c r="T1982" s="12"/>
      <c r="U1982" s="12"/>
      <c r="V1982" s="12"/>
    </row>
    <row r="1983" spans="1:22" s="1" customFormat="1" x14ac:dyDescent="0.4">
      <c r="A1983" s="12"/>
      <c r="B1983" s="12"/>
      <c r="C1983" s="42"/>
      <c r="D1983" s="12"/>
      <c r="E1983" s="12"/>
      <c r="F1983" s="12"/>
      <c r="G1983" s="12"/>
      <c r="H1983" s="12"/>
      <c r="I1983" s="12"/>
      <c r="J1983" s="12"/>
      <c r="K1983" s="12"/>
      <c r="L1983" s="12"/>
      <c r="M1983" s="12"/>
      <c r="N1983" s="12"/>
      <c r="O1983" s="12"/>
      <c r="P1983" s="12"/>
      <c r="Q1983" s="12"/>
      <c r="R1983" s="12"/>
      <c r="S1983" s="12"/>
      <c r="T1983" s="12"/>
      <c r="U1983" s="12"/>
      <c r="V1983" s="12"/>
    </row>
    <row r="1984" spans="1:22" s="1" customFormat="1" x14ac:dyDescent="0.4">
      <c r="A1984" s="12"/>
      <c r="B1984" s="12"/>
      <c r="C1984" s="42"/>
      <c r="D1984" s="12"/>
      <c r="E1984" s="12"/>
      <c r="F1984" s="12"/>
      <c r="G1984" s="12"/>
      <c r="H1984" s="12"/>
      <c r="I1984" s="12"/>
      <c r="J1984" s="12"/>
      <c r="K1984" s="12"/>
      <c r="L1984" s="12"/>
      <c r="M1984" s="12"/>
      <c r="N1984" s="12"/>
      <c r="O1984" s="12"/>
      <c r="P1984" s="12"/>
      <c r="Q1984" s="12"/>
      <c r="R1984" s="12"/>
      <c r="S1984" s="12"/>
      <c r="T1984" s="12"/>
      <c r="U1984" s="12"/>
      <c r="V1984" s="12"/>
    </row>
    <row r="1985" spans="1:22" s="1" customFormat="1" x14ac:dyDescent="0.4">
      <c r="A1985" s="12"/>
      <c r="B1985" s="12"/>
      <c r="C1985" s="42"/>
      <c r="D1985" s="12"/>
      <c r="E1985" s="12"/>
      <c r="F1985" s="12"/>
      <c r="G1985" s="12"/>
      <c r="H1985" s="12"/>
      <c r="I1985" s="12"/>
      <c r="J1985" s="12"/>
      <c r="K1985" s="12"/>
      <c r="L1985" s="12"/>
      <c r="M1985" s="12"/>
      <c r="N1985" s="12"/>
      <c r="O1985" s="12"/>
      <c r="P1985" s="12"/>
      <c r="Q1985" s="12"/>
      <c r="R1985" s="12"/>
      <c r="S1985" s="12"/>
      <c r="T1985" s="12"/>
      <c r="U1985" s="12"/>
      <c r="V1985" s="12"/>
    </row>
    <row r="1986" spans="1:22" s="1" customFormat="1" x14ac:dyDescent="0.4">
      <c r="A1986" s="12"/>
      <c r="B1986" s="12"/>
      <c r="C1986" s="42"/>
      <c r="D1986" s="12"/>
      <c r="E1986" s="12"/>
      <c r="F1986" s="12"/>
      <c r="G1986" s="12"/>
      <c r="H1986" s="12"/>
      <c r="I1986" s="12"/>
      <c r="J1986" s="12"/>
      <c r="K1986" s="12"/>
      <c r="L1986" s="12"/>
      <c r="M1986" s="12"/>
      <c r="N1986" s="12"/>
      <c r="O1986" s="12"/>
      <c r="P1986" s="12"/>
      <c r="Q1986" s="12"/>
      <c r="R1986" s="12"/>
      <c r="S1986" s="12"/>
      <c r="T1986" s="12"/>
      <c r="U1986" s="12"/>
      <c r="V1986" s="12"/>
    </row>
    <row r="1987" spans="1:22" s="1" customFormat="1" x14ac:dyDescent="0.4">
      <c r="A1987" s="12"/>
      <c r="B1987" s="12"/>
      <c r="C1987" s="42"/>
      <c r="D1987" s="12"/>
      <c r="E1987" s="12"/>
      <c r="F1987" s="12"/>
      <c r="G1987" s="12"/>
      <c r="H1987" s="12"/>
      <c r="I1987" s="12"/>
      <c r="J1987" s="12"/>
      <c r="K1987" s="12"/>
      <c r="L1987" s="12"/>
      <c r="M1987" s="12"/>
      <c r="N1987" s="12"/>
      <c r="O1987" s="12"/>
      <c r="P1987" s="12"/>
      <c r="Q1987" s="12"/>
      <c r="R1987" s="12"/>
      <c r="S1987" s="12"/>
      <c r="T1987" s="12"/>
      <c r="U1987" s="12"/>
      <c r="V1987" s="12"/>
    </row>
    <row r="1988" spans="1:22" s="1" customFormat="1" x14ac:dyDescent="0.4">
      <c r="A1988" s="12"/>
      <c r="B1988" s="12"/>
      <c r="C1988" s="42"/>
      <c r="D1988" s="12"/>
      <c r="E1988" s="12"/>
      <c r="F1988" s="12"/>
      <c r="G1988" s="12"/>
      <c r="H1988" s="12"/>
      <c r="I1988" s="12"/>
      <c r="J1988" s="12"/>
      <c r="K1988" s="12"/>
      <c r="L1988" s="12"/>
      <c r="M1988" s="12"/>
      <c r="N1988" s="12"/>
      <c r="O1988" s="12"/>
      <c r="P1988" s="12"/>
      <c r="Q1988" s="12"/>
      <c r="R1988" s="12"/>
      <c r="S1988" s="12"/>
      <c r="T1988" s="12"/>
      <c r="U1988" s="12"/>
      <c r="V1988" s="12"/>
    </row>
    <row r="1989" spans="1:22" s="1" customFormat="1" x14ac:dyDescent="0.4">
      <c r="A1989" s="12"/>
      <c r="B1989" s="12"/>
      <c r="C1989" s="42"/>
      <c r="D1989" s="12"/>
      <c r="E1989" s="12"/>
      <c r="F1989" s="12"/>
      <c r="G1989" s="12"/>
      <c r="H1989" s="12"/>
      <c r="I1989" s="12"/>
      <c r="J1989" s="12"/>
      <c r="K1989" s="12"/>
      <c r="L1989" s="12"/>
      <c r="M1989" s="12"/>
      <c r="N1989" s="12"/>
      <c r="O1989" s="12"/>
      <c r="P1989" s="12"/>
      <c r="Q1989" s="12"/>
      <c r="R1989" s="12"/>
      <c r="S1989" s="12"/>
      <c r="T1989" s="12"/>
      <c r="U1989" s="12"/>
      <c r="V1989" s="12"/>
    </row>
    <row r="1990" spans="1:22" s="1" customFormat="1" x14ac:dyDescent="0.4">
      <c r="A1990" s="12"/>
      <c r="B1990" s="12"/>
      <c r="C1990" s="42"/>
      <c r="D1990" s="12"/>
      <c r="E1990" s="12"/>
      <c r="F1990" s="12"/>
      <c r="G1990" s="12"/>
      <c r="H1990" s="12"/>
      <c r="I1990" s="12"/>
      <c r="J1990" s="12"/>
      <c r="K1990" s="12"/>
      <c r="L1990" s="12"/>
      <c r="M1990" s="12"/>
      <c r="N1990" s="12"/>
      <c r="O1990" s="12"/>
      <c r="P1990" s="12"/>
      <c r="Q1990" s="12"/>
      <c r="R1990" s="12"/>
      <c r="S1990" s="12"/>
      <c r="T1990" s="12"/>
      <c r="U1990" s="12"/>
      <c r="V1990" s="12"/>
    </row>
    <row r="1991" spans="1:22" s="1" customFormat="1" x14ac:dyDescent="0.4">
      <c r="A1991" s="12"/>
      <c r="B1991" s="12"/>
      <c r="C1991" s="42"/>
      <c r="D1991" s="12"/>
      <c r="E1991" s="12"/>
      <c r="F1991" s="12"/>
      <c r="G1991" s="12"/>
      <c r="H1991" s="12"/>
      <c r="I1991" s="12"/>
      <c r="J1991" s="12"/>
      <c r="K1991" s="12"/>
      <c r="L1991" s="12"/>
      <c r="M1991" s="12"/>
      <c r="N1991" s="12"/>
      <c r="O1991" s="12"/>
      <c r="P1991" s="12"/>
      <c r="Q1991" s="12"/>
      <c r="R1991" s="12"/>
      <c r="S1991" s="12"/>
      <c r="T1991" s="12"/>
      <c r="U1991" s="12"/>
      <c r="V1991" s="12"/>
    </row>
    <row r="1992" spans="1:22" s="1" customFormat="1" x14ac:dyDescent="0.4">
      <c r="A1992" s="12"/>
      <c r="B1992" s="12"/>
      <c r="C1992" s="42"/>
      <c r="D1992" s="12"/>
      <c r="E1992" s="12"/>
      <c r="F1992" s="12"/>
      <c r="G1992" s="12"/>
      <c r="H1992" s="12"/>
      <c r="I1992" s="12"/>
      <c r="J1992" s="12"/>
      <c r="K1992" s="12"/>
      <c r="L1992" s="12"/>
      <c r="M1992" s="12"/>
      <c r="N1992" s="12"/>
      <c r="O1992" s="12"/>
      <c r="P1992" s="12"/>
      <c r="Q1992" s="12"/>
      <c r="R1992" s="12"/>
      <c r="S1992" s="12"/>
      <c r="T1992" s="12"/>
      <c r="U1992" s="12"/>
      <c r="V1992" s="12"/>
    </row>
    <row r="1993" spans="1:22" s="1" customFormat="1" x14ac:dyDescent="0.4">
      <c r="A1993" s="12"/>
      <c r="B1993" s="12"/>
      <c r="C1993" s="42"/>
      <c r="D1993" s="12"/>
      <c r="E1993" s="12"/>
      <c r="F1993" s="12"/>
      <c r="G1993" s="12"/>
      <c r="H1993" s="12"/>
      <c r="I1993" s="12"/>
      <c r="J1993" s="12"/>
      <c r="K1993" s="12"/>
      <c r="L1993" s="12"/>
      <c r="M1993" s="12"/>
      <c r="N1993" s="12"/>
      <c r="O1993" s="12"/>
      <c r="P1993" s="12"/>
      <c r="Q1993" s="12"/>
      <c r="R1993" s="12"/>
      <c r="S1993" s="12"/>
      <c r="T1993" s="12"/>
      <c r="U1993" s="12"/>
      <c r="V1993" s="12"/>
    </row>
    <row r="1994" spans="1:22" s="1" customFormat="1" x14ac:dyDescent="0.4">
      <c r="A1994" s="12"/>
      <c r="B1994" s="12"/>
      <c r="C1994" s="42"/>
      <c r="D1994" s="12"/>
      <c r="E1994" s="12"/>
      <c r="F1994" s="12"/>
      <c r="G1994" s="12"/>
      <c r="H1994" s="12"/>
      <c r="I1994" s="12"/>
      <c r="J1994" s="12"/>
      <c r="K1994" s="12"/>
      <c r="L1994" s="12"/>
      <c r="M1994" s="12"/>
      <c r="N1994" s="12"/>
      <c r="O1994" s="12"/>
      <c r="P1994" s="12"/>
      <c r="Q1994" s="12"/>
      <c r="R1994" s="12"/>
      <c r="S1994" s="12"/>
      <c r="T1994" s="12"/>
      <c r="U1994" s="12"/>
      <c r="V1994" s="12"/>
    </row>
    <row r="1995" spans="1:22" s="1" customFormat="1" x14ac:dyDescent="0.4">
      <c r="A1995" s="12"/>
      <c r="B1995" s="12"/>
      <c r="C1995" s="42"/>
      <c r="D1995" s="12"/>
      <c r="E1995" s="12"/>
      <c r="F1995" s="12"/>
      <c r="G1995" s="12"/>
      <c r="H1995" s="12"/>
      <c r="I1995" s="12"/>
      <c r="J1995" s="12"/>
      <c r="K1995" s="12"/>
      <c r="L1995" s="12"/>
      <c r="M1995" s="12"/>
      <c r="N1995" s="12"/>
      <c r="O1995" s="12"/>
      <c r="P1995" s="12"/>
      <c r="Q1995" s="12"/>
      <c r="R1995" s="12"/>
      <c r="S1995" s="12"/>
      <c r="T1995" s="12"/>
      <c r="U1995" s="12"/>
      <c r="V1995" s="12"/>
    </row>
    <row r="1996" spans="1:22" s="1" customFormat="1" x14ac:dyDescent="0.4">
      <c r="A1996" s="12"/>
      <c r="B1996" s="12"/>
      <c r="C1996" s="42"/>
      <c r="D1996" s="12"/>
      <c r="E1996" s="12"/>
      <c r="F1996" s="12"/>
      <c r="G1996" s="12"/>
      <c r="H1996" s="12"/>
      <c r="I1996" s="12"/>
      <c r="J1996" s="12"/>
      <c r="K1996" s="12"/>
      <c r="L1996" s="12"/>
      <c r="M1996" s="12"/>
      <c r="N1996" s="12"/>
      <c r="O1996" s="12"/>
      <c r="P1996" s="12"/>
      <c r="Q1996" s="12"/>
      <c r="R1996" s="12"/>
      <c r="S1996" s="12"/>
      <c r="T1996" s="12"/>
      <c r="U1996" s="12"/>
      <c r="V1996" s="12"/>
    </row>
    <row r="1997" spans="1:22" s="1" customFormat="1" x14ac:dyDescent="0.4">
      <c r="A1997" s="12"/>
      <c r="B1997" s="12"/>
      <c r="C1997" s="42"/>
      <c r="D1997" s="12"/>
      <c r="E1997" s="12"/>
      <c r="F1997" s="12"/>
      <c r="G1997" s="12"/>
      <c r="H1997" s="12"/>
      <c r="I1997" s="12"/>
      <c r="J1997" s="12"/>
      <c r="K1997" s="12"/>
      <c r="L1997" s="12"/>
      <c r="M1997" s="12"/>
      <c r="N1997" s="12"/>
      <c r="O1997" s="12"/>
      <c r="P1997" s="12"/>
      <c r="Q1997" s="12"/>
      <c r="R1997" s="12"/>
      <c r="S1997" s="12"/>
      <c r="T1997" s="12"/>
      <c r="U1997" s="12"/>
      <c r="V1997" s="12"/>
    </row>
    <row r="1998" spans="1:22" s="1" customFormat="1" x14ac:dyDescent="0.4">
      <c r="A1998" s="12"/>
      <c r="B1998" s="12"/>
      <c r="C1998" s="42"/>
      <c r="D1998" s="12"/>
      <c r="E1998" s="12"/>
      <c r="F1998" s="12"/>
      <c r="G1998" s="12"/>
      <c r="H1998" s="12"/>
      <c r="I1998" s="12"/>
      <c r="J1998" s="12"/>
      <c r="K1998" s="12"/>
      <c r="L1998" s="12"/>
      <c r="M1998" s="12"/>
      <c r="N1998" s="12"/>
      <c r="O1998" s="12"/>
      <c r="P1998" s="12"/>
      <c r="Q1998" s="12"/>
      <c r="R1998" s="12"/>
      <c r="S1998" s="12"/>
      <c r="T1998" s="12"/>
      <c r="U1998" s="12"/>
      <c r="V1998" s="12"/>
    </row>
    <row r="1999" spans="1:22" s="1" customFormat="1" x14ac:dyDescent="0.4">
      <c r="A1999" s="12"/>
      <c r="B1999" s="12"/>
      <c r="C1999" s="42"/>
      <c r="D1999" s="12"/>
      <c r="E1999" s="12"/>
      <c r="F1999" s="12"/>
      <c r="G1999" s="12"/>
      <c r="H1999" s="12"/>
      <c r="I1999" s="12"/>
      <c r="J1999" s="12"/>
      <c r="K1999" s="12"/>
      <c r="L1999" s="12"/>
      <c r="M1999" s="12"/>
      <c r="N1999" s="12"/>
      <c r="O1999" s="12"/>
      <c r="P1999" s="12"/>
      <c r="Q1999" s="12"/>
      <c r="R1999" s="12"/>
      <c r="S1999" s="12"/>
      <c r="T1999" s="12"/>
      <c r="U1999" s="12"/>
      <c r="V1999" s="12"/>
    </row>
    <row r="2000" spans="1:22" s="1" customFormat="1" x14ac:dyDescent="0.4">
      <c r="A2000" s="12"/>
      <c r="B2000" s="12"/>
      <c r="C2000" s="42"/>
      <c r="D2000" s="12"/>
      <c r="E2000" s="12"/>
      <c r="F2000" s="12"/>
      <c r="G2000" s="12"/>
      <c r="H2000" s="12"/>
      <c r="I2000" s="12"/>
      <c r="J2000" s="12"/>
      <c r="K2000" s="12"/>
      <c r="L2000" s="12"/>
      <c r="M2000" s="12"/>
      <c r="N2000" s="12"/>
      <c r="O2000" s="12"/>
      <c r="P2000" s="12"/>
      <c r="Q2000" s="12"/>
      <c r="R2000" s="12"/>
      <c r="S2000" s="12"/>
      <c r="T2000" s="12"/>
      <c r="U2000" s="12"/>
      <c r="V2000" s="12"/>
    </row>
    <row r="2001" spans="1:22" s="1" customFormat="1" x14ac:dyDescent="0.4">
      <c r="A2001" s="12"/>
      <c r="B2001" s="12"/>
      <c r="C2001" s="42"/>
      <c r="D2001" s="12"/>
      <c r="E2001" s="12"/>
      <c r="F2001" s="12"/>
      <c r="G2001" s="12"/>
      <c r="H2001" s="12"/>
      <c r="I2001" s="12"/>
      <c r="J2001" s="12"/>
      <c r="K2001" s="12"/>
      <c r="L2001" s="12"/>
      <c r="M2001" s="12"/>
      <c r="N2001" s="12"/>
      <c r="O2001" s="12"/>
      <c r="P2001" s="12"/>
      <c r="Q2001" s="12"/>
      <c r="R2001" s="12"/>
      <c r="S2001" s="12"/>
      <c r="T2001" s="12"/>
      <c r="U2001" s="12"/>
      <c r="V2001" s="12"/>
    </row>
    <row r="2002" spans="1:22" s="1" customFormat="1" x14ac:dyDescent="0.4">
      <c r="A2002" s="12"/>
      <c r="B2002" s="12"/>
      <c r="C2002" s="42"/>
      <c r="D2002" s="12"/>
      <c r="E2002" s="12"/>
      <c r="F2002" s="12"/>
      <c r="G2002" s="12"/>
      <c r="H2002" s="12"/>
      <c r="I2002" s="12"/>
      <c r="J2002" s="12"/>
      <c r="K2002" s="12"/>
      <c r="L2002" s="12"/>
      <c r="M2002" s="12"/>
      <c r="N2002" s="12"/>
      <c r="O2002" s="12"/>
      <c r="P2002" s="12"/>
      <c r="Q2002" s="12"/>
      <c r="R2002" s="12"/>
      <c r="S2002" s="12"/>
      <c r="T2002" s="12"/>
      <c r="U2002" s="12"/>
      <c r="V2002" s="12"/>
    </row>
    <row r="2003" spans="1:22" s="1" customFormat="1" x14ac:dyDescent="0.4">
      <c r="A2003" s="12"/>
      <c r="B2003" s="12"/>
      <c r="C2003" s="42"/>
      <c r="D2003" s="12"/>
      <c r="E2003" s="12"/>
      <c r="F2003" s="12"/>
      <c r="G2003" s="12"/>
      <c r="H2003" s="12"/>
      <c r="I2003" s="12"/>
      <c r="J2003" s="12"/>
      <c r="K2003" s="12"/>
      <c r="L2003" s="12"/>
      <c r="M2003" s="12"/>
      <c r="N2003" s="12"/>
      <c r="O2003" s="12"/>
      <c r="P2003" s="12"/>
      <c r="Q2003" s="12"/>
      <c r="R2003" s="12"/>
      <c r="S2003" s="12"/>
      <c r="T2003" s="12"/>
      <c r="U2003" s="12"/>
      <c r="V2003" s="12"/>
    </row>
    <row r="2004" spans="1:22" s="1" customFormat="1" x14ac:dyDescent="0.4">
      <c r="A2004" s="12"/>
      <c r="B2004" s="12"/>
      <c r="C2004" s="42"/>
      <c r="D2004" s="12"/>
      <c r="E2004" s="12"/>
      <c r="F2004" s="12"/>
      <c r="G2004" s="12"/>
      <c r="H2004" s="12"/>
      <c r="I2004" s="12"/>
      <c r="J2004" s="12"/>
      <c r="K2004" s="12"/>
      <c r="L2004" s="12"/>
      <c r="M2004" s="12"/>
      <c r="N2004" s="12"/>
      <c r="O2004" s="12"/>
      <c r="P2004" s="12"/>
      <c r="Q2004" s="12"/>
      <c r="R2004" s="12"/>
      <c r="S2004" s="12"/>
      <c r="T2004" s="12"/>
      <c r="U2004" s="12"/>
      <c r="V2004" s="12"/>
    </row>
    <row r="2005" spans="1:22" s="1" customFormat="1" x14ac:dyDescent="0.4">
      <c r="A2005" s="12"/>
      <c r="B2005" s="12"/>
      <c r="C2005" s="42"/>
      <c r="D2005" s="12"/>
      <c r="E2005" s="12"/>
      <c r="F2005" s="12"/>
      <c r="G2005" s="12"/>
      <c r="H2005" s="12"/>
      <c r="I2005" s="12"/>
      <c r="J2005" s="12"/>
      <c r="K2005" s="12"/>
      <c r="L2005" s="12"/>
      <c r="M2005" s="12"/>
      <c r="N2005" s="12"/>
      <c r="O2005" s="12"/>
      <c r="P2005" s="12"/>
      <c r="Q2005" s="12"/>
      <c r="R2005" s="12"/>
      <c r="S2005" s="12"/>
      <c r="T2005" s="12"/>
      <c r="U2005" s="12"/>
      <c r="V2005" s="12"/>
    </row>
    <row r="2006" spans="1:22" s="1" customFormat="1" x14ac:dyDescent="0.4">
      <c r="A2006" s="12"/>
      <c r="B2006" s="12"/>
      <c r="C2006" s="42"/>
      <c r="D2006" s="12"/>
      <c r="E2006" s="12"/>
      <c r="F2006" s="12"/>
      <c r="G2006" s="12"/>
      <c r="H2006" s="12"/>
      <c r="I2006" s="12"/>
      <c r="J2006" s="12"/>
      <c r="K2006" s="12"/>
      <c r="L2006" s="12"/>
      <c r="M2006" s="12"/>
      <c r="N2006" s="12"/>
      <c r="O2006" s="12"/>
      <c r="P2006" s="12"/>
      <c r="Q2006" s="12"/>
      <c r="R2006" s="12"/>
      <c r="S2006" s="12"/>
      <c r="T2006" s="12"/>
      <c r="U2006" s="12"/>
      <c r="V2006" s="12"/>
    </row>
    <row r="2007" spans="1:22" s="1" customFormat="1" x14ac:dyDescent="0.4">
      <c r="A2007" s="12"/>
      <c r="B2007" s="12"/>
      <c r="C2007" s="42"/>
      <c r="D2007" s="12"/>
      <c r="E2007" s="12"/>
      <c r="F2007" s="12"/>
      <c r="G2007" s="12"/>
      <c r="H2007" s="12"/>
      <c r="I2007" s="12"/>
      <c r="J2007" s="12"/>
      <c r="K2007" s="12"/>
      <c r="L2007" s="12"/>
      <c r="M2007" s="12"/>
      <c r="N2007" s="12"/>
      <c r="O2007" s="12"/>
      <c r="P2007" s="12"/>
      <c r="Q2007" s="12"/>
      <c r="R2007" s="12"/>
      <c r="S2007" s="12"/>
      <c r="T2007" s="12"/>
      <c r="U2007" s="12"/>
      <c r="V2007" s="12"/>
    </row>
    <row r="2008" spans="1:22" s="1" customFormat="1" x14ac:dyDescent="0.4">
      <c r="A2008" s="12"/>
      <c r="B2008" s="12"/>
      <c r="C2008" s="42"/>
      <c r="D2008" s="12"/>
      <c r="E2008" s="12"/>
      <c r="F2008" s="12"/>
      <c r="G2008" s="12"/>
      <c r="H2008" s="12"/>
      <c r="I2008" s="12"/>
      <c r="J2008" s="12"/>
      <c r="K2008" s="12"/>
      <c r="L2008" s="12"/>
      <c r="M2008" s="12"/>
      <c r="N2008" s="12"/>
      <c r="O2008" s="12"/>
      <c r="P2008" s="12"/>
      <c r="Q2008" s="12"/>
      <c r="R2008" s="12"/>
      <c r="S2008" s="12"/>
      <c r="T2008" s="12"/>
      <c r="U2008" s="12"/>
      <c r="V2008" s="12"/>
    </row>
    <row r="2009" spans="1:22" s="1" customFormat="1" x14ac:dyDescent="0.4">
      <c r="A2009" s="12"/>
      <c r="B2009" s="12"/>
      <c r="C2009" s="42"/>
      <c r="D2009" s="12"/>
      <c r="E2009" s="12"/>
      <c r="F2009" s="12"/>
      <c r="G2009" s="12"/>
      <c r="H2009" s="12"/>
      <c r="I2009" s="12"/>
      <c r="J2009" s="12"/>
      <c r="K2009" s="12"/>
      <c r="L2009" s="12"/>
      <c r="M2009" s="12"/>
      <c r="N2009" s="12"/>
      <c r="O2009" s="12"/>
      <c r="P2009" s="12"/>
      <c r="Q2009" s="12"/>
      <c r="R2009" s="12"/>
      <c r="S2009" s="12"/>
      <c r="T2009" s="12"/>
      <c r="U2009" s="12"/>
      <c r="V2009" s="12"/>
    </row>
    <row r="2010" spans="1:22" s="1" customFormat="1" x14ac:dyDescent="0.4">
      <c r="A2010" s="12"/>
      <c r="B2010" s="12"/>
      <c r="C2010" s="42"/>
      <c r="D2010" s="12"/>
      <c r="E2010" s="12"/>
      <c r="F2010" s="12"/>
      <c r="G2010" s="12"/>
      <c r="H2010" s="12"/>
      <c r="I2010" s="12"/>
      <c r="J2010" s="12"/>
      <c r="K2010" s="12"/>
      <c r="L2010" s="12"/>
      <c r="M2010" s="12"/>
      <c r="N2010" s="12"/>
      <c r="O2010" s="12"/>
      <c r="P2010" s="12"/>
      <c r="Q2010" s="12"/>
      <c r="R2010" s="12"/>
      <c r="S2010" s="12"/>
      <c r="T2010" s="12"/>
      <c r="U2010" s="12"/>
      <c r="V2010" s="12"/>
    </row>
    <row r="2011" spans="1:22" s="1" customFormat="1" x14ac:dyDescent="0.4">
      <c r="A2011" s="12"/>
      <c r="B2011" s="12"/>
      <c r="C2011" s="42"/>
      <c r="D2011" s="12"/>
      <c r="E2011" s="12"/>
      <c r="F2011" s="12"/>
      <c r="G2011" s="12"/>
      <c r="H2011" s="12"/>
      <c r="I2011" s="12"/>
      <c r="J2011" s="12"/>
      <c r="K2011" s="12"/>
      <c r="L2011" s="12"/>
      <c r="M2011" s="12"/>
      <c r="N2011" s="12"/>
      <c r="O2011" s="12"/>
      <c r="P2011" s="12"/>
      <c r="Q2011" s="12"/>
      <c r="R2011" s="12"/>
      <c r="S2011" s="12"/>
      <c r="T2011" s="12"/>
      <c r="U2011" s="12"/>
      <c r="V2011" s="12"/>
    </row>
    <row r="2012" spans="1:22" s="1" customFormat="1" x14ac:dyDescent="0.4">
      <c r="A2012" s="12"/>
      <c r="B2012" s="12"/>
      <c r="C2012" s="42"/>
      <c r="D2012" s="12"/>
      <c r="E2012" s="12"/>
      <c r="F2012" s="12"/>
      <c r="G2012" s="12"/>
      <c r="H2012" s="12"/>
      <c r="I2012" s="12"/>
      <c r="J2012" s="12"/>
      <c r="K2012" s="12"/>
      <c r="L2012" s="12"/>
      <c r="M2012" s="12"/>
      <c r="N2012" s="12"/>
      <c r="O2012" s="12"/>
      <c r="P2012" s="12"/>
      <c r="Q2012" s="12"/>
      <c r="R2012" s="12"/>
      <c r="S2012" s="12"/>
      <c r="T2012" s="12"/>
      <c r="U2012" s="12"/>
      <c r="V2012" s="12"/>
    </row>
    <row r="2013" spans="1:22" s="1" customFormat="1" x14ac:dyDescent="0.4">
      <c r="A2013" s="12"/>
      <c r="B2013" s="12"/>
      <c r="C2013" s="42"/>
      <c r="D2013" s="12"/>
      <c r="E2013" s="12"/>
      <c r="F2013" s="12"/>
      <c r="G2013" s="12"/>
      <c r="H2013" s="12"/>
      <c r="I2013" s="12"/>
      <c r="J2013" s="12"/>
      <c r="K2013" s="12"/>
      <c r="L2013" s="12"/>
      <c r="M2013" s="12"/>
      <c r="N2013" s="12"/>
      <c r="O2013" s="12"/>
      <c r="P2013" s="12"/>
      <c r="Q2013" s="12"/>
      <c r="R2013" s="12"/>
      <c r="S2013" s="12"/>
      <c r="T2013" s="12"/>
      <c r="U2013" s="12"/>
      <c r="V2013" s="12"/>
    </row>
    <row r="2014" spans="1:22" s="1" customFormat="1" x14ac:dyDescent="0.4">
      <c r="A2014" s="12"/>
      <c r="B2014" s="12"/>
      <c r="C2014" s="42"/>
      <c r="D2014" s="12"/>
      <c r="E2014" s="12"/>
      <c r="F2014" s="12"/>
      <c r="G2014" s="12"/>
      <c r="H2014" s="12"/>
      <c r="I2014" s="12"/>
      <c r="J2014" s="12"/>
      <c r="K2014" s="12"/>
      <c r="L2014" s="12"/>
      <c r="M2014" s="12"/>
      <c r="N2014" s="12"/>
      <c r="O2014" s="12"/>
      <c r="P2014" s="12"/>
      <c r="Q2014" s="12"/>
      <c r="R2014" s="12"/>
      <c r="S2014" s="12"/>
      <c r="T2014" s="12"/>
      <c r="U2014" s="12"/>
      <c r="V2014" s="12"/>
    </row>
    <row r="2015" spans="1:22" s="1" customFormat="1" x14ac:dyDescent="0.4">
      <c r="A2015" s="12"/>
      <c r="B2015" s="12"/>
      <c r="C2015" s="42"/>
      <c r="D2015" s="12"/>
      <c r="E2015" s="12"/>
      <c r="F2015" s="12"/>
      <c r="G2015" s="12"/>
      <c r="H2015" s="12"/>
      <c r="I2015" s="12"/>
      <c r="J2015" s="12"/>
      <c r="K2015" s="12"/>
      <c r="L2015" s="12"/>
      <c r="M2015" s="12"/>
      <c r="N2015" s="12"/>
      <c r="O2015" s="12"/>
      <c r="P2015" s="12"/>
      <c r="Q2015" s="12"/>
      <c r="R2015" s="12"/>
      <c r="S2015" s="12"/>
      <c r="T2015" s="12"/>
      <c r="U2015" s="12"/>
      <c r="V2015" s="12"/>
    </row>
    <row r="2016" spans="1:22" s="1" customFormat="1" x14ac:dyDescent="0.4">
      <c r="A2016" s="12"/>
      <c r="B2016" s="12"/>
      <c r="C2016" s="42"/>
      <c r="D2016" s="12"/>
      <c r="E2016" s="12"/>
      <c r="F2016" s="12"/>
      <c r="G2016" s="12"/>
      <c r="H2016" s="12"/>
      <c r="I2016" s="12"/>
      <c r="J2016" s="12"/>
      <c r="K2016" s="12"/>
      <c r="L2016" s="12"/>
      <c r="M2016" s="12"/>
      <c r="N2016" s="12"/>
      <c r="O2016" s="12"/>
      <c r="P2016" s="12"/>
      <c r="Q2016" s="12"/>
      <c r="R2016" s="12"/>
      <c r="S2016" s="12"/>
      <c r="T2016" s="12"/>
      <c r="U2016" s="12"/>
      <c r="V2016" s="12"/>
    </row>
    <row r="2017" spans="1:22" s="1" customFormat="1" x14ac:dyDescent="0.4">
      <c r="A2017" s="12"/>
      <c r="B2017" s="12"/>
      <c r="C2017" s="42"/>
      <c r="D2017" s="12"/>
      <c r="E2017" s="12"/>
      <c r="F2017" s="12"/>
      <c r="G2017" s="12"/>
      <c r="H2017" s="12"/>
      <c r="I2017" s="12"/>
      <c r="J2017" s="12"/>
      <c r="K2017" s="12"/>
      <c r="L2017" s="12"/>
      <c r="M2017" s="12"/>
      <c r="N2017" s="12"/>
      <c r="O2017" s="12"/>
      <c r="P2017" s="12"/>
      <c r="Q2017" s="12"/>
      <c r="R2017" s="12"/>
      <c r="S2017" s="12"/>
      <c r="T2017" s="12"/>
      <c r="U2017" s="12"/>
      <c r="V2017" s="12"/>
    </row>
    <row r="2018" spans="1:22" s="1" customFormat="1" x14ac:dyDescent="0.4">
      <c r="A2018" s="12"/>
      <c r="B2018" s="12"/>
      <c r="C2018" s="42"/>
      <c r="D2018" s="12"/>
      <c r="E2018" s="12"/>
      <c r="F2018" s="12"/>
      <c r="G2018" s="12"/>
      <c r="H2018" s="12"/>
      <c r="I2018" s="12"/>
      <c r="J2018" s="12"/>
      <c r="K2018" s="12"/>
      <c r="L2018" s="12"/>
      <c r="M2018" s="12"/>
      <c r="N2018" s="12"/>
      <c r="O2018" s="12"/>
      <c r="P2018" s="12"/>
      <c r="Q2018" s="12"/>
      <c r="R2018" s="12"/>
      <c r="S2018" s="12"/>
      <c r="T2018" s="12"/>
      <c r="U2018" s="12"/>
      <c r="V2018" s="12"/>
    </row>
    <row r="2019" spans="1:22" s="1" customFormat="1" x14ac:dyDescent="0.4">
      <c r="A2019" s="12"/>
      <c r="B2019" s="12"/>
      <c r="C2019" s="42"/>
      <c r="D2019" s="12"/>
      <c r="E2019" s="12"/>
      <c r="F2019" s="12"/>
      <c r="G2019" s="12"/>
      <c r="H2019" s="12"/>
      <c r="I2019" s="12"/>
      <c r="J2019" s="12"/>
      <c r="K2019" s="12"/>
      <c r="L2019" s="12"/>
      <c r="M2019" s="12"/>
      <c r="N2019" s="12"/>
      <c r="O2019" s="12"/>
      <c r="P2019" s="12"/>
      <c r="Q2019" s="12"/>
      <c r="R2019" s="12"/>
      <c r="S2019" s="12"/>
      <c r="T2019" s="12"/>
      <c r="U2019" s="12"/>
      <c r="V2019" s="12"/>
    </row>
    <row r="2020" spans="1:22" s="1" customFormat="1" x14ac:dyDescent="0.4">
      <c r="A2020" s="12"/>
      <c r="B2020" s="12"/>
      <c r="C2020" s="42"/>
      <c r="D2020" s="12"/>
      <c r="E2020" s="12"/>
      <c r="F2020" s="12"/>
      <c r="G2020" s="12"/>
      <c r="H2020" s="12"/>
      <c r="I2020" s="12"/>
      <c r="J2020" s="12"/>
      <c r="K2020" s="12"/>
      <c r="L2020" s="12"/>
      <c r="M2020" s="12"/>
      <c r="N2020" s="12"/>
      <c r="O2020" s="12"/>
      <c r="P2020" s="12"/>
      <c r="Q2020" s="12"/>
      <c r="R2020" s="12"/>
      <c r="S2020" s="12"/>
      <c r="T2020" s="12"/>
      <c r="U2020" s="12"/>
      <c r="V2020" s="12"/>
    </row>
    <row r="2021" spans="1:22" s="1" customFormat="1" x14ac:dyDescent="0.4">
      <c r="A2021" s="12"/>
      <c r="B2021" s="12"/>
      <c r="C2021" s="42"/>
      <c r="D2021" s="12"/>
      <c r="E2021" s="12"/>
      <c r="F2021" s="12"/>
      <c r="G2021" s="12"/>
      <c r="H2021" s="12"/>
      <c r="I2021" s="12"/>
      <c r="J2021" s="12"/>
      <c r="K2021" s="12"/>
      <c r="L2021" s="12"/>
      <c r="M2021" s="12"/>
      <c r="N2021" s="12"/>
      <c r="O2021" s="12"/>
      <c r="P2021" s="12"/>
      <c r="Q2021" s="12"/>
      <c r="R2021" s="12"/>
      <c r="S2021" s="12"/>
      <c r="T2021" s="12"/>
      <c r="U2021" s="12"/>
      <c r="V2021" s="12"/>
    </row>
    <row r="2022" spans="1:22" s="1" customFormat="1" x14ac:dyDescent="0.4">
      <c r="A2022" s="12"/>
      <c r="B2022" s="12"/>
      <c r="C2022" s="42"/>
      <c r="D2022" s="12"/>
      <c r="E2022" s="12"/>
      <c r="F2022" s="12"/>
      <c r="G2022" s="12"/>
      <c r="H2022" s="12"/>
      <c r="I2022" s="12"/>
      <c r="J2022" s="12"/>
      <c r="K2022" s="12"/>
      <c r="L2022" s="12"/>
      <c r="M2022" s="12"/>
      <c r="N2022" s="12"/>
      <c r="O2022" s="12"/>
      <c r="P2022" s="12"/>
      <c r="Q2022" s="12"/>
      <c r="R2022" s="12"/>
      <c r="S2022" s="12"/>
      <c r="T2022" s="12"/>
      <c r="U2022" s="12"/>
      <c r="V2022" s="12"/>
    </row>
    <row r="2023" spans="1:22" s="1" customFormat="1" x14ac:dyDescent="0.4">
      <c r="A2023" s="12"/>
      <c r="B2023" s="12"/>
      <c r="C2023" s="42"/>
      <c r="D2023" s="12"/>
      <c r="E2023" s="12"/>
      <c r="F2023" s="12"/>
      <c r="G2023" s="12"/>
      <c r="H2023" s="12"/>
      <c r="I2023" s="12"/>
      <c r="J2023" s="12"/>
      <c r="K2023" s="12"/>
      <c r="L2023" s="12"/>
      <c r="M2023" s="12"/>
      <c r="N2023" s="12"/>
      <c r="O2023" s="12"/>
      <c r="P2023" s="12"/>
      <c r="Q2023" s="12"/>
      <c r="R2023" s="12"/>
      <c r="S2023" s="12"/>
      <c r="T2023" s="12"/>
      <c r="U2023" s="12"/>
      <c r="V2023" s="12"/>
    </row>
    <row r="2024" spans="1:22" s="1" customFormat="1" x14ac:dyDescent="0.4">
      <c r="A2024" s="12"/>
      <c r="B2024" s="12"/>
      <c r="C2024" s="42"/>
      <c r="D2024" s="12"/>
      <c r="E2024" s="12"/>
      <c r="F2024" s="12"/>
      <c r="G2024" s="12"/>
      <c r="H2024" s="12"/>
      <c r="I2024" s="12"/>
      <c r="J2024" s="12"/>
      <c r="K2024" s="12"/>
      <c r="L2024" s="12"/>
      <c r="M2024" s="12"/>
      <c r="N2024" s="12"/>
      <c r="O2024" s="12"/>
      <c r="P2024" s="12"/>
      <c r="Q2024" s="12"/>
      <c r="R2024" s="12"/>
      <c r="S2024" s="12"/>
      <c r="T2024" s="12"/>
      <c r="U2024" s="12"/>
      <c r="V2024" s="12"/>
    </row>
    <row r="2025" spans="1:22" s="1" customFormat="1" x14ac:dyDescent="0.4">
      <c r="A2025" s="12"/>
      <c r="B2025" s="12"/>
      <c r="C2025" s="42"/>
      <c r="D2025" s="12"/>
      <c r="E2025" s="12"/>
      <c r="F2025" s="12"/>
      <c r="G2025" s="12"/>
      <c r="H2025" s="12"/>
      <c r="I2025" s="12"/>
      <c r="J2025" s="12"/>
      <c r="K2025" s="12"/>
      <c r="L2025" s="12"/>
      <c r="M2025" s="12"/>
      <c r="N2025" s="12"/>
      <c r="O2025" s="12"/>
      <c r="P2025" s="12"/>
      <c r="Q2025" s="12"/>
      <c r="R2025" s="12"/>
      <c r="S2025" s="12"/>
      <c r="T2025" s="12"/>
      <c r="U2025" s="12"/>
      <c r="V2025" s="12"/>
    </row>
    <row r="2026" spans="1:22" s="1" customFormat="1" x14ac:dyDescent="0.4">
      <c r="A2026" s="12"/>
      <c r="B2026" s="12"/>
      <c r="C2026" s="42"/>
      <c r="D2026" s="12"/>
      <c r="E2026" s="12"/>
      <c r="F2026" s="12"/>
      <c r="G2026" s="12"/>
      <c r="H2026" s="12"/>
      <c r="I2026" s="12"/>
      <c r="J2026" s="12"/>
      <c r="K2026" s="12"/>
      <c r="L2026" s="12"/>
      <c r="M2026" s="12"/>
      <c r="N2026" s="12"/>
      <c r="O2026" s="12"/>
      <c r="P2026" s="12"/>
      <c r="Q2026" s="12"/>
      <c r="R2026" s="12"/>
      <c r="S2026" s="12"/>
      <c r="T2026" s="12"/>
      <c r="U2026" s="12"/>
      <c r="V2026" s="12"/>
    </row>
    <row r="2027" spans="1:22" s="1" customFormat="1" x14ac:dyDescent="0.4">
      <c r="A2027" s="12"/>
      <c r="B2027" s="12"/>
      <c r="C2027" s="42"/>
      <c r="D2027" s="12"/>
      <c r="E2027" s="12"/>
      <c r="F2027" s="12"/>
      <c r="G2027" s="12"/>
      <c r="H2027" s="12"/>
      <c r="I2027" s="12"/>
      <c r="J2027" s="12"/>
      <c r="K2027" s="12"/>
      <c r="L2027" s="12"/>
      <c r="M2027" s="12"/>
      <c r="N2027" s="12"/>
      <c r="O2027" s="12"/>
      <c r="P2027" s="12"/>
      <c r="Q2027" s="12"/>
      <c r="R2027" s="12"/>
      <c r="S2027" s="12"/>
      <c r="T2027" s="12"/>
      <c r="U2027" s="12"/>
      <c r="V2027" s="12"/>
    </row>
    <row r="2028" spans="1:22" s="1" customFormat="1" x14ac:dyDescent="0.4">
      <c r="A2028" s="12"/>
      <c r="B2028" s="12"/>
      <c r="C2028" s="42"/>
      <c r="D2028" s="12"/>
      <c r="E2028" s="12"/>
      <c r="F2028" s="12"/>
      <c r="G2028" s="12"/>
      <c r="H2028" s="12"/>
      <c r="I2028" s="12"/>
      <c r="J2028" s="12"/>
      <c r="K2028" s="12"/>
      <c r="L2028" s="12"/>
      <c r="M2028" s="12"/>
      <c r="N2028" s="12"/>
      <c r="O2028" s="12"/>
      <c r="P2028" s="12"/>
      <c r="Q2028" s="12"/>
      <c r="R2028" s="12"/>
      <c r="S2028" s="12"/>
      <c r="T2028" s="12"/>
      <c r="U2028" s="12"/>
      <c r="V2028" s="12"/>
    </row>
    <row r="2029" spans="1:22" s="1" customFormat="1" x14ac:dyDescent="0.4">
      <c r="A2029" s="12"/>
      <c r="B2029" s="12"/>
      <c r="C2029" s="42"/>
      <c r="D2029" s="12"/>
      <c r="E2029" s="12"/>
      <c r="F2029" s="12"/>
      <c r="G2029" s="12"/>
      <c r="H2029" s="12"/>
      <c r="I2029" s="12"/>
      <c r="J2029" s="12"/>
      <c r="K2029" s="12"/>
      <c r="L2029" s="12"/>
      <c r="M2029" s="12"/>
      <c r="N2029" s="12"/>
      <c r="O2029" s="12"/>
      <c r="P2029" s="12"/>
      <c r="Q2029" s="12"/>
      <c r="R2029" s="12"/>
      <c r="S2029" s="12"/>
      <c r="T2029" s="12"/>
      <c r="U2029" s="12"/>
      <c r="V2029" s="12"/>
    </row>
    <row r="2030" spans="1:22" s="1" customFormat="1" x14ac:dyDescent="0.4">
      <c r="A2030" s="12"/>
      <c r="B2030" s="12"/>
      <c r="C2030" s="42"/>
      <c r="D2030" s="12"/>
      <c r="E2030" s="12"/>
      <c r="F2030" s="12"/>
      <c r="G2030" s="12"/>
      <c r="H2030" s="12"/>
      <c r="I2030" s="12"/>
      <c r="J2030" s="12"/>
      <c r="K2030" s="12"/>
      <c r="L2030" s="12"/>
      <c r="M2030" s="12"/>
      <c r="N2030" s="12"/>
      <c r="O2030" s="12"/>
      <c r="P2030" s="12"/>
      <c r="Q2030" s="12"/>
      <c r="R2030" s="12"/>
      <c r="S2030" s="12"/>
      <c r="T2030" s="12"/>
      <c r="U2030" s="12"/>
      <c r="V2030" s="12"/>
    </row>
    <row r="2031" spans="1:22" s="1" customFormat="1" x14ac:dyDescent="0.4">
      <c r="A2031" s="12"/>
      <c r="B2031" s="12"/>
      <c r="C2031" s="42"/>
      <c r="D2031" s="12"/>
      <c r="E2031" s="12"/>
      <c r="F2031" s="12"/>
      <c r="G2031" s="12"/>
      <c r="H2031" s="12"/>
      <c r="I2031" s="12"/>
      <c r="J2031" s="12"/>
      <c r="K2031" s="12"/>
      <c r="L2031" s="12"/>
      <c r="M2031" s="12"/>
      <c r="N2031" s="12"/>
      <c r="O2031" s="12"/>
      <c r="P2031" s="12"/>
      <c r="Q2031" s="12"/>
      <c r="R2031" s="12"/>
      <c r="S2031" s="12"/>
      <c r="T2031" s="12"/>
      <c r="U2031" s="12"/>
      <c r="V2031" s="12"/>
    </row>
    <row r="2032" spans="1:22" s="1" customFormat="1" x14ac:dyDescent="0.4">
      <c r="A2032" s="12"/>
      <c r="B2032" s="12"/>
      <c r="C2032" s="42"/>
      <c r="D2032" s="12"/>
      <c r="E2032" s="12"/>
      <c r="F2032" s="12"/>
      <c r="G2032" s="12"/>
      <c r="H2032" s="12"/>
      <c r="I2032" s="12"/>
      <c r="J2032" s="12"/>
      <c r="K2032" s="12"/>
      <c r="L2032" s="12"/>
      <c r="M2032" s="12"/>
      <c r="N2032" s="12"/>
      <c r="O2032" s="12"/>
      <c r="P2032" s="12"/>
      <c r="Q2032" s="12"/>
      <c r="R2032" s="12"/>
      <c r="S2032" s="12"/>
      <c r="T2032" s="12"/>
      <c r="U2032" s="12"/>
      <c r="V2032" s="12"/>
    </row>
    <row r="2033" spans="1:22" s="1" customFormat="1" x14ac:dyDescent="0.4">
      <c r="A2033" s="12"/>
      <c r="B2033" s="12"/>
      <c r="C2033" s="42"/>
      <c r="D2033" s="12"/>
      <c r="E2033" s="12"/>
      <c r="F2033" s="12"/>
      <c r="G2033" s="12"/>
      <c r="H2033" s="12"/>
      <c r="I2033" s="12"/>
      <c r="J2033" s="12"/>
      <c r="K2033" s="12"/>
      <c r="L2033" s="12"/>
      <c r="M2033" s="12"/>
      <c r="N2033" s="12"/>
      <c r="O2033" s="12"/>
      <c r="P2033" s="12"/>
      <c r="Q2033" s="12"/>
      <c r="R2033" s="12"/>
      <c r="S2033" s="12"/>
      <c r="T2033" s="12"/>
      <c r="U2033" s="12"/>
      <c r="V2033" s="12"/>
    </row>
    <row r="2034" spans="1:22" s="1" customFormat="1" x14ac:dyDescent="0.4">
      <c r="A2034" s="12"/>
      <c r="B2034" s="12"/>
      <c r="C2034" s="42"/>
      <c r="D2034" s="12"/>
      <c r="E2034" s="12"/>
      <c r="F2034" s="12"/>
      <c r="G2034" s="12"/>
      <c r="H2034" s="12"/>
      <c r="I2034" s="12"/>
      <c r="J2034" s="12"/>
      <c r="K2034" s="12"/>
      <c r="L2034" s="12"/>
      <c r="M2034" s="12"/>
      <c r="N2034" s="12"/>
      <c r="O2034" s="12"/>
      <c r="P2034" s="12"/>
      <c r="Q2034" s="12"/>
      <c r="R2034" s="12"/>
      <c r="S2034" s="12"/>
      <c r="T2034" s="12"/>
      <c r="U2034" s="12"/>
      <c r="V2034" s="12"/>
    </row>
    <row r="2035" spans="1:22" s="1" customFormat="1" x14ac:dyDescent="0.4">
      <c r="A2035" s="12"/>
      <c r="B2035" s="12"/>
      <c r="C2035" s="42"/>
      <c r="D2035" s="12"/>
      <c r="E2035" s="12"/>
      <c r="F2035" s="12"/>
      <c r="G2035" s="12"/>
      <c r="H2035" s="12"/>
      <c r="I2035" s="12"/>
      <c r="J2035" s="12"/>
      <c r="K2035" s="12"/>
      <c r="L2035" s="12"/>
      <c r="M2035" s="12"/>
      <c r="N2035" s="12"/>
      <c r="O2035" s="12"/>
      <c r="P2035" s="12"/>
      <c r="Q2035" s="12"/>
      <c r="R2035" s="12"/>
      <c r="S2035" s="12"/>
      <c r="T2035" s="12"/>
      <c r="U2035" s="12"/>
      <c r="V2035" s="12"/>
    </row>
    <row r="2036" spans="1:22" s="1" customFormat="1" x14ac:dyDescent="0.4">
      <c r="A2036" s="12"/>
      <c r="B2036" s="12"/>
      <c r="C2036" s="42"/>
      <c r="D2036" s="12"/>
      <c r="E2036" s="12"/>
      <c r="F2036" s="12"/>
      <c r="G2036" s="12"/>
      <c r="H2036" s="12"/>
      <c r="I2036" s="12"/>
      <c r="J2036" s="12"/>
      <c r="K2036" s="12"/>
      <c r="L2036" s="12"/>
      <c r="M2036" s="12"/>
      <c r="N2036" s="12"/>
      <c r="O2036" s="12"/>
      <c r="P2036" s="12"/>
      <c r="Q2036" s="12"/>
      <c r="R2036" s="12"/>
      <c r="S2036" s="12"/>
      <c r="T2036" s="12"/>
      <c r="U2036" s="12"/>
      <c r="V2036" s="12"/>
    </row>
    <row r="2037" spans="1:22" s="1" customFormat="1" x14ac:dyDescent="0.4">
      <c r="A2037" s="12"/>
      <c r="B2037" s="12"/>
      <c r="C2037" s="42"/>
      <c r="D2037" s="12"/>
      <c r="E2037" s="12"/>
      <c r="F2037" s="12"/>
      <c r="G2037" s="12"/>
      <c r="H2037" s="12"/>
      <c r="I2037" s="12"/>
      <c r="J2037" s="12"/>
      <c r="K2037" s="12"/>
      <c r="L2037" s="12"/>
      <c r="M2037" s="12"/>
      <c r="N2037" s="12"/>
      <c r="O2037" s="12"/>
      <c r="P2037" s="12"/>
      <c r="Q2037" s="12"/>
      <c r="R2037" s="12"/>
      <c r="S2037" s="12"/>
      <c r="T2037" s="12"/>
      <c r="U2037" s="12"/>
      <c r="V2037" s="12"/>
    </row>
    <row r="2038" spans="1:22" s="1" customFormat="1" x14ac:dyDescent="0.4">
      <c r="A2038" s="12"/>
      <c r="B2038" s="12"/>
      <c r="C2038" s="42"/>
      <c r="D2038" s="12"/>
      <c r="E2038" s="12"/>
      <c r="F2038" s="12"/>
      <c r="G2038" s="12"/>
      <c r="H2038" s="12"/>
      <c r="I2038" s="12"/>
      <c r="J2038" s="12"/>
      <c r="K2038" s="12"/>
      <c r="L2038" s="12"/>
      <c r="M2038" s="12"/>
      <c r="N2038" s="12"/>
      <c r="O2038" s="12"/>
      <c r="P2038" s="12"/>
      <c r="Q2038" s="12"/>
      <c r="R2038" s="12"/>
      <c r="S2038" s="12"/>
      <c r="T2038" s="12"/>
      <c r="U2038" s="12"/>
      <c r="V2038" s="12"/>
    </row>
    <row r="2039" spans="1:22" s="1" customFormat="1" x14ac:dyDescent="0.4">
      <c r="A2039" s="12"/>
      <c r="B2039" s="12"/>
      <c r="C2039" s="42"/>
      <c r="D2039" s="12"/>
      <c r="E2039" s="12"/>
      <c r="F2039" s="12"/>
      <c r="G2039" s="12"/>
      <c r="H2039" s="12"/>
      <c r="I2039" s="12"/>
      <c r="J2039" s="12"/>
      <c r="K2039" s="12"/>
      <c r="L2039" s="12"/>
      <c r="M2039" s="12"/>
      <c r="N2039" s="12"/>
      <c r="O2039" s="12"/>
      <c r="P2039" s="12"/>
      <c r="Q2039" s="12"/>
      <c r="R2039" s="12"/>
      <c r="S2039" s="12"/>
      <c r="T2039" s="12"/>
      <c r="U2039" s="12"/>
      <c r="V2039" s="12"/>
    </row>
    <row r="2040" spans="1:22" s="1" customFormat="1" x14ac:dyDescent="0.4">
      <c r="A2040" s="12"/>
      <c r="B2040" s="12"/>
      <c r="C2040" s="42"/>
      <c r="D2040" s="12"/>
      <c r="E2040" s="12"/>
      <c r="F2040" s="12"/>
      <c r="G2040" s="12"/>
      <c r="H2040" s="12"/>
      <c r="I2040" s="12"/>
      <c r="J2040" s="12"/>
      <c r="K2040" s="12"/>
      <c r="L2040" s="12"/>
      <c r="M2040" s="12"/>
      <c r="N2040" s="12"/>
      <c r="O2040" s="12"/>
      <c r="P2040" s="12"/>
      <c r="Q2040" s="12"/>
      <c r="R2040" s="12"/>
      <c r="S2040" s="12"/>
      <c r="T2040" s="12"/>
      <c r="U2040" s="12"/>
      <c r="V2040" s="12"/>
    </row>
    <row r="2041" spans="1:22" s="1" customFormat="1" x14ac:dyDescent="0.4">
      <c r="A2041" s="12"/>
      <c r="B2041" s="12"/>
      <c r="C2041" s="42"/>
      <c r="D2041" s="12"/>
      <c r="E2041" s="12"/>
      <c r="F2041" s="12"/>
      <c r="G2041" s="12"/>
      <c r="H2041" s="12"/>
      <c r="I2041" s="12"/>
      <c r="J2041" s="12"/>
      <c r="K2041" s="12"/>
      <c r="L2041" s="12"/>
      <c r="M2041" s="12"/>
      <c r="N2041" s="12"/>
      <c r="O2041" s="12"/>
      <c r="P2041" s="12"/>
      <c r="Q2041" s="12"/>
      <c r="R2041" s="12"/>
      <c r="S2041" s="12"/>
      <c r="T2041" s="12"/>
      <c r="U2041" s="12"/>
      <c r="V2041" s="12"/>
    </row>
    <row r="2042" spans="1:22" s="1" customFormat="1" x14ac:dyDescent="0.4">
      <c r="A2042" s="12"/>
      <c r="B2042" s="12"/>
      <c r="C2042" s="42"/>
      <c r="D2042" s="12"/>
      <c r="E2042" s="12"/>
      <c r="F2042" s="12"/>
      <c r="G2042" s="12"/>
      <c r="H2042" s="12"/>
      <c r="I2042" s="12"/>
      <c r="J2042" s="12"/>
      <c r="K2042" s="12"/>
      <c r="L2042" s="12"/>
      <c r="M2042" s="12"/>
      <c r="N2042" s="12"/>
      <c r="O2042" s="12"/>
      <c r="P2042" s="12"/>
      <c r="Q2042" s="12"/>
      <c r="R2042" s="12"/>
      <c r="S2042" s="12"/>
      <c r="T2042" s="12"/>
      <c r="U2042" s="12"/>
      <c r="V2042" s="12"/>
    </row>
    <row r="2043" spans="1:22" s="1" customFormat="1" x14ac:dyDescent="0.4">
      <c r="A2043" s="12"/>
      <c r="B2043" s="12"/>
      <c r="C2043" s="42"/>
      <c r="D2043" s="12"/>
      <c r="E2043" s="12"/>
      <c r="F2043" s="12"/>
      <c r="G2043" s="12"/>
      <c r="H2043" s="12"/>
      <c r="I2043" s="12"/>
      <c r="J2043" s="12"/>
      <c r="K2043" s="12"/>
      <c r="L2043" s="12"/>
      <c r="M2043" s="12"/>
      <c r="N2043" s="12"/>
      <c r="O2043" s="12"/>
      <c r="P2043" s="12"/>
      <c r="Q2043" s="12"/>
      <c r="R2043" s="12"/>
      <c r="S2043" s="12"/>
      <c r="T2043" s="12"/>
      <c r="U2043" s="12"/>
      <c r="V2043" s="12"/>
    </row>
    <row r="2044" spans="1:22" s="1" customFormat="1" x14ac:dyDescent="0.4">
      <c r="A2044" s="12"/>
      <c r="B2044" s="12"/>
      <c r="C2044" s="42"/>
      <c r="D2044" s="12"/>
      <c r="E2044" s="12"/>
      <c r="F2044" s="12"/>
      <c r="G2044" s="12"/>
      <c r="H2044" s="12"/>
      <c r="I2044" s="12"/>
      <c r="J2044" s="12"/>
      <c r="K2044" s="12"/>
      <c r="L2044" s="12"/>
      <c r="M2044" s="12"/>
      <c r="N2044" s="12"/>
      <c r="O2044" s="12"/>
      <c r="P2044" s="12"/>
      <c r="Q2044" s="12"/>
      <c r="R2044" s="12"/>
      <c r="S2044" s="12"/>
      <c r="T2044" s="12"/>
      <c r="U2044" s="12"/>
      <c r="V2044" s="12"/>
    </row>
    <row r="2045" spans="1:22" s="1" customFormat="1" x14ac:dyDescent="0.4">
      <c r="A2045" s="12"/>
      <c r="B2045" s="12"/>
      <c r="C2045" s="42"/>
      <c r="D2045" s="12"/>
      <c r="E2045" s="12"/>
      <c r="F2045" s="12"/>
      <c r="G2045" s="12"/>
      <c r="H2045" s="12"/>
      <c r="I2045" s="12"/>
      <c r="J2045" s="12"/>
      <c r="K2045" s="12"/>
      <c r="L2045" s="12"/>
      <c r="M2045" s="12"/>
      <c r="N2045" s="12"/>
      <c r="O2045" s="12"/>
      <c r="P2045" s="12"/>
      <c r="Q2045" s="12"/>
      <c r="R2045" s="12"/>
      <c r="S2045" s="12"/>
      <c r="T2045" s="12"/>
      <c r="U2045" s="12"/>
      <c r="V2045" s="12"/>
    </row>
    <row r="2046" spans="1:22" s="1" customFormat="1" x14ac:dyDescent="0.4">
      <c r="A2046" s="12"/>
      <c r="B2046" s="12"/>
      <c r="C2046" s="42"/>
      <c r="D2046" s="12"/>
      <c r="E2046" s="12"/>
      <c r="F2046" s="12"/>
      <c r="G2046" s="12"/>
      <c r="H2046" s="12"/>
      <c r="I2046" s="12"/>
      <c r="J2046" s="12"/>
      <c r="K2046" s="12"/>
      <c r="L2046" s="12"/>
      <c r="M2046" s="12"/>
      <c r="N2046" s="12"/>
      <c r="O2046" s="12"/>
      <c r="P2046" s="12"/>
      <c r="Q2046" s="12"/>
      <c r="R2046" s="12"/>
      <c r="S2046" s="12"/>
      <c r="T2046" s="12"/>
      <c r="U2046" s="12"/>
      <c r="V2046" s="12"/>
    </row>
    <row r="2047" spans="1:22" s="1" customFormat="1" x14ac:dyDescent="0.4">
      <c r="A2047" s="12"/>
      <c r="B2047" s="12"/>
      <c r="C2047" s="42"/>
      <c r="D2047" s="12"/>
      <c r="E2047" s="12"/>
      <c r="F2047" s="12"/>
      <c r="G2047" s="12"/>
      <c r="H2047" s="12"/>
      <c r="I2047" s="12"/>
      <c r="J2047" s="12"/>
      <c r="K2047" s="12"/>
      <c r="L2047" s="12"/>
      <c r="M2047" s="12"/>
      <c r="N2047" s="12"/>
      <c r="O2047" s="12"/>
      <c r="P2047" s="12"/>
      <c r="Q2047" s="12"/>
      <c r="R2047" s="12"/>
      <c r="S2047" s="12"/>
      <c r="T2047" s="12"/>
      <c r="U2047" s="12"/>
      <c r="V2047" s="12"/>
    </row>
    <row r="2048" spans="1:22" s="1" customFormat="1" x14ac:dyDescent="0.4">
      <c r="A2048" s="12"/>
      <c r="B2048" s="12"/>
      <c r="C2048" s="42"/>
      <c r="D2048" s="12"/>
      <c r="E2048" s="12"/>
      <c r="F2048" s="12"/>
      <c r="G2048" s="12"/>
      <c r="H2048" s="12"/>
      <c r="I2048" s="12"/>
      <c r="J2048" s="12"/>
      <c r="K2048" s="12"/>
      <c r="L2048" s="12"/>
      <c r="M2048" s="12"/>
      <c r="N2048" s="12"/>
      <c r="O2048" s="12"/>
      <c r="P2048" s="12"/>
      <c r="Q2048" s="12"/>
      <c r="R2048" s="12"/>
      <c r="S2048" s="12"/>
      <c r="T2048" s="12"/>
      <c r="U2048" s="12"/>
      <c r="V2048" s="12"/>
    </row>
    <row r="2049" spans="1:22" s="1" customFormat="1" x14ac:dyDescent="0.4">
      <c r="A2049" s="12"/>
      <c r="B2049" s="12"/>
      <c r="C2049" s="42"/>
      <c r="D2049" s="12"/>
      <c r="E2049" s="12"/>
      <c r="F2049" s="12"/>
      <c r="G2049" s="12"/>
      <c r="H2049" s="12"/>
      <c r="I2049" s="12"/>
      <c r="J2049" s="12"/>
      <c r="K2049" s="12"/>
      <c r="L2049" s="12"/>
      <c r="M2049" s="12"/>
      <c r="N2049" s="12"/>
      <c r="O2049" s="12"/>
      <c r="P2049" s="12"/>
      <c r="Q2049" s="12"/>
      <c r="R2049" s="12"/>
      <c r="S2049" s="12"/>
      <c r="T2049" s="12"/>
      <c r="U2049" s="12"/>
      <c r="V2049" s="12"/>
    </row>
    <row r="2050" spans="1:22" s="1" customFormat="1" x14ac:dyDescent="0.4">
      <c r="A2050" s="12"/>
      <c r="B2050" s="12"/>
      <c r="C2050" s="42"/>
      <c r="D2050" s="12"/>
      <c r="E2050" s="12"/>
      <c r="F2050" s="12"/>
      <c r="G2050" s="12"/>
      <c r="H2050" s="12"/>
      <c r="I2050" s="12"/>
      <c r="J2050" s="12"/>
      <c r="K2050" s="12"/>
      <c r="L2050" s="12"/>
      <c r="M2050" s="12"/>
      <c r="N2050" s="12"/>
      <c r="O2050" s="12"/>
      <c r="P2050" s="12"/>
      <c r="Q2050" s="12"/>
      <c r="R2050" s="12"/>
      <c r="S2050" s="12"/>
      <c r="T2050" s="12"/>
      <c r="U2050" s="12"/>
      <c r="V2050" s="12"/>
    </row>
    <row r="2051" spans="1:22" s="1" customFormat="1" x14ac:dyDescent="0.4">
      <c r="A2051" s="12"/>
      <c r="B2051" s="12"/>
      <c r="C2051" s="42"/>
      <c r="D2051" s="12"/>
      <c r="E2051" s="12"/>
      <c r="F2051" s="12"/>
      <c r="G2051" s="12"/>
      <c r="H2051" s="12"/>
      <c r="I2051" s="12"/>
      <c r="J2051" s="12"/>
      <c r="K2051" s="12"/>
      <c r="L2051" s="12"/>
      <c r="M2051" s="12"/>
      <c r="N2051" s="12"/>
      <c r="O2051" s="12"/>
      <c r="P2051" s="12"/>
      <c r="Q2051" s="12"/>
      <c r="R2051" s="12"/>
      <c r="S2051" s="12"/>
      <c r="T2051" s="12"/>
      <c r="U2051" s="12"/>
      <c r="V2051" s="12"/>
    </row>
    <row r="2052" spans="1:22" s="1" customFormat="1" x14ac:dyDescent="0.4">
      <c r="A2052" s="12"/>
      <c r="B2052" s="12"/>
      <c r="C2052" s="42"/>
      <c r="D2052" s="12"/>
      <c r="E2052" s="12"/>
      <c r="F2052" s="12"/>
      <c r="G2052" s="12"/>
      <c r="H2052" s="12"/>
      <c r="I2052" s="12"/>
      <c r="J2052" s="12"/>
      <c r="K2052" s="12"/>
      <c r="L2052" s="12"/>
      <c r="M2052" s="12"/>
      <c r="N2052" s="12"/>
      <c r="O2052" s="12"/>
      <c r="P2052" s="12"/>
      <c r="Q2052" s="12"/>
      <c r="R2052" s="12"/>
      <c r="S2052" s="12"/>
      <c r="T2052" s="12"/>
      <c r="U2052" s="12"/>
      <c r="V2052" s="12"/>
    </row>
    <row r="2053" spans="1:22" s="1" customFormat="1" x14ac:dyDescent="0.4">
      <c r="A2053" s="12"/>
      <c r="B2053" s="12"/>
      <c r="C2053" s="42"/>
      <c r="D2053" s="12"/>
      <c r="E2053" s="12"/>
      <c r="F2053" s="12"/>
      <c r="G2053" s="12"/>
      <c r="H2053" s="12"/>
      <c r="I2053" s="12"/>
      <c r="J2053" s="12"/>
      <c r="K2053" s="12"/>
      <c r="L2053" s="12"/>
      <c r="M2053" s="12"/>
      <c r="N2053" s="12"/>
      <c r="O2053" s="12"/>
      <c r="P2053" s="12"/>
      <c r="Q2053" s="12"/>
      <c r="R2053" s="12"/>
      <c r="S2053" s="12"/>
      <c r="T2053" s="12"/>
      <c r="U2053" s="12"/>
      <c r="V2053" s="12"/>
    </row>
    <row r="2054" spans="1:22" s="1" customFormat="1" x14ac:dyDescent="0.4">
      <c r="A2054" s="12"/>
      <c r="B2054" s="12"/>
      <c r="C2054" s="42"/>
      <c r="D2054" s="12"/>
      <c r="E2054" s="12"/>
      <c r="F2054" s="12"/>
      <c r="G2054" s="12"/>
      <c r="H2054" s="12"/>
      <c r="I2054" s="12"/>
      <c r="J2054" s="12"/>
      <c r="K2054" s="12"/>
      <c r="L2054" s="12"/>
      <c r="M2054" s="12"/>
      <c r="N2054" s="12"/>
      <c r="O2054" s="12"/>
      <c r="P2054" s="12"/>
      <c r="Q2054" s="12"/>
      <c r="R2054" s="12"/>
      <c r="S2054" s="12"/>
      <c r="T2054" s="12"/>
      <c r="U2054" s="12"/>
      <c r="V2054" s="12"/>
    </row>
    <row r="2055" spans="1:22" s="1" customFormat="1" x14ac:dyDescent="0.4">
      <c r="A2055" s="12"/>
      <c r="B2055" s="12"/>
      <c r="C2055" s="42"/>
      <c r="D2055" s="12"/>
      <c r="E2055" s="12"/>
      <c r="F2055" s="12"/>
      <c r="G2055" s="12"/>
      <c r="H2055" s="12"/>
      <c r="I2055" s="12"/>
      <c r="J2055" s="12"/>
      <c r="K2055" s="12"/>
      <c r="L2055" s="12"/>
      <c r="M2055" s="12"/>
      <c r="N2055" s="12"/>
      <c r="O2055" s="12"/>
      <c r="P2055" s="12"/>
      <c r="Q2055" s="12"/>
      <c r="R2055" s="12"/>
      <c r="S2055" s="12"/>
      <c r="T2055" s="12"/>
      <c r="U2055" s="12"/>
      <c r="V2055" s="12"/>
    </row>
    <row r="2056" spans="1:22" s="1" customFormat="1" x14ac:dyDescent="0.4">
      <c r="A2056" s="12"/>
      <c r="B2056" s="12"/>
      <c r="C2056" s="42"/>
      <c r="D2056" s="12"/>
      <c r="E2056" s="12"/>
      <c r="F2056" s="12"/>
      <c r="G2056" s="12"/>
      <c r="H2056" s="12"/>
      <c r="I2056" s="12"/>
      <c r="J2056" s="12"/>
      <c r="K2056" s="12"/>
      <c r="L2056" s="12"/>
      <c r="M2056" s="12"/>
      <c r="N2056" s="12"/>
      <c r="O2056" s="12"/>
      <c r="P2056" s="12"/>
      <c r="Q2056" s="12"/>
      <c r="R2056" s="12"/>
      <c r="S2056" s="12"/>
      <c r="T2056" s="12"/>
      <c r="U2056" s="12"/>
      <c r="V2056" s="12"/>
    </row>
    <row r="2057" spans="1:22" s="1" customFormat="1" x14ac:dyDescent="0.4">
      <c r="A2057" s="12"/>
      <c r="B2057" s="12"/>
      <c r="C2057" s="42"/>
      <c r="D2057" s="12"/>
      <c r="E2057" s="12"/>
      <c r="F2057" s="12"/>
      <c r="G2057" s="12"/>
      <c r="H2057" s="12"/>
      <c r="I2057" s="12"/>
      <c r="J2057" s="12"/>
      <c r="K2057" s="12"/>
      <c r="L2057" s="12"/>
      <c r="M2057" s="12"/>
      <c r="N2057" s="12"/>
      <c r="O2057" s="12"/>
      <c r="P2057" s="12"/>
      <c r="Q2057" s="12"/>
      <c r="R2057" s="12"/>
      <c r="S2057" s="12"/>
      <c r="T2057" s="12"/>
      <c r="U2057" s="12"/>
      <c r="V2057" s="12"/>
    </row>
    <row r="2058" spans="1:22" s="1" customFormat="1" x14ac:dyDescent="0.4">
      <c r="A2058" s="12"/>
      <c r="B2058" s="12"/>
      <c r="C2058" s="42"/>
      <c r="D2058" s="12"/>
      <c r="E2058" s="12"/>
      <c r="F2058" s="12"/>
      <c r="G2058" s="12"/>
      <c r="H2058" s="12"/>
      <c r="I2058" s="12"/>
      <c r="J2058" s="12"/>
      <c r="K2058" s="12"/>
      <c r="L2058" s="12"/>
      <c r="M2058" s="12"/>
      <c r="N2058" s="12"/>
      <c r="O2058" s="12"/>
      <c r="P2058" s="12"/>
      <c r="Q2058" s="12"/>
      <c r="R2058" s="12"/>
      <c r="S2058" s="12"/>
      <c r="T2058" s="12"/>
      <c r="U2058" s="12"/>
      <c r="V2058" s="12"/>
    </row>
    <row r="2059" spans="1:22" s="1" customFormat="1" x14ac:dyDescent="0.4">
      <c r="A2059" s="12"/>
      <c r="B2059" s="12"/>
      <c r="C2059" s="42"/>
      <c r="D2059" s="12"/>
      <c r="E2059" s="12"/>
      <c r="F2059" s="12"/>
      <c r="G2059" s="12"/>
      <c r="H2059" s="12"/>
      <c r="I2059" s="12"/>
      <c r="J2059" s="12"/>
      <c r="K2059" s="12"/>
      <c r="L2059" s="12"/>
      <c r="M2059" s="12"/>
      <c r="N2059" s="12"/>
      <c r="O2059" s="12"/>
      <c r="P2059" s="12"/>
      <c r="Q2059" s="12"/>
      <c r="R2059" s="12"/>
      <c r="S2059" s="12"/>
      <c r="T2059" s="12"/>
      <c r="U2059" s="12"/>
      <c r="V2059" s="12"/>
    </row>
    <row r="2060" spans="1:22" s="1" customFormat="1" x14ac:dyDescent="0.4">
      <c r="A2060" s="12"/>
      <c r="B2060" s="12"/>
      <c r="C2060" s="42"/>
      <c r="D2060" s="12"/>
      <c r="E2060" s="12"/>
      <c r="F2060" s="12"/>
      <c r="G2060" s="12"/>
      <c r="H2060" s="12"/>
      <c r="I2060" s="12"/>
      <c r="J2060" s="12"/>
      <c r="K2060" s="12"/>
      <c r="L2060" s="12"/>
      <c r="M2060" s="12"/>
      <c r="N2060" s="12"/>
      <c r="O2060" s="12"/>
      <c r="P2060" s="12"/>
      <c r="Q2060" s="12"/>
      <c r="R2060" s="12"/>
      <c r="S2060" s="12"/>
      <c r="T2060" s="12"/>
      <c r="U2060" s="12"/>
      <c r="V2060" s="12"/>
    </row>
    <row r="2061" spans="1:22" s="1" customFormat="1" x14ac:dyDescent="0.4">
      <c r="A2061" s="12"/>
      <c r="B2061" s="12"/>
      <c r="C2061" s="42"/>
      <c r="D2061" s="12"/>
      <c r="E2061" s="12"/>
      <c r="F2061" s="12"/>
      <c r="G2061" s="12"/>
      <c r="H2061" s="12"/>
      <c r="I2061" s="12"/>
      <c r="J2061" s="12"/>
      <c r="K2061" s="12"/>
      <c r="L2061" s="12"/>
      <c r="M2061" s="12"/>
      <c r="N2061" s="12"/>
      <c r="O2061" s="12"/>
      <c r="P2061" s="12"/>
      <c r="Q2061" s="12"/>
      <c r="R2061" s="12"/>
      <c r="S2061" s="12"/>
      <c r="T2061" s="12"/>
      <c r="U2061" s="12"/>
      <c r="V2061" s="12"/>
    </row>
    <row r="2062" spans="1:22" s="1" customFormat="1" x14ac:dyDescent="0.4">
      <c r="A2062" s="12"/>
      <c r="B2062" s="12"/>
      <c r="C2062" s="42"/>
      <c r="D2062" s="12"/>
      <c r="E2062" s="12"/>
      <c r="F2062" s="12"/>
      <c r="G2062" s="12"/>
      <c r="H2062" s="12"/>
      <c r="I2062" s="12"/>
      <c r="J2062" s="12"/>
      <c r="K2062" s="12"/>
      <c r="L2062" s="12"/>
      <c r="M2062" s="12"/>
      <c r="N2062" s="12"/>
      <c r="O2062" s="12"/>
      <c r="P2062" s="12"/>
      <c r="Q2062" s="12"/>
      <c r="R2062" s="12"/>
      <c r="S2062" s="12"/>
      <c r="T2062" s="12"/>
      <c r="U2062" s="12"/>
      <c r="V2062" s="12"/>
    </row>
    <row r="2063" spans="1:22" s="1" customFormat="1" x14ac:dyDescent="0.4">
      <c r="A2063" s="12"/>
      <c r="B2063" s="12"/>
      <c r="C2063" s="42"/>
      <c r="D2063" s="12"/>
      <c r="E2063" s="12"/>
      <c r="F2063" s="12"/>
      <c r="G2063" s="12"/>
      <c r="H2063" s="12"/>
      <c r="I2063" s="12"/>
      <c r="J2063" s="12"/>
      <c r="K2063" s="12"/>
      <c r="L2063" s="12"/>
      <c r="M2063" s="12"/>
      <c r="N2063" s="12"/>
      <c r="O2063" s="12"/>
      <c r="P2063" s="12"/>
      <c r="Q2063" s="12"/>
      <c r="R2063" s="12"/>
      <c r="S2063" s="12"/>
      <c r="T2063" s="12"/>
      <c r="U2063" s="12"/>
      <c r="V2063" s="12"/>
    </row>
    <row r="2064" spans="1:22" s="1" customFormat="1" x14ac:dyDescent="0.4">
      <c r="A2064" s="12"/>
      <c r="B2064" s="12"/>
      <c r="C2064" s="42"/>
      <c r="D2064" s="12"/>
      <c r="E2064" s="12"/>
      <c r="F2064" s="12"/>
      <c r="G2064" s="12"/>
      <c r="H2064" s="12"/>
      <c r="I2064" s="12"/>
      <c r="J2064" s="12"/>
      <c r="K2064" s="12"/>
      <c r="L2064" s="12"/>
      <c r="M2064" s="12"/>
      <c r="N2064" s="12"/>
      <c r="O2064" s="12"/>
      <c r="P2064" s="12"/>
      <c r="Q2064" s="12"/>
      <c r="R2064" s="12"/>
      <c r="S2064" s="12"/>
      <c r="T2064" s="12"/>
      <c r="U2064" s="12"/>
      <c r="V2064" s="12"/>
    </row>
    <row r="2065" spans="1:22" s="1" customFormat="1" x14ac:dyDescent="0.4">
      <c r="A2065" s="12"/>
      <c r="B2065" s="12"/>
      <c r="C2065" s="42"/>
      <c r="D2065" s="12"/>
      <c r="E2065" s="12"/>
      <c r="F2065" s="12"/>
      <c r="G2065" s="12"/>
      <c r="H2065" s="12"/>
      <c r="I2065" s="12"/>
      <c r="J2065" s="12"/>
      <c r="K2065" s="12"/>
      <c r="L2065" s="12"/>
      <c r="M2065" s="12"/>
      <c r="N2065" s="12"/>
      <c r="O2065" s="12"/>
      <c r="P2065" s="12"/>
      <c r="Q2065" s="12"/>
      <c r="R2065" s="12"/>
      <c r="S2065" s="12"/>
      <c r="T2065" s="12"/>
      <c r="U2065" s="12"/>
      <c r="V2065" s="12"/>
    </row>
    <row r="2066" spans="1:22" s="1" customFormat="1" x14ac:dyDescent="0.4">
      <c r="A2066" s="12"/>
      <c r="B2066" s="12"/>
      <c r="C2066" s="42"/>
      <c r="D2066" s="12"/>
      <c r="E2066" s="12"/>
      <c r="F2066" s="12"/>
      <c r="G2066" s="12"/>
      <c r="H2066" s="12"/>
      <c r="I2066" s="12"/>
      <c r="J2066" s="12"/>
      <c r="K2066" s="12"/>
      <c r="L2066" s="12"/>
      <c r="M2066" s="12"/>
      <c r="N2066" s="12"/>
      <c r="O2066" s="12"/>
      <c r="P2066" s="12"/>
      <c r="Q2066" s="12"/>
      <c r="R2066" s="12"/>
      <c r="S2066" s="12"/>
      <c r="T2066" s="12"/>
      <c r="U2066" s="12"/>
      <c r="V2066" s="12"/>
    </row>
    <row r="2067" spans="1:22" s="1" customFormat="1" x14ac:dyDescent="0.4">
      <c r="A2067" s="12"/>
      <c r="B2067" s="12"/>
      <c r="C2067" s="42"/>
      <c r="D2067" s="12"/>
      <c r="E2067" s="12"/>
      <c r="F2067" s="12"/>
      <c r="G2067" s="12"/>
      <c r="H2067" s="12"/>
      <c r="I2067" s="12"/>
      <c r="J2067" s="12"/>
      <c r="K2067" s="12"/>
      <c r="L2067" s="12"/>
      <c r="M2067" s="12"/>
      <c r="N2067" s="12"/>
      <c r="O2067" s="12"/>
      <c r="P2067" s="12"/>
      <c r="Q2067" s="12"/>
      <c r="R2067" s="12"/>
      <c r="S2067" s="12"/>
      <c r="T2067" s="12"/>
      <c r="U2067" s="12"/>
      <c r="V2067" s="12"/>
    </row>
    <row r="2068" spans="1:22" s="1" customFormat="1" x14ac:dyDescent="0.4">
      <c r="A2068" s="12"/>
      <c r="B2068" s="12"/>
      <c r="C2068" s="42"/>
      <c r="D2068" s="12"/>
      <c r="E2068" s="12"/>
      <c r="F2068" s="12"/>
      <c r="G2068" s="12"/>
      <c r="H2068" s="12"/>
      <c r="I2068" s="12"/>
      <c r="J2068" s="12"/>
      <c r="K2068" s="12"/>
      <c r="L2068" s="12"/>
      <c r="M2068" s="12"/>
      <c r="N2068" s="12"/>
      <c r="O2068" s="12"/>
      <c r="P2068" s="12"/>
      <c r="Q2068" s="12"/>
      <c r="R2068" s="12"/>
      <c r="S2068" s="12"/>
      <c r="T2068" s="12"/>
      <c r="U2068" s="12"/>
      <c r="V2068" s="12"/>
    </row>
    <row r="2069" spans="1:22" s="1" customFormat="1" x14ac:dyDescent="0.4">
      <c r="A2069" s="12"/>
      <c r="B2069" s="12"/>
      <c r="C2069" s="42"/>
      <c r="D2069" s="12"/>
      <c r="E2069" s="12"/>
      <c r="F2069" s="12"/>
      <c r="G2069" s="12"/>
      <c r="H2069" s="12"/>
      <c r="I2069" s="12"/>
      <c r="J2069" s="12"/>
      <c r="K2069" s="12"/>
      <c r="L2069" s="12"/>
      <c r="M2069" s="12"/>
      <c r="N2069" s="12"/>
      <c r="O2069" s="12"/>
      <c r="P2069" s="12"/>
      <c r="Q2069" s="12"/>
      <c r="R2069" s="12"/>
      <c r="S2069" s="12"/>
      <c r="T2069" s="12"/>
      <c r="U2069" s="12"/>
      <c r="V2069" s="12"/>
    </row>
    <row r="2070" spans="1:22" s="1" customFormat="1" x14ac:dyDescent="0.4">
      <c r="A2070" s="12"/>
      <c r="B2070" s="12"/>
      <c r="C2070" s="42"/>
      <c r="D2070" s="12"/>
      <c r="E2070" s="12"/>
      <c r="F2070" s="12"/>
      <c r="G2070" s="12"/>
      <c r="H2070" s="12"/>
      <c r="I2070" s="12"/>
      <c r="J2070" s="12"/>
      <c r="K2070" s="12"/>
      <c r="L2070" s="12"/>
      <c r="M2070" s="12"/>
      <c r="N2070" s="12"/>
      <c r="O2070" s="12"/>
      <c r="P2070" s="12"/>
      <c r="Q2070" s="12"/>
      <c r="R2070" s="12"/>
      <c r="S2070" s="12"/>
      <c r="T2070" s="12"/>
      <c r="U2070" s="12"/>
      <c r="V2070" s="12"/>
    </row>
    <row r="2071" spans="1:22" s="1" customFormat="1" x14ac:dyDescent="0.4">
      <c r="A2071" s="12"/>
      <c r="B2071" s="12"/>
      <c r="C2071" s="42"/>
      <c r="D2071" s="12"/>
      <c r="E2071" s="12"/>
      <c r="F2071" s="12"/>
      <c r="G2071" s="12"/>
      <c r="H2071" s="12"/>
      <c r="I2071" s="12"/>
      <c r="J2071" s="12"/>
      <c r="K2071" s="12"/>
      <c r="L2071" s="12"/>
      <c r="M2071" s="12"/>
      <c r="N2071" s="12"/>
      <c r="O2071" s="12"/>
      <c r="P2071" s="12"/>
      <c r="Q2071" s="12"/>
      <c r="R2071" s="12"/>
      <c r="S2071" s="12"/>
      <c r="T2071" s="12"/>
      <c r="U2071" s="12"/>
      <c r="V2071" s="12"/>
    </row>
    <row r="2072" spans="1:22" s="1" customFormat="1" x14ac:dyDescent="0.4">
      <c r="A2072" s="12"/>
      <c r="B2072" s="12"/>
      <c r="C2072" s="42"/>
      <c r="D2072" s="12"/>
      <c r="E2072" s="12"/>
      <c r="F2072" s="12"/>
      <c r="G2072" s="12"/>
      <c r="H2072" s="12"/>
      <c r="I2072" s="12"/>
      <c r="J2072" s="12"/>
      <c r="K2072" s="12"/>
      <c r="L2072" s="12"/>
      <c r="M2072" s="12"/>
      <c r="N2072" s="12"/>
      <c r="O2072" s="12"/>
      <c r="P2072" s="12"/>
      <c r="Q2072" s="12"/>
      <c r="R2072" s="12"/>
      <c r="S2072" s="12"/>
      <c r="T2072" s="12"/>
      <c r="U2072" s="12"/>
      <c r="V2072" s="12"/>
    </row>
    <row r="2073" spans="1:22" s="1" customFormat="1" x14ac:dyDescent="0.4">
      <c r="A2073" s="12"/>
      <c r="B2073" s="12"/>
      <c r="C2073" s="42"/>
      <c r="D2073" s="12"/>
      <c r="E2073" s="12"/>
      <c r="F2073" s="12"/>
      <c r="G2073" s="12"/>
      <c r="H2073" s="12"/>
      <c r="I2073" s="12"/>
      <c r="J2073" s="12"/>
      <c r="K2073" s="12"/>
      <c r="L2073" s="12"/>
      <c r="M2073" s="12"/>
      <c r="N2073" s="12"/>
      <c r="O2073" s="12"/>
      <c r="P2073" s="12"/>
      <c r="Q2073" s="12"/>
      <c r="R2073" s="12"/>
      <c r="S2073" s="12"/>
      <c r="T2073" s="12"/>
      <c r="U2073" s="12"/>
      <c r="V2073" s="12"/>
    </row>
    <row r="2074" spans="1:22" s="1" customFormat="1" x14ac:dyDescent="0.4">
      <c r="A2074" s="12"/>
      <c r="B2074" s="12"/>
      <c r="C2074" s="42"/>
      <c r="D2074" s="12"/>
      <c r="E2074" s="12"/>
      <c r="F2074" s="12"/>
      <c r="G2074" s="12"/>
      <c r="H2074" s="12"/>
      <c r="I2074" s="12"/>
      <c r="J2074" s="12"/>
      <c r="K2074" s="12"/>
      <c r="L2074" s="12"/>
      <c r="M2074" s="12"/>
      <c r="N2074" s="12"/>
      <c r="O2074" s="12"/>
      <c r="P2074" s="12"/>
      <c r="Q2074" s="12"/>
      <c r="R2074" s="12"/>
      <c r="S2074" s="12"/>
      <c r="T2074" s="12"/>
      <c r="U2074" s="12"/>
      <c r="V2074" s="12"/>
    </row>
    <row r="2075" spans="1:22" s="1" customFormat="1" x14ac:dyDescent="0.4">
      <c r="A2075" s="12"/>
      <c r="B2075" s="12"/>
      <c r="C2075" s="42"/>
      <c r="D2075" s="12"/>
      <c r="E2075" s="12"/>
      <c r="F2075" s="12"/>
      <c r="G2075" s="12"/>
      <c r="H2075" s="12"/>
      <c r="I2075" s="12"/>
      <c r="J2075" s="12"/>
      <c r="K2075" s="12"/>
      <c r="L2075" s="12"/>
      <c r="M2075" s="12"/>
      <c r="N2075" s="12"/>
      <c r="O2075" s="12"/>
      <c r="P2075" s="12"/>
      <c r="Q2075" s="12"/>
      <c r="R2075" s="12"/>
      <c r="S2075" s="12"/>
      <c r="T2075" s="12"/>
      <c r="U2075" s="12"/>
      <c r="V2075" s="12"/>
    </row>
    <row r="2076" spans="1:22" s="1" customFormat="1" x14ac:dyDescent="0.4">
      <c r="A2076" s="12"/>
      <c r="B2076" s="12"/>
      <c r="C2076" s="42"/>
      <c r="D2076" s="12"/>
      <c r="E2076" s="12"/>
      <c r="F2076" s="12"/>
      <c r="G2076" s="12"/>
      <c r="H2076" s="12"/>
      <c r="I2076" s="12"/>
      <c r="J2076" s="12"/>
      <c r="K2076" s="12"/>
      <c r="L2076" s="12"/>
      <c r="M2076" s="12"/>
      <c r="N2076" s="12"/>
      <c r="O2076" s="12"/>
      <c r="P2076" s="12"/>
      <c r="Q2076" s="12"/>
      <c r="R2076" s="12"/>
      <c r="S2076" s="12"/>
      <c r="T2076" s="12"/>
      <c r="U2076" s="12"/>
      <c r="V2076" s="12"/>
    </row>
    <row r="2077" spans="1:22" s="1" customFormat="1" x14ac:dyDescent="0.4">
      <c r="A2077" s="12"/>
      <c r="B2077" s="12"/>
      <c r="C2077" s="42"/>
      <c r="D2077" s="12"/>
      <c r="E2077" s="12"/>
      <c r="F2077" s="12"/>
      <c r="G2077" s="12"/>
      <c r="H2077" s="12"/>
      <c r="I2077" s="12"/>
      <c r="J2077" s="12"/>
      <c r="K2077" s="12"/>
      <c r="L2077" s="12"/>
      <c r="M2077" s="12"/>
      <c r="N2077" s="12"/>
      <c r="O2077" s="12"/>
      <c r="P2077" s="12"/>
      <c r="Q2077" s="12"/>
      <c r="R2077" s="12"/>
      <c r="S2077" s="12"/>
      <c r="T2077" s="12"/>
      <c r="U2077" s="12"/>
      <c r="V2077" s="12"/>
    </row>
    <row r="2078" spans="1:22" s="1" customFormat="1" x14ac:dyDescent="0.4">
      <c r="A2078" s="12"/>
      <c r="B2078" s="12"/>
      <c r="C2078" s="42"/>
      <c r="D2078" s="12"/>
      <c r="E2078" s="12"/>
      <c r="F2078" s="12"/>
      <c r="G2078" s="12"/>
      <c r="H2078" s="12"/>
      <c r="I2078" s="12"/>
      <c r="J2078" s="12"/>
      <c r="K2078" s="12"/>
      <c r="L2078" s="12"/>
      <c r="M2078" s="12"/>
      <c r="N2078" s="12"/>
      <c r="O2078" s="12"/>
      <c r="P2078" s="12"/>
      <c r="Q2078" s="12"/>
      <c r="R2078" s="12"/>
      <c r="S2078" s="12"/>
      <c r="T2078" s="12"/>
      <c r="U2078" s="12"/>
      <c r="V2078" s="12"/>
    </row>
    <row r="2079" spans="1:22" s="1" customFormat="1" x14ac:dyDescent="0.4">
      <c r="A2079" s="12"/>
      <c r="B2079" s="12"/>
      <c r="C2079" s="42"/>
      <c r="D2079" s="12"/>
      <c r="E2079" s="12"/>
      <c r="F2079" s="12"/>
      <c r="G2079" s="12"/>
      <c r="H2079" s="12"/>
      <c r="I2079" s="12"/>
      <c r="J2079" s="12"/>
      <c r="K2079" s="12"/>
      <c r="L2079" s="12"/>
      <c r="M2079" s="12"/>
      <c r="N2079" s="12"/>
      <c r="O2079" s="12"/>
      <c r="P2079" s="12"/>
      <c r="Q2079" s="12"/>
      <c r="R2079" s="12"/>
      <c r="S2079" s="12"/>
      <c r="T2079" s="12"/>
      <c r="U2079" s="12"/>
      <c r="V2079" s="12"/>
    </row>
    <row r="2080" spans="1:22" s="1" customFormat="1" x14ac:dyDescent="0.4">
      <c r="A2080" s="12"/>
      <c r="B2080" s="12"/>
      <c r="C2080" s="42"/>
      <c r="D2080" s="12"/>
      <c r="E2080" s="12"/>
      <c r="F2080" s="12"/>
      <c r="G2080" s="12"/>
      <c r="H2080" s="12"/>
      <c r="I2080" s="12"/>
      <c r="J2080" s="12"/>
      <c r="K2080" s="12"/>
      <c r="L2080" s="12"/>
      <c r="M2080" s="12"/>
      <c r="N2080" s="12"/>
      <c r="O2080" s="12"/>
      <c r="P2080" s="12"/>
      <c r="Q2080" s="12"/>
      <c r="R2080" s="12"/>
      <c r="S2080" s="12"/>
      <c r="T2080" s="12"/>
      <c r="U2080" s="12"/>
      <c r="V2080" s="12"/>
    </row>
    <row r="2081" spans="1:22" s="1" customFormat="1" x14ac:dyDescent="0.4">
      <c r="A2081" s="12"/>
      <c r="B2081" s="12"/>
      <c r="C2081" s="42"/>
      <c r="D2081" s="12"/>
      <c r="E2081" s="12"/>
      <c r="F2081" s="12"/>
      <c r="G2081" s="12"/>
      <c r="H2081" s="12"/>
      <c r="I2081" s="12"/>
      <c r="J2081" s="12"/>
      <c r="K2081" s="12"/>
      <c r="L2081" s="12"/>
      <c r="M2081" s="12"/>
      <c r="N2081" s="12"/>
      <c r="O2081" s="12"/>
      <c r="P2081" s="12"/>
      <c r="Q2081" s="12"/>
      <c r="R2081" s="12"/>
      <c r="S2081" s="12"/>
      <c r="T2081" s="12"/>
      <c r="U2081" s="12"/>
      <c r="V2081" s="12"/>
    </row>
    <row r="2082" spans="1:22" s="1" customFormat="1" x14ac:dyDescent="0.4">
      <c r="A2082" s="12"/>
      <c r="B2082" s="12"/>
      <c r="C2082" s="42"/>
      <c r="D2082" s="12"/>
      <c r="E2082" s="12"/>
      <c r="F2082" s="12"/>
      <c r="G2082" s="12"/>
      <c r="H2082" s="12"/>
      <c r="I2082" s="12"/>
      <c r="J2082" s="12"/>
      <c r="K2082" s="12"/>
      <c r="L2082" s="12"/>
      <c r="M2082" s="12"/>
      <c r="N2082" s="12"/>
      <c r="O2082" s="12"/>
      <c r="P2082" s="12"/>
      <c r="Q2082" s="12"/>
      <c r="R2082" s="12"/>
      <c r="S2082" s="12"/>
      <c r="T2082" s="12"/>
      <c r="U2082" s="12"/>
      <c r="V2082" s="12"/>
    </row>
    <row r="2083" spans="1:22" s="1" customFormat="1" x14ac:dyDescent="0.4">
      <c r="A2083" s="12"/>
      <c r="B2083" s="12"/>
      <c r="C2083" s="42"/>
      <c r="D2083" s="12"/>
      <c r="E2083" s="12"/>
      <c r="F2083" s="12"/>
      <c r="G2083" s="12"/>
      <c r="H2083" s="12"/>
      <c r="I2083" s="12"/>
      <c r="J2083" s="12"/>
      <c r="K2083" s="12"/>
      <c r="L2083" s="12"/>
      <c r="M2083" s="12"/>
      <c r="N2083" s="12"/>
      <c r="O2083" s="12"/>
      <c r="P2083" s="12"/>
      <c r="Q2083" s="12"/>
      <c r="R2083" s="12"/>
      <c r="S2083" s="12"/>
      <c r="T2083" s="12"/>
      <c r="U2083" s="12"/>
      <c r="V2083" s="12"/>
    </row>
    <row r="2084" spans="1:22" s="1" customFormat="1" x14ac:dyDescent="0.4">
      <c r="A2084" s="12"/>
      <c r="B2084" s="12"/>
      <c r="C2084" s="42"/>
      <c r="D2084" s="12"/>
      <c r="E2084" s="12"/>
      <c r="F2084" s="12"/>
      <c r="G2084" s="12"/>
      <c r="H2084" s="12"/>
      <c r="I2084" s="12"/>
      <c r="J2084" s="12"/>
      <c r="K2084" s="12"/>
      <c r="L2084" s="12"/>
      <c r="M2084" s="12"/>
      <c r="N2084" s="12"/>
      <c r="O2084" s="12"/>
      <c r="P2084" s="12"/>
      <c r="Q2084" s="12"/>
      <c r="R2084" s="12"/>
      <c r="S2084" s="12"/>
      <c r="T2084" s="12"/>
      <c r="U2084" s="12"/>
      <c r="V2084" s="12"/>
    </row>
    <row r="2085" spans="1:22" s="1" customFormat="1" x14ac:dyDescent="0.4">
      <c r="A2085" s="12"/>
      <c r="B2085" s="12"/>
      <c r="C2085" s="42"/>
      <c r="D2085" s="12"/>
      <c r="E2085" s="12"/>
      <c r="F2085" s="12"/>
      <c r="G2085" s="12"/>
      <c r="H2085" s="12"/>
      <c r="I2085" s="12"/>
      <c r="J2085" s="12"/>
      <c r="K2085" s="12"/>
      <c r="L2085" s="12"/>
      <c r="M2085" s="12"/>
      <c r="N2085" s="12"/>
      <c r="O2085" s="12"/>
      <c r="P2085" s="12"/>
      <c r="Q2085" s="12"/>
      <c r="R2085" s="12"/>
      <c r="S2085" s="12"/>
      <c r="T2085" s="12"/>
      <c r="U2085" s="12"/>
      <c r="V2085" s="12"/>
    </row>
    <row r="2086" spans="1:22" s="1" customFormat="1" x14ac:dyDescent="0.4">
      <c r="A2086" s="12"/>
      <c r="B2086" s="12"/>
      <c r="C2086" s="42"/>
      <c r="D2086" s="12"/>
      <c r="E2086" s="12"/>
      <c r="F2086" s="12"/>
      <c r="G2086" s="12"/>
      <c r="H2086" s="12"/>
      <c r="I2086" s="12"/>
      <c r="J2086" s="12"/>
      <c r="K2086" s="12"/>
      <c r="L2086" s="12"/>
      <c r="M2086" s="12"/>
      <c r="N2086" s="12"/>
      <c r="O2086" s="12"/>
      <c r="P2086" s="12"/>
      <c r="Q2086" s="12"/>
      <c r="R2086" s="12"/>
      <c r="S2086" s="12"/>
      <c r="T2086" s="12"/>
      <c r="U2086" s="12"/>
      <c r="V2086" s="12"/>
    </row>
    <row r="2087" spans="1:22" s="1" customFormat="1" x14ac:dyDescent="0.4">
      <c r="A2087" s="12"/>
      <c r="B2087" s="12"/>
      <c r="C2087" s="42"/>
      <c r="D2087" s="12"/>
      <c r="E2087" s="12"/>
      <c r="F2087" s="12"/>
      <c r="G2087" s="12"/>
      <c r="H2087" s="12"/>
      <c r="I2087" s="12"/>
      <c r="J2087" s="12"/>
      <c r="K2087" s="12"/>
      <c r="L2087" s="12"/>
      <c r="M2087" s="12"/>
      <c r="N2087" s="12"/>
      <c r="O2087" s="12"/>
      <c r="P2087" s="12"/>
      <c r="Q2087" s="12"/>
      <c r="R2087" s="12"/>
      <c r="S2087" s="12"/>
      <c r="T2087" s="12"/>
      <c r="U2087" s="12"/>
      <c r="V2087" s="12"/>
    </row>
    <row r="2088" spans="1:22" s="1" customFormat="1" x14ac:dyDescent="0.4">
      <c r="A2088" s="12"/>
      <c r="B2088" s="12"/>
      <c r="C2088" s="42"/>
      <c r="D2088" s="12"/>
      <c r="E2088" s="12"/>
      <c r="F2088" s="12"/>
      <c r="G2088" s="12"/>
      <c r="H2088" s="12"/>
      <c r="I2088" s="12"/>
      <c r="J2088" s="12"/>
      <c r="K2088" s="12"/>
      <c r="L2088" s="12"/>
      <c r="M2088" s="12"/>
      <c r="N2088" s="12"/>
      <c r="O2088" s="12"/>
      <c r="P2088" s="12"/>
      <c r="Q2088" s="12"/>
      <c r="R2088" s="12"/>
      <c r="S2088" s="12"/>
      <c r="T2088" s="12"/>
      <c r="U2088" s="12"/>
      <c r="V2088" s="12"/>
    </row>
    <row r="2089" spans="1:22" s="1" customFormat="1" x14ac:dyDescent="0.4">
      <c r="A2089" s="12"/>
      <c r="B2089" s="12"/>
      <c r="C2089" s="42"/>
      <c r="D2089" s="12"/>
      <c r="E2089" s="12"/>
      <c r="F2089" s="12"/>
      <c r="G2089" s="12"/>
      <c r="H2089" s="12"/>
      <c r="I2089" s="12"/>
      <c r="J2089" s="12"/>
      <c r="K2089" s="12"/>
      <c r="L2089" s="12"/>
      <c r="M2089" s="12"/>
      <c r="N2089" s="12"/>
      <c r="O2089" s="12"/>
      <c r="P2089" s="12"/>
      <c r="Q2089" s="12"/>
      <c r="R2089" s="12"/>
      <c r="S2089" s="12"/>
      <c r="T2089" s="12"/>
      <c r="U2089" s="12"/>
      <c r="V2089" s="12"/>
    </row>
    <row r="2090" spans="1:22" s="1" customFormat="1" x14ac:dyDescent="0.4">
      <c r="A2090" s="12"/>
      <c r="B2090" s="12"/>
      <c r="C2090" s="42"/>
      <c r="D2090" s="12"/>
      <c r="E2090" s="12"/>
      <c r="F2090" s="12"/>
      <c r="G2090" s="12"/>
      <c r="H2090" s="12"/>
      <c r="I2090" s="12"/>
      <c r="J2090" s="12"/>
      <c r="K2090" s="12"/>
      <c r="L2090" s="12"/>
      <c r="M2090" s="12"/>
      <c r="N2090" s="12"/>
      <c r="O2090" s="12"/>
      <c r="P2090" s="12"/>
      <c r="Q2090" s="12"/>
      <c r="R2090" s="12"/>
      <c r="S2090" s="12"/>
      <c r="T2090" s="12"/>
      <c r="U2090" s="12"/>
      <c r="V2090" s="12"/>
    </row>
    <row r="2091" spans="1:22" s="1" customFormat="1" x14ac:dyDescent="0.4">
      <c r="A2091" s="12"/>
      <c r="B2091" s="12"/>
      <c r="C2091" s="42"/>
      <c r="D2091" s="12"/>
      <c r="E2091" s="12"/>
      <c r="F2091" s="12"/>
      <c r="G2091" s="12"/>
      <c r="H2091" s="12"/>
      <c r="I2091" s="12"/>
      <c r="J2091" s="12"/>
      <c r="K2091" s="12"/>
      <c r="L2091" s="12"/>
      <c r="M2091" s="12"/>
      <c r="N2091" s="12"/>
      <c r="O2091" s="12"/>
      <c r="P2091" s="12"/>
      <c r="Q2091" s="12"/>
      <c r="R2091" s="12"/>
      <c r="S2091" s="12"/>
      <c r="T2091" s="12"/>
      <c r="U2091" s="12"/>
      <c r="V2091" s="12"/>
    </row>
    <row r="2092" spans="1:22" s="1" customFormat="1" x14ac:dyDescent="0.4">
      <c r="A2092" s="12"/>
      <c r="B2092" s="12"/>
      <c r="C2092" s="42"/>
      <c r="D2092" s="12"/>
      <c r="E2092" s="12"/>
      <c r="F2092" s="12"/>
      <c r="G2092" s="12"/>
      <c r="H2092" s="12"/>
      <c r="I2092" s="12"/>
      <c r="J2092" s="12"/>
      <c r="K2092" s="12"/>
      <c r="L2092" s="12"/>
      <c r="M2092" s="12"/>
      <c r="N2092" s="12"/>
      <c r="O2092" s="12"/>
      <c r="P2092" s="12"/>
      <c r="Q2092" s="12"/>
      <c r="R2092" s="12"/>
      <c r="S2092" s="12"/>
      <c r="T2092" s="12"/>
      <c r="U2092" s="12"/>
      <c r="V2092" s="12"/>
    </row>
    <row r="2093" spans="1:22" s="1" customFormat="1" x14ac:dyDescent="0.4">
      <c r="A2093" s="12"/>
      <c r="B2093" s="12"/>
      <c r="C2093" s="42"/>
      <c r="D2093" s="12"/>
      <c r="E2093" s="12"/>
      <c r="F2093" s="12"/>
      <c r="G2093" s="12"/>
      <c r="H2093" s="12"/>
      <c r="I2093" s="12"/>
      <c r="J2093" s="12"/>
      <c r="K2093" s="12"/>
      <c r="L2093" s="12"/>
      <c r="M2093" s="12"/>
      <c r="N2093" s="12"/>
      <c r="O2093" s="12"/>
      <c r="P2093" s="12"/>
      <c r="Q2093" s="12"/>
      <c r="R2093" s="12"/>
      <c r="S2093" s="12"/>
      <c r="T2093" s="12"/>
      <c r="U2093" s="12"/>
      <c r="V2093" s="12"/>
    </row>
    <row r="2094" spans="1:22" s="1" customFormat="1" x14ac:dyDescent="0.4">
      <c r="A2094" s="12"/>
      <c r="B2094" s="12"/>
      <c r="C2094" s="42"/>
      <c r="D2094" s="12"/>
      <c r="E2094" s="12"/>
      <c r="F2094" s="12"/>
      <c r="G2094" s="12"/>
      <c r="H2094" s="12"/>
      <c r="I2094" s="12"/>
      <c r="J2094" s="12"/>
      <c r="K2094" s="12"/>
      <c r="L2094" s="12"/>
      <c r="M2094" s="12"/>
      <c r="N2094" s="12"/>
      <c r="O2094" s="12"/>
      <c r="P2094" s="12"/>
      <c r="Q2094" s="12"/>
      <c r="R2094" s="12"/>
      <c r="S2094" s="12"/>
      <c r="T2094" s="12"/>
      <c r="U2094" s="12"/>
      <c r="V2094" s="12"/>
    </row>
    <row r="2095" spans="1:22" s="1" customFormat="1" x14ac:dyDescent="0.4">
      <c r="A2095" s="12"/>
      <c r="B2095" s="12"/>
      <c r="C2095" s="42"/>
      <c r="D2095" s="12"/>
      <c r="E2095" s="12"/>
      <c r="F2095" s="12"/>
      <c r="G2095" s="12"/>
      <c r="H2095" s="12"/>
      <c r="I2095" s="12"/>
      <c r="J2095" s="12"/>
      <c r="K2095" s="12"/>
      <c r="L2095" s="12"/>
      <c r="M2095" s="12"/>
      <c r="N2095" s="12"/>
      <c r="O2095" s="12"/>
      <c r="P2095" s="12"/>
      <c r="Q2095" s="12"/>
      <c r="R2095" s="12"/>
      <c r="S2095" s="12"/>
      <c r="T2095" s="12"/>
      <c r="U2095" s="12"/>
      <c r="V2095" s="12"/>
    </row>
    <row r="2096" spans="1:22" s="1" customFormat="1" x14ac:dyDescent="0.4">
      <c r="A2096" s="12"/>
      <c r="B2096" s="12"/>
      <c r="C2096" s="42"/>
      <c r="D2096" s="12"/>
      <c r="E2096" s="12"/>
      <c r="F2096" s="12"/>
      <c r="G2096" s="12"/>
      <c r="H2096" s="12"/>
      <c r="I2096" s="12"/>
      <c r="J2096" s="12"/>
      <c r="K2096" s="12"/>
      <c r="L2096" s="12"/>
      <c r="M2096" s="12"/>
      <c r="N2096" s="12"/>
      <c r="O2096" s="12"/>
      <c r="P2096" s="12"/>
      <c r="Q2096" s="12"/>
      <c r="R2096" s="12"/>
      <c r="S2096" s="12"/>
      <c r="T2096" s="12"/>
      <c r="U2096" s="12"/>
      <c r="V2096" s="12"/>
    </row>
    <row r="2097" spans="1:22" s="1" customFormat="1" x14ac:dyDescent="0.4">
      <c r="A2097" s="12"/>
      <c r="B2097" s="12"/>
      <c r="C2097" s="42"/>
      <c r="D2097" s="12"/>
      <c r="E2097" s="12"/>
      <c r="F2097" s="12"/>
      <c r="G2097" s="12"/>
      <c r="H2097" s="12"/>
      <c r="I2097" s="12"/>
      <c r="J2097" s="12"/>
      <c r="K2097" s="12"/>
      <c r="L2097" s="12"/>
      <c r="M2097" s="12"/>
      <c r="N2097" s="12"/>
      <c r="O2097" s="12"/>
      <c r="P2097" s="12"/>
      <c r="Q2097" s="12"/>
      <c r="R2097" s="12"/>
      <c r="S2097" s="12"/>
      <c r="T2097" s="12"/>
      <c r="U2097" s="12"/>
      <c r="V2097" s="12"/>
    </row>
    <row r="2098" spans="1:22" s="1" customFormat="1" x14ac:dyDescent="0.4">
      <c r="A2098" s="12"/>
      <c r="B2098" s="12"/>
      <c r="C2098" s="42"/>
      <c r="D2098" s="12"/>
      <c r="E2098" s="12"/>
      <c r="F2098" s="12"/>
      <c r="G2098" s="12"/>
      <c r="H2098" s="12"/>
      <c r="I2098" s="12"/>
      <c r="J2098" s="12"/>
      <c r="K2098" s="12"/>
      <c r="L2098" s="12"/>
      <c r="M2098" s="12"/>
      <c r="N2098" s="12"/>
      <c r="O2098" s="12"/>
      <c r="P2098" s="12"/>
      <c r="Q2098" s="12"/>
      <c r="R2098" s="12"/>
      <c r="S2098" s="12"/>
      <c r="T2098" s="12"/>
      <c r="U2098" s="12"/>
      <c r="V2098" s="12"/>
    </row>
    <row r="2099" spans="1:22" s="1" customFormat="1" x14ac:dyDescent="0.4">
      <c r="A2099" s="12"/>
      <c r="B2099" s="12"/>
      <c r="C2099" s="42"/>
      <c r="D2099" s="12"/>
      <c r="E2099" s="12"/>
      <c r="F2099" s="12"/>
      <c r="G2099" s="12"/>
      <c r="H2099" s="12"/>
      <c r="I2099" s="12"/>
      <c r="J2099" s="12"/>
      <c r="K2099" s="12"/>
      <c r="L2099" s="12"/>
      <c r="M2099" s="12"/>
      <c r="N2099" s="12"/>
      <c r="O2099" s="12"/>
      <c r="P2099" s="12"/>
      <c r="Q2099" s="12"/>
      <c r="R2099" s="12"/>
      <c r="S2099" s="12"/>
      <c r="T2099" s="12"/>
      <c r="U2099" s="12"/>
      <c r="V2099" s="12"/>
    </row>
    <row r="2100" spans="1:22" s="1" customFormat="1" x14ac:dyDescent="0.4">
      <c r="A2100" s="12"/>
      <c r="B2100" s="12"/>
      <c r="C2100" s="42"/>
      <c r="D2100" s="12"/>
      <c r="E2100" s="12"/>
      <c r="F2100" s="12"/>
      <c r="G2100" s="12"/>
      <c r="H2100" s="12"/>
      <c r="I2100" s="12"/>
      <c r="J2100" s="12"/>
      <c r="K2100" s="12"/>
      <c r="L2100" s="12"/>
      <c r="M2100" s="12"/>
      <c r="N2100" s="12"/>
      <c r="O2100" s="12"/>
      <c r="P2100" s="12"/>
      <c r="Q2100" s="12"/>
      <c r="R2100" s="12"/>
      <c r="S2100" s="12"/>
      <c r="T2100" s="12"/>
      <c r="U2100" s="12"/>
      <c r="V2100" s="12"/>
    </row>
    <row r="2101" spans="1:22" s="1" customFormat="1" x14ac:dyDescent="0.4">
      <c r="A2101" s="12"/>
      <c r="B2101" s="12"/>
      <c r="C2101" s="42"/>
      <c r="D2101" s="12"/>
      <c r="E2101" s="12"/>
      <c r="F2101" s="12"/>
      <c r="G2101" s="12"/>
      <c r="H2101" s="12"/>
      <c r="I2101" s="12"/>
      <c r="J2101" s="12"/>
      <c r="K2101" s="12"/>
      <c r="L2101" s="12"/>
      <c r="M2101" s="12"/>
      <c r="N2101" s="12"/>
      <c r="O2101" s="12"/>
      <c r="P2101" s="12"/>
      <c r="Q2101" s="12"/>
      <c r="R2101" s="12"/>
      <c r="S2101" s="12"/>
      <c r="T2101" s="12"/>
      <c r="U2101" s="12"/>
      <c r="V2101" s="12"/>
    </row>
    <row r="2102" spans="1:22" s="1" customFormat="1" x14ac:dyDescent="0.4">
      <c r="A2102" s="12"/>
      <c r="B2102" s="12"/>
      <c r="C2102" s="42"/>
      <c r="D2102" s="12"/>
      <c r="E2102" s="12"/>
      <c r="F2102" s="12"/>
      <c r="G2102" s="12"/>
      <c r="H2102" s="12"/>
      <c r="I2102" s="12"/>
      <c r="J2102" s="12"/>
      <c r="K2102" s="12"/>
      <c r="L2102" s="12"/>
      <c r="M2102" s="12"/>
      <c r="N2102" s="12"/>
      <c r="O2102" s="12"/>
      <c r="P2102" s="12"/>
      <c r="Q2102" s="12"/>
      <c r="R2102" s="12"/>
      <c r="S2102" s="12"/>
      <c r="T2102" s="12"/>
      <c r="U2102" s="12"/>
      <c r="V2102" s="12"/>
    </row>
    <row r="2103" spans="1:22" s="1" customFormat="1" x14ac:dyDescent="0.4">
      <c r="A2103" s="12"/>
      <c r="B2103" s="12"/>
      <c r="C2103" s="42"/>
      <c r="D2103" s="12"/>
      <c r="E2103" s="12"/>
      <c r="F2103" s="12"/>
      <c r="G2103" s="12"/>
      <c r="H2103" s="12"/>
      <c r="I2103" s="12"/>
      <c r="J2103" s="12"/>
      <c r="K2103" s="12"/>
      <c r="L2103" s="12"/>
      <c r="M2103" s="12"/>
      <c r="N2103" s="12"/>
      <c r="O2103" s="12"/>
      <c r="P2103" s="12"/>
      <c r="Q2103" s="12"/>
      <c r="R2103" s="12"/>
      <c r="S2103" s="12"/>
      <c r="T2103" s="12"/>
      <c r="U2103" s="12"/>
      <c r="V2103" s="12"/>
    </row>
    <row r="2104" spans="1:22" s="1" customFormat="1" x14ac:dyDescent="0.4">
      <c r="A2104" s="12"/>
      <c r="B2104" s="12"/>
      <c r="C2104" s="42"/>
      <c r="D2104" s="12"/>
      <c r="E2104" s="12"/>
      <c r="F2104" s="12"/>
      <c r="G2104" s="12"/>
      <c r="H2104" s="12"/>
      <c r="I2104" s="12"/>
      <c r="J2104" s="12"/>
      <c r="K2104" s="12"/>
      <c r="L2104" s="12"/>
      <c r="M2104" s="12"/>
      <c r="N2104" s="12"/>
      <c r="O2104" s="12"/>
      <c r="P2104" s="12"/>
      <c r="Q2104" s="12"/>
      <c r="R2104" s="12"/>
      <c r="S2104" s="12"/>
      <c r="T2104" s="12"/>
      <c r="U2104" s="12"/>
      <c r="V2104" s="12"/>
    </row>
    <row r="2105" spans="1:22" s="1" customFormat="1" x14ac:dyDescent="0.4">
      <c r="A2105" s="12"/>
      <c r="B2105" s="12"/>
      <c r="C2105" s="42"/>
      <c r="D2105" s="12"/>
      <c r="E2105" s="12"/>
      <c r="F2105" s="12"/>
      <c r="G2105" s="12"/>
      <c r="H2105" s="12"/>
      <c r="I2105" s="12"/>
      <c r="J2105" s="12"/>
      <c r="K2105" s="12"/>
      <c r="L2105" s="12"/>
      <c r="M2105" s="12"/>
      <c r="N2105" s="12"/>
      <c r="O2105" s="12"/>
      <c r="P2105" s="12"/>
      <c r="Q2105" s="12"/>
      <c r="R2105" s="12"/>
      <c r="S2105" s="12"/>
      <c r="T2105" s="12"/>
      <c r="U2105" s="12"/>
      <c r="V2105" s="12"/>
    </row>
    <row r="2106" spans="1:22" s="1" customFormat="1" x14ac:dyDescent="0.4">
      <c r="A2106" s="12"/>
      <c r="B2106" s="12"/>
      <c r="C2106" s="42"/>
      <c r="D2106" s="12"/>
      <c r="E2106" s="12"/>
      <c r="F2106" s="12"/>
      <c r="G2106" s="12"/>
      <c r="H2106" s="12"/>
      <c r="I2106" s="12"/>
      <c r="J2106" s="12"/>
      <c r="K2106" s="12"/>
      <c r="L2106" s="12"/>
      <c r="M2106" s="12"/>
      <c r="N2106" s="12"/>
      <c r="O2106" s="12"/>
      <c r="P2106" s="12"/>
      <c r="Q2106" s="12"/>
      <c r="R2106" s="12"/>
      <c r="S2106" s="12"/>
      <c r="T2106" s="12"/>
      <c r="U2106" s="12"/>
      <c r="V2106" s="12"/>
    </row>
    <row r="2107" spans="1:22" s="1" customFormat="1" x14ac:dyDescent="0.4">
      <c r="A2107" s="12"/>
      <c r="B2107" s="12"/>
      <c r="C2107" s="42"/>
      <c r="D2107" s="12"/>
      <c r="E2107" s="12"/>
      <c r="F2107" s="12"/>
      <c r="G2107" s="12"/>
      <c r="H2107" s="12"/>
      <c r="I2107" s="12"/>
      <c r="J2107" s="12"/>
      <c r="K2107" s="12"/>
      <c r="L2107" s="12"/>
      <c r="M2107" s="12"/>
      <c r="N2107" s="12"/>
      <c r="O2107" s="12"/>
      <c r="P2107" s="12"/>
      <c r="Q2107" s="12"/>
      <c r="R2107" s="12"/>
      <c r="S2107" s="12"/>
      <c r="T2107" s="12"/>
      <c r="U2107" s="12"/>
      <c r="V2107" s="12"/>
    </row>
    <row r="2108" spans="1:22" s="1" customFormat="1" x14ac:dyDescent="0.4">
      <c r="A2108" s="12"/>
      <c r="B2108" s="12"/>
      <c r="C2108" s="42"/>
      <c r="D2108" s="12"/>
      <c r="E2108" s="12"/>
      <c r="F2108" s="12"/>
      <c r="G2108" s="12"/>
      <c r="H2108" s="12"/>
      <c r="I2108" s="12"/>
      <c r="J2108" s="12"/>
      <c r="K2108" s="12"/>
      <c r="L2108" s="12"/>
      <c r="M2108" s="12"/>
      <c r="N2108" s="12"/>
      <c r="O2108" s="12"/>
      <c r="P2108" s="12"/>
      <c r="Q2108" s="12"/>
      <c r="R2108" s="12"/>
      <c r="S2108" s="12"/>
      <c r="T2108" s="12"/>
      <c r="U2108" s="12"/>
      <c r="V2108" s="12"/>
    </row>
    <row r="2109" spans="1:22" s="1" customFormat="1" x14ac:dyDescent="0.4">
      <c r="A2109" s="12"/>
      <c r="B2109" s="12"/>
      <c r="C2109" s="42"/>
      <c r="D2109" s="12"/>
      <c r="E2109" s="12"/>
      <c r="F2109" s="12"/>
      <c r="G2109" s="12"/>
      <c r="H2109" s="12"/>
      <c r="I2109" s="12"/>
      <c r="J2109" s="12"/>
      <c r="K2109" s="12"/>
      <c r="L2109" s="12"/>
      <c r="M2109" s="12"/>
      <c r="N2109" s="12"/>
      <c r="O2109" s="12"/>
      <c r="P2109" s="12"/>
      <c r="Q2109" s="12"/>
      <c r="R2109" s="12"/>
      <c r="S2109" s="12"/>
      <c r="T2109" s="12"/>
      <c r="U2109" s="12"/>
      <c r="V2109" s="12"/>
    </row>
    <row r="2110" spans="1:22" s="1" customFormat="1" x14ac:dyDescent="0.4">
      <c r="A2110" s="12"/>
      <c r="B2110" s="12"/>
      <c r="C2110" s="42"/>
      <c r="D2110" s="12"/>
      <c r="E2110" s="12"/>
      <c r="F2110" s="12"/>
      <c r="G2110" s="12"/>
      <c r="H2110" s="12"/>
      <c r="I2110" s="12"/>
      <c r="J2110" s="12"/>
      <c r="K2110" s="12"/>
      <c r="L2110" s="12"/>
      <c r="M2110" s="12"/>
      <c r="N2110" s="12"/>
      <c r="O2110" s="12"/>
      <c r="P2110" s="12"/>
      <c r="Q2110" s="12"/>
      <c r="R2110" s="12"/>
      <c r="S2110" s="12"/>
      <c r="T2110" s="12"/>
      <c r="U2110" s="12"/>
      <c r="V2110" s="12"/>
    </row>
    <row r="2111" spans="1:22" s="1" customFormat="1" x14ac:dyDescent="0.4">
      <c r="A2111" s="12"/>
      <c r="B2111" s="12"/>
      <c r="C2111" s="42"/>
      <c r="D2111" s="12"/>
      <c r="E2111" s="12"/>
      <c r="F2111" s="12"/>
      <c r="G2111" s="12"/>
      <c r="H2111" s="12"/>
      <c r="I2111" s="12"/>
      <c r="J2111" s="12"/>
      <c r="K2111" s="12"/>
      <c r="L2111" s="12"/>
      <c r="M2111" s="12"/>
      <c r="N2111" s="12"/>
      <c r="O2111" s="12"/>
      <c r="P2111" s="12"/>
      <c r="Q2111" s="12"/>
      <c r="R2111" s="12"/>
      <c r="S2111" s="12"/>
      <c r="T2111" s="12"/>
      <c r="U2111" s="12"/>
      <c r="V2111" s="12"/>
    </row>
    <row r="2112" spans="1:22" s="1" customFormat="1" x14ac:dyDescent="0.4">
      <c r="A2112" s="12"/>
      <c r="B2112" s="12"/>
      <c r="C2112" s="42"/>
      <c r="D2112" s="12"/>
      <c r="E2112" s="12"/>
      <c r="F2112" s="12"/>
      <c r="G2112" s="12"/>
      <c r="H2112" s="12"/>
      <c r="I2112" s="12"/>
      <c r="J2112" s="12"/>
      <c r="K2112" s="12"/>
      <c r="L2112" s="12"/>
      <c r="M2112" s="12"/>
      <c r="N2112" s="12"/>
      <c r="O2112" s="12"/>
      <c r="P2112" s="12"/>
      <c r="Q2112" s="12"/>
      <c r="R2112" s="12"/>
      <c r="S2112" s="12"/>
      <c r="T2112" s="12"/>
      <c r="U2112" s="12"/>
      <c r="V2112" s="12"/>
    </row>
    <row r="2113" spans="1:22" s="1" customFormat="1" x14ac:dyDescent="0.4">
      <c r="A2113" s="12"/>
      <c r="B2113" s="12"/>
      <c r="C2113" s="42"/>
      <c r="D2113" s="12"/>
      <c r="E2113" s="12"/>
      <c r="F2113" s="12"/>
      <c r="G2113" s="12"/>
      <c r="H2113" s="12"/>
      <c r="I2113" s="12"/>
      <c r="J2113" s="12"/>
      <c r="K2113" s="12"/>
      <c r="L2113" s="12"/>
      <c r="M2113" s="12"/>
      <c r="N2113" s="12"/>
      <c r="O2113" s="12"/>
      <c r="P2113" s="12"/>
      <c r="Q2113" s="12"/>
      <c r="R2113" s="12"/>
      <c r="S2113" s="12"/>
      <c r="T2113" s="12"/>
      <c r="U2113" s="12"/>
      <c r="V2113" s="12"/>
    </row>
    <row r="2114" spans="1:22" s="1" customFormat="1" x14ac:dyDescent="0.4">
      <c r="A2114" s="12"/>
      <c r="B2114" s="12"/>
      <c r="C2114" s="42"/>
      <c r="D2114" s="12"/>
      <c r="E2114" s="12"/>
      <c r="F2114" s="12"/>
      <c r="G2114" s="12"/>
      <c r="H2114" s="12"/>
      <c r="I2114" s="12"/>
      <c r="J2114" s="12"/>
      <c r="K2114" s="12"/>
      <c r="L2114" s="12"/>
      <c r="M2114" s="12"/>
      <c r="N2114" s="12"/>
      <c r="O2114" s="12"/>
      <c r="P2114" s="12"/>
      <c r="Q2114" s="12"/>
      <c r="R2114" s="12"/>
      <c r="S2114" s="12"/>
      <c r="T2114" s="12"/>
      <c r="U2114" s="12"/>
      <c r="V2114" s="12"/>
    </row>
    <row r="2115" spans="1:22" s="1" customFormat="1" x14ac:dyDescent="0.4">
      <c r="A2115" s="12"/>
      <c r="B2115" s="12"/>
      <c r="C2115" s="42"/>
      <c r="D2115" s="12"/>
      <c r="E2115" s="12"/>
      <c r="F2115" s="12"/>
      <c r="G2115" s="12"/>
      <c r="H2115" s="12"/>
      <c r="I2115" s="12"/>
      <c r="J2115" s="12"/>
      <c r="K2115" s="12"/>
      <c r="L2115" s="12"/>
      <c r="M2115" s="12"/>
      <c r="N2115" s="12"/>
      <c r="O2115" s="12"/>
      <c r="P2115" s="12"/>
      <c r="Q2115" s="12"/>
      <c r="R2115" s="12"/>
      <c r="S2115" s="12"/>
      <c r="T2115" s="12"/>
      <c r="U2115" s="12"/>
      <c r="V2115" s="12"/>
    </row>
    <row r="2116" spans="1:22" s="1" customFormat="1" x14ac:dyDescent="0.4">
      <c r="A2116" s="12"/>
      <c r="B2116" s="12"/>
      <c r="C2116" s="42"/>
      <c r="D2116" s="12"/>
      <c r="E2116" s="12"/>
      <c r="F2116" s="12"/>
      <c r="G2116" s="12"/>
      <c r="H2116" s="12"/>
      <c r="I2116" s="12"/>
      <c r="J2116" s="12"/>
      <c r="K2116" s="12"/>
      <c r="L2116" s="12"/>
      <c r="M2116" s="12"/>
      <c r="N2116" s="12"/>
      <c r="O2116" s="12"/>
      <c r="P2116" s="12"/>
      <c r="Q2116" s="12"/>
      <c r="R2116" s="12"/>
      <c r="S2116" s="12"/>
      <c r="T2116" s="12"/>
      <c r="U2116" s="12"/>
      <c r="V2116" s="12"/>
    </row>
    <row r="2117" spans="1:22" s="1" customFormat="1" x14ac:dyDescent="0.4">
      <c r="A2117" s="12"/>
      <c r="B2117" s="12"/>
      <c r="C2117" s="42"/>
      <c r="D2117" s="12"/>
      <c r="E2117" s="12"/>
      <c r="F2117" s="12"/>
      <c r="G2117" s="12"/>
      <c r="H2117" s="12"/>
      <c r="I2117" s="12"/>
      <c r="J2117" s="12"/>
      <c r="K2117" s="12"/>
      <c r="L2117" s="12"/>
      <c r="M2117" s="12"/>
      <c r="N2117" s="12"/>
      <c r="O2117" s="12"/>
      <c r="P2117" s="12"/>
      <c r="Q2117" s="12"/>
      <c r="R2117" s="12"/>
      <c r="S2117" s="12"/>
      <c r="T2117" s="12"/>
      <c r="U2117" s="12"/>
      <c r="V2117" s="12"/>
    </row>
    <row r="2118" spans="1:22" s="1" customFormat="1" x14ac:dyDescent="0.4">
      <c r="A2118" s="12"/>
      <c r="B2118" s="12"/>
      <c r="C2118" s="42"/>
      <c r="D2118" s="12"/>
      <c r="E2118" s="12"/>
      <c r="F2118" s="12"/>
      <c r="G2118" s="12"/>
      <c r="H2118" s="12"/>
      <c r="I2118" s="12"/>
      <c r="J2118" s="12"/>
      <c r="K2118" s="12"/>
      <c r="L2118" s="12"/>
      <c r="M2118" s="12"/>
      <c r="N2118" s="12"/>
      <c r="O2118" s="12"/>
      <c r="P2118" s="12"/>
      <c r="Q2118" s="12"/>
      <c r="R2118" s="12"/>
      <c r="S2118" s="12"/>
      <c r="T2118" s="12"/>
      <c r="U2118" s="12"/>
      <c r="V2118" s="12"/>
    </row>
    <row r="2119" spans="1:22" s="1" customFormat="1" x14ac:dyDescent="0.4">
      <c r="A2119" s="12"/>
      <c r="B2119" s="12"/>
      <c r="C2119" s="42"/>
      <c r="D2119" s="12"/>
      <c r="E2119" s="12"/>
      <c r="F2119" s="12"/>
      <c r="G2119" s="12"/>
      <c r="H2119" s="12"/>
      <c r="I2119" s="12"/>
      <c r="J2119" s="12"/>
      <c r="K2119" s="12"/>
      <c r="L2119" s="12"/>
      <c r="M2119" s="12"/>
      <c r="N2119" s="12"/>
      <c r="O2119" s="12"/>
      <c r="P2119" s="12"/>
      <c r="Q2119" s="12"/>
      <c r="R2119" s="12"/>
      <c r="S2119" s="12"/>
      <c r="T2119" s="12"/>
      <c r="U2119" s="12"/>
      <c r="V2119" s="12"/>
    </row>
    <row r="2120" spans="1:22" s="1" customFormat="1" x14ac:dyDescent="0.4">
      <c r="A2120" s="12"/>
      <c r="B2120" s="12"/>
      <c r="C2120" s="42"/>
      <c r="D2120" s="12"/>
      <c r="E2120" s="12"/>
      <c r="F2120" s="12"/>
      <c r="G2120" s="12"/>
      <c r="H2120" s="12"/>
      <c r="I2120" s="12"/>
      <c r="J2120" s="12"/>
      <c r="K2120" s="12"/>
      <c r="L2120" s="12"/>
      <c r="M2120" s="12"/>
      <c r="N2120" s="12"/>
      <c r="O2120" s="12"/>
      <c r="P2120" s="12"/>
      <c r="Q2120" s="12"/>
      <c r="R2120" s="12"/>
      <c r="S2120" s="12"/>
      <c r="T2120" s="12"/>
      <c r="U2120" s="12"/>
      <c r="V2120" s="12"/>
    </row>
    <row r="2121" spans="1:22" s="1" customFormat="1" x14ac:dyDescent="0.4">
      <c r="A2121" s="12"/>
      <c r="B2121" s="12"/>
      <c r="C2121" s="42"/>
      <c r="D2121" s="12"/>
      <c r="E2121" s="12"/>
      <c r="F2121" s="12"/>
      <c r="G2121" s="12"/>
      <c r="H2121" s="12"/>
      <c r="I2121" s="12"/>
      <c r="J2121" s="12"/>
      <c r="K2121" s="12"/>
      <c r="L2121" s="12"/>
      <c r="M2121" s="12"/>
      <c r="N2121" s="12"/>
      <c r="O2121" s="12"/>
      <c r="P2121" s="12"/>
      <c r="Q2121" s="12"/>
      <c r="R2121" s="12"/>
      <c r="S2121" s="12"/>
      <c r="T2121" s="12"/>
      <c r="U2121" s="12"/>
      <c r="V2121" s="12"/>
    </row>
    <row r="2122" spans="1:22" s="1" customFormat="1" x14ac:dyDescent="0.4">
      <c r="A2122" s="12"/>
      <c r="B2122" s="12"/>
      <c r="C2122" s="42"/>
      <c r="D2122" s="12"/>
      <c r="E2122" s="12"/>
      <c r="F2122" s="12"/>
      <c r="G2122" s="12"/>
      <c r="H2122" s="12"/>
      <c r="I2122" s="12"/>
      <c r="J2122" s="12"/>
      <c r="K2122" s="12"/>
      <c r="L2122" s="12"/>
      <c r="M2122" s="12"/>
      <c r="N2122" s="12"/>
      <c r="O2122" s="12"/>
      <c r="P2122" s="12"/>
      <c r="Q2122" s="12"/>
      <c r="R2122" s="12"/>
      <c r="S2122" s="12"/>
      <c r="T2122" s="12"/>
      <c r="U2122" s="12"/>
      <c r="V2122" s="12"/>
    </row>
    <row r="2123" spans="1:22" s="1" customFormat="1" x14ac:dyDescent="0.4">
      <c r="A2123" s="12"/>
      <c r="B2123" s="12"/>
      <c r="C2123" s="42"/>
      <c r="D2123" s="12"/>
      <c r="E2123" s="12"/>
      <c r="F2123" s="12"/>
      <c r="G2123" s="12"/>
      <c r="H2123" s="12"/>
      <c r="I2123" s="12"/>
      <c r="J2123" s="12"/>
      <c r="K2123" s="12"/>
      <c r="L2123" s="12"/>
      <c r="M2123" s="12"/>
      <c r="N2123" s="12"/>
      <c r="O2123" s="12"/>
      <c r="P2123" s="12"/>
      <c r="Q2123" s="12"/>
      <c r="R2123" s="12"/>
      <c r="S2123" s="12"/>
      <c r="T2123" s="12"/>
      <c r="U2123" s="12"/>
      <c r="V2123" s="12"/>
    </row>
    <row r="2124" spans="1:22" s="1" customFormat="1" x14ac:dyDescent="0.4">
      <c r="A2124" s="12"/>
      <c r="B2124" s="12"/>
      <c r="C2124" s="42"/>
      <c r="D2124" s="12"/>
      <c r="E2124" s="12"/>
      <c r="F2124" s="12"/>
      <c r="G2124" s="12"/>
      <c r="H2124" s="12"/>
      <c r="I2124" s="12"/>
      <c r="J2124" s="12"/>
      <c r="K2124" s="12"/>
      <c r="L2124" s="12"/>
      <c r="M2124" s="12"/>
      <c r="N2124" s="12"/>
      <c r="O2124" s="12"/>
      <c r="P2124" s="12"/>
      <c r="Q2124" s="12"/>
      <c r="R2124" s="12"/>
      <c r="S2124" s="12"/>
      <c r="T2124" s="12"/>
      <c r="U2124" s="12"/>
      <c r="V2124" s="12"/>
    </row>
    <row r="2125" spans="1:22" s="1" customFormat="1" x14ac:dyDescent="0.4">
      <c r="A2125" s="12"/>
      <c r="B2125" s="12"/>
      <c r="C2125" s="42"/>
      <c r="D2125" s="12"/>
      <c r="E2125" s="12"/>
      <c r="F2125" s="12"/>
      <c r="G2125" s="12"/>
      <c r="H2125" s="12"/>
      <c r="I2125" s="12"/>
      <c r="J2125" s="12"/>
      <c r="K2125" s="12"/>
      <c r="L2125" s="12"/>
      <c r="M2125" s="12"/>
      <c r="N2125" s="12"/>
      <c r="O2125" s="12"/>
      <c r="P2125" s="12"/>
      <c r="Q2125" s="12"/>
      <c r="R2125" s="12"/>
      <c r="S2125" s="12"/>
      <c r="T2125" s="12"/>
      <c r="U2125" s="12"/>
      <c r="V2125" s="12"/>
    </row>
    <row r="2126" spans="1:22" s="1" customFormat="1" x14ac:dyDescent="0.4">
      <c r="A2126" s="12"/>
      <c r="B2126" s="12"/>
      <c r="C2126" s="42"/>
      <c r="D2126" s="12"/>
      <c r="E2126" s="12"/>
      <c r="F2126" s="12"/>
      <c r="G2126" s="12"/>
      <c r="H2126" s="12"/>
      <c r="I2126" s="12"/>
      <c r="J2126" s="12"/>
      <c r="K2126" s="12"/>
      <c r="L2126" s="12"/>
      <c r="M2126" s="12"/>
      <c r="N2126" s="12"/>
      <c r="O2126" s="12"/>
      <c r="P2126" s="12"/>
      <c r="Q2126" s="12"/>
      <c r="R2126" s="12"/>
      <c r="S2126" s="12"/>
      <c r="T2126" s="12"/>
      <c r="U2126" s="12"/>
      <c r="V2126" s="12"/>
    </row>
    <row r="2127" spans="1:22" s="1" customFormat="1" x14ac:dyDescent="0.4">
      <c r="A2127" s="12"/>
      <c r="B2127" s="12"/>
      <c r="C2127" s="42"/>
      <c r="D2127" s="12"/>
      <c r="E2127" s="12"/>
      <c r="F2127" s="12"/>
      <c r="G2127" s="12"/>
      <c r="H2127" s="12"/>
      <c r="I2127" s="12"/>
      <c r="J2127" s="12"/>
      <c r="K2127" s="12"/>
      <c r="L2127" s="12"/>
      <c r="M2127" s="12"/>
      <c r="N2127" s="12"/>
      <c r="O2127" s="12"/>
      <c r="P2127" s="12"/>
      <c r="Q2127" s="12"/>
      <c r="R2127" s="12"/>
      <c r="S2127" s="12"/>
      <c r="T2127" s="12"/>
      <c r="U2127" s="12"/>
      <c r="V2127" s="12"/>
    </row>
    <row r="2128" spans="1:22" s="1" customFormat="1" x14ac:dyDescent="0.4">
      <c r="A2128" s="12"/>
      <c r="B2128" s="12"/>
      <c r="C2128" s="42"/>
      <c r="D2128" s="12"/>
      <c r="E2128" s="12"/>
      <c r="F2128" s="12"/>
      <c r="G2128" s="12"/>
      <c r="H2128" s="12"/>
      <c r="I2128" s="12"/>
      <c r="J2128" s="12"/>
      <c r="K2128" s="12"/>
      <c r="L2128" s="12"/>
      <c r="M2128" s="12"/>
      <c r="N2128" s="12"/>
      <c r="O2128" s="12"/>
      <c r="P2128" s="12"/>
      <c r="Q2128" s="12"/>
      <c r="R2128" s="12"/>
      <c r="S2128" s="12"/>
      <c r="T2128" s="12"/>
      <c r="U2128" s="12"/>
      <c r="V2128" s="12"/>
    </row>
    <row r="2129" spans="1:22" s="1" customFormat="1" x14ac:dyDescent="0.4">
      <c r="A2129" s="12"/>
      <c r="B2129" s="12"/>
      <c r="C2129" s="42"/>
      <c r="D2129" s="12"/>
      <c r="E2129" s="12"/>
      <c r="F2129" s="12"/>
      <c r="G2129" s="12"/>
      <c r="H2129" s="12"/>
      <c r="I2129" s="12"/>
      <c r="J2129" s="12"/>
      <c r="K2129" s="12"/>
      <c r="L2129" s="12"/>
      <c r="M2129" s="12"/>
      <c r="N2129" s="12"/>
      <c r="O2129" s="12"/>
      <c r="P2129" s="12"/>
      <c r="Q2129" s="12"/>
      <c r="R2129" s="12"/>
      <c r="S2129" s="12"/>
      <c r="T2129" s="12"/>
      <c r="U2129" s="12"/>
      <c r="V2129" s="12"/>
    </row>
    <row r="2130" spans="1:22" s="1" customFormat="1" x14ac:dyDescent="0.4">
      <c r="A2130" s="12"/>
      <c r="B2130" s="12"/>
      <c r="C2130" s="42"/>
      <c r="D2130" s="12"/>
      <c r="E2130" s="12"/>
      <c r="F2130" s="12"/>
      <c r="G2130" s="12"/>
      <c r="H2130" s="12"/>
      <c r="I2130" s="12"/>
      <c r="J2130" s="12"/>
      <c r="K2130" s="12"/>
      <c r="L2130" s="12"/>
      <c r="M2130" s="12"/>
      <c r="N2130" s="12"/>
      <c r="O2130" s="12"/>
      <c r="P2130" s="12"/>
      <c r="Q2130" s="12"/>
      <c r="R2130" s="12"/>
      <c r="S2130" s="12"/>
      <c r="T2130" s="12"/>
      <c r="U2130" s="12"/>
      <c r="V2130" s="12"/>
    </row>
    <row r="2131" spans="1:22" s="1" customFormat="1" x14ac:dyDescent="0.4">
      <c r="A2131" s="12"/>
      <c r="B2131" s="12"/>
      <c r="C2131" s="42"/>
      <c r="D2131" s="12"/>
      <c r="E2131" s="12"/>
      <c r="F2131" s="12"/>
      <c r="G2131" s="12"/>
      <c r="H2131" s="12"/>
      <c r="I2131" s="12"/>
      <c r="J2131" s="12"/>
      <c r="K2131" s="12"/>
      <c r="L2131" s="12"/>
      <c r="M2131" s="12"/>
      <c r="N2131" s="12"/>
      <c r="O2131" s="12"/>
      <c r="P2131" s="12"/>
      <c r="Q2131" s="12"/>
      <c r="R2131" s="12"/>
      <c r="S2131" s="12"/>
      <c r="T2131" s="12"/>
      <c r="U2131" s="12"/>
      <c r="V2131" s="12"/>
    </row>
    <row r="2132" spans="1:22" s="1" customFormat="1" x14ac:dyDescent="0.4">
      <c r="A2132" s="12"/>
      <c r="B2132" s="12"/>
      <c r="C2132" s="42"/>
      <c r="D2132" s="12"/>
      <c r="E2132" s="12"/>
      <c r="F2132" s="12"/>
      <c r="G2132" s="12"/>
      <c r="H2132" s="12"/>
      <c r="I2132" s="12"/>
      <c r="J2132" s="12"/>
      <c r="K2132" s="12"/>
      <c r="L2132" s="12"/>
      <c r="M2132" s="12"/>
      <c r="N2132" s="12"/>
      <c r="O2132" s="12"/>
      <c r="P2132" s="12"/>
      <c r="Q2132" s="12"/>
      <c r="R2132" s="12"/>
      <c r="S2132" s="12"/>
      <c r="T2132" s="12"/>
      <c r="U2132" s="12"/>
      <c r="V2132" s="12"/>
    </row>
    <row r="2133" spans="1:22" s="1" customFormat="1" x14ac:dyDescent="0.4">
      <c r="A2133" s="12"/>
      <c r="B2133" s="12"/>
      <c r="C2133" s="42"/>
      <c r="D2133" s="12"/>
      <c r="E2133" s="12"/>
      <c r="F2133" s="12"/>
      <c r="G2133" s="12"/>
      <c r="H2133" s="12"/>
      <c r="I2133" s="12"/>
      <c r="J2133" s="12"/>
      <c r="K2133" s="12"/>
      <c r="L2133" s="12"/>
      <c r="M2133" s="12"/>
      <c r="N2133" s="12"/>
      <c r="O2133" s="12"/>
      <c r="P2133" s="12"/>
      <c r="Q2133" s="12"/>
      <c r="R2133" s="12"/>
      <c r="S2133" s="12"/>
      <c r="T2133" s="12"/>
      <c r="U2133" s="12"/>
      <c r="V2133" s="12"/>
    </row>
    <row r="2134" spans="1:22" s="1" customFormat="1" x14ac:dyDescent="0.4">
      <c r="A2134" s="12"/>
      <c r="B2134" s="12"/>
      <c r="C2134" s="42"/>
      <c r="D2134" s="12"/>
      <c r="E2134" s="12"/>
      <c r="F2134" s="12"/>
      <c r="G2134" s="12"/>
      <c r="H2134" s="12"/>
      <c r="I2134" s="12"/>
      <c r="J2134" s="12"/>
      <c r="K2134" s="12"/>
      <c r="L2134" s="12"/>
      <c r="M2134" s="12"/>
      <c r="N2134" s="12"/>
      <c r="O2134" s="12"/>
      <c r="P2134" s="12"/>
      <c r="Q2134" s="12"/>
      <c r="R2134" s="12"/>
      <c r="S2134" s="12"/>
      <c r="T2134" s="12"/>
      <c r="U2134" s="12"/>
      <c r="V2134" s="12"/>
    </row>
    <row r="2135" spans="1:22" s="1" customFormat="1" x14ac:dyDescent="0.4">
      <c r="A2135" s="12"/>
      <c r="B2135" s="12"/>
      <c r="C2135" s="42"/>
      <c r="D2135" s="12"/>
      <c r="E2135" s="12"/>
      <c r="F2135" s="12"/>
      <c r="G2135" s="12"/>
      <c r="H2135" s="12"/>
      <c r="I2135" s="12"/>
      <c r="J2135" s="12"/>
      <c r="K2135" s="12"/>
      <c r="L2135" s="12"/>
      <c r="M2135" s="12"/>
      <c r="N2135" s="12"/>
      <c r="O2135" s="12"/>
      <c r="P2135" s="12"/>
      <c r="Q2135" s="12"/>
      <c r="R2135" s="12"/>
      <c r="S2135" s="12"/>
      <c r="T2135" s="12"/>
      <c r="U2135" s="12"/>
      <c r="V2135" s="12"/>
    </row>
    <row r="2136" spans="1:22" s="1" customFormat="1" x14ac:dyDescent="0.4">
      <c r="A2136" s="12"/>
      <c r="B2136" s="12"/>
      <c r="C2136" s="42"/>
      <c r="D2136" s="12"/>
      <c r="E2136" s="12"/>
      <c r="F2136" s="12"/>
      <c r="G2136" s="12"/>
      <c r="H2136" s="12"/>
      <c r="I2136" s="12"/>
      <c r="J2136" s="12"/>
      <c r="K2136" s="12"/>
      <c r="L2136" s="12"/>
      <c r="M2136" s="12"/>
      <c r="N2136" s="12"/>
      <c r="O2136" s="12"/>
      <c r="P2136" s="12"/>
      <c r="Q2136" s="12"/>
      <c r="R2136" s="12"/>
      <c r="S2136" s="12"/>
      <c r="T2136" s="12"/>
      <c r="U2136" s="12"/>
      <c r="V2136" s="12"/>
    </row>
    <row r="2137" spans="1:22" s="1" customFormat="1" x14ac:dyDescent="0.4">
      <c r="A2137" s="12"/>
      <c r="B2137" s="12"/>
      <c r="C2137" s="42"/>
      <c r="D2137" s="12"/>
      <c r="E2137" s="12"/>
      <c r="F2137" s="12"/>
      <c r="G2137" s="12"/>
      <c r="H2137" s="12"/>
      <c r="I2137" s="12"/>
      <c r="J2137" s="12"/>
      <c r="K2137" s="12"/>
      <c r="L2137" s="12"/>
      <c r="M2137" s="12"/>
      <c r="N2137" s="12"/>
      <c r="O2137" s="12"/>
      <c r="P2137" s="12"/>
      <c r="Q2137" s="12"/>
      <c r="R2137" s="12"/>
      <c r="S2137" s="12"/>
      <c r="T2137" s="12"/>
      <c r="U2137" s="12"/>
      <c r="V2137" s="12"/>
    </row>
    <row r="2138" spans="1:22" s="1" customFormat="1" x14ac:dyDescent="0.4">
      <c r="A2138" s="12"/>
      <c r="B2138" s="12"/>
      <c r="C2138" s="42"/>
      <c r="D2138" s="12"/>
      <c r="E2138" s="12"/>
      <c r="F2138" s="12"/>
      <c r="G2138" s="12"/>
      <c r="H2138" s="12"/>
      <c r="I2138" s="12"/>
      <c r="J2138" s="12"/>
      <c r="K2138" s="12"/>
      <c r="L2138" s="12"/>
      <c r="M2138" s="12"/>
      <c r="N2138" s="12"/>
      <c r="O2138" s="12"/>
      <c r="P2138" s="12"/>
      <c r="Q2138" s="12"/>
      <c r="R2138" s="12"/>
      <c r="S2138" s="12"/>
      <c r="T2138" s="12"/>
      <c r="U2138" s="12"/>
      <c r="V2138" s="12"/>
    </row>
    <row r="2139" spans="1:22" s="1" customFormat="1" x14ac:dyDescent="0.4">
      <c r="A2139" s="12"/>
      <c r="B2139" s="12"/>
      <c r="C2139" s="42"/>
      <c r="D2139" s="12"/>
      <c r="E2139" s="12"/>
      <c r="F2139" s="12"/>
      <c r="G2139" s="12"/>
      <c r="H2139" s="12"/>
      <c r="I2139" s="12"/>
      <c r="J2139" s="12"/>
      <c r="K2139" s="12"/>
      <c r="L2139" s="12"/>
      <c r="M2139" s="12"/>
      <c r="N2139" s="12"/>
      <c r="O2139" s="12"/>
      <c r="P2139" s="12"/>
      <c r="Q2139" s="12"/>
      <c r="R2139" s="12"/>
      <c r="S2139" s="12"/>
      <c r="T2139" s="12"/>
      <c r="U2139" s="12"/>
      <c r="V2139" s="12"/>
    </row>
    <row r="2140" spans="1:22" s="1" customFormat="1" x14ac:dyDescent="0.4">
      <c r="A2140" s="12"/>
      <c r="B2140" s="12"/>
      <c r="C2140" s="42"/>
      <c r="D2140" s="12"/>
      <c r="E2140" s="12"/>
      <c r="F2140" s="12"/>
      <c r="G2140" s="12"/>
      <c r="H2140" s="12"/>
      <c r="I2140" s="12"/>
      <c r="J2140" s="12"/>
      <c r="K2140" s="12"/>
      <c r="L2140" s="12"/>
      <c r="M2140" s="12"/>
      <c r="N2140" s="12"/>
      <c r="O2140" s="12"/>
      <c r="P2140" s="12"/>
      <c r="Q2140" s="12"/>
      <c r="R2140" s="12"/>
      <c r="S2140" s="12"/>
      <c r="T2140" s="12"/>
      <c r="U2140" s="12"/>
      <c r="V2140" s="12"/>
    </row>
    <row r="2141" spans="1:22" s="1" customFormat="1" x14ac:dyDescent="0.4">
      <c r="A2141" s="12"/>
      <c r="B2141" s="12"/>
      <c r="C2141" s="42"/>
      <c r="D2141" s="12"/>
      <c r="E2141" s="12"/>
      <c r="F2141" s="12"/>
      <c r="G2141" s="12"/>
      <c r="H2141" s="12"/>
      <c r="I2141" s="12"/>
      <c r="J2141" s="12"/>
      <c r="K2141" s="12"/>
      <c r="L2141" s="12"/>
      <c r="M2141" s="12"/>
      <c r="N2141" s="12"/>
      <c r="O2141" s="12"/>
      <c r="P2141" s="12"/>
      <c r="Q2141" s="12"/>
      <c r="R2141" s="12"/>
      <c r="S2141" s="12"/>
      <c r="T2141" s="12"/>
      <c r="U2141" s="12"/>
      <c r="V2141" s="12"/>
    </row>
    <row r="2142" spans="1:22" s="1" customFormat="1" x14ac:dyDescent="0.4">
      <c r="A2142" s="12"/>
      <c r="B2142" s="12"/>
      <c r="C2142" s="42"/>
      <c r="D2142" s="12"/>
      <c r="E2142" s="12"/>
      <c r="F2142" s="12"/>
      <c r="G2142" s="12"/>
      <c r="H2142" s="12"/>
      <c r="I2142" s="12"/>
      <c r="J2142" s="12"/>
      <c r="K2142" s="12"/>
      <c r="L2142" s="12"/>
      <c r="M2142" s="12"/>
      <c r="N2142" s="12"/>
      <c r="O2142" s="12"/>
      <c r="P2142" s="12"/>
      <c r="Q2142" s="12"/>
      <c r="R2142" s="12"/>
      <c r="S2142" s="12"/>
      <c r="T2142" s="12"/>
      <c r="U2142" s="12"/>
      <c r="V2142" s="12"/>
    </row>
    <row r="2143" spans="1:22" s="1" customFormat="1" x14ac:dyDescent="0.4">
      <c r="A2143" s="12"/>
      <c r="B2143" s="12"/>
      <c r="C2143" s="42"/>
      <c r="D2143" s="12"/>
      <c r="E2143" s="12"/>
      <c r="F2143" s="12"/>
      <c r="G2143" s="12"/>
      <c r="H2143" s="12"/>
      <c r="I2143" s="12"/>
      <c r="J2143" s="12"/>
      <c r="K2143" s="12"/>
      <c r="L2143" s="12"/>
      <c r="M2143" s="12"/>
      <c r="N2143" s="12"/>
      <c r="O2143" s="12"/>
      <c r="P2143" s="12"/>
      <c r="Q2143" s="12"/>
      <c r="R2143" s="12"/>
      <c r="S2143" s="12"/>
      <c r="T2143" s="12"/>
      <c r="U2143" s="12"/>
      <c r="V2143" s="12"/>
    </row>
    <row r="2144" spans="1:22" s="1" customFormat="1" x14ac:dyDescent="0.4">
      <c r="A2144" s="12"/>
      <c r="B2144" s="12"/>
      <c r="C2144" s="42"/>
      <c r="D2144" s="12"/>
      <c r="E2144" s="12"/>
      <c r="F2144" s="12"/>
      <c r="G2144" s="12"/>
      <c r="H2144" s="12"/>
      <c r="I2144" s="12"/>
      <c r="J2144" s="12"/>
      <c r="K2144" s="12"/>
      <c r="L2144" s="12"/>
      <c r="M2144" s="12"/>
      <c r="N2144" s="12"/>
      <c r="O2144" s="12"/>
      <c r="P2144" s="12"/>
      <c r="Q2144" s="12"/>
      <c r="R2144" s="12"/>
      <c r="S2144" s="12"/>
      <c r="T2144" s="12"/>
      <c r="U2144" s="12"/>
      <c r="V2144" s="12"/>
    </row>
    <row r="2145" spans="1:22" s="1" customFormat="1" x14ac:dyDescent="0.4">
      <c r="A2145" s="12"/>
      <c r="B2145" s="12"/>
      <c r="C2145" s="42"/>
      <c r="D2145" s="12"/>
      <c r="E2145" s="12"/>
      <c r="F2145" s="12"/>
      <c r="G2145" s="12"/>
      <c r="H2145" s="12"/>
      <c r="I2145" s="12"/>
      <c r="J2145" s="12"/>
      <c r="K2145" s="12"/>
      <c r="L2145" s="12"/>
      <c r="M2145" s="12"/>
      <c r="N2145" s="12"/>
      <c r="O2145" s="12"/>
      <c r="P2145" s="12"/>
      <c r="Q2145" s="12"/>
      <c r="R2145" s="12"/>
      <c r="S2145" s="12"/>
      <c r="T2145" s="12"/>
      <c r="U2145" s="12"/>
      <c r="V2145" s="12"/>
    </row>
    <row r="2146" spans="1:22" s="1" customFormat="1" x14ac:dyDescent="0.4">
      <c r="A2146" s="12"/>
      <c r="B2146" s="12"/>
      <c r="C2146" s="42"/>
      <c r="D2146" s="12"/>
      <c r="E2146" s="12"/>
      <c r="F2146" s="12"/>
      <c r="G2146" s="12"/>
      <c r="H2146" s="12"/>
      <c r="I2146" s="12"/>
      <c r="J2146" s="12"/>
      <c r="K2146" s="12"/>
      <c r="L2146" s="12"/>
      <c r="M2146" s="12"/>
      <c r="N2146" s="12"/>
      <c r="O2146" s="12"/>
      <c r="P2146" s="12"/>
      <c r="Q2146" s="12"/>
      <c r="R2146" s="12"/>
      <c r="S2146" s="12"/>
      <c r="T2146" s="12"/>
      <c r="U2146" s="12"/>
      <c r="V2146" s="12"/>
    </row>
    <row r="2147" spans="1:22" s="1" customFormat="1" x14ac:dyDescent="0.4">
      <c r="A2147" s="12"/>
      <c r="B2147" s="12"/>
      <c r="C2147" s="42"/>
      <c r="D2147" s="12"/>
      <c r="E2147" s="12"/>
      <c r="F2147" s="12"/>
      <c r="G2147" s="12"/>
      <c r="H2147" s="12"/>
      <c r="I2147" s="12"/>
      <c r="J2147" s="12"/>
      <c r="K2147" s="12"/>
      <c r="L2147" s="12"/>
      <c r="M2147" s="12"/>
      <c r="N2147" s="12"/>
      <c r="O2147" s="12"/>
      <c r="P2147" s="12"/>
      <c r="Q2147" s="12"/>
      <c r="R2147" s="12"/>
      <c r="S2147" s="12"/>
      <c r="T2147" s="12"/>
      <c r="U2147" s="12"/>
      <c r="V2147" s="12"/>
    </row>
    <row r="2148" spans="1:22" s="1" customFormat="1" x14ac:dyDescent="0.4">
      <c r="A2148" s="12"/>
      <c r="B2148" s="12"/>
      <c r="C2148" s="42"/>
      <c r="D2148" s="12"/>
      <c r="E2148" s="12"/>
      <c r="F2148" s="12"/>
      <c r="G2148" s="12"/>
      <c r="H2148" s="12"/>
      <c r="I2148" s="12"/>
      <c r="J2148" s="12"/>
      <c r="K2148" s="12"/>
      <c r="L2148" s="12"/>
      <c r="M2148" s="12"/>
      <c r="N2148" s="12"/>
      <c r="O2148" s="12"/>
      <c r="P2148" s="12"/>
      <c r="Q2148" s="12"/>
      <c r="R2148" s="12"/>
      <c r="S2148" s="12"/>
      <c r="T2148" s="12"/>
      <c r="U2148" s="12"/>
      <c r="V2148" s="12"/>
    </row>
    <row r="2149" spans="1:22" s="1" customFormat="1" x14ac:dyDescent="0.4">
      <c r="A2149" s="12"/>
      <c r="B2149" s="12"/>
      <c r="C2149" s="42"/>
      <c r="D2149" s="12"/>
      <c r="E2149" s="12"/>
      <c r="F2149" s="12"/>
      <c r="G2149" s="12"/>
      <c r="H2149" s="12"/>
      <c r="I2149" s="12"/>
      <c r="J2149" s="12"/>
      <c r="K2149" s="12"/>
      <c r="L2149" s="12"/>
      <c r="M2149" s="12"/>
      <c r="N2149" s="12"/>
      <c r="O2149" s="12"/>
      <c r="P2149" s="12"/>
      <c r="Q2149" s="12"/>
      <c r="R2149" s="12"/>
      <c r="S2149" s="12"/>
      <c r="T2149" s="12"/>
      <c r="U2149" s="12"/>
      <c r="V2149" s="12"/>
    </row>
    <row r="2150" spans="1:22" s="1" customFormat="1" x14ac:dyDescent="0.4">
      <c r="A2150" s="12"/>
      <c r="B2150" s="12"/>
      <c r="C2150" s="42"/>
      <c r="D2150" s="12"/>
      <c r="E2150" s="12"/>
      <c r="F2150" s="12"/>
      <c r="G2150" s="12"/>
      <c r="H2150" s="12"/>
      <c r="I2150" s="12"/>
      <c r="J2150" s="12"/>
      <c r="K2150" s="12"/>
      <c r="L2150" s="12"/>
      <c r="M2150" s="12"/>
      <c r="N2150" s="12"/>
      <c r="O2150" s="12"/>
      <c r="P2150" s="12"/>
      <c r="Q2150" s="12"/>
      <c r="R2150" s="12"/>
      <c r="S2150" s="12"/>
      <c r="T2150" s="12"/>
      <c r="U2150" s="12"/>
      <c r="V2150" s="12"/>
    </row>
    <row r="2151" spans="1:22" s="1" customFormat="1" x14ac:dyDescent="0.4">
      <c r="A2151" s="12"/>
      <c r="B2151" s="12"/>
      <c r="C2151" s="42"/>
      <c r="D2151" s="12"/>
      <c r="E2151" s="12"/>
      <c r="F2151" s="12"/>
      <c r="G2151" s="12"/>
      <c r="H2151" s="12"/>
      <c r="I2151" s="12"/>
      <c r="J2151" s="12"/>
      <c r="K2151" s="12"/>
      <c r="L2151" s="12"/>
      <c r="M2151" s="12"/>
      <c r="N2151" s="12"/>
      <c r="O2151" s="12"/>
      <c r="P2151" s="12"/>
      <c r="Q2151" s="12"/>
      <c r="R2151" s="12"/>
      <c r="S2151" s="12"/>
      <c r="T2151" s="12"/>
      <c r="U2151" s="12"/>
      <c r="V2151" s="12"/>
    </row>
    <row r="2152" spans="1:22" s="1" customFormat="1" x14ac:dyDescent="0.4">
      <c r="A2152" s="12"/>
      <c r="B2152" s="12"/>
      <c r="C2152" s="42"/>
      <c r="D2152" s="12"/>
      <c r="E2152" s="12"/>
      <c r="F2152" s="12"/>
      <c r="G2152" s="12"/>
      <c r="H2152" s="12"/>
      <c r="I2152" s="12"/>
      <c r="J2152" s="12"/>
      <c r="K2152" s="12"/>
      <c r="L2152" s="12"/>
      <c r="M2152" s="12"/>
      <c r="N2152" s="12"/>
      <c r="O2152" s="12"/>
      <c r="P2152" s="12"/>
      <c r="Q2152" s="12"/>
      <c r="R2152" s="12"/>
      <c r="S2152" s="12"/>
      <c r="T2152" s="12"/>
      <c r="U2152" s="12"/>
      <c r="V2152" s="12"/>
    </row>
    <row r="2153" spans="1:22" s="1" customFormat="1" x14ac:dyDescent="0.4">
      <c r="A2153" s="12"/>
      <c r="B2153" s="12"/>
      <c r="C2153" s="42"/>
      <c r="D2153" s="12"/>
      <c r="E2153" s="12"/>
      <c r="F2153" s="12"/>
      <c r="G2153" s="12"/>
      <c r="H2153" s="12"/>
      <c r="I2153" s="12"/>
      <c r="J2153" s="12"/>
      <c r="K2153" s="12"/>
      <c r="L2153" s="12"/>
      <c r="M2153" s="12"/>
      <c r="N2153" s="12"/>
      <c r="O2153" s="12"/>
      <c r="P2153" s="12"/>
      <c r="Q2153" s="12"/>
      <c r="R2153" s="12"/>
      <c r="S2153" s="12"/>
      <c r="T2153" s="12"/>
      <c r="U2153" s="12"/>
      <c r="V2153" s="12"/>
    </row>
    <row r="2154" spans="1:22" s="1" customFormat="1" x14ac:dyDescent="0.4">
      <c r="A2154" s="12"/>
      <c r="B2154" s="12"/>
      <c r="C2154" s="42"/>
      <c r="D2154" s="12"/>
      <c r="E2154" s="12"/>
      <c r="F2154" s="12"/>
      <c r="G2154" s="12"/>
      <c r="H2154" s="12"/>
      <c r="I2154" s="12"/>
      <c r="J2154" s="12"/>
      <c r="K2154" s="12"/>
      <c r="L2154" s="12"/>
      <c r="M2154" s="12"/>
      <c r="N2154" s="12"/>
      <c r="O2154" s="12"/>
      <c r="P2154" s="12"/>
      <c r="Q2154" s="12"/>
      <c r="R2154" s="12"/>
      <c r="S2154" s="12"/>
      <c r="T2154" s="12"/>
      <c r="U2154" s="12"/>
      <c r="V2154" s="12"/>
    </row>
    <row r="2155" spans="1:22" s="1" customFormat="1" x14ac:dyDescent="0.4">
      <c r="A2155" s="12"/>
      <c r="B2155" s="12"/>
      <c r="C2155" s="42"/>
      <c r="D2155" s="12"/>
      <c r="E2155" s="12"/>
      <c r="F2155" s="12"/>
      <c r="G2155" s="12"/>
      <c r="H2155" s="12"/>
      <c r="I2155" s="12"/>
      <c r="J2155" s="12"/>
      <c r="K2155" s="12"/>
      <c r="L2155" s="12"/>
      <c r="M2155" s="12"/>
      <c r="N2155" s="12"/>
      <c r="O2155" s="12"/>
      <c r="P2155" s="12"/>
      <c r="Q2155" s="12"/>
      <c r="R2155" s="12"/>
      <c r="S2155" s="12"/>
      <c r="T2155" s="12"/>
      <c r="U2155" s="12"/>
      <c r="V2155" s="12"/>
    </row>
    <row r="2156" spans="1:22" s="1" customFormat="1" x14ac:dyDescent="0.4">
      <c r="A2156" s="12"/>
      <c r="B2156" s="12"/>
      <c r="C2156" s="42"/>
      <c r="D2156" s="12"/>
      <c r="E2156" s="12"/>
      <c r="F2156" s="12"/>
      <c r="G2156" s="12"/>
      <c r="H2156" s="12"/>
      <c r="I2156" s="12"/>
      <c r="J2156" s="12"/>
      <c r="K2156" s="12"/>
      <c r="L2156" s="12"/>
      <c r="M2156" s="12"/>
      <c r="N2156" s="12"/>
      <c r="O2156" s="12"/>
      <c r="P2156" s="12"/>
      <c r="Q2156" s="12"/>
      <c r="R2156" s="12"/>
      <c r="S2156" s="12"/>
      <c r="T2156" s="12"/>
      <c r="U2156" s="12"/>
      <c r="V2156" s="12"/>
    </row>
    <row r="2157" spans="1:22" s="1" customFormat="1" x14ac:dyDescent="0.4">
      <c r="A2157" s="12"/>
      <c r="B2157" s="12"/>
      <c r="C2157" s="42"/>
      <c r="D2157" s="12"/>
      <c r="E2157" s="12"/>
      <c r="F2157" s="12"/>
      <c r="G2157" s="12"/>
      <c r="H2157" s="12"/>
      <c r="I2157" s="12"/>
      <c r="J2157" s="12"/>
      <c r="K2157" s="12"/>
      <c r="L2157" s="12"/>
      <c r="M2157" s="12"/>
      <c r="N2157" s="12"/>
      <c r="O2157" s="12"/>
      <c r="P2157" s="12"/>
      <c r="Q2157" s="12"/>
      <c r="R2157" s="12"/>
      <c r="S2157" s="12"/>
      <c r="T2157" s="12"/>
      <c r="U2157" s="12"/>
      <c r="V2157" s="12"/>
    </row>
    <row r="2158" spans="1:22" s="1" customFormat="1" x14ac:dyDescent="0.4">
      <c r="A2158" s="12"/>
      <c r="B2158" s="12"/>
      <c r="C2158" s="42"/>
      <c r="D2158" s="12"/>
      <c r="E2158" s="12"/>
      <c r="F2158" s="12"/>
      <c r="G2158" s="12"/>
      <c r="H2158" s="12"/>
      <c r="I2158" s="12"/>
      <c r="J2158" s="12"/>
      <c r="K2158" s="12"/>
      <c r="L2158" s="12"/>
      <c r="M2158" s="12"/>
      <c r="N2158" s="12"/>
      <c r="O2158" s="12"/>
      <c r="P2158" s="12"/>
      <c r="Q2158" s="12"/>
      <c r="R2158" s="12"/>
      <c r="S2158" s="12"/>
      <c r="T2158" s="12"/>
      <c r="U2158" s="12"/>
      <c r="V2158" s="12"/>
    </row>
    <row r="2159" spans="1:22" s="1" customFormat="1" x14ac:dyDescent="0.4">
      <c r="A2159" s="12"/>
      <c r="B2159" s="12"/>
      <c r="C2159" s="42"/>
      <c r="D2159" s="12"/>
      <c r="E2159" s="12"/>
      <c r="F2159" s="12"/>
      <c r="G2159" s="12"/>
      <c r="H2159" s="12"/>
      <c r="I2159" s="12"/>
      <c r="J2159" s="12"/>
      <c r="K2159" s="12"/>
      <c r="L2159" s="12"/>
      <c r="M2159" s="12"/>
      <c r="N2159" s="12"/>
      <c r="O2159" s="12"/>
      <c r="P2159" s="12"/>
      <c r="Q2159" s="12"/>
      <c r="R2159" s="12"/>
      <c r="S2159" s="12"/>
      <c r="T2159" s="12"/>
      <c r="U2159" s="12"/>
      <c r="V2159" s="12"/>
    </row>
    <row r="2160" spans="1:22" s="1" customFormat="1" x14ac:dyDescent="0.4">
      <c r="A2160" s="12"/>
      <c r="B2160" s="12"/>
      <c r="C2160" s="42"/>
      <c r="D2160" s="12"/>
      <c r="E2160" s="12"/>
      <c r="F2160" s="12"/>
      <c r="G2160" s="12"/>
      <c r="H2160" s="12"/>
      <c r="I2160" s="12"/>
      <c r="J2160" s="12"/>
      <c r="K2160" s="12"/>
      <c r="L2160" s="12"/>
      <c r="M2160" s="12"/>
      <c r="N2160" s="12"/>
      <c r="O2160" s="12"/>
      <c r="P2160" s="12"/>
      <c r="Q2160" s="12"/>
      <c r="R2160" s="12"/>
      <c r="S2160" s="12"/>
      <c r="T2160" s="12"/>
      <c r="U2160" s="12"/>
      <c r="V2160" s="12"/>
    </row>
    <row r="2161" spans="1:22" s="1" customFormat="1" x14ac:dyDescent="0.4">
      <c r="A2161" s="12"/>
      <c r="B2161" s="12"/>
      <c r="C2161" s="42"/>
      <c r="D2161" s="12"/>
      <c r="E2161" s="12"/>
      <c r="F2161" s="12"/>
      <c r="G2161" s="12"/>
      <c r="H2161" s="12"/>
      <c r="I2161" s="12"/>
      <c r="J2161" s="12"/>
      <c r="K2161" s="12"/>
      <c r="L2161" s="12"/>
      <c r="M2161" s="12"/>
      <c r="N2161" s="12"/>
      <c r="O2161" s="12"/>
      <c r="P2161" s="12"/>
      <c r="Q2161" s="12"/>
      <c r="R2161" s="12"/>
      <c r="S2161" s="12"/>
      <c r="T2161" s="12"/>
      <c r="U2161" s="12"/>
      <c r="V2161" s="12"/>
    </row>
    <row r="2162" spans="1:22" s="1" customFormat="1" x14ac:dyDescent="0.4">
      <c r="A2162" s="12"/>
      <c r="B2162" s="12"/>
      <c r="C2162" s="42"/>
      <c r="D2162" s="12"/>
      <c r="E2162" s="12"/>
      <c r="F2162" s="12"/>
      <c r="G2162" s="12"/>
      <c r="H2162" s="12"/>
      <c r="I2162" s="12"/>
      <c r="J2162" s="12"/>
      <c r="K2162" s="12"/>
      <c r="L2162" s="12"/>
      <c r="M2162" s="12"/>
      <c r="N2162" s="12"/>
      <c r="O2162" s="12"/>
      <c r="P2162" s="12"/>
      <c r="Q2162" s="12"/>
      <c r="R2162" s="12"/>
      <c r="S2162" s="12"/>
      <c r="T2162" s="12"/>
      <c r="U2162" s="12"/>
      <c r="V2162" s="12"/>
    </row>
    <row r="2163" spans="1:22" s="1" customFormat="1" x14ac:dyDescent="0.4">
      <c r="A2163" s="12"/>
      <c r="B2163" s="12"/>
      <c r="C2163" s="42"/>
      <c r="D2163" s="12"/>
      <c r="E2163" s="12"/>
      <c r="F2163" s="12"/>
      <c r="G2163" s="12"/>
      <c r="H2163" s="12"/>
      <c r="I2163" s="12"/>
      <c r="J2163" s="12"/>
      <c r="K2163" s="12"/>
      <c r="L2163" s="12"/>
      <c r="M2163" s="12"/>
      <c r="N2163" s="12"/>
      <c r="O2163" s="12"/>
      <c r="P2163" s="12"/>
      <c r="Q2163" s="12"/>
      <c r="R2163" s="12"/>
      <c r="S2163" s="12"/>
      <c r="T2163" s="12"/>
      <c r="U2163" s="12"/>
      <c r="V2163" s="12"/>
    </row>
    <row r="2164" spans="1:22" s="1" customFormat="1" x14ac:dyDescent="0.4">
      <c r="A2164" s="12"/>
      <c r="B2164" s="12"/>
      <c r="C2164" s="42"/>
      <c r="D2164" s="12"/>
      <c r="E2164" s="12"/>
      <c r="F2164" s="12"/>
      <c r="G2164" s="12"/>
      <c r="H2164" s="12"/>
      <c r="I2164" s="12"/>
      <c r="J2164" s="12"/>
      <c r="K2164" s="12"/>
      <c r="L2164" s="12"/>
      <c r="M2164" s="12"/>
      <c r="N2164" s="12"/>
      <c r="O2164" s="12"/>
      <c r="P2164" s="12"/>
      <c r="Q2164" s="12"/>
      <c r="R2164" s="12"/>
      <c r="S2164" s="12"/>
      <c r="T2164" s="12"/>
      <c r="U2164" s="12"/>
      <c r="V2164" s="12"/>
    </row>
    <row r="2165" spans="1:22" s="1" customFormat="1" x14ac:dyDescent="0.4">
      <c r="A2165" s="12"/>
      <c r="B2165" s="12"/>
      <c r="C2165" s="42"/>
      <c r="D2165" s="12"/>
      <c r="E2165" s="12"/>
      <c r="F2165" s="12"/>
      <c r="G2165" s="12"/>
      <c r="H2165" s="12"/>
      <c r="I2165" s="12"/>
      <c r="J2165" s="12"/>
      <c r="K2165" s="12"/>
      <c r="L2165" s="12"/>
      <c r="M2165" s="12"/>
      <c r="N2165" s="12"/>
      <c r="O2165" s="12"/>
      <c r="P2165" s="12"/>
      <c r="Q2165" s="12"/>
      <c r="R2165" s="12"/>
      <c r="S2165" s="12"/>
      <c r="T2165" s="12"/>
      <c r="U2165" s="12"/>
      <c r="V2165" s="12"/>
    </row>
    <row r="2166" spans="1:22" s="1" customFormat="1" x14ac:dyDescent="0.4">
      <c r="A2166" s="12"/>
      <c r="B2166" s="12"/>
      <c r="C2166" s="42"/>
      <c r="D2166" s="12"/>
      <c r="E2166" s="12"/>
      <c r="F2166" s="12"/>
      <c r="G2166" s="12"/>
      <c r="H2166" s="12"/>
      <c r="I2166" s="12"/>
      <c r="J2166" s="12"/>
      <c r="K2166" s="12"/>
      <c r="L2166" s="12"/>
      <c r="M2166" s="12"/>
      <c r="N2166" s="12"/>
      <c r="O2166" s="12"/>
      <c r="P2166" s="12"/>
      <c r="Q2166" s="12"/>
      <c r="R2166" s="12"/>
      <c r="S2166" s="12"/>
      <c r="T2166" s="12"/>
      <c r="U2166" s="12"/>
      <c r="V2166" s="12"/>
    </row>
    <row r="2167" spans="1:22" s="1" customFormat="1" x14ac:dyDescent="0.4">
      <c r="A2167" s="12"/>
      <c r="B2167" s="12"/>
      <c r="C2167" s="42"/>
      <c r="D2167" s="12"/>
      <c r="E2167" s="12"/>
      <c r="F2167" s="12"/>
      <c r="G2167" s="12"/>
      <c r="H2167" s="12"/>
      <c r="I2167" s="12"/>
      <c r="J2167" s="12"/>
      <c r="K2167" s="12"/>
      <c r="L2167" s="12"/>
      <c r="M2167" s="12"/>
      <c r="N2167" s="12"/>
      <c r="O2167" s="12"/>
      <c r="P2167" s="12"/>
      <c r="Q2167" s="12"/>
      <c r="R2167" s="12"/>
      <c r="S2167" s="12"/>
      <c r="T2167" s="12"/>
      <c r="U2167" s="12"/>
      <c r="V2167" s="12"/>
    </row>
    <row r="2168" spans="1:22" s="1" customFormat="1" x14ac:dyDescent="0.4">
      <c r="A2168" s="12"/>
      <c r="B2168" s="12"/>
      <c r="C2168" s="42"/>
      <c r="D2168" s="12"/>
      <c r="E2168" s="12"/>
      <c r="F2168" s="12"/>
      <c r="G2168" s="12"/>
      <c r="H2168" s="12"/>
      <c r="I2168" s="12"/>
      <c r="J2168" s="12"/>
      <c r="K2168" s="12"/>
      <c r="L2168" s="12"/>
      <c r="M2168" s="12"/>
      <c r="N2168" s="12"/>
      <c r="O2168" s="12"/>
      <c r="P2168" s="12"/>
      <c r="Q2168" s="12"/>
      <c r="R2168" s="12"/>
      <c r="S2168" s="12"/>
      <c r="T2168" s="12"/>
      <c r="U2168" s="12"/>
      <c r="V2168" s="12"/>
    </row>
    <row r="2169" spans="1:22" s="1" customFormat="1" x14ac:dyDescent="0.4">
      <c r="A2169" s="12"/>
      <c r="B2169" s="12"/>
      <c r="C2169" s="42"/>
      <c r="D2169" s="12"/>
      <c r="E2169" s="12"/>
      <c r="F2169" s="12"/>
      <c r="G2169" s="12"/>
      <c r="H2169" s="12"/>
      <c r="I2169" s="12"/>
      <c r="J2169" s="12"/>
      <c r="K2169" s="12"/>
      <c r="L2169" s="12"/>
      <c r="M2169" s="12"/>
      <c r="N2169" s="12"/>
      <c r="O2169" s="12"/>
      <c r="P2169" s="12"/>
      <c r="Q2169" s="12"/>
      <c r="R2169" s="12"/>
      <c r="S2169" s="12"/>
      <c r="T2169" s="12"/>
      <c r="U2169" s="12"/>
      <c r="V2169" s="12"/>
    </row>
    <row r="2170" spans="1:22" s="1" customFormat="1" x14ac:dyDescent="0.4">
      <c r="A2170" s="12"/>
      <c r="B2170" s="12"/>
      <c r="C2170" s="42"/>
      <c r="D2170" s="12"/>
      <c r="E2170" s="12"/>
      <c r="F2170" s="12"/>
      <c r="G2170" s="12"/>
      <c r="H2170" s="12"/>
      <c r="I2170" s="12"/>
      <c r="J2170" s="12"/>
      <c r="K2170" s="12"/>
      <c r="L2170" s="12"/>
      <c r="M2170" s="12"/>
      <c r="N2170" s="12"/>
      <c r="O2170" s="12"/>
      <c r="P2170" s="12"/>
      <c r="Q2170" s="12"/>
      <c r="R2170" s="12"/>
      <c r="S2170" s="12"/>
      <c r="T2170" s="12"/>
      <c r="U2170" s="12"/>
      <c r="V2170" s="12"/>
    </row>
    <row r="2171" spans="1:22" s="1" customFormat="1" x14ac:dyDescent="0.4">
      <c r="A2171" s="12"/>
      <c r="B2171" s="12"/>
      <c r="C2171" s="42"/>
      <c r="D2171" s="12"/>
      <c r="E2171" s="12"/>
      <c r="F2171" s="12"/>
      <c r="G2171" s="12"/>
      <c r="H2171" s="12"/>
      <c r="I2171" s="12"/>
      <c r="J2171" s="12"/>
      <c r="K2171" s="12"/>
      <c r="L2171" s="12"/>
      <c r="M2171" s="12"/>
      <c r="N2171" s="12"/>
      <c r="O2171" s="12"/>
      <c r="P2171" s="12"/>
      <c r="Q2171" s="12"/>
      <c r="R2171" s="12"/>
      <c r="S2171" s="12"/>
      <c r="T2171" s="12"/>
      <c r="U2171" s="12"/>
      <c r="V2171" s="12"/>
    </row>
    <row r="2172" spans="1:22" s="1" customFormat="1" x14ac:dyDescent="0.4">
      <c r="A2172" s="12"/>
      <c r="B2172" s="12"/>
      <c r="C2172" s="42"/>
      <c r="D2172" s="12"/>
      <c r="E2172" s="12"/>
      <c r="F2172" s="12"/>
      <c r="G2172" s="12"/>
      <c r="H2172" s="12"/>
      <c r="I2172" s="12"/>
      <c r="J2172" s="12"/>
      <c r="K2172" s="12"/>
      <c r="L2172" s="12"/>
      <c r="M2172" s="12"/>
      <c r="N2172" s="12"/>
      <c r="O2172" s="12"/>
      <c r="P2172" s="12"/>
      <c r="Q2172" s="12"/>
      <c r="R2172" s="12"/>
      <c r="S2172" s="12"/>
      <c r="T2172" s="12"/>
      <c r="U2172" s="12"/>
      <c r="V2172" s="12"/>
    </row>
    <row r="2173" spans="1:22" s="1" customFormat="1" x14ac:dyDescent="0.4">
      <c r="A2173" s="12"/>
      <c r="B2173" s="12"/>
      <c r="C2173" s="42"/>
      <c r="D2173" s="12"/>
      <c r="E2173" s="12"/>
      <c r="F2173" s="12"/>
      <c r="G2173" s="12"/>
      <c r="H2173" s="12"/>
      <c r="I2173" s="12"/>
      <c r="J2173" s="12"/>
      <c r="K2173" s="12"/>
      <c r="L2173" s="12"/>
      <c r="M2173" s="12"/>
      <c r="N2173" s="12"/>
      <c r="O2173" s="12"/>
      <c r="P2173" s="12"/>
      <c r="Q2173" s="12"/>
      <c r="R2173" s="12"/>
      <c r="S2173" s="12"/>
      <c r="T2173" s="12"/>
      <c r="U2173" s="12"/>
      <c r="V2173" s="12"/>
    </row>
    <row r="2174" spans="1:22" s="1" customFormat="1" x14ac:dyDescent="0.4">
      <c r="A2174" s="12"/>
      <c r="B2174" s="12"/>
      <c r="C2174" s="42"/>
      <c r="D2174" s="12"/>
      <c r="E2174" s="12"/>
      <c r="F2174" s="12"/>
      <c r="G2174" s="12"/>
      <c r="H2174" s="12"/>
      <c r="I2174" s="12"/>
      <c r="J2174" s="12"/>
      <c r="K2174" s="12"/>
      <c r="L2174" s="12"/>
      <c r="M2174" s="12"/>
      <c r="N2174" s="12"/>
      <c r="O2174" s="12"/>
      <c r="P2174" s="12"/>
      <c r="Q2174" s="12"/>
      <c r="R2174" s="12"/>
      <c r="S2174" s="12"/>
      <c r="T2174" s="12"/>
      <c r="U2174" s="12"/>
      <c r="V2174" s="12"/>
    </row>
    <row r="2175" spans="1:22" s="1" customFormat="1" x14ac:dyDescent="0.4">
      <c r="A2175" s="12"/>
      <c r="B2175" s="12"/>
      <c r="C2175" s="42"/>
      <c r="D2175" s="12"/>
      <c r="E2175" s="12"/>
      <c r="F2175" s="12"/>
      <c r="G2175" s="12"/>
      <c r="H2175" s="12"/>
      <c r="I2175" s="12"/>
      <c r="J2175" s="12"/>
      <c r="K2175" s="12"/>
      <c r="L2175" s="12"/>
      <c r="M2175" s="12"/>
      <c r="N2175" s="12"/>
      <c r="O2175" s="12"/>
      <c r="P2175" s="12"/>
      <c r="Q2175" s="12"/>
      <c r="R2175" s="12"/>
      <c r="S2175" s="12"/>
      <c r="T2175" s="12"/>
      <c r="U2175" s="12"/>
      <c r="V2175" s="12"/>
    </row>
    <row r="2176" spans="1:22" s="1" customFormat="1" x14ac:dyDescent="0.4">
      <c r="A2176" s="12"/>
      <c r="B2176" s="12"/>
      <c r="C2176" s="42"/>
      <c r="D2176" s="12"/>
      <c r="E2176" s="12"/>
      <c r="F2176" s="12"/>
      <c r="G2176" s="12"/>
      <c r="H2176" s="12"/>
      <c r="I2176" s="12"/>
      <c r="J2176" s="12"/>
      <c r="K2176" s="12"/>
      <c r="L2176" s="12"/>
      <c r="M2176" s="12"/>
      <c r="N2176" s="12"/>
      <c r="O2176" s="12"/>
      <c r="P2176" s="12"/>
      <c r="Q2176" s="12"/>
      <c r="R2176" s="12"/>
      <c r="S2176" s="12"/>
      <c r="T2176" s="12"/>
      <c r="U2176" s="12"/>
      <c r="V2176" s="12"/>
    </row>
    <row r="2177" spans="1:22" s="1" customFormat="1" x14ac:dyDescent="0.4">
      <c r="A2177" s="12"/>
      <c r="B2177" s="12"/>
      <c r="C2177" s="42"/>
      <c r="D2177" s="12"/>
      <c r="E2177" s="12"/>
      <c r="F2177" s="12"/>
      <c r="G2177" s="12"/>
      <c r="H2177" s="12"/>
      <c r="I2177" s="12"/>
      <c r="J2177" s="12"/>
      <c r="K2177" s="12"/>
      <c r="L2177" s="12"/>
      <c r="M2177" s="12"/>
      <c r="N2177" s="12"/>
      <c r="O2177" s="12"/>
      <c r="P2177" s="12"/>
      <c r="Q2177" s="12"/>
      <c r="R2177" s="12"/>
      <c r="S2177" s="12"/>
      <c r="T2177" s="12"/>
      <c r="U2177" s="12"/>
      <c r="V2177" s="12"/>
    </row>
    <row r="2178" spans="1:22" s="1" customFormat="1" x14ac:dyDescent="0.4">
      <c r="A2178" s="12"/>
      <c r="B2178" s="12"/>
      <c r="C2178" s="42"/>
      <c r="D2178" s="12"/>
      <c r="E2178" s="12"/>
      <c r="F2178" s="12"/>
      <c r="G2178" s="12"/>
      <c r="H2178" s="12"/>
      <c r="I2178" s="12"/>
      <c r="J2178" s="12"/>
      <c r="K2178" s="12"/>
      <c r="L2178" s="12"/>
      <c r="M2178" s="12"/>
      <c r="N2178" s="12"/>
      <c r="O2178" s="12"/>
      <c r="P2178" s="12"/>
      <c r="Q2178" s="12"/>
      <c r="R2178" s="12"/>
      <c r="S2178" s="12"/>
      <c r="T2178" s="12"/>
      <c r="U2178" s="12"/>
      <c r="V2178" s="12"/>
    </row>
    <row r="2179" spans="1:22" s="1" customFormat="1" x14ac:dyDescent="0.4">
      <c r="A2179" s="12"/>
      <c r="B2179" s="12"/>
      <c r="C2179" s="42"/>
      <c r="D2179" s="12"/>
      <c r="E2179" s="12"/>
      <c r="F2179" s="12"/>
      <c r="G2179" s="12"/>
      <c r="H2179" s="12"/>
      <c r="I2179" s="12"/>
      <c r="J2179" s="12"/>
      <c r="K2179" s="12"/>
      <c r="L2179" s="12"/>
      <c r="M2179" s="12"/>
      <c r="N2179" s="12"/>
      <c r="O2179" s="12"/>
      <c r="P2179" s="12"/>
      <c r="Q2179" s="12"/>
      <c r="R2179" s="12"/>
      <c r="S2179" s="12"/>
      <c r="T2179" s="12"/>
      <c r="U2179" s="12"/>
      <c r="V2179" s="12"/>
    </row>
    <row r="2180" spans="1:22" s="1" customFormat="1" x14ac:dyDescent="0.4">
      <c r="A2180" s="12"/>
      <c r="B2180" s="12"/>
      <c r="C2180" s="42"/>
      <c r="D2180" s="12"/>
      <c r="E2180" s="12"/>
      <c r="F2180" s="12"/>
      <c r="G2180" s="12"/>
      <c r="H2180" s="12"/>
      <c r="I2180" s="12"/>
      <c r="J2180" s="12"/>
      <c r="K2180" s="12"/>
      <c r="L2180" s="12"/>
      <c r="M2180" s="12"/>
      <c r="N2180" s="12"/>
      <c r="O2180" s="12"/>
      <c r="P2180" s="12"/>
      <c r="Q2180" s="12"/>
      <c r="R2180" s="12"/>
      <c r="S2180" s="12"/>
      <c r="T2180" s="12"/>
      <c r="U2180" s="12"/>
      <c r="V2180" s="12"/>
    </row>
    <row r="2181" spans="1:22" s="1" customFormat="1" x14ac:dyDescent="0.4">
      <c r="A2181" s="12"/>
      <c r="B2181" s="12"/>
      <c r="C2181" s="42"/>
      <c r="D2181" s="12"/>
      <c r="E2181" s="12"/>
      <c r="F2181" s="12"/>
      <c r="G2181" s="12"/>
      <c r="H2181" s="12"/>
      <c r="I2181" s="12"/>
      <c r="J2181" s="12"/>
      <c r="K2181" s="12"/>
      <c r="L2181" s="12"/>
      <c r="M2181" s="12"/>
      <c r="N2181" s="12"/>
      <c r="O2181" s="12"/>
      <c r="P2181" s="12"/>
      <c r="Q2181" s="12"/>
      <c r="R2181" s="12"/>
      <c r="S2181" s="12"/>
      <c r="T2181" s="12"/>
      <c r="U2181" s="12"/>
      <c r="V2181" s="12"/>
    </row>
    <row r="2182" spans="1:22" s="1" customFormat="1" x14ac:dyDescent="0.4">
      <c r="A2182" s="12"/>
      <c r="B2182" s="12"/>
      <c r="C2182" s="42"/>
      <c r="D2182" s="12"/>
      <c r="E2182" s="12"/>
      <c r="F2182" s="12"/>
      <c r="G2182" s="12"/>
      <c r="H2182" s="12"/>
      <c r="I2182" s="12"/>
      <c r="J2182" s="12"/>
      <c r="K2182" s="12"/>
      <c r="L2182" s="12"/>
      <c r="M2182" s="12"/>
      <c r="N2182" s="12"/>
      <c r="O2182" s="12"/>
      <c r="P2182" s="12"/>
      <c r="Q2182" s="12"/>
      <c r="R2182" s="12"/>
      <c r="S2182" s="12"/>
      <c r="T2182" s="12"/>
      <c r="U2182" s="12"/>
      <c r="V2182" s="12"/>
    </row>
    <row r="2183" spans="1:22" s="1" customFormat="1" x14ac:dyDescent="0.4">
      <c r="A2183" s="12"/>
      <c r="B2183" s="12"/>
      <c r="C2183" s="42"/>
      <c r="D2183" s="12"/>
      <c r="E2183" s="12"/>
      <c r="F2183" s="12"/>
      <c r="G2183" s="12"/>
      <c r="H2183" s="12"/>
      <c r="I2183" s="12"/>
      <c r="J2183" s="12"/>
      <c r="K2183" s="12"/>
      <c r="L2183" s="12"/>
      <c r="M2183" s="12"/>
      <c r="N2183" s="12"/>
      <c r="O2183" s="12"/>
      <c r="P2183" s="12"/>
      <c r="Q2183" s="12"/>
      <c r="R2183" s="12"/>
      <c r="S2183" s="12"/>
      <c r="T2183" s="12"/>
      <c r="U2183" s="12"/>
      <c r="V2183" s="12"/>
    </row>
    <row r="2184" spans="1:22" s="1" customFormat="1" x14ac:dyDescent="0.4">
      <c r="A2184" s="12"/>
      <c r="B2184" s="12"/>
      <c r="C2184" s="42"/>
      <c r="D2184" s="12"/>
      <c r="E2184" s="12"/>
      <c r="F2184" s="12"/>
      <c r="G2184" s="12"/>
      <c r="H2184" s="12"/>
      <c r="I2184" s="12"/>
      <c r="J2184" s="12"/>
      <c r="K2184" s="12"/>
      <c r="L2184" s="12"/>
      <c r="M2184" s="12"/>
      <c r="N2184" s="12"/>
      <c r="O2184" s="12"/>
      <c r="P2184" s="12"/>
      <c r="Q2184" s="12"/>
      <c r="R2184" s="12"/>
      <c r="S2184" s="12"/>
      <c r="T2184" s="12"/>
      <c r="U2184" s="12"/>
      <c r="V2184" s="12"/>
    </row>
    <row r="2185" spans="1:22" s="1" customFormat="1" x14ac:dyDescent="0.4">
      <c r="A2185" s="12"/>
      <c r="B2185" s="12"/>
      <c r="C2185" s="42"/>
      <c r="D2185" s="12"/>
      <c r="E2185" s="12"/>
      <c r="F2185" s="12"/>
      <c r="G2185" s="12"/>
      <c r="H2185" s="12"/>
      <c r="I2185" s="12"/>
      <c r="J2185" s="12"/>
      <c r="K2185" s="12"/>
      <c r="L2185" s="12"/>
      <c r="M2185" s="12"/>
      <c r="N2185" s="12"/>
      <c r="O2185" s="12"/>
      <c r="P2185" s="12"/>
      <c r="Q2185" s="12"/>
      <c r="R2185" s="12"/>
      <c r="S2185" s="12"/>
      <c r="T2185" s="12"/>
      <c r="U2185" s="12"/>
      <c r="V2185" s="12"/>
    </row>
    <row r="2186" spans="1:22" s="1" customFormat="1" x14ac:dyDescent="0.4">
      <c r="A2186" s="12"/>
      <c r="B2186" s="12"/>
      <c r="C2186" s="42"/>
      <c r="D2186" s="12"/>
      <c r="E2186" s="12"/>
      <c r="F2186" s="12"/>
      <c r="G2186" s="12"/>
      <c r="H2186" s="12"/>
      <c r="I2186" s="12"/>
      <c r="J2186" s="12"/>
      <c r="K2186" s="12"/>
      <c r="L2186" s="12"/>
      <c r="M2186" s="12"/>
      <c r="N2186" s="12"/>
      <c r="O2186" s="12"/>
      <c r="P2186" s="12"/>
      <c r="Q2186" s="12"/>
      <c r="R2186" s="12"/>
      <c r="S2186" s="12"/>
      <c r="T2186" s="12"/>
      <c r="U2186" s="12"/>
      <c r="V2186" s="12"/>
    </row>
    <row r="2187" spans="1:22" s="1" customFormat="1" x14ac:dyDescent="0.4">
      <c r="A2187" s="12"/>
      <c r="B2187" s="12"/>
      <c r="C2187" s="42"/>
      <c r="D2187" s="12"/>
      <c r="E2187" s="12"/>
      <c r="F2187" s="12"/>
      <c r="G2187" s="12"/>
      <c r="H2187" s="12"/>
      <c r="I2187" s="12"/>
      <c r="J2187" s="12"/>
      <c r="K2187" s="12"/>
      <c r="L2187" s="12"/>
      <c r="M2187" s="12"/>
      <c r="N2187" s="12"/>
      <c r="O2187" s="12"/>
      <c r="P2187" s="12"/>
      <c r="Q2187" s="12"/>
      <c r="R2187" s="12"/>
      <c r="S2187" s="12"/>
      <c r="T2187" s="12"/>
      <c r="U2187" s="12"/>
      <c r="V2187" s="12"/>
    </row>
    <row r="2188" spans="1:22" s="1" customFormat="1" x14ac:dyDescent="0.4">
      <c r="A2188" s="12"/>
      <c r="B2188" s="12"/>
      <c r="C2188" s="42"/>
      <c r="D2188" s="12"/>
      <c r="E2188" s="12"/>
      <c r="F2188" s="12"/>
      <c r="G2188" s="12"/>
      <c r="H2188" s="12"/>
      <c r="I2188" s="12"/>
      <c r="J2188" s="12"/>
      <c r="K2188" s="12"/>
      <c r="L2188" s="12"/>
      <c r="M2188" s="12"/>
      <c r="N2188" s="12"/>
      <c r="O2188" s="12"/>
      <c r="P2188" s="12"/>
      <c r="Q2188" s="12"/>
      <c r="R2188" s="12"/>
      <c r="S2188" s="12"/>
      <c r="T2188" s="12"/>
      <c r="U2188" s="12"/>
      <c r="V2188" s="12"/>
    </row>
    <row r="2189" spans="1:22" s="1" customFormat="1" x14ac:dyDescent="0.4">
      <c r="A2189" s="12"/>
      <c r="B2189" s="12"/>
      <c r="C2189" s="42"/>
      <c r="D2189" s="12"/>
      <c r="E2189" s="12"/>
      <c r="F2189" s="12"/>
      <c r="G2189" s="12"/>
      <c r="H2189" s="12"/>
      <c r="I2189" s="12"/>
      <c r="J2189" s="12"/>
      <c r="K2189" s="12"/>
      <c r="L2189" s="12"/>
      <c r="M2189" s="12"/>
      <c r="N2189" s="12"/>
      <c r="O2189" s="12"/>
      <c r="P2189" s="12"/>
      <c r="Q2189" s="12"/>
      <c r="R2189" s="12"/>
      <c r="S2189" s="12"/>
      <c r="T2189" s="12"/>
      <c r="U2189" s="12"/>
      <c r="V2189" s="12"/>
    </row>
    <row r="2190" spans="1:22" s="1" customFormat="1" x14ac:dyDescent="0.4">
      <c r="A2190" s="12"/>
      <c r="B2190" s="12"/>
      <c r="C2190" s="42"/>
      <c r="D2190" s="12"/>
      <c r="E2190" s="12"/>
      <c r="F2190" s="12"/>
      <c r="G2190" s="12"/>
      <c r="H2190" s="12"/>
      <c r="I2190" s="12"/>
      <c r="J2190" s="12"/>
      <c r="K2190" s="12"/>
      <c r="L2190" s="12"/>
      <c r="M2190" s="12"/>
      <c r="N2190" s="12"/>
      <c r="O2190" s="12"/>
      <c r="P2190" s="12"/>
      <c r="Q2190" s="12"/>
      <c r="R2190" s="12"/>
      <c r="S2190" s="12"/>
      <c r="T2190" s="12"/>
      <c r="U2190" s="12"/>
      <c r="V2190" s="12"/>
    </row>
    <row r="2191" spans="1:22" s="1" customFormat="1" x14ac:dyDescent="0.4">
      <c r="A2191" s="12"/>
      <c r="B2191" s="12"/>
      <c r="C2191" s="42"/>
      <c r="D2191" s="12"/>
      <c r="E2191" s="12"/>
      <c r="F2191" s="12"/>
      <c r="G2191" s="12"/>
      <c r="H2191" s="12"/>
      <c r="I2191" s="12"/>
      <c r="J2191" s="12"/>
      <c r="K2191" s="12"/>
      <c r="L2191" s="12"/>
      <c r="M2191" s="12"/>
      <c r="N2191" s="12"/>
      <c r="O2191" s="12"/>
      <c r="P2191" s="12"/>
      <c r="Q2191" s="12"/>
      <c r="R2191" s="12"/>
      <c r="S2191" s="12"/>
      <c r="T2191" s="12"/>
      <c r="U2191" s="12"/>
      <c r="V2191" s="12"/>
    </row>
    <row r="2192" spans="1:22" s="1" customFormat="1" x14ac:dyDescent="0.4">
      <c r="A2192" s="12"/>
      <c r="B2192" s="12"/>
      <c r="C2192" s="42"/>
      <c r="D2192" s="12"/>
      <c r="E2192" s="12"/>
      <c r="F2192" s="12"/>
      <c r="G2192" s="12"/>
      <c r="H2192" s="12"/>
      <c r="I2192" s="12"/>
      <c r="J2192" s="12"/>
      <c r="K2192" s="12"/>
      <c r="L2192" s="12"/>
      <c r="M2192" s="12"/>
      <c r="N2192" s="12"/>
      <c r="O2192" s="12"/>
      <c r="P2192" s="12"/>
      <c r="Q2192" s="12"/>
      <c r="R2192" s="12"/>
      <c r="S2192" s="12"/>
      <c r="T2192" s="12"/>
      <c r="U2192" s="12"/>
      <c r="V2192" s="12"/>
    </row>
    <row r="2193" spans="1:22" s="1" customFormat="1" x14ac:dyDescent="0.4">
      <c r="A2193" s="12"/>
      <c r="B2193" s="12"/>
      <c r="C2193" s="42"/>
      <c r="D2193" s="12"/>
      <c r="E2193" s="12"/>
      <c r="F2193" s="12"/>
      <c r="G2193" s="12"/>
      <c r="H2193" s="12"/>
      <c r="I2193" s="12"/>
      <c r="J2193" s="12"/>
      <c r="K2193" s="12"/>
      <c r="L2193" s="12"/>
      <c r="M2193" s="12"/>
      <c r="N2193" s="12"/>
      <c r="O2193" s="12"/>
      <c r="P2193" s="12"/>
      <c r="Q2193" s="12"/>
      <c r="R2193" s="12"/>
      <c r="S2193" s="12"/>
      <c r="T2193" s="12"/>
      <c r="U2193" s="12"/>
      <c r="V2193" s="12"/>
    </row>
    <row r="2194" spans="1:22" s="1" customFormat="1" x14ac:dyDescent="0.4">
      <c r="A2194" s="12"/>
      <c r="B2194" s="12"/>
      <c r="C2194" s="42"/>
      <c r="D2194" s="12"/>
      <c r="E2194" s="12"/>
      <c r="F2194" s="12"/>
      <c r="G2194" s="12"/>
      <c r="H2194" s="12"/>
      <c r="I2194" s="12"/>
      <c r="J2194" s="12"/>
      <c r="K2194" s="12"/>
      <c r="L2194" s="12"/>
      <c r="M2194" s="12"/>
      <c r="N2194" s="12"/>
      <c r="O2194" s="12"/>
      <c r="P2194" s="12"/>
      <c r="Q2194" s="12"/>
      <c r="R2194" s="12"/>
      <c r="S2194" s="12"/>
      <c r="T2194" s="12"/>
      <c r="U2194" s="12"/>
      <c r="V2194" s="12"/>
    </row>
    <row r="2195" spans="1:22" s="1" customFormat="1" x14ac:dyDescent="0.4">
      <c r="A2195" s="12"/>
      <c r="B2195" s="12"/>
      <c r="C2195" s="42"/>
      <c r="D2195" s="12"/>
      <c r="E2195" s="12"/>
      <c r="F2195" s="12"/>
      <c r="G2195" s="12"/>
      <c r="H2195" s="12"/>
      <c r="I2195" s="12"/>
      <c r="J2195" s="12"/>
      <c r="K2195" s="12"/>
      <c r="L2195" s="12"/>
      <c r="M2195" s="12"/>
      <c r="N2195" s="12"/>
      <c r="O2195" s="12"/>
      <c r="P2195" s="12"/>
      <c r="Q2195" s="12"/>
      <c r="R2195" s="12"/>
      <c r="S2195" s="12"/>
      <c r="T2195" s="12"/>
      <c r="U2195" s="12"/>
      <c r="V2195" s="12"/>
    </row>
    <row r="2196" spans="1:22" s="1" customFormat="1" x14ac:dyDescent="0.4">
      <c r="A2196" s="12"/>
      <c r="B2196" s="12"/>
      <c r="C2196" s="42"/>
      <c r="D2196" s="12"/>
      <c r="E2196" s="12"/>
      <c r="F2196" s="12"/>
      <c r="G2196" s="12"/>
      <c r="H2196" s="12"/>
      <c r="I2196" s="12"/>
      <c r="J2196" s="12"/>
      <c r="K2196" s="12"/>
      <c r="L2196" s="12"/>
      <c r="M2196" s="12"/>
      <c r="N2196" s="12"/>
      <c r="O2196" s="12"/>
      <c r="P2196" s="12"/>
      <c r="Q2196" s="12"/>
      <c r="R2196" s="12"/>
      <c r="S2196" s="12"/>
      <c r="T2196" s="12"/>
      <c r="U2196" s="12"/>
      <c r="V2196" s="12"/>
    </row>
    <row r="2197" spans="1:22" s="1" customFormat="1" x14ac:dyDescent="0.4">
      <c r="A2197" s="12"/>
      <c r="B2197" s="12"/>
      <c r="C2197" s="42"/>
      <c r="D2197" s="12"/>
      <c r="E2197" s="12"/>
      <c r="F2197" s="12"/>
      <c r="G2197" s="12"/>
      <c r="H2197" s="12"/>
      <c r="I2197" s="12"/>
      <c r="J2197" s="12"/>
      <c r="K2197" s="12"/>
      <c r="L2197" s="12"/>
      <c r="M2197" s="12"/>
      <c r="N2197" s="12"/>
      <c r="O2197" s="12"/>
      <c r="P2197" s="12"/>
      <c r="Q2197" s="12"/>
      <c r="R2197" s="12"/>
      <c r="S2197" s="12"/>
      <c r="T2197" s="12"/>
      <c r="U2197" s="12"/>
      <c r="V2197" s="12"/>
    </row>
    <row r="2198" spans="1:22" s="1" customFormat="1" x14ac:dyDescent="0.4">
      <c r="A2198" s="12"/>
      <c r="B2198" s="12"/>
      <c r="C2198" s="42"/>
      <c r="D2198" s="12"/>
      <c r="E2198" s="12"/>
      <c r="F2198" s="12"/>
      <c r="G2198" s="12"/>
      <c r="H2198" s="12"/>
      <c r="I2198" s="12"/>
      <c r="J2198" s="12"/>
      <c r="K2198" s="12"/>
      <c r="L2198" s="12"/>
      <c r="M2198" s="12"/>
      <c r="N2198" s="12"/>
      <c r="O2198" s="12"/>
      <c r="P2198" s="12"/>
      <c r="Q2198" s="12"/>
      <c r="R2198" s="12"/>
      <c r="S2198" s="12"/>
      <c r="T2198" s="12"/>
      <c r="U2198" s="12"/>
      <c r="V2198" s="12"/>
    </row>
    <row r="2199" spans="1:22" s="1" customFormat="1" x14ac:dyDescent="0.4">
      <c r="A2199" s="12"/>
      <c r="B2199" s="12"/>
      <c r="C2199" s="42"/>
      <c r="D2199" s="12"/>
      <c r="E2199" s="12"/>
      <c r="F2199" s="12"/>
      <c r="G2199" s="12"/>
      <c r="H2199" s="12"/>
      <c r="I2199" s="12"/>
      <c r="J2199" s="12"/>
      <c r="K2199" s="12"/>
      <c r="L2199" s="12"/>
      <c r="M2199" s="12"/>
      <c r="N2199" s="12"/>
      <c r="O2199" s="12"/>
      <c r="P2199" s="12"/>
      <c r="Q2199" s="12"/>
      <c r="R2199" s="12"/>
      <c r="S2199" s="12"/>
      <c r="T2199" s="12"/>
      <c r="U2199" s="12"/>
      <c r="V2199" s="12"/>
    </row>
    <row r="2200" spans="1:22" s="1" customFormat="1" x14ac:dyDescent="0.4">
      <c r="A2200" s="12"/>
      <c r="B2200" s="12"/>
      <c r="C2200" s="42"/>
      <c r="D2200" s="12"/>
      <c r="E2200" s="12"/>
      <c r="F2200" s="12"/>
      <c r="G2200" s="12"/>
      <c r="H2200" s="12"/>
      <c r="I2200" s="12"/>
      <c r="J2200" s="12"/>
      <c r="K2200" s="12"/>
      <c r="L2200" s="12"/>
      <c r="M2200" s="12"/>
      <c r="N2200" s="12"/>
      <c r="O2200" s="12"/>
      <c r="P2200" s="12"/>
      <c r="Q2200" s="12"/>
      <c r="R2200" s="12"/>
      <c r="S2200" s="12"/>
      <c r="T2200" s="12"/>
      <c r="U2200" s="12"/>
      <c r="V2200" s="12"/>
    </row>
    <row r="2201" spans="1:22" s="1" customFormat="1" x14ac:dyDescent="0.4">
      <c r="A2201" s="12"/>
      <c r="B2201" s="12"/>
      <c r="C2201" s="42"/>
      <c r="D2201" s="12"/>
      <c r="E2201" s="12"/>
      <c r="F2201" s="12"/>
      <c r="G2201" s="12"/>
      <c r="H2201" s="12"/>
      <c r="I2201" s="12"/>
      <c r="J2201" s="12"/>
      <c r="K2201" s="12"/>
      <c r="L2201" s="12"/>
      <c r="M2201" s="12"/>
      <c r="N2201" s="12"/>
      <c r="O2201" s="12"/>
      <c r="P2201" s="12"/>
      <c r="Q2201" s="12"/>
      <c r="R2201" s="12"/>
      <c r="S2201" s="12"/>
      <c r="T2201" s="12"/>
      <c r="U2201" s="12"/>
      <c r="V2201" s="12"/>
    </row>
    <row r="2202" spans="1:22" s="1" customFormat="1" x14ac:dyDescent="0.4">
      <c r="A2202" s="12"/>
      <c r="B2202" s="12"/>
      <c r="C2202" s="42"/>
      <c r="D2202" s="12"/>
      <c r="E2202" s="12"/>
      <c r="F2202" s="12"/>
      <c r="G2202" s="12"/>
      <c r="H2202" s="12"/>
      <c r="I2202" s="12"/>
      <c r="J2202" s="12"/>
      <c r="K2202" s="12"/>
      <c r="L2202" s="12"/>
      <c r="M2202" s="12"/>
      <c r="N2202" s="12"/>
      <c r="O2202" s="12"/>
      <c r="P2202" s="12"/>
      <c r="Q2202" s="12"/>
      <c r="R2202" s="12"/>
      <c r="S2202" s="12"/>
      <c r="T2202" s="12"/>
      <c r="U2202" s="12"/>
      <c r="V2202" s="12"/>
    </row>
    <row r="2203" spans="1:22" s="1" customFormat="1" x14ac:dyDescent="0.4">
      <c r="A2203" s="12"/>
      <c r="B2203" s="12"/>
      <c r="C2203" s="42"/>
      <c r="D2203" s="12"/>
      <c r="E2203" s="12"/>
      <c r="F2203" s="12"/>
      <c r="G2203" s="12"/>
      <c r="H2203" s="12"/>
      <c r="I2203" s="12"/>
      <c r="J2203" s="12"/>
      <c r="K2203" s="12"/>
      <c r="L2203" s="12"/>
      <c r="M2203" s="12"/>
      <c r="N2203" s="12"/>
      <c r="O2203" s="12"/>
      <c r="P2203" s="12"/>
      <c r="Q2203" s="12"/>
      <c r="R2203" s="12"/>
      <c r="S2203" s="12"/>
      <c r="T2203" s="12"/>
      <c r="U2203" s="12"/>
      <c r="V2203" s="12"/>
    </row>
    <row r="2204" spans="1:22" s="1" customFormat="1" x14ac:dyDescent="0.4">
      <c r="A2204" s="12"/>
      <c r="B2204" s="12"/>
      <c r="C2204" s="42"/>
      <c r="D2204" s="12"/>
      <c r="E2204" s="12"/>
      <c r="F2204" s="12"/>
      <c r="G2204" s="12"/>
      <c r="H2204" s="12"/>
      <c r="I2204" s="12"/>
      <c r="J2204" s="12"/>
      <c r="K2204" s="12"/>
      <c r="L2204" s="12"/>
      <c r="M2204" s="12"/>
      <c r="N2204" s="12"/>
      <c r="O2204" s="12"/>
      <c r="P2204" s="12"/>
      <c r="Q2204" s="12"/>
      <c r="R2204" s="12"/>
      <c r="S2204" s="12"/>
      <c r="T2204" s="12"/>
      <c r="U2204" s="12"/>
      <c r="V2204" s="12"/>
    </row>
    <row r="2205" spans="1:22" s="1" customFormat="1" x14ac:dyDescent="0.4">
      <c r="A2205" s="12"/>
      <c r="B2205" s="12"/>
      <c r="C2205" s="42"/>
      <c r="D2205" s="12"/>
      <c r="E2205" s="12"/>
      <c r="F2205" s="12"/>
      <c r="G2205" s="12"/>
      <c r="H2205" s="12"/>
      <c r="I2205" s="12"/>
      <c r="J2205" s="12"/>
      <c r="K2205" s="12"/>
      <c r="L2205" s="12"/>
      <c r="M2205" s="12"/>
      <c r="N2205" s="12"/>
      <c r="O2205" s="12"/>
      <c r="P2205" s="12"/>
      <c r="Q2205" s="12"/>
      <c r="R2205" s="12"/>
      <c r="S2205" s="12"/>
      <c r="T2205" s="12"/>
      <c r="U2205" s="12"/>
      <c r="V2205" s="12"/>
    </row>
    <row r="2206" spans="1:22" s="1" customFormat="1" x14ac:dyDescent="0.4">
      <c r="A2206" s="12"/>
      <c r="B2206" s="12"/>
      <c r="C2206" s="42"/>
      <c r="D2206" s="12"/>
      <c r="E2206" s="12"/>
      <c r="F2206" s="12"/>
      <c r="G2206" s="12"/>
      <c r="H2206" s="12"/>
      <c r="I2206" s="12"/>
      <c r="J2206" s="12"/>
      <c r="K2206" s="12"/>
      <c r="L2206" s="12"/>
      <c r="M2206" s="12"/>
      <c r="N2206" s="12"/>
      <c r="O2206" s="12"/>
      <c r="P2206" s="12"/>
      <c r="Q2206" s="12"/>
      <c r="R2206" s="12"/>
      <c r="S2206" s="12"/>
      <c r="T2206" s="12"/>
      <c r="U2206" s="12"/>
      <c r="V2206" s="12"/>
    </row>
    <row r="2207" spans="1:22" s="1" customFormat="1" x14ac:dyDescent="0.4">
      <c r="A2207" s="12"/>
      <c r="B2207" s="12"/>
      <c r="C2207" s="42"/>
      <c r="D2207" s="12"/>
      <c r="E2207" s="12"/>
      <c r="F2207" s="12"/>
      <c r="G2207" s="12"/>
      <c r="H2207" s="12"/>
      <c r="I2207" s="12"/>
      <c r="J2207" s="12"/>
      <c r="K2207" s="12"/>
      <c r="L2207" s="12"/>
      <c r="M2207" s="12"/>
      <c r="N2207" s="12"/>
      <c r="O2207" s="12"/>
      <c r="P2207" s="12"/>
      <c r="Q2207" s="12"/>
      <c r="R2207" s="12"/>
      <c r="S2207" s="12"/>
      <c r="T2207" s="12"/>
      <c r="U2207" s="12"/>
      <c r="V2207" s="12"/>
    </row>
    <row r="2208" spans="1:22" s="1" customFormat="1" x14ac:dyDescent="0.4">
      <c r="A2208" s="12"/>
      <c r="B2208" s="12"/>
      <c r="C2208" s="42"/>
      <c r="D2208" s="12"/>
      <c r="E2208" s="12"/>
      <c r="F2208" s="12"/>
      <c r="G2208" s="12"/>
      <c r="H2208" s="12"/>
      <c r="I2208" s="12"/>
      <c r="J2208" s="12"/>
      <c r="K2208" s="12"/>
      <c r="L2208" s="12"/>
      <c r="M2208" s="12"/>
      <c r="N2208" s="12"/>
      <c r="O2208" s="12"/>
      <c r="P2208" s="12"/>
      <c r="Q2208" s="12"/>
      <c r="R2208" s="12"/>
      <c r="S2208" s="12"/>
      <c r="T2208" s="12"/>
      <c r="U2208" s="12"/>
      <c r="V2208" s="12"/>
    </row>
    <row r="2209" spans="1:22" s="1" customFormat="1" x14ac:dyDescent="0.4">
      <c r="A2209" s="12"/>
      <c r="B2209" s="12"/>
      <c r="C2209" s="42"/>
      <c r="D2209" s="12"/>
      <c r="E2209" s="12"/>
      <c r="F2209" s="12"/>
      <c r="G2209" s="12"/>
      <c r="H2209" s="12"/>
      <c r="I2209" s="12"/>
      <c r="J2209" s="12"/>
      <c r="K2209" s="12"/>
      <c r="L2209" s="12"/>
      <c r="M2209" s="12"/>
      <c r="N2209" s="12"/>
      <c r="O2209" s="12"/>
      <c r="P2209" s="12"/>
      <c r="Q2209" s="12"/>
      <c r="R2209" s="12"/>
      <c r="S2209" s="12"/>
      <c r="T2209" s="12"/>
      <c r="U2209" s="12"/>
      <c r="V2209" s="12"/>
    </row>
    <row r="2210" spans="1:22" s="1" customFormat="1" x14ac:dyDescent="0.4">
      <c r="A2210" s="12"/>
      <c r="B2210" s="12"/>
      <c r="C2210" s="42"/>
      <c r="D2210" s="12"/>
      <c r="E2210" s="12"/>
      <c r="F2210" s="12"/>
      <c r="G2210" s="12"/>
      <c r="H2210" s="12"/>
      <c r="I2210" s="12"/>
      <c r="J2210" s="12"/>
      <c r="K2210" s="12"/>
      <c r="L2210" s="12"/>
      <c r="M2210" s="12"/>
      <c r="N2210" s="12"/>
      <c r="O2210" s="12"/>
      <c r="P2210" s="12"/>
      <c r="Q2210" s="12"/>
      <c r="R2210" s="12"/>
      <c r="S2210" s="12"/>
      <c r="T2210" s="12"/>
      <c r="U2210" s="12"/>
      <c r="V2210" s="12"/>
    </row>
    <row r="2211" spans="1:22" s="1" customFormat="1" x14ac:dyDescent="0.4">
      <c r="A2211" s="12"/>
      <c r="B2211" s="12"/>
      <c r="C2211" s="42"/>
      <c r="D2211" s="12"/>
      <c r="E2211" s="12"/>
      <c r="F2211" s="12"/>
      <c r="G2211" s="12"/>
      <c r="H2211" s="12"/>
      <c r="I2211" s="12"/>
      <c r="J2211" s="12"/>
      <c r="K2211" s="12"/>
      <c r="L2211" s="12"/>
      <c r="M2211" s="12"/>
      <c r="N2211" s="12"/>
      <c r="O2211" s="12"/>
      <c r="P2211" s="12"/>
      <c r="Q2211" s="12"/>
      <c r="R2211" s="12"/>
      <c r="S2211" s="12"/>
      <c r="T2211" s="12"/>
      <c r="U2211" s="12"/>
      <c r="V2211" s="12"/>
    </row>
    <row r="2212" spans="1:22" s="1" customFormat="1" x14ac:dyDescent="0.4">
      <c r="A2212" s="12"/>
      <c r="B2212" s="12"/>
      <c r="C2212" s="42"/>
      <c r="D2212" s="12"/>
      <c r="E2212" s="12"/>
      <c r="F2212" s="12"/>
      <c r="G2212" s="12"/>
      <c r="H2212" s="12"/>
      <c r="I2212" s="12"/>
      <c r="J2212" s="12"/>
      <c r="K2212" s="12"/>
      <c r="L2212" s="12"/>
      <c r="M2212" s="12"/>
      <c r="N2212" s="12"/>
      <c r="O2212" s="12"/>
      <c r="P2212" s="12"/>
      <c r="Q2212" s="12"/>
      <c r="R2212" s="12"/>
      <c r="S2212" s="12"/>
      <c r="T2212" s="12"/>
      <c r="U2212" s="12"/>
      <c r="V2212" s="12"/>
    </row>
    <row r="2213" spans="1:22" s="1" customFormat="1" x14ac:dyDescent="0.4">
      <c r="A2213" s="12"/>
      <c r="B2213" s="12"/>
      <c r="C2213" s="42"/>
      <c r="D2213" s="12"/>
      <c r="E2213" s="12"/>
      <c r="F2213" s="12"/>
      <c r="G2213" s="12"/>
      <c r="H2213" s="12"/>
      <c r="I2213" s="12"/>
      <c r="J2213" s="12"/>
      <c r="K2213" s="12"/>
      <c r="L2213" s="12"/>
      <c r="M2213" s="12"/>
      <c r="N2213" s="12"/>
      <c r="O2213" s="12"/>
      <c r="P2213" s="12"/>
      <c r="Q2213" s="12"/>
      <c r="R2213" s="12"/>
      <c r="S2213" s="12"/>
      <c r="T2213" s="12"/>
      <c r="U2213" s="12"/>
      <c r="V2213" s="12"/>
    </row>
    <row r="2214" spans="1:22" s="1" customFormat="1" x14ac:dyDescent="0.4">
      <c r="A2214" s="12"/>
      <c r="B2214" s="12"/>
      <c r="C2214" s="42"/>
      <c r="D2214" s="12"/>
      <c r="E2214" s="12"/>
      <c r="F2214" s="12"/>
      <c r="G2214" s="12"/>
      <c r="H2214" s="12"/>
      <c r="I2214" s="12"/>
      <c r="J2214" s="12"/>
      <c r="K2214" s="12"/>
      <c r="L2214" s="12"/>
      <c r="M2214" s="12"/>
      <c r="N2214" s="12"/>
      <c r="O2214" s="12"/>
      <c r="P2214" s="12"/>
      <c r="Q2214" s="12"/>
      <c r="R2214" s="12"/>
      <c r="S2214" s="12"/>
      <c r="T2214" s="12"/>
      <c r="U2214" s="12"/>
      <c r="V2214" s="12"/>
    </row>
    <row r="2215" spans="1:22" s="1" customFormat="1" x14ac:dyDescent="0.4">
      <c r="A2215" s="12"/>
      <c r="B2215" s="12"/>
      <c r="C2215" s="42"/>
      <c r="D2215" s="12"/>
      <c r="E2215" s="12"/>
      <c r="F2215" s="12"/>
      <c r="G2215" s="12"/>
      <c r="H2215" s="12"/>
      <c r="I2215" s="12"/>
      <c r="J2215" s="12"/>
      <c r="K2215" s="12"/>
      <c r="L2215" s="12"/>
      <c r="M2215" s="12"/>
      <c r="N2215" s="12"/>
      <c r="O2215" s="12"/>
      <c r="P2215" s="12"/>
      <c r="Q2215" s="12"/>
      <c r="R2215" s="12"/>
      <c r="S2215" s="12"/>
      <c r="T2215" s="12"/>
      <c r="U2215" s="12"/>
      <c r="V2215" s="12"/>
    </row>
    <row r="2216" spans="1:22" s="1" customFormat="1" x14ac:dyDescent="0.4">
      <c r="A2216" s="12"/>
      <c r="B2216" s="12"/>
      <c r="C2216" s="42"/>
      <c r="D2216" s="12"/>
      <c r="E2216" s="12"/>
      <c r="F2216" s="12"/>
      <c r="G2216" s="12"/>
      <c r="H2216" s="12"/>
      <c r="I2216" s="12"/>
      <c r="J2216" s="12"/>
      <c r="K2216" s="12"/>
      <c r="L2216" s="12"/>
      <c r="M2216" s="12"/>
      <c r="N2216" s="12"/>
      <c r="O2216" s="12"/>
      <c r="P2216" s="12"/>
      <c r="Q2216" s="12"/>
      <c r="R2216" s="12"/>
      <c r="S2216" s="12"/>
      <c r="T2216" s="12"/>
      <c r="U2216" s="12"/>
      <c r="V2216" s="12"/>
    </row>
    <row r="2217" spans="1:22" s="1" customFormat="1" x14ac:dyDescent="0.4">
      <c r="A2217" s="12"/>
      <c r="B2217" s="12"/>
      <c r="C2217" s="42"/>
      <c r="D2217" s="12"/>
      <c r="E2217" s="12"/>
      <c r="F2217" s="12"/>
      <c r="G2217" s="12"/>
      <c r="H2217" s="12"/>
      <c r="I2217" s="12"/>
      <c r="J2217" s="12"/>
      <c r="K2217" s="12"/>
      <c r="L2217" s="12"/>
      <c r="M2217" s="12"/>
      <c r="N2217" s="12"/>
      <c r="O2217" s="12"/>
      <c r="P2217" s="12"/>
      <c r="Q2217" s="12"/>
      <c r="R2217" s="12"/>
      <c r="S2217" s="12"/>
      <c r="T2217" s="12"/>
      <c r="U2217" s="12"/>
      <c r="V2217" s="12"/>
    </row>
    <row r="2218" spans="1:22" s="1" customFormat="1" x14ac:dyDescent="0.4">
      <c r="A2218" s="12"/>
      <c r="B2218" s="12"/>
      <c r="C2218" s="42"/>
      <c r="D2218" s="12"/>
      <c r="E2218" s="12"/>
      <c r="F2218" s="12"/>
      <c r="G2218" s="12"/>
      <c r="H2218" s="12"/>
      <c r="I2218" s="12"/>
      <c r="J2218" s="12"/>
      <c r="K2218" s="12"/>
      <c r="L2218" s="12"/>
      <c r="M2218" s="12"/>
      <c r="N2218" s="12"/>
      <c r="O2218" s="12"/>
      <c r="P2218" s="12"/>
      <c r="Q2218" s="12"/>
      <c r="R2218" s="12"/>
      <c r="S2218" s="12"/>
      <c r="T2218" s="12"/>
      <c r="U2218" s="12"/>
      <c r="V2218" s="12"/>
    </row>
    <row r="2219" spans="1:22" s="1" customFormat="1" x14ac:dyDescent="0.4">
      <c r="A2219" s="12"/>
      <c r="B2219" s="12"/>
      <c r="C2219" s="42"/>
      <c r="D2219" s="12"/>
      <c r="E2219" s="12"/>
      <c r="F2219" s="12"/>
      <c r="G2219" s="12"/>
      <c r="H2219" s="12"/>
      <c r="I2219" s="12"/>
      <c r="J2219" s="12"/>
      <c r="K2219" s="12"/>
      <c r="L2219" s="12"/>
      <c r="M2219" s="12"/>
      <c r="N2219" s="12"/>
      <c r="O2219" s="12"/>
      <c r="P2219" s="12"/>
      <c r="Q2219" s="12"/>
      <c r="R2219" s="12"/>
      <c r="S2219" s="12"/>
      <c r="T2219" s="12"/>
      <c r="U2219" s="12"/>
      <c r="V2219" s="12"/>
    </row>
    <row r="2220" spans="1:22" s="1" customFormat="1" x14ac:dyDescent="0.4">
      <c r="A2220" s="12"/>
      <c r="B2220" s="12"/>
      <c r="C2220" s="42"/>
      <c r="D2220" s="12"/>
      <c r="E2220" s="12"/>
      <c r="F2220" s="12"/>
      <c r="G2220" s="12"/>
      <c r="H2220" s="12"/>
      <c r="I2220" s="12"/>
      <c r="J2220" s="12"/>
      <c r="K2220" s="12"/>
      <c r="L2220" s="12"/>
      <c r="M2220" s="12"/>
      <c r="N2220" s="12"/>
      <c r="O2220" s="12"/>
      <c r="P2220" s="12"/>
      <c r="Q2220" s="12"/>
      <c r="R2220" s="12"/>
      <c r="S2220" s="12"/>
      <c r="T2220" s="12"/>
      <c r="U2220" s="12"/>
      <c r="V2220" s="12"/>
    </row>
    <row r="2221" spans="1:22" s="1" customFormat="1" x14ac:dyDescent="0.4">
      <c r="A2221" s="12"/>
      <c r="B2221" s="12"/>
      <c r="C2221" s="42"/>
      <c r="D2221" s="12"/>
      <c r="E2221" s="12"/>
      <c r="F2221" s="12"/>
      <c r="G2221" s="12"/>
      <c r="H2221" s="12"/>
      <c r="I2221" s="12"/>
      <c r="J2221" s="12"/>
      <c r="K2221" s="12"/>
      <c r="L2221" s="12"/>
      <c r="M2221" s="12"/>
      <c r="N2221" s="12"/>
      <c r="O2221" s="12"/>
      <c r="P2221" s="12"/>
      <c r="Q2221" s="12"/>
      <c r="R2221" s="12"/>
      <c r="S2221" s="12"/>
      <c r="T2221" s="12"/>
      <c r="U2221" s="12"/>
      <c r="V2221" s="12"/>
    </row>
    <row r="2222" spans="1:22" s="1" customFormat="1" x14ac:dyDescent="0.4">
      <c r="A2222" s="12"/>
      <c r="B2222" s="12"/>
      <c r="C2222" s="42"/>
      <c r="D2222" s="12"/>
      <c r="E2222" s="12"/>
      <c r="F2222" s="12"/>
      <c r="G2222" s="12"/>
      <c r="H2222" s="12"/>
      <c r="I2222" s="12"/>
      <c r="J2222" s="12"/>
      <c r="K2222" s="12"/>
      <c r="L2222" s="12"/>
      <c r="M2222" s="12"/>
      <c r="N2222" s="12"/>
      <c r="O2222" s="12"/>
      <c r="P2222" s="12"/>
      <c r="Q2222" s="12"/>
      <c r="R2222" s="12"/>
      <c r="S2222" s="12"/>
      <c r="T2222" s="12"/>
      <c r="U2222" s="12"/>
      <c r="V2222" s="12"/>
    </row>
    <row r="2223" spans="1:22" s="1" customFormat="1" x14ac:dyDescent="0.4">
      <c r="A2223" s="12"/>
      <c r="B2223" s="12"/>
      <c r="C2223" s="42"/>
      <c r="D2223" s="12"/>
      <c r="E2223" s="12"/>
      <c r="F2223" s="12"/>
      <c r="G2223" s="12"/>
      <c r="H2223" s="12"/>
      <c r="I2223" s="12"/>
      <c r="J2223" s="12"/>
      <c r="K2223" s="12"/>
      <c r="L2223" s="12"/>
      <c r="M2223" s="12"/>
      <c r="N2223" s="12"/>
      <c r="O2223" s="12"/>
      <c r="P2223" s="12"/>
      <c r="Q2223" s="12"/>
      <c r="R2223" s="12"/>
      <c r="S2223" s="12"/>
      <c r="T2223" s="12"/>
      <c r="U2223" s="12"/>
      <c r="V2223" s="12"/>
    </row>
    <row r="2224" spans="1:22" s="1" customFormat="1" x14ac:dyDescent="0.4">
      <c r="A2224" s="12"/>
      <c r="B2224" s="12"/>
      <c r="C2224" s="42"/>
      <c r="D2224" s="12"/>
      <c r="E2224" s="12"/>
      <c r="F2224" s="12"/>
      <c r="G2224" s="12"/>
      <c r="H2224" s="12"/>
      <c r="I2224" s="12"/>
      <c r="J2224" s="12"/>
      <c r="K2224" s="12"/>
      <c r="L2224" s="12"/>
      <c r="M2224" s="12"/>
      <c r="N2224" s="12"/>
      <c r="O2224" s="12"/>
      <c r="P2224" s="12"/>
      <c r="Q2224" s="12"/>
      <c r="R2224" s="12"/>
      <c r="S2224" s="12"/>
      <c r="T2224" s="12"/>
      <c r="U2224" s="12"/>
      <c r="V2224" s="12"/>
    </row>
    <row r="2225" spans="1:22" s="1" customFormat="1" x14ac:dyDescent="0.4">
      <c r="A2225" s="12"/>
      <c r="B2225" s="12"/>
      <c r="C2225" s="42"/>
      <c r="D2225" s="12"/>
      <c r="E2225" s="12"/>
      <c r="F2225" s="12"/>
      <c r="G2225" s="12"/>
      <c r="H2225" s="12"/>
      <c r="I2225" s="12"/>
      <c r="J2225" s="12"/>
      <c r="K2225" s="12"/>
      <c r="L2225" s="12"/>
      <c r="M2225" s="12"/>
      <c r="N2225" s="12"/>
      <c r="O2225" s="12"/>
      <c r="P2225" s="12"/>
      <c r="Q2225" s="12"/>
      <c r="R2225" s="12"/>
      <c r="S2225" s="12"/>
      <c r="T2225" s="12"/>
      <c r="U2225" s="12"/>
      <c r="V2225" s="12"/>
    </row>
    <row r="2226" spans="1:22" s="1" customFormat="1" x14ac:dyDescent="0.4">
      <c r="A2226" s="12"/>
      <c r="B2226" s="12"/>
      <c r="C2226" s="42"/>
      <c r="D2226" s="12"/>
      <c r="E2226" s="12"/>
      <c r="F2226" s="12"/>
      <c r="G2226" s="12"/>
      <c r="H2226" s="12"/>
      <c r="I2226" s="12"/>
      <c r="J2226" s="12"/>
      <c r="K2226" s="12"/>
      <c r="L2226" s="12"/>
      <c r="M2226" s="12"/>
      <c r="N2226" s="12"/>
      <c r="O2226" s="12"/>
      <c r="P2226" s="12"/>
      <c r="Q2226" s="12"/>
      <c r="R2226" s="12"/>
      <c r="S2226" s="12"/>
      <c r="T2226" s="12"/>
      <c r="U2226" s="12"/>
      <c r="V2226" s="12"/>
    </row>
    <row r="2227" spans="1:22" s="1" customFormat="1" x14ac:dyDescent="0.4">
      <c r="A2227" s="12"/>
      <c r="B2227" s="12"/>
      <c r="C2227" s="42"/>
      <c r="D2227" s="12"/>
      <c r="E2227" s="12"/>
      <c r="F2227" s="12"/>
      <c r="G2227" s="12"/>
      <c r="H2227" s="12"/>
      <c r="I2227" s="12"/>
      <c r="J2227" s="12"/>
      <c r="K2227" s="12"/>
      <c r="L2227" s="12"/>
      <c r="M2227" s="12"/>
      <c r="N2227" s="12"/>
      <c r="O2227" s="12"/>
      <c r="P2227" s="12"/>
      <c r="Q2227" s="12"/>
      <c r="R2227" s="12"/>
      <c r="S2227" s="12"/>
      <c r="T2227" s="12"/>
      <c r="U2227" s="12"/>
      <c r="V2227" s="12"/>
    </row>
    <row r="2228" spans="1:22" s="1" customFormat="1" x14ac:dyDescent="0.4">
      <c r="A2228" s="12"/>
      <c r="B2228" s="12"/>
      <c r="C2228" s="42"/>
      <c r="D2228" s="12"/>
      <c r="E2228" s="12"/>
      <c r="F2228" s="12"/>
      <c r="G2228" s="12"/>
      <c r="H2228" s="12"/>
      <c r="I2228" s="12"/>
      <c r="J2228" s="12"/>
      <c r="K2228" s="12"/>
      <c r="L2228" s="12"/>
      <c r="M2228" s="12"/>
      <c r="N2228" s="12"/>
      <c r="O2228" s="12"/>
      <c r="P2228" s="12"/>
      <c r="Q2228" s="12"/>
      <c r="R2228" s="12"/>
      <c r="S2228" s="12"/>
      <c r="T2228" s="12"/>
      <c r="U2228" s="12"/>
      <c r="V2228" s="12"/>
    </row>
    <row r="2229" spans="1:22" s="1" customFormat="1" x14ac:dyDescent="0.4">
      <c r="A2229" s="12"/>
      <c r="B2229" s="12"/>
      <c r="C2229" s="42"/>
      <c r="D2229" s="12"/>
      <c r="E2229" s="12"/>
      <c r="F2229" s="12"/>
      <c r="G2229" s="12"/>
      <c r="H2229" s="12"/>
      <c r="I2229" s="12"/>
      <c r="J2229" s="12"/>
      <c r="K2229" s="12"/>
      <c r="L2229" s="12"/>
      <c r="M2229" s="12"/>
      <c r="N2229" s="12"/>
      <c r="O2229" s="12"/>
      <c r="P2229" s="12"/>
      <c r="Q2229" s="12"/>
      <c r="R2229" s="12"/>
      <c r="S2229" s="12"/>
      <c r="T2229" s="12"/>
      <c r="U2229" s="12"/>
      <c r="V2229" s="12"/>
    </row>
    <row r="2230" spans="1:22" s="1" customFormat="1" x14ac:dyDescent="0.4">
      <c r="A2230" s="12"/>
      <c r="B2230" s="12"/>
      <c r="C2230" s="42"/>
      <c r="D2230" s="12"/>
      <c r="E2230" s="12"/>
      <c r="F2230" s="12"/>
      <c r="G2230" s="12"/>
      <c r="H2230" s="12"/>
      <c r="I2230" s="12"/>
      <c r="J2230" s="12"/>
      <c r="K2230" s="12"/>
      <c r="L2230" s="12"/>
      <c r="M2230" s="12"/>
      <c r="N2230" s="12"/>
      <c r="O2230" s="12"/>
      <c r="P2230" s="12"/>
      <c r="Q2230" s="12"/>
      <c r="R2230" s="12"/>
      <c r="S2230" s="12"/>
      <c r="T2230" s="12"/>
      <c r="U2230" s="12"/>
      <c r="V2230" s="12"/>
    </row>
    <row r="2231" spans="1:22" s="1" customFormat="1" x14ac:dyDescent="0.4">
      <c r="A2231" s="12"/>
      <c r="B2231" s="12"/>
      <c r="C2231" s="42"/>
      <c r="D2231" s="12"/>
      <c r="E2231" s="12"/>
      <c r="F2231" s="12"/>
      <c r="G2231" s="12"/>
      <c r="H2231" s="12"/>
      <c r="I2231" s="12"/>
      <c r="J2231" s="12"/>
      <c r="K2231" s="12"/>
      <c r="L2231" s="12"/>
      <c r="M2231" s="12"/>
      <c r="N2231" s="12"/>
      <c r="O2231" s="12"/>
      <c r="P2231" s="12"/>
      <c r="Q2231" s="12"/>
      <c r="R2231" s="12"/>
      <c r="S2231" s="12"/>
      <c r="T2231" s="12"/>
      <c r="U2231" s="12"/>
      <c r="V2231" s="12"/>
    </row>
    <row r="2232" spans="1:22" s="1" customFormat="1" x14ac:dyDescent="0.4">
      <c r="A2232" s="12"/>
      <c r="B2232" s="12"/>
      <c r="C2232" s="42"/>
      <c r="D2232" s="12"/>
      <c r="E2232" s="12"/>
      <c r="F2232" s="12"/>
      <c r="G2232" s="12"/>
      <c r="H2232" s="12"/>
      <c r="I2232" s="12"/>
      <c r="J2232" s="12"/>
      <c r="K2232" s="12"/>
      <c r="L2232" s="12"/>
      <c r="M2232" s="12"/>
      <c r="N2232" s="12"/>
      <c r="O2232" s="12"/>
      <c r="P2232" s="12"/>
      <c r="Q2232" s="12"/>
      <c r="R2232" s="12"/>
      <c r="S2232" s="12"/>
      <c r="T2232" s="12"/>
      <c r="U2232" s="12"/>
      <c r="V2232" s="12"/>
    </row>
    <row r="2233" spans="1:22" s="1" customFormat="1" x14ac:dyDescent="0.4">
      <c r="A2233" s="12"/>
      <c r="B2233" s="12"/>
      <c r="C2233" s="42"/>
      <c r="D2233" s="12"/>
      <c r="E2233" s="12"/>
      <c r="F2233" s="12"/>
      <c r="G2233" s="12"/>
      <c r="H2233" s="12"/>
      <c r="I2233" s="12"/>
      <c r="J2233" s="12"/>
      <c r="K2233" s="12"/>
      <c r="L2233" s="12"/>
      <c r="M2233" s="12"/>
      <c r="N2233" s="12"/>
      <c r="O2233" s="12"/>
      <c r="P2233" s="12"/>
      <c r="Q2233" s="12"/>
      <c r="R2233" s="12"/>
      <c r="S2233" s="12"/>
      <c r="T2233" s="12"/>
      <c r="U2233" s="12"/>
      <c r="V2233" s="12"/>
    </row>
    <row r="2234" spans="1:22" s="1" customFormat="1" x14ac:dyDescent="0.4">
      <c r="A2234" s="12"/>
      <c r="B2234" s="12"/>
      <c r="C2234" s="42"/>
      <c r="D2234" s="12"/>
      <c r="E2234" s="12"/>
      <c r="F2234" s="12"/>
      <c r="G2234" s="12"/>
      <c r="H2234" s="12"/>
      <c r="I2234" s="12"/>
      <c r="J2234" s="12"/>
      <c r="K2234" s="12"/>
      <c r="L2234" s="12"/>
      <c r="M2234" s="12"/>
      <c r="N2234" s="12"/>
      <c r="O2234" s="12"/>
      <c r="P2234" s="12"/>
      <c r="Q2234" s="12"/>
      <c r="R2234" s="12"/>
      <c r="S2234" s="12"/>
      <c r="T2234" s="12"/>
      <c r="U2234" s="12"/>
      <c r="V2234" s="12"/>
    </row>
    <row r="2235" spans="1:22" s="1" customFormat="1" x14ac:dyDescent="0.4">
      <c r="A2235" s="12"/>
      <c r="B2235" s="12"/>
      <c r="C2235" s="42"/>
      <c r="D2235" s="12"/>
      <c r="E2235" s="12"/>
      <c r="F2235" s="12"/>
      <c r="G2235" s="12"/>
      <c r="H2235" s="12"/>
      <c r="I2235" s="12"/>
      <c r="J2235" s="12"/>
      <c r="K2235" s="12"/>
      <c r="L2235" s="12"/>
      <c r="M2235" s="12"/>
      <c r="N2235" s="12"/>
      <c r="O2235" s="12"/>
      <c r="P2235" s="12"/>
      <c r="Q2235" s="12"/>
      <c r="R2235" s="12"/>
      <c r="S2235" s="12"/>
      <c r="T2235" s="12"/>
      <c r="U2235" s="12"/>
      <c r="V2235" s="12"/>
    </row>
    <row r="2236" spans="1:22" s="1" customFormat="1" x14ac:dyDescent="0.4">
      <c r="A2236" s="12"/>
      <c r="B2236" s="12"/>
      <c r="C2236" s="42"/>
      <c r="D2236" s="12"/>
      <c r="E2236" s="12"/>
      <c r="F2236" s="12"/>
      <c r="G2236" s="12"/>
      <c r="H2236" s="12"/>
      <c r="I2236" s="12"/>
      <c r="J2236" s="12"/>
      <c r="K2236" s="12"/>
      <c r="L2236" s="12"/>
      <c r="M2236" s="12"/>
      <c r="N2236" s="12"/>
      <c r="O2236" s="12"/>
      <c r="P2236" s="12"/>
      <c r="Q2236" s="12"/>
      <c r="R2236" s="12"/>
      <c r="S2236" s="12"/>
      <c r="T2236" s="12"/>
      <c r="U2236" s="12"/>
      <c r="V2236" s="12"/>
    </row>
    <row r="2237" spans="1:22" s="1" customFormat="1" x14ac:dyDescent="0.4">
      <c r="A2237" s="12"/>
      <c r="B2237" s="12"/>
      <c r="C2237" s="42"/>
      <c r="D2237" s="12"/>
      <c r="E2237" s="12"/>
      <c r="F2237" s="12"/>
      <c r="G2237" s="12"/>
      <c r="H2237" s="12"/>
      <c r="I2237" s="12"/>
      <c r="J2237" s="12"/>
      <c r="K2237" s="12"/>
      <c r="L2237" s="12"/>
      <c r="M2237" s="12"/>
      <c r="N2237" s="12"/>
      <c r="O2237" s="12"/>
      <c r="P2237" s="12"/>
      <c r="Q2237" s="12"/>
      <c r="R2237" s="12"/>
      <c r="S2237" s="12"/>
      <c r="T2237" s="12"/>
      <c r="U2237" s="12"/>
      <c r="V2237" s="12"/>
    </row>
    <row r="2238" spans="1:22" s="1" customFormat="1" x14ac:dyDescent="0.4">
      <c r="A2238" s="12"/>
      <c r="B2238" s="12"/>
      <c r="C2238" s="42"/>
      <c r="D2238" s="12"/>
      <c r="E2238" s="12"/>
      <c r="F2238" s="12"/>
      <c r="G2238" s="12"/>
      <c r="H2238" s="12"/>
      <c r="I2238" s="12"/>
      <c r="J2238" s="12"/>
      <c r="K2238" s="12"/>
      <c r="L2238" s="12"/>
      <c r="M2238" s="12"/>
      <c r="N2238" s="12"/>
      <c r="O2238" s="12"/>
      <c r="P2238" s="12"/>
      <c r="Q2238" s="12"/>
      <c r="R2238" s="12"/>
      <c r="S2238" s="12"/>
      <c r="T2238" s="12"/>
      <c r="U2238" s="12"/>
      <c r="V2238" s="12"/>
    </row>
    <row r="2239" spans="1:22" s="1" customFormat="1" x14ac:dyDescent="0.4">
      <c r="A2239" s="12"/>
      <c r="B2239" s="12"/>
      <c r="C2239" s="42"/>
      <c r="D2239" s="12"/>
      <c r="E2239" s="12"/>
      <c r="F2239" s="12"/>
      <c r="G2239" s="12"/>
      <c r="H2239" s="12"/>
      <c r="I2239" s="12"/>
      <c r="J2239" s="12"/>
      <c r="K2239" s="12"/>
      <c r="L2239" s="12"/>
      <c r="M2239" s="12"/>
      <c r="N2239" s="12"/>
      <c r="O2239" s="12"/>
      <c r="P2239" s="12"/>
      <c r="Q2239" s="12"/>
      <c r="R2239" s="12"/>
      <c r="S2239" s="12"/>
      <c r="T2239" s="12"/>
      <c r="U2239" s="12"/>
      <c r="V2239" s="12"/>
    </row>
    <row r="2240" spans="1:22" s="1" customFormat="1" x14ac:dyDescent="0.4">
      <c r="A2240" s="12"/>
      <c r="B2240" s="12"/>
      <c r="C2240" s="42"/>
      <c r="D2240" s="12"/>
      <c r="E2240" s="12"/>
      <c r="F2240" s="12"/>
      <c r="G2240" s="12"/>
      <c r="H2240" s="12"/>
      <c r="I2240" s="12"/>
      <c r="J2240" s="12"/>
      <c r="K2240" s="12"/>
      <c r="L2240" s="12"/>
      <c r="M2240" s="12"/>
      <c r="N2240" s="12"/>
      <c r="O2240" s="12"/>
      <c r="P2240" s="12"/>
      <c r="Q2240" s="12"/>
      <c r="R2240" s="12"/>
      <c r="S2240" s="12"/>
      <c r="T2240" s="12"/>
      <c r="U2240" s="12"/>
      <c r="V2240" s="12"/>
    </row>
    <row r="2241" spans="1:22" s="1" customFormat="1" x14ac:dyDescent="0.4">
      <c r="A2241" s="12"/>
      <c r="B2241" s="12"/>
      <c r="C2241" s="42"/>
      <c r="D2241" s="12"/>
      <c r="E2241" s="12"/>
      <c r="F2241" s="12"/>
      <c r="G2241" s="12"/>
      <c r="H2241" s="12"/>
      <c r="I2241" s="12"/>
      <c r="J2241" s="12"/>
      <c r="K2241" s="12"/>
      <c r="L2241" s="12"/>
      <c r="M2241" s="12"/>
      <c r="N2241" s="12"/>
      <c r="O2241" s="12"/>
      <c r="P2241" s="12"/>
      <c r="Q2241" s="12"/>
      <c r="R2241" s="12"/>
      <c r="S2241" s="12"/>
      <c r="T2241" s="12"/>
      <c r="U2241" s="12"/>
      <c r="V2241" s="12"/>
    </row>
    <row r="2242" spans="1:22" s="1" customFormat="1" x14ac:dyDescent="0.4">
      <c r="A2242" s="12"/>
      <c r="B2242" s="12"/>
      <c r="C2242" s="42"/>
      <c r="D2242" s="12"/>
      <c r="E2242" s="12"/>
      <c r="F2242" s="12"/>
      <c r="G2242" s="12"/>
      <c r="H2242" s="12"/>
      <c r="I2242" s="12"/>
      <c r="J2242" s="12"/>
      <c r="K2242" s="12"/>
      <c r="L2242" s="12"/>
      <c r="M2242" s="12"/>
      <c r="N2242" s="12"/>
      <c r="O2242" s="12"/>
      <c r="P2242" s="12"/>
      <c r="Q2242" s="12"/>
      <c r="R2242" s="12"/>
      <c r="S2242" s="12"/>
      <c r="T2242" s="12"/>
      <c r="U2242" s="12"/>
      <c r="V2242" s="12"/>
    </row>
    <row r="2243" spans="1:22" s="1" customFormat="1" x14ac:dyDescent="0.4">
      <c r="A2243" s="12"/>
      <c r="B2243" s="12"/>
      <c r="C2243" s="42"/>
      <c r="D2243" s="12"/>
      <c r="E2243" s="12"/>
      <c r="F2243" s="12"/>
      <c r="G2243" s="12"/>
      <c r="H2243" s="12"/>
      <c r="I2243" s="12"/>
      <c r="J2243" s="12"/>
      <c r="K2243" s="12"/>
      <c r="L2243" s="12"/>
      <c r="M2243" s="12"/>
      <c r="N2243" s="12"/>
      <c r="O2243" s="12"/>
      <c r="P2243" s="12"/>
      <c r="Q2243" s="12"/>
      <c r="R2243" s="12"/>
      <c r="S2243" s="12"/>
      <c r="T2243" s="12"/>
      <c r="U2243" s="12"/>
      <c r="V2243" s="12"/>
    </row>
    <row r="2244" spans="1:22" s="1" customFormat="1" x14ac:dyDescent="0.4">
      <c r="A2244" s="12"/>
      <c r="B2244" s="12"/>
      <c r="C2244" s="42"/>
      <c r="D2244" s="12"/>
      <c r="E2244" s="12"/>
      <c r="F2244" s="12"/>
      <c r="G2244" s="12"/>
      <c r="H2244" s="12"/>
      <c r="I2244" s="12"/>
      <c r="J2244" s="12"/>
      <c r="K2244" s="12"/>
      <c r="L2244" s="12"/>
      <c r="M2244" s="12"/>
      <c r="N2244" s="12"/>
      <c r="O2244" s="12"/>
      <c r="P2244" s="12"/>
      <c r="Q2244" s="12"/>
      <c r="R2244" s="12"/>
      <c r="S2244" s="12"/>
      <c r="T2244" s="12"/>
      <c r="U2244" s="12"/>
      <c r="V2244" s="12"/>
    </row>
    <row r="2245" spans="1:22" s="1" customFormat="1" x14ac:dyDescent="0.4">
      <c r="A2245" s="12"/>
      <c r="B2245" s="12"/>
      <c r="C2245" s="42"/>
      <c r="D2245" s="12"/>
      <c r="E2245" s="12"/>
      <c r="F2245" s="12"/>
      <c r="G2245" s="12"/>
      <c r="H2245" s="12"/>
      <c r="I2245" s="12"/>
      <c r="J2245" s="12"/>
      <c r="K2245" s="12"/>
      <c r="L2245" s="12"/>
      <c r="M2245" s="12"/>
      <c r="N2245" s="12"/>
      <c r="O2245" s="12"/>
      <c r="P2245" s="12"/>
      <c r="Q2245" s="12"/>
      <c r="R2245" s="12"/>
      <c r="S2245" s="12"/>
      <c r="T2245" s="12"/>
      <c r="U2245" s="12"/>
      <c r="V2245" s="12"/>
    </row>
    <row r="2246" spans="1:22" s="1" customFormat="1" x14ac:dyDescent="0.4">
      <c r="A2246" s="12"/>
      <c r="B2246" s="12"/>
      <c r="C2246" s="42"/>
      <c r="D2246" s="12"/>
      <c r="E2246" s="12"/>
      <c r="F2246" s="12"/>
      <c r="G2246" s="12"/>
      <c r="H2246" s="12"/>
      <c r="I2246" s="12"/>
      <c r="J2246" s="12"/>
      <c r="K2246" s="12"/>
      <c r="L2246" s="12"/>
      <c r="M2246" s="12"/>
      <c r="N2246" s="12"/>
      <c r="O2246" s="12"/>
      <c r="P2246" s="12"/>
      <c r="Q2246" s="12"/>
      <c r="R2246" s="12"/>
      <c r="S2246" s="12"/>
      <c r="T2246" s="12"/>
      <c r="U2246" s="12"/>
      <c r="V2246" s="12"/>
    </row>
    <row r="2247" spans="1:22" s="1" customFormat="1" x14ac:dyDescent="0.4">
      <c r="A2247" s="12"/>
      <c r="B2247" s="12"/>
      <c r="C2247" s="42"/>
      <c r="D2247" s="12"/>
      <c r="E2247" s="12"/>
      <c r="F2247" s="12"/>
      <c r="G2247" s="12"/>
      <c r="H2247" s="12"/>
      <c r="I2247" s="12"/>
      <c r="J2247" s="12"/>
      <c r="K2247" s="12"/>
      <c r="L2247" s="12"/>
      <c r="M2247" s="12"/>
      <c r="N2247" s="12"/>
      <c r="O2247" s="12"/>
      <c r="P2247" s="12"/>
      <c r="Q2247" s="12"/>
      <c r="R2247" s="12"/>
      <c r="S2247" s="12"/>
      <c r="T2247" s="12"/>
      <c r="U2247" s="12"/>
      <c r="V2247" s="12"/>
    </row>
    <row r="2248" spans="1:22" s="1" customFormat="1" x14ac:dyDescent="0.4">
      <c r="A2248" s="12"/>
      <c r="B2248" s="12"/>
      <c r="C2248" s="42"/>
      <c r="D2248" s="12"/>
      <c r="E2248" s="12"/>
      <c r="F2248" s="12"/>
      <c r="G2248" s="12"/>
      <c r="H2248" s="12"/>
      <c r="I2248" s="12"/>
      <c r="J2248" s="12"/>
      <c r="K2248" s="12"/>
      <c r="L2248" s="12"/>
      <c r="M2248" s="12"/>
      <c r="N2248" s="12"/>
      <c r="O2248" s="12"/>
      <c r="P2248" s="12"/>
      <c r="Q2248" s="12"/>
      <c r="R2248" s="12"/>
      <c r="S2248" s="12"/>
      <c r="T2248" s="12"/>
      <c r="U2248" s="12"/>
      <c r="V2248" s="12"/>
    </row>
    <row r="2249" spans="1:22" s="1" customFormat="1" x14ac:dyDescent="0.4">
      <c r="A2249" s="12"/>
      <c r="B2249" s="12"/>
      <c r="C2249" s="42"/>
      <c r="D2249" s="12"/>
      <c r="E2249" s="12"/>
      <c r="F2249" s="12"/>
      <c r="G2249" s="12"/>
      <c r="H2249" s="12"/>
      <c r="I2249" s="12"/>
      <c r="J2249" s="12"/>
      <c r="K2249" s="12"/>
      <c r="L2249" s="12"/>
      <c r="M2249" s="12"/>
      <c r="N2249" s="12"/>
      <c r="O2249" s="12"/>
      <c r="P2249" s="12"/>
      <c r="Q2249" s="12"/>
      <c r="R2249" s="12"/>
      <c r="S2249" s="12"/>
      <c r="T2249" s="12"/>
      <c r="U2249" s="12"/>
      <c r="V2249" s="12"/>
    </row>
    <row r="2250" spans="1:22" s="1" customFormat="1" x14ac:dyDescent="0.4">
      <c r="A2250" s="12"/>
      <c r="B2250" s="12"/>
      <c r="C2250" s="42"/>
      <c r="D2250" s="12"/>
      <c r="E2250" s="12"/>
      <c r="F2250" s="12"/>
      <c r="G2250" s="12"/>
      <c r="H2250" s="12"/>
      <c r="I2250" s="12"/>
      <c r="J2250" s="12"/>
      <c r="K2250" s="12"/>
      <c r="L2250" s="12"/>
      <c r="M2250" s="12"/>
      <c r="N2250" s="12"/>
      <c r="O2250" s="12"/>
      <c r="P2250" s="12"/>
      <c r="Q2250" s="12"/>
      <c r="R2250" s="12"/>
      <c r="S2250" s="12"/>
      <c r="T2250" s="12"/>
      <c r="U2250" s="12"/>
      <c r="V2250" s="12"/>
    </row>
    <row r="2251" spans="1:22" s="1" customFormat="1" x14ac:dyDescent="0.4">
      <c r="A2251" s="12"/>
      <c r="B2251" s="12"/>
      <c r="C2251" s="42"/>
      <c r="D2251" s="12"/>
      <c r="E2251" s="12"/>
      <c r="F2251" s="12"/>
      <c r="G2251" s="12"/>
      <c r="H2251" s="12"/>
      <c r="I2251" s="12"/>
      <c r="J2251" s="12"/>
      <c r="K2251" s="12"/>
      <c r="L2251" s="12"/>
      <c r="M2251" s="12"/>
      <c r="N2251" s="12"/>
      <c r="O2251" s="12"/>
      <c r="P2251" s="12"/>
      <c r="Q2251" s="12"/>
      <c r="R2251" s="12"/>
      <c r="S2251" s="12"/>
      <c r="T2251" s="12"/>
      <c r="U2251" s="12"/>
      <c r="V2251" s="12"/>
    </row>
    <row r="2252" spans="1:22" s="1" customFormat="1" x14ac:dyDescent="0.4">
      <c r="A2252" s="12"/>
      <c r="B2252" s="12"/>
      <c r="C2252" s="42"/>
      <c r="D2252" s="12"/>
      <c r="E2252" s="12"/>
      <c r="F2252" s="12"/>
      <c r="G2252" s="12"/>
      <c r="H2252" s="12"/>
      <c r="I2252" s="12"/>
      <c r="J2252" s="12"/>
      <c r="K2252" s="12"/>
      <c r="L2252" s="12"/>
      <c r="M2252" s="12"/>
      <c r="N2252" s="12"/>
      <c r="O2252" s="12"/>
      <c r="P2252" s="12"/>
      <c r="Q2252" s="12"/>
      <c r="R2252" s="12"/>
      <c r="S2252" s="12"/>
      <c r="T2252" s="12"/>
      <c r="U2252" s="12"/>
      <c r="V2252" s="12"/>
    </row>
    <row r="2253" spans="1:22" s="1" customFormat="1" x14ac:dyDescent="0.4">
      <c r="A2253" s="12"/>
      <c r="B2253" s="12"/>
      <c r="C2253" s="42"/>
      <c r="D2253" s="12"/>
      <c r="E2253" s="12"/>
      <c r="F2253" s="12"/>
      <c r="G2253" s="12"/>
      <c r="H2253" s="12"/>
      <c r="I2253" s="12"/>
      <c r="J2253" s="12"/>
      <c r="K2253" s="12"/>
      <c r="L2253" s="12"/>
      <c r="M2253" s="12"/>
      <c r="N2253" s="12"/>
      <c r="O2253" s="12"/>
      <c r="P2253" s="12"/>
      <c r="Q2253" s="12"/>
      <c r="R2253" s="12"/>
      <c r="S2253" s="12"/>
      <c r="T2253" s="12"/>
      <c r="U2253" s="12"/>
      <c r="V2253" s="12"/>
    </row>
    <row r="2254" spans="1:22" s="1" customFormat="1" x14ac:dyDescent="0.4">
      <c r="A2254" s="12"/>
      <c r="B2254" s="12"/>
      <c r="C2254" s="42"/>
      <c r="D2254" s="12"/>
      <c r="E2254" s="12"/>
      <c r="F2254" s="12"/>
      <c r="G2254" s="12"/>
      <c r="H2254" s="12"/>
      <c r="I2254" s="12"/>
      <c r="J2254" s="12"/>
      <c r="K2254" s="12"/>
      <c r="L2254" s="12"/>
      <c r="M2254" s="12"/>
      <c r="N2254" s="12"/>
      <c r="O2254" s="12"/>
      <c r="P2254" s="12"/>
      <c r="Q2254" s="12"/>
      <c r="R2254" s="12"/>
      <c r="S2254" s="12"/>
      <c r="T2254" s="12"/>
      <c r="U2254" s="12"/>
      <c r="V2254" s="12"/>
    </row>
    <row r="2255" spans="1:22" s="1" customFormat="1" x14ac:dyDescent="0.4">
      <c r="A2255" s="12"/>
      <c r="B2255" s="12"/>
      <c r="C2255" s="42"/>
      <c r="D2255" s="12"/>
      <c r="E2255" s="12"/>
      <c r="F2255" s="12"/>
      <c r="G2255" s="12"/>
      <c r="H2255" s="12"/>
      <c r="I2255" s="12"/>
      <c r="J2255" s="12"/>
      <c r="K2255" s="12"/>
      <c r="L2255" s="12"/>
      <c r="M2255" s="12"/>
      <c r="N2255" s="12"/>
      <c r="O2255" s="12"/>
      <c r="P2255" s="12"/>
      <c r="Q2255" s="12"/>
      <c r="R2255" s="12"/>
      <c r="S2255" s="12"/>
      <c r="T2255" s="12"/>
      <c r="U2255" s="12"/>
      <c r="V2255" s="12"/>
    </row>
    <row r="2256" spans="1:22" s="1" customFormat="1" x14ac:dyDescent="0.4">
      <c r="A2256" s="12"/>
      <c r="B2256" s="12"/>
      <c r="C2256" s="42"/>
      <c r="D2256" s="12"/>
      <c r="E2256" s="12"/>
      <c r="F2256" s="12"/>
      <c r="G2256" s="12"/>
      <c r="H2256" s="12"/>
      <c r="I2256" s="12"/>
      <c r="J2256" s="12"/>
      <c r="K2256" s="12"/>
      <c r="L2256" s="12"/>
      <c r="M2256" s="12"/>
      <c r="N2256" s="12"/>
      <c r="O2256" s="12"/>
      <c r="P2256" s="12"/>
      <c r="Q2256" s="12"/>
      <c r="R2256" s="12"/>
      <c r="S2256" s="12"/>
      <c r="T2256" s="12"/>
      <c r="U2256" s="12"/>
      <c r="V2256" s="12"/>
    </row>
    <row r="2257" spans="1:22" s="1" customFormat="1" x14ac:dyDescent="0.4">
      <c r="A2257" s="12"/>
      <c r="B2257" s="12"/>
      <c r="C2257" s="42"/>
      <c r="D2257" s="12"/>
      <c r="E2257" s="12"/>
      <c r="F2257" s="12"/>
      <c r="G2257" s="12"/>
      <c r="H2257" s="12"/>
      <c r="I2257" s="12"/>
      <c r="J2257" s="12"/>
      <c r="K2257" s="12"/>
      <c r="L2257" s="12"/>
      <c r="M2257" s="12"/>
      <c r="N2257" s="12"/>
      <c r="O2257" s="12"/>
      <c r="P2257" s="12"/>
      <c r="Q2257" s="12"/>
      <c r="R2257" s="12"/>
      <c r="S2257" s="12"/>
      <c r="T2257" s="12"/>
      <c r="U2257" s="12"/>
      <c r="V2257" s="12"/>
    </row>
    <row r="2258" spans="1:22" s="1" customFormat="1" x14ac:dyDescent="0.4">
      <c r="A2258" s="12"/>
      <c r="B2258" s="12"/>
      <c r="C2258" s="42"/>
      <c r="D2258" s="12"/>
      <c r="E2258" s="12"/>
      <c r="F2258" s="12"/>
      <c r="G2258" s="12"/>
      <c r="H2258" s="12"/>
      <c r="I2258" s="12"/>
      <c r="J2258" s="12"/>
      <c r="K2258" s="12"/>
      <c r="L2258" s="12"/>
      <c r="M2258" s="12"/>
      <c r="N2258" s="12"/>
      <c r="O2258" s="12"/>
      <c r="P2258" s="12"/>
      <c r="Q2258" s="12"/>
      <c r="R2258" s="12"/>
      <c r="S2258" s="12"/>
      <c r="T2258" s="12"/>
      <c r="U2258" s="12"/>
      <c r="V2258" s="12"/>
    </row>
    <row r="2259" spans="1:22" s="1" customFormat="1" x14ac:dyDescent="0.4">
      <c r="A2259" s="12"/>
      <c r="B2259" s="12"/>
      <c r="C2259" s="42"/>
      <c r="D2259" s="12"/>
      <c r="E2259" s="12"/>
      <c r="F2259" s="12"/>
      <c r="G2259" s="12"/>
      <c r="H2259" s="12"/>
      <c r="I2259" s="12"/>
      <c r="J2259" s="12"/>
      <c r="K2259" s="12"/>
      <c r="L2259" s="12"/>
      <c r="M2259" s="12"/>
      <c r="N2259" s="12"/>
      <c r="O2259" s="12"/>
      <c r="P2259" s="12"/>
      <c r="Q2259" s="12"/>
      <c r="R2259" s="12"/>
      <c r="S2259" s="12"/>
      <c r="T2259" s="12"/>
      <c r="U2259" s="12"/>
      <c r="V2259" s="12"/>
    </row>
    <row r="2260" spans="1:22" s="1" customFormat="1" x14ac:dyDescent="0.4">
      <c r="A2260" s="12"/>
      <c r="B2260" s="12"/>
      <c r="C2260" s="42"/>
      <c r="D2260" s="12"/>
      <c r="E2260" s="12"/>
      <c r="F2260" s="12"/>
      <c r="G2260" s="12"/>
      <c r="H2260" s="12"/>
      <c r="I2260" s="12"/>
      <c r="J2260" s="12"/>
      <c r="K2260" s="12"/>
      <c r="L2260" s="12"/>
      <c r="M2260" s="12"/>
      <c r="N2260" s="12"/>
      <c r="O2260" s="12"/>
      <c r="P2260" s="12"/>
      <c r="Q2260" s="12"/>
      <c r="R2260" s="12"/>
      <c r="S2260" s="12"/>
      <c r="T2260" s="12"/>
      <c r="U2260" s="12"/>
      <c r="V2260" s="12"/>
    </row>
    <row r="2261" spans="1:22" s="1" customFormat="1" x14ac:dyDescent="0.4">
      <c r="A2261" s="12"/>
      <c r="B2261" s="12"/>
      <c r="C2261" s="42"/>
      <c r="D2261" s="12"/>
      <c r="E2261" s="12"/>
      <c r="F2261" s="12"/>
      <c r="G2261" s="12"/>
      <c r="H2261" s="12"/>
      <c r="I2261" s="12"/>
      <c r="J2261" s="12"/>
      <c r="K2261" s="12"/>
      <c r="L2261" s="12"/>
      <c r="M2261" s="12"/>
      <c r="N2261" s="12"/>
      <c r="O2261" s="12"/>
      <c r="P2261" s="12"/>
      <c r="Q2261" s="12"/>
      <c r="R2261" s="12"/>
      <c r="S2261" s="12"/>
      <c r="T2261" s="12"/>
      <c r="U2261" s="12"/>
      <c r="V2261" s="12"/>
    </row>
    <row r="2262" spans="1:22" s="1" customFormat="1" x14ac:dyDescent="0.4">
      <c r="A2262" s="12"/>
      <c r="B2262" s="12"/>
      <c r="C2262" s="42"/>
      <c r="D2262" s="12"/>
      <c r="E2262" s="12"/>
      <c r="F2262" s="12"/>
      <c r="G2262" s="12"/>
      <c r="H2262" s="12"/>
      <c r="I2262" s="12"/>
      <c r="J2262" s="12"/>
      <c r="K2262" s="12"/>
      <c r="L2262" s="12"/>
      <c r="M2262" s="12"/>
      <c r="N2262" s="12"/>
      <c r="O2262" s="12"/>
      <c r="P2262" s="12"/>
      <c r="Q2262" s="12"/>
      <c r="R2262" s="12"/>
      <c r="S2262" s="12"/>
      <c r="T2262" s="12"/>
      <c r="U2262" s="12"/>
      <c r="V2262" s="12"/>
    </row>
    <row r="2263" spans="1:22" s="1" customFormat="1" x14ac:dyDescent="0.4">
      <c r="A2263" s="12"/>
      <c r="B2263" s="12"/>
      <c r="C2263" s="42"/>
      <c r="D2263" s="12"/>
      <c r="E2263" s="12"/>
      <c r="F2263" s="12"/>
      <c r="G2263" s="12"/>
      <c r="H2263" s="12"/>
      <c r="I2263" s="12"/>
      <c r="J2263" s="12"/>
      <c r="K2263" s="12"/>
      <c r="L2263" s="12"/>
      <c r="M2263" s="12"/>
      <c r="N2263" s="12"/>
      <c r="O2263" s="12"/>
      <c r="P2263" s="12"/>
      <c r="Q2263" s="12"/>
      <c r="R2263" s="12"/>
      <c r="S2263" s="12"/>
      <c r="T2263" s="12"/>
      <c r="U2263" s="12"/>
      <c r="V2263" s="12"/>
    </row>
    <row r="2264" spans="1:22" s="1" customFormat="1" x14ac:dyDescent="0.4">
      <c r="A2264" s="12"/>
      <c r="B2264" s="12"/>
      <c r="C2264" s="42"/>
      <c r="D2264" s="12"/>
      <c r="E2264" s="12"/>
      <c r="F2264" s="12"/>
      <c r="G2264" s="12"/>
      <c r="H2264" s="12"/>
      <c r="I2264" s="12"/>
      <c r="J2264" s="12"/>
      <c r="K2264" s="12"/>
      <c r="L2264" s="12"/>
      <c r="M2264" s="12"/>
      <c r="N2264" s="12"/>
      <c r="O2264" s="12"/>
      <c r="P2264" s="12"/>
      <c r="Q2264" s="12"/>
      <c r="R2264" s="12"/>
      <c r="S2264" s="12"/>
      <c r="T2264" s="12"/>
      <c r="U2264" s="12"/>
      <c r="V2264" s="12"/>
    </row>
    <row r="2265" spans="1:22" s="1" customFormat="1" x14ac:dyDescent="0.4">
      <c r="A2265" s="12"/>
      <c r="B2265" s="12"/>
      <c r="C2265" s="42"/>
      <c r="D2265" s="12"/>
      <c r="E2265" s="12"/>
      <c r="F2265" s="12"/>
      <c r="G2265" s="12"/>
      <c r="H2265" s="12"/>
      <c r="I2265" s="12"/>
      <c r="J2265" s="12"/>
      <c r="K2265" s="12"/>
      <c r="L2265" s="12"/>
      <c r="M2265" s="12"/>
      <c r="N2265" s="12"/>
      <c r="O2265" s="12"/>
      <c r="P2265" s="12"/>
      <c r="Q2265" s="12"/>
      <c r="R2265" s="12"/>
      <c r="S2265" s="12"/>
      <c r="T2265" s="12"/>
      <c r="U2265" s="12"/>
      <c r="V2265" s="12"/>
    </row>
    <row r="2266" spans="1:22" s="1" customFormat="1" x14ac:dyDescent="0.4">
      <c r="A2266" s="12"/>
      <c r="B2266" s="12"/>
      <c r="C2266" s="42"/>
      <c r="D2266" s="12"/>
      <c r="E2266" s="12"/>
      <c r="F2266" s="12"/>
      <c r="G2266" s="12"/>
      <c r="H2266" s="12"/>
      <c r="I2266" s="12"/>
      <c r="J2266" s="12"/>
      <c r="K2266" s="12"/>
      <c r="L2266" s="12"/>
      <c r="M2266" s="12"/>
      <c r="N2266" s="12"/>
      <c r="O2266" s="12"/>
      <c r="P2266" s="12"/>
      <c r="Q2266" s="12"/>
      <c r="R2266" s="12"/>
      <c r="S2266" s="12"/>
      <c r="T2266" s="12"/>
      <c r="U2266" s="12"/>
      <c r="V2266" s="12"/>
    </row>
    <row r="2267" spans="1:22" s="1" customFormat="1" x14ac:dyDescent="0.4">
      <c r="A2267" s="12"/>
      <c r="B2267" s="12"/>
      <c r="C2267" s="42"/>
      <c r="D2267" s="12"/>
      <c r="E2267" s="12"/>
      <c r="F2267" s="12"/>
      <c r="G2267" s="12"/>
      <c r="H2267" s="12"/>
      <c r="I2267" s="12"/>
      <c r="J2267" s="12"/>
      <c r="K2267" s="12"/>
      <c r="L2267" s="12"/>
      <c r="M2267" s="12"/>
      <c r="N2267" s="12"/>
      <c r="O2267" s="12"/>
      <c r="P2267" s="12"/>
      <c r="Q2267" s="12"/>
      <c r="R2267" s="12"/>
      <c r="S2267" s="12"/>
      <c r="T2267" s="12"/>
      <c r="U2267" s="12"/>
      <c r="V2267" s="12"/>
    </row>
    <row r="2268" spans="1:22" s="1" customFormat="1" x14ac:dyDescent="0.4">
      <c r="A2268" s="12"/>
      <c r="B2268" s="12"/>
      <c r="C2268" s="42"/>
      <c r="D2268" s="12"/>
      <c r="E2268" s="12"/>
      <c r="F2268" s="12"/>
      <c r="G2268" s="12"/>
      <c r="H2268" s="12"/>
      <c r="I2268" s="12"/>
      <c r="J2268" s="12"/>
      <c r="K2268" s="12"/>
      <c r="L2268" s="12"/>
      <c r="M2268" s="12"/>
      <c r="N2268" s="12"/>
      <c r="O2268" s="12"/>
      <c r="P2268" s="12"/>
      <c r="Q2268" s="12"/>
      <c r="R2268" s="12"/>
      <c r="S2268" s="12"/>
      <c r="T2268" s="12"/>
      <c r="U2268" s="12"/>
      <c r="V2268" s="12"/>
    </row>
    <row r="2269" spans="1:22" s="1" customFormat="1" x14ac:dyDescent="0.4">
      <c r="A2269" s="12"/>
      <c r="B2269" s="12"/>
      <c r="C2269" s="42"/>
      <c r="D2269" s="12"/>
      <c r="E2269" s="12"/>
      <c r="F2269" s="12"/>
      <c r="G2269" s="12"/>
      <c r="H2269" s="12"/>
      <c r="I2269" s="12"/>
      <c r="J2269" s="12"/>
      <c r="K2269" s="12"/>
      <c r="L2269" s="12"/>
      <c r="M2269" s="12"/>
      <c r="N2269" s="12"/>
      <c r="O2269" s="12"/>
      <c r="P2269" s="12"/>
      <c r="Q2269" s="12"/>
      <c r="R2269" s="12"/>
      <c r="S2269" s="12"/>
      <c r="T2269" s="12"/>
      <c r="U2269" s="12"/>
      <c r="V2269" s="12"/>
    </row>
    <row r="2270" spans="1:22" s="1" customFormat="1" x14ac:dyDescent="0.4">
      <c r="A2270" s="12"/>
      <c r="B2270" s="12"/>
      <c r="C2270" s="42"/>
      <c r="D2270" s="12"/>
      <c r="E2270" s="12"/>
      <c r="F2270" s="12"/>
      <c r="G2270" s="12"/>
      <c r="H2270" s="12"/>
      <c r="I2270" s="12"/>
      <c r="J2270" s="12"/>
      <c r="K2270" s="12"/>
      <c r="L2270" s="12"/>
      <c r="M2270" s="12"/>
      <c r="N2270" s="12"/>
      <c r="O2270" s="12"/>
      <c r="P2270" s="12"/>
      <c r="Q2270" s="12"/>
      <c r="R2270" s="12"/>
      <c r="S2270" s="12"/>
      <c r="T2270" s="12"/>
      <c r="U2270" s="12"/>
      <c r="V2270" s="12"/>
    </row>
    <row r="2271" spans="1:22" s="1" customFormat="1" x14ac:dyDescent="0.4">
      <c r="A2271" s="12"/>
      <c r="B2271" s="12"/>
      <c r="C2271" s="42"/>
      <c r="D2271" s="12"/>
      <c r="E2271" s="12"/>
      <c r="F2271" s="12"/>
      <c r="G2271" s="12"/>
      <c r="H2271" s="12"/>
      <c r="I2271" s="12"/>
      <c r="J2271" s="12"/>
      <c r="K2271" s="12"/>
      <c r="L2271" s="12"/>
      <c r="M2271" s="12"/>
      <c r="N2271" s="12"/>
      <c r="O2271" s="12"/>
      <c r="P2271" s="12"/>
      <c r="Q2271" s="12"/>
      <c r="R2271" s="12"/>
      <c r="S2271" s="12"/>
      <c r="T2271" s="12"/>
      <c r="U2271" s="12"/>
      <c r="V2271" s="12"/>
    </row>
    <row r="2272" spans="1:22" s="1" customFormat="1" x14ac:dyDescent="0.4">
      <c r="A2272" s="12"/>
      <c r="B2272" s="12"/>
      <c r="C2272" s="42"/>
      <c r="D2272" s="12"/>
      <c r="E2272" s="12"/>
      <c r="F2272" s="12"/>
      <c r="G2272" s="12"/>
      <c r="H2272" s="12"/>
      <c r="I2272" s="12"/>
      <c r="J2272" s="12"/>
      <c r="K2272" s="12"/>
      <c r="L2272" s="12"/>
      <c r="M2272" s="12"/>
      <c r="N2272" s="12"/>
      <c r="O2272" s="12"/>
      <c r="P2272" s="12"/>
      <c r="Q2272" s="12"/>
      <c r="R2272" s="12"/>
      <c r="S2272" s="12"/>
      <c r="T2272" s="12"/>
      <c r="U2272" s="12"/>
      <c r="V2272" s="12"/>
    </row>
    <row r="2273" spans="1:22" s="1" customFormat="1" x14ac:dyDescent="0.4">
      <c r="A2273" s="12"/>
      <c r="B2273" s="12"/>
      <c r="C2273" s="42"/>
      <c r="D2273" s="12"/>
      <c r="E2273" s="12"/>
      <c r="F2273" s="12"/>
      <c r="G2273" s="12"/>
      <c r="H2273" s="12"/>
      <c r="I2273" s="12"/>
      <c r="J2273" s="12"/>
      <c r="K2273" s="12"/>
      <c r="L2273" s="12"/>
      <c r="M2273" s="12"/>
      <c r="N2273" s="12"/>
      <c r="O2273" s="12"/>
      <c r="P2273" s="12"/>
      <c r="Q2273" s="12"/>
      <c r="R2273" s="12"/>
      <c r="S2273" s="12"/>
      <c r="T2273" s="12"/>
      <c r="U2273" s="12"/>
      <c r="V2273" s="12"/>
    </row>
    <row r="2274" spans="1:22" s="1" customFormat="1" x14ac:dyDescent="0.4">
      <c r="A2274" s="12"/>
      <c r="B2274" s="12"/>
      <c r="C2274" s="42"/>
      <c r="D2274" s="12"/>
      <c r="E2274" s="12"/>
      <c r="F2274" s="12"/>
      <c r="G2274" s="12"/>
      <c r="H2274" s="12"/>
      <c r="I2274" s="12"/>
      <c r="J2274" s="12"/>
      <c r="K2274" s="12"/>
      <c r="L2274" s="12"/>
      <c r="M2274" s="12"/>
      <c r="N2274" s="12"/>
      <c r="O2274" s="12"/>
      <c r="P2274" s="12"/>
      <c r="Q2274" s="12"/>
      <c r="R2274" s="12"/>
      <c r="S2274" s="12"/>
      <c r="T2274" s="12"/>
      <c r="U2274" s="12"/>
      <c r="V2274" s="12"/>
    </row>
    <row r="2275" spans="1:22" s="1" customFormat="1" x14ac:dyDescent="0.4">
      <c r="A2275" s="12"/>
      <c r="B2275" s="12"/>
      <c r="C2275" s="42"/>
      <c r="D2275" s="12"/>
      <c r="E2275" s="12"/>
      <c r="F2275" s="12"/>
      <c r="G2275" s="12"/>
      <c r="H2275" s="12"/>
      <c r="I2275" s="12"/>
      <c r="J2275" s="12"/>
      <c r="K2275" s="12"/>
      <c r="L2275" s="12"/>
      <c r="M2275" s="12"/>
      <c r="N2275" s="12"/>
      <c r="O2275" s="12"/>
      <c r="P2275" s="12"/>
      <c r="Q2275" s="12"/>
      <c r="R2275" s="12"/>
      <c r="S2275" s="12"/>
      <c r="T2275" s="12"/>
      <c r="U2275" s="12"/>
      <c r="V2275" s="12"/>
    </row>
    <row r="2276" spans="1:22" s="1" customFormat="1" x14ac:dyDescent="0.4">
      <c r="A2276" s="12"/>
      <c r="B2276" s="12"/>
      <c r="C2276" s="42"/>
      <c r="D2276" s="12"/>
      <c r="E2276" s="12"/>
      <c r="F2276" s="12"/>
      <c r="G2276" s="12"/>
      <c r="H2276" s="12"/>
      <c r="I2276" s="12"/>
      <c r="J2276" s="12"/>
      <c r="K2276" s="12"/>
      <c r="L2276" s="12"/>
      <c r="M2276" s="12"/>
      <c r="N2276" s="12"/>
      <c r="O2276" s="12"/>
      <c r="P2276" s="12"/>
      <c r="Q2276" s="12"/>
      <c r="R2276" s="12"/>
      <c r="S2276" s="12"/>
      <c r="T2276" s="12"/>
      <c r="U2276" s="12"/>
      <c r="V2276" s="12"/>
    </row>
    <row r="2277" spans="1:22" s="1" customFormat="1" x14ac:dyDescent="0.4">
      <c r="A2277" s="12"/>
      <c r="B2277" s="12"/>
      <c r="C2277" s="42"/>
      <c r="D2277" s="12"/>
      <c r="E2277" s="12"/>
      <c r="F2277" s="12"/>
      <c r="G2277" s="12"/>
      <c r="H2277" s="12"/>
      <c r="I2277" s="12"/>
      <c r="J2277" s="12"/>
      <c r="K2277" s="12"/>
      <c r="L2277" s="12"/>
      <c r="M2277" s="12"/>
      <c r="N2277" s="12"/>
      <c r="O2277" s="12"/>
      <c r="P2277" s="12"/>
      <c r="Q2277" s="12"/>
      <c r="R2277" s="12"/>
      <c r="S2277" s="12"/>
      <c r="T2277" s="12"/>
      <c r="U2277" s="12"/>
      <c r="V2277" s="12"/>
    </row>
    <row r="2278" spans="1:22" s="1" customFormat="1" x14ac:dyDescent="0.4">
      <c r="A2278" s="12"/>
      <c r="B2278" s="12"/>
      <c r="C2278" s="42"/>
      <c r="D2278" s="12"/>
      <c r="E2278" s="12"/>
      <c r="F2278" s="12"/>
      <c r="G2278" s="12"/>
      <c r="H2278" s="12"/>
      <c r="I2278" s="12"/>
      <c r="J2278" s="12"/>
      <c r="K2278" s="12"/>
      <c r="L2278" s="12"/>
      <c r="M2278" s="12"/>
      <c r="N2278" s="12"/>
      <c r="O2278" s="12"/>
      <c r="P2278" s="12"/>
      <c r="Q2278" s="12"/>
      <c r="R2278" s="12"/>
      <c r="S2278" s="12"/>
      <c r="T2278" s="12"/>
      <c r="U2278" s="12"/>
      <c r="V2278" s="12"/>
    </row>
    <row r="2279" spans="1:22" s="1" customFormat="1" x14ac:dyDescent="0.4">
      <c r="A2279" s="12"/>
      <c r="B2279" s="12"/>
      <c r="C2279" s="42"/>
      <c r="D2279" s="12"/>
      <c r="E2279" s="12"/>
      <c r="F2279" s="12"/>
      <c r="G2279" s="12"/>
      <c r="H2279" s="12"/>
      <c r="I2279" s="12"/>
      <c r="J2279" s="12"/>
      <c r="K2279" s="12"/>
      <c r="L2279" s="12"/>
      <c r="M2279" s="12"/>
      <c r="N2279" s="12"/>
      <c r="O2279" s="12"/>
      <c r="P2279" s="12"/>
      <c r="Q2279" s="12"/>
      <c r="R2279" s="12"/>
      <c r="S2279" s="12"/>
      <c r="T2279" s="12"/>
      <c r="U2279" s="12"/>
      <c r="V2279" s="12"/>
    </row>
    <row r="2280" spans="1:22" s="1" customFormat="1" x14ac:dyDescent="0.4">
      <c r="A2280" s="12"/>
      <c r="B2280" s="12"/>
      <c r="C2280" s="42"/>
      <c r="D2280" s="12"/>
      <c r="E2280" s="12"/>
      <c r="F2280" s="12"/>
      <c r="G2280" s="12"/>
      <c r="H2280" s="12"/>
      <c r="I2280" s="12"/>
      <c r="J2280" s="12"/>
      <c r="K2280" s="12"/>
      <c r="L2280" s="12"/>
      <c r="M2280" s="12"/>
      <c r="N2280" s="12"/>
      <c r="O2280" s="12"/>
      <c r="P2280" s="12"/>
      <c r="Q2280" s="12"/>
      <c r="R2280" s="12"/>
      <c r="S2280" s="12"/>
      <c r="T2280" s="12"/>
      <c r="U2280" s="12"/>
      <c r="V2280" s="12"/>
    </row>
    <row r="2281" spans="1:22" s="1" customFormat="1" x14ac:dyDescent="0.4">
      <c r="A2281" s="12"/>
      <c r="B2281" s="12"/>
      <c r="C2281" s="42"/>
      <c r="D2281" s="12"/>
      <c r="E2281" s="12"/>
      <c r="F2281" s="12"/>
      <c r="G2281" s="12"/>
      <c r="H2281" s="12"/>
      <c r="I2281" s="12"/>
      <c r="J2281" s="12"/>
      <c r="K2281" s="12"/>
      <c r="L2281" s="12"/>
      <c r="M2281" s="12"/>
      <c r="N2281" s="12"/>
      <c r="O2281" s="12"/>
      <c r="P2281" s="12"/>
      <c r="Q2281" s="12"/>
      <c r="R2281" s="12"/>
      <c r="S2281" s="12"/>
      <c r="T2281" s="12"/>
      <c r="U2281" s="12"/>
      <c r="V2281" s="12"/>
    </row>
    <row r="2282" spans="1:22" s="1" customFormat="1" x14ac:dyDescent="0.4">
      <c r="A2282" s="12"/>
      <c r="B2282" s="12"/>
      <c r="C2282" s="42"/>
      <c r="D2282" s="12"/>
      <c r="E2282" s="12"/>
      <c r="F2282" s="12"/>
      <c r="G2282" s="12"/>
      <c r="H2282" s="12"/>
      <c r="I2282" s="12"/>
      <c r="J2282" s="12"/>
      <c r="K2282" s="12"/>
      <c r="L2282" s="12"/>
      <c r="M2282" s="12"/>
      <c r="N2282" s="12"/>
      <c r="O2282" s="12"/>
      <c r="P2282" s="12"/>
      <c r="Q2282" s="12"/>
      <c r="R2282" s="12"/>
      <c r="S2282" s="12"/>
      <c r="T2282" s="12"/>
      <c r="U2282" s="12"/>
      <c r="V2282" s="12"/>
    </row>
    <row r="2283" spans="1:22" s="1" customFormat="1" x14ac:dyDescent="0.4">
      <c r="A2283" s="12"/>
      <c r="B2283" s="12"/>
      <c r="C2283" s="42"/>
      <c r="D2283" s="12"/>
      <c r="E2283" s="12"/>
      <c r="F2283" s="12"/>
      <c r="G2283" s="12"/>
      <c r="H2283" s="12"/>
      <c r="I2283" s="12"/>
      <c r="J2283" s="12"/>
      <c r="K2283" s="12"/>
      <c r="L2283" s="12"/>
      <c r="M2283" s="12"/>
      <c r="N2283" s="12"/>
      <c r="O2283" s="12"/>
      <c r="P2283" s="12"/>
      <c r="Q2283" s="12"/>
      <c r="R2283" s="12"/>
      <c r="S2283" s="12"/>
      <c r="T2283" s="12"/>
      <c r="U2283" s="12"/>
      <c r="V2283" s="12"/>
    </row>
    <row r="2284" spans="1:22" s="1" customFormat="1" x14ac:dyDescent="0.4">
      <c r="A2284" s="12"/>
      <c r="B2284" s="12"/>
      <c r="C2284" s="42"/>
      <c r="D2284" s="12"/>
      <c r="E2284" s="12"/>
      <c r="F2284" s="12"/>
      <c r="G2284" s="12"/>
      <c r="H2284" s="12"/>
      <c r="I2284" s="12"/>
      <c r="J2284" s="12"/>
      <c r="K2284" s="12"/>
      <c r="L2284" s="12"/>
      <c r="M2284" s="12"/>
      <c r="N2284" s="12"/>
      <c r="O2284" s="12"/>
      <c r="P2284" s="12"/>
      <c r="Q2284" s="12"/>
      <c r="R2284" s="12"/>
      <c r="S2284" s="12"/>
      <c r="T2284" s="12"/>
      <c r="U2284" s="12"/>
      <c r="V2284" s="12"/>
    </row>
    <row r="2285" spans="1:22" s="1" customFormat="1" x14ac:dyDescent="0.4">
      <c r="A2285" s="12"/>
      <c r="B2285" s="12"/>
      <c r="C2285" s="42"/>
      <c r="D2285" s="12"/>
      <c r="E2285" s="12"/>
      <c r="F2285" s="12"/>
      <c r="G2285" s="12"/>
      <c r="H2285" s="12"/>
      <c r="I2285" s="12"/>
      <c r="J2285" s="12"/>
      <c r="K2285" s="12"/>
      <c r="L2285" s="12"/>
      <c r="M2285" s="12"/>
      <c r="N2285" s="12"/>
      <c r="O2285" s="12"/>
      <c r="P2285" s="12"/>
      <c r="Q2285" s="12"/>
      <c r="R2285" s="12"/>
      <c r="S2285" s="12"/>
      <c r="T2285" s="12"/>
      <c r="U2285" s="12"/>
      <c r="V2285" s="12"/>
    </row>
    <row r="2286" spans="1:22" s="1" customFormat="1" x14ac:dyDescent="0.4">
      <c r="A2286" s="12"/>
      <c r="B2286" s="12"/>
      <c r="C2286" s="42"/>
      <c r="D2286" s="12"/>
      <c r="E2286" s="12"/>
      <c r="F2286" s="12"/>
      <c r="G2286" s="12"/>
      <c r="H2286" s="12"/>
      <c r="I2286" s="12"/>
      <c r="J2286" s="12"/>
      <c r="K2286" s="12"/>
      <c r="L2286" s="12"/>
      <c r="M2286" s="12"/>
      <c r="N2286" s="12"/>
      <c r="O2286" s="12"/>
      <c r="P2286" s="12"/>
      <c r="Q2286" s="12"/>
      <c r="R2286" s="12"/>
      <c r="S2286" s="12"/>
      <c r="T2286" s="12"/>
      <c r="U2286" s="12"/>
      <c r="V2286" s="12"/>
    </row>
    <row r="2287" spans="1:22" s="1" customFormat="1" x14ac:dyDescent="0.4">
      <c r="A2287" s="12"/>
      <c r="B2287" s="12"/>
      <c r="C2287" s="42"/>
      <c r="D2287" s="12"/>
      <c r="E2287" s="12"/>
      <c r="F2287" s="12"/>
      <c r="G2287" s="12"/>
      <c r="H2287" s="12"/>
      <c r="I2287" s="12"/>
      <c r="J2287" s="12"/>
      <c r="K2287" s="12"/>
      <c r="L2287" s="12"/>
      <c r="M2287" s="12"/>
      <c r="N2287" s="12"/>
      <c r="O2287" s="12"/>
      <c r="P2287" s="12"/>
      <c r="Q2287" s="12"/>
      <c r="R2287" s="12"/>
      <c r="S2287" s="12"/>
      <c r="T2287" s="12"/>
      <c r="U2287" s="12"/>
      <c r="V2287" s="12"/>
    </row>
    <row r="2288" spans="1:22" s="1" customFormat="1" x14ac:dyDescent="0.4">
      <c r="A2288" s="12"/>
      <c r="B2288" s="12"/>
      <c r="C2288" s="42"/>
      <c r="D2288" s="12"/>
      <c r="E2288" s="12"/>
      <c r="F2288" s="12"/>
      <c r="G2288" s="12"/>
      <c r="H2288" s="12"/>
      <c r="I2288" s="12"/>
      <c r="J2288" s="12"/>
      <c r="K2288" s="12"/>
      <c r="L2288" s="12"/>
      <c r="M2288" s="12"/>
      <c r="N2288" s="12"/>
      <c r="O2288" s="12"/>
      <c r="P2288" s="12"/>
      <c r="Q2288" s="12"/>
      <c r="R2288" s="12"/>
      <c r="S2288" s="12"/>
      <c r="T2288" s="12"/>
      <c r="U2288" s="12"/>
      <c r="V2288" s="12"/>
    </row>
    <row r="2289" spans="1:22" s="1" customFormat="1" x14ac:dyDescent="0.4">
      <c r="A2289" s="12"/>
      <c r="B2289" s="12"/>
      <c r="C2289" s="42"/>
      <c r="D2289" s="12"/>
      <c r="E2289" s="12"/>
      <c r="F2289" s="12"/>
      <c r="G2289" s="12"/>
      <c r="H2289" s="12"/>
      <c r="I2289" s="12"/>
      <c r="J2289" s="12"/>
      <c r="K2289" s="12"/>
      <c r="L2289" s="12"/>
      <c r="M2289" s="12"/>
      <c r="N2289" s="12"/>
      <c r="O2289" s="12"/>
      <c r="P2289" s="12"/>
      <c r="Q2289" s="12"/>
      <c r="R2289" s="12"/>
      <c r="S2289" s="12"/>
      <c r="T2289" s="12"/>
      <c r="U2289" s="12"/>
      <c r="V2289" s="12"/>
    </row>
    <row r="2290" spans="1:22" s="1" customFormat="1" x14ac:dyDescent="0.4">
      <c r="A2290" s="12"/>
      <c r="B2290" s="12"/>
      <c r="C2290" s="42"/>
      <c r="D2290" s="12"/>
      <c r="E2290" s="12"/>
      <c r="F2290" s="12"/>
      <c r="G2290" s="12"/>
      <c r="H2290" s="12"/>
      <c r="I2290" s="12"/>
      <c r="J2290" s="12"/>
      <c r="K2290" s="12"/>
      <c r="L2290" s="12"/>
      <c r="M2290" s="12"/>
      <c r="N2290" s="12"/>
      <c r="O2290" s="12"/>
      <c r="P2290" s="12"/>
      <c r="Q2290" s="12"/>
      <c r="R2290" s="12"/>
      <c r="S2290" s="12"/>
      <c r="T2290" s="12"/>
      <c r="U2290" s="12"/>
      <c r="V2290" s="12"/>
    </row>
    <row r="2291" spans="1:22" s="1" customFormat="1" x14ac:dyDescent="0.4">
      <c r="A2291" s="12"/>
      <c r="B2291" s="12"/>
      <c r="C2291" s="42"/>
      <c r="D2291" s="12"/>
      <c r="E2291" s="12"/>
      <c r="F2291" s="12"/>
      <c r="G2291" s="12"/>
      <c r="H2291" s="12"/>
      <c r="I2291" s="12"/>
      <c r="J2291" s="12"/>
      <c r="K2291" s="12"/>
      <c r="L2291" s="12"/>
      <c r="M2291" s="12"/>
      <c r="N2291" s="12"/>
      <c r="O2291" s="12"/>
      <c r="P2291" s="12"/>
      <c r="Q2291" s="12"/>
      <c r="R2291" s="12"/>
      <c r="S2291" s="12"/>
      <c r="T2291" s="12"/>
      <c r="U2291" s="12"/>
      <c r="V2291" s="12"/>
    </row>
    <row r="2292" spans="1:22" s="1" customFormat="1" x14ac:dyDescent="0.4">
      <c r="A2292" s="12"/>
      <c r="B2292" s="12"/>
      <c r="C2292" s="42"/>
      <c r="D2292" s="12"/>
      <c r="E2292" s="12"/>
      <c r="F2292" s="12"/>
      <c r="G2292" s="12"/>
      <c r="H2292" s="12"/>
      <c r="I2292" s="12"/>
      <c r="J2292" s="12"/>
      <c r="K2292" s="12"/>
      <c r="L2292" s="12"/>
      <c r="M2292" s="12"/>
      <c r="N2292" s="12"/>
      <c r="O2292" s="12"/>
      <c r="P2292" s="12"/>
      <c r="Q2292" s="12"/>
      <c r="R2292" s="12"/>
      <c r="S2292" s="12"/>
      <c r="T2292" s="12"/>
      <c r="U2292" s="12"/>
      <c r="V2292" s="12"/>
    </row>
    <row r="2293" spans="1:22" s="1" customFormat="1" x14ac:dyDescent="0.4">
      <c r="A2293" s="12"/>
      <c r="B2293" s="12"/>
      <c r="C2293" s="42"/>
      <c r="D2293" s="12"/>
      <c r="E2293" s="12"/>
      <c r="F2293" s="12"/>
      <c r="G2293" s="12"/>
      <c r="H2293" s="12"/>
      <c r="I2293" s="12"/>
      <c r="J2293" s="12"/>
      <c r="K2293" s="12"/>
      <c r="L2293" s="12"/>
      <c r="M2293" s="12"/>
      <c r="N2293" s="12"/>
      <c r="O2293" s="12"/>
      <c r="P2293" s="12"/>
      <c r="Q2293" s="12"/>
      <c r="R2293" s="12"/>
      <c r="S2293" s="12"/>
      <c r="T2293" s="12"/>
      <c r="U2293" s="12"/>
      <c r="V2293" s="12"/>
    </row>
    <row r="2294" spans="1:22" s="1" customFormat="1" x14ac:dyDescent="0.4">
      <c r="A2294" s="12"/>
      <c r="B2294" s="12"/>
      <c r="C2294" s="42"/>
      <c r="D2294" s="12"/>
      <c r="E2294" s="12"/>
      <c r="F2294" s="12"/>
      <c r="G2294" s="12"/>
      <c r="H2294" s="12"/>
      <c r="I2294" s="12"/>
      <c r="J2294" s="12"/>
      <c r="K2294" s="12"/>
      <c r="L2294" s="12"/>
      <c r="M2294" s="12"/>
      <c r="N2294" s="12"/>
      <c r="O2294" s="12"/>
      <c r="P2294" s="12"/>
      <c r="Q2294" s="12"/>
      <c r="R2294" s="12"/>
      <c r="S2294" s="12"/>
      <c r="T2294" s="12"/>
      <c r="U2294" s="12"/>
      <c r="V2294" s="12"/>
    </row>
    <row r="2295" spans="1:22" s="1" customFormat="1" x14ac:dyDescent="0.4">
      <c r="A2295" s="12"/>
      <c r="B2295" s="12"/>
      <c r="C2295" s="42"/>
      <c r="D2295" s="12"/>
      <c r="E2295" s="12"/>
      <c r="F2295" s="12"/>
      <c r="G2295" s="12"/>
      <c r="H2295" s="12"/>
      <c r="I2295" s="12"/>
      <c r="J2295" s="12"/>
      <c r="K2295" s="12"/>
      <c r="L2295" s="12"/>
      <c r="M2295" s="12"/>
      <c r="N2295" s="12"/>
      <c r="O2295" s="12"/>
      <c r="P2295" s="12"/>
      <c r="Q2295" s="12"/>
      <c r="R2295" s="12"/>
      <c r="S2295" s="12"/>
      <c r="T2295" s="12"/>
      <c r="U2295" s="12"/>
      <c r="V2295" s="12"/>
    </row>
    <row r="2296" spans="1:22" s="1" customFormat="1" x14ac:dyDescent="0.4">
      <c r="A2296" s="12"/>
      <c r="B2296" s="12"/>
      <c r="C2296" s="42"/>
      <c r="D2296" s="12"/>
      <c r="E2296" s="12"/>
      <c r="F2296" s="12"/>
      <c r="G2296" s="12"/>
      <c r="H2296" s="12"/>
      <c r="I2296" s="12"/>
      <c r="J2296" s="12"/>
      <c r="K2296" s="12"/>
      <c r="L2296" s="12"/>
      <c r="M2296" s="12"/>
      <c r="N2296" s="12"/>
      <c r="O2296" s="12"/>
      <c r="P2296" s="12"/>
      <c r="Q2296" s="12"/>
      <c r="R2296" s="12"/>
      <c r="S2296" s="12"/>
      <c r="T2296" s="12"/>
      <c r="U2296" s="12"/>
      <c r="V2296" s="12"/>
    </row>
    <row r="2297" spans="1:22" s="1" customFormat="1" x14ac:dyDescent="0.4">
      <c r="A2297" s="12"/>
      <c r="B2297" s="12"/>
      <c r="C2297" s="42"/>
      <c r="D2297" s="12"/>
      <c r="E2297" s="12"/>
      <c r="F2297" s="12"/>
      <c r="G2297" s="12"/>
      <c r="H2297" s="12"/>
      <c r="I2297" s="12"/>
      <c r="J2297" s="12"/>
      <c r="K2297" s="12"/>
      <c r="L2297" s="12"/>
      <c r="M2297" s="12"/>
      <c r="N2297" s="12"/>
      <c r="O2297" s="12"/>
      <c r="P2297" s="12"/>
      <c r="Q2297" s="12"/>
      <c r="R2297" s="12"/>
      <c r="S2297" s="12"/>
      <c r="T2297" s="12"/>
      <c r="U2297" s="12"/>
      <c r="V2297" s="12"/>
    </row>
    <row r="2298" spans="1:22" s="1" customFormat="1" x14ac:dyDescent="0.4">
      <c r="A2298" s="12"/>
      <c r="B2298" s="12"/>
      <c r="C2298" s="42"/>
      <c r="D2298" s="12"/>
      <c r="E2298" s="12"/>
      <c r="F2298" s="12"/>
      <c r="G2298" s="12"/>
      <c r="H2298" s="12"/>
      <c r="I2298" s="12"/>
      <c r="J2298" s="12"/>
      <c r="K2298" s="12"/>
      <c r="L2298" s="12"/>
      <c r="M2298" s="12"/>
      <c r="N2298" s="12"/>
      <c r="O2298" s="12"/>
      <c r="P2298" s="12"/>
      <c r="Q2298" s="12"/>
      <c r="R2298" s="12"/>
      <c r="S2298" s="12"/>
      <c r="T2298" s="12"/>
      <c r="U2298" s="12"/>
      <c r="V2298" s="12"/>
    </row>
    <row r="2299" spans="1:22" s="1" customFormat="1" x14ac:dyDescent="0.4">
      <c r="A2299" s="12"/>
      <c r="B2299" s="12"/>
      <c r="C2299" s="42"/>
      <c r="D2299" s="12"/>
      <c r="E2299" s="12"/>
      <c r="F2299" s="12"/>
      <c r="G2299" s="12"/>
      <c r="H2299" s="12"/>
      <c r="I2299" s="12"/>
      <c r="J2299" s="12"/>
      <c r="K2299" s="12"/>
      <c r="L2299" s="12"/>
      <c r="M2299" s="12"/>
      <c r="N2299" s="12"/>
      <c r="O2299" s="12"/>
      <c r="P2299" s="12"/>
      <c r="Q2299" s="12"/>
      <c r="R2299" s="12"/>
      <c r="S2299" s="12"/>
      <c r="T2299" s="12"/>
      <c r="U2299" s="12"/>
      <c r="V2299" s="12"/>
    </row>
    <row r="2300" spans="1:22" s="1" customFormat="1" x14ac:dyDescent="0.4">
      <c r="A2300" s="12"/>
      <c r="B2300" s="12"/>
      <c r="C2300" s="42"/>
      <c r="D2300" s="12"/>
      <c r="E2300" s="12"/>
      <c r="F2300" s="12"/>
      <c r="G2300" s="12"/>
      <c r="H2300" s="12"/>
      <c r="I2300" s="12"/>
      <c r="J2300" s="12"/>
      <c r="K2300" s="12"/>
      <c r="L2300" s="12"/>
      <c r="M2300" s="12"/>
      <c r="N2300" s="12"/>
      <c r="O2300" s="12"/>
      <c r="P2300" s="12"/>
      <c r="Q2300" s="12"/>
      <c r="R2300" s="12"/>
      <c r="S2300" s="12"/>
      <c r="T2300" s="12"/>
      <c r="U2300" s="12"/>
      <c r="V2300" s="12"/>
    </row>
    <row r="2301" spans="1:22" s="1" customFormat="1" x14ac:dyDescent="0.4">
      <c r="A2301" s="12"/>
      <c r="B2301" s="12"/>
      <c r="C2301" s="42"/>
      <c r="D2301" s="12"/>
      <c r="E2301" s="12"/>
      <c r="F2301" s="12"/>
      <c r="G2301" s="12"/>
      <c r="H2301" s="12"/>
      <c r="I2301" s="12"/>
      <c r="J2301" s="12"/>
      <c r="K2301" s="12"/>
      <c r="L2301" s="12"/>
      <c r="M2301" s="12"/>
      <c r="N2301" s="12"/>
      <c r="O2301" s="12"/>
      <c r="P2301" s="12"/>
      <c r="Q2301" s="12"/>
      <c r="R2301" s="12"/>
      <c r="S2301" s="12"/>
      <c r="T2301" s="12"/>
      <c r="U2301" s="12"/>
      <c r="V2301" s="12"/>
    </row>
    <row r="2302" spans="1:22" s="1" customFormat="1" x14ac:dyDescent="0.4">
      <c r="A2302" s="12"/>
      <c r="B2302" s="12"/>
      <c r="C2302" s="42"/>
      <c r="D2302" s="12"/>
      <c r="E2302" s="12"/>
      <c r="F2302" s="12"/>
      <c r="G2302" s="12"/>
      <c r="H2302" s="12"/>
      <c r="I2302" s="12"/>
      <c r="J2302" s="12"/>
      <c r="K2302" s="12"/>
      <c r="L2302" s="12"/>
      <c r="M2302" s="12"/>
      <c r="N2302" s="12"/>
      <c r="O2302" s="12"/>
      <c r="P2302" s="12"/>
      <c r="Q2302" s="12"/>
      <c r="R2302" s="12"/>
      <c r="S2302" s="12"/>
      <c r="T2302" s="12"/>
      <c r="U2302" s="12"/>
      <c r="V2302" s="12"/>
    </row>
    <row r="2303" spans="1:22" s="1" customFormat="1" x14ac:dyDescent="0.4">
      <c r="A2303" s="12"/>
      <c r="B2303" s="12"/>
      <c r="C2303" s="42"/>
      <c r="D2303" s="12"/>
      <c r="E2303" s="12"/>
      <c r="F2303" s="12"/>
      <c r="G2303" s="12"/>
      <c r="H2303" s="12"/>
      <c r="I2303" s="12"/>
      <c r="J2303" s="12"/>
      <c r="K2303" s="12"/>
      <c r="L2303" s="12"/>
      <c r="M2303" s="12"/>
      <c r="N2303" s="12"/>
      <c r="O2303" s="12"/>
      <c r="P2303" s="12"/>
      <c r="Q2303" s="12"/>
      <c r="R2303" s="12"/>
      <c r="S2303" s="12"/>
      <c r="T2303" s="12"/>
      <c r="U2303" s="12"/>
      <c r="V2303" s="12"/>
    </row>
    <row r="2304" spans="1:22" s="1" customFormat="1" x14ac:dyDescent="0.4">
      <c r="A2304" s="12"/>
      <c r="B2304" s="12"/>
      <c r="C2304" s="42"/>
      <c r="D2304" s="12"/>
      <c r="E2304" s="12"/>
      <c r="F2304" s="12"/>
      <c r="G2304" s="12"/>
      <c r="H2304" s="12"/>
      <c r="I2304" s="12"/>
      <c r="J2304" s="12"/>
      <c r="K2304" s="12"/>
      <c r="L2304" s="12"/>
      <c r="M2304" s="12"/>
      <c r="N2304" s="12"/>
      <c r="O2304" s="12"/>
      <c r="P2304" s="12"/>
      <c r="Q2304" s="12"/>
      <c r="R2304" s="12"/>
      <c r="S2304" s="12"/>
      <c r="T2304" s="12"/>
      <c r="U2304" s="12"/>
      <c r="V2304" s="12"/>
    </row>
    <row r="2305" spans="1:22" s="1" customFormat="1" x14ac:dyDescent="0.4">
      <c r="A2305" s="12"/>
      <c r="B2305" s="12"/>
      <c r="C2305" s="42"/>
      <c r="D2305" s="12"/>
      <c r="E2305" s="12"/>
      <c r="F2305" s="12"/>
      <c r="G2305" s="12"/>
      <c r="H2305" s="12"/>
      <c r="I2305" s="12"/>
      <c r="J2305" s="12"/>
      <c r="K2305" s="12"/>
      <c r="L2305" s="12"/>
      <c r="M2305" s="12"/>
      <c r="N2305" s="12"/>
      <c r="O2305" s="12"/>
      <c r="P2305" s="12"/>
      <c r="Q2305" s="12"/>
      <c r="R2305" s="12"/>
      <c r="S2305" s="12"/>
      <c r="T2305" s="12"/>
      <c r="U2305" s="12"/>
      <c r="V2305" s="12"/>
    </row>
    <row r="2306" spans="1:22" s="1" customFormat="1" x14ac:dyDescent="0.4">
      <c r="A2306" s="12"/>
      <c r="B2306" s="12"/>
      <c r="C2306" s="42"/>
      <c r="D2306" s="12"/>
      <c r="E2306" s="12"/>
      <c r="F2306" s="12"/>
      <c r="G2306" s="12"/>
      <c r="H2306" s="12"/>
      <c r="I2306" s="12"/>
      <c r="J2306" s="12"/>
      <c r="K2306" s="12"/>
      <c r="L2306" s="12"/>
      <c r="M2306" s="12"/>
      <c r="N2306" s="12"/>
      <c r="O2306" s="12"/>
      <c r="P2306" s="12"/>
      <c r="Q2306" s="12"/>
      <c r="R2306" s="12"/>
      <c r="S2306" s="12"/>
      <c r="T2306" s="12"/>
      <c r="U2306" s="12"/>
      <c r="V2306" s="12"/>
    </row>
    <row r="2307" spans="1:22" s="1" customFormat="1" x14ac:dyDescent="0.4">
      <c r="A2307" s="12"/>
      <c r="B2307" s="12"/>
      <c r="C2307" s="42"/>
      <c r="D2307" s="12"/>
      <c r="E2307" s="12"/>
      <c r="F2307" s="12"/>
      <c r="G2307" s="12"/>
      <c r="H2307" s="12"/>
      <c r="I2307" s="12"/>
      <c r="J2307" s="12"/>
      <c r="K2307" s="12"/>
      <c r="L2307" s="12"/>
      <c r="M2307" s="12"/>
      <c r="N2307" s="12"/>
      <c r="O2307" s="12"/>
      <c r="P2307" s="12"/>
      <c r="Q2307" s="12"/>
      <c r="R2307" s="12"/>
      <c r="S2307" s="12"/>
      <c r="T2307" s="12"/>
      <c r="U2307" s="12"/>
      <c r="V2307" s="12"/>
    </row>
    <row r="2308" spans="1:22" s="1" customFormat="1" x14ac:dyDescent="0.4">
      <c r="A2308" s="12"/>
      <c r="B2308" s="12"/>
      <c r="C2308" s="42"/>
      <c r="D2308" s="12"/>
      <c r="E2308" s="12"/>
      <c r="F2308" s="12"/>
      <c r="G2308" s="12"/>
      <c r="H2308" s="12"/>
      <c r="I2308" s="12"/>
      <c r="J2308" s="12"/>
      <c r="K2308" s="12"/>
      <c r="L2308" s="12"/>
      <c r="M2308" s="12"/>
      <c r="N2308" s="12"/>
      <c r="O2308" s="12"/>
      <c r="P2308" s="12"/>
      <c r="Q2308" s="12"/>
      <c r="R2308" s="12"/>
      <c r="S2308" s="12"/>
      <c r="T2308" s="12"/>
      <c r="U2308" s="12"/>
      <c r="V2308" s="12"/>
    </row>
    <row r="2309" spans="1:22" s="1" customFormat="1" x14ac:dyDescent="0.4">
      <c r="A2309" s="12"/>
      <c r="B2309" s="12"/>
      <c r="C2309" s="42"/>
      <c r="D2309" s="12"/>
      <c r="E2309" s="12"/>
      <c r="F2309" s="12"/>
      <c r="G2309" s="12"/>
      <c r="H2309" s="12"/>
      <c r="I2309" s="12"/>
      <c r="J2309" s="12"/>
      <c r="K2309" s="12"/>
      <c r="L2309" s="12"/>
      <c r="M2309" s="12"/>
      <c r="N2309" s="12"/>
      <c r="O2309" s="12"/>
      <c r="P2309" s="12"/>
      <c r="Q2309" s="12"/>
      <c r="R2309" s="12"/>
      <c r="S2309" s="12"/>
      <c r="T2309" s="12"/>
      <c r="U2309" s="12"/>
      <c r="V2309" s="12"/>
    </row>
    <row r="2310" spans="1:22" s="1" customFormat="1" x14ac:dyDescent="0.4">
      <c r="A2310" s="12"/>
      <c r="B2310" s="12"/>
      <c r="C2310" s="42"/>
      <c r="D2310" s="12"/>
      <c r="E2310" s="12"/>
      <c r="F2310" s="12"/>
      <c r="G2310" s="12"/>
      <c r="H2310" s="12"/>
      <c r="I2310" s="12"/>
      <c r="J2310" s="12"/>
      <c r="K2310" s="12"/>
      <c r="L2310" s="12"/>
      <c r="M2310" s="12"/>
      <c r="N2310" s="12"/>
      <c r="O2310" s="12"/>
      <c r="P2310" s="12"/>
      <c r="Q2310" s="12"/>
      <c r="R2310" s="12"/>
      <c r="S2310" s="12"/>
      <c r="T2310" s="12"/>
      <c r="U2310" s="12"/>
      <c r="V2310" s="12"/>
    </row>
    <row r="2311" spans="1:22" s="1" customFormat="1" x14ac:dyDescent="0.4">
      <c r="A2311" s="12"/>
      <c r="B2311" s="12"/>
      <c r="C2311" s="42"/>
      <c r="D2311" s="12"/>
      <c r="E2311" s="12"/>
      <c r="F2311" s="12"/>
      <c r="G2311" s="12"/>
      <c r="H2311" s="12"/>
      <c r="I2311" s="12"/>
      <c r="J2311" s="12"/>
      <c r="K2311" s="12"/>
      <c r="L2311" s="12"/>
      <c r="M2311" s="12"/>
      <c r="N2311" s="12"/>
      <c r="O2311" s="12"/>
      <c r="P2311" s="12"/>
      <c r="Q2311" s="12"/>
      <c r="R2311" s="12"/>
      <c r="S2311" s="12"/>
      <c r="T2311" s="12"/>
      <c r="U2311" s="12"/>
      <c r="V2311" s="12"/>
    </row>
    <row r="2312" spans="1:22" s="1" customFormat="1" x14ac:dyDescent="0.4">
      <c r="A2312" s="12"/>
      <c r="B2312" s="12"/>
      <c r="C2312" s="42"/>
      <c r="D2312" s="12"/>
      <c r="E2312" s="12"/>
      <c r="F2312" s="12"/>
      <c r="G2312" s="12"/>
      <c r="H2312" s="12"/>
      <c r="I2312" s="12"/>
      <c r="J2312" s="12"/>
      <c r="K2312" s="12"/>
      <c r="L2312" s="12"/>
      <c r="M2312" s="12"/>
      <c r="N2312" s="12"/>
      <c r="O2312" s="12"/>
      <c r="P2312" s="12"/>
      <c r="Q2312" s="12"/>
      <c r="R2312" s="12"/>
      <c r="S2312" s="12"/>
      <c r="T2312" s="12"/>
      <c r="U2312" s="12"/>
      <c r="V2312" s="12"/>
    </row>
    <row r="2313" spans="1:22" s="1" customFormat="1" x14ac:dyDescent="0.4">
      <c r="A2313" s="12"/>
      <c r="B2313" s="12"/>
      <c r="C2313" s="42"/>
      <c r="D2313" s="12"/>
      <c r="E2313" s="12"/>
      <c r="F2313" s="12"/>
      <c r="G2313" s="12"/>
      <c r="H2313" s="12"/>
      <c r="I2313" s="12"/>
      <c r="J2313" s="12"/>
      <c r="K2313" s="12"/>
      <c r="L2313" s="12"/>
      <c r="M2313" s="12"/>
      <c r="N2313" s="12"/>
      <c r="O2313" s="12"/>
      <c r="P2313" s="12"/>
      <c r="Q2313" s="12"/>
      <c r="R2313" s="12"/>
      <c r="S2313" s="12"/>
      <c r="T2313" s="12"/>
      <c r="U2313" s="12"/>
      <c r="V2313" s="12"/>
    </row>
    <row r="2314" spans="1:22" s="1" customFormat="1" x14ac:dyDescent="0.4">
      <c r="A2314" s="12"/>
      <c r="B2314" s="12"/>
      <c r="C2314" s="42"/>
      <c r="D2314" s="12"/>
      <c r="E2314" s="12"/>
      <c r="F2314" s="12"/>
      <c r="G2314" s="12"/>
      <c r="H2314" s="12"/>
      <c r="I2314" s="12"/>
      <c r="J2314" s="12"/>
      <c r="K2314" s="12"/>
      <c r="L2314" s="12"/>
      <c r="M2314" s="12"/>
      <c r="N2314" s="12"/>
      <c r="O2314" s="12"/>
      <c r="P2314" s="12"/>
      <c r="Q2314" s="12"/>
      <c r="R2314" s="12"/>
      <c r="S2314" s="12"/>
      <c r="T2314" s="12"/>
      <c r="U2314" s="12"/>
      <c r="V2314" s="12"/>
    </row>
    <row r="2315" spans="1:22" s="1" customFormat="1" x14ac:dyDescent="0.4">
      <c r="A2315" s="12"/>
      <c r="B2315" s="12"/>
      <c r="C2315" s="42"/>
      <c r="D2315" s="12"/>
      <c r="E2315" s="12"/>
      <c r="F2315" s="12"/>
      <c r="G2315" s="12"/>
      <c r="H2315" s="12"/>
      <c r="I2315" s="12"/>
      <c r="J2315" s="12"/>
      <c r="K2315" s="12"/>
      <c r="L2315" s="12"/>
      <c r="M2315" s="12"/>
      <c r="N2315" s="12"/>
      <c r="O2315" s="12"/>
      <c r="P2315" s="12"/>
      <c r="Q2315" s="12"/>
      <c r="R2315" s="12"/>
      <c r="S2315" s="12"/>
      <c r="T2315" s="12"/>
      <c r="U2315" s="12"/>
      <c r="V2315" s="12"/>
    </row>
    <row r="2316" spans="1:22" s="1" customFormat="1" x14ac:dyDescent="0.4">
      <c r="A2316" s="12"/>
      <c r="B2316" s="12"/>
      <c r="C2316" s="42"/>
      <c r="D2316" s="12"/>
      <c r="E2316" s="12"/>
      <c r="F2316" s="12"/>
      <c r="G2316" s="12"/>
      <c r="H2316" s="12"/>
      <c r="I2316" s="12"/>
      <c r="J2316" s="12"/>
      <c r="K2316" s="12"/>
      <c r="L2316" s="12"/>
      <c r="M2316" s="12"/>
      <c r="N2316" s="12"/>
      <c r="O2316" s="12"/>
      <c r="P2316" s="12"/>
      <c r="Q2316" s="12"/>
      <c r="R2316" s="12"/>
      <c r="S2316" s="12"/>
      <c r="T2316" s="12"/>
      <c r="U2316" s="12"/>
      <c r="V2316" s="12"/>
    </row>
    <row r="2317" spans="1:22" s="1" customFormat="1" x14ac:dyDescent="0.4">
      <c r="A2317" s="12"/>
      <c r="B2317" s="12"/>
      <c r="C2317" s="42"/>
      <c r="D2317" s="12"/>
      <c r="E2317" s="12"/>
      <c r="F2317" s="12"/>
      <c r="G2317" s="12"/>
      <c r="H2317" s="12"/>
      <c r="I2317" s="12"/>
      <c r="J2317" s="12"/>
      <c r="K2317" s="12"/>
      <c r="L2317" s="12"/>
      <c r="M2317" s="12"/>
      <c r="N2317" s="12"/>
      <c r="O2317" s="12"/>
      <c r="P2317" s="12"/>
      <c r="Q2317" s="12"/>
      <c r="R2317" s="12"/>
      <c r="S2317" s="12"/>
      <c r="T2317" s="12"/>
      <c r="U2317" s="12"/>
      <c r="V2317" s="12"/>
    </row>
    <row r="2318" spans="1:22" s="1" customFormat="1" x14ac:dyDescent="0.4">
      <c r="A2318" s="12"/>
      <c r="B2318" s="12"/>
      <c r="C2318" s="42"/>
      <c r="D2318" s="12"/>
      <c r="E2318" s="12"/>
      <c r="F2318" s="12"/>
      <c r="G2318" s="12"/>
      <c r="H2318" s="12"/>
      <c r="I2318" s="12"/>
      <c r="J2318" s="12"/>
      <c r="K2318" s="12"/>
      <c r="L2318" s="12"/>
      <c r="M2318" s="12"/>
      <c r="N2318" s="12"/>
      <c r="O2318" s="12"/>
      <c r="P2318" s="12"/>
      <c r="Q2318" s="12"/>
      <c r="R2318" s="12"/>
      <c r="S2318" s="12"/>
      <c r="T2318" s="12"/>
      <c r="U2318" s="12"/>
      <c r="V2318" s="12"/>
    </row>
    <row r="2319" spans="1:22" s="1" customFormat="1" x14ac:dyDescent="0.4">
      <c r="A2319" s="12"/>
      <c r="B2319" s="12"/>
      <c r="C2319" s="42"/>
      <c r="D2319" s="12"/>
      <c r="E2319" s="12"/>
      <c r="F2319" s="12"/>
      <c r="G2319" s="12"/>
      <c r="H2319" s="12"/>
      <c r="I2319" s="12"/>
      <c r="J2319" s="12"/>
      <c r="K2319" s="12"/>
      <c r="L2319" s="12"/>
      <c r="M2319" s="12"/>
      <c r="N2319" s="12"/>
      <c r="O2319" s="12"/>
      <c r="P2319" s="12"/>
      <c r="Q2319" s="12"/>
      <c r="R2319" s="12"/>
      <c r="S2319" s="12"/>
      <c r="T2319" s="12"/>
      <c r="U2319" s="12"/>
      <c r="V2319" s="12"/>
    </row>
    <row r="2320" spans="1:22" s="1" customFormat="1" x14ac:dyDescent="0.4">
      <c r="A2320" s="12"/>
      <c r="B2320" s="12"/>
      <c r="C2320" s="42"/>
      <c r="D2320" s="12"/>
      <c r="E2320" s="12"/>
      <c r="F2320" s="12"/>
      <c r="G2320" s="12"/>
      <c r="H2320" s="12"/>
      <c r="I2320" s="12"/>
      <c r="J2320" s="12"/>
      <c r="K2320" s="12"/>
      <c r="L2320" s="12"/>
      <c r="M2320" s="12"/>
      <c r="N2320" s="12"/>
      <c r="O2320" s="12"/>
      <c r="P2320" s="12"/>
      <c r="Q2320" s="12"/>
      <c r="R2320" s="12"/>
      <c r="S2320" s="12"/>
      <c r="T2320" s="12"/>
      <c r="U2320" s="12"/>
      <c r="V2320" s="12"/>
    </row>
    <row r="2321" spans="1:22" s="1" customFormat="1" x14ac:dyDescent="0.4">
      <c r="A2321" s="12"/>
      <c r="B2321" s="12"/>
      <c r="C2321" s="42"/>
      <c r="D2321" s="12"/>
      <c r="E2321" s="12"/>
      <c r="F2321" s="12"/>
      <c r="G2321" s="12"/>
      <c r="H2321" s="12"/>
      <c r="I2321" s="12"/>
      <c r="J2321" s="12"/>
      <c r="K2321" s="12"/>
      <c r="L2321" s="12"/>
      <c r="M2321" s="12"/>
      <c r="N2321" s="12"/>
      <c r="O2321" s="12"/>
      <c r="P2321" s="12"/>
      <c r="Q2321" s="12"/>
      <c r="R2321" s="12"/>
      <c r="S2321" s="12"/>
      <c r="T2321" s="12"/>
      <c r="U2321" s="12"/>
      <c r="V2321" s="12"/>
    </row>
    <row r="2322" spans="1:22" s="1" customFormat="1" x14ac:dyDescent="0.4">
      <c r="A2322" s="12"/>
      <c r="B2322" s="12"/>
      <c r="C2322" s="42"/>
      <c r="D2322" s="12"/>
      <c r="E2322" s="12"/>
      <c r="F2322" s="12"/>
      <c r="G2322" s="12"/>
      <c r="H2322" s="12"/>
      <c r="I2322" s="12"/>
      <c r="J2322" s="12"/>
      <c r="K2322" s="12"/>
      <c r="L2322" s="12"/>
      <c r="M2322" s="12"/>
      <c r="N2322" s="12"/>
      <c r="O2322" s="12"/>
      <c r="P2322" s="12"/>
      <c r="Q2322" s="12"/>
      <c r="R2322" s="12"/>
      <c r="S2322" s="12"/>
      <c r="T2322" s="12"/>
      <c r="U2322" s="12"/>
      <c r="V2322" s="12"/>
    </row>
    <row r="2323" spans="1:22" s="1" customFormat="1" x14ac:dyDescent="0.4">
      <c r="A2323" s="12"/>
      <c r="B2323" s="12"/>
      <c r="C2323" s="42"/>
      <c r="D2323" s="12"/>
      <c r="E2323" s="12"/>
      <c r="F2323" s="12"/>
      <c r="G2323" s="12"/>
      <c r="H2323" s="12"/>
      <c r="I2323" s="12"/>
      <c r="J2323" s="12"/>
      <c r="K2323" s="12"/>
      <c r="L2323" s="12"/>
      <c r="M2323" s="12"/>
      <c r="N2323" s="12"/>
      <c r="O2323" s="12"/>
      <c r="P2323" s="12"/>
      <c r="Q2323" s="12"/>
      <c r="R2323" s="12"/>
      <c r="S2323" s="12"/>
      <c r="T2323" s="12"/>
      <c r="U2323" s="12"/>
      <c r="V2323" s="12"/>
    </row>
    <row r="2324" spans="1:22" s="1" customFormat="1" x14ac:dyDescent="0.4">
      <c r="A2324" s="12"/>
      <c r="B2324" s="12"/>
      <c r="C2324" s="42"/>
      <c r="D2324" s="12"/>
      <c r="E2324" s="12"/>
      <c r="F2324" s="12"/>
      <c r="G2324" s="12"/>
      <c r="H2324" s="12"/>
      <c r="I2324" s="12"/>
      <c r="J2324" s="12"/>
      <c r="K2324" s="12"/>
      <c r="L2324" s="12"/>
      <c r="M2324" s="12"/>
      <c r="N2324" s="12"/>
      <c r="O2324" s="12"/>
      <c r="P2324" s="12"/>
      <c r="Q2324" s="12"/>
      <c r="R2324" s="12"/>
      <c r="S2324" s="12"/>
      <c r="T2324" s="12"/>
      <c r="U2324" s="12"/>
      <c r="V2324" s="12"/>
    </row>
    <row r="2325" spans="1:22" s="1" customFormat="1" x14ac:dyDescent="0.4">
      <c r="A2325" s="12"/>
      <c r="B2325" s="12"/>
      <c r="C2325" s="42"/>
      <c r="D2325" s="12"/>
      <c r="E2325" s="12"/>
      <c r="F2325" s="12"/>
      <c r="G2325" s="12"/>
      <c r="H2325" s="12"/>
      <c r="I2325" s="12"/>
      <c r="J2325" s="12"/>
      <c r="K2325" s="12"/>
      <c r="L2325" s="12"/>
      <c r="M2325" s="12"/>
      <c r="N2325" s="12"/>
      <c r="O2325" s="12"/>
      <c r="P2325" s="12"/>
      <c r="Q2325" s="12"/>
      <c r="R2325" s="12"/>
      <c r="S2325" s="12"/>
      <c r="T2325" s="12"/>
      <c r="U2325" s="12"/>
      <c r="V2325" s="12"/>
    </row>
    <row r="2326" spans="1:22" s="1" customFormat="1" x14ac:dyDescent="0.4">
      <c r="A2326" s="12"/>
      <c r="B2326" s="12"/>
      <c r="C2326" s="42"/>
      <c r="D2326" s="12"/>
      <c r="E2326" s="12"/>
      <c r="F2326" s="12"/>
      <c r="G2326" s="12"/>
      <c r="H2326" s="12"/>
      <c r="I2326" s="12"/>
      <c r="J2326" s="12"/>
      <c r="K2326" s="12"/>
      <c r="L2326" s="12"/>
      <c r="M2326" s="12"/>
      <c r="N2326" s="12"/>
      <c r="O2326" s="12"/>
      <c r="P2326" s="12"/>
      <c r="Q2326" s="12"/>
      <c r="R2326" s="12"/>
      <c r="S2326" s="12"/>
      <c r="T2326" s="12"/>
      <c r="U2326" s="12"/>
      <c r="V2326" s="12"/>
    </row>
    <row r="2327" spans="1:22" s="1" customFormat="1" x14ac:dyDescent="0.4">
      <c r="A2327" s="12"/>
      <c r="B2327" s="12"/>
      <c r="C2327" s="42"/>
      <c r="D2327" s="12"/>
      <c r="E2327" s="12"/>
      <c r="F2327" s="12"/>
      <c r="G2327" s="12"/>
      <c r="H2327" s="12"/>
      <c r="I2327" s="12"/>
      <c r="J2327" s="12"/>
      <c r="K2327" s="12"/>
      <c r="L2327" s="12"/>
      <c r="M2327" s="12"/>
      <c r="N2327" s="12"/>
      <c r="O2327" s="12"/>
      <c r="P2327" s="12"/>
      <c r="Q2327" s="12"/>
      <c r="R2327" s="12"/>
      <c r="S2327" s="12"/>
      <c r="T2327" s="12"/>
      <c r="U2327" s="12"/>
      <c r="V2327" s="12"/>
    </row>
    <row r="2328" spans="1:22" s="1" customFormat="1" x14ac:dyDescent="0.4">
      <c r="A2328" s="12"/>
      <c r="B2328" s="12"/>
      <c r="C2328" s="42"/>
      <c r="D2328" s="12"/>
      <c r="E2328" s="12"/>
      <c r="F2328" s="12"/>
      <c r="G2328" s="12"/>
      <c r="H2328" s="12"/>
      <c r="I2328" s="12"/>
      <c r="J2328" s="12"/>
      <c r="K2328" s="12"/>
      <c r="L2328" s="12"/>
      <c r="M2328" s="12"/>
      <c r="N2328" s="12"/>
      <c r="O2328" s="12"/>
      <c r="P2328" s="12"/>
      <c r="Q2328" s="12"/>
      <c r="R2328" s="12"/>
      <c r="S2328" s="12"/>
      <c r="T2328" s="12"/>
      <c r="U2328" s="12"/>
      <c r="V2328" s="12"/>
    </row>
    <row r="2329" spans="1:22" s="1" customFormat="1" x14ac:dyDescent="0.4">
      <c r="A2329" s="12"/>
      <c r="B2329" s="12"/>
      <c r="C2329" s="42"/>
      <c r="D2329" s="12"/>
      <c r="E2329" s="12"/>
      <c r="F2329" s="12"/>
      <c r="G2329" s="12"/>
      <c r="H2329" s="12"/>
      <c r="I2329" s="12"/>
      <c r="J2329" s="12"/>
      <c r="K2329" s="12"/>
      <c r="L2329" s="12"/>
      <c r="M2329" s="12"/>
      <c r="N2329" s="12"/>
      <c r="O2329" s="12"/>
      <c r="P2329" s="12"/>
      <c r="Q2329" s="12"/>
      <c r="R2329" s="12"/>
      <c r="S2329" s="12"/>
      <c r="T2329" s="12"/>
      <c r="U2329" s="12"/>
      <c r="V2329" s="12"/>
    </row>
    <row r="2330" spans="1:22" s="1" customFormat="1" x14ac:dyDescent="0.4">
      <c r="A2330" s="12"/>
      <c r="B2330" s="12"/>
      <c r="C2330" s="42"/>
      <c r="D2330" s="12"/>
      <c r="E2330" s="12"/>
      <c r="F2330" s="12"/>
      <c r="G2330" s="12"/>
      <c r="H2330" s="12"/>
      <c r="I2330" s="12"/>
      <c r="J2330" s="12"/>
      <c r="K2330" s="12"/>
      <c r="L2330" s="12"/>
      <c r="M2330" s="12"/>
      <c r="N2330" s="12"/>
      <c r="O2330" s="12"/>
      <c r="P2330" s="12"/>
      <c r="Q2330" s="12"/>
      <c r="R2330" s="12"/>
      <c r="S2330" s="12"/>
      <c r="T2330" s="12"/>
      <c r="U2330" s="12"/>
      <c r="V2330" s="12"/>
    </row>
    <row r="2331" spans="1:22" s="1" customFormat="1" x14ac:dyDescent="0.4">
      <c r="A2331" s="12"/>
      <c r="B2331" s="12"/>
      <c r="C2331" s="42"/>
      <c r="D2331" s="12"/>
      <c r="E2331" s="12"/>
      <c r="F2331" s="12"/>
      <c r="G2331" s="12"/>
      <c r="H2331" s="12"/>
      <c r="I2331" s="12"/>
      <c r="J2331" s="12"/>
      <c r="K2331" s="12"/>
      <c r="L2331" s="12"/>
      <c r="M2331" s="12"/>
      <c r="N2331" s="12"/>
      <c r="O2331" s="12"/>
      <c r="P2331" s="12"/>
      <c r="Q2331" s="12"/>
      <c r="R2331" s="12"/>
      <c r="S2331" s="12"/>
      <c r="T2331" s="12"/>
      <c r="U2331" s="12"/>
      <c r="V2331" s="12"/>
    </row>
    <row r="2332" spans="1:22" s="1" customFormat="1" x14ac:dyDescent="0.4">
      <c r="A2332" s="12"/>
      <c r="B2332" s="12"/>
      <c r="C2332" s="42"/>
      <c r="D2332" s="12"/>
      <c r="E2332" s="12"/>
      <c r="F2332" s="12"/>
      <c r="G2332" s="12"/>
      <c r="H2332" s="12"/>
      <c r="I2332" s="12"/>
      <c r="J2332" s="12"/>
      <c r="K2332" s="12"/>
      <c r="L2332" s="12"/>
      <c r="M2332" s="12"/>
      <c r="N2332" s="12"/>
      <c r="O2332" s="12"/>
      <c r="P2332" s="12"/>
      <c r="Q2332" s="12"/>
      <c r="R2332" s="12"/>
      <c r="S2332" s="12"/>
      <c r="T2332" s="12"/>
      <c r="U2332" s="12"/>
      <c r="V2332" s="12"/>
    </row>
    <row r="2333" spans="1:22" s="1" customFormat="1" x14ac:dyDescent="0.4">
      <c r="A2333" s="12"/>
      <c r="B2333" s="12"/>
      <c r="C2333" s="42"/>
      <c r="D2333" s="12"/>
      <c r="E2333" s="12"/>
      <c r="F2333" s="12"/>
      <c r="G2333" s="12"/>
      <c r="H2333" s="12"/>
      <c r="I2333" s="12"/>
      <c r="J2333" s="12"/>
      <c r="K2333" s="12"/>
      <c r="L2333" s="12"/>
      <c r="M2333" s="12"/>
      <c r="N2333" s="12"/>
      <c r="O2333" s="12"/>
      <c r="P2333" s="12"/>
      <c r="Q2333" s="12"/>
      <c r="R2333" s="12"/>
      <c r="S2333" s="12"/>
      <c r="T2333" s="12"/>
      <c r="U2333" s="12"/>
      <c r="V2333" s="12"/>
    </row>
    <row r="2334" spans="1:22" s="1" customFormat="1" x14ac:dyDescent="0.4">
      <c r="A2334" s="12"/>
      <c r="B2334" s="12"/>
      <c r="C2334" s="42"/>
      <c r="D2334" s="12"/>
      <c r="E2334" s="12"/>
      <c r="F2334" s="12"/>
      <c r="G2334" s="12"/>
      <c r="H2334" s="12"/>
      <c r="I2334" s="12"/>
      <c r="J2334" s="12"/>
      <c r="K2334" s="12"/>
      <c r="L2334" s="12"/>
      <c r="M2334" s="12"/>
      <c r="N2334" s="12"/>
      <c r="O2334" s="12"/>
      <c r="P2334" s="12"/>
      <c r="Q2334" s="12"/>
      <c r="R2334" s="12"/>
      <c r="S2334" s="12"/>
      <c r="T2334" s="12"/>
      <c r="U2334" s="12"/>
      <c r="V2334" s="12"/>
    </row>
    <row r="2335" spans="1:22" s="1" customFormat="1" x14ac:dyDescent="0.4">
      <c r="A2335" s="12"/>
      <c r="B2335" s="12"/>
      <c r="C2335" s="42"/>
      <c r="D2335" s="12"/>
      <c r="E2335" s="12"/>
      <c r="F2335" s="12"/>
      <c r="G2335" s="12"/>
      <c r="H2335" s="12"/>
      <c r="I2335" s="12"/>
      <c r="J2335" s="12"/>
      <c r="K2335" s="12"/>
      <c r="L2335" s="12"/>
      <c r="M2335" s="12"/>
      <c r="N2335" s="12"/>
      <c r="O2335" s="12"/>
      <c r="P2335" s="12"/>
      <c r="Q2335" s="12"/>
      <c r="R2335" s="12"/>
      <c r="S2335" s="12"/>
      <c r="T2335" s="12"/>
      <c r="U2335" s="12"/>
      <c r="V2335" s="12"/>
    </row>
    <row r="2336" spans="1:22" s="1" customFormat="1" x14ac:dyDescent="0.4">
      <c r="A2336" s="12"/>
      <c r="B2336" s="12"/>
      <c r="C2336" s="42"/>
      <c r="D2336" s="12"/>
      <c r="E2336" s="12"/>
      <c r="F2336" s="12"/>
      <c r="G2336" s="12"/>
      <c r="H2336" s="12"/>
      <c r="I2336" s="12"/>
      <c r="J2336" s="12"/>
      <c r="K2336" s="12"/>
      <c r="L2336" s="12"/>
      <c r="M2336" s="12"/>
      <c r="N2336" s="12"/>
      <c r="O2336" s="12"/>
      <c r="P2336" s="12"/>
      <c r="Q2336" s="12"/>
      <c r="R2336" s="12"/>
      <c r="S2336" s="12"/>
      <c r="T2336" s="12"/>
      <c r="U2336" s="12"/>
      <c r="V2336" s="12"/>
    </row>
    <row r="2337" spans="1:22" s="1" customFormat="1" x14ac:dyDescent="0.4">
      <c r="A2337" s="12"/>
      <c r="B2337" s="12"/>
      <c r="C2337" s="42"/>
      <c r="D2337" s="12"/>
      <c r="E2337" s="12"/>
      <c r="F2337" s="12"/>
      <c r="G2337" s="12"/>
      <c r="H2337" s="12"/>
      <c r="I2337" s="12"/>
      <c r="J2337" s="12"/>
      <c r="K2337" s="12"/>
      <c r="L2337" s="12"/>
      <c r="M2337" s="12"/>
      <c r="N2337" s="12"/>
      <c r="O2337" s="12"/>
      <c r="P2337" s="12"/>
      <c r="Q2337" s="12"/>
      <c r="R2337" s="12"/>
      <c r="S2337" s="12"/>
      <c r="T2337" s="12"/>
      <c r="U2337" s="12"/>
      <c r="V2337" s="12"/>
    </row>
    <row r="2338" spans="1:22" s="1" customFormat="1" x14ac:dyDescent="0.4">
      <c r="A2338" s="12"/>
      <c r="B2338" s="12"/>
      <c r="C2338" s="42"/>
      <c r="D2338" s="12"/>
      <c r="E2338" s="12"/>
      <c r="F2338" s="12"/>
      <c r="G2338" s="12"/>
      <c r="H2338" s="12"/>
      <c r="I2338" s="12"/>
      <c r="J2338" s="12"/>
      <c r="K2338" s="12"/>
      <c r="L2338" s="12"/>
      <c r="M2338" s="12"/>
      <c r="N2338" s="12"/>
      <c r="O2338" s="12"/>
      <c r="P2338" s="12"/>
      <c r="Q2338" s="12"/>
      <c r="R2338" s="12"/>
      <c r="S2338" s="12"/>
      <c r="T2338" s="12"/>
      <c r="U2338" s="12"/>
      <c r="V2338" s="12"/>
    </row>
    <row r="2339" spans="1:22" s="1" customFormat="1" x14ac:dyDescent="0.4">
      <c r="A2339" s="12"/>
      <c r="B2339" s="12"/>
      <c r="C2339" s="42"/>
      <c r="D2339" s="12"/>
      <c r="E2339" s="12"/>
      <c r="F2339" s="12"/>
      <c r="G2339" s="12"/>
      <c r="H2339" s="12"/>
      <c r="I2339" s="12"/>
      <c r="J2339" s="12"/>
      <c r="K2339" s="12"/>
      <c r="L2339" s="12"/>
      <c r="M2339" s="12"/>
      <c r="N2339" s="12"/>
      <c r="O2339" s="12"/>
      <c r="P2339" s="12"/>
      <c r="Q2339" s="12"/>
      <c r="R2339" s="12"/>
      <c r="S2339" s="12"/>
      <c r="T2339" s="12"/>
      <c r="U2339" s="12"/>
      <c r="V2339" s="12"/>
    </row>
    <row r="2340" spans="1:22" s="1" customFormat="1" x14ac:dyDescent="0.4">
      <c r="A2340" s="12"/>
      <c r="B2340" s="12"/>
      <c r="C2340" s="42"/>
      <c r="D2340" s="12"/>
      <c r="E2340" s="12"/>
      <c r="F2340" s="12"/>
      <c r="G2340" s="12"/>
      <c r="H2340" s="12"/>
      <c r="I2340" s="12"/>
      <c r="J2340" s="12"/>
      <c r="K2340" s="12"/>
      <c r="L2340" s="12"/>
      <c r="M2340" s="12"/>
      <c r="N2340" s="12"/>
      <c r="O2340" s="12"/>
      <c r="P2340" s="12"/>
      <c r="Q2340" s="12"/>
      <c r="R2340" s="12"/>
      <c r="S2340" s="12"/>
      <c r="T2340" s="12"/>
      <c r="U2340" s="12"/>
      <c r="V2340" s="12"/>
    </row>
    <row r="2341" spans="1:22" s="1" customFormat="1" x14ac:dyDescent="0.4">
      <c r="A2341" s="12"/>
      <c r="B2341" s="12"/>
      <c r="C2341" s="42"/>
      <c r="D2341" s="12"/>
      <c r="E2341" s="12"/>
      <c r="F2341" s="12"/>
      <c r="G2341" s="12"/>
      <c r="H2341" s="12"/>
      <c r="I2341" s="12"/>
      <c r="J2341" s="12"/>
      <c r="K2341" s="12"/>
      <c r="L2341" s="12"/>
      <c r="M2341" s="12"/>
      <c r="N2341" s="12"/>
      <c r="O2341" s="12"/>
      <c r="P2341" s="12"/>
      <c r="Q2341" s="12"/>
      <c r="R2341" s="12"/>
      <c r="S2341" s="12"/>
      <c r="T2341" s="12"/>
      <c r="U2341" s="12"/>
      <c r="V2341" s="12"/>
    </row>
    <row r="2342" spans="1:22" s="1" customFormat="1" x14ac:dyDescent="0.4">
      <c r="A2342" s="12"/>
      <c r="B2342" s="12"/>
      <c r="C2342" s="42"/>
      <c r="D2342" s="12"/>
      <c r="E2342" s="12"/>
      <c r="F2342" s="12"/>
      <c r="G2342" s="12"/>
      <c r="H2342" s="12"/>
      <c r="I2342" s="12"/>
      <c r="J2342" s="12"/>
      <c r="K2342" s="12"/>
      <c r="L2342" s="12"/>
      <c r="M2342" s="12"/>
      <c r="N2342" s="12"/>
      <c r="O2342" s="12"/>
      <c r="P2342" s="12"/>
      <c r="Q2342" s="12"/>
      <c r="R2342" s="12"/>
      <c r="S2342" s="12"/>
      <c r="T2342" s="12"/>
      <c r="U2342" s="12"/>
      <c r="V2342" s="12"/>
    </row>
    <row r="2343" spans="1:22" s="1" customFormat="1" x14ac:dyDescent="0.4">
      <c r="A2343" s="12"/>
      <c r="B2343" s="12"/>
      <c r="C2343" s="42"/>
      <c r="D2343" s="12"/>
      <c r="E2343" s="12"/>
      <c r="F2343" s="12"/>
      <c r="G2343" s="12"/>
      <c r="H2343" s="12"/>
      <c r="I2343" s="12"/>
      <c r="J2343" s="12"/>
      <c r="K2343" s="12"/>
      <c r="L2343" s="12"/>
      <c r="M2343" s="12"/>
      <c r="N2343" s="12"/>
      <c r="O2343" s="12"/>
      <c r="P2343" s="12"/>
      <c r="Q2343" s="12"/>
      <c r="R2343" s="12"/>
      <c r="S2343" s="12"/>
      <c r="T2343" s="12"/>
      <c r="U2343" s="12"/>
      <c r="V2343" s="12"/>
    </row>
    <row r="2344" spans="1:22" s="1" customFormat="1" x14ac:dyDescent="0.4">
      <c r="A2344" s="12"/>
      <c r="B2344" s="12"/>
      <c r="C2344" s="42"/>
      <c r="D2344" s="12"/>
      <c r="E2344" s="12"/>
      <c r="F2344" s="12"/>
      <c r="G2344" s="12"/>
      <c r="H2344" s="12"/>
      <c r="I2344" s="12"/>
      <c r="J2344" s="12"/>
      <c r="K2344" s="12"/>
      <c r="L2344" s="12"/>
      <c r="M2344" s="12"/>
      <c r="N2344" s="12"/>
      <c r="O2344" s="12"/>
      <c r="P2344" s="12"/>
      <c r="Q2344" s="12"/>
      <c r="R2344" s="12"/>
      <c r="S2344" s="12"/>
      <c r="T2344" s="12"/>
      <c r="U2344" s="12"/>
      <c r="V2344" s="12"/>
    </row>
    <row r="2345" spans="1:22" s="1" customFormat="1" x14ac:dyDescent="0.4">
      <c r="A2345" s="12"/>
      <c r="B2345" s="12"/>
      <c r="C2345" s="42"/>
      <c r="D2345" s="12"/>
      <c r="E2345" s="12"/>
      <c r="F2345" s="12"/>
      <c r="G2345" s="12"/>
      <c r="H2345" s="12"/>
      <c r="I2345" s="12"/>
      <c r="J2345" s="12"/>
      <c r="K2345" s="12"/>
      <c r="L2345" s="12"/>
      <c r="M2345" s="12"/>
      <c r="N2345" s="12"/>
      <c r="O2345" s="12"/>
      <c r="P2345" s="12"/>
      <c r="Q2345" s="12"/>
      <c r="R2345" s="12"/>
      <c r="S2345" s="12"/>
      <c r="T2345" s="12"/>
      <c r="U2345" s="12"/>
      <c r="V2345" s="12"/>
    </row>
    <row r="2346" spans="1:22" s="1" customFormat="1" x14ac:dyDescent="0.4">
      <c r="A2346" s="12"/>
      <c r="B2346" s="12"/>
      <c r="C2346" s="42"/>
      <c r="D2346" s="12"/>
      <c r="E2346" s="12"/>
      <c r="F2346" s="12"/>
      <c r="G2346" s="12"/>
      <c r="H2346" s="12"/>
      <c r="I2346" s="12"/>
      <c r="J2346" s="12"/>
      <c r="K2346" s="12"/>
      <c r="L2346" s="12"/>
      <c r="M2346" s="12"/>
      <c r="N2346" s="12"/>
      <c r="O2346" s="12"/>
      <c r="P2346" s="12"/>
      <c r="Q2346" s="12"/>
      <c r="R2346" s="12"/>
      <c r="S2346" s="12"/>
      <c r="T2346" s="12"/>
      <c r="U2346" s="12"/>
      <c r="V2346" s="12"/>
    </row>
    <row r="2347" spans="1:22" s="1" customFormat="1" x14ac:dyDescent="0.4">
      <c r="A2347" s="12"/>
      <c r="B2347" s="12"/>
      <c r="C2347" s="42"/>
      <c r="D2347" s="12"/>
      <c r="E2347" s="12"/>
      <c r="F2347" s="12"/>
      <c r="G2347" s="12"/>
      <c r="H2347" s="12"/>
      <c r="I2347" s="12"/>
      <c r="J2347" s="12"/>
      <c r="K2347" s="12"/>
      <c r="L2347" s="12"/>
      <c r="M2347" s="12"/>
      <c r="N2347" s="12"/>
      <c r="O2347" s="12"/>
      <c r="P2347" s="12"/>
      <c r="Q2347" s="12"/>
      <c r="R2347" s="12"/>
      <c r="S2347" s="12"/>
      <c r="T2347" s="12"/>
      <c r="U2347" s="12"/>
      <c r="V2347" s="12"/>
    </row>
    <row r="2348" spans="1:22" s="1" customFormat="1" x14ac:dyDescent="0.4">
      <c r="A2348" s="12"/>
      <c r="B2348" s="12"/>
      <c r="C2348" s="42"/>
      <c r="D2348" s="12"/>
      <c r="E2348" s="12"/>
      <c r="F2348" s="12"/>
      <c r="G2348" s="12"/>
      <c r="H2348" s="12"/>
      <c r="I2348" s="12"/>
      <c r="J2348" s="12"/>
      <c r="K2348" s="12"/>
      <c r="L2348" s="12"/>
      <c r="M2348" s="12"/>
      <c r="N2348" s="12"/>
      <c r="O2348" s="12"/>
      <c r="P2348" s="12"/>
      <c r="Q2348" s="12"/>
      <c r="R2348" s="12"/>
      <c r="S2348" s="12"/>
      <c r="T2348" s="12"/>
      <c r="U2348" s="12"/>
      <c r="V2348" s="12"/>
    </row>
    <row r="2349" spans="1:22" s="1" customFormat="1" x14ac:dyDescent="0.4">
      <c r="A2349" s="12"/>
      <c r="B2349" s="12"/>
      <c r="C2349" s="42"/>
      <c r="D2349" s="12"/>
      <c r="E2349" s="12"/>
      <c r="F2349" s="12"/>
      <c r="G2349" s="12"/>
      <c r="H2349" s="12"/>
      <c r="I2349" s="12"/>
      <c r="J2349" s="12"/>
      <c r="K2349" s="12"/>
      <c r="L2349" s="12"/>
      <c r="M2349" s="12"/>
      <c r="N2349" s="12"/>
      <c r="O2349" s="12"/>
      <c r="P2349" s="12"/>
      <c r="Q2349" s="12"/>
      <c r="R2349" s="12"/>
      <c r="S2349" s="12"/>
      <c r="T2349" s="12"/>
      <c r="U2349" s="12"/>
      <c r="V2349" s="12"/>
    </row>
    <row r="2350" spans="1:22" s="1" customFormat="1" x14ac:dyDescent="0.4">
      <c r="A2350" s="12"/>
      <c r="B2350" s="12"/>
      <c r="C2350" s="42"/>
      <c r="D2350" s="12"/>
      <c r="E2350" s="12"/>
      <c r="F2350" s="12"/>
      <c r="G2350" s="12"/>
      <c r="H2350" s="12"/>
      <c r="I2350" s="12"/>
      <c r="J2350" s="12"/>
      <c r="K2350" s="12"/>
      <c r="L2350" s="12"/>
      <c r="M2350" s="12"/>
      <c r="N2350" s="12"/>
      <c r="O2350" s="12"/>
      <c r="P2350" s="12"/>
      <c r="Q2350" s="12"/>
      <c r="R2350" s="12"/>
      <c r="S2350" s="12"/>
      <c r="T2350" s="12"/>
      <c r="U2350" s="12"/>
      <c r="V2350" s="12"/>
    </row>
    <row r="2351" spans="1:22" s="1" customFormat="1" x14ac:dyDescent="0.4">
      <c r="A2351" s="12"/>
      <c r="B2351" s="12"/>
      <c r="C2351" s="42"/>
      <c r="D2351" s="12"/>
      <c r="E2351" s="12"/>
      <c r="F2351" s="12"/>
      <c r="G2351" s="12"/>
      <c r="H2351" s="12"/>
      <c r="I2351" s="12"/>
      <c r="J2351" s="12"/>
      <c r="K2351" s="12"/>
      <c r="L2351" s="12"/>
      <c r="M2351" s="12"/>
      <c r="N2351" s="12"/>
      <c r="O2351" s="12"/>
      <c r="P2351" s="12"/>
      <c r="Q2351" s="12"/>
      <c r="R2351" s="12"/>
      <c r="S2351" s="12"/>
      <c r="T2351" s="12"/>
      <c r="U2351" s="12"/>
      <c r="V2351" s="12"/>
    </row>
    <row r="2352" spans="1:22" s="1" customFormat="1" x14ac:dyDescent="0.4">
      <c r="A2352" s="12"/>
      <c r="B2352" s="12"/>
      <c r="C2352" s="42"/>
      <c r="D2352" s="12"/>
      <c r="E2352" s="12"/>
      <c r="F2352" s="12"/>
      <c r="G2352" s="12"/>
      <c r="H2352" s="12"/>
      <c r="I2352" s="12"/>
      <c r="J2352" s="12"/>
      <c r="K2352" s="12"/>
      <c r="L2352" s="12"/>
      <c r="M2352" s="12"/>
      <c r="N2352" s="12"/>
      <c r="O2352" s="12"/>
      <c r="P2352" s="12"/>
      <c r="Q2352" s="12"/>
      <c r="R2352" s="12"/>
      <c r="S2352" s="12"/>
      <c r="T2352" s="12"/>
      <c r="U2352" s="12"/>
      <c r="V2352" s="12"/>
    </row>
    <row r="2353" spans="1:22" s="1" customFormat="1" x14ac:dyDescent="0.4">
      <c r="A2353" s="12"/>
      <c r="B2353" s="12"/>
      <c r="C2353" s="42"/>
      <c r="D2353" s="12"/>
      <c r="E2353" s="12"/>
      <c r="F2353" s="12"/>
      <c r="G2353" s="12"/>
      <c r="H2353" s="12"/>
      <c r="I2353" s="12"/>
      <c r="J2353" s="12"/>
      <c r="K2353" s="12"/>
      <c r="L2353" s="12"/>
      <c r="M2353" s="12"/>
      <c r="N2353" s="12"/>
      <c r="O2353" s="12"/>
      <c r="P2353" s="12"/>
      <c r="Q2353" s="12"/>
      <c r="R2353" s="12"/>
      <c r="S2353" s="12"/>
      <c r="T2353" s="12"/>
      <c r="U2353" s="12"/>
      <c r="V2353" s="12"/>
    </row>
    <row r="2354" spans="1:22" s="1" customFormat="1" x14ac:dyDescent="0.4">
      <c r="A2354" s="12"/>
      <c r="B2354" s="12"/>
      <c r="C2354" s="42"/>
      <c r="D2354" s="12"/>
      <c r="E2354" s="12"/>
      <c r="F2354" s="12"/>
      <c r="G2354" s="12"/>
      <c r="H2354" s="12"/>
      <c r="I2354" s="12"/>
      <c r="J2354" s="12"/>
      <c r="K2354" s="12"/>
      <c r="L2354" s="12"/>
      <c r="M2354" s="12"/>
      <c r="N2354" s="12"/>
      <c r="O2354" s="12"/>
      <c r="P2354" s="12"/>
      <c r="Q2354" s="12"/>
      <c r="R2354" s="12"/>
      <c r="S2354" s="12"/>
      <c r="T2354" s="12"/>
      <c r="U2354" s="12"/>
      <c r="V2354" s="12"/>
    </row>
    <row r="2355" spans="1:22" s="1" customFormat="1" x14ac:dyDescent="0.4">
      <c r="A2355" s="12"/>
      <c r="B2355" s="12"/>
      <c r="C2355" s="42"/>
      <c r="D2355" s="12"/>
      <c r="E2355" s="12"/>
      <c r="F2355" s="12"/>
      <c r="G2355" s="12"/>
      <c r="H2355" s="12"/>
      <c r="I2355" s="12"/>
      <c r="J2355" s="12"/>
      <c r="K2355" s="12"/>
      <c r="L2355" s="12"/>
      <c r="M2355" s="12"/>
      <c r="N2355" s="12"/>
      <c r="O2355" s="12"/>
      <c r="P2355" s="12"/>
      <c r="Q2355" s="12"/>
      <c r="R2355" s="12"/>
      <c r="S2355" s="12"/>
      <c r="T2355" s="12"/>
      <c r="U2355" s="12"/>
      <c r="V2355" s="12"/>
    </row>
    <row r="2356" spans="1:22" s="1" customFormat="1" x14ac:dyDescent="0.4">
      <c r="A2356" s="12"/>
      <c r="B2356" s="12"/>
      <c r="C2356" s="42"/>
      <c r="D2356" s="12"/>
      <c r="E2356" s="12"/>
      <c r="F2356" s="12"/>
      <c r="G2356" s="12"/>
      <c r="H2356" s="12"/>
      <c r="I2356" s="12"/>
      <c r="J2356" s="12"/>
      <c r="K2356" s="12"/>
      <c r="L2356" s="12"/>
      <c r="M2356" s="12"/>
      <c r="N2356" s="12"/>
      <c r="O2356" s="12"/>
      <c r="P2356" s="12"/>
      <c r="Q2356" s="12"/>
      <c r="R2356" s="12"/>
      <c r="S2356" s="12"/>
      <c r="T2356" s="12"/>
      <c r="U2356" s="12"/>
      <c r="V2356" s="12"/>
    </row>
    <row r="2357" spans="1:22" s="1" customFormat="1" x14ac:dyDescent="0.4">
      <c r="A2357" s="12"/>
      <c r="B2357" s="12"/>
      <c r="C2357" s="42"/>
      <c r="D2357" s="12"/>
      <c r="E2357" s="12"/>
      <c r="F2357" s="12"/>
      <c r="G2357" s="12"/>
      <c r="H2357" s="12"/>
      <c r="I2357" s="12"/>
      <c r="J2357" s="12"/>
      <c r="K2357" s="12"/>
      <c r="L2357" s="12"/>
      <c r="M2357" s="12"/>
      <c r="N2357" s="12"/>
      <c r="O2357" s="12"/>
      <c r="P2357" s="12"/>
      <c r="Q2357" s="12"/>
      <c r="R2357" s="12"/>
      <c r="S2357" s="12"/>
      <c r="T2357" s="12"/>
      <c r="U2357" s="12"/>
      <c r="V2357" s="12"/>
    </row>
    <row r="2358" spans="1:22" s="1" customFormat="1" x14ac:dyDescent="0.4">
      <c r="A2358" s="12"/>
      <c r="B2358" s="12"/>
      <c r="C2358" s="42"/>
      <c r="D2358" s="12"/>
      <c r="E2358" s="12"/>
      <c r="F2358" s="12"/>
      <c r="G2358" s="12"/>
      <c r="H2358" s="12"/>
      <c r="I2358" s="12"/>
      <c r="J2358" s="12"/>
      <c r="K2358" s="12"/>
      <c r="L2358" s="12"/>
      <c r="M2358" s="12"/>
      <c r="N2358" s="12"/>
      <c r="O2358" s="12"/>
      <c r="P2358" s="12"/>
      <c r="Q2358" s="12"/>
      <c r="R2358" s="12"/>
      <c r="S2358" s="12"/>
      <c r="T2358" s="12"/>
      <c r="U2358" s="12"/>
      <c r="V2358" s="12"/>
    </row>
    <row r="2359" spans="1:22" s="1" customFormat="1" x14ac:dyDescent="0.4">
      <c r="A2359" s="12"/>
      <c r="B2359" s="12"/>
      <c r="C2359" s="42"/>
      <c r="D2359" s="12"/>
      <c r="E2359" s="12"/>
      <c r="F2359" s="12"/>
      <c r="G2359" s="12"/>
      <c r="H2359" s="12"/>
      <c r="I2359" s="12"/>
      <c r="J2359" s="12"/>
      <c r="K2359" s="12"/>
      <c r="L2359" s="12"/>
      <c r="M2359" s="12"/>
      <c r="N2359" s="12"/>
      <c r="O2359" s="12"/>
      <c r="P2359" s="12"/>
      <c r="Q2359" s="12"/>
      <c r="R2359" s="12"/>
      <c r="S2359" s="12"/>
      <c r="T2359" s="12"/>
      <c r="U2359" s="12"/>
      <c r="V2359" s="12"/>
    </row>
    <row r="2360" spans="1:22" s="1" customFormat="1" x14ac:dyDescent="0.4">
      <c r="A2360" s="12"/>
      <c r="B2360" s="12"/>
      <c r="C2360" s="42"/>
      <c r="D2360" s="12"/>
      <c r="E2360" s="12"/>
      <c r="F2360" s="12"/>
      <c r="G2360" s="12"/>
      <c r="H2360" s="12"/>
      <c r="I2360" s="12"/>
      <c r="J2360" s="12"/>
      <c r="K2360" s="12"/>
      <c r="L2360" s="12"/>
      <c r="M2360" s="12"/>
      <c r="N2360" s="12"/>
      <c r="O2360" s="12"/>
      <c r="P2360" s="12"/>
      <c r="Q2360" s="12"/>
      <c r="R2360" s="12"/>
      <c r="S2360" s="12"/>
      <c r="T2360" s="12"/>
      <c r="U2360" s="12"/>
      <c r="V2360" s="12"/>
    </row>
    <row r="2361" spans="1:22" s="1" customFormat="1" x14ac:dyDescent="0.4">
      <c r="A2361" s="12"/>
      <c r="B2361" s="12"/>
      <c r="C2361" s="42"/>
      <c r="D2361" s="12"/>
      <c r="E2361" s="12"/>
      <c r="F2361" s="12"/>
      <c r="G2361" s="12"/>
      <c r="H2361" s="12"/>
      <c r="I2361" s="12"/>
      <c r="J2361" s="12"/>
      <c r="K2361" s="12"/>
      <c r="L2361" s="12"/>
      <c r="M2361" s="12"/>
      <c r="N2361" s="12"/>
      <c r="O2361" s="12"/>
      <c r="P2361" s="12"/>
      <c r="Q2361" s="12"/>
      <c r="R2361" s="12"/>
      <c r="S2361" s="12"/>
      <c r="T2361" s="12"/>
      <c r="U2361" s="12"/>
      <c r="V2361" s="12"/>
    </row>
    <row r="2362" spans="1:22" s="1" customFormat="1" x14ac:dyDescent="0.4">
      <c r="A2362" s="12"/>
      <c r="B2362" s="12"/>
      <c r="C2362" s="42"/>
      <c r="D2362" s="12"/>
      <c r="E2362" s="12"/>
      <c r="F2362" s="12"/>
      <c r="G2362" s="12"/>
      <c r="H2362" s="12"/>
      <c r="I2362" s="12"/>
      <c r="J2362" s="12"/>
      <c r="K2362" s="12"/>
      <c r="L2362" s="12"/>
      <c r="M2362" s="12"/>
      <c r="N2362" s="12"/>
      <c r="O2362" s="12"/>
      <c r="P2362" s="12"/>
      <c r="Q2362" s="12"/>
      <c r="R2362" s="12"/>
      <c r="S2362" s="12"/>
      <c r="T2362" s="12"/>
      <c r="U2362" s="12"/>
      <c r="V2362" s="12"/>
    </row>
    <row r="2363" spans="1:22" s="1" customFormat="1" x14ac:dyDescent="0.4">
      <c r="A2363" s="12"/>
      <c r="B2363" s="12"/>
      <c r="C2363" s="42"/>
      <c r="D2363" s="12"/>
      <c r="E2363" s="12"/>
      <c r="F2363" s="12"/>
      <c r="G2363" s="12"/>
      <c r="H2363" s="12"/>
      <c r="I2363" s="12"/>
      <c r="J2363" s="12"/>
      <c r="K2363" s="12"/>
      <c r="L2363" s="12"/>
      <c r="M2363" s="12"/>
      <c r="N2363" s="12"/>
      <c r="O2363" s="12"/>
      <c r="P2363" s="12"/>
      <c r="Q2363" s="12"/>
      <c r="R2363" s="12"/>
      <c r="S2363" s="12"/>
      <c r="T2363" s="12"/>
      <c r="U2363" s="12"/>
      <c r="V2363" s="12"/>
    </row>
    <row r="2364" spans="1:22" s="1" customFormat="1" x14ac:dyDescent="0.4">
      <c r="A2364" s="12"/>
      <c r="B2364" s="12"/>
      <c r="C2364" s="42"/>
      <c r="D2364" s="12"/>
      <c r="E2364" s="12"/>
      <c r="F2364" s="12"/>
      <c r="G2364" s="12"/>
      <c r="H2364" s="12"/>
      <c r="I2364" s="12"/>
      <c r="J2364" s="12"/>
      <c r="K2364" s="12"/>
      <c r="L2364" s="12"/>
      <c r="M2364" s="12"/>
      <c r="N2364" s="12"/>
      <c r="O2364" s="12"/>
      <c r="P2364" s="12"/>
      <c r="Q2364" s="12"/>
      <c r="R2364" s="12"/>
      <c r="S2364" s="12"/>
      <c r="T2364" s="12"/>
      <c r="U2364" s="12"/>
      <c r="V2364" s="12"/>
    </row>
    <row r="2365" spans="1:22" s="1" customFormat="1" x14ac:dyDescent="0.4">
      <c r="A2365" s="12"/>
      <c r="B2365" s="12"/>
      <c r="C2365" s="42"/>
      <c r="D2365" s="12"/>
      <c r="E2365" s="12"/>
      <c r="F2365" s="12"/>
      <c r="G2365" s="12"/>
      <c r="H2365" s="12"/>
      <c r="I2365" s="12"/>
      <c r="J2365" s="12"/>
      <c r="K2365" s="12"/>
      <c r="L2365" s="12"/>
      <c r="M2365" s="12"/>
      <c r="N2365" s="12"/>
      <c r="O2365" s="12"/>
      <c r="P2365" s="12"/>
      <c r="Q2365" s="12"/>
      <c r="R2365" s="12"/>
      <c r="S2365" s="12"/>
      <c r="T2365" s="12"/>
      <c r="U2365" s="12"/>
      <c r="V2365" s="12"/>
    </row>
    <row r="2366" spans="1:22" s="1" customFormat="1" x14ac:dyDescent="0.4">
      <c r="A2366" s="12"/>
      <c r="B2366" s="12"/>
      <c r="C2366" s="42"/>
      <c r="D2366" s="12"/>
      <c r="E2366" s="12"/>
      <c r="F2366" s="12"/>
      <c r="G2366" s="12"/>
      <c r="H2366" s="12"/>
      <c r="I2366" s="12"/>
      <c r="J2366" s="12"/>
      <c r="K2366" s="12"/>
      <c r="L2366" s="12"/>
      <c r="M2366" s="12"/>
      <c r="N2366" s="12"/>
      <c r="O2366" s="12"/>
      <c r="P2366" s="12"/>
      <c r="Q2366" s="12"/>
      <c r="R2366" s="12"/>
      <c r="S2366" s="12"/>
      <c r="T2366" s="12"/>
      <c r="U2366" s="12"/>
      <c r="V2366" s="12"/>
    </row>
    <row r="2367" spans="1:22" s="1" customFormat="1" x14ac:dyDescent="0.4">
      <c r="A2367" s="12"/>
      <c r="B2367" s="12"/>
      <c r="C2367" s="42"/>
      <c r="D2367" s="12"/>
      <c r="E2367" s="12"/>
      <c r="F2367" s="12"/>
      <c r="G2367" s="12"/>
      <c r="H2367" s="12"/>
      <c r="I2367" s="12"/>
      <c r="J2367" s="12"/>
      <c r="K2367" s="12"/>
      <c r="L2367" s="12"/>
      <c r="M2367" s="12"/>
      <c r="N2367" s="12"/>
      <c r="O2367" s="12"/>
      <c r="P2367" s="12"/>
      <c r="Q2367" s="12"/>
      <c r="R2367" s="12"/>
      <c r="S2367" s="12"/>
      <c r="T2367" s="12"/>
      <c r="U2367" s="12"/>
      <c r="V2367" s="12"/>
    </row>
    <row r="2368" spans="1:22" s="1" customFormat="1" x14ac:dyDescent="0.4">
      <c r="A2368" s="12"/>
      <c r="B2368" s="12"/>
      <c r="C2368" s="42"/>
      <c r="D2368" s="12"/>
      <c r="E2368" s="12"/>
      <c r="F2368" s="12"/>
      <c r="G2368" s="12"/>
      <c r="H2368" s="12"/>
      <c r="I2368" s="12"/>
      <c r="J2368" s="12"/>
      <c r="K2368" s="12"/>
      <c r="L2368" s="12"/>
      <c r="M2368" s="12"/>
      <c r="N2368" s="12"/>
      <c r="O2368" s="12"/>
      <c r="P2368" s="12"/>
      <c r="Q2368" s="12"/>
      <c r="R2368" s="12"/>
      <c r="S2368" s="12"/>
      <c r="T2368" s="12"/>
      <c r="U2368" s="12"/>
      <c r="V2368" s="12"/>
    </row>
    <row r="2369" spans="1:22" s="1" customFormat="1" x14ac:dyDescent="0.4">
      <c r="A2369" s="12"/>
      <c r="B2369" s="12"/>
      <c r="C2369" s="42"/>
      <c r="D2369" s="12"/>
      <c r="E2369" s="12"/>
      <c r="F2369" s="12"/>
      <c r="G2369" s="12"/>
      <c r="H2369" s="12"/>
      <c r="I2369" s="12"/>
      <c r="J2369" s="12"/>
      <c r="K2369" s="12"/>
      <c r="L2369" s="12"/>
      <c r="M2369" s="12"/>
      <c r="N2369" s="12"/>
      <c r="O2369" s="12"/>
      <c r="P2369" s="12"/>
      <c r="Q2369" s="12"/>
      <c r="R2369" s="12"/>
      <c r="S2369" s="12"/>
      <c r="T2369" s="12"/>
      <c r="U2369" s="12"/>
      <c r="V2369" s="12"/>
    </row>
    <row r="2370" spans="1:22" s="1" customFormat="1" x14ac:dyDescent="0.4">
      <c r="A2370" s="12"/>
      <c r="B2370" s="12"/>
      <c r="C2370" s="42"/>
      <c r="D2370" s="12"/>
      <c r="E2370" s="12"/>
      <c r="F2370" s="12"/>
      <c r="G2370" s="12"/>
      <c r="H2370" s="12"/>
      <c r="I2370" s="12"/>
      <c r="J2370" s="12"/>
      <c r="K2370" s="12"/>
      <c r="L2370" s="12"/>
      <c r="M2370" s="12"/>
      <c r="N2370" s="12"/>
      <c r="O2370" s="12"/>
      <c r="P2370" s="12"/>
      <c r="Q2370" s="12"/>
      <c r="R2370" s="12"/>
      <c r="S2370" s="12"/>
      <c r="T2370" s="12"/>
      <c r="U2370" s="12"/>
      <c r="V2370" s="12"/>
    </row>
    <row r="2371" spans="1:22" s="1" customFormat="1" x14ac:dyDescent="0.4">
      <c r="A2371" s="12"/>
      <c r="B2371" s="12"/>
      <c r="C2371" s="42"/>
      <c r="D2371" s="12"/>
      <c r="E2371" s="12"/>
      <c r="F2371" s="12"/>
      <c r="G2371" s="12"/>
      <c r="H2371" s="12"/>
      <c r="I2371" s="12"/>
      <c r="J2371" s="12"/>
      <c r="K2371" s="12"/>
      <c r="L2371" s="12"/>
      <c r="M2371" s="12"/>
      <c r="N2371" s="12"/>
      <c r="O2371" s="12"/>
      <c r="P2371" s="12"/>
      <c r="Q2371" s="12"/>
      <c r="R2371" s="12"/>
      <c r="S2371" s="12"/>
      <c r="T2371" s="12"/>
      <c r="U2371" s="12"/>
      <c r="V2371" s="12"/>
    </row>
    <row r="2372" spans="1:22" s="1" customFormat="1" x14ac:dyDescent="0.4">
      <c r="A2372" s="12"/>
      <c r="B2372" s="12"/>
      <c r="C2372" s="42"/>
      <c r="D2372" s="12"/>
      <c r="E2372" s="12"/>
      <c r="F2372" s="12"/>
      <c r="G2372" s="12"/>
      <c r="H2372" s="12"/>
      <c r="I2372" s="12"/>
      <c r="J2372" s="12"/>
      <c r="K2372" s="12"/>
      <c r="L2372" s="12"/>
      <c r="M2372" s="12"/>
      <c r="N2372" s="12"/>
      <c r="O2372" s="12"/>
      <c r="P2372" s="12"/>
      <c r="Q2372" s="12"/>
      <c r="R2372" s="12"/>
      <c r="S2372" s="12"/>
      <c r="T2372" s="12"/>
      <c r="U2372" s="12"/>
      <c r="V2372" s="12"/>
    </row>
    <row r="2373" spans="1:22" s="1" customFormat="1" x14ac:dyDescent="0.4">
      <c r="A2373" s="12"/>
      <c r="B2373" s="12"/>
      <c r="C2373" s="42"/>
      <c r="D2373" s="12"/>
      <c r="E2373" s="12"/>
      <c r="F2373" s="12"/>
      <c r="G2373" s="12"/>
      <c r="H2373" s="12"/>
      <c r="I2373" s="12"/>
      <c r="J2373" s="12"/>
      <c r="K2373" s="12"/>
      <c r="L2373" s="12"/>
      <c r="M2373" s="12"/>
      <c r="N2373" s="12"/>
      <c r="O2373" s="12"/>
      <c r="P2373" s="12"/>
      <c r="Q2373" s="12"/>
      <c r="R2373" s="12"/>
      <c r="S2373" s="12"/>
      <c r="T2373" s="12"/>
      <c r="U2373" s="12"/>
      <c r="V2373" s="12"/>
    </row>
    <row r="2374" spans="1:22" s="1" customFormat="1" x14ac:dyDescent="0.4">
      <c r="A2374" s="12"/>
      <c r="B2374" s="12"/>
      <c r="C2374" s="42"/>
      <c r="D2374" s="12"/>
      <c r="E2374" s="12"/>
      <c r="F2374" s="12"/>
      <c r="G2374" s="12"/>
      <c r="H2374" s="12"/>
      <c r="I2374" s="12"/>
      <c r="J2374" s="12"/>
      <c r="K2374" s="12"/>
      <c r="L2374" s="12"/>
      <c r="M2374" s="12"/>
      <c r="N2374" s="12"/>
      <c r="O2374" s="12"/>
      <c r="P2374" s="12"/>
      <c r="Q2374" s="12"/>
      <c r="R2374" s="12"/>
      <c r="S2374" s="12"/>
      <c r="T2374" s="12"/>
      <c r="U2374" s="12"/>
      <c r="V2374" s="12"/>
    </row>
    <row r="2375" spans="1:22" s="1" customFormat="1" x14ac:dyDescent="0.4">
      <c r="A2375" s="12"/>
      <c r="B2375" s="12"/>
      <c r="C2375" s="42"/>
      <c r="D2375" s="12"/>
      <c r="E2375" s="12"/>
      <c r="F2375" s="12"/>
      <c r="G2375" s="12"/>
      <c r="H2375" s="12"/>
      <c r="I2375" s="12"/>
      <c r="J2375" s="12"/>
      <c r="K2375" s="12"/>
      <c r="L2375" s="12"/>
      <c r="M2375" s="12"/>
      <c r="N2375" s="12"/>
      <c r="O2375" s="12"/>
      <c r="P2375" s="12"/>
      <c r="Q2375" s="12"/>
      <c r="R2375" s="12"/>
      <c r="S2375" s="12"/>
      <c r="T2375" s="12"/>
      <c r="U2375" s="12"/>
      <c r="V2375" s="12"/>
    </row>
    <row r="2376" spans="1:22" s="1" customFormat="1" x14ac:dyDescent="0.4">
      <c r="A2376" s="12"/>
      <c r="B2376" s="12"/>
      <c r="C2376" s="42"/>
      <c r="D2376" s="12"/>
      <c r="E2376" s="12"/>
      <c r="F2376" s="12"/>
      <c r="G2376" s="12"/>
      <c r="H2376" s="12"/>
      <c r="I2376" s="12"/>
      <c r="J2376" s="12"/>
      <c r="K2376" s="12"/>
      <c r="L2376" s="12"/>
      <c r="M2376" s="12"/>
      <c r="N2376" s="12"/>
      <c r="O2376" s="12"/>
      <c r="P2376" s="12"/>
      <c r="Q2376" s="12"/>
      <c r="R2376" s="12"/>
      <c r="S2376" s="12"/>
      <c r="T2376" s="12"/>
      <c r="U2376" s="12"/>
      <c r="V2376" s="12"/>
    </row>
    <row r="2377" spans="1:22" s="1" customFormat="1" x14ac:dyDescent="0.4">
      <c r="A2377" s="12"/>
      <c r="B2377" s="12"/>
      <c r="C2377" s="42"/>
      <c r="D2377" s="12"/>
      <c r="E2377" s="12"/>
      <c r="F2377" s="12"/>
      <c r="G2377" s="12"/>
      <c r="H2377" s="12"/>
      <c r="I2377" s="12"/>
      <c r="J2377" s="12"/>
      <c r="K2377" s="12"/>
      <c r="L2377" s="12"/>
      <c r="M2377" s="12"/>
      <c r="N2377" s="12"/>
      <c r="O2377" s="12"/>
      <c r="P2377" s="12"/>
      <c r="Q2377" s="12"/>
      <c r="R2377" s="12"/>
      <c r="S2377" s="12"/>
      <c r="T2377" s="12"/>
      <c r="U2377" s="12"/>
      <c r="V2377" s="12"/>
    </row>
    <row r="2378" spans="1:22" s="1" customFormat="1" x14ac:dyDescent="0.4">
      <c r="A2378" s="12"/>
      <c r="B2378" s="12"/>
      <c r="C2378" s="42"/>
      <c r="D2378" s="12"/>
      <c r="E2378" s="12"/>
      <c r="F2378" s="12"/>
      <c r="G2378" s="12"/>
      <c r="H2378" s="12"/>
      <c r="I2378" s="12"/>
      <c r="J2378" s="12"/>
      <c r="K2378" s="12"/>
      <c r="L2378" s="12"/>
      <c r="M2378" s="12"/>
      <c r="N2378" s="12"/>
      <c r="O2378" s="12"/>
      <c r="P2378" s="12"/>
      <c r="Q2378" s="12"/>
      <c r="R2378" s="12"/>
      <c r="S2378" s="12"/>
      <c r="T2378" s="12"/>
      <c r="U2378" s="12"/>
      <c r="V2378" s="12"/>
    </row>
    <row r="2379" spans="1:22" s="1" customFormat="1" x14ac:dyDescent="0.4">
      <c r="A2379" s="12"/>
      <c r="B2379" s="12"/>
      <c r="C2379" s="42"/>
      <c r="D2379" s="12"/>
      <c r="E2379" s="12"/>
      <c r="F2379" s="12"/>
      <c r="G2379" s="12"/>
      <c r="H2379" s="12"/>
      <c r="I2379" s="12"/>
      <c r="J2379" s="12"/>
      <c r="K2379" s="12"/>
      <c r="L2379" s="12"/>
      <c r="M2379" s="12"/>
      <c r="N2379" s="12"/>
      <c r="O2379" s="12"/>
      <c r="P2379" s="12"/>
      <c r="Q2379" s="12"/>
      <c r="R2379" s="12"/>
      <c r="S2379" s="12"/>
      <c r="T2379" s="12"/>
      <c r="U2379" s="12"/>
      <c r="V2379" s="12"/>
    </row>
    <row r="2380" spans="1:22" s="1" customFormat="1" x14ac:dyDescent="0.4">
      <c r="A2380" s="12"/>
      <c r="B2380" s="12"/>
      <c r="C2380" s="42"/>
      <c r="D2380" s="12"/>
      <c r="E2380" s="12"/>
      <c r="F2380" s="12"/>
      <c r="G2380" s="12"/>
      <c r="H2380" s="12"/>
      <c r="I2380" s="12"/>
      <c r="J2380" s="12"/>
      <c r="K2380" s="12"/>
      <c r="L2380" s="12"/>
      <c r="M2380" s="12"/>
      <c r="N2380" s="12"/>
      <c r="O2380" s="12"/>
      <c r="P2380" s="12"/>
      <c r="Q2380" s="12"/>
      <c r="R2380" s="12"/>
      <c r="S2380" s="12"/>
      <c r="T2380" s="12"/>
      <c r="U2380" s="12"/>
      <c r="V2380" s="12"/>
    </row>
    <row r="2381" spans="1:22" s="1" customFormat="1" x14ac:dyDescent="0.4">
      <c r="A2381" s="12"/>
      <c r="B2381" s="12"/>
      <c r="C2381" s="42"/>
      <c r="D2381" s="12"/>
      <c r="E2381" s="12"/>
      <c r="F2381" s="12"/>
      <c r="G2381" s="12"/>
      <c r="H2381" s="12"/>
      <c r="I2381" s="12"/>
      <c r="J2381" s="12"/>
      <c r="K2381" s="12"/>
      <c r="L2381" s="12"/>
      <c r="M2381" s="12"/>
      <c r="N2381" s="12"/>
      <c r="O2381" s="12"/>
      <c r="P2381" s="12"/>
      <c r="Q2381" s="12"/>
      <c r="R2381" s="12"/>
      <c r="S2381" s="12"/>
      <c r="T2381" s="12"/>
      <c r="U2381" s="12"/>
      <c r="V2381" s="12"/>
    </row>
    <row r="2382" spans="1:22" s="1" customFormat="1" x14ac:dyDescent="0.4">
      <c r="A2382" s="12"/>
      <c r="B2382" s="12"/>
      <c r="C2382" s="42"/>
      <c r="D2382" s="12"/>
      <c r="E2382" s="12"/>
      <c r="F2382" s="12"/>
      <c r="G2382" s="12"/>
      <c r="H2382" s="12"/>
      <c r="I2382" s="12"/>
      <c r="J2382" s="12"/>
      <c r="K2382" s="12"/>
      <c r="L2382" s="12"/>
      <c r="M2382" s="12"/>
      <c r="N2382" s="12"/>
      <c r="O2382" s="12"/>
      <c r="P2382" s="12"/>
      <c r="Q2382" s="12"/>
      <c r="R2382" s="12"/>
      <c r="S2382" s="12"/>
      <c r="T2382" s="12"/>
      <c r="U2382" s="12"/>
      <c r="V2382" s="12"/>
    </row>
    <row r="2383" spans="1:22" s="1" customFormat="1" x14ac:dyDescent="0.4">
      <c r="A2383" s="12"/>
      <c r="B2383" s="12"/>
      <c r="C2383" s="42"/>
      <c r="D2383" s="12"/>
      <c r="E2383" s="12"/>
      <c r="F2383" s="12"/>
      <c r="G2383" s="12"/>
      <c r="H2383" s="12"/>
      <c r="I2383" s="12"/>
      <c r="J2383" s="12"/>
      <c r="K2383" s="12"/>
      <c r="L2383" s="12"/>
      <c r="M2383" s="12"/>
      <c r="N2383" s="12"/>
      <c r="O2383" s="12"/>
      <c r="P2383" s="12"/>
      <c r="Q2383" s="12"/>
      <c r="R2383" s="12"/>
      <c r="S2383" s="12"/>
      <c r="T2383" s="12"/>
      <c r="U2383" s="12"/>
      <c r="V2383" s="12"/>
    </row>
    <row r="2384" spans="1:22" s="1" customFormat="1" x14ac:dyDescent="0.4">
      <c r="A2384" s="12"/>
      <c r="B2384" s="12"/>
      <c r="C2384" s="42"/>
      <c r="D2384" s="12"/>
      <c r="E2384" s="12"/>
      <c r="F2384" s="12"/>
      <c r="G2384" s="12"/>
      <c r="H2384" s="12"/>
      <c r="I2384" s="12"/>
      <c r="J2384" s="12"/>
      <c r="K2384" s="12"/>
      <c r="L2384" s="12"/>
      <c r="M2384" s="12"/>
      <c r="N2384" s="12"/>
      <c r="O2384" s="12"/>
      <c r="P2384" s="12"/>
      <c r="Q2384" s="12"/>
      <c r="R2384" s="12"/>
      <c r="S2384" s="12"/>
      <c r="T2384" s="12"/>
      <c r="U2384" s="12"/>
      <c r="V2384" s="12"/>
    </row>
    <row r="2385" spans="1:22" s="1" customFormat="1" x14ac:dyDescent="0.4">
      <c r="A2385" s="12"/>
      <c r="B2385" s="12"/>
      <c r="C2385" s="42"/>
      <c r="D2385" s="12"/>
      <c r="E2385" s="12"/>
      <c r="F2385" s="12"/>
      <c r="G2385" s="12"/>
      <c r="H2385" s="12"/>
      <c r="I2385" s="12"/>
      <c r="J2385" s="12"/>
      <c r="K2385" s="12"/>
      <c r="L2385" s="12"/>
      <c r="M2385" s="12"/>
      <c r="N2385" s="12"/>
      <c r="O2385" s="12"/>
      <c r="P2385" s="12"/>
      <c r="Q2385" s="12"/>
      <c r="R2385" s="12"/>
      <c r="S2385" s="12"/>
      <c r="T2385" s="12"/>
      <c r="U2385" s="12"/>
      <c r="V2385" s="12"/>
    </row>
    <row r="2386" spans="1:22" s="1" customFormat="1" x14ac:dyDescent="0.4">
      <c r="A2386" s="12"/>
      <c r="B2386" s="12"/>
      <c r="C2386" s="42"/>
      <c r="D2386" s="12"/>
      <c r="E2386" s="12"/>
      <c r="F2386" s="12"/>
      <c r="G2386" s="12"/>
      <c r="H2386" s="12"/>
      <c r="I2386" s="12"/>
      <c r="J2386" s="12"/>
      <c r="K2386" s="12"/>
      <c r="L2386" s="12"/>
      <c r="M2386" s="12"/>
      <c r="N2386" s="12"/>
      <c r="O2386" s="12"/>
      <c r="P2386" s="12"/>
      <c r="Q2386" s="12"/>
      <c r="R2386" s="12"/>
      <c r="S2386" s="12"/>
      <c r="T2386" s="12"/>
      <c r="U2386" s="12"/>
      <c r="V2386" s="12"/>
    </row>
    <row r="2387" spans="1:22" s="1" customFormat="1" x14ac:dyDescent="0.4">
      <c r="A2387" s="12"/>
      <c r="B2387" s="12"/>
      <c r="C2387" s="42"/>
      <c r="D2387" s="12"/>
      <c r="E2387" s="12"/>
      <c r="F2387" s="12"/>
      <c r="G2387" s="12"/>
      <c r="H2387" s="12"/>
      <c r="I2387" s="12"/>
      <c r="J2387" s="12"/>
      <c r="K2387" s="12"/>
      <c r="L2387" s="12"/>
      <c r="M2387" s="12"/>
      <c r="N2387" s="12"/>
      <c r="O2387" s="12"/>
      <c r="P2387" s="12"/>
      <c r="Q2387" s="12"/>
      <c r="R2387" s="12"/>
      <c r="S2387" s="12"/>
      <c r="T2387" s="12"/>
      <c r="U2387" s="12"/>
      <c r="V2387" s="12"/>
    </row>
    <row r="2388" spans="1:22" s="1" customFormat="1" x14ac:dyDescent="0.4">
      <c r="A2388" s="12"/>
      <c r="B2388" s="12"/>
      <c r="C2388" s="42"/>
      <c r="D2388" s="12"/>
      <c r="E2388" s="12"/>
      <c r="F2388" s="12"/>
      <c r="G2388" s="12"/>
      <c r="H2388" s="12"/>
      <c r="I2388" s="12"/>
      <c r="J2388" s="12"/>
      <c r="K2388" s="12"/>
      <c r="L2388" s="12"/>
      <c r="M2388" s="12"/>
      <c r="N2388" s="12"/>
      <c r="O2388" s="12"/>
      <c r="P2388" s="12"/>
      <c r="Q2388" s="12"/>
      <c r="R2388" s="12"/>
      <c r="S2388" s="12"/>
      <c r="T2388" s="12"/>
      <c r="U2388" s="12"/>
      <c r="V2388" s="12"/>
    </row>
    <row r="2389" spans="1:22" s="1" customFormat="1" x14ac:dyDescent="0.4">
      <c r="A2389" s="12"/>
      <c r="B2389" s="12"/>
      <c r="C2389" s="42"/>
      <c r="D2389" s="12"/>
      <c r="E2389" s="12"/>
      <c r="F2389" s="12"/>
      <c r="G2389" s="12"/>
      <c r="H2389" s="12"/>
      <c r="I2389" s="12"/>
      <c r="J2389" s="12"/>
      <c r="K2389" s="12"/>
      <c r="L2389" s="12"/>
      <c r="M2389" s="12"/>
      <c r="N2389" s="12"/>
      <c r="O2389" s="12"/>
      <c r="P2389" s="12"/>
      <c r="Q2389" s="12"/>
      <c r="R2389" s="12"/>
      <c r="S2389" s="12"/>
      <c r="T2389" s="12"/>
      <c r="U2389" s="12"/>
      <c r="V2389" s="12"/>
    </row>
    <row r="2390" spans="1:22" s="1" customFormat="1" x14ac:dyDescent="0.4">
      <c r="A2390" s="12"/>
      <c r="B2390" s="12"/>
      <c r="C2390" s="42"/>
      <c r="D2390" s="12"/>
      <c r="E2390" s="12"/>
      <c r="F2390" s="12"/>
      <c r="G2390" s="12"/>
      <c r="H2390" s="12"/>
      <c r="I2390" s="12"/>
      <c r="J2390" s="12"/>
      <c r="K2390" s="12"/>
      <c r="L2390" s="12"/>
      <c r="M2390" s="12"/>
      <c r="N2390" s="12"/>
      <c r="O2390" s="12"/>
      <c r="P2390" s="12"/>
      <c r="Q2390" s="12"/>
      <c r="R2390" s="12"/>
      <c r="S2390" s="12"/>
      <c r="T2390" s="12"/>
      <c r="U2390" s="12"/>
      <c r="V2390" s="12"/>
    </row>
    <row r="2391" spans="1:22" s="1" customFormat="1" x14ac:dyDescent="0.4">
      <c r="A2391" s="12"/>
      <c r="B2391" s="12"/>
      <c r="C2391" s="42"/>
      <c r="D2391" s="12"/>
      <c r="E2391" s="12"/>
      <c r="F2391" s="12"/>
      <c r="G2391" s="12"/>
      <c r="H2391" s="12"/>
      <c r="I2391" s="12"/>
      <c r="J2391" s="12"/>
      <c r="K2391" s="12"/>
      <c r="L2391" s="12"/>
      <c r="M2391" s="12"/>
      <c r="N2391" s="12"/>
      <c r="O2391" s="12"/>
      <c r="P2391" s="12"/>
      <c r="Q2391" s="12"/>
      <c r="R2391" s="12"/>
      <c r="S2391" s="12"/>
      <c r="T2391" s="12"/>
      <c r="U2391" s="12"/>
      <c r="V2391" s="12"/>
    </row>
    <row r="2392" spans="1:22" s="1" customFormat="1" x14ac:dyDescent="0.4">
      <c r="A2392" s="12"/>
      <c r="B2392" s="12"/>
      <c r="C2392" s="42"/>
      <c r="D2392" s="12"/>
      <c r="E2392" s="12"/>
      <c r="F2392" s="12"/>
      <c r="G2392" s="12"/>
      <c r="H2392" s="12"/>
      <c r="I2392" s="12"/>
      <c r="J2392" s="12"/>
      <c r="K2392" s="12"/>
      <c r="L2392" s="12"/>
      <c r="M2392" s="12"/>
      <c r="N2392" s="12"/>
      <c r="O2392" s="12"/>
      <c r="P2392" s="12"/>
      <c r="Q2392" s="12"/>
      <c r="R2392" s="12"/>
      <c r="S2392" s="12"/>
      <c r="T2392" s="12"/>
      <c r="U2392" s="12"/>
      <c r="V2392" s="12"/>
    </row>
    <row r="2393" spans="1:22" s="1" customFormat="1" x14ac:dyDescent="0.4">
      <c r="A2393" s="12"/>
      <c r="B2393" s="12"/>
      <c r="C2393" s="42"/>
      <c r="D2393" s="12"/>
      <c r="E2393" s="12"/>
      <c r="F2393" s="12"/>
      <c r="G2393" s="12"/>
      <c r="H2393" s="12"/>
      <c r="I2393" s="12"/>
      <c r="J2393" s="12"/>
      <c r="K2393" s="12"/>
      <c r="L2393" s="12"/>
      <c r="M2393" s="12"/>
      <c r="N2393" s="12"/>
      <c r="O2393" s="12"/>
      <c r="P2393" s="12"/>
      <c r="Q2393" s="12"/>
      <c r="R2393" s="12"/>
      <c r="S2393" s="12"/>
      <c r="T2393" s="12"/>
      <c r="U2393" s="12"/>
      <c r="V2393" s="12"/>
    </row>
    <row r="2394" spans="1:22" s="1" customFormat="1" x14ac:dyDescent="0.4">
      <c r="A2394" s="12"/>
      <c r="B2394" s="12"/>
      <c r="C2394" s="42"/>
      <c r="D2394" s="12"/>
      <c r="E2394" s="12"/>
      <c r="F2394" s="12"/>
      <c r="G2394" s="12"/>
      <c r="H2394" s="12"/>
      <c r="I2394" s="12"/>
      <c r="J2394" s="12"/>
      <c r="K2394" s="12"/>
      <c r="L2394" s="12"/>
      <c r="M2394" s="12"/>
      <c r="N2394" s="12"/>
      <c r="O2394" s="12"/>
      <c r="P2394" s="12"/>
      <c r="Q2394" s="12"/>
      <c r="R2394" s="12"/>
      <c r="S2394" s="12"/>
      <c r="T2394" s="12"/>
      <c r="U2394" s="12"/>
      <c r="V2394" s="12"/>
    </row>
    <row r="2395" spans="1:22" s="1" customFormat="1" x14ac:dyDescent="0.4">
      <c r="A2395" s="12"/>
      <c r="B2395" s="12"/>
      <c r="C2395" s="42"/>
      <c r="D2395" s="12"/>
      <c r="E2395" s="12"/>
      <c r="F2395" s="12"/>
      <c r="G2395" s="12"/>
      <c r="H2395" s="12"/>
      <c r="I2395" s="12"/>
      <c r="J2395" s="12"/>
      <c r="K2395" s="12"/>
      <c r="L2395" s="12"/>
      <c r="M2395" s="12"/>
      <c r="N2395" s="12"/>
      <c r="O2395" s="12"/>
      <c r="P2395" s="12"/>
      <c r="Q2395" s="12"/>
      <c r="R2395" s="12"/>
      <c r="S2395" s="12"/>
      <c r="T2395" s="12"/>
      <c r="U2395" s="12"/>
      <c r="V2395" s="12"/>
    </row>
    <row r="2396" spans="1:22" s="1" customFormat="1" x14ac:dyDescent="0.4">
      <c r="A2396" s="12"/>
      <c r="B2396" s="12"/>
      <c r="C2396" s="42"/>
      <c r="D2396" s="12"/>
      <c r="E2396" s="12"/>
      <c r="F2396" s="12"/>
      <c r="G2396" s="12"/>
      <c r="H2396" s="12"/>
      <c r="I2396" s="12"/>
      <c r="J2396" s="12"/>
      <c r="K2396" s="12"/>
      <c r="L2396" s="12"/>
      <c r="M2396" s="12"/>
      <c r="N2396" s="12"/>
      <c r="O2396" s="12"/>
      <c r="P2396" s="12"/>
      <c r="Q2396" s="12"/>
      <c r="R2396" s="12"/>
      <c r="S2396" s="12"/>
      <c r="T2396" s="12"/>
      <c r="U2396" s="12"/>
      <c r="V2396" s="12"/>
    </row>
    <row r="2397" spans="1:22" s="1" customFormat="1" x14ac:dyDescent="0.4">
      <c r="A2397" s="12"/>
      <c r="B2397" s="12"/>
      <c r="C2397" s="42"/>
      <c r="D2397" s="12"/>
      <c r="E2397" s="12"/>
      <c r="F2397" s="12"/>
      <c r="G2397" s="12"/>
      <c r="H2397" s="12"/>
      <c r="I2397" s="12"/>
      <c r="J2397" s="12"/>
      <c r="K2397" s="12"/>
      <c r="L2397" s="12"/>
      <c r="M2397" s="12"/>
      <c r="N2397" s="12"/>
      <c r="O2397" s="12"/>
      <c r="P2397" s="12"/>
      <c r="Q2397" s="12"/>
      <c r="R2397" s="12"/>
      <c r="S2397" s="12"/>
      <c r="T2397" s="12"/>
      <c r="U2397" s="12"/>
      <c r="V2397" s="12"/>
    </row>
    <row r="2398" spans="1:22" s="1" customFormat="1" x14ac:dyDescent="0.4">
      <c r="A2398" s="12"/>
      <c r="B2398" s="12"/>
      <c r="C2398" s="42"/>
      <c r="D2398" s="12"/>
      <c r="E2398" s="12"/>
      <c r="F2398" s="12"/>
      <c r="G2398" s="12"/>
      <c r="H2398" s="12"/>
      <c r="I2398" s="12"/>
      <c r="J2398" s="12"/>
      <c r="K2398" s="12"/>
      <c r="L2398" s="12"/>
      <c r="M2398" s="12"/>
      <c r="N2398" s="12"/>
      <c r="O2398" s="12"/>
      <c r="P2398" s="12"/>
      <c r="Q2398" s="12"/>
      <c r="R2398" s="12"/>
      <c r="S2398" s="12"/>
      <c r="T2398" s="12"/>
      <c r="U2398" s="12"/>
      <c r="V2398" s="12"/>
    </row>
    <row r="2399" spans="1:22" s="1" customFormat="1" x14ac:dyDescent="0.4">
      <c r="A2399" s="12"/>
      <c r="B2399" s="12"/>
      <c r="C2399" s="42"/>
      <c r="D2399" s="12"/>
      <c r="E2399" s="12"/>
      <c r="F2399" s="12"/>
      <c r="G2399" s="12"/>
      <c r="H2399" s="12"/>
      <c r="I2399" s="12"/>
      <c r="J2399" s="12"/>
      <c r="K2399" s="12"/>
      <c r="L2399" s="12"/>
      <c r="M2399" s="12"/>
      <c r="N2399" s="12"/>
      <c r="O2399" s="12"/>
      <c r="P2399" s="12"/>
      <c r="Q2399" s="12"/>
      <c r="R2399" s="12"/>
      <c r="S2399" s="12"/>
      <c r="T2399" s="12"/>
      <c r="U2399" s="12"/>
      <c r="V2399" s="12"/>
    </row>
    <row r="2400" spans="1:22" s="1" customFormat="1" x14ac:dyDescent="0.4">
      <c r="A2400" s="12"/>
      <c r="B2400" s="12"/>
      <c r="C2400" s="42"/>
      <c r="D2400" s="12"/>
      <c r="E2400" s="12"/>
      <c r="F2400" s="12"/>
      <c r="G2400" s="12"/>
      <c r="H2400" s="12"/>
      <c r="I2400" s="12"/>
      <c r="J2400" s="12"/>
      <c r="K2400" s="12"/>
      <c r="L2400" s="12"/>
      <c r="M2400" s="12"/>
      <c r="N2400" s="12"/>
      <c r="O2400" s="12"/>
      <c r="P2400" s="12"/>
      <c r="Q2400" s="12"/>
      <c r="R2400" s="12"/>
      <c r="S2400" s="12"/>
      <c r="T2400" s="12"/>
      <c r="U2400" s="12"/>
      <c r="V2400" s="12"/>
    </row>
    <row r="2401" spans="1:22" s="1" customFormat="1" x14ac:dyDescent="0.4">
      <c r="A2401" s="12"/>
      <c r="B2401" s="12"/>
      <c r="C2401" s="42"/>
      <c r="D2401" s="12"/>
      <c r="E2401" s="12"/>
      <c r="F2401" s="12"/>
      <c r="G2401" s="12"/>
      <c r="H2401" s="12"/>
      <c r="I2401" s="12"/>
      <c r="J2401" s="12"/>
      <c r="K2401" s="12"/>
      <c r="L2401" s="12"/>
      <c r="M2401" s="12"/>
      <c r="N2401" s="12"/>
      <c r="O2401" s="12"/>
      <c r="P2401" s="12"/>
      <c r="Q2401" s="12"/>
      <c r="R2401" s="12"/>
      <c r="S2401" s="12"/>
      <c r="T2401" s="12"/>
      <c r="U2401" s="12"/>
      <c r="V2401" s="12"/>
    </row>
    <row r="2402" spans="1:22" s="1" customFormat="1" x14ac:dyDescent="0.4">
      <c r="A2402" s="12"/>
      <c r="B2402" s="12"/>
      <c r="C2402" s="42"/>
      <c r="D2402" s="12"/>
      <c r="E2402" s="12"/>
      <c r="F2402" s="12"/>
      <c r="G2402" s="12"/>
      <c r="H2402" s="12"/>
      <c r="I2402" s="12"/>
      <c r="J2402" s="12"/>
      <c r="K2402" s="12"/>
      <c r="L2402" s="12"/>
      <c r="M2402" s="12"/>
      <c r="N2402" s="12"/>
      <c r="O2402" s="12"/>
      <c r="P2402" s="12"/>
      <c r="Q2402" s="12"/>
      <c r="R2402" s="12"/>
      <c r="S2402" s="12"/>
      <c r="T2402" s="12"/>
      <c r="U2402" s="12"/>
      <c r="V2402" s="12"/>
    </row>
    <row r="2403" spans="1:22" s="1" customFormat="1" x14ac:dyDescent="0.4">
      <c r="A2403" s="12"/>
      <c r="B2403" s="12"/>
      <c r="C2403" s="42"/>
      <c r="D2403" s="12"/>
      <c r="E2403" s="12"/>
      <c r="F2403" s="12"/>
      <c r="G2403" s="12"/>
      <c r="H2403" s="12"/>
      <c r="I2403" s="12"/>
      <c r="J2403" s="12"/>
      <c r="K2403" s="12"/>
      <c r="L2403" s="12"/>
      <c r="M2403" s="12"/>
      <c r="N2403" s="12"/>
      <c r="O2403" s="12"/>
      <c r="P2403" s="12"/>
      <c r="Q2403" s="12"/>
      <c r="R2403" s="12"/>
      <c r="S2403" s="12"/>
      <c r="T2403" s="12"/>
      <c r="U2403" s="12"/>
      <c r="V2403" s="12"/>
    </row>
    <row r="2404" spans="1:22" s="1" customFormat="1" x14ac:dyDescent="0.4">
      <c r="A2404" s="12"/>
      <c r="B2404" s="12"/>
      <c r="C2404" s="42"/>
      <c r="D2404" s="12"/>
      <c r="E2404" s="12"/>
      <c r="F2404" s="12"/>
      <c r="G2404" s="12"/>
      <c r="H2404" s="12"/>
      <c r="I2404" s="12"/>
      <c r="J2404" s="12"/>
      <c r="K2404" s="12"/>
      <c r="L2404" s="12"/>
      <c r="M2404" s="12"/>
      <c r="N2404" s="12"/>
      <c r="O2404" s="12"/>
      <c r="P2404" s="12"/>
      <c r="Q2404" s="12"/>
      <c r="R2404" s="12"/>
      <c r="S2404" s="12"/>
      <c r="T2404" s="12"/>
      <c r="U2404" s="12"/>
      <c r="V2404" s="12"/>
    </row>
    <row r="2405" spans="1:22" s="1" customFormat="1" x14ac:dyDescent="0.4">
      <c r="A2405" s="12"/>
      <c r="B2405" s="12"/>
      <c r="C2405" s="42"/>
      <c r="D2405" s="12"/>
      <c r="E2405" s="12"/>
      <c r="F2405" s="12"/>
      <c r="G2405" s="12"/>
      <c r="H2405" s="12"/>
      <c r="I2405" s="12"/>
      <c r="J2405" s="12"/>
      <c r="K2405" s="12"/>
      <c r="L2405" s="12"/>
      <c r="M2405" s="12"/>
      <c r="N2405" s="12"/>
      <c r="O2405" s="12"/>
      <c r="P2405" s="12"/>
      <c r="Q2405" s="12"/>
      <c r="R2405" s="12"/>
      <c r="S2405" s="12"/>
      <c r="T2405" s="12"/>
      <c r="U2405" s="12"/>
      <c r="V2405" s="12"/>
    </row>
    <row r="2406" spans="1:22" s="1" customFormat="1" x14ac:dyDescent="0.4">
      <c r="A2406" s="12"/>
      <c r="B2406" s="12"/>
      <c r="C2406" s="42"/>
      <c r="D2406" s="12"/>
      <c r="E2406" s="12"/>
      <c r="F2406" s="12"/>
      <c r="G2406" s="12"/>
      <c r="H2406" s="12"/>
      <c r="I2406" s="12"/>
      <c r="J2406" s="12"/>
      <c r="K2406" s="12"/>
      <c r="L2406" s="12"/>
      <c r="M2406" s="12"/>
      <c r="N2406" s="12"/>
      <c r="O2406" s="12"/>
      <c r="P2406" s="12"/>
      <c r="Q2406" s="12"/>
      <c r="R2406" s="12"/>
      <c r="S2406" s="12"/>
      <c r="T2406" s="12"/>
      <c r="U2406" s="12"/>
      <c r="V2406" s="12"/>
    </row>
    <row r="2407" spans="1:22" s="1" customFormat="1" x14ac:dyDescent="0.4">
      <c r="A2407" s="12"/>
      <c r="B2407" s="12"/>
      <c r="C2407" s="42"/>
      <c r="D2407" s="12"/>
      <c r="E2407" s="12"/>
      <c r="F2407" s="12"/>
      <c r="G2407" s="12"/>
      <c r="H2407" s="12"/>
      <c r="I2407" s="12"/>
      <c r="J2407" s="12"/>
      <c r="K2407" s="12"/>
      <c r="L2407" s="12"/>
      <c r="M2407" s="12"/>
      <c r="N2407" s="12"/>
      <c r="O2407" s="12"/>
      <c r="P2407" s="12"/>
      <c r="Q2407" s="12"/>
      <c r="R2407" s="12"/>
      <c r="S2407" s="12"/>
      <c r="T2407" s="12"/>
      <c r="U2407" s="12"/>
      <c r="V2407" s="12"/>
    </row>
    <row r="2408" spans="1:22" s="1" customFormat="1" x14ac:dyDescent="0.4">
      <c r="A2408" s="12"/>
      <c r="B2408" s="12"/>
      <c r="C2408" s="42"/>
      <c r="D2408" s="12"/>
      <c r="E2408" s="12"/>
      <c r="F2408" s="12"/>
      <c r="G2408" s="12"/>
      <c r="H2408" s="12"/>
      <c r="I2408" s="12"/>
      <c r="J2408" s="12"/>
      <c r="K2408" s="12"/>
      <c r="L2408" s="12"/>
      <c r="M2408" s="12"/>
      <c r="N2408" s="12"/>
      <c r="O2408" s="12"/>
      <c r="P2408" s="12"/>
      <c r="Q2408" s="12"/>
      <c r="R2408" s="12"/>
      <c r="S2408" s="12"/>
      <c r="T2408" s="12"/>
      <c r="U2408" s="12"/>
      <c r="V2408" s="12"/>
    </row>
    <row r="2409" spans="1:22" s="1" customFormat="1" x14ac:dyDescent="0.4">
      <c r="A2409" s="12"/>
      <c r="B2409" s="12"/>
      <c r="C2409" s="42"/>
      <c r="D2409" s="12"/>
      <c r="E2409" s="12"/>
      <c r="F2409" s="12"/>
      <c r="G2409" s="12"/>
      <c r="H2409" s="12"/>
      <c r="I2409" s="12"/>
      <c r="J2409" s="12"/>
      <c r="K2409" s="12"/>
      <c r="L2409" s="12"/>
      <c r="M2409" s="12"/>
      <c r="N2409" s="12"/>
      <c r="O2409" s="12"/>
      <c r="P2409" s="12"/>
      <c r="Q2409" s="12"/>
      <c r="R2409" s="12"/>
      <c r="S2409" s="12"/>
      <c r="T2409" s="12"/>
      <c r="U2409" s="12"/>
      <c r="V2409" s="12"/>
    </row>
    <row r="2410" spans="1:22" s="1" customFormat="1" x14ac:dyDescent="0.4">
      <c r="A2410" s="12"/>
      <c r="B2410" s="12"/>
      <c r="C2410" s="42"/>
      <c r="D2410" s="12"/>
      <c r="E2410" s="12"/>
      <c r="F2410" s="12"/>
      <c r="G2410" s="12"/>
      <c r="H2410" s="12"/>
      <c r="I2410" s="12"/>
      <c r="J2410" s="12"/>
      <c r="K2410" s="12"/>
      <c r="L2410" s="12"/>
      <c r="M2410" s="12"/>
      <c r="N2410" s="12"/>
      <c r="O2410" s="12"/>
      <c r="P2410" s="12"/>
      <c r="Q2410" s="12"/>
      <c r="R2410" s="12"/>
      <c r="S2410" s="12"/>
      <c r="T2410" s="12"/>
      <c r="U2410" s="12"/>
      <c r="V2410" s="12"/>
    </row>
    <row r="2411" spans="1:22" s="1" customFormat="1" x14ac:dyDescent="0.4">
      <c r="A2411" s="12"/>
      <c r="B2411" s="12"/>
      <c r="C2411" s="42"/>
      <c r="D2411" s="12"/>
      <c r="E2411" s="12"/>
      <c r="F2411" s="12"/>
      <c r="G2411" s="12"/>
      <c r="H2411" s="12"/>
      <c r="I2411" s="12"/>
      <c r="J2411" s="12"/>
      <c r="K2411" s="12"/>
      <c r="L2411" s="12"/>
      <c r="M2411" s="12"/>
      <c r="N2411" s="12"/>
      <c r="O2411" s="12"/>
      <c r="P2411" s="12"/>
      <c r="Q2411" s="12"/>
      <c r="R2411" s="12"/>
      <c r="S2411" s="12"/>
      <c r="T2411" s="12"/>
      <c r="U2411" s="12"/>
      <c r="V2411" s="12"/>
    </row>
    <row r="2412" spans="1:22" s="1" customFormat="1" x14ac:dyDescent="0.4">
      <c r="A2412" s="12"/>
      <c r="B2412" s="12"/>
      <c r="C2412" s="42"/>
      <c r="D2412" s="12"/>
      <c r="E2412" s="12"/>
      <c r="F2412" s="12"/>
      <c r="G2412" s="12"/>
      <c r="H2412" s="12"/>
      <c r="I2412" s="12"/>
      <c r="J2412" s="12"/>
      <c r="K2412" s="12"/>
      <c r="L2412" s="12"/>
      <c r="M2412" s="12"/>
      <c r="N2412" s="12"/>
      <c r="O2412" s="12"/>
      <c r="P2412" s="12"/>
      <c r="Q2412" s="12"/>
      <c r="R2412" s="12"/>
      <c r="S2412" s="12"/>
      <c r="T2412" s="12"/>
      <c r="U2412" s="12"/>
      <c r="V2412" s="12"/>
    </row>
    <row r="2413" spans="1:22" s="1" customFormat="1" x14ac:dyDescent="0.4">
      <c r="A2413" s="12"/>
      <c r="B2413" s="12"/>
      <c r="C2413" s="42"/>
      <c r="D2413" s="12"/>
      <c r="E2413" s="12"/>
      <c r="F2413" s="12"/>
      <c r="G2413" s="12"/>
      <c r="H2413" s="12"/>
      <c r="I2413" s="12"/>
      <c r="J2413" s="12"/>
      <c r="K2413" s="12"/>
      <c r="L2413" s="12"/>
      <c r="M2413" s="12"/>
      <c r="N2413" s="12"/>
      <c r="O2413" s="12"/>
      <c r="P2413" s="12"/>
      <c r="Q2413" s="12"/>
      <c r="R2413" s="12"/>
      <c r="S2413" s="12"/>
      <c r="T2413" s="12"/>
      <c r="U2413" s="12"/>
      <c r="V2413" s="12"/>
    </row>
    <row r="2414" spans="1:22" s="1" customFormat="1" x14ac:dyDescent="0.4">
      <c r="A2414" s="12"/>
      <c r="B2414" s="12"/>
      <c r="C2414" s="42"/>
      <c r="D2414" s="12"/>
      <c r="E2414" s="12"/>
      <c r="F2414" s="12"/>
      <c r="G2414" s="12"/>
      <c r="H2414" s="12"/>
      <c r="I2414" s="12"/>
      <c r="J2414" s="12"/>
      <c r="K2414" s="12"/>
      <c r="L2414" s="12"/>
      <c r="M2414" s="12"/>
      <c r="N2414" s="12"/>
      <c r="O2414" s="12"/>
      <c r="P2414" s="12"/>
      <c r="Q2414" s="12"/>
      <c r="R2414" s="12"/>
      <c r="S2414" s="12"/>
      <c r="T2414" s="12"/>
      <c r="U2414" s="12"/>
      <c r="V2414" s="12"/>
    </row>
    <row r="2415" spans="1:22" s="1" customFormat="1" x14ac:dyDescent="0.4">
      <c r="A2415" s="12"/>
      <c r="B2415" s="12"/>
      <c r="C2415" s="42"/>
      <c r="D2415" s="12"/>
      <c r="E2415" s="12"/>
      <c r="F2415" s="12"/>
      <c r="G2415" s="12"/>
      <c r="H2415" s="12"/>
      <c r="I2415" s="12"/>
      <c r="J2415" s="12"/>
      <c r="K2415" s="12"/>
      <c r="L2415" s="12"/>
      <c r="M2415" s="12"/>
      <c r="N2415" s="12"/>
      <c r="O2415" s="12"/>
      <c r="P2415" s="12"/>
      <c r="Q2415" s="12"/>
      <c r="R2415" s="12"/>
      <c r="S2415" s="12"/>
      <c r="T2415" s="12"/>
      <c r="U2415" s="12"/>
      <c r="V2415" s="12"/>
    </row>
    <row r="2416" spans="1:22" s="1" customFormat="1" x14ac:dyDescent="0.4">
      <c r="A2416" s="12"/>
      <c r="B2416" s="12"/>
      <c r="C2416" s="42"/>
      <c r="D2416" s="12"/>
      <c r="E2416" s="12"/>
      <c r="F2416" s="12"/>
      <c r="G2416" s="12"/>
      <c r="H2416" s="12"/>
      <c r="I2416" s="12"/>
      <c r="J2416" s="12"/>
      <c r="K2416" s="12"/>
      <c r="L2416" s="12"/>
      <c r="M2416" s="12"/>
      <c r="N2416" s="12"/>
      <c r="O2416" s="12"/>
      <c r="P2416" s="12"/>
      <c r="Q2416" s="12"/>
      <c r="R2416" s="12"/>
      <c r="S2416" s="12"/>
      <c r="T2416" s="12"/>
      <c r="U2416" s="12"/>
      <c r="V2416" s="12"/>
    </row>
    <row r="2417" spans="1:22" s="1" customFormat="1" x14ac:dyDescent="0.4">
      <c r="A2417" s="12"/>
      <c r="B2417" s="12"/>
      <c r="C2417" s="42"/>
      <c r="D2417" s="12"/>
      <c r="E2417" s="12"/>
      <c r="F2417" s="12"/>
      <c r="G2417" s="12"/>
      <c r="H2417" s="12"/>
      <c r="I2417" s="12"/>
      <c r="J2417" s="12"/>
      <c r="K2417" s="12"/>
      <c r="L2417" s="12"/>
      <c r="M2417" s="12"/>
      <c r="N2417" s="12"/>
      <c r="O2417" s="12"/>
      <c r="P2417" s="12"/>
      <c r="Q2417" s="12"/>
      <c r="R2417" s="12"/>
      <c r="S2417" s="12"/>
      <c r="T2417" s="12"/>
      <c r="U2417" s="12"/>
      <c r="V2417" s="12"/>
    </row>
    <row r="2418" spans="1:22" s="1" customFormat="1" x14ac:dyDescent="0.4">
      <c r="A2418" s="12"/>
      <c r="B2418" s="12"/>
      <c r="C2418" s="42"/>
      <c r="D2418" s="12"/>
      <c r="E2418" s="12"/>
      <c r="F2418" s="12"/>
      <c r="G2418" s="12"/>
      <c r="H2418" s="12"/>
      <c r="I2418" s="12"/>
      <c r="J2418" s="12"/>
      <c r="K2418" s="12"/>
      <c r="L2418" s="12"/>
      <c r="M2418" s="12"/>
      <c r="N2418" s="12"/>
      <c r="O2418" s="12"/>
      <c r="P2418" s="12"/>
      <c r="Q2418" s="12"/>
      <c r="R2418" s="12"/>
      <c r="S2418" s="12"/>
      <c r="T2418" s="12"/>
      <c r="U2418" s="12"/>
      <c r="V2418" s="12"/>
    </row>
    <row r="2419" spans="1:22" s="1" customFormat="1" x14ac:dyDescent="0.4">
      <c r="A2419" s="12"/>
      <c r="B2419" s="12"/>
      <c r="C2419" s="42"/>
      <c r="D2419" s="12"/>
      <c r="E2419" s="12"/>
      <c r="F2419" s="12"/>
      <c r="G2419" s="12"/>
      <c r="H2419" s="12"/>
      <c r="I2419" s="12"/>
      <c r="J2419" s="12"/>
      <c r="K2419" s="12"/>
      <c r="L2419" s="12"/>
      <c r="M2419" s="12"/>
      <c r="N2419" s="12"/>
      <c r="O2419" s="12"/>
      <c r="P2419" s="12"/>
      <c r="Q2419" s="12"/>
      <c r="R2419" s="12"/>
      <c r="S2419" s="12"/>
      <c r="T2419" s="12"/>
      <c r="U2419" s="12"/>
      <c r="V2419" s="12"/>
    </row>
    <row r="2420" spans="1:22" s="1" customFormat="1" x14ac:dyDescent="0.4">
      <c r="A2420" s="12"/>
      <c r="B2420" s="12"/>
      <c r="C2420" s="42"/>
      <c r="D2420" s="12"/>
      <c r="E2420" s="12"/>
      <c r="F2420" s="12"/>
      <c r="G2420" s="12"/>
      <c r="H2420" s="12"/>
      <c r="I2420" s="12"/>
      <c r="J2420" s="12"/>
      <c r="K2420" s="12"/>
      <c r="L2420" s="12"/>
      <c r="M2420" s="12"/>
      <c r="N2420" s="12"/>
      <c r="O2420" s="12"/>
      <c r="P2420" s="12"/>
      <c r="Q2420" s="12"/>
      <c r="R2420" s="12"/>
      <c r="S2420" s="12"/>
      <c r="T2420" s="12"/>
      <c r="U2420" s="12"/>
      <c r="V2420" s="12"/>
    </row>
    <row r="2421" spans="1:22" s="1" customFormat="1" x14ac:dyDescent="0.4">
      <c r="A2421" s="12"/>
      <c r="B2421" s="12"/>
      <c r="C2421" s="42"/>
      <c r="D2421" s="12"/>
      <c r="E2421" s="12"/>
      <c r="F2421" s="12"/>
      <c r="G2421" s="12"/>
      <c r="H2421" s="12"/>
      <c r="I2421" s="12"/>
      <c r="J2421" s="12"/>
      <c r="K2421" s="12"/>
      <c r="L2421" s="12"/>
      <c r="M2421" s="12"/>
      <c r="N2421" s="12"/>
      <c r="O2421" s="12"/>
      <c r="P2421" s="12"/>
      <c r="Q2421" s="12"/>
      <c r="R2421" s="12"/>
      <c r="S2421" s="12"/>
      <c r="T2421" s="12"/>
      <c r="U2421" s="12"/>
      <c r="V2421" s="12"/>
    </row>
    <row r="2422" spans="1:22" s="1" customFormat="1" x14ac:dyDescent="0.4">
      <c r="A2422" s="12"/>
      <c r="B2422" s="12"/>
      <c r="C2422" s="42"/>
      <c r="D2422" s="12"/>
      <c r="E2422" s="12"/>
      <c r="F2422" s="12"/>
      <c r="G2422" s="12"/>
      <c r="H2422" s="12"/>
      <c r="I2422" s="12"/>
      <c r="J2422" s="12"/>
      <c r="K2422" s="12"/>
      <c r="L2422" s="12"/>
      <c r="M2422" s="12"/>
      <c r="N2422" s="12"/>
      <c r="O2422" s="12"/>
      <c r="P2422" s="12"/>
      <c r="Q2422" s="12"/>
      <c r="R2422" s="12"/>
      <c r="S2422" s="12"/>
      <c r="T2422" s="12"/>
      <c r="U2422" s="12"/>
      <c r="V2422" s="12"/>
    </row>
    <row r="2423" spans="1:22" s="1" customFormat="1" x14ac:dyDescent="0.4">
      <c r="A2423" s="12"/>
      <c r="B2423" s="12"/>
      <c r="C2423" s="42"/>
      <c r="D2423" s="12"/>
      <c r="E2423" s="12"/>
      <c r="F2423" s="12"/>
      <c r="G2423" s="12"/>
      <c r="H2423" s="12"/>
      <c r="I2423" s="12"/>
      <c r="J2423" s="12"/>
      <c r="K2423" s="12"/>
      <c r="L2423" s="12"/>
      <c r="M2423" s="12"/>
      <c r="N2423" s="12"/>
      <c r="O2423" s="12"/>
      <c r="P2423" s="12"/>
      <c r="Q2423" s="12"/>
      <c r="R2423" s="12"/>
      <c r="S2423" s="12"/>
      <c r="T2423" s="12"/>
      <c r="U2423" s="12"/>
      <c r="V2423" s="12"/>
    </row>
    <row r="2424" spans="1:22" s="1" customFormat="1" x14ac:dyDescent="0.4">
      <c r="A2424" s="12"/>
      <c r="B2424" s="12"/>
      <c r="C2424" s="42"/>
      <c r="D2424" s="12"/>
      <c r="E2424" s="12"/>
      <c r="F2424" s="12"/>
      <c r="G2424" s="12"/>
      <c r="H2424" s="12"/>
      <c r="I2424" s="12"/>
      <c r="J2424" s="12"/>
      <c r="K2424" s="12"/>
      <c r="L2424" s="12"/>
      <c r="M2424" s="12"/>
      <c r="N2424" s="12"/>
      <c r="O2424" s="12"/>
      <c r="P2424" s="12"/>
      <c r="Q2424" s="12"/>
      <c r="R2424" s="12"/>
      <c r="S2424" s="12"/>
      <c r="T2424" s="12"/>
      <c r="U2424" s="12"/>
      <c r="V2424" s="12"/>
    </row>
    <row r="2425" spans="1:22" s="1" customFormat="1" x14ac:dyDescent="0.4">
      <c r="A2425" s="12"/>
      <c r="B2425" s="12"/>
      <c r="C2425" s="42"/>
      <c r="D2425" s="12"/>
      <c r="E2425" s="12"/>
      <c r="F2425" s="12"/>
      <c r="G2425" s="12"/>
      <c r="H2425" s="12"/>
      <c r="I2425" s="12"/>
      <c r="J2425" s="12"/>
      <c r="K2425" s="12"/>
      <c r="L2425" s="12"/>
      <c r="M2425" s="12"/>
      <c r="N2425" s="12"/>
      <c r="O2425" s="12"/>
      <c r="P2425" s="12"/>
      <c r="Q2425" s="12"/>
      <c r="R2425" s="12"/>
      <c r="S2425" s="12"/>
      <c r="T2425" s="12"/>
      <c r="U2425" s="12"/>
      <c r="V2425" s="12"/>
    </row>
    <row r="2426" spans="1:22" s="1" customFormat="1" x14ac:dyDescent="0.4">
      <c r="A2426" s="12"/>
      <c r="B2426" s="12"/>
      <c r="C2426" s="42"/>
      <c r="D2426" s="12"/>
      <c r="E2426" s="12"/>
      <c r="F2426" s="12"/>
      <c r="G2426" s="12"/>
      <c r="H2426" s="12"/>
      <c r="I2426" s="12"/>
      <c r="J2426" s="12"/>
      <c r="K2426" s="12"/>
      <c r="L2426" s="12"/>
      <c r="M2426" s="12"/>
      <c r="N2426" s="12"/>
      <c r="O2426" s="12"/>
      <c r="P2426" s="12"/>
      <c r="Q2426" s="12"/>
      <c r="R2426" s="12"/>
      <c r="S2426" s="12"/>
      <c r="T2426" s="12"/>
      <c r="U2426" s="12"/>
      <c r="V2426" s="12"/>
    </row>
    <row r="2427" spans="1:22" s="1" customFormat="1" x14ac:dyDescent="0.4">
      <c r="A2427" s="12"/>
      <c r="B2427" s="12"/>
      <c r="C2427" s="42"/>
      <c r="D2427" s="12"/>
      <c r="E2427" s="12"/>
      <c r="F2427" s="12"/>
      <c r="G2427" s="12"/>
      <c r="H2427" s="12"/>
      <c r="I2427" s="12"/>
      <c r="J2427" s="12"/>
      <c r="K2427" s="12"/>
      <c r="L2427" s="12"/>
      <c r="M2427" s="12"/>
      <c r="N2427" s="12"/>
      <c r="O2427" s="12"/>
      <c r="P2427" s="12"/>
      <c r="Q2427" s="12"/>
      <c r="R2427" s="12"/>
      <c r="S2427" s="12"/>
      <c r="T2427" s="12"/>
      <c r="U2427" s="12"/>
      <c r="V2427" s="12"/>
    </row>
    <row r="2428" spans="1:22" s="1" customFormat="1" x14ac:dyDescent="0.4">
      <c r="A2428" s="12"/>
      <c r="B2428" s="12"/>
      <c r="C2428" s="42"/>
      <c r="D2428" s="12"/>
      <c r="E2428" s="12"/>
      <c r="F2428" s="12"/>
      <c r="G2428" s="12"/>
      <c r="H2428" s="12"/>
      <c r="I2428" s="12"/>
      <c r="J2428" s="12"/>
      <c r="K2428" s="12"/>
      <c r="L2428" s="12"/>
      <c r="M2428" s="12"/>
      <c r="N2428" s="12"/>
      <c r="O2428" s="12"/>
      <c r="P2428" s="12"/>
      <c r="Q2428" s="12"/>
      <c r="R2428" s="12"/>
      <c r="S2428" s="12"/>
      <c r="T2428" s="12"/>
      <c r="U2428" s="12"/>
      <c r="V2428" s="12"/>
    </row>
    <row r="2429" spans="1:22" s="1" customFormat="1" x14ac:dyDescent="0.4">
      <c r="A2429" s="12"/>
      <c r="B2429" s="12"/>
      <c r="C2429" s="42"/>
      <c r="D2429" s="12"/>
      <c r="E2429" s="12"/>
      <c r="F2429" s="12"/>
      <c r="G2429" s="12"/>
      <c r="H2429" s="12"/>
      <c r="I2429" s="12"/>
      <c r="J2429" s="12"/>
      <c r="K2429" s="12"/>
      <c r="L2429" s="12"/>
      <c r="M2429" s="12"/>
      <c r="N2429" s="12"/>
      <c r="O2429" s="12"/>
      <c r="P2429" s="12"/>
      <c r="Q2429" s="12"/>
      <c r="R2429" s="12"/>
      <c r="S2429" s="12"/>
      <c r="T2429" s="12"/>
      <c r="U2429" s="12"/>
      <c r="V2429" s="12"/>
    </row>
    <row r="2430" spans="1:22" s="1" customFormat="1" x14ac:dyDescent="0.4">
      <c r="A2430" s="12"/>
      <c r="B2430" s="12"/>
      <c r="C2430" s="42"/>
      <c r="D2430" s="12"/>
      <c r="E2430" s="12"/>
      <c r="F2430" s="12"/>
      <c r="G2430" s="12"/>
      <c r="H2430" s="12"/>
      <c r="I2430" s="12"/>
      <c r="J2430" s="12"/>
      <c r="K2430" s="12"/>
      <c r="L2430" s="12"/>
      <c r="M2430" s="12"/>
      <c r="N2430" s="12"/>
      <c r="O2430" s="12"/>
      <c r="P2430" s="12"/>
      <c r="Q2430" s="12"/>
      <c r="R2430" s="12"/>
      <c r="S2430" s="12"/>
      <c r="T2430" s="12"/>
      <c r="U2430" s="12"/>
      <c r="V2430" s="12"/>
    </row>
    <row r="2431" spans="1:22" s="1" customFormat="1" x14ac:dyDescent="0.4">
      <c r="A2431" s="12"/>
      <c r="B2431" s="12"/>
      <c r="C2431" s="42"/>
      <c r="D2431" s="12"/>
      <c r="E2431" s="12"/>
      <c r="F2431" s="12"/>
      <c r="G2431" s="12"/>
      <c r="H2431" s="12"/>
      <c r="I2431" s="12"/>
      <c r="J2431" s="12"/>
      <c r="K2431" s="12"/>
      <c r="L2431" s="12"/>
      <c r="M2431" s="12"/>
      <c r="N2431" s="12"/>
      <c r="O2431" s="12"/>
      <c r="P2431" s="12"/>
      <c r="Q2431" s="12"/>
      <c r="R2431" s="12"/>
      <c r="S2431" s="12"/>
      <c r="T2431" s="12"/>
      <c r="U2431" s="12"/>
      <c r="V2431" s="12"/>
    </row>
    <row r="2432" spans="1:22" s="1" customFormat="1" x14ac:dyDescent="0.4">
      <c r="A2432" s="12"/>
      <c r="B2432" s="12"/>
      <c r="C2432" s="42"/>
      <c r="D2432" s="12"/>
      <c r="E2432" s="12"/>
      <c r="F2432" s="12"/>
      <c r="G2432" s="12"/>
      <c r="H2432" s="12"/>
      <c r="I2432" s="12"/>
      <c r="J2432" s="12"/>
      <c r="K2432" s="12"/>
      <c r="L2432" s="12"/>
      <c r="M2432" s="12"/>
      <c r="N2432" s="12"/>
      <c r="O2432" s="12"/>
      <c r="P2432" s="12"/>
      <c r="Q2432" s="12"/>
      <c r="R2432" s="12"/>
      <c r="S2432" s="12"/>
      <c r="T2432" s="12"/>
      <c r="U2432" s="12"/>
      <c r="V2432" s="12"/>
    </row>
    <row r="2433" spans="1:22" s="1" customFormat="1" x14ac:dyDescent="0.4">
      <c r="A2433" s="12"/>
      <c r="B2433" s="12"/>
      <c r="C2433" s="42"/>
      <c r="D2433" s="12"/>
      <c r="E2433" s="12"/>
      <c r="F2433" s="12"/>
      <c r="G2433" s="12"/>
      <c r="H2433" s="12"/>
      <c r="I2433" s="12"/>
      <c r="J2433" s="12"/>
      <c r="K2433" s="12"/>
      <c r="L2433" s="12"/>
      <c r="M2433" s="12"/>
      <c r="N2433" s="12"/>
      <c r="O2433" s="12"/>
      <c r="P2433" s="12"/>
      <c r="Q2433" s="12"/>
      <c r="R2433" s="12"/>
      <c r="S2433" s="12"/>
      <c r="T2433" s="12"/>
      <c r="U2433" s="12"/>
      <c r="V2433" s="12"/>
    </row>
    <row r="2434" spans="1:22" s="1" customFormat="1" x14ac:dyDescent="0.4">
      <c r="A2434" s="12"/>
      <c r="B2434" s="12"/>
      <c r="C2434" s="42"/>
      <c r="D2434" s="12"/>
      <c r="E2434" s="12"/>
      <c r="F2434" s="12"/>
      <c r="G2434" s="12"/>
      <c r="H2434" s="12"/>
      <c r="I2434" s="12"/>
      <c r="J2434" s="12"/>
      <c r="K2434" s="12"/>
      <c r="L2434" s="12"/>
      <c r="M2434" s="12"/>
      <c r="N2434" s="12"/>
      <c r="O2434" s="12"/>
      <c r="P2434" s="12"/>
      <c r="Q2434" s="12"/>
      <c r="R2434" s="12"/>
      <c r="S2434" s="12"/>
      <c r="T2434" s="12"/>
      <c r="U2434" s="12"/>
      <c r="V2434" s="12"/>
    </row>
    <row r="2435" spans="1:22" s="1" customFormat="1" x14ac:dyDescent="0.4">
      <c r="A2435" s="12"/>
      <c r="B2435" s="12"/>
      <c r="C2435" s="42"/>
      <c r="D2435" s="12"/>
      <c r="E2435" s="12"/>
      <c r="F2435" s="12"/>
      <c r="G2435" s="12"/>
      <c r="H2435" s="12"/>
      <c r="I2435" s="12"/>
      <c r="J2435" s="12"/>
      <c r="K2435" s="12"/>
      <c r="L2435" s="12"/>
      <c r="M2435" s="12"/>
      <c r="N2435" s="12"/>
      <c r="O2435" s="12"/>
      <c r="P2435" s="12"/>
      <c r="Q2435" s="12"/>
      <c r="R2435" s="12"/>
      <c r="S2435" s="12"/>
      <c r="T2435" s="12"/>
      <c r="U2435" s="12"/>
      <c r="V2435" s="12"/>
    </row>
    <row r="2436" spans="1:22" s="1" customFormat="1" x14ac:dyDescent="0.4">
      <c r="A2436" s="12"/>
      <c r="B2436" s="12"/>
      <c r="C2436" s="42"/>
      <c r="D2436" s="12"/>
      <c r="E2436" s="12"/>
      <c r="F2436" s="12"/>
      <c r="G2436" s="12"/>
      <c r="H2436" s="12"/>
      <c r="I2436" s="12"/>
      <c r="J2436" s="12"/>
      <c r="K2436" s="12"/>
      <c r="L2436" s="12"/>
      <c r="M2436" s="12"/>
      <c r="N2436" s="12"/>
      <c r="O2436" s="12"/>
      <c r="P2436" s="12"/>
      <c r="Q2436" s="12"/>
      <c r="R2436" s="12"/>
      <c r="S2436" s="12"/>
      <c r="T2436" s="12"/>
      <c r="U2436" s="12"/>
      <c r="V2436" s="12"/>
    </row>
    <row r="2437" spans="1:22" s="1" customFormat="1" x14ac:dyDescent="0.4">
      <c r="A2437" s="12"/>
      <c r="B2437" s="12"/>
      <c r="C2437" s="42"/>
      <c r="D2437" s="12"/>
      <c r="E2437" s="12"/>
      <c r="F2437" s="12"/>
      <c r="G2437" s="12"/>
      <c r="H2437" s="12"/>
      <c r="I2437" s="12"/>
      <c r="J2437" s="12"/>
      <c r="K2437" s="12"/>
      <c r="L2437" s="12"/>
      <c r="M2437" s="12"/>
      <c r="N2437" s="12"/>
      <c r="O2437" s="12"/>
      <c r="P2437" s="12"/>
      <c r="Q2437" s="12"/>
      <c r="R2437" s="12"/>
      <c r="S2437" s="12"/>
      <c r="T2437" s="12"/>
      <c r="U2437" s="12"/>
      <c r="V2437" s="12"/>
    </row>
    <row r="2438" spans="1:22" s="1" customFormat="1" x14ac:dyDescent="0.4">
      <c r="A2438" s="12"/>
      <c r="B2438" s="12"/>
      <c r="C2438" s="42"/>
      <c r="D2438" s="12"/>
      <c r="E2438" s="12"/>
      <c r="F2438" s="12"/>
      <c r="G2438" s="12"/>
      <c r="H2438" s="12"/>
      <c r="I2438" s="12"/>
      <c r="J2438" s="12"/>
      <c r="K2438" s="12"/>
      <c r="L2438" s="12"/>
      <c r="M2438" s="12"/>
      <c r="N2438" s="12"/>
      <c r="O2438" s="12"/>
      <c r="P2438" s="12"/>
      <c r="Q2438" s="12"/>
      <c r="R2438" s="12"/>
      <c r="S2438" s="12"/>
      <c r="T2438" s="12"/>
      <c r="U2438" s="12"/>
      <c r="V2438" s="12"/>
    </row>
    <row r="2439" spans="1:22" s="1" customFormat="1" x14ac:dyDescent="0.4">
      <c r="A2439" s="12"/>
      <c r="B2439" s="12"/>
      <c r="C2439" s="42"/>
      <c r="D2439" s="12"/>
      <c r="E2439" s="12"/>
      <c r="F2439" s="12"/>
      <c r="G2439" s="12"/>
      <c r="H2439" s="12"/>
      <c r="I2439" s="12"/>
      <c r="J2439" s="12"/>
      <c r="K2439" s="12"/>
      <c r="L2439" s="12"/>
      <c r="M2439" s="12"/>
      <c r="N2439" s="12"/>
      <c r="O2439" s="12"/>
      <c r="P2439" s="12"/>
      <c r="Q2439" s="12"/>
      <c r="R2439" s="12"/>
      <c r="S2439" s="12"/>
      <c r="T2439" s="12"/>
      <c r="U2439" s="12"/>
      <c r="V2439" s="12"/>
    </row>
    <row r="2440" spans="1:22" s="1" customFormat="1" x14ac:dyDescent="0.4">
      <c r="A2440" s="12"/>
      <c r="B2440" s="12"/>
      <c r="C2440" s="42"/>
      <c r="D2440" s="12"/>
      <c r="E2440" s="12"/>
      <c r="F2440" s="12"/>
      <c r="G2440" s="12"/>
      <c r="H2440" s="12"/>
      <c r="I2440" s="12"/>
      <c r="J2440" s="12"/>
      <c r="K2440" s="12"/>
      <c r="L2440" s="12"/>
      <c r="M2440" s="12"/>
      <c r="N2440" s="12"/>
      <c r="O2440" s="12"/>
      <c r="P2440" s="12"/>
      <c r="Q2440" s="12"/>
      <c r="R2440" s="12"/>
      <c r="S2440" s="12"/>
      <c r="T2440" s="12"/>
      <c r="U2440" s="12"/>
      <c r="V2440" s="12"/>
    </row>
    <row r="2441" spans="1:22" s="1" customFormat="1" x14ac:dyDescent="0.4">
      <c r="A2441" s="12"/>
      <c r="B2441" s="12"/>
      <c r="C2441" s="42"/>
      <c r="D2441" s="12"/>
      <c r="E2441" s="12"/>
      <c r="F2441" s="12"/>
      <c r="G2441" s="12"/>
      <c r="H2441" s="12"/>
      <c r="I2441" s="12"/>
      <c r="J2441" s="12"/>
      <c r="K2441" s="12"/>
      <c r="L2441" s="12"/>
      <c r="M2441" s="12"/>
      <c r="N2441" s="12"/>
      <c r="O2441" s="12"/>
      <c r="P2441" s="12"/>
      <c r="Q2441" s="12"/>
      <c r="R2441" s="12"/>
      <c r="S2441" s="12"/>
      <c r="T2441" s="12"/>
      <c r="U2441" s="12"/>
      <c r="V2441" s="12"/>
    </row>
    <row r="2442" spans="1:22" s="1" customFormat="1" x14ac:dyDescent="0.4">
      <c r="A2442" s="12"/>
      <c r="B2442" s="12"/>
      <c r="C2442" s="42"/>
      <c r="D2442" s="12"/>
      <c r="E2442" s="12"/>
      <c r="F2442" s="12"/>
      <c r="G2442" s="12"/>
      <c r="H2442" s="12"/>
      <c r="I2442" s="12"/>
      <c r="J2442" s="12"/>
      <c r="K2442" s="12"/>
      <c r="L2442" s="12"/>
      <c r="M2442" s="12"/>
      <c r="N2442" s="12"/>
      <c r="O2442" s="12"/>
      <c r="P2442" s="12"/>
      <c r="Q2442" s="12"/>
      <c r="R2442" s="12"/>
      <c r="S2442" s="12"/>
      <c r="T2442" s="12"/>
      <c r="U2442" s="12"/>
      <c r="V2442" s="12"/>
    </row>
    <row r="2443" spans="1:22" s="1" customFormat="1" x14ac:dyDescent="0.4">
      <c r="A2443" s="12"/>
      <c r="B2443" s="12"/>
      <c r="C2443" s="42"/>
      <c r="D2443" s="12"/>
      <c r="E2443" s="12"/>
      <c r="F2443" s="12"/>
      <c r="G2443" s="12"/>
      <c r="H2443" s="12"/>
      <c r="I2443" s="12"/>
      <c r="J2443" s="12"/>
      <c r="K2443" s="12"/>
      <c r="L2443" s="12"/>
      <c r="M2443" s="12"/>
      <c r="N2443" s="12"/>
      <c r="O2443" s="12"/>
      <c r="P2443" s="12"/>
      <c r="Q2443" s="12"/>
      <c r="R2443" s="12"/>
      <c r="S2443" s="12"/>
      <c r="T2443" s="12"/>
      <c r="U2443" s="12"/>
      <c r="V2443" s="12"/>
    </row>
    <row r="2444" spans="1:22" s="1" customFormat="1" x14ac:dyDescent="0.4">
      <c r="A2444" s="12"/>
      <c r="B2444" s="12"/>
      <c r="C2444" s="42"/>
      <c r="D2444" s="12"/>
      <c r="E2444" s="12"/>
      <c r="F2444" s="12"/>
      <c r="G2444" s="12"/>
      <c r="H2444" s="12"/>
      <c r="I2444" s="12"/>
      <c r="J2444" s="12"/>
      <c r="K2444" s="12"/>
      <c r="L2444" s="12"/>
      <c r="M2444" s="12"/>
      <c r="N2444" s="12"/>
      <c r="O2444" s="12"/>
      <c r="P2444" s="12"/>
      <c r="Q2444" s="12"/>
      <c r="R2444" s="12"/>
      <c r="S2444" s="12"/>
      <c r="T2444" s="12"/>
      <c r="U2444" s="12"/>
      <c r="V2444" s="12"/>
    </row>
    <row r="2445" spans="1:22" s="1" customFormat="1" x14ac:dyDescent="0.4">
      <c r="A2445" s="12"/>
      <c r="B2445" s="12"/>
      <c r="C2445" s="42"/>
      <c r="D2445" s="12"/>
      <c r="E2445" s="12"/>
      <c r="F2445" s="12"/>
      <c r="G2445" s="12"/>
      <c r="H2445" s="12"/>
      <c r="I2445" s="12"/>
      <c r="J2445" s="12"/>
      <c r="K2445" s="12"/>
      <c r="L2445" s="12"/>
      <c r="M2445" s="12"/>
      <c r="N2445" s="12"/>
      <c r="O2445" s="12"/>
      <c r="P2445" s="12"/>
      <c r="Q2445" s="12"/>
      <c r="R2445" s="12"/>
      <c r="S2445" s="12"/>
      <c r="T2445" s="12"/>
      <c r="U2445" s="12"/>
      <c r="V2445" s="12"/>
    </row>
    <row r="2446" spans="1:22" s="1" customFormat="1" x14ac:dyDescent="0.4">
      <c r="A2446" s="12"/>
      <c r="B2446" s="12"/>
      <c r="C2446" s="42"/>
      <c r="D2446" s="12"/>
      <c r="E2446" s="12"/>
      <c r="F2446" s="12"/>
      <c r="G2446" s="12"/>
      <c r="H2446" s="12"/>
      <c r="I2446" s="12"/>
      <c r="J2446" s="12"/>
      <c r="K2446" s="12"/>
      <c r="L2446" s="12"/>
      <c r="M2446" s="12"/>
      <c r="N2446" s="12"/>
      <c r="O2446" s="12"/>
      <c r="P2446" s="12"/>
      <c r="Q2446" s="12"/>
      <c r="R2446" s="12"/>
      <c r="S2446" s="12"/>
      <c r="T2446" s="12"/>
      <c r="U2446" s="12"/>
      <c r="V2446" s="12"/>
    </row>
    <row r="2447" spans="1:22" s="1" customFormat="1" x14ac:dyDescent="0.4">
      <c r="A2447" s="12"/>
      <c r="B2447" s="12"/>
      <c r="C2447" s="42"/>
      <c r="D2447" s="12"/>
      <c r="E2447" s="12"/>
      <c r="F2447" s="12"/>
      <c r="G2447" s="12"/>
      <c r="H2447" s="12"/>
      <c r="I2447" s="12"/>
      <c r="J2447" s="12"/>
      <c r="K2447" s="12"/>
      <c r="L2447" s="12"/>
      <c r="M2447" s="12"/>
      <c r="N2447" s="12"/>
      <c r="O2447" s="12"/>
      <c r="P2447" s="12"/>
      <c r="Q2447" s="12"/>
      <c r="R2447" s="12"/>
      <c r="S2447" s="12"/>
      <c r="T2447" s="12"/>
      <c r="U2447" s="12"/>
      <c r="V2447" s="12"/>
    </row>
    <row r="2448" spans="1:22" s="1" customFormat="1" x14ac:dyDescent="0.4">
      <c r="A2448" s="12"/>
      <c r="B2448" s="12"/>
      <c r="C2448" s="42"/>
      <c r="D2448" s="12"/>
      <c r="E2448" s="12"/>
      <c r="F2448" s="12"/>
      <c r="G2448" s="12"/>
      <c r="H2448" s="12"/>
      <c r="I2448" s="12"/>
      <c r="J2448" s="12"/>
      <c r="K2448" s="12"/>
      <c r="L2448" s="12"/>
      <c r="M2448" s="12"/>
      <c r="N2448" s="12"/>
      <c r="O2448" s="12"/>
      <c r="P2448" s="12"/>
      <c r="Q2448" s="12"/>
      <c r="R2448" s="12"/>
      <c r="S2448" s="12"/>
      <c r="T2448" s="12"/>
      <c r="U2448" s="12"/>
      <c r="V2448" s="12"/>
    </row>
    <row r="2449" spans="1:22" s="1" customFormat="1" x14ac:dyDescent="0.4">
      <c r="A2449" s="12"/>
      <c r="B2449" s="12"/>
      <c r="C2449" s="42"/>
      <c r="D2449" s="12"/>
      <c r="E2449" s="12"/>
      <c r="F2449" s="12"/>
      <c r="G2449" s="12"/>
      <c r="H2449" s="12"/>
      <c r="I2449" s="12"/>
      <c r="J2449" s="12"/>
      <c r="K2449" s="12"/>
      <c r="L2449" s="12"/>
      <c r="M2449" s="12"/>
      <c r="N2449" s="12"/>
      <c r="O2449" s="12"/>
      <c r="P2449" s="12"/>
      <c r="Q2449" s="12"/>
      <c r="R2449" s="12"/>
      <c r="S2449" s="12"/>
      <c r="T2449" s="12"/>
      <c r="U2449" s="12"/>
      <c r="V2449" s="12"/>
    </row>
    <row r="2450" spans="1:22" s="1" customFormat="1" x14ac:dyDescent="0.4">
      <c r="A2450" s="12"/>
      <c r="B2450" s="12"/>
      <c r="C2450" s="42"/>
      <c r="D2450" s="12"/>
      <c r="E2450" s="12"/>
      <c r="F2450" s="12"/>
      <c r="G2450" s="12"/>
      <c r="H2450" s="12"/>
      <c r="I2450" s="12"/>
      <c r="J2450" s="12"/>
      <c r="K2450" s="12"/>
      <c r="L2450" s="12"/>
      <c r="M2450" s="12"/>
      <c r="N2450" s="12"/>
      <c r="O2450" s="12"/>
      <c r="P2450" s="12"/>
      <c r="Q2450" s="12"/>
      <c r="R2450" s="12"/>
      <c r="S2450" s="12"/>
      <c r="T2450" s="12"/>
      <c r="U2450" s="12"/>
      <c r="V2450" s="12"/>
    </row>
    <row r="2451" spans="1:22" s="1" customFormat="1" x14ac:dyDescent="0.4">
      <c r="A2451" s="12"/>
      <c r="B2451" s="12"/>
      <c r="C2451" s="42"/>
      <c r="D2451" s="12"/>
      <c r="E2451" s="12"/>
      <c r="F2451" s="12"/>
      <c r="G2451" s="12"/>
      <c r="H2451" s="12"/>
      <c r="I2451" s="12"/>
      <c r="J2451" s="12"/>
      <c r="K2451" s="12"/>
      <c r="L2451" s="12"/>
      <c r="M2451" s="12"/>
      <c r="N2451" s="12"/>
      <c r="O2451" s="12"/>
      <c r="P2451" s="12"/>
      <c r="Q2451" s="12"/>
      <c r="R2451" s="12"/>
      <c r="S2451" s="12"/>
      <c r="T2451" s="12"/>
      <c r="U2451" s="12"/>
      <c r="V2451" s="12"/>
    </row>
    <row r="2452" spans="1:22" s="1" customFormat="1" x14ac:dyDescent="0.4">
      <c r="A2452" s="12"/>
      <c r="B2452" s="12"/>
      <c r="C2452" s="42"/>
      <c r="D2452" s="12"/>
      <c r="E2452" s="12"/>
      <c r="F2452" s="12"/>
      <c r="G2452" s="12"/>
      <c r="H2452" s="12"/>
      <c r="I2452" s="12"/>
      <c r="J2452" s="12"/>
      <c r="K2452" s="12"/>
      <c r="L2452" s="12"/>
      <c r="M2452" s="12"/>
      <c r="N2452" s="12"/>
      <c r="O2452" s="12"/>
      <c r="P2452" s="12"/>
      <c r="Q2452" s="12"/>
      <c r="R2452" s="12"/>
      <c r="S2452" s="12"/>
      <c r="T2452" s="12"/>
      <c r="U2452" s="12"/>
      <c r="V2452" s="12"/>
    </row>
    <row r="2453" spans="1:22" s="1" customFormat="1" x14ac:dyDescent="0.4">
      <c r="A2453" s="12"/>
      <c r="B2453" s="12"/>
      <c r="C2453" s="42"/>
      <c r="D2453" s="12"/>
      <c r="E2453" s="12"/>
      <c r="F2453" s="12"/>
      <c r="G2453" s="12"/>
      <c r="H2453" s="12"/>
      <c r="I2453" s="12"/>
      <c r="J2453" s="12"/>
      <c r="K2453" s="12"/>
      <c r="L2453" s="12"/>
      <c r="M2453" s="12"/>
      <c r="N2453" s="12"/>
      <c r="O2453" s="12"/>
      <c r="P2453" s="12"/>
      <c r="Q2453" s="12"/>
      <c r="R2453" s="12"/>
      <c r="S2453" s="12"/>
      <c r="T2453" s="12"/>
      <c r="U2453" s="12"/>
      <c r="V2453" s="12"/>
    </row>
    <row r="2454" spans="1:22" s="1" customFormat="1" x14ac:dyDescent="0.4">
      <c r="A2454" s="12"/>
      <c r="B2454" s="12"/>
      <c r="C2454" s="42"/>
      <c r="D2454" s="12"/>
      <c r="E2454" s="12"/>
      <c r="F2454" s="12"/>
      <c r="G2454" s="12"/>
      <c r="H2454" s="12"/>
      <c r="I2454" s="12"/>
      <c r="J2454" s="12"/>
      <c r="K2454" s="12"/>
      <c r="L2454" s="12"/>
      <c r="M2454" s="12"/>
      <c r="N2454" s="12"/>
      <c r="O2454" s="12"/>
      <c r="P2454" s="12"/>
      <c r="Q2454" s="12"/>
      <c r="R2454" s="12"/>
      <c r="S2454" s="12"/>
      <c r="T2454" s="12"/>
      <c r="U2454" s="12"/>
      <c r="V2454" s="12"/>
    </row>
    <row r="2455" spans="1:22" s="1" customFormat="1" x14ac:dyDescent="0.4">
      <c r="A2455" s="12"/>
      <c r="B2455" s="12"/>
      <c r="C2455" s="42"/>
      <c r="D2455" s="12"/>
      <c r="E2455" s="12"/>
      <c r="F2455" s="12"/>
      <c r="G2455" s="12"/>
      <c r="H2455" s="12"/>
      <c r="I2455" s="12"/>
      <c r="J2455" s="12"/>
      <c r="K2455" s="12"/>
      <c r="L2455" s="12"/>
      <c r="M2455" s="12"/>
      <c r="N2455" s="12"/>
      <c r="O2455" s="12"/>
      <c r="P2455" s="12"/>
      <c r="Q2455" s="12"/>
      <c r="R2455" s="12"/>
      <c r="S2455" s="12"/>
      <c r="T2455" s="12"/>
      <c r="U2455" s="12"/>
      <c r="V2455" s="12"/>
    </row>
    <row r="2456" spans="1:22" s="1" customFormat="1" x14ac:dyDescent="0.4">
      <c r="A2456" s="12"/>
      <c r="B2456" s="12"/>
      <c r="C2456" s="42"/>
      <c r="D2456" s="12"/>
      <c r="E2456" s="12"/>
      <c r="F2456" s="12"/>
      <c r="G2456" s="12"/>
      <c r="H2456" s="12"/>
      <c r="I2456" s="12"/>
      <c r="J2456" s="12"/>
      <c r="K2456" s="12"/>
      <c r="L2456" s="12"/>
      <c r="M2456" s="12"/>
      <c r="N2456" s="12"/>
      <c r="O2456" s="12"/>
      <c r="P2456" s="12"/>
      <c r="Q2456" s="12"/>
      <c r="R2456" s="12"/>
      <c r="S2456" s="12"/>
      <c r="T2456" s="12"/>
      <c r="U2456" s="12"/>
      <c r="V2456" s="12"/>
    </row>
    <row r="2457" spans="1:22" s="1" customFormat="1" x14ac:dyDescent="0.4">
      <c r="A2457" s="12"/>
      <c r="B2457" s="12"/>
      <c r="C2457" s="42"/>
      <c r="D2457" s="12"/>
      <c r="E2457" s="12"/>
      <c r="F2457" s="12"/>
      <c r="G2457" s="12"/>
      <c r="H2457" s="12"/>
      <c r="I2457" s="12"/>
      <c r="J2457" s="12"/>
      <c r="K2457" s="12"/>
      <c r="L2457" s="12"/>
      <c r="M2457" s="12"/>
      <c r="N2457" s="12"/>
      <c r="O2457" s="12"/>
      <c r="P2457" s="12"/>
      <c r="Q2457" s="12"/>
      <c r="R2457" s="12"/>
      <c r="S2457" s="12"/>
      <c r="T2457" s="12"/>
      <c r="U2457" s="12"/>
      <c r="V2457" s="12"/>
    </row>
    <row r="2458" spans="1:22" s="1" customFormat="1" x14ac:dyDescent="0.4">
      <c r="A2458" s="12"/>
      <c r="B2458" s="12"/>
      <c r="C2458" s="42"/>
      <c r="D2458" s="12"/>
      <c r="E2458" s="12"/>
      <c r="F2458" s="12"/>
      <c r="G2458" s="12"/>
      <c r="H2458" s="12"/>
      <c r="I2458" s="12"/>
      <c r="J2458" s="12"/>
      <c r="K2458" s="12"/>
      <c r="L2458" s="12"/>
      <c r="M2458" s="12"/>
      <c r="N2458" s="12"/>
      <c r="O2458" s="12"/>
      <c r="P2458" s="12"/>
      <c r="Q2458" s="12"/>
      <c r="R2458" s="12"/>
      <c r="S2458" s="12"/>
      <c r="T2458" s="12"/>
      <c r="U2458" s="12"/>
      <c r="V2458" s="12"/>
    </row>
    <row r="2459" spans="1:22" s="1" customFormat="1" x14ac:dyDescent="0.4">
      <c r="A2459" s="12"/>
      <c r="B2459" s="12"/>
      <c r="C2459" s="42"/>
      <c r="D2459" s="12"/>
      <c r="E2459" s="12"/>
      <c r="F2459" s="12"/>
      <c r="G2459" s="12"/>
      <c r="H2459" s="12"/>
      <c r="I2459" s="12"/>
      <c r="J2459" s="12"/>
      <c r="K2459" s="12"/>
      <c r="L2459" s="12"/>
      <c r="M2459" s="12"/>
      <c r="N2459" s="12"/>
      <c r="O2459" s="12"/>
      <c r="P2459" s="12"/>
      <c r="Q2459" s="12"/>
      <c r="R2459" s="12"/>
      <c r="S2459" s="12"/>
      <c r="T2459" s="12"/>
      <c r="U2459" s="12"/>
      <c r="V2459" s="12"/>
    </row>
    <row r="2460" spans="1:22" s="1" customFormat="1" x14ac:dyDescent="0.4">
      <c r="A2460" s="12"/>
      <c r="B2460" s="12"/>
      <c r="C2460" s="42"/>
      <c r="D2460" s="12"/>
      <c r="E2460" s="12"/>
      <c r="F2460" s="12"/>
      <c r="G2460" s="12"/>
      <c r="H2460" s="12"/>
      <c r="I2460" s="12"/>
      <c r="J2460" s="12"/>
      <c r="K2460" s="12"/>
      <c r="L2460" s="12"/>
      <c r="M2460" s="12"/>
      <c r="N2460" s="12"/>
      <c r="O2460" s="12"/>
      <c r="P2460" s="12"/>
      <c r="Q2460" s="12"/>
      <c r="R2460" s="12"/>
      <c r="S2460" s="12"/>
      <c r="T2460" s="12"/>
      <c r="U2460" s="12"/>
      <c r="V2460" s="12"/>
    </row>
    <row r="2461" spans="1:22" s="1" customFormat="1" x14ac:dyDescent="0.4">
      <c r="A2461" s="12"/>
      <c r="B2461" s="12"/>
      <c r="C2461" s="42"/>
      <c r="D2461" s="12"/>
      <c r="E2461" s="12"/>
      <c r="F2461" s="12"/>
      <c r="G2461" s="12"/>
      <c r="H2461" s="12"/>
      <c r="I2461" s="12"/>
      <c r="J2461" s="12"/>
      <c r="K2461" s="12"/>
      <c r="L2461" s="12"/>
      <c r="M2461" s="12"/>
      <c r="N2461" s="12"/>
      <c r="O2461" s="12"/>
      <c r="P2461" s="12"/>
      <c r="Q2461" s="12"/>
      <c r="R2461" s="12"/>
      <c r="S2461" s="12"/>
      <c r="T2461" s="12"/>
      <c r="U2461" s="12"/>
      <c r="V2461" s="12"/>
    </row>
    <row r="2462" spans="1:22" s="1" customFormat="1" x14ac:dyDescent="0.4">
      <c r="A2462" s="12"/>
      <c r="B2462" s="12"/>
      <c r="C2462" s="42"/>
      <c r="D2462" s="12"/>
      <c r="E2462" s="12"/>
      <c r="F2462" s="12"/>
      <c r="G2462" s="12"/>
      <c r="H2462" s="12"/>
      <c r="I2462" s="12"/>
      <c r="J2462" s="12"/>
      <c r="K2462" s="12"/>
      <c r="L2462" s="12"/>
      <c r="M2462" s="12"/>
      <c r="N2462" s="12"/>
      <c r="O2462" s="12"/>
      <c r="P2462" s="12"/>
      <c r="Q2462" s="12"/>
      <c r="R2462" s="12"/>
      <c r="S2462" s="12"/>
      <c r="T2462" s="12"/>
      <c r="U2462" s="12"/>
      <c r="V2462" s="12"/>
    </row>
    <row r="2463" spans="1:22" s="1" customFormat="1" x14ac:dyDescent="0.4">
      <c r="A2463" s="12"/>
      <c r="B2463" s="12"/>
      <c r="C2463" s="42"/>
      <c r="D2463" s="12"/>
      <c r="E2463" s="12"/>
      <c r="F2463" s="12"/>
      <c r="G2463" s="12"/>
      <c r="H2463" s="12"/>
      <c r="I2463" s="12"/>
      <c r="J2463" s="12"/>
      <c r="K2463" s="12"/>
      <c r="L2463" s="12"/>
      <c r="M2463" s="12"/>
      <c r="N2463" s="12"/>
      <c r="O2463" s="12"/>
      <c r="P2463" s="12"/>
      <c r="Q2463" s="12"/>
      <c r="R2463" s="12"/>
      <c r="S2463" s="12"/>
      <c r="T2463" s="12"/>
      <c r="U2463" s="12"/>
      <c r="V2463" s="12"/>
    </row>
    <row r="2464" spans="1:22" s="1" customFormat="1" x14ac:dyDescent="0.4">
      <c r="A2464" s="12"/>
      <c r="B2464" s="12"/>
      <c r="C2464" s="42"/>
      <c r="D2464" s="12"/>
      <c r="E2464" s="12"/>
      <c r="F2464" s="12"/>
      <c r="G2464" s="12"/>
      <c r="H2464" s="12"/>
      <c r="I2464" s="12"/>
      <c r="J2464" s="12"/>
      <c r="K2464" s="12"/>
      <c r="L2464" s="12"/>
      <c r="M2464" s="12"/>
      <c r="N2464" s="12"/>
      <c r="O2464" s="12"/>
      <c r="P2464" s="12"/>
      <c r="Q2464" s="12"/>
      <c r="R2464" s="12"/>
      <c r="S2464" s="12"/>
      <c r="T2464" s="12"/>
      <c r="U2464" s="12"/>
      <c r="V2464" s="12"/>
    </row>
    <row r="2465" spans="1:22" s="1" customFormat="1" x14ac:dyDescent="0.4">
      <c r="A2465" s="12"/>
      <c r="B2465" s="12"/>
      <c r="C2465" s="42"/>
      <c r="D2465" s="12"/>
      <c r="E2465" s="12"/>
      <c r="F2465" s="12"/>
      <c r="G2465" s="12"/>
      <c r="H2465" s="12"/>
      <c r="I2465" s="12"/>
      <c r="J2465" s="12"/>
      <c r="K2465" s="12"/>
      <c r="L2465" s="12"/>
      <c r="M2465" s="12"/>
      <c r="N2465" s="12"/>
      <c r="O2465" s="12"/>
      <c r="P2465" s="12"/>
      <c r="Q2465" s="12"/>
      <c r="R2465" s="12"/>
      <c r="S2465" s="12"/>
      <c r="T2465" s="12"/>
      <c r="U2465" s="12"/>
      <c r="V2465" s="12"/>
    </row>
    <row r="2466" spans="1:22" s="1" customFormat="1" x14ac:dyDescent="0.4">
      <c r="A2466" s="12"/>
      <c r="B2466" s="12"/>
      <c r="C2466" s="42"/>
      <c r="D2466" s="12"/>
      <c r="E2466" s="12"/>
      <c r="F2466" s="12"/>
      <c r="G2466" s="12"/>
      <c r="H2466" s="12"/>
      <c r="I2466" s="12"/>
      <c r="J2466" s="12"/>
      <c r="K2466" s="12"/>
      <c r="L2466" s="12"/>
      <c r="M2466" s="12"/>
      <c r="N2466" s="12"/>
      <c r="O2466" s="12"/>
      <c r="P2466" s="12"/>
      <c r="Q2466" s="12"/>
      <c r="R2466" s="12"/>
      <c r="S2466" s="12"/>
      <c r="T2466" s="12"/>
      <c r="U2466" s="12"/>
      <c r="V2466" s="12"/>
    </row>
    <row r="2467" spans="1:22" s="1" customFormat="1" x14ac:dyDescent="0.4">
      <c r="A2467" s="12"/>
      <c r="B2467" s="12"/>
      <c r="C2467" s="42"/>
      <c r="D2467" s="12"/>
      <c r="E2467" s="12"/>
      <c r="F2467" s="12"/>
      <c r="G2467" s="12"/>
      <c r="H2467" s="12"/>
      <c r="I2467" s="12"/>
      <c r="J2467" s="12"/>
      <c r="K2467" s="12"/>
      <c r="L2467" s="12"/>
      <c r="M2467" s="12"/>
      <c r="N2467" s="12"/>
      <c r="O2467" s="12"/>
      <c r="P2467" s="12"/>
      <c r="Q2467" s="12"/>
      <c r="R2467" s="12"/>
      <c r="S2467" s="12"/>
      <c r="T2467" s="12"/>
      <c r="U2467" s="12"/>
      <c r="V2467" s="12"/>
    </row>
    <row r="2468" spans="1:22" s="1" customFormat="1" x14ac:dyDescent="0.4">
      <c r="A2468" s="12"/>
      <c r="B2468" s="12"/>
      <c r="C2468" s="42"/>
      <c r="D2468" s="12"/>
      <c r="E2468" s="12"/>
      <c r="F2468" s="12"/>
      <c r="G2468" s="12"/>
      <c r="H2468" s="12"/>
      <c r="I2468" s="12"/>
      <c r="J2468" s="12"/>
      <c r="K2468" s="12"/>
      <c r="L2468" s="12"/>
      <c r="M2468" s="12"/>
      <c r="N2468" s="12"/>
      <c r="O2468" s="12"/>
      <c r="P2468" s="12"/>
      <c r="Q2468" s="12"/>
      <c r="R2468" s="12"/>
      <c r="S2468" s="12"/>
      <c r="T2468" s="12"/>
      <c r="U2468" s="12"/>
      <c r="V2468" s="12"/>
    </row>
    <row r="2469" spans="1:22" s="1" customFormat="1" x14ac:dyDescent="0.4">
      <c r="A2469" s="12"/>
      <c r="B2469" s="12"/>
      <c r="C2469" s="42"/>
      <c r="D2469" s="12"/>
      <c r="E2469" s="12"/>
      <c r="F2469" s="12"/>
      <c r="G2469" s="12"/>
      <c r="H2469" s="12"/>
      <c r="I2469" s="12"/>
      <c r="J2469" s="12"/>
      <c r="K2469" s="12"/>
      <c r="L2469" s="12"/>
      <c r="M2469" s="12"/>
      <c r="N2469" s="12"/>
      <c r="O2469" s="12"/>
      <c r="P2469" s="12"/>
      <c r="Q2469" s="12"/>
      <c r="R2469" s="12"/>
      <c r="S2469" s="12"/>
      <c r="T2469" s="12"/>
      <c r="U2469" s="12"/>
      <c r="V2469" s="12"/>
    </row>
    <row r="2470" spans="1:22" s="1" customFormat="1" x14ac:dyDescent="0.4">
      <c r="A2470" s="12"/>
      <c r="B2470" s="12"/>
      <c r="C2470" s="42"/>
      <c r="D2470" s="12"/>
      <c r="E2470" s="12"/>
      <c r="F2470" s="12"/>
      <c r="G2470" s="12"/>
      <c r="H2470" s="12"/>
      <c r="I2470" s="12"/>
      <c r="J2470" s="12"/>
      <c r="K2470" s="12"/>
      <c r="L2470" s="12"/>
      <c r="M2470" s="12"/>
      <c r="N2470" s="12"/>
      <c r="O2470" s="12"/>
      <c r="P2470" s="12"/>
      <c r="Q2470" s="12"/>
      <c r="R2470" s="12"/>
      <c r="S2470" s="12"/>
      <c r="T2470" s="12"/>
      <c r="U2470" s="12"/>
      <c r="V2470" s="12"/>
    </row>
    <row r="2471" spans="1:22" s="1" customFormat="1" x14ac:dyDescent="0.4">
      <c r="A2471" s="12"/>
      <c r="B2471" s="12"/>
      <c r="C2471" s="42"/>
      <c r="D2471" s="12"/>
      <c r="E2471" s="12"/>
      <c r="F2471" s="12"/>
      <c r="G2471" s="12"/>
      <c r="H2471" s="12"/>
      <c r="I2471" s="12"/>
      <c r="J2471" s="12"/>
      <c r="K2471" s="12"/>
      <c r="L2471" s="12"/>
      <c r="M2471" s="12"/>
      <c r="N2471" s="12"/>
      <c r="O2471" s="12"/>
      <c r="P2471" s="12"/>
      <c r="Q2471" s="12"/>
      <c r="R2471" s="12"/>
      <c r="S2471" s="12"/>
      <c r="T2471" s="12"/>
      <c r="U2471" s="12"/>
      <c r="V2471" s="12"/>
    </row>
    <row r="2472" spans="1:22" s="1" customFormat="1" x14ac:dyDescent="0.4">
      <c r="A2472" s="12"/>
      <c r="B2472" s="12"/>
      <c r="C2472" s="42"/>
      <c r="D2472" s="12"/>
      <c r="E2472" s="12"/>
      <c r="F2472" s="12"/>
      <c r="G2472" s="12"/>
      <c r="H2472" s="12"/>
      <c r="I2472" s="12"/>
      <c r="J2472" s="12"/>
      <c r="K2472" s="12"/>
      <c r="L2472" s="12"/>
      <c r="M2472" s="12"/>
      <c r="N2472" s="12"/>
      <c r="O2472" s="12"/>
      <c r="P2472" s="12"/>
      <c r="Q2472" s="12"/>
      <c r="R2472" s="12"/>
      <c r="S2472" s="12"/>
      <c r="T2472" s="12"/>
      <c r="U2472" s="12"/>
      <c r="V2472" s="12"/>
    </row>
    <row r="2473" spans="1:22" s="1" customFormat="1" x14ac:dyDescent="0.4">
      <c r="A2473" s="12"/>
      <c r="B2473" s="12"/>
      <c r="C2473" s="42"/>
      <c r="D2473" s="12"/>
      <c r="E2473" s="12"/>
      <c r="F2473" s="12"/>
      <c r="G2473" s="12"/>
      <c r="H2473" s="12"/>
      <c r="I2473" s="12"/>
      <c r="J2473" s="12"/>
      <c r="K2473" s="12"/>
      <c r="L2473" s="12"/>
      <c r="M2473" s="12"/>
      <c r="N2473" s="12"/>
      <c r="O2473" s="12"/>
      <c r="P2473" s="12"/>
      <c r="Q2473" s="12"/>
      <c r="R2473" s="12"/>
      <c r="S2473" s="12"/>
      <c r="T2473" s="12"/>
      <c r="U2473" s="12"/>
      <c r="V2473" s="12"/>
    </row>
    <row r="2474" spans="1:22" s="1" customFormat="1" x14ac:dyDescent="0.4">
      <c r="A2474" s="12"/>
      <c r="B2474" s="12"/>
      <c r="C2474" s="42"/>
      <c r="D2474" s="12"/>
      <c r="E2474" s="12"/>
      <c r="F2474" s="12"/>
      <c r="G2474" s="12"/>
      <c r="H2474" s="12"/>
      <c r="I2474" s="12"/>
      <c r="J2474" s="12"/>
      <c r="K2474" s="12"/>
      <c r="L2474" s="12"/>
      <c r="M2474" s="12"/>
      <c r="N2474" s="12"/>
      <c r="O2474" s="12"/>
      <c r="P2474" s="12"/>
      <c r="Q2474" s="12"/>
      <c r="R2474" s="12"/>
      <c r="S2474" s="12"/>
      <c r="T2474" s="12"/>
      <c r="U2474" s="12"/>
      <c r="V2474" s="12"/>
    </row>
    <row r="2475" spans="1:22" s="1" customFormat="1" x14ac:dyDescent="0.4">
      <c r="A2475" s="12"/>
      <c r="B2475" s="12"/>
      <c r="C2475" s="42"/>
      <c r="D2475" s="12"/>
      <c r="E2475" s="12"/>
      <c r="F2475" s="12"/>
      <c r="G2475" s="12"/>
      <c r="H2475" s="12"/>
      <c r="I2475" s="12"/>
      <c r="J2475" s="12"/>
      <c r="K2475" s="12"/>
      <c r="L2475" s="12"/>
      <c r="M2475" s="12"/>
      <c r="N2475" s="12"/>
      <c r="O2475" s="12"/>
      <c r="P2475" s="12"/>
      <c r="Q2475" s="12"/>
      <c r="R2475" s="12"/>
      <c r="S2475" s="12"/>
      <c r="T2475" s="12"/>
      <c r="U2475" s="12"/>
      <c r="V2475" s="12"/>
    </row>
    <row r="2476" spans="1:22" s="1" customFormat="1" x14ac:dyDescent="0.4">
      <c r="A2476" s="12"/>
      <c r="B2476" s="12"/>
      <c r="C2476" s="42"/>
      <c r="D2476" s="12"/>
      <c r="E2476" s="12"/>
      <c r="F2476" s="12"/>
      <c r="G2476" s="12"/>
      <c r="H2476" s="12"/>
      <c r="I2476" s="12"/>
      <c r="J2476" s="12"/>
      <c r="K2476" s="12"/>
      <c r="L2476" s="12"/>
      <c r="M2476" s="12"/>
      <c r="N2476" s="12"/>
      <c r="O2476" s="12"/>
      <c r="P2476" s="12"/>
      <c r="Q2476" s="12"/>
      <c r="R2476" s="12"/>
      <c r="S2476" s="12"/>
      <c r="T2476" s="12"/>
      <c r="U2476" s="12"/>
      <c r="V2476" s="12"/>
    </row>
    <row r="2477" spans="1:22" s="1" customFormat="1" x14ac:dyDescent="0.4">
      <c r="A2477" s="12"/>
      <c r="B2477" s="12"/>
      <c r="C2477" s="42"/>
      <c r="D2477" s="12"/>
      <c r="E2477" s="12"/>
      <c r="F2477" s="12"/>
      <c r="G2477" s="12"/>
      <c r="H2477" s="12"/>
      <c r="I2477" s="12"/>
      <c r="J2477" s="12"/>
      <c r="K2477" s="12"/>
      <c r="L2477" s="12"/>
      <c r="M2477" s="12"/>
      <c r="N2477" s="12"/>
      <c r="O2477" s="12"/>
      <c r="P2477" s="12"/>
      <c r="Q2477" s="12"/>
      <c r="R2477" s="12"/>
      <c r="S2477" s="12"/>
      <c r="T2477" s="12"/>
      <c r="U2477" s="12"/>
      <c r="V2477" s="12"/>
    </row>
    <row r="2478" spans="1:22" s="1" customFormat="1" x14ac:dyDescent="0.4">
      <c r="A2478" s="12"/>
      <c r="B2478" s="12"/>
      <c r="C2478" s="42"/>
      <c r="D2478" s="12"/>
      <c r="E2478" s="12"/>
      <c r="F2478" s="12"/>
      <c r="G2478" s="12"/>
      <c r="H2478" s="12"/>
      <c r="I2478" s="12"/>
      <c r="J2478" s="12"/>
      <c r="K2478" s="12"/>
      <c r="L2478" s="12"/>
      <c r="M2478" s="12"/>
      <c r="N2478" s="12"/>
      <c r="O2478" s="12"/>
      <c r="P2478" s="12"/>
      <c r="Q2478" s="12"/>
      <c r="R2478" s="12"/>
      <c r="S2478" s="12"/>
      <c r="T2478" s="12"/>
      <c r="U2478" s="12"/>
      <c r="V2478" s="12"/>
    </row>
    <row r="2479" spans="1:22" s="1" customFormat="1" x14ac:dyDescent="0.4">
      <c r="A2479" s="12"/>
      <c r="B2479" s="12"/>
      <c r="C2479" s="42"/>
      <c r="D2479" s="12"/>
      <c r="E2479" s="12"/>
      <c r="F2479" s="12"/>
      <c r="G2479" s="12"/>
      <c r="H2479" s="12"/>
      <c r="I2479" s="12"/>
      <c r="J2479" s="12"/>
      <c r="K2479" s="12"/>
      <c r="L2479" s="12"/>
      <c r="M2479" s="12"/>
      <c r="N2479" s="12"/>
      <c r="O2479" s="12"/>
      <c r="P2479" s="12"/>
      <c r="Q2479" s="12"/>
      <c r="R2479" s="12"/>
      <c r="S2479" s="12"/>
      <c r="T2479" s="12"/>
      <c r="U2479" s="12"/>
      <c r="V2479" s="12"/>
    </row>
    <row r="2480" spans="1:22" s="1" customFormat="1" x14ac:dyDescent="0.4">
      <c r="A2480" s="12"/>
      <c r="B2480" s="12"/>
      <c r="C2480" s="42"/>
      <c r="D2480" s="12"/>
      <c r="E2480" s="12"/>
      <c r="F2480" s="12"/>
      <c r="G2480" s="12"/>
      <c r="H2480" s="12"/>
      <c r="I2480" s="12"/>
      <c r="J2480" s="12"/>
      <c r="K2480" s="12"/>
      <c r="L2480" s="12"/>
      <c r="M2480" s="12"/>
      <c r="N2480" s="12"/>
      <c r="O2480" s="12"/>
      <c r="P2480" s="12"/>
      <c r="Q2480" s="12"/>
      <c r="R2480" s="12"/>
      <c r="S2480" s="12"/>
      <c r="T2480" s="12"/>
      <c r="U2480" s="12"/>
      <c r="V2480" s="12"/>
    </row>
    <row r="2481" spans="1:22" s="1" customFormat="1" x14ac:dyDescent="0.4">
      <c r="A2481" s="12"/>
      <c r="B2481" s="12"/>
      <c r="C2481" s="42"/>
      <c r="D2481" s="12"/>
      <c r="E2481" s="12"/>
      <c r="F2481" s="12"/>
      <c r="G2481" s="12"/>
      <c r="H2481" s="12"/>
      <c r="I2481" s="12"/>
      <c r="J2481" s="12"/>
      <c r="K2481" s="12"/>
      <c r="L2481" s="12"/>
      <c r="M2481" s="12"/>
      <c r="N2481" s="12"/>
      <c r="O2481" s="12"/>
      <c r="P2481" s="12"/>
      <c r="Q2481" s="12"/>
      <c r="R2481" s="12"/>
      <c r="S2481" s="12"/>
      <c r="T2481" s="12"/>
      <c r="U2481" s="12"/>
      <c r="V2481" s="12"/>
    </row>
    <row r="2482" spans="1:22" s="1" customFormat="1" x14ac:dyDescent="0.4">
      <c r="A2482" s="12"/>
      <c r="B2482" s="12"/>
      <c r="C2482" s="42"/>
      <c r="D2482" s="12"/>
      <c r="E2482" s="12"/>
      <c r="F2482" s="12"/>
      <c r="G2482" s="12"/>
      <c r="H2482" s="12"/>
      <c r="I2482" s="12"/>
      <c r="J2482" s="12"/>
      <c r="K2482" s="12"/>
      <c r="L2482" s="12"/>
      <c r="M2482" s="12"/>
      <c r="N2482" s="12"/>
      <c r="O2482" s="12"/>
      <c r="P2482" s="12"/>
      <c r="Q2482" s="12"/>
      <c r="R2482" s="12"/>
      <c r="S2482" s="12"/>
      <c r="T2482" s="12"/>
      <c r="U2482" s="12"/>
      <c r="V2482" s="12"/>
    </row>
    <row r="2483" spans="1:22" s="1" customFormat="1" x14ac:dyDescent="0.4">
      <c r="A2483" s="12"/>
      <c r="B2483" s="12"/>
      <c r="C2483" s="42"/>
      <c r="D2483" s="12"/>
      <c r="E2483" s="12"/>
      <c r="F2483" s="12"/>
      <c r="G2483" s="12"/>
      <c r="H2483" s="12"/>
      <c r="I2483" s="12"/>
      <c r="J2483" s="12"/>
      <c r="K2483" s="12"/>
      <c r="L2483" s="12"/>
      <c r="M2483" s="12"/>
      <c r="N2483" s="12"/>
      <c r="O2483" s="12"/>
      <c r="P2483" s="12"/>
      <c r="Q2483" s="12"/>
      <c r="R2483" s="12"/>
      <c r="S2483" s="12"/>
      <c r="T2483" s="12"/>
      <c r="U2483" s="12"/>
      <c r="V2483" s="12"/>
    </row>
    <row r="2484" spans="1:22" s="1" customFormat="1" x14ac:dyDescent="0.4">
      <c r="A2484" s="12"/>
      <c r="B2484" s="12"/>
      <c r="C2484" s="42"/>
      <c r="D2484" s="12"/>
      <c r="E2484" s="12"/>
      <c r="F2484" s="12"/>
      <c r="G2484" s="12"/>
      <c r="H2484" s="12"/>
      <c r="I2484" s="12"/>
      <c r="J2484" s="12"/>
      <c r="K2484" s="12"/>
      <c r="L2484" s="12"/>
      <c r="M2484" s="12"/>
      <c r="N2484" s="12"/>
      <c r="O2484" s="12"/>
      <c r="P2484" s="12"/>
      <c r="Q2484" s="12"/>
      <c r="R2484" s="12"/>
      <c r="S2484" s="12"/>
      <c r="T2484" s="12"/>
      <c r="U2484" s="12"/>
      <c r="V2484" s="12"/>
    </row>
    <row r="2485" spans="1:22" s="1" customFormat="1" x14ac:dyDescent="0.4">
      <c r="A2485" s="12"/>
      <c r="B2485" s="12"/>
      <c r="C2485" s="42"/>
      <c r="D2485" s="12"/>
      <c r="E2485" s="12"/>
      <c r="F2485" s="12"/>
      <c r="G2485" s="12"/>
      <c r="H2485" s="12"/>
      <c r="I2485" s="12"/>
      <c r="J2485" s="12"/>
      <c r="K2485" s="12"/>
      <c r="L2485" s="12"/>
      <c r="M2485" s="12"/>
      <c r="N2485" s="12"/>
      <c r="O2485" s="12"/>
      <c r="P2485" s="12"/>
      <c r="Q2485" s="12"/>
      <c r="R2485" s="12"/>
      <c r="S2485" s="12"/>
      <c r="T2485" s="12"/>
      <c r="U2485" s="12"/>
      <c r="V2485" s="12"/>
    </row>
    <row r="2486" spans="1:22" s="1" customFormat="1" x14ac:dyDescent="0.4">
      <c r="A2486" s="12"/>
      <c r="B2486" s="12"/>
      <c r="C2486" s="42"/>
      <c r="D2486" s="12"/>
      <c r="E2486" s="12"/>
      <c r="F2486" s="12"/>
      <c r="G2486" s="12"/>
      <c r="H2486" s="12"/>
      <c r="I2486" s="12"/>
      <c r="J2486" s="12"/>
      <c r="K2486" s="12"/>
      <c r="L2486" s="12"/>
      <c r="M2486" s="12"/>
      <c r="N2486" s="12"/>
      <c r="O2486" s="12"/>
      <c r="P2486" s="12"/>
      <c r="Q2486" s="12"/>
      <c r="R2486" s="12"/>
      <c r="S2486" s="12"/>
      <c r="T2486" s="12"/>
      <c r="U2486" s="12"/>
      <c r="V2486" s="12"/>
    </row>
    <row r="2487" spans="1:22" s="1" customFormat="1" x14ac:dyDescent="0.4">
      <c r="A2487" s="12"/>
      <c r="B2487" s="12"/>
      <c r="C2487" s="42"/>
      <c r="D2487" s="12"/>
      <c r="E2487" s="12"/>
      <c r="F2487" s="12"/>
      <c r="G2487" s="12"/>
      <c r="H2487" s="12"/>
      <c r="I2487" s="12"/>
      <c r="J2487" s="12"/>
      <c r="K2487" s="12"/>
      <c r="L2487" s="12"/>
      <c r="M2487" s="12"/>
      <c r="N2487" s="12"/>
      <c r="O2487" s="12"/>
      <c r="P2487" s="12"/>
      <c r="Q2487" s="12"/>
      <c r="R2487" s="12"/>
      <c r="S2487" s="12"/>
      <c r="T2487" s="12"/>
      <c r="U2487" s="12"/>
      <c r="V2487" s="12"/>
    </row>
    <row r="2488" spans="1:22" s="1" customFormat="1" x14ac:dyDescent="0.4">
      <c r="A2488" s="12"/>
      <c r="B2488" s="12"/>
      <c r="C2488" s="42"/>
      <c r="D2488" s="12"/>
      <c r="E2488" s="12"/>
      <c r="F2488" s="12"/>
      <c r="G2488" s="12"/>
      <c r="H2488" s="12"/>
      <c r="I2488" s="12"/>
      <c r="J2488" s="12"/>
      <c r="K2488" s="12"/>
      <c r="L2488" s="12"/>
      <c r="M2488" s="12"/>
      <c r="N2488" s="12"/>
      <c r="O2488" s="12"/>
      <c r="P2488" s="12"/>
      <c r="Q2488" s="12"/>
      <c r="R2488" s="12"/>
      <c r="S2488" s="12"/>
      <c r="T2488" s="12"/>
      <c r="U2488" s="12"/>
      <c r="V2488" s="12"/>
    </row>
    <row r="2489" spans="1:22" s="1" customFormat="1" x14ac:dyDescent="0.4">
      <c r="A2489" s="12"/>
      <c r="B2489" s="12"/>
      <c r="C2489" s="42"/>
      <c r="D2489" s="12"/>
      <c r="E2489" s="12"/>
      <c r="F2489" s="12"/>
      <c r="G2489" s="12"/>
      <c r="H2489" s="12"/>
      <c r="I2489" s="12"/>
      <c r="J2489" s="12"/>
      <c r="K2489" s="12"/>
      <c r="L2489" s="12"/>
      <c r="M2489" s="12"/>
      <c r="N2489" s="12"/>
      <c r="O2489" s="12"/>
      <c r="P2489" s="12"/>
      <c r="Q2489" s="12"/>
      <c r="R2489" s="12"/>
      <c r="S2489" s="12"/>
      <c r="T2489" s="12"/>
      <c r="U2489" s="12"/>
      <c r="V2489" s="12"/>
    </row>
    <row r="2490" spans="1:22" s="1" customFormat="1" x14ac:dyDescent="0.4">
      <c r="A2490" s="12"/>
      <c r="B2490" s="12"/>
      <c r="C2490" s="42"/>
      <c r="D2490" s="12"/>
      <c r="E2490" s="12"/>
      <c r="F2490" s="12"/>
      <c r="G2490" s="12"/>
      <c r="H2490" s="12"/>
      <c r="I2490" s="12"/>
      <c r="J2490" s="12"/>
      <c r="K2490" s="12"/>
      <c r="L2490" s="12"/>
      <c r="M2490" s="12"/>
      <c r="N2490" s="12"/>
      <c r="O2490" s="12"/>
      <c r="P2490" s="12"/>
      <c r="Q2490" s="12"/>
      <c r="R2490" s="12"/>
      <c r="S2490" s="12"/>
      <c r="T2490" s="12"/>
      <c r="U2490" s="12"/>
      <c r="V2490" s="12"/>
    </row>
    <row r="2491" spans="1:22" s="1" customFormat="1" x14ac:dyDescent="0.4">
      <c r="A2491" s="12"/>
      <c r="B2491" s="12"/>
      <c r="C2491" s="42"/>
      <c r="D2491" s="12"/>
      <c r="E2491" s="12"/>
      <c r="F2491" s="12"/>
      <c r="G2491" s="12"/>
      <c r="H2491" s="12"/>
      <c r="I2491" s="12"/>
      <c r="J2491" s="12"/>
      <c r="K2491" s="12"/>
      <c r="L2491" s="12"/>
      <c r="M2491" s="12"/>
      <c r="N2491" s="12"/>
      <c r="O2491" s="12"/>
      <c r="P2491" s="12"/>
      <c r="Q2491" s="12"/>
      <c r="R2491" s="12"/>
      <c r="S2491" s="12"/>
      <c r="T2491" s="12"/>
      <c r="U2491" s="12"/>
      <c r="V2491" s="12"/>
    </row>
    <row r="2492" spans="1:22" s="1" customFormat="1" x14ac:dyDescent="0.4">
      <c r="A2492" s="12"/>
      <c r="B2492" s="12"/>
      <c r="C2492" s="42"/>
      <c r="D2492" s="12"/>
      <c r="E2492" s="12"/>
      <c r="F2492" s="12"/>
      <c r="G2492" s="12"/>
      <c r="H2492" s="12"/>
      <c r="I2492" s="12"/>
      <c r="J2492" s="12"/>
      <c r="K2492" s="12"/>
      <c r="L2492" s="12"/>
      <c r="M2492" s="12"/>
      <c r="N2492" s="12"/>
      <c r="O2492" s="12"/>
      <c r="P2492" s="12"/>
      <c r="Q2492" s="12"/>
      <c r="R2492" s="12"/>
      <c r="S2492" s="12"/>
      <c r="T2492" s="12"/>
      <c r="U2492" s="12"/>
      <c r="V2492" s="12"/>
    </row>
    <row r="2493" spans="1:22" s="1" customFormat="1" x14ac:dyDescent="0.4">
      <c r="A2493" s="12"/>
      <c r="B2493" s="12"/>
      <c r="C2493" s="42"/>
      <c r="D2493" s="12"/>
      <c r="E2493" s="12"/>
      <c r="F2493" s="12"/>
      <c r="G2493" s="12"/>
      <c r="H2493" s="12"/>
      <c r="I2493" s="12"/>
      <c r="J2493" s="12"/>
      <c r="K2493" s="12"/>
      <c r="L2493" s="12"/>
      <c r="M2493" s="12"/>
      <c r="N2493" s="12"/>
      <c r="O2493" s="12"/>
      <c r="P2493" s="12"/>
      <c r="Q2493" s="12"/>
      <c r="R2493" s="12"/>
      <c r="S2493" s="12"/>
      <c r="T2493" s="12"/>
      <c r="U2493" s="12"/>
      <c r="V2493" s="12"/>
    </row>
    <row r="2494" spans="1:22" s="1" customFormat="1" x14ac:dyDescent="0.4">
      <c r="A2494" s="12"/>
      <c r="B2494" s="12"/>
      <c r="C2494" s="42"/>
      <c r="D2494" s="12"/>
      <c r="E2494" s="12"/>
      <c r="F2494" s="12"/>
      <c r="G2494" s="12"/>
      <c r="H2494" s="12"/>
      <c r="I2494" s="12"/>
      <c r="J2494" s="12"/>
      <c r="K2494" s="12"/>
      <c r="L2494" s="12"/>
      <c r="M2494" s="12"/>
      <c r="N2494" s="12"/>
      <c r="O2494" s="12"/>
      <c r="P2494" s="12"/>
      <c r="Q2494" s="12"/>
      <c r="R2494" s="12"/>
      <c r="S2494" s="12"/>
      <c r="T2494" s="12"/>
      <c r="U2494" s="12"/>
      <c r="V2494" s="12"/>
    </row>
    <row r="2495" spans="1:22" s="1" customFormat="1" x14ac:dyDescent="0.4">
      <c r="A2495" s="12"/>
      <c r="B2495" s="12"/>
      <c r="C2495" s="42"/>
      <c r="D2495" s="12"/>
      <c r="E2495" s="12"/>
      <c r="F2495" s="12"/>
      <c r="G2495" s="12"/>
      <c r="H2495" s="12"/>
      <c r="I2495" s="12"/>
      <c r="J2495" s="12"/>
      <c r="K2495" s="12"/>
      <c r="L2495" s="12"/>
      <c r="M2495" s="12"/>
      <c r="N2495" s="12"/>
      <c r="O2495" s="12"/>
      <c r="P2495" s="12"/>
      <c r="Q2495" s="12"/>
      <c r="R2495" s="12"/>
      <c r="S2495" s="12"/>
      <c r="T2495" s="12"/>
      <c r="U2495" s="12"/>
      <c r="V2495" s="12"/>
    </row>
    <row r="2496" spans="1:22" s="1" customFormat="1" x14ac:dyDescent="0.4">
      <c r="A2496" s="12"/>
      <c r="B2496" s="12"/>
      <c r="C2496" s="42"/>
      <c r="D2496" s="12"/>
      <c r="E2496" s="12"/>
      <c r="F2496" s="12"/>
      <c r="G2496" s="12"/>
      <c r="H2496" s="12"/>
      <c r="I2496" s="12"/>
      <c r="J2496" s="12"/>
      <c r="K2496" s="12"/>
      <c r="L2496" s="12"/>
      <c r="M2496" s="12"/>
      <c r="N2496" s="12"/>
      <c r="O2496" s="12"/>
      <c r="P2496" s="12"/>
      <c r="Q2496" s="12"/>
      <c r="R2496" s="12"/>
      <c r="S2496" s="12"/>
      <c r="T2496" s="12"/>
      <c r="U2496" s="12"/>
      <c r="V2496" s="12"/>
    </row>
    <row r="2497" spans="1:22" s="1" customFormat="1" x14ac:dyDescent="0.4">
      <c r="A2497" s="12"/>
      <c r="B2497" s="12"/>
      <c r="C2497" s="42"/>
      <c r="D2497" s="12"/>
      <c r="E2497" s="12"/>
      <c r="F2497" s="12"/>
      <c r="G2497" s="12"/>
      <c r="H2497" s="12"/>
      <c r="I2497" s="12"/>
      <c r="J2497" s="12"/>
      <c r="K2497" s="12"/>
      <c r="L2497" s="12"/>
      <c r="M2497" s="12"/>
      <c r="N2497" s="12"/>
      <c r="O2497" s="12"/>
      <c r="P2497" s="12"/>
      <c r="Q2497" s="12"/>
      <c r="R2497" s="12"/>
      <c r="S2497" s="12"/>
      <c r="T2497" s="12"/>
      <c r="U2497" s="12"/>
      <c r="V2497" s="12"/>
    </row>
    <row r="2498" spans="1:22" s="1" customFormat="1" x14ac:dyDescent="0.4">
      <c r="A2498" s="12"/>
      <c r="B2498" s="12"/>
      <c r="C2498" s="42"/>
      <c r="D2498" s="12"/>
      <c r="E2498" s="12"/>
      <c r="F2498" s="12"/>
      <c r="G2498" s="12"/>
      <c r="H2498" s="12"/>
      <c r="I2498" s="12"/>
      <c r="J2498" s="12"/>
      <c r="K2498" s="12"/>
      <c r="L2498" s="12"/>
      <c r="M2498" s="12"/>
      <c r="N2498" s="12"/>
      <c r="O2498" s="12"/>
      <c r="P2498" s="12"/>
      <c r="Q2498" s="12"/>
      <c r="R2498" s="12"/>
      <c r="S2498" s="12"/>
      <c r="T2498" s="12"/>
      <c r="U2498" s="12"/>
      <c r="V2498" s="12"/>
    </row>
    <row r="2499" spans="1:22" s="1" customFormat="1" x14ac:dyDescent="0.4">
      <c r="A2499" s="12"/>
      <c r="B2499" s="12"/>
      <c r="C2499" s="42"/>
      <c r="D2499" s="12"/>
      <c r="E2499" s="12"/>
      <c r="F2499" s="12"/>
      <c r="G2499" s="12"/>
      <c r="H2499" s="12"/>
      <c r="I2499" s="12"/>
      <c r="J2499" s="12"/>
      <c r="K2499" s="12"/>
      <c r="L2499" s="12"/>
      <c r="M2499" s="12"/>
      <c r="N2499" s="12"/>
      <c r="O2499" s="12"/>
      <c r="P2499" s="12"/>
      <c r="Q2499" s="12"/>
      <c r="R2499" s="12"/>
      <c r="S2499" s="12"/>
      <c r="T2499" s="12"/>
      <c r="U2499" s="12"/>
      <c r="V2499" s="12"/>
    </row>
    <row r="2500" spans="1:22" s="1" customFormat="1" x14ac:dyDescent="0.4">
      <c r="A2500" s="12"/>
      <c r="B2500" s="12"/>
      <c r="C2500" s="42"/>
      <c r="D2500" s="12"/>
      <c r="E2500" s="12"/>
      <c r="F2500" s="12"/>
      <c r="G2500" s="12"/>
      <c r="H2500" s="12"/>
      <c r="I2500" s="12"/>
      <c r="J2500" s="12"/>
      <c r="K2500" s="12"/>
      <c r="L2500" s="12"/>
      <c r="M2500" s="12"/>
      <c r="N2500" s="12"/>
      <c r="O2500" s="12"/>
      <c r="P2500" s="12"/>
      <c r="Q2500" s="12"/>
      <c r="R2500" s="12"/>
      <c r="S2500" s="12"/>
      <c r="T2500" s="12"/>
      <c r="U2500" s="12"/>
      <c r="V2500" s="12"/>
    </row>
    <row r="2501" spans="1:22" s="1" customFormat="1" x14ac:dyDescent="0.4">
      <c r="A2501" s="12"/>
      <c r="B2501" s="12"/>
      <c r="C2501" s="42"/>
      <c r="D2501" s="12"/>
      <c r="E2501" s="12"/>
      <c r="F2501" s="12"/>
      <c r="G2501" s="12"/>
      <c r="H2501" s="12"/>
      <c r="I2501" s="12"/>
      <c r="J2501" s="12"/>
      <c r="K2501" s="12"/>
      <c r="L2501" s="12"/>
      <c r="M2501" s="12"/>
      <c r="N2501" s="12"/>
      <c r="O2501" s="12"/>
      <c r="P2501" s="12"/>
      <c r="Q2501" s="12"/>
      <c r="R2501" s="12"/>
      <c r="S2501" s="12"/>
      <c r="T2501" s="12"/>
      <c r="U2501" s="12"/>
      <c r="V2501" s="12"/>
    </row>
    <row r="2502" spans="1:22" s="1" customFormat="1" x14ac:dyDescent="0.4">
      <c r="A2502" s="12"/>
      <c r="B2502" s="12"/>
      <c r="C2502" s="42"/>
      <c r="D2502" s="12"/>
      <c r="E2502" s="12"/>
      <c r="F2502" s="12"/>
      <c r="G2502" s="12"/>
      <c r="H2502" s="12"/>
      <c r="I2502" s="12"/>
      <c r="J2502" s="12"/>
      <c r="K2502" s="12"/>
      <c r="L2502" s="12"/>
      <c r="M2502" s="12"/>
      <c r="N2502" s="12"/>
      <c r="O2502" s="12"/>
      <c r="P2502" s="12"/>
      <c r="Q2502" s="12"/>
      <c r="R2502" s="12"/>
      <c r="S2502" s="12"/>
      <c r="T2502" s="12"/>
      <c r="U2502" s="12"/>
      <c r="V2502" s="12"/>
    </row>
    <row r="2503" spans="1:22" s="1" customFormat="1" x14ac:dyDescent="0.4">
      <c r="A2503" s="12"/>
      <c r="B2503" s="12"/>
      <c r="C2503" s="42"/>
      <c r="D2503" s="12"/>
      <c r="E2503" s="12"/>
      <c r="F2503" s="12"/>
      <c r="G2503" s="12"/>
      <c r="H2503" s="12"/>
      <c r="I2503" s="12"/>
      <c r="J2503" s="12"/>
      <c r="K2503" s="12"/>
      <c r="L2503" s="12"/>
      <c r="M2503" s="12"/>
      <c r="N2503" s="12"/>
      <c r="O2503" s="12"/>
      <c r="P2503" s="12"/>
      <c r="Q2503" s="12"/>
      <c r="R2503" s="12"/>
      <c r="S2503" s="12"/>
      <c r="T2503" s="12"/>
      <c r="U2503" s="12"/>
      <c r="V2503" s="12"/>
    </row>
    <row r="2504" spans="1:22" s="1" customFormat="1" x14ac:dyDescent="0.4">
      <c r="A2504" s="12"/>
      <c r="B2504" s="12"/>
      <c r="C2504" s="42"/>
      <c r="D2504" s="12"/>
      <c r="E2504" s="12"/>
      <c r="F2504" s="12"/>
      <c r="G2504" s="12"/>
      <c r="H2504" s="12"/>
      <c r="I2504" s="12"/>
      <c r="J2504" s="12"/>
      <c r="K2504" s="12"/>
      <c r="L2504" s="12"/>
      <c r="M2504" s="12"/>
      <c r="N2504" s="12"/>
      <c r="O2504" s="12"/>
      <c r="P2504" s="12"/>
      <c r="Q2504" s="12"/>
      <c r="R2504" s="12"/>
      <c r="S2504" s="12"/>
      <c r="T2504" s="12"/>
      <c r="U2504" s="12"/>
      <c r="V2504" s="12"/>
    </row>
    <row r="2505" spans="1:22" s="1" customFormat="1" x14ac:dyDescent="0.4">
      <c r="A2505" s="12"/>
      <c r="B2505" s="12"/>
      <c r="C2505" s="42"/>
      <c r="D2505" s="12"/>
      <c r="E2505" s="12"/>
      <c r="F2505" s="12"/>
      <c r="G2505" s="12"/>
      <c r="H2505" s="12"/>
      <c r="I2505" s="12"/>
      <c r="J2505" s="12"/>
      <c r="K2505" s="12"/>
      <c r="L2505" s="12"/>
      <c r="M2505" s="12"/>
      <c r="N2505" s="12"/>
      <c r="O2505" s="12"/>
      <c r="P2505" s="12"/>
      <c r="Q2505" s="12"/>
      <c r="R2505" s="12"/>
      <c r="S2505" s="12"/>
      <c r="T2505" s="12"/>
      <c r="U2505" s="12"/>
      <c r="V2505" s="12"/>
    </row>
    <row r="2506" spans="1:22" s="1" customFormat="1" x14ac:dyDescent="0.4">
      <c r="A2506" s="12"/>
      <c r="B2506" s="12"/>
      <c r="C2506" s="42"/>
      <c r="D2506" s="12"/>
      <c r="E2506" s="12"/>
      <c r="F2506" s="12"/>
      <c r="G2506" s="12"/>
      <c r="H2506" s="12"/>
      <c r="I2506" s="12"/>
      <c r="J2506" s="12"/>
      <c r="K2506" s="12"/>
      <c r="L2506" s="12"/>
      <c r="M2506" s="12"/>
      <c r="N2506" s="12"/>
      <c r="O2506" s="12"/>
      <c r="P2506" s="12"/>
      <c r="Q2506" s="12"/>
      <c r="R2506" s="12"/>
      <c r="S2506" s="12"/>
      <c r="T2506" s="12"/>
      <c r="U2506" s="12"/>
      <c r="V2506" s="12"/>
    </row>
    <row r="2507" spans="1:22" s="1" customFormat="1" x14ac:dyDescent="0.4">
      <c r="A2507" s="12"/>
      <c r="B2507" s="12"/>
      <c r="C2507" s="42"/>
      <c r="D2507" s="12"/>
      <c r="E2507" s="12"/>
      <c r="F2507" s="12"/>
      <c r="G2507" s="12"/>
      <c r="H2507" s="12"/>
      <c r="I2507" s="12"/>
      <c r="J2507" s="12"/>
      <c r="K2507" s="12"/>
      <c r="L2507" s="12"/>
      <c r="M2507" s="12"/>
      <c r="N2507" s="12"/>
      <c r="O2507" s="12"/>
      <c r="P2507" s="12"/>
      <c r="Q2507" s="12"/>
      <c r="R2507" s="12"/>
      <c r="S2507" s="12"/>
      <c r="T2507" s="12"/>
      <c r="U2507" s="12"/>
      <c r="V2507" s="12"/>
    </row>
    <row r="2508" spans="1:22" s="1" customFormat="1" x14ac:dyDescent="0.4">
      <c r="A2508" s="12"/>
      <c r="B2508" s="12"/>
      <c r="C2508" s="42"/>
      <c r="D2508" s="12"/>
      <c r="E2508" s="12"/>
      <c r="F2508" s="12"/>
      <c r="G2508" s="12"/>
      <c r="H2508" s="12"/>
      <c r="I2508" s="12"/>
      <c r="J2508" s="12"/>
      <c r="K2508" s="12"/>
      <c r="L2508" s="12"/>
      <c r="M2508" s="12"/>
      <c r="N2508" s="12"/>
      <c r="O2508" s="12"/>
      <c r="P2508" s="12"/>
      <c r="Q2508" s="12"/>
      <c r="R2508" s="12"/>
      <c r="S2508" s="12"/>
      <c r="T2508" s="12"/>
      <c r="U2508" s="12"/>
      <c r="V2508" s="12"/>
    </row>
    <row r="2509" spans="1:22" s="1" customFormat="1" x14ac:dyDescent="0.4">
      <c r="A2509" s="12"/>
      <c r="B2509" s="12"/>
      <c r="C2509" s="42"/>
      <c r="D2509" s="12"/>
      <c r="E2509" s="12"/>
      <c r="F2509" s="12"/>
      <c r="G2509" s="12"/>
      <c r="H2509" s="12"/>
      <c r="I2509" s="12"/>
      <c r="J2509" s="12"/>
      <c r="K2509" s="12"/>
      <c r="L2509" s="12"/>
      <c r="M2509" s="12"/>
      <c r="N2509" s="12"/>
      <c r="O2509" s="12"/>
      <c r="P2509" s="12"/>
      <c r="Q2509" s="12"/>
      <c r="R2509" s="12"/>
      <c r="S2509" s="12"/>
      <c r="T2509" s="12"/>
      <c r="U2509" s="12"/>
      <c r="V2509" s="12"/>
    </row>
    <row r="2510" spans="1:22" s="1" customFormat="1" x14ac:dyDescent="0.4">
      <c r="A2510" s="12"/>
      <c r="B2510" s="12"/>
      <c r="C2510" s="42"/>
      <c r="D2510" s="12"/>
      <c r="E2510" s="12"/>
      <c r="F2510" s="12"/>
      <c r="G2510" s="12"/>
      <c r="H2510" s="12"/>
      <c r="I2510" s="12"/>
      <c r="J2510" s="12"/>
      <c r="K2510" s="12"/>
      <c r="L2510" s="12"/>
      <c r="M2510" s="12"/>
      <c r="N2510" s="12"/>
      <c r="O2510" s="12"/>
      <c r="P2510" s="12"/>
      <c r="Q2510" s="12"/>
      <c r="R2510" s="12"/>
      <c r="S2510" s="12"/>
      <c r="T2510" s="12"/>
      <c r="U2510" s="12"/>
      <c r="V2510" s="12"/>
    </row>
    <row r="2511" spans="1:22" s="1" customFormat="1" x14ac:dyDescent="0.4">
      <c r="A2511" s="12"/>
      <c r="B2511" s="12"/>
      <c r="C2511" s="42"/>
      <c r="D2511" s="12"/>
      <c r="E2511" s="12"/>
      <c r="F2511" s="12"/>
      <c r="G2511" s="12"/>
      <c r="H2511" s="12"/>
      <c r="I2511" s="12"/>
      <c r="J2511" s="12"/>
      <c r="K2511" s="12"/>
      <c r="L2511" s="12"/>
      <c r="M2511" s="12"/>
      <c r="N2511" s="12"/>
      <c r="O2511" s="12"/>
      <c r="P2511" s="12"/>
      <c r="Q2511" s="12"/>
      <c r="R2511" s="12"/>
      <c r="S2511" s="12"/>
      <c r="T2511" s="12"/>
      <c r="U2511" s="12"/>
      <c r="V2511" s="12"/>
    </row>
    <row r="2512" spans="1:22" s="1" customFormat="1" x14ac:dyDescent="0.4">
      <c r="A2512" s="12"/>
      <c r="B2512" s="12"/>
      <c r="C2512" s="42"/>
      <c r="D2512" s="12"/>
      <c r="E2512" s="12"/>
      <c r="F2512" s="12"/>
      <c r="G2512" s="12"/>
      <c r="H2512" s="12"/>
      <c r="I2512" s="12"/>
      <c r="J2512" s="12"/>
      <c r="K2512" s="12"/>
      <c r="L2512" s="12"/>
      <c r="M2512" s="12"/>
      <c r="N2512" s="12"/>
      <c r="O2512" s="12"/>
      <c r="P2512" s="12"/>
      <c r="Q2512" s="12"/>
      <c r="R2512" s="12"/>
      <c r="S2512" s="12"/>
      <c r="T2512" s="12"/>
      <c r="U2512" s="12"/>
      <c r="V2512" s="12"/>
    </row>
    <row r="2513" spans="1:22" s="1" customFormat="1" x14ac:dyDescent="0.4">
      <c r="A2513" s="12"/>
      <c r="B2513" s="12"/>
      <c r="C2513" s="42"/>
      <c r="D2513" s="12"/>
      <c r="E2513" s="12"/>
      <c r="F2513" s="12"/>
      <c r="G2513" s="12"/>
      <c r="H2513" s="12"/>
      <c r="I2513" s="12"/>
      <c r="J2513" s="12"/>
      <c r="K2513" s="12"/>
      <c r="L2513" s="12"/>
      <c r="M2513" s="12"/>
      <c r="N2513" s="12"/>
      <c r="O2513" s="12"/>
      <c r="P2513" s="12"/>
      <c r="Q2513" s="12"/>
      <c r="R2513" s="12"/>
      <c r="S2513" s="12"/>
      <c r="T2513" s="12"/>
      <c r="U2513" s="12"/>
      <c r="V2513" s="12"/>
    </row>
    <row r="2514" spans="1:22" s="1" customFormat="1" x14ac:dyDescent="0.4">
      <c r="A2514" s="12"/>
      <c r="B2514" s="12"/>
      <c r="C2514" s="42"/>
      <c r="D2514" s="12"/>
      <c r="E2514" s="12"/>
      <c r="F2514" s="12"/>
      <c r="G2514" s="12"/>
      <c r="H2514" s="12"/>
      <c r="I2514" s="12"/>
      <c r="J2514" s="12"/>
      <c r="K2514" s="12"/>
      <c r="L2514" s="12"/>
      <c r="M2514" s="12"/>
      <c r="N2514" s="12"/>
      <c r="O2514" s="12"/>
      <c r="P2514" s="12"/>
      <c r="Q2514" s="12"/>
      <c r="R2514" s="12"/>
      <c r="S2514" s="12"/>
      <c r="T2514" s="12"/>
      <c r="U2514" s="12"/>
      <c r="V2514" s="12"/>
    </row>
    <row r="2515" spans="1:22" s="1" customFormat="1" x14ac:dyDescent="0.4">
      <c r="A2515" s="12"/>
      <c r="B2515" s="12"/>
      <c r="C2515" s="42"/>
      <c r="D2515" s="12"/>
      <c r="E2515" s="12"/>
      <c r="F2515" s="12"/>
      <c r="G2515" s="12"/>
      <c r="H2515" s="12"/>
      <c r="I2515" s="12"/>
      <c r="J2515" s="12"/>
      <c r="K2515" s="12"/>
      <c r="L2515" s="12"/>
      <c r="M2515" s="12"/>
      <c r="N2515" s="12"/>
      <c r="O2515" s="12"/>
      <c r="P2515" s="12"/>
      <c r="Q2515" s="12"/>
      <c r="R2515" s="12"/>
      <c r="S2515" s="12"/>
      <c r="T2515" s="12"/>
      <c r="U2515" s="12"/>
      <c r="V2515" s="12"/>
    </row>
    <row r="2516" spans="1:22" s="1" customFormat="1" x14ac:dyDescent="0.4">
      <c r="A2516" s="12"/>
      <c r="B2516" s="12"/>
      <c r="C2516" s="42"/>
      <c r="D2516" s="12"/>
      <c r="E2516" s="12"/>
      <c r="F2516" s="12"/>
      <c r="G2516" s="12"/>
      <c r="H2516" s="12"/>
      <c r="I2516" s="12"/>
      <c r="J2516" s="12"/>
      <c r="K2516" s="12"/>
      <c r="L2516" s="12"/>
      <c r="M2516" s="12"/>
      <c r="N2516" s="12"/>
      <c r="O2516" s="12"/>
      <c r="P2516" s="12"/>
      <c r="Q2516" s="12"/>
      <c r="R2516" s="12"/>
      <c r="S2516" s="12"/>
      <c r="T2516" s="12"/>
      <c r="U2516" s="12"/>
      <c r="V2516" s="12"/>
    </row>
    <row r="2517" spans="1:22" s="1" customFormat="1" x14ac:dyDescent="0.4">
      <c r="A2517" s="12"/>
      <c r="B2517" s="12"/>
      <c r="C2517" s="42"/>
      <c r="D2517" s="12"/>
      <c r="E2517" s="12"/>
      <c r="F2517" s="12"/>
      <c r="G2517" s="12"/>
      <c r="H2517" s="12"/>
      <c r="I2517" s="12"/>
      <c r="J2517" s="12"/>
      <c r="K2517" s="12"/>
      <c r="L2517" s="12"/>
      <c r="M2517" s="12"/>
      <c r="N2517" s="12"/>
      <c r="O2517" s="12"/>
      <c r="P2517" s="12"/>
      <c r="Q2517" s="12"/>
      <c r="R2517" s="12"/>
      <c r="S2517" s="12"/>
      <c r="T2517" s="12"/>
      <c r="U2517" s="12"/>
      <c r="V2517" s="12"/>
    </row>
    <row r="2518" spans="1:22" s="1" customFormat="1" x14ac:dyDescent="0.4">
      <c r="A2518" s="12"/>
      <c r="B2518" s="12"/>
      <c r="C2518" s="42"/>
      <c r="D2518" s="12"/>
      <c r="E2518" s="12"/>
      <c r="F2518" s="12"/>
      <c r="G2518" s="12"/>
      <c r="H2518" s="12"/>
      <c r="I2518" s="12"/>
      <c r="J2518" s="12"/>
      <c r="K2518" s="12"/>
      <c r="L2518" s="12"/>
      <c r="M2518" s="12"/>
      <c r="N2518" s="12"/>
      <c r="O2518" s="12"/>
      <c r="P2518" s="12"/>
      <c r="Q2518" s="12"/>
      <c r="R2518" s="12"/>
      <c r="S2518" s="12"/>
      <c r="T2518" s="12"/>
      <c r="U2518" s="12"/>
      <c r="V2518" s="12"/>
    </row>
    <row r="2519" spans="1:22" s="1" customFormat="1" x14ac:dyDescent="0.4">
      <c r="A2519" s="12"/>
      <c r="B2519" s="12"/>
      <c r="C2519" s="42"/>
      <c r="D2519" s="12"/>
      <c r="E2519" s="12"/>
      <c r="F2519" s="12"/>
      <c r="G2519" s="12"/>
      <c r="H2519" s="12"/>
      <c r="I2519" s="12"/>
      <c r="J2519" s="12"/>
      <c r="K2519" s="12"/>
      <c r="L2519" s="12"/>
      <c r="M2519" s="12"/>
      <c r="N2519" s="12"/>
      <c r="O2519" s="12"/>
      <c r="P2519" s="12"/>
      <c r="Q2519" s="12"/>
      <c r="R2519" s="12"/>
      <c r="S2519" s="12"/>
      <c r="T2519" s="12"/>
      <c r="U2519" s="12"/>
      <c r="V2519" s="12"/>
    </row>
    <row r="2520" spans="1:22" s="1" customFormat="1" x14ac:dyDescent="0.4">
      <c r="A2520" s="12"/>
      <c r="B2520" s="12"/>
      <c r="C2520" s="42"/>
      <c r="D2520" s="12"/>
      <c r="E2520" s="12"/>
      <c r="F2520" s="12"/>
      <c r="G2520" s="12"/>
      <c r="H2520" s="12"/>
      <c r="I2520" s="12"/>
      <c r="J2520" s="12"/>
      <c r="K2520" s="12"/>
      <c r="L2520" s="12"/>
      <c r="M2520" s="12"/>
      <c r="N2520" s="12"/>
      <c r="O2520" s="12"/>
      <c r="P2520" s="12"/>
      <c r="Q2520" s="12"/>
      <c r="R2520" s="12"/>
      <c r="S2520" s="12"/>
      <c r="T2520" s="12"/>
      <c r="U2520" s="12"/>
      <c r="V2520" s="12"/>
    </row>
    <row r="2521" spans="1:22" s="1" customFormat="1" x14ac:dyDescent="0.4">
      <c r="A2521" s="12"/>
      <c r="B2521" s="12"/>
      <c r="C2521" s="42"/>
      <c r="D2521" s="12"/>
      <c r="E2521" s="12"/>
      <c r="F2521" s="12"/>
      <c r="G2521" s="12"/>
      <c r="H2521" s="12"/>
      <c r="I2521" s="12"/>
      <c r="J2521" s="12"/>
      <c r="K2521" s="12"/>
      <c r="L2521" s="12"/>
      <c r="M2521" s="12"/>
      <c r="N2521" s="12"/>
      <c r="O2521" s="12"/>
      <c r="P2521" s="12"/>
      <c r="Q2521" s="12"/>
      <c r="R2521" s="12"/>
      <c r="S2521" s="12"/>
      <c r="T2521" s="12"/>
      <c r="U2521" s="12"/>
      <c r="V2521" s="12"/>
    </row>
    <row r="2522" spans="1:22" s="1" customFormat="1" x14ac:dyDescent="0.4">
      <c r="A2522" s="12"/>
      <c r="B2522" s="12"/>
      <c r="C2522" s="42"/>
      <c r="D2522" s="12"/>
      <c r="E2522" s="12"/>
      <c r="F2522" s="12"/>
      <c r="G2522" s="12"/>
      <c r="H2522" s="12"/>
      <c r="I2522" s="12"/>
      <c r="J2522" s="12"/>
      <c r="K2522" s="12"/>
      <c r="L2522" s="12"/>
      <c r="M2522" s="12"/>
      <c r="N2522" s="12"/>
      <c r="O2522" s="12"/>
      <c r="P2522" s="12"/>
      <c r="Q2522" s="12"/>
      <c r="R2522" s="12"/>
      <c r="S2522" s="12"/>
      <c r="T2522" s="12"/>
      <c r="U2522" s="12"/>
      <c r="V2522" s="12"/>
    </row>
    <row r="2523" spans="1:22" s="1" customFormat="1" x14ac:dyDescent="0.4">
      <c r="A2523" s="12"/>
      <c r="B2523" s="12"/>
      <c r="C2523" s="42"/>
      <c r="D2523" s="12"/>
      <c r="E2523" s="12"/>
      <c r="F2523" s="12"/>
      <c r="G2523" s="12"/>
      <c r="H2523" s="12"/>
      <c r="I2523" s="12"/>
      <c r="J2523" s="12"/>
      <c r="K2523" s="12"/>
      <c r="L2523" s="12"/>
      <c r="M2523" s="12"/>
      <c r="N2523" s="12"/>
      <c r="O2523" s="12"/>
      <c r="P2523" s="12"/>
      <c r="Q2523" s="12"/>
      <c r="R2523" s="12"/>
      <c r="S2523" s="12"/>
      <c r="T2523" s="12"/>
      <c r="U2523" s="12"/>
      <c r="V2523" s="12"/>
    </row>
    <row r="2524" spans="1:22" s="1" customFormat="1" x14ac:dyDescent="0.4">
      <c r="A2524" s="12"/>
      <c r="B2524" s="12"/>
      <c r="C2524" s="42"/>
      <c r="D2524" s="12"/>
      <c r="E2524" s="12"/>
      <c r="F2524" s="12"/>
      <c r="G2524" s="12"/>
      <c r="H2524" s="12"/>
      <c r="I2524" s="12"/>
      <c r="J2524" s="12"/>
      <c r="K2524" s="12"/>
      <c r="L2524" s="12"/>
      <c r="M2524" s="12"/>
      <c r="N2524" s="12"/>
      <c r="O2524" s="12"/>
      <c r="P2524" s="12"/>
      <c r="Q2524" s="12"/>
      <c r="R2524" s="12"/>
      <c r="S2524" s="12"/>
      <c r="T2524" s="12"/>
      <c r="U2524" s="12"/>
      <c r="V2524" s="12"/>
    </row>
    <row r="2525" spans="1:22" s="1" customFormat="1" x14ac:dyDescent="0.4">
      <c r="A2525" s="12"/>
      <c r="B2525" s="12"/>
      <c r="C2525" s="42"/>
      <c r="D2525" s="12"/>
      <c r="E2525" s="12"/>
      <c r="F2525" s="12"/>
      <c r="G2525" s="12"/>
      <c r="H2525" s="12"/>
      <c r="I2525" s="12"/>
      <c r="J2525" s="12"/>
      <c r="K2525" s="12"/>
      <c r="L2525" s="12"/>
      <c r="M2525" s="12"/>
      <c r="N2525" s="12"/>
      <c r="O2525" s="12"/>
      <c r="P2525" s="12"/>
      <c r="Q2525" s="12"/>
      <c r="R2525" s="12"/>
      <c r="S2525" s="12"/>
      <c r="T2525" s="12"/>
      <c r="U2525" s="12"/>
      <c r="V2525" s="12"/>
    </row>
    <row r="2526" spans="1:22" s="1" customFormat="1" x14ac:dyDescent="0.4">
      <c r="A2526" s="12"/>
      <c r="B2526" s="12"/>
      <c r="C2526" s="42"/>
      <c r="D2526" s="12"/>
      <c r="E2526" s="12"/>
      <c r="F2526" s="12"/>
      <c r="G2526" s="12"/>
      <c r="H2526" s="12"/>
      <c r="I2526" s="12"/>
      <c r="J2526" s="12"/>
      <c r="K2526" s="12"/>
      <c r="L2526" s="12"/>
      <c r="M2526" s="12"/>
      <c r="N2526" s="12"/>
      <c r="O2526" s="12"/>
      <c r="P2526" s="12"/>
      <c r="Q2526" s="12"/>
      <c r="R2526" s="12"/>
      <c r="S2526" s="12"/>
      <c r="T2526" s="12"/>
      <c r="U2526" s="12"/>
      <c r="V2526" s="12"/>
    </row>
    <row r="2527" spans="1:22" s="1" customFormat="1" x14ac:dyDescent="0.4">
      <c r="A2527" s="12"/>
      <c r="B2527" s="12"/>
      <c r="C2527" s="42"/>
      <c r="D2527" s="12"/>
      <c r="E2527" s="12"/>
      <c r="F2527" s="12"/>
      <c r="G2527" s="12"/>
      <c r="H2527" s="12"/>
      <c r="I2527" s="12"/>
      <c r="J2527" s="12"/>
      <c r="K2527" s="12"/>
      <c r="L2527" s="12"/>
      <c r="M2527" s="12"/>
      <c r="N2527" s="12"/>
      <c r="O2527" s="12"/>
      <c r="P2527" s="12"/>
      <c r="Q2527" s="12"/>
      <c r="R2527" s="12"/>
      <c r="S2527" s="12"/>
      <c r="T2527" s="12"/>
      <c r="U2527" s="12"/>
      <c r="V2527" s="12"/>
    </row>
    <row r="2528" spans="1:22" s="1" customFormat="1" x14ac:dyDescent="0.4">
      <c r="A2528" s="12"/>
      <c r="B2528" s="12"/>
      <c r="C2528" s="42"/>
      <c r="D2528" s="12"/>
      <c r="E2528" s="12"/>
      <c r="F2528" s="12"/>
      <c r="G2528" s="12"/>
      <c r="H2528" s="12"/>
      <c r="I2528" s="12"/>
      <c r="J2528" s="12"/>
      <c r="K2528" s="12"/>
      <c r="L2528" s="12"/>
      <c r="M2528" s="12"/>
      <c r="N2528" s="12"/>
      <c r="O2528" s="12"/>
      <c r="P2528" s="12"/>
      <c r="Q2528" s="12"/>
      <c r="R2528" s="12"/>
      <c r="S2528" s="12"/>
      <c r="T2528" s="12"/>
      <c r="U2528" s="12"/>
      <c r="V2528" s="12"/>
    </row>
    <row r="2529" spans="1:22" s="1" customFormat="1" x14ac:dyDescent="0.4">
      <c r="A2529" s="12"/>
      <c r="B2529" s="12"/>
      <c r="C2529" s="42"/>
      <c r="D2529" s="12"/>
      <c r="E2529" s="12"/>
      <c r="F2529" s="12"/>
      <c r="G2529" s="12"/>
      <c r="H2529" s="12"/>
      <c r="I2529" s="12"/>
      <c r="J2529" s="12"/>
      <c r="K2529" s="12"/>
      <c r="L2529" s="12"/>
      <c r="M2529" s="12"/>
      <c r="N2529" s="12"/>
      <c r="O2529" s="12"/>
      <c r="P2529" s="12"/>
      <c r="Q2529" s="12"/>
      <c r="R2529" s="12"/>
      <c r="S2529" s="12"/>
      <c r="T2529" s="12"/>
      <c r="U2529" s="12"/>
      <c r="V2529" s="12"/>
    </row>
    <row r="2530" spans="1:22" s="1" customFormat="1" x14ac:dyDescent="0.4">
      <c r="A2530" s="12"/>
      <c r="B2530" s="12"/>
      <c r="C2530" s="42"/>
      <c r="D2530" s="12"/>
      <c r="E2530" s="12"/>
      <c r="F2530" s="12"/>
      <c r="G2530" s="12"/>
      <c r="H2530" s="12"/>
      <c r="I2530" s="12"/>
      <c r="J2530" s="12"/>
      <c r="K2530" s="12"/>
      <c r="L2530" s="12"/>
      <c r="M2530" s="12"/>
      <c r="N2530" s="12"/>
      <c r="O2530" s="12"/>
      <c r="P2530" s="12"/>
      <c r="Q2530" s="12"/>
      <c r="R2530" s="12"/>
      <c r="S2530" s="12"/>
      <c r="T2530" s="12"/>
      <c r="U2530" s="12"/>
      <c r="V2530" s="12"/>
    </row>
    <row r="2531" spans="1:22" s="1" customFormat="1" x14ac:dyDescent="0.4">
      <c r="A2531" s="12"/>
      <c r="B2531" s="12"/>
      <c r="C2531" s="42"/>
      <c r="D2531" s="12"/>
      <c r="E2531" s="12"/>
      <c r="F2531" s="12"/>
      <c r="G2531" s="12"/>
      <c r="H2531" s="12"/>
      <c r="I2531" s="12"/>
      <c r="J2531" s="12"/>
      <c r="K2531" s="12"/>
      <c r="L2531" s="12"/>
      <c r="M2531" s="12"/>
      <c r="N2531" s="12"/>
      <c r="O2531" s="12"/>
      <c r="P2531" s="12"/>
      <c r="Q2531" s="12"/>
      <c r="R2531" s="12"/>
      <c r="S2531" s="12"/>
      <c r="T2531" s="12"/>
      <c r="U2531" s="12"/>
      <c r="V2531" s="12"/>
    </row>
    <row r="2532" spans="1:22" s="1" customFormat="1" x14ac:dyDescent="0.4">
      <c r="A2532" s="12"/>
      <c r="B2532" s="12"/>
      <c r="C2532" s="42"/>
      <c r="D2532" s="12"/>
      <c r="E2532" s="12"/>
      <c r="F2532" s="12"/>
      <c r="G2532" s="12"/>
      <c r="H2532" s="12"/>
      <c r="I2532" s="12"/>
      <c r="J2532" s="12"/>
      <c r="K2532" s="12"/>
      <c r="L2532" s="12"/>
      <c r="M2532" s="12"/>
      <c r="N2532" s="12"/>
      <c r="O2532" s="12"/>
      <c r="P2532" s="12"/>
      <c r="Q2532" s="12"/>
      <c r="R2532" s="12"/>
      <c r="S2532" s="12"/>
      <c r="T2532" s="12"/>
      <c r="U2532" s="12"/>
      <c r="V2532" s="12"/>
    </row>
    <row r="2533" spans="1:22" s="1" customFormat="1" x14ac:dyDescent="0.4">
      <c r="A2533" s="12"/>
      <c r="B2533" s="12"/>
      <c r="C2533" s="42"/>
      <c r="D2533" s="12"/>
      <c r="E2533" s="12"/>
      <c r="F2533" s="12"/>
      <c r="G2533" s="12"/>
      <c r="H2533" s="12"/>
      <c r="I2533" s="12"/>
      <c r="J2533" s="12"/>
      <c r="K2533" s="12"/>
      <c r="L2533" s="12"/>
      <c r="M2533" s="12"/>
      <c r="N2533" s="12"/>
      <c r="O2533" s="12"/>
      <c r="P2533" s="12"/>
      <c r="Q2533" s="12"/>
      <c r="R2533" s="12"/>
      <c r="S2533" s="12"/>
      <c r="T2533" s="12"/>
      <c r="U2533" s="12"/>
      <c r="V2533" s="12"/>
    </row>
    <row r="2534" spans="1:22" s="1" customFormat="1" x14ac:dyDescent="0.4">
      <c r="A2534" s="12"/>
      <c r="B2534" s="12"/>
      <c r="C2534" s="42"/>
      <c r="D2534" s="12"/>
      <c r="E2534" s="12"/>
      <c r="F2534" s="12"/>
      <c r="G2534" s="12"/>
      <c r="H2534" s="12"/>
      <c r="I2534" s="12"/>
      <c r="J2534" s="12"/>
      <c r="K2534" s="12"/>
      <c r="L2534" s="12"/>
      <c r="M2534" s="12"/>
      <c r="N2534" s="12"/>
      <c r="O2534" s="12"/>
      <c r="P2534" s="12"/>
      <c r="Q2534" s="12"/>
      <c r="R2534" s="12"/>
      <c r="S2534" s="12"/>
      <c r="T2534" s="12"/>
      <c r="U2534" s="12"/>
      <c r="V2534" s="12"/>
    </row>
    <row r="2535" spans="1:22" s="1" customFormat="1" x14ac:dyDescent="0.4">
      <c r="A2535" s="12"/>
      <c r="B2535" s="12"/>
      <c r="C2535" s="42"/>
      <c r="D2535" s="12"/>
      <c r="E2535" s="12"/>
      <c r="F2535" s="12"/>
      <c r="G2535" s="12"/>
      <c r="H2535" s="12"/>
      <c r="I2535" s="12"/>
      <c r="J2535" s="12"/>
      <c r="K2535" s="12"/>
      <c r="L2535" s="12"/>
      <c r="M2535" s="12"/>
      <c r="N2535" s="12"/>
      <c r="O2535" s="12"/>
      <c r="P2535" s="12"/>
      <c r="Q2535" s="12"/>
      <c r="R2535" s="12"/>
      <c r="S2535" s="12"/>
      <c r="T2535" s="12"/>
      <c r="U2535" s="12"/>
      <c r="V2535" s="12"/>
    </row>
    <row r="2536" spans="1:22" s="1" customFormat="1" x14ac:dyDescent="0.4">
      <c r="A2536" s="12"/>
      <c r="B2536" s="12"/>
      <c r="C2536" s="42"/>
      <c r="D2536" s="12"/>
      <c r="E2536" s="12"/>
      <c r="F2536" s="12"/>
      <c r="G2536" s="12"/>
      <c r="H2536" s="12"/>
      <c r="I2536" s="12"/>
      <c r="J2536" s="12"/>
      <c r="K2536" s="12"/>
      <c r="L2536" s="12"/>
      <c r="M2536" s="12"/>
      <c r="N2536" s="12"/>
      <c r="O2536" s="12"/>
      <c r="P2536" s="12"/>
      <c r="Q2536" s="12"/>
      <c r="R2536" s="12"/>
      <c r="S2536" s="12"/>
      <c r="T2536" s="12"/>
      <c r="U2536" s="12"/>
      <c r="V2536" s="12"/>
    </row>
    <row r="2537" spans="1:22" s="1" customFormat="1" x14ac:dyDescent="0.4">
      <c r="A2537" s="12"/>
      <c r="B2537" s="12"/>
      <c r="C2537" s="42"/>
      <c r="D2537" s="12"/>
      <c r="E2537" s="12"/>
      <c r="F2537" s="12"/>
      <c r="G2537" s="12"/>
      <c r="H2537" s="12"/>
      <c r="I2537" s="12"/>
      <c r="J2537" s="12"/>
      <c r="K2537" s="12"/>
      <c r="L2537" s="12"/>
      <c r="M2537" s="12"/>
      <c r="N2537" s="12"/>
      <c r="O2537" s="12"/>
      <c r="P2537" s="12"/>
      <c r="Q2537" s="12"/>
      <c r="R2537" s="12"/>
      <c r="S2537" s="12"/>
      <c r="T2537" s="12"/>
      <c r="U2537" s="12"/>
      <c r="V2537" s="12"/>
    </row>
    <row r="2538" spans="1:22" s="1" customFormat="1" x14ac:dyDescent="0.4">
      <c r="A2538" s="12"/>
      <c r="B2538" s="12"/>
      <c r="C2538" s="42"/>
      <c r="D2538" s="12"/>
      <c r="E2538" s="12"/>
      <c r="F2538" s="12"/>
      <c r="G2538" s="12"/>
      <c r="H2538" s="12"/>
      <c r="I2538" s="12"/>
      <c r="J2538" s="12"/>
      <c r="K2538" s="12"/>
      <c r="L2538" s="12"/>
      <c r="M2538" s="12"/>
      <c r="N2538" s="12"/>
      <c r="O2538" s="12"/>
      <c r="P2538" s="12"/>
      <c r="Q2538" s="12"/>
      <c r="R2538" s="12"/>
      <c r="S2538" s="12"/>
      <c r="T2538" s="12"/>
      <c r="U2538" s="12"/>
      <c r="V2538" s="12"/>
    </row>
    <row r="2539" spans="1:22" s="1" customFormat="1" x14ac:dyDescent="0.4">
      <c r="A2539" s="12"/>
      <c r="B2539" s="12"/>
      <c r="C2539" s="42"/>
      <c r="D2539" s="12"/>
      <c r="E2539" s="12"/>
      <c r="F2539" s="12"/>
      <c r="G2539" s="12"/>
      <c r="H2539" s="12"/>
      <c r="I2539" s="12"/>
      <c r="J2539" s="12"/>
      <c r="K2539" s="12"/>
      <c r="L2539" s="12"/>
      <c r="M2539" s="12"/>
      <c r="N2539" s="12"/>
      <c r="O2539" s="12"/>
      <c r="P2539" s="12"/>
      <c r="Q2539" s="12"/>
      <c r="R2539" s="12"/>
      <c r="S2539" s="12"/>
      <c r="T2539" s="12"/>
      <c r="U2539" s="12"/>
      <c r="V2539" s="12"/>
    </row>
    <row r="2540" spans="1:22" s="1" customFormat="1" x14ac:dyDescent="0.4">
      <c r="A2540" s="12"/>
      <c r="B2540" s="12"/>
      <c r="C2540" s="42"/>
      <c r="D2540" s="12"/>
      <c r="E2540" s="12"/>
      <c r="F2540" s="12"/>
      <c r="G2540" s="12"/>
      <c r="H2540" s="12"/>
      <c r="I2540" s="12"/>
      <c r="J2540" s="12"/>
      <c r="K2540" s="12"/>
      <c r="L2540" s="12"/>
      <c r="M2540" s="12"/>
      <c r="N2540" s="12"/>
      <c r="O2540" s="12"/>
      <c r="P2540" s="12"/>
      <c r="Q2540" s="12"/>
      <c r="R2540" s="12"/>
      <c r="S2540" s="12"/>
      <c r="T2540" s="12"/>
      <c r="U2540" s="12"/>
      <c r="V2540" s="12"/>
    </row>
    <row r="2541" spans="1:22" s="1" customFormat="1" x14ac:dyDescent="0.4">
      <c r="A2541" s="12"/>
      <c r="B2541" s="12"/>
      <c r="C2541" s="42"/>
      <c r="D2541" s="12"/>
      <c r="E2541" s="12"/>
      <c r="F2541" s="12"/>
      <c r="G2541" s="12"/>
      <c r="H2541" s="12"/>
      <c r="I2541" s="12"/>
      <c r="J2541" s="12"/>
      <c r="K2541" s="12"/>
      <c r="L2541" s="12"/>
      <c r="M2541" s="12"/>
      <c r="N2541" s="12"/>
      <c r="O2541" s="12"/>
      <c r="P2541" s="12"/>
      <c r="Q2541" s="12"/>
      <c r="R2541" s="12"/>
      <c r="S2541" s="12"/>
      <c r="T2541" s="12"/>
      <c r="U2541" s="12"/>
      <c r="V2541" s="12"/>
    </row>
    <row r="2542" spans="1:22" s="1" customFormat="1" x14ac:dyDescent="0.4">
      <c r="A2542" s="12"/>
      <c r="B2542" s="12"/>
      <c r="C2542" s="42"/>
      <c r="D2542" s="12"/>
      <c r="E2542" s="12"/>
      <c r="F2542" s="12"/>
      <c r="G2542" s="12"/>
      <c r="H2542" s="12"/>
      <c r="I2542" s="12"/>
      <c r="J2542" s="12"/>
      <c r="K2542" s="12"/>
      <c r="L2542" s="12"/>
      <c r="M2542" s="12"/>
      <c r="N2542" s="12"/>
      <c r="O2542" s="12"/>
      <c r="P2542" s="12"/>
      <c r="Q2542" s="12"/>
      <c r="R2542" s="12"/>
      <c r="S2542" s="12"/>
      <c r="T2542" s="12"/>
      <c r="U2542" s="12"/>
      <c r="V2542" s="12"/>
    </row>
    <row r="2543" spans="1:22" s="1" customFormat="1" x14ac:dyDescent="0.4">
      <c r="A2543" s="12"/>
      <c r="B2543" s="12"/>
      <c r="C2543" s="42"/>
      <c r="D2543" s="12"/>
      <c r="E2543" s="12"/>
      <c r="F2543" s="12"/>
      <c r="G2543" s="12"/>
      <c r="H2543" s="12"/>
      <c r="I2543" s="12"/>
      <c r="J2543" s="12"/>
      <c r="K2543" s="12"/>
      <c r="L2543" s="12"/>
      <c r="M2543" s="12"/>
      <c r="N2543" s="12"/>
      <c r="O2543" s="12"/>
      <c r="P2543" s="12"/>
      <c r="Q2543" s="12"/>
      <c r="R2543" s="12"/>
      <c r="S2543" s="12"/>
      <c r="T2543" s="12"/>
      <c r="U2543" s="12"/>
      <c r="V2543" s="12"/>
    </row>
    <row r="2544" spans="1:22" s="1" customFormat="1" x14ac:dyDescent="0.4">
      <c r="A2544" s="12"/>
      <c r="B2544" s="12"/>
      <c r="C2544" s="42"/>
      <c r="D2544" s="12"/>
      <c r="E2544" s="12"/>
      <c r="F2544" s="12"/>
      <c r="G2544" s="12"/>
      <c r="H2544" s="12"/>
      <c r="I2544" s="12"/>
      <c r="J2544" s="12"/>
      <c r="K2544" s="12"/>
      <c r="L2544" s="12"/>
      <c r="M2544" s="12"/>
      <c r="N2544" s="12"/>
      <c r="O2544" s="12"/>
      <c r="P2544" s="12"/>
      <c r="Q2544" s="12"/>
      <c r="R2544" s="12"/>
      <c r="S2544" s="12"/>
      <c r="T2544" s="12"/>
      <c r="U2544" s="12"/>
      <c r="V2544" s="12"/>
    </row>
    <row r="2545" spans="1:22" s="1" customFormat="1" x14ac:dyDescent="0.4">
      <c r="A2545" s="12"/>
      <c r="B2545" s="12"/>
      <c r="C2545" s="42"/>
      <c r="D2545" s="12"/>
      <c r="E2545" s="12"/>
      <c r="F2545" s="12"/>
      <c r="G2545" s="12"/>
      <c r="H2545" s="12"/>
      <c r="I2545" s="12"/>
      <c r="J2545" s="12"/>
      <c r="K2545" s="12"/>
      <c r="L2545" s="12"/>
      <c r="M2545" s="12"/>
      <c r="N2545" s="12"/>
      <c r="O2545" s="12"/>
      <c r="P2545" s="12"/>
      <c r="Q2545" s="12"/>
      <c r="R2545" s="12"/>
      <c r="S2545" s="12"/>
      <c r="T2545" s="12"/>
      <c r="U2545" s="12"/>
      <c r="V2545" s="12"/>
    </row>
    <row r="2546" spans="1:22" s="1" customFormat="1" x14ac:dyDescent="0.4">
      <c r="A2546" s="12"/>
      <c r="B2546" s="12"/>
      <c r="C2546" s="42"/>
      <c r="D2546" s="12"/>
      <c r="E2546" s="12"/>
      <c r="F2546" s="12"/>
      <c r="G2546" s="12"/>
      <c r="H2546" s="12"/>
      <c r="I2546" s="12"/>
      <c r="J2546" s="12"/>
      <c r="K2546" s="12"/>
      <c r="L2546" s="12"/>
      <c r="M2546" s="12"/>
      <c r="N2546" s="12"/>
      <c r="O2546" s="12"/>
      <c r="P2546" s="12"/>
      <c r="Q2546" s="12"/>
      <c r="R2546" s="12"/>
      <c r="S2546" s="12"/>
      <c r="T2546" s="12"/>
      <c r="U2546" s="12"/>
      <c r="V2546" s="12"/>
    </row>
    <row r="2547" spans="1:22" s="1" customFormat="1" x14ac:dyDescent="0.4">
      <c r="A2547" s="12"/>
      <c r="B2547" s="12"/>
      <c r="C2547" s="42"/>
      <c r="D2547" s="12"/>
      <c r="E2547" s="12"/>
      <c r="F2547" s="12"/>
      <c r="G2547" s="12"/>
      <c r="H2547" s="12"/>
      <c r="I2547" s="12"/>
      <c r="J2547" s="12"/>
      <c r="K2547" s="12"/>
      <c r="L2547" s="12"/>
      <c r="M2547" s="12"/>
      <c r="N2547" s="12"/>
      <c r="O2547" s="12"/>
      <c r="P2547" s="12"/>
      <c r="Q2547" s="12"/>
      <c r="R2547" s="12"/>
      <c r="S2547" s="12"/>
      <c r="T2547" s="12"/>
      <c r="U2547" s="12"/>
      <c r="V2547" s="12"/>
    </row>
    <row r="2548" spans="1:22" s="1" customFormat="1" x14ac:dyDescent="0.4">
      <c r="A2548" s="12"/>
      <c r="B2548" s="12"/>
      <c r="C2548" s="42"/>
      <c r="D2548" s="12"/>
      <c r="E2548" s="12"/>
      <c r="F2548" s="12"/>
      <c r="G2548" s="12"/>
      <c r="H2548" s="12"/>
      <c r="I2548" s="12"/>
      <c r="J2548" s="12"/>
      <c r="K2548" s="12"/>
      <c r="L2548" s="12"/>
      <c r="M2548" s="12"/>
      <c r="N2548" s="12"/>
      <c r="O2548" s="12"/>
      <c r="P2548" s="12"/>
      <c r="Q2548" s="12"/>
      <c r="R2548" s="12"/>
      <c r="S2548" s="12"/>
      <c r="T2548" s="12"/>
      <c r="U2548" s="12"/>
      <c r="V2548" s="12"/>
    </row>
    <row r="2549" spans="1:22" s="1" customFormat="1" x14ac:dyDescent="0.4">
      <c r="A2549" s="12"/>
      <c r="B2549" s="12"/>
      <c r="C2549" s="42"/>
      <c r="D2549" s="12"/>
      <c r="E2549" s="12"/>
      <c r="F2549" s="12"/>
      <c r="G2549" s="12"/>
      <c r="H2549" s="12"/>
      <c r="I2549" s="12"/>
      <c r="J2549" s="12"/>
      <c r="K2549" s="12"/>
      <c r="L2549" s="12"/>
      <c r="M2549" s="12"/>
      <c r="N2549" s="12"/>
      <c r="O2549" s="12"/>
      <c r="P2549" s="12"/>
      <c r="Q2549" s="12"/>
      <c r="R2549" s="12"/>
      <c r="S2549" s="12"/>
      <c r="T2549" s="12"/>
      <c r="U2549" s="12"/>
      <c r="V2549" s="12"/>
    </row>
    <row r="2550" spans="1:22" s="1" customFormat="1" x14ac:dyDescent="0.4">
      <c r="A2550" s="12"/>
      <c r="B2550" s="12"/>
      <c r="C2550" s="42"/>
      <c r="D2550" s="12"/>
      <c r="E2550" s="12"/>
      <c r="F2550" s="12"/>
      <c r="G2550" s="12"/>
      <c r="H2550" s="12"/>
      <c r="I2550" s="12"/>
      <c r="J2550" s="12"/>
      <c r="K2550" s="12"/>
      <c r="L2550" s="12"/>
      <c r="M2550" s="12"/>
      <c r="N2550" s="12"/>
      <c r="O2550" s="12"/>
      <c r="P2550" s="12"/>
      <c r="Q2550" s="12"/>
      <c r="R2550" s="12"/>
      <c r="S2550" s="12"/>
      <c r="T2550" s="12"/>
      <c r="U2550" s="12"/>
      <c r="V2550" s="12"/>
    </row>
    <row r="2551" spans="1:22" s="1" customFormat="1" x14ac:dyDescent="0.4">
      <c r="A2551" s="12"/>
      <c r="B2551" s="12"/>
      <c r="C2551" s="42"/>
      <c r="D2551" s="12"/>
      <c r="E2551" s="12"/>
      <c r="F2551" s="12"/>
      <c r="G2551" s="12"/>
      <c r="H2551" s="12"/>
      <c r="I2551" s="12"/>
      <c r="J2551" s="12"/>
      <c r="K2551" s="12"/>
      <c r="L2551" s="12"/>
      <c r="M2551" s="12"/>
      <c r="N2551" s="12"/>
      <c r="O2551" s="12"/>
      <c r="P2551" s="12"/>
      <c r="Q2551" s="12"/>
      <c r="R2551" s="12"/>
      <c r="S2551" s="12"/>
      <c r="T2551" s="12"/>
      <c r="U2551" s="12"/>
      <c r="V2551" s="12"/>
    </row>
    <row r="2552" spans="1:22" s="1" customFormat="1" x14ac:dyDescent="0.4">
      <c r="A2552" s="12"/>
      <c r="B2552" s="12"/>
      <c r="C2552" s="42"/>
      <c r="D2552" s="12"/>
      <c r="E2552" s="12"/>
      <c r="F2552" s="12"/>
      <c r="G2552" s="12"/>
      <c r="H2552" s="12"/>
      <c r="I2552" s="12"/>
      <c r="J2552" s="12"/>
      <c r="K2552" s="12"/>
      <c r="L2552" s="12"/>
      <c r="M2552" s="12"/>
      <c r="N2552" s="12"/>
      <c r="O2552" s="12"/>
      <c r="P2552" s="12"/>
      <c r="Q2552" s="12"/>
      <c r="R2552" s="12"/>
      <c r="S2552" s="12"/>
      <c r="T2552" s="12"/>
      <c r="U2552" s="12"/>
      <c r="V2552" s="12"/>
    </row>
    <row r="2553" spans="1:22" s="1" customFormat="1" x14ac:dyDescent="0.4">
      <c r="A2553" s="12"/>
      <c r="B2553" s="12"/>
      <c r="C2553" s="42"/>
      <c r="D2553" s="12"/>
      <c r="E2553" s="12"/>
      <c r="F2553" s="12"/>
      <c r="G2553" s="12"/>
      <c r="H2553" s="12"/>
      <c r="I2553" s="12"/>
      <c r="J2553" s="12"/>
      <c r="K2553" s="12"/>
      <c r="L2553" s="12"/>
      <c r="M2553" s="12"/>
      <c r="N2553" s="12"/>
      <c r="O2553" s="12"/>
      <c r="P2553" s="12"/>
      <c r="Q2553" s="12"/>
      <c r="R2553" s="12"/>
      <c r="S2553" s="12"/>
      <c r="T2553" s="12"/>
      <c r="U2553" s="12"/>
      <c r="V2553" s="12"/>
    </row>
    <row r="2554" spans="1:22" s="1" customFormat="1" x14ac:dyDescent="0.4">
      <c r="A2554" s="12"/>
      <c r="B2554" s="12"/>
      <c r="C2554" s="42"/>
      <c r="D2554" s="12"/>
      <c r="E2554" s="12"/>
      <c r="F2554" s="12"/>
      <c r="G2554" s="12"/>
      <c r="H2554" s="12"/>
      <c r="I2554" s="12"/>
      <c r="J2554" s="12"/>
      <c r="K2554" s="12"/>
      <c r="L2554" s="12"/>
      <c r="M2554" s="12"/>
      <c r="N2554" s="12"/>
      <c r="O2554" s="12"/>
      <c r="P2554" s="12"/>
      <c r="Q2554" s="12"/>
      <c r="R2554" s="12"/>
      <c r="S2554" s="12"/>
      <c r="T2554" s="12"/>
      <c r="U2554" s="12"/>
      <c r="V2554" s="12"/>
    </row>
    <row r="2555" spans="1:22" s="1" customFormat="1" x14ac:dyDescent="0.4">
      <c r="A2555" s="12"/>
      <c r="B2555" s="12"/>
      <c r="C2555" s="42"/>
      <c r="D2555" s="12"/>
      <c r="E2555" s="12"/>
      <c r="F2555" s="12"/>
      <c r="G2555" s="12"/>
      <c r="H2555" s="12"/>
      <c r="I2555" s="12"/>
      <c r="J2555" s="12"/>
      <c r="K2555" s="12"/>
      <c r="L2555" s="12"/>
      <c r="M2555" s="12"/>
      <c r="N2555" s="12"/>
      <c r="O2555" s="12"/>
      <c r="P2555" s="12"/>
      <c r="Q2555" s="12"/>
      <c r="R2555" s="12"/>
      <c r="S2555" s="12"/>
      <c r="T2555" s="12"/>
      <c r="U2555" s="12"/>
      <c r="V2555" s="12"/>
    </row>
    <row r="2556" spans="1:22" s="1" customFormat="1" x14ac:dyDescent="0.4">
      <c r="A2556" s="12"/>
      <c r="B2556" s="12"/>
      <c r="C2556" s="42"/>
      <c r="D2556" s="12"/>
      <c r="E2556" s="12"/>
      <c r="F2556" s="12"/>
      <c r="G2556" s="12"/>
      <c r="H2556" s="12"/>
      <c r="I2556" s="12"/>
      <c r="J2556" s="12"/>
      <c r="K2556" s="12"/>
      <c r="L2556" s="12"/>
      <c r="M2556" s="12"/>
      <c r="N2556" s="12"/>
      <c r="O2556" s="12"/>
      <c r="P2556" s="12"/>
      <c r="Q2556" s="12"/>
      <c r="R2556" s="12"/>
      <c r="S2556" s="12"/>
      <c r="T2556" s="12"/>
      <c r="U2556" s="12"/>
      <c r="V2556" s="12"/>
    </row>
    <row r="2557" spans="1:22" s="1" customFormat="1" x14ac:dyDescent="0.4">
      <c r="A2557" s="12"/>
      <c r="B2557" s="12"/>
      <c r="C2557" s="42"/>
      <c r="D2557" s="12"/>
      <c r="E2557" s="12"/>
      <c r="F2557" s="12"/>
      <c r="G2557" s="12"/>
      <c r="H2557" s="12"/>
      <c r="I2557" s="12"/>
      <c r="J2557" s="12"/>
      <c r="K2557" s="12"/>
      <c r="L2557" s="12"/>
      <c r="M2557" s="12"/>
      <c r="N2557" s="12"/>
      <c r="O2557" s="12"/>
      <c r="P2557" s="12"/>
      <c r="Q2557" s="12"/>
      <c r="R2557" s="12"/>
      <c r="S2557" s="12"/>
      <c r="T2557" s="12"/>
      <c r="U2557" s="12"/>
      <c r="V2557" s="12"/>
    </row>
    <row r="2558" spans="1:22" s="1" customFormat="1" x14ac:dyDescent="0.4">
      <c r="A2558" s="12"/>
      <c r="B2558" s="12"/>
      <c r="C2558" s="42"/>
      <c r="D2558" s="12"/>
      <c r="E2558" s="12"/>
      <c r="F2558" s="12"/>
      <c r="G2558" s="12"/>
      <c r="H2558" s="12"/>
      <c r="I2558" s="12"/>
      <c r="J2558" s="12"/>
      <c r="K2558" s="12"/>
      <c r="L2558" s="12"/>
      <c r="M2558" s="12"/>
      <c r="N2558" s="12"/>
      <c r="O2558" s="12"/>
      <c r="P2558" s="12"/>
      <c r="Q2558" s="12"/>
      <c r="R2558" s="12"/>
      <c r="S2558" s="12"/>
      <c r="T2558" s="12"/>
      <c r="U2558" s="12"/>
      <c r="V2558" s="12"/>
    </row>
    <row r="2559" spans="1:22" s="1" customFormat="1" x14ac:dyDescent="0.4">
      <c r="A2559" s="12"/>
      <c r="B2559" s="12"/>
      <c r="C2559" s="42"/>
      <c r="D2559" s="12"/>
      <c r="E2559" s="12"/>
      <c r="F2559" s="12"/>
      <c r="G2559" s="12"/>
      <c r="H2559" s="12"/>
      <c r="I2559" s="12"/>
      <c r="J2559" s="12"/>
      <c r="K2559" s="12"/>
      <c r="L2559" s="12"/>
      <c r="M2559" s="12"/>
      <c r="N2559" s="12"/>
      <c r="O2559" s="12"/>
      <c r="P2559" s="12"/>
      <c r="Q2559" s="12"/>
      <c r="R2559" s="12"/>
      <c r="S2559" s="12"/>
      <c r="T2559" s="12"/>
      <c r="U2559" s="12"/>
      <c r="V2559" s="12"/>
    </row>
    <row r="2560" spans="1:22" s="1" customFormat="1" x14ac:dyDescent="0.4">
      <c r="A2560" s="12"/>
      <c r="B2560" s="12"/>
      <c r="C2560" s="42"/>
      <c r="D2560" s="12"/>
      <c r="E2560" s="12"/>
      <c r="F2560" s="12"/>
      <c r="G2560" s="12"/>
      <c r="H2560" s="12"/>
      <c r="I2560" s="12"/>
      <c r="J2560" s="12"/>
      <c r="K2560" s="12"/>
      <c r="L2560" s="12"/>
      <c r="M2560" s="12"/>
      <c r="N2560" s="12"/>
      <c r="O2560" s="12"/>
      <c r="P2560" s="12"/>
      <c r="Q2560" s="12"/>
      <c r="R2560" s="12"/>
      <c r="S2560" s="12"/>
      <c r="T2560" s="12"/>
      <c r="U2560" s="12"/>
      <c r="V2560" s="12"/>
    </row>
    <row r="2561" spans="1:22" s="1" customFormat="1" x14ac:dyDescent="0.4">
      <c r="A2561" s="12"/>
      <c r="B2561" s="12"/>
      <c r="C2561" s="42"/>
      <c r="D2561" s="12"/>
      <c r="E2561" s="12"/>
      <c r="F2561" s="12"/>
      <c r="G2561" s="12"/>
      <c r="H2561" s="12"/>
      <c r="I2561" s="12"/>
      <c r="J2561" s="12"/>
      <c r="K2561" s="12"/>
      <c r="L2561" s="12"/>
      <c r="M2561" s="12"/>
      <c r="N2561" s="12"/>
      <c r="O2561" s="12"/>
      <c r="P2561" s="12"/>
      <c r="Q2561" s="12"/>
      <c r="R2561" s="12"/>
      <c r="S2561" s="12"/>
      <c r="T2561" s="12"/>
      <c r="U2561" s="12"/>
      <c r="V2561" s="12"/>
    </row>
    <row r="2562" spans="1:22" s="1" customFormat="1" x14ac:dyDescent="0.4">
      <c r="A2562" s="12"/>
      <c r="B2562" s="12"/>
      <c r="C2562" s="42"/>
      <c r="D2562" s="12"/>
      <c r="E2562" s="12"/>
      <c r="F2562" s="12"/>
      <c r="G2562" s="12"/>
      <c r="H2562" s="12"/>
      <c r="I2562" s="12"/>
      <c r="J2562" s="12"/>
      <c r="K2562" s="12"/>
      <c r="L2562" s="12"/>
      <c r="M2562" s="12"/>
      <c r="N2562" s="12"/>
      <c r="O2562" s="12"/>
      <c r="P2562" s="12"/>
      <c r="Q2562" s="12"/>
      <c r="R2562" s="12"/>
      <c r="S2562" s="12"/>
      <c r="T2562" s="12"/>
      <c r="U2562" s="12"/>
      <c r="V2562" s="12"/>
    </row>
    <row r="2563" spans="1:22" s="1" customFormat="1" x14ac:dyDescent="0.4">
      <c r="A2563" s="12"/>
      <c r="B2563" s="12"/>
      <c r="C2563" s="42"/>
      <c r="D2563" s="12"/>
      <c r="E2563" s="12"/>
      <c r="F2563" s="12"/>
      <c r="G2563" s="12"/>
      <c r="H2563" s="12"/>
      <c r="I2563" s="12"/>
      <c r="J2563" s="12"/>
      <c r="K2563" s="12"/>
      <c r="L2563" s="12"/>
      <c r="M2563" s="12"/>
      <c r="N2563" s="12"/>
      <c r="O2563" s="12"/>
      <c r="P2563" s="12"/>
      <c r="Q2563" s="12"/>
      <c r="R2563" s="12"/>
      <c r="S2563" s="12"/>
      <c r="T2563" s="12"/>
      <c r="U2563" s="12"/>
      <c r="V2563" s="12"/>
    </row>
    <row r="2564" spans="1:22" s="1" customFormat="1" x14ac:dyDescent="0.4">
      <c r="A2564" s="12"/>
      <c r="B2564" s="12"/>
      <c r="C2564" s="42"/>
      <c r="D2564" s="12"/>
      <c r="E2564" s="12"/>
      <c r="F2564" s="12"/>
      <c r="G2564" s="12"/>
      <c r="H2564" s="12"/>
      <c r="I2564" s="12"/>
      <c r="J2564" s="12"/>
      <c r="K2564" s="12"/>
      <c r="L2564" s="12"/>
      <c r="M2564" s="12"/>
      <c r="N2564" s="12"/>
      <c r="O2564" s="12"/>
      <c r="P2564" s="12"/>
      <c r="Q2564" s="12"/>
      <c r="R2564" s="12"/>
      <c r="S2564" s="12"/>
      <c r="T2564" s="12"/>
      <c r="U2564" s="12"/>
      <c r="V2564" s="12"/>
    </row>
    <row r="2565" spans="1:22" s="1" customFormat="1" x14ac:dyDescent="0.4">
      <c r="A2565" s="12"/>
      <c r="B2565" s="12"/>
      <c r="C2565" s="42"/>
      <c r="D2565" s="12"/>
      <c r="E2565" s="12"/>
      <c r="F2565" s="12"/>
      <c r="G2565" s="12"/>
      <c r="H2565" s="12"/>
      <c r="I2565" s="12"/>
      <c r="J2565" s="12"/>
      <c r="K2565" s="12"/>
      <c r="L2565" s="12"/>
      <c r="M2565" s="12"/>
      <c r="N2565" s="12"/>
      <c r="O2565" s="12"/>
      <c r="P2565" s="12"/>
      <c r="Q2565" s="12"/>
      <c r="R2565" s="12"/>
      <c r="S2565" s="12"/>
      <c r="T2565" s="12"/>
      <c r="U2565" s="12"/>
      <c r="V2565" s="12"/>
    </row>
    <row r="2566" spans="1:22" s="1" customFormat="1" x14ac:dyDescent="0.4">
      <c r="A2566" s="12"/>
      <c r="B2566" s="12"/>
      <c r="C2566" s="42"/>
      <c r="D2566" s="12"/>
      <c r="E2566" s="12"/>
      <c r="F2566" s="12"/>
      <c r="G2566" s="12"/>
      <c r="H2566" s="12"/>
      <c r="I2566" s="12"/>
      <c r="J2566" s="12"/>
      <c r="K2566" s="12"/>
      <c r="L2566" s="12"/>
      <c r="M2566" s="12"/>
      <c r="N2566" s="12"/>
      <c r="O2566" s="12"/>
      <c r="P2566" s="12"/>
      <c r="Q2566" s="12"/>
      <c r="R2566" s="12"/>
      <c r="S2566" s="12"/>
      <c r="T2566" s="12"/>
      <c r="U2566" s="12"/>
      <c r="V2566" s="12"/>
    </row>
    <row r="2567" spans="1:22" s="1" customFormat="1" x14ac:dyDescent="0.4">
      <c r="A2567" s="12"/>
      <c r="B2567" s="12"/>
      <c r="C2567" s="42"/>
      <c r="D2567" s="12"/>
      <c r="E2567" s="12"/>
      <c r="F2567" s="12"/>
      <c r="G2567" s="12"/>
      <c r="H2567" s="12"/>
      <c r="I2567" s="12"/>
      <c r="J2567" s="12"/>
      <c r="K2567" s="12"/>
      <c r="L2567" s="12"/>
      <c r="M2567" s="12"/>
      <c r="N2567" s="12"/>
      <c r="O2567" s="12"/>
      <c r="P2567" s="12"/>
      <c r="Q2567" s="12"/>
      <c r="R2567" s="12"/>
      <c r="S2567" s="12"/>
      <c r="T2567" s="12"/>
      <c r="U2567" s="12"/>
      <c r="V2567" s="12"/>
    </row>
    <row r="2568" spans="1:22" s="1" customFormat="1" x14ac:dyDescent="0.4">
      <c r="A2568" s="12"/>
      <c r="B2568" s="12"/>
      <c r="C2568" s="42"/>
      <c r="D2568" s="12"/>
      <c r="E2568" s="12"/>
      <c r="F2568" s="12"/>
      <c r="G2568" s="12"/>
      <c r="H2568" s="12"/>
      <c r="I2568" s="12"/>
      <c r="J2568" s="12"/>
      <c r="K2568" s="12"/>
      <c r="L2568" s="12"/>
      <c r="M2568" s="12"/>
      <c r="N2568" s="12"/>
      <c r="O2568" s="12"/>
      <c r="P2568" s="12"/>
      <c r="Q2568" s="12"/>
      <c r="R2568" s="12"/>
      <c r="S2568" s="12"/>
      <c r="T2568" s="12"/>
      <c r="U2568" s="12"/>
      <c r="V2568" s="12"/>
    </row>
    <row r="2569" spans="1:22" s="1" customFormat="1" x14ac:dyDescent="0.4">
      <c r="A2569" s="12"/>
      <c r="B2569" s="12"/>
      <c r="C2569" s="42"/>
      <c r="D2569" s="12"/>
      <c r="E2569" s="12"/>
      <c r="F2569" s="12"/>
      <c r="G2569" s="12"/>
      <c r="H2569" s="12"/>
      <c r="I2569" s="12"/>
      <c r="J2569" s="12"/>
      <c r="K2569" s="12"/>
      <c r="L2569" s="12"/>
      <c r="M2569" s="12"/>
      <c r="N2569" s="12"/>
      <c r="O2569" s="12"/>
      <c r="P2569" s="12"/>
      <c r="Q2569" s="12"/>
      <c r="R2569" s="12"/>
      <c r="S2569" s="12"/>
      <c r="T2569" s="12"/>
      <c r="U2569" s="12"/>
      <c r="V2569" s="12"/>
    </row>
    <row r="2570" spans="1:22" s="1" customFormat="1" x14ac:dyDescent="0.4">
      <c r="A2570" s="12"/>
      <c r="B2570" s="12"/>
      <c r="C2570" s="42"/>
      <c r="D2570" s="12"/>
      <c r="E2570" s="12"/>
      <c r="F2570" s="12"/>
      <c r="G2570" s="12"/>
      <c r="H2570" s="12"/>
      <c r="I2570" s="12"/>
      <c r="J2570" s="12"/>
      <c r="K2570" s="12"/>
      <c r="L2570" s="12"/>
      <c r="M2570" s="12"/>
      <c r="N2570" s="12"/>
      <c r="O2570" s="12"/>
      <c r="P2570" s="12"/>
      <c r="Q2570" s="12"/>
      <c r="R2570" s="12"/>
      <c r="S2570" s="12"/>
      <c r="T2570" s="12"/>
      <c r="U2570" s="12"/>
      <c r="V2570" s="12"/>
    </row>
    <row r="2571" spans="1:22" s="1" customFormat="1" x14ac:dyDescent="0.4">
      <c r="A2571" s="12"/>
      <c r="B2571" s="12"/>
      <c r="C2571" s="42"/>
      <c r="D2571" s="12"/>
      <c r="E2571" s="12"/>
      <c r="F2571" s="12"/>
      <c r="G2571" s="12"/>
      <c r="H2571" s="12"/>
      <c r="I2571" s="12"/>
      <c r="J2571" s="12"/>
      <c r="K2571" s="12"/>
      <c r="L2571" s="12"/>
      <c r="M2571" s="12"/>
      <c r="N2571" s="12"/>
      <c r="O2571" s="12"/>
      <c r="P2571" s="12"/>
      <c r="Q2571" s="12"/>
      <c r="R2571" s="12"/>
      <c r="S2571" s="12"/>
      <c r="T2571" s="12"/>
      <c r="U2571" s="12"/>
      <c r="V2571" s="12"/>
    </row>
    <row r="2572" spans="1:22" s="1" customFormat="1" x14ac:dyDescent="0.4">
      <c r="A2572" s="12"/>
      <c r="B2572" s="12"/>
      <c r="C2572" s="42"/>
      <c r="D2572" s="12"/>
      <c r="E2572" s="12"/>
      <c r="F2572" s="12"/>
      <c r="G2572" s="12"/>
      <c r="H2572" s="12"/>
      <c r="I2572" s="12"/>
      <c r="J2572" s="12"/>
      <c r="K2572" s="12"/>
      <c r="L2572" s="12"/>
      <c r="M2572" s="12"/>
      <c r="N2572" s="12"/>
      <c r="O2572" s="12"/>
      <c r="P2572" s="12"/>
      <c r="Q2572" s="12"/>
      <c r="R2572" s="12"/>
      <c r="S2572" s="12"/>
      <c r="T2572" s="12"/>
      <c r="U2572" s="12"/>
      <c r="V2572" s="12"/>
    </row>
    <row r="2573" spans="1:22" s="1" customFormat="1" x14ac:dyDescent="0.4">
      <c r="A2573" s="12"/>
      <c r="B2573" s="12"/>
      <c r="C2573" s="42"/>
      <c r="D2573" s="12"/>
      <c r="E2573" s="12"/>
      <c r="F2573" s="12"/>
      <c r="G2573" s="12"/>
      <c r="H2573" s="12"/>
      <c r="I2573" s="12"/>
      <c r="J2573" s="12"/>
      <c r="K2573" s="12"/>
      <c r="L2573" s="12"/>
      <c r="M2573" s="12"/>
      <c r="N2573" s="12"/>
      <c r="O2573" s="12"/>
      <c r="P2573" s="12"/>
      <c r="Q2573" s="12"/>
      <c r="R2573" s="12"/>
      <c r="S2573" s="12"/>
      <c r="T2573" s="12"/>
      <c r="U2573" s="12"/>
      <c r="V2573" s="12"/>
    </row>
    <row r="2574" spans="1:22" s="1" customFormat="1" x14ac:dyDescent="0.4">
      <c r="A2574" s="12"/>
      <c r="B2574" s="12"/>
      <c r="C2574" s="42"/>
      <c r="D2574" s="12"/>
      <c r="E2574" s="12"/>
      <c r="F2574" s="12"/>
      <c r="G2574" s="12"/>
      <c r="H2574" s="12"/>
      <c r="I2574" s="12"/>
      <c r="J2574" s="12"/>
      <c r="K2574" s="12"/>
      <c r="L2574" s="12"/>
      <c r="M2574" s="12"/>
      <c r="N2574" s="12"/>
      <c r="O2574" s="12"/>
      <c r="P2574" s="12"/>
      <c r="Q2574" s="12"/>
      <c r="R2574" s="12"/>
      <c r="S2574" s="12"/>
      <c r="T2574" s="12"/>
      <c r="U2574" s="12"/>
      <c r="V2574" s="12"/>
    </row>
    <row r="2575" spans="1:22" s="1" customFormat="1" x14ac:dyDescent="0.4">
      <c r="A2575" s="12"/>
      <c r="B2575" s="12"/>
      <c r="C2575" s="42"/>
      <c r="D2575" s="12"/>
      <c r="E2575" s="12"/>
      <c r="F2575" s="12"/>
      <c r="G2575" s="12"/>
      <c r="H2575" s="12"/>
      <c r="I2575" s="12"/>
      <c r="J2575" s="12"/>
      <c r="K2575" s="12"/>
      <c r="L2575" s="12"/>
      <c r="M2575" s="12"/>
      <c r="N2575" s="12"/>
      <c r="O2575" s="12"/>
      <c r="P2575" s="12"/>
      <c r="Q2575" s="12"/>
      <c r="R2575" s="12"/>
      <c r="S2575" s="12"/>
      <c r="T2575" s="12"/>
      <c r="U2575" s="12"/>
      <c r="V2575" s="12"/>
    </row>
    <row r="2576" spans="1:22" s="1" customFormat="1" x14ac:dyDescent="0.4">
      <c r="A2576" s="12"/>
      <c r="B2576" s="12"/>
      <c r="C2576" s="42"/>
      <c r="D2576" s="12"/>
      <c r="E2576" s="12"/>
      <c r="F2576" s="12"/>
      <c r="G2576" s="12"/>
      <c r="H2576" s="12"/>
      <c r="I2576" s="12"/>
      <c r="J2576" s="12"/>
      <c r="K2576" s="12"/>
      <c r="L2576" s="12"/>
      <c r="M2576" s="12"/>
      <c r="N2576" s="12"/>
      <c r="O2576" s="12"/>
      <c r="P2576" s="12"/>
      <c r="Q2576" s="12"/>
      <c r="R2576" s="12"/>
      <c r="S2576" s="12"/>
      <c r="T2576" s="12"/>
      <c r="U2576" s="12"/>
      <c r="V2576" s="12"/>
    </row>
    <row r="2577" spans="1:22" s="1" customFormat="1" x14ac:dyDescent="0.4">
      <c r="A2577" s="12"/>
      <c r="B2577" s="12"/>
      <c r="C2577" s="42"/>
      <c r="D2577" s="12"/>
      <c r="E2577" s="12"/>
      <c r="F2577" s="12"/>
      <c r="G2577" s="12"/>
      <c r="H2577" s="12"/>
      <c r="I2577" s="12"/>
      <c r="J2577" s="12"/>
      <c r="K2577" s="12"/>
      <c r="L2577" s="12"/>
      <c r="M2577" s="12"/>
      <c r="N2577" s="12"/>
      <c r="O2577" s="12"/>
      <c r="P2577" s="12"/>
      <c r="Q2577" s="12"/>
      <c r="R2577" s="12"/>
      <c r="S2577" s="12"/>
      <c r="T2577" s="12"/>
      <c r="U2577" s="12"/>
      <c r="V2577" s="12"/>
    </row>
    <row r="2578" spans="1:22" s="1" customFormat="1" x14ac:dyDescent="0.4">
      <c r="A2578" s="12"/>
      <c r="B2578" s="12"/>
      <c r="C2578" s="42"/>
      <c r="D2578" s="12"/>
      <c r="E2578" s="12"/>
      <c r="F2578" s="12"/>
      <c r="G2578" s="12"/>
      <c r="H2578" s="12"/>
      <c r="I2578" s="12"/>
      <c r="J2578" s="12"/>
      <c r="K2578" s="12"/>
      <c r="L2578" s="12"/>
      <c r="M2578" s="12"/>
      <c r="N2578" s="12"/>
      <c r="O2578" s="12"/>
      <c r="P2578" s="12"/>
      <c r="Q2578" s="12"/>
      <c r="R2578" s="12"/>
      <c r="S2578" s="12"/>
      <c r="T2578" s="12"/>
      <c r="U2578" s="12"/>
      <c r="V2578" s="12"/>
    </row>
    <row r="2579" spans="1:22" s="1" customFormat="1" x14ac:dyDescent="0.4">
      <c r="A2579" s="12"/>
      <c r="B2579" s="12"/>
      <c r="C2579" s="42"/>
      <c r="D2579" s="12"/>
      <c r="E2579" s="12"/>
      <c r="F2579" s="12"/>
      <c r="G2579" s="12"/>
      <c r="H2579" s="12"/>
      <c r="I2579" s="12"/>
      <c r="J2579" s="12"/>
      <c r="K2579" s="12"/>
      <c r="L2579" s="12"/>
      <c r="M2579" s="12"/>
      <c r="N2579" s="12"/>
      <c r="O2579" s="12"/>
      <c r="P2579" s="12"/>
      <c r="Q2579" s="12"/>
      <c r="R2579" s="12"/>
      <c r="S2579" s="12"/>
      <c r="T2579" s="12"/>
      <c r="U2579" s="12"/>
      <c r="V2579" s="12"/>
    </row>
    <row r="2580" spans="1:22" s="1" customFormat="1" x14ac:dyDescent="0.4">
      <c r="A2580" s="12"/>
      <c r="B2580" s="12"/>
      <c r="C2580" s="42"/>
      <c r="D2580" s="12"/>
      <c r="E2580" s="12"/>
      <c r="F2580" s="12"/>
      <c r="G2580" s="12"/>
      <c r="H2580" s="12"/>
      <c r="I2580" s="12"/>
      <c r="J2580" s="12"/>
      <c r="K2580" s="12"/>
      <c r="L2580" s="12"/>
      <c r="M2580" s="12"/>
      <c r="N2580" s="12"/>
      <c r="O2580" s="12"/>
      <c r="P2580" s="12"/>
      <c r="Q2580" s="12"/>
      <c r="R2580" s="12"/>
      <c r="S2580" s="12"/>
      <c r="T2580" s="12"/>
      <c r="U2580" s="12"/>
      <c r="V2580" s="12"/>
    </row>
    <row r="2581" spans="1:22" s="1" customFormat="1" x14ac:dyDescent="0.4">
      <c r="A2581" s="12"/>
      <c r="B2581" s="12"/>
      <c r="C2581" s="42"/>
      <c r="D2581" s="12"/>
      <c r="E2581" s="12"/>
      <c r="F2581" s="12"/>
      <c r="G2581" s="12"/>
      <c r="H2581" s="12"/>
      <c r="I2581" s="12"/>
      <c r="J2581" s="12"/>
      <c r="K2581" s="12"/>
      <c r="L2581" s="12"/>
      <c r="M2581" s="12"/>
      <c r="N2581" s="12"/>
      <c r="O2581" s="12"/>
      <c r="P2581" s="12"/>
      <c r="Q2581" s="12"/>
      <c r="R2581" s="12"/>
      <c r="S2581" s="12"/>
      <c r="T2581" s="12"/>
      <c r="U2581" s="12"/>
      <c r="V2581" s="12"/>
    </row>
    <row r="2582" spans="1:22" s="1" customFormat="1" x14ac:dyDescent="0.4">
      <c r="A2582" s="12"/>
      <c r="B2582" s="12"/>
      <c r="C2582" s="42"/>
      <c r="D2582" s="12"/>
      <c r="E2582" s="12"/>
      <c r="F2582" s="12"/>
      <c r="G2582" s="12"/>
      <c r="H2582" s="12"/>
      <c r="I2582" s="12"/>
      <c r="J2582" s="12"/>
      <c r="K2582" s="12"/>
      <c r="L2582" s="12"/>
      <c r="M2582" s="12"/>
      <c r="N2582" s="12"/>
      <c r="O2582" s="12"/>
      <c r="P2582" s="12"/>
      <c r="Q2582" s="12"/>
      <c r="R2582" s="12"/>
      <c r="S2582" s="12"/>
      <c r="T2582" s="12"/>
      <c r="U2582" s="12"/>
      <c r="V2582" s="12"/>
    </row>
    <row r="2583" spans="1:22" s="1" customFormat="1" x14ac:dyDescent="0.4">
      <c r="A2583" s="12"/>
      <c r="B2583" s="12"/>
      <c r="C2583" s="42"/>
      <c r="D2583" s="12"/>
      <c r="E2583" s="12"/>
      <c r="F2583" s="12"/>
      <c r="G2583" s="12"/>
      <c r="H2583" s="12"/>
      <c r="I2583" s="12"/>
      <c r="J2583" s="12"/>
      <c r="K2583" s="12"/>
      <c r="L2583" s="12"/>
      <c r="M2583" s="12"/>
      <c r="N2583" s="12"/>
      <c r="O2583" s="12"/>
      <c r="P2583" s="12"/>
      <c r="Q2583" s="12"/>
      <c r="R2583" s="12"/>
      <c r="S2583" s="12"/>
      <c r="T2583" s="12"/>
      <c r="U2583" s="12"/>
      <c r="V2583" s="12"/>
    </row>
    <row r="2584" spans="1:22" s="1" customFormat="1" x14ac:dyDescent="0.4">
      <c r="A2584" s="12"/>
      <c r="B2584" s="12"/>
      <c r="C2584" s="42"/>
      <c r="D2584" s="12"/>
      <c r="E2584" s="12"/>
      <c r="F2584" s="12"/>
      <c r="G2584" s="12"/>
      <c r="H2584" s="12"/>
      <c r="I2584" s="12"/>
      <c r="J2584" s="12"/>
      <c r="K2584" s="12"/>
      <c r="L2584" s="12"/>
      <c r="M2584" s="12"/>
      <c r="N2584" s="12"/>
      <c r="O2584" s="12"/>
      <c r="P2584" s="12"/>
      <c r="Q2584" s="12"/>
      <c r="R2584" s="12"/>
      <c r="S2584" s="12"/>
      <c r="T2584" s="12"/>
      <c r="U2584" s="12"/>
      <c r="V2584" s="12"/>
    </row>
    <row r="2585" spans="1:22" s="1" customFormat="1" x14ac:dyDescent="0.4">
      <c r="A2585" s="12"/>
      <c r="B2585" s="12"/>
      <c r="C2585" s="42"/>
      <c r="D2585" s="12"/>
      <c r="E2585" s="12"/>
      <c r="F2585" s="12"/>
      <c r="G2585" s="12"/>
      <c r="H2585" s="12"/>
      <c r="I2585" s="12"/>
      <c r="J2585" s="12"/>
      <c r="K2585" s="12"/>
      <c r="L2585" s="12"/>
      <c r="M2585" s="12"/>
      <c r="N2585" s="12"/>
      <c r="O2585" s="12"/>
      <c r="P2585" s="12"/>
      <c r="Q2585" s="12"/>
      <c r="R2585" s="12"/>
      <c r="S2585" s="12"/>
      <c r="T2585" s="12"/>
      <c r="U2585" s="12"/>
      <c r="V2585" s="12"/>
    </row>
    <row r="2586" spans="1:22" s="1" customFormat="1" x14ac:dyDescent="0.4">
      <c r="A2586" s="12"/>
      <c r="B2586" s="12"/>
      <c r="C2586" s="42"/>
      <c r="D2586" s="12"/>
      <c r="E2586" s="12"/>
      <c r="F2586" s="12"/>
      <c r="G2586" s="12"/>
      <c r="H2586" s="12"/>
      <c r="I2586" s="12"/>
      <c r="J2586" s="12"/>
      <c r="K2586" s="12"/>
      <c r="L2586" s="12"/>
      <c r="M2586" s="12"/>
      <c r="N2586" s="12"/>
      <c r="O2586" s="12"/>
      <c r="P2586" s="12"/>
      <c r="Q2586" s="12"/>
      <c r="R2586" s="12"/>
      <c r="S2586" s="12"/>
      <c r="T2586" s="12"/>
      <c r="U2586" s="12"/>
      <c r="V2586" s="12"/>
    </row>
    <row r="2587" spans="1:22" s="1" customFormat="1" x14ac:dyDescent="0.4">
      <c r="A2587" s="12"/>
      <c r="B2587" s="12"/>
      <c r="C2587" s="42"/>
      <c r="D2587" s="12"/>
      <c r="E2587" s="12"/>
      <c r="F2587" s="12"/>
      <c r="G2587" s="12"/>
      <c r="H2587" s="12"/>
      <c r="I2587" s="12"/>
      <c r="J2587" s="12"/>
      <c r="K2587" s="12"/>
      <c r="L2587" s="12"/>
      <c r="M2587" s="12"/>
      <c r="N2587" s="12"/>
      <c r="O2587" s="12"/>
      <c r="P2587" s="12"/>
      <c r="Q2587" s="12"/>
      <c r="R2587" s="12"/>
      <c r="S2587" s="12"/>
      <c r="T2587" s="12"/>
      <c r="U2587" s="12"/>
      <c r="V2587" s="12"/>
    </row>
    <row r="2588" spans="1:22" s="1" customFormat="1" x14ac:dyDescent="0.4">
      <c r="A2588" s="12"/>
      <c r="B2588" s="12"/>
      <c r="C2588" s="42"/>
      <c r="D2588" s="12"/>
      <c r="E2588" s="12"/>
      <c r="F2588" s="12"/>
      <c r="G2588" s="12"/>
      <c r="H2588" s="12"/>
      <c r="I2588" s="12"/>
      <c r="J2588" s="12"/>
      <c r="K2588" s="12"/>
      <c r="L2588" s="12"/>
      <c r="M2588" s="12"/>
      <c r="N2588" s="12"/>
      <c r="O2588" s="12"/>
      <c r="P2588" s="12"/>
      <c r="Q2588" s="12"/>
      <c r="R2588" s="12"/>
      <c r="S2588" s="12"/>
      <c r="T2588" s="12"/>
      <c r="U2588" s="12"/>
      <c r="V2588" s="12"/>
    </row>
    <row r="2589" spans="1:22" s="1" customFormat="1" x14ac:dyDescent="0.4">
      <c r="A2589" s="12"/>
      <c r="B2589" s="12"/>
      <c r="C2589" s="42"/>
      <c r="D2589" s="12"/>
      <c r="E2589" s="12"/>
      <c r="F2589" s="12"/>
      <c r="G2589" s="12"/>
      <c r="H2589" s="12"/>
      <c r="I2589" s="12"/>
      <c r="J2589" s="12"/>
      <c r="K2589" s="12"/>
      <c r="L2589" s="12"/>
      <c r="M2589" s="12"/>
      <c r="N2589" s="12"/>
      <c r="O2589" s="12"/>
      <c r="P2589" s="12"/>
      <c r="Q2589" s="12"/>
      <c r="R2589" s="12"/>
      <c r="S2589" s="12"/>
      <c r="T2589" s="12"/>
      <c r="U2589" s="12"/>
      <c r="V2589" s="12"/>
    </row>
    <row r="2590" spans="1:22" s="1" customFormat="1" x14ac:dyDescent="0.4">
      <c r="A2590" s="12"/>
      <c r="B2590" s="12"/>
      <c r="C2590" s="42"/>
      <c r="D2590" s="12"/>
      <c r="E2590" s="12"/>
      <c r="F2590" s="12"/>
      <c r="G2590" s="12"/>
      <c r="H2590" s="12"/>
      <c r="I2590" s="12"/>
      <c r="J2590" s="12"/>
      <c r="K2590" s="12"/>
      <c r="L2590" s="12"/>
      <c r="M2590" s="12"/>
      <c r="N2590" s="12"/>
      <c r="O2590" s="12"/>
      <c r="P2590" s="12"/>
      <c r="Q2590" s="12"/>
      <c r="R2590" s="12"/>
      <c r="S2590" s="12"/>
      <c r="T2590" s="12"/>
      <c r="U2590" s="12"/>
      <c r="V2590" s="12"/>
    </row>
    <row r="2591" spans="1:22" s="1" customFormat="1" x14ac:dyDescent="0.4">
      <c r="A2591" s="12"/>
      <c r="B2591" s="12"/>
      <c r="C2591" s="42"/>
      <c r="D2591" s="12"/>
      <c r="E2591" s="12"/>
      <c r="F2591" s="12"/>
      <c r="G2591" s="12"/>
      <c r="H2591" s="12"/>
      <c r="I2591" s="12"/>
      <c r="J2591" s="12"/>
      <c r="K2591" s="12"/>
      <c r="L2591" s="12"/>
      <c r="M2591" s="12"/>
      <c r="N2591" s="12"/>
      <c r="O2591" s="12"/>
      <c r="P2591" s="12"/>
      <c r="Q2591" s="12"/>
      <c r="R2591" s="12"/>
      <c r="S2591" s="12"/>
      <c r="T2591" s="12"/>
      <c r="U2591" s="12"/>
      <c r="V2591" s="12"/>
    </row>
    <row r="2592" spans="1:22" s="1" customFormat="1" x14ac:dyDescent="0.4">
      <c r="A2592" s="12"/>
      <c r="B2592" s="12"/>
      <c r="C2592" s="42"/>
      <c r="D2592" s="12"/>
      <c r="E2592" s="12"/>
      <c r="F2592" s="12"/>
      <c r="G2592" s="12"/>
      <c r="H2592" s="12"/>
      <c r="I2592" s="12"/>
      <c r="J2592" s="12"/>
      <c r="K2592" s="12"/>
      <c r="L2592" s="12"/>
      <c r="M2592" s="12"/>
      <c r="N2592" s="12"/>
      <c r="O2592" s="12"/>
      <c r="P2592" s="12"/>
      <c r="Q2592" s="12"/>
      <c r="R2592" s="12"/>
      <c r="S2592" s="12"/>
      <c r="T2592" s="12"/>
      <c r="U2592" s="12"/>
      <c r="V2592" s="12"/>
    </row>
    <row r="2593" spans="1:22" s="1" customFormat="1" x14ac:dyDescent="0.4">
      <c r="A2593" s="12"/>
      <c r="B2593" s="12"/>
      <c r="C2593" s="42"/>
      <c r="D2593" s="12"/>
      <c r="E2593" s="12"/>
      <c r="F2593" s="12"/>
      <c r="G2593" s="12"/>
      <c r="H2593" s="12"/>
      <c r="I2593" s="12"/>
      <c r="J2593" s="12"/>
      <c r="K2593" s="12"/>
      <c r="L2593" s="12"/>
      <c r="M2593" s="12"/>
      <c r="N2593" s="12"/>
      <c r="O2593" s="12"/>
      <c r="P2593" s="12"/>
      <c r="Q2593" s="12"/>
      <c r="R2593" s="12"/>
      <c r="S2593" s="12"/>
      <c r="T2593" s="12"/>
      <c r="U2593" s="12"/>
      <c r="V2593" s="12"/>
    </row>
    <row r="2594" spans="1:22" s="1" customFormat="1" x14ac:dyDescent="0.4">
      <c r="A2594" s="12"/>
      <c r="B2594" s="12"/>
      <c r="C2594" s="42"/>
      <c r="D2594" s="12"/>
      <c r="E2594" s="12"/>
      <c r="F2594" s="12"/>
      <c r="G2594" s="12"/>
      <c r="H2594" s="12"/>
      <c r="I2594" s="12"/>
      <c r="J2594" s="12"/>
      <c r="K2594" s="12"/>
      <c r="L2594" s="12"/>
      <c r="M2594" s="12"/>
      <c r="N2594" s="12"/>
      <c r="O2594" s="12"/>
      <c r="P2594" s="12"/>
      <c r="Q2594" s="12"/>
      <c r="R2594" s="12"/>
      <c r="S2594" s="12"/>
      <c r="T2594" s="12"/>
      <c r="U2594" s="12"/>
      <c r="V2594" s="12"/>
    </row>
    <row r="2595" spans="1:22" s="1" customFormat="1" x14ac:dyDescent="0.4">
      <c r="A2595" s="12"/>
      <c r="B2595" s="12"/>
      <c r="C2595" s="42"/>
      <c r="D2595" s="12"/>
      <c r="E2595" s="12"/>
      <c r="F2595" s="12"/>
      <c r="G2595" s="12"/>
      <c r="H2595" s="12"/>
      <c r="I2595" s="12"/>
      <c r="J2595" s="12"/>
      <c r="K2595" s="12"/>
      <c r="L2595" s="12"/>
      <c r="M2595" s="12"/>
      <c r="N2595" s="12"/>
      <c r="O2595" s="12"/>
      <c r="P2595" s="12"/>
      <c r="Q2595" s="12"/>
      <c r="R2595" s="12"/>
      <c r="S2595" s="12"/>
      <c r="T2595" s="12"/>
      <c r="U2595" s="12"/>
      <c r="V2595" s="12"/>
    </row>
    <row r="2596" spans="1:22" s="1" customFormat="1" x14ac:dyDescent="0.4">
      <c r="A2596" s="12"/>
      <c r="B2596" s="12"/>
      <c r="C2596" s="42"/>
      <c r="D2596" s="12"/>
      <c r="E2596" s="12"/>
      <c r="F2596" s="12"/>
      <c r="G2596" s="12"/>
      <c r="H2596" s="12"/>
      <c r="I2596" s="12"/>
      <c r="J2596" s="12"/>
      <c r="K2596" s="12"/>
      <c r="L2596" s="12"/>
      <c r="M2596" s="12"/>
      <c r="N2596" s="12"/>
      <c r="O2596" s="12"/>
      <c r="P2596" s="12"/>
      <c r="Q2596" s="12"/>
      <c r="R2596" s="12"/>
      <c r="S2596" s="12"/>
      <c r="T2596" s="12"/>
      <c r="U2596" s="12"/>
      <c r="V2596" s="12"/>
    </row>
    <row r="2597" spans="1:22" s="1" customFormat="1" x14ac:dyDescent="0.4">
      <c r="A2597" s="12"/>
      <c r="B2597" s="12"/>
      <c r="C2597" s="42"/>
      <c r="D2597" s="12"/>
      <c r="E2597" s="12"/>
      <c r="F2597" s="12"/>
      <c r="G2597" s="12"/>
      <c r="H2597" s="12"/>
      <c r="I2597" s="12"/>
      <c r="J2597" s="12"/>
      <c r="K2597" s="12"/>
      <c r="L2597" s="12"/>
      <c r="M2597" s="12"/>
      <c r="N2597" s="12"/>
      <c r="O2597" s="12"/>
      <c r="P2597" s="12"/>
      <c r="Q2597" s="12"/>
      <c r="R2597" s="12"/>
      <c r="S2597" s="12"/>
      <c r="T2597" s="12"/>
      <c r="U2597" s="12"/>
      <c r="V2597" s="12"/>
    </row>
    <row r="2598" spans="1:22" s="1" customFormat="1" x14ac:dyDescent="0.4">
      <c r="A2598" s="12"/>
      <c r="B2598" s="12"/>
      <c r="C2598" s="42"/>
      <c r="D2598" s="12"/>
      <c r="E2598" s="12"/>
      <c r="F2598" s="12"/>
      <c r="G2598" s="12"/>
      <c r="H2598" s="12"/>
      <c r="I2598" s="12"/>
      <c r="J2598" s="12"/>
      <c r="K2598" s="12"/>
      <c r="L2598" s="12"/>
      <c r="M2598" s="12"/>
      <c r="N2598" s="12"/>
      <c r="O2598" s="12"/>
      <c r="P2598" s="12"/>
      <c r="Q2598" s="12"/>
      <c r="R2598" s="12"/>
      <c r="S2598" s="12"/>
      <c r="T2598" s="12"/>
      <c r="U2598" s="12"/>
      <c r="V2598" s="12"/>
    </row>
    <row r="2599" spans="1:22" s="1" customFormat="1" x14ac:dyDescent="0.4">
      <c r="A2599" s="12"/>
      <c r="B2599" s="12"/>
      <c r="C2599" s="42"/>
      <c r="D2599" s="12"/>
      <c r="E2599" s="12"/>
      <c r="F2599" s="12"/>
      <c r="G2599" s="12"/>
      <c r="H2599" s="12"/>
      <c r="I2599" s="12"/>
      <c r="J2599" s="12"/>
      <c r="K2599" s="12"/>
      <c r="L2599" s="12"/>
      <c r="M2599" s="12"/>
      <c r="N2599" s="12"/>
      <c r="O2599" s="12"/>
      <c r="P2599" s="12"/>
      <c r="Q2599" s="12"/>
      <c r="R2599" s="12"/>
      <c r="S2599" s="12"/>
      <c r="T2599" s="12"/>
      <c r="U2599" s="12"/>
      <c r="V2599" s="12"/>
    </row>
    <row r="2600" spans="1:22" s="1" customFormat="1" x14ac:dyDescent="0.4">
      <c r="A2600" s="12"/>
      <c r="B2600" s="12"/>
      <c r="C2600" s="42"/>
      <c r="D2600" s="12"/>
      <c r="E2600" s="12"/>
      <c r="F2600" s="12"/>
      <c r="G2600" s="12"/>
      <c r="H2600" s="12"/>
      <c r="I2600" s="12"/>
      <c r="J2600" s="12"/>
      <c r="K2600" s="12"/>
      <c r="L2600" s="12"/>
      <c r="M2600" s="12"/>
      <c r="N2600" s="12"/>
      <c r="O2600" s="12"/>
      <c r="P2600" s="12"/>
      <c r="Q2600" s="12"/>
      <c r="R2600" s="12"/>
      <c r="S2600" s="12"/>
      <c r="T2600" s="12"/>
      <c r="U2600" s="12"/>
      <c r="V2600" s="12"/>
    </row>
    <row r="2601" spans="1:22" s="1" customFormat="1" x14ac:dyDescent="0.4">
      <c r="A2601" s="12"/>
      <c r="B2601" s="12"/>
      <c r="C2601" s="42"/>
      <c r="D2601" s="12"/>
      <c r="E2601" s="12"/>
      <c r="F2601" s="12"/>
      <c r="G2601" s="12"/>
      <c r="H2601" s="12"/>
      <c r="I2601" s="12"/>
      <c r="J2601" s="12"/>
      <c r="K2601" s="12"/>
      <c r="L2601" s="12"/>
      <c r="M2601" s="12"/>
      <c r="N2601" s="12"/>
      <c r="O2601" s="12"/>
      <c r="P2601" s="12"/>
      <c r="Q2601" s="12"/>
      <c r="R2601" s="12"/>
      <c r="S2601" s="12"/>
      <c r="T2601" s="12"/>
      <c r="U2601" s="12"/>
      <c r="V2601" s="12"/>
    </row>
    <row r="2602" spans="1:22" s="1" customFormat="1" x14ac:dyDescent="0.4">
      <c r="A2602" s="12"/>
      <c r="B2602" s="12"/>
      <c r="C2602" s="42"/>
      <c r="D2602" s="12"/>
      <c r="E2602" s="12"/>
      <c r="F2602" s="12"/>
      <c r="G2602" s="12"/>
      <c r="H2602" s="12"/>
      <c r="I2602" s="12"/>
      <c r="J2602" s="12"/>
      <c r="K2602" s="12"/>
      <c r="L2602" s="12"/>
      <c r="M2602" s="12"/>
      <c r="N2602" s="12"/>
      <c r="O2602" s="12"/>
      <c r="P2602" s="12"/>
      <c r="Q2602" s="12"/>
      <c r="R2602" s="12"/>
      <c r="S2602" s="12"/>
      <c r="T2602" s="12"/>
      <c r="U2602" s="12"/>
      <c r="V2602" s="12"/>
    </row>
    <row r="2603" spans="1:22" s="1" customFormat="1" x14ac:dyDescent="0.4">
      <c r="A2603" s="12"/>
      <c r="B2603" s="12"/>
      <c r="C2603" s="42"/>
      <c r="D2603" s="12"/>
      <c r="E2603" s="12"/>
      <c r="F2603" s="12"/>
      <c r="G2603" s="12"/>
      <c r="H2603" s="12"/>
      <c r="I2603" s="12"/>
      <c r="J2603" s="12"/>
      <c r="K2603" s="12"/>
      <c r="L2603" s="12"/>
      <c r="M2603" s="12"/>
      <c r="N2603" s="12"/>
      <c r="O2603" s="12"/>
      <c r="P2603" s="12"/>
      <c r="Q2603" s="12"/>
      <c r="R2603" s="12"/>
      <c r="S2603" s="12"/>
      <c r="T2603" s="12"/>
      <c r="U2603" s="12"/>
      <c r="V2603" s="12"/>
    </row>
    <row r="2604" spans="1:22" s="1" customFormat="1" x14ac:dyDescent="0.4">
      <c r="A2604" s="12"/>
      <c r="B2604" s="12"/>
      <c r="C2604" s="42"/>
      <c r="D2604" s="12"/>
      <c r="E2604" s="12"/>
      <c r="F2604" s="12"/>
      <c r="G2604" s="12"/>
      <c r="H2604" s="12"/>
      <c r="I2604" s="12"/>
      <c r="J2604" s="12"/>
      <c r="K2604" s="12"/>
      <c r="L2604" s="12"/>
      <c r="M2604" s="12"/>
      <c r="N2604" s="12"/>
      <c r="O2604" s="12"/>
      <c r="P2604" s="12"/>
      <c r="Q2604" s="12"/>
      <c r="R2604" s="12"/>
      <c r="S2604" s="12"/>
      <c r="T2604" s="12"/>
      <c r="U2604" s="12"/>
      <c r="V2604" s="12"/>
    </row>
    <row r="2605" spans="1:22" s="1" customFormat="1" x14ac:dyDescent="0.4">
      <c r="A2605" s="12"/>
      <c r="B2605" s="12"/>
      <c r="C2605" s="42"/>
      <c r="D2605" s="12"/>
      <c r="E2605" s="12"/>
      <c r="F2605" s="12"/>
      <c r="G2605" s="12"/>
      <c r="H2605" s="12"/>
      <c r="I2605" s="12"/>
      <c r="J2605" s="12"/>
      <c r="K2605" s="12"/>
      <c r="L2605" s="12"/>
      <c r="M2605" s="12"/>
      <c r="N2605" s="12"/>
      <c r="O2605" s="12"/>
      <c r="P2605" s="12"/>
      <c r="Q2605" s="12"/>
      <c r="R2605" s="12"/>
      <c r="S2605" s="12"/>
      <c r="T2605" s="12"/>
      <c r="U2605" s="12"/>
      <c r="V2605" s="12"/>
    </row>
    <row r="2606" spans="1:22" s="1" customFormat="1" x14ac:dyDescent="0.4">
      <c r="A2606" s="12"/>
      <c r="B2606" s="12"/>
      <c r="C2606" s="42"/>
      <c r="D2606" s="12"/>
      <c r="E2606" s="12"/>
      <c r="F2606" s="12"/>
      <c r="G2606" s="12"/>
      <c r="H2606" s="12"/>
      <c r="I2606" s="12"/>
      <c r="J2606" s="12"/>
      <c r="K2606" s="12"/>
      <c r="L2606" s="12"/>
      <c r="M2606" s="12"/>
      <c r="N2606" s="12"/>
      <c r="O2606" s="12"/>
      <c r="P2606" s="12"/>
      <c r="Q2606" s="12"/>
      <c r="R2606" s="12"/>
      <c r="S2606" s="12"/>
      <c r="T2606" s="12"/>
      <c r="U2606" s="12"/>
      <c r="V2606" s="12"/>
    </row>
    <row r="2607" spans="1:22" s="1" customFormat="1" x14ac:dyDescent="0.4">
      <c r="A2607" s="12"/>
      <c r="B2607" s="12"/>
      <c r="C2607" s="42"/>
      <c r="D2607" s="12"/>
      <c r="E2607" s="12"/>
      <c r="F2607" s="12"/>
      <c r="G2607" s="12"/>
      <c r="H2607" s="12"/>
      <c r="I2607" s="12"/>
      <c r="J2607" s="12"/>
      <c r="K2607" s="12"/>
      <c r="L2607" s="12"/>
      <c r="M2607" s="12"/>
      <c r="N2607" s="12"/>
      <c r="O2607" s="12"/>
      <c r="P2607" s="12"/>
      <c r="Q2607" s="12"/>
      <c r="R2607" s="12"/>
      <c r="S2607" s="12"/>
      <c r="T2607" s="12"/>
      <c r="U2607" s="12"/>
      <c r="V2607" s="12"/>
    </row>
    <row r="2608" spans="1:22" s="1" customFormat="1" x14ac:dyDescent="0.4">
      <c r="A2608" s="12"/>
      <c r="B2608" s="12"/>
      <c r="C2608" s="42"/>
      <c r="D2608" s="12"/>
      <c r="E2608" s="12"/>
      <c r="F2608" s="12"/>
      <c r="G2608" s="12"/>
      <c r="H2608" s="12"/>
      <c r="I2608" s="12"/>
      <c r="J2608" s="12"/>
      <c r="K2608" s="12"/>
      <c r="L2608" s="12"/>
      <c r="M2608" s="12"/>
      <c r="N2608" s="12"/>
      <c r="O2608" s="12"/>
      <c r="P2608" s="12"/>
      <c r="Q2608" s="12"/>
      <c r="R2608" s="12"/>
      <c r="S2608" s="12"/>
      <c r="T2608" s="12"/>
      <c r="U2608" s="12"/>
      <c r="V2608" s="12"/>
    </row>
    <row r="2609" spans="1:22" s="1" customFormat="1" x14ac:dyDescent="0.4">
      <c r="A2609" s="12"/>
      <c r="B2609" s="12"/>
      <c r="C2609" s="42"/>
      <c r="D2609" s="12"/>
      <c r="E2609" s="12"/>
      <c r="F2609" s="12"/>
      <c r="G2609" s="12"/>
      <c r="H2609" s="12"/>
      <c r="I2609" s="12"/>
      <c r="J2609" s="12"/>
      <c r="K2609" s="12"/>
      <c r="L2609" s="12"/>
      <c r="M2609" s="12"/>
      <c r="N2609" s="12"/>
      <c r="O2609" s="12"/>
      <c r="P2609" s="12"/>
      <c r="Q2609" s="12"/>
      <c r="R2609" s="12"/>
      <c r="S2609" s="12"/>
      <c r="T2609" s="12"/>
      <c r="U2609" s="12"/>
      <c r="V2609" s="12"/>
    </row>
    <row r="2610" spans="1:22" s="1" customFormat="1" x14ac:dyDescent="0.4">
      <c r="A2610" s="12"/>
      <c r="B2610" s="12"/>
      <c r="C2610" s="42"/>
      <c r="D2610" s="12"/>
      <c r="E2610" s="12"/>
      <c r="F2610" s="12"/>
      <c r="G2610" s="12"/>
      <c r="H2610" s="12"/>
      <c r="I2610" s="12"/>
      <c r="J2610" s="12"/>
      <c r="K2610" s="12"/>
      <c r="L2610" s="12"/>
      <c r="M2610" s="12"/>
      <c r="N2610" s="12"/>
      <c r="O2610" s="12"/>
      <c r="P2610" s="12"/>
      <c r="Q2610" s="12"/>
      <c r="R2610" s="12"/>
      <c r="S2610" s="12"/>
      <c r="T2610" s="12"/>
      <c r="U2610" s="12"/>
      <c r="V2610" s="12"/>
    </row>
    <row r="2611" spans="1:22" s="1" customFormat="1" x14ac:dyDescent="0.4">
      <c r="A2611" s="12"/>
      <c r="B2611" s="12"/>
      <c r="C2611" s="42"/>
      <c r="D2611" s="12"/>
      <c r="E2611" s="12"/>
      <c r="F2611" s="12"/>
      <c r="G2611" s="12"/>
      <c r="H2611" s="12"/>
      <c r="I2611" s="12"/>
      <c r="J2611" s="12"/>
      <c r="K2611" s="12"/>
      <c r="L2611" s="12"/>
      <c r="M2611" s="12"/>
      <c r="N2611" s="12"/>
      <c r="O2611" s="12"/>
      <c r="P2611" s="12"/>
      <c r="Q2611" s="12"/>
      <c r="R2611" s="12"/>
      <c r="S2611" s="12"/>
      <c r="T2611" s="12"/>
      <c r="U2611" s="12"/>
      <c r="V2611" s="12"/>
    </row>
    <row r="2612" spans="1:22" s="1" customFormat="1" x14ac:dyDescent="0.4">
      <c r="A2612" s="12"/>
      <c r="B2612" s="12"/>
      <c r="C2612" s="42"/>
      <c r="D2612" s="12"/>
      <c r="E2612" s="12"/>
      <c r="F2612" s="12"/>
      <c r="G2612" s="12"/>
      <c r="H2612" s="12"/>
      <c r="I2612" s="12"/>
      <c r="J2612" s="12"/>
      <c r="K2612" s="12"/>
      <c r="L2612" s="12"/>
      <c r="M2612" s="12"/>
      <c r="N2612" s="12"/>
      <c r="O2612" s="12"/>
      <c r="P2612" s="12"/>
      <c r="Q2612" s="12"/>
      <c r="R2612" s="12"/>
      <c r="S2612" s="12"/>
      <c r="T2612" s="12"/>
      <c r="U2612" s="12"/>
      <c r="V2612" s="12"/>
    </row>
    <row r="2613" spans="1:22" s="1" customFormat="1" x14ac:dyDescent="0.4">
      <c r="A2613" s="12"/>
      <c r="B2613" s="12"/>
      <c r="C2613" s="42"/>
      <c r="D2613" s="12"/>
      <c r="E2613" s="12"/>
      <c r="F2613" s="12"/>
      <c r="G2613" s="12"/>
      <c r="H2613" s="12"/>
      <c r="I2613" s="12"/>
      <c r="J2613" s="12"/>
      <c r="K2613" s="12"/>
      <c r="L2613" s="12"/>
      <c r="M2613" s="12"/>
      <c r="N2613" s="12"/>
      <c r="O2613" s="12"/>
      <c r="P2613" s="12"/>
      <c r="Q2613" s="12"/>
      <c r="R2613" s="12"/>
      <c r="S2613" s="12"/>
      <c r="T2613" s="12"/>
      <c r="U2613" s="12"/>
      <c r="V2613" s="12"/>
    </row>
    <row r="2614" spans="1:22" s="1" customFormat="1" x14ac:dyDescent="0.4">
      <c r="A2614" s="12"/>
      <c r="B2614" s="12"/>
      <c r="C2614" s="42"/>
      <c r="D2614" s="12"/>
      <c r="E2614" s="12"/>
      <c r="F2614" s="12"/>
      <c r="G2614" s="12"/>
      <c r="H2614" s="12"/>
      <c r="I2614" s="12"/>
      <c r="J2614" s="12"/>
      <c r="K2614" s="12"/>
      <c r="L2614" s="12"/>
      <c r="M2614" s="12"/>
      <c r="N2614" s="12"/>
      <c r="O2614" s="12"/>
      <c r="P2614" s="12"/>
      <c r="Q2614" s="12"/>
      <c r="R2614" s="12"/>
      <c r="S2614" s="12"/>
      <c r="T2614" s="12"/>
      <c r="U2614" s="12"/>
      <c r="V2614" s="12"/>
    </row>
    <row r="2615" spans="1:22" s="1" customFormat="1" x14ac:dyDescent="0.4">
      <c r="A2615" s="12"/>
      <c r="B2615" s="12"/>
      <c r="C2615" s="42"/>
      <c r="D2615" s="12"/>
      <c r="E2615" s="12"/>
      <c r="F2615" s="12"/>
      <c r="G2615" s="12"/>
      <c r="H2615" s="12"/>
      <c r="I2615" s="12"/>
      <c r="J2615" s="12"/>
      <c r="K2615" s="12"/>
      <c r="L2615" s="12"/>
      <c r="M2615" s="12"/>
      <c r="N2615" s="12"/>
      <c r="O2615" s="12"/>
      <c r="P2615" s="12"/>
      <c r="Q2615" s="12"/>
      <c r="R2615" s="12"/>
      <c r="S2615" s="12"/>
      <c r="T2615" s="12"/>
      <c r="U2615" s="12"/>
      <c r="V2615" s="12"/>
    </row>
    <row r="2616" spans="1:22" s="1" customFormat="1" x14ac:dyDescent="0.4">
      <c r="A2616" s="12"/>
      <c r="B2616" s="12"/>
      <c r="C2616" s="42"/>
      <c r="D2616" s="12"/>
      <c r="E2616" s="12"/>
      <c r="F2616" s="12"/>
      <c r="G2616" s="12"/>
      <c r="H2616" s="12"/>
      <c r="I2616" s="12"/>
      <c r="J2616" s="12"/>
      <c r="K2616" s="12"/>
      <c r="L2616" s="12"/>
      <c r="M2616" s="12"/>
      <c r="N2616" s="12"/>
      <c r="O2616" s="12"/>
      <c r="P2616" s="12"/>
      <c r="Q2616" s="12"/>
      <c r="R2616" s="12"/>
      <c r="S2616" s="12"/>
      <c r="T2616" s="12"/>
      <c r="U2616" s="12"/>
      <c r="V2616" s="12"/>
    </row>
    <row r="2617" spans="1:22" s="1" customFormat="1" x14ac:dyDescent="0.4">
      <c r="A2617" s="12"/>
      <c r="B2617" s="12"/>
      <c r="C2617" s="42"/>
      <c r="D2617" s="12"/>
      <c r="E2617" s="12"/>
      <c r="F2617" s="12"/>
      <c r="G2617" s="12"/>
      <c r="H2617" s="12"/>
      <c r="I2617" s="12"/>
      <c r="J2617" s="12"/>
      <c r="K2617" s="12"/>
      <c r="L2617" s="12"/>
      <c r="M2617" s="12"/>
      <c r="N2617" s="12"/>
      <c r="O2617" s="12"/>
      <c r="P2617" s="12"/>
      <c r="Q2617" s="12"/>
      <c r="R2617" s="12"/>
      <c r="S2617" s="12"/>
      <c r="T2617" s="12"/>
      <c r="U2617" s="12"/>
      <c r="V2617" s="12"/>
    </row>
    <row r="2618" spans="1:22" s="1" customFormat="1" x14ac:dyDescent="0.4">
      <c r="A2618" s="12"/>
      <c r="B2618" s="12"/>
      <c r="C2618" s="42"/>
      <c r="D2618" s="12"/>
      <c r="E2618" s="12"/>
      <c r="F2618" s="12"/>
      <c r="G2618" s="12"/>
      <c r="H2618" s="12"/>
      <c r="I2618" s="12"/>
      <c r="J2618" s="12"/>
      <c r="K2618" s="12"/>
      <c r="L2618" s="12"/>
      <c r="M2618" s="12"/>
      <c r="N2618" s="12"/>
      <c r="O2618" s="12"/>
      <c r="P2618" s="12"/>
      <c r="Q2618" s="12"/>
      <c r="R2618" s="12"/>
      <c r="S2618" s="12"/>
      <c r="T2618" s="12"/>
      <c r="U2618" s="12"/>
      <c r="V2618" s="12"/>
    </row>
    <row r="2619" spans="1:22" s="1" customFormat="1" x14ac:dyDescent="0.4">
      <c r="A2619" s="12"/>
      <c r="B2619" s="12"/>
      <c r="C2619" s="42"/>
      <c r="D2619" s="12"/>
      <c r="E2619" s="12"/>
      <c r="F2619" s="12"/>
      <c r="G2619" s="12"/>
      <c r="H2619" s="12"/>
      <c r="I2619" s="12"/>
      <c r="J2619" s="12"/>
      <c r="K2619" s="12"/>
      <c r="L2619" s="12"/>
      <c r="M2619" s="12"/>
      <c r="N2619" s="12"/>
      <c r="O2619" s="12"/>
      <c r="P2619" s="12"/>
      <c r="Q2619" s="12"/>
      <c r="R2619" s="12"/>
      <c r="S2619" s="12"/>
      <c r="T2619" s="12"/>
      <c r="U2619" s="12"/>
      <c r="V2619" s="12"/>
    </row>
    <row r="2620" spans="1:22" s="1" customFormat="1" x14ac:dyDescent="0.4">
      <c r="A2620" s="12"/>
      <c r="B2620" s="12"/>
      <c r="C2620" s="42"/>
      <c r="D2620" s="12"/>
      <c r="E2620" s="12"/>
      <c r="F2620" s="12"/>
      <c r="G2620" s="12"/>
      <c r="H2620" s="12"/>
      <c r="I2620" s="12"/>
      <c r="J2620" s="12"/>
      <c r="K2620" s="12"/>
      <c r="L2620" s="12"/>
      <c r="M2620" s="12"/>
      <c r="N2620" s="12"/>
      <c r="O2620" s="12"/>
      <c r="P2620" s="12"/>
      <c r="Q2620" s="12"/>
      <c r="R2620" s="12"/>
      <c r="S2620" s="12"/>
      <c r="T2620" s="12"/>
      <c r="U2620" s="12"/>
      <c r="V2620" s="12"/>
    </row>
    <row r="2621" spans="1:22" s="1" customFormat="1" x14ac:dyDescent="0.4">
      <c r="A2621" s="12"/>
      <c r="B2621" s="12"/>
      <c r="C2621" s="42"/>
      <c r="D2621" s="12"/>
      <c r="E2621" s="12"/>
      <c r="F2621" s="12"/>
      <c r="G2621" s="12"/>
      <c r="H2621" s="12"/>
      <c r="I2621" s="12"/>
      <c r="J2621" s="12"/>
      <c r="K2621" s="12"/>
      <c r="L2621" s="12"/>
      <c r="M2621" s="12"/>
      <c r="N2621" s="12"/>
      <c r="O2621" s="12"/>
      <c r="P2621" s="12"/>
      <c r="Q2621" s="12"/>
      <c r="R2621" s="12"/>
      <c r="S2621" s="12"/>
      <c r="T2621" s="12"/>
      <c r="U2621" s="12"/>
      <c r="V2621" s="12"/>
    </row>
    <row r="2622" spans="1:22" s="1" customFormat="1" x14ac:dyDescent="0.4">
      <c r="A2622" s="12"/>
      <c r="B2622" s="12"/>
      <c r="C2622" s="42"/>
      <c r="D2622" s="12"/>
      <c r="E2622" s="12"/>
      <c r="F2622" s="12"/>
      <c r="G2622" s="12"/>
      <c r="H2622" s="12"/>
      <c r="I2622" s="12"/>
      <c r="J2622" s="12"/>
      <c r="K2622" s="12"/>
      <c r="L2622" s="12"/>
      <c r="M2622" s="12"/>
      <c r="N2622" s="12"/>
      <c r="O2622" s="12"/>
      <c r="P2622" s="12"/>
      <c r="Q2622" s="12"/>
      <c r="R2622" s="12"/>
      <c r="S2622" s="12"/>
      <c r="T2622" s="12"/>
      <c r="U2622" s="12"/>
      <c r="V2622" s="12"/>
    </row>
    <row r="2623" spans="1:22" s="1" customFormat="1" x14ac:dyDescent="0.4">
      <c r="A2623" s="12"/>
      <c r="B2623" s="12"/>
      <c r="C2623" s="42"/>
      <c r="D2623" s="12"/>
      <c r="E2623" s="12"/>
      <c r="F2623" s="12"/>
      <c r="G2623" s="12"/>
      <c r="H2623" s="12"/>
      <c r="I2623" s="12"/>
      <c r="J2623" s="12"/>
      <c r="K2623" s="12"/>
      <c r="L2623" s="12"/>
      <c r="M2623" s="12"/>
      <c r="N2623" s="12"/>
      <c r="O2623" s="12"/>
      <c r="P2623" s="12"/>
      <c r="Q2623" s="12"/>
      <c r="R2623" s="12"/>
      <c r="S2623" s="12"/>
      <c r="T2623" s="12"/>
      <c r="U2623" s="12"/>
      <c r="V2623" s="12"/>
    </row>
    <row r="2624" spans="1:22" s="1" customFormat="1" x14ac:dyDescent="0.4">
      <c r="A2624" s="12"/>
      <c r="B2624" s="12"/>
      <c r="C2624" s="42"/>
      <c r="D2624" s="12"/>
      <c r="E2624" s="12"/>
      <c r="F2624" s="12"/>
      <c r="G2624" s="12"/>
      <c r="H2624" s="12"/>
      <c r="I2624" s="12"/>
      <c r="J2624" s="12"/>
      <c r="K2624" s="12"/>
      <c r="L2624" s="12"/>
      <c r="M2624" s="12"/>
      <c r="N2624" s="12"/>
      <c r="O2624" s="12"/>
      <c r="P2624" s="12"/>
      <c r="Q2624" s="12"/>
      <c r="R2624" s="12"/>
      <c r="S2624" s="12"/>
      <c r="T2624" s="12"/>
      <c r="U2624" s="12"/>
      <c r="V2624" s="12"/>
    </row>
    <row r="2625" spans="1:22" s="1" customFormat="1" x14ac:dyDescent="0.4">
      <c r="A2625" s="12"/>
      <c r="B2625" s="12"/>
      <c r="C2625" s="42"/>
      <c r="D2625" s="12"/>
      <c r="E2625" s="12"/>
      <c r="F2625" s="12"/>
      <c r="G2625" s="12"/>
      <c r="H2625" s="12"/>
      <c r="I2625" s="12"/>
      <c r="J2625" s="12"/>
      <c r="K2625" s="12"/>
      <c r="L2625" s="12"/>
      <c r="M2625" s="12"/>
      <c r="N2625" s="12"/>
      <c r="O2625" s="12"/>
      <c r="P2625" s="12"/>
      <c r="Q2625" s="12"/>
      <c r="R2625" s="12"/>
      <c r="S2625" s="12"/>
      <c r="T2625" s="12"/>
      <c r="U2625" s="12"/>
      <c r="V2625" s="12"/>
    </row>
    <row r="2626" spans="1:22" s="1" customFormat="1" x14ac:dyDescent="0.4">
      <c r="A2626" s="12"/>
      <c r="B2626" s="12"/>
      <c r="C2626" s="42"/>
      <c r="D2626" s="12"/>
      <c r="E2626" s="12"/>
      <c r="F2626" s="12"/>
      <c r="G2626" s="12"/>
      <c r="H2626" s="12"/>
      <c r="I2626" s="12"/>
      <c r="J2626" s="12"/>
      <c r="K2626" s="12"/>
      <c r="L2626" s="12"/>
      <c r="M2626" s="12"/>
      <c r="N2626" s="12"/>
      <c r="O2626" s="12"/>
      <c r="P2626" s="12"/>
      <c r="Q2626" s="12"/>
      <c r="R2626" s="12"/>
      <c r="S2626" s="12"/>
      <c r="T2626" s="12"/>
      <c r="U2626" s="12"/>
      <c r="V2626" s="12"/>
    </row>
    <row r="2627" spans="1:22" s="1" customFormat="1" x14ac:dyDescent="0.4">
      <c r="A2627" s="12"/>
      <c r="B2627" s="12"/>
      <c r="C2627" s="42"/>
      <c r="D2627" s="12"/>
      <c r="E2627" s="12"/>
      <c r="F2627" s="12"/>
      <c r="G2627" s="12"/>
      <c r="H2627" s="12"/>
      <c r="I2627" s="12"/>
      <c r="J2627" s="12"/>
      <c r="K2627" s="12"/>
      <c r="L2627" s="12"/>
      <c r="M2627" s="12"/>
      <c r="N2627" s="12"/>
      <c r="O2627" s="12"/>
      <c r="P2627" s="12"/>
      <c r="Q2627" s="12"/>
      <c r="R2627" s="12"/>
      <c r="S2627" s="12"/>
      <c r="T2627" s="12"/>
      <c r="U2627" s="12"/>
      <c r="V2627" s="12"/>
    </row>
    <row r="2628" spans="1:22" s="1" customFormat="1" x14ac:dyDescent="0.4">
      <c r="A2628" s="12"/>
      <c r="B2628" s="12"/>
      <c r="C2628" s="42"/>
      <c r="D2628" s="12"/>
      <c r="E2628" s="12"/>
      <c r="F2628" s="12"/>
      <c r="G2628" s="12"/>
      <c r="H2628" s="12"/>
      <c r="I2628" s="12"/>
      <c r="J2628" s="12"/>
      <c r="K2628" s="12"/>
      <c r="L2628" s="12"/>
      <c r="M2628" s="12"/>
      <c r="N2628" s="12"/>
      <c r="O2628" s="12"/>
      <c r="P2628" s="12"/>
      <c r="Q2628" s="12"/>
      <c r="R2628" s="12"/>
      <c r="S2628" s="12"/>
      <c r="T2628" s="12"/>
      <c r="U2628" s="12"/>
      <c r="V2628" s="12"/>
    </row>
    <row r="2629" spans="1:22" s="1" customFormat="1" x14ac:dyDescent="0.4">
      <c r="A2629" s="12"/>
      <c r="B2629" s="12"/>
      <c r="C2629" s="42"/>
      <c r="D2629" s="12"/>
      <c r="E2629" s="12"/>
      <c r="F2629" s="12"/>
      <c r="G2629" s="12"/>
      <c r="H2629" s="12"/>
      <c r="I2629" s="12"/>
      <c r="J2629" s="12"/>
      <c r="K2629" s="12"/>
      <c r="L2629" s="12"/>
      <c r="M2629" s="12"/>
      <c r="N2629" s="12"/>
      <c r="O2629" s="12"/>
      <c r="P2629" s="12"/>
      <c r="Q2629" s="12"/>
      <c r="R2629" s="12"/>
      <c r="S2629" s="12"/>
      <c r="T2629" s="12"/>
      <c r="U2629" s="12"/>
      <c r="V2629" s="12"/>
    </row>
    <row r="2630" spans="1:22" s="1" customFormat="1" x14ac:dyDescent="0.4">
      <c r="A2630" s="12"/>
      <c r="B2630" s="12"/>
      <c r="C2630" s="42"/>
      <c r="D2630" s="12"/>
      <c r="E2630" s="12"/>
      <c r="F2630" s="12"/>
      <c r="G2630" s="12"/>
      <c r="H2630" s="12"/>
      <c r="I2630" s="12"/>
      <c r="J2630" s="12"/>
      <c r="K2630" s="12"/>
      <c r="L2630" s="12"/>
      <c r="M2630" s="12"/>
      <c r="N2630" s="12"/>
      <c r="O2630" s="12"/>
      <c r="P2630" s="12"/>
      <c r="Q2630" s="12"/>
      <c r="R2630" s="12"/>
      <c r="S2630" s="12"/>
      <c r="T2630" s="12"/>
      <c r="U2630" s="12"/>
      <c r="V2630" s="12"/>
    </row>
    <row r="2631" spans="1:22" s="1" customFormat="1" x14ac:dyDescent="0.4">
      <c r="A2631" s="12"/>
      <c r="B2631" s="12"/>
      <c r="C2631" s="42"/>
      <c r="D2631" s="12"/>
      <c r="E2631" s="12"/>
      <c r="F2631" s="12"/>
      <c r="G2631" s="12"/>
      <c r="H2631" s="12"/>
      <c r="I2631" s="12"/>
      <c r="J2631" s="12"/>
      <c r="K2631" s="12"/>
      <c r="L2631" s="12"/>
      <c r="M2631" s="12"/>
      <c r="N2631" s="12"/>
      <c r="O2631" s="12"/>
      <c r="P2631" s="12"/>
      <c r="Q2631" s="12"/>
      <c r="R2631" s="12"/>
      <c r="S2631" s="12"/>
      <c r="T2631" s="12"/>
      <c r="U2631" s="12"/>
      <c r="V2631" s="12"/>
    </row>
    <row r="2632" spans="1:22" s="1" customFormat="1" x14ac:dyDescent="0.4">
      <c r="A2632" s="12"/>
      <c r="B2632" s="12"/>
      <c r="C2632" s="42"/>
      <c r="D2632" s="12"/>
      <c r="E2632" s="12"/>
      <c r="F2632" s="12"/>
      <c r="G2632" s="12"/>
      <c r="H2632" s="12"/>
      <c r="I2632" s="12"/>
      <c r="J2632" s="12"/>
      <c r="K2632" s="12"/>
      <c r="L2632" s="12"/>
      <c r="M2632" s="12"/>
      <c r="N2632" s="12"/>
      <c r="O2632" s="12"/>
      <c r="P2632" s="12"/>
      <c r="Q2632" s="12"/>
      <c r="R2632" s="12"/>
      <c r="S2632" s="12"/>
      <c r="T2632" s="12"/>
      <c r="U2632" s="12"/>
      <c r="V2632" s="12"/>
    </row>
    <row r="2633" spans="1:22" s="1" customFormat="1" x14ac:dyDescent="0.4">
      <c r="A2633" s="12"/>
      <c r="B2633" s="12"/>
      <c r="C2633" s="42"/>
      <c r="D2633" s="12"/>
      <c r="E2633" s="12"/>
      <c r="F2633" s="12"/>
      <c r="G2633" s="12"/>
      <c r="H2633" s="12"/>
      <c r="I2633" s="12"/>
      <c r="J2633" s="12"/>
      <c r="K2633" s="12"/>
      <c r="L2633" s="12"/>
      <c r="M2633" s="12"/>
      <c r="N2633" s="12"/>
      <c r="O2633" s="12"/>
      <c r="P2633" s="12"/>
      <c r="Q2633" s="12"/>
      <c r="R2633" s="12"/>
      <c r="S2633" s="12"/>
      <c r="T2633" s="12"/>
      <c r="U2633" s="12"/>
      <c r="V2633" s="12"/>
    </row>
    <row r="2634" spans="1:22" s="1" customFormat="1" x14ac:dyDescent="0.4">
      <c r="A2634" s="12"/>
      <c r="B2634" s="12"/>
      <c r="C2634" s="42"/>
      <c r="D2634" s="12"/>
      <c r="E2634" s="12"/>
      <c r="F2634" s="12"/>
      <c r="G2634" s="12"/>
      <c r="H2634" s="12"/>
      <c r="I2634" s="12"/>
      <c r="J2634" s="12"/>
      <c r="K2634" s="12"/>
      <c r="L2634" s="12"/>
      <c r="M2634" s="12"/>
      <c r="N2634" s="12"/>
      <c r="O2634" s="12"/>
      <c r="P2634" s="12"/>
      <c r="Q2634" s="12"/>
      <c r="R2634" s="12"/>
      <c r="S2634" s="12"/>
      <c r="T2634" s="12"/>
      <c r="U2634" s="12"/>
      <c r="V2634" s="12"/>
    </row>
    <row r="2635" spans="1:22" s="1" customFormat="1" x14ac:dyDescent="0.4">
      <c r="A2635" s="12"/>
      <c r="B2635" s="12"/>
      <c r="C2635" s="42"/>
      <c r="D2635" s="12"/>
      <c r="E2635" s="12"/>
      <c r="F2635" s="12"/>
      <c r="G2635" s="12"/>
      <c r="H2635" s="12"/>
      <c r="I2635" s="12"/>
      <c r="J2635" s="12"/>
      <c r="K2635" s="12"/>
      <c r="L2635" s="12"/>
      <c r="M2635" s="12"/>
      <c r="N2635" s="12"/>
      <c r="O2635" s="12"/>
      <c r="P2635" s="12"/>
      <c r="Q2635" s="12"/>
      <c r="R2635" s="12"/>
      <c r="S2635" s="12"/>
      <c r="T2635" s="12"/>
      <c r="U2635" s="12"/>
      <c r="V2635" s="12"/>
    </row>
    <row r="2636" spans="1:22" s="1" customFormat="1" x14ac:dyDescent="0.4">
      <c r="A2636" s="12"/>
      <c r="B2636" s="12"/>
      <c r="C2636" s="42"/>
      <c r="D2636" s="12"/>
      <c r="E2636" s="12"/>
      <c r="F2636" s="12"/>
      <c r="G2636" s="12"/>
      <c r="H2636" s="12"/>
      <c r="I2636" s="12"/>
      <c r="J2636" s="12"/>
      <c r="K2636" s="12"/>
      <c r="L2636" s="12"/>
      <c r="M2636" s="12"/>
      <c r="N2636" s="12"/>
      <c r="O2636" s="12"/>
      <c r="P2636" s="12"/>
      <c r="Q2636" s="12"/>
      <c r="R2636" s="12"/>
      <c r="S2636" s="12"/>
      <c r="T2636" s="12"/>
      <c r="U2636" s="12"/>
      <c r="V2636" s="12"/>
    </row>
    <row r="2637" spans="1:22" s="1" customFormat="1" x14ac:dyDescent="0.4">
      <c r="A2637" s="12"/>
      <c r="B2637" s="12"/>
      <c r="C2637" s="42"/>
      <c r="D2637" s="12"/>
      <c r="E2637" s="12"/>
      <c r="F2637" s="12"/>
      <c r="G2637" s="12"/>
      <c r="H2637" s="12"/>
      <c r="I2637" s="12"/>
      <c r="J2637" s="12"/>
      <c r="K2637" s="12"/>
      <c r="L2637" s="12"/>
      <c r="M2637" s="12"/>
      <c r="N2637" s="12"/>
      <c r="O2637" s="12"/>
      <c r="P2637" s="12"/>
      <c r="Q2637" s="12"/>
      <c r="R2637" s="12"/>
      <c r="S2637" s="12"/>
      <c r="T2637" s="12"/>
      <c r="U2637" s="12"/>
      <c r="V2637" s="12"/>
    </row>
    <row r="2638" spans="1:22" s="1" customFormat="1" x14ac:dyDescent="0.4">
      <c r="A2638" s="12"/>
      <c r="B2638" s="12"/>
      <c r="C2638" s="42"/>
      <c r="D2638" s="12"/>
      <c r="E2638" s="12"/>
      <c r="F2638" s="12"/>
      <c r="G2638" s="12"/>
      <c r="H2638" s="12"/>
      <c r="I2638" s="12"/>
      <c r="J2638" s="12"/>
      <c r="K2638" s="12"/>
      <c r="L2638" s="12"/>
      <c r="M2638" s="12"/>
      <c r="N2638" s="12"/>
      <c r="O2638" s="12"/>
      <c r="P2638" s="12"/>
      <c r="Q2638" s="12"/>
      <c r="R2638" s="12"/>
      <c r="S2638" s="12"/>
      <c r="T2638" s="12"/>
      <c r="U2638" s="12"/>
      <c r="V2638" s="12"/>
    </row>
    <row r="2639" spans="1:22" s="1" customFormat="1" x14ac:dyDescent="0.4">
      <c r="A2639" s="12"/>
      <c r="B2639" s="12"/>
      <c r="C2639" s="42"/>
      <c r="D2639" s="12"/>
      <c r="E2639" s="12"/>
      <c r="F2639" s="12"/>
      <c r="G2639" s="12"/>
      <c r="H2639" s="12"/>
      <c r="I2639" s="12"/>
      <c r="J2639" s="12"/>
      <c r="K2639" s="12"/>
      <c r="L2639" s="12"/>
      <c r="M2639" s="12"/>
      <c r="N2639" s="12"/>
      <c r="O2639" s="12"/>
      <c r="P2639" s="12"/>
      <c r="Q2639" s="12"/>
      <c r="R2639" s="12"/>
      <c r="S2639" s="12"/>
      <c r="T2639" s="12"/>
      <c r="U2639" s="12"/>
      <c r="V2639" s="12"/>
    </row>
    <row r="2640" spans="1:22" s="1" customFormat="1" x14ac:dyDescent="0.4">
      <c r="A2640" s="12"/>
      <c r="B2640" s="12"/>
      <c r="C2640" s="42"/>
      <c r="D2640" s="12"/>
      <c r="E2640" s="12"/>
      <c r="F2640" s="12"/>
      <c r="G2640" s="12"/>
      <c r="H2640" s="12"/>
      <c r="I2640" s="12"/>
      <c r="J2640" s="12"/>
      <c r="K2640" s="12"/>
      <c r="L2640" s="12"/>
      <c r="M2640" s="12"/>
      <c r="N2640" s="12"/>
      <c r="O2640" s="12"/>
      <c r="P2640" s="12"/>
      <c r="Q2640" s="12"/>
      <c r="R2640" s="12"/>
      <c r="S2640" s="12"/>
      <c r="T2640" s="12"/>
      <c r="U2640" s="12"/>
      <c r="V2640" s="12"/>
    </row>
    <row r="2641" spans="1:22" s="1" customFormat="1" x14ac:dyDescent="0.4">
      <c r="A2641" s="12"/>
      <c r="B2641" s="12"/>
      <c r="C2641" s="42"/>
      <c r="D2641" s="12"/>
      <c r="E2641" s="12"/>
      <c r="F2641" s="12"/>
      <c r="G2641" s="12"/>
      <c r="H2641" s="12"/>
      <c r="I2641" s="12"/>
      <c r="J2641" s="12"/>
      <c r="K2641" s="12"/>
      <c r="L2641" s="12"/>
      <c r="M2641" s="12"/>
      <c r="N2641" s="12"/>
      <c r="O2641" s="12"/>
      <c r="P2641" s="12"/>
      <c r="Q2641" s="12"/>
      <c r="R2641" s="12"/>
      <c r="S2641" s="12"/>
      <c r="T2641" s="12"/>
      <c r="U2641" s="12"/>
      <c r="V2641" s="12"/>
    </row>
    <row r="2642" spans="1:22" s="1" customFormat="1" x14ac:dyDescent="0.4">
      <c r="A2642" s="12"/>
      <c r="B2642" s="12"/>
      <c r="C2642" s="42"/>
      <c r="D2642" s="12"/>
      <c r="E2642" s="12"/>
      <c r="F2642" s="12"/>
      <c r="G2642" s="12"/>
      <c r="H2642" s="12"/>
      <c r="I2642" s="12"/>
      <c r="J2642" s="12"/>
      <c r="K2642" s="12"/>
      <c r="L2642" s="12"/>
      <c r="M2642" s="12"/>
      <c r="N2642" s="12"/>
      <c r="O2642" s="12"/>
      <c r="P2642" s="12"/>
      <c r="Q2642" s="12"/>
      <c r="R2642" s="12"/>
      <c r="S2642" s="12"/>
      <c r="T2642" s="12"/>
      <c r="U2642" s="12"/>
      <c r="V2642" s="12"/>
    </row>
    <row r="2643" spans="1:22" s="1" customFormat="1" x14ac:dyDescent="0.4">
      <c r="A2643" s="12"/>
      <c r="B2643" s="12"/>
      <c r="C2643" s="42"/>
      <c r="D2643" s="12"/>
      <c r="E2643" s="12"/>
      <c r="F2643" s="12"/>
      <c r="G2643" s="12"/>
      <c r="H2643" s="12"/>
      <c r="I2643" s="12"/>
      <c r="J2643" s="12"/>
      <c r="K2643" s="12"/>
      <c r="L2643" s="12"/>
      <c r="M2643" s="12"/>
      <c r="N2643" s="12"/>
      <c r="O2643" s="12"/>
      <c r="P2643" s="12"/>
      <c r="Q2643" s="12"/>
      <c r="R2643" s="12"/>
      <c r="S2643" s="12"/>
      <c r="T2643" s="12"/>
      <c r="U2643" s="12"/>
      <c r="V2643" s="12"/>
    </row>
    <row r="2644" spans="1:22" s="1" customFormat="1" x14ac:dyDescent="0.4">
      <c r="A2644" s="12"/>
      <c r="B2644" s="12"/>
      <c r="C2644" s="42"/>
      <c r="D2644" s="12"/>
      <c r="E2644" s="12"/>
      <c r="F2644" s="12"/>
      <c r="G2644" s="12"/>
      <c r="H2644" s="12"/>
      <c r="I2644" s="12"/>
      <c r="J2644" s="12"/>
      <c r="K2644" s="12"/>
      <c r="L2644" s="12"/>
      <c r="M2644" s="12"/>
      <c r="N2644" s="12"/>
      <c r="O2644" s="12"/>
      <c r="P2644" s="12"/>
      <c r="Q2644" s="12"/>
      <c r="R2644" s="12"/>
      <c r="S2644" s="12"/>
      <c r="T2644" s="12"/>
      <c r="U2644" s="12"/>
      <c r="V2644" s="12"/>
    </row>
    <row r="2645" spans="1:22" s="1" customFormat="1" x14ac:dyDescent="0.4">
      <c r="A2645" s="12"/>
      <c r="B2645" s="12"/>
      <c r="C2645" s="42"/>
      <c r="D2645" s="12"/>
      <c r="E2645" s="12"/>
      <c r="F2645" s="12"/>
      <c r="G2645" s="12"/>
      <c r="H2645" s="12"/>
      <c r="I2645" s="12"/>
      <c r="J2645" s="12"/>
      <c r="K2645" s="12"/>
      <c r="L2645" s="12"/>
      <c r="M2645" s="12"/>
      <c r="N2645" s="12"/>
      <c r="O2645" s="12"/>
      <c r="P2645" s="12"/>
      <c r="Q2645" s="12"/>
      <c r="R2645" s="12"/>
      <c r="S2645" s="12"/>
      <c r="T2645" s="12"/>
      <c r="U2645" s="12"/>
      <c r="V2645" s="12"/>
    </row>
    <row r="2646" spans="1:22" s="1" customFormat="1" x14ac:dyDescent="0.4">
      <c r="A2646" s="12"/>
      <c r="B2646" s="12"/>
      <c r="C2646" s="42"/>
      <c r="D2646" s="12"/>
      <c r="E2646" s="12"/>
      <c r="F2646" s="12"/>
      <c r="G2646" s="12"/>
      <c r="H2646" s="12"/>
      <c r="I2646" s="12"/>
      <c r="J2646" s="12"/>
      <c r="K2646" s="12"/>
      <c r="L2646" s="12"/>
      <c r="M2646" s="12"/>
      <c r="N2646" s="12"/>
      <c r="O2646" s="12"/>
      <c r="P2646" s="12"/>
      <c r="Q2646" s="12"/>
      <c r="R2646" s="12"/>
      <c r="S2646" s="12"/>
      <c r="T2646" s="12"/>
      <c r="U2646" s="12"/>
      <c r="V2646" s="12"/>
    </row>
    <row r="2647" spans="1:22" s="1" customFormat="1" x14ac:dyDescent="0.4">
      <c r="A2647" s="12"/>
      <c r="B2647" s="12"/>
      <c r="C2647" s="42"/>
      <c r="D2647" s="12"/>
      <c r="E2647" s="12"/>
      <c r="F2647" s="12"/>
      <c r="G2647" s="12"/>
      <c r="H2647" s="12"/>
      <c r="I2647" s="12"/>
      <c r="J2647" s="12"/>
      <c r="K2647" s="12"/>
      <c r="L2647" s="12"/>
      <c r="M2647" s="12"/>
      <c r="N2647" s="12"/>
      <c r="O2647" s="12"/>
      <c r="P2647" s="12"/>
      <c r="Q2647" s="12"/>
      <c r="R2647" s="12"/>
      <c r="S2647" s="12"/>
      <c r="T2647" s="12"/>
      <c r="U2647" s="12"/>
      <c r="V2647" s="12"/>
    </row>
    <row r="2648" spans="1:22" s="1" customFormat="1" x14ac:dyDescent="0.4">
      <c r="A2648" s="12"/>
      <c r="B2648" s="12"/>
      <c r="C2648" s="42"/>
      <c r="D2648" s="12"/>
      <c r="E2648" s="12"/>
      <c r="F2648" s="12"/>
      <c r="G2648" s="12"/>
      <c r="H2648" s="12"/>
      <c r="I2648" s="12"/>
      <c r="J2648" s="12"/>
      <c r="K2648" s="12"/>
      <c r="L2648" s="12"/>
      <c r="M2648" s="12"/>
      <c r="N2648" s="12"/>
      <c r="O2648" s="12"/>
      <c r="P2648" s="12"/>
      <c r="Q2648" s="12"/>
      <c r="R2648" s="12"/>
      <c r="S2648" s="12"/>
      <c r="T2648" s="12"/>
      <c r="U2648" s="12"/>
      <c r="V2648" s="12"/>
    </row>
    <row r="2649" spans="1:22" s="1" customFormat="1" x14ac:dyDescent="0.4">
      <c r="A2649" s="12"/>
      <c r="B2649" s="12"/>
      <c r="C2649" s="42"/>
      <c r="D2649" s="12"/>
      <c r="E2649" s="12"/>
      <c r="F2649" s="12"/>
      <c r="G2649" s="12"/>
      <c r="H2649" s="12"/>
      <c r="I2649" s="12"/>
      <c r="J2649" s="12"/>
      <c r="K2649" s="12"/>
      <c r="L2649" s="12"/>
      <c r="M2649" s="12"/>
      <c r="N2649" s="12"/>
      <c r="O2649" s="12"/>
      <c r="P2649" s="12"/>
      <c r="Q2649" s="12"/>
      <c r="R2649" s="12"/>
      <c r="S2649" s="12"/>
      <c r="T2649" s="12"/>
      <c r="U2649" s="12"/>
      <c r="V2649" s="12"/>
    </row>
    <row r="2650" spans="1:22" s="1" customFormat="1" x14ac:dyDescent="0.4">
      <c r="A2650" s="12"/>
      <c r="B2650" s="12"/>
      <c r="C2650" s="42"/>
      <c r="D2650" s="12"/>
      <c r="E2650" s="12"/>
      <c r="F2650" s="12"/>
      <c r="G2650" s="12"/>
      <c r="H2650" s="12"/>
      <c r="I2650" s="12"/>
      <c r="J2650" s="12"/>
      <c r="K2650" s="12"/>
      <c r="L2650" s="12"/>
      <c r="M2650" s="12"/>
      <c r="N2650" s="12"/>
      <c r="O2650" s="12"/>
      <c r="P2650" s="12"/>
      <c r="Q2650" s="12"/>
      <c r="R2650" s="12"/>
      <c r="S2650" s="12"/>
      <c r="T2650" s="12"/>
      <c r="U2650" s="12"/>
      <c r="V2650" s="12"/>
    </row>
    <row r="2651" spans="1:22" s="1" customFormat="1" x14ac:dyDescent="0.4">
      <c r="A2651" s="12"/>
      <c r="B2651" s="12"/>
      <c r="C2651" s="42"/>
      <c r="D2651" s="12"/>
      <c r="E2651" s="12"/>
      <c r="F2651" s="12"/>
      <c r="G2651" s="12"/>
      <c r="H2651" s="12"/>
      <c r="I2651" s="12"/>
      <c r="J2651" s="12"/>
      <c r="K2651" s="12"/>
      <c r="L2651" s="12"/>
      <c r="M2651" s="12"/>
      <c r="N2651" s="12"/>
      <c r="O2651" s="12"/>
      <c r="P2651" s="12"/>
      <c r="Q2651" s="12"/>
      <c r="R2651" s="12"/>
      <c r="S2651" s="12"/>
      <c r="T2651" s="12"/>
      <c r="U2651" s="12"/>
      <c r="V2651" s="12"/>
    </row>
    <row r="2652" spans="1:22" s="1" customFormat="1" x14ac:dyDescent="0.4">
      <c r="A2652" s="12"/>
      <c r="B2652" s="12"/>
      <c r="C2652" s="42"/>
      <c r="D2652" s="12"/>
      <c r="E2652" s="12"/>
      <c r="F2652" s="12"/>
      <c r="G2652" s="12"/>
      <c r="H2652" s="12"/>
      <c r="I2652" s="12"/>
      <c r="J2652" s="12"/>
      <c r="K2652" s="12"/>
      <c r="L2652" s="12"/>
      <c r="M2652" s="12"/>
      <c r="N2652" s="12"/>
      <c r="O2652" s="12"/>
      <c r="P2652" s="12"/>
      <c r="Q2652" s="12"/>
      <c r="R2652" s="12"/>
      <c r="S2652" s="12"/>
      <c r="T2652" s="12"/>
      <c r="U2652" s="12"/>
      <c r="V2652" s="12"/>
    </row>
    <row r="2653" spans="1:22" s="1" customFormat="1" x14ac:dyDescent="0.4">
      <c r="A2653" s="12"/>
      <c r="B2653" s="12"/>
      <c r="C2653" s="42"/>
      <c r="D2653" s="12"/>
      <c r="E2653" s="12"/>
      <c r="F2653" s="12"/>
      <c r="G2653" s="12"/>
      <c r="H2653" s="12"/>
      <c r="I2653" s="12"/>
      <c r="J2653" s="12"/>
      <c r="K2653" s="12"/>
      <c r="L2653" s="12"/>
      <c r="M2653" s="12"/>
      <c r="N2653" s="12"/>
      <c r="O2653" s="12"/>
      <c r="P2653" s="12"/>
      <c r="Q2653" s="12"/>
      <c r="R2653" s="12"/>
      <c r="S2653" s="12"/>
      <c r="T2653" s="12"/>
      <c r="U2653" s="12"/>
      <c r="V2653" s="12"/>
    </row>
    <row r="2654" spans="1:22" s="1" customFormat="1" x14ac:dyDescent="0.4">
      <c r="A2654" s="12"/>
      <c r="B2654" s="12"/>
      <c r="C2654" s="42"/>
      <c r="D2654" s="12"/>
      <c r="E2654" s="12"/>
      <c r="F2654" s="12"/>
      <c r="G2654" s="12"/>
      <c r="H2654" s="12"/>
      <c r="I2654" s="12"/>
      <c r="J2654" s="12"/>
      <c r="K2654" s="12"/>
      <c r="L2654" s="12"/>
      <c r="M2654" s="12"/>
      <c r="N2654" s="12"/>
      <c r="O2654" s="12"/>
      <c r="P2654" s="12"/>
      <c r="Q2654" s="12"/>
      <c r="R2654" s="12"/>
      <c r="S2654" s="12"/>
      <c r="T2654" s="12"/>
      <c r="U2654" s="12"/>
      <c r="V2654" s="12"/>
    </row>
    <row r="2655" spans="1:22" s="1" customFormat="1" x14ac:dyDescent="0.4">
      <c r="A2655" s="12"/>
      <c r="B2655" s="12"/>
      <c r="C2655" s="42"/>
      <c r="D2655" s="12"/>
      <c r="E2655" s="12"/>
      <c r="F2655" s="12"/>
      <c r="G2655" s="12"/>
      <c r="H2655" s="12"/>
      <c r="I2655" s="12"/>
      <c r="J2655" s="12"/>
      <c r="K2655" s="12"/>
      <c r="L2655" s="12"/>
      <c r="M2655" s="12"/>
      <c r="N2655" s="12"/>
      <c r="O2655" s="12"/>
      <c r="P2655" s="12"/>
      <c r="Q2655" s="12"/>
      <c r="R2655" s="12"/>
      <c r="S2655" s="12"/>
      <c r="T2655" s="12"/>
      <c r="U2655" s="12"/>
      <c r="V2655" s="12"/>
    </row>
    <row r="2656" spans="1:22" s="1" customFormat="1" x14ac:dyDescent="0.4">
      <c r="A2656" s="12"/>
      <c r="B2656" s="12"/>
      <c r="C2656" s="42"/>
      <c r="D2656" s="12"/>
      <c r="E2656" s="12"/>
      <c r="F2656" s="12"/>
      <c r="G2656" s="12"/>
      <c r="H2656" s="12"/>
      <c r="I2656" s="12"/>
      <c r="J2656" s="12"/>
      <c r="K2656" s="12"/>
      <c r="L2656" s="12"/>
      <c r="M2656" s="12"/>
      <c r="N2656" s="12"/>
      <c r="O2656" s="12"/>
      <c r="P2656" s="12"/>
      <c r="Q2656" s="12"/>
      <c r="R2656" s="12"/>
      <c r="S2656" s="12"/>
      <c r="T2656" s="12"/>
      <c r="U2656" s="12"/>
      <c r="V2656" s="12"/>
    </row>
    <row r="2657" spans="1:22" s="1" customFormat="1" x14ac:dyDescent="0.4">
      <c r="A2657" s="12"/>
      <c r="B2657" s="12"/>
      <c r="C2657" s="42"/>
      <c r="D2657" s="12"/>
      <c r="E2657" s="12"/>
      <c r="F2657" s="12"/>
      <c r="G2657" s="12"/>
      <c r="H2657" s="12"/>
      <c r="I2657" s="12"/>
      <c r="J2657" s="12"/>
      <c r="K2657" s="12"/>
      <c r="L2657" s="12"/>
      <c r="M2657" s="12"/>
      <c r="N2657" s="12"/>
      <c r="O2657" s="12"/>
      <c r="P2657" s="12"/>
      <c r="Q2657" s="12"/>
      <c r="R2657" s="12"/>
      <c r="S2657" s="12"/>
      <c r="T2657" s="12"/>
      <c r="U2657" s="12"/>
      <c r="V2657" s="12"/>
    </row>
    <row r="2658" spans="1:22" s="1" customFormat="1" x14ac:dyDescent="0.4">
      <c r="A2658" s="12"/>
      <c r="B2658" s="12"/>
      <c r="C2658" s="42"/>
      <c r="D2658" s="12"/>
      <c r="E2658" s="12"/>
      <c r="F2658" s="12"/>
      <c r="G2658" s="12"/>
      <c r="H2658" s="12"/>
      <c r="I2658" s="12"/>
      <c r="J2658" s="12"/>
      <c r="K2658" s="12"/>
      <c r="L2658" s="12"/>
      <c r="M2658" s="12"/>
      <c r="N2658" s="12"/>
      <c r="O2658" s="12"/>
      <c r="P2658" s="12"/>
      <c r="Q2658" s="12"/>
      <c r="R2658" s="12"/>
      <c r="S2658" s="12"/>
      <c r="T2658" s="12"/>
      <c r="U2658" s="12"/>
      <c r="V2658" s="12"/>
    </row>
    <row r="2659" spans="1:22" s="1" customFormat="1" x14ac:dyDescent="0.4">
      <c r="A2659" s="12"/>
      <c r="B2659" s="12"/>
      <c r="C2659" s="42"/>
      <c r="D2659" s="12"/>
      <c r="E2659" s="12"/>
      <c r="F2659" s="12"/>
      <c r="G2659" s="12"/>
      <c r="H2659" s="12"/>
      <c r="I2659" s="12"/>
      <c r="J2659" s="12"/>
      <c r="K2659" s="12"/>
      <c r="L2659" s="12"/>
      <c r="M2659" s="12"/>
      <c r="N2659" s="12"/>
      <c r="O2659" s="12"/>
      <c r="P2659" s="12"/>
      <c r="Q2659" s="12"/>
      <c r="R2659" s="12"/>
      <c r="S2659" s="12"/>
      <c r="T2659" s="12"/>
      <c r="U2659" s="12"/>
      <c r="V2659" s="12"/>
    </row>
    <row r="2660" spans="1:22" s="1" customFormat="1" x14ac:dyDescent="0.4">
      <c r="A2660" s="12"/>
      <c r="B2660" s="12"/>
      <c r="C2660" s="42"/>
      <c r="D2660" s="12"/>
      <c r="E2660" s="12"/>
      <c r="F2660" s="12"/>
      <c r="G2660" s="12"/>
      <c r="H2660" s="12"/>
      <c r="I2660" s="12"/>
      <c r="J2660" s="12"/>
      <c r="K2660" s="12"/>
      <c r="L2660" s="12"/>
      <c r="M2660" s="12"/>
      <c r="N2660" s="12"/>
      <c r="O2660" s="12"/>
      <c r="P2660" s="12"/>
      <c r="Q2660" s="12"/>
      <c r="R2660" s="12"/>
      <c r="S2660" s="12"/>
      <c r="T2660" s="12"/>
      <c r="U2660" s="12"/>
      <c r="V2660" s="12"/>
    </row>
    <row r="2661" spans="1:22" s="1" customFormat="1" x14ac:dyDescent="0.4">
      <c r="A2661" s="12"/>
      <c r="B2661" s="12"/>
      <c r="C2661" s="42"/>
      <c r="D2661" s="12"/>
      <c r="E2661" s="12"/>
      <c r="F2661" s="12"/>
      <c r="G2661" s="12"/>
      <c r="H2661" s="12"/>
      <c r="I2661" s="12"/>
      <c r="J2661" s="12"/>
      <c r="K2661" s="12"/>
      <c r="L2661" s="12"/>
      <c r="M2661" s="12"/>
      <c r="N2661" s="12"/>
      <c r="O2661" s="12"/>
      <c r="P2661" s="12"/>
      <c r="Q2661" s="12"/>
      <c r="R2661" s="12"/>
      <c r="S2661" s="12"/>
      <c r="T2661" s="12"/>
      <c r="U2661" s="12"/>
      <c r="V2661" s="12"/>
    </row>
    <row r="2662" spans="1:22" s="1" customFormat="1" x14ac:dyDescent="0.4">
      <c r="A2662" s="12"/>
      <c r="B2662" s="12"/>
      <c r="C2662" s="42"/>
      <c r="D2662" s="12"/>
      <c r="E2662" s="12"/>
      <c r="F2662" s="12"/>
      <c r="G2662" s="12"/>
      <c r="H2662" s="12"/>
      <c r="I2662" s="12"/>
      <c r="J2662" s="12"/>
      <c r="K2662" s="12"/>
      <c r="L2662" s="12"/>
      <c r="M2662" s="12"/>
      <c r="N2662" s="12"/>
      <c r="O2662" s="12"/>
      <c r="P2662" s="12"/>
      <c r="Q2662" s="12"/>
      <c r="R2662" s="12"/>
      <c r="S2662" s="12"/>
      <c r="T2662" s="12"/>
      <c r="U2662" s="12"/>
      <c r="V2662" s="12"/>
    </row>
    <row r="2663" spans="1:22" s="1" customFormat="1" x14ac:dyDescent="0.4">
      <c r="A2663" s="12"/>
      <c r="B2663" s="12"/>
      <c r="C2663" s="42"/>
      <c r="D2663" s="12"/>
      <c r="E2663" s="12"/>
      <c r="F2663" s="12"/>
      <c r="G2663" s="12"/>
      <c r="H2663" s="12"/>
      <c r="I2663" s="12"/>
      <c r="J2663" s="12"/>
      <c r="K2663" s="12"/>
      <c r="L2663" s="12"/>
      <c r="M2663" s="12"/>
      <c r="N2663" s="12"/>
      <c r="O2663" s="12"/>
      <c r="P2663" s="12"/>
      <c r="Q2663" s="12"/>
      <c r="R2663" s="12"/>
      <c r="S2663" s="12"/>
      <c r="T2663" s="12"/>
      <c r="U2663" s="12"/>
      <c r="V2663" s="12"/>
    </row>
    <row r="2664" spans="1:22" s="1" customFormat="1" x14ac:dyDescent="0.4">
      <c r="A2664" s="12"/>
      <c r="B2664" s="12"/>
      <c r="C2664" s="42"/>
      <c r="D2664" s="12"/>
      <c r="E2664" s="12"/>
      <c r="F2664" s="12"/>
      <c r="G2664" s="12"/>
      <c r="H2664" s="12"/>
      <c r="I2664" s="12"/>
      <c r="J2664" s="12"/>
      <c r="K2664" s="12"/>
      <c r="L2664" s="12"/>
      <c r="M2664" s="12"/>
      <c r="N2664" s="12"/>
      <c r="O2664" s="12"/>
      <c r="P2664" s="12"/>
      <c r="Q2664" s="12"/>
      <c r="R2664" s="12"/>
      <c r="S2664" s="12"/>
      <c r="T2664" s="12"/>
      <c r="U2664" s="12"/>
      <c r="V2664" s="12"/>
    </row>
    <row r="2665" spans="1:22" s="1" customFormat="1" x14ac:dyDescent="0.4">
      <c r="A2665" s="12"/>
      <c r="B2665" s="12"/>
      <c r="C2665" s="42"/>
      <c r="D2665" s="12"/>
      <c r="E2665" s="12"/>
      <c r="F2665" s="12"/>
      <c r="G2665" s="12"/>
      <c r="H2665" s="12"/>
      <c r="I2665" s="12"/>
      <c r="J2665" s="12"/>
      <c r="K2665" s="12"/>
      <c r="L2665" s="12"/>
      <c r="M2665" s="12"/>
      <c r="N2665" s="12"/>
      <c r="O2665" s="12"/>
      <c r="P2665" s="12"/>
      <c r="Q2665" s="12"/>
      <c r="R2665" s="12"/>
      <c r="S2665" s="12"/>
      <c r="T2665" s="12"/>
      <c r="U2665" s="12"/>
      <c r="V2665" s="12"/>
    </row>
    <row r="2666" spans="1:22" s="1" customFormat="1" x14ac:dyDescent="0.4">
      <c r="A2666" s="12"/>
      <c r="B2666" s="12"/>
      <c r="C2666" s="42"/>
      <c r="D2666" s="12"/>
      <c r="E2666" s="12"/>
      <c r="F2666" s="12"/>
      <c r="G2666" s="12"/>
      <c r="H2666" s="12"/>
      <c r="I2666" s="12"/>
      <c r="J2666" s="12"/>
      <c r="K2666" s="12"/>
      <c r="L2666" s="12"/>
      <c r="M2666" s="12"/>
      <c r="N2666" s="12"/>
      <c r="O2666" s="12"/>
      <c r="P2666" s="12"/>
      <c r="Q2666" s="12"/>
      <c r="R2666" s="12"/>
      <c r="S2666" s="12"/>
      <c r="T2666" s="12"/>
      <c r="U2666" s="12"/>
      <c r="V2666" s="12"/>
    </row>
    <row r="2667" spans="1:22" s="1" customFormat="1" x14ac:dyDescent="0.4">
      <c r="A2667" s="12"/>
      <c r="B2667" s="12"/>
      <c r="C2667" s="42"/>
      <c r="D2667" s="12"/>
      <c r="E2667" s="12"/>
      <c r="F2667" s="12"/>
      <c r="G2667" s="12"/>
      <c r="H2667" s="12"/>
      <c r="I2667" s="12"/>
      <c r="J2667" s="12"/>
      <c r="K2667" s="12"/>
      <c r="L2667" s="12"/>
      <c r="M2667" s="12"/>
      <c r="N2667" s="12"/>
      <c r="O2667" s="12"/>
      <c r="P2667" s="12"/>
      <c r="Q2667" s="12"/>
      <c r="R2667" s="12"/>
      <c r="S2667" s="12"/>
      <c r="T2667" s="12"/>
      <c r="U2667" s="12"/>
      <c r="V2667" s="12"/>
    </row>
    <row r="2668" spans="1:22" s="1" customFormat="1" x14ac:dyDescent="0.4">
      <c r="A2668" s="12"/>
      <c r="B2668" s="12"/>
      <c r="C2668" s="42"/>
      <c r="D2668" s="12"/>
      <c r="E2668" s="12"/>
      <c r="F2668" s="12"/>
      <c r="G2668" s="12"/>
      <c r="H2668" s="12"/>
      <c r="I2668" s="12"/>
      <c r="J2668" s="12"/>
      <c r="K2668" s="12"/>
      <c r="L2668" s="12"/>
      <c r="M2668" s="12"/>
      <c r="N2668" s="12"/>
      <c r="O2668" s="12"/>
      <c r="P2668" s="12"/>
      <c r="Q2668" s="12"/>
      <c r="R2668" s="12"/>
      <c r="S2668" s="12"/>
      <c r="T2668" s="12"/>
      <c r="U2668" s="12"/>
      <c r="V2668" s="12"/>
    </row>
    <row r="2669" spans="1:22" s="1" customFormat="1" x14ac:dyDescent="0.4">
      <c r="A2669" s="12"/>
      <c r="B2669" s="12"/>
      <c r="C2669" s="42"/>
      <c r="D2669" s="12"/>
      <c r="E2669" s="12"/>
      <c r="F2669" s="12"/>
      <c r="G2669" s="12"/>
      <c r="H2669" s="12"/>
      <c r="I2669" s="12"/>
      <c r="J2669" s="12"/>
      <c r="K2669" s="12"/>
      <c r="L2669" s="12"/>
      <c r="M2669" s="12"/>
      <c r="N2669" s="12"/>
      <c r="O2669" s="12"/>
      <c r="P2669" s="12"/>
      <c r="Q2669" s="12"/>
      <c r="R2669" s="12"/>
      <c r="S2669" s="12"/>
      <c r="T2669" s="12"/>
      <c r="U2669" s="12"/>
      <c r="V2669" s="12"/>
    </row>
    <row r="2670" spans="1:22" s="1" customFormat="1" x14ac:dyDescent="0.4">
      <c r="A2670" s="12"/>
      <c r="B2670" s="12"/>
      <c r="C2670" s="42"/>
      <c r="D2670" s="12"/>
      <c r="E2670" s="12"/>
      <c r="F2670" s="12"/>
      <c r="G2670" s="12"/>
      <c r="H2670" s="12"/>
      <c r="I2670" s="12"/>
      <c r="J2670" s="12"/>
      <c r="K2670" s="12"/>
      <c r="L2670" s="12"/>
      <c r="M2670" s="12"/>
      <c r="N2670" s="12"/>
      <c r="O2670" s="12"/>
      <c r="P2670" s="12"/>
      <c r="Q2670" s="12"/>
      <c r="R2670" s="12"/>
      <c r="S2670" s="12"/>
      <c r="T2670" s="12"/>
      <c r="U2670" s="12"/>
      <c r="V2670" s="12"/>
    </row>
    <row r="2671" spans="1:22" s="1" customFormat="1" x14ac:dyDescent="0.4">
      <c r="A2671" s="12"/>
      <c r="B2671" s="12"/>
      <c r="C2671" s="42"/>
      <c r="D2671" s="12"/>
      <c r="E2671" s="12"/>
      <c r="F2671" s="12"/>
      <c r="G2671" s="12"/>
      <c r="H2671" s="12"/>
      <c r="I2671" s="12"/>
      <c r="J2671" s="12"/>
      <c r="K2671" s="12"/>
      <c r="L2671" s="12"/>
      <c r="M2671" s="12"/>
      <c r="N2671" s="12"/>
      <c r="O2671" s="12"/>
      <c r="P2671" s="12"/>
      <c r="Q2671" s="12"/>
      <c r="R2671" s="12"/>
      <c r="S2671" s="12"/>
      <c r="T2671" s="12"/>
      <c r="U2671" s="12"/>
      <c r="V2671" s="12"/>
    </row>
    <row r="2672" spans="1:22" s="1" customFormat="1" x14ac:dyDescent="0.4">
      <c r="A2672" s="12"/>
      <c r="B2672" s="12"/>
      <c r="C2672" s="42"/>
      <c r="D2672" s="12"/>
      <c r="E2672" s="12"/>
      <c r="F2672" s="12"/>
      <c r="G2672" s="12"/>
      <c r="H2672" s="12"/>
      <c r="I2672" s="12"/>
      <c r="J2672" s="12"/>
      <c r="K2672" s="12"/>
      <c r="L2672" s="12"/>
      <c r="M2672" s="12"/>
      <c r="N2672" s="12"/>
      <c r="O2672" s="12"/>
      <c r="P2672" s="12"/>
      <c r="Q2672" s="12"/>
      <c r="R2672" s="12"/>
      <c r="S2672" s="12"/>
      <c r="T2672" s="12"/>
      <c r="U2672" s="12"/>
      <c r="V2672" s="12"/>
    </row>
    <row r="2673" spans="1:22" s="1" customFormat="1" x14ac:dyDescent="0.4">
      <c r="A2673" s="12"/>
      <c r="B2673" s="12"/>
      <c r="C2673" s="42"/>
      <c r="D2673" s="12"/>
      <c r="E2673" s="12"/>
      <c r="F2673" s="12"/>
      <c r="G2673" s="12"/>
      <c r="H2673" s="12"/>
      <c r="I2673" s="12"/>
      <c r="J2673" s="12"/>
      <c r="K2673" s="12"/>
      <c r="L2673" s="12"/>
      <c r="M2673" s="12"/>
      <c r="N2673" s="12"/>
      <c r="O2673" s="12"/>
      <c r="P2673" s="12"/>
      <c r="Q2673" s="12"/>
      <c r="R2673" s="12"/>
      <c r="S2673" s="12"/>
      <c r="T2673" s="12"/>
      <c r="U2673" s="12"/>
      <c r="V2673" s="12"/>
    </row>
    <row r="2674" spans="1:22" s="1" customFormat="1" x14ac:dyDescent="0.4">
      <c r="A2674" s="12"/>
      <c r="B2674" s="12"/>
      <c r="C2674" s="42"/>
      <c r="D2674" s="12"/>
      <c r="E2674" s="12"/>
      <c r="F2674" s="12"/>
      <c r="G2674" s="12"/>
      <c r="H2674" s="12"/>
      <c r="I2674" s="12"/>
      <c r="J2674" s="12"/>
      <c r="K2674" s="12"/>
      <c r="L2674" s="12"/>
      <c r="M2674" s="12"/>
      <c r="N2674" s="12"/>
      <c r="O2674" s="12"/>
      <c r="P2674" s="12"/>
      <c r="Q2674" s="12"/>
      <c r="R2674" s="12"/>
      <c r="S2674" s="12"/>
      <c r="T2674" s="12"/>
      <c r="U2674" s="12"/>
      <c r="V2674" s="12"/>
    </row>
    <row r="2675" spans="1:22" s="1" customFormat="1" x14ac:dyDescent="0.4">
      <c r="A2675" s="12"/>
      <c r="B2675" s="12"/>
      <c r="C2675" s="42"/>
      <c r="D2675" s="12"/>
      <c r="E2675" s="12"/>
      <c r="F2675" s="12"/>
      <c r="G2675" s="12"/>
      <c r="H2675" s="12"/>
      <c r="I2675" s="12"/>
      <c r="J2675" s="12"/>
      <c r="K2675" s="12"/>
      <c r="L2675" s="12"/>
      <c r="M2675" s="12"/>
      <c r="N2675" s="12"/>
      <c r="O2675" s="12"/>
      <c r="P2675" s="12"/>
      <c r="Q2675" s="12"/>
      <c r="R2675" s="12"/>
      <c r="S2675" s="12"/>
      <c r="T2675" s="12"/>
      <c r="U2675" s="12"/>
      <c r="V2675" s="12"/>
    </row>
    <row r="2676" spans="1:22" s="1" customFormat="1" x14ac:dyDescent="0.4">
      <c r="A2676" s="12"/>
      <c r="B2676" s="12"/>
      <c r="C2676" s="42"/>
      <c r="D2676" s="12"/>
      <c r="E2676" s="12"/>
      <c r="F2676" s="12"/>
      <c r="G2676" s="12"/>
      <c r="H2676" s="12"/>
      <c r="I2676" s="12"/>
      <c r="J2676" s="12"/>
      <c r="K2676" s="12"/>
      <c r="L2676" s="12"/>
      <c r="M2676" s="12"/>
      <c r="N2676" s="12"/>
      <c r="O2676" s="12"/>
      <c r="P2676" s="12"/>
      <c r="Q2676" s="12"/>
      <c r="R2676" s="12"/>
      <c r="S2676" s="12"/>
      <c r="T2676" s="12"/>
      <c r="U2676" s="12"/>
      <c r="V2676" s="12"/>
    </row>
    <row r="2677" spans="1:22" s="1" customFormat="1" x14ac:dyDescent="0.4">
      <c r="A2677" s="12"/>
      <c r="B2677" s="12"/>
      <c r="C2677" s="42"/>
      <c r="D2677" s="12"/>
      <c r="E2677" s="12"/>
      <c r="F2677" s="12"/>
      <c r="G2677" s="12"/>
      <c r="H2677" s="12"/>
      <c r="I2677" s="12"/>
      <c r="J2677" s="12"/>
      <c r="K2677" s="12"/>
      <c r="L2677" s="12"/>
      <c r="M2677" s="12"/>
      <c r="N2677" s="12"/>
      <c r="O2677" s="12"/>
      <c r="P2677" s="12"/>
      <c r="Q2677" s="12"/>
      <c r="R2677" s="12"/>
      <c r="S2677" s="12"/>
      <c r="T2677" s="12"/>
      <c r="U2677" s="12"/>
      <c r="V2677" s="12"/>
    </row>
    <row r="2678" spans="1:22" s="1" customFormat="1" x14ac:dyDescent="0.4">
      <c r="A2678" s="12"/>
      <c r="B2678" s="12"/>
      <c r="C2678" s="42"/>
      <c r="D2678" s="12"/>
      <c r="E2678" s="12"/>
      <c r="F2678" s="12"/>
      <c r="G2678" s="12"/>
      <c r="H2678" s="12"/>
      <c r="I2678" s="12"/>
      <c r="J2678" s="12"/>
      <c r="K2678" s="12"/>
      <c r="L2678" s="12"/>
      <c r="M2678" s="12"/>
      <c r="N2678" s="12"/>
      <c r="O2678" s="12"/>
      <c r="P2678" s="12"/>
      <c r="Q2678" s="12"/>
      <c r="R2678" s="12"/>
      <c r="S2678" s="12"/>
      <c r="T2678" s="12"/>
      <c r="U2678" s="12"/>
      <c r="V2678" s="12"/>
    </row>
    <row r="2679" spans="1:22" s="1" customFormat="1" x14ac:dyDescent="0.4">
      <c r="A2679" s="12"/>
      <c r="B2679" s="12"/>
      <c r="C2679" s="42"/>
      <c r="D2679" s="12"/>
      <c r="E2679" s="12"/>
      <c r="F2679" s="12"/>
      <c r="G2679" s="12"/>
      <c r="H2679" s="12"/>
      <c r="I2679" s="12"/>
      <c r="J2679" s="12"/>
      <c r="K2679" s="12"/>
      <c r="L2679" s="12"/>
      <c r="M2679" s="12"/>
      <c r="N2679" s="12"/>
      <c r="O2679" s="12"/>
      <c r="P2679" s="12"/>
      <c r="Q2679" s="12"/>
      <c r="R2679" s="12"/>
      <c r="S2679" s="12"/>
      <c r="T2679" s="12"/>
      <c r="U2679" s="12"/>
      <c r="V2679" s="12"/>
    </row>
    <row r="2680" spans="1:22" s="1" customFormat="1" x14ac:dyDescent="0.4">
      <c r="A2680" s="12"/>
      <c r="B2680" s="12"/>
      <c r="C2680" s="42"/>
      <c r="D2680" s="12"/>
      <c r="E2680" s="12"/>
      <c r="F2680" s="12"/>
      <c r="G2680" s="12"/>
      <c r="H2680" s="12"/>
      <c r="I2680" s="12"/>
      <c r="J2680" s="12"/>
      <c r="K2680" s="12"/>
      <c r="L2680" s="12"/>
      <c r="M2680" s="12"/>
      <c r="N2680" s="12"/>
      <c r="O2680" s="12"/>
      <c r="P2680" s="12"/>
      <c r="Q2680" s="12"/>
      <c r="R2680" s="12"/>
      <c r="S2680" s="12"/>
      <c r="T2680" s="12"/>
      <c r="U2680" s="12"/>
      <c r="V2680" s="12"/>
    </row>
    <row r="2681" spans="1:22" s="1" customFormat="1" x14ac:dyDescent="0.4">
      <c r="A2681" s="12"/>
      <c r="B2681" s="12"/>
      <c r="C2681" s="42"/>
      <c r="D2681" s="12"/>
      <c r="E2681" s="12"/>
      <c r="F2681" s="12"/>
      <c r="G2681" s="12"/>
      <c r="H2681" s="12"/>
      <c r="I2681" s="12"/>
      <c r="J2681" s="12"/>
      <c r="K2681" s="12"/>
      <c r="L2681" s="12"/>
      <c r="M2681" s="12"/>
      <c r="N2681" s="12"/>
      <c r="O2681" s="12"/>
      <c r="P2681" s="12"/>
      <c r="Q2681" s="12"/>
      <c r="R2681" s="12"/>
      <c r="S2681" s="12"/>
      <c r="T2681" s="12"/>
      <c r="U2681" s="12"/>
      <c r="V2681" s="12"/>
    </row>
    <row r="2682" spans="1:22" s="1" customFormat="1" x14ac:dyDescent="0.4">
      <c r="A2682" s="12"/>
      <c r="B2682" s="12"/>
      <c r="C2682" s="42"/>
      <c r="D2682" s="12"/>
      <c r="E2682" s="12"/>
      <c r="F2682" s="12"/>
      <c r="G2682" s="12"/>
      <c r="H2682" s="12"/>
      <c r="I2682" s="12"/>
      <c r="J2682" s="12"/>
      <c r="K2682" s="12"/>
      <c r="L2682" s="12"/>
      <c r="M2682" s="12"/>
      <c r="N2682" s="12"/>
      <c r="O2682" s="12"/>
      <c r="P2682" s="12"/>
      <c r="Q2682" s="12"/>
      <c r="R2682" s="12"/>
      <c r="S2682" s="12"/>
      <c r="T2682" s="12"/>
      <c r="U2682" s="12"/>
      <c r="V2682" s="12"/>
    </row>
    <row r="2683" spans="1:22" s="1" customFormat="1" x14ac:dyDescent="0.4">
      <c r="A2683" s="12"/>
      <c r="B2683" s="12"/>
      <c r="C2683" s="42"/>
      <c r="D2683" s="12"/>
      <c r="E2683" s="12"/>
      <c r="F2683" s="12"/>
      <c r="G2683" s="12"/>
      <c r="H2683" s="12"/>
      <c r="I2683" s="12"/>
      <c r="J2683" s="12"/>
      <c r="K2683" s="12"/>
      <c r="L2683" s="12"/>
      <c r="M2683" s="12"/>
      <c r="N2683" s="12"/>
      <c r="O2683" s="12"/>
      <c r="P2683" s="12"/>
      <c r="Q2683" s="12"/>
      <c r="R2683" s="12"/>
      <c r="S2683" s="12"/>
      <c r="T2683" s="12"/>
      <c r="U2683" s="12"/>
      <c r="V2683" s="12"/>
    </row>
    <row r="2684" spans="1:22" s="1" customFormat="1" x14ac:dyDescent="0.4">
      <c r="A2684" s="12"/>
      <c r="B2684" s="12"/>
      <c r="C2684" s="42"/>
      <c r="D2684" s="12"/>
      <c r="E2684" s="12"/>
      <c r="F2684" s="12"/>
      <c r="G2684" s="12"/>
      <c r="H2684" s="12"/>
      <c r="I2684" s="12"/>
      <c r="J2684" s="12"/>
      <c r="K2684" s="12"/>
      <c r="L2684" s="12"/>
      <c r="M2684" s="12"/>
      <c r="N2684" s="12"/>
      <c r="O2684" s="12"/>
      <c r="P2684" s="12"/>
      <c r="Q2684" s="12"/>
      <c r="R2684" s="12"/>
      <c r="S2684" s="12"/>
      <c r="T2684" s="12"/>
      <c r="U2684" s="12"/>
      <c r="V2684" s="12"/>
    </row>
    <row r="2685" spans="1:22" s="1" customFormat="1" x14ac:dyDescent="0.4">
      <c r="A2685" s="12"/>
      <c r="B2685" s="12"/>
      <c r="C2685" s="42"/>
      <c r="D2685" s="12"/>
      <c r="E2685" s="12"/>
      <c r="F2685" s="12"/>
      <c r="G2685" s="12"/>
      <c r="H2685" s="12"/>
      <c r="I2685" s="12"/>
      <c r="J2685" s="12"/>
      <c r="K2685" s="12"/>
      <c r="L2685" s="12"/>
      <c r="M2685" s="12"/>
      <c r="N2685" s="12"/>
      <c r="O2685" s="12"/>
      <c r="P2685" s="12"/>
      <c r="Q2685" s="12"/>
      <c r="R2685" s="12"/>
      <c r="S2685" s="12"/>
      <c r="T2685" s="12"/>
      <c r="U2685" s="12"/>
      <c r="V2685" s="12"/>
    </row>
    <row r="2686" spans="1:22" s="1" customFormat="1" x14ac:dyDescent="0.4">
      <c r="A2686" s="12"/>
      <c r="B2686" s="12"/>
      <c r="C2686" s="42"/>
      <c r="D2686" s="12"/>
      <c r="E2686" s="12"/>
      <c r="F2686" s="12"/>
      <c r="G2686" s="12"/>
      <c r="H2686" s="12"/>
      <c r="I2686" s="12"/>
      <c r="J2686" s="12"/>
      <c r="K2686" s="12"/>
      <c r="L2686" s="12"/>
      <c r="M2686" s="12"/>
      <c r="N2686" s="12"/>
      <c r="O2686" s="12"/>
      <c r="P2686" s="12"/>
      <c r="Q2686" s="12"/>
      <c r="R2686" s="12"/>
      <c r="S2686" s="12"/>
      <c r="T2686" s="12"/>
      <c r="U2686" s="12"/>
      <c r="V2686" s="12"/>
    </row>
    <row r="2687" spans="1:22" s="1" customFormat="1" x14ac:dyDescent="0.4">
      <c r="A2687" s="12"/>
      <c r="B2687" s="12"/>
      <c r="C2687" s="42"/>
      <c r="D2687" s="12"/>
      <c r="E2687" s="12"/>
      <c r="F2687" s="12"/>
      <c r="G2687" s="12"/>
      <c r="H2687" s="12"/>
      <c r="I2687" s="12"/>
      <c r="J2687" s="12"/>
      <c r="K2687" s="12"/>
      <c r="L2687" s="12"/>
      <c r="M2687" s="12"/>
      <c r="N2687" s="12"/>
      <c r="O2687" s="12"/>
      <c r="P2687" s="12"/>
      <c r="Q2687" s="12"/>
      <c r="R2687" s="12"/>
      <c r="S2687" s="12"/>
      <c r="T2687" s="12"/>
      <c r="U2687" s="12"/>
      <c r="V2687" s="12"/>
    </row>
    <row r="2688" spans="1:22" s="1" customFormat="1" x14ac:dyDescent="0.4">
      <c r="A2688" s="12"/>
      <c r="B2688" s="12"/>
      <c r="C2688" s="42"/>
      <c r="D2688" s="12"/>
      <c r="E2688" s="12"/>
      <c r="F2688" s="12"/>
      <c r="G2688" s="12"/>
      <c r="H2688" s="12"/>
      <c r="I2688" s="12"/>
      <c r="J2688" s="12"/>
      <c r="K2688" s="12"/>
      <c r="L2688" s="12"/>
      <c r="M2688" s="12"/>
      <c r="N2688" s="12"/>
      <c r="O2688" s="12"/>
      <c r="P2688" s="12"/>
      <c r="Q2688" s="12"/>
      <c r="R2688" s="12"/>
      <c r="S2688" s="12"/>
      <c r="T2688" s="12"/>
      <c r="U2688" s="12"/>
      <c r="V2688" s="12"/>
    </row>
    <row r="2689" spans="1:22" s="1" customFormat="1" x14ac:dyDescent="0.4">
      <c r="A2689" s="12"/>
      <c r="B2689" s="12"/>
      <c r="C2689" s="42"/>
      <c r="D2689" s="12"/>
      <c r="E2689" s="12"/>
      <c r="F2689" s="12"/>
      <c r="G2689" s="12"/>
      <c r="H2689" s="12"/>
      <c r="I2689" s="12"/>
      <c r="J2689" s="12"/>
      <c r="K2689" s="12"/>
      <c r="L2689" s="12"/>
      <c r="M2689" s="12"/>
      <c r="N2689" s="12"/>
      <c r="O2689" s="12"/>
      <c r="P2689" s="12"/>
      <c r="Q2689" s="12"/>
      <c r="R2689" s="12"/>
      <c r="S2689" s="12"/>
      <c r="T2689" s="12"/>
      <c r="U2689" s="12"/>
      <c r="V2689" s="12"/>
    </row>
    <row r="2690" spans="1:22" s="1" customFormat="1" x14ac:dyDescent="0.4">
      <c r="A2690" s="12"/>
      <c r="B2690" s="12"/>
      <c r="C2690" s="42"/>
      <c r="D2690" s="12"/>
      <c r="E2690" s="12"/>
      <c r="F2690" s="12"/>
      <c r="G2690" s="12"/>
      <c r="H2690" s="12"/>
      <c r="I2690" s="12"/>
      <c r="J2690" s="12"/>
      <c r="K2690" s="12"/>
      <c r="L2690" s="12"/>
      <c r="M2690" s="12"/>
      <c r="N2690" s="12"/>
      <c r="O2690" s="12"/>
      <c r="P2690" s="12"/>
      <c r="Q2690" s="12"/>
      <c r="R2690" s="12"/>
      <c r="S2690" s="12"/>
      <c r="T2690" s="12"/>
      <c r="U2690" s="12"/>
      <c r="V2690" s="12"/>
    </row>
    <row r="2691" spans="1:22" s="1" customFormat="1" x14ac:dyDescent="0.4">
      <c r="A2691" s="12"/>
      <c r="B2691" s="12"/>
      <c r="C2691" s="42"/>
      <c r="D2691" s="12"/>
      <c r="E2691" s="12"/>
      <c r="F2691" s="12"/>
      <c r="G2691" s="12"/>
      <c r="H2691" s="12"/>
      <c r="I2691" s="12"/>
      <c r="J2691" s="12"/>
      <c r="K2691" s="12"/>
      <c r="L2691" s="12"/>
      <c r="M2691" s="12"/>
      <c r="N2691" s="12"/>
      <c r="O2691" s="12"/>
      <c r="P2691" s="12"/>
      <c r="Q2691" s="12"/>
      <c r="R2691" s="12"/>
      <c r="S2691" s="12"/>
      <c r="T2691" s="12"/>
      <c r="U2691" s="12"/>
      <c r="V2691" s="12"/>
    </row>
    <row r="2692" spans="1:22" s="1" customFormat="1" x14ac:dyDescent="0.4">
      <c r="A2692" s="12"/>
      <c r="B2692" s="12"/>
      <c r="C2692" s="42"/>
      <c r="D2692" s="12"/>
      <c r="E2692" s="12"/>
      <c r="F2692" s="12"/>
      <c r="G2692" s="12"/>
      <c r="H2692" s="12"/>
      <c r="I2692" s="12"/>
      <c r="J2692" s="12"/>
      <c r="K2692" s="12"/>
      <c r="L2692" s="12"/>
      <c r="M2692" s="12"/>
      <c r="N2692" s="12"/>
      <c r="O2692" s="12"/>
      <c r="P2692" s="12"/>
      <c r="Q2692" s="12"/>
      <c r="R2692" s="12"/>
      <c r="S2692" s="12"/>
      <c r="T2692" s="12"/>
      <c r="U2692" s="12"/>
      <c r="V2692" s="12"/>
    </row>
    <row r="2693" spans="1:22" s="1" customFormat="1" x14ac:dyDescent="0.4">
      <c r="A2693" s="12"/>
      <c r="B2693" s="12"/>
      <c r="C2693" s="42"/>
      <c r="D2693" s="12"/>
      <c r="E2693" s="12"/>
      <c r="F2693" s="12"/>
      <c r="G2693" s="12"/>
      <c r="H2693" s="12"/>
      <c r="I2693" s="12"/>
      <c r="J2693" s="12"/>
      <c r="K2693" s="12"/>
      <c r="L2693" s="12"/>
      <c r="M2693" s="12"/>
      <c r="N2693" s="12"/>
      <c r="O2693" s="12"/>
      <c r="P2693" s="12"/>
      <c r="Q2693" s="12"/>
      <c r="R2693" s="12"/>
      <c r="S2693" s="12"/>
      <c r="T2693" s="12"/>
      <c r="U2693" s="12"/>
      <c r="V2693" s="12"/>
    </row>
    <row r="2694" spans="1:22" s="1" customFormat="1" x14ac:dyDescent="0.4">
      <c r="A2694" s="12"/>
      <c r="B2694" s="12"/>
      <c r="C2694" s="42"/>
      <c r="D2694" s="12"/>
      <c r="E2694" s="12"/>
      <c r="F2694" s="12"/>
      <c r="G2694" s="12"/>
      <c r="H2694" s="12"/>
      <c r="I2694" s="12"/>
      <c r="J2694" s="12"/>
      <c r="K2694" s="12"/>
      <c r="L2694" s="12"/>
      <c r="M2694" s="12"/>
      <c r="N2694" s="12"/>
      <c r="O2694" s="12"/>
      <c r="P2694" s="12"/>
      <c r="Q2694" s="12"/>
      <c r="R2694" s="12"/>
      <c r="S2694" s="12"/>
      <c r="T2694" s="12"/>
      <c r="U2694" s="12"/>
      <c r="V2694" s="12"/>
    </row>
    <row r="2695" spans="1:22" s="1" customFormat="1" x14ac:dyDescent="0.4">
      <c r="A2695" s="12"/>
      <c r="B2695" s="12"/>
      <c r="C2695" s="42"/>
      <c r="D2695" s="12"/>
      <c r="E2695" s="12"/>
      <c r="F2695" s="12"/>
      <c r="G2695" s="12"/>
      <c r="H2695" s="12"/>
      <c r="I2695" s="12"/>
      <c r="J2695" s="12"/>
      <c r="K2695" s="12"/>
      <c r="L2695" s="12"/>
      <c r="M2695" s="12"/>
      <c r="N2695" s="12"/>
      <c r="O2695" s="12"/>
      <c r="P2695" s="12"/>
      <c r="Q2695" s="12"/>
      <c r="R2695" s="12"/>
      <c r="S2695" s="12"/>
      <c r="T2695" s="12"/>
      <c r="U2695" s="12"/>
      <c r="V2695" s="12"/>
    </row>
    <row r="2696" spans="1:22" s="1" customFormat="1" x14ac:dyDescent="0.4">
      <c r="A2696" s="12"/>
      <c r="B2696" s="12"/>
      <c r="C2696" s="42"/>
      <c r="D2696" s="12"/>
      <c r="E2696" s="12"/>
      <c r="F2696" s="12"/>
      <c r="G2696" s="12"/>
      <c r="H2696" s="12"/>
      <c r="I2696" s="12"/>
      <c r="J2696" s="12"/>
      <c r="K2696" s="12"/>
      <c r="L2696" s="12"/>
      <c r="M2696" s="12"/>
      <c r="N2696" s="12"/>
      <c r="O2696" s="12"/>
      <c r="P2696" s="12"/>
      <c r="Q2696" s="12"/>
      <c r="R2696" s="12"/>
      <c r="S2696" s="12"/>
      <c r="T2696" s="12"/>
      <c r="U2696" s="12"/>
      <c r="V2696" s="12"/>
    </row>
    <row r="2697" spans="1:22" s="1" customFormat="1" x14ac:dyDescent="0.4">
      <c r="A2697" s="12"/>
      <c r="B2697" s="12"/>
      <c r="C2697" s="42"/>
      <c r="D2697" s="12"/>
      <c r="E2697" s="12"/>
      <c r="F2697" s="12"/>
      <c r="G2697" s="12"/>
      <c r="H2697" s="12"/>
      <c r="I2697" s="12"/>
      <c r="J2697" s="12"/>
      <c r="K2697" s="12"/>
      <c r="L2697" s="12"/>
      <c r="M2697" s="12"/>
      <c r="N2697" s="12"/>
      <c r="O2697" s="12"/>
      <c r="P2697" s="12"/>
      <c r="Q2697" s="12"/>
      <c r="R2697" s="12"/>
      <c r="S2697" s="12"/>
      <c r="T2697" s="12"/>
      <c r="U2697" s="12"/>
      <c r="V2697" s="12"/>
    </row>
    <row r="2698" spans="1:22" s="1" customFormat="1" x14ac:dyDescent="0.4">
      <c r="A2698" s="12"/>
      <c r="B2698" s="12"/>
      <c r="C2698" s="42"/>
      <c r="D2698" s="12"/>
      <c r="E2698" s="12"/>
      <c r="F2698" s="12"/>
      <c r="G2698" s="12"/>
      <c r="H2698" s="12"/>
      <c r="I2698" s="12"/>
      <c r="J2698" s="12"/>
      <c r="K2698" s="12"/>
      <c r="L2698" s="12"/>
      <c r="M2698" s="12"/>
      <c r="N2698" s="12"/>
      <c r="O2698" s="12"/>
      <c r="P2698" s="12"/>
      <c r="Q2698" s="12"/>
      <c r="R2698" s="12"/>
      <c r="S2698" s="12"/>
      <c r="T2698" s="12"/>
      <c r="U2698" s="12"/>
      <c r="V2698" s="12"/>
    </row>
    <row r="2699" spans="1:22" s="1" customFormat="1" x14ac:dyDescent="0.4">
      <c r="A2699" s="12"/>
      <c r="B2699" s="12"/>
      <c r="C2699" s="42"/>
      <c r="D2699" s="12"/>
      <c r="E2699" s="12"/>
      <c r="F2699" s="12"/>
      <c r="G2699" s="12"/>
      <c r="H2699" s="12"/>
      <c r="I2699" s="12"/>
      <c r="J2699" s="12"/>
      <c r="K2699" s="12"/>
      <c r="L2699" s="12"/>
      <c r="M2699" s="12"/>
      <c r="N2699" s="12"/>
      <c r="O2699" s="12"/>
      <c r="P2699" s="12"/>
      <c r="Q2699" s="12"/>
      <c r="R2699" s="12"/>
      <c r="S2699" s="12"/>
      <c r="T2699" s="12"/>
      <c r="U2699" s="12"/>
      <c r="V2699" s="12"/>
    </row>
    <row r="2700" spans="1:22" s="1" customFormat="1" x14ac:dyDescent="0.4">
      <c r="A2700" s="12"/>
      <c r="B2700" s="12"/>
      <c r="C2700" s="42"/>
      <c r="D2700" s="12"/>
      <c r="E2700" s="12"/>
      <c r="F2700" s="12"/>
      <c r="G2700" s="12"/>
      <c r="H2700" s="12"/>
      <c r="I2700" s="12"/>
      <c r="J2700" s="12"/>
      <c r="K2700" s="12"/>
      <c r="L2700" s="12"/>
      <c r="M2700" s="12"/>
      <c r="N2700" s="12"/>
      <c r="O2700" s="12"/>
      <c r="P2700" s="12"/>
      <c r="Q2700" s="12"/>
      <c r="R2700" s="12"/>
      <c r="S2700" s="12"/>
      <c r="T2700" s="12"/>
      <c r="U2700" s="12"/>
      <c r="V2700" s="12"/>
    </row>
    <row r="2701" spans="1:22" s="1" customFormat="1" x14ac:dyDescent="0.4">
      <c r="A2701" s="12"/>
      <c r="B2701" s="12"/>
      <c r="C2701" s="42"/>
      <c r="D2701" s="12"/>
      <c r="E2701" s="12"/>
      <c r="F2701" s="12"/>
      <c r="G2701" s="12"/>
      <c r="H2701" s="12"/>
      <c r="I2701" s="12"/>
      <c r="J2701" s="12"/>
      <c r="K2701" s="12"/>
      <c r="L2701" s="12"/>
      <c r="M2701" s="12"/>
      <c r="N2701" s="12"/>
      <c r="O2701" s="12"/>
      <c r="P2701" s="12"/>
      <c r="Q2701" s="12"/>
      <c r="R2701" s="12"/>
      <c r="S2701" s="12"/>
      <c r="T2701" s="12"/>
      <c r="U2701" s="12"/>
      <c r="V2701" s="12"/>
    </row>
    <row r="2702" spans="1:22" s="1" customFormat="1" x14ac:dyDescent="0.4">
      <c r="A2702" s="12"/>
      <c r="B2702" s="12"/>
      <c r="C2702" s="42"/>
      <c r="D2702" s="12"/>
      <c r="E2702" s="12"/>
      <c r="F2702" s="12"/>
      <c r="G2702" s="12"/>
      <c r="H2702" s="12"/>
      <c r="I2702" s="12"/>
      <c r="J2702" s="12"/>
      <c r="K2702" s="12"/>
      <c r="L2702" s="12"/>
      <c r="M2702" s="12"/>
      <c r="N2702" s="12"/>
      <c r="O2702" s="12"/>
      <c r="P2702" s="12"/>
      <c r="Q2702" s="12"/>
      <c r="R2702" s="12"/>
      <c r="S2702" s="12"/>
      <c r="T2702" s="12"/>
      <c r="U2702" s="12"/>
      <c r="V2702" s="12"/>
    </row>
    <row r="2703" spans="1:22" s="1" customFormat="1" x14ac:dyDescent="0.4">
      <c r="A2703" s="12"/>
      <c r="B2703" s="12"/>
      <c r="C2703" s="42"/>
      <c r="D2703" s="12"/>
      <c r="E2703" s="12"/>
      <c r="F2703" s="12"/>
      <c r="G2703" s="12"/>
      <c r="H2703" s="12"/>
      <c r="I2703" s="12"/>
      <c r="J2703" s="12"/>
      <c r="K2703" s="12"/>
      <c r="L2703" s="12"/>
      <c r="M2703" s="12"/>
      <c r="N2703" s="12"/>
      <c r="O2703" s="12"/>
      <c r="P2703" s="12"/>
      <c r="Q2703" s="12"/>
      <c r="R2703" s="12"/>
      <c r="S2703" s="12"/>
      <c r="T2703" s="12"/>
      <c r="U2703" s="12"/>
      <c r="V2703" s="12"/>
    </row>
    <row r="2704" spans="1:22" s="1" customFormat="1" x14ac:dyDescent="0.4">
      <c r="A2704" s="12"/>
      <c r="B2704" s="12"/>
      <c r="C2704" s="42"/>
      <c r="D2704" s="12"/>
      <c r="E2704" s="12"/>
      <c r="F2704" s="12"/>
      <c r="G2704" s="12"/>
      <c r="H2704" s="12"/>
      <c r="I2704" s="12"/>
      <c r="J2704" s="12"/>
      <c r="K2704" s="12"/>
      <c r="L2704" s="12"/>
      <c r="M2704" s="12"/>
      <c r="N2704" s="12"/>
      <c r="O2704" s="12"/>
      <c r="P2704" s="12"/>
      <c r="Q2704" s="12"/>
      <c r="R2704" s="12"/>
      <c r="S2704" s="12"/>
      <c r="T2704" s="12"/>
      <c r="U2704" s="12"/>
      <c r="V2704" s="12"/>
    </row>
    <row r="2705" spans="1:22" s="1" customFormat="1" x14ac:dyDescent="0.4">
      <c r="A2705" s="12"/>
      <c r="B2705" s="12"/>
      <c r="C2705" s="42"/>
      <c r="D2705" s="12"/>
      <c r="E2705" s="12"/>
      <c r="F2705" s="12"/>
      <c r="G2705" s="12"/>
      <c r="H2705" s="12"/>
      <c r="I2705" s="12"/>
      <c r="J2705" s="12"/>
      <c r="K2705" s="12"/>
      <c r="L2705" s="12"/>
      <c r="M2705" s="12"/>
      <c r="N2705" s="12"/>
      <c r="O2705" s="12"/>
      <c r="P2705" s="12"/>
      <c r="Q2705" s="12"/>
      <c r="R2705" s="12"/>
      <c r="S2705" s="12"/>
      <c r="T2705" s="12"/>
      <c r="U2705" s="12"/>
      <c r="V2705" s="12"/>
    </row>
    <row r="2706" spans="1:22" s="1" customFormat="1" x14ac:dyDescent="0.4">
      <c r="A2706" s="12"/>
      <c r="B2706" s="12"/>
      <c r="C2706" s="42"/>
      <c r="D2706" s="12"/>
      <c r="E2706" s="12"/>
      <c r="F2706" s="12"/>
      <c r="G2706" s="12"/>
      <c r="H2706" s="12"/>
      <c r="I2706" s="12"/>
      <c r="J2706" s="12"/>
      <c r="K2706" s="12"/>
      <c r="L2706" s="12"/>
      <c r="M2706" s="12"/>
      <c r="N2706" s="12"/>
      <c r="O2706" s="12"/>
      <c r="P2706" s="12"/>
      <c r="Q2706" s="12"/>
      <c r="R2706" s="12"/>
      <c r="S2706" s="12"/>
      <c r="T2706" s="12"/>
      <c r="U2706" s="12"/>
      <c r="V2706" s="12"/>
    </row>
    <row r="2707" spans="1:22" s="1" customFormat="1" x14ac:dyDescent="0.4">
      <c r="A2707" s="12"/>
      <c r="B2707" s="12"/>
      <c r="C2707" s="42"/>
      <c r="D2707" s="12"/>
      <c r="E2707" s="12"/>
      <c r="F2707" s="12"/>
      <c r="G2707" s="12"/>
      <c r="H2707" s="12"/>
      <c r="I2707" s="12"/>
      <c r="J2707" s="12"/>
      <c r="K2707" s="12"/>
      <c r="L2707" s="12"/>
      <c r="M2707" s="12"/>
      <c r="N2707" s="12"/>
      <c r="O2707" s="12"/>
      <c r="P2707" s="12"/>
      <c r="Q2707" s="12"/>
      <c r="R2707" s="12"/>
      <c r="S2707" s="12"/>
      <c r="T2707" s="12"/>
      <c r="U2707" s="12"/>
      <c r="V2707" s="12"/>
    </row>
    <row r="2708" spans="1:22" s="1" customFormat="1" x14ac:dyDescent="0.4">
      <c r="A2708" s="12"/>
      <c r="B2708" s="12"/>
      <c r="C2708" s="42"/>
      <c r="D2708" s="12"/>
      <c r="E2708" s="12"/>
      <c r="F2708" s="12"/>
      <c r="G2708" s="12"/>
      <c r="H2708" s="12"/>
      <c r="I2708" s="12"/>
      <c r="J2708" s="12"/>
      <c r="K2708" s="12"/>
      <c r="L2708" s="12"/>
      <c r="M2708" s="12"/>
      <c r="N2708" s="12"/>
      <c r="O2708" s="12"/>
      <c r="P2708" s="12"/>
      <c r="Q2708" s="12"/>
      <c r="R2708" s="12"/>
      <c r="S2708" s="12"/>
      <c r="T2708" s="12"/>
      <c r="U2708" s="12"/>
      <c r="V2708" s="12"/>
    </row>
    <row r="2709" spans="1:22" s="1" customFormat="1" x14ac:dyDescent="0.4">
      <c r="A2709" s="12"/>
      <c r="B2709" s="12"/>
      <c r="C2709" s="42"/>
      <c r="D2709" s="12"/>
      <c r="E2709" s="12"/>
      <c r="F2709" s="12"/>
      <c r="G2709" s="12"/>
      <c r="H2709" s="12"/>
      <c r="I2709" s="12"/>
      <c r="J2709" s="12"/>
      <c r="K2709" s="12"/>
      <c r="L2709" s="12"/>
      <c r="M2709" s="12"/>
      <c r="N2709" s="12"/>
      <c r="O2709" s="12"/>
      <c r="P2709" s="12"/>
      <c r="Q2709" s="12"/>
      <c r="R2709" s="12"/>
      <c r="S2709" s="12"/>
      <c r="T2709" s="12"/>
      <c r="U2709" s="12"/>
      <c r="V2709" s="12"/>
    </row>
    <row r="2710" spans="1:22" s="1" customFormat="1" x14ac:dyDescent="0.4">
      <c r="A2710" s="12"/>
      <c r="B2710" s="12"/>
      <c r="C2710" s="42"/>
      <c r="D2710" s="12"/>
      <c r="E2710" s="12"/>
      <c r="F2710" s="12"/>
      <c r="G2710" s="12"/>
      <c r="H2710" s="12"/>
      <c r="I2710" s="12"/>
      <c r="J2710" s="12"/>
      <c r="K2710" s="12"/>
      <c r="L2710" s="12"/>
      <c r="M2710" s="12"/>
      <c r="N2710" s="12"/>
      <c r="O2710" s="12"/>
      <c r="P2710" s="12"/>
      <c r="Q2710" s="12"/>
      <c r="R2710" s="12"/>
      <c r="S2710" s="12"/>
      <c r="T2710" s="12"/>
      <c r="U2710" s="12"/>
      <c r="V2710" s="12"/>
    </row>
    <row r="2711" spans="1:22" s="1" customFormat="1" x14ac:dyDescent="0.4">
      <c r="A2711" s="12"/>
      <c r="B2711" s="12"/>
      <c r="C2711" s="42"/>
      <c r="D2711" s="12"/>
      <c r="E2711" s="12"/>
      <c r="F2711" s="12"/>
      <c r="G2711" s="12"/>
      <c r="H2711" s="12"/>
      <c r="I2711" s="12"/>
      <c r="J2711" s="12"/>
      <c r="K2711" s="12"/>
      <c r="L2711" s="12"/>
      <c r="M2711" s="12"/>
      <c r="N2711" s="12"/>
      <c r="O2711" s="12"/>
      <c r="P2711" s="12"/>
      <c r="Q2711" s="12"/>
      <c r="R2711" s="12"/>
      <c r="S2711" s="12"/>
      <c r="T2711" s="12"/>
      <c r="U2711" s="12"/>
      <c r="V2711" s="12"/>
    </row>
    <row r="2712" spans="1:22" s="1" customFormat="1" x14ac:dyDescent="0.4">
      <c r="A2712" s="12"/>
      <c r="B2712" s="12"/>
      <c r="C2712" s="42"/>
      <c r="D2712" s="12"/>
      <c r="E2712" s="12"/>
      <c r="F2712" s="12"/>
      <c r="G2712" s="12"/>
      <c r="H2712" s="12"/>
      <c r="I2712" s="12"/>
      <c r="J2712" s="12"/>
      <c r="K2712" s="12"/>
      <c r="L2712" s="12"/>
      <c r="M2712" s="12"/>
      <c r="N2712" s="12"/>
      <c r="O2712" s="12"/>
      <c r="P2712" s="12"/>
      <c r="Q2712" s="12"/>
      <c r="R2712" s="12"/>
      <c r="S2712" s="12"/>
      <c r="T2712" s="12"/>
      <c r="U2712" s="12"/>
      <c r="V2712" s="12"/>
    </row>
    <row r="2713" spans="1:22" s="1" customFormat="1" x14ac:dyDescent="0.4">
      <c r="A2713" s="12"/>
      <c r="B2713" s="12"/>
      <c r="C2713" s="42"/>
      <c r="D2713" s="12"/>
      <c r="E2713" s="12"/>
      <c r="F2713" s="12"/>
      <c r="G2713" s="12"/>
      <c r="H2713" s="12"/>
      <c r="I2713" s="12"/>
      <c r="J2713" s="12"/>
      <c r="K2713" s="12"/>
      <c r="L2713" s="12"/>
      <c r="M2713" s="12"/>
      <c r="N2713" s="12"/>
      <c r="O2713" s="12"/>
      <c r="P2713" s="12"/>
      <c r="Q2713" s="12"/>
      <c r="R2713" s="12"/>
      <c r="S2713" s="12"/>
      <c r="T2713" s="12"/>
      <c r="U2713" s="12"/>
      <c r="V2713" s="12"/>
    </row>
    <row r="2714" spans="1:22" s="1" customFormat="1" x14ac:dyDescent="0.4">
      <c r="A2714" s="12"/>
      <c r="B2714" s="12"/>
      <c r="C2714" s="42"/>
      <c r="D2714" s="12"/>
      <c r="E2714" s="12"/>
      <c r="F2714" s="12"/>
      <c r="G2714" s="12"/>
      <c r="H2714" s="12"/>
      <c r="I2714" s="12"/>
      <c r="J2714" s="12"/>
      <c r="K2714" s="12"/>
      <c r="L2714" s="12"/>
      <c r="M2714" s="12"/>
      <c r="N2714" s="12"/>
      <c r="O2714" s="12"/>
      <c r="P2714" s="12"/>
      <c r="Q2714" s="12"/>
      <c r="R2714" s="12"/>
      <c r="S2714" s="12"/>
      <c r="T2714" s="12"/>
      <c r="U2714" s="12"/>
      <c r="V2714" s="12"/>
    </row>
    <row r="2715" spans="1:22" s="1" customFormat="1" x14ac:dyDescent="0.4">
      <c r="A2715" s="12"/>
      <c r="B2715" s="12"/>
      <c r="C2715" s="42"/>
      <c r="D2715" s="12"/>
      <c r="E2715" s="12"/>
      <c r="F2715" s="12"/>
      <c r="G2715" s="12"/>
      <c r="H2715" s="12"/>
      <c r="I2715" s="12"/>
      <c r="J2715" s="12"/>
      <c r="K2715" s="12"/>
      <c r="L2715" s="12"/>
      <c r="M2715" s="12"/>
      <c r="N2715" s="12"/>
      <c r="O2715" s="12"/>
      <c r="P2715" s="12"/>
      <c r="Q2715" s="12"/>
      <c r="R2715" s="12"/>
      <c r="S2715" s="12"/>
      <c r="T2715" s="12"/>
      <c r="U2715" s="12"/>
      <c r="V2715" s="12"/>
    </row>
    <row r="2716" spans="1:22" s="1" customFormat="1" x14ac:dyDescent="0.4">
      <c r="A2716" s="12"/>
      <c r="B2716" s="12"/>
      <c r="C2716" s="42"/>
      <c r="D2716" s="12"/>
      <c r="E2716" s="12"/>
      <c r="F2716" s="12"/>
      <c r="G2716" s="12"/>
      <c r="H2716" s="12"/>
      <c r="I2716" s="12"/>
      <c r="J2716" s="12"/>
      <c r="K2716" s="12"/>
      <c r="L2716" s="12"/>
      <c r="M2716" s="12"/>
      <c r="N2716" s="12"/>
      <c r="O2716" s="12"/>
      <c r="P2716" s="12"/>
      <c r="Q2716" s="12"/>
      <c r="R2716" s="12"/>
      <c r="S2716" s="12"/>
      <c r="T2716" s="12"/>
      <c r="U2716" s="12"/>
      <c r="V2716" s="12"/>
    </row>
    <row r="2717" spans="1:22" s="1" customFormat="1" x14ac:dyDescent="0.4">
      <c r="A2717" s="12"/>
      <c r="B2717" s="12"/>
      <c r="C2717" s="42"/>
      <c r="D2717" s="12"/>
      <c r="E2717" s="12"/>
      <c r="F2717" s="12"/>
      <c r="G2717" s="12"/>
      <c r="H2717" s="12"/>
      <c r="I2717" s="12"/>
      <c r="J2717" s="12"/>
      <c r="K2717" s="12"/>
      <c r="L2717" s="12"/>
      <c r="M2717" s="12"/>
      <c r="N2717" s="12"/>
      <c r="O2717" s="12"/>
      <c r="P2717" s="12"/>
      <c r="Q2717" s="12"/>
      <c r="R2717" s="12"/>
      <c r="S2717" s="12"/>
      <c r="T2717" s="12"/>
      <c r="U2717" s="12"/>
      <c r="V2717" s="12"/>
    </row>
    <row r="2718" spans="1:22" s="1" customFormat="1" x14ac:dyDescent="0.4">
      <c r="A2718" s="12"/>
      <c r="B2718" s="12"/>
      <c r="C2718" s="42"/>
      <c r="D2718" s="12"/>
      <c r="E2718" s="12"/>
      <c r="F2718" s="12"/>
      <c r="G2718" s="12"/>
      <c r="H2718" s="12"/>
      <c r="I2718" s="12"/>
      <c r="J2718" s="12"/>
      <c r="K2718" s="12"/>
      <c r="L2718" s="12"/>
      <c r="M2718" s="12"/>
      <c r="N2718" s="12"/>
      <c r="O2718" s="12"/>
      <c r="P2718" s="12"/>
      <c r="Q2718" s="12"/>
      <c r="R2718" s="12"/>
      <c r="S2718" s="12"/>
      <c r="T2718" s="12"/>
      <c r="U2718" s="12"/>
      <c r="V2718" s="12"/>
    </row>
    <row r="2719" spans="1:22" s="1" customFormat="1" x14ac:dyDescent="0.4">
      <c r="A2719" s="12"/>
      <c r="B2719" s="12"/>
      <c r="C2719" s="42"/>
      <c r="D2719" s="12"/>
      <c r="E2719" s="12"/>
      <c r="F2719" s="12"/>
      <c r="G2719" s="12"/>
      <c r="H2719" s="12"/>
      <c r="I2719" s="12"/>
      <c r="J2719" s="12"/>
      <c r="K2719" s="12"/>
      <c r="L2719" s="12"/>
      <c r="M2719" s="12"/>
      <c r="N2719" s="12"/>
      <c r="O2719" s="12"/>
      <c r="P2719" s="12"/>
      <c r="Q2719" s="12"/>
      <c r="R2719" s="12"/>
      <c r="S2719" s="12"/>
      <c r="T2719" s="12"/>
      <c r="U2719" s="12"/>
      <c r="V2719" s="12"/>
    </row>
    <row r="2720" spans="1:22" s="1" customFormat="1" x14ac:dyDescent="0.4">
      <c r="A2720" s="12"/>
      <c r="B2720" s="12"/>
      <c r="C2720" s="42"/>
      <c r="D2720" s="12"/>
      <c r="E2720" s="12"/>
      <c r="F2720" s="12"/>
      <c r="G2720" s="12"/>
      <c r="H2720" s="12"/>
      <c r="I2720" s="12"/>
      <c r="J2720" s="12"/>
      <c r="K2720" s="12"/>
      <c r="L2720" s="12"/>
      <c r="M2720" s="12"/>
      <c r="N2720" s="12"/>
      <c r="O2720" s="12"/>
      <c r="P2720" s="12"/>
      <c r="Q2720" s="12"/>
      <c r="R2720" s="12"/>
      <c r="S2720" s="12"/>
      <c r="T2720" s="12"/>
      <c r="U2720" s="12"/>
      <c r="V2720" s="12"/>
    </row>
    <row r="2721" spans="1:22" s="1" customFormat="1" x14ac:dyDescent="0.4">
      <c r="A2721" s="12"/>
      <c r="B2721" s="12"/>
      <c r="C2721" s="42"/>
      <c r="D2721" s="12"/>
      <c r="E2721" s="12"/>
      <c r="F2721" s="12"/>
      <c r="G2721" s="12"/>
      <c r="H2721" s="12"/>
      <c r="I2721" s="12"/>
      <c r="J2721" s="12"/>
      <c r="K2721" s="12"/>
      <c r="L2721" s="12"/>
      <c r="M2721" s="12"/>
      <c r="N2721" s="12"/>
      <c r="O2721" s="12"/>
      <c r="P2721" s="12"/>
      <c r="Q2721" s="12"/>
      <c r="R2721" s="12"/>
      <c r="S2721" s="12"/>
      <c r="T2721" s="12"/>
      <c r="U2721" s="12"/>
      <c r="V2721" s="12"/>
    </row>
    <row r="2722" spans="1:22" s="1" customFormat="1" x14ac:dyDescent="0.4">
      <c r="A2722" s="12"/>
      <c r="B2722" s="12"/>
      <c r="C2722" s="42"/>
      <c r="D2722" s="12"/>
      <c r="E2722" s="12"/>
      <c r="F2722" s="12"/>
      <c r="G2722" s="12"/>
      <c r="H2722" s="12"/>
      <c r="I2722" s="12"/>
      <c r="J2722" s="12"/>
      <c r="K2722" s="12"/>
      <c r="L2722" s="12"/>
      <c r="M2722" s="12"/>
      <c r="N2722" s="12"/>
      <c r="O2722" s="12"/>
      <c r="P2722" s="12"/>
      <c r="Q2722" s="12"/>
      <c r="R2722" s="12"/>
      <c r="S2722" s="12"/>
      <c r="T2722" s="12"/>
      <c r="U2722" s="12"/>
      <c r="V2722" s="12"/>
    </row>
    <row r="2723" spans="1:22" s="1" customFormat="1" x14ac:dyDescent="0.4">
      <c r="A2723" s="12"/>
      <c r="B2723" s="12"/>
      <c r="C2723" s="42"/>
      <c r="D2723" s="12"/>
      <c r="E2723" s="12"/>
      <c r="F2723" s="12"/>
      <c r="G2723" s="12"/>
      <c r="H2723" s="12"/>
      <c r="I2723" s="12"/>
      <c r="J2723" s="12"/>
      <c r="K2723" s="12"/>
      <c r="L2723" s="12"/>
      <c r="M2723" s="12"/>
      <c r="N2723" s="12"/>
      <c r="O2723" s="12"/>
      <c r="P2723" s="12"/>
      <c r="Q2723" s="12"/>
      <c r="R2723" s="12"/>
      <c r="S2723" s="12"/>
      <c r="T2723" s="12"/>
      <c r="U2723" s="12"/>
      <c r="V2723" s="12"/>
    </row>
    <row r="2724" spans="1:22" s="1" customFormat="1" x14ac:dyDescent="0.4">
      <c r="A2724" s="12"/>
      <c r="B2724" s="12"/>
      <c r="C2724" s="42"/>
      <c r="D2724" s="12"/>
      <c r="E2724" s="12"/>
      <c r="F2724" s="12"/>
      <c r="G2724" s="12"/>
      <c r="H2724" s="12"/>
      <c r="I2724" s="12"/>
      <c r="J2724" s="12"/>
      <c r="K2724" s="12"/>
      <c r="L2724" s="12"/>
      <c r="M2724" s="12"/>
      <c r="N2724" s="12"/>
      <c r="O2724" s="12"/>
      <c r="P2724" s="12"/>
      <c r="Q2724" s="12"/>
      <c r="R2724" s="12"/>
      <c r="S2724" s="12"/>
      <c r="T2724" s="12"/>
      <c r="U2724" s="12"/>
      <c r="V2724" s="12"/>
    </row>
    <row r="2725" spans="1:22" s="1" customFormat="1" x14ac:dyDescent="0.4">
      <c r="A2725" s="12"/>
      <c r="B2725" s="12"/>
      <c r="C2725" s="42"/>
      <c r="D2725" s="12"/>
      <c r="E2725" s="12"/>
      <c r="F2725" s="12"/>
      <c r="G2725" s="12"/>
      <c r="H2725" s="12"/>
      <c r="I2725" s="12"/>
      <c r="J2725" s="12"/>
      <c r="K2725" s="12"/>
      <c r="L2725" s="12"/>
      <c r="M2725" s="12"/>
      <c r="N2725" s="12"/>
      <c r="O2725" s="12"/>
      <c r="P2725" s="12"/>
      <c r="Q2725" s="12"/>
      <c r="R2725" s="12"/>
      <c r="S2725" s="12"/>
      <c r="T2725" s="12"/>
      <c r="U2725" s="12"/>
      <c r="V2725" s="12"/>
    </row>
    <row r="2726" spans="1:22" s="1" customFormat="1" x14ac:dyDescent="0.4">
      <c r="A2726" s="12"/>
      <c r="B2726" s="12"/>
      <c r="C2726" s="42"/>
      <c r="D2726" s="12"/>
      <c r="E2726" s="12"/>
      <c r="F2726" s="12"/>
      <c r="G2726" s="12"/>
      <c r="H2726" s="12"/>
      <c r="I2726" s="12"/>
      <c r="J2726" s="12"/>
      <c r="K2726" s="12"/>
      <c r="L2726" s="12"/>
      <c r="M2726" s="12"/>
      <c r="N2726" s="12"/>
      <c r="O2726" s="12"/>
      <c r="P2726" s="12"/>
      <c r="Q2726" s="12"/>
      <c r="R2726" s="12"/>
      <c r="S2726" s="12"/>
      <c r="T2726" s="12"/>
      <c r="U2726" s="12"/>
      <c r="V2726" s="12"/>
    </row>
    <row r="2727" spans="1:22" s="1" customFormat="1" x14ac:dyDescent="0.4">
      <c r="A2727" s="12"/>
      <c r="B2727" s="12"/>
      <c r="C2727" s="42"/>
      <c r="D2727" s="12"/>
      <c r="E2727" s="12"/>
      <c r="F2727" s="12"/>
      <c r="G2727" s="12"/>
      <c r="H2727" s="12"/>
      <c r="I2727" s="12"/>
      <c r="J2727" s="12"/>
      <c r="K2727" s="12"/>
      <c r="L2727" s="12"/>
      <c r="M2727" s="12"/>
      <c r="N2727" s="12"/>
      <c r="O2727" s="12"/>
      <c r="P2727" s="12"/>
      <c r="Q2727" s="12"/>
      <c r="R2727" s="12"/>
      <c r="S2727" s="12"/>
      <c r="T2727" s="12"/>
      <c r="U2727" s="12"/>
      <c r="V2727" s="12"/>
    </row>
    <row r="2728" spans="1:22" s="1" customFormat="1" x14ac:dyDescent="0.4">
      <c r="A2728" s="12"/>
      <c r="B2728" s="12"/>
      <c r="C2728" s="42"/>
      <c r="D2728" s="12"/>
      <c r="E2728" s="12"/>
      <c r="F2728" s="12"/>
      <c r="G2728" s="12"/>
      <c r="H2728" s="12"/>
      <c r="I2728" s="12"/>
      <c r="J2728" s="12"/>
      <c r="K2728" s="12"/>
      <c r="L2728" s="12"/>
      <c r="M2728" s="12"/>
      <c r="N2728" s="12"/>
      <c r="O2728" s="12"/>
      <c r="P2728" s="12"/>
      <c r="Q2728" s="12"/>
      <c r="R2728" s="12"/>
      <c r="S2728" s="12"/>
      <c r="T2728" s="12"/>
      <c r="U2728" s="12"/>
      <c r="V2728" s="12"/>
    </row>
    <row r="2729" spans="1:22" s="1" customFormat="1" x14ac:dyDescent="0.4">
      <c r="A2729" s="12"/>
      <c r="B2729" s="12"/>
      <c r="C2729" s="42"/>
      <c r="D2729" s="12"/>
      <c r="E2729" s="12"/>
      <c r="F2729" s="12"/>
      <c r="G2729" s="12"/>
      <c r="H2729" s="12"/>
      <c r="I2729" s="12"/>
      <c r="J2729" s="12"/>
      <c r="K2729" s="12"/>
      <c r="L2729" s="12"/>
      <c r="M2729" s="12"/>
      <c r="N2729" s="12"/>
      <c r="O2729" s="12"/>
      <c r="P2729" s="12"/>
      <c r="Q2729" s="12"/>
      <c r="R2729" s="12"/>
      <c r="S2729" s="12"/>
      <c r="T2729" s="12"/>
      <c r="U2729" s="12"/>
      <c r="V2729" s="12"/>
    </row>
    <row r="2730" spans="1:22" s="1" customFormat="1" x14ac:dyDescent="0.4">
      <c r="A2730" s="12"/>
      <c r="B2730" s="12"/>
      <c r="C2730" s="42"/>
      <c r="D2730" s="12"/>
      <c r="E2730" s="12"/>
      <c r="F2730" s="12"/>
      <c r="G2730" s="12"/>
      <c r="H2730" s="12"/>
      <c r="I2730" s="12"/>
      <c r="J2730" s="12"/>
      <c r="K2730" s="12"/>
      <c r="L2730" s="12"/>
      <c r="M2730" s="12"/>
      <c r="N2730" s="12"/>
      <c r="O2730" s="12"/>
      <c r="P2730" s="12"/>
      <c r="Q2730" s="12"/>
      <c r="R2730" s="12"/>
      <c r="S2730" s="12"/>
      <c r="T2730" s="12"/>
      <c r="U2730" s="12"/>
      <c r="V2730" s="12"/>
    </row>
    <row r="2731" spans="1:22" s="1" customFormat="1" x14ac:dyDescent="0.4">
      <c r="A2731" s="12"/>
      <c r="B2731" s="12"/>
      <c r="C2731" s="42"/>
      <c r="D2731" s="12"/>
      <c r="E2731" s="12"/>
      <c r="F2731" s="12"/>
      <c r="G2731" s="12"/>
      <c r="H2731" s="12"/>
      <c r="I2731" s="12"/>
      <c r="J2731" s="12"/>
      <c r="K2731" s="12"/>
      <c r="L2731" s="12"/>
      <c r="M2731" s="12"/>
      <c r="N2731" s="12"/>
      <c r="O2731" s="12"/>
      <c r="P2731" s="12"/>
      <c r="Q2731" s="12"/>
      <c r="R2731" s="12"/>
      <c r="S2731" s="12"/>
      <c r="T2731" s="12"/>
      <c r="U2731" s="12"/>
      <c r="V2731" s="12"/>
    </row>
    <row r="2732" spans="1:22" s="1" customFormat="1" x14ac:dyDescent="0.4">
      <c r="A2732" s="12"/>
      <c r="B2732" s="12"/>
      <c r="C2732" s="42"/>
      <c r="D2732" s="12"/>
      <c r="E2732" s="12"/>
      <c r="F2732" s="12"/>
      <c r="G2732" s="12"/>
      <c r="H2732" s="12"/>
      <c r="I2732" s="12"/>
      <c r="J2732" s="12"/>
      <c r="K2732" s="12"/>
      <c r="L2732" s="12"/>
      <c r="M2732" s="12"/>
      <c r="N2732" s="12"/>
      <c r="O2732" s="12"/>
      <c r="P2732" s="12"/>
      <c r="Q2732" s="12"/>
      <c r="R2732" s="12"/>
      <c r="S2732" s="12"/>
      <c r="T2732" s="12"/>
      <c r="U2732" s="12"/>
      <c r="V2732" s="12"/>
    </row>
    <row r="2733" spans="1:22" s="1" customFormat="1" x14ac:dyDescent="0.4">
      <c r="A2733" s="12"/>
      <c r="B2733" s="12"/>
      <c r="C2733" s="42"/>
      <c r="D2733" s="12"/>
      <c r="E2733" s="12"/>
      <c r="F2733" s="12"/>
      <c r="G2733" s="12"/>
      <c r="H2733" s="12"/>
      <c r="I2733" s="12"/>
      <c r="J2733" s="12"/>
      <c r="K2733" s="12"/>
      <c r="L2733" s="12"/>
      <c r="M2733" s="12"/>
      <c r="N2733" s="12"/>
      <c r="O2733" s="12"/>
      <c r="P2733" s="12"/>
      <c r="Q2733" s="12"/>
      <c r="R2733" s="12"/>
      <c r="S2733" s="12"/>
      <c r="T2733" s="12"/>
      <c r="U2733" s="12"/>
      <c r="V2733" s="12"/>
    </row>
    <row r="2734" spans="1:22" s="1" customFormat="1" x14ac:dyDescent="0.4">
      <c r="A2734" s="12"/>
      <c r="B2734" s="12"/>
      <c r="C2734" s="42"/>
      <c r="D2734" s="12"/>
      <c r="E2734" s="12"/>
      <c r="F2734" s="12"/>
      <c r="G2734" s="12"/>
      <c r="H2734" s="12"/>
      <c r="I2734" s="12"/>
      <c r="J2734" s="12"/>
      <c r="K2734" s="12"/>
      <c r="L2734" s="12"/>
      <c r="M2734" s="12"/>
      <c r="N2734" s="12"/>
      <c r="O2734" s="12"/>
      <c r="P2734" s="12"/>
      <c r="Q2734" s="12"/>
      <c r="R2734" s="12"/>
      <c r="S2734" s="12"/>
      <c r="T2734" s="12"/>
      <c r="U2734" s="12"/>
      <c r="V2734" s="12"/>
    </row>
    <row r="2735" spans="1:22" s="1" customFormat="1" x14ac:dyDescent="0.4">
      <c r="A2735" s="12"/>
      <c r="B2735" s="12"/>
      <c r="C2735" s="42"/>
      <c r="D2735" s="12"/>
      <c r="E2735" s="12"/>
      <c r="F2735" s="12"/>
      <c r="G2735" s="12"/>
      <c r="H2735" s="12"/>
      <c r="I2735" s="12"/>
      <c r="J2735" s="12"/>
      <c r="K2735" s="12"/>
      <c r="L2735" s="12"/>
      <c r="M2735" s="12"/>
      <c r="N2735" s="12"/>
      <c r="O2735" s="12"/>
      <c r="P2735" s="12"/>
      <c r="Q2735" s="12"/>
      <c r="R2735" s="12"/>
      <c r="S2735" s="12"/>
      <c r="T2735" s="12"/>
      <c r="U2735" s="12"/>
      <c r="V2735" s="12"/>
    </row>
    <row r="2736" spans="1:22" s="1" customFormat="1" x14ac:dyDescent="0.4">
      <c r="A2736" s="12"/>
      <c r="B2736" s="12"/>
      <c r="C2736" s="42"/>
      <c r="D2736" s="12"/>
      <c r="E2736" s="12"/>
      <c r="F2736" s="12"/>
      <c r="G2736" s="12"/>
      <c r="H2736" s="12"/>
      <c r="I2736" s="12"/>
      <c r="J2736" s="12"/>
      <c r="K2736" s="12"/>
      <c r="L2736" s="12"/>
      <c r="M2736" s="12"/>
      <c r="N2736" s="12"/>
      <c r="O2736" s="12"/>
      <c r="P2736" s="12"/>
      <c r="Q2736" s="12"/>
      <c r="R2736" s="12"/>
      <c r="S2736" s="12"/>
      <c r="T2736" s="12"/>
      <c r="U2736" s="12"/>
      <c r="V2736" s="12"/>
    </row>
    <row r="2737" spans="1:22" s="1" customFormat="1" x14ac:dyDescent="0.4">
      <c r="A2737" s="12"/>
      <c r="B2737" s="12"/>
      <c r="C2737" s="42"/>
      <c r="D2737" s="12"/>
      <c r="E2737" s="12"/>
      <c r="F2737" s="12"/>
      <c r="G2737" s="12"/>
      <c r="H2737" s="12"/>
      <c r="I2737" s="12"/>
      <c r="J2737" s="12"/>
      <c r="K2737" s="12"/>
      <c r="L2737" s="12"/>
      <c r="M2737" s="12"/>
      <c r="N2737" s="12"/>
      <c r="O2737" s="12"/>
      <c r="P2737" s="12"/>
      <c r="Q2737" s="12"/>
      <c r="R2737" s="12"/>
      <c r="S2737" s="12"/>
      <c r="T2737" s="12"/>
      <c r="U2737" s="12"/>
      <c r="V2737" s="12"/>
    </row>
    <row r="2738" spans="1:22" s="1" customFormat="1" x14ac:dyDescent="0.4">
      <c r="A2738" s="12"/>
      <c r="B2738" s="12"/>
      <c r="C2738" s="42"/>
      <c r="D2738" s="12"/>
      <c r="E2738" s="12"/>
      <c r="F2738" s="12"/>
      <c r="G2738" s="12"/>
      <c r="H2738" s="12"/>
      <c r="I2738" s="12"/>
      <c r="J2738" s="12"/>
      <c r="K2738" s="12"/>
      <c r="L2738" s="12"/>
      <c r="M2738" s="12"/>
      <c r="N2738" s="12"/>
      <c r="O2738" s="12"/>
      <c r="P2738" s="12"/>
      <c r="Q2738" s="12"/>
      <c r="R2738" s="12"/>
      <c r="S2738" s="12"/>
      <c r="T2738" s="12"/>
      <c r="U2738" s="12"/>
      <c r="V2738" s="12"/>
    </row>
    <row r="2739" spans="1:22" s="1" customFormat="1" x14ac:dyDescent="0.4">
      <c r="A2739" s="12"/>
      <c r="B2739" s="12"/>
      <c r="C2739" s="42"/>
      <c r="D2739" s="12"/>
      <c r="E2739" s="12"/>
      <c r="F2739" s="12"/>
      <c r="G2739" s="12"/>
      <c r="H2739" s="12"/>
      <c r="I2739" s="12"/>
      <c r="J2739" s="12"/>
      <c r="K2739" s="12"/>
      <c r="L2739" s="12"/>
      <c r="M2739" s="12"/>
      <c r="N2739" s="12"/>
      <c r="O2739" s="12"/>
      <c r="P2739" s="12"/>
      <c r="Q2739" s="12"/>
      <c r="R2739" s="12"/>
      <c r="S2739" s="12"/>
      <c r="T2739" s="12"/>
      <c r="U2739" s="12"/>
      <c r="V2739" s="12"/>
    </row>
    <row r="2740" spans="1:22" s="1" customFormat="1" x14ac:dyDescent="0.4">
      <c r="A2740" s="12"/>
      <c r="B2740" s="12"/>
      <c r="C2740" s="42"/>
      <c r="D2740" s="12"/>
      <c r="E2740" s="12"/>
      <c r="F2740" s="12"/>
      <c r="G2740" s="12"/>
      <c r="H2740" s="12"/>
      <c r="I2740" s="12"/>
      <c r="J2740" s="12"/>
      <c r="K2740" s="12"/>
      <c r="L2740" s="12"/>
      <c r="M2740" s="12"/>
      <c r="N2740" s="12"/>
      <c r="O2740" s="12"/>
      <c r="P2740" s="12"/>
      <c r="Q2740" s="12"/>
      <c r="R2740" s="12"/>
      <c r="S2740" s="12"/>
      <c r="T2740" s="12"/>
      <c r="U2740" s="12"/>
      <c r="V2740" s="12"/>
    </row>
    <row r="2741" spans="1:22" s="1" customFormat="1" x14ac:dyDescent="0.4">
      <c r="A2741" s="12"/>
      <c r="B2741" s="12"/>
      <c r="C2741" s="42"/>
      <c r="D2741" s="12"/>
      <c r="E2741" s="12"/>
      <c r="F2741" s="12"/>
      <c r="G2741" s="12"/>
      <c r="H2741" s="12"/>
      <c r="I2741" s="12"/>
      <c r="J2741" s="12"/>
      <c r="K2741" s="12"/>
      <c r="L2741" s="12"/>
      <c r="M2741" s="12"/>
      <c r="N2741" s="12"/>
      <c r="O2741" s="12"/>
      <c r="P2741" s="12"/>
      <c r="Q2741" s="12"/>
      <c r="R2741" s="12"/>
      <c r="S2741" s="12"/>
      <c r="T2741" s="12"/>
      <c r="U2741" s="12"/>
      <c r="V2741" s="12"/>
    </row>
    <row r="2742" spans="1:22" s="1" customFormat="1" x14ac:dyDescent="0.4">
      <c r="A2742" s="12"/>
      <c r="B2742" s="12"/>
      <c r="C2742" s="42"/>
      <c r="D2742" s="12"/>
      <c r="E2742" s="12"/>
      <c r="F2742" s="12"/>
      <c r="G2742" s="12"/>
      <c r="H2742" s="12"/>
      <c r="I2742" s="12"/>
      <c r="J2742" s="12"/>
      <c r="K2742" s="12"/>
      <c r="L2742" s="12"/>
      <c r="M2742" s="12"/>
      <c r="N2742" s="12"/>
      <c r="O2742" s="12"/>
      <c r="P2742" s="12"/>
      <c r="Q2742" s="12"/>
      <c r="R2742" s="12"/>
      <c r="S2742" s="12"/>
      <c r="T2742" s="12"/>
      <c r="U2742" s="12"/>
      <c r="V2742" s="12"/>
    </row>
    <row r="2743" spans="1:22" s="1" customFormat="1" x14ac:dyDescent="0.4">
      <c r="A2743" s="12"/>
      <c r="B2743" s="12"/>
      <c r="C2743" s="42"/>
      <c r="D2743" s="12"/>
      <c r="E2743" s="12"/>
      <c r="F2743" s="12"/>
      <c r="G2743" s="12"/>
      <c r="H2743" s="12"/>
      <c r="I2743" s="12"/>
      <c r="J2743" s="12"/>
      <c r="K2743" s="12"/>
      <c r="L2743" s="12"/>
      <c r="M2743" s="12"/>
      <c r="N2743" s="12"/>
      <c r="O2743" s="12"/>
      <c r="P2743" s="12"/>
      <c r="Q2743" s="12"/>
      <c r="R2743" s="12"/>
      <c r="S2743" s="12"/>
      <c r="T2743" s="12"/>
      <c r="U2743" s="12"/>
      <c r="V2743" s="12"/>
    </row>
    <row r="2744" spans="1:22" s="1" customFormat="1" x14ac:dyDescent="0.4">
      <c r="A2744" s="12"/>
      <c r="B2744" s="12"/>
      <c r="C2744" s="42"/>
      <c r="D2744" s="12"/>
      <c r="E2744" s="12"/>
      <c r="F2744" s="12"/>
      <c r="G2744" s="12"/>
      <c r="H2744" s="12"/>
      <c r="I2744" s="12"/>
      <c r="J2744" s="12"/>
      <c r="K2744" s="12"/>
      <c r="L2744" s="12"/>
      <c r="M2744" s="12"/>
      <c r="N2744" s="12"/>
      <c r="O2744" s="12"/>
      <c r="P2744" s="12"/>
      <c r="Q2744" s="12"/>
      <c r="R2744" s="12"/>
      <c r="S2744" s="12"/>
      <c r="T2744" s="12"/>
      <c r="U2744" s="12"/>
      <c r="V2744" s="12"/>
    </row>
    <row r="2745" spans="1:22" s="1" customFormat="1" x14ac:dyDescent="0.4">
      <c r="A2745" s="12"/>
      <c r="B2745" s="12"/>
      <c r="C2745" s="42"/>
      <c r="D2745" s="12"/>
      <c r="E2745" s="12"/>
      <c r="F2745" s="12"/>
      <c r="G2745" s="12"/>
      <c r="H2745" s="12"/>
      <c r="I2745" s="12"/>
      <c r="J2745" s="12"/>
      <c r="K2745" s="12"/>
      <c r="L2745" s="12"/>
      <c r="M2745" s="12"/>
      <c r="N2745" s="12"/>
      <c r="O2745" s="12"/>
      <c r="P2745" s="12"/>
      <c r="Q2745" s="12"/>
      <c r="R2745" s="12"/>
      <c r="S2745" s="12"/>
      <c r="T2745" s="12"/>
      <c r="U2745" s="12"/>
      <c r="V2745" s="12"/>
    </row>
    <row r="2746" spans="1:22" s="1" customFormat="1" x14ac:dyDescent="0.4">
      <c r="A2746" s="12"/>
      <c r="B2746" s="12"/>
      <c r="C2746" s="42"/>
      <c r="D2746" s="12"/>
      <c r="E2746" s="12"/>
      <c r="F2746" s="12"/>
      <c r="G2746" s="12"/>
      <c r="H2746" s="12"/>
      <c r="I2746" s="12"/>
      <c r="J2746" s="12"/>
      <c r="K2746" s="12"/>
      <c r="L2746" s="12"/>
      <c r="M2746" s="12"/>
      <c r="N2746" s="12"/>
      <c r="O2746" s="12"/>
      <c r="P2746" s="12"/>
      <c r="Q2746" s="12"/>
      <c r="R2746" s="12"/>
      <c r="S2746" s="12"/>
      <c r="T2746" s="12"/>
      <c r="U2746" s="12"/>
      <c r="V2746" s="12"/>
    </row>
    <row r="2747" spans="1:22" s="1" customFormat="1" x14ac:dyDescent="0.4">
      <c r="A2747" s="12"/>
      <c r="B2747" s="12"/>
      <c r="C2747" s="42"/>
      <c r="D2747" s="12"/>
      <c r="E2747" s="12"/>
      <c r="F2747" s="12"/>
      <c r="G2747" s="12"/>
      <c r="H2747" s="12"/>
      <c r="I2747" s="12"/>
      <c r="J2747" s="12"/>
      <c r="K2747" s="12"/>
      <c r="L2747" s="12"/>
      <c r="M2747" s="12"/>
      <c r="N2747" s="12"/>
      <c r="O2747" s="12"/>
      <c r="P2747" s="12"/>
      <c r="Q2747" s="12"/>
      <c r="R2747" s="12"/>
      <c r="S2747" s="12"/>
      <c r="T2747" s="12"/>
      <c r="U2747" s="12"/>
      <c r="V2747" s="12"/>
    </row>
    <row r="2748" spans="1:22" s="1" customFormat="1" x14ac:dyDescent="0.4">
      <c r="A2748" s="12"/>
      <c r="B2748" s="12"/>
      <c r="C2748" s="42"/>
      <c r="D2748" s="12"/>
      <c r="E2748" s="12"/>
      <c r="F2748" s="12"/>
      <c r="G2748" s="12"/>
      <c r="H2748" s="12"/>
      <c r="I2748" s="12"/>
      <c r="J2748" s="12"/>
      <c r="K2748" s="12"/>
      <c r="L2748" s="12"/>
      <c r="M2748" s="12"/>
      <c r="N2748" s="12"/>
      <c r="O2748" s="12"/>
      <c r="P2748" s="12"/>
      <c r="Q2748" s="12"/>
      <c r="R2748" s="12"/>
      <c r="S2748" s="12"/>
      <c r="T2748" s="12"/>
      <c r="U2748" s="12"/>
      <c r="V2748" s="12"/>
    </row>
    <row r="2749" spans="1:22" s="1" customFormat="1" x14ac:dyDescent="0.4">
      <c r="A2749" s="12"/>
      <c r="B2749" s="12"/>
      <c r="C2749" s="42"/>
      <c r="D2749" s="12"/>
      <c r="E2749" s="12"/>
      <c r="F2749" s="12"/>
      <c r="G2749" s="12"/>
      <c r="H2749" s="12"/>
      <c r="I2749" s="12"/>
      <c r="J2749" s="12"/>
      <c r="K2749" s="12"/>
      <c r="L2749" s="12"/>
      <c r="M2749" s="12"/>
      <c r="N2749" s="12"/>
      <c r="O2749" s="12"/>
      <c r="P2749" s="12"/>
      <c r="Q2749" s="12"/>
      <c r="R2749" s="12"/>
      <c r="S2749" s="12"/>
      <c r="T2749" s="12"/>
      <c r="U2749" s="12"/>
      <c r="V2749" s="12"/>
    </row>
    <row r="2750" spans="1:22" s="1" customFormat="1" x14ac:dyDescent="0.4">
      <c r="A2750" s="12"/>
      <c r="B2750" s="12"/>
      <c r="C2750" s="42"/>
      <c r="D2750" s="12"/>
      <c r="E2750" s="12"/>
      <c r="F2750" s="12"/>
      <c r="G2750" s="12"/>
      <c r="H2750" s="12"/>
      <c r="I2750" s="12"/>
      <c r="J2750" s="12"/>
      <c r="K2750" s="12"/>
      <c r="L2750" s="12"/>
      <c r="M2750" s="12"/>
      <c r="N2750" s="12"/>
      <c r="O2750" s="12"/>
      <c r="P2750" s="12"/>
      <c r="Q2750" s="12"/>
      <c r="R2750" s="12"/>
      <c r="S2750" s="12"/>
      <c r="T2750" s="12"/>
      <c r="U2750" s="12"/>
      <c r="V2750" s="12"/>
    </row>
    <row r="2751" spans="1:22" s="1" customFormat="1" x14ac:dyDescent="0.4">
      <c r="A2751" s="12"/>
      <c r="B2751" s="12"/>
      <c r="C2751" s="42"/>
      <c r="D2751" s="12"/>
      <c r="E2751" s="12"/>
      <c r="F2751" s="12"/>
      <c r="G2751" s="12"/>
      <c r="H2751" s="12"/>
      <c r="I2751" s="12"/>
      <c r="J2751" s="12"/>
      <c r="K2751" s="12"/>
      <c r="L2751" s="12"/>
      <c r="M2751" s="12"/>
      <c r="N2751" s="12"/>
      <c r="O2751" s="12"/>
      <c r="P2751" s="12"/>
      <c r="Q2751" s="12"/>
      <c r="R2751" s="12"/>
      <c r="S2751" s="12"/>
      <c r="T2751" s="12"/>
      <c r="U2751" s="12"/>
      <c r="V2751" s="12"/>
    </row>
    <row r="2752" spans="1:22" s="1" customFormat="1" x14ac:dyDescent="0.4">
      <c r="A2752" s="12"/>
      <c r="B2752" s="12"/>
      <c r="C2752" s="42"/>
      <c r="D2752" s="12"/>
      <c r="E2752" s="12"/>
      <c r="F2752" s="12"/>
      <c r="G2752" s="12"/>
      <c r="H2752" s="12"/>
      <c r="I2752" s="12"/>
      <c r="J2752" s="12"/>
      <c r="K2752" s="12"/>
      <c r="L2752" s="12"/>
      <c r="M2752" s="12"/>
      <c r="N2752" s="12"/>
      <c r="O2752" s="12"/>
      <c r="P2752" s="12"/>
      <c r="Q2752" s="12"/>
      <c r="R2752" s="12"/>
      <c r="S2752" s="12"/>
      <c r="T2752" s="12"/>
      <c r="U2752" s="12"/>
      <c r="V2752" s="12"/>
    </row>
    <row r="2753" spans="1:22" s="1" customFormat="1" x14ac:dyDescent="0.4">
      <c r="A2753" s="12"/>
      <c r="B2753" s="12"/>
      <c r="C2753" s="42"/>
      <c r="D2753" s="12"/>
      <c r="E2753" s="12"/>
      <c r="F2753" s="12"/>
      <c r="G2753" s="12"/>
      <c r="H2753" s="12"/>
      <c r="I2753" s="12"/>
      <c r="J2753" s="12"/>
      <c r="K2753" s="12"/>
      <c r="L2753" s="12"/>
      <c r="M2753" s="12"/>
      <c r="N2753" s="12"/>
      <c r="O2753" s="12"/>
      <c r="P2753" s="12"/>
      <c r="Q2753" s="12"/>
      <c r="R2753" s="12"/>
      <c r="S2753" s="12"/>
      <c r="T2753" s="12"/>
      <c r="U2753" s="12"/>
      <c r="V2753" s="12"/>
    </row>
    <row r="2754" spans="1:22" s="1" customFormat="1" x14ac:dyDescent="0.4">
      <c r="A2754" s="12"/>
      <c r="B2754" s="12"/>
      <c r="C2754" s="42"/>
      <c r="D2754" s="12"/>
      <c r="E2754" s="12"/>
      <c r="F2754" s="12"/>
      <c r="G2754" s="12"/>
      <c r="H2754" s="12"/>
      <c r="I2754" s="12"/>
      <c r="J2754" s="12"/>
      <c r="K2754" s="12"/>
      <c r="L2754" s="12"/>
      <c r="M2754" s="12"/>
      <c r="N2754" s="12"/>
      <c r="O2754" s="12"/>
      <c r="P2754" s="12"/>
      <c r="Q2754" s="12"/>
      <c r="R2754" s="12"/>
      <c r="S2754" s="12"/>
      <c r="T2754" s="12"/>
      <c r="U2754" s="12"/>
      <c r="V2754" s="12"/>
    </row>
    <row r="2755" spans="1:22" s="1" customFormat="1" x14ac:dyDescent="0.4">
      <c r="A2755" s="12"/>
      <c r="B2755" s="12"/>
      <c r="C2755" s="42"/>
      <c r="D2755" s="12"/>
      <c r="E2755" s="12"/>
      <c r="F2755" s="12"/>
      <c r="G2755" s="12"/>
      <c r="H2755" s="12"/>
      <c r="I2755" s="12"/>
      <c r="J2755" s="12"/>
      <c r="K2755" s="12"/>
      <c r="L2755" s="12"/>
      <c r="M2755" s="12"/>
      <c r="N2755" s="12"/>
      <c r="O2755" s="12"/>
      <c r="P2755" s="12"/>
      <c r="Q2755" s="12"/>
      <c r="R2755" s="12"/>
      <c r="S2755" s="12"/>
      <c r="T2755" s="12"/>
      <c r="U2755" s="12"/>
      <c r="V2755" s="12"/>
    </row>
    <row r="2756" spans="1:22" s="1" customFormat="1" x14ac:dyDescent="0.4">
      <c r="A2756" s="12"/>
      <c r="B2756" s="12"/>
      <c r="C2756" s="42"/>
      <c r="D2756" s="12"/>
      <c r="E2756" s="12"/>
      <c r="F2756" s="12"/>
      <c r="G2756" s="12"/>
      <c r="H2756" s="12"/>
      <c r="I2756" s="12"/>
      <c r="J2756" s="12"/>
      <c r="K2756" s="12"/>
      <c r="L2756" s="12"/>
      <c r="M2756" s="12"/>
      <c r="N2756" s="12"/>
      <c r="O2756" s="12"/>
      <c r="P2756" s="12"/>
      <c r="Q2756" s="12"/>
      <c r="R2756" s="12"/>
      <c r="S2756" s="12"/>
      <c r="T2756" s="12"/>
      <c r="U2756" s="12"/>
      <c r="V2756" s="12"/>
    </row>
    <row r="2757" spans="1:22" s="1" customFormat="1" x14ac:dyDescent="0.4">
      <c r="A2757" s="12"/>
      <c r="B2757" s="12"/>
      <c r="C2757" s="42"/>
      <c r="D2757" s="12"/>
      <c r="E2757" s="12"/>
      <c r="F2757" s="12"/>
      <c r="G2757" s="12"/>
      <c r="H2757" s="12"/>
      <c r="I2757" s="12"/>
      <c r="J2757" s="12"/>
      <c r="K2757" s="12"/>
      <c r="L2757" s="12"/>
      <c r="M2757" s="12"/>
      <c r="N2757" s="12"/>
      <c r="O2757" s="12"/>
      <c r="P2757" s="12"/>
      <c r="Q2757" s="12"/>
      <c r="R2757" s="12"/>
      <c r="S2757" s="12"/>
      <c r="T2757" s="12"/>
      <c r="U2757" s="12"/>
      <c r="V2757" s="12"/>
    </row>
    <row r="2758" spans="1:22" s="1" customFormat="1" x14ac:dyDescent="0.4">
      <c r="A2758" s="12"/>
      <c r="B2758" s="12"/>
      <c r="C2758" s="42"/>
      <c r="D2758" s="12"/>
      <c r="E2758" s="12"/>
      <c r="F2758" s="12"/>
      <c r="G2758" s="12"/>
      <c r="H2758" s="12"/>
      <c r="I2758" s="12"/>
      <c r="J2758" s="12"/>
      <c r="K2758" s="12"/>
      <c r="L2758" s="12"/>
      <c r="M2758" s="12"/>
      <c r="N2758" s="12"/>
      <c r="O2758" s="12"/>
      <c r="P2758" s="12"/>
      <c r="Q2758" s="12"/>
      <c r="R2758" s="12"/>
      <c r="S2758" s="12"/>
      <c r="T2758" s="12"/>
      <c r="U2758" s="12"/>
      <c r="V2758" s="12"/>
    </row>
    <row r="2759" spans="1:22" s="1" customFormat="1" x14ac:dyDescent="0.4">
      <c r="A2759" s="12"/>
      <c r="B2759" s="12"/>
      <c r="C2759" s="42"/>
      <c r="D2759" s="12"/>
      <c r="E2759" s="12"/>
      <c r="F2759" s="12"/>
      <c r="G2759" s="12"/>
      <c r="H2759" s="12"/>
      <c r="I2759" s="12"/>
      <c r="J2759" s="12"/>
      <c r="K2759" s="12"/>
      <c r="L2759" s="12"/>
      <c r="M2759" s="12"/>
      <c r="N2759" s="12"/>
      <c r="O2759" s="12"/>
      <c r="P2759" s="12"/>
      <c r="Q2759" s="12"/>
      <c r="R2759" s="12"/>
      <c r="S2759" s="12"/>
      <c r="T2759" s="12"/>
      <c r="U2759" s="12"/>
      <c r="V2759" s="12"/>
    </row>
    <row r="2760" spans="1:22" s="1" customFormat="1" x14ac:dyDescent="0.4">
      <c r="A2760" s="12"/>
      <c r="B2760" s="12"/>
      <c r="C2760" s="42"/>
      <c r="D2760" s="12"/>
      <c r="E2760" s="12"/>
      <c r="F2760" s="12"/>
      <c r="G2760" s="12"/>
      <c r="H2760" s="12"/>
      <c r="I2760" s="12"/>
      <c r="J2760" s="12"/>
      <c r="K2760" s="12"/>
      <c r="L2760" s="12"/>
      <c r="M2760" s="12"/>
      <c r="N2760" s="12"/>
      <c r="O2760" s="12"/>
      <c r="P2760" s="12"/>
      <c r="Q2760" s="12"/>
      <c r="R2760" s="12"/>
      <c r="S2760" s="12"/>
      <c r="T2760" s="12"/>
      <c r="U2760" s="12"/>
      <c r="V2760" s="12"/>
    </row>
    <row r="2761" spans="1:22" s="1" customFormat="1" x14ac:dyDescent="0.4">
      <c r="A2761" s="12"/>
      <c r="B2761" s="12"/>
      <c r="C2761" s="42"/>
      <c r="D2761" s="12"/>
      <c r="E2761" s="12"/>
      <c r="F2761" s="12"/>
      <c r="G2761" s="12"/>
      <c r="H2761" s="12"/>
      <c r="I2761" s="12"/>
      <c r="J2761" s="12"/>
      <c r="K2761" s="12"/>
      <c r="L2761" s="12"/>
      <c r="M2761" s="12"/>
      <c r="N2761" s="12"/>
      <c r="O2761" s="12"/>
      <c r="P2761" s="12"/>
      <c r="Q2761" s="12"/>
      <c r="R2761" s="12"/>
      <c r="S2761" s="12"/>
      <c r="T2761" s="12"/>
      <c r="U2761" s="12"/>
      <c r="V2761" s="12"/>
    </row>
    <row r="2762" spans="1:22" s="1" customFormat="1" x14ac:dyDescent="0.4">
      <c r="A2762" s="12"/>
      <c r="B2762" s="12"/>
      <c r="C2762" s="42"/>
      <c r="D2762" s="12"/>
      <c r="E2762" s="12"/>
      <c r="F2762" s="12"/>
      <c r="G2762" s="12"/>
      <c r="H2762" s="12"/>
      <c r="I2762" s="12"/>
      <c r="J2762" s="12"/>
      <c r="K2762" s="12"/>
      <c r="L2762" s="12"/>
      <c r="M2762" s="12"/>
      <c r="N2762" s="12"/>
      <c r="O2762" s="12"/>
      <c r="P2762" s="12"/>
      <c r="Q2762" s="12"/>
      <c r="R2762" s="12"/>
      <c r="S2762" s="12"/>
      <c r="T2762" s="12"/>
      <c r="U2762" s="12"/>
      <c r="V2762" s="12"/>
    </row>
    <row r="2763" spans="1:22" s="1" customFormat="1" x14ac:dyDescent="0.4">
      <c r="A2763" s="12"/>
      <c r="B2763" s="12"/>
      <c r="C2763" s="42"/>
      <c r="D2763" s="12"/>
      <c r="E2763" s="12"/>
      <c r="F2763" s="12"/>
      <c r="G2763" s="12"/>
      <c r="H2763" s="12"/>
      <c r="I2763" s="12"/>
      <c r="J2763" s="12"/>
      <c r="K2763" s="12"/>
      <c r="L2763" s="12"/>
      <c r="M2763" s="12"/>
      <c r="N2763" s="12"/>
      <c r="O2763" s="12"/>
      <c r="P2763" s="12"/>
      <c r="Q2763" s="12"/>
      <c r="R2763" s="12"/>
      <c r="S2763" s="12"/>
      <c r="T2763" s="12"/>
      <c r="U2763" s="12"/>
      <c r="V2763" s="12"/>
    </row>
    <row r="2764" spans="1:22" s="1" customFormat="1" x14ac:dyDescent="0.4">
      <c r="A2764" s="12"/>
      <c r="B2764" s="12"/>
      <c r="C2764" s="42"/>
      <c r="D2764" s="12"/>
      <c r="E2764" s="12"/>
      <c r="F2764" s="12"/>
      <c r="G2764" s="12"/>
      <c r="H2764" s="12"/>
      <c r="I2764" s="12"/>
      <c r="J2764" s="12"/>
      <c r="K2764" s="12"/>
      <c r="L2764" s="12"/>
      <c r="M2764" s="12"/>
      <c r="N2764" s="12"/>
      <c r="O2764" s="12"/>
      <c r="P2764" s="12"/>
      <c r="Q2764" s="12"/>
      <c r="R2764" s="12"/>
      <c r="S2764" s="12"/>
      <c r="T2764" s="12"/>
      <c r="U2764" s="12"/>
      <c r="V2764" s="12"/>
    </row>
    <row r="2765" spans="1:22" s="1" customFormat="1" x14ac:dyDescent="0.4">
      <c r="A2765" s="12"/>
      <c r="B2765" s="12"/>
      <c r="C2765" s="42"/>
      <c r="D2765" s="12"/>
      <c r="E2765" s="12"/>
      <c r="F2765" s="12"/>
      <c r="G2765" s="12"/>
      <c r="H2765" s="12"/>
      <c r="I2765" s="12"/>
      <c r="J2765" s="12"/>
      <c r="K2765" s="12"/>
      <c r="L2765" s="12"/>
      <c r="M2765" s="12"/>
      <c r="N2765" s="12"/>
      <c r="O2765" s="12"/>
      <c r="P2765" s="12"/>
      <c r="Q2765" s="12"/>
      <c r="R2765" s="12"/>
      <c r="S2765" s="12"/>
      <c r="T2765" s="12"/>
      <c r="U2765" s="12"/>
      <c r="V2765" s="12"/>
    </row>
    <row r="2766" spans="1:22" s="1" customFormat="1" x14ac:dyDescent="0.4">
      <c r="A2766" s="12"/>
      <c r="B2766" s="12"/>
      <c r="C2766" s="42"/>
      <c r="D2766" s="12"/>
      <c r="E2766" s="12"/>
      <c r="F2766" s="12"/>
      <c r="G2766" s="12"/>
      <c r="H2766" s="12"/>
      <c r="I2766" s="12"/>
      <c r="J2766" s="12"/>
      <c r="K2766" s="12"/>
      <c r="L2766" s="12"/>
      <c r="M2766" s="12"/>
      <c r="N2766" s="12"/>
      <c r="O2766" s="12"/>
      <c r="P2766" s="12"/>
      <c r="Q2766" s="12"/>
      <c r="R2766" s="12"/>
      <c r="S2766" s="12"/>
      <c r="T2766" s="12"/>
      <c r="U2766" s="12"/>
      <c r="V2766" s="12"/>
    </row>
    <row r="2767" spans="1:22" s="1" customFormat="1" x14ac:dyDescent="0.4">
      <c r="A2767" s="12"/>
      <c r="B2767" s="12"/>
      <c r="C2767" s="42"/>
      <c r="D2767" s="12"/>
      <c r="E2767" s="12"/>
      <c r="F2767" s="12"/>
      <c r="G2767" s="12"/>
      <c r="H2767" s="12"/>
      <c r="I2767" s="12"/>
      <c r="J2767" s="12"/>
      <c r="K2767" s="12"/>
      <c r="L2767" s="12"/>
      <c r="M2767" s="12"/>
      <c r="N2767" s="12"/>
      <c r="O2767" s="12"/>
      <c r="P2767" s="12"/>
      <c r="Q2767" s="12"/>
      <c r="R2767" s="12"/>
      <c r="S2767" s="12"/>
      <c r="T2767" s="12"/>
      <c r="U2767" s="12"/>
      <c r="V2767" s="12"/>
    </row>
    <row r="2768" spans="1:22" s="1" customFormat="1" x14ac:dyDescent="0.4">
      <c r="A2768" s="12"/>
      <c r="B2768" s="12"/>
      <c r="C2768" s="42"/>
      <c r="D2768" s="12"/>
      <c r="E2768" s="12"/>
      <c r="F2768" s="12"/>
      <c r="G2768" s="12"/>
      <c r="H2768" s="12"/>
      <c r="I2768" s="12"/>
      <c r="J2768" s="12"/>
      <c r="K2768" s="12"/>
      <c r="L2768" s="12"/>
      <c r="M2768" s="12"/>
      <c r="N2768" s="12"/>
      <c r="O2768" s="12"/>
      <c r="P2768" s="12"/>
      <c r="Q2768" s="12"/>
      <c r="R2768" s="12"/>
      <c r="S2768" s="12"/>
      <c r="T2768" s="12"/>
      <c r="U2768" s="12"/>
      <c r="V2768" s="12"/>
    </row>
    <row r="2769" spans="1:22" s="1" customFormat="1" x14ac:dyDescent="0.4">
      <c r="A2769" s="12"/>
      <c r="B2769" s="12"/>
      <c r="C2769" s="42"/>
      <c r="D2769" s="12"/>
      <c r="E2769" s="12"/>
      <c r="F2769" s="12"/>
      <c r="G2769" s="12"/>
      <c r="H2769" s="12"/>
      <c r="I2769" s="12"/>
      <c r="J2769" s="12"/>
      <c r="K2769" s="12"/>
      <c r="L2769" s="12"/>
      <c r="M2769" s="12"/>
      <c r="N2769" s="12"/>
      <c r="O2769" s="12"/>
      <c r="P2769" s="12"/>
      <c r="Q2769" s="12"/>
      <c r="R2769" s="12"/>
      <c r="S2769" s="12"/>
      <c r="T2769" s="12"/>
      <c r="U2769" s="12"/>
      <c r="V2769" s="12"/>
    </row>
    <row r="2770" spans="1:22" s="1" customFormat="1" x14ac:dyDescent="0.4">
      <c r="A2770" s="12"/>
      <c r="B2770" s="12"/>
      <c r="C2770" s="42"/>
      <c r="D2770" s="12"/>
      <c r="E2770" s="12"/>
      <c r="F2770" s="12"/>
      <c r="G2770" s="12"/>
      <c r="H2770" s="12"/>
      <c r="I2770" s="12"/>
      <c r="J2770" s="12"/>
      <c r="K2770" s="12"/>
      <c r="L2770" s="12"/>
      <c r="M2770" s="12"/>
      <c r="N2770" s="12"/>
      <c r="O2770" s="12"/>
      <c r="P2770" s="12"/>
      <c r="Q2770" s="12"/>
      <c r="R2770" s="12"/>
      <c r="S2770" s="12"/>
      <c r="T2770" s="12"/>
      <c r="U2770" s="12"/>
      <c r="V2770" s="12"/>
    </row>
    <row r="2771" spans="1:22" s="1" customFormat="1" x14ac:dyDescent="0.4">
      <c r="A2771" s="12"/>
      <c r="B2771" s="12"/>
      <c r="C2771" s="42"/>
      <c r="D2771" s="12"/>
      <c r="E2771" s="12"/>
      <c r="F2771" s="12"/>
      <c r="G2771" s="12"/>
      <c r="H2771" s="12"/>
      <c r="I2771" s="12"/>
      <c r="J2771" s="12"/>
      <c r="K2771" s="12"/>
      <c r="L2771" s="12"/>
      <c r="M2771" s="12"/>
      <c r="N2771" s="12"/>
      <c r="O2771" s="12"/>
      <c r="P2771" s="12"/>
      <c r="Q2771" s="12"/>
      <c r="R2771" s="12"/>
      <c r="S2771" s="12"/>
      <c r="T2771" s="12"/>
      <c r="U2771" s="12"/>
      <c r="V2771" s="12"/>
    </row>
    <row r="2772" spans="1:22" s="1" customFormat="1" x14ac:dyDescent="0.4">
      <c r="A2772" s="12"/>
      <c r="B2772" s="12"/>
      <c r="C2772" s="42"/>
      <c r="D2772" s="12"/>
      <c r="E2772" s="12"/>
      <c r="F2772" s="12"/>
      <c r="G2772" s="12"/>
      <c r="H2772" s="12"/>
      <c r="I2772" s="12"/>
      <c r="J2772" s="12"/>
      <c r="K2772" s="12"/>
      <c r="L2772" s="12"/>
      <c r="M2772" s="12"/>
      <c r="N2772" s="12"/>
      <c r="O2772" s="12"/>
      <c r="P2772" s="12"/>
      <c r="Q2772" s="12"/>
      <c r="R2772" s="12"/>
      <c r="S2772" s="12"/>
      <c r="T2772" s="12"/>
      <c r="U2772" s="12"/>
      <c r="V2772" s="12"/>
    </row>
    <row r="2773" spans="1:22" s="1" customFormat="1" x14ac:dyDescent="0.4">
      <c r="A2773" s="12"/>
      <c r="B2773" s="12"/>
      <c r="C2773" s="42"/>
      <c r="D2773" s="12"/>
      <c r="E2773" s="12"/>
      <c r="F2773" s="12"/>
      <c r="G2773" s="12"/>
      <c r="H2773" s="12"/>
      <c r="I2773" s="12"/>
      <c r="J2773" s="12"/>
      <c r="K2773" s="12"/>
      <c r="L2773" s="12"/>
      <c r="M2773" s="12"/>
      <c r="N2773" s="12"/>
      <c r="O2773" s="12"/>
      <c r="P2773" s="12"/>
      <c r="Q2773" s="12"/>
      <c r="R2773" s="12"/>
      <c r="S2773" s="12"/>
      <c r="T2773" s="12"/>
      <c r="U2773" s="12"/>
      <c r="V2773" s="12"/>
    </row>
    <row r="2774" spans="1:22" s="1" customFormat="1" x14ac:dyDescent="0.4">
      <c r="A2774" s="12"/>
      <c r="B2774" s="12"/>
      <c r="C2774" s="42"/>
      <c r="D2774" s="12"/>
      <c r="E2774" s="12"/>
      <c r="F2774" s="12"/>
      <c r="G2774" s="12"/>
      <c r="H2774" s="12"/>
      <c r="I2774" s="12"/>
      <c r="J2774" s="12"/>
      <c r="K2774" s="12"/>
      <c r="L2774" s="12"/>
      <c r="M2774" s="12"/>
      <c r="N2774" s="12"/>
      <c r="O2774" s="12"/>
      <c r="P2774" s="12"/>
      <c r="Q2774" s="12"/>
      <c r="R2774" s="12"/>
      <c r="S2774" s="12"/>
      <c r="T2774" s="12"/>
      <c r="U2774" s="12"/>
      <c r="V2774" s="12"/>
    </row>
    <row r="2775" spans="1:22" s="1" customFormat="1" x14ac:dyDescent="0.4">
      <c r="A2775" s="12"/>
      <c r="B2775" s="12"/>
      <c r="C2775" s="42"/>
      <c r="D2775" s="12"/>
      <c r="E2775" s="12"/>
      <c r="F2775" s="12"/>
      <c r="G2775" s="12"/>
      <c r="H2775" s="12"/>
      <c r="I2775" s="12"/>
      <c r="J2775" s="12"/>
      <c r="K2775" s="12"/>
      <c r="L2775" s="12"/>
      <c r="M2775" s="12"/>
      <c r="N2775" s="12"/>
      <c r="O2775" s="12"/>
      <c r="P2775" s="12"/>
      <c r="Q2775" s="12"/>
      <c r="R2775" s="12"/>
      <c r="S2775" s="12"/>
      <c r="T2775" s="12"/>
      <c r="U2775" s="12"/>
      <c r="V2775" s="12"/>
    </row>
    <row r="2776" spans="1:22" s="1" customFormat="1" x14ac:dyDescent="0.4">
      <c r="A2776" s="12"/>
      <c r="B2776" s="12"/>
      <c r="C2776" s="42"/>
      <c r="D2776" s="12"/>
      <c r="E2776" s="12"/>
      <c r="F2776" s="12"/>
      <c r="G2776" s="12"/>
      <c r="H2776" s="12"/>
      <c r="I2776" s="12"/>
      <c r="J2776" s="12"/>
      <c r="K2776" s="12"/>
      <c r="L2776" s="12"/>
      <c r="M2776" s="12"/>
      <c r="N2776" s="12"/>
      <c r="O2776" s="12"/>
      <c r="P2776" s="12"/>
      <c r="Q2776" s="12"/>
      <c r="R2776" s="12"/>
      <c r="S2776" s="12"/>
      <c r="T2776" s="12"/>
      <c r="U2776" s="12"/>
      <c r="V2776" s="12"/>
    </row>
    <row r="2777" spans="1:22" s="1" customFormat="1" x14ac:dyDescent="0.4">
      <c r="A2777" s="12"/>
      <c r="B2777" s="12"/>
      <c r="C2777" s="42"/>
      <c r="D2777" s="12"/>
      <c r="E2777" s="12"/>
      <c r="F2777" s="12"/>
      <c r="G2777" s="12"/>
      <c r="H2777" s="12"/>
      <c r="I2777" s="12"/>
      <c r="J2777" s="12"/>
      <c r="K2777" s="12"/>
      <c r="L2777" s="12"/>
      <c r="M2777" s="12"/>
      <c r="N2777" s="12"/>
      <c r="O2777" s="12"/>
      <c r="P2777" s="12"/>
      <c r="Q2777" s="12"/>
      <c r="R2777" s="12"/>
      <c r="S2777" s="12"/>
      <c r="T2777" s="12"/>
      <c r="U2777" s="12"/>
      <c r="V2777" s="12"/>
    </row>
    <row r="2778" spans="1:22" s="1" customFormat="1" x14ac:dyDescent="0.4">
      <c r="A2778" s="12"/>
      <c r="B2778" s="12"/>
      <c r="C2778" s="42"/>
      <c r="D2778" s="12"/>
      <c r="E2778" s="12"/>
      <c r="F2778" s="12"/>
      <c r="G2778" s="12"/>
      <c r="H2778" s="12"/>
      <c r="I2778" s="12"/>
      <c r="J2778" s="12"/>
      <c r="K2778" s="12"/>
      <c r="L2778" s="12"/>
      <c r="M2778" s="12"/>
      <c r="N2778" s="12"/>
      <c r="O2778" s="12"/>
      <c r="P2778" s="12"/>
      <c r="Q2778" s="12"/>
      <c r="R2778" s="12"/>
      <c r="S2778" s="12"/>
      <c r="T2778" s="12"/>
      <c r="U2778" s="12"/>
      <c r="V2778" s="12"/>
    </row>
    <row r="2779" spans="1:22" s="1" customFormat="1" x14ac:dyDescent="0.4">
      <c r="A2779" s="12"/>
      <c r="B2779" s="12"/>
      <c r="C2779" s="42"/>
      <c r="D2779" s="12"/>
      <c r="E2779" s="12"/>
      <c r="F2779" s="12"/>
      <c r="G2779" s="12"/>
      <c r="H2779" s="12"/>
      <c r="I2779" s="12"/>
      <c r="J2779" s="12"/>
      <c r="K2779" s="12"/>
      <c r="L2779" s="12"/>
      <c r="M2779" s="12"/>
      <c r="N2779" s="12"/>
      <c r="O2779" s="12"/>
      <c r="P2779" s="12"/>
      <c r="Q2779" s="12"/>
      <c r="R2779" s="12"/>
      <c r="S2779" s="12"/>
      <c r="T2779" s="12"/>
      <c r="U2779" s="12"/>
      <c r="V2779" s="12"/>
    </row>
    <row r="2780" spans="1:22" s="1" customFormat="1" x14ac:dyDescent="0.4">
      <c r="A2780" s="12"/>
      <c r="B2780" s="12"/>
      <c r="C2780" s="42"/>
      <c r="D2780" s="12"/>
      <c r="E2780" s="12"/>
      <c r="F2780" s="12"/>
      <c r="G2780" s="12"/>
      <c r="H2780" s="12"/>
      <c r="I2780" s="12"/>
      <c r="J2780" s="12"/>
      <c r="K2780" s="12"/>
      <c r="L2780" s="12"/>
      <c r="M2780" s="12"/>
      <c r="N2780" s="12"/>
      <c r="O2780" s="12"/>
      <c r="P2780" s="12"/>
      <c r="Q2780" s="12"/>
      <c r="R2780" s="12"/>
      <c r="S2780" s="12"/>
      <c r="T2780" s="12"/>
      <c r="U2780" s="12"/>
      <c r="V2780" s="12"/>
    </row>
    <row r="2781" spans="1:22" s="1" customFormat="1" x14ac:dyDescent="0.4">
      <c r="A2781" s="12"/>
      <c r="B2781" s="12"/>
      <c r="C2781" s="42"/>
      <c r="D2781" s="12"/>
      <c r="E2781" s="12"/>
      <c r="F2781" s="12"/>
      <c r="G2781" s="12"/>
      <c r="H2781" s="12"/>
      <c r="I2781" s="12"/>
      <c r="J2781" s="12"/>
      <c r="K2781" s="12"/>
      <c r="L2781" s="12"/>
      <c r="M2781" s="12"/>
      <c r="N2781" s="12"/>
      <c r="O2781" s="12"/>
      <c r="P2781" s="12"/>
      <c r="Q2781" s="12"/>
      <c r="R2781" s="12"/>
      <c r="S2781" s="12"/>
      <c r="T2781" s="12"/>
      <c r="U2781" s="12"/>
      <c r="V2781" s="12"/>
    </row>
    <row r="2782" spans="1:22" s="1" customFormat="1" x14ac:dyDescent="0.4">
      <c r="A2782" s="12"/>
      <c r="B2782" s="12"/>
      <c r="C2782" s="42"/>
      <c r="D2782" s="12"/>
      <c r="E2782" s="12"/>
      <c r="F2782" s="12"/>
      <c r="G2782" s="12"/>
      <c r="H2782" s="12"/>
      <c r="I2782" s="12"/>
      <c r="J2782" s="12"/>
      <c r="K2782" s="12"/>
      <c r="L2782" s="12"/>
      <c r="M2782" s="12"/>
      <c r="N2782" s="12"/>
      <c r="O2782" s="12"/>
      <c r="P2782" s="12"/>
      <c r="Q2782" s="12"/>
      <c r="R2782" s="12"/>
      <c r="S2782" s="12"/>
      <c r="T2782" s="12"/>
      <c r="U2782" s="12"/>
      <c r="V2782" s="12"/>
    </row>
    <row r="2783" spans="1:22" s="1" customFormat="1" x14ac:dyDescent="0.4">
      <c r="A2783" s="12"/>
      <c r="B2783" s="12"/>
      <c r="C2783" s="42"/>
      <c r="D2783" s="12"/>
      <c r="E2783" s="12"/>
      <c r="F2783" s="12"/>
      <c r="G2783" s="12"/>
      <c r="H2783" s="12"/>
      <c r="I2783" s="12"/>
      <c r="J2783" s="12"/>
      <c r="K2783" s="12"/>
      <c r="L2783" s="12"/>
      <c r="M2783" s="12"/>
      <c r="N2783" s="12"/>
      <c r="O2783" s="12"/>
      <c r="P2783" s="12"/>
      <c r="Q2783" s="12"/>
      <c r="R2783" s="12"/>
      <c r="S2783" s="12"/>
      <c r="T2783" s="12"/>
      <c r="U2783" s="12"/>
      <c r="V2783" s="12"/>
    </row>
    <row r="2784" spans="1:22" s="1" customFormat="1" x14ac:dyDescent="0.4">
      <c r="A2784" s="12"/>
      <c r="B2784" s="12"/>
      <c r="C2784" s="42"/>
      <c r="D2784" s="12"/>
      <c r="E2784" s="12"/>
      <c r="F2784" s="12"/>
      <c r="G2784" s="12"/>
      <c r="H2784" s="12"/>
      <c r="I2784" s="12"/>
      <c r="J2784" s="12"/>
      <c r="K2784" s="12"/>
      <c r="L2784" s="12"/>
      <c r="M2784" s="12"/>
      <c r="N2784" s="12"/>
      <c r="O2784" s="12"/>
      <c r="P2784" s="12"/>
      <c r="Q2784" s="12"/>
      <c r="R2784" s="12"/>
      <c r="S2784" s="12"/>
      <c r="T2784" s="12"/>
      <c r="U2784" s="12"/>
      <c r="V2784" s="12"/>
    </row>
    <row r="2785" spans="1:22" s="1" customFormat="1" x14ac:dyDescent="0.4">
      <c r="A2785" s="12"/>
      <c r="B2785" s="12"/>
      <c r="C2785" s="42"/>
      <c r="D2785" s="12"/>
      <c r="E2785" s="12"/>
      <c r="F2785" s="12"/>
      <c r="G2785" s="12"/>
      <c r="H2785" s="12"/>
      <c r="I2785" s="12"/>
      <c r="J2785" s="12"/>
      <c r="K2785" s="12"/>
      <c r="L2785" s="12"/>
      <c r="M2785" s="12"/>
      <c r="N2785" s="12"/>
      <c r="O2785" s="12"/>
      <c r="P2785" s="12"/>
      <c r="Q2785" s="12"/>
      <c r="R2785" s="12"/>
      <c r="S2785" s="12"/>
      <c r="T2785" s="12"/>
      <c r="U2785" s="12"/>
      <c r="V2785" s="12"/>
    </row>
    <row r="2786" spans="1:22" s="1" customFormat="1" x14ac:dyDescent="0.4">
      <c r="A2786" s="12"/>
      <c r="B2786" s="12"/>
      <c r="C2786" s="42"/>
      <c r="D2786" s="12"/>
      <c r="E2786" s="12"/>
      <c r="F2786" s="12"/>
      <c r="G2786" s="12"/>
      <c r="H2786" s="12"/>
      <c r="I2786" s="12"/>
      <c r="J2786" s="12"/>
      <c r="K2786" s="12"/>
      <c r="L2786" s="12"/>
      <c r="M2786" s="12"/>
      <c r="N2786" s="12"/>
      <c r="O2786" s="12"/>
      <c r="P2786" s="12"/>
      <c r="Q2786" s="12"/>
      <c r="R2786" s="12"/>
      <c r="S2786" s="12"/>
      <c r="T2786" s="12"/>
      <c r="U2786" s="12"/>
      <c r="V2786" s="12"/>
    </row>
    <row r="2787" spans="1:22" s="1" customFormat="1" x14ac:dyDescent="0.4">
      <c r="A2787" s="12"/>
      <c r="B2787" s="12"/>
      <c r="C2787" s="42"/>
      <c r="D2787" s="12"/>
      <c r="E2787" s="12"/>
      <c r="F2787" s="12"/>
      <c r="G2787" s="12"/>
      <c r="H2787" s="12"/>
      <c r="I2787" s="12"/>
      <c r="J2787" s="12"/>
      <c r="K2787" s="12"/>
      <c r="L2787" s="12"/>
      <c r="M2787" s="12"/>
      <c r="N2787" s="12"/>
      <c r="O2787" s="12"/>
      <c r="P2787" s="12"/>
      <c r="Q2787" s="12"/>
      <c r="R2787" s="12"/>
      <c r="S2787" s="12"/>
      <c r="T2787" s="12"/>
      <c r="U2787" s="12"/>
      <c r="V2787" s="12"/>
    </row>
    <row r="2788" spans="1:22" s="1" customFormat="1" x14ac:dyDescent="0.4">
      <c r="A2788" s="12"/>
      <c r="B2788" s="12"/>
      <c r="C2788" s="42"/>
      <c r="D2788" s="12"/>
      <c r="E2788" s="12"/>
      <c r="F2788" s="12"/>
      <c r="G2788" s="12"/>
      <c r="H2788" s="12"/>
      <c r="I2788" s="12"/>
      <c r="J2788" s="12"/>
      <c r="K2788" s="12"/>
      <c r="L2788" s="12"/>
      <c r="M2788" s="12"/>
      <c r="N2788" s="12"/>
      <c r="O2788" s="12"/>
      <c r="P2788" s="12"/>
      <c r="Q2788" s="12"/>
      <c r="R2788" s="12"/>
      <c r="S2788" s="12"/>
      <c r="T2788" s="12"/>
      <c r="U2788" s="12"/>
      <c r="V2788" s="12"/>
    </row>
    <row r="2789" spans="1:22" s="1" customFormat="1" x14ac:dyDescent="0.4">
      <c r="A2789" s="12"/>
      <c r="B2789" s="12"/>
      <c r="C2789" s="42"/>
      <c r="D2789" s="12"/>
      <c r="E2789" s="12"/>
      <c r="F2789" s="12"/>
      <c r="G2789" s="12"/>
      <c r="H2789" s="12"/>
      <c r="I2789" s="12"/>
      <c r="J2789" s="12"/>
      <c r="K2789" s="12"/>
      <c r="L2789" s="12"/>
      <c r="M2789" s="12"/>
      <c r="N2789" s="12"/>
      <c r="O2789" s="12"/>
      <c r="P2789" s="12"/>
      <c r="Q2789" s="12"/>
      <c r="R2789" s="12"/>
      <c r="S2789" s="12"/>
      <c r="T2789" s="12"/>
      <c r="U2789" s="12"/>
      <c r="V2789" s="12"/>
    </row>
    <row r="2790" spans="1:22" s="1" customFormat="1" x14ac:dyDescent="0.4">
      <c r="A2790" s="12"/>
      <c r="B2790" s="12"/>
      <c r="C2790" s="42"/>
      <c r="D2790" s="12"/>
      <c r="E2790" s="12"/>
      <c r="F2790" s="12"/>
      <c r="G2790" s="12"/>
      <c r="H2790" s="12"/>
      <c r="I2790" s="12"/>
      <c r="J2790" s="12"/>
      <c r="K2790" s="12"/>
      <c r="L2790" s="12"/>
      <c r="M2790" s="12"/>
      <c r="N2790" s="12"/>
      <c r="O2790" s="12"/>
      <c r="P2790" s="12"/>
      <c r="Q2790" s="12"/>
      <c r="R2790" s="12"/>
      <c r="S2790" s="12"/>
      <c r="T2790" s="12"/>
      <c r="U2790" s="12"/>
      <c r="V2790" s="12"/>
    </row>
    <row r="2791" spans="1:22" s="1" customFormat="1" x14ac:dyDescent="0.4">
      <c r="A2791" s="12"/>
      <c r="B2791" s="12"/>
      <c r="C2791" s="42"/>
      <c r="D2791" s="12"/>
      <c r="E2791" s="12"/>
      <c r="F2791" s="12"/>
      <c r="G2791" s="12"/>
      <c r="H2791" s="12"/>
      <c r="I2791" s="12"/>
      <c r="J2791" s="12"/>
      <c r="K2791" s="12"/>
      <c r="L2791" s="12"/>
      <c r="M2791" s="12"/>
      <c r="N2791" s="12"/>
      <c r="O2791" s="12"/>
      <c r="P2791" s="12"/>
      <c r="Q2791" s="12"/>
      <c r="R2791" s="12"/>
      <c r="S2791" s="12"/>
      <c r="T2791" s="12"/>
      <c r="U2791" s="12"/>
      <c r="V2791" s="12"/>
    </row>
    <row r="2792" spans="1:22" s="1" customFormat="1" x14ac:dyDescent="0.4">
      <c r="A2792" s="12"/>
      <c r="B2792" s="12"/>
      <c r="C2792" s="42"/>
      <c r="D2792" s="12"/>
      <c r="E2792" s="12"/>
      <c r="F2792" s="12"/>
      <c r="G2792" s="12"/>
      <c r="H2792" s="12"/>
      <c r="I2792" s="12"/>
      <c r="J2792" s="12"/>
      <c r="K2792" s="12"/>
      <c r="L2792" s="12"/>
      <c r="M2792" s="12"/>
      <c r="N2792" s="12"/>
      <c r="O2792" s="12"/>
      <c r="P2792" s="12"/>
      <c r="Q2792" s="12"/>
      <c r="R2792" s="12"/>
      <c r="S2792" s="12"/>
      <c r="T2792" s="12"/>
      <c r="U2792" s="12"/>
      <c r="V2792" s="12"/>
    </row>
    <row r="2793" spans="1:22" s="1" customFormat="1" x14ac:dyDescent="0.4">
      <c r="A2793" s="12"/>
      <c r="B2793" s="12"/>
      <c r="C2793" s="42"/>
      <c r="D2793" s="12"/>
      <c r="E2793" s="12"/>
      <c r="F2793" s="12"/>
      <c r="G2793" s="12"/>
      <c r="H2793" s="12"/>
      <c r="I2793" s="12"/>
      <c r="J2793" s="12"/>
      <c r="K2793" s="12"/>
      <c r="L2793" s="12"/>
      <c r="M2793" s="12"/>
      <c r="N2793" s="12"/>
      <c r="O2793" s="12"/>
      <c r="P2793" s="12"/>
      <c r="Q2793" s="12"/>
      <c r="R2793" s="12"/>
      <c r="S2793" s="12"/>
      <c r="T2793" s="12"/>
      <c r="U2793" s="12"/>
      <c r="V2793" s="12"/>
    </row>
    <row r="2794" spans="1:22" s="1" customFormat="1" x14ac:dyDescent="0.4">
      <c r="A2794" s="12"/>
      <c r="B2794" s="12"/>
      <c r="C2794" s="42"/>
      <c r="D2794" s="12"/>
      <c r="E2794" s="12"/>
      <c r="F2794" s="12"/>
      <c r="G2794" s="12"/>
      <c r="H2794" s="12"/>
      <c r="I2794" s="12"/>
      <c r="J2794" s="12"/>
      <c r="K2794" s="12"/>
      <c r="L2794" s="12"/>
      <c r="M2794" s="12"/>
      <c r="N2794" s="12"/>
      <c r="O2794" s="12"/>
      <c r="P2794" s="12"/>
      <c r="Q2794" s="12"/>
      <c r="R2794" s="12"/>
      <c r="S2794" s="12"/>
      <c r="T2794" s="12"/>
      <c r="U2794" s="12"/>
      <c r="V2794" s="12"/>
    </row>
    <row r="2795" spans="1:22" s="1" customFormat="1" x14ac:dyDescent="0.4">
      <c r="A2795" s="12"/>
      <c r="B2795" s="12"/>
      <c r="C2795" s="42"/>
      <c r="D2795" s="12"/>
      <c r="E2795" s="12"/>
      <c r="F2795" s="12"/>
      <c r="G2795" s="12"/>
      <c r="H2795" s="12"/>
      <c r="I2795" s="12"/>
      <c r="J2795" s="12"/>
      <c r="K2795" s="12"/>
      <c r="L2795" s="12"/>
      <c r="M2795" s="12"/>
      <c r="N2795" s="12"/>
      <c r="O2795" s="12"/>
      <c r="P2795" s="12"/>
      <c r="Q2795" s="12"/>
      <c r="R2795" s="12"/>
      <c r="S2795" s="12"/>
      <c r="T2795" s="12"/>
      <c r="U2795" s="12"/>
      <c r="V2795" s="12"/>
    </row>
    <row r="2796" spans="1:22" s="1" customFormat="1" x14ac:dyDescent="0.4">
      <c r="A2796" s="12"/>
      <c r="B2796" s="12"/>
      <c r="C2796" s="42"/>
      <c r="D2796" s="12"/>
      <c r="E2796" s="12"/>
      <c r="F2796" s="12"/>
      <c r="G2796" s="12"/>
      <c r="H2796" s="12"/>
      <c r="I2796" s="12"/>
      <c r="J2796" s="12"/>
      <c r="K2796" s="12"/>
      <c r="L2796" s="12"/>
      <c r="M2796" s="12"/>
      <c r="N2796" s="12"/>
      <c r="O2796" s="12"/>
      <c r="P2796" s="12"/>
      <c r="Q2796" s="12"/>
      <c r="R2796" s="12"/>
      <c r="S2796" s="12"/>
      <c r="T2796" s="12"/>
      <c r="U2796" s="12"/>
      <c r="V2796" s="12"/>
    </row>
    <row r="2797" spans="1:22" s="1" customFormat="1" x14ac:dyDescent="0.4">
      <c r="A2797" s="12"/>
      <c r="B2797" s="12"/>
      <c r="C2797" s="42"/>
      <c r="D2797" s="12"/>
      <c r="E2797" s="12"/>
      <c r="F2797" s="12"/>
      <c r="G2797" s="12"/>
      <c r="H2797" s="12"/>
      <c r="I2797" s="12"/>
      <c r="J2797" s="12"/>
      <c r="K2797" s="12"/>
      <c r="L2797" s="12"/>
      <c r="M2797" s="12"/>
      <c r="N2797" s="12"/>
      <c r="O2797" s="12"/>
      <c r="P2797" s="12"/>
      <c r="Q2797" s="12"/>
      <c r="R2797" s="12"/>
      <c r="S2797" s="12"/>
      <c r="T2797" s="12"/>
      <c r="U2797" s="12"/>
      <c r="V2797" s="12"/>
    </row>
    <row r="2798" spans="1:22" s="1" customFormat="1" x14ac:dyDescent="0.4">
      <c r="A2798" s="12"/>
      <c r="B2798" s="12"/>
      <c r="C2798" s="42"/>
      <c r="D2798" s="12"/>
      <c r="E2798" s="12"/>
      <c r="F2798" s="12"/>
      <c r="G2798" s="12"/>
      <c r="H2798" s="12"/>
      <c r="I2798" s="12"/>
      <c r="J2798" s="12"/>
      <c r="K2798" s="12"/>
      <c r="L2798" s="12"/>
      <c r="M2798" s="12"/>
      <c r="N2798" s="12"/>
      <c r="O2798" s="12"/>
      <c r="P2798" s="12"/>
      <c r="Q2798" s="12"/>
      <c r="R2798" s="12"/>
      <c r="S2798" s="12"/>
      <c r="T2798" s="12"/>
      <c r="U2798" s="12"/>
      <c r="V2798" s="12"/>
    </row>
    <row r="2799" spans="1:22" s="1" customFormat="1" x14ac:dyDescent="0.4">
      <c r="A2799" s="12"/>
      <c r="B2799" s="12"/>
      <c r="C2799" s="42"/>
      <c r="D2799" s="12"/>
      <c r="E2799" s="12"/>
      <c r="F2799" s="12"/>
      <c r="G2799" s="12"/>
      <c r="H2799" s="12"/>
      <c r="I2799" s="12"/>
      <c r="J2799" s="12"/>
      <c r="K2799" s="12"/>
      <c r="L2799" s="12"/>
      <c r="M2799" s="12"/>
      <c r="N2799" s="12"/>
      <c r="O2799" s="12"/>
      <c r="P2799" s="12"/>
      <c r="Q2799" s="12"/>
      <c r="R2799" s="12"/>
      <c r="S2799" s="12"/>
      <c r="T2799" s="12"/>
      <c r="U2799" s="12"/>
      <c r="V2799" s="12"/>
    </row>
    <row r="2800" spans="1:22" s="1" customFormat="1" x14ac:dyDescent="0.4">
      <c r="A2800" s="12"/>
      <c r="B2800" s="12"/>
      <c r="C2800" s="42"/>
      <c r="D2800" s="12"/>
      <c r="E2800" s="12"/>
      <c r="F2800" s="12"/>
      <c r="G2800" s="12"/>
      <c r="H2800" s="12"/>
      <c r="I2800" s="12"/>
      <c r="J2800" s="12"/>
      <c r="K2800" s="12"/>
      <c r="L2800" s="12"/>
      <c r="M2800" s="12"/>
      <c r="N2800" s="12"/>
      <c r="O2800" s="12"/>
      <c r="P2800" s="12"/>
      <c r="Q2800" s="12"/>
      <c r="R2800" s="12"/>
      <c r="S2800" s="12"/>
      <c r="T2800" s="12"/>
      <c r="U2800" s="12"/>
      <c r="V2800" s="12"/>
    </row>
    <row r="2801" spans="1:22" s="1" customFormat="1" x14ac:dyDescent="0.4">
      <c r="A2801" s="12"/>
      <c r="B2801" s="12"/>
      <c r="C2801" s="42"/>
      <c r="D2801" s="12"/>
      <c r="E2801" s="12"/>
      <c r="F2801" s="12"/>
      <c r="G2801" s="12"/>
      <c r="H2801" s="12"/>
      <c r="I2801" s="12"/>
      <c r="J2801" s="12"/>
      <c r="K2801" s="12"/>
      <c r="L2801" s="12"/>
      <c r="M2801" s="12"/>
      <c r="N2801" s="12"/>
      <c r="O2801" s="12"/>
      <c r="P2801" s="12"/>
      <c r="Q2801" s="12"/>
      <c r="R2801" s="12"/>
      <c r="S2801" s="12"/>
      <c r="T2801" s="12"/>
      <c r="U2801" s="12"/>
      <c r="V2801" s="12"/>
    </row>
    <row r="2802" spans="1:22" s="1" customFormat="1" x14ac:dyDescent="0.4">
      <c r="A2802" s="12"/>
      <c r="B2802" s="12"/>
      <c r="C2802" s="42"/>
      <c r="D2802" s="12"/>
      <c r="E2802" s="12"/>
      <c r="F2802" s="12"/>
      <c r="G2802" s="12"/>
      <c r="H2802" s="12"/>
      <c r="I2802" s="12"/>
      <c r="J2802" s="12"/>
      <c r="K2802" s="12"/>
      <c r="L2802" s="12"/>
      <c r="M2802" s="12"/>
      <c r="N2802" s="12"/>
      <c r="O2802" s="12"/>
      <c r="P2802" s="12"/>
      <c r="Q2802" s="12"/>
      <c r="R2802" s="12"/>
      <c r="S2802" s="12"/>
      <c r="T2802" s="12"/>
      <c r="U2802" s="12"/>
      <c r="V2802" s="12"/>
    </row>
    <row r="2803" spans="1:22" s="1" customFormat="1" x14ac:dyDescent="0.4">
      <c r="A2803" s="12"/>
      <c r="B2803" s="12"/>
      <c r="C2803" s="42"/>
      <c r="D2803" s="12"/>
      <c r="E2803" s="12"/>
      <c r="F2803" s="12"/>
      <c r="G2803" s="12"/>
      <c r="H2803" s="12"/>
      <c r="I2803" s="12"/>
      <c r="J2803" s="12"/>
      <c r="K2803" s="12"/>
      <c r="L2803" s="12"/>
      <c r="M2803" s="12"/>
      <c r="N2803" s="12"/>
      <c r="O2803" s="12"/>
      <c r="P2803" s="12"/>
      <c r="Q2803" s="12"/>
      <c r="R2803" s="12"/>
      <c r="S2803" s="12"/>
      <c r="T2803" s="12"/>
      <c r="U2803" s="12"/>
      <c r="V2803" s="12"/>
    </row>
    <row r="2804" spans="1:22" s="1" customFormat="1" x14ac:dyDescent="0.4">
      <c r="A2804" s="12"/>
      <c r="B2804" s="12"/>
      <c r="C2804" s="42"/>
      <c r="D2804" s="12"/>
      <c r="E2804" s="12"/>
      <c r="F2804" s="12"/>
      <c r="G2804" s="12"/>
      <c r="H2804" s="12"/>
      <c r="I2804" s="12"/>
      <c r="J2804" s="12"/>
      <c r="K2804" s="12"/>
      <c r="L2804" s="12"/>
      <c r="M2804" s="12"/>
      <c r="N2804" s="12"/>
      <c r="O2804" s="12"/>
      <c r="P2804" s="12"/>
      <c r="Q2804" s="12"/>
      <c r="R2804" s="12"/>
      <c r="S2804" s="12"/>
      <c r="T2804" s="12"/>
      <c r="U2804" s="12"/>
      <c r="V2804" s="12"/>
    </row>
    <row r="2805" spans="1:22" s="1" customFormat="1" x14ac:dyDescent="0.4">
      <c r="A2805" s="12"/>
      <c r="B2805" s="12"/>
      <c r="C2805" s="42"/>
      <c r="D2805" s="12"/>
      <c r="E2805" s="12"/>
      <c r="F2805" s="12"/>
      <c r="G2805" s="12"/>
      <c r="H2805" s="12"/>
      <c r="I2805" s="12"/>
      <c r="J2805" s="12"/>
      <c r="K2805" s="12"/>
      <c r="L2805" s="12"/>
      <c r="M2805" s="12"/>
      <c r="N2805" s="12"/>
      <c r="O2805" s="12"/>
      <c r="P2805" s="12"/>
      <c r="Q2805" s="12"/>
      <c r="R2805" s="12"/>
      <c r="S2805" s="12"/>
      <c r="T2805" s="12"/>
      <c r="U2805" s="12"/>
      <c r="V2805" s="12"/>
    </row>
    <row r="2806" spans="1:22" s="1" customFormat="1" x14ac:dyDescent="0.4">
      <c r="A2806" s="12"/>
      <c r="B2806" s="12"/>
      <c r="C2806" s="42"/>
      <c r="D2806" s="12"/>
      <c r="E2806" s="12"/>
      <c r="F2806" s="12"/>
      <c r="G2806" s="12"/>
      <c r="H2806" s="12"/>
      <c r="I2806" s="12"/>
      <c r="J2806" s="12"/>
      <c r="K2806" s="12"/>
      <c r="L2806" s="12"/>
      <c r="M2806" s="12"/>
      <c r="N2806" s="12"/>
      <c r="O2806" s="12"/>
      <c r="P2806" s="12"/>
      <c r="Q2806" s="12"/>
      <c r="R2806" s="12"/>
      <c r="S2806" s="12"/>
      <c r="T2806" s="12"/>
      <c r="U2806" s="12"/>
      <c r="V2806" s="12"/>
    </row>
    <row r="2807" spans="1:22" s="1" customFormat="1" x14ac:dyDescent="0.4">
      <c r="A2807" s="12"/>
      <c r="B2807" s="12"/>
      <c r="C2807" s="42"/>
      <c r="D2807" s="12"/>
      <c r="E2807" s="12"/>
      <c r="F2807" s="12"/>
      <c r="G2807" s="12"/>
      <c r="H2807" s="12"/>
      <c r="I2807" s="12"/>
      <c r="J2807" s="12"/>
      <c r="K2807" s="12"/>
      <c r="L2807" s="12"/>
      <c r="M2807" s="12"/>
      <c r="N2807" s="12"/>
      <c r="O2807" s="12"/>
      <c r="P2807" s="12"/>
      <c r="Q2807" s="12"/>
      <c r="R2807" s="12"/>
      <c r="S2807" s="12"/>
      <c r="T2807" s="12"/>
      <c r="U2807" s="12"/>
      <c r="V2807" s="12"/>
    </row>
    <row r="2808" spans="1:22" s="1" customFormat="1" x14ac:dyDescent="0.4">
      <c r="A2808" s="12"/>
      <c r="B2808" s="12"/>
      <c r="C2808" s="42"/>
      <c r="D2808" s="12"/>
      <c r="E2808" s="12"/>
      <c r="F2808" s="12"/>
      <c r="G2808" s="12"/>
      <c r="H2808" s="12"/>
      <c r="I2808" s="12"/>
      <c r="J2808" s="12"/>
      <c r="K2808" s="12"/>
      <c r="L2808" s="12"/>
      <c r="M2808" s="12"/>
      <c r="N2808" s="12"/>
      <c r="O2808" s="12"/>
      <c r="P2808" s="12"/>
      <c r="Q2808" s="12"/>
      <c r="R2808" s="12"/>
      <c r="S2808" s="12"/>
      <c r="T2808" s="12"/>
      <c r="U2808" s="12"/>
      <c r="V2808" s="12"/>
    </row>
    <row r="2809" spans="1:22" s="1" customFormat="1" x14ac:dyDescent="0.4">
      <c r="A2809" s="12"/>
      <c r="B2809" s="12"/>
      <c r="C2809" s="42"/>
      <c r="D2809" s="12"/>
      <c r="E2809" s="12"/>
      <c r="F2809" s="12"/>
      <c r="G2809" s="12"/>
      <c r="H2809" s="12"/>
      <c r="I2809" s="12"/>
      <c r="J2809" s="12"/>
      <c r="K2809" s="12"/>
      <c r="L2809" s="12"/>
      <c r="M2809" s="12"/>
      <c r="N2809" s="12"/>
      <c r="O2809" s="12"/>
      <c r="P2809" s="12"/>
      <c r="Q2809" s="12"/>
      <c r="R2809" s="12"/>
      <c r="S2809" s="12"/>
      <c r="T2809" s="12"/>
      <c r="U2809" s="12"/>
      <c r="V2809" s="12"/>
    </row>
    <row r="2810" spans="1:22" s="1" customFormat="1" x14ac:dyDescent="0.4">
      <c r="A2810" s="12"/>
      <c r="B2810" s="12"/>
      <c r="C2810" s="42"/>
      <c r="D2810" s="12"/>
      <c r="E2810" s="12"/>
      <c r="F2810" s="12"/>
      <c r="G2810" s="12"/>
      <c r="H2810" s="12"/>
      <c r="I2810" s="12"/>
      <c r="J2810" s="12"/>
      <c r="K2810" s="12"/>
      <c r="L2810" s="12"/>
      <c r="M2810" s="12"/>
      <c r="N2810" s="12"/>
      <c r="O2810" s="12"/>
      <c r="P2810" s="12"/>
      <c r="Q2810" s="12"/>
      <c r="R2810" s="12"/>
      <c r="S2810" s="12"/>
      <c r="T2810" s="12"/>
      <c r="U2810" s="12"/>
      <c r="V2810" s="12"/>
    </row>
    <row r="2811" spans="1:22" s="1" customFormat="1" x14ac:dyDescent="0.4">
      <c r="A2811" s="12"/>
      <c r="B2811" s="12"/>
      <c r="C2811" s="42"/>
      <c r="D2811" s="12"/>
      <c r="E2811" s="12"/>
      <c r="F2811" s="12"/>
      <c r="G2811" s="12"/>
      <c r="H2811" s="12"/>
      <c r="I2811" s="12"/>
      <c r="J2811" s="12"/>
      <c r="K2811" s="12"/>
      <c r="L2811" s="12"/>
      <c r="M2811" s="12"/>
      <c r="N2811" s="12"/>
      <c r="O2811" s="12"/>
      <c r="P2811" s="12"/>
      <c r="Q2811" s="12"/>
      <c r="R2811" s="12"/>
      <c r="S2811" s="12"/>
      <c r="T2811" s="12"/>
      <c r="U2811" s="12"/>
      <c r="V2811" s="12"/>
    </row>
    <row r="2812" spans="1:22" s="1" customFormat="1" x14ac:dyDescent="0.4">
      <c r="A2812" s="12"/>
      <c r="B2812" s="12"/>
      <c r="C2812" s="42"/>
      <c r="D2812" s="12"/>
      <c r="E2812" s="12"/>
      <c r="F2812" s="12"/>
      <c r="G2812" s="12"/>
      <c r="H2812" s="12"/>
      <c r="I2812" s="12"/>
      <c r="J2812" s="12"/>
      <c r="K2812" s="12"/>
      <c r="L2812" s="12"/>
      <c r="M2812" s="12"/>
      <c r="N2812" s="12"/>
      <c r="O2812" s="12"/>
      <c r="P2812" s="12"/>
      <c r="Q2812" s="12"/>
      <c r="R2812" s="12"/>
      <c r="S2812" s="12"/>
      <c r="T2812" s="12"/>
      <c r="U2812" s="12"/>
      <c r="V2812" s="12"/>
    </row>
    <row r="2813" spans="1:22" s="1" customFormat="1" x14ac:dyDescent="0.4">
      <c r="A2813" s="12"/>
      <c r="B2813" s="12"/>
      <c r="C2813" s="42"/>
      <c r="D2813" s="12"/>
      <c r="E2813" s="12"/>
      <c r="F2813" s="12"/>
      <c r="G2813" s="12"/>
      <c r="H2813" s="12"/>
      <c r="I2813" s="12"/>
      <c r="J2813" s="12"/>
      <c r="K2813" s="12"/>
      <c r="L2813" s="12"/>
      <c r="M2813" s="12"/>
      <c r="N2813" s="12"/>
      <c r="O2813" s="12"/>
      <c r="P2813" s="12"/>
      <c r="Q2813" s="12"/>
      <c r="R2813" s="12"/>
      <c r="S2813" s="12"/>
      <c r="T2813" s="12"/>
      <c r="U2813" s="12"/>
      <c r="V2813" s="12"/>
    </row>
    <row r="2814" spans="1:22" s="1" customFormat="1" x14ac:dyDescent="0.4">
      <c r="A2814" s="12"/>
      <c r="B2814" s="12"/>
      <c r="C2814" s="42"/>
      <c r="D2814" s="12"/>
      <c r="E2814" s="12"/>
      <c r="F2814" s="12"/>
      <c r="G2814" s="12"/>
      <c r="H2814" s="12"/>
      <c r="I2814" s="12"/>
      <c r="J2814" s="12"/>
      <c r="K2814" s="12"/>
      <c r="L2814" s="12"/>
      <c r="M2814" s="12"/>
      <c r="N2814" s="12"/>
      <c r="O2814" s="12"/>
      <c r="P2814" s="12"/>
      <c r="Q2814" s="12"/>
      <c r="R2814" s="12"/>
      <c r="S2814" s="12"/>
      <c r="T2814" s="12"/>
      <c r="U2814" s="12"/>
      <c r="V2814" s="12"/>
    </row>
    <row r="2815" spans="1:22" s="1" customFormat="1" x14ac:dyDescent="0.4">
      <c r="A2815" s="12"/>
      <c r="B2815" s="12"/>
      <c r="C2815" s="42"/>
      <c r="D2815" s="12"/>
      <c r="E2815" s="12"/>
      <c r="F2815" s="12"/>
      <c r="G2815" s="12"/>
      <c r="H2815" s="12"/>
      <c r="I2815" s="12"/>
      <c r="J2815" s="12"/>
      <c r="K2815" s="12"/>
      <c r="L2815" s="12"/>
      <c r="M2815" s="12"/>
      <c r="N2815" s="12"/>
      <c r="O2815" s="12"/>
      <c r="P2815" s="12"/>
      <c r="Q2815" s="12"/>
      <c r="R2815" s="12"/>
      <c r="S2815" s="12"/>
      <c r="T2815" s="12"/>
      <c r="U2815" s="12"/>
      <c r="V2815" s="12"/>
    </row>
    <row r="2816" spans="1:22" s="1" customFormat="1" x14ac:dyDescent="0.4">
      <c r="A2816" s="12"/>
      <c r="B2816" s="12"/>
      <c r="C2816" s="42"/>
      <c r="D2816" s="12"/>
      <c r="E2816" s="12"/>
      <c r="F2816" s="12"/>
      <c r="G2816" s="12"/>
      <c r="H2816" s="12"/>
      <c r="I2816" s="12"/>
      <c r="J2816" s="12"/>
      <c r="K2816" s="12"/>
      <c r="L2816" s="12"/>
      <c r="M2816" s="12"/>
      <c r="N2816" s="12"/>
      <c r="O2816" s="12"/>
      <c r="P2816" s="12"/>
      <c r="Q2816" s="12"/>
      <c r="R2816" s="12"/>
      <c r="S2816" s="12"/>
      <c r="T2816" s="12"/>
      <c r="U2816" s="12"/>
      <c r="V2816" s="12"/>
    </row>
    <row r="2817" spans="1:22" s="1" customFormat="1" x14ac:dyDescent="0.4">
      <c r="A2817" s="12"/>
      <c r="B2817" s="12"/>
      <c r="C2817" s="42"/>
      <c r="D2817" s="12"/>
      <c r="E2817" s="12"/>
      <c r="F2817" s="12"/>
      <c r="G2817" s="12"/>
      <c r="H2817" s="12"/>
      <c r="I2817" s="12"/>
      <c r="J2817" s="12"/>
      <c r="K2817" s="12"/>
      <c r="L2817" s="12"/>
      <c r="M2817" s="12"/>
      <c r="N2817" s="12"/>
      <c r="O2817" s="12"/>
      <c r="P2817" s="12"/>
      <c r="Q2817" s="12"/>
      <c r="R2817" s="12"/>
      <c r="S2817" s="12"/>
      <c r="T2817" s="12"/>
      <c r="U2817" s="12"/>
      <c r="V2817" s="12"/>
    </row>
    <row r="2818" spans="1:22" s="1" customFormat="1" x14ac:dyDescent="0.4">
      <c r="A2818" s="12"/>
      <c r="B2818" s="12"/>
      <c r="C2818" s="42"/>
      <c r="D2818" s="12"/>
      <c r="E2818" s="12"/>
      <c r="F2818" s="12"/>
      <c r="G2818" s="12"/>
      <c r="H2818" s="12"/>
      <c r="I2818" s="12"/>
      <c r="J2818" s="12"/>
      <c r="K2818" s="12"/>
      <c r="L2818" s="12"/>
      <c r="M2818" s="12"/>
      <c r="N2818" s="12"/>
      <c r="O2818" s="12"/>
      <c r="P2818" s="12"/>
      <c r="Q2818" s="12"/>
      <c r="R2818" s="12"/>
      <c r="S2818" s="12"/>
      <c r="T2818" s="12"/>
      <c r="U2818" s="12"/>
      <c r="V2818" s="12"/>
    </row>
    <row r="2819" spans="1:22" s="1" customFormat="1" x14ac:dyDescent="0.4">
      <c r="A2819" s="12"/>
      <c r="B2819" s="12"/>
      <c r="C2819" s="42"/>
      <c r="D2819" s="12"/>
      <c r="E2819" s="12"/>
      <c r="F2819" s="12"/>
      <c r="G2819" s="12"/>
      <c r="H2819" s="12"/>
      <c r="I2819" s="12"/>
      <c r="J2819" s="12"/>
      <c r="K2819" s="12"/>
      <c r="L2819" s="12"/>
      <c r="M2819" s="12"/>
      <c r="N2819" s="12"/>
      <c r="O2819" s="12"/>
      <c r="P2819" s="12"/>
      <c r="Q2819" s="12"/>
      <c r="R2819" s="12"/>
      <c r="S2819" s="12"/>
      <c r="T2819" s="12"/>
      <c r="U2819" s="12"/>
      <c r="V2819" s="12"/>
    </row>
    <row r="2820" spans="1:22" s="1" customFormat="1" x14ac:dyDescent="0.4">
      <c r="A2820" s="12"/>
      <c r="B2820" s="12"/>
      <c r="C2820" s="42"/>
      <c r="D2820" s="12"/>
      <c r="E2820" s="12"/>
      <c r="F2820" s="12"/>
      <c r="G2820" s="12"/>
      <c r="H2820" s="12"/>
      <c r="I2820" s="12"/>
      <c r="J2820" s="12"/>
      <c r="K2820" s="12"/>
      <c r="L2820" s="12"/>
      <c r="M2820" s="12"/>
      <c r="N2820" s="12"/>
      <c r="O2820" s="12"/>
      <c r="P2820" s="12"/>
      <c r="Q2820" s="12"/>
      <c r="R2820" s="12"/>
      <c r="S2820" s="12"/>
      <c r="T2820" s="12"/>
      <c r="U2820" s="12"/>
      <c r="V2820" s="12"/>
    </row>
    <row r="2821" spans="1:22" s="1" customFormat="1" x14ac:dyDescent="0.4">
      <c r="A2821" s="12"/>
      <c r="B2821" s="12"/>
      <c r="C2821" s="42"/>
      <c r="D2821" s="12"/>
      <c r="E2821" s="12"/>
      <c r="F2821" s="12"/>
      <c r="G2821" s="12"/>
      <c r="H2821" s="12"/>
      <c r="I2821" s="12"/>
      <c r="J2821" s="12"/>
      <c r="K2821" s="12"/>
      <c r="L2821" s="12"/>
      <c r="M2821" s="12"/>
      <c r="N2821" s="12"/>
      <c r="O2821" s="12"/>
      <c r="P2821" s="12"/>
      <c r="Q2821" s="12"/>
      <c r="R2821" s="12"/>
      <c r="S2821" s="12"/>
      <c r="T2821" s="12"/>
      <c r="U2821" s="12"/>
      <c r="V2821" s="12"/>
    </row>
    <row r="2822" spans="1:22" s="1" customFormat="1" x14ac:dyDescent="0.4">
      <c r="A2822" s="12"/>
      <c r="B2822" s="12"/>
      <c r="C2822" s="42"/>
      <c r="D2822" s="12"/>
      <c r="E2822" s="12"/>
      <c r="F2822" s="12"/>
      <c r="G2822" s="12"/>
      <c r="H2822" s="12"/>
      <c r="I2822" s="12"/>
      <c r="J2822" s="12"/>
      <c r="K2822" s="12"/>
      <c r="L2822" s="12"/>
      <c r="M2822" s="12"/>
      <c r="N2822" s="12"/>
      <c r="O2822" s="12"/>
      <c r="P2822" s="12"/>
      <c r="Q2822" s="12"/>
      <c r="R2822" s="12"/>
      <c r="S2822" s="12"/>
      <c r="T2822" s="12"/>
      <c r="U2822" s="12"/>
      <c r="V2822" s="12"/>
    </row>
    <row r="2823" spans="1:22" s="1" customFormat="1" x14ac:dyDescent="0.4">
      <c r="A2823" s="12"/>
      <c r="B2823" s="12"/>
      <c r="C2823" s="42"/>
      <c r="D2823" s="12"/>
      <c r="E2823" s="12"/>
      <c r="F2823" s="12"/>
      <c r="G2823" s="12"/>
      <c r="H2823" s="12"/>
      <c r="I2823" s="12"/>
      <c r="J2823" s="12"/>
      <c r="K2823" s="12"/>
      <c r="L2823" s="12"/>
      <c r="M2823" s="12"/>
      <c r="N2823" s="12"/>
      <c r="O2823" s="12"/>
      <c r="P2823" s="12"/>
      <c r="Q2823" s="12"/>
      <c r="R2823" s="12"/>
      <c r="S2823" s="12"/>
      <c r="T2823" s="12"/>
      <c r="U2823" s="12"/>
      <c r="V2823" s="12"/>
    </row>
    <row r="2824" spans="1:22" s="1" customFormat="1" x14ac:dyDescent="0.4">
      <c r="A2824" s="12"/>
      <c r="B2824" s="12"/>
      <c r="C2824" s="42"/>
      <c r="D2824" s="12"/>
      <c r="E2824" s="12"/>
      <c r="F2824" s="12"/>
      <c r="G2824" s="12"/>
      <c r="H2824" s="12"/>
      <c r="I2824" s="12"/>
      <c r="J2824" s="12"/>
      <c r="K2824" s="12"/>
      <c r="L2824" s="12"/>
      <c r="M2824" s="12"/>
      <c r="N2824" s="12"/>
      <c r="O2824" s="12"/>
      <c r="P2824" s="12"/>
      <c r="Q2824" s="12"/>
      <c r="R2824" s="12"/>
      <c r="S2824" s="12"/>
      <c r="T2824" s="12"/>
      <c r="U2824" s="12"/>
      <c r="V2824" s="12"/>
    </row>
    <row r="2825" spans="1:22" s="1" customFormat="1" x14ac:dyDescent="0.4">
      <c r="A2825" s="12"/>
      <c r="B2825" s="12"/>
      <c r="C2825" s="42"/>
      <c r="D2825" s="12"/>
      <c r="E2825" s="12"/>
      <c r="F2825" s="12"/>
      <c r="G2825" s="12"/>
      <c r="H2825" s="12"/>
      <c r="I2825" s="12"/>
      <c r="J2825" s="12"/>
      <c r="K2825" s="12"/>
      <c r="L2825" s="12"/>
      <c r="M2825" s="12"/>
      <c r="N2825" s="12"/>
      <c r="O2825" s="12"/>
      <c r="P2825" s="12"/>
      <c r="Q2825" s="12"/>
      <c r="R2825" s="12"/>
      <c r="S2825" s="12"/>
      <c r="T2825" s="12"/>
      <c r="U2825" s="12"/>
      <c r="V2825" s="12"/>
    </row>
    <row r="2826" spans="1:22" s="1" customFormat="1" x14ac:dyDescent="0.4">
      <c r="A2826" s="12"/>
      <c r="B2826" s="12"/>
      <c r="C2826" s="42"/>
      <c r="D2826" s="12"/>
      <c r="E2826" s="12"/>
      <c r="F2826" s="12"/>
      <c r="G2826" s="12"/>
      <c r="H2826" s="12"/>
      <c r="I2826" s="12"/>
      <c r="J2826" s="12"/>
      <c r="K2826" s="12"/>
      <c r="L2826" s="12"/>
      <c r="M2826" s="12"/>
      <c r="N2826" s="12"/>
      <c r="O2826" s="12"/>
      <c r="P2826" s="12"/>
      <c r="Q2826" s="12"/>
      <c r="R2826" s="12"/>
      <c r="S2826" s="12"/>
      <c r="T2826" s="12"/>
      <c r="U2826" s="12"/>
      <c r="V2826" s="12"/>
    </row>
    <row r="2827" spans="1:22" s="1" customFormat="1" x14ac:dyDescent="0.4">
      <c r="A2827" s="12"/>
      <c r="B2827" s="12"/>
      <c r="C2827" s="42"/>
      <c r="D2827" s="12"/>
      <c r="E2827" s="12"/>
      <c r="F2827" s="12"/>
      <c r="G2827" s="12"/>
      <c r="H2827" s="12"/>
      <c r="I2827" s="12"/>
      <c r="J2827" s="12"/>
      <c r="K2827" s="12"/>
      <c r="L2827" s="12"/>
      <c r="M2827" s="12"/>
      <c r="N2827" s="12"/>
      <c r="O2827" s="12"/>
      <c r="P2827" s="12"/>
      <c r="Q2827" s="12"/>
      <c r="R2827" s="12"/>
      <c r="S2827" s="12"/>
      <c r="T2827" s="12"/>
      <c r="U2827" s="12"/>
      <c r="V2827" s="12"/>
    </row>
    <row r="2828" spans="1:22" s="1" customFormat="1" x14ac:dyDescent="0.4">
      <c r="A2828" s="12"/>
      <c r="B2828" s="12"/>
      <c r="C2828" s="42"/>
      <c r="D2828" s="12"/>
      <c r="E2828" s="12"/>
      <c r="F2828" s="12"/>
      <c r="G2828" s="12"/>
      <c r="H2828" s="12"/>
      <c r="I2828" s="12"/>
      <c r="J2828" s="12"/>
      <c r="K2828" s="12"/>
      <c r="L2828" s="12"/>
      <c r="M2828" s="12"/>
      <c r="N2828" s="12"/>
      <c r="O2828" s="12"/>
      <c r="P2828" s="12"/>
      <c r="Q2828" s="12"/>
      <c r="R2828" s="12"/>
      <c r="S2828" s="12"/>
      <c r="T2828" s="12"/>
      <c r="U2828" s="12"/>
      <c r="V2828" s="12"/>
    </row>
    <row r="2829" spans="1:22" s="1" customFormat="1" x14ac:dyDescent="0.4">
      <c r="A2829" s="12"/>
      <c r="B2829" s="12"/>
      <c r="C2829" s="42"/>
      <c r="D2829" s="12"/>
      <c r="E2829" s="12"/>
      <c r="F2829" s="12"/>
      <c r="G2829" s="12"/>
      <c r="H2829" s="12"/>
      <c r="I2829" s="12"/>
      <c r="J2829" s="12"/>
      <c r="K2829" s="12"/>
      <c r="L2829" s="12"/>
      <c r="M2829" s="12"/>
      <c r="N2829" s="12"/>
      <c r="O2829" s="12"/>
      <c r="P2829" s="12"/>
      <c r="Q2829" s="12"/>
      <c r="R2829" s="12"/>
      <c r="S2829" s="12"/>
      <c r="T2829" s="12"/>
      <c r="U2829" s="12"/>
      <c r="V2829" s="12"/>
    </row>
    <row r="2830" spans="1:22" s="1" customFormat="1" x14ac:dyDescent="0.4">
      <c r="A2830" s="12"/>
      <c r="B2830" s="12"/>
      <c r="C2830" s="42"/>
      <c r="D2830" s="12"/>
      <c r="E2830" s="12"/>
      <c r="F2830" s="12"/>
      <c r="G2830" s="12"/>
      <c r="H2830" s="12"/>
      <c r="I2830" s="12"/>
      <c r="J2830" s="12"/>
      <c r="K2830" s="12"/>
      <c r="L2830" s="12"/>
      <c r="M2830" s="12"/>
      <c r="N2830" s="12"/>
      <c r="O2830" s="12"/>
      <c r="P2830" s="12"/>
      <c r="Q2830" s="12"/>
      <c r="R2830" s="12"/>
      <c r="S2830" s="12"/>
      <c r="T2830" s="12"/>
      <c r="U2830" s="12"/>
      <c r="V2830" s="12"/>
    </row>
    <row r="2831" spans="1:22" s="1" customFormat="1" x14ac:dyDescent="0.4">
      <c r="A2831" s="12"/>
      <c r="B2831" s="12"/>
      <c r="C2831" s="42"/>
      <c r="D2831" s="12"/>
      <c r="E2831" s="12"/>
      <c r="F2831" s="12"/>
      <c r="G2831" s="12"/>
      <c r="H2831" s="12"/>
      <c r="I2831" s="12"/>
      <c r="J2831" s="12"/>
      <c r="K2831" s="12"/>
      <c r="L2831" s="12"/>
      <c r="M2831" s="12"/>
      <c r="N2831" s="12"/>
      <c r="O2831" s="12"/>
      <c r="P2831" s="12"/>
      <c r="Q2831" s="12"/>
      <c r="R2831" s="12"/>
      <c r="S2831" s="12"/>
      <c r="T2831" s="12"/>
      <c r="U2831" s="12"/>
      <c r="V2831" s="12"/>
    </row>
    <row r="2832" spans="1:22" s="1" customFormat="1" x14ac:dyDescent="0.4">
      <c r="A2832" s="12"/>
      <c r="B2832" s="12"/>
      <c r="C2832" s="42"/>
      <c r="D2832" s="12"/>
      <c r="E2832" s="12"/>
      <c r="F2832" s="12"/>
      <c r="G2832" s="12"/>
      <c r="H2832" s="12"/>
      <c r="I2832" s="12"/>
      <c r="J2832" s="12"/>
      <c r="K2832" s="12"/>
      <c r="L2832" s="12"/>
      <c r="M2832" s="12"/>
      <c r="N2832" s="12"/>
      <c r="O2832" s="12"/>
      <c r="P2832" s="12"/>
      <c r="Q2832" s="12"/>
      <c r="R2832" s="12"/>
      <c r="S2832" s="12"/>
      <c r="T2832" s="12"/>
      <c r="U2832" s="12"/>
      <c r="V2832" s="12"/>
    </row>
    <row r="2833" spans="1:22" s="1" customFormat="1" x14ac:dyDescent="0.4">
      <c r="A2833" s="12"/>
      <c r="B2833" s="12"/>
      <c r="C2833" s="42"/>
      <c r="D2833" s="12"/>
      <c r="E2833" s="12"/>
      <c r="F2833" s="12"/>
      <c r="G2833" s="12"/>
      <c r="H2833" s="12"/>
      <c r="I2833" s="12"/>
      <c r="J2833" s="12"/>
      <c r="K2833" s="12"/>
      <c r="L2833" s="12"/>
      <c r="M2833" s="12"/>
      <c r="N2833" s="12"/>
      <c r="O2833" s="12"/>
      <c r="P2833" s="12"/>
      <c r="Q2833" s="12"/>
      <c r="R2833" s="12"/>
      <c r="S2833" s="12"/>
      <c r="T2833" s="12"/>
      <c r="U2833" s="12"/>
      <c r="V2833" s="12"/>
    </row>
    <row r="2834" spans="1:22" s="1" customFormat="1" x14ac:dyDescent="0.4">
      <c r="A2834" s="12"/>
      <c r="B2834" s="12"/>
      <c r="C2834" s="42"/>
      <c r="D2834" s="12"/>
      <c r="E2834" s="12"/>
      <c r="F2834" s="12"/>
      <c r="G2834" s="12"/>
      <c r="H2834" s="12"/>
      <c r="I2834" s="12"/>
      <c r="J2834" s="12"/>
      <c r="K2834" s="12"/>
      <c r="L2834" s="12"/>
      <c r="M2834" s="12"/>
      <c r="N2834" s="12"/>
      <c r="O2834" s="12"/>
      <c r="P2834" s="12"/>
      <c r="Q2834" s="12"/>
      <c r="R2834" s="12"/>
      <c r="S2834" s="12"/>
      <c r="T2834" s="12"/>
      <c r="U2834" s="12"/>
      <c r="V2834" s="12"/>
    </row>
    <row r="2835" spans="1:22" s="1" customFormat="1" x14ac:dyDescent="0.4">
      <c r="A2835" s="12"/>
      <c r="B2835" s="12"/>
      <c r="C2835" s="42"/>
      <c r="D2835" s="12"/>
      <c r="E2835" s="12"/>
      <c r="F2835" s="12"/>
      <c r="G2835" s="12"/>
      <c r="H2835" s="12"/>
      <c r="I2835" s="12"/>
      <c r="J2835" s="12"/>
      <c r="K2835" s="12"/>
      <c r="L2835" s="12"/>
      <c r="M2835" s="12"/>
      <c r="N2835" s="12"/>
      <c r="O2835" s="12"/>
      <c r="P2835" s="12"/>
      <c r="Q2835" s="12"/>
      <c r="R2835" s="12"/>
      <c r="S2835" s="12"/>
      <c r="T2835" s="12"/>
      <c r="U2835" s="12"/>
      <c r="V2835" s="12"/>
    </row>
    <row r="2836" spans="1:22" s="1" customFormat="1" x14ac:dyDescent="0.4">
      <c r="A2836" s="12"/>
      <c r="B2836" s="12"/>
      <c r="C2836" s="42"/>
      <c r="D2836" s="12"/>
      <c r="E2836" s="12"/>
      <c r="F2836" s="12"/>
      <c r="G2836" s="12"/>
      <c r="H2836" s="12"/>
      <c r="I2836" s="12"/>
      <c r="J2836" s="12"/>
      <c r="K2836" s="12"/>
      <c r="L2836" s="12"/>
      <c r="M2836" s="12"/>
      <c r="N2836" s="12"/>
      <c r="O2836" s="12"/>
      <c r="P2836" s="12"/>
      <c r="Q2836" s="12"/>
      <c r="R2836" s="12"/>
      <c r="S2836" s="12"/>
      <c r="T2836" s="12"/>
      <c r="U2836" s="12"/>
      <c r="V2836" s="12"/>
    </row>
    <row r="2837" spans="1:22" s="1" customFormat="1" x14ac:dyDescent="0.4">
      <c r="A2837" s="12"/>
      <c r="B2837" s="12"/>
      <c r="C2837" s="42"/>
      <c r="D2837" s="12"/>
      <c r="E2837" s="12"/>
      <c r="F2837" s="12"/>
      <c r="G2837" s="12"/>
      <c r="H2837" s="12"/>
      <c r="I2837" s="12"/>
      <c r="J2837" s="12"/>
      <c r="K2837" s="12"/>
      <c r="L2837" s="12"/>
      <c r="M2837" s="12"/>
      <c r="N2837" s="12"/>
      <c r="O2837" s="12"/>
      <c r="P2837" s="12"/>
      <c r="Q2837" s="12"/>
      <c r="R2837" s="12"/>
      <c r="S2837" s="12"/>
      <c r="T2837" s="12"/>
      <c r="U2837" s="12"/>
      <c r="V2837" s="12"/>
    </row>
    <row r="2838" spans="1:22" s="1" customFormat="1" x14ac:dyDescent="0.4">
      <c r="A2838" s="12"/>
      <c r="B2838" s="12"/>
      <c r="C2838" s="42"/>
      <c r="D2838" s="12"/>
      <c r="E2838" s="12"/>
      <c r="F2838" s="12"/>
      <c r="G2838" s="12"/>
      <c r="H2838" s="12"/>
      <c r="I2838" s="12"/>
      <c r="J2838" s="12"/>
      <c r="K2838" s="12"/>
      <c r="L2838" s="12"/>
      <c r="M2838" s="12"/>
      <c r="N2838" s="12"/>
      <c r="O2838" s="12"/>
      <c r="P2838" s="12"/>
      <c r="Q2838" s="12"/>
      <c r="R2838" s="12"/>
      <c r="S2838" s="12"/>
      <c r="T2838" s="12"/>
      <c r="U2838" s="12"/>
      <c r="V2838" s="12"/>
    </row>
    <row r="2839" spans="1:22" s="1" customFormat="1" x14ac:dyDescent="0.4">
      <c r="A2839" s="12"/>
      <c r="B2839" s="12"/>
      <c r="C2839" s="42"/>
      <c r="D2839" s="12"/>
      <c r="E2839" s="12"/>
      <c r="F2839" s="12"/>
      <c r="G2839" s="12"/>
      <c r="H2839" s="12"/>
      <c r="I2839" s="12"/>
      <c r="J2839" s="12"/>
      <c r="K2839" s="12"/>
      <c r="L2839" s="12"/>
      <c r="M2839" s="12"/>
      <c r="N2839" s="12"/>
      <c r="O2839" s="12"/>
      <c r="P2839" s="12"/>
      <c r="Q2839" s="12"/>
      <c r="R2839" s="12"/>
      <c r="S2839" s="12"/>
      <c r="T2839" s="12"/>
      <c r="U2839" s="12"/>
      <c r="V2839" s="12"/>
    </row>
    <row r="2840" spans="1:22" s="1" customFormat="1" x14ac:dyDescent="0.4">
      <c r="A2840" s="12"/>
      <c r="B2840" s="12"/>
      <c r="C2840" s="42"/>
      <c r="D2840" s="12"/>
      <c r="E2840" s="12"/>
      <c r="F2840" s="12"/>
      <c r="G2840" s="12"/>
      <c r="H2840" s="12"/>
      <c r="I2840" s="12"/>
      <c r="J2840" s="12"/>
      <c r="K2840" s="12"/>
      <c r="L2840" s="12"/>
      <c r="M2840" s="12"/>
      <c r="N2840" s="12"/>
      <c r="O2840" s="12"/>
      <c r="P2840" s="12"/>
      <c r="Q2840" s="12"/>
      <c r="R2840" s="12"/>
      <c r="S2840" s="12"/>
      <c r="T2840" s="12"/>
      <c r="U2840" s="12"/>
      <c r="V2840" s="12"/>
    </row>
    <row r="2841" spans="1:22" s="1" customFormat="1" x14ac:dyDescent="0.4">
      <c r="A2841" s="12"/>
      <c r="B2841" s="12"/>
      <c r="C2841" s="42"/>
      <c r="D2841" s="12"/>
      <c r="E2841" s="12"/>
      <c r="F2841" s="12"/>
      <c r="G2841" s="12"/>
      <c r="H2841" s="12"/>
      <c r="I2841" s="12"/>
      <c r="J2841" s="12"/>
      <c r="K2841" s="12"/>
      <c r="L2841" s="12"/>
      <c r="M2841" s="12"/>
      <c r="N2841" s="12"/>
      <c r="O2841" s="12"/>
      <c r="P2841" s="12"/>
      <c r="Q2841" s="12"/>
      <c r="R2841" s="12"/>
      <c r="S2841" s="12"/>
      <c r="T2841" s="12"/>
      <c r="U2841" s="12"/>
      <c r="V2841" s="12"/>
    </row>
    <row r="2842" spans="1:22" s="1" customFormat="1" x14ac:dyDescent="0.4">
      <c r="A2842" s="12"/>
      <c r="B2842" s="12"/>
      <c r="C2842" s="42"/>
      <c r="D2842" s="12"/>
      <c r="E2842" s="12"/>
      <c r="F2842" s="12"/>
      <c r="G2842" s="12"/>
      <c r="H2842" s="12"/>
      <c r="I2842" s="12"/>
      <c r="J2842" s="12"/>
      <c r="K2842" s="12"/>
      <c r="L2842" s="12"/>
      <c r="M2842" s="12"/>
      <c r="N2842" s="12"/>
      <c r="O2842" s="12"/>
      <c r="P2842" s="12"/>
      <c r="Q2842" s="12"/>
      <c r="R2842" s="12"/>
      <c r="S2842" s="12"/>
      <c r="T2842" s="12"/>
      <c r="U2842" s="12"/>
      <c r="V2842" s="12"/>
    </row>
    <row r="2843" spans="1:22" s="1" customFormat="1" x14ac:dyDescent="0.4">
      <c r="A2843" s="12"/>
      <c r="B2843" s="12"/>
      <c r="C2843" s="42"/>
      <c r="D2843" s="12"/>
      <c r="E2843" s="12"/>
      <c r="F2843" s="12"/>
      <c r="G2843" s="12"/>
      <c r="H2843" s="12"/>
      <c r="I2843" s="12"/>
      <c r="J2843" s="12"/>
      <c r="K2843" s="12"/>
      <c r="L2843" s="12"/>
      <c r="M2843" s="12"/>
      <c r="N2843" s="12"/>
      <c r="O2843" s="12"/>
      <c r="P2843" s="12"/>
      <c r="Q2843" s="12"/>
      <c r="R2843" s="12"/>
      <c r="S2843" s="12"/>
      <c r="T2843" s="12"/>
      <c r="U2843" s="12"/>
      <c r="V2843" s="12"/>
    </row>
    <row r="2844" spans="1:22" s="1" customFormat="1" x14ac:dyDescent="0.4">
      <c r="A2844" s="12"/>
      <c r="B2844" s="12"/>
      <c r="C2844" s="42"/>
      <c r="D2844" s="12"/>
      <c r="E2844" s="12"/>
      <c r="F2844" s="12"/>
      <c r="G2844" s="12"/>
      <c r="H2844" s="12"/>
      <c r="I2844" s="12"/>
      <c r="J2844" s="12"/>
      <c r="K2844" s="12"/>
      <c r="L2844" s="12"/>
      <c r="M2844" s="12"/>
      <c r="N2844" s="12"/>
      <c r="O2844" s="12"/>
      <c r="P2844" s="12"/>
      <c r="Q2844" s="12"/>
      <c r="R2844" s="12"/>
      <c r="S2844" s="12"/>
      <c r="T2844" s="12"/>
      <c r="U2844" s="12"/>
      <c r="V2844" s="12"/>
    </row>
    <row r="2845" spans="1:22" s="1" customFormat="1" x14ac:dyDescent="0.4">
      <c r="A2845" s="12"/>
      <c r="B2845" s="12"/>
      <c r="C2845" s="42"/>
      <c r="D2845" s="12"/>
      <c r="E2845" s="12"/>
      <c r="F2845" s="12"/>
      <c r="G2845" s="12"/>
      <c r="H2845" s="12"/>
      <c r="I2845" s="12"/>
      <c r="J2845" s="12"/>
      <c r="K2845" s="12"/>
      <c r="L2845" s="12"/>
      <c r="M2845" s="12"/>
      <c r="N2845" s="12"/>
      <c r="O2845" s="12"/>
      <c r="P2845" s="12"/>
      <c r="Q2845" s="12"/>
      <c r="R2845" s="12"/>
      <c r="S2845" s="12"/>
      <c r="T2845" s="12"/>
      <c r="U2845" s="12"/>
      <c r="V2845" s="12"/>
    </row>
    <row r="2846" spans="1:22" s="1" customFormat="1" x14ac:dyDescent="0.4">
      <c r="A2846" s="12"/>
      <c r="B2846" s="12"/>
      <c r="C2846" s="42"/>
      <c r="D2846" s="12"/>
      <c r="E2846" s="12"/>
      <c r="F2846" s="12"/>
      <c r="G2846" s="12"/>
      <c r="H2846" s="12"/>
      <c r="I2846" s="12"/>
      <c r="J2846" s="12"/>
      <c r="K2846" s="12"/>
      <c r="L2846" s="12"/>
      <c r="M2846" s="12"/>
      <c r="N2846" s="12"/>
      <c r="O2846" s="12"/>
      <c r="P2846" s="12"/>
      <c r="Q2846" s="12"/>
      <c r="R2846" s="12"/>
      <c r="S2846" s="12"/>
      <c r="T2846" s="12"/>
      <c r="U2846" s="12"/>
      <c r="V2846" s="12"/>
    </row>
    <row r="2847" spans="1:22" s="1" customFormat="1" x14ac:dyDescent="0.4">
      <c r="A2847" s="12"/>
      <c r="B2847" s="12"/>
      <c r="C2847" s="42"/>
      <c r="D2847" s="12"/>
      <c r="E2847" s="12"/>
      <c r="F2847" s="12"/>
      <c r="G2847" s="12"/>
      <c r="H2847" s="12"/>
      <c r="I2847" s="12"/>
      <c r="J2847" s="12"/>
      <c r="K2847" s="12"/>
      <c r="L2847" s="12"/>
      <c r="M2847" s="12"/>
      <c r="N2847" s="12"/>
      <c r="O2847" s="12"/>
      <c r="P2847" s="12"/>
      <c r="Q2847" s="12"/>
      <c r="R2847" s="12"/>
      <c r="S2847" s="12"/>
      <c r="T2847" s="12"/>
      <c r="U2847" s="12"/>
      <c r="V2847" s="12"/>
    </row>
    <row r="2848" spans="1:22" s="1" customFormat="1" x14ac:dyDescent="0.4">
      <c r="A2848" s="12"/>
      <c r="B2848" s="12"/>
      <c r="C2848" s="42"/>
      <c r="D2848" s="12"/>
      <c r="E2848" s="12"/>
      <c r="F2848" s="12"/>
      <c r="G2848" s="12"/>
      <c r="H2848" s="12"/>
      <c r="I2848" s="12"/>
      <c r="J2848" s="12"/>
      <c r="K2848" s="12"/>
      <c r="L2848" s="12"/>
      <c r="M2848" s="12"/>
      <c r="N2848" s="12"/>
      <c r="O2848" s="12"/>
      <c r="P2848" s="12"/>
      <c r="Q2848" s="12"/>
      <c r="R2848" s="12"/>
      <c r="S2848" s="12"/>
      <c r="T2848" s="12"/>
      <c r="U2848" s="12"/>
      <c r="V2848" s="12"/>
    </row>
    <row r="2849" spans="1:22" s="1" customFormat="1" x14ac:dyDescent="0.4">
      <c r="A2849" s="12"/>
      <c r="B2849" s="12"/>
      <c r="C2849" s="42"/>
      <c r="D2849" s="12"/>
      <c r="E2849" s="12"/>
      <c r="F2849" s="12"/>
      <c r="G2849" s="12"/>
      <c r="H2849" s="12"/>
      <c r="I2849" s="12"/>
      <c r="J2849" s="12"/>
      <c r="K2849" s="12"/>
      <c r="L2849" s="12"/>
      <c r="M2849" s="12"/>
      <c r="N2849" s="12"/>
      <c r="O2849" s="12"/>
      <c r="P2849" s="12"/>
      <c r="Q2849" s="12"/>
      <c r="R2849" s="12"/>
      <c r="S2849" s="12"/>
      <c r="T2849" s="12"/>
      <c r="U2849" s="12"/>
      <c r="V2849" s="12"/>
    </row>
    <row r="2850" spans="1:22" s="1" customFormat="1" x14ac:dyDescent="0.4">
      <c r="A2850" s="12"/>
      <c r="B2850" s="12"/>
      <c r="C2850" s="42"/>
      <c r="D2850" s="12"/>
      <c r="E2850" s="12"/>
      <c r="F2850" s="12"/>
      <c r="G2850" s="12"/>
      <c r="H2850" s="12"/>
      <c r="I2850" s="12"/>
      <c r="J2850" s="12"/>
      <c r="K2850" s="12"/>
      <c r="L2850" s="12"/>
      <c r="M2850" s="12"/>
      <c r="N2850" s="12"/>
      <c r="O2850" s="12"/>
      <c r="P2850" s="12"/>
      <c r="Q2850" s="12"/>
      <c r="R2850" s="12"/>
      <c r="S2850" s="12"/>
      <c r="T2850" s="12"/>
      <c r="U2850" s="12"/>
      <c r="V2850" s="12"/>
    </row>
    <row r="2851" spans="1:22" s="1" customFormat="1" x14ac:dyDescent="0.4">
      <c r="A2851" s="12"/>
      <c r="B2851" s="12"/>
      <c r="C2851" s="42"/>
      <c r="D2851" s="12"/>
      <c r="E2851" s="12"/>
      <c r="F2851" s="12"/>
      <c r="G2851" s="12"/>
      <c r="H2851" s="12"/>
      <c r="I2851" s="12"/>
      <c r="J2851" s="12"/>
      <c r="K2851" s="12"/>
      <c r="L2851" s="12"/>
      <c r="M2851" s="12"/>
      <c r="N2851" s="12"/>
      <c r="O2851" s="12"/>
      <c r="P2851" s="12"/>
      <c r="Q2851" s="12"/>
      <c r="R2851" s="12"/>
      <c r="S2851" s="12"/>
      <c r="T2851" s="12"/>
      <c r="U2851" s="12"/>
      <c r="V2851" s="12"/>
    </row>
    <row r="2852" spans="1:22" s="1" customFormat="1" x14ac:dyDescent="0.4">
      <c r="A2852" s="12"/>
      <c r="B2852" s="12"/>
      <c r="C2852" s="42"/>
      <c r="D2852" s="12"/>
      <c r="E2852" s="12"/>
      <c r="F2852" s="12"/>
      <c r="G2852" s="12"/>
      <c r="H2852" s="12"/>
      <c r="I2852" s="12"/>
      <c r="J2852" s="12"/>
      <c r="K2852" s="12"/>
      <c r="L2852" s="12"/>
      <c r="M2852" s="12"/>
      <c r="N2852" s="12"/>
      <c r="O2852" s="12"/>
      <c r="P2852" s="12"/>
      <c r="Q2852" s="12"/>
      <c r="R2852" s="12"/>
      <c r="S2852" s="12"/>
      <c r="T2852" s="12"/>
      <c r="U2852" s="12"/>
      <c r="V2852" s="12"/>
    </row>
    <row r="2853" spans="1:22" s="1" customFormat="1" x14ac:dyDescent="0.4">
      <c r="A2853" s="12"/>
      <c r="B2853" s="12"/>
      <c r="C2853" s="42"/>
      <c r="D2853" s="12"/>
      <c r="E2853" s="12"/>
      <c r="F2853" s="12"/>
      <c r="G2853" s="12"/>
      <c r="H2853" s="12"/>
      <c r="I2853" s="12"/>
      <c r="J2853" s="12"/>
      <c r="K2853" s="12"/>
      <c r="L2853" s="12"/>
      <c r="M2853" s="12"/>
      <c r="N2853" s="12"/>
      <c r="O2853" s="12"/>
      <c r="P2853" s="12"/>
      <c r="Q2853" s="12"/>
      <c r="R2853" s="12"/>
      <c r="S2853" s="12"/>
      <c r="T2853" s="12"/>
      <c r="U2853" s="12"/>
      <c r="V2853" s="12"/>
    </row>
    <row r="2854" spans="1:22" s="1" customFormat="1" x14ac:dyDescent="0.4">
      <c r="A2854" s="12"/>
      <c r="B2854" s="12"/>
      <c r="C2854" s="42"/>
      <c r="D2854" s="12"/>
      <c r="E2854" s="12"/>
      <c r="F2854" s="12"/>
      <c r="G2854" s="12"/>
      <c r="H2854" s="12"/>
      <c r="I2854" s="12"/>
      <c r="J2854" s="12"/>
      <c r="K2854" s="12"/>
      <c r="L2854" s="12"/>
      <c r="M2854" s="12"/>
      <c r="N2854" s="12"/>
      <c r="O2854" s="12"/>
      <c r="P2854" s="12"/>
      <c r="Q2854" s="12"/>
      <c r="R2854" s="12"/>
      <c r="S2854" s="12"/>
      <c r="T2854" s="12"/>
      <c r="U2854" s="12"/>
      <c r="V2854" s="12"/>
    </row>
    <row r="2855" spans="1:22" s="1" customFormat="1" x14ac:dyDescent="0.4">
      <c r="A2855" s="12"/>
      <c r="B2855" s="12"/>
      <c r="C2855" s="42"/>
      <c r="D2855" s="12"/>
      <c r="E2855" s="12"/>
      <c r="F2855" s="12"/>
      <c r="G2855" s="12"/>
      <c r="H2855" s="12"/>
      <c r="I2855" s="12"/>
      <c r="J2855" s="12"/>
      <c r="K2855" s="12"/>
      <c r="L2855" s="12"/>
      <c r="M2855" s="12"/>
      <c r="N2855" s="12"/>
      <c r="O2855" s="12"/>
      <c r="P2855" s="12"/>
      <c r="Q2855" s="12"/>
      <c r="R2855" s="12"/>
      <c r="S2855" s="12"/>
      <c r="T2855" s="12"/>
      <c r="U2855" s="12"/>
      <c r="V2855" s="12"/>
    </row>
    <row r="2856" spans="1:22" s="1" customFormat="1" x14ac:dyDescent="0.4">
      <c r="A2856" s="12"/>
      <c r="B2856" s="12"/>
      <c r="C2856" s="42"/>
      <c r="D2856" s="12"/>
      <c r="E2856" s="12"/>
      <c r="F2856" s="12"/>
      <c r="G2856" s="12"/>
      <c r="H2856" s="12"/>
      <c r="I2856" s="12"/>
      <c r="J2856" s="12"/>
      <c r="K2856" s="12"/>
      <c r="L2856" s="12"/>
      <c r="M2856" s="12"/>
      <c r="N2856" s="12"/>
      <c r="O2856" s="12"/>
      <c r="P2856" s="12"/>
      <c r="Q2856" s="12"/>
      <c r="R2856" s="12"/>
      <c r="S2856" s="12"/>
      <c r="T2856" s="12"/>
      <c r="U2856" s="12"/>
      <c r="V2856" s="12"/>
    </row>
    <row r="2857" spans="1:22" s="1" customFormat="1" x14ac:dyDescent="0.4">
      <c r="A2857" s="12"/>
      <c r="B2857" s="12"/>
      <c r="C2857" s="42"/>
      <c r="D2857" s="12"/>
      <c r="E2857" s="12"/>
      <c r="F2857" s="12"/>
      <c r="G2857" s="12"/>
      <c r="H2857" s="12"/>
      <c r="I2857" s="12"/>
      <c r="J2857" s="12"/>
      <c r="K2857" s="12"/>
      <c r="L2857" s="12"/>
      <c r="M2857" s="12"/>
      <c r="N2857" s="12"/>
      <c r="O2857" s="12"/>
      <c r="P2857" s="12"/>
      <c r="Q2857" s="12"/>
      <c r="R2857" s="12"/>
      <c r="S2857" s="12"/>
      <c r="T2857" s="12"/>
      <c r="U2857" s="12"/>
      <c r="V2857" s="12"/>
    </row>
    <row r="2858" spans="1:22" s="1" customFormat="1" x14ac:dyDescent="0.4">
      <c r="A2858" s="12"/>
      <c r="B2858" s="12"/>
      <c r="C2858" s="42"/>
      <c r="D2858" s="12"/>
      <c r="E2858" s="12"/>
      <c r="F2858" s="12"/>
      <c r="G2858" s="12"/>
      <c r="H2858" s="12"/>
      <c r="I2858" s="12"/>
      <c r="J2858" s="12"/>
      <c r="K2858" s="12"/>
      <c r="L2858" s="12"/>
      <c r="M2858" s="12"/>
      <c r="N2858" s="12"/>
      <c r="O2858" s="12"/>
      <c r="P2858" s="12"/>
      <c r="Q2858" s="12"/>
      <c r="R2858" s="12"/>
      <c r="S2858" s="12"/>
      <c r="T2858" s="12"/>
      <c r="U2858" s="12"/>
      <c r="V2858" s="12"/>
    </row>
    <row r="2859" spans="1:22" s="1" customFormat="1" x14ac:dyDescent="0.4">
      <c r="A2859" s="12"/>
      <c r="B2859" s="12"/>
      <c r="C2859" s="42"/>
      <c r="D2859" s="12"/>
      <c r="E2859" s="12"/>
      <c r="F2859" s="12"/>
      <c r="G2859" s="12"/>
      <c r="H2859" s="12"/>
      <c r="I2859" s="12"/>
      <c r="J2859" s="12"/>
      <c r="K2859" s="12"/>
      <c r="L2859" s="12"/>
      <c r="M2859" s="12"/>
      <c r="N2859" s="12"/>
      <c r="O2859" s="12"/>
      <c r="P2859" s="12"/>
      <c r="Q2859" s="12"/>
      <c r="R2859" s="12"/>
      <c r="S2859" s="12"/>
      <c r="T2859" s="12"/>
      <c r="U2859" s="12"/>
      <c r="V2859" s="12"/>
    </row>
    <row r="2860" spans="1:22" s="1" customFormat="1" x14ac:dyDescent="0.4">
      <c r="A2860" s="12"/>
      <c r="B2860" s="12"/>
      <c r="C2860" s="42"/>
      <c r="D2860" s="12"/>
      <c r="E2860" s="12"/>
      <c r="F2860" s="12"/>
      <c r="G2860" s="12"/>
      <c r="H2860" s="12"/>
      <c r="I2860" s="12"/>
      <c r="J2860" s="12"/>
      <c r="K2860" s="12"/>
      <c r="L2860" s="12"/>
      <c r="M2860" s="12"/>
      <c r="N2860" s="12"/>
      <c r="O2860" s="12"/>
      <c r="P2860" s="12"/>
      <c r="Q2860" s="12"/>
      <c r="R2860" s="12"/>
      <c r="S2860" s="12"/>
      <c r="T2860" s="12"/>
      <c r="U2860" s="12"/>
      <c r="V2860" s="12"/>
    </row>
    <row r="2861" spans="1:22" s="1" customFormat="1" x14ac:dyDescent="0.4">
      <c r="A2861" s="12"/>
      <c r="B2861" s="12"/>
      <c r="C2861" s="42"/>
      <c r="D2861" s="12"/>
      <c r="E2861" s="12"/>
      <c r="F2861" s="12"/>
      <c r="G2861" s="12"/>
      <c r="H2861" s="12"/>
      <c r="I2861" s="12"/>
      <c r="J2861" s="12"/>
      <c r="K2861" s="12"/>
      <c r="L2861" s="12"/>
      <c r="M2861" s="12"/>
      <c r="N2861" s="12"/>
      <c r="O2861" s="12"/>
      <c r="P2861" s="12"/>
      <c r="Q2861" s="12"/>
      <c r="R2861" s="12"/>
      <c r="S2861" s="12"/>
      <c r="T2861" s="12"/>
      <c r="U2861" s="12"/>
      <c r="V2861" s="12"/>
    </row>
    <row r="2862" spans="1:22" s="1" customFormat="1" x14ac:dyDescent="0.4">
      <c r="A2862" s="12"/>
      <c r="B2862" s="12"/>
      <c r="C2862" s="42"/>
      <c r="D2862" s="12"/>
      <c r="E2862" s="12"/>
      <c r="F2862" s="12"/>
      <c r="G2862" s="12"/>
      <c r="H2862" s="12"/>
      <c r="I2862" s="12"/>
      <c r="J2862" s="12"/>
      <c r="K2862" s="12"/>
      <c r="L2862" s="12"/>
      <c r="M2862" s="12"/>
      <c r="N2862" s="12"/>
      <c r="O2862" s="12"/>
      <c r="P2862" s="12"/>
      <c r="Q2862" s="12"/>
      <c r="R2862" s="12"/>
      <c r="S2862" s="12"/>
      <c r="T2862" s="12"/>
      <c r="U2862" s="12"/>
      <c r="V2862" s="12"/>
    </row>
    <row r="2863" spans="1:22" s="1" customFormat="1" x14ac:dyDescent="0.4">
      <c r="A2863" s="12"/>
      <c r="B2863" s="12"/>
      <c r="C2863" s="42"/>
      <c r="D2863" s="12"/>
      <c r="E2863" s="12"/>
      <c r="F2863" s="12"/>
      <c r="G2863" s="12"/>
      <c r="H2863" s="12"/>
      <c r="I2863" s="12"/>
      <c r="J2863" s="12"/>
      <c r="K2863" s="12"/>
      <c r="L2863" s="12"/>
      <c r="M2863" s="12"/>
      <c r="N2863" s="12"/>
      <c r="O2863" s="12"/>
      <c r="P2863" s="12"/>
      <c r="Q2863" s="12"/>
      <c r="R2863" s="12"/>
      <c r="S2863" s="12"/>
      <c r="T2863" s="12"/>
      <c r="U2863" s="12"/>
      <c r="V2863" s="12"/>
    </row>
    <row r="2864" spans="1:22" s="1" customFormat="1" x14ac:dyDescent="0.4">
      <c r="A2864" s="12"/>
      <c r="B2864" s="12"/>
      <c r="C2864" s="42"/>
      <c r="D2864" s="12"/>
      <c r="E2864" s="12"/>
      <c r="F2864" s="12"/>
      <c r="G2864" s="12"/>
      <c r="H2864" s="12"/>
      <c r="I2864" s="12"/>
      <c r="J2864" s="12"/>
      <c r="K2864" s="12"/>
      <c r="L2864" s="12"/>
      <c r="M2864" s="12"/>
      <c r="N2864" s="12"/>
      <c r="O2864" s="12"/>
      <c r="P2864" s="12"/>
      <c r="Q2864" s="12"/>
      <c r="R2864" s="12"/>
      <c r="S2864" s="12"/>
      <c r="T2864" s="12"/>
      <c r="U2864" s="12"/>
      <c r="V2864" s="12"/>
    </row>
    <row r="2865" spans="1:22" s="1" customFormat="1" x14ac:dyDescent="0.4">
      <c r="A2865" s="12"/>
      <c r="B2865" s="12"/>
      <c r="C2865" s="42"/>
      <c r="D2865" s="12"/>
      <c r="E2865" s="12"/>
      <c r="F2865" s="12"/>
      <c r="G2865" s="12"/>
      <c r="H2865" s="12"/>
      <c r="I2865" s="12"/>
      <c r="J2865" s="12"/>
      <c r="K2865" s="12"/>
      <c r="L2865" s="12"/>
      <c r="M2865" s="12"/>
      <c r="N2865" s="12"/>
      <c r="O2865" s="12"/>
      <c r="P2865" s="12"/>
      <c r="Q2865" s="12"/>
      <c r="R2865" s="12"/>
      <c r="S2865" s="12"/>
      <c r="T2865" s="12"/>
      <c r="U2865" s="12"/>
      <c r="V2865" s="12"/>
    </row>
    <row r="2866" spans="1:22" s="1" customFormat="1" x14ac:dyDescent="0.4">
      <c r="A2866" s="12"/>
      <c r="B2866" s="12"/>
      <c r="C2866" s="42"/>
      <c r="D2866" s="12"/>
      <c r="E2866" s="12"/>
      <c r="F2866" s="12"/>
      <c r="G2866" s="12"/>
      <c r="H2866" s="12"/>
      <c r="I2866" s="12"/>
      <c r="J2866" s="12"/>
      <c r="K2866" s="12"/>
      <c r="L2866" s="12"/>
      <c r="M2866" s="12"/>
      <c r="N2866" s="12"/>
      <c r="O2866" s="12"/>
      <c r="P2866" s="12"/>
      <c r="Q2866" s="12"/>
      <c r="R2866" s="12"/>
      <c r="S2866" s="12"/>
      <c r="T2866" s="12"/>
      <c r="U2866" s="12"/>
      <c r="V2866" s="12"/>
    </row>
    <row r="2867" spans="1:22" s="1" customFormat="1" x14ac:dyDescent="0.4">
      <c r="A2867" s="12"/>
      <c r="B2867" s="12"/>
      <c r="C2867" s="42"/>
      <c r="D2867" s="12"/>
      <c r="E2867" s="12"/>
      <c r="F2867" s="12"/>
      <c r="G2867" s="12"/>
      <c r="H2867" s="12"/>
      <c r="I2867" s="12"/>
      <c r="J2867" s="12"/>
      <c r="K2867" s="12"/>
      <c r="L2867" s="12"/>
      <c r="M2867" s="12"/>
      <c r="N2867" s="12"/>
      <c r="O2867" s="12"/>
      <c r="P2867" s="12"/>
      <c r="Q2867" s="12"/>
      <c r="R2867" s="12"/>
      <c r="S2867" s="12"/>
      <c r="T2867" s="12"/>
      <c r="U2867" s="12"/>
      <c r="V2867" s="12"/>
    </row>
    <row r="2868" spans="1:22" s="1" customFormat="1" x14ac:dyDescent="0.4">
      <c r="A2868" s="12"/>
      <c r="B2868" s="12"/>
      <c r="C2868" s="42"/>
      <c r="D2868" s="12"/>
      <c r="E2868" s="12"/>
      <c r="F2868" s="12"/>
      <c r="G2868" s="12"/>
      <c r="H2868" s="12"/>
      <c r="I2868" s="12"/>
      <c r="J2868" s="12"/>
      <c r="K2868" s="12"/>
      <c r="L2868" s="12"/>
      <c r="M2868" s="12"/>
      <c r="N2868" s="12"/>
      <c r="O2868" s="12"/>
      <c r="P2868" s="12"/>
      <c r="Q2868" s="12"/>
      <c r="R2868" s="12"/>
      <c r="S2868" s="12"/>
      <c r="T2868" s="12"/>
      <c r="U2868" s="12"/>
      <c r="V2868" s="12"/>
    </row>
    <row r="2869" spans="1:22" s="1" customFormat="1" x14ac:dyDescent="0.4">
      <c r="A2869" s="12"/>
      <c r="B2869" s="12"/>
      <c r="C2869" s="42"/>
      <c r="D2869" s="12"/>
      <c r="E2869" s="12"/>
      <c r="F2869" s="12"/>
      <c r="G2869" s="12"/>
      <c r="H2869" s="12"/>
      <c r="I2869" s="12"/>
      <c r="J2869" s="12"/>
      <c r="K2869" s="12"/>
      <c r="L2869" s="12"/>
      <c r="M2869" s="12"/>
      <c r="N2869" s="12"/>
      <c r="O2869" s="12"/>
      <c r="P2869" s="12"/>
      <c r="Q2869" s="12"/>
      <c r="R2869" s="12"/>
      <c r="S2869" s="12"/>
      <c r="T2869" s="12"/>
      <c r="U2869" s="12"/>
      <c r="V2869" s="12"/>
    </row>
    <row r="2870" spans="1:22" s="1" customFormat="1" x14ac:dyDescent="0.4">
      <c r="A2870" s="12"/>
      <c r="B2870" s="12"/>
      <c r="C2870" s="42"/>
      <c r="D2870" s="12"/>
      <c r="E2870" s="12"/>
      <c r="F2870" s="12"/>
      <c r="G2870" s="12"/>
      <c r="H2870" s="12"/>
      <c r="I2870" s="12"/>
      <c r="J2870" s="12"/>
      <c r="K2870" s="12"/>
      <c r="L2870" s="12"/>
      <c r="M2870" s="12"/>
      <c r="N2870" s="12"/>
      <c r="O2870" s="12"/>
      <c r="P2870" s="12"/>
      <c r="Q2870" s="12"/>
      <c r="R2870" s="12"/>
      <c r="S2870" s="12"/>
      <c r="T2870" s="12"/>
      <c r="U2870" s="12"/>
      <c r="V2870" s="12"/>
    </row>
    <row r="2871" spans="1:22" s="1" customFormat="1" x14ac:dyDescent="0.4">
      <c r="A2871" s="12"/>
      <c r="B2871" s="12"/>
      <c r="C2871" s="42"/>
      <c r="D2871" s="12"/>
      <c r="E2871" s="12"/>
      <c r="F2871" s="12"/>
      <c r="G2871" s="12"/>
      <c r="H2871" s="12"/>
      <c r="I2871" s="12"/>
      <c r="J2871" s="12"/>
      <c r="K2871" s="12"/>
      <c r="L2871" s="12"/>
      <c r="M2871" s="12"/>
      <c r="N2871" s="12"/>
      <c r="O2871" s="12"/>
      <c r="P2871" s="12"/>
      <c r="Q2871" s="12"/>
      <c r="R2871" s="12"/>
      <c r="S2871" s="12"/>
      <c r="T2871" s="12"/>
      <c r="U2871" s="12"/>
      <c r="V2871" s="12"/>
    </row>
    <row r="2872" spans="1:22" s="1" customFormat="1" x14ac:dyDescent="0.4">
      <c r="A2872" s="12"/>
      <c r="B2872" s="12"/>
      <c r="C2872" s="42"/>
      <c r="D2872" s="12"/>
      <c r="E2872" s="12"/>
      <c r="F2872" s="12"/>
      <c r="G2872" s="12"/>
      <c r="H2872" s="12"/>
      <c r="I2872" s="12"/>
      <c r="J2872" s="12"/>
      <c r="K2872" s="12"/>
      <c r="L2872" s="12"/>
      <c r="M2872" s="12"/>
      <c r="N2872" s="12"/>
      <c r="O2872" s="12"/>
      <c r="P2872" s="12"/>
      <c r="Q2872" s="12"/>
      <c r="R2872" s="12"/>
      <c r="S2872" s="12"/>
      <c r="T2872" s="12"/>
      <c r="U2872" s="12"/>
      <c r="V2872" s="12"/>
    </row>
    <row r="2873" spans="1:22" s="1" customFormat="1" x14ac:dyDescent="0.4">
      <c r="A2873" s="12"/>
      <c r="B2873" s="12"/>
      <c r="C2873" s="42"/>
      <c r="D2873" s="12"/>
      <c r="E2873" s="12"/>
      <c r="F2873" s="12"/>
      <c r="G2873" s="12"/>
      <c r="H2873" s="12"/>
      <c r="I2873" s="12"/>
      <c r="J2873" s="12"/>
      <c r="K2873" s="12"/>
      <c r="L2873" s="12"/>
      <c r="M2873" s="12"/>
      <c r="N2873" s="12"/>
      <c r="O2873" s="12"/>
      <c r="P2873" s="12"/>
      <c r="Q2873" s="12"/>
      <c r="R2873" s="12"/>
      <c r="S2873" s="12"/>
      <c r="T2873" s="12"/>
      <c r="U2873" s="12"/>
      <c r="V2873" s="12"/>
    </row>
    <row r="2874" spans="1:22" s="1" customFormat="1" x14ac:dyDescent="0.4">
      <c r="A2874" s="12"/>
      <c r="B2874" s="12"/>
      <c r="C2874" s="42"/>
      <c r="D2874" s="12"/>
      <c r="E2874" s="12"/>
      <c r="F2874" s="12"/>
      <c r="G2874" s="12"/>
      <c r="H2874" s="12"/>
      <c r="I2874" s="12"/>
      <c r="J2874" s="12"/>
      <c r="K2874" s="12"/>
      <c r="L2874" s="12"/>
      <c r="M2874" s="12"/>
      <c r="N2874" s="12"/>
      <c r="O2874" s="12"/>
      <c r="P2874" s="12"/>
      <c r="Q2874" s="12"/>
      <c r="R2874" s="12"/>
      <c r="S2874" s="12"/>
      <c r="T2874" s="12"/>
      <c r="U2874" s="12"/>
      <c r="V2874" s="12"/>
    </row>
    <row r="2875" spans="1:22" s="1" customFormat="1" x14ac:dyDescent="0.4">
      <c r="A2875" s="12"/>
      <c r="B2875" s="12"/>
      <c r="C2875" s="42"/>
      <c r="D2875" s="12"/>
      <c r="E2875" s="12"/>
      <c r="F2875" s="12"/>
      <c r="G2875" s="12"/>
      <c r="H2875" s="12"/>
      <c r="I2875" s="12"/>
      <c r="J2875" s="12"/>
      <c r="K2875" s="12"/>
      <c r="L2875" s="12"/>
      <c r="M2875" s="12"/>
      <c r="N2875" s="12"/>
      <c r="O2875" s="12"/>
      <c r="P2875" s="12"/>
      <c r="Q2875" s="12"/>
      <c r="R2875" s="12"/>
      <c r="S2875" s="12"/>
      <c r="T2875" s="12"/>
      <c r="U2875" s="12"/>
      <c r="V2875" s="12"/>
    </row>
    <row r="2876" spans="1:22" s="1" customFormat="1" x14ac:dyDescent="0.4">
      <c r="A2876" s="12"/>
      <c r="B2876" s="12"/>
      <c r="C2876" s="42"/>
      <c r="D2876" s="12"/>
      <c r="E2876" s="12"/>
      <c r="F2876" s="12"/>
      <c r="G2876" s="12"/>
      <c r="H2876" s="12"/>
      <c r="I2876" s="12"/>
      <c r="J2876" s="12"/>
      <c r="K2876" s="12"/>
      <c r="L2876" s="12"/>
      <c r="M2876" s="12"/>
      <c r="N2876" s="12"/>
      <c r="O2876" s="12"/>
      <c r="P2876" s="12"/>
      <c r="Q2876" s="12"/>
      <c r="R2876" s="12"/>
      <c r="S2876" s="12"/>
      <c r="T2876" s="12"/>
      <c r="U2876" s="12"/>
      <c r="V2876" s="12"/>
    </row>
    <row r="2877" spans="1:22" s="1" customFormat="1" x14ac:dyDescent="0.4">
      <c r="A2877" s="12"/>
      <c r="B2877" s="12"/>
      <c r="C2877" s="42"/>
      <c r="D2877" s="12"/>
      <c r="E2877" s="12"/>
      <c r="F2877" s="12"/>
      <c r="G2877" s="12"/>
      <c r="H2877" s="12"/>
      <c r="I2877" s="12"/>
      <c r="J2877" s="12"/>
      <c r="K2877" s="12"/>
      <c r="L2877" s="12"/>
      <c r="M2877" s="12"/>
      <c r="N2877" s="12"/>
      <c r="O2877" s="12"/>
      <c r="P2877" s="12"/>
      <c r="Q2877" s="12"/>
      <c r="R2877" s="12"/>
      <c r="S2877" s="12"/>
      <c r="T2877" s="12"/>
      <c r="U2877" s="12"/>
      <c r="V2877" s="12"/>
    </row>
    <row r="2878" spans="1:22" s="1" customFormat="1" x14ac:dyDescent="0.4">
      <c r="A2878" s="12"/>
      <c r="B2878" s="12"/>
      <c r="C2878" s="42"/>
      <c r="D2878" s="12"/>
      <c r="E2878" s="12"/>
      <c r="F2878" s="12"/>
      <c r="G2878" s="12"/>
      <c r="H2878" s="12"/>
      <c r="I2878" s="12"/>
      <c r="J2878" s="12"/>
      <c r="K2878" s="12"/>
      <c r="L2878" s="12"/>
      <c r="M2878" s="12"/>
      <c r="N2878" s="12"/>
      <c r="O2878" s="12"/>
      <c r="P2878" s="12"/>
      <c r="Q2878" s="12"/>
      <c r="R2878" s="12"/>
      <c r="S2878" s="12"/>
      <c r="T2878" s="12"/>
      <c r="U2878" s="12"/>
      <c r="V2878" s="12"/>
    </row>
    <row r="2879" spans="1:22" s="1" customFormat="1" x14ac:dyDescent="0.4">
      <c r="A2879" s="12"/>
      <c r="B2879" s="12"/>
      <c r="C2879" s="42"/>
      <c r="D2879" s="12"/>
      <c r="E2879" s="12"/>
      <c r="F2879" s="12"/>
      <c r="G2879" s="12"/>
      <c r="H2879" s="12"/>
      <c r="I2879" s="12"/>
      <c r="J2879" s="12"/>
      <c r="K2879" s="12"/>
      <c r="L2879" s="12"/>
      <c r="M2879" s="12"/>
      <c r="N2879" s="12"/>
      <c r="O2879" s="12"/>
      <c r="P2879" s="12"/>
      <c r="Q2879" s="12"/>
      <c r="R2879" s="12"/>
      <c r="S2879" s="12"/>
      <c r="T2879" s="12"/>
      <c r="U2879" s="12"/>
      <c r="V2879" s="12"/>
    </row>
    <row r="2880" spans="1:22" s="1" customFormat="1" x14ac:dyDescent="0.4">
      <c r="A2880" s="12"/>
      <c r="B2880" s="12"/>
      <c r="C2880" s="42"/>
      <c r="D2880" s="12"/>
      <c r="E2880" s="12"/>
      <c r="F2880" s="12"/>
      <c r="G2880" s="12"/>
      <c r="H2880" s="12"/>
      <c r="I2880" s="12"/>
      <c r="J2880" s="12"/>
      <c r="K2880" s="12"/>
      <c r="L2880" s="12"/>
      <c r="M2880" s="12"/>
      <c r="N2880" s="12"/>
      <c r="O2880" s="12"/>
      <c r="P2880" s="12"/>
      <c r="Q2880" s="12"/>
      <c r="R2880" s="12"/>
      <c r="S2880" s="12"/>
      <c r="T2880" s="12"/>
      <c r="U2880" s="12"/>
      <c r="V2880" s="12"/>
    </row>
    <row r="2881" spans="1:22" s="1" customFormat="1" x14ac:dyDescent="0.4">
      <c r="A2881" s="12"/>
      <c r="B2881" s="12"/>
      <c r="C2881" s="42"/>
      <c r="D2881" s="12"/>
      <c r="E2881" s="12"/>
      <c r="F2881" s="12"/>
      <c r="G2881" s="12"/>
      <c r="H2881" s="12"/>
      <c r="I2881" s="12"/>
      <c r="J2881" s="12"/>
      <c r="K2881" s="12"/>
      <c r="L2881" s="12"/>
      <c r="M2881" s="12"/>
      <c r="N2881" s="12"/>
      <c r="O2881" s="12"/>
      <c r="P2881" s="12"/>
      <c r="Q2881" s="12"/>
      <c r="R2881" s="12"/>
      <c r="S2881" s="12"/>
      <c r="T2881" s="12"/>
      <c r="U2881" s="12"/>
      <c r="V2881" s="12"/>
    </row>
    <row r="2882" spans="1:22" s="1" customFormat="1" x14ac:dyDescent="0.4">
      <c r="A2882" s="12"/>
      <c r="B2882" s="12"/>
      <c r="C2882" s="42"/>
      <c r="D2882" s="12"/>
      <c r="E2882" s="12"/>
      <c r="F2882" s="12"/>
      <c r="G2882" s="12"/>
      <c r="H2882" s="12"/>
      <c r="I2882" s="12"/>
      <c r="J2882" s="12"/>
      <c r="K2882" s="12"/>
      <c r="L2882" s="12"/>
      <c r="M2882" s="12"/>
      <c r="N2882" s="12"/>
      <c r="O2882" s="12"/>
      <c r="P2882" s="12"/>
      <c r="Q2882" s="12"/>
      <c r="R2882" s="12"/>
      <c r="S2882" s="12"/>
      <c r="T2882" s="12"/>
      <c r="U2882" s="12"/>
      <c r="V2882" s="12"/>
    </row>
    <row r="2883" spans="1:22" s="1" customFormat="1" x14ac:dyDescent="0.4">
      <c r="A2883" s="12"/>
      <c r="B2883" s="12"/>
      <c r="C2883" s="42"/>
      <c r="D2883" s="12"/>
      <c r="E2883" s="12"/>
      <c r="F2883" s="12"/>
      <c r="G2883" s="12"/>
      <c r="H2883" s="12"/>
      <c r="I2883" s="12"/>
      <c r="J2883" s="12"/>
      <c r="K2883" s="12"/>
      <c r="L2883" s="12"/>
      <c r="M2883" s="12"/>
      <c r="N2883" s="12"/>
      <c r="O2883" s="12"/>
      <c r="P2883" s="12"/>
      <c r="Q2883" s="12"/>
      <c r="R2883" s="12"/>
      <c r="S2883" s="12"/>
      <c r="T2883" s="12"/>
      <c r="U2883" s="12"/>
      <c r="V2883" s="12"/>
    </row>
    <row r="2884" spans="1:22" s="1" customFormat="1" x14ac:dyDescent="0.4">
      <c r="A2884" s="12"/>
      <c r="B2884" s="12"/>
      <c r="C2884" s="42"/>
      <c r="D2884" s="12"/>
      <c r="E2884" s="12"/>
      <c r="F2884" s="12"/>
      <c r="G2884" s="12"/>
      <c r="H2884" s="12"/>
      <c r="I2884" s="12"/>
      <c r="J2884" s="12"/>
      <c r="K2884" s="12"/>
      <c r="L2884" s="12"/>
      <c r="M2884" s="12"/>
      <c r="N2884" s="12"/>
      <c r="O2884" s="12"/>
      <c r="P2884" s="12"/>
      <c r="Q2884" s="12"/>
      <c r="R2884" s="12"/>
      <c r="S2884" s="12"/>
      <c r="T2884" s="12"/>
      <c r="U2884" s="12"/>
      <c r="V2884" s="12"/>
    </row>
    <row r="2885" spans="1:22" s="1" customFormat="1" x14ac:dyDescent="0.4">
      <c r="A2885" s="12"/>
      <c r="B2885" s="12"/>
      <c r="C2885" s="42"/>
      <c r="D2885" s="12"/>
      <c r="E2885" s="12"/>
      <c r="F2885" s="12"/>
      <c r="G2885" s="12"/>
      <c r="H2885" s="12"/>
      <c r="I2885" s="12"/>
      <c r="J2885" s="12"/>
      <c r="K2885" s="12"/>
      <c r="L2885" s="12"/>
      <c r="M2885" s="12"/>
      <c r="N2885" s="12"/>
      <c r="O2885" s="12"/>
      <c r="P2885" s="12"/>
      <c r="Q2885" s="12"/>
      <c r="R2885" s="12"/>
      <c r="S2885" s="12"/>
      <c r="T2885" s="12"/>
      <c r="U2885" s="12"/>
      <c r="V2885" s="12"/>
    </row>
    <row r="2886" spans="1:22" s="1" customFormat="1" x14ac:dyDescent="0.4">
      <c r="A2886" s="12"/>
      <c r="B2886" s="12"/>
      <c r="C2886" s="42"/>
      <c r="D2886" s="12"/>
      <c r="E2886" s="12"/>
      <c r="F2886" s="12"/>
      <c r="G2886" s="12"/>
      <c r="H2886" s="12"/>
      <c r="I2886" s="12"/>
      <c r="J2886" s="12"/>
      <c r="K2886" s="12"/>
      <c r="L2886" s="12"/>
      <c r="M2886" s="12"/>
      <c r="N2886" s="12"/>
      <c r="O2886" s="12"/>
      <c r="P2886" s="12"/>
      <c r="Q2886" s="12"/>
      <c r="R2886" s="12"/>
      <c r="S2886" s="12"/>
      <c r="T2886" s="12"/>
      <c r="U2886" s="12"/>
      <c r="V2886" s="12"/>
    </row>
    <row r="2887" spans="1:22" s="1" customFormat="1" x14ac:dyDescent="0.4">
      <c r="A2887" s="12"/>
      <c r="B2887" s="12"/>
      <c r="C2887" s="42"/>
      <c r="D2887" s="12"/>
      <c r="E2887" s="12"/>
      <c r="F2887" s="12"/>
      <c r="G2887" s="12"/>
      <c r="H2887" s="12"/>
      <c r="I2887" s="12"/>
      <c r="J2887" s="12"/>
      <c r="K2887" s="12"/>
      <c r="L2887" s="12"/>
      <c r="M2887" s="12"/>
      <c r="N2887" s="12"/>
      <c r="O2887" s="12"/>
      <c r="P2887" s="12"/>
      <c r="Q2887" s="12"/>
      <c r="R2887" s="12"/>
      <c r="S2887" s="12"/>
      <c r="T2887" s="12"/>
      <c r="U2887" s="12"/>
      <c r="V2887" s="12"/>
    </row>
    <row r="2888" spans="1:22" s="1" customFormat="1" x14ac:dyDescent="0.4">
      <c r="A2888" s="12"/>
      <c r="B2888" s="12"/>
      <c r="C2888" s="42"/>
      <c r="D2888" s="12"/>
      <c r="E2888" s="12"/>
      <c r="F2888" s="12"/>
      <c r="G2888" s="12"/>
      <c r="H2888" s="12"/>
      <c r="I2888" s="12"/>
      <c r="J2888" s="12"/>
      <c r="K2888" s="12"/>
      <c r="L2888" s="12"/>
      <c r="M2888" s="12"/>
      <c r="N2888" s="12"/>
      <c r="O2888" s="12"/>
      <c r="P2888" s="12"/>
      <c r="Q2888" s="12"/>
      <c r="R2888" s="12"/>
      <c r="S2888" s="12"/>
      <c r="T2888" s="12"/>
      <c r="U2888" s="12"/>
      <c r="V2888" s="12"/>
    </row>
    <row r="2889" spans="1:22" s="1" customFormat="1" x14ac:dyDescent="0.4">
      <c r="A2889" s="12"/>
      <c r="B2889" s="12"/>
      <c r="C2889" s="42"/>
      <c r="D2889" s="12"/>
      <c r="E2889" s="12"/>
      <c r="F2889" s="12"/>
      <c r="G2889" s="12"/>
      <c r="H2889" s="12"/>
      <c r="I2889" s="12"/>
      <c r="J2889" s="12"/>
      <c r="K2889" s="12"/>
      <c r="L2889" s="12"/>
      <c r="M2889" s="12"/>
      <c r="N2889" s="12"/>
      <c r="O2889" s="12"/>
      <c r="P2889" s="12"/>
      <c r="Q2889" s="12"/>
      <c r="R2889" s="12"/>
      <c r="S2889" s="12"/>
      <c r="T2889" s="12"/>
      <c r="U2889" s="12"/>
      <c r="V2889" s="12"/>
    </row>
    <row r="2890" spans="1:22" s="1" customFormat="1" x14ac:dyDescent="0.4">
      <c r="A2890" s="12"/>
      <c r="B2890" s="12"/>
      <c r="C2890" s="42"/>
      <c r="D2890" s="12"/>
      <c r="E2890" s="12"/>
      <c r="F2890" s="12"/>
      <c r="G2890" s="12"/>
      <c r="H2890" s="12"/>
      <c r="I2890" s="12"/>
      <c r="J2890" s="12"/>
      <c r="K2890" s="12"/>
      <c r="L2890" s="12"/>
      <c r="M2890" s="12"/>
      <c r="N2890" s="12"/>
      <c r="O2890" s="12"/>
      <c r="P2890" s="12"/>
      <c r="Q2890" s="12"/>
      <c r="R2890" s="12"/>
      <c r="S2890" s="12"/>
      <c r="T2890" s="12"/>
      <c r="U2890" s="12"/>
      <c r="V2890" s="12"/>
    </row>
    <row r="2891" spans="1:22" s="1" customFormat="1" x14ac:dyDescent="0.4">
      <c r="A2891" s="12"/>
      <c r="B2891" s="12"/>
      <c r="C2891" s="42"/>
      <c r="D2891" s="12"/>
      <c r="E2891" s="12"/>
      <c r="F2891" s="12"/>
      <c r="G2891" s="12"/>
      <c r="H2891" s="12"/>
      <c r="I2891" s="12"/>
      <c r="J2891" s="12"/>
      <c r="K2891" s="12"/>
      <c r="L2891" s="12"/>
      <c r="M2891" s="12"/>
      <c r="N2891" s="12"/>
      <c r="O2891" s="12"/>
      <c r="P2891" s="12"/>
      <c r="Q2891" s="12"/>
      <c r="R2891" s="12"/>
      <c r="S2891" s="12"/>
      <c r="T2891" s="12"/>
      <c r="U2891" s="12"/>
      <c r="V2891" s="12"/>
    </row>
    <row r="2892" spans="1:22" s="1" customFormat="1" x14ac:dyDescent="0.4">
      <c r="A2892" s="12"/>
      <c r="B2892" s="12"/>
      <c r="C2892" s="42"/>
      <c r="D2892" s="12"/>
      <c r="E2892" s="12"/>
      <c r="F2892" s="12"/>
      <c r="G2892" s="12"/>
      <c r="H2892" s="12"/>
      <c r="I2892" s="12"/>
      <c r="J2892" s="12"/>
      <c r="K2892" s="12"/>
      <c r="L2892" s="12"/>
      <c r="M2892" s="12"/>
      <c r="N2892" s="12"/>
      <c r="O2892" s="12"/>
      <c r="P2892" s="12"/>
      <c r="Q2892" s="12"/>
      <c r="R2892" s="12"/>
      <c r="S2892" s="12"/>
      <c r="T2892" s="12"/>
      <c r="U2892" s="12"/>
      <c r="V2892" s="12"/>
    </row>
    <row r="2893" spans="1:22" s="1" customFormat="1" x14ac:dyDescent="0.4">
      <c r="A2893" s="12"/>
      <c r="B2893" s="12"/>
      <c r="C2893" s="42"/>
      <c r="D2893" s="12"/>
      <c r="E2893" s="12"/>
      <c r="F2893" s="12"/>
      <c r="G2893" s="12"/>
      <c r="H2893" s="12"/>
      <c r="I2893" s="12"/>
      <c r="J2893" s="12"/>
      <c r="K2893" s="12"/>
      <c r="L2893" s="12"/>
      <c r="M2893" s="12"/>
      <c r="N2893" s="12"/>
      <c r="O2893" s="12"/>
      <c r="P2893" s="12"/>
      <c r="Q2893" s="12"/>
      <c r="R2893" s="12"/>
      <c r="S2893" s="12"/>
      <c r="T2893" s="12"/>
      <c r="U2893" s="12"/>
      <c r="V2893" s="12"/>
    </row>
    <row r="2894" spans="1:22" s="1" customFormat="1" x14ac:dyDescent="0.4">
      <c r="A2894" s="12"/>
      <c r="B2894" s="12"/>
      <c r="C2894" s="42"/>
      <c r="D2894" s="12"/>
      <c r="E2894" s="12"/>
      <c r="F2894" s="12"/>
      <c r="G2894" s="12"/>
      <c r="H2894" s="12"/>
      <c r="I2894" s="12"/>
      <c r="J2894" s="12"/>
      <c r="K2894" s="12"/>
      <c r="L2894" s="12"/>
      <c r="M2894" s="12"/>
      <c r="N2894" s="12"/>
      <c r="O2894" s="12"/>
      <c r="P2894" s="12"/>
      <c r="Q2894" s="12"/>
      <c r="R2894" s="12"/>
      <c r="S2894" s="12"/>
      <c r="T2894" s="12"/>
      <c r="U2894" s="12"/>
      <c r="V2894" s="12"/>
    </row>
    <row r="2895" spans="1:22" s="1" customFormat="1" x14ac:dyDescent="0.4">
      <c r="A2895" s="12"/>
      <c r="B2895" s="12"/>
      <c r="C2895" s="42"/>
      <c r="D2895" s="12"/>
      <c r="E2895" s="12"/>
      <c r="F2895" s="12"/>
      <c r="G2895" s="12"/>
      <c r="H2895" s="12"/>
      <c r="I2895" s="12"/>
      <c r="J2895" s="12"/>
      <c r="K2895" s="12"/>
      <c r="L2895" s="12"/>
      <c r="M2895" s="12"/>
      <c r="N2895" s="12"/>
      <c r="O2895" s="12"/>
      <c r="P2895" s="12"/>
      <c r="Q2895" s="12"/>
      <c r="R2895" s="12"/>
      <c r="S2895" s="12"/>
      <c r="T2895" s="12"/>
      <c r="U2895" s="12"/>
      <c r="V2895" s="12"/>
    </row>
    <row r="2896" spans="1:22" s="1" customFormat="1" x14ac:dyDescent="0.4">
      <c r="A2896" s="12"/>
      <c r="B2896" s="12"/>
      <c r="C2896" s="42"/>
      <c r="D2896" s="12"/>
      <c r="E2896" s="12"/>
      <c r="F2896" s="12"/>
      <c r="G2896" s="12"/>
      <c r="H2896" s="12"/>
      <c r="I2896" s="12"/>
      <c r="J2896" s="12"/>
      <c r="K2896" s="12"/>
      <c r="L2896" s="12"/>
      <c r="M2896" s="12"/>
      <c r="N2896" s="12"/>
      <c r="O2896" s="12"/>
      <c r="P2896" s="12"/>
      <c r="Q2896" s="12"/>
      <c r="R2896" s="12"/>
      <c r="S2896" s="12"/>
      <c r="T2896" s="12"/>
      <c r="U2896" s="12"/>
      <c r="V2896" s="12"/>
    </row>
    <row r="2897" spans="1:22" s="1" customFormat="1" x14ac:dyDescent="0.4">
      <c r="A2897" s="12"/>
      <c r="B2897" s="12"/>
      <c r="C2897" s="42"/>
      <c r="D2897" s="12"/>
      <c r="E2897" s="12"/>
      <c r="F2897" s="12"/>
      <c r="G2897" s="12"/>
      <c r="H2897" s="12"/>
      <c r="I2897" s="12"/>
      <c r="J2897" s="12"/>
      <c r="K2897" s="12"/>
      <c r="L2897" s="12"/>
      <c r="M2897" s="12"/>
      <c r="N2897" s="12"/>
      <c r="O2897" s="12"/>
      <c r="P2897" s="12"/>
      <c r="Q2897" s="12"/>
      <c r="R2897" s="12"/>
      <c r="S2897" s="12"/>
      <c r="T2897" s="12"/>
      <c r="U2897" s="12"/>
      <c r="V2897" s="12"/>
    </row>
    <row r="2898" spans="1:22" s="1" customFormat="1" x14ac:dyDescent="0.4">
      <c r="A2898" s="12"/>
      <c r="B2898" s="12"/>
      <c r="C2898" s="42"/>
      <c r="D2898" s="12"/>
      <c r="E2898" s="12"/>
      <c r="F2898" s="12"/>
      <c r="G2898" s="12"/>
      <c r="H2898" s="12"/>
      <c r="I2898" s="12"/>
      <c r="J2898" s="12"/>
      <c r="K2898" s="12"/>
      <c r="L2898" s="12"/>
      <c r="M2898" s="12"/>
      <c r="N2898" s="12"/>
      <c r="O2898" s="12"/>
      <c r="P2898" s="12"/>
      <c r="Q2898" s="12"/>
      <c r="R2898" s="12"/>
      <c r="S2898" s="12"/>
      <c r="T2898" s="12"/>
      <c r="U2898" s="12"/>
      <c r="V2898" s="12"/>
    </row>
    <row r="2899" spans="1:22" s="1" customFormat="1" x14ac:dyDescent="0.4">
      <c r="A2899" s="12"/>
      <c r="B2899" s="12"/>
      <c r="C2899" s="42"/>
      <c r="D2899" s="12"/>
      <c r="E2899" s="12"/>
      <c r="F2899" s="12"/>
      <c r="G2899" s="12"/>
      <c r="H2899" s="12"/>
      <c r="I2899" s="12"/>
      <c r="J2899" s="12"/>
      <c r="K2899" s="12"/>
      <c r="L2899" s="12"/>
      <c r="M2899" s="12"/>
      <c r="N2899" s="12"/>
      <c r="O2899" s="12"/>
      <c r="P2899" s="12"/>
      <c r="Q2899" s="12"/>
      <c r="R2899" s="12"/>
      <c r="S2899" s="12"/>
      <c r="T2899" s="12"/>
      <c r="U2899" s="12"/>
      <c r="V2899" s="12"/>
    </row>
    <row r="2900" spans="1:22" s="1" customFormat="1" x14ac:dyDescent="0.4">
      <c r="A2900" s="12"/>
      <c r="B2900" s="12"/>
      <c r="C2900" s="42"/>
      <c r="D2900" s="12"/>
      <c r="E2900" s="12"/>
      <c r="F2900" s="12"/>
      <c r="G2900" s="12"/>
      <c r="H2900" s="12"/>
      <c r="I2900" s="12"/>
      <c r="J2900" s="12"/>
      <c r="K2900" s="12"/>
      <c r="L2900" s="12"/>
      <c r="M2900" s="12"/>
      <c r="N2900" s="12"/>
      <c r="O2900" s="12"/>
      <c r="P2900" s="12"/>
      <c r="Q2900" s="12"/>
      <c r="R2900" s="12"/>
      <c r="S2900" s="12"/>
      <c r="T2900" s="12"/>
      <c r="U2900" s="12"/>
      <c r="V2900" s="12"/>
    </row>
    <row r="2901" spans="1:22" s="1" customFormat="1" x14ac:dyDescent="0.4">
      <c r="A2901" s="12"/>
      <c r="B2901" s="12"/>
      <c r="C2901" s="42"/>
      <c r="D2901" s="12"/>
      <c r="E2901" s="12"/>
      <c r="F2901" s="12"/>
      <c r="G2901" s="12"/>
      <c r="H2901" s="12"/>
      <c r="I2901" s="12"/>
      <c r="J2901" s="12"/>
      <c r="K2901" s="12"/>
      <c r="L2901" s="12"/>
      <c r="M2901" s="12"/>
      <c r="N2901" s="12"/>
      <c r="O2901" s="12"/>
      <c r="P2901" s="12"/>
      <c r="Q2901" s="12"/>
      <c r="R2901" s="12"/>
      <c r="S2901" s="12"/>
      <c r="T2901" s="12"/>
      <c r="U2901" s="12"/>
      <c r="V2901" s="12"/>
    </row>
    <row r="2902" spans="1:22" s="1" customFormat="1" x14ac:dyDescent="0.4">
      <c r="A2902" s="12"/>
      <c r="B2902" s="12"/>
      <c r="C2902" s="42"/>
      <c r="D2902" s="12"/>
      <c r="E2902" s="12"/>
      <c r="F2902" s="12"/>
      <c r="G2902" s="12"/>
      <c r="H2902" s="12"/>
      <c r="I2902" s="12"/>
      <c r="J2902" s="12"/>
      <c r="K2902" s="12"/>
      <c r="L2902" s="12"/>
      <c r="M2902" s="12"/>
      <c r="N2902" s="12"/>
      <c r="O2902" s="12"/>
      <c r="P2902" s="12"/>
      <c r="Q2902" s="12"/>
      <c r="R2902" s="12"/>
      <c r="S2902" s="12"/>
      <c r="T2902" s="12"/>
      <c r="U2902" s="12"/>
      <c r="V2902" s="12"/>
    </row>
    <row r="2903" spans="1:22" s="1" customFormat="1" x14ac:dyDescent="0.4">
      <c r="A2903" s="12"/>
      <c r="B2903" s="12"/>
      <c r="C2903" s="42"/>
      <c r="D2903" s="12"/>
      <c r="E2903" s="12"/>
      <c r="F2903" s="12"/>
      <c r="G2903" s="12"/>
      <c r="H2903" s="12"/>
      <c r="I2903" s="12"/>
      <c r="J2903" s="12"/>
      <c r="K2903" s="12"/>
      <c r="L2903" s="12"/>
      <c r="M2903" s="12"/>
      <c r="N2903" s="12"/>
      <c r="O2903" s="12"/>
      <c r="P2903" s="12"/>
      <c r="Q2903" s="12"/>
      <c r="R2903" s="12"/>
      <c r="S2903" s="12"/>
      <c r="T2903" s="12"/>
      <c r="U2903" s="12"/>
      <c r="V2903" s="12"/>
    </row>
    <row r="2904" spans="1:22" s="1" customFormat="1" x14ac:dyDescent="0.4">
      <c r="A2904" s="12"/>
      <c r="B2904" s="12"/>
      <c r="C2904" s="42"/>
      <c r="D2904" s="12"/>
      <c r="E2904" s="12"/>
      <c r="F2904" s="12"/>
      <c r="G2904" s="12"/>
      <c r="H2904" s="12"/>
      <c r="I2904" s="12"/>
      <c r="J2904" s="12"/>
      <c r="K2904" s="12"/>
      <c r="L2904" s="12"/>
      <c r="M2904" s="12"/>
      <c r="N2904" s="12"/>
      <c r="O2904" s="12"/>
      <c r="P2904" s="12"/>
      <c r="Q2904" s="12"/>
      <c r="R2904" s="12"/>
      <c r="S2904" s="12"/>
      <c r="T2904" s="12"/>
      <c r="U2904" s="12"/>
      <c r="V2904" s="12"/>
    </row>
    <row r="2905" spans="1:22" s="1" customFormat="1" x14ac:dyDescent="0.4">
      <c r="A2905" s="12"/>
      <c r="B2905" s="12"/>
      <c r="C2905" s="42"/>
      <c r="D2905" s="12"/>
      <c r="E2905" s="12"/>
      <c r="F2905" s="12"/>
      <c r="G2905" s="12"/>
      <c r="H2905" s="12"/>
      <c r="I2905" s="12"/>
      <c r="J2905" s="12"/>
      <c r="K2905" s="12"/>
      <c r="L2905" s="12"/>
      <c r="M2905" s="12"/>
      <c r="N2905" s="12"/>
      <c r="O2905" s="12"/>
      <c r="P2905" s="12"/>
      <c r="Q2905" s="12"/>
      <c r="R2905" s="12"/>
      <c r="S2905" s="12"/>
      <c r="T2905" s="12"/>
      <c r="U2905" s="12"/>
      <c r="V2905" s="12"/>
    </row>
    <row r="2906" spans="1:22" s="1" customFormat="1" x14ac:dyDescent="0.4">
      <c r="A2906" s="12"/>
      <c r="B2906" s="12"/>
      <c r="C2906" s="42"/>
      <c r="D2906" s="12"/>
      <c r="E2906" s="12"/>
      <c r="F2906" s="12"/>
      <c r="G2906" s="12"/>
      <c r="H2906" s="12"/>
      <c r="I2906" s="12"/>
      <c r="J2906" s="12"/>
      <c r="K2906" s="12"/>
      <c r="L2906" s="12"/>
      <c r="M2906" s="12"/>
      <c r="N2906" s="12"/>
      <c r="O2906" s="12"/>
      <c r="P2906" s="12"/>
      <c r="Q2906" s="12"/>
      <c r="R2906" s="12"/>
      <c r="S2906" s="12"/>
      <c r="T2906" s="12"/>
      <c r="U2906" s="12"/>
      <c r="V2906" s="12"/>
    </row>
    <row r="2907" spans="1:22" s="1" customFormat="1" x14ac:dyDescent="0.4">
      <c r="A2907" s="12"/>
      <c r="B2907" s="12"/>
      <c r="C2907" s="42"/>
      <c r="D2907" s="12"/>
      <c r="E2907" s="12"/>
      <c r="F2907" s="12"/>
      <c r="G2907" s="12"/>
      <c r="H2907" s="12"/>
      <c r="I2907" s="12"/>
      <c r="J2907" s="12"/>
      <c r="K2907" s="12"/>
      <c r="L2907" s="12"/>
      <c r="M2907" s="12"/>
      <c r="N2907" s="12"/>
      <c r="O2907" s="12"/>
      <c r="P2907" s="12"/>
      <c r="Q2907" s="12"/>
      <c r="R2907" s="12"/>
      <c r="S2907" s="12"/>
      <c r="T2907" s="12"/>
      <c r="U2907" s="12"/>
      <c r="V2907" s="12"/>
    </row>
    <row r="2908" spans="1:22" s="1" customFormat="1" x14ac:dyDescent="0.4">
      <c r="A2908" s="12"/>
      <c r="B2908" s="12"/>
      <c r="C2908" s="42"/>
      <c r="D2908" s="12"/>
      <c r="E2908" s="12"/>
      <c r="F2908" s="12"/>
      <c r="G2908" s="12"/>
      <c r="H2908" s="12"/>
      <c r="I2908" s="12"/>
      <c r="J2908" s="12"/>
      <c r="K2908" s="12"/>
      <c r="L2908" s="12"/>
      <c r="M2908" s="12"/>
      <c r="N2908" s="12"/>
      <c r="O2908" s="12"/>
      <c r="P2908" s="12"/>
      <c r="Q2908" s="12"/>
      <c r="R2908" s="12"/>
      <c r="S2908" s="12"/>
      <c r="T2908" s="12"/>
      <c r="U2908" s="12"/>
      <c r="V2908" s="12"/>
    </row>
    <row r="2909" spans="1:22" s="1" customFormat="1" x14ac:dyDescent="0.4">
      <c r="A2909" s="12"/>
      <c r="B2909" s="12"/>
      <c r="C2909" s="42"/>
      <c r="D2909" s="12"/>
      <c r="E2909" s="12"/>
      <c r="F2909" s="12"/>
      <c r="G2909" s="12"/>
      <c r="H2909" s="12"/>
      <c r="I2909" s="12"/>
      <c r="J2909" s="12"/>
      <c r="K2909" s="12"/>
      <c r="L2909" s="12"/>
      <c r="M2909" s="12"/>
      <c r="N2909" s="12"/>
      <c r="O2909" s="12"/>
      <c r="P2909" s="12"/>
      <c r="Q2909" s="12"/>
      <c r="R2909" s="12"/>
      <c r="S2909" s="12"/>
      <c r="T2909" s="12"/>
      <c r="U2909" s="12"/>
      <c r="V2909" s="12"/>
    </row>
    <row r="2910" spans="1:22" s="1" customFormat="1" x14ac:dyDescent="0.4">
      <c r="A2910" s="12"/>
      <c r="B2910" s="12"/>
      <c r="C2910" s="42"/>
      <c r="D2910" s="12"/>
      <c r="E2910" s="12"/>
      <c r="F2910" s="12"/>
      <c r="G2910" s="12"/>
      <c r="H2910" s="12"/>
      <c r="I2910" s="12"/>
      <c r="J2910" s="12"/>
      <c r="K2910" s="12"/>
      <c r="L2910" s="12"/>
      <c r="M2910" s="12"/>
      <c r="N2910" s="12"/>
      <c r="O2910" s="12"/>
      <c r="P2910" s="12"/>
      <c r="Q2910" s="12"/>
      <c r="R2910" s="12"/>
      <c r="S2910" s="12"/>
      <c r="T2910" s="12"/>
      <c r="U2910" s="12"/>
      <c r="V2910" s="12"/>
    </row>
    <row r="2911" spans="1:22" s="1" customFormat="1" x14ac:dyDescent="0.4">
      <c r="A2911" s="12"/>
      <c r="B2911" s="12"/>
      <c r="C2911" s="42"/>
      <c r="D2911" s="12"/>
      <c r="E2911" s="12"/>
      <c r="F2911" s="12"/>
      <c r="G2911" s="12"/>
      <c r="H2911" s="12"/>
      <c r="I2911" s="12"/>
      <c r="J2911" s="12"/>
      <c r="K2911" s="12"/>
      <c r="L2911" s="12"/>
      <c r="M2911" s="12"/>
      <c r="N2911" s="12"/>
      <c r="O2911" s="12"/>
      <c r="P2911" s="12"/>
      <c r="Q2911" s="12"/>
      <c r="R2911" s="12"/>
      <c r="S2911" s="12"/>
      <c r="T2911" s="12"/>
      <c r="U2911" s="12"/>
      <c r="V2911" s="12"/>
    </row>
    <row r="2912" spans="1:22" s="1" customFormat="1" x14ac:dyDescent="0.4">
      <c r="A2912" s="12"/>
      <c r="B2912" s="12"/>
      <c r="C2912" s="42"/>
      <c r="D2912" s="12"/>
      <c r="E2912" s="12"/>
      <c r="F2912" s="12"/>
      <c r="G2912" s="12"/>
      <c r="H2912" s="12"/>
      <c r="I2912" s="12"/>
      <c r="J2912" s="12"/>
      <c r="K2912" s="12"/>
      <c r="L2912" s="12"/>
      <c r="M2912" s="12"/>
      <c r="N2912" s="12"/>
      <c r="O2912" s="12"/>
      <c r="P2912" s="12"/>
      <c r="Q2912" s="12"/>
      <c r="R2912" s="12"/>
      <c r="S2912" s="12"/>
      <c r="T2912" s="12"/>
      <c r="U2912" s="12"/>
      <c r="V2912" s="12"/>
    </row>
    <row r="2913" spans="1:22" s="1" customFormat="1" x14ac:dyDescent="0.4">
      <c r="A2913" s="12"/>
      <c r="B2913" s="12"/>
      <c r="C2913" s="42"/>
      <c r="D2913" s="12"/>
      <c r="E2913" s="12"/>
      <c r="F2913" s="12"/>
      <c r="G2913" s="12"/>
      <c r="H2913" s="12"/>
      <c r="I2913" s="12"/>
      <c r="J2913" s="12"/>
      <c r="K2913" s="12"/>
      <c r="L2913" s="12"/>
      <c r="M2913" s="12"/>
      <c r="N2913" s="12"/>
      <c r="O2913" s="12"/>
      <c r="P2913" s="12"/>
      <c r="Q2913" s="12"/>
      <c r="R2913" s="12"/>
      <c r="S2913" s="12"/>
      <c r="T2913" s="12"/>
      <c r="U2913" s="12"/>
      <c r="V2913" s="12"/>
    </row>
    <row r="2914" spans="1:22" s="1" customFormat="1" x14ac:dyDescent="0.4">
      <c r="A2914" s="12"/>
      <c r="B2914" s="12"/>
      <c r="C2914" s="42"/>
      <c r="D2914" s="12"/>
      <c r="E2914" s="12"/>
      <c r="F2914" s="12"/>
      <c r="G2914" s="12"/>
      <c r="H2914" s="12"/>
      <c r="I2914" s="12"/>
      <c r="J2914" s="12"/>
      <c r="K2914" s="12"/>
      <c r="L2914" s="12"/>
      <c r="M2914" s="12"/>
      <c r="N2914" s="12"/>
      <c r="O2914" s="12"/>
      <c r="P2914" s="12"/>
      <c r="Q2914" s="12"/>
      <c r="R2914" s="12"/>
      <c r="S2914" s="12"/>
      <c r="T2914" s="12"/>
      <c r="U2914" s="12"/>
      <c r="V2914" s="12"/>
    </row>
    <row r="2915" spans="1:22" s="1" customFormat="1" x14ac:dyDescent="0.4">
      <c r="A2915" s="12"/>
      <c r="B2915" s="12"/>
      <c r="C2915" s="42"/>
      <c r="D2915" s="12"/>
      <c r="E2915" s="12"/>
      <c r="F2915" s="12"/>
      <c r="G2915" s="12"/>
      <c r="H2915" s="12"/>
      <c r="I2915" s="12"/>
      <c r="J2915" s="12"/>
      <c r="K2915" s="12"/>
      <c r="L2915" s="12"/>
      <c r="M2915" s="12"/>
      <c r="N2915" s="12"/>
      <c r="O2915" s="12"/>
      <c r="P2915" s="12"/>
      <c r="Q2915" s="12"/>
      <c r="R2915" s="12"/>
      <c r="S2915" s="12"/>
      <c r="T2915" s="12"/>
      <c r="U2915" s="12"/>
      <c r="V2915" s="12"/>
    </row>
    <row r="2916" spans="1:22" s="1" customFormat="1" x14ac:dyDescent="0.4">
      <c r="A2916" s="12"/>
      <c r="B2916" s="12"/>
      <c r="C2916" s="42"/>
      <c r="D2916" s="12"/>
      <c r="E2916" s="12"/>
      <c r="F2916" s="12"/>
      <c r="G2916" s="12"/>
      <c r="H2916" s="12"/>
      <c r="I2916" s="12"/>
      <c r="J2916" s="12"/>
      <c r="K2916" s="12"/>
      <c r="L2916" s="12"/>
      <c r="M2916" s="12"/>
      <c r="N2916" s="12"/>
      <c r="O2916" s="12"/>
      <c r="P2916" s="12"/>
      <c r="Q2916" s="12"/>
      <c r="R2916" s="12"/>
      <c r="S2916" s="12"/>
      <c r="T2916" s="12"/>
      <c r="U2916" s="12"/>
      <c r="V2916" s="12"/>
    </row>
    <row r="2917" spans="1:22" s="1" customFormat="1" x14ac:dyDescent="0.4">
      <c r="A2917" s="12"/>
      <c r="B2917" s="12"/>
      <c r="C2917" s="42"/>
      <c r="D2917" s="12"/>
      <c r="E2917" s="12"/>
      <c r="F2917" s="12"/>
      <c r="G2917" s="12"/>
      <c r="H2917" s="12"/>
      <c r="I2917" s="12"/>
      <c r="J2917" s="12"/>
      <c r="K2917" s="12"/>
      <c r="L2917" s="12"/>
      <c r="M2917" s="12"/>
      <c r="N2917" s="12"/>
      <c r="O2917" s="12"/>
      <c r="P2917" s="12"/>
      <c r="Q2917" s="12"/>
      <c r="R2917" s="12"/>
      <c r="S2917" s="12"/>
      <c r="T2917" s="12"/>
      <c r="U2917" s="12"/>
      <c r="V2917" s="12"/>
    </row>
    <row r="2918" spans="1:22" s="1" customFormat="1" x14ac:dyDescent="0.4">
      <c r="A2918" s="12"/>
      <c r="B2918" s="12"/>
      <c r="C2918" s="42"/>
      <c r="D2918" s="12"/>
      <c r="E2918" s="12"/>
      <c r="F2918" s="12"/>
      <c r="G2918" s="12"/>
      <c r="H2918" s="12"/>
      <c r="I2918" s="12"/>
      <c r="J2918" s="12"/>
      <c r="K2918" s="12"/>
      <c r="L2918" s="12"/>
      <c r="M2918" s="12"/>
      <c r="N2918" s="12"/>
      <c r="O2918" s="12"/>
      <c r="P2918" s="12"/>
      <c r="Q2918" s="12"/>
      <c r="R2918" s="12"/>
      <c r="S2918" s="12"/>
      <c r="T2918" s="12"/>
      <c r="U2918" s="12"/>
      <c r="V2918" s="12"/>
    </row>
    <row r="2919" spans="1:22" s="1" customFormat="1" x14ac:dyDescent="0.4">
      <c r="A2919" s="12"/>
      <c r="B2919" s="12"/>
      <c r="C2919" s="42"/>
      <c r="D2919" s="12"/>
      <c r="E2919" s="12"/>
      <c r="F2919" s="12"/>
      <c r="G2919" s="12"/>
      <c r="H2919" s="12"/>
      <c r="I2919" s="12"/>
      <c r="J2919" s="12"/>
      <c r="K2919" s="12"/>
      <c r="L2919" s="12"/>
      <c r="M2919" s="12"/>
      <c r="N2919" s="12"/>
      <c r="O2919" s="12"/>
      <c r="P2919" s="12"/>
      <c r="Q2919" s="12"/>
      <c r="R2919" s="12"/>
      <c r="S2919" s="12"/>
      <c r="T2919" s="12"/>
      <c r="U2919" s="12"/>
      <c r="V2919" s="12"/>
    </row>
    <row r="2920" spans="1:22" s="1" customFormat="1" x14ac:dyDescent="0.4">
      <c r="A2920" s="12"/>
      <c r="B2920" s="12"/>
      <c r="C2920" s="42"/>
      <c r="D2920" s="12"/>
      <c r="E2920" s="12"/>
      <c r="F2920" s="12"/>
      <c r="G2920" s="12"/>
      <c r="H2920" s="12"/>
      <c r="I2920" s="12"/>
      <c r="J2920" s="12"/>
      <c r="K2920" s="12"/>
      <c r="L2920" s="12"/>
      <c r="M2920" s="12"/>
      <c r="N2920" s="12"/>
      <c r="O2920" s="12"/>
      <c r="P2920" s="12"/>
      <c r="Q2920" s="12"/>
      <c r="R2920" s="12"/>
      <c r="S2920" s="12"/>
      <c r="T2920" s="12"/>
      <c r="U2920" s="12"/>
      <c r="V2920" s="12"/>
    </row>
    <row r="2921" spans="1:22" s="1" customFormat="1" x14ac:dyDescent="0.4">
      <c r="A2921" s="12"/>
      <c r="B2921" s="12"/>
      <c r="C2921" s="42"/>
      <c r="D2921" s="12"/>
      <c r="E2921" s="12"/>
      <c r="F2921" s="12"/>
      <c r="G2921" s="12"/>
      <c r="H2921" s="12"/>
      <c r="I2921" s="12"/>
      <c r="J2921" s="12"/>
      <c r="K2921" s="12"/>
      <c r="L2921" s="12"/>
      <c r="M2921" s="12"/>
      <c r="N2921" s="12"/>
      <c r="O2921" s="12"/>
      <c r="P2921" s="12"/>
      <c r="Q2921" s="12"/>
      <c r="R2921" s="12"/>
      <c r="S2921" s="12"/>
      <c r="T2921" s="12"/>
      <c r="U2921" s="12"/>
      <c r="V2921" s="12"/>
    </row>
    <row r="2922" spans="1:22" s="1" customFormat="1" x14ac:dyDescent="0.4">
      <c r="A2922" s="12"/>
      <c r="B2922" s="12"/>
      <c r="C2922" s="42"/>
      <c r="D2922" s="12"/>
      <c r="E2922" s="12"/>
      <c r="F2922" s="12"/>
      <c r="G2922" s="12"/>
      <c r="H2922" s="12"/>
      <c r="I2922" s="12"/>
      <c r="J2922" s="12"/>
      <c r="K2922" s="12"/>
      <c r="L2922" s="12"/>
      <c r="M2922" s="12"/>
      <c r="N2922" s="12"/>
      <c r="O2922" s="12"/>
      <c r="P2922" s="12"/>
      <c r="Q2922" s="12"/>
      <c r="R2922" s="12"/>
      <c r="S2922" s="12"/>
      <c r="T2922" s="12"/>
      <c r="U2922" s="12"/>
      <c r="V2922" s="12"/>
    </row>
    <row r="2923" spans="1:22" s="1" customFormat="1" x14ac:dyDescent="0.4">
      <c r="A2923" s="12"/>
      <c r="B2923" s="12"/>
      <c r="C2923" s="42"/>
      <c r="D2923" s="12"/>
      <c r="E2923" s="12"/>
      <c r="F2923" s="12"/>
      <c r="G2923" s="12"/>
      <c r="H2923" s="12"/>
      <c r="I2923" s="12"/>
      <c r="J2923" s="12"/>
      <c r="K2923" s="12"/>
      <c r="L2923" s="12"/>
      <c r="M2923" s="12"/>
      <c r="N2923" s="12"/>
      <c r="O2923" s="12"/>
      <c r="P2923" s="12"/>
      <c r="Q2923" s="12"/>
      <c r="R2923" s="12"/>
      <c r="S2923" s="12"/>
      <c r="T2923" s="12"/>
      <c r="U2923" s="12"/>
      <c r="V2923" s="12"/>
    </row>
    <row r="2924" spans="1:22" s="1" customFormat="1" x14ac:dyDescent="0.4">
      <c r="A2924" s="12"/>
      <c r="B2924" s="12"/>
      <c r="C2924" s="42"/>
      <c r="D2924" s="12"/>
      <c r="E2924" s="12"/>
      <c r="F2924" s="12"/>
      <c r="G2924" s="12"/>
      <c r="H2924" s="12"/>
      <c r="I2924" s="12"/>
      <c r="J2924" s="12"/>
      <c r="K2924" s="12"/>
      <c r="L2924" s="12"/>
      <c r="M2924" s="12"/>
      <c r="N2924" s="12"/>
      <c r="O2924" s="12"/>
      <c r="P2924" s="12"/>
      <c r="Q2924" s="12"/>
      <c r="R2924" s="12"/>
      <c r="S2924" s="12"/>
      <c r="T2924" s="12"/>
      <c r="U2924" s="12"/>
      <c r="V2924" s="12"/>
    </row>
    <row r="2925" spans="1:22" s="1" customFormat="1" x14ac:dyDescent="0.4">
      <c r="A2925" s="12"/>
      <c r="B2925" s="12"/>
      <c r="C2925" s="42"/>
      <c r="D2925" s="12"/>
      <c r="E2925" s="12"/>
      <c r="F2925" s="12"/>
      <c r="G2925" s="12"/>
      <c r="H2925" s="12"/>
      <c r="I2925" s="12"/>
      <c r="J2925" s="12"/>
      <c r="K2925" s="12"/>
      <c r="L2925" s="12"/>
      <c r="M2925" s="12"/>
      <c r="N2925" s="12"/>
      <c r="O2925" s="12"/>
      <c r="P2925" s="12"/>
      <c r="Q2925" s="12"/>
      <c r="R2925" s="12"/>
      <c r="S2925" s="12"/>
      <c r="T2925" s="12"/>
      <c r="U2925" s="12"/>
      <c r="V2925" s="12"/>
    </row>
    <row r="2926" spans="1:22" s="1" customFormat="1" x14ac:dyDescent="0.4">
      <c r="A2926" s="12"/>
      <c r="B2926" s="12"/>
      <c r="C2926" s="42"/>
      <c r="D2926" s="12"/>
      <c r="E2926" s="12"/>
      <c r="F2926" s="12"/>
      <c r="G2926" s="12"/>
      <c r="H2926" s="12"/>
      <c r="I2926" s="12"/>
      <c r="J2926" s="12"/>
      <c r="K2926" s="12"/>
      <c r="L2926" s="12"/>
      <c r="M2926" s="12"/>
      <c r="N2926" s="12"/>
      <c r="O2926" s="12"/>
      <c r="P2926" s="12"/>
      <c r="Q2926" s="12"/>
      <c r="R2926" s="12"/>
      <c r="S2926" s="12"/>
      <c r="T2926" s="12"/>
      <c r="U2926" s="12"/>
      <c r="V2926" s="12"/>
    </row>
    <row r="2927" spans="1:22" s="1" customFormat="1" x14ac:dyDescent="0.4">
      <c r="A2927" s="12"/>
      <c r="B2927" s="12"/>
      <c r="C2927" s="42"/>
      <c r="D2927" s="12"/>
      <c r="E2927" s="12"/>
      <c r="F2927" s="12"/>
      <c r="G2927" s="12"/>
      <c r="H2927" s="12"/>
      <c r="I2927" s="12"/>
      <c r="J2927" s="12"/>
      <c r="K2927" s="12"/>
      <c r="L2927" s="12"/>
      <c r="M2927" s="12"/>
      <c r="N2927" s="12"/>
      <c r="O2927" s="12"/>
      <c r="P2927" s="12"/>
      <c r="Q2927" s="12"/>
      <c r="R2927" s="12"/>
      <c r="S2927" s="12"/>
      <c r="T2927" s="12"/>
      <c r="U2927" s="12"/>
      <c r="V2927" s="12"/>
    </row>
    <row r="2928" spans="1:22" s="1" customFormat="1" x14ac:dyDescent="0.4">
      <c r="A2928" s="12"/>
      <c r="B2928" s="12"/>
      <c r="C2928" s="42"/>
      <c r="D2928" s="12"/>
      <c r="E2928" s="12"/>
      <c r="F2928" s="12"/>
      <c r="G2928" s="12"/>
      <c r="H2928" s="12"/>
      <c r="I2928" s="12"/>
      <c r="J2928" s="12"/>
      <c r="K2928" s="12"/>
      <c r="L2928" s="12"/>
      <c r="M2928" s="12"/>
      <c r="N2928" s="12"/>
      <c r="O2928" s="12"/>
      <c r="P2928" s="12"/>
      <c r="Q2928" s="12"/>
      <c r="R2928" s="12"/>
      <c r="S2928" s="12"/>
      <c r="T2928" s="12"/>
      <c r="U2928" s="12"/>
      <c r="V2928" s="12"/>
    </row>
    <row r="2929" spans="1:22" s="1" customFormat="1" x14ac:dyDescent="0.4">
      <c r="A2929" s="12"/>
      <c r="B2929" s="12"/>
      <c r="C2929" s="42"/>
      <c r="D2929" s="12"/>
      <c r="E2929" s="12"/>
      <c r="F2929" s="12"/>
      <c r="G2929" s="12"/>
      <c r="H2929" s="12"/>
      <c r="I2929" s="12"/>
      <c r="J2929" s="12"/>
      <c r="K2929" s="12"/>
      <c r="L2929" s="12"/>
      <c r="M2929" s="12"/>
      <c r="N2929" s="12"/>
      <c r="O2929" s="12"/>
      <c r="P2929" s="12"/>
      <c r="Q2929" s="12"/>
      <c r="R2929" s="12"/>
      <c r="S2929" s="12"/>
      <c r="T2929" s="12"/>
      <c r="U2929" s="12"/>
      <c r="V2929" s="12"/>
    </row>
    <row r="2930" spans="1:22" s="1" customFormat="1" x14ac:dyDescent="0.4">
      <c r="A2930" s="12"/>
      <c r="B2930" s="12"/>
      <c r="C2930" s="42"/>
      <c r="D2930" s="12"/>
      <c r="E2930" s="12"/>
      <c r="F2930" s="12"/>
      <c r="G2930" s="12"/>
      <c r="H2930" s="12"/>
      <c r="I2930" s="12"/>
      <c r="J2930" s="12"/>
      <c r="K2930" s="12"/>
      <c r="L2930" s="12"/>
      <c r="M2930" s="12"/>
      <c r="N2930" s="12"/>
      <c r="O2930" s="12"/>
      <c r="P2930" s="12"/>
      <c r="Q2930" s="12"/>
      <c r="R2930" s="12"/>
      <c r="S2930" s="12"/>
      <c r="T2930" s="12"/>
      <c r="U2930" s="12"/>
      <c r="V2930" s="12"/>
    </row>
    <row r="2931" spans="1:22" s="1" customFormat="1" x14ac:dyDescent="0.4">
      <c r="A2931" s="12"/>
      <c r="B2931" s="12"/>
      <c r="C2931" s="42"/>
      <c r="D2931" s="12"/>
      <c r="E2931" s="12"/>
      <c r="F2931" s="12"/>
      <c r="G2931" s="12"/>
      <c r="H2931" s="12"/>
      <c r="I2931" s="12"/>
      <c r="J2931" s="12"/>
      <c r="K2931" s="12"/>
      <c r="L2931" s="12"/>
      <c r="M2931" s="12"/>
      <c r="N2931" s="12"/>
      <c r="O2931" s="12"/>
      <c r="P2931" s="12"/>
      <c r="Q2931" s="12"/>
      <c r="R2931" s="12"/>
      <c r="S2931" s="12"/>
      <c r="T2931" s="12"/>
      <c r="U2931" s="12"/>
      <c r="V2931" s="12"/>
    </row>
    <row r="2932" spans="1:22" s="1" customFormat="1" x14ac:dyDescent="0.4">
      <c r="A2932" s="12"/>
      <c r="B2932" s="12"/>
      <c r="C2932" s="42"/>
      <c r="D2932" s="12"/>
      <c r="E2932" s="12"/>
      <c r="F2932" s="12"/>
      <c r="G2932" s="12"/>
      <c r="H2932" s="12"/>
      <c r="I2932" s="12"/>
      <c r="J2932" s="12"/>
      <c r="K2932" s="12"/>
      <c r="L2932" s="12"/>
      <c r="M2932" s="12"/>
      <c r="N2932" s="12"/>
      <c r="O2932" s="12"/>
      <c r="P2932" s="12"/>
      <c r="Q2932" s="12"/>
      <c r="R2932" s="12"/>
      <c r="S2932" s="12"/>
      <c r="T2932" s="12"/>
      <c r="U2932" s="12"/>
      <c r="V2932" s="12"/>
    </row>
    <row r="2933" spans="1:22" s="1" customFormat="1" x14ac:dyDescent="0.4">
      <c r="A2933" s="12"/>
      <c r="B2933" s="12"/>
      <c r="C2933" s="42"/>
      <c r="D2933" s="12"/>
      <c r="E2933" s="12"/>
      <c r="F2933" s="12"/>
      <c r="G2933" s="12"/>
      <c r="H2933" s="12"/>
      <c r="I2933" s="12"/>
      <c r="J2933" s="12"/>
      <c r="K2933" s="12"/>
      <c r="L2933" s="12"/>
      <c r="M2933" s="12"/>
      <c r="N2933" s="12"/>
      <c r="O2933" s="12"/>
      <c r="P2933" s="12"/>
      <c r="Q2933" s="12"/>
      <c r="R2933" s="12"/>
      <c r="S2933" s="12"/>
      <c r="T2933" s="12"/>
      <c r="U2933" s="12"/>
      <c r="V2933" s="12"/>
    </row>
    <row r="2934" spans="1:22" s="1" customFormat="1" x14ac:dyDescent="0.4">
      <c r="A2934" s="12"/>
      <c r="B2934" s="12"/>
      <c r="C2934" s="42"/>
      <c r="D2934" s="12"/>
      <c r="E2934" s="12"/>
      <c r="F2934" s="12"/>
      <c r="G2934" s="12"/>
      <c r="H2934" s="12"/>
      <c r="I2934" s="12"/>
      <c r="J2934" s="12"/>
      <c r="K2934" s="12"/>
      <c r="L2934" s="12"/>
      <c r="M2934" s="12"/>
      <c r="N2934" s="12"/>
      <c r="O2934" s="12"/>
      <c r="P2934" s="12"/>
      <c r="Q2934" s="12"/>
      <c r="R2934" s="12"/>
      <c r="S2934" s="12"/>
      <c r="T2934" s="12"/>
      <c r="U2934" s="12"/>
      <c r="V2934" s="12"/>
    </row>
    <row r="2935" spans="1:22" s="1" customFormat="1" x14ac:dyDescent="0.4">
      <c r="A2935" s="12"/>
      <c r="B2935" s="12"/>
      <c r="C2935" s="42"/>
      <c r="D2935" s="12"/>
      <c r="E2935" s="12"/>
      <c r="F2935" s="12"/>
      <c r="G2935" s="12"/>
      <c r="H2935" s="12"/>
      <c r="I2935" s="12"/>
      <c r="J2935" s="12"/>
      <c r="K2935" s="12"/>
      <c r="L2935" s="12"/>
      <c r="M2935" s="12"/>
      <c r="N2935" s="12"/>
      <c r="O2935" s="12"/>
      <c r="P2935" s="12"/>
      <c r="Q2935" s="12"/>
      <c r="R2935" s="12"/>
      <c r="S2935" s="12"/>
      <c r="T2935" s="12"/>
      <c r="U2935" s="12"/>
      <c r="V2935" s="12"/>
    </row>
    <row r="2936" spans="1:22" s="1" customFormat="1" x14ac:dyDescent="0.4">
      <c r="A2936" s="12"/>
      <c r="B2936" s="12"/>
      <c r="C2936" s="42"/>
      <c r="D2936" s="12"/>
      <c r="E2936" s="12"/>
      <c r="F2936" s="12"/>
      <c r="G2936" s="12"/>
      <c r="H2936" s="12"/>
      <c r="I2936" s="12"/>
      <c r="J2936" s="12"/>
      <c r="K2936" s="12"/>
      <c r="L2936" s="12"/>
      <c r="M2936" s="12"/>
      <c r="N2936" s="12"/>
      <c r="O2936" s="12"/>
      <c r="P2936" s="12"/>
      <c r="Q2936" s="12"/>
      <c r="R2936" s="12"/>
      <c r="S2936" s="12"/>
      <c r="T2936" s="12"/>
      <c r="U2936" s="12"/>
      <c r="V2936" s="12"/>
    </row>
    <row r="2937" spans="1:22" s="1" customFormat="1" x14ac:dyDescent="0.4">
      <c r="A2937" s="12"/>
      <c r="B2937" s="12"/>
      <c r="C2937" s="42"/>
      <c r="D2937" s="12"/>
      <c r="E2937" s="12"/>
      <c r="F2937" s="12"/>
      <c r="G2937" s="12"/>
      <c r="H2937" s="12"/>
      <c r="I2937" s="12"/>
      <c r="J2937" s="12"/>
      <c r="K2937" s="12"/>
      <c r="L2937" s="12"/>
      <c r="M2937" s="12"/>
      <c r="N2937" s="12"/>
      <c r="O2937" s="12"/>
      <c r="P2937" s="12"/>
      <c r="Q2937" s="12"/>
      <c r="R2937" s="12"/>
      <c r="S2937" s="12"/>
      <c r="T2937" s="12"/>
      <c r="U2937" s="12"/>
      <c r="V2937" s="12"/>
    </row>
    <row r="2938" spans="1:22" s="1" customFormat="1" x14ac:dyDescent="0.4">
      <c r="A2938" s="12"/>
      <c r="B2938" s="12"/>
      <c r="C2938" s="42"/>
      <c r="D2938" s="12"/>
      <c r="E2938" s="12"/>
      <c r="F2938" s="12"/>
      <c r="G2938" s="12"/>
      <c r="H2938" s="12"/>
      <c r="I2938" s="12"/>
      <c r="J2938" s="12"/>
      <c r="K2938" s="12"/>
      <c r="L2938" s="12"/>
      <c r="M2938" s="12"/>
      <c r="N2938" s="12"/>
      <c r="O2938" s="12"/>
      <c r="P2938" s="12"/>
      <c r="Q2938" s="12"/>
      <c r="R2938" s="12"/>
      <c r="S2938" s="12"/>
      <c r="T2938" s="12"/>
      <c r="U2938" s="12"/>
      <c r="V2938" s="12"/>
    </row>
    <row r="2939" spans="1:22" s="1" customFormat="1" x14ac:dyDescent="0.4">
      <c r="A2939" s="12"/>
      <c r="B2939" s="12"/>
      <c r="C2939" s="42"/>
      <c r="D2939" s="12"/>
      <c r="E2939" s="12"/>
      <c r="F2939" s="12"/>
      <c r="G2939" s="12"/>
      <c r="H2939" s="12"/>
      <c r="I2939" s="12"/>
      <c r="J2939" s="12"/>
      <c r="K2939" s="12"/>
      <c r="L2939" s="12"/>
      <c r="M2939" s="12"/>
      <c r="N2939" s="12"/>
      <c r="O2939" s="12"/>
      <c r="P2939" s="12"/>
      <c r="Q2939" s="12"/>
      <c r="R2939" s="12"/>
      <c r="S2939" s="12"/>
      <c r="T2939" s="12"/>
      <c r="U2939" s="12"/>
      <c r="V2939" s="12"/>
    </row>
    <row r="2940" spans="1:22" s="1" customFormat="1" x14ac:dyDescent="0.4">
      <c r="A2940" s="12"/>
      <c r="B2940" s="12"/>
      <c r="C2940" s="42"/>
      <c r="D2940" s="12"/>
      <c r="E2940" s="12"/>
      <c r="F2940" s="12"/>
      <c r="G2940" s="12"/>
      <c r="H2940" s="12"/>
      <c r="I2940" s="12"/>
      <c r="J2940" s="12"/>
      <c r="K2940" s="12"/>
      <c r="L2940" s="12"/>
      <c r="M2940" s="12"/>
      <c r="N2940" s="12"/>
      <c r="O2940" s="12"/>
      <c r="P2940" s="12"/>
      <c r="Q2940" s="12"/>
      <c r="R2940" s="12"/>
      <c r="S2940" s="12"/>
      <c r="T2940" s="12"/>
      <c r="U2940" s="12"/>
      <c r="V2940" s="12"/>
    </row>
    <row r="2941" spans="1:22" s="1" customFormat="1" x14ac:dyDescent="0.4">
      <c r="A2941" s="12"/>
      <c r="B2941" s="12"/>
      <c r="C2941" s="42"/>
      <c r="D2941" s="12"/>
      <c r="E2941" s="12"/>
      <c r="F2941" s="12"/>
      <c r="G2941" s="12"/>
      <c r="H2941" s="12"/>
      <c r="I2941" s="12"/>
      <c r="J2941" s="12"/>
      <c r="K2941" s="12"/>
      <c r="L2941" s="12"/>
      <c r="M2941" s="12"/>
      <c r="N2941" s="12"/>
      <c r="O2941" s="12"/>
      <c r="P2941" s="12"/>
      <c r="Q2941" s="12"/>
      <c r="R2941" s="12"/>
      <c r="S2941" s="12"/>
      <c r="T2941" s="12"/>
      <c r="U2941" s="12"/>
      <c r="V2941" s="12"/>
    </row>
    <row r="2942" spans="1:22" s="1" customFormat="1" x14ac:dyDescent="0.4">
      <c r="A2942" s="12"/>
      <c r="B2942" s="12"/>
      <c r="C2942" s="42"/>
      <c r="D2942" s="12"/>
      <c r="E2942" s="12"/>
      <c r="F2942" s="12"/>
      <c r="G2942" s="12"/>
      <c r="H2942" s="12"/>
      <c r="I2942" s="12"/>
      <c r="J2942" s="12"/>
      <c r="K2942" s="12"/>
      <c r="L2942" s="12"/>
      <c r="M2942" s="12"/>
      <c r="N2942" s="12"/>
      <c r="O2942" s="12"/>
      <c r="P2942" s="12"/>
      <c r="Q2942" s="12"/>
      <c r="R2942" s="12"/>
      <c r="S2942" s="12"/>
      <c r="T2942" s="12"/>
      <c r="U2942" s="12"/>
      <c r="V2942" s="12"/>
    </row>
    <row r="2943" spans="1:22" s="1" customFormat="1" x14ac:dyDescent="0.4">
      <c r="A2943" s="12"/>
      <c r="B2943" s="12"/>
      <c r="C2943" s="42"/>
      <c r="D2943" s="12"/>
      <c r="E2943" s="12"/>
      <c r="F2943" s="12"/>
      <c r="G2943" s="12"/>
      <c r="H2943" s="12"/>
      <c r="I2943" s="12"/>
      <c r="J2943" s="12"/>
      <c r="K2943" s="12"/>
      <c r="L2943" s="12"/>
      <c r="M2943" s="12"/>
      <c r="N2943" s="12"/>
      <c r="O2943" s="12"/>
      <c r="P2943" s="12"/>
      <c r="Q2943" s="12"/>
      <c r="R2943" s="12"/>
      <c r="S2943" s="12"/>
      <c r="T2943" s="12"/>
      <c r="U2943" s="12"/>
      <c r="V2943" s="12"/>
    </row>
    <row r="2944" spans="1:22" s="1" customFormat="1" x14ac:dyDescent="0.4">
      <c r="A2944" s="12"/>
      <c r="B2944" s="12"/>
      <c r="C2944" s="42"/>
      <c r="D2944" s="12"/>
      <c r="E2944" s="12"/>
      <c r="F2944" s="12"/>
      <c r="G2944" s="12"/>
      <c r="H2944" s="12"/>
      <c r="I2944" s="12"/>
      <c r="J2944" s="12"/>
      <c r="K2944" s="12"/>
      <c r="L2944" s="12"/>
      <c r="M2944" s="12"/>
      <c r="N2944" s="12"/>
      <c r="O2944" s="12"/>
      <c r="P2944" s="12"/>
      <c r="Q2944" s="12"/>
      <c r="R2944" s="12"/>
      <c r="S2944" s="12"/>
      <c r="T2944" s="12"/>
      <c r="U2944" s="12"/>
      <c r="V2944" s="12"/>
    </row>
    <row r="2945" spans="1:22" s="1" customFormat="1" x14ac:dyDescent="0.4">
      <c r="A2945" s="12"/>
      <c r="B2945" s="12"/>
      <c r="C2945" s="42"/>
      <c r="D2945" s="12"/>
      <c r="E2945" s="12"/>
      <c r="F2945" s="12"/>
      <c r="G2945" s="12"/>
      <c r="H2945" s="12"/>
      <c r="I2945" s="12"/>
      <c r="J2945" s="12"/>
      <c r="K2945" s="12"/>
      <c r="L2945" s="12"/>
      <c r="M2945" s="12"/>
      <c r="N2945" s="12"/>
      <c r="O2945" s="12"/>
      <c r="P2945" s="12"/>
      <c r="Q2945" s="12"/>
      <c r="R2945" s="12"/>
      <c r="S2945" s="12"/>
      <c r="T2945" s="12"/>
      <c r="U2945" s="12"/>
      <c r="V2945" s="12"/>
    </row>
    <row r="2946" spans="1:22" s="1" customFormat="1" x14ac:dyDescent="0.4">
      <c r="A2946" s="12"/>
      <c r="B2946" s="12"/>
      <c r="C2946" s="42"/>
      <c r="D2946" s="12"/>
      <c r="E2946" s="12"/>
      <c r="F2946" s="12"/>
      <c r="G2946" s="12"/>
      <c r="H2946" s="12"/>
      <c r="I2946" s="12"/>
      <c r="J2946" s="12"/>
      <c r="K2946" s="12"/>
      <c r="L2946" s="12"/>
      <c r="M2946" s="12"/>
      <c r="N2946" s="12"/>
      <c r="O2946" s="12"/>
      <c r="P2946" s="12"/>
      <c r="Q2946" s="12"/>
      <c r="R2946" s="12"/>
      <c r="S2946" s="12"/>
      <c r="T2946" s="12"/>
      <c r="U2946" s="12"/>
      <c r="V2946" s="12"/>
    </row>
    <row r="2947" spans="1:22" s="1" customFormat="1" x14ac:dyDescent="0.4">
      <c r="A2947" s="12"/>
      <c r="B2947" s="12"/>
      <c r="C2947" s="42"/>
      <c r="D2947" s="12"/>
      <c r="E2947" s="12"/>
      <c r="F2947" s="12"/>
      <c r="G2947" s="12"/>
      <c r="H2947" s="12"/>
      <c r="I2947" s="12"/>
      <c r="J2947" s="12"/>
      <c r="K2947" s="12"/>
      <c r="L2947" s="12"/>
      <c r="M2947" s="12"/>
      <c r="N2947" s="12"/>
      <c r="O2947" s="12"/>
      <c r="P2947" s="12"/>
      <c r="Q2947" s="12"/>
      <c r="R2947" s="12"/>
      <c r="S2947" s="12"/>
      <c r="T2947" s="12"/>
      <c r="U2947" s="12"/>
      <c r="V2947" s="12"/>
    </row>
    <row r="2948" spans="1:22" s="1" customFormat="1" x14ac:dyDescent="0.4">
      <c r="A2948" s="12"/>
      <c r="B2948" s="12"/>
      <c r="C2948" s="42"/>
      <c r="D2948" s="12"/>
      <c r="E2948" s="12"/>
      <c r="F2948" s="12"/>
      <c r="G2948" s="12"/>
      <c r="H2948" s="12"/>
      <c r="I2948" s="12"/>
      <c r="J2948" s="12"/>
      <c r="K2948" s="12"/>
      <c r="L2948" s="12"/>
      <c r="M2948" s="12"/>
      <c r="N2948" s="12"/>
      <c r="O2948" s="12"/>
      <c r="P2948" s="12"/>
      <c r="Q2948" s="12"/>
      <c r="R2948" s="12"/>
      <c r="S2948" s="12"/>
      <c r="T2948" s="12"/>
      <c r="U2948" s="12"/>
      <c r="V2948" s="12"/>
    </row>
    <row r="2949" spans="1:22" s="1" customFormat="1" x14ac:dyDescent="0.4">
      <c r="A2949" s="12"/>
      <c r="B2949" s="12"/>
      <c r="C2949" s="42"/>
      <c r="D2949" s="12"/>
      <c r="E2949" s="12"/>
      <c r="F2949" s="12"/>
      <c r="G2949" s="12"/>
      <c r="H2949" s="12"/>
      <c r="I2949" s="12"/>
      <c r="J2949" s="12"/>
      <c r="K2949" s="12"/>
      <c r="L2949" s="12"/>
      <c r="M2949" s="12"/>
      <c r="N2949" s="12"/>
      <c r="O2949" s="12"/>
      <c r="P2949" s="12"/>
      <c r="Q2949" s="12"/>
      <c r="R2949" s="12"/>
      <c r="S2949" s="12"/>
      <c r="T2949" s="12"/>
      <c r="U2949" s="12"/>
      <c r="V2949" s="12"/>
    </row>
    <row r="2950" spans="1:22" s="1" customFormat="1" x14ac:dyDescent="0.4">
      <c r="A2950" s="12"/>
      <c r="B2950" s="12"/>
      <c r="C2950" s="42"/>
      <c r="D2950" s="12"/>
      <c r="E2950" s="12"/>
      <c r="F2950" s="12"/>
      <c r="G2950" s="12"/>
      <c r="H2950" s="12"/>
      <c r="I2950" s="12"/>
      <c r="J2950" s="12"/>
      <c r="K2950" s="12"/>
      <c r="L2950" s="12"/>
      <c r="M2950" s="12"/>
      <c r="N2950" s="12"/>
      <c r="O2950" s="12"/>
      <c r="P2950" s="12"/>
      <c r="Q2950" s="12"/>
      <c r="R2950" s="12"/>
      <c r="S2950" s="12"/>
      <c r="T2950" s="12"/>
      <c r="U2950" s="12"/>
      <c r="V2950" s="12"/>
    </row>
    <row r="2951" spans="1:22" s="1" customFormat="1" x14ac:dyDescent="0.4">
      <c r="A2951" s="12"/>
      <c r="B2951" s="12"/>
      <c r="C2951" s="42"/>
      <c r="D2951" s="12"/>
      <c r="E2951" s="12"/>
      <c r="F2951" s="12"/>
      <c r="G2951" s="12"/>
      <c r="H2951" s="12"/>
      <c r="I2951" s="12"/>
      <c r="J2951" s="12"/>
      <c r="K2951" s="12"/>
      <c r="L2951" s="12"/>
      <c r="M2951" s="12"/>
      <c r="N2951" s="12"/>
      <c r="O2951" s="12"/>
      <c r="P2951" s="12"/>
      <c r="Q2951" s="12"/>
      <c r="R2951" s="12"/>
      <c r="S2951" s="12"/>
      <c r="T2951" s="12"/>
      <c r="U2951" s="12"/>
      <c r="V2951" s="12"/>
    </row>
    <row r="2952" spans="1:22" s="1" customFormat="1" x14ac:dyDescent="0.4">
      <c r="A2952" s="12"/>
      <c r="B2952" s="12"/>
      <c r="C2952" s="42"/>
      <c r="D2952" s="12"/>
      <c r="E2952" s="12"/>
      <c r="F2952" s="12"/>
      <c r="G2952" s="12"/>
      <c r="H2952" s="12"/>
      <c r="I2952" s="12"/>
      <c r="J2952" s="12"/>
      <c r="K2952" s="12"/>
      <c r="L2952" s="12"/>
      <c r="M2952" s="12"/>
      <c r="N2952" s="12"/>
      <c r="O2952" s="12"/>
      <c r="P2952" s="12"/>
      <c r="Q2952" s="12"/>
      <c r="R2952" s="12"/>
      <c r="S2952" s="12"/>
      <c r="T2952" s="12"/>
      <c r="U2952" s="12"/>
      <c r="V2952" s="12"/>
    </row>
    <row r="2953" spans="1:22" s="1" customFormat="1" x14ac:dyDescent="0.4">
      <c r="A2953" s="12"/>
      <c r="B2953" s="12"/>
      <c r="C2953" s="42"/>
      <c r="D2953" s="12"/>
      <c r="E2953" s="12"/>
      <c r="F2953" s="12"/>
      <c r="G2953" s="12"/>
      <c r="H2953" s="12"/>
      <c r="I2953" s="12"/>
      <c r="J2953" s="12"/>
      <c r="K2953" s="12"/>
      <c r="L2953" s="12"/>
      <c r="M2953" s="12"/>
      <c r="N2953" s="12"/>
      <c r="O2953" s="12"/>
      <c r="P2953" s="12"/>
      <c r="Q2953" s="12"/>
      <c r="R2953" s="12"/>
      <c r="S2953" s="12"/>
      <c r="T2953" s="12"/>
      <c r="U2953" s="12"/>
      <c r="V2953" s="12"/>
    </row>
    <row r="2954" spans="1:22" s="1" customFormat="1" x14ac:dyDescent="0.4">
      <c r="A2954" s="12"/>
      <c r="B2954" s="12"/>
      <c r="C2954" s="42"/>
      <c r="D2954" s="12"/>
      <c r="E2954" s="12"/>
      <c r="F2954" s="12"/>
      <c r="G2954" s="12"/>
      <c r="H2954" s="12"/>
      <c r="I2954" s="12"/>
      <c r="J2954" s="12"/>
      <c r="K2954" s="12"/>
      <c r="L2954" s="12"/>
      <c r="M2954" s="12"/>
      <c r="N2954" s="12"/>
      <c r="O2954" s="12"/>
      <c r="P2954" s="12"/>
      <c r="Q2954" s="12"/>
      <c r="R2954" s="12"/>
      <c r="S2954" s="12"/>
      <c r="T2954" s="12"/>
      <c r="U2954" s="12"/>
      <c r="V2954" s="12"/>
    </row>
    <row r="2955" spans="1:22" s="1" customFormat="1" x14ac:dyDescent="0.4">
      <c r="A2955" s="12"/>
      <c r="B2955" s="12"/>
      <c r="C2955" s="42"/>
      <c r="D2955" s="12"/>
      <c r="E2955" s="12"/>
      <c r="F2955" s="12"/>
      <c r="G2955" s="12"/>
      <c r="H2955" s="12"/>
      <c r="I2955" s="12"/>
      <c r="J2955" s="12"/>
      <c r="K2955" s="12"/>
      <c r="L2955" s="12"/>
      <c r="M2955" s="12"/>
      <c r="N2955" s="12"/>
      <c r="O2955" s="12"/>
      <c r="P2955" s="12"/>
      <c r="Q2955" s="12"/>
      <c r="R2955" s="12"/>
      <c r="S2955" s="12"/>
      <c r="T2955" s="12"/>
      <c r="U2955" s="12"/>
      <c r="V2955" s="12"/>
    </row>
    <row r="2956" spans="1:22" s="1" customFormat="1" x14ac:dyDescent="0.4">
      <c r="A2956" s="12"/>
      <c r="B2956" s="12"/>
      <c r="C2956" s="42"/>
      <c r="D2956" s="12"/>
      <c r="E2956" s="12"/>
      <c r="F2956" s="12"/>
      <c r="G2956" s="12"/>
      <c r="H2956" s="12"/>
      <c r="I2956" s="12"/>
      <c r="J2956" s="12"/>
      <c r="K2956" s="12"/>
      <c r="L2956" s="12"/>
      <c r="M2956" s="12"/>
      <c r="N2956" s="12"/>
      <c r="O2956" s="12"/>
      <c r="P2956" s="12"/>
      <c r="Q2956" s="12"/>
      <c r="R2956" s="12"/>
      <c r="S2956" s="12"/>
      <c r="T2956" s="12"/>
      <c r="U2956" s="12"/>
      <c r="V2956" s="12"/>
    </row>
    <row r="2957" spans="1:22" s="1" customFormat="1" x14ac:dyDescent="0.4">
      <c r="A2957" s="12"/>
      <c r="B2957" s="12"/>
      <c r="C2957" s="42"/>
      <c r="D2957" s="12"/>
      <c r="E2957" s="12"/>
      <c r="F2957" s="12"/>
      <c r="G2957" s="12"/>
      <c r="H2957" s="12"/>
      <c r="I2957" s="12"/>
      <c r="J2957" s="12"/>
      <c r="K2957" s="12"/>
      <c r="L2957" s="12"/>
      <c r="M2957" s="12"/>
      <c r="N2957" s="12"/>
      <c r="O2957" s="12"/>
      <c r="P2957" s="12"/>
      <c r="Q2957" s="12"/>
      <c r="R2957" s="12"/>
      <c r="S2957" s="12"/>
      <c r="T2957" s="12"/>
      <c r="U2957" s="12"/>
      <c r="V2957" s="12"/>
    </row>
    <row r="2958" spans="1:22" s="1" customFormat="1" x14ac:dyDescent="0.4">
      <c r="A2958" s="12"/>
      <c r="B2958" s="12"/>
      <c r="C2958" s="42"/>
      <c r="D2958" s="12"/>
      <c r="E2958" s="12"/>
      <c r="F2958" s="12"/>
      <c r="G2958" s="12"/>
      <c r="H2958" s="12"/>
      <c r="I2958" s="12"/>
      <c r="J2958" s="12"/>
      <c r="K2958" s="12"/>
      <c r="L2958" s="12"/>
      <c r="M2958" s="12"/>
      <c r="N2958" s="12"/>
      <c r="O2958" s="12"/>
      <c r="P2958" s="12"/>
      <c r="Q2958" s="12"/>
      <c r="R2958" s="12"/>
      <c r="S2958" s="12"/>
      <c r="T2958" s="12"/>
      <c r="U2958" s="12"/>
      <c r="V2958" s="12"/>
    </row>
    <row r="2959" spans="1:22" s="1" customFormat="1" x14ac:dyDescent="0.4">
      <c r="A2959" s="12"/>
      <c r="B2959" s="12"/>
      <c r="C2959" s="42"/>
      <c r="D2959" s="12"/>
      <c r="E2959" s="12"/>
      <c r="F2959" s="12"/>
      <c r="G2959" s="12"/>
      <c r="H2959" s="12"/>
      <c r="I2959" s="12"/>
      <c r="J2959" s="12"/>
      <c r="K2959" s="12"/>
      <c r="L2959" s="12"/>
      <c r="M2959" s="12"/>
      <c r="N2959" s="12"/>
      <c r="O2959" s="12"/>
      <c r="P2959" s="12"/>
      <c r="Q2959" s="12"/>
      <c r="R2959" s="12"/>
      <c r="S2959" s="12"/>
      <c r="T2959" s="12"/>
      <c r="U2959" s="12"/>
      <c r="V2959" s="12"/>
    </row>
    <row r="2960" spans="1:22" s="1" customFormat="1" x14ac:dyDescent="0.4">
      <c r="A2960" s="12"/>
      <c r="B2960" s="12"/>
      <c r="C2960" s="42"/>
      <c r="D2960" s="12"/>
      <c r="E2960" s="12"/>
      <c r="F2960" s="12"/>
      <c r="G2960" s="12"/>
      <c r="H2960" s="12"/>
      <c r="I2960" s="12"/>
      <c r="J2960" s="12"/>
      <c r="K2960" s="12"/>
      <c r="L2960" s="12"/>
      <c r="M2960" s="12"/>
      <c r="N2960" s="12"/>
      <c r="O2960" s="12"/>
      <c r="P2960" s="12"/>
      <c r="Q2960" s="12"/>
      <c r="R2960" s="12"/>
      <c r="S2960" s="12"/>
      <c r="T2960" s="12"/>
      <c r="U2960" s="12"/>
      <c r="V2960" s="12"/>
    </row>
    <row r="2961" spans="1:22" s="1" customFormat="1" x14ac:dyDescent="0.4">
      <c r="A2961" s="12"/>
      <c r="B2961" s="12"/>
      <c r="C2961" s="42"/>
      <c r="D2961" s="12"/>
      <c r="E2961" s="12"/>
      <c r="F2961" s="12"/>
      <c r="G2961" s="12"/>
      <c r="H2961" s="12"/>
      <c r="I2961" s="12"/>
      <c r="J2961" s="12"/>
      <c r="K2961" s="12"/>
      <c r="L2961" s="12"/>
      <c r="M2961" s="12"/>
      <c r="N2961" s="12"/>
      <c r="O2961" s="12"/>
      <c r="P2961" s="12"/>
      <c r="Q2961" s="12"/>
      <c r="R2961" s="12"/>
      <c r="S2961" s="12"/>
      <c r="T2961" s="12"/>
      <c r="U2961" s="12"/>
      <c r="V2961" s="12"/>
    </row>
    <row r="2962" spans="1:22" s="1" customFormat="1" x14ac:dyDescent="0.4">
      <c r="A2962" s="12"/>
      <c r="B2962" s="12"/>
      <c r="C2962" s="42"/>
      <c r="D2962" s="12"/>
      <c r="E2962" s="12"/>
      <c r="F2962" s="12"/>
      <c r="G2962" s="12"/>
      <c r="H2962" s="12"/>
      <c r="I2962" s="12"/>
      <c r="J2962" s="12"/>
      <c r="K2962" s="12"/>
      <c r="L2962" s="12"/>
      <c r="M2962" s="12"/>
      <c r="N2962" s="12"/>
      <c r="O2962" s="12"/>
      <c r="P2962" s="12"/>
      <c r="Q2962" s="12"/>
      <c r="R2962" s="12"/>
      <c r="S2962" s="12"/>
      <c r="T2962" s="12"/>
      <c r="U2962" s="12"/>
      <c r="V2962" s="12"/>
    </row>
    <row r="2963" spans="1:22" s="1" customFormat="1" x14ac:dyDescent="0.4">
      <c r="A2963" s="12"/>
      <c r="B2963" s="12"/>
      <c r="C2963" s="42"/>
      <c r="D2963" s="12"/>
      <c r="E2963" s="12"/>
      <c r="F2963" s="12"/>
      <c r="G2963" s="12"/>
      <c r="H2963" s="12"/>
      <c r="I2963" s="12"/>
      <c r="J2963" s="12"/>
      <c r="K2963" s="12"/>
      <c r="L2963" s="12"/>
      <c r="M2963" s="12"/>
      <c r="N2963" s="12"/>
      <c r="O2963" s="12"/>
      <c r="P2963" s="12"/>
      <c r="Q2963" s="12"/>
      <c r="R2963" s="12"/>
      <c r="S2963" s="12"/>
      <c r="T2963" s="12"/>
      <c r="U2963" s="12"/>
      <c r="V2963" s="12"/>
    </row>
    <row r="2964" spans="1:22" s="1" customFormat="1" x14ac:dyDescent="0.4">
      <c r="A2964" s="12"/>
      <c r="B2964" s="12"/>
      <c r="C2964" s="42"/>
      <c r="D2964" s="12"/>
      <c r="E2964" s="12"/>
      <c r="F2964" s="12"/>
      <c r="G2964" s="12"/>
      <c r="H2964" s="12"/>
      <c r="I2964" s="12"/>
      <c r="J2964" s="12"/>
      <c r="K2964" s="12"/>
      <c r="L2964" s="12"/>
      <c r="M2964" s="12"/>
      <c r="N2964" s="12"/>
      <c r="O2964" s="12"/>
      <c r="P2964" s="12"/>
      <c r="Q2964" s="12"/>
      <c r="R2964" s="12"/>
      <c r="S2964" s="12"/>
      <c r="T2964" s="12"/>
      <c r="U2964" s="12"/>
      <c r="V2964" s="12"/>
    </row>
    <row r="2965" spans="1:22" s="1" customFormat="1" x14ac:dyDescent="0.4">
      <c r="A2965" s="12"/>
      <c r="B2965" s="12"/>
      <c r="C2965" s="42"/>
      <c r="D2965" s="12"/>
      <c r="E2965" s="12"/>
      <c r="F2965" s="12"/>
      <c r="G2965" s="12"/>
      <c r="H2965" s="12"/>
      <c r="I2965" s="12"/>
      <c r="J2965" s="12"/>
      <c r="K2965" s="12"/>
      <c r="L2965" s="12"/>
      <c r="M2965" s="12"/>
      <c r="N2965" s="12"/>
      <c r="O2965" s="12"/>
      <c r="P2965" s="12"/>
      <c r="Q2965" s="12"/>
      <c r="R2965" s="12"/>
      <c r="S2965" s="12"/>
      <c r="T2965" s="12"/>
      <c r="U2965" s="12"/>
      <c r="V2965" s="12"/>
    </row>
    <row r="2966" spans="1:22" s="1" customFormat="1" x14ac:dyDescent="0.4">
      <c r="A2966" s="12"/>
      <c r="B2966" s="12"/>
      <c r="C2966" s="42"/>
      <c r="D2966" s="12"/>
      <c r="E2966" s="12"/>
      <c r="F2966" s="12"/>
      <c r="G2966" s="12"/>
      <c r="H2966" s="12"/>
      <c r="I2966" s="12"/>
      <c r="J2966" s="12"/>
      <c r="K2966" s="12"/>
      <c r="L2966" s="12"/>
      <c r="M2966" s="12"/>
      <c r="N2966" s="12"/>
      <c r="O2966" s="12"/>
      <c r="P2966" s="12"/>
      <c r="Q2966" s="12"/>
      <c r="R2966" s="12"/>
      <c r="S2966" s="12"/>
      <c r="T2966" s="12"/>
      <c r="U2966" s="12"/>
      <c r="V2966" s="12"/>
    </row>
    <row r="2967" spans="1:22" s="1" customFormat="1" x14ac:dyDescent="0.4">
      <c r="A2967" s="12"/>
      <c r="B2967" s="12"/>
      <c r="C2967" s="42"/>
      <c r="D2967" s="12"/>
      <c r="E2967" s="12"/>
      <c r="F2967" s="12"/>
      <c r="G2967" s="12"/>
      <c r="H2967" s="12"/>
      <c r="I2967" s="12"/>
      <c r="J2967" s="12"/>
      <c r="K2967" s="12"/>
      <c r="L2967" s="12"/>
      <c r="M2967" s="12"/>
      <c r="N2967" s="12"/>
      <c r="O2967" s="12"/>
      <c r="P2967" s="12"/>
      <c r="Q2967" s="12"/>
      <c r="R2967" s="12"/>
      <c r="S2967" s="12"/>
      <c r="T2967" s="12"/>
      <c r="U2967" s="12"/>
      <c r="V2967" s="12"/>
    </row>
    <row r="2968" spans="1:22" s="1" customFormat="1" x14ac:dyDescent="0.4">
      <c r="A2968" s="12"/>
      <c r="B2968" s="12"/>
      <c r="C2968" s="42"/>
      <c r="D2968" s="12"/>
      <c r="E2968" s="12"/>
      <c r="F2968" s="12"/>
      <c r="G2968" s="12"/>
      <c r="H2968" s="12"/>
      <c r="I2968" s="12"/>
      <c r="J2968" s="12"/>
      <c r="K2968" s="12"/>
      <c r="L2968" s="12"/>
      <c r="M2968" s="12"/>
      <c r="N2968" s="12"/>
      <c r="O2968" s="12"/>
      <c r="P2968" s="12"/>
      <c r="Q2968" s="12"/>
      <c r="R2968" s="12"/>
      <c r="S2968" s="12"/>
      <c r="T2968" s="12"/>
      <c r="U2968" s="12"/>
      <c r="V2968" s="12"/>
    </row>
    <row r="2969" spans="1:22" s="1" customFormat="1" x14ac:dyDescent="0.4">
      <c r="A2969" s="12"/>
      <c r="B2969" s="12"/>
      <c r="C2969" s="42"/>
      <c r="D2969" s="12"/>
      <c r="E2969" s="12"/>
      <c r="F2969" s="12"/>
      <c r="G2969" s="12"/>
      <c r="H2969" s="12"/>
      <c r="I2969" s="12"/>
      <c r="J2969" s="12"/>
      <c r="K2969" s="12"/>
      <c r="L2969" s="12"/>
      <c r="M2969" s="12"/>
      <c r="N2969" s="12"/>
      <c r="O2969" s="12"/>
      <c r="P2969" s="12"/>
      <c r="Q2969" s="12"/>
      <c r="R2969" s="12"/>
      <c r="S2969" s="12"/>
      <c r="T2969" s="12"/>
      <c r="U2969" s="12"/>
      <c r="V2969" s="12"/>
    </row>
    <row r="2970" spans="1:22" s="1" customFormat="1" x14ac:dyDescent="0.4">
      <c r="A2970" s="12"/>
      <c r="B2970" s="12"/>
      <c r="C2970" s="42"/>
      <c r="D2970" s="12"/>
      <c r="E2970" s="12"/>
      <c r="F2970" s="12"/>
      <c r="G2970" s="12"/>
      <c r="H2970" s="12"/>
      <c r="I2970" s="12"/>
      <c r="J2970" s="12"/>
      <c r="K2970" s="12"/>
      <c r="L2970" s="12"/>
      <c r="M2970" s="12"/>
      <c r="N2970" s="12"/>
      <c r="O2970" s="12"/>
      <c r="P2970" s="12"/>
      <c r="Q2970" s="12"/>
      <c r="R2970" s="12"/>
      <c r="S2970" s="12"/>
      <c r="T2970" s="12"/>
      <c r="U2970" s="12"/>
      <c r="V2970" s="12"/>
    </row>
    <row r="2971" spans="1:22" s="1" customFormat="1" x14ac:dyDescent="0.4">
      <c r="A2971" s="12"/>
      <c r="B2971" s="12"/>
      <c r="C2971" s="42"/>
      <c r="D2971" s="12"/>
      <c r="E2971" s="12"/>
      <c r="F2971" s="12"/>
      <c r="G2971" s="12"/>
      <c r="H2971" s="12"/>
      <c r="I2971" s="12"/>
      <c r="J2971" s="12"/>
      <c r="K2971" s="12"/>
      <c r="L2971" s="12"/>
      <c r="M2971" s="12"/>
      <c r="N2971" s="12"/>
      <c r="O2971" s="12"/>
      <c r="P2971" s="12"/>
      <c r="Q2971" s="12"/>
      <c r="R2971" s="12"/>
      <c r="S2971" s="12"/>
      <c r="T2971" s="12"/>
      <c r="U2971" s="12"/>
      <c r="V2971" s="12"/>
    </row>
    <row r="2972" spans="1:22" s="1" customFormat="1" x14ac:dyDescent="0.4">
      <c r="A2972" s="12"/>
      <c r="B2972" s="12"/>
      <c r="C2972" s="42"/>
      <c r="D2972" s="12"/>
      <c r="E2972" s="12"/>
      <c r="F2972" s="12"/>
      <c r="G2972" s="12"/>
      <c r="H2972" s="12"/>
      <c r="I2972" s="12"/>
      <c r="J2972" s="12"/>
      <c r="K2972" s="12"/>
      <c r="L2972" s="12"/>
      <c r="M2972" s="12"/>
      <c r="N2972" s="12"/>
      <c r="O2972" s="12"/>
      <c r="P2972" s="12"/>
      <c r="Q2972" s="12"/>
      <c r="R2972" s="12"/>
      <c r="S2972" s="12"/>
      <c r="T2972" s="12"/>
      <c r="U2972" s="12"/>
      <c r="V2972" s="12"/>
    </row>
    <row r="2973" spans="1:22" s="1" customFormat="1" x14ac:dyDescent="0.4">
      <c r="A2973" s="12"/>
      <c r="B2973" s="12"/>
      <c r="C2973" s="42"/>
      <c r="D2973" s="12"/>
      <c r="E2973" s="12"/>
      <c r="F2973" s="12"/>
      <c r="G2973" s="12"/>
      <c r="H2973" s="12"/>
      <c r="I2973" s="12"/>
      <c r="J2973" s="12"/>
      <c r="K2973" s="12"/>
      <c r="L2973" s="12"/>
      <c r="M2973" s="12"/>
      <c r="N2973" s="12"/>
      <c r="O2973" s="12"/>
      <c r="P2973" s="12"/>
      <c r="Q2973" s="12"/>
      <c r="R2973" s="12"/>
      <c r="S2973" s="12"/>
      <c r="T2973" s="12"/>
      <c r="U2973" s="12"/>
      <c r="V2973" s="12"/>
    </row>
    <row r="2974" spans="1:22" s="1" customFormat="1" x14ac:dyDescent="0.4">
      <c r="A2974" s="12"/>
      <c r="B2974" s="12"/>
      <c r="C2974" s="42"/>
      <c r="D2974" s="12"/>
      <c r="E2974" s="12"/>
      <c r="F2974" s="12"/>
      <c r="G2974" s="12"/>
      <c r="H2974" s="12"/>
      <c r="I2974" s="12"/>
      <c r="J2974" s="12"/>
      <c r="K2974" s="12"/>
      <c r="L2974" s="12"/>
      <c r="M2974" s="12"/>
      <c r="N2974" s="12"/>
      <c r="O2974" s="12"/>
      <c r="P2974" s="12"/>
      <c r="Q2974" s="12"/>
      <c r="R2974" s="12"/>
      <c r="S2974" s="12"/>
      <c r="T2974" s="12"/>
      <c r="U2974" s="12"/>
      <c r="V2974" s="12"/>
    </row>
    <row r="2975" spans="1:22" s="1" customFormat="1" x14ac:dyDescent="0.4">
      <c r="A2975" s="12"/>
      <c r="B2975" s="12"/>
      <c r="C2975" s="42"/>
      <c r="D2975" s="12"/>
      <c r="E2975" s="12"/>
      <c r="F2975" s="12"/>
      <c r="G2975" s="12"/>
      <c r="H2975" s="12"/>
      <c r="I2975" s="12"/>
      <c r="J2975" s="12"/>
      <c r="K2975" s="12"/>
      <c r="L2975" s="12"/>
      <c r="M2975" s="12"/>
      <c r="N2975" s="12"/>
      <c r="O2975" s="12"/>
      <c r="P2975" s="12"/>
      <c r="Q2975" s="12"/>
      <c r="R2975" s="12"/>
      <c r="S2975" s="12"/>
      <c r="T2975" s="12"/>
      <c r="U2975" s="12"/>
      <c r="V2975" s="12"/>
    </row>
    <row r="2976" spans="1:22" s="1" customFormat="1" x14ac:dyDescent="0.4">
      <c r="A2976" s="12"/>
      <c r="B2976" s="12"/>
      <c r="C2976" s="42"/>
      <c r="D2976" s="12"/>
      <c r="E2976" s="12"/>
      <c r="F2976" s="12"/>
      <c r="G2976" s="12"/>
      <c r="H2976" s="12"/>
      <c r="I2976" s="12"/>
      <c r="J2976" s="12"/>
      <c r="K2976" s="12"/>
      <c r="L2976" s="12"/>
      <c r="M2976" s="12"/>
      <c r="N2976" s="12"/>
      <c r="O2976" s="12"/>
      <c r="P2976" s="12"/>
      <c r="Q2976" s="12"/>
      <c r="R2976" s="12"/>
      <c r="S2976" s="12"/>
      <c r="T2976" s="12"/>
      <c r="U2976" s="12"/>
      <c r="V2976" s="12"/>
    </row>
    <row r="2977" spans="1:22" s="1" customFormat="1" x14ac:dyDescent="0.4">
      <c r="A2977" s="12"/>
      <c r="B2977" s="12"/>
      <c r="C2977" s="42"/>
      <c r="D2977" s="12"/>
      <c r="E2977" s="12"/>
      <c r="F2977" s="12"/>
      <c r="G2977" s="12"/>
      <c r="H2977" s="12"/>
      <c r="I2977" s="12"/>
      <c r="J2977" s="12"/>
      <c r="K2977" s="12"/>
      <c r="L2977" s="12"/>
      <c r="M2977" s="12"/>
      <c r="N2977" s="12"/>
      <c r="O2977" s="12"/>
      <c r="P2977" s="12"/>
      <c r="Q2977" s="12"/>
      <c r="R2977" s="12"/>
      <c r="S2977" s="12"/>
      <c r="T2977" s="12"/>
      <c r="U2977" s="12"/>
      <c r="V2977" s="12"/>
    </row>
    <row r="2978" spans="1:22" s="1" customFormat="1" x14ac:dyDescent="0.4">
      <c r="A2978" s="12"/>
      <c r="B2978" s="12"/>
      <c r="C2978" s="42"/>
      <c r="D2978" s="12"/>
      <c r="E2978" s="12"/>
      <c r="F2978" s="12"/>
      <c r="G2978" s="12"/>
      <c r="H2978" s="12"/>
      <c r="I2978" s="12"/>
      <c r="J2978" s="12"/>
      <c r="K2978" s="12"/>
      <c r="L2978" s="12"/>
      <c r="M2978" s="12"/>
      <c r="N2978" s="12"/>
      <c r="O2978" s="12"/>
      <c r="P2978" s="12"/>
      <c r="Q2978" s="12"/>
      <c r="R2978" s="12"/>
      <c r="S2978" s="12"/>
      <c r="T2978" s="12"/>
      <c r="U2978" s="12"/>
      <c r="V2978" s="12"/>
    </row>
    <row r="2979" spans="1:22" s="1" customFormat="1" x14ac:dyDescent="0.4">
      <c r="A2979" s="12"/>
      <c r="B2979" s="12"/>
      <c r="C2979" s="42"/>
      <c r="D2979" s="12"/>
      <c r="E2979" s="12"/>
      <c r="F2979" s="12"/>
      <c r="G2979" s="12"/>
      <c r="H2979" s="12"/>
      <c r="I2979" s="12"/>
      <c r="J2979" s="12"/>
      <c r="K2979" s="12"/>
      <c r="L2979" s="12"/>
      <c r="M2979" s="12"/>
      <c r="N2979" s="12"/>
      <c r="O2979" s="12"/>
      <c r="P2979" s="12"/>
      <c r="Q2979" s="12"/>
      <c r="R2979" s="12"/>
      <c r="S2979" s="12"/>
      <c r="T2979" s="12"/>
      <c r="U2979" s="12"/>
      <c r="V2979" s="12"/>
    </row>
    <row r="2980" spans="1:22" s="1" customFormat="1" x14ac:dyDescent="0.4">
      <c r="A2980" s="12"/>
      <c r="B2980" s="12"/>
      <c r="C2980" s="42"/>
      <c r="D2980" s="12"/>
      <c r="E2980" s="12"/>
      <c r="F2980" s="12"/>
      <c r="G2980" s="12"/>
      <c r="H2980" s="12"/>
      <c r="I2980" s="12"/>
      <c r="J2980" s="12"/>
      <c r="K2980" s="12"/>
      <c r="L2980" s="12"/>
      <c r="M2980" s="12"/>
      <c r="N2980" s="12"/>
      <c r="O2980" s="12"/>
      <c r="P2980" s="12"/>
      <c r="Q2980" s="12"/>
      <c r="R2980" s="12"/>
      <c r="S2980" s="12"/>
      <c r="T2980" s="12"/>
      <c r="U2980" s="12"/>
      <c r="V2980" s="12"/>
    </row>
    <row r="2981" spans="1:22" s="1" customFormat="1" x14ac:dyDescent="0.4">
      <c r="A2981" s="12"/>
      <c r="B2981" s="12"/>
      <c r="C2981" s="42"/>
      <c r="D2981" s="12"/>
      <c r="E2981" s="12"/>
      <c r="F2981" s="12"/>
      <c r="G2981" s="12"/>
      <c r="H2981" s="12"/>
      <c r="I2981" s="12"/>
      <c r="J2981" s="12"/>
      <c r="K2981" s="12"/>
      <c r="L2981" s="12"/>
      <c r="M2981" s="12"/>
      <c r="N2981" s="12"/>
      <c r="O2981" s="12"/>
      <c r="P2981" s="12"/>
      <c r="Q2981" s="12"/>
      <c r="R2981" s="12"/>
      <c r="S2981" s="12"/>
      <c r="T2981" s="12"/>
      <c r="U2981" s="12"/>
      <c r="V2981" s="12"/>
    </row>
    <row r="2982" spans="1:22" s="1" customFormat="1" x14ac:dyDescent="0.4">
      <c r="A2982" s="12"/>
      <c r="B2982" s="12"/>
      <c r="C2982" s="42"/>
      <c r="D2982" s="12"/>
      <c r="E2982" s="12"/>
      <c r="F2982" s="12"/>
      <c r="G2982" s="12"/>
      <c r="H2982" s="12"/>
      <c r="I2982" s="12"/>
      <c r="J2982" s="12"/>
      <c r="K2982" s="12"/>
      <c r="L2982" s="12"/>
      <c r="M2982" s="12"/>
      <c r="N2982" s="12"/>
      <c r="O2982" s="12"/>
      <c r="P2982" s="12"/>
      <c r="Q2982" s="12"/>
      <c r="R2982" s="12"/>
      <c r="S2982" s="12"/>
      <c r="T2982" s="12"/>
      <c r="U2982" s="12"/>
      <c r="V2982" s="12"/>
    </row>
    <row r="2983" spans="1:22" s="1" customFormat="1" x14ac:dyDescent="0.4">
      <c r="A2983" s="12"/>
      <c r="B2983" s="12"/>
      <c r="C2983" s="42"/>
      <c r="D2983" s="12"/>
      <c r="E2983" s="12"/>
      <c r="F2983" s="12"/>
      <c r="G2983" s="12"/>
      <c r="H2983" s="12"/>
      <c r="I2983" s="12"/>
      <c r="J2983" s="12"/>
      <c r="K2983" s="12"/>
      <c r="L2983" s="12"/>
      <c r="M2983" s="12"/>
      <c r="N2983" s="12"/>
      <c r="O2983" s="12"/>
      <c r="P2983" s="12"/>
      <c r="Q2983" s="12"/>
      <c r="R2983" s="12"/>
      <c r="S2983" s="12"/>
      <c r="T2983" s="12"/>
      <c r="U2983" s="12"/>
      <c r="V2983" s="12"/>
    </row>
    <row r="2984" spans="1:22" s="1" customFormat="1" x14ac:dyDescent="0.4">
      <c r="A2984" s="12"/>
      <c r="B2984" s="12"/>
      <c r="C2984" s="42"/>
      <c r="D2984" s="12"/>
      <c r="E2984" s="12"/>
      <c r="F2984" s="12"/>
      <c r="G2984" s="12"/>
      <c r="H2984" s="12"/>
      <c r="I2984" s="12"/>
      <c r="J2984" s="12"/>
      <c r="K2984" s="12"/>
      <c r="L2984" s="12"/>
      <c r="M2984" s="12"/>
      <c r="N2984" s="12"/>
      <c r="O2984" s="12"/>
      <c r="P2984" s="12"/>
      <c r="Q2984" s="12"/>
      <c r="R2984" s="12"/>
      <c r="S2984" s="12"/>
      <c r="T2984" s="12"/>
      <c r="U2984" s="12"/>
      <c r="V2984" s="12"/>
    </row>
    <row r="2985" spans="1:22" s="1" customFormat="1" x14ac:dyDescent="0.4">
      <c r="A2985" s="12"/>
      <c r="B2985" s="12"/>
      <c r="C2985" s="42"/>
      <c r="D2985" s="12"/>
      <c r="E2985" s="12"/>
      <c r="F2985" s="12"/>
      <c r="G2985" s="12"/>
      <c r="H2985" s="12"/>
      <c r="I2985" s="12"/>
      <c r="J2985" s="12"/>
      <c r="K2985" s="12"/>
      <c r="L2985" s="12"/>
      <c r="M2985" s="12"/>
      <c r="N2985" s="12"/>
      <c r="O2985" s="12"/>
      <c r="P2985" s="12"/>
      <c r="Q2985" s="12"/>
      <c r="R2985" s="12"/>
      <c r="S2985" s="12"/>
      <c r="T2985" s="12"/>
      <c r="U2985" s="12"/>
      <c r="V2985" s="12"/>
    </row>
    <row r="2986" spans="1:22" s="1" customFormat="1" x14ac:dyDescent="0.4">
      <c r="A2986" s="12"/>
      <c r="B2986" s="12"/>
      <c r="C2986" s="42"/>
      <c r="D2986" s="12"/>
      <c r="E2986" s="12"/>
      <c r="F2986" s="12"/>
      <c r="G2986" s="12"/>
      <c r="H2986" s="12"/>
      <c r="I2986" s="12"/>
      <c r="J2986" s="12"/>
      <c r="K2986" s="12"/>
      <c r="L2986" s="12"/>
      <c r="M2986" s="12"/>
      <c r="N2986" s="12"/>
      <c r="O2986" s="12"/>
      <c r="P2986" s="12"/>
      <c r="Q2986" s="12"/>
      <c r="R2986" s="12"/>
      <c r="S2986" s="12"/>
      <c r="T2986" s="12"/>
      <c r="U2986" s="12"/>
      <c r="V2986" s="12"/>
    </row>
    <row r="2987" spans="1:22" s="1" customFormat="1" x14ac:dyDescent="0.4">
      <c r="A2987" s="12"/>
      <c r="B2987" s="12"/>
      <c r="C2987" s="42"/>
      <c r="D2987" s="12"/>
      <c r="E2987" s="12"/>
      <c r="F2987" s="12"/>
      <c r="G2987" s="12"/>
      <c r="H2987" s="12"/>
      <c r="I2987" s="12"/>
      <c r="J2987" s="12"/>
      <c r="K2987" s="12"/>
      <c r="L2987" s="12"/>
      <c r="M2987" s="12"/>
      <c r="N2987" s="12"/>
      <c r="O2987" s="12"/>
      <c r="P2987" s="12"/>
      <c r="Q2987" s="12"/>
      <c r="R2987" s="12"/>
      <c r="S2987" s="12"/>
      <c r="T2987" s="12"/>
      <c r="U2987" s="12"/>
      <c r="V2987" s="12"/>
    </row>
    <row r="2988" spans="1:22" s="1" customFormat="1" x14ac:dyDescent="0.4">
      <c r="A2988" s="12"/>
      <c r="B2988" s="12"/>
      <c r="C2988" s="42"/>
      <c r="D2988" s="12"/>
      <c r="E2988" s="12"/>
      <c r="F2988" s="12"/>
      <c r="G2988" s="12"/>
      <c r="H2988" s="12"/>
      <c r="I2988" s="12"/>
      <c r="J2988" s="12"/>
      <c r="K2988" s="12"/>
      <c r="L2988" s="12"/>
      <c r="M2988" s="12"/>
      <c r="N2988" s="12"/>
      <c r="O2988" s="12"/>
      <c r="P2988" s="12"/>
      <c r="Q2988" s="12"/>
      <c r="R2988" s="12"/>
      <c r="S2988" s="12"/>
      <c r="T2988" s="12"/>
      <c r="U2988" s="12"/>
      <c r="V2988" s="12"/>
    </row>
    <row r="2989" spans="1:22" s="1" customFormat="1" x14ac:dyDescent="0.4">
      <c r="A2989" s="12"/>
      <c r="B2989" s="12"/>
      <c r="C2989" s="42"/>
      <c r="D2989" s="12"/>
      <c r="E2989" s="12"/>
      <c r="F2989" s="12"/>
      <c r="G2989" s="12"/>
      <c r="H2989" s="12"/>
      <c r="I2989" s="12"/>
      <c r="J2989" s="12"/>
      <c r="K2989" s="12"/>
      <c r="L2989" s="12"/>
      <c r="M2989" s="12"/>
      <c r="N2989" s="12"/>
      <c r="O2989" s="12"/>
      <c r="P2989" s="12"/>
      <c r="Q2989" s="12"/>
      <c r="R2989" s="12"/>
      <c r="S2989" s="12"/>
      <c r="T2989" s="12"/>
      <c r="U2989" s="12"/>
      <c r="V2989" s="12"/>
    </row>
    <row r="2990" spans="1:22" s="1" customFormat="1" x14ac:dyDescent="0.4">
      <c r="A2990" s="12"/>
      <c r="B2990" s="12"/>
      <c r="C2990" s="42"/>
      <c r="D2990" s="12"/>
      <c r="E2990" s="12"/>
      <c r="F2990" s="12"/>
      <c r="G2990" s="12"/>
      <c r="H2990" s="12"/>
      <c r="I2990" s="12"/>
      <c r="J2990" s="12"/>
      <c r="K2990" s="12"/>
      <c r="L2990" s="12"/>
      <c r="M2990" s="12"/>
      <c r="N2990" s="12"/>
      <c r="O2990" s="12"/>
      <c r="P2990" s="12"/>
      <c r="Q2990" s="12"/>
      <c r="R2990" s="12"/>
      <c r="S2990" s="12"/>
      <c r="T2990" s="12"/>
      <c r="U2990" s="12"/>
      <c r="V2990" s="12"/>
    </row>
    <row r="2991" spans="1:22" s="1" customFormat="1" x14ac:dyDescent="0.4">
      <c r="A2991" s="12"/>
      <c r="B2991" s="12"/>
      <c r="C2991" s="42"/>
      <c r="D2991" s="12"/>
      <c r="E2991" s="12"/>
      <c r="F2991" s="12"/>
      <c r="G2991" s="12"/>
      <c r="H2991" s="12"/>
      <c r="I2991" s="12"/>
      <c r="J2991" s="12"/>
      <c r="K2991" s="12"/>
      <c r="L2991" s="12"/>
      <c r="M2991" s="12"/>
      <c r="N2991" s="12"/>
      <c r="O2991" s="12"/>
      <c r="P2991" s="12"/>
      <c r="Q2991" s="12"/>
      <c r="R2991" s="12"/>
      <c r="S2991" s="12"/>
      <c r="T2991" s="12"/>
      <c r="U2991" s="12"/>
      <c r="V2991" s="12"/>
    </row>
    <row r="2992" spans="1:22" s="1" customFormat="1" x14ac:dyDescent="0.4">
      <c r="A2992" s="12"/>
      <c r="B2992" s="12"/>
      <c r="C2992" s="42"/>
      <c r="D2992" s="12"/>
      <c r="E2992" s="12"/>
      <c r="F2992" s="12"/>
      <c r="G2992" s="12"/>
      <c r="H2992" s="12"/>
      <c r="I2992" s="12"/>
      <c r="J2992" s="12"/>
      <c r="K2992" s="12"/>
      <c r="L2992" s="12"/>
      <c r="M2992" s="12"/>
      <c r="N2992" s="12"/>
      <c r="O2992" s="12"/>
      <c r="P2992" s="12"/>
      <c r="Q2992" s="12"/>
      <c r="R2992" s="12"/>
      <c r="S2992" s="12"/>
      <c r="T2992" s="12"/>
      <c r="U2992" s="12"/>
      <c r="V2992" s="12"/>
    </row>
    <row r="2993" spans="1:22" s="1" customFormat="1" x14ac:dyDescent="0.4">
      <c r="A2993" s="12"/>
      <c r="B2993" s="12"/>
      <c r="C2993" s="42"/>
      <c r="D2993" s="12"/>
      <c r="E2993" s="12"/>
      <c r="F2993" s="12"/>
      <c r="G2993" s="12"/>
      <c r="H2993" s="12"/>
      <c r="I2993" s="12"/>
      <c r="J2993" s="12"/>
      <c r="K2993" s="12"/>
      <c r="L2993" s="12"/>
      <c r="M2993" s="12"/>
      <c r="N2993" s="12"/>
      <c r="O2993" s="12"/>
      <c r="P2993" s="12"/>
      <c r="Q2993" s="12"/>
      <c r="R2993" s="12"/>
      <c r="S2993" s="12"/>
      <c r="T2993" s="12"/>
      <c r="U2993" s="12"/>
      <c r="V2993" s="12"/>
    </row>
    <row r="2994" spans="1:22" s="1" customFormat="1" x14ac:dyDescent="0.4">
      <c r="A2994" s="12"/>
      <c r="B2994" s="12"/>
      <c r="C2994" s="42"/>
      <c r="D2994" s="12"/>
      <c r="E2994" s="12"/>
      <c r="F2994" s="12"/>
      <c r="G2994" s="12"/>
      <c r="H2994" s="12"/>
      <c r="I2994" s="12"/>
      <c r="J2994" s="12"/>
      <c r="K2994" s="12"/>
      <c r="L2994" s="12"/>
      <c r="M2994" s="12"/>
      <c r="N2994" s="12"/>
      <c r="O2994" s="12"/>
      <c r="P2994" s="12"/>
      <c r="Q2994" s="12"/>
      <c r="R2994" s="12"/>
      <c r="S2994" s="12"/>
      <c r="T2994" s="12"/>
      <c r="U2994" s="12"/>
      <c r="V2994" s="12"/>
    </row>
    <row r="2995" spans="1:22" s="1" customFormat="1" x14ac:dyDescent="0.4">
      <c r="A2995" s="12"/>
      <c r="B2995" s="12"/>
      <c r="C2995" s="42"/>
      <c r="D2995" s="12"/>
      <c r="E2995" s="12"/>
      <c r="F2995" s="12"/>
      <c r="G2995" s="12"/>
      <c r="H2995" s="12"/>
      <c r="I2995" s="12"/>
      <c r="J2995" s="12"/>
      <c r="K2995" s="12"/>
      <c r="L2995" s="12"/>
      <c r="M2995" s="12"/>
      <c r="N2995" s="12"/>
      <c r="O2995" s="12"/>
      <c r="P2995" s="12"/>
      <c r="Q2995" s="12"/>
      <c r="R2995" s="12"/>
      <c r="S2995" s="12"/>
      <c r="T2995" s="12"/>
      <c r="U2995" s="12"/>
      <c r="V2995" s="12"/>
    </row>
    <row r="2996" spans="1:22" s="1" customFormat="1" x14ac:dyDescent="0.4">
      <c r="A2996" s="12"/>
      <c r="B2996" s="12"/>
      <c r="C2996" s="42"/>
      <c r="D2996" s="12"/>
      <c r="E2996" s="12"/>
      <c r="F2996" s="12"/>
      <c r="G2996" s="12"/>
      <c r="H2996" s="12"/>
      <c r="I2996" s="12"/>
      <c r="J2996" s="12"/>
      <c r="K2996" s="12"/>
      <c r="L2996" s="12"/>
      <c r="M2996" s="12"/>
      <c r="N2996" s="12"/>
      <c r="O2996" s="12"/>
      <c r="P2996" s="12"/>
      <c r="Q2996" s="12"/>
      <c r="R2996" s="12"/>
      <c r="S2996" s="12"/>
      <c r="T2996" s="12"/>
      <c r="U2996" s="12"/>
      <c r="V2996" s="12"/>
    </row>
    <row r="2997" spans="1:22" s="1" customFormat="1" x14ac:dyDescent="0.4">
      <c r="A2997" s="12"/>
      <c r="B2997" s="12"/>
      <c r="C2997" s="42"/>
      <c r="D2997" s="12"/>
      <c r="E2997" s="12"/>
      <c r="F2997" s="12"/>
      <c r="G2997" s="12"/>
      <c r="H2997" s="12"/>
      <c r="I2997" s="12"/>
      <c r="J2997" s="12"/>
      <c r="K2997" s="12"/>
      <c r="L2997" s="12"/>
      <c r="M2997" s="12"/>
      <c r="N2997" s="12"/>
      <c r="O2997" s="12"/>
      <c r="P2997" s="12"/>
      <c r="Q2997" s="12"/>
      <c r="R2997" s="12"/>
      <c r="S2997" s="12"/>
      <c r="T2997" s="12"/>
      <c r="U2997" s="12"/>
      <c r="V2997" s="12"/>
    </row>
    <row r="2998" spans="1:22" s="1" customFormat="1" x14ac:dyDescent="0.4">
      <c r="A2998" s="12"/>
      <c r="B2998" s="12"/>
      <c r="C2998" s="42"/>
      <c r="D2998" s="12"/>
      <c r="E2998" s="12"/>
      <c r="F2998" s="12"/>
      <c r="G2998" s="12"/>
      <c r="H2998" s="12"/>
      <c r="I2998" s="12"/>
      <c r="J2998" s="12"/>
      <c r="K2998" s="12"/>
      <c r="L2998" s="12"/>
      <c r="M2998" s="12"/>
      <c r="N2998" s="12"/>
      <c r="O2998" s="12"/>
      <c r="P2998" s="12"/>
      <c r="Q2998" s="12"/>
      <c r="R2998" s="12"/>
      <c r="S2998" s="12"/>
      <c r="T2998" s="12"/>
      <c r="U2998" s="12"/>
      <c r="V2998" s="12"/>
    </row>
    <row r="2999" spans="1:22" s="1" customFormat="1" x14ac:dyDescent="0.4">
      <c r="A2999" s="12"/>
      <c r="B2999" s="12"/>
      <c r="C2999" s="42"/>
      <c r="D2999" s="12"/>
      <c r="E2999" s="12"/>
      <c r="F2999" s="12"/>
      <c r="G2999" s="12"/>
      <c r="H2999" s="12"/>
      <c r="I2999" s="12"/>
      <c r="J2999" s="12"/>
      <c r="K2999" s="12"/>
      <c r="L2999" s="12"/>
      <c r="M2999" s="12"/>
      <c r="N2999" s="12"/>
      <c r="O2999" s="12"/>
      <c r="P2999" s="12"/>
      <c r="Q2999" s="12"/>
      <c r="R2999" s="12"/>
      <c r="S2999" s="12"/>
      <c r="T2999" s="12"/>
      <c r="U2999" s="12"/>
      <c r="V2999" s="12"/>
    </row>
    <row r="3000" spans="1:22" s="1" customFormat="1" x14ac:dyDescent="0.4">
      <c r="A3000" s="12"/>
      <c r="B3000" s="12"/>
      <c r="C3000" s="42"/>
      <c r="D3000" s="12"/>
      <c r="E3000" s="12"/>
      <c r="F3000" s="12"/>
      <c r="G3000" s="12"/>
      <c r="H3000" s="12"/>
      <c r="I3000" s="12"/>
      <c r="J3000" s="12"/>
      <c r="K3000" s="12"/>
      <c r="L3000" s="12"/>
      <c r="M3000" s="12"/>
      <c r="N3000" s="12"/>
      <c r="O3000" s="12"/>
      <c r="P3000" s="12"/>
      <c r="Q3000" s="12"/>
      <c r="R3000" s="12"/>
      <c r="S3000" s="12"/>
      <c r="T3000" s="12"/>
      <c r="U3000" s="12"/>
      <c r="V3000" s="12"/>
    </row>
    <row r="3001" spans="1:22" s="1" customFormat="1" x14ac:dyDescent="0.4">
      <c r="A3001" s="12"/>
      <c r="B3001" s="12"/>
      <c r="C3001" s="42"/>
      <c r="D3001" s="12"/>
      <c r="E3001" s="12"/>
      <c r="F3001" s="12"/>
      <c r="G3001" s="12"/>
      <c r="H3001" s="12"/>
      <c r="I3001" s="12"/>
      <c r="J3001" s="12"/>
      <c r="K3001" s="12"/>
      <c r="L3001" s="12"/>
      <c r="M3001" s="12"/>
      <c r="N3001" s="12"/>
      <c r="O3001" s="12"/>
      <c r="P3001" s="12"/>
      <c r="Q3001" s="12"/>
      <c r="R3001" s="12"/>
      <c r="S3001" s="12"/>
      <c r="T3001" s="12"/>
      <c r="U3001" s="12"/>
      <c r="V3001" s="12"/>
    </row>
    <row r="3002" spans="1:22" s="1" customFormat="1" x14ac:dyDescent="0.4">
      <c r="A3002" s="12"/>
      <c r="B3002" s="12"/>
      <c r="C3002" s="42"/>
      <c r="D3002" s="12"/>
      <c r="E3002" s="12"/>
      <c r="F3002" s="12"/>
      <c r="G3002" s="12"/>
      <c r="H3002" s="12"/>
      <c r="I3002" s="12"/>
      <c r="J3002" s="12"/>
      <c r="K3002" s="12"/>
      <c r="L3002" s="12"/>
      <c r="M3002" s="12"/>
      <c r="N3002" s="12"/>
      <c r="O3002" s="12"/>
      <c r="P3002" s="12"/>
      <c r="Q3002" s="12"/>
      <c r="R3002" s="12"/>
      <c r="S3002" s="12"/>
      <c r="T3002" s="12"/>
      <c r="U3002" s="12"/>
      <c r="V3002" s="12"/>
    </row>
    <row r="3003" spans="1:22" s="1" customFormat="1" x14ac:dyDescent="0.4">
      <c r="A3003" s="12"/>
      <c r="B3003" s="12"/>
      <c r="C3003" s="42"/>
      <c r="D3003" s="12"/>
      <c r="E3003" s="12"/>
      <c r="F3003" s="12"/>
      <c r="G3003" s="12"/>
      <c r="H3003" s="12"/>
      <c r="I3003" s="12"/>
      <c r="J3003" s="12"/>
      <c r="K3003" s="12"/>
      <c r="L3003" s="12"/>
      <c r="M3003" s="12"/>
      <c r="N3003" s="12"/>
      <c r="O3003" s="12"/>
      <c r="P3003" s="12"/>
      <c r="Q3003" s="12"/>
      <c r="R3003" s="12"/>
      <c r="S3003" s="12"/>
      <c r="T3003" s="12"/>
      <c r="U3003" s="12"/>
      <c r="V3003" s="12"/>
    </row>
    <row r="3004" spans="1:22" s="1" customFormat="1" x14ac:dyDescent="0.4">
      <c r="A3004" s="12"/>
      <c r="B3004" s="12"/>
      <c r="C3004" s="42"/>
      <c r="D3004" s="12"/>
      <c r="E3004" s="12"/>
      <c r="F3004" s="12"/>
      <c r="G3004" s="12"/>
      <c r="H3004" s="12"/>
      <c r="I3004" s="12"/>
      <c r="J3004" s="12"/>
      <c r="K3004" s="12"/>
      <c r="L3004" s="12"/>
      <c r="M3004" s="12"/>
      <c r="N3004" s="12"/>
      <c r="O3004" s="12"/>
      <c r="P3004" s="12"/>
      <c r="Q3004" s="12"/>
      <c r="R3004" s="12"/>
      <c r="S3004" s="12"/>
      <c r="T3004" s="12"/>
      <c r="U3004" s="12"/>
      <c r="V3004" s="12"/>
    </row>
    <row r="3005" spans="1:22" s="1" customFormat="1" x14ac:dyDescent="0.4">
      <c r="A3005" s="12"/>
      <c r="B3005" s="12"/>
      <c r="C3005" s="42"/>
      <c r="D3005" s="12"/>
      <c r="E3005" s="12"/>
      <c r="F3005" s="12"/>
      <c r="G3005" s="12"/>
      <c r="H3005" s="12"/>
      <c r="I3005" s="12"/>
      <c r="J3005" s="12"/>
      <c r="K3005" s="12"/>
      <c r="L3005" s="12"/>
      <c r="M3005" s="12"/>
      <c r="N3005" s="12"/>
      <c r="O3005" s="12"/>
      <c r="P3005" s="12"/>
      <c r="Q3005" s="12"/>
      <c r="R3005" s="12"/>
      <c r="S3005" s="12"/>
      <c r="T3005" s="12"/>
      <c r="U3005" s="12"/>
      <c r="V3005" s="12"/>
    </row>
    <row r="3006" spans="1:22" s="1" customFormat="1" x14ac:dyDescent="0.4">
      <c r="A3006" s="12"/>
      <c r="B3006" s="12"/>
      <c r="C3006" s="42"/>
      <c r="D3006" s="12"/>
      <c r="E3006" s="12"/>
      <c r="F3006" s="12"/>
      <c r="G3006" s="12"/>
      <c r="H3006" s="12"/>
      <c r="I3006" s="12"/>
      <c r="J3006" s="12"/>
      <c r="K3006" s="12"/>
      <c r="L3006" s="12"/>
      <c r="M3006" s="12"/>
      <c r="N3006" s="12"/>
      <c r="O3006" s="12"/>
      <c r="P3006" s="12"/>
      <c r="Q3006" s="12"/>
      <c r="R3006" s="12"/>
      <c r="S3006" s="12"/>
      <c r="T3006" s="12"/>
      <c r="U3006" s="12"/>
      <c r="V3006" s="12"/>
    </row>
    <row r="3007" spans="1:22" s="1" customFormat="1" x14ac:dyDescent="0.4">
      <c r="A3007" s="12"/>
      <c r="B3007" s="12"/>
      <c r="C3007" s="42"/>
      <c r="D3007" s="12"/>
      <c r="E3007" s="12"/>
      <c r="F3007" s="12"/>
      <c r="G3007" s="12"/>
      <c r="H3007" s="12"/>
      <c r="I3007" s="12"/>
      <c r="J3007" s="12"/>
      <c r="K3007" s="12"/>
      <c r="L3007" s="12"/>
      <c r="M3007" s="12"/>
      <c r="N3007" s="12"/>
      <c r="O3007" s="12"/>
      <c r="P3007" s="12"/>
      <c r="Q3007" s="12"/>
      <c r="R3007" s="12"/>
      <c r="S3007" s="12"/>
      <c r="T3007" s="12"/>
      <c r="U3007" s="12"/>
      <c r="V3007" s="12"/>
    </row>
    <row r="3008" spans="1:22" s="1" customFormat="1" x14ac:dyDescent="0.4">
      <c r="A3008" s="12"/>
      <c r="B3008" s="12"/>
      <c r="C3008" s="42"/>
      <c r="D3008" s="12"/>
      <c r="E3008" s="12"/>
      <c r="F3008" s="12"/>
      <c r="G3008" s="12"/>
      <c r="H3008" s="12"/>
      <c r="I3008" s="12"/>
      <c r="J3008" s="12"/>
      <c r="K3008" s="12"/>
      <c r="L3008" s="12"/>
      <c r="M3008" s="12"/>
      <c r="N3008" s="12"/>
      <c r="O3008" s="12"/>
      <c r="P3008" s="12"/>
      <c r="Q3008" s="12"/>
      <c r="R3008" s="12"/>
      <c r="S3008" s="12"/>
      <c r="T3008" s="12"/>
      <c r="U3008" s="12"/>
      <c r="V3008" s="12"/>
    </row>
    <row r="3009" spans="1:22" s="1" customFormat="1" x14ac:dyDescent="0.4">
      <c r="A3009" s="12"/>
      <c r="B3009" s="12"/>
      <c r="C3009" s="42"/>
      <c r="D3009" s="12"/>
      <c r="E3009" s="12"/>
      <c r="F3009" s="12"/>
      <c r="G3009" s="12"/>
      <c r="H3009" s="12"/>
      <c r="I3009" s="12"/>
      <c r="J3009" s="12"/>
      <c r="K3009" s="12"/>
      <c r="L3009" s="12"/>
      <c r="M3009" s="12"/>
      <c r="N3009" s="12"/>
      <c r="O3009" s="12"/>
      <c r="P3009" s="12"/>
      <c r="Q3009" s="12"/>
      <c r="R3009" s="12"/>
      <c r="S3009" s="12"/>
      <c r="T3009" s="12"/>
      <c r="U3009" s="12"/>
      <c r="V3009" s="12"/>
    </row>
    <row r="3010" spans="1:22" s="1" customFormat="1" x14ac:dyDescent="0.4">
      <c r="A3010" s="12"/>
      <c r="B3010" s="12"/>
      <c r="C3010" s="42"/>
      <c r="D3010" s="12"/>
      <c r="E3010" s="12"/>
      <c r="F3010" s="12"/>
      <c r="G3010" s="12"/>
      <c r="H3010" s="12"/>
      <c r="I3010" s="12"/>
      <c r="J3010" s="12"/>
      <c r="K3010" s="12"/>
      <c r="L3010" s="12"/>
      <c r="M3010" s="12"/>
      <c r="N3010" s="12"/>
      <c r="O3010" s="12"/>
      <c r="P3010" s="12"/>
      <c r="Q3010" s="12"/>
      <c r="R3010" s="12"/>
      <c r="S3010" s="12"/>
      <c r="T3010" s="12"/>
      <c r="U3010" s="12"/>
      <c r="V3010" s="12"/>
    </row>
    <row r="3011" spans="1:22" s="1" customFormat="1" x14ac:dyDescent="0.4">
      <c r="A3011" s="12"/>
      <c r="B3011" s="12"/>
      <c r="C3011" s="42"/>
      <c r="D3011" s="12"/>
      <c r="E3011" s="12"/>
      <c r="F3011" s="12"/>
      <c r="G3011" s="12"/>
      <c r="H3011" s="12"/>
      <c r="I3011" s="12"/>
      <c r="J3011" s="12"/>
      <c r="K3011" s="12"/>
      <c r="L3011" s="12"/>
      <c r="M3011" s="12"/>
      <c r="N3011" s="12"/>
      <c r="O3011" s="12"/>
      <c r="P3011" s="12"/>
      <c r="Q3011" s="12"/>
      <c r="R3011" s="12"/>
      <c r="S3011" s="12"/>
      <c r="T3011" s="12"/>
      <c r="U3011" s="12"/>
      <c r="V3011" s="12"/>
    </row>
    <row r="3012" spans="1:22" s="1" customFormat="1" x14ac:dyDescent="0.4">
      <c r="A3012" s="12"/>
      <c r="B3012" s="12"/>
      <c r="C3012" s="42"/>
      <c r="D3012" s="12"/>
      <c r="E3012" s="12"/>
      <c r="F3012" s="12"/>
      <c r="G3012" s="12"/>
      <c r="H3012" s="12"/>
      <c r="I3012" s="12"/>
      <c r="J3012" s="12"/>
      <c r="K3012" s="12"/>
      <c r="L3012" s="12"/>
      <c r="M3012" s="12"/>
      <c r="N3012" s="12"/>
      <c r="O3012" s="12"/>
      <c r="P3012" s="12"/>
      <c r="Q3012" s="12"/>
      <c r="R3012" s="12"/>
      <c r="S3012" s="12"/>
      <c r="T3012" s="12"/>
      <c r="U3012" s="12"/>
      <c r="V3012" s="12"/>
    </row>
    <row r="3013" spans="1:22" s="1" customFormat="1" x14ac:dyDescent="0.4">
      <c r="A3013" s="12"/>
      <c r="B3013" s="12"/>
      <c r="C3013" s="42"/>
      <c r="D3013" s="12"/>
      <c r="E3013" s="12"/>
      <c r="F3013" s="12"/>
      <c r="G3013" s="12"/>
      <c r="H3013" s="12"/>
      <c r="I3013" s="12"/>
      <c r="J3013" s="12"/>
      <c r="K3013" s="12"/>
      <c r="L3013" s="12"/>
      <c r="M3013" s="12"/>
      <c r="N3013" s="12"/>
      <c r="O3013" s="12"/>
      <c r="P3013" s="12"/>
      <c r="Q3013" s="12"/>
      <c r="R3013" s="12"/>
      <c r="S3013" s="12"/>
      <c r="T3013" s="12"/>
      <c r="U3013" s="12"/>
      <c r="V3013" s="12"/>
    </row>
    <row r="3014" spans="1:22" s="1" customFormat="1" x14ac:dyDescent="0.4">
      <c r="A3014" s="12"/>
      <c r="B3014" s="12"/>
      <c r="C3014" s="42"/>
      <c r="D3014" s="12"/>
      <c r="E3014" s="12"/>
      <c r="F3014" s="12"/>
      <c r="G3014" s="12"/>
      <c r="H3014" s="12"/>
      <c r="I3014" s="12"/>
      <c r="J3014" s="12"/>
      <c r="K3014" s="12"/>
      <c r="L3014" s="12"/>
      <c r="M3014" s="12"/>
      <c r="N3014" s="12"/>
      <c r="O3014" s="12"/>
      <c r="P3014" s="12"/>
      <c r="Q3014" s="12"/>
      <c r="R3014" s="12"/>
      <c r="S3014" s="12"/>
      <c r="T3014" s="12"/>
      <c r="U3014" s="12"/>
      <c r="V3014" s="12"/>
    </row>
    <row r="3015" spans="1:22" s="1" customFormat="1" x14ac:dyDescent="0.4">
      <c r="A3015" s="12"/>
      <c r="B3015" s="12"/>
      <c r="C3015" s="42"/>
      <c r="D3015" s="12"/>
      <c r="E3015" s="12"/>
      <c r="F3015" s="12"/>
      <c r="G3015" s="12"/>
      <c r="H3015" s="12"/>
      <c r="I3015" s="12"/>
      <c r="J3015" s="12"/>
      <c r="K3015" s="12"/>
      <c r="L3015" s="12"/>
      <c r="M3015" s="12"/>
      <c r="N3015" s="12"/>
      <c r="O3015" s="12"/>
      <c r="P3015" s="12"/>
      <c r="Q3015" s="12"/>
      <c r="R3015" s="12"/>
      <c r="S3015" s="12"/>
      <c r="T3015" s="12"/>
      <c r="U3015" s="12"/>
      <c r="V3015" s="12"/>
    </row>
    <row r="3016" spans="1:22" s="1" customFormat="1" x14ac:dyDescent="0.4">
      <c r="A3016" s="12"/>
      <c r="B3016" s="12"/>
      <c r="C3016" s="42"/>
      <c r="D3016" s="12"/>
      <c r="E3016" s="12"/>
      <c r="F3016" s="12"/>
      <c r="G3016" s="12"/>
      <c r="H3016" s="12"/>
      <c r="I3016" s="12"/>
      <c r="J3016" s="12"/>
      <c r="K3016" s="12"/>
      <c r="L3016" s="12"/>
      <c r="M3016" s="12"/>
      <c r="N3016" s="12"/>
      <c r="O3016" s="12"/>
      <c r="P3016" s="12"/>
      <c r="Q3016" s="12"/>
      <c r="R3016" s="12"/>
      <c r="S3016" s="12"/>
      <c r="T3016" s="12"/>
      <c r="U3016" s="12"/>
      <c r="V3016" s="12"/>
    </row>
    <row r="3017" spans="1:22" s="1" customFormat="1" x14ac:dyDescent="0.4">
      <c r="A3017" s="12"/>
      <c r="B3017" s="12"/>
      <c r="C3017" s="42"/>
      <c r="D3017" s="12"/>
      <c r="E3017" s="12"/>
      <c r="F3017" s="12"/>
      <c r="G3017" s="12"/>
      <c r="H3017" s="12"/>
      <c r="I3017" s="12"/>
      <c r="J3017" s="12"/>
      <c r="K3017" s="12"/>
      <c r="L3017" s="12"/>
      <c r="M3017" s="12"/>
      <c r="N3017" s="12"/>
      <c r="O3017" s="12"/>
      <c r="P3017" s="12"/>
      <c r="Q3017" s="12"/>
      <c r="R3017" s="12"/>
      <c r="S3017" s="12"/>
      <c r="T3017" s="12"/>
      <c r="U3017" s="12"/>
      <c r="V3017" s="12"/>
    </row>
    <row r="3018" spans="1:22" s="1" customFormat="1" x14ac:dyDescent="0.4">
      <c r="A3018" s="12"/>
      <c r="B3018" s="12"/>
      <c r="C3018" s="42"/>
      <c r="D3018" s="12"/>
      <c r="E3018" s="12"/>
      <c r="F3018" s="12"/>
      <c r="G3018" s="12"/>
      <c r="H3018" s="12"/>
      <c r="I3018" s="12"/>
      <c r="J3018" s="12"/>
      <c r="K3018" s="12"/>
      <c r="L3018" s="12"/>
      <c r="M3018" s="12"/>
      <c r="N3018" s="12"/>
      <c r="O3018" s="12"/>
      <c r="P3018" s="12"/>
      <c r="Q3018" s="12"/>
      <c r="R3018" s="12"/>
      <c r="S3018" s="12"/>
      <c r="T3018" s="12"/>
      <c r="U3018" s="12"/>
      <c r="V3018" s="12"/>
    </row>
    <row r="3019" spans="1:22" s="1" customFormat="1" x14ac:dyDescent="0.4">
      <c r="A3019" s="12"/>
      <c r="B3019" s="12"/>
      <c r="C3019" s="42"/>
      <c r="D3019" s="12"/>
      <c r="E3019" s="12"/>
      <c r="F3019" s="12"/>
      <c r="G3019" s="12"/>
      <c r="H3019" s="12"/>
      <c r="I3019" s="12"/>
      <c r="J3019" s="12"/>
      <c r="K3019" s="12"/>
      <c r="L3019" s="12"/>
      <c r="M3019" s="12"/>
      <c r="N3019" s="12"/>
      <c r="O3019" s="12"/>
      <c r="P3019" s="12"/>
      <c r="Q3019" s="12"/>
      <c r="R3019" s="12"/>
      <c r="S3019" s="12"/>
      <c r="T3019" s="12"/>
      <c r="U3019" s="12"/>
      <c r="V3019" s="12"/>
    </row>
    <row r="3020" spans="1:22" s="1" customFormat="1" x14ac:dyDescent="0.4">
      <c r="A3020" s="12"/>
      <c r="B3020" s="12"/>
      <c r="C3020" s="42"/>
      <c r="D3020" s="12"/>
      <c r="E3020" s="12"/>
      <c r="F3020" s="12"/>
      <c r="G3020" s="12"/>
      <c r="H3020" s="12"/>
      <c r="I3020" s="12"/>
      <c r="J3020" s="12"/>
      <c r="K3020" s="12"/>
      <c r="L3020" s="12"/>
      <c r="M3020" s="12"/>
      <c r="N3020" s="12"/>
      <c r="O3020" s="12"/>
      <c r="P3020" s="12"/>
      <c r="Q3020" s="12"/>
      <c r="R3020" s="12"/>
      <c r="S3020" s="12"/>
      <c r="T3020" s="12"/>
      <c r="U3020" s="12"/>
      <c r="V3020" s="12"/>
    </row>
    <row r="3021" spans="1:22" s="1" customFormat="1" x14ac:dyDescent="0.4">
      <c r="A3021" s="12"/>
      <c r="B3021" s="12"/>
      <c r="C3021" s="42"/>
      <c r="D3021" s="12"/>
      <c r="E3021" s="12"/>
      <c r="F3021" s="12"/>
      <c r="G3021" s="12"/>
      <c r="H3021" s="12"/>
      <c r="I3021" s="12"/>
      <c r="J3021" s="12"/>
      <c r="K3021" s="12"/>
      <c r="L3021" s="12"/>
      <c r="M3021" s="12"/>
      <c r="N3021" s="12"/>
      <c r="O3021" s="12"/>
      <c r="P3021" s="12"/>
      <c r="Q3021" s="12"/>
      <c r="R3021" s="12"/>
      <c r="S3021" s="12"/>
      <c r="T3021" s="12"/>
      <c r="U3021" s="12"/>
      <c r="V3021" s="12"/>
    </row>
    <row r="3022" spans="1:22" s="1" customFormat="1" x14ac:dyDescent="0.4">
      <c r="A3022" s="12"/>
      <c r="B3022" s="12"/>
      <c r="C3022" s="42"/>
      <c r="D3022" s="12"/>
      <c r="E3022" s="12"/>
      <c r="F3022" s="12"/>
      <c r="G3022" s="12"/>
      <c r="H3022" s="12"/>
      <c r="I3022" s="12"/>
      <c r="J3022" s="12"/>
      <c r="K3022" s="12"/>
      <c r="L3022" s="12"/>
      <c r="M3022" s="12"/>
      <c r="N3022" s="12"/>
      <c r="O3022" s="12"/>
      <c r="P3022" s="12"/>
      <c r="Q3022" s="12"/>
      <c r="R3022" s="12"/>
      <c r="S3022" s="12"/>
      <c r="T3022" s="12"/>
      <c r="U3022" s="12"/>
      <c r="V3022" s="12"/>
    </row>
    <row r="3023" spans="1:22" s="1" customFormat="1" x14ac:dyDescent="0.4">
      <c r="A3023" s="12"/>
      <c r="B3023" s="12"/>
      <c r="C3023" s="42"/>
      <c r="D3023" s="12"/>
      <c r="E3023" s="12"/>
      <c r="F3023" s="12"/>
      <c r="G3023" s="12"/>
      <c r="H3023" s="12"/>
      <c r="I3023" s="12"/>
      <c r="J3023" s="12"/>
      <c r="K3023" s="12"/>
      <c r="L3023" s="12"/>
      <c r="M3023" s="12"/>
      <c r="N3023" s="12"/>
      <c r="O3023" s="12"/>
      <c r="P3023" s="12"/>
      <c r="Q3023" s="12"/>
      <c r="R3023" s="12"/>
      <c r="S3023" s="12"/>
      <c r="T3023" s="12"/>
      <c r="U3023" s="12"/>
      <c r="V3023" s="12"/>
    </row>
    <row r="3024" spans="1:22" s="1" customFormat="1" x14ac:dyDescent="0.4">
      <c r="A3024" s="12"/>
      <c r="B3024" s="12"/>
      <c r="C3024" s="42"/>
      <c r="D3024" s="12"/>
      <c r="E3024" s="12"/>
      <c r="F3024" s="12"/>
      <c r="G3024" s="12"/>
      <c r="H3024" s="12"/>
      <c r="I3024" s="12"/>
      <c r="J3024" s="12"/>
      <c r="K3024" s="12"/>
      <c r="L3024" s="12"/>
      <c r="M3024" s="12"/>
      <c r="N3024" s="12"/>
      <c r="O3024" s="12"/>
      <c r="P3024" s="12"/>
      <c r="Q3024" s="12"/>
      <c r="R3024" s="12"/>
      <c r="S3024" s="12"/>
      <c r="T3024" s="12"/>
      <c r="U3024" s="12"/>
      <c r="V3024" s="12"/>
    </row>
    <row r="3025" spans="1:22" s="1" customFormat="1" x14ac:dyDescent="0.4">
      <c r="A3025" s="12"/>
      <c r="B3025" s="12"/>
      <c r="C3025" s="42"/>
      <c r="D3025" s="12"/>
      <c r="E3025" s="12"/>
      <c r="F3025" s="12"/>
      <c r="G3025" s="12"/>
      <c r="H3025" s="12"/>
      <c r="I3025" s="12"/>
      <c r="J3025" s="12"/>
      <c r="K3025" s="12"/>
      <c r="L3025" s="12"/>
      <c r="M3025" s="12"/>
      <c r="N3025" s="12"/>
      <c r="O3025" s="12"/>
      <c r="P3025" s="12"/>
      <c r="Q3025" s="12"/>
      <c r="R3025" s="12"/>
      <c r="S3025" s="12"/>
      <c r="T3025" s="12"/>
      <c r="U3025" s="12"/>
      <c r="V3025" s="12"/>
    </row>
    <row r="3026" spans="1:22" s="1" customFormat="1" x14ac:dyDescent="0.4">
      <c r="A3026" s="12"/>
      <c r="B3026" s="12"/>
      <c r="C3026" s="42"/>
      <c r="D3026" s="12"/>
      <c r="E3026" s="12"/>
      <c r="F3026" s="12"/>
      <c r="G3026" s="12"/>
      <c r="H3026" s="12"/>
      <c r="I3026" s="12"/>
      <c r="J3026" s="12"/>
      <c r="K3026" s="12"/>
      <c r="L3026" s="12"/>
      <c r="M3026" s="12"/>
      <c r="N3026" s="12"/>
      <c r="O3026" s="12"/>
      <c r="P3026" s="12"/>
      <c r="Q3026" s="12"/>
      <c r="R3026" s="12"/>
      <c r="S3026" s="12"/>
      <c r="T3026" s="12"/>
      <c r="U3026" s="12"/>
      <c r="V3026" s="12"/>
    </row>
    <row r="3027" spans="1:22" s="1" customFormat="1" x14ac:dyDescent="0.4">
      <c r="A3027" s="12"/>
      <c r="B3027" s="12"/>
      <c r="C3027" s="42"/>
      <c r="D3027" s="12"/>
      <c r="E3027" s="12"/>
      <c r="F3027" s="12"/>
      <c r="G3027" s="12"/>
      <c r="H3027" s="12"/>
      <c r="I3027" s="12"/>
      <c r="J3027" s="12"/>
      <c r="K3027" s="12"/>
      <c r="L3027" s="12"/>
      <c r="M3027" s="12"/>
      <c r="N3027" s="12"/>
      <c r="O3027" s="12"/>
      <c r="P3027" s="12"/>
      <c r="Q3027" s="12"/>
      <c r="R3027" s="12"/>
      <c r="S3027" s="12"/>
      <c r="T3027" s="12"/>
      <c r="U3027" s="12"/>
      <c r="V3027" s="12"/>
    </row>
    <row r="3028" spans="1:22" s="1" customFormat="1" x14ac:dyDescent="0.4">
      <c r="A3028" s="12"/>
      <c r="B3028" s="12"/>
      <c r="C3028" s="42"/>
      <c r="D3028" s="12"/>
      <c r="E3028" s="12"/>
      <c r="F3028" s="12"/>
      <c r="G3028" s="12"/>
      <c r="H3028" s="12"/>
      <c r="I3028" s="12"/>
      <c r="J3028" s="12"/>
      <c r="K3028" s="12"/>
      <c r="L3028" s="12"/>
      <c r="M3028" s="12"/>
      <c r="N3028" s="12"/>
      <c r="O3028" s="12"/>
      <c r="P3028" s="12"/>
      <c r="Q3028" s="12"/>
      <c r="R3028" s="12"/>
      <c r="S3028" s="12"/>
      <c r="T3028" s="12"/>
      <c r="U3028" s="12"/>
      <c r="V3028" s="12"/>
    </row>
    <row r="3029" spans="1:22" s="1" customFormat="1" x14ac:dyDescent="0.4">
      <c r="A3029" s="12"/>
      <c r="B3029" s="12"/>
      <c r="C3029" s="42"/>
      <c r="D3029" s="12"/>
      <c r="E3029" s="12"/>
      <c r="F3029" s="12"/>
      <c r="G3029" s="12"/>
      <c r="H3029" s="12"/>
      <c r="I3029" s="12"/>
      <c r="J3029" s="12"/>
      <c r="K3029" s="12"/>
      <c r="L3029" s="12"/>
      <c r="M3029" s="12"/>
      <c r="N3029" s="12"/>
      <c r="O3029" s="12"/>
      <c r="P3029" s="12"/>
      <c r="Q3029" s="12"/>
      <c r="R3029" s="12"/>
      <c r="S3029" s="12"/>
      <c r="T3029" s="12"/>
      <c r="U3029" s="12"/>
      <c r="V3029" s="12"/>
    </row>
    <row r="3030" spans="1:22" s="1" customFormat="1" x14ac:dyDescent="0.4">
      <c r="A3030" s="12"/>
      <c r="B3030" s="12"/>
      <c r="C3030" s="42"/>
      <c r="D3030" s="12"/>
      <c r="E3030" s="12"/>
      <c r="F3030" s="12"/>
      <c r="G3030" s="12"/>
      <c r="H3030" s="12"/>
      <c r="I3030" s="12"/>
      <c r="J3030" s="12"/>
      <c r="K3030" s="12"/>
      <c r="L3030" s="12"/>
      <c r="M3030" s="12"/>
      <c r="N3030" s="12"/>
      <c r="O3030" s="12"/>
      <c r="P3030" s="12"/>
      <c r="Q3030" s="12"/>
      <c r="R3030" s="12"/>
      <c r="S3030" s="12"/>
      <c r="T3030" s="12"/>
      <c r="U3030" s="12"/>
      <c r="V3030" s="12"/>
    </row>
    <row r="3031" spans="1:22" s="1" customFormat="1" x14ac:dyDescent="0.4">
      <c r="A3031" s="12"/>
      <c r="B3031" s="12"/>
      <c r="C3031" s="42"/>
      <c r="D3031" s="12"/>
      <c r="E3031" s="12"/>
      <c r="F3031" s="12"/>
      <c r="G3031" s="12"/>
      <c r="H3031" s="12"/>
      <c r="I3031" s="12"/>
      <c r="J3031" s="12"/>
      <c r="K3031" s="12"/>
      <c r="L3031" s="12"/>
      <c r="M3031" s="12"/>
      <c r="N3031" s="12"/>
      <c r="O3031" s="12"/>
      <c r="P3031" s="12"/>
      <c r="Q3031" s="12"/>
      <c r="R3031" s="12"/>
      <c r="S3031" s="12"/>
      <c r="T3031" s="12"/>
      <c r="U3031" s="12"/>
      <c r="V3031" s="12"/>
    </row>
    <row r="3032" spans="1:22" s="1" customFormat="1" x14ac:dyDescent="0.4">
      <c r="A3032" s="12"/>
      <c r="B3032" s="12"/>
      <c r="C3032" s="42"/>
      <c r="D3032" s="12"/>
      <c r="E3032" s="12"/>
      <c r="F3032" s="12"/>
      <c r="G3032" s="12"/>
      <c r="H3032" s="12"/>
      <c r="I3032" s="12"/>
      <c r="J3032" s="12"/>
      <c r="K3032" s="12"/>
      <c r="L3032" s="12"/>
      <c r="M3032" s="12"/>
      <c r="N3032" s="12"/>
      <c r="O3032" s="12"/>
      <c r="P3032" s="12"/>
      <c r="Q3032" s="12"/>
      <c r="R3032" s="12"/>
      <c r="S3032" s="12"/>
      <c r="T3032" s="12"/>
      <c r="U3032" s="12"/>
      <c r="V3032" s="12"/>
    </row>
    <row r="3033" spans="1:22" s="1" customFormat="1" x14ac:dyDescent="0.4">
      <c r="A3033" s="12"/>
      <c r="B3033" s="12"/>
      <c r="C3033" s="42"/>
      <c r="D3033" s="12"/>
      <c r="E3033" s="12"/>
      <c r="F3033" s="12"/>
      <c r="G3033" s="12"/>
      <c r="H3033" s="12"/>
      <c r="I3033" s="12"/>
      <c r="J3033" s="12"/>
      <c r="K3033" s="12"/>
      <c r="L3033" s="12"/>
      <c r="M3033" s="12"/>
      <c r="N3033" s="12"/>
      <c r="O3033" s="12"/>
      <c r="P3033" s="12"/>
      <c r="Q3033" s="12"/>
      <c r="R3033" s="12"/>
      <c r="S3033" s="12"/>
      <c r="T3033" s="12"/>
      <c r="U3033" s="12"/>
      <c r="V3033" s="12"/>
    </row>
    <row r="3034" spans="1:22" s="1" customFormat="1" x14ac:dyDescent="0.4">
      <c r="A3034" s="12"/>
      <c r="B3034" s="12"/>
      <c r="C3034" s="42"/>
      <c r="D3034" s="12"/>
      <c r="E3034" s="12"/>
      <c r="F3034" s="12"/>
      <c r="G3034" s="12"/>
      <c r="H3034" s="12"/>
      <c r="I3034" s="12"/>
      <c r="J3034" s="12"/>
      <c r="K3034" s="12"/>
      <c r="L3034" s="12"/>
      <c r="M3034" s="12"/>
      <c r="N3034" s="12"/>
      <c r="O3034" s="12"/>
      <c r="P3034" s="12"/>
      <c r="Q3034" s="12"/>
      <c r="R3034" s="12"/>
      <c r="S3034" s="12"/>
      <c r="T3034" s="12"/>
      <c r="U3034" s="12"/>
      <c r="V3034" s="12"/>
    </row>
    <row r="3035" spans="1:22" s="1" customFormat="1" x14ac:dyDescent="0.4">
      <c r="A3035" s="12"/>
      <c r="B3035" s="12"/>
      <c r="C3035" s="42"/>
      <c r="D3035" s="12"/>
      <c r="E3035" s="12"/>
      <c r="F3035" s="12"/>
      <c r="G3035" s="12"/>
      <c r="H3035" s="12"/>
      <c r="I3035" s="12"/>
      <c r="J3035" s="12"/>
      <c r="K3035" s="12"/>
      <c r="L3035" s="12"/>
      <c r="M3035" s="12"/>
      <c r="N3035" s="12"/>
      <c r="O3035" s="12"/>
      <c r="P3035" s="12"/>
      <c r="Q3035" s="12"/>
      <c r="R3035" s="12"/>
      <c r="S3035" s="12"/>
      <c r="T3035" s="12"/>
      <c r="U3035" s="12"/>
      <c r="V3035" s="12"/>
    </row>
    <row r="3036" spans="1:22" s="1" customFormat="1" x14ac:dyDescent="0.4">
      <c r="A3036" s="12"/>
      <c r="B3036" s="12"/>
      <c r="C3036" s="42"/>
      <c r="D3036" s="12"/>
      <c r="E3036" s="12"/>
      <c r="F3036" s="12"/>
      <c r="G3036" s="12"/>
      <c r="H3036" s="12"/>
      <c r="I3036" s="12"/>
      <c r="J3036" s="12"/>
      <c r="K3036" s="12"/>
      <c r="L3036" s="12"/>
      <c r="M3036" s="12"/>
      <c r="N3036" s="12"/>
      <c r="O3036" s="12"/>
      <c r="P3036" s="12"/>
      <c r="Q3036" s="12"/>
      <c r="R3036" s="12"/>
      <c r="S3036" s="12"/>
      <c r="T3036" s="12"/>
      <c r="U3036" s="12"/>
      <c r="V3036" s="12"/>
    </row>
    <row r="3037" spans="1:22" s="1" customFormat="1" x14ac:dyDescent="0.4">
      <c r="A3037" s="12"/>
      <c r="B3037" s="12"/>
      <c r="C3037" s="42"/>
      <c r="D3037" s="12"/>
      <c r="E3037" s="12"/>
      <c r="F3037" s="12"/>
      <c r="G3037" s="12"/>
      <c r="H3037" s="12"/>
      <c r="I3037" s="12"/>
      <c r="J3037" s="12"/>
      <c r="K3037" s="12"/>
      <c r="L3037" s="12"/>
      <c r="M3037" s="12"/>
      <c r="N3037" s="12"/>
      <c r="O3037" s="12"/>
      <c r="P3037" s="12"/>
      <c r="Q3037" s="12"/>
      <c r="R3037" s="12"/>
      <c r="S3037" s="12"/>
      <c r="T3037" s="12"/>
      <c r="U3037" s="12"/>
      <c r="V3037" s="12"/>
    </row>
    <row r="3038" spans="1:22" s="1" customFormat="1" x14ac:dyDescent="0.4">
      <c r="A3038" s="12"/>
      <c r="B3038" s="12"/>
      <c r="C3038" s="42"/>
      <c r="D3038" s="12"/>
      <c r="E3038" s="12"/>
      <c r="F3038" s="12"/>
      <c r="G3038" s="12"/>
      <c r="H3038" s="12"/>
      <c r="I3038" s="12"/>
      <c r="J3038" s="12"/>
      <c r="K3038" s="12"/>
      <c r="L3038" s="12"/>
      <c r="M3038" s="12"/>
      <c r="N3038" s="12"/>
      <c r="O3038" s="12"/>
      <c r="P3038" s="12"/>
      <c r="Q3038" s="12"/>
      <c r="R3038" s="12"/>
      <c r="S3038" s="12"/>
      <c r="T3038" s="12"/>
      <c r="U3038" s="12"/>
      <c r="V3038" s="12"/>
    </row>
    <row r="3039" spans="1:22" s="1" customFormat="1" x14ac:dyDescent="0.4">
      <c r="A3039" s="12"/>
      <c r="B3039" s="12"/>
      <c r="C3039" s="42"/>
      <c r="D3039" s="12"/>
      <c r="E3039" s="12"/>
      <c r="F3039" s="12"/>
      <c r="G3039" s="12"/>
      <c r="H3039" s="12"/>
      <c r="I3039" s="12"/>
      <c r="J3039" s="12"/>
      <c r="K3039" s="12"/>
      <c r="L3039" s="12"/>
      <c r="M3039" s="12"/>
      <c r="N3039" s="12"/>
      <c r="O3039" s="12"/>
      <c r="P3039" s="12"/>
      <c r="Q3039" s="12"/>
      <c r="R3039" s="12"/>
      <c r="S3039" s="12"/>
      <c r="T3039" s="12"/>
      <c r="U3039" s="12"/>
      <c r="V3039" s="12"/>
    </row>
    <row r="3040" spans="1:22" s="1" customFormat="1" x14ac:dyDescent="0.4">
      <c r="A3040" s="12"/>
      <c r="B3040" s="12"/>
      <c r="C3040" s="42"/>
      <c r="D3040" s="12"/>
      <c r="E3040" s="12"/>
      <c r="F3040" s="12"/>
      <c r="G3040" s="12"/>
      <c r="H3040" s="12"/>
      <c r="I3040" s="12"/>
      <c r="J3040" s="12"/>
      <c r="K3040" s="12"/>
      <c r="L3040" s="12"/>
      <c r="M3040" s="12"/>
      <c r="N3040" s="12"/>
      <c r="O3040" s="12"/>
      <c r="P3040" s="12"/>
      <c r="Q3040" s="12"/>
      <c r="R3040" s="12"/>
      <c r="S3040" s="12"/>
      <c r="T3040" s="12"/>
      <c r="U3040" s="12"/>
      <c r="V3040" s="12"/>
    </row>
    <row r="3041" spans="1:22" s="1" customFormat="1" x14ac:dyDescent="0.4">
      <c r="A3041" s="12"/>
      <c r="B3041" s="12"/>
      <c r="C3041" s="42"/>
      <c r="D3041" s="12"/>
      <c r="E3041" s="12"/>
      <c r="F3041" s="12"/>
      <c r="G3041" s="12"/>
      <c r="H3041" s="12"/>
      <c r="I3041" s="12"/>
      <c r="J3041" s="12"/>
      <c r="K3041" s="12"/>
      <c r="L3041" s="12"/>
      <c r="M3041" s="12"/>
      <c r="N3041" s="12"/>
      <c r="O3041" s="12"/>
      <c r="P3041" s="12"/>
      <c r="Q3041" s="12"/>
      <c r="R3041" s="12"/>
      <c r="S3041" s="12"/>
      <c r="T3041" s="12"/>
      <c r="U3041" s="12"/>
      <c r="V3041" s="12"/>
    </row>
    <row r="3042" spans="1:22" s="1" customFormat="1" x14ac:dyDescent="0.4">
      <c r="A3042" s="12"/>
      <c r="B3042" s="12"/>
      <c r="C3042" s="42"/>
      <c r="D3042" s="12"/>
      <c r="E3042" s="12"/>
      <c r="F3042" s="12"/>
      <c r="G3042" s="12"/>
      <c r="H3042" s="12"/>
      <c r="I3042" s="12"/>
      <c r="J3042" s="12"/>
      <c r="K3042" s="12"/>
      <c r="L3042" s="12"/>
      <c r="M3042" s="12"/>
      <c r="N3042" s="12"/>
      <c r="O3042" s="12"/>
      <c r="P3042" s="12"/>
      <c r="Q3042" s="12"/>
      <c r="R3042" s="12"/>
      <c r="S3042" s="12"/>
      <c r="T3042" s="12"/>
      <c r="U3042" s="12"/>
      <c r="V3042" s="12"/>
    </row>
    <row r="3043" spans="1:22" s="1" customFormat="1" x14ac:dyDescent="0.4">
      <c r="A3043" s="12"/>
      <c r="B3043" s="12"/>
      <c r="C3043" s="42"/>
      <c r="D3043" s="12"/>
      <c r="E3043" s="12"/>
      <c r="F3043" s="12"/>
      <c r="G3043" s="12"/>
      <c r="H3043" s="12"/>
      <c r="I3043" s="12"/>
      <c r="J3043" s="12"/>
      <c r="K3043" s="12"/>
      <c r="L3043" s="12"/>
      <c r="M3043" s="12"/>
      <c r="N3043" s="12"/>
      <c r="O3043" s="12"/>
      <c r="P3043" s="12"/>
      <c r="Q3043" s="12"/>
      <c r="R3043" s="12"/>
      <c r="S3043" s="12"/>
      <c r="T3043" s="12"/>
      <c r="U3043" s="12"/>
      <c r="V3043" s="12"/>
    </row>
    <row r="3044" spans="1:22" s="1" customFormat="1" x14ac:dyDescent="0.4">
      <c r="A3044" s="12"/>
      <c r="B3044" s="12"/>
      <c r="C3044" s="42"/>
      <c r="D3044" s="12"/>
      <c r="E3044" s="12"/>
      <c r="F3044" s="12"/>
      <c r="G3044" s="12"/>
      <c r="H3044" s="12"/>
      <c r="I3044" s="12"/>
      <c r="J3044" s="12"/>
      <c r="K3044" s="12"/>
      <c r="L3044" s="12"/>
      <c r="M3044" s="12"/>
      <c r="N3044" s="12"/>
      <c r="O3044" s="12"/>
      <c r="P3044" s="12"/>
      <c r="Q3044" s="12"/>
      <c r="R3044" s="12"/>
      <c r="S3044" s="12"/>
      <c r="T3044" s="12"/>
      <c r="U3044" s="12"/>
      <c r="V3044" s="12"/>
    </row>
    <row r="3045" spans="1:22" s="1" customFormat="1" x14ac:dyDescent="0.4">
      <c r="A3045" s="12"/>
      <c r="B3045" s="12"/>
      <c r="C3045" s="42"/>
      <c r="D3045" s="12"/>
      <c r="E3045" s="12"/>
      <c r="F3045" s="12"/>
      <c r="G3045" s="12"/>
      <c r="H3045" s="12"/>
      <c r="I3045" s="12"/>
      <c r="J3045" s="12"/>
      <c r="K3045" s="12"/>
      <c r="L3045" s="12"/>
      <c r="M3045" s="12"/>
      <c r="N3045" s="12"/>
      <c r="O3045" s="12"/>
      <c r="P3045" s="12"/>
      <c r="Q3045" s="12"/>
      <c r="R3045" s="12"/>
      <c r="S3045" s="12"/>
      <c r="T3045" s="12"/>
      <c r="U3045" s="12"/>
      <c r="V3045" s="12"/>
    </row>
    <row r="3046" spans="1:22" s="1" customFormat="1" x14ac:dyDescent="0.4">
      <c r="A3046" s="12"/>
      <c r="B3046" s="12"/>
      <c r="C3046" s="42"/>
      <c r="D3046" s="12"/>
      <c r="E3046" s="12"/>
      <c r="F3046" s="12"/>
      <c r="G3046" s="12"/>
      <c r="H3046" s="12"/>
      <c r="I3046" s="12"/>
      <c r="J3046" s="12"/>
      <c r="K3046" s="12"/>
      <c r="L3046" s="12"/>
      <c r="M3046" s="12"/>
      <c r="N3046" s="12"/>
      <c r="O3046" s="12"/>
      <c r="P3046" s="12"/>
      <c r="Q3046" s="12"/>
      <c r="R3046" s="12"/>
      <c r="S3046" s="12"/>
      <c r="T3046" s="12"/>
      <c r="U3046" s="12"/>
      <c r="V3046" s="12"/>
    </row>
    <row r="3047" spans="1:22" s="1" customFormat="1" x14ac:dyDescent="0.4">
      <c r="A3047" s="12"/>
      <c r="B3047" s="12"/>
      <c r="C3047" s="42"/>
      <c r="D3047" s="12"/>
      <c r="E3047" s="12"/>
      <c r="F3047" s="12"/>
      <c r="G3047" s="12"/>
      <c r="H3047" s="12"/>
      <c r="I3047" s="12"/>
      <c r="J3047" s="12"/>
      <c r="K3047" s="12"/>
      <c r="L3047" s="12"/>
      <c r="M3047" s="12"/>
      <c r="N3047" s="12"/>
      <c r="O3047" s="12"/>
      <c r="P3047" s="12"/>
      <c r="Q3047" s="12"/>
      <c r="R3047" s="12"/>
      <c r="S3047" s="12"/>
      <c r="T3047" s="12"/>
      <c r="U3047" s="12"/>
      <c r="V3047" s="12"/>
    </row>
    <row r="3048" spans="1:22" s="1" customFormat="1" x14ac:dyDescent="0.4">
      <c r="A3048" s="12"/>
      <c r="B3048" s="12"/>
      <c r="C3048" s="42"/>
      <c r="D3048" s="12"/>
      <c r="E3048" s="12"/>
      <c r="F3048" s="12"/>
      <c r="G3048" s="12"/>
      <c r="H3048" s="12"/>
      <c r="I3048" s="12"/>
      <c r="J3048" s="12"/>
      <c r="K3048" s="12"/>
      <c r="L3048" s="12"/>
      <c r="M3048" s="12"/>
      <c r="N3048" s="12"/>
      <c r="O3048" s="12"/>
      <c r="P3048" s="12"/>
      <c r="Q3048" s="12"/>
      <c r="R3048" s="12"/>
      <c r="S3048" s="12"/>
      <c r="T3048" s="12"/>
      <c r="U3048" s="12"/>
      <c r="V3048" s="12"/>
    </row>
    <row r="3049" spans="1:22" s="1" customFormat="1" x14ac:dyDescent="0.4">
      <c r="A3049" s="12"/>
      <c r="B3049" s="12"/>
      <c r="C3049" s="42"/>
      <c r="D3049" s="12"/>
      <c r="E3049" s="12"/>
      <c r="F3049" s="12"/>
      <c r="G3049" s="12"/>
      <c r="H3049" s="12"/>
      <c r="I3049" s="12"/>
      <c r="J3049" s="12"/>
      <c r="K3049" s="12"/>
      <c r="L3049" s="12"/>
      <c r="M3049" s="12"/>
      <c r="N3049" s="12"/>
      <c r="O3049" s="12"/>
      <c r="P3049" s="12"/>
      <c r="Q3049" s="12"/>
      <c r="R3049" s="12"/>
      <c r="S3049" s="12"/>
      <c r="T3049" s="12"/>
      <c r="U3049" s="12"/>
      <c r="V3049" s="12"/>
    </row>
    <row r="3050" spans="1:22" s="1" customFormat="1" x14ac:dyDescent="0.4">
      <c r="A3050" s="12"/>
      <c r="B3050" s="12"/>
      <c r="C3050" s="42"/>
      <c r="D3050" s="12"/>
      <c r="E3050" s="12"/>
      <c r="F3050" s="12"/>
      <c r="G3050" s="12"/>
      <c r="H3050" s="12"/>
      <c r="I3050" s="12"/>
      <c r="J3050" s="12"/>
      <c r="K3050" s="12"/>
      <c r="L3050" s="12"/>
      <c r="M3050" s="12"/>
      <c r="N3050" s="12"/>
      <c r="O3050" s="12"/>
      <c r="P3050" s="12"/>
      <c r="Q3050" s="12"/>
      <c r="R3050" s="12"/>
      <c r="S3050" s="12"/>
      <c r="T3050" s="12"/>
      <c r="U3050" s="12"/>
      <c r="V3050" s="12"/>
    </row>
    <row r="3051" spans="1:22" s="1" customFormat="1" x14ac:dyDescent="0.4">
      <c r="A3051" s="12"/>
      <c r="B3051" s="12"/>
      <c r="C3051" s="42"/>
      <c r="D3051" s="12"/>
      <c r="E3051" s="12"/>
      <c r="F3051" s="12"/>
      <c r="G3051" s="12"/>
      <c r="H3051" s="12"/>
      <c r="I3051" s="12"/>
      <c r="J3051" s="12"/>
      <c r="K3051" s="12"/>
      <c r="L3051" s="12"/>
      <c r="M3051" s="12"/>
      <c r="N3051" s="12"/>
      <c r="O3051" s="12"/>
      <c r="P3051" s="12"/>
      <c r="Q3051" s="12"/>
      <c r="R3051" s="12"/>
      <c r="S3051" s="12"/>
      <c r="T3051" s="12"/>
      <c r="U3051" s="12"/>
      <c r="V3051" s="12"/>
    </row>
    <row r="3052" spans="1:22" s="1" customFormat="1" x14ac:dyDescent="0.4">
      <c r="A3052" s="12"/>
      <c r="B3052" s="12"/>
      <c r="C3052" s="42"/>
      <c r="D3052" s="12"/>
      <c r="E3052" s="12"/>
      <c r="F3052" s="12"/>
      <c r="G3052" s="12"/>
      <c r="H3052" s="12"/>
      <c r="I3052" s="12"/>
      <c r="J3052" s="12"/>
      <c r="K3052" s="12"/>
      <c r="L3052" s="12"/>
      <c r="M3052" s="12"/>
      <c r="N3052" s="12"/>
      <c r="O3052" s="12"/>
      <c r="P3052" s="12"/>
      <c r="Q3052" s="12"/>
      <c r="R3052" s="12"/>
      <c r="S3052" s="12"/>
      <c r="T3052" s="12"/>
      <c r="U3052" s="12"/>
      <c r="V3052" s="12"/>
    </row>
    <row r="3053" spans="1:22" s="1" customFormat="1" x14ac:dyDescent="0.4">
      <c r="A3053" s="12"/>
      <c r="B3053" s="12"/>
      <c r="C3053" s="42"/>
      <c r="D3053" s="12"/>
      <c r="E3053" s="12"/>
      <c r="F3053" s="12"/>
      <c r="G3053" s="12"/>
      <c r="H3053" s="12"/>
      <c r="I3053" s="12"/>
      <c r="J3053" s="12"/>
      <c r="K3053" s="12"/>
      <c r="L3053" s="12"/>
      <c r="M3053" s="12"/>
      <c r="N3053" s="12"/>
      <c r="O3053" s="12"/>
      <c r="P3053" s="12"/>
      <c r="Q3053" s="12"/>
      <c r="R3053" s="12"/>
      <c r="S3053" s="12"/>
      <c r="T3053" s="12"/>
      <c r="U3053" s="12"/>
      <c r="V3053" s="12"/>
    </row>
    <row r="3054" spans="1:22" s="1" customFormat="1" x14ac:dyDescent="0.4">
      <c r="A3054" s="12"/>
      <c r="B3054" s="12"/>
      <c r="C3054" s="42"/>
      <c r="D3054" s="12"/>
      <c r="E3054" s="12"/>
      <c r="F3054" s="12"/>
      <c r="G3054" s="12"/>
      <c r="H3054" s="12"/>
      <c r="I3054" s="12"/>
      <c r="J3054" s="12"/>
      <c r="K3054" s="12"/>
      <c r="L3054" s="12"/>
      <c r="M3054" s="12"/>
      <c r="N3054" s="12"/>
      <c r="O3054" s="12"/>
      <c r="P3054" s="12"/>
      <c r="Q3054" s="12"/>
      <c r="R3054" s="12"/>
      <c r="S3054" s="12"/>
      <c r="T3054" s="12"/>
      <c r="U3054" s="12"/>
      <c r="V3054" s="12"/>
    </row>
    <row r="3055" spans="1:22" s="1" customFormat="1" x14ac:dyDescent="0.4">
      <c r="A3055" s="12"/>
      <c r="B3055" s="12"/>
      <c r="C3055" s="42"/>
      <c r="D3055" s="12"/>
      <c r="E3055" s="12"/>
      <c r="F3055" s="12"/>
      <c r="G3055" s="12"/>
      <c r="H3055" s="12"/>
      <c r="I3055" s="12"/>
      <c r="J3055" s="12"/>
      <c r="K3055" s="12"/>
      <c r="L3055" s="12"/>
      <c r="M3055" s="12"/>
      <c r="N3055" s="12"/>
      <c r="O3055" s="12"/>
      <c r="P3055" s="12"/>
      <c r="Q3055" s="12"/>
      <c r="R3055" s="12"/>
      <c r="S3055" s="12"/>
      <c r="T3055" s="12"/>
      <c r="U3055" s="12"/>
      <c r="V3055" s="12"/>
    </row>
    <row r="3056" spans="1:22" s="1" customFormat="1" x14ac:dyDescent="0.4">
      <c r="A3056" s="12"/>
      <c r="B3056" s="12"/>
      <c r="C3056" s="42"/>
      <c r="D3056" s="12"/>
      <c r="E3056" s="12"/>
      <c r="F3056" s="12"/>
      <c r="G3056" s="12"/>
      <c r="H3056" s="12"/>
      <c r="I3056" s="12"/>
      <c r="J3056" s="12"/>
      <c r="K3056" s="12"/>
      <c r="L3056" s="12"/>
      <c r="M3056" s="12"/>
      <c r="N3056" s="12"/>
      <c r="O3056" s="12"/>
      <c r="P3056" s="12"/>
      <c r="Q3056" s="12"/>
      <c r="R3056" s="12"/>
      <c r="S3056" s="12"/>
      <c r="T3056" s="12"/>
      <c r="U3056" s="12"/>
      <c r="V3056" s="12"/>
    </row>
    <row r="3057" spans="1:22" s="1" customFormat="1" x14ac:dyDescent="0.4">
      <c r="A3057" s="12"/>
      <c r="B3057" s="12"/>
      <c r="C3057" s="42"/>
      <c r="D3057" s="12"/>
      <c r="E3057" s="12"/>
      <c r="F3057" s="12"/>
      <c r="G3057" s="12"/>
      <c r="H3057" s="12"/>
      <c r="I3057" s="12"/>
      <c r="J3057" s="12"/>
      <c r="K3057" s="12"/>
      <c r="L3057" s="12"/>
      <c r="M3057" s="12"/>
      <c r="N3057" s="12"/>
      <c r="O3057" s="12"/>
      <c r="P3057" s="12"/>
      <c r="Q3057" s="12"/>
      <c r="R3057" s="12"/>
      <c r="S3057" s="12"/>
      <c r="T3057" s="12"/>
      <c r="U3057" s="12"/>
      <c r="V3057" s="12"/>
    </row>
    <row r="3058" spans="1:22" s="1" customFormat="1" x14ac:dyDescent="0.4">
      <c r="A3058" s="12"/>
      <c r="B3058" s="12"/>
      <c r="C3058" s="42"/>
      <c r="D3058" s="12"/>
      <c r="E3058" s="12"/>
      <c r="F3058" s="12"/>
      <c r="G3058" s="12"/>
      <c r="H3058" s="12"/>
      <c r="I3058" s="12"/>
      <c r="J3058" s="12"/>
      <c r="K3058" s="12"/>
      <c r="L3058" s="12"/>
      <c r="M3058" s="12"/>
      <c r="N3058" s="12"/>
      <c r="O3058" s="12"/>
      <c r="P3058" s="12"/>
      <c r="Q3058" s="12"/>
      <c r="R3058" s="12"/>
      <c r="S3058" s="12"/>
      <c r="T3058" s="12"/>
      <c r="U3058" s="12"/>
      <c r="V3058" s="12"/>
    </row>
    <row r="3059" spans="1:22" s="1" customFormat="1" x14ac:dyDescent="0.4">
      <c r="A3059" s="12"/>
      <c r="B3059" s="12"/>
      <c r="C3059" s="42"/>
      <c r="D3059" s="12"/>
      <c r="E3059" s="12"/>
      <c r="F3059" s="12"/>
      <c r="G3059" s="12"/>
      <c r="H3059" s="12"/>
      <c r="I3059" s="12"/>
      <c r="J3059" s="12"/>
      <c r="K3059" s="12"/>
      <c r="L3059" s="12"/>
      <c r="M3059" s="12"/>
      <c r="N3059" s="12"/>
      <c r="O3059" s="12"/>
      <c r="P3059" s="12"/>
      <c r="Q3059" s="12"/>
      <c r="R3059" s="12"/>
      <c r="S3059" s="12"/>
      <c r="T3059" s="12"/>
      <c r="U3059" s="12"/>
      <c r="V3059" s="12"/>
    </row>
    <row r="3060" spans="1:22" s="1" customFormat="1" x14ac:dyDescent="0.4">
      <c r="A3060" s="12"/>
      <c r="B3060" s="12"/>
      <c r="C3060" s="42"/>
      <c r="D3060" s="12"/>
      <c r="E3060" s="12"/>
      <c r="F3060" s="12"/>
      <c r="G3060" s="12"/>
      <c r="H3060" s="12"/>
      <c r="I3060" s="12"/>
      <c r="J3060" s="12"/>
      <c r="K3060" s="12"/>
      <c r="L3060" s="12"/>
      <c r="M3060" s="12"/>
      <c r="N3060" s="12"/>
      <c r="O3060" s="12"/>
      <c r="P3060" s="12"/>
      <c r="Q3060" s="12"/>
      <c r="R3060" s="12"/>
      <c r="S3060" s="12"/>
      <c r="T3060" s="12"/>
      <c r="U3060" s="12"/>
      <c r="V3060" s="12"/>
    </row>
    <row r="3061" spans="1:22" s="1" customFormat="1" x14ac:dyDescent="0.4">
      <c r="A3061" s="12"/>
      <c r="B3061" s="12"/>
      <c r="C3061" s="42"/>
      <c r="D3061" s="12"/>
      <c r="E3061" s="12"/>
      <c r="F3061" s="12"/>
      <c r="G3061" s="12"/>
      <c r="H3061" s="12"/>
      <c r="I3061" s="12"/>
      <c r="J3061" s="12"/>
      <c r="K3061" s="12"/>
      <c r="L3061" s="12"/>
      <c r="M3061" s="12"/>
      <c r="N3061" s="12"/>
      <c r="O3061" s="12"/>
      <c r="P3061" s="12"/>
      <c r="Q3061" s="12"/>
      <c r="R3061" s="12"/>
      <c r="S3061" s="12"/>
      <c r="T3061" s="12"/>
      <c r="U3061" s="12"/>
      <c r="V3061" s="12"/>
    </row>
    <row r="3062" spans="1:22" s="1" customFormat="1" x14ac:dyDescent="0.4">
      <c r="A3062" s="12"/>
      <c r="B3062" s="12"/>
      <c r="C3062" s="42"/>
      <c r="D3062" s="12"/>
      <c r="E3062" s="12"/>
      <c r="F3062" s="12"/>
      <c r="G3062" s="12"/>
      <c r="H3062" s="12"/>
      <c r="I3062" s="12"/>
      <c r="J3062" s="12"/>
      <c r="K3062" s="12"/>
      <c r="L3062" s="12"/>
      <c r="M3062" s="12"/>
      <c r="N3062" s="12"/>
      <c r="O3062" s="12"/>
      <c r="P3062" s="12"/>
      <c r="Q3062" s="12"/>
      <c r="R3062" s="12"/>
      <c r="S3062" s="12"/>
      <c r="T3062" s="12"/>
      <c r="U3062" s="12"/>
      <c r="V3062" s="12"/>
    </row>
    <row r="3063" spans="1:22" s="1" customFormat="1" x14ac:dyDescent="0.4">
      <c r="A3063" s="12"/>
      <c r="B3063" s="12"/>
      <c r="C3063" s="42"/>
      <c r="D3063" s="12"/>
      <c r="E3063" s="12"/>
      <c r="F3063" s="12"/>
      <c r="G3063" s="12"/>
      <c r="H3063" s="12"/>
      <c r="I3063" s="12"/>
      <c r="J3063" s="12"/>
      <c r="K3063" s="12"/>
      <c r="L3063" s="12"/>
      <c r="M3063" s="12"/>
      <c r="N3063" s="12"/>
      <c r="O3063" s="12"/>
      <c r="P3063" s="12"/>
      <c r="Q3063" s="12"/>
      <c r="R3063" s="12"/>
      <c r="S3063" s="12"/>
      <c r="T3063" s="12"/>
      <c r="U3063" s="12"/>
      <c r="V3063" s="12"/>
    </row>
    <row r="3064" spans="1:22" s="1" customFormat="1" x14ac:dyDescent="0.4">
      <c r="A3064" s="12"/>
      <c r="B3064" s="12"/>
      <c r="C3064" s="42"/>
      <c r="D3064" s="12"/>
      <c r="E3064" s="12"/>
      <c r="F3064" s="12"/>
      <c r="G3064" s="12"/>
      <c r="H3064" s="12"/>
      <c r="I3064" s="12"/>
      <c r="J3064" s="12"/>
      <c r="K3064" s="12"/>
      <c r="L3064" s="12"/>
      <c r="M3064" s="12"/>
      <c r="N3064" s="12"/>
      <c r="O3064" s="12"/>
      <c r="P3064" s="12"/>
      <c r="Q3064" s="12"/>
      <c r="R3064" s="12"/>
      <c r="S3064" s="12"/>
      <c r="T3064" s="12"/>
      <c r="U3064" s="12"/>
      <c r="V3064" s="12"/>
    </row>
    <row r="3065" spans="1:22" s="1" customFormat="1" x14ac:dyDescent="0.4">
      <c r="A3065" s="12"/>
      <c r="B3065" s="12"/>
      <c r="C3065" s="42"/>
      <c r="D3065" s="12"/>
      <c r="E3065" s="12"/>
      <c r="F3065" s="12"/>
      <c r="G3065" s="12"/>
      <c r="H3065" s="12"/>
      <c r="I3065" s="12"/>
      <c r="J3065" s="12"/>
      <c r="K3065" s="12"/>
      <c r="L3065" s="12"/>
      <c r="M3065" s="12"/>
      <c r="N3065" s="12"/>
      <c r="O3065" s="12"/>
      <c r="P3065" s="12"/>
      <c r="Q3065" s="12"/>
      <c r="R3065" s="12"/>
      <c r="S3065" s="12"/>
      <c r="T3065" s="12"/>
      <c r="U3065" s="12"/>
      <c r="V3065" s="12"/>
    </row>
    <row r="3066" spans="1:22" s="1" customFormat="1" x14ac:dyDescent="0.4">
      <c r="A3066" s="12"/>
      <c r="B3066" s="12"/>
      <c r="C3066" s="42"/>
      <c r="D3066" s="12"/>
      <c r="E3066" s="12"/>
      <c r="F3066" s="12"/>
      <c r="G3066" s="12"/>
      <c r="H3066" s="12"/>
      <c r="I3066" s="12"/>
      <c r="J3066" s="12"/>
      <c r="K3066" s="12"/>
      <c r="L3066" s="12"/>
      <c r="M3066" s="12"/>
      <c r="N3066" s="12"/>
      <c r="O3066" s="12"/>
      <c r="P3066" s="12"/>
      <c r="Q3066" s="12"/>
      <c r="R3066" s="12"/>
      <c r="S3066" s="12"/>
      <c r="T3066" s="12"/>
      <c r="U3066" s="12"/>
      <c r="V3066" s="12"/>
    </row>
    <row r="3067" spans="1:22" s="1" customFormat="1" x14ac:dyDescent="0.4">
      <c r="A3067" s="12"/>
      <c r="B3067" s="12"/>
      <c r="C3067" s="42"/>
      <c r="D3067" s="12"/>
      <c r="E3067" s="12"/>
      <c r="F3067" s="12"/>
      <c r="G3067" s="12"/>
      <c r="H3067" s="12"/>
      <c r="I3067" s="12"/>
      <c r="J3067" s="12"/>
      <c r="K3067" s="12"/>
      <c r="L3067" s="12"/>
      <c r="M3067" s="12"/>
      <c r="N3067" s="12"/>
      <c r="O3067" s="12"/>
      <c r="P3067" s="12"/>
      <c r="Q3067" s="12"/>
      <c r="R3067" s="12"/>
      <c r="S3067" s="12"/>
      <c r="T3067" s="12"/>
      <c r="U3067" s="12"/>
      <c r="V3067" s="12"/>
    </row>
    <row r="3068" spans="1:22" s="1" customFormat="1" x14ac:dyDescent="0.4">
      <c r="A3068" s="12"/>
      <c r="B3068" s="12"/>
      <c r="C3068" s="42"/>
      <c r="D3068" s="12"/>
      <c r="E3068" s="12"/>
      <c r="F3068" s="12"/>
      <c r="G3068" s="12"/>
      <c r="H3068" s="12"/>
      <c r="I3068" s="12"/>
      <c r="J3068" s="12"/>
      <c r="K3068" s="12"/>
      <c r="L3068" s="12"/>
      <c r="M3068" s="12"/>
      <c r="N3068" s="12"/>
      <c r="O3068" s="12"/>
      <c r="P3068" s="12"/>
      <c r="Q3068" s="12"/>
      <c r="R3068" s="12"/>
      <c r="S3068" s="12"/>
      <c r="T3068" s="12"/>
      <c r="U3068" s="12"/>
      <c r="V3068" s="12"/>
    </row>
    <row r="3069" spans="1:22" s="1" customFormat="1" x14ac:dyDescent="0.4">
      <c r="A3069" s="12"/>
      <c r="B3069" s="12"/>
      <c r="C3069" s="42"/>
      <c r="D3069" s="12"/>
      <c r="E3069" s="12"/>
      <c r="F3069" s="12"/>
      <c r="G3069" s="12"/>
      <c r="H3069" s="12"/>
      <c r="I3069" s="12"/>
      <c r="J3069" s="12"/>
      <c r="K3069" s="12"/>
      <c r="L3069" s="12"/>
      <c r="M3069" s="12"/>
      <c r="N3069" s="12"/>
      <c r="O3069" s="12"/>
      <c r="P3069" s="12"/>
      <c r="Q3069" s="12"/>
      <c r="R3069" s="12"/>
      <c r="S3069" s="12"/>
      <c r="T3069" s="12"/>
      <c r="U3069" s="12"/>
      <c r="V3069" s="12"/>
    </row>
    <row r="3070" spans="1:22" s="1" customFormat="1" x14ac:dyDescent="0.4">
      <c r="A3070" s="12"/>
      <c r="B3070" s="12"/>
      <c r="C3070" s="42"/>
      <c r="D3070" s="12"/>
      <c r="E3070" s="12"/>
      <c r="F3070" s="12"/>
      <c r="G3070" s="12"/>
      <c r="H3070" s="12"/>
      <c r="I3070" s="12"/>
      <c r="J3070" s="12"/>
      <c r="K3070" s="12"/>
      <c r="L3070" s="12"/>
      <c r="M3070" s="12"/>
      <c r="N3070" s="12"/>
      <c r="O3070" s="12"/>
      <c r="P3070" s="12"/>
      <c r="Q3070" s="12"/>
      <c r="R3070" s="12"/>
      <c r="S3070" s="12"/>
      <c r="T3070" s="12"/>
      <c r="U3070" s="12"/>
      <c r="V3070" s="12"/>
    </row>
    <row r="3071" spans="1:22" s="1" customFormat="1" x14ac:dyDescent="0.4">
      <c r="A3071" s="12"/>
      <c r="B3071" s="12"/>
      <c r="C3071" s="42"/>
      <c r="D3071" s="12"/>
      <c r="E3071" s="12"/>
      <c r="F3071" s="12"/>
      <c r="G3071" s="12"/>
      <c r="H3071" s="12"/>
      <c r="I3071" s="12"/>
      <c r="J3071" s="12"/>
      <c r="K3071" s="12"/>
      <c r="L3071" s="12"/>
      <c r="M3071" s="12"/>
      <c r="N3071" s="12"/>
      <c r="O3071" s="12"/>
      <c r="P3071" s="12"/>
      <c r="Q3071" s="12"/>
      <c r="R3071" s="12"/>
      <c r="S3071" s="12"/>
      <c r="T3071" s="12"/>
      <c r="U3071" s="12"/>
      <c r="V3071" s="12"/>
    </row>
    <row r="3072" spans="1:22" s="1" customFormat="1" x14ac:dyDescent="0.4">
      <c r="A3072" s="12"/>
      <c r="B3072" s="12"/>
      <c r="C3072" s="42"/>
      <c r="D3072" s="12"/>
      <c r="E3072" s="12"/>
      <c r="F3072" s="12"/>
      <c r="G3072" s="12"/>
      <c r="H3072" s="12"/>
      <c r="I3072" s="12"/>
      <c r="J3072" s="12"/>
      <c r="K3072" s="12"/>
      <c r="L3072" s="12"/>
      <c r="M3072" s="12"/>
      <c r="N3072" s="12"/>
      <c r="O3072" s="12"/>
      <c r="P3072" s="12"/>
      <c r="Q3072" s="12"/>
      <c r="R3072" s="12"/>
      <c r="S3072" s="12"/>
      <c r="T3072" s="12"/>
      <c r="U3072" s="12"/>
      <c r="V3072" s="12"/>
    </row>
    <row r="3073" spans="1:22" s="1" customFormat="1" x14ac:dyDescent="0.4">
      <c r="A3073" s="12"/>
      <c r="B3073" s="12"/>
      <c r="C3073" s="42"/>
      <c r="D3073" s="12"/>
      <c r="E3073" s="12"/>
      <c r="F3073" s="12"/>
      <c r="G3073" s="12"/>
      <c r="H3073" s="12"/>
      <c r="I3073" s="12"/>
      <c r="J3073" s="12"/>
      <c r="K3073" s="12"/>
      <c r="L3073" s="12"/>
      <c r="M3073" s="12"/>
      <c r="N3073" s="12"/>
      <c r="O3073" s="12"/>
      <c r="P3073" s="12"/>
      <c r="Q3073" s="12"/>
      <c r="R3073" s="12"/>
      <c r="S3073" s="12"/>
      <c r="T3073" s="12"/>
      <c r="U3073" s="12"/>
      <c r="V3073" s="12"/>
    </row>
    <row r="3074" spans="1:22" s="1" customFormat="1" x14ac:dyDescent="0.4">
      <c r="A3074" s="12"/>
      <c r="B3074" s="12"/>
      <c r="C3074" s="42"/>
      <c r="D3074" s="12"/>
      <c r="E3074" s="12"/>
      <c r="F3074" s="12"/>
      <c r="G3074" s="12"/>
      <c r="H3074" s="12"/>
      <c r="I3074" s="12"/>
      <c r="J3074" s="12"/>
      <c r="K3074" s="12"/>
      <c r="L3074" s="12"/>
      <c r="M3074" s="12"/>
      <c r="N3074" s="12"/>
      <c r="O3074" s="12"/>
      <c r="P3074" s="12"/>
      <c r="Q3074" s="12"/>
      <c r="R3074" s="12"/>
      <c r="S3074" s="12"/>
      <c r="T3074" s="12"/>
      <c r="U3074" s="12"/>
      <c r="V3074" s="12"/>
    </row>
    <row r="3075" spans="1:22" s="1" customFormat="1" x14ac:dyDescent="0.4">
      <c r="A3075" s="12"/>
      <c r="B3075" s="12"/>
      <c r="C3075" s="42"/>
      <c r="D3075" s="12"/>
      <c r="E3075" s="12"/>
      <c r="F3075" s="12"/>
      <c r="G3075" s="12"/>
      <c r="H3075" s="12"/>
      <c r="I3075" s="12"/>
      <c r="J3075" s="12"/>
      <c r="K3075" s="12"/>
      <c r="L3075" s="12"/>
      <c r="M3075" s="12"/>
      <c r="N3075" s="12"/>
      <c r="O3075" s="12"/>
      <c r="P3075" s="12"/>
      <c r="Q3075" s="12"/>
      <c r="R3075" s="12"/>
      <c r="S3075" s="12"/>
      <c r="T3075" s="12"/>
      <c r="U3075" s="12"/>
      <c r="V3075" s="12"/>
    </row>
    <row r="3076" spans="1:22" s="1" customFormat="1" x14ac:dyDescent="0.4">
      <c r="A3076" s="12"/>
      <c r="B3076" s="12"/>
      <c r="C3076" s="42"/>
      <c r="D3076" s="12"/>
      <c r="E3076" s="12"/>
      <c r="F3076" s="12"/>
      <c r="G3076" s="12"/>
      <c r="H3076" s="12"/>
      <c r="I3076" s="12"/>
      <c r="J3076" s="12"/>
      <c r="K3076" s="12"/>
      <c r="L3076" s="12"/>
      <c r="M3076" s="12"/>
      <c r="N3076" s="12"/>
      <c r="O3076" s="12"/>
      <c r="P3076" s="12"/>
      <c r="Q3076" s="12"/>
      <c r="R3076" s="12"/>
      <c r="S3076" s="12"/>
      <c r="T3076" s="12"/>
      <c r="U3076" s="12"/>
      <c r="V3076" s="12"/>
    </row>
    <row r="3077" spans="1:22" s="1" customFormat="1" x14ac:dyDescent="0.4">
      <c r="A3077" s="12"/>
      <c r="B3077" s="12"/>
      <c r="C3077" s="42"/>
      <c r="D3077" s="12"/>
      <c r="E3077" s="12"/>
      <c r="F3077" s="12"/>
      <c r="G3077" s="12"/>
      <c r="H3077" s="12"/>
      <c r="I3077" s="12"/>
      <c r="J3077" s="12"/>
      <c r="K3077" s="12"/>
      <c r="L3077" s="12"/>
      <c r="M3077" s="12"/>
      <c r="N3077" s="12"/>
      <c r="O3077" s="12"/>
      <c r="P3077" s="12"/>
      <c r="Q3077" s="12"/>
      <c r="R3077" s="12"/>
      <c r="S3077" s="12"/>
      <c r="T3077" s="12"/>
      <c r="U3077" s="12"/>
      <c r="V3077" s="12"/>
    </row>
    <row r="3078" spans="1:22" s="1" customFormat="1" x14ac:dyDescent="0.4">
      <c r="A3078" s="12"/>
      <c r="B3078" s="12"/>
      <c r="C3078" s="42"/>
      <c r="D3078" s="12"/>
      <c r="E3078" s="12"/>
      <c r="F3078" s="12"/>
      <c r="G3078" s="12"/>
      <c r="H3078" s="12"/>
      <c r="I3078" s="12"/>
      <c r="J3078" s="12"/>
      <c r="K3078" s="12"/>
      <c r="L3078" s="12"/>
      <c r="M3078" s="12"/>
      <c r="N3078" s="12"/>
      <c r="O3078" s="12"/>
      <c r="P3078" s="12"/>
      <c r="Q3078" s="12"/>
      <c r="R3078" s="12"/>
      <c r="S3078" s="12"/>
      <c r="T3078" s="12"/>
      <c r="U3078" s="12"/>
      <c r="V3078" s="12"/>
    </row>
    <row r="3079" spans="1:22" s="1" customFormat="1" x14ac:dyDescent="0.4">
      <c r="A3079" s="12"/>
      <c r="B3079" s="12"/>
      <c r="C3079" s="42"/>
      <c r="D3079" s="12"/>
      <c r="E3079" s="12"/>
      <c r="F3079" s="12"/>
      <c r="G3079" s="12"/>
      <c r="H3079" s="12"/>
      <c r="I3079" s="12"/>
      <c r="J3079" s="12"/>
      <c r="K3079" s="12"/>
      <c r="L3079" s="12"/>
      <c r="M3079" s="12"/>
      <c r="N3079" s="12"/>
      <c r="O3079" s="12"/>
      <c r="P3079" s="12"/>
      <c r="Q3079" s="12"/>
      <c r="R3079" s="12"/>
      <c r="S3079" s="12"/>
      <c r="T3079" s="12"/>
      <c r="U3079" s="12"/>
      <c r="V3079" s="12"/>
    </row>
    <row r="3080" spans="1:22" s="1" customFormat="1" x14ac:dyDescent="0.4">
      <c r="A3080" s="12"/>
      <c r="B3080" s="12"/>
      <c r="C3080" s="42"/>
      <c r="D3080" s="12"/>
      <c r="E3080" s="12"/>
      <c r="F3080" s="12"/>
      <c r="G3080" s="12"/>
      <c r="H3080" s="12"/>
      <c r="I3080" s="12"/>
      <c r="J3080" s="12"/>
      <c r="K3080" s="12"/>
      <c r="L3080" s="12"/>
      <c r="M3080" s="12"/>
      <c r="N3080" s="12"/>
      <c r="O3080" s="12"/>
      <c r="P3080" s="12"/>
      <c r="Q3080" s="12"/>
      <c r="R3080" s="12"/>
      <c r="S3080" s="12"/>
      <c r="T3080" s="12"/>
      <c r="U3080" s="12"/>
      <c r="V3080" s="12"/>
    </row>
    <row r="3081" spans="1:22" s="1" customFormat="1" x14ac:dyDescent="0.4">
      <c r="A3081" s="12"/>
      <c r="B3081" s="12"/>
      <c r="C3081" s="42"/>
      <c r="D3081" s="12"/>
      <c r="E3081" s="12"/>
      <c r="F3081" s="12"/>
      <c r="G3081" s="12"/>
      <c r="H3081" s="12"/>
      <c r="I3081" s="12"/>
      <c r="J3081" s="12"/>
      <c r="K3081" s="12"/>
      <c r="L3081" s="12"/>
      <c r="M3081" s="12"/>
      <c r="N3081" s="12"/>
      <c r="O3081" s="12"/>
      <c r="P3081" s="12"/>
      <c r="Q3081" s="12"/>
      <c r="R3081" s="12"/>
      <c r="S3081" s="12"/>
      <c r="T3081" s="12"/>
      <c r="U3081" s="12"/>
      <c r="V3081" s="12"/>
    </row>
    <row r="3082" spans="1:22" s="1" customFormat="1" x14ac:dyDescent="0.4">
      <c r="A3082" s="12"/>
      <c r="B3082" s="12"/>
      <c r="C3082" s="42"/>
      <c r="D3082" s="12"/>
      <c r="E3082" s="12"/>
      <c r="F3082" s="12"/>
      <c r="G3082" s="12"/>
      <c r="H3082" s="12"/>
      <c r="I3082" s="12"/>
      <c r="J3082" s="12"/>
      <c r="K3082" s="12"/>
      <c r="L3082" s="12"/>
      <c r="M3082" s="12"/>
      <c r="N3082" s="12"/>
      <c r="O3082" s="12"/>
      <c r="P3082" s="12"/>
      <c r="Q3082" s="12"/>
      <c r="R3082" s="12"/>
      <c r="S3082" s="12"/>
      <c r="T3082" s="12"/>
      <c r="U3082" s="12"/>
      <c r="V3082" s="12"/>
    </row>
    <row r="3083" spans="1:22" s="1" customFormat="1" x14ac:dyDescent="0.4">
      <c r="A3083" s="12"/>
      <c r="B3083" s="12"/>
      <c r="C3083" s="42"/>
      <c r="D3083" s="12"/>
      <c r="E3083" s="12"/>
      <c r="F3083" s="12"/>
      <c r="G3083" s="12"/>
      <c r="H3083" s="12"/>
      <c r="I3083" s="12"/>
      <c r="J3083" s="12"/>
      <c r="K3083" s="12"/>
      <c r="L3083" s="12"/>
      <c r="M3083" s="12"/>
      <c r="N3083" s="12"/>
      <c r="O3083" s="12"/>
      <c r="P3083" s="12"/>
      <c r="Q3083" s="12"/>
      <c r="R3083" s="12"/>
      <c r="S3083" s="12"/>
      <c r="T3083" s="12"/>
      <c r="U3083" s="12"/>
      <c r="V3083" s="12"/>
    </row>
    <row r="3084" spans="1:22" s="1" customFormat="1" x14ac:dyDescent="0.4">
      <c r="A3084" s="12"/>
      <c r="B3084" s="12"/>
      <c r="C3084" s="42"/>
      <c r="D3084" s="12"/>
      <c r="E3084" s="12"/>
      <c r="F3084" s="12"/>
      <c r="G3084" s="12"/>
      <c r="H3084" s="12"/>
      <c r="I3084" s="12"/>
      <c r="J3084" s="12"/>
      <c r="K3084" s="12"/>
      <c r="L3084" s="12"/>
      <c r="M3084" s="12"/>
      <c r="N3084" s="12"/>
      <c r="O3084" s="12"/>
      <c r="P3084" s="12"/>
      <c r="Q3084" s="12"/>
      <c r="R3084" s="12"/>
      <c r="S3084" s="12"/>
      <c r="T3084" s="12"/>
      <c r="U3084" s="12"/>
      <c r="V3084" s="12"/>
    </row>
    <row r="3085" spans="1:22" s="1" customFormat="1" x14ac:dyDescent="0.4">
      <c r="A3085" s="12"/>
      <c r="B3085" s="12"/>
      <c r="C3085" s="42"/>
      <c r="D3085" s="12"/>
      <c r="E3085" s="12"/>
      <c r="F3085" s="12"/>
      <c r="G3085" s="12"/>
      <c r="H3085" s="12"/>
      <c r="I3085" s="12"/>
      <c r="J3085" s="12"/>
      <c r="K3085" s="12"/>
      <c r="L3085" s="12"/>
      <c r="M3085" s="12"/>
      <c r="N3085" s="12"/>
      <c r="O3085" s="12"/>
      <c r="P3085" s="12"/>
      <c r="Q3085" s="12"/>
      <c r="R3085" s="12"/>
      <c r="S3085" s="12"/>
      <c r="T3085" s="12"/>
      <c r="U3085" s="12"/>
      <c r="V3085" s="12"/>
    </row>
    <row r="3086" spans="1:22" s="1" customFormat="1" x14ac:dyDescent="0.4">
      <c r="A3086" s="12"/>
      <c r="B3086" s="12"/>
      <c r="C3086" s="42"/>
      <c r="D3086" s="12"/>
      <c r="E3086" s="12"/>
      <c r="F3086" s="12"/>
      <c r="G3086" s="12"/>
      <c r="H3086" s="12"/>
      <c r="I3086" s="12"/>
      <c r="J3086" s="12"/>
      <c r="K3086" s="12"/>
      <c r="L3086" s="12"/>
      <c r="M3086" s="12"/>
      <c r="N3086" s="12"/>
      <c r="O3086" s="12"/>
      <c r="P3086" s="12"/>
      <c r="Q3086" s="12"/>
      <c r="R3086" s="12"/>
      <c r="S3086" s="12"/>
      <c r="T3086" s="12"/>
      <c r="U3086" s="12"/>
      <c r="V3086" s="12"/>
    </row>
    <row r="3087" spans="1:22" s="1" customFormat="1" x14ac:dyDescent="0.4">
      <c r="A3087" s="12"/>
      <c r="B3087" s="12"/>
      <c r="C3087" s="42"/>
      <c r="D3087" s="12"/>
      <c r="E3087" s="12"/>
      <c r="F3087" s="12"/>
      <c r="G3087" s="12"/>
      <c r="H3087" s="12"/>
      <c r="I3087" s="12"/>
      <c r="J3087" s="12"/>
      <c r="K3087" s="12"/>
      <c r="L3087" s="12"/>
      <c r="M3087" s="12"/>
      <c r="N3087" s="12"/>
      <c r="O3087" s="12"/>
      <c r="P3087" s="12"/>
      <c r="Q3087" s="12"/>
      <c r="R3087" s="12"/>
      <c r="S3087" s="12"/>
      <c r="T3087" s="12"/>
      <c r="U3087" s="12"/>
      <c r="V3087" s="12"/>
    </row>
    <row r="3088" spans="1:22" s="1" customFormat="1" x14ac:dyDescent="0.4">
      <c r="A3088" s="12"/>
      <c r="B3088" s="12"/>
      <c r="C3088" s="42"/>
      <c r="D3088" s="12"/>
      <c r="E3088" s="12"/>
      <c r="F3088" s="12"/>
      <c r="G3088" s="12"/>
      <c r="H3088" s="12"/>
      <c r="I3088" s="12"/>
      <c r="J3088" s="12"/>
      <c r="K3088" s="12"/>
      <c r="L3088" s="12"/>
      <c r="M3088" s="12"/>
      <c r="N3088" s="12"/>
      <c r="O3088" s="12"/>
      <c r="P3088" s="12"/>
      <c r="Q3088" s="12"/>
      <c r="R3088" s="12"/>
      <c r="S3088" s="12"/>
      <c r="T3088" s="12"/>
      <c r="U3088" s="12"/>
      <c r="V3088" s="12"/>
    </row>
    <row r="3089" spans="1:22" s="1" customFormat="1" x14ac:dyDescent="0.4">
      <c r="A3089" s="12"/>
      <c r="B3089" s="12"/>
      <c r="C3089" s="42"/>
      <c r="D3089" s="12"/>
      <c r="E3089" s="12"/>
      <c r="F3089" s="12"/>
      <c r="G3089" s="12"/>
      <c r="H3089" s="12"/>
      <c r="I3089" s="12"/>
      <c r="J3089" s="12"/>
      <c r="K3089" s="12"/>
      <c r="L3089" s="12"/>
      <c r="M3089" s="12"/>
      <c r="N3089" s="12"/>
      <c r="O3089" s="12"/>
      <c r="P3089" s="12"/>
      <c r="Q3089" s="12"/>
      <c r="R3089" s="12"/>
      <c r="S3089" s="12"/>
      <c r="T3089" s="12"/>
      <c r="U3089" s="12"/>
      <c r="V3089" s="12"/>
    </row>
    <row r="3090" spans="1:22" s="1" customFormat="1" x14ac:dyDescent="0.4">
      <c r="A3090" s="12"/>
      <c r="B3090" s="12"/>
      <c r="C3090" s="42"/>
      <c r="D3090" s="12"/>
      <c r="E3090" s="12"/>
      <c r="F3090" s="12"/>
      <c r="G3090" s="12"/>
      <c r="H3090" s="12"/>
      <c r="I3090" s="12"/>
      <c r="J3090" s="12"/>
      <c r="K3090" s="12"/>
      <c r="L3090" s="12"/>
      <c r="M3090" s="12"/>
      <c r="N3090" s="12"/>
      <c r="O3090" s="12"/>
      <c r="P3090" s="12"/>
      <c r="Q3090" s="12"/>
      <c r="R3090" s="12"/>
      <c r="S3090" s="12"/>
      <c r="T3090" s="12"/>
      <c r="U3090" s="12"/>
      <c r="V3090" s="12"/>
    </row>
    <row r="3091" spans="1:22" s="1" customFormat="1" x14ac:dyDescent="0.4">
      <c r="A3091" s="12"/>
      <c r="B3091" s="12"/>
      <c r="C3091" s="42"/>
      <c r="D3091" s="12"/>
      <c r="E3091" s="12"/>
      <c r="F3091" s="12"/>
      <c r="G3091" s="12"/>
      <c r="H3091" s="12"/>
      <c r="I3091" s="12"/>
      <c r="J3091" s="12"/>
      <c r="K3091" s="12"/>
      <c r="L3091" s="12"/>
      <c r="M3091" s="12"/>
      <c r="N3091" s="12"/>
      <c r="O3091" s="12"/>
      <c r="P3091" s="12"/>
      <c r="Q3091" s="12"/>
      <c r="R3091" s="12"/>
      <c r="S3091" s="12"/>
      <c r="T3091" s="12"/>
      <c r="U3091" s="12"/>
      <c r="V3091" s="12"/>
    </row>
    <row r="3092" spans="1:22" s="1" customFormat="1" x14ac:dyDescent="0.4">
      <c r="A3092" s="12"/>
      <c r="B3092" s="12"/>
      <c r="C3092" s="42"/>
      <c r="D3092" s="12"/>
      <c r="E3092" s="12"/>
      <c r="F3092" s="12"/>
      <c r="G3092" s="12"/>
      <c r="H3092" s="12"/>
      <c r="I3092" s="12"/>
      <c r="J3092" s="12"/>
      <c r="K3092" s="12"/>
      <c r="L3092" s="12"/>
      <c r="M3092" s="12"/>
      <c r="N3092" s="12"/>
      <c r="O3092" s="12"/>
      <c r="P3092" s="12"/>
      <c r="Q3092" s="12"/>
      <c r="R3092" s="12"/>
      <c r="S3092" s="12"/>
      <c r="T3092" s="12"/>
      <c r="U3092" s="12"/>
      <c r="V3092" s="12"/>
    </row>
    <row r="3093" spans="1:22" s="1" customFormat="1" x14ac:dyDescent="0.4">
      <c r="A3093" s="12"/>
      <c r="B3093" s="12"/>
      <c r="C3093" s="42"/>
      <c r="D3093" s="12"/>
      <c r="E3093" s="12"/>
      <c r="F3093" s="12"/>
      <c r="G3093" s="12"/>
      <c r="H3093" s="12"/>
      <c r="I3093" s="12"/>
      <c r="J3093" s="12"/>
      <c r="K3093" s="12"/>
      <c r="L3093" s="12"/>
      <c r="M3093" s="12"/>
      <c r="N3093" s="12"/>
      <c r="O3093" s="12"/>
      <c r="P3093" s="12"/>
      <c r="Q3093" s="12"/>
      <c r="R3093" s="12"/>
      <c r="S3093" s="12"/>
      <c r="T3093" s="12"/>
      <c r="U3093" s="12"/>
      <c r="V3093" s="12"/>
    </row>
    <row r="3094" spans="1:22" s="1" customFormat="1" x14ac:dyDescent="0.4">
      <c r="A3094" s="12"/>
      <c r="B3094" s="12"/>
      <c r="C3094" s="42"/>
      <c r="D3094" s="12"/>
      <c r="E3094" s="12"/>
      <c r="F3094" s="12"/>
      <c r="G3094" s="12"/>
      <c r="H3094" s="12"/>
      <c r="I3094" s="12"/>
      <c r="J3094" s="12"/>
      <c r="K3094" s="12"/>
      <c r="L3094" s="12"/>
      <c r="M3094" s="12"/>
      <c r="N3094" s="12"/>
      <c r="O3094" s="12"/>
      <c r="P3094" s="12"/>
      <c r="Q3094" s="12"/>
      <c r="R3094" s="12"/>
      <c r="S3094" s="12"/>
      <c r="T3094" s="12"/>
      <c r="U3094" s="12"/>
      <c r="V3094" s="12"/>
    </row>
    <row r="3095" spans="1:22" s="1" customFormat="1" x14ac:dyDescent="0.4">
      <c r="A3095" s="12"/>
      <c r="B3095" s="12"/>
      <c r="C3095" s="42"/>
      <c r="D3095" s="12"/>
      <c r="E3095" s="12"/>
      <c r="F3095" s="12"/>
      <c r="G3095" s="12"/>
      <c r="H3095" s="12"/>
      <c r="I3095" s="12"/>
      <c r="J3095" s="12"/>
      <c r="K3095" s="12"/>
      <c r="L3095" s="12"/>
      <c r="M3095" s="12"/>
      <c r="N3095" s="12"/>
      <c r="O3095" s="12"/>
      <c r="P3095" s="12"/>
      <c r="Q3095" s="12"/>
      <c r="R3095" s="12"/>
      <c r="S3095" s="12"/>
      <c r="T3095" s="12"/>
      <c r="U3095" s="12"/>
      <c r="V3095" s="12"/>
    </row>
    <row r="3096" spans="1:22" s="1" customFormat="1" x14ac:dyDescent="0.4">
      <c r="A3096" s="12"/>
      <c r="B3096" s="12"/>
      <c r="C3096" s="42"/>
      <c r="D3096" s="12"/>
      <c r="E3096" s="12"/>
      <c r="F3096" s="12"/>
      <c r="G3096" s="12"/>
      <c r="H3096" s="12"/>
      <c r="I3096" s="12"/>
      <c r="J3096" s="12"/>
      <c r="K3096" s="12"/>
      <c r="L3096" s="12"/>
      <c r="M3096" s="12"/>
      <c r="N3096" s="12"/>
      <c r="O3096" s="12"/>
      <c r="P3096" s="12"/>
      <c r="Q3096" s="12"/>
      <c r="R3096" s="12"/>
      <c r="S3096" s="12"/>
      <c r="T3096" s="12"/>
      <c r="U3096" s="12"/>
      <c r="V3096" s="12"/>
    </row>
    <row r="3097" spans="1:22" s="1" customFormat="1" x14ac:dyDescent="0.4">
      <c r="A3097" s="12"/>
      <c r="B3097" s="12"/>
      <c r="C3097" s="42"/>
      <c r="D3097" s="12"/>
      <c r="E3097" s="12"/>
      <c r="F3097" s="12"/>
      <c r="G3097" s="12"/>
      <c r="H3097" s="12"/>
      <c r="I3097" s="12"/>
      <c r="J3097" s="12"/>
      <c r="K3097" s="12"/>
      <c r="L3097" s="12"/>
      <c r="M3097" s="12"/>
      <c r="N3097" s="12"/>
      <c r="O3097" s="12"/>
      <c r="P3097" s="12"/>
      <c r="Q3097" s="12"/>
      <c r="R3097" s="12"/>
      <c r="S3097" s="12"/>
      <c r="T3097" s="12"/>
      <c r="U3097" s="12"/>
      <c r="V3097" s="12"/>
    </row>
    <row r="3098" spans="1:22" s="1" customFormat="1" x14ac:dyDescent="0.4">
      <c r="A3098" s="12"/>
      <c r="B3098" s="12"/>
      <c r="C3098" s="42"/>
      <c r="D3098" s="12"/>
      <c r="E3098" s="12"/>
      <c r="F3098" s="12"/>
      <c r="G3098" s="12"/>
      <c r="H3098" s="12"/>
      <c r="I3098" s="12"/>
      <c r="J3098" s="12"/>
      <c r="K3098" s="12"/>
      <c r="L3098" s="12"/>
      <c r="M3098" s="12"/>
      <c r="N3098" s="12"/>
      <c r="O3098" s="12"/>
      <c r="P3098" s="12"/>
      <c r="Q3098" s="12"/>
      <c r="R3098" s="12"/>
      <c r="S3098" s="12"/>
      <c r="T3098" s="12"/>
      <c r="U3098" s="12"/>
      <c r="V3098" s="12"/>
    </row>
    <row r="3099" spans="1:22" s="1" customFormat="1" x14ac:dyDescent="0.4">
      <c r="A3099" s="12"/>
      <c r="B3099" s="12"/>
      <c r="C3099" s="42"/>
      <c r="D3099" s="12"/>
      <c r="E3099" s="12"/>
      <c r="F3099" s="12"/>
      <c r="G3099" s="12"/>
      <c r="H3099" s="12"/>
      <c r="I3099" s="12"/>
      <c r="J3099" s="12"/>
      <c r="K3099" s="12"/>
      <c r="L3099" s="12"/>
      <c r="M3099" s="12"/>
      <c r="N3099" s="12"/>
      <c r="O3099" s="12"/>
      <c r="P3099" s="12"/>
      <c r="Q3099" s="12"/>
      <c r="R3099" s="12"/>
      <c r="S3099" s="12"/>
      <c r="T3099" s="12"/>
      <c r="U3099" s="12"/>
      <c r="V3099" s="12"/>
    </row>
    <row r="3100" spans="1:22" s="1" customFormat="1" x14ac:dyDescent="0.4">
      <c r="A3100" s="12"/>
      <c r="B3100" s="12"/>
      <c r="C3100" s="42"/>
      <c r="D3100" s="12"/>
      <c r="E3100" s="12"/>
      <c r="F3100" s="12"/>
      <c r="G3100" s="12"/>
      <c r="H3100" s="12"/>
      <c r="I3100" s="12"/>
      <c r="J3100" s="12"/>
      <c r="K3100" s="12"/>
      <c r="L3100" s="12"/>
      <c r="M3100" s="12"/>
      <c r="N3100" s="12"/>
      <c r="O3100" s="12"/>
      <c r="P3100" s="12"/>
      <c r="Q3100" s="12"/>
      <c r="R3100" s="12"/>
      <c r="S3100" s="12"/>
      <c r="T3100" s="12"/>
      <c r="U3100" s="12"/>
      <c r="V3100" s="12"/>
    </row>
    <row r="3101" spans="1:22" s="1" customFormat="1" x14ac:dyDescent="0.4">
      <c r="A3101" s="12"/>
      <c r="B3101" s="12"/>
      <c r="C3101" s="42"/>
      <c r="D3101" s="12"/>
      <c r="E3101" s="12"/>
      <c r="F3101" s="12"/>
      <c r="G3101" s="12"/>
      <c r="H3101" s="12"/>
      <c r="I3101" s="12"/>
      <c r="J3101" s="12"/>
      <c r="K3101" s="12"/>
      <c r="L3101" s="12"/>
      <c r="M3101" s="12"/>
      <c r="N3101" s="12"/>
      <c r="O3101" s="12"/>
      <c r="P3101" s="12"/>
      <c r="Q3101" s="12"/>
      <c r="R3101" s="12"/>
      <c r="S3101" s="12"/>
      <c r="T3101" s="12"/>
      <c r="U3101" s="12"/>
      <c r="V3101" s="12"/>
    </row>
    <row r="3102" spans="1:22" s="1" customFormat="1" x14ac:dyDescent="0.4">
      <c r="A3102" s="12"/>
      <c r="B3102" s="12"/>
      <c r="C3102" s="42"/>
      <c r="D3102" s="12"/>
      <c r="E3102" s="12"/>
      <c r="F3102" s="12"/>
      <c r="G3102" s="12"/>
      <c r="H3102" s="12"/>
      <c r="I3102" s="12"/>
      <c r="J3102" s="12"/>
      <c r="K3102" s="12"/>
      <c r="L3102" s="12"/>
      <c r="M3102" s="12"/>
      <c r="N3102" s="12"/>
      <c r="O3102" s="12"/>
      <c r="P3102" s="12"/>
      <c r="Q3102" s="12"/>
      <c r="R3102" s="12"/>
      <c r="S3102" s="12"/>
      <c r="T3102" s="12"/>
      <c r="U3102" s="12"/>
      <c r="V3102" s="12"/>
    </row>
    <row r="3103" spans="1:22" s="1" customFormat="1" x14ac:dyDescent="0.4">
      <c r="A3103" s="12"/>
      <c r="B3103" s="12"/>
      <c r="C3103" s="42"/>
      <c r="D3103" s="12"/>
      <c r="E3103" s="12"/>
      <c r="F3103" s="12"/>
      <c r="G3103" s="12"/>
      <c r="H3103" s="12"/>
      <c r="I3103" s="12"/>
      <c r="J3103" s="12"/>
      <c r="K3103" s="12"/>
      <c r="L3103" s="12"/>
      <c r="M3103" s="12"/>
      <c r="N3103" s="12"/>
      <c r="O3103" s="12"/>
      <c r="P3103" s="12"/>
      <c r="Q3103" s="12"/>
      <c r="R3103" s="12"/>
      <c r="S3103" s="12"/>
      <c r="T3103" s="12"/>
      <c r="U3103" s="12"/>
      <c r="V3103" s="12"/>
    </row>
    <row r="3104" spans="1:22" s="1" customFormat="1" x14ac:dyDescent="0.4">
      <c r="A3104" s="12"/>
      <c r="B3104" s="12"/>
      <c r="C3104" s="42"/>
      <c r="D3104" s="12"/>
      <c r="E3104" s="12"/>
      <c r="F3104" s="12"/>
      <c r="G3104" s="12"/>
      <c r="H3104" s="12"/>
      <c r="I3104" s="12"/>
      <c r="J3104" s="12"/>
      <c r="K3104" s="12"/>
      <c r="L3104" s="12"/>
      <c r="M3104" s="12"/>
      <c r="N3104" s="12"/>
      <c r="O3104" s="12"/>
      <c r="P3104" s="12"/>
      <c r="Q3104" s="12"/>
      <c r="R3104" s="12"/>
      <c r="S3104" s="12"/>
      <c r="T3104" s="12"/>
      <c r="U3104" s="12"/>
      <c r="V3104" s="12"/>
    </row>
    <row r="3105" spans="1:22" s="1" customFormat="1" x14ac:dyDescent="0.4">
      <c r="A3105" s="12"/>
      <c r="B3105" s="12"/>
      <c r="C3105" s="42"/>
      <c r="D3105" s="12"/>
      <c r="E3105" s="12"/>
      <c r="F3105" s="12"/>
      <c r="G3105" s="12"/>
      <c r="H3105" s="12"/>
      <c r="I3105" s="12"/>
      <c r="J3105" s="12"/>
      <c r="K3105" s="12"/>
      <c r="L3105" s="12"/>
      <c r="M3105" s="12"/>
      <c r="N3105" s="12"/>
      <c r="O3105" s="12"/>
      <c r="P3105" s="12"/>
      <c r="Q3105" s="12"/>
      <c r="R3105" s="12"/>
      <c r="S3105" s="12"/>
      <c r="T3105" s="12"/>
      <c r="U3105" s="12"/>
      <c r="V3105" s="12"/>
    </row>
    <row r="3106" spans="1:22" s="1" customFormat="1" x14ac:dyDescent="0.4">
      <c r="A3106" s="12"/>
      <c r="B3106" s="12"/>
      <c r="C3106" s="42"/>
      <c r="D3106" s="12"/>
      <c r="E3106" s="12"/>
      <c r="F3106" s="12"/>
      <c r="G3106" s="12"/>
      <c r="H3106" s="12"/>
      <c r="I3106" s="12"/>
      <c r="J3106" s="12"/>
      <c r="K3106" s="12"/>
      <c r="L3106" s="12"/>
      <c r="M3106" s="12"/>
      <c r="N3106" s="12"/>
      <c r="O3106" s="12"/>
      <c r="P3106" s="12"/>
      <c r="Q3106" s="12"/>
      <c r="R3106" s="12"/>
      <c r="S3106" s="12"/>
      <c r="T3106" s="12"/>
      <c r="U3106" s="12"/>
      <c r="V3106" s="12"/>
    </row>
    <row r="3107" spans="1:22" s="1" customFormat="1" x14ac:dyDescent="0.4">
      <c r="A3107" s="12"/>
      <c r="B3107" s="12"/>
      <c r="C3107" s="42"/>
      <c r="D3107" s="12"/>
      <c r="E3107" s="12"/>
      <c r="F3107" s="12"/>
      <c r="G3107" s="12"/>
      <c r="H3107" s="12"/>
      <c r="I3107" s="12"/>
      <c r="J3107" s="12"/>
      <c r="K3107" s="12"/>
      <c r="L3107" s="12"/>
      <c r="M3107" s="12"/>
      <c r="N3107" s="12"/>
      <c r="O3107" s="12"/>
      <c r="P3107" s="12"/>
      <c r="Q3107" s="12"/>
      <c r="R3107" s="12"/>
      <c r="S3107" s="12"/>
      <c r="T3107" s="12"/>
      <c r="U3107" s="12"/>
      <c r="V3107" s="12"/>
    </row>
    <row r="3108" spans="1:22" s="1" customFormat="1" x14ac:dyDescent="0.4">
      <c r="A3108" s="12"/>
      <c r="B3108" s="12"/>
      <c r="C3108" s="42"/>
      <c r="D3108" s="12"/>
      <c r="E3108" s="12"/>
      <c r="F3108" s="12"/>
      <c r="G3108" s="12"/>
      <c r="H3108" s="12"/>
      <c r="I3108" s="12"/>
      <c r="J3108" s="12"/>
      <c r="K3108" s="12"/>
      <c r="L3108" s="12"/>
      <c r="M3108" s="12"/>
      <c r="N3108" s="12"/>
      <c r="O3108" s="12"/>
      <c r="P3108" s="12"/>
      <c r="Q3108" s="12"/>
      <c r="R3108" s="12"/>
      <c r="S3108" s="12"/>
      <c r="T3108" s="12"/>
      <c r="U3108" s="12"/>
      <c r="V3108" s="12"/>
    </row>
    <row r="3109" spans="1:22" s="1" customFormat="1" x14ac:dyDescent="0.4">
      <c r="A3109" s="12"/>
      <c r="B3109" s="12"/>
      <c r="C3109" s="42"/>
      <c r="D3109" s="12"/>
      <c r="E3109" s="12"/>
      <c r="F3109" s="12"/>
      <c r="G3109" s="12"/>
      <c r="H3109" s="12"/>
      <c r="I3109" s="12"/>
      <c r="J3109" s="12"/>
      <c r="K3109" s="12"/>
      <c r="L3109" s="12"/>
      <c r="M3109" s="12"/>
      <c r="N3109" s="12"/>
      <c r="O3109" s="12"/>
      <c r="P3109" s="12"/>
      <c r="Q3109" s="12"/>
      <c r="R3109" s="12"/>
      <c r="S3109" s="12"/>
      <c r="T3109" s="12"/>
      <c r="U3109" s="12"/>
      <c r="V3109" s="12"/>
    </row>
    <row r="3110" spans="1:22" s="1" customFormat="1" x14ac:dyDescent="0.4">
      <c r="A3110" s="12"/>
      <c r="B3110" s="12"/>
      <c r="C3110" s="42"/>
      <c r="D3110" s="12"/>
      <c r="E3110" s="12"/>
      <c r="F3110" s="12"/>
      <c r="G3110" s="12"/>
      <c r="H3110" s="12"/>
      <c r="I3110" s="12"/>
      <c r="J3110" s="12"/>
      <c r="K3110" s="12"/>
      <c r="L3110" s="12"/>
      <c r="M3110" s="12"/>
      <c r="N3110" s="12"/>
      <c r="O3110" s="12"/>
      <c r="P3110" s="12"/>
      <c r="Q3110" s="12"/>
      <c r="R3110" s="12"/>
      <c r="S3110" s="12"/>
      <c r="T3110" s="12"/>
      <c r="U3110" s="12"/>
      <c r="V3110" s="12"/>
    </row>
    <row r="3111" spans="1:22" s="1" customFormat="1" x14ac:dyDescent="0.4">
      <c r="A3111" s="12"/>
      <c r="B3111" s="12"/>
      <c r="C3111" s="42"/>
      <c r="D3111" s="12"/>
      <c r="E3111" s="12"/>
      <c r="F3111" s="12"/>
      <c r="G3111" s="12"/>
      <c r="H3111" s="12"/>
      <c r="I3111" s="12"/>
      <c r="J3111" s="12"/>
      <c r="K3111" s="12"/>
      <c r="L3111" s="12"/>
      <c r="M3111" s="12"/>
      <c r="N3111" s="12"/>
      <c r="O3111" s="12"/>
      <c r="P3111" s="12"/>
      <c r="Q3111" s="12"/>
      <c r="R3111" s="12"/>
      <c r="S3111" s="12"/>
      <c r="T3111" s="12"/>
      <c r="U3111" s="12"/>
      <c r="V3111" s="12"/>
    </row>
    <row r="3112" spans="1:22" s="1" customFormat="1" x14ac:dyDescent="0.4">
      <c r="A3112" s="12"/>
      <c r="B3112" s="12"/>
      <c r="C3112" s="42"/>
      <c r="D3112" s="12"/>
      <c r="E3112" s="12"/>
      <c r="F3112" s="12"/>
      <c r="G3112" s="12"/>
      <c r="H3112" s="12"/>
      <c r="I3112" s="12"/>
      <c r="J3112" s="12"/>
      <c r="K3112" s="12"/>
      <c r="L3112" s="12"/>
      <c r="M3112" s="12"/>
      <c r="N3112" s="12"/>
      <c r="O3112" s="12"/>
      <c r="P3112" s="12"/>
      <c r="Q3112" s="12"/>
      <c r="R3112" s="12"/>
      <c r="S3112" s="12"/>
      <c r="T3112" s="12"/>
      <c r="U3112" s="12"/>
      <c r="V3112" s="12"/>
    </row>
    <row r="3113" spans="1:22" s="1" customFormat="1" x14ac:dyDescent="0.4">
      <c r="A3113" s="12"/>
      <c r="B3113" s="12"/>
      <c r="C3113" s="42"/>
      <c r="D3113" s="12"/>
      <c r="E3113" s="12"/>
      <c r="F3113" s="12"/>
      <c r="G3113" s="12"/>
      <c r="H3113" s="12"/>
      <c r="I3113" s="12"/>
      <c r="J3113" s="12"/>
      <c r="K3113" s="12"/>
      <c r="L3113" s="12"/>
      <c r="M3113" s="12"/>
      <c r="N3113" s="12"/>
      <c r="O3113" s="12"/>
      <c r="P3113" s="12"/>
      <c r="Q3113" s="12"/>
      <c r="R3113" s="12"/>
      <c r="S3113" s="12"/>
      <c r="T3113" s="12"/>
      <c r="U3113" s="12"/>
      <c r="V3113" s="12"/>
    </row>
    <row r="3114" spans="1:22" s="1" customFormat="1" x14ac:dyDescent="0.4">
      <c r="A3114" s="12"/>
      <c r="B3114" s="12"/>
      <c r="C3114" s="42"/>
      <c r="D3114" s="12"/>
      <c r="E3114" s="12"/>
      <c r="F3114" s="12"/>
      <c r="G3114" s="12"/>
      <c r="H3114" s="12"/>
      <c r="I3114" s="12"/>
      <c r="J3114" s="12"/>
      <c r="K3114" s="12"/>
      <c r="L3114" s="12"/>
      <c r="M3114" s="12"/>
      <c r="N3114" s="12"/>
      <c r="O3114" s="12"/>
      <c r="P3114" s="12"/>
      <c r="Q3114" s="12"/>
      <c r="R3114" s="12"/>
      <c r="S3114" s="12"/>
      <c r="T3114" s="12"/>
      <c r="U3114" s="12"/>
      <c r="V3114" s="12"/>
    </row>
    <row r="3115" spans="1:22" s="1" customFormat="1" x14ac:dyDescent="0.4">
      <c r="A3115" s="12"/>
      <c r="B3115" s="12"/>
      <c r="C3115" s="42"/>
      <c r="D3115" s="12"/>
      <c r="E3115" s="12"/>
      <c r="F3115" s="12"/>
      <c r="G3115" s="12"/>
      <c r="H3115" s="12"/>
      <c r="I3115" s="12"/>
      <c r="J3115" s="12"/>
      <c r="K3115" s="12"/>
      <c r="L3115" s="12"/>
      <c r="M3115" s="12"/>
      <c r="N3115" s="12"/>
      <c r="O3115" s="12"/>
      <c r="P3115" s="12"/>
      <c r="Q3115" s="12"/>
      <c r="R3115" s="12"/>
      <c r="S3115" s="12"/>
      <c r="T3115" s="12"/>
      <c r="U3115" s="12"/>
      <c r="V3115" s="12"/>
    </row>
    <row r="3116" spans="1:22" s="1" customFormat="1" x14ac:dyDescent="0.4">
      <c r="A3116" s="12"/>
      <c r="B3116" s="12"/>
      <c r="C3116" s="42"/>
      <c r="D3116" s="12"/>
      <c r="E3116" s="12"/>
      <c r="F3116" s="12"/>
      <c r="G3116" s="12"/>
      <c r="H3116" s="12"/>
      <c r="I3116" s="12"/>
      <c r="J3116" s="12"/>
      <c r="K3116" s="12"/>
      <c r="L3116" s="12"/>
      <c r="M3116" s="12"/>
      <c r="N3116" s="12"/>
      <c r="O3116" s="12"/>
      <c r="P3116" s="12"/>
      <c r="Q3116" s="12"/>
      <c r="R3116" s="12"/>
      <c r="S3116" s="12"/>
      <c r="T3116" s="12"/>
      <c r="U3116" s="12"/>
      <c r="V3116" s="12"/>
    </row>
    <row r="3117" spans="1:22" s="1" customFormat="1" x14ac:dyDescent="0.4">
      <c r="A3117" s="12"/>
      <c r="B3117" s="12"/>
      <c r="C3117" s="42"/>
      <c r="D3117" s="12"/>
      <c r="E3117" s="12"/>
      <c r="F3117" s="12"/>
      <c r="G3117" s="12"/>
      <c r="H3117" s="12"/>
      <c r="I3117" s="12"/>
      <c r="J3117" s="12"/>
      <c r="K3117" s="12"/>
      <c r="L3117" s="12"/>
      <c r="M3117" s="12"/>
      <c r="N3117" s="12"/>
      <c r="O3117" s="12"/>
      <c r="P3117" s="12"/>
      <c r="Q3117" s="12"/>
      <c r="R3117" s="12"/>
      <c r="S3117" s="12"/>
      <c r="T3117" s="12"/>
      <c r="U3117" s="12"/>
      <c r="V3117" s="12"/>
    </row>
    <row r="3118" spans="1:22" s="1" customFormat="1" x14ac:dyDescent="0.4">
      <c r="A3118" s="12"/>
      <c r="B3118" s="12"/>
      <c r="C3118" s="42"/>
      <c r="D3118" s="12"/>
      <c r="E3118" s="12"/>
      <c r="F3118" s="12"/>
      <c r="G3118" s="12"/>
      <c r="H3118" s="12"/>
      <c r="I3118" s="12"/>
      <c r="J3118" s="12"/>
      <c r="K3118" s="12"/>
      <c r="L3118" s="12"/>
      <c r="M3118" s="12"/>
      <c r="N3118" s="12"/>
      <c r="O3118" s="12"/>
      <c r="P3118" s="12"/>
      <c r="Q3118" s="12"/>
      <c r="R3118" s="12"/>
      <c r="S3118" s="12"/>
      <c r="T3118" s="12"/>
      <c r="U3118" s="12"/>
      <c r="V3118" s="12"/>
    </row>
    <row r="3119" spans="1:22" s="1" customFormat="1" x14ac:dyDescent="0.4">
      <c r="A3119" s="12"/>
      <c r="B3119" s="12"/>
      <c r="C3119" s="42"/>
      <c r="D3119" s="12"/>
      <c r="E3119" s="12"/>
      <c r="F3119" s="12"/>
      <c r="G3119" s="12"/>
      <c r="H3119" s="12"/>
      <c r="I3119" s="12"/>
      <c r="J3119" s="12"/>
      <c r="K3119" s="12"/>
      <c r="L3119" s="12"/>
      <c r="M3119" s="12"/>
      <c r="N3119" s="12"/>
      <c r="O3119" s="12"/>
      <c r="P3119" s="12"/>
      <c r="Q3119" s="12"/>
      <c r="R3119" s="12"/>
      <c r="S3119" s="12"/>
      <c r="T3119" s="12"/>
      <c r="U3119" s="12"/>
      <c r="V3119" s="12"/>
    </row>
    <row r="3120" spans="1:22" s="1" customFormat="1" x14ac:dyDescent="0.4">
      <c r="A3120" s="12"/>
      <c r="B3120" s="12"/>
      <c r="C3120" s="42"/>
      <c r="D3120" s="12"/>
      <c r="E3120" s="12"/>
      <c r="F3120" s="12"/>
      <c r="G3120" s="12"/>
      <c r="H3120" s="12"/>
      <c r="I3120" s="12"/>
      <c r="J3120" s="12"/>
      <c r="K3120" s="12"/>
      <c r="L3120" s="12"/>
      <c r="M3120" s="12"/>
      <c r="N3120" s="12"/>
      <c r="O3120" s="12"/>
      <c r="P3120" s="12"/>
      <c r="Q3120" s="12"/>
      <c r="R3120" s="12"/>
      <c r="S3120" s="12"/>
      <c r="T3120" s="12"/>
      <c r="U3120" s="12"/>
      <c r="V3120" s="12"/>
    </row>
    <row r="3121" spans="1:22" s="1" customFormat="1" x14ac:dyDescent="0.4">
      <c r="A3121" s="12"/>
      <c r="B3121" s="12"/>
      <c r="C3121" s="42"/>
      <c r="D3121" s="12"/>
      <c r="E3121" s="12"/>
      <c r="F3121" s="12"/>
      <c r="G3121" s="12"/>
      <c r="H3121" s="12"/>
      <c r="I3121" s="12"/>
      <c r="J3121" s="12"/>
      <c r="K3121" s="12"/>
      <c r="L3121" s="12"/>
      <c r="M3121" s="12"/>
      <c r="N3121" s="12"/>
      <c r="O3121" s="12"/>
      <c r="P3121" s="12"/>
      <c r="Q3121" s="12"/>
      <c r="R3121" s="12"/>
      <c r="S3121" s="12"/>
      <c r="T3121" s="12"/>
      <c r="U3121" s="12"/>
      <c r="V3121" s="12"/>
    </row>
    <row r="3122" spans="1:22" s="1" customFormat="1" x14ac:dyDescent="0.4">
      <c r="A3122" s="12"/>
      <c r="B3122" s="12"/>
      <c r="C3122" s="42"/>
      <c r="D3122" s="12"/>
      <c r="E3122" s="12"/>
      <c r="F3122" s="12"/>
      <c r="G3122" s="12"/>
      <c r="H3122" s="12"/>
      <c r="I3122" s="12"/>
      <c r="J3122" s="12"/>
      <c r="K3122" s="12"/>
      <c r="L3122" s="12"/>
      <c r="M3122" s="12"/>
      <c r="N3122" s="12"/>
      <c r="O3122" s="12"/>
      <c r="P3122" s="12"/>
      <c r="Q3122" s="12"/>
      <c r="R3122" s="12"/>
      <c r="S3122" s="12"/>
      <c r="T3122" s="12"/>
      <c r="U3122" s="12"/>
      <c r="V3122" s="12"/>
    </row>
    <row r="3123" spans="1:22" s="1" customFormat="1" x14ac:dyDescent="0.4">
      <c r="A3123" s="12"/>
      <c r="B3123" s="12"/>
      <c r="C3123" s="42"/>
      <c r="D3123" s="12"/>
      <c r="E3123" s="12"/>
      <c r="F3123" s="12"/>
      <c r="G3123" s="12"/>
      <c r="H3123" s="12"/>
      <c r="I3123" s="12"/>
      <c r="J3123" s="12"/>
      <c r="K3123" s="12"/>
      <c r="L3123" s="12"/>
      <c r="M3123" s="12"/>
      <c r="N3123" s="12"/>
      <c r="O3123" s="12"/>
      <c r="P3123" s="12"/>
      <c r="Q3123" s="12"/>
      <c r="R3123" s="12"/>
      <c r="S3123" s="12"/>
      <c r="T3123" s="12"/>
      <c r="U3123" s="12"/>
      <c r="V3123" s="12"/>
    </row>
    <row r="3124" spans="1:22" s="1" customFormat="1" x14ac:dyDescent="0.4">
      <c r="A3124" s="12"/>
      <c r="B3124" s="12"/>
      <c r="C3124" s="42"/>
      <c r="D3124" s="12"/>
      <c r="E3124" s="12"/>
      <c r="F3124" s="12"/>
      <c r="G3124" s="12"/>
      <c r="H3124" s="12"/>
      <c r="I3124" s="12"/>
      <c r="J3124" s="12"/>
      <c r="K3124" s="12"/>
      <c r="L3124" s="12"/>
      <c r="M3124" s="12"/>
      <c r="N3124" s="12"/>
      <c r="O3124" s="12"/>
      <c r="P3124" s="12"/>
      <c r="Q3124" s="12"/>
      <c r="R3124" s="12"/>
      <c r="S3124" s="12"/>
      <c r="T3124" s="12"/>
      <c r="U3124" s="12"/>
      <c r="V3124" s="12"/>
    </row>
    <row r="3125" spans="1:22" s="1" customFormat="1" x14ac:dyDescent="0.4">
      <c r="A3125" s="12"/>
      <c r="B3125" s="12"/>
      <c r="C3125" s="42"/>
      <c r="D3125" s="12"/>
      <c r="E3125" s="12"/>
      <c r="F3125" s="12"/>
      <c r="G3125" s="12"/>
      <c r="H3125" s="12"/>
      <c r="I3125" s="12"/>
      <c r="J3125" s="12"/>
      <c r="K3125" s="12"/>
      <c r="L3125" s="12"/>
      <c r="M3125" s="12"/>
      <c r="N3125" s="12"/>
      <c r="O3125" s="12"/>
      <c r="P3125" s="12"/>
      <c r="Q3125" s="12"/>
      <c r="R3125" s="12"/>
      <c r="S3125" s="12"/>
      <c r="T3125" s="12"/>
      <c r="U3125" s="12"/>
      <c r="V3125" s="12"/>
    </row>
    <row r="3126" spans="1:22" s="1" customFormat="1" x14ac:dyDescent="0.4">
      <c r="A3126" s="12"/>
      <c r="B3126" s="12"/>
      <c r="C3126" s="42"/>
      <c r="D3126" s="12"/>
      <c r="E3126" s="12"/>
      <c r="F3126" s="12"/>
      <c r="G3126" s="12"/>
      <c r="H3126" s="12"/>
      <c r="I3126" s="12"/>
      <c r="J3126" s="12"/>
      <c r="K3126" s="12"/>
      <c r="L3126" s="12"/>
      <c r="M3126" s="12"/>
      <c r="N3126" s="12"/>
      <c r="O3126" s="12"/>
      <c r="P3126" s="12"/>
      <c r="Q3126" s="12"/>
      <c r="R3126" s="12"/>
      <c r="S3126" s="12"/>
      <c r="T3126" s="12"/>
      <c r="U3126" s="12"/>
      <c r="V3126" s="12"/>
    </row>
    <row r="3127" spans="1:22" s="1" customFormat="1" x14ac:dyDescent="0.4">
      <c r="A3127" s="12"/>
      <c r="B3127" s="12"/>
      <c r="C3127" s="42"/>
      <c r="D3127" s="12"/>
      <c r="E3127" s="12"/>
      <c r="F3127" s="12"/>
      <c r="G3127" s="12"/>
      <c r="H3127" s="12"/>
      <c r="I3127" s="12"/>
      <c r="J3127" s="12"/>
      <c r="K3127" s="12"/>
      <c r="L3127" s="12"/>
      <c r="M3127" s="12"/>
      <c r="N3127" s="12"/>
      <c r="O3127" s="12"/>
      <c r="P3127" s="12"/>
      <c r="Q3127" s="12"/>
      <c r="R3127" s="12"/>
      <c r="S3127" s="12"/>
      <c r="T3127" s="12"/>
      <c r="U3127" s="12"/>
      <c r="V3127" s="12"/>
    </row>
    <row r="3128" spans="1:22" s="1" customFormat="1" x14ac:dyDescent="0.4">
      <c r="A3128" s="12"/>
      <c r="B3128" s="12"/>
      <c r="C3128" s="42"/>
      <c r="D3128" s="12"/>
      <c r="E3128" s="12"/>
      <c r="F3128" s="12"/>
      <c r="G3128" s="12"/>
      <c r="H3128" s="12"/>
      <c r="I3128" s="12"/>
      <c r="J3128" s="12"/>
      <c r="K3128" s="12"/>
      <c r="L3128" s="12"/>
      <c r="M3128" s="12"/>
      <c r="N3128" s="12"/>
      <c r="O3128" s="12"/>
      <c r="P3128" s="12"/>
      <c r="Q3128" s="12"/>
      <c r="R3128" s="12"/>
      <c r="S3128" s="12"/>
      <c r="T3128" s="12"/>
      <c r="U3128" s="12"/>
      <c r="V3128" s="12"/>
    </row>
    <row r="3129" spans="1:22" s="1" customFormat="1" x14ac:dyDescent="0.4">
      <c r="A3129" s="12"/>
      <c r="B3129" s="12"/>
      <c r="C3129" s="42"/>
      <c r="D3129" s="12"/>
      <c r="E3129" s="12"/>
      <c r="F3129" s="12"/>
      <c r="G3129" s="12"/>
      <c r="H3129" s="12"/>
      <c r="I3129" s="12"/>
      <c r="J3129" s="12"/>
      <c r="K3129" s="12"/>
      <c r="L3129" s="12"/>
      <c r="M3129" s="12"/>
      <c r="N3129" s="12"/>
      <c r="O3129" s="12"/>
      <c r="P3129" s="12"/>
      <c r="Q3129" s="12"/>
      <c r="R3129" s="12"/>
      <c r="S3129" s="12"/>
      <c r="T3129" s="12"/>
      <c r="U3129" s="12"/>
      <c r="V3129" s="12"/>
    </row>
    <row r="3130" spans="1:22" s="1" customFormat="1" x14ac:dyDescent="0.4">
      <c r="A3130" s="12"/>
      <c r="B3130" s="12"/>
      <c r="C3130" s="42"/>
      <c r="D3130" s="12"/>
      <c r="E3130" s="12"/>
      <c r="F3130" s="12"/>
      <c r="G3130" s="12"/>
      <c r="H3130" s="12"/>
      <c r="I3130" s="12"/>
      <c r="J3130" s="12"/>
      <c r="K3130" s="12"/>
      <c r="L3130" s="12"/>
      <c r="M3130" s="12"/>
      <c r="N3130" s="12"/>
      <c r="O3130" s="12"/>
      <c r="P3130" s="12"/>
      <c r="Q3130" s="12"/>
      <c r="R3130" s="12"/>
      <c r="S3130" s="12"/>
      <c r="T3130" s="12"/>
      <c r="U3130" s="12"/>
      <c r="V3130" s="12"/>
    </row>
    <row r="3131" spans="1:22" s="1" customFormat="1" x14ac:dyDescent="0.4">
      <c r="A3131" s="12"/>
      <c r="B3131" s="12"/>
      <c r="C3131" s="42"/>
      <c r="D3131" s="12"/>
      <c r="E3131" s="12"/>
      <c r="F3131" s="12"/>
      <c r="G3131" s="12"/>
      <c r="H3131" s="12"/>
      <c r="I3131" s="12"/>
      <c r="J3131" s="12"/>
      <c r="K3131" s="12"/>
      <c r="L3131" s="12"/>
      <c r="M3131" s="12"/>
      <c r="N3131" s="12"/>
      <c r="O3131" s="12"/>
      <c r="P3131" s="12"/>
      <c r="Q3131" s="12"/>
      <c r="R3131" s="12"/>
      <c r="S3131" s="12"/>
      <c r="T3131" s="12"/>
      <c r="U3131" s="12"/>
      <c r="V3131" s="12"/>
    </row>
    <row r="3132" spans="1:22" s="1" customFormat="1" x14ac:dyDescent="0.4">
      <c r="A3132" s="12"/>
      <c r="B3132" s="12"/>
      <c r="C3132" s="42"/>
      <c r="D3132" s="12"/>
      <c r="E3132" s="12"/>
      <c r="F3132" s="12"/>
      <c r="G3132" s="12"/>
      <c r="H3132" s="12"/>
      <c r="I3132" s="12"/>
      <c r="J3132" s="12"/>
      <c r="K3132" s="12"/>
      <c r="L3132" s="12"/>
      <c r="M3132" s="12"/>
      <c r="N3132" s="12"/>
      <c r="O3132" s="12"/>
      <c r="P3132" s="12"/>
      <c r="Q3132" s="12"/>
      <c r="R3132" s="12"/>
      <c r="S3132" s="12"/>
      <c r="T3132" s="12"/>
      <c r="U3132" s="12"/>
      <c r="V3132" s="12"/>
    </row>
    <row r="3133" spans="1:22" s="1" customFormat="1" x14ac:dyDescent="0.4">
      <c r="A3133" s="12"/>
      <c r="B3133" s="12"/>
      <c r="C3133" s="42"/>
      <c r="D3133" s="12"/>
      <c r="E3133" s="12"/>
      <c r="F3133" s="12"/>
      <c r="G3133" s="12"/>
      <c r="H3133" s="12"/>
      <c r="I3133" s="12"/>
      <c r="J3133" s="12"/>
      <c r="K3133" s="12"/>
      <c r="L3133" s="12"/>
      <c r="M3133" s="12"/>
      <c r="N3133" s="12"/>
      <c r="O3133" s="12"/>
      <c r="P3133" s="12"/>
      <c r="Q3133" s="12"/>
      <c r="R3133" s="12"/>
      <c r="S3133" s="12"/>
      <c r="T3133" s="12"/>
      <c r="U3133" s="12"/>
      <c r="V3133" s="12"/>
    </row>
    <row r="3134" spans="1:22" s="1" customFormat="1" x14ac:dyDescent="0.4">
      <c r="A3134" s="12"/>
      <c r="B3134" s="12"/>
      <c r="C3134" s="42"/>
      <c r="D3134" s="12"/>
      <c r="E3134" s="12"/>
      <c r="F3134" s="12"/>
      <c r="G3134" s="12"/>
      <c r="H3134" s="12"/>
      <c r="I3134" s="12"/>
      <c r="J3134" s="12"/>
      <c r="K3134" s="12"/>
      <c r="L3134" s="12"/>
      <c r="M3134" s="12"/>
      <c r="N3134" s="12"/>
      <c r="O3134" s="12"/>
      <c r="P3134" s="12"/>
      <c r="Q3134" s="12"/>
      <c r="R3134" s="12"/>
      <c r="S3134" s="12"/>
      <c r="T3134" s="12"/>
      <c r="U3134" s="12"/>
      <c r="V3134" s="12"/>
    </row>
    <row r="3135" spans="1:22" s="1" customFormat="1" x14ac:dyDescent="0.4">
      <c r="A3135" s="12"/>
      <c r="B3135" s="12"/>
      <c r="C3135" s="42"/>
      <c r="D3135" s="12"/>
      <c r="E3135" s="12"/>
      <c r="F3135" s="12"/>
      <c r="G3135" s="12"/>
      <c r="H3135" s="12"/>
      <c r="I3135" s="12"/>
      <c r="J3135" s="12"/>
      <c r="K3135" s="12"/>
      <c r="L3135" s="12"/>
      <c r="M3135" s="12"/>
      <c r="N3135" s="12"/>
      <c r="O3135" s="12"/>
      <c r="P3135" s="12"/>
      <c r="Q3135" s="12"/>
      <c r="R3135" s="12"/>
      <c r="S3135" s="12"/>
      <c r="T3135" s="12"/>
      <c r="U3135" s="12"/>
      <c r="V3135" s="12"/>
    </row>
    <row r="3136" spans="1:22" s="1" customFormat="1" x14ac:dyDescent="0.4">
      <c r="A3136" s="12"/>
      <c r="B3136" s="12"/>
      <c r="C3136" s="42"/>
      <c r="D3136" s="12"/>
      <c r="E3136" s="12"/>
      <c r="F3136" s="12"/>
      <c r="G3136" s="12"/>
      <c r="H3136" s="12"/>
      <c r="I3136" s="12"/>
      <c r="J3136" s="12"/>
      <c r="K3136" s="12"/>
      <c r="L3136" s="12"/>
      <c r="M3136" s="12"/>
      <c r="N3136" s="12"/>
      <c r="O3136" s="12"/>
      <c r="P3136" s="12"/>
      <c r="Q3136" s="12"/>
      <c r="R3136" s="12"/>
      <c r="S3136" s="12"/>
      <c r="T3136" s="12"/>
      <c r="U3136" s="12"/>
      <c r="V3136" s="12"/>
    </row>
    <row r="3137" spans="1:22" s="1" customFormat="1" x14ac:dyDescent="0.4">
      <c r="A3137" s="12"/>
      <c r="B3137" s="12"/>
      <c r="C3137" s="42"/>
      <c r="D3137" s="12"/>
      <c r="E3137" s="12"/>
      <c r="F3137" s="12"/>
      <c r="G3137" s="12"/>
      <c r="H3137" s="12"/>
      <c r="I3137" s="12"/>
      <c r="J3137" s="12"/>
      <c r="K3137" s="12"/>
      <c r="L3137" s="12"/>
      <c r="M3137" s="12"/>
      <c r="N3137" s="12"/>
      <c r="O3137" s="12"/>
      <c r="P3137" s="12"/>
      <c r="Q3137" s="12"/>
      <c r="R3137" s="12"/>
      <c r="S3137" s="12"/>
      <c r="T3137" s="12"/>
      <c r="U3137" s="12"/>
      <c r="V3137" s="12"/>
    </row>
    <row r="3138" spans="1:22" s="1" customFormat="1" x14ac:dyDescent="0.4">
      <c r="A3138" s="12"/>
      <c r="B3138" s="12"/>
      <c r="C3138" s="42"/>
      <c r="D3138" s="12"/>
      <c r="E3138" s="12"/>
      <c r="F3138" s="12"/>
      <c r="G3138" s="12"/>
      <c r="H3138" s="12"/>
      <c r="I3138" s="12"/>
      <c r="J3138" s="12"/>
      <c r="K3138" s="12"/>
      <c r="L3138" s="12"/>
      <c r="M3138" s="12"/>
      <c r="N3138" s="12"/>
      <c r="O3138" s="12"/>
      <c r="P3138" s="12"/>
      <c r="Q3138" s="12"/>
      <c r="R3138" s="12"/>
      <c r="S3138" s="12"/>
      <c r="T3138" s="12"/>
      <c r="U3138" s="12"/>
      <c r="V3138" s="12"/>
    </row>
    <row r="3139" spans="1:22" s="1" customFormat="1" x14ac:dyDescent="0.4">
      <c r="A3139" s="12"/>
      <c r="B3139" s="12"/>
      <c r="C3139" s="42"/>
      <c r="D3139" s="12"/>
      <c r="E3139" s="12"/>
      <c r="F3139" s="12"/>
      <c r="G3139" s="12"/>
      <c r="H3139" s="12"/>
      <c r="I3139" s="12"/>
      <c r="J3139" s="12"/>
      <c r="K3139" s="12"/>
      <c r="L3139" s="12"/>
      <c r="M3139" s="12"/>
      <c r="N3139" s="12"/>
      <c r="O3139" s="12"/>
      <c r="P3139" s="12"/>
      <c r="Q3139" s="12"/>
      <c r="R3139" s="12"/>
      <c r="S3139" s="12"/>
      <c r="T3139" s="12"/>
      <c r="U3139" s="12"/>
      <c r="V3139" s="12"/>
    </row>
    <row r="3140" spans="1:22" s="1" customFormat="1" x14ac:dyDescent="0.4">
      <c r="A3140" s="12"/>
      <c r="B3140" s="12"/>
      <c r="C3140" s="42"/>
      <c r="D3140" s="12"/>
      <c r="E3140" s="12"/>
      <c r="F3140" s="12"/>
      <c r="G3140" s="12"/>
      <c r="H3140" s="12"/>
      <c r="I3140" s="12"/>
      <c r="J3140" s="12"/>
      <c r="K3140" s="12"/>
      <c r="L3140" s="12"/>
      <c r="M3140" s="12"/>
      <c r="N3140" s="12"/>
      <c r="O3140" s="12"/>
      <c r="P3140" s="12"/>
      <c r="Q3140" s="12"/>
      <c r="R3140" s="12"/>
      <c r="S3140" s="12"/>
      <c r="T3140" s="12"/>
      <c r="U3140" s="12"/>
      <c r="V3140" s="12"/>
    </row>
    <row r="3141" spans="1:22" s="1" customFormat="1" x14ac:dyDescent="0.4">
      <c r="A3141" s="12"/>
      <c r="B3141" s="12"/>
      <c r="C3141" s="42"/>
      <c r="D3141" s="12"/>
      <c r="E3141" s="12"/>
      <c r="F3141" s="12"/>
      <c r="G3141" s="12"/>
      <c r="H3141" s="12"/>
      <c r="I3141" s="12"/>
      <c r="J3141" s="12"/>
      <c r="K3141" s="12"/>
      <c r="L3141" s="12"/>
      <c r="M3141" s="12"/>
      <c r="N3141" s="12"/>
      <c r="O3141" s="12"/>
      <c r="P3141" s="12"/>
      <c r="Q3141" s="12"/>
      <c r="R3141" s="12"/>
      <c r="S3141" s="12"/>
      <c r="T3141" s="12"/>
      <c r="U3141" s="12"/>
      <c r="V3141" s="12"/>
    </row>
    <row r="3142" spans="1:22" s="1" customFormat="1" x14ac:dyDescent="0.4">
      <c r="A3142" s="12"/>
      <c r="B3142" s="12"/>
      <c r="C3142" s="42"/>
      <c r="D3142" s="12"/>
      <c r="E3142" s="12"/>
      <c r="F3142" s="12"/>
      <c r="G3142" s="12"/>
      <c r="H3142" s="12"/>
      <c r="I3142" s="12"/>
      <c r="J3142" s="12"/>
      <c r="K3142" s="12"/>
      <c r="L3142" s="12"/>
      <c r="M3142" s="12"/>
      <c r="N3142" s="12"/>
      <c r="O3142" s="12"/>
      <c r="P3142" s="12"/>
      <c r="Q3142" s="12"/>
      <c r="R3142" s="12"/>
      <c r="S3142" s="12"/>
      <c r="T3142" s="12"/>
      <c r="U3142" s="12"/>
      <c r="V3142" s="12"/>
    </row>
    <row r="3143" spans="1:22" s="1" customFormat="1" x14ac:dyDescent="0.4">
      <c r="A3143" s="12"/>
      <c r="B3143" s="12"/>
      <c r="C3143" s="42"/>
      <c r="D3143" s="12"/>
      <c r="E3143" s="12"/>
      <c r="F3143" s="12"/>
      <c r="G3143" s="12"/>
      <c r="H3143" s="12"/>
      <c r="I3143" s="12"/>
      <c r="J3143" s="12"/>
      <c r="K3143" s="12"/>
      <c r="L3143" s="12"/>
      <c r="M3143" s="12"/>
      <c r="N3143" s="12"/>
      <c r="O3143" s="12"/>
      <c r="P3143" s="12"/>
      <c r="Q3143" s="12"/>
      <c r="R3143" s="12"/>
      <c r="S3143" s="12"/>
      <c r="T3143" s="12"/>
      <c r="U3143" s="12"/>
      <c r="V3143" s="12"/>
    </row>
    <row r="3144" spans="1:22" s="1" customFormat="1" x14ac:dyDescent="0.4">
      <c r="A3144" s="12"/>
      <c r="B3144" s="12"/>
      <c r="C3144" s="42"/>
      <c r="D3144" s="12"/>
      <c r="E3144" s="12"/>
      <c r="F3144" s="12"/>
      <c r="G3144" s="12"/>
      <c r="H3144" s="12"/>
      <c r="I3144" s="12"/>
      <c r="J3144" s="12"/>
      <c r="K3144" s="12"/>
      <c r="L3144" s="12"/>
      <c r="M3144" s="12"/>
      <c r="N3144" s="12"/>
      <c r="O3144" s="12"/>
      <c r="P3144" s="12"/>
      <c r="Q3144" s="12"/>
      <c r="R3144" s="12"/>
      <c r="S3144" s="12"/>
      <c r="T3144" s="12"/>
      <c r="U3144" s="12"/>
      <c r="V3144" s="12"/>
    </row>
    <row r="3145" spans="1:22" s="1" customFormat="1" x14ac:dyDescent="0.4">
      <c r="A3145" s="12"/>
      <c r="B3145" s="12"/>
      <c r="C3145" s="42"/>
      <c r="D3145" s="12"/>
      <c r="E3145" s="12"/>
      <c r="F3145" s="12"/>
      <c r="G3145" s="12"/>
      <c r="H3145" s="12"/>
      <c r="I3145" s="12"/>
      <c r="J3145" s="12"/>
      <c r="K3145" s="12"/>
      <c r="L3145" s="12"/>
      <c r="M3145" s="12"/>
      <c r="N3145" s="12"/>
      <c r="O3145" s="12"/>
      <c r="P3145" s="12"/>
      <c r="Q3145" s="12"/>
      <c r="R3145" s="12"/>
      <c r="S3145" s="12"/>
      <c r="T3145" s="12"/>
      <c r="U3145" s="12"/>
      <c r="V3145" s="12"/>
    </row>
    <row r="3146" spans="1:22" s="1" customFormat="1" x14ac:dyDescent="0.4">
      <c r="A3146" s="12"/>
      <c r="B3146" s="12"/>
      <c r="C3146" s="42"/>
      <c r="D3146" s="12"/>
      <c r="E3146" s="12"/>
      <c r="F3146" s="12"/>
      <c r="G3146" s="12"/>
      <c r="H3146" s="12"/>
      <c r="I3146" s="12"/>
      <c r="J3146" s="12"/>
      <c r="K3146" s="12"/>
      <c r="L3146" s="12"/>
      <c r="M3146" s="12"/>
      <c r="N3146" s="12"/>
      <c r="O3146" s="12"/>
      <c r="P3146" s="12"/>
      <c r="Q3146" s="12"/>
      <c r="R3146" s="12"/>
      <c r="S3146" s="12"/>
      <c r="T3146" s="12"/>
      <c r="U3146" s="12"/>
      <c r="V3146" s="12"/>
    </row>
    <row r="3147" spans="1:22" s="1" customFormat="1" x14ac:dyDescent="0.4">
      <c r="A3147" s="12"/>
      <c r="B3147" s="12"/>
      <c r="C3147" s="42"/>
      <c r="D3147" s="12"/>
      <c r="E3147" s="12"/>
      <c r="F3147" s="12"/>
      <c r="G3147" s="12"/>
      <c r="H3147" s="12"/>
      <c r="I3147" s="12"/>
      <c r="J3147" s="12"/>
      <c r="K3147" s="12"/>
      <c r="L3147" s="12"/>
      <c r="M3147" s="12"/>
      <c r="N3147" s="12"/>
      <c r="O3147" s="12"/>
      <c r="P3147" s="12"/>
      <c r="Q3147" s="12"/>
      <c r="R3147" s="12"/>
      <c r="S3147" s="12"/>
      <c r="T3147" s="12"/>
      <c r="U3147" s="12"/>
      <c r="V3147" s="12"/>
    </row>
    <row r="3148" spans="1:22" s="1" customFormat="1" x14ac:dyDescent="0.4">
      <c r="A3148" s="12"/>
      <c r="B3148" s="12"/>
      <c r="C3148" s="42"/>
      <c r="D3148" s="12"/>
      <c r="E3148" s="12"/>
      <c r="F3148" s="12"/>
      <c r="G3148" s="12"/>
      <c r="H3148" s="12"/>
      <c r="I3148" s="12"/>
      <c r="J3148" s="12"/>
      <c r="K3148" s="12"/>
      <c r="L3148" s="12"/>
      <c r="M3148" s="12"/>
      <c r="N3148" s="12"/>
      <c r="O3148" s="12"/>
      <c r="P3148" s="12"/>
      <c r="Q3148" s="12"/>
      <c r="R3148" s="12"/>
      <c r="S3148" s="12"/>
      <c r="T3148" s="12"/>
      <c r="U3148" s="12"/>
      <c r="V3148" s="12"/>
    </row>
    <row r="3149" spans="1:22" s="1" customFormat="1" x14ac:dyDescent="0.4">
      <c r="A3149" s="12"/>
      <c r="B3149" s="12"/>
      <c r="C3149" s="42"/>
      <c r="D3149" s="12"/>
      <c r="E3149" s="12"/>
      <c r="F3149" s="12"/>
      <c r="G3149" s="12"/>
      <c r="H3149" s="12"/>
      <c r="I3149" s="12"/>
      <c r="J3149" s="12"/>
      <c r="K3149" s="12"/>
      <c r="L3149" s="12"/>
      <c r="M3149" s="12"/>
      <c r="N3149" s="12"/>
      <c r="O3149" s="12"/>
      <c r="P3149" s="12"/>
      <c r="Q3149" s="12"/>
      <c r="R3149" s="12"/>
      <c r="S3149" s="12"/>
      <c r="T3149" s="12"/>
      <c r="U3149" s="12"/>
      <c r="V3149" s="12"/>
    </row>
    <row r="3150" spans="1:22" s="1" customFormat="1" x14ac:dyDescent="0.4">
      <c r="A3150" s="12"/>
      <c r="B3150" s="12"/>
      <c r="C3150" s="42"/>
      <c r="D3150" s="12"/>
      <c r="E3150" s="12"/>
      <c r="F3150" s="12"/>
      <c r="G3150" s="12"/>
      <c r="H3150" s="12"/>
      <c r="I3150" s="12"/>
      <c r="J3150" s="12"/>
      <c r="K3150" s="12"/>
      <c r="L3150" s="12"/>
      <c r="M3150" s="12"/>
      <c r="N3150" s="12"/>
      <c r="O3150" s="12"/>
      <c r="P3150" s="12"/>
      <c r="Q3150" s="12"/>
      <c r="R3150" s="12"/>
      <c r="S3150" s="12"/>
      <c r="T3150" s="12"/>
      <c r="U3150" s="12"/>
      <c r="V3150" s="12"/>
    </row>
    <row r="3151" spans="1:22" s="1" customFormat="1" x14ac:dyDescent="0.4">
      <c r="A3151" s="12"/>
      <c r="B3151" s="12"/>
      <c r="C3151" s="42"/>
      <c r="D3151" s="12"/>
      <c r="E3151" s="12"/>
      <c r="F3151" s="12"/>
      <c r="G3151" s="12"/>
      <c r="H3151" s="12"/>
      <c r="I3151" s="12"/>
      <c r="J3151" s="12"/>
      <c r="K3151" s="12"/>
      <c r="L3151" s="12"/>
      <c r="M3151" s="12"/>
      <c r="N3151" s="12"/>
      <c r="O3151" s="12"/>
      <c r="P3151" s="12"/>
      <c r="Q3151" s="12"/>
      <c r="R3151" s="12"/>
      <c r="S3151" s="12"/>
      <c r="T3151" s="12"/>
      <c r="U3151" s="12"/>
      <c r="V3151" s="12"/>
    </row>
    <row r="3152" spans="1:22" s="1" customFormat="1" x14ac:dyDescent="0.4">
      <c r="A3152" s="12"/>
      <c r="B3152" s="12"/>
      <c r="C3152" s="42"/>
      <c r="D3152" s="12"/>
      <c r="E3152" s="12"/>
      <c r="F3152" s="12"/>
      <c r="G3152" s="12"/>
      <c r="H3152" s="12"/>
      <c r="I3152" s="12"/>
      <c r="J3152" s="12"/>
      <c r="K3152" s="12"/>
      <c r="L3152" s="12"/>
      <c r="M3152" s="12"/>
      <c r="N3152" s="12"/>
      <c r="O3152" s="12"/>
      <c r="P3152" s="12"/>
      <c r="Q3152" s="12"/>
      <c r="R3152" s="12"/>
      <c r="S3152" s="12"/>
      <c r="T3152" s="12"/>
      <c r="U3152" s="12"/>
      <c r="V3152" s="12"/>
    </row>
    <row r="3153" spans="1:22" s="1" customFormat="1" x14ac:dyDescent="0.4">
      <c r="A3153" s="12"/>
      <c r="B3153" s="12"/>
      <c r="C3153" s="42"/>
      <c r="D3153" s="12"/>
      <c r="E3153" s="12"/>
      <c r="F3153" s="12"/>
      <c r="G3153" s="12"/>
      <c r="H3153" s="12"/>
      <c r="I3153" s="12"/>
      <c r="J3153" s="12"/>
      <c r="K3153" s="12"/>
      <c r="L3153" s="12"/>
      <c r="M3153" s="12"/>
      <c r="N3153" s="12"/>
      <c r="O3153" s="12"/>
      <c r="P3153" s="12"/>
      <c r="Q3153" s="12"/>
      <c r="R3153" s="12"/>
      <c r="S3153" s="12"/>
      <c r="T3153" s="12"/>
      <c r="U3153" s="12"/>
      <c r="V3153" s="12"/>
    </row>
    <row r="3154" spans="1:22" s="1" customFormat="1" x14ac:dyDescent="0.4">
      <c r="A3154" s="12"/>
      <c r="B3154" s="12"/>
      <c r="C3154" s="42"/>
      <c r="D3154" s="12"/>
      <c r="E3154" s="12"/>
      <c r="F3154" s="12"/>
      <c r="G3154" s="12"/>
      <c r="H3154" s="12"/>
      <c r="I3154" s="12"/>
      <c r="J3154" s="12"/>
      <c r="K3154" s="12"/>
      <c r="L3154" s="12"/>
      <c r="M3154" s="12"/>
      <c r="N3154" s="12"/>
      <c r="O3154" s="12"/>
      <c r="P3154" s="12"/>
      <c r="Q3154" s="12"/>
      <c r="R3154" s="12"/>
      <c r="S3154" s="12"/>
      <c r="T3154" s="12"/>
      <c r="U3154" s="12"/>
      <c r="V3154" s="12"/>
    </row>
    <row r="3155" spans="1:22" s="1" customFormat="1" x14ac:dyDescent="0.4">
      <c r="A3155" s="12"/>
      <c r="B3155" s="12"/>
      <c r="C3155" s="42"/>
      <c r="D3155" s="12"/>
      <c r="E3155" s="12"/>
      <c r="F3155" s="12"/>
      <c r="G3155" s="12"/>
      <c r="H3155" s="12"/>
      <c r="I3155" s="12"/>
      <c r="J3155" s="12"/>
      <c r="K3155" s="12"/>
      <c r="L3155" s="12"/>
      <c r="M3155" s="12"/>
      <c r="N3155" s="12"/>
      <c r="O3155" s="12"/>
      <c r="P3155" s="12"/>
      <c r="Q3155" s="12"/>
      <c r="R3155" s="12"/>
      <c r="S3155" s="12"/>
      <c r="T3155" s="12"/>
      <c r="U3155" s="12"/>
      <c r="V3155" s="12"/>
    </row>
    <row r="3156" spans="1:22" s="1" customFormat="1" x14ac:dyDescent="0.4">
      <c r="A3156" s="12"/>
      <c r="B3156" s="12"/>
      <c r="C3156" s="42"/>
      <c r="D3156" s="12"/>
      <c r="E3156" s="12"/>
      <c r="F3156" s="12"/>
      <c r="G3156" s="12"/>
      <c r="H3156" s="12"/>
      <c r="I3156" s="12"/>
      <c r="J3156" s="12"/>
      <c r="K3156" s="12"/>
      <c r="L3156" s="12"/>
      <c r="M3156" s="12"/>
      <c r="N3156" s="12"/>
      <c r="O3156" s="12"/>
      <c r="P3156" s="12"/>
      <c r="Q3156" s="12"/>
      <c r="R3156" s="12"/>
      <c r="S3156" s="12"/>
      <c r="T3156" s="12"/>
      <c r="U3156" s="12"/>
      <c r="V3156" s="12"/>
    </row>
    <row r="3157" spans="1:22" s="1" customFormat="1" x14ac:dyDescent="0.4">
      <c r="A3157" s="12"/>
      <c r="B3157" s="12"/>
      <c r="C3157" s="42"/>
      <c r="D3157" s="12"/>
      <c r="E3157" s="12"/>
      <c r="F3157" s="12"/>
      <c r="G3157" s="12"/>
      <c r="H3157" s="12"/>
      <c r="I3157" s="12"/>
      <c r="J3157" s="12"/>
      <c r="K3157" s="12"/>
      <c r="L3157" s="12"/>
      <c r="M3157" s="12"/>
      <c r="N3157" s="12"/>
      <c r="O3157" s="12"/>
      <c r="P3157" s="12"/>
      <c r="Q3157" s="12"/>
      <c r="R3157" s="12"/>
      <c r="S3157" s="12"/>
      <c r="T3157" s="12"/>
      <c r="U3157" s="12"/>
      <c r="V3157" s="12"/>
    </row>
    <row r="3158" spans="1:22" s="1" customFormat="1" x14ac:dyDescent="0.4">
      <c r="A3158" s="12"/>
      <c r="B3158" s="12"/>
      <c r="C3158" s="42"/>
      <c r="D3158" s="12"/>
      <c r="E3158" s="12"/>
      <c r="F3158" s="12"/>
      <c r="G3158" s="12"/>
      <c r="H3158" s="12"/>
      <c r="I3158" s="12"/>
      <c r="J3158" s="12"/>
      <c r="K3158" s="12"/>
      <c r="L3158" s="12"/>
      <c r="M3158" s="12"/>
      <c r="N3158" s="12"/>
      <c r="O3158" s="12"/>
      <c r="P3158" s="12"/>
      <c r="Q3158" s="12"/>
      <c r="R3158" s="12"/>
      <c r="S3158" s="12"/>
      <c r="T3158" s="12"/>
      <c r="U3158" s="12"/>
      <c r="V3158" s="12"/>
    </row>
    <row r="3159" spans="1:22" s="1" customFormat="1" x14ac:dyDescent="0.4">
      <c r="A3159" s="12"/>
      <c r="B3159" s="12"/>
      <c r="C3159" s="42"/>
      <c r="D3159" s="12"/>
      <c r="E3159" s="12"/>
      <c r="F3159" s="12"/>
      <c r="G3159" s="12"/>
      <c r="H3159" s="12"/>
      <c r="I3159" s="12"/>
      <c r="J3159" s="12"/>
      <c r="K3159" s="12"/>
      <c r="L3159" s="12"/>
      <c r="M3159" s="12"/>
      <c r="N3159" s="12"/>
      <c r="O3159" s="12"/>
      <c r="P3159" s="12"/>
      <c r="Q3159" s="12"/>
      <c r="R3159" s="12"/>
      <c r="S3159" s="12"/>
      <c r="T3159" s="12"/>
      <c r="U3159" s="12"/>
      <c r="V3159" s="12"/>
    </row>
    <row r="3160" spans="1:22" s="1" customFormat="1" x14ac:dyDescent="0.4">
      <c r="A3160" s="12"/>
      <c r="B3160" s="12"/>
      <c r="C3160" s="42"/>
      <c r="D3160" s="12"/>
      <c r="E3160" s="12"/>
      <c r="F3160" s="12"/>
      <c r="G3160" s="12"/>
      <c r="H3160" s="12"/>
      <c r="I3160" s="12"/>
      <c r="J3160" s="12"/>
      <c r="K3160" s="12"/>
      <c r="L3160" s="12"/>
      <c r="M3160" s="12"/>
      <c r="N3160" s="12"/>
      <c r="O3160" s="12"/>
      <c r="P3160" s="12"/>
      <c r="Q3160" s="12"/>
      <c r="R3160" s="12"/>
      <c r="S3160" s="12"/>
      <c r="T3160" s="12"/>
      <c r="U3160" s="12"/>
      <c r="V3160" s="12"/>
    </row>
    <row r="3161" spans="1:22" s="1" customFormat="1" x14ac:dyDescent="0.4">
      <c r="A3161" s="12"/>
      <c r="B3161" s="12"/>
      <c r="C3161" s="42"/>
      <c r="D3161" s="12"/>
      <c r="E3161" s="12"/>
      <c r="F3161" s="12"/>
      <c r="G3161" s="12"/>
      <c r="H3161" s="12"/>
      <c r="I3161" s="12"/>
      <c r="J3161" s="12"/>
      <c r="K3161" s="12"/>
      <c r="L3161" s="12"/>
      <c r="M3161" s="12"/>
      <c r="N3161" s="12"/>
      <c r="O3161" s="12"/>
      <c r="P3161" s="12"/>
      <c r="Q3161" s="12"/>
      <c r="R3161" s="12"/>
      <c r="S3161" s="12"/>
      <c r="T3161" s="12"/>
      <c r="U3161" s="12"/>
      <c r="V3161" s="12"/>
    </row>
    <row r="3162" spans="1:22" s="1" customFormat="1" x14ac:dyDescent="0.4">
      <c r="A3162" s="12"/>
      <c r="B3162" s="12"/>
      <c r="C3162" s="42"/>
      <c r="D3162" s="12"/>
      <c r="E3162" s="12"/>
      <c r="F3162" s="12"/>
      <c r="G3162" s="12"/>
      <c r="H3162" s="12"/>
      <c r="I3162" s="12"/>
      <c r="J3162" s="12"/>
      <c r="K3162" s="12"/>
      <c r="L3162" s="12"/>
      <c r="M3162" s="12"/>
      <c r="N3162" s="12"/>
      <c r="O3162" s="12"/>
      <c r="P3162" s="12"/>
      <c r="Q3162" s="12"/>
      <c r="R3162" s="12"/>
      <c r="S3162" s="12"/>
      <c r="T3162" s="12"/>
      <c r="U3162" s="12"/>
      <c r="V3162" s="12"/>
    </row>
    <row r="3163" spans="1:22" s="1" customFormat="1" x14ac:dyDescent="0.4">
      <c r="A3163" s="12"/>
      <c r="B3163" s="12"/>
      <c r="C3163" s="42"/>
      <c r="D3163" s="12"/>
      <c r="E3163" s="12"/>
      <c r="F3163" s="12"/>
      <c r="G3163" s="12"/>
      <c r="H3163" s="12"/>
      <c r="I3163" s="12"/>
      <c r="J3163" s="12"/>
      <c r="K3163" s="12"/>
      <c r="L3163" s="12"/>
      <c r="M3163" s="12"/>
      <c r="N3163" s="12"/>
      <c r="O3163" s="12"/>
      <c r="P3163" s="12"/>
      <c r="Q3163" s="12"/>
      <c r="R3163" s="12"/>
      <c r="S3163" s="12"/>
      <c r="T3163" s="12"/>
      <c r="U3163" s="12"/>
      <c r="V3163" s="12"/>
    </row>
    <row r="3164" spans="1:22" s="1" customFormat="1" x14ac:dyDescent="0.4">
      <c r="A3164" s="12"/>
      <c r="B3164" s="12"/>
      <c r="C3164" s="42"/>
      <c r="D3164" s="12"/>
      <c r="E3164" s="12"/>
      <c r="F3164" s="12"/>
      <c r="G3164" s="12"/>
      <c r="H3164" s="12"/>
      <c r="I3164" s="12"/>
      <c r="J3164" s="12"/>
      <c r="K3164" s="12"/>
      <c r="L3164" s="12"/>
      <c r="M3164" s="12"/>
      <c r="N3164" s="12"/>
      <c r="O3164" s="12"/>
      <c r="P3164" s="12"/>
      <c r="Q3164" s="12"/>
      <c r="R3164" s="12"/>
      <c r="S3164" s="12"/>
      <c r="T3164" s="12"/>
      <c r="U3164" s="12"/>
      <c r="V3164" s="12"/>
    </row>
    <row r="3165" spans="1:22" s="1" customFormat="1" x14ac:dyDescent="0.4">
      <c r="A3165" s="12"/>
      <c r="B3165" s="12"/>
      <c r="C3165" s="42"/>
      <c r="D3165" s="12"/>
      <c r="E3165" s="12"/>
      <c r="F3165" s="12"/>
      <c r="G3165" s="12"/>
      <c r="H3165" s="12"/>
      <c r="I3165" s="12"/>
      <c r="J3165" s="12"/>
      <c r="K3165" s="12"/>
      <c r="L3165" s="12"/>
      <c r="M3165" s="12"/>
      <c r="N3165" s="12"/>
      <c r="O3165" s="12"/>
      <c r="P3165" s="12"/>
      <c r="Q3165" s="12"/>
      <c r="R3165" s="12"/>
      <c r="S3165" s="12"/>
      <c r="T3165" s="12"/>
      <c r="U3165" s="12"/>
      <c r="V3165" s="12"/>
    </row>
    <row r="3166" spans="1:22" s="1" customFormat="1" x14ac:dyDescent="0.4">
      <c r="A3166" s="12"/>
      <c r="B3166" s="12"/>
      <c r="C3166" s="42"/>
      <c r="D3166" s="12"/>
      <c r="E3166" s="12"/>
      <c r="F3166" s="12"/>
      <c r="G3166" s="12"/>
      <c r="H3166" s="12"/>
      <c r="I3166" s="12"/>
      <c r="J3166" s="12"/>
      <c r="K3166" s="12"/>
      <c r="L3166" s="12"/>
      <c r="M3166" s="12"/>
      <c r="N3166" s="12"/>
      <c r="O3166" s="12"/>
      <c r="P3166" s="12"/>
      <c r="Q3166" s="12"/>
      <c r="R3166" s="12"/>
      <c r="S3166" s="12"/>
      <c r="T3166" s="12"/>
      <c r="U3166" s="12"/>
      <c r="V3166" s="12"/>
    </row>
    <row r="3167" spans="1:22" s="1" customFormat="1" x14ac:dyDescent="0.4">
      <c r="A3167" s="12"/>
      <c r="B3167" s="12"/>
      <c r="C3167" s="42"/>
      <c r="D3167" s="12"/>
      <c r="E3167" s="12"/>
      <c r="F3167" s="12"/>
      <c r="G3167" s="12"/>
      <c r="H3167" s="12"/>
      <c r="I3167" s="12"/>
      <c r="J3167" s="12"/>
      <c r="K3167" s="12"/>
      <c r="L3167" s="12"/>
      <c r="M3167" s="12"/>
      <c r="N3167" s="12"/>
      <c r="O3167" s="12"/>
      <c r="P3167" s="12"/>
      <c r="Q3167" s="12"/>
      <c r="R3167" s="12"/>
      <c r="S3167" s="12"/>
      <c r="T3167" s="12"/>
      <c r="U3167" s="12"/>
      <c r="V3167" s="12"/>
    </row>
    <row r="3168" spans="1:22" s="1" customFormat="1" x14ac:dyDescent="0.4">
      <c r="A3168" s="12"/>
      <c r="B3168" s="12"/>
      <c r="C3168" s="42"/>
      <c r="D3168" s="12"/>
      <c r="E3168" s="12"/>
      <c r="F3168" s="12"/>
      <c r="G3168" s="12"/>
      <c r="H3168" s="12"/>
      <c r="I3168" s="12"/>
      <c r="J3168" s="12"/>
      <c r="K3168" s="12"/>
      <c r="L3168" s="12"/>
      <c r="M3168" s="12"/>
      <c r="N3168" s="12"/>
      <c r="O3168" s="12"/>
      <c r="P3168" s="12"/>
      <c r="Q3168" s="12"/>
      <c r="R3168" s="12"/>
      <c r="S3168" s="12"/>
      <c r="T3168" s="12"/>
      <c r="U3168" s="12"/>
      <c r="V3168" s="12"/>
    </row>
    <row r="3169" spans="1:22" s="1" customFormat="1" x14ac:dyDescent="0.4">
      <c r="A3169" s="12"/>
      <c r="B3169" s="12"/>
      <c r="C3169" s="42"/>
      <c r="D3169" s="12"/>
      <c r="E3169" s="12"/>
      <c r="F3169" s="12"/>
      <c r="G3169" s="12"/>
      <c r="H3169" s="12"/>
      <c r="I3169" s="12"/>
      <c r="J3169" s="12"/>
      <c r="K3169" s="12"/>
      <c r="L3169" s="12"/>
      <c r="M3169" s="12"/>
      <c r="N3169" s="12"/>
      <c r="O3169" s="12"/>
      <c r="P3169" s="12"/>
      <c r="Q3169" s="12"/>
      <c r="R3169" s="12"/>
      <c r="S3169" s="12"/>
      <c r="T3169" s="12"/>
      <c r="U3169" s="12"/>
      <c r="V3169" s="12"/>
    </row>
    <row r="3170" spans="1:22" s="1" customFormat="1" x14ac:dyDescent="0.4">
      <c r="A3170" s="12"/>
      <c r="B3170" s="12"/>
      <c r="C3170" s="42"/>
      <c r="D3170" s="12"/>
      <c r="E3170" s="12"/>
      <c r="F3170" s="12"/>
      <c r="G3170" s="12"/>
      <c r="H3170" s="12"/>
      <c r="I3170" s="12"/>
      <c r="J3170" s="12"/>
      <c r="K3170" s="12"/>
      <c r="L3170" s="12"/>
      <c r="M3170" s="12"/>
      <c r="N3170" s="12"/>
      <c r="O3170" s="12"/>
      <c r="P3170" s="12"/>
      <c r="Q3170" s="12"/>
      <c r="R3170" s="12"/>
      <c r="S3170" s="12"/>
      <c r="T3170" s="12"/>
      <c r="U3170" s="12"/>
      <c r="V3170" s="12"/>
    </row>
    <row r="3171" spans="1:22" s="1" customFormat="1" x14ac:dyDescent="0.4">
      <c r="A3171" s="12"/>
      <c r="B3171" s="12"/>
      <c r="C3171" s="42"/>
      <c r="D3171" s="12"/>
      <c r="E3171" s="12"/>
      <c r="F3171" s="12"/>
      <c r="G3171" s="12"/>
      <c r="H3171" s="12"/>
      <c r="I3171" s="12"/>
      <c r="J3171" s="12"/>
      <c r="K3171" s="12"/>
      <c r="L3171" s="12"/>
      <c r="M3171" s="12"/>
      <c r="N3171" s="12"/>
      <c r="O3171" s="12"/>
      <c r="P3171" s="12"/>
      <c r="Q3171" s="12"/>
      <c r="R3171" s="12"/>
      <c r="S3171" s="12"/>
      <c r="T3171" s="12"/>
      <c r="U3171" s="12"/>
      <c r="V3171" s="12"/>
    </row>
    <row r="3172" spans="1:22" s="1" customFormat="1" x14ac:dyDescent="0.4">
      <c r="A3172" s="12"/>
      <c r="B3172" s="12"/>
      <c r="C3172" s="42"/>
      <c r="D3172" s="12"/>
      <c r="E3172" s="12"/>
      <c r="F3172" s="12"/>
      <c r="G3172" s="12"/>
      <c r="H3172" s="12"/>
      <c r="I3172" s="12"/>
      <c r="J3172" s="12"/>
      <c r="K3172" s="12"/>
      <c r="L3172" s="12"/>
      <c r="M3172" s="12"/>
      <c r="N3172" s="12"/>
      <c r="O3172" s="12"/>
      <c r="P3172" s="12"/>
      <c r="Q3172" s="12"/>
      <c r="R3172" s="12"/>
      <c r="S3172" s="12"/>
      <c r="T3172" s="12"/>
      <c r="U3172" s="12"/>
      <c r="V3172" s="12"/>
    </row>
    <row r="3173" spans="1:22" s="1" customFormat="1" x14ac:dyDescent="0.4">
      <c r="A3173" s="12"/>
      <c r="B3173" s="12"/>
      <c r="C3173" s="42"/>
      <c r="D3173" s="12"/>
      <c r="E3173" s="12"/>
      <c r="F3173" s="12"/>
      <c r="G3173" s="12"/>
      <c r="H3173" s="12"/>
      <c r="I3173" s="12"/>
      <c r="J3173" s="12"/>
      <c r="K3173" s="12"/>
      <c r="L3173" s="12"/>
      <c r="M3173" s="12"/>
      <c r="N3173" s="12"/>
      <c r="O3173" s="12"/>
      <c r="P3173" s="12"/>
      <c r="Q3173" s="12"/>
      <c r="R3173" s="12"/>
      <c r="S3173" s="12"/>
      <c r="T3173" s="12"/>
      <c r="U3173" s="12"/>
      <c r="V3173" s="12"/>
    </row>
    <row r="3174" spans="1:22" s="1" customFormat="1" x14ac:dyDescent="0.4">
      <c r="A3174" s="12"/>
      <c r="B3174" s="12"/>
      <c r="C3174" s="42"/>
      <c r="D3174" s="12"/>
      <c r="E3174" s="12"/>
      <c r="F3174" s="12"/>
      <c r="G3174" s="12"/>
      <c r="H3174" s="12"/>
      <c r="I3174" s="12"/>
      <c r="J3174" s="12"/>
      <c r="K3174" s="12"/>
      <c r="L3174" s="12"/>
      <c r="M3174" s="12"/>
      <c r="N3174" s="12"/>
      <c r="O3174" s="12"/>
      <c r="P3174" s="12"/>
      <c r="Q3174" s="12"/>
      <c r="R3174" s="12"/>
      <c r="S3174" s="12"/>
      <c r="T3174" s="12"/>
      <c r="U3174" s="12"/>
      <c r="V3174" s="12"/>
    </row>
    <row r="3175" spans="1:22" s="1" customFormat="1" x14ac:dyDescent="0.4">
      <c r="A3175" s="12"/>
      <c r="B3175" s="12"/>
      <c r="C3175" s="42"/>
      <c r="D3175" s="12"/>
      <c r="E3175" s="12"/>
      <c r="F3175" s="12"/>
      <c r="G3175" s="12"/>
      <c r="H3175" s="12"/>
      <c r="I3175" s="12"/>
      <c r="J3175" s="12"/>
      <c r="K3175" s="12"/>
      <c r="L3175" s="12"/>
      <c r="M3175" s="12"/>
      <c r="N3175" s="12"/>
      <c r="O3175" s="12"/>
      <c r="P3175" s="12"/>
      <c r="Q3175" s="12"/>
      <c r="R3175" s="12"/>
      <c r="S3175" s="12"/>
      <c r="T3175" s="12"/>
      <c r="U3175" s="12"/>
      <c r="V3175" s="12"/>
    </row>
    <row r="3176" spans="1:22" s="1" customFormat="1" x14ac:dyDescent="0.4">
      <c r="A3176" s="12"/>
      <c r="B3176" s="12"/>
      <c r="C3176" s="42"/>
      <c r="D3176" s="12"/>
      <c r="E3176" s="12"/>
      <c r="F3176" s="12"/>
      <c r="G3176" s="12"/>
      <c r="H3176" s="12"/>
      <c r="I3176" s="12"/>
      <c r="J3176" s="12"/>
      <c r="K3176" s="12"/>
      <c r="L3176" s="12"/>
      <c r="M3176" s="12"/>
      <c r="N3176" s="12"/>
      <c r="O3176" s="12"/>
      <c r="P3176" s="12"/>
      <c r="Q3176" s="12"/>
      <c r="R3176" s="12"/>
      <c r="S3176" s="12"/>
      <c r="T3176" s="12"/>
      <c r="U3176" s="12"/>
      <c r="V3176" s="12"/>
    </row>
    <row r="3177" spans="1:22" s="1" customFormat="1" x14ac:dyDescent="0.4">
      <c r="A3177" s="12"/>
      <c r="B3177" s="12"/>
      <c r="C3177" s="42"/>
      <c r="D3177" s="12"/>
      <c r="E3177" s="12"/>
      <c r="F3177" s="12"/>
      <c r="G3177" s="12"/>
      <c r="H3177" s="12"/>
      <c r="I3177" s="12"/>
      <c r="J3177" s="12"/>
      <c r="K3177" s="12"/>
      <c r="L3177" s="12"/>
      <c r="M3177" s="12"/>
      <c r="N3177" s="12"/>
      <c r="O3177" s="12"/>
      <c r="P3177" s="12"/>
      <c r="Q3177" s="12"/>
      <c r="R3177" s="12"/>
      <c r="S3177" s="12"/>
      <c r="T3177" s="12"/>
      <c r="U3177" s="12"/>
      <c r="V3177" s="12"/>
    </row>
    <row r="3178" spans="1:22" s="1" customFormat="1" x14ac:dyDescent="0.4">
      <c r="A3178" s="12"/>
      <c r="B3178" s="12"/>
      <c r="C3178" s="42"/>
      <c r="D3178" s="12"/>
      <c r="E3178" s="12"/>
      <c r="F3178" s="12"/>
      <c r="G3178" s="12"/>
      <c r="H3178" s="12"/>
      <c r="I3178" s="12"/>
      <c r="J3178" s="12"/>
      <c r="K3178" s="12"/>
      <c r="L3178" s="12"/>
      <c r="M3178" s="12"/>
      <c r="N3178" s="12"/>
      <c r="O3178" s="12"/>
      <c r="P3178" s="12"/>
      <c r="Q3178" s="12"/>
      <c r="R3178" s="12"/>
      <c r="S3178" s="12"/>
      <c r="T3178" s="12"/>
      <c r="U3178" s="12"/>
      <c r="V3178" s="12"/>
    </row>
    <row r="3179" spans="1:22" s="1" customFormat="1" x14ac:dyDescent="0.4">
      <c r="A3179" s="12"/>
      <c r="B3179" s="12"/>
      <c r="C3179" s="42"/>
      <c r="D3179" s="12"/>
      <c r="E3179" s="12"/>
      <c r="F3179" s="12"/>
      <c r="G3179" s="12"/>
      <c r="H3179" s="12"/>
      <c r="I3179" s="12"/>
      <c r="J3179" s="12"/>
      <c r="K3179" s="12"/>
      <c r="L3179" s="12"/>
      <c r="M3179" s="12"/>
      <c r="N3179" s="12"/>
      <c r="O3179" s="12"/>
      <c r="P3179" s="12"/>
      <c r="Q3179" s="12"/>
      <c r="R3179" s="12"/>
      <c r="S3179" s="12"/>
      <c r="T3179" s="12"/>
      <c r="U3179" s="12"/>
      <c r="V3179" s="12"/>
    </row>
    <row r="3180" spans="1:22" s="1" customFormat="1" x14ac:dyDescent="0.4">
      <c r="A3180" s="12"/>
      <c r="B3180" s="12"/>
      <c r="C3180" s="42"/>
      <c r="D3180" s="12"/>
      <c r="E3180" s="12"/>
      <c r="F3180" s="12"/>
      <c r="G3180" s="12"/>
      <c r="H3180" s="12"/>
      <c r="I3180" s="12"/>
      <c r="J3180" s="12"/>
      <c r="K3180" s="12"/>
      <c r="L3180" s="12"/>
      <c r="M3180" s="12"/>
      <c r="N3180" s="12"/>
      <c r="O3180" s="12"/>
      <c r="P3180" s="12"/>
      <c r="Q3180" s="12"/>
      <c r="R3180" s="12"/>
      <c r="S3180" s="12"/>
      <c r="T3180" s="12"/>
      <c r="U3180" s="12"/>
      <c r="V3180" s="12"/>
    </row>
    <row r="3181" spans="1:22" s="1" customFormat="1" x14ac:dyDescent="0.4">
      <c r="A3181" s="12"/>
      <c r="B3181" s="12"/>
      <c r="C3181" s="42"/>
      <c r="D3181" s="12"/>
      <c r="E3181" s="12"/>
      <c r="F3181" s="12"/>
      <c r="G3181" s="12"/>
      <c r="H3181" s="12"/>
      <c r="I3181" s="12"/>
      <c r="J3181" s="12"/>
      <c r="K3181" s="12"/>
      <c r="L3181" s="12"/>
      <c r="M3181" s="12"/>
      <c r="N3181" s="12"/>
      <c r="O3181" s="12"/>
      <c r="P3181" s="12"/>
      <c r="Q3181" s="12"/>
      <c r="R3181" s="12"/>
      <c r="S3181" s="12"/>
      <c r="T3181" s="12"/>
      <c r="U3181" s="12"/>
      <c r="V3181" s="12"/>
    </row>
    <row r="3182" spans="1:22" s="1" customFormat="1" x14ac:dyDescent="0.4">
      <c r="A3182" s="12"/>
      <c r="B3182" s="12"/>
      <c r="C3182" s="42"/>
      <c r="D3182" s="12"/>
      <c r="E3182" s="12"/>
      <c r="F3182" s="12"/>
      <c r="G3182" s="12"/>
      <c r="H3182" s="12"/>
      <c r="I3182" s="12"/>
      <c r="J3182" s="12"/>
      <c r="K3182" s="12"/>
      <c r="L3182" s="12"/>
      <c r="M3182" s="12"/>
      <c r="N3182" s="12"/>
      <c r="O3182" s="12"/>
      <c r="P3182" s="12"/>
      <c r="Q3182" s="12"/>
      <c r="R3182" s="12"/>
      <c r="S3182" s="12"/>
      <c r="T3182" s="12"/>
      <c r="U3182" s="12"/>
      <c r="V3182" s="12"/>
    </row>
    <row r="3183" spans="1:22" s="1" customFormat="1" x14ac:dyDescent="0.4">
      <c r="A3183" s="12"/>
      <c r="B3183" s="12"/>
      <c r="C3183" s="42"/>
      <c r="D3183" s="12"/>
      <c r="E3183" s="12"/>
      <c r="F3183" s="12"/>
      <c r="G3183" s="12"/>
      <c r="H3183" s="12"/>
      <c r="I3183" s="12"/>
      <c r="J3183" s="12"/>
      <c r="K3183" s="12"/>
      <c r="L3183" s="12"/>
      <c r="M3183" s="12"/>
      <c r="N3183" s="12"/>
      <c r="O3183" s="12"/>
      <c r="P3183" s="12"/>
      <c r="Q3183" s="12"/>
      <c r="R3183" s="12"/>
      <c r="S3183" s="12"/>
      <c r="T3183" s="12"/>
      <c r="U3183" s="12"/>
      <c r="V3183" s="12"/>
    </row>
    <row r="3184" spans="1:22" s="1" customFormat="1" x14ac:dyDescent="0.4">
      <c r="A3184" s="12"/>
      <c r="B3184" s="12"/>
      <c r="C3184" s="42"/>
      <c r="D3184" s="12"/>
      <c r="E3184" s="12"/>
      <c r="F3184" s="12"/>
      <c r="G3184" s="12"/>
      <c r="H3184" s="12"/>
      <c r="I3184" s="12"/>
      <c r="J3184" s="12"/>
      <c r="K3184" s="12"/>
      <c r="L3184" s="12"/>
      <c r="M3184" s="12"/>
      <c r="N3184" s="12"/>
      <c r="O3184" s="12"/>
      <c r="P3184" s="12"/>
      <c r="Q3184" s="12"/>
      <c r="R3184" s="12"/>
      <c r="S3184" s="12"/>
      <c r="T3184" s="12"/>
      <c r="U3184" s="12"/>
      <c r="V3184" s="12"/>
    </row>
    <row r="3185" spans="1:22" s="1" customFormat="1" x14ac:dyDescent="0.4">
      <c r="A3185" s="12"/>
      <c r="B3185" s="12"/>
      <c r="C3185" s="42"/>
      <c r="D3185" s="12"/>
      <c r="E3185" s="12"/>
      <c r="F3185" s="12"/>
      <c r="G3185" s="12"/>
      <c r="H3185" s="12"/>
      <c r="I3185" s="12"/>
      <c r="J3185" s="12"/>
      <c r="K3185" s="12"/>
      <c r="L3185" s="12"/>
      <c r="M3185" s="12"/>
      <c r="N3185" s="12"/>
      <c r="O3185" s="12"/>
      <c r="P3185" s="12"/>
      <c r="Q3185" s="12"/>
      <c r="R3185" s="12"/>
      <c r="S3185" s="12"/>
      <c r="T3185" s="12"/>
      <c r="U3185" s="12"/>
      <c r="V3185" s="12"/>
    </row>
    <row r="3186" spans="1:22" s="1" customFormat="1" x14ac:dyDescent="0.4">
      <c r="A3186" s="12"/>
      <c r="B3186" s="12"/>
      <c r="C3186" s="42"/>
      <c r="D3186" s="12"/>
      <c r="E3186" s="12"/>
      <c r="F3186" s="12"/>
      <c r="G3186" s="12"/>
      <c r="H3186" s="12"/>
      <c r="I3186" s="12"/>
      <c r="J3186" s="12"/>
      <c r="K3186" s="12"/>
      <c r="L3186" s="12"/>
      <c r="M3186" s="12"/>
      <c r="N3186" s="12"/>
      <c r="O3186" s="12"/>
      <c r="P3186" s="12"/>
      <c r="Q3186" s="12"/>
      <c r="R3186" s="12"/>
      <c r="S3186" s="12"/>
      <c r="T3186" s="12"/>
      <c r="U3186" s="12"/>
      <c r="V3186" s="12"/>
    </row>
    <row r="3187" spans="1:22" s="1" customFormat="1" x14ac:dyDescent="0.4">
      <c r="A3187" s="12"/>
      <c r="B3187" s="12"/>
      <c r="C3187" s="42"/>
      <c r="D3187" s="12"/>
      <c r="E3187" s="12"/>
      <c r="F3187" s="12"/>
      <c r="G3187" s="12"/>
      <c r="H3187" s="12"/>
      <c r="I3187" s="12"/>
      <c r="J3187" s="12"/>
      <c r="K3187" s="12"/>
      <c r="L3187" s="12"/>
      <c r="M3187" s="12"/>
      <c r="N3187" s="12"/>
      <c r="O3187" s="12"/>
      <c r="P3187" s="12"/>
      <c r="Q3187" s="12"/>
      <c r="R3187" s="12"/>
      <c r="S3187" s="12"/>
      <c r="T3187" s="12"/>
      <c r="U3187" s="12"/>
      <c r="V3187" s="12"/>
    </row>
    <row r="3188" spans="1:22" s="1" customFormat="1" x14ac:dyDescent="0.4">
      <c r="A3188" s="12"/>
      <c r="B3188" s="12"/>
      <c r="C3188" s="42"/>
      <c r="D3188" s="12"/>
      <c r="E3188" s="12"/>
      <c r="F3188" s="12"/>
      <c r="G3188" s="12"/>
      <c r="H3188" s="12"/>
      <c r="I3188" s="12"/>
      <c r="J3188" s="12"/>
      <c r="K3188" s="12"/>
      <c r="L3188" s="12"/>
      <c r="M3188" s="12"/>
      <c r="N3188" s="12"/>
      <c r="O3188" s="12"/>
      <c r="P3188" s="12"/>
      <c r="Q3188" s="12"/>
      <c r="R3188" s="12"/>
      <c r="S3188" s="12"/>
      <c r="T3188" s="12"/>
      <c r="U3188" s="12"/>
      <c r="V3188" s="12"/>
    </row>
    <row r="3189" spans="1:22" s="1" customFormat="1" x14ac:dyDescent="0.4">
      <c r="A3189" s="12"/>
      <c r="B3189" s="12"/>
      <c r="C3189" s="42"/>
      <c r="D3189" s="12"/>
      <c r="E3189" s="12"/>
      <c r="F3189" s="12"/>
      <c r="G3189" s="12"/>
      <c r="H3189" s="12"/>
      <c r="I3189" s="12"/>
      <c r="J3189" s="12"/>
      <c r="K3189" s="12"/>
      <c r="L3189" s="12"/>
      <c r="M3189" s="12"/>
      <c r="N3189" s="12"/>
      <c r="O3189" s="12"/>
      <c r="P3189" s="12"/>
      <c r="Q3189" s="12"/>
      <c r="R3189" s="12"/>
      <c r="S3189" s="12"/>
      <c r="T3189" s="12"/>
      <c r="U3189" s="12"/>
      <c r="V3189" s="12"/>
    </row>
    <row r="3190" spans="1:22" s="1" customFormat="1" x14ac:dyDescent="0.4">
      <c r="A3190" s="12"/>
      <c r="B3190" s="12"/>
      <c r="C3190" s="42"/>
      <c r="D3190" s="12"/>
      <c r="E3190" s="12"/>
      <c r="F3190" s="12"/>
      <c r="G3190" s="12"/>
      <c r="H3190" s="12"/>
      <c r="I3190" s="12"/>
      <c r="J3190" s="12"/>
      <c r="K3190" s="12"/>
      <c r="L3190" s="12"/>
      <c r="M3190" s="12"/>
      <c r="N3190" s="12"/>
      <c r="O3190" s="12"/>
      <c r="P3190" s="12"/>
      <c r="Q3190" s="12"/>
      <c r="R3190" s="12"/>
      <c r="S3190" s="12"/>
      <c r="T3190" s="12"/>
      <c r="U3190" s="12"/>
      <c r="V3190" s="12"/>
    </row>
    <row r="3191" spans="1:22" s="1" customFormat="1" x14ac:dyDescent="0.4">
      <c r="A3191" s="12"/>
      <c r="B3191" s="12"/>
      <c r="C3191" s="42"/>
      <c r="D3191" s="12"/>
      <c r="E3191" s="12"/>
      <c r="F3191" s="12"/>
      <c r="G3191" s="12"/>
      <c r="H3191" s="12"/>
      <c r="I3191" s="12"/>
      <c r="J3191" s="12"/>
      <c r="K3191" s="12"/>
      <c r="L3191" s="12"/>
      <c r="M3191" s="12"/>
      <c r="N3191" s="12"/>
      <c r="O3191" s="12"/>
      <c r="P3191" s="12"/>
      <c r="Q3191" s="12"/>
      <c r="R3191" s="12"/>
      <c r="S3191" s="12"/>
      <c r="T3191" s="12"/>
      <c r="U3191" s="12"/>
      <c r="V3191" s="12"/>
    </row>
    <row r="3192" spans="1:22" s="1" customFormat="1" x14ac:dyDescent="0.4">
      <c r="A3192" s="12"/>
      <c r="B3192" s="12"/>
      <c r="C3192" s="42"/>
      <c r="D3192" s="12"/>
      <c r="E3192" s="12"/>
      <c r="F3192" s="12"/>
      <c r="G3192" s="12"/>
      <c r="H3192" s="12"/>
      <c r="I3192" s="12"/>
      <c r="J3192" s="12"/>
      <c r="K3192" s="12"/>
      <c r="L3192" s="12"/>
      <c r="M3192" s="12"/>
      <c r="N3192" s="12"/>
      <c r="O3192" s="12"/>
      <c r="P3192" s="12"/>
      <c r="Q3192" s="12"/>
      <c r="R3192" s="12"/>
      <c r="S3192" s="12"/>
      <c r="T3192" s="12"/>
      <c r="U3192" s="12"/>
      <c r="V3192" s="12"/>
    </row>
    <row r="3193" spans="1:22" s="1" customFormat="1" x14ac:dyDescent="0.4">
      <c r="A3193" s="12"/>
      <c r="B3193" s="12"/>
      <c r="C3193" s="42"/>
      <c r="D3193" s="12"/>
      <c r="E3193" s="12"/>
      <c r="F3193" s="12"/>
      <c r="G3193" s="12"/>
      <c r="H3193" s="12"/>
      <c r="I3193" s="12"/>
      <c r="J3193" s="12"/>
      <c r="K3193" s="12"/>
      <c r="L3193" s="12"/>
      <c r="M3193" s="12"/>
      <c r="N3193" s="12"/>
      <c r="O3193" s="12"/>
      <c r="P3193" s="12"/>
      <c r="Q3193" s="12"/>
      <c r="R3193" s="12"/>
      <c r="S3193" s="12"/>
      <c r="T3193" s="12"/>
      <c r="U3193" s="12"/>
      <c r="V3193" s="12"/>
    </row>
    <row r="3194" spans="1:22" s="1" customFormat="1" x14ac:dyDescent="0.4">
      <c r="A3194" s="12"/>
      <c r="B3194" s="12"/>
      <c r="C3194" s="42"/>
      <c r="D3194" s="12"/>
      <c r="E3194" s="12"/>
      <c r="F3194" s="12"/>
      <c r="G3194" s="12"/>
      <c r="H3194" s="12"/>
      <c r="I3194" s="12"/>
      <c r="J3194" s="12"/>
      <c r="K3194" s="12"/>
      <c r="L3194" s="12"/>
      <c r="M3194" s="12"/>
      <c r="N3194" s="12"/>
      <c r="O3194" s="12"/>
      <c r="P3194" s="12"/>
      <c r="Q3194" s="12"/>
      <c r="R3194" s="12"/>
      <c r="S3194" s="12"/>
      <c r="T3194" s="12"/>
      <c r="U3194" s="12"/>
      <c r="V3194" s="12"/>
    </row>
    <row r="3195" spans="1:22" s="1" customFormat="1" x14ac:dyDescent="0.4">
      <c r="A3195" s="12"/>
      <c r="B3195" s="12"/>
      <c r="C3195" s="42"/>
      <c r="D3195" s="12"/>
      <c r="E3195" s="12"/>
      <c r="F3195" s="12"/>
      <c r="G3195" s="12"/>
      <c r="H3195" s="12"/>
      <c r="I3195" s="12"/>
      <c r="J3195" s="12"/>
      <c r="K3195" s="12"/>
      <c r="L3195" s="12"/>
      <c r="M3195" s="12"/>
      <c r="N3195" s="12"/>
      <c r="O3195" s="12"/>
      <c r="P3195" s="12"/>
      <c r="Q3195" s="12"/>
      <c r="R3195" s="12"/>
      <c r="S3195" s="12"/>
      <c r="T3195" s="12"/>
      <c r="U3195" s="12"/>
      <c r="V3195" s="12"/>
    </row>
    <row r="3196" spans="1:22" s="1" customFormat="1" x14ac:dyDescent="0.4">
      <c r="A3196" s="12"/>
      <c r="B3196" s="12"/>
      <c r="C3196" s="42"/>
      <c r="D3196" s="12"/>
      <c r="E3196" s="12"/>
      <c r="F3196" s="12"/>
      <c r="G3196" s="12"/>
      <c r="H3196" s="12"/>
      <c r="I3196" s="12"/>
      <c r="J3196" s="12"/>
      <c r="K3196" s="12"/>
      <c r="L3196" s="12"/>
      <c r="M3196" s="12"/>
      <c r="N3196" s="12"/>
      <c r="O3196" s="12"/>
      <c r="P3196" s="12"/>
      <c r="Q3196" s="12"/>
      <c r="R3196" s="12"/>
      <c r="S3196" s="12"/>
      <c r="T3196" s="12"/>
      <c r="U3196" s="12"/>
      <c r="V3196" s="12"/>
    </row>
    <row r="3197" spans="1:22" s="1" customFormat="1" x14ac:dyDescent="0.4">
      <c r="A3197" s="12"/>
      <c r="B3197" s="12"/>
      <c r="C3197" s="42"/>
      <c r="D3197" s="12"/>
      <c r="E3197" s="12"/>
      <c r="F3197" s="12"/>
      <c r="G3197" s="12"/>
      <c r="H3197" s="12"/>
      <c r="I3197" s="12"/>
      <c r="J3197" s="12"/>
      <c r="K3197" s="12"/>
      <c r="L3197" s="12"/>
      <c r="M3197" s="12"/>
      <c r="N3197" s="12"/>
      <c r="O3197" s="12"/>
      <c r="P3197" s="12"/>
      <c r="Q3197" s="12"/>
      <c r="R3197" s="12"/>
      <c r="S3197" s="12"/>
      <c r="T3197" s="12"/>
      <c r="U3197" s="12"/>
      <c r="V3197" s="12"/>
    </row>
    <row r="3198" spans="1:22" s="1" customFormat="1" x14ac:dyDescent="0.4">
      <c r="A3198" s="12"/>
      <c r="B3198" s="12"/>
      <c r="C3198" s="42"/>
      <c r="D3198" s="12"/>
      <c r="E3198" s="12"/>
      <c r="F3198" s="12"/>
      <c r="G3198" s="12"/>
      <c r="H3198" s="12"/>
      <c r="I3198" s="12"/>
      <c r="J3198" s="12"/>
      <c r="K3198" s="12"/>
      <c r="L3198" s="12"/>
      <c r="M3198" s="12"/>
      <c r="N3198" s="12"/>
      <c r="O3198" s="12"/>
      <c r="P3198" s="12"/>
      <c r="Q3198" s="12"/>
      <c r="R3198" s="12"/>
      <c r="S3198" s="12"/>
      <c r="T3198" s="12"/>
      <c r="U3198" s="12"/>
      <c r="V3198" s="12"/>
    </row>
    <row r="3199" spans="1:22" s="1" customFormat="1" x14ac:dyDescent="0.4">
      <c r="A3199" s="12"/>
      <c r="B3199" s="12"/>
      <c r="C3199" s="42"/>
      <c r="D3199" s="12"/>
      <c r="E3199" s="12"/>
      <c r="F3199" s="12"/>
      <c r="G3199" s="12"/>
      <c r="H3199" s="12"/>
      <c r="I3199" s="12"/>
      <c r="J3199" s="12"/>
      <c r="K3199" s="12"/>
      <c r="L3199" s="12"/>
      <c r="M3199" s="12"/>
      <c r="N3199" s="12"/>
      <c r="O3199" s="12"/>
      <c r="P3199" s="12"/>
      <c r="Q3199" s="12"/>
      <c r="R3199" s="12"/>
      <c r="S3199" s="12"/>
      <c r="T3199" s="12"/>
      <c r="U3199" s="12"/>
      <c r="V3199" s="12"/>
    </row>
    <row r="3200" spans="1:22" s="1" customFormat="1" x14ac:dyDescent="0.4">
      <c r="A3200" s="12"/>
      <c r="B3200" s="12"/>
      <c r="C3200" s="42"/>
      <c r="D3200" s="12"/>
      <c r="E3200" s="12"/>
      <c r="F3200" s="12"/>
      <c r="G3200" s="12"/>
      <c r="H3200" s="12"/>
      <c r="I3200" s="12"/>
      <c r="J3200" s="12"/>
      <c r="K3200" s="12"/>
      <c r="L3200" s="12"/>
      <c r="M3200" s="12"/>
      <c r="N3200" s="12"/>
      <c r="O3200" s="12"/>
      <c r="P3200" s="12"/>
      <c r="Q3200" s="12"/>
      <c r="R3200" s="12"/>
      <c r="S3200" s="12"/>
      <c r="T3200" s="12"/>
      <c r="U3200" s="12"/>
      <c r="V3200" s="12"/>
    </row>
    <row r="3201" spans="1:22" s="1" customFormat="1" x14ac:dyDescent="0.4">
      <c r="A3201" s="12"/>
      <c r="B3201" s="12"/>
      <c r="C3201" s="42"/>
      <c r="D3201" s="12"/>
      <c r="E3201" s="12"/>
      <c r="F3201" s="12"/>
      <c r="G3201" s="12"/>
      <c r="H3201" s="12"/>
      <c r="I3201" s="12"/>
      <c r="J3201" s="12"/>
      <c r="K3201" s="12"/>
      <c r="L3201" s="12"/>
      <c r="M3201" s="12"/>
      <c r="N3201" s="12"/>
      <c r="O3201" s="12"/>
      <c r="P3201" s="12"/>
      <c r="Q3201" s="12"/>
      <c r="R3201" s="12"/>
      <c r="S3201" s="12"/>
      <c r="T3201" s="12"/>
      <c r="U3201" s="12"/>
      <c r="V3201" s="12"/>
    </row>
    <row r="3202" spans="1:22" s="1" customFormat="1" x14ac:dyDescent="0.4">
      <c r="A3202" s="12"/>
      <c r="B3202" s="12"/>
      <c r="C3202" s="42"/>
      <c r="D3202" s="12"/>
      <c r="E3202" s="12"/>
      <c r="F3202" s="12"/>
      <c r="G3202" s="12"/>
      <c r="H3202" s="12"/>
      <c r="I3202" s="12"/>
      <c r="J3202" s="12"/>
      <c r="K3202" s="12"/>
      <c r="L3202" s="12"/>
      <c r="M3202" s="12"/>
      <c r="N3202" s="12"/>
      <c r="O3202" s="12"/>
      <c r="P3202" s="12"/>
      <c r="Q3202" s="12"/>
      <c r="R3202" s="12"/>
      <c r="S3202" s="12"/>
      <c r="T3202" s="12"/>
      <c r="U3202" s="12"/>
      <c r="V3202" s="12"/>
    </row>
    <row r="3203" spans="1:22" s="1" customFormat="1" x14ac:dyDescent="0.4">
      <c r="A3203" s="12"/>
      <c r="B3203" s="12"/>
      <c r="C3203" s="42"/>
      <c r="D3203" s="12"/>
      <c r="E3203" s="12"/>
      <c r="F3203" s="12"/>
      <c r="G3203" s="12"/>
      <c r="H3203" s="12"/>
      <c r="I3203" s="12"/>
      <c r="J3203" s="12"/>
      <c r="K3203" s="12"/>
      <c r="L3203" s="12"/>
      <c r="M3203" s="12"/>
      <c r="N3203" s="12"/>
      <c r="O3203" s="12"/>
      <c r="P3203" s="12"/>
      <c r="Q3203" s="12"/>
      <c r="R3203" s="12"/>
      <c r="S3203" s="12"/>
      <c r="T3203" s="12"/>
      <c r="U3203" s="12"/>
      <c r="V3203" s="12"/>
    </row>
    <row r="3204" spans="1:22" s="1" customFormat="1" x14ac:dyDescent="0.4">
      <c r="A3204" s="12"/>
      <c r="B3204" s="12"/>
      <c r="C3204" s="42"/>
      <c r="D3204" s="12"/>
      <c r="E3204" s="12"/>
      <c r="F3204" s="12"/>
      <c r="G3204" s="12"/>
      <c r="H3204" s="12"/>
      <c r="I3204" s="12"/>
      <c r="J3204" s="12"/>
      <c r="K3204" s="12"/>
      <c r="L3204" s="12"/>
      <c r="M3204" s="12"/>
      <c r="N3204" s="12"/>
      <c r="O3204" s="12"/>
      <c r="P3204" s="12"/>
      <c r="Q3204" s="12"/>
      <c r="R3204" s="12"/>
      <c r="S3204" s="12"/>
      <c r="T3204" s="12"/>
      <c r="U3204" s="12"/>
      <c r="V3204" s="12"/>
    </row>
    <row r="3205" spans="1:22" s="1" customFormat="1" x14ac:dyDescent="0.4">
      <c r="A3205" s="12"/>
      <c r="B3205" s="12"/>
      <c r="C3205" s="42"/>
      <c r="D3205" s="12"/>
      <c r="E3205" s="12"/>
      <c r="F3205" s="12"/>
      <c r="G3205" s="12"/>
      <c r="H3205" s="12"/>
      <c r="I3205" s="12"/>
      <c r="J3205" s="12"/>
      <c r="K3205" s="12"/>
      <c r="L3205" s="12"/>
      <c r="M3205" s="12"/>
      <c r="N3205" s="12"/>
      <c r="O3205" s="12"/>
      <c r="P3205" s="12"/>
      <c r="Q3205" s="12"/>
      <c r="R3205" s="12"/>
      <c r="S3205" s="12"/>
      <c r="T3205" s="12"/>
      <c r="U3205" s="12"/>
      <c r="V3205" s="12"/>
    </row>
    <row r="3206" spans="1:22" s="1" customFormat="1" x14ac:dyDescent="0.4">
      <c r="A3206" s="12"/>
      <c r="B3206" s="12"/>
      <c r="C3206" s="42"/>
      <c r="D3206" s="12"/>
      <c r="E3206" s="12"/>
      <c r="F3206" s="12"/>
      <c r="G3206" s="12"/>
      <c r="H3206" s="12"/>
      <c r="I3206" s="12"/>
      <c r="J3206" s="12"/>
      <c r="K3206" s="12"/>
      <c r="L3206" s="12"/>
      <c r="M3206" s="12"/>
      <c r="N3206" s="12"/>
      <c r="O3206" s="12"/>
      <c r="P3206" s="12"/>
      <c r="Q3206" s="12"/>
      <c r="R3206" s="12"/>
      <c r="S3206" s="12"/>
      <c r="T3206" s="12"/>
      <c r="U3206" s="12"/>
      <c r="V3206" s="12"/>
    </row>
    <row r="3207" spans="1:22" s="1" customFormat="1" x14ac:dyDescent="0.4">
      <c r="A3207" s="12"/>
      <c r="B3207" s="12"/>
      <c r="C3207" s="42"/>
      <c r="D3207" s="12"/>
      <c r="E3207" s="12"/>
      <c r="F3207" s="12"/>
      <c r="G3207" s="12"/>
      <c r="H3207" s="12"/>
      <c r="I3207" s="12"/>
      <c r="J3207" s="12"/>
      <c r="K3207" s="12"/>
      <c r="L3207" s="12"/>
      <c r="M3207" s="12"/>
      <c r="N3207" s="12"/>
      <c r="O3207" s="12"/>
      <c r="P3207" s="12"/>
      <c r="Q3207" s="12"/>
      <c r="R3207" s="12"/>
      <c r="S3207" s="12"/>
      <c r="T3207" s="12"/>
      <c r="U3207" s="12"/>
      <c r="V3207" s="12"/>
    </row>
    <row r="3208" spans="1:22" s="1" customFormat="1" x14ac:dyDescent="0.4">
      <c r="A3208" s="12"/>
      <c r="B3208" s="12"/>
      <c r="C3208" s="42"/>
      <c r="D3208" s="12"/>
      <c r="E3208" s="12"/>
      <c r="F3208" s="12"/>
      <c r="G3208" s="12"/>
      <c r="H3208" s="12"/>
      <c r="I3208" s="12"/>
      <c r="J3208" s="12"/>
      <c r="K3208" s="12"/>
      <c r="L3208" s="12"/>
      <c r="M3208" s="12"/>
      <c r="N3208" s="12"/>
      <c r="O3208" s="12"/>
      <c r="P3208" s="12"/>
      <c r="Q3208" s="12"/>
      <c r="R3208" s="12"/>
      <c r="S3208" s="12"/>
      <c r="T3208" s="12"/>
      <c r="U3208" s="12"/>
      <c r="V3208" s="12"/>
    </row>
    <row r="3209" spans="1:22" s="1" customFormat="1" x14ac:dyDescent="0.4">
      <c r="A3209" s="12"/>
      <c r="B3209" s="12"/>
      <c r="C3209" s="42"/>
      <c r="D3209" s="12"/>
      <c r="E3209" s="12"/>
      <c r="F3209" s="12"/>
      <c r="G3209" s="12"/>
      <c r="H3209" s="12"/>
      <c r="I3209" s="12"/>
      <c r="J3209" s="12"/>
      <c r="K3209" s="12"/>
      <c r="L3209" s="12"/>
      <c r="M3209" s="12"/>
      <c r="N3209" s="12"/>
      <c r="O3209" s="12"/>
      <c r="P3209" s="12"/>
      <c r="Q3209" s="12"/>
      <c r="R3209" s="12"/>
      <c r="S3209" s="12"/>
      <c r="T3209" s="12"/>
      <c r="U3209" s="12"/>
      <c r="V3209" s="12"/>
    </row>
    <row r="3210" spans="1:22" s="1" customFormat="1" x14ac:dyDescent="0.4">
      <c r="A3210" s="12"/>
      <c r="B3210" s="12"/>
      <c r="C3210" s="42"/>
      <c r="D3210" s="12"/>
      <c r="E3210" s="12"/>
      <c r="F3210" s="12"/>
      <c r="G3210" s="12"/>
      <c r="H3210" s="12"/>
      <c r="I3210" s="12"/>
      <c r="J3210" s="12"/>
      <c r="K3210" s="12"/>
      <c r="L3210" s="12"/>
      <c r="M3210" s="12"/>
      <c r="N3210" s="12"/>
      <c r="O3210" s="12"/>
      <c r="P3210" s="12"/>
      <c r="Q3210" s="12"/>
      <c r="R3210" s="12"/>
      <c r="S3210" s="12"/>
      <c r="T3210" s="12"/>
      <c r="U3210" s="12"/>
      <c r="V3210" s="12"/>
    </row>
    <row r="3211" spans="1:22" s="1" customFormat="1" x14ac:dyDescent="0.4">
      <c r="A3211" s="12"/>
      <c r="B3211" s="12"/>
      <c r="C3211" s="42"/>
      <c r="D3211" s="12"/>
      <c r="E3211" s="12"/>
      <c r="F3211" s="12"/>
      <c r="G3211" s="12"/>
      <c r="H3211" s="12"/>
      <c r="I3211" s="12"/>
      <c r="J3211" s="12"/>
      <c r="K3211" s="12"/>
      <c r="L3211" s="12"/>
      <c r="M3211" s="12"/>
      <c r="N3211" s="12"/>
      <c r="O3211" s="12"/>
      <c r="P3211" s="12"/>
      <c r="Q3211" s="12"/>
      <c r="R3211" s="12"/>
      <c r="S3211" s="12"/>
      <c r="T3211" s="12"/>
      <c r="U3211" s="12"/>
      <c r="V3211" s="12"/>
    </row>
    <row r="3212" spans="1:22" s="1" customFormat="1" x14ac:dyDescent="0.4">
      <c r="A3212" s="12"/>
      <c r="B3212" s="12"/>
      <c r="C3212" s="42"/>
      <c r="D3212" s="12"/>
      <c r="E3212" s="12"/>
      <c r="F3212" s="12"/>
      <c r="G3212" s="12"/>
      <c r="H3212" s="12"/>
      <c r="I3212" s="12"/>
      <c r="J3212" s="12"/>
      <c r="K3212" s="12"/>
      <c r="L3212" s="12"/>
      <c r="M3212" s="12"/>
      <c r="N3212" s="12"/>
      <c r="O3212" s="12"/>
      <c r="P3212" s="12"/>
      <c r="Q3212" s="12"/>
      <c r="R3212" s="12"/>
      <c r="S3212" s="12"/>
      <c r="T3212" s="12"/>
      <c r="U3212" s="12"/>
      <c r="V3212" s="12"/>
    </row>
    <row r="3213" spans="1:22" s="1" customFormat="1" x14ac:dyDescent="0.4">
      <c r="A3213" s="12"/>
      <c r="B3213" s="12"/>
      <c r="C3213" s="42"/>
      <c r="D3213" s="12"/>
      <c r="E3213" s="12"/>
      <c r="F3213" s="12"/>
      <c r="G3213" s="12"/>
      <c r="H3213" s="12"/>
      <c r="I3213" s="12"/>
      <c r="J3213" s="12"/>
      <c r="K3213" s="12"/>
      <c r="L3213" s="12"/>
      <c r="M3213" s="12"/>
      <c r="N3213" s="12"/>
      <c r="O3213" s="12"/>
      <c r="P3213" s="12"/>
      <c r="Q3213" s="12"/>
      <c r="R3213" s="12"/>
      <c r="S3213" s="12"/>
      <c r="T3213" s="12"/>
      <c r="U3213" s="12"/>
      <c r="V3213" s="12"/>
    </row>
    <row r="3214" spans="1:22" s="1" customFormat="1" x14ac:dyDescent="0.4">
      <c r="A3214" s="12"/>
      <c r="B3214" s="12"/>
      <c r="C3214" s="42"/>
      <c r="D3214" s="12"/>
      <c r="E3214" s="12"/>
      <c r="F3214" s="12"/>
      <c r="G3214" s="12"/>
      <c r="H3214" s="12"/>
      <c r="I3214" s="12"/>
      <c r="J3214" s="12"/>
      <c r="K3214" s="12"/>
      <c r="L3214" s="12"/>
      <c r="M3214" s="12"/>
      <c r="N3214" s="12"/>
      <c r="O3214" s="12"/>
      <c r="P3214" s="12"/>
      <c r="Q3214" s="12"/>
      <c r="R3214" s="12"/>
      <c r="S3214" s="12"/>
      <c r="T3214" s="12"/>
      <c r="U3214" s="12"/>
      <c r="V3214" s="12"/>
    </row>
    <row r="3215" spans="1:22" s="1" customFormat="1" x14ac:dyDescent="0.4">
      <c r="A3215" s="12"/>
      <c r="B3215" s="12"/>
      <c r="C3215" s="42"/>
      <c r="D3215" s="12"/>
      <c r="E3215" s="12"/>
      <c r="F3215" s="12"/>
      <c r="G3215" s="12"/>
      <c r="H3215" s="12"/>
      <c r="I3215" s="12"/>
      <c r="J3215" s="12"/>
      <c r="K3215" s="12"/>
      <c r="L3215" s="12"/>
      <c r="M3215" s="12"/>
      <c r="N3215" s="12"/>
      <c r="O3215" s="12"/>
      <c r="P3215" s="12"/>
      <c r="Q3215" s="12"/>
      <c r="R3215" s="12"/>
      <c r="S3215" s="12"/>
      <c r="T3215" s="12"/>
      <c r="U3215" s="12"/>
      <c r="V3215" s="12"/>
    </row>
    <row r="3216" spans="1:22" s="1" customFormat="1" x14ac:dyDescent="0.4">
      <c r="A3216" s="12"/>
      <c r="B3216" s="12"/>
      <c r="C3216" s="42"/>
      <c r="D3216" s="12"/>
      <c r="E3216" s="12"/>
      <c r="F3216" s="12"/>
      <c r="G3216" s="12"/>
      <c r="H3216" s="12"/>
      <c r="I3216" s="12"/>
      <c r="J3216" s="12"/>
      <c r="K3216" s="12"/>
      <c r="L3216" s="12"/>
      <c r="M3216" s="12"/>
      <c r="N3216" s="12"/>
      <c r="O3216" s="12"/>
      <c r="P3216" s="12"/>
      <c r="Q3216" s="12"/>
      <c r="R3216" s="12"/>
      <c r="S3216" s="12"/>
      <c r="T3216" s="12"/>
      <c r="U3216" s="12"/>
      <c r="V3216" s="12"/>
    </row>
    <row r="3217" spans="1:22" s="1" customFormat="1" x14ac:dyDescent="0.4">
      <c r="A3217" s="12"/>
      <c r="B3217" s="12"/>
      <c r="C3217" s="42"/>
      <c r="D3217" s="12"/>
      <c r="E3217" s="12"/>
      <c r="F3217" s="12"/>
      <c r="G3217" s="12"/>
      <c r="H3217" s="12"/>
      <c r="I3217" s="12"/>
      <c r="J3217" s="12"/>
      <c r="K3217" s="12"/>
      <c r="L3217" s="12"/>
      <c r="M3217" s="12"/>
      <c r="N3217" s="12"/>
      <c r="O3217" s="12"/>
      <c r="P3217" s="12"/>
      <c r="Q3217" s="12"/>
      <c r="R3217" s="12"/>
      <c r="S3217" s="12"/>
      <c r="T3217" s="12"/>
      <c r="U3217" s="12"/>
      <c r="V3217" s="12"/>
    </row>
    <row r="3218" spans="1:22" s="1" customFormat="1" x14ac:dyDescent="0.4">
      <c r="A3218" s="12"/>
      <c r="B3218" s="12"/>
      <c r="C3218" s="42"/>
      <c r="D3218" s="12"/>
      <c r="E3218" s="12"/>
      <c r="F3218" s="12"/>
      <c r="G3218" s="12"/>
      <c r="H3218" s="12"/>
      <c r="I3218" s="12"/>
      <c r="J3218" s="12"/>
      <c r="K3218" s="12"/>
      <c r="L3218" s="12"/>
      <c r="M3218" s="12"/>
      <c r="N3218" s="12"/>
      <c r="O3218" s="12"/>
      <c r="P3218" s="12"/>
      <c r="Q3218" s="12"/>
      <c r="R3218" s="12"/>
      <c r="S3218" s="12"/>
      <c r="T3218" s="12"/>
      <c r="U3218" s="12"/>
      <c r="V3218" s="12"/>
    </row>
    <row r="3219" spans="1:22" s="1" customFormat="1" x14ac:dyDescent="0.4">
      <c r="A3219" s="12"/>
      <c r="B3219" s="12"/>
      <c r="C3219" s="42"/>
      <c r="D3219" s="12"/>
      <c r="E3219" s="12"/>
      <c r="F3219" s="12"/>
      <c r="G3219" s="12"/>
      <c r="H3219" s="12"/>
      <c r="I3219" s="12"/>
      <c r="J3219" s="12"/>
      <c r="K3219" s="12"/>
      <c r="L3219" s="12"/>
      <c r="M3219" s="12"/>
      <c r="N3219" s="12"/>
      <c r="O3219" s="12"/>
      <c r="P3219" s="12"/>
      <c r="Q3219" s="12"/>
      <c r="R3219" s="12"/>
      <c r="S3219" s="12"/>
      <c r="T3219" s="12"/>
      <c r="U3219" s="12"/>
      <c r="V3219" s="12"/>
    </row>
    <row r="3220" spans="1:22" s="1" customFormat="1" x14ac:dyDescent="0.4">
      <c r="A3220" s="12"/>
      <c r="B3220" s="12"/>
      <c r="C3220" s="42"/>
      <c r="D3220" s="12"/>
      <c r="E3220" s="12"/>
      <c r="F3220" s="12"/>
      <c r="G3220" s="12"/>
      <c r="H3220" s="12"/>
      <c r="I3220" s="12"/>
      <c r="J3220" s="12"/>
      <c r="K3220" s="12"/>
      <c r="L3220" s="12"/>
      <c r="M3220" s="12"/>
      <c r="N3220" s="12"/>
      <c r="O3220" s="12"/>
      <c r="P3220" s="12"/>
      <c r="Q3220" s="12"/>
      <c r="R3220" s="12"/>
      <c r="S3220" s="12"/>
      <c r="T3220" s="12"/>
      <c r="U3220" s="12"/>
      <c r="V3220" s="12"/>
    </row>
    <row r="3221" spans="1:22" s="1" customFormat="1" x14ac:dyDescent="0.4">
      <c r="A3221" s="12"/>
      <c r="B3221" s="12"/>
      <c r="C3221" s="42"/>
      <c r="D3221" s="12"/>
      <c r="E3221" s="12"/>
      <c r="F3221" s="12"/>
      <c r="G3221" s="12"/>
      <c r="H3221" s="12"/>
      <c r="I3221" s="12"/>
      <c r="J3221" s="12"/>
      <c r="K3221" s="12"/>
      <c r="L3221" s="12"/>
      <c r="M3221" s="12"/>
      <c r="N3221" s="12"/>
      <c r="O3221" s="12"/>
      <c r="P3221" s="12"/>
      <c r="Q3221" s="12"/>
      <c r="R3221" s="12"/>
      <c r="S3221" s="12"/>
      <c r="T3221" s="12"/>
      <c r="U3221" s="12"/>
      <c r="V3221" s="12"/>
    </row>
    <row r="3222" spans="1:22" s="1" customFormat="1" x14ac:dyDescent="0.4">
      <c r="A3222" s="12"/>
      <c r="B3222" s="12"/>
      <c r="C3222" s="42"/>
      <c r="D3222" s="12"/>
      <c r="E3222" s="12"/>
      <c r="F3222" s="12"/>
      <c r="G3222" s="12"/>
      <c r="H3222" s="12"/>
      <c r="I3222" s="12"/>
      <c r="J3222" s="12"/>
      <c r="K3222" s="12"/>
      <c r="L3222" s="12"/>
      <c r="M3222" s="12"/>
      <c r="N3222" s="12"/>
      <c r="O3222" s="12"/>
      <c r="P3222" s="12"/>
      <c r="Q3222" s="12"/>
      <c r="R3222" s="12"/>
      <c r="S3222" s="12"/>
      <c r="T3222" s="12"/>
      <c r="U3222" s="12"/>
      <c r="V3222" s="12"/>
    </row>
    <row r="3223" spans="1:22" s="1" customFormat="1" x14ac:dyDescent="0.4">
      <c r="A3223" s="12"/>
      <c r="B3223" s="12"/>
      <c r="C3223" s="42"/>
      <c r="D3223" s="12"/>
      <c r="E3223" s="12"/>
      <c r="F3223" s="12"/>
      <c r="G3223" s="12"/>
      <c r="H3223" s="12"/>
      <c r="I3223" s="12"/>
      <c r="J3223" s="12"/>
      <c r="K3223" s="12"/>
      <c r="L3223" s="12"/>
      <c r="M3223" s="12"/>
      <c r="N3223" s="12"/>
      <c r="O3223" s="12"/>
      <c r="P3223" s="12"/>
      <c r="Q3223" s="12"/>
      <c r="R3223" s="12"/>
      <c r="S3223" s="12"/>
      <c r="T3223" s="12"/>
      <c r="U3223" s="12"/>
      <c r="V3223" s="12"/>
    </row>
    <row r="3224" spans="1:22" s="1" customFormat="1" x14ac:dyDescent="0.4">
      <c r="A3224" s="12"/>
      <c r="B3224" s="12"/>
      <c r="C3224" s="42"/>
      <c r="D3224" s="12"/>
      <c r="E3224" s="12"/>
      <c r="F3224" s="12"/>
      <c r="G3224" s="12"/>
      <c r="H3224" s="12"/>
      <c r="I3224" s="12"/>
      <c r="J3224" s="12"/>
      <c r="K3224" s="12"/>
      <c r="L3224" s="12"/>
      <c r="M3224" s="12"/>
      <c r="N3224" s="12"/>
      <c r="O3224" s="12"/>
      <c r="P3224" s="12"/>
      <c r="Q3224" s="12"/>
      <c r="R3224" s="12"/>
      <c r="S3224" s="12"/>
      <c r="T3224" s="12"/>
      <c r="U3224" s="12"/>
      <c r="V3224" s="12"/>
    </row>
    <row r="3225" spans="1:22" s="1" customFormat="1" x14ac:dyDescent="0.4">
      <c r="A3225" s="12"/>
      <c r="B3225" s="12"/>
      <c r="C3225" s="42"/>
      <c r="D3225" s="12"/>
      <c r="E3225" s="12"/>
      <c r="F3225" s="12"/>
      <c r="G3225" s="12"/>
      <c r="H3225" s="12"/>
      <c r="I3225" s="12"/>
      <c r="J3225" s="12"/>
      <c r="K3225" s="12"/>
      <c r="L3225" s="12"/>
      <c r="M3225" s="12"/>
      <c r="N3225" s="12"/>
      <c r="O3225" s="12"/>
      <c r="P3225" s="12"/>
      <c r="Q3225" s="12"/>
      <c r="R3225" s="12"/>
      <c r="S3225" s="12"/>
      <c r="T3225" s="12"/>
      <c r="U3225" s="12"/>
      <c r="V3225" s="12"/>
    </row>
    <row r="3226" spans="1:22" s="1" customFormat="1" x14ac:dyDescent="0.4">
      <c r="A3226" s="12"/>
      <c r="B3226" s="12"/>
      <c r="C3226" s="42"/>
      <c r="D3226" s="12"/>
      <c r="E3226" s="12"/>
      <c r="F3226" s="12"/>
      <c r="G3226" s="12"/>
      <c r="H3226" s="12"/>
      <c r="I3226" s="12"/>
      <c r="J3226" s="12"/>
      <c r="K3226" s="12"/>
      <c r="L3226" s="12"/>
      <c r="M3226" s="12"/>
      <c r="N3226" s="12"/>
      <c r="O3226" s="12"/>
      <c r="P3226" s="12"/>
      <c r="Q3226" s="12"/>
      <c r="R3226" s="12"/>
      <c r="S3226" s="12"/>
      <c r="T3226" s="12"/>
      <c r="U3226" s="12"/>
      <c r="V3226" s="12"/>
    </row>
    <row r="3227" spans="1:22" s="1" customFormat="1" x14ac:dyDescent="0.4">
      <c r="A3227" s="12"/>
      <c r="B3227" s="12"/>
      <c r="C3227" s="42"/>
      <c r="D3227" s="12"/>
      <c r="E3227" s="12"/>
      <c r="F3227" s="12"/>
      <c r="G3227" s="12"/>
      <c r="H3227" s="12"/>
      <c r="I3227" s="12"/>
      <c r="J3227" s="12"/>
      <c r="K3227" s="12"/>
      <c r="L3227" s="12"/>
      <c r="M3227" s="12"/>
      <c r="N3227" s="12"/>
      <c r="O3227" s="12"/>
      <c r="P3227" s="12"/>
      <c r="Q3227" s="12"/>
      <c r="R3227" s="12"/>
      <c r="S3227" s="12"/>
      <c r="T3227" s="12"/>
      <c r="U3227" s="12"/>
      <c r="V3227" s="12"/>
    </row>
    <row r="3228" spans="1:22" s="1" customFormat="1" x14ac:dyDescent="0.4">
      <c r="A3228" s="12"/>
      <c r="B3228" s="12"/>
      <c r="C3228" s="42"/>
      <c r="D3228" s="12"/>
      <c r="E3228" s="12"/>
      <c r="F3228" s="12"/>
      <c r="G3228" s="12"/>
      <c r="H3228" s="12"/>
      <c r="I3228" s="12"/>
      <c r="J3228" s="12"/>
      <c r="K3228" s="12"/>
      <c r="L3228" s="12"/>
      <c r="M3228" s="12"/>
      <c r="N3228" s="12"/>
      <c r="O3228" s="12"/>
      <c r="P3228" s="12"/>
      <c r="Q3228" s="12"/>
      <c r="R3228" s="12"/>
      <c r="S3228" s="12"/>
      <c r="T3228" s="12"/>
      <c r="U3228" s="12"/>
      <c r="V3228" s="12"/>
    </row>
    <row r="3229" spans="1:22" s="1" customFormat="1" x14ac:dyDescent="0.4">
      <c r="A3229" s="12"/>
      <c r="B3229" s="12"/>
      <c r="C3229" s="42"/>
      <c r="D3229" s="12"/>
      <c r="E3229" s="12"/>
      <c r="F3229" s="12"/>
      <c r="G3229" s="12"/>
      <c r="H3229" s="12"/>
      <c r="I3229" s="12"/>
      <c r="J3229" s="12"/>
      <c r="K3229" s="12"/>
      <c r="L3229" s="12"/>
      <c r="M3229" s="12"/>
      <c r="N3229" s="12"/>
      <c r="O3229" s="12"/>
      <c r="P3229" s="12"/>
      <c r="Q3229" s="12"/>
      <c r="R3229" s="12"/>
      <c r="S3229" s="12"/>
      <c r="T3229" s="12"/>
      <c r="U3229" s="12"/>
      <c r="V3229" s="12"/>
    </row>
    <row r="3230" spans="1:22" s="1" customFormat="1" x14ac:dyDescent="0.4">
      <c r="A3230" s="12"/>
      <c r="B3230" s="12"/>
      <c r="C3230" s="42"/>
      <c r="D3230" s="12"/>
      <c r="E3230" s="12"/>
      <c r="F3230" s="12"/>
      <c r="G3230" s="12"/>
      <c r="H3230" s="12"/>
      <c r="I3230" s="12"/>
      <c r="J3230" s="12"/>
      <c r="K3230" s="12"/>
      <c r="L3230" s="12"/>
      <c r="M3230" s="12"/>
      <c r="N3230" s="12"/>
      <c r="O3230" s="12"/>
      <c r="P3230" s="12"/>
      <c r="Q3230" s="12"/>
      <c r="R3230" s="12"/>
      <c r="S3230" s="12"/>
      <c r="T3230" s="12"/>
      <c r="U3230" s="12"/>
      <c r="V3230" s="12"/>
    </row>
    <row r="3231" spans="1:22" s="1" customFormat="1" x14ac:dyDescent="0.4">
      <c r="A3231" s="12"/>
      <c r="B3231" s="12"/>
      <c r="C3231" s="42"/>
      <c r="D3231" s="12"/>
      <c r="E3231" s="12"/>
      <c r="F3231" s="12"/>
      <c r="G3231" s="12"/>
      <c r="H3231" s="12"/>
      <c r="I3231" s="12"/>
      <c r="J3231" s="12"/>
      <c r="K3231" s="12"/>
      <c r="L3231" s="12"/>
      <c r="M3231" s="12"/>
      <c r="N3231" s="12"/>
      <c r="O3231" s="12"/>
      <c r="P3231" s="12"/>
      <c r="Q3231" s="12"/>
      <c r="R3231" s="12"/>
      <c r="S3231" s="12"/>
      <c r="T3231" s="12"/>
      <c r="U3231" s="12"/>
      <c r="V3231" s="12"/>
    </row>
    <row r="3232" spans="1:22" s="1" customFormat="1" x14ac:dyDescent="0.4">
      <c r="A3232" s="12"/>
      <c r="B3232" s="12"/>
      <c r="C3232" s="42"/>
      <c r="D3232" s="12"/>
      <c r="E3232" s="12"/>
      <c r="F3232" s="12"/>
      <c r="G3232" s="12"/>
      <c r="H3232" s="12"/>
      <c r="I3232" s="12"/>
      <c r="J3232" s="12"/>
      <c r="K3232" s="12"/>
      <c r="L3232" s="12"/>
      <c r="M3232" s="12"/>
      <c r="N3232" s="12"/>
      <c r="O3232" s="12"/>
      <c r="P3232" s="12"/>
      <c r="Q3232" s="12"/>
      <c r="R3232" s="12"/>
      <c r="S3232" s="12"/>
      <c r="T3232" s="12"/>
      <c r="U3232" s="12"/>
      <c r="V3232" s="12"/>
    </row>
    <row r="3233" spans="1:22" s="1" customFormat="1" x14ac:dyDescent="0.4">
      <c r="A3233" s="12"/>
      <c r="B3233" s="12"/>
      <c r="C3233" s="42"/>
      <c r="D3233" s="12"/>
      <c r="E3233" s="12"/>
      <c r="F3233" s="12"/>
      <c r="G3233" s="12"/>
      <c r="H3233" s="12"/>
      <c r="I3233" s="12"/>
      <c r="J3233" s="12"/>
      <c r="K3233" s="12"/>
      <c r="L3233" s="12"/>
      <c r="M3233" s="12"/>
      <c r="N3233" s="12"/>
      <c r="O3233" s="12"/>
      <c r="P3233" s="12"/>
      <c r="Q3233" s="12"/>
      <c r="R3233" s="12"/>
      <c r="S3233" s="12"/>
      <c r="T3233" s="12"/>
      <c r="U3233" s="12"/>
      <c r="V3233" s="12"/>
    </row>
    <row r="3234" spans="1:22" s="1" customFormat="1" x14ac:dyDescent="0.4">
      <c r="A3234" s="12"/>
      <c r="B3234" s="12"/>
      <c r="C3234" s="42"/>
      <c r="D3234" s="12"/>
      <c r="E3234" s="12"/>
      <c r="F3234" s="12"/>
      <c r="G3234" s="12"/>
      <c r="H3234" s="12"/>
      <c r="I3234" s="12"/>
      <c r="J3234" s="12"/>
      <c r="K3234" s="12"/>
      <c r="L3234" s="12"/>
      <c r="M3234" s="12"/>
      <c r="N3234" s="12"/>
      <c r="O3234" s="12"/>
      <c r="P3234" s="12"/>
      <c r="Q3234" s="12"/>
      <c r="R3234" s="12"/>
      <c r="S3234" s="12"/>
      <c r="T3234" s="12"/>
      <c r="U3234" s="12"/>
      <c r="V3234" s="12"/>
    </row>
    <row r="3235" spans="1:22" s="1" customFormat="1" x14ac:dyDescent="0.4">
      <c r="A3235" s="12"/>
      <c r="B3235" s="12"/>
      <c r="C3235" s="42"/>
      <c r="D3235" s="12"/>
      <c r="E3235" s="12"/>
      <c r="F3235" s="12"/>
      <c r="G3235" s="12"/>
      <c r="H3235" s="12"/>
      <c r="I3235" s="12"/>
      <c r="J3235" s="12"/>
      <c r="K3235" s="12"/>
      <c r="L3235" s="12"/>
      <c r="M3235" s="12"/>
      <c r="N3235" s="12"/>
      <c r="O3235" s="12"/>
      <c r="P3235" s="12"/>
      <c r="Q3235" s="12"/>
      <c r="R3235" s="12"/>
      <c r="S3235" s="12"/>
      <c r="T3235" s="12"/>
      <c r="U3235" s="12"/>
      <c r="V3235" s="12"/>
    </row>
    <row r="3236" spans="1:22" s="1" customFormat="1" x14ac:dyDescent="0.4">
      <c r="A3236" s="12"/>
      <c r="B3236" s="12"/>
      <c r="C3236" s="42"/>
      <c r="D3236" s="12"/>
      <c r="E3236" s="12"/>
      <c r="F3236" s="12"/>
      <c r="G3236" s="12"/>
      <c r="H3236" s="12"/>
      <c r="I3236" s="12"/>
      <c r="J3236" s="12"/>
      <c r="K3236" s="12"/>
      <c r="L3236" s="12"/>
      <c r="M3236" s="12"/>
      <c r="N3236" s="12"/>
      <c r="O3236" s="12"/>
      <c r="P3236" s="12"/>
      <c r="Q3236" s="12"/>
      <c r="R3236" s="12"/>
      <c r="S3236" s="12"/>
      <c r="T3236" s="12"/>
      <c r="U3236" s="12"/>
      <c r="V3236" s="12"/>
    </row>
    <row r="3237" spans="1:22" s="1" customFormat="1" x14ac:dyDescent="0.4">
      <c r="A3237" s="12"/>
      <c r="B3237" s="12"/>
      <c r="C3237" s="42"/>
      <c r="D3237" s="12"/>
      <c r="E3237" s="12"/>
      <c r="F3237" s="12"/>
      <c r="G3237" s="12"/>
      <c r="H3237" s="12"/>
      <c r="I3237" s="12"/>
      <c r="J3237" s="12"/>
      <c r="K3237" s="12"/>
      <c r="L3237" s="12"/>
      <c r="M3237" s="12"/>
      <c r="N3237" s="12"/>
      <c r="O3237" s="12"/>
      <c r="P3237" s="12"/>
      <c r="Q3237" s="12"/>
      <c r="R3237" s="12"/>
      <c r="S3237" s="12"/>
      <c r="T3237" s="12"/>
      <c r="U3237" s="12"/>
      <c r="V3237" s="12"/>
    </row>
    <row r="3238" spans="1:22" s="1" customFormat="1" x14ac:dyDescent="0.4">
      <c r="A3238" s="12"/>
      <c r="B3238" s="12"/>
      <c r="C3238" s="42"/>
      <c r="D3238" s="12"/>
      <c r="E3238" s="12"/>
      <c r="F3238" s="12"/>
      <c r="G3238" s="12"/>
      <c r="H3238" s="12"/>
      <c r="I3238" s="12"/>
      <c r="J3238" s="12"/>
      <c r="K3238" s="12"/>
      <c r="L3238" s="12"/>
      <c r="M3238" s="12"/>
      <c r="N3238" s="12"/>
      <c r="O3238" s="12"/>
      <c r="P3238" s="12"/>
      <c r="Q3238" s="12"/>
      <c r="R3238" s="12"/>
      <c r="S3238" s="12"/>
      <c r="T3238" s="12"/>
      <c r="U3238" s="12"/>
      <c r="V3238" s="12"/>
    </row>
    <row r="3239" spans="1:22" s="1" customFormat="1" x14ac:dyDescent="0.4">
      <c r="A3239" s="12"/>
      <c r="B3239" s="12"/>
      <c r="C3239" s="42"/>
      <c r="D3239" s="12"/>
      <c r="E3239" s="12"/>
      <c r="F3239" s="12"/>
      <c r="G3239" s="12"/>
      <c r="H3239" s="12"/>
      <c r="I3239" s="12"/>
      <c r="J3239" s="12"/>
      <c r="K3239" s="12"/>
      <c r="L3239" s="12"/>
      <c r="M3239" s="12"/>
      <c r="N3239" s="12"/>
      <c r="O3239" s="12"/>
      <c r="P3239" s="12"/>
      <c r="Q3239" s="12"/>
      <c r="R3239" s="12"/>
      <c r="S3239" s="12"/>
      <c r="T3239" s="12"/>
      <c r="U3239" s="12"/>
      <c r="V3239" s="12"/>
    </row>
    <row r="3240" spans="1:22" s="1" customFormat="1" x14ac:dyDescent="0.4">
      <c r="A3240" s="12"/>
      <c r="B3240" s="12"/>
      <c r="C3240" s="42"/>
      <c r="D3240" s="12"/>
      <c r="E3240" s="12"/>
      <c r="F3240" s="12"/>
      <c r="G3240" s="12"/>
      <c r="H3240" s="12"/>
      <c r="I3240" s="12"/>
      <c r="J3240" s="12"/>
      <c r="K3240" s="12"/>
      <c r="L3240" s="12"/>
      <c r="M3240" s="12"/>
      <c r="N3240" s="12"/>
      <c r="O3240" s="12"/>
      <c r="P3240" s="12"/>
      <c r="Q3240" s="12"/>
      <c r="R3240" s="12"/>
      <c r="S3240" s="12"/>
      <c r="T3240" s="12"/>
      <c r="U3240" s="12"/>
      <c r="V3240" s="12"/>
    </row>
    <row r="3241" spans="1:22" s="1" customFormat="1" x14ac:dyDescent="0.4">
      <c r="A3241" s="12"/>
      <c r="B3241" s="12"/>
      <c r="C3241" s="42"/>
      <c r="D3241" s="12"/>
      <c r="E3241" s="12"/>
      <c r="F3241" s="12"/>
      <c r="G3241" s="12"/>
      <c r="H3241" s="12"/>
      <c r="I3241" s="12"/>
      <c r="J3241" s="12"/>
      <c r="K3241" s="12"/>
      <c r="L3241" s="12"/>
      <c r="M3241" s="12"/>
      <c r="N3241" s="12"/>
      <c r="O3241" s="12"/>
      <c r="P3241" s="12"/>
      <c r="Q3241" s="12"/>
      <c r="R3241" s="12"/>
      <c r="S3241" s="12"/>
      <c r="T3241" s="12"/>
      <c r="U3241" s="12"/>
      <c r="V3241" s="12"/>
    </row>
    <row r="3242" spans="1:22" s="1" customFormat="1" x14ac:dyDescent="0.4">
      <c r="A3242" s="12"/>
      <c r="B3242" s="12"/>
      <c r="C3242" s="42"/>
      <c r="D3242" s="12"/>
      <c r="E3242" s="12"/>
      <c r="F3242" s="12"/>
      <c r="G3242" s="12"/>
      <c r="H3242" s="12"/>
      <c r="I3242" s="12"/>
      <c r="J3242" s="12"/>
      <c r="K3242" s="12"/>
      <c r="L3242" s="12"/>
      <c r="M3242" s="12"/>
      <c r="N3242" s="12"/>
      <c r="O3242" s="12"/>
      <c r="P3242" s="12"/>
      <c r="Q3242" s="12"/>
      <c r="R3242" s="12"/>
      <c r="S3242" s="12"/>
      <c r="T3242" s="12"/>
      <c r="U3242" s="12"/>
      <c r="V3242" s="12"/>
    </row>
    <row r="3243" spans="1:22" s="1" customFormat="1" x14ac:dyDescent="0.4">
      <c r="A3243" s="12"/>
      <c r="B3243" s="12"/>
      <c r="C3243" s="42"/>
      <c r="D3243" s="12"/>
      <c r="E3243" s="12"/>
      <c r="F3243" s="12"/>
      <c r="G3243" s="12"/>
      <c r="H3243" s="12"/>
      <c r="I3243" s="12"/>
      <c r="J3243" s="12"/>
      <c r="K3243" s="12"/>
      <c r="L3243" s="12"/>
      <c r="M3243" s="12"/>
      <c r="N3243" s="12"/>
      <c r="O3243" s="12"/>
      <c r="P3243" s="12"/>
      <c r="Q3243" s="12"/>
      <c r="R3243" s="12"/>
      <c r="S3243" s="12"/>
      <c r="T3243" s="12"/>
      <c r="U3243" s="12"/>
      <c r="V3243" s="12"/>
    </row>
    <row r="3244" spans="1:22" s="1" customFormat="1" x14ac:dyDescent="0.4">
      <c r="A3244" s="12"/>
      <c r="B3244" s="12"/>
      <c r="C3244" s="42"/>
      <c r="D3244" s="12"/>
      <c r="E3244" s="12"/>
      <c r="F3244" s="12"/>
      <c r="G3244" s="12"/>
      <c r="H3244" s="12"/>
      <c r="I3244" s="12"/>
      <c r="J3244" s="12"/>
      <c r="K3244" s="12"/>
      <c r="L3244" s="12"/>
      <c r="M3244" s="12"/>
      <c r="N3244" s="12"/>
      <c r="O3244" s="12"/>
      <c r="P3244" s="12"/>
      <c r="Q3244" s="12"/>
      <c r="R3244" s="12"/>
      <c r="S3244" s="12"/>
      <c r="T3244" s="12"/>
      <c r="U3244" s="12"/>
      <c r="V3244" s="12"/>
    </row>
    <row r="3245" spans="1:22" s="1" customFormat="1" x14ac:dyDescent="0.4">
      <c r="A3245" s="12"/>
      <c r="B3245" s="12"/>
      <c r="C3245" s="42"/>
      <c r="D3245" s="12"/>
      <c r="E3245" s="12"/>
      <c r="F3245" s="12"/>
      <c r="G3245" s="12"/>
      <c r="H3245" s="12"/>
      <c r="I3245" s="12"/>
      <c r="J3245" s="12"/>
      <c r="K3245" s="12"/>
      <c r="L3245" s="12"/>
      <c r="M3245" s="12"/>
      <c r="N3245" s="12"/>
      <c r="O3245" s="12"/>
      <c r="P3245" s="12"/>
      <c r="Q3245" s="12"/>
      <c r="R3245" s="12"/>
      <c r="S3245" s="12"/>
      <c r="T3245" s="12"/>
      <c r="U3245" s="12"/>
      <c r="V3245" s="12"/>
    </row>
    <row r="3246" spans="1:22" s="1" customFormat="1" x14ac:dyDescent="0.4">
      <c r="A3246" s="12"/>
      <c r="B3246" s="12"/>
      <c r="C3246" s="42"/>
      <c r="D3246" s="12"/>
      <c r="E3246" s="12"/>
      <c r="F3246" s="12"/>
      <c r="G3246" s="12"/>
      <c r="H3246" s="12"/>
      <c r="I3246" s="12"/>
      <c r="J3246" s="12"/>
      <c r="K3246" s="12"/>
      <c r="L3246" s="12"/>
      <c r="M3246" s="12"/>
      <c r="N3246" s="12"/>
      <c r="O3246" s="12"/>
      <c r="P3246" s="12"/>
      <c r="Q3246" s="12"/>
      <c r="R3246" s="12"/>
      <c r="S3246" s="12"/>
      <c r="T3246" s="12"/>
      <c r="U3246" s="12"/>
      <c r="V3246" s="12"/>
    </row>
    <row r="3247" spans="1:22" s="1" customFormat="1" x14ac:dyDescent="0.4">
      <c r="A3247" s="12"/>
      <c r="B3247" s="12"/>
      <c r="C3247" s="42"/>
      <c r="D3247" s="12"/>
      <c r="E3247" s="12"/>
      <c r="F3247" s="12"/>
      <c r="G3247" s="12"/>
      <c r="H3247" s="12"/>
      <c r="I3247" s="12"/>
      <c r="J3247" s="12"/>
      <c r="K3247" s="12"/>
      <c r="L3247" s="12"/>
      <c r="M3247" s="12"/>
      <c r="N3247" s="12"/>
      <c r="O3247" s="12"/>
      <c r="P3247" s="12"/>
      <c r="Q3247" s="12"/>
      <c r="R3247" s="12"/>
      <c r="S3247" s="12"/>
      <c r="T3247" s="12"/>
      <c r="U3247" s="12"/>
      <c r="V3247" s="12"/>
    </row>
    <row r="3248" spans="1:22" s="1" customFormat="1" x14ac:dyDescent="0.4">
      <c r="A3248" s="12"/>
      <c r="B3248" s="12"/>
      <c r="C3248" s="42"/>
      <c r="D3248" s="12"/>
      <c r="E3248" s="12"/>
      <c r="F3248" s="12"/>
      <c r="G3248" s="12"/>
      <c r="H3248" s="12"/>
      <c r="I3248" s="12"/>
      <c r="J3248" s="12"/>
      <c r="K3248" s="12"/>
      <c r="L3248" s="12"/>
      <c r="M3248" s="12"/>
      <c r="N3248" s="12"/>
      <c r="O3248" s="12"/>
      <c r="P3248" s="12"/>
      <c r="Q3248" s="12"/>
      <c r="R3248" s="12"/>
      <c r="S3248" s="12"/>
      <c r="T3248" s="12"/>
      <c r="U3248" s="12"/>
      <c r="V3248" s="12"/>
    </row>
    <row r="3249" spans="1:22" s="1" customFormat="1" x14ac:dyDescent="0.4">
      <c r="A3249" s="12"/>
      <c r="B3249" s="12"/>
      <c r="C3249" s="42"/>
      <c r="D3249" s="12"/>
      <c r="E3249" s="12"/>
      <c r="F3249" s="12"/>
      <c r="G3249" s="12"/>
      <c r="H3249" s="12"/>
      <c r="I3249" s="12"/>
      <c r="J3249" s="12"/>
      <c r="K3249" s="12"/>
      <c r="L3249" s="12"/>
      <c r="M3249" s="12"/>
      <c r="N3249" s="12"/>
      <c r="O3249" s="12"/>
      <c r="P3249" s="12"/>
      <c r="Q3249" s="12"/>
      <c r="R3249" s="12"/>
      <c r="S3249" s="12"/>
      <c r="T3249" s="12"/>
      <c r="U3249" s="12"/>
      <c r="V3249" s="12"/>
    </row>
    <row r="3250" spans="1:22" s="1" customFormat="1" x14ac:dyDescent="0.4">
      <c r="A3250" s="12"/>
      <c r="B3250" s="12"/>
      <c r="C3250" s="42"/>
      <c r="D3250" s="12"/>
      <c r="E3250" s="12"/>
      <c r="F3250" s="12"/>
      <c r="G3250" s="12"/>
      <c r="H3250" s="12"/>
      <c r="I3250" s="12"/>
      <c r="J3250" s="12"/>
      <c r="K3250" s="12"/>
      <c r="L3250" s="12"/>
      <c r="M3250" s="12"/>
      <c r="N3250" s="12"/>
      <c r="O3250" s="12"/>
      <c r="P3250" s="12"/>
      <c r="Q3250" s="12"/>
      <c r="R3250" s="12"/>
      <c r="S3250" s="12"/>
      <c r="T3250" s="12"/>
      <c r="U3250" s="12"/>
      <c r="V3250" s="12"/>
    </row>
    <row r="3251" spans="1:22" s="1" customFormat="1" x14ac:dyDescent="0.4">
      <c r="A3251" s="12"/>
      <c r="B3251" s="12"/>
      <c r="C3251" s="42"/>
      <c r="D3251" s="12"/>
      <c r="E3251" s="12"/>
      <c r="F3251" s="12"/>
      <c r="G3251" s="12"/>
      <c r="H3251" s="12"/>
      <c r="I3251" s="12"/>
      <c r="J3251" s="12"/>
      <c r="K3251" s="12"/>
      <c r="L3251" s="12"/>
      <c r="M3251" s="12"/>
      <c r="N3251" s="12"/>
      <c r="O3251" s="12"/>
      <c r="P3251" s="12"/>
      <c r="Q3251" s="12"/>
      <c r="R3251" s="12"/>
      <c r="S3251" s="12"/>
      <c r="T3251" s="12"/>
      <c r="U3251" s="12"/>
      <c r="V3251" s="12"/>
    </row>
    <row r="3252" spans="1:22" s="1" customFormat="1" x14ac:dyDescent="0.4">
      <c r="A3252" s="12"/>
      <c r="B3252" s="12"/>
      <c r="C3252" s="42"/>
      <c r="D3252" s="12"/>
      <c r="E3252" s="12"/>
      <c r="F3252" s="12"/>
      <c r="G3252" s="12"/>
      <c r="H3252" s="12"/>
      <c r="I3252" s="12"/>
      <c r="J3252" s="12"/>
      <c r="K3252" s="12"/>
      <c r="L3252" s="12"/>
      <c r="M3252" s="12"/>
      <c r="N3252" s="12"/>
      <c r="O3252" s="12"/>
      <c r="P3252" s="12"/>
      <c r="Q3252" s="12"/>
      <c r="R3252" s="12"/>
      <c r="S3252" s="12"/>
      <c r="T3252" s="12"/>
      <c r="U3252" s="12"/>
      <c r="V3252" s="12"/>
    </row>
    <row r="3253" spans="1:22" s="1" customFormat="1" x14ac:dyDescent="0.4">
      <c r="A3253" s="12"/>
      <c r="B3253" s="12"/>
      <c r="C3253" s="42"/>
      <c r="D3253" s="12"/>
      <c r="E3253" s="12"/>
      <c r="F3253" s="12"/>
      <c r="G3253" s="12"/>
      <c r="H3253" s="12"/>
      <c r="I3253" s="12"/>
      <c r="J3253" s="12"/>
      <c r="K3253" s="12"/>
      <c r="L3253" s="12"/>
      <c r="M3253" s="12"/>
      <c r="N3253" s="12"/>
      <c r="O3253" s="12"/>
      <c r="P3253" s="12"/>
      <c r="Q3253" s="12"/>
      <c r="R3253" s="12"/>
      <c r="S3253" s="12"/>
      <c r="T3253" s="12"/>
      <c r="U3253" s="12"/>
      <c r="V3253" s="12"/>
    </row>
    <row r="3254" spans="1:22" s="1" customFormat="1" x14ac:dyDescent="0.4">
      <c r="A3254" s="12"/>
      <c r="B3254" s="12"/>
      <c r="C3254" s="42"/>
      <c r="D3254" s="12"/>
      <c r="E3254" s="12"/>
      <c r="F3254" s="12"/>
      <c r="G3254" s="12"/>
      <c r="H3254" s="12"/>
      <c r="I3254" s="12"/>
      <c r="J3254" s="12"/>
      <c r="K3254" s="12"/>
      <c r="L3254" s="12"/>
      <c r="M3254" s="12"/>
      <c r="N3254" s="12"/>
      <c r="O3254" s="12"/>
      <c r="P3254" s="12"/>
      <c r="Q3254" s="12"/>
      <c r="R3254" s="12"/>
      <c r="S3254" s="12"/>
      <c r="T3254" s="12"/>
      <c r="U3254" s="12"/>
      <c r="V3254" s="12"/>
    </row>
    <row r="3255" spans="1:22" s="1" customFormat="1" x14ac:dyDescent="0.4">
      <c r="A3255" s="12"/>
      <c r="B3255" s="12"/>
      <c r="C3255" s="42"/>
      <c r="D3255" s="12"/>
      <c r="E3255" s="12"/>
      <c r="F3255" s="12"/>
      <c r="G3255" s="12"/>
      <c r="H3255" s="12"/>
      <c r="I3255" s="12"/>
      <c r="J3255" s="12"/>
      <c r="K3255" s="12"/>
      <c r="L3255" s="12"/>
      <c r="M3255" s="12"/>
      <c r="N3255" s="12"/>
      <c r="O3255" s="12"/>
      <c r="P3255" s="12"/>
      <c r="Q3255" s="12"/>
      <c r="R3255" s="12"/>
      <c r="S3255" s="12"/>
      <c r="T3255" s="12"/>
      <c r="U3255" s="12"/>
      <c r="V3255" s="12"/>
    </row>
    <row r="3256" spans="1:22" s="1" customFormat="1" x14ac:dyDescent="0.4">
      <c r="A3256" s="12"/>
      <c r="B3256" s="12"/>
      <c r="C3256" s="42"/>
      <c r="D3256" s="12"/>
      <c r="E3256" s="12"/>
      <c r="F3256" s="12"/>
      <c r="G3256" s="12"/>
      <c r="H3256" s="12"/>
      <c r="I3256" s="12"/>
      <c r="J3256" s="12"/>
      <c r="K3256" s="12"/>
      <c r="L3256" s="12"/>
      <c r="M3256" s="12"/>
      <c r="N3256" s="12"/>
      <c r="O3256" s="12"/>
      <c r="P3256" s="12"/>
      <c r="Q3256" s="12"/>
      <c r="R3256" s="12"/>
      <c r="S3256" s="12"/>
      <c r="T3256" s="12"/>
      <c r="U3256" s="12"/>
      <c r="V3256" s="12"/>
    </row>
    <row r="3257" spans="1:22" s="1" customFormat="1" x14ac:dyDescent="0.4">
      <c r="A3257" s="12"/>
      <c r="B3257" s="12"/>
      <c r="C3257" s="42"/>
      <c r="D3257" s="12"/>
      <c r="E3257" s="12"/>
      <c r="F3257" s="12"/>
      <c r="G3257" s="12"/>
      <c r="H3257" s="12"/>
      <c r="I3257" s="12"/>
      <c r="J3257" s="12"/>
      <c r="K3257" s="12"/>
      <c r="L3257" s="12"/>
      <c r="M3257" s="12"/>
      <c r="N3257" s="12"/>
      <c r="O3257" s="12"/>
      <c r="P3257" s="12"/>
      <c r="Q3257" s="12"/>
      <c r="R3257" s="12"/>
      <c r="S3257" s="12"/>
      <c r="T3257" s="12"/>
      <c r="U3257" s="12"/>
      <c r="V3257" s="12"/>
    </row>
    <row r="3258" spans="1:22" s="1" customFormat="1" x14ac:dyDescent="0.4">
      <c r="A3258" s="12"/>
      <c r="B3258" s="12"/>
      <c r="C3258" s="42"/>
      <c r="D3258" s="12"/>
      <c r="E3258" s="12"/>
      <c r="F3258" s="12"/>
      <c r="G3258" s="12"/>
      <c r="H3258" s="12"/>
      <c r="I3258" s="12"/>
      <c r="J3258" s="12"/>
      <c r="K3258" s="12"/>
      <c r="L3258" s="12"/>
      <c r="M3258" s="12"/>
      <c r="N3258" s="12"/>
      <c r="O3258" s="12"/>
      <c r="P3258" s="12"/>
      <c r="Q3258" s="12"/>
      <c r="R3258" s="12"/>
      <c r="S3258" s="12"/>
      <c r="T3258" s="12"/>
      <c r="U3258" s="12"/>
      <c r="V3258" s="12"/>
    </row>
    <row r="3259" spans="1:22" s="1" customFormat="1" x14ac:dyDescent="0.4">
      <c r="A3259" s="12"/>
      <c r="B3259" s="12"/>
      <c r="C3259" s="42"/>
      <c r="D3259" s="12"/>
      <c r="E3259" s="12"/>
      <c r="F3259" s="12"/>
      <c r="G3259" s="12"/>
      <c r="H3259" s="12"/>
      <c r="I3259" s="12"/>
      <c r="J3259" s="12"/>
      <c r="K3259" s="12"/>
      <c r="L3259" s="12"/>
      <c r="M3259" s="12"/>
      <c r="N3259" s="12"/>
      <c r="O3259" s="12"/>
      <c r="P3259" s="12"/>
      <c r="Q3259" s="12"/>
      <c r="R3259" s="12"/>
      <c r="S3259" s="12"/>
      <c r="T3259" s="12"/>
      <c r="U3259" s="12"/>
      <c r="V3259" s="12"/>
    </row>
    <row r="3260" spans="1:22" s="1" customFormat="1" x14ac:dyDescent="0.4">
      <c r="A3260" s="12"/>
      <c r="B3260" s="12"/>
      <c r="C3260" s="42"/>
      <c r="D3260" s="12"/>
      <c r="E3260" s="12"/>
      <c r="F3260" s="12"/>
      <c r="G3260" s="12"/>
      <c r="H3260" s="12"/>
      <c r="I3260" s="12"/>
      <c r="J3260" s="12"/>
      <c r="K3260" s="12"/>
      <c r="L3260" s="12"/>
      <c r="M3260" s="12"/>
      <c r="N3260" s="12"/>
      <c r="O3260" s="12"/>
      <c r="P3260" s="12"/>
      <c r="Q3260" s="12"/>
      <c r="R3260" s="12"/>
      <c r="S3260" s="12"/>
      <c r="T3260" s="12"/>
      <c r="U3260" s="12"/>
      <c r="V3260" s="12"/>
    </row>
    <row r="3261" spans="1:22" s="1" customFormat="1" x14ac:dyDescent="0.4">
      <c r="A3261" s="12"/>
      <c r="B3261" s="12"/>
      <c r="C3261" s="42"/>
      <c r="D3261" s="12"/>
      <c r="E3261" s="12"/>
      <c r="F3261" s="12"/>
      <c r="G3261" s="12"/>
      <c r="H3261" s="12"/>
      <c r="I3261" s="12"/>
      <c r="J3261" s="12"/>
      <c r="K3261" s="12"/>
      <c r="L3261" s="12"/>
      <c r="M3261" s="12"/>
      <c r="N3261" s="12"/>
      <c r="O3261" s="12"/>
      <c r="P3261" s="12"/>
      <c r="Q3261" s="12"/>
      <c r="R3261" s="12"/>
      <c r="S3261" s="12"/>
      <c r="T3261" s="12"/>
      <c r="U3261" s="12"/>
      <c r="V3261" s="12"/>
    </row>
    <row r="3262" spans="1:22" s="1" customFormat="1" x14ac:dyDescent="0.4">
      <c r="A3262" s="12"/>
      <c r="B3262" s="12"/>
      <c r="C3262" s="42"/>
      <c r="D3262" s="12"/>
      <c r="E3262" s="12"/>
      <c r="F3262" s="12"/>
      <c r="G3262" s="12"/>
      <c r="H3262" s="12"/>
      <c r="I3262" s="12"/>
      <c r="J3262" s="12"/>
      <c r="K3262" s="12"/>
      <c r="L3262" s="12"/>
      <c r="M3262" s="12"/>
      <c r="N3262" s="12"/>
      <c r="O3262" s="12"/>
      <c r="P3262" s="12"/>
      <c r="Q3262" s="12"/>
      <c r="R3262" s="12"/>
      <c r="S3262" s="12"/>
      <c r="T3262" s="12"/>
      <c r="U3262" s="12"/>
      <c r="V3262" s="12"/>
    </row>
    <row r="3263" spans="1:22" s="1" customFormat="1" x14ac:dyDescent="0.4">
      <c r="A3263" s="12"/>
      <c r="B3263" s="12"/>
      <c r="C3263" s="42"/>
      <c r="D3263" s="12"/>
      <c r="E3263" s="12"/>
      <c r="F3263" s="12"/>
      <c r="G3263" s="12"/>
      <c r="H3263" s="12"/>
      <c r="I3263" s="12"/>
      <c r="J3263" s="12"/>
      <c r="K3263" s="12"/>
      <c r="L3263" s="12"/>
      <c r="M3263" s="12"/>
      <c r="N3263" s="12"/>
      <c r="O3263" s="12"/>
      <c r="P3263" s="12"/>
      <c r="Q3263" s="12"/>
      <c r="R3263" s="12"/>
      <c r="S3263" s="12"/>
      <c r="T3263" s="12"/>
      <c r="U3263" s="12"/>
      <c r="V3263" s="12"/>
    </row>
    <row r="3264" spans="1:22" s="1" customFormat="1" x14ac:dyDescent="0.4">
      <c r="A3264" s="12"/>
      <c r="B3264" s="12"/>
      <c r="C3264" s="42"/>
      <c r="D3264" s="12"/>
      <c r="E3264" s="12"/>
      <c r="F3264" s="12"/>
      <c r="G3264" s="12"/>
      <c r="H3264" s="12"/>
      <c r="I3264" s="12"/>
      <c r="J3264" s="12"/>
      <c r="K3264" s="12"/>
      <c r="L3264" s="12"/>
      <c r="M3264" s="12"/>
      <c r="N3264" s="12"/>
      <c r="O3264" s="12"/>
      <c r="P3264" s="12"/>
      <c r="Q3264" s="12"/>
      <c r="R3264" s="12"/>
      <c r="S3264" s="12"/>
      <c r="T3264" s="12"/>
      <c r="U3264" s="12"/>
      <c r="V3264" s="12"/>
    </row>
    <row r="3265" spans="1:22" s="1" customFormat="1" x14ac:dyDescent="0.4">
      <c r="A3265" s="12"/>
      <c r="B3265" s="12"/>
      <c r="C3265" s="42"/>
      <c r="D3265" s="12"/>
      <c r="E3265" s="12"/>
      <c r="F3265" s="12"/>
      <c r="G3265" s="12"/>
      <c r="H3265" s="12"/>
      <c r="I3265" s="12"/>
      <c r="J3265" s="12"/>
      <c r="K3265" s="12"/>
      <c r="L3265" s="12"/>
      <c r="M3265" s="12"/>
      <c r="N3265" s="12"/>
      <c r="O3265" s="12"/>
      <c r="P3265" s="12"/>
      <c r="Q3265" s="12"/>
      <c r="R3265" s="12"/>
      <c r="S3265" s="12"/>
      <c r="T3265" s="12"/>
      <c r="U3265" s="12"/>
      <c r="V3265" s="12"/>
    </row>
    <row r="3266" spans="1:22" s="1" customFormat="1" x14ac:dyDescent="0.4">
      <c r="A3266" s="12"/>
      <c r="B3266" s="12"/>
      <c r="C3266" s="42"/>
      <c r="D3266" s="12"/>
      <c r="E3266" s="12"/>
      <c r="F3266" s="12"/>
      <c r="G3266" s="12"/>
      <c r="H3266" s="12"/>
      <c r="I3266" s="12"/>
      <c r="J3266" s="12"/>
      <c r="K3266" s="12"/>
      <c r="L3266" s="12"/>
      <c r="M3266" s="12"/>
      <c r="N3266" s="12"/>
      <c r="O3266" s="12"/>
      <c r="P3266" s="12"/>
      <c r="Q3266" s="12"/>
      <c r="R3266" s="12"/>
      <c r="S3266" s="12"/>
      <c r="T3266" s="12"/>
      <c r="U3266" s="12"/>
      <c r="V3266" s="12"/>
    </row>
    <row r="3267" spans="1:22" s="1" customFormat="1" x14ac:dyDescent="0.4">
      <c r="A3267" s="12"/>
      <c r="B3267" s="12"/>
      <c r="C3267" s="42"/>
      <c r="D3267" s="12"/>
      <c r="E3267" s="12"/>
      <c r="F3267" s="12"/>
      <c r="G3267" s="12"/>
      <c r="H3267" s="12"/>
      <c r="I3267" s="12"/>
      <c r="J3267" s="12"/>
      <c r="K3267" s="12"/>
      <c r="L3267" s="12"/>
      <c r="M3267" s="12"/>
      <c r="N3267" s="12"/>
      <c r="O3267" s="12"/>
      <c r="P3267" s="12"/>
      <c r="Q3267" s="12"/>
      <c r="R3267" s="12"/>
      <c r="S3267" s="12"/>
      <c r="T3267" s="12"/>
      <c r="U3267" s="12"/>
      <c r="V3267" s="12"/>
    </row>
    <row r="3268" spans="1:22" s="1" customFormat="1" x14ac:dyDescent="0.4">
      <c r="A3268" s="12"/>
      <c r="B3268" s="12"/>
      <c r="C3268" s="42"/>
      <c r="D3268" s="12"/>
      <c r="E3268" s="12"/>
      <c r="F3268" s="12"/>
      <c r="G3268" s="12"/>
      <c r="H3268" s="12"/>
      <c r="I3268" s="12"/>
      <c r="J3268" s="12"/>
      <c r="K3268" s="12"/>
      <c r="L3268" s="12"/>
      <c r="M3268" s="12"/>
      <c r="N3268" s="12"/>
      <c r="O3268" s="12"/>
      <c r="P3268" s="12"/>
      <c r="Q3268" s="12"/>
      <c r="R3268" s="12"/>
      <c r="S3268" s="12"/>
      <c r="T3268" s="12"/>
      <c r="U3268" s="12"/>
      <c r="V3268" s="12"/>
    </row>
    <row r="3269" spans="1:22" s="1" customFormat="1" x14ac:dyDescent="0.4">
      <c r="A3269" s="12"/>
      <c r="B3269" s="12"/>
      <c r="C3269" s="42"/>
      <c r="D3269" s="12"/>
      <c r="E3269" s="12"/>
      <c r="F3269" s="12"/>
      <c r="G3269" s="12"/>
      <c r="H3269" s="12"/>
      <c r="I3269" s="12"/>
      <c r="J3269" s="12"/>
      <c r="K3269" s="12"/>
      <c r="L3269" s="12"/>
      <c r="M3269" s="12"/>
      <c r="N3269" s="12"/>
      <c r="O3269" s="12"/>
      <c r="P3269" s="12"/>
      <c r="Q3269" s="12"/>
      <c r="R3269" s="12"/>
      <c r="S3269" s="12"/>
      <c r="T3269" s="12"/>
      <c r="U3269" s="12"/>
      <c r="V3269" s="12"/>
    </row>
    <row r="3270" spans="1:22" s="1" customFormat="1" x14ac:dyDescent="0.4">
      <c r="A3270" s="12"/>
      <c r="B3270" s="12"/>
      <c r="C3270" s="42"/>
      <c r="D3270" s="12"/>
      <c r="E3270" s="12"/>
      <c r="F3270" s="12"/>
      <c r="G3270" s="12"/>
      <c r="H3270" s="12"/>
      <c r="I3270" s="12"/>
      <c r="J3270" s="12"/>
      <c r="K3270" s="12"/>
      <c r="L3270" s="12"/>
      <c r="M3270" s="12"/>
      <c r="N3270" s="12"/>
      <c r="O3270" s="12"/>
      <c r="P3270" s="12"/>
      <c r="Q3270" s="12"/>
      <c r="R3270" s="12"/>
      <c r="S3270" s="12"/>
      <c r="T3270" s="12"/>
      <c r="U3270" s="12"/>
      <c r="V3270" s="12"/>
    </row>
    <row r="3271" spans="1:22" s="1" customFormat="1" x14ac:dyDescent="0.4">
      <c r="A3271" s="12"/>
      <c r="B3271" s="12"/>
      <c r="C3271" s="42"/>
      <c r="D3271" s="12"/>
      <c r="E3271" s="12"/>
      <c r="F3271" s="12"/>
      <c r="G3271" s="12"/>
      <c r="H3271" s="12"/>
      <c r="I3271" s="12"/>
      <c r="J3271" s="12"/>
      <c r="K3271" s="12"/>
      <c r="L3271" s="12"/>
      <c r="M3271" s="12"/>
      <c r="N3271" s="12"/>
      <c r="O3271" s="12"/>
      <c r="P3271" s="12"/>
      <c r="Q3271" s="12"/>
      <c r="R3271" s="12"/>
      <c r="S3271" s="12"/>
      <c r="T3271" s="12"/>
      <c r="U3271" s="12"/>
      <c r="V3271" s="12"/>
    </row>
    <row r="3272" spans="1:22" s="1" customFormat="1" x14ac:dyDescent="0.4">
      <c r="A3272" s="12"/>
      <c r="B3272" s="12"/>
      <c r="C3272" s="42"/>
      <c r="D3272" s="12"/>
      <c r="E3272" s="12"/>
      <c r="F3272" s="12"/>
      <c r="G3272" s="12"/>
      <c r="H3272" s="12"/>
      <c r="I3272" s="12"/>
      <c r="J3272" s="12"/>
      <c r="K3272" s="12"/>
      <c r="L3272" s="12"/>
      <c r="M3272" s="12"/>
      <c r="N3272" s="12"/>
      <c r="O3272" s="12"/>
      <c r="P3272" s="12"/>
      <c r="Q3272" s="12"/>
      <c r="R3272" s="12"/>
      <c r="S3272" s="12"/>
      <c r="T3272" s="12"/>
      <c r="U3272" s="12"/>
      <c r="V3272" s="12"/>
    </row>
    <row r="3273" spans="1:22" s="1" customFormat="1" x14ac:dyDescent="0.4">
      <c r="A3273" s="12"/>
      <c r="B3273" s="12"/>
      <c r="C3273" s="42"/>
      <c r="D3273" s="12"/>
      <c r="E3273" s="12"/>
      <c r="F3273" s="12"/>
      <c r="G3273" s="12"/>
      <c r="H3273" s="12"/>
      <c r="I3273" s="12"/>
      <c r="J3273" s="12"/>
      <c r="K3273" s="12"/>
      <c r="L3273" s="12"/>
      <c r="M3273" s="12"/>
      <c r="N3273" s="12"/>
      <c r="O3273" s="12"/>
      <c r="P3273" s="12"/>
      <c r="Q3273" s="12"/>
      <c r="R3273" s="12"/>
      <c r="S3273" s="12"/>
      <c r="T3273" s="12"/>
      <c r="U3273" s="12"/>
      <c r="V3273" s="12"/>
    </row>
    <row r="3274" spans="1:22" s="1" customFormat="1" x14ac:dyDescent="0.4">
      <c r="A3274" s="12"/>
      <c r="B3274" s="12"/>
      <c r="C3274" s="42"/>
      <c r="D3274" s="12"/>
      <c r="E3274" s="12"/>
      <c r="F3274" s="12"/>
      <c r="G3274" s="12"/>
      <c r="H3274" s="12"/>
      <c r="I3274" s="12"/>
      <c r="J3274" s="12"/>
      <c r="K3274" s="12"/>
      <c r="L3274" s="12"/>
      <c r="M3274" s="12"/>
      <c r="N3274" s="12"/>
      <c r="O3274" s="12"/>
      <c r="P3274" s="12"/>
      <c r="Q3274" s="12"/>
      <c r="R3274" s="12"/>
      <c r="S3274" s="12"/>
      <c r="T3274" s="12"/>
      <c r="U3274" s="12"/>
      <c r="V3274" s="12"/>
    </row>
    <row r="3275" spans="1:22" s="1" customFormat="1" x14ac:dyDescent="0.4">
      <c r="A3275" s="12"/>
      <c r="B3275" s="12"/>
      <c r="C3275" s="42"/>
      <c r="D3275" s="12"/>
      <c r="E3275" s="12"/>
      <c r="F3275" s="12"/>
      <c r="G3275" s="12"/>
      <c r="H3275" s="12"/>
      <c r="I3275" s="12"/>
      <c r="J3275" s="12"/>
      <c r="K3275" s="12"/>
      <c r="L3275" s="12"/>
      <c r="M3275" s="12"/>
      <c r="N3275" s="12"/>
      <c r="O3275" s="12"/>
      <c r="P3275" s="12"/>
      <c r="Q3275" s="12"/>
      <c r="R3275" s="12"/>
      <c r="S3275" s="12"/>
      <c r="T3275" s="12"/>
      <c r="U3275" s="12"/>
      <c r="V3275" s="12"/>
    </row>
    <row r="3276" spans="1:22" s="1" customFormat="1" x14ac:dyDescent="0.4">
      <c r="A3276" s="12"/>
      <c r="B3276" s="12"/>
      <c r="C3276" s="42"/>
      <c r="D3276" s="12"/>
      <c r="E3276" s="12"/>
      <c r="F3276" s="12"/>
      <c r="G3276" s="12"/>
      <c r="H3276" s="12"/>
      <c r="I3276" s="12"/>
      <c r="J3276" s="12"/>
      <c r="K3276" s="12"/>
      <c r="L3276" s="12"/>
      <c r="M3276" s="12"/>
      <c r="N3276" s="12"/>
      <c r="O3276" s="12"/>
      <c r="P3276" s="12"/>
      <c r="Q3276" s="12"/>
      <c r="R3276" s="12"/>
      <c r="S3276" s="12"/>
      <c r="T3276" s="12"/>
      <c r="U3276" s="12"/>
      <c r="V3276" s="12"/>
    </row>
    <row r="3277" spans="1:22" s="1" customFormat="1" x14ac:dyDescent="0.4">
      <c r="A3277" s="12"/>
      <c r="B3277" s="12"/>
      <c r="C3277" s="42"/>
      <c r="D3277" s="12"/>
      <c r="E3277" s="12"/>
      <c r="F3277" s="12"/>
      <c r="G3277" s="12"/>
      <c r="H3277" s="12"/>
      <c r="I3277" s="12"/>
      <c r="J3277" s="12"/>
      <c r="K3277" s="12"/>
      <c r="L3277" s="12"/>
      <c r="M3277" s="12"/>
      <c r="N3277" s="12"/>
      <c r="O3277" s="12"/>
      <c r="P3277" s="12"/>
      <c r="Q3277" s="12"/>
      <c r="R3277" s="12"/>
      <c r="S3277" s="12"/>
      <c r="T3277" s="12"/>
      <c r="U3277" s="12"/>
      <c r="V3277" s="12"/>
    </row>
    <row r="3278" spans="1:22" s="1" customFormat="1" x14ac:dyDescent="0.4">
      <c r="A3278" s="12"/>
      <c r="B3278" s="12"/>
      <c r="C3278" s="42"/>
      <c r="D3278" s="12"/>
      <c r="E3278" s="12"/>
      <c r="F3278" s="12"/>
      <c r="G3278" s="12"/>
      <c r="H3278" s="12"/>
      <c r="I3278" s="12"/>
      <c r="J3278" s="12"/>
      <c r="K3278" s="12"/>
      <c r="L3278" s="12"/>
      <c r="M3278" s="12"/>
      <c r="N3278" s="12"/>
      <c r="O3278" s="12"/>
      <c r="P3278" s="12"/>
      <c r="Q3278" s="12"/>
      <c r="R3278" s="12"/>
      <c r="S3278" s="12"/>
      <c r="T3278" s="12"/>
      <c r="U3278" s="12"/>
      <c r="V3278" s="12"/>
    </row>
    <row r="3279" spans="1:22" s="1" customFormat="1" x14ac:dyDescent="0.4">
      <c r="A3279" s="12"/>
      <c r="B3279" s="12"/>
      <c r="C3279" s="42"/>
      <c r="D3279" s="12"/>
      <c r="E3279" s="12"/>
      <c r="F3279" s="12"/>
      <c r="G3279" s="12"/>
      <c r="H3279" s="12"/>
      <c r="I3279" s="12"/>
      <c r="J3279" s="12"/>
      <c r="K3279" s="12"/>
      <c r="L3279" s="12"/>
      <c r="M3279" s="12"/>
      <c r="N3279" s="12"/>
      <c r="O3279" s="12"/>
      <c r="P3279" s="12"/>
      <c r="Q3279" s="12"/>
      <c r="R3279" s="12"/>
      <c r="S3279" s="12"/>
      <c r="T3279" s="12"/>
      <c r="U3279" s="12"/>
      <c r="V3279" s="12"/>
    </row>
    <row r="3280" spans="1:22" s="1" customFormat="1" x14ac:dyDescent="0.4">
      <c r="A3280" s="12"/>
      <c r="B3280" s="12"/>
      <c r="C3280" s="42"/>
      <c r="D3280" s="12"/>
      <c r="E3280" s="12"/>
      <c r="F3280" s="12"/>
      <c r="G3280" s="12"/>
      <c r="H3280" s="12"/>
      <c r="I3280" s="12"/>
      <c r="J3280" s="12"/>
      <c r="K3280" s="12"/>
      <c r="L3280" s="12"/>
      <c r="M3280" s="12"/>
      <c r="N3280" s="12"/>
      <c r="O3280" s="12"/>
      <c r="P3280" s="12"/>
      <c r="Q3280" s="12"/>
      <c r="R3280" s="12"/>
      <c r="S3280" s="12"/>
      <c r="T3280" s="12"/>
      <c r="U3280" s="12"/>
      <c r="V3280" s="12"/>
    </row>
    <row r="3281" spans="1:22" s="1" customFormat="1" x14ac:dyDescent="0.4">
      <c r="A3281" s="12"/>
      <c r="B3281" s="12"/>
      <c r="C3281" s="42"/>
      <c r="D3281" s="12"/>
      <c r="E3281" s="12"/>
      <c r="F3281" s="12"/>
      <c r="G3281" s="12"/>
      <c r="H3281" s="12"/>
      <c r="I3281" s="12"/>
      <c r="J3281" s="12"/>
      <c r="K3281" s="12"/>
      <c r="L3281" s="12"/>
      <c r="M3281" s="12"/>
      <c r="N3281" s="12"/>
      <c r="O3281" s="12"/>
      <c r="P3281" s="12"/>
      <c r="Q3281" s="12"/>
      <c r="R3281" s="12"/>
      <c r="S3281" s="12"/>
      <c r="T3281" s="12"/>
      <c r="U3281" s="12"/>
      <c r="V3281" s="12"/>
    </row>
    <row r="3282" spans="1:22" s="1" customFormat="1" x14ac:dyDescent="0.4">
      <c r="A3282" s="12"/>
      <c r="B3282" s="12"/>
      <c r="C3282" s="42"/>
      <c r="D3282" s="12"/>
      <c r="E3282" s="12"/>
      <c r="F3282" s="12"/>
      <c r="G3282" s="12"/>
      <c r="H3282" s="12"/>
      <c r="I3282" s="12"/>
      <c r="J3282" s="12"/>
      <c r="K3282" s="12"/>
      <c r="L3282" s="12"/>
      <c r="M3282" s="12"/>
      <c r="N3282" s="12"/>
      <c r="O3282" s="12"/>
      <c r="P3282" s="12"/>
      <c r="Q3282" s="12"/>
      <c r="R3282" s="12"/>
      <c r="S3282" s="12"/>
      <c r="T3282" s="12"/>
      <c r="U3282" s="12"/>
      <c r="V3282" s="12"/>
    </row>
    <row r="3283" spans="1:22" s="1" customFormat="1" x14ac:dyDescent="0.4">
      <c r="A3283" s="12"/>
      <c r="B3283" s="12"/>
      <c r="C3283" s="42"/>
      <c r="D3283" s="12"/>
      <c r="E3283" s="12"/>
      <c r="F3283" s="12"/>
      <c r="G3283" s="12"/>
      <c r="H3283" s="12"/>
      <c r="I3283" s="12"/>
      <c r="J3283" s="12"/>
      <c r="K3283" s="12"/>
      <c r="L3283" s="12"/>
      <c r="M3283" s="12"/>
      <c r="N3283" s="12"/>
      <c r="O3283" s="12"/>
      <c r="P3283" s="12"/>
      <c r="Q3283" s="12"/>
      <c r="R3283" s="12"/>
      <c r="S3283" s="12"/>
      <c r="T3283" s="12"/>
      <c r="U3283" s="12"/>
      <c r="V3283" s="12"/>
    </row>
    <row r="3284" spans="1:22" s="1" customFormat="1" x14ac:dyDescent="0.4">
      <c r="A3284" s="12"/>
      <c r="B3284" s="12"/>
      <c r="C3284" s="42"/>
      <c r="D3284" s="12"/>
      <c r="E3284" s="12"/>
      <c r="F3284" s="12"/>
      <c r="G3284" s="12"/>
      <c r="H3284" s="12"/>
      <c r="I3284" s="12"/>
      <c r="J3284" s="12"/>
      <c r="K3284" s="12"/>
      <c r="L3284" s="12"/>
      <c r="M3284" s="12"/>
      <c r="N3284" s="12"/>
      <c r="O3284" s="12"/>
      <c r="P3284" s="12"/>
      <c r="Q3284" s="12"/>
      <c r="R3284" s="12"/>
      <c r="S3284" s="12"/>
      <c r="T3284" s="12"/>
      <c r="U3284" s="12"/>
      <c r="V3284" s="12"/>
    </row>
    <row r="3285" spans="1:22" s="1" customFormat="1" x14ac:dyDescent="0.4">
      <c r="A3285" s="12"/>
      <c r="B3285" s="12"/>
      <c r="C3285" s="42"/>
      <c r="D3285" s="12"/>
      <c r="E3285" s="12"/>
      <c r="F3285" s="12"/>
      <c r="G3285" s="12"/>
      <c r="H3285" s="12"/>
      <c r="I3285" s="12"/>
      <c r="J3285" s="12"/>
      <c r="K3285" s="12"/>
      <c r="L3285" s="12"/>
      <c r="M3285" s="12"/>
      <c r="N3285" s="12"/>
      <c r="O3285" s="12"/>
      <c r="P3285" s="12"/>
      <c r="Q3285" s="12"/>
      <c r="R3285" s="12"/>
      <c r="S3285" s="12"/>
      <c r="T3285" s="12"/>
      <c r="U3285" s="12"/>
      <c r="V3285" s="12"/>
    </row>
    <row r="3286" spans="1:22" s="1" customFormat="1" x14ac:dyDescent="0.4">
      <c r="A3286" s="12"/>
      <c r="B3286" s="12"/>
      <c r="C3286" s="42"/>
      <c r="D3286" s="12"/>
      <c r="E3286" s="12"/>
      <c r="F3286" s="12"/>
      <c r="G3286" s="12"/>
      <c r="H3286" s="12"/>
      <c r="I3286" s="12"/>
      <c r="J3286" s="12"/>
      <c r="K3286" s="12"/>
      <c r="L3286" s="12"/>
      <c r="M3286" s="12"/>
      <c r="N3286" s="12"/>
      <c r="O3286" s="12"/>
      <c r="P3286" s="12"/>
      <c r="Q3286" s="12"/>
      <c r="R3286" s="12"/>
      <c r="S3286" s="12"/>
      <c r="T3286" s="12"/>
      <c r="U3286" s="12"/>
      <c r="V3286" s="12"/>
    </row>
    <row r="3287" spans="1:22" s="1" customFormat="1" x14ac:dyDescent="0.4">
      <c r="A3287" s="12"/>
      <c r="B3287" s="12"/>
      <c r="C3287" s="42"/>
      <c r="D3287" s="12"/>
      <c r="E3287" s="12"/>
      <c r="F3287" s="12"/>
      <c r="G3287" s="12"/>
      <c r="H3287" s="12"/>
      <c r="I3287" s="12"/>
      <c r="J3287" s="12"/>
      <c r="K3287" s="12"/>
      <c r="L3287" s="12"/>
      <c r="M3287" s="12"/>
      <c r="N3287" s="12"/>
      <c r="O3287" s="12"/>
      <c r="P3287" s="12"/>
      <c r="Q3287" s="12"/>
      <c r="R3287" s="12"/>
      <c r="S3287" s="12"/>
      <c r="T3287" s="12"/>
      <c r="U3287" s="12"/>
      <c r="V3287" s="12"/>
    </row>
    <row r="3288" spans="1:22" s="1" customFormat="1" x14ac:dyDescent="0.4">
      <c r="A3288" s="12"/>
      <c r="B3288" s="12"/>
      <c r="C3288" s="42"/>
      <c r="D3288" s="12"/>
      <c r="E3288" s="12"/>
      <c r="F3288" s="12"/>
      <c r="G3288" s="12"/>
      <c r="H3288" s="12"/>
      <c r="I3288" s="12"/>
      <c r="J3288" s="12"/>
      <c r="K3288" s="12"/>
      <c r="L3288" s="12"/>
      <c r="M3288" s="12"/>
      <c r="N3288" s="12"/>
      <c r="O3288" s="12"/>
      <c r="P3288" s="12"/>
      <c r="Q3288" s="12"/>
      <c r="R3288" s="12"/>
      <c r="S3288" s="12"/>
      <c r="T3288" s="12"/>
      <c r="U3288" s="12"/>
      <c r="V3288" s="12"/>
    </row>
    <row r="3289" spans="1:22" s="1" customFormat="1" x14ac:dyDescent="0.4">
      <c r="A3289" s="12"/>
      <c r="B3289" s="12"/>
      <c r="C3289" s="42"/>
      <c r="D3289" s="12"/>
      <c r="E3289" s="12"/>
      <c r="F3289" s="12"/>
      <c r="G3289" s="12"/>
      <c r="H3289" s="12"/>
      <c r="I3289" s="12"/>
      <c r="J3289" s="12"/>
      <c r="K3289" s="12"/>
      <c r="L3289" s="12"/>
      <c r="M3289" s="12"/>
      <c r="N3289" s="12"/>
      <c r="O3289" s="12"/>
      <c r="P3289" s="12"/>
      <c r="Q3289" s="12"/>
      <c r="R3289" s="12"/>
      <c r="S3289" s="12"/>
      <c r="T3289" s="12"/>
      <c r="U3289" s="12"/>
      <c r="V3289" s="12"/>
    </row>
    <row r="3290" spans="1:22" s="1" customFormat="1" x14ac:dyDescent="0.4">
      <c r="A3290" s="12"/>
      <c r="B3290" s="12"/>
      <c r="C3290" s="42"/>
      <c r="D3290" s="12"/>
      <c r="E3290" s="12"/>
      <c r="F3290" s="12"/>
      <c r="G3290" s="12"/>
      <c r="H3290" s="12"/>
      <c r="I3290" s="12"/>
      <c r="J3290" s="12"/>
      <c r="K3290" s="12"/>
      <c r="L3290" s="12"/>
      <c r="M3290" s="12"/>
      <c r="N3290" s="12"/>
      <c r="O3290" s="12"/>
      <c r="P3290" s="12"/>
      <c r="Q3290" s="12"/>
      <c r="R3290" s="12"/>
      <c r="S3290" s="12"/>
      <c r="T3290" s="12"/>
      <c r="U3290" s="12"/>
      <c r="V3290" s="12"/>
    </row>
    <row r="3291" spans="1:22" s="1" customFormat="1" x14ac:dyDescent="0.4">
      <c r="A3291" s="12"/>
      <c r="B3291" s="12"/>
      <c r="C3291" s="42"/>
      <c r="D3291" s="12"/>
      <c r="E3291" s="12"/>
      <c r="F3291" s="12"/>
      <c r="G3291" s="12"/>
      <c r="H3291" s="12"/>
      <c r="I3291" s="12"/>
      <c r="J3291" s="12"/>
      <c r="K3291" s="12"/>
      <c r="L3291" s="12"/>
      <c r="M3291" s="12"/>
      <c r="N3291" s="12"/>
      <c r="O3291" s="12"/>
      <c r="P3291" s="12"/>
      <c r="Q3291" s="12"/>
      <c r="R3291" s="12"/>
      <c r="S3291" s="12"/>
      <c r="T3291" s="12"/>
      <c r="U3291" s="12"/>
      <c r="V3291" s="12"/>
    </row>
    <row r="3292" spans="1:22" s="1" customFormat="1" x14ac:dyDescent="0.4">
      <c r="A3292" s="12"/>
      <c r="B3292" s="12"/>
      <c r="C3292" s="42"/>
      <c r="D3292" s="12"/>
      <c r="E3292" s="12"/>
      <c r="F3292" s="12"/>
      <c r="G3292" s="12"/>
      <c r="H3292" s="12"/>
      <c r="I3292" s="12"/>
      <c r="J3292" s="12"/>
      <c r="K3292" s="12"/>
      <c r="L3292" s="12"/>
      <c r="M3292" s="12"/>
      <c r="N3292" s="12"/>
      <c r="O3292" s="12"/>
      <c r="P3292" s="12"/>
      <c r="Q3292" s="12"/>
      <c r="R3292" s="12"/>
      <c r="S3292" s="12"/>
      <c r="T3292" s="12"/>
      <c r="U3292" s="12"/>
      <c r="V3292" s="12"/>
    </row>
    <row r="3293" spans="1:22" s="1" customFormat="1" x14ac:dyDescent="0.4">
      <c r="A3293" s="12"/>
      <c r="B3293" s="12"/>
      <c r="C3293" s="42"/>
      <c r="D3293" s="12"/>
      <c r="E3293" s="12"/>
      <c r="F3293" s="12"/>
      <c r="G3293" s="12"/>
      <c r="H3293" s="12"/>
      <c r="I3293" s="12"/>
      <c r="J3293" s="12"/>
      <c r="K3293" s="12"/>
      <c r="L3293" s="12"/>
      <c r="M3293" s="12"/>
      <c r="N3293" s="12"/>
      <c r="O3293" s="12"/>
      <c r="P3293" s="12"/>
      <c r="Q3293" s="12"/>
      <c r="R3293" s="12"/>
      <c r="S3293" s="12"/>
      <c r="T3293" s="12"/>
      <c r="U3293" s="12"/>
      <c r="V3293" s="12"/>
    </row>
    <row r="3294" spans="1:22" s="1" customFormat="1" x14ac:dyDescent="0.4">
      <c r="A3294" s="12"/>
      <c r="B3294" s="12"/>
      <c r="C3294" s="42"/>
      <c r="D3294" s="12"/>
      <c r="E3294" s="12"/>
      <c r="F3294" s="12"/>
      <c r="G3294" s="12"/>
      <c r="H3294" s="12"/>
      <c r="I3294" s="12"/>
      <c r="J3294" s="12"/>
      <c r="K3294" s="12"/>
      <c r="L3294" s="12"/>
      <c r="M3294" s="12"/>
      <c r="N3294" s="12"/>
      <c r="O3294" s="12"/>
      <c r="P3294" s="12"/>
      <c r="Q3294" s="12"/>
      <c r="R3294" s="12"/>
      <c r="S3294" s="12"/>
      <c r="T3294" s="12"/>
      <c r="U3294" s="12"/>
      <c r="V3294" s="12"/>
    </row>
    <row r="3295" spans="1:22" s="1" customFormat="1" x14ac:dyDescent="0.4">
      <c r="A3295" s="12"/>
      <c r="B3295" s="12"/>
      <c r="C3295" s="42"/>
      <c r="D3295" s="12"/>
      <c r="E3295" s="12"/>
      <c r="F3295" s="12"/>
      <c r="G3295" s="12"/>
      <c r="H3295" s="12"/>
      <c r="I3295" s="12"/>
      <c r="J3295" s="12"/>
      <c r="K3295" s="12"/>
      <c r="L3295" s="12"/>
      <c r="M3295" s="12"/>
      <c r="N3295" s="12"/>
      <c r="O3295" s="12"/>
      <c r="P3295" s="12"/>
      <c r="Q3295" s="12"/>
      <c r="R3295" s="12"/>
      <c r="S3295" s="12"/>
      <c r="T3295" s="12"/>
      <c r="U3295" s="12"/>
      <c r="V3295" s="12"/>
    </row>
    <row r="3296" spans="1:22" s="1" customFormat="1" x14ac:dyDescent="0.4">
      <c r="A3296" s="12"/>
      <c r="B3296" s="12"/>
      <c r="C3296" s="42"/>
      <c r="D3296" s="12"/>
      <c r="E3296" s="12"/>
      <c r="F3296" s="12"/>
      <c r="G3296" s="12"/>
      <c r="H3296" s="12"/>
      <c r="I3296" s="12"/>
      <c r="J3296" s="12"/>
      <c r="K3296" s="12"/>
      <c r="L3296" s="12"/>
      <c r="M3296" s="12"/>
      <c r="N3296" s="12"/>
      <c r="O3296" s="12"/>
      <c r="P3296" s="12"/>
      <c r="Q3296" s="12"/>
      <c r="R3296" s="12"/>
      <c r="S3296" s="12"/>
      <c r="T3296" s="12"/>
      <c r="U3296" s="12"/>
      <c r="V3296" s="12"/>
    </row>
    <row r="3297" spans="1:22" s="1" customFormat="1" x14ac:dyDescent="0.4">
      <c r="A3297" s="12"/>
      <c r="B3297" s="12"/>
      <c r="C3297" s="42"/>
      <c r="D3297" s="12"/>
      <c r="E3297" s="12"/>
      <c r="F3297" s="12"/>
      <c r="G3297" s="12"/>
      <c r="H3297" s="12"/>
      <c r="I3297" s="12"/>
      <c r="J3297" s="12"/>
      <c r="K3297" s="12"/>
      <c r="L3297" s="12"/>
      <c r="M3297" s="12"/>
      <c r="N3297" s="12"/>
      <c r="O3297" s="12"/>
      <c r="P3297" s="12"/>
      <c r="Q3297" s="12"/>
      <c r="R3297" s="12"/>
      <c r="S3297" s="12"/>
      <c r="T3297" s="12"/>
      <c r="U3297" s="12"/>
      <c r="V3297" s="12"/>
    </row>
    <row r="3298" spans="1:22" s="1" customFormat="1" x14ac:dyDescent="0.4">
      <c r="A3298" s="12"/>
      <c r="B3298" s="12"/>
      <c r="C3298" s="42"/>
      <c r="D3298" s="12"/>
      <c r="E3298" s="12"/>
      <c r="F3298" s="12"/>
      <c r="G3298" s="12"/>
      <c r="H3298" s="12"/>
      <c r="I3298" s="12"/>
      <c r="J3298" s="12"/>
      <c r="K3298" s="12"/>
      <c r="L3298" s="12"/>
      <c r="M3298" s="12"/>
      <c r="N3298" s="12"/>
      <c r="O3298" s="12"/>
      <c r="P3298" s="12"/>
      <c r="Q3298" s="12"/>
      <c r="R3298" s="12"/>
      <c r="S3298" s="12"/>
      <c r="T3298" s="12"/>
      <c r="U3298" s="12"/>
      <c r="V3298" s="12"/>
    </row>
    <row r="3299" spans="1:22" s="1" customFormat="1" x14ac:dyDescent="0.4">
      <c r="A3299" s="12"/>
      <c r="B3299" s="12"/>
      <c r="C3299" s="42"/>
      <c r="D3299" s="12"/>
      <c r="E3299" s="12"/>
      <c r="F3299" s="12"/>
      <c r="G3299" s="12"/>
      <c r="H3299" s="12"/>
      <c r="I3299" s="12"/>
      <c r="J3299" s="12"/>
      <c r="K3299" s="12"/>
      <c r="L3299" s="12"/>
      <c r="M3299" s="12"/>
      <c r="N3299" s="12"/>
      <c r="O3299" s="12"/>
      <c r="P3299" s="12"/>
      <c r="Q3299" s="12"/>
      <c r="R3299" s="12"/>
      <c r="S3299" s="12"/>
      <c r="T3299" s="12"/>
      <c r="U3299" s="12"/>
      <c r="V3299" s="12"/>
    </row>
    <row r="3300" spans="1:22" s="1" customFormat="1" x14ac:dyDescent="0.4">
      <c r="A3300" s="12"/>
      <c r="B3300" s="12"/>
      <c r="C3300" s="42"/>
      <c r="D3300" s="12"/>
      <c r="E3300" s="12"/>
      <c r="F3300" s="12"/>
      <c r="G3300" s="12"/>
      <c r="H3300" s="12"/>
      <c r="I3300" s="12"/>
      <c r="J3300" s="12"/>
      <c r="K3300" s="12"/>
      <c r="L3300" s="12"/>
      <c r="M3300" s="12"/>
      <c r="N3300" s="12"/>
      <c r="O3300" s="12"/>
      <c r="P3300" s="12"/>
      <c r="Q3300" s="12"/>
      <c r="R3300" s="12"/>
      <c r="S3300" s="12"/>
      <c r="T3300" s="12"/>
      <c r="U3300" s="12"/>
      <c r="V3300" s="12"/>
    </row>
    <row r="3301" spans="1:22" s="1" customFormat="1" x14ac:dyDescent="0.4">
      <c r="A3301" s="12"/>
      <c r="B3301" s="12"/>
      <c r="C3301" s="42"/>
      <c r="D3301" s="12"/>
      <c r="E3301" s="12"/>
      <c r="F3301" s="12"/>
      <c r="G3301" s="12"/>
      <c r="H3301" s="12"/>
      <c r="I3301" s="12"/>
      <c r="J3301" s="12"/>
      <c r="K3301" s="12"/>
      <c r="L3301" s="12"/>
      <c r="M3301" s="12"/>
      <c r="N3301" s="12"/>
      <c r="O3301" s="12"/>
      <c r="P3301" s="12"/>
      <c r="Q3301" s="12"/>
      <c r="R3301" s="12"/>
      <c r="S3301" s="12"/>
      <c r="T3301" s="12"/>
      <c r="U3301" s="12"/>
      <c r="V3301" s="12"/>
    </row>
    <row r="3302" spans="1:22" s="1" customFormat="1" x14ac:dyDescent="0.4">
      <c r="A3302" s="12"/>
      <c r="B3302" s="12"/>
      <c r="C3302" s="42"/>
      <c r="D3302" s="12"/>
      <c r="E3302" s="12"/>
      <c r="F3302" s="12"/>
      <c r="G3302" s="12"/>
      <c r="H3302" s="12"/>
      <c r="I3302" s="12"/>
      <c r="J3302" s="12"/>
      <c r="K3302" s="12"/>
      <c r="L3302" s="12"/>
      <c r="M3302" s="12"/>
      <c r="N3302" s="12"/>
      <c r="O3302" s="12"/>
      <c r="P3302" s="12"/>
      <c r="Q3302" s="12"/>
      <c r="R3302" s="12"/>
      <c r="S3302" s="12"/>
      <c r="T3302" s="12"/>
      <c r="U3302" s="12"/>
      <c r="V3302" s="12"/>
    </row>
    <row r="3303" spans="1:22" s="1" customFormat="1" x14ac:dyDescent="0.4">
      <c r="A3303" s="12"/>
      <c r="B3303" s="12"/>
      <c r="C3303" s="42"/>
      <c r="D3303" s="12"/>
      <c r="E3303" s="12"/>
      <c r="F3303" s="12"/>
      <c r="G3303" s="12"/>
      <c r="H3303" s="12"/>
      <c r="I3303" s="12"/>
      <c r="J3303" s="12"/>
      <c r="K3303" s="12"/>
      <c r="L3303" s="12"/>
      <c r="M3303" s="12"/>
      <c r="N3303" s="12"/>
      <c r="O3303" s="12"/>
      <c r="P3303" s="12"/>
      <c r="Q3303" s="12"/>
      <c r="R3303" s="12"/>
      <c r="S3303" s="12"/>
      <c r="T3303" s="12"/>
      <c r="U3303" s="12"/>
      <c r="V3303" s="12"/>
    </row>
    <row r="3304" spans="1:22" s="1" customFormat="1" x14ac:dyDescent="0.4">
      <c r="A3304" s="12"/>
      <c r="B3304" s="12"/>
      <c r="C3304" s="42"/>
      <c r="D3304" s="12"/>
      <c r="E3304" s="12"/>
      <c r="F3304" s="12"/>
      <c r="G3304" s="12"/>
      <c r="H3304" s="12"/>
      <c r="I3304" s="12"/>
      <c r="J3304" s="12"/>
      <c r="K3304" s="12"/>
      <c r="L3304" s="12"/>
      <c r="M3304" s="12"/>
      <c r="N3304" s="12"/>
      <c r="O3304" s="12"/>
      <c r="P3304" s="12"/>
      <c r="Q3304" s="12"/>
      <c r="R3304" s="12"/>
      <c r="S3304" s="12"/>
      <c r="T3304" s="12"/>
      <c r="U3304" s="12"/>
      <c r="V3304" s="12"/>
    </row>
    <row r="3305" spans="1:22" s="1" customFormat="1" x14ac:dyDescent="0.4">
      <c r="A3305" s="12"/>
      <c r="B3305" s="12"/>
      <c r="C3305" s="42"/>
      <c r="D3305" s="12"/>
      <c r="E3305" s="12"/>
      <c r="F3305" s="12"/>
      <c r="G3305" s="12"/>
      <c r="H3305" s="12"/>
      <c r="I3305" s="12"/>
      <c r="J3305" s="12"/>
      <c r="K3305" s="12"/>
      <c r="L3305" s="12"/>
      <c r="M3305" s="12"/>
      <c r="N3305" s="12"/>
      <c r="O3305" s="12"/>
      <c r="P3305" s="12"/>
      <c r="Q3305" s="12"/>
      <c r="R3305" s="12"/>
      <c r="S3305" s="12"/>
      <c r="T3305" s="12"/>
      <c r="U3305" s="12"/>
      <c r="V3305" s="12"/>
    </row>
    <row r="3306" spans="1:22" s="1" customFormat="1" x14ac:dyDescent="0.4">
      <c r="A3306" s="12"/>
      <c r="B3306" s="12"/>
      <c r="C3306" s="42"/>
      <c r="D3306" s="12"/>
      <c r="E3306" s="12"/>
      <c r="F3306" s="12"/>
      <c r="G3306" s="12"/>
      <c r="H3306" s="12"/>
      <c r="I3306" s="12"/>
      <c r="J3306" s="12"/>
      <c r="K3306" s="12"/>
      <c r="L3306" s="12"/>
      <c r="M3306" s="12"/>
      <c r="N3306" s="12"/>
      <c r="O3306" s="12"/>
      <c r="P3306" s="12"/>
      <c r="Q3306" s="12"/>
      <c r="R3306" s="12"/>
      <c r="S3306" s="12"/>
      <c r="T3306" s="12"/>
      <c r="U3306" s="12"/>
      <c r="V3306" s="12"/>
    </row>
    <row r="3307" spans="1:22" s="1" customFormat="1" x14ac:dyDescent="0.4">
      <c r="A3307" s="12"/>
      <c r="B3307" s="12"/>
      <c r="C3307" s="42"/>
      <c r="D3307" s="12"/>
      <c r="E3307" s="12"/>
      <c r="F3307" s="12"/>
      <c r="G3307" s="12"/>
      <c r="H3307" s="12"/>
      <c r="I3307" s="12"/>
      <c r="J3307" s="12"/>
      <c r="K3307" s="12"/>
      <c r="L3307" s="12"/>
      <c r="M3307" s="12"/>
      <c r="N3307" s="12"/>
      <c r="O3307" s="12"/>
      <c r="P3307" s="12"/>
      <c r="Q3307" s="12"/>
      <c r="R3307" s="12"/>
      <c r="S3307" s="12"/>
      <c r="T3307" s="12"/>
      <c r="U3307" s="12"/>
      <c r="V3307" s="12"/>
    </row>
    <row r="3308" spans="1:22" s="1" customFormat="1" x14ac:dyDescent="0.4">
      <c r="A3308" s="12"/>
      <c r="B3308" s="12"/>
      <c r="C3308" s="42"/>
      <c r="D3308" s="12"/>
      <c r="E3308" s="12"/>
      <c r="F3308" s="12"/>
      <c r="G3308" s="12"/>
      <c r="H3308" s="12"/>
      <c r="I3308" s="12"/>
      <c r="J3308" s="12"/>
      <c r="K3308" s="12"/>
      <c r="L3308" s="12"/>
      <c r="M3308" s="12"/>
      <c r="N3308" s="12"/>
      <c r="O3308" s="12"/>
      <c r="P3308" s="12"/>
      <c r="Q3308" s="12"/>
      <c r="R3308" s="12"/>
      <c r="S3308" s="12"/>
      <c r="T3308" s="12"/>
      <c r="U3308" s="12"/>
      <c r="V3308" s="12"/>
    </row>
    <row r="3309" spans="1:22" s="1" customFormat="1" x14ac:dyDescent="0.4">
      <c r="A3309" s="12"/>
      <c r="B3309" s="12"/>
      <c r="C3309" s="42"/>
      <c r="D3309" s="12"/>
      <c r="E3309" s="12"/>
      <c r="F3309" s="12"/>
      <c r="G3309" s="12"/>
      <c r="H3309" s="12"/>
      <c r="I3309" s="12"/>
      <c r="J3309" s="12"/>
      <c r="K3309" s="12"/>
      <c r="L3309" s="12"/>
      <c r="M3309" s="12"/>
      <c r="N3309" s="12"/>
      <c r="O3309" s="12"/>
      <c r="P3309" s="12"/>
      <c r="Q3309" s="12"/>
      <c r="R3309" s="12"/>
      <c r="S3309" s="12"/>
      <c r="T3309" s="12"/>
      <c r="U3309" s="12"/>
      <c r="V3309" s="12"/>
    </row>
    <row r="3310" spans="1:22" s="1" customFormat="1" x14ac:dyDescent="0.4">
      <c r="A3310" s="12"/>
      <c r="B3310" s="12"/>
      <c r="C3310" s="42"/>
      <c r="D3310" s="12"/>
      <c r="E3310" s="12"/>
      <c r="F3310" s="12"/>
      <c r="G3310" s="12"/>
      <c r="H3310" s="12"/>
      <c r="I3310" s="12"/>
      <c r="J3310" s="12"/>
      <c r="K3310" s="12"/>
      <c r="L3310" s="12"/>
      <c r="M3310" s="12"/>
      <c r="N3310" s="12"/>
      <c r="O3310" s="12"/>
      <c r="P3310" s="12"/>
      <c r="Q3310" s="12"/>
      <c r="R3310" s="12"/>
      <c r="S3310" s="12"/>
      <c r="T3310" s="12"/>
      <c r="U3310" s="12"/>
      <c r="V3310" s="12"/>
    </row>
    <row r="3311" spans="1:22" s="1" customFormat="1" x14ac:dyDescent="0.4">
      <c r="A3311" s="12"/>
      <c r="B3311" s="12"/>
      <c r="C3311" s="42"/>
      <c r="D3311" s="12"/>
      <c r="E3311" s="12"/>
      <c r="F3311" s="12"/>
      <c r="G3311" s="12"/>
      <c r="H3311" s="12"/>
      <c r="I3311" s="12"/>
      <c r="J3311" s="12"/>
      <c r="K3311" s="12"/>
      <c r="L3311" s="12"/>
      <c r="M3311" s="12"/>
      <c r="N3311" s="12"/>
      <c r="O3311" s="12"/>
      <c r="P3311" s="12"/>
      <c r="Q3311" s="12"/>
      <c r="R3311" s="12"/>
      <c r="S3311" s="12"/>
      <c r="T3311" s="12"/>
      <c r="U3311" s="12"/>
      <c r="V3311" s="12"/>
    </row>
    <row r="3312" spans="1:22" s="1" customFormat="1" x14ac:dyDescent="0.4">
      <c r="A3312" s="12"/>
      <c r="B3312" s="12"/>
      <c r="C3312" s="42"/>
      <c r="D3312" s="12"/>
      <c r="E3312" s="12"/>
      <c r="F3312" s="12"/>
      <c r="G3312" s="12"/>
      <c r="H3312" s="12"/>
      <c r="I3312" s="12"/>
      <c r="J3312" s="12"/>
      <c r="K3312" s="12"/>
      <c r="L3312" s="12"/>
      <c r="M3312" s="12"/>
      <c r="N3312" s="12"/>
      <c r="O3312" s="12"/>
      <c r="P3312" s="12"/>
      <c r="Q3312" s="12"/>
      <c r="R3312" s="12"/>
      <c r="S3312" s="12"/>
      <c r="T3312" s="12"/>
      <c r="U3312" s="12"/>
      <c r="V3312" s="12"/>
    </row>
    <row r="3313" spans="1:22" s="1" customFormat="1" x14ac:dyDescent="0.4">
      <c r="A3313" s="12"/>
      <c r="B3313" s="12"/>
      <c r="C3313" s="42"/>
      <c r="D3313" s="12"/>
      <c r="E3313" s="12"/>
      <c r="F3313" s="12"/>
      <c r="G3313" s="12"/>
      <c r="H3313" s="12"/>
      <c r="I3313" s="12"/>
      <c r="J3313" s="12"/>
      <c r="K3313" s="12"/>
      <c r="L3313" s="12"/>
      <c r="M3313" s="12"/>
      <c r="N3313" s="12"/>
      <c r="O3313" s="12"/>
      <c r="P3313" s="12"/>
      <c r="Q3313" s="12"/>
      <c r="R3313" s="12"/>
      <c r="S3313" s="12"/>
      <c r="T3313" s="12"/>
      <c r="U3313" s="12"/>
      <c r="V3313" s="12"/>
    </row>
    <row r="3314" spans="1:22" s="1" customFormat="1" x14ac:dyDescent="0.4">
      <c r="A3314" s="12"/>
      <c r="B3314" s="12"/>
      <c r="C3314" s="42"/>
      <c r="D3314" s="12"/>
      <c r="E3314" s="12"/>
      <c r="F3314" s="12"/>
      <c r="G3314" s="12"/>
      <c r="H3314" s="12"/>
      <c r="I3314" s="12"/>
      <c r="J3314" s="12"/>
      <c r="K3314" s="12"/>
      <c r="L3314" s="12"/>
      <c r="M3314" s="12"/>
      <c r="N3314" s="12"/>
      <c r="O3314" s="12"/>
      <c r="P3314" s="12"/>
      <c r="Q3314" s="12"/>
      <c r="R3314" s="12"/>
      <c r="S3314" s="12"/>
      <c r="T3314" s="12"/>
      <c r="U3314" s="12"/>
      <c r="V3314" s="12"/>
    </row>
    <row r="3315" spans="1:22" s="1" customFormat="1" x14ac:dyDescent="0.4">
      <c r="A3315" s="12"/>
      <c r="B3315" s="12"/>
      <c r="C3315" s="42"/>
      <c r="D3315" s="12"/>
      <c r="E3315" s="12"/>
      <c r="F3315" s="12"/>
      <c r="G3315" s="12"/>
      <c r="H3315" s="12"/>
      <c r="I3315" s="12"/>
      <c r="J3315" s="12"/>
      <c r="K3315" s="12"/>
      <c r="L3315" s="12"/>
      <c r="M3315" s="12"/>
      <c r="N3315" s="12"/>
      <c r="O3315" s="12"/>
      <c r="P3315" s="12"/>
      <c r="Q3315" s="12"/>
      <c r="R3315" s="12"/>
      <c r="S3315" s="12"/>
      <c r="T3315" s="12"/>
      <c r="U3315" s="12"/>
      <c r="V3315" s="12"/>
    </row>
    <row r="3316" spans="1:22" s="1" customFormat="1" x14ac:dyDescent="0.4">
      <c r="A3316" s="12"/>
      <c r="B3316" s="12"/>
      <c r="C3316" s="42"/>
      <c r="D3316" s="12"/>
      <c r="E3316" s="12"/>
      <c r="F3316" s="12"/>
      <c r="G3316" s="12"/>
      <c r="H3316" s="12"/>
      <c r="I3316" s="12"/>
      <c r="J3316" s="12"/>
      <c r="K3316" s="12"/>
      <c r="L3316" s="12"/>
      <c r="M3316" s="12"/>
      <c r="N3316" s="12"/>
      <c r="O3316" s="12"/>
      <c r="P3316" s="12"/>
      <c r="Q3316" s="12"/>
      <c r="R3316" s="12"/>
      <c r="S3316" s="12"/>
      <c r="T3316" s="12"/>
      <c r="U3316" s="12"/>
      <c r="V3316" s="12"/>
    </row>
    <row r="3317" spans="1:22" s="1" customFormat="1" x14ac:dyDescent="0.4">
      <c r="A3317" s="12"/>
      <c r="B3317" s="12"/>
      <c r="C3317" s="42"/>
      <c r="D3317" s="12"/>
      <c r="E3317" s="12"/>
      <c r="F3317" s="12"/>
      <c r="G3317" s="12"/>
      <c r="H3317" s="12"/>
      <c r="I3317" s="12"/>
      <c r="J3317" s="12"/>
      <c r="K3317" s="12"/>
      <c r="L3317" s="12"/>
      <c r="M3317" s="12"/>
      <c r="N3317" s="12"/>
      <c r="O3317" s="12"/>
      <c r="P3317" s="12"/>
      <c r="Q3317" s="12"/>
      <c r="R3317" s="12"/>
      <c r="S3317" s="12"/>
      <c r="T3317" s="12"/>
      <c r="U3317" s="12"/>
      <c r="V3317" s="12"/>
    </row>
    <row r="3318" spans="1:22" s="1" customFormat="1" x14ac:dyDescent="0.4">
      <c r="A3318" s="12"/>
      <c r="B3318" s="12"/>
      <c r="C3318" s="42"/>
      <c r="D3318" s="12"/>
      <c r="E3318" s="12"/>
      <c r="F3318" s="12"/>
      <c r="G3318" s="12"/>
      <c r="H3318" s="12"/>
      <c r="I3318" s="12"/>
      <c r="J3318" s="12"/>
      <c r="K3318" s="12"/>
      <c r="L3318" s="12"/>
      <c r="M3318" s="12"/>
      <c r="N3318" s="12"/>
      <c r="O3318" s="12"/>
      <c r="P3318" s="12"/>
      <c r="Q3318" s="12"/>
      <c r="R3318" s="12"/>
      <c r="S3318" s="12"/>
      <c r="T3318" s="12"/>
      <c r="U3318" s="12"/>
      <c r="V3318" s="12"/>
    </row>
    <row r="3319" spans="1:22" s="1" customFormat="1" x14ac:dyDescent="0.4">
      <c r="A3319" s="12"/>
      <c r="B3319" s="12"/>
      <c r="C3319" s="42"/>
      <c r="D3319" s="12"/>
      <c r="E3319" s="12"/>
      <c r="F3319" s="12"/>
      <c r="G3319" s="12"/>
      <c r="H3319" s="12"/>
      <c r="I3319" s="12"/>
      <c r="J3319" s="12"/>
      <c r="K3319" s="12"/>
      <c r="L3319" s="12"/>
      <c r="M3319" s="12"/>
      <c r="N3319" s="12"/>
      <c r="O3319" s="12"/>
      <c r="P3319" s="12"/>
      <c r="Q3319" s="12"/>
      <c r="R3319" s="12"/>
      <c r="S3319" s="12"/>
      <c r="T3319" s="12"/>
      <c r="U3319" s="12"/>
      <c r="V3319" s="12"/>
    </row>
    <row r="3320" spans="1:22" s="1" customFormat="1" x14ac:dyDescent="0.4">
      <c r="A3320" s="12"/>
      <c r="B3320" s="12"/>
      <c r="C3320" s="42"/>
      <c r="D3320" s="12"/>
      <c r="E3320" s="12"/>
      <c r="F3320" s="12"/>
      <c r="G3320" s="12"/>
      <c r="H3320" s="12"/>
      <c r="I3320" s="12"/>
      <c r="J3320" s="12"/>
      <c r="K3320" s="12"/>
      <c r="L3320" s="12"/>
      <c r="M3320" s="12"/>
      <c r="N3320" s="12"/>
      <c r="O3320" s="12"/>
      <c r="P3320" s="12"/>
      <c r="Q3320" s="12"/>
      <c r="R3320" s="12"/>
      <c r="S3320" s="12"/>
      <c r="T3320" s="12"/>
      <c r="U3320" s="12"/>
      <c r="V3320" s="12"/>
    </row>
    <row r="3321" spans="1:22" s="1" customFormat="1" x14ac:dyDescent="0.4">
      <c r="A3321" s="12"/>
      <c r="B3321" s="12"/>
      <c r="C3321" s="42"/>
      <c r="D3321" s="12"/>
      <c r="E3321" s="12"/>
      <c r="F3321" s="12"/>
      <c r="G3321" s="12"/>
      <c r="H3321" s="12"/>
      <c r="I3321" s="12"/>
      <c r="J3321" s="12"/>
      <c r="K3321" s="12"/>
      <c r="L3321" s="12"/>
      <c r="M3321" s="12"/>
      <c r="N3321" s="12"/>
      <c r="O3321" s="12"/>
      <c r="P3321" s="12"/>
      <c r="Q3321" s="12"/>
      <c r="R3321" s="12"/>
      <c r="S3321" s="12"/>
      <c r="T3321" s="12"/>
      <c r="U3321" s="12"/>
      <c r="V3321" s="12"/>
    </row>
    <row r="3322" spans="1:22" s="1" customFormat="1" x14ac:dyDescent="0.4">
      <c r="A3322" s="12"/>
      <c r="B3322" s="12"/>
      <c r="C3322" s="42"/>
      <c r="D3322" s="12"/>
      <c r="E3322" s="12"/>
      <c r="F3322" s="12"/>
      <c r="G3322" s="12"/>
      <c r="H3322" s="12"/>
      <c r="I3322" s="12"/>
      <c r="J3322" s="12"/>
      <c r="K3322" s="12"/>
      <c r="L3322" s="12"/>
      <c r="M3322" s="12"/>
      <c r="N3322" s="12"/>
      <c r="O3322" s="12"/>
      <c r="P3322" s="12"/>
      <c r="Q3322" s="12"/>
      <c r="R3322" s="12"/>
      <c r="S3322" s="12"/>
      <c r="T3322" s="12"/>
      <c r="U3322" s="12"/>
      <c r="V3322" s="12"/>
    </row>
    <row r="3323" spans="1:22" s="1" customFormat="1" x14ac:dyDescent="0.4">
      <c r="A3323" s="12"/>
      <c r="B3323" s="12"/>
      <c r="C3323" s="42"/>
      <c r="D3323" s="12"/>
      <c r="E3323" s="12"/>
      <c r="F3323" s="12"/>
      <c r="G3323" s="12"/>
      <c r="H3323" s="12"/>
      <c r="I3323" s="12"/>
      <c r="J3323" s="12"/>
      <c r="K3323" s="12"/>
      <c r="L3323" s="12"/>
      <c r="M3323" s="12"/>
      <c r="N3323" s="12"/>
      <c r="O3323" s="12"/>
      <c r="P3323" s="12"/>
      <c r="Q3323" s="12"/>
      <c r="R3323" s="12"/>
      <c r="S3323" s="12"/>
      <c r="T3323" s="12"/>
      <c r="U3323" s="12"/>
      <c r="V3323" s="12"/>
    </row>
    <row r="3324" spans="1:22" s="1" customFormat="1" x14ac:dyDescent="0.4">
      <c r="A3324" s="12"/>
      <c r="B3324" s="12"/>
      <c r="C3324" s="42"/>
      <c r="D3324" s="12"/>
      <c r="E3324" s="12"/>
      <c r="F3324" s="12"/>
      <c r="G3324" s="12"/>
      <c r="H3324" s="12"/>
      <c r="I3324" s="12"/>
      <c r="J3324" s="12"/>
      <c r="K3324" s="12"/>
      <c r="L3324" s="12"/>
      <c r="M3324" s="12"/>
      <c r="N3324" s="12"/>
      <c r="O3324" s="12"/>
      <c r="P3324" s="12"/>
      <c r="Q3324" s="12"/>
      <c r="R3324" s="12"/>
      <c r="S3324" s="12"/>
      <c r="T3324" s="12"/>
      <c r="U3324" s="12"/>
      <c r="V3324" s="12"/>
    </row>
    <row r="3325" spans="1:22" s="1" customFormat="1" x14ac:dyDescent="0.4">
      <c r="A3325" s="12"/>
      <c r="B3325" s="12"/>
      <c r="C3325" s="42"/>
      <c r="D3325" s="12"/>
      <c r="E3325" s="12"/>
      <c r="F3325" s="12"/>
      <c r="G3325" s="12"/>
      <c r="H3325" s="12"/>
      <c r="I3325" s="12"/>
      <c r="J3325" s="12"/>
      <c r="K3325" s="12"/>
      <c r="L3325" s="12"/>
      <c r="M3325" s="12"/>
      <c r="N3325" s="12"/>
      <c r="O3325" s="12"/>
      <c r="P3325" s="12"/>
      <c r="Q3325" s="12"/>
      <c r="R3325" s="12"/>
      <c r="S3325" s="12"/>
      <c r="T3325" s="12"/>
      <c r="U3325" s="12"/>
      <c r="V3325" s="12"/>
    </row>
    <row r="3326" spans="1:22" s="1" customFormat="1" x14ac:dyDescent="0.4">
      <c r="A3326" s="12"/>
      <c r="B3326" s="12"/>
      <c r="C3326" s="42"/>
      <c r="D3326" s="12"/>
      <c r="E3326" s="12"/>
      <c r="F3326" s="12"/>
      <c r="G3326" s="12"/>
      <c r="H3326" s="12"/>
      <c r="I3326" s="12"/>
      <c r="J3326" s="12"/>
      <c r="K3326" s="12"/>
      <c r="L3326" s="12"/>
      <c r="M3326" s="12"/>
      <c r="N3326" s="12"/>
      <c r="O3326" s="12"/>
      <c r="P3326" s="12"/>
      <c r="Q3326" s="12"/>
      <c r="R3326" s="12"/>
      <c r="S3326" s="12"/>
      <c r="T3326" s="12"/>
      <c r="U3326" s="12"/>
      <c r="V3326" s="12"/>
    </row>
    <row r="3327" spans="1:22" s="1" customFormat="1" x14ac:dyDescent="0.4">
      <c r="A3327" s="12"/>
      <c r="B3327" s="12"/>
      <c r="C3327" s="42"/>
      <c r="D3327" s="12"/>
      <c r="E3327" s="12"/>
      <c r="F3327" s="12"/>
      <c r="G3327" s="12"/>
      <c r="H3327" s="12"/>
      <c r="I3327" s="12"/>
      <c r="J3327" s="12"/>
      <c r="K3327" s="12"/>
      <c r="L3327" s="12"/>
      <c r="M3327" s="12"/>
      <c r="N3327" s="12"/>
      <c r="O3327" s="12"/>
      <c r="P3327" s="12"/>
      <c r="Q3327" s="12"/>
      <c r="R3327" s="12"/>
      <c r="S3327" s="12"/>
      <c r="T3327" s="12"/>
      <c r="U3327" s="12"/>
      <c r="V3327" s="12"/>
    </row>
    <row r="3328" spans="1:22" s="1" customFormat="1" x14ac:dyDescent="0.4">
      <c r="A3328" s="12"/>
      <c r="B3328" s="12"/>
      <c r="C3328" s="42"/>
      <c r="D3328" s="12"/>
      <c r="E3328" s="12"/>
      <c r="F3328" s="12"/>
      <c r="G3328" s="12"/>
      <c r="H3328" s="12"/>
      <c r="I3328" s="12"/>
      <c r="J3328" s="12"/>
      <c r="K3328" s="12"/>
      <c r="L3328" s="12"/>
      <c r="M3328" s="12"/>
      <c r="N3328" s="12"/>
      <c r="O3328" s="12"/>
      <c r="P3328" s="12"/>
      <c r="Q3328" s="12"/>
      <c r="R3328" s="12"/>
      <c r="S3328" s="12"/>
      <c r="T3328" s="12"/>
      <c r="U3328" s="12"/>
      <c r="V3328" s="12"/>
    </row>
    <row r="3329" spans="1:22" s="1" customFormat="1" x14ac:dyDescent="0.4">
      <c r="A3329" s="12"/>
      <c r="B3329" s="12"/>
      <c r="C3329" s="42"/>
      <c r="D3329" s="12"/>
      <c r="E3329" s="12"/>
      <c r="F3329" s="12"/>
      <c r="G3329" s="12"/>
      <c r="H3329" s="12"/>
      <c r="I3329" s="12"/>
      <c r="J3329" s="12"/>
      <c r="K3329" s="12"/>
      <c r="L3329" s="12"/>
      <c r="M3329" s="12"/>
      <c r="N3329" s="12"/>
      <c r="O3329" s="12"/>
      <c r="P3329" s="12"/>
      <c r="Q3329" s="12"/>
      <c r="R3329" s="12"/>
      <c r="S3329" s="12"/>
      <c r="T3329" s="12"/>
      <c r="U3329" s="12"/>
      <c r="V3329" s="12"/>
    </row>
    <row r="3330" spans="1:22" s="1" customFormat="1" x14ac:dyDescent="0.4">
      <c r="A3330" s="12"/>
      <c r="B3330" s="12"/>
      <c r="C3330" s="42"/>
      <c r="D3330" s="12"/>
      <c r="E3330" s="12"/>
      <c r="F3330" s="12"/>
      <c r="G3330" s="12"/>
      <c r="H3330" s="12"/>
      <c r="I3330" s="12"/>
      <c r="J3330" s="12"/>
      <c r="K3330" s="12"/>
      <c r="L3330" s="12"/>
      <c r="M3330" s="12"/>
      <c r="N3330" s="12"/>
      <c r="O3330" s="12"/>
      <c r="P3330" s="12"/>
      <c r="Q3330" s="12"/>
      <c r="R3330" s="12"/>
      <c r="S3330" s="12"/>
      <c r="T3330" s="12"/>
      <c r="U3330" s="12"/>
      <c r="V3330" s="12"/>
    </row>
    <row r="3331" spans="1:22" s="1" customFormat="1" x14ac:dyDescent="0.4">
      <c r="A3331" s="12"/>
      <c r="B3331" s="12"/>
      <c r="C3331" s="42"/>
      <c r="D3331" s="12"/>
      <c r="E3331" s="12"/>
      <c r="F3331" s="12"/>
      <c r="G3331" s="12"/>
      <c r="H3331" s="12"/>
      <c r="I3331" s="12"/>
      <c r="J3331" s="12"/>
      <c r="K3331" s="12"/>
      <c r="L3331" s="12"/>
      <c r="M3331" s="12"/>
      <c r="N3331" s="12"/>
      <c r="O3331" s="12"/>
      <c r="P3331" s="12"/>
      <c r="Q3331" s="12"/>
      <c r="R3331" s="12"/>
      <c r="S3331" s="12"/>
      <c r="T3331" s="12"/>
      <c r="U3331" s="12"/>
      <c r="V3331" s="12"/>
    </row>
    <row r="3332" spans="1:22" s="1" customFormat="1" x14ac:dyDescent="0.4">
      <c r="A3332" s="12"/>
      <c r="B3332" s="12"/>
      <c r="C3332" s="42"/>
      <c r="D3332" s="12"/>
      <c r="E3332" s="12"/>
      <c r="F3332" s="12"/>
      <c r="G3332" s="12"/>
      <c r="H3332" s="12"/>
      <c r="I3332" s="12"/>
      <c r="J3332" s="12"/>
      <c r="K3332" s="12"/>
      <c r="L3332" s="12"/>
      <c r="M3332" s="12"/>
      <c r="N3332" s="12"/>
      <c r="O3332" s="12"/>
      <c r="P3332" s="12"/>
      <c r="Q3332" s="12"/>
      <c r="R3332" s="12"/>
      <c r="S3332" s="12"/>
      <c r="T3332" s="12"/>
      <c r="U3332" s="12"/>
      <c r="V3332" s="12"/>
    </row>
    <row r="3333" spans="1:22" s="1" customFormat="1" x14ac:dyDescent="0.4">
      <c r="A3333" s="12"/>
      <c r="B3333" s="12"/>
      <c r="C3333" s="42"/>
      <c r="D3333" s="12"/>
      <c r="E3333" s="12"/>
      <c r="F3333" s="12"/>
      <c r="G3333" s="12"/>
      <c r="H3333" s="12"/>
      <c r="I3333" s="12"/>
      <c r="J3333" s="12"/>
      <c r="K3333" s="12"/>
      <c r="L3333" s="12"/>
      <c r="M3333" s="12"/>
      <c r="N3333" s="12"/>
      <c r="O3333" s="12"/>
      <c r="P3333" s="12"/>
      <c r="Q3333" s="12"/>
      <c r="R3333" s="12"/>
      <c r="S3333" s="12"/>
      <c r="T3333" s="12"/>
      <c r="U3333" s="12"/>
      <c r="V3333" s="12"/>
    </row>
    <row r="3334" spans="1:22" s="1" customFormat="1" x14ac:dyDescent="0.4">
      <c r="A3334" s="12"/>
      <c r="B3334" s="12"/>
      <c r="C3334" s="42"/>
      <c r="D3334" s="12"/>
      <c r="E3334" s="12"/>
      <c r="F3334" s="12"/>
      <c r="G3334" s="12"/>
      <c r="H3334" s="12"/>
      <c r="I3334" s="12"/>
      <c r="J3334" s="12"/>
      <c r="K3334" s="12"/>
      <c r="L3334" s="12"/>
      <c r="M3334" s="12"/>
      <c r="N3334" s="12"/>
      <c r="O3334" s="12"/>
      <c r="P3334" s="12"/>
      <c r="Q3334" s="12"/>
      <c r="R3334" s="12"/>
      <c r="S3334" s="12"/>
      <c r="T3334" s="12"/>
      <c r="U3334" s="12"/>
      <c r="V3334" s="12"/>
    </row>
    <row r="3335" spans="1:22" s="1" customFormat="1" x14ac:dyDescent="0.4">
      <c r="A3335" s="12"/>
      <c r="B3335" s="12"/>
      <c r="C3335" s="42"/>
      <c r="D3335" s="12"/>
      <c r="E3335" s="12"/>
      <c r="F3335" s="12"/>
      <c r="G3335" s="12"/>
      <c r="H3335" s="12"/>
      <c r="I3335" s="12"/>
      <c r="J3335" s="12"/>
      <c r="K3335" s="12"/>
      <c r="L3335" s="12"/>
      <c r="M3335" s="12"/>
      <c r="N3335" s="12"/>
      <c r="O3335" s="12"/>
      <c r="P3335" s="12"/>
      <c r="Q3335" s="12"/>
      <c r="R3335" s="12"/>
      <c r="S3335" s="12"/>
      <c r="T3335" s="12"/>
      <c r="U3335" s="12"/>
      <c r="V3335" s="12"/>
    </row>
    <row r="3336" spans="1:22" s="1" customFormat="1" x14ac:dyDescent="0.4">
      <c r="A3336" s="12"/>
      <c r="B3336" s="12"/>
      <c r="C3336" s="42"/>
      <c r="D3336" s="12"/>
      <c r="E3336" s="12"/>
      <c r="F3336" s="12"/>
      <c r="G3336" s="12"/>
      <c r="H3336" s="12"/>
      <c r="I3336" s="12"/>
      <c r="J3336" s="12"/>
      <c r="K3336" s="12"/>
      <c r="L3336" s="12"/>
      <c r="M3336" s="12"/>
      <c r="N3336" s="12"/>
      <c r="O3336" s="12"/>
      <c r="P3336" s="12"/>
      <c r="Q3336" s="12"/>
      <c r="R3336" s="12"/>
      <c r="S3336" s="12"/>
      <c r="T3336" s="12"/>
      <c r="U3336" s="12"/>
      <c r="V3336" s="12"/>
    </row>
    <row r="3337" spans="1:22" s="1" customFormat="1" x14ac:dyDescent="0.4">
      <c r="A3337" s="12"/>
      <c r="B3337" s="12"/>
      <c r="C3337" s="42"/>
      <c r="D3337" s="12"/>
      <c r="E3337" s="12"/>
      <c r="F3337" s="12"/>
      <c r="G3337" s="12"/>
      <c r="H3337" s="12"/>
      <c r="I3337" s="12"/>
      <c r="J3337" s="12"/>
      <c r="K3337" s="12"/>
      <c r="L3337" s="12"/>
      <c r="M3337" s="12"/>
      <c r="N3337" s="12"/>
      <c r="O3337" s="12"/>
      <c r="P3337" s="12"/>
      <c r="Q3337" s="12"/>
      <c r="R3337" s="12"/>
      <c r="S3337" s="12"/>
      <c r="T3337" s="12"/>
      <c r="U3337" s="12"/>
      <c r="V3337" s="12"/>
    </row>
    <row r="3338" spans="1:22" s="1" customFormat="1" x14ac:dyDescent="0.4">
      <c r="A3338" s="12"/>
      <c r="B3338" s="12"/>
      <c r="C3338" s="42"/>
      <c r="D3338" s="12"/>
      <c r="E3338" s="12"/>
      <c r="F3338" s="12"/>
      <c r="G3338" s="12"/>
      <c r="H3338" s="12"/>
      <c r="I3338" s="12"/>
      <c r="J3338" s="12"/>
      <c r="K3338" s="12"/>
      <c r="L3338" s="12"/>
      <c r="M3338" s="12"/>
      <c r="N3338" s="12"/>
      <c r="O3338" s="12"/>
      <c r="P3338" s="12"/>
      <c r="Q3338" s="12"/>
      <c r="R3338" s="12"/>
      <c r="S3338" s="12"/>
      <c r="T3338" s="12"/>
      <c r="U3338" s="12"/>
      <c r="V3338" s="12"/>
    </row>
    <row r="3339" spans="1:22" s="1" customFormat="1" x14ac:dyDescent="0.4">
      <c r="A3339" s="12"/>
      <c r="B3339" s="12"/>
      <c r="C3339" s="42"/>
      <c r="D3339" s="12"/>
      <c r="E3339" s="12"/>
      <c r="F3339" s="12"/>
      <c r="G3339" s="12"/>
      <c r="H3339" s="12"/>
      <c r="I3339" s="12"/>
      <c r="J3339" s="12"/>
      <c r="K3339" s="12"/>
      <c r="L3339" s="12"/>
      <c r="M3339" s="12"/>
      <c r="N3339" s="12"/>
      <c r="O3339" s="12"/>
      <c r="P3339" s="12"/>
      <c r="Q3339" s="12"/>
      <c r="R3339" s="12"/>
      <c r="S3339" s="12"/>
      <c r="T3339" s="12"/>
      <c r="U3339" s="12"/>
      <c r="V3339" s="12"/>
    </row>
    <row r="3340" spans="1:22" s="1" customFormat="1" x14ac:dyDescent="0.4">
      <c r="A3340" s="12"/>
      <c r="B3340" s="12"/>
      <c r="C3340" s="42"/>
      <c r="D3340" s="12"/>
      <c r="E3340" s="12"/>
      <c r="F3340" s="12"/>
      <c r="G3340" s="12"/>
      <c r="H3340" s="12"/>
      <c r="I3340" s="12"/>
      <c r="J3340" s="12"/>
      <c r="K3340" s="12"/>
      <c r="L3340" s="12"/>
      <c r="M3340" s="12"/>
      <c r="N3340" s="12"/>
      <c r="O3340" s="12"/>
      <c r="P3340" s="12"/>
      <c r="Q3340" s="12"/>
      <c r="R3340" s="12"/>
      <c r="S3340" s="12"/>
      <c r="T3340" s="12"/>
      <c r="U3340" s="12"/>
      <c r="V3340" s="12"/>
    </row>
    <row r="3341" spans="1:22" s="1" customFormat="1" x14ac:dyDescent="0.4">
      <c r="A3341" s="12"/>
      <c r="B3341" s="12"/>
      <c r="C3341" s="42"/>
      <c r="D3341" s="12"/>
      <c r="E3341" s="12"/>
      <c r="F3341" s="12"/>
      <c r="G3341" s="12"/>
      <c r="H3341" s="12"/>
      <c r="I3341" s="12"/>
      <c r="J3341" s="12"/>
      <c r="K3341" s="12"/>
      <c r="L3341" s="12"/>
      <c r="M3341" s="12"/>
      <c r="N3341" s="12"/>
      <c r="O3341" s="12"/>
      <c r="P3341" s="12"/>
      <c r="Q3341" s="12"/>
      <c r="R3341" s="12"/>
      <c r="S3341" s="12"/>
      <c r="T3341" s="12"/>
      <c r="U3341" s="12"/>
      <c r="V3341" s="12"/>
    </row>
    <row r="3342" spans="1:22" s="1" customFormat="1" x14ac:dyDescent="0.4">
      <c r="A3342" s="12"/>
      <c r="B3342" s="12"/>
      <c r="C3342" s="42"/>
      <c r="D3342" s="12"/>
      <c r="E3342" s="12"/>
      <c r="F3342" s="12"/>
      <c r="G3342" s="12"/>
      <c r="H3342" s="12"/>
      <c r="I3342" s="12"/>
      <c r="J3342" s="12"/>
      <c r="K3342" s="12"/>
      <c r="L3342" s="12"/>
      <c r="M3342" s="12"/>
      <c r="N3342" s="12"/>
      <c r="O3342" s="12"/>
      <c r="P3342" s="12"/>
      <c r="Q3342" s="12"/>
      <c r="R3342" s="12"/>
      <c r="S3342" s="12"/>
      <c r="T3342" s="12"/>
      <c r="U3342" s="12"/>
      <c r="V3342" s="12"/>
    </row>
    <row r="3343" spans="1:22" s="1" customFormat="1" x14ac:dyDescent="0.4">
      <c r="A3343" s="12"/>
      <c r="B3343" s="12"/>
      <c r="C3343" s="42"/>
      <c r="D3343" s="12"/>
      <c r="E3343" s="12"/>
      <c r="F3343" s="12"/>
      <c r="G3343" s="12"/>
      <c r="H3343" s="12"/>
      <c r="I3343" s="12"/>
      <c r="J3343" s="12"/>
      <c r="K3343" s="12"/>
      <c r="L3343" s="12"/>
      <c r="M3343" s="12"/>
      <c r="N3343" s="12"/>
      <c r="O3343" s="12"/>
      <c r="P3343" s="12"/>
      <c r="Q3343" s="12"/>
      <c r="R3343" s="12"/>
      <c r="S3343" s="12"/>
      <c r="T3343" s="12"/>
      <c r="U3343" s="12"/>
      <c r="V3343" s="12"/>
    </row>
    <row r="3344" spans="1:22" s="1" customFormat="1" x14ac:dyDescent="0.4">
      <c r="A3344" s="12"/>
      <c r="B3344" s="12"/>
      <c r="C3344" s="42"/>
      <c r="D3344" s="12"/>
      <c r="E3344" s="12"/>
      <c r="F3344" s="12"/>
      <c r="G3344" s="12"/>
      <c r="H3344" s="12"/>
      <c r="I3344" s="12"/>
      <c r="J3344" s="12"/>
      <c r="K3344" s="12"/>
      <c r="L3344" s="12"/>
      <c r="M3344" s="12"/>
      <c r="N3344" s="12"/>
      <c r="O3344" s="12"/>
      <c r="P3344" s="12"/>
      <c r="Q3344" s="12"/>
      <c r="R3344" s="12"/>
      <c r="S3344" s="12"/>
      <c r="T3344" s="12"/>
      <c r="U3344" s="12"/>
      <c r="V3344" s="12"/>
    </row>
    <row r="3345" spans="1:22" s="1" customFormat="1" x14ac:dyDescent="0.4">
      <c r="A3345" s="12"/>
      <c r="B3345" s="12"/>
      <c r="C3345" s="42"/>
      <c r="D3345" s="12"/>
      <c r="E3345" s="12"/>
      <c r="F3345" s="12"/>
      <c r="G3345" s="12"/>
      <c r="H3345" s="12"/>
      <c r="I3345" s="12"/>
      <c r="J3345" s="12"/>
      <c r="K3345" s="12"/>
      <c r="L3345" s="12"/>
      <c r="M3345" s="12"/>
      <c r="N3345" s="12"/>
      <c r="O3345" s="12"/>
      <c r="P3345" s="12"/>
      <c r="Q3345" s="12"/>
      <c r="R3345" s="12"/>
      <c r="S3345" s="12"/>
      <c r="T3345" s="12"/>
      <c r="U3345" s="12"/>
      <c r="V3345" s="12"/>
    </row>
    <row r="3346" spans="1:22" s="1" customFormat="1" x14ac:dyDescent="0.4">
      <c r="A3346" s="12"/>
      <c r="B3346" s="12"/>
      <c r="C3346" s="42"/>
      <c r="D3346" s="12"/>
      <c r="E3346" s="12"/>
      <c r="F3346" s="12"/>
      <c r="G3346" s="12"/>
      <c r="H3346" s="12"/>
      <c r="I3346" s="12"/>
      <c r="J3346" s="12"/>
      <c r="K3346" s="12"/>
      <c r="L3346" s="12"/>
      <c r="M3346" s="12"/>
      <c r="N3346" s="12"/>
      <c r="O3346" s="12"/>
      <c r="P3346" s="12"/>
      <c r="Q3346" s="12"/>
      <c r="R3346" s="12"/>
      <c r="S3346" s="12"/>
      <c r="T3346" s="12"/>
      <c r="U3346" s="12"/>
      <c r="V3346" s="12"/>
    </row>
    <row r="3347" spans="1:22" s="1" customFormat="1" x14ac:dyDescent="0.4">
      <c r="A3347" s="12"/>
      <c r="B3347" s="12"/>
      <c r="C3347" s="42"/>
      <c r="D3347" s="12"/>
      <c r="E3347" s="12"/>
      <c r="F3347" s="12"/>
      <c r="G3347" s="12"/>
      <c r="H3347" s="12"/>
      <c r="I3347" s="12"/>
      <c r="J3347" s="12"/>
      <c r="K3347" s="12"/>
      <c r="L3347" s="12"/>
      <c r="M3347" s="12"/>
      <c r="N3347" s="12"/>
      <c r="O3347" s="12"/>
      <c r="P3347" s="12"/>
      <c r="Q3347" s="12"/>
      <c r="R3347" s="12"/>
      <c r="S3347" s="12"/>
      <c r="T3347" s="12"/>
      <c r="U3347" s="12"/>
      <c r="V3347" s="12"/>
    </row>
    <row r="3348" spans="1:22" s="1" customFormat="1" x14ac:dyDescent="0.4">
      <c r="A3348" s="12"/>
      <c r="B3348" s="12"/>
      <c r="C3348" s="42"/>
      <c r="D3348" s="12"/>
      <c r="E3348" s="12"/>
      <c r="F3348" s="12"/>
      <c r="G3348" s="12"/>
      <c r="H3348" s="12"/>
      <c r="I3348" s="12"/>
      <c r="J3348" s="12"/>
      <c r="K3348" s="12"/>
      <c r="L3348" s="12"/>
      <c r="M3348" s="12"/>
      <c r="N3348" s="12"/>
      <c r="O3348" s="12"/>
      <c r="P3348" s="12"/>
      <c r="Q3348" s="12"/>
      <c r="R3348" s="12"/>
      <c r="S3348" s="12"/>
      <c r="T3348" s="12"/>
      <c r="U3348" s="12"/>
      <c r="V3348" s="12"/>
    </row>
    <row r="3349" spans="1:22" s="1" customFormat="1" x14ac:dyDescent="0.4">
      <c r="A3349" s="12"/>
      <c r="B3349" s="12"/>
      <c r="C3349" s="42"/>
      <c r="D3349" s="12"/>
      <c r="E3349" s="12"/>
      <c r="F3349" s="12"/>
      <c r="G3349" s="12"/>
      <c r="H3349" s="12"/>
      <c r="I3349" s="12"/>
      <c r="J3349" s="12"/>
      <c r="K3349" s="12"/>
      <c r="L3349" s="12"/>
      <c r="M3349" s="12"/>
      <c r="N3349" s="12"/>
      <c r="O3349" s="12"/>
      <c r="P3349" s="12"/>
      <c r="Q3349" s="12"/>
      <c r="R3349" s="12"/>
      <c r="S3349" s="12"/>
      <c r="T3349" s="12"/>
      <c r="U3349" s="12"/>
      <c r="V3349" s="12"/>
    </row>
    <row r="3350" spans="1:22" s="1" customFormat="1" x14ac:dyDescent="0.4">
      <c r="A3350" s="12"/>
      <c r="B3350" s="12"/>
      <c r="C3350" s="42"/>
      <c r="D3350" s="12"/>
      <c r="E3350" s="12"/>
      <c r="F3350" s="12"/>
      <c r="G3350" s="12"/>
      <c r="H3350" s="12"/>
      <c r="I3350" s="12"/>
      <c r="J3350" s="12"/>
      <c r="K3350" s="12"/>
      <c r="L3350" s="12"/>
      <c r="M3350" s="12"/>
      <c r="N3350" s="12"/>
      <c r="O3350" s="12"/>
      <c r="P3350" s="12"/>
      <c r="Q3350" s="12"/>
      <c r="R3350" s="12"/>
      <c r="S3350" s="12"/>
      <c r="T3350" s="12"/>
      <c r="U3350" s="12"/>
      <c r="V3350" s="12"/>
    </row>
    <row r="3351" spans="1:22" s="1" customFormat="1" x14ac:dyDescent="0.4">
      <c r="A3351" s="12"/>
      <c r="B3351" s="12"/>
      <c r="C3351" s="42"/>
      <c r="D3351" s="12"/>
      <c r="E3351" s="12"/>
      <c r="F3351" s="12"/>
      <c r="G3351" s="12"/>
      <c r="H3351" s="12"/>
      <c r="I3351" s="12"/>
      <c r="J3351" s="12"/>
      <c r="K3351" s="12"/>
      <c r="L3351" s="12"/>
      <c r="M3351" s="12"/>
      <c r="N3351" s="12"/>
      <c r="O3351" s="12"/>
      <c r="P3351" s="12"/>
      <c r="Q3351" s="12"/>
      <c r="R3351" s="12"/>
      <c r="S3351" s="12"/>
      <c r="T3351" s="12"/>
      <c r="U3351" s="12"/>
      <c r="V3351" s="12"/>
    </row>
    <row r="3352" spans="1:22" s="1" customFormat="1" x14ac:dyDescent="0.4">
      <c r="A3352" s="12"/>
      <c r="B3352" s="12"/>
      <c r="C3352" s="42"/>
      <c r="D3352" s="12"/>
      <c r="E3352" s="12"/>
      <c r="F3352" s="12"/>
      <c r="G3352" s="12"/>
      <c r="H3352" s="12"/>
      <c r="I3352" s="12"/>
      <c r="J3352" s="12"/>
      <c r="K3352" s="12"/>
      <c r="L3352" s="12"/>
      <c r="M3352" s="12"/>
      <c r="N3352" s="12"/>
      <c r="O3352" s="12"/>
      <c r="P3352" s="12"/>
      <c r="Q3352" s="12"/>
      <c r="R3352" s="12"/>
      <c r="S3352" s="12"/>
      <c r="T3352" s="12"/>
      <c r="U3352" s="12"/>
      <c r="V3352" s="12"/>
    </row>
    <row r="3353" spans="1:22" s="1" customFormat="1" x14ac:dyDescent="0.4">
      <c r="A3353" s="12"/>
      <c r="B3353" s="12"/>
      <c r="C3353" s="42"/>
      <c r="D3353" s="12"/>
      <c r="E3353" s="12"/>
      <c r="F3353" s="12"/>
      <c r="G3353" s="12"/>
      <c r="H3353" s="12"/>
      <c r="I3353" s="12"/>
      <c r="J3353" s="12"/>
      <c r="K3353" s="12"/>
      <c r="L3353" s="12"/>
      <c r="M3353" s="12"/>
      <c r="N3353" s="12"/>
      <c r="O3353" s="12"/>
      <c r="P3353" s="12"/>
      <c r="Q3353" s="12"/>
      <c r="R3353" s="12"/>
      <c r="S3353" s="12"/>
      <c r="T3353" s="12"/>
      <c r="U3353" s="12"/>
      <c r="V3353" s="12"/>
    </row>
    <row r="3354" spans="1:22" s="1" customFormat="1" x14ac:dyDescent="0.4">
      <c r="A3354" s="12"/>
      <c r="B3354" s="12"/>
      <c r="C3354" s="42"/>
      <c r="D3354" s="12"/>
      <c r="E3354" s="12"/>
      <c r="F3354" s="12"/>
      <c r="G3354" s="12"/>
      <c r="H3354" s="12"/>
      <c r="I3354" s="12"/>
      <c r="J3354" s="12"/>
      <c r="K3354" s="12"/>
      <c r="L3354" s="12"/>
      <c r="M3354" s="12"/>
      <c r="N3354" s="12"/>
      <c r="O3354" s="12"/>
      <c r="P3354" s="12"/>
      <c r="Q3354" s="12"/>
      <c r="R3354" s="12"/>
      <c r="S3354" s="12"/>
      <c r="T3354" s="12"/>
      <c r="U3354" s="12"/>
      <c r="V3354" s="12"/>
    </row>
    <row r="3355" spans="1:22" s="1" customFormat="1" x14ac:dyDescent="0.4">
      <c r="A3355" s="12"/>
      <c r="B3355" s="12"/>
      <c r="C3355" s="42"/>
      <c r="D3355" s="12"/>
      <c r="E3355" s="12"/>
      <c r="F3355" s="12"/>
      <c r="G3355" s="12"/>
      <c r="H3355" s="12"/>
      <c r="I3355" s="12"/>
      <c r="J3355" s="12"/>
      <c r="K3355" s="12"/>
      <c r="L3355" s="12"/>
      <c r="M3355" s="12"/>
      <c r="N3355" s="12"/>
      <c r="O3355" s="12"/>
      <c r="P3355" s="12"/>
      <c r="Q3355" s="12"/>
      <c r="R3355" s="12"/>
      <c r="S3355" s="12"/>
      <c r="T3355" s="12"/>
      <c r="U3355" s="12"/>
      <c r="V3355" s="12"/>
    </row>
    <row r="3356" spans="1:22" s="1" customFormat="1" x14ac:dyDescent="0.4">
      <c r="A3356" s="12"/>
      <c r="B3356" s="12"/>
      <c r="C3356" s="42"/>
      <c r="D3356" s="12"/>
      <c r="E3356" s="12"/>
      <c r="F3356" s="12"/>
      <c r="G3356" s="12"/>
      <c r="H3356" s="12"/>
      <c r="I3356" s="12"/>
      <c r="J3356" s="12"/>
      <c r="K3356" s="12"/>
      <c r="L3356" s="12"/>
      <c r="M3356" s="12"/>
      <c r="N3356" s="12"/>
      <c r="O3356" s="12"/>
      <c r="P3356" s="12"/>
      <c r="Q3356" s="12"/>
      <c r="R3356" s="12"/>
      <c r="S3356" s="12"/>
      <c r="T3356" s="12"/>
      <c r="U3356" s="12"/>
      <c r="V3356" s="12"/>
    </row>
    <row r="3357" spans="1:22" s="1" customFormat="1" x14ac:dyDescent="0.4">
      <c r="A3357" s="12"/>
      <c r="B3357" s="12"/>
      <c r="C3357" s="42"/>
      <c r="D3357" s="12"/>
      <c r="E3357" s="12"/>
      <c r="F3357" s="12"/>
      <c r="G3357" s="12"/>
      <c r="H3357" s="12"/>
      <c r="I3357" s="12"/>
      <c r="J3357" s="12"/>
      <c r="K3357" s="12"/>
      <c r="L3357" s="12"/>
      <c r="M3357" s="12"/>
      <c r="N3357" s="12"/>
      <c r="O3357" s="12"/>
      <c r="P3357" s="12"/>
      <c r="Q3357" s="12"/>
      <c r="R3357" s="12"/>
      <c r="S3357" s="12"/>
      <c r="T3357" s="12"/>
      <c r="U3357" s="12"/>
      <c r="V3357" s="12"/>
    </row>
    <row r="3358" spans="1:22" s="1" customFormat="1" x14ac:dyDescent="0.4">
      <c r="A3358" s="12"/>
      <c r="B3358" s="12"/>
      <c r="C3358" s="42"/>
      <c r="D3358" s="12"/>
      <c r="E3358" s="12"/>
      <c r="F3358" s="12"/>
      <c r="G3358" s="12"/>
      <c r="H3358" s="12"/>
      <c r="I3358" s="12"/>
      <c r="J3358" s="12"/>
      <c r="K3358" s="12"/>
      <c r="L3358" s="12"/>
      <c r="M3358" s="12"/>
      <c r="N3358" s="12"/>
      <c r="O3358" s="12"/>
      <c r="P3358" s="12"/>
      <c r="Q3358" s="12"/>
      <c r="R3358" s="12"/>
      <c r="S3358" s="12"/>
      <c r="T3358" s="12"/>
      <c r="U3358" s="12"/>
      <c r="V3358" s="12"/>
    </row>
    <row r="3359" spans="1:22" s="1" customFormat="1" x14ac:dyDescent="0.4">
      <c r="A3359" s="12"/>
      <c r="B3359" s="12"/>
      <c r="C3359" s="42"/>
      <c r="D3359" s="12"/>
      <c r="E3359" s="12"/>
      <c r="F3359" s="12"/>
      <c r="G3359" s="12"/>
      <c r="H3359" s="12"/>
      <c r="I3359" s="12"/>
      <c r="J3359" s="12"/>
      <c r="K3359" s="12"/>
      <c r="L3359" s="12"/>
      <c r="M3359" s="12"/>
      <c r="N3359" s="12"/>
      <c r="O3359" s="12"/>
      <c r="P3359" s="12"/>
      <c r="Q3359" s="12"/>
      <c r="R3359" s="12"/>
      <c r="S3359" s="12"/>
      <c r="T3359" s="12"/>
      <c r="U3359" s="12"/>
      <c r="V3359" s="12"/>
    </row>
    <row r="3360" spans="1:22" s="1" customFormat="1" x14ac:dyDescent="0.4">
      <c r="A3360" s="12"/>
      <c r="B3360" s="12"/>
      <c r="C3360" s="42"/>
      <c r="D3360" s="12"/>
      <c r="E3360" s="12"/>
      <c r="F3360" s="12"/>
      <c r="G3360" s="12"/>
      <c r="H3360" s="12"/>
      <c r="I3360" s="12"/>
      <c r="J3360" s="12"/>
      <c r="K3360" s="12"/>
      <c r="L3360" s="12"/>
      <c r="M3360" s="12"/>
      <c r="N3360" s="12"/>
      <c r="O3360" s="12"/>
      <c r="P3360" s="12"/>
      <c r="Q3360" s="12"/>
      <c r="R3360" s="12"/>
      <c r="S3360" s="12"/>
      <c r="T3360" s="12"/>
      <c r="U3360" s="12"/>
      <c r="V3360" s="12"/>
    </row>
    <row r="3361" spans="1:22" s="1" customFormat="1" x14ac:dyDescent="0.4">
      <c r="A3361" s="12"/>
      <c r="B3361" s="12"/>
      <c r="C3361" s="42"/>
      <c r="D3361" s="12"/>
      <c r="E3361" s="12"/>
      <c r="F3361" s="12"/>
      <c r="G3361" s="12"/>
      <c r="H3361" s="12"/>
      <c r="I3361" s="12"/>
      <c r="J3361" s="12"/>
      <c r="K3361" s="12"/>
      <c r="L3361" s="12"/>
      <c r="M3361" s="12"/>
      <c r="N3361" s="12"/>
      <c r="O3361" s="12"/>
      <c r="P3361" s="12"/>
      <c r="Q3361" s="12"/>
      <c r="R3361" s="12"/>
      <c r="S3361" s="12"/>
      <c r="T3361" s="12"/>
      <c r="U3361" s="12"/>
      <c r="V3361" s="12"/>
    </row>
    <row r="3362" spans="1:22" s="1" customFormat="1" x14ac:dyDescent="0.4">
      <c r="A3362" s="12"/>
      <c r="B3362" s="12"/>
      <c r="C3362" s="42"/>
      <c r="D3362" s="12"/>
      <c r="E3362" s="12"/>
      <c r="F3362" s="12"/>
      <c r="G3362" s="12"/>
      <c r="H3362" s="12"/>
      <c r="I3362" s="12"/>
      <c r="J3362" s="12"/>
      <c r="K3362" s="12"/>
      <c r="L3362" s="12"/>
      <c r="M3362" s="12"/>
      <c r="N3362" s="12"/>
      <c r="O3362" s="12"/>
      <c r="P3362" s="12"/>
      <c r="Q3362" s="12"/>
      <c r="R3362" s="12"/>
      <c r="S3362" s="12"/>
      <c r="T3362" s="12"/>
      <c r="U3362" s="12"/>
      <c r="V3362" s="12"/>
    </row>
    <row r="3363" spans="1:22" s="1" customFormat="1" x14ac:dyDescent="0.4">
      <c r="A3363" s="12"/>
      <c r="B3363" s="12"/>
      <c r="C3363" s="42"/>
      <c r="D3363" s="12"/>
      <c r="E3363" s="12"/>
      <c r="F3363" s="12"/>
      <c r="G3363" s="12"/>
      <c r="H3363" s="12"/>
      <c r="I3363" s="12"/>
      <c r="J3363" s="12"/>
      <c r="K3363" s="12"/>
      <c r="L3363" s="12"/>
      <c r="M3363" s="12"/>
      <c r="N3363" s="12"/>
      <c r="O3363" s="12"/>
      <c r="P3363" s="12"/>
      <c r="Q3363" s="12"/>
      <c r="R3363" s="12"/>
      <c r="S3363" s="12"/>
      <c r="T3363" s="12"/>
      <c r="U3363" s="12"/>
      <c r="V3363" s="12"/>
    </row>
    <row r="3364" spans="1:22" s="1" customFormat="1" x14ac:dyDescent="0.4">
      <c r="A3364" s="12"/>
      <c r="B3364" s="12"/>
      <c r="C3364" s="42"/>
      <c r="D3364" s="12"/>
      <c r="E3364" s="12"/>
      <c r="F3364" s="12"/>
      <c r="G3364" s="12"/>
      <c r="H3364" s="12"/>
      <c r="I3364" s="12"/>
      <c r="J3364" s="12"/>
      <c r="K3364" s="12"/>
      <c r="L3364" s="12"/>
      <c r="M3364" s="12"/>
      <c r="N3364" s="12"/>
      <c r="O3364" s="12"/>
      <c r="P3364" s="12"/>
      <c r="Q3364" s="12"/>
      <c r="R3364" s="12"/>
      <c r="S3364" s="12"/>
      <c r="T3364" s="12"/>
      <c r="U3364" s="12"/>
      <c r="V3364" s="12"/>
    </row>
    <row r="3365" spans="1:22" s="1" customFormat="1" x14ac:dyDescent="0.4">
      <c r="A3365" s="12"/>
      <c r="B3365" s="12"/>
      <c r="C3365" s="42"/>
      <c r="D3365" s="12"/>
      <c r="E3365" s="12"/>
      <c r="F3365" s="12"/>
      <c r="G3365" s="12"/>
      <c r="H3365" s="12"/>
      <c r="I3365" s="12"/>
      <c r="J3365" s="12"/>
      <c r="K3365" s="12"/>
      <c r="L3365" s="12"/>
      <c r="M3365" s="12"/>
      <c r="N3365" s="12"/>
      <c r="O3365" s="12"/>
      <c r="P3365" s="12"/>
      <c r="Q3365" s="12"/>
      <c r="R3365" s="12"/>
      <c r="S3365" s="12"/>
      <c r="T3365" s="12"/>
      <c r="U3365" s="12"/>
      <c r="V3365" s="12"/>
    </row>
    <row r="3366" spans="1:22" s="1" customFormat="1" x14ac:dyDescent="0.4">
      <c r="A3366" s="12"/>
      <c r="B3366" s="12"/>
      <c r="C3366" s="42"/>
      <c r="D3366" s="12"/>
      <c r="E3366" s="12"/>
      <c r="F3366" s="12"/>
      <c r="G3366" s="12"/>
      <c r="H3366" s="12"/>
      <c r="I3366" s="12"/>
      <c r="J3366" s="12"/>
      <c r="K3366" s="12"/>
      <c r="L3366" s="12"/>
      <c r="M3366" s="12"/>
      <c r="N3366" s="12"/>
      <c r="O3366" s="12"/>
      <c r="P3366" s="12"/>
      <c r="Q3366" s="12"/>
      <c r="R3366" s="12"/>
      <c r="S3366" s="12"/>
      <c r="T3366" s="12"/>
      <c r="U3366" s="12"/>
      <c r="V3366" s="12"/>
    </row>
    <row r="3367" spans="1:22" s="1" customFormat="1" x14ac:dyDescent="0.4">
      <c r="A3367" s="12"/>
      <c r="B3367" s="12"/>
      <c r="C3367" s="42"/>
      <c r="D3367" s="12"/>
      <c r="E3367" s="12"/>
      <c r="F3367" s="12"/>
      <c r="G3367" s="12"/>
      <c r="H3367" s="12"/>
      <c r="I3367" s="12"/>
      <c r="J3367" s="12"/>
      <c r="K3367" s="12"/>
      <c r="L3367" s="12"/>
      <c r="M3367" s="12"/>
      <c r="N3367" s="12"/>
      <c r="O3367" s="12"/>
      <c r="P3367" s="12"/>
      <c r="Q3367" s="12"/>
      <c r="R3367" s="12"/>
      <c r="S3367" s="12"/>
      <c r="T3367" s="12"/>
      <c r="U3367" s="12"/>
      <c r="V3367" s="12"/>
    </row>
    <row r="3368" spans="1:22" s="1" customFormat="1" x14ac:dyDescent="0.4">
      <c r="A3368" s="12"/>
      <c r="B3368" s="12"/>
      <c r="C3368" s="42"/>
      <c r="D3368" s="12"/>
      <c r="E3368" s="12"/>
      <c r="F3368" s="12"/>
      <c r="G3368" s="12"/>
      <c r="H3368" s="12"/>
      <c r="I3368" s="12"/>
      <c r="J3368" s="12"/>
      <c r="K3368" s="12"/>
      <c r="L3368" s="12"/>
      <c r="M3368" s="12"/>
      <c r="N3368" s="12"/>
      <c r="O3368" s="12"/>
      <c r="P3368" s="12"/>
      <c r="Q3368" s="12"/>
      <c r="R3368" s="12"/>
      <c r="S3368" s="12"/>
      <c r="T3368" s="12"/>
      <c r="U3368" s="12"/>
      <c r="V3368" s="12"/>
    </row>
    <row r="3369" spans="1:22" s="1" customFormat="1" x14ac:dyDescent="0.4">
      <c r="A3369" s="12"/>
      <c r="B3369" s="12"/>
      <c r="C3369" s="42"/>
      <c r="D3369" s="12"/>
      <c r="E3369" s="12"/>
      <c r="F3369" s="12"/>
      <c r="G3369" s="12"/>
      <c r="H3369" s="12"/>
      <c r="I3369" s="12"/>
      <c r="J3369" s="12"/>
      <c r="K3369" s="12"/>
      <c r="L3369" s="12"/>
      <c r="M3369" s="12"/>
      <c r="N3369" s="12"/>
      <c r="O3369" s="12"/>
      <c r="P3369" s="12"/>
      <c r="Q3369" s="12"/>
      <c r="R3369" s="12"/>
      <c r="S3369" s="12"/>
      <c r="T3369" s="12"/>
      <c r="U3369" s="12"/>
      <c r="V3369" s="12"/>
    </row>
    <row r="3370" spans="1:22" s="1" customFormat="1" x14ac:dyDescent="0.4">
      <c r="A3370" s="12"/>
      <c r="B3370" s="12"/>
      <c r="C3370" s="42"/>
      <c r="D3370" s="12"/>
      <c r="E3370" s="12"/>
      <c r="F3370" s="12"/>
      <c r="G3370" s="12"/>
      <c r="H3370" s="12"/>
      <c r="I3370" s="12"/>
      <c r="J3370" s="12"/>
      <c r="K3370" s="12"/>
      <c r="L3370" s="12"/>
      <c r="M3370" s="12"/>
      <c r="N3370" s="12"/>
      <c r="O3370" s="12"/>
      <c r="P3370" s="12"/>
      <c r="Q3370" s="12"/>
      <c r="R3370" s="12"/>
      <c r="S3370" s="12"/>
      <c r="T3370" s="12"/>
      <c r="U3370" s="12"/>
      <c r="V3370" s="12"/>
    </row>
    <row r="3371" spans="1:22" s="1" customFormat="1" x14ac:dyDescent="0.4">
      <c r="A3371" s="12"/>
      <c r="B3371" s="12"/>
      <c r="C3371" s="42"/>
      <c r="D3371" s="12"/>
      <c r="E3371" s="12"/>
      <c r="F3371" s="12"/>
      <c r="G3371" s="12"/>
      <c r="H3371" s="12"/>
      <c r="I3371" s="12"/>
      <c r="J3371" s="12"/>
      <c r="K3371" s="12"/>
      <c r="L3371" s="12"/>
      <c r="M3371" s="12"/>
      <c r="N3371" s="12"/>
      <c r="O3371" s="12"/>
      <c r="P3371" s="12"/>
      <c r="Q3371" s="12"/>
      <c r="R3371" s="12"/>
      <c r="S3371" s="12"/>
      <c r="T3371" s="12"/>
      <c r="U3371" s="12"/>
      <c r="V3371" s="12"/>
    </row>
    <row r="3372" spans="1:22" s="1" customFormat="1" x14ac:dyDescent="0.4">
      <c r="A3372" s="12"/>
      <c r="B3372" s="12"/>
      <c r="C3372" s="42"/>
      <c r="D3372" s="12"/>
      <c r="E3372" s="12"/>
      <c r="F3372" s="12"/>
      <c r="G3372" s="12"/>
      <c r="H3372" s="12"/>
      <c r="I3372" s="12"/>
      <c r="J3372" s="12"/>
      <c r="K3372" s="12"/>
      <c r="L3372" s="12"/>
      <c r="M3372" s="12"/>
      <c r="N3372" s="12"/>
      <c r="O3372" s="12"/>
      <c r="P3372" s="12"/>
      <c r="Q3372" s="12"/>
      <c r="R3372" s="12"/>
      <c r="S3372" s="12"/>
      <c r="T3372" s="12"/>
      <c r="U3372" s="12"/>
      <c r="V3372" s="12"/>
    </row>
    <row r="3373" spans="1:22" s="1" customFormat="1" x14ac:dyDescent="0.4">
      <c r="A3373" s="12"/>
      <c r="B3373" s="12"/>
      <c r="C3373" s="42"/>
      <c r="D3373" s="12"/>
      <c r="E3373" s="12"/>
      <c r="F3373" s="12"/>
      <c r="G3373" s="12"/>
      <c r="H3373" s="12"/>
      <c r="I3373" s="12"/>
      <c r="J3373" s="12"/>
      <c r="K3373" s="12"/>
      <c r="L3373" s="12"/>
      <c r="M3373" s="12"/>
      <c r="N3373" s="12"/>
      <c r="O3373" s="12"/>
      <c r="P3373" s="12"/>
      <c r="Q3373" s="12"/>
      <c r="R3373" s="12"/>
      <c r="S3373" s="12"/>
      <c r="T3373" s="12"/>
      <c r="U3373" s="12"/>
      <c r="V3373" s="12"/>
    </row>
    <row r="3374" spans="1:22" s="1" customFormat="1" x14ac:dyDescent="0.4">
      <c r="A3374" s="12"/>
      <c r="B3374" s="12"/>
      <c r="C3374" s="42"/>
      <c r="D3374" s="12"/>
      <c r="E3374" s="12"/>
      <c r="F3374" s="12"/>
      <c r="G3374" s="12"/>
      <c r="H3374" s="12"/>
      <c r="I3374" s="12"/>
      <c r="J3374" s="12"/>
      <c r="K3374" s="12"/>
      <c r="L3374" s="12"/>
      <c r="M3374" s="12"/>
      <c r="N3374" s="12"/>
      <c r="O3374" s="12"/>
      <c r="P3374" s="12"/>
      <c r="Q3374" s="12"/>
      <c r="R3374" s="12"/>
      <c r="S3374" s="12"/>
      <c r="T3374" s="12"/>
      <c r="U3374" s="12"/>
      <c r="V3374" s="12"/>
    </row>
    <row r="3375" spans="1:22" s="1" customFormat="1" x14ac:dyDescent="0.4">
      <c r="A3375" s="12"/>
      <c r="B3375" s="12"/>
      <c r="C3375" s="42"/>
      <c r="D3375" s="12"/>
      <c r="E3375" s="12"/>
      <c r="F3375" s="12"/>
      <c r="G3375" s="12"/>
      <c r="H3375" s="12"/>
      <c r="I3375" s="12"/>
      <c r="J3375" s="12"/>
      <c r="K3375" s="12"/>
      <c r="L3375" s="12"/>
      <c r="M3375" s="12"/>
      <c r="N3375" s="12"/>
      <c r="O3375" s="12"/>
      <c r="P3375" s="12"/>
      <c r="Q3375" s="12"/>
      <c r="R3375" s="12"/>
      <c r="S3375" s="12"/>
      <c r="T3375" s="12"/>
      <c r="U3375" s="12"/>
      <c r="V3375" s="12"/>
    </row>
    <row r="3376" spans="1:22" s="1" customFormat="1" x14ac:dyDescent="0.4">
      <c r="A3376" s="12"/>
      <c r="B3376" s="12"/>
      <c r="C3376" s="42"/>
      <c r="D3376" s="12"/>
      <c r="E3376" s="12"/>
      <c r="F3376" s="12"/>
      <c r="G3376" s="12"/>
      <c r="H3376" s="12"/>
      <c r="I3376" s="12"/>
      <c r="J3376" s="12"/>
      <c r="K3376" s="12"/>
      <c r="L3376" s="12"/>
      <c r="M3376" s="12"/>
      <c r="N3376" s="12"/>
      <c r="O3376" s="12"/>
      <c r="P3376" s="12"/>
      <c r="Q3376" s="12"/>
      <c r="R3376" s="12"/>
      <c r="S3376" s="12"/>
      <c r="T3376" s="12"/>
      <c r="U3376" s="12"/>
      <c r="V3376" s="12"/>
    </row>
    <row r="3377" spans="1:22" s="1" customFormat="1" x14ac:dyDescent="0.4">
      <c r="A3377" s="12"/>
      <c r="B3377" s="12"/>
      <c r="C3377" s="42"/>
      <c r="D3377" s="12"/>
      <c r="E3377" s="12"/>
      <c r="F3377" s="12"/>
      <c r="G3377" s="12"/>
      <c r="H3377" s="12"/>
      <c r="I3377" s="12"/>
      <c r="J3377" s="12"/>
      <c r="K3377" s="12"/>
      <c r="L3377" s="12"/>
      <c r="M3377" s="12"/>
      <c r="N3377" s="12"/>
      <c r="O3377" s="12"/>
      <c r="P3377" s="12"/>
      <c r="Q3377" s="12"/>
      <c r="R3377" s="12"/>
      <c r="S3377" s="12"/>
      <c r="T3377" s="12"/>
      <c r="U3377" s="12"/>
      <c r="V3377" s="12"/>
    </row>
    <row r="3378" spans="1:22" s="1" customFormat="1" x14ac:dyDescent="0.4">
      <c r="A3378" s="12"/>
      <c r="B3378" s="12"/>
      <c r="C3378" s="42"/>
      <c r="D3378" s="12"/>
      <c r="E3378" s="12"/>
      <c r="F3378" s="12"/>
      <c r="G3378" s="12"/>
      <c r="H3378" s="12"/>
      <c r="I3378" s="12"/>
      <c r="J3378" s="12"/>
      <c r="K3378" s="12"/>
      <c r="L3378" s="12"/>
      <c r="M3378" s="12"/>
      <c r="N3378" s="12"/>
      <c r="O3378" s="12"/>
      <c r="P3378" s="12"/>
      <c r="Q3378" s="12"/>
      <c r="R3378" s="12"/>
      <c r="S3378" s="12"/>
      <c r="T3378" s="12"/>
      <c r="U3378" s="12"/>
      <c r="V3378" s="12"/>
    </row>
    <row r="3379" spans="1:22" s="1" customFormat="1" x14ac:dyDescent="0.4">
      <c r="A3379" s="12"/>
      <c r="B3379" s="12"/>
      <c r="C3379" s="42"/>
      <c r="D3379" s="12"/>
      <c r="E3379" s="12"/>
      <c r="F3379" s="12"/>
      <c r="G3379" s="12"/>
      <c r="H3379" s="12"/>
      <c r="I3379" s="12"/>
      <c r="J3379" s="12"/>
      <c r="K3379" s="12"/>
      <c r="L3379" s="12"/>
      <c r="M3379" s="12"/>
      <c r="N3379" s="12"/>
      <c r="O3379" s="12"/>
      <c r="P3379" s="12"/>
      <c r="Q3379" s="12"/>
      <c r="R3379" s="12"/>
      <c r="S3379" s="12"/>
      <c r="T3379" s="12"/>
      <c r="U3379" s="12"/>
      <c r="V3379" s="12"/>
    </row>
    <row r="3380" spans="1:22" s="1" customFormat="1" x14ac:dyDescent="0.4">
      <c r="A3380" s="12"/>
      <c r="B3380" s="12"/>
      <c r="C3380" s="42"/>
      <c r="D3380" s="12"/>
      <c r="E3380" s="12"/>
      <c r="F3380" s="12"/>
      <c r="G3380" s="12"/>
      <c r="H3380" s="12"/>
      <c r="I3380" s="12"/>
      <c r="J3380" s="12"/>
      <c r="K3380" s="12"/>
      <c r="L3380" s="12"/>
      <c r="M3380" s="12"/>
      <c r="N3380" s="12"/>
      <c r="O3380" s="12"/>
      <c r="P3380" s="12"/>
      <c r="Q3380" s="12"/>
      <c r="R3380" s="12"/>
      <c r="S3380" s="12"/>
      <c r="T3380" s="12"/>
      <c r="U3380" s="12"/>
      <c r="V3380" s="12"/>
    </row>
    <row r="3381" spans="1:22" s="1" customFormat="1" x14ac:dyDescent="0.4">
      <c r="A3381" s="12"/>
      <c r="B3381" s="12"/>
      <c r="C3381" s="42"/>
      <c r="D3381" s="12"/>
      <c r="E3381" s="12"/>
      <c r="F3381" s="12"/>
      <c r="G3381" s="12"/>
      <c r="H3381" s="12"/>
      <c r="I3381" s="12"/>
      <c r="J3381" s="12"/>
      <c r="K3381" s="12"/>
      <c r="L3381" s="12"/>
      <c r="M3381" s="12"/>
      <c r="N3381" s="12"/>
      <c r="O3381" s="12"/>
      <c r="P3381" s="12"/>
      <c r="Q3381" s="12"/>
      <c r="R3381" s="12"/>
      <c r="S3381" s="12"/>
      <c r="T3381" s="12"/>
      <c r="U3381" s="12"/>
      <c r="V3381" s="12"/>
    </row>
    <row r="3382" spans="1:22" s="1" customFormat="1" x14ac:dyDescent="0.4">
      <c r="A3382" s="12"/>
      <c r="B3382" s="12"/>
      <c r="C3382" s="42"/>
      <c r="D3382" s="12"/>
      <c r="E3382" s="12"/>
      <c r="F3382" s="12"/>
      <c r="G3382" s="12"/>
      <c r="H3382" s="12"/>
      <c r="I3382" s="12"/>
      <c r="J3382" s="12"/>
      <c r="K3382" s="12"/>
      <c r="L3382" s="12"/>
      <c r="M3382" s="12"/>
      <c r="N3382" s="12"/>
      <c r="O3382" s="12"/>
      <c r="P3382" s="12"/>
      <c r="Q3382" s="12"/>
      <c r="R3382" s="12"/>
      <c r="S3382" s="12"/>
      <c r="T3382" s="12"/>
      <c r="U3382" s="12"/>
      <c r="V3382" s="12"/>
    </row>
    <row r="3383" spans="1:22" s="1" customFormat="1" x14ac:dyDescent="0.4">
      <c r="A3383" s="12"/>
      <c r="B3383" s="12"/>
      <c r="C3383" s="42"/>
      <c r="D3383" s="12"/>
      <c r="E3383" s="12"/>
      <c r="F3383" s="12"/>
      <c r="G3383" s="12"/>
      <c r="H3383" s="12"/>
      <c r="I3383" s="12"/>
      <c r="J3383" s="12"/>
      <c r="K3383" s="12"/>
      <c r="L3383" s="12"/>
      <c r="M3383" s="12"/>
      <c r="N3383" s="12"/>
      <c r="O3383" s="12"/>
      <c r="P3383" s="12"/>
      <c r="Q3383" s="12"/>
      <c r="R3383" s="12"/>
      <c r="S3383" s="12"/>
      <c r="T3383" s="12"/>
      <c r="U3383" s="12"/>
      <c r="V3383" s="12"/>
    </row>
    <row r="3384" spans="1:22" s="1" customFormat="1" x14ac:dyDescent="0.4">
      <c r="A3384" s="12"/>
      <c r="B3384" s="12"/>
      <c r="C3384" s="42"/>
      <c r="D3384" s="12"/>
      <c r="E3384" s="12"/>
      <c r="F3384" s="12"/>
      <c r="G3384" s="12"/>
      <c r="H3384" s="12"/>
      <c r="I3384" s="12"/>
      <c r="J3384" s="12"/>
      <c r="K3384" s="12"/>
      <c r="L3384" s="12"/>
      <c r="M3384" s="12"/>
      <c r="N3384" s="12"/>
      <c r="O3384" s="12"/>
      <c r="P3384" s="12"/>
      <c r="Q3384" s="12"/>
      <c r="R3384" s="12"/>
      <c r="S3384" s="12"/>
      <c r="T3384" s="12"/>
      <c r="U3384" s="12"/>
      <c r="V3384" s="12"/>
    </row>
    <row r="3385" spans="1:22" s="1" customFormat="1" x14ac:dyDescent="0.4">
      <c r="A3385" s="12"/>
      <c r="B3385" s="12"/>
      <c r="C3385" s="42"/>
      <c r="D3385" s="12"/>
      <c r="E3385" s="12"/>
      <c r="F3385" s="12"/>
      <c r="G3385" s="12"/>
      <c r="H3385" s="12"/>
      <c r="I3385" s="12"/>
      <c r="J3385" s="12"/>
      <c r="K3385" s="12"/>
      <c r="L3385" s="12"/>
      <c r="M3385" s="12"/>
      <c r="N3385" s="12"/>
      <c r="O3385" s="12"/>
      <c r="P3385" s="12"/>
      <c r="Q3385" s="12"/>
      <c r="R3385" s="12"/>
      <c r="S3385" s="12"/>
      <c r="T3385" s="12"/>
      <c r="U3385" s="12"/>
      <c r="V3385" s="12"/>
    </row>
    <row r="3386" spans="1:22" s="1" customFormat="1" x14ac:dyDescent="0.4">
      <c r="A3386" s="12"/>
      <c r="B3386" s="12"/>
      <c r="C3386" s="42"/>
      <c r="D3386" s="12"/>
      <c r="E3386" s="12"/>
      <c r="F3386" s="12"/>
      <c r="G3386" s="12"/>
      <c r="H3386" s="12"/>
      <c r="I3386" s="12"/>
      <c r="J3386" s="12"/>
      <c r="K3386" s="12"/>
      <c r="L3386" s="12"/>
      <c r="M3386" s="12"/>
      <c r="N3386" s="12"/>
      <c r="O3386" s="12"/>
      <c r="P3386" s="12"/>
      <c r="Q3386" s="12"/>
      <c r="R3386" s="12"/>
      <c r="S3386" s="12"/>
      <c r="T3386" s="12"/>
      <c r="U3386" s="12"/>
      <c r="V3386" s="12"/>
    </row>
    <row r="3387" spans="1:22" s="1" customFormat="1" x14ac:dyDescent="0.4">
      <c r="A3387" s="12"/>
      <c r="B3387" s="12"/>
      <c r="C3387" s="42"/>
      <c r="D3387" s="12"/>
      <c r="E3387" s="12"/>
      <c r="F3387" s="12"/>
      <c r="G3387" s="12"/>
      <c r="H3387" s="12"/>
      <c r="I3387" s="12"/>
      <c r="J3387" s="12"/>
      <c r="K3387" s="12"/>
      <c r="L3387" s="12"/>
      <c r="M3387" s="12"/>
      <c r="N3387" s="12"/>
      <c r="O3387" s="12"/>
      <c r="P3387" s="12"/>
      <c r="Q3387" s="12"/>
      <c r="R3387" s="12"/>
      <c r="S3387" s="12"/>
      <c r="T3387" s="12"/>
      <c r="U3387" s="12"/>
      <c r="V3387" s="12"/>
    </row>
    <row r="3388" spans="1:22" s="1" customFormat="1" x14ac:dyDescent="0.4">
      <c r="A3388" s="12"/>
      <c r="B3388" s="12"/>
      <c r="C3388" s="42"/>
      <c r="D3388" s="12"/>
      <c r="E3388" s="12"/>
      <c r="F3388" s="12"/>
      <c r="G3388" s="12"/>
      <c r="H3388" s="12"/>
      <c r="I3388" s="12"/>
      <c r="J3388" s="12"/>
      <c r="K3388" s="12"/>
      <c r="L3388" s="12"/>
      <c r="M3388" s="12"/>
      <c r="N3388" s="12"/>
      <c r="O3388" s="12"/>
      <c r="P3388" s="12"/>
      <c r="Q3388" s="12"/>
      <c r="R3388" s="12"/>
      <c r="S3388" s="12"/>
      <c r="T3388" s="12"/>
      <c r="U3388" s="12"/>
      <c r="V3388" s="12"/>
    </row>
    <row r="3389" spans="1:22" s="1" customFormat="1" x14ac:dyDescent="0.4">
      <c r="A3389" s="12"/>
      <c r="B3389" s="12"/>
      <c r="C3389" s="42"/>
      <c r="D3389" s="12"/>
      <c r="E3389" s="12"/>
      <c r="F3389" s="12"/>
      <c r="G3389" s="12"/>
      <c r="H3389" s="12"/>
      <c r="I3389" s="12"/>
      <c r="J3389" s="12"/>
      <c r="K3389" s="12"/>
      <c r="L3389" s="12"/>
      <c r="M3389" s="12"/>
      <c r="N3389" s="12"/>
      <c r="O3389" s="12"/>
      <c r="P3389" s="12"/>
      <c r="Q3389" s="12"/>
      <c r="R3389" s="12"/>
      <c r="S3389" s="12"/>
      <c r="T3389" s="12"/>
      <c r="U3389" s="12"/>
      <c r="V3389" s="12"/>
    </row>
    <row r="3390" spans="1:22" s="1" customFormat="1" x14ac:dyDescent="0.4">
      <c r="A3390" s="12"/>
      <c r="B3390" s="12"/>
      <c r="C3390" s="42"/>
      <c r="D3390" s="12"/>
      <c r="E3390" s="12"/>
      <c r="F3390" s="12"/>
      <c r="G3390" s="12"/>
      <c r="H3390" s="12"/>
      <c r="I3390" s="12"/>
      <c r="J3390" s="12"/>
      <c r="K3390" s="12"/>
      <c r="L3390" s="12"/>
      <c r="M3390" s="12"/>
      <c r="N3390" s="12"/>
      <c r="O3390" s="12"/>
      <c r="P3390" s="12"/>
      <c r="Q3390" s="12"/>
      <c r="R3390" s="12"/>
      <c r="S3390" s="12"/>
      <c r="T3390" s="12"/>
      <c r="U3390" s="12"/>
      <c r="V3390" s="12"/>
    </row>
    <row r="3391" spans="1:22" s="1" customFormat="1" x14ac:dyDescent="0.4">
      <c r="A3391" s="12"/>
      <c r="B3391" s="12"/>
      <c r="C3391" s="42"/>
      <c r="D3391" s="12"/>
      <c r="E3391" s="12"/>
      <c r="F3391" s="12"/>
      <c r="G3391" s="12"/>
      <c r="H3391" s="12"/>
      <c r="I3391" s="12"/>
      <c r="J3391" s="12"/>
      <c r="K3391" s="12"/>
      <c r="L3391" s="12"/>
      <c r="M3391" s="12"/>
      <c r="N3391" s="12"/>
      <c r="O3391" s="12"/>
      <c r="P3391" s="12"/>
      <c r="Q3391" s="12"/>
      <c r="R3391" s="12"/>
      <c r="S3391" s="12"/>
      <c r="T3391" s="12"/>
      <c r="U3391" s="12"/>
      <c r="V3391" s="12"/>
    </row>
    <row r="3392" spans="1:22" s="1" customFormat="1" x14ac:dyDescent="0.4">
      <c r="A3392" s="12"/>
      <c r="B3392" s="12"/>
      <c r="C3392" s="42"/>
      <c r="D3392" s="12"/>
      <c r="E3392" s="12"/>
      <c r="F3392" s="12"/>
      <c r="G3392" s="12"/>
      <c r="H3392" s="12"/>
      <c r="I3392" s="12"/>
      <c r="J3392" s="12"/>
      <c r="K3392" s="12"/>
      <c r="L3392" s="12"/>
      <c r="M3392" s="12"/>
      <c r="N3392" s="12"/>
      <c r="O3392" s="12"/>
      <c r="P3392" s="12"/>
      <c r="Q3392" s="12"/>
      <c r="R3392" s="12"/>
      <c r="S3392" s="12"/>
      <c r="T3392" s="12"/>
      <c r="U3392" s="12"/>
      <c r="V3392" s="12"/>
    </row>
    <row r="3393" spans="1:22" s="1" customFormat="1" x14ac:dyDescent="0.4">
      <c r="A3393" s="12"/>
      <c r="B3393" s="12"/>
      <c r="C3393" s="42"/>
      <c r="D3393" s="12"/>
      <c r="E3393" s="12"/>
      <c r="F3393" s="12"/>
      <c r="G3393" s="12"/>
      <c r="H3393" s="12"/>
      <c r="I3393" s="12"/>
      <c r="J3393" s="12"/>
      <c r="K3393" s="12"/>
      <c r="L3393" s="12"/>
      <c r="M3393" s="12"/>
      <c r="N3393" s="12"/>
      <c r="O3393" s="12"/>
      <c r="P3393" s="12"/>
      <c r="Q3393" s="12"/>
      <c r="R3393" s="12"/>
      <c r="S3393" s="12"/>
      <c r="T3393" s="12"/>
      <c r="U3393" s="12"/>
      <c r="V3393" s="12"/>
    </row>
    <row r="3394" spans="1:22" s="1" customFormat="1" x14ac:dyDescent="0.4">
      <c r="A3394" s="12"/>
      <c r="B3394" s="12"/>
      <c r="C3394" s="42"/>
      <c r="D3394" s="12"/>
      <c r="E3394" s="12"/>
      <c r="F3394" s="12"/>
      <c r="G3394" s="12"/>
      <c r="H3394" s="12"/>
      <c r="I3394" s="12"/>
      <c r="J3394" s="12"/>
      <c r="K3394" s="12"/>
      <c r="L3394" s="12"/>
      <c r="M3394" s="12"/>
      <c r="N3394" s="12"/>
      <c r="O3394" s="12"/>
      <c r="P3394" s="12"/>
      <c r="Q3394" s="12"/>
      <c r="R3394" s="12"/>
      <c r="S3394" s="12"/>
      <c r="T3394" s="12"/>
      <c r="U3394" s="12"/>
      <c r="V3394" s="12"/>
    </row>
    <row r="3395" spans="1:22" s="1" customFormat="1" x14ac:dyDescent="0.4">
      <c r="A3395" s="12"/>
      <c r="B3395" s="12"/>
      <c r="C3395" s="42"/>
      <c r="D3395" s="12"/>
      <c r="E3395" s="12"/>
      <c r="F3395" s="12"/>
      <c r="G3395" s="12"/>
      <c r="H3395" s="12"/>
      <c r="I3395" s="12"/>
      <c r="J3395" s="12"/>
      <c r="K3395" s="12"/>
      <c r="L3395" s="12"/>
      <c r="M3395" s="12"/>
      <c r="N3395" s="12"/>
      <c r="O3395" s="12"/>
      <c r="P3395" s="12"/>
      <c r="Q3395" s="12"/>
      <c r="R3395" s="12"/>
      <c r="S3395" s="12"/>
      <c r="T3395" s="12"/>
      <c r="U3395" s="12"/>
      <c r="V3395" s="12"/>
    </row>
    <row r="3396" spans="1:22" s="1" customFormat="1" x14ac:dyDescent="0.4">
      <c r="A3396" s="12"/>
      <c r="B3396" s="12"/>
      <c r="C3396" s="42"/>
      <c r="D3396" s="12"/>
      <c r="E3396" s="12"/>
      <c r="F3396" s="12"/>
      <c r="G3396" s="12"/>
      <c r="H3396" s="12"/>
      <c r="I3396" s="12"/>
      <c r="J3396" s="12"/>
      <c r="K3396" s="12"/>
      <c r="L3396" s="12"/>
      <c r="M3396" s="12"/>
      <c r="N3396" s="12"/>
      <c r="O3396" s="12"/>
      <c r="P3396" s="12"/>
      <c r="Q3396" s="12"/>
      <c r="R3396" s="12"/>
      <c r="S3396" s="12"/>
      <c r="T3396" s="12"/>
      <c r="U3396" s="12"/>
      <c r="V3396" s="12"/>
    </row>
    <row r="3397" spans="1:22" s="1" customFormat="1" x14ac:dyDescent="0.4">
      <c r="A3397" s="12"/>
      <c r="B3397" s="12"/>
      <c r="C3397" s="42"/>
      <c r="D3397" s="12"/>
      <c r="E3397" s="12"/>
      <c r="F3397" s="12"/>
      <c r="G3397" s="12"/>
      <c r="H3397" s="12"/>
      <c r="I3397" s="12"/>
      <c r="J3397" s="12"/>
      <c r="K3397" s="12"/>
      <c r="L3397" s="12"/>
      <c r="M3397" s="12"/>
      <c r="N3397" s="12"/>
      <c r="O3397" s="12"/>
      <c r="P3397" s="12"/>
      <c r="Q3397" s="12"/>
      <c r="R3397" s="12"/>
      <c r="S3397" s="12"/>
      <c r="T3397" s="12"/>
      <c r="U3397" s="12"/>
      <c r="V3397" s="12"/>
    </row>
    <row r="3398" spans="1:22" s="1" customFormat="1" x14ac:dyDescent="0.4">
      <c r="A3398" s="12"/>
      <c r="B3398" s="12"/>
      <c r="C3398" s="42"/>
      <c r="D3398" s="12"/>
      <c r="E3398" s="12"/>
      <c r="F3398" s="12"/>
      <c r="G3398" s="12"/>
      <c r="H3398" s="12"/>
      <c r="I3398" s="12"/>
      <c r="J3398" s="12"/>
      <c r="K3398" s="12"/>
      <c r="L3398" s="12"/>
      <c r="M3398" s="12"/>
      <c r="N3398" s="12"/>
      <c r="O3398" s="12"/>
      <c r="P3398" s="12"/>
      <c r="Q3398" s="12"/>
      <c r="R3398" s="12"/>
      <c r="S3398" s="12"/>
      <c r="T3398" s="12"/>
      <c r="U3398" s="12"/>
      <c r="V3398" s="12"/>
    </row>
    <row r="3399" spans="1:22" s="1" customFormat="1" x14ac:dyDescent="0.4">
      <c r="A3399" s="12"/>
      <c r="B3399" s="12"/>
      <c r="C3399" s="42"/>
      <c r="D3399" s="12"/>
      <c r="E3399" s="12"/>
      <c r="F3399" s="12"/>
      <c r="G3399" s="12"/>
      <c r="H3399" s="12"/>
      <c r="I3399" s="12"/>
      <c r="J3399" s="12"/>
      <c r="K3399" s="12"/>
      <c r="L3399" s="12"/>
      <c r="M3399" s="12"/>
      <c r="N3399" s="12"/>
      <c r="O3399" s="12"/>
      <c r="P3399" s="12"/>
      <c r="Q3399" s="12"/>
      <c r="R3399" s="12"/>
      <c r="S3399" s="12"/>
      <c r="T3399" s="12"/>
      <c r="U3399" s="12"/>
      <c r="V3399" s="12"/>
    </row>
    <row r="3400" spans="1:22" s="1" customFormat="1" x14ac:dyDescent="0.4">
      <c r="A3400" s="12"/>
      <c r="B3400" s="12"/>
      <c r="C3400" s="42"/>
      <c r="D3400" s="12"/>
      <c r="E3400" s="12"/>
      <c r="F3400" s="12"/>
      <c r="G3400" s="12"/>
      <c r="H3400" s="12"/>
      <c r="I3400" s="12"/>
      <c r="J3400" s="12"/>
      <c r="K3400" s="12"/>
      <c r="L3400" s="12"/>
      <c r="M3400" s="12"/>
      <c r="N3400" s="12"/>
      <c r="O3400" s="12"/>
      <c r="P3400" s="12"/>
      <c r="Q3400" s="12"/>
      <c r="R3400" s="12"/>
      <c r="S3400" s="12"/>
      <c r="T3400" s="12"/>
      <c r="U3400" s="12"/>
      <c r="V3400" s="12"/>
    </row>
    <row r="3401" spans="1:22" s="1" customFormat="1" x14ac:dyDescent="0.4">
      <c r="A3401" s="12"/>
      <c r="B3401" s="12"/>
      <c r="C3401" s="42"/>
      <c r="D3401" s="12"/>
      <c r="E3401" s="12"/>
      <c r="F3401" s="12"/>
      <c r="G3401" s="12"/>
      <c r="H3401" s="12"/>
      <c r="I3401" s="12"/>
      <c r="J3401" s="12"/>
      <c r="K3401" s="12"/>
      <c r="L3401" s="12"/>
      <c r="M3401" s="12"/>
      <c r="N3401" s="12"/>
      <c r="O3401" s="12"/>
      <c r="P3401" s="12"/>
      <c r="Q3401" s="12"/>
      <c r="R3401" s="12"/>
      <c r="S3401" s="12"/>
      <c r="T3401" s="12"/>
      <c r="U3401" s="12"/>
      <c r="V3401" s="12"/>
    </row>
    <row r="3402" spans="1:22" s="1" customFormat="1" x14ac:dyDescent="0.4">
      <c r="A3402" s="12"/>
      <c r="B3402" s="12"/>
      <c r="C3402" s="42"/>
      <c r="D3402" s="12"/>
      <c r="E3402" s="12"/>
      <c r="F3402" s="12"/>
      <c r="G3402" s="12"/>
      <c r="H3402" s="12"/>
      <c r="I3402" s="12"/>
      <c r="J3402" s="12"/>
      <c r="K3402" s="12"/>
      <c r="L3402" s="12"/>
      <c r="M3402" s="12"/>
      <c r="N3402" s="12"/>
      <c r="O3402" s="12"/>
      <c r="P3402" s="12"/>
      <c r="Q3402" s="12"/>
      <c r="R3402" s="12"/>
      <c r="S3402" s="12"/>
      <c r="T3402" s="12"/>
      <c r="U3402" s="12"/>
      <c r="V3402" s="12"/>
    </row>
    <row r="3403" spans="1:22" s="1" customFormat="1" x14ac:dyDescent="0.4">
      <c r="A3403" s="12"/>
      <c r="B3403" s="12"/>
      <c r="C3403" s="42"/>
      <c r="D3403" s="12"/>
      <c r="E3403" s="12"/>
      <c r="F3403" s="12"/>
      <c r="G3403" s="12"/>
      <c r="H3403" s="12"/>
      <c r="I3403" s="12"/>
      <c r="J3403" s="12"/>
      <c r="K3403" s="12"/>
      <c r="L3403" s="12"/>
      <c r="M3403" s="12"/>
      <c r="N3403" s="12"/>
      <c r="O3403" s="12"/>
      <c r="P3403" s="12"/>
      <c r="Q3403" s="12"/>
      <c r="R3403" s="12"/>
      <c r="S3403" s="12"/>
      <c r="T3403" s="12"/>
      <c r="U3403" s="12"/>
      <c r="V3403" s="12"/>
    </row>
    <row r="3404" spans="1:22" s="1" customFormat="1" x14ac:dyDescent="0.4">
      <c r="A3404" s="12"/>
      <c r="B3404" s="12"/>
      <c r="C3404" s="42"/>
      <c r="D3404" s="12"/>
      <c r="E3404" s="12"/>
      <c r="F3404" s="12"/>
      <c r="G3404" s="12"/>
      <c r="H3404" s="12"/>
      <c r="I3404" s="12"/>
      <c r="J3404" s="12"/>
      <c r="K3404" s="12"/>
      <c r="L3404" s="12"/>
      <c r="M3404" s="12"/>
      <c r="N3404" s="12"/>
      <c r="O3404" s="12"/>
      <c r="P3404" s="12"/>
      <c r="Q3404" s="12"/>
      <c r="R3404" s="12"/>
      <c r="S3404" s="12"/>
      <c r="T3404" s="12"/>
      <c r="U3404" s="12"/>
      <c r="V3404" s="12"/>
    </row>
    <row r="3405" spans="1:22" s="1" customFormat="1" x14ac:dyDescent="0.4">
      <c r="A3405" s="12"/>
      <c r="B3405" s="12"/>
      <c r="C3405" s="42"/>
      <c r="D3405" s="12"/>
      <c r="E3405" s="12"/>
      <c r="F3405" s="12"/>
      <c r="G3405" s="12"/>
      <c r="H3405" s="12"/>
      <c r="I3405" s="12"/>
      <c r="J3405" s="12"/>
      <c r="K3405" s="12"/>
      <c r="L3405" s="12"/>
      <c r="M3405" s="12"/>
      <c r="N3405" s="12"/>
      <c r="O3405" s="12"/>
      <c r="P3405" s="12"/>
      <c r="Q3405" s="12"/>
      <c r="R3405" s="12"/>
      <c r="S3405" s="12"/>
      <c r="T3405" s="12"/>
      <c r="U3405" s="12"/>
      <c r="V3405" s="12"/>
    </row>
    <row r="3406" spans="1:22" s="1" customFormat="1" x14ac:dyDescent="0.4">
      <c r="A3406" s="12"/>
      <c r="B3406" s="12"/>
      <c r="C3406" s="42"/>
      <c r="D3406" s="12"/>
      <c r="E3406" s="12"/>
      <c r="F3406" s="12"/>
      <c r="G3406" s="12"/>
      <c r="H3406" s="12"/>
      <c r="I3406" s="12"/>
      <c r="J3406" s="12"/>
      <c r="K3406" s="12"/>
      <c r="L3406" s="12"/>
      <c r="M3406" s="12"/>
      <c r="N3406" s="12"/>
      <c r="O3406" s="12"/>
      <c r="P3406" s="12"/>
      <c r="Q3406" s="12"/>
      <c r="R3406" s="12"/>
      <c r="S3406" s="12"/>
      <c r="T3406" s="12"/>
      <c r="U3406" s="12"/>
      <c r="V3406" s="12"/>
    </row>
    <row r="3407" spans="1:22" s="1" customFormat="1" x14ac:dyDescent="0.4">
      <c r="A3407" s="12"/>
      <c r="B3407" s="12"/>
      <c r="C3407" s="42"/>
      <c r="D3407" s="12"/>
      <c r="E3407" s="12"/>
      <c r="F3407" s="12"/>
      <c r="G3407" s="12"/>
      <c r="H3407" s="12"/>
      <c r="I3407" s="12"/>
      <c r="J3407" s="12"/>
      <c r="K3407" s="12"/>
      <c r="L3407" s="12"/>
      <c r="M3407" s="12"/>
      <c r="N3407" s="12"/>
      <c r="O3407" s="12"/>
      <c r="P3407" s="12"/>
      <c r="Q3407" s="12"/>
      <c r="R3407" s="12"/>
      <c r="S3407" s="12"/>
      <c r="T3407" s="12"/>
      <c r="U3407" s="12"/>
      <c r="V3407" s="12"/>
    </row>
    <row r="3408" spans="1:22" s="1" customFormat="1" x14ac:dyDescent="0.4">
      <c r="A3408" s="12"/>
      <c r="B3408" s="12"/>
      <c r="C3408" s="42"/>
      <c r="D3408" s="12"/>
      <c r="E3408" s="12"/>
      <c r="F3408" s="12"/>
      <c r="G3408" s="12"/>
      <c r="H3408" s="12"/>
      <c r="I3408" s="12"/>
      <c r="J3408" s="12"/>
      <c r="K3408" s="12"/>
      <c r="L3408" s="12"/>
      <c r="M3408" s="12"/>
      <c r="N3408" s="12"/>
      <c r="O3408" s="12"/>
      <c r="P3408" s="12"/>
      <c r="Q3408" s="12"/>
      <c r="R3408" s="12"/>
      <c r="S3408" s="12"/>
      <c r="T3408" s="12"/>
      <c r="U3408" s="12"/>
      <c r="V3408" s="12"/>
    </row>
    <row r="3409" spans="1:22" s="1" customFormat="1" x14ac:dyDescent="0.4">
      <c r="A3409" s="12"/>
      <c r="B3409" s="12"/>
      <c r="C3409" s="42"/>
      <c r="D3409" s="12"/>
      <c r="E3409" s="12"/>
      <c r="F3409" s="12"/>
      <c r="G3409" s="12"/>
      <c r="H3409" s="12"/>
      <c r="I3409" s="12"/>
      <c r="J3409" s="12"/>
      <c r="K3409" s="12"/>
      <c r="L3409" s="12"/>
      <c r="M3409" s="12"/>
      <c r="N3409" s="12"/>
      <c r="O3409" s="12"/>
      <c r="P3409" s="12"/>
      <c r="Q3409" s="12"/>
      <c r="R3409" s="12"/>
      <c r="S3409" s="12"/>
      <c r="T3409" s="12"/>
      <c r="U3409" s="12"/>
      <c r="V3409" s="12"/>
    </row>
    <row r="3410" spans="1:22" s="1" customFormat="1" x14ac:dyDescent="0.4">
      <c r="A3410" s="12"/>
      <c r="B3410" s="12"/>
      <c r="C3410" s="42"/>
      <c r="D3410" s="12"/>
      <c r="E3410" s="12"/>
      <c r="F3410" s="12"/>
      <c r="G3410" s="12"/>
      <c r="H3410" s="12"/>
      <c r="I3410" s="12"/>
      <c r="J3410" s="12"/>
      <c r="K3410" s="12"/>
      <c r="L3410" s="12"/>
      <c r="M3410" s="12"/>
      <c r="N3410" s="12"/>
      <c r="O3410" s="12"/>
      <c r="P3410" s="12"/>
      <c r="Q3410" s="12"/>
      <c r="R3410" s="12"/>
      <c r="S3410" s="12"/>
      <c r="T3410" s="12"/>
      <c r="U3410" s="12"/>
      <c r="V3410" s="12"/>
    </row>
    <row r="3411" spans="1:22" s="1" customFormat="1" x14ac:dyDescent="0.4">
      <c r="A3411" s="12"/>
      <c r="B3411" s="12"/>
      <c r="C3411" s="42"/>
      <c r="D3411" s="12"/>
      <c r="E3411" s="12"/>
      <c r="F3411" s="12"/>
      <c r="G3411" s="12"/>
      <c r="H3411" s="12"/>
      <c r="I3411" s="12"/>
      <c r="J3411" s="12"/>
      <c r="K3411" s="12"/>
      <c r="L3411" s="12"/>
      <c r="M3411" s="12"/>
      <c r="N3411" s="12"/>
      <c r="O3411" s="12"/>
      <c r="P3411" s="12"/>
      <c r="Q3411" s="12"/>
      <c r="R3411" s="12"/>
      <c r="S3411" s="12"/>
      <c r="T3411" s="12"/>
      <c r="U3411" s="12"/>
      <c r="V3411" s="12"/>
    </row>
    <row r="3412" spans="1:22" s="1" customFormat="1" x14ac:dyDescent="0.4">
      <c r="A3412" s="12"/>
      <c r="B3412" s="12"/>
      <c r="C3412" s="42"/>
      <c r="D3412" s="12"/>
      <c r="E3412" s="12"/>
      <c r="F3412" s="12"/>
      <c r="G3412" s="12"/>
      <c r="H3412" s="12"/>
      <c r="I3412" s="12"/>
      <c r="J3412" s="12"/>
      <c r="K3412" s="12"/>
      <c r="L3412" s="12"/>
      <c r="M3412" s="12"/>
      <c r="N3412" s="12"/>
      <c r="O3412" s="12"/>
      <c r="P3412" s="12"/>
      <c r="Q3412" s="12"/>
      <c r="R3412" s="12"/>
      <c r="S3412" s="12"/>
      <c r="T3412" s="12"/>
      <c r="U3412" s="12"/>
      <c r="V3412" s="12"/>
    </row>
    <row r="3413" spans="1:22" s="1" customFormat="1" x14ac:dyDescent="0.4">
      <c r="A3413" s="12"/>
      <c r="B3413" s="12"/>
      <c r="C3413" s="42"/>
      <c r="D3413" s="12"/>
      <c r="E3413" s="12"/>
      <c r="F3413" s="12"/>
      <c r="G3413" s="12"/>
      <c r="H3413" s="12"/>
      <c r="I3413" s="12"/>
      <c r="J3413" s="12"/>
      <c r="K3413" s="12"/>
      <c r="L3413" s="12"/>
      <c r="M3413" s="12"/>
      <c r="N3413" s="12"/>
      <c r="O3413" s="12"/>
      <c r="P3413" s="12"/>
      <c r="Q3413" s="12"/>
      <c r="R3413" s="12"/>
      <c r="S3413" s="12"/>
      <c r="T3413" s="12"/>
      <c r="U3413" s="12"/>
      <c r="V3413" s="12"/>
    </row>
    <row r="3414" spans="1:22" s="1" customFormat="1" x14ac:dyDescent="0.4">
      <c r="A3414" s="12"/>
      <c r="B3414" s="12"/>
      <c r="C3414" s="42"/>
      <c r="D3414" s="12"/>
      <c r="E3414" s="12"/>
      <c r="F3414" s="12"/>
      <c r="G3414" s="12"/>
      <c r="H3414" s="12"/>
      <c r="I3414" s="12"/>
      <c r="J3414" s="12"/>
      <c r="K3414" s="12"/>
      <c r="L3414" s="12"/>
      <c r="M3414" s="12"/>
      <c r="N3414" s="12"/>
      <c r="O3414" s="12"/>
      <c r="P3414" s="12"/>
      <c r="Q3414" s="12"/>
      <c r="R3414" s="12"/>
      <c r="S3414" s="12"/>
      <c r="T3414" s="12"/>
      <c r="U3414" s="12"/>
      <c r="V3414" s="12"/>
    </row>
    <row r="3415" spans="1:22" s="1" customFormat="1" x14ac:dyDescent="0.4">
      <c r="A3415" s="12"/>
      <c r="B3415" s="12"/>
      <c r="C3415" s="42"/>
      <c r="D3415" s="12"/>
      <c r="E3415" s="12"/>
      <c r="F3415" s="12"/>
      <c r="G3415" s="12"/>
      <c r="H3415" s="12"/>
      <c r="I3415" s="12"/>
      <c r="J3415" s="12"/>
      <c r="K3415" s="12"/>
      <c r="L3415" s="12"/>
      <c r="M3415" s="12"/>
      <c r="N3415" s="12"/>
      <c r="O3415" s="12"/>
      <c r="P3415" s="12"/>
      <c r="Q3415" s="12"/>
      <c r="R3415" s="12"/>
      <c r="S3415" s="12"/>
      <c r="T3415" s="12"/>
      <c r="U3415" s="12"/>
      <c r="V3415" s="12"/>
    </row>
    <row r="3416" spans="1:22" s="1" customFormat="1" x14ac:dyDescent="0.4">
      <c r="A3416" s="12"/>
      <c r="B3416" s="12"/>
      <c r="C3416" s="42"/>
      <c r="D3416" s="12"/>
      <c r="E3416" s="12"/>
      <c r="F3416" s="12"/>
      <c r="G3416" s="12"/>
      <c r="H3416" s="12"/>
      <c r="I3416" s="12"/>
      <c r="J3416" s="12"/>
      <c r="K3416" s="12"/>
      <c r="L3416" s="12"/>
      <c r="M3416" s="12"/>
      <c r="N3416" s="12"/>
      <c r="O3416" s="12"/>
      <c r="P3416" s="12"/>
      <c r="Q3416" s="12"/>
      <c r="R3416" s="12"/>
      <c r="S3416" s="12"/>
      <c r="T3416" s="12"/>
      <c r="U3416" s="12"/>
      <c r="V3416" s="12"/>
    </row>
    <row r="3417" spans="1:22" s="1" customFormat="1" x14ac:dyDescent="0.4">
      <c r="A3417" s="12"/>
      <c r="B3417" s="12"/>
      <c r="C3417" s="42"/>
      <c r="D3417" s="12"/>
      <c r="E3417" s="12"/>
      <c r="F3417" s="12"/>
      <c r="G3417" s="12"/>
      <c r="H3417" s="12"/>
      <c r="I3417" s="12"/>
      <c r="J3417" s="12"/>
      <c r="K3417" s="12"/>
      <c r="L3417" s="12"/>
      <c r="M3417" s="12"/>
      <c r="N3417" s="12"/>
      <c r="O3417" s="12"/>
      <c r="P3417" s="12"/>
      <c r="Q3417" s="12"/>
      <c r="R3417" s="12"/>
      <c r="S3417" s="12"/>
      <c r="T3417" s="12"/>
      <c r="U3417" s="12"/>
      <c r="V3417" s="12"/>
    </row>
    <row r="3418" spans="1:22" s="1" customFormat="1" x14ac:dyDescent="0.4">
      <c r="A3418" s="12"/>
      <c r="B3418" s="12"/>
      <c r="C3418" s="42"/>
      <c r="D3418" s="12"/>
      <c r="E3418" s="12"/>
      <c r="F3418" s="12"/>
      <c r="G3418" s="12"/>
      <c r="H3418" s="12"/>
      <c r="I3418" s="12"/>
      <c r="J3418" s="12"/>
      <c r="K3418" s="12"/>
      <c r="L3418" s="12"/>
      <c r="M3418" s="12"/>
      <c r="N3418" s="12"/>
      <c r="O3418" s="12"/>
      <c r="P3418" s="12"/>
      <c r="Q3418" s="12"/>
      <c r="R3418" s="12"/>
      <c r="S3418" s="12"/>
      <c r="T3418" s="12"/>
      <c r="U3418" s="12"/>
      <c r="V3418" s="12"/>
    </row>
    <row r="3419" spans="1:22" s="1" customFormat="1" x14ac:dyDescent="0.4">
      <c r="A3419" s="12"/>
      <c r="B3419" s="12"/>
      <c r="C3419" s="42"/>
      <c r="D3419" s="12"/>
      <c r="E3419" s="12"/>
      <c r="F3419" s="12"/>
      <c r="G3419" s="12"/>
      <c r="H3419" s="12"/>
      <c r="I3419" s="12"/>
      <c r="J3419" s="12"/>
      <c r="K3419" s="12"/>
      <c r="L3419" s="12"/>
      <c r="M3419" s="12"/>
      <c r="N3419" s="12"/>
      <c r="O3419" s="12"/>
      <c r="P3419" s="12"/>
      <c r="Q3419" s="12"/>
      <c r="R3419" s="12"/>
      <c r="S3419" s="12"/>
      <c r="T3419" s="12"/>
      <c r="U3419" s="12"/>
      <c r="V3419" s="12"/>
    </row>
    <row r="3420" spans="1:22" s="1" customFormat="1" x14ac:dyDescent="0.4">
      <c r="A3420" s="12"/>
      <c r="B3420" s="12"/>
      <c r="C3420" s="42"/>
      <c r="D3420" s="12"/>
      <c r="E3420" s="12"/>
      <c r="F3420" s="12"/>
      <c r="G3420" s="12"/>
      <c r="H3420" s="12"/>
      <c r="I3420" s="12"/>
      <c r="J3420" s="12"/>
      <c r="K3420" s="12"/>
      <c r="L3420" s="12"/>
      <c r="M3420" s="12"/>
      <c r="N3420" s="12"/>
      <c r="O3420" s="12"/>
      <c r="P3420" s="12"/>
      <c r="Q3420" s="12"/>
      <c r="R3420" s="12"/>
      <c r="S3420" s="12"/>
      <c r="T3420" s="12"/>
      <c r="U3420" s="12"/>
      <c r="V3420" s="12"/>
    </row>
    <row r="3421" spans="1:22" s="1" customFormat="1" x14ac:dyDescent="0.4">
      <c r="A3421" s="12"/>
      <c r="B3421" s="12"/>
      <c r="C3421" s="42"/>
      <c r="D3421" s="12"/>
      <c r="E3421" s="12"/>
      <c r="F3421" s="12"/>
      <c r="G3421" s="12"/>
      <c r="H3421" s="12"/>
      <c r="I3421" s="12"/>
      <c r="J3421" s="12"/>
      <c r="K3421" s="12"/>
      <c r="L3421" s="12"/>
      <c r="M3421" s="12"/>
      <c r="N3421" s="12"/>
      <c r="O3421" s="12"/>
      <c r="P3421" s="12"/>
      <c r="Q3421" s="12"/>
      <c r="R3421" s="12"/>
      <c r="S3421" s="12"/>
      <c r="T3421" s="12"/>
      <c r="U3421" s="12"/>
      <c r="V3421" s="12"/>
    </row>
    <row r="3422" spans="1:22" s="1" customFormat="1" x14ac:dyDescent="0.4">
      <c r="A3422" s="12"/>
      <c r="B3422" s="12"/>
      <c r="C3422" s="42"/>
      <c r="D3422" s="12"/>
      <c r="E3422" s="12"/>
      <c r="F3422" s="12"/>
      <c r="G3422" s="12"/>
      <c r="H3422" s="12"/>
      <c r="I3422" s="12"/>
      <c r="J3422" s="12"/>
      <c r="K3422" s="12"/>
      <c r="L3422" s="12"/>
      <c r="M3422" s="12"/>
      <c r="N3422" s="12"/>
      <c r="O3422" s="12"/>
      <c r="P3422" s="12"/>
      <c r="Q3422" s="12"/>
      <c r="R3422" s="12"/>
      <c r="S3422" s="12"/>
      <c r="T3422" s="12"/>
      <c r="U3422" s="12"/>
      <c r="V3422" s="12"/>
    </row>
    <row r="3423" spans="1:22" s="1" customFormat="1" x14ac:dyDescent="0.4">
      <c r="A3423" s="12"/>
      <c r="B3423" s="12"/>
      <c r="C3423" s="42"/>
      <c r="D3423" s="12"/>
      <c r="E3423" s="12"/>
      <c r="F3423" s="12"/>
      <c r="G3423" s="12"/>
      <c r="H3423" s="12"/>
      <c r="I3423" s="12"/>
      <c r="J3423" s="12"/>
      <c r="K3423" s="12"/>
      <c r="L3423" s="12"/>
      <c r="M3423" s="12"/>
      <c r="N3423" s="12"/>
      <c r="O3423" s="12"/>
      <c r="P3423" s="12"/>
      <c r="Q3423" s="12"/>
      <c r="R3423" s="12"/>
      <c r="S3423" s="12"/>
      <c r="T3423" s="12"/>
      <c r="U3423" s="12"/>
      <c r="V3423" s="12"/>
    </row>
    <row r="3424" spans="1:22" s="1" customFormat="1" x14ac:dyDescent="0.4">
      <c r="A3424" s="12"/>
      <c r="B3424" s="12"/>
      <c r="C3424" s="42"/>
      <c r="D3424" s="12"/>
      <c r="E3424" s="12"/>
      <c r="F3424" s="12"/>
      <c r="G3424" s="12"/>
      <c r="H3424" s="12"/>
      <c r="I3424" s="12"/>
      <c r="J3424" s="12"/>
      <c r="K3424" s="12"/>
      <c r="L3424" s="12"/>
      <c r="M3424" s="12"/>
      <c r="N3424" s="12"/>
      <c r="O3424" s="12"/>
      <c r="P3424" s="12"/>
      <c r="Q3424" s="12"/>
      <c r="R3424" s="12"/>
      <c r="S3424" s="12"/>
      <c r="T3424" s="12"/>
      <c r="U3424" s="12"/>
      <c r="V3424" s="12"/>
    </row>
    <row r="3425" spans="1:22" s="1" customFormat="1" x14ac:dyDescent="0.4">
      <c r="A3425" s="12"/>
      <c r="B3425" s="12"/>
      <c r="C3425" s="42"/>
      <c r="D3425" s="12"/>
      <c r="E3425" s="12"/>
      <c r="F3425" s="12"/>
      <c r="G3425" s="12"/>
      <c r="H3425" s="12"/>
      <c r="I3425" s="12"/>
      <c r="J3425" s="12"/>
      <c r="K3425" s="12"/>
      <c r="L3425" s="12"/>
      <c r="M3425" s="12"/>
      <c r="N3425" s="12"/>
      <c r="O3425" s="12"/>
      <c r="P3425" s="12"/>
      <c r="Q3425" s="12"/>
      <c r="R3425" s="12"/>
      <c r="S3425" s="12"/>
      <c r="T3425" s="12"/>
      <c r="U3425" s="12"/>
      <c r="V3425" s="12"/>
    </row>
    <row r="3426" spans="1:22" s="1" customFormat="1" x14ac:dyDescent="0.4">
      <c r="A3426" s="12"/>
      <c r="B3426" s="12"/>
      <c r="C3426" s="42"/>
      <c r="D3426" s="12"/>
      <c r="E3426" s="12"/>
      <c r="F3426" s="12"/>
      <c r="G3426" s="12"/>
      <c r="H3426" s="12"/>
      <c r="I3426" s="12"/>
      <c r="J3426" s="12"/>
      <c r="K3426" s="12"/>
      <c r="L3426" s="12"/>
      <c r="M3426" s="12"/>
      <c r="N3426" s="12"/>
      <c r="O3426" s="12"/>
      <c r="P3426" s="12"/>
      <c r="Q3426" s="12"/>
      <c r="R3426" s="12"/>
      <c r="S3426" s="12"/>
      <c r="T3426" s="12"/>
      <c r="U3426" s="12"/>
      <c r="V3426" s="12"/>
    </row>
    <row r="3427" spans="1:22" s="1" customFormat="1" x14ac:dyDescent="0.4">
      <c r="A3427" s="12"/>
      <c r="B3427" s="12"/>
      <c r="C3427" s="42"/>
      <c r="D3427" s="12"/>
      <c r="E3427" s="12"/>
      <c r="F3427" s="12"/>
      <c r="G3427" s="12"/>
      <c r="H3427" s="12"/>
      <c r="I3427" s="12"/>
      <c r="J3427" s="12"/>
      <c r="K3427" s="12"/>
      <c r="L3427" s="12"/>
      <c r="M3427" s="12"/>
      <c r="N3427" s="12"/>
      <c r="O3427" s="12"/>
      <c r="P3427" s="12"/>
      <c r="Q3427" s="12"/>
      <c r="R3427" s="12"/>
      <c r="S3427" s="12"/>
      <c r="T3427" s="12"/>
      <c r="U3427" s="12"/>
      <c r="V3427" s="12"/>
    </row>
    <row r="3428" spans="1:22" s="1" customFormat="1" x14ac:dyDescent="0.4">
      <c r="A3428" s="12"/>
      <c r="B3428" s="12"/>
      <c r="C3428" s="42"/>
      <c r="D3428" s="12"/>
      <c r="E3428" s="12"/>
      <c r="F3428" s="12"/>
      <c r="G3428" s="12"/>
      <c r="H3428" s="12"/>
      <c r="I3428" s="12"/>
      <c r="J3428" s="12"/>
      <c r="K3428" s="12"/>
      <c r="L3428" s="12"/>
      <c r="M3428" s="12"/>
      <c r="N3428" s="12"/>
      <c r="O3428" s="12"/>
      <c r="P3428" s="12"/>
      <c r="Q3428" s="12"/>
      <c r="R3428" s="12"/>
      <c r="S3428" s="12"/>
      <c r="T3428" s="12"/>
      <c r="U3428" s="12"/>
      <c r="V3428" s="12"/>
    </row>
    <row r="3429" spans="1:22" s="1" customFormat="1" x14ac:dyDescent="0.4">
      <c r="A3429" s="12"/>
      <c r="B3429" s="12"/>
      <c r="C3429" s="42"/>
      <c r="D3429" s="12"/>
      <c r="E3429" s="12"/>
      <c r="F3429" s="12"/>
      <c r="G3429" s="12"/>
      <c r="H3429" s="12"/>
      <c r="I3429" s="12"/>
      <c r="J3429" s="12"/>
      <c r="K3429" s="12"/>
      <c r="L3429" s="12"/>
      <c r="M3429" s="12"/>
      <c r="N3429" s="12"/>
      <c r="O3429" s="12"/>
      <c r="P3429" s="12"/>
      <c r="Q3429" s="12"/>
      <c r="R3429" s="12"/>
      <c r="S3429" s="12"/>
      <c r="T3429" s="12"/>
      <c r="U3429" s="12"/>
      <c r="V3429" s="12"/>
    </row>
    <row r="3430" spans="1:22" s="1" customFormat="1" x14ac:dyDescent="0.4">
      <c r="A3430" s="12"/>
      <c r="B3430" s="12"/>
      <c r="C3430" s="42"/>
      <c r="D3430" s="12"/>
      <c r="E3430" s="12"/>
      <c r="F3430" s="12"/>
      <c r="G3430" s="12"/>
      <c r="H3430" s="12"/>
      <c r="I3430" s="12"/>
      <c r="J3430" s="12"/>
      <c r="K3430" s="12"/>
      <c r="L3430" s="12"/>
      <c r="M3430" s="12"/>
      <c r="N3430" s="12"/>
      <c r="O3430" s="12"/>
      <c r="P3430" s="12"/>
      <c r="Q3430" s="12"/>
      <c r="R3430" s="12"/>
      <c r="S3430" s="12"/>
      <c r="T3430" s="12"/>
      <c r="U3430" s="12"/>
      <c r="V3430" s="12"/>
    </row>
    <row r="3431" spans="1:22" s="1" customFormat="1" x14ac:dyDescent="0.4">
      <c r="A3431" s="12"/>
      <c r="B3431" s="12"/>
      <c r="C3431" s="42"/>
      <c r="D3431" s="12"/>
      <c r="E3431" s="12"/>
      <c r="F3431" s="12"/>
      <c r="G3431" s="12"/>
      <c r="H3431" s="12"/>
      <c r="I3431" s="12"/>
      <c r="J3431" s="12"/>
      <c r="K3431" s="12"/>
      <c r="L3431" s="12"/>
      <c r="M3431" s="12"/>
      <c r="N3431" s="12"/>
      <c r="O3431" s="12"/>
      <c r="P3431" s="12"/>
      <c r="Q3431" s="12"/>
      <c r="R3431" s="12"/>
      <c r="S3431" s="12"/>
      <c r="T3431" s="12"/>
      <c r="U3431" s="12"/>
      <c r="V3431" s="12"/>
    </row>
    <row r="3432" spans="1:22" s="1" customFormat="1" x14ac:dyDescent="0.4">
      <c r="A3432" s="12"/>
      <c r="B3432" s="12"/>
      <c r="C3432" s="42"/>
      <c r="D3432" s="12"/>
      <c r="E3432" s="12"/>
      <c r="F3432" s="12"/>
      <c r="G3432" s="12"/>
      <c r="H3432" s="12"/>
      <c r="I3432" s="12"/>
      <c r="J3432" s="12"/>
      <c r="K3432" s="12"/>
      <c r="L3432" s="12"/>
      <c r="M3432" s="12"/>
      <c r="N3432" s="12"/>
      <c r="O3432" s="12"/>
      <c r="P3432" s="12"/>
      <c r="Q3432" s="12"/>
      <c r="R3432" s="12"/>
      <c r="S3432" s="12"/>
      <c r="T3432" s="12"/>
      <c r="U3432" s="12"/>
      <c r="V3432" s="12"/>
    </row>
    <row r="3433" spans="1:22" s="1" customFormat="1" x14ac:dyDescent="0.4">
      <c r="A3433" s="12"/>
      <c r="B3433" s="12"/>
      <c r="C3433" s="42"/>
      <c r="D3433" s="12"/>
      <c r="E3433" s="12"/>
      <c r="F3433" s="12"/>
      <c r="G3433" s="12"/>
      <c r="H3433" s="12"/>
      <c r="I3433" s="12"/>
      <c r="J3433" s="12"/>
      <c r="K3433" s="12"/>
      <c r="L3433" s="12"/>
      <c r="M3433" s="12"/>
      <c r="N3433" s="12"/>
      <c r="O3433" s="12"/>
      <c r="P3433" s="12"/>
      <c r="Q3433" s="12"/>
      <c r="R3433" s="12"/>
      <c r="S3433" s="12"/>
      <c r="T3433" s="12"/>
      <c r="U3433" s="12"/>
      <c r="V3433" s="12"/>
    </row>
    <row r="3434" spans="1:22" s="1" customFormat="1" x14ac:dyDescent="0.4">
      <c r="A3434" s="12"/>
      <c r="B3434" s="12"/>
      <c r="C3434" s="42"/>
      <c r="D3434" s="12"/>
      <c r="E3434" s="12"/>
      <c r="F3434" s="12"/>
      <c r="G3434" s="12"/>
      <c r="H3434" s="12"/>
      <c r="I3434" s="12"/>
      <c r="J3434" s="12"/>
      <c r="K3434" s="12"/>
      <c r="L3434" s="12"/>
      <c r="M3434" s="12"/>
      <c r="N3434" s="12"/>
      <c r="O3434" s="12"/>
      <c r="P3434" s="12"/>
      <c r="Q3434" s="12"/>
      <c r="R3434" s="12"/>
      <c r="S3434" s="12"/>
      <c r="T3434" s="12"/>
      <c r="U3434" s="12"/>
      <c r="V3434" s="12"/>
    </row>
    <row r="3435" spans="1:22" s="1" customFormat="1" x14ac:dyDescent="0.4">
      <c r="A3435" s="12"/>
      <c r="B3435" s="12"/>
      <c r="C3435" s="42"/>
      <c r="D3435" s="12"/>
      <c r="E3435" s="12"/>
      <c r="F3435" s="12"/>
      <c r="G3435" s="12"/>
      <c r="H3435" s="12"/>
      <c r="I3435" s="12"/>
      <c r="J3435" s="12"/>
      <c r="K3435" s="12"/>
      <c r="L3435" s="12"/>
      <c r="M3435" s="12"/>
      <c r="N3435" s="12"/>
      <c r="O3435" s="12"/>
      <c r="P3435" s="12"/>
      <c r="Q3435" s="12"/>
      <c r="R3435" s="12"/>
      <c r="S3435" s="12"/>
      <c r="T3435" s="12"/>
      <c r="U3435" s="12"/>
      <c r="V3435" s="12"/>
    </row>
    <row r="3436" spans="1:22" s="1" customFormat="1" x14ac:dyDescent="0.4">
      <c r="A3436" s="12"/>
      <c r="B3436" s="12"/>
      <c r="C3436" s="42"/>
      <c r="D3436" s="12"/>
      <c r="E3436" s="12"/>
      <c r="F3436" s="12"/>
      <c r="G3436" s="12"/>
      <c r="H3436" s="12"/>
      <c r="I3436" s="12"/>
      <c r="J3436" s="12"/>
      <c r="K3436" s="12"/>
      <c r="L3436" s="12"/>
      <c r="M3436" s="12"/>
      <c r="N3436" s="12"/>
      <c r="O3436" s="12"/>
      <c r="P3436" s="12"/>
      <c r="Q3436" s="12"/>
      <c r="R3436" s="12"/>
      <c r="S3436" s="12"/>
      <c r="T3436" s="12"/>
      <c r="U3436" s="12"/>
      <c r="V3436" s="12"/>
    </row>
    <row r="3437" spans="1:22" s="1" customFormat="1" x14ac:dyDescent="0.4">
      <c r="A3437" s="12"/>
      <c r="B3437" s="12"/>
      <c r="C3437" s="42"/>
      <c r="D3437" s="12"/>
      <c r="E3437" s="12"/>
      <c r="F3437" s="12"/>
      <c r="G3437" s="12"/>
      <c r="H3437" s="12"/>
      <c r="I3437" s="12"/>
      <c r="J3437" s="12"/>
      <c r="K3437" s="12"/>
      <c r="L3437" s="12"/>
      <c r="M3437" s="12"/>
      <c r="N3437" s="12"/>
      <c r="O3437" s="12"/>
      <c r="P3437" s="12"/>
      <c r="Q3437" s="12"/>
      <c r="R3437" s="12"/>
      <c r="S3437" s="12"/>
      <c r="T3437" s="12"/>
      <c r="U3437" s="12"/>
      <c r="V3437" s="12"/>
    </row>
    <row r="3438" spans="1:22" s="1" customFormat="1" x14ac:dyDescent="0.4">
      <c r="A3438" s="12"/>
      <c r="B3438" s="12"/>
      <c r="C3438" s="42"/>
      <c r="D3438" s="12"/>
      <c r="E3438" s="12"/>
      <c r="F3438" s="12"/>
      <c r="G3438" s="12"/>
      <c r="H3438" s="12"/>
      <c r="I3438" s="12"/>
      <c r="J3438" s="12"/>
      <c r="K3438" s="12"/>
      <c r="L3438" s="12"/>
      <c r="M3438" s="12"/>
      <c r="N3438" s="12"/>
      <c r="O3438" s="12"/>
      <c r="P3438" s="12"/>
      <c r="Q3438" s="12"/>
      <c r="R3438" s="12"/>
      <c r="S3438" s="12"/>
      <c r="T3438" s="12"/>
      <c r="U3438" s="12"/>
      <c r="V3438" s="12"/>
    </row>
    <row r="3439" spans="1:22" s="1" customFormat="1" x14ac:dyDescent="0.4">
      <c r="A3439" s="12"/>
      <c r="B3439" s="12"/>
      <c r="C3439" s="42"/>
      <c r="D3439" s="12"/>
      <c r="E3439" s="12"/>
      <c r="F3439" s="12"/>
      <c r="G3439" s="12"/>
      <c r="H3439" s="12"/>
      <c r="I3439" s="12"/>
      <c r="J3439" s="12"/>
      <c r="K3439" s="12"/>
      <c r="L3439" s="12"/>
      <c r="M3439" s="12"/>
      <c r="N3439" s="12"/>
      <c r="O3439" s="12"/>
      <c r="P3439" s="12"/>
      <c r="Q3439" s="12"/>
      <c r="R3439" s="12"/>
      <c r="S3439" s="12"/>
      <c r="T3439" s="12"/>
      <c r="U3439" s="12"/>
      <c r="V3439" s="12"/>
    </row>
    <row r="3440" spans="1:22" s="1" customFormat="1" x14ac:dyDescent="0.4">
      <c r="A3440" s="12"/>
      <c r="B3440" s="12"/>
      <c r="C3440" s="42"/>
      <c r="D3440" s="12"/>
      <c r="E3440" s="12"/>
      <c r="F3440" s="12"/>
      <c r="G3440" s="12"/>
      <c r="H3440" s="12"/>
      <c r="I3440" s="12"/>
      <c r="J3440" s="12"/>
      <c r="K3440" s="12"/>
      <c r="L3440" s="12"/>
      <c r="M3440" s="12"/>
      <c r="N3440" s="12"/>
      <c r="O3440" s="12"/>
      <c r="P3440" s="12"/>
      <c r="Q3440" s="12"/>
      <c r="R3440" s="12"/>
      <c r="S3440" s="12"/>
      <c r="T3440" s="12"/>
      <c r="U3440" s="12"/>
      <c r="V3440" s="12"/>
    </row>
    <row r="3441" spans="1:22" s="1" customFormat="1" x14ac:dyDescent="0.4">
      <c r="A3441" s="12"/>
      <c r="B3441" s="12"/>
      <c r="C3441" s="42"/>
      <c r="D3441" s="12"/>
      <c r="E3441" s="12"/>
      <c r="F3441" s="12"/>
      <c r="G3441" s="12"/>
      <c r="H3441" s="12"/>
      <c r="I3441" s="12"/>
      <c r="J3441" s="12"/>
      <c r="K3441" s="12"/>
      <c r="L3441" s="12"/>
      <c r="M3441" s="12"/>
      <c r="N3441" s="12"/>
      <c r="O3441" s="12"/>
      <c r="P3441" s="12"/>
      <c r="Q3441" s="12"/>
      <c r="R3441" s="12"/>
      <c r="S3441" s="12"/>
      <c r="T3441" s="12"/>
      <c r="U3441" s="12"/>
      <c r="V3441" s="12"/>
    </row>
    <row r="3442" spans="1:22" s="1" customFormat="1" x14ac:dyDescent="0.4">
      <c r="A3442" s="12"/>
      <c r="B3442" s="12"/>
      <c r="C3442" s="42"/>
      <c r="D3442" s="12"/>
      <c r="E3442" s="12"/>
      <c r="F3442" s="12"/>
      <c r="G3442" s="12"/>
      <c r="H3442" s="12"/>
      <c r="I3442" s="12"/>
      <c r="J3442" s="12"/>
      <c r="K3442" s="12"/>
      <c r="L3442" s="12"/>
      <c r="M3442" s="12"/>
      <c r="N3442" s="12"/>
      <c r="O3442" s="12"/>
      <c r="P3442" s="12"/>
      <c r="Q3442" s="12"/>
      <c r="R3442" s="12"/>
      <c r="S3442" s="12"/>
      <c r="T3442" s="12"/>
      <c r="U3442" s="12"/>
      <c r="V3442" s="12"/>
    </row>
    <row r="3443" spans="1:22" s="1" customFormat="1" x14ac:dyDescent="0.4">
      <c r="A3443" s="12"/>
      <c r="B3443" s="12"/>
      <c r="C3443" s="42"/>
      <c r="D3443" s="12"/>
      <c r="E3443" s="12"/>
      <c r="F3443" s="12"/>
      <c r="G3443" s="12"/>
      <c r="H3443" s="12"/>
      <c r="I3443" s="12"/>
      <c r="J3443" s="12"/>
      <c r="K3443" s="12"/>
      <c r="L3443" s="12"/>
      <c r="M3443" s="12"/>
      <c r="N3443" s="12"/>
      <c r="O3443" s="12"/>
      <c r="P3443" s="12"/>
      <c r="Q3443" s="12"/>
      <c r="R3443" s="12"/>
      <c r="S3443" s="12"/>
      <c r="T3443" s="12"/>
      <c r="U3443" s="12"/>
      <c r="V3443" s="12"/>
    </row>
    <row r="3444" spans="1:22" s="1" customFormat="1" x14ac:dyDescent="0.4">
      <c r="A3444" s="12"/>
      <c r="B3444" s="12"/>
      <c r="C3444" s="42"/>
      <c r="D3444" s="12"/>
      <c r="E3444" s="12"/>
      <c r="F3444" s="12"/>
      <c r="G3444" s="12"/>
      <c r="H3444" s="12"/>
      <c r="I3444" s="12"/>
      <c r="J3444" s="12"/>
      <c r="K3444" s="12"/>
      <c r="L3444" s="12"/>
      <c r="M3444" s="12"/>
      <c r="N3444" s="12"/>
      <c r="O3444" s="12"/>
      <c r="P3444" s="12"/>
      <c r="Q3444" s="12"/>
      <c r="R3444" s="12"/>
      <c r="S3444" s="12"/>
      <c r="T3444" s="12"/>
      <c r="U3444" s="12"/>
      <c r="V3444" s="12"/>
    </row>
    <row r="3445" spans="1:22" s="1" customFormat="1" x14ac:dyDescent="0.4">
      <c r="A3445" s="12"/>
      <c r="B3445" s="12"/>
      <c r="C3445" s="42"/>
      <c r="D3445" s="12"/>
      <c r="E3445" s="12"/>
      <c r="F3445" s="12"/>
      <c r="G3445" s="12"/>
      <c r="H3445" s="12"/>
      <c r="I3445" s="12"/>
      <c r="J3445" s="12"/>
      <c r="K3445" s="12"/>
      <c r="L3445" s="12"/>
      <c r="M3445" s="12"/>
      <c r="N3445" s="12"/>
      <c r="O3445" s="12"/>
      <c r="P3445" s="12"/>
      <c r="Q3445" s="12"/>
      <c r="R3445" s="12"/>
      <c r="S3445" s="12"/>
      <c r="T3445" s="12"/>
      <c r="U3445" s="12"/>
      <c r="V3445" s="12"/>
    </row>
    <row r="3446" spans="1:22" s="1" customFormat="1" x14ac:dyDescent="0.4">
      <c r="A3446" s="12"/>
      <c r="B3446" s="12"/>
      <c r="C3446" s="42"/>
      <c r="D3446" s="12"/>
      <c r="E3446" s="12"/>
      <c r="F3446" s="12"/>
      <c r="G3446" s="12"/>
      <c r="H3446" s="12"/>
      <c r="I3446" s="12"/>
      <c r="J3446" s="12"/>
      <c r="K3446" s="12"/>
      <c r="L3446" s="12"/>
      <c r="M3446" s="12"/>
      <c r="N3446" s="12"/>
      <c r="O3446" s="12"/>
      <c r="P3446" s="12"/>
      <c r="Q3446" s="12"/>
      <c r="R3446" s="12"/>
      <c r="S3446" s="12"/>
      <c r="T3446" s="12"/>
      <c r="U3446" s="12"/>
      <c r="V3446" s="12"/>
    </row>
    <row r="3447" spans="1:22" s="1" customFormat="1" x14ac:dyDescent="0.4">
      <c r="A3447" s="12"/>
      <c r="B3447" s="12"/>
      <c r="C3447" s="42"/>
      <c r="D3447" s="12"/>
      <c r="E3447" s="12"/>
      <c r="F3447" s="12"/>
      <c r="G3447" s="12"/>
      <c r="H3447" s="12"/>
      <c r="I3447" s="12"/>
      <c r="J3447" s="12"/>
      <c r="K3447" s="12"/>
      <c r="L3447" s="12"/>
      <c r="M3447" s="12"/>
      <c r="N3447" s="12"/>
      <c r="O3447" s="12"/>
      <c r="P3447" s="12"/>
      <c r="Q3447" s="12"/>
      <c r="R3447" s="12"/>
      <c r="S3447" s="12"/>
      <c r="T3447" s="12"/>
      <c r="U3447" s="12"/>
      <c r="V3447" s="12"/>
    </row>
    <row r="3448" spans="1:22" s="1" customFormat="1" x14ac:dyDescent="0.4">
      <c r="A3448" s="12"/>
      <c r="B3448" s="12"/>
      <c r="C3448" s="42"/>
      <c r="D3448" s="12"/>
      <c r="E3448" s="12"/>
      <c r="F3448" s="12"/>
      <c r="G3448" s="12"/>
      <c r="H3448" s="12"/>
      <c r="I3448" s="12"/>
      <c r="J3448" s="12"/>
      <c r="K3448" s="12"/>
      <c r="L3448" s="12"/>
      <c r="M3448" s="12"/>
      <c r="N3448" s="12"/>
      <c r="O3448" s="12"/>
      <c r="P3448" s="12"/>
      <c r="Q3448" s="12"/>
      <c r="R3448" s="12"/>
      <c r="S3448" s="12"/>
      <c r="T3448" s="12"/>
      <c r="U3448" s="12"/>
      <c r="V3448" s="12"/>
    </row>
    <row r="3449" spans="1:22" s="1" customFormat="1" x14ac:dyDescent="0.4">
      <c r="A3449" s="12"/>
      <c r="B3449" s="12"/>
      <c r="C3449" s="42"/>
      <c r="D3449" s="12"/>
      <c r="E3449" s="12"/>
      <c r="F3449" s="12"/>
      <c r="G3449" s="12"/>
      <c r="H3449" s="12"/>
      <c r="I3449" s="12"/>
      <c r="J3449" s="12"/>
      <c r="K3449" s="12"/>
      <c r="L3449" s="12"/>
      <c r="M3449" s="12"/>
      <c r="N3449" s="12"/>
      <c r="O3449" s="12"/>
      <c r="P3449" s="12"/>
      <c r="Q3449" s="12"/>
      <c r="R3449" s="12"/>
      <c r="S3449" s="12"/>
      <c r="T3449" s="12"/>
      <c r="U3449" s="12"/>
      <c r="V3449" s="12"/>
    </row>
    <row r="3450" spans="1:22" s="1" customFormat="1" x14ac:dyDescent="0.4">
      <c r="A3450" s="12"/>
      <c r="B3450" s="12"/>
      <c r="C3450" s="42"/>
      <c r="D3450" s="12"/>
      <c r="E3450" s="12"/>
      <c r="F3450" s="12"/>
      <c r="G3450" s="12"/>
      <c r="H3450" s="12"/>
      <c r="I3450" s="12"/>
      <c r="J3450" s="12"/>
      <c r="K3450" s="12"/>
      <c r="L3450" s="12"/>
      <c r="M3450" s="12"/>
      <c r="N3450" s="12"/>
      <c r="O3450" s="12"/>
      <c r="P3450" s="12"/>
      <c r="Q3450" s="12"/>
      <c r="R3450" s="12"/>
      <c r="S3450" s="12"/>
      <c r="T3450" s="12"/>
      <c r="U3450" s="12"/>
      <c r="V3450" s="12"/>
    </row>
    <row r="3451" spans="1:22" s="1" customFormat="1" x14ac:dyDescent="0.4">
      <c r="A3451" s="12"/>
      <c r="B3451" s="12"/>
      <c r="C3451" s="42"/>
      <c r="D3451" s="12"/>
      <c r="E3451" s="12"/>
      <c r="F3451" s="12"/>
      <c r="G3451" s="12"/>
      <c r="H3451" s="12"/>
      <c r="I3451" s="12"/>
      <c r="J3451" s="12"/>
      <c r="K3451" s="12"/>
      <c r="L3451" s="12"/>
      <c r="M3451" s="12"/>
      <c r="N3451" s="12"/>
      <c r="O3451" s="12"/>
      <c r="P3451" s="12"/>
      <c r="Q3451" s="12"/>
      <c r="R3451" s="12"/>
      <c r="S3451" s="12"/>
      <c r="T3451" s="12"/>
      <c r="U3451" s="12"/>
      <c r="V3451" s="12"/>
    </row>
    <row r="3452" spans="1:22" s="1" customFormat="1" x14ac:dyDescent="0.4">
      <c r="A3452" s="12"/>
      <c r="B3452" s="12"/>
      <c r="C3452" s="42"/>
      <c r="D3452" s="12"/>
      <c r="E3452" s="12"/>
      <c r="F3452" s="12"/>
      <c r="G3452" s="12"/>
      <c r="H3452" s="12"/>
      <c r="I3452" s="12"/>
      <c r="J3452" s="12"/>
      <c r="K3452" s="12"/>
      <c r="L3452" s="12"/>
      <c r="M3452" s="12"/>
      <c r="N3452" s="12"/>
      <c r="O3452" s="12"/>
      <c r="P3452" s="12"/>
      <c r="Q3452" s="12"/>
      <c r="R3452" s="12"/>
      <c r="S3452" s="12"/>
      <c r="T3452" s="12"/>
      <c r="U3452" s="12"/>
      <c r="V3452" s="12"/>
    </row>
    <row r="3453" spans="1:22" s="1" customFormat="1" x14ac:dyDescent="0.4">
      <c r="A3453" s="12"/>
      <c r="B3453" s="12"/>
      <c r="C3453" s="42"/>
      <c r="D3453" s="12"/>
      <c r="E3453" s="12"/>
      <c r="F3453" s="12"/>
      <c r="G3453" s="12"/>
      <c r="H3453" s="12"/>
      <c r="I3453" s="12"/>
      <c r="J3453" s="12"/>
      <c r="K3453" s="12"/>
      <c r="L3453" s="12"/>
      <c r="M3453" s="12"/>
      <c r="N3453" s="12"/>
      <c r="O3453" s="12"/>
      <c r="P3453" s="12"/>
      <c r="Q3453" s="12"/>
      <c r="R3453" s="12"/>
      <c r="S3453" s="12"/>
      <c r="T3453" s="12"/>
      <c r="U3453" s="12"/>
      <c r="V3453" s="12"/>
    </row>
    <row r="3454" spans="1:22" s="1" customFormat="1" x14ac:dyDescent="0.4">
      <c r="A3454" s="12"/>
      <c r="B3454" s="12"/>
      <c r="C3454" s="42"/>
      <c r="D3454" s="12"/>
      <c r="E3454" s="12"/>
      <c r="F3454" s="12"/>
      <c r="G3454" s="12"/>
      <c r="H3454" s="12"/>
      <c r="I3454" s="12"/>
      <c r="J3454" s="12"/>
      <c r="K3454" s="12"/>
      <c r="L3454" s="12"/>
      <c r="M3454" s="12"/>
      <c r="N3454" s="12"/>
      <c r="O3454" s="12"/>
      <c r="P3454" s="12"/>
      <c r="Q3454" s="12"/>
      <c r="R3454" s="12"/>
      <c r="S3454" s="12"/>
      <c r="T3454" s="12"/>
      <c r="U3454" s="12"/>
      <c r="V3454" s="12"/>
    </row>
    <row r="3455" spans="1:22" s="1" customFormat="1" x14ac:dyDescent="0.4">
      <c r="A3455" s="12"/>
      <c r="B3455" s="12"/>
      <c r="C3455" s="42"/>
      <c r="D3455" s="12"/>
      <c r="E3455" s="12"/>
      <c r="F3455" s="12"/>
      <c r="G3455" s="12"/>
      <c r="H3455" s="12"/>
      <c r="I3455" s="12"/>
      <c r="J3455" s="12"/>
      <c r="K3455" s="12"/>
      <c r="L3455" s="12"/>
      <c r="M3455" s="12"/>
      <c r="N3455" s="12"/>
      <c r="O3455" s="12"/>
      <c r="P3455" s="12"/>
      <c r="Q3455" s="12"/>
      <c r="R3455" s="12"/>
      <c r="S3455" s="12"/>
      <c r="T3455" s="12"/>
      <c r="U3455" s="12"/>
      <c r="V3455" s="12"/>
    </row>
    <row r="3456" spans="1:22" s="1" customFormat="1" x14ac:dyDescent="0.4">
      <c r="A3456" s="12"/>
      <c r="B3456" s="12"/>
      <c r="C3456" s="42"/>
      <c r="D3456" s="12"/>
      <c r="E3456" s="12"/>
      <c r="F3456" s="12"/>
      <c r="G3456" s="12"/>
      <c r="H3456" s="12"/>
      <c r="I3456" s="12"/>
      <c r="J3456" s="12"/>
      <c r="K3456" s="12"/>
      <c r="L3456" s="12"/>
      <c r="M3456" s="12"/>
      <c r="N3456" s="12"/>
      <c r="O3456" s="12"/>
      <c r="P3456" s="12"/>
      <c r="Q3456" s="12"/>
      <c r="R3456" s="12"/>
      <c r="S3456" s="12"/>
      <c r="T3456" s="12"/>
      <c r="U3456" s="12"/>
      <c r="V3456" s="12"/>
    </row>
    <row r="3457" spans="1:22" s="1" customFormat="1" x14ac:dyDescent="0.4">
      <c r="A3457" s="12"/>
      <c r="B3457" s="12"/>
      <c r="C3457" s="42"/>
      <c r="D3457" s="12"/>
      <c r="E3457" s="12"/>
      <c r="F3457" s="12"/>
      <c r="G3457" s="12"/>
      <c r="H3457" s="12"/>
      <c r="I3457" s="12"/>
      <c r="J3457" s="12"/>
      <c r="K3457" s="12"/>
      <c r="L3457" s="12"/>
      <c r="M3457" s="12"/>
      <c r="N3457" s="12"/>
      <c r="O3457" s="12"/>
      <c r="P3457" s="12"/>
      <c r="Q3457" s="12"/>
      <c r="R3457" s="12"/>
      <c r="S3457" s="12"/>
      <c r="T3457" s="12"/>
      <c r="U3457" s="12"/>
      <c r="V3457" s="12"/>
    </row>
    <row r="3458" spans="1:22" s="1" customFormat="1" x14ac:dyDescent="0.4">
      <c r="A3458" s="12"/>
      <c r="B3458" s="12"/>
      <c r="C3458" s="42"/>
      <c r="D3458" s="12"/>
      <c r="E3458" s="12"/>
      <c r="F3458" s="12"/>
      <c r="G3458" s="12"/>
      <c r="H3458" s="12"/>
      <c r="I3458" s="12"/>
      <c r="J3458" s="12"/>
      <c r="K3458" s="12"/>
      <c r="L3458" s="12"/>
      <c r="M3458" s="12"/>
      <c r="N3458" s="12"/>
      <c r="O3458" s="12"/>
      <c r="P3458" s="12"/>
      <c r="Q3458" s="12"/>
      <c r="R3458" s="12"/>
      <c r="S3458" s="12"/>
      <c r="T3458" s="12"/>
      <c r="U3458" s="12"/>
      <c r="V3458" s="12"/>
    </row>
    <row r="3459" spans="1:22" s="1" customFormat="1" x14ac:dyDescent="0.4">
      <c r="A3459" s="12"/>
      <c r="B3459" s="12"/>
      <c r="C3459" s="42"/>
      <c r="D3459" s="12"/>
      <c r="E3459" s="12"/>
      <c r="F3459" s="12"/>
      <c r="G3459" s="12"/>
      <c r="H3459" s="12"/>
      <c r="I3459" s="12"/>
      <c r="J3459" s="12"/>
      <c r="K3459" s="12"/>
      <c r="L3459" s="12"/>
      <c r="M3459" s="12"/>
      <c r="N3459" s="12"/>
      <c r="O3459" s="12"/>
      <c r="P3459" s="12"/>
      <c r="Q3459" s="12"/>
      <c r="R3459" s="12"/>
      <c r="S3459" s="12"/>
      <c r="T3459" s="12"/>
      <c r="U3459" s="12"/>
      <c r="V3459" s="12"/>
    </row>
    <row r="3460" spans="1:22" s="1" customFormat="1" x14ac:dyDescent="0.4">
      <c r="A3460" s="12"/>
      <c r="B3460" s="12"/>
      <c r="C3460" s="42"/>
      <c r="D3460" s="12"/>
      <c r="E3460" s="12"/>
      <c r="F3460" s="12"/>
      <c r="G3460" s="12"/>
      <c r="H3460" s="12"/>
      <c r="I3460" s="12"/>
      <c r="J3460" s="12"/>
      <c r="K3460" s="12"/>
      <c r="L3460" s="12"/>
      <c r="M3460" s="12"/>
      <c r="N3460" s="12"/>
      <c r="O3460" s="12"/>
      <c r="P3460" s="12"/>
      <c r="Q3460" s="12"/>
      <c r="R3460" s="12"/>
      <c r="S3460" s="12"/>
      <c r="T3460" s="12"/>
      <c r="U3460" s="12"/>
      <c r="V3460" s="12"/>
    </row>
    <row r="3461" spans="1:22" s="1" customFormat="1" x14ac:dyDescent="0.4">
      <c r="A3461" s="12"/>
      <c r="B3461" s="12"/>
      <c r="C3461" s="42"/>
      <c r="D3461" s="12"/>
      <c r="E3461" s="12"/>
      <c r="F3461" s="12"/>
      <c r="G3461" s="12"/>
      <c r="H3461" s="12"/>
      <c r="I3461" s="12"/>
      <c r="J3461" s="12"/>
      <c r="K3461" s="12"/>
      <c r="L3461" s="12"/>
      <c r="M3461" s="12"/>
      <c r="N3461" s="12"/>
      <c r="O3461" s="12"/>
      <c r="P3461" s="12"/>
      <c r="Q3461" s="12"/>
      <c r="R3461" s="12"/>
      <c r="S3461" s="12"/>
      <c r="T3461" s="12"/>
      <c r="U3461" s="12"/>
      <c r="V3461" s="12"/>
    </row>
    <row r="3462" spans="1:22" s="1" customFormat="1" x14ac:dyDescent="0.4">
      <c r="A3462" s="12"/>
      <c r="B3462" s="12"/>
      <c r="C3462" s="42"/>
      <c r="D3462" s="12"/>
      <c r="E3462" s="12"/>
      <c r="F3462" s="12"/>
      <c r="G3462" s="12"/>
      <c r="H3462" s="12"/>
      <c r="I3462" s="12"/>
      <c r="J3462" s="12"/>
      <c r="K3462" s="12"/>
      <c r="L3462" s="12"/>
      <c r="M3462" s="12"/>
      <c r="N3462" s="12"/>
      <c r="O3462" s="12"/>
      <c r="P3462" s="12"/>
      <c r="Q3462" s="12"/>
      <c r="R3462" s="12"/>
      <c r="S3462" s="12"/>
      <c r="T3462" s="12"/>
      <c r="U3462" s="12"/>
      <c r="V3462" s="12"/>
    </row>
    <row r="3463" spans="1:22" s="1" customFormat="1" x14ac:dyDescent="0.4">
      <c r="A3463" s="12"/>
      <c r="B3463" s="12"/>
      <c r="C3463" s="42"/>
      <c r="D3463" s="12"/>
      <c r="E3463" s="12"/>
      <c r="F3463" s="12"/>
      <c r="G3463" s="12"/>
      <c r="H3463" s="12"/>
      <c r="I3463" s="12"/>
      <c r="J3463" s="12"/>
      <c r="K3463" s="12"/>
      <c r="L3463" s="12"/>
      <c r="M3463" s="12"/>
      <c r="N3463" s="12"/>
      <c r="O3463" s="12"/>
      <c r="P3463" s="12"/>
      <c r="Q3463" s="12"/>
      <c r="R3463" s="12"/>
      <c r="S3463" s="12"/>
      <c r="T3463" s="12"/>
      <c r="U3463" s="12"/>
      <c r="V3463" s="12"/>
    </row>
    <row r="3464" spans="1:22" s="1" customFormat="1" x14ac:dyDescent="0.4">
      <c r="A3464" s="12"/>
      <c r="B3464" s="12"/>
      <c r="C3464" s="42"/>
      <c r="D3464" s="12"/>
      <c r="E3464" s="12"/>
      <c r="F3464" s="12"/>
      <c r="G3464" s="12"/>
      <c r="H3464" s="12"/>
      <c r="I3464" s="12"/>
      <c r="J3464" s="12"/>
      <c r="K3464" s="12"/>
      <c r="L3464" s="12"/>
      <c r="M3464" s="12"/>
      <c r="N3464" s="12"/>
      <c r="O3464" s="12"/>
      <c r="P3464" s="12"/>
      <c r="Q3464" s="12"/>
      <c r="R3464" s="12"/>
      <c r="S3464" s="12"/>
      <c r="T3464" s="12"/>
      <c r="U3464" s="12"/>
      <c r="V3464" s="12"/>
    </row>
    <row r="3465" spans="1:22" s="1" customFormat="1" x14ac:dyDescent="0.4">
      <c r="A3465" s="12"/>
      <c r="B3465" s="12"/>
      <c r="C3465" s="42"/>
      <c r="D3465" s="12"/>
      <c r="E3465" s="12"/>
      <c r="F3465" s="12"/>
      <c r="G3465" s="12"/>
      <c r="H3465" s="12"/>
      <c r="I3465" s="12"/>
      <c r="J3465" s="12"/>
      <c r="K3465" s="12"/>
      <c r="L3465" s="12"/>
      <c r="M3465" s="12"/>
      <c r="N3465" s="12"/>
      <c r="O3465" s="12"/>
      <c r="P3465" s="12"/>
      <c r="Q3465" s="12"/>
      <c r="R3465" s="12"/>
      <c r="S3465" s="12"/>
      <c r="T3465" s="12"/>
      <c r="U3465" s="12"/>
      <c r="V3465" s="12"/>
    </row>
    <row r="3466" spans="1:22" s="1" customFormat="1" x14ac:dyDescent="0.4">
      <c r="A3466" s="12"/>
      <c r="B3466" s="12"/>
      <c r="C3466" s="42"/>
      <c r="D3466" s="12"/>
      <c r="E3466" s="12"/>
      <c r="F3466" s="12"/>
      <c r="G3466" s="12"/>
      <c r="H3466" s="12"/>
      <c r="I3466" s="12"/>
      <c r="J3466" s="12"/>
      <c r="K3466" s="12"/>
      <c r="L3466" s="12"/>
      <c r="M3466" s="12"/>
      <c r="N3466" s="12"/>
      <c r="O3466" s="12"/>
      <c r="P3466" s="12"/>
      <c r="Q3466" s="12"/>
      <c r="R3466" s="12"/>
      <c r="S3466" s="12"/>
      <c r="T3466" s="12"/>
      <c r="U3466" s="12"/>
      <c r="V3466" s="12"/>
    </row>
    <row r="3467" spans="1:22" s="1" customFormat="1" x14ac:dyDescent="0.4">
      <c r="A3467" s="12"/>
      <c r="B3467" s="12"/>
      <c r="C3467" s="42"/>
      <c r="D3467" s="12"/>
      <c r="E3467" s="12"/>
      <c r="F3467" s="12"/>
      <c r="G3467" s="12"/>
      <c r="H3467" s="12"/>
      <c r="I3467" s="12"/>
      <c r="J3467" s="12"/>
      <c r="K3467" s="12"/>
      <c r="L3467" s="12"/>
      <c r="M3467" s="12"/>
      <c r="N3467" s="12"/>
      <c r="O3467" s="12"/>
      <c r="P3467" s="12"/>
      <c r="Q3467" s="12"/>
      <c r="R3467" s="12"/>
      <c r="S3467" s="12"/>
      <c r="T3467" s="12"/>
      <c r="U3467" s="12"/>
      <c r="V3467" s="12"/>
    </row>
    <row r="3468" spans="1:22" s="1" customFormat="1" x14ac:dyDescent="0.4">
      <c r="A3468" s="12"/>
      <c r="B3468" s="12"/>
      <c r="C3468" s="42"/>
      <c r="D3468" s="12"/>
      <c r="E3468" s="12"/>
      <c r="F3468" s="12"/>
      <c r="G3468" s="12"/>
      <c r="H3468" s="12"/>
      <c r="I3468" s="12"/>
      <c r="J3468" s="12"/>
      <c r="K3468" s="12"/>
      <c r="L3468" s="12"/>
      <c r="M3468" s="12"/>
      <c r="N3468" s="12"/>
      <c r="O3468" s="12"/>
      <c r="P3468" s="12"/>
      <c r="Q3468" s="12"/>
      <c r="R3468" s="12"/>
      <c r="S3468" s="12"/>
      <c r="T3468" s="12"/>
      <c r="U3468" s="12"/>
      <c r="V3468" s="12"/>
    </row>
    <row r="3469" spans="1:22" s="1" customFormat="1" x14ac:dyDescent="0.4">
      <c r="A3469" s="12"/>
      <c r="B3469" s="12"/>
      <c r="C3469" s="42"/>
      <c r="D3469" s="12"/>
      <c r="E3469" s="12"/>
      <c r="F3469" s="12"/>
      <c r="G3469" s="12"/>
      <c r="H3469" s="12"/>
      <c r="I3469" s="12"/>
      <c r="J3469" s="12"/>
      <c r="K3469" s="12"/>
      <c r="L3469" s="12"/>
      <c r="M3469" s="12"/>
      <c r="N3469" s="12"/>
      <c r="O3469" s="12"/>
      <c r="P3469" s="12"/>
      <c r="Q3469" s="12"/>
      <c r="R3469" s="12"/>
      <c r="S3469" s="12"/>
      <c r="T3469" s="12"/>
      <c r="U3469" s="12"/>
      <c r="V3469" s="12"/>
    </row>
    <row r="3470" spans="1:22" s="1" customFormat="1" x14ac:dyDescent="0.4">
      <c r="A3470" s="12"/>
      <c r="B3470" s="12"/>
      <c r="C3470" s="42"/>
      <c r="D3470" s="12"/>
      <c r="E3470" s="12"/>
      <c r="F3470" s="12"/>
      <c r="G3470" s="12"/>
      <c r="H3470" s="12"/>
      <c r="I3470" s="12"/>
      <c r="J3470" s="12"/>
      <c r="K3470" s="12"/>
      <c r="L3470" s="12"/>
      <c r="M3470" s="12"/>
      <c r="N3470" s="12"/>
      <c r="O3470" s="12"/>
      <c r="P3470" s="12"/>
      <c r="Q3470" s="12"/>
      <c r="R3470" s="12"/>
      <c r="S3470" s="12"/>
      <c r="T3470" s="12"/>
      <c r="U3470" s="12"/>
      <c r="V3470" s="12"/>
    </row>
    <row r="3471" spans="1:22" s="1" customFormat="1" x14ac:dyDescent="0.4">
      <c r="A3471" s="12"/>
      <c r="B3471" s="12"/>
      <c r="C3471" s="42"/>
      <c r="D3471" s="12"/>
      <c r="E3471" s="12"/>
      <c r="F3471" s="12"/>
      <c r="G3471" s="12"/>
      <c r="H3471" s="12"/>
      <c r="I3471" s="12"/>
      <c r="J3471" s="12"/>
      <c r="K3471" s="12"/>
      <c r="L3471" s="12"/>
      <c r="M3471" s="12"/>
      <c r="N3471" s="12"/>
      <c r="O3471" s="12"/>
      <c r="P3471" s="12"/>
      <c r="Q3471" s="12"/>
      <c r="R3471" s="12"/>
      <c r="S3471" s="12"/>
      <c r="T3471" s="12"/>
      <c r="U3471" s="12"/>
      <c r="V3471" s="12"/>
    </row>
    <row r="3472" spans="1:22" s="1" customFormat="1" x14ac:dyDescent="0.4">
      <c r="A3472" s="12"/>
      <c r="B3472" s="12"/>
      <c r="C3472" s="42"/>
      <c r="D3472" s="12"/>
      <c r="E3472" s="12"/>
      <c r="F3472" s="12"/>
      <c r="G3472" s="12"/>
      <c r="H3472" s="12"/>
      <c r="I3472" s="12"/>
      <c r="J3472" s="12"/>
      <c r="K3472" s="12"/>
      <c r="L3472" s="12"/>
      <c r="M3472" s="12"/>
      <c r="N3472" s="12"/>
      <c r="O3472" s="12"/>
      <c r="P3472" s="12"/>
      <c r="Q3472" s="12"/>
      <c r="R3472" s="12"/>
      <c r="S3472" s="12"/>
      <c r="T3472" s="12"/>
      <c r="U3472" s="12"/>
      <c r="V3472" s="12"/>
    </row>
    <row r="3473" spans="1:22" s="1" customFormat="1" x14ac:dyDescent="0.4">
      <c r="A3473" s="12"/>
      <c r="B3473" s="12"/>
      <c r="C3473" s="42"/>
      <c r="D3473" s="12"/>
      <c r="E3473" s="12"/>
      <c r="F3473" s="12"/>
      <c r="G3473" s="12"/>
      <c r="H3473" s="12"/>
      <c r="I3473" s="12"/>
      <c r="J3473" s="12"/>
      <c r="K3473" s="12"/>
      <c r="L3473" s="12"/>
      <c r="M3473" s="12"/>
      <c r="N3473" s="12"/>
      <c r="O3473" s="12"/>
      <c r="P3473" s="12"/>
      <c r="Q3473" s="12"/>
      <c r="R3473" s="12"/>
      <c r="S3473" s="12"/>
      <c r="T3473" s="12"/>
      <c r="U3473" s="12"/>
      <c r="V3473" s="12"/>
    </row>
    <row r="3474" spans="1:22" s="1" customFormat="1" x14ac:dyDescent="0.4">
      <c r="A3474" s="12"/>
      <c r="B3474" s="12"/>
      <c r="C3474" s="42"/>
      <c r="D3474" s="12"/>
      <c r="E3474" s="12"/>
      <c r="F3474" s="12"/>
      <c r="G3474" s="12"/>
      <c r="H3474" s="12"/>
      <c r="I3474" s="12"/>
      <c r="J3474" s="12"/>
      <c r="K3474" s="12"/>
      <c r="L3474" s="12"/>
      <c r="M3474" s="12"/>
      <c r="N3474" s="12"/>
      <c r="O3474" s="12"/>
      <c r="P3474" s="12"/>
      <c r="Q3474" s="12"/>
      <c r="R3474" s="12"/>
      <c r="S3474" s="12"/>
      <c r="T3474" s="12"/>
      <c r="U3474" s="12"/>
      <c r="V3474" s="12"/>
    </row>
    <row r="3475" spans="1:22" s="1" customFormat="1" x14ac:dyDescent="0.4">
      <c r="A3475" s="12"/>
      <c r="B3475" s="12"/>
      <c r="C3475" s="42"/>
      <c r="D3475" s="12"/>
      <c r="E3475" s="12"/>
      <c r="F3475" s="12"/>
      <c r="G3475" s="12"/>
      <c r="H3475" s="12"/>
      <c r="I3475" s="12"/>
      <c r="J3475" s="12"/>
      <c r="K3475" s="12"/>
      <c r="L3475" s="12"/>
      <c r="M3475" s="12"/>
      <c r="N3475" s="12"/>
      <c r="O3475" s="12"/>
      <c r="P3475" s="12"/>
      <c r="Q3475" s="12"/>
      <c r="R3475" s="12"/>
      <c r="S3475" s="12"/>
      <c r="T3475" s="12"/>
      <c r="U3475" s="12"/>
      <c r="V3475" s="12"/>
    </row>
    <row r="3476" spans="1:22" s="1" customFormat="1" x14ac:dyDescent="0.4">
      <c r="A3476" s="12"/>
      <c r="B3476" s="12"/>
      <c r="C3476" s="42"/>
      <c r="D3476" s="12"/>
      <c r="E3476" s="12"/>
      <c r="F3476" s="12"/>
      <c r="G3476" s="12"/>
      <c r="H3476" s="12"/>
      <c r="I3476" s="12"/>
      <c r="J3476" s="12"/>
      <c r="K3476" s="12"/>
      <c r="L3476" s="12"/>
      <c r="M3476" s="12"/>
      <c r="N3476" s="12"/>
      <c r="O3476" s="12"/>
      <c r="P3476" s="12"/>
      <c r="Q3476" s="12"/>
      <c r="R3476" s="12"/>
      <c r="S3476" s="12"/>
      <c r="T3476" s="12"/>
      <c r="U3476" s="12"/>
      <c r="V3476" s="12"/>
    </row>
    <row r="3477" spans="1:22" s="1" customFormat="1" x14ac:dyDescent="0.4">
      <c r="A3477" s="12"/>
      <c r="B3477" s="12"/>
      <c r="C3477" s="42"/>
      <c r="D3477" s="12"/>
      <c r="E3477" s="12"/>
      <c r="F3477" s="12"/>
      <c r="G3477" s="12"/>
      <c r="H3477" s="12"/>
      <c r="I3477" s="12"/>
      <c r="J3477" s="12"/>
      <c r="K3477" s="12"/>
      <c r="L3477" s="12"/>
      <c r="M3477" s="12"/>
      <c r="N3477" s="12"/>
      <c r="O3477" s="12"/>
      <c r="P3477" s="12"/>
      <c r="Q3477" s="12"/>
      <c r="R3477" s="12"/>
      <c r="S3477" s="12"/>
      <c r="T3477" s="12"/>
      <c r="U3477" s="12"/>
      <c r="V3477" s="12"/>
    </row>
    <row r="3478" spans="1:22" s="1" customFormat="1" x14ac:dyDescent="0.4">
      <c r="A3478" s="12"/>
      <c r="B3478" s="12"/>
      <c r="C3478" s="42"/>
      <c r="D3478" s="12"/>
      <c r="E3478" s="12"/>
      <c r="F3478" s="12"/>
      <c r="G3478" s="12"/>
      <c r="H3478" s="12"/>
      <c r="I3478" s="12"/>
      <c r="J3478" s="12"/>
      <c r="K3478" s="12"/>
      <c r="L3478" s="12"/>
      <c r="M3478" s="12"/>
      <c r="N3478" s="12"/>
      <c r="O3478" s="12"/>
      <c r="P3478" s="12"/>
      <c r="Q3478" s="12"/>
      <c r="R3478" s="12"/>
      <c r="S3478" s="12"/>
      <c r="T3478" s="12"/>
      <c r="U3478" s="12"/>
      <c r="V3478" s="12"/>
    </row>
    <row r="3479" spans="1:22" s="1" customFormat="1" x14ac:dyDescent="0.4">
      <c r="A3479" s="12"/>
      <c r="B3479" s="12"/>
      <c r="C3479" s="42"/>
      <c r="D3479" s="12"/>
      <c r="E3479" s="12"/>
      <c r="F3479" s="12"/>
      <c r="G3479" s="12"/>
      <c r="H3479" s="12"/>
      <c r="I3479" s="12"/>
      <c r="J3479" s="12"/>
      <c r="K3479" s="12"/>
      <c r="L3479" s="12"/>
      <c r="M3479" s="12"/>
      <c r="N3479" s="12"/>
      <c r="O3479" s="12"/>
      <c r="P3479" s="12"/>
      <c r="Q3479" s="12"/>
      <c r="R3479" s="12"/>
      <c r="S3479" s="12"/>
      <c r="T3479" s="12"/>
      <c r="U3479" s="12"/>
      <c r="V3479" s="12"/>
    </row>
    <row r="3480" spans="1:22" s="1" customFormat="1" x14ac:dyDescent="0.4">
      <c r="A3480" s="12"/>
      <c r="B3480" s="12"/>
      <c r="C3480" s="42"/>
      <c r="D3480" s="12"/>
      <c r="E3480" s="12"/>
      <c r="F3480" s="12"/>
      <c r="G3480" s="12"/>
      <c r="H3480" s="12"/>
      <c r="I3480" s="12"/>
      <c r="J3480" s="12"/>
      <c r="K3480" s="12"/>
      <c r="L3480" s="12"/>
      <c r="M3480" s="12"/>
      <c r="N3480" s="12"/>
      <c r="O3480" s="12"/>
      <c r="P3480" s="12"/>
      <c r="Q3480" s="12"/>
      <c r="R3480" s="12"/>
      <c r="S3480" s="12"/>
      <c r="T3480" s="12"/>
      <c r="U3480" s="12"/>
      <c r="V3480" s="12"/>
    </row>
    <row r="3481" spans="1:22" s="1" customFormat="1" x14ac:dyDescent="0.4">
      <c r="A3481" s="12"/>
      <c r="B3481" s="12"/>
      <c r="C3481" s="42"/>
      <c r="D3481" s="12"/>
      <c r="E3481" s="12"/>
      <c r="F3481" s="12"/>
      <c r="G3481" s="12"/>
      <c r="H3481" s="12"/>
      <c r="I3481" s="12"/>
      <c r="J3481" s="12"/>
      <c r="K3481" s="12"/>
      <c r="L3481" s="12"/>
      <c r="M3481" s="12"/>
      <c r="N3481" s="12"/>
      <c r="O3481" s="12"/>
      <c r="P3481" s="12"/>
      <c r="Q3481" s="12"/>
      <c r="R3481" s="12"/>
      <c r="S3481" s="12"/>
      <c r="T3481" s="12"/>
      <c r="U3481" s="12"/>
      <c r="V3481" s="12"/>
    </row>
    <row r="3482" spans="1:22" s="1" customFormat="1" x14ac:dyDescent="0.4">
      <c r="A3482" s="12"/>
      <c r="B3482" s="12"/>
      <c r="C3482" s="42"/>
      <c r="D3482" s="12"/>
      <c r="E3482" s="12"/>
      <c r="F3482" s="12"/>
      <c r="G3482" s="12"/>
      <c r="H3482" s="12"/>
      <c r="I3482" s="12"/>
      <c r="J3482" s="12"/>
      <c r="K3482" s="12"/>
      <c r="L3482" s="12"/>
      <c r="M3482" s="12"/>
      <c r="N3482" s="12"/>
      <c r="O3482" s="12"/>
      <c r="P3482" s="12"/>
      <c r="Q3482" s="12"/>
      <c r="R3482" s="12"/>
      <c r="S3482" s="12"/>
      <c r="T3482" s="12"/>
      <c r="U3482" s="12"/>
      <c r="V3482" s="12"/>
    </row>
    <row r="3483" spans="1:22" s="1" customFormat="1" x14ac:dyDescent="0.4">
      <c r="A3483" s="12"/>
      <c r="B3483" s="12"/>
      <c r="C3483" s="42"/>
      <c r="D3483" s="12"/>
      <c r="E3483" s="12"/>
      <c r="F3483" s="12"/>
      <c r="G3483" s="12"/>
      <c r="H3483" s="12"/>
      <c r="I3483" s="12"/>
      <c r="J3483" s="12"/>
      <c r="K3483" s="12"/>
      <c r="L3483" s="12"/>
      <c r="M3483" s="12"/>
      <c r="N3483" s="12"/>
      <c r="O3483" s="12"/>
      <c r="P3483" s="12"/>
      <c r="Q3483" s="12"/>
      <c r="R3483" s="12"/>
      <c r="S3483" s="12"/>
      <c r="T3483" s="12"/>
      <c r="U3483" s="12"/>
      <c r="V3483" s="12"/>
    </row>
    <row r="3484" spans="1:22" s="1" customFormat="1" x14ac:dyDescent="0.4">
      <c r="A3484" s="12"/>
      <c r="B3484" s="12"/>
      <c r="C3484" s="42"/>
      <c r="D3484" s="12"/>
      <c r="E3484" s="12"/>
      <c r="F3484" s="12"/>
      <c r="G3484" s="12"/>
      <c r="H3484" s="12"/>
      <c r="I3484" s="12"/>
      <c r="J3484" s="12"/>
      <c r="K3484" s="12"/>
      <c r="L3484" s="12"/>
      <c r="M3484" s="12"/>
      <c r="N3484" s="12"/>
      <c r="O3484" s="12"/>
      <c r="P3484" s="12"/>
      <c r="Q3484" s="12"/>
      <c r="R3484" s="12"/>
      <c r="S3484" s="12"/>
      <c r="T3484" s="12"/>
      <c r="U3484" s="12"/>
      <c r="V3484" s="12"/>
    </row>
    <row r="3485" spans="1:22" s="1" customFormat="1" x14ac:dyDescent="0.4">
      <c r="A3485" s="12"/>
      <c r="B3485" s="12"/>
      <c r="C3485" s="42"/>
      <c r="D3485" s="12"/>
      <c r="E3485" s="12"/>
      <c r="F3485" s="12"/>
      <c r="G3485" s="12"/>
      <c r="H3485" s="12"/>
      <c r="I3485" s="12"/>
      <c r="J3485" s="12"/>
      <c r="K3485" s="12"/>
      <c r="L3485" s="12"/>
      <c r="M3485" s="12"/>
      <c r="N3485" s="12"/>
      <c r="O3485" s="12"/>
      <c r="P3485" s="12"/>
      <c r="Q3485" s="12"/>
      <c r="R3485" s="12"/>
      <c r="S3485" s="12"/>
      <c r="T3485" s="12"/>
      <c r="U3485" s="12"/>
      <c r="V3485" s="12"/>
    </row>
    <row r="3486" spans="1:22" s="1" customFormat="1" x14ac:dyDescent="0.4">
      <c r="A3486" s="12"/>
      <c r="B3486" s="12"/>
      <c r="C3486" s="42"/>
      <c r="D3486" s="12"/>
      <c r="E3486" s="12"/>
      <c r="F3486" s="12"/>
      <c r="G3486" s="12"/>
      <c r="H3486" s="12"/>
      <c r="I3486" s="12"/>
      <c r="J3486" s="12"/>
      <c r="K3486" s="12"/>
      <c r="L3486" s="12"/>
      <c r="M3486" s="12"/>
      <c r="N3486" s="12"/>
      <c r="O3486" s="12"/>
      <c r="P3486" s="12"/>
      <c r="Q3486" s="12"/>
      <c r="R3486" s="12"/>
      <c r="S3486" s="12"/>
      <c r="T3486" s="12"/>
      <c r="U3486" s="12"/>
      <c r="V3486" s="12"/>
    </row>
    <row r="3487" spans="1:22" s="1" customFormat="1" x14ac:dyDescent="0.4">
      <c r="A3487" s="12"/>
      <c r="B3487" s="12"/>
      <c r="C3487" s="42"/>
      <c r="D3487" s="12"/>
      <c r="E3487" s="12"/>
      <c r="F3487" s="12"/>
      <c r="G3487" s="12"/>
      <c r="H3487" s="12"/>
      <c r="I3487" s="12"/>
      <c r="J3487" s="12"/>
      <c r="K3487" s="12"/>
      <c r="L3487" s="12"/>
      <c r="M3487" s="12"/>
      <c r="N3487" s="12"/>
      <c r="O3487" s="12"/>
      <c r="P3487" s="12"/>
      <c r="Q3487" s="12"/>
      <c r="R3487" s="12"/>
      <c r="S3487" s="12"/>
      <c r="T3487" s="12"/>
      <c r="U3487" s="12"/>
      <c r="V3487" s="12"/>
    </row>
    <row r="3488" spans="1:22" s="1" customFormat="1" x14ac:dyDescent="0.4">
      <c r="A3488" s="12"/>
      <c r="B3488" s="12"/>
      <c r="C3488" s="42"/>
      <c r="D3488" s="12"/>
      <c r="E3488" s="12"/>
      <c r="F3488" s="12"/>
      <c r="G3488" s="12"/>
      <c r="H3488" s="12"/>
      <c r="I3488" s="12"/>
      <c r="J3488" s="12"/>
      <c r="K3488" s="12"/>
      <c r="L3488" s="12"/>
      <c r="M3488" s="12"/>
      <c r="N3488" s="12"/>
      <c r="O3488" s="12"/>
      <c r="P3488" s="12"/>
      <c r="Q3488" s="12"/>
      <c r="R3488" s="12"/>
      <c r="S3488" s="12"/>
      <c r="T3488" s="12"/>
      <c r="U3488" s="12"/>
      <c r="V3488" s="12"/>
    </row>
    <row r="3489" spans="1:22" s="1" customFormat="1" x14ac:dyDescent="0.4">
      <c r="A3489" s="12"/>
      <c r="B3489" s="12"/>
      <c r="C3489" s="42"/>
      <c r="D3489" s="12"/>
      <c r="E3489" s="12"/>
      <c r="F3489" s="12"/>
      <c r="G3489" s="12"/>
      <c r="H3489" s="12"/>
      <c r="I3489" s="12"/>
      <c r="J3489" s="12"/>
      <c r="K3489" s="12"/>
      <c r="L3489" s="12"/>
      <c r="M3489" s="12"/>
      <c r="N3489" s="12"/>
      <c r="O3489" s="12"/>
      <c r="P3489" s="12"/>
      <c r="Q3489" s="12"/>
      <c r="R3489" s="12"/>
      <c r="S3489" s="12"/>
      <c r="T3489" s="12"/>
      <c r="U3489" s="12"/>
      <c r="V3489" s="12"/>
    </row>
    <row r="3490" spans="1:22" s="1" customFormat="1" x14ac:dyDescent="0.4">
      <c r="A3490" s="12"/>
      <c r="B3490" s="12"/>
      <c r="C3490" s="42"/>
      <c r="D3490" s="12"/>
      <c r="E3490" s="12"/>
      <c r="F3490" s="12"/>
      <c r="G3490" s="12"/>
      <c r="H3490" s="12"/>
      <c r="I3490" s="12"/>
      <c r="J3490" s="12"/>
      <c r="K3490" s="12"/>
      <c r="L3490" s="12"/>
      <c r="M3490" s="12"/>
      <c r="N3490" s="12"/>
      <c r="O3490" s="12"/>
      <c r="P3490" s="12"/>
      <c r="Q3490" s="12"/>
      <c r="R3490" s="12"/>
      <c r="S3490" s="12"/>
      <c r="T3490" s="12"/>
      <c r="U3490" s="12"/>
      <c r="V3490" s="12"/>
    </row>
    <row r="3491" spans="1:22" s="1" customFormat="1" x14ac:dyDescent="0.4">
      <c r="A3491" s="12"/>
      <c r="B3491" s="12"/>
      <c r="C3491" s="42"/>
      <c r="D3491" s="12"/>
      <c r="E3491" s="12"/>
      <c r="F3491" s="12"/>
      <c r="G3491" s="12"/>
      <c r="H3491" s="12"/>
      <c r="I3491" s="12"/>
      <c r="J3491" s="12"/>
      <c r="K3491" s="12"/>
      <c r="L3491" s="12"/>
      <c r="M3491" s="12"/>
      <c r="N3491" s="12"/>
      <c r="O3491" s="12"/>
      <c r="P3491" s="12"/>
      <c r="Q3491" s="12"/>
      <c r="R3491" s="12"/>
      <c r="S3491" s="12"/>
      <c r="T3491" s="12"/>
      <c r="U3491" s="12"/>
      <c r="V3491" s="12"/>
    </row>
    <row r="3492" spans="1:22" s="1" customFormat="1" x14ac:dyDescent="0.4">
      <c r="A3492" s="12"/>
      <c r="B3492" s="12"/>
      <c r="C3492" s="42"/>
      <c r="D3492" s="12"/>
      <c r="E3492" s="12"/>
      <c r="F3492" s="12"/>
      <c r="G3492" s="12"/>
      <c r="H3492" s="12"/>
      <c r="I3492" s="12"/>
      <c r="J3492" s="12"/>
      <c r="K3492" s="12"/>
      <c r="L3492" s="12"/>
      <c r="M3492" s="12"/>
      <c r="N3492" s="12"/>
      <c r="O3492" s="12"/>
      <c r="P3492" s="12"/>
      <c r="Q3492" s="12"/>
      <c r="R3492" s="12"/>
      <c r="S3492" s="12"/>
      <c r="T3492" s="12"/>
      <c r="U3492" s="12"/>
      <c r="V3492" s="12"/>
    </row>
    <row r="3493" spans="1:22" s="1" customFormat="1" x14ac:dyDescent="0.4">
      <c r="A3493" s="12"/>
      <c r="B3493" s="12"/>
      <c r="C3493" s="42"/>
      <c r="D3493" s="12"/>
      <c r="E3493" s="12"/>
      <c r="F3493" s="12"/>
      <c r="G3493" s="12"/>
      <c r="H3493" s="12"/>
      <c r="I3493" s="12"/>
      <c r="J3493" s="12"/>
      <c r="K3493" s="12"/>
      <c r="L3493" s="12"/>
      <c r="M3493" s="12"/>
      <c r="N3493" s="12"/>
      <c r="O3493" s="12"/>
      <c r="P3493" s="12"/>
      <c r="Q3493" s="12"/>
      <c r="R3493" s="12"/>
      <c r="S3493" s="12"/>
      <c r="T3493" s="12"/>
      <c r="U3493" s="12"/>
      <c r="V3493" s="12"/>
    </row>
    <row r="3494" spans="1:22" s="1" customFormat="1" x14ac:dyDescent="0.4">
      <c r="A3494" s="12"/>
      <c r="B3494" s="12"/>
      <c r="C3494" s="42"/>
      <c r="D3494" s="12"/>
      <c r="E3494" s="12"/>
      <c r="F3494" s="12"/>
      <c r="G3494" s="12"/>
      <c r="H3494" s="12"/>
      <c r="I3494" s="12"/>
      <c r="J3494" s="12"/>
      <c r="K3494" s="12"/>
      <c r="L3494" s="12"/>
      <c r="M3494" s="12"/>
      <c r="N3494" s="12"/>
      <c r="O3494" s="12"/>
      <c r="P3494" s="12"/>
      <c r="Q3494" s="12"/>
      <c r="R3494" s="12"/>
      <c r="S3494" s="12"/>
      <c r="T3494" s="12"/>
      <c r="U3494" s="12"/>
      <c r="V3494" s="12"/>
    </row>
    <row r="3495" spans="1:22" s="1" customFormat="1" x14ac:dyDescent="0.4">
      <c r="A3495" s="12"/>
      <c r="B3495" s="12"/>
      <c r="C3495" s="42"/>
      <c r="D3495" s="12"/>
      <c r="E3495" s="12"/>
      <c r="F3495" s="12"/>
      <c r="G3495" s="12"/>
      <c r="H3495" s="12"/>
      <c r="I3495" s="12"/>
      <c r="J3495" s="12"/>
      <c r="K3495" s="12"/>
      <c r="L3495" s="12"/>
      <c r="M3495" s="12"/>
      <c r="N3495" s="12"/>
      <c r="O3495" s="12"/>
      <c r="P3495" s="12"/>
      <c r="Q3495" s="12"/>
      <c r="R3495" s="12"/>
      <c r="S3495" s="12"/>
      <c r="T3495" s="12"/>
      <c r="U3495" s="12"/>
      <c r="V3495" s="12"/>
    </row>
    <row r="3496" spans="1:22" s="1" customFormat="1" x14ac:dyDescent="0.4">
      <c r="A3496" s="12"/>
      <c r="B3496" s="12"/>
      <c r="C3496" s="42"/>
      <c r="D3496" s="12"/>
      <c r="E3496" s="12"/>
      <c r="F3496" s="12"/>
      <c r="G3496" s="12"/>
      <c r="H3496" s="12"/>
      <c r="I3496" s="12"/>
      <c r="J3496" s="12"/>
      <c r="K3496" s="12"/>
      <c r="L3496" s="12"/>
      <c r="M3496" s="12"/>
      <c r="N3496" s="12"/>
      <c r="O3496" s="12"/>
      <c r="P3496" s="12"/>
      <c r="Q3496" s="12"/>
      <c r="R3496" s="12"/>
      <c r="S3496" s="12"/>
      <c r="T3496" s="12"/>
      <c r="U3496" s="12"/>
      <c r="V3496" s="12"/>
    </row>
    <row r="3497" spans="1:22" s="1" customFormat="1" x14ac:dyDescent="0.4">
      <c r="A3497" s="12"/>
      <c r="B3497" s="12"/>
      <c r="C3497" s="42"/>
      <c r="D3497" s="12"/>
      <c r="E3497" s="12"/>
      <c r="F3497" s="12"/>
      <c r="G3497" s="12"/>
      <c r="H3497" s="12"/>
      <c r="I3497" s="12"/>
      <c r="J3497" s="12"/>
      <c r="K3497" s="12"/>
      <c r="L3497" s="12"/>
      <c r="M3497" s="12"/>
      <c r="N3497" s="12"/>
      <c r="O3497" s="12"/>
      <c r="P3497" s="12"/>
      <c r="Q3497" s="12"/>
      <c r="R3497" s="12"/>
      <c r="S3497" s="12"/>
      <c r="T3497" s="12"/>
      <c r="U3497" s="12"/>
      <c r="V3497" s="12"/>
    </row>
    <row r="3498" spans="1:22" s="1" customFormat="1" x14ac:dyDescent="0.4">
      <c r="A3498" s="12"/>
      <c r="B3498" s="12"/>
      <c r="C3498" s="42"/>
      <c r="D3498" s="12"/>
      <c r="E3498" s="12"/>
      <c r="F3498" s="12"/>
      <c r="G3498" s="12"/>
      <c r="H3498" s="12"/>
      <c r="I3498" s="12"/>
      <c r="J3498" s="12"/>
      <c r="K3498" s="12"/>
      <c r="L3498" s="12"/>
      <c r="M3498" s="12"/>
      <c r="N3498" s="12"/>
      <c r="O3498" s="12"/>
      <c r="P3498" s="12"/>
      <c r="Q3498" s="12"/>
      <c r="R3498" s="12"/>
      <c r="S3498" s="12"/>
      <c r="T3498" s="12"/>
      <c r="U3498" s="12"/>
      <c r="V3498" s="12"/>
    </row>
    <row r="3499" spans="1:22" s="1" customFormat="1" x14ac:dyDescent="0.4">
      <c r="A3499" s="12"/>
      <c r="B3499" s="12"/>
      <c r="C3499" s="42"/>
      <c r="D3499" s="12"/>
      <c r="E3499" s="12"/>
      <c r="F3499" s="12"/>
      <c r="G3499" s="12"/>
      <c r="H3499" s="12"/>
      <c r="I3499" s="12"/>
      <c r="J3499" s="12"/>
      <c r="K3499" s="12"/>
      <c r="L3499" s="12"/>
      <c r="M3499" s="12"/>
      <c r="N3499" s="12"/>
      <c r="O3499" s="12"/>
      <c r="P3499" s="12"/>
      <c r="Q3499" s="12"/>
      <c r="R3499" s="12"/>
      <c r="S3499" s="12"/>
      <c r="T3499" s="12"/>
      <c r="U3499" s="12"/>
      <c r="V3499" s="12"/>
    </row>
    <row r="3500" spans="1:22" s="1" customFormat="1" x14ac:dyDescent="0.4">
      <c r="A3500" s="12"/>
      <c r="B3500" s="12"/>
      <c r="C3500" s="42"/>
      <c r="D3500" s="12"/>
      <c r="E3500" s="12"/>
      <c r="F3500" s="12"/>
      <c r="G3500" s="12"/>
      <c r="H3500" s="12"/>
      <c r="I3500" s="12"/>
      <c r="J3500" s="12"/>
      <c r="K3500" s="12"/>
      <c r="L3500" s="12"/>
      <c r="M3500" s="12"/>
      <c r="N3500" s="12"/>
      <c r="O3500" s="12"/>
      <c r="P3500" s="12"/>
      <c r="Q3500" s="12"/>
      <c r="R3500" s="12"/>
      <c r="S3500" s="12"/>
      <c r="T3500" s="12"/>
      <c r="U3500" s="12"/>
      <c r="V3500" s="12"/>
    </row>
    <row r="3501" spans="1:22" s="1" customFormat="1" x14ac:dyDescent="0.4">
      <c r="A3501" s="12"/>
      <c r="B3501" s="12"/>
      <c r="C3501" s="42"/>
      <c r="D3501" s="12"/>
      <c r="E3501" s="12"/>
      <c r="F3501" s="12"/>
      <c r="G3501" s="12"/>
      <c r="H3501" s="12"/>
      <c r="I3501" s="12"/>
      <c r="J3501" s="12"/>
      <c r="K3501" s="12"/>
      <c r="L3501" s="12"/>
      <c r="M3501" s="12"/>
      <c r="N3501" s="12"/>
      <c r="O3501" s="12"/>
      <c r="P3501" s="12"/>
      <c r="Q3501" s="12"/>
      <c r="R3501" s="12"/>
      <c r="S3501" s="12"/>
      <c r="T3501" s="12"/>
      <c r="U3501" s="12"/>
      <c r="V3501" s="12"/>
    </row>
    <row r="3502" spans="1:22" s="1" customFormat="1" x14ac:dyDescent="0.4">
      <c r="A3502" s="12"/>
      <c r="B3502" s="12"/>
      <c r="C3502" s="42"/>
      <c r="D3502" s="12"/>
      <c r="E3502" s="12"/>
      <c r="F3502" s="12"/>
      <c r="G3502" s="12"/>
      <c r="H3502" s="12"/>
      <c r="I3502" s="12"/>
      <c r="J3502" s="12"/>
      <c r="K3502" s="12"/>
      <c r="L3502" s="12"/>
      <c r="M3502" s="12"/>
      <c r="N3502" s="12"/>
      <c r="O3502" s="12"/>
      <c r="P3502" s="12"/>
      <c r="Q3502" s="12"/>
      <c r="R3502" s="12"/>
      <c r="S3502" s="12"/>
      <c r="T3502" s="12"/>
      <c r="U3502" s="12"/>
      <c r="V3502" s="12"/>
    </row>
    <row r="3503" spans="1:22" s="1" customFormat="1" x14ac:dyDescent="0.4">
      <c r="A3503" s="12"/>
      <c r="B3503" s="12"/>
      <c r="C3503" s="42"/>
      <c r="D3503" s="12"/>
      <c r="E3503" s="12"/>
      <c r="F3503" s="12"/>
      <c r="G3503" s="12"/>
      <c r="H3503" s="12"/>
      <c r="I3503" s="12"/>
      <c r="J3503" s="12"/>
      <c r="K3503" s="12"/>
      <c r="L3503" s="12"/>
      <c r="M3503" s="12"/>
      <c r="N3503" s="12"/>
      <c r="O3503" s="12"/>
      <c r="P3503" s="12"/>
      <c r="Q3503" s="12"/>
      <c r="R3503" s="12"/>
      <c r="S3503" s="12"/>
      <c r="T3503" s="12"/>
      <c r="U3503" s="12"/>
      <c r="V3503" s="12"/>
    </row>
    <row r="3504" spans="1:22" s="1" customFormat="1" x14ac:dyDescent="0.4">
      <c r="A3504" s="12"/>
      <c r="B3504" s="12"/>
      <c r="C3504" s="42"/>
      <c r="D3504" s="12"/>
      <c r="E3504" s="12"/>
      <c r="F3504" s="12"/>
      <c r="G3504" s="12"/>
      <c r="H3504" s="12"/>
      <c r="I3504" s="12"/>
      <c r="J3504" s="12"/>
      <c r="K3504" s="12"/>
      <c r="L3504" s="12"/>
      <c r="M3504" s="12"/>
      <c r="N3504" s="12"/>
      <c r="O3504" s="12"/>
      <c r="P3504" s="12"/>
      <c r="Q3504" s="12"/>
      <c r="R3504" s="12"/>
      <c r="S3504" s="12"/>
      <c r="T3504" s="12"/>
      <c r="U3504" s="12"/>
      <c r="V3504" s="12"/>
    </row>
    <row r="3505" spans="1:22" s="1" customFormat="1" x14ac:dyDescent="0.4">
      <c r="A3505" s="12"/>
      <c r="B3505" s="12"/>
      <c r="C3505" s="42"/>
      <c r="D3505" s="12"/>
      <c r="E3505" s="12"/>
      <c r="F3505" s="12"/>
      <c r="G3505" s="12"/>
      <c r="H3505" s="12"/>
      <c r="I3505" s="12"/>
      <c r="J3505" s="12"/>
      <c r="K3505" s="12"/>
      <c r="L3505" s="12"/>
      <c r="M3505" s="12"/>
      <c r="N3505" s="12"/>
      <c r="O3505" s="12"/>
      <c r="P3505" s="12"/>
      <c r="Q3505" s="12"/>
      <c r="R3505" s="12"/>
      <c r="S3505" s="12"/>
      <c r="T3505" s="12"/>
      <c r="U3505" s="12"/>
      <c r="V3505" s="12"/>
    </row>
    <row r="3506" spans="1:22" s="1" customFormat="1" x14ac:dyDescent="0.4">
      <c r="A3506" s="12"/>
      <c r="B3506" s="12"/>
      <c r="C3506" s="42"/>
      <c r="D3506" s="12"/>
      <c r="E3506" s="12"/>
      <c r="F3506" s="12"/>
      <c r="G3506" s="12"/>
      <c r="H3506" s="12"/>
      <c r="I3506" s="12"/>
      <c r="J3506" s="12"/>
      <c r="K3506" s="12"/>
      <c r="L3506" s="12"/>
      <c r="M3506" s="12"/>
      <c r="N3506" s="12"/>
      <c r="O3506" s="12"/>
      <c r="P3506" s="12"/>
      <c r="Q3506" s="12"/>
      <c r="R3506" s="12"/>
      <c r="S3506" s="12"/>
      <c r="T3506" s="12"/>
      <c r="U3506" s="12"/>
      <c r="V3506" s="12"/>
    </row>
    <row r="3507" spans="1:22" s="1" customFormat="1" x14ac:dyDescent="0.4">
      <c r="A3507" s="12"/>
      <c r="B3507" s="12"/>
      <c r="C3507" s="42"/>
      <c r="D3507" s="12"/>
      <c r="E3507" s="12"/>
      <c r="F3507" s="12"/>
      <c r="G3507" s="12"/>
      <c r="H3507" s="12"/>
      <c r="I3507" s="12"/>
      <c r="J3507" s="12"/>
      <c r="K3507" s="12"/>
      <c r="L3507" s="12"/>
      <c r="M3507" s="12"/>
      <c r="N3507" s="12"/>
      <c r="O3507" s="12"/>
      <c r="P3507" s="12"/>
      <c r="Q3507" s="12"/>
      <c r="R3507" s="12"/>
      <c r="S3507" s="12"/>
      <c r="T3507" s="12"/>
      <c r="U3507" s="12"/>
      <c r="V3507" s="12"/>
    </row>
    <row r="3508" spans="1:22" s="1" customFormat="1" x14ac:dyDescent="0.4">
      <c r="A3508" s="12"/>
      <c r="B3508" s="12"/>
      <c r="C3508" s="42"/>
      <c r="D3508" s="12"/>
      <c r="E3508" s="12"/>
      <c r="F3508" s="12"/>
      <c r="G3508" s="12"/>
      <c r="H3508" s="12"/>
      <c r="I3508" s="12"/>
      <c r="J3508" s="12"/>
      <c r="K3508" s="12"/>
      <c r="L3508" s="12"/>
      <c r="M3508" s="12"/>
      <c r="N3508" s="12"/>
      <c r="O3508" s="12"/>
      <c r="P3508" s="12"/>
      <c r="Q3508" s="12"/>
      <c r="R3508" s="12"/>
      <c r="S3508" s="12"/>
      <c r="T3508" s="12"/>
      <c r="U3508" s="12"/>
      <c r="V3508" s="12"/>
    </row>
    <row r="3509" spans="1:22" s="1" customFormat="1" x14ac:dyDescent="0.4">
      <c r="A3509" s="12"/>
      <c r="B3509" s="12"/>
      <c r="C3509" s="42"/>
      <c r="D3509" s="12"/>
      <c r="E3509" s="12"/>
      <c r="F3509" s="12"/>
      <c r="G3509" s="12"/>
      <c r="H3509" s="12"/>
      <c r="I3509" s="12"/>
      <c r="J3509" s="12"/>
      <c r="K3509" s="12"/>
      <c r="L3509" s="12"/>
      <c r="M3509" s="12"/>
      <c r="N3509" s="12"/>
      <c r="O3509" s="12"/>
      <c r="P3509" s="12"/>
      <c r="Q3509" s="12"/>
      <c r="R3509" s="12"/>
      <c r="S3509" s="12"/>
      <c r="T3509" s="12"/>
      <c r="U3509" s="12"/>
      <c r="V3509" s="12"/>
    </row>
    <row r="3510" spans="1:22" s="1" customFormat="1" x14ac:dyDescent="0.4">
      <c r="A3510" s="12"/>
      <c r="B3510" s="12"/>
      <c r="C3510" s="42"/>
      <c r="D3510" s="12"/>
      <c r="E3510" s="12"/>
      <c r="F3510" s="12"/>
      <c r="G3510" s="12"/>
      <c r="H3510" s="12"/>
      <c r="I3510" s="12"/>
      <c r="J3510" s="12"/>
      <c r="K3510" s="12"/>
      <c r="L3510" s="12"/>
      <c r="M3510" s="12"/>
      <c r="N3510" s="12"/>
      <c r="O3510" s="12"/>
      <c r="P3510" s="12"/>
      <c r="Q3510" s="12"/>
      <c r="R3510" s="12"/>
      <c r="S3510" s="12"/>
      <c r="T3510" s="12"/>
      <c r="U3510" s="12"/>
      <c r="V3510" s="12"/>
    </row>
    <row r="3511" spans="1:22" s="1" customFormat="1" x14ac:dyDescent="0.4">
      <c r="A3511" s="12"/>
      <c r="B3511" s="12"/>
      <c r="C3511" s="42"/>
      <c r="D3511" s="12"/>
      <c r="E3511" s="12"/>
      <c r="F3511" s="12"/>
      <c r="G3511" s="12"/>
      <c r="H3511" s="12"/>
      <c r="I3511" s="12"/>
      <c r="J3511" s="12"/>
      <c r="K3511" s="12"/>
      <c r="L3511" s="12"/>
      <c r="M3511" s="12"/>
      <c r="N3511" s="12"/>
      <c r="O3511" s="12"/>
      <c r="P3511" s="12"/>
      <c r="Q3511" s="12"/>
      <c r="R3511" s="12"/>
      <c r="S3511" s="12"/>
      <c r="T3511" s="12"/>
      <c r="U3511" s="12"/>
      <c r="V3511" s="12"/>
    </row>
    <row r="3512" spans="1:22" s="1" customFormat="1" x14ac:dyDescent="0.4">
      <c r="A3512" s="12"/>
      <c r="B3512" s="12"/>
      <c r="C3512" s="42"/>
      <c r="D3512" s="12"/>
      <c r="E3512" s="12"/>
      <c r="F3512" s="12"/>
      <c r="G3512" s="12"/>
      <c r="H3512" s="12"/>
      <c r="I3512" s="12"/>
      <c r="J3512" s="12"/>
      <c r="K3512" s="12"/>
      <c r="L3512" s="12"/>
      <c r="M3512" s="12"/>
      <c r="N3512" s="12"/>
      <c r="O3512" s="12"/>
      <c r="P3512" s="12"/>
      <c r="Q3512" s="12"/>
      <c r="R3512" s="12"/>
      <c r="S3512" s="12"/>
      <c r="T3512" s="12"/>
      <c r="U3512" s="12"/>
      <c r="V3512" s="12"/>
    </row>
    <row r="3513" spans="1:22" s="1" customFormat="1" x14ac:dyDescent="0.4">
      <c r="A3513" s="12"/>
      <c r="B3513" s="12"/>
      <c r="C3513" s="42"/>
      <c r="D3513" s="12"/>
      <c r="E3513" s="12"/>
      <c r="F3513" s="12"/>
      <c r="G3513" s="12"/>
      <c r="H3513" s="12"/>
      <c r="I3513" s="12"/>
      <c r="J3513" s="12"/>
      <c r="K3513" s="12"/>
      <c r="L3513" s="12"/>
      <c r="M3513" s="12"/>
      <c r="N3513" s="12"/>
      <c r="O3513" s="12"/>
      <c r="P3513" s="12"/>
      <c r="Q3513" s="12"/>
      <c r="R3513" s="12"/>
      <c r="S3513" s="12"/>
      <c r="T3513" s="12"/>
      <c r="U3513" s="12"/>
      <c r="V3513" s="12"/>
    </row>
    <row r="3514" spans="1:22" s="1" customFormat="1" x14ac:dyDescent="0.4">
      <c r="A3514" s="12"/>
      <c r="B3514" s="12"/>
      <c r="C3514" s="42"/>
      <c r="D3514" s="12"/>
      <c r="E3514" s="12"/>
      <c r="F3514" s="12"/>
      <c r="G3514" s="12"/>
      <c r="H3514" s="12"/>
      <c r="I3514" s="12"/>
      <c r="J3514" s="12"/>
      <c r="K3514" s="12"/>
      <c r="L3514" s="12"/>
      <c r="M3514" s="12"/>
      <c r="N3514" s="12"/>
      <c r="O3514" s="12"/>
      <c r="P3514" s="12"/>
      <c r="Q3514" s="12"/>
      <c r="R3514" s="12"/>
      <c r="S3514" s="12"/>
      <c r="T3514" s="12"/>
      <c r="U3514" s="12"/>
      <c r="V3514" s="12"/>
    </row>
    <row r="3515" spans="1:22" s="1" customFormat="1" x14ac:dyDescent="0.4">
      <c r="A3515" s="12"/>
      <c r="B3515" s="12"/>
      <c r="C3515" s="42"/>
      <c r="D3515" s="12"/>
      <c r="E3515" s="12"/>
      <c r="F3515" s="12"/>
      <c r="G3515" s="12"/>
      <c r="H3515" s="12"/>
      <c r="I3515" s="12"/>
      <c r="J3515" s="12"/>
      <c r="K3515" s="12"/>
      <c r="L3515" s="12"/>
      <c r="M3515" s="12"/>
      <c r="N3515" s="12"/>
      <c r="O3515" s="12"/>
      <c r="P3515" s="12"/>
      <c r="Q3515" s="12"/>
      <c r="R3515" s="12"/>
      <c r="S3515" s="12"/>
      <c r="T3515" s="12"/>
      <c r="U3515" s="12"/>
      <c r="V3515" s="12"/>
    </row>
    <row r="3516" spans="1:22" s="1" customFormat="1" x14ac:dyDescent="0.4">
      <c r="A3516" s="12"/>
      <c r="B3516" s="12"/>
      <c r="C3516" s="42"/>
      <c r="D3516" s="12"/>
      <c r="E3516" s="12"/>
      <c r="F3516" s="12"/>
      <c r="G3516" s="12"/>
      <c r="H3516" s="12"/>
      <c r="I3516" s="12"/>
      <c r="J3516" s="12"/>
      <c r="K3516" s="12"/>
      <c r="L3516" s="12"/>
      <c r="M3516" s="12"/>
      <c r="N3516" s="12"/>
      <c r="O3516" s="12"/>
      <c r="P3516" s="12"/>
      <c r="Q3516" s="12"/>
      <c r="R3516" s="12"/>
      <c r="S3516" s="12"/>
      <c r="T3516" s="12"/>
      <c r="U3516" s="12"/>
      <c r="V3516" s="12"/>
    </row>
    <row r="3517" spans="1:22" s="1" customFormat="1" x14ac:dyDescent="0.4">
      <c r="A3517" s="12"/>
      <c r="B3517" s="12"/>
      <c r="C3517" s="42"/>
      <c r="D3517" s="12"/>
      <c r="E3517" s="12"/>
      <c r="F3517" s="12"/>
      <c r="G3517" s="12"/>
      <c r="H3517" s="12"/>
      <c r="I3517" s="12"/>
      <c r="J3517" s="12"/>
      <c r="K3517" s="12"/>
      <c r="L3517" s="12"/>
      <c r="M3517" s="12"/>
      <c r="N3517" s="12"/>
      <c r="O3517" s="12"/>
      <c r="P3517" s="12"/>
      <c r="Q3517" s="12"/>
      <c r="R3517" s="12"/>
      <c r="S3517" s="12"/>
      <c r="T3517" s="12"/>
      <c r="U3517" s="12"/>
      <c r="V3517" s="12"/>
    </row>
    <row r="3518" spans="1:22" s="1" customFormat="1" x14ac:dyDescent="0.4">
      <c r="A3518" s="12"/>
      <c r="B3518" s="12"/>
      <c r="C3518" s="42"/>
      <c r="D3518" s="12"/>
      <c r="E3518" s="12"/>
      <c r="F3518" s="12"/>
      <c r="G3518" s="12"/>
      <c r="H3518" s="12"/>
      <c r="I3518" s="12"/>
      <c r="J3518" s="12"/>
      <c r="K3518" s="12"/>
      <c r="L3518" s="12"/>
      <c r="M3518" s="12"/>
      <c r="N3518" s="12"/>
      <c r="O3518" s="12"/>
      <c r="P3518" s="12"/>
      <c r="Q3518" s="12"/>
      <c r="R3518" s="12"/>
      <c r="S3518" s="12"/>
      <c r="T3518" s="12"/>
      <c r="U3518" s="12"/>
      <c r="V3518" s="12"/>
    </row>
    <row r="3519" spans="1:22" s="1" customFormat="1" x14ac:dyDescent="0.4">
      <c r="A3519" s="12"/>
      <c r="B3519" s="12"/>
      <c r="C3519" s="42"/>
      <c r="D3519" s="12"/>
      <c r="E3519" s="12"/>
      <c r="F3519" s="12"/>
      <c r="G3519" s="12"/>
      <c r="H3519" s="12"/>
      <c r="I3519" s="12"/>
      <c r="J3519" s="12"/>
      <c r="K3519" s="12"/>
      <c r="L3519" s="12"/>
      <c r="M3519" s="12"/>
      <c r="N3519" s="12"/>
      <c r="O3519" s="12"/>
      <c r="P3519" s="12"/>
      <c r="Q3519" s="12"/>
      <c r="R3519" s="12"/>
      <c r="S3519" s="12"/>
      <c r="T3519" s="12"/>
      <c r="U3519" s="12"/>
      <c r="V3519" s="12"/>
    </row>
    <row r="3520" spans="1:22" s="1" customFormat="1" x14ac:dyDescent="0.4">
      <c r="A3520" s="12"/>
      <c r="B3520" s="12"/>
      <c r="C3520" s="42"/>
      <c r="D3520" s="12"/>
      <c r="E3520" s="12"/>
      <c r="F3520" s="12"/>
      <c r="G3520" s="12"/>
      <c r="H3520" s="12"/>
      <c r="I3520" s="12"/>
      <c r="J3520" s="12"/>
      <c r="K3520" s="12"/>
      <c r="L3520" s="12"/>
      <c r="M3520" s="12"/>
      <c r="N3520" s="12"/>
      <c r="O3520" s="12"/>
      <c r="P3520" s="12"/>
      <c r="Q3520" s="12"/>
      <c r="R3520" s="12"/>
      <c r="S3520" s="12"/>
      <c r="T3520" s="12"/>
      <c r="U3520" s="12"/>
      <c r="V3520" s="12"/>
    </row>
    <row r="3521" spans="1:22" s="1" customFormat="1" x14ac:dyDescent="0.4">
      <c r="A3521" s="12"/>
      <c r="B3521" s="12"/>
      <c r="C3521" s="42"/>
      <c r="D3521" s="12"/>
      <c r="E3521" s="12"/>
      <c r="F3521" s="12"/>
      <c r="G3521" s="12"/>
      <c r="H3521" s="12"/>
      <c r="I3521" s="12"/>
      <c r="J3521" s="12"/>
      <c r="K3521" s="12"/>
      <c r="L3521" s="12"/>
      <c r="M3521" s="12"/>
      <c r="N3521" s="12"/>
      <c r="O3521" s="12"/>
      <c r="P3521" s="12"/>
      <c r="Q3521" s="12"/>
      <c r="R3521" s="12"/>
      <c r="S3521" s="12"/>
      <c r="T3521" s="12"/>
      <c r="U3521" s="12"/>
      <c r="V3521" s="12"/>
    </row>
    <row r="3522" spans="1:22" s="1" customFormat="1" x14ac:dyDescent="0.4">
      <c r="A3522" s="12"/>
      <c r="B3522" s="12"/>
      <c r="C3522" s="42"/>
      <c r="D3522" s="12"/>
      <c r="E3522" s="12"/>
      <c r="F3522" s="12"/>
      <c r="G3522" s="12"/>
      <c r="H3522" s="12"/>
      <c r="I3522" s="12"/>
      <c r="J3522" s="12"/>
      <c r="K3522" s="12"/>
      <c r="L3522" s="12"/>
      <c r="M3522" s="12"/>
      <c r="N3522" s="12"/>
      <c r="O3522" s="12"/>
      <c r="P3522" s="12"/>
      <c r="Q3522" s="12"/>
      <c r="R3522" s="12"/>
      <c r="S3522" s="12"/>
      <c r="T3522" s="12"/>
      <c r="U3522" s="12"/>
      <c r="V3522" s="12"/>
    </row>
    <row r="3523" spans="1:22" s="1" customFormat="1" x14ac:dyDescent="0.4">
      <c r="A3523" s="12"/>
      <c r="B3523" s="12"/>
      <c r="C3523" s="42"/>
      <c r="D3523" s="12"/>
      <c r="E3523" s="12"/>
      <c r="F3523" s="12"/>
      <c r="G3523" s="12"/>
      <c r="H3523" s="12"/>
      <c r="I3523" s="12"/>
      <c r="J3523" s="12"/>
      <c r="K3523" s="12"/>
      <c r="L3523" s="12"/>
      <c r="M3523" s="12"/>
      <c r="N3523" s="12"/>
      <c r="O3523" s="12"/>
      <c r="P3523" s="12"/>
      <c r="Q3523" s="12"/>
      <c r="R3523" s="12"/>
      <c r="S3523" s="12"/>
      <c r="T3523" s="12"/>
      <c r="U3523" s="12"/>
      <c r="V3523" s="12"/>
    </row>
    <row r="3524" spans="1:22" s="1" customFormat="1" x14ac:dyDescent="0.4">
      <c r="A3524" s="12"/>
      <c r="B3524" s="12"/>
      <c r="C3524" s="42"/>
      <c r="D3524" s="12"/>
      <c r="E3524" s="12"/>
      <c r="F3524" s="12"/>
      <c r="G3524" s="12"/>
      <c r="H3524" s="12"/>
      <c r="I3524" s="12"/>
      <c r="J3524" s="12"/>
      <c r="K3524" s="12"/>
      <c r="L3524" s="12"/>
      <c r="M3524" s="12"/>
      <c r="N3524" s="12"/>
      <c r="O3524" s="12"/>
      <c r="P3524" s="12"/>
      <c r="Q3524" s="12"/>
      <c r="R3524" s="12"/>
      <c r="S3524" s="12"/>
      <c r="T3524" s="12"/>
      <c r="U3524" s="12"/>
      <c r="V3524" s="12"/>
    </row>
    <row r="3525" spans="1:22" s="1" customFormat="1" x14ac:dyDescent="0.4">
      <c r="A3525" s="12"/>
      <c r="B3525" s="12"/>
      <c r="C3525" s="42"/>
      <c r="D3525" s="12"/>
      <c r="E3525" s="12"/>
      <c r="F3525" s="12"/>
      <c r="G3525" s="12"/>
      <c r="H3525" s="12"/>
      <c r="I3525" s="12"/>
      <c r="J3525" s="12"/>
      <c r="K3525" s="12"/>
      <c r="L3525" s="12"/>
      <c r="M3525" s="12"/>
      <c r="N3525" s="12"/>
      <c r="O3525" s="12"/>
      <c r="P3525" s="12"/>
      <c r="Q3525" s="12"/>
      <c r="R3525" s="12"/>
      <c r="S3525" s="12"/>
      <c r="T3525" s="12"/>
      <c r="U3525" s="12"/>
      <c r="V3525" s="12"/>
    </row>
    <row r="3526" spans="1:22" s="1" customFormat="1" x14ac:dyDescent="0.4">
      <c r="A3526" s="12"/>
      <c r="B3526" s="12"/>
      <c r="C3526" s="42"/>
      <c r="D3526" s="12"/>
      <c r="E3526" s="12"/>
      <c r="F3526" s="12"/>
      <c r="G3526" s="12"/>
      <c r="H3526" s="12"/>
      <c r="I3526" s="12"/>
      <c r="J3526" s="12"/>
      <c r="K3526" s="12"/>
      <c r="L3526" s="12"/>
      <c r="M3526" s="12"/>
      <c r="N3526" s="12"/>
      <c r="O3526" s="12"/>
      <c r="P3526" s="12"/>
      <c r="Q3526" s="12"/>
      <c r="R3526" s="12"/>
      <c r="S3526" s="12"/>
      <c r="T3526" s="12"/>
      <c r="U3526" s="12"/>
      <c r="V3526" s="12"/>
    </row>
    <row r="3527" spans="1:22" s="1" customFormat="1" x14ac:dyDescent="0.4">
      <c r="A3527" s="12"/>
      <c r="B3527" s="12"/>
      <c r="C3527" s="42"/>
      <c r="D3527" s="12"/>
      <c r="E3527" s="12"/>
      <c r="F3527" s="12"/>
      <c r="G3527" s="12"/>
      <c r="H3527" s="12"/>
      <c r="I3527" s="12"/>
      <c r="J3527" s="12"/>
      <c r="K3527" s="12"/>
      <c r="L3527" s="12"/>
      <c r="M3527" s="12"/>
      <c r="N3527" s="12"/>
      <c r="O3527" s="12"/>
      <c r="P3527" s="12"/>
      <c r="Q3527" s="12"/>
      <c r="R3527" s="12"/>
      <c r="S3527" s="12"/>
      <c r="T3527" s="12"/>
      <c r="U3527" s="12"/>
      <c r="V3527" s="12"/>
    </row>
    <row r="3528" spans="1:22" s="1" customFormat="1" x14ac:dyDescent="0.4">
      <c r="A3528" s="12"/>
      <c r="B3528" s="12"/>
      <c r="C3528" s="42"/>
      <c r="D3528" s="12"/>
      <c r="E3528" s="12"/>
      <c r="F3528" s="12"/>
      <c r="G3528" s="12"/>
      <c r="H3528" s="12"/>
      <c r="I3528" s="12"/>
      <c r="J3528" s="12"/>
      <c r="K3528" s="12"/>
      <c r="L3528" s="12"/>
      <c r="M3528" s="12"/>
      <c r="N3528" s="12"/>
      <c r="O3528" s="12"/>
      <c r="P3528" s="12"/>
      <c r="Q3528" s="12"/>
      <c r="R3528" s="12"/>
      <c r="S3528" s="12"/>
      <c r="T3528" s="12"/>
      <c r="U3528" s="12"/>
      <c r="V3528" s="12"/>
    </row>
    <row r="3529" spans="1:22" s="1" customFormat="1" x14ac:dyDescent="0.4">
      <c r="A3529" s="12"/>
      <c r="B3529" s="12"/>
      <c r="C3529" s="42"/>
      <c r="D3529" s="12"/>
      <c r="E3529" s="12"/>
      <c r="F3529" s="12"/>
      <c r="G3529" s="12"/>
      <c r="H3529" s="12"/>
      <c r="I3529" s="12"/>
      <c r="J3529" s="12"/>
      <c r="K3529" s="12"/>
      <c r="L3529" s="12"/>
      <c r="M3529" s="12"/>
      <c r="N3529" s="12"/>
      <c r="O3529" s="12"/>
      <c r="P3529" s="12"/>
      <c r="Q3529" s="12"/>
      <c r="R3529" s="12"/>
      <c r="S3529" s="12"/>
      <c r="T3529" s="12"/>
      <c r="U3529" s="12"/>
      <c r="V3529" s="12"/>
    </row>
    <row r="3530" spans="1:22" s="1" customFormat="1" x14ac:dyDescent="0.4">
      <c r="A3530" s="12"/>
      <c r="B3530" s="12"/>
      <c r="C3530" s="42"/>
      <c r="D3530" s="12"/>
      <c r="E3530" s="12"/>
      <c r="F3530" s="12"/>
      <c r="G3530" s="12"/>
      <c r="H3530" s="12"/>
      <c r="I3530" s="12"/>
      <c r="J3530" s="12"/>
      <c r="K3530" s="12"/>
      <c r="L3530" s="12"/>
      <c r="M3530" s="12"/>
      <c r="N3530" s="12"/>
      <c r="O3530" s="12"/>
      <c r="P3530" s="12"/>
      <c r="Q3530" s="12"/>
      <c r="R3530" s="12"/>
      <c r="S3530" s="12"/>
      <c r="T3530" s="12"/>
      <c r="U3530" s="12"/>
      <c r="V3530" s="12"/>
    </row>
    <row r="3531" spans="1:22" s="1" customFormat="1" x14ac:dyDescent="0.4">
      <c r="A3531" s="12"/>
      <c r="B3531" s="12"/>
      <c r="C3531" s="42"/>
      <c r="D3531" s="12"/>
      <c r="E3531" s="12"/>
      <c r="F3531" s="12"/>
      <c r="G3531" s="12"/>
      <c r="H3531" s="12"/>
      <c r="I3531" s="12"/>
      <c r="J3531" s="12"/>
      <c r="K3531" s="12"/>
      <c r="L3531" s="12"/>
      <c r="M3531" s="12"/>
      <c r="N3531" s="12"/>
      <c r="O3531" s="12"/>
      <c r="P3531" s="12"/>
      <c r="Q3531" s="12"/>
      <c r="R3531" s="12"/>
      <c r="S3531" s="12"/>
      <c r="T3531" s="12"/>
      <c r="U3531" s="12"/>
      <c r="V3531" s="12"/>
    </row>
    <row r="3532" spans="1:22" s="1" customFormat="1" x14ac:dyDescent="0.4">
      <c r="A3532" s="12"/>
      <c r="B3532" s="12"/>
      <c r="C3532" s="42"/>
      <c r="D3532" s="12"/>
      <c r="E3532" s="12"/>
      <c r="F3532" s="12"/>
      <c r="G3532" s="12"/>
      <c r="H3532" s="12"/>
      <c r="I3532" s="12"/>
      <c r="J3532" s="12"/>
      <c r="K3532" s="12"/>
      <c r="L3532" s="12"/>
      <c r="M3532" s="12"/>
      <c r="N3532" s="12"/>
      <c r="O3532" s="12"/>
      <c r="P3532" s="12"/>
      <c r="Q3532" s="12"/>
      <c r="R3532" s="12"/>
      <c r="S3532" s="12"/>
      <c r="T3532" s="12"/>
      <c r="U3532" s="12"/>
      <c r="V3532" s="12"/>
    </row>
    <row r="3533" spans="1:22" s="1" customFormat="1" x14ac:dyDescent="0.4">
      <c r="A3533" s="12"/>
      <c r="B3533" s="12"/>
      <c r="C3533" s="42"/>
      <c r="D3533" s="12"/>
      <c r="E3533" s="12"/>
      <c r="F3533" s="12"/>
      <c r="G3533" s="12"/>
      <c r="H3533" s="12"/>
      <c r="I3533" s="12"/>
      <c r="J3533" s="12"/>
      <c r="K3533" s="12"/>
      <c r="L3533" s="12"/>
      <c r="M3533" s="12"/>
      <c r="N3533" s="12"/>
      <c r="O3533" s="12"/>
      <c r="P3533" s="12"/>
      <c r="Q3533" s="12"/>
      <c r="R3533" s="12"/>
      <c r="S3533" s="12"/>
      <c r="T3533" s="12"/>
      <c r="U3533" s="12"/>
      <c r="V3533" s="12"/>
    </row>
    <row r="3534" spans="1:22" s="1" customFormat="1" x14ac:dyDescent="0.4">
      <c r="A3534" s="12"/>
      <c r="B3534" s="12"/>
      <c r="C3534" s="42"/>
      <c r="D3534" s="12"/>
      <c r="E3534" s="12"/>
      <c r="F3534" s="12"/>
      <c r="G3534" s="12"/>
      <c r="H3534" s="12"/>
      <c r="I3534" s="12"/>
      <c r="J3534" s="12"/>
      <c r="K3534" s="12"/>
      <c r="L3534" s="12"/>
      <c r="M3534" s="12"/>
      <c r="N3534" s="12"/>
      <c r="O3534" s="12"/>
      <c r="P3534" s="12"/>
      <c r="Q3534" s="12"/>
      <c r="R3534" s="12"/>
      <c r="S3534" s="12"/>
      <c r="T3534" s="12"/>
      <c r="U3534" s="12"/>
      <c r="V3534" s="12"/>
    </row>
    <row r="3535" spans="1:22" s="1" customFormat="1" x14ac:dyDescent="0.4">
      <c r="A3535" s="12"/>
      <c r="B3535" s="12"/>
      <c r="C3535" s="42"/>
      <c r="D3535" s="12"/>
      <c r="E3535" s="12"/>
      <c r="F3535" s="12"/>
      <c r="G3535" s="12"/>
      <c r="H3535" s="12"/>
      <c r="I3535" s="12"/>
      <c r="J3535" s="12"/>
      <c r="K3535" s="12"/>
      <c r="L3535" s="12"/>
      <c r="M3535" s="12"/>
      <c r="N3535" s="12"/>
      <c r="O3535" s="12"/>
      <c r="P3535" s="12"/>
      <c r="Q3535" s="12"/>
      <c r="R3535" s="12"/>
      <c r="S3535" s="12"/>
      <c r="T3535" s="12"/>
      <c r="U3535" s="12"/>
      <c r="V3535" s="12"/>
    </row>
    <row r="3536" spans="1:22" s="1" customFormat="1" x14ac:dyDescent="0.4">
      <c r="A3536" s="12"/>
      <c r="B3536" s="12"/>
      <c r="C3536" s="42"/>
      <c r="D3536" s="12"/>
      <c r="E3536" s="12"/>
      <c r="F3536" s="12"/>
      <c r="G3536" s="12"/>
      <c r="H3536" s="12"/>
      <c r="I3536" s="12"/>
      <c r="J3536" s="12"/>
      <c r="K3536" s="12"/>
      <c r="L3536" s="12"/>
      <c r="M3536" s="12"/>
      <c r="N3536" s="12"/>
      <c r="O3536" s="12"/>
      <c r="P3536" s="12"/>
      <c r="Q3536" s="12"/>
      <c r="R3536" s="12"/>
      <c r="S3536" s="12"/>
      <c r="T3536" s="12"/>
      <c r="U3536" s="12"/>
      <c r="V3536" s="12"/>
    </row>
    <row r="3537" spans="1:22" s="1" customFormat="1" x14ac:dyDescent="0.4">
      <c r="A3537" s="12"/>
      <c r="B3537" s="12"/>
      <c r="C3537" s="42"/>
      <c r="D3537" s="12"/>
      <c r="E3537" s="12"/>
      <c r="F3537" s="12"/>
      <c r="G3537" s="12"/>
      <c r="H3537" s="12"/>
      <c r="I3537" s="12"/>
      <c r="J3537" s="12"/>
      <c r="K3537" s="12"/>
      <c r="L3537" s="12"/>
      <c r="M3537" s="12"/>
      <c r="N3537" s="12"/>
      <c r="O3537" s="12"/>
      <c r="P3537" s="12"/>
      <c r="Q3537" s="12"/>
      <c r="R3537" s="12"/>
      <c r="S3537" s="12"/>
      <c r="T3537" s="12"/>
      <c r="U3537" s="12"/>
      <c r="V3537" s="12"/>
    </row>
    <row r="3538" spans="1:22" s="1" customFormat="1" x14ac:dyDescent="0.4">
      <c r="A3538" s="12"/>
      <c r="B3538" s="12"/>
      <c r="C3538" s="42"/>
      <c r="D3538" s="12"/>
      <c r="E3538" s="12"/>
      <c r="F3538" s="12"/>
      <c r="G3538" s="12"/>
      <c r="H3538" s="12"/>
      <c r="I3538" s="12"/>
      <c r="J3538" s="12"/>
      <c r="K3538" s="12"/>
      <c r="L3538" s="12"/>
      <c r="M3538" s="12"/>
      <c r="N3538" s="12"/>
      <c r="O3538" s="12"/>
      <c r="P3538" s="12"/>
      <c r="Q3538" s="12"/>
      <c r="R3538" s="12"/>
      <c r="S3538" s="12"/>
      <c r="T3538" s="12"/>
      <c r="U3538" s="12"/>
      <c r="V3538" s="12"/>
    </row>
    <row r="3539" spans="1:22" s="1" customFormat="1" x14ac:dyDescent="0.4">
      <c r="A3539" s="12"/>
      <c r="B3539" s="12"/>
      <c r="C3539" s="42"/>
      <c r="D3539" s="12"/>
      <c r="E3539" s="12"/>
      <c r="F3539" s="12"/>
      <c r="G3539" s="12"/>
      <c r="H3539" s="12"/>
      <c r="I3539" s="12"/>
      <c r="J3539" s="12"/>
      <c r="K3539" s="12"/>
      <c r="L3539" s="12"/>
      <c r="M3539" s="12"/>
      <c r="N3539" s="12"/>
      <c r="O3539" s="12"/>
      <c r="P3539" s="12"/>
      <c r="Q3539" s="12"/>
      <c r="R3539" s="12"/>
      <c r="S3539" s="12"/>
      <c r="T3539" s="12"/>
      <c r="U3539" s="12"/>
      <c r="V3539" s="12"/>
    </row>
    <row r="3540" spans="1:22" s="1" customFormat="1" x14ac:dyDescent="0.4">
      <c r="A3540" s="12"/>
      <c r="B3540" s="12"/>
      <c r="C3540" s="42"/>
      <c r="D3540" s="12"/>
      <c r="E3540" s="12"/>
      <c r="F3540" s="12"/>
      <c r="G3540" s="12"/>
      <c r="H3540" s="12"/>
      <c r="I3540" s="12"/>
      <c r="J3540" s="12"/>
      <c r="K3540" s="12"/>
      <c r="L3540" s="12"/>
      <c r="M3540" s="12"/>
      <c r="N3540" s="12"/>
      <c r="O3540" s="12"/>
      <c r="P3540" s="12"/>
      <c r="Q3540" s="12"/>
      <c r="R3540" s="12"/>
      <c r="S3540" s="12"/>
      <c r="T3540" s="12"/>
      <c r="U3540" s="12"/>
      <c r="V3540" s="12"/>
    </row>
    <row r="3541" spans="1:22" s="1" customFormat="1" x14ac:dyDescent="0.4">
      <c r="A3541" s="12"/>
      <c r="B3541" s="12"/>
      <c r="C3541" s="42"/>
      <c r="D3541" s="12"/>
      <c r="E3541" s="12"/>
      <c r="F3541" s="12"/>
      <c r="G3541" s="12"/>
      <c r="H3541" s="12"/>
      <c r="I3541" s="12"/>
      <c r="J3541" s="12"/>
      <c r="K3541" s="12"/>
      <c r="L3541" s="12"/>
      <c r="M3541" s="12"/>
      <c r="N3541" s="12"/>
      <c r="O3541" s="12"/>
      <c r="P3541" s="12"/>
      <c r="Q3541" s="12"/>
      <c r="R3541" s="12"/>
      <c r="S3541" s="12"/>
      <c r="T3541" s="12"/>
      <c r="U3541" s="12"/>
      <c r="V3541" s="12"/>
    </row>
    <row r="3542" spans="1:22" s="1" customFormat="1" x14ac:dyDescent="0.4">
      <c r="A3542" s="12"/>
      <c r="B3542" s="12"/>
      <c r="C3542" s="42"/>
      <c r="D3542" s="12"/>
      <c r="E3542" s="12"/>
      <c r="F3542" s="12"/>
      <c r="G3542" s="12"/>
      <c r="H3542" s="12"/>
      <c r="I3542" s="12"/>
      <c r="J3542" s="12"/>
      <c r="K3542" s="12"/>
      <c r="L3542" s="12"/>
      <c r="M3542" s="12"/>
      <c r="N3542" s="12"/>
      <c r="O3542" s="12"/>
      <c r="P3542" s="12"/>
      <c r="Q3542" s="12"/>
      <c r="R3542" s="12"/>
      <c r="S3542" s="12"/>
      <c r="T3542" s="12"/>
      <c r="U3542" s="12"/>
      <c r="V3542" s="12"/>
    </row>
    <row r="3543" spans="1:22" s="1" customFormat="1" x14ac:dyDescent="0.4">
      <c r="A3543" s="12"/>
      <c r="B3543" s="12"/>
      <c r="C3543" s="42"/>
      <c r="D3543" s="12"/>
      <c r="E3543" s="12"/>
      <c r="F3543" s="12"/>
      <c r="G3543" s="12"/>
      <c r="H3543" s="12"/>
      <c r="I3543" s="12"/>
      <c r="J3543" s="12"/>
      <c r="K3543" s="12"/>
      <c r="L3543" s="12"/>
      <c r="M3543" s="12"/>
      <c r="N3543" s="12"/>
      <c r="O3543" s="12"/>
      <c r="P3543" s="12"/>
      <c r="Q3543" s="12"/>
      <c r="R3543" s="12"/>
      <c r="S3543" s="12"/>
      <c r="T3543" s="12"/>
      <c r="U3543" s="12"/>
      <c r="V3543" s="12"/>
    </row>
    <row r="3544" spans="1:22" s="1" customFormat="1" x14ac:dyDescent="0.4">
      <c r="A3544" s="12"/>
      <c r="B3544" s="12"/>
      <c r="C3544" s="42"/>
      <c r="D3544" s="12"/>
      <c r="E3544" s="12"/>
      <c r="F3544" s="12"/>
      <c r="G3544" s="12"/>
      <c r="H3544" s="12"/>
      <c r="I3544" s="12"/>
      <c r="J3544" s="12"/>
      <c r="K3544" s="12"/>
      <c r="L3544" s="12"/>
      <c r="M3544" s="12"/>
      <c r="N3544" s="12"/>
      <c r="O3544" s="12"/>
      <c r="P3544" s="12"/>
      <c r="Q3544" s="12"/>
      <c r="R3544" s="12"/>
      <c r="S3544" s="12"/>
      <c r="T3544" s="12"/>
      <c r="U3544" s="12"/>
      <c r="V3544" s="12"/>
    </row>
    <row r="3545" spans="1:22" s="1" customFormat="1" x14ac:dyDescent="0.4">
      <c r="A3545" s="12"/>
      <c r="B3545" s="12"/>
      <c r="C3545" s="42"/>
      <c r="D3545" s="12"/>
      <c r="E3545" s="12"/>
      <c r="F3545" s="12"/>
      <c r="G3545" s="12"/>
      <c r="H3545" s="12"/>
      <c r="I3545" s="12"/>
      <c r="J3545" s="12"/>
      <c r="K3545" s="12"/>
      <c r="L3545" s="12"/>
      <c r="M3545" s="12"/>
      <c r="N3545" s="12"/>
      <c r="O3545" s="12"/>
      <c r="P3545" s="12"/>
      <c r="Q3545" s="12"/>
      <c r="R3545" s="12"/>
      <c r="S3545" s="12"/>
      <c r="T3545" s="12"/>
      <c r="U3545" s="12"/>
      <c r="V3545" s="12"/>
    </row>
    <row r="3546" spans="1:22" s="1" customFormat="1" x14ac:dyDescent="0.4">
      <c r="A3546" s="12"/>
      <c r="B3546" s="12"/>
      <c r="C3546" s="42"/>
      <c r="D3546" s="12"/>
      <c r="E3546" s="12"/>
      <c r="F3546" s="12"/>
      <c r="G3546" s="12"/>
      <c r="H3546" s="12"/>
      <c r="I3546" s="12"/>
      <c r="J3546" s="12"/>
      <c r="K3546" s="12"/>
      <c r="L3546" s="12"/>
      <c r="M3546" s="12"/>
      <c r="N3546" s="12"/>
      <c r="O3546" s="12"/>
      <c r="P3546" s="12"/>
      <c r="Q3546" s="12"/>
      <c r="R3546" s="12"/>
      <c r="S3546" s="12"/>
      <c r="T3546" s="12"/>
      <c r="U3546" s="12"/>
      <c r="V3546" s="12"/>
    </row>
    <row r="3547" spans="1:22" s="1" customFormat="1" x14ac:dyDescent="0.4">
      <c r="A3547" s="12"/>
      <c r="B3547" s="12"/>
      <c r="C3547" s="42"/>
      <c r="D3547" s="12"/>
      <c r="E3547" s="12"/>
      <c r="F3547" s="12"/>
      <c r="G3547" s="12"/>
      <c r="H3547" s="12"/>
      <c r="I3547" s="12"/>
      <c r="J3547" s="12"/>
      <c r="K3547" s="12"/>
      <c r="L3547" s="12"/>
      <c r="M3547" s="12"/>
      <c r="N3547" s="12"/>
      <c r="O3547" s="12"/>
      <c r="P3547" s="12"/>
      <c r="Q3547" s="12"/>
      <c r="R3547" s="12"/>
      <c r="S3547" s="12"/>
      <c r="T3547" s="12"/>
      <c r="U3547" s="12"/>
      <c r="V3547" s="12"/>
    </row>
    <row r="3548" spans="1:22" s="1" customFormat="1" x14ac:dyDescent="0.4">
      <c r="A3548" s="12"/>
      <c r="B3548" s="12"/>
      <c r="C3548" s="42"/>
      <c r="D3548" s="12"/>
      <c r="E3548" s="12"/>
      <c r="F3548" s="12"/>
      <c r="G3548" s="12"/>
      <c r="H3548" s="12"/>
      <c r="I3548" s="12"/>
      <c r="J3548" s="12"/>
      <c r="K3548" s="12"/>
      <c r="L3548" s="12"/>
      <c r="M3548" s="12"/>
      <c r="N3548" s="12"/>
      <c r="O3548" s="12"/>
      <c r="P3548" s="12"/>
      <c r="Q3548" s="12"/>
      <c r="R3548" s="12"/>
      <c r="S3548" s="12"/>
      <c r="T3548" s="12"/>
      <c r="U3548" s="12"/>
      <c r="V3548" s="12"/>
    </row>
    <row r="3549" spans="1:22" s="1" customFormat="1" x14ac:dyDescent="0.4">
      <c r="A3549" s="12"/>
      <c r="B3549" s="12"/>
      <c r="C3549" s="42"/>
      <c r="D3549" s="12"/>
      <c r="E3549" s="12"/>
      <c r="F3549" s="12"/>
      <c r="G3549" s="12"/>
      <c r="H3549" s="12"/>
      <c r="I3549" s="12"/>
      <c r="J3549" s="12"/>
      <c r="K3549" s="12"/>
      <c r="L3549" s="12"/>
      <c r="M3549" s="12"/>
      <c r="N3549" s="12"/>
      <c r="O3549" s="12"/>
      <c r="P3549" s="12"/>
      <c r="Q3549" s="12"/>
      <c r="R3549" s="12"/>
      <c r="S3549" s="12"/>
      <c r="T3549" s="12"/>
      <c r="U3549" s="12"/>
      <c r="V3549" s="12"/>
    </row>
    <row r="3550" spans="1:22" s="1" customFormat="1" x14ac:dyDescent="0.4">
      <c r="A3550" s="12"/>
      <c r="B3550" s="12"/>
      <c r="C3550" s="42"/>
      <c r="D3550" s="12"/>
      <c r="E3550" s="12"/>
      <c r="F3550" s="12"/>
      <c r="G3550" s="12"/>
      <c r="H3550" s="12"/>
      <c r="I3550" s="12"/>
      <c r="J3550" s="12"/>
      <c r="K3550" s="12"/>
      <c r="L3550" s="12"/>
      <c r="M3550" s="12"/>
      <c r="N3550" s="12"/>
      <c r="O3550" s="12"/>
      <c r="P3550" s="12"/>
      <c r="Q3550" s="12"/>
      <c r="R3550" s="12"/>
      <c r="S3550" s="12"/>
      <c r="T3550" s="12"/>
      <c r="U3550" s="12"/>
      <c r="V3550" s="12"/>
    </row>
    <row r="3551" spans="1:22" s="1" customFormat="1" x14ac:dyDescent="0.4">
      <c r="A3551" s="12"/>
      <c r="B3551" s="12"/>
      <c r="C3551" s="42"/>
      <c r="D3551" s="12"/>
      <c r="E3551" s="12"/>
      <c r="F3551" s="12"/>
      <c r="G3551" s="12"/>
      <c r="H3551" s="12"/>
      <c r="I3551" s="12"/>
      <c r="J3551" s="12"/>
      <c r="K3551" s="12"/>
      <c r="L3551" s="12"/>
      <c r="M3551" s="12"/>
      <c r="N3551" s="12"/>
      <c r="O3551" s="12"/>
      <c r="P3551" s="12"/>
      <c r="Q3551" s="12"/>
      <c r="R3551" s="12"/>
      <c r="S3551" s="12"/>
      <c r="T3551" s="12"/>
      <c r="U3551" s="12"/>
      <c r="V3551" s="12"/>
    </row>
    <row r="3552" spans="1:22" s="1" customFormat="1" x14ac:dyDescent="0.4">
      <c r="A3552" s="12"/>
      <c r="B3552" s="12"/>
      <c r="C3552" s="42"/>
      <c r="D3552" s="12"/>
      <c r="E3552" s="12"/>
      <c r="F3552" s="12"/>
      <c r="G3552" s="12"/>
      <c r="H3552" s="12"/>
      <c r="I3552" s="12"/>
      <c r="J3552" s="12"/>
      <c r="K3552" s="12"/>
      <c r="L3552" s="12"/>
      <c r="M3552" s="12"/>
      <c r="N3552" s="12"/>
      <c r="O3552" s="12"/>
      <c r="P3552" s="12"/>
      <c r="Q3552" s="12"/>
      <c r="R3552" s="12"/>
      <c r="S3552" s="12"/>
      <c r="T3552" s="12"/>
      <c r="U3552" s="12"/>
      <c r="V3552" s="12"/>
    </row>
    <row r="3553" spans="1:22" s="1" customFormat="1" x14ac:dyDescent="0.4">
      <c r="A3553" s="12"/>
      <c r="B3553" s="12"/>
      <c r="C3553" s="42"/>
      <c r="D3553" s="12"/>
      <c r="E3553" s="12"/>
      <c r="F3553" s="12"/>
      <c r="G3553" s="12"/>
      <c r="H3553" s="12"/>
      <c r="I3553" s="12"/>
      <c r="J3553" s="12"/>
      <c r="K3553" s="12"/>
      <c r="L3553" s="12"/>
      <c r="M3553" s="12"/>
      <c r="N3553" s="12"/>
      <c r="O3553" s="12"/>
      <c r="P3553" s="12"/>
      <c r="Q3553" s="12"/>
      <c r="R3553" s="12"/>
      <c r="S3553" s="12"/>
      <c r="T3553" s="12"/>
      <c r="U3553" s="12"/>
      <c r="V3553" s="12"/>
    </row>
    <row r="3554" spans="1:22" s="1" customFormat="1" x14ac:dyDescent="0.4">
      <c r="A3554" s="12"/>
      <c r="B3554" s="12"/>
      <c r="C3554" s="42"/>
      <c r="D3554" s="12"/>
      <c r="E3554" s="12"/>
      <c r="F3554" s="12"/>
      <c r="G3554" s="12"/>
      <c r="H3554" s="12"/>
      <c r="I3554" s="12"/>
      <c r="J3554" s="12"/>
      <c r="K3554" s="12"/>
      <c r="L3554" s="12"/>
      <c r="M3554" s="12"/>
      <c r="N3554" s="12"/>
      <c r="O3554" s="12"/>
      <c r="P3554" s="12"/>
      <c r="Q3554" s="12"/>
      <c r="R3554" s="12"/>
      <c r="S3554" s="12"/>
      <c r="T3554" s="12"/>
      <c r="U3554" s="12"/>
      <c r="V3554" s="12"/>
    </row>
    <row r="3555" spans="1:22" s="1" customFormat="1" x14ac:dyDescent="0.4">
      <c r="A3555" s="12"/>
      <c r="B3555" s="12"/>
      <c r="C3555" s="42"/>
      <c r="D3555" s="12"/>
      <c r="E3555" s="12"/>
      <c r="F3555" s="12"/>
      <c r="G3555" s="12"/>
      <c r="H3555" s="12"/>
      <c r="I3555" s="12"/>
      <c r="J3555" s="12"/>
      <c r="K3555" s="12"/>
      <c r="L3555" s="12"/>
      <c r="M3555" s="12"/>
      <c r="N3555" s="12"/>
      <c r="O3555" s="12"/>
      <c r="P3555" s="12"/>
      <c r="Q3555" s="12"/>
      <c r="R3555" s="12"/>
      <c r="S3555" s="12"/>
      <c r="T3555" s="12"/>
      <c r="U3555" s="12"/>
      <c r="V3555" s="12"/>
    </row>
    <row r="3556" spans="1:22" s="1" customFormat="1" x14ac:dyDescent="0.4">
      <c r="A3556" s="12"/>
      <c r="B3556" s="12"/>
      <c r="C3556" s="42"/>
      <c r="D3556" s="12"/>
      <c r="E3556" s="12"/>
      <c r="F3556" s="12"/>
      <c r="G3556" s="12"/>
      <c r="H3556" s="12"/>
      <c r="I3556" s="12"/>
      <c r="J3556" s="12"/>
      <c r="K3556" s="12"/>
      <c r="L3556" s="12"/>
      <c r="M3556" s="12"/>
      <c r="N3556" s="12"/>
      <c r="O3556" s="12"/>
      <c r="P3556" s="12"/>
      <c r="Q3556" s="12"/>
      <c r="R3556" s="12"/>
      <c r="S3556" s="12"/>
      <c r="T3556" s="12"/>
      <c r="U3556" s="12"/>
      <c r="V3556" s="12"/>
    </row>
    <row r="3557" spans="1:22" s="1" customFormat="1" x14ac:dyDescent="0.4">
      <c r="A3557" s="12"/>
      <c r="B3557" s="12"/>
      <c r="C3557" s="42"/>
      <c r="D3557" s="12"/>
      <c r="E3557" s="12"/>
      <c r="F3557" s="12"/>
      <c r="G3557" s="12"/>
      <c r="H3557" s="12"/>
      <c r="I3557" s="12"/>
      <c r="J3557" s="12"/>
      <c r="K3557" s="12"/>
      <c r="L3557" s="12"/>
      <c r="M3557" s="12"/>
      <c r="N3557" s="12"/>
      <c r="O3557" s="12"/>
      <c r="P3557" s="12"/>
      <c r="Q3557" s="12"/>
      <c r="R3557" s="12"/>
      <c r="S3557" s="12"/>
      <c r="T3557" s="12"/>
      <c r="U3557" s="12"/>
      <c r="V3557" s="12"/>
    </row>
    <row r="3558" spans="1:22" s="1" customFormat="1" x14ac:dyDescent="0.4">
      <c r="A3558" s="12"/>
      <c r="B3558" s="12"/>
      <c r="C3558" s="42"/>
      <c r="D3558" s="12"/>
      <c r="E3558" s="12"/>
      <c r="F3558" s="12"/>
      <c r="G3558" s="12"/>
      <c r="H3558" s="12"/>
      <c r="I3558" s="12"/>
      <c r="J3558" s="12"/>
      <c r="K3558" s="12"/>
      <c r="L3558" s="12"/>
      <c r="M3558" s="12"/>
      <c r="N3558" s="12"/>
      <c r="O3558" s="12"/>
      <c r="P3558" s="12"/>
      <c r="Q3558" s="12"/>
      <c r="R3558" s="12"/>
      <c r="S3558" s="12"/>
      <c r="T3558" s="12"/>
      <c r="U3558" s="12"/>
      <c r="V3558" s="12"/>
    </row>
    <row r="3559" spans="1:22" s="1" customFormat="1" x14ac:dyDescent="0.4">
      <c r="A3559" s="12"/>
      <c r="B3559" s="12"/>
      <c r="C3559" s="42"/>
      <c r="D3559" s="12"/>
      <c r="E3559" s="12"/>
      <c r="F3559" s="12"/>
      <c r="G3559" s="12"/>
      <c r="H3559" s="12"/>
      <c r="I3559" s="12"/>
      <c r="J3559" s="12"/>
      <c r="K3559" s="12"/>
      <c r="L3559" s="12"/>
      <c r="M3559" s="12"/>
      <c r="N3559" s="12"/>
      <c r="O3559" s="12"/>
      <c r="P3559" s="12"/>
      <c r="Q3559" s="12"/>
      <c r="R3559" s="12"/>
      <c r="S3559" s="12"/>
      <c r="T3559" s="12"/>
      <c r="U3559" s="12"/>
      <c r="V3559" s="12"/>
    </row>
    <row r="3560" spans="1:22" s="1" customFormat="1" x14ac:dyDescent="0.4">
      <c r="A3560" s="12"/>
      <c r="B3560" s="12"/>
      <c r="C3560" s="42"/>
      <c r="D3560" s="12"/>
      <c r="E3560" s="12"/>
      <c r="F3560" s="12"/>
      <c r="G3560" s="12"/>
      <c r="H3560" s="12"/>
      <c r="I3560" s="12"/>
      <c r="J3560" s="12"/>
      <c r="K3560" s="12"/>
      <c r="L3560" s="12"/>
      <c r="M3560" s="12"/>
      <c r="N3560" s="12"/>
      <c r="O3560" s="12"/>
      <c r="P3560" s="12"/>
      <c r="Q3560" s="12"/>
      <c r="R3560" s="12"/>
      <c r="S3560" s="12"/>
      <c r="T3560" s="12"/>
      <c r="U3560" s="12"/>
      <c r="V3560" s="12"/>
    </row>
    <row r="3561" spans="1:22" s="1" customFormat="1" x14ac:dyDescent="0.4">
      <c r="A3561" s="12"/>
      <c r="B3561" s="12"/>
      <c r="C3561" s="42"/>
      <c r="D3561" s="12"/>
      <c r="E3561" s="12"/>
      <c r="F3561" s="12"/>
      <c r="G3561" s="12"/>
      <c r="H3561" s="12"/>
      <c r="I3561" s="12"/>
      <c r="J3561" s="12"/>
      <c r="K3561" s="12"/>
      <c r="L3561" s="12"/>
      <c r="M3561" s="12"/>
      <c r="N3561" s="12"/>
      <c r="O3561" s="12"/>
      <c r="P3561" s="12"/>
      <c r="Q3561" s="12"/>
      <c r="R3561" s="12"/>
      <c r="S3561" s="12"/>
      <c r="T3561" s="12"/>
      <c r="U3561" s="12"/>
      <c r="V3561" s="12"/>
    </row>
    <row r="3562" spans="1:22" s="1" customFormat="1" x14ac:dyDescent="0.4">
      <c r="A3562" s="12"/>
      <c r="B3562" s="12"/>
      <c r="C3562" s="42"/>
      <c r="D3562" s="12"/>
      <c r="E3562" s="12"/>
      <c r="F3562" s="12"/>
      <c r="G3562" s="12"/>
      <c r="H3562" s="12"/>
      <c r="I3562" s="12"/>
      <c r="J3562" s="12"/>
      <c r="K3562" s="12"/>
      <c r="L3562" s="12"/>
      <c r="M3562" s="12"/>
      <c r="N3562" s="12"/>
      <c r="O3562" s="12"/>
      <c r="P3562" s="12"/>
      <c r="Q3562" s="12"/>
      <c r="R3562" s="12"/>
      <c r="S3562" s="12"/>
      <c r="T3562" s="12"/>
      <c r="U3562" s="12"/>
      <c r="V3562" s="12"/>
    </row>
    <row r="3563" spans="1:22" s="1" customFormat="1" x14ac:dyDescent="0.4">
      <c r="A3563" s="12"/>
      <c r="B3563" s="12"/>
      <c r="C3563" s="42"/>
      <c r="D3563" s="12"/>
      <c r="E3563" s="12"/>
      <c r="F3563" s="12"/>
      <c r="G3563" s="12"/>
      <c r="H3563" s="12"/>
      <c r="I3563" s="12"/>
      <c r="J3563" s="12"/>
      <c r="K3563" s="12"/>
      <c r="L3563" s="12"/>
      <c r="M3563" s="12"/>
      <c r="N3563" s="12"/>
      <c r="O3563" s="12"/>
      <c r="P3563" s="12"/>
      <c r="Q3563" s="12"/>
      <c r="R3563" s="12"/>
      <c r="S3563" s="12"/>
      <c r="T3563" s="12"/>
      <c r="U3563" s="12"/>
      <c r="V3563" s="12"/>
    </row>
    <row r="3564" spans="1:22" s="1" customFormat="1" x14ac:dyDescent="0.4">
      <c r="A3564" s="12"/>
      <c r="B3564" s="12"/>
      <c r="C3564" s="42"/>
      <c r="D3564" s="12"/>
      <c r="E3564" s="12"/>
      <c r="F3564" s="12"/>
      <c r="G3564" s="12"/>
      <c r="H3564" s="12"/>
      <c r="I3564" s="12"/>
      <c r="J3564" s="12"/>
      <c r="K3564" s="12"/>
      <c r="L3564" s="12"/>
      <c r="M3564" s="12"/>
      <c r="N3564" s="12"/>
      <c r="O3564" s="12"/>
      <c r="P3564" s="12"/>
      <c r="Q3564" s="12"/>
      <c r="R3564" s="12"/>
      <c r="S3564" s="12"/>
      <c r="T3564" s="12"/>
      <c r="U3564" s="12"/>
      <c r="V3564" s="12"/>
    </row>
    <row r="3565" spans="1:22" s="1" customFormat="1" x14ac:dyDescent="0.4">
      <c r="A3565" s="12"/>
      <c r="B3565" s="12"/>
      <c r="C3565" s="42"/>
      <c r="D3565" s="12"/>
      <c r="E3565" s="12"/>
      <c r="F3565" s="12"/>
      <c r="G3565" s="12"/>
      <c r="H3565" s="12"/>
      <c r="I3565" s="12"/>
      <c r="J3565" s="12"/>
      <c r="K3565" s="12"/>
      <c r="L3565" s="12"/>
      <c r="M3565" s="12"/>
      <c r="N3565" s="12"/>
      <c r="O3565" s="12"/>
      <c r="P3565" s="12"/>
      <c r="Q3565" s="12"/>
      <c r="R3565" s="12"/>
      <c r="S3565" s="12"/>
      <c r="T3565" s="12"/>
      <c r="U3565" s="12"/>
      <c r="V3565" s="12"/>
    </row>
    <row r="3566" spans="1:22" s="1" customFormat="1" x14ac:dyDescent="0.4">
      <c r="A3566" s="12"/>
      <c r="B3566" s="12"/>
      <c r="C3566" s="42"/>
      <c r="D3566" s="12"/>
      <c r="E3566" s="12"/>
      <c r="F3566" s="12"/>
      <c r="G3566" s="12"/>
      <c r="H3566" s="12"/>
      <c r="I3566" s="12"/>
      <c r="J3566" s="12"/>
      <c r="K3566" s="12"/>
      <c r="L3566" s="12"/>
      <c r="M3566" s="12"/>
      <c r="N3566" s="12"/>
      <c r="O3566" s="12"/>
      <c r="P3566" s="12"/>
      <c r="Q3566" s="12"/>
      <c r="R3566" s="12"/>
      <c r="S3566" s="12"/>
      <c r="T3566" s="12"/>
      <c r="U3566" s="12"/>
      <c r="V3566" s="12"/>
    </row>
    <row r="3567" spans="1:22" s="1" customFormat="1" x14ac:dyDescent="0.4">
      <c r="A3567" s="12"/>
      <c r="B3567" s="12"/>
      <c r="C3567" s="42"/>
      <c r="D3567" s="12"/>
      <c r="E3567" s="12"/>
      <c r="F3567" s="12"/>
      <c r="G3567" s="12"/>
      <c r="H3567" s="12"/>
      <c r="I3567" s="12"/>
      <c r="J3567" s="12"/>
      <c r="K3567" s="12"/>
      <c r="L3567" s="12"/>
      <c r="M3567" s="12"/>
      <c r="N3567" s="12"/>
      <c r="O3567" s="12"/>
      <c r="P3567" s="12"/>
      <c r="Q3567" s="12"/>
      <c r="R3567" s="12"/>
      <c r="S3567" s="12"/>
      <c r="T3567" s="12"/>
      <c r="U3567" s="12"/>
      <c r="V3567" s="12"/>
    </row>
    <row r="3568" spans="1:22" s="1" customFormat="1" x14ac:dyDescent="0.4">
      <c r="A3568" s="12"/>
      <c r="B3568" s="12"/>
      <c r="C3568" s="42"/>
      <c r="D3568" s="12"/>
      <c r="E3568" s="12"/>
      <c r="F3568" s="12"/>
      <c r="G3568" s="12"/>
      <c r="H3568" s="12"/>
      <c r="I3568" s="12"/>
      <c r="J3568" s="12"/>
      <c r="K3568" s="12"/>
      <c r="L3568" s="12"/>
      <c r="M3568" s="12"/>
      <c r="N3568" s="12"/>
      <c r="O3568" s="12"/>
      <c r="P3568" s="12"/>
      <c r="Q3568" s="12"/>
      <c r="R3568" s="12"/>
      <c r="S3568" s="12"/>
      <c r="T3568" s="12"/>
      <c r="U3568" s="12"/>
      <c r="V3568" s="12"/>
    </row>
    <row r="3569" spans="1:22" s="1" customFormat="1" x14ac:dyDescent="0.4">
      <c r="A3569" s="12"/>
      <c r="B3569" s="12"/>
      <c r="C3569" s="42"/>
      <c r="D3569" s="12"/>
      <c r="E3569" s="12"/>
      <c r="F3569" s="12"/>
      <c r="G3569" s="12"/>
      <c r="H3569" s="12"/>
      <c r="I3569" s="12"/>
      <c r="J3569" s="12"/>
      <c r="K3569" s="12"/>
      <c r="L3569" s="12"/>
      <c r="M3569" s="12"/>
      <c r="N3569" s="12"/>
      <c r="O3569" s="12"/>
      <c r="P3569" s="12"/>
      <c r="Q3569" s="12"/>
      <c r="R3569" s="12"/>
      <c r="S3569" s="12"/>
      <c r="T3569" s="12"/>
      <c r="U3569" s="12"/>
      <c r="V3569" s="12"/>
    </row>
    <row r="3570" spans="1:22" s="1" customFormat="1" x14ac:dyDescent="0.4">
      <c r="A3570" s="12"/>
      <c r="B3570" s="12"/>
      <c r="C3570" s="42"/>
      <c r="D3570" s="12"/>
      <c r="E3570" s="12"/>
      <c r="F3570" s="12"/>
      <c r="G3570" s="12"/>
      <c r="H3570" s="12"/>
      <c r="I3570" s="12"/>
      <c r="J3570" s="12"/>
      <c r="K3570" s="12"/>
      <c r="L3570" s="12"/>
      <c r="M3570" s="12"/>
      <c r="N3570" s="12"/>
      <c r="O3570" s="12"/>
      <c r="P3570" s="12"/>
      <c r="Q3570" s="12"/>
      <c r="R3570" s="12"/>
      <c r="S3570" s="12"/>
      <c r="T3570" s="12"/>
      <c r="U3570" s="12"/>
      <c r="V3570" s="12"/>
    </row>
    <row r="3571" spans="1:22" s="1" customFormat="1" x14ac:dyDescent="0.4">
      <c r="A3571" s="12"/>
      <c r="B3571" s="12"/>
      <c r="C3571" s="42"/>
      <c r="D3571" s="12"/>
      <c r="E3571" s="12"/>
      <c r="F3571" s="12"/>
      <c r="G3571" s="12"/>
      <c r="H3571" s="12"/>
      <c r="I3571" s="12"/>
      <c r="J3571" s="12"/>
      <c r="K3571" s="12"/>
      <c r="L3571" s="12"/>
      <c r="M3571" s="12"/>
      <c r="N3571" s="12"/>
      <c r="O3571" s="12"/>
      <c r="P3571" s="12"/>
      <c r="Q3571" s="12"/>
      <c r="R3571" s="12"/>
      <c r="S3571" s="12"/>
      <c r="T3571" s="12"/>
      <c r="U3571" s="12"/>
      <c r="V3571" s="12"/>
    </row>
    <row r="3572" spans="1:22" s="1" customFormat="1" x14ac:dyDescent="0.4">
      <c r="A3572" s="12"/>
      <c r="B3572" s="12"/>
      <c r="C3572" s="42"/>
      <c r="D3572" s="12"/>
      <c r="E3572" s="12"/>
      <c r="F3572" s="12"/>
      <c r="G3572" s="12"/>
      <c r="H3572" s="12"/>
      <c r="I3572" s="12"/>
      <c r="J3572" s="12"/>
      <c r="K3572" s="12"/>
      <c r="L3572" s="12"/>
      <c r="M3572" s="12"/>
      <c r="N3572" s="12"/>
      <c r="O3572" s="12"/>
      <c r="P3572" s="12"/>
      <c r="Q3572" s="12"/>
      <c r="R3572" s="12"/>
      <c r="S3572" s="12"/>
      <c r="T3572" s="12"/>
      <c r="U3572" s="12"/>
      <c r="V3572" s="12"/>
    </row>
    <row r="3573" spans="1:22" s="1" customFormat="1" x14ac:dyDescent="0.4">
      <c r="A3573" s="12"/>
      <c r="B3573" s="12"/>
      <c r="C3573" s="42"/>
      <c r="D3573" s="12"/>
      <c r="E3573" s="12"/>
      <c r="F3573" s="12"/>
      <c r="G3573" s="12"/>
      <c r="H3573" s="12"/>
      <c r="I3573" s="12"/>
      <c r="J3573" s="12"/>
      <c r="K3573" s="12"/>
      <c r="L3573" s="12"/>
      <c r="M3573" s="12"/>
      <c r="N3573" s="12"/>
      <c r="O3573" s="12"/>
      <c r="P3573" s="12"/>
      <c r="Q3573" s="12"/>
      <c r="R3573" s="12"/>
      <c r="S3573" s="12"/>
      <c r="T3573" s="12"/>
      <c r="U3573" s="12"/>
      <c r="V3573" s="12"/>
    </row>
    <row r="3574" spans="1:22" s="1" customFormat="1" x14ac:dyDescent="0.4">
      <c r="A3574" s="12"/>
      <c r="B3574" s="12"/>
      <c r="C3574" s="42"/>
      <c r="D3574" s="12"/>
      <c r="E3574" s="12"/>
      <c r="F3574" s="12"/>
      <c r="G3574" s="12"/>
      <c r="H3574" s="12"/>
      <c r="I3574" s="12"/>
      <c r="J3574" s="12"/>
      <c r="K3574" s="12"/>
      <c r="L3574" s="12"/>
      <c r="M3574" s="12"/>
      <c r="N3574" s="12"/>
      <c r="O3574" s="12"/>
      <c r="P3574" s="12"/>
      <c r="Q3574" s="12"/>
      <c r="R3574" s="12"/>
      <c r="S3574" s="12"/>
      <c r="T3574" s="12"/>
      <c r="U3574" s="12"/>
      <c r="V3574" s="12"/>
    </row>
    <row r="3575" spans="1:22" s="1" customFormat="1" x14ac:dyDescent="0.4">
      <c r="A3575" s="12"/>
      <c r="B3575" s="12"/>
      <c r="C3575" s="42"/>
      <c r="D3575" s="12"/>
      <c r="E3575" s="12"/>
      <c r="F3575" s="12"/>
      <c r="G3575" s="12"/>
      <c r="H3575" s="12"/>
      <c r="I3575" s="12"/>
      <c r="J3575" s="12"/>
      <c r="K3575" s="12"/>
      <c r="L3575" s="12"/>
      <c r="M3575" s="12"/>
      <c r="N3575" s="12"/>
      <c r="O3575" s="12"/>
      <c r="P3575" s="12"/>
      <c r="Q3575" s="12"/>
      <c r="R3575" s="12"/>
      <c r="S3575" s="12"/>
      <c r="T3575" s="12"/>
      <c r="U3575" s="12"/>
      <c r="V3575" s="12"/>
    </row>
    <row r="3576" spans="1:22" s="1" customFormat="1" x14ac:dyDescent="0.4">
      <c r="A3576" s="12"/>
      <c r="B3576" s="12"/>
      <c r="C3576" s="42"/>
      <c r="D3576" s="12"/>
      <c r="E3576" s="12"/>
      <c r="F3576" s="12"/>
      <c r="G3576" s="12"/>
      <c r="H3576" s="12"/>
      <c r="I3576" s="12"/>
      <c r="J3576" s="12"/>
      <c r="K3576" s="12"/>
      <c r="L3576" s="12"/>
      <c r="M3576" s="12"/>
      <c r="N3576" s="12"/>
      <c r="O3576" s="12"/>
      <c r="P3576" s="12"/>
      <c r="Q3576" s="12"/>
      <c r="R3576" s="12"/>
      <c r="S3576" s="12"/>
      <c r="T3576" s="12"/>
      <c r="U3576" s="12"/>
      <c r="V3576" s="12"/>
    </row>
    <row r="3577" spans="1:22" s="1" customFormat="1" x14ac:dyDescent="0.4">
      <c r="A3577" s="12"/>
      <c r="B3577" s="12"/>
      <c r="C3577" s="42"/>
      <c r="D3577" s="12"/>
      <c r="E3577" s="12"/>
      <c r="F3577" s="12"/>
      <c r="G3577" s="12"/>
      <c r="H3577" s="12"/>
      <c r="I3577" s="12"/>
      <c r="J3577" s="12"/>
      <c r="K3577" s="12"/>
      <c r="L3577" s="12"/>
      <c r="M3577" s="12"/>
      <c r="N3577" s="12"/>
      <c r="O3577" s="12"/>
      <c r="P3577" s="12"/>
      <c r="Q3577" s="12"/>
      <c r="R3577" s="12"/>
      <c r="S3577" s="12"/>
      <c r="T3577" s="12"/>
      <c r="U3577" s="12"/>
      <c r="V3577" s="12"/>
    </row>
    <row r="3578" spans="1:22" s="1" customFormat="1" x14ac:dyDescent="0.4">
      <c r="A3578" s="12"/>
      <c r="B3578" s="12"/>
      <c r="C3578" s="42"/>
      <c r="D3578" s="12"/>
      <c r="E3578" s="12"/>
      <c r="F3578" s="12"/>
      <c r="G3578" s="12"/>
      <c r="H3578" s="12"/>
      <c r="I3578" s="12"/>
      <c r="J3578" s="12"/>
      <c r="K3578" s="12"/>
      <c r="L3578" s="12"/>
      <c r="M3578" s="12"/>
      <c r="N3578" s="12"/>
      <c r="O3578" s="12"/>
      <c r="P3578" s="12"/>
      <c r="Q3578" s="12"/>
      <c r="R3578" s="12"/>
      <c r="S3578" s="12"/>
      <c r="T3578" s="12"/>
      <c r="U3578" s="12"/>
      <c r="V3578" s="12"/>
    </row>
    <row r="3579" spans="1:22" s="1" customFormat="1" x14ac:dyDescent="0.4">
      <c r="A3579" s="12"/>
      <c r="B3579" s="12"/>
      <c r="C3579" s="42"/>
      <c r="D3579" s="12"/>
      <c r="E3579" s="12"/>
      <c r="F3579" s="12"/>
      <c r="G3579" s="12"/>
      <c r="H3579" s="12"/>
      <c r="I3579" s="12"/>
      <c r="J3579" s="12"/>
      <c r="K3579" s="12"/>
      <c r="L3579" s="12"/>
      <c r="M3579" s="12"/>
      <c r="N3579" s="12"/>
      <c r="O3579" s="12"/>
      <c r="P3579" s="12"/>
      <c r="Q3579" s="12"/>
      <c r="R3579" s="12"/>
      <c r="S3579" s="12"/>
      <c r="T3579" s="12"/>
      <c r="U3579" s="12"/>
      <c r="V3579" s="12"/>
    </row>
    <row r="3580" spans="1:22" s="1" customFormat="1" x14ac:dyDescent="0.4">
      <c r="A3580" s="12"/>
      <c r="B3580" s="12"/>
      <c r="C3580" s="42"/>
      <c r="D3580" s="12"/>
      <c r="E3580" s="12"/>
      <c r="F3580" s="12"/>
      <c r="G3580" s="12"/>
      <c r="H3580" s="12"/>
      <c r="I3580" s="12"/>
      <c r="J3580" s="12"/>
      <c r="K3580" s="12"/>
      <c r="L3580" s="12"/>
      <c r="M3580" s="12"/>
      <c r="N3580" s="12"/>
      <c r="O3580" s="12"/>
      <c r="P3580" s="12"/>
      <c r="Q3580" s="12"/>
      <c r="R3580" s="12"/>
      <c r="S3580" s="12"/>
      <c r="T3580" s="12"/>
      <c r="U3580" s="12"/>
      <c r="V3580" s="12"/>
    </row>
    <row r="3581" spans="1:22" s="1" customFormat="1" x14ac:dyDescent="0.4">
      <c r="A3581" s="12"/>
      <c r="B3581" s="12"/>
      <c r="C3581" s="42"/>
      <c r="D3581" s="12"/>
      <c r="E3581" s="12"/>
      <c r="F3581" s="12"/>
      <c r="G3581" s="12"/>
      <c r="H3581" s="12"/>
      <c r="I3581" s="12"/>
      <c r="J3581" s="12"/>
      <c r="K3581" s="12"/>
      <c r="L3581" s="12"/>
      <c r="M3581" s="12"/>
      <c r="N3581" s="12"/>
      <c r="O3581" s="12"/>
      <c r="P3581" s="12"/>
      <c r="Q3581" s="12"/>
      <c r="R3581" s="12"/>
      <c r="S3581" s="12"/>
      <c r="T3581" s="12"/>
      <c r="U3581" s="12"/>
      <c r="V3581" s="12"/>
    </row>
    <row r="3582" spans="1:22" s="1" customFormat="1" x14ac:dyDescent="0.4">
      <c r="A3582" s="12"/>
      <c r="B3582" s="12"/>
      <c r="C3582" s="42"/>
      <c r="D3582" s="12"/>
      <c r="E3582" s="12"/>
      <c r="F3582" s="12"/>
      <c r="G3582" s="12"/>
      <c r="H3582" s="12"/>
      <c r="I3582" s="12"/>
      <c r="J3582" s="12"/>
      <c r="K3582" s="12"/>
      <c r="L3582" s="12"/>
      <c r="M3582" s="12"/>
      <c r="N3582" s="12"/>
      <c r="O3582" s="12"/>
      <c r="P3582" s="12"/>
      <c r="Q3582" s="12"/>
      <c r="R3582" s="12"/>
      <c r="S3582" s="12"/>
      <c r="T3582" s="12"/>
      <c r="U3582" s="12"/>
      <c r="V3582" s="12"/>
    </row>
    <row r="3583" spans="1:22" s="1" customFormat="1" x14ac:dyDescent="0.4">
      <c r="A3583" s="12"/>
      <c r="B3583" s="12"/>
      <c r="C3583" s="42"/>
      <c r="D3583" s="12"/>
      <c r="E3583" s="12"/>
      <c r="F3583" s="12"/>
      <c r="G3583" s="12"/>
      <c r="H3583" s="12"/>
      <c r="I3583" s="12"/>
      <c r="J3583" s="12"/>
      <c r="K3583" s="12"/>
      <c r="L3583" s="12"/>
      <c r="M3583" s="12"/>
      <c r="N3583" s="12"/>
      <c r="O3583" s="12"/>
      <c r="P3583" s="12"/>
      <c r="Q3583" s="12"/>
      <c r="R3583" s="12"/>
      <c r="S3583" s="12"/>
      <c r="T3583" s="12"/>
      <c r="U3583" s="12"/>
      <c r="V3583" s="12"/>
    </row>
    <row r="3584" spans="1:22" s="1" customFormat="1" x14ac:dyDescent="0.4">
      <c r="A3584" s="12"/>
      <c r="B3584" s="12"/>
      <c r="C3584" s="42"/>
      <c r="D3584" s="12"/>
      <c r="E3584" s="12"/>
      <c r="F3584" s="12"/>
      <c r="G3584" s="12"/>
      <c r="H3584" s="12"/>
      <c r="I3584" s="12"/>
      <c r="J3584" s="12"/>
      <c r="K3584" s="12"/>
      <c r="L3584" s="12"/>
      <c r="M3584" s="12"/>
      <c r="N3584" s="12"/>
      <c r="O3584" s="12"/>
      <c r="P3584" s="12"/>
      <c r="Q3584" s="12"/>
      <c r="R3584" s="12"/>
      <c r="S3584" s="12"/>
      <c r="T3584" s="12"/>
      <c r="U3584" s="12"/>
      <c r="V3584" s="12"/>
    </row>
    <row r="3585" spans="1:22" s="1" customFormat="1" x14ac:dyDescent="0.4">
      <c r="A3585" s="12"/>
      <c r="B3585" s="12"/>
      <c r="C3585" s="42"/>
      <c r="D3585" s="12"/>
      <c r="E3585" s="12"/>
      <c r="F3585" s="12"/>
      <c r="G3585" s="12"/>
      <c r="H3585" s="12"/>
      <c r="I3585" s="12"/>
      <c r="J3585" s="12"/>
      <c r="K3585" s="12"/>
      <c r="L3585" s="12"/>
      <c r="M3585" s="12"/>
      <c r="N3585" s="12"/>
      <c r="O3585" s="12"/>
      <c r="P3585" s="12"/>
      <c r="Q3585" s="12"/>
      <c r="R3585" s="12"/>
      <c r="S3585" s="12"/>
      <c r="T3585" s="12"/>
      <c r="U3585" s="12"/>
      <c r="V3585" s="12"/>
    </row>
    <row r="3586" spans="1:22" s="1" customFormat="1" x14ac:dyDescent="0.4">
      <c r="A3586" s="12"/>
      <c r="B3586" s="12"/>
      <c r="C3586" s="42"/>
      <c r="D3586" s="12"/>
      <c r="E3586" s="12"/>
      <c r="F3586" s="12"/>
      <c r="G3586" s="12"/>
      <c r="H3586" s="12"/>
      <c r="I3586" s="12"/>
      <c r="J3586" s="12"/>
      <c r="K3586" s="12"/>
      <c r="L3586" s="12"/>
      <c r="M3586" s="12"/>
      <c r="N3586" s="12"/>
      <c r="O3586" s="12"/>
      <c r="P3586" s="12"/>
      <c r="Q3586" s="12"/>
      <c r="R3586" s="12"/>
      <c r="S3586" s="12"/>
      <c r="T3586" s="12"/>
      <c r="U3586" s="12"/>
      <c r="V3586" s="12"/>
    </row>
    <row r="3587" spans="1:22" s="1" customFormat="1" x14ac:dyDescent="0.4">
      <c r="A3587" s="12"/>
      <c r="B3587" s="12"/>
      <c r="C3587" s="42"/>
      <c r="D3587" s="12"/>
      <c r="E3587" s="12"/>
      <c r="F3587" s="12"/>
      <c r="G3587" s="12"/>
      <c r="H3587" s="12"/>
      <c r="I3587" s="12"/>
      <c r="J3587" s="12"/>
      <c r="K3587" s="12"/>
      <c r="L3587" s="12"/>
      <c r="M3587" s="12"/>
      <c r="N3587" s="12"/>
      <c r="O3587" s="12"/>
      <c r="P3587" s="12"/>
      <c r="Q3587" s="12"/>
      <c r="R3587" s="12"/>
      <c r="S3587" s="12"/>
      <c r="T3587" s="12"/>
      <c r="U3587" s="12"/>
      <c r="V3587" s="12"/>
    </row>
    <row r="3588" spans="1:22" s="1" customFormat="1" x14ac:dyDescent="0.4">
      <c r="A3588" s="12"/>
      <c r="B3588" s="12"/>
      <c r="C3588" s="42"/>
      <c r="D3588" s="12"/>
      <c r="E3588" s="12"/>
      <c r="F3588" s="12"/>
      <c r="G3588" s="12"/>
      <c r="H3588" s="12"/>
      <c r="I3588" s="12"/>
      <c r="J3588" s="12"/>
      <c r="K3588" s="12"/>
      <c r="L3588" s="12"/>
      <c r="M3588" s="12"/>
      <c r="N3588" s="12"/>
      <c r="O3588" s="12"/>
      <c r="P3588" s="12"/>
      <c r="Q3588" s="12"/>
      <c r="R3588" s="12"/>
      <c r="S3588" s="12"/>
      <c r="T3588" s="12"/>
      <c r="U3588" s="12"/>
      <c r="V3588" s="12"/>
    </row>
    <row r="3589" spans="1:22" s="1" customFormat="1" x14ac:dyDescent="0.4">
      <c r="A3589" s="12"/>
      <c r="B3589" s="12"/>
      <c r="C3589" s="42"/>
      <c r="D3589" s="12"/>
      <c r="E3589" s="12"/>
      <c r="F3589" s="12"/>
      <c r="G3589" s="12"/>
      <c r="H3589" s="12"/>
      <c r="I3589" s="12"/>
      <c r="J3589" s="12"/>
      <c r="K3589" s="12"/>
      <c r="L3589" s="12"/>
      <c r="M3589" s="12"/>
      <c r="N3589" s="12"/>
      <c r="O3589" s="12"/>
      <c r="P3589" s="12"/>
      <c r="Q3589" s="12"/>
      <c r="R3589" s="12"/>
      <c r="S3589" s="12"/>
      <c r="T3589" s="12"/>
      <c r="U3589" s="12"/>
      <c r="V3589" s="12"/>
    </row>
    <row r="3590" spans="1:22" s="1" customFormat="1" x14ac:dyDescent="0.4">
      <c r="A3590" s="12"/>
      <c r="B3590" s="12"/>
      <c r="C3590" s="42"/>
      <c r="D3590" s="12"/>
      <c r="E3590" s="12"/>
      <c r="F3590" s="12"/>
      <c r="G3590" s="12"/>
      <c r="H3590" s="12"/>
      <c r="I3590" s="12"/>
      <c r="J3590" s="12"/>
      <c r="K3590" s="12"/>
      <c r="L3590" s="12"/>
      <c r="M3590" s="12"/>
      <c r="N3590" s="12"/>
      <c r="O3590" s="12"/>
      <c r="P3590" s="12"/>
      <c r="Q3590" s="12"/>
      <c r="R3590" s="12"/>
      <c r="S3590" s="12"/>
      <c r="T3590" s="12"/>
      <c r="U3590" s="12"/>
      <c r="V3590" s="12"/>
    </row>
    <row r="3591" spans="1:22" s="1" customFormat="1" x14ac:dyDescent="0.4">
      <c r="A3591" s="12"/>
      <c r="B3591" s="12"/>
      <c r="C3591" s="42"/>
      <c r="D3591" s="12"/>
      <c r="E3591" s="12"/>
      <c r="F3591" s="12"/>
      <c r="G3591" s="12"/>
      <c r="H3591" s="12"/>
      <c r="I3591" s="12"/>
      <c r="J3591" s="12"/>
      <c r="K3591" s="12"/>
      <c r="L3591" s="12"/>
      <c r="M3591" s="12"/>
      <c r="N3591" s="12"/>
      <c r="O3591" s="12"/>
      <c r="P3591" s="12"/>
      <c r="Q3591" s="12"/>
      <c r="R3591" s="12"/>
      <c r="S3591" s="12"/>
      <c r="T3591" s="12"/>
      <c r="U3591" s="12"/>
      <c r="V3591" s="12"/>
    </row>
    <row r="3592" spans="1:22" s="1" customFormat="1" x14ac:dyDescent="0.4">
      <c r="A3592" s="12"/>
      <c r="B3592" s="12"/>
      <c r="C3592" s="42"/>
      <c r="D3592" s="12"/>
      <c r="E3592" s="12"/>
      <c r="F3592" s="12"/>
      <c r="G3592" s="12"/>
      <c r="H3592" s="12"/>
      <c r="I3592" s="12"/>
      <c r="J3592" s="12"/>
      <c r="K3592" s="12"/>
      <c r="L3592" s="12"/>
      <c r="M3592" s="12"/>
      <c r="N3592" s="12"/>
      <c r="O3592" s="12"/>
      <c r="P3592" s="12"/>
      <c r="Q3592" s="12"/>
      <c r="R3592" s="12"/>
      <c r="S3592" s="12"/>
      <c r="T3592" s="12"/>
      <c r="U3592" s="12"/>
      <c r="V3592" s="12"/>
    </row>
    <row r="3593" spans="1:22" s="1" customFormat="1" x14ac:dyDescent="0.4">
      <c r="A3593" s="12"/>
      <c r="B3593" s="12"/>
      <c r="C3593" s="42"/>
      <c r="D3593" s="12"/>
      <c r="E3593" s="12"/>
      <c r="F3593" s="12"/>
      <c r="G3593" s="12"/>
      <c r="H3593" s="12"/>
      <c r="I3593" s="12"/>
      <c r="J3593" s="12"/>
      <c r="K3593" s="12"/>
      <c r="L3593" s="12"/>
      <c r="M3593" s="12"/>
      <c r="N3593" s="12"/>
      <c r="O3593" s="12"/>
      <c r="P3593" s="12"/>
      <c r="Q3593" s="12"/>
      <c r="R3593" s="12"/>
      <c r="S3593" s="12"/>
      <c r="T3593" s="12"/>
      <c r="U3593" s="12"/>
      <c r="V3593" s="12"/>
    </row>
    <row r="3594" spans="1:22" s="1" customFormat="1" x14ac:dyDescent="0.4">
      <c r="A3594" s="12"/>
      <c r="B3594" s="12"/>
      <c r="C3594" s="42"/>
      <c r="D3594" s="12"/>
      <c r="E3594" s="12"/>
      <c r="F3594" s="12"/>
      <c r="G3594" s="12"/>
      <c r="H3594" s="12"/>
      <c r="I3594" s="12"/>
      <c r="J3594" s="12"/>
      <c r="K3594" s="12"/>
      <c r="L3594" s="12"/>
      <c r="M3594" s="12"/>
      <c r="N3594" s="12"/>
      <c r="O3594" s="12"/>
      <c r="P3594" s="12"/>
      <c r="Q3594" s="12"/>
      <c r="R3594" s="12"/>
      <c r="S3594" s="12"/>
      <c r="T3594" s="12"/>
      <c r="U3594" s="12"/>
      <c r="V3594" s="12"/>
    </row>
    <row r="3595" spans="1:22" s="1" customFormat="1" x14ac:dyDescent="0.4">
      <c r="A3595" s="12"/>
      <c r="B3595" s="12"/>
      <c r="C3595" s="42"/>
      <c r="D3595" s="12"/>
      <c r="E3595" s="12"/>
      <c r="F3595" s="12"/>
      <c r="G3595" s="12"/>
      <c r="H3595" s="12"/>
      <c r="I3595" s="12"/>
      <c r="J3595" s="12"/>
      <c r="K3595" s="12"/>
      <c r="L3595" s="12"/>
      <c r="M3595" s="12"/>
      <c r="N3595" s="12"/>
      <c r="O3595" s="12"/>
      <c r="P3595" s="12"/>
      <c r="Q3595" s="12"/>
      <c r="R3595" s="12"/>
      <c r="S3595" s="12"/>
      <c r="T3595" s="12"/>
      <c r="U3595" s="12"/>
      <c r="V3595" s="12"/>
    </row>
    <row r="3596" spans="1:22" s="1" customFormat="1" x14ac:dyDescent="0.4">
      <c r="A3596" s="12"/>
      <c r="B3596" s="12"/>
      <c r="C3596" s="42"/>
      <c r="D3596" s="12"/>
      <c r="E3596" s="12"/>
      <c r="F3596" s="12"/>
      <c r="G3596" s="12"/>
      <c r="H3596" s="12"/>
      <c r="I3596" s="12"/>
      <c r="J3596" s="12"/>
      <c r="K3596" s="12"/>
      <c r="L3596" s="12"/>
      <c r="M3596" s="12"/>
      <c r="N3596" s="12"/>
      <c r="O3596" s="12"/>
      <c r="P3596" s="12"/>
      <c r="Q3596" s="12"/>
      <c r="R3596" s="12"/>
      <c r="S3596" s="12"/>
      <c r="T3596" s="12"/>
      <c r="U3596" s="12"/>
      <c r="V3596" s="12"/>
    </row>
    <row r="3597" spans="1:22" s="1" customFormat="1" x14ac:dyDescent="0.4">
      <c r="A3597" s="12"/>
      <c r="B3597" s="12"/>
      <c r="C3597" s="42"/>
      <c r="D3597" s="12"/>
      <c r="E3597" s="12"/>
      <c r="F3597" s="12"/>
      <c r="G3597" s="12"/>
      <c r="H3597" s="12"/>
      <c r="I3597" s="12"/>
      <c r="J3597" s="12"/>
      <c r="K3597" s="12"/>
      <c r="L3597" s="12"/>
      <c r="M3597" s="12"/>
      <c r="N3597" s="12"/>
      <c r="O3597" s="12"/>
      <c r="P3597" s="12"/>
      <c r="Q3597" s="12"/>
      <c r="R3597" s="12"/>
      <c r="S3597" s="12"/>
      <c r="T3597" s="12"/>
      <c r="U3597" s="12"/>
      <c r="V3597" s="12"/>
    </row>
    <row r="3598" spans="1:22" s="1" customFormat="1" x14ac:dyDescent="0.4">
      <c r="A3598" s="12"/>
      <c r="B3598" s="12"/>
      <c r="C3598" s="42"/>
      <c r="D3598" s="12"/>
      <c r="E3598" s="12"/>
      <c r="F3598" s="12"/>
      <c r="G3598" s="12"/>
      <c r="H3598" s="12"/>
      <c r="I3598" s="12"/>
      <c r="J3598" s="12"/>
      <c r="K3598" s="12"/>
      <c r="L3598" s="12"/>
      <c r="M3598" s="12"/>
      <c r="N3598" s="12"/>
      <c r="O3598" s="12"/>
      <c r="P3598" s="12"/>
      <c r="Q3598" s="12"/>
      <c r="R3598" s="12"/>
      <c r="S3598" s="12"/>
      <c r="T3598" s="12"/>
      <c r="U3598" s="12"/>
      <c r="V3598" s="12"/>
    </row>
    <row r="3599" spans="1:22" s="1" customFormat="1" x14ac:dyDescent="0.4">
      <c r="A3599" s="12"/>
      <c r="B3599" s="12"/>
      <c r="C3599" s="42"/>
      <c r="D3599" s="12"/>
      <c r="E3599" s="12"/>
      <c r="F3599" s="12"/>
      <c r="G3599" s="12"/>
      <c r="H3599" s="12"/>
      <c r="I3599" s="12"/>
      <c r="J3599" s="12"/>
      <c r="K3599" s="12"/>
      <c r="L3599" s="12"/>
      <c r="M3599" s="12"/>
      <c r="N3599" s="12"/>
      <c r="O3599" s="12"/>
      <c r="P3599" s="12"/>
      <c r="Q3599" s="12"/>
      <c r="R3599" s="12"/>
      <c r="S3599" s="12"/>
      <c r="T3599" s="12"/>
      <c r="U3599" s="12"/>
      <c r="V3599" s="12"/>
    </row>
    <row r="3600" spans="1:22" s="1" customFormat="1" x14ac:dyDescent="0.4">
      <c r="A3600" s="12"/>
      <c r="B3600" s="12"/>
      <c r="C3600" s="42"/>
      <c r="D3600" s="12"/>
      <c r="E3600" s="12"/>
      <c r="F3600" s="12"/>
      <c r="G3600" s="12"/>
      <c r="H3600" s="12"/>
      <c r="I3600" s="12"/>
      <c r="J3600" s="12"/>
      <c r="K3600" s="12"/>
      <c r="L3600" s="12"/>
      <c r="M3600" s="12"/>
      <c r="N3600" s="12"/>
      <c r="O3600" s="12"/>
      <c r="P3600" s="12"/>
      <c r="Q3600" s="12"/>
      <c r="R3600" s="12"/>
      <c r="S3600" s="12"/>
      <c r="T3600" s="12"/>
      <c r="U3600" s="12"/>
      <c r="V3600" s="12"/>
    </row>
    <row r="3601" spans="1:22" s="1" customFormat="1" x14ac:dyDescent="0.4">
      <c r="A3601" s="12"/>
      <c r="B3601" s="12"/>
      <c r="C3601" s="42"/>
      <c r="D3601" s="12"/>
      <c r="E3601" s="12"/>
      <c r="F3601" s="12"/>
      <c r="G3601" s="12"/>
      <c r="H3601" s="12"/>
      <c r="I3601" s="12"/>
      <c r="J3601" s="12"/>
      <c r="K3601" s="12"/>
      <c r="L3601" s="12"/>
      <c r="M3601" s="12"/>
      <c r="N3601" s="12"/>
      <c r="O3601" s="12"/>
      <c r="P3601" s="12"/>
      <c r="Q3601" s="12"/>
      <c r="R3601" s="12"/>
      <c r="S3601" s="12"/>
      <c r="T3601" s="12"/>
      <c r="U3601" s="12"/>
      <c r="V3601" s="12"/>
    </row>
    <row r="3602" spans="1:22" s="1" customFormat="1" x14ac:dyDescent="0.4">
      <c r="A3602" s="12"/>
      <c r="B3602" s="12"/>
      <c r="C3602" s="42"/>
      <c r="D3602" s="12"/>
      <c r="E3602" s="12"/>
      <c r="F3602" s="12"/>
      <c r="G3602" s="12"/>
      <c r="H3602" s="12"/>
      <c r="I3602" s="12"/>
      <c r="J3602" s="12"/>
      <c r="K3602" s="12"/>
      <c r="L3602" s="12"/>
      <c r="M3602" s="12"/>
      <c r="N3602" s="12"/>
      <c r="O3602" s="12"/>
      <c r="P3602" s="12"/>
      <c r="Q3602" s="12"/>
      <c r="R3602" s="12"/>
      <c r="S3602" s="12"/>
      <c r="T3602" s="12"/>
      <c r="U3602" s="12"/>
      <c r="V3602" s="12"/>
    </row>
    <row r="3603" spans="1:22" s="1" customFormat="1" x14ac:dyDescent="0.4">
      <c r="A3603" s="12"/>
      <c r="B3603" s="12"/>
      <c r="C3603" s="42"/>
      <c r="D3603" s="12"/>
      <c r="E3603" s="12"/>
      <c r="F3603" s="12"/>
      <c r="G3603" s="12"/>
      <c r="H3603" s="12"/>
      <c r="I3603" s="12"/>
      <c r="J3603" s="12"/>
      <c r="K3603" s="12"/>
      <c r="L3603" s="12"/>
      <c r="M3603" s="12"/>
      <c r="N3603" s="12"/>
      <c r="O3603" s="12"/>
      <c r="P3603" s="12"/>
      <c r="Q3603" s="12"/>
      <c r="R3603" s="12"/>
      <c r="S3603" s="12"/>
      <c r="T3603" s="12"/>
      <c r="U3603" s="12"/>
      <c r="V3603" s="12"/>
    </row>
    <row r="3604" spans="1:22" s="1" customFormat="1" x14ac:dyDescent="0.4">
      <c r="A3604" s="12"/>
      <c r="B3604" s="12"/>
      <c r="C3604" s="42"/>
      <c r="D3604" s="12"/>
      <c r="E3604" s="12"/>
      <c r="F3604" s="12"/>
      <c r="G3604" s="12"/>
      <c r="H3604" s="12"/>
      <c r="I3604" s="12"/>
      <c r="J3604" s="12"/>
      <c r="K3604" s="12"/>
      <c r="L3604" s="12"/>
      <c r="M3604" s="12"/>
      <c r="N3604" s="12"/>
      <c r="O3604" s="12"/>
      <c r="P3604" s="12"/>
      <c r="Q3604" s="12"/>
      <c r="R3604" s="12"/>
      <c r="S3604" s="12"/>
      <c r="T3604" s="12"/>
      <c r="U3604" s="12"/>
      <c r="V3604" s="12"/>
    </row>
    <row r="3605" spans="1:22" s="1" customFormat="1" x14ac:dyDescent="0.4">
      <c r="A3605" s="12"/>
      <c r="B3605" s="12"/>
      <c r="C3605" s="42"/>
      <c r="D3605" s="12"/>
      <c r="E3605" s="12"/>
      <c r="F3605" s="12"/>
      <c r="G3605" s="12"/>
      <c r="H3605" s="12"/>
      <c r="I3605" s="12"/>
      <c r="J3605" s="12"/>
      <c r="K3605" s="12"/>
      <c r="L3605" s="12"/>
      <c r="M3605" s="12"/>
      <c r="N3605" s="12"/>
      <c r="O3605" s="12"/>
      <c r="P3605" s="12"/>
      <c r="Q3605" s="12"/>
      <c r="R3605" s="12"/>
      <c r="S3605" s="12"/>
      <c r="T3605" s="12"/>
      <c r="U3605" s="12"/>
      <c r="V3605" s="12"/>
    </row>
    <row r="3606" spans="1:22" s="1" customFormat="1" x14ac:dyDescent="0.4">
      <c r="A3606" s="12"/>
      <c r="B3606" s="12"/>
      <c r="C3606" s="42"/>
      <c r="D3606" s="12"/>
      <c r="E3606" s="12"/>
      <c r="F3606" s="12"/>
      <c r="G3606" s="12"/>
      <c r="H3606" s="12"/>
      <c r="I3606" s="12"/>
      <c r="J3606" s="12"/>
      <c r="K3606" s="12"/>
      <c r="L3606" s="12"/>
      <c r="M3606" s="12"/>
      <c r="N3606" s="12"/>
      <c r="O3606" s="12"/>
      <c r="P3606" s="12"/>
      <c r="Q3606" s="12"/>
      <c r="R3606" s="12"/>
      <c r="S3606" s="12"/>
      <c r="T3606" s="12"/>
      <c r="U3606" s="12"/>
      <c r="V3606" s="12"/>
    </row>
    <row r="3607" spans="1:22" s="1" customFormat="1" x14ac:dyDescent="0.4">
      <c r="A3607" s="12"/>
      <c r="B3607" s="12"/>
      <c r="C3607" s="42"/>
      <c r="D3607" s="12"/>
      <c r="E3607" s="12"/>
      <c r="F3607" s="12"/>
      <c r="G3607" s="12"/>
      <c r="H3607" s="12"/>
      <c r="I3607" s="12"/>
      <c r="J3607" s="12"/>
      <c r="K3607" s="12"/>
      <c r="L3607" s="12"/>
      <c r="M3607" s="12"/>
      <c r="N3607" s="12"/>
      <c r="O3607" s="12"/>
      <c r="P3607" s="12"/>
      <c r="Q3607" s="12"/>
      <c r="R3607" s="12"/>
      <c r="S3607" s="12"/>
      <c r="T3607" s="12"/>
      <c r="U3607" s="12"/>
      <c r="V3607" s="12"/>
    </row>
    <row r="3608" spans="1:22" s="1" customFormat="1" x14ac:dyDescent="0.4">
      <c r="A3608" s="12"/>
      <c r="B3608" s="12"/>
      <c r="C3608" s="42"/>
      <c r="D3608" s="12"/>
      <c r="E3608" s="12"/>
      <c r="F3608" s="12"/>
      <c r="G3608" s="12"/>
      <c r="H3608" s="12"/>
      <c r="I3608" s="12"/>
      <c r="J3608" s="12"/>
      <c r="K3608" s="12"/>
      <c r="L3608" s="12"/>
      <c r="M3608" s="12"/>
      <c r="N3608" s="12"/>
      <c r="O3608" s="12"/>
      <c r="P3608" s="12"/>
      <c r="Q3608" s="12"/>
      <c r="R3608" s="12"/>
      <c r="S3608" s="12"/>
      <c r="T3608" s="12"/>
      <c r="U3608" s="12"/>
      <c r="V3608" s="12"/>
    </row>
    <row r="3609" spans="1:22" s="1" customFormat="1" x14ac:dyDescent="0.4">
      <c r="A3609" s="12"/>
      <c r="B3609" s="12"/>
      <c r="C3609" s="42"/>
      <c r="D3609" s="12"/>
      <c r="E3609" s="12"/>
      <c r="F3609" s="12"/>
      <c r="G3609" s="12"/>
      <c r="H3609" s="12"/>
      <c r="I3609" s="12"/>
      <c r="J3609" s="12"/>
      <c r="K3609" s="12"/>
      <c r="L3609" s="12"/>
      <c r="M3609" s="12"/>
      <c r="N3609" s="12"/>
      <c r="O3609" s="12"/>
      <c r="P3609" s="12"/>
      <c r="Q3609" s="12"/>
      <c r="R3609" s="12"/>
      <c r="S3609" s="12"/>
      <c r="T3609" s="12"/>
      <c r="U3609" s="12"/>
      <c r="V3609" s="12"/>
    </row>
    <row r="3610" spans="1:22" s="1" customFormat="1" x14ac:dyDescent="0.4">
      <c r="A3610" s="12"/>
      <c r="B3610" s="12"/>
      <c r="C3610" s="42"/>
      <c r="D3610" s="12"/>
      <c r="E3610" s="12"/>
      <c r="F3610" s="12"/>
      <c r="G3610" s="12"/>
      <c r="H3610" s="12"/>
      <c r="I3610" s="12"/>
      <c r="J3610" s="12"/>
      <c r="K3610" s="12"/>
      <c r="L3610" s="12"/>
      <c r="M3610" s="12"/>
      <c r="N3610" s="12"/>
      <c r="O3610" s="12"/>
      <c r="P3610" s="12"/>
      <c r="Q3610" s="12"/>
      <c r="R3610" s="12"/>
      <c r="S3610" s="12"/>
      <c r="T3610" s="12"/>
      <c r="U3610" s="12"/>
      <c r="V3610" s="12"/>
    </row>
    <row r="3611" spans="1:22" s="1" customFormat="1" x14ac:dyDescent="0.4">
      <c r="A3611" s="12"/>
      <c r="B3611" s="12"/>
      <c r="C3611" s="42"/>
      <c r="D3611" s="12"/>
      <c r="E3611" s="12"/>
      <c r="F3611" s="12"/>
      <c r="G3611" s="12"/>
      <c r="H3611" s="12"/>
      <c r="I3611" s="12"/>
      <c r="J3611" s="12"/>
      <c r="K3611" s="12"/>
      <c r="L3611" s="12"/>
      <c r="M3611" s="12"/>
      <c r="N3611" s="12"/>
      <c r="O3611" s="12"/>
      <c r="P3611" s="12"/>
      <c r="Q3611" s="12"/>
      <c r="R3611" s="12"/>
      <c r="S3611" s="12"/>
      <c r="T3611" s="12"/>
      <c r="U3611" s="12"/>
      <c r="V3611" s="12"/>
    </row>
    <row r="3612" spans="1:22" s="1" customFormat="1" x14ac:dyDescent="0.4">
      <c r="A3612" s="12"/>
      <c r="B3612" s="12"/>
      <c r="C3612" s="42"/>
      <c r="D3612" s="12"/>
      <c r="E3612" s="12"/>
      <c r="F3612" s="12"/>
      <c r="G3612" s="12"/>
      <c r="H3612" s="12"/>
      <c r="I3612" s="12"/>
      <c r="J3612" s="12"/>
      <c r="K3612" s="12"/>
      <c r="L3612" s="12"/>
      <c r="M3612" s="12"/>
      <c r="N3612" s="12"/>
      <c r="O3612" s="12"/>
      <c r="P3612" s="12"/>
      <c r="Q3612" s="12"/>
      <c r="R3612" s="12"/>
      <c r="S3612" s="12"/>
      <c r="T3612" s="12"/>
      <c r="U3612" s="12"/>
      <c r="V3612" s="12"/>
    </row>
    <row r="3613" spans="1:22" s="1" customFormat="1" x14ac:dyDescent="0.4">
      <c r="A3613" s="12"/>
      <c r="B3613" s="12"/>
      <c r="C3613" s="42"/>
      <c r="D3613" s="12"/>
      <c r="E3613" s="12"/>
      <c r="F3613" s="12"/>
      <c r="G3613" s="12"/>
      <c r="H3613" s="12"/>
      <c r="I3613" s="12"/>
      <c r="J3613" s="12"/>
      <c r="K3613" s="12"/>
      <c r="L3613" s="12"/>
      <c r="M3613" s="12"/>
      <c r="N3613" s="12"/>
      <c r="O3613" s="12"/>
      <c r="P3613" s="12"/>
      <c r="Q3613" s="12"/>
      <c r="R3613" s="12"/>
      <c r="S3613" s="12"/>
      <c r="T3613" s="12"/>
      <c r="U3613" s="12"/>
      <c r="V3613" s="12"/>
    </row>
    <row r="3614" spans="1:22" s="1" customFormat="1" x14ac:dyDescent="0.4">
      <c r="A3614" s="12"/>
      <c r="B3614" s="12"/>
      <c r="C3614" s="42"/>
      <c r="D3614" s="12"/>
      <c r="E3614" s="12"/>
      <c r="F3614" s="12"/>
      <c r="G3614" s="12"/>
      <c r="H3614" s="12"/>
      <c r="I3614" s="12"/>
      <c r="J3614" s="12"/>
      <c r="K3614" s="12"/>
      <c r="L3614" s="12"/>
      <c r="M3614" s="12"/>
      <c r="N3614" s="12"/>
      <c r="O3614" s="12"/>
      <c r="P3614" s="12"/>
      <c r="Q3614" s="12"/>
      <c r="R3614" s="12"/>
      <c r="S3614" s="12"/>
      <c r="T3614" s="12"/>
      <c r="U3614" s="12"/>
      <c r="V3614" s="12"/>
    </row>
    <row r="3615" spans="1:22" s="1" customFormat="1" x14ac:dyDescent="0.4">
      <c r="A3615" s="12"/>
      <c r="B3615" s="12"/>
      <c r="C3615" s="42"/>
      <c r="D3615" s="12"/>
      <c r="E3615" s="12"/>
      <c r="F3615" s="12"/>
      <c r="G3615" s="12"/>
      <c r="H3615" s="12"/>
      <c r="I3615" s="12"/>
      <c r="J3615" s="12"/>
      <c r="K3615" s="12"/>
      <c r="L3615" s="12"/>
      <c r="M3615" s="12"/>
      <c r="N3615" s="12"/>
      <c r="O3615" s="12"/>
      <c r="P3615" s="12"/>
      <c r="Q3615" s="12"/>
      <c r="R3615" s="12"/>
      <c r="S3615" s="12"/>
      <c r="T3615" s="12"/>
      <c r="U3615" s="12"/>
      <c r="V3615" s="12"/>
    </row>
    <row r="3616" spans="1:22" s="1" customFormat="1" x14ac:dyDescent="0.4">
      <c r="A3616" s="12"/>
      <c r="B3616" s="12"/>
      <c r="C3616" s="42"/>
      <c r="D3616" s="12"/>
      <c r="E3616" s="12"/>
      <c r="F3616" s="12"/>
      <c r="G3616" s="12"/>
      <c r="H3616" s="12"/>
      <c r="I3616" s="12"/>
      <c r="J3616" s="12"/>
      <c r="K3616" s="12"/>
      <c r="L3616" s="12"/>
      <c r="M3616" s="12"/>
      <c r="N3616" s="12"/>
      <c r="O3616" s="12"/>
      <c r="P3616" s="12"/>
      <c r="Q3616" s="12"/>
      <c r="R3616" s="12"/>
      <c r="S3616" s="12"/>
      <c r="T3616" s="12"/>
      <c r="U3616" s="12"/>
      <c r="V3616" s="12"/>
    </row>
    <row r="3617" spans="1:22" s="1" customFormat="1" x14ac:dyDescent="0.4">
      <c r="A3617" s="12"/>
      <c r="B3617" s="12"/>
      <c r="C3617" s="42"/>
      <c r="D3617" s="12"/>
      <c r="E3617" s="12"/>
      <c r="F3617" s="12"/>
      <c r="G3617" s="12"/>
      <c r="H3617" s="12"/>
      <c r="I3617" s="12"/>
      <c r="J3617" s="12"/>
      <c r="K3617" s="12"/>
      <c r="L3617" s="12"/>
      <c r="M3617" s="12"/>
      <c r="N3617" s="12"/>
      <c r="O3617" s="12"/>
      <c r="P3617" s="12"/>
      <c r="Q3617" s="12"/>
      <c r="R3617" s="12"/>
      <c r="S3617" s="12"/>
      <c r="T3617" s="12"/>
      <c r="U3617" s="12"/>
      <c r="V3617" s="12"/>
    </row>
    <row r="3618" spans="1:22" s="1" customFormat="1" x14ac:dyDescent="0.4">
      <c r="A3618" s="12"/>
      <c r="B3618" s="12"/>
      <c r="C3618" s="42"/>
      <c r="D3618" s="12"/>
      <c r="E3618" s="12"/>
      <c r="F3618" s="12"/>
      <c r="G3618" s="12"/>
      <c r="H3618" s="12"/>
      <c r="I3618" s="12"/>
      <c r="J3618" s="12"/>
      <c r="K3618" s="12"/>
      <c r="L3618" s="12"/>
      <c r="M3618" s="12"/>
      <c r="N3618" s="12"/>
      <c r="O3618" s="12"/>
      <c r="P3618" s="12"/>
      <c r="Q3618" s="12"/>
      <c r="R3618" s="12"/>
      <c r="S3618" s="12"/>
      <c r="T3618" s="12"/>
      <c r="U3618" s="12"/>
      <c r="V3618" s="12"/>
    </row>
    <row r="3619" spans="1:22" s="1" customFormat="1" x14ac:dyDescent="0.4">
      <c r="A3619" s="12"/>
      <c r="B3619" s="12"/>
      <c r="C3619" s="42"/>
      <c r="D3619" s="12"/>
      <c r="E3619" s="12"/>
      <c r="F3619" s="12"/>
      <c r="G3619" s="12"/>
      <c r="H3619" s="12"/>
      <c r="I3619" s="12"/>
      <c r="J3619" s="12"/>
      <c r="K3619" s="12"/>
      <c r="L3619" s="12"/>
      <c r="M3619" s="12"/>
      <c r="N3619" s="12"/>
      <c r="O3619" s="12"/>
      <c r="P3619" s="12"/>
      <c r="Q3619" s="12"/>
      <c r="R3619" s="12"/>
      <c r="S3619" s="12"/>
      <c r="T3619" s="12"/>
      <c r="U3619" s="12"/>
      <c r="V3619" s="12"/>
    </row>
    <row r="3620" spans="1:22" s="1" customFormat="1" x14ac:dyDescent="0.4">
      <c r="A3620" s="12"/>
      <c r="B3620" s="12"/>
      <c r="C3620" s="42"/>
      <c r="D3620" s="12"/>
      <c r="E3620" s="12"/>
      <c r="F3620" s="12"/>
      <c r="G3620" s="12"/>
      <c r="H3620" s="12"/>
      <c r="I3620" s="12"/>
      <c r="J3620" s="12"/>
      <c r="K3620" s="12"/>
      <c r="L3620" s="12"/>
      <c r="M3620" s="12"/>
      <c r="N3620" s="12"/>
      <c r="O3620" s="12"/>
      <c r="P3620" s="12"/>
      <c r="Q3620" s="12"/>
      <c r="R3620" s="12"/>
      <c r="S3620" s="12"/>
      <c r="T3620" s="12"/>
      <c r="U3620" s="12"/>
      <c r="V3620" s="12"/>
    </row>
    <row r="3621" spans="1:22" s="1" customFormat="1" x14ac:dyDescent="0.4">
      <c r="A3621" s="12"/>
      <c r="B3621" s="12"/>
      <c r="C3621" s="42"/>
      <c r="D3621" s="12"/>
      <c r="E3621" s="12"/>
      <c r="F3621" s="12"/>
      <c r="G3621" s="12"/>
      <c r="H3621" s="12"/>
      <c r="I3621" s="12"/>
      <c r="J3621" s="12"/>
      <c r="K3621" s="12"/>
      <c r="L3621" s="12"/>
      <c r="M3621" s="12"/>
      <c r="N3621" s="12"/>
      <c r="O3621" s="12"/>
      <c r="P3621" s="12"/>
      <c r="Q3621" s="12"/>
      <c r="R3621" s="12"/>
      <c r="S3621" s="12"/>
      <c r="T3621" s="12"/>
      <c r="U3621" s="12"/>
      <c r="V3621" s="12"/>
    </row>
    <row r="3622" spans="1:22" s="1" customFormat="1" x14ac:dyDescent="0.4">
      <c r="A3622" s="12"/>
      <c r="B3622" s="12"/>
      <c r="C3622" s="42"/>
      <c r="D3622" s="12"/>
      <c r="E3622" s="12"/>
      <c r="F3622" s="12"/>
      <c r="G3622" s="12"/>
      <c r="H3622" s="12"/>
      <c r="I3622" s="12"/>
      <c r="J3622" s="12"/>
      <c r="K3622" s="12"/>
      <c r="L3622" s="12"/>
      <c r="M3622" s="12"/>
      <c r="N3622" s="12"/>
      <c r="O3622" s="12"/>
      <c r="P3622" s="12"/>
      <c r="Q3622" s="12"/>
      <c r="R3622" s="12"/>
      <c r="S3622" s="12"/>
      <c r="T3622" s="12"/>
      <c r="U3622" s="12"/>
      <c r="V3622" s="12"/>
    </row>
    <row r="3623" spans="1:22" s="1" customFormat="1" x14ac:dyDescent="0.4">
      <c r="A3623" s="12"/>
      <c r="B3623" s="12"/>
      <c r="C3623" s="42"/>
      <c r="D3623" s="12"/>
      <c r="E3623" s="12"/>
      <c r="F3623" s="12"/>
      <c r="G3623" s="12"/>
      <c r="H3623" s="12"/>
      <c r="I3623" s="12"/>
      <c r="J3623" s="12"/>
      <c r="K3623" s="12"/>
      <c r="L3623" s="12"/>
      <c r="M3623" s="12"/>
      <c r="N3623" s="12"/>
      <c r="O3623" s="12"/>
      <c r="P3623" s="12"/>
      <c r="Q3623" s="12"/>
      <c r="R3623" s="12"/>
      <c r="S3623" s="12"/>
      <c r="T3623" s="12"/>
      <c r="U3623" s="12"/>
      <c r="V3623" s="12"/>
    </row>
    <row r="3624" spans="1:22" s="1" customFormat="1" x14ac:dyDescent="0.4">
      <c r="A3624" s="12"/>
      <c r="B3624" s="12"/>
      <c r="C3624" s="42"/>
      <c r="D3624" s="12"/>
      <c r="E3624" s="12"/>
      <c r="F3624" s="12"/>
      <c r="G3624" s="12"/>
      <c r="H3624" s="12"/>
      <c r="I3624" s="12"/>
      <c r="J3624" s="12"/>
      <c r="K3624" s="12"/>
      <c r="L3624" s="12"/>
      <c r="M3624" s="12"/>
      <c r="N3624" s="12"/>
      <c r="O3624" s="12"/>
      <c r="P3624" s="12"/>
      <c r="Q3624" s="12"/>
      <c r="R3624" s="12"/>
      <c r="S3624" s="12"/>
      <c r="T3624" s="12"/>
      <c r="U3624" s="12"/>
      <c r="V3624" s="12"/>
    </row>
    <row r="3625" spans="1:22" s="1" customFormat="1" x14ac:dyDescent="0.4">
      <c r="A3625" s="12"/>
      <c r="B3625" s="12"/>
      <c r="C3625" s="42"/>
      <c r="D3625" s="12"/>
      <c r="E3625" s="12"/>
      <c r="F3625" s="12"/>
      <c r="G3625" s="12"/>
      <c r="H3625" s="12"/>
      <c r="I3625" s="12"/>
      <c r="J3625" s="12"/>
      <c r="K3625" s="12"/>
      <c r="L3625" s="12"/>
      <c r="M3625" s="12"/>
      <c r="N3625" s="12"/>
      <c r="O3625" s="12"/>
      <c r="P3625" s="12"/>
      <c r="Q3625" s="12"/>
      <c r="R3625" s="12"/>
      <c r="S3625" s="12"/>
      <c r="T3625" s="12"/>
      <c r="U3625" s="12"/>
      <c r="V3625" s="12"/>
    </row>
    <row r="3626" spans="1:22" s="1" customFormat="1" x14ac:dyDescent="0.4">
      <c r="A3626" s="12"/>
      <c r="B3626" s="12"/>
      <c r="C3626" s="42"/>
      <c r="D3626" s="12"/>
      <c r="E3626" s="12"/>
      <c r="F3626" s="12"/>
      <c r="G3626" s="12"/>
      <c r="H3626" s="12"/>
      <c r="I3626" s="12"/>
      <c r="J3626" s="12"/>
      <c r="K3626" s="12"/>
      <c r="L3626" s="12"/>
      <c r="M3626" s="12"/>
      <c r="N3626" s="12"/>
      <c r="O3626" s="12"/>
      <c r="P3626" s="12"/>
      <c r="Q3626" s="12"/>
      <c r="R3626" s="12"/>
      <c r="S3626" s="12"/>
      <c r="T3626" s="12"/>
      <c r="U3626" s="12"/>
      <c r="V3626" s="12"/>
    </row>
    <row r="3627" spans="1:22" s="1" customFormat="1" x14ac:dyDescent="0.4">
      <c r="A3627" s="12"/>
      <c r="B3627" s="12"/>
      <c r="C3627" s="42"/>
      <c r="D3627" s="12"/>
      <c r="E3627" s="12"/>
      <c r="F3627" s="12"/>
      <c r="G3627" s="12"/>
      <c r="H3627" s="12"/>
      <c r="I3627" s="12"/>
      <c r="J3627" s="12"/>
      <c r="K3627" s="12"/>
      <c r="L3627" s="12"/>
      <c r="M3627" s="12"/>
      <c r="N3627" s="12"/>
      <c r="O3627" s="12"/>
      <c r="P3627" s="12"/>
      <c r="Q3627" s="12"/>
      <c r="R3627" s="12"/>
      <c r="S3627" s="12"/>
      <c r="T3627" s="12"/>
      <c r="U3627" s="12"/>
      <c r="V3627" s="12"/>
    </row>
    <row r="3628" spans="1:22" s="1" customFormat="1" x14ac:dyDescent="0.4">
      <c r="A3628" s="12"/>
      <c r="B3628" s="12"/>
      <c r="C3628" s="42"/>
      <c r="D3628" s="12"/>
      <c r="E3628" s="12"/>
      <c r="F3628" s="12"/>
      <c r="G3628" s="12"/>
      <c r="H3628" s="12"/>
      <c r="I3628" s="12"/>
      <c r="J3628" s="12"/>
      <c r="K3628" s="12"/>
      <c r="L3628" s="12"/>
      <c r="M3628" s="12"/>
      <c r="N3628" s="12"/>
      <c r="O3628" s="12"/>
      <c r="P3628" s="12"/>
      <c r="Q3628" s="12"/>
      <c r="R3628" s="12"/>
      <c r="S3628" s="12"/>
      <c r="T3628" s="12"/>
      <c r="U3628" s="12"/>
      <c r="V3628" s="12"/>
    </row>
    <row r="3629" spans="1:22" s="1" customFormat="1" x14ac:dyDescent="0.4">
      <c r="A3629" s="12"/>
      <c r="B3629" s="12"/>
      <c r="C3629" s="42"/>
      <c r="D3629" s="12"/>
      <c r="E3629" s="12"/>
      <c r="F3629" s="12"/>
      <c r="G3629" s="12"/>
      <c r="H3629" s="12"/>
      <c r="I3629" s="12"/>
      <c r="J3629" s="12"/>
      <c r="K3629" s="12"/>
      <c r="L3629" s="12"/>
      <c r="M3629" s="12"/>
      <c r="N3629" s="12"/>
      <c r="O3629" s="12"/>
      <c r="P3629" s="12"/>
      <c r="Q3629" s="12"/>
      <c r="R3629" s="12"/>
      <c r="S3629" s="12"/>
      <c r="T3629" s="12"/>
      <c r="U3629" s="12"/>
      <c r="V3629" s="12"/>
    </row>
    <row r="3630" spans="1:22" s="1" customFormat="1" x14ac:dyDescent="0.4">
      <c r="A3630" s="12"/>
      <c r="B3630" s="12"/>
      <c r="C3630" s="42"/>
      <c r="D3630" s="12"/>
      <c r="E3630" s="12"/>
      <c r="F3630" s="12"/>
      <c r="G3630" s="12"/>
      <c r="H3630" s="12"/>
      <c r="I3630" s="12"/>
      <c r="J3630" s="12"/>
      <c r="K3630" s="12"/>
      <c r="L3630" s="12"/>
      <c r="M3630" s="12"/>
      <c r="N3630" s="12"/>
      <c r="O3630" s="12"/>
      <c r="P3630" s="12"/>
      <c r="Q3630" s="12"/>
      <c r="R3630" s="12"/>
      <c r="S3630" s="12"/>
      <c r="T3630" s="12"/>
      <c r="U3630" s="12"/>
      <c r="V3630" s="12"/>
    </row>
    <row r="3631" spans="1:22" s="1" customFormat="1" x14ac:dyDescent="0.4">
      <c r="A3631" s="12"/>
      <c r="B3631" s="12"/>
      <c r="C3631" s="42"/>
      <c r="D3631" s="12"/>
      <c r="E3631" s="12"/>
      <c r="F3631" s="12"/>
      <c r="G3631" s="12"/>
      <c r="H3631" s="12"/>
      <c r="I3631" s="12"/>
      <c r="J3631" s="12"/>
      <c r="K3631" s="12"/>
      <c r="L3631" s="12"/>
      <c r="M3631" s="12"/>
      <c r="N3631" s="12"/>
      <c r="O3631" s="12"/>
      <c r="P3631" s="12"/>
      <c r="Q3631" s="12"/>
      <c r="R3631" s="12"/>
      <c r="S3631" s="12"/>
      <c r="T3631" s="12"/>
      <c r="U3631" s="12"/>
      <c r="V3631" s="12"/>
    </row>
    <row r="3632" spans="1:22" s="1" customFormat="1" x14ac:dyDescent="0.4">
      <c r="A3632" s="12"/>
      <c r="B3632" s="12"/>
      <c r="C3632" s="42"/>
      <c r="D3632" s="12"/>
      <c r="E3632" s="12"/>
      <c r="F3632" s="12"/>
      <c r="G3632" s="12"/>
      <c r="H3632" s="12"/>
      <c r="I3632" s="12"/>
      <c r="J3632" s="12"/>
      <c r="K3632" s="12"/>
      <c r="L3632" s="12"/>
      <c r="M3632" s="12"/>
      <c r="N3632" s="12"/>
      <c r="O3632" s="12"/>
      <c r="P3632" s="12"/>
      <c r="Q3632" s="12"/>
      <c r="R3632" s="12"/>
      <c r="S3632" s="12"/>
      <c r="T3632" s="12"/>
      <c r="U3632" s="12"/>
      <c r="V3632" s="12"/>
    </row>
    <row r="3633" spans="1:22" s="1" customFormat="1" x14ac:dyDescent="0.4">
      <c r="A3633" s="12"/>
      <c r="B3633" s="12"/>
      <c r="C3633" s="42"/>
      <c r="D3633" s="12"/>
      <c r="E3633" s="12"/>
      <c r="F3633" s="12"/>
      <c r="G3633" s="12"/>
      <c r="H3633" s="12"/>
      <c r="I3633" s="12"/>
      <c r="J3633" s="12"/>
      <c r="K3633" s="12"/>
      <c r="L3633" s="12"/>
      <c r="M3633" s="12"/>
      <c r="N3633" s="12"/>
      <c r="O3633" s="12"/>
      <c r="P3633" s="12"/>
      <c r="Q3633" s="12"/>
      <c r="R3633" s="12"/>
      <c r="S3633" s="12"/>
      <c r="T3633" s="12"/>
      <c r="U3633" s="12"/>
      <c r="V3633" s="12"/>
    </row>
    <row r="3634" spans="1:22" s="1" customFormat="1" x14ac:dyDescent="0.4">
      <c r="A3634" s="12"/>
      <c r="B3634" s="12"/>
      <c r="C3634" s="42"/>
      <c r="D3634" s="12"/>
      <c r="E3634" s="12"/>
      <c r="F3634" s="12"/>
      <c r="G3634" s="12"/>
      <c r="H3634" s="12"/>
      <c r="I3634" s="12"/>
      <c r="J3634" s="12"/>
      <c r="K3634" s="12"/>
      <c r="L3634" s="12"/>
      <c r="M3634" s="12"/>
      <c r="N3634" s="12"/>
      <c r="O3634" s="12"/>
      <c r="P3634" s="12"/>
      <c r="Q3634" s="12"/>
      <c r="R3634" s="12"/>
      <c r="S3634" s="12"/>
      <c r="T3634" s="12"/>
      <c r="U3634" s="12"/>
      <c r="V3634" s="12"/>
    </row>
    <row r="3635" spans="1:22" s="1" customFormat="1" x14ac:dyDescent="0.4">
      <c r="A3635" s="12"/>
      <c r="B3635" s="12"/>
      <c r="C3635" s="42"/>
      <c r="D3635" s="12"/>
      <c r="E3635" s="12"/>
      <c r="F3635" s="12"/>
      <c r="G3635" s="12"/>
      <c r="H3635" s="12"/>
      <c r="I3635" s="12"/>
      <c r="J3635" s="12"/>
      <c r="K3635" s="12"/>
      <c r="L3635" s="12"/>
      <c r="M3635" s="12"/>
      <c r="N3635" s="12"/>
      <c r="O3635" s="12"/>
      <c r="P3635" s="12"/>
      <c r="Q3635" s="12"/>
      <c r="R3635" s="12"/>
      <c r="S3635" s="12"/>
      <c r="T3635" s="12"/>
      <c r="U3635" s="12"/>
      <c r="V3635" s="12"/>
    </row>
    <row r="3636" spans="1:22" s="1" customFormat="1" x14ac:dyDescent="0.4">
      <c r="A3636" s="12"/>
      <c r="B3636" s="12"/>
      <c r="C3636" s="42"/>
      <c r="D3636" s="12"/>
      <c r="E3636" s="12"/>
      <c r="F3636" s="12"/>
      <c r="G3636" s="12"/>
      <c r="H3636" s="12"/>
      <c r="I3636" s="12"/>
      <c r="J3636" s="12"/>
      <c r="K3636" s="12"/>
      <c r="L3636" s="12"/>
      <c r="M3636" s="12"/>
      <c r="N3636" s="12"/>
      <c r="O3636" s="12"/>
      <c r="P3636" s="12"/>
      <c r="Q3636" s="12"/>
      <c r="R3636" s="12"/>
      <c r="S3636" s="12"/>
      <c r="T3636" s="12"/>
      <c r="U3636" s="12"/>
      <c r="V3636" s="12"/>
    </row>
    <row r="3637" spans="1:22" s="1" customFormat="1" x14ac:dyDescent="0.4">
      <c r="A3637" s="12"/>
      <c r="B3637" s="12"/>
      <c r="C3637" s="42"/>
      <c r="D3637" s="12"/>
      <c r="E3637" s="12"/>
      <c r="F3637" s="12"/>
      <c r="G3637" s="12"/>
      <c r="H3637" s="12"/>
      <c r="I3637" s="12"/>
      <c r="J3637" s="12"/>
      <c r="K3637" s="12"/>
      <c r="L3637" s="12"/>
      <c r="M3637" s="12"/>
      <c r="N3637" s="12"/>
      <c r="O3637" s="12"/>
      <c r="P3637" s="12"/>
      <c r="Q3637" s="12"/>
      <c r="R3637" s="12"/>
      <c r="S3637" s="12"/>
      <c r="T3637" s="12"/>
      <c r="U3637" s="12"/>
      <c r="V3637" s="12"/>
    </row>
    <row r="3638" spans="1:22" s="1" customFormat="1" x14ac:dyDescent="0.4">
      <c r="A3638" s="12"/>
      <c r="B3638" s="12"/>
      <c r="C3638" s="42"/>
      <c r="D3638" s="12"/>
      <c r="E3638" s="12"/>
      <c r="F3638" s="12"/>
      <c r="G3638" s="12"/>
      <c r="H3638" s="12"/>
      <c r="I3638" s="12"/>
      <c r="J3638" s="12"/>
      <c r="K3638" s="12"/>
      <c r="L3638" s="12"/>
      <c r="M3638" s="12"/>
      <c r="N3638" s="12"/>
      <c r="O3638" s="12"/>
      <c r="P3638" s="12"/>
      <c r="Q3638" s="12"/>
      <c r="R3638" s="12"/>
      <c r="S3638" s="12"/>
      <c r="T3638" s="12"/>
      <c r="U3638" s="12"/>
      <c r="V3638" s="12"/>
    </row>
    <row r="3639" spans="1:22" s="1" customFormat="1" x14ac:dyDescent="0.4">
      <c r="A3639" s="12"/>
      <c r="B3639" s="12"/>
      <c r="C3639" s="42"/>
      <c r="D3639" s="12"/>
      <c r="E3639" s="12"/>
      <c r="F3639" s="12"/>
      <c r="G3639" s="12"/>
      <c r="H3639" s="12"/>
      <c r="I3639" s="12"/>
      <c r="J3639" s="12"/>
      <c r="K3639" s="12"/>
      <c r="L3639" s="12"/>
      <c r="M3639" s="12"/>
      <c r="N3639" s="12"/>
      <c r="O3639" s="12"/>
      <c r="P3639" s="12"/>
      <c r="Q3639" s="12"/>
      <c r="R3639" s="12"/>
      <c r="S3639" s="12"/>
      <c r="T3639" s="12"/>
      <c r="U3639" s="12"/>
      <c r="V3639" s="12"/>
    </row>
    <row r="3640" spans="1:22" s="1" customFormat="1" x14ac:dyDescent="0.4">
      <c r="A3640" s="12"/>
      <c r="B3640" s="12"/>
      <c r="C3640" s="42"/>
      <c r="D3640" s="12"/>
      <c r="E3640" s="12"/>
      <c r="F3640" s="12"/>
      <c r="G3640" s="12"/>
      <c r="H3640" s="12"/>
      <c r="I3640" s="12"/>
      <c r="J3640" s="12"/>
      <c r="K3640" s="12"/>
      <c r="L3640" s="12"/>
      <c r="M3640" s="12"/>
      <c r="N3640" s="12"/>
      <c r="O3640" s="12"/>
      <c r="P3640" s="12"/>
      <c r="Q3640" s="12"/>
      <c r="R3640" s="12"/>
      <c r="S3640" s="12"/>
      <c r="T3640" s="12"/>
      <c r="U3640" s="12"/>
      <c r="V3640" s="12"/>
    </row>
    <row r="3641" spans="1:22" s="1" customFormat="1" x14ac:dyDescent="0.4">
      <c r="A3641" s="12"/>
      <c r="B3641" s="12"/>
      <c r="C3641" s="42"/>
      <c r="D3641" s="12"/>
      <c r="E3641" s="12"/>
      <c r="F3641" s="12"/>
      <c r="G3641" s="12"/>
      <c r="H3641" s="12"/>
      <c r="I3641" s="12"/>
      <c r="J3641" s="12"/>
      <c r="K3641" s="12"/>
      <c r="L3641" s="12"/>
      <c r="M3641" s="12"/>
      <c r="N3641" s="12"/>
      <c r="O3641" s="12"/>
      <c r="P3641" s="12"/>
      <c r="Q3641" s="12"/>
      <c r="R3641" s="12"/>
      <c r="S3641" s="12"/>
      <c r="T3641" s="12"/>
      <c r="U3641" s="12"/>
      <c r="V3641" s="12"/>
    </row>
    <row r="3642" spans="1:22" s="1" customFormat="1" x14ac:dyDescent="0.4">
      <c r="A3642" s="12"/>
      <c r="B3642" s="12"/>
      <c r="C3642" s="42"/>
      <c r="D3642" s="12"/>
      <c r="E3642" s="12"/>
      <c r="F3642" s="12"/>
      <c r="G3642" s="12"/>
      <c r="H3642" s="12"/>
      <c r="I3642" s="12"/>
      <c r="J3642" s="12"/>
      <c r="K3642" s="12"/>
      <c r="L3642" s="12"/>
      <c r="M3642" s="12"/>
      <c r="N3642" s="12"/>
      <c r="O3642" s="12"/>
      <c r="P3642" s="12"/>
      <c r="Q3642" s="12"/>
      <c r="R3642" s="12"/>
      <c r="S3642" s="12"/>
      <c r="T3642" s="12"/>
      <c r="U3642" s="12"/>
      <c r="V3642" s="12"/>
    </row>
    <row r="3643" spans="1:22" s="1" customFormat="1" x14ac:dyDescent="0.4">
      <c r="A3643" s="12"/>
      <c r="B3643" s="12"/>
      <c r="C3643" s="42"/>
      <c r="D3643" s="12"/>
      <c r="E3643" s="12"/>
      <c r="F3643" s="12"/>
      <c r="G3643" s="12"/>
      <c r="H3643" s="12"/>
      <c r="I3643" s="12"/>
      <c r="J3643" s="12"/>
      <c r="K3643" s="12"/>
      <c r="L3643" s="12"/>
      <c r="M3643" s="12"/>
      <c r="N3643" s="12"/>
      <c r="O3643" s="12"/>
      <c r="P3643" s="12"/>
      <c r="Q3643" s="12"/>
      <c r="R3643" s="12"/>
      <c r="S3643" s="12"/>
      <c r="T3643" s="12"/>
      <c r="U3643" s="12"/>
      <c r="V3643" s="12"/>
    </row>
    <row r="3644" spans="1:22" s="1" customFormat="1" x14ac:dyDescent="0.4">
      <c r="A3644" s="12"/>
      <c r="B3644" s="12"/>
      <c r="C3644" s="42"/>
      <c r="D3644" s="12"/>
      <c r="E3644" s="12"/>
      <c r="F3644" s="12"/>
      <c r="G3644" s="12"/>
      <c r="H3644" s="12"/>
      <c r="I3644" s="12"/>
      <c r="J3644" s="12"/>
      <c r="K3644" s="12"/>
      <c r="L3644" s="12"/>
      <c r="M3644" s="12"/>
      <c r="N3644" s="12"/>
      <c r="O3644" s="12"/>
      <c r="P3644" s="12"/>
      <c r="Q3644" s="12"/>
      <c r="R3644" s="12"/>
      <c r="S3644" s="12"/>
      <c r="T3644" s="12"/>
      <c r="U3644" s="12"/>
      <c r="V3644" s="12"/>
    </row>
    <row r="3645" spans="1:22" s="1" customFormat="1" x14ac:dyDescent="0.4">
      <c r="A3645" s="12"/>
      <c r="B3645" s="12"/>
      <c r="C3645" s="42"/>
      <c r="D3645" s="12"/>
      <c r="E3645" s="12"/>
      <c r="F3645" s="12"/>
      <c r="G3645" s="12"/>
      <c r="H3645" s="12"/>
      <c r="I3645" s="12"/>
      <c r="J3645" s="12"/>
      <c r="K3645" s="12"/>
      <c r="L3645" s="12"/>
      <c r="M3645" s="12"/>
      <c r="N3645" s="12"/>
      <c r="O3645" s="12"/>
      <c r="P3645" s="12"/>
      <c r="Q3645" s="12"/>
      <c r="R3645" s="12"/>
      <c r="S3645" s="12"/>
      <c r="T3645" s="12"/>
      <c r="U3645" s="12"/>
      <c r="V3645" s="12"/>
    </row>
    <row r="3646" spans="1:22" s="1" customFormat="1" x14ac:dyDescent="0.4">
      <c r="A3646" s="12"/>
      <c r="B3646" s="12"/>
      <c r="C3646" s="42"/>
      <c r="D3646" s="12"/>
      <c r="E3646" s="12"/>
      <c r="F3646" s="12"/>
      <c r="G3646" s="12"/>
      <c r="H3646" s="12"/>
      <c r="I3646" s="12"/>
      <c r="J3646" s="12"/>
      <c r="K3646" s="12"/>
      <c r="L3646" s="12"/>
      <c r="M3646" s="12"/>
      <c r="N3646" s="12"/>
      <c r="O3646" s="12"/>
      <c r="P3646" s="12"/>
      <c r="Q3646" s="12"/>
      <c r="R3646" s="12"/>
      <c r="S3646" s="12"/>
      <c r="T3646" s="12"/>
      <c r="U3646" s="12"/>
      <c r="V3646" s="12"/>
    </row>
    <row r="3647" spans="1:22" s="1" customFormat="1" x14ac:dyDescent="0.4">
      <c r="A3647" s="12"/>
      <c r="B3647" s="12"/>
      <c r="C3647" s="42"/>
      <c r="D3647" s="12"/>
      <c r="E3647" s="12"/>
      <c r="F3647" s="12"/>
      <c r="G3647" s="12"/>
      <c r="H3647" s="12"/>
      <c r="I3647" s="12"/>
      <c r="J3647" s="12"/>
      <c r="K3647" s="12"/>
      <c r="L3647" s="12"/>
      <c r="M3647" s="12"/>
      <c r="N3647" s="12"/>
      <c r="O3647" s="12"/>
      <c r="P3647" s="12"/>
      <c r="Q3647" s="12"/>
      <c r="R3647" s="12"/>
      <c r="S3647" s="12"/>
      <c r="T3647" s="12"/>
      <c r="U3647" s="12"/>
      <c r="V3647" s="12"/>
    </row>
    <row r="3648" spans="1:22" s="1" customFormat="1" x14ac:dyDescent="0.4">
      <c r="A3648" s="12"/>
      <c r="B3648" s="12"/>
      <c r="C3648" s="42"/>
      <c r="D3648" s="12"/>
      <c r="E3648" s="12"/>
      <c r="F3648" s="12"/>
      <c r="G3648" s="12"/>
      <c r="H3648" s="12"/>
      <c r="I3648" s="12"/>
      <c r="J3648" s="12"/>
      <c r="K3648" s="12"/>
      <c r="L3648" s="12"/>
      <c r="M3648" s="12"/>
      <c r="N3648" s="12"/>
      <c r="O3648" s="12"/>
      <c r="P3648" s="12"/>
      <c r="Q3648" s="12"/>
      <c r="R3648" s="12"/>
      <c r="S3648" s="12"/>
      <c r="T3648" s="12"/>
      <c r="U3648" s="12"/>
      <c r="V3648" s="12"/>
    </row>
    <row r="3649" spans="1:22" s="1" customFormat="1" x14ac:dyDescent="0.4">
      <c r="A3649" s="12"/>
      <c r="B3649" s="12"/>
      <c r="C3649" s="42"/>
      <c r="D3649" s="12"/>
      <c r="E3649" s="12"/>
      <c r="F3649" s="12"/>
      <c r="G3649" s="12"/>
      <c r="H3649" s="12"/>
      <c r="I3649" s="12"/>
      <c r="J3649" s="12"/>
      <c r="K3649" s="12"/>
      <c r="L3649" s="12"/>
      <c r="M3649" s="12"/>
      <c r="N3649" s="12"/>
      <c r="O3649" s="12"/>
      <c r="P3649" s="12"/>
      <c r="Q3649" s="12"/>
      <c r="R3649" s="12"/>
      <c r="S3649" s="12"/>
      <c r="T3649" s="12"/>
      <c r="U3649" s="12"/>
      <c r="V3649" s="12"/>
    </row>
    <row r="3650" spans="1:22" s="1" customFormat="1" x14ac:dyDescent="0.4">
      <c r="A3650" s="12"/>
      <c r="B3650" s="12"/>
      <c r="C3650" s="42"/>
      <c r="D3650" s="12"/>
      <c r="E3650" s="12"/>
      <c r="F3650" s="12"/>
      <c r="G3650" s="12"/>
      <c r="H3650" s="12"/>
      <c r="I3650" s="12"/>
      <c r="J3650" s="12"/>
      <c r="K3650" s="12"/>
      <c r="L3650" s="12"/>
      <c r="M3650" s="12"/>
      <c r="N3650" s="12"/>
      <c r="O3650" s="12"/>
      <c r="P3650" s="12"/>
      <c r="Q3650" s="12"/>
      <c r="R3650" s="12"/>
      <c r="S3650" s="12"/>
      <c r="T3650" s="12"/>
      <c r="U3650" s="12"/>
      <c r="V3650" s="12"/>
    </row>
    <row r="3651" spans="1:22" s="1" customFormat="1" x14ac:dyDescent="0.4">
      <c r="A3651" s="12"/>
      <c r="B3651" s="12"/>
      <c r="C3651" s="42"/>
      <c r="D3651" s="12"/>
      <c r="E3651" s="12"/>
      <c r="F3651" s="12"/>
      <c r="G3651" s="12"/>
      <c r="H3651" s="12"/>
      <c r="I3651" s="12"/>
      <c r="J3651" s="12"/>
      <c r="K3651" s="12"/>
      <c r="L3651" s="12"/>
      <c r="M3651" s="12"/>
      <c r="N3651" s="12"/>
      <c r="O3651" s="12"/>
      <c r="P3651" s="12"/>
      <c r="Q3651" s="12"/>
      <c r="R3651" s="12"/>
      <c r="S3651" s="12"/>
      <c r="T3651" s="12"/>
      <c r="U3651" s="12"/>
      <c r="V3651" s="12"/>
    </row>
    <row r="3652" spans="1:22" s="1" customFormat="1" x14ac:dyDescent="0.4">
      <c r="A3652" s="12"/>
      <c r="B3652" s="12"/>
      <c r="C3652" s="42"/>
      <c r="D3652" s="12"/>
      <c r="E3652" s="12"/>
      <c r="F3652" s="12"/>
      <c r="G3652" s="12"/>
      <c r="H3652" s="12"/>
      <c r="I3652" s="12"/>
      <c r="J3652" s="12"/>
      <c r="K3652" s="12"/>
      <c r="L3652" s="12"/>
      <c r="M3652" s="12"/>
      <c r="N3652" s="12"/>
      <c r="O3652" s="12"/>
      <c r="P3652" s="12"/>
      <c r="Q3652" s="12"/>
      <c r="R3652" s="12"/>
      <c r="S3652" s="12"/>
      <c r="T3652" s="12"/>
      <c r="U3652" s="12"/>
      <c r="V3652" s="12"/>
    </row>
    <row r="3653" spans="1:22" s="1" customFormat="1" x14ac:dyDescent="0.4">
      <c r="A3653" s="12"/>
      <c r="B3653" s="12"/>
      <c r="C3653" s="42"/>
      <c r="D3653" s="12"/>
      <c r="E3653" s="12"/>
      <c r="F3653" s="12"/>
      <c r="G3653" s="12"/>
      <c r="H3653" s="12"/>
      <c r="I3653" s="12"/>
      <c r="J3653" s="12"/>
      <c r="K3653" s="12"/>
      <c r="L3653" s="12"/>
      <c r="M3653" s="12"/>
      <c r="N3653" s="12"/>
      <c r="O3653" s="12"/>
      <c r="P3653" s="12"/>
      <c r="Q3653" s="12"/>
      <c r="R3653" s="12"/>
      <c r="S3653" s="12"/>
      <c r="T3653" s="12"/>
      <c r="U3653" s="12"/>
      <c r="V3653" s="12"/>
    </row>
    <row r="3654" spans="1:22" s="1" customFormat="1" x14ac:dyDescent="0.4">
      <c r="A3654" s="12"/>
      <c r="B3654" s="12"/>
      <c r="C3654" s="42"/>
      <c r="D3654" s="12"/>
      <c r="E3654" s="12"/>
      <c r="F3654" s="12"/>
      <c r="G3654" s="12"/>
      <c r="H3654" s="12"/>
      <c r="I3654" s="12"/>
      <c r="J3654" s="12"/>
      <c r="K3654" s="12"/>
      <c r="L3654" s="12"/>
      <c r="M3654" s="12"/>
      <c r="N3654" s="12"/>
      <c r="O3654" s="12"/>
      <c r="P3654" s="12"/>
      <c r="Q3654" s="12"/>
      <c r="R3654" s="12"/>
      <c r="S3654" s="12"/>
      <c r="T3654" s="12"/>
      <c r="U3654" s="12"/>
      <c r="V3654" s="12"/>
    </row>
    <row r="3655" spans="1:22" s="1" customFormat="1" x14ac:dyDescent="0.4">
      <c r="A3655" s="12"/>
      <c r="B3655" s="12"/>
      <c r="C3655" s="42"/>
      <c r="D3655" s="12"/>
      <c r="E3655" s="12"/>
      <c r="F3655" s="12"/>
      <c r="G3655" s="12"/>
      <c r="H3655" s="12"/>
      <c r="I3655" s="12"/>
      <c r="J3655" s="12"/>
      <c r="K3655" s="12"/>
      <c r="L3655" s="12"/>
      <c r="M3655" s="12"/>
      <c r="N3655" s="12"/>
      <c r="O3655" s="12"/>
      <c r="P3655" s="12"/>
      <c r="Q3655" s="12"/>
      <c r="R3655" s="12"/>
      <c r="S3655" s="12"/>
      <c r="T3655" s="12"/>
      <c r="U3655" s="12"/>
      <c r="V3655" s="12"/>
    </row>
    <row r="3656" spans="1:22" s="1" customFormat="1" x14ac:dyDescent="0.4">
      <c r="A3656" s="12"/>
      <c r="B3656" s="12"/>
      <c r="C3656" s="42"/>
      <c r="D3656" s="12"/>
      <c r="E3656" s="12"/>
      <c r="F3656" s="12"/>
      <c r="G3656" s="12"/>
      <c r="H3656" s="12"/>
      <c r="I3656" s="12"/>
      <c r="J3656" s="12"/>
      <c r="K3656" s="12"/>
      <c r="L3656" s="12"/>
      <c r="M3656" s="12"/>
      <c r="N3656" s="12"/>
      <c r="O3656" s="12"/>
      <c r="P3656" s="12"/>
      <c r="Q3656" s="12"/>
      <c r="R3656" s="12"/>
      <c r="S3656" s="12"/>
      <c r="T3656" s="12"/>
      <c r="U3656" s="12"/>
      <c r="V3656" s="12"/>
    </row>
    <row r="3657" spans="1:22" s="1" customFormat="1" x14ac:dyDescent="0.4">
      <c r="A3657" s="12"/>
      <c r="B3657" s="12"/>
      <c r="C3657" s="42"/>
      <c r="D3657" s="12"/>
      <c r="E3657" s="12"/>
      <c r="F3657" s="12"/>
      <c r="G3657" s="12"/>
      <c r="H3657" s="12"/>
      <c r="I3657" s="12"/>
      <c r="J3657" s="12"/>
      <c r="K3657" s="12"/>
      <c r="L3657" s="12"/>
      <c r="M3657" s="12"/>
      <c r="N3657" s="12"/>
      <c r="O3657" s="12"/>
      <c r="P3657" s="12"/>
      <c r="Q3657" s="12"/>
      <c r="R3657" s="12"/>
      <c r="S3657" s="12"/>
      <c r="T3657" s="12"/>
      <c r="U3657" s="12"/>
      <c r="V3657" s="12"/>
    </row>
    <row r="3658" spans="1:22" s="1" customFormat="1" x14ac:dyDescent="0.4">
      <c r="A3658" s="12"/>
      <c r="B3658" s="12"/>
      <c r="C3658" s="42"/>
      <c r="D3658" s="12"/>
      <c r="E3658" s="12"/>
      <c r="F3658" s="12"/>
      <c r="G3658" s="12"/>
      <c r="H3658" s="12"/>
      <c r="I3658" s="12"/>
      <c r="J3658" s="12"/>
      <c r="K3658" s="12"/>
      <c r="L3658" s="12"/>
      <c r="M3658" s="12"/>
      <c r="N3658" s="12"/>
      <c r="O3658" s="12"/>
      <c r="P3658" s="12"/>
      <c r="Q3658" s="12"/>
      <c r="R3658" s="12"/>
      <c r="S3658" s="12"/>
      <c r="T3658" s="12"/>
      <c r="U3658" s="12"/>
      <c r="V3658" s="12"/>
    </row>
    <row r="3659" spans="1:22" s="1" customFormat="1" x14ac:dyDescent="0.4">
      <c r="A3659" s="12"/>
      <c r="B3659" s="12"/>
      <c r="C3659" s="42"/>
      <c r="D3659" s="12"/>
      <c r="E3659" s="12"/>
      <c r="F3659" s="12"/>
      <c r="G3659" s="12"/>
      <c r="H3659" s="12"/>
      <c r="I3659" s="12"/>
      <c r="J3659" s="12"/>
      <c r="K3659" s="12"/>
      <c r="L3659" s="12"/>
      <c r="M3659" s="12"/>
      <c r="N3659" s="12"/>
      <c r="O3659" s="12"/>
      <c r="P3659" s="12"/>
      <c r="Q3659" s="12"/>
      <c r="R3659" s="12"/>
      <c r="S3659" s="12"/>
      <c r="T3659" s="12"/>
      <c r="U3659" s="12"/>
      <c r="V3659" s="12"/>
    </row>
    <row r="3660" spans="1:22" s="1" customFormat="1" x14ac:dyDescent="0.4">
      <c r="A3660" s="12"/>
      <c r="B3660" s="12"/>
      <c r="C3660" s="42"/>
      <c r="D3660" s="12"/>
      <c r="E3660" s="12"/>
      <c r="F3660" s="12"/>
      <c r="G3660" s="12"/>
      <c r="H3660" s="12"/>
      <c r="I3660" s="12"/>
      <c r="J3660" s="12"/>
      <c r="K3660" s="12"/>
      <c r="L3660" s="12"/>
      <c r="M3660" s="12"/>
      <c r="N3660" s="12"/>
      <c r="O3660" s="12"/>
      <c r="P3660" s="12"/>
      <c r="Q3660" s="12"/>
      <c r="R3660" s="12"/>
      <c r="S3660" s="12"/>
      <c r="T3660" s="12"/>
      <c r="U3660" s="12"/>
      <c r="V3660" s="12"/>
    </row>
    <row r="3661" spans="1:22" s="1" customFormat="1" x14ac:dyDescent="0.4">
      <c r="A3661" s="12"/>
      <c r="B3661" s="12"/>
      <c r="C3661" s="42"/>
      <c r="D3661" s="12"/>
      <c r="E3661" s="12"/>
      <c r="F3661" s="12"/>
      <c r="G3661" s="12"/>
      <c r="H3661" s="12"/>
      <c r="I3661" s="12"/>
      <c r="J3661" s="12"/>
      <c r="K3661" s="12"/>
      <c r="L3661" s="12"/>
      <c r="M3661" s="12"/>
      <c r="N3661" s="12"/>
      <c r="O3661" s="12"/>
      <c r="P3661" s="12"/>
      <c r="Q3661" s="12"/>
      <c r="R3661" s="12"/>
      <c r="S3661" s="12"/>
      <c r="T3661" s="12"/>
      <c r="U3661" s="12"/>
      <c r="V3661" s="12"/>
    </row>
    <row r="3662" spans="1:22" s="1" customFormat="1" x14ac:dyDescent="0.4">
      <c r="A3662" s="12"/>
      <c r="B3662" s="12"/>
      <c r="C3662" s="42"/>
      <c r="D3662" s="12"/>
      <c r="E3662" s="12"/>
      <c r="F3662" s="12"/>
      <c r="G3662" s="12"/>
      <c r="H3662" s="12"/>
      <c r="I3662" s="12"/>
      <c r="J3662" s="12"/>
      <c r="K3662" s="12"/>
      <c r="L3662" s="12"/>
      <c r="M3662" s="12"/>
      <c r="N3662" s="12"/>
      <c r="O3662" s="12"/>
      <c r="P3662" s="12"/>
      <c r="Q3662" s="12"/>
      <c r="R3662" s="12"/>
      <c r="S3662" s="12"/>
      <c r="T3662" s="12"/>
      <c r="U3662" s="12"/>
      <c r="V3662" s="12"/>
    </row>
    <row r="3663" spans="1:22" s="1" customFormat="1" x14ac:dyDescent="0.4">
      <c r="A3663" s="12"/>
      <c r="B3663" s="12"/>
      <c r="C3663" s="42"/>
      <c r="D3663" s="12"/>
      <c r="E3663" s="12"/>
      <c r="F3663" s="12"/>
      <c r="G3663" s="12"/>
      <c r="H3663" s="12"/>
      <c r="I3663" s="12"/>
      <c r="J3663" s="12"/>
      <c r="K3663" s="12"/>
      <c r="L3663" s="12"/>
      <c r="M3663" s="12"/>
      <c r="N3663" s="12"/>
      <c r="O3663" s="12"/>
      <c r="P3663" s="12"/>
      <c r="Q3663" s="12"/>
      <c r="R3663" s="12"/>
      <c r="S3663" s="12"/>
      <c r="T3663" s="12"/>
      <c r="U3663" s="12"/>
      <c r="V3663" s="12"/>
    </row>
    <row r="3664" spans="1:22" s="1" customFormat="1" x14ac:dyDescent="0.4">
      <c r="A3664" s="12"/>
      <c r="B3664" s="12"/>
      <c r="C3664" s="42"/>
      <c r="D3664" s="12"/>
      <c r="E3664" s="12"/>
      <c r="F3664" s="12"/>
      <c r="G3664" s="12"/>
      <c r="H3664" s="12"/>
      <c r="I3664" s="12"/>
      <c r="J3664" s="12"/>
      <c r="K3664" s="12"/>
      <c r="L3664" s="12"/>
      <c r="M3664" s="12"/>
      <c r="N3664" s="12"/>
      <c r="O3664" s="12"/>
      <c r="P3664" s="12"/>
      <c r="Q3664" s="12"/>
      <c r="R3664" s="12"/>
      <c r="S3664" s="12"/>
      <c r="T3664" s="12"/>
      <c r="U3664" s="12"/>
      <c r="V3664" s="12"/>
    </row>
    <row r="3665" spans="1:22" s="1" customFormat="1" x14ac:dyDescent="0.4">
      <c r="A3665" s="12"/>
      <c r="B3665" s="12"/>
      <c r="C3665" s="42"/>
      <c r="D3665" s="12"/>
      <c r="E3665" s="12"/>
      <c r="F3665" s="12"/>
      <c r="G3665" s="12"/>
      <c r="H3665" s="12"/>
      <c r="I3665" s="12"/>
      <c r="J3665" s="12"/>
      <c r="K3665" s="12"/>
      <c r="L3665" s="12"/>
      <c r="M3665" s="12"/>
      <c r="N3665" s="12"/>
      <c r="O3665" s="12"/>
      <c r="P3665" s="12"/>
      <c r="Q3665" s="12"/>
      <c r="R3665" s="12"/>
      <c r="S3665" s="12"/>
      <c r="T3665" s="12"/>
      <c r="U3665" s="12"/>
      <c r="V3665" s="12"/>
    </row>
    <row r="3666" spans="1:22" s="1" customFormat="1" x14ac:dyDescent="0.4">
      <c r="A3666" s="12"/>
      <c r="B3666" s="12"/>
      <c r="C3666" s="42"/>
      <c r="D3666" s="12"/>
      <c r="E3666" s="12"/>
      <c r="F3666" s="12"/>
      <c r="G3666" s="12"/>
      <c r="H3666" s="12"/>
      <c r="I3666" s="12"/>
      <c r="J3666" s="12"/>
      <c r="K3666" s="12"/>
      <c r="L3666" s="12"/>
      <c r="M3666" s="12"/>
      <c r="N3666" s="12"/>
      <c r="O3666" s="12"/>
      <c r="P3666" s="12"/>
      <c r="Q3666" s="12"/>
      <c r="R3666" s="12"/>
      <c r="S3666" s="12"/>
      <c r="T3666" s="12"/>
      <c r="U3666" s="12"/>
      <c r="V3666" s="12"/>
    </row>
    <row r="3667" spans="1:22" s="1" customFormat="1" x14ac:dyDescent="0.4">
      <c r="A3667" s="12"/>
      <c r="B3667" s="12"/>
      <c r="C3667" s="42"/>
      <c r="D3667" s="12"/>
      <c r="E3667" s="12"/>
      <c r="F3667" s="12"/>
      <c r="G3667" s="12"/>
      <c r="H3667" s="12"/>
      <c r="I3667" s="12"/>
      <c r="J3667" s="12"/>
      <c r="K3667" s="12"/>
      <c r="L3667" s="12"/>
      <c r="M3667" s="12"/>
      <c r="N3667" s="12"/>
      <c r="O3667" s="12"/>
      <c r="P3667" s="12"/>
      <c r="Q3667" s="12"/>
      <c r="R3667" s="12"/>
      <c r="S3667" s="12"/>
      <c r="T3667" s="12"/>
      <c r="U3667" s="12"/>
      <c r="V3667" s="12"/>
    </row>
    <row r="3668" spans="1:22" s="1" customFormat="1" x14ac:dyDescent="0.4">
      <c r="A3668" s="12"/>
      <c r="B3668" s="12"/>
      <c r="C3668" s="42"/>
      <c r="D3668" s="12"/>
      <c r="E3668" s="12"/>
      <c r="F3668" s="12"/>
      <c r="G3668" s="12"/>
      <c r="H3668" s="12"/>
      <c r="I3668" s="12"/>
      <c r="J3668" s="12"/>
      <c r="K3668" s="12"/>
      <c r="L3668" s="12"/>
      <c r="M3668" s="12"/>
      <c r="N3668" s="12"/>
      <c r="O3668" s="12"/>
      <c r="P3668" s="12"/>
      <c r="Q3668" s="12"/>
      <c r="R3668" s="12"/>
      <c r="S3668" s="12"/>
      <c r="T3668" s="12"/>
      <c r="U3668" s="12"/>
      <c r="V3668" s="12"/>
    </row>
    <row r="3669" spans="1:22" s="1" customFormat="1" x14ac:dyDescent="0.4">
      <c r="A3669" s="12"/>
      <c r="B3669" s="12"/>
      <c r="C3669" s="42"/>
      <c r="D3669" s="12"/>
      <c r="E3669" s="12"/>
      <c r="F3669" s="12"/>
      <c r="G3669" s="12"/>
      <c r="H3669" s="12"/>
      <c r="I3669" s="12"/>
      <c r="J3669" s="12"/>
      <c r="K3669" s="12"/>
      <c r="L3669" s="12"/>
      <c r="M3669" s="12"/>
      <c r="N3669" s="12"/>
      <c r="O3669" s="12"/>
      <c r="P3669" s="12"/>
      <c r="Q3669" s="12"/>
      <c r="R3669" s="12"/>
      <c r="S3669" s="12"/>
      <c r="T3669" s="12"/>
      <c r="U3669" s="12"/>
      <c r="V3669" s="12"/>
    </row>
    <row r="3670" spans="1:22" s="1" customFormat="1" x14ac:dyDescent="0.4">
      <c r="A3670" s="12"/>
      <c r="B3670" s="12"/>
      <c r="C3670" s="42"/>
      <c r="D3670" s="12"/>
      <c r="E3670" s="12"/>
      <c r="F3670" s="12"/>
      <c r="G3670" s="12"/>
      <c r="H3670" s="12"/>
      <c r="I3670" s="12"/>
      <c r="J3670" s="12"/>
      <c r="K3670" s="12"/>
      <c r="L3670" s="12"/>
      <c r="M3670" s="12"/>
      <c r="N3670" s="12"/>
      <c r="O3670" s="12"/>
      <c r="P3670" s="12"/>
      <c r="Q3670" s="12"/>
      <c r="R3670" s="12"/>
      <c r="S3670" s="12"/>
      <c r="T3670" s="12"/>
      <c r="U3670" s="12"/>
      <c r="V3670" s="12"/>
    </row>
    <row r="3671" spans="1:22" s="1" customFormat="1" x14ac:dyDescent="0.4">
      <c r="A3671" s="12"/>
      <c r="B3671" s="12"/>
      <c r="C3671" s="42"/>
      <c r="D3671" s="12"/>
      <c r="E3671" s="12"/>
      <c r="F3671" s="12"/>
      <c r="G3671" s="12"/>
      <c r="H3671" s="12"/>
      <c r="I3671" s="12"/>
      <c r="J3671" s="12"/>
      <c r="K3671" s="12"/>
      <c r="L3671" s="12"/>
      <c r="M3671" s="12"/>
      <c r="N3671" s="12"/>
      <c r="O3671" s="12"/>
      <c r="P3671" s="12"/>
      <c r="Q3671" s="12"/>
      <c r="R3671" s="12"/>
      <c r="S3671" s="12"/>
      <c r="T3671" s="12"/>
      <c r="U3671" s="12"/>
      <c r="V3671" s="12"/>
    </row>
    <row r="3672" spans="1:22" s="1" customFormat="1" x14ac:dyDescent="0.4">
      <c r="A3672" s="12"/>
      <c r="B3672" s="12"/>
      <c r="C3672" s="42"/>
      <c r="D3672" s="12"/>
      <c r="E3672" s="12"/>
      <c r="F3672" s="12"/>
      <c r="G3672" s="12"/>
      <c r="H3672" s="12"/>
      <c r="I3672" s="12"/>
      <c r="J3672" s="12"/>
      <c r="K3672" s="12"/>
      <c r="L3672" s="12"/>
      <c r="M3672" s="12"/>
      <c r="N3672" s="12"/>
      <c r="O3672" s="12"/>
      <c r="P3672" s="12"/>
      <c r="Q3672" s="12"/>
      <c r="R3672" s="12"/>
      <c r="S3672" s="12"/>
      <c r="T3672" s="12"/>
      <c r="U3672" s="12"/>
      <c r="V3672" s="12"/>
    </row>
    <row r="3673" spans="1:22" s="1" customFormat="1" x14ac:dyDescent="0.4">
      <c r="A3673" s="12"/>
      <c r="B3673" s="12"/>
      <c r="C3673" s="42"/>
      <c r="D3673" s="12"/>
      <c r="E3673" s="12"/>
      <c r="F3673" s="12"/>
      <c r="G3673" s="12"/>
      <c r="H3673" s="12"/>
      <c r="I3673" s="12"/>
      <c r="J3673" s="12"/>
      <c r="K3673" s="12"/>
      <c r="L3673" s="12"/>
      <c r="M3673" s="12"/>
      <c r="N3673" s="12"/>
      <c r="O3673" s="12"/>
      <c r="P3673" s="12"/>
      <c r="Q3673" s="12"/>
      <c r="R3673" s="12"/>
      <c r="S3673" s="12"/>
      <c r="T3673" s="12"/>
      <c r="U3673" s="12"/>
      <c r="V3673" s="12"/>
    </row>
    <row r="3674" spans="1:22" s="1" customFormat="1" x14ac:dyDescent="0.4">
      <c r="A3674" s="12"/>
      <c r="B3674" s="12"/>
      <c r="C3674" s="42"/>
      <c r="D3674" s="12"/>
      <c r="E3674" s="12"/>
      <c r="F3674" s="12"/>
      <c r="G3674" s="12"/>
      <c r="H3674" s="12"/>
      <c r="I3674" s="12"/>
      <c r="J3674" s="12"/>
      <c r="K3674" s="12"/>
      <c r="L3674" s="12"/>
      <c r="M3674" s="12"/>
      <c r="N3674" s="12"/>
      <c r="O3674" s="12"/>
      <c r="P3674" s="12"/>
      <c r="Q3674" s="12"/>
      <c r="R3674" s="12"/>
      <c r="S3674" s="12"/>
      <c r="T3674" s="12"/>
      <c r="U3674" s="12"/>
      <c r="V3674" s="12"/>
    </row>
    <row r="3675" spans="1:22" s="1" customFormat="1" x14ac:dyDescent="0.4">
      <c r="A3675" s="12"/>
      <c r="B3675" s="12"/>
      <c r="C3675" s="42"/>
      <c r="D3675" s="12"/>
      <c r="E3675" s="12"/>
      <c r="F3675" s="12"/>
      <c r="G3675" s="12"/>
      <c r="H3675" s="12"/>
      <c r="I3675" s="12"/>
      <c r="J3675" s="12"/>
      <c r="K3675" s="12"/>
      <c r="L3675" s="12"/>
      <c r="M3675" s="12"/>
      <c r="N3675" s="12"/>
      <c r="O3675" s="12"/>
      <c r="P3675" s="12"/>
      <c r="Q3675" s="12"/>
      <c r="R3675" s="12"/>
      <c r="S3675" s="12"/>
      <c r="T3675" s="12"/>
      <c r="U3675" s="12"/>
      <c r="V3675" s="12"/>
    </row>
    <row r="3676" spans="1:22" s="1" customFormat="1" x14ac:dyDescent="0.4">
      <c r="A3676" s="12"/>
      <c r="B3676" s="12"/>
      <c r="C3676" s="42"/>
      <c r="D3676" s="12"/>
      <c r="E3676" s="12"/>
      <c r="F3676" s="12"/>
      <c r="G3676" s="12"/>
      <c r="H3676" s="12"/>
      <c r="I3676" s="12"/>
      <c r="J3676" s="12"/>
      <c r="K3676" s="12"/>
      <c r="L3676" s="12"/>
      <c r="M3676" s="12"/>
      <c r="N3676" s="12"/>
      <c r="O3676" s="12"/>
      <c r="P3676" s="12"/>
      <c r="Q3676" s="12"/>
      <c r="R3676" s="12"/>
      <c r="S3676" s="12"/>
      <c r="T3676" s="12"/>
      <c r="U3676" s="12"/>
      <c r="V3676" s="12"/>
    </row>
    <row r="3677" spans="1:22" s="1" customFormat="1" x14ac:dyDescent="0.4">
      <c r="A3677" s="12"/>
      <c r="B3677" s="12"/>
      <c r="C3677" s="42"/>
      <c r="D3677" s="12"/>
      <c r="E3677" s="12"/>
      <c r="F3677" s="12"/>
      <c r="G3677" s="12"/>
      <c r="H3677" s="12"/>
      <c r="I3677" s="12"/>
      <c r="J3677" s="12"/>
      <c r="K3677" s="12"/>
      <c r="L3677" s="12"/>
      <c r="M3677" s="12"/>
      <c r="N3677" s="12"/>
      <c r="O3677" s="12"/>
      <c r="P3677" s="12"/>
      <c r="Q3677" s="12"/>
      <c r="R3677" s="12"/>
      <c r="S3677" s="12"/>
      <c r="T3677" s="12"/>
      <c r="U3677" s="12"/>
      <c r="V3677" s="12"/>
    </row>
    <row r="3678" spans="1:22" s="1" customFormat="1" x14ac:dyDescent="0.4">
      <c r="A3678" s="12"/>
      <c r="B3678" s="12"/>
      <c r="C3678" s="12"/>
      <c r="D3678" s="12"/>
      <c r="E3678" s="12"/>
      <c r="F3678" s="12"/>
      <c r="G3678" s="12"/>
      <c r="H3678" s="12"/>
      <c r="I3678" s="12"/>
      <c r="J3678" s="12"/>
      <c r="K3678" s="12"/>
      <c r="L3678" s="12"/>
      <c r="M3678" s="12"/>
      <c r="N3678" s="12"/>
      <c r="O3678" s="12"/>
      <c r="P3678" s="12"/>
      <c r="Q3678" s="12"/>
      <c r="R3678" s="12"/>
      <c r="S3678" s="12"/>
      <c r="T3678" s="12"/>
      <c r="U3678" s="12"/>
      <c r="V3678" s="12"/>
    </row>
    <row r="3679" spans="1:22" s="1" customFormat="1" x14ac:dyDescent="0.4">
      <c r="A3679" s="12"/>
      <c r="B3679" s="12"/>
      <c r="C3679" s="12"/>
      <c r="D3679" s="12"/>
      <c r="E3679" s="12"/>
      <c r="F3679" s="12"/>
      <c r="G3679" s="12"/>
      <c r="H3679" s="12"/>
      <c r="I3679" s="12"/>
      <c r="J3679" s="12"/>
      <c r="K3679" s="12"/>
      <c r="L3679" s="12"/>
      <c r="M3679" s="12"/>
      <c r="N3679" s="12"/>
      <c r="O3679" s="12"/>
      <c r="P3679" s="12"/>
      <c r="Q3679" s="12"/>
      <c r="R3679" s="12"/>
      <c r="S3679" s="12"/>
      <c r="T3679" s="12"/>
      <c r="U3679" s="12"/>
      <c r="V3679" s="12"/>
    </row>
  </sheetData>
  <mergeCells count="6">
    <mergeCell ref="C20:H20"/>
    <mergeCell ref="C21:H21"/>
    <mergeCell ref="C25:D25"/>
    <mergeCell ref="C26:D26"/>
    <mergeCell ref="M14:S14"/>
    <mergeCell ref="M15:S16"/>
  </mergeCells>
  <phoneticPr fontId="46" type="noConversion"/>
  <dataValidations count="1">
    <dataValidation type="list" allowBlank="1" showInputMessage="1" showErrorMessage="1" sqref="E13">
      <formula1>"D,W,M,Q,S,Y"</formula1>
    </dataValidation>
  </dataValidation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tint="0.79998168889431442"/>
  </sheetPr>
  <dimension ref="A1:AX3679"/>
  <sheetViews>
    <sheetView zoomScale="70" zoomScaleNormal="70" workbookViewId="0"/>
  </sheetViews>
  <sheetFormatPr defaultRowHeight="17.399999999999999" outlineLevelCol="2" x14ac:dyDescent="0.4"/>
  <cols>
    <col min="1" max="1" width="4.59765625" style="12" customWidth="1"/>
    <col min="2" max="2" width="4.3984375" style="12" customWidth="1"/>
    <col min="3" max="3" width="10.69921875" style="12" bestFit="1" customWidth="1"/>
    <col min="4" max="4" width="35.59765625" style="12"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3.69921875" style="12" customWidth="1" outlineLevel="2"/>
    <col min="16" max="16" width="23.69921875" style="12" customWidth="1" outlineLevel="1"/>
    <col min="17" max="17" width="29" style="12" customWidth="1" outlineLevel="1"/>
    <col min="18" max="18" width="5.59765625" style="12" customWidth="1" outlineLevel="1"/>
    <col min="19" max="19" width="9.09765625" style="12"/>
    <col min="20" max="20" width="10.69921875" style="12" bestFit="1" customWidth="1"/>
    <col min="21" max="21" width="17.8984375" style="1" customWidth="1"/>
    <col min="22" max="22" width="30.296875" style="1" customWidth="1"/>
    <col min="23" max="23" width="8.09765625" style="1" customWidth="1"/>
    <col min="24" max="50" width="9.09765625" style="1"/>
  </cols>
  <sheetData>
    <row r="1" spans="1:24" s="1" customFormat="1" ht="5.0999999999999996" customHeight="1" x14ac:dyDescent="0.4">
      <c r="A1" s="12"/>
      <c r="B1" s="12"/>
      <c r="C1" s="12"/>
      <c r="D1" s="12"/>
      <c r="E1" s="12"/>
      <c r="F1" s="12"/>
      <c r="G1" s="12"/>
      <c r="H1" s="12"/>
      <c r="I1" s="12"/>
      <c r="J1" s="12"/>
      <c r="K1" s="12"/>
      <c r="L1" s="12"/>
      <c r="M1" s="12"/>
      <c r="N1" s="12"/>
      <c r="O1" s="12"/>
      <c r="P1" s="12"/>
      <c r="Q1" s="12"/>
      <c r="R1" s="12"/>
      <c r="S1" s="12"/>
      <c r="T1" s="12"/>
    </row>
    <row r="2" spans="1:24" s="1" customFormat="1" ht="15" customHeight="1" x14ac:dyDescent="0.4">
      <c r="A2" s="12"/>
      <c r="B2" s="12"/>
      <c r="C2" s="12"/>
      <c r="D2" s="12"/>
      <c r="E2" s="12"/>
      <c r="F2" s="12"/>
      <c r="G2" s="12"/>
      <c r="H2" s="12"/>
      <c r="I2" s="12"/>
      <c r="J2" s="12"/>
      <c r="K2" s="12"/>
      <c r="L2" s="12"/>
      <c r="M2" s="12"/>
      <c r="N2" s="12"/>
      <c r="O2" s="12"/>
      <c r="P2" s="12"/>
      <c r="Q2" s="12"/>
      <c r="R2" s="12"/>
      <c r="S2" s="12"/>
      <c r="T2" s="12"/>
    </row>
    <row r="3" spans="1:24" s="1" customFormat="1" ht="15" customHeight="1" x14ac:dyDescent="0.4">
      <c r="A3" s="12"/>
      <c r="B3" s="12"/>
      <c r="C3" s="12"/>
      <c r="D3" s="12"/>
      <c r="E3" s="12"/>
      <c r="F3" s="12"/>
      <c r="G3" s="12"/>
      <c r="H3" s="12"/>
      <c r="I3" s="12"/>
      <c r="J3" s="12"/>
      <c r="K3" s="12"/>
      <c r="L3" s="12"/>
      <c r="M3" s="12"/>
      <c r="N3" s="12"/>
      <c r="O3" s="12"/>
      <c r="P3" s="12"/>
      <c r="Q3" s="12"/>
      <c r="R3" s="12"/>
      <c r="S3" s="12"/>
      <c r="T3" s="12"/>
    </row>
    <row r="4" spans="1:24" s="1" customFormat="1" ht="15" customHeight="1" x14ac:dyDescent="0.4">
      <c r="A4" s="12"/>
      <c r="B4" s="12"/>
      <c r="C4" s="12"/>
      <c r="D4" s="12"/>
      <c r="E4" s="12"/>
      <c r="F4" s="12"/>
      <c r="G4" s="12"/>
      <c r="H4" s="12"/>
      <c r="I4" s="12"/>
      <c r="J4" s="12"/>
      <c r="K4" s="12"/>
      <c r="L4" s="12"/>
      <c r="M4" s="207"/>
      <c r="N4" s="12"/>
      <c r="O4" s="12"/>
      <c r="P4" s="12"/>
      <c r="Q4" s="12"/>
      <c r="R4" s="12"/>
      <c r="S4" s="12"/>
      <c r="T4" s="12"/>
    </row>
    <row r="5" spans="1:24" s="1" customFormat="1" ht="15" customHeight="1" x14ac:dyDescent="0.4">
      <c r="A5" s="12"/>
      <c r="B5" s="12"/>
      <c r="C5" s="12"/>
      <c r="D5" s="12"/>
      <c r="E5" s="12"/>
      <c r="F5" s="12"/>
      <c r="G5" s="12"/>
      <c r="H5" s="12"/>
      <c r="I5" s="12"/>
      <c r="J5" s="12"/>
      <c r="K5" s="12"/>
      <c r="L5" s="208"/>
      <c r="M5" s="12"/>
      <c r="N5" s="12"/>
      <c r="O5" s="12"/>
      <c r="P5" s="12"/>
      <c r="Q5" s="12"/>
      <c r="R5" s="12"/>
      <c r="S5" s="12"/>
      <c r="T5" s="12"/>
    </row>
    <row r="6" spans="1:24" s="1" customFormat="1" ht="30" customHeight="1" thickBot="1" x14ac:dyDescent="0.45">
      <c r="A6" s="12"/>
      <c r="B6" s="13" t="s">
        <v>28</v>
      </c>
      <c r="C6" s="12"/>
      <c r="D6" s="12"/>
      <c r="E6" s="12"/>
      <c r="F6" s="12"/>
      <c r="G6" s="12"/>
      <c r="H6" s="12"/>
      <c r="I6" s="12"/>
      <c r="J6" s="12"/>
      <c r="K6" s="12"/>
      <c r="L6" s="13" t="s">
        <v>43</v>
      </c>
      <c r="M6" s="12"/>
      <c r="N6" s="12"/>
      <c r="O6" s="12"/>
      <c r="P6" s="12"/>
      <c r="Q6" s="12"/>
      <c r="R6" s="12"/>
      <c r="S6" s="12"/>
      <c r="T6" s="12"/>
    </row>
    <row r="7" spans="1:24" s="1" customFormat="1" x14ac:dyDescent="0.4">
      <c r="A7" s="12"/>
      <c r="B7" s="14"/>
      <c r="C7" s="15"/>
      <c r="D7" s="16"/>
      <c r="E7" s="15"/>
      <c r="F7" s="15"/>
      <c r="G7" s="15"/>
      <c r="H7" s="15"/>
      <c r="I7" s="15"/>
      <c r="J7" s="17"/>
      <c r="K7" s="18"/>
      <c r="L7" s="14"/>
      <c r="M7" s="15"/>
      <c r="N7" s="15"/>
      <c r="O7" s="15"/>
      <c r="P7" s="15"/>
      <c r="Q7" s="15"/>
      <c r="R7" s="17"/>
      <c r="S7" s="12"/>
      <c r="T7" s="69"/>
      <c r="U7" s="70"/>
      <c r="V7" s="15"/>
      <c r="W7" s="15"/>
      <c r="X7" s="17"/>
    </row>
    <row r="8" spans="1:24" s="1" customFormat="1" ht="19.2" x14ac:dyDescent="0.4">
      <c r="A8" s="12"/>
      <c r="B8" s="19"/>
      <c r="C8" s="189" t="s">
        <v>0</v>
      </c>
      <c r="D8" s="21" t="s">
        <v>612</v>
      </c>
      <c r="E8" s="18"/>
      <c r="F8" s="18"/>
      <c r="G8" s="18"/>
      <c r="H8" s="18"/>
      <c r="I8" s="18"/>
      <c r="J8" s="22"/>
      <c r="K8" s="18"/>
      <c r="L8" s="19"/>
      <c r="M8" s="23" t="s">
        <v>568</v>
      </c>
      <c r="N8" s="24"/>
      <c r="O8" s="25"/>
      <c r="P8" s="25"/>
      <c r="Q8" s="25"/>
      <c r="R8" s="22"/>
      <c r="S8" s="12"/>
      <c r="T8" s="43"/>
      <c r="U8" s="30" t="s">
        <v>16</v>
      </c>
      <c r="V8" s="30" t="s">
        <v>80</v>
      </c>
      <c r="W8" s="18"/>
      <c r="X8" s="22"/>
    </row>
    <row r="9" spans="1:24" s="1" customFormat="1" ht="19.2" x14ac:dyDescent="0.4">
      <c r="A9" s="12"/>
      <c r="B9" s="19"/>
      <c r="C9" s="18"/>
      <c r="D9" s="18"/>
      <c r="E9" s="18"/>
      <c r="F9" s="18"/>
      <c r="G9" s="18"/>
      <c r="H9" s="18"/>
      <c r="I9" s="18"/>
      <c r="J9" s="22"/>
      <c r="K9" s="18"/>
      <c r="L9" s="19"/>
      <c r="M9" s="26"/>
      <c r="N9" s="26"/>
      <c r="O9" s="74" t="s">
        <v>18</v>
      </c>
      <c r="P9" s="26"/>
      <c r="Q9" s="26"/>
      <c r="R9" s="22"/>
      <c r="S9" s="12"/>
      <c r="T9" s="43"/>
      <c r="U9" s="191" t="s">
        <v>81</v>
      </c>
      <c r="V9" s="28" t="s">
        <v>306</v>
      </c>
      <c r="W9" s="18"/>
      <c r="X9" s="22"/>
    </row>
    <row r="10" spans="1:24" s="1" customFormat="1" ht="19.2" x14ac:dyDescent="0.4">
      <c r="A10" s="12"/>
      <c r="B10" s="19"/>
      <c r="C10" s="18"/>
      <c r="D10" s="18"/>
      <c r="E10" s="18"/>
      <c r="F10" s="18"/>
      <c r="G10" s="18"/>
      <c r="H10" s="18"/>
      <c r="I10" s="18"/>
      <c r="J10" s="22"/>
      <c r="K10" s="18"/>
      <c r="L10" s="19"/>
      <c r="M10" s="189" t="s">
        <v>74</v>
      </c>
      <c r="N10" s="27" t="str">
        <f>IF(ModiglianiRAP_Interval="","",ModiglianiRAP_Interval)</f>
        <v>RANGE(2018-05-14,2019-05-14)</v>
      </c>
      <c r="O10" s="75" t="str">
        <f>IF($N10="","CALC_INTERVAL="&amp;$G$12,"CALC_INTERVAL="&amp;$N10)</f>
        <v>CALC_INTERVAL=RANGE(2018-05-14,2019-05-14)</v>
      </c>
      <c r="P10" s="26"/>
      <c r="Q10" s="26"/>
      <c r="R10" s="57"/>
      <c r="S10" s="12"/>
      <c r="T10" s="43"/>
      <c r="U10" s="191" t="s">
        <v>82</v>
      </c>
      <c r="V10" s="28" t="s">
        <v>307</v>
      </c>
      <c r="W10" s="18"/>
      <c r="X10" s="22"/>
    </row>
    <row r="11" spans="1:24" s="1" customFormat="1" ht="19.2" x14ac:dyDescent="0.4">
      <c r="A11" s="12"/>
      <c r="B11" s="19"/>
      <c r="C11" s="29"/>
      <c r="D11" s="30" t="s">
        <v>10</v>
      </c>
      <c r="E11" s="30" t="s">
        <v>11</v>
      </c>
      <c r="F11" s="30" t="s">
        <v>18</v>
      </c>
      <c r="G11" s="30" t="s">
        <v>13</v>
      </c>
      <c r="H11" s="30" t="s">
        <v>40</v>
      </c>
      <c r="I11" s="18"/>
      <c r="J11" s="22"/>
      <c r="K11" s="18"/>
      <c r="L11" s="19"/>
      <c r="M11" s="189" t="s">
        <v>19</v>
      </c>
      <c r="N11" s="27" t="str">
        <f>IF(ModiglianiRAP_Per="","",ModiglianiRAP_Per)</f>
        <v>M</v>
      </c>
      <c r="O11" s="75" t="str">
        <f>IF($N11="","",",PER="&amp;$N11)</f>
        <v>,PER=M</v>
      </c>
      <c r="P11" s="26"/>
      <c r="Q11" s="26"/>
      <c r="R11" s="22"/>
      <c r="S11" s="12"/>
      <c r="T11" s="43"/>
      <c r="U11" s="191" t="s">
        <v>83</v>
      </c>
      <c r="V11" s="28" t="s">
        <v>308</v>
      </c>
      <c r="W11" s="18"/>
      <c r="X11" s="22"/>
    </row>
    <row r="12" spans="1:24" s="1" customFormat="1" ht="34.799999999999997" x14ac:dyDescent="0.4">
      <c r="A12" s="12"/>
      <c r="B12" s="19"/>
      <c r="C12" s="30" t="s">
        <v>6</v>
      </c>
      <c r="D12" s="189" t="s">
        <v>74</v>
      </c>
      <c r="E12" s="21" t="s">
        <v>614</v>
      </c>
      <c r="F12" s="28" t="str">
        <f>IF(ModiglianiRAP_Interval="","Calc_Interval=1y","Calc_Interval="&amp;ModiglianiRAP_Interval)</f>
        <v>Calc_Interval=RANGE(2018-05-14,2019-05-14)</v>
      </c>
      <c r="G12" s="28" t="s">
        <v>3</v>
      </c>
      <c r="H12" s="76" t="s">
        <v>368</v>
      </c>
      <c r="I12" s="18"/>
      <c r="J12" s="22"/>
      <c r="K12" s="18"/>
      <c r="L12" s="19"/>
      <c r="M12" s="212" t="s">
        <v>16</v>
      </c>
      <c r="N12" s="27" t="str">
        <f>IF(ModiglianiRAP_Currency="","",ModiglianiRAP_Currency)</f>
        <v>USD</v>
      </c>
      <c r="O12" s="75" t="str">
        <f>IF($N12="","",",Currency="&amp;$N12)</f>
        <v>,Currency=USD</v>
      </c>
      <c r="P12" s="26"/>
      <c r="Q12" s="26"/>
      <c r="R12" s="22"/>
      <c r="S12" s="12"/>
      <c r="T12" s="43"/>
      <c r="U12" s="191" t="s">
        <v>84</v>
      </c>
      <c r="V12" s="28" t="s">
        <v>309</v>
      </c>
      <c r="W12" s="18"/>
      <c r="X12" s="22"/>
    </row>
    <row r="13" spans="1:24" s="1" customFormat="1" ht="19.2" x14ac:dyDescent="0.4">
      <c r="A13" s="12"/>
      <c r="B13" s="19"/>
      <c r="C13" s="30" t="s">
        <v>7</v>
      </c>
      <c r="D13" s="189" t="s">
        <v>19</v>
      </c>
      <c r="E13" s="55" t="s">
        <v>4</v>
      </c>
      <c r="F13" s="28" t="str">
        <f>IF(ModiglianiRAP_Per="","",",Per="&amp;ModiglianiRAP_Per)</f>
        <v>,Per=M</v>
      </c>
      <c r="G13" s="28" t="s">
        <v>14</v>
      </c>
      <c r="H13" s="28" t="s">
        <v>37</v>
      </c>
      <c r="I13" s="18"/>
      <c r="J13" s="22"/>
      <c r="K13" s="18"/>
      <c r="L13" s="19"/>
      <c r="M13" s="212" t="s">
        <v>15</v>
      </c>
      <c r="N13" s="27" t="str">
        <f>IF(ModiglianiRAP_TRBase="","",ModiglianiRAP_TRBase)</f>
        <v/>
      </c>
      <c r="O13" s="75" t="str">
        <f>IF($N13="","","TR_BASE="&amp;$N13)</f>
        <v/>
      </c>
      <c r="P13" s="26"/>
      <c r="Q13" s="26"/>
      <c r="R13" s="22"/>
      <c r="S13" s="12"/>
      <c r="T13" s="43"/>
      <c r="U13" s="191" t="s">
        <v>85</v>
      </c>
      <c r="V13" s="28" t="s">
        <v>310</v>
      </c>
      <c r="W13" s="18"/>
      <c r="X13" s="22"/>
    </row>
    <row r="14" spans="1:24" s="1" customFormat="1" ht="15.75" customHeight="1" x14ac:dyDescent="0.4">
      <c r="A14" s="12"/>
      <c r="B14" s="19"/>
      <c r="C14" s="30" t="s">
        <v>8</v>
      </c>
      <c r="D14" s="189" t="s">
        <v>16</v>
      </c>
      <c r="E14" s="55" t="s">
        <v>81</v>
      </c>
      <c r="F14" s="28" t="str">
        <f>IF(ModiglianiRAP_Currency="","",",Currency="&amp;ModiglianiRAP_Currency)</f>
        <v>,Currency=USD</v>
      </c>
      <c r="G14" s="28" t="s">
        <v>367</v>
      </c>
      <c r="H14" s="28" t="s">
        <v>38</v>
      </c>
      <c r="I14" s="18"/>
      <c r="J14" s="22"/>
      <c r="K14" s="18"/>
      <c r="L14" s="19"/>
      <c r="M14" s="212" t="s">
        <v>73</v>
      </c>
      <c r="N14" s="27" t="str">
        <f>IF(ModiglianiRAP_AnnualFactor="","",ModiglianiRAP_AnnualFactor)</f>
        <v/>
      </c>
      <c r="O14" s="75" t="str">
        <f>IF($N14="","",",ANN_FACTOR="&amp;$N14)</f>
        <v/>
      </c>
      <c r="P14" s="26"/>
      <c r="Q14" s="26"/>
      <c r="R14" s="22"/>
      <c r="S14" s="18"/>
      <c r="T14" s="43"/>
      <c r="U14" s="191" t="s">
        <v>86</v>
      </c>
      <c r="V14" s="28" t="s">
        <v>311</v>
      </c>
      <c r="W14" s="18"/>
      <c r="X14" s="22"/>
    </row>
    <row r="15" spans="1:24" s="1" customFormat="1" ht="19.2" x14ac:dyDescent="0.4">
      <c r="A15" s="18"/>
      <c r="B15" s="19"/>
      <c r="C15" s="30" t="s">
        <v>9</v>
      </c>
      <c r="D15" s="189" t="s">
        <v>15</v>
      </c>
      <c r="E15" s="21"/>
      <c r="F15" s="28" t="s">
        <v>603</v>
      </c>
      <c r="G15" s="28" t="s">
        <v>75</v>
      </c>
      <c r="H15" s="28" t="s">
        <v>602</v>
      </c>
      <c r="I15" s="18"/>
      <c r="J15" s="22"/>
      <c r="K15" s="18"/>
      <c r="L15" s="19"/>
      <c r="M15" s="212" t="s">
        <v>357</v>
      </c>
      <c r="N15" s="27" t="str">
        <f>IF(ModiglianiRAP_RiskFreeTicker="","",ModiglianiRAP_RiskFreeTicker)</f>
        <v/>
      </c>
      <c r="O15" s="75" t="str">
        <f>IF($N15="","",",RISK_FREE_TICKER=['"&amp;$N15&amp;"']")</f>
        <v/>
      </c>
      <c r="P15" s="26"/>
      <c r="Q15" s="26"/>
      <c r="R15" s="22"/>
      <c r="S15" s="18"/>
      <c r="T15" s="43"/>
      <c r="U15" s="191" t="s">
        <v>87</v>
      </c>
      <c r="V15" s="28" t="s">
        <v>312</v>
      </c>
      <c r="W15" s="18"/>
      <c r="X15" s="22"/>
    </row>
    <row r="16" spans="1:24" s="1" customFormat="1" ht="19.2" x14ac:dyDescent="0.4">
      <c r="A16" s="18"/>
      <c r="B16" s="19"/>
      <c r="C16" s="30" t="s">
        <v>30</v>
      </c>
      <c r="D16" s="189" t="s">
        <v>73</v>
      </c>
      <c r="E16" s="55"/>
      <c r="F16" s="28" t="str">
        <f>IF(ModiglianiRAP_AnnualFactor="","",",Ann_Factor="&amp;ModiglianiRAP_AnnualFactor)</f>
        <v/>
      </c>
      <c r="G16" s="28" t="s">
        <v>39</v>
      </c>
      <c r="H16" s="28">
        <v>260</v>
      </c>
      <c r="I16" s="18"/>
      <c r="J16" s="22"/>
      <c r="K16" s="18"/>
      <c r="L16" s="19"/>
      <c r="M16" s="31"/>
      <c r="N16" s="31"/>
      <c r="O16" s="31"/>
      <c r="P16" s="31"/>
      <c r="Q16" s="31"/>
      <c r="R16" s="22"/>
      <c r="S16" s="18"/>
      <c r="T16" s="43"/>
      <c r="U16" s="191" t="s">
        <v>88</v>
      </c>
      <c r="V16" s="28" t="s">
        <v>313</v>
      </c>
      <c r="W16" s="18"/>
      <c r="X16" s="22"/>
    </row>
    <row r="17" spans="1:24" s="1" customFormat="1" ht="19.2" x14ac:dyDescent="0.4">
      <c r="A17" s="18"/>
      <c r="B17" s="19"/>
      <c r="C17" s="30" t="s">
        <v>31</v>
      </c>
      <c r="D17" s="189" t="s">
        <v>469</v>
      </c>
      <c r="E17" s="55" t="s">
        <v>613</v>
      </c>
      <c r="F17" s="28" t="str">
        <f>IF(ModiglianiRAP_BenchmarkTicker="","",",BENCHMARK_TICKER=['"&amp;ModiglianiRAP_BenchmarkTicker&amp;"']")</f>
        <v>,BENCHMARK_TICKER=['HFRIEHI Index']</v>
      </c>
      <c r="G17" s="28" t="str">
        <f>_xll.BDP(ModiglianiRAP_Ticker,"RK392")</f>
        <v>#N/A Requesting Data...</v>
      </c>
      <c r="H17" s="28" t="s">
        <v>565</v>
      </c>
      <c r="I17" s="18"/>
      <c r="J17" s="22"/>
      <c r="K17" s="18"/>
      <c r="L17" s="19"/>
      <c r="M17" s="376" t="s">
        <v>17</v>
      </c>
      <c r="N17" s="377"/>
      <c r="O17" s="377"/>
      <c r="P17" s="377"/>
      <c r="Q17" s="378"/>
      <c r="R17" s="22"/>
      <c r="S17" s="18"/>
      <c r="T17" s="43"/>
      <c r="U17" s="191" t="s">
        <v>89</v>
      </c>
      <c r="V17" s="28" t="s">
        <v>314</v>
      </c>
      <c r="W17" s="18"/>
      <c r="X17" s="22"/>
    </row>
    <row r="18" spans="1:24" s="1" customFormat="1" ht="19.2" x14ac:dyDescent="0.4">
      <c r="A18" s="18"/>
      <c r="B18" s="19"/>
      <c r="C18" s="30" t="s">
        <v>478</v>
      </c>
      <c r="D18" s="189" t="s">
        <v>357</v>
      </c>
      <c r="E18" s="55"/>
      <c r="F18" s="28" t="e">
        <f>IF(ModiglianiRAP_RiskFreeTicker="",",RISK_FREE_TICKER=['"&amp;$G$18&amp;"']",",RISK_FREE_TICKER=['"&amp;ModiglianiRAP_RiskFreeTicker&amp;"']")</f>
        <v>#N/A</v>
      </c>
      <c r="G18" s="28" t="e">
        <f>INDEX($V$9:$V$233,MATCH(_xll.BQL(ModiglianiRAP_Ticker,"CRNCY"),$U$9:$U$233,0))</f>
        <v>#N/A</v>
      </c>
      <c r="H18" s="28" t="s">
        <v>369</v>
      </c>
      <c r="J18" s="22"/>
      <c r="K18" s="18"/>
      <c r="L18" s="19"/>
      <c r="M18" s="389" t="str">
        <f>"get(Sharpe_ratio("&amp;$O$10&amp;$O$11&amp;$O$12&amp;$O$13&amp;$O$14&amp;$O$15&amp;")) for('"&amp;ModiglianiRAP_Ticker&amp;"')"</f>
        <v>get(Sharpe_ratio(CALC_INTERVAL=RANGE(2018-05-14,2019-05-14),PER=M,Currency=USD)) for('BBHEDGE US Equity')</v>
      </c>
      <c r="N18" s="389"/>
      <c r="O18" s="389"/>
      <c r="P18" s="389"/>
      <c r="Q18" s="389"/>
      <c r="R18" s="22"/>
      <c r="S18" s="18"/>
      <c r="T18" s="43"/>
      <c r="U18" s="191" t="s">
        <v>90</v>
      </c>
      <c r="V18" s="28" t="s">
        <v>315</v>
      </c>
      <c r="W18" s="18"/>
      <c r="X18" s="22"/>
    </row>
    <row r="19" spans="1:24" s="1" customFormat="1" ht="18" thickBot="1" x14ac:dyDescent="0.45">
      <c r="A19" s="18"/>
      <c r="B19" s="33"/>
      <c r="C19" s="34"/>
      <c r="D19" s="34"/>
      <c r="E19" s="34"/>
      <c r="F19" s="34"/>
      <c r="G19" s="34"/>
      <c r="H19" s="34"/>
      <c r="I19" s="34"/>
      <c r="J19" s="35"/>
      <c r="K19" s="18"/>
      <c r="L19" s="19"/>
      <c r="M19" s="389"/>
      <c r="N19" s="389"/>
      <c r="O19" s="389"/>
      <c r="P19" s="389"/>
      <c r="Q19" s="389"/>
      <c r="R19" s="22"/>
      <c r="S19" s="18"/>
      <c r="T19" s="43"/>
      <c r="U19" s="191" t="s">
        <v>91</v>
      </c>
      <c r="V19" s="28" t="s">
        <v>316</v>
      </c>
      <c r="W19" s="18"/>
      <c r="X19" s="22"/>
    </row>
    <row r="20" spans="1:24" s="1" customFormat="1" x14ac:dyDescent="0.4">
      <c r="A20" s="18"/>
      <c r="B20" s="18"/>
      <c r="C20" s="18"/>
      <c r="D20" s="18"/>
      <c r="E20" s="18"/>
      <c r="F20" s="18"/>
      <c r="G20" s="18"/>
      <c r="H20" s="18"/>
      <c r="I20" s="18"/>
      <c r="J20" s="18"/>
      <c r="K20" s="18"/>
      <c r="L20" s="19"/>
      <c r="M20" s="31"/>
      <c r="N20" s="31"/>
      <c r="O20" s="31"/>
      <c r="P20" s="31"/>
      <c r="Q20" s="31"/>
      <c r="R20" s="22"/>
      <c r="S20" s="18"/>
      <c r="T20" s="43"/>
      <c r="U20" s="191" t="s">
        <v>92</v>
      </c>
      <c r="V20" s="28" t="s">
        <v>317</v>
      </c>
      <c r="W20" s="18"/>
      <c r="X20" s="22"/>
    </row>
    <row r="21" spans="1:24" s="1" customFormat="1" x14ac:dyDescent="0.4">
      <c r="A21" s="18"/>
      <c r="B21" s="18"/>
      <c r="C21" s="392" t="s">
        <v>430</v>
      </c>
      <c r="D21" s="392"/>
      <c r="E21" s="392"/>
      <c r="F21" s="392"/>
      <c r="G21" s="392"/>
      <c r="H21" s="392"/>
      <c r="I21" s="18"/>
      <c r="J21" s="18"/>
      <c r="K21" s="12"/>
      <c r="L21" s="19"/>
      <c r="M21" s="189" t="s">
        <v>356</v>
      </c>
      <c r="N21" s="205" t="str">
        <f>_xll.BQL.QUERY($M$18)</f>
        <v>#N/A Requesting Data...</v>
      </c>
      <c r="O21" s="31"/>
      <c r="P21" s="31"/>
      <c r="Q21" s="31"/>
      <c r="R21" s="22"/>
      <c r="S21" s="12"/>
      <c r="T21" s="43"/>
      <c r="U21" s="191" t="s">
        <v>93</v>
      </c>
      <c r="V21" s="28" t="s">
        <v>318</v>
      </c>
      <c r="W21" s="18"/>
      <c r="X21" s="22"/>
    </row>
    <row r="22" spans="1:24" s="1" customFormat="1" x14ac:dyDescent="0.4">
      <c r="A22" s="12"/>
      <c r="B22" s="12"/>
      <c r="C22" s="389" t="e">
        <f>"MODIGLIANI_RAP("&amp;$F$12&amp;$F$13&amp;$F$14&amp;$F$15&amp;$F$16&amp;$F$17&amp;$F$18&amp;")"</f>
        <v>#N/A</v>
      </c>
      <c r="D22" s="389"/>
      <c r="E22" s="389"/>
      <c r="F22" s="389"/>
      <c r="G22" s="389"/>
      <c r="H22" s="389"/>
      <c r="I22" s="12"/>
      <c r="J22" s="12"/>
      <c r="K22" s="12"/>
      <c r="L22" s="19"/>
      <c r="M22" s="31"/>
      <c r="N22" s="31"/>
      <c r="O22" s="31"/>
      <c r="P22" s="31"/>
      <c r="Q22" s="31"/>
      <c r="R22" s="22"/>
      <c r="S22" s="12"/>
      <c r="T22" s="43"/>
      <c r="U22" s="191" t="s">
        <v>94</v>
      </c>
      <c r="V22" s="28" t="s">
        <v>319</v>
      </c>
      <c r="W22" s="18"/>
      <c r="X22" s="22"/>
    </row>
    <row r="23" spans="1:24" s="1" customFormat="1" ht="21" customHeight="1" x14ac:dyDescent="0.4">
      <c r="A23" s="12"/>
      <c r="B23" s="12"/>
      <c r="C23" s="7"/>
      <c r="D23" s="7"/>
      <c r="E23" s="7"/>
      <c r="F23" s="7"/>
      <c r="G23" s="7"/>
      <c r="H23" s="7"/>
      <c r="I23" s="12"/>
      <c r="J23" s="12"/>
      <c r="K23" s="12"/>
      <c r="L23" s="19"/>
      <c r="M23" s="18"/>
      <c r="N23" s="18"/>
      <c r="O23" s="18"/>
      <c r="P23" s="18"/>
      <c r="Q23" s="18"/>
      <c r="R23" s="22"/>
      <c r="S23" s="12"/>
      <c r="T23" s="43"/>
      <c r="U23" s="191" t="s">
        <v>95</v>
      </c>
      <c r="V23" s="28" t="s">
        <v>320</v>
      </c>
      <c r="W23" s="18"/>
      <c r="X23" s="22"/>
    </row>
    <row r="24" spans="1:24" s="1" customFormat="1" ht="19.2" x14ac:dyDescent="0.4">
      <c r="A24" s="12"/>
      <c r="B24" s="12"/>
      <c r="C24" s="12"/>
      <c r="D24" s="12"/>
      <c r="E24" s="12"/>
      <c r="F24" s="12"/>
      <c r="G24" s="12"/>
      <c r="H24" s="12"/>
      <c r="I24" s="12"/>
      <c r="J24" s="12"/>
      <c r="K24" s="12"/>
      <c r="L24" s="19"/>
      <c r="M24" s="23" t="s">
        <v>569</v>
      </c>
      <c r="N24" s="25"/>
      <c r="O24" s="25"/>
      <c r="P24" s="25"/>
      <c r="Q24" s="25"/>
      <c r="R24" s="22"/>
      <c r="S24" s="12"/>
      <c r="T24" s="43"/>
      <c r="U24" s="191" t="s">
        <v>96</v>
      </c>
      <c r="V24" s="28" t="s">
        <v>321</v>
      </c>
      <c r="W24" s="18"/>
      <c r="X24" s="22"/>
    </row>
    <row r="25" spans="1:24" s="1" customFormat="1" ht="19.2" x14ac:dyDescent="0.4">
      <c r="A25" s="12"/>
      <c r="B25" s="12"/>
      <c r="C25" s="12"/>
      <c r="D25" s="12"/>
      <c r="E25" s="12"/>
      <c r="F25" s="12"/>
      <c r="G25" s="12"/>
      <c r="H25" s="12"/>
      <c r="I25" s="12"/>
      <c r="J25" s="12"/>
      <c r="K25" s="12"/>
      <c r="L25" s="19"/>
      <c r="M25" s="26"/>
      <c r="N25" s="26"/>
      <c r="O25" s="74" t="s">
        <v>18</v>
      </c>
      <c r="P25" s="26"/>
      <c r="Q25" s="31"/>
      <c r="R25" s="22"/>
      <c r="S25" s="12"/>
      <c r="T25" s="43"/>
      <c r="U25" s="191" t="s">
        <v>97</v>
      </c>
      <c r="V25" s="28" t="s">
        <v>322</v>
      </c>
      <c r="W25" s="18"/>
      <c r="X25" s="22"/>
    </row>
    <row r="26" spans="1:24" s="1" customFormat="1" x14ac:dyDescent="0.4">
      <c r="A26" s="12"/>
      <c r="B26" s="12"/>
      <c r="C26" s="369" t="s">
        <v>25</v>
      </c>
      <c r="D26" s="370"/>
      <c r="E26" s="12"/>
      <c r="F26" s="12"/>
      <c r="G26" s="12"/>
      <c r="H26" s="12"/>
      <c r="I26" s="12"/>
      <c r="J26" s="12"/>
      <c r="K26" s="12"/>
      <c r="L26" s="19"/>
      <c r="M26" s="189" t="s">
        <v>74</v>
      </c>
      <c r="N26" s="40" t="str">
        <f>IF(ModiglianiRAP_Interval="","",ModiglianiRAP_Interval)</f>
        <v>RANGE(2018-05-14,2019-05-14)</v>
      </c>
      <c r="O26" s="75" t="str">
        <f>IF($N26="","Calc_Interval=1y","Calc_Interval="&amp;$N26)</f>
        <v>Calc_Interval=RANGE(2018-05-14,2019-05-14)</v>
      </c>
      <c r="P26" s="31"/>
      <c r="Q26" s="31"/>
      <c r="R26" s="22"/>
      <c r="S26" s="12"/>
      <c r="T26" s="43"/>
      <c r="U26" s="191" t="s">
        <v>98</v>
      </c>
      <c r="V26" s="28" t="s">
        <v>323</v>
      </c>
      <c r="W26" s="18"/>
      <c r="X26" s="22"/>
    </row>
    <row r="27" spans="1:24" s="1" customFormat="1" ht="15" customHeight="1" x14ac:dyDescent="0.4">
      <c r="A27" s="12"/>
      <c r="B27" s="12"/>
      <c r="C27" s="404" t="e">
        <f>_xll.BQL(ModiglianiRAP_Ticker,C22)</f>
        <v>#N/A</v>
      </c>
      <c r="D27" s="404"/>
      <c r="E27" s="12"/>
      <c r="F27" s="12"/>
      <c r="G27" s="12"/>
      <c r="H27" s="12"/>
      <c r="I27" s="12"/>
      <c r="J27" s="12"/>
      <c r="K27" s="12"/>
      <c r="L27" s="19"/>
      <c r="M27" s="189" t="s">
        <v>19</v>
      </c>
      <c r="N27" s="66" t="str">
        <f>IF(ModiglianiRAP_Per="","",ModiglianiRAP_Per)</f>
        <v>M</v>
      </c>
      <c r="O27" s="75" t="str">
        <f>IF($N27="","",",Per="&amp;$N27)</f>
        <v>,Per=M</v>
      </c>
      <c r="P27" s="31"/>
      <c r="Q27" s="31"/>
      <c r="R27" s="22"/>
      <c r="S27" s="12"/>
      <c r="T27" s="43"/>
      <c r="U27" s="191" t="s">
        <v>99</v>
      </c>
      <c r="V27" s="28" t="s">
        <v>324</v>
      </c>
      <c r="W27" s="18"/>
      <c r="X27" s="22"/>
    </row>
    <row r="28" spans="1:24" s="1" customFormat="1" x14ac:dyDescent="0.4">
      <c r="A28" s="12"/>
      <c r="B28" s="12"/>
      <c r="C28" s="12"/>
      <c r="D28" s="12"/>
      <c r="E28" s="12"/>
      <c r="F28" s="12"/>
      <c r="G28" s="12"/>
      <c r="H28" s="12"/>
      <c r="I28" s="12"/>
      <c r="J28" s="12"/>
      <c r="K28" s="12"/>
      <c r="L28" s="19"/>
      <c r="M28" s="189" t="s">
        <v>16</v>
      </c>
      <c r="N28" s="66" t="str">
        <f>IF(ModiglianiRAP_Currency="","",ModiglianiRAP_Currency)</f>
        <v>USD</v>
      </c>
      <c r="O28" s="75" t="str">
        <f>IF($N28="","",",Currency="&amp;$N28)</f>
        <v>,Currency=USD</v>
      </c>
      <c r="P28" s="31"/>
      <c r="Q28" s="31"/>
      <c r="R28" s="22"/>
      <c r="S28" s="12"/>
      <c r="T28" s="43"/>
      <c r="U28" s="191" t="s">
        <v>100</v>
      </c>
      <c r="V28" s="28" t="s">
        <v>325</v>
      </c>
      <c r="W28" s="18"/>
      <c r="X28" s="22"/>
    </row>
    <row r="29" spans="1:24" s="1" customFormat="1" x14ac:dyDescent="0.4">
      <c r="A29" s="12"/>
      <c r="B29" s="12"/>
      <c r="C29" s="42"/>
      <c r="D29" s="12"/>
      <c r="E29" s="42"/>
      <c r="F29" s="12"/>
      <c r="G29" s="12"/>
      <c r="H29" s="12"/>
      <c r="I29" s="12"/>
      <c r="J29" s="12"/>
      <c r="K29" s="12"/>
      <c r="L29" s="19"/>
      <c r="M29" s="189" t="s">
        <v>15</v>
      </c>
      <c r="N29" s="66" t="str">
        <f>IF(ModiglianiRAP_TRBase="","",ModiglianiRAP_TRBase)</f>
        <v/>
      </c>
      <c r="O29" s="75" t="str">
        <f>IF($N29="","",",TR_Base="&amp;$N29)</f>
        <v/>
      </c>
      <c r="P29" s="31"/>
      <c r="Q29" s="31"/>
      <c r="R29" s="22"/>
      <c r="S29" s="12"/>
      <c r="T29" s="43"/>
      <c r="U29" s="191" t="s">
        <v>101</v>
      </c>
      <c r="V29" s="28" t="s">
        <v>326</v>
      </c>
      <c r="W29" s="18"/>
      <c r="X29" s="22"/>
    </row>
    <row r="30" spans="1:24" s="1" customFormat="1" x14ac:dyDescent="0.4">
      <c r="A30" s="12"/>
      <c r="B30" s="12"/>
      <c r="C30" s="42"/>
      <c r="D30" s="12"/>
      <c r="E30" s="42"/>
      <c r="F30" s="12"/>
      <c r="G30" s="12"/>
      <c r="H30" s="12"/>
      <c r="I30" s="12"/>
      <c r="J30" s="12"/>
      <c r="K30" s="12"/>
      <c r="L30" s="19"/>
      <c r="M30" s="189" t="s">
        <v>73</v>
      </c>
      <c r="N30" s="66" t="str">
        <f>IF(ModiglianiRAP_AnnualFactor="","",ModiglianiRAP_AnnualFactor)</f>
        <v/>
      </c>
      <c r="O30" s="75" t="str">
        <f>IF($N30="","",",ANN_FACTOR="&amp;$N30)</f>
        <v/>
      </c>
      <c r="P30" s="31"/>
      <c r="Q30" s="31"/>
      <c r="R30" s="22"/>
      <c r="S30" s="12"/>
      <c r="T30" s="43"/>
      <c r="U30" s="191" t="s">
        <v>102</v>
      </c>
      <c r="V30" s="28" t="s">
        <v>327</v>
      </c>
      <c r="W30" s="18"/>
      <c r="X30" s="22"/>
    </row>
    <row r="31" spans="1:24" s="1" customFormat="1" x14ac:dyDescent="0.4">
      <c r="A31" s="12"/>
      <c r="B31" s="12"/>
      <c r="C31" s="42"/>
      <c r="D31" s="12"/>
      <c r="E31" s="42"/>
      <c r="F31" s="12"/>
      <c r="G31" s="12"/>
      <c r="H31" s="12"/>
      <c r="I31" s="12"/>
      <c r="J31" s="12"/>
      <c r="K31" s="12"/>
      <c r="L31" s="19"/>
      <c r="M31" s="31"/>
      <c r="N31" s="31"/>
      <c r="O31" s="31"/>
      <c r="P31" s="31"/>
      <c r="Q31" s="31"/>
      <c r="R31" s="22"/>
      <c r="S31" s="12"/>
      <c r="T31" s="43"/>
      <c r="U31" s="191" t="s">
        <v>103</v>
      </c>
      <c r="V31" s="28" t="s">
        <v>328</v>
      </c>
      <c r="W31" s="18"/>
      <c r="X31" s="22"/>
    </row>
    <row r="32" spans="1:24" s="1" customFormat="1" x14ac:dyDescent="0.4">
      <c r="A32" s="12"/>
      <c r="B32" s="12"/>
      <c r="C32" s="42"/>
      <c r="D32" s="12"/>
      <c r="E32" s="42"/>
      <c r="F32" s="12"/>
      <c r="G32" s="12"/>
      <c r="H32" s="12"/>
      <c r="I32" s="12"/>
      <c r="J32" s="12"/>
      <c r="K32" s="12"/>
      <c r="L32" s="19"/>
      <c r="M32" s="376" t="s">
        <v>17</v>
      </c>
      <c r="N32" s="377"/>
      <c r="O32" s="377"/>
      <c r="P32" s="377"/>
      <c r="Q32" s="378"/>
      <c r="R32" s="22"/>
      <c r="S32" s="12"/>
      <c r="T32" s="43"/>
      <c r="U32" s="191" t="s">
        <v>104</v>
      </c>
      <c r="V32" s="28" t="s">
        <v>329</v>
      </c>
      <c r="W32" s="18"/>
      <c r="X32" s="22"/>
    </row>
    <row r="33" spans="1:24" s="1" customFormat="1" x14ac:dyDescent="0.4">
      <c r="A33" s="12"/>
      <c r="B33" s="12"/>
      <c r="C33" s="42"/>
      <c r="D33" s="12"/>
      <c r="E33" s="42"/>
      <c r="F33" s="12"/>
      <c r="G33" s="12"/>
      <c r="H33" s="12"/>
      <c r="I33" s="12"/>
      <c r="J33" s="12"/>
      <c r="K33" s="12"/>
      <c r="L33" s="19"/>
      <c r="M33" s="389" t="str">
        <f>"get(Volatility("&amp;$O$26&amp;$O$27&amp;$O$28&amp;$O$29&amp;$O$30&amp;")) for('"&amp;IF(ModiglianiRAP_BenchmarkTicker="",G17,ModiglianiRAP_BenchmarkTicker)&amp;"')"</f>
        <v>get(Volatility(Calc_Interval=RANGE(2018-05-14,2019-05-14),Per=M,Currency=USD)) for('HFRIEHI Index')</v>
      </c>
      <c r="N33" s="389"/>
      <c r="O33" s="389"/>
      <c r="P33" s="389"/>
      <c r="Q33" s="389"/>
      <c r="R33" s="22"/>
      <c r="S33" s="12"/>
      <c r="T33" s="43"/>
      <c r="U33" s="191" t="s">
        <v>105</v>
      </c>
      <c r="V33" s="28" t="s">
        <v>330</v>
      </c>
      <c r="W33" s="18"/>
      <c r="X33" s="22"/>
    </row>
    <row r="34" spans="1:24" s="1" customFormat="1" x14ac:dyDescent="0.4">
      <c r="A34" s="12"/>
      <c r="B34" s="12"/>
      <c r="C34" s="42"/>
      <c r="D34" s="12"/>
      <c r="E34" s="42"/>
      <c r="F34" s="12"/>
      <c r="G34" s="12"/>
      <c r="H34" s="12"/>
      <c r="I34" s="12"/>
      <c r="J34" s="12"/>
      <c r="K34" s="12"/>
      <c r="L34" s="43"/>
      <c r="M34" s="389"/>
      <c r="N34" s="389"/>
      <c r="O34" s="389"/>
      <c r="P34" s="389"/>
      <c r="Q34" s="389"/>
      <c r="R34" s="22"/>
      <c r="S34" s="12"/>
      <c r="T34" s="43"/>
      <c r="U34" s="191" t="s">
        <v>106</v>
      </c>
      <c r="V34" s="28" t="s">
        <v>331</v>
      </c>
      <c r="W34" s="18"/>
      <c r="X34" s="22"/>
    </row>
    <row r="35" spans="1:24" s="1" customFormat="1" x14ac:dyDescent="0.4">
      <c r="A35" s="12"/>
      <c r="B35" s="12"/>
      <c r="C35" s="42"/>
      <c r="D35" s="12"/>
      <c r="E35" s="42"/>
      <c r="F35" s="12"/>
      <c r="G35" s="12"/>
      <c r="H35" s="12"/>
      <c r="I35" s="12"/>
      <c r="J35" s="12"/>
      <c r="K35" s="12"/>
      <c r="L35" s="43"/>
      <c r="M35" s="41"/>
      <c r="N35" s="31"/>
      <c r="O35" s="31"/>
      <c r="P35" s="31"/>
      <c r="Q35" s="31"/>
      <c r="R35" s="22"/>
      <c r="S35" s="12"/>
      <c r="T35" s="43"/>
      <c r="U35" s="191" t="s">
        <v>107</v>
      </c>
      <c r="V35" s="28" t="s">
        <v>332</v>
      </c>
      <c r="W35" s="18"/>
      <c r="X35" s="22"/>
    </row>
    <row r="36" spans="1:24" s="1" customFormat="1" ht="15" customHeight="1" x14ac:dyDescent="0.4">
      <c r="A36" s="12"/>
      <c r="B36" s="12"/>
      <c r="C36" s="42"/>
      <c r="D36" s="12"/>
      <c r="E36" s="42"/>
      <c r="F36" s="12"/>
      <c r="G36" s="12"/>
      <c r="H36" s="12"/>
      <c r="I36" s="12"/>
      <c r="J36" s="12"/>
      <c r="K36" s="12"/>
      <c r="L36" s="43"/>
      <c r="M36" s="189" t="s">
        <v>570</v>
      </c>
      <c r="N36" s="262" t="str">
        <f>_xll.BQL.QUERY(M33)</f>
        <v>#N/A Requesting Data...</v>
      </c>
      <c r="O36" s="31"/>
      <c r="P36" s="31"/>
      <c r="Q36" s="31"/>
      <c r="R36" s="22"/>
      <c r="S36" s="12"/>
      <c r="T36" s="43"/>
      <c r="U36" s="191" t="s">
        <v>108</v>
      </c>
      <c r="V36" s="28" t="s">
        <v>333</v>
      </c>
      <c r="W36" s="18"/>
      <c r="X36" s="22"/>
    </row>
    <row r="37" spans="1:24" s="1" customFormat="1" x14ac:dyDescent="0.4">
      <c r="A37" s="12"/>
      <c r="B37" s="12"/>
      <c r="C37" s="42"/>
      <c r="D37" s="12"/>
      <c r="E37" s="42"/>
      <c r="F37" s="12"/>
      <c r="G37" s="12"/>
      <c r="H37" s="12"/>
      <c r="I37" s="12"/>
      <c r="J37" s="12"/>
      <c r="K37" s="12"/>
      <c r="L37" s="43"/>
      <c r="M37" s="31"/>
      <c r="N37" s="31"/>
      <c r="O37" s="31"/>
      <c r="P37" s="31"/>
      <c r="Q37" s="31"/>
      <c r="R37" s="22"/>
      <c r="S37" s="12"/>
      <c r="T37" s="43"/>
      <c r="U37" s="191" t="s">
        <v>109</v>
      </c>
      <c r="V37" s="28" t="s">
        <v>334</v>
      </c>
      <c r="W37" s="18"/>
      <c r="X37" s="22"/>
    </row>
    <row r="38" spans="1:24" s="1" customFormat="1" x14ac:dyDescent="0.4">
      <c r="A38" s="12"/>
      <c r="B38" s="12"/>
      <c r="C38" s="42"/>
      <c r="D38" s="12"/>
      <c r="E38" s="42"/>
      <c r="F38" s="12"/>
      <c r="G38" s="12"/>
      <c r="H38" s="12"/>
      <c r="I38" s="12"/>
      <c r="J38" s="12"/>
      <c r="K38" s="12"/>
      <c r="L38" s="43"/>
      <c r="M38" s="44"/>
      <c r="N38" s="18"/>
      <c r="O38" s="18"/>
      <c r="P38" s="18"/>
      <c r="Q38" s="18"/>
      <c r="R38" s="22"/>
      <c r="S38" s="12"/>
      <c r="T38" s="43"/>
      <c r="U38" s="191" t="s">
        <v>110</v>
      </c>
      <c r="V38" s="28" t="s">
        <v>335</v>
      </c>
      <c r="W38" s="18"/>
      <c r="X38" s="22"/>
    </row>
    <row r="39" spans="1:24" s="1" customFormat="1" ht="19.2" x14ac:dyDescent="0.4">
      <c r="A39" s="12"/>
      <c r="B39" s="12"/>
      <c r="C39" s="42"/>
      <c r="D39" s="12"/>
      <c r="E39" s="42"/>
      <c r="F39" s="12"/>
      <c r="G39" s="12"/>
      <c r="H39" s="12"/>
      <c r="I39" s="12"/>
      <c r="J39" s="12"/>
      <c r="K39" s="12"/>
      <c r="L39" s="43"/>
      <c r="M39" s="23" t="s">
        <v>572</v>
      </c>
      <c r="N39" s="25"/>
      <c r="O39" s="25"/>
      <c r="P39" s="25"/>
      <c r="Q39" s="25"/>
      <c r="R39" s="22"/>
      <c r="S39" s="12"/>
      <c r="T39" s="43"/>
      <c r="U39" s="191" t="s">
        <v>111</v>
      </c>
      <c r="V39" s="28" t="s">
        <v>336</v>
      </c>
      <c r="W39" s="18"/>
      <c r="X39" s="22"/>
    </row>
    <row r="40" spans="1:24" s="1" customFormat="1" ht="19.2" x14ac:dyDescent="0.4">
      <c r="A40" s="12"/>
      <c r="B40" s="12"/>
      <c r="C40" s="42"/>
      <c r="D40" s="12"/>
      <c r="E40" s="42"/>
      <c r="F40" s="12"/>
      <c r="G40" s="12"/>
      <c r="H40" s="12"/>
      <c r="I40" s="12"/>
      <c r="J40" s="12"/>
      <c r="K40" s="12"/>
      <c r="L40" s="43"/>
      <c r="M40" s="26"/>
      <c r="N40" s="26"/>
      <c r="O40" s="74" t="s">
        <v>18</v>
      </c>
      <c r="P40" s="31"/>
      <c r="Q40" s="31"/>
      <c r="R40" s="22"/>
      <c r="S40" s="12"/>
      <c r="T40" s="43"/>
      <c r="U40" s="191" t="s">
        <v>112</v>
      </c>
      <c r="V40" s="28" t="s">
        <v>337</v>
      </c>
      <c r="W40" s="18"/>
      <c r="X40" s="22"/>
    </row>
    <row r="41" spans="1:24" s="1" customFormat="1" x14ac:dyDescent="0.4">
      <c r="A41" s="12"/>
      <c r="B41" s="12"/>
      <c r="C41" s="42"/>
      <c r="D41" s="12"/>
      <c r="E41" s="42"/>
      <c r="F41" s="12"/>
      <c r="G41" s="12"/>
      <c r="H41" s="12"/>
      <c r="I41" s="12"/>
      <c r="J41" s="12"/>
      <c r="K41" s="12"/>
      <c r="L41" s="43"/>
      <c r="M41" s="212" t="s">
        <v>74</v>
      </c>
      <c r="N41" s="40" t="str">
        <f>IF(ModiglianiRAP_Interval="","",ModiglianiRAP_Interval)</f>
        <v>RANGE(2018-05-14,2019-05-14)</v>
      </c>
      <c r="O41" s="75" t="str">
        <f>IF($N41="","dates=range(-1y,0d)","dates="&amp;$N41)</f>
        <v>dates=RANGE(2018-05-14,2019-05-14)</v>
      </c>
      <c r="P41" s="31"/>
      <c r="Q41" s="31"/>
      <c r="R41" s="22"/>
      <c r="S41" s="12"/>
      <c r="T41" s="43"/>
      <c r="U41" s="191" t="s">
        <v>113</v>
      </c>
      <c r="V41" s="28" t="s">
        <v>338</v>
      </c>
      <c r="W41" s="18"/>
      <c r="X41" s="22"/>
    </row>
    <row r="42" spans="1:24" s="1" customFormat="1" x14ac:dyDescent="0.4">
      <c r="A42" s="12"/>
      <c r="B42" s="12"/>
      <c r="C42" s="42"/>
      <c r="D42" s="12"/>
      <c r="E42" s="42"/>
      <c r="F42" s="12"/>
      <c r="G42" s="12"/>
      <c r="H42" s="12"/>
      <c r="I42" s="12"/>
      <c r="J42" s="12"/>
      <c r="K42" s="12"/>
      <c r="L42" s="43"/>
      <c r="M42" s="212" t="s">
        <v>19</v>
      </c>
      <c r="N42" s="66" t="str">
        <f>IF(ModiglianiRAP_Per="","",ModiglianiRAP_Per)</f>
        <v>M</v>
      </c>
      <c r="O42" s="75" t="str">
        <f>IF($N42="","",",Per="&amp;$N42)</f>
        <v>,Per=M</v>
      </c>
      <c r="P42" s="31"/>
      <c r="Q42" s="31"/>
      <c r="R42" s="22"/>
      <c r="S42" s="12"/>
      <c r="T42" s="43"/>
      <c r="U42" s="191" t="s">
        <v>114</v>
      </c>
      <c r="V42" s="28" t="s">
        <v>339</v>
      </c>
      <c r="W42" s="18"/>
      <c r="X42" s="22"/>
    </row>
    <row r="43" spans="1:24" s="1" customFormat="1" x14ac:dyDescent="0.4">
      <c r="A43" s="12"/>
      <c r="B43" s="12"/>
      <c r="C43" s="42"/>
      <c r="D43" s="12"/>
      <c r="E43" s="42"/>
      <c r="F43" s="12"/>
      <c r="G43" s="12"/>
      <c r="H43" s="12"/>
      <c r="I43" s="12"/>
      <c r="J43" s="12"/>
      <c r="K43" s="12"/>
      <c r="L43" s="43"/>
      <c r="M43" s="216" t="s">
        <v>574</v>
      </c>
      <c r="N43" s="217" t="e">
        <f>IF(ModiglianiRAP_RiskFreeTicker="",G18,ModiglianiRAP_RiskFreeTicker)</f>
        <v>#N/A</v>
      </c>
      <c r="O43" s="218" t="e">
        <f>IF($N43="",$G$18,$N43)</f>
        <v>#N/A</v>
      </c>
      <c r="P43" s="31"/>
      <c r="Q43" s="31"/>
      <c r="R43" s="22"/>
      <c r="S43" s="12"/>
      <c r="T43" s="43"/>
      <c r="U43" s="191" t="s">
        <v>115</v>
      </c>
      <c r="V43" s="28" t="s">
        <v>340</v>
      </c>
      <c r="W43" s="18"/>
      <c r="X43" s="22"/>
    </row>
    <row r="44" spans="1:24" s="1" customFormat="1" ht="19.2" x14ac:dyDescent="0.4">
      <c r="A44" s="12"/>
      <c r="B44" s="12"/>
      <c r="C44" s="42"/>
      <c r="D44" s="12"/>
      <c r="E44" s="42"/>
      <c r="F44" s="12"/>
      <c r="G44" s="12"/>
      <c r="H44" s="12"/>
      <c r="I44" s="12"/>
      <c r="J44" s="12"/>
      <c r="K44" s="12"/>
      <c r="L44" s="43"/>
      <c r="M44" s="26"/>
      <c r="N44" s="26"/>
      <c r="O44" s="74"/>
      <c r="P44" s="26"/>
      <c r="Q44" s="31"/>
      <c r="R44" s="22"/>
      <c r="S44" s="12"/>
      <c r="T44" s="43"/>
      <c r="U44" s="191" t="s">
        <v>116</v>
      </c>
      <c r="V44" s="28" t="s">
        <v>341</v>
      </c>
      <c r="W44" s="18"/>
      <c r="X44" s="22"/>
    </row>
    <row r="45" spans="1:24" s="1" customFormat="1" x14ac:dyDescent="0.4">
      <c r="A45" s="12"/>
      <c r="B45" s="12"/>
      <c r="C45" s="42"/>
      <c r="D45" s="12"/>
      <c r="E45" s="42"/>
      <c r="F45" s="12"/>
      <c r="G45" s="12"/>
      <c r="H45" s="12"/>
      <c r="I45" s="12"/>
      <c r="J45" s="12"/>
      <c r="K45" s="12"/>
      <c r="L45" s="43"/>
      <c r="M45" s="376" t="s">
        <v>17</v>
      </c>
      <c r="N45" s="377"/>
      <c r="O45" s="377"/>
      <c r="P45" s="377"/>
      <c r="Q45" s="378"/>
      <c r="R45" s="22"/>
      <c r="S45" s="12"/>
      <c r="T45" s="43"/>
      <c r="U45" s="191" t="s">
        <v>117</v>
      </c>
      <c r="V45" s="28" t="s">
        <v>306</v>
      </c>
      <c r="W45" s="18"/>
      <c r="X45" s="22"/>
    </row>
    <row r="46" spans="1:24" s="1" customFormat="1" x14ac:dyDescent="0.4">
      <c r="A46" s="12"/>
      <c r="B46" s="12"/>
      <c r="C46" s="42"/>
      <c r="D46" s="12"/>
      <c r="E46" s="42"/>
      <c r="F46" s="12"/>
      <c r="G46" s="12"/>
      <c r="H46" s="12"/>
      <c r="I46" s="12"/>
      <c r="J46" s="12"/>
      <c r="K46" s="12"/>
      <c r="L46" s="43"/>
      <c r="M46" s="379" t="e">
        <f>"get(avg(px_last("&amp;$O$41&amp;$O$42&amp;"))/100) for('"&amp;$O$43&amp;"')"</f>
        <v>#N/A</v>
      </c>
      <c r="N46" s="380"/>
      <c r="O46" s="380"/>
      <c r="P46" s="380"/>
      <c r="Q46" s="381"/>
      <c r="R46" s="22"/>
      <c r="S46" s="12"/>
      <c r="T46" s="43"/>
      <c r="U46" s="191" t="s">
        <v>118</v>
      </c>
      <c r="V46" s="28" t="s">
        <v>342</v>
      </c>
      <c r="W46" s="18"/>
      <c r="X46" s="22"/>
    </row>
    <row r="47" spans="1:24" s="1" customFormat="1" x14ac:dyDescent="0.4">
      <c r="A47" s="12"/>
      <c r="B47" s="12"/>
      <c r="C47" s="42"/>
      <c r="D47" s="12"/>
      <c r="E47" s="42"/>
      <c r="F47" s="12"/>
      <c r="G47" s="12"/>
      <c r="H47" s="12"/>
      <c r="I47" s="12"/>
      <c r="J47" s="12"/>
      <c r="K47" s="12"/>
      <c r="L47" s="43"/>
      <c r="M47" s="382"/>
      <c r="N47" s="383"/>
      <c r="O47" s="383"/>
      <c r="P47" s="383"/>
      <c r="Q47" s="384"/>
      <c r="R47" s="22"/>
      <c r="S47" s="12"/>
      <c r="T47" s="43"/>
      <c r="U47" s="191" t="s">
        <v>119</v>
      </c>
      <c r="V47" s="28" t="s">
        <v>343</v>
      </c>
      <c r="W47" s="18"/>
      <c r="X47" s="22"/>
    </row>
    <row r="48" spans="1:24" s="1" customFormat="1" x14ac:dyDescent="0.4">
      <c r="A48" s="12"/>
      <c r="B48" s="12"/>
      <c r="C48" s="42"/>
      <c r="D48" s="12"/>
      <c r="E48" s="42"/>
      <c r="F48" s="12"/>
      <c r="G48" s="12"/>
      <c r="H48" s="12"/>
      <c r="I48" s="12"/>
      <c r="J48" s="12"/>
      <c r="K48" s="12"/>
      <c r="L48" s="43"/>
      <c r="M48" s="31"/>
      <c r="N48" s="31"/>
      <c r="O48" s="31"/>
      <c r="P48" s="31"/>
      <c r="Q48" s="31"/>
      <c r="R48" s="22"/>
      <c r="S48" s="12"/>
      <c r="T48" s="43"/>
      <c r="U48" s="191" t="s">
        <v>120</v>
      </c>
      <c r="V48" s="28" t="s">
        <v>307</v>
      </c>
      <c r="W48" s="18"/>
      <c r="X48" s="22"/>
    </row>
    <row r="49" spans="1:24" s="1" customFormat="1" x14ac:dyDescent="0.4">
      <c r="A49" s="12"/>
      <c r="B49" s="12"/>
      <c r="C49" s="42"/>
      <c r="D49" s="12"/>
      <c r="E49" s="42"/>
      <c r="F49" s="12"/>
      <c r="G49" s="12"/>
      <c r="H49" s="12"/>
      <c r="I49" s="12"/>
      <c r="J49" s="12"/>
      <c r="K49" s="12"/>
      <c r="L49" s="43"/>
      <c r="M49" s="212" t="s">
        <v>573</v>
      </c>
      <c r="N49" s="262" t="e">
        <f>_xll.BQL.QUERY(M46)</f>
        <v>#N/A</v>
      </c>
      <c r="O49" s="31"/>
      <c r="P49" s="31"/>
      <c r="Q49" s="31"/>
      <c r="R49" s="22"/>
      <c r="S49" s="12"/>
      <c r="T49" s="43"/>
      <c r="U49" s="191" t="s">
        <v>121</v>
      </c>
      <c r="V49" s="28" t="s">
        <v>307</v>
      </c>
      <c r="W49" s="18"/>
      <c r="X49" s="22"/>
    </row>
    <row r="50" spans="1:24" s="1" customFormat="1" x14ac:dyDescent="0.4">
      <c r="A50" s="12"/>
      <c r="B50" s="12"/>
      <c r="C50" s="42"/>
      <c r="D50" s="12"/>
      <c r="E50" s="42"/>
      <c r="F50" s="12"/>
      <c r="G50" s="12"/>
      <c r="H50" s="12"/>
      <c r="I50" s="12"/>
      <c r="J50" s="12"/>
      <c r="K50" s="12"/>
      <c r="L50" s="43"/>
      <c r="M50" s="31"/>
      <c r="N50" s="31"/>
      <c r="O50" s="31"/>
      <c r="P50" s="31"/>
      <c r="Q50" s="31"/>
      <c r="R50" s="22"/>
      <c r="S50" s="12"/>
      <c r="T50" s="43"/>
      <c r="U50" s="191" t="s">
        <v>122</v>
      </c>
      <c r="V50" s="28" t="s">
        <v>307</v>
      </c>
      <c r="W50" s="18"/>
      <c r="X50" s="22"/>
    </row>
    <row r="51" spans="1:24" s="1" customFormat="1" x14ac:dyDescent="0.4">
      <c r="A51" s="12"/>
      <c r="B51" s="12"/>
      <c r="C51" s="42"/>
      <c r="D51" s="12"/>
      <c r="E51" s="42"/>
      <c r="F51" s="12"/>
      <c r="G51" s="12"/>
      <c r="H51" s="12"/>
      <c r="I51" s="12"/>
      <c r="J51" s="12"/>
      <c r="K51" s="12"/>
      <c r="L51" s="43"/>
      <c r="M51" s="44"/>
      <c r="N51" s="18"/>
      <c r="O51" s="18"/>
      <c r="P51" s="18"/>
      <c r="Q51" s="18"/>
      <c r="R51" s="22"/>
      <c r="S51" s="12"/>
      <c r="T51" s="43"/>
      <c r="U51" s="191" t="s">
        <v>123</v>
      </c>
      <c r="V51" s="28" t="s">
        <v>307</v>
      </c>
      <c r="W51" s="18"/>
      <c r="X51" s="22"/>
    </row>
    <row r="52" spans="1:24" s="1" customFormat="1" ht="19.2" x14ac:dyDescent="0.4">
      <c r="A52" s="12"/>
      <c r="B52" s="12"/>
      <c r="C52" s="42"/>
      <c r="D52" s="12"/>
      <c r="E52" s="42"/>
      <c r="F52" s="12"/>
      <c r="G52" s="12"/>
      <c r="H52" s="12"/>
      <c r="I52" s="12"/>
      <c r="J52" s="12"/>
      <c r="K52" s="12"/>
      <c r="L52" s="43"/>
      <c r="M52" s="23" t="s">
        <v>566</v>
      </c>
      <c r="N52" s="25"/>
      <c r="O52" s="25"/>
      <c r="P52" s="25"/>
      <c r="Q52" s="25"/>
      <c r="R52" s="65"/>
      <c r="S52" s="12"/>
      <c r="T52" s="43"/>
      <c r="U52" s="191" t="s">
        <v>124</v>
      </c>
      <c r="V52" s="28" t="s">
        <v>344</v>
      </c>
      <c r="W52" s="18"/>
      <c r="X52" s="22"/>
    </row>
    <row r="53" spans="1:24" s="1" customFormat="1" x14ac:dyDescent="0.4">
      <c r="A53" s="12"/>
      <c r="B53" s="12"/>
      <c r="C53" s="42"/>
      <c r="D53" s="12"/>
      <c r="E53" s="42"/>
      <c r="F53" s="12"/>
      <c r="G53" s="12"/>
      <c r="H53" s="12"/>
      <c r="I53" s="12"/>
      <c r="J53" s="12"/>
      <c r="K53" s="12"/>
      <c r="L53" s="43"/>
      <c r="M53" s="31"/>
      <c r="N53" s="31"/>
      <c r="O53" s="31"/>
      <c r="P53" s="31"/>
      <c r="Q53" s="31"/>
      <c r="R53" s="65"/>
      <c r="S53" s="12"/>
      <c r="T53" s="43"/>
      <c r="U53" s="191" t="s">
        <v>125</v>
      </c>
      <c r="V53" s="28" t="s">
        <v>307</v>
      </c>
      <c r="W53" s="18"/>
      <c r="X53" s="22"/>
    </row>
    <row r="54" spans="1:24" s="1" customFormat="1" x14ac:dyDescent="0.4">
      <c r="A54" s="12"/>
      <c r="B54" s="12"/>
      <c r="C54" s="42"/>
      <c r="D54" s="12"/>
      <c r="E54" s="42"/>
      <c r="F54" s="12"/>
      <c r="G54" s="12"/>
      <c r="H54" s="12"/>
      <c r="I54" s="12"/>
      <c r="J54" s="12"/>
      <c r="K54" s="12"/>
      <c r="L54" s="43"/>
      <c r="M54" s="376" t="s">
        <v>47</v>
      </c>
      <c r="N54" s="377"/>
      <c r="O54" s="377"/>
      <c r="P54" s="377"/>
      <c r="Q54" s="378"/>
      <c r="R54" s="65"/>
      <c r="S54" s="12"/>
      <c r="T54" s="43"/>
      <c r="U54" s="191" t="s">
        <v>126</v>
      </c>
      <c r="V54" s="28" t="s">
        <v>307</v>
      </c>
      <c r="W54" s="18"/>
      <c r="X54" s="22"/>
    </row>
    <row r="55" spans="1:24" s="1" customFormat="1" x14ac:dyDescent="0.4">
      <c r="A55" s="12"/>
      <c r="B55" s="12"/>
      <c r="C55" s="42"/>
      <c r="D55" s="12"/>
      <c r="E55" s="42"/>
      <c r="F55" s="12"/>
      <c r="G55" s="12"/>
      <c r="H55" s="12"/>
      <c r="I55" s="12"/>
      <c r="J55" s="12"/>
      <c r="K55" s="12"/>
      <c r="L55" s="43"/>
      <c r="M55" s="379" t="s">
        <v>571</v>
      </c>
      <c r="N55" s="380"/>
      <c r="O55" s="380"/>
      <c r="P55" s="380"/>
      <c r="Q55" s="381"/>
      <c r="R55" s="22"/>
      <c r="S55" s="12"/>
      <c r="T55" s="43"/>
      <c r="U55" s="191" t="s">
        <v>127</v>
      </c>
      <c r="V55" s="28" t="s">
        <v>345</v>
      </c>
      <c r="W55" s="18"/>
      <c r="X55" s="22"/>
    </row>
    <row r="56" spans="1:24" s="1" customFormat="1" x14ac:dyDescent="0.4">
      <c r="A56" s="12"/>
      <c r="B56" s="12"/>
      <c r="C56" s="42"/>
      <c r="D56" s="12"/>
      <c r="E56" s="42"/>
      <c r="F56" s="12"/>
      <c r="G56" s="12"/>
      <c r="H56" s="12"/>
      <c r="I56" s="12"/>
      <c r="J56" s="12"/>
      <c r="K56" s="12"/>
      <c r="L56" s="43"/>
      <c r="M56" s="382"/>
      <c r="N56" s="383"/>
      <c r="O56" s="383"/>
      <c r="P56" s="383"/>
      <c r="Q56" s="384"/>
      <c r="R56" s="22"/>
      <c r="S56" s="12"/>
      <c r="T56" s="43"/>
      <c r="U56" s="191" t="s">
        <v>128</v>
      </c>
      <c r="V56" s="28" t="s">
        <v>307</v>
      </c>
      <c r="W56" s="18"/>
      <c r="X56" s="22"/>
    </row>
    <row r="57" spans="1:24" s="1" customFormat="1" x14ac:dyDescent="0.4">
      <c r="A57" s="12"/>
      <c r="B57" s="12"/>
      <c r="C57" s="42"/>
      <c r="D57" s="12"/>
      <c r="E57" s="42"/>
      <c r="F57" s="12"/>
      <c r="G57" s="12"/>
      <c r="H57" s="12"/>
      <c r="I57" s="12"/>
      <c r="J57" s="12"/>
      <c r="K57" s="12"/>
      <c r="L57" s="43"/>
      <c r="M57" s="31"/>
      <c r="N57" s="31"/>
      <c r="O57" s="31"/>
      <c r="P57" s="31"/>
      <c r="Q57" s="31"/>
      <c r="R57" s="22"/>
      <c r="S57" s="12"/>
      <c r="T57" s="43"/>
      <c r="U57" s="191" t="s">
        <v>129</v>
      </c>
      <c r="V57" s="28" t="s">
        <v>307</v>
      </c>
      <c r="W57" s="18"/>
      <c r="X57" s="22"/>
    </row>
    <row r="58" spans="1:24" s="1" customFormat="1" x14ac:dyDescent="0.4">
      <c r="A58" s="12"/>
      <c r="B58" s="12"/>
      <c r="C58" s="42"/>
      <c r="D58" s="12"/>
      <c r="E58" s="42"/>
      <c r="F58" s="12"/>
      <c r="G58" s="12"/>
      <c r="H58" s="12"/>
      <c r="I58" s="12"/>
      <c r="J58" s="12"/>
      <c r="K58" s="12"/>
      <c r="L58" s="43"/>
      <c r="M58" s="189" t="s">
        <v>567</v>
      </c>
      <c r="N58" s="261" t="e">
        <f>ModiglianiRAP_AnnualizedTotalReturn * ModiglianiRAP_BenchmarkStdDev +ModiglianiRAP_RiskFreeRate</f>
        <v>#VALUE!</v>
      </c>
      <c r="O58" s="31"/>
      <c r="P58" s="31"/>
      <c r="Q58" s="31"/>
      <c r="R58" s="22"/>
      <c r="S58" s="12"/>
      <c r="T58" s="43"/>
      <c r="U58" s="191" t="s">
        <v>130</v>
      </c>
      <c r="V58" s="28" t="s">
        <v>346</v>
      </c>
      <c r="W58" s="18"/>
      <c r="X58" s="22"/>
    </row>
    <row r="59" spans="1:24" s="1" customFormat="1" x14ac:dyDescent="0.4">
      <c r="A59" s="12"/>
      <c r="B59" s="12"/>
      <c r="C59" s="42"/>
      <c r="D59" s="12"/>
      <c r="E59" s="42"/>
      <c r="F59" s="12"/>
      <c r="G59" s="12"/>
      <c r="H59" s="12"/>
      <c r="I59" s="12"/>
      <c r="J59" s="12"/>
      <c r="K59" s="12"/>
      <c r="L59" s="43"/>
      <c r="M59" s="45"/>
      <c r="N59" s="45"/>
      <c r="O59" s="45"/>
      <c r="P59" s="45"/>
      <c r="Q59" s="45"/>
      <c r="R59" s="22"/>
      <c r="S59" s="12"/>
      <c r="T59" s="43"/>
      <c r="U59" s="191" t="s">
        <v>131</v>
      </c>
      <c r="V59" s="28" t="s">
        <v>307</v>
      </c>
      <c r="W59" s="18"/>
      <c r="X59" s="22"/>
    </row>
    <row r="60" spans="1:24" s="1" customFormat="1" ht="18" thickBot="1" x14ac:dyDescent="0.45">
      <c r="A60" s="12"/>
      <c r="B60" s="12"/>
      <c r="C60" s="42"/>
      <c r="D60" s="12"/>
      <c r="E60" s="42"/>
      <c r="F60" s="12"/>
      <c r="G60" s="12"/>
      <c r="H60" s="12"/>
      <c r="I60" s="12"/>
      <c r="J60" s="12"/>
      <c r="K60" s="12"/>
      <c r="L60" s="47"/>
      <c r="M60" s="48"/>
      <c r="N60" s="34"/>
      <c r="O60" s="34"/>
      <c r="P60" s="34"/>
      <c r="Q60" s="34"/>
      <c r="R60" s="35"/>
      <c r="S60" s="12"/>
      <c r="T60" s="43"/>
      <c r="U60" s="191" t="s">
        <v>132</v>
      </c>
      <c r="V60" s="28" t="s">
        <v>307</v>
      </c>
      <c r="W60" s="18"/>
      <c r="X60" s="22"/>
    </row>
    <row r="61" spans="1:24" s="1" customFormat="1" x14ac:dyDescent="0.4">
      <c r="A61" s="12"/>
      <c r="B61" s="12"/>
      <c r="C61" s="42"/>
      <c r="D61" s="12"/>
      <c r="E61" s="42"/>
      <c r="F61" s="12"/>
      <c r="G61" s="12"/>
      <c r="H61" s="12"/>
      <c r="I61" s="12"/>
      <c r="J61" s="12"/>
      <c r="K61" s="12"/>
      <c r="L61" s="42"/>
      <c r="M61" s="42"/>
      <c r="N61" s="12"/>
      <c r="O61" s="12"/>
      <c r="P61" s="12"/>
      <c r="Q61" s="12"/>
      <c r="R61" s="12"/>
      <c r="S61" s="12"/>
      <c r="T61" s="43"/>
      <c r="U61" s="191" t="s">
        <v>133</v>
      </c>
      <c r="V61" s="28" t="s">
        <v>307</v>
      </c>
      <c r="W61" s="18"/>
      <c r="X61" s="22"/>
    </row>
    <row r="62" spans="1:24" s="1" customFormat="1" x14ac:dyDescent="0.4">
      <c r="A62" s="12"/>
      <c r="B62" s="12"/>
      <c r="C62" s="42"/>
      <c r="D62" s="12"/>
      <c r="E62" s="42"/>
      <c r="F62" s="12"/>
      <c r="G62" s="12"/>
      <c r="H62" s="12"/>
      <c r="I62" s="12"/>
      <c r="J62" s="12"/>
      <c r="K62" s="12"/>
      <c r="L62" s="42"/>
      <c r="M62" s="42"/>
      <c r="N62" s="12"/>
      <c r="O62" s="12"/>
      <c r="P62" s="12"/>
      <c r="Q62" s="12"/>
      <c r="R62" s="12"/>
      <c r="S62" s="12"/>
      <c r="T62" s="43"/>
      <c r="U62" s="191" t="s">
        <v>134</v>
      </c>
      <c r="V62" s="28" t="s">
        <v>307</v>
      </c>
      <c r="W62" s="18"/>
      <c r="X62" s="22"/>
    </row>
    <row r="63" spans="1:24" s="1" customFormat="1" x14ac:dyDescent="0.4">
      <c r="A63" s="12"/>
      <c r="B63" s="12"/>
      <c r="C63" s="42"/>
      <c r="D63" s="12"/>
      <c r="E63" s="42"/>
      <c r="F63" s="12"/>
      <c r="G63" s="12"/>
      <c r="H63" s="12"/>
      <c r="I63" s="12"/>
      <c r="J63" s="12"/>
      <c r="K63" s="12"/>
      <c r="L63" s="42"/>
      <c r="M63" s="42"/>
      <c r="N63" s="12"/>
      <c r="O63" s="12"/>
      <c r="P63" s="12"/>
      <c r="Q63" s="12"/>
      <c r="R63" s="12"/>
      <c r="S63" s="12"/>
      <c r="T63" s="43"/>
      <c r="U63" s="191" t="s">
        <v>135</v>
      </c>
      <c r="V63" s="28" t="s">
        <v>307</v>
      </c>
      <c r="W63" s="18"/>
      <c r="X63" s="22"/>
    </row>
    <row r="64" spans="1:24" s="1" customFormat="1" x14ac:dyDescent="0.4">
      <c r="A64" s="12"/>
      <c r="B64" s="12"/>
      <c r="C64" s="42"/>
      <c r="D64" s="12"/>
      <c r="E64" s="42"/>
      <c r="F64" s="12"/>
      <c r="G64" s="12"/>
      <c r="H64" s="12"/>
      <c r="I64" s="12"/>
      <c r="J64" s="12"/>
      <c r="K64" s="12"/>
      <c r="L64" s="42"/>
      <c r="M64" s="42"/>
      <c r="N64" s="12"/>
      <c r="O64" s="12"/>
      <c r="P64" s="12"/>
      <c r="Q64" s="12"/>
      <c r="R64" s="12"/>
      <c r="S64" s="12"/>
      <c r="T64" s="43"/>
      <c r="U64" s="191" t="s">
        <v>136</v>
      </c>
      <c r="V64" s="28" t="s">
        <v>306</v>
      </c>
      <c r="W64" s="18"/>
      <c r="X64" s="22"/>
    </row>
    <row r="65" spans="1:24" s="1" customFormat="1" x14ac:dyDescent="0.4">
      <c r="A65" s="12"/>
      <c r="B65" s="12"/>
      <c r="C65" s="42"/>
      <c r="D65" s="12"/>
      <c r="E65" s="42"/>
      <c r="F65" s="12"/>
      <c r="G65" s="12"/>
      <c r="H65" s="12"/>
      <c r="I65" s="12"/>
      <c r="J65" s="12"/>
      <c r="K65" s="12"/>
      <c r="L65" s="42"/>
      <c r="M65" s="42"/>
      <c r="N65" s="12"/>
      <c r="O65" s="12"/>
      <c r="P65" s="12"/>
      <c r="Q65" s="12"/>
      <c r="R65" s="12"/>
      <c r="S65" s="12"/>
      <c r="T65" s="43"/>
      <c r="U65" s="191" t="s">
        <v>137</v>
      </c>
      <c r="V65" s="28" t="s">
        <v>306</v>
      </c>
      <c r="W65" s="18"/>
      <c r="X65" s="22"/>
    </row>
    <row r="66" spans="1:24" s="1" customFormat="1" x14ac:dyDescent="0.4">
      <c r="A66" s="12"/>
      <c r="B66" s="12"/>
      <c r="C66" s="42"/>
      <c r="D66" s="12"/>
      <c r="E66" s="42"/>
      <c r="F66" s="12"/>
      <c r="G66" s="12"/>
      <c r="H66" s="12"/>
      <c r="I66" s="12"/>
      <c r="J66" s="12"/>
      <c r="K66" s="12"/>
      <c r="L66" s="42"/>
      <c r="M66" s="42"/>
      <c r="N66" s="12"/>
      <c r="O66" s="12"/>
      <c r="P66" s="12"/>
      <c r="Q66" s="12"/>
      <c r="R66" s="12"/>
      <c r="S66" s="12"/>
      <c r="T66" s="43"/>
      <c r="U66" s="191" t="s">
        <v>138</v>
      </c>
      <c r="V66" s="28" t="s">
        <v>306</v>
      </c>
      <c r="W66" s="18"/>
      <c r="X66" s="22"/>
    </row>
    <row r="67" spans="1:24" s="1" customFormat="1" x14ac:dyDescent="0.4">
      <c r="A67" s="12"/>
      <c r="B67" s="12"/>
      <c r="C67" s="42"/>
      <c r="D67" s="12"/>
      <c r="E67" s="42"/>
      <c r="F67" s="12"/>
      <c r="G67" s="12"/>
      <c r="H67" s="12"/>
      <c r="I67" s="12"/>
      <c r="J67" s="12"/>
      <c r="K67" s="12"/>
      <c r="L67" s="42"/>
      <c r="M67" s="42"/>
      <c r="N67" s="12"/>
      <c r="O67" s="12"/>
      <c r="P67" s="12"/>
      <c r="Q67" s="12"/>
      <c r="R67" s="12"/>
      <c r="S67" s="12"/>
      <c r="T67" s="43"/>
      <c r="U67" s="191" t="s">
        <v>139</v>
      </c>
      <c r="V67" s="28" t="s">
        <v>306</v>
      </c>
      <c r="W67" s="18"/>
      <c r="X67" s="22"/>
    </row>
    <row r="68" spans="1:24" s="1" customFormat="1" x14ac:dyDescent="0.4">
      <c r="A68" s="12"/>
      <c r="B68" s="12"/>
      <c r="C68" s="42"/>
      <c r="D68" s="12"/>
      <c r="E68" s="42"/>
      <c r="F68" s="12"/>
      <c r="G68" s="12"/>
      <c r="H68" s="12"/>
      <c r="I68" s="12"/>
      <c r="J68" s="12"/>
      <c r="K68" s="12"/>
      <c r="L68" s="42"/>
      <c r="M68" s="42"/>
      <c r="N68" s="12"/>
      <c r="O68" s="12"/>
      <c r="P68" s="12"/>
      <c r="Q68" s="12"/>
      <c r="R68" s="12"/>
      <c r="S68" s="12"/>
      <c r="T68" s="43"/>
      <c r="U68" s="191" t="s">
        <v>140</v>
      </c>
      <c r="V68" s="28" t="s">
        <v>306</v>
      </c>
      <c r="W68" s="18"/>
      <c r="X68" s="22"/>
    </row>
    <row r="69" spans="1:24" s="1" customFormat="1" x14ac:dyDescent="0.4">
      <c r="A69" s="12"/>
      <c r="B69" s="12"/>
      <c r="C69" s="42"/>
      <c r="D69" s="12"/>
      <c r="E69" s="42"/>
      <c r="F69" s="12"/>
      <c r="G69" s="12"/>
      <c r="H69" s="12"/>
      <c r="I69" s="12"/>
      <c r="J69" s="12"/>
      <c r="K69" s="12"/>
      <c r="L69" s="42"/>
      <c r="M69" s="42"/>
      <c r="N69" s="12"/>
      <c r="O69" s="12"/>
      <c r="P69" s="12"/>
      <c r="Q69" s="12"/>
      <c r="R69" s="12"/>
      <c r="S69" s="12"/>
      <c r="T69" s="43"/>
      <c r="U69" s="191" t="s">
        <v>141</v>
      </c>
      <c r="V69" s="28" t="s">
        <v>306</v>
      </c>
      <c r="W69" s="18"/>
      <c r="X69" s="22"/>
    </row>
    <row r="70" spans="1:24" s="1" customFormat="1" x14ac:dyDescent="0.4">
      <c r="A70" s="12"/>
      <c r="B70" s="12"/>
      <c r="C70" s="42"/>
      <c r="D70" s="12"/>
      <c r="E70" s="42"/>
      <c r="F70" s="12"/>
      <c r="G70" s="12"/>
      <c r="H70" s="12"/>
      <c r="I70" s="12"/>
      <c r="J70" s="12"/>
      <c r="K70" s="12"/>
      <c r="L70" s="42"/>
      <c r="M70" s="42"/>
      <c r="N70" s="12"/>
      <c r="O70" s="12"/>
      <c r="P70" s="12"/>
      <c r="Q70" s="12"/>
      <c r="R70" s="12"/>
      <c r="S70" s="12"/>
      <c r="T70" s="43"/>
      <c r="U70" s="191" t="s">
        <v>142</v>
      </c>
      <c r="V70" s="28" t="s">
        <v>342</v>
      </c>
      <c r="W70" s="18"/>
      <c r="X70" s="22"/>
    </row>
    <row r="71" spans="1:24" s="1" customFormat="1" x14ac:dyDescent="0.4">
      <c r="A71" s="12"/>
      <c r="B71" s="12"/>
      <c r="C71" s="42"/>
      <c r="D71" s="12"/>
      <c r="E71" s="42"/>
      <c r="F71" s="12"/>
      <c r="G71" s="12"/>
      <c r="H71" s="12"/>
      <c r="I71" s="12"/>
      <c r="J71" s="12"/>
      <c r="K71" s="12"/>
      <c r="L71" s="42"/>
      <c r="M71" s="42"/>
      <c r="N71" s="12"/>
      <c r="O71" s="12"/>
      <c r="P71" s="12"/>
      <c r="Q71" s="12"/>
      <c r="R71" s="12"/>
      <c r="S71" s="12"/>
      <c r="T71" s="43"/>
      <c r="U71" s="191" t="s">
        <v>143</v>
      </c>
      <c r="V71" s="28" t="s">
        <v>306</v>
      </c>
      <c r="W71" s="18"/>
      <c r="X71" s="22"/>
    </row>
    <row r="72" spans="1:24" s="1" customFormat="1" x14ac:dyDescent="0.4">
      <c r="A72" s="12"/>
      <c r="B72" s="12"/>
      <c r="C72" s="42"/>
      <c r="D72" s="12"/>
      <c r="E72" s="42"/>
      <c r="F72" s="12"/>
      <c r="G72" s="12"/>
      <c r="H72" s="12"/>
      <c r="I72" s="12"/>
      <c r="J72" s="12"/>
      <c r="K72" s="12"/>
      <c r="L72" s="42"/>
      <c r="M72" s="42"/>
      <c r="N72" s="12"/>
      <c r="O72" s="12"/>
      <c r="P72" s="12"/>
      <c r="Q72" s="12"/>
      <c r="R72" s="12"/>
      <c r="S72" s="12"/>
      <c r="T72" s="43"/>
      <c r="U72" s="191" t="s">
        <v>144</v>
      </c>
      <c r="V72" s="28" t="s">
        <v>306</v>
      </c>
      <c r="W72" s="18"/>
      <c r="X72" s="22"/>
    </row>
    <row r="73" spans="1:24" s="1" customFormat="1" x14ac:dyDescent="0.4">
      <c r="A73" s="12"/>
      <c r="B73" s="12"/>
      <c r="C73" s="42"/>
      <c r="D73" s="12"/>
      <c r="E73" s="42"/>
      <c r="F73" s="12"/>
      <c r="G73" s="12"/>
      <c r="H73" s="12"/>
      <c r="I73" s="12"/>
      <c r="J73" s="12"/>
      <c r="K73" s="12"/>
      <c r="L73" s="42"/>
      <c r="M73" s="42"/>
      <c r="N73" s="12"/>
      <c r="O73" s="12"/>
      <c r="P73" s="12"/>
      <c r="Q73" s="12"/>
      <c r="R73" s="12"/>
      <c r="S73" s="12"/>
      <c r="T73" s="43"/>
      <c r="U73" s="191" t="s">
        <v>145</v>
      </c>
      <c r="V73" s="28" t="s">
        <v>306</v>
      </c>
      <c r="W73" s="18"/>
      <c r="X73" s="22"/>
    </row>
    <row r="74" spans="1:24" s="1" customFormat="1" x14ac:dyDescent="0.4">
      <c r="A74" s="12"/>
      <c r="B74" s="12"/>
      <c r="C74" s="42"/>
      <c r="D74" s="12"/>
      <c r="E74" s="42"/>
      <c r="F74" s="12"/>
      <c r="G74" s="12"/>
      <c r="H74" s="12"/>
      <c r="I74" s="12"/>
      <c r="J74" s="12"/>
      <c r="K74" s="12"/>
      <c r="L74" s="42"/>
      <c r="M74" s="42"/>
      <c r="N74" s="12"/>
      <c r="O74" s="12"/>
      <c r="P74" s="12"/>
      <c r="Q74" s="12"/>
      <c r="R74" s="12"/>
      <c r="S74" s="12"/>
      <c r="T74" s="43"/>
      <c r="U74" s="191" t="s">
        <v>146</v>
      </c>
      <c r="V74" s="28" t="s">
        <v>306</v>
      </c>
      <c r="W74" s="18"/>
      <c r="X74" s="22"/>
    </row>
    <row r="75" spans="1:24" s="1" customFormat="1" x14ac:dyDescent="0.4">
      <c r="A75" s="12"/>
      <c r="B75" s="12"/>
      <c r="C75" s="42"/>
      <c r="D75" s="12"/>
      <c r="E75" s="42"/>
      <c r="F75" s="12"/>
      <c r="G75" s="12"/>
      <c r="H75" s="12"/>
      <c r="I75" s="12"/>
      <c r="J75" s="12"/>
      <c r="K75" s="12"/>
      <c r="L75" s="42"/>
      <c r="M75" s="42"/>
      <c r="N75" s="12"/>
      <c r="O75" s="12"/>
      <c r="P75" s="12"/>
      <c r="Q75" s="12"/>
      <c r="R75" s="12"/>
      <c r="S75" s="12"/>
      <c r="T75" s="43"/>
      <c r="U75" s="191" t="s">
        <v>147</v>
      </c>
      <c r="V75" s="28" t="s">
        <v>306</v>
      </c>
      <c r="W75" s="18"/>
      <c r="X75" s="22"/>
    </row>
    <row r="76" spans="1:24" s="1" customFormat="1" x14ac:dyDescent="0.4">
      <c r="A76" s="12"/>
      <c r="B76" s="12"/>
      <c r="C76" s="42"/>
      <c r="D76" s="12"/>
      <c r="E76" s="42"/>
      <c r="F76" s="12"/>
      <c r="G76" s="12"/>
      <c r="H76" s="12"/>
      <c r="I76" s="12"/>
      <c r="J76" s="12"/>
      <c r="K76" s="12"/>
      <c r="L76" s="42"/>
      <c r="M76" s="42"/>
      <c r="N76" s="12"/>
      <c r="O76" s="12"/>
      <c r="P76" s="12"/>
      <c r="Q76" s="12"/>
      <c r="R76" s="12"/>
      <c r="S76" s="12"/>
      <c r="T76" s="43"/>
      <c r="U76" s="191" t="s">
        <v>148</v>
      </c>
      <c r="V76" s="28" t="s">
        <v>306</v>
      </c>
      <c r="W76" s="18"/>
      <c r="X76" s="22"/>
    </row>
    <row r="77" spans="1:24" s="1" customFormat="1" x14ac:dyDescent="0.4">
      <c r="A77" s="12"/>
      <c r="B77" s="12"/>
      <c r="C77" s="42"/>
      <c r="D77" s="12"/>
      <c r="E77" s="42"/>
      <c r="F77" s="12"/>
      <c r="G77" s="12"/>
      <c r="H77" s="12"/>
      <c r="I77" s="12"/>
      <c r="J77" s="12"/>
      <c r="K77" s="12"/>
      <c r="L77" s="42"/>
      <c r="M77" s="42"/>
      <c r="N77" s="12"/>
      <c r="O77" s="12"/>
      <c r="P77" s="12"/>
      <c r="Q77" s="12"/>
      <c r="R77" s="12"/>
      <c r="S77" s="12"/>
      <c r="T77" s="43"/>
      <c r="U77" s="191" t="s">
        <v>149</v>
      </c>
      <c r="V77" s="28" t="s">
        <v>343</v>
      </c>
      <c r="W77" s="18"/>
      <c r="X77" s="22"/>
    </row>
    <row r="78" spans="1:24" s="1" customFormat="1" x14ac:dyDescent="0.4">
      <c r="A78" s="12"/>
      <c r="B78" s="12"/>
      <c r="C78" s="42"/>
      <c r="D78" s="12"/>
      <c r="E78" s="42"/>
      <c r="F78" s="12"/>
      <c r="G78" s="12"/>
      <c r="H78" s="12"/>
      <c r="I78" s="12"/>
      <c r="J78" s="12"/>
      <c r="K78" s="12"/>
      <c r="L78" s="42"/>
      <c r="M78" s="42"/>
      <c r="N78" s="12"/>
      <c r="O78" s="12"/>
      <c r="P78" s="12"/>
      <c r="Q78" s="12"/>
      <c r="R78" s="12"/>
      <c r="S78" s="12"/>
      <c r="T78" s="43"/>
      <c r="U78" s="191" t="s">
        <v>150</v>
      </c>
      <c r="V78" s="28" t="s">
        <v>306</v>
      </c>
      <c r="W78" s="18"/>
      <c r="X78" s="22"/>
    </row>
    <row r="79" spans="1:24" s="1" customFormat="1" x14ac:dyDescent="0.4">
      <c r="A79" s="12"/>
      <c r="B79" s="12"/>
      <c r="C79" s="42"/>
      <c r="D79" s="12"/>
      <c r="E79" s="42"/>
      <c r="F79" s="12"/>
      <c r="G79" s="12"/>
      <c r="H79" s="12"/>
      <c r="I79" s="12"/>
      <c r="J79" s="12"/>
      <c r="K79" s="12"/>
      <c r="L79" s="42"/>
      <c r="M79" s="42"/>
      <c r="N79" s="12"/>
      <c r="O79" s="12"/>
      <c r="P79" s="12"/>
      <c r="Q79" s="12"/>
      <c r="R79" s="12"/>
      <c r="S79" s="12"/>
      <c r="T79" s="43"/>
      <c r="U79" s="191" t="s">
        <v>151</v>
      </c>
      <c r="V79" s="28" t="s">
        <v>306</v>
      </c>
      <c r="W79" s="18"/>
      <c r="X79" s="22"/>
    </row>
    <row r="80" spans="1:24" s="1" customFormat="1" x14ac:dyDescent="0.4">
      <c r="A80" s="12"/>
      <c r="B80" s="12"/>
      <c r="C80" s="42"/>
      <c r="D80" s="12"/>
      <c r="E80" s="42"/>
      <c r="F80" s="12"/>
      <c r="G80" s="12"/>
      <c r="H80" s="12"/>
      <c r="I80" s="12"/>
      <c r="J80" s="12"/>
      <c r="K80" s="12"/>
      <c r="L80" s="42"/>
      <c r="M80" s="42"/>
      <c r="N80" s="12"/>
      <c r="O80" s="12"/>
      <c r="P80" s="12"/>
      <c r="Q80" s="12"/>
      <c r="R80" s="12"/>
      <c r="S80" s="12"/>
      <c r="T80" s="43"/>
      <c r="U80" s="191" t="s">
        <v>152</v>
      </c>
      <c r="V80" s="28" t="s">
        <v>306</v>
      </c>
      <c r="W80" s="18"/>
      <c r="X80" s="22"/>
    </row>
    <row r="81" spans="1:24" s="1" customFormat="1" x14ac:dyDescent="0.4">
      <c r="A81" s="12"/>
      <c r="B81" s="12"/>
      <c r="C81" s="42"/>
      <c r="D81" s="12"/>
      <c r="E81" s="42"/>
      <c r="F81" s="12"/>
      <c r="G81" s="12"/>
      <c r="H81" s="12"/>
      <c r="I81" s="12"/>
      <c r="J81" s="12"/>
      <c r="K81" s="12"/>
      <c r="L81" s="42"/>
      <c r="M81" s="42"/>
      <c r="N81" s="12"/>
      <c r="O81" s="12"/>
      <c r="P81" s="12"/>
      <c r="Q81" s="12"/>
      <c r="R81" s="12"/>
      <c r="S81" s="12"/>
      <c r="T81" s="43"/>
      <c r="U81" s="191" t="s">
        <v>153</v>
      </c>
      <c r="V81" s="28" t="s">
        <v>306</v>
      </c>
      <c r="W81" s="18"/>
      <c r="X81" s="22"/>
    </row>
    <row r="82" spans="1:24" s="1" customFormat="1" x14ac:dyDescent="0.4">
      <c r="A82" s="12"/>
      <c r="B82" s="12"/>
      <c r="C82" s="42"/>
      <c r="D82" s="12"/>
      <c r="E82" s="42"/>
      <c r="F82" s="12"/>
      <c r="G82" s="12"/>
      <c r="H82" s="12"/>
      <c r="I82" s="12"/>
      <c r="J82" s="12"/>
      <c r="K82" s="12"/>
      <c r="L82" s="42"/>
      <c r="M82" s="42"/>
      <c r="N82" s="12"/>
      <c r="O82" s="12"/>
      <c r="P82" s="12"/>
      <c r="Q82" s="12"/>
      <c r="R82" s="12"/>
      <c r="S82" s="12"/>
      <c r="T82" s="43"/>
      <c r="U82" s="191" t="s">
        <v>154</v>
      </c>
      <c r="V82" s="28" t="s">
        <v>306</v>
      </c>
      <c r="W82" s="18"/>
      <c r="X82" s="22"/>
    </row>
    <row r="83" spans="1:24" s="1" customFormat="1" x14ac:dyDescent="0.4">
      <c r="A83" s="12"/>
      <c r="B83" s="12"/>
      <c r="C83" s="42"/>
      <c r="D83" s="12"/>
      <c r="E83" s="42"/>
      <c r="F83" s="12"/>
      <c r="G83" s="12"/>
      <c r="H83" s="12"/>
      <c r="I83" s="12"/>
      <c r="J83" s="12"/>
      <c r="K83" s="12"/>
      <c r="L83" s="42"/>
      <c r="M83" s="42"/>
      <c r="N83" s="12"/>
      <c r="O83" s="12"/>
      <c r="P83" s="12"/>
      <c r="Q83" s="12"/>
      <c r="R83" s="12"/>
      <c r="S83" s="12"/>
      <c r="T83" s="43"/>
      <c r="U83" s="191" t="s">
        <v>155</v>
      </c>
      <c r="V83" s="28" t="s">
        <v>306</v>
      </c>
      <c r="W83" s="18"/>
      <c r="X83" s="22"/>
    </row>
    <row r="84" spans="1:24" s="1" customFormat="1" x14ac:dyDescent="0.4">
      <c r="A84" s="12"/>
      <c r="B84" s="12"/>
      <c r="C84" s="42"/>
      <c r="D84" s="12"/>
      <c r="E84" s="42"/>
      <c r="F84" s="12"/>
      <c r="G84" s="12"/>
      <c r="H84" s="12"/>
      <c r="I84" s="12"/>
      <c r="J84" s="12"/>
      <c r="K84" s="12"/>
      <c r="L84" s="42"/>
      <c r="M84" s="42"/>
      <c r="N84" s="12"/>
      <c r="O84" s="12"/>
      <c r="P84" s="12"/>
      <c r="Q84" s="12"/>
      <c r="R84" s="12"/>
      <c r="S84" s="12"/>
      <c r="T84" s="43"/>
      <c r="U84" s="191" t="s">
        <v>156</v>
      </c>
      <c r="V84" s="28" t="s">
        <v>306</v>
      </c>
      <c r="W84" s="18"/>
      <c r="X84" s="22"/>
    </row>
    <row r="85" spans="1:24" s="1" customFormat="1" x14ac:dyDescent="0.4">
      <c r="A85" s="12"/>
      <c r="B85" s="12"/>
      <c r="C85" s="42"/>
      <c r="D85" s="12"/>
      <c r="E85" s="42"/>
      <c r="F85" s="12"/>
      <c r="G85" s="12"/>
      <c r="H85" s="12"/>
      <c r="I85" s="12"/>
      <c r="J85" s="12"/>
      <c r="K85" s="12"/>
      <c r="L85" s="42"/>
      <c r="M85" s="42"/>
      <c r="N85" s="12"/>
      <c r="O85" s="12"/>
      <c r="P85" s="12"/>
      <c r="Q85" s="12"/>
      <c r="R85" s="12"/>
      <c r="S85" s="12"/>
      <c r="T85" s="43"/>
      <c r="U85" s="191" t="s">
        <v>157</v>
      </c>
      <c r="V85" s="28" t="s">
        <v>306</v>
      </c>
      <c r="W85" s="18"/>
      <c r="X85" s="22"/>
    </row>
    <row r="86" spans="1:24" s="1" customFormat="1" x14ac:dyDescent="0.4">
      <c r="A86" s="12"/>
      <c r="B86" s="12"/>
      <c r="C86" s="42"/>
      <c r="D86" s="12"/>
      <c r="E86" s="42"/>
      <c r="F86" s="12"/>
      <c r="G86" s="12"/>
      <c r="H86" s="12"/>
      <c r="I86" s="12"/>
      <c r="J86" s="12"/>
      <c r="K86" s="12"/>
      <c r="L86" s="42"/>
      <c r="M86" s="42"/>
      <c r="N86" s="12"/>
      <c r="O86" s="12"/>
      <c r="P86" s="12"/>
      <c r="Q86" s="12"/>
      <c r="R86" s="12"/>
      <c r="S86" s="12"/>
      <c r="T86" s="43"/>
      <c r="U86" s="191" t="s">
        <v>158</v>
      </c>
      <c r="V86" s="28" t="s">
        <v>347</v>
      </c>
      <c r="W86" s="18"/>
      <c r="X86" s="22"/>
    </row>
    <row r="87" spans="1:24" s="1" customFormat="1" x14ac:dyDescent="0.4">
      <c r="A87" s="12"/>
      <c r="B87" s="12"/>
      <c r="C87" s="42"/>
      <c r="D87" s="12"/>
      <c r="E87" s="42"/>
      <c r="F87" s="12"/>
      <c r="G87" s="12"/>
      <c r="H87" s="12"/>
      <c r="I87" s="12"/>
      <c r="J87" s="12"/>
      <c r="K87" s="12"/>
      <c r="L87" s="42"/>
      <c r="M87" s="42"/>
      <c r="N87" s="12"/>
      <c r="O87" s="12"/>
      <c r="P87" s="12"/>
      <c r="Q87" s="12"/>
      <c r="R87" s="12"/>
      <c r="S87" s="12"/>
      <c r="T87" s="43"/>
      <c r="U87" s="191" t="s">
        <v>159</v>
      </c>
      <c r="V87" s="28" t="s">
        <v>306</v>
      </c>
      <c r="W87" s="18"/>
      <c r="X87" s="22"/>
    </row>
    <row r="88" spans="1:24" s="1" customFormat="1" x14ac:dyDescent="0.4">
      <c r="A88" s="12"/>
      <c r="B88" s="12"/>
      <c r="C88" s="42"/>
      <c r="D88" s="12"/>
      <c r="E88" s="42"/>
      <c r="F88" s="12"/>
      <c r="G88" s="12"/>
      <c r="H88" s="12"/>
      <c r="I88" s="12"/>
      <c r="J88" s="12"/>
      <c r="K88" s="12"/>
      <c r="L88" s="42"/>
      <c r="M88" s="42"/>
      <c r="N88" s="12"/>
      <c r="O88" s="12"/>
      <c r="P88" s="12"/>
      <c r="Q88" s="12"/>
      <c r="R88" s="12"/>
      <c r="S88" s="12"/>
      <c r="T88" s="43"/>
      <c r="U88" s="191" t="s">
        <v>160</v>
      </c>
      <c r="V88" s="28" t="s">
        <v>306</v>
      </c>
      <c r="W88" s="18"/>
      <c r="X88" s="22"/>
    </row>
    <row r="89" spans="1:24" s="1" customFormat="1" x14ac:dyDescent="0.4">
      <c r="A89" s="12"/>
      <c r="B89" s="12"/>
      <c r="C89" s="42"/>
      <c r="D89" s="12"/>
      <c r="E89" s="42"/>
      <c r="F89" s="12"/>
      <c r="G89" s="12"/>
      <c r="H89" s="12"/>
      <c r="I89" s="12"/>
      <c r="J89" s="12"/>
      <c r="K89" s="12"/>
      <c r="L89" s="42"/>
      <c r="M89" s="42"/>
      <c r="N89" s="12"/>
      <c r="O89" s="12"/>
      <c r="P89" s="12"/>
      <c r="Q89" s="12"/>
      <c r="R89" s="12"/>
      <c r="S89" s="12"/>
      <c r="T89" s="43"/>
      <c r="U89" s="191" t="s">
        <v>161</v>
      </c>
      <c r="V89" s="28" t="s">
        <v>348</v>
      </c>
      <c r="W89" s="18"/>
      <c r="X89" s="22"/>
    </row>
    <row r="90" spans="1:24" s="1" customFormat="1" x14ac:dyDescent="0.4">
      <c r="A90" s="12"/>
      <c r="B90" s="12"/>
      <c r="C90" s="42"/>
      <c r="D90" s="12"/>
      <c r="E90" s="42"/>
      <c r="F90" s="12"/>
      <c r="G90" s="12"/>
      <c r="H90" s="12"/>
      <c r="I90" s="12"/>
      <c r="J90" s="12"/>
      <c r="K90" s="12"/>
      <c r="L90" s="42"/>
      <c r="M90" s="42"/>
      <c r="N90" s="12"/>
      <c r="O90" s="12"/>
      <c r="P90" s="12"/>
      <c r="Q90" s="12"/>
      <c r="R90" s="12"/>
      <c r="S90" s="12"/>
      <c r="T90" s="43"/>
      <c r="U90" s="191" t="s">
        <v>162</v>
      </c>
      <c r="V90" s="28" t="s">
        <v>306</v>
      </c>
      <c r="W90" s="18"/>
      <c r="X90" s="22"/>
    </row>
    <row r="91" spans="1:24" s="1" customFormat="1" x14ac:dyDescent="0.4">
      <c r="A91" s="12"/>
      <c r="B91" s="12"/>
      <c r="C91" s="42"/>
      <c r="D91" s="12"/>
      <c r="E91" s="42"/>
      <c r="F91" s="12"/>
      <c r="G91" s="12"/>
      <c r="H91" s="12"/>
      <c r="I91" s="12"/>
      <c r="J91" s="12"/>
      <c r="K91" s="12"/>
      <c r="L91" s="42"/>
      <c r="M91" s="42"/>
      <c r="N91" s="12"/>
      <c r="O91" s="12"/>
      <c r="P91" s="12"/>
      <c r="Q91" s="12"/>
      <c r="R91" s="12"/>
      <c r="S91" s="12"/>
      <c r="T91" s="43"/>
      <c r="U91" s="191" t="s">
        <v>163</v>
      </c>
      <c r="V91" s="28" t="s">
        <v>306</v>
      </c>
      <c r="W91" s="18"/>
      <c r="X91" s="22"/>
    </row>
    <row r="92" spans="1:24" s="1" customFormat="1" x14ac:dyDescent="0.4">
      <c r="A92" s="12"/>
      <c r="B92" s="12"/>
      <c r="C92" s="42"/>
      <c r="D92" s="12"/>
      <c r="E92" s="42"/>
      <c r="F92" s="12"/>
      <c r="G92" s="12"/>
      <c r="H92" s="12"/>
      <c r="I92" s="12"/>
      <c r="J92" s="12"/>
      <c r="K92" s="12"/>
      <c r="L92" s="42"/>
      <c r="M92" s="42"/>
      <c r="N92" s="12"/>
      <c r="O92" s="12"/>
      <c r="P92" s="12"/>
      <c r="Q92" s="12"/>
      <c r="R92" s="12"/>
      <c r="S92" s="12"/>
      <c r="T92" s="43"/>
      <c r="U92" s="191" t="s">
        <v>164</v>
      </c>
      <c r="V92" s="28" t="s">
        <v>306</v>
      </c>
      <c r="W92" s="18"/>
      <c r="X92" s="22"/>
    </row>
    <row r="93" spans="1:24" s="1" customFormat="1" x14ac:dyDescent="0.4">
      <c r="A93" s="12"/>
      <c r="B93" s="12"/>
      <c r="C93" s="42"/>
      <c r="D93" s="12"/>
      <c r="E93" s="42"/>
      <c r="F93" s="12"/>
      <c r="G93" s="12"/>
      <c r="H93" s="12"/>
      <c r="I93" s="12"/>
      <c r="J93" s="12"/>
      <c r="K93" s="12"/>
      <c r="L93" s="42"/>
      <c r="M93" s="42"/>
      <c r="N93" s="12"/>
      <c r="O93" s="12"/>
      <c r="P93" s="12"/>
      <c r="Q93" s="12"/>
      <c r="R93" s="12"/>
      <c r="S93" s="12"/>
      <c r="T93" s="43"/>
      <c r="U93" s="191" t="s">
        <v>165</v>
      </c>
      <c r="V93" s="28" t="s">
        <v>306</v>
      </c>
      <c r="W93" s="18"/>
      <c r="X93" s="22"/>
    </row>
    <row r="94" spans="1:24" s="1" customFormat="1" x14ac:dyDescent="0.4">
      <c r="A94" s="12"/>
      <c r="B94" s="12"/>
      <c r="C94" s="42"/>
      <c r="D94" s="12"/>
      <c r="E94" s="42"/>
      <c r="F94" s="12"/>
      <c r="G94" s="12"/>
      <c r="H94" s="12"/>
      <c r="I94" s="12"/>
      <c r="J94" s="12"/>
      <c r="K94" s="12"/>
      <c r="L94" s="42"/>
      <c r="M94" s="42"/>
      <c r="N94" s="12"/>
      <c r="O94" s="12"/>
      <c r="P94" s="12"/>
      <c r="Q94" s="12"/>
      <c r="R94" s="12"/>
      <c r="S94" s="12"/>
      <c r="T94" s="43"/>
      <c r="U94" s="191" t="s">
        <v>166</v>
      </c>
      <c r="V94" s="28" t="s">
        <v>306</v>
      </c>
      <c r="W94" s="18"/>
      <c r="X94" s="22"/>
    </row>
    <row r="95" spans="1:24" s="1" customFormat="1" x14ac:dyDescent="0.4">
      <c r="A95" s="12"/>
      <c r="B95" s="12"/>
      <c r="C95" s="42"/>
      <c r="D95" s="12"/>
      <c r="E95" s="42"/>
      <c r="F95" s="12"/>
      <c r="G95" s="12"/>
      <c r="H95" s="12"/>
      <c r="I95" s="12"/>
      <c r="J95" s="12"/>
      <c r="K95" s="12"/>
      <c r="L95" s="42"/>
      <c r="M95" s="42"/>
      <c r="N95" s="12"/>
      <c r="O95" s="12"/>
      <c r="P95" s="12"/>
      <c r="Q95" s="12"/>
      <c r="R95" s="12"/>
      <c r="S95" s="12"/>
      <c r="T95" s="43"/>
      <c r="U95" s="191" t="s">
        <v>167</v>
      </c>
      <c r="V95" s="28" t="s">
        <v>306</v>
      </c>
      <c r="W95" s="18"/>
      <c r="X95" s="22"/>
    </row>
    <row r="96" spans="1:24" s="1" customFormat="1" x14ac:dyDescent="0.4">
      <c r="A96" s="12"/>
      <c r="B96" s="12"/>
      <c r="C96" s="42"/>
      <c r="D96" s="12"/>
      <c r="E96" s="42"/>
      <c r="F96" s="12"/>
      <c r="G96" s="12"/>
      <c r="H96" s="12"/>
      <c r="I96" s="12"/>
      <c r="J96" s="12"/>
      <c r="K96" s="12"/>
      <c r="L96" s="42"/>
      <c r="M96" s="42"/>
      <c r="N96" s="12"/>
      <c r="O96" s="12"/>
      <c r="P96" s="12"/>
      <c r="Q96" s="12"/>
      <c r="R96" s="12"/>
      <c r="S96" s="12"/>
      <c r="T96" s="43"/>
      <c r="U96" s="191" t="s">
        <v>168</v>
      </c>
      <c r="V96" s="28" t="s">
        <v>307</v>
      </c>
      <c r="W96" s="18"/>
      <c r="X96" s="22"/>
    </row>
    <row r="97" spans="1:24" s="1" customFormat="1" x14ac:dyDescent="0.4">
      <c r="A97" s="12"/>
      <c r="B97" s="12"/>
      <c r="C97" s="42"/>
      <c r="D97" s="12"/>
      <c r="E97" s="42"/>
      <c r="F97" s="12"/>
      <c r="G97" s="12"/>
      <c r="H97" s="12"/>
      <c r="I97" s="12"/>
      <c r="J97" s="12"/>
      <c r="K97" s="12"/>
      <c r="L97" s="42"/>
      <c r="M97" s="42"/>
      <c r="N97" s="12"/>
      <c r="O97" s="12"/>
      <c r="P97" s="12"/>
      <c r="Q97" s="12"/>
      <c r="R97" s="12"/>
      <c r="S97" s="12"/>
      <c r="T97" s="43"/>
      <c r="U97" s="191" t="s">
        <v>169</v>
      </c>
      <c r="V97" s="28" t="s">
        <v>306</v>
      </c>
      <c r="W97" s="18"/>
      <c r="X97" s="22"/>
    </row>
    <row r="98" spans="1:24" s="1" customFormat="1" x14ac:dyDescent="0.4">
      <c r="A98" s="12"/>
      <c r="B98" s="12"/>
      <c r="C98" s="42"/>
      <c r="D98" s="12"/>
      <c r="E98" s="42"/>
      <c r="F98" s="12"/>
      <c r="G98" s="12"/>
      <c r="H98" s="12"/>
      <c r="I98" s="12"/>
      <c r="J98" s="12"/>
      <c r="K98" s="12"/>
      <c r="L98" s="42"/>
      <c r="M98" s="42"/>
      <c r="N98" s="12"/>
      <c r="O98" s="12"/>
      <c r="P98" s="12"/>
      <c r="Q98" s="12"/>
      <c r="R98" s="12"/>
      <c r="S98" s="12"/>
      <c r="T98" s="43"/>
      <c r="U98" s="191" t="s">
        <v>170</v>
      </c>
      <c r="V98" s="28" t="s">
        <v>307</v>
      </c>
      <c r="W98" s="18"/>
      <c r="X98" s="22"/>
    </row>
    <row r="99" spans="1:24" s="1" customFormat="1" x14ac:dyDescent="0.4">
      <c r="A99" s="12"/>
      <c r="B99" s="12"/>
      <c r="C99" s="42"/>
      <c r="D99" s="12"/>
      <c r="E99" s="42"/>
      <c r="F99" s="12"/>
      <c r="G99" s="12"/>
      <c r="H99" s="12"/>
      <c r="I99" s="12"/>
      <c r="J99" s="12"/>
      <c r="K99" s="12"/>
      <c r="L99" s="42"/>
      <c r="M99" s="42"/>
      <c r="N99" s="12"/>
      <c r="O99" s="12"/>
      <c r="P99" s="12"/>
      <c r="Q99" s="12"/>
      <c r="R99" s="12"/>
      <c r="S99" s="12"/>
      <c r="T99" s="43"/>
      <c r="U99" s="191" t="s">
        <v>171</v>
      </c>
      <c r="V99" s="28" t="s">
        <v>306</v>
      </c>
      <c r="W99" s="18"/>
      <c r="X99" s="22"/>
    </row>
    <row r="100" spans="1:24" s="1" customFormat="1" x14ac:dyDescent="0.4">
      <c r="A100" s="12"/>
      <c r="B100" s="12"/>
      <c r="C100" s="42"/>
      <c r="D100" s="12"/>
      <c r="E100" s="42"/>
      <c r="F100" s="12"/>
      <c r="G100" s="12"/>
      <c r="H100" s="12"/>
      <c r="I100" s="12"/>
      <c r="J100" s="12"/>
      <c r="K100" s="12"/>
      <c r="L100" s="42"/>
      <c r="M100" s="42"/>
      <c r="N100" s="12"/>
      <c r="O100" s="12"/>
      <c r="P100" s="12"/>
      <c r="Q100" s="12"/>
      <c r="R100" s="12"/>
      <c r="S100" s="12"/>
      <c r="T100" s="43"/>
      <c r="U100" s="191" t="s">
        <v>172</v>
      </c>
      <c r="V100" s="28" t="s">
        <v>306</v>
      </c>
      <c r="W100" s="18"/>
      <c r="X100" s="22"/>
    </row>
    <row r="101" spans="1:24" s="1" customFormat="1" x14ac:dyDescent="0.4">
      <c r="A101" s="12"/>
      <c r="B101" s="12"/>
      <c r="C101" s="42"/>
      <c r="D101" s="12"/>
      <c r="E101" s="42"/>
      <c r="F101" s="12"/>
      <c r="G101" s="12"/>
      <c r="H101" s="12"/>
      <c r="I101" s="12"/>
      <c r="J101" s="12"/>
      <c r="K101" s="12"/>
      <c r="L101" s="42"/>
      <c r="M101" s="42"/>
      <c r="N101" s="12"/>
      <c r="O101" s="12"/>
      <c r="P101" s="12"/>
      <c r="Q101" s="12"/>
      <c r="R101" s="12"/>
      <c r="S101" s="12"/>
      <c r="T101" s="43"/>
      <c r="U101" s="191" t="s">
        <v>173</v>
      </c>
      <c r="V101" s="28" t="s">
        <v>346</v>
      </c>
      <c r="W101" s="18"/>
      <c r="X101" s="22"/>
    </row>
    <row r="102" spans="1:24" s="1" customFormat="1" x14ac:dyDescent="0.4">
      <c r="A102" s="12"/>
      <c r="B102" s="12"/>
      <c r="C102" s="42"/>
      <c r="D102" s="12"/>
      <c r="E102" s="42"/>
      <c r="F102" s="12"/>
      <c r="G102" s="12"/>
      <c r="H102" s="12"/>
      <c r="I102" s="12"/>
      <c r="J102" s="12"/>
      <c r="K102" s="12"/>
      <c r="L102" s="42"/>
      <c r="M102" s="42"/>
      <c r="N102" s="12"/>
      <c r="O102" s="12"/>
      <c r="P102" s="12"/>
      <c r="Q102" s="12"/>
      <c r="R102" s="12"/>
      <c r="S102" s="12"/>
      <c r="T102" s="43"/>
      <c r="U102" s="191" t="s">
        <v>174</v>
      </c>
      <c r="V102" s="28" t="s">
        <v>306</v>
      </c>
      <c r="W102" s="18"/>
      <c r="X102" s="22"/>
    </row>
    <row r="103" spans="1:24" s="1" customFormat="1" x14ac:dyDescent="0.4">
      <c r="A103" s="12"/>
      <c r="B103" s="12"/>
      <c r="C103" s="42"/>
      <c r="D103" s="12"/>
      <c r="E103" s="42"/>
      <c r="F103" s="12"/>
      <c r="G103" s="12"/>
      <c r="H103" s="12"/>
      <c r="I103" s="12"/>
      <c r="J103" s="12"/>
      <c r="K103" s="12"/>
      <c r="L103" s="42"/>
      <c r="M103" s="42"/>
      <c r="N103" s="12"/>
      <c r="O103" s="12"/>
      <c r="P103" s="12"/>
      <c r="Q103" s="12"/>
      <c r="R103" s="12"/>
      <c r="S103" s="12"/>
      <c r="T103" s="43"/>
      <c r="U103" s="191" t="s">
        <v>175</v>
      </c>
      <c r="V103" s="28" t="s">
        <v>306</v>
      </c>
      <c r="W103" s="18"/>
      <c r="X103" s="22"/>
    </row>
    <row r="104" spans="1:24" s="1" customFormat="1" x14ac:dyDescent="0.4">
      <c r="A104" s="12"/>
      <c r="B104" s="12"/>
      <c r="C104" s="42"/>
      <c r="D104" s="12"/>
      <c r="E104" s="42"/>
      <c r="F104" s="12"/>
      <c r="G104" s="12"/>
      <c r="H104" s="12"/>
      <c r="I104" s="12"/>
      <c r="J104" s="12"/>
      <c r="K104" s="12"/>
      <c r="L104" s="42"/>
      <c r="M104" s="42"/>
      <c r="N104" s="12"/>
      <c r="O104" s="12"/>
      <c r="P104" s="12"/>
      <c r="Q104" s="12"/>
      <c r="R104" s="12"/>
      <c r="S104" s="12"/>
      <c r="T104" s="43"/>
      <c r="U104" s="191" t="s">
        <v>176</v>
      </c>
      <c r="V104" s="28" t="s">
        <v>306</v>
      </c>
      <c r="W104" s="18"/>
      <c r="X104" s="22"/>
    </row>
    <row r="105" spans="1:24" s="1" customFormat="1" x14ac:dyDescent="0.4">
      <c r="A105" s="12"/>
      <c r="B105" s="12"/>
      <c r="C105" s="42"/>
      <c r="D105" s="12"/>
      <c r="E105" s="42"/>
      <c r="F105" s="12"/>
      <c r="G105" s="12"/>
      <c r="H105" s="12"/>
      <c r="I105" s="12"/>
      <c r="J105" s="12"/>
      <c r="K105" s="12"/>
      <c r="L105" s="42"/>
      <c r="M105" s="42"/>
      <c r="N105" s="12"/>
      <c r="O105" s="12"/>
      <c r="P105" s="12"/>
      <c r="Q105" s="12"/>
      <c r="R105" s="12"/>
      <c r="S105" s="12"/>
      <c r="T105" s="43"/>
      <c r="U105" s="191" t="s">
        <v>177</v>
      </c>
      <c r="V105" s="28" t="s">
        <v>349</v>
      </c>
      <c r="W105" s="18"/>
      <c r="X105" s="22"/>
    </row>
    <row r="106" spans="1:24" s="1" customFormat="1" x14ac:dyDescent="0.4">
      <c r="A106" s="12"/>
      <c r="B106" s="12"/>
      <c r="C106" s="42"/>
      <c r="D106" s="12"/>
      <c r="E106" s="42"/>
      <c r="F106" s="12"/>
      <c r="G106" s="12"/>
      <c r="H106" s="12"/>
      <c r="I106" s="12"/>
      <c r="J106" s="12"/>
      <c r="K106" s="12"/>
      <c r="L106" s="42"/>
      <c r="M106" s="42"/>
      <c r="N106" s="12"/>
      <c r="O106" s="12"/>
      <c r="P106" s="12"/>
      <c r="Q106" s="12"/>
      <c r="R106" s="12"/>
      <c r="S106" s="12"/>
      <c r="T106" s="43"/>
      <c r="U106" s="191" t="s">
        <v>178</v>
      </c>
      <c r="V106" s="28" t="s">
        <v>306</v>
      </c>
      <c r="W106" s="18"/>
      <c r="X106" s="22"/>
    </row>
    <row r="107" spans="1:24" s="1" customFormat="1" x14ac:dyDescent="0.4">
      <c r="A107" s="12"/>
      <c r="B107" s="12"/>
      <c r="C107" s="42"/>
      <c r="D107" s="12"/>
      <c r="E107" s="42"/>
      <c r="F107" s="12"/>
      <c r="G107" s="12"/>
      <c r="H107" s="12"/>
      <c r="I107" s="12"/>
      <c r="J107" s="12"/>
      <c r="K107" s="12"/>
      <c r="L107" s="42"/>
      <c r="M107" s="42"/>
      <c r="N107" s="12"/>
      <c r="O107" s="12"/>
      <c r="P107" s="12"/>
      <c r="Q107" s="12"/>
      <c r="R107" s="12"/>
      <c r="S107" s="12"/>
      <c r="T107" s="43"/>
      <c r="U107" s="191" t="s">
        <v>179</v>
      </c>
      <c r="V107" s="28" t="s">
        <v>306</v>
      </c>
      <c r="W107" s="18"/>
      <c r="X107" s="22"/>
    </row>
    <row r="108" spans="1:24" s="1" customFormat="1" x14ac:dyDescent="0.4">
      <c r="A108" s="12"/>
      <c r="B108" s="12"/>
      <c r="C108" s="42"/>
      <c r="D108" s="12"/>
      <c r="E108" s="42"/>
      <c r="F108" s="12"/>
      <c r="G108" s="12"/>
      <c r="H108" s="12"/>
      <c r="I108" s="12"/>
      <c r="J108" s="12"/>
      <c r="K108" s="12"/>
      <c r="L108" s="42"/>
      <c r="M108" s="42"/>
      <c r="N108" s="12"/>
      <c r="O108" s="12"/>
      <c r="P108" s="12"/>
      <c r="Q108" s="12"/>
      <c r="R108" s="12"/>
      <c r="S108" s="12"/>
      <c r="T108" s="43"/>
      <c r="U108" s="191" t="s">
        <v>180</v>
      </c>
      <c r="V108" s="28" t="s">
        <v>306</v>
      </c>
      <c r="W108" s="18"/>
      <c r="X108" s="22"/>
    </row>
    <row r="109" spans="1:24" s="1" customFormat="1" x14ac:dyDescent="0.4">
      <c r="A109" s="12"/>
      <c r="B109" s="12"/>
      <c r="C109" s="42"/>
      <c r="D109" s="12"/>
      <c r="E109" s="42"/>
      <c r="F109" s="12"/>
      <c r="G109" s="12"/>
      <c r="H109" s="12"/>
      <c r="I109" s="12"/>
      <c r="J109" s="12"/>
      <c r="K109" s="12"/>
      <c r="L109" s="42"/>
      <c r="M109" s="42"/>
      <c r="N109" s="12"/>
      <c r="O109" s="12"/>
      <c r="P109" s="12"/>
      <c r="Q109" s="12"/>
      <c r="R109" s="12"/>
      <c r="S109" s="12"/>
      <c r="T109" s="43"/>
      <c r="U109" s="191" t="s">
        <v>181</v>
      </c>
      <c r="V109" s="28" t="s">
        <v>307</v>
      </c>
      <c r="W109" s="18"/>
      <c r="X109" s="22"/>
    </row>
    <row r="110" spans="1:24" s="1" customFormat="1" x14ac:dyDescent="0.4">
      <c r="A110" s="12"/>
      <c r="B110" s="12"/>
      <c r="C110" s="42"/>
      <c r="D110" s="12"/>
      <c r="E110" s="42"/>
      <c r="F110" s="12"/>
      <c r="G110" s="12"/>
      <c r="H110" s="12"/>
      <c r="I110" s="12"/>
      <c r="J110" s="12"/>
      <c r="K110" s="12"/>
      <c r="L110" s="42"/>
      <c r="M110" s="42"/>
      <c r="N110" s="12"/>
      <c r="O110" s="12"/>
      <c r="P110" s="12"/>
      <c r="Q110" s="12"/>
      <c r="R110" s="12"/>
      <c r="S110" s="12"/>
      <c r="T110" s="43"/>
      <c r="U110" s="191" t="s">
        <v>182</v>
      </c>
      <c r="V110" s="28" t="s">
        <v>306</v>
      </c>
      <c r="W110" s="18"/>
      <c r="X110" s="22"/>
    </row>
    <row r="111" spans="1:24" s="1" customFormat="1" x14ac:dyDescent="0.4">
      <c r="A111" s="12"/>
      <c r="B111" s="12"/>
      <c r="C111" s="42"/>
      <c r="D111" s="12"/>
      <c r="E111" s="42"/>
      <c r="F111" s="12"/>
      <c r="G111" s="12"/>
      <c r="H111" s="12"/>
      <c r="I111" s="12"/>
      <c r="J111" s="12"/>
      <c r="K111" s="12"/>
      <c r="L111" s="42"/>
      <c r="M111" s="42"/>
      <c r="N111" s="12"/>
      <c r="O111" s="12"/>
      <c r="P111" s="12"/>
      <c r="Q111" s="12"/>
      <c r="R111" s="12"/>
      <c r="S111" s="12"/>
      <c r="T111" s="43"/>
      <c r="U111" s="191" t="s">
        <v>183</v>
      </c>
      <c r="V111" s="28" t="s">
        <v>306</v>
      </c>
      <c r="W111" s="18"/>
      <c r="X111" s="22"/>
    </row>
    <row r="112" spans="1:24" s="1" customFormat="1" x14ac:dyDescent="0.4">
      <c r="A112" s="12"/>
      <c r="B112" s="12"/>
      <c r="C112" s="42"/>
      <c r="D112" s="12"/>
      <c r="E112" s="42"/>
      <c r="F112" s="12"/>
      <c r="G112" s="12"/>
      <c r="H112" s="12"/>
      <c r="I112" s="12"/>
      <c r="J112" s="12"/>
      <c r="K112" s="12"/>
      <c r="L112" s="42"/>
      <c r="M112" s="42"/>
      <c r="N112" s="12"/>
      <c r="O112" s="12"/>
      <c r="P112" s="12"/>
      <c r="Q112" s="12"/>
      <c r="R112" s="12"/>
      <c r="S112" s="12"/>
      <c r="T112" s="43"/>
      <c r="U112" s="191" t="s">
        <v>184</v>
      </c>
      <c r="V112" s="28" t="s">
        <v>309</v>
      </c>
      <c r="W112" s="18"/>
      <c r="X112" s="22"/>
    </row>
    <row r="113" spans="1:24" s="1" customFormat="1" x14ac:dyDescent="0.4">
      <c r="A113" s="12"/>
      <c r="B113" s="12"/>
      <c r="C113" s="42"/>
      <c r="D113" s="12"/>
      <c r="E113" s="42"/>
      <c r="F113" s="12"/>
      <c r="G113" s="12"/>
      <c r="H113" s="12"/>
      <c r="I113" s="12"/>
      <c r="J113" s="12"/>
      <c r="K113" s="12"/>
      <c r="L113" s="42"/>
      <c r="M113" s="42"/>
      <c r="N113" s="12"/>
      <c r="O113" s="12"/>
      <c r="P113" s="12"/>
      <c r="Q113" s="12"/>
      <c r="R113" s="12"/>
      <c r="S113" s="12"/>
      <c r="T113" s="43"/>
      <c r="U113" s="191" t="s">
        <v>185</v>
      </c>
      <c r="V113" s="28" t="s">
        <v>306</v>
      </c>
      <c r="W113" s="18"/>
      <c r="X113" s="22"/>
    </row>
    <row r="114" spans="1:24" s="1" customFormat="1" x14ac:dyDescent="0.4">
      <c r="A114" s="12"/>
      <c r="B114" s="12"/>
      <c r="C114" s="42"/>
      <c r="D114" s="12"/>
      <c r="E114" s="42"/>
      <c r="F114" s="12"/>
      <c r="G114" s="12"/>
      <c r="H114" s="12"/>
      <c r="I114" s="12"/>
      <c r="J114" s="12"/>
      <c r="K114" s="12"/>
      <c r="L114" s="42"/>
      <c r="M114" s="42"/>
      <c r="N114" s="12"/>
      <c r="O114" s="12"/>
      <c r="P114" s="12"/>
      <c r="Q114" s="12"/>
      <c r="R114" s="12"/>
      <c r="S114" s="12"/>
      <c r="T114" s="43"/>
      <c r="U114" s="191" t="s">
        <v>186</v>
      </c>
      <c r="V114" s="28" t="s">
        <v>307</v>
      </c>
      <c r="W114" s="18"/>
      <c r="X114" s="22"/>
    </row>
    <row r="115" spans="1:24" s="1" customFormat="1" x14ac:dyDescent="0.4">
      <c r="A115" s="12"/>
      <c r="B115" s="12"/>
      <c r="C115" s="42"/>
      <c r="D115" s="12"/>
      <c r="E115" s="42"/>
      <c r="F115" s="12"/>
      <c r="G115" s="12"/>
      <c r="H115" s="12"/>
      <c r="I115" s="12"/>
      <c r="J115" s="12"/>
      <c r="K115" s="12"/>
      <c r="L115" s="42"/>
      <c r="M115" s="42"/>
      <c r="N115" s="12"/>
      <c r="O115" s="12"/>
      <c r="P115" s="12"/>
      <c r="Q115" s="12"/>
      <c r="R115" s="12"/>
      <c r="S115" s="12"/>
      <c r="T115" s="43"/>
      <c r="U115" s="191" t="s">
        <v>187</v>
      </c>
      <c r="V115" s="28" t="s">
        <v>344</v>
      </c>
      <c r="W115" s="18"/>
      <c r="X115" s="22"/>
    </row>
    <row r="116" spans="1:24" s="1" customFormat="1" x14ac:dyDescent="0.4">
      <c r="A116" s="12"/>
      <c r="B116" s="12"/>
      <c r="C116" s="42"/>
      <c r="D116" s="12"/>
      <c r="E116" s="42"/>
      <c r="F116" s="12"/>
      <c r="G116" s="12"/>
      <c r="H116" s="12"/>
      <c r="I116" s="12"/>
      <c r="J116" s="12"/>
      <c r="K116" s="12"/>
      <c r="L116" s="42"/>
      <c r="M116" s="42"/>
      <c r="N116" s="12"/>
      <c r="O116" s="12"/>
      <c r="P116" s="12"/>
      <c r="Q116" s="12"/>
      <c r="R116" s="12"/>
      <c r="S116" s="12"/>
      <c r="T116" s="43"/>
      <c r="U116" s="191" t="s">
        <v>188</v>
      </c>
      <c r="V116" s="28" t="s">
        <v>306</v>
      </c>
      <c r="W116" s="18"/>
      <c r="X116" s="22"/>
    </row>
    <row r="117" spans="1:24" s="1" customFormat="1" x14ac:dyDescent="0.4">
      <c r="A117" s="12"/>
      <c r="B117" s="12"/>
      <c r="C117" s="42"/>
      <c r="D117" s="12"/>
      <c r="E117" s="42"/>
      <c r="F117" s="12"/>
      <c r="G117" s="12"/>
      <c r="H117" s="12"/>
      <c r="I117" s="12"/>
      <c r="J117" s="12"/>
      <c r="K117" s="12"/>
      <c r="L117" s="42"/>
      <c r="M117" s="42"/>
      <c r="N117" s="12"/>
      <c r="O117" s="12"/>
      <c r="P117" s="12"/>
      <c r="Q117" s="12"/>
      <c r="R117" s="12"/>
      <c r="S117" s="12"/>
      <c r="T117" s="43"/>
      <c r="U117" s="191" t="s">
        <v>189</v>
      </c>
      <c r="V117" s="28" t="s">
        <v>306</v>
      </c>
      <c r="W117" s="18"/>
      <c r="X117" s="22"/>
    </row>
    <row r="118" spans="1:24" s="1" customFormat="1" x14ac:dyDescent="0.4">
      <c r="A118" s="12"/>
      <c r="B118" s="12"/>
      <c r="C118" s="42"/>
      <c r="D118" s="12"/>
      <c r="E118" s="42"/>
      <c r="F118" s="12"/>
      <c r="G118" s="12"/>
      <c r="H118" s="12"/>
      <c r="I118" s="12"/>
      <c r="J118" s="12"/>
      <c r="K118" s="12"/>
      <c r="L118" s="42"/>
      <c r="M118" s="42"/>
      <c r="N118" s="12"/>
      <c r="O118" s="12"/>
      <c r="P118" s="12"/>
      <c r="Q118" s="12"/>
      <c r="R118" s="12"/>
      <c r="S118" s="12"/>
      <c r="T118" s="43"/>
      <c r="U118" s="191" t="s">
        <v>190</v>
      </c>
      <c r="V118" s="28" t="s">
        <v>307</v>
      </c>
      <c r="W118" s="18"/>
      <c r="X118" s="22"/>
    </row>
    <row r="119" spans="1:24" s="1" customFormat="1" x14ac:dyDescent="0.4">
      <c r="A119" s="12"/>
      <c r="B119" s="12"/>
      <c r="C119" s="42"/>
      <c r="D119" s="12"/>
      <c r="E119" s="42"/>
      <c r="F119" s="12"/>
      <c r="G119" s="12"/>
      <c r="H119" s="12"/>
      <c r="I119" s="12"/>
      <c r="J119" s="12"/>
      <c r="K119" s="12"/>
      <c r="L119" s="42"/>
      <c r="M119" s="42"/>
      <c r="N119" s="12"/>
      <c r="O119" s="12"/>
      <c r="P119" s="12"/>
      <c r="Q119" s="12"/>
      <c r="R119" s="12"/>
      <c r="S119" s="12"/>
      <c r="T119" s="43"/>
      <c r="U119" s="191" t="s">
        <v>191</v>
      </c>
      <c r="V119" s="28" t="s">
        <v>306</v>
      </c>
      <c r="W119" s="18"/>
      <c r="X119" s="22"/>
    </row>
    <row r="120" spans="1:24" s="1" customFormat="1" x14ac:dyDescent="0.4">
      <c r="A120" s="12"/>
      <c r="B120" s="12"/>
      <c r="C120" s="42"/>
      <c r="D120" s="12"/>
      <c r="E120" s="42"/>
      <c r="F120" s="12"/>
      <c r="G120" s="12"/>
      <c r="H120" s="12"/>
      <c r="I120" s="12"/>
      <c r="J120" s="12"/>
      <c r="K120" s="12"/>
      <c r="L120" s="42"/>
      <c r="M120" s="42"/>
      <c r="N120" s="12"/>
      <c r="O120" s="12"/>
      <c r="P120" s="12"/>
      <c r="Q120" s="12"/>
      <c r="R120" s="12"/>
      <c r="S120" s="12"/>
      <c r="T120" s="43"/>
      <c r="U120" s="191" t="s">
        <v>192</v>
      </c>
      <c r="V120" s="28" t="s">
        <v>306</v>
      </c>
      <c r="W120" s="18"/>
      <c r="X120" s="22"/>
    </row>
    <row r="121" spans="1:24" s="1" customFormat="1" x14ac:dyDescent="0.4">
      <c r="A121" s="12"/>
      <c r="B121" s="12"/>
      <c r="C121" s="42"/>
      <c r="D121" s="12"/>
      <c r="E121" s="42"/>
      <c r="F121" s="12"/>
      <c r="G121" s="12"/>
      <c r="H121" s="12"/>
      <c r="I121" s="12"/>
      <c r="J121" s="12"/>
      <c r="K121" s="12"/>
      <c r="L121" s="42"/>
      <c r="M121" s="42"/>
      <c r="N121" s="12"/>
      <c r="O121" s="12"/>
      <c r="P121" s="12"/>
      <c r="Q121" s="12"/>
      <c r="R121" s="12"/>
      <c r="S121" s="12"/>
      <c r="T121" s="43"/>
      <c r="U121" s="191" t="s">
        <v>193</v>
      </c>
      <c r="V121" s="28" t="s">
        <v>309</v>
      </c>
      <c r="W121" s="18"/>
      <c r="X121" s="22"/>
    </row>
    <row r="122" spans="1:24" s="1" customFormat="1" x14ac:dyDescent="0.4">
      <c r="A122" s="12"/>
      <c r="B122" s="12"/>
      <c r="C122" s="42"/>
      <c r="D122" s="12"/>
      <c r="E122" s="42"/>
      <c r="F122" s="12"/>
      <c r="G122" s="12"/>
      <c r="H122" s="12"/>
      <c r="I122" s="12"/>
      <c r="J122" s="12"/>
      <c r="K122" s="12"/>
      <c r="L122" s="42"/>
      <c r="M122" s="42"/>
      <c r="N122" s="12"/>
      <c r="O122" s="12"/>
      <c r="P122" s="12"/>
      <c r="Q122" s="12"/>
      <c r="R122" s="12"/>
      <c r="S122" s="12"/>
      <c r="T122" s="43"/>
      <c r="U122" s="191" t="s">
        <v>194</v>
      </c>
      <c r="V122" s="28" t="s">
        <v>307</v>
      </c>
      <c r="W122" s="18"/>
      <c r="X122" s="22"/>
    </row>
    <row r="123" spans="1:24" s="1" customFormat="1" x14ac:dyDescent="0.4">
      <c r="A123" s="12"/>
      <c r="B123" s="12"/>
      <c r="C123" s="42"/>
      <c r="D123" s="12"/>
      <c r="E123" s="42"/>
      <c r="F123" s="12"/>
      <c r="G123" s="12"/>
      <c r="H123" s="12"/>
      <c r="I123" s="12"/>
      <c r="J123" s="12"/>
      <c r="K123" s="12"/>
      <c r="L123" s="42"/>
      <c r="M123" s="42"/>
      <c r="N123" s="12"/>
      <c r="O123" s="12"/>
      <c r="P123" s="12"/>
      <c r="Q123" s="12"/>
      <c r="R123" s="12"/>
      <c r="S123" s="12"/>
      <c r="T123" s="43"/>
      <c r="U123" s="191" t="s">
        <v>195</v>
      </c>
      <c r="V123" s="28" t="s">
        <v>306</v>
      </c>
      <c r="W123" s="18"/>
      <c r="X123" s="22"/>
    </row>
    <row r="124" spans="1:24" s="1" customFormat="1" x14ac:dyDescent="0.4">
      <c r="A124" s="12"/>
      <c r="B124" s="12"/>
      <c r="C124" s="42"/>
      <c r="D124" s="12"/>
      <c r="E124" s="42"/>
      <c r="F124" s="12"/>
      <c r="G124" s="12"/>
      <c r="H124" s="12"/>
      <c r="I124" s="12"/>
      <c r="J124" s="12"/>
      <c r="K124" s="12"/>
      <c r="L124" s="42"/>
      <c r="M124" s="42"/>
      <c r="N124" s="12"/>
      <c r="O124" s="12"/>
      <c r="P124" s="12"/>
      <c r="Q124" s="12"/>
      <c r="R124" s="12"/>
      <c r="S124" s="12"/>
      <c r="T124" s="43"/>
      <c r="U124" s="191" t="s">
        <v>196</v>
      </c>
      <c r="V124" s="28" t="s">
        <v>306</v>
      </c>
      <c r="W124" s="18"/>
      <c r="X124" s="22"/>
    </row>
    <row r="125" spans="1:24" s="1" customFormat="1" x14ac:dyDescent="0.4">
      <c r="A125" s="12"/>
      <c r="B125" s="12"/>
      <c r="C125" s="42"/>
      <c r="D125" s="12"/>
      <c r="E125" s="42"/>
      <c r="F125" s="12"/>
      <c r="G125" s="12"/>
      <c r="H125" s="12"/>
      <c r="I125" s="12"/>
      <c r="J125" s="12"/>
      <c r="K125" s="12"/>
      <c r="L125" s="42"/>
      <c r="M125" s="42"/>
      <c r="N125" s="12"/>
      <c r="O125" s="12"/>
      <c r="P125" s="12"/>
      <c r="Q125" s="12"/>
      <c r="R125" s="12"/>
      <c r="S125" s="12"/>
      <c r="T125" s="43"/>
      <c r="U125" s="191" t="s">
        <v>197</v>
      </c>
      <c r="V125" s="28" t="s">
        <v>306</v>
      </c>
      <c r="W125" s="18"/>
      <c r="X125" s="22"/>
    </row>
    <row r="126" spans="1:24" s="1" customFormat="1" x14ac:dyDescent="0.4">
      <c r="A126" s="12"/>
      <c r="B126" s="12"/>
      <c r="C126" s="42"/>
      <c r="D126" s="12"/>
      <c r="E126" s="42"/>
      <c r="F126" s="12"/>
      <c r="G126" s="12"/>
      <c r="H126" s="12"/>
      <c r="I126" s="12"/>
      <c r="J126" s="12"/>
      <c r="K126" s="12"/>
      <c r="L126" s="42"/>
      <c r="M126" s="42"/>
      <c r="N126" s="12"/>
      <c r="O126" s="12"/>
      <c r="P126" s="12"/>
      <c r="Q126" s="12"/>
      <c r="R126" s="12"/>
      <c r="S126" s="12"/>
      <c r="T126" s="43"/>
      <c r="U126" s="191" t="s">
        <v>198</v>
      </c>
      <c r="V126" s="28" t="s">
        <v>306</v>
      </c>
      <c r="W126" s="18"/>
      <c r="X126" s="22"/>
    </row>
    <row r="127" spans="1:24" s="1" customFormat="1" x14ac:dyDescent="0.4">
      <c r="A127" s="12"/>
      <c r="B127" s="12"/>
      <c r="C127" s="42"/>
      <c r="D127" s="12"/>
      <c r="E127" s="42"/>
      <c r="F127" s="12"/>
      <c r="G127" s="12"/>
      <c r="H127" s="12"/>
      <c r="I127" s="12"/>
      <c r="J127" s="12"/>
      <c r="K127" s="12"/>
      <c r="L127" s="42"/>
      <c r="M127" s="42"/>
      <c r="N127" s="12"/>
      <c r="O127" s="12"/>
      <c r="P127" s="12"/>
      <c r="Q127" s="12"/>
      <c r="R127" s="12"/>
      <c r="S127" s="12"/>
      <c r="T127" s="43"/>
      <c r="U127" s="191" t="s">
        <v>199</v>
      </c>
      <c r="V127" s="28" t="s">
        <v>306</v>
      </c>
      <c r="W127" s="18"/>
      <c r="X127" s="22"/>
    </row>
    <row r="128" spans="1:24" s="1" customFormat="1" x14ac:dyDescent="0.4">
      <c r="A128" s="12"/>
      <c r="B128" s="12"/>
      <c r="C128" s="42"/>
      <c r="D128" s="12"/>
      <c r="E128" s="42"/>
      <c r="F128" s="12"/>
      <c r="G128" s="12"/>
      <c r="H128" s="12"/>
      <c r="I128" s="12"/>
      <c r="J128" s="12"/>
      <c r="K128" s="12"/>
      <c r="L128" s="42"/>
      <c r="M128" s="42"/>
      <c r="N128" s="12"/>
      <c r="O128" s="12"/>
      <c r="P128" s="12"/>
      <c r="Q128" s="12"/>
      <c r="R128" s="12"/>
      <c r="S128" s="12"/>
      <c r="T128" s="43"/>
      <c r="U128" s="191" t="s">
        <v>200</v>
      </c>
      <c r="V128" s="28" t="s">
        <v>306</v>
      </c>
      <c r="W128" s="18"/>
      <c r="X128" s="22"/>
    </row>
    <row r="129" spans="1:24" s="1" customFormat="1" x14ac:dyDescent="0.4">
      <c r="A129" s="12"/>
      <c r="B129" s="12"/>
      <c r="C129" s="42"/>
      <c r="D129" s="12"/>
      <c r="E129" s="42"/>
      <c r="F129" s="12"/>
      <c r="G129" s="12"/>
      <c r="H129" s="12"/>
      <c r="I129" s="12"/>
      <c r="J129" s="12"/>
      <c r="K129" s="12"/>
      <c r="L129" s="42"/>
      <c r="M129" s="42"/>
      <c r="N129" s="12"/>
      <c r="O129" s="12"/>
      <c r="P129" s="12"/>
      <c r="Q129" s="12"/>
      <c r="R129" s="12"/>
      <c r="S129" s="12"/>
      <c r="T129" s="43"/>
      <c r="U129" s="191" t="s">
        <v>201</v>
      </c>
      <c r="V129" s="28" t="s">
        <v>306</v>
      </c>
      <c r="W129" s="18"/>
      <c r="X129" s="22"/>
    </row>
    <row r="130" spans="1:24" s="1" customFormat="1" x14ac:dyDescent="0.4">
      <c r="A130" s="12"/>
      <c r="B130" s="12"/>
      <c r="C130" s="42"/>
      <c r="D130" s="12"/>
      <c r="E130" s="42"/>
      <c r="F130" s="12"/>
      <c r="G130" s="12"/>
      <c r="H130" s="12"/>
      <c r="I130" s="12"/>
      <c r="J130" s="12"/>
      <c r="K130" s="12"/>
      <c r="L130" s="42"/>
      <c r="M130" s="42"/>
      <c r="N130" s="12"/>
      <c r="O130" s="12"/>
      <c r="P130" s="12"/>
      <c r="Q130" s="12"/>
      <c r="R130" s="12"/>
      <c r="S130" s="12"/>
      <c r="T130" s="43"/>
      <c r="U130" s="191" t="s">
        <v>202</v>
      </c>
      <c r="V130" s="28" t="s">
        <v>306</v>
      </c>
      <c r="W130" s="18"/>
      <c r="X130" s="22"/>
    </row>
    <row r="131" spans="1:24" s="1" customFormat="1" x14ac:dyDescent="0.4">
      <c r="A131" s="12"/>
      <c r="B131" s="12"/>
      <c r="C131" s="42"/>
      <c r="D131" s="12"/>
      <c r="E131" s="42"/>
      <c r="F131" s="12"/>
      <c r="G131" s="12"/>
      <c r="H131" s="12"/>
      <c r="I131" s="12"/>
      <c r="J131" s="12"/>
      <c r="K131" s="12"/>
      <c r="L131" s="42"/>
      <c r="M131" s="42"/>
      <c r="N131" s="12"/>
      <c r="O131" s="12"/>
      <c r="P131" s="12"/>
      <c r="Q131" s="12"/>
      <c r="R131" s="12"/>
      <c r="S131" s="12"/>
      <c r="T131" s="43"/>
      <c r="U131" s="191" t="s">
        <v>203</v>
      </c>
      <c r="V131" s="28" t="s">
        <v>306</v>
      </c>
      <c r="W131" s="18"/>
      <c r="X131" s="22"/>
    </row>
    <row r="132" spans="1:24" s="1" customFormat="1" x14ac:dyDescent="0.4">
      <c r="A132" s="12"/>
      <c r="B132" s="12"/>
      <c r="C132" s="42"/>
      <c r="D132" s="12"/>
      <c r="E132" s="42"/>
      <c r="F132" s="12"/>
      <c r="G132" s="12"/>
      <c r="H132" s="12"/>
      <c r="I132" s="12"/>
      <c r="J132" s="12"/>
      <c r="K132" s="12"/>
      <c r="L132" s="42"/>
      <c r="M132" s="42"/>
      <c r="N132" s="12"/>
      <c r="O132" s="12"/>
      <c r="P132" s="12"/>
      <c r="Q132" s="12"/>
      <c r="R132" s="12"/>
      <c r="S132" s="12"/>
      <c r="T132" s="43"/>
      <c r="U132" s="191" t="s">
        <v>204</v>
      </c>
      <c r="V132" s="28" t="s">
        <v>307</v>
      </c>
      <c r="W132" s="18"/>
      <c r="X132" s="22"/>
    </row>
    <row r="133" spans="1:24" s="1" customFormat="1" x14ac:dyDescent="0.4">
      <c r="A133" s="12"/>
      <c r="B133" s="12"/>
      <c r="C133" s="42"/>
      <c r="D133" s="12"/>
      <c r="E133" s="42"/>
      <c r="F133" s="12"/>
      <c r="G133" s="12"/>
      <c r="H133" s="12"/>
      <c r="I133" s="12"/>
      <c r="J133" s="12"/>
      <c r="K133" s="12"/>
      <c r="L133" s="42"/>
      <c r="M133" s="42"/>
      <c r="N133" s="12"/>
      <c r="O133" s="12"/>
      <c r="P133" s="12"/>
      <c r="Q133" s="12"/>
      <c r="R133" s="12"/>
      <c r="S133" s="12"/>
      <c r="T133" s="43"/>
      <c r="U133" s="191" t="s">
        <v>205</v>
      </c>
      <c r="V133" s="28" t="s">
        <v>345</v>
      </c>
      <c r="W133" s="18"/>
      <c r="X133" s="22"/>
    </row>
    <row r="134" spans="1:24" s="1" customFormat="1" x14ac:dyDescent="0.4">
      <c r="A134" s="12"/>
      <c r="B134" s="12"/>
      <c r="C134" s="42"/>
      <c r="D134" s="12"/>
      <c r="E134" s="42"/>
      <c r="F134" s="12"/>
      <c r="G134" s="12"/>
      <c r="H134" s="12"/>
      <c r="I134" s="12"/>
      <c r="J134" s="12"/>
      <c r="K134" s="12"/>
      <c r="L134" s="42"/>
      <c r="M134" s="42"/>
      <c r="N134" s="12"/>
      <c r="O134" s="12"/>
      <c r="P134" s="12"/>
      <c r="Q134" s="12"/>
      <c r="R134" s="12"/>
      <c r="S134" s="12"/>
      <c r="T134" s="43"/>
      <c r="U134" s="191" t="s">
        <v>206</v>
      </c>
      <c r="V134" s="28" t="s">
        <v>306</v>
      </c>
      <c r="W134" s="18"/>
      <c r="X134" s="22"/>
    </row>
    <row r="135" spans="1:24" s="1" customFormat="1" x14ac:dyDescent="0.4">
      <c r="A135" s="12"/>
      <c r="B135" s="12"/>
      <c r="C135" s="42"/>
      <c r="D135" s="12"/>
      <c r="E135" s="42"/>
      <c r="F135" s="12"/>
      <c r="G135" s="12"/>
      <c r="H135" s="12"/>
      <c r="I135" s="12"/>
      <c r="J135" s="12"/>
      <c r="K135" s="12"/>
      <c r="L135" s="42"/>
      <c r="M135" s="42"/>
      <c r="N135" s="12"/>
      <c r="O135" s="12"/>
      <c r="P135" s="12"/>
      <c r="Q135" s="12"/>
      <c r="R135" s="12"/>
      <c r="S135" s="12"/>
      <c r="T135" s="43"/>
      <c r="U135" s="191" t="s">
        <v>207</v>
      </c>
      <c r="V135" s="28" t="s">
        <v>306</v>
      </c>
      <c r="W135" s="18"/>
      <c r="X135" s="22"/>
    </row>
    <row r="136" spans="1:24" s="1" customFormat="1" x14ac:dyDescent="0.4">
      <c r="A136" s="12"/>
      <c r="B136" s="12"/>
      <c r="C136" s="42"/>
      <c r="D136" s="12"/>
      <c r="E136" s="42"/>
      <c r="F136" s="12"/>
      <c r="G136" s="12"/>
      <c r="H136" s="12"/>
      <c r="I136" s="12"/>
      <c r="J136" s="12"/>
      <c r="K136" s="12"/>
      <c r="L136" s="42"/>
      <c r="M136" s="42"/>
      <c r="N136" s="12"/>
      <c r="O136" s="12"/>
      <c r="P136" s="12"/>
      <c r="Q136" s="12"/>
      <c r="R136" s="12"/>
      <c r="S136" s="12"/>
      <c r="T136" s="43"/>
      <c r="U136" s="191" t="s">
        <v>208</v>
      </c>
      <c r="V136" s="28" t="s">
        <v>350</v>
      </c>
      <c r="W136" s="18"/>
      <c r="X136" s="22"/>
    </row>
    <row r="137" spans="1:24" s="1" customFormat="1" x14ac:dyDescent="0.4">
      <c r="A137" s="12"/>
      <c r="B137" s="12"/>
      <c r="C137" s="42"/>
      <c r="D137" s="12"/>
      <c r="E137" s="42"/>
      <c r="F137" s="12"/>
      <c r="G137" s="12"/>
      <c r="H137" s="12"/>
      <c r="I137" s="12"/>
      <c r="J137" s="12"/>
      <c r="K137" s="12"/>
      <c r="L137" s="42"/>
      <c r="M137" s="42"/>
      <c r="N137" s="12"/>
      <c r="O137" s="12"/>
      <c r="P137" s="12"/>
      <c r="Q137" s="12"/>
      <c r="R137" s="12"/>
      <c r="S137" s="12"/>
      <c r="T137" s="43"/>
      <c r="U137" s="191" t="s">
        <v>209</v>
      </c>
      <c r="V137" s="28" t="s">
        <v>306</v>
      </c>
      <c r="W137" s="18"/>
      <c r="X137" s="22"/>
    </row>
    <row r="138" spans="1:24" s="1" customFormat="1" x14ac:dyDescent="0.4">
      <c r="A138" s="12"/>
      <c r="B138" s="12"/>
      <c r="C138" s="42"/>
      <c r="D138" s="12"/>
      <c r="E138" s="42"/>
      <c r="F138" s="12"/>
      <c r="G138" s="12"/>
      <c r="H138" s="12"/>
      <c r="I138" s="12"/>
      <c r="J138" s="12"/>
      <c r="K138" s="12"/>
      <c r="L138" s="42"/>
      <c r="M138" s="42"/>
      <c r="N138" s="12"/>
      <c r="O138" s="12"/>
      <c r="P138" s="12"/>
      <c r="Q138" s="12"/>
      <c r="R138" s="12"/>
      <c r="S138" s="12"/>
      <c r="T138" s="43"/>
      <c r="U138" s="191" t="s">
        <v>210</v>
      </c>
      <c r="V138" s="28" t="s">
        <v>351</v>
      </c>
      <c r="W138" s="18"/>
      <c r="X138" s="22"/>
    </row>
    <row r="139" spans="1:24" s="1" customFormat="1" x14ac:dyDescent="0.4">
      <c r="A139" s="12"/>
      <c r="B139" s="12"/>
      <c r="C139" s="42"/>
      <c r="D139" s="12"/>
      <c r="E139" s="42"/>
      <c r="F139" s="12"/>
      <c r="G139" s="12"/>
      <c r="H139" s="12"/>
      <c r="I139" s="12"/>
      <c r="J139" s="12"/>
      <c r="K139" s="12"/>
      <c r="L139" s="42"/>
      <c r="M139" s="42"/>
      <c r="N139" s="12"/>
      <c r="O139" s="12"/>
      <c r="P139" s="12"/>
      <c r="Q139" s="12"/>
      <c r="R139" s="12"/>
      <c r="S139" s="12"/>
      <c r="T139" s="43"/>
      <c r="U139" s="191" t="s">
        <v>211</v>
      </c>
      <c r="V139" s="28" t="s">
        <v>306</v>
      </c>
      <c r="W139" s="18"/>
      <c r="X139" s="22"/>
    </row>
    <row r="140" spans="1:24" s="1" customFormat="1" x14ac:dyDescent="0.4">
      <c r="A140" s="12"/>
      <c r="B140" s="12"/>
      <c r="C140" s="42"/>
      <c r="D140" s="12"/>
      <c r="E140" s="42"/>
      <c r="F140" s="12"/>
      <c r="G140" s="12"/>
      <c r="H140" s="12"/>
      <c r="I140" s="12"/>
      <c r="J140" s="12"/>
      <c r="K140" s="12"/>
      <c r="L140" s="42"/>
      <c r="M140" s="42"/>
      <c r="N140" s="12"/>
      <c r="O140" s="12"/>
      <c r="P140" s="12"/>
      <c r="Q140" s="12"/>
      <c r="R140" s="12"/>
      <c r="S140" s="12"/>
      <c r="T140" s="43"/>
      <c r="U140" s="191" t="s">
        <v>212</v>
      </c>
      <c r="V140" s="28" t="s">
        <v>306</v>
      </c>
      <c r="W140" s="18"/>
      <c r="X140" s="22"/>
    </row>
    <row r="141" spans="1:24" s="1" customFormat="1" x14ac:dyDescent="0.4">
      <c r="A141" s="12"/>
      <c r="B141" s="12"/>
      <c r="C141" s="42"/>
      <c r="D141" s="12"/>
      <c r="E141" s="42"/>
      <c r="F141" s="12"/>
      <c r="G141" s="12"/>
      <c r="H141" s="12"/>
      <c r="I141" s="12"/>
      <c r="J141" s="12"/>
      <c r="K141" s="12"/>
      <c r="L141" s="42"/>
      <c r="M141" s="42"/>
      <c r="N141" s="12"/>
      <c r="O141" s="12"/>
      <c r="P141" s="12"/>
      <c r="Q141" s="12"/>
      <c r="R141" s="12"/>
      <c r="S141" s="12"/>
      <c r="T141" s="43"/>
      <c r="U141" s="191" t="s">
        <v>213</v>
      </c>
      <c r="V141" s="28" t="s">
        <v>307</v>
      </c>
      <c r="W141" s="18"/>
      <c r="X141" s="22"/>
    </row>
    <row r="142" spans="1:24" s="1" customFormat="1" x14ac:dyDescent="0.4">
      <c r="A142" s="12"/>
      <c r="B142" s="12"/>
      <c r="C142" s="42"/>
      <c r="D142" s="12"/>
      <c r="E142" s="42"/>
      <c r="F142" s="12"/>
      <c r="G142" s="12"/>
      <c r="H142" s="12"/>
      <c r="I142" s="12"/>
      <c r="J142" s="12"/>
      <c r="K142" s="12"/>
      <c r="L142" s="42"/>
      <c r="M142" s="42"/>
      <c r="N142" s="12"/>
      <c r="O142" s="12"/>
      <c r="P142" s="12"/>
      <c r="Q142" s="12"/>
      <c r="R142" s="12"/>
      <c r="S142" s="12"/>
      <c r="T142" s="43"/>
      <c r="U142" s="191" t="s">
        <v>214</v>
      </c>
      <c r="V142" s="28" t="s">
        <v>306</v>
      </c>
      <c r="W142" s="18"/>
      <c r="X142" s="22"/>
    </row>
    <row r="143" spans="1:24" s="1" customFormat="1" x14ac:dyDescent="0.4">
      <c r="A143" s="12"/>
      <c r="B143" s="12"/>
      <c r="C143" s="42"/>
      <c r="D143" s="12"/>
      <c r="E143" s="42"/>
      <c r="F143" s="12"/>
      <c r="G143" s="12"/>
      <c r="H143" s="12"/>
      <c r="I143" s="12"/>
      <c r="J143" s="12"/>
      <c r="K143" s="12"/>
      <c r="L143" s="42"/>
      <c r="M143" s="42"/>
      <c r="N143" s="12"/>
      <c r="O143" s="12"/>
      <c r="P143" s="12"/>
      <c r="Q143" s="12"/>
      <c r="R143" s="12"/>
      <c r="S143" s="12"/>
      <c r="T143" s="43"/>
      <c r="U143" s="191" t="s">
        <v>215</v>
      </c>
      <c r="V143" s="28" t="s">
        <v>306</v>
      </c>
      <c r="W143" s="18"/>
      <c r="X143" s="22"/>
    </row>
    <row r="144" spans="1:24" s="1" customFormat="1" x14ac:dyDescent="0.4">
      <c r="A144" s="12"/>
      <c r="B144" s="12"/>
      <c r="C144" s="42"/>
      <c r="D144" s="12"/>
      <c r="E144" s="42"/>
      <c r="F144" s="12"/>
      <c r="G144" s="12"/>
      <c r="H144" s="12"/>
      <c r="I144" s="12"/>
      <c r="J144" s="12"/>
      <c r="K144" s="12"/>
      <c r="L144" s="42"/>
      <c r="M144" s="42"/>
      <c r="N144" s="12"/>
      <c r="O144" s="12"/>
      <c r="P144" s="12"/>
      <c r="Q144" s="12"/>
      <c r="R144" s="12"/>
      <c r="S144" s="12"/>
      <c r="T144" s="43"/>
      <c r="U144" s="191" t="s">
        <v>216</v>
      </c>
      <c r="V144" s="28" t="s">
        <v>306</v>
      </c>
      <c r="W144" s="18"/>
      <c r="X144" s="22"/>
    </row>
    <row r="145" spans="1:24" s="1" customFormat="1" x14ac:dyDescent="0.4">
      <c r="A145" s="12"/>
      <c r="B145" s="12"/>
      <c r="C145" s="42"/>
      <c r="D145" s="12"/>
      <c r="E145" s="42"/>
      <c r="F145" s="12"/>
      <c r="G145" s="12"/>
      <c r="H145" s="12"/>
      <c r="I145" s="12"/>
      <c r="J145" s="12"/>
      <c r="K145" s="12"/>
      <c r="L145" s="42"/>
      <c r="M145" s="42"/>
      <c r="N145" s="12"/>
      <c r="O145" s="12"/>
      <c r="P145" s="12"/>
      <c r="Q145" s="12"/>
      <c r="R145" s="12"/>
      <c r="S145" s="12"/>
      <c r="T145" s="43"/>
      <c r="U145" s="191" t="s">
        <v>217</v>
      </c>
      <c r="V145" s="28" t="s">
        <v>307</v>
      </c>
      <c r="W145" s="18"/>
      <c r="X145" s="22"/>
    </row>
    <row r="146" spans="1:24" s="1" customFormat="1" x14ac:dyDescent="0.4">
      <c r="A146" s="12"/>
      <c r="B146" s="12"/>
      <c r="C146" s="42"/>
      <c r="D146" s="12"/>
      <c r="E146" s="42"/>
      <c r="F146" s="12"/>
      <c r="G146" s="12"/>
      <c r="H146" s="12"/>
      <c r="I146" s="12"/>
      <c r="J146" s="12"/>
      <c r="K146" s="12"/>
      <c r="L146" s="42"/>
      <c r="M146" s="42"/>
      <c r="N146" s="12"/>
      <c r="O146" s="12"/>
      <c r="P146" s="12"/>
      <c r="Q146" s="12"/>
      <c r="R146" s="12"/>
      <c r="S146" s="12"/>
      <c r="T146" s="43"/>
      <c r="U146" s="191" t="s">
        <v>218</v>
      </c>
      <c r="V146" s="28" t="s">
        <v>307</v>
      </c>
      <c r="W146" s="18"/>
      <c r="X146" s="22"/>
    </row>
    <row r="147" spans="1:24" s="1" customFormat="1" x14ac:dyDescent="0.4">
      <c r="A147" s="12"/>
      <c r="B147" s="12"/>
      <c r="C147" s="42"/>
      <c r="D147" s="12"/>
      <c r="E147" s="42"/>
      <c r="F147" s="12"/>
      <c r="G147" s="12"/>
      <c r="H147" s="12"/>
      <c r="I147" s="12"/>
      <c r="J147" s="12"/>
      <c r="K147" s="12"/>
      <c r="L147" s="42"/>
      <c r="M147" s="42"/>
      <c r="N147" s="12"/>
      <c r="O147" s="12"/>
      <c r="P147" s="12"/>
      <c r="Q147" s="12"/>
      <c r="R147" s="12"/>
      <c r="S147" s="12"/>
      <c r="T147" s="43"/>
      <c r="U147" s="191" t="s">
        <v>219</v>
      </c>
      <c r="V147" s="28" t="s">
        <v>306</v>
      </c>
      <c r="W147" s="18"/>
      <c r="X147" s="22"/>
    </row>
    <row r="148" spans="1:24" s="1" customFormat="1" x14ac:dyDescent="0.4">
      <c r="A148" s="12"/>
      <c r="B148" s="12"/>
      <c r="C148" s="42"/>
      <c r="D148" s="12"/>
      <c r="E148" s="42"/>
      <c r="F148" s="12"/>
      <c r="G148" s="12"/>
      <c r="H148" s="12"/>
      <c r="I148" s="12"/>
      <c r="J148" s="12"/>
      <c r="K148" s="12"/>
      <c r="L148" s="42"/>
      <c r="M148" s="42"/>
      <c r="N148" s="12"/>
      <c r="O148" s="12"/>
      <c r="P148" s="12"/>
      <c r="Q148" s="12"/>
      <c r="R148" s="12"/>
      <c r="S148" s="12"/>
      <c r="T148" s="43"/>
      <c r="U148" s="191" t="s">
        <v>220</v>
      </c>
      <c r="V148" s="28" t="s">
        <v>306</v>
      </c>
      <c r="W148" s="18"/>
      <c r="X148" s="22"/>
    </row>
    <row r="149" spans="1:24" s="1" customFormat="1" x14ac:dyDescent="0.4">
      <c r="A149" s="12"/>
      <c r="B149" s="12"/>
      <c r="C149" s="42"/>
      <c r="D149" s="12"/>
      <c r="E149" s="42"/>
      <c r="F149" s="12"/>
      <c r="G149" s="12"/>
      <c r="H149" s="12"/>
      <c r="I149" s="12"/>
      <c r="J149" s="12"/>
      <c r="K149" s="12"/>
      <c r="L149" s="42"/>
      <c r="M149" s="42"/>
      <c r="N149" s="12"/>
      <c r="O149" s="12"/>
      <c r="P149" s="12"/>
      <c r="Q149" s="12"/>
      <c r="R149" s="12"/>
      <c r="S149" s="12"/>
      <c r="T149" s="43"/>
      <c r="U149" s="191" t="s">
        <v>221</v>
      </c>
      <c r="V149" s="28" t="s">
        <v>306</v>
      </c>
      <c r="W149" s="18"/>
      <c r="X149" s="22"/>
    </row>
    <row r="150" spans="1:24" s="1" customFormat="1" x14ac:dyDescent="0.4">
      <c r="A150" s="12"/>
      <c r="B150" s="12"/>
      <c r="C150" s="42"/>
      <c r="D150" s="12"/>
      <c r="E150" s="42"/>
      <c r="F150" s="12"/>
      <c r="G150" s="12"/>
      <c r="H150" s="12"/>
      <c r="I150" s="12"/>
      <c r="J150" s="12"/>
      <c r="K150" s="12"/>
      <c r="L150" s="42"/>
      <c r="M150" s="42"/>
      <c r="N150" s="12"/>
      <c r="O150" s="12"/>
      <c r="P150" s="12"/>
      <c r="Q150" s="12"/>
      <c r="R150" s="12"/>
      <c r="S150" s="12"/>
      <c r="T150" s="43"/>
      <c r="U150" s="191" t="s">
        <v>222</v>
      </c>
      <c r="V150" s="28" t="s">
        <v>306</v>
      </c>
      <c r="W150" s="18"/>
      <c r="X150" s="22"/>
    </row>
    <row r="151" spans="1:24" s="1" customFormat="1" x14ac:dyDescent="0.4">
      <c r="A151" s="12"/>
      <c r="B151" s="12"/>
      <c r="C151" s="42"/>
      <c r="D151" s="12"/>
      <c r="E151" s="42"/>
      <c r="F151" s="12"/>
      <c r="G151" s="12"/>
      <c r="H151" s="12"/>
      <c r="I151" s="12"/>
      <c r="J151" s="12"/>
      <c r="K151" s="12"/>
      <c r="L151" s="42"/>
      <c r="M151" s="42"/>
      <c r="N151" s="12"/>
      <c r="O151" s="12"/>
      <c r="P151" s="12"/>
      <c r="Q151" s="12"/>
      <c r="R151" s="12"/>
      <c r="S151" s="12"/>
      <c r="T151" s="43"/>
      <c r="U151" s="191" t="s">
        <v>223</v>
      </c>
      <c r="V151" s="28" t="s">
        <v>306</v>
      </c>
      <c r="W151" s="18"/>
      <c r="X151" s="22"/>
    </row>
    <row r="152" spans="1:24" s="1" customFormat="1" x14ac:dyDescent="0.4">
      <c r="A152" s="12"/>
      <c r="B152" s="12"/>
      <c r="C152" s="42"/>
      <c r="D152" s="12"/>
      <c r="E152" s="42"/>
      <c r="F152" s="12"/>
      <c r="G152" s="12"/>
      <c r="H152" s="12"/>
      <c r="I152" s="12"/>
      <c r="J152" s="12"/>
      <c r="K152" s="12"/>
      <c r="L152" s="42"/>
      <c r="M152" s="42"/>
      <c r="N152" s="12"/>
      <c r="O152" s="12"/>
      <c r="P152" s="12"/>
      <c r="Q152" s="12"/>
      <c r="R152" s="12"/>
      <c r="S152" s="12"/>
      <c r="T152" s="43"/>
      <c r="U152" s="191" t="s">
        <v>224</v>
      </c>
      <c r="V152" s="28" t="s">
        <v>306</v>
      </c>
      <c r="W152" s="18"/>
      <c r="X152" s="22"/>
    </row>
    <row r="153" spans="1:24" s="1" customFormat="1" x14ac:dyDescent="0.4">
      <c r="A153" s="12"/>
      <c r="B153" s="12"/>
      <c r="C153" s="42"/>
      <c r="D153" s="12"/>
      <c r="E153" s="42"/>
      <c r="F153" s="12"/>
      <c r="G153" s="12"/>
      <c r="H153" s="12"/>
      <c r="I153" s="12"/>
      <c r="J153" s="12"/>
      <c r="K153" s="12"/>
      <c r="L153" s="42"/>
      <c r="M153" s="42"/>
      <c r="N153" s="12"/>
      <c r="O153" s="12"/>
      <c r="P153" s="12"/>
      <c r="Q153" s="12"/>
      <c r="R153" s="12"/>
      <c r="S153" s="12"/>
      <c r="T153" s="43"/>
      <c r="U153" s="191" t="s">
        <v>225</v>
      </c>
      <c r="V153" s="28" t="s">
        <v>307</v>
      </c>
      <c r="W153" s="18"/>
      <c r="X153" s="22"/>
    </row>
    <row r="154" spans="1:24" s="1" customFormat="1" x14ac:dyDescent="0.4">
      <c r="A154" s="12"/>
      <c r="B154" s="12"/>
      <c r="C154" s="42"/>
      <c r="D154" s="12"/>
      <c r="E154" s="42"/>
      <c r="F154" s="12"/>
      <c r="G154" s="12"/>
      <c r="H154" s="12"/>
      <c r="I154" s="12"/>
      <c r="J154" s="12"/>
      <c r="K154" s="12"/>
      <c r="L154" s="42"/>
      <c r="M154" s="42"/>
      <c r="N154" s="12"/>
      <c r="O154" s="12"/>
      <c r="P154" s="12"/>
      <c r="Q154" s="12"/>
      <c r="R154" s="12"/>
      <c r="S154" s="12"/>
      <c r="T154" s="43"/>
      <c r="U154" s="191" t="s">
        <v>226</v>
      </c>
      <c r="V154" s="28" t="s">
        <v>306</v>
      </c>
      <c r="W154" s="18"/>
      <c r="X154" s="22"/>
    </row>
    <row r="155" spans="1:24" s="1" customFormat="1" x14ac:dyDescent="0.4">
      <c r="A155" s="12"/>
      <c r="B155" s="12"/>
      <c r="C155" s="42"/>
      <c r="D155" s="12"/>
      <c r="E155" s="42"/>
      <c r="F155" s="12"/>
      <c r="G155" s="12"/>
      <c r="H155" s="12"/>
      <c r="I155" s="12"/>
      <c r="J155" s="12"/>
      <c r="K155" s="12"/>
      <c r="L155" s="42"/>
      <c r="M155" s="42"/>
      <c r="N155" s="12"/>
      <c r="O155" s="12"/>
      <c r="P155" s="12"/>
      <c r="Q155" s="12"/>
      <c r="R155" s="12"/>
      <c r="S155" s="12"/>
      <c r="T155" s="43"/>
      <c r="U155" s="191" t="s">
        <v>227</v>
      </c>
      <c r="V155" s="28" t="s">
        <v>306</v>
      </c>
      <c r="W155" s="18"/>
      <c r="X155" s="22"/>
    </row>
    <row r="156" spans="1:24" s="1" customFormat="1" x14ac:dyDescent="0.4">
      <c r="A156" s="12"/>
      <c r="B156" s="12"/>
      <c r="C156" s="42"/>
      <c r="D156" s="12"/>
      <c r="E156" s="42"/>
      <c r="F156" s="12"/>
      <c r="G156" s="12"/>
      <c r="H156" s="12"/>
      <c r="I156" s="12"/>
      <c r="J156" s="12"/>
      <c r="K156" s="12"/>
      <c r="L156" s="42"/>
      <c r="M156" s="42"/>
      <c r="N156" s="12"/>
      <c r="O156" s="12"/>
      <c r="P156" s="12"/>
      <c r="Q156" s="12"/>
      <c r="R156" s="12"/>
      <c r="S156" s="12"/>
      <c r="T156" s="43"/>
      <c r="U156" s="191" t="s">
        <v>228</v>
      </c>
      <c r="V156" s="28" t="s">
        <v>306</v>
      </c>
      <c r="W156" s="18"/>
      <c r="X156" s="22"/>
    </row>
    <row r="157" spans="1:24" s="1" customFormat="1" x14ac:dyDescent="0.4">
      <c r="A157" s="12"/>
      <c r="B157" s="12"/>
      <c r="C157" s="42"/>
      <c r="D157" s="12"/>
      <c r="E157" s="42"/>
      <c r="F157" s="12"/>
      <c r="G157" s="12"/>
      <c r="H157" s="12"/>
      <c r="I157" s="12"/>
      <c r="J157" s="12"/>
      <c r="K157" s="12"/>
      <c r="L157" s="42"/>
      <c r="M157" s="42"/>
      <c r="N157" s="12"/>
      <c r="O157" s="12"/>
      <c r="P157" s="12"/>
      <c r="Q157" s="12"/>
      <c r="R157" s="12"/>
      <c r="S157" s="12"/>
      <c r="T157" s="43"/>
      <c r="U157" s="191" t="s">
        <v>229</v>
      </c>
      <c r="V157" s="28" t="s">
        <v>306</v>
      </c>
      <c r="W157" s="18"/>
      <c r="X157" s="22"/>
    </row>
    <row r="158" spans="1:24" s="1" customFormat="1" x14ac:dyDescent="0.4">
      <c r="A158" s="12"/>
      <c r="B158" s="12"/>
      <c r="C158" s="42"/>
      <c r="D158" s="12"/>
      <c r="E158" s="42"/>
      <c r="F158" s="12"/>
      <c r="G158" s="12"/>
      <c r="H158" s="12"/>
      <c r="I158" s="12"/>
      <c r="J158" s="12"/>
      <c r="K158" s="12"/>
      <c r="L158" s="42"/>
      <c r="M158" s="42"/>
      <c r="N158" s="12"/>
      <c r="O158" s="12"/>
      <c r="P158" s="12"/>
      <c r="Q158" s="12"/>
      <c r="R158" s="12"/>
      <c r="S158" s="12"/>
      <c r="T158" s="43"/>
      <c r="U158" s="191" t="s">
        <v>230</v>
      </c>
      <c r="V158" s="28" t="s">
        <v>306</v>
      </c>
      <c r="W158" s="18"/>
      <c r="X158" s="22"/>
    </row>
    <row r="159" spans="1:24" s="1" customFormat="1" x14ac:dyDescent="0.4">
      <c r="A159" s="12"/>
      <c r="B159" s="12"/>
      <c r="C159" s="42"/>
      <c r="D159" s="12"/>
      <c r="E159" s="42"/>
      <c r="F159" s="12"/>
      <c r="G159" s="12"/>
      <c r="H159" s="12"/>
      <c r="I159" s="12"/>
      <c r="J159" s="12"/>
      <c r="K159" s="12"/>
      <c r="L159" s="42"/>
      <c r="M159" s="42"/>
      <c r="N159" s="12"/>
      <c r="O159" s="12"/>
      <c r="P159" s="12"/>
      <c r="Q159" s="12"/>
      <c r="R159" s="12"/>
      <c r="S159" s="12"/>
      <c r="T159" s="43"/>
      <c r="U159" s="191" t="s">
        <v>231</v>
      </c>
      <c r="V159" s="28" t="s">
        <v>306</v>
      </c>
      <c r="W159" s="18"/>
      <c r="X159" s="22"/>
    </row>
    <row r="160" spans="1:24" s="1" customFormat="1" x14ac:dyDescent="0.4">
      <c r="A160" s="12"/>
      <c r="B160" s="12"/>
      <c r="C160" s="42"/>
      <c r="D160" s="12"/>
      <c r="E160" s="42"/>
      <c r="F160" s="12"/>
      <c r="G160" s="12"/>
      <c r="H160" s="12"/>
      <c r="I160" s="12"/>
      <c r="J160" s="12"/>
      <c r="K160" s="12"/>
      <c r="L160" s="42"/>
      <c r="M160" s="42"/>
      <c r="N160" s="12"/>
      <c r="O160" s="12"/>
      <c r="P160" s="12"/>
      <c r="Q160" s="12"/>
      <c r="R160" s="12"/>
      <c r="S160" s="12"/>
      <c r="T160" s="43"/>
      <c r="U160" s="191" t="s">
        <v>232</v>
      </c>
      <c r="V160" s="28" t="s">
        <v>306</v>
      </c>
      <c r="W160" s="18"/>
      <c r="X160" s="22"/>
    </row>
    <row r="161" spans="1:24" s="1" customFormat="1" x14ac:dyDescent="0.4">
      <c r="A161" s="12"/>
      <c r="B161" s="12"/>
      <c r="C161" s="42"/>
      <c r="D161" s="12"/>
      <c r="E161" s="42"/>
      <c r="F161" s="12"/>
      <c r="G161" s="12"/>
      <c r="H161" s="12"/>
      <c r="I161" s="12"/>
      <c r="J161" s="12"/>
      <c r="K161" s="12"/>
      <c r="L161" s="42"/>
      <c r="M161" s="42"/>
      <c r="N161" s="12"/>
      <c r="O161" s="12"/>
      <c r="P161" s="12"/>
      <c r="Q161" s="12"/>
      <c r="R161" s="12"/>
      <c r="S161" s="12"/>
      <c r="T161" s="43"/>
      <c r="U161" s="191" t="s">
        <v>233</v>
      </c>
      <c r="V161" s="28" t="s">
        <v>306</v>
      </c>
      <c r="W161" s="18"/>
      <c r="X161" s="22"/>
    </row>
    <row r="162" spans="1:24" s="1" customFormat="1" x14ac:dyDescent="0.4">
      <c r="A162" s="12"/>
      <c r="B162" s="12"/>
      <c r="C162" s="42"/>
      <c r="D162" s="12"/>
      <c r="E162" s="42"/>
      <c r="F162" s="12"/>
      <c r="G162" s="12"/>
      <c r="H162" s="12"/>
      <c r="I162" s="12"/>
      <c r="J162" s="12"/>
      <c r="K162" s="12"/>
      <c r="L162" s="42"/>
      <c r="M162" s="42"/>
      <c r="N162" s="12"/>
      <c r="O162" s="12"/>
      <c r="P162" s="12"/>
      <c r="Q162" s="12"/>
      <c r="R162" s="12"/>
      <c r="S162" s="12"/>
      <c r="T162" s="43"/>
      <c r="U162" s="191" t="s">
        <v>234</v>
      </c>
      <c r="V162" s="28" t="s">
        <v>306</v>
      </c>
      <c r="W162" s="18"/>
      <c r="X162" s="22"/>
    </row>
    <row r="163" spans="1:24" s="1" customFormat="1" x14ac:dyDescent="0.4">
      <c r="A163" s="12"/>
      <c r="B163" s="12"/>
      <c r="C163" s="42"/>
      <c r="D163" s="12"/>
      <c r="E163" s="42"/>
      <c r="F163" s="12"/>
      <c r="G163" s="12"/>
      <c r="H163" s="12"/>
      <c r="I163" s="12"/>
      <c r="J163" s="12"/>
      <c r="K163" s="12"/>
      <c r="L163" s="42"/>
      <c r="M163" s="42"/>
      <c r="N163" s="12"/>
      <c r="O163" s="12"/>
      <c r="P163" s="12"/>
      <c r="Q163" s="12"/>
      <c r="R163" s="12"/>
      <c r="S163" s="12"/>
      <c r="T163" s="43"/>
      <c r="U163" s="191" t="s">
        <v>235</v>
      </c>
      <c r="V163" s="28" t="s">
        <v>306</v>
      </c>
      <c r="W163" s="18"/>
      <c r="X163" s="22"/>
    </row>
    <row r="164" spans="1:24" s="1" customFormat="1" x14ac:dyDescent="0.4">
      <c r="A164" s="12"/>
      <c r="B164" s="12"/>
      <c r="C164" s="42"/>
      <c r="D164" s="12"/>
      <c r="E164" s="42"/>
      <c r="F164" s="12"/>
      <c r="G164" s="12"/>
      <c r="H164" s="12"/>
      <c r="I164" s="12"/>
      <c r="J164" s="12"/>
      <c r="K164" s="12"/>
      <c r="L164" s="42"/>
      <c r="M164" s="42"/>
      <c r="N164" s="12"/>
      <c r="O164" s="12"/>
      <c r="P164" s="12"/>
      <c r="Q164" s="12"/>
      <c r="R164" s="12"/>
      <c r="S164" s="12"/>
      <c r="T164" s="43"/>
      <c r="U164" s="191" t="s">
        <v>236</v>
      </c>
      <c r="V164" s="28" t="s">
        <v>352</v>
      </c>
      <c r="W164" s="18"/>
      <c r="X164" s="22"/>
    </row>
    <row r="165" spans="1:24" s="1" customFormat="1" x14ac:dyDescent="0.4">
      <c r="A165" s="12"/>
      <c r="B165" s="12"/>
      <c r="C165" s="42"/>
      <c r="D165" s="12"/>
      <c r="E165" s="42"/>
      <c r="F165" s="12"/>
      <c r="G165" s="12"/>
      <c r="H165" s="12"/>
      <c r="I165" s="12"/>
      <c r="J165" s="12"/>
      <c r="K165" s="12"/>
      <c r="L165" s="42"/>
      <c r="M165" s="42"/>
      <c r="N165" s="12"/>
      <c r="O165" s="12"/>
      <c r="P165" s="12"/>
      <c r="Q165" s="12"/>
      <c r="R165" s="12"/>
      <c r="S165" s="12"/>
      <c r="T165" s="43"/>
      <c r="U165" s="191" t="s">
        <v>237</v>
      </c>
      <c r="V165" s="28" t="s">
        <v>306</v>
      </c>
      <c r="W165" s="18"/>
      <c r="X165" s="22"/>
    </row>
    <row r="166" spans="1:24" s="1" customFormat="1" x14ac:dyDescent="0.4">
      <c r="A166" s="12"/>
      <c r="B166" s="12"/>
      <c r="C166" s="42"/>
      <c r="D166" s="12"/>
      <c r="E166" s="42"/>
      <c r="F166" s="12"/>
      <c r="G166" s="12"/>
      <c r="H166" s="12"/>
      <c r="I166" s="12"/>
      <c r="J166" s="12"/>
      <c r="K166" s="12"/>
      <c r="L166" s="42"/>
      <c r="M166" s="42"/>
      <c r="N166" s="12"/>
      <c r="O166" s="12"/>
      <c r="P166" s="12"/>
      <c r="Q166" s="12"/>
      <c r="R166" s="12"/>
      <c r="S166" s="12"/>
      <c r="T166" s="43"/>
      <c r="U166" s="191" t="s">
        <v>238</v>
      </c>
      <c r="V166" s="28" t="s">
        <v>306</v>
      </c>
      <c r="W166" s="18"/>
      <c r="X166" s="22"/>
    </row>
    <row r="167" spans="1:24" s="1" customFormat="1" x14ac:dyDescent="0.4">
      <c r="A167" s="12"/>
      <c r="B167" s="12"/>
      <c r="C167" s="42"/>
      <c r="D167" s="12"/>
      <c r="E167" s="42"/>
      <c r="F167" s="12"/>
      <c r="G167" s="12"/>
      <c r="H167" s="12"/>
      <c r="I167" s="12"/>
      <c r="J167" s="12"/>
      <c r="K167" s="12"/>
      <c r="L167" s="42"/>
      <c r="M167" s="42"/>
      <c r="N167" s="12"/>
      <c r="O167" s="12"/>
      <c r="P167" s="12"/>
      <c r="Q167" s="12"/>
      <c r="R167" s="12"/>
      <c r="S167" s="12"/>
      <c r="T167" s="43"/>
      <c r="U167" s="191" t="s">
        <v>239</v>
      </c>
      <c r="V167" s="28" t="s">
        <v>306</v>
      </c>
      <c r="W167" s="18"/>
      <c r="X167" s="22"/>
    </row>
    <row r="168" spans="1:24" s="1" customFormat="1" x14ac:dyDescent="0.4">
      <c r="A168" s="12"/>
      <c r="B168" s="12"/>
      <c r="C168" s="42"/>
      <c r="D168" s="12"/>
      <c r="E168" s="42"/>
      <c r="F168" s="12"/>
      <c r="G168" s="12"/>
      <c r="H168" s="12"/>
      <c r="I168" s="12"/>
      <c r="J168" s="12"/>
      <c r="K168" s="12"/>
      <c r="L168" s="42"/>
      <c r="M168" s="42"/>
      <c r="N168" s="12"/>
      <c r="O168" s="12"/>
      <c r="P168" s="12"/>
      <c r="Q168" s="12"/>
      <c r="R168" s="12"/>
      <c r="S168" s="12"/>
      <c r="T168" s="43"/>
      <c r="U168" s="191" t="s">
        <v>240</v>
      </c>
      <c r="V168" s="28" t="s">
        <v>306</v>
      </c>
      <c r="W168" s="18"/>
      <c r="X168" s="22"/>
    </row>
    <row r="169" spans="1:24" s="1" customFormat="1" x14ac:dyDescent="0.4">
      <c r="A169" s="12"/>
      <c r="B169" s="12"/>
      <c r="C169" s="42"/>
      <c r="D169" s="12"/>
      <c r="E169" s="42"/>
      <c r="F169" s="12"/>
      <c r="G169" s="12"/>
      <c r="H169" s="12"/>
      <c r="I169" s="12"/>
      <c r="J169" s="12"/>
      <c r="K169" s="12"/>
      <c r="L169" s="42"/>
      <c r="M169" s="42"/>
      <c r="N169" s="12"/>
      <c r="O169" s="12"/>
      <c r="P169" s="12"/>
      <c r="Q169" s="12"/>
      <c r="R169" s="12"/>
      <c r="S169" s="12"/>
      <c r="T169" s="43"/>
      <c r="U169" s="191" t="s">
        <v>241</v>
      </c>
      <c r="V169" s="28" t="s">
        <v>306</v>
      </c>
      <c r="W169" s="18"/>
      <c r="X169" s="22"/>
    </row>
    <row r="170" spans="1:24" s="1" customFormat="1" x14ac:dyDescent="0.4">
      <c r="A170" s="12"/>
      <c r="B170" s="12"/>
      <c r="C170" s="42"/>
      <c r="D170" s="12"/>
      <c r="E170" s="42"/>
      <c r="F170" s="12"/>
      <c r="G170" s="12"/>
      <c r="H170" s="12"/>
      <c r="I170" s="12"/>
      <c r="J170" s="12"/>
      <c r="K170" s="12"/>
      <c r="L170" s="42"/>
      <c r="M170" s="42"/>
      <c r="N170" s="12"/>
      <c r="O170" s="12"/>
      <c r="P170" s="12"/>
      <c r="Q170" s="12"/>
      <c r="R170" s="12"/>
      <c r="S170" s="12"/>
      <c r="T170" s="43"/>
      <c r="U170" s="191" t="s">
        <v>242</v>
      </c>
      <c r="V170" s="28" t="s">
        <v>306</v>
      </c>
      <c r="W170" s="18"/>
      <c r="X170" s="22"/>
    </row>
    <row r="171" spans="1:24" s="1" customFormat="1" x14ac:dyDescent="0.4">
      <c r="A171" s="12"/>
      <c r="B171" s="12"/>
      <c r="C171" s="42"/>
      <c r="D171" s="12"/>
      <c r="E171" s="42"/>
      <c r="F171" s="12"/>
      <c r="G171" s="12"/>
      <c r="H171" s="12"/>
      <c r="I171" s="12"/>
      <c r="J171" s="12"/>
      <c r="K171" s="12"/>
      <c r="L171" s="42"/>
      <c r="M171" s="42"/>
      <c r="N171" s="12"/>
      <c r="O171" s="12"/>
      <c r="P171" s="12"/>
      <c r="Q171" s="12"/>
      <c r="R171" s="12"/>
      <c r="S171" s="12"/>
      <c r="T171" s="43"/>
      <c r="U171" s="191" t="s">
        <v>243</v>
      </c>
      <c r="V171" s="28" t="s">
        <v>353</v>
      </c>
      <c r="W171" s="18"/>
      <c r="X171" s="22"/>
    </row>
    <row r="172" spans="1:24" s="1" customFormat="1" x14ac:dyDescent="0.4">
      <c r="A172" s="12"/>
      <c r="B172" s="12"/>
      <c r="C172" s="42"/>
      <c r="D172" s="12"/>
      <c r="E172" s="42"/>
      <c r="F172" s="12"/>
      <c r="G172" s="12"/>
      <c r="H172" s="12"/>
      <c r="I172" s="12"/>
      <c r="J172" s="12"/>
      <c r="K172" s="12"/>
      <c r="L172" s="42"/>
      <c r="M172" s="42"/>
      <c r="N172" s="12"/>
      <c r="O172" s="12"/>
      <c r="P172" s="12"/>
      <c r="Q172" s="12"/>
      <c r="R172" s="12"/>
      <c r="S172" s="12"/>
      <c r="T172" s="43"/>
      <c r="U172" s="191" t="s">
        <v>244</v>
      </c>
      <c r="V172" s="28" t="s">
        <v>306</v>
      </c>
      <c r="W172" s="18"/>
      <c r="X172" s="22"/>
    </row>
    <row r="173" spans="1:24" s="1" customFormat="1" x14ac:dyDescent="0.4">
      <c r="A173" s="12"/>
      <c r="B173" s="12"/>
      <c r="C173" s="42"/>
      <c r="D173" s="12"/>
      <c r="E173" s="42"/>
      <c r="F173" s="12"/>
      <c r="G173" s="12"/>
      <c r="H173" s="12"/>
      <c r="I173" s="12"/>
      <c r="J173" s="12"/>
      <c r="K173" s="12"/>
      <c r="L173" s="42"/>
      <c r="M173" s="42"/>
      <c r="N173" s="12"/>
      <c r="O173" s="12"/>
      <c r="P173" s="12"/>
      <c r="Q173" s="12"/>
      <c r="R173" s="12"/>
      <c r="S173" s="12"/>
      <c r="T173" s="43"/>
      <c r="U173" s="191" t="s">
        <v>245</v>
      </c>
      <c r="V173" s="28" t="s">
        <v>306</v>
      </c>
      <c r="W173" s="18"/>
      <c r="X173" s="22"/>
    </row>
    <row r="174" spans="1:24" s="1" customFormat="1" x14ac:dyDescent="0.4">
      <c r="A174" s="12"/>
      <c r="B174" s="12"/>
      <c r="C174" s="42"/>
      <c r="D174" s="12"/>
      <c r="E174" s="42"/>
      <c r="F174" s="12"/>
      <c r="G174" s="12"/>
      <c r="H174" s="12"/>
      <c r="I174" s="12"/>
      <c r="J174" s="12"/>
      <c r="K174" s="12"/>
      <c r="L174" s="42"/>
      <c r="M174" s="42"/>
      <c r="N174" s="12"/>
      <c r="O174" s="12"/>
      <c r="P174" s="12"/>
      <c r="Q174" s="12"/>
      <c r="R174" s="12"/>
      <c r="S174" s="12"/>
      <c r="T174" s="43"/>
      <c r="U174" s="191" t="s">
        <v>246</v>
      </c>
      <c r="V174" s="28" t="s">
        <v>306</v>
      </c>
      <c r="W174" s="18"/>
      <c r="X174" s="22"/>
    </row>
    <row r="175" spans="1:24" s="1" customFormat="1" x14ac:dyDescent="0.4">
      <c r="A175" s="12"/>
      <c r="B175" s="12"/>
      <c r="C175" s="42"/>
      <c r="D175" s="12"/>
      <c r="E175" s="42"/>
      <c r="F175" s="12"/>
      <c r="G175" s="12"/>
      <c r="H175" s="12"/>
      <c r="I175" s="12"/>
      <c r="J175" s="12"/>
      <c r="K175" s="12"/>
      <c r="L175" s="42"/>
      <c r="M175" s="42"/>
      <c r="N175" s="12"/>
      <c r="O175" s="12"/>
      <c r="P175" s="12"/>
      <c r="Q175" s="12"/>
      <c r="R175" s="12"/>
      <c r="S175" s="12"/>
      <c r="T175" s="43"/>
      <c r="U175" s="191" t="s">
        <v>247</v>
      </c>
      <c r="V175" s="28" t="s">
        <v>307</v>
      </c>
      <c r="W175" s="18"/>
      <c r="X175" s="22"/>
    </row>
    <row r="176" spans="1:24" s="1" customFormat="1" x14ac:dyDescent="0.4">
      <c r="A176" s="12"/>
      <c r="B176" s="12"/>
      <c r="C176" s="42"/>
      <c r="D176" s="12"/>
      <c r="E176" s="42"/>
      <c r="F176" s="12"/>
      <c r="G176" s="12"/>
      <c r="H176" s="12"/>
      <c r="I176" s="12"/>
      <c r="J176" s="12"/>
      <c r="K176" s="12"/>
      <c r="L176" s="42"/>
      <c r="M176" s="42"/>
      <c r="N176" s="12"/>
      <c r="O176" s="12"/>
      <c r="P176" s="12"/>
      <c r="Q176" s="12"/>
      <c r="R176" s="12"/>
      <c r="S176" s="12"/>
      <c r="T176" s="43"/>
      <c r="U176" s="191" t="s">
        <v>248</v>
      </c>
      <c r="V176" s="28" t="s">
        <v>306</v>
      </c>
      <c r="W176" s="18"/>
      <c r="X176" s="22"/>
    </row>
    <row r="177" spans="1:24" s="1" customFormat="1" x14ac:dyDescent="0.4">
      <c r="A177" s="12"/>
      <c r="B177" s="12"/>
      <c r="C177" s="42"/>
      <c r="D177" s="12"/>
      <c r="E177" s="42"/>
      <c r="F177" s="12"/>
      <c r="G177" s="12"/>
      <c r="H177" s="12"/>
      <c r="I177" s="12"/>
      <c r="J177" s="12"/>
      <c r="K177" s="12"/>
      <c r="L177" s="42"/>
      <c r="M177" s="42"/>
      <c r="N177" s="12"/>
      <c r="O177" s="12"/>
      <c r="P177" s="12"/>
      <c r="Q177" s="12"/>
      <c r="R177" s="12"/>
      <c r="S177" s="12"/>
      <c r="T177" s="43"/>
      <c r="U177" s="191" t="s">
        <v>249</v>
      </c>
      <c r="V177" s="28" t="s">
        <v>306</v>
      </c>
      <c r="W177" s="18"/>
      <c r="X177" s="22"/>
    </row>
    <row r="178" spans="1:24" s="1" customFormat="1" x14ac:dyDescent="0.4">
      <c r="A178" s="12"/>
      <c r="B178" s="12"/>
      <c r="C178" s="42"/>
      <c r="D178" s="12"/>
      <c r="E178" s="42"/>
      <c r="F178" s="12"/>
      <c r="G178" s="12"/>
      <c r="H178" s="12"/>
      <c r="I178" s="12"/>
      <c r="J178" s="12"/>
      <c r="K178" s="12"/>
      <c r="L178" s="42"/>
      <c r="M178" s="42"/>
      <c r="N178" s="12"/>
      <c r="O178" s="12"/>
      <c r="P178" s="12"/>
      <c r="Q178" s="12"/>
      <c r="R178" s="12"/>
      <c r="S178" s="12"/>
      <c r="T178" s="43"/>
      <c r="U178" s="191" t="s">
        <v>250</v>
      </c>
      <c r="V178" s="28" t="s">
        <v>306</v>
      </c>
      <c r="W178" s="18"/>
      <c r="X178" s="22"/>
    </row>
    <row r="179" spans="1:24" s="1" customFormat="1" x14ac:dyDescent="0.4">
      <c r="A179" s="12"/>
      <c r="B179" s="12"/>
      <c r="C179" s="42"/>
      <c r="D179" s="12"/>
      <c r="E179" s="42"/>
      <c r="F179" s="12"/>
      <c r="G179" s="12"/>
      <c r="H179" s="12"/>
      <c r="I179" s="12"/>
      <c r="J179" s="12"/>
      <c r="K179" s="12"/>
      <c r="L179" s="42"/>
      <c r="M179" s="42"/>
      <c r="N179" s="12"/>
      <c r="O179" s="12"/>
      <c r="P179" s="12"/>
      <c r="Q179" s="12"/>
      <c r="R179" s="12"/>
      <c r="S179" s="12"/>
      <c r="T179" s="43"/>
      <c r="U179" s="191" t="s">
        <v>251</v>
      </c>
      <c r="V179" s="28" t="s">
        <v>306</v>
      </c>
      <c r="W179" s="18"/>
      <c r="X179" s="22"/>
    </row>
    <row r="180" spans="1:24" s="1" customFormat="1" x14ac:dyDescent="0.4">
      <c r="A180" s="12"/>
      <c r="B180" s="12"/>
      <c r="C180" s="42"/>
      <c r="D180" s="12"/>
      <c r="E180" s="42"/>
      <c r="F180" s="12"/>
      <c r="G180" s="12"/>
      <c r="H180" s="12"/>
      <c r="I180" s="12"/>
      <c r="J180" s="12"/>
      <c r="K180" s="12"/>
      <c r="L180" s="42"/>
      <c r="M180" s="42"/>
      <c r="N180" s="12"/>
      <c r="O180" s="12"/>
      <c r="P180" s="12"/>
      <c r="Q180" s="12"/>
      <c r="R180" s="12"/>
      <c r="S180" s="12"/>
      <c r="T180" s="43"/>
      <c r="U180" s="191" t="s">
        <v>252</v>
      </c>
      <c r="V180" s="28" t="s">
        <v>354</v>
      </c>
      <c r="W180" s="18"/>
      <c r="X180" s="22"/>
    </row>
    <row r="181" spans="1:24" s="1" customFormat="1" x14ac:dyDescent="0.4">
      <c r="A181" s="12"/>
      <c r="B181" s="12"/>
      <c r="C181" s="42"/>
      <c r="D181" s="12"/>
      <c r="E181" s="42"/>
      <c r="F181" s="12"/>
      <c r="G181" s="12"/>
      <c r="H181" s="12"/>
      <c r="I181" s="12"/>
      <c r="J181" s="12"/>
      <c r="K181" s="12"/>
      <c r="L181" s="42"/>
      <c r="M181" s="42"/>
      <c r="N181" s="12"/>
      <c r="O181" s="12"/>
      <c r="P181" s="12"/>
      <c r="Q181" s="12"/>
      <c r="R181" s="12"/>
      <c r="S181" s="12"/>
      <c r="T181" s="43"/>
      <c r="U181" s="191" t="s">
        <v>253</v>
      </c>
      <c r="V181" s="28" t="s">
        <v>306</v>
      </c>
      <c r="W181" s="18"/>
      <c r="X181" s="22"/>
    </row>
    <row r="182" spans="1:24" s="1" customFormat="1" x14ac:dyDescent="0.4">
      <c r="A182" s="12"/>
      <c r="B182" s="12"/>
      <c r="C182" s="42"/>
      <c r="D182" s="12"/>
      <c r="E182" s="42"/>
      <c r="F182" s="12"/>
      <c r="G182" s="12"/>
      <c r="H182" s="12"/>
      <c r="I182" s="12"/>
      <c r="J182" s="12"/>
      <c r="K182" s="12"/>
      <c r="L182" s="42"/>
      <c r="M182" s="42"/>
      <c r="N182" s="12"/>
      <c r="O182" s="12"/>
      <c r="P182" s="12"/>
      <c r="Q182" s="12"/>
      <c r="R182" s="12"/>
      <c r="S182" s="12"/>
      <c r="T182" s="43"/>
      <c r="U182" s="191" t="s">
        <v>254</v>
      </c>
      <c r="V182" s="28" t="s">
        <v>306</v>
      </c>
      <c r="W182" s="18"/>
      <c r="X182" s="22"/>
    </row>
    <row r="183" spans="1:24" s="1" customFormat="1" x14ac:dyDescent="0.4">
      <c r="A183" s="12"/>
      <c r="B183" s="12"/>
      <c r="C183" s="42"/>
      <c r="D183" s="12"/>
      <c r="E183" s="42"/>
      <c r="F183" s="12"/>
      <c r="G183" s="12"/>
      <c r="H183" s="12"/>
      <c r="I183" s="12"/>
      <c r="J183" s="12"/>
      <c r="K183" s="12"/>
      <c r="L183" s="42"/>
      <c r="M183" s="42"/>
      <c r="N183" s="12"/>
      <c r="O183" s="12"/>
      <c r="P183" s="12"/>
      <c r="Q183" s="12"/>
      <c r="R183" s="12"/>
      <c r="S183" s="12"/>
      <c r="T183" s="43"/>
      <c r="U183" s="191" t="s">
        <v>255</v>
      </c>
      <c r="V183" s="28" t="s">
        <v>306</v>
      </c>
      <c r="W183" s="18"/>
      <c r="X183" s="22"/>
    </row>
    <row r="184" spans="1:24" s="1" customFormat="1" x14ac:dyDescent="0.4">
      <c r="A184" s="12"/>
      <c r="B184" s="12"/>
      <c r="C184" s="42"/>
      <c r="D184" s="12"/>
      <c r="E184" s="42"/>
      <c r="F184" s="12"/>
      <c r="G184" s="12"/>
      <c r="H184" s="12"/>
      <c r="I184" s="12"/>
      <c r="J184" s="12"/>
      <c r="K184" s="12"/>
      <c r="L184" s="42"/>
      <c r="M184" s="42"/>
      <c r="N184" s="12"/>
      <c r="O184" s="12"/>
      <c r="P184" s="12"/>
      <c r="Q184" s="12"/>
      <c r="R184" s="12"/>
      <c r="S184" s="12"/>
      <c r="T184" s="43"/>
      <c r="U184" s="191" t="s">
        <v>256</v>
      </c>
      <c r="V184" s="28" t="s">
        <v>307</v>
      </c>
      <c r="W184" s="18"/>
      <c r="X184" s="22"/>
    </row>
    <row r="185" spans="1:24" s="1" customFormat="1" x14ac:dyDescent="0.4">
      <c r="A185" s="12"/>
      <c r="B185" s="12"/>
      <c r="C185" s="42"/>
      <c r="D185" s="12"/>
      <c r="E185" s="42"/>
      <c r="F185" s="12"/>
      <c r="G185" s="12"/>
      <c r="H185" s="12"/>
      <c r="I185" s="12"/>
      <c r="J185" s="12"/>
      <c r="K185" s="12"/>
      <c r="L185" s="42"/>
      <c r="M185" s="42"/>
      <c r="N185" s="12"/>
      <c r="O185" s="12"/>
      <c r="P185" s="12"/>
      <c r="Q185" s="12"/>
      <c r="R185" s="12"/>
      <c r="S185" s="12"/>
      <c r="T185" s="43"/>
      <c r="U185" s="191" t="s">
        <v>257</v>
      </c>
      <c r="V185" s="28" t="s">
        <v>306</v>
      </c>
      <c r="W185" s="18"/>
      <c r="X185" s="22"/>
    </row>
    <row r="186" spans="1:24" s="1" customFormat="1" x14ac:dyDescent="0.4">
      <c r="A186" s="12"/>
      <c r="B186" s="12"/>
      <c r="C186" s="42"/>
      <c r="D186" s="12"/>
      <c r="E186" s="42"/>
      <c r="F186" s="12"/>
      <c r="G186" s="12"/>
      <c r="H186" s="12"/>
      <c r="I186" s="12"/>
      <c r="J186" s="12"/>
      <c r="K186" s="12"/>
      <c r="L186" s="42"/>
      <c r="M186" s="42"/>
      <c r="N186" s="12"/>
      <c r="O186" s="12"/>
      <c r="P186" s="12"/>
      <c r="Q186" s="12"/>
      <c r="R186" s="12"/>
      <c r="S186" s="12"/>
      <c r="T186" s="43"/>
      <c r="U186" s="191" t="s">
        <v>258</v>
      </c>
      <c r="V186" s="28" t="s">
        <v>306</v>
      </c>
      <c r="W186" s="18"/>
      <c r="X186" s="22"/>
    </row>
    <row r="187" spans="1:24" s="1" customFormat="1" x14ac:dyDescent="0.4">
      <c r="A187" s="12"/>
      <c r="B187" s="12"/>
      <c r="C187" s="42"/>
      <c r="D187" s="12"/>
      <c r="E187" s="42"/>
      <c r="F187" s="12"/>
      <c r="G187" s="12"/>
      <c r="H187" s="12"/>
      <c r="I187" s="12"/>
      <c r="J187" s="12"/>
      <c r="K187" s="12"/>
      <c r="L187" s="42"/>
      <c r="M187" s="42"/>
      <c r="N187" s="12"/>
      <c r="O187" s="12"/>
      <c r="P187" s="12"/>
      <c r="Q187" s="12"/>
      <c r="R187" s="12"/>
      <c r="S187" s="12"/>
      <c r="T187" s="43"/>
      <c r="U187" s="191" t="s">
        <v>259</v>
      </c>
      <c r="V187" s="28" t="s">
        <v>307</v>
      </c>
      <c r="W187" s="18"/>
      <c r="X187" s="22"/>
    </row>
    <row r="188" spans="1:24" s="1" customFormat="1" x14ac:dyDescent="0.4">
      <c r="A188" s="12"/>
      <c r="B188" s="12"/>
      <c r="C188" s="42"/>
      <c r="D188" s="12"/>
      <c r="E188" s="42"/>
      <c r="F188" s="12"/>
      <c r="G188" s="12"/>
      <c r="H188" s="12"/>
      <c r="I188" s="12"/>
      <c r="J188" s="12"/>
      <c r="K188" s="12"/>
      <c r="L188" s="42"/>
      <c r="M188" s="42"/>
      <c r="N188" s="12"/>
      <c r="O188" s="12"/>
      <c r="P188" s="12"/>
      <c r="Q188" s="12"/>
      <c r="R188" s="12"/>
      <c r="S188" s="12"/>
      <c r="T188" s="43"/>
      <c r="U188" s="191" t="s">
        <v>260</v>
      </c>
      <c r="V188" s="28" t="s">
        <v>306</v>
      </c>
      <c r="W188" s="18"/>
      <c r="X188" s="22"/>
    </row>
    <row r="189" spans="1:24" s="1" customFormat="1" x14ac:dyDescent="0.4">
      <c r="A189" s="12"/>
      <c r="B189" s="12"/>
      <c r="C189" s="42"/>
      <c r="D189" s="12"/>
      <c r="E189" s="42"/>
      <c r="F189" s="12"/>
      <c r="G189" s="12"/>
      <c r="H189" s="12"/>
      <c r="I189" s="12"/>
      <c r="J189" s="12"/>
      <c r="K189" s="12"/>
      <c r="L189" s="42"/>
      <c r="M189" s="42"/>
      <c r="N189" s="12"/>
      <c r="O189" s="12"/>
      <c r="P189" s="12"/>
      <c r="Q189" s="12"/>
      <c r="R189" s="12"/>
      <c r="S189" s="12"/>
      <c r="T189" s="43"/>
      <c r="U189" s="191" t="s">
        <v>261</v>
      </c>
      <c r="V189" s="28" t="s">
        <v>306</v>
      </c>
      <c r="W189" s="18"/>
      <c r="X189" s="22"/>
    </row>
    <row r="190" spans="1:24" s="1" customFormat="1" x14ac:dyDescent="0.4">
      <c r="A190" s="12"/>
      <c r="B190" s="12"/>
      <c r="C190" s="42"/>
      <c r="D190" s="12"/>
      <c r="E190" s="42"/>
      <c r="F190" s="12"/>
      <c r="G190" s="12"/>
      <c r="H190" s="12"/>
      <c r="I190" s="12"/>
      <c r="J190" s="12"/>
      <c r="K190" s="12"/>
      <c r="L190" s="42"/>
      <c r="M190" s="42"/>
      <c r="N190" s="12"/>
      <c r="O190" s="12"/>
      <c r="P190" s="12"/>
      <c r="Q190" s="12"/>
      <c r="R190" s="12"/>
      <c r="S190" s="12"/>
      <c r="T190" s="43"/>
      <c r="U190" s="191" t="s">
        <v>262</v>
      </c>
      <c r="V190" s="28" t="s">
        <v>306</v>
      </c>
      <c r="W190" s="18"/>
      <c r="X190" s="22"/>
    </row>
    <row r="191" spans="1:24" s="1" customFormat="1" x14ac:dyDescent="0.4">
      <c r="A191" s="12"/>
      <c r="B191" s="12"/>
      <c r="C191" s="42"/>
      <c r="D191" s="12"/>
      <c r="E191" s="42"/>
      <c r="F191" s="12"/>
      <c r="G191" s="12"/>
      <c r="H191" s="12"/>
      <c r="I191" s="12"/>
      <c r="J191" s="12"/>
      <c r="K191" s="12"/>
      <c r="L191" s="42"/>
      <c r="M191" s="42"/>
      <c r="N191" s="12"/>
      <c r="O191" s="12"/>
      <c r="P191" s="12"/>
      <c r="Q191" s="12"/>
      <c r="R191" s="12"/>
      <c r="S191" s="12"/>
      <c r="T191" s="43"/>
      <c r="U191" s="191" t="s">
        <v>263</v>
      </c>
      <c r="V191" s="28" t="s">
        <v>306</v>
      </c>
      <c r="W191" s="18"/>
      <c r="X191" s="22"/>
    </row>
    <row r="192" spans="1:24" s="1" customFormat="1" x14ac:dyDescent="0.4">
      <c r="A192" s="12"/>
      <c r="B192" s="12"/>
      <c r="C192" s="42"/>
      <c r="D192" s="12"/>
      <c r="E192" s="42"/>
      <c r="F192" s="12"/>
      <c r="G192" s="12"/>
      <c r="H192" s="12"/>
      <c r="I192" s="12"/>
      <c r="J192" s="12"/>
      <c r="K192" s="12"/>
      <c r="L192" s="42"/>
      <c r="M192" s="42"/>
      <c r="N192" s="12"/>
      <c r="O192" s="12"/>
      <c r="P192" s="12"/>
      <c r="Q192" s="12"/>
      <c r="R192" s="12"/>
      <c r="S192" s="12"/>
      <c r="T192" s="43"/>
      <c r="U192" s="191" t="s">
        <v>264</v>
      </c>
      <c r="V192" s="28" t="s">
        <v>306</v>
      </c>
      <c r="W192" s="18"/>
      <c r="X192" s="22"/>
    </row>
    <row r="193" spans="1:24" s="1" customFormat="1" x14ac:dyDescent="0.4">
      <c r="A193" s="12"/>
      <c r="B193" s="12"/>
      <c r="C193" s="42"/>
      <c r="D193" s="12"/>
      <c r="E193" s="42"/>
      <c r="F193" s="12"/>
      <c r="G193" s="12"/>
      <c r="H193" s="12"/>
      <c r="I193" s="12"/>
      <c r="J193" s="12"/>
      <c r="K193" s="12"/>
      <c r="L193" s="42"/>
      <c r="M193" s="42"/>
      <c r="N193" s="12"/>
      <c r="O193" s="12"/>
      <c r="P193" s="12"/>
      <c r="Q193" s="12"/>
      <c r="R193" s="12"/>
      <c r="S193" s="12"/>
      <c r="T193" s="43"/>
      <c r="U193" s="191" t="s">
        <v>265</v>
      </c>
      <c r="V193" s="28" t="s">
        <v>325</v>
      </c>
      <c r="W193" s="18"/>
      <c r="X193" s="22"/>
    </row>
    <row r="194" spans="1:24" s="1" customFormat="1" x14ac:dyDescent="0.4">
      <c r="A194" s="12"/>
      <c r="B194" s="12"/>
      <c r="C194" s="42"/>
      <c r="D194" s="12"/>
      <c r="E194" s="42"/>
      <c r="F194" s="12"/>
      <c r="G194" s="12"/>
      <c r="H194" s="12"/>
      <c r="I194" s="12"/>
      <c r="J194" s="12"/>
      <c r="K194" s="12"/>
      <c r="L194" s="42"/>
      <c r="M194" s="42"/>
      <c r="N194" s="12"/>
      <c r="O194" s="12"/>
      <c r="P194" s="12"/>
      <c r="Q194" s="12"/>
      <c r="R194" s="12"/>
      <c r="S194" s="12"/>
      <c r="T194" s="43"/>
      <c r="U194" s="191" t="s">
        <v>266</v>
      </c>
      <c r="V194" s="28" t="s">
        <v>306</v>
      </c>
      <c r="W194" s="18"/>
      <c r="X194" s="22"/>
    </row>
    <row r="195" spans="1:24" s="1" customFormat="1" x14ac:dyDescent="0.4">
      <c r="A195" s="12"/>
      <c r="B195" s="12"/>
      <c r="C195" s="42"/>
      <c r="D195" s="12"/>
      <c r="E195" s="42"/>
      <c r="F195" s="12"/>
      <c r="G195" s="12"/>
      <c r="H195" s="12"/>
      <c r="I195" s="12"/>
      <c r="J195" s="12"/>
      <c r="K195" s="12"/>
      <c r="L195" s="42"/>
      <c r="M195" s="42"/>
      <c r="N195" s="12"/>
      <c r="O195" s="12"/>
      <c r="P195" s="12"/>
      <c r="Q195" s="12"/>
      <c r="R195" s="12"/>
      <c r="S195" s="12"/>
      <c r="T195" s="43"/>
      <c r="U195" s="191" t="s">
        <v>267</v>
      </c>
      <c r="V195" s="28" t="s">
        <v>306</v>
      </c>
      <c r="W195" s="18"/>
      <c r="X195" s="22"/>
    </row>
    <row r="196" spans="1:24" s="1" customFormat="1" x14ac:dyDescent="0.4">
      <c r="A196" s="12"/>
      <c r="B196" s="12"/>
      <c r="C196" s="42"/>
      <c r="D196" s="12"/>
      <c r="E196" s="42"/>
      <c r="F196" s="12"/>
      <c r="G196" s="12"/>
      <c r="H196" s="12"/>
      <c r="I196" s="12"/>
      <c r="J196" s="12"/>
      <c r="K196" s="12"/>
      <c r="L196" s="42"/>
      <c r="M196" s="42"/>
      <c r="N196" s="12"/>
      <c r="O196" s="12"/>
      <c r="P196" s="12"/>
      <c r="Q196" s="12"/>
      <c r="R196" s="12"/>
      <c r="S196" s="12"/>
      <c r="T196" s="43"/>
      <c r="U196" s="191" t="s">
        <v>268</v>
      </c>
      <c r="V196" s="28" t="s">
        <v>306</v>
      </c>
      <c r="W196" s="18"/>
      <c r="X196" s="22"/>
    </row>
    <row r="197" spans="1:24" s="1" customFormat="1" x14ac:dyDescent="0.4">
      <c r="A197" s="12"/>
      <c r="B197" s="12"/>
      <c r="C197" s="42"/>
      <c r="D197" s="12"/>
      <c r="E197" s="42"/>
      <c r="F197" s="12"/>
      <c r="G197" s="12"/>
      <c r="H197" s="12"/>
      <c r="I197" s="12"/>
      <c r="J197" s="12"/>
      <c r="K197" s="12"/>
      <c r="L197" s="42"/>
      <c r="M197" s="42"/>
      <c r="N197" s="12"/>
      <c r="O197" s="12"/>
      <c r="P197" s="12"/>
      <c r="Q197" s="12"/>
      <c r="R197" s="12"/>
      <c r="S197" s="12"/>
      <c r="T197" s="43"/>
      <c r="U197" s="191" t="s">
        <v>269</v>
      </c>
      <c r="V197" s="28" t="s">
        <v>306</v>
      </c>
      <c r="W197" s="18"/>
      <c r="X197" s="22"/>
    </row>
    <row r="198" spans="1:24" s="1" customFormat="1" x14ac:dyDescent="0.4">
      <c r="A198" s="12"/>
      <c r="B198" s="12"/>
      <c r="C198" s="42"/>
      <c r="D198" s="12"/>
      <c r="E198" s="42"/>
      <c r="F198" s="12"/>
      <c r="G198" s="12"/>
      <c r="H198" s="12"/>
      <c r="I198" s="12"/>
      <c r="J198" s="12"/>
      <c r="K198" s="12"/>
      <c r="L198" s="42"/>
      <c r="M198" s="42"/>
      <c r="N198" s="12"/>
      <c r="O198" s="12"/>
      <c r="P198" s="12"/>
      <c r="Q198" s="12"/>
      <c r="R198" s="12"/>
      <c r="S198" s="12"/>
      <c r="T198" s="43"/>
      <c r="U198" s="191" t="s">
        <v>270</v>
      </c>
      <c r="V198" s="28" t="s">
        <v>306</v>
      </c>
      <c r="W198" s="18"/>
      <c r="X198" s="22"/>
    </row>
    <row r="199" spans="1:24" s="1" customFormat="1" x14ac:dyDescent="0.4">
      <c r="A199" s="12"/>
      <c r="B199" s="12"/>
      <c r="C199" s="42"/>
      <c r="D199" s="12"/>
      <c r="E199" s="42"/>
      <c r="F199" s="12"/>
      <c r="G199" s="12"/>
      <c r="H199" s="12"/>
      <c r="I199" s="12"/>
      <c r="J199" s="12"/>
      <c r="K199" s="12"/>
      <c r="L199" s="42"/>
      <c r="M199" s="42"/>
      <c r="N199" s="12"/>
      <c r="O199" s="12"/>
      <c r="P199" s="12"/>
      <c r="Q199" s="12"/>
      <c r="R199" s="12"/>
      <c r="S199" s="12"/>
      <c r="T199" s="43"/>
      <c r="U199" s="191" t="s">
        <v>271</v>
      </c>
      <c r="V199" s="28" t="s">
        <v>306</v>
      </c>
      <c r="W199" s="18"/>
      <c r="X199" s="22"/>
    </row>
    <row r="200" spans="1:24" s="1" customFormat="1" x14ac:dyDescent="0.4">
      <c r="A200" s="12"/>
      <c r="B200" s="12"/>
      <c r="C200" s="42"/>
      <c r="D200" s="12"/>
      <c r="E200" s="42"/>
      <c r="F200" s="12"/>
      <c r="G200" s="12"/>
      <c r="H200" s="12"/>
      <c r="I200" s="12"/>
      <c r="J200" s="12"/>
      <c r="K200" s="12"/>
      <c r="L200" s="42"/>
      <c r="M200" s="42"/>
      <c r="N200" s="12"/>
      <c r="O200" s="12"/>
      <c r="P200" s="12"/>
      <c r="Q200" s="12"/>
      <c r="R200" s="12"/>
      <c r="S200" s="12"/>
      <c r="T200" s="43"/>
      <c r="U200" s="191" t="s">
        <v>272</v>
      </c>
      <c r="V200" s="28" t="s">
        <v>306</v>
      </c>
      <c r="W200" s="18"/>
      <c r="X200" s="22"/>
    </row>
    <row r="201" spans="1:24" s="1" customFormat="1" x14ac:dyDescent="0.4">
      <c r="A201" s="12"/>
      <c r="B201" s="12"/>
      <c r="C201" s="42"/>
      <c r="D201" s="12"/>
      <c r="E201" s="42"/>
      <c r="F201" s="12"/>
      <c r="G201" s="12"/>
      <c r="H201" s="12"/>
      <c r="I201" s="12"/>
      <c r="J201" s="12"/>
      <c r="K201" s="12"/>
      <c r="L201" s="42"/>
      <c r="M201" s="42"/>
      <c r="N201" s="12"/>
      <c r="O201" s="12"/>
      <c r="P201" s="12"/>
      <c r="Q201" s="12"/>
      <c r="R201" s="12"/>
      <c r="S201" s="12"/>
      <c r="T201" s="43"/>
      <c r="U201" s="191" t="s">
        <v>273</v>
      </c>
      <c r="V201" s="28" t="s">
        <v>355</v>
      </c>
      <c r="W201" s="18"/>
      <c r="X201" s="22"/>
    </row>
    <row r="202" spans="1:24" s="1" customFormat="1" x14ac:dyDescent="0.4">
      <c r="A202" s="12"/>
      <c r="B202" s="12"/>
      <c r="C202" s="42"/>
      <c r="D202" s="12"/>
      <c r="E202" s="42"/>
      <c r="F202" s="12"/>
      <c r="G202" s="12"/>
      <c r="H202" s="12"/>
      <c r="I202" s="12"/>
      <c r="J202" s="12"/>
      <c r="K202" s="12"/>
      <c r="L202" s="42"/>
      <c r="M202" s="42"/>
      <c r="N202" s="12"/>
      <c r="O202" s="12"/>
      <c r="P202" s="12"/>
      <c r="Q202" s="12"/>
      <c r="R202" s="12"/>
      <c r="S202" s="12"/>
      <c r="T202" s="43"/>
      <c r="U202" s="191" t="s">
        <v>274</v>
      </c>
      <c r="V202" s="28" t="s">
        <v>306</v>
      </c>
      <c r="W202" s="18"/>
      <c r="X202" s="22"/>
    </row>
    <row r="203" spans="1:24" s="1" customFormat="1" x14ac:dyDescent="0.4">
      <c r="A203" s="12"/>
      <c r="B203" s="12"/>
      <c r="C203" s="42"/>
      <c r="D203" s="12"/>
      <c r="E203" s="42"/>
      <c r="F203" s="12"/>
      <c r="G203" s="12"/>
      <c r="H203" s="12"/>
      <c r="I203" s="12"/>
      <c r="J203" s="12"/>
      <c r="K203" s="12"/>
      <c r="L203" s="42"/>
      <c r="M203" s="42"/>
      <c r="N203" s="12"/>
      <c r="O203" s="12"/>
      <c r="P203" s="12"/>
      <c r="Q203" s="12"/>
      <c r="R203" s="12"/>
      <c r="S203" s="12"/>
      <c r="T203" s="43"/>
      <c r="U203" s="191" t="s">
        <v>275</v>
      </c>
      <c r="V203" s="28" t="s">
        <v>306</v>
      </c>
      <c r="W203" s="18"/>
      <c r="X203" s="22"/>
    </row>
    <row r="204" spans="1:24" s="1" customFormat="1" x14ac:dyDescent="0.4">
      <c r="A204" s="12"/>
      <c r="B204" s="12"/>
      <c r="C204" s="42"/>
      <c r="D204" s="12"/>
      <c r="E204" s="42"/>
      <c r="F204" s="12"/>
      <c r="G204" s="12"/>
      <c r="H204" s="12"/>
      <c r="I204" s="12"/>
      <c r="J204" s="12"/>
      <c r="K204" s="12"/>
      <c r="L204" s="42"/>
      <c r="M204" s="42"/>
      <c r="N204" s="12"/>
      <c r="O204" s="12"/>
      <c r="P204" s="12"/>
      <c r="Q204" s="12"/>
      <c r="R204" s="12"/>
      <c r="S204" s="12"/>
      <c r="T204" s="43"/>
      <c r="U204" s="191" t="s">
        <v>276</v>
      </c>
      <c r="V204" s="28" t="s">
        <v>306</v>
      </c>
      <c r="W204" s="18"/>
      <c r="X204" s="22"/>
    </row>
    <row r="205" spans="1:24" s="1" customFormat="1" x14ac:dyDescent="0.4">
      <c r="A205" s="12"/>
      <c r="B205" s="12"/>
      <c r="C205" s="42"/>
      <c r="D205" s="12"/>
      <c r="E205" s="42"/>
      <c r="F205" s="12"/>
      <c r="G205" s="12"/>
      <c r="H205" s="12"/>
      <c r="I205" s="12"/>
      <c r="J205" s="12"/>
      <c r="K205" s="12"/>
      <c r="L205" s="42"/>
      <c r="M205" s="42"/>
      <c r="N205" s="12"/>
      <c r="O205" s="12"/>
      <c r="P205" s="12"/>
      <c r="Q205" s="12"/>
      <c r="R205" s="12"/>
      <c r="S205" s="12"/>
      <c r="T205" s="43"/>
      <c r="U205" s="191" t="s">
        <v>277</v>
      </c>
      <c r="V205" s="28" t="s">
        <v>306</v>
      </c>
      <c r="W205" s="18"/>
      <c r="X205" s="22"/>
    </row>
    <row r="206" spans="1:24" s="1" customFormat="1" x14ac:dyDescent="0.4">
      <c r="A206" s="12"/>
      <c r="B206" s="12"/>
      <c r="C206" s="42"/>
      <c r="D206" s="12"/>
      <c r="E206" s="42"/>
      <c r="F206" s="12"/>
      <c r="G206" s="12"/>
      <c r="H206" s="12"/>
      <c r="I206" s="12"/>
      <c r="J206" s="12"/>
      <c r="K206" s="12"/>
      <c r="L206" s="42"/>
      <c r="M206" s="42"/>
      <c r="N206" s="12"/>
      <c r="O206" s="12"/>
      <c r="P206" s="12"/>
      <c r="Q206" s="12"/>
      <c r="R206" s="12"/>
      <c r="S206" s="12"/>
      <c r="T206" s="43"/>
      <c r="U206" s="191" t="s">
        <v>278</v>
      </c>
      <c r="V206" s="28" t="s">
        <v>341</v>
      </c>
      <c r="W206" s="18"/>
      <c r="X206" s="22"/>
    </row>
    <row r="207" spans="1:24" s="1" customFormat="1" x14ac:dyDescent="0.4">
      <c r="A207" s="12"/>
      <c r="B207" s="12"/>
      <c r="C207" s="42"/>
      <c r="D207" s="12"/>
      <c r="E207" s="42"/>
      <c r="F207" s="12"/>
      <c r="G207" s="12"/>
      <c r="H207" s="12"/>
      <c r="I207" s="12"/>
      <c r="J207" s="12"/>
      <c r="K207" s="12"/>
      <c r="L207" s="42"/>
      <c r="M207" s="42"/>
      <c r="N207" s="12"/>
      <c r="O207" s="12"/>
      <c r="P207" s="12"/>
      <c r="Q207" s="12"/>
      <c r="R207" s="12"/>
      <c r="S207" s="12"/>
      <c r="T207" s="43"/>
      <c r="U207" s="191" t="s">
        <v>279</v>
      </c>
      <c r="V207" s="28" t="s">
        <v>306</v>
      </c>
      <c r="W207" s="18"/>
      <c r="X207" s="22"/>
    </row>
    <row r="208" spans="1:24" s="1" customFormat="1" x14ac:dyDescent="0.4">
      <c r="A208" s="12"/>
      <c r="B208" s="12"/>
      <c r="C208" s="42"/>
      <c r="D208" s="12"/>
      <c r="E208" s="42"/>
      <c r="F208" s="12"/>
      <c r="G208" s="12"/>
      <c r="H208" s="12"/>
      <c r="I208" s="12"/>
      <c r="J208" s="12"/>
      <c r="K208" s="12"/>
      <c r="L208" s="42"/>
      <c r="M208" s="42"/>
      <c r="N208" s="12"/>
      <c r="O208" s="12"/>
      <c r="P208" s="12"/>
      <c r="Q208" s="12"/>
      <c r="R208" s="12"/>
      <c r="S208" s="12"/>
      <c r="T208" s="43"/>
      <c r="U208" s="191" t="s">
        <v>280</v>
      </c>
      <c r="V208" s="28" t="s">
        <v>306</v>
      </c>
      <c r="W208" s="18"/>
      <c r="X208" s="22"/>
    </row>
    <row r="209" spans="1:24" s="1" customFormat="1" x14ac:dyDescent="0.4">
      <c r="A209" s="12"/>
      <c r="B209" s="12"/>
      <c r="C209" s="42"/>
      <c r="D209" s="12"/>
      <c r="E209" s="42"/>
      <c r="F209" s="12"/>
      <c r="G209" s="12"/>
      <c r="H209" s="12"/>
      <c r="I209" s="12"/>
      <c r="J209" s="12"/>
      <c r="K209" s="12"/>
      <c r="L209" s="42"/>
      <c r="M209" s="42"/>
      <c r="N209" s="12"/>
      <c r="O209" s="12"/>
      <c r="P209" s="12"/>
      <c r="Q209" s="12"/>
      <c r="R209" s="12"/>
      <c r="S209" s="12"/>
      <c r="T209" s="43"/>
      <c r="U209" s="191" t="s">
        <v>281</v>
      </c>
      <c r="V209" s="28" t="s">
        <v>306</v>
      </c>
      <c r="W209" s="18"/>
      <c r="X209" s="22"/>
    </row>
    <row r="210" spans="1:24" s="1" customFormat="1" x14ac:dyDescent="0.4">
      <c r="A210" s="12"/>
      <c r="B210" s="12"/>
      <c r="C210" s="42"/>
      <c r="D210" s="12"/>
      <c r="E210" s="42"/>
      <c r="F210" s="12"/>
      <c r="G210" s="12"/>
      <c r="H210" s="12"/>
      <c r="I210" s="12"/>
      <c r="J210" s="12"/>
      <c r="K210" s="12"/>
      <c r="L210" s="42"/>
      <c r="M210" s="42"/>
      <c r="N210" s="12"/>
      <c r="O210" s="12"/>
      <c r="P210" s="12"/>
      <c r="Q210" s="12"/>
      <c r="R210" s="12"/>
      <c r="S210" s="12"/>
      <c r="T210" s="43"/>
      <c r="U210" s="191" t="s">
        <v>282</v>
      </c>
      <c r="V210" s="28" t="s">
        <v>306</v>
      </c>
      <c r="W210" s="18"/>
      <c r="X210" s="22"/>
    </row>
    <row r="211" spans="1:24" s="1" customFormat="1" x14ac:dyDescent="0.4">
      <c r="A211" s="12"/>
      <c r="B211" s="12"/>
      <c r="C211" s="42"/>
      <c r="D211" s="12"/>
      <c r="E211" s="42"/>
      <c r="F211" s="12"/>
      <c r="G211" s="12"/>
      <c r="H211" s="12"/>
      <c r="I211" s="12"/>
      <c r="J211" s="12"/>
      <c r="K211" s="12"/>
      <c r="L211" s="42"/>
      <c r="M211" s="42"/>
      <c r="N211" s="12"/>
      <c r="O211" s="12"/>
      <c r="P211" s="12"/>
      <c r="Q211" s="12"/>
      <c r="R211" s="12"/>
      <c r="S211" s="12"/>
      <c r="T211" s="43"/>
      <c r="U211" s="191" t="s">
        <v>283</v>
      </c>
      <c r="V211" s="28" t="s">
        <v>306</v>
      </c>
      <c r="W211" s="18"/>
      <c r="X211" s="22"/>
    </row>
    <row r="212" spans="1:24" s="1" customFormat="1" x14ac:dyDescent="0.4">
      <c r="A212" s="12"/>
      <c r="B212" s="12"/>
      <c r="C212" s="42"/>
      <c r="D212" s="12"/>
      <c r="E212" s="42"/>
      <c r="F212" s="12"/>
      <c r="G212" s="12"/>
      <c r="H212" s="12"/>
      <c r="I212" s="12"/>
      <c r="J212" s="12"/>
      <c r="K212" s="12"/>
      <c r="L212" s="42"/>
      <c r="M212" s="42"/>
      <c r="N212" s="12"/>
      <c r="O212" s="12"/>
      <c r="P212" s="12"/>
      <c r="Q212" s="12"/>
      <c r="R212" s="12"/>
      <c r="S212" s="12"/>
      <c r="T212" s="43"/>
      <c r="U212" s="191" t="s">
        <v>284</v>
      </c>
      <c r="V212" s="28" t="s">
        <v>306</v>
      </c>
      <c r="W212" s="18"/>
      <c r="X212" s="22"/>
    </row>
    <row r="213" spans="1:24" s="1" customFormat="1" x14ac:dyDescent="0.4">
      <c r="A213" s="12"/>
      <c r="B213" s="12"/>
      <c r="C213" s="42"/>
      <c r="D213" s="12"/>
      <c r="E213" s="42"/>
      <c r="F213" s="12"/>
      <c r="G213" s="12"/>
      <c r="H213" s="12"/>
      <c r="I213" s="12"/>
      <c r="J213" s="12"/>
      <c r="K213" s="12"/>
      <c r="L213" s="42"/>
      <c r="M213" s="42"/>
      <c r="N213" s="12"/>
      <c r="O213" s="12"/>
      <c r="P213" s="12"/>
      <c r="Q213" s="12"/>
      <c r="R213" s="12"/>
      <c r="S213" s="12"/>
      <c r="T213" s="43"/>
      <c r="U213" s="191" t="s">
        <v>285</v>
      </c>
      <c r="V213" s="28" t="s">
        <v>306</v>
      </c>
      <c r="W213" s="18"/>
      <c r="X213" s="22"/>
    </row>
    <row r="214" spans="1:24" s="1" customFormat="1" x14ac:dyDescent="0.4">
      <c r="A214" s="12"/>
      <c r="B214" s="12"/>
      <c r="C214" s="42"/>
      <c r="D214" s="12"/>
      <c r="E214" s="42"/>
      <c r="F214" s="12"/>
      <c r="G214" s="12"/>
      <c r="H214" s="12"/>
      <c r="I214" s="12"/>
      <c r="J214" s="12"/>
      <c r="K214" s="12"/>
      <c r="L214" s="42"/>
      <c r="M214" s="42"/>
      <c r="N214" s="12"/>
      <c r="O214" s="12"/>
      <c r="P214" s="12"/>
      <c r="Q214" s="12"/>
      <c r="R214" s="12"/>
      <c r="S214" s="12"/>
      <c r="T214" s="43"/>
      <c r="U214" s="191" t="s">
        <v>286</v>
      </c>
      <c r="V214" s="28" t="s">
        <v>306</v>
      </c>
      <c r="W214" s="18"/>
      <c r="X214" s="22"/>
    </row>
    <row r="215" spans="1:24" s="1" customFormat="1" x14ac:dyDescent="0.4">
      <c r="A215" s="12"/>
      <c r="B215" s="12"/>
      <c r="C215" s="42"/>
      <c r="D215" s="12"/>
      <c r="E215" s="42"/>
      <c r="F215" s="12"/>
      <c r="G215" s="12"/>
      <c r="H215" s="12"/>
      <c r="I215" s="12"/>
      <c r="J215" s="12"/>
      <c r="K215" s="12"/>
      <c r="L215" s="42"/>
      <c r="M215" s="42"/>
      <c r="N215" s="12"/>
      <c r="O215" s="12"/>
      <c r="P215" s="12"/>
      <c r="Q215" s="12"/>
      <c r="R215" s="12"/>
      <c r="S215" s="12"/>
      <c r="T215" s="43"/>
      <c r="U215" s="191" t="s">
        <v>287</v>
      </c>
      <c r="V215" s="28" t="s">
        <v>320</v>
      </c>
      <c r="W215" s="18"/>
      <c r="X215" s="22"/>
    </row>
    <row r="216" spans="1:24" s="1" customFormat="1" x14ac:dyDescent="0.4">
      <c r="A216" s="12"/>
      <c r="B216" s="12"/>
      <c r="C216" s="42"/>
      <c r="D216" s="12"/>
      <c r="E216" s="42"/>
      <c r="F216" s="12"/>
      <c r="G216" s="12"/>
      <c r="H216" s="12"/>
      <c r="I216" s="12"/>
      <c r="J216" s="12"/>
      <c r="K216" s="12"/>
      <c r="L216" s="42"/>
      <c r="M216" s="42"/>
      <c r="N216" s="12"/>
      <c r="O216" s="12"/>
      <c r="P216" s="12"/>
      <c r="Q216" s="12"/>
      <c r="R216" s="12"/>
      <c r="S216" s="12"/>
      <c r="T216" s="43"/>
      <c r="U216" s="191" t="s">
        <v>288</v>
      </c>
      <c r="V216" s="28" t="s">
        <v>334</v>
      </c>
      <c r="W216" s="18"/>
      <c r="X216" s="22"/>
    </row>
    <row r="217" spans="1:24" s="1" customFormat="1" x14ac:dyDescent="0.4">
      <c r="A217" s="12"/>
      <c r="B217" s="12"/>
      <c r="C217" s="42"/>
      <c r="D217" s="12"/>
      <c r="E217" s="42"/>
      <c r="F217" s="12"/>
      <c r="G217" s="12"/>
      <c r="H217" s="12"/>
      <c r="I217" s="12"/>
      <c r="J217" s="12"/>
      <c r="K217" s="12"/>
      <c r="L217" s="42"/>
      <c r="M217" s="42"/>
      <c r="N217" s="12"/>
      <c r="O217" s="12"/>
      <c r="P217" s="12"/>
      <c r="Q217" s="12"/>
      <c r="R217" s="12"/>
      <c r="S217" s="12"/>
      <c r="T217" s="43"/>
      <c r="U217" s="191" t="s">
        <v>289</v>
      </c>
      <c r="V217" s="28" t="s">
        <v>336</v>
      </c>
      <c r="W217" s="18"/>
      <c r="X217" s="22"/>
    </row>
    <row r="218" spans="1:24" s="1" customFormat="1" x14ac:dyDescent="0.4">
      <c r="A218" s="12"/>
      <c r="B218" s="12"/>
      <c r="C218" s="42"/>
      <c r="D218" s="12"/>
      <c r="E218" s="42"/>
      <c r="F218" s="12"/>
      <c r="G218" s="12"/>
      <c r="H218" s="12"/>
      <c r="I218" s="12"/>
      <c r="J218" s="12"/>
      <c r="K218" s="12"/>
      <c r="L218" s="42"/>
      <c r="M218" s="42"/>
      <c r="N218" s="12"/>
      <c r="O218" s="12"/>
      <c r="P218" s="12"/>
      <c r="Q218" s="12"/>
      <c r="R218" s="12"/>
      <c r="S218" s="12"/>
      <c r="T218" s="43"/>
      <c r="U218" s="191" t="s">
        <v>290</v>
      </c>
      <c r="V218" s="28" t="s">
        <v>306</v>
      </c>
      <c r="W218" s="18"/>
      <c r="X218" s="22"/>
    </row>
    <row r="219" spans="1:24" s="1" customFormat="1" x14ac:dyDescent="0.4">
      <c r="A219" s="12"/>
      <c r="B219" s="12"/>
      <c r="C219" s="42"/>
      <c r="D219" s="12"/>
      <c r="E219" s="42"/>
      <c r="F219" s="12"/>
      <c r="G219" s="12"/>
      <c r="H219" s="12"/>
      <c r="I219" s="12"/>
      <c r="J219" s="12"/>
      <c r="K219" s="12"/>
      <c r="L219" s="42"/>
      <c r="M219" s="42"/>
      <c r="N219" s="12"/>
      <c r="O219" s="12"/>
      <c r="P219" s="12"/>
      <c r="Q219" s="12"/>
      <c r="R219" s="12"/>
      <c r="S219" s="12"/>
      <c r="T219" s="43"/>
      <c r="U219" s="191" t="s">
        <v>291</v>
      </c>
      <c r="V219" s="28" t="s">
        <v>348</v>
      </c>
      <c r="W219" s="18"/>
      <c r="X219" s="22"/>
    </row>
    <row r="220" spans="1:24" s="1" customFormat="1" x14ac:dyDescent="0.4">
      <c r="A220" s="12"/>
      <c r="B220" s="12"/>
      <c r="C220" s="42"/>
      <c r="D220" s="12"/>
      <c r="E220" s="42"/>
      <c r="F220" s="12"/>
      <c r="G220" s="12"/>
      <c r="H220" s="12"/>
      <c r="I220" s="12"/>
      <c r="J220" s="12"/>
      <c r="K220" s="12"/>
      <c r="L220" s="42"/>
      <c r="M220" s="42"/>
      <c r="N220" s="12"/>
      <c r="O220" s="12"/>
      <c r="P220" s="12"/>
      <c r="Q220" s="12"/>
      <c r="R220" s="12"/>
      <c r="S220" s="12"/>
      <c r="T220" s="43"/>
      <c r="U220" s="191" t="s">
        <v>292</v>
      </c>
      <c r="V220" s="28" t="s">
        <v>307</v>
      </c>
      <c r="W220" s="18"/>
      <c r="X220" s="22"/>
    </row>
    <row r="221" spans="1:24" s="1" customFormat="1" x14ac:dyDescent="0.4">
      <c r="A221" s="12"/>
      <c r="B221" s="12"/>
      <c r="C221" s="42"/>
      <c r="D221" s="12"/>
      <c r="E221" s="42"/>
      <c r="F221" s="12"/>
      <c r="G221" s="12"/>
      <c r="H221" s="12"/>
      <c r="I221" s="12"/>
      <c r="J221" s="12"/>
      <c r="K221" s="12"/>
      <c r="L221" s="42"/>
      <c r="M221" s="42"/>
      <c r="N221" s="12"/>
      <c r="O221" s="12"/>
      <c r="P221" s="12"/>
      <c r="Q221" s="12"/>
      <c r="R221" s="12"/>
      <c r="S221" s="12"/>
      <c r="T221" s="43"/>
      <c r="U221" s="191" t="s">
        <v>293</v>
      </c>
      <c r="V221" s="28" t="s">
        <v>306</v>
      </c>
      <c r="W221" s="18"/>
      <c r="X221" s="22"/>
    </row>
    <row r="222" spans="1:24" s="1" customFormat="1" x14ac:dyDescent="0.4">
      <c r="A222" s="12"/>
      <c r="B222" s="12"/>
      <c r="C222" s="42"/>
      <c r="D222" s="12"/>
      <c r="E222" s="42"/>
      <c r="F222" s="12"/>
      <c r="G222" s="12"/>
      <c r="H222" s="12"/>
      <c r="I222" s="12"/>
      <c r="J222" s="12"/>
      <c r="K222" s="12"/>
      <c r="L222" s="42"/>
      <c r="M222" s="42"/>
      <c r="N222" s="12"/>
      <c r="O222" s="12"/>
      <c r="P222" s="12"/>
      <c r="Q222" s="12"/>
      <c r="R222" s="12"/>
      <c r="S222" s="12"/>
      <c r="T222" s="43"/>
      <c r="U222" s="191" t="s">
        <v>294</v>
      </c>
      <c r="V222" s="28" t="s">
        <v>306</v>
      </c>
      <c r="W222" s="18"/>
      <c r="X222" s="22"/>
    </row>
    <row r="223" spans="1:24" s="1" customFormat="1" x14ac:dyDescent="0.4">
      <c r="A223" s="12"/>
      <c r="B223" s="12"/>
      <c r="C223" s="42"/>
      <c r="D223" s="12"/>
      <c r="E223" s="42"/>
      <c r="F223" s="12"/>
      <c r="G223" s="12"/>
      <c r="H223" s="12"/>
      <c r="I223" s="12"/>
      <c r="J223" s="12"/>
      <c r="K223" s="12"/>
      <c r="L223" s="42"/>
      <c r="M223" s="42"/>
      <c r="N223" s="12"/>
      <c r="O223" s="12"/>
      <c r="P223" s="12"/>
      <c r="Q223" s="12"/>
      <c r="R223" s="12"/>
      <c r="S223" s="12"/>
      <c r="T223" s="43"/>
      <c r="U223" s="191" t="s">
        <v>295</v>
      </c>
      <c r="V223" s="28" t="s">
        <v>306</v>
      </c>
      <c r="W223" s="18"/>
      <c r="X223" s="22"/>
    </row>
    <row r="224" spans="1:24" s="1" customFormat="1" x14ac:dyDescent="0.4">
      <c r="A224" s="12"/>
      <c r="B224" s="12"/>
      <c r="C224" s="42"/>
      <c r="D224" s="12"/>
      <c r="E224" s="42"/>
      <c r="F224" s="12"/>
      <c r="G224" s="12"/>
      <c r="H224" s="12"/>
      <c r="I224" s="12"/>
      <c r="J224" s="12"/>
      <c r="K224" s="12"/>
      <c r="L224" s="42"/>
      <c r="M224" s="42"/>
      <c r="N224" s="12"/>
      <c r="O224" s="12"/>
      <c r="P224" s="12"/>
      <c r="Q224" s="12"/>
      <c r="R224" s="12"/>
      <c r="S224" s="12"/>
      <c r="T224" s="43"/>
      <c r="U224" s="191" t="s">
        <v>296</v>
      </c>
      <c r="V224" s="28" t="s">
        <v>306</v>
      </c>
      <c r="W224" s="18"/>
      <c r="X224" s="22"/>
    </row>
    <row r="225" spans="1:24" s="1" customFormat="1" x14ac:dyDescent="0.4">
      <c r="A225" s="12"/>
      <c r="B225" s="12"/>
      <c r="C225" s="42"/>
      <c r="D225" s="12"/>
      <c r="E225" s="42"/>
      <c r="F225" s="12"/>
      <c r="G225" s="12"/>
      <c r="H225" s="12"/>
      <c r="I225" s="12"/>
      <c r="J225" s="12"/>
      <c r="K225" s="12"/>
      <c r="L225" s="42"/>
      <c r="M225" s="42"/>
      <c r="N225" s="12"/>
      <c r="O225" s="12"/>
      <c r="P225" s="12"/>
      <c r="Q225" s="12"/>
      <c r="R225" s="12"/>
      <c r="S225" s="12"/>
      <c r="T225" s="43"/>
      <c r="U225" s="191" t="s">
        <v>297</v>
      </c>
      <c r="V225" s="28" t="s">
        <v>306</v>
      </c>
      <c r="W225" s="18"/>
      <c r="X225" s="22"/>
    </row>
    <row r="226" spans="1:24" s="1" customFormat="1" x14ac:dyDescent="0.4">
      <c r="A226" s="12"/>
      <c r="B226" s="12"/>
      <c r="C226" s="42"/>
      <c r="D226" s="12"/>
      <c r="E226" s="42"/>
      <c r="F226" s="12"/>
      <c r="G226" s="12"/>
      <c r="H226" s="12"/>
      <c r="I226" s="12"/>
      <c r="J226" s="12"/>
      <c r="K226" s="12"/>
      <c r="L226" s="42"/>
      <c r="M226" s="42"/>
      <c r="N226" s="12"/>
      <c r="O226" s="12"/>
      <c r="P226" s="12"/>
      <c r="Q226" s="12"/>
      <c r="R226" s="12"/>
      <c r="S226" s="12"/>
      <c r="T226" s="43"/>
      <c r="U226" s="191" t="s">
        <v>298</v>
      </c>
      <c r="V226" s="28" t="s">
        <v>306</v>
      </c>
      <c r="W226" s="18"/>
      <c r="X226" s="22"/>
    </row>
    <row r="227" spans="1:24" s="1" customFormat="1" x14ac:dyDescent="0.4">
      <c r="A227" s="12"/>
      <c r="B227" s="12"/>
      <c r="C227" s="42"/>
      <c r="D227" s="12"/>
      <c r="E227" s="42"/>
      <c r="F227" s="12"/>
      <c r="G227" s="12"/>
      <c r="H227" s="12"/>
      <c r="I227" s="12"/>
      <c r="J227" s="12"/>
      <c r="K227" s="12"/>
      <c r="L227" s="42"/>
      <c r="M227" s="42"/>
      <c r="N227" s="12"/>
      <c r="O227" s="12"/>
      <c r="P227" s="12"/>
      <c r="Q227" s="12"/>
      <c r="R227" s="12"/>
      <c r="S227" s="12"/>
      <c r="T227" s="43"/>
      <c r="U227" s="191" t="s">
        <v>299</v>
      </c>
      <c r="V227" s="28" t="s">
        <v>306</v>
      </c>
      <c r="W227" s="18"/>
      <c r="X227" s="22"/>
    </row>
    <row r="228" spans="1:24" s="1" customFormat="1" x14ac:dyDescent="0.4">
      <c r="A228" s="12"/>
      <c r="B228" s="12"/>
      <c r="C228" s="42"/>
      <c r="D228" s="12"/>
      <c r="E228" s="42"/>
      <c r="F228" s="12"/>
      <c r="G228" s="12"/>
      <c r="H228" s="12"/>
      <c r="I228" s="12"/>
      <c r="J228" s="12"/>
      <c r="K228" s="12"/>
      <c r="L228" s="42"/>
      <c r="M228" s="42"/>
      <c r="N228" s="12"/>
      <c r="O228" s="12"/>
      <c r="P228" s="12"/>
      <c r="Q228" s="12"/>
      <c r="R228" s="12"/>
      <c r="S228" s="12"/>
      <c r="T228" s="43"/>
      <c r="U228" s="191" t="s">
        <v>300</v>
      </c>
      <c r="V228" s="28" t="s">
        <v>306</v>
      </c>
      <c r="W228" s="18"/>
      <c r="X228" s="22"/>
    </row>
    <row r="229" spans="1:24" s="1" customFormat="1" x14ac:dyDescent="0.4">
      <c r="A229" s="12"/>
      <c r="B229" s="12"/>
      <c r="C229" s="42"/>
      <c r="D229" s="12"/>
      <c r="E229" s="42"/>
      <c r="F229" s="12"/>
      <c r="G229" s="12"/>
      <c r="H229" s="12"/>
      <c r="I229" s="12"/>
      <c r="J229" s="12"/>
      <c r="K229" s="12"/>
      <c r="L229" s="42"/>
      <c r="M229" s="42"/>
      <c r="N229" s="12"/>
      <c r="O229" s="12"/>
      <c r="P229" s="12"/>
      <c r="Q229" s="12"/>
      <c r="R229" s="12"/>
      <c r="S229" s="12"/>
      <c r="T229" s="43"/>
      <c r="U229" s="191" t="s">
        <v>301</v>
      </c>
      <c r="V229" s="28" t="s">
        <v>307</v>
      </c>
      <c r="W229" s="18"/>
      <c r="X229" s="22"/>
    </row>
    <row r="230" spans="1:24" s="1" customFormat="1" x14ac:dyDescent="0.4">
      <c r="A230" s="12"/>
      <c r="B230" s="12"/>
      <c r="C230" s="42"/>
      <c r="D230" s="12"/>
      <c r="E230" s="42"/>
      <c r="F230" s="12"/>
      <c r="G230" s="12"/>
      <c r="H230" s="12"/>
      <c r="I230" s="12"/>
      <c r="J230" s="12"/>
      <c r="K230" s="12"/>
      <c r="L230" s="42"/>
      <c r="M230" s="42"/>
      <c r="N230" s="12"/>
      <c r="O230" s="12"/>
      <c r="P230" s="12"/>
      <c r="Q230" s="12"/>
      <c r="R230" s="12"/>
      <c r="S230" s="12"/>
      <c r="T230" s="43"/>
      <c r="U230" s="191" t="s">
        <v>302</v>
      </c>
      <c r="V230" s="28" t="s">
        <v>309</v>
      </c>
      <c r="W230" s="18"/>
      <c r="X230" s="22"/>
    </row>
    <row r="231" spans="1:24" s="1" customFormat="1" x14ac:dyDescent="0.4">
      <c r="A231" s="12"/>
      <c r="B231" s="12"/>
      <c r="C231" s="42"/>
      <c r="D231" s="12"/>
      <c r="E231" s="42"/>
      <c r="F231" s="12"/>
      <c r="G231" s="12"/>
      <c r="H231" s="12"/>
      <c r="I231" s="12"/>
      <c r="J231" s="12"/>
      <c r="K231" s="12"/>
      <c r="L231" s="42"/>
      <c r="M231" s="42"/>
      <c r="N231" s="12"/>
      <c r="O231" s="12"/>
      <c r="P231" s="12"/>
      <c r="Q231" s="12"/>
      <c r="R231" s="12"/>
      <c r="S231" s="12"/>
      <c r="T231" s="43"/>
      <c r="U231" s="191" t="s">
        <v>303</v>
      </c>
      <c r="V231" s="28" t="s">
        <v>310</v>
      </c>
      <c r="W231" s="18"/>
      <c r="X231" s="22"/>
    </row>
    <row r="232" spans="1:24" s="1" customFormat="1" x14ac:dyDescent="0.4">
      <c r="A232" s="12"/>
      <c r="B232" s="12"/>
      <c r="C232" s="42"/>
      <c r="D232" s="12"/>
      <c r="E232" s="42"/>
      <c r="F232" s="12"/>
      <c r="G232" s="12"/>
      <c r="H232" s="12"/>
      <c r="I232" s="12"/>
      <c r="J232" s="12"/>
      <c r="K232" s="12"/>
      <c r="L232" s="42"/>
      <c r="M232" s="42"/>
      <c r="N232" s="12"/>
      <c r="O232" s="12"/>
      <c r="P232" s="12"/>
      <c r="Q232" s="12"/>
      <c r="R232" s="12"/>
      <c r="S232" s="12"/>
      <c r="T232" s="43"/>
      <c r="U232" s="191" t="s">
        <v>304</v>
      </c>
      <c r="V232" s="28" t="s">
        <v>333</v>
      </c>
      <c r="W232" s="18"/>
      <c r="X232" s="22"/>
    </row>
    <row r="233" spans="1:24" s="1" customFormat="1" x14ac:dyDescent="0.4">
      <c r="A233" s="12"/>
      <c r="B233" s="12"/>
      <c r="C233" s="42"/>
      <c r="D233" s="12"/>
      <c r="E233" s="42"/>
      <c r="F233" s="12"/>
      <c r="G233" s="12"/>
      <c r="H233" s="12"/>
      <c r="I233" s="12"/>
      <c r="J233" s="12"/>
      <c r="K233" s="12"/>
      <c r="L233" s="42"/>
      <c r="M233" s="42"/>
      <c r="N233" s="12"/>
      <c r="O233" s="12"/>
      <c r="P233" s="12"/>
      <c r="Q233" s="12"/>
      <c r="R233" s="12"/>
      <c r="S233" s="12"/>
      <c r="T233" s="43"/>
      <c r="U233" s="191" t="s">
        <v>305</v>
      </c>
      <c r="V233" s="28" t="s">
        <v>322</v>
      </c>
      <c r="W233" s="18"/>
      <c r="X233" s="22"/>
    </row>
    <row r="234" spans="1:24" s="1" customFormat="1" ht="18" thickBot="1" x14ac:dyDescent="0.45">
      <c r="A234" s="12"/>
      <c r="B234" s="12"/>
      <c r="C234" s="42"/>
      <c r="D234" s="12"/>
      <c r="E234" s="42"/>
      <c r="F234" s="12"/>
      <c r="G234" s="12"/>
      <c r="H234" s="12"/>
      <c r="I234" s="12"/>
      <c r="J234" s="12"/>
      <c r="K234" s="12"/>
      <c r="L234" s="42"/>
      <c r="M234" s="42"/>
      <c r="N234" s="12"/>
      <c r="O234" s="12"/>
      <c r="P234" s="12"/>
      <c r="Q234" s="12"/>
      <c r="R234" s="12"/>
      <c r="S234" s="12"/>
      <c r="T234" s="47"/>
      <c r="U234" s="71"/>
      <c r="V234" s="71"/>
      <c r="W234" s="34"/>
      <c r="X234" s="35"/>
    </row>
    <row r="235" spans="1:24" s="1" customFormat="1" x14ac:dyDescent="0.4">
      <c r="A235" s="12"/>
      <c r="B235" s="12"/>
      <c r="C235" s="42"/>
      <c r="D235" s="12"/>
      <c r="E235" s="42"/>
      <c r="F235" s="12"/>
      <c r="G235" s="12"/>
      <c r="H235" s="12"/>
      <c r="I235" s="12"/>
      <c r="J235" s="12"/>
      <c r="K235" s="12"/>
      <c r="L235" s="42"/>
      <c r="M235" s="42"/>
      <c r="N235" s="12"/>
      <c r="O235" s="12"/>
      <c r="P235" s="12"/>
      <c r="Q235" s="12"/>
      <c r="R235" s="12"/>
      <c r="S235" s="12"/>
      <c r="T235" s="12"/>
    </row>
    <row r="236" spans="1:24" s="1" customFormat="1" x14ac:dyDescent="0.4">
      <c r="A236" s="12"/>
      <c r="B236" s="12"/>
      <c r="C236" s="42"/>
      <c r="D236" s="12"/>
      <c r="E236" s="42"/>
      <c r="F236" s="12"/>
      <c r="G236" s="12"/>
      <c r="H236" s="12"/>
      <c r="I236" s="12"/>
      <c r="J236" s="12"/>
      <c r="K236" s="12"/>
      <c r="L236" s="42"/>
      <c r="M236" s="42"/>
      <c r="N236" s="12"/>
      <c r="O236" s="12"/>
      <c r="P236" s="12"/>
      <c r="Q236" s="12"/>
      <c r="R236" s="12"/>
      <c r="S236" s="12"/>
      <c r="T236" s="12"/>
    </row>
    <row r="237" spans="1:24" s="1" customFormat="1" x14ac:dyDescent="0.4">
      <c r="A237" s="12"/>
      <c r="B237" s="12"/>
      <c r="C237" s="42"/>
      <c r="D237" s="12"/>
      <c r="E237" s="42"/>
      <c r="F237" s="12"/>
      <c r="G237" s="12"/>
      <c r="H237" s="12"/>
      <c r="I237" s="12"/>
      <c r="J237" s="12"/>
      <c r="K237" s="12"/>
      <c r="L237" s="42"/>
      <c r="M237" s="42"/>
      <c r="N237" s="12"/>
      <c r="O237" s="12"/>
      <c r="P237" s="12"/>
      <c r="Q237" s="12"/>
      <c r="R237" s="12"/>
      <c r="S237" s="12"/>
      <c r="T237" s="12"/>
    </row>
    <row r="238" spans="1:24" s="1" customFormat="1" x14ac:dyDescent="0.4">
      <c r="A238" s="12"/>
      <c r="B238" s="12"/>
      <c r="C238" s="42"/>
      <c r="D238" s="12"/>
      <c r="E238" s="42"/>
      <c r="F238" s="12"/>
      <c r="G238" s="12"/>
      <c r="H238" s="12"/>
      <c r="I238" s="12"/>
      <c r="J238" s="12"/>
      <c r="K238" s="12"/>
      <c r="L238" s="42"/>
      <c r="M238" s="42"/>
      <c r="N238" s="12"/>
      <c r="O238" s="12"/>
      <c r="P238" s="12"/>
      <c r="Q238" s="12"/>
      <c r="R238" s="12"/>
      <c r="S238" s="12"/>
      <c r="T238" s="12"/>
    </row>
    <row r="239" spans="1:24" s="1" customFormat="1" x14ac:dyDescent="0.4">
      <c r="A239" s="12"/>
      <c r="B239" s="12"/>
      <c r="C239" s="42"/>
      <c r="D239" s="12"/>
      <c r="E239" s="42"/>
      <c r="F239" s="12"/>
      <c r="G239" s="12"/>
      <c r="H239" s="12"/>
      <c r="I239" s="12"/>
      <c r="J239" s="12"/>
      <c r="K239" s="12"/>
      <c r="L239" s="42"/>
      <c r="M239" s="42"/>
      <c r="N239" s="12"/>
      <c r="O239" s="12"/>
      <c r="P239" s="12"/>
      <c r="Q239" s="12"/>
      <c r="R239" s="12"/>
      <c r="S239" s="12"/>
      <c r="T239" s="12"/>
    </row>
    <row r="240" spans="1:24" s="1" customFormat="1" x14ac:dyDescent="0.4">
      <c r="A240" s="12"/>
      <c r="B240" s="12"/>
      <c r="C240" s="42"/>
      <c r="D240" s="12"/>
      <c r="E240" s="42"/>
      <c r="F240" s="12"/>
      <c r="G240" s="12"/>
      <c r="H240" s="12"/>
      <c r="I240" s="12"/>
      <c r="J240" s="12"/>
      <c r="K240" s="12"/>
      <c r="L240" s="42"/>
      <c r="M240" s="42"/>
      <c r="N240" s="12"/>
      <c r="O240" s="12"/>
      <c r="P240" s="12"/>
      <c r="Q240" s="12"/>
      <c r="R240" s="12"/>
      <c r="S240" s="12"/>
      <c r="T240" s="12"/>
    </row>
    <row r="241" spans="1:20" s="1" customFormat="1" x14ac:dyDescent="0.4">
      <c r="A241" s="12"/>
      <c r="B241" s="12"/>
      <c r="C241" s="42"/>
      <c r="D241" s="12"/>
      <c r="E241" s="42"/>
      <c r="F241" s="12"/>
      <c r="G241" s="12"/>
      <c r="H241" s="12"/>
      <c r="I241" s="12"/>
      <c r="J241" s="12"/>
      <c r="K241" s="12"/>
      <c r="L241" s="42"/>
      <c r="M241" s="42"/>
      <c r="N241" s="12"/>
      <c r="O241" s="12"/>
      <c r="P241" s="12"/>
      <c r="Q241" s="12"/>
      <c r="R241" s="12"/>
      <c r="S241" s="12"/>
      <c r="T241" s="12"/>
    </row>
    <row r="242" spans="1:20" s="1" customFormat="1" x14ac:dyDescent="0.4">
      <c r="A242" s="12"/>
      <c r="B242" s="12"/>
      <c r="C242" s="42"/>
      <c r="D242" s="12"/>
      <c r="E242" s="42"/>
      <c r="F242" s="12"/>
      <c r="G242" s="12"/>
      <c r="H242" s="12"/>
      <c r="I242" s="12"/>
      <c r="J242" s="12"/>
      <c r="K242" s="12"/>
      <c r="L242" s="42"/>
      <c r="M242" s="42"/>
      <c r="N242" s="12"/>
      <c r="O242" s="12"/>
      <c r="P242" s="12"/>
      <c r="Q242" s="12"/>
      <c r="R242" s="12"/>
      <c r="S242" s="12"/>
      <c r="T242" s="12"/>
    </row>
    <row r="243" spans="1:20" s="1" customFormat="1" x14ac:dyDescent="0.4">
      <c r="A243" s="12"/>
      <c r="B243" s="12"/>
      <c r="C243" s="42"/>
      <c r="D243" s="12"/>
      <c r="E243" s="42"/>
      <c r="F243" s="12"/>
      <c r="G243" s="12"/>
      <c r="H243" s="12"/>
      <c r="I243" s="12"/>
      <c r="J243" s="12"/>
      <c r="K243" s="12"/>
      <c r="L243" s="42"/>
      <c r="M243" s="42"/>
      <c r="N243" s="12"/>
      <c r="O243" s="12"/>
      <c r="P243" s="12"/>
      <c r="Q243" s="12"/>
      <c r="R243" s="12"/>
      <c r="S243" s="12"/>
      <c r="T243" s="12"/>
    </row>
    <row r="244" spans="1:20" s="1" customFormat="1" x14ac:dyDescent="0.4">
      <c r="A244" s="12"/>
      <c r="B244" s="12"/>
      <c r="C244" s="42"/>
      <c r="D244" s="12"/>
      <c r="E244" s="42"/>
      <c r="F244" s="12"/>
      <c r="G244" s="12"/>
      <c r="H244" s="12"/>
      <c r="I244" s="12"/>
      <c r="J244" s="12"/>
      <c r="K244" s="12"/>
      <c r="L244" s="42"/>
      <c r="M244" s="42"/>
      <c r="N244" s="12"/>
      <c r="O244" s="12"/>
      <c r="P244" s="12"/>
      <c r="Q244" s="12"/>
      <c r="R244" s="12"/>
      <c r="S244" s="12"/>
      <c r="T244" s="12"/>
    </row>
    <row r="245" spans="1:20" s="1" customFormat="1" x14ac:dyDescent="0.4">
      <c r="A245" s="12"/>
      <c r="B245" s="12"/>
      <c r="C245" s="42"/>
      <c r="D245" s="12"/>
      <c r="E245" s="42"/>
      <c r="F245" s="12"/>
      <c r="G245" s="12"/>
      <c r="H245" s="12"/>
      <c r="I245" s="12"/>
      <c r="J245" s="12"/>
      <c r="K245" s="12"/>
      <c r="L245" s="42"/>
      <c r="M245" s="42"/>
      <c r="N245" s="12"/>
      <c r="O245" s="12"/>
      <c r="P245" s="12"/>
      <c r="Q245" s="12"/>
      <c r="R245" s="12"/>
      <c r="S245" s="12"/>
      <c r="T245" s="12"/>
    </row>
    <row r="246" spans="1:20" s="1" customFormat="1" x14ac:dyDescent="0.4">
      <c r="A246" s="12"/>
      <c r="B246" s="12"/>
      <c r="C246" s="42"/>
      <c r="D246" s="12"/>
      <c r="E246" s="42"/>
      <c r="F246" s="12"/>
      <c r="G246" s="12"/>
      <c r="H246" s="12"/>
      <c r="I246" s="12"/>
      <c r="J246" s="12"/>
      <c r="K246" s="12"/>
      <c r="L246" s="42"/>
      <c r="M246" s="42"/>
      <c r="N246" s="12"/>
      <c r="O246" s="12"/>
      <c r="P246" s="12"/>
      <c r="Q246" s="12"/>
      <c r="R246" s="12"/>
      <c r="S246" s="12"/>
      <c r="T246" s="12"/>
    </row>
    <row r="247" spans="1:20" s="1" customFormat="1" x14ac:dyDescent="0.4">
      <c r="A247" s="12"/>
      <c r="B247" s="12"/>
      <c r="C247" s="42"/>
      <c r="D247" s="12"/>
      <c r="E247" s="42"/>
      <c r="F247" s="12"/>
      <c r="G247" s="12"/>
      <c r="H247" s="12"/>
      <c r="I247" s="12"/>
      <c r="J247" s="12"/>
      <c r="K247" s="12"/>
      <c r="L247" s="42"/>
      <c r="M247" s="42"/>
      <c r="N247" s="12"/>
      <c r="O247" s="12"/>
      <c r="P247" s="12"/>
      <c r="Q247" s="12"/>
      <c r="R247" s="12"/>
      <c r="S247" s="12"/>
      <c r="T247" s="12"/>
    </row>
    <row r="248" spans="1:20" s="1" customFormat="1" x14ac:dyDescent="0.4">
      <c r="A248" s="12"/>
      <c r="B248" s="12"/>
      <c r="C248" s="42"/>
      <c r="D248" s="12"/>
      <c r="E248" s="42"/>
      <c r="F248" s="12"/>
      <c r="G248" s="12"/>
      <c r="H248" s="12"/>
      <c r="I248" s="12"/>
      <c r="J248" s="12"/>
      <c r="K248" s="12"/>
      <c r="L248" s="42"/>
      <c r="M248" s="42"/>
      <c r="N248" s="12"/>
      <c r="O248" s="12"/>
      <c r="P248" s="12"/>
      <c r="Q248" s="12"/>
      <c r="R248" s="12"/>
      <c r="S248" s="12"/>
      <c r="T248" s="12"/>
    </row>
    <row r="249" spans="1:20" s="1" customFormat="1" x14ac:dyDescent="0.4">
      <c r="A249" s="12"/>
      <c r="B249" s="12"/>
      <c r="C249" s="42"/>
      <c r="D249" s="12"/>
      <c r="E249" s="42"/>
      <c r="F249" s="12"/>
      <c r="G249" s="12"/>
      <c r="H249" s="12"/>
      <c r="I249" s="12"/>
      <c r="J249" s="12"/>
      <c r="K249" s="12"/>
      <c r="L249" s="42"/>
      <c r="M249" s="42"/>
      <c r="N249" s="12"/>
      <c r="O249" s="12"/>
      <c r="P249" s="12"/>
      <c r="Q249" s="12"/>
      <c r="R249" s="12"/>
      <c r="S249" s="12"/>
      <c r="T249" s="12"/>
    </row>
    <row r="250" spans="1:20" s="1" customFormat="1" x14ac:dyDescent="0.4">
      <c r="A250" s="12"/>
      <c r="B250" s="12"/>
      <c r="C250" s="42"/>
      <c r="D250" s="12"/>
      <c r="E250" s="42"/>
      <c r="F250" s="12"/>
      <c r="G250" s="12"/>
      <c r="H250" s="12"/>
      <c r="I250" s="12"/>
      <c r="J250" s="12"/>
      <c r="K250" s="12"/>
      <c r="L250" s="42"/>
      <c r="M250" s="42"/>
      <c r="N250" s="12"/>
      <c r="O250" s="12"/>
      <c r="P250" s="12"/>
      <c r="Q250" s="12"/>
      <c r="R250" s="12"/>
      <c r="S250" s="12"/>
      <c r="T250" s="12"/>
    </row>
    <row r="251" spans="1:20" s="1" customFormat="1" x14ac:dyDescent="0.4">
      <c r="A251" s="12"/>
      <c r="B251" s="12"/>
      <c r="C251" s="42"/>
      <c r="D251" s="12"/>
      <c r="E251" s="42"/>
      <c r="F251" s="12"/>
      <c r="G251" s="12"/>
      <c r="H251" s="12"/>
      <c r="I251" s="12"/>
      <c r="J251" s="12"/>
      <c r="K251" s="12"/>
      <c r="L251" s="42"/>
      <c r="M251" s="42"/>
      <c r="N251" s="12"/>
      <c r="O251" s="12"/>
      <c r="P251" s="12"/>
      <c r="Q251" s="12"/>
      <c r="R251" s="12"/>
      <c r="S251" s="12"/>
      <c r="T251" s="12"/>
    </row>
    <row r="252" spans="1:20" s="1" customFormat="1" x14ac:dyDescent="0.4">
      <c r="A252" s="12"/>
      <c r="B252" s="12"/>
      <c r="C252" s="42"/>
      <c r="D252" s="12"/>
      <c r="E252" s="42"/>
      <c r="F252" s="12"/>
      <c r="G252" s="12"/>
      <c r="H252" s="12"/>
      <c r="I252" s="12"/>
      <c r="J252" s="12"/>
      <c r="K252" s="12"/>
      <c r="L252" s="42"/>
      <c r="M252" s="42"/>
      <c r="N252" s="12"/>
      <c r="O252" s="12"/>
      <c r="P252" s="12"/>
      <c r="Q252" s="12"/>
      <c r="R252" s="12"/>
      <c r="S252" s="12"/>
      <c r="T252" s="12"/>
    </row>
    <row r="253" spans="1:20" s="1" customFormat="1" x14ac:dyDescent="0.4">
      <c r="A253" s="12"/>
      <c r="B253" s="12"/>
      <c r="C253" s="42"/>
      <c r="D253" s="12"/>
      <c r="E253" s="42"/>
      <c r="F253" s="12"/>
      <c r="G253" s="12"/>
      <c r="H253" s="12"/>
      <c r="I253" s="12"/>
      <c r="J253" s="12"/>
      <c r="K253" s="12"/>
      <c r="L253" s="42"/>
      <c r="M253" s="42"/>
      <c r="N253" s="12"/>
      <c r="O253" s="12"/>
      <c r="P253" s="12"/>
      <c r="Q253" s="12"/>
      <c r="R253" s="12"/>
      <c r="S253" s="12"/>
      <c r="T253" s="12"/>
    </row>
    <row r="254" spans="1:20" s="1" customFormat="1" x14ac:dyDescent="0.4">
      <c r="A254" s="12"/>
      <c r="B254" s="12"/>
      <c r="C254" s="42"/>
      <c r="D254" s="12"/>
      <c r="E254" s="42"/>
      <c r="F254" s="12"/>
      <c r="G254" s="12"/>
      <c r="H254" s="12"/>
      <c r="I254" s="12"/>
      <c r="J254" s="12"/>
      <c r="K254" s="12"/>
      <c r="L254" s="42"/>
      <c r="M254" s="42"/>
      <c r="N254" s="12"/>
      <c r="O254" s="12"/>
      <c r="P254" s="12"/>
      <c r="Q254" s="12"/>
      <c r="R254" s="12"/>
      <c r="S254" s="12"/>
      <c r="T254" s="12"/>
    </row>
    <row r="255" spans="1:20" s="1" customFormat="1" x14ac:dyDescent="0.4">
      <c r="A255" s="12"/>
      <c r="B255" s="12"/>
      <c r="C255" s="42"/>
      <c r="D255" s="12"/>
      <c r="E255" s="42"/>
      <c r="F255" s="12"/>
      <c r="G255" s="12"/>
      <c r="H255" s="12"/>
      <c r="I255" s="12"/>
      <c r="J255" s="12"/>
      <c r="K255" s="12"/>
      <c r="L255" s="42"/>
      <c r="M255" s="42"/>
      <c r="N255" s="12"/>
      <c r="O255" s="12"/>
      <c r="P255" s="12"/>
      <c r="Q255" s="12"/>
      <c r="R255" s="12"/>
      <c r="S255" s="12"/>
      <c r="T255" s="12"/>
    </row>
    <row r="256" spans="1:20" s="1" customFormat="1" x14ac:dyDescent="0.4">
      <c r="A256" s="12"/>
      <c r="B256" s="12"/>
      <c r="C256" s="42"/>
      <c r="D256" s="12"/>
      <c r="E256" s="42"/>
      <c r="F256" s="12"/>
      <c r="G256" s="12"/>
      <c r="H256" s="12"/>
      <c r="I256" s="12"/>
      <c r="J256" s="12"/>
      <c r="K256" s="12"/>
      <c r="L256" s="42"/>
      <c r="M256" s="42"/>
      <c r="N256" s="12"/>
      <c r="O256" s="12"/>
      <c r="P256" s="12"/>
      <c r="Q256" s="12"/>
      <c r="R256" s="12"/>
      <c r="S256" s="12"/>
      <c r="T256" s="12"/>
    </row>
    <row r="257" spans="1:20" s="1" customFormat="1" x14ac:dyDescent="0.4">
      <c r="A257" s="12"/>
      <c r="B257" s="12"/>
      <c r="C257" s="42"/>
      <c r="D257" s="12"/>
      <c r="E257" s="42"/>
      <c r="F257" s="12"/>
      <c r="G257" s="12"/>
      <c r="H257" s="12"/>
      <c r="I257" s="12"/>
      <c r="J257" s="12"/>
      <c r="K257" s="12"/>
      <c r="L257" s="42"/>
      <c r="M257" s="42"/>
      <c r="N257" s="12"/>
      <c r="O257" s="12"/>
      <c r="P257" s="12"/>
      <c r="Q257" s="12"/>
      <c r="R257" s="12"/>
      <c r="S257" s="12"/>
      <c r="T257" s="12"/>
    </row>
    <row r="258" spans="1:20" s="1" customFormat="1" x14ac:dyDescent="0.4">
      <c r="A258" s="12"/>
      <c r="B258" s="12"/>
      <c r="C258" s="42"/>
      <c r="D258" s="12"/>
      <c r="E258" s="42"/>
      <c r="F258" s="12"/>
      <c r="G258" s="12"/>
      <c r="H258" s="12"/>
      <c r="I258" s="12"/>
      <c r="J258" s="12"/>
      <c r="K258" s="12"/>
      <c r="L258" s="42"/>
      <c r="M258" s="42"/>
      <c r="N258" s="12"/>
      <c r="O258" s="12"/>
      <c r="P258" s="12"/>
      <c r="Q258" s="12"/>
      <c r="R258" s="12"/>
      <c r="S258" s="12"/>
      <c r="T258" s="12"/>
    </row>
    <row r="259" spans="1:20" s="1" customFormat="1" x14ac:dyDescent="0.4">
      <c r="A259" s="12"/>
      <c r="B259" s="12"/>
      <c r="C259" s="42"/>
      <c r="D259" s="12"/>
      <c r="E259" s="42"/>
      <c r="F259" s="12"/>
      <c r="G259" s="12"/>
      <c r="H259" s="12"/>
      <c r="I259" s="12"/>
      <c r="J259" s="12"/>
      <c r="K259" s="12"/>
      <c r="L259" s="42"/>
      <c r="M259" s="42"/>
      <c r="N259" s="12"/>
      <c r="O259" s="12"/>
      <c r="P259" s="12"/>
      <c r="Q259" s="12"/>
      <c r="R259" s="12"/>
      <c r="S259" s="12"/>
      <c r="T259" s="12"/>
    </row>
    <row r="260" spans="1:20" s="1" customFormat="1" x14ac:dyDescent="0.4">
      <c r="A260" s="12"/>
      <c r="B260" s="12"/>
      <c r="C260" s="42"/>
      <c r="D260" s="12"/>
      <c r="E260" s="42"/>
      <c r="F260" s="12"/>
      <c r="G260" s="12"/>
      <c r="H260" s="12"/>
      <c r="I260" s="12"/>
      <c r="J260" s="12"/>
      <c r="K260" s="12"/>
      <c r="L260" s="42"/>
      <c r="M260" s="42"/>
      <c r="N260" s="12"/>
      <c r="O260" s="12"/>
      <c r="P260" s="12"/>
      <c r="Q260" s="12"/>
      <c r="R260" s="12"/>
      <c r="S260" s="12"/>
      <c r="T260" s="12"/>
    </row>
    <row r="261" spans="1:20" s="1" customFormat="1" x14ac:dyDescent="0.4">
      <c r="A261" s="12"/>
      <c r="B261" s="12"/>
      <c r="C261" s="42"/>
      <c r="D261" s="12"/>
      <c r="E261" s="42"/>
      <c r="F261" s="12"/>
      <c r="G261" s="12"/>
      <c r="H261" s="12"/>
      <c r="I261" s="12"/>
      <c r="J261" s="12"/>
      <c r="K261" s="12"/>
      <c r="L261" s="42"/>
      <c r="M261" s="42"/>
      <c r="N261" s="12"/>
      <c r="O261" s="12"/>
      <c r="P261" s="12"/>
      <c r="Q261" s="12"/>
      <c r="R261" s="12"/>
      <c r="S261" s="12"/>
      <c r="T261" s="12"/>
    </row>
    <row r="262" spans="1:20" s="1" customFormat="1" x14ac:dyDescent="0.4">
      <c r="A262" s="12"/>
      <c r="B262" s="12"/>
      <c r="C262" s="42"/>
      <c r="D262" s="12"/>
      <c r="E262" s="42"/>
      <c r="F262" s="12"/>
      <c r="G262" s="12"/>
      <c r="H262" s="12"/>
      <c r="I262" s="12"/>
      <c r="J262" s="12"/>
      <c r="K262" s="12"/>
      <c r="L262" s="42"/>
      <c r="M262" s="42"/>
      <c r="N262" s="12"/>
      <c r="O262" s="12"/>
      <c r="P262" s="12"/>
      <c r="Q262" s="12"/>
      <c r="R262" s="12"/>
      <c r="S262" s="12"/>
      <c r="T262" s="12"/>
    </row>
    <row r="263" spans="1:20" s="1" customFormat="1" x14ac:dyDescent="0.4">
      <c r="A263" s="12"/>
      <c r="B263" s="12"/>
      <c r="C263" s="42"/>
      <c r="D263" s="12"/>
      <c r="E263" s="42"/>
      <c r="F263" s="12"/>
      <c r="G263" s="12"/>
      <c r="H263" s="12"/>
      <c r="I263" s="12"/>
      <c r="J263" s="12"/>
      <c r="K263" s="12"/>
      <c r="L263" s="42"/>
      <c r="M263" s="42"/>
      <c r="N263" s="12"/>
      <c r="O263" s="12"/>
      <c r="P263" s="12"/>
      <c r="Q263" s="12"/>
      <c r="R263" s="12"/>
      <c r="S263" s="12"/>
      <c r="T263" s="12"/>
    </row>
    <row r="264" spans="1:20" s="1" customFormat="1" x14ac:dyDescent="0.4">
      <c r="A264" s="12"/>
      <c r="B264" s="12"/>
      <c r="C264" s="42"/>
      <c r="D264" s="12"/>
      <c r="E264" s="42"/>
      <c r="F264" s="12"/>
      <c r="G264" s="12"/>
      <c r="H264" s="12"/>
      <c r="I264" s="12"/>
      <c r="J264" s="12"/>
      <c r="K264" s="12"/>
      <c r="L264" s="42"/>
      <c r="M264" s="42"/>
      <c r="N264" s="12"/>
      <c r="O264" s="12"/>
      <c r="P264" s="12"/>
      <c r="Q264" s="12"/>
      <c r="R264" s="12"/>
      <c r="S264" s="12"/>
      <c r="T264" s="12"/>
    </row>
    <row r="265" spans="1:20" s="1" customFormat="1" x14ac:dyDescent="0.4">
      <c r="A265" s="12"/>
      <c r="B265" s="12"/>
      <c r="C265" s="42"/>
      <c r="D265" s="12"/>
      <c r="E265" s="42"/>
      <c r="F265" s="12"/>
      <c r="G265" s="12"/>
      <c r="H265" s="12"/>
      <c r="I265" s="12"/>
      <c r="J265" s="12"/>
      <c r="K265" s="12"/>
      <c r="L265" s="42"/>
      <c r="M265" s="42"/>
      <c r="N265" s="12"/>
      <c r="O265" s="12"/>
      <c r="P265" s="12"/>
      <c r="Q265" s="12"/>
      <c r="R265" s="12"/>
      <c r="S265" s="12"/>
      <c r="T265" s="12"/>
    </row>
    <row r="266" spans="1:20" s="1" customFormat="1" x14ac:dyDescent="0.4">
      <c r="A266" s="12"/>
      <c r="B266" s="12"/>
      <c r="C266" s="42"/>
      <c r="D266" s="12"/>
      <c r="E266" s="42"/>
      <c r="F266" s="12"/>
      <c r="G266" s="12"/>
      <c r="H266" s="12"/>
      <c r="I266" s="12"/>
      <c r="J266" s="12"/>
      <c r="K266" s="12"/>
      <c r="L266" s="42"/>
      <c r="M266" s="42"/>
      <c r="N266" s="12"/>
      <c r="O266" s="12"/>
      <c r="P266" s="12"/>
      <c r="Q266" s="12"/>
      <c r="R266" s="12"/>
      <c r="S266" s="12"/>
      <c r="T266" s="12"/>
    </row>
    <row r="267" spans="1:20" s="1" customFormat="1" x14ac:dyDescent="0.4">
      <c r="A267" s="12"/>
      <c r="B267" s="12"/>
      <c r="C267" s="42"/>
      <c r="D267" s="12"/>
      <c r="E267" s="42"/>
      <c r="F267" s="12"/>
      <c r="G267" s="12"/>
      <c r="H267" s="12"/>
      <c r="I267" s="12"/>
      <c r="J267" s="12"/>
      <c r="K267" s="12"/>
      <c r="L267" s="42"/>
      <c r="M267" s="42"/>
      <c r="N267" s="12"/>
      <c r="O267" s="12"/>
      <c r="P267" s="12"/>
      <c r="Q267" s="12"/>
      <c r="R267" s="12"/>
      <c r="S267" s="12"/>
      <c r="T267" s="12"/>
    </row>
    <row r="268" spans="1:20" s="1" customFormat="1" x14ac:dyDescent="0.4">
      <c r="A268" s="12"/>
      <c r="B268" s="12"/>
      <c r="C268" s="42"/>
      <c r="D268" s="12"/>
      <c r="E268" s="42"/>
      <c r="F268" s="12"/>
      <c r="G268" s="12"/>
      <c r="H268" s="12"/>
      <c r="I268" s="12"/>
      <c r="J268" s="12"/>
      <c r="K268" s="12"/>
      <c r="L268" s="42"/>
      <c r="M268" s="42"/>
      <c r="N268" s="12"/>
      <c r="O268" s="12"/>
      <c r="P268" s="12"/>
      <c r="Q268" s="12"/>
      <c r="R268" s="12"/>
      <c r="S268" s="12"/>
      <c r="T268" s="12"/>
    </row>
    <row r="269" spans="1:20" s="1" customFormat="1" x14ac:dyDescent="0.4">
      <c r="A269" s="12"/>
      <c r="B269" s="12"/>
      <c r="C269" s="42"/>
      <c r="D269" s="12"/>
      <c r="E269" s="42"/>
      <c r="F269" s="12"/>
      <c r="G269" s="12"/>
      <c r="H269" s="12"/>
      <c r="I269" s="12"/>
      <c r="J269" s="12"/>
      <c r="K269" s="12"/>
      <c r="L269" s="42"/>
      <c r="M269" s="42"/>
      <c r="N269" s="12"/>
      <c r="O269" s="12"/>
      <c r="P269" s="12"/>
      <c r="Q269" s="12"/>
      <c r="R269" s="12"/>
      <c r="S269" s="12"/>
      <c r="T269" s="12"/>
    </row>
    <row r="270" spans="1:20" s="1" customFormat="1" x14ac:dyDescent="0.4">
      <c r="A270" s="12"/>
      <c r="B270" s="12"/>
      <c r="C270" s="42"/>
      <c r="D270" s="12"/>
      <c r="E270" s="42"/>
      <c r="F270" s="12"/>
      <c r="G270" s="12"/>
      <c r="H270" s="12"/>
      <c r="I270" s="12"/>
      <c r="J270" s="12"/>
      <c r="K270" s="12"/>
      <c r="L270" s="42"/>
      <c r="M270" s="42"/>
      <c r="N270" s="12"/>
      <c r="O270" s="12"/>
      <c r="P270" s="12"/>
      <c r="Q270" s="12"/>
      <c r="R270" s="12"/>
      <c r="S270" s="12"/>
      <c r="T270" s="12"/>
    </row>
    <row r="271" spans="1:20" s="1" customFormat="1" x14ac:dyDescent="0.4">
      <c r="A271" s="12"/>
      <c r="B271" s="12"/>
      <c r="C271" s="42"/>
      <c r="D271" s="12"/>
      <c r="E271" s="42"/>
      <c r="F271" s="12"/>
      <c r="G271" s="12"/>
      <c r="H271" s="12"/>
      <c r="I271" s="12"/>
      <c r="J271" s="12"/>
      <c r="K271" s="12"/>
      <c r="L271" s="42"/>
      <c r="M271" s="42"/>
      <c r="N271" s="12"/>
      <c r="O271" s="12"/>
      <c r="P271" s="12"/>
      <c r="Q271" s="12"/>
      <c r="R271" s="12"/>
      <c r="S271" s="12"/>
      <c r="T271" s="12"/>
    </row>
    <row r="272" spans="1:20" s="1" customFormat="1" x14ac:dyDescent="0.4">
      <c r="A272" s="12"/>
      <c r="B272" s="12"/>
      <c r="C272" s="42"/>
      <c r="D272" s="12"/>
      <c r="E272" s="42"/>
      <c r="F272" s="12"/>
      <c r="G272" s="12"/>
      <c r="H272" s="12"/>
      <c r="I272" s="12"/>
      <c r="J272" s="12"/>
      <c r="K272" s="12"/>
      <c r="L272" s="42"/>
      <c r="M272" s="42"/>
      <c r="N272" s="12"/>
      <c r="O272" s="12"/>
      <c r="P272" s="12"/>
      <c r="Q272" s="12"/>
      <c r="R272" s="12"/>
      <c r="S272" s="12"/>
      <c r="T272" s="12"/>
    </row>
    <row r="273" spans="1:20" s="1" customFormat="1" x14ac:dyDescent="0.4">
      <c r="A273" s="12"/>
      <c r="B273" s="12"/>
      <c r="C273" s="42"/>
      <c r="D273" s="12"/>
      <c r="E273" s="42"/>
      <c r="F273" s="12"/>
      <c r="G273" s="12"/>
      <c r="H273" s="12"/>
      <c r="I273" s="12"/>
      <c r="J273" s="12"/>
      <c r="K273" s="12"/>
      <c r="L273" s="42"/>
      <c r="M273" s="42"/>
      <c r="N273" s="12"/>
      <c r="O273" s="12"/>
      <c r="P273" s="12"/>
      <c r="Q273" s="12"/>
      <c r="R273" s="12"/>
      <c r="S273" s="12"/>
      <c r="T273" s="12"/>
    </row>
    <row r="274" spans="1:20" s="1" customFormat="1" x14ac:dyDescent="0.4">
      <c r="A274" s="12"/>
      <c r="B274" s="12"/>
      <c r="C274" s="42"/>
      <c r="D274" s="12"/>
      <c r="E274" s="42"/>
      <c r="F274" s="12"/>
      <c r="G274" s="12"/>
      <c r="H274" s="12"/>
      <c r="I274" s="12"/>
      <c r="J274" s="12"/>
      <c r="K274" s="12"/>
      <c r="L274" s="42"/>
      <c r="M274" s="42"/>
      <c r="N274" s="12"/>
      <c r="O274" s="12"/>
      <c r="P274" s="12"/>
      <c r="Q274" s="12"/>
      <c r="R274" s="12"/>
      <c r="S274" s="12"/>
      <c r="T274" s="12"/>
    </row>
    <row r="275" spans="1:20" s="1" customFormat="1" x14ac:dyDescent="0.4">
      <c r="A275" s="12"/>
      <c r="B275" s="12"/>
      <c r="C275" s="42"/>
      <c r="D275" s="12"/>
      <c r="E275" s="12"/>
      <c r="F275" s="12"/>
      <c r="G275" s="12"/>
      <c r="H275" s="12"/>
      <c r="I275" s="12"/>
      <c r="J275" s="12"/>
      <c r="K275" s="12"/>
      <c r="L275" s="42"/>
      <c r="M275" s="42"/>
      <c r="N275" s="12"/>
      <c r="O275" s="12"/>
      <c r="P275" s="12"/>
      <c r="Q275" s="12"/>
      <c r="R275" s="12"/>
      <c r="S275" s="12"/>
      <c r="T275" s="12"/>
    </row>
    <row r="276" spans="1:20" s="1" customFormat="1" x14ac:dyDescent="0.4">
      <c r="A276" s="12"/>
      <c r="B276" s="12"/>
      <c r="C276" s="42"/>
      <c r="D276" s="12"/>
      <c r="E276" s="12"/>
      <c r="F276" s="12"/>
      <c r="G276" s="12"/>
      <c r="H276" s="12"/>
      <c r="I276" s="12"/>
      <c r="J276" s="12"/>
      <c r="K276" s="12"/>
      <c r="L276" s="42"/>
      <c r="M276" s="42"/>
      <c r="N276" s="12"/>
      <c r="O276" s="12"/>
      <c r="P276" s="12"/>
      <c r="Q276" s="12"/>
      <c r="R276" s="12"/>
      <c r="S276" s="12"/>
      <c r="T276" s="12"/>
    </row>
    <row r="277" spans="1:20" s="1" customFormat="1" x14ac:dyDescent="0.4">
      <c r="A277" s="12"/>
      <c r="B277" s="12"/>
      <c r="C277" s="42"/>
      <c r="D277" s="12"/>
      <c r="E277" s="12"/>
      <c r="F277" s="12"/>
      <c r="G277" s="12"/>
      <c r="H277" s="12"/>
      <c r="I277" s="12"/>
      <c r="J277" s="12"/>
      <c r="K277" s="12"/>
      <c r="L277" s="42"/>
      <c r="M277" s="42"/>
      <c r="N277" s="12"/>
      <c r="O277" s="12"/>
      <c r="P277" s="12"/>
      <c r="Q277" s="12"/>
      <c r="R277" s="12"/>
      <c r="S277" s="12"/>
      <c r="T277" s="12"/>
    </row>
    <row r="278" spans="1:20" s="1" customFormat="1" x14ac:dyDescent="0.4">
      <c r="A278" s="12"/>
      <c r="B278" s="12"/>
      <c r="C278" s="42"/>
      <c r="D278" s="12"/>
      <c r="E278" s="12"/>
      <c r="F278" s="12"/>
      <c r="G278" s="12"/>
      <c r="H278" s="12"/>
      <c r="I278" s="12"/>
      <c r="J278" s="12"/>
      <c r="K278" s="12"/>
      <c r="L278" s="42"/>
      <c r="M278" s="42"/>
      <c r="N278" s="12"/>
      <c r="O278" s="12"/>
      <c r="P278" s="12"/>
      <c r="Q278" s="12"/>
      <c r="R278" s="12"/>
      <c r="S278" s="12"/>
      <c r="T278" s="12"/>
    </row>
    <row r="279" spans="1:20" s="1" customFormat="1" x14ac:dyDescent="0.4">
      <c r="A279" s="12"/>
      <c r="B279" s="12"/>
      <c r="C279" s="42"/>
      <c r="D279" s="12"/>
      <c r="E279" s="12"/>
      <c r="F279" s="12"/>
      <c r="G279" s="12"/>
      <c r="H279" s="12"/>
      <c r="I279" s="12"/>
      <c r="J279" s="12"/>
      <c r="K279" s="12"/>
      <c r="L279" s="42"/>
      <c r="M279" s="42"/>
      <c r="N279" s="12"/>
      <c r="O279" s="12"/>
      <c r="P279" s="12"/>
      <c r="Q279" s="12"/>
      <c r="R279" s="12"/>
      <c r="S279" s="12"/>
      <c r="T279" s="12"/>
    </row>
    <row r="280" spans="1:20" s="1" customFormat="1" x14ac:dyDescent="0.4">
      <c r="A280" s="12"/>
      <c r="B280" s="12"/>
      <c r="C280" s="42"/>
      <c r="D280" s="12"/>
      <c r="E280" s="12"/>
      <c r="F280" s="12"/>
      <c r="G280" s="12"/>
      <c r="H280" s="12"/>
      <c r="I280" s="12"/>
      <c r="J280" s="12"/>
      <c r="K280" s="12"/>
      <c r="L280" s="42"/>
      <c r="M280" s="42"/>
      <c r="N280" s="12"/>
      <c r="O280" s="12"/>
      <c r="P280" s="12"/>
      <c r="Q280" s="12"/>
      <c r="R280" s="12"/>
      <c r="S280" s="12"/>
      <c r="T280" s="12"/>
    </row>
    <row r="281" spans="1:20" s="1" customFormat="1" x14ac:dyDescent="0.4">
      <c r="A281" s="12"/>
      <c r="B281" s="12"/>
      <c r="C281" s="42"/>
      <c r="D281" s="12"/>
      <c r="E281" s="12"/>
      <c r="F281" s="12"/>
      <c r="G281" s="12"/>
      <c r="H281" s="12"/>
      <c r="I281" s="12"/>
      <c r="J281" s="12"/>
      <c r="K281" s="12"/>
      <c r="L281" s="42"/>
      <c r="M281" s="42"/>
      <c r="N281" s="12"/>
      <c r="O281" s="12"/>
      <c r="P281" s="12"/>
      <c r="Q281" s="12"/>
      <c r="R281" s="12"/>
      <c r="S281" s="12"/>
      <c r="T281" s="12"/>
    </row>
    <row r="282" spans="1:20" s="1" customFormat="1" x14ac:dyDescent="0.4">
      <c r="A282" s="12"/>
      <c r="B282" s="12"/>
      <c r="C282" s="42"/>
      <c r="D282" s="12"/>
      <c r="E282" s="12"/>
      <c r="F282" s="12"/>
      <c r="G282" s="12"/>
      <c r="H282" s="12"/>
      <c r="I282" s="12"/>
      <c r="J282" s="12"/>
      <c r="K282" s="12"/>
      <c r="L282" s="42"/>
      <c r="M282" s="42"/>
      <c r="N282" s="12"/>
      <c r="O282" s="12"/>
      <c r="P282" s="12"/>
      <c r="Q282" s="12"/>
      <c r="R282" s="12"/>
      <c r="S282" s="12"/>
      <c r="T282" s="12"/>
    </row>
    <row r="283" spans="1:20" s="1" customFormat="1" x14ac:dyDescent="0.4">
      <c r="A283" s="12"/>
      <c r="B283" s="12"/>
      <c r="C283" s="42"/>
      <c r="D283" s="12"/>
      <c r="E283" s="12"/>
      <c r="F283" s="12"/>
      <c r="G283" s="12"/>
      <c r="H283" s="12"/>
      <c r="I283" s="12"/>
      <c r="J283" s="12"/>
      <c r="K283" s="12"/>
      <c r="L283" s="42"/>
      <c r="M283" s="42"/>
      <c r="N283" s="12"/>
      <c r="O283" s="12"/>
      <c r="P283" s="12"/>
      <c r="Q283" s="12"/>
      <c r="R283" s="12"/>
      <c r="S283" s="12"/>
      <c r="T283" s="12"/>
    </row>
    <row r="284" spans="1:20" s="1" customFormat="1" x14ac:dyDescent="0.4">
      <c r="A284" s="12"/>
      <c r="B284" s="12"/>
      <c r="C284" s="42"/>
      <c r="D284" s="12"/>
      <c r="E284" s="12"/>
      <c r="F284" s="12"/>
      <c r="G284" s="12"/>
      <c r="H284" s="12"/>
      <c r="I284" s="12"/>
      <c r="J284" s="12"/>
      <c r="K284" s="12"/>
      <c r="L284" s="42"/>
      <c r="M284" s="42"/>
      <c r="N284" s="12"/>
      <c r="O284" s="12"/>
      <c r="P284" s="12"/>
      <c r="Q284" s="12"/>
      <c r="R284" s="12"/>
      <c r="S284" s="12"/>
      <c r="T284" s="12"/>
    </row>
    <row r="285" spans="1:20" s="1" customFormat="1" x14ac:dyDescent="0.4">
      <c r="A285" s="12"/>
      <c r="B285" s="12"/>
      <c r="C285" s="42"/>
      <c r="D285" s="12"/>
      <c r="E285" s="12"/>
      <c r="F285" s="12"/>
      <c r="G285" s="12"/>
      <c r="H285" s="12"/>
      <c r="I285" s="12"/>
      <c r="J285" s="12"/>
      <c r="K285" s="12"/>
      <c r="L285" s="42"/>
      <c r="M285" s="42"/>
      <c r="N285" s="12"/>
      <c r="O285" s="12"/>
      <c r="P285" s="12"/>
      <c r="Q285" s="12"/>
      <c r="R285" s="12"/>
      <c r="S285" s="12"/>
      <c r="T285" s="12"/>
    </row>
    <row r="286" spans="1:20" s="1" customFormat="1" x14ac:dyDescent="0.4">
      <c r="A286" s="12"/>
      <c r="B286" s="12"/>
      <c r="C286" s="42"/>
      <c r="D286" s="12"/>
      <c r="E286" s="12"/>
      <c r="F286" s="12"/>
      <c r="G286" s="12"/>
      <c r="H286" s="12"/>
      <c r="I286" s="12"/>
      <c r="J286" s="12"/>
      <c r="K286" s="12"/>
      <c r="L286" s="42"/>
      <c r="M286" s="42"/>
      <c r="N286" s="12"/>
      <c r="O286" s="12"/>
      <c r="P286" s="12"/>
      <c r="Q286" s="12"/>
      <c r="R286" s="12"/>
      <c r="S286" s="12"/>
      <c r="T286" s="12"/>
    </row>
    <row r="287" spans="1:20" s="1" customFormat="1" x14ac:dyDescent="0.4">
      <c r="A287" s="12"/>
      <c r="B287" s="12"/>
      <c r="C287" s="42"/>
      <c r="D287" s="12"/>
      <c r="E287" s="12"/>
      <c r="F287" s="12"/>
      <c r="G287" s="12"/>
      <c r="H287" s="12"/>
      <c r="I287" s="12"/>
      <c r="J287" s="12"/>
      <c r="K287" s="12"/>
      <c r="L287" s="42"/>
      <c r="M287" s="42"/>
      <c r="N287" s="12"/>
      <c r="O287" s="12"/>
      <c r="P287" s="12"/>
      <c r="Q287" s="12"/>
      <c r="R287" s="12"/>
      <c r="S287" s="12"/>
      <c r="T287" s="12"/>
    </row>
    <row r="288" spans="1:20" s="1" customFormat="1" x14ac:dyDescent="0.4">
      <c r="A288" s="12"/>
      <c r="B288" s="12"/>
      <c r="C288" s="42"/>
      <c r="D288" s="12"/>
      <c r="E288" s="12"/>
      <c r="F288" s="12"/>
      <c r="G288" s="12"/>
      <c r="H288" s="12"/>
      <c r="I288" s="12"/>
      <c r="J288" s="12"/>
      <c r="K288" s="12"/>
      <c r="L288" s="42"/>
      <c r="M288" s="49"/>
      <c r="N288" s="49"/>
      <c r="O288" s="12"/>
      <c r="P288" s="12"/>
      <c r="Q288" s="12"/>
      <c r="R288" s="12"/>
      <c r="S288" s="12"/>
      <c r="T288" s="12"/>
    </row>
    <row r="289" spans="1:50" s="1" customFormat="1" x14ac:dyDescent="0.4">
      <c r="A289" s="12"/>
      <c r="B289" s="12"/>
      <c r="C289" s="42"/>
      <c r="D289" s="12"/>
      <c r="E289" s="12"/>
      <c r="F289" s="12"/>
      <c r="G289" s="12"/>
      <c r="H289" s="12"/>
      <c r="I289" s="12"/>
      <c r="J289" s="12"/>
      <c r="K289" s="12"/>
      <c r="L289" s="42"/>
      <c r="M289" s="49"/>
      <c r="N289" s="49"/>
      <c r="O289" s="12"/>
      <c r="P289" s="12"/>
      <c r="Q289" s="12"/>
      <c r="R289" s="12"/>
      <c r="S289" s="12"/>
      <c r="T289" s="12"/>
    </row>
    <row r="290" spans="1:50" s="49" customFormat="1" x14ac:dyDescent="0.4">
      <c r="A290" s="12"/>
      <c r="B290" s="12"/>
      <c r="C290" s="42"/>
      <c r="D290" s="12"/>
      <c r="E290" s="12"/>
      <c r="F290" s="12"/>
      <c r="G290" s="12"/>
      <c r="H290" s="12"/>
      <c r="I290" s="12"/>
      <c r="J290" s="12"/>
      <c r="K290" s="12"/>
      <c r="L290" s="42"/>
      <c r="O290" s="12"/>
      <c r="P290" s="12"/>
      <c r="Q290" s="12"/>
      <c r="R290" s="12"/>
      <c r="S290" s="12"/>
      <c r="T290" s="12"/>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row>
    <row r="291" spans="1:50" s="49" customFormat="1" x14ac:dyDescent="0.4">
      <c r="A291" s="12"/>
      <c r="B291" s="12"/>
      <c r="C291" s="42"/>
      <c r="D291" s="12"/>
      <c r="E291" s="12"/>
      <c r="F291" s="12"/>
      <c r="G291" s="12"/>
      <c r="H291" s="12"/>
      <c r="I291" s="12"/>
      <c r="J291" s="12"/>
      <c r="K291" s="12"/>
      <c r="L291" s="42"/>
      <c r="O291" s="12"/>
      <c r="P291" s="12"/>
      <c r="Q291" s="12"/>
      <c r="R291" s="12"/>
      <c r="S291" s="12"/>
      <c r="T291" s="12"/>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row>
    <row r="292" spans="1:50" s="49" customFormat="1" x14ac:dyDescent="0.4">
      <c r="A292" s="12"/>
      <c r="B292" s="12"/>
      <c r="C292" s="42"/>
      <c r="D292" s="12"/>
      <c r="E292" s="12"/>
      <c r="F292" s="12"/>
      <c r="G292" s="12"/>
      <c r="H292" s="12"/>
      <c r="I292" s="12"/>
      <c r="J292" s="12"/>
      <c r="K292" s="12"/>
      <c r="L292" s="42"/>
      <c r="O292" s="12"/>
      <c r="P292" s="12"/>
      <c r="Q292" s="12"/>
      <c r="R292" s="12"/>
      <c r="S292" s="12"/>
      <c r="T292" s="12"/>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row>
    <row r="293" spans="1:50" s="49" customFormat="1" x14ac:dyDescent="0.4">
      <c r="A293" s="12"/>
      <c r="B293" s="12"/>
      <c r="C293" s="42"/>
      <c r="D293" s="12"/>
      <c r="E293" s="12"/>
      <c r="F293" s="12"/>
      <c r="G293" s="12"/>
      <c r="H293" s="12"/>
      <c r="I293" s="12"/>
      <c r="J293" s="12"/>
      <c r="K293" s="12"/>
      <c r="L293" s="42"/>
      <c r="O293" s="12"/>
      <c r="P293" s="12"/>
      <c r="Q293" s="12"/>
      <c r="R293" s="12"/>
      <c r="S293" s="12"/>
      <c r="T293" s="12"/>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row>
    <row r="294" spans="1:50" s="49" customFormat="1" x14ac:dyDescent="0.4">
      <c r="A294" s="12"/>
      <c r="B294" s="12"/>
      <c r="C294" s="42"/>
      <c r="D294" s="12"/>
      <c r="E294" s="12"/>
      <c r="F294" s="12"/>
      <c r="G294" s="12"/>
      <c r="H294" s="12"/>
      <c r="I294" s="12"/>
      <c r="J294" s="12"/>
      <c r="K294" s="12"/>
      <c r="L294" s="42"/>
      <c r="O294" s="12"/>
      <c r="P294" s="12"/>
      <c r="Q294" s="12"/>
      <c r="R294" s="12"/>
      <c r="S294" s="12"/>
      <c r="T294" s="12"/>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row>
    <row r="295" spans="1:50" s="49" customFormat="1" x14ac:dyDescent="0.4">
      <c r="A295" s="12"/>
      <c r="B295" s="12"/>
      <c r="C295" s="42"/>
      <c r="D295" s="12"/>
      <c r="E295" s="12"/>
      <c r="F295" s="12"/>
      <c r="G295" s="12"/>
      <c r="H295" s="12"/>
      <c r="I295" s="12"/>
      <c r="J295" s="12"/>
      <c r="K295" s="12"/>
      <c r="L295" s="42"/>
      <c r="O295" s="12"/>
      <c r="P295" s="12"/>
      <c r="Q295" s="12"/>
      <c r="R295" s="12"/>
      <c r="S295" s="12"/>
      <c r="T295" s="12"/>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row>
    <row r="296" spans="1:50" s="49" customFormat="1" x14ac:dyDescent="0.4">
      <c r="A296" s="12"/>
      <c r="B296" s="12"/>
      <c r="C296" s="42"/>
      <c r="D296" s="12"/>
      <c r="E296" s="12"/>
      <c r="F296" s="12"/>
      <c r="G296" s="12"/>
      <c r="H296" s="12"/>
      <c r="I296" s="12"/>
      <c r="J296" s="12"/>
      <c r="K296" s="12"/>
      <c r="L296" s="42"/>
      <c r="O296" s="12"/>
      <c r="P296" s="12"/>
      <c r="Q296" s="12"/>
      <c r="R296" s="12"/>
      <c r="S296" s="12"/>
      <c r="T296" s="12"/>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row>
    <row r="297" spans="1:50" s="49" customFormat="1" x14ac:dyDescent="0.4">
      <c r="A297" s="12"/>
      <c r="B297" s="12"/>
      <c r="C297" s="42"/>
      <c r="D297" s="12"/>
      <c r="E297" s="12"/>
      <c r="F297" s="12"/>
      <c r="G297" s="12"/>
      <c r="H297" s="12"/>
      <c r="I297" s="12"/>
      <c r="J297" s="12"/>
      <c r="K297" s="12"/>
      <c r="L297" s="42"/>
      <c r="O297" s="12"/>
      <c r="P297" s="12"/>
      <c r="Q297" s="12"/>
      <c r="R297" s="12"/>
      <c r="S297" s="12"/>
      <c r="T297" s="12"/>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row>
    <row r="298" spans="1:50" s="49" customFormat="1" x14ac:dyDescent="0.4">
      <c r="A298" s="12"/>
      <c r="B298" s="12"/>
      <c r="C298" s="42"/>
      <c r="D298" s="12"/>
      <c r="E298" s="12"/>
      <c r="F298" s="12"/>
      <c r="G298" s="12"/>
      <c r="H298" s="12"/>
      <c r="I298" s="12"/>
      <c r="J298" s="12"/>
      <c r="K298" s="12"/>
      <c r="L298" s="42"/>
      <c r="O298" s="12"/>
      <c r="P298" s="12"/>
      <c r="Q298" s="12"/>
      <c r="R298" s="12"/>
      <c r="S298" s="12"/>
      <c r="T298" s="12"/>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row>
    <row r="299" spans="1:50" s="49" customFormat="1" x14ac:dyDescent="0.4">
      <c r="A299" s="12"/>
      <c r="B299" s="12"/>
      <c r="C299" s="42"/>
      <c r="D299" s="12"/>
      <c r="E299" s="12"/>
      <c r="F299" s="12"/>
      <c r="G299" s="12"/>
      <c r="H299" s="12"/>
      <c r="I299" s="12"/>
      <c r="J299" s="12"/>
      <c r="K299" s="12"/>
      <c r="L299" s="42"/>
      <c r="O299" s="12"/>
      <c r="P299" s="12"/>
      <c r="Q299" s="12"/>
      <c r="R299" s="12"/>
      <c r="S299" s="12"/>
      <c r="T299" s="12"/>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row>
    <row r="300" spans="1:50" s="49" customFormat="1" x14ac:dyDescent="0.4">
      <c r="A300" s="12"/>
      <c r="B300" s="12"/>
      <c r="C300" s="42"/>
      <c r="D300" s="12"/>
      <c r="E300" s="12"/>
      <c r="F300" s="12"/>
      <c r="G300" s="12"/>
      <c r="H300" s="12"/>
      <c r="I300" s="12"/>
      <c r="J300" s="12"/>
      <c r="K300" s="12"/>
      <c r="L300" s="42"/>
      <c r="O300" s="12"/>
      <c r="P300" s="12"/>
      <c r="Q300" s="12"/>
      <c r="R300" s="12"/>
      <c r="S300" s="12"/>
      <c r="T300" s="12"/>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row>
    <row r="301" spans="1:50" s="49" customFormat="1" x14ac:dyDescent="0.4">
      <c r="A301" s="12"/>
      <c r="B301" s="12"/>
      <c r="C301" s="42"/>
      <c r="D301" s="12"/>
      <c r="E301" s="12"/>
      <c r="F301" s="12"/>
      <c r="G301" s="12"/>
      <c r="H301" s="12"/>
      <c r="I301" s="12"/>
      <c r="J301" s="12"/>
      <c r="K301" s="12"/>
      <c r="L301" s="42"/>
      <c r="O301" s="12"/>
      <c r="P301" s="12"/>
      <c r="Q301" s="12"/>
      <c r="R301" s="12"/>
      <c r="S301" s="12"/>
      <c r="T301" s="12"/>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row>
    <row r="302" spans="1:50" s="49" customFormat="1" x14ac:dyDescent="0.4">
      <c r="A302" s="12"/>
      <c r="B302" s="12"/>
      <c r="C302" s="42"/>
      <c r="D302" s="12"/>
      <c r="E302" s="12"/>
      <c r="F302" s="12"/>
      <c r="G302" s="12"/>
      <c r="H302" s="12"/>
      <c r="I302" s="12"/>
      <c r="J302" s="12"/>
      <c r="K302" s="12"/>
      <c r="L302" s="42"/>
      <c r="O302" s="12"/>
      <c r="P302" s="12"/>
      <c r="Q302" s="12"/>
      <c r="R302" s="12"/>
      <c r="S302" s="12"/>
      <c r="T302" s="12"/>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row>
    <row r="303" spans="1:50" s="49" customFormat="1" x14ac:dyDescent="0.4">
      <c r="A303" s="12"/>
      <c r="B303" s="12"/>
      <c r="C303" s="42"/>
      <c r="D303" s="12"/>
      <c r="E303" s="12"/>
      <c r="F303" s="12"/>
      <c r="G303" s="12"/>
      <c r="H303" s="12"/>
      <c r="I303" s="12"/>
      <c r="J303" s="12"/>
      <c r="K303" s="12"/>
      <c r="L303" s="42"/>
      <c r="O303" s="12"/>
      <c r="P303" s="12"/>
      <c r="Q303" s="12"/>
      <c r="R303" s="12"/>
      <c r="S303" s="12"/>
      <c r="T303" s="12"/>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row>
    <row r="304" spans="1:50" s="49" customFormat="1" x14ac:dyDescent="0.4">
      <c r="A304" s="12"/>
      <c r="B304" s="12"/>
      <c r="C304" s="42"/>
      <c r="D304" s="12"/>
      <c r="E304" s="12"/>
      <c r="F304" s="12"/>
      <c r="G304" s="12"/>
      <c r="H304" s="12"/>
      <c r="I304" s="12"/>
      <c r="J304" s="12"/>
      <c r="K304" s="12"/>
      <c r="L304" s="42"/>
      <c r="O304" s="12"/>
      <c r="P304" s="12"/>
      <c r="Q304" s="12"/>
      <c r="R304" s="12"/>
      <c r="S304" s="12"/>
      <c r="T304" s="12"/>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row>
    <row r="305" spans="1:50" s="49" customFormat="1" x14ac:dyDescent="0.4">
      <c r="A305" s="12"/>
      <c r="B305" s="12"/>
      <c r="C305" s="42"/>
      <c r="D305" s="12"/>
      <c r="E305" s="12"/>
      <c r="F305" s="12"/>
      <c r="G305" s="12"/>
      <c r="H305" s="12"/>
      <c r="I305" s="12"/>
      <c r="J305" s="12"/>
      <c r="K305" s="12"/>
      <c r="L305" s="42"/>
      <c r="O305" s="12"/>
      <c r="P305" s="12"/>
      <c r="Q305" s="12"/>
      <c r="R305" s="12"/>
      <c r="S305" s="12"/>
      <c r="T305" s="12"/>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row>
    <row r="306" spans="1:50" s="49" customFormat="1" x14ac:dyDescent="0.4">
      <c r="A306" s="12"/>
      <c r="B306" s="12"/>
      <c r="C306" s="42"/>
      <c r="D306" s="12"/>
      <c r="E306" s="12"/>
      <c r="F306" s="12"/>
      <c r="G306" s="12"/>
      <c r="H306" s="12"/>
      <c r="I306" s="12"/>
      <c r="J306" s="12"/>
      <c r="K306" s="12"/>
      <c r="L306" s="42"/>
      <c r="O306" s="12"/>
      <c r="P306" s="12"/>
      <c r="Q306" s="12"/>
      <c r="R306" s="12"/>
      <c r="S306" s="12"/>
      <c r="T306" s="12"/>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row>
    <row r="307" spans="1:50" s="49" customFormat="1" x14ac:dyDescent="0.4">
      <c r="A307" s="12"/>
      <c r="B307" s="12"/>
      <c r="C307" s="42"/>
      <c r="D307" s="12"/>
      <c r="E307" s="12"/>
      <c r="F307" s="12"/>
      <c r="G307" s="12"/>
      <c r="H307" s="12"/>
      <c r="I307" s="12"/>
      <c r="J307" s="12"/>
      <c r="K307" s="12"/>
      <c r="L307" s="42"/>
      <c r="O307" s="12"/>
      <c r="P307" s="12"/>
      <c r="Q307" s="12"/>
      <c r="R307" s="12"/>
      <c r="S307" s="12"/>
      <c r="T307" s="12"/>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row>
    <row r="308" spans="1:50" s="49" customFormat="1" x14ac:dyDescent="0.4">
      <c r="A308" s="12"/>
      <c r="B308" s="12"/>
      <c r="C308" s="42"/>
      <c r="D308" s="12"/>
      <c r="E308" s="12"/>
      <c r="F308" s="12"/>
      <c r="G308" s="12"/>
      <c r="H308" s="12"/>
      <c r="I308" s="12"/>
      <c r="J308" s="12"/>
      <c r="K308" s="12"/>
      <c r="L308" s="42"/>
      <c r="O308" s="12"/>
      <c r="P308" s="12"/>
      <c r="Q308" s="12"/>
      <c r="R308" s="12"/>
      <c r="S308" s="12"/>
      <c r="T308" s="12"/>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row>
    <row r="309" spans="1:50" s="49" customFormat="1" x14ac:dyDescent="0.4">
      <c r="A309" s="12"/>
      <c r="B309" s="12"/>
      <c r="C309" s="42"/>
      <c r="D309" s="12"/>
      <c r="E309" s="12"/>
      <c r="F309" s="12"/>
      <c r="G309" s="12"/>
      <c r="H309" s="12"/>
      <c r="I309" s="12"/>
      <c r="J309" s="12"/>
      <c r="K309" s="12"/>
      <c r="L309" s="42"/>
      <c r="O309" s="12"/>
      <c r="P309" s="12"/>
      <c r="Q309" s="12"/>
      <c r="R309" s="12"/>
      <c r="S309" s="12"/>
      <c r="T309" s="12"/>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row>
    <row r="310" spans="1:50" s="49" customFormat="1" x14ac:dyDescent="0.4">
      <c r="A310" s="12"/>
      <c r="B310" s="12"/>
      <c r="C310" s="42"/>
      <c r="D310" s="12"/>
      <c r="E310" s="12"/>
      <c r="F310" s="12"/>
      <c r="G310" s="12"/>
      <c r="H310" s="12"/>
      <c r="I310" s="12"/>
      <c r="J310" s="12"/>
      <c r="K310" s="12"/>
      <c r="L310" s="42"/>
      <c r="O310" s="12"/>
      <c r="P310" s="12"/>
      <c r="Q310" s="12"/>
      <c r="R310" s="12"/>
      <c r="S310" s="12"/>
      <c r="T310" s="12"/>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row>
    <row r="311" spans="1:50" s="49" customFormat="1" x14ac:dyDescent="0.4">
      <c r="A311" s="12"/>
      <c r="B311" s="12"/>
      <c r="C311" s="42"/>
      <c r="D311" s="12"/>
      <c r="E311" s="12"/>
      <c r="F311" s="12"/>
      <c r="G311" s="12"/>
      <c r="H311" s="12"/>
      <c r="I311" s="12"/>
      <c r="J311" s="12"/>
      <c r="K311" s="12"/>
      <c r="L311" s="42"/>
      <c r="O311" s="12"/>
      <c r="P311" s="12"/>
      <c r="Q311" s="12"/>
      <c r="R311" s="12"/>
      <c r="S311" s="12"/>
      <c r="T311" s="12"/>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row>
    <row r="312" spans="1:50" s="49" customFormat="1" x14ac:dyDescent="0.4">
      <c r="A312" s="12"/>
      <c r="B312" s="12"/>
      <c r="C312" s="42"/>
      <c r="D312" s="12"/>
      <c r="E312" s="12"/>
      <c r="F312" s="12"/>
      <c r="G312" s="12"/>
      <c r="H312" s="12"/>
      <c r="I312" s="12"/>
      <c r="J312" s="12"/>
      <c r="K312" s="12"/>
      <c r="L312" s="42"/>
      <c r="O312" s="12"/>
      <c r="P312" s="12"/>
      <c r="Q312" s="12"/>
      <c r="R312" s="12"/>
      <c r="S312" s="12"/>
      <c r="T312" s="12"/>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row>
    <row r="313" spans="1:50" s="49" customFormat="1" x14ac:dyDescent="0.4">
      <c r="A313" s="12"/>
      <c r="B313" s="12"/>
      <c r="C313" s="42"/>
      <c r="D313" s="12"/>
      <c r="E313" s="12"/>
      <c r="F313" s="12"/>
      <c r="G313" s="12"/>
      <c r="H313" s="12"/>
      <c r="I313" s="12"/>
      <c r="J313" s="12"/>
      <c r="K313" s="12"/>
      <c r="L313" s="42"/>
      <c r="O313" s="12"/>
      <c r="P313" s="12"/>
      <c r="Q313" s="12"/>
      <c r="R313" s="12"/>
      <c r="S313" s="12"/>
      <c r="T313" s="12"/>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row>
    <row r="314" spans="1:50" s="49" customFormat="1" x14ac:dyDescent="0.4">
      <c r="A314" s="12"/>
      <c r="B314" s="12"/>
      <c r="C314" s="42"/>
      <c r="D314" s="12"/>
      <c r="E314" s="12"/>
      <c r="F314" s="12"/>
      <c r="G314" s="12"/>
      <c r="H314" s="12"/>
      <c r="I314" s="12"/>
      <c r="J314" s="12"/>
      <c r="K314" s="12"/>
      <c r="L314" s="42"/>
      <c r="O314" s="12"/>
      <c r="P314" s="12"/>
      <c r="Q314" s="12"/>
      <c r="R314" s="12"/>
      <c r="S314" s="12"/>
      <c r="T314" s="12"/>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row>
    <row r="315" spans="1:50" s="49" customFormat="1" x14ac:dyDescent="0.4">
      <c r="A315" s="12"/>
      <c r="B315" s="12"/>
      <c r="C315" s="42"/>
      <c r="D315" s="12"/>
      <c r="E315" s="12"/>
      <c r="F315" s="12"/>
      <c r="G315" s="12"/>
      <c r="H315" s="12"/>
      <c r="I315" s="12"/>
      <c r="J315" s="12"/>
      <c r="K315" s="12"/>
      <c r="L315" s="42"/>
      <c r="O315" s="12"/>
      <c r="P315" s="12"/>
      <c r="Q315" s="12"/>
      <c r="R315" s="12"/>
      <c r="S315" s="12"/>
      <c r="T315" s="12"/>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row>
    <row r="316" spans="1:50" s="49" customFormat="1" x14ac:dyDescent="0.4">
      <c r="A316" s="12"/>
      <c r="B316" s="12"/>
      <c r="C316" s="42"/>
      <c r="D316" s="12"/>
      <c r="E316" s="12"/>
      <c r="F316" s="12"/>
      <c r="G316" s="12"/>
      <c r="H316" s="12"/>
      <c r="I316" s="12"/>
      <c r="J316" s="12"/>
      <c r="K316" s="12"/>
      <c r="L316" s="42"/>
      <c r="O316" s="12"/>
      <c r="P316" s="12"/>
      <c r="Q316" s="12"/>
      <c r="R316" s="12"/>
      <c r="S316" s="12"/>
      <c r="T316" s="12"/>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row>
    <row r="317" spans="1:50" s="49" customFormat="1" x14ac:dyDescent="0.4">
      <c r="A317" s="12"/>
      <c r="B317" s="12"/>
      <c r="C317" s="42"/>
      <c r="D317" s="12"/>
      <c r="E317" s="12"/>
      <c r="F317" s="12"/>
      <c r="G317" s="12"/>
      <c r="H317" s="12"/>
      <c r="I317" s="12"/>
      <c r="J317" s="12"/>
      <c r="K317" s="12"/>
      <c r="L317" s="42"/>
      <c r="O317" s="12"/>
      <c r="P317" s="12"/>
      <c r="Q317" s="12"/>
      <c r="R317" s="12"/>
      <c r="S317" s="12"/>
      <c r="T317" s="12"/>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row>
    <row r="318" spans="1:50" s="49" customFormat="1" x14ac:dyDescent="0.4">
      <c r="A318" s="12"/>
      <c r="B318" s="12"/>
      <c r="C318" s="42"/>
      <c r="D318" s="12"/>
      <c r="E318" s="12"/>
      <c r="F318" s="12"/>
      <c r="G318" s="12"/>
      <c r="H318" s="12"/>
      <c r="I318" s="12"/>
      <c r="J318" s="12"/>
      <c r="K318" s="12"/>
      <c r="L318" s="42"/>
      <c r="O318" s="12"/>
      <c r="P318" s="12"/>
      <c r="Q318" s="12"/>
      <c r="R318" s="12"/>
      <c r="S318" s="12"/>
      <c r="T318" s="12"/>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row>
    <row r="319" spans="1:50" s="49" customFormat="1" x14ac:dyDescent="0.4">
      <c r="A319" s="12"/>
      <c r="B319" s="12"/>
      <c r="C319" s="42"/>
      <c r="D319" s="12"/>
      <c r="E319" s="12"/>
      <c r="F319" s="12"/>
      <c r="G319" s="12"/>
      <c r="H319" s="12"/>
      <c r="I319" s="12"/>
      <c r="J319" s="12"/>
      <c r="K319" s="12"/>
      <c r="L319" s="42"/>
      <c r="O319" s="12"/>
      <c r="P319" s="12"/>
      <c r="Q319" s="12"/>
      <c r="R319" s="12"/>
      <c r="S319" s="12"/>
      <c r="T319" s="12"/>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row>
    <row r="320" spans="1:50" s="49" customFormat="1" x14ac:dyDescent="0.4">
      <c r="A320" s="12"/>
      <c r="B320" s="12"/>
      <c r="C320" s="42"/>
      <c r="D320" s="12"/>
      <c r="E320" s="12"/>
      <c r="F320" s="12"/>
      <c r="G320" s="12"/>
      <c r="H320" s="12"/>
      <c r="I320" s="12"/>
      <c r="J320" s="12"/>
      <c r="K320" s="12"/>
      <c r="L320" s="42"/>
      <c r="O320" s="12"/>
      <c r="P320" s="12"/>
      <c r="Q320" s="12"/>
      <c r="R320" s="12"/>
      <c r="S320" s="12"/>
      <c r="T320" s="12"/>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row>
    <row r="321" spans="1:50" s="49" customFormat="1" x14ac:dyDescent="0.4">
      <c r="A321" s="12"/>
      <c r="B321" s="12"/>
      <c r="C321" s="42"/>
      <c r="D321" s="12"/>
      <c r="E321" s="12"/>
      <c r="F321" s="12"/>
      <c r="G321" s="12"/>
      <c r="H321" s="12"/>
      <c r="I321" s="12"/>
      <c r="J321" s="12"/>
      <c r="K321" s="12"/>
      <c r="L321" s="42"/>
      <c r="O321" s="12"/>
      <c r="P321" s="12"/>
      <c r="Q321" s="12"/>
      <c r="R321" s="12"/>
      <c r="S321" s="12"/>
      <c r="T321" s="12"/>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row>
    <row r="322" spans="1:50" s="49" customFormat="1" x14ac:dyDescent="0.4">
      <c r="A322" s="12"/>
      <c r="B322" s="12"/>
      <c r="C322" s="42"/>
      <c r="D322" s="12"/>
      <c r="E322" s="12"/>
      <c r="F322" s="12"/>
      <c r="G322" s="12"/>
      <c r="H322" s="12"/>
      <c r="I322" s="12"/>
      <c r="J322" s="12"/>
      <c r="K322" s="12"/>
      <c r="L322" s="42"/>
      <c r="O322" s="12"/>
      <c r="P322" s="12"/>
      <c r="Q322" s="12"/>
      <c r="R322" s="12"/>
      <c r="S322" s="12"/>
      <c r="T322" s="12"/>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row>
    <row r="323" spans="1:50" s="49" customFormat="1" x14ac:dyDescent="0.4">
      <c r="A323" s="12"/>
      <c r="B323" s="12"/>
      <c r="C323" s="42"/>
      <c r="D323" s="12"/>
      <c r="E323" s="12"/>
      <c r="F323" s="12"/>
      <c r="G323" s="12"/>
      <c r="H323" s="12"/>
      <c r="I323" s="12"/>
      <c r="J323" s="12"/>
      <c r="K323" s="12"/>
      <c r="L323" s="42"/>
      <c r="O323" s="12"/>
      <c r="P323" s="12"/>
      <c r="Q323" s="12"/>
      <c r="R323" s="12"/>
      <c r="S323" s="12"/>
      <c r="T323" s="12"/>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row>
    <row r="324" spans="1:50" s="49" customFormat="1" x14ac:dyDescent="0.4">
      <c r="A324" s="12"/>
      <c r="B324" s="12"/>
      <c r="C324" s="42"/>
      <c r="D324" s="12"/>
      <c r="E324" s="12"/>
      <c r="F324" s="12"/>
      <c r="G324" s="12"/>
      <c r="H324" s="12"/>
      <c r="I324" s="12"/>
      <c r="J324" s="12"/>
      <c r="K324" s="12"/>
      <c r="L324" s="42"/>
      <c r="O324" s="12"/>
      <c r="P324" s="12"/>
      <c r="Q324" s="12"/>
      <c r="R324" s="12"/>
      <c r="S324" s="12"/>
      <c r="T324" s="12"/>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row>
    <row r="325" spans="1:50" s="49" customFormat="1" x14ac:dyDescent="0.4">
      <c r="A325" s="12"/>
      <c r="B325" s="12"/>
      <c r="C325" s="42"/>
      <c r="D325" s="12"/>
      <c r="E325" s="12"/>
      <c r="F325" s="12"/>
      <c r="G325" s="12"/>
      <c r="H325" s="12"/>
      <c r="I325" s="12"/>
      <c r="J325" s="12"/>
      <c r="K325" s="12"/>
      <c r="L325" s="42"/>
      <c r="O325" s="12"/>
      <c r="P325" s="12"/>
      <c r="Q325" s="12"/>
      <c r="R325" s="12"/>
      <c r="S325" s="12"/>
      <c r="T325" s="12"/>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row>
    <row r="326" spans="1:50" s="49" customFormat="1" x14ac:dyDescent="0.4">
      <c r="A326" s="12"/>
      <c r="B326" s="12"/>
      <c r="C326" s="42"/>
      <c r="D326" s="12"/>
      <c r="E326" s="12"/>
      <c r="F326" s="12"/>
      <c r="G326" s="12"/>
      <c r="H326" s="12"/>
      <c r="I326" s="12"/>
      <c r="J326" s="12"/>
      <c r="K326" s="12"/>
      <c r="L326" s="42"/>
      <c r="O326" s="12"/>
      <c r="P326" s="12"/>
      <c r="Q326" s="12"/>
      <c r="R326" s="12"/>
      <c r="S326" s="12"/>
      <c r="T326" s="12"/>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row>
    <row r="327" spans="1:50" s="49" customFormat="1" x14ac:dyDescent="0.4">
      <c r="A327" s="12"/>
      <c r="B327" s="12"/>
      <c r="C327" s="42"/>
      <c r="D327" s="12"/>
      <c r="E327" s="12"/>
      <c r="F327" s="12"/>
      <c r="G327" s="12"/>
      <c r="H327" s="12"/>
      <c r="I327" s="12"/>
      <c r="J327" s="12"/>
      <c r="K327" s="12"/>
      <c r="L327" s="42"/>
      <c r="O327" s="12"/>
      <c r="P327" s="12"/>
      <c r="Q327" s="12"/>
      <c r="R327" s="12"/>
      <c r="S327" s="12"/>
      <c r="T327" s="12"/>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row>
    <row r="328" spans="1:50" s="49" customFormat="1" x14ac:dyDescent="0.4">
      <c r="A328" s="12"/>
      <c r="B328" s="12"/>
      <c r="C328" s="42"/>
      <c r="D328" s="12"/>
      <c r="E328" s="12"/>
      <c r="F328" s="12"/>
      <c r="G328" s="12"/>
      <c r="H328" s="12"/>
      <c r="I328" s="12"/>
      <c r="J328" s="12"/>
      <c r="K328" s="12"/>
      <c r="L328" s="42"/>
      <c r="O328" s="12"/>
      <c r="P328" s="12"/>
      <c r="Q328" s="12"/>
      <c r="R328" s="12"/>
      <c r="S328" s="12"/>
      <c r="T328" s="12"/>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row>
    <row r="329" spans="1:50" s="49" customFormat="1" x14ac:dyDescent="0.4">
      <c r="A329" s="12"/>
      <c r="B329" s="12"/>
      <c r="C329" s="42"/>
      <c r="D329" s="12"/>
      <c r="E329" s="12"/>
      <c r="F329" s="12"/>
      <c r="G329" s="12"/>
      <c r="H329" s="12"/>
      <c r="I329" s="12"/>
      <c r="J329" s="12"/>
      <c r="K329" s="12"/>
      <c r="L329" s="42"/>
      <c r="O329" s="12"/>
      <c r="P329" s="12"/>
      <c r="Q329" s="12"/>
      <c r="R329" s="12"/>
      <c r="S329" s="12"/>
      <c r="T329" s="12"/>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row>
    <row r="330" spans="1:50" s="49" customFormat="1" x14ac:dyDescent="0.4">
      <c r="A330" s="12"/>
      <c r="B330" s="12"/>
      <c r="C330" s="42"/>
      <c r="D330" s="12"/>
      <c r="E330" s="12"/>
      <c r="F330" s="12"/>
      <c r="G330" s="12"/>
      <c r="H330" s="12"/>
      <c r="I330" s="12"/>
      <c r="J330" s="12"/>
      <c r="K330" s="12"/>
      <c r="L330" s="42"/>
      <c r="O330" s="12"/>
      <c r="P330" s="12"/>
      <c r="Q330" s="12"/>
      <c r="R330" s="12"/>
      <c r="S330" s="12"/>
      <c r="T330" s="12"/>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row>
    <row r="331" spans="1:50" s="49" customFormat="1" x14ac:dyDescent="0.4">
      <c r="A331" s="12"/>
      <c r="B331" s="12"/>
      <c r="C331" s="42"/>
      <c r="D331" s="12"/>
      <c r="E331" s="12"/>
      <c r="F331" s="12"/>
      <c r="G331" s="12"/>
      <c r="H331" s="12"/>
      <c r="I331" s="12"/>
      <c r="J331" s="12"/>
      <c r="K331" s="12"/>
      <c r="L331" s="42"/>
      <c r="O331" s="12"/>
      <c r="P331" s="12"/>
      <c r="Q331" s="12"/>
      <c r="R331" s="12"/>
      <c r="S331" s="12"/>
      <c r="T331" s="12"/>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row>
    <row r="332" spans="1:50" s="49" customFormat="1" x14ac:dyDescent="0.4">
      <c r="A332" s="12"/>
      <c r="B332" s="12"/>
      <c r="C332" s="42"/>
      <c r="D332" s="12"/>
      <c r="E332" s="12"/>
      <c r="F332" s="12"/>
      <c r="G332" s="12"/>
      <c r="H332" s="12"/>
      <c r="I332" s="12"/>
      <c r="J332" s="12"/>
      <c r="K332" s="12"/>
      <c r="L332" s="42"/>
      <c r="O332" s="12"/>
      <c r="P332" s="12"/>
      <c r="Q332" s="12"/>
      <c r="R332" s="12"/>
      <c r="S332" s="12"/>
      <c r="T332" s="12"/>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row>
    <row r="333" spans="1:50" s="49" customFormat="1" x14ac:dyDescent="0.4">
      <c r="A333" s="12"/>
      <c r="B333" s="12"/>
      <c r="C333" s="42"/>
      <c r="D333" s="12"/>
      <c r="E333" s="12"/>
      <c r="F333" s="12"/>
      <c r="G333" s="12"/>
      <c r="H333" s="12"/>
      <c r="I333" s="12"/>
      <c r="J333" s="12"/>
      <c r="K333" s="12"/>
      <c r="L333" s="42"/>
      <c r="O333" s="12"/>
      <c r="P333" s="12"/>
      <c r="Q333" s="12"/>
      <c r="R333" s="12"/>
      <c r="S333" s="12"/>
      <c r="T333" s="12"/>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row>
    <row r="334" spans="1:50" s="49" customFormat="1" x14ac:dyDescent="0.4">
      <c r="A334" s="12"/>
      <c r="B334" s="12"/>
      <c r="C334" s="42"/>
      <c r="D334" s="12"/>
      <c r="E334" s="12"/>
      <c r="F334" s="12"/>
      <c r="G334" s="12"/>
      <c r="H334" s="12"/>
      <c r="I334" s="12"/>
      <c r="J334" s="12"/>
      <c r="K334" s="12"/>
      <c r="L334" s="42"/>
      <c r="O334" s="12"/>
      <c r="P334" s="12"/>
      <c r="Q334" s="12"/>
      <c r="R334" s="12"/>
      <c r="S334" s="12"/>
      <c r="T334" s="12"/>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row>
    <row r="335" spans="1:50" s="49" customFormat="1" x14ac:dyDescent="0.4">
      <c r="A335" s="12"/>
      <c r="B335" s="12"/>
      <c r="C335" s="42"/>
      <c r="D335" s="12"/>
      <c r="E335" s="12"/>
      <c r="F335" s="12"/>
      <c r="G335" s="12"/>
      <c r="H335" s="12"/>
      <c r="I335" s="12"/>
      <c r="J335" s="12"/>
      <c r="K335" s="12"/>
      <c r="L335" s="42"/>
      <c r="O335" s="12"/>
      <c r="P335" s="12"/>
      <c r="Q335" s="12"/>
      <c r="R335" s="12"/>
      <c r="S335" s="12"/>
      <c r="T335" s="12"/>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row>
    <row r="336" spans="1:50" s="49" customFormat="1" x14ac:dyDescent="0.4">
      <c r="A336" s="12"/>
      <c r="B336" s="12"/>
      <c r="C336" s="42"/>
      <c r="D336" s="12"/>
      <c r="E336" s="12"/>
      <c r="F336" s="12"/>
      <c r="G336" s="12"/>
      <c r="H336" s="12"/>
      <c r="I336" s="12"/>
      <c r="J336" s="12"/>
      <c r="K336" s="12"/>
      <c r="L336" s="42"/>
      <c r="O336" s="12"/>
      <c r="P336" s="12"/>
      <c r="Q336" s="12"/>
      <c r="R336" s="12"/>
      <c r="S336" s="12"/>
      <c r="T336" s="12"/>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row>
    <row r="337" spans="1:50" s="49" customFormat="1" x14ac:dyDescent="0.4">
      <c r="A337" s="12"/>
      <c r="B337" s="12"/>
      <c r="C337" s="42"/>
      <c r="D337" s="12"/>
      <c r="E337" s="12"/>
      <c r="F337" s="12"/>
      <c r="G337" s="12"/>
      <c r="H337" s="12"/>
      <c r="I337" s="12"/>
      <c r="J337" s="12"/>
      <c r="K337" s="12"/>
      <c r="L337" s="42"/>
      <c r="O337" s="12"/>
      <c r="P337" s="12"/>
      <c r="Q337" s="12"/>
      <c r="R337" s="12"/>
      <c r="S337" s="12"/>
      <c r="T337" s="12"/>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row>
    <row r="338" spans="1:50" s="49" customFormat="1" x14ac:dyDescent="0.4">
      <c r="A338" s="12"/>
      <c r="B338" s="12"/>
      <c r="C338" s="42"/>
      <c r="D338" s="12"/>
      <c r="E338" s="12"/>
      <c r="F338" s="12"/>
      <c r="G338" s="12"/>
      <c r="H338" s="12"/>
      <c r="I338" s="12"/>
      <c r="J338" s="12"/>
      <c r="K338" s="12"/>
      <c r="L338" s="42"/>
      <c r="O338" s="12"/>
      <c r="P338" s="12"/>
      <c r="Q338" s="12"/>
      <c r="R338" s="12"/>
      <c r="S338" s="12"/>
      <c r="T338" s="12"/>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row>
    <row r="339" spans="1:50" s="49" customFormat="1" x14ac:dyDescent="0.4">
      <c r="A339" s="12"/>
      <c r="B339" s="12"/>
      <c r="C339" s="42"/>
      <c r="D339" s="12"/>
      <c r="E339" s="12"/>
      <c r="F339" s="12"/>
      <c r="G339" s="12"/>
      <c r="H339" s="12"/>
      <c r="I339" s="12"/>
      <c r="J339" s="12"/>
      <c r="K339" s="12"/>
      <c r="L339" s="42"/>
      <c r="O339" s="12"/>
      <c r="P339" s="12"/>
      <c r="Q339" s="12"/>
      <c r="R339" s="12"/>
      <c r="S339" s="12"/>
      <c r="T339" s="12"/>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row>
    <row r="340" spans="1:50" s="49" customFormat="1" x14ac:dyDescent="0.4">
      <c r="A340" s="12"/>
      <c r="B340" s="12"/>
      <c r="C340" s="42"/>
      <c r="D340" s="12"/>
      <c r="E340" s="12"/>
      <c r="F340" s="12"/>
      <c r="G340" s="12"/>
      <c r="H340" s="12"/>
      <c r="I340" s="12"/>
      <c r="J340" s="12"/>
      <c r="K340" s="12"/>
      <c r="L340" s="42"/>
      <c r="O340" s="12"/>
      <c r="P340" s="12"/>
      <c r="Q340" s="12"/>
      <c r="R340" s="12"/>
      <c r="S340" s="12"/>
      <c r="T340" s="12"/>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row>
    <row r="341" spans="1:50" s="49" customFormat="1" x14ac:dyDescent="0.4">
      <c r="A341" s="12"/>
      <c r="B341" s="12"/>
      <c r="C341" s="42"/>
      <c r="D341" s="12"/>
      <c r="E341" s="12"/>
      <c r="F341" s="12"/>
      <c r="G341" s="12"/>
      <c r="H341" s="12"/>
      <c r="I341" s="12"/>
      <c r="J341" s="12"/>
      <c r="K341" s="12"/>
      <c r="L341" s="42"/>
      <c r="O341" s="12"/>
      <c r="P341" s="12"/>
      <c r="Q341" s="12"/>
      <c r="R341" s="12"/>
      <c r="S341" s="12"/>
      <c r="T341" s="12"/>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row>
    <row r="342" spans="1:50" s="49" customFormat="1" x14ac:dyDescent="0.4">
      <c r="A342" s="12"/>
      <c r="B342" s="12"/>
      <c r="C342" s="42"/>
      <c r="D342" s="12"/>
      <c r="E342" s="12"/>
      <c r="F342" s="12"/>
      <c r="G342" s="12"/>
      <c r="H342" s="12"/>
      <c r="I342" s="12"/>
      <c r="J342" s="12"/>
      <c r="K342" s="12"/>
      <c r="L342" s="42"/>
      <c r="O342" s="12"/>
      <c r="P342" s="12"/>
      <c r="Q342" s="12"/>
      <c r="R342" s="12"/>
      <c r="S342" s="12"/>
      <c r="T342" s="12"/>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row>
    <row r="343" spans="1:50" s="49" customFormat="1" x14ac:dyDescent="0.4">
      <c r="A343" s="12"/>
      <c r="B343" s="12"/>
      <c r="C343" s="42"/>
      <c r="D343" s="12"/>
      <c r="E343" s="12"/>
      <c r="F343" s="12"/>
      <c r="G343" s="12"/>
      <c r="H343" s="12"/>
      <c r="I343" s="12"/>
      <c r="J343" s="12"/>
      <c r="K343" s="12"/>
      <c r="L343" s="42"/>
      <c r="O343" s="12"/>
      <c r="P343" s="12"/>
      <c r="Q343" s="12"/>
      <c r="R343" s="12"/>
      <c r="S343" s="12"/>
      <c r="T343" s="12"/>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row>
    <row r="344" spans="1:50" s="49" customFormat="1" x14ac:dyDescent="0.4">
      <c r="A344" s="12"/>
      <c r="B344" s="12"/>
      <c r="C344" s="42"/>
      <c r="D344" s="12"/>
      <c r="E344" s="12"/>
      <c r="F344" s="12"/>
      <c r="G344" s="12"/>
      <c r="H344" s="12"/>
      <c r="I344" s="12"/>
      <c r="J344" s="12"/>
      <c r="K344" s="12"/>
      <c r="L344" s="42"/>
      <c r="O344" s="12"/>
      <c r="P344" s="12"/>
      <c r="Q344" s="12"/>
      <c r="R344" s="12"/>
      <c r="S344" s="12"/>
      <c r="T344" s="12"/>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row>
    <row r="345" spans="1:50" s="49" customFormat="1" x14ac:dyDescent="0.4">
      <c r="A345" s="12"/>
      <c r="B345" s="12"/>
      <c r="C345" s="42"/>
      <c r="D345" s="12"/>
      <c r="E345" s="12"/>
      <c r="F345" s="12"/>
      <c r="G345" s="12"/>
      <c r="H345" s="12"/>
      <c r="I345" s="12"/>
      <c r="J345" s="12"/>
      <c r="K345" s="12"/>
      <c r="L345" s="42"/>
      <c r="O345" s="12"/>
      <c r="P345" s="12"/>
      <c r="Q345" s="12"/>
      <c r="R345" s="12"/>
      <c r="S345" s="12"/>
      <c r="T345" s="12"/>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row>
    <row r="346" spans="1:50" s="49" customFormat="1" x14ac:dyDescent="0.4">
      <c r="A346" s="12"/>
      <c r="B346" s="12"/>
      <c r="C346" s="42"/>
      <c r="D346" s="12"/>
      <c r="E346" s="12"/>
      <c r="F346" s="12"/>
      <c r="G346" s="12"/>
      <c r="H346" s="12"/>
      <c r="I346" s="12"/>
      <c r="J346" s="12"/>
      <c r="K346" s="12"/>
      <c r="L346" s="42"/>
      <c r="O346" s="12"/>
      <c r="P346" s="12"/>
      <c r="Q346" s="12"/>
      <c r="R346" s="12"/>
      <c r="S346" s="12"/>
      <c r="T346" s="12"/>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row>
    <row r="347" spans="1:50" s="49" customFormat="1" x14ac:dyDescent="0.4">
      <c r="A347" s="12"/>
      <c r="B347" s="12"/>
      <c r="C347" s="42"/>
      <c r="D347" s="12"/>
      <c r="E347" s="12"/>
      <c r="F347" s="12"/>
      <c r="G347" s="12"/>
      <c r="H347" s="12"/>
      <c r="I347" s="12"/>
      <c r="J347" s="12"/>
      <c r="K347" s="12"/>
      <c r="L347" s="42"/>
      <c r="O347" s="12"/>
      <c r="P347" s="12"/>
      <c r="Q347" s="12"/>
      <c r="R347" s="12"/>
      <c r="S347" s="12"/>
      <c r="T347" s="12"/>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row>
    <row r="348" spans="1:50" s="49" customFormat="1" x14ac:dyDescent="0.4">
      <c r="A348" s="12"/>
      <c r="B348" s="12"/>
      <c r="C348" s="42"/>
      <c r="D348" s="12"/>
      <c r="E348" s="12"/>
      <c r="F348" s="12"/>
      <c r="G348" s="12"/>
      <c r="H348" s="12"/>
      <c r="I348" s="12"/>
      <c r="J348" s="12"/>
      <c r="K348" s="12"/>
      <c r="L348" s="42"/>
      <c r="O348" s="12"/>
      <c r="P348" s="12"/>
      <c r="Q348" s="12"/>
      <c r="R348" s="12"/>
      <c r="S348" s="12"/>
      <c r="T348" s="12"/>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row>
    <row r="349" spans="1:50" s="49" customFormat="1" x14ac:dyDescent="0.4">
      <c r="A349" s="12"/>
      <c r="B349" s="12"/>
      <c r="C349" s="42"/>
      <c r="D349" s="12"/>
      <c r="E349" s="12"/>
      <c r="F349" s="12"/>
      <c r="G349" s="12"/>
      <c r="H349" s="12"/>
      <c r="I349" s="12"/>
      <c r="J349" s="12"/>
      <c r="K349" s="12"/>
      <c r="L349" s="42"/>
      <c r="O349" s="12"/>
      <c r="P349" s="12"/>
      <c r="Q349" s="12"/>
      <c r="R349" s="12"/>
      <c r="S349" s="12"/>
      <c r="T349" s="12"/>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row>
    <row r="350" spans="1:50" s="49" customFormat="1" x14ac:dyDescent="0.4">
      <c r="A350" s="12"/>
      <c r="B350" s="12"/>
      <c r="C350" s="42"/>
      <c r="D350" s="12"/>
      <c r="E350" s="12"/>
      <c r="F350" s="12"/>
      <c r="G350" s="12"/>
      <c r="H350" s="12"/>
      <c r="I350" s="12"/>
      <c r="J350" s="12"/>
      <c r="K350" s="12"/>
      <c r="L350" s="42"/>
      <c r="O350" s="12"/>
      <c r="P350" s="12"/>
      <c r="Q350" s="12"/>
      <c r="R350" s="12"/>
      <c r="S350" s="12"/>
      <c r="T350" s="12"/>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row>
    <row r="351" spans="1:50" s="49" customFormat="1" x14ac:dyDescent="0.4">
      <c r="A351" s="12"/>
      <c r="B351" s="12"/>
      <c r="C351" s="42"/>
      <c r="D351" s="12"/>
      <c r="E351" s="12"/>
      <c r="F351" s="12"/>
      <c r="G351" s="12"/>
      <c r="H351" s="12"/>
      <c r="I351" s="12"/>
      <c r="J351" s="12"/>
      <c r="K351" s="12"/>
      <c r="L351" s="42"/>
      <c r="O351" s="12"/>
      <c r="P351" s="12"/>
      <c r="Q351" s="12"/>
      <c r="R351" s="12"/>
      <c r="S351" s="12"/>
      <c r="T351" s="12"/>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row>
    <row r="352" spans="1:50" s="49" customFormat="1" x14ac:dyDescent="0.4">
      <c r="A352" s="12"/>
      <c r="B352" s="12"/>
      <c r="C352" s="42"/>
      <c r="D352" s="12"/>
      <c r="E352" s="12"/>
      <c r="F352" s="12"/>
      <c r="G352" s="12"/>
      <c r="H352" s="12"/>
      <c r="I352" s="12"/>
      <c r="J352" s="12"/>
      <c r="K352" s="12"/>
      <c r="L352" s="42"/>
      <c r="O352" s="12"/>
      <c r="P352" s="12"/>
      <c r="Q352" s="12"/>
      <c r="R352" s="12"/>
      <c r="S352" s="12"/>
      <c r="T352" s="12"/>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row>
    <row r="353" spans="1:50" s="49" customFormat="1" x14ac:dyDescent="0.4">
      <c r="A353" s="12"/>
      <c r="B353" s="12"/>
      <c r="C353" s="42"/>
      <c r="D353" s="12"/>
      <c r="E353" s="12"/>
      <c r="F353" s="12"/>
      <c r="G353" s="12"/>
      <c r="H353" s="12"/>
      <c r="I353" s="12"/>
      <c r="J353" s="12"/>
      <c r="K353" s="12"/>
      <c r="L353" s="42"/>
      <c r="O353" s="12"/>
      <c r="P353" s="12"/>
      <c r="Q353" s="12"/>
      <c r="R353" s="12"/>
      <c r="S353" s="12"/>
      <c r="T353" s="12"/>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row>
    <row r="354" spans="1:50" s="49" customFormat="1" x14ac:dyDescent="0.4">
      <c r="A354" s="12"/>
      <c r="B354" s="12"/>
      <c r="C354" s="42"/>
      <c r="D354" s="12"/>
      <c r="E354" s="12"/>
      <c r="F354" s="12"/>
      <c r="G354" s="12"/>
      <c r="H354" s="12"/>
      <c r="I354" s="12"/>
      <c r="J354" s="12"/>
      <c r="K354" s="12"/>
      <c r="L354" s="42"/>
      <c r="O354" s="12"/>
      <c r="P354" s="12"/>
      <c r="Q354" s="12"/>
      <c r="R354" s="12"/>
      <c r="S354" s="12"/>
      <c r="T354" s="12"/>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row>
    <row r="355" spans="1:50" s="49" customFormat="1" x14ac:dyDescent="0.4">
      <c r="A355" s="12"/>
      <c r="B355" s="12"/>
      <c r="C355" s="42"/>
      <c r="D355" s="12"/>
      <c r="E355" s="12"/>
      <c r="F355" s="12"/>
      <c r="G355" s="12"/>
      <c r="H355" s="12"/>
      <c r="I355" s="12"/>
      <c r="J355" s="12"/>
      <c r="K355" s="12"/>
      <c r="L355" s="42"/>
      <c r="O355" s="12"/>
      <c r="P355" s="12"/>
      <c r="Q355" s="12"/>
      <c r="R355" s="12"/>
      <c r="S355" s="12"/>
      <c r="T355" s="12"/>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row>
    <row r="356" spans="1:50" s="49" customFormat="1" x14ac:dyDescent="0.4">
      <c r="A356" s="12"/>
      <c r="B356" s="12"/>
      <c r="C356" s="42"/>
      <c r="D356" s="12"/>
      <c r="E356" s="12"/>
      <c r="F356" s="12"/>
      <c r="G356" s="12"/>
      <c r="H356" s="12"/>
      <c r="I356" s="12"/>
      <c r="J356" s="12"/>
      <c r="K356" s="12"/>
      <c r="L356" s="42"/>
      <c r="O356" s="12"/>
      <c r="P356" s="12"/>
      <c r="Q356" s="12"/>
      <c r="R356" s="12"/>
      <c r="S356" s="12"/>
      <c r="T356" s="12"/>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row>
    <row r="357" spans="1:50" s="49" customFormat="1" x14ac:dyDescent="0.4">
      <c r="A357" s="12"/>
      <c r="B357" s="12"/>
      <c r="C357" s="42"/>
      <c r="D357" s="12"/>
      <c r="E357" s="12"/>
      <c r="F357" s="12"/>
      <c r="G357" s="12"/>
      <c r="H357" s="12"/>
      <c r="I357" s="12"/>
      <c r="J357" s="12"/>
      <c r="K357" s="12"/>
      <c r="L357" s="42"/>
      <c r="O357" s="12"/>
      <c r="P357" s="12"/>
      <c r="Q357" s="12"/>
      <c r="R357" s="12"/>
      <c r="S357" s="12"/>
      <c r="T357" s="12"/>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row>
    <row r="358" spans="1:50" s="49" customFormat="1" x14ac:dyDescent="0.4">
      <c r="A358" s="12"/>
      <c r="B358" s="12"/>
      <c r="C358" s="42"/>
      <c r="D358" s="12"/>
      <c r="E358" s="12"/>
      <c r="F358" s="12"/>
      <c r="G358" s="12"/>
      <c r="H358" s="12"/>
      <c r="I358" s="12"/>
      <c r="J358" s="12"/>
      <c r="K358" s="12"/>
      <c r="L358" s="42"/>
      <c r="O358" s="12"/>
      <c r="P358" s="12"/>
      <c r="Q358" s="12"/>
      <c r="R358" s="12"/>
      <c r="S358" s="12"/>
      <c r="T358" s="12"/>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row>
    <row r="359" spans="1:50" s="49" customFormat="1" x14ac:dyDescent="0.4">
      <c r="A359" s="12"/>
      <c r="B359" s="12"/>
      <c r="C359" s="42"/>
      <c r="D359" s="12"/>
      <c r="E359" s="12"/>
      <c r="F359" s="12"/>
      <c r="G359" s="12"/>
      <c r="H359" s="12"/>
      <c r="I359" s="12"/>
      <c r="J359" s="12"/>
      <c r="K359" s="12"/>
      <c r="L359" s="42"/>
      <c r="O359" s="12"/>
      <c r="P359" s="12"/>
      <c r="Q359" s="12"/>
      <c r="R359" s="12"/>
      <c r="S359" s="12"/>
      <c r="T359" s="12"/>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row>
    <row r="360" spans="1:50" s="49" customFormat="1" x14ac:dyDescent="0.4">
      <c r="A360" s="12"/>
      <c r="B360" s="12"/>
      <c r="C360" s="42"/>
      <c r="D360" s="12"/>
      <c r="E360" s="12"/>
      <c r="F360" s="12"/>
      <c r="G360" s="12"/>
      <c r="H360" s="12"/>
      <c r="I360" s="12"/>
      <c r="J360" s="12"/>
      <c r="K360" s="12"/>
      <c r="L360" s="42"/>
      <c r="O360" s="12"/>
      <c r="P360" s="12"/>
      <c r="Q360" s="12"/>
      <c r="R360" s="12"/>
      <c r="S360" s="12"/>
      <c r="T360" s="12"/>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row>
    <row r="361" spans="1:50" s="49" customFormat="1" x14ac:dyDescent="0.4">
      <c r="A361" s="12"/>
      <c r="B361" s="12"/>
      <c r="C361" s="42"/>
      <c r="D361" s="12"/>
      <c r="E361" s="12"/>
      <c r="F361" s="12"/>
      <c r="G361" s="12"/>
      <c r="H361" s="12"/>
      <c r="I361" s="12"/>
      <c r="J361" s="12"/>
      <c r="K361" s="12"/>
      <c r="L361" s="42"/>
      <c r="O361" s="12"/>
      <c r="P361" s="12"/>
      <c r="Q361" s="12"/>
      <c r="R361" s="12"/>
      <c r="S361" s="12"/>
      <c r="T361" s="12"/>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row>
    <row r="362" spans="1:50" s="49" customFormat="1" x14ac:dyDescent="0.4">
      <c r="A362" s="12"/>
      <c r="B362" s="12"/>
      <c r="C362" s="42"/>
      <c r="D362" s="12"/>
      <c r="E362" s="12"/>
      <c r="F362" s="12"/>
      <c r="G362" s="12"/>
      <c r="H362" s="12"/>
      <c r="I362" s="12"/>
      <c r="J362" s="12"/>
      <c r="K362" s="12"/>
      <c r="L362" s="42"/>
      <c r="O362" s="12"/>
      <c r="P362" s="12"/>
      <c r="Q362" s="12"/>
      <c r="R362" s="12"/>
      <c r="S362" s="12"/>
      <c r="T362" s="12"/>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row>
    <row r="363" spans="1:50" s="49" customFormat="1" x14ac:dyDescent="0.4">
      <c r="A363" s="12"/>
      <c r="B363" s="12"/>
      <c r="C363" s="42"/>
      <c r="D363" s="12"/>
      <c r="E363" s="12"/>
      <c r="F363" s="12"/>
      <c r="G363" s="12"/>
      <c r="H363" s="12"/>
      <c r="I363" s="12"/>
      <c r="J363" s="12"/>
      <c r="K363" s="12"/>
      <c r="L363" s="42"/>
      <c r="O363" s="12"/>
      <c r="P363" s="12"/>
      <c r="Q363" s="12"/>
      <c r="R363" s="12"/>
      <c r="S363" s="12"/>
      <c r="T363" s="12"/>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row>
    <row r="364" spans="1:50" s="49" customFormat="1" x14ac:dyDescent="0.4">
      <c r="A364" s="12"/>
      <c r="B364" s="12"/>
      <c r="C364" s="42"/>
      <c r="D364" s="12"/>
      <c r="E364" s="12"/>
      <c r="F364" s="12"/>
      <c r="G364" s="12"/>
      <c r="H364" s="12"/>
      <c r="I364" s="12"/>
      <c r="J364" s="12"/>
      <c r="K364" s="12"/>
      <c r="L364" s="42"/>
      <c r="O364" s="12"/>
      <c r="P364" s="12"/>
      <c r="Q364" s="12"/>
      <c r="R364" s="12"/>
      <c r="S364" s="12"/>
      <c r="T364" s="12"/>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row>
    <row r="365" spans="1:50" s="49" customFormat="1" x14ac:dyDescent="0.4">
      <c r="A365" s="12"/>
      <c r="B365" s="12"/>
      <c r="C365" s="42"/>
      <c r="D365" s="12"/>
      <c r="E365" s="12"/>
      <c r="F365" s="12"/>
      <c r="G365" s="12"/>
      <c r="H365" s="12"/>
      <c r="I365" s="12"/>
      <c r="J365" s="12"/>
      <c r="K365" s="12"/>
      <c r="L365" s="42"/>
      <c r="O365" s="12"/>
      <c r="P365" s="12"/>
      <c r="Q365" s="12"/>
      <c r="R365" s="12"/>
      <c r="S365" s="12"/>
      <c r="T365" s="12"/>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row>
    <row r="366" spans="1:50" s="49" customFormat="1" x14ac:dyDescent="0.4">
      <c r="A366" s="12"/>
      <c r="B366" s="12"/>
      <c r="C366" s="42"/>
      <c r="D366" s="12"/>
      <c r="E366" s="12"/>
      <c r="F366" s="12"/>
      <c r="G366" s="12"/>
      <c r="H366" s="12"/>
      <c r="I366" s="12"/>
      <c r="J366" s="12"/>
      <c r="K366" s="12"/>
      <c r="L366" s="42"/>
      <c r="O366" s="12"/>
      <c r="P366" s="12"/>
      <c r="Q366" s="12"/>
      <c r="R366" s="12"/>
      <c r="S366" s="12"/>
      <c r="T366" s="12"/>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row>
    <row r="367" spans="1:50" s="49" customFormat="1" x14ac:dyDescent="0.4">
      <c r="A367" s="12"/>
      <c r="B367" s="12"/>
      <c r="C367" s="42"/>
      <c r="D367" s="12"/>
      <c r="E367" s="12"/>
      <c r="F367" s="12"/>
      <c r="G367" s="12"/>
      <c r="H367" s="12"/>
      <c r="I367" s="12"/>
      <c r="J367" s="12"/>
      <c r="K367" s="12"/>
      <c r="L367" s="42"/>
      <c r="O367" s="12"/>
      <c r="P367" s="12"/>
      <c r="Q367" s="12"/>
      <c r="R367" s="12"/>
      <c r="S367" s="12"/>
      <c r="T367" s="12"/>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row>
    <row r="368" spans="1:50" s="49" customFormat="1" x14ac:dyDescent="0.4">
      <c r="A368" s="12"/>
      <c r="B368" s="12"/>
      <c r="C368" s="42"/>
      <c r="D368" s="12"/>
      <c r="E368" s="12"/>
      <c r="F368" s="12"/>
      <c r="G368" s="12"/>
      <c r="H368" s="12"/>
      <c r="I368" s="12"/>
      <c r="J368" s="12"/>
      <c r="K368" s="12"/>
      <c r="L368" s="42"/>
      <c r="O368" s="12"/>
      <c r="P368" s="12"/>
      <c r="Q368" s="12"/>
      <c r="R368" s="12"/>
      <c r="S368" s="12"/>
      <c r="T368" s="12"/>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row>
    <row r="369" spans="1:50" s="49" customFormat="1" x14ac:dyDescent="0.4">
      <c r="A369" s="12"/>
      <c r="B369" s="12"/>
      <c r="C369" s="42"/>
      <c r="D369" s="12"/>
      <c r="E369" s="12"/>
      <c r="F369" s="12"/>
      <c r="G369" s="12"/>
      <c r="H369" s="12"/>
      <c r="I369" s="12"/>
      <c r="J369" s="12"/>
      <c r="K369" s="12"/>
      <c r="L369" s="42"/>
      <c r="O369" s="12"/>
      <c r="P369" s="12"/>
      <c r="Q369" s="12"/>
      <c r="R369" s="12"/>
      <c r="S369" s="12"/>
      <c r="T369" s="12"/>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row>
    <row r="370" spans="1:50" s="49" customFormat="1" x14ac:dyDescent="0.4">
      <c r="A370" s="12"/>
      <c r="B370" s="12"/>
      <c r="C370" s="42"/>
      <c r="D370" s="12"/>
      <c r="E370" s="12"/>
      <c r="F370" s="12"/>
      <c r="G370" s="12"/>
      <c r="H370" s="12"/>
      <c r="I370" s="12"/>
      <c r="J370" s="12"/>
      <c r="K370" s="12"/>
      <c r="L370" s="42"/>
      <c r="O370" s="12"/>
      <c r="P370" s="12"/>
      <c r="Q370" s="12"/>
      <c r="R370" s="12"/>
      <c r="S370" s="12"/>
      <c r="T370" s="12"/>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row>
    <row r="371" spans="1:50" s="49" customFormat="1" x14ac:dyDescent="0.4">
      <c r="A371" s="12"/>
      <c r="B371" s="12"/>
      <c r="C371" s="42"/>
      <c r="D371" s="12"/>
      <c r="E371" s="12"/>
      <c r="F371" s="12"/>
      <c r="G371" s="12"/>
      <c r="H371" s="12"/>
      <c r="I371" s="12"/>
      <c r="J371" s="12"/>
      <c r="K371" s="12"/>
      <c r="L371" s="42"/>
      <c r="O371" s="12"/>
      <c r="P371" s="12"/>
      <c r="Q371" s="12"/>
      <c r="R371" s="12"/>
      <c r="S371" s="12"/>
      <c r="T371" s="12"/>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row>
    <row r="372" spans="1:50" s="49" customFormat="1" x14ac:dyDescent="0.4">
      <c r="A372" s="12"/>
      <c r="B372" s="12"/>
      <c r="C372" s="42"/>
      <c r="D372" s="12"/>
      <c r="E372" s="12"/>
      <c r="F372" s="12"/>
      <c r="G372" s="12"/>
      <c r="H372" s="12"/>
      <c r="I372" s="12"/>
      <c r="J372" s="12"/>
      <c r="K372" s="12"/>
      <c r="L372" s="42"/>
      <c r="O372" s="12"/>
      <c r="P372" s="12"/>
      <c r="Q372" s="12"/>
      <c r="R372" s="12"/>
      <c r="S372" s="12"/>
      <c r="T372" s="12"/>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row>
    <row r="373" spans="1:50" s="49" customFormat="1" x14ac:dyDescent="0.4">
      <c r="A373" s="12"/>
      <c r="B373" s="12"/>
      <c r="C373" s="42"/>
      <c r="D373" s="12"/>
      <c r="E373" s="12"/>
      <c r="F373" s="12"/>
      <c r="G373" s="12"/>
      <c r="H373" s="12"/>
      <c r="I373" s="12"/>
      <c r="J373" s="12"/>
      <c r="K373" s="12"/>
      <c r="L373" s="42"/>
      <c r="O373" s="12"/>
      <c r="P373" s="12"/>
      <c r="Q373" s="12"/>
      <c r="R373" s="12"/>
      <c r="S373" s="12"/>
      <c r="T373" s="12"/>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row>
    <row r="374" spans="1:50" s="49" customFormat="1" x14ac:dyDescent="0.4">
      <c r="A374" s="12"/>
      <c r="B374" s="12"/>
      <c r="C374" s="42"/>
      <c r="D374" s="12"/>
      <c r="E374" s="12"/>
      <c r="F374" s="12"/>
      <c r="G374" s="12"/>
      <c r="H374" s="12"/>
      <c r="I374" s="12"/>
      <c r="J374" s="12"/>
      <c r="K374" s="12"/>
      <c r="L374" s="42"/>
      <c r="O374" s="12"/>
      <c r="P374" s="12"/>
      <c r="Q374" s="12"/>
      <c r="R374" s="12"/>
      <c r="S374" s="12"/>
      <c r="T374" s="12"/>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row>
    <row r="375" spans="1:50" s="49" customFormat="1" x14ac:dyDescent="0.4">
      <c r="A375" s="12"/>
      <c r="B375" s="12"/>
      <c r="C375" s="42"/>
      <c r="D375" s="12"/>
      <c r="E375" s="12"/>
      <c r="F375" s="12"/>
      <c r="G375" s="12"/>
      <c r="H375" s="12"/>
      <c r="I375" s="12"/>
      <c r="J375" s="12"/>
      <c r="K375" s="12"/>
      <c r="L375" s="42"/>
      <c r="O375" s="12"/>
      <c r="P375" s="12"/>
      <c r="Q375" s="12"/>
      <c r="R375" s="12"/>
      <c r="S375" s="12"/>
      <c r="T375" s="12"/>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row>
    <row r="376" spans="1:50" s="49" customFormat="1" x14ac:dyDescent="0.4">
      <c r="A376" s="12"/>
      <c r="B376" s="12"/>
      <c r="C376" s="42"/>
      <c r="D376" s="12"/>
      <c r="E376" s="12"/>
      <c r="F376" s="12"/>
      <c r="G376" s="12"/>
      <c r="H376" s="12"/>
      <c r="I376" s="12"/>
      <c r="J376" s="12"/>
      <c r="K376" s="12"/>
      <c r="L376" s="42"/>
      <c r="O376" s="12"/>
      <c r="P376" s="12"/>
      <c r="Q376" s="12"/>
      <c r="R376" s="12"/>
      <c r="S376" s="12"/>
      <c r="T376" s="12"/>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row>
    <row r="377" spans="1:50" s="49" customFormat="1" x14ac:dyDescent="0.4">
      <c r="A377" s="12"/>
      <c r="B377" s="12"/>
      <c r="C377" s="42"/>
      <c r="D377" s="12"/>
      <c r="E377" s="12"/>
      <c r="F377" s="12"/>
      <c r="G377" s="12"/>
      <c r="H377" s="12"/>
      <c r="I377" s="12"/>
      <c r="J377" s="12"/>
      <c r="K377" s="12"/>
      <c r="L377" s="42"/>
      <c r="O377" s="12"/>
      <c r="P377" s="12"/>
      <c r="Q377" s="12"/>
      <c r="R377" s="12"/>
      <c r="S377" s="12"/>
      <c r="T377" s="12"/>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row>
    <row r="378" spans="1:50" s="49" customFormat="1" x14ac:dyDescent="0.4">
      <c r="A378" s="12"/>
      <c r="B378" s="12"/>
      <c r="C378" s="42"/>
      <c r="D378" s="12"/>
      <c r="E378" s="12"/>
      <c r="F378" s="12"/>
      <c r="G378" s="12"/>
      <c r="H378" s="12"/>
      <c r="I378" s="12"/>
      <c r="J378" s="12"/>
      <c r="K378" s="12"/>
      <c r="L378" s="42"/>
      <c r="O378" s="12"/>
      <c r="P378" s="12"/>
      <c r="Q378" s="12"/>
      <c r="R378" s="12"/>
      <c r="S378" s="12"/>
      <c r="T378" s="12"/>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row>
    <row r="379" spans="1:50" s="49" customFormat="1" x14ac:dyDescent="0.4">
      <c r="A379" s="12"/>
      <c r="B379" s="12"/>
      <c r="C379" s="42"/>
      <c r="D379" s="12"/>
      <c r="E379" s="12"/>
      <c r="F379" s="12"/>
      <c r="G379" s="12"/>
      <c r="H379" s="12"/>
      <c r="I379" s="12"/>
      <c r="J379" s="12"/>
      <c r="K379" s="12"/>
      <c r="L379" s="42"/>
      <c r="O379" s="12"/>
      <c r="P379" s="12"/>
      <c r="Q379" s="12"/>
      <c r="R379" s="12"/>
      <c r="S379" s="12"/>
      <c r="T379" s="12"/>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row>
    <row r="380" spans="1:50" s="49" customFormat="1" x14ac:dyDescent="0.4">
      <c r="A380" s="12"/>
      <c r="B380" s="12"/>
      <c r="C380" s="42"/>
      <c r="D380" s="12"/>
      <c r="E380" s="12"/>
      <c r="F380" s="12"/>
      <c r="G380" s="12"/>
      <c r="H380" s="12"/>
      <c r="I380" s="12"/>
      <c r="J380" s="12"/>
      <c r="K380" s="12"/>
      <c r="L380" s="42"/>
      <c r="O380" s="12"/>
      <c r="P380" s="12"/>
      <c r="Q380" s="12"/>
      <c r="R380" s="12"/>
      <c r="S380" s="12"/>
      <c r="T380" s="12"/>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row>
    <row r="381" spans="1:50" s="49" customFormat="1" x14ac:dyDescent="0.4">
      <c r="A381" s="12"/>
      <c r="B381" s="12"/>
      <c r="C381" s="42"/>
      <c r="D381" s="12"/>
      <c r="E381" s="12"/>
      <c r="F381" s="12"/>
      <c r="G381" s="12"/>
      <c r="H381" s="12"/>
      <c r="I381" s="12"/>
      <c r="J381" s="12"/>
      <c r="K381" s="12"/>
      <c r="L381" s="42"/>
      <c r="O381" s="12"/>
      <c r="P381" s="12"/>
      <c r="Q381" s="12"/>
      <c r="R381" s="12"/>
      <c r="S381" s="12"/>
      <c r="T381" s="12"/>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row>
    <row r="382" spans="1:50" s="49" customFormat="1" x14ac:dyDescent="0.4">
      <c r="A382" s="12"/>
      <c r="B382" s="12"/>
      <c r="C382" s="42"/>
      <c r="D382" s="12"/>
      <c r="E382" s="12"/>
      <c r="F382" s="12"/>
      <c r="G382" s="12"/>
      <c r="H382" s="12"/>
      <c r="I382" s="12"/>
      <c r="J382" s="12"/>
      <c r="K382" s="12"/>
      <c r="L382" s="42"/>
      <c r="O382" s="12"/>
      <c r="P382" s="12"/>
      <c r="Q382" s="12"/>
      <c r="R382" s="12"/>
      <c r="S382" s="12"/>
      <c r="T382" s="12"/>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row>
    <row r="383" spans="1:50" s="49" customFormat="1" x14ac:dyDescent="0.4">
      <c r="A383" s="12"/>
      <c r="B383" s="12"/>
      <c r="C383" s="42"/>
      <c r="D383" s="12"/>
      <c r="E383" s="12"/>
      <c r="F383" s="12"/>
      <c r="G383" s="12"/>
      <c r="H383" s="12"/>
      <c r="I383" s="12"/>
      <c r="J383" s="12"/>
      <c r="K383" s="12"/>
      <c r="L383" s="42"/>
      <c r="O383" s="12"/>
      <c r="P383" s="12"/>
      <c r="Q383" s="12"/>
      <c r="R383" s="12"/>
      <c r="S383" s="12"/>
      <c r="T383" s="12"/>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row>
    <row r="384" spans="1:50" s="49" customFormat="1" x14ac:dyDescent="0.4">
      <c r="A384" s="12"/>
      <c r="B384" s="12"/>
      <c r="C384" s="42"/>
      <c r="D384" s="12"/>
      <c r="E384" s="12"/>
      <c r="F384" s="12"/>
      <c r="G384" s="12"/>
      <c r="H384" s="12"/>
      <c r="I384" s="12"/>
      <c r="J384" s="12"/>
      <c r="K384" s="12"/>
      <c r="L384" s="42"/>
      <c r="O384" s="12"/>
      <c r="P384" s="12"/>
      <c r="Q384" s="12"/>
      <c r="R384" s="12"/>
      <c r="S384" s="12"/>
      <c r="T384" s="12"/>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row>
    <row r="385" spans="1:50" s="49" customFormat="1" x14ac:dyDescent="0.4">
      <c r="A385" s="12"/>
      <c r="B385" s="12"/>
      <c r="C385" s="42"/>
      <c r="D385" s="12"/>
      <c r="E385" s="12"/>
      <c r="F385" s="12"/>
      <c r="G385" s="12"/>
      <c r="H385" s="12"/>
      <c r="I385" s="12"/>
      <c r="J385" s="12"/>
      <c r="K385" s="12"/>
      <c r="L385" s="42"/>
      <c r="O385" s="12"/>
      <c r="P385" s="12"/>
      <c r="Q385" s="12"/>
      <c r="R385" s="12"/>
      <c r="S385" s="12"/>
      <c r="T385" s="12"/>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row>
    <row r="386" spans="1:50" s="49" customFormat="1" x14ac:dyDescent="0.4">
      <c r="A386" s="12"/>
      <c r="B386" s="12"/>
      <c r="C386" s="42"/>
      <c r="D386" s="12"/>
      <c r="E386" s="12"/>
      <c r="F386" s="12"/>
      <c r="G386" s="12"/>
      <c r="H386" s="12"/>
      <c r="I386" s="12"/>
      <c r="J386" s="12"/>
      <c r="K386" s="12"/>
      <c r="L386" s="42"/>
      <c r="O386" s="12"/>
      <c r="P386" s="12"/>
      <c r="Q386" s="12"/>
      <c r="R386" s="12"/>
      <c r="S386" s="12"/>
      <c r="T386" s="12"/>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row>
    <row r="387" spans="1:50" s="49" customFormat="1" x14ac:dyDescent="0.4">
      <c r="A387" s="12"/>
      <c r="B387" s="12"/>
      <c r="C387" s="42"/>
      <c r="D387" s="12"/>
      <c r="E387" s="12"/>
      <c r="F387" s="12"/>
      <c r="G387" s="12"/>
      <c r="H387" s="12"/>
      <c r="I387" s="12"/>
      <c r="J387" s="12"/>
      <c r="K387" s="12"/>
      <c r="L387" s="42"/>
      <c r="O387" s="12"/>
      <c r="P387" s="12"/>
      <c r="Q387" s="12"/>
      <c r="R387" s="12"/>
      <c r="S387" s="12"/>
      <c r="T387" s="12"/>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row>
    <row r="388" spans="1:50" s="49" customFormat="1" x14ac:dyDescent="0.4">
      <c r="A388" s="12"/>
      <c r="B388" s="12"/>
      <c r="C388" s="42"/>
      <c r="D388" s="12"/>
      <c r="E388" s="12"/>
      <c r="F388" s="12"/>
      <c r="G388" s="12"/>
      <c r="H388" s="12"/>
      <c r="I388" s="12"/>
      <c r="J388" s="12"/>
      <c r="K388" s="12"/>
      <c r="L388" s="42"/>
      <c r="O388" s="12"/>
      <c r="P388" s="12"/>
      <c r="Q388" s="12"/>
      <c r="R388" s="12"/>
      <c r="S388" s="12"/>
      <c r="T388" s="12"/>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row>
    <row r="389" spans="1:50" s="49" customFormat="1" x14ac:dyDescent="0.4">
      <c r="A389" s="12"/>
      <c r="B389" s="12"/>
      <c r="C389" s="42"/>
      <c r="D389" s="12"/>
      <c r="E389" s="12"/>
      <c r="F389" s="12"/>
      <c r="G389" s="12"/>
      <c r="H389" s="12"/>
      <c r="I389" s="12"/>
      <c r="J389" s="12"/>
      <c r="K389" s="12"/>
      <c r="L389" s="42"/>
      <c r="O389" s="12"/>
      <c r="P389" s="12"/>
      <c r="Q389" s="12"/>
      <c r="R389" s="12"/>
      <c r="S389" s="12"/>
      <c r="T389" s="12"/>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row>
    <row r="390" spans="1:50" s="49" customFormat="1" x14ac:dyDescent="0.4">
      <c r="A390" s="12"/>
      <c r="B390" s="12"/>
      <c r="C390" s="42"/>
      <c r="D390" s="12"/>
      <c r="E390" s="12"/>
      <c r="F390" s="12"/>
      <c r="G390" s="12"/>
      <c r="H390" s="12"/>
      <c r="I390" s="12"/>
      <c r="J390" s="12"/>
      <c r="K390" s="12"/>
      <c r="L390" s="42"/>
      <c r="O390" s="12"/>
      <c r="P390" s="12"/>
      <c r="Q390" s="12"/>
      <c r="R390" s="12"/>
      <c r="S390" s="12"/>
      <c r="T390" s="12"/>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row>
    <row r="391" spans="1:50" s="49" customFormat="1" x14ac:dyDescent="0.4">
      <c r="A391" s="12"/>
      <c r="B391" s="12"/>
      <c r="C391" s="42"/>
      <c r="D391" s="12"/>
      <c r="E391" s="12"/>
      <c r="F391" s="12"/>
      <c r="G391" s="12"/>
      <c r="H391" s="12"/>
      <c r="I391" s="12"/>
      <c r="J391" s="12"/>
      <c r="K391" s="12"/>
      <c r="L391" s="42"/>
      <c r="O391" s="12"/>
      <c r="P391" s="12"/>
      <c r="Q391" s="12"/>
      <c r="R391" s="12"/>
      <c r="S391" s="12"/>
      <c r="T391" s="12"/>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row>
    <row r="392" spans="1:50" s="49" customFormat="1" x14ac:dyDescent="0.4">
      <c r="A392" s="12"/>
      <c r="B392" s="12"/>
      <c r="C392" s="42"/>
      <c r="D392" s="12"/>
      <c r="E392" s="12"/>
      <c r="F392" s="12"/>
      <c r="G392" s="12"/>
      <c r="H392" s="12"/>
      <c r="I392" s="12"/>
      <c r="J392" s="12"/>
      <c r="K392" s="12"/>
      <c r="L392" s="42"/>
      <c r="O392" s="12"/>
      <c r="P392" s="12"/>
      <c r="Q392" s="12"/>
      <c r="R392" s="12"/>
      <c r="S392" s="12"/>
      <c r="T392" s="12"/>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row>
    <row r="393" spans="1:50" s="49" customFormat="1" x14ac:dyDescent="0.4">
      <c r="A393" s="12"/>
      <c r="B393" s="12"/>
      <c r="C393" s="42"/>
      <c r="D393" s="12"/>
      <c r="E393" s="12"/>
      <c r="F393" s="12"/>
      <c r="G393" s="12"/>
      <c r="H393" s="12"/>
      <c r="I393" s="12"/>
      <c r="J393" s="12"/>
      <c r="K393" s="12"/>
      <c r="L393" s="42"/>
      <c r="O393" s="12"/>
      <c r="P393" s="12"/>
      <c r="Q393" s="12"/>
      <c r="R393" s="12"/>
      <c r="S393" s="12"/>
      <c r="T393" s="12"/>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row>
    <row r="394" spans="1:50" s="49" customFormat="1" x14ac:dyDescent="0.4">
      <c r="A394" s="12"/>
      <c r="B394" s="12"/>
      <c r="C394" s="42"/>
      <c r="D394" s="12"/>
      <c r="E394" s="12"/>
      <c r="F394" s="12"/>
      <c r="G394" s="12"/>
      <c r="H394" s="12"/>
      <c r="I394" s="12"/>
      <c r="J394" s="12"/>
      <c r="K394" s="12"/>
      <c r="L394" s="42"/>
      <c r="O394" s="12"/>
      <c r="P394" s="12"/>
      <c r="Q394" s="12"/>
      <c r="R394" s="12"/>
      <c r="S394" s="12"/>
      <c r="T394" s="12"/>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row>
    <row r="395" spans="1:50" s="49" customFormat="1" x14ac:dyDescent="0.4">
      <c r="A395" s="12"/>
      <c r="B395" s="12"/>
      <c r="C395" s="42"/>
      <c r="D395" s="12"/>
      <c r="E395" s="12"/>
      <c r="F395" s="12"/>
      <c r="G395" s="12"/>
      <c r="H395" s="12"/>
      <c r="I395" s="12"/>
      <c r="J395" s="12"/>
      <c r="K395" s="12"/>
      <c r="L395" s="42"/>
      <c r="O395" s="12"/>
      <c r="P395" s="12"/>
      <c r="Q395" s="12"/>
      <c r="R395" s="12"/>
      <c r="S395" s="12"/>
      <c r="T395" s="12"/>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row>
    <row r="396" spans="1:50" s="49" customFormat="1" x14ac:dyDescent="0.4">
      <c r="A396" s="12"/>
      <c r="B396" s="12"/>
      <c r="C396" s="42"/>
      <c r="D396" s="12"/>
      <c r="E396" s="12"/>
      <c r="F396" s="12"/>
      <c r="G396" s="12"/>
      <c r="H396" s="12"/>
      <c r="I396" s="12"/>
      <c r="J396" s="12"/>
      <c r="K396" s="12"/>
      <c r="L396" s="42"/>
      <c r="O396" s="12"/>
      <c r="P396" s="12"/>
      <c r="Q396" s="12"/>
      <c r="R396" s="12"/>
      <c r="S396" s="12"/>
      <c r="T396" s="12"/>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row>
    <row r="397" spans="1:50" s="49" customFormat="1" x14ac:dyDescent="0.4">
      <c r="A397" s="12"/>
      <c r="B397" s="12"/>
      <c r="C397" s="42"/>
      <c r="D397" s="12"/>
      <c r="E397" s="12"/>
      <c r="F397" s="12"/>
      <c r="G397" s="12"/>
      <c r="H397" s="12"/>
      <c r="I397" s="12"/>
      <c r="J397" s="12"/>
      <c r="K397" s="12"/>
      <c r="L397" s="42"/>
      <c r="O397" s="12"/>
      <c r="P397" s="12"/>
      <c r="Q397" s="12"/>
      <c r="R397" s="12"/>
      <c r="S397" s="12"/>
      <c r="T397" s="12"/>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row>
    <row r="398" spans="1:50" s="49" customFormat="1" x14ac:dyDescent="0.4">
      <c r="A398" s="12"/>
      <c r="B398" s="12"/>
      <c r="C398" s="42"/>
      <c r="D398" s="12"/>
      <c r="E398" s="12"/>
      <c r="F398" s="12"/>
      <c r="G398" s="12"/>
      <c r="H398" s="12"/>
      <c r="I398" s="12"/>
      <c r="J398" s="12"/>
      <c r="K398" s="12"/>
      <c r="L398" s="42"/>
      <c r="O398" s="12"/>
      <c r="P398" s="12"/>
      <c r="Q398" s="12"/>
      <c r="R398" s="12"/>
      <c r="S398" s="12"/>
      <c r="T398" s="12"/>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row>
    <row r="399" spans="1:50" s="49" customFormat="1" x14ac:dyDescent="0.4">
      <c r="A399" s="12"/>
      <c r="B399" s="12"/>
      <c r="C399" s="42"/>
      <c r="D399" s="12"/>
      <c r="E399" s="12"/>
      <c r="F399" s="12"/>
      <c r="G399" s="12"/>
      <c r="H399" s="12"/>
      <c r="I399" s="12"/>
      <c r="J399" s="12"/>
      <c r="K399" s="12"/>
      <c r="L399" s="42"/>
      <c r="O399" s="12"/>
      <c r="P399" s="12"/>
      <c r="Q399" s="12"/>
      <c r="R399" s="12"/>
      <c r="S399" s="12"/>
      <c r="T399" s="12"/>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row>
    <row r="400" spans="1:50" s="49" customFormat="1" x14ac:dyDescent="0.4">
      <c r="A400" s="12"/>
      <c r="B400" s="12"/>
      <c r="C400" s="42"/>
      <c r="D400" s="12"/>
      <c r="E400" s="12"/>
      <c r="F400" s="12"/>
      <c r="G400" s="12"/>
      <c r="H400" s="12"/>
      <c r="I400" s="12"/>
      <c r="J400" s="12"/>
      <c r="K400" s="12"/>
      <c r="L400" s="42"/>
      <c r="O400" s="12"/>
      <c r="P400" s="12"/>
      <c r="Q400" s="12"/>
      <c r="R400" s="12"/>
      <c r="S400" s="12"/>
      <c r="T400" s="12"/>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row>
    <row r="401" spans="1:50" s="49" customFormat="1" x14ac:dyDescent="0.4">
      <c r="A401" s="12"/>
      <c r="B401" s="12"/>
      <c r="C401" s="42"/>
      <c r="D401" s="12"/>
      <c r="E401" s="12"/>
      <c r="F401" s="12"/>
      <c r="G401" s="12"/>
      <c r="H401" s="12"/>
      <c r="I401" s="12"/>
      <c r="J401" s="12"/>
      <c r="K401" s="12"/>
      <c r="L401" s="42"/>
      <c r="O401" s="12"/>
      <c r="P401" s="12"/>
      <c r="Q401" s="12"/>
      <c r="R401" s="12"/>
      <c r="S401" s="12"/>
      <c r="T401" s="12"/>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row>
    <row r="402" spans="1:50" s="49" customFormat="1" x14ac:dyDescent="0.4">
      <c r="A402" s="12"/>
      <c r="B402" s="12"/>
      <c r="C402" s="42"/>
      <c r="D402" s="12"/>
      <c r="E402" s="12"/>
      <c r="F402" s="12"/>
      <c r="G402" s="12"/>
      <c r="H402" s="12"/>
      <c r="I402" s="12"/>
      <c r="J402" s="12"/>
      <c r="K402" s="12"/>
      <c r="L402" s="42"/>
      <c r="O402" s="12"/>
      <c r="P402" s="12"/>
      <c r="Q402" s="12"/>
      <c r="R402" s="12"/>
      <c r="S402" s="12"/>
      <c r="T402" s="12"/>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row>
    <row r="403" spans="1:50" s="49" customFormat="1" x14ac:dyDescent="0.4">
      <c r="A403" s="12"/>
      <c r="B403" s="12"/>
      <c r="C403" s="42"/>
      <c r="D403" s="12"/>
      <c r="E403" s="12"/>
      <c r="F403" s="12"/>
      <c r="G403" s="12"/>
      <c r="H403" s="12"/>
      <c r="I403" s="12"/>
      <c r="J403" s="12"/>
      <c r="K403" s="12"/>
      <c r="L403" s="42"/>
      <c r="O403" s="12"/>
      <c r="P403" s="12"/>
      <c r="Q403" s="12"/>
      <c r="R403" s="12"/>
      <c r="S403" s="12"/>
      <c r="T403" s="12"/>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row>
    <row r="404" spans="1:50" s="49" customFormat="1" x14ac:dyDescent="0.4">
      <c r="A404" s="12"/>
      <c r="B404" s="12"/>
      <c r="C404" s="42"/>
      <c r="D404" s="12"/>
      <c r="E404" s="12"/>
      <c r="F404" s="12"/>
      <c r="G404" s="12"/>
      <c r="H404" s="12"/>
      <c r="I404" s="12"/>
      <c r="J404" s="12"/>
      <c r="K404" s="12"/>
      <c r="L404" s="42"/>
      <c r="O404" s="12"/>
      <c r="P404" s="12"/>
      <c r="Q404" s="12"/>
      <c r="R404" s="12"/>
      <c r="S404" s="12"/>
      <c r="T404" s="12"/>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row>
    <row r="405" spans="1:50" s="49" customFormat="1" x14ac:dyDescent="0.4">
      <c r="A405" s="12"/>
      <c r="B405" s="12"/>
      <c r="C405" s="42"/>
      <c r="D405" s="12"/>
      <c r="E405" s="12"/>
      <c r="F405" s="12"/>
      <c r="G405" s="12"/>
      <c r="H405" s="12"/>
      <c r="I405" s="12"/>
      <c r="J405" s="12"/>
      <c r="K405" s="12"/>
      <c r="L405" s="42"/>
      <c r="O405" s="12"/>
      <c r="P405" s="12"/>
      <c r="Q405" s="12"/>
      <c r="R405" s="12"/>
      <c r="S405" s="12"/>
      <c r="T405" s="12"/>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row>
    <row r="406" spans="1:50" s="49" customFormat="1" x14ac:dyDescent="0.4">
      <c r="A406" s="12"/>
      <c r="B406" s="12"/>
      <c r="C406" s="42"/>
      <c r="D406" s="12"/>
      <c r="E406" s="12"/>
      <c r="F406" s="12"/>
      <c r="G406" s="12"/>
      <c r="H406" s="12"/>
      <c r="I406" s="12"/>
      <c r="J406" s="12"/>
      <c r="K406" s="12"/>
      <c r="L406" s="42"/>
      <c r="O406" s="12"/>
      <c r="P406" s="12"/>
      <c r="Q406" s="12"/>
      <c r="R406" s="12"/>
      <c r="S406" s="12"/>
      <c r="T406" s="12"/>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row>
    <row r="407" spans="1:50" s="49" customFormat="1" x14ac:dyDescent="0.4">
      <c r="A407" s="12"/>
      <c r="B407" s="12"/>
      <c r="C407" s="42"/>
      <c r="D407" s="12"/>
      <c r="E407" s="12"/>
      <c r="F407" s="12"/>
      <c r="G407" s="12"/>
      <c r="H407" s="12"/>
      <c r="I407" s="12"/>
      <c r="J407" s="12"/>
      <c r="K407" s="12"/>
      <c r="L407" s="42"/>
      <c r="O407" s="12"/>
      <c r="P407" s="12"/>
      <c r="Q407" s="12"/>
      <c r="R407" s="12"/>
      <c r="S407" s="12"/>
      <c r="T407" s="12"/>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row>
    <row r="408" spans="1:50" s="49" customFormat="1" x14ac:dyDescent="0.4">
      <c r="A408" s="12"/>
      <c r="B408" s="12"/>
      <c r="C408" s="42"/>
      <c r="D408" s="12"/>
      <c r="E408" s="12"/>
      <c r="F408" s="12"/>
      <c r="G408" s="12"/>
      <c r="H408" s="12"/>
      <c r="I408" s="12"/>
      <c r="J408" s="12"/>
      <c r="K408" s="12"/>
      <c r="L408" s="42"/>
      <c r="O408" s="12"/>
      <c r="P408" s="12"/>
      <c r="Q408" s="12"/>
      <c r="R408" s="12"/>
      <c r="S408" s="12"/>
      <c r="T408" s="12"/>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row>
    <row r="409" spans="1:50" s="49" customFormat="1" x14ac:dyDescent="0.4">
      <c r="A409" s="12"/>
      <c r="B409" s="12"/>
      <c r="C409" s="42"/>
      <c r="D409" s="12"/>
      <c r="E409" s="12"/>
      <c r="F409" s="12"/>
      <c r="G409" s="12"/>
      <c r="H409" s="12"/>
      <c r="I409" s="12"/>
      <c r="J409" s="12"/>
      <c r="K409" s="12"/>
      <c r="L409" s="42"/>
      <c r="O409" s="12"/>
      <c r="P409" s="12"/>
      <c r="Q409" s="12"/>
      <c r="R409" s="12"/>
      <c r="S409" s="12"/>
      <c r="T409" s="12"/>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row>
    <row r="410" spans="1:50" s="49" customFormat="1" x14ac:dyDescent="0.4">
      <c r="A410" s="12"/>
      <c r="B410" s="12"/>
      <c r="C410" s="42"/>
      <c r="D410" s="12"/>
      <c r="E410" s="12"/>
      <c r="F410" s="12"/>
      <c r="G410" s="12"/>
      <c r="H410" s="12"/>
      <c r="I410" s="12"/>
      <c r="J410" s="12"/>
      <c r="K410" s="12"/>
      <c r="L410" s="42"/>
      <c r="O410" s="12"/>
      <c r="P410" s="12"/>
      <c r="Q410" s="12"/>
      <c r="R410" s="12"/>
      <c r="S410" s="12"/>
      <c r="T410" s="12"/>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row>
    <row r="411" spans="1:50" s="49" customFormat="1" x14ac:dyDescent="0.4">
      <c r="A411" s="12"/>
      <c r="B411" s="12"/>
      <c r="C411" s="42"/>
      <c r="D411" s="12"/>
      <c r="E411" s="12"/>
      <c r="F411" s="12"/>
      <c r="G411" s="12"/>
      <c r="H411" s="12"/>
      <c r="I411" s="12"/>
      <c r="J411" s="12"/>
      <c r="K411" s="12"/>
      <c r="L411" s="42"/>
      <c r="O411" s="12"/>
      <c r="P411" s="12"/>
      <c r="Q411" s="12"/>
      <c r="R411" s="12"/>
      <c r="S411" s="12"/>
      <c r="T411" s="12"/>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row>
    <row r="412" spans="1:50" s="49" customFormat="1" x14ac:dyDescent="0.4">
      <c r="A412" s="12"/>
      <c r="B412" s="12"/>
      <c r="C412" s="42"/>
      <c r="D412" s="12"/>
      <c r="E412" s="12"/>
      <c r="F412" s="12"/>
      <c r="G412" s="12"/>
      <c r="H412" s="12"/>
      <c r="I412" s="12"/>
      <c r="J412" s="12"/>
      <c r="K412" s="12"/>
      <c r="L412" s="42"/>
      <c r="O412" s="12"/>
      <c r="P412" s="12"/>
      <c r="Q412" s="12"/>
      <c r="R412" s="12"/>
      <c r="S412" s="12"/>
      <c r="T412" s="12"/>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row>
    <row r="413" spans="1:50" s="49" customFormat="1" x14ac:dyDescent="0.4">
      <c r="A413" s="12"/>
      <c r="B413" s="12"/>
      <c r="C413" s="42"/>
      <c r="D413" s="12"/>
      <c r="E413" s="12"/>
      <c r="F413" s="12"/>
      <c r="G413" s="12"/>
      <c r="H413" s="12"/>
      <c r="I413" s="12"/>
      <c r="J413" s="12"/>
      <c r="K413" s="12"/>
      <c r="L413" s="42"/>
      <c r="O413" s="12"/>
      <c r="P413" s="12"/>
      <c r="Q413" s="12"/>
      <c r="R413" s="12"/>
      <c r="S413" s="12"/>
      <c r="T413" s="12"/>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row>
    <row r="414" spans="1:50" s="49" customFormat="1" x14ac:dyDescent="0.4">
      <c r="A414" s="12"/>
      <c r="B414" s="12"/>
      <c r="C414" s="42"/>
      <c r="D414" s="12"/>
      <c r="E414" s="12"/>
      <c r="F414" s="12"/>
      <c r="G414" s="12"/>
      <c r="H414" s="12"/>
      <c r="I414" s="12"/>
      <c r="J414" s="12"/>
      <c r="K414" s="12"/>
      <c r="L414" s="42"/>
      <c r="O414" s="12"/>
      <c r="P414" s="12"/>
      <c r="Q414" s="12"/>
      <c r="R414" s="12"/>
      <c r="S414" s="12"/>
      <c r="T414" s="12"/>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row>
    <row r="415" spans="1:50" s="49" customFormat="1" x14ac:dyDescent="0.4">
      <c r="A415" s="12"/>
      <c r="B415" s="12"/>
      <c r="C415" s="42"/>
      <c r="D415" s="12"/>
      <c r="E415" s="12"/>
      <c r="F415" s="12"/>
      <c r="G415" s="12"/>
      <c r="H415" s="12"/>
      <c r="I415" s="12"/>
      <c r="J415" s="12"/>
      <c r="K415" s="12"/>
      <c r="L415" s="42"/>
      <c r="O415" s="12"/>
      <c r="P415" s="12"/>
      <c r="Q415" s="12"/>
      <c r="R415" s="12"/>
      <c r="S415" s="12"/>
      <c r="T415" s="12"/>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row>
    <row r="416" spans="1:50" s="49" customFormat="1" x14ac:dyDescent="0.4">
      <c r="A416" s="12"/>
      <c r="B416" s="12"/>
      <c r="C416" s="42"/>
      <c r="D416" s="12"/>
      <c r="E416" s="12"/>
      <c r="F416" s="12"/>
      <c r="G416" s="12"/>
      <c r="H416" s="12"/>
      <c r="I416" s="12"/>
      <c r="J416" s="12"/>
      <c r="K416" s="12"/>
      <c r="L416" s="42"/>
      <c r="O416" s="12"/>
      <c r="P416" s="12"/>
      <c r="Q416" s="12"/>
      <c r="R416" s="12"/>
      <c r="S416" s="12"/>
      <c r="T416" s="12"/>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row>
    <row r="417" spans="1:50" s="49" customFormat="1" x14ac:dyDescent="0.4">
      <c r="A417" s="12"/>
      <c r="B417" s="12"/>
      <c r="C417" s="42"/>
      <c r="D417" s="12"/>
      <c r="E417" s="12"/>
      <c r="F417" s="12"/>
      <c r="G417" s="12"/>
      <c r="H417" s="12"/>
      <c r="I417" s="12"/>
      <c r="J417" s="12"/>
      <c r="K417" s="12"/>
      <c r="L417" s="42"/>
      <c r="O417" s="12"/>
      <c r="P417" s="12"/>
      <c r="Q417" s="12"/>
      <c r="R417" s="12"/>
      <c r="S417" s="12"/>
      <c r="T417" s="12"/>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row>
    <row r="418" spans="1:50" s="49" customFormat="1" x14ac:dyDescent="0.4">
      <c r="A418" s="12"/>
      <c r="B418" s="12"/>
      <c r="C418" s="42"/>
      <c r="D418" s="12"/>
      <c r="E418" s="12"/>
      <c r="F418" s="12"/>
      <c r="G418" s="12"/>
      <c r="H418" s="12"/>
      <c r="I418" s="12"/>
      <c r="J418" s="12"/>
      <c r="K418" s="12"/>
      <c r="L418" s="42"/>
      <c r="O418" s="12"/>
      <c r="P418" s="12"/>
      <c r="Q418" s="12"/>
      <c r="R418" s="12"/>
      <c r="S418" s="12"/>
      <c r="T418" s="12"/>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row>
    <row r="419" spans="1:50" s="49" customFormat="1" x14ac:dyDescent="0.4">
      <c r="A419" s="12"/>
      <c r="B419" s="12"/>
      <c r="C419" s="42"/>
      <c r="D419" s="12"/>
      <c r="E419" s="12"/>
      <c r="F419" s="12"/>
      <c r="G419" s="12"/>
      <c r="H419" s="12"/>
      <c r="I419" s="12"/>
      <c r="J419" s="12"/>
      <c r="K419" s="12"/>
      <c r="L419" s="42"/>
      <c r="O419" s="12"/>
      <c r="P419" s="12"/>
      <c r="Q419" s="12"/>
      <c r="R419" s="12"/>
      <c r="S419" s="12"/>
      <c r="T419" s="12"/>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row>
    <row r="420" spans="1:50" s="49" customFormat="1" x14ac:dyDescent="0.4">
      <c r="A420" s="12"/>
      <c r="B420" s="12"/>
      <c r="C420" s="42"/>
      <c r="D420" s="12"/>
      <c r="E420" s="12"/>
      <c r="F420" s="12"/>
      <c r="G420" s="12"/>
      <c r="H420" s="12"/>
      <c r="I420" s="12"/>
      <c r="J420" s="12"/>
      <c r="K420" s="12"/>
      <c r="L420" s="42"/>
      <c r="O420" s="12"/>
      <c r="P420" s="12"/>
      <c r="Q420" s="12"/>
      <c r="R420" s="12"/>
      <c r="S420" s="12"/>
      <c r="T420" s="12"/>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row>
    <row r="421" spans="1:50" s="49" customFormat="1" x14ac:dyDescent="0.4">
      <c r="A421" s="12"/>
      <c r="B421" s="12"/>
      <c r="C421" s="42"/>
      <c r="D421" s="12"/>
      <c r="E421" s="12"/>
      <c r="F421" s="12"/>
      <c r="G421" s="12"/>
      <c r="H421" s="12"/>
      <c r="I421" s="12"/>
      <c r="J421" s="12"/>
      <c r="K421" s="12"/>
      <c r="L421" s="42"/>
      <c r="O421" s="12"/>
      <c r="P421" s="12"/>
      <c r="Q421" s="12"/>
      <c r="R421" s="12"/>
      <c r="S421" s="12"/>
      <c r="T421" s="12"/>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row>
    <row r="422" spans="1:50" s="49" customFormat="1" x14ac:dyDescent="0.4">
      <c r="A422" s="12"/>
      <c r="B422" s="12"/>
      <c r="C422" s="42"/>
      <c r="D422" s="12"/>
      <c r="E422" s="12"/>
      <c r="F422" s="12"/>
      <c r="G422" s="12"/>
      <c r="H422" s="12"/>
      <c r="I422" s="12"/>
      <c r="J422" s="12"/>
      <c r="K422" s="12"/>
      <c r="L422" s="42"/>
      <c r="O422" s="12"/>
      <c r="P422" s="12"/>
      <c r="Q422" s="12"/>
      <c r="R422" s="12"/>
      <c r="S422" s="12"/>
      <c r="T422" s="12"/>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row>
    <row r="423" spans="1:50" s="49" customFormat="1" x14ac:dyDescent="0.4">
      <c r="A423" s="12"/>
      <c r="B423" s="12"/>
      <c r="C423" s="42"/>
      <c r="D423" s="12"/>
      <c r="E423" s="12"/>
      <c r="F423" s="12"/>
      <c r="G423" s="12"/>
      <c r="H423" s="12"/>
      <c r="I423" s="12"/>
      <c r="J423" s="12"/>
      <c r="K423" s="12"/>
      <c r="L423" s="42"/>
      <c r="O423" s="12"/>
      <c r="P423" s="12"/>
      <c r="Q423" s="12"/>
      <c r="R423" s="12"/>
      <c r="S423" s="12"/>
      <c r="T423" s="12"/>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row>
    <row r="424" spans="1:50" s="49" customFormat="1" x14ac:dyDescent="0.4">
      <c r="A424" s="12"/>
      <c r="B424" s="12"/>
      <c r="C424" s="42"/>
      <c r="D424" s="12"/>
      <c r="E424" s="12"/>
      <c r="F424" s="12"/>
      <c r="G424" s="12"/>
      <c r="H424" s="12"/>
      <c r="I424" s="12"/>
      <c r="J424" s="12"/>
      <c r="K424" s="12"/>
      <c r="L424" s="42"/>
      <c r="O424" s="12"/>
      <c r="P424" s="12"/>
      <c r="Q424" s="12"/>
      <c r="R424" s="12"/>
      <c r="S424" s="12"/>
      <c r="T424" s="12"/>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row>
    <row r="425" spans="1:50" s="49" customFormat="1" x14ac:dyDescent="0.4">
      <c r="A425" s="12"/>
      <c r="B425" s="12"/>
      <c r="C425" s="42"/>
      <c r="D425" s="12"/>
      <c r="E425" s="12"/>
      <c r="F425" s="12"/>
      <c r="G425" s="12"/>
      <c r="H425" s="12"/>
      <c r="I425" s="12"/>
      <c r="J425" s="12"/>
      <c r="K425" s="12"/>
      <c r="L425" s="42"/>
      <c r="O425" s="12"/>
      <c r="P425" s="12"/>
      <c r="Q425" s="12"/>
      <c r="R425" s="12"/>
      <c r="S425" s="12"/>
      <c r="T425" s="12"/>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row>
    <row r="426" spans="1:50" s="49" customFormat="1" x14ac:dyDescent="0.4">
      <c r="A426" s="12"/>
      <c r="B426" s="12"/>
      <c r="C426" s="42"/>
      <c r="D426" s="12"/>
      <c r="E426" s="12"/>
      <c r="F426" s="12"/>
      <c r="G426" s="12"/>
      <c r="H426" s="12"/>
      <c r="I426" s="12"/>
      <c r="J426" s="12"/>
      <c r="K426" s="12"/>
      <c r="L426" s="42"/>
      <c r="O426" s="12"/>
      <c r="P426" s="12"/>
      <c r="Q426" s="12"/>
      <c r="R426" s="12"/>
      <c r="S426" s="12"/>
      <c r="T426" s="12"/>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row>
    <row r="427" spans="1:50" s="49" customFormat="1" x14ac:dyDescent="0.4">
      <c r="A427" s="12"/>
      <c r="B427" s="12"/>
      <c r="C427" s="42"/>
      <c r="D427" s="12"/>
      <c r="E427" s="12"/>
      <c r="F427" s="12"/>
      <c r="G427" s="12"/>
      <c r="H427" s="12"/>
      <c r="I427" s="12"/>
      <c r="J427" s="12"/>
      <c r="K427" s="12"/>
      <c r="L427" s="42"/>
      <c r="O427" s="12"/>
      <c r="P427" s="12"/>
      <c r="Q427" s="12"/>
      <c r="R427" s="12"/>
      <c r="S427" s="12"/>
      <c r="T427" s="12"/>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row>
    <row r="428" spans="1:50" s="49" customFormat="1" x14ac:dyDescent="0.4">
      <c r="A428" s="12"/>
      <c r="B428" s="12"/>
      <c r="C428" s="42"/>
      <c r="D428" s="12"/>
      <c r="E428" s="12"/>
      <c r="F428" s="12"/>
      <c r="G428" s="12"/>
      <c r="H428" s="12"/>
      <c r="I428" s="12"/>
      <c r="J428" s="12"/>
      <c r="K428" s="12"/>
      <c r="L428" s="42"/>
      <c r="O428" s="12"/>
      <c r="P428" s="12"/>
      <c r="Q428" s="12"/>
      <c r="R428" s="12"/>
      <c r="S428" s="12"/>
      <c r="T428" s="12"/>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row>
    <row r="429" spans="1:50" s="49" customFormat="1" x14ac:dyDescent="0.4">
      <c r="A429" s="12"/>
      <c r="B429" s="12"/>
      <c r="C429" s="42"/>
      <c r="D429" s="12"/>
      <c r="E429" s="12"/>
      <c r="F429" s="12"/>
      <c r="G429" s="12"/>
      <c r="H429" s="12"/>
      <c r="I429" s="12"/>
      <c r="J429" s="12"/>
      <c r="K429" s="12"/>
      <c r="L429" s="42"/>
      <c r="O429" s="12"/>
      <c r="P429" s="12"/>
      <c r="Q429" s="12"/>
      <c r="R429" s="12"/>
      <c r="S429" s="12"/>
      <c r="T429" s="12"/>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row>
    <row r="430" spans="1:50" s="49" customFormat="1" x14ac:dyDescent="0.4">
      <c r="A430" s="12"/>
      <c r="B430" s="12"/>
      <c r="C430" s="42"/>
      <c r="D430" s="12"/>
      <c r="E430" s="12"/>
      <c r="F430" s="12"/>
      <c r="G430" s="12"/>
      <c r="H430" s="12"/>
      <c r="I430" s="12"/>
      <c r="J430" s="12"/>
      <c r="K430" s="12"/>
      <c r="L430" s="42"/>
      <c r="O430" s="12"/>
      <c r="P430" s="12"/>
      <c r="Q430" s="12"/>
      <c r="R430" s="12"/>
      <c r="S430" s="12"/>
      <c r="T430" s="12"/>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row>
    <row r="431" spans="1:50" s="49" customFormat="1" x14ac:dyDescent="0.4">
      <c r="A431" s="12"/>
      <c r="B431" s="12"/>
      <c r="C431" s="42"/>
      <c r="D431" s="12"/>
      <c r="E431" s="12"/>
      <c r="F431" s="12"/>
      <c r="G431" s="12"/>
      <c r="H431" s="12"/>
      <c r="I431" s="12"/>
      <c r="J431" s="12"/>
      <c r="K431" s="12"/>
      <c r="L431" s="42"/>
      <c r="O431" s="12"/>
      <c r="P431" s="12"/>
      <c r="Q431" s="12"/>
      <c r="R431" s="12"/>
      <c r="S431" s="12"/>
      <c r="T431" s="12"/>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row>
    <row r="432" spans="1:50" s="49" customFormat="1" x14ac:dyDescent="0.4">
      <c r="A432" s="12"/>
      <c r="B432" s="12"/>
      <c r="C432" s="42"/>
      <c r="D432" s="12"/>
      <c r="E432" s="12"/>
      <c r="F432" s="12"/>
      <c r="G432" s="12"/>
      <c r="H432" s="12"/>
      <c r="I432" s="12"/>
      <c r="J432" s="12"/>
      <c r="K432" s="12"/>
      <c r="L432" s="42"/>
      <c r="O432" s="12"/>
      <c r="P432" s="12"/>
      <c r="Q432" s="12"/>
      <c r="R432" s="12"/>
      <c r="S432" s="12"/>
      <c r="T432" s="12"/>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row>
    <row r="433" spans="1:50" s="49" customFormat="1" x14ac:dyDescent="0.4">
      <c r="A433" s="12"/>
      <c r="B433" s="12"/>
      <c r="C433" s="42"/>
      <c r="D433" s="12"/>
      <c r="E433" s="12"/>
      <c r="F433" s="12"/>
      <c r="G433" s="12"/>
      <c r="H433" s="12"/>
      <c r="I433" s="12"/>
      <c r="J433" s="12"/>
      <c r="K433" s="12"/>
      <c r="L433" s="42"/>
      <c r="O433" s="12"/>
      <c r="P433" s="12"/>
      <c r="Q433" s="12"/>
      <c r="R433" s="12"/>
      <c r="S433" s="12"/>
      <c r="T433" s="12"/>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row>
    <row r="434" spans="1:50" s="49" customFormat="1" x14ac:dyDescent="0.4">
      <c r="A434" s="12"/>
      <c r="B434" s="12"/>
      <c r="C434" s="42"/>
      <c r="D434" s="12"/>
      <c r="E434" s="12"/>
      <c r="F434" s="12"/>
      <c r="G434" s="12"/>
      <c r="H434" s="12"/>
      <c r="I434" s="12"/>
      <c r="J434" s="12"/>
      <c r="K434" s="12"/>
      <c r="L434" s="42"/>
      <c r="O434" s="12"/>
      <c r="P434" s="12"/>
      <c r="Q434" s="12"/>
      <c r="R434" s="12"/>
      <c r="S434" s="12"/>
      <c r="T434" s="12"/>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row>
    <row r="435" spans="1:50" s="49" customFormat="1" x14ac:dyDescent="0.4">
      <c r="A435" s="12"/>
      <c r="B435" s="12"/>
      <c r="C435" s="42"/>
      <c r="D435" s="12"/>
      <c r="E435" s="12"/>
      <c r="F435" s="12"/>
      <c r="G435" s="12"/>
      <c r="H435" s="12"/>
      <c r="I435" s="12"/>
      <c r="J435" s="12"/>
      <c r="K435" s="12"/>
      <c r="L435" s="42"/>
      <c r="O435" s="12"/>
      <c r="P435" s="12"/>
      <c r="Q435" s="12"/>
      <c r="R435" s="12"/>
      <c r="S435" s="12"/>
      <c r="T435" s="12"/>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row>
    <row r="436" spans="1:50" s="49" customFormat="1" x14ac:dyDescent="0.4">
      <c r="A436" s="12"/>
      <c r="B436" s="12"/>
      <c r="C436" s="42"/>
      <c r="D436" s="12"/>
      <c r="E436" s="12"/>
      <c r="F436" s="12"/>
      <c r="G436" s="12"/>
      <c r="H436" s="12"/>
      <c r="I436" s="12"/>
      <c r="J436" s="12"/>
      <c r="K436" s="12"/>
      <c r="L436" s="42"/>
      <c r="O436" s="12"/>
      <c r="P436" s="12"/>
      <c r="Q436" s="12"/>
      <c r="R436" s="12"/>
      <c r="S436" s="12"/>
      <c r="T436" s="12"/>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row>
    <row r="437" spans="1:50" s="49" customFormat="1" x14ac:dyDescent="0.4">
      <c r="A437" s="12"/>
      <c r="B437" s="12"/>
      <c r="C437" s="42"/>
      <c r="D437" s="12"/>
      <c r="E437" s="12"/>
      <c r="F437" s="12"/>
      <c r="G437" s="12"/>
      <c r="H437" s="12"/>
      <c r="I437" s="12"/>
      <c r="J437" s="12"/>
      <c r="K437" s="12"/>
      <c r="L437" s="42"/>
      <c r="O437" s="12"/>
      <c r="P437" s="12"/>
      <c r="Q437" s="12"/>
      <c r="R437" s="12"/>
      <c r="S437" s="12"/>
      <c r="T437" s="12"/>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row>
    <row r="438" spans="1:50" s="49" customFormat="1" x14ac:dyDescent="0.4">
      <c r="A438" s="12"/>
      <c r="B438" s="12"/>
      <c r="C438" s="42"/>
      <c r="D438" s="12"/>
      <c r="E438" s="12"/>
      <c r="F438" s="12"/>
      <c r="G438" s="12"/>
      <c r="H438" s="12"/>
      <c r="I438" s="12"/>
      <c r="J438" s="12"/>
      <c r="K438" s="12"/>
      <c r="L438" s="42"/>
      <c r="O438" s="12"/>
      <c r="P438" s="12"/>
      <c r="Q438" s="12"/>
      <c r="R438" s="12"/>
      <c r="S438" s="12"/>
      <c r="T438" s="12"/>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row>
    <row r="439" spans="1:50" s="49" customFormat="1" x14ac:dyDescent="0.4">
      <c r="A439" s="12"/>
      <c r="B439" s="12"/>
      <c r="C439" s="42"/>
      <c r="D439" s="12"/>
      <c r="E439" s="12"/>
      <c r="F439" s="12"/>
      <c r="G439" s="12"/>
      <c r="H439" s="12"/>
      <c r="I439" s="12"/>
      <c r="J439" s="12"/>
      <c r="K439" s="12"/>
      <c r="L439" s="42"/>
      <c r="O439" s="12"/>
      <c r="P439" s="12"/>
      <c r="Q439" s="12"/>
      <c r="R439" s="12"/>
      <c r="S439" s="12"/>
      <c r="T439" s="12"/>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row>
    <row r="440" spans="1:50" s="49" customFormat="1" x14ac:dyDescent="0.4">
      <c r="A440" s="12"/>
      <c r="B440" s="12"/>
      <c r="C440" s="42"/>
      <c r="D440" s="12"/>
      <c r="E440" s="12"/>
      <c r="F440" s="12"/>
      <c r="G440" s="12"/>
      <c r="H440" s="12"/>
      <c r="I440" s="12"/>
      <c r="J440" s="12"/>
      <c r="K440" s="12"/>
      <c r="L440" s="42"/>
      <c r="O440" s="12"/>
      <c r="P440" s="12"/>
      <c r="Q440" s="12"/>
      <c r="R440" s="12"/>
      <c r="S440" s="12"/>
      <c r="T440" s="12"/>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row>
    <row r="441" spans="1:50" s="49" customFormat="1" x14ac:dyDescent="0.4">
      <c r="A441" s="12"/>
      <c r="B441" s="12"/>
      <c r="C441" s="42"/>
      <c r="D441" s="12"/>
      <c r="E441" s="12"/>
      <c r="F441" s="12"/>
      <c r="G441" s="12"/>
      <c r="H441" s="12"/>
      <c r="I441" s="12"/>
      <c r="J441" s="12"/>
      <c r="K441" s="12"/>
      <c r="L441" s="42"/>
      <c r="O441" s="12"/>
      <c r="P441" s="12"/>
      <c r="Q441" s="12"/>
      <c r="R441" s="12"/>
      <c r="S441" s="12"/>
      <c r="T441" s="12"/>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row>
    <row r="442" spans="1:50" s="49" customFormat="1" x14ac:dyDescent="0.4">
      <c r="A442" s="12"/>
      <c r="B442" s="12"/>
      <c r="C442" s="42"/>
      <c r="D442" s="12"/>
      <c r="E442" s="12"/>
      <c r="F442" s="12"/>
      <c r="G442" s="12"/>
      <c r="H442" s="12"/>
      <c r="I442" s="12"/>
      <c r="J442" s="12"/>
      <c r="K442" s="12"/>
      <c r="L442" s="42"/>
      <c r="O442" s="12"/>
      <c r="P442" s="12"/>
      <c r="Q442" s="12"/>
      <c r="R442" s="12"/>
      <c r="S442" s="12"/>
      <c r="T442" s="12"/>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row>
    <row r="443" spans="1:50" s="49" customFormat="1" x14ac:dyDescent="0.4">
      <c r="A443" s="12"/>
      <c r="B443" s="12"/>
      <c r="C443" s="42"/>
      <c r="D443" s="12"/>
      <c r="E443" s="12"/>
      <c r="F443" s="12"/>
      <c r="G443" s="12"/>
      <c r="H443" s="12"/>
      <c r="I443" s="12"/>
      <c r="J443" s="12"/>
      <c r="K443" s="12"/>
      <c r="L443" s="42"/>
      <c r="O443" s="12"/>
      <c r="P443" s="12"/>
      <c r="Q443" s="12"/>
      <c r="R443" s="12"/>
      <c r="S443" s="12"/>
      <c r="T443" s="12"/>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row>
    <row r="444" spans="1:50" s="49" customFormat="1" x14ac:dyDescent="0.4">
      <c r="A444" s="12"/>
      <c r="B444" s="12"/>
      <c r="C444" s="42"/>
      <c r="D444" s="12"/>
      <c r="E444" s="12"/>
      <c r="F444" s="12"/>
      <c r="G444" s="12"/>
      <c r="H444" s="12"/>
      <c r="I444" s="12"/>
      <c r="J444" s="12"/>
      <c r="K444" s="12"/>
      <c r="L444" s="42"/>
      <c r="O444" s="12"/>
      <c r="P444" s="12"/>
      <c r="Q444" s="12"/>
      <c r="R444" s="12"/>
      <c r="S444" s="12"/>
      <c r="T444" s="12"/>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row>
    <row r="445" spans="1:50" s="49" customFormat="1" x14ac:dyDescent="0.4">
      <c r="A445" s="12"/>
      <c r="B445" s="12"/>
      <c r="C445" s="42"/>
      <c r="D445" s="12"/>
      <c r="E445" s="12"/>
      <c r="F445" s="12"/>
      <c r="G445" s="12"/>
      <c r="H445" s="12"/>
      <c r="I445" s="12"/>
      <c r="J445" s="12"/>
      <c r="K445" s="12"/>
      <c r="L445" s="42"/>
      <c r="O445" s="12"/>
      <c r="P445" s="12"/>
      <c r="Q445" s="12"/>
      <c r="R445" s="12"/>
      <c r="S445" s="12"/>
      <c r="T445" s="12"/>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row>
    <row r="446" spans="1:50" s="49" customFormat="1" x14ac:dyDescent="0.4">
      <c r="A446" s="12"/>
      <c r="B446" s="12"/>
      <c r="C446" s="42"/>
      <c r="D446" s="12"/>
      <c r="E446" s="12"/>
      <c r="F446" s="12"/>
      <c r="G446" s="12"/>
      <c r="H446" s="12"/>
      <c r="I446" s="12"/>
      <c r="J446" s="12"/>
      <c r="K446" s="12"/>
      <c r="L446" s="42"/>
      <c r="O446" s="12"/>
      <c r="P446" s="12"/>
      <c r="Q446" s="12"/>
      <c r="R446" s="12"/>
      <c r="S446" s="12"/>
      <c r="T446" s="12"/>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row>
    <row r="447" spans="1:50" s="49" customFormat="1" x14ac:dyDescent="0.4">
      <c r="A447" s="12"/>
      <c r="B447" s="12"/>
      <c r="C447" s="42"/>
      <c r="D447" s="12"/>
      <c r="E447" s="12"/>
      <c r="F447" s="12"/>
      <c r="G447" s="12"/>
      <c r="H447" s="12"/>
      <c r="I447" s="12"/>
      <c r="J447" s="12"/>
      <c r="K447" s="12"/>
      <c r="L447" s="42"/>
      <c r="O447" s="12"/>
      <c r="P447" s="12"/>
      <c r="Q447" s="12"/>
      <c r="R447" s="12"/>
      <c r="S447" s="12"/>
      <c r="T447" s="12"/>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row>
    <row r="448" spans="1:50" s="49" customFormat="1" x14ac:dyDescent="0.4">
      <c r="A448" s="12"/>
      <c r="B448" s="12"/>
      <c r="C448" s="42"/>
      <c r="D448" s="12"/>
      <c r="E448" s="12"/>
      <c r="F448" s="12"/>
      <c r="G448" s="12"/>
      <c r="H448" s="12"/>
      <c r="I448" s="12"/>
      <c r="J448" s="12"/>
      <c r="K448" s="12"/>
      <c r="L448" s="42"/>
      <c r="O448" s="12"/>
      <c r="P448" s="12"/>
      <c r="Q448" s="12"/>
      <c r="R448" s="12"/>
      <c r="S448" s="12"/>
      <c r="T448" s="12"/>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row>
    <row r="449" spans="1:50" s="49" customFormat="1" x14ac:dyDescent="0.4">
      <c r="A449" s="12"/>
      <c r="B449" s="12"/>
      <c r="C449" s="42"/>
      <c r="D449" s="12"/>
      <c r="E449" s="12"/>
      <c r="F449" s="12"/>
      <c r="G449" s="12"/>
      <c r="H449" s="12"/>
      <c r="I449" s="12"/>
      <c r="J449" s="12"/>
      <c r="K449" s="12"/>
      <c r="L449" s="42"/>
      <c r="O449" s="12"/>
      <c r="P449" s="12"/>
      <c r="Q449" s="12"/>
      <c r="R449" s="12"/>
      <c r="S449" s="12"/>
      <c r="T449" s="12"/>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row>
    <row r="450" spans="1:50" s="49" customFormat="1" x14ac:dyDescent="0.4">
      <c r="A450" s="12"/>
      <c r="B450" s="12"/>
      <c r="C450" s="42"/>
      <c r="D450" s="12"/>
      <c r="E450" s="12"/>
      <c r="F450" s="12"/>
      <c r="G450" s="12"/>
      <c r="H450" s="12"/>
      <c r="I450" s="12"/>
      <c r="J450" s="12"/>
      <c r="K450" s="12"/>
      <c r="L450" s="42"/>
      <c r="O450" s="12"/>
      <c r="P450" s="12"/>
      <c r="Q450" s="12"/>
      <c r="R450" s="12"/>
      <c r="S450" s="12"/>
      <c r="T450" s="12"/>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row>
    <row r="451" spans="1:50" s="49" customFormat="1" x14ac:dyDescent="0.4">
      <c r="A451" s="12"/>
      <c r="B451" s="12"/>
      <c r="C451" s="42"/>
      <c r="D451" s="12"/>
      <c r="E451" s="12"/>
      <c r="F451" s="12"/>
      <c r="G451" s="12"/>
      <c r="H451" s="12"/>
      <c r="I451" s="12"/>
      <c r="J451" s="12"/>
      <c r="K451" s="12"/>
      <c r="L451" s="42"/>
      <c r="O451" s="12"/>
      <c r="P451" s="12"/>
      <c r="Q451" s="12"/>
      <c r="R451" s="12"/>
      <c r="S451" s="12"/>
      <c r="T451" s="12"/>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row>
    <row r="452" spans="1:50" s="49" customFormat="1" x14ac:dyDescent="0.4">
      <c r="A452" s="12"/>
      <c r="B452" s="12"/>
      <c r="C452" s="42"/>
      <c r="D452" s="12"/>
      <c r="E452" s="12"/>
      <c r="F452" s="12"/>
      <c r="G452" s="12"/>
      <c r="H452" s="12"/>
      <c r="I452" s="12"/>
      <c r="J452" s="12"/>
      <c r="K452" s="12"/>
      <c r="L452" s="42"/>
      <c r="O452" s="12"/>
      <c r="P452" s="12"/>
      <c r="Q452" s="12"/>
      <c r="R452" s="12"/>
      <c r="S452" s="12"/>
      <c r="T452" s="12"/>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row>
    <row r="453" spans="1:50" s="49" customFormat="1" x14ac:dyDescent="0.4">
      <c r="A453" s="12"/>
      <c r="B453" s="12"/>
      <c r="C453" s="42"/>
      <c r="D453" s="12"/>
      <c r="E453" s="12"/>
      <c r="F453" s="12"/>
      <c r="G453" s="12"/>
      <c r="H453" s="12"/>
      <c r="I453" s="12"/>
      <c r="J453" s="12"/>
      <c r="K453" s="12"/>
      <c r="L453" s="42"/>
      <c r="O453" s="12"/>
      <c r="P453" s="12"/>
      <c r="Q453" s="12"/>
      <c r="R453" s="12"/>
      <c r="S453" s="12"/>
      <c r="T453" s="12"/>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row>
    <row r="454" spans="1:50" s="49" customFormat="1" x14ac:dyDescent="0.4">
      <c r="A454" s="12"/>
      <c r="B454" s="12"/>
      <c r="C454" s="42"/>
      <c r="D454" s="12"/>
      <c r="E454" s="12"/>
      <c r="F454" s="12"/>
      <c r="G454" s="12"/>
      <c r="H454" s="12"/>
      <c r="I454" s="12"/>
      <c r="J454" s="12"/>
      <c r="K454" s="12"/>
      <c r="L454" s="42"/>
      <c r="O454" s="12"/>
      <c r="P454" s="12"/>
      <c r="Q454" s="12"/>
      <c r="R454" s="12"/>
      <c r="S454" s="12"/>
      <c r="T454" s="12"/>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row>
    <row r="455" spans="1:50" s="49" customFormat="1" x14ac:dyDescent="0.4">
      <c r="A455" s="12"/>
      <c r="B455" s="12"/>
      <c r="C455" s="42"/>
      <c r="D455" s="12"/>
      <c r="E455" s="12"/>
      <c r="F455" s="12"/>
      <c r="G455" s="12"/>
      <c r="H455" s="12"/>
      <c r="I455" s="12"/>
      <c r="J455" s="12"/>
      <c r="K455" s="12"/>
      <c r="L455" s="42"/>
      <c r="O455" s="12"/>
      <c r="P455" s="12"/>
      <c r="Q455" s="12"/>
      <c r="R455" s="12"/>
      <c r="S455" s="12"/>
      <c r="T455" s="12"/>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row>
    <row r="456" spans="1:50" s="49" customFormat="1" x14ac:dyDescent="0.4">
      <c r="A456" s="12"/>
      <c r="B456" s="12"/>
      <c r="C456" s="42"/>
      <c r="D456" s="12"/>
      <c r="E456" s="12"/>
      <c r="F456" s="12"/>
      <c r="G456" s="12"/>
      <c r="H456" s="12"/>
      <c r="I456" s="12"/>
      <c r="J456" s="12"/>
      <c r="K456" s="12"/>
      <c r="L456" s="42"/>
      <c r="O456" s="12"/>
      <c r="P456" s="12"/>
      <c r="Q456" s="12"/>
      <c r="R456" s="12"/>
      <c r="S456" s="12"/>
      <c r="T456" s="12"/>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row>
    <row r="457" spans="1:50" s="49" customFormat="1" x14ac:dyDescent="0.4">
      <c r="A457" s="12"/>
      <c r="B457" s="12"/>
      <c r="C457" s="42"/>
      <c r="D457" s="12"/>
      <c r="E457" s="12"/>
      <c r="F457" s="12"/>
      <c r="G457" s="12"/>
      <c r="H457" s="12"/>
      <c r="I457" s="12"/>
      <c r="J457" s="12"/>
      <c r="K457" s="12"/>
      <c r="L457" s="42"/>
      <c r="O457" s="12"/>
      <c r="P457" s="12"/>
      <c r="Q457" s="12"/>
      <c r="R457" s="12"/>
      <c r="S457" s="12"/>
      <c r="T457" s="12"/>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row>
    <row r="458" spans="1:50" s="49" customFormat="1" x14ac:dyDescent="0.4">
      <c r="A458" s="12"/>
      <c r="B458" s="12"/>
      <c r="C458" s="42"/>
      <c r="D458" s="12"/>
      <c r="E458" s="12"/>
      <c r="F458" s="12"/>
      <c r="G458" s="12"/>
      <c r="H458" s="12"/>
      <c r="I458" s="12"/>
      <c r="J458" s="12"/>
      <c r="K458" s="12"/>
      <c r="L458" s="42"/>
      <c r="O458" s="12"/>
      <c r="P458" s="12"/>
      <c r="Q458" s="12"/>
      <c r="R458" s="12"/>
      <c r="S458" s="12"/>
      <c r="T458" s="12"/>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row>
    <row r="459" spans="1:50" s="49" customFormat="1" x14ac:dyDescent="0.4">
      <c r="A459" s="12"/>
      <c r="B459" s="12"/>
      <c r="C459" s="42"/>
      <c r="D459" s="12"/>
      <c r="E459" s="12"/>
      <c r="F459" s="12"/>
      <c r="G459" s="12"/>
      <c r="H459" s="12"/>
      <c r="I459" s="12"/>
      <c r="J459" s="12"/>
      <c r="K459" s="12"/>
      <c r="L459" s="42"/>
      <c r="O459" s="12"/>
      <c r="P459" s="12"/>
      <c r="Q459" s="12"/>
      <c r="R459" s="12"/>
      <c r="S459" s="12"/>
      <c r="T459" s="12"/>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row>
    <row r="460" spans="1:50" s="49" customFormat="1" x14ac:dyDescent="0.4">
      <c r="A460" s="12"/>
      <c r="B460" s="12"/>
      <c r="C460" s="42"/>
      <c r="D460" s="12"/>
      <c r="E460" s="12"/>
      <c r="F460" s="12"/>
      <c r="G460" s="12"/>
      <c r="H460" s="12"/>
      <c r="I460" s="12"/>
      <c r="J460" s="12"/>
      <c r="K460" s="12"/>
      <c r="L460" s="42"/>
      <c r="O460" s="12"/>
      <c r="P460" s="12"/>
      <c r="Q460" s="12"/>
      <c r="R460" s="12"/>
      <c r="S460" s="12"/>
      <c r="T460" s="12"/>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row>
    <row r="461" spans="1:50" s="49" customFormat="1" x14ac:dyDescent="0.4">
      <c r="A461" s="12"/>
      <c r="B461" s="12"/>
      <c r="C461" s="42"/>
      <c r="D461" s="12"/>
      <c r="E461" s="12"/>
      <c r="F461" s="12"/>
      <c r="G461" s="12"/>
      <c r="H461" s="12"/>
      <c r="I461" s="12"/>
      <c r="J461" s="12"/>
      <c r="K461" s="12"/>
      <c r="L461" s="42"/>
      <c r="O461" s="12"/>
      <c r="P461" s="12"/>
      <c r="Q461" s="12"/>
      <c r="R461" s="12"/>
      <c r="S461" s="12"/>
      <c r="T461" s="12"/>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row>
    <row r="462" spans="1:50" s="49" customFormat="1" x14ac:dyDescent="0.4">
      <c r="A462" s="12"/>
      <c r="B462" s="12"/>
      <c r="C462" s="42"/>
      <c r="D462" s="12"/>
      <c r="E462" s="12"/>
      <c r="F462" s="12"/>
      <c r="G462" s="12"/>
      <c r="H462" s="12"/>
      <c r="I462" s="12"/>
      <c r="J462" s="12"/>
      <c r="K462" s="12"/>
      <c r="L462" s="42"/>
      <c r="O462" s="12"/>
      <c r="P462" s="12"/>
      <c r="Q462" s="12"/>
      <c r="R462" s="12"/>
      <c r="S462" s="12"/>
      <c r="T462" s="12"/>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row>
    <row r="463" spans="1:50" s="49" customFormat="1" x14ac:dyDescent="0.4">
      <c r="A463" s="12"/>
      <c r="B463" s="12"/>
      <c r="C463" s="42"/>
      <c r="D463" s="12"/>
      <c r="E463" s="12"/>
      <c r="F463" s="12"/>
      <c r="G463" s="12"/>
      <c r="H463" s="12"/>
      <c r="I463" s="12"/>
      <c r="J463" s="12"/>
      <c r="K463" s="12"/>
      <c r="L463" s="42"/>
      <c r="O463" s="12"/>
      <c r="P463" s="12"/>
      <c r="Q463" s="12"/>
      <c r="R463" s="12"/>
      <c r="S463" s="12"/>
      <c r="T463" s="12"/>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row>
    <row r="464" spans="1:50" s="49" customFormat="1" x14ac:dyDescent="0.4">
      <c r="A464" s="12"/>
      <c r="B464" s="12"/>
      <c r="C464" s="42"/>
      <c r="D464" s="12"/>
      <c r="E464" s="12"/>
      <c r="F464" s="12"/>
      <c r="G464" s="12"/>
      <c r="H464" s="12"/>
      <c r="I464" s="12"/>
      <c r="J464" s="12"/>
      <c r="K464" s="12"/>
      <c r="L464" s="42"/>
      <c r="O464" s="12"/>
      <c r="P464" s="12"/>
      <c r="Q464" s="12"/>
      <c r="R464" s="12"/>
      <c r="S464" s="12"/>
      <c r="T464" s="12"/>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row>
    <row r="465" spans="1:50" s="49" customFormat="1" x14ac:dyDescent="0.4">
      <c r="A465" s="12"/>
      <c r="B465" s="12"/>
      <c r="C465" s="42"/>
      <c r="D465" s="12"/>
      <c r="E465" s="12"/>
      <c r="F465" s="12"/>
      <c r="G465" s="12"/>
      <c r="H465" s="12"/>
      <c r="I465" s="12"/>
      <c r="J465" s="12"/>
      <c r="K465" s="12"/>
      <c r="L465" s="42"/>
      <c r="O465" s="12"/>
      <c r="P465" s="12"/>
      <c r="Q465" s="12"/>
      <c r="R465" s="12"/>
      <c r="S465" s="12"/>
      <c r="T465" s="12"/>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row>
    <row r="466" spans="1:50" s="49" customFormat="1" x14ac:dyDescent="0.4">
      <c r="A466" s="12"/>
      <c r="B466" s="12"/>
      <c r="C466" s="42"/>
      <c r="D466" s="12"/>
      <c r="E466" s="12"/>
      <c r="F466" s="12"/>
      <c r="G466" s="12"/>
      <c r="H466" s="12"/>
      <c r="I466" s="12"/>
      <c r="J466" s="12"/>
      <c r="K466" s="12"/>
      <c r="L466" s="42"/>
      <c r="O466" s="12"/>
      <c r="P466" s="12"/>
      <c r="Q466" s="12"/>
      <c r="R466" s="12"/>
      <c r="S466" s="12"/>
      <c r="T466" s="12"/>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row>
    <row r="467" spans="1:50" s="49" customFormat="1" x14ac:dyDescent="0.4">
      <c r="A467" s="12"/>
      <c r="B467" s="12"/>
      <c r="C467" s="42"/>
      <c r="D467" s="12"/>
      <c r="E467" s="12"/>
      <c r="F467" s="12"/>
      <c r="G467" s="12"/>
      <c r="H467" s="12"/>
      <c r="I467" s="12"/>
      <c r="J467" s="12"/>
      <c r="K467" s="12"/>
      <c r="L467" s="42"/>
      <c r="O467" s="12"/>
      <c r="P467" s="12"/>
      <c r="Q467" s="12"/>
      <c r="R467" s="12"/>
      <c r="S467" s="12"/>
      <c r="T467" s="12"/>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row>
    <row r="468" spans="1:50" s="49" customFormat="1" x14ac:dyDescent="0.4">
      <c r="A468" s="12"/>
      <c r="B468" s="12"/>
      <c r="C468" s="42"/>
      <c r="D468" s="12"/>
      <c r="E468" s="12"/>
      <c r="F468" s="12"/>
      <c r="G468" s="12"/>
      <c r="H468" s="12"/>
      <c r="I468" s="12"/>
      <c r="J468" s="12"/>
      <c r="K468" s="12"/>
      <c r="L468" s="42"/>
      <c r="O468" s="12"/>
      <c r="P468" s="12"/>
      <c r="Q468" s="12"/>
      <c r="R468" s="12"/>
      <c r="S468" s="12"/>
      <c r="T468" s="12"/>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row>
    <row r="469" spans="1:50" s="49" customFormat="1" x14ac:dyDescent="0.4">
      <c r="A469" s="12"/>
      <c r="B469" s="12"/>
      <c r="C469" s="42"/>
      <c r="D469" s="12"/>
      <c r="E469" s="12"/>
      <c r="F469" s="12"/>
      <c r="G469" s="12"/>
      <c r="H469" s="12"/>
      <c r="I469" s="12"/>
      <c r="J469" s="12"/>
      <c r="K469" s="12"/>
      <c r="L469" s="42"/>
      <c r="O469" s="12"/>
      <c r="P469" s="12"/>
      <c r="Q469" s="12"/>
      <c r="R469" s="12"/>
      <c r="S469" s="12"/>
      <c r="T469" s="12"/>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row>
    <row r="470" spans="1:50" s="49" customFormat="1" x14ac:dyDescent="0.4">
      <c r="A470" s="12"/>
      <c r="B470" s="12"/>
      <c r="C470" s="42"/>
      <c r="D470" s="12"/>
      <c r="E470" s="12"/>
      <c r="F470" s="12"/>
      <c r="G470" s="12"/>
      <c r="H470" s="12"/>
      <c r="I470" s="12"/>
      <c r="J470" s="12"/>
      <c r="K470" s="12"/>
      <c r="L470" s="42"/>
      <c r="O470" s="12"/>
      <c r="P470" s="12"/>
      <c r="Q470" s="12"/>
      <c r="R470" s="12"/>
      <c r="S470" s="12"/>
      <c r="T470" s="12"/>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row>
    <row r="471" spans="1:50" s="49" customFormat="1" x14ac:dyDescent="0.4">
      <c r="A471" s="12"/>
      <c r="B471" s="12"/>
      <c r="C471" s="42"/>
      <c r="D471" s="12"/>
      <c r="E471" s="12"/>
      <c r="F471" s="12"/>
      <c r="G471" s="12"/>
      <c r="H471" s="12"/>
      <c r="I471" s="12"/>
      <c r="J471" s="12"/>
      <c r="K471" s="12"/>
      <c r="L471" s="42"/>
      <c r="O471" s="12"/>
      <c r="P471" s="12"/>
      <c r="Q471" s="12"/>
      <c r="R471" s="12"/>
      <c r="S471" s="12"/>
      <c r="T471" s="12"/>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row>
    <row r="472" spans="1:50" s="49" customFormat="1" x14ac:dyDescent="0.4">
      <c r="A472" s="12"/>
      <c r="B472" s="12"/>
      <c r="C472" s="42"/>
      <c r="D472" s="12"/>
      <c r="E472" s="12"/>
      <c r="F472" s="12"/>
      <c r="G472" s="12"/>
      <c r="H472" s="12"/>
      <c r="I472" s="12"/>
      <c r="J472" s="12"/>
      <c r="K472" s="12"/>
      <c r="L472" s="42"/>
      <c r="O472" s="12"/>
      <c r="P472" s="12"/>
      <c r="Q472" s="12"/>
      <c r="R472" s="12"/>
      <c r="S472" s="12"/>
      <c r="T472" s="12"/>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row>
    <row r="473" spans="1:50" s="49" customFormat="1" x14ac:dyDescent="0.4">
      <c r="A473" s="12"/>
      <c r="B473" s="12"/>
      <c r="C473" s="42"/>
      <c r="D473" s="12"/>
      <c r="E473" s="12"/>
      <c r="F473" s="12"/>
      <c r="G473" s="12"/>
      <c r="H473" s="12"/>
      <c r="I473" s="12"/>
      <c r="J473" s="12"/>
      <c r="K473" s="12"/>
      <c r="L473" s="42"/>
      <c r="O473" s="12"/>
      <c r="P473" s="12"/>
      <c r="Q473" s="12"/>
      <c r="R473" s="12"/>
      <c r="S473" s="12"/>
      <c r="T473" s="12"/>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row>
    <row r="474" spans="1:50" s="49" customFormat="1" x14ac:dyDescent="0.4">
      <c r="A474" s="12"/>
      <c r="B474" s="12"/>
      <c r="C474" s="42"/>
      <c r="D474" s="12"/>
      <c r="E474" s="12"/>
      <c r="F474" s="12"/>
      <c r="G474" s="12"/>
      <c r="H474" s="12"/>
      <c r="I474" s="12"/>
      <c r="J474" s="12"/>
      <c r="K474" s="12"/>
      <c r="L474" s="42"/>
      <c r="O474" s="12"/>
      <c r="P474" s="12"/>
      <c r="Q474" s="12"/>
      <c r="R474" s="12"/>
      <c r="S474" s="12"/>
      <c r="T474" s="12"/>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row>
    <row r="475" spans="1:50" s="49" customFormat="1" x14ac:dyDescent="0.4">
      <c r="A475" s="12"/>
      <c r="B475" s="12"/>
      <c r="C475" s="42"/>
      <c r="D475" s="12"/>
      <c r="E475" s="12"/>
      <c r="F475" s="12"/>
      <c r="G475" s="12"/>
      <c r="H475" s="12"/>
      <c r="I475" s="12"/>
      <c r="J475" s="12"/>
      <c r="K475" s="12"/>
      <c r="L475" s="42"/>
      <c r="O475" s="12"/>
      <c r="P475" s="12"/>
      <c r="Q475" s="12"/>
      <c r="R475" s="12"/>
      <c r="S475" s="12"/>
      <c r="T475" s="12"/>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row>
    <row r="476" spans="1:50" s="49" customFormat="1" x14ac:dyDescent="0.4">
      <c r="A476" s="12"/>
      <c r="B476" s="12"/>
      <c r="C476" s="42"/>
      <c r="D476" s="12"/>
      <c r="E476" s="12"/>
      <c r="F476" s="12"/>
      <c r="G476" s="12"/>
      <c r="H476" s="12"/>
      <c r="I476" s="12"/>
      <c r="J476" s="12"/>
      <c r="K476" s="12"/>
      <c r="L476" s="42"/>
      <c r="O476" s="12"/>
      <c r="P476" s="12"/>
      <c r="Q476" s="12"/>
      <c r="R476" s="12"/>
      <c r="S476" s="12"/>
      <c r="T476" s="12"/>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row>
    <row r="477" spans="1:50" s="49" customFormat="1" x14ac:dyDescent="0.4">
      <c r="A477" s="12"/>
      <c r="B477" s="12"/>
      <c r="C477" s="42"/>
      <c r="D477" s="12"/>
      <c r="E477" s="12"/>
      <c r="F477" s="12"/>
      <c r="G477" s="12"/>
      <c r="H477" s="12"/>
      <c r="I477" s="12"/>
      <c r="J477" s="12"/>
      <c r="K477" s="12"/>
      <c r="L477" s="42"/>
      <c r="O477" s="12"/>
      <c r="P477" s="12"/>
      <c r="Q477" s="12"/>
      <c r="R477" s="12"/>
      <c r="S477" s="12"/>
      <c r="T477" s="12"/>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row>
    <row r="478" spans="1:50" s="49" customFormat="1" x14ac:dyDescent="0.4">
      <c r="A478" s="12"/>
      <c r="B478" s="12"/>
      <c r="C478" s="42"/>
      <c r="D478" s="12"/>
      <c r="E478" s="12"/>
      <c r="F478" s="12"/>
      <c r="G478" s="12"/>
      <c r="H478" s="12"/>
      <c r="I478" s="12"/>
      <c r="J478" s="12"/>
      <c r="K478" s="12"/>
      <c r="L478" s="42"/>
      <c r="O478" s="12"/>
      <c r="P478" s="12"/>
      <c r="Q478" s="12"/>
      <c r="R478" s="12"/>
      <c r="S478" s="12"/>
      <c r="T478" s="12"/>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row>
    <row r="479" spans="1:50" s="49" customFormat="1" x14ac:dyDescent="0.4">
      <c r="A479" s="12"/>
      <c r="B479" s="12"/>
      <c r="C479" s="42"/>
      <c r="D479" s="12"/>
      <c r="E479" s="12"/>
      <c r="F479" s="12"/>
      <c r="G479" s="12"/>
      <c r="H479" s="12"/>
      <c r="I479" s="12"/>
      <c r="J479" s="12"/>
      <c r="K479" s="12"/>
      <c r="L479" s="42"/>
      <c r="O479" s="12"/>
      <c r="P479" s="12"/>
      <c r="Q479" s="12"/>
      <c r="R479" s="12"/>
      <c r="S479" s="12"/>
      <c r="T479" s="12"/>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row>
    <row r="480" spans="1:50" s="49" customFormat="1" x14ac:dyDescent="0.4">
      <c r="A480" s="12"/>
      <c r="B480" s="12"/>
      <c r="C480" s="42"/>
      <c r="D480" s="12"/>
      <c r="E480" s="12"/>
      <c r="F480" s="12"/>
      <c r="G480" s="12"/>
      <c r="H480" s="12"/>
      <c r="I480" s="12"/>
      <c r="J480" s="12"/>
      <c r="K480" s="12"/>
      <c r="L480" s="42"/>
      <c r="O480" s="12"/>
      <c r="P480" s="12"/>
      <c r="Q480" s="12"/>
      <c r="R480" s="12"/>
      <c r="S480" s="12"/>
      <c r="T480" s="12"/>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row>
    <row r="481" spans="1:50" s="49" customFormat="1" x14ac:dyDescent="0.4">
      <c r="A481" s="12"/>
      <c r="B481" s="12"/>
      <c r="C481" s="42"/>
      <c r="D481" s="12"/>
      <c r="E481" s="12"/>
      <c r="F481" s="12"/>
      <c r="G481" s="12"/>
      <c r="H481" s="12"/>
      <c r="I481" s="12"/>
      <c r="J481" s="12"/>
      <c r="K481" s="12"/>
      <c r="L481" s="42"/>
      <c r="O481" s="12"/>
      <c r="P481" s="12"/>
      <c r="Q481" s="12"/>
      <c r="R481" s="12"/>
      <c r="S481" s="12"/>
      <c r="T481" s="12"/>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row>
    <row r="482" spans="1:50" s="49" customFormat="1" x14ac:dyDescent="0.4">
      <c r="A482" s="12"/>
      <c r="B482" s="12"/>
      <c r="C482" s="42"/>
      <c r="D482" s="12"/>
      <c r="E482" s="12"/>
      <c r="F482" s="12"/>
      <c r="G482" s="12"/>
      <c r="H482" s="12"/>
      <c r="I482" s="12"/>
      <c r="J482" s="12"/>
      <c r="K482" s="12"/>
      <c r="L482" s="42"/>
      <c r="O482" s="12"/>
      <c r="P482" s="12"/>
      <c r="Q482" s="12"/>
      <c r="R482" s="12"/>
      <c r="S482" s="12"/>
      <c r="T482" s="12"/>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row>
    <row r="483" spans="1:50" s="49" customFormat="1" x14ac:dyDescent="0.4">
      <c r="A483" s="12"/>
      <c r="B483" s="12"/>
      <c r="C483" s="42"/>
      <c r="D483" s="12"/>
      <c r="E483" s="12"/>
      <c r="F483" s="12"/>
      <c r="G483" s="12"/>
      <c r="H483" s="12"/>
      <c r="I483" s="12"/>
      <c r="J483" s="12"/>
      <c r="K483" s="12"/>
      <c r="L483" s="42"/>
      <c r="O483" s="12"/>
      <c r="P483" s="12"/>
      <c r="Q483" s="12"/>
      <c r="R483" s="12"/>
      <c r="S483" s="12"/>
      <c r="T483" s="12"/>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row>
    <row r="484" spans="1:50" s="49" customFormat="1" x14ac:dyDescent="0.4">
      <c r="A484" s="12"/>
      <c r="B484" s="12"/>
      <c r="C484" s="42"/>
      <c r="D484" s="12"/>
      <c r="E484" s="12"/>
      <c r="F484" s="12"/>
      <c r="G484" s="12"/>
      <c r="H484" s="12"/>
      <c r="I484" s="12"/>
      <c r="J484" s="12"/>
      <c r="K484" s="12"/>
      <c r="L484" s="42"/>
      <c r="O484" s="12"/>
      <c r="P484" s="12"/>
      <c r="Q484" s="12"/>
      <c r="R484" s="12"/>
      <c r="S484" s="12"/>
      <c r="T484" s="12"/>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row>
    <row r="485" spans="1:50" s="49" customFormat="1" x14ac:dyDescent="0.4">
      <c r="A485" s="12"/>
      <c r="B485" s="12"/>
      <c r="C485" s="42"/>
      <c r="D485" s="12"/>
      <c r="E485" s="12"/>
      <c r="F485" s="12"/>
      <c r="G485" s="12"/>
      <c r="H485" s="12"/>
      <c r="I485" s="12"/>
      <c r="J485" s="12"/>
      <c r="K485" s="12"/>
      <c r="L485" s="42"/>
      <c r="O485" s="12"/>
      <c r="P485" s="12"/>
      <c r="Q485" s="12"/>
      <c r="R485" s="12"/>
      <c r="S485" s="12"/>
      <c r="T485" s="12"/>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row>
    <row r="486" spans="1:50" s="49" customFormat="1" x14ac:dyDescent="0.4">
      <c r="A486" s="12"/>
      <c r="B486" s="12"/>
      <c r="C486" s="42"/>
      <c r="D486" s="12"/>
      <c r="E486" s="12"/>
      <c r="F486" s="12"/>
      <c r="G486" s="12"/>
      <c r="H486" s="12"/>
      <c r="I486" s="12"/>
      <c r="J486" s="12"/>
      <c r="K486" s="12"/>
      <c r="L486" s="42"/>
      <c r="O486" s="12"/>
      <c r="P486" s="12"/>
      <c r="Q486" s="12"/>
      <c r="R486" s="12"/>
      <c r="S486" s="12"/>
      <c r="T486" s="12"/>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row>
    <row r="487" spans="1:50" s="49" customFormat="1" x14ac:dyDescent="0.4">
      <c r="A487" s="12"/>
      <c r="B487" s="12"/>
      <c r="C487" s="42"/>
      <c r="D487" s="12"/>
      <c r="E487" s="12"/>
      <c r="F487" s="12"/>
      <c r="G487" s="12"/>
      <c r="H487" s="12"/>
      <c r="I487" s="12"/>
      <c r="J487" s="12"/>
      <c r="K487" s="12"/>
      <c r="L487" s="42"/>
      <c r="O487" s="12"/>
      <c r="P487" s="12"/>
      <c r="Q487" s="12"/>
      <c r="R487" s="12"/>
      <c r="S487" s="12"/>
      <c r="T487" s="12"/>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row>
    <row r="488" spans="1:50" s="49" customFormat="1" x14ac:dyDescent="0.4">
      <c r="A488" s="12"/>
      <c r="B488" s="12"/>
      <c r="C488" s="42"/>
      <c r="D488" s="12"/>
      <c r="E488" s="12"/>
      <c r="F488" s="12"/>
      <c r="G488" s="12"/>
      <c r="H488" s="12"/>
      <c r="I488" s="12"/>
      <c r="J488" s="12"/>
      <c r="K488" s="12"/>
      <c r="L488" s="42"/>
      <c r="O488" s="12"/>
      <c r="P488" s="12"/>
      <c r="Q488" s="12"/>
      <c r="R488" s="12"/>
      <c r="S488" s="12"/>
      <c r="T488" s="12"/>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row>
    <row r="489" spans="1:50" s="49" customFormat="1" x14ac:dyDescent="0.4">
      <c r="A489" s="12"/>
      <c r="B489" s="12"/>
      <c r="C489" s="42"/>
      <c r="D489" s="12"/>
      <c r="E489" s="12"/>
      <c r="F489" s="12"/>
      <c r="G489" s="12"/>
      <c r="H489" s="12"/>
      <c r="I489" s="12"/>
      <c r="J489" s="12"/>
      <c r="K489" s="12"/>
      <c r="L489" s="42"/>
      <c r="O489" s="12"/>
      <c r="P489" s="12"/>
      <c r="Q489" s="12"/>
      <c r="R489" s="12"/>
      <c r="S489" s="12"/>
      <c r="T489" s="12"/>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row>
    <row r="490" spans="1:50" s="49" customFormat="1" x14ac:dyDescent="0.4">
      <c r="A490" s="12"/>
      <c r="B490" s="12"/>
      <c r="C490" s="42"/>
      <c r="D490" s="12"/>
      <c r="E490" s="12"/>
      <c r="F490" s="12"/>
      <c r="G490" s="12"/>
      <c r="H490" s="12"/>
      <c r="I490" s="12"/>
      <c r="J490" s="12"/>
      <c r="K490" s="12"/>
      <c r="L490" s="42"/>
      <c r="O490" s="12"/>
      <c r="P490" s="12"/>
      <c r="Q490" s="12"/>
      <c r="R490" s="12"/>
      <c r="S490" s="12"/>
      <c r="T490" s="12"/>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row>
    <row r="491" spans="1:50" s="49" customFormat="1" x14ac:dyDescent="0.4">
      <c r="A491" s="12"/>
      <c r="B491" s="12"/>
      <c r="C491" s="42"/>
      <c r="D491" s="12"/>
      <c r="E491" s="12"/>
      <c r="F491" s="12"/>
      <c r="G491" s="12"/>
      <c r="H491" s="12"/>
      <c r="I491" s="12"/>
      <c r="J491" s="12"/>
      <c r="K491" s="12"/>
      <c r="L491" s="42"/>
      <c r="O491" s="12"/>
      <c r="P491" s="12"/>
      <c r="Q491" s="12"/>
      <c r="R491" s="12"/>
      <c r="S491" s="12"/>
      <c r="T491" s="12"/>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row>
    <row r="492" spans="1:50" s="49" customFormat="1" x14ac:dyDescent="0.4">
      <c r="A492" s="12"/>
      <c r="B492" s="12"/>
      <c r="C492" s="42"/>
      <c r="D492" s="12"/>
      <c r="E492" s="12"/>
      <c r="F492" s="12"/>
      <c r="G492" s="12"/>
      <c r="H492" s="12"/>
      <c r="I492" s="12"/>
      <c r="J492" s="12"/>
      <c r="K492" s="12"/>
      <c r="L492" s="42"/>
      <c r="O492" s="12"/>
      <c r="P492" s="12"/>
      <c r="Q492" s="12"/>
      <c r="R492" s="12"/>
      <c r="S492" s="12"/>
      <c r="T492" s="12"/>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row>
    <row r="493" spans="1:50" s="49" customFormat="1" x14ac:dyDescent="0.4">
      <c r="A493" s="12"/>
      <c r="B493" s="12"/>
      <c r="C493" s="42"/>
      <c r="D493" s="12"/>
      <c r="E493" s="12"/>
      <c r="F493" s="12"/>
      <c r="G493" s="12"/>
      <c r="H493" s="12"/>
      <c r="I493" s="12"/>
      <c r="J493" s="12"/>
      <c r="K493" s="12"/>
      <c r="L493" s="42"/>
      <c r="O493" s="12"/>
      <c r="P493" s="12"/>
      <c r="Q493" s="12"/>
      <c r="R493" s="12"/>
      <c r="S493" s="12"/>
      <c r="T493" s="12"/>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row>
    <row r="494" spans="1:50" s="49" customFormat="1" x14ac:dyDescent="0.4">
      <c r="A494" s="12"/>
      <c r="B494" s="12"/>
      <c r="C494" s="42"/>
      <c r="D494" s="12"/>
      <c r="E494" s="12"/>
      <c r="F494" s="12"/>
      <c r="G494" s="12"/>
      <c r="H494" s="12"/>
      <c r="I494" s="12"/>
      <c r="J494" s="12"/>
      <c r="K494" s="12"/>
      <c r="L494" s="42"/>
      <c r="O494" s="12"/>
      <c r="P494" s="12"/>
      <c r="Q494" s="12"/>
      <c r="R494" s="12"/>
      <c r="S494" s="12"/>
      <c r="T494" s="12"/>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row>
    <row r="495" spans="1:50" s="49" customFormat="1" x14ac:dyDescent="0.4">
      <c r="A495" s="12"/>
      <c r="B495" s="12"/>
      <c r="C495" s="42"/>
      <c r="D495" s="12"/>
      <c r="E495" s="12"/>
      <c r="F495" s="12"/>
      <c r="G495" s="12"/>
      <c r="H495" s="12"/>
      <c r="I495" s="12"/>
      <c r="J495" s="12"/>
      <c r="K495" s="12"/>
      <c r="L495" s="42"/>
      <c r="O495" s="12"/>
      <c r="P495" s="12"/>
      <c r="Q495" s="12"/>
      <c r="R495" s="12"/>
      <c r="S495" s="12"/>
      <c r="T495" s="12"/>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row>
    <row r="496" spans="1:50" s="49" customFormat="1" x14ac:dyDescent="0.4">
      <c r="A496" s="12"/>
      <c r="B496" s="12"/>
      <c r="C496" s="42"/>
      <c r="D496" s="12"/>
      <c r="E496" s="12"/>
      <c r="F496" s="12"/>
      <c r="G496" s="12"/>
      <c r="H496" s="12"/>
      <c r="I496" s="12"/>
      <c r="J496" s="12"/>
      <c r="K496" s="12"/>
      <c r="L496" s="42"/>
      <c r="O496" s="12"/>
      <c r="P496" s="12"/>
      <c r="Q496" s="12"/>
      <c r="R496" s="12"/>
      <c r="S496" s="12"/>
      <c r="T496" s="12"/>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row>
    <row r="497" spans="1:50" s="49" customFormat="1" x14ac:dyDescent="0.4">
      <c r="A497" s="12"/>
      <c r="B497" s="12"/>
      <c r="C497" s="42"/>
      <c r="D497" s="12"/>
      <c r="E497" s="12"/>
      <c r="F497" s="12"/>
      <c r="G497" s="12"/>
      <c r="H497" s="12"/>
      <c r="I497" s="12"/>
      <c r="J497" s="12"/>
      <c r="K497" s="12"/>
      <c r="L497" s="42"/>
      <c r="O497" s="12"/>
      <c r="P497" s="12"/>
      <c r="Q497" s="12"/>
      <c r="R497" s="12"/>
      <c r="S497" s="12"/>
      <c r="T497" s="12"/>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row>
    <row r="498" spans="1:50" s="1" customFormat="1" x14ac:dyDescent="0.4">
      <c r="A498" s="12"/>
      <c r="B498" s="12"/>
      <c r="C498" s="42"/>
      <c r="D498" s="12"/>
      <c r="E498" s="12"/>
      <c r="F498" s="12"/>
      <c r="G498" s="12"/>
      <c r="H498" s="12"/>
      <c r="I498" s="12"/>
      <c r="J498" s="12"/>
      <c r="K498" s="12"/>
      <c r="L498" s="42"/>
      <c r="M498" s="49"/>
      <c r="N498" s="49"/>
      <c r="O498" s="12"/>
      <c r="P498" s="12"/>
      <c r="Q498" s="12"/>
      <c r="R498" s="12"/>
      <c r="S498" s="12"/>
      <c r="T498" s="12"/>
    </row>
    <row r="499" spans="1:50" s="1" customFormat="1" x14ac:dyDescent="0.4">
      <c r="A499" s="12"/>
      <c r="B499" s="12"/>
      <c r="C499" s="42"/>
      <c r="D499" s="12"/>
      <c r="E499" s="12"/>
      <c r="F499" s="12"/>
      <c r="G499" s="12"/>
      <c r="H499" s="12"/>
      <c r="I499" s="12"/>
      <c r="J499" s="12"/>
      <c r="K499" s="12"/>
      <c r="L499" s="42"/>
      <c r="M499" s="49"/>
      <c r="N499" s="49"/>
      <c r="O499" s="12"/>
      <c r="P499" s="12"/>
      <c r="Q499" s="12"/>
      <c r="R499" s="12"/>
      <c r="S499" s="12"/>
      <c r="T499" s="12"/>
    </row>
    <row r="500" spans="1:50" s="1" customFormat="1" x14ac:dyDescent="0.4">
      <c r="A500" s="12"/>
      <c r="B500" s="12"/>
      <c r="C500" s="42"/>
      <c r="D500" s="12"/>
      <c r="E500" s="12"/>
      <c r="F500" s="12"/>
      <c r="G500" s="12"/>
      <c r="H500" s="12"/>
      <c r="I500" s="12"/>
      <c r="J500" s="12"/>
      <c r="K500" s="12"/>
      <c r="L500" s="42"/>
      <c r="M500" s="49"/>
      <c r="N500" s="49"/>
      <c r="O500" s="12"/>
      <c r="P500" s="12"/>
      <c r="Q500" s="12"/>
      <c r="R500" s="12"/>
      <c r="S500" s="12"/>
      <c r="T500" s="12"/>
    </row>
    <row r="501" spans="1:50" s="1" customFormat="1" x14ac:dyDescent="0.4">
      <c r="A501" s="12"/>
      <c r="B501" s="12"/>
      <c r="C501" s="42"/>
      <c r="D501" s="12"/>
      <c r="E501" s="12"/>
      <c r="F501" s="12"/>
      <c r="G501" s="12"/>
      <c r="H501" s="12"/>
      <c r="I501" s="12"/>
      <c r="J501" s="12"/>
      <c r="K501" s="12"/>
      <c r="L501" s="42"/>
      <c r="M501" s="49"/>
      <c r="N501" s="49"/>
      <c r="O501" s="12"/>
      <c r="P501" s="12"/>
      <c r="Q501" s="12"/>
      <c r="R501" s="12"/>
      <c r="S501" s="12"/>
      <c r="T501" s="12"/>
    </row>
    <row r="502" spans="1:50" s="1" customFormat="1" x14ac:dyDescent="0.4">
      <c r="A502" s="12"/>
      <c r="B502" s="12"/>
      <c r="C502" s="42"/>
      <c r="D502" s="12"/>
      <c r="E502" s="12"/>
      <c r="F502" s="12"/>
      <c r="G502" s="12"/>
      <c r="H502" s="12"/>
      <c r="I502" s="12"/>
      <c r="J502" s="12"/>
      <c r="K502" s="12"/>
      <c r="L502" s="42"/>
      <c r="M502" s="49"/>
      <c r="N502" s="49"/>
      <c r="O502" s="12"/>
      <c r="P502" s="12"/>
      <c r="Q502" s="12"/>
      <c r="R502" s="12"/>
      <c r="S502" s="12"/>
      <c r="T502" s="12"/>
    </row>
    <row r="503" spans="1:50" s="1" customFormat="1" x14ac:dyDescent="0.4">
      <c r="A503" s="12"/>
      <c r="B503" s="12"/>
      <c r="C503" s="42"/>
      <c r="D503" s="12"/>
      <c r="E503" s="12"/>
      <c r="F503" s="12"/>
      <c r="G503" s="12"/>
      <c r="H503" s="12"/>
      <c r="I503" s="12"/>
      <c r="J503" s="12"/>
      <c r="K503" s="12"/>
      <c r="L503" s="42"/>
      <c r="M503" s="49"/>
      <c r="N503" s="49"/>
      <c r="O503" s="12"/>
      <c r="P503" s="12"/>
      <c r="Q503" s="12"/>
      <c r="R503" s="12"/>
      <c r="S503" s="12"/>
      <c r="T503" s="12"/>
    </row>
    <row r="504" spans="1:50" s="1" customFormat="1" x14ac:dyDescent="0.4">
      <c r="A504" s="12"/>
      <c r="B504" s="12"/>
      <c r="C504" s="42"/>
      <c r="D504" s="12"/>
      <c r="E504" s="12"/>
      <c r="F504" s="12"/>
      <c r="G504" s="12"/>
      <c r="H504" s="12"/>
      <c r="I504" s="12"/>
      <c r="J504" s="12"/>
      <c r="K504" s="12"/>
      <c r="L504" s="42"/>
      <c r="M504" s="49"/>
      <c r="N504" s="49"/>
      <c r="O504" s="12"/>
      <c r="P504" s="12"/>
      <c r="Q504" s="12"/>
      <c r="R504" s="12"/>
      <c r="S504" s="12"/>
      <c r="T504" s="12"/>
    </row>
    <row r="505" spans="1:50" s="1" customFormat="1" x14ac:dyDescent="0.4">
      <c r="A505" s="12"/>
      <c r="B505" s="12"/>
      <c r="C505" s="42"/>
      <c r="D505" s="12"/>
      <c r="E505" s="12"/>
      <c r="F505" s="12"/>
      <c r="G505" s="12"/>
      <c r="H505" s="12"/>
      <c r="I505" s="12"/>
      <c r="J505" s="12"/>
      <c r="K505" s="12"/>
      <c r="L505" s="42"/>
      <c r="M505" s="49"/>
      <c r="N505" s="49"/>
      <c r="O505" s="12"/>
      <c r="P505" s="12"/>
      <c r="Q505" s="12"/>
      <c r="R505" s="12"/>
      <c r="S505" s="12"/>
      <c r="T505" s="12"/>
    </row>
    <row r="506" spans="1:50" s="1" customFormat="1" x14ac:dyDescent="0.4">
      <c r="A506" s="12"/>
      <c r="B506" s="12"/>
      <c r="C506" s="42"/>
      <c r="D506" s="12"/>
      <c r="E506" s="12"/>
      <c r="F506" s="12"/>
      <c r="G506" s="12"/>
      <c r="H506" s="12"/>
      <c r="I506" s="12"/>
      <c r="J506" s="12"/>
      <c r="K506" s="12"/>
      <c r="L506" s="42"/>
      <c r="M506" s="49"/>
      <c r="N506" s="49"/>
      <c r="O506" s="12"/>
      <c r="P506" s="12"/>
      <c r="Q506" s="12"/>
      <c r="R506" s="12"/>
      <c r="S506" s="12"/>
      <c r="T506" s="12"/>
    </row>
    <row r="507" spans="1:50" s="1" customFormat="1" x14ac:dyDescent="0.4">
      <c r="A507" s="12"/>
      <c r="B507" s="12"/>
      <c r="C507" s="42"/>
      <c r="D507" s="12"/>
      <c r="E507" s="12"/>
      <c r="F507" s="12"/>
      <c r="G507" s="12"/>
      <c r="H507" s="12"/>
      <c r="I507" s="12"/>
      <c r="J507" s="12"/>
      <c r="K507" s="12"/>
      <c r="L507" s="42"/>
      <c r="M507" s="49"/>
      <c r="N507" s="49"/>
      <c r="O507" s="12"/>
      <c r="P507" s="12"/>
      <c r="Q507" s="12"/>
      <c r="R507" s="12"/>
      <c r="S507" s="12"/>
      <c r="T507" s="12"/>
    </row>
    <row r="508" spans="1:50" s="1" customFormat="1" x14ac:dyDescent="0.4">
      <c r="A508" s="12"/>
      <c r="B508" s="12"/>
      <c r="C508" s="42"/>
      <c r="D508" s="12"/>
      <c r="E508" s="12"/>
      <c r="F508" s="12"/>
      <c r="G508" s="12"/>
      <c r="H508" s="12"/>
      <c r="I508" s="12"/>
      <c r="J508" s="12"/>
      <c r="K508" s="12"/>
      <c r="L508" s="42"/>
      <c r="M508" s="49"/>
      <c r="N508" s="49"/>
      <c r="O508" s="12"/>
      <c r="P508" s="12"/>
      <c r="Q508" s="12"/>
      <c r="R508" s="12"/>
      <c r="S508" s="12"/>
      <c r="T508" s="12"/>
    </row>
    <row r="509" spans="1:50" s="1" customFormat="1" x14ac:dyDescent="0.4">
      <c r="A509" s="12"/>
      <c r="B509" s="12"/>
      <c r="C509" s="42"/>
      <c r="D509" s="12"/>
      <c r="E509" s="12"/>
      <c r="F509" s="12"/>
      <c r="G509" s="12"/>
      <c r="H509" s="12"/>
      <c r="I509" s="12"/>
      <c r="J509" s="12"/>
      <c r="K509" s="12"/>
      <c r="L509" s="42"/>
      <c r="M509" s="49"/>
      <c r="N509" s="49"/>
      <c r="O509" s="12"/>
      <c r="P509" s="12"/>
      <c r="Q509" s="12"/>
      <c r="R509" s="12"/>
      <c r="S509" s="12"/>
      <c r="T509" s="12"/>
    </row>
    <row r="510" spans="1:50" s="1" customFormat="1" x14ac:dyDescent="0.4">
      <c r="A510" s="12"/>
      <c r="B510" s="12"/>
      <c r="C510" s="42"/>
      <c r="D510" s="12"/>
      <c r="E510" s="12"/>
      <c r="F510" s="12"/>
      <c r="G510" s="12"/>
      <c r="H510" s="12"/>
      <c r="I510" s="12"/>
      <c r="J510" s="12"/>
      <c r="K510" s="12"/>
      <c r="L510" s="42"/>
      <c r="M510" s="49"/>
      <c r="N510" s="49"/>
      <c r="O510" s="12"/>
      <c r="P510" s="12"/>
      <c r="Q510" s="12"/>
      <c r="R510" s="12"/>
      <c r="S510" s="12"/>
      <c r="T510" s="12"/>
    </row>
    <row r="511" spans="1:50" s="1" customFormat="1" x14ac:dyDescent="0.4">
      <c r="A511" s="12"/>
      <c r="B511" s="12"/>
      <c r="C511" s="42"/>
      <c r="D511" s="12"/>
      <c r="E511" s="12"/>
      <c r="F511" s="12"/>
      <c r="G511" s="12"/>
      <c r="H511" s="12"/>
      <c r="I511" s="12"/>
      <c r="J511" s="12"/>
      <c r="K511" s="12"/>
      <c r="L511" s="42"/>
      <c r="M511" s="49"/>
      <c r="N511" s="49"/>
      <c r="O511" s="12"/>
      <c r="P511" s="12"/>
      <c r="Q511" s="12"/>
      <c r="R511" s="12"/>
      <c r="S511" s="12"/>
      <c r="T511" s="12"/>
    </row>
    <row r="512" spans="1:50" s="1" customFormat="1" x14ac:dyDescent="0.4">
      <c r="A512" s="12"/>
      <c r="B512" s="12"/>
      <c r="C512" s="42"/>
      <c r="D512" s="12"/>
      <c r="E512" s="12"/>
      <c r="F512" s="12"/>
      <c r="G512" s="12"/>
      <c r="H512" s="12"/>
      <c r="I512" s="12"/>
      <c r="J512" s="12"/>
      <c r="K512" s="12"/>
      <c r="L512" s="42"/>
      <c r="M512" s="49"/>
      <c r="N512" s="49"/>
      <c r="O512" s="12"/>
      <c r="P512" s="12"/>
      <c r="Q512" s="12"/>
      <c r="R512" s="12"/>
      <c r="S512" s="12"/>
      <c r="T512" s="12"/>
    </row>
    <row r="513" spans="1:20" s="1" customFormat="1" x14ac:dyDescent="0.4">
      <c r="A513" s="12"/>
      <c r="B513" s="12"/>
      <c r="C513" s="42"/>
      <c r="D513" s="12"/>
      <c r="E513" s="12"/>
      <c r="F513" s="12"/>
      <c r="G513" s="12"/>
      <c r="H513" s="12"/>
      <c r="I513" s="12"/>
      <c r="J513" s="12"/>
      <c r="K513" s="12"/>
      <c r="L513" s="42"/>
      <c r="M513" s="49"/>
      <c r="N513" s="49"/>
      <c r="O513" s="12"/>
      <c r="P513" s="12"/>
      <c r="Q513" s="12"/>
      <c r="R513" s="12"/>
      <c r="S513" s="12"/>
      <c r="T513" s="12"/>
    </row>
    <row r="514" spans="1:20" s="1" customFormat="1" x14ac:dyDescent="0.4">
      <c r="A514" s="12"/>
      <c r="B514" s="12"/>
      <c r="C514" s="42"/>
      <c r="D514" s="12"/>
      <c r="E514" s="12"/>
      <c r="F514" s="12"/>
      <c r="G514" s="12"/>
      <c r="H514" s="12"/>
      <c r="I514" s="12"/>
      <c r="J514" s="12"/>
      <c r="K514" s="12"/>
      <c r="L514" s="42"/>
      <c r="M514" s="49"/>
      <c r="N514" s="49"/>
      <c r="O514" s="12"/>
      <c r="P514" s="12"/>
      <c r="Q514" s="12"/>
      <c r="R514" s="12"/>
      <c r="S514" s="12"/>
      <c r="T514" s="12"/>
    </row>
    <row r="515" spans="1:20" s="1" customFormat="1" x14ac:dyDescent="0.4">
      <c r="A515" s="12"/>
      <c r="B515" s="12"/>
      <c r="C515" s="42"/>
      <c r="D515" s="12"/>
      <c r="E515" s="12"/>
      <c r="F515" s="12"/>
      <c r="G515" s="12"/>
      <c r="H515" s="12"/>
      <c r="I515" s="12"/>
      <c r="J515" s="12"/>
      <c r="K515" s="12"/>
      <c r="L515" s="42"/>
      <c r="M515" s="49"/>
      <c r="N515" s="49"/>
      <c r="O515" s="12"/>
      <c r="P515" s="12"/>
      <c r="Q515" s="12"/>
      <c r="R515" s="12"/>
      <c r="S515" s="12"/>
      <c r="T515" s="12"/>
    </row>
    <row r="516" spans="1:20" s="1" customFormat="1" x14ac:dyDescent="0.4">
      <c r="A516" s="12"/>
      <c r="B516" s="12"/>
      <c r="C516" s="42"/>
      <c r="D516" s="12"/>
      <c r="E516" s="12"/>
      <c r="F516" s="12"/>
      <c r="G516" s="12"/>
      <c r="H516" s="12"/>
      <c r="I516" s="12"/>
      <c r="J516" s="12"/>
      <c r="K516" s="12"/>
      <c r="L516" s="42"/>
      <c r="M516" s="49"/>
      <c r="N516" s="49"/>
      <c r="O516" s="12"/>
      <c r="P516" s="12"/>
      <c r="Q516" s="12"/>
      <c r="R516" s="12"/>
      <c r="S516" s="12"/>
      <c r="T516" s="12"/>
    </row>
    <row r="517" spans="1:20" s="1" customFormat="1" x14ac:dyDescent="0.4">
      <c r="A517" s="12"/>
      <c r="B517" s="12"/>
      <c r="C517" s="42"/>
      <c r="D517" s="12"/>
      <c r="E517" s="12"/>
      <c r="F517" s="12"/>
      <c r="G517" s="12"/>
      <c r="H517" s="12"/>
      <c r="I517" s="12"/>
      <c r="J517" s="12"/>
      <c r="K517" s="12"/>
      <c r="L517" s="42"/>
      <c r="M517" s="49"/>
      <c r="N517" s="49"/>
      <c r="O517" s="12"/>
      <c r="P517" s="12"/>
      <c r="Q517" s="12"/>
      <c r="R517" s="12"/>
      <c r="S517" s="12"/>
      <c r="T517" s="12"/>
    </row>
    <row r="518" spans="1:20" s="1" customFormat="1" x14ac:dyDescent="0.4">
      <c r="A518" s="12"/>
      <c r="B518" s="12"/>
      <c r="C518" s="42"/>
      <c r="D518" s="12"/>
      <c r="E518" s="12"/>
      <c r="F518" s="12"/>
      <c r="G518" s="12"/>
      <c r="H518" s="12"/>
      <c r="I518" s="12"/>
      <c r="J518" s="12"/>
      <c r="K518" s="12"/>
      <c r="L518" s="42"/>
      <c r="M518" s="49"/>
      <c r="N518" s="49"/>
      <c r="O518" s="12"/>
      <c r="P518" s="12"/>
      <c r="Q518" s="12"/>
      <c r="R518" s="12"/>
      <c r="S518" s="12"/>
      <c r="T518" s="12"/>
    </row>
    <row r="519" spans="1:20" s="1" customFormat="1" x14ac:dyDescent="0.4">
      <c r="A519" s="12"/>
      <c r="B519" s="12"/>
      <c r="C519" s="42"/>
      <c r="D519" s="12"/>
      <c r="E519" s="12"/>
      <c r="F519" s="12"/>
      <c r="G519" s="12"/>
      <c r="H519" s="12"/>
      <c r="I519" s="12"/>
      <c r="J519" s="12"/>
      <c r="K519" s="12"/>
      <c r="L519" s="42"/>
      <c r="M519" s="49"/>
      <c r="N519" s="49"/>
      <c r="O519" s="12"/>
      <c r="P519" s="12"/>
      <c r="Q519" s="12"/>
      <c r="R519" s="12"/>
      <c r="S519" s="12"/>
      <c r="T519" s="12"/>
    </row>
    <row r="520" spans="1:20" s="1" customFormat="1" x14ac:dyDescent="0.4">
      <c r="A520" s="12"/>
      <c r="B520" s="12"/>
      <c r="C520" s="42"/>
      <c r="D520" s="12"/>
      <c r="E520" s="12"/>
      <c r="F520" s="12"/>
      <c r="G520" s="12"/>
      <c r="H520" s="12"/>
      <c r="I520" s="12"/>
      <c r="J520" s="12"/>
      <c r="K520" s="12"/>
      <c r="L520" s="42"/>
      <c r="M520" s="49"/>
      <c r="N520" s="49"/>
      <c r="O520" s="12"/>
      <c r="P520" s="12"/>
      <c r="Q520" s="12"/>
      <c r="R520" s="12"/>
      <c r="S520" s="12"/>
      <c r="T520" s="12"/>
    </row>
    <row r="521" spans="1:20" s="1" customFormat="1" x14ac:dyDescent="0.4">
      <c r="A521" s="12"/>
      <c r="B521" s="12"/>
      <c r="C521" s="42"/>
      <c r="D521" s="12"/>
      <c r="E521" s="12"/>
      <c r="F521" s="12"/>
      <c r="G521" s="12"/>
      <c r="H521" s="12"/>
      <c r="I521" s="12"/>
      <c r="J521" s="12"/>
      <c r="K521" s="12"/>
      <c r="L521" s="42"/>
      <c r="M521" s="49"/>
      <c r="N521" s="49"/>
      <c r="O521" s="12"/>
      <c r="P521" s="12"/>
      <c r="Q521" s="12"/>
      <c r="R521" s="12"/>
      <c r="S521" s="12"/>
      <c r="T521" s="12"/>
    </row>
    <row r="522" spans="1:20" s="1" customFormat="1" x14ac:dyDescent="0.4">
      <c r="A522" s="12"/>
      <c r="B522" s="12"/>
      <c r="C522" s="42"/>
      <c r="D522" s="12"/>
      <c r="E522" s="12"/>
      <c r="F522" s="12"/>
      <c r="G522" s="12"/>
      <c r="H522" s="12"/>
      <c r="I522" s="12"/>
      <c r="J522" s="12"/>
      <c r="K522" s="12"/>
      <c r="L522" s="42"/>
      <c r="M522" s="49"/>
      <c r="N522" s="49"/>
      <c r="O522" s="12"/>
      <c r="P522" s="12"/>
      <c r="Q522" s="12"/>
      <c r="R522" s="12"/>
      <c r="S522" s="12"/>
      <c r="T522" s="12"/>
    </row>
    <row r="523" spans="1:20" s="1" customFormat="1" x14ac:dyDescent="0.4">
      <c r="A523" s="12"/>
      <c r="B523" s="12"/>
      <c r="C523" s="42"/>
      <c r="D523" s="12"/>
      <c r="E523" s="12"/>
      <c r="F523" s="12"/>
      <c r="G523" s="12"/>
      <c r="H523" s="12"/>
      <c r="I523" s="12"/>
      <c r="J523" s="12"/>
      <c r="K523" s="12"/>
      <c r="L523" s="42"/>
      <c r="M523" s="49"/>
      <c r="N523" s="49"/>
      <c r="O523" s="12"/>
      <c r="P523" s="12"/>
      <c r="Q523" s="12"/>
      <c r="R523" s="12"/>
      <c r="S523" s="12"/>
      <c r="T523" s="12"/>
    </row>
    <row r="524" spans="1:20" s="1" customFormat="1" x14ac:dyDescent="0.4">
      <c r="A524" s="12"/>
      <c r="B524" s="12"/>
      <c r="C524" s="42"/>
      <c r="D524" s="12"/>
      <c r="E524" s="12"/>
      <c r="F524" s="12"/>
      <c r="G524" s="12"/>
      <c r="H524" s="12"/>
      <c r="I524" s="12"/>
      <c r="J524" s="12"/>
      <c r="K524" s="12"/>
      <c r="L524" s="42"/>
      <c r="M524" s="49"/>
      <c r="N524" s="49"/>
      <c r="O524" s="12"/>
      <c r="P524" s="12"/>
      <c r="Q524" s="12"/>
      <c r="R524" s="12"/>
      <c r="S524" s="12"/>
      <c r="T524" s="12"/>
    </row>
    <row r="525" spans="1:20" s="1" customFormat="1" x14ac:dyDescent="0.4">
      <c r="A525" s="12"/>
      <c r="B525" s="12"/>
      <c r="C525" s="42"/>
      <c r="D525" s="12"/>
      <c r="E525" s="12"/>
      <c r="F525" s="12"/>
      <c r="G525" s="12"/>
      <c r="H525" s="12"/>
      <c r="I525" s="12"/>
      <c r="J525" s="12"/>
      <c r="K525" s="12"/>
      <c r="L525" s="42"/>
      <c r="M525" s="49"/>
      <c r="N525" s="49"/>
      <c r="O525" s="12"/>
      <c r="P525" s="12"/>
      <c r="Q525" s="12"/>
      <c r="R525" s="12"/>
      <c r="S525" s="12"/>
      <c r="T525" s="12"/>
    </row>
    <row r="526" spans="1:20" s="1" customFormat="1" x14ac:dyDescent="0.4">
      <c r="A526" s="12"/>
      <c r="B526" s="12"/>
      <c r="C526" s="42"/>
      <c r="D526" s="12"/>
      <c r="E526" s="12"/>
      <c r="F526" s="12"/>
      <c r="G526" s="12"/>
      <c r="H526" s="12"/>
      <c r="I526" s="12"/>
      <c r="J526" s="12"/>
      <c r="K526" s="12"/>
      <c r="L526" s="42"/>
      <c r="M526" s="49"/>
      <c r="N526" s="49"/>
      <c r="O526" s="12"/>
      <c r="P526" s="12"/>
      <c r="Q526" s="12"/>
      <c r="R526" s="12"/>
      <c r="S526" s="12"/>
      <c r="T526" s="12"/>
    </row>
    <row r="527" spans="1:20" s="1" customFormat="1" x14ac:dyDescent="0.4">
      <c r="A527" s="12"/>
      <c r="B527" s="12"/>
      <c r="C527" s="42"/>
      <c r="D527" s="12"/>
      <c r="E527" s="12"/>
      <c r="F527" s="12"/>
      <c r="G527" s="12"/>
      <c r="H527" s="12"/>
      <c r="I527" s="12"/>
      <c r="J527" s="12"/>
      <c r="K527" s="12"/>
      <c r="L527" s="42"/>
      <c r="M527" s="49"/>
      <c r="N527" s="49"/>
      <c r="O527" s="12"/>
      <c r="P527" s="12"/>
      <c r="Q527" s="12"/>
      <c r="R527" s="12"/>
      <c r="S527" s="12"/>
      <c r="T527" s="12"/>
    </row>
    <row r="528" spans="1:20" s="1" customFormat="1" x14ac:dyDescent="0.4">
      <c r="A528" s="12"/>
      <c r="B528" s="12"/>
      <c r="C528" s="42"/>
      <c r="D528" s="12"/>
      <c r="E528" s="12"/>
      <c r="F528" s="12"/>
      <c r="G528" s="12"/>
      <c r="H528" s="12"/>
      <c r="I528" s="12"/>
      <c r="J528" s="12"/>
      <c r="K528" s="12"/>
      <c r="L528" s="42"/>
      <c r="M528" s="49"/>
      <c r="N528" s="49"/>
      <c r="O528" s="12"/>
      <c r="P528" s="12"/>
      <c r="Q528" s="12"/>
      <c r="R528" s="12"/>
      <c r="S528" s="12"/>
      <c r="T528" s="12"/>
    </row>
    <row r="529" spans="1:20" s="1" customFormat="1" x14ac:dyDescent="0.4">
      <c r="A529" s="12"/>
      <c r="B529" s="12"/>
      <c r="C529" s="42"/>
      <c r="D529" s="12"/>
      <c r="E529" s="12"/>
      <c r="F529" s="12"/>
      <c r="G529" s="12"/>
      <c r="H529" s="12"/>
      <c r="I529" s="12"/>
      <c r="J529" s="12"/>
      <c r="K529" s="12"/>
      <c r="L529" s="42"/>
      <c r="M529" s="49"/>
      <c r="N529" s="49"/>
      <c r="O529" s="12"/>
      <c r="P529" s="12"/>
      <c r="Q529" s="12"/>
      <c r="R529" s="12"/>
      <c r="S529" s="12"/>
      <c r="T529" s="12"/>
    </row>
    <row r="530" spans="1:20" s="1" customFormat="1" x14ac:dyDescent="0.4">
      <c r="A530" s="12"/>
      <c r="B530" s="12"/>
      <c r="C530" s="42"/>
      <c r="D530" s="12"/>
      <c r="E530" s="12"/>
      <c r="F530" s="12"/>
      <c r="G530" s="12"/>
      <c r="H530" s="12"/>
      <c r="I530" s="12"/>
      <c r="J530" s="12"/>
      <c r="K530" s="12"/>
      <c r="L530" s="42"/>
      <c r="M530" s="49"/>
      <c r="N530" s="49"/>
      <c r="O530" s="12"/>
      <c r="P530" s="12"/>
      <c r="Q530" s="12"/>
      <c r="R530" s="12"/>
      <c r="S530" s="12"/>
      <c r="T530" s="12"/>
    </row>
    <row r="531" spans="1:20" s="1" customFormat="1" x14ac:dyDescent="0.4">
      <c r="A531" s="12"/>
      <c r="B531" s="12"/>
      <c r="C531" s="42"/>
      <c r="D531" s="12"/>
      <c r="E531" s="12"/>
      <c r="F531" s="12"/>
      <c r="G531" s="12"/>
      <c r="H531" s="12"/>
      <c r="I531" s="12"/>
      <c r="J531" s="12"/>
      <c r="K531" s="12"/>
      <c r="L531" s="42"/>
      <c r="M531" s="49"/>
      <c r="N531" s="49"/>
      <c r="O531" s="12"/>
      <c r="P531" s="12"/>
      <c r="Q531" s="12"/>
      <c r="R531" s="12"/>
      <c r="S531" s="12"/>
      <c r="T531" s="12"/>
    </row>
    <row r="532" spans="1:20" s="1" customFormat="1" x14ac:dyDescent="0.4">
      <c r="A532" s="12"/>
      <c r="B532" s="12"/>
      <c r="C532" s="42"/>
      <c r="D532" s="12"/>
      <c r="E532" s="12"/>
      <c r="F532" s="12"/>
      <c r="G532" s="12"/>
      <c r="H532" s="12"/>
      <c r="I532" s="12"/>
      <c r="J532" s="12"/>
      <c r="K532" s="12"/>
      <c r="L532" s="12"/>
      <c r="M532" s="49"/>
      <c r="N532" s="49"/>
      <c r="O532" s="12"/>
      <c r="P532" s="12"/>
      <c r="Q532" s="12"/>
      <c r="R532" s="12"/>
      <c r="S532" s="12"/>
      <c r="T532" s="12"/>
    </row>
    <row r="533" spans="1:20" s="1" customFormat="1" x14ac:dyDescent="0.4">
      <c r="A533" s="12"/>
      <c r="B533" s="12"/>
      <c r="C533" s="42"/>
      <c r="D533" s="12"/>
      <c r="E533" s="12"/>
      <c r="F533" s="12"/>
      <c r="G533" s="12"/>
      <c r="H533" s="12"/>
      <c r="I533" s="12"/>
      <c r="J533" s="12"/>
      <c r="K533" s="12"/>
      <c r="L533" s="12"/>
      <c r="M533" s="49"/>
      <c r="N533" s="49"/>
      <c r="O533" s="12"/>
      <c r="P533" s="12"/>
      <c r="Q533" s="12"/>
      <c r="R533" s="12"/>
      <c r="S533" s="12"/>
      <c r="T533" s="12"/>
    </row>
    <row r="534" spans="1:20" s="1" customFormat="1" x14ac:dyDescent="0.4">
      <c r="A534" s="12"/>
      <c r="B534" s="12"/>
      <c r="C534" s="42"/>
      <c r="D534" s="12"/>
      <c r="E534" s="12"/>
      <c r="F534" s="12"/>
      <c r="G534" s="12"/>
      <c r="H534" s="12"/>
      <c r="I534" s="12"/>
      <c r="J534" s="12"/>
      <c r="K534" s="12"/>
      <c r="L534" s="12"/>
      <c r="M534" s="49"/>
      <c r="N534" s="49"/>
      <c r="O534" s="12"/>
      <c r="P534" s="12"/>
      <c r="Q534" s="12"/>
      <c r="R534" s="12"/>
      <c r="S534" s="12"/>
      <c r="T534" s="12"/>
    </row>
    <row r="535" spans="1:20" s="1" customFormat="1" x14ac:dyDescent="0.4">
      <c r="A535" s="12"/>
      <c r="B535" s="12"/>
      <c r="C535" s="42"/>
      <c r="D535" s="12"/>
      <c r="E535" s="12"/>
      <c r="F535" s="12"/>
      <c r="G535" s="12"/>
      <c r="H535" s="12"/>
      <c r="I535" s="12"/>
      <c r="J535" s="12"/>
      <c r="K535" s="12"/>
      <c r="L535" s="12"/>
      <c r="M535" s="49"/>
      <c r="N535" s="49"/>
      <c r="O535" s="12"/>
      <c r="P535" s="12"/>
      <c r="Q535" s="12"/>
      <c r="R535" s="12"/>
      <c r="S535" s="12"/>
      <c r="T535" s="12"/>
    </row>
    <row r="536" spans="1:20" s="1" customFormat="1" x14ac:dyDescent="0.4">
      <c r="A536" s="12"/>
      <c r="B536" s="12"/>
      <c r="C536" s="42"/>
      <c r="D536" s="12"/>
      <c r="E536" s="12"/>
      <c r="F536" s="12"/>
      <c r="G536" s="12"/>
      <c r="H536" s="12"/>
      <c r="I536" s="12"/>
      <c r="J536" s="12"/>
      <c r="K536" s="12"/>
      <c r="L536" s="12"/>
      <c r="M536" s="49"/>
      <c r="N536" s="49"/>
      <c r="O536" s="12"/>
      <c r="P536" s="12"/>
      <c r="Q536" s="12"/>
      <c r="R536" s="12"/>
      <c r="S536" s="12"/>
      <c r="T536" s="12"/>
    </row>
    <row r="537" spans="1:20" s="1" customFormat="1" x14ac:dyDescent="0.4">
      <c r="A537" s="12"/>
      <c r="B537" s="12"/>
      <c r="C537" s="42"/>
      <c r="D537" s="12"/>
      <c r="E537" s="12"/>
      <c r="F537" s="12"/>
      <c r="G537" s="12"/>
      <c r="H537" s="12"/>
      <c r="I537" s="12"/>
      <c r="J537" s="12"/>
      <c r="K537" s="12"/>
      <c r="L537" s="12"/>
      <c r="M537" s="49"/>
      <c r="N537" s="49"/>
      <c r="O537" s="12"/>
      <c r="P537" s="12"/>
      <c r="Q537" s="12"/>
      <c r="R537" s="12"/>
      <c r="S537" s="12"/>
      <c r="T537" s="12"/>
    </row>
    <row r="538" spans="1:20" s="1" customFormat="1" x14ac:dyDescent="0.4">
      <c r="A538" s="12"/>
      <c r="B538" s="12"/>
      <c r="C538" s="42"/>
      <c r="D538" s="12"/>
      <c r="E538" s="12"/>
      <c r="F538" s="12"/>
      <c r="G538" s="12"/>
      <c r="H538" s="12"/>
      <c r="I538" s="12"/>
      <c r="J538" s="12"/>
      <c r="K538" s="12"/>
      <c r="L538" s="12"/>
      <c r="M538" s="49"/>
      <c r="N538" s="49"/>
      <c r="O538" s="12"/>
      <c r="P538" s="12"/>
      <c r="Q538" s="12"/>
      <c r="R538" s="12"/>
      <c r="S538" s="12"/>
      <c r="T538" s="12"/>
    </row>
    <row r="539" spans="1:20" s="1" customFormat="1" x14ac:dyDescent="0.4">
      <c r="A539" s="12"/>
      <c r="B539" s="12"/>
      <c r="C539" s="42"/>
      <c r="D539" s="12"/>
      <c r="E539" s="12"/>
      <c r="F539" s="12"/>
      <c r="G539" s="12"/>
      <c r="H539" s="12"/>
      <c r="I539" s="12"/>
      <c r="J539" s="12"/>
      <c r="K539" s="12"/>
      <c r="L539" s="12"/>
      <c r="M539" s="49"/>
      <c r="N539" s="49"/>
      <c r="O539" s="12"/>
      <c r="P539" s="12"/>
      <c r="Q539" s="12"/>
      <c r="R539" s="12"/>
      <c r="S539" s="12"/>
      <c r="T539" s="12"/>
    </row>
    <row r="540" spans="1:20" s="1" customFormat="1" x14ac:dyDescent="0.4">
      <c r="A540" s="12"/>
      <c r="B540" s="12"/>
      <c r="C540" s="42"/>
      <c r="D540" s="12"/>
      <c r="E540" s="12"/>
      <c r="F540" s="12"/>
      <c r="G540" s="12"/>
      <c r="H540" s="12"/>
      <c r="I540" s="12"/>
      <c r="J540" s="12"/>
      <c r="K540" s="12"/>
      <c r="L540" s="12"/>
      <c r="M540" s="49"/>
      <c r="N540" s="49"/>
      <c r="O540" s="12"/>
      <c r="P540" s="12"/>
      <c r="Q540" s="12"/>
      <c r="R540" s="12"/>
      <c r="S540" s="12"/>
      <c r="T540" s="12"/>
    </row>
    <row r="541" spans="1:20" s="1" customFormat="1" x14ac:dyDescent="0.4">
      <c r="A541" s="12"/>
      <c r="B541" s="12"/>
      <c r="C541" s="42"/>
      <c r="D541" s="12"/>
      <c r="E541" s="12"/>
      <c r="F541" s="12"/>
      <c r="G541" s="12"/>
      <c r="H541" s="12"/>
      <c r="I541" s="12"/>
      <c r="J541" s="12"/>
      <c r="K541" s="12"/>
      <c r="L541" s="12"/>
      <c r="M541" s="49"/>
      <c r="N541" s="49"/>
      <c r="O541" s="12"/>
      <c r="P541" s="12"/>
      <c r="Q541" s="12"/>
      <c r="R541" s="12"/>
      <c r="S541" s="12"/>
      <c r="T541" s="12"/>
    </row>
    <row r="542" spans="1:20" s="1" customFormat="1" x14ac:dyDescent="0.4">
      <c r="A542" s="12"/>
      <c r="B542" s="12"/>
      <c r="C542" s="42"/>
      <c r="D542" s="12"/>
      <c r="E542" s="12"/>
      <c r="F542" s="12"/>
      <c r="G542" s="12"/>
      <c r="H542" s="12"/>
      <c r="I542" s="12"/>
      <c r="J542" s="12"/>
      <c r="K542" s="12"/>
      <c r="L542" s="12"/>
      <c r="M542" s="49"/>
      <c r="N542" s="49"/>
      <c r="O542" s="12"/>
      <c r="P542" s="12"/>
      <c r="Q542" s="12"/>
      <c r="R542" s="12"/>
      <c r="S542" s="12"/>
      <c r="T542" s="12"/>
    </row>
    <row r="543" spans="1:20" s="1" customFormat="1" x14ac:dyDescent="0.4">
      <c r="A543" s="12"/>
      <c r="B543" s="12"/>
      <c r="C543" s="42"/>
      <c r="D543" s="12"/>
      <c r="E543" s="12"/>
      <c r="F543" s="12"/>
      <c r="G543" s="12"/>
      <c r="H543" s="12"/>
      <c r="I543" s="12"/>
      <c r="J543" s="12"/>
      <c r="K543" s="12"/>
      <c r="L543" s="12"/>
      <c r="M543" s="49"/>
      <c r="N543" s="49"/>
      <c r="O543" s="12"/>
      <c r="P543" s="12"/>
      <c r="Q543" s="12"/>
      <c r="R543" s="12"/>
      <c r="S543" s="12"/>
      <c r="T543" s="12"/>
    </row>
    <row r="544" spans="1:20" s="1" customFormat="1" x14ac:dyDescent="0.4">
      <c r="A544" s="12"/>
      <c r="B544" s="12"/>
      <c r="C544" s="42"/>
      <c r="D544" s="12"/>
      <c r="E544" s="12"/>
      <c r="F544" s="12"/>
      <c r="G544" s="12"/>
      <c r="H544" s="12"/>
      <c r="I544" s="12"/>
      <c r="J544" s="12"/>
      <c r="K544" s="12"/>
      <c r="L544" s="12"/>
      <c r="M544" s="49"/>
      <c r="N544" s="49"/>
      <c r="O544" s="12"/>
      <c r="P544" s="12"/>
      <c r="Q544" s="12"/>
      <c r="R544" s="12"/>
      <c r="S544" s="12"/>
      <c r="T544" s="12"/>
    </row>
    <row r="545" spans="1:20" s="1" customFormat="1" x14ac:dyDescent="0.4">
      <c r="A545" s="12"/>
      <c r="B545" s="12"/>
      <c r="C545" s="42"/>
      <c r="D545" s="12"/>
      <c r="E545" s="12"/>
      <c r="F545" s="12"/>
      <c r="G545" s="12"/>
      <c r="H545" s="12"/>
      <c r="I545" s="12"/>
      <c r="J545" s="12"/>
      <c r="K545" s="12"/>
      <c r="L545" s="12"/>
      <c r="M545" s="49"/>
      <c r="N545" s="49"/>
      <c r="O545" s="12"/>
      <c r="P545" s="12"/>
      <c r="Q545" s="12"/>
      <c r="R545" s="12"/>
      <c r="S545" s="12"/>
      <c r="T545" s="12"/>
    </row>
    <row r="546" spans="1:20" s="1" customFormat="1" x14ac:dyDescent="0.4">
      <c r="A546" s="12"/>
      <c r="B546" s="12"/>
      <c r="C546" s="42"/>
      <c r="D546" s="12"/>
      <c r="E546" s="12"/>
      <c r="F546" s="12"/>
      <c r="G546" s="12"/>
      <c r="H546" s="12"/>
      <c r="I546" s="12"/>
      <c r="J546" s="12"/>
      <c r="K546" s="12"/>
      <c r="L546" s="12"/>
      <c r="M546" s="49"/>
      <c r="N546" s="49"/>
      <c r="O546" s="12"/>
      <c r="P546" s="12"/>
      <c r="Q546" s="12"/>
      <c r="R546" s="12"/>
      <c r="S546" s="12"/>
      <c r="T546" s="12"/>
    </row>
    <row r="547" spans="1:20" s="1" customFormat="1" x14ac:dyDescent="0.4">
      <c r="A547" s="12"/>
      <c r="B547" s="12"/>
      <c r="C547" s="42"/>
      <c r="D547" s="12"/>
      <c r="E547" s="12"/>
      <c r="F547" s="12"/>
      <c r="G547" s="12"/>
      <c r="H547" s="12"/>
      <c r="I547" s="12"/>
      <c r="J547" s="12"/>
      <c r="K547" s="12"/>
      <c r="L547" s="12"/>
      <c r="M547" s="49"/>
      <c r="N547" s="49"/>
      <c r="O547" s="12"/>
      <c r="P547" s="12"/>
      <c r="Q547" s="12"/>
      <c r="R547" s="12"/>
      <c r="S547" s="12"/>
      <c r="T547" s="12"/>
    </row>
    <row r="548" spans="1:20" s="1" customFormat="1" x14ac:dyDescent="0.4">
      <c r="A548" s="12"/>
      <c r="B548" s="12"/>
      <c r="C548" s="42"/>
      <c r="D548" s="12"/>
      <c r="E548" s="12"/>
      <c r="F548" s="12"/>
      <c r="G548" s="12"/>
      <c r="H548" s="12"/>
      <c r="I548" s="12"/>
      <c r="J548" s="12"/>
      <c r="K548" s="12"/>
      <c r="L548" s="12"/>
      <c r="M548" s="49"/>
      <c r="N548" s="49"/>
      <c r="O548" s="12"/>
      <c r="P548" s="12"/>
      <c r="Q548" s="12"/>
      <c r="R548" s="12"/>
      <c r="S548" s="12"/>
      <c r="T548" s="12"/>
    </row>
    <row r="549" spans="1:20" s="1" customFormat="1" x14ac:dyDescent="0.4">
      <c r="A549" s="12"/>
      <c r="B549" s="12"/>
      <c r="C549" s="42"/>
      <c r="D549" s="12"/>
      <c r="E549" s="12"/>
      <c r="F549" s="12"/>
      <c r="G549" s="12"/>
      <c r="H549" s="12"/>
      <c r="I549" s="12"/>
      <c r="J549" s="12"/>
      <c r="K549" s="12"/>
      <c r="L549" s="12"/>
      <c r="M549" s="49"/>
      <c r="N549" s="49"/>
      <c r="O549" s="12"/>
      <c r="P549" s="12"/>
      <c r="Q549" s="12"/>
      <c r="R549" s="12"/>
      <c r="S549" s="12"/>
      <c r="T549" s="12"/>
    </row>
    <row r="550" spans="1:20" s="1" customFormat="1" x14ac:dyDescent="0.4">
      <c r="A550" s="12"/>
      <c r="B550" s="12"/>
      <c r="C550" s="42"/>
      <c r="D550" s="12"/>
      <c r="E550" s="12"/>
      <c r="F550" s="12"/>
      <c r="G550" s="12"/>
      <c r="H550" s="12"/>
      <c r="I550" s="12"/>
      <c r="J550" s="12"/>
      <c r="K550" s="12"/>
      <c r="L550" s="12"/>
      <c r="M550" s="49"/>
      <c r="N550" s="49"/>
      <c r="O550" s="12"/>
      <c r="P550" s="12"/>
      <c r="Q550" s="12"/>
      <c r="R550" s="12"/>
      <c r="S550" s="12"/>
      <c r="T550" s="12"/>
    </row>
    <row r="551" spans="1:20" s="1" customFormat="1" x14ac:dyDescent="0.4">
      <c r="A551" s="12"/>
      <c r="B551" s="12"/>
      <c r="C551" s="42"/>
      <c r="D551" s="12"/>
      <c r="E551" s="12"/>
      <c r="F551" s="12"/>
      <c r="G551" s="12"/>
      <c r="H551" s="12"/>
      <c r="I551" s="12"/>
      <c r="J551" s="12"/>
      <c r="K551" s="12"/>
      <c r="L551" s="12"/>
      <c r="M551" s="49"/>
      <c r="N551" s="49"/>
      <c r="O551" s="12"/>
      <c r="P551" s="12"/>
      <c r="Q551" s="12"/>
      <c r="R551" s="12"/>
      <c r="S551" s="12"/>
      <c r="T551" s="12"/>
    </row>
    <row r="552" spans="1:20" s="1" customFormat="1" x14ac:dyDescent="0.4">
      <c r="A552" s="12"/>
      <c r="B552" s="12"/>
      <c r="C552" s="42"/>
      <c r="D552" s="12"/>
      <c r="E552" s="12"/>
      <c r="F552" s="12"/>
      <c r="G552" s="12"/>
      <c r="H552" s="12"/>
      <c r="I552" s="12"/>
      <c r="J552" s="12"/>
      <c r="K552" s="12"/>
      <c r="L552" s="12"/>
      <c r="M552" s="49"/>
      <c r="N552" s="49"/>
      <c r="O552" s="12"/>
      <c r="P552" s="12"/>
      <c r="Q552" s="12"/>
      <c r="R552" s="12"/>
      <c r="S552" s="12"/>
      <c r="T552" s="12"/>
    </row>
    <row r="553" spans="1:20" s="1" customFormat="1" x14ac:dyDescent="0.4">
      <c r="A553" s="12"/>
      <c r="B553" s="12"/>
      <c r="C553" s="42"/>
      <c r="D553" s="12"/>
      <c r="E553" s="12"/>
      <c r="F553" s="12"/>
      <c r="G553" s="12"/>
      <c r="H553" s="12"/>
      <c r="I553" s="12"/>
      <c r="J553" s="12"/>
      <c r="K553" s="12"/>
      <c r="L553" s="12"/>
      <c r="M553" s="49"/>
      <c r="N553" s="49"/>
      <c r="O553" s="12"/>
      <c r="P553" s="12"/>
      <c r="Q553" s="12"/>
      <c r="R553" s="12"/>
      <c r="S553" s="12"/>
      <c r="T553" s="12"/>
    </row>
    <row r="554" spans="1:20" s="1" customFormat="1" x14ac:dyDescent="0.4">
      <c r="A554" s="12"/>
      <c r="B554" s="12"/>
      <c r="C554" s="42"/>
      <c r="D554" s="12"/>
      <c r="E554" s="12"/>
      <c r="F554" s="12"/>
      <c r="G554" s="12"/>
      <c r="H554" s="12"/>
      <c r="I554" s="12"/>
      <c r="J554" s="12"/>
      <c r="K554" s="12"/>
      <c r="L554" s="12"/>
      <c r="M554" s="49"/>
      <c r="N554" s="49"/>
      <c r="O554" s="12"/>
      <c r="P554" s="12"/>
      <c r="Q554" s="12"/>
      <c r="R554" s="12"/>
      <c r="S554" s="12"/>
      <c r="T554" s="12"/>
    </row>
    <row r="555" spans="1:20" s="1" customFormat="1" x14ac:dyDescent="0.4">
      <c r="A555" s="12"/>
      <c r="B555" s="12"/>
      <c r="C555" s="42"/>
      <c r="D555" s="12"/>
      <c r="E555" s="12"/>
      <c r="F555" s="12"/>
      <c r="G555" s="12"/>
      <c r="H555" s="12"/>
      <c r="I555" s="12"/>
      <c r="J555" s="12"/>
      <c r="K555" s="12"/>
      <c r="L555" s="12"/>
      <c r="M555" s="49"/>
      <c r="N555" s="49"/>
      <c r="O555" s="12"/>
      <c r="P555" s="12"/>
      <c r="Q555" s="12"/>
      <c r="R555" s="12"/>
      <c r="S555" s="12"/>
      <c r="T555" s="12"/>
    </row>
    <row r="556" spans="1:20" s="1" customFormat="1" x14ac:dyDescent="0.4">
      <c r="A556" s="12"/>
      <c r="B556" s="12"/>
      <c r="C556" s="42"/>
      <c r="D556" s="12"/>
      <c r="E556" s="12"/>
      <c r="F556" s="12"/>
      <c r="G556" s="12"/>
      <c r="H556" s="12"/>
      <c r="I556" s="12"/>
      <c r="J556" s="12"/>
      <c r="K556" s="12"/>
      <c r="L556" s="12"/>
      <c r="M556" s="49"/>
      <c r="N556" s="49"/>
      <c r="O556" s="12"/>
      <c r="P556" s="12"/>
      <c r="Q556" s="12"/>
      <c r="R556" s="12"/>
      <c r="S556" s="12"/>
      <c r="T556" s="12"/>
    </row>
    <row r="557" spans="1:20" s="1" customFormat="1" x14ac:dyDescent="0.4">
      <c r="A557" s="12"/>
      <c r="B557" s="12"/>
      <c r="C557" s="42"/>
      <c r="D557" s="12"/>
      <c r="E557" s="12"/>
      <c r="F557" s="12"/>
      <c r="G557" s="12"/>
      <c r="H557" s="12"/>
      <c r="I557" s="12"/>
      <c r="J557" s="12"/>
      <c r="K557" s="12"/>
      <c r="L557" s="12"/>
      <c r="M557" s="49"/>
      <c r="N557" s="49"/>
      <c r="O557" s="12"/>
      <c r="P557" s="12"/>
      <c r="Q557" s="12"/>
      <c r="R557" s="12"/>
      <c r="S557" s="12"/>
      <c r="T557" s="12"/>
    </row>
    <row r="558" spans="1:20" s="1" customFormat="1" x14ac:dyDescent="0.4">
      <c r="A558" s="12"/>
      <c r="B558" s="12"/>
      <c r="C558" s="42"/>
      <c r="D558" s="12"/>
      <c r="E558" s="12"/>
      <c r="F558" s="12"/>
      <c r="G558" s="12"/>
      <c r="H558" s="12"/>
      <c r="I558" s="12"/>
      <c r="J558" s="12"/>
      <c r="K558" s="12"/>
      <c r="L558" s="12"/>
      <c r="M558" s="49"/>
      <c r="N558" s="49"/>
      <c r="O558" s="12"/>
      <c r="P558" s="12"/>
      <c r="Q558" s="12"/>
      <c r="R558" s="12"/>
      <c r="S558" s="12"/>
      <c r="T558" s="12"/>
    </row>
    <row r="559" spans="1:20" s="1" customFormat="1" x14ac:dyDescent="0.4">
      <c r="A559" s="12"/>
      <c r="B559" s="12"/>
      <c r="C559" s="42"/>
      <c r="D559" s="12"/>
      <c r="E559" s="12"/>
      <c r="F559" s="12"/>
      <c r="G559" s="12"/>
      <c r="H559" s="12"/>
      <c r="I559" s="12"/>
      <c r="J559" s="12"/>
      <c r="K559" s="12"/>
      <c r="L559" s="12"/>
      <c r="M559" s="49"/>
      <c r="N559" s="49"/>
      <c r="O559" s="12"/>
      <c r="P559" s="12"/>
      <c r="Q559" s="12"/>
      <c r="R559" s="12"/>
      <c r="S559" s="12"/>
      <c r="T559" s="12"/>
    </row>
    <row r="560" spans="1:20" s="1" customFormat="1" x14ac:dyDescent="0.4">
      <c r="A560" s="12"/>
      <c r="B560" s="12"/>
      <c r="C560" s="42"/>
      <c r="D560" s="12"/>
      <c r="E560" s="12"/>
      <c r="F560" s="12"/>
      <c r="G560" s="12"/>
      <c r="H560" s="12"/>
      <c r="I560" s="12"/>
      <c r="J560" s="12"/>
      <c r="K560" s="12"/>
      <c r="L560" s="12"/>
      <c r="M560" s="49"/>
      <c r="N560" s="49"/>
      <c r="O560" s="12"/>
      <c r="P560" s="12"/>
      <c r="Q560" s="12"/>
      <c r="R560" s="12"/>
      <c r="S560" s="12"/>
      <c r="T560" s="12"/>
    </row>
    <row r="561" spans="1:20" s="1" customFormat="1" x14ac:dyDescent="0.4">
      <c r="A561" s="12"/>
      <c r="B561" s="12"/>
      <c r="C561" s="42"/>
      <c r="D561" s="12"/>
      <c r="E561" s="12"/>
      <c r="F561" s="12"/>
      <c r="G561" s="12"/>
      <c r="H561" s="12"/>
      <c r="I561" s="12"/>
      <c r="J561" s="12"/>
      <c r="K561" s="12"/>
      <c r="L561" s="12"/>
      <c r="M561" s="49"/>
      <c r="N561" s="49"/>
      <c r="O561" s="12"/>
      <c r="P561" s="12"/>
      <c r="Q561" s="12"/>
      <c r="R561" s="12"/>
      <c r="S561" s="12"/>
      <c r="T561" s="12"/>
    </row>
    <row r="562" spans="1:20" s="1" customFormat="1" x14ac:dyDescent="0.4">
      <c r="A562" s="12"/>
      <c r="B562" s="12"/>
      <c r="C562" s="42"/>
      <c r="D562" s="12"/>
      <c r="E562" s="12"/>
      <c r="F562" s="12"/>
      <c r="G562" s="12"/>
      <c r="H562" s="12"/>
      <c r="I562" s="12"/>
      <c r="J562" s="12"/>
      <c r="K562" s="12"/>
      <c r="L562" s="12"/>
      <c r="M562" s="49"/>
      <c r="N562" s="49"/>
      <c r="O562" s="12"/>
      <c r="P562" s="12"/>
      <c r="Q562" s="12"/>
      <c r="R562" s="12"/>
      <c r="S562" s="12"/>
      <c r="T562" s="12"/>
    </row>
    <row r="563" spans="1:20" s="1" customFormat="1" x14ac:dyDescent="0.4">
      <c r="A563" s="12"/>
      <c r="B563" s="12"/>
      <c r="C563" s="42"/>
      <c r="D563" s="12"/>
      <c r="E563" s="12"/>
      <c r="F563" s="12"/>
      <c r="G563" s="12"/>
      <c r="H563" s="12"/>
      <c r="I563" s="12"/>
      <c r="J563" s="12"/>
      <c r="K563" s="12"/>
      <c r="L563" s="12"/>
      <c r="M563" s="49"/>
      <c r="N563" s="49"/>
      <c r="O563" s="12"/>
      <c r="P563" s="12"/>
      <c r="Q563" s="12"/>
      <c r="R563" s="12"/>
      <c r="S563" s="12"/>
      <c r="T563" s="12"/>
    </row>
    <row r="564" spans="1:20" s="1" customFormat="1" x14ac:dyDescent="0.4">
      <c r="A564" s="12"/>
      <c r="B564" s="12"/>
      <c r="C564" s="42"/>
      <c r="D564" s="12"/>
      <c r="E564" s="12"/>
      <c r="F564" s="12"/>
      <c r="G564" s="12"/>
      <c r="H564" s="12"/>
      <c r="I564" s="12"/>
      <c r="J564" s="12"/>
      <c r="K564" s="12"/>
      <c r="L564" s="12"/>
      <c r="M564" s="49"/>
      <c r="N564" s="49"/>
      <c r="O564" s="12"/>
      <c r="P564" s="12"/>
      <c r="Q564" s="12"/>
      <c r="R564" s="12"/>
      <c r="S564" s="12"/>
      <c r="T564" s="12"/>
    </row>
    <row r="565" spans="1:20" s="1" customFormat="1" x14ac:dyDescent="0.4">
      <c r="A565" s="12"/>
      <c r="B565" s="12"/>
      <c r="C565" s="42"/>
      <c r="D565" s="12"/>
      <c r="E565" s="12"/>
      <c r="F565" s="12"/>
      <c r="G565" s="12"/>
      <c r="H565" s="12"/>
      <c r="I565" s="12"/>
      <c r="J565" s="12"/>
      <c r="K565" s="12"/>
      <c r="L565" s="12"/>
      <c r="M565" s="49"/>
      <c r="N565" s="49"/>
      <c r="O565" s="12"/>
      <c r="P565" s="12"/>
      <c r="Q565" s="12"/>
      <c r="R565" s="12"/>
      <c r="S565" s="12"/>
      <c r="T565" s="12"/>
    </row>
    <row r="566" spans="1:20" s="1" customFormat="1" x14ac:dyDescent="0.4">
      <c r="A566" s="12"/>
      <c r="B566" s="12"/>
      <c r="C566" s="42"/>
      <c r="D566" s="12"/>
      <c r="E566" s="12"/>
      <c r="F566" s="12"/>
      <c r="G566" s="12"/>
      <c r="H566" s="12"/>
      <c r="I566" s="12"/>
      <c r="J566" s="12"/>
      <c r="K566" s="12"/>
      <c r="L566" s="12"/>
      <c r="M566" s="49"/>
      <c r="N566" s="49"/>
      <c r="O566" s="12"/>
      <c r="P566" s="12"/>
      <c r="Q566" s="12"/>
      <c r="R566" s="12"/>
      <c r="S566" s="12"/>
      <c r="T566" s="12"/>
    </row>
    <row r="567" spans="1:20" s="1" customFormat="1" x14ac:dyDescent="0.4">
      <c r="A567" s="12"/>
      <c r="B567" s="12"/>
      <c r="C567" s="42"/>
      <c r="D567" s="12"/>
      <c r="E567" s="12"/>
      <c r="F567" s="12"/>
      <c r="G567" s="12"/>
      <c r="H567" s="12"/>
      <c r="I567" s="12"/>
      <c r="J567" s="12"/>
      <c r="K567" s="12"/>
      <c r="L567" s="12"/>
      <c r="M567" s="49"/>
      <c r="N567" s="49"/>
      <c r="O567" s="12"/>
      <c r="P567" s="12"/>
      <c r="Q567" s="12"/>
      <c r="R567" s="12"/>
      <c r="S567" s="12"/>
      <c r="T567" s="12"/>
    </row>
    <row r="568" spans="1:20" s="1" customFormat="1" x14ac:dyDescent="0.4">
      <c r="A568" s="12"/>
      <c r="B568" s="12"/>
      <c r="C568" s="42"/>
      <c r="D568" s="12"/>
      <c r="E568" s="12"/>
      <c r="F568" s="12"/>
      <c r="G568" s="12"/>
      <c r="H568" s="12"/>
      <c r="I568" s="12"/>
      <c r="J568" s="12"/>
      <c r="K568" s="12"/>
      <c r="L568" s="12"/>
      <c r="M568" s="49"/>
      <c r="N568" s="49"/>
      <c r="O568" s="12"/>
      <c r="P568" s="12"/>
      <c r="Q568" s="12"/>
      <c r="R568" s="12"/>
      <c r="S568" s="12"/>
      <c r="T568" s="12"/>
    </row>
    <row r="569" spans="1:20" s="1" customFormat="1" x14ac:dyDescent="0.4">
      <c r="A569" s="12"/>
      <c r="B569" s="12"/>
      <c r="C569" s="42"/>
      <c r="D569" s="12"/>
      <c r="E569" s="12"/>
      <c r="F569" s="12"/>
      <c r="G569" s="12"/>
      <c r="H569" s="12"/>
      <c r="I569" s="12"/>
      <c r="J569" s="12"/>
      <c r="K569" s="12"/>
      <c r="L569" s="12"/>
      <c r="M569" s="49"/>
      <c r="N569" s="49"/>
      <c r="O569" s="12"/>
      <c r="P569" s="12"/>
      <c r="Q569" s="12"/>
      <c r="R569" s="12"/>
      <c r="S569" s="12"/>
      <c r="T569" s="12"/>
    </row>
    <row r="570" spans="1:20" s="1" customFormat="1" x14ac:dyDescent="0.4">
      <c r="A570" s="12"/>
      <c r="B570" s="12"/>
      <c r="C570" s="42"/>
      <c r="D570" s="12"/>
      <c r="E570" s="12"/>
      <c r="F570" s="12"/>
      <c r="G570" s="12"/>
      <c r="H570" s="12"/>
      <c r="I570" s="12"/>
      <c r="J570" s="12"/>
      <c r="K570" s="12"/>
      <c r="L570" s="12"/>
      <c r="M570" s="49"/>
      <c r="N570" s="49"/>
      <c r="O570" s="12"/>
      <c r="P570" s="12"/>
      <c r="Q570" s="12"/>
      <c r="R570" s="12"/>
      <c r="S570" s="12"/>
      <c r="T570" s="12"/>
    </row>
    <row r="571" spans="1:20" s="1" customFormat="1" x14ac:dyDescent="0.4">
      <c r="A571" s="12"/>
      <c r="B571" s="12"/>
      <c r="C571" s="42"/>
      <c r="D571" s="12"/>
      <c r="E571" s="12"/>
      <c r="F571" s="12"/>
      <c r="G571" s="12"/>
      <c r="H571" s="12"/>
      <c r="I571" s="12"/>
      <c r="J571" s="12"/>
      <c r="K571" s="12"/>
      <c r="L571" s="12"/>
      <c r="M571" s="49"/>
      <c r="N571" s="49"/>
      <c r="O571" s="12"/>
      <c r="P571" s="12"/>
      <c r="Q571" s="12"/>
      <c r="R571" s="12"/>
      <c r="S571" s="12"/>
      <c r="T571" s="12"/>
    </row>
    <row r="572" spans="1:20" s="1" customFormat="1" x14ac:dyDescent="0.4">
      <c r="A572" s="12"/>
      <c r="B572" s="12"/>
      <c r="C572" s="42"/>
      <c r="D572" s="12"/>
      <c r="E572" s="12"/>
      <c r="F572" s="12"/>
      <c r="G572" s="12"/>
      <c r="H572" s="12"/>
      <c r="I572" s="12"/>
      <c r="J572" s="12"/>
      <c r="K572" s="12"/>
      <c r="L572" s="12"/>
      <c r="M572" s="49"/>
      <c r="N572" s="49"/>
      <c r="O572" s="12"/>
      <c r="P572" s="12"/>
      <c r="Q572" s="12"/>
      <c r="R572" s="12"/>
      <c r="S572" s="12"/>
      <c r="T572" s="12"/>
    </row>
    <row r="573" spans="1:20" s="1" customFormat="1" x14ac:dyDescent="0.4">
      <c r="A573" s="12"/>
      <c r="B573" s="12"/>
      <c r="C573" s="42"/>
      <c r="D573" s="12"/>
      <c r="E573" s="12"/>
      <c r="F573" s="12"/>
      <c r="G573" s="12"/>
      <c r="H573" s="12"/>
      <c r="I573" s="12"/>
      <c r="J573" s="12"/>
      <c r="K573" s="12"/>
      <c r="L573" s="12"/>
      <c r="M573" s="49"/>
      <c r="N573" s="49"/>
      <c r="O573" s="12"/>
      <c r="P573" s="12"/>
      <c r="Q573" s="12"/>
      <c r="R573" s="12"/>
      <c r="S573" s="12"/>
      <c r="T573" s="12"/>
    </row>
    <row r="574" spans="1:20" s="1" customFormat="1" x14ac:dyDescent="0.4">
      <c r="A574" s="12"/>
      <c r="B574" s="12"/>
      <c r="C574" s="42"/>
      <c r="D574" s="12"/>
      <c r="E574" s="12"/>
      <c r="F574" s="12"/>
      <c r="G574" s="12"/>
      <c r="H574" s="12"/>
      <c r="I574" s="12"/>
      <c r="J574" s="12"/>
      <c r="K574" s="12"/>
      <c r="L574" s="12"/>
      <c r="M574" s="49"/>
      <c r="N574" s="49"/>
      <c r="O574" s="12"/>
      <c r="P574" s="12"/>
      <c r="Q574" s="12"/>
      <c r="R574" s="12"/>
      <c r="S574" s="12"/>
      <c r="T574" s="12"/>
    </row>
    <row r="575" spans="1:20" s="1" customFormat="1" x14ac:dyDescent="0.4">
      <c r="A575" s="12"/>
      <c r="B575" s="12"/>
      <c r="C575" s="42"/>
      <c r="D575" s="12"/>
      <c r="E575" s="12"/>
      <c r="F575" s="12"/>
      <c r="G575" s="12"/>
      <c r="H575" s="12"/>
      <c r="I575" s="12"/>
      <c r="J575" s="12"/>
      <c r="K575" s="12"/>
      <c r="L575" s="12"/>
      <c r="M575" s="49"/>
      <c r="N575" s="49"/>
      <c r="O575" s="12"/>
      <c r="P575" s="12"/>
      <c r="Q575" s="12"/>
      <c r="R575" s="12"/>
      <c r="S575" s="12"/>
      <c r="T575" s="12"/>
    </row>
    <row r="576" spans="1:20" s="1" customFormat="1" x14ac:dyDescent="0.4">
      <c r="A576" s="12"/>
      <c r="B576" s="12"/>
      <c r="C576" s="42"/>
      <c r="D576" s="12"/>
      <c r="E576" s="12"/>
      <c r="F576" s="12"/>
      <c r="G576" s="12"/>
      <c r="H576" s="12"/>
      <c r="I576" s="12"/>
      <c r="J576" s="12"/>
      <c r="K576" s="12"/>
      <c r="L576" s="12"/>
      <c r="M576" s="49"/>
      <c r="N576" s="49"/>
      <c r="O576" s="12"/>
      <c r="P576" s="12"/>
      <c r="Q576" s="12"/>
      <c r="R576" s="12"/>
      <c r="S576" s="12"/>
      <c r="T576" s="12"/>
    </row>
    <row r="577" spans="1:20" s="1" customFormat="1" x14ac:dyDescent="0.4">
      <c r="A577" s="12"/>
      <c r="B577" s="12"/>
      <c r="C577" s="42"/>
      <c r="D577" s="12"/>
      <c r="E577" s="12"/>
      <c r="F577" s="12"/>
      <c r="G577" s="12"/>
      <c r="H577" s="12"/>
      <c r="I577" s="12"/>
      <c r="J577" s="12"/>
      <c r="K577" s="12"/>
      <c r="L577" s="12"/>
      <c r="M577" s="49"/>
      <c r="N577" s="49"/>
      <c r="O577" s="12"/>
      <c r="P577" s="12"/>
      <c r="Q577" s="12"/>
      <c r="R577" s="12"/>
      <c r="S577" s="12"/>
      <c r="T577" s="12"/>
    </row>
    <row r="578" spans="1:20" s="1" customFormat="1" x14ac:dyDescent="0.4">
      <c r="A578" s="12"/>
      <c r="B578" s="12"/>
      <c r="C578" s="42"/>
      <c r="D578" s="12"/>
      <c r="E578" s="12"/>
      <c r="F578" s="12"/>
      <c r="G578" s="12"/>
      <c r="H578" s="12"/>
      <c r="I578" s="12"/>
      <c r="J578" s="12"/>
      <c r="K578" s="12"/>
      <c r="L578" s="12"/>
      <c r="M578" s="49"/>
      <c r="N578" s="49"/>
      <c r="O578" s="12"/>
      <c r="P578" s="12"/>
      <c r="Q578" s="12"/>
      <c r="R578" s="12"/>
      <c r="S578" s="12"/>
      <c r="T578" s="12"/>
    </row>
    <row r="579" spans="1:20" s="1" customFormat="1" x14ac:dyDescent="0.4">
      <c r="A579" s="12"/>
      <c r="B579" s="12"/>
      <c r="C579" s="42"/>
      <c r="D579" s="12"/>
      <c r="E579" s="12"/>
      <c r="F579" s="12"/>
      <c r="G579" s="12"/>
      <c r="H579" s="12"/>
      <c r="I579" s="12"/>
      <c r="J579" s="12"/>
      <c r="K579" s="12"/>
      <c r="L579" s="12"/>
      <c r="M579" s="49"/>
      <c r="N579" s="49"/>
      <c r="O579" s="12"/>
      <c r="P579" s="12"/>
      <c r="Q579" s="12"/>
      <c r="R579" s="12"/>
      <c r="S579" s="12"/>
      <c r="T579" s="12"/>
    </row>
    <row r="580" spans="1:20" s="1" customFormat="1" x14ac:dyDescent="0.4">
      <c r="A580" s="12"/>
      <c r="B580" s="12"/>
      <c r="C580" s="42"/>
      <c r="D580" s="12"/>
      <c r="E580" s="12"/>
      <c r="F580" s="12"/>
      <c r="G580" s="12"/>
      <c r="H580" s="12"/>
      <c r="I580" s="12"/>
      <c r="J580" s="12"/>
      <c r="K580" s="12"/>
      <c r="L580" s="12"/>
      <c r="M580" s="49"/>
      <c r="N580" s="49"/>
      <c r="O580" s="12"/>
      <c r="P580" s="12"/>
      <c r="Q580" s="12"/>
      <c r="R580" s="12"/>
      <c r="S580" s="12"/>
      <c r="T580" s="12"/>
    </row>
    <row r="581" spans="1:20" s="1" customFormat="1" x14ac:dyDescent="0.4">
      <c r="A581" s="12"/>
      <c r="B581" s="12"/>
      <c r="C581" s="42"/>
      <c r="D581" s="12"/>
      <c r="E581" s="12"/>
      <c r="F581" s="12"/>
      <c r="G581" s="12"/>
      <c r="H581" s="12"/>
      <c r="I581" s="12"/>
      <c r="J581" s="12"/>
      <c r="K581" s="12"/>
      <c r="L581" s="12"/>
      <c r="M581" s="49"/>
      <c r="N581" s="49"/>
      <c r="O581" s="12"/>
      <c r="P581" s="12"/>
      <c r="Q581" s="12"/>
      <c r="R581" s="12"/>
      <c r="S581" s="12"/>
      <c r="T581" s="12"/>
    </row>
    <row r="582" spans="1:20" s="1" customFormat="1" x14ac:dyDescent="0.4">
      <c r="A582" s="12"/>
      <c r="B582" s="12"/>
      <c r="C582" s="42"/>
      <c r="D582" s="12"/>
      <c r="E582" s="12"/>
      <c r="F582" s="12"/>
      <c r="G582" s="12"/>
      <c r="H582" s="12"/>
      <c r="I582" s="12"/>
      <c r="J582" s="12"/>
      <c r="K582" s="12"/>
      <c r="L582" s="12"/>
      <c r="M582" s="49"/>
      <c r="N582" s="49"/>
      <c r="O582" s="12"/>
      <c r="P582" s="12"/>
      <c r="Q582" s="12"/>
      <c r="R582" s="12"/>
      <c r="S582" s="12"/>
      <c r="T582" s="12"/>
    </row>
    <row r="583" spans="1:20" s="1" customFormat="1" x14ac:dyDescent="0.4">
      <c r="A583" s="12"/>
      <c r="B583" s="12"/>
      <c r="C583" s="42"/>
      <c r="D583" s="12"/>
      <c r="E583" s="12"/>
      <c r="F583" s="12"/>
      <c r="G583" s="12"/>
      <c r="H583" s="12"/>
      <c r="I583" s="12"/>
      <c r="J583" s="12"/>
      <c r="K583" s="12"/>
      <c r="L583" s="12"/>
      <c r="M583" s="49"/>
      <c r="N583" s="49"/>
      <c r="O583" s="12"/>
      <c r="P583" s="12"/>
      <c r="Q583" s="12"/>
      <c r="R583" s="12"/>
      <c r="S583" s="12"/>
      <c r="T583" s="12"/>
    </row>
    <row r="584" spans="1:20" s="1" customFormat="1" x14ac:dyDescent="0.4">
      <c r="A584" s="12"/>
      <c r="B584" s="12"/>
      <c r="C584" s="42"/>
      <c r="D584" s="12"/>
      <c r="E584" s="12"/>
      <c r="F584" s="12"/>
      <c r="G584" s="12"/>
      <c r="H584" s="12"/>
      <c r="I584" s="12"/>
      <c r="J584" s="12"/>
      <c r="K584" s="12"/>
      <c r="L584" s="12"/>
      <c r="M584" s="49"/>
      <c r="N584" s="49"/>
      <c r="O584" s="12"/>
      <c r="P584" s="12"/>
      <c r="Q584" s="12"/>
      <c r="R584" s="12"/>
      <c r="S584" s="12"/>
      <c r="T584" s="12"/>
    </row>
    <row r="585" spans="1:20" s="1" customFormat="1" x14ac:dyDescent="0.4">
      <c r="A585" s="12"/>
      <c r="B585" s="12"/>
      <c r="C585" s="42"/>
      <c r="D585" s="12"/>
      <c r="E585" s="12"/>
      <c r="F585" s="12"/>
      <c r="G585" s="12"/>
      <c r="H585" s="12"/>
      <c r="I585" s="12"/>
      <c r="J585" s="12"/>
      <c r="K585" s="12"/>
      <c r="L585" s="12"/>
      <c r="M585" s="49"/>
      <c r="N585" s="49"/>
      <c r="O585" s="12"/>
      <c r="P585" s="12"/>
      <c r="Q585" s="12"/>
      <c r="R585" s="12"/>
      <c r="S585" s="12"/>
      <c r="T585" s="12"/>
    </row>
    <row r="586" spans="1:20" s="1" customFormat="1" x14ac:dyDescent="0.4">
      <c r="A586" s="12"/>
      <c r="B586" s="12"/>
      <c r="C586" s="42"/>
      <c r="D586" s="12"/>
      <c r="E586" s="12"/>
      <c r="F586" s="12"/>
      <c r="G586" s="12"/>
      <c r="H586" s="12"/>
      <c r="I586" s="12"/>
      <c r="J586" s="12"/>
      <c r="K586" s="12"/>
      <c r="L586" s="12"/>
      <c r="M586" s="49"/>
      <c r="N586" s="49"/>
      <c r="O586" s="12"/>
      <c r="P586" s="12"/>
      <c r="Q586" s="12"/>
      <c r="R586" s="12"/>
      <c r="S586" s="12"/>
      <c r="T586" s="12"/>
    </row>
    <row r="587" spans="1:20" s="1" customFormat="1" x14ac:dyDescent="0.4">
      <c r="A587" s="12"/>
      <c r="B587" s="12"/>
      <c r="C587" s="42"/>
      <c r="D587" s="12"/>
      <c r="E587" s="12"/>
      <c r="F587" s="12"/>
      <c r="G587" s="12"/>
      <c r="H587" s="12"/>
      <c r="I587" s="12"/>
      <c r="J587" s="12"/>
      <c r="K587" s="12"/>
      <c r="L587" s="12"/>
      <c r="M587" s="49"/>
      <c r="N587" s="49"/>
      <c r="O587" s="12"/>
      <c r="P587" s="12"/>
      <c r="Q587" s="12"/>
      <c r="R587" s="12"/>
      <c r="S587" s="12"/>
      <c r="T587" s="12"/>
    </row>
    <row r="588" spans="1:20" s="1" customFormat="1" x14ac:dyDescent="0.4">
      <c r="A588" s="12"/>
      <c r="B588" s="12"/>
      <c r="C588" s="42"/>
      <c r="D588" s="12"/>
      <c r="E588" s="12"/>
      <c r="F588" s="12"/>
      <c r="G588" s="12"/>
      <c r="H588" s="12"/>
      <c r="I588" s="12"/>
      <c r="J588" s="12"/>
      <c r="K588" s="12"/>
      <c r="L588" s="12"/>
      <c r="M588" s="49"/>
      <c r="N588" s="49"/>
      <c r="O588" s="12"/>
      <c r="P588" s="12"/>
      <c r="Q588" s="12"/>
      <c r="R588" s="12"/>
      <c r="S588" s="12"/>
      <c r="T588" s="12"/>
    </row>
    <row r="589" spans="1:20" s="1" customFormat="1" x14ac:dyDescent="0.4">
      <c r="A589" s="12"/>
      <c r="B589" s="12"/>
      <c r="C589" s="42"/>
      <c r="D589" s="12"/>
      <c r="E589" s="12"/>
      <c r="F589" s="12"/>
      <c r="G589" s="12"/>
      <c r="H589" s="12"/>
      <c r="I589" s="12"/>
      <c r="J589" s="12"/>
      <c r="K589" s="12"/>
      <c r="L589" s="12"/>
      <c r="M589" s="49"/>
      <c r="N589" s="49"/>
      <c r="O589" s="12"/>
      <c r="P589" s="12"/>
      <c r="Q589" s="12"/>
      <c r="R589" s="12"/>
      <c r="S589" s="12"/>
      <c r="T589" s="12"/>
    </row>
    <row r="590" spans="1:20" s="1" customFormat="1" x14ac:dyDescent="0.4">
      <c r="A590" s="12"/>
      <c r="B590" s="12"/>
      <c r="C590" s="42"/>
      <c r="D590" s="12"/>
      <c r="E590" s="12"/>
      <c r="F590" s="12"/>
      <c r="G590" s="12"/>
      <c r="H590" s="12"/>
      <c r="I590" s="12"/>
      <c r="J590" s="12"/>
      <c r="K590" s="12"/>
      <c r="L590" s="12"/>
      <c r="M590" s="49"/>
      <c r="N590" s="49"/>
      <c r="O590" s="12"/>
      <c r="P590" s="12"/>
      <c r="Q590" s="12"/>
      <c r="R590" s="12"/>
      <c r="S590" s="12"/>
      <c r="T590" s="12"/>
    </row>
    <row r="591" spans="1:20" s="1" customFormat="1" x14ac:dyDescent="0.4">
      <c r="A591" s="12"/>
      <c r="B591" s="12"/>
      <c r="C591" s="42"/>
      <c r="D591" s="12"/>
      <c r="E591" s="12"/>
      <c r="F591" s="12"/>
      <c r="G591" s="12"/>
      <c r="H591" s="12"/>
      <c r="I591" s="12"/>
      <c r="J591" s="12"/>
      <c r="K591" s="12"/>
      <c r="L591" s="12"/>
      <c r="M591" s="49"/>
      <c r="N591" s="49"/>
      <c r="O591" s="12"/>
      <c r="P591" s="12"/>
      <c r="Q591" s="12"/>
      <c r="R591" s="12"/>
      <c r="S591" s="12"/>
      <c r="T591" s="12"/>
    </row>
    <row r="592" spans="1:20" s="1" customFormat="1" x14ac:dyDescent="0.4">
      <c r="A592" s="12"/>
      <c r="B592" s="12"/>
      <c r="C592" s="42"/>
      <c r="D592" s="12"/>
      <c r="E592" s="12"/>
      <c r="F592" s="12"/>
      <c r="G592" s="12"/>
      <c r="H592" s="12"/>
      <c r="I592" s="12"/>
      <c r="J592" s="12"/>
      <c r="K592" s="12"/>
      <c r="L592" s="12"/>
      <c r="M592" s="49"/>
      <c r="N592" s="49"/>
      <c r="O592" s="12"/>
      <c r="P592" s="12"/>
      <c r="Q592" s="12"/>
      <c r="R592" s="12"/>
      <c r="S592" s="12"/>
      <c r="T592" s="12"/>
    </row>
    <row r="593" spans="1:20" s="1" customFormat="1" x14ac:dyDescent="0.4">
      <c r="A593" s="12"/>
      <c r="B593" s="12"/>
      <c r="C593" s="42"/>
      <c r="D593" s="12"/>
      <c r="E593" s="12"/>
      <c r="F593" s="12"/>
      <c r="G593" s="12"/>
      <c r="H593" s="12"/>
      <c r="I593" s="12"/>
      <c r="J593" s="12"/>
      <c r="K593" s="12"/>
      <c r="L593" s="12"/>
      <c r="M593" s="49"/>
      <c r="N593" s="49"/>
      <c r="O593" s="12"/>
      <c r="P593" s="12"/>
      <c r="Q593" s="12"/>
      <c r="R593" s="12"/>
      <c r="S593" s="12"/>
      <c r="T593" s="12"/>
    </row>
    <row r="594" spans="1:20" s="1" customFormat="1" x14ac:dyDescent="0.4">
      <c r="A594" s="12"/>
      <c r="B594" s="12"/>
      <c r="C594" s="42"/>
      <c r="D594" s="12"/>
      <c r="E594" s="12"/>
      <c r="F594" s="12"/>
      <c r="G594" s="12"/>
      <c r="H594" s="12"/>
      <c r="I594" s="12"/>
      <c r="J594" s="12"/>
      <c r="K594" s="12"/>
      <c r="L594" s="12"/>
      <c r="M594" s="49"/>
      <c r="N594" s="49"/>
      <c r="O594" s="12"/>
      <c r="P594" s="12"/>
      <c r="Q594" s="12"/>
      <c r="R594" s="12"/>
      <c r="S594" s="12"/>
      <c r="T594" s="12"/>
    </row>
    <row r="595" spans="1:20" s="1" customFormat="1" x14ac:dyDescent="0.4">
      <c r="A595" s="12"/>
      <c r="B595" s="12"/>
      <c r="C595" s="42"/>
      <c r="D595" s="12"/>
      <c r="E595" s="12"/>
      <c r="F595" s="12"/>
      <c r="G595" s="12"/>
      <c r="H595" s="12"/>
      <c r="I595" s="12"/>
      <c r="J595" s="12"/>
      <c r="K595" s="12"/>
      <c r="L595" s="12"/>
      <c r="M595" s="49"/>
      <c r="N595" s="49"/>
      <c r="O595" s="12"/>
      <c r="P595" s="12"/>
      <c r="Q595" s="12"/>
      <c r="R595" s="12"/>
      <c r="S595" s="12"/>
      <c r="T595" s="12"/>
    </row>
    <row r="596" spans="1:20" s="1" customFormat="1" x14ac:dyDescent="0.4">
      <c r="A596" s="12"/>
      <c r="B596" s="12"/>
      <c r="C596" s="42"/>
      <c r="D596" s="12"/>
      <c r="E596" s="12"/>
      <c r="F596" s="12"/>
      <c r="G596" s="12"/>
      <c r="H596" s="12"/>
      <c r="I596" s="12"/>
      <c r="J596" s="12"/>
      <c r="K596" s="12"/>
      <c r="L596" s="12"/>
      <c r="M596" s="49"/>
      <c r="N596" s="49"/>
      <c r="O596" s="12"/>
      <c r="P596" s="12"/>
      <c r="Q596" s="12"/>
      <c r="R596" s="12"/>
      <c r="S596" s="12"/>
      <c r="T596" s="12"/>
    </row>
    <row r="597" spans="1:20" s="1" customFormat="1" x14ac:dyDescent="0.4">
      <c r="A597" s="12"/>
      <c r="B597" s="12"/>
      <c r="C597" s="42"/>
      <c r="D597" s="12"/>
      <c r="E597" s="12"/>
      <c r="F597" s="12"/>
      <c r="G597" s="12"/>
      <c r="H597" s="12"/>
      <c r="I597" s="12"/>
      <c r="J597" s="12"/>
      <c r="K597" s="12"/>
      <c r="L597" s="12"/>
      <c r="M597" s="49"/>
      <c r="N597" s="49"/>
      <c r="O597" s="12"/>
      <c r="P597" s="12"/>
      <c r="Q597" s="12"/>
      <c r="R597" s="12"/>
      <c r="S597" s="12"/>
      <c r="T597" s="12"/>
    </row>
    <row r="598" spans="1:20" s="1" customFormat="1" x14ac:dyDescent="0.4">
      <c r="A598" s="12"/>
      <c r="B598" s="12"/>
      <c r="C598" s="42"/>
      <c r="D598" s="12"/>
      <c r="E598" s="12"/>
      <c r="F598" s="12"/>
      <c r="G598" s="12"/>
      <c r="H598" s="12"/>
      <c r="I598" s="12"/>
      <c r="J598" s="12"/>
      <c r="K598" s="12"/>
      <c r="L598" s="12"/>
      <c r="M598" s="49"/>
      <c r="N598" s="49"/>
      <c r="O598" s="12"/>
      <c r="P598" s="12"/>
      <c r="Q598" s="12"/>
      <c r="R598" s="12"/>
      <c r="S598" s="12"/>
      <c r="T598" s="12"/>
    </row>
    <row r="599" spans="1:20" s="1" customFormat="1" x14ac:dyDescent="0.4">
      <c r="A599" s="12"/>
      <c r="B599" s="12"/>
      <c r="C599" s="42"/>
      <c r="D599" s="12"/>
      <c r="E599" s="12"/>
      <c r="F599" s="12"/>
      <c r="G599" s="12"/>
      <c r="H599" s="12"/>
      <c r="I599" s="12"/>
      <c r="J599" s="12"/>
      <c r="K599" s="12"/>
      <c r="L599" s="12"/>
      <c r="M599" s="49"/>
      <c r="N599" s="49"/>
      <c r="O599" s="12"/>
      <c r="P599" s="12"/>
      <c r="Q599" s="12"/>
      <c r="R599" s="12"/>
      <c r="S599" s="12"/>
      <c r="T599" s="12"/>
    </row>
    <row r="600" spans="1:20" s="1" customFormat="1" x14ac:dyDescent="0.4">
      <c r="A600" s="12"/>
      <c r="B600" s="12"/>
      <c r="C600" s="42"/>
      <c r="D600" s="12"/>
      <c r="E600" s="12"/>
      <c r="F600" s="12"/>
      <c r="G600" s="12"/>
      <c r="H600" s="12"/>
      <c r="I600" s="12"/>
      <c r="J600" s="12"/>
      <c r="K600" s="12"/>
      <c r="L600" s="12"/>
      <c r="M600" s="49"/>
      <c r="N600" s="49"/>
      <c r="O600" s="12"/>
      <c r="P600" s="12"/>
      <c r="Q600" s="12"/>
      <c r="R600" s="12"/>
      <c r="S600" s="12"/>
      <c r="T600" s="12"/>
    </row>
    <row r="601" spans="1:20" s="1" customFormat="1" x14ac:dyDescent="0.4">
      <c r="A601" s="12"/>
      <c r="B601" s="12"/>
      <c r="C601" s="42"/>
      <c r="D601" s="12"/>
      <c r="E601" s="12"/>
      <c r="F601" s="12"/>
      <c r="G601" s="12"/>
      <c r="H601" s="12"/>
      <c r="I601" s="12"/>
      <c r="J601" s="12"/>
      <c r="K601" s="12"/>
      <c r="L601" s="12"/>
      <c r="M601" s="49"/>
      <c r="N601" s="49"/>
      <c r="O601" s="12"/>
      <c r="P601" s="12"/>
      <c r="Q601" s="12"/>
      <c r="R601" s="12"/>
      <c r="S601" s="12"/>
      <c r="T601" s="12"/>
    </row>
    <row r="602" spans="1:20" s="1" customFormat="1" x14ac:dyDescent="0.4">
      <c r="A602" s="12"/>
      <c r="B602" s="12"/>
      <c r="C602" s="42"/>
      <c r="D602" s="12"/>
      <c r="E602" s="12"/>
      <c r="F602" s="12"/>
      <c r="G602" s="12"/>
      <c r="H602" s="12"/>
      <c r="I602" s="12"/>
      <c r="J602" s="12"/>
      <c r="K602" s="12"/>
      <c r="L602" s="12"/>
      <c r="M602" s="49"/>
      <c r="N602" s="49"/>
      <c r="O602" s="12"/>
      <c r="P602" s="12"/>
      <c r="Q602" s="12"/>
      <c r="R602" s="12"/>
      <c r="S602" s="12"/>
      <c r="T602" s="12"/>
    </row>
    <row r="603" spans="1:20" s="1" customFormat="1" x14ac:dyDescent="0.4">
      <c r="A603" s="12"/>
      <c r="B603" s="12"/>
      <c r="C603" s="42"/>
      <c r="D603" s="12"/>
      <c r="E603" s="12"/>
      <c r="F603" s="12"/>
      <c r="G603" s="12"/>
      <c r="H603" s="12"/>
      <c r="I603" s="12"/>
      <c r="J603" s="12"/>
      <c r="K603" s="12"/>
      <c r="L603" s="12"/>
      <c r="M603" s="49"/>
      <c r="N603" s="49"/>
      <c r="O603" s="12"/>
      <c r="P603" s="12"/>
      <c r="Q603" s="12"/>
      <c r="R603" s="12"/>
      <c r="S603" s="12"/>
      <c r="T603" s="12"/>
    </row>
    <row r="604" spans="1:20" s="1" customFormat="1" x14ac:dyDescent="0.4">
      <c r="A604" s="12"/>
      <c r="B604" s="12"/>
      <c r="C604" s="42"/>
      <c r="D604" s="12"/>
      <c r="E604" s="12"/>
      <c r="F604" s="12"/>
      <c r="G604" s="12"/>
      <c r="H604" s="12"/>
      <c r="I604" s="12"/>
      <c r="J604" s="12"/>
      <c r="K604" s="12"/>
      <c r="L604" s="12"/>
      <c r="M604" s="49"/>
      <c r="N604" s="49"/>
      <c r="O604" s="12"/>
      <c r="P604" s="12"/>
      <c r="Q604" s="12"/>
      <c r="R604" s="12"/>
      <c r="S604" s="12"/>
      <c r="T604" s="12"/>
    </row>
    <row r="605" spans="1:20" s="1" customFormat="1" x14ac:dyDescent="0.4">
      <c r="A605" s="12"/>
      <c r="B605" s="12"/>
      <c r="C605" s="42"/>
      <c r="D605" s="12"/>
      <c r="E605" s="12"/>
      <c r="F605" s="12"/>
      <c r="G605" s="12"/>
      <c r="H605" s="12"/>
      <c r="I605" s="12"/>
      <c r="J605" s="12"/>
      <c r="K605" s="12"/>
      <c r="L605" s="12"/>
      <c r="M605" s="49"/>
      <c r="N605" s="49"/>
      <c r="O605" s="12"/>
      <c r="P605" s="12"/>
      <c r="Q605" s="12"/>
      <c r="R605" s="12"/>
      <c r="S605" s="12"/>
      <c r="T605" s="12"/>
    </row>
    <row r="606" spans="1:20" s="1" customFormat="1" x14ac:dyDescent="0.4">
      <c r="A606" s="12"/>
      <c r="B606" s="12"/>
      <c r="C606" s="42"/>
      <c r="D606" s="12"/>
      <c r="E606" s="12"/>
      <c r="F606" s="12"/>
      <c r="G606" s="12"/>
      <c r="H606" s="12"/>
      <c r="I606" s="12"/>
      <c r="J606" s="12"/>
      <c r="K606" s="12"/>
      <c r="L606" s="12"/>
      <c r="M606" s="49"/>
      <c r="N606" s="49"/>
      <c r="O606" s="12"/>
      <c r="P606" s="12"/>
      <c r="Q606" s="12"/>
      <c r="R606" s="12"/>
      <c r="S606" s="12"/>
      <c r="T606" s="12"/>
    </row>
    <row r="607" spans="1:20" s="1" customFormat="1" x14ac:dyDescent="0.4">
      <c r="A607" s="12"/>
      <c r="B607" s="12"/>
      <c r="C607" s="42"/>
      <c r="D607" s="12"/>
      <c r="E607" s="12"/>
      <c r="F607" s="12"/>
      <c r="G607" s="12"/>
      <c r="H607" s="12"/>
      <c r="I607" s="12"/>
      <c r="J607" s="12"/>
      <c r="K607" s="12"/>
      <c r="L607" s="12"/>
      <c r="M607" s="49"/>
      <c r="N607" s="49"/>
      <c r="O607" s="12"/>
      <c r="P607" s="12"/>
      <c r="Q607" s="12"/>
      <c r="R607" s="12"/>
      <c r="S607" s="12"/>
      <c r="T607" s="12"/>
    </row>
    <row r="608" spans="1:20" s="1" customFormat="1" x14ac:dyDescent="0.4">
      <c r="A608" s="12"/>
      <c r="B608" s="12"/>
      <c r="C608" s="42"/>
      <c r="D608" s="12"/>
      <c r="E608" s="12"/>
      <c r="F608" s="12"/>
      <c r="G608" s="12"/>
      <c r="H608" s="12"/>
      <c r="I608" s="12"/>
      <c r="J608" s="12"/>
      <c r="K608" s="12"/>
      <c r="L608" s="12"/>
      <c r="M608" s="49"/>
      <c r="N608" s="49"/>
      <c r="O608" s="12"/>
      <c r="P608" s="12"/>
      <c r="Q608" s="12"/>
      <c r="R608" s="12"/>
      <c r="S608" s="12"/>
      <c r="T608" s="12"/>
    </row>
    <row r="609" spans="1:20" s="1" customFormat="1" x14ac:dyDescent="0.4">
      <c r="A609" s="12"/>
      <c r="B609" s="12"/>
      <c r="C609" s="42"/>
      <c r="D609" s="12"/>
      <c r="E609" s="12"/>
      <c r="F609" s="12"/>
      <c r="G609" s="12"/>
      <c r="H609" s="12"/>
      <c r="I609" s="12"/>
      <c r="J609" s="12"/>
      <c r="K609" s="12"/>
      <c r="L609" s="12"/>
      <c r="M609" s="49"/>
      <c r="N609" s="49"/>
      <c r="O609" s="12"/>
      <c r="P609" s="12"/>
      <c r="Q609" s="12"/>
      <c r="R609" s="12"/>
      <c r="S609" s="12"/>
      <c r="T609" s="12"/>
    </row>
    <row r="610" spans="1:20" s="1" customFormat="1" x14ac:dyDescent="0.4">
      <c r="A610" s="12"/>
      <c r="B610" s="12"/>
      <c r="C610" s="42"/>
      <c r="D610" s="12"/>
      <c r="E610" s="12"/>
      <c r="F610" s="12"/>
      <c r="G610" s="12"/>
      <c r="H610" s="12"/>
      <c r="I610" s="12"/>
      <c r="J610" s="12"/>
      <c r="K610" s="12"/>
      <c r="L610" s="12"/>
      <c r="M610" s="49"/>
      <c r="N610" s="49"/>
      <c r="O610" s="12"/>
      <c r="P610" s="12"/>
      <c r="Q610" s="12"/>
      <c r="R610" s="12"/>
      <c r="S610" s="12"/>
      <c r="T610" s="12"/>
    </row>
    <row r="611" spans="1:20" s="1" customFormat="1" x14ac:dyDescent="0.4">
      <c r="A611" s="12"/>
      <c r="B611" s="12"/>
      <c r="C611" s="42"/>
      <c r="D611" s="12"/>
      <c r="E611" s="12"/>
      <c r="F611" s="12"/>
      <c r="G611" s="12"/>
      <c r="H611" s="12"/>
      <c r="I611" s="12"/>
      <c r="J611" s="12"/>
      <c r="K611" s="12"/>
      <c r="L611" s="12"/>
      <c r="M611" s="49"/>
      <c r="N611" s="49"/>
      <c r="O611" s="12"/>
      <c r="P611" s="12"/>
      <c r="Q611" s="12"/>
      <c r="R611" s="12"/>
      <c r="S611" s="12"/>
      <c r="T611" s="12"/>
    </row>
    <row r="612" spans="1:20" s="1" customFormat="1" x14ac:dyDescent="0.4">
      <c r="A612" s="12"/>
      <c r="B612" s="12"/>
      <c r="C612" s="42"/>
      <c r="D612" s="12"/>
      <c r="E612" s="12"/>
      <c r="F612" s="12"/>
      <c r="G612" s="12"/>
      <c r="H612" s="12"/>
      <c r="I612" s="12"/>
      <c r="J612" s="12"/>
      <c r="K612" s="12"/>
      <c r="L612" s="12"/>
      <c r="M612" s="49"/>
      <c r="N612" s="49"/>
      <c r="O612" s="12"/>
      <c r="P612" s="12"/>
      <c r="Q612" s="12"/>
      <c r="R612" s="12"/>
      <c r="S612" s="12"/>
      <c r="T612" s="12"/>
    </row>
    <row r="613" spans="1:20" s="1" customFormat="1" x14ac:dyDescent="0.4">
      <c r="A613" s="12"/>
      <c r="B613" s="12"/>
      <c r="C613" s="42"/>
      <c r="D613" s="12"/>
      <c r="E613" s="12"/>
      <c r="F613" s="12"/>
      <c r="G613" s="12"/>
      <c r="H613" s="12"/>
      <c r="I613" s="12"/>
      <c r="J613" s="12"/>
      <c r="K613" s="12"/>
      <c r="L613" s="12"/>
      <c r="M613" s="49"/>
      <c r="N613" s="49"/>
      <c r="O613" s="12"/>
      <c r="P613" s="12"/>
      <c r="Q613" s="12"/>
      <c r="R613" s="12"/>
      <c r="S613" s="12"/>
      <c r="T613" s="12"/>
    </row>
    <row r="614" spans="1:20" s="1" customFormat="1" x14ac:dyDescent="0.4">
      <c r="A614" s="12"/>
      <c r="B614" s="12"/>
      <c r="C614" s="42"/>
      <c r="D614" s="12"/>
      <c r="E614" s="12"/>
      <c r="F614" s="12"/>
      <c r="G614" s="12"/>
      <c r="H614" s="12"/>
      <c r="I614" s="12"/>
      <c r="J614" s="12"/>
      <c r="K614" s="12"/>
      <c r="L614" s="12"/>
      <c r="M614" s="49"/>
      <c r="N614" s="49"/>
      <c r="O614" s="12"/>
      <c r="P614" s="12"/>
      <c r="Q614" s="12"/>
      <c r="R614" s="12"/>
      <c r="S614" s="12"/>
      <c r="T614" s="12"/>
    </row>
    <row r="615" spans="1:20" s="1" customFormat="1" x14ac:dyDescent="0.4">
      <c r="A615" s="12"/>
      <c r="B615" s="12"/>
      <c r="C615" s="42"/>
      <c r="D615" s="12"/>
      <c r="E615" s="12"/>
      <c r="F615" s="12"/>
      <c r="G615" s="12"/>
      <c r="H615" s="12"/>
      <c r="I615" s="12"/>
      <c r="J615" s="12"/>
      <c r="K615" s="12"/>
      <c r="L615" s="12"/>
      <c r="M615" s="49"/>
      <c r="N615" s="49"/>
      <c r="O615" s="12"/>
      <c r="P615" s="12"/>
      <c r="Q615" s="12"/>
      <c r="R615" s="12"/>
      <c r="S615" s="12"/>
      <c r="T615" s="12"/>
    </row>
    <row r="616" spans="1:20" s="1" customFormat="1" x14ac:dyDescent="0.4">
      <c r="A616" s="12"/>
      <c r="B616" s="12"/>
      <c r="C616" s="42"/>
      <c r="D616" s="12"/>
      <c r="E616" s="12"/>
      <c r="F616" s="12"/>
      <c r="G616" s="12"/>
      <c r="H616" s="12"/>
      <c r="I616" s="12"/>
      <c r="J616" s="12"/>
      <c r="K616" s="12"/>
      <c r="L616" s="12"/>
      <c r="M616" s="49"/>
      <c r="N616" s="49"/>
      <c r="O616" s="12"/>
      <c r="P616" s="12"/>
      <c r="Q616" s="12"/>
      <c r="R616" s="12"/>
      <c r="S616" s="12"/>
      <c r="T616" s="12"/>
    </row>
    <row r="617" spans="1:20" s="1" customFormat="1" x14ac:dyDescent="0.4">
      <c r="A617" s="12"/>
      <c r="B617" s="12"/>
      <c r="C617" s="42"/>
      <c r="D617" s="12"/>
      <c r="E617" s="12"/>
      <c r="F617" s="12"/>
      <c r="G617" s="12"/>
      <c r="H617" s="12"/>
      <c r="I617" s="12"/>
      <c r="J617" s="12"/>
      <c r="K617" s="12"/>
      <c r="L617" s="12"/>
      <c r="M617" s="49"/>
      <c r="N617" s="49"/>
      <c r="O617" s="12"/>
      <c r="P617" s="12"/>
      <c r="Q617" s="12"/>
      <c r="R617" s="12"/>
      <c r="S617" s="12"/>
      <c r="T617" s="12"/>
    </row>
    <row r="618" spans="1:20" s="1" customFormat="1" x14ac:dyDescent="0.4">
      <c r="A618" s="12"/>
      <c r="B618" s="12"/>
      <c r="C618" s="42"/>
      <c r="D618" s="12"/>
      <c r="E618" s="12"/>
      <c r="F618" s="12"/>
      <c r="G618" s="12"/>
      <c r="H618" s="12"/>
      <c r="I618" s="12"/>
      <c r="J618" s="12"/>
      <c r="K618" s="12"/>
      <c r="L618" s="12"/>
      <c r="M618" s="49"/>
      <c r="N618" s="49"/>
      <c r="O618" s="12"/>
      <c r="P618" s="12"/>
      <c r="Q618" s="12"/>
      <c r="R618" s="12"/>
      <c r="S618" s="12"/>
      <c r="T618" s="12"/>
    </row>
    <row r="619" spans="1:20" s="1" customFormat="1" x14ac:dyDescent="0.4">
      <c r="A619" s="12"/>
      <c r="B619" s="12"/>
      <c r="C619" s="42"/>
      <c r="D619" s="12"/>
      <c r="E619" s="12"/>
      <c r="F619" s="12"/>
      <c r="G619" s="12"/>
      <c r="H619" s="12"/>
      <c r="I619" s="12"/>
      <c r="J619" s="12"/>
      <c r="K619" s="12"/>
      <c r="L619" s="12"/>
      <c r="M619" s="49"/>
      <c r="N619" s="49"/>
      <c r="O619" s="12"/>
      <c r="P619" s="12"/>
      <c r="Q619" s="12"/>
      <c r="R619" s="12"/>
      <c r="S619" s="12"/>
      <c r="T619" s="12"/>
    </row>
    <row r="620" spans="1:20" s="1" customFormat="1" x14ac:dyDescent="0.4">
      <c r="A620" s="12"/>
      <c r="B620" s="12"/>
      <c r="C620" s="42"/>
      <c r="D620" s="12"/>
      <c r="E620" s="12"/>
      <c r="F620" s="12"/>
      <c r="G620" s="12"/>
      <c r="H620" s="12"/>
      <c r="I620" s="12"/>
      <c r="J620" s="12"/>
      <c r="K620" s="12"/>
      <c r="L620" s="12"/>
      <c r="M620" s="49"/>
      <c r="N620" s="49"/>
      <c r="O620" s="12"/>
      <c r="P620" s="12"/>
      <c r="Q620" s="12"/>
      <c r="R620" s="12"/>
      <c r="S620" s="12"/>
      <c r="T620" s="12"/>
    </row>
    <row r="621" spans="1:20" s="1" customFormat="1" x14ac:dyDescent="0.4">
      <c r="A621" s="12"/>
      <c r="B621" s="12"/>
      <c r="C621" s="42"/>
      <c r="D621" s="12"/>
      <c r="E621" s="12"/>
      <c r="F621" s="12"/>
      <c r="G621" s="12"/>
      <c r="H621" s="12"/>
      <c r="I621" s="12"/>
      <c r="J621" s="12"/>
      <c r="K621" s="12"/>
      <c r="L621" s="12"/>
      <c r="M621" s="49"/>
      <c r="N621" s="49"/>
      <c r="O621" s="12"/>
      <c r="P621" s="12"/>
      <c r="Q621" s="12"/>
      <c r="R621" s="12"/>
      <c r="S621" s="12"/>
      <c r="T621" s="12"/>
    </row>
    <row r="622" spans="1:20" s="1" customFormat="1" x14ac:dyDescent="0.4">
      <c r="A622" s="12"/>
      <c r="B622" s="12"/>
      <c r="C622" s="42"/>
      <c r="D622" s="12"/>
      <c r="E622" s="12"/>
      <c r="F622" s="12"/>
      <c r="G622" s="12"/>
      <c r="H622" s="12"/>
      <c r="I622" s="12"/>
      <c r="J622" s="12"/>
      <c r="K622" s="12"/>
      <c r="L622" s="12"/>
      <c r="M622" s="49"/>
      <c r="N622" s="49"/>
      <c r="O622" s="12"/>
      <c r="P622" s="12"/>
      <c r="Q622" s="12"/>
      <c r="R622" s="12"/>
      <c r="S622" s="12"/>
      <c r="T622" s="12"/>
    </row>
    <row r="623" spans="1:20" s="1" customFormat="1" x14ac:dyDescent="0.4">
      <c r="A623" s="12"/>
      <c r="B623" s="12"/>
      <c r="C623" s="42"/>
      <c r="D623" s="12"/>
      <c r="E623" s="12"/>
      <c r="F623" s="12"/>
      <c r="G623" s="12"/>
      <c r="H623" s="12"/>
      <c r="I623" s="12"/>
      <c r="J623" s="12"/>
      <c r="K623" s="12"/>
      <c r="L623" s="12"/>
      <c r="M623" s="49"/>
      <c r="N623" s="49"/>
      <c r="O623" s="12"/>
      <c r="P623" s="12"/>
      <c r="Q623" s="12"/>
      <c r="R623" s="12"/>
      <c r="S623" s="12"/>
      <c r="T623" s="12"/>
    </row>
    <row r="624" spans="1:20" s="1" customFormat="1" x14ac:dyDescent="0.4">
      <c r="A624" s="12"/>
      <c r="B624" s="12"/>
      <c r="C624" s="42"/>
      <c r="D624" s="12"/>
      <c r="E624" s="12"/>
      <c r="F624" s="12"/>
      <c r="G624" s="12"/>
      <c r="H624" s="12"/>
      <c r="I624" s="12"/>
      <c r="J624" s="12"/>
      <c r="K624" s="12"/>
      <c r="L624" s="12"/>
      <c r="M624" s="49"/>
      <c r="N624" s="49"/>
      <c r="O624" s="12"/>
      <c r="P624" s="12"/>
      <c r="Q624" s="12"/>
      <c r="R624" s="12"/>
      <c r="S624" s="12"/>
      <c r="T624" s="12"/>
    </row>
    <row r="625" spans="1:20" s="1" customFormat="1" x14ac:dyDescent="0.4">
      <c r="A625" s="12"/>
      <c r="B625" s="12"/>
      <c r="C625" s="42"/>
      <c r="D625" s="12"/>
      <c r="E625" s="12"/>
      <c r="F625" s="12"/>
      <c r="G625" s="12"/>
      <c r="H625" s="12"/>
      <c r="I625" s="12"/>
      <c r="J625" s="12"/>
      <c r="K625" s="12"/>
      <c r="L625" s="12"/>
      <c r="M625" s="49"/>
      <c r="N625" s="49"/>
      <c r="O625" s="12"/>
      <c r="P625" s="12"/>
      <c r="Q625" s="12"/>
      <c r="R625" s="12"/>
      <c r="S625" s="12"/>
      <c r="T625" s="12"/>
    </row>
    <row r="626" spans="1:20" s="1" customFormat="1" x14ac:dyDescent="0.4">
      <c r="A626" s="12"/>
      <c r="B626" s="12"/>
      <c r="C626" s="42"/>
      <c r="D626" s="12"/>
      <c r="E626" s="12"/>
      <c r="F626" s="12"/>
      <c r="G626" s="12"/>
      <c r="H626" s="12"/>
      <c r="I626" s="12"/>
      <c r="J626" s="12"/>
      <c r="K626" s="12"/>
      <c r="L626" s="12"/>
      <c r="M626" s="49"/>
      <c r="N626" s="49"/>
      <c r="O626" s="12"/>
      <c r="P626" s="12"/>
      <c r="Q626" s="12"/>
      <c r="R626" s="12"/>
      <c r="S626" s="12"/>
      <c r="T626" s="12"/>
    </row>
    <row r="627" spans="1:20" s="1" customFormat="1" x14ac:dyDescent="0.4">
      <c r="A627" s="12"/>
      <c r="B627" s="12"/>
      <c r="C627" s="42"/>
      <c r="D627" s="12"/>
      <c r="E627" s="12"/>
      <c r="F627" s="12"/>
      <c r="G627" s="12"/>
      <c r="H627" s="12"/>
      <c r="I627" s="12"/>
      <c r="J627" s="12"/>
      <c r="K627" s="12"/>
      <c r="L627" s="12"/>
      <c r="M627" s="49"/>
      <c r="N627" s="49"/>
      <c r="O627" s="12"/>
      <c r="P627" s="12"/>
      <c r="Q627" s="12"/>
      <c r="R627" s="12"/>
      <c r="S627" s="12"/>
      <c r="T627" s="12"/>
    </row>
    <row r="628" spans="1:20" s="1" customFormat="1" x14ac:dyDescent="0.4">
      <c r="A628" s="12"/>
      <c r="B628" s="12"/>
      <c r="C628" s="42"/>
      <c r="D628" s="12"/>
      <c r="E628" s="12"/>
      <c r="F628" s="12"/>
      <c r="G628" s="12"/>
      <c r="H628" s="12"/>
      <c r="I628" s="12"/>
      <c r="J628" s="12"/>
      <c r="K628" s="12"/>
      <c r="L628" s="12"/>
      <c r="M628" s="49"/>
      <c r="N628" s="49"/>
      <c r="O628" s="12"/>
      <c r="P628" s="12"/>
      <c r="Q628" s="12"/>
      <c r="R628" s="12"/>
      <c r="S628" s="12"/>
      <c r="T628" s="12"/>
    </row>
    <row r="629" spans="1:20" s="1" customFormat="1" x14ac:dyDescent="0.4">
      <c r="A629" s="12"/>
      <c r="B629" s="12"/>
      <c r="C629" s="42"/>
      <c r="D629" s="12"/>
      <c r="E629" s="12"/>
      <c r="F629" s="12"/>
      <c r="G629" s="12"/>
      <c r="H629" s="12"/>
      <c r="I629" s="12"/>
      <c r="J629" s="12"/>
      <c r="K629" s="12"/>
      <c r="L629" s="12"/>
      <c r="M629" s="49"/>
      <c r="N629" s="49"/>
      <c r="O629" s="12"/>
      <c r="P629" s="12"/>
      <c r="Q629" s="12"/>
      <c r="R629" s="12"/>
      <c r="S629" s="12"/>
      <c r="T629" s="12"/>
    </row>
    <row r="630" spans="1:20" s="1" customFormat="1" x14ac:dyDescent="0.4">
      <c r="A630" s="12"/>
      <c r="B630" s="12"/>
      <c r="C630" s="42"/>
      <c r="D630" s="12"/>
      <c r="E630" s="12"/>
      <c r="F630" s="12"/>
      <c r="G630" s="12"/>
      <c r="H630" s="12"/>
      <c r="I630" s="12"/>
      <c r="J630" s="12"/>
      <c r="K630" s="12"/>
      <c r="L630" s="12"/>
      <c r="M630" s="49"/>
      <c r="N630" s="49"/>
      <c r="O630" s="12"/>
      <c r="P630" s="12"/>
      <c r="Q630" s="12"/>
      <c r="R630" s="12"/>
      <c r="S630" s="12"/>
      <c r="T630" s="12"/>
    </row>
    <row r="631" spans="1:20" s="1" customFormat="1" x14ac:dyDescent="0.4">
      <c r="A631" s="12"/>
      <c r="B631" s="12"/>
      <c r="C631" s="42"/>
      <c r="D631" s="12"/>
      <c r="E631" s="12"/>
      <c r="F631" s="12"/>
      <c r="G631" s="12"/>
      <c r="H631" s="12"/>
      <c r="I631" s="12"/>
      <c r="J631" s="12"/>
      <c r="K631" s="12"/>
      <c r="L631" s="12"/>
      <c r="M631" s="49"/>
      <c r="N631" s="49"/>
      <c r="O631" s="12"/>
      <c r="P631" s="12"/>
      <c r="Q631" s="12"/>
      <c r="R631" s="12"/>
      <c r="S631" s="12"/>
      <c r="T631" s="12"/>
    </row>
    <row r="632" spans="1:20" s="1" customFormat="1" x14ac:dyDescent="0.4">
      <c r="A632" s="12"/>
      <c r="B632" s="12"/>
      <c r="C632" s="42"/>
      <c r="D632" s="12"/>
      <c r="E632" s="12"/>
      <c r="F632" s="12"/>
      <c r="G632" s="12"/>
      <c r="H632" s="12"/>
      <c r="I632" s="12"/>
      <c r="J632" s="12"/>
      <c r="K632" s="12"/>
      <c r="L632" s="12"/>
      <c r="M632" s="49"/>
      <c r="N632" s="49"/>
      <c r="O632" s="12"/>
      <c r="P632" s="12"/>
      <c r="Q632" s="12"/>
      <c r="R632" s="12"/>
      <c r="S632" s="12"/>
      <c r="T632" s="12"/>
    </row>
    <row r="633" spans="1:20" s="1" customFormat="1" x14ac:dyDescent="0.4">
      <c r="A633" s="12"/>
      <c r="B633" s="12"/>
      <c r="C633" s="42"/>
      <c r="D633" s="12"/>
      <c r="E633" s="12"/>
      <c r="F633" s="12"/>
      <c r="G633" s="12"/>
      <c r="H633" s="12"/>
      <c r="I633" s="12"/>
      <c r="J633" s="12"/>
      <c r="K633" s="12"/>
      <c r="L633" s="12"/>
      <c r="M633" s="49"/>
      <c r="N633" s="49"/>
      <c r="O633" s="12"/>
      <c r="P633" s="12"/>
      <c r="Q633" s="12"/>
      <c r="R633" s="12"/>
      <c r="S633" s="12"/>
      <c r="T633" s="12"/>
    </row>
    <row r="634" spans="1:20" s="1" customFormat="1" x14ac:dyDescent="0.4">
      <c r="A634" s="12"/>
      <c r="B634" s="12"/>
      <c r="C634" s="42"/>
      <c r="D634" s="12"/>
      <c r="E634" s="12"/>
      <c r="F634" s="12"/>
      <c r="G634" s="12"/>
      <c r="H634" s="12"/>
      <c r="I634" s="12"/>
      <c r="J634" s="12"/>
      <c r="K634" s="12"/>
      <c r="L634" s="12"/>
      <c r="M634" s="49"/>
      <c r="N634" s="49"/>
      <c r="O634" s="12"/>
      <c r="P634" s="12"/>
      <c r="Q634" s="12"/>
      <c r="R634" s="12"/>
      <c r="S634" s="12"/>
      <c r="T634" s="12"/>
    </row>
    <row r="635" spans="1:20" s="1" customFormat="1" x14ac:dyDescent="0.4">
      <c r="A635" s="12"/>
      <c r="B635" s="12"/>
      <c r="C635" s="42"/>
      <c r="D635" s="12"/>
      <c r="E635" s="12"/>
      <c r="F635" s="12"/>
      <c r="G635" s="12"/>
      <c r="H635" s="12"/>
      <c r="I635" s="12"/>
      <c r="J635" s="12"/>
      <c r="K635" s="12"/>
      <c r="L635" s="12"/>
      <c r="M635" s="49"/>
      <c r="N635" s="49"/>
      <c r="O635" s="12"/>
      <c r="P635" s="12"/>
      <c r="Q635" s="12"/>
      <c r="R635" s="12"/>
      <c r="S635" s="12"/>
      <c r="T635" s="12"/>
    </row>
    <row r="636" spans="1:20" s="1" customFormat="1" x14ac:dyDescent="0.4">
      <c r="A636" s="12"/>
      <c r="B636" s="12"/>
      <c r="C636" s="42"/>
      <c r="D636" s="12"/>
      <c r="E636" s="12"/>
      <c r="F636" s="12"/>
      <c r="G636" s="12"/>
      <c r="H636" s="12"/>
      <c r="I636" s="12"/>
      <c r="J636" s="12"/>
      <c r="K636" s="12"/>
      <c r="L636" s="12"/>
      <c r="M636" s="49"/>
      <c r="N636" s="49"/>
      <c r="O636" s="12"/>
      <c r="P636" s="12"/>
      <c r="Q636" s="12"/>
      <c r="R636" s="12"/>
      <c r="S636" s="12"/>
      <c r="T636" s="12"/>
    </row>
    <row r="637" spans="1:20" s="1" customFormat="1" x14ac:dyDescent="0.4">
      <c r="A637" s="12"/>
      <c r="B637" s="12"/>
      <c r="C637" s="42"/>
      <c r="D637" s="12"/>
      <c r="E637" s="12"/>
      <c r="F637" s="12"/>
      <c r="G637" s="12"/>
      <c r="H637" s="12"/>
      <c r="I637" s="12"/>
      <c r="J637" s="12"/>
      <c r="K637" s="12"/>
      <c r="L637" s="12"/>
      <c r="M637" s="49"/>
      <c r="N637" s="49"/>
      <c r="O637" s="12"/>
      <c r="P637" s="12"/>
      <c r="Q637" s="12"/>
      <c r="R637" s="12"/>
      <c r="S637" s="12"/>
      <c r="T637" s="12"/>
    </row>
    <row r="638" spans="1:20" s="1" customFormat="1" x14ac:dyDescent="0.4">
      <c r="A638" s="12"/>
      <c r="B638" s="12"/>
      <c r="C638" s="42"/>
      <c r="D638" s="12"/>
      <c r="E638" s="12"/>
      <c r="F638" s="12"/>
      <c r="G638" s="12"/>
      <c r="H638" s="12"/>
      <c r="I638" s="12"/>
      <c r="J638" s="12"/>
      <c r="K638" s="12"/>
      <c r="L638" s="12"/>
      <c r="M638" s="49"/>
      <c r="N638" s="49"/>
      <c r="O638" s="12"/>
      <c r="P638" s="12"/>
      <c r="Q638" s="12"/>
      <c r="R638" s="12"/>
      <c r="S638" s="12"/>
      <c r="T638" s="12"/>
    </row>
    <row r="639" spans="1:20" s="1" customFormat="1" x14ac:dyDescent="0.4">
      <c r="A639" s="12"/>
      <c r="B639" s="12"/>
      <c r="C639" s="42"/>
      <c r="D639" s="12"/>
      <c r="E639" s="12"/>
      <c r="F639" s="12"/>
      <c r="G639" s="12"/>
      <c r="H639" s="12"/>
      <c r="I639" s="12"/>
      <c r="J639" s="12"/>
      <c r="K639" s="12"/>
      <c r="L639" s="12"/>
      <c r="M639" s="49"/>
      <c r="N639" s="49"/>
      <c r="O639" s="12"/>
      <c r="P639" s="12"/>
      <c r="Q639" s="12"/>
      <c r="R639" s="12"/>
      <c r="S639" s="12"/>
      <c r="T639" s="12"/>
    </row>
    <row r="640" spans="1:20" s="1" customFormat="1" x14ac:dyDescent="0.4">
      <c r="A640" s="12"/>
      <c r="B640" s="12"/>
      <c r="C640" s="42"/>
      <c r="D640" s="12"/>
      <c r="E640" s="12"/>
      <c r="F640" s="12"/>
      <c r="G640" s="12"/>
      <c r="H640" s="12"/>
      <c r="I640" s="12"/>
      <c r="J640" s="12"/>
      <c r="K640" s="12"/>
      <c r="L640" s="12"/>
      <c r="M640" s="49"/>
      <c r="N640" s="49"/>
      <c r="O640" s="12"/>
      <c r="P640" s="12"/>
      <c r="Q640" s="12"/>
      <c r="R640" s="12"/>
      <c r="S640" s="12"/>
      <c r="T640" s="12"/>
    </row>
    <row r="641" spans="1:20" s="1" customFormat="1" x14ac:dyDescent="0.4">
      <c r="A641" s="12"/>
      <c r="B641" s="12"/>
      <c r="C641" s="42"/>
      <c r="D641" s="12"/>
      <c r="E641" s="12"/>
      <c r="F641" s="12"/>
      <c r="G641" s="12"/>
      <c r="H641" s="12"/>
      <c r="I641" s="12"/>
      <c r="J641" s="12"/>
      <c r="K641" s="12"/>
      <c r="L641" s="12"/>
      <c r="M641" s="49"/>
      <c r="N641" s="49"/>
      <c r="O641" s="12"/>
      <c r="P641" s="12"/>
      <c r="Q641" s="12"/>
      <c r="R641" s="12"/>
      <c r="S641" s="12"/>
      <c r="T641" s="12"/>
    </row>
    <row r="642" spans="1:20" s="1" customFormat="1" x14ac:dyDescent="0.4">
      <c r="A642" s="12"/>
      <c r="B642" s="12"/>
      <c r="C642" s="42"/>
      <c r="D642" s="12"/>
      <c r="E642" s="12"/>
      <c r="F642" s="12"/>
      <c r="G642" s="12"/>
      <c r="H642" s="12"/>
      <c r="I642" s="12"/>
      <c r="J642" s="12"/>
      <c r="K642" s="12"/>
      <c r="L642" s="12"/>
      <c r="M642" s="49"/>
      <c r="N642" s="49"/>
      <c r="O642" s="12"/>
      <c r="P642" s="12"/>
      <c r="Q642" s="12"/>
      <c r="R642" s="12"/>
      <c r="S642" s="12"/>
      <c r="T642" s="12"/>
    </row>
    <row r="643" spans="1:20" s="1" customFormat="1" x14ac:dyDescent="0.4">
      <c r="A643" s="12"/>
      <c r="B643" s="12"/>
      <c r="C643" s="42"/>
      <c r="D643" s="12"/>
      <c r="E643" s="12"/>
      <c r="F643" s="12"/>
      <c r="G643" s="12"/>
      <c r="H643" s="12"/>
      <c r="I643" s="12"/>
      <c r="J643" s="12"/>
      <c r="K643" s="12"/>
      <c r="L643" s="12"/>
      <c r="M643" s="49"/>
      <c r="N643" s="49"/>
      <c r="O643" s="12"/>
      <c r="P643" s="12"/>
      <c r="Q643" s="12"/>
      <c r="R643" s="12"/>
      <c r="S643" s="12"/>
      <c r="T643" s="12"/>
    </row>
    <row r="644" spans="1:20" s="1" customFormat="1" x14ac:dyDescent="0.4">
      <c r="A644" s="12"/>
      <c r="B644" s="12"/>
      <c r="C644" s="42"/>
      <c r="D644" s="12"/>
      <c r="E644" s="12"/>
      <c r="F644" s="12"/>
      <c r="G644" s="12"/>
      <c r="H644" s="12"/>
      <c r="I644" s="12"/>
      <c r="J644" s="12"/>
      <c r="K644" s="12"/>
      <c r="L644" s="12"/>
      <c r="M644" s="49"/>
      <c r="N644" s="49"/>
      <c r="O644" s="12"/>
      <c r="P644" s="12"/>
      <c r="Q644" s="12"/>
      <c r="R644" s="12"/>
      <c r="S644" s="12"/>
      <c r="T644" s="12"/>
    </row>
    <row r="645" spans="1:20" s="1" customFormat="1" x14ac:dyDescent="0.4">
      <c r="A645" s="12"/>
      <c r="B645" s="12"/>
      <c r="C645" s="42"/>
      <c r="D645" s="12"/>
      <c r="E645" s="12"/>
      <c r="F645" s="12"/>
      <c r="G645" s="12"/>
      <c r="H645" s="12"/>
      <c r="I645" s="12"/>
      <c r="J645" s="12"/>
      <c r="K645" s="12"/>
      <c r="L645" s="12"/>
      <c r="M645" s="49"/>
      <c r="N645" s="49"/>
      <c r="O645" s="12"/>
      <c r="P645" s="12"/>
      <c r="Q645" s="12"/>
      <c r="R645" s="12"/>
      <c r="S645" s="12"/>
      <c r="T645" s="12"/>
    </row>
    <row r="646" spans="1:20" s="1" customFormat="1" x14ac:dyDescent="0.4">
      <c r="A646" s="12"/>
      <c r="B646" s="12"/>
      <c r="C646" s="42"/>
      <c r="D646" s="12"/>
      <c r="E646" s="12"/>
      <c r="F646" s="12"/>
      <c r="G646" s="12"/>
      <c r="H646" s="12"/>
      <c r="I646" s="12"/>
      <c r="J646" s="12"/>
      <c r="K646" s="12"/>
      <c r="L646" s="12"/>
      <c r="M646" s="49"/>
      <c r="N646" s="49"/>
      <c r="O646" s="12"/>
      <c r="P646" s="12"/>
      <c r="Q646" s="12"/>
      <c r="R646" s="12"/>
      <c r="S646" s="12"/>
      <c r="T646" s="12"/>
    </row>
    <row r="647" spans="1:20" s="1" customFormat="1" x14ac:dyDescent="0.4">
      <c r="A647" s="12"/>
      <c r="B647" s="12"/>
      <c r="C647" s="42"/>
      <c r="D647" s="12"/>
      <c r="E647" s="12"/>
      <c r="F647" s="12"/>
      <c r="G647" s="12"/>
      <c r="H647" s="12"/>
      <c r="I647" s="12"/>
      <c r="J647" s="12"/>
      <c r="K647" s="12"/>
      <c r="L647" s="12"/>
      <c r="M647" s="49"/>
      <c r="N647" s="49"/>
      <c r="O647" s="12"/>
      <c r="P647" s="12"/>
      <c r="Q647" s="12"/>
      <c r="R647" s="12"/>
      <c r="S647" s="12"/>
      <c r="T647" s="12"/>
    </row>
    <row r="648" spans="1:20" s="1" customFormat="1" x14ac:dyDescent="0.4">
      <c r="A648" s="12"/>
      <c r="B648" s="12"/>
      <c r="C648" s="42"/>
      <c r="D648" s="12"/>
      <c r="E648" s="12"/>
      <c r="F648" s="12"/>
      <c r="G648" s="12"/>
      <c r="H648" s="12"/>
      <c r="I648" s="12"/>
      <c r="J648" s="12"/>
      <c r="K648" s="12"/>
      <c r="L648" s="12"/>
      <c r="M648" s="49"/>
      <c r="N648" s="49"/>
      <c r="O648" s="12"/>
      <c r="P648" s="12"/>
      <c r="Q648" s="12"/>
      <c r="R648" s="12"/>
      <c r="S648" s="12"/>
      <c r="T648" s="12"/>
    </row>
    <row r="649" spans="1:20" s="1" customFormat="1" x14ac:dyDescent="0.4">
      <c r="A649" s="12"/>
      <c r="B649" s="12"/>
      <c r="C649" s="42"/>
      <c r="D649" s="12"/>
      <c r="E649" s="12"/>
      <c r="F649" s="12"/>
      <c r="G649" s="12"/>
      <c r="H649" s="12"/>
      <c r="I649" s="12"/>
      <c r="J649" s="12"/>
      <c r="K649" s="12"/>
      <c r="L649" s="12"/>
      <c r="M649" s="49"/>
      <c r="N649" s="49"/>
      <c r="O649" s="12"/>
      <c r="P649" s="12"/>
      <c r="Q649" s="12"/>
      <c r="R649" s="12"/>
      <c r="S649" s="12"/>
      <c r="T649" s="12"/>
    </row>
    <row r="650" spans="1:20" s="1" customFormat="1" x14ac:dyDescent="0.4">
      <c r="A650" s="12"/>
      <c r="B650" s="12"/>
      <c r="C650" s="42"/>
      <c r="D650" s="12"/>
      <c r="E650" s="12"/>
      <c r="F650" s="12"/>
      <c r="G650" s="12"/>
      <c r="H650" s="12"/>
      <c r="I650" s="12"/>
      <c r="J650" s="12"/>
      <c r="K650" s="12"/>
      <c r="L650" s="12"/>
      <c r="M650" s="49"/>
      <c r="N650" s="49"/>
      <c r="O650" s="12"/>
      <c r="P650" s="12"/>
      <c r="Q650" s="12"/>
      <c r="R650" s="12"/>
      <c r="S650" s="12"/>
      <c r="T650" s="12"/>
    </row>
    <row r="651" spans="1:20" s="1" customFormat="1" x14ac:dyDescent="0.4">
      <c r="A651" s="12"/>
      <c r="B651" s="12"/>
      <c r="C651" s="42"/>
      <c r="D651" s="12"/>
      <c r="E651" s="12"/>
      <c r="F651" s="12"/>
      <c r="G651" s="12"/>
      <c r="H651" s="12"/>
      <c r="I651" s="12"/>
      <c r="J651" s="12"/>
      <c r="K651" s="12"/>
      <c r="L651" s="12"/>
      <c r="M651" s="49"/>
      <c r="N651" s="49"/>
      <c r="O651" s="12"/>
      <c r="P651" s="12"/>
      <c r="Q651" s="12"/>
      <c r="R651" s="12"/>
      <c r="S651" s="12"/>
      <c r="T651" s="12"/>
    </row>
    <row r="652" spans="1:20" s="1" customFormat="1" x14ac:dyDescent="0.4">
      <c r="A652" s="12"/>
      <c r="B652" s="12"/>
      <c r="C652" s="42"/>
      <c r="D652" s="12"/>
      <c r="E652" s="12"/>
      <c r="F652" s="12"/>
      <c r="G652" s="12"/>
      <c r="H652" s="12"/>
      <c r="I652" s="12"/>
      <c r="J652" s="12"/>
      <c r="K652" s="12"/>
      <c r="L652" s="12"/>
      <c r="M652" s="49"/>
      <c r="N652" s="49"/>
      <c r="O652" s="12"/>
      <c r="P652" s="12"/>
      <c r="Q652" s="12"/>
      <c r="R652" s="12"/>
      <c r="S652" s="12"/>
      <c r="T652" s="12"/>
    </row>
    <row r="653" spans="1:20" s="1" customFormat="1" x14ac:dyDescent="0.4">
      <c r="A653" s="12"/>
      <c r="B653" s="12"/>
      <c r="C653" s="42"/>
      <c r="D653" s="12"/>
      <c r="E653" s="12"/>
      <c r="F653" s="12"/>
      <c r="G653" s="12"/>
      <c r="H653" s="12"/>
      <c r="I653" s="12"/>
      <c r="J653" s="12"/>
      <c r="K653" s="12"/>
      <c r="L653" s="12"/>
      <c r="M653" s="49"/>
      <c r="N653" s="49"/>
      <c r="O653" s="12"/>
      <c r="P653" s="12"/>
      <c r="Q653" s="12"/>
      <c r="R653" s="12"/>
      <c r="S653" s="12"/>
      <c r="T653" s="12"/>
    </row>
    <row r="654" spans="1:20" s="1" customFormat="1" x14ac:dyDescent="0.4">
      <c r="A654" s="12"/>
      <c r="B654" s="12"/>
      <c r="C654" s="42"/>
      <c r="D654" s="12"/>
      <c r="E654" s="12"/>
      <c r="F654" s="12"/>
      <c r="G654" s="12"/>
      <c r="H654" s="12"/>
      <c r="I654" s="12"/>
      <c r="J654" s="12"/>
      <c r="K654" s="12"/>
      <c r="L654" s="12"/>
      <c r="M654" s="49"/>
      <c r="N654" s="49"/>
      <c r="O654" s="12"/>
      <c r="P654" s="12"/>
      <c r="Q654" s="12"/>
      <c r="R654" s="12"/>
      <c r="S654" s="12"/>
      <c r="T654" s="12"/>
    </row>
    <row r="655" spans="1:20" s="1" customFormat="1" x14ac:dyDescent="0.4">
      <c r="A655" s="12"/>
      <c r="B655" s="12"/>
      <c r="C655" s="42"/>
      <c r="D655" s="12"/>
      <c r="E655" s="12"/>
      <c r="F655" s="12"/>
      <c r="G655" s="12"/>
      <c r="H655" s="12"/>
      <c r="I655" s="12"/>
      <c r="J655" s="12"/>
      <c r="K655" s="12"/>
      <c r="L655" s="12"/>
      <c r="M655" s="49"/>
      <c r="N655" s="49"/>
      <c r="O655" s="12"/>
      <c r="P655" s="12"/>
      <c r="Q655" s="12"/>
      <c r="R655" s="12"/>
      <c r="S655" s="12"/>
      <c r="T655" s="12"/>
    </row>
    <row r="656" spans="1:20" s="1" customFormat="1" x14ac:dyDescent="0.4">
      <c r="A656" s="12"/>
      <c r="B656" s="12"/>
      <c r="C656" s="42"/>
      <c r="D656" s="12"/>
      <c r="E656" s="12"/>
      <c r="F656" s="12"/>
      <c r="G656" s="12"/>
      <c r="H656" s="12"/>
      <c r="I656" s="12"/>
      <c r="J656" s="12"/>
      <c r="K656" s="12"/>
      <c r="L656" s="12"/>
      <c r="M656" s="49"/>
      <c r="N656" s="49"/>
      <c r="O656" s="12"/>
      <c r="P656" s="12"/>
      <c r="Q656" s="12"/>
      <c r="R656" s="12"/>
      <c r="S656" s="12"/>
      <c r="T656" s="12"/>
    </row>
    <row r="657" spans="1:20" s="1" customFormat="1" x14ac:dyDescent="0.4">
      <c r="A657" s="12"/>
      <c r="B657" s="12"/>
      <c r="C657" s="42"/>
      <c r="D657" s="12"/>
      <c r="E657" s="12"/>
      <c r="F657" s="12"/>
      <c r="G657" s="12"/>
      <c r="H657" s="12"/>
      <c r="I657" s="12"/>
      <c r="J657" s="12"/>
      <c r="K657" s="12"/>
      <c r="L657" s="12"/>
      <c r="M657" s="49"/>
      <c r="N657" s="49"/>
      <c r="O657" s="12"/>
      <c r="P657" s="12"/>
      <c r="Q657" s="12"/>
      <c r="R657" s="12"/>
      <c r="S657" s="12"/>
      <c r="T657" s="12"/>
    </row>
    <row r="658" spans="1:20" s="1" customFormat="1" x14ac:dyDescent="0.4">
      <c r="A658" s="12"/>
      <c r="B658" s="12"/>
      <c r="C658" s="42"/>
      <c r="D658" s="12"/>
      <c r="E658" s="12"/>
      <c r="F658" s="12"/>
      <c r="G658" s="12"/>
      <c r="H658" s="12"/>
      <c r="I658" s="12"/>
      <c r="J658" s="12"/>
      <c r="K658" s="12"/>
      <c r="L658" s="12"/>
      <c r="M658" s="49"/>
      <c r="N658" s="49"/>
      <c r="O658" s="12"/>
      <c r="P658" s="12"/>
      <c r="Q658" s="12"/>
      <c r="R658" s="12"/>
      <c r="S658" s="12"/>
      <c r="T658" s="12"/>
    </row>
    <row r="659" spans="1:20" s="1" customFormat="1" x14ac:dyDescent="0.4">
      <c r="A659" s="12"/>
      <c r="B659" s="12"/>
      <c r="C659" s="42"/>
      <c r="D659" s="12"/>
      <c r="E659" s="12"/>
      <c r="F659" s="12"/>
      <c r="G659" s="12"/>
      <c r="H659" s="12"/>
      <c r="I659" s="12"/>
      <c r="J659" s="12"/>
      <c r="K659" s="12"/>
      <c r="L659" s="12"/>
      <c r="M659" s="49"/>
      <c r="N659" s="49"/>
      <c r="O659" s="12"/>
      <c r="P659" s="12"/>
      <c r="Q659" s="12"/>
      <c r="R659" s="12"/>
      <c r="S659" s="12"/>
      <c r="T659" s="12"/>
    </row>
    <row r="660" spans="1:20" s="1" customFormat="1" x14ac:dyDescent="0.4">
      <c r="A660" s="12"/>
      <c r="B660" s="12"/>
      <c r="C660" s="42"/>
      <c r="D660" s="12"/>
      <c r="E660" s="12"/>
      <c r="F660" s="12"/>
      <c r="G660" s="12"/>
      <c r="H660" s="12"/>
      <c r="I660" s="12"/>
      <c r="J660" s="12"/>
      <c r="K660" s="12"/>
      <c r="L660" s="12"/>
      <c r="M660" s="49"/>
      <c r="N660" s="49"/>
      <c r="O660" s="12"/>
      <c r="P660" s="12"/>
      <c r="Q660" s="12"/>
      <c r="R660" s="12"/>
      <c r="S660" s="12"/>
      <c r="T660" s="12"/>
    </row>
    <row r="661" spans="1:20" s="1" customFormat="1" x14ac:dyDescent="0.4">
      <c r="A661" s="12"/>
      <c r="B661" s="12"/>
      <c r="C661" s="42"/>
      <c r="D661" s="12"/>
      <c r="E661" s="12"/>
      <c r="F661" s="12"/>
      <c r="G661" s="12"/>
      <c r="H661" s="12"/>
      <c r="I661" s="12"/>
      <c r="J661" s="12"/>
      <c r="K661" s="12"/>
      <c r="L661" s="12"/>
      <c r="M661" s="49"/>
      <c r="N661" s="49"/>
      <c r="O661" s="12"/>
      <c r="P661" s="12"/>
      <c r="Q661" s="12"/>
      <c r="R661" s="12"/>
      <c r="S661" s="12"/>
      <c r="T661" s="12"/>
    </row>
    <row r="662" spans="1:20" s="1" customFormat="1" x14ac:dyDescent="0.4">
      <c r="A662" s="12"/>
      <c r="B662" s="12"/>
      <c r="C662" s="42"/>
      <c r="D662" s="12"/>
      <c r="E662" s="12"/>
      <c r="F662" s="12"/>
      <c r="G662" s="12"/>
      <c r="H662" s="12"/>
      <c r="I662" s="12"/>
      <c r="J662" s="12"/>
      <c r="K662" s="12"/>
      <c r="L662" s="12"/>
      <c r="M662" s="49"/>
      <c r="N662" s="49"/>
      <c r="O662" s="12"/>
      <c r="P662" s="12"/>
      <c r="Q662" s="12"/>
      <c r="R662" s="12"/>
      <c r="S662" s="12"/>
      <c r="T662" s="12"/>
    </row>
    <row r="663" spans="1:20" s="1" customFormat="1" x14ac:dyDescent="0.4">
      <c r="A663" s="12"/>
      <c r="B663" s="12"/>
      <c r="C663" s="42"/>
      <c r="D663" s="12"/>
      <c r="E663" s="12"/>
      <c r="F663" s="12"/>
      <c r="G663" s="12"/>
      <c r="H663" s="12"/>
      <c r="I663" s="12"/>
      <c r="J663" s="12"/>
      <c r="K663" s="12"/>
      <c r="L663" s="12"/>
      <c r="M663" s="49"/>
      <c r="N663" s="49"/>
      <c r="O663" s="12"/>
      <c r="P663" s="12"/>
      <c r="Q663" s="12"/>
      <c r="R663" s="12"/>
      <c r="S663" s="12"/>
      <c r="T663" s="12"/>
    </row>
    <row r="664" spans="1:20" s="1" customFormat="1" x14ac:dyDescent="0.4">
      <c r="A664" s="12"/>
      <c r="B664" s="12"/>
      <c r="C664" s="42"/>
      <c r="D664" s="12"/>
      <c r="E664" s="12"/>
      <c r="F664" s="12"/>
      <c r="G664" s="12"/>
      <c r="H664" s="12"/>
      <c r="I664" s="12"/>
      <c r="J664" s="12"/>
      <c r="K664" s="12"/>
      <c r="L664" s="12"/>
      <c r="M664" s="49"/>
      <c r="N664" s="49"/>
      <c r="O664" s="12"/>
      <c r="P664" s="12"/>
      <c r="Q664" s="12"/>
      <c r="R664" s="12"/>
      <c r="S664" s="12"/>
      <c r="T664" s="12"/>
    </row>
    <row r="665" spans="1:20" s="1" customFormat="1" x14ac:dyDescent="0.4">
      <c r="A665" s="12"/>
      <c r="B665" s="12"/>
      <c r="C665" s="42"/>
      <c r="D665" s="12"/>
      <c r="E665" s="12"/>
      <c r="F665" s="12"/>
      <c r="G665" s="12"/>
      <c r="H665" s="12"/>
      <c r="I665" s="12"/>
      <c r="J665" s="12"/>
      <c r="K665" s="12"/>
      <c r="L665" s="12"/>
      <c r="M665" s="49"/>
      <c r="N665" s="49"/>
      <c r="O665" s="12"/>
      <c r="P665" s="12"/>
      <c r="Q665" s="12"/>
      <c r="R665" s="12"/>
      <c r="S665" s="12"/>
      <c r="T665" s="12"/>
    </row>
    <row r="666" spans="1:20" s="1" customFormat="1" x14ac:dyDescent="0.4">
      <c r="A666" s="12"/>
      <c r="B666" s="12"/>
      <c r="C666" s="42"/>
      <c r="D666" s="12"/>
      <c r="E666" s="12"/>
      <c r="F666" s="12"/>
      <c r="G666" s="12"/>
      <c r="H666" s="12"/>
      <c r="I666" s="12"/>
      <c r="J666" s="12"/>
      <c r="K666" s="12"/>
      <c r="L666" s="12"/>
      <c r="M666" s="49"/>
      <c r="N666" s="49"/>
      <c r="O666" s="12"/>
      <c r="P666" s="12"/>
      <c r="Q666" s="12"/>
      <c r="R666" s="12"/>
      <c r="S666" s="12"/>
      <c r="T666" s="12"/>
    </row>
    <row r="667" spans="1:20" s="1" customFormat="1" x14ac:dyDescent="0.4">
      <c r="A667" s="12"/>
      <c r="B667" s="12"/>
      <c r="C667" s="42"/>
      <c r="D667" s="12"/>
      <c r="E667" s="12"/>
      <c r="F667" s="12"/>
      <c r="G667" s="12"/>
      <c r="H667" s="12"/>
      <c r="I667" s="12"/>
      <c r="J667" s="12"/>
      <c r="K667" s="12"/>
      <c r="L667" s="12"/>
      <c r="M667" s="49"/>
      <c r="N667" s="49"/>
      <c r="O667" s="12"/>
      <c r="P667" s="12"/>
      <c r="Q667" s="12"/>
      <c r="R667" s="12"/>
      <c r="S667" s="12"/>
      <c r="T667" s="12"/>
    </row>
    <row r="668" spans="1:20" s="1" customFormat="1" x14ac:dyDescent="0.4">
      <c r="A668" s="12"/>
      <c r="B668" s="12"/>
      <c r="C668" s="42"/>
      <c r="D668" s="12"/>
      <c r="E668" s="12"/>
      <c r="F668" s="12"/>
      <c r="G668" s="12"/>
      <c r="H668" s="12"/>
      <c r="I668" s="12"/>
      <c r="J668" s="12"/>
      <c r="K668" s="12"/>
      <c r="L668" s="12"/>
      <c r="M668" s="49"/>
      <c r="N668" s="49"/>
      <c r="O668" s="12"/>
      <c r="P668" s="12"/>
      <c r="Q668" s="12"/>
      <c r="R668" s="12"/>
      <c r="S668" s="12"/>
      <c r="T668" s="12"/>
    </row>
    <row r="669" spans="1:20" s="1" customFormat="1" x14ac:dyDescent="0.4">
      <c r="A669" s="12"/>
      <c r="B669" s="12"/>
      <c r="C669" s="42"/>
      <c r="D669" s="12"/>
      <c r="E669" s="12"/>
      <c r="F669" s="12"/>
      <c r="G669" s="12"/>
      <c r="H669" s="12"/>
      <c r="I669" s="12"/>
      <c r="J669" s="12"/>
      <c r="K669" s="12"/>
      <c r="L669" s="12"/>
      <c r="M669" s="49"/>
      <c r="N669" s="49"/>
      <c r="O669" s="12"/>
      <c r="P669" s="12"/>
      <c r="Q669" s="12"/>
      <c r="R669" s="12"/>
      <c r="S669" s="12"/>
      <c r="T669" s="12"/>
    </row>
    <row r="670" spans="1:20" s="1" customFormat="1" x14ac:dyDescent="0.4">
      <c r="A670" s="12"/>
      <c r="B670" s="12"/>
      <c r="C670" s="42"/>
      <c r="D670" s="12"/>
      <c r="E670" s="12"/>
      <c r="F670" s="12"/>
      <c r="G670" s="12"/>
      <c r="H670" s="12"/>
      <c r="I670" s="12"/>
      <c r="J670" s="12"/>
      <c r="K670" s="12"/>
      <c r="L670" s="12"/>
      <c r="M670" s="49"/>
      <c r="N670" s="49"/>
      <c r="O670" s="12"/>
      <c r="P670" s="12"/>
      <c r="Q670" s="12"/>
      <c r="R670" s="12"/>
      <c r="S670" s="12"/>
      <c r="T670" s="12"/>
    </row>
    <row r="671" spans="1:20" s="1" customFormat="1" x14ac:dyDescent="0.4">
      <c r="A671" s="12"/>
      <c r="B671" s="12"/>
      <c r="C671" s="42"/>
      <c r="D671" s="12"/>
      <c r="E671" s="12"/>
      <c r="F671" s="12"/>
      <c r="G671" s="12"/>
      <c r="H671" s="12"/>
      <c r="I671" s="12"/>
      <c r="J671" s="12"/>
      <c r="K671" s="12"/>
      <c r="L671" s="12"/>
      <c r="M671" s="49"/>
      <c r="N671" s="49"/>
      <c r="O671" s="12"/>
      <c r="P671" s="12"/>
      <c r="Q671" s="12"/>
      <c r="R671" s="12"/>
      <c r="S671" s="12"/>
      <c r="T671" s="12"/>
    </row>
    <row r="672" spans="1:20" s="1" customFormat="1" x14ac:dyDescent="0.4">
      <c r="A672" s="12"/>
      <c r="B672" s="12"/>
      <c r="C672" s="42"/>
      <c r="D672" s="12"/>
      <c r="E672" s="12"/>
      <c r="F672" s="12"/>
      <c r="G672" s="12"/>
      <c r="H672" s="12"/>
      <c r="I672" s="12"/>
      <c r="J672" s="12"/>
      <c r="K672" s="12"/>
      <c r="L672" s="12"/>
      <c r="M672" s="49"/>
      <c r="N672" s="49"/>
      <c r="O672" s="12"/>
      <c r="P672" s="12"/>
      <c r="Q672" s="12"/>
      <c r="R672" s="12"/>
      <c r="S672" s="12"/>
      <c r="T672" s="12"/>
    </row>
    <row r="673" spans="1:20" s="1" customFormat="1" x14ac:dyDescent="0.4">
      <c r="A673" s="12"/>
      <c r="B673" s="12"/>
      <c r="C673" s="42"/>
      <c r="D673" s="12"/>
      <c r="E673" s="12"/>
      <c r="F673" s="12"/>
      <c r="G673" s="12"/>
      <c r="H673" s="12"/>
      <c r="I673" s="12"/>
      <c r="J673" s="12"/>
      <c r="K673" s="12"/>
      <c r="L673" s="12"/>
      <c r="M673" s="49"/>
      <c r="N673" s="49"/>
      <c r="O673" s="12"/>
      <c r="P673" s="12"/>
      <c r="Q673" s="12"/>
      <c r="R673" s="12"/>
      <c r="S673" s="12"/>
      <c r="T673" s="12"/>
    </row>
    <row r="674" spans="1:20" s="1" customFormat="1" x14ac:dyDescent="0.4">
      <c r="A674" s="12"/>
      <c r="B674" s="12"/>
      <c r="C674" s="42"/>
      <c r="D674" s="12"/>
      <c r="E674" s="12"/>
      <c r="F674" s="12"/>
      <c r="G674" s="12"/>
      <c r="H674" s="12"/>
      <c r="I674" s="12"/>
      <c r="J674" s="12"/>
      <c r="K674" s="12"/>
      <c r="L674" s="12"/>
      <c r="M674" s="49"/>
      <c r="N674" s="49"/>
      <c r="O674" s="12"/>
      <c r="P674" s="12"/>
      <c r="Q674" s="12"/>
      <c r="R674" s="12"/>
      <c r="S674" s="12"/>
      <c r="T674" s="12"/>
    </row>
    <row r="675" spans="1:20" s="1" customFormat="1" x14ac:dyDescent="0.4">
      <c r="A675" s="12"/>
      <c r="B675" s="12"/>
      <c r="C675" s="42"/>
      <c r="D675" s="12"/>
      <c r="E675" s="12"/>
      <c r="F675" s="12"/>
      <c r="G675" s="12"/>
      <c r="H675" s="12"/>
      <c r="I675" s="12"/>
      <c r="J675" s="12"/>
      <c r="K675" s="12"/>
      <c r="L675" s="12"/>
      <c r="M675" s="49"/>
      <c r="N675" s="49"/>
      <c r="O675" s="12"/>
      <c r="P675" s="12"/>
      <c r="Q675" s="12"/>
      <c r="R675" s="12"/>
      <c r="S675" s="12"/>
      <c r="T675" s="12"/>
    </row>
    <row r="676" spans="1:20" s="1" customFormat="1" x14ac:dyDescent="0.4">
      <c r="A676" s="12"/>
      <c r="B676" s="12"/>
      <c r="C676" s="42"/>
      <c r="D676" s="12"/>
      <c r="E676" s="12"/>
      <c r="F676" s="12"/>
      <c r="G676" s="12"/>
      <c r="H676" s="12"/>
      <c r="I676" s="12"/>
      <c r="J676" s="12"/>
      <c r="K676" s="12"/>
      <c r="L676" s="12"/>
      <c r="M676" s="49"/>
      <c r="N676" s="49"/>
      <c r="O676" s="12"/>
      <c r="P676" s="12"/>
      <c r="Q676" s="12"/>
      <c r="R676" s="12"/>
      <c r="S676" s="12"/>
      <c r="T676" s="12"/>
    </row>
    <row r="677" spans="1:20" s="1" customFormat="1" x14ac:dyDescent="0.4">
      <c r="A677" s="12"/>
      <c r="B677" s="12"/>
      <c r="C677" s="42"/>
      <c r="D677" s="12"/>
      <c r="E677" s="12"/>
      <c r="F677" s="12"/>
      <c r="G677" s="12"/>
      <c r="H677" s="12"/>
      <c r="I677" s="12"/>
      <c r="J677" s="12"/>
      <c r="K677" s="12"/>
      <c r="L677" s="12"/>
      <c r="M677" s="49"/>
      <c r="N677" s="49"/>
      <c r="O677" s="12"/>
      <c r="P677" s="12"/>
      <c r="Q677" s="12"/>
      <c r="R677" s="12"/>
      <c r="S677" s="12"/>
      <c r="T677" s="12"/>
    </row>
    <row r="678" spans="1:20" s="1" customFormat="1" x14ac:dyDescent="0.4">
      <c r="A678" s="12"/>
      <c r="B678" s="12"/>
      <c r="C678" s="42"/>
      <c r="D678" s="12"/>
      <c r="E678" s="12"/>
      <c r="F678" s="12"/>
      <c r="G678" s="12"/>
      <c r="H678" s="12"/>
      <c r="I678" s="12"/>
      <c r="J678" s="12"/>
      <c r="K678" s="12"/>
      <c r="L678" s="12"/>
      <c r="M678" s="49"/>
      <c r="N678" s="49"/>
      <c r="O678" s="12"/>
      <c r="P678" s="12"/>
      <c r="Q678" s="12"/>
      <c r="R678" s="12"/>
      <c r="S678" s="12"/>
      <c r="T678" s="12"/>
    </row>
    <row r="679" spans="1:20" s="1" customFormat="1" x14ac:dyDescent="0.4">
      <c r="A679" s="12"/>
      <c r="B679" s="12"/>
      <c r="C679" s="42"/>
      <c r="D679" s="12"/>
      <c r="E679" s="12"/>
      <c r="F679" s="12"/>
      <c r="G679" s="12"/>
      <c r="H679" s="12"/>
      <c r="I679" s="12"/>
      <c r="J679" s="12"/>
      <c r="K679" s="12"/>
      <c r="L679" s="12"/>
      <c r="M679" s="49"/>
      <c r="N679" s="49"/>
      <c r="O679" s="12"/>
      <c r="P679" s="12"/>
      <c r="Q679" s="12"/>
      <c r="R679" s="12"/>
      <c r="S679" s="12"/>
      <c r="T679" s="12"/>
    </row>
    <row r="680" spans="1:20" s="1" customFormat="1" x14ac:dyDescent="0.4">
      <c r="A680" s="12"/>
      <c r="B680" s="12"/>
      <c r="C680" s="42"/>
      <c r="D680" s="12"/>
      <c r="E680" s="12"/>
      <c r="F680" s="12"/>
      <c r="G680" s="12"/>
      <c r="H680" s="12"/>
      <c r="I680" s="12"/>
      <c r="J680" s="12"/>
      <c r="K680" s="12"/>
      <c r="L680" s="12"/>
      <c r="M680" s="49"/>
      <c r="N680" s="49"/>
      <c r="O680" s="12"/>
      <c r="P680" s="12"/>
      <c r="Q680" s="12"/>
      <c r="R680" s="12"/>
      <c r="S680" s="12"/>
      <c r="T680" s="12"/>
    </row>
    <row r="681" spans="1:20" s="1" customFormat="1" x14ac:dyDescent="0.4">
      <c r="A681" s="12"/>
      <c r="B681" s="12"/>
      <c r="C681" s="42"/>
      <c r="D681" s="12"/>
      <c r="E681" s="12"/>
      <c r="F681" s="12"/>
      <c r="G681" s="12"/>
      <c r="H681" s="12"/>
      <c r="I681" s="12"/>
      <c r="J681" s="12"/>
      <c r="K681" s="12"/>
      <c r="L681" s="12"/>
      <c r="M681" s="49"/>
      <c r="N681" s="49"/>
      <c r="O681" s="12"/>
      <c r="P681" s="12"/>
      <c r="Q681" s="12"/>
      <c r="R681" s="12"/>
      <c r="S681" s="12"/>
      <c r="T681" s="12"/>
    </row>
    <row r="682" spans="1:20" s="1" customFormat="1" x14ac:dyDescent="0.4">
      <c r="A682" s="12"/>
      <c r="B682" s="12"/>
      <c r="C682" s="42"/>
      <c r="D682" s="12"/>
      <c r="E682" s="12"/>
      <c r="F682" s="12"/>
      <c r="G682" s="12"/>
      <c r="H682" s="12"/>
      <c r="I682" s="12"/>
      <c r="J682" s="12"/>
      <c r="K682" s="12"/>
      <c r="L682" s="12"/>
      <c r="M682" s="49"/>
      <c r="N682" s="49"/>
      <c r="O682" s="12"/>
      <c r="P682" s="12"/>
      <c r="Q682" s="12"/>
      <c r="R682" s="12"/>
      <c r="S682" s="12"/>
      <c r="T682" s="12"/>
    </row>
    <row r="683" spans="1:20" s="1" customFormat="1" x14ac:dyDescent="0.4">
      <c r="A683" s="12"/>
      <c r="B683" s="12"/>
      <c r="C683" s="42"/>
      <c r="D683" s="12"/>
      <c r="E683" s="12"/>
      <c r="F683" s="12"/>
      <c r="G683" s="12"/>
      <c r="H683" s="12"/>
      <c r="I683" s="12"/>
      <c r="J683" s="12"/>
      <c r="K683" s="12"/>
      <c r="L683" s="12"/>
      <c r="M683" s="49"/>
      <c r="N683" s="49"/>
      <c r="O683" s="12"/>
      <c r="P683" s="12"/>
      <c r="Q683" s="12"/>
      <c r="R683" s="12"/>
      <c r="S683" s="12"/>
      <c r="T683" s="12"/>
    </row>
    <row r="684" spans="1:20" s="1" customFormat="1" x14ac:dyDescent="0.4">
      <c r="A684" s="12"/>
      <c r="B684" s="12"/>
      <c r="C684" s="42"/>
      <c r="D684" s="12"/>
      <c r="E684" s="12"/>
      <c r="F684" s="12"/>
      <c r="G684" s="12"/>
      <c r="H684" s="12"/>
      <c r="I684" s="12"/>
      <c r="J684" s="12"/>
      <c r="K684" s="12"/>
      <c r="L684" s="12"/>
      <c r="M684" s="49"/>
      <c r="N684" s="49"/>
      <c r="O684" s="12"/>
      <c r="P684" s="12"/>
      <c r="Q684" s="12"/>
      <c r="R684" s="12"/>
      <c r="S684" s="12"/>
      <c r="T684" s="12"/>
    </row>
    <row r="685" spans="1:20" s="1" customFormat="1" x14ac:dyDescent="0.4">
      <c r="A685" s="12"/>
      <c r="B685" s="12"/>
      <c r="C685" s="42"/>
      <c r="D685" s="12"/>
      <c r="E685" s="12"/>
      <c r="F685" s="12"/>
      <c r="G685" s="12"/>
      <c r="H685" s="12"/>
      <c r="I685" s="12"/>
      <c r="J685" s="12"/>
      <c r="K685" s="12"/>
      <c r="L685" s="12"/>
      <c r="M685" s="49"/>
      <c r="N685" s="49"/>
      <c r="O685" s="12"/>
      <c r="P685" s="12"/>
      <c r="Q685" s="12"/>
      <c r="R685" s="12"/>
      <c r="S685" s="12"/>
      <c r="T685" s="12"/>
    </row>
    <row r="686" spans="1:20" s="1" customFormat="1" x14ac:dyDescent="0.4">
      <c r="A686" s="12"/>
      <c r="B686" s="12"/>
      <c r="C686" s="42"/>
      <c r="D686" s="12"/>
      <c r="E686" s="12"/>
      <c r="F686" s="12"/>
      <c r="G686" s="12"/>
      <c r="H686" s="12"/>
      <c r="I686" s="12"/>
      <c r="J686" s="12"/>
      <c r="K686" s="12"/>
      <c r="L686" s="12"/>
      <c r="M686" s="49"/>
      <c r="N686" s="49"/>
      <c r="O686" s="12"/>
      <c r="P686" s="12"/>
      <c r="Q686" s="12"/>
      <c r="R686" s="12"/>
      <c r="S686" s="12"/>
      <c r="T686" s="12"/>
    </row>
    <row r="687" spans="1:20" s="1" customFormat="1" x14ac:dyDescent="0.4">
      <c r="A687" s="12"/>
      <c r="B687" s="12"/>
      <c r="C687" s="42"/>
      <c r="D687" s="12"/>
      <c r="E687" s="12"/>
      <c r="F687" s="12"/>
      <c r="G687" s="12"/>
      <c r="H687" s="12"/>
      <c r="I687" s="12"/>
      <c r="J687" s="12"/>
      <c r="K687" s="12"/>
      <c r="L687" s="12"/>
      <c r="M687" s="49"/>
      <c r="N687" s="49"/>
      <c r="O687" s="12"/>
      <c r="P687" s="12"/>
      <c r="Q687" s="12"/>
      <c r="R687" s="12"/>
      <c r="S687" s="12"/>
      <c r="T687" s="12"/>
    </row>
    <row r="688" spans="1:20" s="1" customFormat="1" x14ac:dyDescent="0.4">
      <c r="A688" s="12"/>
      <c r="B688" s="12"/>
      <c r="C688" s="42"/>
      <c r="D688" s="12"/>
      <c r="E688" s="12"/>
      <c r="F688" s="12"/>
      <c r="G688" s="12"/>
      <c r="H688" s="12"/>
      <c r="I688" s="12"/>
      <c r="J688" s="12"/>
      <c r="K688" s="12"/>
      <c r="L688" s="12"/>
      <c r="M688" s="49"/>
      <c r="N688" s="49"/>
      <c r="O688" s="12"/>
      <c r="P688" s="12"/>
      <c r="Q688" s="12"/>
      <c r="R688" s="12"/>
      <c r="S688" s="12"/>
      <c r="T688" s="12"/>
    </row>
    <row r="689" spans="1:20" s="1" customFormat="1" x14ac:dyDescent="0.4">
      <c r="A689" s="12"/>
      <c r="B689" s="12"/>
      <c r="C689" s="42"/>
      <c r="D689" s="12"/>
      <c r="E689" s="12"/>
      <c r="F689" s="12"/>
      <c r="G689" s="12"/>
      <c r="H689" s="12"/>
      <c r="I689" s="12"/>
      <c r="J689" s="12"/>
      <c r="K689" s="12"/>
      <c r="L689" s="12"/>
      <c r="M689" s="49"/>
      <c r="N689" s="49"/>
      <c r="O689" s="12"/>
      <c r="P689" s="12"/>
      <c r="Q689" s="12"/>
      <c r="R689" s="12"/>
      <c r="S689" s="12"/>
      <c r="T689" s="12"/>
    </row>
    <row r="690" spans="1:20" s="1" customFormat="1" x14ac:dyDescent="0.4">
      <c r="A690" s="12"/>
      <c r="B690" s="12"/>
      <c r="C690" s="42"/>
      <c r="D690" s="12"/>
      <c r="E690" s="12"/>
      <c r="F690" s="12"/>
      <c r="G690" s="12"/>
      <c r="H690" s="12"/>
      <c r="I690" s="12"/>
      <c r="J690" s="12"/>
      <c r="K690" s="12"/>
      <c r="L690" s="12"/>
      <c r="M690" s="49"/>
      <c r="N690" s="49"/>
      <c r="O690" s="12"/>
      <c r="P690" s="12"/>
      <c r="Q690" s="12"/>
      <c r="R690" s="12"/>
      <c r="S690" s="12"/>
      <c r="T690" s="12"/>
    </row>
    <row r="691" spans="1:20" s="1" customFormat="1" x14ac:dyDescent="0.4">
      <c r="A691" s="12"/>
      <c r="B691" s="12"/>
      <c r="C691" s="42"/>
      <c r="D691" s="12"/>
      <c r="E691" s="12"/>
      <c r="F691" s="12"/>
      <c r="G691" s="12"/>
      <c r="H691" s="12"/>
      <c r="I691" s="12"/>
      <c r="J691" s="12"/>
      <c r="K691" s="12"/>
      <c r="L691" s="12"/>
      <c r="M691" s="49"/>
      <c r="N691" s="49"/>
      <c r="O691" s="12"/>
      <c r="P691" s="12"/>
      <c r="Q691" s="12"/>
      <c r="R691" s="12"/>
      <c r="S691" s="12"/>
      <c r="T691" s="12"/>
    </row>
    <row r="692" spans="1:20" s="1" customFormat="1" x14ac:dyDescent="0.4">
      <c r="A692" s="12"/>
      <c r="B692" s="12"/>
      <c r="C692" s="42"/>
      <c r="D692" s="12"/>
      <c r="E692" s="12"/>
      <c r="F692" s="12"/>
      <c r="G692" s="12"/>
      <c r="H692" s="12"/>
      <c r="I692" s="12"/>
      <c r="J692" s="12"/>
      <c r="K692" s="12"/>
      <c r="L692" s="12"/>
      <c r="M692" s="49"/>
      <c r="N692" s="49"/>
      <c r="O692" s="12"/>
      <c r="P692" s="12"/>
      <c r="Q692" s="12"/>
      <c r="R692" s="12"/>
      <c r="S692" s="12"/>
      <c r="T692" s="12"/>
    </row>
    <row r="693" spans="1:20" s="1" customFormat="1" x14ac:dyDescent="0.4">
      <c r="A693" s="12"/>
      <c r="B693" s="12"/>
      <c r="C693" s="42"/>
      <c r="D693" s="12"/>
      <c r="E693" s="12"/>
      <c r="F693" s="12"/>
      <c r="G693" s="12"/>
      <c r="H693" s="12"/>
      <c r="I693" s="12"/>
      <c r="J693" s="12"/>
      <c r="K693" s="12"/>
      <c r="L693" s="12"/>
      <c r="M693" s="49"/>
      <c r="N693" s="49"/>
      <c r="O693" s="12"/>
      <c r="P693" s="12"/>
      <c r="Q693" s="12"/>
      <c r="R693" s="12"/>
      <c r="S693" s="12"/>
      <c r="T693" s="12"/>
    </row>
    <row r="694" spans="1:20" s="1" customFormat="1" x14ac:dyDescent="0.4">
      <c r="A694" s="12"/>
      <c r="B694" s="12"/>
      <c r="C694" s="42"/>
      <c r="D694" s="12"/>
      <c r="E694" s="12"/>
      <c r="F694" s="12"/>
      <c r="G694" s="12"/>
      <c r="H694" s="12"/>
      <c r="I694" s="12"/>
      <c r="J694" s="12"/>
      <c r="K694" s="12"/>
      <c r="L694" s="12"/>
      <c r="M694" s="49"/>
      <c r="N694" s="49"/>
      <c r="O694" s="12"/>
      <c r="P694" s="12"/>
      <c r="Q694" s="12"/>
      <c r="R694" s="12"/>
      <c r="S694" s="12"/>
      <c r="T694" s="12"/>
    </row>
    <row r="695" spans="1:20" s="1" customFormat="1" x14ac:dyDescent="0.4">
      <c r="A695" s="12"/>
      <c r="B695" s="12"/>
      <c r="C695" s="42"/>
      <c r="D695" s="12"/>
      <c r="E695" s="12"/>
      <c r="F695" s="12"/>
      <c r="G695" s="12"/>
      <c r="H695" s="12"/>
      <c r="I695" s="12"/>
      <c r="J695" s="12"/>
      <c r="K695" s="12"/>
      <c r="L695" s="12"/>
      <c r="M695" s="49"/>
      <c r="N695" s="49"/>
      <c r="O695" s="12"/>
      <c r="P695" s="12"/>
      <c r="Q695" s="12"/>
      <c r="R695" s="12"/>
      <c r="S695" s="12"/>
      <c r="T695" s="12"/>
    </row>
    <row r="696" spans="1:20" s="1" customFormat="1" x14ac:dyDescent="0.4">
      <c r="A696" s="12"/>
      <c r="B696" s="12"/>
      <c r="C696" s="42"/>
      <c r="D696" s="12"/>
      <c r="E696" s="12"/>
      <c r="F696" s="12"/>
      <c r="G696" s="12"/>
      <c r="H696" s="12"/>
      <c r="I696" s="12"/>
      <c r="J696" s="12"/>
      <c r="K696" s="12"/>
      <c r="L696" s="12"/>
      <c r="M696" s="49"/>
      <c r="N696" s="49"/>
      <c r="O696" s="12"/>
      <c r="P696" s="12"/>
      <c r="Q696" s="12"/>
      <c r="R696" s="12"/>
      <c r="S696" s="12"/>
      <c r="T696" s="12"/>
    </row>
    <row r="697" spans="1:20" s="1" customFormat="1" x14ac:dyDescent="0.4">
      <c r="A697" s="12"/>
      <c r="B697" s="12"/>
      <c r="C697" s="42"/>
      <c r="D697" s="12"/>
      <c r="E697" s="12"/>
      <c r="F697" s="12"/>
      <c r="G697" s="12"/>
      <c r="H697" s="12"/>
      <c r="I697" s="12"/>
      <c r="J697" s="12"/>
      <c r="K697" s="12"/>
      <c r="L697" s="12"/>
      <c r="M697" s="49"/>
      <c r="N697" s="49"/>
      <c r="O697" s="12"/>
      <c r="P697" s="12"/>
      <c r="Q697" s="12"/>
      <c r="R697" s="12"/>
      <c r="S697" s="12"/>
      <c r="T697" s="12"/>
    </row>
    <row r="698" spans="1:20" s="1" customFormat="1" x14ac:dyDescent="0.4">
      <c r="A698" s="12"/>
      <c r="B698" s="12"/>
      <c r="C698" s="42"/>
      <c r="D698" s="12"/>
      <c r="E698" s="12"/>
      <c r="F698" s="12"/>
      <c r="G698" s="12"/>
      <c r="H698" s="12"/>
      <c r="I698" s="12"/>
      <c r="J698" s="12"/>
      <c r="K698" s="12"/>
      <c r="L698" s="12"/>
      <c r="M698" s="49"/>
      <c r="N698" s="49"/>
      <c r="O698" s="12"/>
      <c r="P698" s="12"/>
      <c r="Q698" s="12"/>
      <c r="R698" s="12"/>
      <c r="S698" s="12"/>
      <c r="T698" s="12"/>
    </row>
    <row r="699" spans="1:20" s="1" customFormat="1" x14ac:dyDescent="0.4">
      <c r="A699" s="12"/>
      <c r="B699" s="12"/>
      <c r="C699" s="42"/>
      <c r="D699" s="12"/>
      <c r="E699" s="12"/>
      <c r="F699" s="12"/>
      <c r="G699" s="12"/>
      <c r="H699" s="12"/>
      <c r="I699" s="12"/>
      <c r="J699" s="12"/>
      <c r="K699" s="12"/>
      <c r="L699" s="12"/>
      <c r="M699" s="49"/>
      <c r="N699" s="49"/>
      <c r="O699" s="12"/>
      <c r="P699" s="12"/>
      <c r="Q699" s="12"/>
      <c r="R699" s="12"/>
      <c r="S699" s="12"/>
      <c r="T699" s="12"/>
    </row>
    <row r="700" spans="1:20" s="1" customFormat="1" x14ac:dyDescent="0.4">
      <c r="A700" s="12"/>
      <c r="B700" s="12"/>
      <c r="C700" s="42"/>
      <c r="D700" s="12"/>
      <c r="E700" s="12"/>
      <c r="F700" s="12"/>
      <c r="G700" s="12"/>
      <c r="H700" s="12"/>
      <c r="I700" s="12"/>
      <c r="J700" s="12"/>
      <c r="K700" s="12"/>
      <c r="L700" s="12"/>
      <c r="M700" s="49"/>
      <c r="N700" s="49"/>
      <c r="O700" s="12"/>
      <c r="P700" s="12"/>
      <c r="Q700" s="12"/>
      <c r="R700" s="12"/>
      <c r="S700" s="12"/>
      <c r="T700" s="12"/>
    </row>
    <row r="701" spans="1:20" s="1" customFormat="1" x14ac:dyDescent="0.4">
      <c r="A701" s="12"/>
      <c r="B701" s="12"/>
      <c r="C701" s="42"/>
      <c r="D701" s="12"/>
      <c r="E701" s="12"/>
      <c r="F701" s="12"/>
      <c r="G701" s="12"/>
      <c r="H701" s="12"/>
      <c r="I701" s="12"/>
      <c r="J701" s="12"/>
      <c r="K701" s="12"/>
      <c r="L701" s="12"/>
      <c r="M701" s="49"/>
      <c r="N701" s="49"/>
      <c r="O701" s="12"/>
      <c r="P701" s="12"/>
      <c r="Q701" s="12"/>
      <c r="R701" s="12"/>
      <c r="S701" s="12"/>
      <c r="T701" s="12"/>
    </row>
    <row r="702" spans="1:20" s="1" customFormat="1" x14ac:dyDescent="0.4">
      <c r="A702" s="12"/>
      <c r="B702" s="12"/>
      <c r="C702" s="42"/>
      <c r="D702" s="12"/>
      <c r="E702" s="12"/>
      <c r="F702" s="12"/>
      <c r="G702" s="12"/>
      <c r="H702" s="12"/>
      <c r="I702" s="12"/>
      <c r="J702" s="12"/>
      <c r="K702" s="12"/>
      <c r="L702" s="12"/>
      <c r="M702" s="49"/>
      <c r="N702" s="49"/>
      <c r="O702" s="12"/>
      <c r="P702" s="12"/>
      <c r="Q702" s="12"/>
      <c r="R702" s="12"/>
      <c r="S702" s="12"/>
      <c r="T702" s="12"/>
    </row>
    <row r="703" spans="1:20" s="1" customFormat="1" x14ac:dyDescent="0.4">
      <c r="A703" s="12"/>
      <c r="B703" s="12"/>
      <c r="C703" s="42"/>
      <c r="D703" s="12"/>
      <c r="E703" s="12"/>
      <c r="F703" s="12"/>
      <c r="G703" s="12"/>
      <c r="H703" s="12"/>
      <c r="I703" s="12"/>
      <c r="J703" s="12"/>
      <c r="K703" s="12"/>
      <c r="L703" s="12"/>
      <c r="M703" s="49"/>
      <c r="N703" s="49"/>
      <c r="O703" s="12"/>
      <c r="P703" s="12"/>
      <c r="Q703" s="12"/>
      <c r="R703" s="12"/>
      <c r="S703" s="12"/>
      <c r="T703" s="12"/>
    </row>
    <row r="704" spans="1:20" s="1" customFormat="1" x14ac:dyDescent="0.4">
      <c r="A704" s="12"/>
      <c r="B704" s="12"/>
      <c r="C704" s="42"/>
      <c r="D704" s="12"/>
      <c r="E704" s="12"/>
      <c r="F704" s="12"/>
      <c r="G704" s="12"/>
      <c r="H704" s="12"/>
      <c r="I704" s="12"/>
      <c r="J704" s="12"/>
      <c r="K704" s="12"/>
      <c r="L704" s="12"/>
      <c r="M704" s="49"/>
      <c r="N704" s="49"/>
      <c r="O704" s="12"/>
      <c r="P704" s="12"/>
      <c r="Q704" s="12"/>
      <c r="R704" s="12"/>
      <c r="S704" s="12"/>
      <c r="T704" s="12"/>
    </row>
    <row r="705" spans="1:20" s="1" customFormat="1" x14ac:dyDescent="0.4">
      <c r="A705" s="12"/>
      <c r="B705" s="12"/>
      <c r="C705" s="42"/>
      <c r="D705" s="12"/>
      <c r="E705" s="12"/>
      <c r="F705" s="12"/>
      <c r="G705" s="12"/>
      <c r="H705" s="12"/>
      <c r="I705" s="12"/>
      <c r="J705" s="12"/>
      <c r="K705" s="12"/>
      <c r="L705" s="12"/>
      <c r="M705" s="49"/>
      <c r="N705" s="49"/>
      <c r="O705" s="12"/>
      <c r="P705" s="12"/>
      <c r="Q705" s="12"/>
      <c r="R705" s="12"/>
      <c r="S705" s="12"/>
      <c r="T705" s="12"/>
    </row>
    <row r="706" spans="1:20" s="1" customFormat="1" x14ac:dyDescent="0.4">
      <c r="A706" s="12"/>
      <c r="B706" s="12"/>
      <c r="C706" s="42"/>
      <c r="D706" s="12"/>
      <c r="E706" s="12"/>
      <c r="F706" s="12"/>
      <c r="G706" s="12"/>
      <c r="H706" s="12"/>
      <c r="I706" s="12"/>
      <c r="J706" s="12"/>
      <c r="K706" s="12"/>
      <c r="L706" s="12"/>
      <c r="M706" s="49"/>
      <c r="N706" s="49"/>
      <c r="O706" s="12"/>
      <c r="P706" s="12"/>
      <c r="Q706" s="12"/>
      <c r="R706" s="12"/>
      <c r="S706" s="12"/>
      <c r="T706" s="12"/>
    </row>
    <row r="707" spans="1:20" s="1" customFormat="1" x14ac:dyDescent="0.4">
      <c r="A707" s="12"/>
      <c r="B707" s="12"/>
      <c r="C707" s="42"/>
      <c r="D707" s="12"/>
      <c r="E707" s="12"/>
      <c r="F707" s="12"/>
      <c r="G707" s="12"/>
      <c r="H707" s="12"/>
      <c r="I707" s="12"/>
      <c r="J707" s="12"/>
      <c r="K707" s="12"/>
      <c r="L707" s="12"/>
      <c r="M707" s="49"/>
      <c r="N707" s="49"/>
      <c r="O707" s="12"/>
      <c r="P707" s="12"/>
      <c r="Q707" s="12"/>
      <c r="R707" s="12"/>
      <c r="S707" s="12"/>
      <c r="T707" s="12"/>
    </row>
    <row r="708" spans="1:20" s="1" customFormat="1" x14ac:dyDescent="0.4">
      <c r="A708" s="12"/>
      <c r="B708" s="12"/>
      <c r="C708" s="42"/>
      <c r="D708" s="12"/>
      <c r="E708" s="12"/>
      <c r="F708" s="12"/>
      <c r="G708" s="12"/>
      <c r="H708" s="12"/>
      <c r="I708" s="12"/>
      <c r="J708" s="12"/>
      <c r="K708" s="12"/>
      <c r="L708" s="12"/>
      <c r="M708" s="49"/>
      <c r="N708" s="49"/>
      <c r="O708" s="12"/>
      <c r="P708" s="12"/>
      <c r="Q708" s="12"/>
      <c r="R708" s="12"/>
      <c r="S708" s="12"/>
      <c r="T708" s="12"/>
    </row>
    <row r="709" spans="1:20" s="1" customFormat="1" x14ac:dyDescent="0.4">
      <c r="A709" s="12"/>
      <c r="B709" s="12"/>
      <c r="C709" s="42"/>
      <c r="D709" s="12"/>
      <c r="E709" s="12"/>
      <c r="F709" s="12"/>
      <c r="G709" s="12"/>
      <c r="H709" s="12"/>
      <c r="I709" s="12"/>
      <c r="J709" s="12"/>
      <c r="K709" s="12"/>
      <c r="L709" s="12"/>
      <c r="M709" s="49"/>
      <c r="N709" s="49"/>
      <c r="O709" s="12"/>
      <c r="P709" s="12"/>
      <c r="Q709" s="12"/>
      <c r="R709" s="12"/>
      <c r="S709" s="12"/>
      <c r="T709" s="12"/>
    </row>
    <row r="710" spans="1:20" s="1" customFormat="1" x14ac:dyDescent="0.4">
      <c r="A710" s="12"/>
      <c r="B710" s="12"/>
      <c r="C710" s="42"/>
      <c r="D710" s="12"/>
      <c r="E710" s="12"/>
      <c r="F710" s="12"/>
      <c r="G710" s="12"/>
      <c r="H710" s="12"/>
      <c r="I710" s="12"/>
      <c r="J710" s="12"/>
      <c r="K710" s="12"/>
      <c r="L710" s="12"/>
      <c r="M710" s="49"/>
      <c r="N710" s="49"/>
      <c r="O710" s="12"/>
      <c r="P710" s="12"/>
      <c r="Q710" s="12"/>
      <c r="R710" s="12"/>
      <c r="S710" s="12"/>
      <c r="T710" s="12"/>
    </row>
    <row r="711" spans="1:20" s="1" customFormat="1" x14ac:dyDescent="0.4">
      <c r="A711" s="12"/>
      <c r="B711" s="12"/>
      <c r="C711" s="42"/>
      <c r="D711" s="12"/>
      <c r="E711" s="12"/>
      <c r="F711" s="12"/>
      <c r="G711" s="12"/>
      <c r="H711" s="12"/>
      <c r="I711" s="12"/>
      <c r="J711" s="12"/>
      <c r="K711" s="12"/>
      <c r="L711" s="12"/>
      <c r="M711" s="49"/>
      <c r="N711" s="49"/>
      <c r="O711" s="12"/>
      <c r="P711" s="12"/>
      <c r="Q711" s="12"/>
      <c r="R711" s="12"/>
      <c r="S711" s="12"/>
      <c r="T711" s="12"/>
    </row>
    <row r="712" spans="1:20" s="1" customFormat="1" x14ac:dyDescent="0.4">
      <c r="A712" s="12"/>
      <c r="B712" s="12"/>
      <c r="C712" s="42"/>
      <c r="D712" s="12"/>
      <c r="E712" s="12"/>
      <c r="F712" s="12"/>
      <c r="G712" s="12"/>
      <c r="H712" s="12"/>
      <c r="I712" s="12"/>
      <c r="J712" s="12"/>
      <c r="K712" s="12"/>
      <c r="L712" s="12"/>
      <c r="M712" s="49"/>
      <c r="N712" s="49"/>
      <c r="O712" s="12"/>
      <c r="P712" s="12"/>
      <c r="Q712" s="12"/>
      <c r="R712" s="12"/>
      <c r="S712" s="12"/>
      <c r="T712" s="12"/>
    </row>
    <row r="713" spans="1:20" s="1" customFormat="1" x14ac:dyDescent="0.4">
      <c r="A713" s="12"/>
      <c r="B713" s="12"/>
      <c r="C713" s="42"/>
      <c r="D713" s="12"/>
      <c r="E713" s="12"/>
      <c r="F713" s="12"/>
      <c r="G713" s="12"/>
      <c r="H713" s="12"/>
      <c r="I713" s="12"/>
      <c r="J713" s="12"/>
      <c r="K713" s="12"/>
      <c r="L713" s="12"/>
      <c r="M713" s="49"/>
      <c r="N713" s="49"/>
      <c r="O713" s="12"/>
      <c r="P713" s="12"/>
      <c r="Q713" s="12"/>
      <c r="R713" s="12"/>
      <c r="S713" s="12"/>
      <c r="T713" s="12"/>
    </row>
    <row r="714" spans="1:20" s="1" customFormat="1" x14ac:dyDescent="0.4">
      <c r="A714" s="12"/>
      <c r="B714" s="12"/>
      <c r="C714" s="42"/>
      <c r="D714" s="12"/>
      <c r="E714" s="12"/>
      <c r="F714" s="12"/>
      <c r="G714" s="12"/>
      <c r="H714" s="12"/>
      <c r="I714" s="12"/>
      <c r="J714" s="12"/>
      <c r="K714" s="12"/>
      <c r="L714" s="12"/>
      <c r="M714" s="49"/>
      <c r="N714" s="49"/>
      <c r="O714" s="12"/>
      <c r="P714" s="12"/>
      <c r="Q714" s="12"/>
      <c r="R714" s="12"/>
      <c r="S714" s="12"/>
      <c r="T714" s="12"/>
    </row>
    <row r="715" spans="1:20" s="1" customFormat="1" x14ac:dyDescent="0.4">
      <c r="A715" s="12"/>
      <c r="B715" s="12"/>
      <c r="C715" s="42"/>
      <c r="D715" s="12"/>
      <c r="E715" s="12"/>
      <c r="F715" s="12"/>
      <c r="G715" s="12"/>
      <c r="H715" s="12"/>
      <c r="I715" s="12"/>
      <c r="J715" s="12"/>
      <c r="K715" s="12"/>
      <c r="L715" s="12"/>
      <c r="M715" s="49"/>
      <c r="N715" s="49"/>
      <c r="O715" s="12"/>
      <c r="P715" s="12"/>
      <c r="Q715" s="12"/>
      <c r="R715" s="12"/>
      <c r="S715" s="12"/>
      <c r="T715" s="12"/>
    </row>
    <row r="716" spans="1:20" s="1" customFormat="1" x14ac:dyDescent="0.4">
      <c r="A716" s="12"/>
      <c r="B716" s="12"/>
      <c r="C716" s="42"/>
      <c r="D716" s="12"/>
      <c r="E716" s="12"/>
      <c r="F716" s="12"/>
      <c r="G716" s="12"/>
      <c r="H716" s="12"/>
      <c r="I716" s="12"/>
      <c r="J716" s="12"/>
      <c r="K716" s="12"/>
      <c r="L716" s="12"/>
      <c r="M716" s="49"/>
      <c r="N716" s="49"/>
      <c r="O716" s="12"/>
      <c r="P716" s="12"/>
      <c r="Q716" s="12"/>
      <c r="R716" s="12"/>
      <c r="S716" s="12"/>
      <c r="T716" s="12"/>
    </row>
    <row r="717" spans="1:20" s="1" customFormat="1" x14ac:dyDescent="0.4">
      <c r="A717" s="12"/>
      <c r="B717" s="12"/>
      <c r="C717" s="42"/>
      <c r="D717" s="12"/>
      <c r="E717" s="12"/>
      <c r="F717" s="12"/>
      <c r="G717" s="12"/>
      <c r="H717" s="12"/>
      <c r="I717" s="12"/>
      <c r="J717" s="12"/>
      <c r="K717" s="12"/>
      <c r="L717" s="12"/>
      <c r="M717" s="49"/>
      <c r="N717" s="49"/>
      <c r="O717" s="12"/>
      <c r="P717" s="12"/>
      <c r="Q717" s="12"/>
      <c r="R717" s="12"/>
      <c r="S717" s="12"/>
      <c r="T717" s="12"/>
    </row>
    <row r="718" spans="1:20" s="1" customFormat="1" x14ac:dyDescent="0.4">
      <c r="A718" s="12"/>
      <c r="B718" s="12"/>
      <c r="C718" s="42"/>
      <c r="D718" s="12"/>
      <c r="E718" s="12"/>
      <c r="F718" s="12"/>
      <c r="G718" s="12"/>
      <c r="H718" s="12"/>
      <c r="I718" s="12"/>
      <c r="J718" s="12"/>
      <c r="K718" s="12"/>
      <c r="L718" s="12"/>
      <c r="M718" s="49"/>
      <c r="N718" s="49"/>
      <c r="O718" s="12"/>
      <c r="P718" s="12"/>
      <c r="Q718" s="12"/>
      <c r="R718" s="12"/>
      <c r="S718" s="12"/>
      <c r="T718" s="12"/>
    </row>
    <row r="719" spans="1:20" s="1" customFormat="1" x14ac:dyDescent="0.4">
      <c r="A719" s="12"/>
      <c r="B719" s="12"/>
      <c r="C719" s="42"/>
      <c r="D719" s="12"/>
      <c r="E719" s="12"/>
      <c r="F719" s="12"/>
      <c r="G719" s="12"/>
      <c r="H719" s="12"/>
      <c r="I719" s="12"/>
      <c r="J719" s="12"/>
      <c r="K719" s="12"/>
      <c r="L719" s="12"/>
      <c r="M719" s="49"/>
      <c r="N719" s="49"/>
      <c r="O719" s="12"/>
      <c r="P719" s="12"/>
      <c r="Q719" s="12"/>
      <c r="R719" s="12"/>
      <c r="S719" s="12"/>
      <c r="T719" s="12"/>
    </row>
    <row r="720" spans="1:20" s="1" customFormat="1" x14ac:dyDescent="0.4">
      <c r="A720" s="12"/>
      <c r="B720" s="12"/>
      <c r="C720" s="42"/>
      <c r="D720" s="12"/>
      <c r="E720" s="12"/>
      <c r="F720" s="12"/>
      <c r="G720" s="12"/>
      <c r="H720" s="12"/>
      <c r="I720" s="12"/>
      <c r="J720" s="12"/>
      <c r="K720" s="12"/>
      <c r="L720" s="12"/>
      <c r="M720" s="49"/>
      <c r="N720" s="49"/>
      <c r="O720" s="12"/>
      <c r="P720" s="12"/>
      <c r="Q720" s="12"/>
      <c r="R720" s="12"/>
      <c r="S720" s="12"/>
      <c r="T720" s="12"/>
    </row>
    <row r="721" spans="1:20" s="1" customFormat="1" x14ac:dyDescent="0.4">
      <c r="A721" s="12"/>
      <c r="B721" s="12"/>
      <c r="C721" s="42"/>
      <c r="D721" s="12"/>
      <c r="E721" s="12"/>
      <c r="F721" s="12"/>
      <c r="G721" s="12"/>
      <c r="H721" s="12"/>
      <c r="I721" s="12"/>
      <c r="J721" s="12"/>
      <c r="K721" s="12"/>
      <c r="L721" s="12"/>
      <c r="M721" s="49"/>
      <c r="N721" s="49"/>
      <c r="O721" s="12"/>
      <c r="P721" s="12"/>
      <c r="Q721" s="12"/>
      <c r="R721" s="12"/>
      <c r="S721" s="12"/>
      <c r="T721" s="12"/>
    </row>
    <row r="722" spans="1:20" s="1" customFormat="1" x14ac:dyDescent="0.4">
      <c r="A722" s="12"/>
      <c r="B722" s="12"/>
      <c r="C722" s="42"/>
      <c r="D722" s="12"/>
      <c r="E722" s="12"/>
      <c r="F722" s="12"/>
      <c r="G722" s="12"/>
      <c r="H722" s="12"/>
      <c r="I722" s="12"/>
      <c r="J722" s="12"/>
      <c r="K722" s="12"/>
      <c r="L722" s="12"/>
      <c r="M722" s="49"/>
      <c r="N722" s="49"/>
      <c r="O722" s="12"/>
      <c r="P722" s="12"/>
      <c r="Q722" s="12"/>
      <c r="R722" s="12"/>
      <c r="S722" s="12"/>
      <c r="T722" s="12"/>
    </row>
    <row r="723" spans="1:20" s="1" customFormat="1" x14ac:dyDescent="0.4">
      <c r="A723" s="12"/>
      <c r="B723" s="12"/>
      <c r="C723" s="42"/>
      <c r="D723" s="12"/>
      <c r="E723" s="12"/>
      <c r="F723" s="12"/>
      <c r="G723" s="12"/>
      <c r="H723" s="12"/>
      <c r="I723" s="12"/>
      <c r="J723" s="12"/>
      <c r="K723" s="12"/>
      <c r="L723" s="12"/>
      <c r="M723" s="49"/>
      <c r="N723" s="49"/>
      <c r="O723" s="12"/>
      <c r="P723" s="12"/>
      <c r="Q723" s="12"/>
      <c r="R723" s="12"/>
      <c r="S723" s="12"/>
      <c r="T723" s="12"/>
    </row>
    <row r="724" spans="1:20" s="1" customFormat="1" x14ac:dyDescent="0.4">
      <c r="A724" s="12"/>
      <c r="B724" s="12"/>
      <c r="C724" s="42"/>
      <c r="D724" s="12"/>
      <c r="E724" s="12"/>
      <c r="F724" s="12"/>
      <c r="G724" s="12"/>
      <c r="H724" s="12"/>
      <c r="I724" s="12"/>
      <c r="J724" s="12"/>
      <c r="K724" s="12"/>
      <c r="L724" s="12"/>
      <c r="M724" s="49"/>
      <c r="N724" s="49"/>
      <c r="O724" s="12"/>
      <c r="P724" s="12"/>
      <c r="Q724" s="12"/>
      <c r="R724" s="12"/>
      <c r="S724" s="12"/>
      <c r="T724" s="12"/>
    </row>
    <row r="725" spans="1:20" s="1" customFormat="1" x14ac:dyDescent="0.4">
      <c r="A725" s="12"/>
      <c r="B725" s="12"/>
      <c r="C725" s="42"/>
      <c r="D725" s="12"/>
      <c r="E725" s="12"/>
      <c r="F725" s="12"/>
      <c r="G725" s="12"/>
      <c r="H725" s="12"/>
      <c r="I725" s="12"/>
      <c r="J725" s="12"/>
      <c r="K725" s="12"/>
      <c r="L725" s="12"/>
      <c r="M725" s="49"/>
      <c r="N725" s="49"/>
      <c r="O725" s="12"/>
      <c r="P725" s="12"/>
      <c r="Q725" s="12"/>
      <c r="R725" s="12"/>
      <c r="S725" s="12"/>
      <c r="T725" s="12"/>
    </row>
    <row r="726" spans="1:20" s="1" customFormat="1" x14ac:dyDescent="0.4">
      <c r="A726" s="12"/>
      <c r="B726" s="12"/>
      <c r="C726" s="42"/>
      <c r="D726" s="12"/>
      <c r="E726" s="12"/>
      <c r="F726" s="12"/>
      <c r="G726" s="12"/>
      <c r="H726" s="12"/>
      <c r="I726" s="12"/>
      <c r="J726" s="12"/>
      <c r="K726" s="12"/>
      <c r="L726" s="12"/>
      <c r="M726" s="49"/>
      <c r="N726" s="49"/>
      <c r="O726" s="12"/>
      <c r="P726" s="12"/>
      <c r="Q726" s="12"/>
      <c r="R726" s="12"/>
      <c r="S726" s="12"/>
      <c r="T726" s="12"/>
    </row>
    <row r="727" spans="1:20" s="1" customFormat="1" x14ac:dyDescent="0.4">
      <c r="A727" s="12"/>
      <c r="B727" s="12"/>
      <c r="C727" s="42"/>
      <c r="D727" s="12"/>
      <c r="E727" s="12"/>
      <c r="F727" s="12"/>
      <c r="G727" s="12"/>
      <c r="H727" s="12"/>
      <c r="I727" s="12"/>
      <c r="J727" s="12"/>
      <c r="K727" s="12"/>
      <c r="L727" s="12"/>
      <c r="M727" s="49"/>
      <c r="N727" s="49"/>
      <c r="O727" s="12"/>
      <c r="P727" s="12"/>
      <c r="Q727" s="12"/>
      <c r="R727" s="12"/>
      <c r="S727" s="12"/>
      <c r="T727" s="12"/>
    </row>
    <row r="728" spans="1:20" s="1" customFormat="1" x14ac:dyDescent="0.4">
      <c r="A728" s="12"/>
      <c r="B728" s="12"/>
      <c r="C728" s="42"/>
      <c r="D728" s="12"/>
      <c r="E728" s="12"/>
      <c r="F728" s="12"/>
      <c r="G728" s="12"/>
      <c r="H728" s="12"/>
      <c r="I728" s="12"/>
      <c r="J728" s="12"/>
      <c r="K728" s="12"/>
      <c r="L728" s="12"/>
      <c r="M728" s="49"/>
      <c r="N728" s="49"/>
      <c r="O728" s="12"/>
      <c r="P728" s="12"/>
      <c r="Q728" s="12"/>
      <c r="R728" s="12"/>
      <c r="S728" s="12"/>
      <c r="T728" s="12"/>
    </row>
    <row r="729" spans="1:20" s="1" customFormat="1" x14ac:dyDescent="0.4">
      <c r="A729" s="12"/>
      <c r="B729" s="12"/>
      <c r="C729" s="42"/>
      <c r="D729" s="12"/>
      <c r="E729" s="12"/>
      <c r="F729" s="12"/>
      <c r="G729" s="12"/>
      <c r="H729" s="12"/>
      <c r="I729" s="12"/>
      <c r="J729" s="12"/>
      <c r="K729" s="12"/>
      <c r="L729" s="12"/>
      <c r="M729" s="49"/>
      <c r="N729" s="49"/>
      <c r="O729" s="12"/>
      <c r="P729" s="12"/>
      <c r="Q729" s="12"/>
      <c r="R729" s="12"/>
      <c r="S729" s="12"/>
      <c r="T729" s="12"/>
    </row>
    <row r="730" spans="1:20" s="1" customFormat="1" x14ac:dyDescent="0.4">
      <c r="A730" s="12"/>
      <c r="B730" s="12"/>
      <c r="C730" s="42"/>
      <c r="D730" s="12"/>
      <c r="E730" s="12"/>
      <c r="F730" s="12"/>
      <c r="G730" s="12"/>
      <c r="H730" s="12"/>
      <c r="I730" s="12"/>
      <c r="J730" s="12"/>
      <c r="K730" s="12"/>
      <c r="L730" s="12"/>
      <c r="M730" s="49"/>
      <c r="N730" s="49"/>
      <c r="O730" s="12"/>
      <c r="P730" s="12"/>
      <c r="Q730" s="12"/>
      <c r="R730" s="12"/>
      <c r="S730" s="12"/>
      <c r="T730" s="12"/>
    </row>
    <row r="731" spans="1:20" s="1" customFormat="1" x14ac:dyDescent="0.4">
      <c r="A731" s="12"/>
      <c r="B731" s="12"/>
      <c r="C731" s="42"/>
      <c r="D731" s="12"/>
      <c r="E731" s="12"/>
      <c r="F731" s="12"/>
      <c r="G731" s="12"/>
      <c r="H731" s="12"/>
      <c r="I731" s="12"/>
      <c r="J731" s="12"/>
      <c r="K731" s="12"/>
      <c r="L731" s="12"/>
      <c r="M731" s="49"/>
      <c r="N731" s="49"/>
      <c r="O731" s="12"/>
      <c r="P731" s="12"/>
      <c r="Q731" s="12"/>
      <c r="R731" s="12"/>
      <c r="S731" s="12"/>
      <c r="T731" s="12"/>
    </row>
    <row r="732" spans="1:20" s="1" customFormat="1" x14ac:dyDescent="0.4">
      <c r="A732" s="12"/>
      <c r="B732" s="12"/>
      <c r="C732" s="42"/>
      <c r="D732" s="12"/>
      <c r="E732" s="12"/>
      <c r="F732" s="12"/>
      <c r="G732" s="12"/>
      <c r="H732" s="12"/>
      <c r="I732" s="12"/>
      <c r="J732" s="12"/>
      <c r="K732" s="12"/>
      <c r="L732" s="12"/>
      <c r="M732" s="49"/>
      <c r="N732" s="49"/>
      <c r="O732" s="12"/>
      <c r="P732" s="12"/>
      <c r="Q732" s="12"/>
      <c r="R732" s="12"/>
      <c r="S732" s="12"/>
      <c r="T732" s="12"/>
    </row>
    <row r="733" spans="1:20" s="1" customFormat="1" x14ac:dyDescent="0.4">
      <c r="A733" s="12"/>
      <c r="B733" s="12"/>
      <c r="C733" s="42"/>
      <c r="D733" s="12"/>
      <c r="E733" s="12"/>
      <c r="F733" s="12"/>
      <c r="G733" s="12"/>
      <c r="H733" s="12"/>
      <c r="I733" s="12"/>
      <c r="J733" s="12"/>
      <c r="K733" s="12"/>
      <c r="L733" s="12"/>
      <c r="M733" s="49"/>
      <c r="N733" s="49"/>
      <c r="O733" s="12"/>
      <c r="P733" s="12"/>
      <c r="Q733" s="12"/>
      <c r="R733" s="12"/>
      <c r="S733" s="12"/>
      <c r="T733" s="12"/>
    </row>
    <row r="734" spans="1:20" s="1" customFormat="1" x14ac:dyDescent="0.4">
      <c r="A734" s="12"/>
      <c r="B734" s="12"/>
      <c r="C734" s="42"/>
      <c r="D734" s="12"/>
      <c r="E734" s="12"/>
      <c r="F734" s="12"/>
      <c r="G734" s="12"/>
      <c r="H734" s="12"/>
      <c r="I734" s="12"/>
      <c r="J734" s="12"/>
      <c r="K734" s="12"/>
      <c r="L734" s="12"/>
      <c r="M734" s="49"/>
      <c r="N734" s="49"/>
      <c r="O734" s="12"/>
      <c r="P734" s="12"/>
      <c r="Q734" s="12"/>
      <c r="R734" s="12"/>
      <c r="S734" s="12"/>
      <c r="T734" s="12"/>
    </row>
    <row r="735" spans="1:20" s="1" customFormat="1" x14ac:dyDescent="0.4">
      <c r="A735" s="12"/>
      <c r="B735" s="12"/>
      <c r="C735" s="42"/>
      <c r="D735" s="12"/>
      <c r="E735" s="12"/>
      <c r="F735" s="12"/>
      <c r="G735" s="12"/>
      <c r="H735" s="12"/>
      <c r="I735" s="12"/>
      <c r="J735" s="12"/>
      <c r="K735" s="12"/>
      <c r="L735" s="12"/>
      <c r="M735" s="49"/>
      <c r="N735" s="49"/>
      <c r="O735" s="12"/>
      <c r="P735" s="12"/>
      <c r="Q735" s="12"/>
      <c r="R735" s="12"/>
      <c r="S735" s="12"/>
      <c r="T735" s="12"/>
    </row>
    <row r="736" spans="1:20" s="1" customFormat="1" x14ac:dyDescent="0.4">
      <c r="A736" s="12"/>
      <c r="B736" s="12"/>
      <c r="C736" s="42"/>
      <c r="D736" s="12"/>
      <c r="E736" s="12"/>
      <c r="F736" s="12"/>
      <c r="G736" s="12"/>
      <c r="H736" s="12"/>
      <c r="I736" s="12"/>
      <c r="J736" s="12"/>
      <c r="K736" s="12"/>
      <c r="L736" s="12"/>
      <c r="M736" s="49"/>
      <c r="N736" s="49"/>
      <c r="O736" s="12"/>
      <c r="P736" s="12"/>
      <c r="Q736" s="12"/>
      <c r="R736" s="12"/>
      <c r="S736" s="12"/>
      <c r="T736" s="12"/>
    </row>
    <row r="737" spans="1:20" s="1" customFormat="1" x14ac:dyDescent="0.4">
      <c r="A737" s="12"/>
      <c r="B737" s="12"/>
      <c r="C737" s="42"/>
      <c r="D737" s="12"/>
      <c r="E737" s="12"/>
      <c r="F737" s="12"/>
      <c r="G737" s="12"/>
      <c r="H737" s="12"/>
      <c r="I737" s="12"/>
      <c r="J737" s="12"/>
      <c r="K737" s="12"/>
      <c r="L737" s="12"/>
      <c r="M737" s="49"/>
      <c r="N737" s="49"/>
      <c r="O737" s="12"/>
      <c r="P737" s="12"/>
      <c r="Q737" s="12"/>
      <c r="R737" s="12"/>
      <c r="S737" s="12"/>
      <c r="T737" s="12"/>
    </row>
    <row r="738" spans="1:20" s="1" customFormat="1" x14ac:dyDescent="0.4">
      <c r="A738" s="12"/>
      <c r="B738" s="12"/>
      <c r="C738" s="42"/>
      <c r="D738" s="12"/>
      <c r="E738" s="12"/>
      <c r="F738" s="12"/>
      <c r="G738" s="12"/>
      <c r="H738" s="12"/>
      <c r="I738" s="12"/>
      <c r="J738" s="12"/>
      <c r="K738" s="12"/>
      <c r="L738" s="12"/>
      <c r="M738" s="49"/>
      <c r="N738" s="49"/>
      <c r="O738" s="12"/>
      <c r="P738" s="12"/>
      <c r="Q738" s="12"/>
      <c r="R738" s="12"/>
      <c r="S738" s="12"/>
      <c r="T738" s="12"/>
    </row>
    <row r="739" spans="1:20" s="1" customFormat="1" x14ac:dyDescent="0.4">
      <c r="A739" s="12"/>
      <c r="B739" s="12"/>
      <c r="C739" s="42"/>
      <c r="D739" s="12"/>
      <c r="E739" s="12"/>
      <c r="F739" s="12"/>
      <c r="G739" s="12"/>
      <c r="H739" s="12"/>
      <c r="I739" s="12"/>
      <c r="J739" s="12"/>
      <c r="K739" s="12"/>
      <c r="L739" s="12"/>
      <c r="M739" s="49"/>
      <c r="N739" s="49"/>
      <c r="O739" s="12"/>
      <c r="P739" s="12"/>
      <c r="Q739" s="12"/>
      <c r="R739" s="12"/>
      <c r="S739" s="12"/>
      <c r="T739" s="12"/>
    </row>
    <row r="740" spans="1:20" s="1" customFormat="1" x14ac:dyDescent="0.4">
      <c r="A740" s="12"/>
      <c r="B740" s="12"/>
      <c r="C740" s="42"/>
      <c r="D740" s="12"/>
      <c r="E740" s="12"/>
      <c r="F740" s="12"/>
      <c r="G740" s="12"/>
      <c r="H740" s="12"/>
      <c r="I740" s="12"/>
      <c r="J740" s="12"/>
      <c r="K740" s="12"/>
      <c r="L740" s="12"/>
      <c r="M740" s="49"/>
      <c r="N740" s="49"/>
      <c r="O740" s="12"/>
      <c r="P740" s="12"/>
      <c r="Q740" s="12"/>
      <c r="R740" s="12"/>
      <c r="S740" s="12"/>
      <c r="T740" s="12"/>
    </row>
    <row r="741" spans="1:20" s="1" customFormat="1" x14ac:dyDescent="0.4">
      <c r="A741" s="12"/>
      <c r="B741" s="12"/>
      <c r="C741" s="42"/>
      <c r="D741" s="12"/>
      <c r="E741" s="12"/>
      <c r="F741" s="12"/>
      <c r="G741" s="12"/>
      <c r="H741" s="12"/>
      <c r="I741" s="12"/>
      <c r="J741" s="12"/>
      <c r="K741" s="12"/>
      <c r="L741" s="12"/>
      <c r="M741" s="49"/>
      <c r="N741" s="49"/>
      <c r="O741" s="12"/>
      <c r="P741" s="12"/>
      <c r="Q741" s="12"/>
      <c r="R741" s="12"/>
      <c r="S741" s="12"/>
      <c r="T741" s="12"/>
    </row>
    <row r="742" spans="1:20" s="1" customFormat="1" x14ac:dyDescent="0.4">
      <c r="A742" s="12"/>
      <c r="B742" s="12"/>
      <c r="C742" s="42"/>
      <c r="D742" s="12"/>
      <c r="E742" s="12"/>
      <c r="F742" s="12"/>
      <c r="G742" s="12"/>
      <c r="H742" s="12"/>
      <c r="I742" s="12"/>
      <c r="J742" s="12"/>
      <c r="K742" s="12"/>
      <c r="L742" s="12"/>
      <c r="M742" s="49"/>
      <c r="N742" s="49"/>
      <c r="O742" s="12"/>
      <c r="P742" s="12"/>
      <c r="Q742" s="12"/>
      <c r="R742" s="12"/>
      <c r="S742" s="12"/>
      <c r="T742" s="12"/>
    </row>
    <row r="743" spans="1:20" s="1" customFormat="1" x14ac:dyDescent="0.4">
      <c r="A743" s="12"/>
      <c r="B743" s="12"/>
      <c r="C743" s="42"/>
      <c r="D743" s="12"/>
      <c r="E743" s="12"/>
      <c r="F743" s="12"/>
      <c r="G743" s="12"/>
      <c r="H743" s="12"/>
      <c r="I743" s="12"/>
      <c r="J743" s="12"/>
      <c r="K743" s="12"/>
      <c r="L743" s="12"/>
      <c r="M743" s="49"/>
      <c r="N743" s="49"/>
      <c r="O743" s="12"/>
      <c r="P743" s="12"/>
      <c r="Q743" s="12"/>
      <c r="R743" s="12"/>
      <c r="S743" s="12"/>
      <c r="T743" s="12"/>
    </row>
    <row r="744" spans="1:20" s="1" customFormat="1" x14ac:dyDescent="0.4">
      <c r="A744" s="12"/>
      <c r="B744" s="12"/>
      <c r="C744" s="42"/>
      <c r="D744" s="12"/>
      <c r="E744" s="12"/>
      <c r="F744" s="12"/>
      <c r="G744" s="12"/>
      <c r="H744" s="12"/>
      <c r="I744" s="12"/>
      <c r="J744" s="12"/>
      <c r="K744" s="12"/>
      <c r="L744" s="12"/>
      <c r="M744" s="49"/>
      <c r="N744" s="49"/>
      <c r="O744" s="12"/>
      <c r="P744" s="12"/>
      <c r="Q744" s="12"/>
      <c r="R744" s="12"/>
      <c r="S744" s="12"/>
      <c r="T744" s="12"/>
    </row>
    <row r="745" spans="1:20" s="1" customFormat="1" x14ac:dyDescent="0.4">
      <c r="A745" s="12"/>
      <c r="B745" s="12"/>
      <c r="C745" s="42"/>
      <c r="D745" s="12"/>
      <c r="E745" s="12"/>
      <c r="F745" s="12"/>
      <c r="G745" s="12"/>
      <c r="H745" s="12"/>
      <c r="I745" s="12"/>
      <c r="J745" s="12"/>
      <c r="K745" s="12"/>
      <c r="L745" s="12"/>
      <c r="M745" s="49"/>
      <c r="N745" s="49"/>
      <c r="O745" s="12"/>
      <c r="P745" s="12"/>
      <c r="Q745" s="12"/>
      <c r="R745" s="12"/>
      <c r="S745" s="12"/>
      <c r="T745" s="12"/>
    </row>
    <row r="746" spans="1:20" s="1" customFormat="1" x14ac:dyDescent="0.4">
      <c r="A746" s="12"/>
      <c r="B746" s="12"/>
      <c r="C746" s="42"/>
      <c r="D746" s="12"/>
      <c r="E746" s="12"/>
      <c r="F746" s="12"/>
      <c r="G746" s="12"/>
      <c r="H746" s="12"/>
      <c r="I746" s="12"/>
      <c r="J746" s="12"/>
      <c r="K746" s="12"/>
      <c r="L746" s="12"/>
      <c r="M746" s="49"/>
      <c r="N746" s="49"/>
      <c r="O746" s="12"/>
      <c r="P746" s="12"/>
      <c r="Q746" s="12"/>
      <c r="R746" s="12"/>
      <c r="S746" s="12"/>
      <c r="T746" s="12"/>
    </row>
    <row r="747" spans="1:20" s="1" customFormat="1" x14ac:dyDescent="0.4">
      <c r="A747" s="12"/>
      <c r="B747" s="12"/>
      <c r="C747" s="42"/>
      <c r="D747" s="12"/>
      <c r="E747" s="12"/>
      <c r="F747" s="12"/>
      <c r="G747" s="12"/>
      <c r="H747" s="12"/>
      <c r="I747" s="12"/>
      <c r="J747" s="12"/>
      <c r="K747" s="12"/>
      <c r="L747" s="12"/>
      <c r="M747" s="49"/>
      <c r="N747" s="49"/>
      <c r="O747" s="12"/>
      <c r="P747" s="12"/>
      <c r="Q747" s="12"/>
      <c r="R747" s="12"/>
      <c r="S747" s="12"/>
      <c r="T747" s="12"/>
    </row>
    <row r="748" spans="1:20" s="1" customFormat="1" x14ac:dyDescent="0.4">
      <c r="A748" s="12"/>
      <c r="B748" s="12"/>
      <c r="C748" s="42"/>
      <c r="D748" s="12"/>
      <c r="E748" s="12"/>
      <c r="F748" s="12"/>
      <c r="G748" s="12"/>
      <c r="H748" s="12"/>
      <c r="I748" s="12"/>
      <c r="J748" s="12"/>
      <c r="K748" s="12"/>
      <c r="L748" s="12"/>
      <c r="M748" s="49"/>
      <c r="N748" s="49"/>
      <c r="O748" s="12"/>
      <c r="P748" s="12"/>
      <c r="Q748" s="12"/>
      <c r="R748" s="12"/>
      <c r="S748" s="12"/>
      <c r="T748" s="12"/>
    </row>
    <row r="749" spans="1:20" s="1" customFormat="1" x14ac:dyDescent="0.4">
      <c r="A749" s="12"/>
      <c r="B749" s="12"/>
      <c r="C749" s="42"/>
      <c r="D749" s="12"/>
      <c r="E749" s="12"/>
      <c r="F749" s="12"/>
      <c r="G749" s="12"/>
      <c r="H749" s="12"/>
      <c r="I749" s="12"/>
      <c r="J749" s="12"/>
      <c r="K749" s="12"/>
      <c r="L749" s="12"/>
      <c r="M749" s="49"/>
      <c r="N749" s="49"/>
      <c r="O749" s="12"/>
      <c r="P749" s="12"/>
      <c r="Q749" s="12"/>
      <c r="R749" s="12"/>
      <c r="S749" s="12"/>
      <c r="T749" s="12"/>
    </row>
    <row r="750" spans="1:20" s="1" customFormat="1" x14ac:dyDescent="0.4">
      <c r="A750" s="12"/>
      <c r="B750" s="12"/>
      <c r="C750" s="42"/>
      <c r="D750" s="12"/>
      <c r="E750" s="12"/>
      <c r="F750" s="12"/>
      <c r="G750" s="12"/>
      <c r="H750" s="12"/>
      <c r="I750" s="12"/>
      <c r="J750" s="12"/>
      <c r="K750" s="12"/>
      <c r="L750" s="12"/>
      <c r="M750" s="49"/>
      <c r="N750" s="49"/>
      <c r="O750" s="12"/>
      <c r="P750" s="12"/>
      <c r="Q750" s="12"/>
      <c r="R750" s="12"/>
      <c r="S750" s="12"/>
      <c r="T750" s="12"/>
    </row>
    <row r="751" spans="1:20" s="1" customFormat="1" x14ac:dyDescent="0.4">
      <c r="A751" s="12"/>
      <c r="B751" s="12"/>
      <c r="C751" s="42"/>
      <c r="D751" s="12"/>
      <c r="E751" s="12"/>
      <c r="F751" s="12"/>
      <c r="G751" s="12"/>
      <c r="H751" s="12"/>
      <c r="I751" s="12"/>
      <c r="J751" s="12"/>
      <c r="K751" s="12"/>
      <c r="L751" s="12"/>
      <c r="M751" s="49"/>
      <c r="N751" s="49"/>
      <c r="O751" s="12"/>
      <c r="P751" s="12"/>
      <c r="Q751" s="12"/>
      <c r="R751" s="12"/>
      <c r="S751" s="12"/>
      <c r="T751" s="12"/>
    </row>
    <row r="752" spans="1:20" s="1" customFormat="1" x14ac:dyDescent="0.4">
      <c r="A752" s="12"/>
      <c r="B752" s="12"/>
      <c r="C752" s="42"/>
      <c r="D752" s="12"/>
      <c r="E752" s="12"/>
      <c r="F752" s="12"/>
      <c r="G752" s="12"/>
      <c r="H752" s="12"/>
      <c r="I752" s="12"/>
      <c r="J752" s="12"/>
      <c r="K752" s="12"/>
      <c r="L752" s="12"/>
      <c r="M752" s="49"/>
      <c r="N752" s="49"/>
      <c r="O752" s="12"/>
      <c r="P752" s="12"/>
      <c r="Q752" s="12"/>
      <c r="R752" s="12"/>
      <c r="S752" s="12"/>
      <c r="T752" s="12"/>
    </row>
    <row r="753" spans="1:20" s="1" customFormat="1" x14ac:dyDescent="0.4">
      <c r="A753" s="12"/>
      <c r="B753" s="12"/>
      <c r="C753" s="42"/>
      <c r="D753" s="12"/>
      <c r="E753" s="12"/>
      <c r="F753" s="12"/>
      <c r="G753" s="12"/>
      <c r="H753" s="12"/>
      <c r="I753" s="12"/>
      <c r="J753" s="12"/>
      <c r="K753" s="12"/>
      <c r="L753" s="12"/>
      <c r="M753" s="49"/>
      <c r="N753" s="49"/>
      <c r="O753" s="12"/>
      <c r="P753" s="12"/>
      <c r="Q753" s="12"/>
      <c r="R753" s="12"/>
      <c r="S753" s="12"/>
      <c r="T753" s="12"/>
    </row>
    <row r="754" spans="1:20" s="1" customFormat="1" x14ac:dyDescent="0.4">
      <c r="A754" s="12"/>
      <c r="B754" s="12"/>
      <c r="C754" s="42"/>
      <c r="D754" s="12"/>
      <c r="E754" s="12"/>
      <c r="F754" s="12"/>
      <c r="G754" s="12"/>
      <c r="H754" s="12"/>
      <c r="I754" s="12"/>
      <c r="J754" s="12"/>
      <c r="K754" s="12"/>
      <c r="L754" s="12"/>
      <c r="M754" s="49"/>
      <c r="N754" s="49"/>
      <c r="O754" s="12"/>
      <c r="P754" s="12"/>
      <c r="Q754" s="12"/>
      <c r="R754" s="12"/>
      <c r="S754" s="12"/>
      <c r="T754" s="12"/>
    </row>
    <row r="755" spans="1:20" s="1" customFormat="1" x14ac:dyDescent="0.4">
      <c r="A755" s="12"/>
      <c r="B755" s="12"/>
      <c r="C755" s="42"/>
      <c r="D755" s="12"/>
      <c r="E755" s="12"/>
      <c r="F755" s="12"/>
      <c r="G755" s="12"/>
      <c r="H755" s="12"/>
      <c r="I755" s="12"/>
      <c r="J755" s="12"/>
      <c r="K755" s="12"/>
      <c r="L755" s="12"/>
      <c r="M755" s="49"/>
      <c r="N755" s="49"/>
      <c r="O755" s="12"/>
      <c r="P755" s="12"/>
      <c r="Q755" s="12"/>
      <c r="R755" s="12"/>
      <c r="S755" s="12"/>
      <c r="T755" s="12"/>
    </row>
    <row r="756" spans="1:20" s="1" customFormat="1" x14ac:dyDescent="0.4">
      <c r="A756" s="12"/>
      <c r="B756" s="12"/>
      <c r="C756" s="42"/>
      <c r="D756" s="12"/>
      <c r="E756" s="12"/>
      <c r="F756" s="12"/>
      <c r="G756" s="12"/>
      <c r="H756" s="12"/>
      <c r="I756" s="12"/>
      <c r="J756" s="12"/>
      <c r="K756" s="12"/>
      <c r="L756" s="12"/>
      <c r="M756" s="49"/>
      <c r="N756" s="49"/>
      <c r="O756" s="12"/>
      <c r="P756" s="12"/>
      <c r="Q756" s="12"/>
      <c r="R756" s="12"/>
      <c r="S756" s="12"/>
      <c r="T756" s="12"/>
    </row>
    <row r="757" spans="1:20" s="1" customFormat="1" x14ac:dyDescent="0.4">
      <c r="A757" s="12"/>
      <c r="B757" s="12"/>
      <c r="C757" s="42"/>
      <c r="D757" s="12"/>
      <c r="E757" s="12"/>
      <c r="F757" s="12"/>
      <c r="G757" s="12"/>
      <c r="H757" s="12"/>
      <c r="I757" s="12"/>
      <c r="J757" s="12"/>
      <c r="K757" s="12"/>
      <c r="L757" s="12"/>
      <c r="M757" s="49"/>
      <c r="N757" s="49"/>
      <c r="O757" s="12"/>
      <c r="P757" s="12"/>
      <c r="Q757" s="12"/>
      <c r="R757" s="12"/>
      <c r="S757" s="12"/>
      <c r="T757" s="12"/>
    </row>
    <row r="758" spans="1:20" s="1" customFormat="1" x14ac:dyDescent="0.4">
      <c r="A758" s="12"/>
      <c r="B758" s="12"/>
      <c r="C758" s="42"/>
      <c r="D758" s="12"/>
      <c r="E758" s="12"/>
      <c r="F758" s="12"/>
      <c r="G758" s="12"/>
      <c r="H758" s="12"/>
      <c r="I758" s="12"/>
      <c r="J758" s="12"/>
      <c r="K758" s="12"/>
      <c r="L758" s="12"/>
      <c r="M758" s="49"/>
      <c r="N758" s="49"/>
      <c r="O758" s="12"/>
      <c r="P758" s="12"/>
      <c r="Q758" s="12"/>
      <c r="R758" s="12"/>
      <c r="S758" s="12"/>
      <c r="T758" s="12"/>
    </row>
    <row r="759" spans="1:20" s="1" customFormat="1" x14ac:dyDescent="0.4">
      <c r="A759" s="12"/>
      <c r="B759" s="12"/>
      <c r="C759" s="42"/>
      <c r="D759" s="12"/>
      <c r="E759" s="12"/>
      <c r="F759" s="12"/>
      <c r="G759" s="12"/>
      <c r="H759" s="12"/>
      <c r="I759" s="12"/>
      <c r="J759" s="12"/>
      <c r="K759" s="12"/>
      <c r="L759" s="12"/>
      <c r="M759" s="49"/>
      <c r="N759" s="49"/>
      <c r="O759" s="12"/>
      <c r="P759" s="12"/>
      <c r="Q759" s="12"/>
      <c r="R759" s="12"/>
      <c r="S759" s="12"/>
      <c r="T759" s="12"/>
    </row>
    <row r="760" spans="1:20" s="1" customFormat="1" x14ac:dyDescent="0.4">
      <c r="A760" s="12"/>
      <c r="B760" s="12"/>
      <c r="C760" s="42"/>
      <c r="D760" s="12"/>
      <c r="E760" s="12"/>
      <c r="F760" s="12"/>
      <c r="G760" s="12"/>
      <c r="H760" s="12"/>
      <c r="I760" s="12"/>
      <c r="J760" s="12"/>
      <c r="K760" s="12"/>
      <c r="L760" s="12"/>
      <c r="M760" s="49"/>
      <c r="N760" s="49"/>
      <c r="O760" s="12"/>
      <c r="P760" s="12"/>
      <c r="Q760" s="12"/>
      <c r="R760" s="12"/>
      <c r="S760" s="12"/>
      <c r="T760" s="12"/>
    </row>
    <row r="761" spans="1:20" s="1" customFormat="1" x14ac:dyDescent="0.4">
      <c r="A761" s="12"/>
      <c r="B761" s="12"/>
      <c r="C761" s="42"/>
      <c r="D761" s="12"/>
      <c r="E761" s="12"/>
      <c r="F761" s="12"/>
      <c r="G761" s="12"/>
      <c r="H761" s="12"/>
      <c r="I761" s="12"/>
      <c r="J761" s="12"/>
      <c r="K761" s="12"/>
      <c r="L761" s="12"/>
      <c r="M761" s="49"/>
      <c r="N761" s="49"/>
      <c r="O761" s="12"/>
      <c r="P761" s="12"/>
      <c r="Q761" s="12"/>
      <c r="R761" s="12"/>
      <c r="S761" s="12"/>
      <c r="T761" s="12"/>
    </row>
    <row r="762" spans="1:20" s="1" customFormat="1" x14ac:dyDescent="0.4">
      <c r="A762" s="12"/>
      <c r="B762" s="12"/>
      <c r="C762" s="42"/>
      <c r="D762" s="12"/>
      <c r="E762" s="12"/>
      <c r="F762" s="12"/>
      <c r="G762" s="12"/>
      <c r="H762" s="12"/>
      <c r="I762" s="12"/>
      <c r="J762" s="12"/>
      <c r="K762" s="12"/>
      <c r="L762" s="12"/>
      <c r="M762" s="49"/>
      <c r="N762" s="49"/>
      <c r="O762" s="12"/>
      <c r="P762" s="12"/>
      <c r="Q762" s="12"/>
      <c r="R762" s="12"/>
      <c r="S762" s="12"/>
      <c r="T762" s="12"/>
    </row>
    <row r="763" spans="1:20" s="1" customFormat="1" x14ac:dyDescent="0.4">
      <c r="A763" s="12"/>
      <c r="B763" s="12"/>
      <c r="C763" s="42"/>
      <c r="D763" s="12"/>
      <c r="E763" s="12"/>
      <c r="F763" s="12"/>
      <c r="G763" s="12"/>
      <c r="H763" s="12"/>
      <c r="I763" s="12"/>
      <c r="J763" s="12"/>
      <c r="K763" s="12"/>
      <c r="L763" s="12"/>
      <c r="M763" s="49"/>
      <c r="N763" s="49"/>
      <c r="O763" s="12"/>
      <c r="P763" s="12"/>
      <c r="Q763" s="12"/>
      <c r="R763" s="12"/>
      <c r="S763" s="12"/>
      <c r="T763" s="12"/>
    </row>
    <row r="764" spans="1:20" s="1" customFormat="1" x14ac:dyDescent="0.4">
      <c r="A764" s="12"/>
      <c r="B764" s="12"/>
      <c r="C764" s="42"/>
      <c r="D764" s="12"/>
      <c r="E764" s="12"/>
      <c r="F764" s="12"/>
      <c r="G764" s="12"/>
      <c r="H764" s="12"/>
      <c r="I764" s="12"/>
      <c r="J764" s="12"/>
      <c r="K764" s="12"/>
      <c r="L764" s="12"/>
      <c r="M764" s="49"/>
      <c r="N764" s="49"/>
      <c r="O764" s="12"/>
      <c r="P764" s="12"/>
      <c r="Q764" s="12"/>
      <c r="R764" s="12"/>
      <c r="S764" s="12"/>
      <c r="T764" s="12"/>
    </row>
    <row r="765" spans="1:20" s="1" customFormat="1" x14ac:dyDescent="0.4">
      <c r="A765" s="12"/>
      <c r="B765" s="12"/>
      <c r="C765" s="42"/>
      <c r="D765" s="12"/>
      <c r="E765" s="12"/>
      <c r="F765" s="12"/>
      <c r="G765" s="12"/>
      <c r="H765" s="12"/>
      <c r="I765" s="12"/>
      <c r="J765" s="12"/>
      <c r="K765" s="12"/>
      <c r="L765" s="12"/>
      <c r="M765" s="49"/>
      <c r="N765" s="49"/>
      <c r="O765" s="12"/>
      <c r="P765" s="12"/>
      <c r="Q765" s="12"/>
      <c r="R765" s="12"/>
      <c r="S765" s="12"/>
      <c r="T765" s="12"/>
    </row>
    <row r="766" spans="1:20" s="1" customFormat="1" x14ac:dyDescent="0.4">
      <c r="A766" s="12"/>
      <c r="B766" s="12"/>
      <c r="C766" s="42"/>
      <c r="D766" s="12"/>
      <c r="E766" s="12"/>
      <c r="F766" s="12"/>
      <c r="G766" s="12"/>
      <c r="H766" s="12"/>
      <c r="I766" s="12"/>
      <c r="J766" s="12"/>
      <c r="K766" s="12"/>
      <c r="L766" s="12"/>
      <c r="M766" s="49"/>
      <c r="N766" s="49"/>
      <c r="O766" s="12"/>
      <c r="P766" s="12"/>
      <c r="Q766" s="12"/>
      <c r="R766" s="12"/>
      <c r="S766" s="12"/>
      <c r="T766" s="12"/>
    </row>
    <row r="767" spans="1:20" s="1" customFormat="1" x14ac:dyDescent="0.4">
      <c r="A767" s="12"/>
      <c r="B767" s="12"/>
      <c r="C767" s="42"/>
      <c r="D767" s="12"/>
      <c r="E767" s="12"/>
      <c r="F767" s="12"/>
      <c r="G767" s="12"/>
      <c r="H767" s="12"/>
      <c r="I767" s="12"/>
      <c r="J767" s="12"/>
      <c r="K767" s="12"/>
      <c r="L767" s="12"/>
      <c r="M767" s="49"/>
      <c r="N767" s="49"/>
      <c r="O767" s="12"/>
      <c r="P767" s="12"/>
      <c r="Q767" s="12"/>
      <c r="R767" s="12"/>
      <c r="S767" s="12"/>
      <c r="T767" s="12"/>
    </row>
    <row r="768" spans="1:20" s="1" customFormat="1" x14ac:dyDescent="0.4">
      <c r="A768" s="12"/>
      <c r="B768" s="12"/>
      <c r="C768" s="42"/>
      <c r="D768" s="12"/>
      <c r="E768" s="12"/>
      <c r="F768" s="12"/>
      <c r="G768" s="12"/>
      <c r="H768" s="12"/>
      <c r="I768" s="12"/>
      <c r="J768" s="12"/>
      <c r="K768" s="12"/>
      <c r="L768" s="12"/>
      <c r="M768" s="49"/>
      <c r="N768" s="49"/>
      <c r="O768" s="12"/>
      <c r="P768" s="12"/>
      <c r="Q768" s="12"/>
      <c r="R768" s="12"/>
      <c r="S768" s="12"/>
      <c r="T768" s="12"/>
    </row>
    <row r="769" spans="1:20" s="1" customFormat="1" x14ac:dyDescent="0.4">
      <c r="A769" s="12"/>
      <c r="B769" s="12"/>
      <c r="C769" s="42"/>
      <c r="D769" s="12"/>
      <c r="E769" s="12"/>
      <c r="F769" s="12"/>
      <c r="G769" s="12"/>
      <c r="H769" s="12"/>
      <c r="I769" s="12"/>
      <c r="J769" s="12"/>
      <c r="K769" s="12"/>
      <c r="L769" s="12"/>
      <c r="M769" s="49"/>
      <c r="N769" s="49"/>
      <c r="O769" s="12"/>
      <c r="P769" s="12"/>
      <c r="Q769" s="12"/>
      <c r="R769" s="12"/>
      <c r="S769" s="12"/>
      <c r="T769" s="12"/>
    </row>
    <row r="770" spans="1:20" s="1" customFormat="1" x14ac:dyDescent="0.4">
      <c r="A770" s="12"/>
      <c r="B770" s="12"/>
      <c r="C770" s="42"/>
      <c r="D770" s="12"/>
      <c r="E770" s="12"/>
      <c r="F770" s="12"/>
      <c r="G770" s="12"/>
      <c r="H770" s="12"/>
      <c r="I770" s="12"/>
      <c r="J770" s="12"/>
      <c r="K770" s="12"/>
      <c r="L770" s="12"/>
      <c r="M770" s="49"/>
      <c r="N770" s="49"/>
      <c r="O770" s="12"/>
      <c r="P770" s="12"/>
      <c r="Q770" s="12"/>
      <c r="R770" s="12"/>
      <c r="S770" s="12"/>
      <c r="T770" s="12"/>
    </row>
    <row r="771" spans="1:20" s="1" customFormat="1" x14ac:dyDescent="0.4">
      <c r="A771" s="12"/>
      <c r="B771" s="12"/>
      <c r="C771" s="42"/>
      <c r="D771" s="12"/>
      <c r="E771" s="12"/>
      <c r="F771" s="12"/>
      <c r="G771" s="12"/>
      <c r="H771" s="12"/>
      <c r="I771" s="12"/>
      <c r="J771" s="12"/>
      <c r="K771" s="12"/>
      <c r="L771" s="12"/>
      <c r="M771" s="49"/>
      <c r="N771" s="49"/>
      <c r="O771" s="12"/>
      <c r="P771" s="12"/>
      <c r="Q771" s="12"/>
      <c r="R771" s="12"/>
      <c r="S771" s="12"/>
      <c r="T771" s="12"/>
    </row>
    <row r="772" spans="1:20" s="1" customFormat="1" x14ac:dyDescent="0.4">
      <c r="A772" s="12"/>
      <c r="B772" s="12"/>
      <c r="C772" s="42"/>
      <c r="D772" s="12"/>
      <c r="E772" s="12"/>
      <c r="F772" s="12"/>
      <c r="G772" s="12"/>
      <c r="H772" s="12"/>
      <c r="I772" s="12"/>
      <c r="J772" s="12"/>
      <c r="K772" s="12"/>
      <c r="L772" s="12"/>
      <c r="M772" s="49"/>
      <c r="N772" s="49"/>
      <c r="O772" s="12"/>
      <c r="P772" s="12"/>
      <c r="Q772" s="12"/>
      <c r="R772" s="12"/>
      <c r="S772" s="12"/>
      <c r="T772" s="12"/>
    </row>
    <row r="773" spans="1:20" s="1" customFormat="1" x14ac:dyDescent="0.4">
      <c r="A773" s="12"/>
      <c r="B773" s="12"/>
      <c r="C773" s="42"/>
      <c r="D773" s="12"/>
      <c r="E773" s="12"/>
      <c r="F773" s="12"/>
      <c r="G773" s="12"/>
      <c r="H773" s="12"/>
      <c r="I773" s="12"/>
      <c r="J773" s="12"/>
      <c r="K773" s="12"/>
      <c r="L773" s="12"/>
      <c r="M773" s="49"/>
      <c r="N773" s="49"/>
      <c r="O773" s="12"/>
      <c r="P773" s="12"/>
      <c r="Q773" s="12"/>
      <c r="R773" s="12"/>
      <c r="S773" s="12"/>
      <c r="T773" s="12"/>
    </row>
    <row r="774" spans="1:20" s="1" customFormat="1" x14ac:dyDescent="0.4">
      <c r="A774" s="12"/>
      <c r="B774" s="12"/>
      <c r="C774" s="42"/>
      <c r="D774" s="12"/>
      <c r="E774" s="12"/>
      <c r="F774" s="12"/>
      <c r="G774" s="12"/>
      <c r="H774" s="12"/>
      <c r="I774" s="12"/>
      <c r="J774" s="12"/>
      <c r="K774" s="12"/>
      <c r="L774" s="12"/>
      <c r="M774" s="49"/>
      <c r="N774" s="49"/>
      <c r="O774" s="12"/>
      <c r="P774" s="12"/>
      <c r="Q774" s="12"/>
      <c r="R774" s="12"/>
      <c r="S774" s="12"/>
      <c r="T774" s="12"/>
    </row>
    <row r="775" spans="1:20" s="1" customFormat="1" x14ac:dyDescent="0.4">
      <c r="A775" s="12"/>
      <c r="B775" s="12"/>
      <c r="C775" s="42"/>
      <c r="D775" s="12"/>
      <c r="E775" s="12"/>
      <c r="F775" s="12"/>
      <c r="G775" s="12"/>
      <c r="H775" s="12"/>
      <c r="I775" s="12"/>
      <c r="J775" s="12"/>
      <c r="K775" s="12"/>
      <c r="L775" s="12"/>
      <c r="M775" s="49"/>
      <c r="N775" s="49"/>
      <c r="O775" s="12"/>
      <c r="P775" s="12"/>
      <c r="Q775" s="12"/>
      <c r="R775" s="12"/>
      <c r="S775" s="12"/>
      <c r="T775" s="12"/>
    </row>
    <row r="776" spans="1:20" s="1" customFormat="1" x14ac:dyDescent="0.4">
      <c r="A776" s="12"/>
      <c r="B776" s="12"/>
      <c r="C776" s="42"/>
      <c r="D776" s="12"/>
      <c r="E776" s="12"/>
      <c r="F776" s="12"/>
      <c r="G776" s="12"/>
      <c r="H776" s="12"/>
      <c r="I776" s="12"/>
      <c r="J776" s="12"/>
      <c r="K776" s="12"/>
      <c r="L776" s="12"/>
      <c r="M776" s="49"/>
      <c r="N776" s="49"/>
      <c r="O776" s="12"/>
      <c r="P776" s="12"/>
      <c r="Q776" s="12"/>
      <c r="R776" s="12"/>
      <c r="S776" s="12"/>
      <c r="T776" s="12"/>
    </row>
    <row r="777" spans="1:20" s="1" customFormat="1" x14ac:dyDescent="0.4">
      <c r="A777" s="12"/>
      <c r="B777" s="12"/>
      <c r="C777" s="42"/>
      <c r="D777" s="12"/>
      <c r="E777" s="12"/>
      <c r="F777" s="12"/>
      <c r="G777" s="12"/>
      <c r="H777" s="12"/>
      <c r="I777" s="12"/>
      <c r="J777" s="12"/>
      <c r="K777" s="12"/>
      <c r="L777" s="12"/>
      <c r="M777" s="49"/>
      <c r="N777" s="49"/>
      <c r="O777" s="12"/>
      <c r="P777" s="12"/>
      <c r="Q777" s="12"/>
      <c r="R777" s="12"/>
      <c r="S777" s="12"/>
      <c r="T777" s="12"/>
    </row>
    <row r="778" spans="1:20" s="1" customFormat="1" x14ac:dyDescent="0.4">
      <c r="A778" s="12"/>
      <c r="B778" s="12"/>
      <c r="C778" s="42"/>
      <c r="D778" s="12"/>
      <c r="E778" s="12"/>
      <c r="F778" s="12"/>
      <c r="G778" s="12"/>
      <c r="H778" s="12"/>
      <c r="I778" s="12"/>
      <c r="J778" s="12"/>
      <c r="K778" s="12"/>
      <c r="L778" s="12"/>
      <c r="M778" s="49"/>
      <c r="N778" s="49"/>
      <c r="O778" s="12"/>
      <c r="P778" s="12"/>
      <c r="Q778" s="12"/>
      <c r="R778" s="12"/>
      <c r="S778" s="12"/>
      <c r="T778" s="12"/>
    </row>
    <row r="779" spans="1:20" s="1" customFormat="1" x14ac:dyDescent="0.4">
      <c r="A779" s="12"/>
      <c r="B779" s="12"/>
      <c r="C779" s="42"/>
      <c r="D779" s="12"/>
      <c r="E779" s="12"/>
      <c r="F779" s="12"/>
      <c r="G779" s="12"/>
      <c r="H779" s="12"/>
      <c r="I779" s="12"/>
      <c r="J779" s="12"/>
      <c r="K779" s="12"/>
      <c r="L779" s="12"/>
      <c r="M779" s="49"/>
      <c r="N779" s="49"/>
      <c r="O779" s="12"/>
      <c r="P779" s="12"/>
      <c r="Q779" s="12"/>
      <c r="R779" s="12"/>
      <c r="S779" s="12"/>
      <c r="T779" s="12"/>
    </row>
    <row r="780" spans="1:20" s="1" customFormat="1" x14ac:dyDescent="0.4">
      <c r="A780" s="12"/>
      <c r="B780" s="12"/>
      <c r="C780" s="42"/>
      <c r="D780" s="12"/>
      <c r="E780" s="12"/>
      <c r="F780" s="12"/>
      <c r="G780" s="12"/>
      <c r="H780" s="12"/>
      <c r="I780" s="12"/>
      <c r="J780" s="12"/>
      <c r="K780" s="12"/>
      <c r="L780" s="12"/>
      <c r="M780" s="49"/>
      <c r="N780" s="49"/>
      <c r="O780" s="12"/>
      <c r="P780" s="12"/>
      <c r="Q780" s="12"/>
      <c r="R780" s="12"/>
      <c r="S780" s="12"/>
      <c r="T780" s="12"/>
    </row>
    <row r="781" spans="1:20" s="1" customFormat="1" x14ac:dyDescent="0.4">
      <c r="A781" s="12"/>
      <c r="B781" s="12"/>
      <c r="C781" s="42"/>
      <c r="D781" s="12"/>
      <c r="E781" s="12"/>
      <c r="F781" s="12"/>
      <c r="G781" s="12"/>
      <c r="H781" s="12"/>
      <c r="I781" s="12"/>
      <c r="J781" s="12"/>
      <c r="K781" s="12"/>
      <c r="L781" s="12"/>
      <c r="M781" s="49"/>
      <c r="N781" s="49"/>
      <c r="O781" s="12"/>
      <c r="P781" s="12"/>
      <c r="Q781" s="12"/>
      <c r="R781" s="12"/>
      <c r="S781" s="12"/>
      <c r="T781" s="12"/>
    </row>
    <row r="782" spans="1:20" s="1" customFormat="1" x14ac:dyDescent="0.4">
      <c r="A782" s="12"/>
      <c r="B782" s="12"/>
      <c r="C782" s="42"/>
      <c r="D782" s="12"/>
      <c r="E782" s="12"/>
      <c r="F782" s="12"/>
      <c r="G782" s="12"/>
      <c r="H782" s="12"/>
      <c r="I782" s="12"/>
      <c r="J782" s="12"/>
      <c r="K782" s="12"/>
      <c r="L782" s="12"/>
      <c r="M782" s="49"/>
      <c r="N782" s="49"/>
      <c r="O782" s="12"/>
      <c r="P782" s="12"/>
      <c r="Q782" s="12"/>
      <c r="R782" s="12"/>
      <c r="S782" s="12"/>
      <c r="T782" s="12"/>
    </row>
    <row r="783" spans="1:20" s="1" customFormat="1" x14ac:dyDescent="0.4">
      <c r="A783" s="12"/>
      <c r="B783" s="12"/>
      <c r="C783" s="42"/>
      <c r="D783" s="12"/>
      <c r="E783" s="12"/>
      <c r="F783" s="12"/>
      <c r="G783" s="12"/>
      <c r="H783" s="12"/>
      <c r="I783" s="12"/>
      <c r="J783" s="12"/>
      <c r="K783" s="12"/>
      <c r="L783" s="12"/>
      <c r="M783" s="49"/>
      <c r="N783" s="49"/>
      <c r="O783" s="12"/>
      <c r="P783" s="12"/>
      <c r="Q783" s="12"/>
      <c r="R783" s="12"/>
      <c r="S783" s="12"/>
      <c r="T783" s="12"/>
    </row>
    <row r="784" spans="1:20" s="1" customFormat="1" x14ac:dyDescent="0.4">
      <c r="A784" s="12"/>
      <c r="B784" s="12"/>
      <c r="C784" s="42"/>
      <c r="D784" s="12"/>
      <c r="E784" s="12"/>
      <c r="F784" s="12"/>
      <c r="G784" s="12"/>
      <c r="H784" s="12"/>
      <c r="I784" s="12"/>
      <c r="J784" s="12"/>
      <c r="K784" s="12"/>
      <c r="L784" s="12"/>
      <c r="M784" s="49"/>
      <c r="N784" s="49"/>
      <c r="O784" s="12"/>
      <c r="P784" s="12"/>
      <c r="Q784" s="12"/>
      <c r="R784" s="12"/>
      <c r="S784" s="12"/>
      <c r="T784" s="12"/>
    </row>
    <row r="785" spans="1:20" s="1" customFormat="1" x14ac:dyDescent="0.4">
      <c r="A785" s="12"/>
      <c r="B785" s="12"/>
      <c r="C785" s="42"/>
      <c r="D785" s="12"/>
      <c r="E785" s="12"/>
      <c r="F785" s="12"/>
      <c r="G785" s="12"/>
      <c r="H785" s="12"/>
      <c r="I785" s="12"/>
      <c r="J785" s="12"/>
      <c r="K785" s="12"/>
      <c r="L785" s="12"/>
      <c r="M785" s="49"/>
      <c r="N785" s="49"/>
      <c r="O785" s="12"/>
      <c r="P785" s="12"/>
      <c r="Q785" s="12"/>
      <c r="R785" s="12"/>
      <c r="S785" s="12"/>
      <c r="T785" s="12"/>
    </row>
    <row r="786" spans="1:20" s="1" customFormat="1" x14ac:dyDescent="0.4">
      <c r="A786" s="12"/>
      <c r="B786" s="12"/>
      <c r="C786" s="42"/>
      <c r="D786" s="12"/>
      <c r="E786" s="12"/>
      <c r="F786" s="12"/>
      <c r="G786" s="12"/>
      <c r="H786" s="12"/>
      <c r="I786" s="12"/>
      <c r="J786" s="12"/>
      <c r="K786" s="12"/>
      <c r="L786" s="12"/>
      <c r="M786" s="49"/>
      <c r="N786" s="49"/>
      <c r="O786" s="12"/>
      <c r="P786" s="12"/>
      <c r="Q786" s="12"/>
      <c r="R786" s="12"/>
      <c r="S786" s="12"/>
      <c r="T786" s="12"/>
    </row>
    <row r="787" spans="1:20" s="1" customFormat="1" x14ac:dyDescent="0.4">
      <c r="A787" s="12"/>
      <c r="B787" s="12"/>
      <c r="C787" s="42"/>
      <c r="D787" s="12"/>
      <c r="E787" s="12"/>
      <c r="F787" s="12"/>
      <c r="G787" s="12"/>
      <c r="H787" s="12"/>
      <c r="I787" s="12"/>
      <c r="J787" s="12"/>
      <c r="K787" s="12"/>
      <c r="L787" s="12"/>
      <c r="M787" s="49"/>
      <c r="N787" s="49"/>
      <c r="O787" s="12"/>
      <c r="P787" s="12"/>
      <c r="Q787" s="12"/>
      <c r="R787" s="12"/>
      <c r="S787" s="12"/>
      <c r="T787" s="12"/>
    </row>
    <row r="788" spans="1:20" s="1" customFormat="1" x14ac:dyDescent="0.4">
      <c r="A788" s="12"/>
      <c r="B788" s="12"/>
      <c r="C788" s="42"/>
      <c r="D788" s="12"/>
      <c r="E788" s="12"/>
      <c r="F788" s="12"/>
      <c r="G788" s="12"/>
      <c r="H788" s="12"/>
      <c r="I788" s="12"/>
      <c r="J788" s="12"/>
      <c r="K788" s="12"/>
      <c r="L788" s="12"/>
      <c r="M788" s="49"/>
      <c r="N788" s="49"/>
      <c r="O788" s="12"/>
      <c r="P788" s="12"/>
      <c r="Q788" s="12"/>
      <c r="R788" s="12"/>
      <c r="S788" s="12"/>
      <c r="T788" s="12"/>
    </row>
    <row r="789" spans="1:20" s="1" customFormat="1" x14ac:dyDescent="0.4">
      <c r="A789" s="12"/>
      <c r="B789" s="12"/>
      <c r="C789" s="42"/>
      <c r="D789" s="12"/>
      <c r="E789" s="12"/>
      <c r="F789" s="12"/>
      <c r="G789" s="12"/>
      <c r="H789" s="12"/>
      <c r="I789" s="12"/>
      <c r="J789" s="12"/>
      <c r="K789" s="12"/>
      <c r="L789" s="12"/>
      <c r="M789" s="49"/>
      <c r="N789" s="49"/>
      <c r="O789" s="12"/>
      <c r="P789" s="12"/>
      <c r="Q789" s="12"/>
      <c r="R789" s="12"/>
      <c r="S789" s="12"/>
      <c r="T789" s="12"/>
    </row>
    <row r="790" spans="1:20" s="1" customFormat="1" x14ac:dyDescent="0.4">
      <c r="A790" s="12"/>
      <c r="B790" s="12"/>
      <c r="C790" s="42"/>
      <c r="D790" s="12"/>
      <c r="E790" s="12"/>
      <c r="F790" s="12"/>
      <c r="G790" s="12"/>
      <c r="H790" s="12"/>
      <c r="I790" s="12"/>
      <c r="J790" s="12"/>
      <c r="K790" s="12"/>
      <c r="L790" s="12"/>
      <c r="M790" s="49"/>
      <c r="N790" s="49"/>
      <c r="O790" s="12"/>
      <c r="P790" s="12"/>
      <c r="Q790" s="12"/>
      <c r="R790" s="12"/>
      <c r="S790" s="12"/>
      <c r="T790" s="12"/>
    </row>
    <row r="791" spans="1:20" s="1" customFormat="1" x14ac:dyDescent="0.4">
      <c r="A791" s="12"/>
      <c r="B791" s="12"/>
      <c r="C791" s="42"/>
      <c r="D791" s="12"/>
      <c r="E791" s="12"/>
      <c r="F791" s="12"/>
      <c r="G791" s="12"/>
      <c r="H791" s="12"/>
      <c r="I791" s="12"/>
      <c r="J791" s="12"/>
      <c r="K791" s="12"/>
      <c r="L791" s="12"/>
      <c r="M791" s="49"/>
      <c r="N791" s="49"/>
      <c r="O791" s="12"/>
      <c r="P791" s="12"/>
      <c r="Q791" s="12"/>
      <c r="R791" s="12"/>
      <c r="S791" s="12"/>
      <c r="T791" s="12"/>
    </row>
    <row r="792" spans="1:20" s="1" customFormat="1" x14ac:dyDescent="0.4">
      <c r="A792" s="12"/>
      <c r="B792" s="12"/>
      <c r="C792" s="42"/>
      <c r="D792" s="12"/>
      <c r="E792" s="12"/>
      <c r="F792" s="12"/>
      <c r="G792" s="12"/>
      <c r="H792" s="12"/>
      <c r="I792" s="12"/>
      <c r="J792" s="12"/>
      <c r="K792" s="12"/>
      <c r="L792" s="12"/>
      <c r="M792" s="49"/>
      <c r="N792" s="49"/>
      <c r="O792" s="12"/>
      <c r="P792" s="12"/>
      <c r="Q792" s="12"/>
      <c r="R792" s="12"/>
      <c r="S792" s="12"/>
      <c r="T792" s="12"/>
    </row>
    <row r="793" spans="1:20" s="1" customFormat="1" x14ac:dyDescent="0.4">
      <c r="A793" s="12"/>
      <c r="B793" s="12"/>
      <c r="C793" s="42"/>
      <c r="D793" s="12"/>
      <c r="E793" s="12"/>
      <c r="F793" s="12"/>
      <c r="G793" s="12"/>
      <c r="H793" s="12"/>
      <c r="I793" s="12"/>
      <c r="J793" s="12"/>
      <c r="K793" s="12"/>
      <c r="L793" s="12"/>
      <c r="M793" s="49"/>
      <c r="N793" s="49"/>
      <c r="O793" s="12"/>
      <c r="P793" s="12"/>
      <c r="Q793" s="12"/>
      <c r="R793" s="12"/>
      <c r="S793" s="12"/>
      <c r="T793" s="12"/>
    </row>
    <row r="794" spans="1:20" s="1" customFormat="1" x14ac:dyDescent="0.4">
      <c r="A794" s="12"/>
      <c r="B794" s="12"/>
      <c r="C794" s="42"/>
      <c r="D794" s="12"/>
      <c r="E794" s="12"/>
      <c r="F794" s="12"/>
      <c r="G794" s="12"/>
      <c r="H794" s="12"/>
      <c r="I794" s="12"/>
      <c r="J794" s="12"/>
      <c r="K794" s="12"/>
      <c r="L794" s="12"/>
      <c r="M794" s="49"/>
      <c r="N794" s="49"/>
      <c r="O794" s="12"/>
      <c r="P794" s="12"/>
      <c r="Q794" s="12"/>
      <c r="R794" s="12"/>
      <c r="S794" s="12"/>
      <c r="T794" s="12"/>
    </row>
    <row r="795" spans="1:20" s="1" customFormat="1" x14ac:dyDescent="0.4">
      <c r="A795" s="12"/>
      <c r="B795" s="12"/>
      <c r="C795" s="42"/>
      <c r="D795" s="12"/>
      <c r="E795" s="12"/>
      <c r="F795" s="12"/>
      <c r="G795" s="12"/>
      <c r="H795" s="12"/>
      <c r="I795" s="12"/>
      <c r="J795" s="12"/>
      <c r="K795" s="12"/>
      <c r="L795" s="12"/>
      <c r="M795" s="49"/>
      <c r="N795" s="49"/>
      <c r="O795" s="12"/>
      <c r="P795" s="12"/>
      <c r="Q795" s="12"/>
      <c r="R795" s="12"/>
      <c r="S795" s="12"/>
      <c r="T795" s="12"/>
    </row>
    <row r="796" spans="1:20" s="1" customFormat="1" x14ac:dyDescent="0.4">
      <c r="A796" s="12"/>
      <c r="B796" s="12"/>
      <c r="C796" s="42"/>
      <c r="D796" s="12"/>
      <c r="E796" s="12"/>
      <c r="F796" s="12"/>
      <c r="G796" s="12"/>
      <c r="H796" s="12"/>
      <c r="I796" s="12"/>
      <c r="J796" s="12"/>
      <c r="K796" s="12"/>
      <c r="L796" s="12"/>
      <c r="M796" s="49"/>
      <c r="N796" s="49"/>
      <c r="O796" s="12"/>
      <c r="P796" s="12"/>
      <c r="Q796" s="12"/>
      <c r="R796" s="12"/>
      <c r="S796" s="12"/>
      <c r="T796" s="12"/>
    </row>
    <row r="797" spans="1:20" s="1" customFormat="1" x14ac:dyDescent="0.4">
      <c r="A797" s="12"/>
      <c r="B797" s="12"/>
      <c r="C797" s="42"/>
      <c r="D797" s="12"/>
      <c r="E797" s="12"/>
      <c r="F797" s="12"/>
      <c r="G797" s="12"/>
      <c r="H797" s="12"/>
      <c r="I797" s="12"/>
      <c r="J797" s="12"/>
      <c r="K797" s="12"/>
      <c r="L797" s="12"/>
      <c r="M797" s="49"/>
      <c r="N797" s="49"/>
      <c r="O797" s="12"/>
      <c r="P797" s="12"/>
      <c r="Q797" s="12"/>
      <c r="R797" s="12"/>
      <c r="S797" s="12"/>
      <c r="T797" s="12"/>
    </row>
    <row r="798" spans="1:20" s="1" customFormat="1" x14ac:dyDescent="0.4">
      <c r="A798" s="12"/>
      <c r="B798" s="12"/>
      <c r="C798" s="42"/>
      <c r="D798" s="12"/>
      <c r="E798" s="12"/>
      <c r="F798" s="12"/>
      <c r="G798" s="12"/>
      <c r="H798" s="12"/>
      <c r="I798" s="12"/>
      <c r="J798" s="12"/>
      <c r="K798" s="12"/>
      <c r="L798" s="12"/>
      <c r="M798" s="49"/>
      <c r="N798" s="49"/>
      <c r="O798" s="12"/>
      <c r="P798" s="12"/>
      <c r="Q798" s="12"/>
      <c r="R798" s="12"/>
      <c r="S798" s="12"/>
      <c r="T798" s="12"/>
    </row>
    <row r="799" spans="1:20" s="1" customFormat="1" x14ac:dyDescent="0.4">
      <c r="A799" s="12"/>
      <c r="B799" s="12"/>
      <c r="C799" s="42"/>
      <c r="D799" s="12"/>
      <c r="E799" s="12"/>
      <c r="F799" s="12"/>
      <c r="G799" s="12"/>
      <c r="H799" s="12"/>
      <c r="I799" s="12"/>
      <c r="J799" s="12"/>
      <c r="K799" s="12"/>
      <c r="L799" s="12"/>
      <c r="M799" s="49"/>
      <c r="N799" s="49"/>
      <c r="O799" s="12"/>
      <c r="P799" s="12"/>
      <c r="Q799" s="12"/>
      <c r="R799" s="12"/>
      <c r="S799" s="12"/>
      <c r="T799" s="12"/>
    </row>
    <row r="800" spans="1:20" s="1" customFormat="1" x14ac:dyDescent="0.4">
      <c r="A800" s="12"/>
      <c r="B800" s="12"/>
      <c r="C800" s="42"/>
      <c r="D800" s="12"/>
      <c r="E800" s="12"/>
      <c r="F800" s="12"/>
      <c r="G800" s="12"/>
      <c r="H800" s="12"/>
      <c r="I800" s="12"/>
      <c r="J800" s="12"/>
      <c r="K800" s="12"/>
      <c r="L800" s="12"/>
      <c r="M800" s="49"/>
      <c r="N800" s="49"/>
      <c r="O800" s="12"/>
      <c r="P800" s="12"/>
      <c r="Q800" s="12"/>
      <c r="R800" s="12"/>
      <c r="S800" s="12"/>
      <c r="T800" s="12"/>
    </row>
    <row r="801" spans="1:20" s="1" customFormat="1" x14ac:dyDescent="0.4">
      <c r="A801" s="12"/>
      <c r="B801" s="12"/>
      <c r="C801" s="42"/>
      <c r="D801" s="12"/>
      <c r="E801" s="12"/>
      <c r="F801" s="12"/>
      <c r="G801" s="12"/>
      <c r="H801" s="12"/>
      <c r="I801" s="12"/>
      <c r="J801" s="12"/>
      <c r="K801" s="12"/>
      <c r="L801" s="12"/>
      <c r="M801" s="49"/>
      <c r="N801" s="49"/>
      <c r="O801" s="12"/>
      <c r="P801" s="12"/>
      <c r="Q801" s="12"/>
      <c r="R801" s="12"/>
      <c r="S801" s="12"/>
      <c r="T801" s="12"/>
    </row>
    <row r="802" spans="1:20" s="1" customFormat="1" x14ac:dyDescent="0.4">
      <c r="A802" s="12"/>
      <c r="B802" s="12"/>
      <c r="C802" s="42"/>
      <c r="D802" s="12"/>
      <c r="E802" s="12"/>
      <c r="F802" s="12"/>
      <c r="G802" s="12"/>
      <c r="H802" s="12"/>
      <c r="I802" s="12"/>
      <c r="J802" s="12"/>
      <c r="K802" s="12"/>
      <c r="L802" s="12"/>
      <c r="M802" s="49"/>
      <c r="N802" s="49"/>
      <c r="O802" s="12"/>
      <c r="P802" s="12"/>
      <c r="Q802" s="12"/>
      <c r="R802" s="12"/>
      <c r="S802" s="12"/>
      <c r="T802" s="12"/>
    </row>
    <row r="803" spans="1:20" s="1" customFormat="1" x14ac:dyDescent="0.4">
      <c r="A803" s="12"/>
      <c r="B803" s="12"/>
      <c r="C803" s="42"/>
      <c r="D803" s="12"/>
      <c r="E803" s="12"/>
      <c r="F803" s="12"/>
      <c r="G803" s="12"/>
      <c r="H803" s="12"/>
      <c r="I803" s="12"/>
      <c r="J803" s="12"/>
      <c r="K803" s="12"/>
      <c r="L803" s="12"/>
      <c r="M803" s="49"/>
      <c r="N803" s="49"/>
      <c r="O803" s="12"/>
      <c r="P803" s="12"/>
      <c r="Q803" s="12"/>
      <c r="R803" s="12"/>
      <c r="S803" s="12"/>
      <c r="T803" s="12"/>
    </row>
    <row r="804" spans="1:20" s="1" customFormat="1" x14ac:dyDescent="0.4">
      <c r="A804" s="12"/>
      <c r="B804" s="12"/>
      <c r="C804" s="42"/>
      <c r="D804" s="12"/>
      <c r="E804" s="12"/>
      <c r="F804" s="12"/>
      <c r="G804" s="12"/>
      <c r="H804" s="12"/>
      <c r="I804" s="12"/>
      <c r="J804" s="12"/>
      <c r="K804" s="12"/>
      <c r="L804" s="12"/>
      <c r="M804" s="49"/>
      <c r="N804" s="49"/>
      <c r="O804" s="12"/>
      <c r="P804" s="12"/>
      <c r="Q804" s="12"/>
      <c r="R804" s="12"/>
      <c r="S804" s="12"/>
      <c r="T804" s="12"/>
    </row>
    <row r="805" spans="1:20" s="1" customFormat="1" x14ac:dyDescent="0.4">
      <c r="A805" s="12"/>
      <c r="B805" s="12"/>
      <c r="C805" s="42"/>
      <c r="D805" s="12"/>
      <c r="E805" s="12"/>
      <c r="F805" s="12"/>
      <c r="G805" s="12"/>
      <c r="H805" s="12"/>
      <c r="I805" s="12"/>
      <c r="J805" s="12"/>
      <c r="K805" s="12"/>
      <c r="L805" s="12"/>
      <c r="M805" s="49"/>
      <c r="N805" s="49"/>
      <c r="O805" s="12"/>
      <c r="P805" s="12"/>
      <c r="Q805" s="12"/>
      <c r="R805" s="12"/>
      <c r="S805" s="12"/>
      <c r="T805" s="12"/>
    </row>
    <row r="806" spans="1:20" s="1" customFormat="1" x14ac:dyDescent="0.4">
      <c r="A806" s="12"/>
      <c r="B806" s="12"/>
      <c r="C806" s="42"/>
      <c r="D806" s="12"/>
      <c r="E806" s="12"/>
      <c r="F806" s="12"/>
      <c r="G806" s="12"/>
      <c r="H806" s="12"/>
      <c r="I806" s="12"/>
      <c r="J806" s="12"/>
      <c r="K806" s="12"/>
      <c r="L806" s="12"/>
      <c r="M806" s="49"/>
      <c r="N806" s="49"/>
      <c r="O806" s="12"/>
      <c r="P806" s="12"/>
      <c r="Q806" s="12"/>
      <c r="R806" s="12"/>
      <c r="S806" s="12"/>
      <c r="T806" s="12"/>
    </row>
    <row r="807" spans="1:20" s="1" customFormat="1" x14ac:dyDescent="0.4">
      <c r="A807" s="12"/>
      <c r="B807" s="12"/>
      <c r="C807" s="42"/>
      <c r="D807" s="12"/>
      <c r="E807" s="12"/>
      <c r="F807" s="12"/>
      <c r="G807" s="12"/>
      <c r="H807" s="12"/>
      <c r="I807" s="12"/>
      <c r="J807" s="12"/>
      <c r="K807" s="12"/>
      <c r="L807" s="12"/>
      <c r="M807" s="49"/>
      <c r="N807" s="49"/>
      <c r="O807" s="12"/>
      <c r="P807" s="12"/>
      <c r="Q807" s="12"/>
      <c r="R807" s="12"/>
      <c r="S807" s="12"/>
      <c r="T807" s="12"/>
    </row>
    <row r="808" spans="1:20" s="1" customFormat="1" x14ac:dyDescent="0.4">
      <c r="A808" s="12"/>
      <c r="B808" s="12"/>
      <c r="C808" s="42"/>
      <c r="D808" s="12"/>
      <c r="E808" s="12"/>
      <c r="F808" s="12"/>
      <c r="G808" s="12"/>
      <c r="H808" s="12"/>
      <c r="I808" s="12"/>
      <c r="J808" s="12"/>
      <c r="K808" s="12"/>
      <c r="L808" s="12"/>
      <c r="M808" s="49"/>
      <c r="N808" s="49"/>
      <c r="O808" s="12"/>
      <c r="P808" s="12"/>
      <c r="Q808" s="12"/>
      <c r="R808" s="12"/>
      <c r="S808" s="12"/>
      <c r="T808" s="12"/>
    </row>
    <row r="809" spans="1:20" s="1" customFormat="1" x14ac:dyDescent="0.4">
      <c r="A809" s="12"/>
      <c r="B809" s="12"/>
      <c r="C809" s="42"/>
      <c r="D809" s="12"/>
      <c r="E809" s="12"/>
      <c r="F809" s="12"/>
      <c r="G809" s="12"/>
      <c r="H809" s="12"/>
      <c r="I809" s="12"/>
      <c r="J809" s="12"/>
      <c r="K809" s="12"/>
      <c r="L809" s="12"/>
      <c r="M809" s="49"/>
      <c r="N809" s="49"/>
      <c r="O809" s="12"/>
      <c r="P809" s="12"/>
      <c r="Q809" s="12"/>
      <c r="R809" s="12"/>
      <c r="S809" s="12"/>
      <c r="T809" s="12"/>
    </row>
    <row r="810" spans="1:20" s="1" customFormat="1" x14ac:dyDescent="0.4">
      <c r="A810" s="12"/>
      <c r="B810" s="12"/>
      <c r="C810" s="42"/>
      <c r="D810" s="12"/>
      <c r="E810" s="12"/>
      <c r="F810" s="12"/>
      <c r="G810" s="12"/>
      <c r="H810" s="12"/>
      <c r="I810" s="12"/>
      <c r="J810" s="12"/>
      <c r="K810" s="12"/>
      <c r="L810" s="12"/>
      <c r="M810" s="49"/>
      <c r="N810" s="49"/>
      <c r="O810" s="12"/>
      <c r="P810" s="12"/>
      <c r="Q810" s="12"/>
      <c r="R810" s="12"/>
      <c r="S810" s="12"/>
      <c r="T810" s="12"/>
    </row>
    <row r="811" spans="1:20" s="1" customFormat="1" x14ac:dyDescent="0.4">
      <c r="A811" s="12"/>
      <c r="B811" s="12"/>
      <c r="C811" s="42"/>
      <c r="D811" s="12"/>
      <c r="E811" s="12"/>
      <c r="F811" s="12"/>
      <c r="G811" s="12"/>
      <c r="H811" s="12"/>
      <c r="I811" s="12"/>
      <c r="J811" s="12"/>
      <c r="K811" s="12"/>
      <c r="L811" s="12"/>
      <c r="M811" s="49"/>
      <c r="N811" s="49"/>
      <c r="O811" s="12"/>
      <c r="P811" s="12"/>
      <c r="Q811" s="12"/>
      <c r="R811" s="12"/>
      <c r="S811" s="12"/>
      <c r="T811" s="12"/>
    </row>
    <row r="812" spans="1:20" s="1" customFormat="1" x14ac:dyDescent="0.4">
      <c r="A812" s="12"/>
      <c r="B812" s="12"/>
      <c r="C812" s="42"/>
      <c r="D812" s="12"/>
      <c r="E812" s="12"/>
      <c r="F812" s="12"/>
      <c r="G812" s="12"/>
      <c r="H812" s="12"/>
      <c r="I812" s="12"/>
      <c r="J812" s="12"/>
      <c r="K812" s="12"/>
      <c r="L812" s="12"/>
      <c r="M812" s="49"/>
      <c r="N812" s="49"/>
      <c r="O812" s="12"/>
      <c r="P812" s="12"/>
      <c r="Q812" s="12"/>
      <c r="R812" s="12"/>
      <c r="S812" s="12"/>
      <c r="T812" s="12"/>
    </row>
    <row r="813" spans="1:20" s="1" customFormat="1" x14ac:dyDescent="0.4">
      <c r="A813" s="12"/>
      <c r="B813" s="12"/>
      <c r="C813" s="42"/>
      <c r="D813" s="12"/>
      <c r="E813" s="12"/>
      <c r="F813" s="12"/>
      <c r="G813" s="12"/>
      <c r="H813" s="12"/>
      <c r="I813" s="12"/>
      <c r="J813" s="12"/>
      <c r="K813" s="12"/>
      <c r="L813" s="12"/>
      <c r="M813" s="49"/>
      <c r="N813" s="49"/>
      <c r="O813" s="12"/>
      <c r="P813" s="12"/>
      <c r="Q813" s="12"/>
      <c r="R813" s="12"/>
      <c r="S813" s="12"/>
      <c r="T813" s="12"/>
    </row>
    <row r="814" spans="1:20" s="1" customFormat="1" x14ac:dyDescent="0.4">
      <c r="A814" s="12"/>
      <c r="B814" s="12"/>
      <c r="C814" s="42"/>
      <c r="D814" s="12"/>
      <c r="E814" s="12"/>
      <c r="F814" s="12"/>
      <c r="G814" s="12"/>
      <c r="H814" s="12"/>
      <c r="I814" s="12"/>
      <c r="J814" s="12"/>
      <c r="K814" s="12"/>
      <c r="L814" s="12"/>
      <c r="M814" s="49"/>
      <c r="N814" s="49"/>
      <c r="O814" s="12"/>
      <c r="P814" s="12"/>
      <c r="Q814" s="12"/>
      <c r="R814" s="12"/>
      <c r="S814" s="12"/>
      <c r="T814" s="12"/>
    </row>
    <row r="815" spans="1:20" s="1" customFormat="1" x14ac:dyDescent="0.4">
      <c r="A815" s="12"/>
      <c r="B815" s="12"/>
      <c r="C815" s="42"/>
      <c r="D815" s="12"/>
      <c r="E815" s="12"/>
      <c r="F815" s="12"/>
      <c r="G815" s="12"/>
      <c r="H815" s="12"/>
      <c r="I815" s="12"/>
      <c r="J815" s="12"/>
      <c r="K815" s="12"/>
      <c r="L815" s="12"/>
      <c r="M815" s="49"/>
      <c r="N815" s="49"/>
      <c r="O815" s="12"/>
      <c r="P815" s="12"/>
      <c r="Q815" s="12"/>
      <c r="R815" s="12"/>
      <c r="S815" s="12"/>
      <c r="T815" s="12"/>
    </row>
    <row r="816" spans="1:20" s="1" customFormat="1" x14ac:dyDescent="0.4">
      <c r="A816" s="12"/>
      <c r="B816" s="12"/>
      <c r="C816" s="42"/>
      <c r="D816" s="12"/>
      <c r="E816" s="12"/>
      <c r="F816" s="12"/>
      <c r="G816" s="12"/>
      <c r="H816" s="12"/>
      <c r="I816" s="12"/>
      <c r="J816" s="12"/>
      <c r="K816" s="12"/>
      <c r="L816" s="12"/>
      <c r="M816" s="49"/>
      <c r="N816" s="49"/>
      <c r="O816" s="12"/>
      <c r="P816" s="12"/>
      <c r="Q816" s="12"/>
      <c r="R816" s="12"/>
      <c r="S816" s="12"/>
      <c r="T816" s="12"/>
    </row>
    <row r="817" spans="1:20" s="1" customFormat="1" x14ac:dyDescent="0.4">
      <c r="A817" s="12"/>
      <c r="B817" s="12"/>
      <c r="C817" s="42"/>
      <c r="D817" s="12"/>
      <c r="E817" s="12"/>
      <c r="F817" s="12"/>
      <c r="G817" s="12"/>
      <c r="H817" s="12"/>
      <c r="I817" s="12"/>
      <c r="J817" s="12"/>
      <c r="K817" s="12"/>
      <c r="L817" s="12"/>
      <c r="M817" s="49"/>
      <c r="N817" s="49"/>
      <c r="O817" s="12"/>
      <c r="P817" s="12"/>
      <c r="Q817" s="12"/>
      <c r="R817" s="12"/>
      <c r="S817" s="12"/>
      <c r="T817" s="12"/>
    </row>
    <row r="818" spans="1:20" s="1" customFormat="1" x14ac:dyDescent="0.4">
      <c r="A818" s="12"/>
      <c r="B818" s="12"/>
      <c r="C818" s="42"/>
      <c r="D818" s="12"/>
      <c r="E818" s="12"/>
      <c r="F818" s="12"/>
      <c r="G818" s="12"/>
      <c r="H818" s="12"/>
      <c r="I818" s="12"/>
      <c r="J818" s="12"/>
      <c r="K818" s="12"/>
      <c r="L818" s="12"/>
      <c r="M818" s="49"/>
      <c r="N818" s="49"/>
      <c r="O818" s="12"/>
      <c r="P818" s="12"/>
      <c r="Q818" s="12"/>
      <c r="R818" s="12"/>
      <c r="S818" s="12"/>
      <c r="T818" s="12"/>
    </row>
    <row r="819" spans="1:20" s="1" customFormat="1" x14ac:dyDescent="0.4">
      <c r="A819" s="12"/>
      <c r="B819" s="12"/>
      <c r="C819" s="42"/>
      <c r="D819" s="12"/>
      <c r="E819" s="12"/>
      <c r="F819" s="12"/>
      <c r="G819" s="12"/>
      <c r="H819" s="12"/>
      <c r="I819" s="12"/>
      <c r="J819" s="12"/>
      <c r="K819" s="12"/>
      <c r="L819" s="12"/>
      <c r="M819" s="49"/>
      <c r="N819" s="49"/>
      <c r="O819" s="12"/>
      <c r="P819" s="12"/>
      <c r="Q819" s="12"/>
      <c r="R819" s="12"/>
      <c r="S819" s="12"/>
      <c r="T819" s="12"/>
    </row>
    <row r="820" spans="1:20" s="1" customFormat="1" x14ac:dyDescent="0.4">
      <c r="A820" s="12"/>
      <c r="B820" s="12"/>
      <c r="C820" s="42"/>
      <c r="D820" s="12"/>
      <c r="E820" s="12"/>
      <c r="F820" s="12"/>
      <c r="G820" s="12"/>
      <c r="H820" s="12"/>
      <c r="I820" s="12"/>
      <c r="J820" s="12"/>
      <c r="K820" s="12"/>
      <c r="L820" s="12"/>
      <c r="M820" s="49"/>
      <c r="N820" s="49"/>
      <c r="O820" s="12"/>
      <c r="P820" s="12"/>
      <c r="Q820" s="12"/>
      <c r="R820" s="12"/>
      <c r="S820" s="12"/>
      <c r="T820" s="12"/>
    </row>
    <row r="821" spans="1:20" s="1" customFormat="1" x14ac:dyDescent="0.4">
      <c r="A821" s="12"/>
      <c r="B821" s="12"/>
      <c r="C821" s="42"/>
      <c r="D821" s="12"/>
      <c r="E821" s="12"/>
      <c r="F821" s="12"/>
      <c r="G821" s="12"/>
      <c r="H821" s="12"/>
      <c r="I821" s="12"/>
      <c r="J821" s="12"/>
      <c r="K821" s="12"/>
      <c r="L821" s="12"/>
      <c r="M821" s="49"/>
      <c r="N821" s="49"/>
      <c r="O821" s="12"/>
      <c r="P821" s="12"/>
      <c r="Q821" s="12"/>
      <c r="R821" s="12"/>
      <c r="S821" s="12"/>
      <c r="T821" s="12"/>
    </row>
    <row r="822" spans="1:20" s="1" customFormat="1" x14ac:dyDescent="0.4">
      <c r="A822" s="12"/>
      <c r="B822" s="12"/>
      <c r="C822" s="42"/>
      <c r="D822" s="12"/>
      <c r="E822" s="12"/>
      <c r="F822" s="12"/>
      <c r="G822" s="12"/>
      <c r="H822" s="12"/>
      <c r="I822" s="12"/>
      <c r="J822" s="12"/>
      <c r="K822" s="12"/>
      <c r="L822" s="12"/>
      <c r="M822" s="49"/>
      <c r="N822" s="49"/>
      <c r="O822" s="12"/>
      <c r="P822" s="12"/>
      <c r="Q822" s="12"/>
      <c r="R822" s="12"/>
      <c r="S822" s="12"/>
      <c r="T822" s="12"/>
    </row>
    <row r="823" spans="1:20" s="1" customFormat="1" x14ac:dyDescent="0.4">
      <c r="A823" s="12"/>
      <c r="B823" s="12"/>
      <c r="C823" s="42"/>
      <c r="D823" s="12"/>
      <c r="E823" s="12"/>
      <c r="F823" s="12"/>
      <c r="G823" s="12"/>
      <c r="H823" s="12"/>
      <c r="I823" s="12"/>
      <c r="J823" s="12"/>
      <c r="K823" s="12"/>
      <c r="L823" s="12"/>
      <c r="M823" s="49"/>
      <c r="N823" s="49"/>
      <c r="O823" s="12"/>
      <c r="P823" s="12"/>
      <c r="Q823" s="12"/>
      <c r="R823" s="12"/>
      <c r="S823" s="12"/>
      <c r="T823" s="12"/>
    </row>
    <row r="824" spans="1:20" s="1" customFormat="1" x14ac:dyDescent="0.4">
      <c r="A824" s="12"/>
      <c r="B824" s="12"/>
      <c r="C824" s="42"/>
      <c r="D824" s="12"/>
      <c r="E824" s="12"/>
      <c r="F824" s="12"/>
      <c r="G824" s="12"/>
      <c r="H824" s="12"/>
      <c r="I824" s="12"/>
      <c r="J824" s="12"/>
      <c r="K824" s="12"/>
      <c r="L824" s="12"/>
      <c r="M824" s="49"/>
      <c r="N824" s="49"/>
      <c r="O824" s="12"/>
      <c r="P824" s="12"/>
      <c r="Q824" s="12"/>
      <c r="R824" s="12"/>
      <c r="S824" s="12"/>
      <c r="T824" s="12"/>
    </row>
    <row r="825" spans="1:20" s="1" customFormat="1" x14ac:dyDescent="0.4">
      <c r="A825" s="12"/>
      <c r="B825" s="12"/>
      <c r="C825" s="42"/>
      <c r="D825" s="12"/>
      <c r="E825" s="12"/>
      <c r="F825" s="12"/>
      <c r="G825" s="12"/>
      <c r="H825" s="12"/>
      <c r="I825" s="12"/>
      <c r="J825" s="12"/>
      <c r="K825" s="12"/>
      <c r="L825" s="12"/>
      <c r="M825" s="49"/>
      <c r="N825" s="49"/>
      <c r="O825" s="12"/>
      <c r="P825" s="12"/>
      <c r="Q825" s="12"/>
      <c r="R825" s="12"/>
      <c r="S825" s="12"/>
      <c r="T825" s="12"/>
    </row>
    <row r="826" spans="1:20" s="1" customFormat="1" x14ac:dyDescent="0.4">
      <c r="A826" s="12"/>
      <c r="B826" s="12"/>
      <c r="C826" s="42"/>
      <c r="D826" s="12"/>
      <c r="E826" s="12"/>
      <c r="F826" s="12"/>
      <c r="G826" s="12"/>
      <c r="H826" s="12"/>
      <c r="I826" s="12"/>
      <c r="J826" s="12"/>
      <c r="K826" s="12"/>
      <c r="L826" s="12"/>
      <c r="M826" s="49"/>
      <c r="N826" s="49"/>
      <c r="O826" s="12"/>
      <c r="P826" s="12"/>
      <c r="Q826" s="12"/>
      <c r="R826" s="12"/>
      <c r="S826" s="12"/>
      <c r="T826" s="12"/>
    </row>
    <row r="827" spans="1:20" s="1" customFormat="1" x14ac:dyDescent="0.4">
      <c r="A827" s="12"/>
      <c r="B827" s="12"/>
      <c r="C827" s="42"/>
      <c r="D827" s="12"/>
      <c r="E827" s="12"/>
      <c r="F827" s="12"/>
      <c r="G827" s="12"/>
      <c r="H827" s="12"/>
      <c r="I827" s="12"/>
      <c r="J827" s="12"/>
      <c r="K827" s="12"/>
      <c r="L827" s="12"/>
      <c r="M827" s="49"/>
      <c r="N827" s="49"/>
      <c r="O827" s="12"/>
      <c r="P827" s="12"/>
      <c r="Q827" s="12"/>
      <c r="R827" s="12"/>
      <c r="S827" s="12"/>
      <c r="T827" s="12"/>
    </row>
    <row r="828" spans="1:20" s="1" customFormat="1" x14ac:dyDescent="0.4">
      <c r="A828" s="12"/>
      <c r="B828" s="12"/>
      <c r="C828" s="42"/>
      <c r="D828" s="12"/>
      <c r="E828" s="12"/>
      <c r="F828" s="12"/>
      <c r="G828" s="12"/>
      <c r="H828" s="12"/>
      <c r="I828" s="12"/>
      <c r="J828" s="12"/>
      <c r="K828" s="12"/>
      <c r="L828" s="12"/>
      <c r="M828" s="49"/>
      <c r="N828" s="49"/>
      <c r="O828" s="12"/>
      <c r="P828" s="12"/>
      <c r="Q828" s="12"/>
      <c r="R828" s="12"/>
      <c r="S828" s="12"/>
      <c r="T828" s="12"/>
    </row>
    <row r="829" spans="1:20" s="1" customFormat="1" x14ac:dyDescent="0.4">
      <c r="A829" s="12"/>
      <c r="B829" s="12"/>
      <c r="C829" s="42"/>
      <c r="D829" s="12"/>
      <c r="E829" s="12"/>
      <c r="F829" s="12"/>
      <c r="G829" s="12"/>
      <c r="H829" s="12"/>
      <c r="I829" s="12"/>
      <c r="J829" s="12"/>
      <c r="K829" s="12"/>
      <c r="L829" s="12"/>
      <c r="M829" s="49"/>
      <c r="N829" s="49"/>
      <c r="O829" s="12"/>
      <c r="P829" s="12"/>
      <c r="Q829" s="12"/>
      <c r="R829" s="12"/>
      <c r="S829" s="12"/>
      <c r="T829" s="12"/>
    </row>
    <row r="830" spans="1:20" s="1" customFormat="1" x14ac:dyDescent="0.4">
      <c r="A830" s="12"/>
      <c r="B830" s="12"/>
      <c r="C830" s="42"/>
      <c r="D830" s="12"/>
      <c r="E830" s="12"/>
      <c r="F830" s="12"/>
      <c r="G830" s="12"/>
      <c r="H830" s="12"/>
      <c r="I830" s="12"/>
      <c r="J830" s="12"/>
      <c r="K830" s="12"/>
      <c r="L830" s="12"/>
      <c r="M830" s="49"/>
      <c r="N830" s="49"/>
      <c r="O830" s="12"/>
      <c r="P830" s="12"/>
      <c r="Q830" s="12"/>
      <c r="R830" s="12"/>
      <c r="S830" s="12"/>
      <c r="T830" s="12"/>
    </row>
    <row r="831" spans="1:20" s="1" customFormat="1" x14ac:dyDescent="0.4">
      <c r="A831" s="12"/>
      <c r="B831" s="12"/>
      <c r="C831" s="42"/>
      <c r="D831" s="12"/>
      <c r="E831" s="12"/>
      <c r="F831" s="12"/>
      <c r="G831" s="12"/>
      <c r="H831" s="12"/>
      <c r="I831" s="12"/>
      <c r="J831" s="12"/>
      <c r="K831" s="12"/>
      <c r="L831" s="12"/>
      <c r="M831" s="49"/>
      <c r="N831" s="49"/>
      <c r="O831" s="12"/>
      <c r="P831" s="12"/>
      <c r="Q831" s="12"/>
      <c r="R831" s="12"/>
      <c r="S831" s="12"/>
      <c r="T831" s="12"/>
    </row>
    <row r="832" spans="1:20" s="1" customFormat="1" x14ac:dyDescent="0.4">
      <c r="A832" s="12"/>
      <c r="B832" s="12"/>
      <c r="C832" s="42"/>
      <c r="D832" s="12"/>
      <c r="E832" s="12"/>
      <c r="F832" s="12"/>
      <c r="G832" s="12"/>
      <c r="H832" s="12"/>
      <c r="I832" s="12"/>
      <c r="J832" s="12"/>
      <c r="K832" s="12"/>
      <c r="L832" s="12"/>
      <c r="M832" s="49"/>
      <c r="N832" s="49"/>
      <c r="O832" s="12"/>
      <c r="P832" s="12"/>
      <c r="Q832" s="12"/>
      <c r="R832" s="12"/>
      <c r="S832" s="12"/>
      <c r="T832" s="12"/>
    </row>
    <row r="833" spans="1:20" s="1" customFormat="1" x14ac:dyDescent="0.4">
      <c r="A833" s="12"/>
      <c r="B833" s="12"/>
      <c r="C833" s="42"/>
      <c r="D833" s="12"/>
      <c r="E833" s="12"/>
      <c r="F833" s="12"/>
      <c r="G833" s="12"/>
      <c r="H833" s="12"/>
      <c r="I833" s="12"/>
      <c r="J833" s="12"/>
      <c r="K833" s="12"/>
      <c r="L833" s="12"/>
      <c r="M833" s="49"/>
      <c r="N833" s="49"/>
      <c r="O833" s="12"/>
      <c r="P833" s="12"/>
      <c r="Q833" s="12"/>
      <c r="R833" s="12"/>
      <c r="S833" s="12"/>
      <c r="T833" s="12"/>
    </row>
    <row r="834" spans="1:20" s="1" customFormat="1" x14ac:dyDescent="0.4">
      <c r="A834" s="12"/>
      <c r="B834" s="12"/>
      <c r="C834" s="42"/>
      <c r="D834" s="12"/>
      <c r="E834" s="12"/>
      <c r="F834" s="12"/>
      <c r="G834" s="12"/>
      <c r="H834" s="12"/>
      <c r="I834" s="12"/>
      <c r="J834" s="12"/>
      <c r="K834" s="12"/>
      <c r="L834" s="12"/>
      <c r="M834" s="49"/>
      <c r="N834" s="49"/>
      <c r="O834" s="12"/>
      <c r="P834" s="12"/>
      <c r="Q834" s="12"/>
      <c r="R834" s="12"/>
      <c r="S834" s="12"/>
      <c r="T834" s="12"/>
    </row>
    <row r="835" spans="1:20" s="1" customFormat="1" x14ac:dyDescent="0.4">
      <c r="A835" s="12"/>
      <c r="B835" s="12"/>
      <c r="C835" s="42"/>
      <c r="D835" s="12"/>
      <c r="E835" s="12"/>
      <c r="F835" s="12"/>
      <c r="G835" s="12"/>
      <c r="H835" s="12"/>
      <c r="I835" s="12"/>
      <c r="J835" s="12"/>
      <c r="K835" s="12"/>
      <c r="L835" s="12"/>
      <c r="M835" s="49"/>
      <c r="N835" s="49"/>
      <c r="O835" s="12"/>
      <c r="P835" s="12"/>
      <c r="Q835" s="12"/>
      <c r="R835" s="12"/>
      <c r="S835" s="12"/>
      <c r="T835" s="12"/>
    </row>
    <row r="836" spans="1:20" s="1" customFormat="1" x14ac:dyDescent="0.4">
      <c r="A836" s="12"/>
      <c r="B836" s="12"/>
      <c r="C836" s="42"/>
      <c r="D836" s="12"/>
      <c r="E836" s="12"/>
      <c r="F836" s="12"/>
      <c r="G836" s="12"/>
      <c r="H836" s="12"/>
      <c r="I836" s="12"/>
      <c r="J836" s="12"/>
      <c r="K836" s="12"/>
      <c r="L836" s="12"/>
      <c r="M836" s="49"/>
      <c r="N836" s="49"/>
      <c r="O836" s="12"/>
      <c r="P836" s="12"/>
      <c r="Q836" s="12"/>
      <c r="R836" s="12"/>
      <c r="S836" s="12"/>
      <c r="T836" s="12"/>
    </row>
    <row r="837" spans="1:20" s="1" customFormat="1" x14ac:dyDescent="0.4">
      <c r="A837" s="12"/>
      <c r="B837" s="12"/>
      <c r="C837" s="42"/>
      <c r="D837" s="12"/>
      <c r="E837" s="12"/>
      <c r="F837" s="12"/>
      <c r="G837" s="12"/>
      <c r="H837" s="12"/>
      <c r="I837" s="12"/>
      <c r="J837" s="12"/>
      <c r="K837" s="12"/>
      <c r="L837" s="12"/>
      <c r="M837" s="49"/>
      <c r="N837" s="49"/>
      <c r="O837" s="12"/>
      <c r="P837" s="12"/>
      <c r="Q837" s="12"/>
      <c r="R837" s="12"/>
      <c r="S837" s="12"/>
      <c r="T837" s="12"/>
    </row>
    <row r="838" spans="1:20" s="1" customFormat="1" x14ac:dyDescent="0.4">
      <c r="A838" s="12"/>
      <c r="B838" s="12"/>
      <c r="C838" s="42"/>
      <c r="D838" s="12"/>
      <c r="E838" s="12"/>
      <c r="F838" s="12"/>
      <c r="G838" s="12"/>
      <c r="H838" s="12"/>
      <c r="I838" s="12"/>
      <c r="J838" s="12"/>
      <c r="K838" s="12"/>
      <c r="L838" s="12"/>
      <c r="M838" s="49"/>
      <c r="N838" s="49"/>
      <c r="O838" s="12"/>
      <c r="P838" s="12"/>
      <c r="Q838" s="12"/>
      <c r="R838" s="12"/>
      <c r="S838" s="12"/>
      <c r="T838" s="12"/>
    </row>
    <row r="839" spans="1:20" s="1" customFormat="1" x14ac:dyDescent="0.4">
      <c r="A839" s="12"/>
      <c r="B839" s="12"/>
      <c r="C839" s="42"/>
      <c r="D839" s="12"/>
      <c r="E839" s="12"/>
      <c r="F839" s="12"/>
      <c r="G839" s="12"/>
      <c r="H839" s="12"/>
      <c r="I839" s="12"/>
      <c r="J839" s="12"/>
      <c r="K839" s="12"/>
      <c r="L839" s="12"/>
      <c r="M839" s="49"/>
      <c r="N839" s="49"/>
      <c r="O839" s="12"/>
      <c r="P839" s="12"/>
      <c r="Q839" s="12"/>
      <c r="R839" s="12"/>
      <c r="S839" s="12"/>
      <c r="T839" s="12"/>
    </row>
    <row r="840" spans="1:20" s="1" customFormat="1" x14ac:dyDescent="0.4">
      <c r="A840" s="12"/>
      <c r="B840" s="12"/>
      <c r="C840" s="42"/>
      <c r="D840" s="12"/>
      <c r="E840" s="12"/>
      <c r="F840" s="12"/>
      <c r="G840" s="12"/>
      <c r="H840" s="12"/>
      <c r="I840" s="12"/>
      <c r="J840" s="12"/>
      <c r="K840" s="12"/>
      <c r="L840" s="12"/>
      <c r="M840" s="49"/>
      <c r="N840" s="49"/>
      <c r="O840" s="12"/>
      <c r="P840" s="12"/>
      <c r="Q840" s="12"/>
      <c r="R840" s="12"/>
      <c r="S840" s="12"/>
      <c r="T840" s="12"/>
    </row>
    <row r="841" spans="1:20" s="1" customFormat="1" x14ac:dyDescent="0.4">
      <c r="A841" s="12"/>
      <c r="B841" s="12"/>
      <c r="C841" s="42"/>
      <c r="D841" s="12"/>
      <c r="E841" s="12"/>
      <c r="F841" s="12"/>
      <c r="G841" s="12"/>
      <c r="H841" s="12"/>
      <c r="I841" s="12"/>
      <c r="J841" s="12"/>
      <c r="K841" s="12"/>
      <c r="L841" s="12"/>
      <c r="M841" s="49"/>
      <c r="N841" s="49"/>
      <c r="O841" s="12"/>
      <c r="P841" s="12"/>
      <c r="Q841" s="12"/>
      <c r="R841" s="12"/>
      <c r="S841" s="12"/>
      <c r="T841" s="12"/>
    </row>
    <row r="842" spans="1:20" s="1" customFormat="1" x14ac:dyDescent="0.4">
      <c r="A842" s="12"/>
      <c r="B842" s="12"/>
      <c r="C842" s="42"/>
      <c r="D842" s="12"/>
      <c r="E842" s="12"/>
      <c r="F842" s="12"/>
      <c r="G842" s="12"/>
      <c r="H842" s="12"/>
      <c r="I842" s="12"/>
      <c r="J842" s="12"/>
      <c r="K842" s="12"/>
      <c r="L842" s="12"/>
      <c r="M842" s="49"/>
      <c r="N842" s="49"/>
      <c r="O842" s="12"/>
      <c r="P842" s="12"/>
      <c r="Q842" s="12"/>
      <c r="R842" s="12"/>
      <c r="S842" s="12"/>
      <c r="T842" s="12"/>
    </row>
    <row r="843" spans="1:20" s="1" customFormat="1" x14ac:dyDescent="0.4">
      <c r="A843" s="12"/>
      <c r="B843" s="12"/>
      <c r="C843" s="42"/>
      <c r="D843" s="12"/>
      <c r="E843" s="12"/>
      <c r="F843" s="12"/>
      <c r="G843" s="12"/>
      <c r="H843" s="12"/>
      <c r="I843" s="12"/>
      <c r="J843" s="12"/>
      <c r="K843" s="12"/>
      <c r="L843" s="12"/>
      <c r="M843" s="49"/>
      <c r="N843" s="49"/>
      <c r="O843" s="12"/>
      <c r="P843" s="12"/>
      <c r="Q843" s="12"/>
      <c r="R843" s="12"/>
      <c r="S843" s="12"/>
      <c r="T843" s="12"/>
    </row>
    <row r="844" spans="1:20" s="1" customFormat="1" x14ac:dyDescent="0.4">
      <c r="A844" s="12"/>
      <c r="B844" s="12"/>
      <c r="C844" s="42"/>
      <c r="D844" s="12"/>
      <c r="E844" s="12"/>
      <c r="F844" s="12"/>
      <c r="G844" s="12"/>
      <c r="H844" s="12"/>
      <c r="I844" s="12"/>
      <c r="J844" s="12"/>
      <c r="K844" s="12"/>
      <c r="L844" s="12"/>
      <c r="M844" s="49"/>
      <c r="N844" s="49"/>
      <c r="O844" s="12"/>
      <c r="P844" s="12"/>
      <c r="Q844" s="12"/>
      <c r="R844" s="12"/>
      <c r="S844" s="12"/>
      <c r="T844" s="12"/>
    </row>
    <row r="845" spans="1:20" s="1" customFormat="1" x14ac:dyDescent="0.4">
      <c r="A845" s="12"/>
      <c r="B845" s="12"/>
      <c r="C845" s="42"/>
      <c r="D845" s="12"/>
      <c r="E845" s="12"/>
      <c r="F845" s="12"/>
      <c r="G845" s="12"/>
      <c r="H845" s="12"/>
      <c r="I845" s="12"/>
      <c r="J845" s="12"/>
      <c r="K845" s="12"/>
      <c r="L845" s="12"/>
      <c r="M845" s="49"/>
      <c r="N845" s="49"/>
      <c r="O845" s="12"/>
      <c r="P845" s="12"/>
      <c r="Q845" s="12"/>
      <c r="R845" s="12"/>
      <c r="S845" s="12"/>
      <c r="T845" s="12"/>
    </row>
    <row r="846" spans="1:20" s="1" customFormat="1" x14ac:dyDescent="0.4">
      <c r="A846" s="12"/>
      <c r="B846" s="12"/>
      <c r="C846" s="42"/>
      <c r="D846" s="12"/>
      <c r="E846" s="12"/>
      <c r="F846" s="12"/>
      <c r="G846" s="12"/>
      <c r="H846" s="12"/>
      <c r="I846" s="12"/>
      <c r="J846" s="12"/>
      <c r="K846" s="12"/>
      <c r="L846" s="12"/>
      <c r="M846" s="49"/>
      <c r="N846" s="49"/>
      <c r="O846" s="12"/>
      <c r="P846" s="12"/>
      <c r="Q846" s="12"/>
      <c r="R846" s="12"/>
      <c r="S846" s="12"/>
      <c r="T846" s="12"/>
    </row>
    <row r="847" spans="1:20" s="1" customFormat="1" x14ac:dyDescent="0.4">
      <c r="A847" s="12"/>
      <c r="B847" s="12"/>
      <c r="C847" s="42"/>
      <c r="D847" s="12"/>
      <c r="E847" s="12"/>
      <c r="F847" s="12"/>
      <c r="G847" s="12"/>
      <c r="H847" s="12"/>
      <c r="I847" s="12"/>
      <c r="J847" s="12"/>
      <c r="K847" s="12"/>
      <c r="L847" s="12"/>
      <c r="M847" s="49"/>
      <c r="N847" s="49"/>
      <c r="O847" s="12"/>
      <c r="P847" s="12"/>
      <c r="Q847" s="12"/>
      <c r="R847" s="12"/>
      <c r="S847" s="12"/>
      <c r="T847" s="12"/>
    </row>
    <row r="848" spans="1:20" s="1" customFormat="1" x14ac:dyDescent="0.4">
      <c r="A848" s="12"/>
      <c r="B848" s="12"/>
      <c r="C848" s="42"/>
      <c r="D848" s="12"/>
      <c r="E848" s="12"/>
      <c r="F848" s="12"/>
      <c r="G848" s="12"/>
      <c r="H848" s="12"/>
      <c r="I848" s="12"/>
      <c r="J848" s="12"/>
      <c r="K848" s="12"/>
      <c r="L848" s="12"/>
      <c r="M848" s="49"/>
      <c r="N848" s="49"/>
      <c r="O848" s="12"/>
      <c r="P848" s="12"/>
      <c r="Q848" s="12"/>
      <c r="R848" s="12"/>
      <c r="S848" s="12"/>
      <c r="T848" s="12"/>
    </row>
    <row r="849" spans="1:20" s="1" customFormat="1" x14ac:dyDescent="0.4">
      <c r="A849" s="12"/>
      <c r="B849" s="12"/>
      <c r="C849" s="42"/>
      <c r="D849" s="12"/>
      <c r="E849" s="12"/>
      <c r="F849" s="12"/>
      <c r="G849" s="12"/>
      <c r="H849" s="12"/>
      <c r="I849" s="12"/>
      <c r="J849" s="12"/>
      <c r="K849" s="12"/>
      <c r="L849" s="12"/>
      <c r="M849" s="49"/>
      <c r="N849" s="49"/>
      <c r="O849" s="12"/>
      <c r="P849" s="12"/>
      <c r="Q849" s="12"/>
      <c r="R849" s="12"/>
      <c r="S849" s="12"/>
      <c r="T849" s="12"/>
    </row>
    <row r="850" spans="1:20" s="1" customFormat="1" x14ac:dyDescent="0.4">
      <c r="A850" s="12"/>
      <c r="B850" s="12"/>
      <c r="C850" s="42"/>
      <c r="D850" s="12"/>
      <c r="E850" s="12"/>
      <c r="F850" s="12"/>
      <c r="G850" s="12"/>
      <c r="H850" s="12"/>
      <c r="I850" s="12"/>
      <c r="J850" s="12"/>
      <c r="K850" s="12"/>
      <c r="L850" s="12"/>
      <c r="M850" s="49"/>
      <c r="N850" s="49"/>
      <c r="O850" s="12"/>
      <c r="P850" s="12"/>
      <c r="Q850" s="12"/>
      <c r="R850" s="12"/>
      <c r="S850" s="12"/>
      <c r="T850" s="12"/>
    </row>
    <row r="851" spans="1:20" s="1" customFormat="1" x14ac:dyDescent="0.4">
      <c r="A851" s="12"/>
      <c r="B851" s="12"/>
      <c r="C851" s="42"/>
      <c r="D851" s="12"/>
      <c r="E851" s="12"/>
      <c r="F851" s="12"/>
      <c r="G851" s="12"/>
      <c r="H851" s="12"/>
      <c r="I851" s="12"/>
      <c r="J851" s="12"/>
      <c r="K851" s="12"/>
      <c r="L851" s="12"/>
      <c r="M851" s="49"/>
      <c r="N851" s="49"/>
      <c r="O851" s="12"/>
      <c r="P851" s="12"/>
      <c r="Q851" s="12"/>
      <c r="R851" s="12"/>
      <c r="S851" s="12"/>
      <c r="T851" s="12"/>
    </row>
    <row r="852" spans="1:20" s="1" customFormat="1" x14ac:dyDescent="0.4">
      <c r="A852" s="12"/>
      <c r="B852" s="12"/>
      <c r="C852" s="42"/>
      <c r="D852" s="12"/>
      <c r="E852" s="12"/>
      <c r="F852" s="12"/>
      <c r="G852" s="12"/>
      <c r="H852" s="12"/>
      <c r="I852" s="12"/>
      <c r="J852" s="12"/>
      <c r="K852" s="12"/>
      <c r="L852" s="12"/>
      <c r="M852" s="49"/>
      <c r="N852" s="49"/>
      <c r="O852" s="12"/>
      <c r="P852" s="12"/>
      <c r="Q852" s="12"/>
      <c r="R852" s="12"/>
      <c r="S852" s="12"/>
      <c r="T852" s="12"/>
    </row>
    <row r="853" spans="1:20" s="1" customFormat="1" x14ac:dyDescent="0.4">
      <c r="A853" s="12"/>
      <c r="B853" s="12"/>
      <c r="C853" s="42"/>
      <c r="D853" s="12"/>
      <c r="E853" s="12"/>
      <c r="F853" s="12"/>
      <c r="G853" s="12"/>
      <c r="H853" s="12"/>
      <c r="I853" s="12"/>
      <c r="J853" s="12"/>
      <c r="K853" s="12"/>
      <c r="L853" s="12"/>
      <c r="M853" s="49"/>
      <c r="N853" s="49"/>
      <c r="O853" s="12"/>
      <c r="P853" s="12"/>
      <c r="Q853" s="12"/>
      <c r="R853" s="12"/>
      <c r="S853" s="12"/>
      <c r="T853" s="12"/>
    </row>
    <row r="854" spans="1:20" s="1" customFormat="1" x14ac:dyDescent="0.4">
      <c r="A854" s="12"/>
      <c r="B854" s="12"/>
      <c r="C854" s="42"/>
      <c r="D854" s="12"/>
      <c r="E854" s="12"/>
      <c r="F854" s="12"/>
      <c r="G854" s="12"/>
      <c r="H854" s="12"/>
      <c r="I854" s="12"/>
      <c r="J854" s="12"/>
      <c r="K854" s="12"/>
      <c r="L854" s="12"/>
      <c r="M854" s="49"/>
      <c r="N854" s="49"/>
      <c r="O854" s="12"/>
      <c r="P854" s="12"/>
      <c r="Q854" s="12"/>
      <c r="R854" s="12"/>
      <c r="S854" s="12"/>
      <c r="T854" s="12"/>
    </row>
    <row r="855" spans="1:20" s="1" customFormat="1" x14ac:dyDescent="0.4">
      <c r="A855" s="12"/>
      <c r="B855" s="12"/>
      <c r="C855" s="42"/>
      <c r="D855" s="12"/>
      <c r="E855" s="12"/>
      <c r="F855" s="12"/>
      <c r="G855" s="12"/>
      <c r="H855" s="12"/>
      <c r="I855" s="12"/>
      <c r="J855" s="12"/>
      <c r="K855" s="12"/>
      <c r="L855" s="12"/>
      <c r="M855" s="49"/>
      <c r="N855" s="49"/>
      <c r="O855" s="12"/>
      <c r="P855" s="12"/>
      <c r="Q855" s="12"/>
      <c r="R855" s="12"/>
      <c r="S855" s="12"/>
      <c r="T855" s="12"/>
    </row>
    <row r="856" spans="1:20" s="1" customFormat="1" x14ac:dyDescent="0.4">
      <c r="A856" s="12"/>
      <c r="B856" s="12"/>
      <c r="C856" s="42"/>
      <c r="D856" s="12"/>
      <c r="E856" s="12"/>
      <c r="F856" s="12"/>
      <c r="G856" s="12"/>
      <c r="H856" s="12"/>
      <c r="I856" s="12"/>
      <c r="J856" s="12"/>
      <c r="K856" s="12"/>
      <c r="L856" s="12"/>
      <c r="M856" s="49"/>
      <c r="N856" s="49"/>
      <c r="O856" s="12"/>
      <c r="P856" s="12"/>
      <c r="Q856" s="12"/>
      <c r="R856" s="12"/>
      <c r="S856" s="12"/>
      <c r="T856" s="12"/>
    </row>
    <row r="857" spans="1:20" s="1" customFormat="1" x14ac:dyDescent="0.4">
      <c r="A857" s="12"/>
      <c r="B857" s="12"/>
      <c r="C857" s="42"/>
      <c r="D857" s="12"/>
      <c r="E857" s="12"/>
      <c r="F857" s="12"/>
      <c r="G857" s="12"/>
      <c r="H857" s="12"/>
      <c r="I857" s="12"/>
      <c r="J857" s="12"/>
      <c r="K857" s="12"/>
      <c r="L857" s="12"/>
      <c r="M857" s="49"/>
      <c r="N857" s="49"/>
      <c r="O857" s="12"/>
      <c r="P857" s="12"/>
      <c r="Q857" s="12"/>
      <c r="R857" s="12"/>
      <c r="S857" s="12"/>
      <c r="T857" s="12"/>
    </row>
    <row r="858" spans="1:20" s="1" customFormat="1" x14ac:dyDescent="0.4">
      <c r="A858" s="12"/>
      <c r="B858" s="12"/>
      <c r="C858" s="42"/>
      <c r="D858" s="12"/>
      <c r="E858" s="12"/>
      <c r="F858" s="12"/>
      <c r="G858" s="12"/>
      <c r="H858" s="12"/>
      <c r="I858" s="12"/>
      <c r="J858" s="12"/>
      <c r="K858" s="12"/>
      <c r="L858" s="12"/>
      <c r="M858" s="49"/>
      <c r="N858" s="49"/>
      <c r="O858" s="12"/>
      <c r="P858" s="12"/>
      <c r="Q858" s="12"/>
      <c r="R858" s="12"/>
      <c r="S858" s="12"/>
      <c r="T858" s="12"/>
    </row>
    <row r="859" spans="1:20" s="1" customFormat="1" x14ac:dyDescent="0.4">
      <c r="A859" s="12"/>
      <c r="B859" s="12"/>
      <c r="C859" s="42"/>
      <c r="D859" s="12"/>
      <c r="E859" s="12"/>
      <c r="F859" s="12"/>
      <c r="G859" s="12"/>
      <c r="H859" s="12"/>
      <c r="I859" s="12"/>
      <c r="J859" s="12"/>
      <c r="K859" s="12"/>
      <c r="L859" s="12"/>
      <c r="M859" s="49"/>
      <c r="N859" s="49"/>
      <c r="O859" s="12"/>
      <c r="P859" s="12"/>
      <c r="Q859" s="12"/>
      <c r="R859" s="12"/>
      <c r="S859" s="12"/>
      <c r="T859" s="12"/>
    </row>
    <row r="860" spans="1:20" s="1" customFormat="1" x14ac:dyDescent="0.4">
      <c r="A860" s="12"/>
      <c r="B860" s="12"/>
      <c r="C860" s="42"/>
      <c r="D860" s="12"/>
      <c r="E860" s="12"/>
      <c r="F860" s="12"/>
      <c r="G860" s="12"/>
      <c r="H860" s="12"/>
      <c r="I860" s="12"/>
      <c r="J860" s="12"/>
      <c r="K860" s="12"/>
      <c r="L860" s="12"/>
      <c r="M860" s="49"/>
      <c r="N860" s="49"/>
      <c r="O860" s="12"/>
      <c r="P860" s="12"/>
      <c r="Q860" s="12"/>
      <c r="R860" s="12"/>
      <c r="S860" s="12"/>
      <c r="T860" s="12"/>
    </row>
    <row r="861" spans="1:20" s="1" customFormat="1" x14ac:dyDescent="0.4">
      <c r="A861" s="12"/>
      <c r="B861" s="12"/>
      <c r="C861" s="42"/>
      <c r="D861" s="12"/>
      <c r="E861" s="12"/>
      <c r="F861" s="12"/>
      <c r="G861" s="12"/>
      <c r="H861" s="12"/>
      <c r="I861" s="12"/>
      <c r="J861" s="12"/>
      <c r="K861" s="12"/>
      <c r="L861" s="12"/>
      <c r="M861" s="49"/>
      <c r="N861" s="49"/>
      <c r="O861" s="12"/>
      <c r="P861" s="12"/>
      <c r="Q861" s="12"/>
      <c r="R861" s="12"/>
      <c r="S861" s="12"/>
      <c r="T861" s="12"/>
    </row>
    <row r="862" spans="1:20" s="1" customFormat="1" x14ac:dyDescent="0.4">
      <c r="A862" s="12"/>
      <c r="B862" s="12"/>
      <c r="C862" s="42"/>
      <c r="D862" s="12"/>
      <c r="E862" s="12"/>
      <c r="F862" s="12"/>
      <c r="G862" s="12"/>
      <c r="H862" s="12"/>
      <c r="I862" s="12"/>
      <c r="J862" s="12"/>
      <c r="K862" s="12"/>
      <c r="L862" s="12"/>
      <c r="M862" s="49"/>
      <c r="N862" s="49"/>
      <c r="O862" s="12"/>
      <c r="P862" s="12"/>
      <c r="Q862" s="12"/>
      <c r="R862" s="12"/>
      <c r="S862" s="12"/>
      <c r="T862" s="12"/>
    </row>
    <row r="863" spans="1:20" s="1" customFormat="1" x14ac:dyDescent="0.4">
      <c r="A863" s="12"/>
      <c r="B863" s="12"/>
      <c r="C863" s="42"/>
      <c r="D863" s="12"/>
      <c r="E863" s="12"/>
      <c r="F863" s="12"/>
      <c r="G863" s="12"/>
      <c r="H863" s="12"/>
      <c r="I863" s="12"/>
      <c r="J863" s="12"/>
      <c r="K863" s="12"/>
      <c r="L863" s="12"/>
      <c r="M863" s="49"/>
      <c r="N863" s="49"/>
      <c r="O863" s="12"/>
      <c r="P863" s="12"/>
      <c r="Q863" s="12"/>
      <c r="R863" s="12"/>
      <c r="S863" s="12"/>
      <c r="T863" s="12"/>
    </row>
    <row r="864" spans="1:20" s="1" customFormat="1" x14ac:dyDescent="0.4">
      <c r="A864" s="12"/>
      <c r="B864" s="12"/>
      <c r="C864" s="42"/>
      <c r="D864" s="12"/>
      <c r="E864" s="12"/>
      <c r="F864" s="12"/>
      <c r="G864" s="12"/>
      <c r="H864" s="12"/>
      <c r="I864" s="12"/>
      <c r="J864" s="12"/>
      <c r="K864" s="12"/>
      <c r="L864" s="12"/>
      <c r="M864" s="49"/>
      <c r="N864" s="49"/>
      <c r="O864" s="12"/>
      <c r="P864" s="12"/>
      <c r="Q864" s="12"/>
      <c r="R864" s="12"/>
      <c r="S864" s="12"/>
      <c r="T864" s="12"/>
    </row>
    <row r="865" spans="1:20" s="1" customFormat="1" x14ac:dyDescent="0.4">
      <c r="A865" s="12"/>
      <c r="B865" s="12"/>
      <c r="C865" s="42"/>
      <c r="D865" s="12"/>
      <c r="E865" s="12"/>
      <c r="F865" s="12"/>
      <c r="G865" s="12"/>
      <c r="H865" s="12"/>
      <c r="I865" s="12"/>
      <c r="J865" s="12"/>
      <c r="K865" s="12"/>
      <c r="L865" s="12"/>
      <c r="M865" s="49"/>
      <c r="N865" s="49"/>
      <c r="O865" s="12"/>
      <c r="P865" s="12"/>
      <c r="Q865" s="12"/>
      <c r="R865" s="12"/>
      <c r="S865" s="12"/>
      <c r="T865" s="12"/>
    </row>
    <row r="866" spans="1:20" s="1" customFormat="1" x14ac:dyDescent="0.4">
      <c r="A866" s="12"/>
      <c r="B866" s="12"/>
      <c r="C866" s="42"/>
      <c r="D866" s="12"/>
      <c r="E866" s="12"/>
      <c r="F866" s="12"/>
      <c r="G866" s="12"/>
      <c r="H866" s="12"/>
      <c r="I866" s="12"/>
      <c r="J866" s="12"/>
      <c r="K866" s="12"/>
      <c r="L866" s="12"/>
      <c r="M866" s="49"/>
      <c r="N866" s="49"/>
      <c r="O866" s="12"/>
      <c r="P866" s="12"/>
      <c r="Q866" s="12"/>
      <c r="R866" s="12"/>
      <c r="S866" s="12"/>
      <c r="T866" s="12"/>
    </row>
    <row r="867" spans="1:20" s="1" customFormat="1" x14ac:dyDescent="0.4">
      <c r="A867" s="12"/>
      <c r="B867" s="12"/>
      <c r="C867" s="42"/>
      <c r="D867" s="12"/>
      <c r="E867" s="12"/>
      <c r="F867" s="12"/>
      <c r="G867" s="12"/>
      <c r="H867" s="12"/>
      <c r="I867" s="12"/>
      <c r="J867" s="12"/>
      <c r="K867" s="12"/>
      <c r="L867" s="12"/>
      <c r="M867" s="49"/>
      <c r="N867" s="49"/>
      <c r="O867" s="12"/>
      <c r="P867" s="12"/>
      <c r="Q867" s="12"/>
      <c r="R867" s="12"/>
      <c r="S867" s="12"/>
      <c r="T867" s="12"/>
    </row>
    <row r="868" spans="1:20" s="1" customFormat="1" x14ac:dyDescent="0.4">
      <c r="A868" s="12"/>
      <c r="B868" s="12"/>
      <c r="C868" s="42"/>
      <c r="D868" s="12"/>
      <c r="E868" s="12"/>
      <c r="F868" s="12"/>
      <c r="G868" s="12"/>
      <c r="H868" s="12"/>
      <c r="I868" s="12"/>
      <c r="J868" s="12"/>
      <c r="K868" s="12"/>
      <c r="L868" s="12"/>
      <c r="M868" s="49"/>
      <c r="N868" s="49"/>
      <c r="O868" s="12"/>
      <c r="P868" s="12"/>
      <c r="Q868" s="12"/>
      <c r="R868" s="12"/>
      <c r="S868" s="12"/>
      <c r="T868" s="12"/>
    </row>
    <row r="869" spans="1:20" s="1" customFormat="1" x14ac:dyDescent="0.4">
      <c r="A869" s="12"/>
      <c r="B869" s="12"/>
      <c r="C869" s="42"/>
      <c r="D869" s="12"/>
      <c r="E869" s="12"/>
      <c r="F869" s="12"/>
      <c r="G869" s="12"/>
      <c r="H869" s="12"/>
      <c r="I869" s="12"/>
      <c r="J869" s="12"/>
      <c r="K869" s="12"/>
      <c r="L869" s="12"/>
      <c r="M869" s="49"/>
      <c r="N869" s="49"/>
      <c r="O869" s="12"/>
      <c r="P869" s="12"/>
      <c r="Q869" s="12"/>
      <c r="R869" s="12"/>
      <c r="S869" s="12"/>
      <c r="T869" s="12"/>
    </row>
    <row r="870" spans="1:20" s="1" customFormat="1" x14ac:dyDescent="0.4">
      <c r="A870" s="12"/>
      <c r="B870" s="12"/>
      <c r="C870" s="42"/>
      <c r="D870" s="12"/>
      <c r="E870" s="12"/>
      <c r="F870" s="12"/>
      <c r="G870" s="12"/>
      <c r="H870" s="12"/>
      <c r="I870" s="12"/>
      <c r="J870" s="12"/>
      <c r="K870" s="12"/>
      <c r="L870" s="12"/>
      <c r="M870" s="49"/>
      <c r="N870" s="49"/>
      <c r="O870" s="12"/>
      <c r="P870" s="12"/>
      <c r="Q870" s="12"/>
      <c r="R870" s="12"/>
      <c r="S870" s="12"/>
      <c r="T870" s="12"/>
    </row>
    <row r="871" spans="1:20" s="1" customFormat="1" x14ac:dyDescent="0.4">
      <c r="A871" s="12"/>
      <c r="B871" s="12"/>
      <c r="C871" s="42"/>
      <c r="D871" s="12"/>
      <c r="E871" s="12"/>
      <c r="F871" s="12"/>
      <c r="G871" s="12"/>
      <c r="H871" s="12"/>
      <c r="I871" s="12"/>
      <c r="J871" s="12"/>
      <c r="K871" s="12"/>
      <c r="L871" s="12"/>
      <c r="M871" s="49"/>
      <c r="N871" s="49"/>
      <c r="O871" s="12"/>
      <c r="P871" s="12"/>
      <c r="Q871" s="12"/>
      <c r="R871" s="12"/>
      <c r="S871" s="12"/>
      <c r="T871" s="12"/>
    </row>
    <row r="872" spans="1:20" s="1" customFormat="1" x14ac:dyDescent="0.4">
      <c r="A872" s="12"/>
      <c r="B872" s="12"/>
      <c r="C872" s="42"/>
      <c r="D872" s="12"/>
      <c r="E872" s="12"/>
      <c r="F872" s="12"/>
      <c r="G872" s="12"/>
      <c r="H872" s="12"/>
      <c r="I872" s="12"/>
      <c r="J872" s="12"/>
      <c r="K872" s="12"/>
      <c r="L872" s="12"/>
      <c r="M872" s="49"/>
      <c r="N872" s="49"/>
      <c r="O872" s="12"/>
      <c r="P872" s="12"/>
      <c r="Q872" s="12"/>
      <c r="R872" s="12"/>
      <c r="S872" s="12"/>
      <c r="T872" s="12"/>
    </row>
    <row r="873" spans="1:20" s="1" customFormat="1" x14ac:dyDescent="0.4">
      <c r="A873" s="12"/>
      <c r="B873" s="12"/>
      <c r="C873" s="42"/>
      <c r="D873" s="12"/>
      <c r="E873" s="12"/>
      <c r="F873" s="12"/>
      <c r="G873" s="12"/>
      <c r="H873" s="12"/>
      <c r="I873" s="12"/>
      <c r="J873" s="12"/>
      <c r="K873" s="12"/>
      <c r="L873" s="12"/>
      <c r="M873" s="49"/>
      <c r="N873" s="49"/>
      <c r="O873" s="12"/>
      <c r="P873" s="12"/>
      <c r="Q873" s="12"/>
      <c r="R873" s="12"/>
      <c r="S873" s="12"/>
      <c r="T873" s="12"/>
    </row>
    <row r="874" spans="1:20" s="1" customFormat="1" x14ac:dyDescent="0.4">
      <c r="A874" s="12"/>
      <c r="B874" s="12"/>
      <c r="C874" s="42"/>
      <c r="D874" s="12"/>
      <c r="E874" s="12"/>
      <c r="F874" s="12"/>
      <c r="G874" s="12"/>
      <c r="H874" s="12"/>
      <c r="I874" s="12"/>
      <c r="J874" s="12"/>
      <c r="K874" s="12"/>
      <c r="L874" s="12"/>
      <c r="M874" s="49"/>
      <c r="N874" s="49"/>
      <c r="O874" s="12"/>
      <c r="P874" s="12"/>
      <c r="Q874" s="12"/>
      <c r="R874" s="12"/>
      <c r="S874" s="12"/>
      <c r="T874" s="12"/>
    </row>
    <row r="875" spans="1:20" s="1" customFormat="1" x14ac:dyDescent="0.4">
      <c r="A875" s="12"/>
      <c r="B875" s="12"/>
      <c r="C875" s="42"/>
      <c r="D875" s="12"/>
      <c r="E875" s="12"/>
      <c r="F875" s="12"/>
      <c r="G875" s="12"/>
      <c r="H875" s="12"/>
      <c r="I875" s="12"/>
      <c r="J875" s="12"/>
      <c r="K875" s="12"/>
      <c r="L875" s="12"/>
      <c r="M875" s="49"/>
      <c r="N875" s="49"/>
      <c r="O875" s="12"/>
      <c r="P875" s="12"/>
      <c r="Q875" s="12"/>
      <c r="R875" s="12"/>
      <c r="S875" s="12"/>
      <c r="T875" s="12"/>
    </row>
    <row r="876" spans="1:20" s="1" customFormat="1" x14ac:dyDescent="0.4">
      <c r="A876" s="12"/>
      <c r="B876" s="12"/>
      <c r="C876" s="42"/>
      <c r="D876" s="12"/>
      <c r="E876" s="12"/>
      <c r="F876" s="12"/>
      <c r="G876" s="12"/>
      <c r="H876" s="12"/>
      <c r="I876" s="12"/>
      <c r="J876" s="12"/>
      <c r="K876" s="12"/>
      <c r="L876" s="12"/>
      <c r="M876" s="49"/>
      <c r="N876" s="49"/>
      <c r="O876" s="12"/>
      <c r="P876" s="12"/>
      <c r="Q876" s="12"/>
      <c r="R876" s="12"/>
      <c r="S876" s="12"/>
      <c r="T876" s="12"/>
    </row>
    <row r="877" spans="1:20" s="1" customFormat="1" x14ac:dyDescent="0.4">
      <c r="A877" s="12"/>
      <c r="B877" s="12"/>
      <c r="C877" s="42"/>
      <c r="D877" s="12"/>
      <c r="E877" s="12"/>
      <c r="F877" s="12"/>
      <c r="G877" s="12"/>
      <c r="H877" s="12"/>
      <c r="I877" s="12"/>
      <c r="J877" s="12"/>
      <c r="K877" s="12"/>
      <c r="L877" s="12"/>
      <c r="M877" s="49"/>
      <c r="N877" s="49"/>
      <c r="O877" s="12"/>
      <c r="P877" s="12"/>
      <c r="Q877" s="12"/>
      <c r="R877" s="12"/>
      <c r="S877" s="12"/>
      <c r="T877" s="12"/>
    </row>
    <row r="878" spans="1:20" s="1" customFormat="1" x14ac:dyDescent="0.4">
      <c r="A878" s="12"/>
      <c r="B878" s="12"/>
      <c r="C878" s="42"/>
      <c r="D878" s="12"/>
      <c r="E878" s="12"/>
      <c r="F878" s="12"/>
      <c r="G878" s="12"/>
      <c r="H878" s="12"/>
      <c r="I878" s="12"/>
      <c r="J878" s="12"/>
      <c r="K878" s="12"/>
      <c r="L878" s="12"/>
      <c r="M878" s="49"/>
      <c r="N878" s="49"/>
      <c r="O878" s="12"/>
      <c r="P878" s="12"/>
      <c r="Q878" s="12"/>
      <c r="R878" s="12"/>
      <c r="S878" s="12"/>
      <c r="T878" s="12"/>
    </row>
    <row r="879" spans="1:20" s="1" customFormat="1" x14ac:dyDescent="0.4">
      <c r="A879" s="12"/>
      <c r="B879" s="12"/>
      <c r="C879" s="42"/>
      <c r="D879" s="12"/>
      <c r="E879" s="12"/>
      <c r="F879" s="12"/>
      <c r="G879" s="12"/>
      <c r="H879" s="12"/>
      <c r="I879" s="12"/>
      <c r="J879" s="12"/>
      <c r="K879" s="12"/>
      <c r="L879" s="12"/>
      <c r="M879" s="49"/>
      <c r="N879" s="49"/>
      <c r="O879" s="12"/>
      <c r="P879" s="12"/>
      <c r="Q879" s="12"/>
      <c r="R879" s="12"/>
      <c r="S879" s="12"/>
      <c r="T879" s="12"/>
    </row>
    <row r="880" spans="1:20" s="1" customFormat="1" x14ac:dyDescent="0.4">
      <c r="A880" s="12"/>
      <c r="B880" s="12"/>
      <c r="C880" s="42"/>
      <c r="D880" s="12"/>
      <c r="E880" s="12"/>
      <c r="F880" s="12"/>
      <c r="G880" s="12"/>
      <c r="H880" s="12"/>
      <c r="I880" s="12"/>
      <c r="J880" s="12"/>
      <c r="K880" s="12"/>
      <c r="L880" s="12"/>
      <c r="M880" s="49"/>
      <c r="N880" s="49"/>
      <c r="O880" s="12"/>
      <c r="P880" s="12"/>
      <c r="Q880" s="12"/>
      <c r="R880" s="12"/>
      <c r="S880" s="12"/>
      <c r="T880" s="12"/>
    </row>
    <row r="881" spans="1:20" s="1" customFormat="1" x14ac:dyDescent="0.4">
      <c r="A881" s="12"/>
      <c r="B881" s="12"/>
      <c r="C881" s="42"/>
      <c r="D881" s="12"/>
      <c r="E881" s="12"/>
      <c r="F881" s="12"/>
      <c r="G881" s="12"/>
      <c r="H881" s="12"/>
      <c r="I881" s="12"/>
      <c r="J881" s="12"/>
      <c r="K881" s="12"/>
      <c r="L881" s="12"/>
      <c r="M881" s="49"/>
      <c r="N881" s="49"/>
      <c r="O881" s="12"/>
      <c r="P881" s="12"/>
      <c r="Q881" s="12"/>
      <c r="R881" s="12"/>
      <c r="S881" s="12"/>
      <c r="T881" s="12"/>
    </row>
    <row r="882" spans="1:20" s="1" customFormat="1" x14ac:dyDescent="0.4">
      <c r="A882" s="12"/>
      <c r="B882" s="12"/>
      <c r="C882" s="42"/>
      <c r="D882" s="12"/>
      <c r="E882" s="12"/>
      <c r="F882" s="12"/>
      <c r="G882" s="12"/>
      <c r="H882" s="12"/>
      <c r="I882" s="12"/>
      <c r="J882" s="12"/>
      <c r="K882" s="12"/>
      <c r="L882" s="12"/>
      <c r="M882" s="49"/>
      <c r="N882" s="49"/>
      <c r="O882" s="12"/>
      <c r="P882" s="12"/>
      <c r="Q882" s="12"/>
      <c r="R882" s="12"/>
      <c r="S882" s="12"/>
      <c r="T882" s="12"/>
    </row>
    <row r="883" spans="1:20" s="1" customFormat="1" x14ac:dyDescent="0.4">
      <c r="A883" s="12"/>
      <c r="B883" s="12"/>
      <c r="C883" s="42"/>
      <c r="D883" s="12"/>
      <c r="E883" s="12"/>
      <c r="F883" s="12"/>
      <c r="G883" s="12"/>
      <c r="H883" s="12"/>
      <c r="I883" s="12"/>
      <c r="J883" s="12"/>
      <c r="K883" s="12"/>
      <c r="L883" s="12"/>
      <c r="M883" s="49"/>
      <c r="N883" s="49"/>
      <c r="O883" s="12"/>
      <c r="P883" s="12"/>
      <c r="Q883" s="12"/>
      <c r="R883" s="12"/>
      <c r="S883" s="12"/>
      <c r="T883" s="12"/>
    </row>
    <row r="884" spans="1:20" s="1" customFormat="1" x14ac:dyDescent="0.4">
      <c r="A884" s="12"/>
      <c r="B884" s="12"/>
      <c r="C884" s="42"/>
      <c r="D884" s="12"/>
      <c r="E884" s="12"/>
      <c r="F884" s="12"/>
      <c r="G884" s="12"/>
      <c r="H884" s="12"/>
      <c r="I884" s="12"/>
      <c r="J884" s="12"/>
      <c r="K884" s="12"/>
      <c r="L884" s="12"/>
      <c r="M884" s="49"/>
      <c r="N884" s="49"/>
      <c r="O884" s="12"/>
      <c r="P884" s="12"/>
      <c r="Q884" s="12"/>
      <c r="R884" s="12"/>
      <c r="S884" s="12"/>
      <c r="T884" s="12"/>
    </row>
    <row r="885" spans="1:20" s="1" customFormat="1" x14ac:dyDescent="0.4">
      <c r="A885" s="12"/>
      <c r="B885" s="12"/>
      <c r="C885" s="42"/>
      <c r="D885" s="12"/>
      <c r="E885" s="12"/>
      <c r="F885" s="12"/>
      <c r="G885" s="12"/>
      <c r="H885" s="12"/>
      <c r="I885" s="12"/>
      <c r="J885" s="12"/>
      <c r="K885" s="12"/>
      <c r="L885" s="12"/>
      <c r="M885" s="49"/>
      <c r="N885" s="49"/>
      <c r="O885" s="12"/>
      <c r="P885" s="12"/>
      <c r="Q885" s="12"/>
      <c r="R885" s="12"/>
      <c r="S885" s="12"/>
      <c r="T885" s="12"/>
    </row>
    <row r="886" spans="1:20" s="1" customFormat="1" x14ac:dyDescent="0.4">
      <c r="A886" s="12"/>
      <c r="B886" s="12"/>
      <c r="C886" s="42"/>
      <c r="D886" s="12"/>
      <c r="E886" s="12"/>
      <c r="F886" s="12"/>
      <c r="G886" s="12"/>
      <c r="H886" s="12"/>
      <c r="I886" s="12"/>
      <c r="J886" s="12"/>
      <c r="K886" s="12"/>
      <c r="L886" s="12"/>
      <c r="M886" s="49"/>
      <c r="N886" s="49"/>
      <c r="O886" s="12"/>
      <c r="P886" s="12"/>
      <c r="Q886" s="12"/>
      <c r="R886" s="12"/>
      <c r="S886" s="12"/>
      <c r="T886" s="12"/>
    </row>
    <row r="887" spans="1:20" s="1" customFormat="1" x14ac:dyDescent="0.4">
      <c r="A887" s="12"/>
      <c r="B887" s="12"/>
      <c r="C887" s="42"/>
      <c r="D887" s="12"/>
      <c r="E887" s="12"/>
      <c r="F887" s="12"/>
      <c r="G887" s="12"/>
      <c r="H887" s="12"/>
      <c r="I887" s="12"/>
      <c r="J887" s="12"/>
      <c r="K887" s="12"/>
      <c r="L887" s="12"/>
      <c r="M887" s="49"/>
      <c r="N887" s="49"/>
      <c r="O887" s="12"/>
      <c r="P887" s="12"/>
      <c r="Q887" s="12"/>
      <c r="R887" s="12"/>
      <c r="S887" s="12"/>
      <c r="T887" s="12"/>
    </row>
    <row r="888" spans="1:20" s="1" customFormat="1" x14ac:dyDescent="0.4">
      <c r="A888" s="12"/>
      <c r="B888" s="12"/>
      <c r="C888" s="42"/>
      <c r="D888" s="12"/>
      <c r="E888" s="12"/>
      <c r="F888" s="12"/>
      <c r="G888" s="12"/>
      <c r="H888" s="12"/>
      <c r="I888" s="12"/>
      <c r="J888" s="12"/>
      <c r="K888" s="12"/>
      <c r="L888" s="12"/>
      <c r="M888" s="49"/>
      <c r="N888" s="49"/>
      <c r="O888" s="12"/>
      <c r="P888" s="12"/>
      <c r="Q888" s="12"/>
      <c r="R888" s="12"/>
      <c r="S888" s="12"/>
      <c r="T888" s="12"/>
    </row>
    <row r="889" spans="1:20" s="1" customFormat="1" x14ac:dyDescent="0.4">
      <c r="A889" s="12"/>
      <c r="B889" s="12"/>
      <c r="C889" s="42"/>
      <c r="D889" s="12"/>
      <c r="E889" s="12"/>
      <c r="F889" s="12"/>
      <c r="G889" s="12"/>
      <c r="H889" s="12"/>
      <c r="I889" s="12"/>
      <c r="J889" s="12"/>
      <c r="K889" s="12"/>
      <c r="L889" s="12"/>
      <c r="M889" s="49"/>
      <c r="N889" s="49"/>
      <c r="O889" s="12"/>
      <c r="P889" s="12"/>
      <c r="Q889" s="12"/>
      <c r="R889" s="12"/>
      <c r="S889" s="12"/>
      <c r="T889" s="12"/>
    </row>
    <row r="890" spans="1:20" s="1" customFormat="1" x14ac:dyDescent="0.4">
      <c r="A890" s="12"/>
      <c r="B890" s="12"/>
      <c r="C890" s="42"/>
      <c r="D890" s="12"/>
      <c r="E890" s="12"/>
      <c r="F890" s="12"/>
      <c r="G890" s="12"/>
      <c r="H890" s="12"/>
      <c r="I890" s="12"/>
      <c r="J890" s="12"/>
      <c r="K890" s="12"/>
      <c r="L890" s="12"/>
      <c r="M890" s="49"/>
      <c r="N890" s="49"/>
      <c r="O890" s="12"/>
      <c r="P890" s="12"/>
      <c r="Q890" s="12"/>
      <c r="R890" s="12"/>
      <c r="S890" s="12"/>
      <c r="T890" s="12"/>
    </row>
    <row r="891" spans="1:20" s="1" customFormat="1" x14ac:dyDescent="0.4">
      <c r="A891" s="12"/>
      <c r="B891" s="12"/>
      <c r="C891" s="42"/>
      <c r="D891" s="12"/>
      <c r="E891" s="12"/>
      <c r="F891" s="12"/>
      <c r="G891" s="12"/>
      <c r="H891" s="12"/>
      <c r="I891" s="12"/>
      <c r="J891" s="12"/>
      <c r="K891" s="12"/>
      <c r="L891" s="12"/>
      <c r="M891" s="49"/>
      <c r="N891" s="49"/>
      <c r="O891" s="12"/>
      <c r="P891" s="12"/>
      <c r="Q891" s="12"/>
      <c r="R891" s="12"/>
      <c r="S891" s="12"/>
      <c r="T891" s="12"/>
    </row>
    <row r="892" spans="1:20" s="1" customFormat="1" x14ac:dyDescent="0.4">
      <c r="A892" s="12"/>
      <c r="B892" s="12"/>
      <c r="C892" s="42"/>
      <c r="D892" s="12"/>
      <c r="E892" s="12"/>
      <c r="F892" s="12"/>
      <c r="G892" s="12"/>
      <c r="H892" s="12"/>
      <c r="I892" s="12"/>
      <c r="J892" s="12"/>
      <c r="K892" s="12"/>
      <c r="L892" s="12"/>
      <c r="M892" s="49"/>
      <c r="N892" s="49"/>
      <c r="O892" s="12"/>
      <c r="P892" s="12"/>
      <c r="Q892" s="12"/>
      <c r="R892" s="12"/>
      <c r="S892" s="12"/>
      <c r="T892" s="12"/>
    </row>
    <row r="893" spans="1:20" s="1" customFormat="1" x14ac:dyDescent="0.4">
      <c r="A893" s="12"/>
      <c r="B893" s="12"/>
      <c r="C893" s="42"/>
      <c r="D893" s="12"/>
      <c r="E893" s="12"/>
      <c r="F893" s="12"/>
      <c r="G893" s="12"/>
      <c r="H893" s="12"/>
      <c r="I893" s="12"/>
      <c r="J893" s="12"/>
      <c r="K893" s="12"/>
      <c r="L893" s="12"/>
      <c r="M893" s="49"/>
      <c r="N893" s="49"/>
      <c r="O893" s="12"/>
      <c r="P893" s="12"/>
      <c r="Q893" s="12"/>
      <c r="R893" s="12"/>
      <c r="S893" s="12"/>
      <c r="T893" s="12"/>
    </row>
    <row r="894" spans="1:20" s="1" customFormat="1" x14ac:dyDescent="0.4">
      <c r="A894" s="12"/>
      <c r="B894" s="12"/>
      <c r="C894" s="42"/>
      <c r="D894" s="12"/>
      <c r="E894" s="12"/>
      <c r="F894" s="12"/>
      <c r="G894" s="12"/>
      <c r="H894" s="12"/>
      <c r="I894" s="12"/>
      <c r="J894" s="12"/>
      <c r="K894" s="12"/>
      <c r="L894" s="12"/>
      <c r="M894" s="49"/>
      <c r="N894" s="49"/>
      <c r="O894" s="12"/>
      <c r="P894" s="12"/>
      <c r="Q894" s="12"/>
      <c r="R894" s="12"/>
      <c r="S894" s="12"/>
      <c r="T894" s="12"/>
    </row>
    <row r="895" spans="1:20" s="1" customFormat="1" x14ac:dyDescent="0.4">
      <c r="A895" s="12"/>
      <c r="B895" s="12"/>
      <c r="C895" s="42"/>
      <c r="D895" s="12"/>
      <c r="E895" s="12"/>
      <c r="F895" s="12"/>
      <c r="G895" s="12"/>
      <c r="H895" s="12"/>
      <c r="I895" s="12"/>
      <c r="J895" s="12"/>
      <c r="K895" s="12"/>
      <c r="L895" s="12"/>
      <c r="M895" s="49"/>
      <c r="N895" s="49"/>
      <c r="O895" s="12"/>
      <c r="P895" s="12"/>
      <c r="Q895" s="12"/>
      <c r="R895" s="12"/>
      <c r="S895" s="12"/>
      <c r="T895" s="12"/>
    </row>
    <row r="896" spans="1:20" s="1" customFormat="1" x14ac:dyDescent="0.4">
      <c r="A896" s="12"/>
      <c r="B896" s="12"/>
      <c r="C896" s="42"/>
      <c r="D896" s="12"/>
      <c r="E896" s="12"/>
      <c r="F896" s="12"/>
      <c r="G896" s="12"/>
      <c r="H896" s="12"/>
      <c r="I896" s="12"/>
      <c r="J896" s="12"/>
      <c r="K896" s="12"/>
      <c r="L896" s="12"/>
      <c r="M896" s="49"/>
      <c r="N896" s="49"/>
      <c r="O896" s="12"/>
      <c r="P896" s="12"/>
      <c r="Q896" s="12"/>
      <c r="R896" s="12"/>
      <c r="S896" s="12"/>
      <c r="T896" s="12"/>
    </row>
    <row r="897" spans="1:20" s="1" customFormat="1" x14ac:dyDescent="0.4">
      <c r="A897" s="12"/>
      <c r="B897" s="12"/>
      <c r="C897" s="42"/>
      <c r="D897" s="12"/>
      <c r="E897" s="12"/>
      <c r="F897" s="12"/>
      <c r="G897" s="12"/>
      <c r="H897" s="12"/>
      <c r="I897" s="12"/>
      <c r="J897" s="12"/>
      <c r="K897" s="12"/>
      <c r="L897" s="12"/>
      <c r="M897" s="49"/>
      <c r="N897" s="49"/>
      <c r="O897" s="12"/>
      <c r="P897" s="12"/>
      <c r="Q897" s="12"/>
      <c r="R897" s="12"/>
      <c r="S897" s="12"/>
      <c r="T897" s="12"/>
    </row>
    <row r="898" spans="1:20" s="1" customFormat="1" x14ac:dyDescent="0.4">
      <c r="A898" s="12"/>
      <c r="B898" s="12"/>
      <c r="C898" s="42"/>
      <c r="D898" s="12"/>
      <c r="E898" s="12"/>
      <c r="F898" s="12"/>
      <c r="G898" s="12"/>
      <c r="H898" s="12"/>
      <c r="I898" s="12"/>
      <c r="J898" s="12"/>
      <c r="K898" s="12"/>
      <c r="L898" s="12"/>
      <c r="M898" s="49"/>
      <c r="N898" s="49"/>
      <c r="O898" s="12"/>
      <c r="P898" s="12"/>
      <c r="Q898" s="12"/>
      <c r="R898" s="12"/>
      <c r="S898" s="12"/>
      <c r="T898" s="12"/>
    </row>
    <row r="899" spans="1:20" s="1" customFormat="1" x14ac:dyDescent="0.4">
      <c r="A899" s="12"/>
      <c r="B899" s="12"/>
      <c r="C899" s="42"/>
      <c r="D899" s="12"/>
      <c r="E899" s="12"/>
      <c r="F899" s="12"/>
      <c r="G899" s="12"/>
      <c r="H899" s="12"/>
      <c r="I899" s="12"/>
      <c r="J899" s="12"/>
      <c r="K899" s="12"/>
      <c r="L899" s="12"/>
      <c r="M899" s="49"/>
      <c r="N899" s="49"/>
      <c r="O899" s="12"/>
      <c r="P899" s="12"/>
      <c r="Q899" s="12"/>
      <c r="R899" s="12"/>
      <c r="S899" s="12"/>
      <c r="T899" s="12"/>
    </row>
    <row r="900" spans="1:20" s="1" customFormat="1" x14ac:dyDescent="0.4">
      <c r="A900" s="12"/>
      <c r="B900" s="12"/>
      <c r="C900" s="42"/>
      <c r="D900" s="12"/>
      <c r="E900" s="12"/>
      <c r="F900" s="12"/>
      <c r="G900" s="12"/>
      <c r="H900" s="12"/>
      <c r="I900" s="12"/>
      <c r="J900" s="12"/>
      <c r="K900" s="12"/>
      <c r="L900" s="12"/>
      <c r="M900" s="49"/>
      <c r="N900" s="49"/>
      <c r="O900" s="12"/>
      <c r="P900" s="12"/>
      <c r="Q900" s="12"/>
      <c r="R900" s="12"/>
      <c r="S900" s="12"/>
      <c r="T900" s="12"/>
    </row>
    <row r="901" spans="1:20" s="1" customFormat="1" x14ac:dyDescent="0.4">
      <c r="A901" s="12"/>
      <c r="B901" s="12"/>
      <c r="C901" s="42"/>
      <c r="D901" s="12"/>
      <c r="E901" s="12"/>
      <c r="F901" s="12"/>
      <c r="G901" s="12"/>
      <c r="H901" s="12"/>
      <c r="I901" s="12"/>
      <c r="J901" s="12"/>
      <c r="K901" s="12"/>
      <c r="L901" s="12"/>
      <c r="M901" s="49"/>
      <c r="N901" s="49"/>
      <c r="O901" s="12"/>
      <c r="P901" s="12"/>
      <c r="Q901" s="12"/>
      <c r="R901" s="12"/>
      <c r="S901" s="12"/>
      <c r="T901" s="12"/>
    </row>
    <row r="902" spans="1:20" s="1" customFormat="1" x14ac:dyDescent="0.4">
      <c r="A902" s="12"/>
      <c r="B902" s="12"/>
      <c r="C902" s="42"/>
      <c r="D902" s="12"/>
      <c r="E902" s="12"/>
      <c r="F902" s="12"/>
      <c r="G902" s="12"/>
      <c r="H902" s="12"/>
      <c r="I902" s="12"/>
      <c r="J902" s="12"/>
      <c r="K902" s="12"/>
      <c r="L902" s="12"/>
      <c r="M902" s="49"/>
      <c r="N902" s="49"/>
      <c r="O902" s="12"/>
      <c r="P902" s="12"/>
      <c r="Q902" s="12"/>
      <c r="R902" s="12"/>
      <c r="S902" s="12"/>
      <c r="T902" s="12"/>
    </row>
    <row r="903" spans="1:20" s="1" customFormat="1" x14ac:dyDescent="0.4">
      <c r="A903" s="12"/>
      <c r="B903" s="12"/>
      <c r="C903" s="42"/>
      <c r="D903" s="12"/>
      <c r="E903" s="12"/>
      <c r="F903" s="12"/>
      <c r="G903" s="12"/>
      <c r="H903" s="12"/>
      <c r="I903" s="12"/>
      <c r="J903" s="12"/>
      <c r="K903" s="12"/>
      <c r="L903" s="12"/>
      <c r="M903" s="49"/>
      <c r="N903" s="49"/>
      <c r="O903" s="12"/>
      <c r="P903" s="12"/>
      <c r="Q903" s="12"/>
      <c r="R903" s="12"/>
      <c r="S903" s="12"/>
      <c r="T903" s="12"/>
    </row>
    <row r="904" spans="1:20" s="1" customFormat="1" x14ac:dyDescent="0.4">
      <c r="A904" s="12"/>
      <c r="B904" s="12"/>
      <c r="C904" s="42"/>
      <c r="D904" s="12"/>
      <c r="E904" s="12"/>
      <c r="F904" s="12"/>
      <c r="G904" s="12"/>
      <c r="H904" s="12"/>
      <c r="I904" s="12"/>
      <c r="J904" s="12"/>
      <c r="K904" s="12"/>
      <c r="L904" s="12"/>
      <c r="M904" s="49"/>
      <c r="N904" s="49"/>
      <c r="O904" s="12"/>
      <c r="P904" s="12"/>
      <c r="Q904" s="12"/>
      <c r="R904" s="12"/>
      <c r="S904" s="12"/>
      <c r="T904" s="12"/>
    </row>
    <row r="905" spans="1:20" s="1" customFormat="1" x14ac:dyDescent="0.4">
      <c r="A905" s="12"/>
      <c r="B905" s="12"/>
      <c r="C905" s="42"/>
      <c r="D905" s="12"/>
      <c r="E905" s="12"/>
      <c r="F905" s="12"/>
      <c r="G905" s="12"/>
      <c r="H905" s="12"/>
      <c r="I905" s="12"/>
      <c r="J905" s="12"/>
      <c r="K905" s="12"/>
      <c r="L905" s="12"/>
      <c r="M905" s="49"/>
      <c r="N905" s="49"/>
      <c r="O905" s="12"/>
      <c r="P905" s="12"/>
      <c r="Q905" s="12"/>
      <c r="R905" s="12"/>
      <c r="S905" s="12"/>
      <c r="T905" s="12"/>
    </row>
    <row r="906" spans="1:20" s="1" customFormat="1" x14ac:dyDescent="0.4">
      <c r="A906" s="12"/>
      <c r="B906" s="12"/>
      <c r="C906" s="42"/>
      <c r="D906" s="12"/>
      <c r="E906" s="12"/>
      <c r="F906" s="12"/>
      <c r="G906" s="12"/>
      <c r="H906" s="12"/>
      <c r="I906" s="12"/>
      <c r="J906" s="12"/>
      <c r="K906" s="12"/>
      <c r="L906" s="12"/>
      <c r="M906" s="49"/>
      <c r="N906" s="49"/>
      <c r="O906" s="12"/>
      <c r="P906" s="12"/>
      <c r="Q906" s="12"/>
      <c r="R906" s="12"/>
      <c r="S906" s="12"/>
      <c r="T906" s="12"/>
    </row>
    <row r="907" spans="1:20" s="1" customFormat="1" x14ac:dyDescent="0.4">
      <c r="A907" s="12"/>
      <c r="B907" s="12"/>
      <c r="C907" s="42"/>
      <c r="D907" s="12"/>
      <c r="E907" s="12"/>
      <c r="F907" s="12"/>
      <c r="G907" s="12"/>
      <c r="H907" s="12"/>
      <c r="I907" s="12"/>
      <c r="J907" s="12"/>
      <c r="K907" s="12"/>
      <c r="L907" s="12"/>
      <c r="M907" s="49"/>
      <c r="N907" s="49"/>
      <c r="O907" s="12"/>
      <c r="P907" s="12"/>
      <c r="Q907" s="12"/>
      <c r="R907" s="12"/>
      <c r="S907" s="12"/>
      <c r="T907" s="12"/>
    </row>
    <row r="908" spans="1:20" s="1" customFormat="1" x14ac:dyDescent="0.4">
      <c r="A908" s="12"/>
      <c r="B908" s="12"/>
      <c r="C908" s="42"/>
      <c r="D908" s="12"/>
      <c r="E908" s="12"/>
      <c r="F908" s="12"/>
      <c r="G908" s="12"/>
      <c r="H908" s="12"/>
      <c r="I908" s="12"/>
      <c r="J908" s="12"/>
      <c r="K908" s="12"/>
      <c r="L908" s="12"/>
      <c r="M908" s="49"/>
      <c r="N908" s="49"/>
      <c r="O908" s="12"/>
      <c r="P908" s="12"/>
      <c r="Q908" s="12"/>
      <c r="R908" s="12"/>
      <c r="S908" s="12"/>
      <c r="T908" s="12"/>
    </row>
    <row r="909" spans="1:20" s="1" customFormat="1" x14ac:dyDescent="0.4">
      <c r="A909" s="12"/>
      <c r="B909" s="12"/>
      <c r="C909" s="42"/>
      <c r="D909" s="12"/>
      <c r="E909" s="12"/>
      <c r="F909" s="12"/>
      <c r="G909" s="12"/>
      <c r="H909" s="12"/>
      <c r="I909" s="12"/>
      <c r="J909" s="12"/>
      <c r="K909" s="12"/>
      <c r="L909" s="12"/>
      <c r="M909" s="49"/>
      <c r="N909" s="49"/>
      <c r="O909" s="12"/>
      <c r="P909" s="12"/>
      <c r="Q909" s="12"/>
      <c r="R909" s="12"/>
      <c r="S909" s="12"/>
      <c r="T909" s="12"/>
    </row>
    <row r="910" spans="1:20" s="1" customFormat="1" x14ac:dyDescent="0.4">
      <c r="A910" s="12"/>
      <c r="B910" s="12"/>
      <c r="C910" s="42"/>
      <c r="D910" s="12"/>
      <c r="E910" s="12"/>
      <c r="F910" s="12"/>
      <c r="G910" s="12"/>
      <c r="H910" s="12"/>
      <c r="I910" s="12"/>
      <c r="J910" s="12"/>
      <c r="K910" s="12"/>
      <c r="L910" s="12"/>
      <c r="M910" s="49"/>
      <c r="N910" s="49"/>
      <c r="O910" s="12"/>
      <c r="P910" s="12"/>
      <c r="Q910" s="12"/>
      <c r="R910" s="12"/>
      <c r="S910" s="12"/>
      <c r="T910" s="12"/>
    </row>
    <row r="911" spans="1:20" s="1" customFormat="1" x14ac:dyDescent="0.4">
      <c r="A911" s="12"/>
      <c r="B911" s="12"/>
      <c r="C911" s="42"/>
      <c r="D911" s="12"/>
      <c r="E911" s="12"/>
      <c r="F911" s="12"/>
      <c r="G911" s="12"/>
      <c r="H911" s="12"/>
      <c r="I911" s="12"/>
      <c r="J911" s="12"/>
      <c r="K911" s="12"/>
      <c r="L911" s="12"/>
      <c r="M911" s="49"/>
      <c r="N911" s="49"/>
      <c r="O911" s="12"/>
      <c r="P911" s="12"/>
      <c r="Q911" s="12"/>
      <c r="R911" s="12"/>
      <c r="S911" s="12"/>
      <c r="T911" s="12"/>
    </row>
    <row r="912" spans="1:20" s="1" customFormat="1" x14ac:dyDescent="0.4">
      <c r="A912" s="12"/>
      <c r="B912" s="12"/>
      <c r="C912" s="42"/>
      <c r="D912" s="12"/>
      <c r="E912" s="12"/>
      <c r="F912" s="12"/>
      <c r="G912" s="12"/>
      <c r="H912" s="12"/>
      <c r="I912" s="12"/>
      <c r="J912" s="12"/>
      <c r="K912" s="12"/>
      <c r="L912" s="12"/>
      <c r="M912" s="49"/>
      <c r="N912" s="49"/>
      <c r="O912" s="12"/>
      <c r="P912" s="12"/>
      <c r="Q912" s="12"/>
      <c r="R912" s="12"/>
      <c r="S912" s="12"/>
      <c r="T912" s="12"/>
    </row>
    <row r="913" spans="1:20" s="1" customFormat="1" x14ac:dyDescent="0.4">
      <c r="A913" s="12"/>
      <c r="B913" s="12"/>
      <c r="C913" s="42"/>
      <c r="D913" s="12"/>
      <c r="E913" s="12"/>
      <c r="F913" s="12"/>
      <c r="G913" s="12"/>
      <c r="H913" s="12"/>
      <c r="I913" s="12"/>
      <c r="J913" s="12"/>
      <c r="K913" s="12"/>
      <c r="L913" s="12"/>
      <c r="M913" s="49"/>
      <c r="N913" s="49"/>
      <c r="O913" s="12"/>
      <c r="P913" s="12"/>
      <c r="Q913" s="12"/>
      <c r="R913" s="12"/>
      <c r="S913" s="12"/>
      <c r="T913" s="12"/>
    </row>
    <row r="914" spans="1:20" s="1" customFormat="1" x14ac:dyDescent="0.4">
      <c r="A914" s="12"/>
      <c r="B914" s="12"/>
      <c r="C914" s="42"/>
      <c r="D914" s="12"/>
      <c r="E914" s="12"/>
      <c r="F914" s="12"/>
      <c r="G914" s="12"/>
      <c r="H914" s="12"/>
      <c r="I914" s="12"/>
      <c r="J914" s="12"/>
      <c r="K914" s="12"/>
      <c r="L914" s="12"/>
      <c r="M914" s="49"/>
      <c r="N914" s="49"/>
      <c r="O914" s="12"/>
      <c r="P914" s="12"/>
      <c r="Q914" s="12"/>
      <c r="R914" s="12"/>
      <c r="S914" s="12"/>
      <c r="T914" s="12"/>
    </row>
    <row r="915" spans="1:20" s="1" customFormat="1" x14ac:dyDescent="0.4">
      <c r="A915" s="12"/>
      <c r="B915" s="12"/>
      <c r="C915" s="42"/>
      <c r="D915" s="12"/>
      <c r="E915" s="12"/>
      <c r="F915" s="12"/>
      <c r="G915" s="12"/>
      <c r="H915" s="12"/>
      <c r="I915" s="12"/>
      <c r="J915" s="12"/>
      <c r="K915" s="12"/>
      <c r="L915" s="12"/>
      <c r="M915" s="49"/>
      <c r="N915" s="49"/>
      <c r="O915" s="12"/>
      <c r="P915" s="12"/>
      <c r="Q915" s="12"/>
      <c r="R915" s="12"/>
      <c r="S915" s="12"/>
      <c r="T915" s="12"/>
    </row>
    <row r="916" spans="1:20" s="1" customFormat="1" x14ac:dyDescent="0.4">
      <c r="A916" s="12"/>
      <c r="B916" s="12"/>
      <c r="C916" s="42"/>
      <c r="D916" s="12"/>
      <c r="E916" s="12"/>
      <c r="F916" s="12"/>
      <c r="G916" s="12"/>
      <c r="H916" s="12"/>
      <c r="I916" s="12"/>
      <c r="J916" s="12"/>
      <c r="K916" s="12"/>
      <c r="L916" s="12"/>
      <c r="M916" s="49"/>
      <c r="N916" s="49"/>
      <c r="O916" s="12"/>
      <c r="P916" s="12"/>
      <c r="Q916" s="12"/>
      <c r="R916" s="12"/>
      <c r="S916" s="12"/>
      <c r="T916" s="12"/>
    </row>
    <row r="917" spans="1:20" s="1" customFormat="1" x14ac:dyDescent="0.4">
      <c r="A917" s="12"/>
      <c r="B917" s="12"/>
      <c r="C917" s="42"/>
      <c r="D917" s="12"/>
      <c r="E917" s="12"/>
      <c r="F917" s="12"/>
      <c r="G917" s="12"/>
      <c r="H917" s="12"/>
      <c r="I917" s="12"/>
      <c r="J917" s="12"/>
      <c r="K917" s="12"/>
      <c r="L917" s="12"/>
      <c r="M917" s="49"/>
      <c r="N917" s="49"/>
      <c r="O917" s="12"/>
      <c r="P917" s="12"/>
      <c r="Q917" s="12"/>
      <c r="R917" s="12"/>
      <c r="S917" s="12"/>
      <c r="T917" s="12"/>
    </row>
    <row r="918" spans="1:20" s="1" customFormat="1" x14ac:dyDescent="0.4">
      <c r="A918" s="12"/>
      <c r="B918" s="12"/>
      <c r="C918" s="42"/>
      <c r="D918" s="12"/>
      <c r="E918" s="12"/>
      <c r="F918" s="12"/>
      <c r="G918" s="12"/>
      <c r="H918" s="12"/>
      <c r="I918" s="12"/>
      <c r="J918" s="12"/>
      <c r="K918" s="12"/>
      <c r="L918" s="12"/>
      <c r="M918" s="49"/>
      <c r="N918" s="49"/>
      <c r="O918" s="12"/>
      <c r="P918" s="12"/>
      <c r="Q918" s="12"/>
      <c r="R918" s="12"/>
      <c r="S918" s="12"/>
      <c r="T918" s="12"/>
    </row>
    <row r="919" spans="1:20" s="1" customFormat="1" x14ac:dyDescent="0.4">
      <c r="A919" s="12"/>
      <c r="B919" s="12"/>
      <c r="C919" s="42"/>
      <c r="D919" s="12"/>
      <c r="E919" s="12"/>
      <c r="F919" s="12"/>
      <c r="G919" s="12"/>
      <c r="H919" s="12"/>
      <c r="I919" s="12"/>
      <c r="J919" s="12"/>
      <c r="K919" s="12"/>
      <c r="L919" s="12"/>
      <c r="M919" s="49"/>
      <c r="N919" s="49"/>
      <c r="O919" s="12"/>
      <c r="P919" s="12"/>
      <c r="Q919" s="12"/>
      <c r="R919" s="12"/>
      <c r="S919" s="12"/>
      <c r="T919" s="12"/>
    </row>
    <row r="920" spans="1:20" s="1" customFormat="1" x14ac:dyDescent="0.4">
      <c r="A920" s="12"/>
      <c r="B920" s="12"/>
      <c r="C920" s="42"/>
      <c r="D920" s="12"/>
      <c r="E920" s="12"/>
      <c r="F920" s="12"/>
      <c r="G920" s="12"/>
      <c r="H920" s="12"/>
      <c r="I920" s="12"/>
      <c r="J920" s="12"/>
      <c r="K920" s="12"/>
      <c r="L920" s="12"/>
      <c r="M920" s="49"/>
      <c r="N920" s="49"/>
      <c r="O920" s="12"/>
      <c r="P920" s="12"/>
      <c r="Q920" s="12"/>
      <c r="R920" s="12"/>
      <c r="S920" s="12"/>
      <c r="T920" s="12"/>
    </row>
    <row r="921" spans="1:20" s="1" customFormat="1" x14ac:dyDescent="0.4">
      <c r="A921" s="12"/>
      <c r="B921" s="12"/>
      <c r="C921" s="42"/>
      <c r="D921" s="12"/>
      <c r="E921" s="12"/>
      <c r="F921" s="12"/>
      <c r="G921" s="12"/>
      <c r="H921" s="12"/>
      <c r="I921" s="12"/>
      <c r="J921" s="12"/>
      <c r="K921" s="12"/>
      <c r="L921" s="12"/>
      <c r="M921" s="49"/>
      <c r="N921" s="49"/>
      <c r="O921" s="12"/>
      <c r="P921" s="12"/>
      <c r="Q921" s="12"/>
      <c r="R921" s="12"/>
      <c r="S921" s="12"/>
      <c r="T921" s="12"/>
    </row>
    <row r="922" spans="1:20" s="1" customFormat="1" x14ac:dyDescent="0.4">
      <c r="A922" s="12"/>
      <c r="B922" s="12"/>
      <c r="C922" s="42"/>
      <c r="D922" s="12"/>
      <c r="E922" s="12"/>
      <c r="F922" s="12"/>
      <c r="G922" s="12"/>
      <c r="H922" s="12"/>
      <c r="I922" s="12"/>
      <c r="J922" s="12"/>
      <c r="K922" s="12"/>
      <c r="L922" s="12"/>
      <c r="M922" s="49"/>
      <c r="N922" s="49"/>
      <c r="O922" s="12"/>
      <c r="P922" s="12"/>
      <c r="Q922" s="12"/>
      <c r="R922" s="12"/>
      <c r="S922" s="12"/>
      <c r="T922" s="12"/>
    </row>
    <row r="923" spans="1:20" s="1" customFormat="1" x14ac:dyDescent="0.4">
      <c r="A923" s="12"/>
      <c r="B923" s="12"/>
      <c r="C923" s="42"/>
      <c r="D923" s="12"/>
      <c r="E923" s="12"/>
      <c r="F923" s="12"/>
      <c r="G923" s="12"/>
      <c r="H923" s="12"/>
      <c r="I923" s="12"/>
      <c r="J923" s="12"/>
      <c r="K923" s="12"/>
      <c r="L923" s="12"/>
      <c r="M923" s="49"/>
      <c r="N923" s="49"/>
      <c r="O923" s="12"/>
      <c r="P923" s="12"/>
      <c r="Q923" s="12"/>
      <c r="R923" s="12"/>
      <c r="S923" s="12"/>
      <c r="T923" s="12"/>
    </row>
    <row r="924" spans="1:20" s="1" customFormat="1" x14ac:dyDescent="0.4">
      <c r="A924" s="12"/>
      <c r="B924" s="12"/>
      <c r="C924" s="42"/>
      <c r="D924" s="12"/>
      <c r="E924" s="12"/>
      <c r="F924" s="12"/>
      <c r="G924" s="12"/>
      <c r="H924" s="12"/>
      <c r="I924" s="12"/>
      <c r="J924" s="12"/>
      <c r="K924" s="12"/>
      <c r="L924" s="12"/>
      <c r="M924" s="49"/>
      <c r="N924" s="49"/>
      <c r="O924" s="12"/>
      <c r="P924" s="12"/>
      <c r="Q924" s="12"/>
      <c r="R924" s="12"/>
      <c r="S924" s="12"/>
      <c r="T924" s="12"/>
    </row>
    <row r="925" spans="1:20" s="1" customFormat="1" x14ac:dyDescent="0.4">
      <c r="A925" s="12"/>
      <c r="B925" s="12"/>
      <c r="C925" s="42"/>
      <c r="D925" s="12"/>
      <c r="E925" s="12"/>
      <c r="F925" s="12"/>
      <c r="G925" s="12"/>
      <c r="H925" s="12"/>
      <c r="I925" s="12"/>
      <c r="J925" s="12"/>
      <c r="K925" s="12"/>
      <c r="L925" s="12"/>
      <c r="M925" s="49"/>
      <c r="N925" s="49"/>
      <c r="O925" s="12"/>
      <c r="P925" s="12"/>
      <c r="Q925" s="12"/>
      <c r="R925" s="12"/>
      <c r="S925" s="12"/>
      <c r="T925" s="12"/>
    </row>
    <row r="926" spans="1:20" s="1" customFormat="1" x14ac:dyDescent="0.4">
      <c r="A926" s="12"/>
      <c r="B926" s="12"/>
      <c r="C926" s="42"/>
      <c r="D926" s="12"/>
      <c r="E926" s="12"/>
      <c r="F926" s="12"/>
      <c r="G926" s="12"/>
      <c r="H926" s="12"/>
      <c r="I926" s="12"/>
      <c r="J926" s="12"/>
      <c r="K926" s="12"/>
      <c r="L926" s="12"/>
      <c r="M926" s="49"/>
      <c r="N926" s="49"/>
      <c r="O926" s="12"/>
      <c r="P926" s="12"/>
      <c r="Q926" s="12"/>
      <c r="R926" s="12"/>
      <c r="S926" s="12"/>
      <c r="T926" s="12"/>
    </row>
    <row r="927" spans="1:20" s="1" customFormat="1" x14ac:dyDescent="0.4">
      <c r="A927" s="12"/>
      <c r="B927" s="12"/>
      <c r="C927" s="42"/>
      <c r="D927" s="12"/>
      <c r="E927" s="12"/>
      <c r="F927" s="12"/>
      <c r="G927" s="12"/>
      <c r="H927" s="12"/>
      <c r="I927" s="12"/>
      <c r="J927" s="12"/>
      <c r="K927" s="12"/>
      <c r="L927" s="12"/>
      <c r="M927" s="49"/>
      <c r="N927" s="49"/>
      <c r="O927" s="12"/>
      <c r="P927" s="12"/>
      <c r="Q927" s="12"/>
      <c r="R927" s="12"/>
      <c r="S927" s="12"/>
      <c r="T927" s="12"/>
    </row>
    <row r="928" spans="1:20" s="1" customFormat="1" x14ac:dyDescent="0.4">
      <c r="A928" s="12"/>
      <c r="B928" s="12"/>
      <c r="C928" s="42"/>
      <c r="D928" s="12"/>
      <c r="E928" s="12"/>
      <c r="F928" s="12"/>
      <c r="G928" s="12"/>
      <c r="H928" s="12"/>
      <c r="I928" s="12"/>
      <c r="J928" s="12"/>
      <c r="K928" s="12"/>
      <c r="L928" s="12"/>
      <c r="M928" s="49"/>
      <c r="N928" s="49"/>
      <c r="O928" s="12"/>
      <c r="P928" s="12"/>
      <c r="Q928" s="12"/>
      <c r="R928" s="12"/>
      <c r="S928" s="12"/>
      <c r="T928" s="12"/>
    </row>
    <row r="929" spans="1:20" s="1" customFormat="1" x14ac:dyDescent="0.4">
      <c r="A929" s="12"/>
      <c r="B929" s="12"/>
      <c r="C929" s="42"/>
      <c r="D929" s="12"/>
      <c r="E929" s="12"/>
      <c r="F929" s="12"/>
      <c r="G929" s="12"/>
      <c r="H929" s="12"/>
      <c r="I929" s="12"/>
      <c r="J929" s="12"/>
      <c r="K929" s="12"/>
      <c r="L929" s="12"/>
      <c r="M929" s="49"/>
      <c r="N929" s="49"/>
      <c r="O929" s="12"/>
      <c r="P929" s="12"/>
      <c r="Q929" s="12"/>
      <c r="R929" s="12"/>
      <c r="S929" s="12"/>
      <c r="T929" s="12"/>
    </row>
    <row r="930" spans="1:20" s="1" customFormat="1" x14ac:dyDescent="0.4">
      <c r="A930" s="12"/>
      <c r="B930" s="12"/>
      <c r="C930" s="42"/>
      <c r="D930" s="12"/>
      <c r="E930" s="12"/>
      <c r="F930" s="12"/>
      <c r="G930" s="12"/>
      <c r="H930" s="12"/>
      <c r="I930" s="12"/>
      <c r="J930" s="12"/>
      <c r="K930" s="12"/>
      <c r="L930" s="12"/>
      <c r="M930" s="49"/>
      <c r="N930" s="49"/>
      <c r="O930" s="12"/>
      <c r="P930" s="12"/>
      <c r="Q930" s="12"/>
      <c r="R930" s="12"/>
      <c r="S930" s="12"/>
      <c r="T930" s="12"/>
    </row>
    <row r="931" spans="1:20" s="1" customFormat="1" x14ac:dyDescent="0.4">
      <c r="A931" s="12"/>
      <c r="B931" s="12"/>
      <c r="C931" s="42"/>
      <c r="D931" s="12"/>
      <c r="E931" s="12"/>
      <c r="F931" s="12"/>
      <c r="G931" s="12"/>
      <c r="H931" s="12"/>
      <c r="I931" s="12"/>
      <c r="J931" s="12"/>
      <c r="K931" s="12"/>
      <c r="L931" s="12"/>
      <c r="M931" s="49"/>
      <c r="N931" s="49"/>
      <c r="O931" s="12"/>
      <c r="P931" s="12"/>
      <c r="Q931" s="12"/>
      <c r="R931" s="12"/>
      <c r="S931" s="12"/>
      <c r="T931" s="12"/>
    </row>
    <row r="932" spans="1:20" s="1" customFormat="1" x14ac:dyDescent="0.4">
      <c r="A932" s="12"/>
      <c r="B932" s="12"/>
      <c r="C932" s="42"/>
      <c r="D932" s="12"/>
      <c r="E932" s="12"/>
      <c r="F932" s="12"/>
      <c r="G932" s="12"/>
      <c r="H932" s="12"/>
      <c r="I932" s="12"/>
      <c r="J932" s="12"/>
      <c r="K932" s="12"/>
      <c r="L932" s="12"/>
      <c r="M932" s="49"/>
      <c r="N932" s="49"/>
      <c r="O932" s="12"/>
      <c r="P932" s="12"/>
      <c r="Q932" s="12"/>
      <c r="R932" s="12"/>
      <c r="S932" s="12"/>
      <c r="T932" s="12"/>
    </row>
    <row r="933" spans="1:20" s="1" customFormat="1" x14ac:dyDescent="0.4">
      <c r="A933" s="12"/>
      <c r="B933" s="12"/>
      <c r="C933" s="42"/>
      <c r="D933" s="12"/>
      <c r="E933" s="12"/>
      <c r="F933" s="12"/>
      <c r="G933" s="12"/>
      <c r="H933" s="12"/>
      <c r="I933" s="12"/>
      <c r="J933" s="12"/>
      <c r="K933" s="12"/>
      <c r="L933" s="12"/>
      <c r="M933" s="49"/>
      <c r="N933" s="49"/>
      <c r="O933" s="12"/>
      <c r="P933" s="12"/>
      <c r="Q933" s="12"/>
      <c r="R933" s="12"/>
      <c r="S933" s="12"/>
      <c r="T933" s="12"/>
    </row>
    <row r="934" spans="1:20" s="1" customFormat="1" x14ac:dyDescent="0.4">
      <c r="A934" s="12"/>
      <c r="B934" s="12"/>
      <c r="C934" s="42"/>
      <c r="D934" s="12"/>
      <c r="E934" s="12"/>
      <c r="F934" s="12"/>
      <c r="G934" s="12"/>
      <c r="H934" s="12"/>
      <c r="I934" s="12"/>
      <c r="J934" s="12"/>
      <c r="K934" s="12"/>
      <c r="L934" s="12"/>
      <c r="M934" s="49"/>
      <c r="N934" s="49"/>
      <c r="O934" s="12"/>
      <c r="P934" s="12"/>
      <c r="Q934" s="12"/>
      <c r="R934" s="12"/>
      <c r="S934" s="12"/>
      <c r="T934" s="12"/>
    </row>
    <row r="935" spans="1:20" s="1" customFormat="1" x14ac:dyDescent="0.4">
      <c r="A935" s="12"/>
      <c r="B935" s="12"/>
      <c r="C935" s="42"/>
      <c r="D935" s="12"/>
      <c r="E935" s="12"/>
      <c r="F935" s="12"/>
      <c r="G935" s="12"/>
      <c r="H935" s="12"/>
      <c r="I935" s="12"/>
      <c r="J935" s="12"/>
      <c r="K935" s="12"/>
      <c r="L935" s="12"/>
      <c r="M935" s="49"/>
      <c r="N935" s="49"/>
      <c r="O935" s="12"/>
      <c r="P935" s="12"/>
      <c r="Q935" s="12"/>
      <c r="R935" s="12"/>
      <c r="S935" s="12"/>
      <c r="T935" s="12"/>
    </row>
    <row r="936" spans="1:20" s="1" customFormat="1" x14ac:dyDescent="0.4">
      <c r="A936" s="12"/>
      <c r="B936" s="12"/>
      <c r="C936" s="42"/>
      <c r="D936" s="12"/>
      <c r="E936" s="12"/>
      <c r="F936" s="12"/>
      <c r="G936" s="12"/>
      <c r="H936" s="12"/>
      <c r="I936" s="12"/>
      <c r="J936" s="12"/>
      <c r="K936" s="12"/>
      <c r="L936" s="12"/>
      <c r="M936" s="49"/>
      <c r="N936" s="49"/>
      <c r="O936" s="12"/>
      <c r="P936" s="12"/>
      <c r="Q936" s="12"/>
      <c r="R936" s="12"/>
      <c r="S936" s="12"/>
      <c r="T936" s="12"/>
    </row>
    <row r="937" spans="1:20" s="1" customFormat="1" x14ac:dyDescent="0.4">
      <c r="A937" s="12"/>
      <c r="B937" s="12"/>
      <c r="C937" s="42"/>
      <c r="D937" s="12"/>
      <c r="E937" s="12"/>
      <c r="F937" s="12"/>
      <c r="G937" s="12"/>
      <c r="H937" s="12"/>
      <c r="I937" s="12"/>
      <c r="J937" s="12"/>
      <c r="K937" s="12"/>
      <c r="L937" s="12"/>
      <c r="M937" s="49"/>
      <c r="N937" s="49"/>
      <c r="O937" s="12"/>
      <c r="P937" s="12"/>
      <c r="Q937" s="12"/>
      <c r="R937" s="12"/>
      <c r="S937" s="12"/>
      <c r="T937" s="12"/>
    </row>
    <row r="938" spans="1:20" s="1" customFormat="1" x14ac:dyDescent="0.4">
      <c r="A938" s="12"/>
      <c r="B938" s="12"/>
      <c r="C938" s="42"/>
      <c r="D938" s="12"/>
      <c r="E938" s="12"/>
      <c r="F938" s="12"/>
      <c r="G938" s="12"/>
      <c r="H938" s="12"/>
      <c r="I938" s="12"/>
      <c r="J938" s="12"/>
      <c r="K938" s="12"/>
      <c r="L938" s="12"/>
      <c r="M938" s="49"/>
      <c r="N938" s="49"/>
      <c r="O938" s="12"/>
      <c r="P938" s="12"/>
      <c r="Q938" s="12"/>
      <c r="R938" s="12"/>
      <c r="S938" s="12"/>
      <c r="T938" s="12"/>
    </row>
    <row r="939" spans="1:20" s="1" customFormat="1" x14ac:dyDescent="0.4">
      <c r="A939" s="12"/>
      <c r="B939" s="12"/>
      <c r="C939" s="42"/>
      <c r="D939" s="12"/>
      <c r="E939" s="12"/>
      <c r="F939" s="12"/>
      <c r="G939" s="12"/>
      <c r="H939" s="12"/>
      <c r="I939" s="12"/>
      <c r="J939" s="12"/>
      <c r="K939" s="12"/>
      <c r="L939" s="12"/>
      <c r="M939" s="49"/>
      <c r="N939" s="49"/>
      <c r="O939" s="12"/>
      <c r="P939" s="12"/>
      <c r="Q939" s="12"/>
      <c r="R939" s="12"/>
      <c r="S939" s="12"/>
      <c r="T939" s="12"/>
    </row>
    <row r="940" spans="1:20" s="1" customFormat="1" x14ac:dyDescent="0.4">
      <c r="A940" s="12"/>
      <c r="B940" s="12"/>
      <c r="C940" s="42"/>
      <c r="D940" s="12"/>
      <c r="E940" s="12"/>
      <c r="F940" s="12"/>
      <c r="G940" s="12"/>
      <c r="H940" s="12"/>
      <c r="I940" s="12"/>
      <c r="J940" s="12"/>
      <c r="K940" s="12"/>
      <c r="L940" s="12"/>
      <c r="M940" s="49"/>
      <c r="N940" s="49"/>
      <c r="O940" s="12"/>
      <c r="P940" s="12"/>
      <c r="Q940" s="12"/>
      <c r="R940" s="12"/>
      <c r="S940" s="12"/>
      <c r="T940" s="12"/>
    </row>
    <row r="941" spans="1:20" s="1" customFormat="1" x14ac:dyDescent="0.4">
      <c r="A941" s="12"/>
      <c r="B941" s="12"/>
      <c r="C941" s="42"/>
      <c r="D941" s="12"/>
      <c r="E941" s="12"/>
      <c r="F941" s="12"/>
      <c r="G941" s="12"/>
      <c r="H941" s="12"/>
      <c r="I941" s="12"/>
      <c r="J941" s="12"/>
      <c r="K941" s="12"/>
      <c r="L941" s="12"/>
      <c r="M941" s="49"/>
      <c r="N941" s="49"/>
      <c r="O941" s="12"/>
      <c r="P941" s="12"/>
      <c r="Q941" s="12"/>
      <c r="R941" s="12"/>
      <c r="S941" s="12"/>
      <c r="T941" s="12"/>
    </row>
    <row r="942" spans="1:20" s="1" customFormat="1" x14ac:dyDescent="0.4">
      <c r="A942" s="12"/>
      <c r="B942" s="12"/>
      <c r="C942" s="42"/>
      <c r="D942" s="12"/>
      <c r="E942" s="12"/>
      <c r="F942" s="12"/>
      <c r="G942" s="12"/>
      <c r="H942" s="12"/>
      <c r="I942" s="12"/>
      <c r="J942" s="12"/>
      <c r="K942" s="12"/>
      <c r="L942" s="12"/>
      <c r="M942" s="49"/>
      <c r="N942" s="49"/>
      <c r="O942" s="12"/>
      <c r="P942" s="12"/>
      <c r="Q942" s="12"/>
      <c r="R942" s="12"/>
      <c r="S942" s="12"/>
      <c r="T942" s="12"/>
    </row>
    <row r="943" spans="1:20" s="1" customFormat="1" x14ac:dyDescent="0.4">
      <c r="A943" s="12"/>
      <c r="B943" s="12"/>
      <c r="C943" s="42"/>
      <c r="D943" s="12"/>
      <c r="E943" s="12"/>
      <c r="F943" s="12"/>
      <c r="G943" s="12"/>
      <c r="H943" s="12"/>
      <c r="I943" s="12"/>
      <c r="J943" s="12"/>
      <c r="K943" s="12"/>
      <c r="L943" s="12"/>
      <c r="M943" s="49"/>
      <c r="N943" s="49"/>
      <c r="O943" s="12"/>
      <c r="P943" s="12"/>
      <c r="Q943" s="12"/>
      <c r="R943" s="12"/>
      <c r="S943" s="12"/>
      <c r="T943" s="12"/>
    </row>
    <row r="944" spans="1:20" s="1" customFormat="1" x14ac:dyDescent="0.4">
      <c r="A944" s="12"/>
      <c r="B944" s="12"/>
      <c r="C944" s="42"/>
      <c r="D944" s="12"/>
      <c r="E944" s="12"/>
      <c r="F944" s="12"/>
      <c r="G944" s="12"/>
      <c r="H944" s="12"/>
      <c r="I944" s="12"/>
      <c r="J944" s="12"/>
      <c r="K944" s="12"/>
      <c r="L944" s="12"/>
      <c r="M944" s="49"/>
      <c r="N944" s="49"/>
      <c r="O944" s="12"/>
      <c r="P944" s="12"/>
      <c r="Q944" s="12"/>
      <c r="R944" s="12"/>
      <c r="S944" s="12"/>
      <c r="T944" s="12"/>
    </row>
    <row r="945" spans="1:20" s="1" customFormat="1" x14ac:dyDescent="0.4">
      <c r="A945" s="12"/>
      <c r="B945" s="12"/>
      <c r="C945" s="42"/>
      <c r="D945" s="12"/>
      <c r="E945" s="12"/>
      <c r="F945" s="12"/>
      <c r="G945" s="12"/>
      <c r="H945" s="12"/>
      <c r="I945" s="12"/>
      <c r="J945" s="12"/>
      <c r="K945" s="12"/>
      <c r="L945" s="12"/>
      <c r="M945" s="49"/>
      <c r="N945" s="49"/>
      <c r="O945" s="12"/>
      <c r="P945" s="12"/>
      <c r="Q945" s="12"/>
      <c r="R945" s="12"/>
      <c r="S945" s="12"/>
      <c r="T945" s="12"/>
    </row>
    <row r="946" spans="1:20" s="1" customFormat="1" x14ac:dyDescent="0.4">
      <c r="A946" s="12"/>
      <c r="B946" s="12"/>
      <c r="C946" s="42"/>
      <c r="D946" s="12"/>
      <c r="E946" s="12"/>
      <c r="F946" s="12"/>
      <c r="G946" s="12"/>
      <c r="H946" s="12"/>
      <c r="I946" s="12"/>
      <c r="J946" s="12"/>
      <c r="K946" s="12"/>
      <c r="L946" s="12"/>
      <c r="M946" s="49"/>
      <c r="N946" s="49"/>
      <c r="O946" s="12"/>
      <c r="P946" s="12"/>
      <c r="Q946" s="12"/>
      <c r="R946" s="12"/>
      <c r="S946" s="12"/>
      <c r="T946" s="12"/>
    </row>
    <row r="947" spans="1:20" s="1" customFormat="1" x14ac:dyDescent="0.4">
      <c r="A947" s="12"/>
      <c r="B947" s="12"/>
      <c r="C947" s="42"/>
      <c r="D947" s="12"/>
      <c r="E947" s="12"/>
      <c r="F947" s="12"/>
      <c r="G947" s="12"/>
      <c r="H947" s="12"/>
      <c r="I947" s="12"/>
      <c r="J947" s="12"/>
      <c r="K947" s="12"/>
      <c r="L947" s="12"/>
      <c r="M947" s="49"/>
      <c r="N947" s="49"/>
      <c r="O947" s="12"/>
      <c r="P947" s="12"/>
      <c r="Q947" s="12"/>
      <c r="R947" s="12"/>
      <c r="S947" s="12"/>
      <c r="T947" s="12"/>
    </row>
    <row r="948" spans="1:20" s="1" customFormat="1" x14ac:dyDescent="0.4">
      <c r="A948" s="12"/>
      <c r="B948" s="12"/>
      <c r="C948" s="42"/>
      <c r="D948" s="12"/>
      <c r="E948" s="12"/>
      <c r="F948" s="12"/>
      <c r="G948" s="12"/>
      <c r="H948" s="12"/>
      <c r="I948" s="12"/>
      <c r="J948" s="12"/>
      <c r="K948" s="12"/>
      <c r="L948" s="12"/>
      <c r="M948" s="49"/>
      <c r="N948" s="49"/>
      <c r="O948" s="12"/>
      <c r="P948" s="12"/>
      <c r="Q948" s="12"/>
      <c r="R948" s="12"/>
      <c r="S948" s="12"/>
      <c r="T948" s="12"/>
    </row>
    <row r="949" spans="1:20" s="1" customFormat="1" x14ac:dyDescent="0.4">
      <c r="A949" s="12"/>
      <c r="B949" s="12"/>
      <c r="C949" s="42"/>
      <c r="D949" s="12"/>
      <c r="E949" s="12"/>
      <c r="F949" s="12"/>
      <c r="G949" s="12"/>
      <c r="H949" s="12"/>
      <c r="I949" s="12"/>
      <c r="J949" s="12"/>
      <c r="K949" s="12"/>
      <c r="L949" s="12"/>
      <c r="M949" s="49"/>
      <c r="N949" s="49"/>
      <c r="O949" s="12"/>
      <c r="P949" s="12"/>
      <c r="Q949" s="12"/>
      <c r="R949" s="12"/>
      <c r="S949" s="12"/>
      <c r="T949" s="12"/>
    </row>
    <row r="950" spans="1:20" s="1" customFormat="1" x14ac:dyDescent="0.4">
      <c r="A950" s="12"/>
      <c r="B950" s="12"/>
      <c r="C950" s="42"/>
      <c r="D950" s="12"/>
      <c r="E950" s="12"/>
      <c r="F950" s="12"/>
      <c r="G950" s="12"/>
      <c r="H950" s="12"/>
      <c r="I950" s="12"/>
      <c r="J950" s="12"/>
      <c r="K950" s="12"/>
      <c r="L950" s="12"/>
      <c r="M950" s="49"/>
      <c r="N950" s="49"/>
      <c r="O950" s="12"/>
      <c r="P950" s="12"/>
      <c r="Q950" s="12"/>
      <c r="R950" s="12"/>
      <c r="S950" s="12"/>
      <c r="T950" s="12"/>
    </row>
    <row r="951" spans="1:20" s="1" customFormat="1" x14ac:dyDescent="0.4">
      <c r="A951" s="12"/>
      <c r="B951" s="12"/>
      <c r="C951" s="42"/>
      <c r="D951" s="12"/>
      <c r="E951" s="12"/>
      <c r="F951" s="12"/>
      <c r="G951" s="12"/>
      <c r="H951" s="12"/>
      <c r="I951" s="12"/>
      <c r="J951" s="12"/>
      <c r="K951" s="12"/>
      <c r="L951" s="12"/>
      <c r="M951" s="49"/>
      <c r="N951" s="49"/>
      <c r="O951" s="12"/>
      <c r="P951" s="12"/>
      <c r="Q951" s="12"/>
      <c r="R951" s="12"/>
      <c r="S951" s="12"/>
      <c r="T951" s="12"/>
    </row>
    <row r="952" spans="1:20" s="1" customFormat="1" x14ac:dyDescent="0.4">
      <c r="A952" s="12"/>
      <c r="B952" s="12"/>
      <c r="C952" s="42"/>
      <c r="D952" s="12"/>
      <c r="E952" s="12"/>
      <c r="F952" s="12"/>
      <c r="G952" s="12"/>
      <c r="H952" s="12"/>
      <c r="I952" s="12"/>
      <c r="J952" s="12"/>
      <c r="K952" s="12"/>
      <c r="L952" s="12"/>
      <c r="M952" s="49"/>
      <c r="N952" s="49"/>
      <c r="O952" s="12"/>
      <c r="P952" s="12"/>
      <c r="Q952" s="12"/>
      <c r="R952" s="12"/>
      <c r="S952" s="12"/>
      <c r="T952" s="12"/>
    </row>
    <row r="953" spans="1:20" s="1" customFormat="1" x14ac:dyDescent="0.4">
      <c r="A953" s="12"/>
      <c r="B953" s="12"/>
      <c r="C953" s="42"/>
      <c r="D953" s="12"/>
      <c r="E953" s="12"/>
      <c r="F953" s="12"/>
      <c r="G953" s="12"/>
      <c r="H953" s="12"/>
      <c r="I953" s="12"/>
      <c r="J953" s="12"/>
      <c r="K953" s="12"/>
      <c r="L953" s="12"/>
      <c r="M953" s="49"/>
      <c r="N953" s="49"/>
      <c r="O953" s="12"/>
      <c r="P953" s="12"/>
      <c r="Q953" s="12"/>
      <c r="R953" s="12"/>
      <c r="S953" s="12"/>
      <c r="T953" s="12"/>
    </row>
    <row r="954" spans="1:20" s="1" customFormat="1" x14ac:dyDescent="0.4">
      <c r="A954" s="12"/>
      <c r="B954" s="12"/>
      <c r="C954" s="42"/>
      <c r="D954" s="12"/>
      <c r="E954" s="12"/>
      <c r="F954" s="12"/>
      <c r="G954" s="12"/>
      <c r="H954" s="12"/>
      <c r="I954" s="12"/>
      <c r="J954" s="12"/>
      <c r="K954" s="12"/>
      <c r="L954" s="12"/>
      <c r="M954" s="49"/>
      <c r="N954" s="49"/>
      <c r="O954" s="12"/>
      <c r="P954" s="12"/>
      <c r="Q954" s="12"/>
      <c r="R954" s="12"/>
      <c r="S954" s="12"/>
      <c r="T954" s="12"/>
    </row>
    <row r="955" spans="1:20" s="1" customFormat="1" x14ac:dyDescent="0.4">
      <c r="A955" s="12"/>
      <c r="B955" s="12"/>
      <c r="C955" s="42"/>
      <c r="D955" s="12"/>
      <c r="E955" s="12"/>
      <c r="F955" s="12"/>
      <c r="G955" s="12"/>
      <c r="H955" s="12"/>
      <c r="I955" s="12"/>
      <c r="J955" s="12"/>
      <c r="K955" s="12"/>
      <c r="L955" s="12"/>
      <c r="M955" s="49"/>
      <c r="N955" s="49"/>
      <c r="O955" s="12"/>
      <c r="P955" s="12"/>
      <c r="Q955" s="12"/>
      <c r="R955" s="12"/>
      <c r="S955" s="12"/>
      <c r="T955" s="12"/>
    </row>
    <row r="956" spans="1:20" s="1" customFormat="1" x14ac:dyDescent="0.4">
      <c r="A956" s="12"/>
      <c r="B956" s="12"/>
      <c r="C956" s="42"/>
      <c r="D956" s="12"/>
      <c r="E956" s="12"/>
      <c r="F956" s="12"/>
      <c r="G956" s="12"/>
      <c r="H956" s="12"/>
      <c r="I956" s="12"/>
      <c r="J956" s="12"/>
      <c r="K956" s="12"/>
      <c r="L956" s="12"/>
      <c r="M956" s="49"/>
      <c r="N956" s="49"/>
      <c r="O956" s="12"/>
      <c r="P956" s="12"/>
      <c r="Q956" s="12"/>
      <c r="R956" s="12"/>
      <c r="S956" s="12"/>
      <c r="T956" s="12"/>
    </row>
    <row r="957" spans="1:20" s="1" customFormat="1" x14ac:dyDescent="0.4">
      <c r="A957" s="12"/>
      <c r="B957" s="12"/>
      <c r="C957" s="42"/>
      <c r="D957" s="12"/>
      <c r="E957" s="12"/>
      <c r="F957" s="12"/>
      <c r="G957" s="12"/>
      <c r="H957" s="12"/>
      <c r="I957" s="12"/>
      <c r="J957" s="12"/>
      <c r="K957" s="12"/>
      <c r="L957" s="12"/>
      <c r="M957" s="49"/>
      <c r="N957" s="49"/>
      <c r="O957" s="12"/>
      <c r="P957" s="12"/>
      <c r="Q957" s="12"/>
      <c r="R957" s="12"/>
      <c r="S957" s="12"/>
      <c r="T957" s="12"/>
    </row>
    <row r="958" spans="1:20" s="1" customFormat="1" x14ac:dyDescent="0.4">
      <c r="A958" s="12"/>
      <c r="B958" s="12"/>
      <c r="C958" s="42"/>
      <c r="D958" s="12"/>
      <c r="E958" s="12"/>
      <c r="F958" s="12"/>
      <c r="G958" s="12"/>
      <c r="H958" s="12"/>
      <c r="I958" s="12"/>
      <c r="J958" s="12"/>
      <c r="K958" s="12"/>
      <c r="L958" s="12"/>
      <c r="M958" s="49"/>
      <c r="N958" s="49"/>
      <c r="O958" s="12"/>
      <c r="P958" s="12"/>
      <c r="Q958" s="12"/>
      <c r="R958" s="12"/>
      <c r="S958" s="12"/>
      <c r="T958" s="12"/>
    </row>
    <row r="959" spans="1:20" s="1" customFormat="1" x14ac:dyDescent="0.4">
      <c r="A959" s="12"/>
      <c r="B959" s="12"/>
      <c r="C959" s="42"/>
      <c r="D959" s="12"/>
      <c r="E959" s="12"/>
      <c r="F959" s="12"/>
      <c r="G959" s="12"/>
      <c r="H959" s="12"/>
      <c r="I959" s="12"/>
      <c r="J959" s="12"/>
      <c r="K959" s="12"/>
      <c r="L959" s="12"/>
      <c r="M959" s="49"/>
      <c r="N959" s="49"/>
      <c r="O959" s="12"/>
      <c r="P959" s="12"/>
      <c r="Q959" s="12"/>
      <c r="R959" s="12"/>
      <c r="S959" s="12"/>
      <c r="T959" s="12"/>
    </row>
    <row r="960" spans="1:20" s="1" customFormat="1" x14ac:dyDescent="0.4">
      <c r="A960" s="12"/>
      <c r="B960" s="12"/>
      <c r="C960" s="42"/>
      <c r="D960" s="12"/>
      <c r="E960" s="12"/>
      <c r="F960" s="12"/>
      <c r="G960" s="12"/>
      <c r="H960" s="12"/>
      <c r="I960" s="12"/>
      <c r="J960" s="12"/>
      <c r="K960" s="12"/>
      <c r="L960" s="12"/>
      <c r="M960" s="49"/>
      <c r="N960" s="49"/>
      <c r="O960" s="12"/>
      <c r="P960" s="12"/>
      <c r="Q960" s="12"/>
      <c r="R960" s="12"/>
      <c r="S960" s="12"/>
      <c r="T960" s="12"/>
    </row>
    <row r="961" spans="1:20" s="1" customFormat="1" x14ac:dyDescent="0.4">
      <c r="A961" s="12"/>
      <c r="B961" s="12"/>
      <c r="C961" s="42"/>
      <c r="D961" s="12"/>
      <c r="E961" s="12"/>
      <c r="F961" s="12"/>
      <c r="G961" s="12"/>
      <c r="H961" s="12"/>
      <c r="I961" s="12"/>
      <c r="J961" s="12"/>
      <c r="K961" s="12"/>
      <c r="L961" s="12"/>
      <c r="M961" s="49"/>
      <c r="N961" s="49"/>
      <c r="O961" s="12"/>
      <c r="P961" s="12"/>
      <c r="Q961" s="12"/>
      <c r="R961" s="12"/>
      <c r="S961" s="12"/>
      <c r="T961" s="12"/>
    </row>
    <row r="962" spans="1:20" s="1" customFormat="1" x14ac:dyDescent="0.4">
      <c r="A962" s="12"/>
      <c r="B962" s="12"/>
      <c r="C962" s="42"/>
      <c r="D962" s="12"/>
      <c r="E962" s="12"/>
      <c r="F962" s="12"/>
      <c r="G962" s="12"/>
      <c r="H962" s="12"/>
      <c r="I962" s="12"/>
      <c r="J962" s="12"/>
      <c r="K962" s="12"/>
      <c r="L962" s="12"/>
      <c r="M962" s="49"/>
      <c r="N962" s="49"/>
      <c r="O962" s="12"/>
      <c r="P962" s="12"/>
      <c r="Q962" s="12"/>
      <c r="R962" s="12"/>
      <c r="S962" s="12"/>
      <c r="T962" s="12"/>
    </row>
    <row r="963" spans="1:20" s="1" customFormat="1" x14ac:dyDescent="0.4">
      <c r="A963" s="12"/>
      <c r="B963" s="12"/>
      <c r="C963" s="42"/>
      <c r="D963" s="12"/>
      <c r="E963" s="12"/>
      <c r="F963" s="12"/>
      <c r="G963" s="12"/>
      <c r="H963" s="12"/>
      <c r="I963" s="12"/>
      <c r="J963" s="12"/>
      <c r="K963" s="12"/>
      <c r="L963" s="12"/>
      <c r="M963" s="49"/>
      <c r="N963" s="49"/>
      <c r="O963" s="12"/>
      <c r="P963" s="12"/>
      <c r="Q963" s="12"/>
      <c r="R963" s="12"/>
      <c r="S963" s="12"/>
      <c r="T963" s="12"/>
    </row>
    <row r="964" spans="1:20" s="1" customFormat="1" x14ac:dyDescent="0.4">
      <c r="A964" s="12"/>
      <c r="B964" s="12"/>
      <c r="C964" s="42"/>
      <c r="D964" s="12"/>
      <c r="E964" s="12"/>
      <c r="F964" s="12"/>
      <c r="G964" s="12"/>
      <c r="H964" s="12"/>
      <c r="I964" s="12"/>
      <c r="J964" s="12"/>
      <c r="K964" s="12"/>
      <c r="L964" s="12"/>
      <c r="M964" s="49"/>
      <c r="N964" s="49"/>
      <c r="O964" s="12"/>
      <c r="P964" s="12"/>
      <c r="Q964" s="12"/>
      <c r="R964" s="12"/>
      <c r="S964" s="12"/>
      <c r="T964" s="12"/>
    </row>
    <row r="965" spans="1:20" s="1" customFormat="1" x14ac:dyDescent="0.4">
      <c r="A965" s="12"/>
      <c r="B965" s="12"/>
      <c r="C965" s="42"/>
      <c r="D965" s="12"/>
      <c r="E965" s="12"/>
      <c r="F965" s="12"/>
      <c r="G965" s="12"/>
      <c r="H965" s="12"/>
      <c r="I965" s="12"/>
      <c r="J965" s="12"/>
      <c r="K965" s="12"/>
      <c r="L965" s="12"/>
      <c r="M965" s="49"/>
      <c r="N965" s="49"/>
      <c r="O965" s="12"/>
      <c r="P965" s="12"/>
      <c r="Q965" s="12"/>
      <c r="R965" s="12"/>
      <c r="S965" s="12"/>
      <c r="T965" s="12"/>
    </row>
    <row r="966" spans="1:20" s="1" customFormat="1" x14ac:dyDescent="0.4">
      <c r="A966" s="12"/>
      <c r="B966" s="12"/>
      <c r="C966" s="42"/>
      <c r="D966" s="12"/>
      <c r="E966" s="12"/>
      <c r="F966" s="12"/>
      <c r="G966" s="12"/>
      <c r="H966" s="12"/>
      <c r="I966" s="12"/>
      <c r="J966" s="12"/>
      <c r="K966" s="12"/>
      <c r="L966" s="12"/>
      <c r="M966" s="49"/>
      <c r="N966" s="49"/>
      <c r="O966" s="12"/>
      <c r="P966" s="12"/>
      <c r="Q966" s="12"/>
      <c r="R966" s="12"/>
      <c r="S966" s="12"/>
      <c r="T966" s="12"/>
    </row>
    <row r="967" spans="1:20" s="1" customFormat="1" x14ac:dyDescent="0.4">
      <c r="A967" s="12"/>
      <c r="B967" s="12"/>
      <c r="C967" s="42"/>
      <c r="D967" s="12"/>
      <c r="E967" s="12"/>
      <c r="F967" s="12"/>
      <c r="G967" s="12"/>
      <c r="H967" s="12"/>
      <c r="I967" s="12"/>
      <c r="J967" s="12"/>
      <c r="K967" s="12"/>
      <c r="L967" s="12"/>
      <c r="M967" s="49"/>
      <c r="N967" s="49"/>
      <c r="O967" s="12"/>
      <c r="P967" s="12"/>
      <c r="Q967" s="12"/>
      <c r="R967" s="12"/>
      <c r="S967" s="12"/>
      <c r="T967" s="12"/>
    </row>
    <row r="968" spans="1:20" s="1" customFormat="1" x14ac:dyDescent="0.4">
      <c r="A968" s="12"/>
      <c r="B968" s="12"/>
      <c r="C968" s="42"/>
      <c r="D968" s="12"/>
      <c r="E968" s="12"/>
      <c r="F968" s="12"/>
      <c r="G968" s="12"/>
      <c r="H968" s="12"/>
      <c r="I968" s="12"/>
      <c r="J968" s="12"/>
      <c r="K968" s="12"/>
      <c r="L968" s="12"/>
      <c r="M968" s="49"/>
      <c r="N968" s="49"/>
      <c r="O968" s="12"/>
      <c r="P968" s="12"/>
      <c r="Q968" s="12"/>
      <c r="R968" s="12"/>
      <c r="S968" s="12"/>
      <c r="T968" s="12"/>
    </row>
    <row r="969" spans="1:20" s="1" customFormat="1" x14ac:dyDescent="0.4">
      <c r="A969" s="12"/>
      <c r="B969" s="12"/>
      <c r="C969" s="42"/>
      <c r="D969" s="12"/>
      <c r="E969" s="12"/>
      <c r="F969" s="12"/>
      <c r="G969" s="12"/>
      <c r="H969" s="12"/>
      <c r="I969" s="12"/>
      <c r="J969" s="12"/>
      <c r="K969" s="12"/>
      <c r="L969" s="12"/>
      <c r="M969" s="49"/>
      <c r="N969" s="49"/>
      <c r="O969" s="12"/>
      <c r="P969" s="12"/>
      <c r="Q969" s="12"/>
      <c r="R969" s="12"/>
      <c r="S969" s="12"/>
      <c r="T969" s="12"/>
    </row>
    <row r="970" spans="1:20" s="1" customFormat="1" x14ac:dyDescent="0.4">
      <c r="A970" s="12"/>
      <c r="B970" s="12"/>
      <c r="C970" s="42"/>
      <c r="D970" s="12"/>
      <c r="E970" s="12"/>
      <c r="F970" s="12"/>
      <c r="G970" s="12"/>
      <c r="H970" s="12"/>
      <c r="I970" s="12"/>
      <c r="J970" s="12"/>
      <c r="K970" s="12"/>
      <c r="L970" s="12"/>
      <c r="M970" s="49"/>
      <c r="N970" s="49"/>
      <c r="O970" s="12"/>
      <c r="P970" s="12"/>
      <c r="Q970" s="12"/>
      <c r="R970" s="12"/>
      <c r="S970" s="12"/>
      <c r="T970" s="12"/>
    </row>
    <row r="971" spans="1:20" s="1" customFormat="1" x14ac:dyDescent="0.4">
      <c r="A971" s="12"/>
      <c r="B971" s="12"/>
      <c r="C971" s="42"/>
      <c r="D971" s="12"/>
      <c r="E971" s="12"/>
      <c r="F971" s="12"/>
      <c r="G971" s="12"/>
      <c r="H971" s="12"/>
      <c r="I971" s="12"/>
      <c r="J971" s="12"/>
      <c r="K971" s="12"/>
      <c r="L971" s="12"/>
      <c r="M971" s="49"/>
      <c r="N971" s="49"/>
      <c r="O971" s="12"/>
      <c r="P971" s="12"/>
      <c r="Q971" s="12"/>
      <c r="R971" s="12"/>
      <c r="S971" s="12"/>
      <c r="T971" s="12"/>
    </row>
    <row r="972" spans="1:20" s="1" customFormat="1" x14ac:dyDescent="0.4">
      <c r="A972" s="12"/>
      <c r="B972" s="12"/>
      <c r="C972" s="42"/>
      <c r="D972" s="12"/>
      <c r="E972" s="12"/>
      <c r="F972" s="12"/>
      <c r="G972" s="12"/>
      <c r="H972" s="12"/>
      <c r="I972" s="12"/>
      <c r="J972" s="12"/>
      <c r="K972" s="12"/>
      <c r="L972" s="12"/>
      <c r="M972" s="49"/>
      <c r="N972" s="49"/>
      <c r="O972" s="12"/>
      <c r="P972" s="12"/>
      <c r="Q972" s="12"/>
      <c r="R972" s="12"/>
      <c r="S972" s="12"/>
      <c r="T972" s="12"/>
    </row>
    <row r="973" spans="1:20" s="1" customFormat="1" x14ac:dyDescent="0.4">
      <c r="A973" s="12"/>
      <c r="B973" s="12"/>
      <c r="C973" s="42"/>
      <c r="D973" s="12"/>
      <c r="E973" s="12"/>
      <c r="F973" s="12"/>
      <c r="G973" s="12"/>
      <c r="H973" s="12"/>
      <c r="I973" s="12"/>
      <c r="J973" s="12"/>
      <c r="K973" s="12"/>
      <c r="L973" s="12"/>
      <c r="M973" s="49"/>
      <c r="N973" s="49"/>
      <c r="O973" s="12"/>
      <c r="P973" s="12"/>
      <c r="Q973" s="12"/>
      <c r="R973" s="12"/>
      <c r="S973" s="12"/>
      <c r="T973" s="12"/>
    </row>
    <row r="974" spans="1:20" s="1" customFormat="1" x14ac:dyDescent="0.4">
      <c r="A974" s="12"/>
      <c r="B974" s="12"/>
      <c r="C974" s="42"/>
      <c r="D974" s="12"/>
      <c r="E974" s="12"/>
      <c r="F974" s="12"/>
      <c r="G974" s="12"/>
      <c r="H974" s="12"/>
      <c r="I974" s="12"/>
      <c r="J974" s="12"/>
      <c r="K974" s="12"/>
      <c r="L974" s="12"/>
      <c r="M974" s="49"/>
      <c r="N974" s="49"/>
      <c r="O974" s="12"/>
      <c r="P974" s="12"/>
      <c r="Q974" s="12"/>
      <c r="R974" s="12"/>
      <c r="S974" s="12"/>
      <c r="T974" s="12"/>
    </row>
    <row r="975" spans="1:20" s="1" customFormat="1" x14ac:dyDescent="0.4">
      <c r="A975" s="12"/>
      <c r="B975" s="12"/>
      <c r="C975" s="42"/>
      <c r="D975" s="12"/>
      <c r="E975" s="12"/>
      <c r="F975" s="12"/>
      <c r="G975" s="12"/>
      <c r="H975" s="12"/>
      <c r="I975" s="12"/>
      <c r="J975" s="12"/>
      <c r="K975" s="12"/>
      <c r="L975" s="12"/>
      <c r="M975" s="49"/>
      <c r="N975" s="49"/>
      <c r="O975" s="12"/>
      <c r="P975" s="12"/>
      <c r="Q975" s="12"/>
      <c r="R975" s="12"/>
      <c r="S975" s="12"/>
      <c r="T975" s="12"/>
    </row>
    <row r="976" spans="1:20" s="1" customFormat="1" x14ac:dyDescent="0.4">
      <c r="A976" s="12"/>
      <c r="B976" s="12"/>
      <c r="C976" s="42"/>
      <c r="D976" s="12"/>
      <c r="E976" s="12"/>
      <c r="F976" s="12"/>
      <c r="G976" s="12"/>
      <c r="H976" s="12"/>
      <c r="I976" s="12"/>
      <c r="J976" s="12"/>
      <c r="K976" s="12"/>
      <c r="L976" s="12"/>
      <c r="M976" s="49"/>
      <c r="N976" s="49"/>
      <c r="O976" s="12"/>
      <c r="P976" s="12"/>
      <c r="Q976" s="12"/>
      <c r="R976" s="12"/>
      <c r="S976" s="12"/>
      <c r="T976" s="12"/>
    </row>
    <row r="977" spans="1:20" s="1" customFormat="1" x14ac:dyDescent="0.4">
      <c r="A977" s="12"/>
      <c r="B977" s="12"/>
      <c r="C977" s="42"/>
      <c r="D977" s="12"/>
      <c r="E977" s="12"/>
      <c r="F977" s="12"/>
      <c r="G977" s="12"/>
      <c r="H977" s="12"/>
      <c r="I977" s="12"/>
      <c r="J977" s="12"/>
      <c r="K977" s="12"/>
      <c r="L977" s="12"/>
      <c r="M977" s="49"/>
      <c r="N977" s="49"/>
      <c r="O977" s="12"/>
      <c r="P977" s="12"/>
      <c r="Q977" s="12"/>
      <c r="R977" s="12"/>
      <c r="S977" s="12"/>
      <c r="T977" s="12"/>
    </row>
    <row r="978" spans="1:20" s="1" customFormat="1" x14ac:dyDescent="0.4">
      <c r="A978" s="12"/>
      <c r="B978" s="12"/>
      <c r="C978" s="42"/>
      <c r="D978" s="12"/>
      <c r="E978" s="12"/>
      <c r="F978" s="12"/>
      <c r="G978" s="12"/>
      <c r="H978" s="12"/>
      <c r="I978" s="12"/>
      <c r="J978" s="12"/>
      <c r="K978" s="12"/>
      <c r="L978" s="12"/>
      <c r="M978" s="49"/>
      <c r="N978" s="49"/>
      <c r="O978" s="12"/>
      <c r="P978" s="12"/>
      <c r="Q978" s="12"/>
      <c r="R978" s="12"/>
      <c r="S978" s="12"/>
      <c r="T978" s="12"/>
    </row>
    <row r="979" spans="1:20" s="1" customFormat="1" x14ac:dyDescent="0.4">
      <c r="A979" s="12"/>
      <c r="B979" s="12"/>
      <c r="C979" s="42"/>
      <c r="D979" s="12"/>
      <c r="E979" s="12"/>
      <c r="F979" s="12"/>
      <c r="G979" s="12"/>
      <c r="H979" s="12"/>
      <c r="I979" s="12"/>
      <c r="J979" s="12"/>
      <c r="K979" s="12"/>
      <c r="L979" s="12"/>
      <c r="M979" s="49"/>
      <c r="N979" s="49"/>
      <c r="O979" s="12"/>
      <c r="P979" s="12"/>
      <c r="Q979" s="12"/>
      <c r="R979" s="12"/>
      <c r="S979" s="12"/>
      <c r="T979" s="12"/>
    </row>
    <row r="980" spans="1:20" s="1" customFormat="1" x14ac:dyDescent="0.4">
      <c r="A980" s="12"/>
      <c r="B980" s="12"/>
      <c r="C980" s="42"/>
      <c r="D980" s="12"/>
      <c r="E980" s="12"/>
      <c r="F980" s="12"/>
      <c r="G980" s="12"/>
      <c r="H980" s="12"/>
      <c r="I980" s="12"/>
      <c r="J980" s="12"/>
      <c r="K980" s="12"/>
      <c r="L980" s="12"/>
      <c r="M980" s="49"/>
      <c r="N980" s="49"/>
      <c r="O980" s="12"/>
      <c r="P980" s="12"/>
      <c r="Q980" s="12"/>
      <c r="R980" s="12"/>
      <c r="S980" s="12"/>
      <c r="T980" s="12"/>
    </row>
    <row r="981" spans="1:20" s="1" customFormat="1" x14ac:dyDescent="0.4">
      <c r="A981" s="12"/>
      <c r="B981" s="12"/>
      <c r="C981" s="42"/>
      <c r="D981" s="12"/>
      <c r="E981" s="12"/>
      <c r="F981" s="12"/>
      <c r="G981" s="12"/>
      <c r="H981" s="12"/>
      <c r="I981" s="12"/>
      <c r="J981" s="12"/>
      <c r="K981" s="12"/>
      <c r="L981" s="12"/>
      <c r="M981" s="49"/>
      <c r="N981" s="49"/>
      <c r="O981" s="12"/>
      <c r="P981" s="12"/>
      <c r="Q981" s="12"/>
      <c r="R981" s="12"/>
      <c r="S981" s="12"/>
      <c r="T981" s="12"/>
    </row>
    <row r="982" spans="1:20" s="1" customFormat="1" x14ac:dyDescent="0.4">
      <c r="A982" s="12"/>
      <c r="B982" s="12"/>
      <c r="C982" s="42"/>
      <c r="D982" s="12"/>
      <c r="E982" s="12"/>
      <c r="F982" s="12"/>
      <c r="G982" s="12"/>
      <c r="H982" s="12"/>
      <c r="I982" s="12"/>
      <c r="J982" s="12"/>
      <c r="K982" s="12"/>
      <c r="L982" s="12"/>
      <c r="M982" s="49"/>
      <c r="N982" s="49"/>
      <c r="O982" s="12"/>
      <c r="P982" s="12"/>
      <c r="Q982" s="12"/>
      <c r="R982" s="12"/>
      <c r="S982" s="12"/>
      <c r="T982" s="12"/>
    </row>
    <row r="983" spans="1:20" s="1" customFormat="1" x14ac:dyDescent="0.4">
      <c r="A983" s="12"/>
      <c r="B983" s="12"/>
      <c r="C983" s="42"/>
      <c r="D983" s="12"/>
      <c r="E983" s="12"/>
      <c r="F983" s="12"/>
      <c r="G983" s="12"/>
      <c r="H983" s="12"/>
      <c r="I983" s="12"/>
      <c r="J983" s="12"/>
      <c r="K983" s="12"/>
      <c r="L983" s="12"/>
      <c r="M983" s="49"/>
      <c r="N983" s="49"/>
      <c r="O983" s="12"/>
      <c r="P983" s="12"/>
      <c r="Q983" s="12"/>
      <c r="R983" s="12"/>
      <c r="S983" s="12"/>
      <c r="T983" s="12"/>
    </row>
    <row r="984" spans="1:20" s="1" customFormat="1" x14ac:dyDescent="0.4">
      <c r="A984" s="12"/>
      <c r="B984" s="12"/>
      <c r="C984" s="42"/>
      <c r="D984" s="12"/>
      <c r="E984" s="12"/>
      <c r="F984" s="12"/>
      <c r="G984" s="12"/>
      <c r="H984" s="12"/>
      <c r="I984" s="12"/>
      <c r="J984" s="12"/>
      <c r="K984" s="12"/>
      <c r="L984" s="12"/>
      <c r="M984" s="49"/>
      <c r="N984" s="49"/>
      <c r="O984" s="12"/>
      <c r="P984" s="12"/>
      <c r="Q984" s="12"/>
      <c r="R984" s="12"/>
      <c r="S984" s="12"/>
      <c r="T984" s="12"/>
    </row>
    <row r="985" spans="1:20" s="1" customFormat="1" x14ac:dyDescent="0.4">
      <c r="A985" s="12"/>
      <c r="B985" s="12"/>
      <c r="C985" s="42"/>
      <c r="D985" s="12"/>
      <c r="E985" s="12"/>
      <c r="F985" s="12"/>
      <c r="G985" s="12"/>
      <c r="H985" s="12"/>
      <c r="I985" s="12"/>
      <c r="J985" s="12"/>
      <c r="K985" s="12"/>
      <c r="L985" s="12"/>
      <c r="M985" s="49"/>
      <c r="N985" s="49"/>
      <c r="O985" s="12"/>
      <c r="P985" s="12"/>
      <c r="Q985" s="12"/>
      <c r="R985" s="12"/>
      <c r="S985" s="12"/>
      <c r="T985" s="12"/>
    </row>
    <row r="986" spans="1:20" s="1" customFormat="1" x14ac:dyDescent="0.4">
      <c r="A986" s="12"/>
      <c r="B986" s="12"/>
      <c r="C986" s="42"/>
      <c r="D986" s="12"/>
      <c r="E986" s="12"/>
      <c r="F986" s="12"/>
      <c r="G986" s="12"/>
      <c r="H986" s="12"/>
      <c r="I986" s="12"/>
      <c r="J986" s="12"/>
      <c r="K986" s="12"/>
      <c r="L986" s="12"/>
      <c r="M986" s="49"/>
      <c r="N986" s="49"/>
      <c r="O986" s="12"/>
      <c r="P986" s="12"/>
      <c r="Q986" s="12"/>
      <c r="R986" s="12"/>
      <c r="S986" s="12"/>
      <c r="T986" s="12"/>
    </row>
    <row r="987" spans="1:20" s="1" customFormat="1" x14ac:dyDescent="0.4">
      <c r="A987" s="12"/>
      <c r="B987" s="12"/>
      <c r="C987" s="42"/>
      <c r="D987" s="12"/>
      <c r="E987" s="12"/>
      <c r="F987" s="12"/>
      <c r="G987" s="12"/>
      <c r="H987" s="12"/>
      <c r="I987" s="12"/>
      <c r="J987" s="12"/>
      <c r="K987" s="12"/>
      <c r="L987" s="12"/>
      <c r="M987" s="49"/>
      <c r="N987" s="49"/>
      <c r="O987" s="12"/>
      <c r="P987" s="12"/>
      <c r="Q987" s="12"/>
      <c r="R987" s="12"/>
      <c r="S987" s="12"/>
      <c r="T987" s="12"/>
    </row>
    <row r="988" spans="1:20" s="1" customFormat="1" x14ac:dyDescent="0.4">
      <c r="A988" s="12"/>
      <c r="B988" s="12"/>
      <c r="C988" s="42"/>
      <c r="D988" s="12"/>
      <c r="E988" s="12"/>
      <c r="F988" s="12"/>
      <c r="G988" s="12"/>
      <c r="H988" s="12"/>
      <c r="I988" s="12"/>
      <c r="J988" s="12"/>
      <c r="K988" s="12"/>
      <c r="L988" s="12"/>
      <c r="M988" s="49"/>
      <c r="N988" s="49"/>
      <c r="O988" s="12"/>
      <c r="P988" s="12"/>
      <c r="Q988" s="12"/>
      <c r="R988" s="12"/>
      <c r="S988" s="12"/>
      <c r="T988" s="12"/>
    </row>
    <row r="989" spans="1:20" s="1" customFormat="1" x14ac:dyDescent="0.4">
      <c r="A989" s="12"/>
      <c r="B989" s="12"/>
      <c r="C989" s="42"/>
      <c r="D989" s="12"/>
      <c r="E989" s="12"/>
      <c r="F989" s="12"/>
      <c r="G989" s="12"/>
      <c r="H989" s="12"/>
      <c r="I989" s="12"/>
      <c r="J989" s="12"/>
      <c r="K989" s="12"/>
      <c r="L989" s="12"/>
      <c r="M989" s="49"/>
      <c r="N989" s="49"/>
      <c r="O989" s="12"/>
      <c r="P989" s="12"/>
      <c r="Q989" s="12"/>
      <c r="R989" s="12"/>
      <c r="S989" s="12"/>
      <c r="T989" s="12"/>
    </row>
    <row r="990" spans="1:20" s="1" customFormat="1" x14ac:dyDescent="0.4">
      <c r="A990" s="12"/>
      <c r="B990" s="12"/>
      <c r="C990" s="42"/>
      <c r="D990" s="12"/>
      <c r="E990" s="12"/>
      <c r="F990" s="12"/>
      <c r="G990" s="12"/>
      <c r="H990" s="12"/>
      <c r="I990" s="12"/>
      <c r="J990" s="12"/>
      <c r="K990" s="12"/>
      <c r="L990" s="12"/>
      <c r="M990" s="49"/>
      <c r="N990" s="49"/>
      <c r="O990" s="12"/>
      <c r="P990" s="12"/>
      <c r="Q990" s="12"/>
      <c r="R990" s="12"/>
      <c r="S990" s="12"/>
      <c r="T990" s="12"/>
    </row>
    <row r="991" spans="1:20" s="1" customFormat="1" x14ac:dyDescent="0.4">
      <c r="A991" s="12"/>
      <c r="B991" s="12"/>
      <c r="C991" s="42"/>
      <c r="D991" s="12"/>
      <c r="E991" s="12"/>
      <c r="F991" s="12"/>
      <c r="G991" s="12"/>
      <c r="H991" s="12"/>
      <c r="I991" s="12"/>
      <c r="J991" s="12"/>
      <c r="K991" s="12"/>
      <c r="L991" s="12"/>
      <c r="M991" s="49"/>
      <c r="N991" s="49"/>
      <c r="O991" s="12"/>
      <c r="P991" s="12"/>
      <c r="Q991" s="12"/>
      <c r="R991" s="12"/>
      <c r="S991" s="12"/>
      <c r="T991" s="12"/>
    </row>
    <row r="992" spans="1:20" s="1" customFormat="1" x14ac:dyDescent="0.4">
      <c r="A992" s="12"/>
      <c r="B992" s="12"/>
      <c r="C992" s="42"/>
      <c r="D992" s="12"/>
      <c r="E992" s="12"/>
      <c r="F992" s="12"/>
      <c r="G992" s="12"/>
      <c r="H992" s="12"/>
      <c r="I992" s="12"/>
      <c r="J992" s="12"/>
      <c r="K992" s="12"/>
      <c r="L992" s="12"/>
      <c r="M992" s="49"/>
      <c r="N992" s="49"/>
      <c r="O992" s="12"/>
      <c r="P992" s="12"/>
      <c r="Q992" s="12"/>
      <c r="R992" s="12"/>
      <c r="S992" s="12"/>
      <c r="T992" s="12"/>
    </row>
    <row r="993" spans="1:20" s="1" customFormat="1" x14ac:dyDescent="0.4">
      <c r="A993" s="12"/>
      <c r="B993" s="12"/>
      <c r="C993" s="42"/>
      <c r="D993" s="12"/>
      <c r="E993" s="12"/>
      <c r="F993" s="12"/>
      <c r="G993" s="12"/>
      <c r="H993" s="12"/>
      <c r="I993" s="12"/>
      <c r="J993" s="12"/>
      <c r="K993" s="12"/>
      <c r="L993" s="12"/>
      <c r="M993" s="49"/>
      <c r="N993" s="49"/>
      <c r="O993" s="12"/>
      <c r="P993" s="12"/>
      <c r="Q993" s="12"/>
      <c r="R993" s="12"/>
      <c r="S993" s="12"/>
      <c r="T993" s="12"/>
    </row>
    <row r="994" spans="1:20" s="1" customFormat="1" x14ac:dyDescent="0.4">
      <c r="A994" s="12"/>
      <c r="B994" s="12"/>
      <c r="C994" s="42"/>
      <c r="D994" s="12"/>
      <c r="E994" s="12"/>
      <c r="F994" s="12"/>
      <c r="G994" s="12"/>
      <c r="H994" s="12"/>
      <c r="I994" s="12"/>
      <c r="J994" s="12"/>
      <c r="K994" s="12"/>
      <c r="L994" s="12"/>
      <c r="M994" s="49"/>
      <c r="N994" s="49"/>
      <c r="O994" s="12"/>
      <c r="P994" s="12"/>
      <c r="Q994" s="12"/>
      <c r="R994" s="12"/>
      <c r="S994" s="12"/>
      <c r="T994" s="12"/>
    </row>
    <row r="995" spans="1:20" s="1" customFormat="1" x14ac:dyDescent="0.4">
      <c r="A995" s="12"/>
      <c r="B995" s="12"/>
      <c r="C995" s="42"/>
      <c r="D995" s="12"/>
      <c r="E995" s="12"/>
      <c r="F995" s="12"/>
      <c r="G995" s="12"/>
      <c r="H995" s="12"/>
      <c r="I995" s="12"/>
      <c r="J995" s="12"/>
      <c r="K995" s="12"/>
      <c r="L995" s="12"/>
      <c r="M995" s="49"/>
      <c r="N995" s="49"/>
      <c r="O995" s="12"/>
      <c r="P995" s="12"/>
      <c r="Q995" s="12"/>
      <c r="R995" s="12"/>
      <c r="S995" s="12"/>
      <c r="T995" s="12"/>
    </row>
    <row r="996" spans="1:20" s="1" customFormat="1" x14ac:dyDescent="0.4">
      <c r="A996" s="12"/>
      <c r="B996" s="12"/>
      <c r="C996" s="42"/>
      <c r="D996" s="12"/>
      <c r="E996" s="12"/>
      <c r="F996" s="12"/>
      <c r="G996" s="12"/>
      <c r="H996" s="12"/>
      <c r="I996" s="12"/>
      <c r="J996" s="12"/>
      <c r="K996" s="12"/>
      <c r="L996" s="12"/>
      <c r="M996" s="49"/>
      <c r="N996" s="49"/>
      <c r="O996" s="12"/>
      <c r="P996" s="12"/>
      <c r="Q996" s="12"/>
      <c r="R996" s="12"/>
      <c r="S996" s="12"/>
      <c r="T996" s="12"/>
    </row>
    <row r="997" spans="1:20" s="1" customFormat="1" x14ac:dyDescent="0.4">
      <c r="A997" s="12"/>
      <c r="B997" s="12"/>
      <c r="C997" s="42"/>
      <c r="D997" s="12"/>
      <c r="E997" s="12"/>
      <c r="F997" s="12"/>
      <c r="G997" s="12"/>
      <c r="H997" s="12"/>
      <c r="I997" s="12"/>
      <c r="J997" s="12"/>
      <c r="K997" s="12"/>
      <c r="L997" s="12"/>
      <c r="M997" s="49"/>
      <c r="N997" s="49"/>
      <c r="O997" s="12"/>
      <c r="P997" s="12"/>
      <c r="Q997" s="12"/>
      <c r="R997" s="12"/>
      <c r="S997" s="12"/>
      <c r="T997" s="12"/>
    </row>
    <row r="998" spans="1:20" s="1" customFormat="1" x14ac:dyDescent="0.4">
      <c r="A998" s="12"/>
      <c r="B998" s="12"/>
      <c r="C998" s="42"/>
      <c r="D998" s="12"/>
      <c r="E998" s="12"/>
      <c r="F998" s="12"/>
      <c r="G998" s="12"/>
      <c r="H998" s="12"/>
      <c r="I998" s="12"/>
      <c r="J998" s="12"/>
      <c r="K998" s="12"/>
      <c r="L998" s="12"/>
      <c r="M998" s="49"/>
      <c r="N998" s="49"/>
      <c r="O998" s="12"/>
      <c r="P998" s="12"/>
      <c r="Q998" s="12"/>
      <c r="R998" s="12"/>
      <c r="S998" s="12"/>
      <c r="T998" s="12"/>
    </row>
    <row r="999" spans="1:20" s="1" customFormat="1" x14ac:dyDescent="0.4">
      <c r="A999" s="12"/>
      <c r="B999" s="12"/>
      <c r="C999" s="42"/>
      <c r="D999" s="12"/>
      <c r="E999" s="12"/>
      <c r="F999" s="12"/>
      <c r="G999" s="12"/>
      <c r="H999" s="12"/>
      <c r="I999" s="12"/>
      <c r="J999" s="12"/>
      <c r="K999" s="12"/>
      <c r="L999" s="12"/>
      <c r="M999" s="49"/>
      <c r="N999" s="49"/>
      <c r="O999" s="12"/>
      <c r="P999" s="12"/>
      <c r="Q999" s="12"/>
      <c r="R999" s="12"/>
      <c r="S999" s="12"/>
      <c r="T999" s="12"/>
    </row>
    <row r="1000" spans="1:20" s="1" customFormat="1" x14ac:dyDescent="0.4">
      <c r="A1000" s="12"/>
      <c r="B1000" s="12"/>
      <c r="C1000" s="42"/>
      <c r="D1000" s="12"/>
      <c r="E1000" s="12"/>
      <c r="F1000" s="12"/>
      <c r="G1000" s="12"/>
      <c r="H1000" s="12"/>
      <c r="I1000" s="12"/>
      <c r="J1000" s="12"/>
      <c r="K1000" s="12"/>
      <c r="L1000" s="12"/>
      <c r="M1000" s="49"/>
      <c r="N1000" s="49"/>
      <c r="O1000" s="12"/>
      <c r="P1000" s="12"/>
      <c r="Q1000" s="12"/>
      <c r="R1000" s="12"/>
      <c r="S1000" s="12"/>
      <c r="T1000" s="12"/>
    </row>
    <row r="1001" spans="1:20" s="1" customFormat="1" x14ac:dyDescent="0.4">
      <c r="A1001" s="12"/>
      <c r="B1001" s="12"/>
      <c r="C1001" s="42"/>
      <c r="D1001" s="12"/>
      <c r="E1001" s="12"/>
      <c r="F1001" s="12"/>
      <c r="G1001" s="12"/>
      <c r="H1001" s="12"/>
      <c r="I1001" s="12"/>
      <c r="J1001" s="12"/>
      <c r="K1001" s="12"/>
      <c r="L1001" s="12"/>
      <c r="M1001" s="49"/>
      <c r="N1001" s="49"/>
      <c r="O1001" s="12"/>
      <c r="P1001" s="12"/>
      <c r="Q1001" s="12"/>
      <c r="R1001" s="12"/>
      <c r="S1001" s="12"/>
      <c r="T1001" s="12"/>
    </row>
    <row r="1002" spans="1:20" s="1" customFormat="1" x14ac:dyDescent="0.4">
      <c r="A1002" s="12"/>
      <c r="B1002" s="12"/>
      <c r="C1002" s="42"/>
      <c r="D1002" s="12"/>
      <c r="E1002" s="12"/>
      <c r="F1002" s="12"/>
      <c r="G1002" s="12"/>
      <c r="H1002" s="12"/>
      <c r="I1002" s="12"/>
      <c r="J1002" s="12"/>
      <c r="K1002" s="12"/>
      <c r="L1002" s="12"/>
      <c r="M1002" s="49"/>
      <c r="N1002" s="49"/>
      <c r="O1002" s="12"/>
      <c r="P1002" s="12"/>
      <c r="Q1002" s="12"/>
      <c r="R1002" s="12"/>
      <c r="S1002" s="12"/>
      <c r="T1002" s="12"/>
    </row>
    <row r="1003" spans="1:20" s="1" customFormat="1" x14ac:dyDescent="0.4">
      <c r="A1003" s="12"/>
      <c r="B1003" s="12"/>
      <c r="C1003" s="42"/>
      <c r="D1003" s="12"/>
      <c r="E1003" s="12"/>
      <c r="F1003" s="12"/>
      <c r="G1003" s="12"/>
      <c r="H1003" s="12"/>
      <c r="I1003" s="12"/>
      <c r="J1003" s="12"/>
      <c r="K1003" s="12"/>
      <c r="L1003" s="12"/>
      <c r="M1003" s="49"/>
      <c r="N1003" s="49"/>
      <c r="O1003" s="12"/>
      <c r="P1003" s="12"/>
      <c r="Q1003" s="12"/>
      <c r="R1003" s="12"/>
      <c r="S1003" s="12"/>
      <c r="T1003" s="12"/>
    </row>
    <row r="1004" spans="1:20" s="1" customFormat="1" x14ac:dyDescent="0.4">
      <c r="A1004" s="12"/>
      <c r="B1004" s="12"/>
      <c r="C1004" s="42"/>
      <c r="D1004" s="12"/>
      <c r="E1004" s="12"/>
      <c r="F1004" s="12"/>
      <c r="G1004" s="12"/>
      <c r="H1004" s="12"/>
      <c r="I1004" s="12"/>
      <c r="J1004" s="12"/>
      <c r="K1004" s="12"/>
      <c r="L1004" s="12"/>
      <c r="M1004" s="49"/>
      <c r="N1004" s="49"/>
      <c r="O1004" s="12"/>
      <c r="P1004" s="12"/>
      <c r="Q1004" s="12"/>
      <c r="R1004" s="12"/>
      <c r="S1004" s="12"/>
      <c r="T1004" s="12"/>
    </row>
    <row r="1005" spans="1:20" s="1" customFormat="1" x14ac:dyDescent="0.4">
      <c r="A1005" s="12"/>
      <c r="B1005" s="12"/>
      <c r="C1005" s="42"/>
      <c r="D1005" s="12"/>
      <c r="E1005" s="12"/>
      <c r="F1005" s="12"/>
      <c r="G1005" s="12"/>
      <c r="H1005" s="12"/>
      <c r="I1005" s="12"/>
      <c r="J1005" s="12"/>
      <c r="K1005" s="12"/>
      <c r="L1005" s="12"/>
      <c r="M1005" s="49"/>
      <c r="N1005" s="49"/>
      <c r="O1005" s="12"/>
      <c r="P1005" s="12"/>
      <c r="Q1005" s="12"/>
      <c r="R1005" s="12"/>
      <c r="S1005" s="12"/>
      <c r="T1005" s="12"/>
    </row>
    <row r="1006" spans="1:20" s="1" customFormat="1" x14ac:dyDescent="0.4">
      <c r="A1006" s="12"/>
      <c r="B1006" s="12"/>
      <c r="C1006" s="42"/>
      <c r="D1006" s="12"/>
      <c r="E1006" s="12"/>
      <c r="F1006" s="12"/>
      <c r="G1006" s="12"/>
      <c r="H1006" s="12"/>
      <c r="I1006" s="12"/>
      <c r="J1006" s="12"/>
      <c r="K1006" s="12"/>
      <c r="L1006" s="12"/>
      <c r="M1006" s="49"/>
      <c r="N1006" s="49"/>
      <c r="O1006" s="12"/>
      <c r="P1006" s="12"/>
      <c r="Q1006" s="12"/>
      <c r="R1006" s="12"/>
      <c r="S1006" s="12"/>
      <c r="T1006" s="12"/>
    </row>
    <row r="1007" spans="1:20" s="1" customFormat="1" x14ac:dyDescent="0.4">
      <c r="A1007" s="12"/>
      <c r="B1007" s="12"/>
      <c r="C1007" s="42"/>
      <c r="D1007" s="12"/>
      <c r="E1007" s="12"/>
      <c r="F1007" s="12"/>
      <c r="G1007" s="12"/>
      <c r="H1007" s="12"/>
      <c r="I1007" s="12"/>
      <c r="J1007" s="12"/>
      <c r="K1007" s="12"/>
      <c r="L1007" s="12"/>
      <c r="M1007" s="49"/>
      <c r="N1007" s="49"/>
      <c r="O1007" s="12"/>
      <c r="P1007" s="12"/>
      <c r="Q1007" s="12"/>
      <c r="R1007" s="12"/>
      <c r="S1007" s="12"/>
      <c r="T1007" s="12"/>
    </row>
    <row r="1008" spans="1:20" s="1" customFormat="1" x14ac:dyDescent="0.4">
      <c r="A1008" s="12"/>
      <c r="B1008" s="12"/>
      <c r="C1008" s="42"/>
      <c r="D1008" s="12"/>
      <c r="E1008" s="12"/>
      <c r="F1008" s="12"/>
      <c r="G1008" s="12"/>
      <c r="H1008" s="12"/>
      <c r="I1008" s="12"/>
      <c r="J1008" s="12"/>
      <c r="K1008" s="12"/>
      <c r="L1008" s="12"/>
      <c r="M1008" s="49"/>
      <c r="N1008" s="49"/>
      <c r="O1008" s="12"/>
      <c r="P1008" s="12"/>
      <c r="Q1008" s="12"/>
      <c r="R1008" s="12"/>
      <c r="S1008" s="12"/>
      <c r="T1008" s="12"/>
    </row>
    <row r="1009" spans="1:20" s="1" customFormat="1" x14ac:dyDescent="0.4">
      <c r="A1009" s="12"/>
      <c r="B1009" s="12"/>
      <c r="C1009" s="42"/>
      <c r="D1009" s="12"/>
      <c r="E1009" s="12"/>
      <c r="F1009" s="12"/>
      <c r="G1009" s="12"/>
      <c r="H1009" s="12"/>
      <c r="I1009" s="12"/>
      <c r="J1009" s="12"/>
      <c r="K1009" s="12"/>
      <c r="L1009" s="12"/>
      <c r="M1009" s="49"/>
      <c r="N1009" s="49"/>
      <c r="O1009" s="12"/>
      <c r="P1009" s="12"/>
      <c r="Q1009" s="12"/>
      <c r="R1009" s="12"/>
      <c r="S1009" s="12"/>
      <c r="T1009" s="12"/>
    </row>
    <row r="1010" spans="1:20" s="1" customFormat="1" x14ac:dyDescent="0.4">
      <c r="A1010" s="12"/>
      <c r="B1010" s="12"/>
      <c r="C1010" s="42"/>
      <c r="D1010" s="12"/>
      <c r="E1010" s="12"/>
      <c r="F1010" s="12"/>
      <c r="G1010" s="12"/>
      <c r="H1010" s="12"/>
      <c r="I1010" s="12"/>
      <c r="J1010" s="12"/>
      <c r="K1010" s="12"/>
      <c r="L1010" s="12"/>
      <c r="M1010" s="49"/>
      <c r="N1010" s="49"/>
      <c r="O1010" s="12"/>
      <c r="P1010" s="12"/>
      <c r="Q1010" s="12"/>
      <c r="R1010" s="12"/>
      <c r="S1010" s="12"/>
      <c r="T1010" s="12"/>
    </row>
    <row r="1011" spans="1:20" s="1" customFormat="1" x14ac:dyDescent="0.4">
      <c r="A1011" s="12"/>
      <c r="B1011" s="12"/>
      <c r="C1011" s="42"/>
      <c r="D1011" s="12"/>
      <c r="E1011" s="12"/>
      <c r="F1011" s="12"/>
      <c r="G1011" s="12"/>
      <c r="H1011" s="12"/>
      <c r="I1011" s="12"/>
      <c r="J1011" s="12"/>
      <c r="K1011" s="12"/>
      <c r="L1011" s="12"/>
      <c r="M1011" s="49"/>
      <c r="N1011" s="49"/>
      <c r="O1011" s="12"/>
      <c r="P1011" s="12"/>
      <c r="Q1011" s="12"/>
      <c r="R1011" s="12"/>
      <c r="S1011" s="12"/>
      <c r="T1011" s="12"/>
    </row>
    <row r="1012" spans="1:20" s="1" customFormat="1" x14ac:dyDescent="0.4">
      <c r="A1012" s="12"/>
      <c r="B1012" s="12"/>
      <c r="C1012" s="42"/>
      <c r="D1012" s="12"/>
      <c r="E1012" s="12"/>
      <c r="F1012" s="12"/>
      <c r="G1012" s="12"/>
      <c r="H1012" s="12"/>
      <c r="I1012" s="12"/>
      <c r="J1012" s="12"/>
      <c r="K1012" s="12"/>
      <c r="L1012" s="12"/>
      <c r="M1012" s="49"/>
      <c r="N1012" s="49"/>
      <c r="O1012" s="12"/>
      <c r="P1012" s="12"/>
      <c r="Q1012" s="12"/>
      <c r="R1012" s="12"/>
      <c r="S1012" s="12"/>
      <c r="T1012" s="12"/>
    </row>
    <row r="1013" spans="1:20" s="1" customFormat="1" x14ac:dyDescent="0.4">
      <c r="A1013" s="12"/>
      <c r="B1013" s="12"/>
      <c r="C1013" s="42"/>
      <c r="D1013" s="12"/>
      <c r="E1013" s="12"/>
      <c r="F1013" s="12"/>
      <c r="G1013" s="12"/>
      <c r="H1013" s="12"/>
      <c r="I1013" s="12"/>
      <c r="J1013" s="12"/>
      <c r="K1013" s="12"/>
      <c r="L1013" s="12"/>
      <c r="M1013" s="49"/>
      <c r="N1013" s="49"/>
      <c r="O1013" s="12"/>
      <c r="P1013" s="12"/>
      <c r="Q1013" s="12"/>
      <c r="R1013" s="12"/>
      <c r="S1013" s="12"/>
      <c r="T1013" s="12"/>
    </row>
    <row r="1014" spans="1:20" s="1" customFormat="1" x14ac:dyDescent="0.4">
      <c r="A1014" s="12"/>
      <c r="B1014" s="12"/>
      <c r="C1014" s="42"/>
      <c r="D1014" s="12"/>
      <c r="E1014" s="12"/>
      <c r="F1014" s="12"/>
      <c r="G1014" s="12"/>
      <c r="H1014" s="12"/>
      <c r="I1014" s="12"/>
      <c r="J1014" s="12"/>
      <c r="K1014" s="12"/>
      <c r="L1014" s="12"/>
      <c r="M1014" s="49"/>
      <c r="N1014" s="49"/>
      <c r="O1014" s="12"/>
      <c r="P1014" s="12"/>
      <c r="Q1014" s="12"/>
      <c r="R1014" s="12"/>
      <c r="S1014" s="12"/>
      <c r="T1014" s="12"/>
    </row>
    <row r="1015" spans="1:20" s="1" customFormat="1" x14ac:dyDescent="0.4">
      <c r="A1015" s="12"/>
      <c r="B1015" s="12"/>
      <c r="C1015" s="42"/>
      <c r="D1015" s="12"/>
      <c r="E1015" s="12"/>
      <c r="F1015" s="12"/>
      <c r="G1015" s="12"/>
      <c r="H1015" s="12"/>
      <c r="I1015" s="12"/>
      <c r="J1015" s="12"/>
      <c r="K1015" s="12"/>
      <c r="L1015" s="12"/>
      <c r="M1015" s="49"/>
      <c r="N1015" s="49"/>
      <c r="O1015" s="12"/>
      <c r="P1015" s="12"/>
      <c r="Q1015" s="12"/>
      <c r="R1015" s="12"/>
      <c r="S1015" s="12"/>
      <c r="T1015" s="12"/>
    </row>
    <row r="1016" spans="1:20" s="1" customFormat="1" x14ac:dyDescent="0.4">
      <c r="A1016" s="12"/>
      <c r="B1016" s="12"/>
      <c r="C1016" s="42"/>
      <c r="D1016" s="12"/>
      <c r="E1016" s="12"/>
      <c r="F1016" s="12"/>
      <c r="G1016" s="12"/>
      <c r="H1016" s="12"/>
      <c r="I1016" s="12"/>
      <c r="J1016" s="12"/>
      <c r="K1016" s="12"/>
      <c r="L1016" s="12"/>
      <c r="M1016" s="49"/>
      <c r="N1016" s="49"/>
      <c r="O1016" s="12"/>
      <c r="P1016" s="12"/>
      <c r="Q1016" s="12"/>
      <c r="R1016" s="12"/>
      <c r="S1016" s="12"/>
      <c r="T1016" s="12"/>
    </row>
    <row r="1017" spans="1:20" s="1" customFormat="1" x14ac:dyDescent="0.4">
      <c r="A1017" s="12"/>
      <c r="B1017" s="12"/>
      <c r="C1017" s="42"/>
      <c r="D1017" s="12"/>
      <c r="E1017" s="12"/>
      <c r="F1017" s="12"/>
      <c r="G1017" s="12"/>
      <c r="H1017" s="12"/>
      <c r="I1017" s="12"/>
      <c r="J1017" s="12"/>
      <c r="K1017" s="12"/>
      <c r="L1017" s="12"/>
      <c r="M1017" s="49"/>
      <c r="N1017" s="49"/>
      <c r="O1017" s="12"/>
      <c r="P1017" s="12"/>
      <c r="Q1017" s="12"/>
      <c r="R1017" s="12"/>
      <c r="S1017" s="12"/>
      <c r="T1017" s="12"/>
    </row>
    <row r="1018" spans="1:20" s="1" customFormat="1" x14ac:dyDescent="0.4">
      <c r="A1018" s="12"/>
      <c r="B1018" s="12"/>
      <c r="C1018" s="42"/>
      <c r="D1018" s="12"/>
      <c r="E1018" s="12"/>
      <c r="F1018" s="12"/>
      <c r="G1018" s="12"/>
      <c r="H1018" s="12"/>
      <c r="I1018" s="12"/>
      <c r="J1018" s="12"/>
      <c r="K1018" s="12"/>
      <c r="L1018" s="12"/>
      <c r="M1018" s="49"/>
      <c r="N1018" s="49"/>
      <c r="O1018" s="12"/>
      <c r="P1018" s="12"/>
      <c r="Q1018" s="12"/>
      <c r="R1018" s="12"/>
      <c r="S1018" s="12"/>
      <c r="T1018" s="12"/>
    </row>
    <row r="1019" spans="1:20" s="1" customFormat="1" x14ac:dyDescent="0.4">
      <c r="A1019" s="12"/>
      <c r="B1019" s="12"/>
      <c r="C1019" s="42"/>
      <c r="D1019" s="12"/>
      <c r="E1019" s="12"/>
      <c r="F1019" s="12"/>
      <c r="G1019" s="12"/>
      <c r="H1019" s="12"/>
      <c r="I1019" s="12"/>
      <c r="J1019" s="12"/>
      <c r="K1019" s="12"/>
      <c r="L1019" s="12"/>
      <c r="M1019" s="49"/>
      <c r="N1019" s="49"/>
      <c r="O1019" s="12"/>
      <c r="P1019" s="12"/>
      <c r="Q1019" s="12"/>
      <c r="R1019" s="12"/>
      <c r="S1019" s="12"/>
      <c r="T1019" s="12"/>
    </row>
    <row r="1020" spans="1:20" s="1" customFormat="1" x14ac:dyDescent="0.4">
      <c r="A1020" s="12"/>
      <c r="B1020" s="12"/>
      <c r="C1020" s="42"/>
      <c r="D1020" s="12"/>
      <c r="E1020" s="12"/>
      <c r="F1020" s="12"/>
      <c r="G1020" s="12"/>
      <c r="H1020" s="12"/>
      <c r="I1020" s="12"/>
      <c r="J1020" s="12"/>
      <c r="K1020" s="12"/>
      <c r="L1020" s="12"/>
      <c r="M1020" s="49"/>
      <c r="N1020" s="49"/>
      <c r="O1020" s="12"/>
      <c r="P1020" s="12"/>
      <c r="Q1020" s="12"/>
      <c r="R1020" s="12"/>
      <c r="S1020" s="12"/>
      <c r="T1020" s="12"/>
    </row>
    <row r="1021" spans="1:20" s="1" customFormat="1" x14ac:dyDescent="0.4">
      <c r="A1021" s="12"/>
      <c r="B1021" s="12"/>
      <c r="C1021" s="42"/>
      <c r="D1021" s="12"/>
      <c r="E1021" s="12"/>
      <c r="F1021" s="12"/>
      <c r="G1021" s="12"/>
      <c r="H1021" s="12"/>
      <c r="I1021" s="12"/>
      <c r="J1021" s="12"/>
      <c r="K1021" s="12"/>
      <c r="L1021" s="12"/>
      <c r="M1021" s="49"/>
      <c r="N1021" s="49"/>
      <c r="O1021" s="12"/>
      <c r="P1021" s="12"/>
      <c r="Q1021" s="12"/>
      <c r="R1021" s="12"/>
      <c r="S1021" s="12"/>
      <c r="T1021" s="12"/>
    </row>
    <row r="1022" spans="1:20" s="1" customFormat="1" x14ac:dyDescent="0.4">
      <c r="A1022" s="12"/>
      <c r="B1022" s="12"/>
      <c r="C1022" s="42"/>
      <c r="D1022" s="12"/>
      <c r="E1022" s="12"/>
      <c r="F1022" s="12"/>
      <c r="G1022" s="12"/>
      <c r="H1022" s="12"/>
      <c r="I1022" s="12"/>
      <c r="J1022" s="12"/>
      <c r="K1022" s="12"/>
      <c r="L1022" s="12"/>
      <c r="M1022" s="49"/>
      <c r="N1022" s="49"/>
      <c r="O1022" s="12"/>
      <c r="P1022" s="12"/>
      <c r="Q1022" s="12"/>
      <c r="R1022" s="12"/>
      <c r="S1022" s="12"/>
      <c r="T1022" s="12"/>
    </row>
    <row r="1023" spans="1:20" s="1" customFormat="1" x14ac:dyDescent="0.4">
      <c r="A1023" s="12"/>
      <c r="B1023" s="12"/>
      <c r="C1023" s="42"/>
      <c r="D1023" s="12"/>
      <c r="E1023" s="12"/>
      <c r="F1023" s="12"/>
      <c r="G1023" s="12"/>
      <c r="H1023" s="12"/>
      <c r="I1023" s="12"/>
      <c r="J1023" s="12"/>
      <c r="K1023" s="12"/>
      <c r="L1023" s="12"/>
      <c r="M1023" s="49"/>
      <c r="N1023" s="49"/>
      <c r="O1023" s="12"/>
      <c r="P1023" s="12"/>
      <c r="Q1023" s="12"/>
      <c r="R1023" s="12"/>
      <c r="S1023" s="12"/>
      <c r="T1023" s="12"/>
    </row>
    <row r="1024" spans="1:20" s="1" customFormat="1" x14ac:dyDescent="0.4">
      <c r="A1024" s="12"/>
      <c r="B1024" s="12"/>
      <c r="C1024" s="42"/>
      <c r="D1024" s="12"/>
      <c r="E1024" s="12"/>
      <c r="F1024" s="12"/>
      <c r="G1024" s="12"/>
      <c r="H1024" s="12"/>
      <c r="I1024" s="12"/>
      <c r="J1024" s="12"/>
      <c r="K1024" s="12"/>
      <c r="L1024" s="12"/>
      <c r="M1024" s="49"/>
      <c r="N1024" s="49"/>
      <c r="O1024" s="12"/>
      <c r="P1024" s="12"/>
      <c r="Q1024" s="12"/>
      <c r="R1024" s="12"/>
      <c r="S1024" s="12"/>
      <c r="T1024" s="12"/>
    </row>
    <row r="1025" spans="1:20" s="1" customFormat="1" x14ac:dyDescent="0.4">
      <c r="A1025" s="12"/>
      <c r="B1025" s="12"/>
      <c r="C1025" s="42"/>
      <c r="D1025" s="12"/>
      <c r="E1025" s="12"/>
      <c r="F1025" s="12"/>
      <c r="G1025" s="12"/>
      <c r="H1025" s="12"/>
      <c r="I1025" s="12"/>
      <c r="J1025" s="12"/>
      <c r="K1025" s="12"/>
      <c r="L1025" s="12"/>
      <c r="M1025" s="49"/>
      <c r="N1025" s="49"/>
      <c r="O1025" s="12"/>
      <c r="P1025" s="12"/>
      <c r="Q1025" s="12"/>
      <c r="R1025" s="12"/>
      <c r="S1025" s="12"/>
      <c r="T1025" s="12"/>
    </row>
    <row r="1026" spans="1:20" s="1" customFormat="1" x14ac:dyDescent="0.4">
      <c r="A1026" s="12"/>
      <c r="B1026" s="12"/>
      <c r="C1026" s="42"/>
      <c r="D1026" s="12"/>
      <c r="E1026" s="12"/>
      <c r="F1026" s="12"/>
      <c r="G1026" s="12"/>
      <c r="H1026" s="12"/>
      <c r="I1026" s="12"/>
      <c r="J1026" s="12"/>
      <c r="K1026" s="12"/>
      <c r="L1026" s="12"/>
      <c r="M1026" s="49"/>
      <c r="N1026" s="49"/>
      <c r="O1026" s="12"/>
      <c r="P1026" s="12"/>
      <c r="Q1026" s="12"/>
      <c r="R1026" s="12"/>
      <c r="S1026" s="12"/>
      <c r="T1026" s="12"/>
    </row>
    <row r="1027" spans="1:20" s="1" customFormat="1" x14ac:dyDescent="0.4">
      <c r="A1027" s="12"/>
      <c r="B1027" s="12"/>
      <c r="C1027" s="42"/>
      <c r="D1027" s="12"/>
      <c r="E1027" s="12"/>
      <c r="F1027" s="12"/>
      <c r="G1027" s="12"/>
      <c r="H1027" s="12"/>
      <c r="I1027" s="12"/>
      <c r="J1027" s="12"/>
      <c r="K1027" s="12"/>
      <c r="L1027" s="12"/>
      <c r="M1027" s="49"/>
      <c r="N1027" s="49"/>
      <c r="O1027" s="12"/>
      <c r="P1027" s="12"/>
      <c r="Q1027" s="12"/>
      <c r="R1027" s="12"/>
      <c r="S1027" s="12"/>
      <c r="T1027" s="12"/>
    </row>
    <row r="1028" spans="1:20" s="1" customFormat="1" x14ac:dyDescent="0.4">
      <c r="A1028" s="12"/>
      <c r="B1028" s="12"/>
      <c r="C1028" s="42"/>
      <c r="D1028" s="12"/>
      <c r="E1028" s="12"/>
      <c r="F1028" s="12"/>
      <c r="G1028" s="12"/>
      <c r="H1028" s="12"/>
      <c r="I1028" s="12"/>
      <c r="J1028" s="12"/>
      <c r="K1028" s="12"/>
      <c r="L1028" s="12"/>
      <c r="M1028" s="49"/>
      <c r="N1028" s="49"/>
      <c r="O1028" s="12"/>
      <c r="P1028" s="12"/>
      <c r="Q1028" s="12"/>
      <c r="R1028" s="12"/>
      <c r="S1028" s="12"/>
      <c r="T1028" s="12"/>
    </row>
    <row r="1029" spans="1:20" s="1" customFormat="1" x14ac:dyDescent="0.4">
      <c r="A1029" s="12"/>
      <c r="B1029" s="12"/>
      <c r="C1029" s="42"/>
      <c r="D1029" s="12"/>
      <c r="E1029" s="12"/>
      <c r="F1029" s="12"/>
      <c r="G1029" s="12"/>
      <c r="H1029" s="12"/>
      <c r="I1029" s="12"/>
      <c r="J1029" s="12"/>
      <c r="K1029" s="12"/>
      <c r="L1029" s="12"/>
      <c r="M1029" s="49"/>
      <c r="N1029" s="49"/>
      <c r="O1029" s="12"/>
      <c r="P1029" s="12"/>
      <c r="Q1029" s="12"/>
      <c r="R1029" s="12"/>
      <c r="S1029" s="12"/>
      <c r="T1029" s="12"/>
    </row>
    <row r="1030" spans="1:20" s="1" customFormat="1" x14ac:dyDescent="0.4">
      <c r="A1030" s="12"/>
      <c r="B1030" s="12"/>
      <c r="C1030" s="42"/>
      <c r="D1030" s="12"/>
      <c r="E1030" s="12"/>
      <c r="F1030" s="12"/>
      <c r="G1030" s="12"/>
      <c r="H1030" s="12"/>
      <c r="I1030" s="12"/>
      <c r="J1030" s="12"/>
      <c r="K1030" s="12"/>
      <c r="L1030" s="12"/>
      <c r="M1030" s="49"/>
      <c r="N1030" s="49"/>
      <c r="O1030" s="12"/>
      <c r="P1030" s="12"/>
      <c r="Q1030" s="12"/>
      <c r="R1030" s="12"/>
      <c r="S1030" s="12"/>
      <c r="T1030" s="12"/>
    </row>
    <row r="1031" spans="1:20" s="1" customFormat="1" x14ac:dyDescent="0.4">
      <c r="A1031" s="12"/>
      <c r="B1031" s="12"/>
      <c r="C1031" s="42"/>
      <c r="D1031" s="12"/>
      <c r="E1031" s="12"/>
      <c r="F1031" s="12"/>
      <c r="G1031" s="12"/>
      <c r="H1031" s="12"/>
      <c r="I1031" s="12"/>
      <c r="J1031" s="12"/>
      <c r="K1031" s="12"/>
      <c r="L1031" s="12"/>
      <c r="M1031" s="49"/>
      <c r="N1031" s="49"/>
      <c r="O1031" s="12"/>
      <c r="P1031" s="12"/>
      <c r="Q1031" s="12"/>
      <c r="R1031" s="12"/>
      <c r="S1031" s="12"/>
      <c r="T1031" s="12"/>
    </row>
    <row r="1032" spans="1:20" s="1" customFormat="1" x14ac:dyDescent="0.4">
      <c r="A1032" s="12"/>
      <c r="B1032" s="12"/>
      <c r="C1032" s="42"/>
      <c r="D1032" s="12"/>
      <c r="E1032" s="12"/>
      <c r="F1032" s="12"/>
      <c r="G1032" s="12"/>
      <c r="H1032" s="12"/>
      <c r="I1032" s="12"/>
      <c r="J1032" s="12"/>
      <c r="K1032" s="12"/>
      <c r="L1032" s="12"/>
      <c r="M1032" s="49"/>
      <c r="N1032" s="49"/>
      <c r="O1032" s="12"/>
      <c r="P1032" s="12"/>
      <c r="Q1032" s="12"/>
      <c r="R1032" s="12"/>
      <c r="S1032" s="12"/>
      <c r="T1032" s="12"/>
    </row>
    <row r="1033" spans="1:20" s="1" customFormat="1" x14ac:dyDescent="0.4">
      <c r="A1033" s="12"/>
      <c r="B1033" s="12"/>
      <c r="C1033" s="42"/>
      <c r="D1033" s="12"/>
      <c r="E1033" s="12"/>
      <c r="F1033" s="12"/>
      <c r="G1033" s="12"/>
      <c r="H1033" s="12"/>
      <c r="I1033" s="12"/>
      <c r="J1033" s="12"/>
      <c r="K1033" s="12"/>
      <c r="L1033" s="12"/>
      <c r="M1033" s="49"/>
      <c r="N1033" s="49"/>
      <c r="O1033" s="12"/>
      <c r="P1033" s="12"/>
      <c r="Q1033" s="12"/>
      <c r="R1033" s="12"/>
      <c r="S1033" s="12"/>
      <c r="T1033" s="12"/>
    </row>
    <row r="1034" spans="1:20" s="1" customFormat="1" x14ac:dyDescent="0.4">
      <c r="A1034" s="12"/>
      <c r="B1034" s="12"/>
      <c r="C1034" s="42"/>
      <c r="D1034" s="12"/>
      <c r="E1034" s="12"/>
      <c r="F1034" s="12"/>
      <c r="G1034" s="12"/>
      <c r="H1034" s="12"/>
      <c r="I1034" s="12"/>
      <c r="J1034" s="12"/>
      <c r="K1034" s="12"/>
      <c r="L1034" s="12"/>
      <c r="M1034" s="49"/>
      <c r="N1034" s="49"/>
      <c r="O1034" s="12"/>
      <c r="P1034" s="12"/>
      <c r="Q1034" s="12"/>
      <c r="R1034" s="12"/>
      <c r="S1034" s="12"/>
      <c r="T1034" s="12"/>
    </row>
    <row r="1035" spans="1:20" s="1" customFormat="1" x14ac:dyDescent="0.4">
      <c r="A1035" s="12"/>
      <c r="B1035" s="12"/>
      <c r="C1035" s="42"/>
      <c r="D1035" s="12"/>
      <c r="E1035" s="12"/>
      <c r="F1035" s="12"/>
      <c r="G1035" s="12"/>
      <c r="H1035" s="12"/>
      <c r="I1035" s="12"/>
      <c r="J1035" s="12"/>
      <c r="K1035" s="12"/>
      <c r="L1035" s="12"/>
      <c r="M1035" s="49"/>
      <c r="N1035" s="49"/>
      <c r="O1035" s="12"/>
      <c r="P1035" s="12"/>
      <c r="Q1035" s="12"/>
      <c r="R1035" s="12"/>
      <c r="S1035" s="12"/>
      <c r="T1035" s="12"/>
    </row>
    <row r="1036" spans="1:20" s="1" customFormat="1" x14ac:dyDescent="0.4">
      <c r="A1036" s="12"/>
      <c r="B1036" s="12"/>
      <c r="C1036" s="42"/>
      <c r="D1036" s="12"/>
      <c r="E1036" s="12"/>
      <c r="F1036" s="12"/>
      <c r="G1036" s="12"/>
      <c r="H1036" s="12"/>
      <c r="I1036" s="12"/>
      <c r="J1036" s="12"/>
      <c r="K1036" s="12"/>
      <c r="L1036" s="12"/>
      <c r="M1036" s="49"/>
      <c r="N1036" s="49"/>
      <c r="O1036" s="12"/>
      <c r="P1036" s="12"/>
      <c r="Q1036" s="12"/>
      <c r="R1036" s="12"/>
      <c r="S1036" s="12"/>
      <c r="T1036" s="12"/>
    </row>
    <row r="1037" spans="1:20" s="1" customFormat="1" x14ac:dyDescent="0.4">
      <c r="A1037" s="12"/>
      <c r="B1037" s="12"/>
      <c r="C1037" s="42"/>
      <c r="D1037" s="12"/>
      <c r="E1037" s="12"/>
      <c r="F1037" s="12"/>
      <c r="G1037" s="12"/>
      <c r="H1037" s="12"/>
      <c r="I1037" s="12"/>
      <c r="J1037" s="12"/>
      <c r="K1037" s="12"/>
      <c r="L1037" s="12"/>
      <c r="M1037" s="49"/>
      <c r="N1037" s="49"/>
      <c r="O1037" s="12"/>
      <c r="P1037" s="12"/>
      <c r="Q1037" s="12"/>
      <c r="R1037" s="12"/>
      <c r="S1037" s="12"/>
      <c r="T1037" s="12"/>
    </row>
    <row r="1038" spans="1:20" s="1" customFormat="1" x14ac:dyDescent="0.4">
      <c r="A1038" s="12"/>
      <c r="B1038" s="12"/>
      <c r="C1038" s="42"/>
      <c r="D1038" s="12"/>
      <c r="E1038" s="12"/>
      <c r="F1038" s="12"/>
      <c r="G1038" s="12"/>
      <c r="H1038" s="12"/>
      <c r="I1038" s="12"/>
      <c r="J1038" s="12"/>
      <c r="K1038" s="12"/>
      <c r="L1038" s="12"/>
      <c r="M1038" s="49"/>
      <c r="N1038" s="49"/>
      <c r="O1038" s="12"/>
      <c r="P1038" s="12"/>
      <c r="Q1038" s="12"/>
      <c r="R1038" s="12"/>
      <c r="S1038" s="12"/>
      <c r="T1038" s="12"/>
    </row>
    <row r="1039" spans="1:20" s="1" customFormat="1" x14ac:dyDescent="0.4">
      <c r="A1039" s="12"/>
      <c r="B1039" s="12"/>
      <c r="C1039" s="42"/>
      <c r="D1039" s="12"/>
      <c r="E1039" s="12"/>
      <c r="F1039" s="12"/>
      <c r="G1039" s="12"/>
      <c r="H1039" s="12"/>
      <c r="I1039" s="12"/>
      <c r="J1039" s="12"/>
      <c r="K1039" s="12"/>
      <c r="L1039" s="12"/>
      <c r="M1039" s="49"/>
      <c r="N1039" s="49"/>
      <c r="O1039" s="12"/>
      <c r="P1039" s="12"/>
      <c r="Q1039" s="12"/>
      <c r="R1039" s="12"/>
      <c r="S1039" s="12"/>
      <c r="T1039" s="12"/>
    </row>
    <row r="1040" spans="1:20" s="1" customFormat="1" x14ac:dyDescent="0.4">
      <c r="A1040" s="12"/>
      <c r="B1040" s="12"/>
      <c r="C1040" s="42"/>
      <c r="D1040" s="12"/>
      <c r="E1040" s="12"/>
      <c r="F1040" s="12"/>
      <c r="G1040" s="12"/>
      <c r="H1040" s="12"/>
      <c r="I1040" s="12"/>
      <c r="J1040" s="12"/>
      <c r="K1040" s="12"/>
      <c r="L1040" s="12"/>
      <c r="M1040" s="49"/>
      <c r="N1040" s="49"/>
      <c r="O1040" s="12"/>
      <c r="P1040" s="12"/>
      <c r="Q1040" s="12"/>
      <c r="R1040" s="12"/>
      <c r="S1040" s="12"/>
      <c r="T1040" s="12"/>
    </row>
    <row r="1041" spans="1:20" s="1" customFormat="1" x14ac:dyDescent="0.4">
      <c r="A1041" s="12"/>
      <c r="B1041" s="12"/>
      <c r="C1041" s="42"/>
      <c r="D1041" s="12"/>
      <c r="E1041" s="12"/>
      <c r="F1041" s="12"/>
      <c r="G1041" s="12"/>
      <c r="H1041" s="12"/>
      <c r="I1041" s="12"/>
      <c r="J1041" s="12"/>
      <c r="K1041" s="12"/>
      <c r="L1041" s="12"/>
      <c r="M1041" s="49"/>
      <c r="N1041" s="49"/>
      <c r="O1041" s="12"/>
      <c r="P1041" s="12"/>
      <c r="Q1041" s="12"/>
      <c r="R1041" s="12"/>
      <c r="S1041" s="12"/>
      <c r="T1041" s="12"/>
    </row>
    <row r="1042" spans="1:20" s="1" customFormat="1" x14ac:dyDescent="0.4">
      <c r="A1042" s="12"/>
      <c r="B1042" s="12"/>
      <c r="C1042" s="42"/>
      <c r="D1042" s="12"/>
      <c r="E1042" s="12"/>
      <c r="F1042" s="12"/>
      <c r="G1042" s="12"/>
      <c r="H1042" s="12"/>
      <c r="I1042" s="12"/>
      <c r="J1042" s="12"/>
      <c r="K1042" s="12"/>
      <c r="L1042" s="12"/>
      <c r="M1042" s="49"/>
      <c r="N1042" s="49"/>
      <c r="O1042" s="12"/>
      <c r="P1042" s="12"/>
      <c r="Q1042" s="12"/>
      <c r="R1042" s="12"/>
      <c r="S1042" s="12"/>
      <c r="T1042" s="12"/>
    </row>
    <row r="1043" spans="1:20" s="1" customFormat="1" x14ac:dyDescent="0.4">
      <c r="A1043" s="12"/>
      <c r="B1043" s="12"/>
      <c r="C1043" s="42"/>
      <c r="D1043" s="12"/>
      <c r="E1043" s="12"/>
      <c r="F1043" s="12"/>
      <c r="G1043" s="12"/>
      <c r="H1043" s="12"/>
      <c r="I1043" s="12"/>
      <c r="J1043" s="12"/>
      <c r="K1043" s="12"/>
      <c r="L1043" s="12"/>
      <c r="M1043" s="49"/>
      <c r="N1043" s="49"/>
      <c r="O1043" s="12"/>
      <c r="P1043" s="12"/>
      <c r="Q1043" s="12"/>
      <c r="R1043" s="12"/>
      <c r="S1043" s="12"/>
      <c r="T1043" s="12"/>
    </row>
    <row r="1044" spans="1:20" s="1" customFormat="1" x14ac:dyDescent="0.4">
      <c r="A1044" s="12"/>
      <c r="B1044" s="12"/>
      <c r="C1044" s="42"/>
      <c r="D1044" s="12"/>
      <c r="E1044" s="12"/>
      <c r="F1044" s="12"/>
      <c r="G1044" s="12"/>
      <c r="H1044" s="12"/>
      <c r="I1044" s="12"/>
      <c r="J1044" s="12"/>
      <c r="K1044" s="12"/>
      <c r="L1044" s="12"/>
      <c r="M1044" s="49"/>
      <c r="N1044" s="49"/>
      <c r="O1044" s="12"/>
      <c r="P1044" s="12"/>
      <c r="Q1044" s="12"/>
      <c r="R1044" s="12"/>
      <c r="S1044" s="12"/>
      <c r="T1044" s="12"/>
    </row>
    <row r="1045" spans="1:20" s="1" customFormat="1" x14ac:dyDescent="0.4">
      <c r="A1045" s="12"/>
      <c r="B1045" s="12"/>
      <c r="C1045" s="42"/>
      <c r="D1045" s="12"/>
      <c r="E1045" s="12"/>
      <c r="F1045" s="12"/>
      <c r="G1045" s="12"/>
      <c r="H1045" s="12"/>
      <c r="I1045" s="12"/>
      <c r="J1045" s="12"/>
      <c r="K1045" s="12"/>
      <c r="L1045" s="12"/>
      <c r="M1045" s="49"/>
      <c r="N1045" s="49"/>
      <c r="O1045" s="12"/>
      <c r="P1045" s="12"/>
      <c r="Q1045" s="12"/>
      <c r="R1045" s="12"/>
      <c r="S1045" s="12"/>
      <c r="T1045" s="12"/>
    </row>
    <row r="1046" spans="1:20" s="1" customFormat="1" x14ac:dyDescent="0.4">
      <c r="A1046" s="12"/>
      <c r="B1046" s="12"/>
      <c r="C1046" s="42"/>
      <c r="D1046" s="12"/>
      <c r="E1046" s="12"/>
      <c r="F1046" s="12"/>
      <c r="G1046" s="12"/>
      <c r="H1046" s="12"/>
      <c r="I1046" s="12"/>
      <c r="J1046" s="12"/>
      <c r="K1046" s="12"/>
      <c r="L1046" s="12"/>
      <c r="M1046" s="49"/>
      <c r="N1046" s="49"/>
      <c r="O1046" s="12"/>
      <c r="P1046" s="12"/>
      <c r="Q1046" s="12"/>
      <c r="R1046" s="12"/>
      <c r="S1046" s="12"/>
      <c r="T1046" s="12"/>
    </row>
    <row r="1047" spans="1:20" s="1" customFormat="1" x14ac:dyDescent="0.4">
      <c r="A1047" s="12"/>
      <c r="B1047" s="12"/>
      <c r="C1047" s="42"/>
      <c r="D1047" s="12"/>
      <c r="E1047" s="12"/>
      <c r="F1047" s="12"/>
      <c r="G1047" s="12"/>
      <c r="H1047" s="12"/>
      <c r="I1047" s="12"/>
      <c r="J1047" s="12"/>
      <c r="K1047" s="12"/>
      <c r="L1047" s="12"/>
      <c r="M1047" s="49"/>
      <c r="N1047" s="49"/>
      <c r="O1047" s="12"/>
      <c r="P1047" s="12"/>
      <c r="Q1047" s="12"/>
      <c r="R1047" s="12"/>
      <c r="S1047" s="12"/>
      <c r="T1047" s="12"/>
    </row>
    <row r="1048" spans="1:20" s="1" customFormat="1" x14ac:dyDescent="0.4">
      <c r="A1048" s="12"/>
      <c r="B1048" s="12"/>
      <c r="C1048" s="42"/>
      <c r="D1048" s="12"/>
      <c r="E1048" s="12"/>
      <c r="F1048" s="12"/>
      <c r="G1048" s="12"/>
      <c r="H1048" s="12"/>
      <c r="I1048" s="12"/>
      <c r="J1048" s="12"/>
      <c r="K1048" s="12"/>
      <c r="L1048" s="12"/>
      <c r="M1048" s="49"/>
      <c r="N1048" s="49"/>
      <c r="O1048" s="12"/>
      <c r="P1048" s="12"/>
      <c r="Q1048" s="12"/>
      <c r="R1048" s="12"/>
      <c r="S1048" s="12"/>
      <c r="T1048" s="12"/>
    </row>
    <row r="1049" spans="1:20" s="1" customFormat="1" x14ac:dyDescent="0.4">
      <c r="A1049" s="12"/>
      <c r="B1049" s="12"/>
      <c r="C1049" s="42"/>
      <c r="D1049" s="12"/>
      <c r="E1049" s="12"/>
      <c r="F1049" s="12"/>
      <c r="G1049" s="12"/>
      <c r="H1049" s="12"/>
      <c r="I1049" s="12"/>
      <c r="J1049" s="12"/>
      <c r="K1049" s="12"/>
      <c r="L1049" s="12"/>
      <c r="M1049" s="49"/>
      <c r="N1049" s="49"/>
      <c r="O1049" s="12"/>
      <c r="P1049" s="12"/>
      <c r="Q1049" s="12"/>
      <c r="R1049" s="12"/>
      <c r="S1049" s="12"/>
      <c r="T1049" s="12"/>
    </row>
    <row r="1050" spans="1:20" s="1" customFormat="1" x14ac:dyDescent="0.4">
      <c r="A1050" s="12"/>
      <c r="B1050" s="12"/>
      <c r="C1050" s="42"/>
      <c r="D1050" s="12"/>
      <c r="E1050" s="12"/>
      <c r="F1050" s="12"/>
      <c r="G1050" s="12"/>
      <c r="H1050" s="12"/>
      <c r="I1050" s="12"/>
      <c r="J1050" s="12"/>
      <c r="K1050" s="12"/>
      <c r="L1050" s="12"/>
      <c r="M1050" s="49"/>
      <c r="N1050" s="49"/>
      <c r="O1050" s="12"/>
      <c r="P1050" s="12"/>
      <c r="Q1050" s="12"/>
      <c r="R1050" s="12"/>
      <c r="S1050" s="12"/>
      <c r="T1050" s="12"/>
    </row>
    <row r="1051" spans="1:20" s="1" customFormat="1" x14ac:dyDescent="0.4">
      <c r="A1051" s="12"/>
      <c r="B1051" s="12"/>
      <c r="C1051" s="42"/>
      <c r="D1051" s="12"/>
      <c r="E1051" s="12"/>
      <c r="F1051" s="12"/>
      <c r="G1051" s="12"/>
      <c r="H1051" s="12"/>
      <c r="I1051" s="12"/>
      <c r="J1051" s="12"/>
      <c r="K1051" s="12"/>
      <c r="L1051" s="12"/>
      <c r="M1051" s="49"/>
      <c r="N1051" s="49"/>
      <c r="O1051" s="12"/>
      <c r="P1051" s="12"/>
      <c r="Q1051" s="12"/>
      <c r="R1051" s="12"/>
      <c r="S1051" s="12"/>
      <c r="T1051" s="12"/>
    </row>
    <row r="1052" spans="1:20" s="1" customFormat="1" x14ac:dyDescent="0.4">
      <c r="A1052" s="12"/>
      <c r="B1052" s="12"/>
      <c r="C1052" s="42"/>
      <c r="D1052" s="12"/>
      <c r="E1052" s="12"/>
      <c r="F1052" s="12"/>
      <c r="G1052" s="12"/>
      <c r="H1052" s="12"/>
      <c r="I1052" s="12"/>
      <c r="J1052" s="12"/>
      <c r="K1052" s="12"/>
      <c r="L1052" s="12"/>
      <c r="M1052" s="49"/>
      <c r="N1052" s="49"/>
      <c r="O1052" s="12"/>
      <c r="P1052" s="12"/>
      <c r="Q1052" s="12"/>
      <c r="R1052" s="12"/>
      <c r="S1052" s="12"/>
      <c r="T1052" s="12"/>
    </row>
    <row r="1053" spans="1:20" s="1" customFormat="1" x14ac:dyDescent="0.4">
      <c r="A1053" s="12"/>
      <c r="B1053" s="12"/>
      <c r="C1053" s="42"/>
      <c r="D1053" s="12"/>
      <c r="E1053" s="12"/>
      <c r="F1053" s="12"/>
      <c r="G1053" s="12"/>
      <c r="H1053" s="12"/>
      <c r="I1053" s="12"/>
      <c r="J1053" s="12"/>
      <c r="K1053" s="12"/>
      <c r="L1053" s="12"/>
      <c r="M1053" s="49"/>
      <c r="N1053" s="49"/>
      <c r="O1053" s="12"/>
      <c r="P1053" s="12"/>
      <c r="Q1053" s="12"/>
      <c r="R1053" s="12"/>
      <c r="S1053" s="12"/>
      <c r="T1053" s="12"/>
    </row>
    <row r="1054" spans="1:20" s="1" customFormat="1" x14ac:dyDescent="0.4">
      <c r="A1054" s="12"/>
      <c r="B1054" s="12"/>
      <c r="C1054" s="42"/>
      <c r="D1054" s="12"/>
      <c r="E1054" s="12"/>
      <c r="F1054" s="12"/>
      <c r="G1054" s="12"/>
      <c r="H1054" s="12"/>
      <c r="I1054" s="12"/>
      <c r="J1054" s="12"/>
      <c r="K1054" s="12"/>
      <c r="L1054" s="12"/>
      <c r="M1054" s="49"/>
      <c r="N1054" s="49"/>
      <c r="O1054" s="12"/>
      <c r="P1054" s="12"/>
      <c r="Q1054" s="12"/>
      <c r="R1054" s="12"/>
      <c r="S1054" s="12"/>
      <c r="T1054" s="12"/>
    </row>
    <row r="1055" spans="1:20" s="1" customFormat="1" x14ac:dyDescent="0.4">
      <c r="A1055" s="12"/>
      <c r="B1055" s="12"/>
      <c r="C1055" s="42"/>
      <c r="D1055" s="12"/>
      <c r="E1055" s="12"/>
      <c r="F1055" s="12"/>
      <c r="G1055" s="12"/>
      <c r="H1055" s="12"/>
      <c r="I1055" s="12"/>
      <c r="J1055" s="12"/>
      <c r="K1055" s="12"/>
      <c r="L1055" s="12"/>
      <c r="M1055" s="49"/>
      <c r="N1055" s="49"/>
      <c r="O1055" s="12"/>
      <c r="P1055" s="12"/>
      <c r="Q1055" s="12"/>
      <c r="R1055" s="12"/>
      <c r="S1055" s="12"/>
      <c r="T1055" s="12"/>
    </row>
    <row r="1056" spans="1:20" s="1" customFormat="1" x14ac:dyDescent="0.4">
      <c r="A1056" s="12"/>
      <c r="B1056" s="12"/>
      <c r="C1056" s="42"/>
      <c r="D1056" s="12"/>
      <c r="E1056" s="12"/>
      <c r="F1056" s="12"/>
      <c r="G1056" s="12"/>
      <c r="H1056" s="12"/>
      <c r="I1056" s="12"/>
      <c r="J1056" s="12"/>
      <c r="K1056" s="12"/>
      <c r="L1056" s="12"/>
      <c r="M1056" s="49"/>
      <c r="N1056" s="49"/>
      <c r="O1056" s="12"/>
      <c r="P1056" s="12"/>
      <c r="Q1056" s="12"/>
      <c r="R1056" s="12"/>
      <c r="S1056" s="12"/>
      <c r="T1056" s="12"/>
    </row>
    <row r="1057" spans="1:20" s="1" customFormat="1" x14ac:dyDescent="0.4">
      <c r="A1057" s="12"/>
      <c r="B1057" s="12"/>
      <c r="C1057" s="42"/>
      <c r="D1057" s="12"/>
      <c r="E1057" s="12"/>
      <c r="F1057" s="12"/>
      <c r="G1057" s="12"/>
      <c r="H1057" s="12"/>
      <c r="I1057" s="12"/>
      <c r="J1057" s="12"/>
      <c r="K1057" s="12"/>
      <c r="L1057" s="12"/>
      <c r="M1057" s="49"/>
      <c r="N1057" s="49"/>
      <c r="O1057" s="12"/>
      <c r="P1057" s="12"/>
      <c r="Q1057" s="12"/>
      <c r="R1057" s="12"/>
      <c r="S1057" s="12"/>
      <c r="T1057" s="12"/>
    </row>
    <row r="1058" spans="1:20" s="1" customFormat="1" x14ac:dyDescent="0.4">
      <c r="A1058" s="12"/>
      <c r="B1058" s="12"/>
      <c r="C1058" s="42"/>
      <c r="D1058" s="12"/>
      <c r="E1058" s="12"/>
      <c r="F1058" s="12"/>
      <c r="G1058" s="12"/>
      <c r="H1058" s="12"/>
      <c r="I1058" s="12"/>
      <c r="J1058" s="12"/>
      <c r="K1058" s="12"/>
      <c r="L1058" s="12"/>
      <c r="M1058" s="49"/>
      <c r="N1058" s="49"/>
      <c r="O1058" s="12"/>
      <c r="P1058" s="12"/>
      <c r="Q1058" s="12"/>
      <c r="R1058" s="12"/>
      <c r="S1058" s="12"/>
      <c r="T1058" s="12"/>
    </row>
    <row r="1059" spans="1:20" s="1" customFormat="1" x14ac:dyDescent="0.4">
      <c r="A1059" s="12"/>
      <c r="B1059" s="12"/>
      <c r="C1059" s="42"/>
      <c r="D1059" s="12"/>
      <c r="E1059" s="12"/>
      <c r="F1059" s="12"/>
      <c r="G1059" s="12"/>
      <c r="H1059" s="12"/>
      <c r="I1059" s="12"/>
      <c r="J1059" s="12"/>
      <c r="K1059" s="12"/>
      <c r="L1059" s="12"/>
      <c r="M1059" s="49"/>
      <c r="N1059" s="49"/>
      <c r="O1059" s="12"/>
      <c r="P1059" s="12"/>
      <c r="Q1059" s="12"/>
      <c r="R1059" s="12"/>
      <c r="S1059" s="12"/>
      <c r="T1059" s="12"/>
    </row>
    <row r="1060" spans="1:20" s="1" customFormat="1" x14ac:dyDescent="0.4">
      <c r="A1060" s="12"/>
      <c r="B1060" s="12"/>
      <c r="C1060" s="42"/>
      <c r="D1060" s="12"/>
      <c r="E1060" s="12"/>
      <c r="F1060" s="12"/>
      <c r="G1060" s="12"/>
      <c r="H1060" s="12"/>
      <c r="I1060" s="12"/>
      <c r="J1060" s="12"/>
      <c r="K1060" s="12"/>
      <c r="L1060" s="12"/>
      <c r="M1060" s="49"/>
      <c r="N1060" s="49"/>
      <c r="O1060" s="12"/>
      <c r="P1060" s="12"/>
      <c r="Q1060" s="12"/>
      <c r="R1060" s="12"/>
      <c r="S1060" s="12"/>
      <c r="T1060" s="12"/>
    </row>
    <row r="1061" spans="1:20" s="1" customFormat="1" x14ac:dyDescent="0.4">
      <c r="A1061" s="12"/>
      <c r="B1061" s="12"/>
      <c r="C1061" s="42"/>
      <c r="D1061" s="12"/>
      <c r="E1061" s="12"/>
      <c r="F1061" s="12"/>
      <c r="G1061" s="12"/>
      <c r="H1061" s="12"/>
      <c r="I1061" s="12"/>
      <c r="J1061" s="12"/>
      <c r="K1061" s="12"/>
      <c r="L1061" s="12"/>
      <c r="M1061" s="49"/>
      <c r="N1061" s="49"/>
      <c r="O1061" s="12"/>
      <c r="P1061" s="12"/>
      <c r="Q1061" s="12"/>
      <c r="R1061" s="12"/>
      <c r="S1061" s="12"/>
      <c r="T1061" s="12"/>
    </row>
    <row r="1062" spans="1:20" s="1" customFormat="1" x14ac:dyDescent="0.4">
      <c r="A1062" s="12"/>
      <c r="B1062" s="12"/>
      <c r="C1062" s="42"/>
      <c r="D1062" s="12"/>
      <c r="E1062" s="12"/>
      <c r="F1062" s="12"/>
      <c r="G1062" s="12"/>
      <c r="H1062" s="12"/>
      <c r="I1062" s="12"/>
      <c r="J1062" s="12"/>
      <c r="K1062" s="12"/>
      <c r="L1062" s="12"/>
      <c r="M1062" s="49"/>
      <c r="N1062" s="49"/>
      <c r="O1062" s="12"/>
      <c r="P1062" s="12"/>
      <c r="Q1062" s="12"/>
      <c r="R1062" s="12"/>
      <c r="S1062" s="12"/>
      <c r="T1062" s="12"/>
    </row>
    <row r="1063" spans="1:20" s="1" customFormat="1" x14ac:dyDescent="0.4">
      <c r="A1063" s="12"/>
      <c r="B1063" s="12"/>
      <c r="C1063" s="42"/>
      <c r="D1063" s="12"/>
      <c r="E1063" s="12"/>
      <c r="F1063" s="12"/>
      <c r="G1063" s="12"/>
      <c r="H1063" s="12"/>
      <c r="I1063" s="12"/>
      <c r="J1063" s="12"/>
      <c r="K1063" s="12"/>
      <c r="L1063" s="12"/>
      <c r="M1063" s="49"/>
      <c r="N1063" s="49"/>
      <c r="O1063" s="12"/>
      <c r="P1063" s="12"/>
      <c r="Q1063" s="12"/>
      <c r="R1063" s="12"/>
      <c r="S1063" s="12"/>
      <c r="T1063" s="12"/>
    </row>
    <row r="1064" spans="1:20" s="1" customFormat="1" x14ac:dyDescent="0.4">
      <c r="A1064" s="12"/>
      <c r="B1064" s="12"/>
      <c r="C1064" s="42"/>
      <c r="D1064" s="12"/>
      <c r="E1064" s="12"/>
      <c r="F1064" s="12"/>
      <c r="G1064" s="12"/>
      <c r="H1064" s="12"/>
      <c r="I1064" s="12"/>
      <c r="J1064" s="12"/>
      <c r="K1064" s="12"/>
      <c r="L1064" s="12"/>
      <c r="M1064" s="49"/>
      <c r="N1064" s="49"/>
      <c r="O1064" s="12"/>
      <c r="P1064" s="12"/>
      <c r="Q1064" s="12"/>
      <c r="R1064" s="12"/>
      <c r="S1064" s="12"/>
      <c r="T1064" s="12"/>
    </row>
    <row r="1065" spans="1:20" s="1" customFormat="1" x14ac:dyDescent="0.4">
      <c r="A1065" s="12"/>
      <c r="B1065" s="12"/>
      <c r="C1065" s="42"/>
      <c r="D1065" s="12"/>
      <c r="E1065" s="12"/>
      <c r="F1065" s="12"/>
      <c r="G1065" s="12"/>
      <c r="H1065" s="12"/>
      <c r="I1065" s="12"/>
      <c r="J1065" s="12"/>
      <c r="K1065" s="12"/>
      <c r="L1065" s="12"/>
      <c r="M1065" s="49"/>
      <c r="N1065" s="49"/>
      <c r="O1065" s="12"/>
      <c r="P1065" s="12"/>
      <c r="Q1065" s="12"/>
      <c r="R1065" s="12"/>
      <c r="S1065" s="12"/>
      <c r="T1065" s="12"/>
    </row>
    <row r="1066" spans="1:20" s="1" customFormat="1" x14ac:dyDescent="0.4">
      <c r="A1066" s="12"/>
      <c r="B1066" s="12"/>
      <c r="C1066" s="42"/>
      <c r="D1066" s="12"/>
      <c r="E1066" s="12"/>
      <c r="F1066" s="12"/>
      <c r="G1066" s="12"/>
      <c r="H1066" s="12"/>
      <c r="I1066" s="12"/>
      <c r="J1066" s="12"/>
      <c r="K1066" s="12"/>
      <c r="L1066" s="12"/>
      <c r="M1066" s="49"/>
      <c r="N1066" s="49"/>
      <c r="O1066" s="12"/>
      <c r="P1066" s="12"/>
      <c r="Q1066" s="12"/>
      <c r="R1066" s="12"/>
      <c r="S1066" s="12"/>
      <c r="T1066" s="12"/>
    </row>
    <row r="1067" spans="1:20" s="1" customFormat="1" x14ac:dyDescent="0.4">
      <c r="A1067" s="12"/>
      <c r="B1067" s="12"/>
      <c r="C1067" s="42"/>
      <c r="D1067" s="12"/>
      <c r="E1067" s="12"/>
      <c r="F1067" s="12"/>
      <c r="G1067" s="12"/>
      <c r="H1067" s="12"/>
      <c r="I1067" s="12"/>
      <c r="J1067" s="12"/>
      <c r="K1067" s="12"/>
      <c r="L1067" s="12"/>
      <c r="M1067" s="49"/>
      <c r="N1067" s="49"/>
      <c r="O1067" s="12"/>
      <c r="P1067" s="12"/>
      <c r="Q1067" s="12"/>
      <c r="R1067" s="12"/>
      <c r="S1067" s="12"/>
      <c r="T1067" s="12"/>
    </row>
    <row r="1068" spans="1:20" s="1" customFormat="1" x14ac:dyDescent="0.4">
      <c r="A1068" s="12"/>
      <c r="B1068" s="12"/>
      <c r="C1068" s="42"/>
      <c r="D1068" s="12"/>
      <c r="E1068" s="12"/>
      <c r="F1068" s="12"/>
      <c r="G1068" s="12"/>
      <c r="H1068" s="12"/>
      <c r="I1068" s="12"/>
      <c r="J1068" s="12"/>
      <c r="K1068" s="12"/>
      <c r="L1068" s="12"/>
      <c r="M1068" s="49"/>
      <c r="N1068" s="49"/>
      <c r="O1068" s="12"/>
      <c r="P1068" s="12"/>
      <c r="Q1068" s="12"/>
      <c r="R1068" s="12"/>
      <c r="S1068" s="12"/>
      <c r="T1068" s="12"/>
    </row>
    <row r="1069" spans="1:20" s="1" customFormat="1" x14ac:dyDescent="0.4">
      <c r="A1069" s="12"/>
      <c r="B1069" s="12"/>
      <c r="C1069" s="42"/>
      <c r="D1069" s="12"/>
      <c r="E1069" s="12"/>
      <c r="F1069" s="12"/>
      <c r="G1069" s="12"/>
      <c r="H1069" s="12"/>
      <c r="I1069" s="12"/>
      <c r="J1069" s="12"/>
      <c r="K1069" s="12"/>
      <c r="L1069" s="12"/>
      <c r="M1069" s="49"/>
      <c r="N1069" s="49"/>
      <c r="O1069" s="12"/>
      <c r="P1069" s="12"/>
      <c r="Q1069" s="12"/>
      <c r="R1069" s="12"/>
      <c r="S1069" s="12"/>
      <c r="T1069" s="12"/>
    </row>
    <row r="1070" spans="1:20" s="1" customFormat="1" x14ac:dyDescent="0.4">
      <c r="A1070" s="12"/>
      <c r="B1070" s="12"/>
      <c r="C1070" s="42"/>
      <c r="D1070" s="12"/>
      <c r="E1070" s="12"/>
      <c r="F1070" s="12"/>
      <c r="G1070" s="12"/>
      <c r="H1070" s="12"/>
      <c r="I1070" s="12"/>
      <c r="J1070" s="12"/>
      <c r="K1070" s="12"/>
      <c r="L1070" s="12"/>
      <c r="M1070" s="49"/>
      <c r="N1070" s="49"/>
      <c r="O1070" s="12"/>
      <c r="P1070" s="12"/>
      <c r="Q1070" s="12"/>
      <c r="R1070" s="12"/>
      <c r="S1070" s="12"/>
      <c r="T1070" s="12"/>
    </row>
    <row r="1071" spans="1:20" s="1" customFormat="1" x14ac:dyDescent="0.4">
      <c r="A1071" s="12"/>
      <c r="B1071" s="12"/>
      <c r="C1071" s="42"/>
      <c r="D1071" s="12"/>
      <c r="E1071" s="12"/>
      <c r="F1071" s="12"/>
      <c r="G1071" s="12"/>
      <c r="H1071" s="12"/>
      <c r="I1071" s="12"/>
      <c r="J1071" s="12"/>
      <c r="K1071" s="12"/>
      <c r="L1071" s="12"/>
      <c r="M1071" s="49"/>
      <c r="N1071" s="49"/>
      <c r="O1071" s="12"/>
      <c r="P1071" s="12"/>
      <c r="Q1071" s="12"/>
      <c r="R1071" s="12"/>
      <c r="S1071" s="12"/>
      <c r="T1071" s="12"/>
    </row>
    <row r="1072" spans="1:20" s="1" customFormat="1" x14ac:dyDescent="0.4">
      <c r="A1072" s="12"/>
      <c r="B1072" s="12"/>
      <c r="C1072" s="42"/>
      <c r="D1072" s="12"/>
      <c r="E1072" s="12"/>
      <c r="F1072" s="12"/>
      <c r="G1072" s="12"/>
      <c r="H1072" s="12"/>
      <c r="I1072" s="12"/>
      <c r="J1072" s="12"/>
      <c r="K1072" s="12"/>
      <c r="L1072" s="12"/>
      <c r="M1072" s="49"/>
      <c r="N1072" s="49"/>
      <c r="O1072" s="12"/>
      <c r="P1072" s="12"/>
      <c r="Q1072" s="12"/>
      <c r="R1072" s="12"/>
      <c r="S1072" s="12"/>
      <c r="T1072" s="12"/>
    </row>
    <row r="1073" spans="1:20" s="1" customFormat="1" x14ac:dyDescent="0.4">
      <c r="A1073" s="12"/>
      <c r="B1073" s="12"/>
      <c r="C1073" s="42"/>
      <c r="D1073" s="12"/>
      <c r="E1073" s="12"/>
      <c r="F1073" s="12"/>
      <c r="G1073" s="12"/>
      <c r="H1073" s="12"/>
      <c r="I1073" s="12"/>
      <c r="J1073" s="12"/>
      <c r="K1073" s="12"/>
      <c r="L1073" s="12"/>
      <c r="M1073" s="49"/>
      <c r="N1073" s="49"/>
      <c r="O1073" s="12"/>
      <c r="P1073" s="12"/>
      <c r="Q1073" s="12"/>
      <c r="R1073" s="12"/>
      <c r="S1073" s="12"/>
      <c r="T1073" s="12"/>
    </row>
    <row r="1074" spans="1:20" s="1" customFormat="1" x14ac:dyDescent="0.4">
      <c r="A1074" s="12"/>
      <c r="B1074" s="12"/>
      <c r="C1074" s="42"/>
      <c r="D1074" s="12"/>
      <c r="E1074" s="12"/>
      <c r="F1074" s="12"/>
      <c r="G1074" s="12"/>
      <c r="H1074" s="12"/>
      <c r="I1074" s="12"/>
      <c r="J1074" s="12"/>
      <c r="K1074" s="12"/>
      <c r="L1074" s="12"/>
      <c r="M1074" s="49"/>
      <c r="N1074" s="49"/>
      <c r="O1074" s="12"/>
      <c r="P1074" s="12"/>
      <c r="Q1074" s="12"/>
      <c r="R1074" s="12"/>
      <c r="S1074" s="12"/>
      <c r="T1074" s="12"/>
    </row>
    <row r="1075" spans="1:20" s="1" customFormat="1" x14ac:dyDescent="0.4">
      <c r="A1075" s="12"/>
      <c r="B1075" s="12"/>
      <c r="C1075" s="42"/>
      <c r="D1075" s="12"/>
      <c r="E1075" s="12"/>
      <c r="F1075" s="12"/>
      <c r="G1075" s="12"/>
      <c r="H1075" s="12"/>
      <c r="I1075" s="12"/>
      <c r="J1075" s="12"/>
      <c r="K1075" s="12"/>
      <c r="L1075" s="12"/>
      <c r="M1075" s="49"/>
      <c r="N1075" s="49"/>
      <c r="O1075" s="12"/>
      <c r="P1075" s="12"/>
      <c r="Q1075" s="12"/>
      <c r="R1075" s="12"/>
      <c r="S1075" s="12"/>
      <c r="T1075" s="12"/>
    </row>
    <row r="1076" spans="1:20" s="1" customFormat="1" x14ac:dyDescent="0.4">
      <c r="A1076" s="12"/>
      <c r="B1076" s="12"/>
      <c r="C1076" s="42"/>
      <c r="D1076" s="12"/>
      <c r="E1076" s="12"/>
      <c r="F1076" s="12"/>
      <c r="G1076" s="12"/>
      <c r="H1076" s="12"/>
      <c r="I1076" s="12"/>
      <c r="J1076" s="12"/>
      <c r="K1076" s="12"/>
      <c r="L1076" s="12"/>
      <c r="M1076" s="49"/>
      <c r="N1076" s="49"/>
      <c r="O1076" s="12"/>
      <c r="P1076" s="12"/>
      <c r="Q1076" s="12"/>
      <c r="R1076" s="12"/>
      <c r="S1076" s="12"/>
      <c r="T1076" s="12"/>
    </row>
    <row r="1077" spans="1:20" s="1" customFormat="1" x14ac:dyDescent="0.4">
      <c r="A1077" s="12"/>
      <c r="B1077" s="12"/>
      <c r="C1077" s="42"/>
      <c r="D1077" s="12"/>
      <c r="E1077" s="12"/>
      <c r="F1077" s="12"/>
      <c r="G1077" s="12"/>
      <c r="H1077" s="12"/>
      <c r="I1077" s="12"/>
      <c r="J1077" s="12"/>
      <c r="K1077" s="12"/>
      <c r="L1077" s="12"/>
      <c r="M1077" s="49"/>
      <c r="N1077" s="49"/>
      <c r="O1077" s="12"/>
      <c r="P1077" s="12"/>
      <c r="Q1077" s="12"/>
      <c r="R1077" s="12"/>
      <c r="S1077" s="12"/>
      <c r="T1077" s="12"/>
    </row>
    <row r="1078" spans="1:20" s="1" customFormat="1" x14ac:dyDescent="0.4">
      <c r="A1078" s="12"/>
      <c r="B1078" s="12"/>
      <c r="C1078" s="42"/>
      <c r="D1078" s="12"/>
      <c r="E1078" s="12"/>
      <c r="F1078" s="12"/>
      <c r="G1078" s="12"/>
      <c r="H1078" s="12"/>
      <c r="I1078" s="12"/>
      <c r="J1078" s="12"/>
      <c r="K1078" s="12"/>
      <c r="L1078" s="12"/>
      <c r="M1078" s="49"/>
      <c r="N1078" s="49"/>
      <c r="O1078" s="12"/>
      <c r="P1078" s="12"/>
      <c r="Q1078" s="12"/>
      <c r="R1078" s="12"/>
      <c r="S1078" s="12"/>
      <c r="T1078" s="12"/>
    </row>
    <row r="1079" spans="1:20" s="1" customFormat="1" x14ac:dyDescent="0.4">
      <c r="A1079" s="12"/>
      <c r="B1079" s="12"/>
      <c r="C1079" s="42"/>
      <c r="D1079" s="12"/>
      <c r="E1079" s="12"/>
      <c r="F1079" s="12"/>
      <c r="G1079" s="12"/>
      <c r="H1079" s="12"/>
      <c r="I1079" s="12"/>
      <c r="J1079" s="12"/>
      <c r="K1079" s="12"/>
      <c r="L1079" s="12"/>
      <c r="M1079" s="49"/>
      <c r="N1079" s="49"/>
      <c r="O1079" s="12"/>
      <c r="P1079" s="12"/>
      <c r="Q1079" s="12"/>
      <c r="R1079" s="12"/>
      <c r="S1079" s="12"/>
      <c r="T1079" s="12"/>
    </row>
    <row r="1080" spans="1:20" s="1" customFormat="1" x14ac:dyDescent="0.4">
      <c r="A1080" s="12"/>
      <c r="B1080" s="12"/>
      <c r="C1080" s="42"/>
      <c r="D1080" s="12"/>
      <c r="E1080" s="12"/>
      <c r="F1080" s="12"/>
      <c r="G1080" s="12"/>
      <c r="H1080" s="12"/>
      <c r="I1080" s="12"/>
      <c r="J1080" s="12"/>
      <c r="K1080" s="12"/>
      <c r="L1080" s="12"/>
      <c r="M1080" s="49"/>
      <c r="N1080" s="49"/>
      <c r="O1080" s="12"/>
      <c r="P1080" s="12"/>
      <c r="Q1080" s="12"/>
      <c r="R1080" s="12"/>
      <c r="S1080" s="12"/>
      <c r="T1080" s="12"/>
    </row>
    <row r="1081" spans="1:20" s="1" customFormat="1" x14ac:dyDescent="0.4">
      <c r="A1081" s="12"/>
      <c r="B1081" s="12"/>
      <c r="C1081" s="42"/>
      <c r="D1081" s="12"/>
      <c r="E1081" s="12"/>
      <c r="F1081" s="12"/>
      <c r="G1081" s="12"/>
      <c r="H1081" s="12"/>
      <c r="I1081" s="12"/>
      <c r="J1081" s="12"/>
      <c r="K1081" s="12"/>
      <c r="L1081" s="12"/>
      <c r="M1081" s="49"/>
      <c r="N1081" s="49"/>
      <c r="O1081" s="12"/>
      <c r="P1081" s="12"/>
      <c r="Q1081" s="12"/>
      <c r="R1081" s="12"/>
      <c r="S1081" s="12"/>
      <c r="T1081" s="12"/>
    </row>
    <row r="1082" spans="1:20" s="1" customFormat="1" x14ac:dyDescent="0.4">
      <c r="A1082" s="12"/>
      <c r="B1082" s="12"/>
      <c r="C1082" s="42"/>
      <c r="D1082" s="12"/>
      <c r="E1082" s="12"/>
      <c r="F1082" s="12"/>
      <c r="G1082" s="12"/>
      <c r="H1082" s="12"/>
      <c r="I1082" s="12"/>
      <c r="J1082" s="12"/>
      <c r="K1082" s="12"/>
      <c r="L1082" s="12"/>
      <c r="M1082" s="49"/>
      <c r="N1082" s="49"/>
      <c r="O1082" s="12"/>
      <c r="P1082" s="12"/>
      <c r="Q1082" s="12"/>
      <c r="R1082" s="12"/>
      <c r="S1082" s="12"/>
      <c r="T1082" s="12"/>
    </row>
    <row r="1083" spans="1:20" s="1" customFormat="1" x14ac:dyDescent="0.4">
      <c r="A1083" s="12"/>
      <c r="B1083" s="12"/>
      <c r="C1083" s="42"/>
      <c r="D1083" s="12"/>
      <c r="E1083" s="12"/>
      <c r="F1083" s="12"/>
      <c r="G1083" s="12"/>
      <c r="H1083" s="12"/>
      <c r="I1083" s="12"/>
      <c r="J1083" s="12"/>
      <c r="K1083" s="12"/>
      <c r="L1083" s="12"/>
      <c r="M1083" s="49"/>
      <c r="N1083" s="49"/>
      <c r="O1083" s="12"/>
      <c r="P1083" s="12"/>
      <c r="Q1083" s="12"/>
      <c r="R1083" s="12"/>
      <c r="S1083" s="12"/>
      <c r="T1083" s="12"/>
    </row>
    <row r="1084" spans="1:20" s="1" customFormat="1" x14ac:dyDescent="0.4">
      <c r="A1084" s="12"/>
      <c r="B1084" s="12"/>
      <c r="C1084" s="42"/>
      <c r="D1084" s="12"/>
      <c r="E1084" s="12"/>
      <c r="F1084" s="12"/>
      <c r="G1084" s="12"/>
      <c r="H1084" s="12"/>
      <c r="I1084" s="12"/>
      <c r="J1084" s="12"/>
      <c r="K1084" s="12"/>
      <c r="L1084" s="12"/>
      <c r="M1084" s="49"/>
      <c r="N1084" s="49"/>
      <c r="O1084" s="12"/>
      <c r="P1084" s="12"/>
      <c r="Q1084" s="12"/>
      <c r="R1084" s="12"/>
      <c r="S1084" s="12"/>
      <c r="T1084" s="12"/>
    </row>
    <row r="1085" spans="1:20" s="1" customFormat="1" x14ac:dyDescent="0.4">
      <c r="A1085" s="12"/>
      <c r="B1085" s="12"/>
      <c r="C1085" s="42"/>
      <c r="D1085" s="12"/>
      <c r="E1085" s="12"/>
      <c r="F1085" s="12"/>
      <c r="G1085" s="12"/>
      <c r="H1085" s="12"/>
      <c r="I1085" s="12"/>
      <c r="J1085" s="12"/>
      <c r="K1085" s="12"/>
      <c r="L1085" s="12"/>
      <c r="M1085" s="49"/>
      <c r="N1085" s="49"/>
      <c r="O1085" s="12"/>
      <c r="P1085" s="12"/>
      <c r="Q1085" s="12"/>
      <c r="R1085" s="12"/>
      <c r="S1085" s="12"/>
      <c r="T1085" s="12"/>
    </row>
    <row r="1086" spans="1:20" s="1" customFormat="1" x14ac:dyDescent="0.4">
      <c r="A1086" s="12"/>
      <c r="B1086" s="12"/>
      <c r="C1086" s="42"/>
      <c r="D1086" s="12"/>
      <c r="E1086" s="12"/>
      <c r="F1086" s="12"/>
      <c r="G1086" s="12"/>
      <c r="H1086" s="12"/>
      <c r="I1086" s="12"/>
      <c r="J1086" s="12"/>
      <c r="K1086" s="12"/>
      <c r="L1086" s="12"/>
      <c r="M1086" s="49"/>
      <c r="N1086" s="49"/>
      <c r="O1086" s="12"/>
      <c r="P1086" s="12"/>
      <c r="Q1086" s="12"/>
      <c r="R1086" s="12"/>
      <c r="S1086" s="12"/>
      <c r="T1086" s="12"/>
    </row>
    <row r="1087" spans="1:20" s="1" customFormat="1" x14ac:dyDescent="0.4">
      <c r="A1087" s="12"/>
      <c r="B1087" s="12"/>
      <c r="C1087" s="42"/>
      <c r="D1087" s="12"/>
      <c r="E1087" s="12"/>
      <c r="F1087" s="12"/>
      <c r="G1087" s="12"/>
      <c r="H1087" s="12"/>
      <c r="I1087" s="12"/>
      <c r="J1087" s="12"/>
      <c r="K1087" s="12"/>
      <c r="L1087" s="12"/>
      <c r="M1087" s="49"/>
      <c r="N1087" s="49"/>
      <c r="O1087" s="12"/>
      <c r="P1087" s="12"/>
      <c r="Q1087" s="12"/>
      <c r="R1087" s="12"/>
      <c r="S1087" s="12"/>
      <c r="T1087" s="12"/>
    </row>
    <row r="1088" spans="1:20" s="1" customFormat="1" x14ac:dyDescent="0.4">
      <c r="A1088" s="12"/>
      <c r="B1088" s="12"/>
      <c r="C1088" s="42"/>
      <c r="D1088" s="12"/>
      <c r="E1088" s="12"/>
      <c r="F1088" s="12"/>
      <c r="G1088" s="12"/>
      <c r="H1088" s="12"/>
      <c r="I1088" s="12"/>
      <c r="J1088" s="12"/>
      <c r="K1088" s="12"/>
      <c r="L1088" s="12"/>
      <c r="M1088" s="49"/>
      <c r="N1088" s="49"/>
      <c r="O1088" s="12"/>
      <c r="P1088" s="12"/>
      <c r="Q1088" s="12"/>
      <c r="R1088" s="12"/>
      <c r="S1088" s="12"/>
      <c r="T1088" s="12"/>
    </row>
    <row r="1089" spans="1:20" s="1" customFormat="1" x14ac:dyDescent="0.4">
      <c r="A1089" s="12"/>
      <c r="B1089" s="12"/>
      <c r="C1089" s="42"/>
      <c r="D1089" s="12"/>
      <c r="E1089" s="12"/>
      <c r="F1089" s="12"/>
      <c r="G1089" s="12"/>
      <c r="H1089" s="12"/>
      <c r="I1089" s="12"/>
      <c r="J1089" s="12"/>
      <c r="K1089" s="12"/>
      <c r="L1089" s="12"/>
      <c r="M1089" s="49"/>
      <c r="N1089" s="49"/>
      <c r="O1089" s="12"/>
      <c r="P1089" s="12"/>
      <c r="Q1089" s="12"/>
      <c r="R1089" s="12"/>
      <c r="S1089" s="12"/>
      <c r="T1089" s="12"/>
    </row>
    <row r="1090" spans="1:20" s="1" customFormat="1" x14ac:dyDescent="0.4">
      <c r="A1090" s="12"/>
      <c r="B1090" s="12"/>
      <c r="C1090" s="42"/>
      <c r="D1090" s="12"/>
      <c r="E1090" s="12"/>
      <c r="F1090" s="12"/>
      <c r="G1090" s="12"/>
      <c r="H1090" s="12"/>
      <c r="I1090" s="12"/>
      <c r="J1090" s="12"/>
      <c r="K1090" s="12"/>
      <c r="L1090" s="12"/>
      <c r="M1090" s="49"/>
      <c r="N1090" s="49"/>
      <c r="O1090" s="12"/>
      <c r="P1090" s="12"/>
      <c r="Q1090" s="12"/>
      <c r="R1090" s="12"/>
      <c r="S1090" s="12"/>
      <c r="T1090" s="12"/>
    </row>
    <row r="1091" spans="1:20" s="1" customFormat="1" x14ac:dyDescent="0.4">
      <c r="A1091" s="12"/>
      <c r="B1091" s="12"/>
      <c r="C1091" s="42"/>
      <c r="D1091" s="12"/>
      <c r="E1091" s="12"/>
      <c r="F1091" s="12"/>
      <c r="G1091" s="12"/>
      <c r="H1091" s="12"/>
      <c r="I1091" s="12"/>
      <c r="J1091" s="12"/>
      <c r="K1091" s="12"/>
      <c r="L1091" s="12"/>
      <c r="M1091" s="49"/>
      <c r="N1091" s="49"/>
      <c r="O1091" s="12"/>
      <c r="P1091" s="12"/>
      <c r="Q1091" s="12"/>
      <c r="R1091" s="12"/>
      <c r="S1091" s="12"/>
      <c r="T1091" s="12"/>
    </row>
    <row r="1092" spans="1:20" s="1" customFormat="1" x14ac:dyDescent="0.4">
      <c r="A1092" s="12"/>
      <c r="B1092" s="12"/>
      <c r="C1092" s="42"/>
      <c r="D1092" s="12"/>
      <c r="E1092" s="12"/>
      <c r="F1092" s="12"/>
      <c r="G1092" s="12"/>
      <c r="H1092" s="12"/>
      <c r="I1092" s="12"/>
      <c r="J1092" s="12"/>
      <c r="K1092" s="12"/>
      <c r="L1092" s="12"/>
      <c r="M1092" s="49"/>
      <c r="N1092" s="49"/>
      <c r="O1092" s="12"/>
      <c r="P1092" s="12"/>
      <c r="Q1092" s="12"/>
      <c r="R1092" s="12"/>
      <c r="S1092" s="12"/>
      <c r="T1092" s="12"/>
    </row>
    <row r="1093" spans="1:20" s="1" customFormat="1" x14ac:dyDescent="0.4">
      <c r="A1093" s="12"/>
      <c r="B1093" s="12"/>
      <c r="C1093" s="42"/>
      <c r="D1093" s="12"/>
      <c r="E1093" s="12"/>
      <c r="F1093" s="12"/>
      <c r="G1093" s="12"/>
      <c r="H1093" s="12"/>
      <c r="I1093" s="12"/>
      <c r="J1093" s="12"/>
      <c r="K1093" s="12"/>
      <c r="L1093" s="12"/>
      <c r="M1093" s="49"/>
      <c r="N1093" s="49"/>
      <c r="O1093" s="12"/>
      <c r="P1093" s="12"/>
      <c r="Q1093" s="12"/>
      <c r="R1093" s="12"/>
      <c r="S1093" s="12"/>
      <c r="T1093" s="12"/>
    </row>
    <row r="1094" spans="1:20" s="1" customFormat="1" x14ac:dyDescent="0.4">
      <c r="A1094" s="12"/>
      <c r="B1094" s="12"/>
      <c r="C1094" s="42"/>
      <c r="D1094" s="12"/>
      <c r="E1094" s="12"/>
      <c r="F1094" s="12"/>
      <c r="G1094" s="12"/>
      <c r="H1094" s="12"/>
      <c r="I1094" s="12"/>
      <c r="J1094" s="12"/>
      <c r="K1094" s="12"/>
      <c r="L1094" s="12"/>
      <c r="M1094" s="49"/>
      <c r="N1094" s="49"/>
      <c r="O1094" s="12"/>
      <c r="P1094" s="12"/>
      <c r="Q1094" s="12"/>
      <c r="R1094" s="12"/>
      <c r="S1094" s="12"/>
      <c r="T1094" s="12"/>
    </row>
    <row r="1095" spans="1:20" s="1" customFormat="1" x14ac:dyDescent="0.4">
      <c r="A1095" s="12"/>
      <c r="B1095" s="12"/>
      <c r="C1095" s="42"/>
      <c r="D1095" s="12"/>
      <c r="E1095" s="12"/>
      <c r="F1095" s="12"/>
      <c r="G1095" s="12"/>
      <c r="H1095" s="12"/>
      <c r="I1095" s="12"/>
      <c r="J1095" s="12"/>
      <c r="K1095" s="12"/>
      <c r="L1095" s="12"/>
      <c r="M1095" s="49"/>
      <c r="N1095" s="49"/>
      <c r="O1095" s="12"/>
      <c r="P1095" s="12"/>
      <c r="Q1095" s="12"/>
      <c r="R1095" s="12"/>
      <c r="S1095" s="12"/>
      <c r="T1095" s="12"/>
    </row>
    <row r="1096" spans="1:20" s="1" customFormat="1" x14ac:dyDescent="0.4">
      <c r="A1096" s="12"/>
      <c r="B1096" s="12"/>
      <c r="C1096" s="42"/>
      <c r="D1096" s="12"/>
      <c r="E1096" s="12"/>
      <c r="F1096" s="12"/>
      <c r="G1096" s="12"/>
      <c r="H1096" s="12"/>
      <c r="I1096" s="12"/>
      <c r="J1096" s="12"/>
      <c r="K1096" s="12"/>
      <c r="L1096" s="12"/>
      <c r="M1096" s="49"/>
      <c r="N1096" s="49"/>
      <c r="O1096" s="12"/>
      <c r="P1096" s="12"/>
      <c r="Q1096" s="12"/>
      <c r="R1096" s="12"/>
      <c r="S1096" s="12"/>
      <c r="T1096" s="12"/>
    </row>
    <row r="1097" spans="1:20" s="1" customFormat="1" x14ac:dyDescent="0.4">
      <c r="A1097" s="12"/>
      <c r="B1097" s="12"/>
      <c r="C1097" s="42"/>
      <c r="D1097" s="12"/>
      <c r="E1097" s="12"/>
      <c r="F1097" s="12"/>
      <c r="G1097" s="12"/>
      <c r="H1097" s="12"/>
      <c r="I1097" s="12"/>
      <c r="J1097" s="12"/>
      <c r="K1097" s="12"/>
      <c r="L1097" s="12"/>
      <c r="M1097" s="49"/>
      <c r="N1097" s="49"/>
      <c r="O1097" s="12"/>
      <c r="P1097" s="12"/>
      <c r="Q1097" s="12"/>
      <c r="R1097" s="12"/>
      <c r="S1097" s="12"/>
      <c r="T1097" s="12"/>
    </row>
    <row r="1098" spans="1:20" s="1" customFormat="1" x14ac:dyDescent="0.4">
      <c r="A1098" s="12"/>
      <c r="B1098" s="12"/>
      <c r="C1098" s="42"/>
      <c r="D1098" s="12"/>
      <c r="E1098" s="12"/>
      <c r="F1098" s="12"/>
      <c r="G1098" s="12"/>
      <c r="H1098" s="12"/>
      <c r="I1098" s="12"/>
      <c r="J1098" s="12"/>
      <c r="K1098" s="12"/>
      <c r="L1098" s="12"/>
      <c r="M1098" s="49"/>
      <c r="N1098" s="49"/>
      <c r="O1098" s="12"/>
      <c r="P1098" s="12"/>
      <c r="Q1098" s="12"/>
      <c r="R1098" s="12"/>
      <c r="S1098" s="12"/>
      <c r="T1098" s="12"/>
    </row>
    <row r="1099" spans="1:20" s="1" customFormat="1" x14ac:dyDescent="0.4">
      <c r="A1099" s="12"/>
      <c r="B1099" s="12"/>
      <c r="C1099" s="42"/>
      <c r="D1099" s="12"/>
      <c r="E1099" s="12"/>
      <c r="F1099" s="12"/>
      <c r="G1099" s="12"/>
      <c r="H1099" s="12"/>
      <c r="I1099" s="12"/>
      <c r="J1099" s="12"/>
      <c r="K1099" s="12"/>
      <c r="L1099" s="12"/>
      <c r="M1099" s="49"/>
      <c r="N1099" s="49"/>
      <c r="O1099" s="12"/>
      <c r="P1099" s="12"/>
      <c r="Q1099" s="12"/>
      <c r="R1099" s="12"/>
      <c r="S1099" s="12"/>
      <c r="T1099" s="12"/>
    </row>
    <row r="1100" spans="1:20" s="1" customFormat="1" x14ac:dyDescent="0.4">
      <c r="A1100" s="12"/>
      <c r="B1100" s="12"/>
      <c r="C1100" s="42"/>
      <c r="D1100" s="12"/>
      <c r="E1100" s="12"/>
      <c r="F1100" s="12"/>
      <c r="G1100" s="12"/>
      <c r="H1100" s="12"/>
      <c r="I1100" s="12"/>
      <c r="J1100" s="12"/>
      <c r="K1100" s="12"/>
      <c r="L1100" s="12"/>
      <c r="M1100" s="49"/>
      <c r="N1100" s="49"/>
      <c r="O1100" s="12"/>
      <c r="P1100" s="12"/>
      <c r="Q1100" s="12"/>
      <c r="R1100" s="12"/>
      <c r="S1100" s="12"/>
      <c r="T1100" s="12"/>
    </row>
    <row r="1101" spans="1:20" s="1" customFormat="1" x14ac:dyDescent="0.4">
      <c r="A1101" s="12"/>
      <c r="B1101" s="12"/>
      <c r="C1101" s="42"/>
      <c r="D1101" s="12"/>
      <c r="E1101" s="12"/>
      <c r="F1101" s="12"/>
      <c r="G1101" s="12"/>
      <c r="H1101" s="12"/>
      <c r="I1101" s="12"/>
      <c r="J1101" s="12"/>
      <c r="K1101" s="12"/>
      <c r="L1101" s="12"/>
      <c r="M1101" s="49"/>
      <c r="N1101" s="49"/>
      <c r="O1101" s="12"/>
      <c r="P1101" s="12"/>
      <c r="Q1101" s="12"/>
      <c r="R1101" s="12"/>
      <c r="S1101" s="12"/>
      <c r="T1101" s="12"/>
    </row>
    <row r="1102" spans="1:20" s="1" customFormat="1" x14ac:dyDescent="0.4">
      <c r="A1102" s="12"/>
      <c r="B1102" s="12"/>
      <c r="C1102" s="42"/>
      <c r="D1102" s="12"/>
      <c r="E1102" s="12"/>
      <c r="F1102" s="12"/>
      <c r="G1102" s="12"/>
      <c r="H1102" s="12"/>
      <c r="I1102" s="12"/>
      <c r="J1102" s="12"/>
      <c r="K1102" s="12"/>
      <c r="L1102" s="12"/>
      <c r="M1102" s="49"/>
      <c r="N1102" s="49"/>
      <c r="O1102" s="12"/>
      <c r="P1102" s="12"/>
      <c r="Q1102" s="12"/>
      <c r="R1102" s="12"/>
      <c r="S1102" s="12"/>
      <c r="T1102" s="12"/>
    </row>
    <row r="1103" spans="1:20" s="1" customFormat="1" x14ac:dyDescent="0.4">
      <c r="A1103" s="12"/>
      <c r="B1103" s="12"/>
      <c r="C1103" s="42"/>
      <c r="D1103" s="12"/>
      <c r="E1103" s="12"/>
      <c r="F1103" s="12"/>
      <c r="G1103" s="12"/>
      <c r="H1103" s="12"/>
      <c r="I1103" s="12"/>
      <c r="J1103" s="12"/>
      <c r="K1103" s="12"/>
      <c r="L1103" s="12"/>
      <c r="M1103" s="49"/>
      <c r="N1103" s="49"/>
      <c r="O1103" s="12"/>
      <c r="P1103" s="12"/>
      <c r="Q1103" s="12"/>
      <c r="R1103" s="12"/>
      <c r="S1103" s="12"/>
      <c r="T1103" s="12"/>
    </row>
    <row r="1104" spans="1:20" s="1" customFormat="1" x14ac:dyDescent="0.4">
      <c r="A1104" s="12"/>
      <c r="B1104" s="12"/>
      <c r="C1104" s="42"/>
      <c r="D1104" s="12"/>
      <c r="E1104" s="12"/>
      <c r="F1104" s="12"/>
      <c r="G1104" s="12"/>
      <c r="H1104" s="12"/>
      <c r="I1104" s="12"/>
      <c r="J1104" s="12"/>
      <c r="K1104" s="12"/>
      <c r="L1104" s="12"/>
      <c r="M1104" s="49"/>
      <c r="N1104" s="49"/>
      <c r="O1104" s="12"/>
      <c r="P1104" s="12"/>
      <c r="Q1104" s="12"/>
      <c r="R1104" s="12"/>
      <c r="S1104" s="12"/>
      <c r="T1104" s="12"/>
    </row>
    <row r="1105" spans="1:20" s="1" customFormat="1" x14ac:dyDescent="0.4">
      <c r="A1105" s="12"/>
      <c r="B1105" s="12"/>
      <c r="C1105" s="42"/>
      <c r="D1105" s="12"/>
      <c r="E1105" s="12"/>
      <c r="F1105" s="12"/>
      <c r="G1105" s="12"/>
      <c r="H1105" s="12"/>
      <c r="I1105" s="12"/>
      <c r="J1105" s="12"/>
      <c r="K1105" s="12"/>
      <c r="L1105" s="12"/>
      <c r="M1105" s="49"/>
      <c r="N1105" s="49"/>
      <c r="O1105" s="12"/>
      <c r="P1105" s="12"/>
      <c r="Q1105" s="12"/>
      <c r="R1105" s="12"/>
      <c r="S1105" s="12"/>
      <c r="T1105" s="12"/>
    </row>
    <row r="1106" spans="1:20" s="1" customFormat="1" x14ac:dyDescent="0.4">
      <c r="A1106" s="12"/>
      <c r="B1106" s="12"/>
      <c r="C1106" s="42"/>
      <c r="D1106" s="12"/>
      <c r="E1106" s="12"/>
      <c r="F1106" s="12"/>
      <c r="G1106" s="12"/>
      <c r="H1106" s="12"/>
      <c r="I1106" s="12"/>
      <c r="J1106" s="12"/>
      <c r="K1106" s="12"/>
      <c r="L1106" s="12"/>
      <c r="M1106" s="49"/>
      <c r="N1106" s="49"/>
      <c r="O1106" s="12"/>
      <c r="P1106" s="12"/>
      <c r="Q1106" s="12"/>
      <c r="R1106" s="12"/>
      <c r="S1106" s="12"/>
      <c r="T1106" s="12"/>
    </row>
    <row r="1107" spans="1:20" s="1" customFormat="1" x14ac:dyDescent="0.4">
      <c r="A1107" s="12"/>
      <c r="B1107" s="12"/>
      <c r="C1107" s="42"/>
      <c r="D1107" s="12"/>
      <c r="E1107" s="12"/>
      <c r="F1107" s="12"/>
      <c r="G1107" s="12"/>
      <c r="H1107" s="12"/>
      <c r="I1107" s="12"/>
      <c r="J1107" s="12"/>
      <c r="K1107" s="12"/>
      <c r="L1107" s="12"/>
      <c r="M1107" s="49"/>
      <c r="N1107" s="49"/>
      <c r="O1107" s="12"/>
      <c r="P1107" s="12"/>
      <c r="Q1107" s="12"/>
      <c r="R1107" s="12"/>
      <c r="S1107" s="12"/>
      <c r="T1107" s="12"/>
    </row>
    <row r="1108" spans="1:20" s="1" customFormat="1" x14ac:dyDescent="0.4">
      <c r="A1108" s="12"/>
      <c r="B1108" s="12"/>
      <c r="C1108" s="42"/>
      <c r="D1108" s="12"/>
      <c r="E1108" s="12"/>
      <c r="F1108" s="12"/>
      <c r="G1108" s="12"/>
      <c r="H1108" s="12"/>
      <c r="I1108" s="12"/>
      <c r="J1108" s="12"/>
      <c r="K1108" s="12"/>
      <c r="L1108" s="12"/>
      <c r="M1108" s="49"/>
      <c r="N1108" s="49"/>
      <c r="O1108" s="12"/>
      <c r="P1108" s="12"/>
      <c r="Q1108" s="12"/>
      <c r="R1108" s="12"/>
      <c r="S1108" s="12"/>
      <c r="T1108" s="12"/>
    </row>
    <row r="1109" spans="1:20" s="1" customFormat="1" x14ac:dyDescent="0.4">
      <c r="A1109" s="12"/>
      <c r="B1109" s="12"/>
      <c r="C1109" s="42"/>
      <c r="D1109" s="12"/>
      <c r="E1109" s="12"/>
      <c r="F1109" s="12"/>
      <c r="G1109" s="12"/>
      <c r="H1109" s="12"/>
      <c r="I1109" s="12"/>
      <c r="J1109" s="12"/>
      <c r="K1109" s="12"/>
      <c r="L1109" s="12"/>
      <c r="M1109" s="49"/>
      <c r="N1109" s="49"/>
      <c r="O1109" s="12"/>
      <c r="P1109" s="12"/>
      <c r="Q1109" s="12"/>
      <c r="R1109" s="12"/>
      <c r="S1109" s="12"/>
      <c r="T1109" s="12"/>
    </row>
    <row r="1110" spans="1:20" s="1" customFormat="1" x14ac:dyDescent="0.4">
      <c r="A1110" s="12"/>
      <c r="B1110" s="12"/>
      <c r="C1110" s="42"/>
      <c r="D1110" s="12"/>
      <c r="E1110" s="12"/>
      <c r="F1110" s="12"/>
      <c r="G1110" s="12"/>
      <c r="H1110" s="12"/>
      <c r="I1110" s="12"/>
      <c r="J1110" s="12"/>
      <c r="K1110" s="12"/>
      <c r="L1110" s="12"/>
      <c r="M1110" s="49"/>
      <c r="N1110" s="49"/>
      <c r="O1110" s="12"/>
      <c r="P1110" s="12"/>
      <c r="Q1110" s="12"/>
      <c r="R1110" s="12"/>
      <c r="S1110" s="12"/>
      <c r="T1110" s="12"/>
    </row>
    <row r="1111" spans="1:20" s="1" customFormat="1" x14ac:dyDescent="0.4">
      <c r="A1111" s="12"/>
      <c r="B1111" s="12"/>
      <c r="C1111" s="42"/>
      <c r="D1111" s="12"/>
      <c r="E1111" s="12"/>
      <c r="F1111" s="12"/>
      <c r="G1111" s="12"/>
      <c r="H1111" s="12"/>
      <c r="I1111" s="12"/>
      <c r="J1111" s="12"/>
      <c r="K1111" s="12"/>
      <c r="L1111" s="12"/>
      <c r="M1111" s="49"/>
      <c r="N1111" s="49"/>
      <c r="O1111" s="12"/>
      <c r="P1111" s="12"/>
      <c r="Q1111" s="12"/>
      <c r="R1111" s="12"/>
      <c r="S1111" s="12"/>
      <c r="T1111" s="12"/>
    </row>
    <row r="1112" spans="1:20" s="1" customFormat="1" x14ac:dyDescent="0.4">
      <c r="A1112" s="12"/>
      <c r="B1112" s="12"/>
      <c r="C1112" s="42"/>
      <c r="D1112" s="12"/>
      <c r="E1112" s="12"/>
      <c r="F1112" s="12"/>
      <c r="G1112" s="12"/>
      <c r="H1112" s="12"/>
      <c r="I1112" s="12"/>
      <c r="J1112" s="12"/>
      <c r="K1112" s="12"/>
      <c r="L1112" s="12"/>
      <c r="M1112" s="49"/>
      <c r="N1112" s="49"/>
      <c r="O1112" s="12"/>
      <c r="P1112" s="12"/>
      <c r="Q1112" s="12"/>
      <c r="R1112" s="12"/>
      <c r="S1112" s="12"/>
      <c r="T1112" s="12"/>
    </row>
    <row r="1113" spans="1:20" s="1" customFormat="1" x14ac:dyDescent="0.4">
      <c r="A1113" s="12"/>
      <c r="B1113" s="12"/>
      <c r="C1113" s="42"/>
      <c r="D1113" s="12"/>
      <c r="E1113" s="12"/>
      <c r="F1113" s="12"/>
      <c r="G1113" s="12"/>
      <c r="H1113" s="12"/>
      <c r="I1113" s="12"/>
      <c r="J1113" s="12"/>
      <c r="K1113" s="12"/>
      <c r="L1113" s="12"/>
      <c r="M1113" s="49"/>
      <c r="N1113" s="49"/>
      <c r="O1113" s="12"/>
      <c r="P1113" s="12"/>
      <c r="Q1113" s="12"/>
      <c r="R1113" s="12"/>
      <c r="S1113" s="12"/>
      <c r="T1113" s="12"/>
    </row>
    <row r="1114" spans="1:20" s="1" customFormat="1" x14ac:dyDescent="0.4">
      <c r="A1114" s="12"/>
      <c r="B1114" s="12"/>
      <c r="C1114" s="42"/>
      <c r="D1114" s="12"/>
      <c r="E1114" s="12"/>
      <c r="F1114" s="12"/>
      <c r="G1114" s="12"/>
      <c r="H1114" s="12"/>
      <c r="I1114" s="12"/>
      <c r="J1114" s="12"/>
      <c r="K1114" s="12"/>
      <c r="L1114" s="12"/>
      <c r="M1114" s="49"/>
      <c r="N1114" s="49"/>
      <c r="O1114" s="12"/>
      <c r="P1114" s="12"/>
      <c r="Q1114" s="12"/>
      <c r="R1114" s="12"/>
      <c r="S1114" s="12"/>
      <c r="T1114" s="12"/>
    </row>
    <row r="1115" spans="1:20" s="1" customFormat="1" x14ac:dyDescent="0.4">
      <c r="A1115" s="12"/>
      <c r="B1115" s="12"/>
      <c r="C1115" s="42"/>
      <c r="D1115" s="12"/>
      <c r="E1115" s="12"/>
      <c r="F1115" s="12"/>
      <c r="G1115" s="12"/>
      <c r="H1115" s="12"/>
      <c r="I1115" s="12"/>
      <c r="J1115" s="12"/>
      <c r="K1115" s="12"/>
      <c r="L1115" s="12"/>
      <c r="M1115" s="49"/>
      <c r="N1115" s="49"/>
      <c r="O1115" s="12"/>
      <c r="P1115" s="12"/>
      <c r="Q1115" s="12"/>
      <c r="R1115" s="12"/>
      <c r="S1115" s="12"/>
      <c r="T1115" s="12"/>
    </row>
    <row r="1116" spans="1:20" s="1" customFormat="1" x14ac:dyDescent="0.4">
      <c r="A1116" s="12"/>
      <c r="B1116" s="12"/>
      <c r="C1116" s="42"/>
      <c r="D1116" s="12"/>
      <c r="E1116" s="12"/>
      <c r="F1116" s="12"/>
      <c r="G1116" s="12"/>
      <c r="H1116" s="12"/>
      <c r="I1116" s="12"/>
      <c r="J1116" s="12"/>
      <c r="K1116" s="12"/>
      <c r="L1116" s="12"/>
      <c r="M1116" s="49"/>
      <c r="N1116" s="49"/>
      <c r="O1116" s="12"/>
      <c r="P1116" s="12"/>
      <c r="Q1116" s="12"/>
      <c r="R1116" s="12"/>
      <c r="S1116" s="12"/>
      <c r="T1116" s="12"/>
    </row>
    <row r="1117" spans="1:20" s="1" customFormat="1" x14ac:dyDescent="0.4">
      <c r="A1117" s="12"/>
      <c r="B1117" s="12"/>
      <c r="C1117" s="42"/>
      <c r="D1117" s="12"/>
      <c r="E1117" s="12"/>
      <c r="F1117" s="12"/>
      <c r="G1117" s="12"/>
      <c r="H1117" s="12"/>
      <c r="I1117" s="12"/>
      <c r="J1117" s="12"/>
      <c r="K1117" s="12"/>
      <c r="L1117" s="12"/>
      <c r="M1117" s="49"/>
      <c r="N1117" s="49"/>
      <c r="O1117" s="12"/>
      <c r="P1117" s="12"/>
      <c r="Q1117" s="12"/>
      <c r="R1117" s="12"/>
      <c r="S1117" s="12"/>
      <c r="T1117" s="12"/>
    </row>
    <row r="1118" spans="1:20" s="1" customFormat="1" x14ac:dyDescent="0.4">
      <c r="A1118" s="12"/>
      <c r="B1118" s="12"/>
      <c r="C1118" s="42"/>
      <c r="D1118" s="12"/>
      <c r="E1118" s="12"/>
      <c r="F1118" s="12"/>
      <c r="G1118" s="12"/>
      <c r="H1118" s="12"/>
      <c r="I1118" s="12"/>
      <c r="J1118" s="12"/>
      <c r="K1118" s="12"/>
      <c r="L1118" s="12"/>
      <c r="M1118" s="49"/>
      <c r="N1118" s="49"/>
      <c r="O1118" s="12"/>
      <c r="P1118" s="12"/>
      <c r="Q1118" s="12"/>
      <c r="R1118" s="12"/>
      <c r="S1118" s="12"/>
      <c r="T1118" s="12"/>
    </row>
    <row r="1119" spans="1:20" s="1" customFormat="1" x14ac:dyDescent="0.4">
      <c r="A1119" s="12"/>
      <c r="B1119" s="12"/>
      <c r="C1119" s="42"/>
      <c r="D1119" s="12"/>
      <c r="E1119" s="12"/>
      <c r="F1119" s="12"/>
      <c r="G1119" s="12"/>
      <c r="H1119" s="12"/>
      <c r="I1119" s="12"/>
      <c r="J1119" s="12"/>
      <c r="K1119" s="12"/>
      <c r="L1119" s="12"/>
      <c r="M1119" s="49"/>
      <c r="N1119" s="49"/>
      <c r="O1119" s="12"/>
      <c r="P1119" s="12"/>
      <c r="Q1119" s="12"/>
      <c r="R1119" s="12"/>
      <c r="S1119" s="12"/>
      <c r="T1119" s="12"/>
    </row>
    <row r="1120" spans="1:20" s="1" customFormat="1" x14ac:dyDescent="0.4">
      <c r="A1120" s="12"/>
      <c r="B1120" s="12"/>
      <c r="C1120" s="42"/>
      <c r="D1120" s="12"/>
      <c r="E1120" s="12"/>
      <c r="F1120" s="12"/>
      <c r="G1120" s="12"/>
      <c r="H1120" s="12"/>
      <c r="I1120" s="12"/>
      <c r="J1120" s="12"/>
      <c r="K1120" s="12"/>
      <c r="L1120" s="12"/>
      <c r="M1120" s="49"/>
      <c r="N1120" s="49"/>
      <c r="O1120" s="12"/>
      <c r="P1120" s="12"/>
      <c r="Q1120" s="12"/>
      <c r="R1120" s="12"/>
      <c r="S1120" s="12"/>
      <c r="T1120" s="12"/>
    </row>
    <row r="1121" spans="1:20" s="1" customFormat="1" x14ac:dyDescent="0.4">
      <c r="A1121" s="12"/>
      <c r="B1121" s="12"/>
      <c r="C1121" s="42"/>
      <c r="D1121" s="12"/>
      <c r="E1121" s="12"/>
      <c r="F1121" s="12"/>
      <c r="G1121" s="12"/>
      <c r="H1121" s="12"/>
      <c r="I1121" s="12"/>
      <c r="J1121" s="12"/>
      <c r="K1121" s="12"/>
      <c r="L1121" s="12"/>
      <c r="M1121" s="49"/>
      <c r="N1121" s="49"/>
      <c r="O1121" s="12"/>
      <c r="P1121" s="12"/>
      <c r="Q1121" s="12"/>
      <c r="R1121" s="12"/>
      <c r="S1121" s="12"/>
      <c r="T1121" s="12"/>
    </row>
    <row r="1122" spans="1:20" s="1" customFormat="1" x14ac:dyDescent="0.4">
      <c r="A1122" s="12"/>
      <c r="B1122" s="12"/>
      <c r="C1122" s="42"/>
      <c r="D1122" s="12"/>
      <c r="E1122" s="12"/>
      <c r="F1122" s="12"/>
      <c r="G1122" s="12"/>
      <c r="H1122" s="12"/>
      <c r="I1122" s="12"/>
      <c r="J1122" s="12"/>
      <c r="K1122" s="12"/>
      <c r="L1122" s="12"/>
      <c r="M1122" s="49"/>
      <c r="N1122" s="49"/>
      <c r="O1122" s="12"/>
      <c r="P1122" s="12"/>
      <c r="Q1122" s="12"/>
      <c r="R1122" s="12"/>
      <c r="S1122" s="12"/>
      <c r="T1122" s="12"/>
    </row>
    <row r="1123" spans="1:20" s="1" customFormat="1" x14ac:dyDescent="0.4">
      <c r="A1123" s="12"/>
      <c r="B1123" s="12"/>
      <c r="C1123" s="42"/>
      <c r="D1123" s="12"/>
      <c r="E1123" s="12"/>
      <c r="F1123" s="12"/>
      <c r="G1123" s="12"/>
      <c r="H1123" s="12"/>
      <c r="I1123" s="12"/>
      <c r="J1123" s="12"/>
      <c r="K1123" s="12"/>
      <c r="L1123" s="12"/>
      <c r="M1123" s="49"/>
      <c r="N1123" s="49"/>
      <c r="O1123" s="12"/>
      <c r="P1123" s="12"/>
      <c r="Q1123" s="12"/>
      <c r="R1123" s="12"/>
      <c r="S1123" s="12"/>
      <c r="T1123" s="12"/>
    </row>
    <row r="1124" spans="1:20" s="1" customFormat="1" x14ac:dyDescent="0.4">
      <c r="A1124" s="12"/>
      <c r="B1124" s="12"/>
      <c r="C1124" s="42"/>
      <c r="D1124" s="12"/>
      <c r="E1124" s="12"/>
      <c r="F1124" s="12"/>
      <c r="G1124" s="12"/>
      <c r="H1124" s="12"/>
      <c r="I1124" s="12"/>
      <c r="J1124" s="12"/>
      <c r="K1124" s="12"/>
      <c r="L1124" s="12"/>
      <c r="M1124" s="49"/>
      <c r="N1124" s="49"/>
      <c r="O1124" s="12"/>
      <c r="P1124" s="12"/>
      <c r="Q1124" s="12"/>
      <c r="R1124" s="12"/>
      <c r="S1124" s="12"/>
      <c r="T1124" s="12"/>
    </row>
    <row r="1125" spans="1:20" s="1" customFormat="1" x14ac:dyDescent="0.4">
      <c r="A1125" s="12"/>
      <c r="B1125" s="12"/>
      <c r="C1125" s="42"/>
      <c r="D1125" s="12"/>
      <c r="E1125" s="12"/>
      <c r="F1125" s="12"/>
      <c r="G1125" s="12"/>
      <c r="H1125" s="12"/>
      <c r="I1125" s="12"/>
      <c r="J1125" s="12"/>
      <c r="K1125" s="12"/>
      <c r="L1125" s="12"/>
      <c r="M1125" s="49"/>
      <c r="N1125" s="49"/>
      <c r="O1125" s="12"/>
      <c r="P1125" s="12"/>
      <c r="Q1125" s="12"/>
      <c r="R1125" s="12"/>
      <c r="S1125" s="12"/>
      <c r="T1125" s="12"/>
    </row>
    <row r="1126" spans="1:20" s="1" customFormat="1" x14ac:dyDescent="0.4">
      <c r="A1126" s="12"/>
      <c r="B1126" s="12"/>
      <c r="C1126" s="42"/>
      <c r="D1126" s="12"/>
      <c r="E1126" s="12"/>
      <c r="F1126" s="12"/>
      <c r="G1126" s="12"/>
      <c r="H1126" s="12"/>
      <c r="I1126" s="12"/>
      <c r="J1126" s="12"/>
      <c r="K1126" s="12"/>
      <c r="L1126" s="12"/>
      <c r="M1126" s="49"/>
      <c r="N1126" s="49"/>
      <c r="O1126" s="12"/>
      <c r="P1126" s="12"/>
      <c r="Q1126" s="12"/>
      <c r="R1126" s="12"/>
      <c r="S1126" s="12"/>
      <c r="T1126" s="12"/>
    </row>
    <row r="1127" spans="1:20" s="1" customFormat="1" x14ac:dyDescent="0.4">
      <c r="A1127" s="12"/>
      <c r="B1127" s="12"/>
      <c r="C1127" s="42"/>
      <c r="D1127" s="12"/>
      <c r="E1127" s="12"/>
      <c r="F1127" s="12"/>
      <c r="G1127" s="12"/>
      <c r="H1127" s="12"/>
      <c r="I1127" s="12"/>
      <c r="J1127" s="12"/>
      <c r="K1127" s="12"/>
      <c r="L1127" s="12"/>
      <c r="M1127" s="49"/>
      <c r="N1127" s="49"/>
      <c r="O1127" s="12"/>
      <c r="P1127" s="12"/>
      <c r="Q1127" s="12"/>
      <c r="R1127" s="12"/>
      <c r="S1127" s="12"/>
      <c r="T1127" s="12"/>
    </row>
    <row r="1128" spans="1:20" s="1" customFormat="1" x14ac:dyDescent="0.4">
      <c r="A1128" s="12"/>
      <c r="B1128" s="12"/>
      <c r="C1128" s="42"/>
      <c r="D1128" s="12"/>
      <c r="E1128" s="12"/>
      <c r="F1128" s="12"/>
      <c r="G1128" s="12"/>
      <c r="H1128" s="12"/>
      <c r="I1128" s="12"/>
      <c r="J1128" s="12"/>
      <c r="K1128" s="12"/>
      <c r="L1128" s="12"/>
      <c r="M1128" s="49"/>
      <c r="N1128" s="49"/>
      <c r="O1128" s="12"/>
      <c r="P1128" s="12"/>
      <c r="Q1128" s="12"/>
      <c r="R1128" s="12"/>
      <c r="S1128" s="12"/>
      <c r="T1128" s="12"/>
    </row>
    <row r="1129" spans="1:20" s="1" customFormat="1" x14ac:dyDescent="0.4">
      <c r="A1129" s="12"/>
      <c r="B1129" s="12"/>
      <c r="C1129" s="42"/>
      <c r="D1129" s="12"/>
      <c r="E1129" s="12"/>
      <c r="F1129" s="12"/>
      <c r="G1129" s="12"/>
      <c r="H1129" s="12"/>
      <c r="I1129" s="12"/>
      <c r="J1129" s="12"/>
      <c r="K1129" s="12"/>
      <c r="L1129" s="12"/>
      <c r="M1129" s="49"/>
      <c r="N1129" s="49"/>
      <c r="O1129" s="12"/>
      <c r="P1129" s="12"/>
      <c r="Q1129" s="12"/>
      <c r="R1129" s="12"/>
      <c r="S1129" s="12"/>
      <c r="T1129" s="12"/>
    </row>
    <row r="1130" spans="1:20" s="1" customFormat="1" x14ac:dyDescent="0.4">
      <c r="A1130" s="12"/>
      <c r="B1130" s="12"/>
      <c r="C1130" s="42"/>
      <c r="D1130" s="12"/>
      <c r="E1130" s="12"/>
      <c r="F1130" s="12"/>
      <c r="G1130" s="12"/>
      <c r="H1130" s="12"/>
      <c r="I1130" s="12"/>
      <c r="J1130" s="12"/>
      <c r="K1130" s="12"/>
      <c r="L1130" s="12"/>
      <c r="M1130" s="49"/>
      <c r="N1130" s="49"/>
      <c r="O1130" s="12"/>
      <c r="P1130" s="12"/>
      <c r="Q1130" s="12"/>
      <c r="R1130" s="12"/>
      <c r="S1130" s="12"/>
      <c r="T1130" s="12"/>
    </row>
    <row r="1131" spans="1:20" s="1" customFormat="1" x14ac:dyDescent="0.4">
      <c r="A1131" s="12"/>
      <c r="B1131" s="12"/>
      <c r="C1131" s="42"/>
      <c r="D1131" s="12"/>
      <c r="E1131" s="12"/>
      <c r="F1131" s="12"/>
      <c r="G1131" s="12"/>
      <c r="H1131" s="12"/>
      <c r="I1131" s="12"/>
      <c r="J1131" s="12"/>
      <c r="K1131" s="12"/>
      <c r="L1131" s="12"/>
      <c r="M1131" s="49"/>
      <c r="N1131" s="49"/>
      <c r="O1131" s="12"/>
      <c r="P1131" s="12"/>
      <c r="Q1131" s="12"/>
      <c r="R1131" s="12"/>
      <c r="S1131" s="12"/>
      <c r="T1131" s="12"/>
    </row>
    <row r="1132" spans="1:20" s="1" customFormat="1" x14ac:dyDescent="0.4">
      <c r="A1132" s="12"/>
      <c r="B1132" s="12"/>
      <c r="C1132" s="42"/>
      <c r="D1132" s="12"/>
      <c r="E1132" s="12"/>
      <c r="F1132" s="12"/>
      <c r="G1132" s="12"/>
      <c r="H1132" s="12"/>
      <c r="I1132" s="12"/>
      <c r="J1132" s="12"/>
      <c r="K1132" s="12"/>
      <c r="L1132" s="12"/>
      <c r="M1132" s="49"/>
      <c r="N1132" s="49"/>
      <c r="O1132" s="12"/>
      <c r="P1132" s="12"/>
      <c r="Q1132" s="12"/>
      <c r="R1132" s="12"/>
      <c r="S1132" s="12"/>
      <c r="T1132" s="12"/>
    </row>
    <row r="1133" spans="1:20" s="1" customFormat="1" x14ac:dyDescent="0.4">
      <c r="A1133" s="12"/>
      <c r="B1133" s="12"/>
      <c r="C1133" s="42"/>
      <c r="D1133" s="12"/>
      <c r="E1133" s="12"/>
      <c r="F1133" s="12"/>
      <c r="G1133" s="12"/>
      <c r="H1133" s="12"/>
      <c r="I1133" s="12"/>
      <c r="J1133" s="12"/>
      <c r="K1133" s="12"/>
      <c r="L1133" s="12"/>
      <c r="M1133" s="49"/>
      <c r="N1133" s="49"/>
      <c r="O1133" s="12"/>
      <c r="P1133" s="12"/>
      <c r="Q1133" s="12"/>
      <c r="R1133" s="12"/>
      <c r="S1133" s="12"/>
      <c r="T1133" s="12"/>
    </row>
    <row r="1134" spans="1:20" s="1" customFormat="1" x14ac:dyDescent="0.4">
      <c r="A1134" s="12"/>
      <c r="B1134" s="12"/>
      <c r="C1134" s="42"/>
      <c r="D1134" s="12"/>
      <c r="E1134" s="12"/>
      <c r="F1134" s="12"/>
      <c r="G1134" s="12"/>
      <c r="H1134" s="12"/>
      <c r="I1134" s="12"/>
      <c r="J1134" s="12"/>
      <c r="K1134" s="12"/>
      <c r="L1134" s="12"/>
      <c r="M1134" s="49"/>
      <c r="N1134" s="49"/>
      <c r="O1134" s="12"/>
      <c r="P1134" s="12"/>
      <c r="Q1134" s="12"/>
      <c r="R1134" s="12"/>
      <c r="S1134" s="12"/>
      <c r="T1134" s="12"/>
    </row>
    <row r="1135" spans="1:20" s="1" customFormat="1" x14ac:dyDescent="0.4">
      <c r="A1135" s="12"/>
      <c r="B1135" s="12"/>
      <c r="C1135" s="42"/>
      <c r="D1135" s="12"/>
      <c r="E1135" s="12"/>
      <c r="F1135" s="12"/>
      <c r="G1135" s="12"/>
      <c r="H1135" s="12"/>
      <c r="I1135" s="12"/>
      <c r="J1135" s="12"/>
      <c r="K1135" s="12"/>
      <c r="L1135" s="12"/>
      <c r="M1135" s="49"/>
      <c r="N1135" s="49"/>
      <c r="O1135" s="12"/>
      <c r="P1135" s="12"/>
      <c r="Q1135" s="12"/>
      <c r="R1135" s="12"/>
      <c r="S1135" s="12"/>
      <c r="T1135" s="12"/>
    </row>
    <row r="1136" spans="1:20" s="1" customFormat="1" x14ac:dyDescent="0.4">
      <c r="A1136" s="12"/>
      <c r="B1136" s="12"/>
      <c r="C1136" s="42"/>
      <c r="D1136" s="12"/>
      <c r="E1136" s="12"/>
      <c r="F1136" s="12"/>
      <c r="G1136" s="12"/>
      <c r="H1136" s="12"/>
      <c r="I1136" s="12"/>
      <c r="J1136" s="12"/>
      <c r="K1136" s="12"/>
      <c r="L1136" s="12"/>
      <c r="M1136" s="49"/>
      <c r="N1136" s="49"/>
      <c r="O1136" s="12"/>
      <c r="P1136" s="12"/>
      <c r="Q1136" s="12"/>
      <c r="R1136" s="12"/>
      <c r="S1136" s="12"/>
      <c r="T1136" s="12"/>
    </row>
    <row r="1137" spans="1:20" s="1" customFormat="1" x14ac:dyDescent="0.4">
      <c r="A1137" s="12"/>
      <c r="B1137" s="12"/>
      <c r="C1137" s="42"/>
      <c r="D1137" s="12"/>
      <c r="E1137" s="12"/>
      <c r="F1137" s="12"/>
      <c r="G1137" s="12"/>
      <c r="H1137" s="12"/>
      <c r="I1137" s="12"/>
      <c r="J1137" s="12"/>
      <c r="K1137" s="12"/>
      <c r="L1137" s="12"/>
      <c r="M1137" s="49"/>
      <c r="N1137" s="49"/>
      <c r="O1137" s="12"/>
      <c r="P1137" s="12"/>
      <c r="Q1137" s="12"/>
      <c r="R1137" s="12"/>
      <c r="S1137" s="12"/>
      <c r="T1137" s="12"/>
    </row>
    <row r="1138" spans="1:20" s="1" customFormat="1" x14ac:dyDescent="0.4">
      <c r="A1138" s="12"/>
      <c r="B1138" s="12"/>
      <c r="C1138" s="42"/>
      <c r="D1138" s="12"/>
      <c r="E1138" s="12"/>
      <c r="F1138" s="12"/>
      <c r="G1138" s="12"/>
      <c r="H1138" s="12"/>
      <c r="I1138" s="12"/>
      <c r="J1138" s="12"/>
      <c r="K1138" s="12"/>
      <c r="L1138" s="12"/>
      <c r="M1138" s="49"/>
      <c r="N1138" s="49"/>
      <c r="O1138" s="12"/>
      <c r="P1138" s="12"/>
      <c r="Q1138" s="12"/>
      <c r="R1138" s="12"/>
      <c r="S1138" s="12"/>
      <c r="T1138" s="12"/>
    </row>
    <row r="1139" spans="1:20" s="1" customFormat="1" x14ac:dyDescent="0.4">
      <c r="A1139" s="12"/>
      <c r="B1139" s="12"/>
      <c r="C1139" s="42"/>
      <c r="D1139" s="12"/>
      <c r="E1139" s="12"/>
      <c r="F1139" s="12"/>
      <c r="G1139" s="12"/>
      <c r="H1139" s="12"/>
      <c r="I1139" s="12"/>
      <c r="J1139" s="12"/>
      <c r="K1139" s="12"/>
      <c r="L1139" s="12"/>
      <c r="M1139" s="49"/>
      <c r="N1139" s="49"/>
      <c r="O1139" s="12"/>
      <c r="P1139" s="12"/>
      <c r="Q1139" s="12"/>
      <c r="R1139" s="12"/>
      <c r="S1139" s="12"/>
      <c r="T1139" s="12"/>
    </row>
    <row r="1140" spans="1:20" s="1" customFormat="1" x14ac:dyDescent="0.4">
      <c r="A1140" s="12"/>
      <c r="B1140" s="12"/>
      <c r="C1140" s="42"/>
      <c r="D1140" s="12"/>
      <c r="E1140" s="12"/>
      <c r="F1140" s="12"/>
      <c r="G1140" s="12"/>
      <c r="H1140" s="12"/>
      <c r="I1140" s="12"/>
      <c r="J1140" s="12"/>
      <c r="K1140" s="12"/>
      <c r="L1140" s="12"/>
      <c r="M1140" s="49"/>
      <c r="N1140" s="49"/>
      <c r="O1140" s="12"/>
      <c r="P1140" s="12"/>
      <c r="Q1140" s="12"/>
      <c r="R1140" s="12"/>
      <c r="S1140" s="12"/>
      <c r="T1140" s="12"/>
    </row>
    <row r="1141" spans="1:20" s="1" customFormat="1" x14ac:dyDescent="0.4">
      <c r="A1141" s="12"/>
      <c r="B1141" s="12"/>
      <c r="C1141" s="42"/>
      <c r="D1141" s="12"/>
      <c r="E1141" s="12"/>
      <c r="F1141" s="12"/>
      <c r="G1141" s="12"/>
      <c r="H1141" s="12"/>
      <c r="I1141" s="12"/>
      <c r="J1141" s="12"/>
      <c r="K1141" s="12"/>
      <c r="L1141" s="12"/>
      <c r="M1141" s="49"/>
      <c r="N1141" s="49"/>
      <c r="O1141" s="12"/>
      <c r="P1141" s="12"/>
      <c r="Q1141" s="12"/>
      <c r="R1141" s="12"/>
      <c r="S1141" s="12"/>
      <c r="T1141" s="12"/>
    </row>
    <row r="1142" spans="1:20" s="1" customFormat="1" x14ac:dyDescent="0.4">
      <c r="A1142" s="12"/>
      <c r="B1142" s="12"/>
      <c r="C1142" s="42"/>
      <c r="D1142" s="12"/>
      <c r="E1142" s="12"/>
      <c r="F1142" s="12"/>
      <c r="G1142" s="12"/>
      <c r="H1142" s="12"/>
      <c r="I1142" s="12"/>
      <c r="J1142" s="12"/>
      <c r="K1142" s="12"/>
      <c r="L1142" s="12"/>
      <c r="M1142" s="49"/>
      <c r="N1142" s="49"/>
      <c r="O1142" s="12"/>
      <c r="P1142" s="12"/>
      <c r="Q1142" s="12"/>
      <c r="R1142" s="12"/>
      <c r="S1142" s="12"/>
      <c r="T1142" s="12"/>
    </row>
    <row r="1143" spans="1:20" s="1" customFormat="1" x14ac:dyDescent="0.4">
      <c r="A1143" s="12"/>
      <c r="B1143" s="12"/>
      <c r="C1143" s="42"/>
      <c r="D1143" s="12"/>
      <c r="E1143" s="12"/>
      <c r="F1143" s="12"/>
      <c r="G1143" s="12"/>
      <c r="H1143" s="12"/>
      <c r="I1143" s="12"/>
      <c r="J1143" s="12"/>
      <c r="K1143" s="12"/>
      <c r="L1143" s="12"/>
      <c r="M1143" s="49"/>
      <c r="N1143" s="49"/>
      <c r="O1143" s="12"/>
      <c r="P1143" s="12"/>
      <c r="Q1143" s="12"/>
      <c r="R1143" s="12"/>
      <c r="S1143" s="12"/>
      <c r="T1143" s="12"/>
    </row>
    <row r="1144" spans="1:20" s="1" customFormat="1" x14ac:dyDescent="0.4">
      <c r="A1144" s="12"/>
      <c r="B1144" s="12"/>
      <c r="C1144" s="42"/>
      <c r="D1144" s="12"/>
      <c r="E1144" s="12"/>
      <c r="F1144" s="12"/>
      <c r="G1144" s="12"/>
      <c r="H1144" s="12"/>
      <c r="I1144" s="12"/>
      <c r="J1144" s="12"/>
      <c r="K1144" s="12"/>
      <c r="L1144" s="12"/>
      <c r="M1144" s="49"/>
      <c r="N1144" s="49"/>
      <c r="O1144" s="12"/>
      <c r="P1144" s="12"/>
      <c r="Q1144" s="12"/>
      <c r="R1144" s="12"/>
      <c r="S1144" s="12"/>
      <c r="T1144" s="12"/>
    </row>
    <row r="1145" spans="1:20" s="1" customFormat="1" x14ac:dyDescent="0.4">
      <c r="A1145" s="12"/>
      <c r="B1145" s="12"/>
      <c r="C1145" s="42"/>
      <c r="D1145" s="12"/>
      <c r="E1145" s="12"/>
      <c r="F1145" s="12"/>
      <c r="G1145" s="12"/>
      <c r="H1145" s="12"/>
      <c r="I1145" s="12"/>
      <c r="J1145" s="12"/>
      <c r="K1145" s="12"/>
      <c r="L1145" s="12"/>
      <c r="M1145" s="49"/>
      <c r="N1145" s="49"/>
      <c r="O1145" s="12"/>
      <c r="P1145" s="12"/>
      <c r="Q1145" s="12"/>
      <c r="R1145" s="12"/>
      <c r="S1145" s="12"/>
      <c r="T1145" s="12"/>
    </row>
    <row r="1146" spans="1:20" s="1" customFormat="1" x14ac:dyDescent="0.4">
      <c r="A1146" s="12"/>
      <c r="B1146" s="12"/>
      <c r="C1146" s="42"/>
      <c r="D1146" s="12"/>
      <c r="E1146" s="12"/>
      <c r="F1146" s="12"/>
      <c r="G1146" s="12"/>
      <c r="H1146" s="12"/>
      <c r="I1146" s="12"/>
      <c r="J1146" s="12"/>
      <c r="K1146" s="12"/>
      <c r="L1146" s="12"/>
      <c r="M1146" s="49"/>
      <c r="N1146" s="49"/>
      <c r="O1146" s="12"/>
      <c r="P1146" s="12"/>
      <c r="Q1146" s="12"/>
      <c r="R1146" s="12"/>
      <c r="S1146" s="12"/>
      <c r="T1146" s="12"/>
    </row>
    <row r="1147" spans="1:20" s="1" customFormat="1" x14ac:dyDescent="0.4">
      <c r="A1147" s="12"/>
      <c r="B1147" s="12"/>
      <c r="C1147" s="42"/>
      <c r="D1147" s="12"/>
      <c r="E1147" s="12"/>
      <c r="F1147" s="12"/>
      <c r="G1147" s="12"/>
      <c r="H1147" s="12"/>
      <c r="I1147" s="12"/>
      <c r="J1147" s="12"/>
      <c r="K1147" s="12"/>
      <c r="L1147" s="12"/>
      <c r="M1147" s="49"/>
      <c r="N1147" s="49"/>
      <c r="O1147" s="12"/>
      <c r="P1147" s="12"/>
      <c r="Q1147" s="12"/>
      <c r="R1147" s="12"/>
      <c r="S1147" s="12"/>
      <c r="T1147" s="12"/>
    </row>
    <row r="1148" spans="1:20" s="1" customFormat="1" x14ac:dyDescent="0.4">
      <c r="A1148" s="12"/>
      <c r="B1148" s="12"/>
      <c r="C1148" s="42"/>
      <c r="D1148" s="12"/>
      <c r="E1148" s="12"/>
      <c r="F1148" s="12"/>
      <c r="G1148" s="12"/>
      <c r="H1148" s="12"/>
      <c r="I1148" s="12"/>
      <c r="J1148" s="12"/>
      <c r="K1148" s="12"/>
      <c r="L1148" s="12"/>
      <c r="M1148" s="49"/>
      <c r="N1148" s="49"/>
      <c r="O1148" s="12"/>
      <c r="P1148" s="12"/>
      <c r="Q1148" s="12"/>
      <c r="R1148" s="12"/>
      <c r="S1148" s="12"/>
      <c r="T1148" s="12"/>
    </row>
    <row r="1149" spans="1:20" s="1" customFormat="1" x14ac:dyDescent="0.4">
      <c r="A1149" s="12"/>
      <c r="B1149" s="12"/>
      <c r="C1149" s="42"/>
      <c r="D1149" s="12"/>
      <c r="E1149" s="12"/>
      <c r="F1149" s="12"/>
      <c r="G1149" s="12"/>
      <c r="H1149" s="12"/>
      <c r="I1149" s="12"/>
      <c r="J1149" s="12"/>
      <c r="K1149" s="12"/>
      <c r="L1149" s="12"/>
      <c r="M1149" s="49"/>
      <c r="N1149" s="49"/>
      <c r="O1149" s="12"/>
      <c r="P1149" s="12"/>
      <c r="Q1149" s="12"/>
      <c r="R1149" s="12"/>
      <c r="S1149" s="12"/>
      <c r="T1149" s="12"/>
    </row>
    <row r="1150" spans="1:20" s="1" customFormat="1" x14ac:dyDescent="0.4">
      <c r="A1150" s="12"/>
      <c r="B1150" s="12"/>
      <c r="C1150" s="42"/>
      <c r="D1150" s="12"/>
      <c r="E1150" s="12"/>
      <c r="F1150" s="12"/>
      <c r="G1150" s="12"/>
      <c r="H1150" s="12"/>
      <c r="I1150" s="12"/>
      <c r="J1150" s="12"/>
      <c r="K1150" s="12"/>
      <c r="L1150" s="12"/>
      <c r="M1150" s="49"/>
      <c r="N1150" s="49"/>
      <c r="O1150" s="12"/>
      <c r="P1150" s="12"/>
      <c r="Q1150" s="12"/>
      <c r="R1150" s="12"/>
      <c r="S1150" s="12"/>
      <c r="T1150" s="12"/>
    </row>
    <row r="1151" spans="1:20" s="1" customFormat="1" x14ac:dyDescent="0.4">
      <c r="A1151" s="12"/>
      <c r="B1151" s="12"/>
      <c r="C1151" s="42"/>
      <c r="D1151" s="12"/>
      <c r="E1151" s="12"/>
      <c r="F1151" s="12"/>
      <c r="G1151" s="12"/>
      <c r="H1151" s="12"/>
      <c r="I1151" s="12"/>
      <c r="J1151" s="12"/>
      <c r="K1151" s="12"/>
      <c r="L1151" s="12"/>
      <c r="M1151" s="49"/>
      <c r="N1151" s="49"/>
      <c r="O1151" s="12"/>
      <c r="P1151" s="12"/>
      <c r="Q1151" s="12"/>
      <c r="R1151" s="12"/>
      <c r="S1151" s="12"/>
      <c r="T1151" s="12"/>
    </row>
    <row r="1152" spans="1:20" s="1" customFormat="1" x14ac:dyDescent="0.4">
      <c r="A1152" s="12"/>
      <c r="B1152" s="12"/>
      <c r="C1152" s="42"/>
      <c r="D1152" s="12"/>
      <c r="E1152" s="12"/>
      <c r="F1152" s="12"/>
      <c r="G1152" s="12"/>
      <c r="H1152" s="12"/>
      <c r="I1152" s="12"/>
      <c r="J1152" s="12"/>
      <c r="K1152" s="12"/>
      <c r="L1152" s="12"/>
      <c r="M1152" s="49"/>
      <c r="N1152" s="49"/>
      <c r="O1152" s="12"/>
      <c r="P1152" s="12"/>
      <c r="Q1152" s="12"/>
      <c r="R1152" s="12"/>
      <c r="S1152" s="12"/>
      <c r="T1152" s="12"/>
    </row>
    <row r="1153" spans="1:20" s="1" customFormat="1" x14ac:dyDescent="0.4">
      <c r="A1153" s="12"/>
      <c r="B1153" s="12"/>
      <c r="C1153" s="42"/>
      <c r="D1153" s="12"/>
      <c r="E1153" s="12"/>
      <c r="F1153" s="12"/>
      <c r="G1153" s="12"/>
      <c r="H1153" s="12"/>
      <c r="I1153" s="12"/>
      <c r="J1153" s="12"/>
      <c r="K1153" s="12"/>
      <c r="L1153" s="12"/>
      <c r="M1153" s="49"/>
      <c r="N1153" s="49"/>
      <c r="O1153" s="12"/>
      <c r="P1153" s="12"/>
      <c r="Q1153" s="12"/>
      <c r="R1153" s="12"/>
      <c r="S1153" s="12"/>
      <c r="T1153" s="12"/>
    </row>
    <row r="1154" spans="1:20" s="1" customFormat="1" x14ac:dyDescent="0.4">
      <c r="A1154" s="12"/>
      <c r="B1154" s="12"/>
      <c r="C1154" s="42"/>
      <c r="D1154" s="12"/>
      <c r="E1154" s="12"/>
      <c r="F1154" s="12"/>
      <c r="G1154" s="12"/>
      <c r="H1154" s="12"/>
      <c r="I1154" s="12"/>
      <c r="J1154" s="12"/>
      <c r="K1154" s="12"/>
      <c r="L1154" s="12"/>
      <c r="M1154" s="49"/>
      <c r="N1154" s="49"/>
      <c r="O1154" s="12"/>
      <c r="P1154" s="12"/>
      <c r="Q1154" s="12"/>
      <c r="R1154" s="12"/>
      <c r="S1154" s="12"/>
      <c r="T1154" s="12"/>
    </row>
    <row r="1155" spans="1:20" s="1" customFormat="1" x14ac:dyDescent="0.4">
      <c r="A1155" s="12"/>
      <c r="B1155" s="12"/>
      <c r="C1155" s="42"/>
      <c r="D1155" s="12"/>
      <c r="E1155" s="12"/>
      <c r="F1155" s="12"/>
      <c r="G1155" s="12"/>
      <c r="H1155" s="12"/>
      <c r="I1155" s="12"/>
      <c r="J1155" s="12"/>
      <c r="K1155" s="12"/>
      <c r="L1155" s="12"/>
      <c r="M1155" s="49"/>
      <c r="N1155" s="49"/>
      <c r="O1155" s="12"/>
      <c r="P1155" s="12"/>
      <c r="Q1155" s="12"/>
      <c r="R1155" s="12"/>
      <c r="S1155" s="12"/>
      <c r="T1155" s="12"/>
    </row>
    <row r="1156" spans="1:20" s="1" customFormat="1" x14ac:dyDescent="0.4">
      <c r="A1156" s="12"/>
      <c r="B1156" s="12"/>
      <c r="C1156" s="42"/>
      <c r="D1156" s="12"/>
      <c r="E1156" s="12"/>
      <c r="F1156" s="12"/>
      <c r="G1156" s="12"/>
      <c r="H1156" s="12"/>
      <c r="I1156" s="12"/>
      <c r="J1156" s="12"/>
      <c r="K1156" s="12"/>
      <c r="L1156" s="12"/>
      <c r="M1156" s="49"/>
      <c r="N1156" s="49"/>
      <c r="O1156" s="12"/>
      <c r="P1156" s="12"/>
      <c r="Q1156" s="12"/>
      <c r="R1156" s="12"/>
      <c r="S1156" s="12"/>
      <c r="T1156" s="12"/>
    </row>
    <row r="1157" spans="1:20" s="1" customFormat="1" x14ac:dyDescent="0.4">
      <c r="A1157" s="12"/>
      <c r="B1157" s="12"/>
      <c r="C1157" s="42"/>
      <c r="D1157" s="12"/>
      <c r="E1157" s="12"/>
      <c r="F1157" s="12"/>
      <c r="G1157" s="12"/>
      <c r="H1157" s="12"/>
      <c r="I1157" s="12"/>
      <c r="J1157" s="12"/>
      <c r="K1157" s="12"/>
      <c r="L1157" s="12"/>
      <c r="M1157" s="49"/>
      <c r="N1157" s="49"/>
      <c r="O1157" s="12"/>
      <c r="P1157" s="12"/>
      <c r="Q1157" s="12"/>
      <c r="R1157" s="12"/>
      <c r="S1157" s="12"/>
      <c r="T1157" s="12"/>
    </row>
    <row r="1158" spans="1:20" s="1" customFormat="1" x14ac:dyDescent="0.4">
      <c r="A1158" s="12"/>
      <c r="B1158" s="12"/>
      <c r="C1158" s="42"/>
      <c r="D1158" s="12"/>
      <c r="E1158" s="12"/>
      <c r="F1158" s="12"/>
      <c r="G1158" s="12"/>
      <c r="H1158" s="12"/>
      <c r="I1158" s="12"/>
      <c r="J1158" s="12"/>
      <c r="K1158" s="12"/>
      <c r="L1158" s="12"/>
      <c r="M1158" s="49"/>
      <c r="N1158" s="49"/>
      <c r="O1158" s="12"/>
      <c r="P1158" s="12"/>
      <c r="Q1158" s="12"/>
      <c r="R1158" s="12"/>
      <c r="S1158" s="12"/>
      <c r="T1158" s="12"/>
    </row>
    <row r="1159" spans="1:20" s="1" customFormat="1" x14ac:dyDescent="0.4">
      <c r="A1159" s="12"/>
      <c r="B1159" s="12"/>
      <c r="C1159" s="42"/>
      <c r="D1159" s="12"/>
      <c r="E1159" s="12"/>
      <c r="F1159" s="12"/>
      <c r="G1159" s="12"/>
      <c r="H1159" s="12"/>
      <c r="I1159" s="12"/>
      <c r="J1159" s="12"/>
      <c r="K1159" s="12"/>
      <c r="L1159" s="12"/>
      <c r="M1159" s="49"/>
      <c r="N1159" s="49"/>
      <c r="O1159" s="12"/>
      <c r="P1159" s="12"/>
      <c r="Q1159" s="12"/>
      <c r="R1159" s="12"/>
      <c r="S1159" s="12"/>
      <c r="T1159" s="12"/>
    </row>
    <row r="1160" spans="1:20" s="1" customFormat="1" x14ac:dyDescent="0.4">
      <c r="A1160" s="12"/>
      <c r="B1160" s="12"/>
      <c r="C1160" s="42"/>
      <c r="D1160" s="12"/>
      <c r="E1160" s="12"/>
      <c r="F1160" s="12"/>
      <c r="G1160" s="12"/>
      <c r="H1160" s="12"/>
      <c r="I1160" s="12"/>
      <c r="J1160" s="12"/>
      <c r="K1160" s="12"/>
      <c r="L1160" s="12"/>
      <c r="M1160" s="49"/>
      <c r="N1160" s="49"/>
      <c r="O1160" s="12"/>
      <c r="P1160" s="12"/>
      <c r="Q1160" s="12"/>
      <c r="R1160" s="12"/>
      <c r="S1160" s="12"/>
      <c r="T1160" s="12"/>
    </row>
    <row r="1161" spans="1:20" s="1" customFormat="1" x14ac:dyDescent="0.4">
      <c r="A1161" s="12"/>
      <c r="B1161" s="12"/>
      <c r="C1161" s="42"/>
      <c r="D1161" s="12"/>
      <c r="E1161" s="12"/>
      <c r="F1161" s="12"/>
      <c r="G1161" s="12"/>
      <c r="H1161" s="12"/>
      <c r="I1161" s="12"/>
      <c r="J1161" s="12"/>
      <c r="K1161" s="12"/>
      <c r="L1161" s="12"/>
      <c r="M1161" s="49"/>
      <c r="N1161" s="49"/>
      <c r="O1161" s="12"/>
      <c r="P1161" s="12"/>
      <c r="Q1161" s="12"/>
      <c r="R1161" s="12"/>
      <c r="S1161" s="12"/>
      <c r="T1161" s="12"/>
    </row>
    <row r="1162" spans="1:20" s="1" customFormat="1" x14ac:dyDescent="0.4">
      <c r="A1162" s="12"/>
      <c r="B1162" s="12"/>
      <c r="C1162" s="42"/>
      <c r="D1162" s="12"/>
      <c r="E1162" s="12"/>
      <c r="F1162" s="12"/>
      <c r="G1162" s="12"/>
      <c r="H1162" s="12"/>
      <c r="I1162" s="12"/>
      <c r="J1162" s="12"/>
      <c r="K1162" s="12"/>
      <c r="L1162" s="12"/>
      <c r="M1162" s="49"/>
      <c r="N1162" s="49"/>
      <c r="O1162" s="12"/>
      <c r="P1162" s="12"/>
      <c r="Q1162" s="12"/>
      <c r="R1162" s="12"/>
      <c r="S1162" s="12"/>
      <c r="T1162" s="12"/>
    </row>
    <row r="1163" spans="1:20" s="1" customFormat="1" x14ac:dyDescent="0.4">
      <c r="A1163" s="12"/>
      <c r="B1163" s="12"/>
      <c r="C1163" s="42"/>
      <c r="D1163" s="12"/>
      <c r="E1163" s="12"/>
      <c r="F1163" s="12"/>
      <c r="G1163" s="12"/>
      <c r="H1163" s="12"/>
      <c r="I1163" s="12"/>
      <c r="J1163" s="12"/>
      <c r="K1163" s="12"/>
      <c r="L1163" s="12"/>
      <c r="M1163" s="49"/>
      <c r="N1163" s="49"/>
      <c r="O1163" s="12"/>
      <c r="P1163" s="12"/>
      <c r="Q1163" s="12"/>
      <c r="R1163" s="12"/>
      <c r="S1163" s="12"/>
      <c r="T1163" s="12"/>
    </row>
    <row r="1164" spans="1:20" s="1" customFormat="1" x14ac:dyDescent="0.4">
      <c r="A1164" s="12"/>
      <c r="B1164" s="12"/>
      <c r="C1164" s="42"/>
      <c r="D1164" s="12"/>
      <c r="E1164" s="12"/>
      <c r="F1164" s="12"/>
      <c r="G1164" s="12"/>
      <c r="H1164" s="12"/>
      <c r="I1164" s="12"/>
      <c r="J1164" s="12"/>
      <c r="K1164" s="12"/>
      <c r="L1164" s="12"/>
      <c r="M1164" s="49"/>
      <c r="N1164" s="49"/>
      <c r="O1164" s="12"/>
      <c r="P1164" s="12"/>
      <c r="Q1164" s="12"/>
      <c r="R1164" s="12"/>
      <c r="S1164" s="12"/>
      <c r="T1164" s="12"/>
    </row>
    <row r="1165" spans="1:20" s="1" customFormat="1" x14ac:dyDescent="0.4">
      <c r="A1165" s="12"/>
      <c r="B1165" s="12"/>
      <c r="C1165" s="42"/>
      <c r="D1165" s="12"/>
      <c r="E1165" s="12"/>
      <c r="F1165" s="12"/>
      <c r="G1165" s="12"/>
      <c r="H1165" s="12"/>
      <c r="I1165" s="12"/>
      <c r="J1165" s="12"/>
      <c r="K1165" s="12"/>
      <c r="L1165" s="12"/>
      <c r="M1165" s="49"/>
      <c r="N1165" s="49"/>
      <c r="O1165" s="12"/>
      <c r="P1165" s="12"/>
      <c r="Q1165" s="12"/>
      <c r="R1165" s="12"/>
      <c r="S1165" s="12"/>
      <c r="T1165" s="12"/>
    </row>
    <row r="1166" spans="1:20" s="1" customFormat="1" x14ac:dyDescent="0.4">
      <c r="A1166" s="12"/>
      <c r="B1166" s="12"/>
      <c r="C1166" s="42"/>
      <c r="D1166" s="12"/>
      <c r="E1166" s="12"/>
      <c r="F1166" s="12"/>
      <c r="G1166" s="12"/>
      <c r="H1166" s="12"/>
      <c r="I1166" s="12"/>
      <c r="J1166" s="12"/>
      <c r="K1166" s="12"/>
      <c r="L1166" s="12"/>
      <c r="M1166" s="49"/>
      <c r="N1166" s="49"/>
      <c r="O1166" s="12"/>
      <c r="P1166" s="12"/>
      <c r="Q1166" s="12"/>
      <c r="R1166" s="12"/>
      <c r="S1166" s="12"/>
      <c r="T1166" s="12"/>
    </row>
    <row r="1167" spans="1:20" s="1" customFormat="1" x14ac:dyDescent="0.4">
      <c r="A1167" s="12"/>
      <c r="B1167" s="12"/>
      <c r="C1167" s="42"/>
      <c r="D1167" s="12"/>
      <c r="E1167" s="12"/>
      <c r="F1167" s="12"/>
      <c r="G1167" s="12"/>
      <c r="H1167" s="12"/>
      <c r="I1167" s="12"/>
      <c r="J1167" s="12"/>
      <c r="K1167" s="12"/>
      <c r="L1167" s="12"/>
      <c r="M1167" s="49"/>
      <c r="N1167" s="49"/>
      <c r="O1167" s="12"/>
      <c r="P1167" s="12"/>
      <c r="Q1167" s="12"/>
      <c r="R1167" s="12"/>
      <c r="S1167" s="12"/>
      <c r="T1167" s="12"/>
    </row>
    <row r="1168" spans="1:20" s="1" customFormat="1" x14ac:dyDescent="0.4">
      <c r="A1168" s="12"/>
      <c r="B1168" s="12"/>
      <c r="C1168" s="42"/>
      <c r="D1168" s="12"/>
      <c r="E1168" s="12"/>
      <c r="F1168" s="12"/>
      <c r="G1168" s="12"/>
      <c r="H1168" s="12"/>
      <c r="I1168" s="12"/>
      <c r="J1168" s="12"/>
      <c r="K1168" s="12"/>
      <c r="L1168" s="12"/>
      <c r="M1168" s="49"/>
      <c r="N1168" s="49"/>
      <c r="O1168" s="12"/>
      <c r="P1168" s="12"/>
      <c r="Q1168" s="12"/>
      <c r="R1168" s="12"/>
      <c r="S1168" s="12"/>
      <c r="T1168" s="12"/>
    </row>
    <row r="1169" spans="1:20" s="1" customFormat="1" x14ac:dyDescent="0.4">
      <c r="A1169" s="12"/>
      <c r="B1169" s="12"/>
      <c r="C1169" s="42"/>
      <c r="D1169" s="12"/>
      <c r="E1169" s="12"/>
      <c r="F1169" s="12"/>
      <c r="G1169" s="12"/>
      <c r="H1169" s="12"/>
      <c r="I1169" s="12"/>
      <c r="J1169" s="12"/>
      <c r="K1169" s="12"/>
      <c r="L1169" s="12"/>
      <c r="M1169" s="49"/>
      <c r="N1169" s="49"/>
      <c r="O1169" s="12"/>
      <c r="P1169" s="12"/>
      <c r="Q1169" s="12"/>
      <c r="R1169" s="12"/>
      <c r="S1169" s="12"/>
      <c r="T1169" s="12"/>
    </row>
    <row r="1170" spans="1:20" s="1" customFormat="1" x14ac:dyDescent="0.4">
      <c r="A1170" s="12"/>
      <c r="B1170" s="12"/>
      <c r="C1170" s="42"/>
      <c r="D1170" s="12"/>
      <c r="E1170" s="12"/>
      <c r="F1170" s="12"/>
      <c r="G1170" s="12"/>
      <c r="H1170" s="12"/>
      <c r="I1170" s="12"/>
      <c r="J1170" s="12"/>
      <c r="K1170" s="12"/>
      <c r="L1170" s="12"/>
      <c r="M1170" s="49"/>
      <c r="N1170" s="49"/>
      <c r="O1170" s="12"/>
      <c r="P1170" s="12"/>
      <c r="Q1170" s="12"/>
      <c r="R1170" s="12"/>
      <c r="S1170" s="12"/>
      <c r="T1170" s="12"/>
    </row>
    <row r="1171" spans="1:20" s="1" customFormat="1" x14ac:dyDescent="0.4">
      <c r="A1171" s="12"/>
      <c r="B1171" s="12"/>
      <c r="C1171" s="42"/>
      <c r="D1171" s="12"/>
      <c r="E1171" s="12"/>
      <c r="F1171" s="12"/>
      <c r="G1171" s="12"/>
      <c r="H1171" s="12"/>
      <c r="I1171" s="12"/>
      <c r="J1171" s="12"/>
      <c r="K1171" s="12"/>
      <c r="L1171" s="12"/>
      <c r="M1171" s="49"/>
      <c r="N1171" s="49"/>
      <c r="O1171" s="12"/>
      <c r="P1171" s="12"/>
      <c r="Q1171" s="12"/>
      <c r="R1171" s="12"/>
      <c r="S1171" s="12"/>
      <c r="T1171" s="12"/>
    </row>
    <row r="1172" spans="1:20" s="1" customFormat="1" x14ac:dyDescent="0.4">
      <c r="A1172" s="12"/>
      <c r="B1172" s="12"/>
      <c r="C1172" s="42"/>
      <c r="D1172" s="12"/>
      <c r="E1172" s="12"/>
      <c r="F1172" s="12"/>
      <c r="G1172" s="12"/>
      <c r="H1172" s="12"/>
      <c r="I1172" s="12"/>
      <c r="J1172" s="12"/>
      <c r="K1172" s="12"/>
      <c r="L1172" s="12"/>
      <c r="M1172" s="49"/>
      <c r="N1172" s="49"/>
      <c r="O1172" s="12"/>
      <c r="P1172" s="12"/>
      <c r="Q1172" s="12"/>
      <c r="R1172" s="12"/>
      <c r="S1172" s="12"/>
      <c r="T1172" s="12"/>
    </row>
    <row r="1173" spans="1:20" s="1" customFormat="1" x14ac:dyDescent="0.4">
      <c r="A1173" s="12"/>
      <c r="B1173" s="12"/>
      <c r="C1173" s="42"/>
      <c r="D1173" s="12"/>
      <c r="E1173" s="12"/>
      <c r="F1173" s="12"/>
      <c r="G1173" s="12"/>
      <c r="H1173" s="12"/>
      <c r="I1173" s="12"/>
      <c r="J1173" s="12"/>
      <c r="K1173" s="12"/>
      <c r="L1173" s="12"/>
      <c r="M1173" s="49"/>
      <c r="N1173" s="49"/>
      <c r="O1173" s="12"/>
      <c r="P1173" s="12"/>
      <c r="Q1173" s="12"/>
      <c r="R1173" s="12"/>
      <c r="S1173" s="12"/>
      <c r="T1173" s="12"/>
    </row>
    <row r="1174" spans="1:20" s="1" customFormat="1" x14ac:dyDescent="0.4">
      <c r="A1174" s="12"/>
      <c r="B1174" s="12"/>
      <c r="C1174" s="42"/>
      <c r="D1174" s="12"/>
      <c r="E1174" s="12"/>
      <c r="F1174" s="12"/>
      <c r="G1174" s="12"/>
      <c r="H1174" s="12"/>
      <c r="I1174" s="12"/>
      <c r="J1174" s="12"/>
      <c r="K1174" s="12"/>
      <c r="L1174" s="12"/>
      <c r="M1174" s="49"/>
      <c r="N1174" s="49"/>
      <c r="O1174" s="12"/>
      <c r="P1174" s="12"/>
      <c r="Q1174" s="12"/>
      <c r="R1174" s="12"/>
      <c r="S1174" s="12"/>
      <c r="T1174" s="12"/>
    </row>
    <row r="1175" spans="1:20" s="1" customFormat="1" x14ac:dyDescent="0.4">
      <c r="A1175" s="12"/>
      <c r="B1175" s="12"/>
      <c r="C1175" s="42"/>
      <c r="D1175" s="12"/>
      <c r="E1175" s="12"/>
      <c r="F1175" s="12"/>
      <c r="G1175" s="12"/>
      <c r="H1175" s="12"/>
      <c r="I1175" s="12"/>
      <c r="J1175" s="12"/>
      <c r="K1175" s="12"/>
      <c r="L1175" s="12"/>
      <c r="M1175" s="49"/>
      <c r="N1175" s="49"/>
      <c r="O1175" s="12"/>
      <c r="P1175" s="12"/>
      <c r="Q1175" s="12"/>
      <c r="R1175" s="12"/>
      <c r="S1175" s="12"/>
      <c r="T1175" s="12"/>
    </row>
    <row r="1176" spans="1:20" s="1" customFormat="1" x14ac:dyDescent="0.4">
      <c r="A1176" s="12"/>
      <c r="B1176" s="12"/>
      <c r="C1176" s="42"/>
      <c r="D1176" s="12"/>
      <c r="E1176" s="12"/>
      <c r="F1176" s="12"/>
      <c r="G1176" s="12"/>
      <c r="H1176" s="12"/>
      <c r="I1176" s="12"/>
      <c r="J1176" s="12"/>
      <c r="K1176" s="12"/>
      <c r="L1176" s="12"/>
      <c r="M1176" s="49"/>
      <c r="N1176" s="49"/>
      <c r="O1176" s="12"/>
      <c r="P1176" s="12"/>
      <c r="Q1176" s="12"/>
      <c r="R1176" s="12"/>
      <c r="S1176" s="12"/>
      <c r="T1176" s="12"/>
    </row>
    <row r="1177" spans="1:20" s="1" customFormat="1" x14ac:dyDescent="0.4">
      <c r="A1177" s="12"/>
      <c r="B1177" s="12"/>
      <c r="C1177" s="42"/>
      <c r="D1177" s="12"/>
      <c r="E1177" s="12"/>
      <c r="F1177" s="12"/>
      <c r="G1177" s="12"/>
      <c r="H1177" s="12"/>
      <c r="I1177" s="12"/>
      <c r="J1177" s="12"/>
      <c r="K1177" s="12"/>
      <c r="L1177" s="12"/>
      <c r="M1177" s="49"/>
      <c r="N1177" s="49"/>
      <c r="O1177" s="12"/>
      <c r="P1177" s="12"/>
      <c r="Q1177" s="12"/>
      <c r="R1177" s="12"/>
      <c r="S1177" s="12"/>
      <c r="T1177" s="12"/>
    </row>
    <row r="1178" spans="1:20" s="1" customFormat="1" x14ac:dyDescent="0.4">
      <c r="A1178" s="12"/>
      <c r="B1178" s="12"/>
      <c r="C1178" s="42"/>
      <c r="D1178" s="12"/>
      <c r="E1178" s="12"/>
      <c r="F1178" s="12"/>
      <c r="G1178" s="12"/>
      <c r="H1178" s="12"/>
      <c r="I1178" s="12"/>
      <c r="J1178" s="12"/>
      <c r="K1178" s="12"/>
      <c r="L1178" s="12"/>
      <c r="M1178" s="49"/>
      <c r="N1178" s="49"/>
      <c r="O1178" s="12"/>
      <c r="P1178" s="12"/>
      <c r="Q1178" s="12"/>
      <c r="R1178" s="12"/>
      <c r="S1178" s="12"/>
      <c r="T1178" s="12"/>
    </row>
    <row r="1179" spans="1:20" s="1" customFormat="1" x14ac:dyDescent="0.4">
      <c r="A1179" s="12"/>
      <c r="B1179" s="12"/>
      <c r="C1179" s="42"/>
      <c r="D1179" s="12"/>
      <c r="E1179" s="12"/>
      <c r="F1179" s="12"/>
      <c r="G1179" s="12"/>
      <c r="H1179" s="12"/>
      <c r="I1179" s="12"/>
      <c r="J1179" s="12"/>
      <c r="K1179" s="12"/>
      <c r="L1179" s="12"/>
      <c r="M1179" s="49"/>
      <c r="N1179" s="49"/>
      <c r="O1179" s="12"/>
      <c r="P1179" s="12"/>
      <c r="Q1179" s="12"/>
      <c r="R1179" s="12"/>
      <c r="S1179" s="12"/>
      <c r="T1179" s="12"/>
    </row>
    <row r="1180" spans="1:20" s="1" customFormat="1" x14ac:dyDescent="0.4">
      <c r="A1180" s="12"/>
      <c r="B1180" s="12"/>
      <c r="C1180" s="42"/>
      <c r="D1180" s="12"/>
      <c r="E1180" s="12"/>
      <c r="F1180" s="12"/>
      <c r="G1180" s="12"/>
      <c r="H1180" s="12"/>
      <c r="I1180" s="12"/>
      <c r="J1180" s="12"/>
      <c r="K1180" s="12"/>
      <c r="L1180" s="12"/>
      <c r="M1180" s="49"/>
      <c r="N1180" s="49"/>
      <c r="O1180" s="12"/>
      <c r="P1180" s="12"/>
      <c r="Q1180" s="12"/>
      <c r="R1180" s="12"/>
      <c r="S1180" s="12"/>
      <c r="T1180" s="12"/>
    </row>
    <row r="1181" spans="1:20" s="1" customFormat="1" x14ac:dyDescent="0.4">
      <c r="A1181" s="12"/>
      <c r="B1181" s="12"/>
      <c r="C1181" s="42"/>
      <c r="D1181" s="12"/>
      <c r="E1181" s="12"/>
      <c r="F1181" s="12"/>
      <c r="G1181" s="12"/>
      <c r="H1181" s="12"/>
      <c r="I1181" s="12"/>
      <c r="J1181" s="12"/>
      <c r="K1181" s="12"/>
      <c r="L1181" s="12"/>
      <c r="M1181" s="49"/>
      <c r="N1181" s="49"/>
      <c r="O1181" s="12"/>
      <c r="P1181" s="12"/>
      <c r="Q1181" s="12"/>
      <c r="R1181" s="12"/>
      <c r="S1181" s="12"/>
      <c r="T1181" s="12"/>
    </row>
    <row r="1182" spans="1:20" s="1" customFormat="1" x14ac:dyDescent="0.4">
      <c r="A1182" s="12"/>
      <c r="B1182" s="12"/>
      <c r="C1182" s="42"/>
      <c r="D1182" s="12"/>
      <c r="E1182" s="12"/>
      <c r="F1182" s="12"/>
      <c r="G1182" s="12"/>
      <c r="H1182" s="12"/>
      <c r="I1182" s="12"/>
      <c r="J1182" s="12"/>
      <c r="K1182" s="12"/>
      <c r="L1182" s="12"/>
      <c r="M1182" s="49"/>
      <c r="N1182" s="49"/>
      <c r="O1182" s="12"/>
      <c r="P1182" s="12"/>
      <c r="Q1182" s="12"/>
      <c r="R1182" s="12"/>
      <c r="S1182" s="12"/>
      <c r="T1182" s="12"/>
    </row>
    <row r="1183" spans="1:20" s="1" customFormat="1" x14ac:dyDescent="0.4">
      <c r="A1183" s="12"/>
      <c r="B1183" s="12"/>
      <c r="C1183" s="42"/>
      <c r="D1183" s="12"/>
      <c r="E1183" s="12"/>
      <c r="F1183" s="12"/>
      <c r="G1183" s="12"/>
      <c r="H1183" s="12"/>
      <c r="I1183" s="12"/>
      <c r="J1183" s="12"/>
      <c r="K1183" s="12"/>
      <c r="L1183" s="12"/>
      <c r="M1183" s="49"/>
      <c r="N1183" s="49"/>
      <c r="O1183" s="12"/>
      <c r="P1183" s="12"/>
      <c r="Q1183" s="12"/>
      <c r="R1183" s="12"/>
      <c r="S1183" s="12"/>
      <c r="T1183" s="12"/>
    </row>
    <row r="1184" spans="1:20" s="1" customFormat="1" x14ac:dyDescent="0.4">
      <c r="A1184" s="12"/>
      <c r="B1184" s="12"/>
      <c r="C1184" s="42"/>
      <c r="D1184" s="12"/>
      <c r="E1184" s="12"/>
      <c r="F1184" s="12"/>
      <c r="G1184" s="12"/>
      <c r="H1184" s="12"/>
      <c r="I1184" s="12"/>
      <c r="J1184" s="12"/>
      <c r="K1184" s="12"/>
      <c r="L1184" s="12"/>
      <c r="M1184" s="49"/>
      <c r="N1184" s="49"/>
      <c r="O1184" s="12"/>
      <c r="P1184" s="12"/>
      <c r="Q1184" s="12"/>
      <c r="R1184" s="12"/>
      <c r="S1184" s="12"/>
      <c r="T1184" s="12"/>
    </row>
    <row r="1185" spans="1:20" s="1" customFormat="1" x14ac:dyDescent="0.4">
      <c r="A1185" s="12"/>
      <c r="B1185" s="12"/>
      <c r="C1185" s="42"/>
      <c r="D1185" s="12"/>
      <c r="E1185" s="12"/>
      <c r="F1185" s="12"/>
      <c r="G1185" s="12"/>
      <c r="H1185" s="12"/>
      <c r="I1185" s="12"/>
      <c r="J1185" s="12"/>
      <c r="K1185" s="12"/>
      <c r="L1185" s="12"/>
      <c r="M1185" s="49"/>
      <c r="N1185" s="49"/>
      <c r="O1185" s="12"/>
      <c r="P1185" s="12"/>
      <c r="Q1185" s="12"/>
      <c r="R1185" s="12"/>
      <c r="S1185" s="12"/>
      <c r="T1185" s="12"/>
    </row>
    <row r="1186" spans="1:20" s="1" customFormat="1" x14ac:dyDescent="0.4">
      <c r="A1186" s="12"/>
      <c r="B1186" s="12"/>
      <c r="C1186" s="42"/>
      <c r="D1186" s="12"/>
      <c r="E1186" s="12"/>
      <c r="F1186" s="12"/>
      <c r="G1186" s="12"/>
      <c r="H1186" s="12"/>
      <c r="I1186" s="12"/>
      <c r="J1186" s="12"/>
      <c r="K1186" s="12"/>
      <c r="L1186" s="12"/>
      <c r="M1186" s="49"/>
      <c r="N1186" s="49"/>
      <c r="O1186" s="12"/>
      <c r="P1186" s="12"/>
      <c r="Q1186" s="12"/>
      <c r="R1186" s="12"/>
      <c r="S1186" s="12"/>
      <c r="T1186" s="12"/>
    </row>
    <row r="1187" spans="1:20" s="1" customFormat="1" x14ac:dyDescent="0.4">
      <c r="A1187" s="12"/>
      <c r="B1187" s="12"/>
      <c r="C1187" s="42"/>
      <c r="D1187" s="12"/>
      <c r="E1187" s="12"/>
      <c r="F1187" s="12"/>
      <c r="G1187" s="12"/>
      <c r="H1187" s="12"/>
      <c r="I1187" s="12"/>
      <c r="J1187" s="12"/>
      <c r="K1187" s="12"/>
      <c r="L1187" s="12"/>
      <c r="M1187" s="49"/>
      <c r="N1187" s="49"/>
      <c r="O1187" s="12"/>
      <c r="P1187" s="12"/>
      <c r="Q1187" s="12"/>
      <c r="R1187" s="12"/>
      <c r="S1187" s="12"/>
      <c r="T1187" s="12"/>
    </row>
    <row r="1188" spans="1:20" s="1" customFormat="1" x14ac:dyDescent="0.4">
      <c r="A1188" s="12"/>
      <c r="B1188" s="12"/>
      <c r="C1188" s="42"/>
      <c r="D1188" s="12"/>
      <c r="E1188" s="12"/>
      <c r="F1188" s="12"/>
      <c r="G1188" s="12"/>
      <c r="H1188" s="12"/>
      <c r="I1188" s="12"/>
      <c r="J1188" s="12"/>
      <c r="K1188" s="12"/>
      <c r="L1188" s="12"/>
      <c r="M1188" s="49"/>
      <c r="N1188" s="49"/>
      <c r="O1188" s="12"/>
      <c r="P1188" s="12"/>
      <c r="Q1188" s="12"/>
      <c r="R1188" s="12"/>
      <c r="S1188" s="12"/>
      <c r="T1188" s="12"/>
    </row>
    <row r="1189" spans="1:20" s="1" customFormat="1" x14ac:dyDescent="0.4">
      <c r="A1189" s="12"/>
      <c r="B1189" s="12"/>
      <c r="C1189" s="42"/>
      <c r="D1189" s="12"/>
      <c r="E1189" s="12"/>
      <c r="F1189" s="12"/>
      <c r="G1189" s="12"/>
      <c r="H1189" s="12"/>
      <c r="I1189" s="12"/>
      <c r="J1189" s="12"/>
      <c r="K1189" s="12"/>
      <c r="L1189" s="12"/>
      <c r="M1189" s="49"/>
      <c r="N1189" s="49"/>
      <c r="O1189" s="12"/>
      <c r="P1189" s="12"/>
      <c r="Q1189" s="12"/>
      <c r="R1189" s="12"/>
      <c r="S1189" s="12"/>
      <c r="T1189" s="12"/>
    </row>
    <row r="1190" spans="1:20" s="1" customFormat="1" x14ac:dyDescent="0.4">
      <c r="A1190" s="12"/>
      <c r="B1190" s="12"/>
      <c r="C1190" s="42"/>
      <c r="D1190" s="12"/>
      <c r="E1190" s="12"/>
      <c r="F1190" s="12"/>
      <c r="G1190" s="12"/>
      <c r="H1190" s="12"/>
      <c r="I1190" s="12"/>
      <c r="J1190" s="12"/>
      <c r="K1190" s="12"/>
      <c r="L1190" s="12"/>
      <c r="M1190" s="49"/>
      <c r="N1190" s="49"/>
      <c r="O1190" s="12"/>
      <c r="P1190" s="12"/>
      <c r="Q1190" s="12"/>
      <c r="R1190" s="12"/>
      <c r="S1190" s="12"/>
      <c r="T1190" s="12"/>
    </row>
    <row r="1191" spans="1:20" s="1" customFormat="1" x14ac:dyDescent="0.4">
      <c r="A1191" s="12"/>
      <c r="B1191" s="12"/>
      <c r="C1191" s="42"/>
      <c r="D1191" s="12"/>
      <c r="E1191" s="12"/>
      <c r="F1191" s="12"/>
      <c r="G1191" s="12"/>
      <c r="H1191" s="12"/>
      <c r="I1191" s="12"/>
      <c r="J1191" s="12"/>
      <c r="K1191" s="12"/>
      <c r="L1191" s="12"/>
      <c r="M1191" s="49"/>
      <c r="N1191" s="49"/>
      <c r="O1191" s="12"/>
      <c r="P1191" s="12"/>
      <c r="Q1191" s="12"/>
      <c r="R1191" s="12"/>
      <c r="S1191" s="12"/>
      <c r="T1191" s="12"/>
    </row>
    <row r="1192" spans="1:20" s="1" customFormat="1" x14ac:dyDescent="0.4">
      <c r="A1192" s="12"/>
      <c r="B1192" s="12"/>
      <c r="C1192" s="42"/>
      <c r="D1192" s="12"/>
      <c r="E1192" s="12"/>
      <c r="F1192" s="12"/>
      <c r="G1192" s="12"/>
      <c r="H1192" s="12"/>
      <c r="I1192" s="12"/>
      <c r="J1192" s="12"/>
      <c r="K1192" s="12"/>
      <c r="L1192" s="12"/>
      <c r="M1192" s="49"/>
      <c r="N1192" s="49"/>
      <c r="O1192" s="12"/>
      <c r="P1192" s="12"/>
      <c r="Q1192" s="12"/>
      <c r="R1192" s="12"/>
      <c r="S1192" s="12"/>
      <c r="T1192" s="12"/>
    </row>
    <row r="1193" spans="1:20" s="1" customFormat="1" x14ac:dyDescent="0.4">
      <c r="A1193" s="12"/>
      <c r="B1193" s="12"/>
      <c r="C1193" s="42"/>
      <c r="D1193" s="12"/>
      <c r="E1193" s="12"/>
      <c r="F1193" s="12"/>
      <c r="G1193" s="12"/>
      <c r="H1193" s="12"/>
      <c r="I1193" s="12"/>
      <c r="J1193" s="12"/>
      <c r="K1193" s="12"/>
      <c r="L1193" s="12"/>
      <c r="M1193" s="49"/>
      <c r="N1193" s="49"/>
      <c r="O1193" s="12"/>
      <c r="P1193" s="12"/>
      <c r="Q1193" s="12"/>
      <c r="R1193" s="12"/>
      <c r="S1193" s="12"/>
      <c r="T1193" s="12"/>
    </row>
    <row r="1194" spans="1:20" s="1" customFormat="1" x14ac:dyDescent="0.4">
      <c r="A1194" s="12"/>
      <c r="B1194" s="12"/>
      <c r="C1194" s="42"/>
      <c r="D1194" s="12"/>
      <c r="E1194" s="12"/>
      <c r="F1194" s="12"/>
      <c r="G1194" s="12"/>
      <c r="H1194" s="12"/>
      <c r="I1194" s="12"/>
      <c r="J1194" s="12"/>
      <c r="K1194" s="12"/>
      <c r="L1194" s="12"/>
      <c r="M1194" s="49"/>
      <c r="N1194" s="49"/>
      <c r="O1194" s="12"/>
      <c r="P1194" s="12"/>
      <c r="Q1194" s="12"/>
      <c r="R1194" s="12"/>
      <c r="S1194" s="12"/>
      <c r="T1194" s="12"/>
    </row>
    <row r="1195" spans="1:20" s="1" customFormat="1" x14ac:dyDescent="0.4">
      <c r="A1195" s="12"/>
      <c r="B1195" s="12"/>
      <c r="C1195" s="42"/>
      <c r="D1195" s="12"/>
      <c r="E1195" s="12"/>
      <c r="F1195" s="12"/>
      <c r="G1195" s="12"/>
      <c r="H1195" s="12"/>
      <c r="I1195" s="12"/>
      <c r="J1195" s="12"/>
      <c r="K1195" s="12"/>
      <c r="L1195" s="12"/>
      <c r="M1195" s="49"/>
      <c r="N1195" s="49"/>
      <c r="O1195" s="12"/>
      <c r="P1195" s="12"/>
      <c r="Q1195" s="12"/>
      <c r="R1195" s="12"/>
      <c r="S1195" s="12"/>
      <c r="T1195" s="12"/>
    </row>
    <row r="1196" spans="1:20" s="1" customFormat="1" x14ac:dyDescent="0.4">
      <c r="A1196" s="12"/>
      <c r="B1196" s="12"/>
      <c r="C1196" s="42"/>
      <c r="D1196" s="12"/>
      <c r="E1196" s="12"/>
      <c r="F1196" s="12"/>
      <c r="G1196" s="12"/>
      <c r="H1196" s="12"/>
      <c r="I1196" s="12"/>
      <c r="J1196" s="12"/>
      <c r="K1196" s="12"/>
      <c r="L1196" s="12"/>
      <c r="M1196" s="49"/>
      <c r="N1196" s="49"/>
      <c r="O1196" s="12"/>
      <c r="P1196" s="12"/>
      <c r="Q1196" s="12"/>
      <c r="R1196" s="12"/>
      <c r="S1196" s="12"/>
      <c r="T1196" s="12"/>
    </row>
    <row r="1197" spans="1:20" s="1" customFormat="1" x14ac:dyDescent="0.4">
      <c r="A1197" s="12"/>
      <c r="B1197" s="12"/>
      <c r="C1197" s="42"/>
      <c r="D1197" s="12"/>
      <c r="E1197" s="12"/>
      <c r="F1197" s="12"/>
      <c r="G1197" s="12"/>
      <c r="H1197" s="12"/>
      <c r="I1197" s="12"/>
      <c r="J1197" s="12"/>
      <c r="K1197" s="12"/>
      <c r="L1197" s="12"/>
      <c r="M1197" s="49"/>
      <c r="N1197" s="49"/>
      <c r="O1197" s="12"/>
      <c r="P1197" s="12"/>
      <c r="Q1197" s="12"/>
      <c r="R1197" s="12"/>
      <c r="S1197" s="12"/>
      <c r="T1197" s="12"/>
    </row>
    <row r="1198" spans="1:20" s="1" customFormat="1" x14ac:dyDescent="0.4">
      <c r="A1198" s="12"/>
      <c r="B1198" s="12"/>
      <c r="C1198" s="42"/>
      <c r="D1198" s="12"/>
      <c r="E1198" s="12"/>
      <c r="F1198" s="12"/>
      <c r="G1198" s="12"/>
      <c r="H1198" s="12"/>
      <c r="I1198" s="12"/>
      <c r="J1198" s="12"/>
      <c r="K1198" s="12"/>
      <c r="L1198" s="12"/>
      <c r="M1198" s="49"/>
      <c r="N1198" s="49"/>
      <c r="O1198" s="12"/>
      <c r="P1198" s="12"/>
      <c r="Q1198" s="12"/>
      <c r="R1198" s="12"/>
      <c r="S1198" s="12"/>
      <c r="T1198" s="12"/>
    </row>
    <row r="1199" spans="1:20" s="1" customFormat="1" x14ac:dyDescent="0.4">
      <c r="A1199" s="12"/>
      <c r="B1199" s="12"/>
      <c r="C1199" s="42"/>
      <c r="D1199" s="12"/>
      <c r="E1199" s="12"/>
      <c r="F1199" s="12"/>
      <c r="G1199" s="12"/>
      <c r="H1199" s="12"/>
      <c r="I1199" s="12"/>
      <c r="J1199" s="12"/>
      <c r="K1199" s="12"/>
      <c r="L1199" s="12"/>
      <c r="M1199" s="49"/>
      <c r="N1199" s="49"/>
      <c r="O1199" s="12"/>
      <c r="P1199" s="12"/>
      <c r="Q1199" s="12"/>
      <c r="R1199" s="12"/>
      <c r="S1199" s="12"/>
      <c r="T1199" s="12"/>
    </row>
    <row r="1200" spans="1:20" s="1" customFormat="1" x14ac:dyDescent="0.4">
      <c r="A1200" s="12"/>
      <c r="B1200" s="12"/>
      <c r="C1200" s="42"/>
      <c r="D1200" s="12"/>
      <c r="E1200" s="12"/>
      <c r="F1200" s="12"/>
      <c r="G1200" s="12"/>
      <c r="H1200" s="12"/>
      <c r="I1200" s="12"/>
      <c r="J1200" s="12"/>
      <c r="K1200" s="12"/>
      <c r="L1200" s="12"/>
      <c r="M1200" s="49"/>
      <c r="N1200" s="49"/>
      <c r="O1200" s="12"/>
      <c r="P1200" s="12"/>
      <c r="Q1200" s="12"/>
      <c r="R1200" s="12"/>
      <c r="S1200" s="12"/>
      <c r="T1200" s="12"/>
    </row>
    <row r="1201" spans="1:20" s="1" customFormat="1" x14ac:dyDescent="0.4">
      <c r="A1201" s="12"/>
      <c r="B1201" s="12"/>
      <c r="C1201" s="42"/>
      <c r="D1201" s="12"/>
      <c r="E1201" s="12"/>
      <c r="F1201" s="12"/>
      <c r="G1201" s="12"/>
      <c r="H1201" s="12"/>
      <c r="I1201" s="12"/>
      <c r="J1201" s="12"/>
      <c r="K1201" s="12"/>
      <c r="L1201" s="12"/>
      <c r="M1201" s="49"/>
      <c r="N1201" s="49"/>
      <c r="O1201" s="12"/>
      <c r="P1201" s="12"/>
      <c r="Q1201" s="12"/>
      <c r="R1201" s="12"/>
      <c r="S1201" s="12"/>
      <c r="T1201" s="12"/>
    </row>
    <row r="1202" spans="1:20" s="1" customFormat="1" x14ac:dyDescent="0.4">
      <c r="A1202" s="12"/>
      <c r="B1202" s="12"/>
      <c r="C1202" s="42"/>
      <c r="D1202" s="12"/>
      <c r="E1202" s="12"/>
      <c r="F1202" s="12"/>
      <c r="G1202" s="12"/>
      <c r="H1202" s="12"/>
      <c r="I1202" s="12"/>
      <c r="J1202" s="12"/>
      <c r="K1202" s="12"/>
      <c r="L1202" s="12"/>
      <c r="M1202" s="49"/>
      <c r="N1202" s="49"/>
      <c r="O1202" s="12"/>
      <c r="P1202" s="12"/>
      <c r="Q1202" s="12"/>
      <c r="R1202" s="12"/>
      <c r="S1202" s="12"/>
      <c r="T1202" s="12"/>
    </row>
    <row r="1203" spans="1:20" s="1" customFormat="1" x14ac:dyDescent="0.4">
      <c r="A1203" s="12"/>
      <c r="B1203" s="12"/>
      <c r="C1203" s="42"/>
      <c r="D1203" s="12"/>
      <c r="E1203" s="12"/>
      <c r="F1203" s="12"/>
      <c r="G1203" s="12"/>
      <c r="H1203" s="12"/>
      <c r="I1203" s="12"/>
      <c r="J1203" s="12"/>
      <c r="K1203" s="12"/>
      <c r="L1203" s="12"/>
      <c r="M1203" s="49"/>
      <c r="N1203" s="49"/>
      <c r="O1203" s="12"/>
      <c r="P1203" s="12"/>
      <c r="Q1203" s="12"/>
      <c r="R1203" s="12"/>
      <c r="S1203" s="12"/>
      <c r="T1203" s="12"/>
    </row>
    <row r="1204" spans="1:20" s="1" customFormat="1" x14ac:dyDescent="0.4">
      <c r="A1204" s="12"/>
      <c r="B1204" s="12"/>
      <c r="C1204" s="42"/>
      <c r="D1204" s="12"/>
      <c r="E1204" s="12"/>
      <c r="F1204" s="12"/>
      <c r="G1204" s="12"/>
      <c r="H1204" s="12"/>
      <c r="I1204" s="12"/>
      <c r="J1204" s="12"/>
      <c r="K1204" s="12"/>
      <c r="L1204" s="12"/>
      <c r="M1204" s="49"/>
      <c r="N1204" s="49"/>
      <c r="O1204" s="12"/>
      <c r="P1204" s="12"/>
      <c r="Q1204" s="12"/>
      <c r="R1204" s="12"/>
      <c r="S1204" s="12"/>
      <c r="T1204" s="12"/>
    </row>
    <row r="1205" spans="1:20" s="1" customFormat="1" x14ac:dyDescent="0.4">
      <c r="A1205" s="12"/>
      <c r="B1205" s="12"/>
      <c r="C1205" s="42"/>
      <c r="D1205" s="12"/>
      <c r="E1205" s="12"/>
      <c r="F1205" s="12"/>
      <c r="G1205" s="12"/>
      <c r="H1205" s="12"/>
      <c r="I1205" s="12"/>
      <c r="J1205" s="12"/>
      <c r="K1205" s="12"/>
      <c r="L1205" s="12"/>
      <c r="M1205" s="49"/>
      <c r="N1205" s="49"/>
      <c r="O1205" s="12"/>
      <c r="P1205" s="12"/>
      <c r="Q1205" s="12"/>
      <c r="R1205" s="12"/>
      <c r="S1205" s="12"/>
      <c r="T1205" s="12"/>
    </row>
    <row r="1206" spans="1:20" s="1" customFormat="1" x14ac:dyDescent="0.4">
      <c r="A1206" s="12"/>
      <c r="B1206" s="12"/>
      <c r="C1206" s="42"/>
      <c r="D1206" s="12"/>
      <c r="E1206" s="12"/>
      <c r="F1206" s="12"/>
      <c r="G1206" s="12"/>
      <c r="H1206" s="12"/>
      <c r="I1206" s="12"/>
      <c r="J1206" s="12"/>
      <c r="K1206" s="12"/>
      <c r="L1206" s="12"/>
      <c r="M1206" s="49"/>
      <c r="N1206" s="49"/>
      <c r="O1206" s="12"/>
      <c r="P1206" s="12"/>
      <c r="Q1206" s="12"/>
      <c r="R1206" s="12"/>
      <c r="S1206" s="12"/>
      <c r="T1206" s="12"/>
    </row>
    <row r="1207" spans="1:20" s="1" customFormat="1" x14ac:dyDescent="0.4">
      <c r="A1207" s="12"/>
      <c r="B1207" s="12"/>
      <c r="C1207" s="42"/>
      <c r="D1207" s="12"/>
      <c r="E1207" s="12"/>
      <c r="F1207" s="12"/>
      <c r="G1207" s="12"/>
      <c r="H1207" s="12"/>
      <c r="I1207" s="12"/>
      <c r="J1207" s="12"/>
      <c r="K1207" s="12"/>
      <c r="L1207" s="12"/>
      <c r="M1207" s="49"/>
      <c r="N1207" s="49"/>
      <c r="O1207" s="12"/>
      <c r="P1207" s="12"/>
      <c r="Q1207" s="12"/>
      <c r="R1207" s="12"/>
      <c r="S1207" s="12"/>
      <c r="T1207" s="12"/>
    </row>
    <row r="1208" spans="1:20" s="1" customFormat="1" x14ac:dyDescent="0.4">
      <c r="A1208" s="12"/>
      <c r="B1208" s="12"/>
      <c r="C1208" s="42"/>
      <c r="D1208" s="12"/>
      <c r="E1208" s="12"/>
      <c r="F1208" s="12"/>
      <c r="G1208" s="12"/>
      <c r="H1208" s="12"/>
      <c r="I1208" s="12"/>
      <c r="J1208" s="12"/>
      <c r="K1208" s="12"/>
      <c r="L1208" s="12"/>
      <c r="M1208" s="49"/>
      <c r="N1208" s="49"/>
      <c r="O1208" s="12"/>
      <c r="P1208" s="12"/>
      <c r="Q1208" s="12"/>
      <c r="R1208" s="12"/>
      <c r="S1208" s="12"/>
      <c r="T1208" s="12"/>
    </row>
    <row r="1209" spans="1:20" s="1" customFormat="1" x14ac:dyDescent="0.4">
      <c r="A1209" s="12"/>
      <c r="B1209" s="12"/>
      <c r="C1209" s="42"/>
      <c r="D1209" s="12"/>
      <c r="E1209" s="12"/>
      <c r="F1209" s="12"/>
      <c r="G1209" s="12"/>
      <c r="H1209" s="12"/>
      <c r="I1209" s="12"/>
      <c r="J1209" s="12"/>
      <c r="K1209" s="12"/>
      <c r="L1209" s="12"/>
      <c r="M1209" s="49"/>
      <c r="N1209" s="49"/>
      <c r="O1209" s="12"/>
      <c r="P1209" s="12"/>
      <c r="Q1209" s="12"/>
      <c r="R1209" s="12"/>
      <c r="S1209" s="12"/>
      <c r="T1209" s="12"/>
    </row>
    <row r="1210" spans="1:20" s="1" customFormat="1" x14ac:dyDescent="0.4">
      <c r="A1210" s="12"/>
      <c r="B1210" s="12"/>
      <c r="C1210" s="42"/>
      <c r="D1210" s="12"/>
      <c r="E1210" s="12"/>
      <c r="F1210" s="12"/>
      <c r="G1210" s="12"/>
      <c r="H1210" s="12"/>
      <c r="I1210" s="12"/>
      <c r="J1210" s="12"/>
      <c r="K1210" s="12"/>
      <c r="L1210" s="12"/>
      <c r="M1210" s="49"/>
      <c r="N1210" s="49"/>
      <c r="O1210" s="12"/>
      <c r="P1210" s="12"/>
      <c r="Q1210" s="12"/>
      <c r="R1210" s="12"/>
      <c r="S1210" s="12"/>
      <c r="T1210" s="12"/>
    </row>
    <row r="1211" spans="1:20" s="1" customFormat="1" x14ac:dyDescent="0.4">
      <c r="A1211" s="12"/>
      <c r="B1211" s="12"/>
      <c r="C1211" s="42"/>
      <c r="D1211" s="12"/>
      <c r="E1211" s="12"/>
      <c r="F1211" s="12"/>
      <c r="G1211" s="12"/>
      <c r="H1211" s="12"/>
      <c r="I1211" s="12"/>
      <c r="J1211" s="12"/>
      <c r="K1211" s="12"/>
      <c r="L1211" s="12"/>
      <c r="M1211" s="49"/>
      <c r="N1211" s="49"/>
      <c r="O1211" s="12"/>
      <c r="P1211" s="12"/>
      <c r="Q1211" s="12"/>
      <c r="R1211" s="12"/>
      <c r="S1211" s="12"/>
      <c r="T1211" s="12"/>
    </row>
    <row r="1212" spans="1:20" s="1" customFormat="1" x14ac:dyDescent="0.4">
      <c r="A1212" s="12"/>
      <c r="B1212" s="12"/>
      <c r="C1212" s="42"/>
      <c r="D1212" s="12"/>
      <c r="E1212" s="12"/>
      <c r="F1212" s="12"/>
      <c r="G1212" s="12"/>
      <c r="H1212" s="12"/>
      <c r="I1212" s="12"/>
      <c r="J1212" s="12"/>
      <c r="K1212" s="12"/>
      <c r="L1212" s="12"/>
      <c r="M1212" s="49"/>
      <c r="N1212" s="49"/>
      <c r="O1212" s="12"/>
      <c r="P1212" s="12"/>
      <c r="Q1212" s="12"/>
      <c r="R1212" s="12"/>
      <c r="S1212" s="12"/>
      <c r="T1212" s="12"/>
    </row>
    <row r="1213" spans="1:20" s="1" customFormat="1" x14ac:dyDescent="0.4">
      <c r="A1213" s="12"/>
      <c r="B1213" s="12"/>
      <c r="C1213" s="42"/>
      <c r="D1213" s="12"/>
      <c r="E1213" s="12"/>
      <c r="F1213" s="12"/>
      <c r="G1213" s="12"/>
      <c r="H1213" s="12"/>
      <c r="I1213" s="12"/>
      <c r="J1213" s="12"/>
      <c r="K1213" s="12"/>
      <c r="L1213" s="12"/>
      <c r="M1213" s="49"/>
      <c r="N1213" s="49"/>
      <c r="O1213" s="12"/>
      <c r="P1213" s="12"/>
      <c r="Q1213" s="12"/>
      <c r="R1213" s="12"/>
      <c r="S1213" s="12"/>
      <c r="T1213" s="12"/>
    </row>
    <row r="1214" spans="1:20" s="1" customFormat="1" x14ac:dyDescent="0.4">
      <c r="A1214" s="12"/>
      <c r="B1214" s="12"/>
      <c r="C1214" s="42"/>
      <c r="D1214" s="12"/>
      <c r="E1214" s="12"/>
      <c r="F1214" s="12"/>
      <c r="G1214" s="12"/>
      <c r="H1214" s="12"/>
      <c r="I1214" s="12"/>
      <c r="J1214" s="12"/>
      <c r="K1214" s="12"/>
      <c r="L1214" s="12"/>
      <c r="M1214" s="49"/>
      <c r="N1214" s="49"/>
      <c r="O1214" s="12"/>
      <c r="P1214" s="12"/>
      <c r="Q1214" s="12"/>
      <c r="R1214" s="12"/>
      <c r="S1214" s="12"/>
      <c r="T1214" s="12"/>
    </row>
    <row r="1215" spans="1:20" s="1" customFormat="1" x14ac:dyDescent="0.4">
      <c r="A1215" s="12"/>
      <c r="B1215" s="12"/>
      <c r="C1215" s="42"/>
      <c r="D1215" s="12"/>
      <c r="E1215" s="12"/>
      <c r="F1215" s="12"/>
      <c r="G1215" s="12"/>
      <c r="H1215" s="12"/>
      <c r="I1215" s="12"/>
      <c r="J1215" s="12"/>
      <c r="K1215" s="12"/>
      <c r="L1215" s="12"/>
      <c r="M1215" s="49"/>
      <c r="N1215" s="49"/>
      <c r="O1215" s="12"/>
      <c r="P1215" s="12"/>
      <c r="Q1215" s="12"/>
      <c r="R1215" s="12"/>
      <c r="S1215" s="12"/>
      <c r="T1215" s="12"/>
    </row>
    <row r="1216" spans="1:20" s="1" customFormat="1" x14ac:dyDescent="0.4">
      <c r="A1216" s="12"/>
      <c r="B1216" s="12"/>
      <c r="C1216" s="42"/>
      <c r="D1216" s="12"/>
      <c r="E1216" s="12"/>
      <c r="F1216" s="12"/>
      <c r="G1216" s="12"/>
      <c r="H1216" s="12"/>
      <c r="I1216" s="12"/>
      <c r="J1216" s="12"/>
      <c r="K1216" s="12"/>
      <c r="L1216" s="12"/>
      <c r="M1216" s="49"/>
      <c r="N1216" s="49"/>
      <c r="O1216" s="12"/>
      <c r="P1216" s="12"/>
      <c r="Q1216" s="12"/>
      <c r="R1216" s="12"/>
      <c r="S1216" s="12"/>
      <c r="T1216" s="12"/>
    </row>
    <row r="1217" spans="1:20" s="1" customFormat="1" x14ac:dyDescent="0.4">
      <c r="A1217" s="12"/>
      <c r="B1217" s="12"/>
      <c r="C1217" s="42"/>
      <c r="D1217" s="12"/>
      <c r="E1217" s="12"/>
      <c r="F1217" s="12"/>
      <c r="G1217" s="12"/>
      <c r="H1217" s="12"/>
      <c r="I1217" s="12"/>
      <c r="J1217" s="12"/>
      <c r="K1217" s="12"/>
      <c r="L1217" s="12"/>
      <c r="M1217" s="49"/>
      <c r="N1217" s="49"/>
      <c r="O1217" s="12"/>
      <c r="P1217" s="12"/>
      <c r="Q1217" s="12"/>
      <c r="R1217" s="12"/>
      <c r="S1217" s="12"/>
      <c r="T1217" s="12"/>
    </row>
    <row r="1218" spans="1:20" s="1" customFormat="1" x14ac:dyDescent="0.4">
      <c r="A1218" s="12"/>
      <c r="B1218" s="12"/>
      <c r="C1218" s="42"/>
      <c r="D1218" s="12"/>
      <c r="E1218" s="12"/>
      <c r="F1218" s="12"/>
      <c r="G1218" s="12"/>
      <c r="H1218" s="12"/>
      <c r="I1218" s="12"/>
      <c r="J1218" s="12"/>
      <c r="K1218" s="12"/>
      <c r="L1218" s="12"/>
      <c r="M1218" s="49"/>
      <c r="N1218" s="49"/>
      <c r="O1218" s="12"/>
      <c r="P1218" s="12"/>
      <c r="Q1218" s="12"/>
      <c r="R1218" s="12"/>
      <c r="S1218" s="12"/>
      <c r="T1218" s="12"/>
    </row>
    <row r="1219" spans="1:20" s="1" customFormat="1" x14ac:dyDescent="0.4">
      <c r="A1219" s="12"/>
      <c r="B1219" s="12"/>
      <c r="C1219" s="42"/>
      <c r="D1219" s="12"/>
      <c r="E1219" s="12"/>
      <c r="F1219" s="12"/>
      <c r="G1219" s="12"/>
      <c r="H1219" s="12"/>
      <c r="I1219" s="12"/>
      <c r="J1219" s="12"/>
      <c r="K1219" s="12"/>
      <c r="L1219" s="12"/>
      <c r="M1219" s="49"/>
      <c r="N1219" s="49"/>
      <c r="O1219" s="12"/>
      <c r="P1219" s="12"/>
      <c r="Q1219" s="12"/>
      <c r="R1219" s="12"/>
      <c r="S1219" s="12"/>
      <c r="T1219" s="12"/>
    </row>
    <row r="1220" spans="1:20" s="1" customFormat="1" x14ac:dyDescent="0.4">
      <c r="A1220" s="12"/>
      <c r="B1220" s="12"/>
      <c r="C1220" s="42"/>
      <c r="D1220" s="12"/>
      <c r="E1220" s="12"/>
      <c r="F1220" s="12"/>
      <c r="G1220" s="12"/>
      <c r="H1220" s="12"/>
      <c r="I1220" s="12"/>
      <c r="J1220" s="12"/>
      <c r="K1220" s="12"/>
      <c r="L1220" s="12"/>
      <c r="M1220" s="49"/>
      <c r="N1220" s="49"/>
      <c r="O1220" s="12"/>
      <c r="P1220" s="12"/>
      <c r="Q1220" s="12"/>
      <c r="R1220" s="12"/>
      <c r="S1220" s="12"/>
      <c r="T1220" s="12"/>
    </row>
    <row r="1221" spans="1:20" s="1" customFormat="1" x14ac:dyDescent="0.4">
      <c r="A1221" s="12"/>
      <c r="B1221" s="12"/>
      <c r="C1221" s="42"/>
      <c r="D1221" s="12"/>
      <c r="E1221" s="12"/>
      <c r="F1221" s="12"/>
      <c r="G1221" s="12"/>
      <c r="H1221" s="12"/>
      <c r="I1221" s="12"/>
      <c r="J1221" s="12"/>
      <c r="K1221" s="12"/>
      <c r="L1221" s="12"/>
      <c r="M1221" s="49"/>
      <c r="N1221" s="49"/>
      <c r="O1221" s="12"/>
      <c r="P1221" s="12"/>
      <c r="Q1221" s="12"/>
      <c r="R1221" s="12"/>
      <c r="S1221" s="12"/>
      <c r="T1221" s="12"/>
    </row>
    <row r="1222" spans="1:20" s="1" customFormat="1" x14ac:dyDescent="0.4">
      <c r="A1222" s="12"/>
      <c r="B1222" s="12"/>
      <c r="C1222" s="42"/>
      <c r="D1222" s="12"/>
      <c r="E1222" s="12"/>
      <c r="F1222" s="12"/>
      <c r="G1222" s="12"/>
      <c r="H1222" s="12"/>
      <c r="I1222" s="12"/>
      <c r="J1222" s="12"/>
      <c r="K1222" s="12"/>
      <c r="L1222" s="12"/>
      <c r="M1222" s="49"/>
      <c r="N1222" s="49"/>
      <c r="O1222" s="12"/>
      <c r="P1222" s="12"/>
      <c r="Q1222" s="12"/>
      <c r="R1222" s="12"/>
      <c r="S1222" s="12"/>
      <c r="T1222" s="12"/>
    </row>
    <row r="1223" spans="1:20" s="1" customFormat="1" x14ac:dyDescent="0.4">
      <c r="A1223" s="12"/>
      <c r="B1223" s="12"/>
      <c r="C1223" s="42"/>
      <c r="D1223" s="12"/>
      <c r="E1223" s="12"/>
      <c r="F1223" s="12"/>
      <c r="G1223" s="12"/>
      <c r="H1223" s="12"/>
      <c r="I1223" s="12"/>
      <c r="J1223" s="12"/>
      <c r="K1223" s="12"/>
      <c r="L1223" s="12"/>
      <c r="M1223" s="49"/>
      <c r="N1223" s="49"/>
      <c r="O1223" s="12"/>
      <c r="P1223" s="12"/>
      <c r="Q1223" s="12"/>
      <c r="R1223" s="12"/>
      <c r="S1223" s="12"/>
      <c r="T1223" s="12"/>
    </row>
    <row r="1224" spans="1:20" s="1" customFormat="1" x14ac:dyDescent="0.4">
      <c r="A1224" s="12"/>
      <c r="B1224" s="12"/>
      <c r="C1224" s="42"/>
      <c r="D1224" s="12"/>
      <c r="E1224" s="12"/>
      <c r="F1224" s="12"/>
      <c r="G1224" s="12"/>
      <c r="H1224" s="12"/>
      <c r="I1224" s="12"/>
      <c r="J1224" s="12"/>
      <c r="K1224" s="12"/>
      <c r="L1224" s="12"/>
      <c r="M1224" s="49"/>
      <c r="N1224" s="49"/>
      <c r="O1224" s="12"/>
      <c r="P1224" s="12"/>
      <c r="Q1224" s="12"/>
      <c r="R1224" s="12"/>
      <c r="S1224" s="12"/>
      <c r="T1224" s="12"/>
    </row>
    <row r="1225" spans="1:20" s="1" customFormat="1" x14ac:dyDescent="0.4">
      <c r="A1225" s="12"/>
      <c r="B1225" s="12"/>
      <c r="C1225" s="42"/>
      <c r="D1225" s="12"/>
      <c r="E1225" s="12"/>
      <c r="F1225" s="12"/>
      <c r="G1225" s="12"/>
      <c r="H1225" s="12"/>
      <c r="I1225" s="12"/>
      <c r="J1225" s="12"/>
      <c r="K1225" s="12"/>
      <c r="L1225" s="12"/>
      <c r="M1225" s="49"/>
      <c r="N1225" s="49"/>
      <c r="O1225" s="12"/>
      <c r="P1225" s="12"/>
      <c r="Q1225" s="12"/>
      <c r="R1225" s="12"/>
      <c r="S1225" s="12"/>
      <c r="T1225" s="12"/>
    </row>
    <row r="1226" spans="1:20" s="1" customFormat="1" x14ac:dyDescent="0.4">
      <c r="A1226" s="12"/>
      <c r="B1226" s="12"/>
      <c r="C1226" s="42"/>
      <c r="D1226" s="12"/>
      <c r="E1226" s="12"/>
      <c r="F1226" s="12"/>
      <c r="G1226" s="12"/>
      <c r="H1226" s="12"/>
      <c r="I1226" s="12"/>
      <c r="J1226" s="12"/>
      <c r="K1226" s="12"/>
      <c r="L1226" s="12"/>
      <c r="M1226" s="49"/>
      <c r="N1226" s="49"/>
      <c r="O1226" s="12"/>
      <c r="P1226" s="12"/>
      <c r="Q1226" s="12"/>
      <c r="R1226" s="12"/>
      <c r="S1226" s="12"/>
      <c r="T1226" s="12"/>
    </row>
    <row r="1227" spans="1:20" s="1" customFormat="1" x14ac:dyDescent="0.4">
      <c r="A1227" s="12"/>
      <c r="B1227" s="12"/>
      <c r="C1227" s="42"/>
      <c r="D1227" s="12"/>
      <c r="E1227" s="12"/>
      <c r="F1227" s="12"/>
      <c r="G1227" s="12"/>
      <c r="H1227" s="12"/>
      <c r="I1227" s="12"/>
      <c r="J1227" s="12"/>
      <c r="K1227" s="12"/>
      <c r="L1227" s="12"/>
      <c r="M1227" s="49"/>
      <c r="N1227" s="49"/>
      <c r="O1227" s="12"/>
      <c r="P1227" s="12"/>
      <c r="Q1227" s="12"/>
      <c r="R1227" s="12"/>
      <c r="S1227" s="12"/>
      <c r="T1227" s="12"/>
    </row>
    <row r="1228" spans="1:20" s="1" customFormat="1" x14ac:dyDescent="0.4">
      <c r="A1228" s="12"/>
      <c r="B1228" s="12"/>
      <c r="C1228" s="42"/>
      <c r="D1228" s="12"/>
      <c r="E1228" s="12"/>
      <c r="F1228" s="12"/>
      <c r="G1228" s="12"/>
      <c r="H1228" s="12"/>
      <c r="I1228" s="12"/>
      <c r="J1228" s="12"/>
      <c r="K1228" s="12"/>
      <c r="L1228" s="12"/>
      <c r="M1228" s="49"/>
      <c r="N1228" s="49"/>
      <c r="O1228" s="12"/>
      <c r="P1228" s="12"/>
      <c r="Q1228" s="12"/>
      <c r="R1228" s="12"/>
      <c r="S1228" s="12"/>
      <c r="T1228" s="12"/>
    </row>
    <row r="1229" spans="1:20" s="1" customFormat="1" x14ac:dyDescent="0.4">
      <c r="A1229" s="12"/>
      <c r="B1229" s="12"/>
      <c r="C1229" s="42"/>
      <c r="D1229" s="12"/>
      <c r="E1229" s="12"/>
      <c r="F1229" s="12"/>
      <c r="G1229" s="12"/>
      <c r="H1229" s="12"/>
      <c r="I1229" s="12"/>
      <c r="J1229" s="12"/>
      <c r="K1229" s="12"/>
      <c r="L1229" s="12"/>
      <c r="M1229" s="49"/>
      <c r="N1229" s="49"/>
      <c r="O1229" s="12"/>
      <c r="P1229" s="12"/>
      <c r="Q1229" s="12"/>
      <c r="R1229" s="12"/>
      <c r="S1229" s="12"/>
      <c r="T1229" s="12"/>
    </row>
    <row r="1230" spans="1:20" s="1" customFormat="1" x14ac:dyDescent="0.4">
      <c r="A1230" s="12"/>
      <c r="B1230" s="12"/>
      <c r="C1230" s="42"/>
      <c r="D1230" s="12"/>
      <c r="E1230" s="12"/>
      <c r="F1230" s="12"/>
      <c r="G1230" s="12"/>
      <c r="H1230" s="12"/>
      <c r="I1230" s="12"/>
      <c r="J1230" s="12"/>
      <c r="K1230" s="12"/>
      <c r="L1230" s="12"/>
      <c r="M1230" s="49"/>
      <c r="N1230" s="49"/>
      <c r="O1230" s="12"/>
      <c r="P1230" s="12"/>
      <c r="Q1230" s="12"/>
      <c r="R1230" s="12"/>
      <c r="S1230" s="12"/>
      <c r="T1230" s="12"/>
    </row>
    <row r="1231" spans="1:20" s="1" customFormat="1" x14ac:dyDescent="0.4">
      <c r="A1231" s="12"/>
      <c r="B1231" s="12"/>
      <c r="C1231" s="42"/>
      <c r="D1231" s="12"/>
      <c r="E1231" s="12"/>
      <c r="F1231" s="12"/>
      <c r="G1231" s="12"/>
      <c r="H1231" s="12"/>
      <c r="I1231" s="12"/>
      <c r="J1231" s="12"/>
      <c r="K1231" s="12"/>
      <c r="L1231" s="12"/>
      <c r="M1231" s="49"/>
      <c r="N1231" s="49"/>
      <c r="O1231" s="12"/>
      <c r="P1231" s="12"/>
      <c r="Q1231" s="12"/>
      <c r="R1231" s="12"/>
      <c r="S1231" s="12"/>
      <c r="T1231" s="12"/>
    </row>
    <row r="1232" spans="1:20" s="1" customFormat="1" x14ac:dyDescent="0.4">
      <c r="A1232" s="12"/>
      <c r="B1232" s="12"/>
      <c r="C1232" s="42"/>
      <c r="D1232" s="12"/>
      <c r="E1232" s="12"/>
      <c r="F1232" s="12"/>
      <c r="G1232" s="12"/>
      <c r="H1232" s="12"/>
      <c r="I1232" s="12"/>
      <c r="J1232" s="12"/>
      <c r="K1232" s="12"/>
      <c r="L1232" s="12"/>
      <c r="M1232" s="49"/>
      <c r="N1232" s="49"/>
      <c r="O1232" s="12"/>
      <c r="P1232" s="12"/>
      <c r="Q1232" s="12"/>
      <c r="R1232" s="12"/>
      <c r="S1232" s="12"/>
      <c r="T1232" s="12"/>
    </row>
    <row r="1233" spans="1:20" s="1" customFormat="1" x14ac:dyDescent="0.4">
      <c r="A1233" s="12"/>
      <c r="B1233" s="12"/>
      <c r="C1233" s="42"/>
      <c r="D1233" s="12"/>
      <c r="E1233" s="12"/>
      <c r="F1233" s="12"/>
      <c r="G1233" s="12"/>
      <c r="H1233" s="12"/>
      <c r="I1233" s="12"/>
      <c r="J1233" s="12"/>
      <c r="K1233" s="12"/>
      <c r="L1233" s="12"/>
      <c r="M1233" s="49"/>
      <c r="N1233" s="49"/>
      <c r="O1233" s="12"/>
      <c r="P1233" s="12"/>
      <c r="Q1233" s="12"/>
      <c r="R1233" s="12"/>
      <c r="S1233" s="12"/>
      <c r="T1233" s="12"/>
    </row>
    <row r="1234" spans="1:20" s="1" customFormat="1" x14ac:dyDescent="0.4">
      <c r="A1234" s="12"/>
      <c r="B1234" s="12"/>
      <c r="C1234" s="42"/>
      <c r="D1234" s="12"/>
      <c r="E1234" s="12"/>
      <c r="F1234" s="12"/>
      <c r="G1234" s="12"/>
      <c r="H1234" s="12"/>
      <c r="I1234" s="12"/>
      <c r="J1234" s="12"/>
      <c r="K1234" s="12"/>
      <c r="L1234" s="12"/>
      <c r="M1234" s="49"/>
      <c r="N1234" s="49"/>
      <c r="O1234" s="12"/>
      <c r="P1234" s="12"/>
      <c r="Q1234" s="12"/>
      <c r="R1234" s="12"/>
      <c r="S1234" s="12"/>
      <c r="T1234" s="12"/>
    </row>
    <row r="1235" spans="1:20" s="1" customFormat="1" x14ac:dyDescent="0.4">
      <c r="A1235" s="12"/>
      <c r="B1235" s="12"/>
      <c r="C1235" s="42"/>
      <c r="D1235" s="12"/>
      <c r="E1235" s="12"/>
      <c r="F1235" s="12"/>
      <c r="G1235" s="12"/>
      <c r="H1235" s="12"/>
      <c r="I1235" s="12"/>
      <c r="J1235" s="12"/>
      <c r="K1235" s="12"/>
      <c r="L1235" s="12"/>
      <c r="M1235" s="49"/>
      <c r="N1235" s="49"/>
      <c r="O1235" s="12"/>
      <c r="P1235" s="12"/>
      <c r="Q1235" s="12"/>
      <c r="R1235" s="12"/>
      <c r="S1235" s="12"/>
      <c r="T1235" s="12"/>
    </row>
    <row r="1236" spans="1:20" s="1" customFormat="1" x14ac:dyDescent="0.4">
      <c r="A1236" s="12"/>
      <c r="B1236" s="12"/>
      <c r="C1236" s="42"/>
      <c r="D1236" s="12"/>
      <c r="E1236" s="12"/>
      <c r="F1236" s="12"/>
      <c r="G1236" s="12"/>
      <c r="H1236" s="12"/>
      <c r="I1236" s="12"/>
      <c r="J1236" s="12"/>
      <c r="K1236" s="12"/>
      <c r="L1236" s="12"/>
      <c r="M1236" s="49"/>
      <c r="N1236" s="49"/>
      <c r="O1236" s="12"/>
      <c r="P1236" s="12"/>
      <c r="Q1236" s="12"/>
      <c r="R1236" s="12"/>
      <c r="S1236" s="12"/>
      <c r="T1236" s="12"/>
    </row>
    <row r="1237" spans="1:20" s="1" customFormat="1" x14ac:dyDescent="0.4">
      <c r="A1237" s="12"/>
      <c r="B1237" s="12"/>
      <c r="C1237" s="42"/>
      <c r="D1237" s="12"/>
      <c r="E1237" s="12"/>
      <c r="F1237" s="12"/>
      <c r="G1237" s="12"/>
      <c r="H1237" s="12"/>
      <c r="I1237" s="12"/>
      <c r="J1237" s="12"/>
      <c r="K1237" s="12"/>
      <c r="L1237" s="12"/>
      <c r="M1237" s="49"/>
      <c r="N1237" s="49"/>
      <c r="O1237" s="12"/>
      <c r="P1237" s="12"/>
      <c r="Q1237" s="12"/>
      <c r="R1237" s="12"/>
      <c r="S1237" s="12"/>
      <c r="T1237" s="12"/>
    </row>
    <row r="1238" spans="1:20" s="1" customFormat="1" x14ac:dyDescent="0.4">
      <c r="A1238" s="12"/>
      <c r="B1238" s="12"/>
      <c r="C1238" s="42"/>
      <c r="D1238" s="12"/>
      <c r="E1238" s="12"/>
      <c r="F1238" s="12"/>
      <c r="G1238" s="12"/>
      <c r="H1238" s="12"/>
      <c r="I1238" s="12"/>
      <c r="J1238" s="12"/>
      <c r="K1238" s="12"/>
      <c r="L1238" s="12"/>
      <c r="M1238" s="49"/>
      <c r="N1238" s="49"/>
      <c r="O1238" s="12"/>
      <c r="P1238" s="12"/>
      <c r="Q1238" s="12"/>
      <c r="R1238" s="12"/>
      <c r="S1238" s="12"/>
      <c r="T1238" s="12"/>
    </row>
    <row r="1239" spans="1:20" s="1" customFormat="1" x14ac:dyDescent="0.4">
      <c r="A1239" s="12"/>
      <c r="B1239" s="12"/>
      <c r="C1239" s="42"/>
      <c r="D1239" s="12"/>
      <c r="E1239" s="12"/>
      <c r="F1239" s="12"/>
      <c r="G1239" s="12"/>
      <c r="H1239" s="12"/>
      <c r="I1239" s="12"/>
      <c r="J1239" s="12"/>
      <c r="K1239" s="12"/>
      <c r="L1239" s="12"/>
      <c r="M1239" s="49"/>
      <c r="N1239" s="49"/>
      <c r="O1239" s="12"/>
      <c r="P1239" s="12"/>
      <c r="Q1239" s="12"/>
      <c r="R1239" s="12"/>
      <c r="S1239" s="12"/>
      <c r="T1239" s="12"/>
    </row>
    <row r="1240" spans="1:20" s="1" customFormat="1" x14ac:dyDescent="0.4">
      <c r="A1240" s="12"/>
      <c r="B1240" s="12"/>
      <c r="C1240" s="42"/>
      <c r="D1240" s="12"/>
      <c r="E1240" s="12"/>
      <c r="F1240" s="12"/>
      <c r="G1240" s="12"/>
      <c r="H1240" s="12"/>
      <c r="I1240" s="12"/>
      <c r="J1240" s="12"/>
      <c r="K1240" s="12"/>
      <c r="L1240" s="12"/>
      <c r="M1240" s="49"/>
      <c r="N1240" s="49"/>
      <c r="O1240" s="12"/>
      <c r="P1240" s="12"/>
      <c r="Q1240" s="12"/>
      <c r="R1240" s="12"/>
      <c r="S1240" s="12"/>
      <c r="T1240" s="12"/>
    </row>
    <row r="1241" spans="1:20" s="1" customFormat="1" x14ac:dyDescent="0.4">
      <c r="A1241" s="12"/>
      <c r="B1241" s="12"/>
      <c r="C1241" s="42"/>
      <c r="D1241" s="12"/>
      <c r="E1241" s="12"/>
      <c r="F1241" s="12"/>
      <c r="G1241" s="12"/>
      <c r="H1241" s="12"/>
      <c r="I1241" s="12"/>
      <c r="J1241" s="12"/>
      <c r="K1241" s="12"/>
      <c r="L1241" s="12"/>
      <c r="M1241" s="49"/>
      <c r="N1241" s="49"/>
      <c r="O1241" s="12"/>
      <c r="P1241" s="12"/>
      <c r="Q1241" s="12"/>
      <c r="R1241" s="12"/>
      <c r="S1241" s="12"/>
      <c r="T1241" s="12"/>
    </row>
    <row r="1242" spans="1:20" s="1" customFormat="1" x14ac:dyDescent="0.4">
      <c r="A1242" s="12"/>
      <c r="B1242" s="12"/>
      <c r="C1242" s="42"/>
      <c r="D1242" s="12"/>
      <c r="E1242" s="12"/>
      <c r="F1242" s="12"/>
      <c r="G1242" s="12"/>
      <c r="H1242" s="12"/>
      <c r="I1242" s="12"/>
      <c r="J1242" s="12"/>
      <c r="K1242" s="12"/>
      <c r="L1242" s="12"/>
      <c r="M1242" s="49"/>
      <c r="N1242" s="49"/>
      <c r="O1242" s="12"/>
      <c r="P1242" s="12"/>
      <c r="Q1242" s="12"/>
      <c r="R1242" s="12"/>
      <c r="S1242" s="12"/>
      <c r="T1242" s="12"/>
    </row>
    <row r="1243" spans="1:20" s="1" customFormat="1" x14ac:dyDescent="0.4">
      <c r="A1243" s="12"/>
      <c r="B1243" s="12"/>
      <c r="C1243" s="42"/>
      <c r="D1243" s="12"/>
      <c r="E1243" s="12"/>
      <c r="F1243" s="12"/>
      <c r="G1243" s="12"/>
      <c r="H1243" s="12"/>
      <c r="I1243" s="12"/>
      <c r="J1243" s="12"/>
      <c r="K1243" s="12"/>
      <c r="L1243" s="12"/>
      <c r="M1243" s="49"/>
      <c r="N1243" s="49"/>
      <c r="O1243" s="12"/>
      <c r="P1243" s="12"/>
      <c r="Q1243" s="12"/>
      <c r="R1243" s="12"/>
      <c r="S1243" s="12"/>
      <c r="T1243" s="12"/>
    </row>
    <row r="1244" spans="1:20" s="1" customFormat="1" x14ac:dyDescent="0.4">
      <c r="A1244" s="12"/>
      <c r="B1244" s="12"/>
      <c r="C1244" s="42"/>
      <c r="D1244" s="12"/>
      <c r="E1244" s="12"/>
      <c r="F1244" s="12"/>
      <c r="G1244" s="12"/>
      <c r="H1244" s="12"/>
      <c r="I1244" s="12"/>
      <c r="J1244" s="12"/>
      <c r="K1244" s="12"/>
      <c r="L1244" s="12"/>
      <c r="M1244" s="49"/>
      <c r="N1244" s="49"/>
      <c r="O1244" s="12"/>
      <c r="P1244" s="12"/>
      <c r="Q1244" s="12"/>
      <c r="R1244" s="12"/>
      <c r="S1244" s="12"/>
      <c r="T1244" s="12"/>
    </row>
    <row r="1245" spans="1:20" s="1" customFormat="1" x14ac:dyDescent="0.4">
      <c r="A1245" s="12"/>
      <c r="B1245" s="12"/>
      <c r="C1245" s="42"/>
      <c r="D1245" s="12"/>
      <c r="E1245" s="12"/>
      <c r="F1245" s="12"/>
      <c r="G1245" s="12"/>
      <c r="H1245" s="12"/>
      <c r="I1245" s="12"/>
      <c r="J1245" s="12"/>
      <c r="K1245" s="12"/>
      <c r="L1245" s="12"/>
      <c r="M1245" s="49"/>
      <c r="N1245" s="49"/>
      <c r="O1245" s="12"/>
      <c r="P1245" s="12"/>
      <c r="Q1245" s="12"/>
      <c r="R1245" s="12"/>
      <c r="S1245" s="12"/>
      <c r="T1245" s="12"/>
    </row>
    <row r="1246" spans="1:20" s="1" customFormat="1" x14ac:dyDescent="0.4">
      <c r="A1246" s="12"/>
      <c r="B1246" s="12"/>
      <c r="C1246" s="42"/>
      <c r="D1246" s="12"/>
      <c r="E1246" s="12"/>
      <c r="F1246" s="12"/>
      <c r="G1246" s="12"/>
      <c r="H1246" s="12"/>
      <c r="I1246" s="12"/>
      <c r="J1246" s="12"/>
      <c r="K1246" s="12"/>
      <c r="L1246" s="12"/>
      <c r="M1246" s="49"/>
      <c r="N1246" s="49"/>
      <c r="O1246" s="12"/>
      <c r="P1246" s="12"/>
      <c r="Q1246" s="12"/>
      <c r="R1246" s="12"/>
      <c r="S1246" s="12"/>
      <c r="T1246" s="12"/>
    </row>
    <row r="1247" spans="1:20" s="1" customFormat="1" x14ac:dyDescent="0.4">
      <c r="A1247" s="12"/>
      <c r="B1247" s="12"/>
      <c r="C1247" s="42"/>
      <c r="D1247" s="12"/>
      <c r="E1247" s="12"/>
      <c r="F1247" s="12"/>
      <c r="G1247" s="12"/>
      <c r="H1247" s="12"/>
      <c r="I1247" s="12"/>
      <c r="J1247" s="12"/>
      <c r="K1247" s="12"/>
      <c r="L1247" s="12"/>
      <c r="M1247" s="49"/>
      <c r="N1247" s="49"/>
      <c r="O1247" s="12"/>
      <c r="P1247" s="12"/>
      <c r="Q1247" s="12"/>
      <c r="R1247" s="12"/>
      <c r="S1247" s="12"/>
      <c r="T1247" s="12"/>
    </row>
    <row r="1248" spans="1:20" s="1" customFormat="1" x14ac:dyDescent="0.4">
      <c r="A1248" s="12"/>
      <c r="B1248" s="12"/>
      <c r="C1248" s="42"/>
      <c r="D1248" s="12"/>
      <c r="E1248" s="12"/>
      <c r="F1248" s="12"/>
      <c r="G1248" s="12"/>
      <c r="H1248" s="12"/>
      <c r="I1248" s="12"/>
      <c r="J1248" s="12"/>
      <c r="K1248" s="12"/>
      <c r="L1248" s="12"/>
      <c r="M1248" s="49"/>
      <c r="N1248" s="49"/>
      <c r="O1248" s="12"/>
      <c r="P1248" s="12"/>
      <c r="Q1248" s="12"/>
      <c r="R1248" s="12"/>
      <c r="S1248" s="12"/>
      <c r="T1248" s="12"/>
    </row>
    <row r="1249" spans="1:20" s="1" customFormat="1" x14ac:dyDescent="0.4">
      <c r="A1249" s="12"/>
      <c r="B1249" s="12"/>
      <c r="C1249" s="42"/>
      <c r="D1249" s="12"/>
      <c r="E1249" s="12"/>
      <c r="F1249" s="12"/>
      <c r="G1249" s="12"/>
      <c r="H1249" s="12"/>
      <c r="I1249" s="12"/>
      <c r="J1249" s="12"/>
      <c r="K1249" s="12"/>
      <c r="L1249" s="12"/>
      <c r="M1249" s="49"/>
      <c r="N1249" s="49"/>
      <c r="O1249" s="12"/>
      <c r="P1249" s="12"/>
      <c r="Q1249" s="12"/>
      <c r="R1249" s="12"/>
      <c r="S1249" s="12"/>
      <c r="T1249" s="12"/>
    </row>
    <row r="1250" spans="1:20" s="1" customFormat="1" x14ac:dyDescent="0.4">
      <c r="A1250" s="12"/>
      <c r="B1250" s="12"/>
      <c r="C1250" s="42"/>
      <c r="D1250" s="12"/>
      <c r="E1250" s="12"/>
      <c r="F1250" s="12"/>
      <c r="G1250" s="12"/>
      <c r="H1250" s="12"/>
      <c r="I1250" s="12"/>
      <c r="J1250" s="12"/>
      <c r="K1250" s="12"/>
      <c r="L1250" s="12"/>
      <c r="M1250" s="49"/>
      <c r="N1250" s="49"/>
      <c r="O1250" s="12"/>
      <c r="P1250" s="12"/>
      <c r="Q1250" s="12"/>
      <c r="R1250" s="12"/>
      <c r="S1250" s="12"/>
      <c r="T1250" s="12"/>
    </row>
    <row r="1251" spans="1:20" s="1" customFormat="1" x14ac:dyDescent="0.4">
      <c r="A1251" s="12"/>
      <c r="B1251" s="12"/>
      <c r="C1251" s="42"/>
      <c r="D1251" s="12"/>
      <c r="E1251" s="12"/>
      <c r="F1251" s="12"/>
      <c r="G1251" s="12"/>
      <c r="H1251" s="12"/>
      <c r="I1251" s="12"/>
      <c r="J1251" s="12"/>
      <c r="K1251" s="12"/>
      <c r="L1251" s="12"/>
      <c r="M1251" s="49"/>
      <c r="N1251" s="49"/>
      <c r="O1251" s="12"/>
      <c r="P1251" s="12"/>
      <c r="Q1251" s="12"/>
      <c r="R1251" s="12"/>
      <c r="S1251" s="12"/>
      <c r="T1251" s="12"/>
    </row>
    <row r="1252" spans="1:20" s="1" customFormat="1" x14ac:dyDescent="0.4">
      <c r="A1252" s="12"/>
      <c r="B1252" s="12"/>
      <c r="C1252" s="42"/>
      <c r="D1252" s="12"/>
      <c r="E1252" s="12"/>
      <c r="F1252" s="12"/>
      <c r="G1252" s="12"/>
      <c r="H1252" s="12"/>
      <c r="I1252" s="12"/>
      <c r="J1252" s="12"/>
      <c r="K1252" s="12"/>
      <c r="L1252" s="12"/>
      <c r="M1252" s="49"/>
      <c r="N1252" s="49"/>
      <c r="O1252" s="12"/>
      <c r="P1252" s="12"/>
      <c r="Q1252" s="12"/>
      <c r="R1252" s="12"/>
      <c r="S1252" s="12"/>
      <c r="T1252" s="12"/>
    </row>
    <row r="1253" spans="1:20" s="1" customFormat="1" x14ac:dyDescent="0.4">
      <c r="A1253" s="12"/>
      <c r="B1253" s="12"/>
      <c r="C1253" s="42"/>
      <c r="D1253" s="12"/>
      <c r="E1253" s="12"/>
      <c r="F1253" s="12"/>
      <c r="G1253" s="12"/>
      <c r="H1253" s="12"/>
      <c r="I1253" s="12"/>
      <c r="J1253" s="12"/>
      <c r="K1253" s="12"/>
      <c r="L1253" s="12"/>
      <c r="M1253" s="49"/>
      <c r="N1253" s="49"/>
      <c r="O1253" s="12"/>
      <c r="P1253" s="12"/>
      <c r="Q1253" s="12"/>
      <c r="R1253" s="12"/>
      <c r="S1253" s="12"/>
      <c r="T1253" s="12"/>
    </row>
    <row r="1254" spans="1:20" s="1" customFormat="1" x14ac:dyDescent="0.4">
      <c r="A1254" s="12"/>
      <c r="B1254" s="12"/>
      <c r="C1254" s="42"/>
      <c r="D1254" s="12"/>
      <c r="E1254" s="12"/>
      <c r="F1254" s="12"/>
      <c r="G1254" s="12"/>
      <c r="H1254" s="12"/>
      <c r="I1254" s="12"/>
      <c r="J1254" s="12"/>
      <c r="K1254" s="12"/>
      <c r="L1254" s="12"/>
      <c r="M1254" s="49"/>
      <c r="N1254" s="49"/>
      <c r="O1254" s="12"/>
      <c r="P1254" s="12"/>
      <c r="Q1254" s="12"/>
      <c r="R1254" s="12"/>
      <c r="S1254" s="12"/>
      <c r="T1254" s="12"/>
    </row>
    <row r="1255" spans="1:20" s="1" customFormat="1" x14ac:dyDescent="0.4">
      <c r="A1255" s="12"/>
      <c r="B1255" s="12"/>
      <c r="C1255" s="42"/>
      <c r="D1255" s="12"/>
      <c r="E1255" s="12"/>
      <c r="F1255" s="12"/>
      <c r="G1255" s="12"/>
      <c r="H1255" s="12"/>
      <c r="I1255" s="12"/>
      <c r="J1255" s="12"/>
      <c r="K1255" s="12"/>
      <c r="L1255" s="12"/>
      <c r="M1255" s="49"/>
      <c r="N1255" s="49"/>
      <c r="O1255" s="12"/>
      <c r="P1255" s="12"/>
      <c r="Q1255" s="12"/>
      <c r="R1255" s="12"/>
      <c r="S1255" s="12"/>
      <c r="T1255" s="12"/>
    </row>
    <row r="1256" spans="1:20" s="1" customFormat="1" x14ac:dyDescent="0.4">
      <c r="A1256" s="12"/>
      <c r="B1256" s="12"/>
      <c r="C1256" s="42"/>
      <c r="D1256" s="12"/>
      <c r="E1256" s="12"/>
      <c r="F1256" s="12"/>
      <c r="G1256" s="12"/>
      <c r="H1256" s="12"/>
      <c r="I1256" s="12"/>
      <c r="J1256" s="12"/>
      <c r="K1256" s="12"/>
      <c r="L1256" s="12"/>
      <c r="M1256" s="49"/>
      <c r="N1256" s="49"/>
      <c r="O1256" s="12"/>
      <c r="P1256" s="12"/>
      <c r="Q1256" s="12"/>
      <c r="R1256" s="12"/>
      <c r="S1256" s="12"/>
      <c r="T1256" s="12"/>
    </row>
    <row r="1257" spans="1:20" s="1" customFormat="1" x14ac:dyDescent="0.4">
      <c r="A1257" s="12"/>
      <c r="B1257" s="12"/>
      <c r="C1257" s="42"/>
      <c r="D1257" s="12"/>
      <c r="E1257" s="12"/>
      <c r="F1257" s="12"/>
      <c r="G1257" s="12"/>
      <c r="H1257" s="12"/>
      <c r="I1257" s="12"/>
      <c r="J1257" s="12"/>
      <c r="K1257" s="12"/>
      <c r="L1257" s="12"/>
      <c r="M1257" s="49"/>
      <c r="N1257" s="49"/>
      <c r="O1257" s="12"/>
      <c r="P1257" s="12"/>
      <c r="Q1257" s="12"/>
      <c r="R1257" s="12"/>
      <c r="S1257" s="12"/>
      <c r="T1257" s="12"/>
    </row>
    <row r="1258" spans="1:20" s="1" customFormat="1" x14ac:dyDescent="0.4">
      <c r="A1258" s="12"/>
      <c r="B1258" s="12"/>
      <c r="C1258" s="42"/>
      <c r="D1258" s="12"/>
      <c r="E1258" s="12"/>
      <c r="F1258" s="12"/>
      <c r="G1258" s="12"/>
      <c r="H1258" s="12"/>
      <c r="I1258" s="12"/>
      <c r="J1258" s="12"/>
      <c r="K1258" s="12"/>
      <c r="L1258" s="12"/>
      <c r="M1258" s="49"/>
      <c r="N1258" s="49"/>
      <c r="O1258" s="12"/>
      <c r="P1258" s="12"/>
      <c r="Q1258" s="12"/>
      <c r="R1258" s="12"/>
      <c r="S1258" s="12"/>
      <c r="T1258" s="12"/>
    </row>
    <row r="1259" spans="1:20" s="1" customFormat="1" x14ac:dyDescent="0.4">
      <c r="A1259" s="12"/>
      <c r="B1259" s="12"/>
      <c r="C1259" s="42"/>
      <c r="D1259" s="12"/>
      <c r="E1259" s="12"/>
      <c r="F1259" s="12"/>
      <c r="G1259" s="12"/>
      <c r="H1259" s="12"/>
      <c r="I1259" s="12"/>
      <c r="J1259" s="12"/>
      <c r="K1259" s="12"/>
      <c r="L1259" s="12"/>
      <c r="M1259" s="49"/>
      <c r="N1259" s="49"/>
      <c r="O1259" s="12"/>
      <c r="P1259" s="12"/>
      <c r="Q1259" s="12"/>
      <c r="R1259" s="12"/>
      <c r="S1259" s="12"/>
      <c r="T1259" s="12"/>
    </row>
    <row r="1260" spans="1:20" s="1" customFormat="1" x14ac:dyDescent="0.4">
      <c r="A1260" s="12"/>
      <c r="B1260" s="12"/>
      <c r="C1260" s="42"/>
      <c r="D1260" s="12"/>
      <c r="E1260" s="12"/>
      <c r="F1260" s="12"/>
      <c r="G1260" s="12"/>
      <c r="H1260" s="12"/>
      <c r="I1260" s="12"/>
      <c r="J1260" s="12"/>
      <c r="K1260" s="12"/>
      <c r="L1260" s="12"/>
      <c r="M1260" s="49"/>
      <c r="N1260" s="49"/>
      <c r="O1260" s="12"/>
      <c r="P1260" s="12"/>
      <c r="Q1260" s="12"/>
      <c r="R1260" s="12"/>
      <c r="S1260" s="12"/>
      <c r="T1260" s="12"/>
    </row>
    <row r="1261" spans="1:20" s="1" customFormat="1" x14ac:dyDescent="0.4">
      <c r="A1261" s="12"/>
      <c r="B1261" s="12"/>
      <c r="C1261" s="42"/>
      <c r="D1261" s="12"/>
      <c r="E1261" s="12"/>
      <c r="F1261" s="12"/>
      <c r="G1261" s="12"/>
      <c r="H1261" s="12"/>
      <c r="I1261" s="12"/>
      <c r="J1261" s="12"/>
      <c r="K1261" s="12"/>
      <c r="L1261" s="12"/>
      <c r="M1261" s="49"/>
      <c r="N1261" s="49"/>
      <c r="O1261" s="12"/>
      <c r="P1261" s="12"/>
      <c r="Q1261" s="12"/>
      <c r="R1261" s="12"/>
      <c r="S1261" s="12"/>
      <c r="T1261" s="12"/>
    </row>
    <row r="1262" spans="1:20" s="1" customFormat="1" x14ac:dyDescent="0.4">
      <c r="A1262" s="12"/>
      <c r="B1262" s="12"/>
      <c r="C1262" s="42"/>
      <c r="D1262" s="12"/>
      <c r="E1262" s="12"/>
      <c r="F1262" s="12"/>
      <c r="G1262" s="12"/>
      <c r="H1262" s="12"/>
      <c r="I1262" s="12"/>
      <c r="J1262" s="12"/>
      <c r="K1262" s="12"/>
      <c r="L1262" s="12"/>
      <c r="M1262" s="49"/>
      <c r="N1262" s="49"/>
      <c r="O1262" s="12"/>
      <c r="P1262" s="12"/>
      <c r="Q1262" s="12"/>
      <c r="R1262" s="12"/>
      <c r="S1262" s="12"/>
      <c r="T1262" s="12"/>
    </row>
    <row r="1263" spans="1:20" s="1" customFormat="1" x14ac:dyDescent="0.4">
      <c r="A1263" s="12"/>
      <c r="B1263" s="12"/>
      <c r="C1263" s="42"/>
      <c r="D1263" s="12"/>
      <c r="E1263" s="12"/>
      <c r="F1263" s="12"/>
      <c r="G1263" s="12"/>
      <c r="H1263" s="12"/>
      <c r="I1263" s="12"/>
      <c r="J1263" s="12"/>
      <c r="K1263" s="12"/>
      <c r="L1263" s="12"/>
      <c r="M1263" s="49"/>
      <c r="N1263" s="49"/>
      <c r="O1263" s="12"/>
      <c r="P1263" s="12"/>
      <c r="Q1263" s="12"/>
      <c r="R1263" s="12"/>
      <c r="S1263" s="12"/>
      <c r="T1263" s="12"/>
    </row>
    <row r="1264" spans="1:20" s="1" customFormat="1" x14ac:dyDescent="0.4">
      <c r="A1264" s="12"/>
      <c r="B1264" s="12"/>
      <c r="C1264" s="42"/>
      <c r="D1264" s="12"/>
      <c r="E1264" s="12"/>
      <c r="F1264" s="12"/>
      <c r="G1264" s="12"/>
      <c r="H1264" s="12"/>
      <c r="I1264" s="12"/>
      <c r="J1264" s="12"/>
      <c r="K1264" s="12"/>
      <c r="L1264" s="12"/>
      <c r="M1264" s="49"/>
      <c r="N1264" s="49"/>
      <c r="O1264" s="12"/>
      <c r="P1264" s="12"/>
      <c r="Q1264" s="12"/>
      <c r="R1264" s="12"/>
      <c r="S1264" s="12"/>
      <c r="T1264" s="12"/>
    </row>
    <row r="1265" spans="1:20" s="1" customFormat="1" x14ac:dyDescent="0.4">
      <c r="A1265" s="12"/>
      <c r="B1265" s="12"/>
      <c r="C1265" s="42"/>
      <c r="D1265" s="12"/>
      <c r="E1265" s="12"/>
      <c r="F1265" s="12"/>
      <c r="G1265" s="12"/>
      <c r="H1265" s="12"/>
      <c r="I1265" s="12"/>
      <c r="J1265" s="12"/>
      <c r="K1265" s="12"/>
      <c r="L1265" s="12"/>
      <c r="M1265" s="49"/>
      <c r="N1265" s="49"/>
      <c r="O1265" s="12"/>
      <c r="P1265" s="12"/>
      <c r="Q1265" s="12"/>
      <c r="R1265" s="12"/>
      <c r="S1265" s="12"/>
      <c r="T1265" s="12"/>
    </row>
    <row r="1266" spans="1:20" s="1" customFormat="1" x14ac:dyDescent="0.4">
      <c r="A1266" s="12"/>
      <c r="B1266" s="12"/>
      <c r="C1266" s="42"/>
      <c r="D1266" s="12"/>
      <c r="E1266" s="12"/>
      <c r="F1266" s="12"/>
      <c r="G1266" s="12"/>
      <c r="H1266" s="12"/>
      <c r="I1266" s="12"/>
      <c r="J1266" s="12"/>
      <c r="K1266" s="12"/>
      <c r="L1266" s="12"/>
      <c r="M1266" s="49"/>
      <c r="N1266" s="49"/>
      <c r="O1266" s="12"/>
      <c r="P1266" s="12"/>
      <c r="Q1266" s="12"/>
      <c r="R1266" s="12"/>
      <c r="S1266" s="12"/>
      <c r="T1266" s="12"/>
    </row>
    <row r="1267" spans="1:20" s="1" customFormat="1" x14ac:dyDescent="0.4">
      <c r="A1267" s="12"/>
      <c r="B1267" s="12"/>
      <c r="C1267" s="42"/>
      <c r="D1267" s="12"/>
      <c r="E1267" s="12"/>
      <c r="F1267" s="12"/>
      <c r="G1267" s="12"/>
      <c r="H1267" s="12"/>
      <c r="I1267" s="12"/>
      <c r="J1267" s="12"/>
      <c r="K1267" s="12"/>
      <c r="L1267" s="12"/>
      <c r="M1267" s="49"/>
      <c r="N1267" s="49"/>
      <c r="O1267" s="12"/>
      <c r="P1267" s="12"/>
      <c r="Q1267" s="12"/>
      <c r="R1267" s="12"/>
      <c r="S1267" s="12"/>
      <c r="T1267" s="12"/>
    </row>
    <row r="1268" spans="1:20" s="1" customFormat="1" x14ac:dyDescent="0.4">
      <c r="A1268" s="12"/>
      <c r="B1268" s="12"/>
      <c r="C1268" s="42"/>
      <c r="D1268" s="12"/>
      <c r="E1268" s="12"/>
      <c r="F1268" s="12"/>
      <c r="G1268" s="12"/>
      <c r="H1268" s="12"/>
      <c r="I1268" s="12"/>
      <c r="J1268" s="12"/>
      <c r="K1268" s="12"/>
      <c r="L1268" s="12"/>
      <c r="M1268" s="49"/>
      <c r="N1268" s="49"/>
      <c r="O1268" s="12"/>
      <c r="P1268" s="12"/>
      <c r="Q1268" s="12"/>
      <c r="R1268" s="12"/>
      <c r="S1268" s="12"/>
      <c r="T1268" s="12"/>
    </row>
    <row r="1269" spans="1:20" s="1" customFormat="1" x14ac:dyDescent="0.4">
      <c r="A1269" s="12"/>
      <c r="B1269" s="12"/>
      <c r="C1269" s="42"/>
      <c r="D1269" s="12"/>
      <c r="E1269" s="12"/>
      <c r="F1269" s="12"/>
      <c r="G1269" s="12"/>
      <c r="H1269" s="12"/>
      <c r="I1269" s="12"/>
      <c r="J1269" s="12"/>
      <c r="K1269" s="12"/>
      <c r="L1269" s="12"/>
      <c r="M1269" s="49"/>
      <c r="N1269" s="49"/>
      <c r="O1269" s="12"/>
      <c r="P1269" s="12"/>
      <c r="Q1269" s="12"/>
      <c r="R1269" s="12"/>
      <c r="S1269" s="12"/>
      <c r="T1269" s="12"/>
    </row>
    <row r="1270" spans="1:20" s="1" customFormat="1" x14ac:dyDescent="0.4">
      <c r="A1270" s="12"/>
      <c r="B1270" s="12"/>
      <c r="C1270" s="42"/>
      <c r="D1270" s="12"/>
      <c r="E1270" s="12"/>
      <c r="F1270" s="12"/>
      <c r="G1270" s="12"/>
      <c r="H1270" s="12"/>
      <c r="I1270" s="12"/>
      <c r="J1270" s="12"/>
      <c r="K1270" s="12"/>
      <c r="L1270" s="12"/>
      <c r="M1270" s="49"/>
      <c r="N1270" s="49"/>
      <c r="O1270" s="12"/>
      <c r="P1270" s="12"/>
      <c r="Q1270" s="12"/>
      <c r="R1270" s="12"/>
      <c r="S1270" s="12"/>
      <c r="T1270" s="12"/>
    </row>
    <row r="1271" spans="1:20" s="1" customFormat="1" x14ac:dyDescent="0.4">
      <c r="A1271" s="12"/>
      <c r="B1271" s="12"/>
      <c r="C1271" s="42"/>
      <c r="D1271" s="12"/>
      <c r="E1271" s="12"/>
      <c r="F1271" s="12"/>
      <c r="G1271" s="12"/>
      <c r="H1271" s="12"/>
      <c r="I1271" s="12"/>
      <c r="J1271" s="12"/>
      <c r="K1271" s="12"/>
      <c r="L1271" s="12"/>
      <c r="M1271" s="49"/>
      <c r="N1271" s="49"/>
      <c r="O1271" s="12"/>
      <c r="P1271" s="12"/>
      <c r="Q1271" s="12"/>
      <c r="R1271" s="12"/>
      <c r="S1271" s="12"/>
      <c r="T1271" s="12"/>
    </row>
    <row r="1272" spans="1:20" s="1" customFormat="1" x14ac:dyDescent="0.4">
      <c r="A1272" s="12"/>
      <c r="B1272" s="12"/>
      <c r="C1272" s="42"/>
      <c r="D1272" s="12"/>
      <c r="E1272" s="12"/>
      <c r="F1272" s="12"/>
      <c r="G1272" s="12"/>
      <c r="H1272" s="12"/>
      <c r="I1272" s="12"/>
      <c r="J1272" s="12"/>
      <c r="K1272" s="12"/>
      <c r="L1272" s="12"/>
      <c r="M1272" s="49"/>
      <c r="N1272" s="49"/>
      <c r="O1272" s="12"/>
      <c r="P1272" s="12"/>
      <c r="Q1272" s="12"/>
      <c r="R1272" s="12"/>
      <c r="S1272" s="12"/>
      <c r="T1272" s="12"/>
    </row>
    <row r="1273" spans="1:20" s="1" customFormat="1" x14ac:dyDescent="0.4">
      <c r="A1273" s="12"/>
      <c r="B1273" s="12"/>
      <c r="C1273" s="42"/>
      <c r="D1273" s="12"/>
      <c r="E1273" s="12"/>
      <c r="F1273" s="12"/>
      <c r="G1273" s="12"/>
      <c r="H1273" s="12"/>
      <c r="I1273" s="12"/>
      <c r="J1273" s="12"/>
      <c r="K1273" s="12"/>
      <c r="L1273" s="12"/>
      <c r="M1273" s="49"/>
      <c r="N1273" s="49"/>
      <c r="O1273" s="12"/>
      <c r="P1273" s="12"/>
      <c r="Q1273" s="12"/>
      <c r="R1273" s="12"/>
      <c r="S1273" s="12"/>
      <c r="T1273" s="12"/>
    </row>
    <row r="1274" spans="1:20" s="1" customFormat="1" x14ac:dyDescent="0.4">
      <c r="A1274" s="12"/>
      <c r="B1274" s="12"/>
      <c r="C1274" s="42"/>
      <c r="D1274" s="12"/>
      <c r="E1274" s="12"/>
      <c r="F1274" s="12"/>
      <c r="G1274" s="12"/>
      <c r="H1274" s="12"/>
      <c r="I1274" s="12"/>
      <c r="J1274" s="12"/>
      <c r="K1274" s="12"/>
      <c r="L1274" s="12"/>
      <c r="M1274" s="49"/>
      <c r="N1274" s="49"/>
      <c r="O1274" s="12"/>
      <c r="P1274" s="12"/>
      <c r="Q1274" s="12"/>
      <c r="R1274" s="12"/>
      <c r="S1274" s="12"/>
      <c r="T1274" s="12"/>
    </row>
    <row r="1275" spans="1:20" s="1" customFormat="1" x14ac:dyDescent="0.4">
      <c r="A1275" s="12"/>
      <c r="B1275" s="12"/>
      <c r="C1275" s="42"/>
      <c r="D1275" s="12"/>
      <c r="E1275" s="12"/>
      <c r="F1275" s="12"/>
      <c r="G1275" s="12"/>
      <c r="H1275" s="12"/>
      <c r="I1275" s="12"/>
      <c r="J1275" s="12"/>
      <c r="K1275" s="12"/>
      <c r="L1275" s="12"/>
      <c r="M1275" s="49"/>
      <c r="N1275" s="49"/>
      <c r="O1275" s="12"/>
      <c r="P1275" s="12"/>
      <c r="Q1275" s="12"/>
      <c r="R1275" s="12"/>
      <c r="S1275" s="12"/>
      <c r="T1275" s="12"/>
    </row>
    <row r="1276" spans="1:20" s="1" customFormat="1" x14ac:dyDescent="0.4">
      <c r="A1276" s="12"/>
      <c r="B1276" s="12"/>
      <c r="C1276" s="42"/>
      <c r="D1276" s="12"/>
      <c r="E1276" s="12"/>
      <c r="F1276" s="12"/>
      <c r="G1276" s="12"/>
      <c r="H1276" s="12"/>
      <c r="I1276" s="12"/>
      <c r="J1276" s="12"/>
      <c r="K1276" s="12"/>
      <c r="L1276" s="12"/>
      <c r="M1276" s="49"/>
      <c r="N1276" s="49"/>
      <c r="O1276" s="12"/>
      <c r="P1276" s="12"/>
      <c r="Q1276" s="12"/>
      <c r="R1276" s="12"/>
      <c r="S1276" s="12"/>
      <c r="T1276" s="12"/>
    </row>
    <row r="1277" spans="1:20" s="1" customFormat="1" x14ac:dyDescent="0.4">
      <c r="A1277" s="12"/>
      <c r="B1277" s="12"/>
      <c r="C1277" s="42"/>
      <c r="D1277" s="12"/>
      <c r="E1277" s="12"/>
      <c r="F1277" s="12"/>
      <c r="G1277" s="12"/>
      <c r="H1277" s="12"/>
      <c r="I1277" s="12"/>
      <c r="J1277" s="12"/>
      <c r="K1277" s="12"/>
      <c r="L1277" s="12"/>
      <c r="M1277" s="49"/>
      <c r="N1277" s="49"/>
      <c r="O1277" s="12"/>
      <c r="P1277" s="12"/>
      <c r="Q1277" s="12"/>
      <c r="R1277" s="12"/>
      <c r="S1277" s="12"/>
      <c r="T1277" s="12"/>
    </row>
    <row r="1278" spans="1:20" s="1" customFormat="1" x14ac:dyDescent="0.4">
      <c r="A1278" s="12"/>
      <c r="B1278" s="12"/>
      <c r="C1278" s="42"/>
      <c r="D1278" s="12"/>
      <c r="E1278" s="12"/>
      <c r="F1278" s="12"/>
      <c r="G1278" s="12"/>
      <c r="H1278" s="12"/>
      <c r="I1278" s="12"/>
      <c r="J1278" s="12"/>
      <c r="K1278" s="12"/>
      <c r="L1278" s="12"/>
      <c r="M1278" s="49"/>
      <c r="N1278" s="49"/>
      <c r="O1278" s="12"/>
      <c r="P1278" s="12"/>
      <c r="Q1278" s="12"/>
      <c r="R1278" s="12"/>
      <c r="S1278" s="12"/>
      <c r="T1278" s="12"/>
    </row>
    <row r="1279" spans="1:20" s="1" customFormat="1" x14ac:dyDescent="0.4">
      <c r="A1279" s="12"/>
      <c r="B1279" s="12"/>
      <c r="C1279" s="42"/>
      <c r="D1279" s="12"/>
      <c r="E1279" s="12"/>
      <c r="F1279" s="12"/>
      <c r="G1279" s="12"/>
      <c r="H1279" s="12"/>
      <c r="I1279" s="12"/>
      <c r="J1279" s="12"/>
      <c r="K1279" s="12"/>
      <c r="L1279" s="12"/>
      <c r="M1279" s="49"/>
      <c r="N1279" s="49"/>
      <c r="O1279" s="12"/>
      <c r="P1279" s="12"/>
      <c r="Q1279" s="12"/>
      <c r="R1279" s="12"/>
      <c r="S1279" s="12"/>
      <c r="T1279" s="12"/>
    </row>
    <row r="1280" spans="1:20" s="1" customFormat="1" x14ac:dyDescent="0.4">
      <c r="A1280" s="12"/>
      <c r="B1280" s="12"/>
      <c r="C1280" s="42"/>
      <c r="D1280" s="12"/>
      <c r="E1280" s="12"/>
      <c r="F1280" s="12"/>
      <c r="G1280" s="12"/>
      <c r="H1280" s="12"/>
      <c r="I1280" s="12"/>
      <c r="J1280" s="12"/>
      <c r="K1280" s="12"/>
      <c r="L1280" s="12"/>
      <c r="M1280" s="49"/>
      <c r="N1280" s="49"/>
      <c r="O1280" s="12"/>
      <c r="P1280" s="12"/>
      <c r="Q1280" s="12"/>
      <c r="R1280" s="12"/>
      <c r="S1280" s="12"/>
      <c r="T1280" s="12"/>
    </row>
    <row r="1281" spans="1:20" s="1" customFormat="1" x14ac:dyDescent="0.4">
      <c r="A1281" s="12"/>
      <c r="B1281" s="12"/>
      <c r="C1281" s="42"/>
      <c r="D1281" s="12"/>
      <c r="E1281" s="12"/>
      <c r="F1281" s="12"/>
      <c r="G1281" s="12"/>
      <c r="H1281" s="12"/>
      <c r="I1281" s="12"/>
      <c r="J1281" s="12"/>
      <c r="K1281" s="12"/>
      <c r="L1281" s="12"/>
      <c r="M1281" s="49"/>
      <c r="N1281" s="49"/>
      <c r="O1281" s="12"/>
      <c r="P1281" s="12"/>
      <c r="Q1281" s="12"/>
      <c r="R1281" s="12"/>
      <c r="S1281" s="12"/>
      <c r="T1281" s="12"/>
    </row>
    <row r="1282" spans="1:20" s="1" customFormat="1" x14ac:dyDescent="0.4">
      <c r="A1282" s="12"/>
      <c r="B1282" s="12"/>
      <c r="C1282" s="42"/>
      <c r="D1282" s="12"/>
      <c r="E1282" s="12"/>
      <c r="F1282" s="12"/>
      <c r="G1282" s="12"/>
      <c r="H1282" s="12"/>
      <c r="I1282" s="12"/>
      <c r="J1282" s="12"/>
      <c r="K1282" s="12"/>
      <c r="L1282" s="12"/>
      <c r="M1282" s="49"/>
      <c r="N1282" s="49"/>
      <c r="O1282" s="12"/>
      <c r="P1282" s="12"/>
      <c r="Q1282" s="12"/>
      <c r="R1282" s="12"/>
      <c r="S1282" s="12"/>
      <c r="T1282" s="12"/>
    </row>
    <row r="1283" spans="1:20" s="1" customFormat="1" x14ac:dyDescent="0.4">
      <c r="A1283" s="12"/>
      <c r="B1283" s="12"/>
      <c r="C1283" s="42"/>
      <c r="D1283" s="12"/>
      <c r="E1283" s="12"/>
      <c r="F1283" s="12"/>
      <c r="G1283" s="12"/>
      <c r="H1283" s="12"/>
      <c r="I1283" s="12"/>
      <c r="J1283" s="12"/>
      <c r="K1283" s="12"/>
      <c r="L1283" s="12"/>
      <c r="M1283" s="49"/>
      <c r="N1283" s="49"/>
      <c r="O1283" s="12"/>
      <c r="P1283" s="12"/>
      <c r="Q1283" s="12"/>
      <c r="R1283" s="12"/>
      <c r="S1283" s="12"/>
      <c r="T1283" s="12"/>
    </row>
    <row r="1284" spans="1:20" s="1" customFormat="1" x14ac:dyDescent="0.4">
      <c r="A1284" s="12"/>
      <c r="B1284" s="12"/>
      <c r="C1284" s="42"/>
      <c r="D1284" s="12"/>
      <c r="E1284" s="12"/>
      <c r="F1284" s="12"/>
      <c r="G1284" s="12"/>
      <c r="H1284" s="12"/>
      <c r="I1284" s="12"/>
      <c r="J1284" s="12"/>
      <c r="K1284" s="12"/>
      <c r="L1284" s="12"/>
      <c r="M1284" s="49"/>
      <c r="N1284" s="49"/>
      <c r="O1284" s="12"/>
      <c r="P1284" s="12"/>
      <c r="Q1284" s="12"/>
      <c r="R1284" s="12"/>
      <c r="S1284" s="12"/>
      <c r="T1284" s="12"/>
    </row>
    <row r="1285" spans="1:20" s="1" customFormat="1" x14ac:dyDescent="0.4">
      <c r="A1285" s="12"/>
      <c r="B1285" s="12"/>
      <c r="C1285" s="42"/>
      <c r="D1285" s="12"/>
      <c r="E1285" s="12"/>
      <c r="F1285" s="12"/>
      <c r="G1285" s="12"/>
      <c r="H1285" s="12"/>
      <c r="I1285" s="12"/>
      <c r="J1285" s="12"/>
      <c r="K1285" s="12"/>
      <c r="L1285" s="12"/>
      <c r="M1285" s="49"/>
      <c r="N1285" s="49"/>
      <c r="O1285" s="12"/>
      <c r="P1285" s="12"/>
      <c r="Q1285" s="12"/>
      <c r="R1285" s="12"/>
      <c r="S1285" s="12"/>
      <c r="T1285" s="12"/>
    </row>
    <row r="1286" spans="1:20" s="1" customFormat="1" x14ac:dyDescent="0.4">
      <c r="A1286" s="12"/>
      <c r="B1286" s="12"/>
      <c r="C1286" s="42"/>
      <c r="D1286" s="12"/>
      <c r="E1286" s="12"/>
      <c r="F1286" s="12"/>
      <c r="G1286" s="12"/>
      <c r="H1286" s="12"/>
      <c r="I1286" s="12"/>
      <c r="J1286" s="12"/>
      <c r="K1286" s="12"/>
      <c r="L1286" s="12"/>
      <c r="M1286" s="49"/>
      <c r="N1286" s="49"/>
      <c r="O1286" s="12"/>
      <c r="P1286" s="12"/>
      <c r="Q1286" s="12"/>
      <c r="R1286" s="12"/>
      <c r="S1286" s="12"/>
      <c r="T1286" s="12"/>
    </row>
    <row r="1287" spans="1:20" s="1" customFormat="1" x14ac:dyDescent="0.4">
      <c r="A1287" s="12"/>
      <c r="B1287" s="12"/>
      <c r="C1287" s="42"/>
      <c r="D1287" s="12"/>
      <c r="E1287" s="12"/>
      <c r="F1287" s="12"/>
      <c r="G1287" s="12"/>
      <c r="H1287" s="12"/>
      <c r="I1287" s="12"/>
      <c r="J1287" s="12"/>
      <c r="K1287" s="12"/>
      <c r="L1287" s="12"/>
      <c r="M1287" s="49"/>
      <c r="N1287" s="49"/>
      <c r="O1287" s="12"/>
      <c r="P1287" s="12"/>
      <c r="Q1287" s="12"/>
      <c r="R1287" s="12"/>
      <c r="S1287" s="12"/>
      <c r="T1287" s="12"/>
    </row>
    <row r="1288" spans="1:20" s="1" customFormat="1" x14ac:dyDescent="0.4">
      <c r="A1288" s="12"/>
      <c r="B1288" s="12"/>
      <c r="C1288" s="42"/>
      <c r="D1288" s="12"/>
      <c r="E1288" s="12"/>
      <c r="F1288" s="12"/>
      <c r="G1288" s="12"/>
      <c r="H1288" s="12"/>
      <c r="I1288" s="12"/>
      <c r="J1288" s="12"/>
      <c r="K1288" s="12"/>
      <c r="L1288" s="12"/>
      <c r="M1288" s="49"/>
      <c r="N1288" s="49"/>
      <c r="O1288" s="12"/>
      <c r="P1288" s="12"/>
      <c r="Q1288" s="12"/>
      <c r="R1288" s="12"/>
      <c r="S1288" s="12"/>
      <c r="T1288" s="12"/>
    </row>
    <row r="1289" spans="1:20" s="1" customFormat="1" x14ac:dyDescent="0.4">
      <c r="A1289" s="12"/>
      <c r="B1289" s="12"/>
      <c r="C1289" s="42"/>
      <c r="D1289" s="12"/>
      <c r="E1289" s="12"/>
      <c r="F1289" s="12"/>
      <c r="G1289" s="12"/>
      <c r="H1289" s="12"/>
      <c r="I1289" s="12"/>
      <c r="J1289" s="12"/>
      <c r="K1289" s="12"/>
      <c r="L1289" s="12"/>
      <c r="M1289" s="49"/>
      <c r="N1289" s="49"/>
      <c r="O1289" s="12"/>
      <c r="P1289" s="12"/>
      <c r="Q1289" s="12"/>
      <c r="R1289" s="12"/>
      <c r="S1289" s="12"/>
      <c r="T1289" s="12"/>
    </row>
    <row r="1290" spans="1:20" s="1" customFormat="1" x14ac:dyDescent="0.4">
      <c r="A1290" s="12"/>
      <c r="B1290" s="12"/>
      <c r="C1290" s="42"/>
      <c r="D1290" s="12"/>
      <c r="E1290" s="12"/>
      <c r="F1290" s="12"/>
      <c r="G1290" s="12"/>
      <c r="H1290" s="12"/>
      <c r="I1290" s="12"/>
      <c r="J1290" s="12"/>
      <c r="K1290" s="12"/>
      <c r="L1290" s="12"/>
      <c r="M1290" s="49"/>
      <c r="N1290" s="49"/>
      <c r="O1290" s="12"/>
      <c r="P1290" s="12"/>
      <c r="Q1290" s="12"/>
      <c r="R1290" s="12"/>
      <c r="S1290" s="12"/>
      <c r="T1290" s="12"/>
    </row>
    <row r="1291" spans="1:20" s="1" customFormat="1" x14ac:dyDescent="0.4">
      <c r="A1291" s="12"/>
      <c r="B1291" s="12"/>
      <c r="C1291" s="42"/>
      <c r="D1291" s="12"/>
      <c r="E1291" s="12"/>
      <c r="F1291" s="12"/>
      <c r="G1291" s="12"/>
      <c r="H1291" s="12"/>
      <c r="I1291" s="12"/>
      <c r="J1291" s="12"/>
      <c r="K1291" s="12"/>
      <c r="L1291" s="12"/>
      <c r="M1291" s="49"/>
      <c r="N1291" s="49"/>
      <c r="O1291" s="12"/>
      <c r="P1291" s="12"/>
      <c r="Q1291" s="12"/>
      <c r="R1291" s="12"/>
      <c r="S1291" s="12"/>
      <c r="T1291" s="12"/>
    </row>
    <row r="1292" spans="1:20" s="1" customFormat="1" x14ac:dyDescent="0.4">
      <c r="A1292" s="12"/>
      <c r="B1292" s="12"/>
      <c r="C1292" s="42"/>
      <c r="D1292" s="12"/>
      <c r="E1292" s="12"/>
      <c r="F1292" s="12"/>
      <c r="G1292" s="12"/>
      <c r="H1292" s="12"/>
      <c r="I1292" s="12"/>
      <c r="J1292" s="12"/>
      <c r="K1292" s="12"/>
      <c r="L1292" s="12"/>
      <c r="M1292" s="49"/>
      <c r="N1292" s="49"/>
      <c r="O1292" s="12"/>
      <c r="P1292" s="12"/>
      <c r="Q1292" s="12"/>
      <c r="R1292" s="12"/>
      <c r="S1292" s="12"/>
      <c r="T1292" s="12"/>
    </row>
    <row r="1293" spans="1:20" s="1" customFormat="1" x14ac:dyDescent="0.4">
      <c r="A1293" s="12"/>
      <c r="B1293" s="12"/>
      <c r="C1293" s="42"/>
      <c r="D1293" s="12"/>
      <c r="E1293" s="12"/>
      <c r="F1293" s="12"/>
      <c r="G1293" s="12"/>
      <c r="H1293" s="12"/>
      <c r="I1293" s="12"/>
      <c r="J1293" s="12"/>
      <c r="K1293" s="12"/>
      <c r="L1293" s="12"/>
      <c r="M1293" s="49"/>
      <c r="N1293" s="49"/>
      <c r="O1293" s="12"/>
      <c r="P1293" s="12"/>
      <c r="Q1293" s="12"/>
      <c r="R1293" s="12"/>
      <c r="S1293" s="12"/>
      <c r="T1293" s="12"/>
    </row>
    <row r="1294" spans="1:20" s="1" customFormat="1" x14ac:dyDescent="0.4">
      <c r="A1294" s="12"/>
      <c r="B1294" s="12"/>
      <c r="C1294" s="42"/>
      <c r="D1294" s="12"/>
      <c r="E1294" s="12"/>
      <c r="F1294" s="12"/>
      <c r="G1294" s="12"/>
      <c r="H1294" s="12"/>
      <c r="I1294" s="12"/>
      <c r="J1294" s="12"/>
      <c r="K1294" s="12"/>
      <c r="L1294" s="12"/>
      <c r="M1294" s="49"/>
      <c r="N1294" s="49"/>
      <c r="O1294" s="12"/>
      <c r="P1294" s="12"/>
      <c r="Q1294" s="12"/>
      <c r="R1294" s="12"/>
      <c r="S1294" s="12"/>
      <c r="T1294" s="12"/>
    </row>
    <row r="1295" spans="1:20" s="1" customFormat="1" x14ac:dyDescent="0.4">
      <c r="A1295" s="12"/>
      <c r="B1295" s="12"/>
      <c r="C1295" s="42"/>
      <c r="D1295" s="12"/>
      <c r="E1295" s="12"/>
      <c r="F1295" s="12"/>
      <c r="G1295" s="12"/>
      <c r="H1295" s="12"/>
      <c r="I1295" s="12"/>
      <c r="J1295" s="12"/>
      <c r="K1295" s="12"/>
      <c r="L1295" s="12"/>
      <c r="M1295" s="49"/>
      <c r="N1295" s="49"/>
      <c r="O1295" s="12"/>
      <c r="P1295" s="12"/>
      <c r="Q1295" s="12"/>
      <c r="R1295" s="12"/>
      <c r="S1295" s="12"/>
      <c r="T1295" s="12"/>
    </row>
    <row r="1296" spans="1:20" s="1" customFormat="1" x14ac:dyDescent="0.4">
      <c r="A1296" s="12"/>
      <c r="B1296" s="12"/>
      <c r="C1296" s="42"/>
      <c r="D1296" s="12"/>
      <c r="E1296" s="12"/>
      <c r="F1296" s="12"/>
      <c r="G1296" s="12"/>
      <c r="H1296" s="12"/>
      <c r="I1296" s="12"/>
      <c r="J1296" s="12"/>
      <c r="K1296" s="12"/>
      <c r="L1296" s="12"/>
      <c r="M1296" s="49"/>
      <c r="N1296" s="49"/>
      <c r="O1296" s="12"/>
      <c r="P1296" s="12"/>
      <c r="Q1296" s="12"/>
      <c r="R1296" s="12"/>
      <c r="S1296" s="12"/>
      <c r="T1296" s="12"/>
    </row>
    <row r="1297" spans="1:20" s="1" customFormat="1" x14ac:dyDescent="0.4">
      <c r="A1297" s="12"/>
      <c r="B1297" s="12"/>
      <c r="C1297" s="42"/>
      <c r="D1297" s="12"/>
      <c r="E1297" s="12"/>
      <c r="F1297" s="12"/>
      <c r="G1297" s="12"/>
      <c r="H1297" s="12"/>
      <c r="I1297" s="12"/>
      <c r="J1297" s="12"/>
      <c r="K1297" s="12"/>
      <c r="L1297" s="12"/>
      <c r="M1297" s="49"/>
      <c r="N1297" s="49"/>
      <c r="O1297" s="12"/>
      <c r="P1297" s="12"/>
      <c r="Q1297" s="12"/>
      <c r="R1297" s="12"/>
      <c r="S1297" s="12"/>
      <c r="T1297" s="12"/>
    </row>
    <row r="1298" spans="1:20" s="1" customFormat="1" x14ac:dyDescent="0.4">
      <c r="A1298" s="12"/>
      <c r="B1298" s="12"/>
      <c r="C1298" s="42"/>
      <c r="D1298" s="12"/>
      <c r="E1298" s="12"/>
      <c r="F1298" s="12"/>
      <c r="G1298" s="12"/>
      <c r="H1298" s="12"/>
      <c r="I1298" s="12"/>
      <c r="J1298" s="12"/>
      <c r="K1298" s="12"/>
      <c r="L1298" s="12"/>
      <c r="M1298" s="49"/>
      <c r="N1298" s="49"/>
      <c r="O1298" s="12"/>
      <c r="P1298" s="12"/>
      <c r="Q1298" s="12"/>
      <c r="R1298" s="12"/>
      <c r="S1298" s="12"/>
      <c r="T1298" s="12"/>
    </row>
    <row r="1299" spans="1:20" s="1" customFormat="1" x14ac:dyDescent="0.4">
      <c r="A1299" s="12"/>
      <c r="B1299" s="12"/>
      <c r="C1299" s="42"/>
      <c r="D1299" s="12"/>
      <c r="E1299" s="12"/>
      <c r="F1299" s="12"/>
      <c r="G1299" s="12"/>
      <c r="H1299" s="12"/>
      <c r="I1299" s="12"/>
      <c r="J1299" s="12"/>
      <c r="K1299" s="12"/>
      <c r="L1299" s="12"/>
      <c r="M1299" s="49"/>
      <c r="N1299" s="49"/>
      <c r="O1299" s="12"/>
      <c r="P1299" s="12"/>
      <c r="Q1299" s="12"/>
      <c r="R1299" s="12"/>
      <c r="S1299" s="12"/>
      <c r="T1299" s="12"/>
    </row>
    <row r="1300" spans="1:20" s="1" customFormat="1" x14ac:dyDescent="0.4">
      <c r="A1300" s="12"/>
      <c r="B1300" s="12"/>
      <c r="C1300" s="42"/>
      <c r="D1300" s="12"/>
      <c r="E1300" s="12"/>
      <c r="F1300" s="12"/>
      <c r="G1300" s="12"/>
      <c r="H1300" s="12"/>
      <c r="I1300" s="12"/>
      <c r="J1300" s="12"/>
      <c r="K1300" s="12"/>
      <c r="L1300" s="12"/>
      <c r="M1300" s="49"/>
      <c r="N1300" s="49"/>
      <c r="O1300" s="12"/>
      <c r="P1300" s="12"/>
      <c r="Q1300" s="12"/>
      <c r="R1300" s="12"/>
      <c r="S1300" s="12"/>
      <c r="T1300" s="12"/>
    </row>
    <row r="1301" spans="1:20" s="1" customFormat="1" x14ac:dyDescent="0.4">
      <c r="A1301" s="12"/>
      <c r="B1301" s="12"/>
      <c r="C1301" s="42"/>
      <c r="D1301" s="12"/>
      <c r="E1301" s="12"/>
      <c r="F1301" s="12"/>
      <c r="G1301" s="12"/>
      <c r="H1301" s="12"/>
      <c r="I1301" s="12"/>
      <c r="J1301" s="12"/>
      <c r="K1301" s="12"/>
      <c r="L1301" s="12"/>
      <c r="M1301" s="49"/>
      <c r="N1301" s="49"/>
      <c r="O1301" s="12"/>
      <c r="P1301" s="12"/>
      <c r="Q1301" s="12"/>
      <c r="R1301" s="12"/>
      <c r="S1301" s="12"/>
      <c r="T1301" s="12"/>
    </row>
    <row r="1302" spans="1:20" s="1" customFormat="1" x14ac:dyDescent="0.4">
      <c r="A1302" s="12"/>
      <c r="B1302" s="12"/>
      <c r="C1302" s="42"/>
      <c r="D1302" s="12"/>
      <c r="E1302" s="12"/>
      <c r="F1302" s="12"/>
      <c r="G1302" s="12"/>
      <c r="H1302" s="12"/>
      <c r="I1302" s="12"/>
      <c r="J1302" s="12"/>
      <c r="K1302" s="12"/>
      <c r="L1302" s="12"/>
      <c r="M1302" s="49"/>
      <c r="N1302" s="49"/>
      <c r="O1302" s="12"/>
      <c r="P1302" s="12"/>
      <c r="Q1302" s="12"/>
      <c r="R1302" s="12"/>
      <c r="S1302" s="12"/>
      <c r="T1302" s="12"/>
    </row>
    <row r="1303" spans="1:20" s="1" customFormat="1" x14ac:dyDescent="0.4">
      <c r="A1303" s="12"/>
      <c r="B1303" s="12"/>
      <c r="C1303" s="42"/>
      <c r="D1303" s="12"/>
      <c r="E1303" s="12"/>
      <c r="F1303" s="12"/>
      <c r="G1303" s="12"/>
      <c r="H1303" s="12"/>
      <c r="I1303" s="12"/>
      <c r="J1303" s="12"/>
      <c r="K1303" s="12"/>
      <c r="L1303" s="12"/>
      <c r="M1303" s="49"/>
      <c r="N1303" s="49"/>
      <c r="O1303" s="12"/>
      <c r="P1303" s="12"/>
      <c r="Q1303" s="12"/>
      <c r="R1303" s="12"/>
      <c r="S1303" s="12"/>
      <c r="T1303" s="12"/>
    </row>
    <row r="1304" spans="1:20" s="1" customFormat="1" x14ac:dyDescent="0.4">
      <c r="A1304" s="12"/>
      <c r="B1304" s="12"/>
      <c r="C1304" s="42"/>
      <c r="D1304" s="12"/>
      <c r="E1304" s="12"/>
      <c r="F1304" s="12"/>
      <c r="G1304" s="12"/>
      <c r="H1304" s="12"/>
      <c r="I1304" s="12"/>
      <c r="J1304" s="12"/>
      <c r="K1304" s="12"/>
      <c r="L1304" s="12"/>
      <c r="M1304" s="49"/>
      <c r="N1304" s="49"/>
      <c r="O1304" s="12"/>
      <c r="P1304" s="12"/>
      <c r="Q1304" s="12"/>
      <c r="R1304" s="12"/>
      <c r="S1304" s="12"/>
      <c r="T1304" s="12"/>
    </row>
    <row r="1305" spans="1:20" s="1" customFormat="1" x14ac:dyDescent="0.4">
      <c r="A1305" s="12"/>
      <c r="B1305" s="12"/>
      <c r="C1305" s="42"/>
      <c r="D1305" s="12"/>
      <c r="E1305" s="12"/>
      <c r="F1305" s="12"/>
      <c r="G1305" s="12"/>
      <c r="H1305" s="12"/>
      <c r="I1305" s="12"/>
      <c r="J1305" s="12"/>
      <c r="K1305" s="12"/>
      <c r="L1305" s="12"/>
      <c r="M1305" s="49"/>
      <c r="N1305" s="49"/>
      <c r="O1305" s="12"/>
      <c r="P1305" s="12"/>
      <c r="Q1305" s="12"/>
      <c r="R1305" s="12"/>
      <c r="S1305" s="12"/>
      <c r="T1305" s="12"/>
    </row>
    <row r="1306" spans="1:20" s="1" customFormat="1" x14ac:dyDescent="0.4">
      <c r="A1306" s="12"/>
      <c r="B1306" s="12"/>
      <c r="C1306" s="42"/>
      <c r="D1306" s="12"/>
      <c r="E1306" s="12"/>
      <c r="F1306" s="12"/>
      <c r="G1306" s="12"/>
      <c r="H1306" s="12"/>
      <c r="I1306" s="12"/>
      <c r="J1306" s="12"/>
      <c r="K1306" s="12"/>
      <c r="L1306" s="12"/>
      <c r="M1306" s="49"/>
      <c r="N1306" s="49"/>
      <c r="O1306" s="12"/>
      <c r="P1306" s="12"/>
      <c r="Q1306" s="12"/>
      <c r="R1306" s="12"/>
      <c r="S1306" s="12"/>
      <c r="T1306" s="12"/>
    </row>
    <row r="1307" spans="1:20" s="1" customFormat="1" x14ac:dyDescent="0.4">
      <c r="A1307" s="12"/>
      <c r="B1307" s="12"/>
      <c r="C1307" s="42"/>
      <c r="D1307" s="12"/>
      <c r="E1307" s="12"/>
      <c r="F1307" s="12"/>
      <c r="G1307" s="12"/>
      <c r="H1307" s="12"/>
      <c r="I1307" s="12"/>
      <c r="J1307" s="12"/>
      <c r="K1307" s="12"/>
      <c r="L1307" s="12"/>
      <c r="M1307" s="49"/>
      <c r="N1307" s="49"/>
      <c r="O1307" s="12"/>
      <c r="P1307" s="12"/>
      <c r="Q1307" s="12"/>
      <c r="R1307" s="12"/>
      <c r="S1307" s="12"/>
      <c r="T1307" s="12"/>
    </row>
    <row r="1308" spans="1:20" s="1" customFormat="1" x14ac:dyDescent="0.4">
      <c r="A1308" s="12"/>
      <c r="B1308" s="12"/>
      <c r="C1308" s="42"/>
      <c r="D1308" s="12"/>
      <c r="E1308" s="12"/>
      <c r="F1308" s="12"/>
      <c r="G1308" s="12"/>
      <c r="H1308" s="12"/>
      <c r="I1308" s="12"/>
      <c r="J1308" s="12"/>
      <c r="K1308" s="12"/>
      <c r="L1308" s="12"/>
      <c r="M1308" s="49"/>
      <c r="N1308" s="49"/>
      <c r="O1308" s="12"/>
      <c r="P1308" s="12"/>
      <c r="Q1308" s="12"/>
      <c r="R1308" s="12"/>
      <c r="S1308" s="12"/>
      <c r="T1308" s="12"/>
    </row>
    <row r="1309" spans="1:20" s="1" customFormat="1" x14ac:dyDescent="0.4">
      <c r="A1309" s="12"/>
      <c r="B1309" s="12"/>
      <c r="C1309" s="42"/>
      <c r="D1309" s="12"/>
      <c r="E1309" s="12"/>
      <c r="F1309" s="12"/>
      <c r="G1309" s="12"/>
      <c r="H1309" s="12"/>
      <c r="I1309" s="12"/>
      <c r="J1309" s="12"/>
      <c r="K1309" s="12"/>
      <c r="L1309" s="12"/>
      <c r="M1309" s="49"/>
      <c r="N1309" s="49"/>
      <c r="O1309" s="12"/>
      <c r="P1309" s="12"/>
      <c r="Q1309" s="12"/>
      <c r="R1309" s="12"/>
      <c r="S1309" s="12"/>
      <c r="T1309" s="12"/>
    </row>
    <row r="1310" spans="1:20" s="1" customFormat="1" x14ac:dyDescent="0.4">
      <c r="A1310" s="12"/>
      <c r="B1310" s="12"/>
      <c r="C1310" s="42"/>
      <c r="D1310" s="12"/>
      <c r="E1310" s="12"/>
      <c r="F1310" s="12"/>
      <c r="G1310" s="12"/>
      <c r="H1310" s="12"/>
      <c r="I1310" s="12"/>
      <c r="J1310" s="12"/>
      <c r="K1310" s="12"/>
      <c r="L1310" s="12"/>
      <c r="M1310" s="49"/>
      <c r="N1310" s="49"/>
      <c r="O1310" s="12"/>
      <c r="P1310" s="12"/>
      <c r="Q1310" s="12"/>
      <c r="R1310" s="12"/>
      <c r="S1310" s="12"/>
      <c r="T1310" s="12"/>
    </row>
    <row r="1311" spans="1:20" s="1" customFormat="1" x14ac:dyDescent="0.4">
      <c r="A1311" s="12"/>
      <c r="B1311" s="12"/>
      <c r="C1311" s="42"/>
      <c r="D1311" s="12"/>
      <c r="E1311" s="12"/>
      <c r="F1311" s="12"/>
      <c r="G1311" s="12"/>
      <c r="H1311" s="12"/>
      <c r="I1311" s="12"/>
      <c r="J1311" s="12"/>
      <c r="K1311" s="12"/>
      <c r="L1311" s="12"/>
      <c r="M1311" s="49"/>
      <c r="N1311" s="49"/>
      <c r="O1311" s="12"/>
      <c r="P1311" s="12"/>
      <c r="Q1311" s="12"/>
      <c r="R1311" s="12"/>
      <c r="S1311" s="12"/>
      <c r="T1311" s="12"/>
    </row>
    <row r="1312" spans="1:20" s="1" customFormat="1" x14ac:dyDescent="0.4">
      <c r="A1312" s="12"/>
      <c r="B1312" s="12"/>
      <c r="C1312" s="42"/>
      <c r="D1312" s="12"/>
      <c r="E1312" s="12"/>
      <c r="F1312" s="12"/>
      <c r="G1312" s="12"/>
      <c r="H1312" s="12"/>
      <c r="I1312" s="12"/>
      <c r="J1312" s="12"/>
      <c r="K1312" s="12"/>
      <c r="L1312" s="12"/>
      <c r="M1312" s="49"/>
      <c r="N1312" s="49"/>
      <c r="O1312" s="12"/>
      <c r="P1312" s="12"/>
      <c r="Q1312" s="12"/>
      <c r="R1312" s="12"/>
      <c r="S1312" s="12"/>
      <c r="T1312" s="12"/>
    </row>
    <row r="1313" spans="1:20" s="1" customFormat="1" x14ac:dyDescent="0.4">
      <c r="A1313" s="12"/>
      <c r="B1313" s="12"/>
      <c r="C1313" s="42"/>
      <c r="D1313" s="12"/>
      <c r="E1313" s="12"/>
      <c r="F1313" s="12"/>
      <c r="G1313" s="12"/>
      <c r="H1313" s="12"/>
      <c r="I1313" s="12"/>
      <c r="J1313" s="12"/>
      <c r="K1313" s="12"/>
      <c r="L1313" s="12"/>
      <c r="M1313" s="49"/>
      <c r="N1313" s="49"/>
      <c r="O1313" s="12"/>
      <c r="P1313" s="12"/>
      <c r="Q1313" s="12"/>
      <c r="R1313" s="12"/>
      <c r="S1313" s="12"/>
      <c r="T1313" s="12"/>
    </row>
    <row r="1314" spans="1:20" s="1" customFormat="1" x14ac:dyDescent="0.4">
      <c r="A1314" s="12"/>
      <c r="B1314" s="12"/>
      <c r="C1314" s="42"/>
      <c r="D1314" s="12"/>
      <c r="E1314" s="12"/>
      <c r="F1314" s="12"/>
      <c r="G1314" s="12"/>
      <c r="H1314" s="12"/>
      <c r="I1314" s="12"/>
      <c r="J1314" s="12"/>
      <c r="K1314" s="12"/>
      <c r="L1314" s="12"/>
      <c r="M1314" s="49"/>
      <c r="N1314" s="49"/>
      <c r="O1314" s="12"/>
      <c r="P1314" s="12"/>
      <c r="Q1314" s="12"/>
      <c r="R1314" s="12"/>
      <c r="S1314" s="12"/>
      <c r="T1314" s="12"/>
    </row>
    <row r="1315" spans="1:20" s="1" customFormat="1" x14ac:dyDescent="0.4">
      <c r="A1315" s="12"/>
      <c r="B1315" s="12"/>
      <c r="C1315" s="42"/>
      <c r="D1315" s="12"/>
      <c r="E1315" s="12"/>
      <c r="F1315" s="12"/>
      <c r="G1315" s="12"/>
      <c r="H1315" s="12"/>
      <c r="I1315" s="12"/>
      <c r="J1315" s="12"/>
      <c r="K1315" s="12"/>
      <c r="L1315" s="12"/>
      <c r="M1315" s="49"/>
      <c r="N1315" s="49"/>
      <c r="O1315" s="12"/>
      <c r="P1315" s="12"/>
      <c r="Q1315" s="12"/>
      <c r="R1315" s="12"/>
      <c r="S1315" s="12"/>
      <c r="T1315" s="12"/>
    </row>
    <row r="1316" spans="1:20" s="1" customFormat="1" x14ac:dyDescent="0.4">
      <c r="A1316" s="12"/>
      <c r="B1316" s="12"/>
      <c r="C1316" s="42"/>
      <c r="D1316" s="12"/>
      <c r="E1316" s="12"/>
      <c r="F1316" s="12"/>
      <c r="G1316" s="12"/>
      <c r="H1316" s="12"/>
      <c r="I1316" s="12"/>
      <c r="J1316" s="12"/>
      <c r="K1316" s="12"/>
      <c r="L1316" s="12"/>
      <c r="M1316" s="49"/>
      <c r="N1316" s="49"/>
      <c r="O1316" s="12"/>
      <c r="P1316" s="12"/>
      <c r="Q1316" s="12"/>
      <c r="R1316" s="12"/>
      <c r="S1316" s="12"/>
      <c r="T1316" s="12"/>
    </row>
    <row r="1317" spans="1:20" s="1" customFormat="1" x14ac:dyDescent="0.4">
      <c r="A1317" s="12"/>
      <c r="B1317" s="12"/>
      <c r="C1317" s="42"/>
      <c r="D1317" s="12"/>
      <c r="E1317" s="12"/>
      <c r="F1317" s="12"/>
      <c r="G1317" s="12"/>
      <c r="H1317" s="12"/>
      <c r="I1317" s="12"/>
      <c r="J1317" s="12"/>
      <c r="K1317" s="12"/>
      <c r="L1317" s="12"/>
      <c r="M1317" s="49"/>
      <c r="N1317" s="49"/>
      <c r="O1317" s="12"/>
      <c r="P1317" s="12"/>
      <c r="Q1317" s="12"/>
      <c r="R1317" s="12"/>
      <c r="S1317" s="12"/>
      <c r="T1317" s="12"/>
    </row>
    <row r="1318" spans="1:20" s="1" customFormat="1" x14ac:dyDescent="0.4">
      <c r="A1318" s="12"/>
      <c r="B1318" s="12"/>
      <c r="C1318" s="42"/>
      <c r="D1318" s="12"/>
      <c r="E1318" s="12"/>
      <c r="F1318" s="12"/>
      <c r="G1318" s="12"/>
      <c r="H1318" s="12"/>
      <c r="I1318" s="12"/>
      <c r="J1318" s="12"/>
      <c r="K1318" s="12"/>
      <c r="L1318" s="12"/>
      <c r="M1318" s="49"/>
      <c r="N1318" s="49"/>
      <c r="O1318" s="12"/>
      <c r="P1318" s="12"/>
      <c r="Q1318" s="12"/>
      <c r="R1318" s="12"/>
      <c r="S1318" s="12"/>
      <c r="T1318" s="12"/>
    </row>
    <row r="1319" spans="1:20" s="1" customFormat="1" x14ac:dyDescent="0.4">
      <c r="A1319" s="12"/>
      <c r="B1319" s="12"/>
      <c r="C1319" s="42"/>
      <c r="D1319" s="12"/>
      <c r="E1319" s="12"/>
      <c r="F1319" s="12"/>
      <c r="G1319" s="12"/>
      <c r="H1319" s="12"/>
      <c r="I1319" s="12"/>
      <c r="J1319" s="12"/>
      <c r="K1319" s="12"/>
      <c r="L1319" s="12"/>
      <c r="M1319" s="49"/>
      <c r="N1319" s="49"/>
      <c r="O1319" s="12"/>
      <c r="P1319" s="12"/>
      <c r="Q1319" s="12"/>
      <c r="R1319" s="12"/>
      <c r="S1319" s="12"/>
      <c r="T1319" s="12"/>
    </row>
    <row r="1320" spans="1:20" s="1" customFormat="1" x14ac:dyDescent="0.4">
      <c r="A1320" s="12"/>
      <c r="B1320" s="12"/>
      <c r="C1320" s="42"/>
      <c r="D1320" s="12"/>
      <c r="E1320" s="12"/>
      <c r="F1320" s="12"/>
      <c r="G1320" s="12"/>
      <c r="H1320" s="12"/>
      <c r="I1320" s="12"/>
      <c r="J1320" s="12"/>
      <c r="K1320" s="12"/>
      <c r="L1320" s="12"/>
      <c r="M1320" s="49"/>
      <c r="N1320" s="49"/>
      <c r="O1320" s="12"/>
      <c r="P1320" s="12"/>
      <c r="Q1320" s="12"/>
      <c r="R1320" s="12"/>
      <c r="S1320" s="12"/>
      <c r="T1320" s="12"/>
    </row>
    <row r="1321" spans="1:20" s="1" customFormat="1" x14ac:dyDescent="0.4">
      <c r="A1321" s="12"/>
      <c r="B1321" s="12"/>
      <c r="C1321" s="42"/>
      <c r="D1321" s="12"/>
      <c r="E1321" s="12"/>
      <c r="F1321" s="12"/>
      <c r="G1321" s="12"/>
      <c r="H1321" s="12"/>
      <c r="I1321" s="12"/>
      <c r="J1321" s="12"/>
      <c r="K1321" s="12"/>
      <c r="L1321" s="12"/>
      <c r="M1321" s="49"/>
      <c r="N1321" s="49"/>
      <c r="O1321" s="12"/>
      <c r="P1321" s="12"/>
      <c r="Q1321" s="12"/>
      <c r="R1321" s="12"/>
      <c r="S1321" s="12"/>
      <c r="T1321" s="12"/>
    </row>
    <row r="1322" spans="1:20" s="1" customFormat="1" x14ac:dyDescent="0.4">
      <c r="A1322" s="12"/>
      <c r="B1322" s="12"/>
      <c r="C1322" s="42"/>
      <c r="D1322" s="12"/>
      <c r="E1322" s="12"/>
      <c r="F1322" s="12"/>
      <c r="G1322" s="12"/>
      <c r="H1322" s="12"/>
      <c r="I1322" s="12"/>
      <c r="J1322" s="12"/>
      <c r="K1322" s="12"/>
      <c r="L1322" s="12"/>
      <c r="M1322" s="49"/>
      <c r="N1322" s="49"/>
      <c r="O1322" s="12"/>
      <c r="P1322" s="12"/>
      <c r="Q1322" s="12"/>
      <c r="R1322" s="12"/>
      <c r="S1322" s="12"/>
      <c r="T1322" s="12"/>
    </row>
    <row r="1323" spans="1:20" s="1" customFormat="1" x14ac:dyDescent="0.4">
      <c r="A1323" s="12"/>
      <c r="B1323" s="12"/>
      <c r="C1323" s="42"/>
      <c r="D1323" s="12"/>
      <c r="E1323" s="12"/>
      <c r="F1323" s="12"/>
      <c r="G1323" s="12"/>
      <c r="H1323" s="12"/>
      <c r="I1323" s="12"/>
      <c r="J1323" s="12"/>
      <c r="K1323" s="12"/>
      <c r="L1323" s="12"/>
      <c r="M1323" s="49"/>
      <c r="N1323" s="49"/>
      <c r="O1323" s="12"/>
      <c r="P1323" s="12"/>
      <c r="Q1323" s="12"/>
      <c r="R1323" s="12"/>
      <c r="S1323" s="12"/>
      <c r="T1323" s="12"/>
    </row>
    <row r="1324" spans="1:20" s="1" customFormat="1" x14ac:dyDescent="0.4">
      <c r="A1324" s="12"/>
      <c r="B1324" s="12"/>
      <c r="C1324" s="42"/>
      <c r="D1324" s="12"/>
      <c r="E1324" s="12"/>
      <c r="F1324" s="12"/>
      <c r="G1324" s="12"/>
      <c r="H1324" s="12"/>
      <c r="I1324" s="12"/>
      <c r="J1324" s="12"/>
      <c r="K1324" s="12"/>
      <c r="L1324" s="12"/>
      <c r="M1324" s="49"/>
      <c r="N1324" s="49"/>
      <c r="O1324" s="12"/>
      <c r="P1324" s="12"/>
      <c r="Q1324" s="12"/>
      <c r="R1324" s="12"/>
      <c r="S1324" s="12"/>
      <c r="T1324" s="12"/>
    </row>
    <row r="1325" spans="1:20" s="1" customFormat="1" x14ac:dyDescent="0.4">
      <c r="A1325" s="12"/>
      <c r="B1325" s="12"/>
      <c r="C1325" s="42"/>
      <c r="D1325" s="12"/>
      <c r="E1325" s="12"/>
      <c r="F1325" s="12"/>
      <c r="G1325" s="12"/>
      <c r="H1325" s="12"/>
      <c r="I1325" s="12"/>
      <c r="J1325" s="12"/>
      <c r="K1325" s="12"/>
      <c r="L1325" s="12"/>
      <c r="M1325" s="49"/>
      <c r="N1325" s="49"/>
      <c r="O1325" s="12"/>
      <c r="P1325" s="12"/>
      <c r="Q1325" s="12"/>
      <c r="R1325" s="12"/>
      <c r="S1325" s="12"/>
      <c r="T1325" s="12"/>
    </row>
    <row r="1326" spans="1:20" s="1" customFormat="1" x14ac:dyDescent="0.4">
      <c r="A1326" s="12"/>
      <c r="B1326" s="12"/>
      <c r="C1326" s="42"/>
      <c r="D1326" s="12"/>
      <c r="E1326" s="12"/>
      <c r="F1326" s="12"/>
      <c r="G1326" s="12"/>
      <c r="H1326" s="12"/>
      <c r="I1326" s="12"/>
      <c r="J1326" s="12"/>
      <c r="K1326" s="12"/>
      <c r="L1326" s="12"/>
      <c r="M1326" s="49"/>
      <c r="N1326" s="49"/>
      <c r="O1326" s="12"/>
      <c r="P1326" s="12"/>
      <c r="Q1326" s="12"/>
      <c r="R1326" s="12"/>
      <c r="S1326" s="12"/>
      <c r="T1326" s="12"/>
    </row>
    <row r="1327" spans="1:20" s="1" customFormat="1" x14ac:dyDescent="0.4">
      <c r="A1327" s="12"/>
      <c r="B1327" s="12"/>
      <c r="C1327" s="42"/>
      <c r="D1327" s="12"/>
      <c r="E1327" s="12"/>
      <c r="F1327" s="12"/>
      <c r="G1327" s="12"/>
      <c r="H1327" s="12"/>
      <c r="I1327" s="12"/>
      <c r="J1327" s="12"/>
      <c r="K1327" s="12"/>
      <c r="L1327" s="12"/>
      <c r="M1327" s="49"/>
      <c r="N1327" s="49"/>
      <c r="O1327" s="12"/>
      <c r="P1327" s="12"/>
      <c r="Q1327" s="12"/>
      <c r="R1327" s="12"/>
      <c r="S1327" s="12"/>
      <c r="T1327" s="12"/>
    </row>
    <row r="1328" spans="1:20" s="1" customFormat="1" x14ac:dyDescent="0.4">
      <c r="A1328" s="12"/>
      <c r="B1328" s="12"/>
      <c r="C1328" s="42"/>
      <c r="D1328" s="12"/>
      <c r="E1328" s="12"/>
      <c r="F1328" s="12"/>
      <c r="G1328" s="12"/>
      <c r="H1328" s="12"/>
      <c r="I1328" s="12"/>
      <c r="J1328" s="12"/>
      <c r="K1328" s="12"/>
      <c r="L1328" s="12"/>
      <c r="M1328" s="49"/>
      <c r="N1328" s="49"/>
      <c r="O1328" s="12"/>
      <c r="P1328" s="12"/>
      <c r="Q1328" s="12"/>
      <c r="R1328" s="12"/>
      <c r="S1328" s="12"/>
      <c r="T1328" s="12"/>
    </row>
    <row r="1329" spans="1:20" s="1" customFormat="1" x14ac:dyDescent="0.4">
      <c r="A1329" s="12"/>
      <c r="B1329" s="12"/>
      <c r="C1329" s="42"/>
      <c r="D1329" s="12"/>
      <c r="E1329" s="12"/>
      <c r="F1329" s="12"/>
      <c r="G1329" s="12"/>
      <c r="H1329" s="12"/>
      <c r="I1329" s="12"/>
      <c r="J1329" s="12"/>
      <c r="K1329" s="12"/>
      <c r="L1329" s="12"/>
      <c r="M1329" s="49"/>
      <c r="N1329" s="49"/>
      <c r="O1329" s="12"/>
      <c r="P1329" s="12"/>
      <c r="Q1329" s="12"/>
      <c r="R1329" s="12"/>
      <c r="S1329" s="12"/>
      <c r="T1329" s="12"/>
    </row>
    <row r="1330" spans="1:20" s="1" customFormat="1" x14ac:dyDescent="0.4">
      <c r="A1330" s="12"/>
      <c r="B1330" s="12"/>
      <c r="C1330" s="42"/>
      <c r="D1330" s="12"/>
      <c r="E1330" s="12"/>
      <c r="F1330" s="12"/>
      <c r="G1330" s="12"/>
      <c r="H1330" s="12"/>
      <c r="I1330" s="12"/>
      <c r="J1330" s="12"/>
      <c r="K1330" s="12"/>
      <c r="L1330" s="12"/>
      <c r="M1330" s="49"/>
      <c r="N1330" s="49"/>
      <c r="O1330" s="12"/>
      <c r="P1330" s="12"/>
      <c r="Q1330" s="12"/>
      <c r="R1330" s="12"/>
      <c r="S1330" s="12"/>
      <c r="T1330" s="12"/>
    </row>
    <row r="1331" spans="1:20" s="1" customFormat="1" x14ac:dyDescent="0.4">
      <c r="A1331" s="12"/>
      <c r="B1331" s="12"/>
      <c r="C1331" s="42"/>
      <c r="D1331" s="12"/>
      <c r="E1331" s="12"/>
      <c r="F1331" s="12"/>
      <c r="G1331" s="12"/>
      <c r="H1331" s="12"/>
      <c r="I1331" s="12"/>
      <c r="J1331" s="12"/>
      <c r="K1331" s="12"/>
      <c r="L1331" s="12"/>
      <c r="M1331" s="49"/>
      <c r="N1331" s="49"/>
      <c r="O1331" s="12"/>
      <c r="P1331" s="12"/>
      <c r="Q1331" s="12"/>
      <c r="R1331" s="12"/>
      <c r="S1331" s="12"/>
      <c r="T1331" s="12"/>
    </row>
    <row r="1332" spans="1:20" s="1" customFormat="1" x14ac:dyDescent="0.4">
      <c r="A1332" s="12"/>
      <c r="B1332" s="12"/>
      <c r="C1332" s="42"/>
      <c r="D1332" s="12"/>
      <c r="E1332" s="12"/>
      <c r="F1332" s="12"/>
      <c r="G1332" s="12"/>
      <c r="H1332" s="12"/>
      <c r="I1332" s="12"/>
      <c r="J1332" s="12"/>
      <c r="K1332" s="12"/>
      <c r="L1332" s="12"/>
      <c r="M1332" s="49"/>
      <c r="N1332" s="49"/>
      <c r="O1332" s="12"/>
      <c r="P1332" s="12"/>
      <c r="Q1332" s="12"/>
      <c r="R1332" s="12"/>
      <c r="S1332" s="12"/>
      <c r="T1332" s="12"/>
    </row>
    <row r="1333" spans="1:20" s="1" customFormat="1" x14ac:dyDescent="0.4">
      <c r="A1333" s="12"/>
      <c r="B1333" s="12"/>
      <c r="C1333" s="42"/>
      <c r="D1333" s="12"/>
      <c r="E1333" s="12"/>
      <c r="F1333" s="12"/>
      <c r="G1333" s="12"/>
      <c r="H1333" s="12"/>
      <c r="I1333" s="12"/>
      <c r="J1333" s="12"/>
      <c r="K1333" s="12"/>
      <c r="L1333" s="12"/>
      <c r="M1333" s="49"/>
      <c r="N1333" s="49"/>
      <c r="O1333" s="12"/>
      <c r="P1333" s="12"/>
      <c r="Q1333" s="12"/>
      <c r="R1333" s="12"/>
      <c r="S1333" s="12"/>
      <c r="T1333" s="12"/>
    </row>
    <row r="1334" spans="1:20" s="1" customFormat="1" x14ac:dyDescent="0.4">
      <c r="A1334" s="12"/>
      <c r="B1334" s="12"/>
      <c r="C1334" s="42"/>
      <c r="D1334" s="12"/>
      <c r="E1334" s="12"/>
      <c r="F1334" s="12"/>
      <c r="G1334" s="12"/>
      <c r="H1334" s="12"/>
      <c r="I1334" s="12"/>
      <c r="J1334" s="12"/>
      <c r="K1334" s="12"/>
      <c r="L1334" s="12"/>
      <c r="M1334" s="49"/>
      <c r="N1334" s="49"/>
      <c r="O1334" s="12"/>
      <c r="P1334" s="12"/>
      <c r="Q1334" s="12"/>
      <c r="R1334" s="12"/>
      <c r="S1334" s="12"/>
      <c r="T1334" s="12"/>
    </row>
    <row r="1335" spans="1:20" s="1" customFormat="1" x14ac:dyDescent="0.4">
      <c r="A1335" s="12"/>
      <c r="B1335" s="12"/>
      <c r="C1335" s="42"/>
      <c r="D1335" s="12"/>
      <c r="E1335" s="12"/>
      <c r="F1335" s="12"/>
      <c r="G1335" s="12"/>
      <c r="H1335" s="12"/>
      <c r="I1335" s="12"/>
      <c r="J1335" s="12"/>
      <c r="K1335" s="12"/>
      <c r="L1335" s="12"/>
      <c r="M1335" s="49"/>
      <c r="N1335" s="49"/>
      <c r="O1335" s="12"/>
      <c r="P1335" s="12"/>
      <c r="Q1335" s="12"/>
      <c r="R1335" s="12"/>
      <c r="S1335" s="12"/>
      <c r="T1335" s="12"/>
    </row>
    <row r="1336" spans="1:20" s="1" customFormat="1" x14ac:dyDescent="0.4">
      <c r="A1336" s="12"/>
      <c r="B1336" s="12"/>
      <c r="C1336" s="42"/>
      <c r="D1336" s="12"/>
      <c r="E1336" s="12"/>
      <c r="F1336" s="12"/>
      <c r="G1336" s="12"/>
      <c r="H1336" s="12"/>
      <c r="I1336" s="12"/>
      <c r="J1336" s="12"/>
      <c r="K1336" s="12"/>
      <c r="L1336" s="12"/>
      <c r="M1336" s="49"/>
      <c r="N1336" s="49"/>
      <c r="O1336" s="12"/>
      <c r="P1336" s="12"/>
      <c r="Q1336" s="12"/>
      <c r="R1336" s="12"/>
      <c r="S1336" s="12"/>
      <c r="T1336" s="12"/>
    </row>
    <row r="1337" spans="1:20" s="1" customFormat="1" x14ac:dyDescent="0.4">
      <c r="A1337" s="12"/>
      <c r="B1337" s="12"/>
      <c r="C1337" s="42"/>
      <c r="D1337" s="12"/>
      <c r="E1337" s="12"/>
      <c r="F1337" s="12"/>
      <c r="G1337" s="12"/>
      <c r="H1337" s="12"/>
      <c r="I1337" s="12"/>
      <c r="J1337" s="12"/>
      <c r="K1337" s="12"/>
      <c r="L1337" s="12"/>
      <c r="M1337" s="49"/>
      <c r="N1337" s="49"/>
      <c r="O1337" s="12"/>
      <c r="P1337" s="12"/>
      <c r="Q1337" s="12"/>
      <c r="R1337" s="12"/>
      <c r="S1337" s="12"/>
      <c r="T1337" s="12"/>
    </row>
    <row r="1338" spans="1:20" s="1" customFormat="1" x14ac:dyDescent="0.4">
      <c r="A1338" s="12"/>
      <c r="B1338" s="12"/>
      <c r="C1338" s="42"/>
      <c r="D1338" s="12"/>
      <c r="E1338" s="12"/>
      <c r="F1338" s="12"/>
      <c r="G1338" s="12"/>
      <c r="H1338" s="12"/>
      <c r="I1338" s="12"/>
      <c r="J1338" s="12"/>
      <c r="K1338" s="12"/>
      <c r="L1338" s="12"/>
      <c r="M1338" s="49"/>
      <c r="N1338" s="49"/>
      <c r="O1338" s="12"/>
      <c r="P1338" s="12"/>
      <c r="Q1338" s="12"/>
      <c r="R1338" s="12"/>
      <c r="S1338" s="12"/>
      <c r="T1338" s="12"/>
    </row>
    <row r="1339" spans="1:20" s="1" customFormat="1" x14ac:dyDescent="0.4">
      <c r="A1339" s="12"/>
      <c r="B1339" s="12"/>
      <c r="C1339" s="42"/>
      <c r="D1339" s="12"/>
      <c r="E1339" s="12"/>
      <c r="F1339" s="12"/>
      <c r="G1339" s="12"/>
      <c r="H1339" s="12"/>
      <c r="I1339" s="12"/>
      <c r="J1339" s="12"/>
      <c r="K1339" s="12"/>
      <c r="L1339" s="12"/>
      <c r="M1339" s="49"/>
      <c r="N1339" s="49"/>
      <c r="O1339" s="12"/>
      <c r="P1339" s="12"/>
      <c r="Q1339" s="12"/>
      <c r="R1339" s="12"/>
      <c r="S1339" s="12"/>
      <c r="T1339" s="12"/>
    </row>
    <row r="1340" spans="1:20" s="1" customFormat="1" x14ac:dyDescent="0.4">
      <c r="A1340" s="12"/>
      <c r="B1340" s="12"/>
      <c r="C1340" s="42"/>
      <c r="D1340" s="12"/>
      <c r="E1340" s="12"/>
      <c r="F1340" s="12"/>
      <c r="G1340" s="12"/>
      <c r="H1340" s="12"/>
      <c r="I1340" s="12"/>
      <c r="J1340" s="12"/>
      <c r="K1340" s="12"/>
      <c r="L1340" s="12"/>
      <c r="M1340" s="49"/>
      <c r="N1340" s="49"/>
      <c r="O1340" s="12"/>
      <c r="P1340" s="12"/>
      <c r="Q1340" s="12"/>
      <c r="R1340" s="12"/>
      <c r="S1340" s="12"/>
      <c r="T1340" s="12"/>
    </row>
    <row r="1341" spans="1:20" s="1" customFormat="1" x14ac:dyDescent="0.4">
      <c r="A1341" s="12"/>
      <c r="B1341" s="12"/>
      <c r="C1341" s="42"/>
      <c r="D1341" s="12"/>
      <c r="E1341" s="12"/>
      <c r="F1341" s="12"/>
      <c r="G1341" s="12"/>
      <c r="H1341" s="12"/>
      <c r="I1341" s="12"/>
      <c r="J1341" s="12"/>
      <c r="K1341" s="12"/>
      <c r="L1341" s="12"/>
      <c r="M1341" s="49"/>
      <c r="N1341" s="49"/>
      <c r="O1341" s="12"/>
      <c r="P1341" s="12"/>
      <c r="Q1341" s="12"/>
      <c r="R1341" s="12"/>
      <c r="S1341" s="12"/>
      <c r="T1341" s="12"/>
    </row>
    <row r="1342" spans="1:20" s="1" customFormat="1" x14ac:dyDescent="0.4">
      <c r="A1342" s="12"/>
      <c r="B1342" s="12"/>
      <c r="C1342" s="42"/>
      <c r="D1342" s="12"/>
      <c r="E1342" s="12"/>
      <c r="F1342" s="12"/>
      <c r="G1342" s="12"/>
      <c r="H1342" s="12"/>
      <c r="I1342" s="12"/>
      <c r="J1342" s="12"/>
      <c r="K1342" s="12"/>
      <c r="L1342" s="12"/>
      <c r="M1342" s="49"/>
      <c r="N1342" s="49"/>
      <c r="O1342" s="12"/>
      <c r="P1342" s="12"/>
      <c r="Q1342" s="12"/>
      <c r="R1342" s="12"/>
      <c r="S1342" s="12"/>
      <c r="T1342" s="12"/>
    </row>
    <row r="1343" spans="1:20" s="1" customFormat="1" x14ac:dyDescent="0.4">
      <c r="A1343" s="12"/>
      <c r="B1343" s="12"/>
      <c r="C1343" s="42"/>
      <c r="D1343" s="12"/>
      <c r="E1343" s="12"/>
      <c r="F1343" s="12"/>
      <c r="G1343" s="12"/>
      <c r="H1343" s="12"/>
      <c r="I1343" s="12"/>
      <c r="J1343" s="12"/>
      <c r="K1343" s="12"/>
      <c r="L1343" s="12"/>
      <c r="M1343" s="49"/>
      <c r="N1343" s="49"/>
      <c r="O1343" s="12"/>
      <c r="P1343" s="12"/>
      <c r="Q1343" s="12"/>
      <c r="R1343" s="12"/>
      <c r="S1343" s="12"/>
      <c r="T1343" s="12"/>
    </row>
    <row r="1344" spans="1:20" s="1" customFormat="1" x14ac:dyDescent="0.4">
      <c r="A1344" s="12"/>
      <c r="B1344" s="12"/>
      <c r="C1344" s="42"/>
      <c r="D1344" s="12"/>
      <c r="E1344" s="12"/>
      <c r="F1344" s="12"/>
      <c r="G1344" s="12"/>
      <c r="H1344" s="12"/>
      <c r="I1344" s="12"/>
      <c r="J1344" s="12"/>
      <c r="K1344" s="12"/>
      <c r="L1344" s="12"/>
      <c r="M1344" s="49"/>
      <c r="N1344" s="49"/>
      <c r="O1344" s="12"/>
      <c r="P1344" s="12"/>
      <c r="Q1344" s="12"/>
      <c r="R1344" s="12"/>
      <c r="S1344" s="12"/>
      <c r="T1344" s="12"/>
    </row>
    <row r="1345" spans="1:20" s="1" customFormat="1" x14ac:dyDescent="0.4">
      <c r="A1345" s="12"/>
      <c r="B1345" s="12"/>
      <c r="C1345" s="42"/>
      <c r="D1345" s="12"/>
      <c r="E1345" s="12"/>
      <c r="F1345" s="12"/>
      <c r="G1345" s="12"/>
      <c r="H1345" s="12"/>
      <c r="I1345" s="12"/>
      <c r="J1345" s="12"/>
      <c r="K1345" s="12"/>
      <c r="L1345" s="12"/>
      <c r="M1345" s="49"/>
      <c r="N1345" s="49"/>
      <c r="O1345" s="12"/>
      <c r="P1345" s="12"/>
      <c r="Q1345" s="12"/>
      <c r="R1345" s="12"/>
      <c r="S1345" s="12"/>
      <c r="T1345" s="12"/>
    </row>
    <row r="1346" spans="1:20" s="1" customFormat="1" x14ac:dyDescent="0.4">
      <c r="A1346" s="12"/>
      <c r="B1346" s="12"/>
      <c r="C1346" s="42"/>
      <c r="D1346" s="12"/>
      <c r="E1346" s="12"/>
      <c r="F1346" s="12"/>
      <c r="G1346" s="12"/>
      <c r="H1346" s="12"/>
      <c r="I1346" s="12"/>
      <c r="J1346" s="12"/>
      <c r="K1346" s="12"/>
      <c r="L1346" s="12"/>
      <c r="M1346" s="49"/>
      <c r="N1346" s="49"/>
      <c r="O1346" s="12"/>
      <c r="P1346" s="12"/>
      <c r="Q1346" s="12"/>
      <c r="R1346" s="12"/>
      <c r="S1346" s="12"/>
      <c r="T1346" s="12"/>
    </row>
    <row r="1347" spans="1:20" s="1" customFormat="1" x14ac:dyDescent="0.4">
      <c r="A1347" s="12"/>
      <c r="B1347" s="12"/>
      <c r="C1347" s="42"/>
      <c r="D1347" s="12"/>
      <c r="E1347" s="12"/>
      <c r="F1347" s="12"/>
      <c r="G1347" s="12"/>
      <c r="H1347" s="12"/>
      <c r="I1347" s="12"/>
      <c r="J1347" s="12"/>
      <c r="K1347" s="12"/>
      <c r="L1347" s="12"/>
      <c r="M1347" s="49"/>
      <c r="N1347" s="49"/>
      <c r="O1347" s="12"/>
      <c r="P1347" s="12"/>
      <c r="Q1347" s="12"/>
      <c r="R1347" s="12"/>
      <c r="S1347" s="12"/>
      <c r="T1347" s="12"/>
    </row>
    <row r="1348" spans="1:20" s="1" customFormat="1" x14ac:dyDescent="0.4">
      <c r="A1348" s="12"/>
      <c r="B1348" s="12"/>
      <c r="C1348" s="42"/>
      <c r="D1348" s="12"/>
      <c r="E1348" s="12"/>
      <c r="F1348" s="12"/>
      <c r="G1348" s="12"/>
      <c r="H1348" s="12"/>
      <c r="I1348" s="12"/>
      <c r="J1348" s="12"/>
      <c r="K1348" s="12"/>
      <c r="L1348" s="12"/>
      <c r="M1348" s="49"/>
      <c r="N1348" s="49"/>
      <c r="O1348" s="12"/>
      <c r="P1348" s="12"/>
      <c r="Q1348" s="12"/>
      <c r="R1348" s="12"/>
      <c r="S1348" s="12"/>
      <c r="T1348" s="12"/>
    </row>
    <row r="1349" spans="1:20" s="1" customFormat="1" x14ac:dyDescent="0.4">
      <c r="A1349" s="12"/>
      <c r="B1349" s="12"/>
      <c r="C1349" s="42"/>
      <c r="D1349" s="12"/>
      <c r="E1349" s="12"/>
      <c r="F1349" s="12"/>
      <c r="G1349" s="12"/>
      <c r="H1349" s="12"/>
      <c r="I1349" s="12"/>
      <c r="J1349" s="12"/>
      <c r="K1349" s="12"/>
      <c r="L1349" s="12"/>
      <c r="M1349" s="49"/>
      <c r="N1349" s="49"/>
      <c r="O1349" s="12"/>
      <c r="P1349" s="12"/>
      <c r="Q1349" s="12"/>
      <c r="R1349" s="12"/>
      <c r="S1349" s="12"/>
      <c r="T1349" s="12"/>
    </row>
    <row r="1350" spans="1:20" s="1" customFormat="1" x14ac:dyDescent="0.4">
      <c r="A1350" s="12"/>
      <c r="B1350" s="12"/>
      <c r="C1350" s="42"/>
      <c r="D1350" s="12"/>
      <c r="E1350" s="12"/>
      <c r="F1350" s="12"/>
      <c r="G1350" s="12"/>
      <c r="H1350" s="12"/>
      <c r="I1350" s="12"/>
      <c r="J1350" s="12"/>
      <c r="K1350" s="12"/>
      <c r="L1350" s="12"/>
      <c r="M1350" s="49"/>
      <c r="N1350" s="49"/>
      <c r="O1350" s="12"/>
      <c r="P1350" s="12"/>
      <c r="Q1350" s="12"/>
      <c r="R1350" s="12"/>
      <c r="S1350" s="12"/>
      <c r="T1350" s="12"/>
    </row>
    <row r="1351" spans="1:20" s="1" customFormat="1" x14ac:dyDescent="0.4">
      <c r="A1351" s="12"/>
      <c r="B1351" s="12"/>
      <c r="C1351" s="42"/>
      <c r="D1351" s="12"/>
      <c r="E1351" s="12"/>
      <c r="F1351" s="12"/>
      <c r="G1351" s="12"/>
      <c r="H1351" s="12"/>
      <c r="I1351" s="12"/>
      <c r="J1351" s="12"/>
      <c r="K1351" s="12"/>
      <c r="L1351" s="12"/>
      <c r="M1351" s="49"/>
      <c r="N1351" s="49"/>
      <c r="O1351" s="12"/>
      <c r="P1351" s="12"/>
      <c r="Q1351" s="12"/>
      <c r="R1351" s="12"/>
      <c r="S1351" s="12"/>
      <c r="T1351" s="12"/>
    </row>
    <row r="1352" spans="1:20" s="1" customFormat="1" x14ac:dyDescent="0.4">
      <c r="A1352" s="12"/>
      <c r="B1352" s="12"/>
      <c r="C1352" s="42"/>
      <c r="D1352" s="12"/>
      <c r="E1352" s="12"/>
      <c r="F1352" s="12"/>
      <c r="G1352" s="12"/>
      <c r="H1352" s="12"/>
      <c r="I1352" s="12"/>
      <c r="J1352" s="12"/>
      <c r="K1352" s="12"/>
      <c r="L1352" s="12"/>
      <c r="M1352" s="49"/>
      <c r="N1352" s="49"/>
      <c r="O1352" s="12"/>
      <c r="P1352" s="12"/>
      <c r="Q1352" s="12"/>
      <c r="R1352" s="12"/>
      <c r="S1352" s="12"/>
      <c r="T1352" s="12"/>
    </row>
    <row r="1353" spans="1:20" s="1" customFormat="1" x14ac:dyDescent="0.4">
      <c r="A1353" s="12"/>
      <c r="B1353" s="12"/>
      <c r="C1353" s="42"/>
      <c r="D1353" s="12"/>
      <c r="E1353" s="12"/>
      <c r="F1353" s="12"/>
      <c r="G1353" s="12"/>
      <c r="H1353" s="12"/>
      <c r="I1353" s="12"/>
      <c r="J1353" s="12"/>
      <c r="K1353" s="12"/>
      <c r="L1353" s="12"/>
      <c r="M1353" s="49"/>
      <c r="N1353" s="49"/>
      <c r="O1353" s="12"/>
      <c r="P1353" s="12"/>
      <c r="Q1353" s="12"/>
      <c r="R1353" s="12"/>
      <c r="S1353" s="12"/>
      <c r="T1353" s="12"/>
    </row>
    <row r="1354" spans="1:20" s="1" customFormat="1" x14ac:dyDescent="0.4">
      <c r="A1354" s="12"/>
      <c r="B1354" s="12"/>
      <c r="C1354" s="42"/>
      <c r="D1354" s="12"/>
      <c r="E1354" s="12"/>
      <c r="F1354" s="12"/>
      <c r="G1354" s="12"/>
      <c r="H1354" s="12"/>
      <c r="I1354" s="12"/>
      <c r="J1354" s="12"/>
      <c r="K1354" s="12"/>
      <c r="L1354" s="12"/>
      <c r="M1354" s="49"/>
      <c r="N1354" s="49"/>
      <c r="O1354" s="12"/>
      <c r="P1354" s="12"/>
      <c r="Q1354" s="12"/>
      <c r="R1354" s="12"/>
      <c r="S1354" s="12"/>
      <c r="T1354" s="12"/>
    </row>
    <row r="1355" spans="1:20" s="1" customFormat="1" x14ac:dyDescent="0.4">
      <c r="A1355" s="12"/>
      <c r="B1355" s="12"/>
      <c r="C1355" s="42"/>
      <c r="D1355" s="12"/>
      <c r="E1355" s="12"/>
      <c r="F1355" s="12"/>
      <c r="G1355" s="12"/>
      <c r="H1355" s="12"/>
      <c r="I1355" s="12"/>
      <c r="J1355" s="12"/>
      <c r="K1355" s="12"/>
      <c r="L1355" s="12"/>
      <c r="M1355" s="49"/>
      <c r="N1355" s="49"/>
      <c r="O1355" s="12"/>
      <c r="P1355" s="12"/>
      <c r="Q1355" s="12"/>
      <c r="R1355" s="12"/>
      <c r="S1355" s="12"/>
      <c r="T1355" s="12"/>
    </row>
    <row r="1356" spans="1:20" s="1" customFormat="1" x14ac:dyDescent="0.4">
      <c r="A1356" s="12"/>
      <c r="B1356" s="12"/>
      <c r="C1356" s="42"/>
      <c r="D1356" s="12"/>
      <c r="E1356" s="12"/>
      <c r="F1356" s="12"/>
      <c r="G1356" s="12"/>
      <c r="H1356" s="12"/>
      <c r="I1356" s="12"/>
      <c r="J1356" s="12"/>
      <c r="K1356" s="12"/>
      <c r="L1356" s="12"/>
      <c r="M1356" s="49"/>
      <c r="N1356" s="49"/>
      <c r="O1356" s="12"/>
      <c r="P1356" s="12"/>
      <c r="Q1356" s="12"/>
      <c r="R1356" s="12"/>
      <c r="S1356" s="12"/>
      <c r="T1356" s="12"/>
    </row>
    <row r="1357" spans="1:20" s="1" customFormat="1" x14ac:dyDescent="0.4">
      <c r="A1357" s="12"/>
      <c r="B1357" s="12"/>
      <c r="C1357" s="42"/>
      <c r="D1357" s="12"/>
      <c r="E1357" s="12"/>
      <c r="F1357" s="12"/>
      <c r="G1357" s="12"/>
      <c r="H1357" s="12"/>
      <c r="I1357" s="12"/>
      <c r="J1357" s="12"/>
      <c r="K1357" s="12"/>
      <c r="L1357" s="12"/>
      <c r="M1357" s="49"/>
      <c r="N1357" s="49"/>
      <c r="O1357" s="12"/>
      <c r="P1357" s="12"/>
      <c r="Q1357" s="12"/>
      <c r="R1357" s="12"/>
      <c r="S1357" s="12"/>
      <c r="T1357" s="12"/>
    </row>
    <row r="1358" spans="1:20" s="1" customFormat="1" x14ac:dyDescent="0.4">
      <c r="A1358" s="12"/>
      <c r="B1358" s="12"/>
      <c r="C1358" s="42"/>
      <c r="D1358" s="12"/>
      <c r="E1358" s="12"/>
      <c r="F1358" s="12"/>
      <c r="G1358" s="12"/>
      <c r="H1358" s="12"/>
      <c r="I1358" s="12"/>
      <c r="J1358" s="12"/>
      <c r="K1358" s="12"/>
      <c r="L1358" s="12"/>
      <c r="M1358" s="49"/>
      <c r="N1358" s="49"/>
      <c r="O1358" s="12"/>
      <c r="P1358" s="12"/>
      <c r="Q1358" s="12"/>
      <c r="R1358" s="12"/>
      <c r="S1358" s="12"/>
      <c r="T1358" s="12"/>
    </row>
    <row r="1359" spans="1:20" s="1" customFormat="1" x14ac:dyDescent="0.4">
      <c r="A1359" s="12"/>
      <c r="B1359" s="12"/>
      <c r="C1359" s="42"/>
      <c r="D1359" s="12"/>
      <c r="E1359" s="12"/>
      <c r="F1359" s="12"/>
      <c r="G1359" s="12"/>
      <c r="H1359" s="12"/>
      <c r="I1359" s="12"/>
      <c r="J1359" s="12"/>
      <c r="K1359" s="12"/>
      <c r="L1359" s="12"/>
      <c r="M1359" s="49"/>
      <c r="N1359" s="49"/>
      <c r="O1359" s="12"/>
      <c r="P1359" s="12"/>
      <c r="Q1359" s="12"/>
      <c r="R1359" s="12"/>
      <c r="S1359" s="12"/>
      <c r="T1359" s="12"/>
    </row>
    <row r="1360" spans="1:20" s="1" customFormat="1" x14ac:dyDescent="0.4">
      <c r="A1360" s="12"/>
      <c r="B1360" s="12"/>
      <c r="C1360" s="42"/>
      <c r="D1360" s="12"/>
      <c r="E1360" s="12"/>
      <c r="F1360" s="12"/>
      <c r="G1360" s="12"/>
      <c r="H1360" s="12"/>
      <c r="I1360" s="12"/>
      <c r="J1360" s="12"/>
      <c r="K1360" s="12"/>
      <c r="L1360" s="12"/>
      <c r="M1360" s="49"/>
      <c r="N1360" s="49"/>
      <c r="O1360" s="12"/>
      <c r="P1360" s="12"/>
      <c r="Q1360" s="12"/>
      <c r="R1360" s="12"/>
      <c r="S1360" s="12"/>
      <c r="T1360" s="12"/>
    </row>
    <row r="1361" spans="1:20" s="1" customFormat="1" x14ac:dyDescent="0.4">
      <c r="A1361" s="12"/>
      <c r="B1361" s="12"/>
      <c r="C1361" s="42"/>
      <c r="D1361" s="12"/>
      <c r="E1361" s="12"/>
      <c r="F1361" s="12"/>
      <c r="G1361" s="12"/>
      <c r="H1361" s="12"/>
      <c r="I1361" s="12"/>
      <c r="J1361" s="12"/>
      <c r="K1361" s="12"/>
      <c r="L1361" s="12"/>
      <c r="M1361" s="49"/>
      <c r="N1361" s="49"/>
      <c r="O1361" s="12"/>
      <c r="P1361" s="12"/>
      <c r="Q1361" s="12"/>
      <c r="R1361" s="12"/>
      <c r="S1361" s="12"/>
      <c r="T1361" s="12"/>
    </row>
    <row r="1362" spans="1:20" s="1" customFormat="1" x14ac:dyDescent="0.4">
      <c r="A1362" s="12"/>
      <c r="B1362" s="12"/>
      <c r="C1362" s="42"/>
      <c r="D1362" s="12"/>
      <c r="E1362" s="12"/>
      <c r="F1362" s="12"/>
      <c r="G1362" s="12"/>
      <c r="H1362" s="12"/>
      <c r="I1362" s="12"/>
      <c r="J1362" s="12"/>
      <c r="K1362" s="12"/>
      <c r="L1362" s="12"/>
      <c r="M1362" s="49"/>
      <c r="N1362" s="49"/>
      <c r="O1362" s="12"/>
      <c r="P1362" s="12"/>
      <c r="Q1362" s="12"/>
      <c r="R1362" s="12"/>
      <c r="S1362" s="12"/>
      <c r="T1362" s="12"/>
    </row>
    <row r="1363" spans="1:20" s="1" customFormat="1" x14ac:dyDescent="0.4">
      <c r="A1363" s="12"/>
      <c r="B1363" s="12"/>
      <c r="C1363" s="42"/>
      <c r="D1363" s="12"/>
      <c r="E1363" s="12"/>
      <c r="F1363" s="12"/>
      <c r="G1363" s="12"/>
      <c r="H1363" s="12"/>
      <c r="I1363" s="12"/>
      <c r="J1363" s="12"/>
      <c r="K1363" s="12"/>
      <c r="L1363" s="12"/>
      <c r="M1363" s="49"/>
      <c r="N1363" s="49"/>
      <c r="O1363" s="12"/>
      <c r="P1363" s="12"/>
      <c r="Q1363" s="12"/>
      <c r="R1363" s="12"/>
      <c r="S1363" s="12"/>
      <c r="T1363" s="12"/>
    </row>
    <row r="1364" spans="1:20" s="1" customFormat="1" x14ac:dyDescent="0.4">
      <c r="A1364" s="12"/>
      <c r="B1364" s="12"/>
      <c r="C1364" s="42"/>
      <c r="D1364" s="12"/>
      <c r="E1364" s="12"/>
      <c r="F1364" s="12"/>
      <c r="G1364" s="12"/>
      <c r="H1364" s="12"/>
      <c r="I1364" s="12"/>
      <c r="J1364" s="12"/>
      <c r="K1364" s="12"/>
      <c r="L1364" s="12"/>
      <c r="M1364" s="49"/>
      <c r="N1364" s="49"/>
      <c r="O1364" s="12"/>
      <c r="P1364" s="12"/>
      <c r="Q1364" s="12"/>
      <c r="R1364" s="12"/>
      <c r="S1364" s="12"/>
      <c r="T1364" s="12"/>
    </row>
    <row r="1365" spans="1:20" s="1" customFormat="1" x14ac:dyDescent="0.4">
      <c r="A1365" s="12"/>
      <c r="B1365" s="12"/>
      <c r="C1365" s="42"/>
      <c r="D1365" s="12"/>
      <c r="E1365" s="12"/>
      <c r="F1365" s="12"/>
      <c r="G1365" s="12"/>
      <c r="H1365" s="12"/>
      <c r="I1365" s="12"/>
      <c r="J1365" s="12"/>
      <c r="K1365" s="12"/>
      <c r="L1365" s="12"/>
      <c r="M1365" s="49"/>
      <c r="N1365" s="49"/>
      <c r="O1365" s="12"/>
      <c r="P1365" s="12"/>
      <c r="Q1365" s="12"/>
      <c r="R1365" s="12"/>
      <c r="S1365" s="12"/>
      <c r="T1365" s="12"/>
    </row>
    <row r="1366" spans="1:20" s="1" customFormat="1" x14ac:dyDescent="0.4">
      <c r="A1366" s="12"/>
      <c r="B1366" s="12"/>
      <c r="C1366" s="42"/>
      <c r="D1366" s="12"/>
      <c r="E1366" s="12"/>
      <c r="F1366" s="12"/>
      <c r="G1366" s="12"/>
      <c r="H1366" s="12"/>
      <c r="I1366" s="12"/>
      <c r="J1366" s="12"/>
      <c r="K1366" s="12"/>
      <c r="L1366" s="12"/>
      <c r="M1366" s="49"/>
      <c r="N1366" s="49"/>
      <c r="O1366" s="12"/>
      <c r="P1366" s="12"/>
      <c r="Q1366" s="12"/>
      <c r="R1366" s="12"/>
      <c r="S1366" s="12"/>
      <c r="T1366" s="12"/>
    </row>
    <row r="1367" spans="1:20" s="1" customFormat="1" x14ac:dyDescent="0.4">
      <c r="A1367" s="12"/>
      <c r="B1367" s="12"/>
      <c r="C1367" s="42"/>
      <c r="D1367" s="12"/>
      <c r="E1367" s="12"/>
      <c r="F1367" s="12"/>
      <c r="G1367" s="12"/>
      <c r="H1367" s="12"/>
      <c r="I1367" s="12"/>
      <c r="J1367" s="12"/>
      <c r="K1367" s="12"/>
      <c r="L1367" s="12"/>
      <c r="M1367" s="49"/>
      <c r="N1367" s="49"/>
      <c r="O1367" s="12"/>
      <c r="P1367" s="12"/>
      <c r="Q1367" s="12"/>
      <c r="R1367" s="12"/>
      <c r="S1367" s="12"/>
      <c r="T1367" s="12"/>
    </row>
    <row r="1368" spans="1:20" s="1" customFormat="1" x14ac:dyDescent="0.4">
      <c r="A1368" s="12"/>
      <c r="B1368" s="12"/>
      <c r="C1368" s="42"/>
      <c r="D1368" s="12"/>
      <c r="E1368" s="12"/>
      <c r="F1368" s="12"/>
      <c r="G1368" s="12"/>
      <c r="H1368" s="12"/>
      <c r="I1368" s="12"/>
      <c r="J1368" s="12"/>
      <c r="K1368" s="12"/>
      <c r="L1368" s="12"/>
      <c r="M1368" s="49"/>
      <c r="N1368" s="49"/>
      <c r="O1368" s="12"/>
      <c r="P1368" s="12"/>
      <c r="Q1368" s="12"/>
      <c r="R1368" s="12"/>
      <c r="S1368" s="12"/>
      <c r="T1368" s="12"/>
    </row>
    <row r="1369" spans="1:20" s="1" customFormat="1" x14ac:dyDescent="0.4">
      <c r="A1369" s="12"/>
      <c r="B1369" s="12"/>
      <c r="C1369" s="42"/>
      <c r="D1369" s="12"/>
      <c r="E1369" s="12"/>
      <c r="F1369" s="12"/>
      <c r="G1369" s="12"/>
      <c r="H1369" s="12"/>
      <c r="I1369" s="12"/>
      <c r="J1369" s="12"/>
      <c r="K1369" s="12"/>
      <c r="L1369" s="12"/>
      <c r="M1369" s="49"/>
      <c r="N1369" s="49"/>
      <c r="O1369" s="12"/>
      <c r="P1369" s="12"/>
      <c r="Q1369" s="12"/>
      <c r="R1369" s="12"/>
      <c r="S1369" s="12"/>
      <c r="T1369" s="12"/>
    </row>
    <row r="1370" spans="1:20" s="1" customFormat="1" x14ac:dyDescent="0.4">
      <c r="A1370" s="12"/>
      <c r="B1370" s="12"/>
      <c r="C1370" s="42"/>
      <c r="D1370" s="12"/>
      <c r="E1370" s="12"/>
      <c r="F1370" s="12"/>
      <c r="G1370" s="12"/>
      <c r="H1370" s="12"/>
      <c r="I1370" s="12"/>
      <c r="J1370" s="12"/>
      <c r="K1370" s="12"/>
      <c r="L1370" s="12"/>
      <c r="M1370" s="49"/>
      <c r="N1370" s="49"/>
      <c r="O1370" s="12"/>
      <c r="P1370" s="12"/>
      <c r="Q1370" s="12"/>
      <c r="R1370" s="12"/>
      <c r="S1370" s="12"/>
      <c r="T1370" s="12"/>
    </row>
    <row r="1371" spans="1:20" s="1" customFormat="1" x14ac:dyDescent="0.4">
      <c r="A1371" s="12"/>
      <c r="B1371" s="12"/>
      <c r="C1371" s="42"/>
      <c r="D1371" s="12"/>
      <c r="E1371" s="12"/>
      <c r="F1371" s="12"/>
      <c r="G1371" s="12"/>
      <c r="H1371" s="12"/>
      <c r="I1371" s="12"/>
      <c r="J1371" s="12"/>
      <c r="K1371" s="12"/>
      <c r="L1371" s="12"/>
      <c r="M1371" s="49"/>
      <c r="N1371" s="49"/>
      <c r="O1371" s="12"/>
      <c r="P1371" s="12"/>
      <c r="Q1371" s="12"/>
      <c r="R1371" s="12"/>
      <c r="S1371" s="12"/>
      <c r="T1371" s="12"/>
    </row>
    <row r="1372" spans="1:20" s="1" customFormat="1" x14ac:dyDescent="0.4">
      <c r="A1372" s="12"/>
      <c r="B1372" s="12"/>
      <c r="C1372" s="42"/>
      <c r="D1372" s="12"/>
      <c r="E1372" s="12"/>
      <c r="F1372" s="12"/>
      <c r="G1372" s="12"/>
      <c r="H1372" s="12"/>
      <c r="I1372" s="12"/>
      <c r="J1372" s="12"/>
      <c r="K1372" s="12"/>
      <c r="L1372" s="12"/>
      <c r="M1372" s="49"/>
      <c r="N1372" s="49"/>
      <c r="O1372" s="12"/>
      <c r="P1372" s="12"/>
      <c r="Q1372" s="12"/>
      <c r="R1372" s="12"/>
      <c r="S1372" s="12"/>
      <c r="T1372" s="12"/>
    </row>
    <row r="1373" spans="1:20" s="1" customFormat="1" x14ac:dyDescent="0.4">
      <c r="A1373" s="12"/>
      <c r="B1373" s="12"/>
      <c r="C1373" s="42"/>
      <c r="D1373" s="12"/>
      <c r="E1373" s="12"/>
      <c r="F1373" s="12"/>
      <c r="G1373" s="12"/>
      <c r="H1373" s="12"/>
      <c r="I1373" s="12"/>
      <c r="J1373" s="12"/>
      <c r="K1373" s="12"/>
      <c r="L1373" s="12"/>
      <c r="M1373" s="49"/>
      <c r="N1373" s="49"/>
      <c r="O1373" s="12"/>
      <c r="P1373" s="12"/>
      <c r="Q1373" s="12"/>
      <c r="R1373" s="12"/>
      <c r="S1373" s="12"/>
      <c r="T1373" s="12"/>
    </row>
    <row r="1374" spans="1:20" s="1" customFormat="1" x14ac:dyDescent="0.4">
      <c r="A1374" s="12"/>
      <c r="B1374" s="12"/>
      <c r="C1374" s="42"/>
      <c r="D1374" s="12"/>
      <c r="E1374" s="12"/>
      <c r="F1374" s="12"/>
      <c r="G1374" s="12"/>
      <c r="H1374" s="12"/>
      <c r="I1374" s="12"/>
      <c r="J1374" s="12"/>
      <c r="K1374" s="12"/>
      <c r="L1374" s="12"/>
      <c r="M1374" s="49"/>
      <c r="N1374" s="49"/>
      <c r="O1374" s="12"/>
      <c r="P1374" s="12"/>
      <c r="Q1374" s="12"/>
      <c r="R1374" s="12"/>
      <c r="S1374" s="12"/>
      <c r="T1374" s="12"/>
    </row>
    <row r="1375" spans="1:20" s="1" customFormat="1" x14ac:dyDescent="0.4">
      <c r="A1375" s="12"/>
      <c r="B1375" s="12"/>
      <c r="C1375" s="42"/>
      <c r="D1375" s="12"/>
      <c r="E1375" s="12"/>
      <c r="F1375" s="12"/>
      <c r="G1375" s="12"/>
      <c r="H1375" s="12"/>
      <c r="I1375" s="12"/>
      <c r="J1375" s="12"/>
      <c r="K1375" s="12"/>
      <c r="L1375" s="12"/>
      <c r="M1375" s="49"/>
      <c r="N1375" s="49"/>
      <c r="O1375" s="12"/>
      <c r="P1375" s="12"/>
      <c r="Q1375" s="12"/>
      <c r="R1375" s="12"/>
      <c r="S1375" s="12"/>
      <c r="T1375" s="12"/>
    </row>
    <row r="1376" spans="1:20" s="1" customFormat="1" x14ac:dyDescent="0.4">
      <c r="A1376" s="12"/>
      <c r="B1376" s="12"/>
      <c r="C1376" s="42"/>
      <c r="D1376" s="12"/>
      <c r="E1376" s="12"/>
      <c r="F1376" s="12"/>
      <c r="G1376" s="12"/>
      <c r="H1376" s="12"/>
      <c r="I1376" s="12"/>
      <c r="J1376" s="12"/>
      <c r="K1376" s="12"/>
      <c r="L1376" s="12"/>
      <c r="M1376" s="49"/>
      <c r="N1376" s="49"/>
      <c r="O1376" s="12"/>
      <c r="P1376" s="12"/>
      <c r="Q1376" s="12"/>
      <c r="R1376" s="12"/>
      <c r="S1376" s="12"/>
      <c r="T1376" s="12"/>
    </row>
    <row r="1377" spans="1:20" s="1" customFormat="1" x14ac:dyDescent="0.4">
      <c r="A1377" s="12"/>
      <c r="B1377" s="12"/>
      <c r="C1377" s="42"/>
      <c r="D1377" s="12"/>
      <c r="E1377" s="12"/>
      <c r="F1377" s="12"/>
      <c r="G1377" s="12"/>
      <c r="H1377" s="12"/>
      <c r="I1377" s="12"/>
      <c r="J1377" s="12"/>
      <c r="K1377" s="12"/>
      <c r="L1377" s="12"/>
      <c r="M1377" s="49"/>
      <c r="N1377" s="49"/>
      <c r="O1377" s="12"/>
      <c r="P1377" s="12"/>
      <c r="Q1377" s="12"/>
      <c r="R1377" s="12"/>
      <c r="S1377" s="12"/>
      <c r="T1377" s="12"/>
    </row>
    <row r="1378" spans="1:20" s="1" customFormat="1" x14ac:dyDescent="0.4">
      <c r="A1378" s="12"/>
      <c r="B1378" s="12"/>
      <c r="C1378" s="42"/>
      <c r="D1378" s="12"/>
      <c r="E1378" s="12"/>
      <c r="F1378" s="12"/>
      <c r="G1378" s="12"/>
      <c r="H1378" s="12"/>
      <c r="I1378" s="12"/>
      <c r="J1378" s="12"/>
      <c r="K1378" s="12"/>
      <c r="L1378" s="12"/>
      <c r="M1378" s="49"/>
      <c r="N1378" s="49"/>
      <c r="O1378" s="12"/>
      <c r="P1378" s="12"/>
      <c r="Q1378" s="12"/>
      <c r="R1378" s="12"/>
      <c r="S1378" s="12"/>
      <c r="T1378" s="12"/>
    </row>
    <row r="1379" spans="1:20" s="1" customFormat="1" x14ac:dyDescent="0.4">
      <c r="A1379" s="12"/>
      <c r="B1379" s="12"/>
      <c r="C1379" s="42"/>
      <c r="D1379" s="12"/>
      <c r="E1379" s="12"/>
      <c r="F1379" s="12"/>
      <c r="G1379" s="12"/>
      <c r="H1379" s="12"/>
      <c r="I1379" s="12"/>
      <c r="J1379" s="12"/>
      <c r="K1379" s="12"/>
      <c r="L1379" s="12"/>
      <c r="M1379" s="49"/>
      <c r="N1379" s="49"/>
      <c r="O1379" s="12"/>
      <c r="P1379" s="12"/>
      <c r="Q1379" s="12"/>
      <c r="R1379" s="12"/>
      <c r="S1379" s="12"/>
      <c r="T1379" s="12"/>
    </row>
    <row r="1380" spans="1:20" s="1" customFormat="1" x14ac:dyDescent="0.4">
      <c r="A1380" s="12"/>
      <c r="B1380" s="12"/>
      <c r="C1380" s="42"/>
      <c r="D1380" s="12"/>
      <c r="E1380" s="12"/>
      <c r="F1380" s="12"/>
      <c r="G1380" s="12"/>
      <c r="H1380" s="12"/>
      <c r="I1380" s="12"/>
      <c r="J1380" s="12"/>
      <c r="K1380" s="12"/>
      <c r="L1380" s="12"/>
      <c r="M1380" s="49"/>
      <c r="N1380" s="49"/>
      <c r="O1380" s="12"/>
      <c r="P1380" s="12"/>
      <c r="Q1380" s="12"/>
      <c r="R1380" s="12"/>
      <c r="S1380" s="12"/>
      <c r="T1380" s="12"/>
    </row>
    <row r="1381" spans="1:20" s="1" customFormat="1" x14ac:dyDescent="0.4">
      <c r="A1381" s="12"/>
      <c r="B1381" s="12"/>
      <c r="C1381" s="42"/>
      <c r="D1381" s="12"/>
      <c r="E1381" s="12"/>
      <c r="F1381" s="12"/>
      <c r="G1381" s="12"/>
      <c r="H1381" s="12"/>
      <c r="I1381" s="12"/>
      <c r="J1381" s="12"/>
      <c r="K1381" s="12"/>
      <c r="L1381" s="12"/>
      <c r="M1381" s="49"/>
      <c r="N1381" s="49"/>
      <c r="O1381" s="12"/>
      <c r="P1381" s="12"/>
      <c r="Q1381" s="12"/>
      <c r="R1381" s="12"/>
      <c r="S1381" s="12"/>
      <c r="T1381" s="12"/>
    </row>
    <row r="1382" spans="1:20" s="1" customFormat="1" x14ac:dyDescent="0.4">
      <c r="A1382" s="12"/>
      <c r="B1382" s="12"/>
      <c r="C1382" s="42"/>
      <c r="D1382" s="12"/>
      <c r="E1382" s="12"/>
      <c r="F1382" s="12"/>
      <c r="G1382" s="12"/>
      <c r="H1382" s="12"/>
      <c r="I1382" s="12"/>
      <c r="J1382" s="12"/>
      <c r="K1382" s="12"/>
      <c r="L1382" s="12"/>
      <c r="M1382" s="49"/>
      <c r="N1382" s="49"/>
      <c r="O1382" s="12"/>
      <c r="P1382" s="12"/>
      <c r="Q1382" s="12"/>
      <c r="R1382" s="12"/>
      <c r="S1382" s="12"/>
      <c r="T1382" s="12"/>
    </row>
    <row r="1383" spans="1:20" s="1" customFormat="1" x14ac:dyDescent="0.4">
      <c r="A1383" s="12"/>
      <c r="B1383" s="12"/>
      <c r="C1383" s="42"/>
      <c r="D1383" s="12"/>
      <c r="E1383" s="12"/>
      <c r="F1383" s="12"/>
      <c r="G1383" s="12"/>
      <c r="H1383" s="12"/>
      <c r="I1383" s="12"/>
      <c r="J1383" s="12"/>
      <c r="K1383" s="12"/>
      <c r="L1383" s="12"/>
      <c r="M1383" s="49"/>
      <c r="N1383" s="49"/>
      <c r="O1383" s="12"/>
      <c r="P1383" s="12"/>
      <c r="Q1383" s="12"/>
      <c r="R1383" s="12"/>
      <c r="S1383" s="12"/>
      <c r="T1383" s="12"/>
    </row>
    <row r="1384" spans="1:20" s="1" customFormat="1" x14ac:dyDescent="0.4">
      <c r="A1384" s="12"/>
      <c r="B1384" s="12"/>
      <c r="C1384" s="42"/>
      <c r="D1384" s="12"/>
      <c r="E1384" s="12"/>
      <c r="F1384" s="12"/>
      <c r="G1384" s="12"/>
      <c r="H1384" s="12"/>
      <c r="I1384" s="12"/>
      <c r="J1384" s="12"/>
      <c r="K1384" s="12"/>
      <c r="L1384" s="12"/>
      <c r="M1384" s="49"/>
      <c r="N1384" s="49"/>
      <c r="O1384" s="12"/>
      <c r="P1384" s="12"/>
      <c r="Q1384" s="12"/>
      <c r="R1384" s="12"/>
      <c r="S1384" s="12"/>
      <c r="T1384" s="12"/>
    </row>
    <row r="1385" spans="1:20" s="1" customFormat="1" x14ac:dyDescent="0.4">
      <c r="A1385" s="12"/>
      <c r="B1385" s="12"/>
      <c r="C1385" s="42"/>
      <c r="D1385" s="12"/>
      <c r="E1385" s="12"/>
      <c r="F1385" s="12"/>
      <c r="G1385" s="12"/>
      <c r="H1385" s="12"/>
      <c r="I1385" s="12"/>
      <c r="J1385" s="12"/>
      <c r="K1385" s="12"/>
      <c r="L1385" s="12"/>
      <c r="M1385" s="49"/>
      <c r="N1385" s="49"/>
      <c r="O1385" s="12"/>
      <c r="P1385" s="12"/>
      <c r="Q1385" s="12"/>
      <c r="R1385" s="12"/>
      <c r="S1385" s="12"/>
      <c r="T1385" s="12"/>
    </row>
    <row r="1386" spans="1:20" s="1" customFormat="1" x14ac:dyDescent="0.4">
      <c r="A1386" s="12"/>
      <c r="B1386" s="12"/>
      <c r="C1386" s="42"/>
      <c r="D1386" s="12"/>
      <c r="E1386" s="12"/>
      <c r="F1386" s="12"/>
      <c r="G1386" s="12"/>
      <c r="H1386" s="12"/>
      <c r="I1386" s="12"/>
      <c r="J1386" s="12"/>
      <c r="K1386" s="12"/>
      <c r="L1386" s="12"/>
      <c r="M1386" s="49"/>
      <c r="N1386" s="49"/>
      <c r="O1386" s="12"/>
      <c r="P1386" s="12"/>
      <c r="Q1386" s="12"/>
      <c r="R1386" s="12"/>
      <c r="S1386" s="12"/>
      <c r="T1386" s="12"/>
    </row>
    <row r="1387" spans="1:20" s="1" customFormat="1" x14ac:dyDescent="0.4">
      <c r="A1387" s="12"/>
      <c r="B1387" s="12"/>
      <c r="C1387" s="42"/>
      <c r="D1387" s="12"/>
      <c r="E1387" s="12"/>
      <c r="F1387" s="12"/>
      <c r="G1387" s="12"/>
      <c r="H1387" s="12"/>
      <c r="I1387" s="12"/>
      <c r="J1387" s="12"/>
      <c r="K1387" s="12"/>
      <c r="L1387" s="12"/>
      <c r="M1387" s="49"/>
      <c r="N1387" s="49"/>
      <c r="O1387" s="12"/>
      <c r="P1387" s="12"/>
      <c r="Q1387" s="12"/>
      <c r="R1387" s="12"/>
      <c r="S1387" s="12"/>
      <c r="T1387" s="12"/>
    </row>
    <row r="1388" spans="1:20" s="1" customFormat="1" x14ac:dyDescent="0.4">
      <c r="A1388" s="12"/>
      <c r="B1388" s="12"/>
      <c r="C1388" s="42"/>
      <c r="D1388" s="12"/>
      <c r="E1388" s="12"/>
      <c r="F1388" s="12"/>
      <c r="G1388" s="12"/>
      <c r="H1388" s="12"/>
      <c r="I1388" s="12"/>
      <c r="J1388" s="12"/>
      <c r="K1388" s="12"/>
      <c r="L1388" s="12"/>
      <c r="M1388" s="49"/>
      <c r="N1388" s="49"/>
      <c r="O1388" s="12"/>
      <c r="P1388" s="12"/>
      <c r="Q1388" s="12"/>
      <c r="R1388" s="12"/>
      <c r="S1388" s="12"/>
      <c r="T1388" s="12"/>
    </row>
    <row r="1389" spans="1:20" s="1" customFormat="1" x14ac:dyDescent="0.4">
      <c r="A1389" s="12"/>
      <c r="B1389" s="12"/>
      <c r="C1389" s="42"/>
      <c r="D1389" s="12"/>
      <c r="E1389" s="12"/>
      <c r="F1389" s="12"/>
      <c r="G1389" s="12"/>
      <c r="H1389" s="12"/>
      <c r="I1389" s="12"/>
      <c r="J1389" s="12"/>
      <c r="K1389" s="12"/>
      <c r="L1389" s="12"/>
      <c r="M1389" s="49"/>
      <c r="N1389" s="49"/>
      <c r="O1389" s="12"/>
      <c r="P1389" s="12"/>
      <c r="Q1389" s="12"/>
      <c r="R1389" s="12"/>
      <c r="S1389" s="12"/>
      <c r="T1389" s="12"/>
    </row>
    <row r="1390" spans="1:20" s="1" customFormat="1" x14ac:dyDescent="0.4">
      <c r="A1390" s="12"/>
      <c r="B1390" s="12"/>
      <c r="C1390" s="42"/>
      <c r="D1390" s="12"/>
      <c r="E1390" s="12"/>
      <c r="F1390" s="12"/>
      <c r="G1390" s="12"/>
      <c r="H1390" s="12"/>
      <c r="I1390" s="12"/>
      <c r="J1390" s="12"/>
      <c r="K1390" s="12"/>
      <c r="L1390" s="12"/>
      <c r="M1390" s="49"/>
      <c r="N1390" s="49"/>
      <c r="O1390" s="12"/>
      <c r="P1390" s="12"/>
      <c r="Q1390" s="12"/>
      <c r="R1390" s="12"/>
      <c r="S1390" s="12"/>
      <c r="T1390" s="12"/>
    </row>
    <row r="1391" spans="1:20" s="1" customFormat="1" x14ac:dyDescent="0.4">
      <c r="A1391" s="12"/>
      <c r="B1391" s="12"/>
      <c r="C1391" s="42"/>
      <c r="D1391" s="12"/>
      <c r="E1391" s="12"/>
      <c r="F1391" s="12"/>
      <c r="G1391" s="12"/>
      <c r="H1391" s="12"/>
      <c r="I1391" s="12"/>
      <c r="J1391" s="12"/>
      <c r="K1391" s="12"/>
      <c r="L1391" s="12"/>
      <c r="M1391" s="49"/>
      <c r="N1391" s="49"/>
      <c r="O1391" s="12"/>
      <c r="P1391" s="12"/>
      <c r="Q1391" s="12"/>
      <c r="R1391" s="12"/>
      <c r="S1391" s="12"/>
      <c r="T1391" s="12"/>
    </row>
    <row r="1392" spans="1:20" s="1" customFormat="1" x14ac:dyDescent="0.4">
      <c r="A1392" s="12"/>
      <c r="B1392" s="12"/>
      <c r="C1392" s="42"/>
      <c r="D1392" s="12"/>
      <c r="E1392" s="12"/>
      <c r="F1392" s="12"/>
      <c r="G1392" s="12"/>
      <c r="H1392" s="12"/>
      <c r="I1392" s="12"/>
      <c r="J1392" s="12"/>
      <c r="K1392" s="12"/>
      <c r="L1392" s="12"/>
      <c r="M1392" s="49"/>
      <c r="N1392" s="49"/>
      <c r="O1392" s="12"/>
      <c r="P1392" s="12"/>
      <c r="Q1392" s="12"/>
      <c r="R1392" s="12"/>
      <c r="S1392" s="12"/>
      <c r="T1392" s="12"/>
    </row>
    <row r="1393" spans="1:20" s="1" customFormat="1" x14ac:dyDescent="0.4">
      <c r="A1393" s="12"/>
      <c r="B1393" s="12"/>
      <c r="C1393" s="42"/>
      <c r="D1393" s="12"/>
      <c r="E1393" s="12"/>
      <c r="F1393" s="12"/>
      <c r="G1393" s="12"/>
      <c r="H1393" s="12"/>
      <c r="I1393" s="12"/>
      <c r="J1393" s="12"/>
      <c r="K1393" s="12"/>
      <c r="L1393" s="12"/>
      <c r="M1393" s="49"/>
      <c r="N1393" s="49"/>
      <c r="O1393" s="12"/>
      <c r="P1393" s="12"/>
      <c r="Q1393" s="12"/>
      <c r="R1393" s="12"/>
      <c r="S1393" s="12"/>
      <c r="T1393" s="12"/>
    </row>
    <row r="1394" spans="1:20" s="1" customFormat="1" x14ac:dyDescent="0.4">
      <c r="A1394" s="12"/>
      <c r="B1394" s="12"/>
      <c r="C1394" s="42"/>
      <c r="D1394" s="12"/>
      <c r="E1394" s="12"/>
      <c r="F1394" s="12"/>
      <c r="G1394" s="12"/>
      <c r="H1394" s="12"/>
      <c r="I1394" s="12"/>
      <c r="J1394" s="12"/>
      <c r="K1394" s="12"/>
      <c r="L1394" s="12"/>
      <c r="M1394" s="49"/>
      <c r="N1394" s="49"/>
      <c r="O1394" s="12"/>
      <c r="P1394" s="12"/>
      <c r="Q1394" s="12"/>
      <c r="R1394" s="12"/>
      <c r="S1394" s="12"/>
      <c r="T1394" s="12"/>
    </row>
    <row r="1395" spans="1:20" s="1" customFormat="1" x14ac:dyDescent="0.4">
      <c r="A1395" s="12"/>
      <c r="B1395" s="12"/>
      <c r="C1395" s="42"/>
      <c r="D1395" s="12"/>
      <c r="E1395" s="12"/>
      <c r="F1395" s="12"/>
      <c r="G1395" s="12"/>
      <c r="H1395" s="12"/>
      <c r="I1395" s="12"/>
      <c r="J1395" s="12"/>
      <c r="K1395" s="12"/>
      <c r="L1395" s="12"/>
      <c r="M1395" s="49"/>
      <c r="N1395" s="49"/>
      <c r="O1395" s="12"/>
      <c r="P1395" s="12"/>
      <c r="Q1395" s="12"/>
      <c r="R1395" s="12"/>
      <c r="S1395" s="12"/>
      <c r="T1395" s="12"/>
    </row>
    <row r="1396" spans="1:20" s="1" customFormat="1" x14ac:dyDescent="0.4">
      <c r="A1396" s="12"/>
      <c r="B1396" s="12"/>
      <c r="C1396" s="42"/>
      <c r="D1396" s="12"/>
      <c r="E1396" s="12"/>
      <c r="F1396" s="12"/>
      <c r="G1396" s="12"/>
      <c r="H1396" s="12"/>
      <c r="I1396" s="12"/>
      <c r="J1396" s="12"/>
      <c r="K1396" s="12"/>
      <c r="L1396" s="12"/>
      <c r="M1396" s="49"/>
      <c r="N1396" s="49"/>
      <c r="O1396" s="12"/>
      <c r="P1396" s="12"/>
      <c r="Q1396" s="12"/>
      <c r="R1396" s="12"/>
      <c r="S1396" s="12"/>
      <c r="T1396" s="12"/>
    </row>
    <row r="1397" spans="1:20" s="1" customFormat="1" x14ac:dyDescent="0.4">
      <c r="A1397" s="12"/>
      <c r="B1397" s="12"/>
      <c r="C1397" s="42"/>
      <c r="D1397" s="12"/>
      <c r="E1397" s="12"/>
      <c r="F1397" s="12"/>
      <c r="G1397" s="12"/>
      <c r="H1397" s="12"/>
      <c r="I1397" s="12"/>
      <c r="J1397" s="12"/>
      <c r="K1397" s="12"/>
      <c r="L1397" s="12"/>
      <c r="M1397" s="49"/>
      <c r="N1397" s="49"/>
      <c r="O1397" s="12"/>
      <c r="P1397" s="12"/>
      <c r="Q1397" s="12"/>
      <c r="R1397" s="12"/>
      <c r="S1397" s="12"/>
      <c r="T1397" s="12"/>
    </row>
    <row r="1398" spans="1:20" s="1" customFormat="1" x14ac:dyDescent="0.4">
      <c r="A1398" s="12"/>
      <c r="B1398" s="12"/>
      <c r="C1398" s="42"/>
      <c r="D1398" s="12"/>
      <c r="E1398" s="12"/>
      <c r="F1398" s="12"/>
      <c r="G1398" s="12"/>
      <c r="H1398" s="12"/>
      <c r="I1398" s="12"/>
      <c r="J1398" s="12"/>
      <c r="K1398" s="12"/>
      <c r="L1398" s="12"/>
      <c r="M1398" s="49"/>
      <c r="N1398" s="49"/>
      <c r="O1398" s="12"/>
      <c r="P1398" s="12"/>
      <c r="Q1398" s="12"/>
      <c r="R1398" s="12"/>
      <c r="S1398" s="12"/>
      <c r="T1398" s="12"/>
    </row>
    <row r="1399" spans="1:20" s="1" customFormat="1" x14ac:dyDescent="0.4">
      <c r="A1399" s="12"/>
      <c r="B1399" s="12"/>
      <c r="C1399" s="42"/>
      <c r="D1399" s="12"/>
      <c r="E1399" s="12"/>
      <c r="F1399" s="12"/>
      <c r="G1399" s="12"/>
      <c r="H1399" s="12"/>
      <c r="I1399" s="12"/>
      <c r="J1399" s="12"/>
      <c r="K1399" s="12"/>
      <c r="L1399" s="12"/>
      <c r="M1399" s="49"/>
      <c r="N1399" s="49"/>
      <c r="O1399" s="12"/>
      <c r="P1399" s="12"/>
      <c r="Q1399" s="12"/>
      <c r="R1399" s="12"/>
      <c r="S1399" s="12"/>
      <c r="T1399" s="12"/>
    </row>
    <row r="1400" spans="1:20" s="1" customFormat="1" x14ac:dyDescent="0.4">
      <c r="A1400" s="12"/>
      <c r="B1400" s="12"/>
      <c r="C1400" s="42"/>
      <c r="D1400" s="12"/>
      <c r="E1400" s="12"/>
      <c r="F1400" s="12"/>
      <c r="G1400" s="12"/>
      <c r="H1400" s="12"/>
      <c r="I1400" s="12"/>
      <c r="J1400" s="12"/>
      <c r="K1400" s="12"/>
      <c r="L1400" s="12"/>
      <c r="M1400" s="49"/>
      <c r="N1400" s="49"/>
      <c r="O1400" s="12"/>
      <c r="P1400" s="12"/>
      <c r="Q1400" s="12"/>
      <c r="R1400" s="12"/>
      <c r="S1400" s="12"/>
      <c r="T1400" s="12"/>
    </row>
    <row r="1401" spans="1:20" s="1" customFormat="1" x14ac:dyDescent="0.4">
      <c r="A1401" s="12"/>
      <c r="B1401" s="12"/>
      <c r="C1401" s="42"/>
      <c r="D1401" s="12"/>
      <c r="E1401" s="12"/>
      <c r="F1401" s="12"/>
      <c r="G1401" s="12"/>
      <c r="H1401" s="12"/>
      <c r="I1401" s="12"/>
      <c r="J1401" s="12"/>
      <c r="K1401" s="12"/>
      <c r="L1401" s="12"/>
      <c r="M1401" s="49"/>
      <c r="N1401" s="49"/>
      <c r="O1401" s="12"/>
      <c r="P1401" s="12"/>
      <c r="Q1401" s="12"/>
      <c r="R1401" s="12"/>
      <c r="S1401" s="12"/>
      <c r="T1401" s="12"/>
    </row>
    <row r="1402" spans="1:20" s="1" customFormat="1" x14ac:dyDescent="0.4">
      <c r="A1402" s="12"/>
      <c r="B1402" s="12"/>
      <c r="C1402" s="42"/>
      <c r="D1402" s="12"/>
      <c r="E1402" s="12"/>
      <c r="F1402" s="12"/>
      <c r="G1402" s="12"/>
      <c r="H1402" s="12"/>
      <c r="I1402" s="12"/>
      <c r="J1402" s="12"/>
      <c r="K1402" s="12"/>
      <c r="L1402" s="12"/>
      <c r="M1402" s="49"/>
      <c r="N1402" s="49"/>
      <c r="O1402" s="12"/>
      <c r="P1402" s="12"/>
      <c r="Q1402" s="12"/>
      <c r="R1402" s="12"/>
      <c r="S1402" s="12"/>
      <c r="T1402" s="12"/>
    </row>
    <row r="1403" spans="1:20" s="1" customFormat="1" x14ac:dyDescent="0.4">
      <c r="A1403" s="12"/>
      <c r="B1403" s="12"/>
      <c r="C1403" s="42"/>
      <c r="D1403" s="12"/>
      <c r="E1403" s="12"/>
      <c r="F1403" s="12"/>
      <c r="G1403" s="12"/>
      <c r="H1403" s="12"/>
      <c r="I1403" s="12"/>
      <c r="J1403" s="12"/>
      <c r="K1403" s="12"/>
      <c r="L1403" s="12"/>
      <c r="M1403" s="49"/>
      <c r="N1403" s="49"/>
      <c r="O1403" s="12"/>
      <c r="P1403" s="12"/>
      <c r="Q1403" s="12"/>
      <c r="R1403" s="12"/>
      <c r="S1403" s="12"/>
      <c r="T1403" s="12"/>
    </row>
    <row r="1404" spans="1:20" s="1" customFormat="1" x14ac:dyDescent="0.4">
      <c r="A1404" s="12"/>
      <c r="B1404" s="12"/>
      <c r="C1404" s="42"/>
      <c r="D1404" s="12"/>
      <c r="E1404" s="12"/>
      <c r="F1404" s="12"/>
      <c r="G1404" s="12"/>
      <c r="H1404" s="12"/>
      <c r="I1404" s="12"/>
      <c r="J1404" s="12"/>
      <c r="K1404" s="12"/>
      <c r="L1404" s="12"/>
      <c r="M1404" s="49"/>
      <c r="N1404" s="49"/>
      <c r="O1404" s="12"/>
      <c r="P1404" s="12"/>
      <c r="Q1404" s="12"/>
      <c r="R1404" s="12"/>
      <c r="S1404" s="12"/>
      <c r="T1404" s="12"/>
    </row>
    <row r="1405" spans="1:20" s="1" customFormat="1" x14ac:dyDescent="0.4">
      <c r="A1405" s="12"/>
      <c r="B1405" s="12"/>
      <c r="C1405" s="42"/>
      <c r="D1405" s="12"/>
      <c r="E1405" s="12"/>
      <c r="F1405" s="12"/>
      <c r="G1405" s="12"/>
      <c r="H1405" s="12"/>
      <c r="I1405" s="12"/>
      <c r="J1405" s="12"/>
      <c r="K1405" s="12"/>
      <c r="L1405" s="12"/>
      <c r="M1405" s="49"/>
      <c r="N1405" s="49"/>
      <c r="O1405" s="12"/>
      <c r="P1405" s="12"/>
      <c r="Q1405" s="12"/>
      <c r="R1405" s="12"/>
      <c r="S1405" s="12"/>
      <c r="T1405" s="12"/>
    </row>
    <row r="1406" spans="1:20" s="1" customFormat="1" x14ac:dyDescent="0.4">
      <c r="A1406" s="12"/>
      <c r="B1406" s="12"/>
      <c r="C1406" s="42"/>
      <c r="D1406" s="12"/>
      <c r="E1406" s="12"/>
      <c r="F1406" s="12"/>
      <c r="G1406" s="12"/>
      <c r="H1406" s="12"/>
      <c r="I1406" s="12"/>
      <c r="J1406" s="12"/>
      <c r="K1406" s="12"/>
      <c r="L1406" s="12"/>
      <c r="M1406" s="49"/>
      <c r="N1406" s="49"/>
      <c r="O1406" s="12"/>
      <c r="P1406" s="12"/>
      <c r="Q1406" s="12"/>
      <c r="R1406" s="12"/>
      <c r="S1406" s="12"/>
      <c r="T1406" s="12"/>
    </row>
    <row r="1407" spans="1:20" s="1" customFormat="1" x14ac:dyDescent="0.4">
      <c r="A1407" s="12"/>
      <c r="B1407" s="12"/>
      <c r="C1407" s="42"/>
      <c r="D1407" s="12"/>
      <c r="E1407" s="12"/>
      <c r="F1407" s="12"/>
      <c r="G1407" s="12"/>
      <c r="H1407" s="12"/>
      <c r="I1407" s="12"/>
      <c r="J1407" s="12"/>
      <c r="K1407" s="12"/>
      <c r="L1407" s="12"/>
      <c r="M1407" s="49"/>
      <c r="N1407" s="49"/>
      <c r="O1407" s="12"/>
      <c r="P1407" s="12"/>
      <c r="Q1407" s="12"/>
      <c r="R1407" s="12"/>
      <c r="S1407" s="12"/>
      <c r="T1407" s="12"/>
    </row>
    <row r="1408" spans="1:20" s="1" customFormat="1" x14ac:dyDescent="0.4">
      <c r="A1408" s="12"/>
      <c r="B1408" s="12"/>
      <c r="C1408" s="42"/>
      <c r="D1408" s="12"/>
      <c r="E1408" s="12"/>
      <c r="F1408" s="12"/>
      <c r="G1408" s="12"/>
      <c r="H1408" s="12"/>
      <c r="I1408" s="12"/>
      <c r="J1408" s="12"/>
      <c r="K1408" s="12"/>
      <c r="L1408" s="12"/>
      <c r="M1408" s="49"/>
      <c r="N1408" s="49"/>
      <c r="O1408" s="12"/>
      <c r="P1408" s="12"/>
      <c r="Q1408" s="12"/>
      <c r="R1408" s="12"/>
      <c r="S1408" s="12"/>
      <c r="T1408" s="12"/>
    </row>
    <row r="1409" spans="1:20" s="1" customFormat="1" x14ac:dyDescent="0.4">
      <c r="A1409" s="12"/>
      <c r="B1409" s="12"/>
      <c r="C1409" s="42"/>
      <c r="D1409" s="12"/>
      <c r="E1409" s="12"/>
      <c r="F1409" s="12"/>
      <c r="G1409" s="12"/>
      <c r="H1409" s="12"/>
      <c r="I1409" s="12"/>
      <c r="J1409" s="12"/>
      <c r="K1409" s="12"/>
      <c r="L1409" s="12"/>
      <c r="M1409" s="49"/>
      <c r="N1409" s="49"/>
      <c r="O1409" s="12"/>
      <c r="P1409" s="12"/>
      <c r="Q1409" s="12"/>
      <c r="R1409" s="12"/>
      <c r="S1409" s="12"/>
      <c r="T1409" s="12"/>
    </row>
    <row r="1410" spans="1:20" s="1" customFormat="1" x14ac:dyDescent="0.4">
      <c r="A1410" s="12"/>
      <c r="B1410" s="12"/>
      <c r="C1410" s="42"/>
      <c r="D1410" s="12"/>
      <c r="E1410" s="12"/>
      <c r="F1410" s="12"/>
      <c r="G1410" s="12"/>
      <c r="H1410" s="12"/>
      <c r="I1410" s="12"/>
      <c r="J1410" s="12"/>
      <c r="K1410" s="12"/>
      <c r="L1410" s="12"/>
      <c r="M1410" s="49"/>
      <c r="N1410" s="49"/>
      <c r="O1410" s="12"/>
      <c r="P1410" s="12"/>
      <c r="Q1410" s="12"/>
      <c r="R1410" s="12"/>
      <c r="S1410" s="12"/>
      <c r="T1410" s="12"/>
    </row>
    <row r="1411" spans="1:20" s="1" customFormat="1" x14ac:dyDescent="0.4">
      <c r="A1411" s="12"/>
      <c r="B1411" s="12"/>
      <c r="C1411" s="42"/>
      <c r="D1411" s="12"/>
      <c r="E1411" s="12"/>
      <c r="F1411" s="12"/>
      <c r="G1411" s="12"/>
      <c r="H1411" s="12"/>
      <c r="I1411" s="12"/>
      <c r="J1411" s="12"/>
      <c r="K1411" s="12"/>
      <c r="L1411" s="12"/>
      <c r="M1411" s="49"/>
      <c r="N1411" s="49"/>
      <c r="O1411" s="12"/>
      <c r="P1411" s="12"/>
      <c r="Q1411" s="12"/>
      <c r="R1411" s="12"/>
      <c r="S1411" s="12"/>
      <c r="T1411" s="12"/>
    </row>
    <row r="1412" spans="1:20" s="1" customFormat="1" x14ac:dyDescent="0.4">
      <c r="A1412" s="12"/>
      <c r="B1412" s="12"/>
      <c r="C1412" s="42"/>
      <c r="D1412" s="12"/>
      <c r="E1412" s="12"/>
      <c r="F1412" s="12"/>
      <c r="G1412" s="12"/>
      <c r="H1412" s="12"/>
      <c r="I1412" s="12"/>
      <c r="J1412" s="12"/>
      <c r="K1412" s="12"/>
      <c r="L1412" s="12"/>
      <c r="M1412" s="49"/>
      <c r="N1412" s="49"/>
      <c r="O1412" s="12"/>
      <c r="P1412" s="12"/>
      <c r="Q1412" s="12"/>
      <c r="R1412" s="12"/>
      <c r="S1412" s="12"/>
      <c r="T1412" s="12"/>
    </row>
    <row r="1413" spans="1:20" s="1" customFormat="1" x14ac:dyDescent="0.4">
      <c r="A1413" s="12"/>
      <c r="B1413" s="12"/>
      <c r="C1413" s="42"/>
      <c r="D1413" s="12"/>
      <c r="E1413" s="12"/>
      <c r="F1413" s="12"/>
      <c r="G1413" s="12"/>
      <c r="H1413" s="12"/>
      <c r="I1413" s="12"/>
      <c r="J1413" s="12"/>
      <c r="K1413" s="12"/>
      <c r="L1413" s="12"/>
      <c r="M1413" s="49"/>
      <c r="N1413" s="49"/>
      <c r="O1413" s="12"/>
      <c r="P1413" s="12"/>
      <c r="Q1413" s="12"/>
      <c r="R1413" s="12"/>
      <c r="S1413" s="12"/>
      <c r="T1413" s="12"/>
    </row>
    <row r="1414" spans="1:20" s="1" customFormat="1" x14ac:dyDescent="0.4">
      <c r="A1414" s="12"/>
      <c r="B1414" s="12"/>
      <c r="C1414" s="42"/>
      <c r="D1414" s="12"/>
      <c r="E1414" s="12"/>
      <c r="F1414" s="12"/>
      <c r="G1414" s="12"/>
      <c r="H1414" s="12"/>
      <c r="I1414" s="12"/>
      <c r="J1414" s="12"/>
      <c r="K1414" s="12"/>
      <c r="L1414" s="12"/>
      <c r="M1414" s="49"/>
      <c r="N1414" s="49"/>
      <c r="O1414" s="12"/>
      <c r="P1414" s="12"/>
      <c r="Q1414" s="12"/>
      <c r="R1414" s="12"/>
      <c r="S1414" s="12"/>
      <c r="T1414" s="12"/>
    </row>
    <row r="1415" spans="1:20" s="1" customFormat="1" x14ac:dyDescent="0.4">
      <c r="A1415" s="12"/>
      <c r="B1415" s="12"/>
      <c r="C1415" s="42"/>
      <c r="D1415" s="12"/>
      <c r="E1415" s="12"/>
      <c r="F1415" s="12"/>
      <c r="G1415" s="12"/>
      <c r="H1415" s="12"/>
      <c r="I1415" s="12"/>
      <c r="J1415" s="12"/>
      <c r="K1415" s="12"/>
      <c r="L1415" s="12"/>
      <c r="M1415" s="49"/>
      <c r="N1415" s="49"/>
      <c r="O1415" s="12"/>
      <c r="P1415" s="12"/>
      <c r="Q1415" s="12"/>
      <c r="R1415" s="12"/>
      <c r="S1415" s="12"/>
      <c r="T1415" s="12"/>
    </row>
    <row r="1416" spans="1:20" s="1" customFormat="1" x14ac:dyDescent="0.4">
      <c r="A1416" s="12"/>
      <c r="B1416" s="12"/>
      <c r="C1416" s="42"/>
      <c r="D1416" s="12"/>
      <c r="E1416" s="12"/>
      <c r="F1416" s="12"/>
      <c r="G1416" s="12"/>
      <c r="H1416" s="12"/>
      <c r="I1416" s="12"/>
      <c r="J1416" s="12"/>
      <c r="K1416" s="12"/>
      <c r="L1416" s="12"/>
      <c r="M1416" s="49"/>
      <c r="N1416" s="49"/>
      <c r="O1416" s="12"/>
      <c r="P1416" s="12"/>
      <c r="Q1416" s="12"/>
      <c r="R1416" s="12"/>
      <c r="S1416" s="12"/>
      <c r="T1416" s="12"/>
    </row>
    <row r="1417" spans="1:20" s="1" customFormat="1" x14ac:dyDescent="0.4">
      <c r="A1417" s="12"/>
      <c r="B1417" s="12"/>
      <c r="C1417" s="42"/>
      <c r="D1417" s="12"/>
      <c r="E1417" s="12"/>
      <c r="F1417" s="12"/>
      <c r="G1417" s="12"/>
      <c r="H1417" s="12"/>
      <c r="I1417" s="12"/>
      <c r="J1417" s="12"/>
      <c r="K1417" s="12"/>
      <c r="L1417" s="12"/>
      <c r="M1417" s="49"/>
      <c r="N1417" s="49"/>
      <c r="O1417" s="12"/>
      <c r="P1417" s="12"/>
      <c r="Q1417" s="12"/>
      <c r="R1417" s="12"/>
      <c r="S1417" s="12"/>
      <c r="T1417" s="12"/>
    </row>
    <row r="1418" spans="1:20" s="1" customFormat="1" x14ac:dyDescent="0.4">
      <c r="A1418" s="12"/>
      <c r="B1418" s="12"/>
      <c r="C1418" s="42"/>
      <c r="D1418" s="12"/>
      <c r="E1418" s="12"/>
      <c r="F1418" s="12"/>
      <c r="G1418" s="12"/>
      <c r="H1418" s="12"/>
      <c r="I1418" s="12"/>
      <c r="J1418" s="12"/>
      <c r="K1418" s="12"/>
      <c r="L1418" s="12"/>
      <c r="M1418" s="49"/>
      <c r="N1418" s="49"/>
      <c r="O1418" s="12"/>
      <c r="P1418" s="12"/>
      <c r="Q1418" s="12"/>
      <c r="R1418" s="12"/>
      <c r="S1418" s="12"/>
      <c r="T1418" s="12"/>
    </row>
    <row r="1419" spans="1:20" s="1" customFormat="1" x14ac:dyDescent="0.4">
      <c r="A1419" s="12"/>
      <c r="B1419" s="12"/>
      <c r="C1419" s="42"/>
      <c r="D1419" s="12"/>
      <c r="E1419" s="12"/>
      <c r="F1419" s="12"/>
      <c r="G1419" s="12"/>
      <c r="H1419" s="12"/>
      <c r="I1419" s="12"/>
      <c r="J1419" s="12"/>
      <c r="K1419" s="12"/>
      <c r="L1419" s="12"/>
      <c r="M1419" s="49"/>
      <c r="N1419" s="49"/>
      <c r="O1419" s="12"/>
      <c r="P1419" s="12"/>
      <c r="Q1419" s="12"/>
      <c r="R1419" s="12"/>
      <c r="S1419" s="12"/>
      <c r="T1419" s="12"/>
    </row>
    <row r="1420" spans="1:20" s="1" customFormat="1" x14ac:dyDescent="0.4">
      <c r="A1420" s="12"/>
      <c r="B1420" s="12"/>
      <c r="C1420" s="42"/>
      <c r="D1420" s="12"/>
      <c r="E1420" s="12"/>
      <c r="F1420" s="12"/>
      <c r="G1420" s="12"/>
      <c r="H1420" s="12"/>
      <c r="I1420" s="12"/>
      <c r="J1420" s="12"/>
      <c r="K1420" s="12"/>
      <c r="L1420" s="12"/>
      <c r="M1420" s="49"/>
      <c r="N1420" s="49"/>
      <c r="O1420" s="12"/>
      <c r="P1420" s="12"/>
      <c r="Q1420" s="12"/>
      <c r="R1420" s="12"/>
      <c r="S1420" s="12"/>
      <c r="T1420" s="12"/>
    </row>
    <row r="1421" spans="1:20" s="1" customFormat="1" x14ac:dyDescent="0.4">
      <c r="A1421" s="12"/>
      <c r="B1421" s="12"/>
      <c r="C1421" s="42"/>
      <c r="D1421" s="12"/>
      <c r="E1421" s="12"/>
      <c r="F1421" s="12"/>
      <c r="G1421" s="12"/>
      <c r="H1421" s="12"/>
      <c r="I1421" s="12"/>
      <c r="J1421" s="12"/>
      <c r="K1421" s="12"/>
      <c r="L1421" s="12"/>
      <c r="M1421" s="49"/>
      <c r="N1421" s="49"/>
      <c r="O1421" s="12"/>
      <c r="P1421" s="12"/>
      <c r="Q1421" s="12"/>
      <c r="R1421" s="12"/>
      <c r="S1421" s="12"/>
      <c r="T1421" s="12"/>
    </row>
    <row r="1422" spans="1:20" s="1" customFormat="1" x14ac:dyDescent="0.4">
      <c r="A1422" s="12"/>
      <c r="B1422" s="12"/>
      <c r="C1422" s="42"/>
      <c r="D1422" s="12"/>
      <c r="E1422" s="12"/>
      <c r="F1422" s="12"/>
      <c r="G1422" s="12"/>
      <c r="H1422" s="12"/>
      <c r="I1422" s="12"/>
      <c r="J1422" s="12"/>
      <c r="K1422" s="12"/>
      <c r="L1422" s="12"/>
      <c r="M1422" s="49"/>
      <c r="N1422" s="49"/>
      <c r="O1422" s="12"/>
      <c r="P1422" s="12"/>
      <c r="Q1422" s="12"/>
      <c r="R1422" s="12"/>
      <c r="S1422" s="12"/>
      <c r="T1422" s="12"/>
    </row>
    <row r="1423" spans="1:20" s="1" customFormat="1" x14ac:dyDescent="0.4">
      <c r="A1423" s="12"/>
      <c r="B1423" s="12"/>
      <c r="C1423" s="42"/>
      <c r="D1423" s="12"/>
      <c r="E1423" s="12"/>
      <c r="F1423" s="12"/>
      <c r="G1423" s="12"/>
      <c r="H1423" s="12"/>
      <c r="I1423" s="12"/>
      <c r="J1423" s="12"/>
      <c r="K1423" s="12"/>
      <c r="L1423" s="12"/>
      <c r="M1423" s="49"/>
      <c r="N1423" s="49"/>
      <c r="O1423" s="12"/>
      <c r="P1423" s="12"/>
      <c r="Q1423" s="12"/>
      <c r="R1423" s="12"/>
      <c r="S1423" s="12"/>
      <c r="T1423" s="12"/>
    </row>
    <row r="1424" spans="1:20" s="1" customFormat="1" x14ac:dyDescent="0.4">
      <c r="A1424" s="12"/>
      <c r="B1424" s="12"/>
      <c r="C1424" s="42"/>
      <c r="D1424" s="12"/>
      <c r="E1424" s="12"/>
      <c r="F1424" s="12"/>
      <c r="G1424" s="12"/>
      <c r="H1424" s="12"/>
      <c r="I1424" s="12"/>
      <c r="J1424" s="12"/>
      <c r="K1424" s="12"/>
      <c r="L1424" s="12"/>
      <c r="M1424" s="49"/>
      <c r="N1424" s="49"/>
      <c r="O1424" s="12"/>
      <c r="P1424" s="12"/>
      <c r="Q1424" s="12"/>
      <c r="R1424" s="12"/>
      <c r="S1424" s="12"/>
      <c r="T1424" s="12"/>
    </row>
    <row r="1425" spans="1:20" s="1" customFormat="1" x14ac:dyDescent="0.4">
      <c r="A1425" s="12"/>
      <c r="B1425" s="12"/>
      <c r="C1425" s="42"/>
      <c r="D1425" s="12"/>
      <c r="E1425" s="12"/>
      <c r="F1425" s="12"/>
      <c r="G1425" s="12"/>
      <c r="H1425" s="12"/>
      <c r="I1425" s="12"/>
      <c r="J1425" s="12"/>
      <c r="K1425" s="12"/>
      <c r="L1425" s="12"/>
      <c r="M1425" s="49"/>
      <c r="N1425" s="49"/>
      <c r="O1425" s="12"/>
      <c r="P1425" s="12"/>
      <c r="Q1425" s="12"/>
      <c r="R1425" s="12"/>
      <c r="S1425" s="12"/>
      <c r="T1425" s="12"/>
    </row>
    <row r="1426" spans="1:20" s="1" customFormat="1" x14ac:dyDescent="0.4">
      <c r="A1426" s="12"/>
      <c r="B1426" s="12"/>
      <c r="C1426" s="42"/>
      <c r="D1426" s="12"/>
      <c r="E1426" s="12"/>
      <c r="F1426" s="12"/>
      <c r="G1426" s="12"/>
      <c r="H1426" s="12"/>
      <c r="I1426" s="12"/>
      <c r="J1426" s="12"/>
      <c r="K1426" s="12"/>
      <c r="L1426" s="12"/>
      <c r="M1426" s="49"/>
      <c r="N1426" s="49"/>
      <c r="O1426" s="12"/>
      <c r="P1426" s="12"/>
      <c r="Q1426" s="12"/>
      <c r="R1426" s="12"/>
      <c r="S1426" s="12"/>
      <c r="T1426" s="12"/>
    </row>
    <row r="1427" spans="1:20" s="1" customFormat="1" x14ac:dyDescent="0.4">
      <c r="A1427" s="12"/>
      <c r="B1427" s="12"/>
      <c r="C1427" s="42"/>
      <c r="D1427" s="12"/>
      <c r="E1427" s="12"/>
      <c r="F1427" s="12"/>
      <c r="G1427" s="12"/>
      <c r="H1427" s="12"/>
      <c r="I1427" s="12"/>
      <c r="J1427" s="12"/>
      <c r="K1427" s="12"/>
      <c r="L1427" s="12"/>
      <c r="M1427" s="49"/>
      <c r="N1427" s="49"/>
      <c r="O1427" s="12"/>
      <c r="P1427" s="12"/>
      <c r="Q1427" s="12"/>
      <c r="R1427" s="12"/>
      <c r="S1427" s="12"/>
      <c r="T1427" s="12"/>
    </row>
    <row r="1428" spans="1:20" s="1" customFormat="1" x14ac:dyDescent="0.4">
      <c r="A1428" s="12"/>
      <c r="B1428" s="12"/>
      <c r="C1428" s="42"/>
      <c r="D1428" s="12"/>
      <c r="E1428" s="12"/>
      <c r="F1428" s="12"/>
      <c r="G1428" s="12"/>
      <c r="H1428" s="12"/>
      <c r="I1428" s="12"/>
      <c r="J1428" s="12"/>
      <c r="K1428" s="12"/>
      <c r="L1428" s="12"/>
      <c r="M1428" s="49"/>
      <c r="N1428" s="49"/>
      <c r="O1428" s="12"/>
      <c r="P1428" s="12"/>
      <c r="Q1428" s="12"/>
      <c r="R1428" s="12"/>
      <c r="S1428" s="12"/>
      <c r="T1428" s="12"/>
    </row>
    <row r="1429" spans="1:20" s="1" customFormat="1" x14ac:dyDescent="0.4">
      <c r="A1429" s="12"/>
      <c r="B1429" s="12"/>
      <c r="C1429" s="42"/>
      <c r="D1429" s="12"/>
      <c r="E1429" s="12"/>
      <c r="F1429" s="12"/>
      <c r="G1429" s="12"/>
      <c r="H1429" s="12"/>
      <c r="I1429" s="12"/>
      <c r="J1429" s="12"/>
      <c r="K1429" s="12"/>
      <c r="L1429" s="12"/>
      <c r="M1429" s="49"/>
      <c r="N1429" s="49"/>
      <c r="O1429" s="12"/>
      <c r="P1429" s="12"/>
      <c r="Q1429" s="12"/>
      <c r="R1429" s="12"/>
      <c r="S1429" s="12"/>
      <c r="T1429" s="12"/>
    </row>
    <row r="1430" spans="1:20" s="1" customFormat="1" x14ac:dyDescent="0.4">
      <c r="A1430" s="12"/>
      <c r="B1430" s="12"/>
      <c r="C1430" s="42"/>
      <c r="D1430" s="12"/>
      <c r="E1430" s="12"/>
      <c r="F1430" s="12"/>
      <c r="G1430" s="12"/>
      <c r="H1430" s="12"/>
      <c r="I1430" s="12"/>
      <c r="J1430" s="12"/>
      <c r="K1430" s="12"/>
      <c r="L1430" s="12"/>
      <c r="M1430" s="49"/>
      <c r="N1430" s="49"/>
      <c r="O1430" s="12"/>
      <c r="P1430" s="12"/>
      <c r="Q1430" s="12"/>
      <c r="R1430" s="12"/>
      <c r="S1430" s="12"/>
      <c r="T1430" s="12"/>
    </row>
    <row r="1431" spans="1:20" s="1" customFormat="1" x14ac:dyDescent="0.4">
      <c r="A1431" s="12"/>
      <c r="B1431" s="12"/>
      <c r="C1431" s="42"/>
      <c r="D1431" s="12"/>
      <c r="E1431" s="12"/>
      <c r="F1431" s="12"/>
      <c r="G1431" s="12"/>
      <c r="H1431" s="12"/>
      <c r="I1431" s="12"/>
      <c r="J1431" s="12"/>
      <c r="K1431" s="12"/>
      <c r="L1431" s="12"/>
      <c r="M1431" s="49"/>
      <c r="N1431" s="49"/>
      <c r="O1431" s="12"/>
      <c r="P1431" s="12"/>
      <c r="Q1431" s="12"/>
      <c r="R1431" s="12"/>
      <c r="S1431" s="12"/>
      <c r="T1431" s="12"/>
    </row>
    <row r="1432" spans="1:20" s="1" customFormat="1" x14ac:dyDescent="0.4">
      <c r="A1432" s="12"/>
      <c r="B1432" s="12"/>
      <c r="C1432" s="42"/>
      <c r="D1432" s="12"/>
      <c r="E1432" s="12"/>
      <c r="F1432" s="12"/>
      <c r="G1432" s="12"/>
      <c r="H1432" s="12"/>
      <c r="I1432" s="12"/>
      <c r="J1432" s="12"/>
      <c r="K1432" s="12"/>
      <c r="L1432" s="12"/>
      <c r="M1432" s="49"/>
      <c r="N1432" s="49"/>
      <c r="O1432" s="12"/>
      <c r="P1432" s="12"/>
      <c r="Q1432" s="12"/>
      <c r="R1432" s="12"/>
      <c r="S1432" s="12"/>
      <c r="T1432" s="12"/>
    </row>
    <row r="1433" spans="1:20" s="1" customFormat="1" x14ac:dyDescent="0.4">
      <c r="A1433" s="12"/>
      <c r="B1433" s="12"/>
      <c r="C1433" s="42"/>
      <c r="D1433" s="12"/>
      <c r="E1433" s="12"/>
      <c r="F1433" s="12"/>
      <c r="G1433" s="12"/>
      <c r="H1433" s="12"/>
      <c r="I1433" s="12"/>
      <c r="J1433" s="12"/>
      <c r="K1433" s="12"/>
      <c r="L1433" s="12"/>
      <c r="M1433" s="49"/>
      <c r="N1433" s="49"/>
      <c r="O1433" s="12"/>
      <c r="P1433" s="12"/>
      <c r="Q1433" s="12"/>
      <c r="R1433" s="12"/>
      <c r="S1433" s="12"/>
      <c r="T1433" s="12"/>
    </row>
    <row r="1434" spans="1:20" s="1" customFormat="1" x14ac:dyDescent="0.4">
      <c r="A1434" s="12"/>
      <c r="B1434" s="12"/>
      <c r="C1434" s="42"/>
      <c r="D1434" s="12"/>
      <c r="E1434" s="12"/>
      <c r="F1434" s="12"/>
      <c r="G1434" s="12"/>
      <c r="H1434" s="12"/>
      <c r="I1434" s="12"/>
      <c r="J1434" s="12"/>
      <c r="K1434" s="12"/>
      <c r="L1434" s="12"/>
      <c r="M1434" s="49"/>
      <c r="N1434" s="49"/>
      <c r="O1434" s="12"/>
      <c r="P1434" s="12"/>
      <c r="Q1434" s="12"/>
      <c r="R1434" s="12"/>
      <c r="S1434" s="12"/>
      <c r="T1434" s="12"/>
    </row>
    <row r="1435" spans="1:20" s="1" customFormat="1" x14ac:dyDescent="0.4">
      <c r="A1435" s="12"/>
      <c r="B1435" s="12"/>
      <c r="C1435" s="42"/>
      <c r="D1435" s="12"/>
      <c r="E1435" s="12"/>
      <c r="F1435" s="12"/>
      <c r="G1435" s="12"/>
      <c r="H1435" s="12"/>
      <c r="I1435" s="12"/>
      <c r="J1435" s="12"/>
      <c r="K1435" s="12"/>
      <c r="L1435" s="12"/>
      <c r="M1435" s="49"/>
      <c r="N1435" s="49"/>
      <c r="O1435" s="12"/>
      <c r="P1435" s="12"/>
      <c r="Q1435" s="12"/>
      <c r="R1435" s="12"/>
      <c r="S1435" s="12"/>
      <c r="T1435" s="12"/>
    </row>
    <row r="1436" spans="1:20" s="1" customFormat="1" x14ac:dyDescent="0.4">
      <c r="A1436" s="12"/>
      <c r="B1436" s="12"/>
      <c r="C1436" s="42"/>
      <c r="D1436" s="12"/>
      <c r="E1436" s="12"/>
      <c r="F1436" s="12"/>
      <c r="G1436" s="12"/>
      <c r="H1436" s="12"/>
      <c r="I1436" s="12"/>
      <c r="J1436" s="12"/>
      <c r="K1436" s="12"/>
      <c r="L1436" s="12"/>
      <c r="M1436" s="49"/>
      <c r="N1436" s="49"/>
      <c r="O1436" s="12"/>
      <c r="P1436" s="12"/>
      <c r="Q1436" s="12"/>
      <c r="R1436" s="12"/>
      <c r="S1436" s="12"/>
      <c r="T1436" s="12"/>
    </row>
    <row r="1437" spans="1:20" s="1" customFormat="1" x14ac:dyDescent="0.4">
      <c r="A1437" s="12"/>
      <c r="B1437" s="12"/>
      <c r="C1437" s="42"/>
      <c r="D1437" s="12"/>
      <c r="E1437" s="12"/>
      <c r="F1437" s="12"/>
      <c r="G1437" s="12"/>
      <c r="H1437" s="12"/>
      <c r="I1437" s="12"/>
      <c r="J1437" s="12"/>
      <c r="K1437" s="12"/>
      <c r="L1437" s="12"/>
      <c r="M1437" s="49"/>
      <c r="N1437" s="49"/>
      <c r="O1437" s="12"/>
      <c r="P1437" s="12"/>
      <c r="Q1437" s="12"/>
      <c r="R1437" s="12"/>
      <c r="S1437" s="12"/>
      <c r="T1437" s="12"/>
    </row>
    <row r="1438" spans="1:20" s="1" customFormat="1" x14ac:dyDescent="0.4">
      <c r="A1438" s="12"/>
      <c r="B1438" s="12"/>
      <c r="C1438" s="42"/>
      <c r="D1438" s="12"/>
      <c r="E1438" s="12"/>
      <c r="F1438" s="12"/>
      <c r="G1438" s="12"/>
      <c r="H1438" s="12"/>
      <c r="I1438" s="12"/>
      <c r="J1438" s="12"/>
      <c r="K1438" s="12"/>
      <c r="L1438" s="12"/>
      <c r="M1438" s="49"/>
      <c r="N1438" s="49"/>
      <c r="O1438" s="12"/>
      <c r="P1438" s="12"/>
      <c r="Q1438" s="12"/>
      <c r="R1438" s="12"/>
      <c r="S1438" s="12"/>
      <c r="T1438" s="12"/>
    </row>
    <row r="1439" spans="1:20" s="1" customFormat="1" x14ac:dyDescent="0.4">
      <c r="A1439" s="12"/>
      <c r="B1439" s="12"/>
      <c r="C1439" s="42"/>
      <c r="D1439" s="12"/>
      <c r="E1439" s="12"/>
      <c r="F1439" s="12"/>
      <c r="G1439" s="12"/>
      <c r="H1439" s="12"/>
      <c r="I1439" s="12"/>
      <c r="J1439" s="12"/>
      <c r="K1439" s="12"/>
      <c r="L1439" s="12"/>
      <c r="M1439" s="49"/>
      <c r="N1439" s="49"/>
      <c r="O1439" s="12"/>
      <c r="P1439" s="12"/>
      <c r="Q1439" s="12"/>
      <c r="R1439" s="12"/>
      <c r="S1439" s="12"/>
      <c r="T1439" s="12"/>
    </row>
    <row r="1440" spans="1:20" s="1" customFormat="1" x14ac:dyDescent="0.4">
      <c r="A1440" s="12"/>
      <c r="B1440" s="12"/>
      <c r="C1440" s="42"/>
      <c r="D1440" s="12"/>
      <c r="E1440" s="12"/>
      <c r="F1440" s="12"/>
      <c r="G1440" s="12"/>
      <c r="H1440" s="12"/>
      <c r="I1440" s="12"/>
      <c r="J1440" s="12"/>
      <c r="K1440" s="12"/>
      <c r="L1440" s="12"/>
      <c r="M1440" s="49"/>
      <c r="N1440" s="49"/>
      <c r="O1440" s="12"/>
      <c r="P1440" s="12"/>
      <c r="Q1440" s="12"/>
      <c r="R1440" s="12"/>
      <c r="S1440" s="12"/>
      <c r="T1440" s="12"/>
    </row>
    <row r="1441" spans="1:20" s="1" customFormat="1" x14ac:dyDescent="0.4">
      <c r="A1441" s="12"/>
      <c r="B1441" s="12"/>
      <c r="C1441" s="42"/>
      <c r="D1441" s="12"/>
      <c r="E1441" s="12"/>
      <c r="F1441" s="12"/>
      <c r="G1441" s="12"/>
      <c r="H1441" s="12"/>
      <c r="I1441" s="12"/>
      <c r="J1441" s="12"/>
      <c r="K1441" s="12"/>
      <c r="L1441" s="12"/>
      <c r="M1441" s="49"/>
      <c r="N1441" s="49"/>
      <c r="O1441" s="12"/>
      <c r="P1441" s="12"/>
      <c r="Q1441" s="12"/>
      <c r="R1441" s="12"/>
      <c r="S1441" s="12"/>
      <c r="T1441" s="12"/>
    </row>
    <row r="1442" spans="1:20" s="1" customFormat="1" x14ac:dyDescent="0.4">
      <c r="A1442" s="12"/>
      <c r="B1442" s="12"/>
      <c r="C1442" s="42"/>
      <c r="D1442" s="12"/>
      <c r="E1442" s="12"/>
      <c r="F1442" s="12"/>
      <c r="G1442" s="12"/>
      <c r="H1442" s="12"/>
      <c r="I1442" s="12"/>
      <c r="J1442" s="12"/>
      <c r="K1442" s="12"/>
      <c r="L1442" s="12"/>
      <c r="M1442" s="49"/>
      <c r="N1442" s="49"/>
      <c r="O1442" s="12"/>
      <c r="P1442" s="12"/>
      <c r="Q1442" s="12"/>
      <c r="R1442" s="12"/>
      <c r="S1442" s="12"/>
      <c r="T1442" s="12"/>
    </row>
    <row r="1443" spans="1:20" s="1" customFormat="1" x14ac:dyDescent="0.4">
      <c r="A1443" s="12"/>
      <c r="B1443" s="12"/>
      <c r="C1443" s="42"/>
      <c r="D1443" s="12"/>
      <c r="E1443" s="12"/>
      <c r="F1443" s="12"/>
      <c r="G1443" s="12"/>
      <c r="H1443" s="12"/>
      <c r="I1443" s="12"/>
      <c r="J1443" s="12"/>
      <c r="K1443" s="12"/>
      <c r="L1443" s="12"/>
      <c r="M1443" s="49"/>
      <c r="N1443" s="49"/>
      <c r="O1443" s="12"/>
      <c r="P1443" s="12"/>
      <c r="Q1443" s="12"/>
      <c r="R1443" s="12"/>
      <c r="S1443" s="12"/>
      <c r="T1443" s="12"/>
    </row>
    <row r="1444" spans="1:20" s="1" customFormat="1" x14ac:dyDescent="0.4">
      <c r="A1444" s="12"/>
      <c r="B1444" s="12"/>
      <c r="C1444" s="42"/>
      <c r="D1444" s="12"/>
      <c r="E1444" s="12"/>
      <c r="F1444" s="12"/>
      <c r="G1444" s="12"/>
      <c r="H1444" s="12"/>
      <c r="I1444" s="12"/>
      <c r="J1444" s="12"/>
      <c r="K1444" s="12"/>
      <c r="L1444" s="12"/>
      <c r="M1444" s="49"/>
      <c r="N1444" s="49"/>
      <c r="O1444" s="12"/>
      <c r="P1444" s="12"/>
      <c r="Q1444" s="12"/>
      <c r="R1444" s="12"/>
      <c r="S1444" s="12"/>
      <c r="T1444" s="12"/>
    </row>
    <row r="1445" spans="1:20" s="1" customFormat="1" x14ac:dyDescent="0.4">
      <c r="A1445" s="12"/>
      <c r="B1445" s="12"/>
      <c r="C1445" s="42"/>
      <c r="D1445" s="12"/>
      <c r="E1445" s="12"/>
      <c r="F1445" s="12"/>
      <c r="G1445" s="12"/>
      <c r="H1445" s="12"/>
      <c r="I1445" s="12"/>
      <c r="J1445" s="12"/>
      <c r="K1445" s="12"/>
      <c r="L1445" s="12"/>
      <c r="M1445" s="49"/>
      <c r="N1445" s="49"/>
      <c r="O1445" s="12"/>
      <c r="P1445" s="12"/>
      <c r="Q1445" s="12"/>
      <c r="R1445" s="12"/>
      <c r="S1445" s="12"/>
      <c r="T1445" s="12"/>
    </row>
    <row r="1446" spans="1:20" s="1" customFormat="1" x14ac:dyDescent="0.4">
      <c r="A1446" s="12"/>
      <c r="B1446" s="12"/>
      <c r="C1446" s="42"/>
      <c r="D1446" s="12"/>
      <c r="E1446" s="12"/>
      <c r="F1446" s="12"/>
      <c r="G1446" s="12"/>
      <c r="H1446" s="12"/>
      <c r="I1446" s="12"/>
      <c r="J1446" s="12"/>
      <c r="K1446" s="12"/>
      <c r="L1446" s="12"/>
      <c r="M1446" s="49"/>
      <c r="N1446" s="49"/>
      <c r="O1446" s="12"/>
      <c r="P1446" s="12"/>
      <c r="Q1446" s="12"/>
      <c r="R1446" s="12"/>
      <c r="S1446" s="12"/>
      <c r="T1446" s="12"/>
    </row>
    <row r="1447" spans="1:20" s="1" customFormat="1" x14ac:dyDescent="0.4">
      <c r="A1447" s="12"/>
      <c r="B1447" s="12"/>
      <c r="C1447" s="42"/>
      <c r="D1447" s="12"/>
      <c r="E1447" s="12"/>
      <c r="F1447" s="12"/>
      <c r="G1447" s="12"/>
      <c r="H1447" s="12"/>
      <c r="I1447" s="12"/>
      <c r="J1447" s="12"/>
      <c r="K1447" s="12"/>
      <c r="L1447" s="12"/>
      <c r="M1447" s="49"/>
      <c r="N1447" s="49"/>
      <c r="O1447" s="12"/>
      <c r="P1447" s="12"/>
      <c r="Q1447" s="12"/>
      <c r="R1447" s="12"/>
      <c r="S1447" s="12"/>
      <c r="T1447" s="12"/>
    </row>
    <row r="1448" spans="1:20" s="1" customFormat="1" x14ac:dyDescent="0.4">
      <c r="A1448" s="12"/>
      <c r="B1448" s="12"/>
      <c r="C1448" s="42"/>
      <c r="D1448" s="12"/>
      <c r="E1448" s="12"/>
      <c r="F1448" s="12"/>
      <c r="G1448" s="12"/>
      <c r="H1448" s="12"/>
      <c r="I1448" s="12"/>
      <c r="J1448" s="12"/>
      <c r="K1448" s="12"/>
      <c r="L1448" s="12"/>
      <c r="M1448" s="49"/>
      <c r="N1448" s="49"/>
      <c r="O1448" s="12"/>
      <c r="P1448" s="12"/>
      <c r="Q1448" s="12"/>
      <c r="R1448" s="12"/>
      <c r="S1448" s="12"/>
      <c r="T1448" s="12"/>
    </row>
    <row r="1449" spans="1:20" s="1" customFormat="1" x14ac:dyDescent="0.4">
      <c r="A1449" s="12"/>
      <c r="B1449" s="12"/>
      <c r="C1449" s="42"/>
      <c r="D1449" s="12"/>
      <c r="E1449" s="12"/>
      <c r="F1449" s="12"/>
      <c r="G1449" s="12"/>
      <c r="H1449" s="12"/>
      <c r="I1449" s="12"/>
      <c r="J1449" s="12"/>
      <c r="K1449" s="12"/>
      <c r="L1449" s="12"/>
      <c r="M1449" s="49"/>
      <c r="N1449" s="49"/>
      <c r="O1449" s="12"/>
      <c r="P1449" s="12"/>
      <c r="Q1449" s="12"/>
      <c r="R1449" s="12"/>
      <c r="S1449" s="12"/>
      <c r="T1449" s="12"/>
    </row>
    <row r="1450" spans="1:20" s="1" customFormat="1" x14ac:dyDescent="0.4">
      <c r="A1450" s="12"/>
      <c r="B1450" s="12"/>
      <c r="C1450" s="42"/>
      <c r="D1450" s="12"/>
      <c r="E1450" s="12"/>
      <c r="F1450" s="12"/>
      <c r="G1450" s="12"/>
      <c r="H1450" s="12"/>
      <c r="I1450" s="12"/>
      <c r="J1450" s="12"/>
      <c r="K1450" s="12"/>
      <c r="L1450" s="12"/>
      <c r="M1450" s="49"/>
      <c r="N1450" s="49"/>
      <c r="O1450" s="12"/>
      <c r="P1450" s="12"/>
      <c r="Q1450" s="12"/>
      <c r="R1450" s="12"/>
      <c r="S1450" s="12"/>
      <c r="T1450" s="12"/>
    </row>
    <row r="1451" spans="1:20" s="1" customFormat="1" x14ac:dyDescent="0.4">
      <c r="A1451" s="12"/>
      <c r="B1451" s="12"/>
      <c r="C1451" s="42"/>
      <c r="D1451" s="12"/>
      <c r="E1451" s="12"/>
      <c r="F1451" s="12"/>
      <c r="G1451" s="12"/>
      <c r="H1451" s="12"/>
      <c r="I1451" s="12"/>
      <c r="J1451" s="12"/>
      <c r="K1451" s="12"/>
      <c r="L1451" s="12"/>
      <c r="M1451" s="49"/>
      <c r="N1451" s="49"/>
      <c r="O1451" s="12"/>
      <c r="P1451" s="12"/>
      <c r="Q1451" s="12"/>
      <c r="R1451" s="12"/>
      <c r="S1451" s="12"/>
      <c r="T1451" s="12"/>
    </row>
    <row r="1452" spans="1:20" s="1" customFormat="1" x14ac:dyDescent="0.4">
      <c r="A1452" s="12"/>
      <c r="B1452" s="12"/>
      <c r="C1452" s="42"/>
      <c r="D1452" s="12"/>
      <c r="E1452" s="12"/>
      <c r="F1452" s="12"/>
      <c r="G1452" s="12"/>
      <c r="H1452" s="12"/>
      <c r="I1452" s="12"/>
      <c r="J1452" s="12"/>
      <c r="K1452" s="12"/>
      <c r="L1452" s="12"/>
      <c r="M1452" s="49"/>
      <c r="N1452" s="49"/>
      <c r="O1452" s="12"/>
      <c r="P1452" s="12"/>
      <c r="Q1452" s="12"/>
      <c r="R1452" s="12"/>
      <c r="S1452" s="12"/>
      <c r="T1452" s="12"/>
    </row>
    <row r="1453" spans="1:20" s="1" customFormat="1" x14ac:dyDescent="0.4">
      <c r="A1453" s="12"/>
      <c r="B1453" s="12"/>
      <c r="C1453" s="42"/>
      <c r="D1453" s="12"/>
      <c r="E1453" s="12"/>
      <c r="F1453" s="12"/>
      <c r="G1453" s="12"/>
      <c r="H1453" s="12"/>
      <c r="I1453" s="12"/>
      <c r="J1453" s="12"/>
      <c r="K1453" s="12"/>
      <c r="L1453" s="12"/>
      <c r="M1453" s="49"/>
      <c r="N1453" s="49"/>
      <c r="O1453" s="12"/>
      <c r="P1453" s="12"/>
      <c r="Q1453" s="12"/>
      <c r="R1453" s="12"/>
      <c r="S1453" s="12"/>
      <c r="T1453" s="12"/>
    </row>
    <row r="1454" spans="1:20" s="1" customFormat="1" x14ac:dyDescent="0.4">
      <c r="A1454" s="12"/>
      <c r="B1454" s="12"/>
      <c r="C1454" s="42"/>
      <c r="D1454" s="12"/>
      <c r="E1454" s="12"/>
      <c r="F1454" s="12"/>
      <c r="G1454" s="12"/>
      <c r="H1454" s="12"/>
      <c r="I1454" s="12"/>
      <c r="J1454" s="12"/>
      <c r="K1454" s="12"/>
      <c r="L1454" s="12"/>
      <c r="M1454" s="49"/>
      <c r="N1454" s="49"/>
      <c r="O1454" s="12"/>
      <c r="P1454" s="12"/>
      <c r="Q1454" s="12"/>
      <c r="R1454" s="12"/>
      <c r="S1454" s="12"/>
      <c r="T1454" s="12"/>
    </row>
    <row r="1455" spans="1:20" s="1" customFormat="1" x14ac:dyDescent="0.4">
      <c r="A1455" s="12"/>
      <c r="B1455" s="12"/>
      <c r="C1455" s="42"/>
      <c r="D1455" s="12"/>
      <c r="E1455" s="12"/>
      <c r="F1455" s="12"/>
      <c r="G1455" s="12"/>
      <c r="H1455" s="12"/>
      <c r="I1455" s="12"/>
      <c r="J1455" s="12"/>
      <c r="K1455" s="12"/>
      <c r="L1455" s="12"/>
      <c r="M1455" s="49"/>
      <c r="N1455" s="49"/>
      <c r="O1455" s="12"/>
      <c r="P1455" s="12"/>
      <c r="Q1455" s="12"/>
      <c r="R1455" s="12"/>
      <c r="S1455" s="12"/>
      <c r="T1455" s="12"/>
    </row>
    <row r="1456" spans="1:20" s="1" customFormat="1" x14ac:dyDescent="0.4">
      <c r="A1456" s="12"/>
      <c r="B1456" s="12"/>
      <c r="C1456" s="42"/>
      <c r="D1456" s="12"/>
      <c r="E1456" s="12"/>
      <c r="F1456" s="12"/>
      <c r="G1456" s="12"/>
      <c r="H1456" s="12"/>
      <c r="I1456" s="12"/>
      <c r="J1456" s="12"/>
      <c r="K1456" s="12"/>
      <c r="L1456" s="12"/>
      <c r="M1456" s="49"/>
      <c r="N1456" s="49"/>
      <c r="O1456" s="12"/>
      <c r="P1456" s="12"/>
      <c r="Q1456" s="12"/>
      <c r="R1456" s="12"/>
      <c r="S1456" s="12"/>
      <c r="T1456" s="12"/>
    </row>
    <row r="1457" spans="1:20" s="1" customFormat="1" x14ac:dyDescent="0.4">
      <c r="A1457" s="12"/>
      <c r="B1457" s="12"/>
      <c r="C1457" s="42"/>
      <c r="D1457" s="12"/>
      <c r="E1457" s="12"/>
      <c r="F1457" s="12"/>
      <c r="G1457" s="12"/>
      <c r="H1457" s="12"/>
      <c r="I1457" s="12"/>
      <c r="J1457" s="12"/>
      <c r="K1457" s="12"/>
      <c r="L1457" s="12"/>
      <c r="M1457" s="49"/>
      <c r="N1457" s="49"/>
      <c r="O1457" s="12"/>
      <c r="P1457" s="12"/>
      <c r="Q1457" s="12"/>
      <c r="R1457" s="12"/>
      <c r="S1457" s="12"/>
      <c r="T1457" s="12"/>
    </row>
    <row r="1458" spans="1:20" s="1" customFormat="1" x14ac:dyDescent="0.4">
      <c r="A1458" s="12"/>
      <c r="B1458" s="12"/>
      <c r="C1458" s="42"/>
      <c r="D1458" s="12"/>
      <c r="E1458" s="12"/>
      <c r="F1458" s="12"/>
      <c r="G1458" s="12"/>
      <c r="H1458" s="12"/>
      <c r="I1458" s="12"/>
      <c r="J1458" s="12"/>
      <c r="K1458" s="12"/>
      <c r="L1458" s="12"/>
      <c r="M1458" s="49"/>
      <c r="N1458" s="49"/>
      <c r="O1458" s="12"/>
      <c r="P1458" s="12"/>
      <c r="Q1458" s="12"/>
      <c r="R1458" s="12"/>
      <c r="S1458" s="12"/>
      <c r="T1458" s="12"/>
    </row>
    <row r="1459" spans="1:20" s="1" customFormat="1" x14ac:dyDescent="0.4">
      <c r="A1459" s="12"/>
      <c r="B1459" s="12"/>
      <c r="C1459" s="42"/>
      <c r="D1459" s="12"/>
      <c r="E1459" s="12"/>
      <c r="F1459" s="12"/>
      <c r="G1459" s="12"/>
      <c r="H1459" s="12"/>
      <c r="I1459" s="12"/>
      <c r="J1459" s="12"/>
      <c r="K1459" s="12"/>
      <c r="L1459" s="12"/>
      <c r="M1459" s="49"/>
      <c r="N1459" s="49"/>
      <c r="O1459" s="12"/>
      <c r="P1459" s="12"/>
      <c r="Q1459" s="12"/>
      <c r="R1459" s="12"/>
      <c r="S1459" s="12"/>
      <c r="T1459" s="12"/>
    </row>
    <row r="1460" spans="1:20" s="1" customFormat="1" x14ac:dyDescent="0.4">
      <c r="A1460" s="12"/>
      <c r="B1460" s="12"/>
      <c r="C1460" s="42"/>
      <c r="D1460" s="12"/>
      <c r="E1460" s="12"/>
      <c r="F1460" s="12"/>
      <c r="G1460" s="12"/>
      <c r="H1460" s="12"/>
      <c r="I1460" s="12"/>
      <c r="J1460" s="12"/>
      <c r="K1460" s="12"/>
      <c r="L1460" s="12"/>
      <c r="M1460" s="49"/>
      <c r="N1460" s="49"/>
      <c r="O1460" s="12"/>
      <c r="P1460" s="12"/>
      <c r="Q1460" s="12"/>
      <c r="R1460" s="12"/>
      <c r="S1460" s="12"/>
      <c r="T1460" s="12"/>
    </row>
    <row r="1461" spans="1:20" s="1" customFormat="1" x14ac:dyDescent="0.4">
      <c r="A1461" s="12"/>
      <c r="B1461" s="12"/>
      <c r="C1461" s="42"/>
      <c r="D1461" s="12"/>
      <c r="E1461" s="12"/>
      <c r="F1461" s="12"/>
      <c r="G1461" s="12"/>
      <c r="H1461" s="12"/>
      <c r="I1461" s="12"/>
      <c r="J1461" s="12"/>
      <c r="K1461" s="12"/>
      <c r="L1461" s="12"/>
      <c r="M1461" s="49"/>
      <c r="N1461" s="49"/>
      <c r="O1461" s="12"/>
      <c r="P1461" s="12"/>
      <c r="Q1461" s="12"/>
      <c r="R1461" s="12"/>
      <c r="S1461" s="12"/>
      <c r="T1461" s="12"/>
    </row>
    <row r="1462" spans="1:20" s="1" customFormat="1" x14ac:dyDescent="0.4">
      <c r="A1462" s="12"/>
      <c r="B1462" s="12"/>
      <c r="C1462" s="42"/>
      <c r="D1462" s="12"/>
      <c r="E1462" s="12"/>
      <c r="F1462" s="12"/>
      <c r="G1462" s="12"/>
      <c r="H1462" s="12"/>
      <c r="I1462" s="12"/>
      <c r="J1462" s="12"/>
      <c r="K1462" s="12"/>
      <c r="L1462" s="12"/>
      <c r="M1462" s="49"/>
      <c r="N1462" s="49"/>
      <c r="O1462" s="12"/>
      <c r="P1462" s="12"/>
      <c r="Q1462" s="12"/>
      <c r="R1462" s="12"/>
      <c r="S1462" s="12"/>
      <c r="T1462" s="12"/>
    </row>
    <row r="1463" spans="1:20" s="1" customFormat="1" x14ac:dyDescent="0.4">
      <c r="A1463" s="12"/>
      <c r="B1463" s="12"/>
      <c r="C1463" s="42"/>
      <c r="D1463" s="12"/>
      <c r="E1463" s="12"/>
      <c r="F1463" s="12"/>
      <c r="G1463" s="12"/>
      <c r="H1463" s="12"/>
      <c r="I1463" s="12"/>
      <c r="J1463" s="12"/>
      <c r="K1463" s="12"/>
      <c r="L1463" s="12"/>
      <c r="M1463" s="49"/>
      <c r="N1463" s="49"/>
      <c r="O1463" s="12"/>
      <c r="P1463" s="12"/>
      <c r="Q1463" s="12"/>
      <c r="R1463" s="12"/>
      <c r="S1463" s="12"/>
      <c r="T1463" s="12"/>
    </row>
    <row r="1464" spans="1:20" s="1" customFormat="1" x14ac:dyDescent="0.4">
      <c r="A1464" s="12"/>
      <c r="B1464" s="12"/>
      <c r="C1464" s="42"/>
      <c r="D1464" s="12"/>
      <c r="E1464" s="12"/>
      <c r="F1464" s="12"/>
      <c r="G1464" s="12"/>
      <c r="H1464" s="12"/>
      <c r="I1464" s="12"/>
      <c r="J1464" s="12"/>
      <c r="K1464" s="12"/>
      <c r="L1464" s="12"/>
      <c r="M1464" s="49"/>
      <c r="N1464" s="49"/>
      <c r="O1464" s="12"/>
      <c r="P1464" s="12"/>
      <c r="Q1464" s="12"/>
      <c r="R1464" s="12"/>
      <c r="S1464" s="12"/>
      <c r="T1464" s="12"/>
    </row>
    <row r="1465" spans="1:20" s="1" customFormat="1" x14ac:dyDescent="0.4">
      <c r="A1465" s="12"/>
      <c r="B1465" s="12"/>
      <c r="C1465" s="42"/>
      <c r="D1465" s="12"/>
      <c r="E1465" s="12"/>
      <c r="F1465" s="12"/>
      <c r="G1465" s="12"/>
      <c r="H1465" s="12"/>
      <c r="I1465" s="12"/>
      <c r="J1465" s="12"/>
      <c r="K1465" s="12"/>
      <c r="L1465" s="12"/>
      <c r="M1465" s="49"/>
      <c r="N1465" s="49"/>
      <c r="O1465" s="12"/>
      <c r="P1465" s="12"/>
      <c r="Q1465" s="12"/>
      <c r="R1465" s="12"/>
      <c r="S1465" s="12"/>
      <c r="T1465" s="12"/>
    </row>
    <row r="1466" spans="1:20" s="1" customFormat="1" x14ac:dyDescent="0.4">
      <c r="A1466" s="12"/>
      <c r="B1466" s="12"/>
      <c r="C1466" s="42"/>
      <c r="D1466" s="12"/>
      <c r="E1466" s="12"/>
      <c r="F1466" s="12"/>
      <c r="G1466" s="12"/>
      <c r="H1466" s="12"/>
      <c r="I1466" s="12"/>
      <c r="J1466" s="12"/>
      <c r="K1466" s="12"/>
      <c r="L1466" s="12"/>
      <c r="M1466" s="49"/>
      <c r="N1466" s="49"/>
      <c r="O1466" s="12"/>
      <c r="P1466" s="12"/>
      <c r="Q1466" s="12"/>
      <c r="R1466" s="12"/>
      <c r="S1466" s="12"/>
      <c r="T1466" s="12"/>
    </row>
    <row r="1467" spans="1:20" s="1" customFormat="1" x14ac:dyDescent="0.4">
      <c r="A1467" s="12"/>
      <c r="B1467" s="12"/>
      <c r="C1467" s="42"/>
      <c r="D1467" s="12"/>
      <c r="E1467" s="12"/>
      <c r="F1467" s="12"/>
      <c r="G1467" s="12"/>
      <c r="H1467" s="12"/>
      <c r="I1467" s="12"/>
      <c r="J1467" s="12"/>
      <c r="K1467" s="12"/>
      <c r="L1467" s="12"/>
      <c r="M1467" s="49"/>
      <c r="N1467" s="49"/>
      <c r="O1467" s="12"/>
      <c r="P1467" s="12"/>
      <c r="Q1467" s="12"/>
      <c r="R1467" s="12"/>
      <c r="S1467" s="12"/>
      <c r="T1467" s="12"/>
    </row>
    <row r="1468" spans="1:20" s="1" customFormat="1" x14ac:dyDescent="0.4">
      <c r="A1468" s="12"/>
      <c r="B1468" s="12"/>
      <c r="C1468" s="42"/>
      <c r="D1468" s="12"/>
      <c r="E1468" s="12"/>
      <c r="F1468" s="12"/>
      <c r="G1468" s="12"/>
      <c r="H1468" s="12"/>
      <c r="I1468" s="12"/>
      <c r="J1468" s="12"/>
      <c r="K1468" s="12"/>
      <c r="L1468" s="12"/>
      <c r="M1468" s="49"/>
      <c r="N1468" s="49"/>
      <c r="O1468" s="12"/>
      <c r="P1468" s="12"/>
      <c r="Q1468" s="12"/>
      <c r="R1468" s="12"/>
      <c r="S1468" s="12"/>
      <c r="T1468" s="12"/>
    </row>
    <row r="1469" spans="1:20" s="1" customFormat="1" x14ac:dyDescent="0.4">
      <c r="A1469" s="12"/>
      <c r="B1469" s="12"/>
      <c r="C1469" s="42"/>
      <c r="D1469" s="12"/>
      <c r="E1469" s="12"/>
      <c r="F1469" s="12"/>
      <c r="G1469" s="12"/>
      <c r="H1469" s="12"/>
      <c r="I1469" s="12"/>
      <c r="J1469" s="12"/>
      <c r="K1469" s="12"/>
      <c r="L1469" s="12"/>
      <c r="M1469" s="49"/>
      <c r="N1469" s="49"/>
      <c r="O1469" s="12"/>
      <c r="P1469" s="12"/>
      <c r="Q1469" s="12"/>
      <c r="R1469" s="12"/>
      <c r="S1469" s="12"/>
      <c r="T1469" s="12"/>
    </row>
    <row r="1470" spans="1:20" s="1" customFormat="1" x14ac:dyDescent="0.4">
      <c r="A1470" s="12"/>
      <c r="B1470" s="12"/>
      <c r="C1470" s="42"/>
      <c r="D1470" s="12"/>
      <c r="E1470" s="12"/>
      <c r="F1470" s="12"/>
      <c r="G1470" s="12"/>
      <c r="H1470" s="12"/>
      <c r="I1470" s="12"/>
      <c r="J1470" s="12"/>
      <c r="K1470" s="12"/>
      <c r="L1470" s="12"/>
      <c r="M1470" s="49"/>
      <c r="N1470" s="49"/>
      <c r="O1470" s="12"/>
      <c r="P1470" s="12"/>
      <c r="Q1470" s="12"/>
      <c r="R1470" s="12"/>
      <c r="S1470" s="12"/>
      <c r="T1470" s="12"/>
    </row>
    <row r="1471" spans="1:20" s="1" customFormat="1" x14ac:dyDescent="0.4">
      <c r="A1471" s="12"/>
      <c r="B1471" s="12"/>
      <c r="C1471" s="42"/>
      <c r="D1471" s="12"/>
      <c r="E1471" s="12"/>
      <c r="F1471" s="12"/>
      <c r="G1471" s="12"/>
      <c r="H1471" s="12"/>
      <c r="I1471" s="12"/>
      <c r="J1471" s="12"/>
      <c r="K1471" s="12"/>
      <c r="L1471" s="12"/>
      <c r="M1471" s="49"/>
      <c r="N1471" s="49"/>
      <c r="O1471" s="12"/>
      <c r="P1471" s="12"/>
      <c r="Q1471" s="12"/>
      <c r="R1471" s="12"/>
      <c r="S1471" s="12"/>
      <c r="T1471" s="12"/>
    </row>
    <row r="1472" spans="1:20" s="1" customFormat="1" x14ac:dyDescent="0.4">
      <c r="A1472" s="12"/>
      <c r="B1472" s="12"/>
      <c r="C1472" s="42"/>
      <c r="D1472" s="12"/>
      <c r="E1472" s="12"/>
      <c r="F1472" s="12"/>
      <c r="G1472" s="12"/>
      <c r="H1472" s="12"/>
      <c r="I1472" s="12"/>
      <c r="J1472" s="12"/>
      <c r="K1472" s="12"/>
      <c r="L1472" s="12"/>
      <c r="M1472" s="49"/>
      <c r="N1472" s="49"/>
      <c r="O1472" s="12"/>
      <c r="P1472" s="12"/>
      <c r="Q1472" s="12"/>
      <c r="R1472" s="12"/>
      <c r="S1472" s="12"/>
      <c r="T1472" s="12"/>
    </row>
    <row r="1473" spans="1:20" s="1" customFormat="1" x14ac:dyDescent="0.4">
      <c r="A1473" s="12"/>
      <c r="B1473" s="12"/>
      <c r="C1473" s="42"/>
      <c r="D1473" s="12"/>
      <c r="E1473" s="12"/>
      <c r="F1473" s="12"/>
      <c r="G1473" s="12"/>
      <c r="H1473" s="12"/>
      <c r="I1473" s="12"/>
      <c r="J1473" s="12"/>
      <c r="K1473" s="12"/>
      <c r="L1473" s="12"/>
      <c r="M1473" s="49"/>
      <c r="N1473" s="49"/>
      <c r="O1473" s="12"/>
      <c r="P1473" s="12"/>
      <c r="Q1473" s="12"/>
      <c r="R1473" s="12"/>
      <c r="S1473" s="12"/>
      <c r="T1473" s="12"/>
    </row>
    <row r="1474" spans="1:20" s="1" customFormat="1" x14ac:dyDescent="0.4">
      <c r="A1474" s="12"/>
      <c r="B1474" s="12"/>
      <c r="C1474" s="42"/>
      <c r="D1474" s="12"/>
      <c r="E1474" s="12"/>
      <c r="F1474" s="12"/>
      <c r="G1474" s="12"/>
      <c r="H1474" s="12"/>
      <c r="I1474" s="12"/>
      <c r="J1474" s="12"/>
      <c r="K1474" s="12"/>
      <c r="L1474" s="12"/>
      <c r="M1474" s="49"/>
      <c r="N1474" s="49"/>
      <c r="O1474" s="12"/>
      <c r="P1474" s="12"/>
      <c r="Q1474" s="12"/>
      <c r="R1474" s="12"/>
      <c r="S1474" s="12"/>
      <c r="T1474" s="12"/>
    </row>
    <row r="1475" spans="1:20" s="1" customFormat="1" x14ac:dyDescent="0.4">
      <c r="A1475" s="12"/>
      <c r="B1475" s="12"/>
      <c r="C1475" s="42"/>
      <c r="D1475" s="12"/>
      <c r="E1475" s="12"/>
      <c r="F1475" s="12"/>
      <c r="G1475" s="12"/>
      <c r="H1475" s="12"/>
      <c r="I1475" s="12"/>
      <c r="J1475" s="12"/>
      <c r="K1475" s="12"/>
      <c r="L1475" s="12"/>
      <c r="M1475" s="49"/>
      <c r="N1475" s="49"/>
      <c r="O1475" s="12"/>
      <c r="P1475" s="12"/>
      <c r="Q1475" s="12"/>
      <c r="R1475" s="12"/>
      <c r="S1475" s="12"/>
      <c r="T1475" s="12"/>
    </row>
    <row r="1476" spans="1:20" s="1" customFormat="1" x14ac:dyDescent="0.4">
      <c r="A1476" s="12"/>
      <c r="B1476" s="12"/>
      <c r="C1476" s="42"/>
      <c r="D1476" s="12"/>
      <c r="E1476" s="12"/>
      <c r="F1476" s="12"/>
      <c r="G1476" s="12"/>
      <c r="H1476" s="12"/>
      <c r="I1476" s="12"/>
      <c r="J1476" s="12"/>
      <c r="K1476" s="12"/>
      <c r="L1476" s="12"/>
      <c r="M1476" s="49"/>
      <c r="N1476" s="49"/>
      <c r="O1476" s="12"/>
      <c r="P1476" s="12"/>
      <c r="Q1476" s="12"/>
      <c r="R1476" s="12"/>
      <c r="S1476" s="12"/>
      <c r="T1476" s="12"/>
    </row>
    <row r="1477" spans="1:20" s="1" customFormat="1" x14ac:dyDescent="0.4">
      <c r="A1477" s="12"/>
      <c r="B1477" s="12"/>
      <c r="C1477" s="42"/>
      <c r="D1477" s="12"/>
      <c r="E1477" s="12"/>
      <c r="F1477" s="12"/>
      <c r="G1477" s="12"/>
      <c r="H1477" s="12"/>
      <c r="I1477" s="12"/>
      <c r="J1477" s="12"/>
      <c r="K1477" s="12"/>
      <c r="L1477" s="12"/>
      <c r="M1477" s="49"/>
      <c r="N1477" s="49"/>
      <c r="O1477" s="12"/>
      <c r="P1477" s="12"/>
      <c r="Q1477" s="12"/>
      <c r="R1477" s="12"/>
      <c r="S1477" s="12"/>
      <c r="T1477" s="12"/>
    </row>
    <row r="1478" spans="1:20" s="1" customFormat="1" x14ac:dyDescent="0.4">
      <c r="A1478" s="12"/>
      <c r="B1478" s="12"/>
      <c r="C1478" s="42"/>
      <c r="D1478" s="12"/>
      <c r="E1478" s="12"/>
      <c r="F1478" s="12"/>
      <c r="G1478" s="12"/>
      <c r="H1478" s="12"/>
      <c r="I1478" s="12"/>
      <c r="J1478" s="12"/>
      <c r="K1478" s="12"/>
      <c r="L1478" s="12"/>
      <c r="M1478" s="49"/>
      <c r="N1478" s="49"/>
      <c r="O1478" s="12"/>
      <c r="P1478" s="12"/>
      <c r="Q1478" s="12"/>
      <c r="R1478" s="12"/>
      <c r="S1478" s="12"/>
      <c r="T1478" s="12"/>
    </row>
    <row r="1479" spans="1:20" s="1" customFormat="1" x14ac:dyDescent="0.4">
      <c r="A1479" s="12"/>
      <c r="B1479" s="12"/>
      <c r="C1479" s="42"/>
      <c r="D1479" s="12"/>
      <c r="E1479" s="12"/>
      <c r="F1479" s="12"/>
      <c r="G1479" s="12"/>
      <c r="H1479" s="12"/>
      <c r="I1479" s="12"/>
      <c r="J1479" s="12"/>
      <c r="K1479" s="12"/>
      <c r="L1479" s="12"/>
      <c r="M1479" s="49"/>
      <c r="N1479" s="49"/>
      <c r="O1479" s="12"/>
      <c r="P1479" s="12"/>
      <c r="Q1479" s="12"/>
      <c r="R1479" s="12"/>
      <c r="S1479" s="12"/>
      <c r="T1479" s="12"/>
    </row>
    <row r="1480" spans="1:20" s="1" customFormat="1" x14ac:dyDescent="0.4">
      <c r="A1480" s="12"/>
      <c r="B1480" s="12"/>
      <c r="C1480" s="42"/>
      <c r="D1480" s="12"/>
      <c r="E1480" s="12"/>
      <c r="F1480" s="12"/>
      <c r="G1480" s="12"/>
      <c r="H1480" s="12"/>
      <c r="I1480" s="12"/>
      <c r="J1480" s="12"/>
      <c r="K1480" s="12"/>
      <c r="L1480" s="12"/>
      <c r="M1480" s="49"/>
      <c r="N1480" s="49"/>
      <c r="O1480" s="12"/>
      <c r="P1480" s="12"/>
      <c r="Q1480" s="12"/>
      <c r="R1480" s="12"/>
      <c r="S1480" s="12"/>
      <c r="T1480" s="12"/>
    </row>
    <row r="1481" spans="1:20" s="1" customFormat="1" x14ac:dyDescent="0.4">
      <c r="A1481" s="12"/>
      <c r="B1481" s="12"/>
      <c r="C1481" s="42"/>
      <c r="D1481" s="12"/>
      <c r="E1481" s="12"/>
      <c r="F1481" s="12"/>
      <c r="G1481" s="12"/>
      <c r="H1481" s="12"/>
      <c r="I1481" s="12"/>
      <c r="J1481" s="12"/>
      <c r="K1481" s="12"/>
      <c r="L1481" s="12"/>
      <c r="M1481" s="49"/>
      <c r="N1481" s="49"/>
      <c r="O1481" s="12"/>
      <c r="P1481" s="12"/>
      <c r="Q1481" s="12"/>
      <c r="R1481" s="12"/>
      <c r="S1481" s="12"/>
      <c r="T1481" s="12"/>
    </row>
    <row r="1482" spans="1:20" s="1" customFormat="1" x14ac:dyDescent="0.4">
      <c r="A1482" s="12"/>
      <c r="B1482" s="12"/>
      <c r="C1482" s="42"/>
      <c r="D1482" s="12"/>
      <c r="E1482" s="12"/>
      <c r="F1482" s="12"/>
      <c r="G1482" s="12"/>
      <c r="H1482" s="12"/>
      <c r="I1482" s="12"/>
      <c r="J1482" s="12"/>
      <c r="K1482" s="12"/>
      <c r="L1482" s="12"/>
      <c r="M1482" s="49"/>
      <c r="N1482" s="49"/>
      <c r="O1482" s="12"/>
      <c r="P1482" s="12"/>
      <c r="Q1482" s="12"/>
      <c r="R1482" s="12"/>
      <c r="S1482" s="12"/>
      <c r="T1482" s="12"/>
    </row>
    <row r="1483" spans="1:20" s="1" customFormat="1" x14ac:dyDescent="0.4">
      <c r="A1483" s="12"/>
      <c r="B1483" s="12"/>
      <c r="C1483" s="42"/>
      <c r="D1483" s="12"/>
      <c r="E1483" s="12"/>
      <c r="F1483" s="12"/>
      <c r="G1483" s="12"/>
      <c r="H1483" s="12"/>
      <c r="I1483" s="12"/>
      <c r="J1483" s="12"/>
      <c r="K1483" s="12"/>
      <c r="L1483" s="12"/>
      <c r="M1483" s="49"/>
      <c r="N1483" s="49"/>
      <c r="O1483" s="12"/>
      <c r="P1483" s="12"/>
      <c r="Q1483" s="12"/>
      <c r="R1483" s="12"/>
      <c r="S1483" s="12"/>
      <c r="T1483" s="12"/>
    </row>
    <row r="1484" spans="1:20" s="1" customFormat="1" x14ac:dyDescent="0.4">
      <c r="A1484" s="12"/>
      <c r="B1484" s="12"/>
      <c r="C1484" s="42"/>
      <c r="D1484" s="12"/>
      <c r="E1484" s="12"/>
      <c r="F1484" s="12"/>
      <c r="G1484" s="12"/>
      <c r="H1484" s="12"/>
      <c r="I1484" s="12"/>
      <c r="J1484" s="12"/>
      <c r="K1484" s="12"/>
      <c r="L1484" s="12"/>
      <c r="M1484" s="49"/>
      <c r="N1484" s="49"/>
      <c r="O1484" s="12"/>
      <c r="P1484" s="12"/>
      <c r="Q1484" s="12"/>
      <c r="R1484" s="12"/>
      <c r="S1484" s="12"/>
      <c r="T1484" s="12"/>
    </row>
    <row r="1485" spans="1:20" s="1" customFormat="1" x14ac:dyDescent="0.4">
      <c r="A1485" s="12"/>
      <c r="B1485" s="12"/>
      <c r="C1485" s="42"/>
      <c r="D1485" s="12"/>
      <c r="E1485" s="12"/>
      <c r="F1485" s="12"/>
      <c r="G1485" s="12"/>
      <c r="H1485" s="12"/>
      <c r="I1485" s="12"/>
      <c r="J1485" s="12"/>
      <c r="K1485" s="12"/>
      <c r="L1485" s="12"/>
      <c r="M1485" s="49"/>
      <c r="N1485" s="49"/>
      <c r="O1485" s="12"/>
      <c r="P1485" s="12"/>
      <c r="Q1485" s="12"/>
      <c r="R1485" s="12"/>
      <c r="S1485" s="12"/>
      <c r="T1485" s="12"/>
    </row>
    <row r="1486" spans="1:20" s="1" customFormat="1" x14ac:dyDescent="0.4">
      <c r="A1486" s="12"/>
      <c r="B1486" s="12"/>
      <c r="C1486" s="42"/>
      <c r="D1486" s="12"/>
      <c r="E1486" s="12"/>
      <c r="F1486" s="12"/>
      <c r="G1486" s="12"/>
      <c r="H1486" s="12"/>
      <c r="I1486" s="12"/>
      <c r="J1486" s="12"/>
      <c r="K1486" s="12"/>
      <c r="L1486" s="12"/>
      <c r="M1486" s="49"/>
      <c r="N1486" s="49"/>
      <c r="O1486" s="12"/>
      <c r="P1486" s="12"/>
      <c r="Q1486" s="12"/>
      <c r="R1486" s="12"/>
      <c r="S1486" s="12"/>
      <c r="T1486" s="12"/>
    </row>
    <row r="1487" spans="1:20" s="1" customFormat="1" x14ac:dyDescent="0.4">
      <c r="A1487" s="12"/>
      <c r="B1487" s="12"/>
      <c r="C1487" s="42"/>
      <c r="D1487" s="12"/>
      <c r="E1487" s="12"/>
      <c r="F1487" s="12"/>
      <c r="G1487" s="12"/>
      <c r="H1487" s="12"/>
      <c r="I1487" s="12"/>
      <c r="J1487" s="12"/>
      <c r="K1487" s="12"/>
      <c r="L1487" s="12"/>
      <c r="M1487" s="49"/>
      <c r="N1487" s="49"/>
      <c r="O1487" s="12"/>
      <c r="P1487" s="12"/>
      <c r="Q1487" s="12"/>
      <c r="R1487" s="12"/>
      <c r="S1487" s="12"/>
      <c r="T1487" s="12"/>
    </row>
    <row r="1488" spans="1:20" s="1" customFormat="1" x14ac:dyDescent="0.4">
      <c r="A1488" s="12"/>
      <c r="B1488" s="12"/>
      <c r="C1488" s="42"/>
      <c r="D1488" s="12"/>
      <c r="E1488" s="12"/>
      <c r="F1488" s="12"/>
      <c r="G1488" s="12"/>
      <c r="H1488" s="12"/>
      <c r="I1488" s="12"/>
      <c r="J1488" s="12"/>
      <c r="K1488" s="12"/>
      <c r="L1488" s="12"/>
      <c r="M1488" s="49"/>
      <c r="N1488" s="49"/>
      <c r="O1488" s="12"/>
      <c r="P1488" s="12"/>
      <c r="Q1488" s="12"/>
      <c r="R1488" s="12"/>
      <c r="S1488" s="12"/>
      <c r="T1488" s="12"/>
    </row>
    <row r="1489" spans="1:20" s="1" customFormat="1" x14ac:dyDescent="0.4">
      <c r="A1489" s="12"/>
      <c r="B1489" s="12"/>
      <c r="C1489" s="42"/>
      <c r="D1489" s="12"/>
      <c r="E1489" s="12"/>
      <c r="F1489" s="12"/>
      <c r="G1489" s="12"/>
      <c r="H1489" s="12"/>
      <c r="I1489" s="12"/>
      <c r="J1489" s="12"/>
      <c r="K1489" s="12"/>
      <c r="L1489" s="12"/>
      <c r="M1489" s="49"/>
      <c r="N1489" s="49"/>
      <c r="O1489" s="12"/>
      <c r="P1489" s="12"/>
      <c r="Q1489" s="12"/>
      <c r="R1489" s="12"/>
      <c r="S1489" s="12"/>
      <c r="T1489" s="12"/>
    </row>
    <row r="1490" spans="1:20" s="1" customFormat="1" x14ac:dyDescent="0.4">
      <c r="A1490" s="12"/>
      <c r="B1490" s="12"/>
      <c r="C1490" s="42"/>
      <c r="D1490" s="12"/>
      <c r="E1490" s="12"/>
      <c r="F1490" s="12"/>
      <c r="G1490" s="12"/>
      <c r="H1490" s="12"/>
      <c r="I1490" s="12"/>
      <c r="J1490" s="12"/>
      <c r="K1490" s="12"/>
      <c r="L1490" s="12"/>
      <c r="M1490" s="49"/>
      <c r="N1490" s="49"/>
      <c r="O1490" s="12"/>
      <c r="P1490" s="12"/>
      <c r="Q1490" s="12"/>
      <c r="R1490" s="12"/>
      <c r="S1490" s="12"/>
      <c r="T1490" s="12"/>
    </row>
    <row r="1491" spans="1:20" s="1" customFormat="1" x14ac:dyDescent="0.4">
      <c r="A1491" s="12"/>
      <c r="B1491" s="12"/>
      <c r="C1491" s="42"/>
      <c r="D1491" s="12"/>
      <c r="E1491" s="12"/>
      <c r="F1491" s="12"/>
      <c r="G1491" s="12"/>
      <c r="H1491" s="12"/>
      <c r="I1491" s="12"/>
      <c r="J1491" s="12"/>
      <c r="K1491" s="12"/>
      <c r="L1491" s="12"/>
      <c r="M1491" s="49"/>
      <c r="N1491" s="49"/>
      <c r="O1491" s="12"/>
      <c r="P1491" s="12"/>
      <c r="Q1491" s="12"/>
      <c r="R1491" s="12"/>
      <c r="S1491" s="12"/>
      <c r="T1491" s="12"/>
    </row>
    <row r="1492" spans="1:20" s="1" customFormat="1" x14ac:dyDescent="0.4">
      <c r="A1492" s="12"/>
      <c r="B1492" s="12"/>
      <c r="C1492" s="42"/>
      <c r="D1492" s="12"/>
      <c r="E1492" s="12"/>
      <c r="F1492" s="12"/>
      <c r="G1492" s="12"/>
      <c r="H1492" s="12"/>
      <c r="I1492" s="12"/>
      <c r="J1492" s="12"/>
      <c r="K1492" s="12"/>
      <c r="L1492" s="12"/>
      <c r="M1492" s="49"/>
      <c r="N1492" s="49"/>
      <c r="O1492" s="12"/>
      <c r="P1492" s="12"/>
      <c r="Q1492" s="12"/>
      <c r="R1492" s="12"/>
      <c r="S1492" s="12"/>
      <c r="T1492" s="12"/>
    </row>
    <row r="1493" spans="1:20" s="1" customFormat="1" x14ac:dyDescent="0.4">
      <c r="A1493" s="12"/>
      <c r="B1493" s="12"/>
      <c r="C1493" s="42"/>
      <c r="D1493" s="12"/>
      <c r="E1493" s="12"/>
      <c r="F1493" s="12"/>
      <c r="G1493" s="12"/>
      <c r="H1493" s="12"/>
      <c r="I1493" s="12"/>
      <c r="J1493" s="12"/>
      <c r="K1493" s="12"/>
      <c r="L1493" s="12"/>
      <c r="M1493" s="49"/>
      <c r="N1493" s="49"/>
      <c r="O1493" s="12"/>
      <c r="P1493" s="12"/>
      <c r="Q1493" s="12"/>
      <c r="R1493" s="12"/>
      <c r="S1493" s="12"/>
      <c r="T1493" s="12"/>
    </row>
    <row r="1494" spans="1:20" s="1" customFormat="1" x14ac:dyDescent="0.4">
      <c r="A1494" s="12"/>
      <c r="B1494" s="12"/>
      <c r="C1494" s="42"/>
      <c r="D1494" s="12"/>
      <c r="E1494" s="12"/>
      <c r="F1494" s="12"/>
      <c r="G1494" s="12"/>
      <c r="H1494" s="12"/>
      <c r="I1494" s="12"/>
      <c r="J1494" s="12"/>
      <c r="K1494" s="12"/>
      <c r="L1494" s="12"/>
      <c r="M1494" s="49"/>
      <c r="N1494" s="49"/>
      <c r="O1494" s="12"/>
      <c r="P1494" s="12"/>
      <c r="Q1494" s="12"/>
      <c r="R1494" s="12"/>
      <c r="S1494" s="12"/>
      <c r="T1494" s="12"/>
    </row>
    <row r="1495" spans="1:20" s="1" customFormat="1" x14ac:dyDescent="0.4">
      <c r="A1495" s="12"/>
      <c r="B1495" s="12"/>
      <c r="C1495" s="42"/>
      <c r="D1495" s="12"/>
      <c r="E1495" s="12"/>
      <c r="F1495" s="12"/>
      <c r="G1495" s="12"/>
      <c r="H1495" s="12"/>
      <c r="I1495" s="12"/>
      <c r="J1495" s="12"/>
      <c r="K1495" s="12"/>
      <c r="L1495" s="12"/>
      <c r="M1495" s="49"/>
      <c r="N1495" s="49"/>
      <c r="O1495" s="12"/>
      <c r="P1495" s="12"/>
      <c r="Q1495" s="12"/>
      <c r="R1495" s="12"/>
      <c r="S1495" s="12"/>
      <c r="T1495" s="12"/>
    </row>
    <row r="1496" spans="1:20" s="1" customFormat="1" x14ac:dyDescent="0.4">
      <c r="A1496" s="12"/>
      <c r="B1496" s="12"/>
      <c r="C1496" s="42"/>
      <c r="D1496" s="12"/>
      <c r="E1496" s="12"/>
      <c r="F1496" s="12"/>
      <c r="G1496" s="12"/>
      <c r="H1496" s="12"/>
      <c r="I1496" s="12"/>
      <c r="J1496" s="12"/>
      <c r="K1496" s="12"/>
      <c r="L1496" s="12"/>
      <c r="M1496" s="49"/>
      <c r="N1496" s="49"/>
      <c r="O1496" s="12"/>
      <c r="P1496" s="12"/>
      <c r="Q1496" s="12"/>
      <c r="R1496" s="12"/>
      <c r="S1496" s="12"/>
      <c r="T1496" s="12"/>
    </row>
    <row r="1497" spans="1:20" s="1" customFormat="1" x14ac:dyDescent="0.4">
      <c r="A1497" s="12"/>
      <c r="B1497" s="12"/>
      <c r="C1497" s="42"/>
      <c r="D1497" s="12"/>
      <c r="E1497" s="12"/>
      <c r="F1497" s="12"/>
      <c r="G1497" s="12"/>
      <c r="H1497" s="12"/>
      <c r="I1497" s="12"/>
      <c r="J1497" s="12"/>
      <c r="K1497" s="12"/>
      <c r="L1497" s="12"/>
      <c r="M1497" s="49"/>
      <c r="N1497" s="49"/>
      <c r="O1497" s="12"/>
      <c r="P1497" s="12"/>
      <c r="Q1497" s="12"/>
      <c r="R1497" s="12"/>
      <c r="S1497" s="12"/>
      <c r="T1497" s="12"/>
    </row>
    <row r="1498" spans="1:20" s="1" customFormat="1" x14ac:dyDescent="0.4">
      <c r="A1498" s="12"/>
      <c r="B1498" s="12"/>
      <c r="C1498" s="42"/>
      <c r="D1498" s="12"/>
      <c r="E1498" s="12"/>
      <c r="F1498" s="12"/>
      <c r="G1498" s="12"/>
      <c r="H1498" s="12"/>
      <c r="I1498" s="12"/>
      <c r="J1498" s="12"/>
      <c r="K1498" s="12"/>
      <c r="L1498" s="12"/>
      <c r="M1498" s="49"/>
      <c r="N1498" s="49"/>
      <c r="O1498" s="12"/>
      <c r="P1498" s="12"/>
      <c r="Q1498" s="12"/>
      <c r="R1498" s="12"/>
      <c r="S1498" s="12"/>
      <c r="T1498" s="12"/>
    </row>
    <row r="1499" spans="1:20" s="1" customFormat="1" x14ac:dyDescent="0.4">
      <c r="A1499" s="12"/>
      <c r="B1499" s="12"/>
      <c r="C1499" s="42"/>
      <c r="D1499" s="12"/>
      <c r="E1499" s="12"/>
      <c r="F1499" s="12"/>
      <c r="G1499" s="12"/>
      <c r="H1499" s="12"/>
      <c r="I1499" s="12"/>
      <c r="J1499" s="12"/>
      <c r="K1499" s="12"/>
      <c r="L1499" s="12"/>
      <c r="M1499" s="49"/>
      <c r="N1499" s="49"/>
      <c r="O1499" s="12"/>
      <c r="P1499" s="12"/>
      <c r="Q1499" s="12"/>
      <c r="R1499" s="12"/>
      <c r="S1499" s="12"/>
      <c r="T1499" s="12"/>
    </row>
    <row r="1500" spans="1:20" s="1" customFormat="1" x14ac:dyDescent="0.4">
      <c r="A1500" s="12"/>
      <c r="B1500" s="12"/>
      <c r="C1500" s="42"/>
      <c r="D1500" s="12"/>
      <c r="E1500" s="12"/>
      <c r="F1500" s="12"/>
      <c r="G1500" s="12"/>
      <c r="H1500" s="12"/>
      <c r="I1500" s="12"/>
      <c r="J1500" s="12"/>
      <c r="K1500" s="12"/>
      <c r="L1500" s="12"/>
      <c r="M1500" s="49"/>
      <c r="N1500" s="49"/>
      <c r="O1500" s="12"/>
      <c r="P1500" s="12"/>
      <c r="Q1500" s="12"/>
      <c r="R1500" s="12"/>
      <c r="S1500" s="12"/>
      <c r="T1500" s="12"/>
    </row>
    <row r="1501" spans="1:20" s="1" customFormat="1" x14ac:dyDescent="0.4">
      <c r="A1501" s="12"/>
      <c r="B1501" s="12"/>
      <c r="C1501" s="42"/>
      <c r="D1501" s="12"/>
      <c r="E1501" s="12"/>
      <c r="F1501" s="12"/>
      <c r="G1501" s="12"/>
      <c r="H1501" s="12"/>
      <c r="I1501" s="12"/>
      <c r="J1501" s="12"/>
      <c r="K1501" s="12"/>
      <c r="L1501" s="12"/>
      <c r="M1501" s="49"/>
      <c r="N1501" s="49"/>
      <c r="O1501" s="12"/>
      <c r="P1501" s="12"/>
      <c r="Q1501" s="12"/>
      <c r="R1501" s="12"/>
      <c r="S1501" s="12"/>
      <c r="T1501" s="12"/>
    </row>
    <row r="1502" spans="1:20" s="1" customFormat="1" x14ac:dyDescent="0.4">
      <c r="A1502" s="12"/>
      <c r="B1502" s="12"/>
      <c r="C1502" s="42"/>
      <c r="D1502" s="12"/>
      <c r="E1502" s="12"/>
      <c r="F1502" s="12"/>
      <c r="G1502" s="12"/>
      <c r="H1502" s="12"/>
      <c r="I1502" s="12"/>
      <c r="J1502" s="12"/>
      <c r="K1502" s="12"/>
      <c r="L1502" s="12"/>
      <c r="M1502" s="49"/>
      <c r="N1502" s="49"/>
      <c r="O1502" s="12"/>
      <c r="P1502" s="12"/>
      <c r="Q1502" s="12"/>
      <c r="R1502" s="12"/>
      <c r="S1502" s="12"/>
      <c r="T1502" s="12"/>
    </row>
    <row r="1503" spans="1:20" s="1" customFormat="1" x14ac:dyDescent="0.4">
      <c r="A1503" s="12"/>
      <c r="B1503" s="12"/>
      <c r="C1503" s="42"/>
      <c r="D1503" s="12"/>
      <c r="E1503" s="12"/>
      <c r="F1503" s="12"/>
      <c r="G1503" s="12"/>
      <c r="H1503" s="12"/>
      <c r="I1503" s="12"/>
      <c r="J1503" s="12"/>
      <c r="K1503" s="12"/>
      <c r="L1503" s="12"/>
      <c r="M1503" s="49"/>
      <c r="N1503" s="49"/>
      <c r="O1503" s="12"/>
      <c r="P1503" s="12"/>
      <c r="Q1503" s="12"/>
      <c r="R1503" s="12"/>
      <c r="S1503" s="12"/>
      <c r="T1503" s="12"/>
    </row>
    <row r="1504" spans="1:20" s="1" customFormat="1" x14ac:dyDescent="0.4">
      <c r="A1504" s="12"/>
      <c r="B1504" s="12"/>
      <c r="C1504" s="42"/>
      <c r="D1504" s="12"/>
      <c r="E1504" s="12"/>
      <c r="F1504" s="12"/>
      <c r="G1504" s="12"/>
      <c r="H1504" s="12"/>
      <c r="I1504" s="12"/>
      <c r="J1504" s="12"/>
      <c r="K1504" s="12"/>
      <c r="L1504" s="12"/>
      <c r="M1504" s="49"/>
      <c r="N1504" s="49"/>
      <c r="O1504" s="12"/>
      <c r="P1504" s="12"/>
      <c r="Q1504" s="12"/>
      <c r="R1504" s="12"/>
      <c r="S1504" s="12"/>
      <c r="T1504" s="12"/>
    </row>
    <row r="1505" spans="1:20" s="1" customFormat="1" x14ac:dyDescent="0.4">
      <c r="A1505" s="12"/>
      <c r="B1505" s="12"/>
      <c r="C1505" s="42"/>
      <c r="D1505" s="12"/>
      <c r="E1505" s="12"/>
      <c r="F1505" s="12"/>
      <c r="G1505" s="12"/>
      <c r="H1505" s="12"/>
      <c r="I1505" s="12"/>
      <c r="J1505" s="12"/>
      <c r="K1505" s="12"/>
      <c r="L1505" s="12"/>
      <c r="M1505" s="49"/>
      <c r="N1505" s="49"/>
      <c r="O1505" s="12"/>
      <c r="P1505" s="12"/>
      <c r="Q1505" s="12"/>
      <c r="R1505" s="12"/>
      <c r="S1505" s="12"/>
      <c r="T1505" s="12"/>
    </row>
    <row r="1506" spans="1:20" s="1" customFormat="1" x14ac:dyDescent="0.4">
      <c r="A1506" s="12"/>
      <c r="B1506" s="12"/>
      <c r="C1506" s="42"/>
      <c r="D1506" s="12"/>
      <c r="E1506" s="12"/>
      <c r="F1506" s="12"/>
      <c r="G1506" s="12"/>
      <c r="H1506" s="12"/>
      <c r="I1506" s="12"/>
      <c r="J1506" s="12"/>
      <c r="K1506" s="12"/>
      <c r="L1506" s="12"/>
      <c r="M1506" s="49"/>
      <c r="N1506" s="49"/>
      <c r="O1506" s="12"/>
      <c r="P1506" s="12"/>
      <c r="Q1506" s="12"/>
      <c r="R1506" s="12"/>
      <c r="S1506" s="12"/>
      <c r="T1506" s="12"/>
    </row>
    <row r="1507" spans="1:20" s="1" customFormat="1" x14ac:dyDescent="0.4">
      <c r="A1507" s="12"/>
      <c r="B1507" s="12"/>
      <c r="C1507" s="42"/>
      <c r="D1507" s="12"/>
      <c r="E1507" s="12"/>
      <c r="F1507" s="12"/>
      <c r="G1507" s="12"/>
      <c r="H1507" s="12"/>
      <c r="I1507" s="12"/>
      <c r="J1507" s="12"/>
      <c r="K1507" s="12"/>
      <c r="L1507" s="12"/>
      <c r="M1507" s="49"/>
      <c r="N1507" s="49"/>
      <c r="O1507" s="12"/>
      <c r="P1507" s="12"/>
      <c r="Q1507" s="12"/>
      <c r="R1507" s="12"/>
      <c r="S1507" s="12"/>
      <c r="T1507" s="12"/>
    </row>
    <row r="1508" spans="1:20" s="1" customFormat="1" x14ac:dyDescent="0.4">
      <c r="A1508" s="12"/>
      <c r="B1508" s="12"/>
      <c r="C1508" s="42"/>
      <c r="D1508" s="12"/>
      <c r="E1508" s="12"/>
      <c r="F1508" s="12"/>
      <c r="G1508" s="12"/>
      <c r="H1508" s="12"/>
      <c r="I1508" s="12"/>
      <c r="J1508" s="12"/>
      <c r="K1508" s="12"/>
      <c r="L1508" s="12"/>
      <c r="M1508" s="49"/>
      <c r="N1508" s="49"/>
      <c r="O1508" s="12"/>
      <c r="P1508" s="12"/>
      <c r="Q1508" s="12"/>
      <c r="R1508" s="12"/>
      <c r="S1508" s="12"/>
      <c r="T1508" s="12"/>
    </row>
    <row r="1509" spans="1:20" s="1" customFormat="1" x14ac:dyDescent="0.4">
      <c r="A1509" s="12"/>
      <c r="B1509" s="12"/>
      <c r="C1509" s="42"/>
      <c r="D1509" s="12"/>
      <c r="E1509" s="12"/>
      <c r="F1509" s="12"/>
      <c r="G1509" s="12"/>
      <c r="H1509" s="12"/>
      <c r="I1509" s="12"/>
      <c r="J1509" s="12"/>
      <c r="K1509" s="12"/>
      <c r="L1509" s="12"/>
      <c r="M1509" s="49"/>
      <c r="N1509" s="49"/>
      <c r="O1509" s="12"/>
      <c r="P1509" s="12"/>
      <c r="Q1509" s="12"/>
      <c r="R1509" s="12"/>
      <c r="S1509" s="12"/>
      <c r="T1509" s="12"/>
    </row>
    <row r="1510" spans="1:20" s="1" customFormat="1" x14ac:dyDescent="0.4">
      <c r="A1510" s="12"/>
      <c r="B1510" s="12"/>
      <c r="C1510" s="42"/>
      <c r="D1510" s="12"/>
      <c r="E1510" s="12"/>
      <c r="F1510" s="12"/>
      <c r="G1510" s="12"/>
      <c r="H1510" s="12"/>
      <c r="I1510" s="12"/>
      <c r="J1510" s="12"/>
      <c r="K1510" s="12"/>
      <c r="L1510" s="12"/>
      <c r="M1510" s="49"/>
      <c r="N1510" s="49"/>
      <c r="O1510" s="12"/>
      <c r="P1510" s="12"/>
      <c r="Q1510" s="12"/>
      <c r="R1510" s="12"/>
      <c r="S1510" s="12"/>
      <c r="T1510" s="12"/>
    </row>
    <row r="1511" spans="1:20" s="1" customFormat="1" x14ac:dyDescent="0.4">
      <c r="A1511" s="12"/>
      <c r="B1511" s="12"/>
      <c r="C1511" s="42"/>
      <c r="D1511" s="12"/>
      <c r="E1511" s="12"/>
      <c r="F1511" s="12"/>
      <c r="G1511" s="12"/>
      <c r="H1511" s="12"/>
      <c r="I1511" s="12"/>
      <c r="J1511" s="12"/>
      <c r="K1511" s="12"/>
      <c r="L1511" s="12"/>
      <c r="M1511" s="49"/>
      <c r="N1511" s="49"/>
      <c r="O1511" s="12"/>
      <c r="P1511" s="12"/>
      <c r="Q1511" s="12"/>
      <c r="R1511" s="12"/>
      <c r="S1511" s="12"/>
      <c r="T1511" s="12"/>
    </row>
    <row r="1512" spans="1:20" s="1" customFormat="1" x14ac:dyDescent="0.4">
      <c r="A1512" s="12"/>
      <c r="B1512" s="12"/>
      <c r="C1512" s="42"/>
      <c r="D1512" s="12"/>
      <c r="E1512" s="12"/>
      <c r="F1512" s="12"/>
      <c r="G1512" s="12"/>
      <c r="H1512" s="12"/>
      <c r="I1512" s="12"/>
      <c r="J1512" s="12"/>
      <c r="K1512" s="12"/>
      <c r="L1512" s="12"/>
      <c r="M1512" s="49"/>
      <c r="N1512" s="49"/>
      <c r="O1512" s="12"/>
      <c r="P1512" s="12"/>
      <c r="Q1512" s="12"/>
      <c r="R1512" s="12"/>
      <c r="S1512" s="12"/>
      <c r="T1512" s="12"/>
    </row>
    <row r="1513" spans="1:20" s="1" customFormat="1" x14ac:dyDescent="0.4">
      <c r="A1513" s="12"/>
      <c r="B1513" s="12"/>
      <c r="C1513" s="42"/>
      <c r="D1513" s="12"/>
      <c r="E1513" s="12"/>
      <c r="F1513" s="12"/>
      <c r="G1513" s="12"/>
      <c r="H1513" s="12"/>
      <c r="I1513" s="12"/>
      <c r="J1513" s="12"/>
      <c r="K1513" s="12"/>
      <c r="L1513" s="12"/>
      <c r="M1513" s="49"/>
      <c r="N1513" s="49"/>
      <c r="O1513" s="12"/>
      <c r="P1513" s="12"/>
      <c r="Q1513" s="12"/>
      <c r="R1513" s="12"/>
      <c r="S1513" s="12"/>
      <c r="T1513" s="12"/>
    </row>
    <row r="1514" spans="1:20" s="1" customFormat="1" x14ac:dyDescent="0.4">
      <c r="A1514" s="12"/>
      <c r="B1514" s="12"/>
      <c r="C1514" s="42"/>
      <c r="D1514" s="12"/>
      <c r="E1514" s="12"/>
      <c r="F1514" s="12"/>
      <c r="G1514" s="12"/>
      <c r="H1514" s="12"/>
      <c r="I1514" s="12"/>
      <c r="J1514" s="12"/>
      <c r="K1514" s="12"/>
      <c r="L1514" s="12"/>
      <c r="M1514" s="49"/>
      <c r="N1514" s="49"/>
      <c r="O1514" s="12"/>
      <c r="P1514" s="12"/>
      <c r="Q1514" s="12"/>
      <c r="R1514" s="12"/>
      <c r="S1514" s="12"/>
      <c r="T1514" s="12"/>
    </row>
    <row r="1515" spans="1:20" s="1" customFormat="1" x14ac:dyDescent="0.4">
      <c r="A1515" s="12"/>
      <c r="B1515" s="12"/>
      <c r="C1515" s="42"/>
      <c r="D1515" s="12"/>
      <c r="E1515" s="12"/>
      <c r="F1515" s="12"/>
      <c r="G1515" s="12"/>
      <c r="H1515" s="12"/>
      <c r="I1515" s="12"/>
      <c r="J1515" s="12"/>
      <c r="K1515" s="12"/>
      <c r="L1515" s="12"/>
      <c r="M1515" s="49"/>
      <c r="N1515" s="49"/>
      <c r="O1515" s="12"/>
      <c r="P1515" s="12"/>
      <c r="Q1515" s="12"/>
      <c r="R1515" s="12"/>
      <c r="S1515" s="12"/>
      <c r="T1515" s="12"/>
    </row>
    <row r="1516" spans="1:20" s="1" customFormat="1" x14ac:dyDescent="0.4">
      <c r="A1516" s="12"/>
      <c r="B1516" s="12"/>
      <c r="C1516" s="42"/>
      <c r="D1516" s="12"/>
      <c r="E1516" s="12"/>
      <c r="F1516" s="12"/>
      <c r="G1516" s="12"/>
      <c r="H1516" s="12"/>
      <c r="I1516" s="12"/>
      <c r="J1516" s="12"/>
      <c r="K1516" s="12"/>
      <c r="L1516" s="12"/>
      <c r="M1516" s="49"/>
      <c r="N1516" s="49"/>
      <c r="O1516" s="12"/>
      <c r="P1516" s="12"/>
      <c r="Q1516" s="12"/>
      <c r="R1516" s="12"/>
      <c r="S1516" s="12"/>
      <c r="T1516" s="12"/>
    </row>
    <row r="1517" spans="1:20" s="1" customFormat="1" x14ac:dyDescent="0.4">
      <c r="A1517" s="12"/>
      <c r="B1517" s="12"/>
      <c r="C1517" s="42"/>
      <c r="D1517" s="12"/>
      <c r="E1517" s="12"/>
      <c r="F1517" s="12"/>
      <c r="G1517" s="12"/>
      <c r="H1517" s="12"/>
      <c r="I1517" s="12"/>
      <c r="J1517" s="12"/>
      <c r="K1517" s="12"/>
      <c r="L1517" s="12"/>
      <c r="M1517" s="49"/>
      <c r="N1517" s="49"/>
      <c r="O1517" s="12"/>
      <c r="P1517" s="12"/>
      <c r="Q1517" s="12"/>
      <c r="R1517" s="12"/>
      <c r="S1517" s="12"/>
      <c r="T1517" s="12"/>
    </row>
    <row r="1518" spans="1:20" s="1" customFormat="1" x14ac:dyDescent="0.4">
      <c r="A1518" s="12"/>
      <c r="B1518" s="12"/>
      <c r="C1518" s="42"/>
      <c r="D1518" s="12"/>
      <c r="E1518" s="12"/>
      <c r="F1518" s="12"/>
      <c r="G1518" s="12"/>
      <c r="H1518" s="12"/>
      <c r="I1518" s="12"/>
      <c r="J1518" s="12"/>
      <c r="K1518" s="12"/>
      <c r="L1518" s="12"/>
      <c r="M1518" s="49"/>
      <c r="N1518" s="49"/>
      <c r="O1518" s="12"/>
      <c r="P1518" s="12"/>
      <c r="Q1518" s="12"/>
      <c r="R1518" s="12"/>
      <c r="S1518" s="12"/>
      <c r="T1518" s="12"/>
    </row>
    <row r="1519" spans="1:20" s="1" customFormat="1" x14ac:dyDescent="0.4">
      <c r="A1519" s="12"/>
      <c r="B1519" s="12"/>
      <c r="C1519" s="42"/>
      <c r="D1519" s="12"/>
      <c r="E1519" s="12"/>
      <c r="F1519" s="12"/>
      <c r="G1519" s="12"/>
      <c r="H1519" s="12"/>
      <c r="I1519" s="12"/>
      <c r="J1519" s="12"/>
      <c r="K1519" s="12"/>
      <c r="L1519" s="12"/>
      <c r="M1519" s="49"/>
      <c r="N1519" s="49"/>
      <c r="O1519" s="12"/>
      <c r="P1519" s="12"/>
      <c r="Q1519" s="12"/>
      <c r="R1519" s="12"/>
      <c r="S1519" s="12"/>
      <c r="T1519" s="12"/>
    </row>
    <row r="1520" spans="1:20" s="1" customFormat="1" x14ac:dyDescent="0.4">
      <c r="A1520" s="12"/>
      <c r="B1520" s="12"/>
      <c r="C1520" s="42"/>
      <c r="D1520" s="12"/>
      <c r="E1520" s="12"/>
      <c r="F1520" s="12"/>
      <c r="G1520" s="12"/>
      <c r="H1520" s="12"/>
      <c r="I1520" s="12"/>
      <c r="J1520" s="12"/>
      <c r="K1520" s="12"/>
      <c r="L1520" s="12"/>
      <c r="M1520" s="49"/>
      <c r="N1520" s="49"/>
      <c r="O1520" s="12"/>
      <c r="P1520" s="12"/>
      <c r="Q1520" s="12"/>
      <c r="R1520" s="12"/>
      <c r="S1520" s="12"/>
      <c r="T1520" s="12"/>
    </row>
    <row r="1521" spans="1:20" s="1" customFormat="1" x14ac:dyDescent="0.4">
      <c r="A1521" s="12"/>
      <c r="B1521" s="12"/>
      <c r="C1521" s="42"/>
      <c r="D1521" s="12"/>
      <c r="E1521" s="12"/>
      <c r="F1521" s="12"/>
      <c r="G1521" s="12"/>
      <c r="H1521" s="12"/>
      <c r="I1521" s="12"/>
      <c r="J1521" s="12"/>
      <c r="K1521" s="12"/>
      <c r="L1521" s="12"/>
      <c r="M1521" s="49"/>
      <c r="N1521" s="49"/>
      <c r="O1521" s="12"/>
      <c r="P1521" s="12"/>
      <c r="Q1521" s="12"/>
      <c r="R1521" s="12"/>
      <c r="S1521" s="12"/>
      <c r="T1521" s="12"/>
    </row>
    <row r="1522" spans="1:20" s="1" customFormat="1" x14ac:dyDescent="0.4">
      <c r="A1522" s="12"/>
      <c r="B1522" s="12"/>
      <c r="C1522" s="42"/>
      <c r="D1522" s="12"/>
      <c r="E1522" s="12"/>
      <c r="F1522" s="12"/>
      <c r="G1522" s="12"/>
      <c r="H1522" s="12"/>
      <c r="I1522" s="12"/>
      <c r="J1522" s="12"/>
      <c r="K1522" s="12"/>
      <c r="L1522" s="12"/>
      <c r="M1522" s="49"/>
      <c r="N1522" s="49"/>
      <c r="O1522" s="12"/>
      <c r="P1522" s="12"/>
      <c r="Q1522" s="12"/>
      <c r="R1522" s="12"/>
      <c r="S1522" s="12"/>
      <c r="T1522" s="12"/>
    </row>
    <row r="1523" spans="1:20" s="1" customFormat="1" x14ac:dyDescent="0.4">
      <c r="A1523" s="12"/>
      <c r="B1523" s="12"/>
      <c r="C1523" s="42"/>
      <c r="D1523" s="12"/>
      <c r="E1523" s="12"/>
      <c r="F1523" s="12"/>
      <c r="G1523" s="12"/>
      <c r="H1523" s="12"/>
      <c r="I1523" s="12"/>
      <c r="J1523" s="12"/>
      <c r="K1523" s="12"/>
      <c r="L1523" s="12"/>
      <c r="M1523" s="49"/>
      <c r="N1523" s="49"/>
      <c r="O1523" s="12"/>
      <c r="P1523" s="12"/>
      <c r="Q1523" s="12"/>
      <c r="R1523" s="12"/>
      <c r="S1523" s="12"/>
      <c r="T1523" s="12"/>
    </row>
    <row r="1524" spans="1:20" s="1" customFormat="1" x14ac:dyDescent="0.4">
      <c r="A1524" s="12"/>
      <c r="B1524" s="12"/>
      <c r="C1524" s="42"/>
      <c r="D1524" s="12"/>
      <c r="E1524" s="12"/>
      <c r="F1524" s="12"/>
      <c r="G1524" s="12"/>
      <c r="H1524" s="12"/>
      <c r="I1524" s="12"/>
      <c r="J1524" s="12"/>
      <c r="K1524" s="12"/>
      <c r="L1524" s="12"/>
      <c r="M1524" s="49"/>
      <c r="N1524" s="49"/>
      <c r="O1524" s="12"/>
      <c r="P1524" s="12"/>
      <c r="Q1524" s="12"/>
      <c r="R1524" s="12"/>
      <c r="S1524" s="12"/>
      <c r="T1524" s="12"/>
    </row>
    <row r="1525" spans="1:20" s="1" customFormat="1" x14ac:dyDescent="0.4">
      <c r="A1525" s="12"/>
      <c r="B1525" s="12"/>
      <c r="C1525" s="42"/>
      <c r="D1525" s="12"/>
      <c r="E1525" s="12"/>
      <c r="F1525" s="12"/>
      <c r="G1525" s="12"/>
      <c r="H1525" s="12"/>
      <c r="I1525" s="12"/>
      <c r="J1525" s="12"/>
      <c r="K1525" s="12"/>
      <c r="L1525" s="12"/>
      <c r="M1525" s="49"/>
      <c r="N1525" s="49"/>
      <c r="O1525" s="12"/>
      <c r="P1525" s="12"/>
      <c r="Q1525" s="12"/>
      <c r="R1525" s="12"/>
      <c r="S1525" s="12"/>
      <c r="T1525" s="12"/>
    </row>
    <row r="1526" spans="1:20" s="1" customFormat="1" x14ac:dyDescent="0.4">
      <c r="A1526" s="12"/>
      <c r="B1526" s="12"/>
      <c r="C1526" s="42"/>
      <c r="D1526" s="12"/>
      <c r="E1526" s="12"/>
      <c r="F1526" s="12"/>
      <c r="G1526" s="12"/>
      <c r="H1526" s="12"/>
      <c r="I1526" s="12"/>
      <c r="J1526" s="12"/>
      <c r="K1526" s="12"/>
      <c r="L1526" s="12"/>
      <c r="M1526" s="49"/>
      <c r="N1526" s="49"/>
      <c r="O1526" s="12"/>
      <c r="P1526" s="12"/>
      <c r="Q1526" s="12"/>
      <c r="R1526" s="12"/>
      <c r="S1526" s="12"/>
      <c r="T1526" s="12"/>
    </row>
    <row r="1527" spans="1:20" s="1" customFormat="1" x14ac:dyDescent="0.4">
      <c r="A1527" s="12"/>
      <c r="B1527" s="12"/>
      <c r="C1527" s="42"/>
      <c r="D1527" s="12"/>
      <c r="E1527" s="12"/>
      <c r="F1527" s="12"/>
      <c r="G1527" s="12"/>
      <c r="H1527" s="12"/>
      <c r="I1527" s="12"/>
      <c r="J1527" s="12"/>
      <c r="K1527" s="12"/>
      <c r="L1527" s="12"/>
      <c r="M1527" s="49"/>
      <c r="N1527" s="49"/>
      <c r="O1527" s="12"/>
      <c r="P1527" s="12"/>
      <c r="Q1527" s="12"/>
      <c r="R1527" s="12"/>
      <c r="S1527" s="12"/>
      <c r="T1527" s="12"/>
    </row>
    <row r="1528" spans="1:20" s="1" customFormat="1" x14ac:dyDescent="0.4">
      <c r="A1528" s="12"/>
      <c r="B1528" s="12"/>
      <c r="C1528" s="42"/>
      <c r="D1528" s="12"/>
      <c r="E1528" s="12"/>
      <c r="F1528" s="12"/>
      <c r="G1528" s="12"/>
      <c r="H1528" s="12"/>
      <c r="I1528" s="12"/>
      <c r="J1528" s="12"/>
      <c r="K1528" s="12"/>
      <c r="L1528" s="12"/>
      <c r="M1528" s="49"/>
      <c r="N1528" s="49"/>
      <c r="O1528" s="12"/>
      <c r="P1528" s="12"/>
      <c r="Q1528" s="12"/>
      <c r="R1528" s="12"/>
      <c r="S1528" s="12"/>
      <c r="T1528" s="12"/>
    </row>
    <row r="1529" spans="1:20" s="1" customFormat="1" x14ac:dyDescent="0.4">
      <c r="A1529" s="12"/>
      <c r="B1529" s="12"/>
      <c r="C1529" s="42"/>
      <c r="D1529" s="12"/>
      <c r="E1529" s="12"/>
      <c r="F1529" s="12"/>
      <c r="G1529" s="12"/>
      <c r="H1529" s="12"/>
      <c r="I1529" s="12"/>
      <c r="J1529" s="12"/>
      <c r="K1529" s="12"/>
      <c r="L1529" s="12"/>
      <c r="M1529" s="49"/>
      <c r="N1529" s="49"/>
      <c r="O1529" s="12"/>
      <c r="P1529" s="12"/>
      <c r="Q1529" s="12"/>
      <c r="R1529" s="12"/>
      <c r="S1529" s="12"/>
      <c r="T1529" s="12"/>
    </row>
    <row r="1530" spans="1:20" s="1" customFormat="1" x14ac:dyDescent="0.4">
      <c r="A1530" s="12"/>
      <c r="B1530" s="12"/>
      <c r="C1530" s="42"/>
      <c r="D1530" s="12"/>
      <c r="E1530" s="12"/>
      <c r="F1530" s="12"/>
      <c r="G1530" s="12"/>
      <c r="H1530" s="12"/>
      <c r="I1530" s="12"/>
      <c r="J1530" s="12"/>
      <c r="K1530" s="12"/>
      <c r="L1530" s="12"/>
      <c r="M1530" s="49"/>
      <c r="N1530" s="49"/>
      <c r="O1530" s="12"/>
      <c r="P1530" s="12"/>
      <c r="Q1530" s="12"/>
      <c r="R1530" s="12"/>
      <c r="S1530" s="12"/>
      <c r="T1530" s="12"/>
    </row>
    <row r="1531" spans="1:20" s="1" customFormat="1" x14ac:dyDescent="0.4">
      <c r="A1531" s="12"/>
      <c r="B1531" s="12"/>
      <c r="C1531" s="42"/>
      <c r="D1531" s="12"/>
      <c r="E1531" s="12"/>
      <c r="F1531" s="12"/>
      <c r="G1531" s="12"/>
      <c r="H1531" s="12"/>
      <c r="I1531" s="12"/>
      <c r="J1531" s="12"/>
      <c r="K1531" s="12"/>
      <c r="L1531" s="12"/>
      <c r="M1531" s="49"/>
      <c r="N1531" s="49"/>
      <c r="O1531" s="12"/>
      <c r="P1531" s="12"/>
      <c r="Q1531" s="12"/>
      <c r="R1531" s="12"/>
      <c r="S1531" s="12"/>
      <c r="T1531" s="12"/>
    </row>
    <row r="1532" spans="1:20" s="1" customFormat="1" x14ac:dyDescent="0.4">
      <c r="A1532" s="12"/>
      <c r="B1532" s="12"/>
      <c r="C1532" s="42"/>
      <c r="D1532" s="12"/>
      <c r="E1532" s="12"/>
      <c r="F1532" s="12"/>
      <c r="G1532" s="12"/>
      <c r="H1532" s="12"/>
      <c r="I1532" s="12"/>
      <c r="J1532" s="12"/>
      <c r="K1532" s="12"/>
      <c r="L1532" s="12"/>
      <c r="M1532" s="49"/>
      <c r="N1532" s="49"/>
      <c r="O1532" s="12"/>
      <c r="P1532" s="12"/>
      <c r="Q1532" s="12"/>
      <c r="R1532" s="12"/>
      <c r="S1532" s="12"/>
      <c r="T1532" s="12"/>
    </row>
    <row r="1533" spans="1:20" s="1" customFormat="1" x14ac:dyDescent="0.4">
      <c r="A1533" s="12"/>
      <c r="B1533" s="12"/>
      <c r="C1533" s="42"/>
      <c r="D1533" s="12"/>
      <c r="E1533" s="12"/>
      <c r="F1533" s="12"/>
      <c r="G1533" s="12"/>
      <c r="H1533" s="12"/>
      <c r="I1533" s="12"/>
      <c r="J1533" s="12"/>
      <c r="K1533" s="12"/>
      <c r="L1533" s="12"/>
      <c r="M1533" s="49"/>
      <c r="N1533" s="49"/>
      <c r="O1533" s="12"/>
      <c r="P1533" s="12"/>
      <c r="Q1533" s="12"/>
      <c r="R1533" s="12"/>
      <c r="S1533" s="12"/>
      <c r="T1533" s="12"/>
    </row>
    <row r="1534" spans="1:20" s="1" customFormat="1" x14ac:dyDescent="0.4">
      <c r="A1534" s="12"/>
      <c r="B1534" s="12"/>
      <c r="C1534" s="42"/>
      <c r="D1534" s="12"/>
      <c r="E1534" s="12"/>
      <c r="F1534" s="12"/>
      <c r="G1534" s="12"/>
      <c r="H1534" s="12"/>
      <c r="I1534" s="12"/>
      <c r="J1534" s="12"/>
      <c r="K1534" s="12"/>
      <c r="L1534" s="12"/>
      <c r="M1534" s="49"/>
      <c r="N1534" s="49"/>
      <c r="O1534" s="12"/>
      <c r="P1534" s="12"/>
      <c r="Q1534" s="12"/>
      <c r="R1534" s="12"/>
      <c r="S1534" s="12"/>
      <c r="T1534" s="12"/>
    </row>
    <row r="1535" spans="1:20" s="1" customFormat="1" x14ac:dyDescent="0.4">
      <c r="A1535" s="12"/>
      <c r="B1535" s="12"/>
      <c r="C1535" s="42"/>
      <c r="D1535" s="12"/>
      <c r="E1535" s="12"/>
      <c r="F1535" s="12"/>
      <c r="G1535" s="12"/>
      <c r="H1535" s="12"/>
      <c r="I1535" s="12"/>
      <c r="J1535" s="12"/>
      <c r="K1535" s="12"/>
      <c r="L1535" s="12"/>
      <c r="M1535" s="49"/>
      <c r="N1535" s="49"/>
      <c r="O1535" s="12"/>
      <c r="P1535" s="12"/>
      <c r="Q1535" s="12"/>
      <c r="R1535" s="12"/>
      <c r="S1535" s="12"/>
      <c r="T1535" s="12"/>
    </row>
    <row r="1536" spans="1:20" s="1" customFormat="1" x14ac:dyDescent="0.4">
      <c r="A1536" s="12"/>
      <c r="B1536" s="12"/>
      <c r="C1536" s="42"/>
      <c r="D1536" s="12"/>
      <c r="E1536" s="12"/>
      <c r="F1536" s="12"/>
      <c r="G1536" s="12"/>
      <c r="H1536" s="12"/>
      <c r="I1536" s="12"/>
      <c r="J1536" s="12"/>
      <c r="K1536" s="12"/>
      <c r="L1536" s="12"/>
      <c r="M1536" s="49"/>
      <c r="N1536" s="49"/>
      <c r="O1536" s="12"/>
      <c r="P1536" s="12"/>
      <c r="Q1536" s="12"/>
      <c r="R1536" s="12"/>
      <c r="S1536" s="12"/>
      <c r="T1536" s="12"/>
    </row>
    <row r="1537" spans="1:20" s="1" customFormat="1" x14ac:dyDescent="0.4">
      <c r="A1537" s="12"/>
      <c r="B1537" s="12"/>
      <c r="C1537" s="42"/>
      <c r="D1537" s="12"/>
      <c r="E1537" s="12"/>
      <c r="F1537" s="12"/>
      <c r="G1537" s="12"/>
      <c r="H1537" s="12"/>
      <c r="I1537" s="12"/>
      <c r="J1537" s="12"/>
      <c r="K1537" s="12"/>
      <c r="L1537" s="12"/>
      <c r="M1537" s="49"/>
      <c r="N1537" s="49"/>
      <c r="O1537" s="12"/>
      <c r="P1537" s="12"/>
      <c r="Q1537" s="12"/>
      <c r="R1537" s="12"/>
      <c r="S1537" s="12"/>
      <c r="T1537" s="12"/>
    </row>
    <row r="1538" spans="1:20" s="1" customFormat="1" x14ac:dyDescent="0.4">
      <c r="A1538" s="12"/>
      <c r="B1538" s="12"/>
      <c r="C1538" s="42"/>
      <c r="D1538" s="12"/>
      <c r="E1538" s="12"/>
      <c r="F1538" s="12"/>
      <c r="G1538" s="12"/>
      <c r="H1538" s="12"/>
      <c r="I1538" s="12"/>
      <c r="J1538" s="12"/>
      <c r="K1538" s="12"/>
      <c r="L1538" s="12"/>
      <c r="M1538" s="49"/>
      <c r="N1538" s="49"/>
      <c r="O1538" s="12"/>
      <c r="P1538" s="12"/>
      <c r="Q1538" s="12"/>
      <c r="R1538" s="12"/>
      <c r="S1538" s="12"/>
      <c r="T1538" s="12"/>
    </row>
    <row r="1539" spans="1:20" s="1" customFormat="1" x14ac:dyDescent="0.4">
      <c r="A1539" s="12"/>
      <c r="B1539" s="12"/>
      <c r="C1539" s="42"/>
      <c r="D1539" s="12"/>
      <c r="E1539" s="12"/>
      <c r="F1539" s="12"/>
      <c r="G1539" s="12"/>
      <c r="H1539" s="12"/>
      <c r="I1539" s="12"/>
      <c r="J1539" s="12"/>
      <c r="K1539" s="12"/>
      <c r="L1539" s="12"/>
      <c r="M1539" s="49"/>
      <c r="N1539" s="49"/>
      <c r="O1539" s="12"/>
      <c r="P1539" s="12"/>
      <c r="Q1539" s="12"/>
      <c r="R1539" s="12"/>
      <c r="S1539" s="12"/>
      <c r="T1539" s="12"/>
    </row>
    <row r="1540" spans="1:20" s="1" customFormat="1" x14ac:dyDescent="0.4">
      <c r="A1540" s="12"/>
      <c r="B1540" s="12"/>
      <c r="C1540" s="42"/>
      <c r="D1540" s="12"/>
      <c r="E1540" s="12"/>
      <c r="F1540" s="12"/>
      <c r="G1540" s="12"/>
      <c r="H1540" s="12"/>
      <c r="I1540" s="12"/>
      <c r="J1540" s="12"/>
      <c r="K1540" s="12"/>
      <c r="L1540" s="12"/>
      <c r="M1540" s="49"/>
      <c r="N1540" s="49"/>
      <c r="O1540" s="12"/>
      <c r="P1540" s="12"/>
      <c r="Q1540" s="12"/>
      <c r="R1540" s="12"/>
      <c r="S1540" s="12"/>
      <c r="T1540" s="12"/>
    </row>
    <row r="1541" spans="1:20" s="1" customFormat="1" x14ac:dyDescent="0.4">
      <c r="A1541" s="12"/>
      <c r="B1541" s="12"/>
      <c r="C1541" s="42"/>
      <c r="D1541" s="12"/>
      <c r="E1541" s="12"/>
      <c r="F1541" s="12"/>
      <c r="G1541" s="12"/>
      <c r="H1541" s="12"/>
      <c r="I1541" s="12"/>
      <c r="J1541" s="12"/>
      <c r="K1541" s="12"/>
      <c r="L1541" s="12"/>
      <c r="M1541" s="49"/>
      <c r="N1541" s="49"/>
      <c r="O1541" s="12"/>
      <c r="P1541" s="12"/>
      <c r="Q1541" s="12"/>
      <c r="R1541" s="12"/>
      <c r="S1541" s="12"/>
      <c r="T1541" s="12"/>
    </row>
    <row r="1542" spans="1:20" s="1" customFormat="1" x14ac:dyDescent="0.4">
      <c r="A1542" s="12"/>
      <c r="B1542" s="12"/>
      <c r="C1542" s="42"/>
      <c r="D1542" s="12"/>
      <c r="E1542" s="12"/>
      <c r="F1542" s="12"/>
      <c r="G1542" s="12"/>
      <c r="H1542" s="12"/>
      <c r="I1542" s="12"/>
      <c r="J1542" s="12"/>
      <c r="K1542" s="12"/>
      <c r="L1542" s="12"/>
      <c r="M1542" s="49"/>
      <c r="N1542" s="49"/>
      <c r="O1542" s="12"/>
      <c r="P1542" s="12"/>
      <c r="Q1542" s="12"/>
      <c r="R1542" s="12"/>
      <c r="S1542" s="12"/>
      <c r="T1542" s="12"/>
    </row>
    <row r="1543" spans="1:20" s="1" customFormat="1" x14ac:dyDescent="0.4">
      <c r="A1543" s="12"/>
      <c r="B1543" s="12"/>
      <c r="C1543" s="42"/>
      <c r="D1543" s="12"/>
      <c r="E1543" s="12"/>
      <c r="F1543" s="12"/>
      <c r="G1543" s="12"/>
      <c r="H1543" s="12"/>
      <c r="I1543" s="12"/>
      <c r="J1543" s="12"/>
      <c r="K1543" s="12"/>
      <c r="L1543" s="12"/>
      <c r="M1543" s="49"/>
      <c r="N1543" s="49"/>
      <c r="O1543" s="12"/>
      <c r="P1543" s="12"/>
      <c r="Q1543" s="12"/>
      <c r="R1543" s="12"/>
      <c r="S1543" s="12"/>
      <c r="T1543" s="12"/>
    </row>
    <row r="1544" spans="1:20" s="1" customFormat="1" x14ac:dyDescent="0.4">
      <c r="A1544" s="12"/>
      <c r="B1544" s="12"/>
      <c r="C1544" s="42"/>
      <c r="D1544" s="12"/>
      <c r="E1544" s="12"/>
      <c r="F1544" s="12"/>
      <c r="G1544" s="12"/>
      <c r="H1544" s="12"/>
      <c r="I1544" s="12"/>
      <c r="J1544" s="12"/>
      <c r="K1544" s="12"/>
      <c r="L1544" s="12"/>
      <c r="M1544" s="49"/>
      <c r="N1544" s="49"/>
      <c r="O1544" s="12"/>
      <c r="P1544" s="12"/>
      <c r="Q1544" s="12"/>
      <c r="R1544" s="12"/>
      <c r="S1544" s="12"/>
      <c r="T1544" s="12"/>
    </row>
    <row r="1545" spans="1:20" s="1" customFormat="1" x14ac:dyDescent="0.4">
      <c r="A1545" s="12"/>
      <c r="B1545" s="12"/>
      <c r="C1545" s="42"/>
      <c r="D1545" s="12"/>
      <c r="E1545" s="12"/>
      <c r="F1545" s="12"/>
      <c r="G1545" s="12"/>
      <c r="H1545" s="12"/>
      <c r="I1545" s="12"/>
      <c r="J1545" s="12"/>
      <c r="K1545" s="12"/>
      <c r="L1545" s="12"/>
      <c r="M1545" s="49"/>
      <c r="N1545" s="49"/>
      <c r="O1545" s="12"/>
      <c r="P1545" s="12"/>
      <c r="Q1545" s="12"/>
      <c r="R1545" s="12"/>
      <c r="S1545" s="12"/>
      <c r="T1545" s="12"/>
    </row>
    <row r="1546" spans="1:20" s="1" customFormat="1" x14ac:dyDescent="0.4">
      <c r="A1546" s="12"/>
      <c r="B1546" s="12"/>
      <c r="C1546" s="42"/>
      <c r="D1546" s="12"/>
      <c r="E1546" s="12"/>
      <c r="F1546" s="12"/>
      <c r="G1546" s="12"/>
      <c r="H1546" s="12"/>
      <c r="I1546" s="12"/>
      <c r="J1546" s="12"/>
      <c r="K1546" s="12"/>
      <c r="L1546" s="12"/>
      <c r="M1546" s="49"/>
      <c r="N1546" s="49"/>
      <c r="O1546" s="12"/>
      <c r="P1546" s="12"/>
      <c r="Q1546" s="12"/>
      <c r="R1546" s="12"/>
      <c r="S1546" s="12"/>
      <c r="T1546" s="12"/>
    </row>
    <row r="1547" spans="1:20" s="1" customFormat="1" x14ac:dyDescent="0.4">
      <c r="A1547" s="12"/>
      <c r="B1547" s="12"/>
      <c r="C1547" s="42"/>
      <c r="D1547" s="12"/>
      <c r="E1547" s="12"/>
      <c r="F1547" s="12"/>
      <c r="G1547" s="12"/>
      <c r="H1547" s="12"/>
      <c r="I1547" s="12"/>
      <c r="J1547" s="12"/>
      <c r="K1547" s="12"/>
      <c r="L1547" s="12"/>
      <c r="M1547" s="49"/>
      <c r="N1547" s="49"/>
      <c r="O1547" s="12"/>
      <c r="P1547" s="12"/>
      <c r="Q1547" s="12"/>
      <c r="R1547" s="12"/>
      <c r="S1547" s="12"/>
      <c r="T1547" s="12"/>
    </row>
    <row r="1548" spans="1:20" s="1" customFormat="1" x14ac:dyDescent="0.4">
      <c r="A1548" s="12"/>
      <c r="B1548" s="12"/>
      <c r="C1548" s="42"/>
      <c r="D1548" s="12"/>
      <c r="E1548" s="12"/>
      <c r="F1548" s="12"/>
      <c r="G1548" s="12"/>
      <c r="H1548" s="12"/>
      <c r="I1548" s="12"/>
      <c r="J1548" s="12"/>
      <c r="K1548" s="12"/>
      <c r="L1548" s="12"/>
      <c r="M1548" s="49"/>
      <c r="N1548" s="49"/>
      <c r="O1548" s="12"/>
      <c r="P1548" s="12"/>
      <c r="Q1548" s="12"/>
      <c r="R1548" s="12"/>
      <c r="S1548" s="12"/>
      <c r="T1548" s="12"/>
    </row>
    <row r="1549" spans="1:20" s="1" customFormat="1" x14ac:dyDescent="0.4">
      <c r="A1549" s="12"/>
      <c r="B1549" s="12"/>
      <c r="C1549" s="42"/>
      <c r="D1549" s="12"/>
      <c r="E1549" s="12"/>
      <c r="F1549" s="12"/>
      <c r="G1549" s="12"/>
      <c r="H1549" s="12"/>
      <c r="I1549" s="12"/>
      <c r="J1549" s="12"/>
      <c r="K1549" s="12"/>
      <c r="L1549" s="12"/>
      <c r="M1549" s="49"/>
      <c r="N1549" s="49"/>
      <c r="O1549" s="12"/>
      <c r="P1549" s="12"/>
      <c r="Q1549" s="12"/>
      <c r="R1549" s="12"/>
      <c r="S1549" s="12"/>
      <c r="T1549" s="12"/>
    </row>
    <row r="1550" spans="1:20" s="1" customFormat="1" x14ac:dyDescent="0.4">
      <c r="A1550" s="12"/>
      <c r="B1550" s="12"/>
      <c r="C1550" s="42"/>
      <c r="D1550" s="12"/>
      <c r="E1550" s="12"/>
      <c r="F1550" s="12"/>
      <c r="G1550" s="12"/>
      <c r="H1550" s="12"/>
      <c r="I1550" s="12"/>
      <c r="J1550" s="12"/>
      <c r="K1550" s="12"/>
      <c r="L1550" s="12"/>
      <c r="M1550" s="49"/>
      <c r="N1550" s="49"/>
      <c r="O1550" s="12"/>
      <c r="P1550" s="12"/>
      <c r="Q1550" s="12"/>
      <c r="R1550" s="12"/>
      <c r="S1550" s="12"/>
      <c r="T1550" s="12"/>
    </row>
    <row r="1551" spans="1:20" s="1" customFormat="1" x14ac:dyDescent="0.4">
      <c r="A1551" s="12"/>
      <c r="B1551" s="12"/>
      <c r="C1551" s="42"/>
      <c r="D1551" s="12"/>
      <c r="E1551" s="12"/>
      <c r="F1551" s="12"/>
      <c r="G1551" s="12"/>
      <c r="H1551" s="12"/>
      <c r="I1551" s="12"/>
      <c r="J1551" s="12"/>
      <c r="K1551" s="12"/>
      <c r="L1551" s="12"/>
      <c r="M1551" s="49"/>
      <c r="N1551" s="49"/>
      <c r="O1551" s="12"/>
      <c r="P1551" s="12"/>
      <c r="Q1551" s="12"/>
      <c r="R1551" s="12"/>
      <c r="S1551" s="12"/>
      <c r="T1551" s="12"/>
    </row>
    <row r="1552" spans="1:20" s="1" customFormat="1" x14ac:dyDescent="0.4">
      <c r="A1552" s="12"/>
      <c r="B1552" s="12"/>
      <c r="C1552" s="42"/>
      <c r="D1552" s="12"/>
      <c r="E1552" s="12"/>
      <c r="F1552" s="12"/>
      <c r="G1552" s="12"/>
      <c r="H1552" s="12"/>
      <c r="I1552" s="12"/>
      <c r="J1552" s="12"/>
      <c r="K1552" s="12"/>
      <c r="L1552" s="12"/>
      <c r="M1552" s="49"/>
      <c r="N1552" s="49"/>
      <c r="O1552" s="12"/>
      <c r="P1552" s="12"/>
      <c r="Q1552" s="12"/>
      <c r="R1552" s="12"/>
      <c r="S1552" s="12"/>
      <c r="T1552" s="12"/>
    </row>
    <row r="1553" spans="1:20" s="1" customFormat="1" x14ac:dyDescent="0.4">
      <c r="A1553" s="12"/>
      <c r="B1553" s="12"/>
      <c r="C1553" s="42"/>
      <c r="D1553" s="12"/>
      <c r="E1553" s="12"/>
      <c r="F1553" s="12"/>
      <c r="G1553" s="12"/>
      <c r="H1553" s="12"/>
      <c r="I1553" s="12"/>
      <c r="J1553" s="12"/>
      <c r="K1553" s="12"/>
      <c r="L1553" s="12"/>
      <c r="M1553" s="49"/>
      <c r="N1553" s="49"/>
      <c r="O1553" s="12"/>
      <c r="P1553" s="12"/>
      <c r="Q1553" s="12"/>
      <c r="R1553" s="12"/>
      <c r="S1553" s="12"/>
      <c r="T1553" s="12"/>
    </row>
    <row r="1554" spans="1:20" s="1" customFormat="1" x14ac:dyDescent="0.4">
      <c r="A1554" s="12"/>
      <c r="B1554" s="12"/>
      <c r="C1554" s="42"/>
      <c r="D1554" s="12"/>
      <c r="E1554" s="12"/>
      <c r="F1554" s="12"/>
      <c r="G1554" s="12"/>
      <c r="H1554" s="12"/>
      <c r="I1554" s="12"/>
      <c r="J1554" s="12"/>
      <c r="K1554" s="12"/>
      <c r="L1554" s="12"/>
      <c r="M1554" s="49"/>
      <c r="N1554" s="49"/>
      <c r="O1554" s="12"/>
      <c r="P1554" s="12"/>
      <c r="Q1554" s="12"/>
      <c r="R1554" s="12"/>
      <c r="S1554" s="12"/>
      <c r="T1554" s="12"/>
    </row>
    <row r="1555" spans="1:20" s="1" customFormat="1" x14ac:dyDescent="0.4">
      <c r="A1555" s="12"/>
      <c r="B1555" s="12"/>
      <c r="C1555" s="42"/>
      <c r="D1555" s="12"/>
      <c r="E1555" s="12"/>
      <c r="F1555" s="12"/>
      <c r="G1555" s="12"/>
      <c r="H1555" s="12"/>
      <c r="I1555" s="12"/>
      <c r="J1555" s="12"/>
      <c r="K1555" s="12"/>
      <c r="L1555" s="12"/>
      <c r="M1555" s="49"/>
      <c r="N1555" s="49"/>
      <c r="O1555" s="12"/>
      <c r="P1555" s="12"/>
      <c r="Q1555" s="12"/>
      <c r="R1555" s="12"/>
      <c r="S1555" s="12"/>
      <c r="T1555" s="12"/>
    </row>
    <row r="1556" spans="1:20" s="1" customFormat="1" x14ac:dyDescent="0.4">
      <c r="A1556" s="12"/>
      <c r="B1556" s="12"/>
      <c r="C1556" s="42"/>
      <c r="D1556" s="12"/>
      <c r="E1556" s="12"/>
      <c r="F1556" s="12"/>
      <c r="G1556" s="12"/>
      <c r="H1556" s="12"/>
      <c r="I1556" s="12"/>
      <c r="J1556" s="12"/>
      <c r="K1556" s="12"/>
      <c r="L1556" s="12"/>
      <c r="M1556" s="49"/>
      <c r="N1556" s="49"/>
      <c r="O1556" s="12"/>
      <c r="P1556" s="12"/>
      <c r="Q1556" s="12"/>
      <c r="R1556" s="12"/>
      <c r="S1556" s="12"/>
      <c r="T1556" s="12"/>
    </row>
    <row r="1557" spans="1:20" s="1" customFormat="1" x14ac:dyDescent="0.4">
      <c r="A1557" s="12"/>
      <c r="B1557" s="12"/>
      <c r="C1557" s="42"/>
      <c r="D1557" s="12"/>
      <c r="E1557" s="12"/>
      <c r="F1557" s="12"/>
      <c r="G1557" s="12"/>
      <c r="H1557" s="12"/>
      <c r="I1557" s="12"/>
      <c r="J1557" s="12"/>
      <c r="K1557" s="12"/>
      <c r="L1557" s="12"/>
      <c r="M1557" s="49"/>
      <c r="N1557" s="49"/>
      <c r="O1557" s="12"/>
      <c r="P1557" s="12"/>
      <c r="Q1557" s="12"/>
      <c r="R1557" s="12"/>
      <c r="S1557" s="12"/>
      <c r="T1557" s="12"/>
    </row>
    <row r="1558" spans="1:20" s="1" customFormat="1" x14ac:dyDescent="0.4">
      <c r="A1558" s="12"/>
      <c r="B1558" s="12"/>
      <c r="C1558" s="42"/>
      <c r="D1558" s="12"/>
      <c r="E1558" s="12"/>
      <c r="F1558" s="12"/>
      <c r="G1558" s="12"/>
      <c r="H1558" s="12"/>
      <c r="I1558" s="12"/>
      <c r="J1558" s="12"/>
      <c r="K1558" s="12"/>
      <c r="L1558" s="12"/>
      <c r="M1558" s="49"/>
      <c r="N1558" s="49"/>
      <c r="O1558" s="12"/>
      <c r="P1558" s="12"/>
      <c r="Q1558" s="12"/>
      <c r="R1558" s="12"/>
      <c r="S1558" s="12"/>
      <c r="T1558" s="12"/>
    </row>
    <row r="1559" spans="1:20" s="1" customFormat="1" x14ac:dyDescent="0.4">
      <c r="A1559" s="12"/>
      <c r="B1559" s="12"/>
      <c r="C1559" s="42"/>
      <c r="D1559" s="12"/>
      <c r="E1559" s="12"/>
      <c r="F1559" s="12"/>
      <c r="G1559" s="12"/>
      <c r="H1559" s="12"/>
      <c r="I1559" s="12"/>
      <c r="J1559" s="12"/>
      <c r="K1559" s="12"/>
      <c r="L1559" s="12"/>
      <c r="M1559" s="49"/>
      <c r="N1559" s="49"/>
      <c r="O1559" s="12"/>
      <c r="P1559" s="12"/>
      <c r="Q1559" s="12"/>
      <c r="R1559" s="12"/>
      <c r="S1559" s="12"/>
      <c r="T1559" s="12"/>
    </row>
    <row r="1560" spans="1:20" s="1" customFormat="1" x14ac:dyDescent="0.4">
      <c r="A1560" s="12"/>
      <c r="B1560" s="12"/>
      <c r="C1560" s="42"/>
      <c r="D1560" s="12"/>
      <c r="E1560" s="12"/>
      <c r="F1560" s="12"/>
      <c r="G1560" s="12"/>
      <c r="H1560" s="12"/>
      <c r="I1560" s="12"/>
      <c r="J1560" s="12"/>
      <c r="K1560" s="12"/>
      <c r="L1560" s="12"/>
      <c r="M1560" s="49"/>
      <c r="N1560" s="49"/>
      <c r="O1560" s="12"/>
      <c r="P1560" s="12"/>
      <c r="Q1560" s="12"/>
      <c r="R1560" s="12"/>
      <c r="S1560" s="12"/>
      <c r="T1560" s="12"/>
    </row>
    <row r="1561" spans="1:20" s="1" customFormat="1" x14ac:dyDescent="0.4">
      <c r="A1561" s="12"/>
      <c r="B1561" s="12"/>
      <c r="C1561" s="42"/>
      <c r="D1561" s="12"/>
      <c r="E1561" s="12"/>
      <c r="F1561" s="12"/>
      <c r="G1561" s="12"/>
      <c r="H1561" s="12"/>
      <c r="I1561" s="12"/>
      <c r="J1561" s="12"/>
      <c r="K1561" s="12"/>
      <c r="L1561" s="12"/>
      <c r="M1561" s="49"/>
      <c r="N1561" s="49"/>
      <c r="O1561" s="12"/>
      <c r="P1561" s="12"/>
      <c r="Q1561" s="12"/>
      <c r="R1561" s="12"/>
      <c r="S1561" s="12"/>
      <c r="T1561" s="12"/>
    </row>
    <row r="1562" spans="1:20" s="1" customFormat="1" x14ac:dyDescent="0.4">
      <c r="A1562" s="12"/>
      <c r="B1562" s="12"/>
      <c r="C1562" s="42"/>
      <c r="D1562" s="12"/>
      <c r="E1562" s="12"/>
      <c r="F1562" s="12"/>
      <c r="G1562" s="12"/>
      <c r="H1562" s="12"/>
      <c r="I1562" s="12"/>
      <c r="J1562" s="12"/>
      <c r="K1562" s="12"/>
      <c r="L1562" s="12"/>
      <c r="M1562" s="49"/>
      <c r="N1562" s="49"/>
      <c r="O1562" s="12"/>
      <c r="P1562" s="12"/>
      <c r="Q1562" s="12"/>
      <c r="R1562" s="12"/>
      <c r="S1562" s="12"/>
      <c r="T1562" s="12"/>
    </row>
    <row r="1563" spans="1:20" s="1" customFormat="1" x14ac:dyDescent="0.4">
      <c r="A1563" s="12"/>
      <c r="B1563" s="12"/>
      <c r="C1563" s="42"/>
      <c r="D1563" s="12"/>
      <c r="E1563" s="12"/>
      <c r="F1563" s="12"/>
      <c r="G1563" s="12"/>
      <c r="H1563" s="12"/>
      <c r="I1563" s="12"/>
      <c r="J1563" s="12"/>
      <c r="K1563" s="12"/>
      <c r="L1563" s="12"/>
      <c r="M1563" s="49"/>
      <c r="N1563" s="49"/>
      <c r="O1563" s="12"/>
      <c r="P1563" s="12"/>
      <c r="Q1563" s="12"/>
      <c r="R1563" s="12"/>
      <c r="S1563" s="12"/>
      <c r="T1563" s="12"/>
    </row>
    <row r="1564" spans="1:20" s="1" customFormat="1" x14ac:dyDescent="0.4">
      <c r="A1564" s="12"/>
      <c r="B1564" s="12"/>
      <c r="C1564" s="42"/>
      <c r="D1564" s="12"/>
      <c r="E1564" s="12"/>
      <c r="F1564" s="12"/>
      <c r="G1564" s="12"/>
      <c r="H1564" s="12"/>
      <c r="I1564" s="12"/>
      <c r="J1564" s="12"/>
      <c r="K1564" s="12"/>
      <c r="L1564" s="12"/>
      <c r="M1564" s="49"/>
      <c r="N1564" s="49"/>
      <c r="O1564" s="12"/>
      <c r="P1564" s="12"/>
      <c r="Q1564" s="12"/>
      <c r="R1564" s="12"/>
      <c r="S1564" s="12"/>
      <c r="T1564" s="12"/>
    </row>
    <row r="1565" spans="1:20" s="1" customFormat="1" x14ac:dyDescent="0.4">
      <c r="A1565" s="12"/>
      <c r="B1565" s="12"/>
      <c r="C1565" s="42"/>
      <c r="D1565" s="12"/>
      <c r="E1565" s="12"/>
      <c r="F1565" s="12"/>
      <c r="G1565" s="12"/>
      <c r="H1565" s="12"/>
      <c r="I1565" s="12"/>
      <c r="J1565" s="12"/>
      <c r="K1565" s="12"/>
      <c r="L1565" s="12"/>
      <c r="M1565" s="49"/>
      <c r="N1565" s="49"/>
      <c r="O1565" s="12"/>
      <c r="P1565" s="12"/>
      <c r="Q1565" s="12"/>
      <c r="R1565" s="12"/>
      <c r="S1565" s="12"/>
      <c r="T1565" s="12"/>
    </row>
    <row r="1566" spans="1:20" s="1" customFormat="1" x14ac:dyDescent="0.4">
      <c r="A1566" s="12"/>
      <c r="B1566" s="12"/>
      <c r="C1566" s="42"/>
      <c r="D1566" s="12"/>
      <c r="E1566" s="12"/>
      <c r="F1566" s="12"/>
      <c r="G1566" s="12"/>
      <c r="H1566" s="12"/>
      <c r="I1566" s="12"/>
      <c r="J1566" s="12"/>
      <c r="K1566" s="12"/>
      <c r="L1566" s="12"/>
      <c r="M1566" s="49"/>
      <c r="N1566" s="49"/>
      <c r="O1566" s="12"/>
      <c r="P1566" s="12"/>
      <c r="Q1566" s="12"/>
      <c r="R1566" s="12"/>
      <c r="S1566" s="12"/>
      <c r="T1566" s="12"/>
    </row>
    <row r="1567" spans="1:20" s="1" customFormat="1" x14ac:dyDescent="0.4">
      <c r="A1567" s="12"/>
      <c r="B1567" s="12"/>
      <c r="C1567" s="42"/>
      <c r="D1567" s="12"/>
      <c r="E1567" s="12"/>
      <c r="F1567" s="12"/>
      <c r="G1567" s="12"/>
      <c r="H1567" s="12"/>
      <c r="I1567" s="12"/>
      <c r="J1567" s="12"/>
      <c r="K1567" s="12"/>
      <c r="L1567" s="12"/>
      <c r="M1567" s="49"/>
      <c r="N1567" s="49"/>
      <c r="O1567" s="12"/>
      <c r="P1567" s="12"/>
      <c r="Q1567" s="12"/>
      <c r="R1567" s="12"/>
      <c r="S1567" s="12"/>
      <c r="T1567" s="12"/>
    </row>
    <row r="1568" spans="1:20" s="1" customFormat="1" x14ac:dyDescent="0.4">
      <c r="A1568" s="12"/>
      <c r="B1568" s="12"/>
      <c r="C1568" s="42"/>
      <c r="D1568" s="12"/>
      <c r="E1568" s="12"/>
      <c r="F1568" s="12"/>
      <c r="G1568" s="12"/>
      <c r="H1568" s="12"/>
      <c r="I1568" s="12"/>
      <c r="J1568" s="12"/>
      <c r="K1568" s="12"/>
      <c r="L1568" s="12"/>
      <c r="M1568" s="49"/>
      <c r="N1568" s="49"/>
      <c r="O1568" s="12"/>
      <c r="P1568" s="12"/>
      <c r="Q1568" s="12"/>
      <c r="R1568" s="12"/>
      <c r="S1568" s="12"/>
      <c r="T1568" s="12"/>
    </row>
    <row r="1569" spans="1:20" s="1" customFormat="1" x14ac:dyDescent="0.4">
      <c r="A1569" s="12"/>
      <c r="B1569" s="12"/>
      <c r="C1569" s="42"/>
      <c r="D1569" s="12"/>
      <c r="E1569" s="12"/>
      <c r="F1569" s="12"/>
      <c r="G1569" s="12"/>
      <c r="H1569" s="12"/>
      <c r="I1569" s="12"/>
      <c r="J1569" s="12"/>
      <c r="K1569" s="12"/>
      <c r="L1569" s="12"/>
      <c r="M1569" s="49"/>
      <c r="N1569" s="49"/>
      <c r="O1569" s="12"/>
      <c r="P1569" s="12"/>
      <c r="Q1569" s="12"/>
      <c r="R1569" s="12"/>
      <c r="S1569" s="12"/>
      <c r="T1569" s="12"/>
    </row>
    <row r="1570" spans="1:20" s="1" customFormat="1" x14ac:dyDescent="0.4">
      <c r="A1570" s="12"/>
      <c r="B1570" s="12"/>
      <c r="C1570" s="42"/>
      <c r="D1570" s="12"/>
      <c r="E1570" s="12"/>
      <c r="F1570" s="12"/>
      <c r="G1570" s="12"/>
      <c r="H1570" s="12"/>
      <c r="I1570" s="12"/>
      <c r="J1570" s="12"/>
      <c r="K1570" s="12"/>
      <c r="L1570" s="12"/>
      <c r="M1570" s="49"/>
      <c r="N1570" s="49"/>
      <c r="O1570" s="12"/>
      <c r="P1570" s="12"/>
      <c r="Q1570" s="12"/>
      <c r="R1570" s="12"/>
      <c r="S1570" s="12"/>
      <c r="T1570" s="12"/>
    </row>
    <row r="1571" spans="1:20" s="1" customFormat="1" x14ac:dyDescent="0.4">
      <c r="A1571" s="12"/>
      <c r="B1571" s="12"/>
      <c r="C1571" s="42"/>
      <c r="D1571" s="12"/>
      <c r="E1571" s="12"/>
      <c r="F1571" s="12"/>
      <c r="G1571" s="12"/>
      <c r="H1571" s="12"/>
      <c r="I1571" s="12"/>
      <c r="J1571" s="12"/>
      <c r="K1571" s="12"/>
      <c r="L1571" s="12"/>
      <c r="M1571" s="49"/>
      <c r="N1571" s="49"/>
      <c r="O1571" s="12"/>
      <c r="P1571" s="12"/>
      <c r="Q1571" s="12"/>
      <c r="R1571" s="12"/>
      <c r="S1571" s="12"/>
      <c r="T1571" s="12"/>
    </row>
    <row r="1572" spans="1:20" s="1" customFormat="1" x14ac:dyDescent="0.4">
      <c r="A1572" s="12"/>
      <c r="B1572" s="12"/>
      <c r="C1572" s="42"/>
      <c r="D1572" s="12"/>
      <c r="E1572" s="12"/>
      <c r="F1572" s="12"/>
      <c r="G1572" s="12"/>
      <c r="H1572" s="12"/>
      <c r="I1572" s="12"/>
      <c r="J1572" s="12"/>
      <c r="K1572" s="12"/>
      <c r="L1572" s="12"/>
      <c r="M1572" s="49"/>
      <c r="N1572" s="49"/>
      <c r="O1572" s="12"/>
      <c r="P1572" s="12"/>
      <c r="Q1572" s="12"/>
      <c r="R1572" s="12"/>
      <c r="S1572" s="12"/>
      <c r="T1572" s="12"/>
    </row>
    <row r="1573" spans="1:20" s="1" customFormat="1" x14ac:dyDescent="0.4">
      <c r="A1573" s="12"/>
      <c r="B1573" s="12"/>
      <c r="C1573" s="42"/>
      <c r="D1573" s="12"/>
      <c r="E1573" s="12"/>
      <c r="F1573" s="12"/>
      <c r="G1573" s="12"/>
      <c r="H1573" s="12"/>
      <c r="I1573" s="12"/>
      <c r="J1573" s="12"/>
      <c r="K1573" s="12"/>
      <c r="L1573" s="12"/>
      <c r="M1573" s="49"/>
      <c r="N1573" s="49"/>
      <c r="O1573" s="12"/>
      <c r="P1573" s="12"/>
      <c r="Q1573" s="12"/>
      <c r="R1573" s="12"/>
      <c r="S1573" s="12"/>
      <c r="T1573" s="12"/>
    </row>
    <row r="1574" spans="1:20" s="1" customFormat="1" x14ac:dyDescent="0.4">
      <c r="A1574" s="12"/>
      <c r="B1574" s="12"/>
      <c r="C1574" s="42"/>
      <c r="D1574" s="12"/>
      <c r="E1574" s="12"/>
      <c r="F1574" s="12"/>
      <c r="G1574" s="12"/>
      <c r="H1574" s="12"/>
      <c r="I1574" s="12"/>
      <c r="J1574" s="12"/>
      <c r="K1574" s="12"/>
      <c r="L1574" s="12"/>
      <c r="M1574" s="49"/>
      <c r="N1574" s="49"/>
      <c r="O1574" s="12"/>
      <c r="P1574" s="12"/>
      <c r="Q1574" s="12"/>
      <c r="R1574" s="12"/>
      <c r="S1574" s="12"/>
      <c r="T1574" s="12"/>
    </row>
    <row r="1575" spans="1:20" s="1" customFormat="1" x14ac:dyDescent="0.4">
      <c r="A1575" s="12"/>
      <c r="B1575" s="12"/>
      <c r="C1575" s="42"/>
      <c r="D1575" s="12"/>
      <c r="E1575" s="12"/>
      <c r="F1575" s="12"/>
      <c r="G1575" s="12"/>
      <c r="H1575" s="12"/>
      <c r="I1575" s="12"/>
      <c r="J1575" s="12"/>
      <c r="K1575" s="12"/>
      <c r="L1575" s="12"/>
      <c r="M1575" s="49"/>
      <c r="N1575" s="49"/>
      <c r="O1575" s="12"/>
      <c r="P1575" s="12"/>
      <c r="Q1575" s="12"/>
      <c r="R1575" s="12"/>
      <c r="S1575" s="12"/>
      <c r="T1575" s="12"/>
    </row>
    <row r="1576" spans="1:20" s="1" customFormat="1" x14ac:dyDescent="0.4">
      <c r="A1576" s="12"/>
      <c r="B1576" s="12"/>
      <c r="C1576" s="42"/>
      <c r="D1576" s="12"/>
      <c r="E1576" s="12"/>
      <c r="F1576" s="12"/>
      <c r="G1576" s="12"/>
      <c r="H1576" s="12"/>
      <c r="I1576" s="12"/>
      <c r="J1576" s="12"/>
      <c r="K1576" s="12"/>
      <c r="L1576" s="12"/>
      <c r="M1576" s="49"/>
      <c r="N1576" s="49"/>
      <c r="O1576" s="12"/>
      <c r="P1576" s="12"/>
      <c r="Q1576" s="12"/>
      <c r="R1576" s="12"/>
      <c r="S1576" s="12"/>
      <c r="T1576" s="12"/>
    </row>
    <row r="1577" spans="1:20" s="1" customFormat="1" x14ac:dyDescent="0.4">
      <c r="A1577" s="12"/>
      <c r="B1577" s="12"/>
      <c r="C1577" s="42"/>
      <c r="D1577" s="12"/>
      <c r="E1577" s="12"/>
      <c r="F1577" s="12"/>
      <c r="G1577" s="12"/>
      <c r="H1577" s="12"/>
      <c r="I1577" s="12"/>
      <c r="J1577" s="12"/>
      <c r="K1577" s="12"/>
      <c r="L1577" s="12"/>
      <c r="M1577" s="49"/>
      <c r="N1577" s="49"/>
      <c r="O1577" s="12"/>
      <c r="P1577" s="12"/>
      <c r="Q1577" s="12"/>
      <c r="R1577" s="12"/>
      <c r="S1577" s="12"/>
      <c r="T1577" s="12"/>
    </row>
    <row r="1578" spans="1:20" s="1" customFormat="1" x14ac:dyDescent="0.4">
      <c r="A1578" s="12"/>
      <c r="B1578" s="12"/>
      <c r="C1578" s="42"/>
      <c r="D1578" s="12"/>
      <c r="E1578" s="12"/>
      <c r="F1578" s="12"/>
      <c r="G1578" s="12"/>
      <c r="H1578" s="12"/>
      <c r="I1578" s="12"/>
      <c r="J1578" s="12"/>
      <c r="K1578" s="12"/>
      <c r="L1578" s="12"/>
      <c r="M1578" s="49"/>
      <c r="N1578" s="49"/>
      <c r="O1578" s="12"/>
      <c r="P1578" s="12"/>
      <c r="Q1578" s="12"/>
      <c r="R1578" s="12"/>
      <c r="S1578" s="12"/>
      <c r="T1578" s="12"/>
    </row>
    <row r="1579" spans="1:20" s="1" customFormat="1" x14ac:dyDescent="0.4">
      <c r="A1579" s="12"/>
      <c r="B1579" s="12"/>
      <c r="C1579" s="42"/>
      <c r="D1579" s="12"/>
      <c r="E1579" s="12"/>
      <c r="F1579" s="12"/>
      <c r="G1579" s="12"/>
      <c r="H1579" s="12"/>
      <c r="I1579" s="12"/>
      <c r="J1579" s="12"/>
      <c r="K1579" s="12"/>
      <c r="L1579" s="12"/>
      <c r="M1579" s="49"/>
      <c r="N1579" s="49"/>
      <c r="O1579" s="12"/>
      <c r="P1579" s="12"/>
      <c r="Q1579" s="12"/>
      <c r="R1579" s="12"/>
      <c r="S1579" s="12"/>
      <c r="T1579" s="12"/>
    </row>
    <row r="1580" spans="1:20" s="1" customFormat="1" x14ac:dyDescent="0.4">
      <c r="A1580" s="12"/>
      <c r="B1580" s="12"/>
      <c r="C1580" s="42"/>
      <c r="D1580" s="12"/>
      <c r="E1580" s="12"/>
      <c r="F1580" s="12"/>
      <c r="G1580" s="12"/>
      <c r="H1580" s="12"/>
      <c r="I1580" s="12"/>
      <c r="J1580" s="12"/>
      <c r="K1580" s="12"/>
      <c r="L1580" s="12"/>
      <c r="M1580" s="49"/>
      <c r="N1580" s="49"/>
      <c r="O1580" s="12"/>
      <c r="P1580" s="12"/>
      <c r="Q1580" s="12"/>
      <c r="R1580" s="12"/>
      <c r="S1580" s="12"/>
      <c r="T1580" s="12"/>
    </row>
    <row r="1581" spans="1:20" s="1" customFormat="1" x14ac:dyDescent="0.4">
      <c r="A1581" s="12"/>
      <c r="B1581" s="12"/>
      <c r="C1581" s="42"/>
      <c r="D1581" s="12"/>
      <c r="E1581" s="12"/>
      <c r="F1581" s="12"/>
      <c r="G1581" s="12"/>
      <c r="H1581" s="12"/>
      <c r="I1581" s="12"/>
      <c r="J1581" s="12"/>
      <c r="K1581" s="12"/>
      <c r="L1581" s="12"/>
      <c r="M1581" s="49"/>
      <c r="N1581" s="49"/>
      <c r="O1581" s="12"/>
      <c r="P1581" s="12"/>
      <c r="Q1581" s="12"/>
      <c r="R1581" s="12"/>
      <c r="S1581" s="12"/>
      <c r="T1581" s="12"/>
    </row>
    <row r="1582" spans="1:20" s="1" customFormat="1" x14ac:dyDescent="0.4">
      <c r="A1582" s="12"/>
      <c r="B1582" s="12"/>
      <c r="C1582" s="42"/>
      <c r="D1582" s="12"/>
      <c r="E1582" s="12"/>
      <c r="F1582" s="12"/>
      <c r="G1582" s="12"/>
      <c r="H1582" s="12"/>
      <c r="I1582" s="12"/>
      <c r="J1582" s="12"/>
      <c r="K1582" s="12"/>
      <c r="L1582" s="12"/>
      <c r="M1582" s="49"/>
      <c r="N1582" s="49"/>
      <c r="O1582" s="12"/>
      <c r="P1582" s="12"/>
      <c r="Q1582" s="12"/>
      <c r="R1582" s="12"/>
      <c r="S1582" s="12"/>
      <c r="T1582" s="12"/>
    </row>
    <row r="1583" spans="1:20" s="1" customFormat="1" x14ac:dyDescent="0.4">
      <c r="A1583" s="12"/>
      <c r="B1583" s="12"/>
      <c r="C1583" s="42"/>
      <c r="D1583" s="12"/>
      <c r="E1583" s="12"/>
      <c r="F1583" s="12"/>
      <c r="G1583" s="12"/>
      <c r="H1583" s="12"/>
      <c r="I1583" s="12"/>
      <c r="J1583" s="12"/>
      <c r="K1583" s="12"/>
      <c r="L1583" s="12"/>
      <c r="M1583" s="49"/>
      <c r="N1583" s="49"/>
      <c r="O1583" s="12"/>
      <c r="P1583" s="12"/>
      <c r="Q1583" s="12"/>
      <c r="R1583" s="12"/>
      <c r="S1583" s="12"/>
      <c r="T1583" s="12"/>
    </row>
    <row r="1584" spans="1:20" s="1" customFormat="1" x14ac:dyDescent="0.4">
      <c r="A1584" s="12"/>
      <c r="B1584" s="12"/>
      <c r="C1584" s="42"/>
      <c r="D1584" s="12"/>
      <c r="E1584" s="12"/>
      <c r="F1584" s="12"/>
      <c r="G1584" s="12"/>
      <c r="H1584" s="12"/>
      <c r="I1584" s="12"/>
      <c r="J1584" s="12"/>
      <c r="K1584" s="12"/>
      <c r="L1584" s="12"/>
      <c r="M1584" s="49"/>
      <c r="N1584" s="49"/>
      <c r="O1584" s="12"/>
      <c r="P1584" s="12"/>
      <c r="Q1584" s="12"/>
      <c r="R1584" s="12"/>
      <c r="S1584" s="12"/>
      <c r="T1584" s="12"/>
    </row>
    <row r="1585" spans="1:20" s="1" customFormat="1" x14ac:dyDescent="0.4">
      <c r="A1585" s="12"/>
      <c r="B1585" s="12"/>
      <c r="C1585" s="42"/>
      <c r="D1585" s="12"/>
      <c r="E1585" s="12"/>
      <c r="F1585" s="12"/>
      <c r="G1585" s="12"/>
      <c r="H1585" s="12"/>
      <c r="I1585" s="12"/>
      <c r="J1585" s="12"/>
      <c r="K1585" s="12"/>
      <c r="L1585" s="12"/>
      <c r="M1585" s="49"/>
      <c r="N1585" s="49"/>
      <c r="O1585" s="12"/>
      <c r="P1585" s="12"/>
      <c r="Q1585" s="12"/>
      <c r="R1585" s="12"/>
      <c r="S1585" s="12"/>
      <c r="T1585" s="12"/>
    </row>
    <row r="1586" spans="1:20" s="1" customFormat="1" x14ac:dyDescent="0.4">
      <c r="A1586" s="12"/>
      <c r="B1586" s="12"/>
      <c r="C1586" s="42"/>
      <c r="D1586" s="12"/>
      <c r="E1586" s="12"/>
      <c r="F1586" s="12"/>
      <c r="G1586" s="12"/>
      <c r="H1586" s="12"/>
      <c r="I1586" s="12"/>
      <c r="J1586" s="12"/>
      <c r="K1586" s="12"/>
      <c r="L1586" s="12"/>
      <c r="M1586" s="49"/>
      <c r="N1586" s="49"/>
      <c r="O1586" s="12"/>
      <c r="P1586" s="12"/>
      <c r="Q1586" s="12"/>
      <c r="R1586" s="12"/>
      <c r="S1586" s="12"/>
      <c r="T1586" s="12"/>
    </row>
    <row r="1587" spans="1:20" s="1" customFormat="1" x14ac:dyDescent="0.4">
      <c r="A1587" s="12"/>
      <c r="B1587" s="12"/>
      <c r="C1587" s="42"/>
      <c r="D1587" s="12"/>
      <c r="E1587" s="12"/>
      <c r="F1587" s="12"/>
      <c r="G1587" s="12"/>
      <c r="H1587" s="12"/>
      <c r="I1587" s="12"/>
      <c r="J1587" s="12"/>
      <c r="K1587" s="12"/>
      <c r="L1587" s="12"/>
      <c r="M1587" s="49"/>
      <c r="N1587" s="49"/>
      <c r="O1587" s="12"/>
      <c r="P1587" s="12"/>
      <c r="Q1587" s="12"/>
      <c r="R1587" s="12"/>
      <c r="S1587" s="12"/>
      <c r="T1587" s="12"/>
    </row>
    <row r="1588" spans="1:20" s="1" customFormat="1" x14ac:dyDescent="0.4">
      <c r="A1588" s="12"/>
      <c r="B1588" s="12"/>
      <c r="C1588" s="42"/>
      <c r="D1588" s="12"/>
      <c r="E1588" s="12"/>
      <c r="F1588" s="12"/>
      <c r="G1588" s="12"/>
      <c r="H1588" s="12"/>
      <c r="I1588" s="12"/>
      <c r="J1588" s="12"/>
      <c r="K1588" s="12"/>
      <c r="L1588" s="12"/>
      <c r="M1588" s="49"/>
      <c r="N1588" s="49"/>
      <c r="O1588" s="12"/>
      <c r="P1588" s="12"/>
      <c r="Q1588" s="12"/>
      <c r="R1588" s="12"/>
      <c r="S1588" s="12"/>
      <c r="T1588" s="12"/>
    </row>
    <row r="1589" spans="1:20" s="1" customFormat="1" x14ac:dyDescent="0.4">
      <c r="A1589" s="12"/>
      <c r="B1589" s="12"/>
      <c r="C1589" s="42"/>
      <c r="D1589" s="12"/>
      <c r="E1589" s="12"/>
      <c r="F1589" s="12"/>
      <c r="G1589" s="12"/>
      <c r="H1589" s="12"/>
      <c r="I1589" s="12"/>
      <c r="J1589" s="12"/>
      <c r="K1589" s="12"/>
      <c r="L1589" s="12"/>
      <c r="M1589" s="49"/>
      <c r="N1589" s="49"/>
      <c r="O1589" s="12"/>
      <c r="P1589" s="12"/>
      <c r="Q1589" s="12"/>
      <c r="R1589" s="12"/>
      <c r="S1589" s="12"/>
      <c r="T1589" s="12"/>
    </row>
    <row r="1590" spans="1:20" s="1" customFormat="1" x14ac:dyDescent="0.4">
      <c r="A1590" s="12"/>
      <c r="B1590" s="12"/>
      <c r="C1590" s="42"/>
      <c r="D1590" s="12"/>
      <c r="E1590" s="12"/>
      <c r="F1590" s="12"/>
      <c r="G1590" s="12"/>
      <c r="H1590" s="12"/>
      <c r="I1590" s="12"/>
      <c r="J1590" s="12"/>
      <c r="K1590" s="12"/>
      <c r="L1590" s="12"/>
      <c r="M1590" s="49"/>
      <c r="N1590" s="49"/>
      <c r="O1590" s="12"/>
      <c r="P1590" s="12"/>
      <c r="Q1590" s="12"/>
      <c r="R1590" s="12"/>
      <c r="S1590" s="12"/>
      <c r="T1590" s="12"/>
    </row>
    <row r="1591" spans="1:20" s="1" customFormat="1" x14ac:dyDescent="0.4">
      <c r="A1591" s="12"/>
      <c r="B1591" s="12"/>
      <c r="C1591" s="42"/>
      <c r="D1591" s="12"/>
      <c r="E1591" s="12"/>
      <c r="F1591" s="12"/>
      <c r="G1591" s="12"/>
      <c r="H1591" s="12"/>
      <c r="I1591" s="12"/>
      <c r="J1591" s="12"/>
      <c r="K1591" s="12"/>
      <c r="L1591" s="12"/>
      <c r="M1591" s="49"/>
      <c r="N1591" s="49"/>
      <c r="O1591" s="12"/>
      <c r="P1591" s="12"/>
      <c r="Q1591" s="12"/>
      <c r="R1591" s="12"/>
      <c r="S1591" s="12"/>
      <c r="T1591" s="12"/>
    </row>
    <row r="1592" spans="1:20" s="1" customFormat="1" x14ac:dyDescent="0.4">
      <c r="A1592" s="12"/>
      <c r="B1592" s="12"/>
      <c r="C1592" s="42"/>
      <c r="D1592" s="12"/>
      <c r="E1592" s="12"/>
      <c r="F1592" s="12"/>
      <c r="G1592" s="12"/>
      <c r="H1592" s="12"/>
      <c r="I1592" s="12"/>
      <c r="J1592" s="12"/>
      <c r="K1592" s="12"/>
      <c r="L1592" s="12"/>
      <c r="M1592" s="49"/>
      <c r="N1592" s="49"/>
      <c r="O1592" s="12"/>
      <c r="P1592" s="12"/>
      <c r="Q1592" s="12"/>
      <c r="R1592" s="12"/>
      <c r="S1592" s="12"/>
      <c r="T1592" s="12"/>
    </row>
    <row r="1593" spans="1:20" s="1" customFormat="1" x14ac:dyDescent="0.4">
      <c r="A1593" s="12"/>
      <c r="B1593" s="12"/>
      <c r="C1593" s="42"/>
      <c r="D1593" s="12"/>
      <c r="E1593" s="12"/>
      <c r="F1593" s="12"/>
      <c r="G1593" s="12"/>
      <c r="H1593" s="12"/>
      <c r="I1593" s="12"/>
      <c r="J1593" s="12"/>
      <c r="K1593" s="12"/>
      <c r="L1593" s="12"/>
      <c r="M1593" s="49"/>
      <c r="N1593" s="49"/>
      <c r="O1593" s="12"/>
      <c r="P1593" s="12"/>
      <c r="Q1593" s="12"/>
      <c r="R1593" s="12"/>
      <c r="S1593" s="12"/>
      <c r="T1593" s="12"/>
    </row>
    <row r="1594" spans="1:20" s="1" customFormat="1" x14ac:dyDescent="0.4">
      <c r="A1594" s="12"/>
      <c r="B1594" s="12"/>
      <c r="C1594" s="42"/>
      <c r="D1594" s="12"/>
      <c r="E1594" s="12"/>
      <c r="F1594" s="12"/>
      <c r="G1594" s="12"/>
      <c r="H1594" s="12"/>
      <c r="I1594" s="12"/>
      <c r="J1594" s="12"/>
      <c r="K1594" s="12"/>
      <c r="L1594" s="12"/>
      <c r="M1594" s="49"/>
      <c r="N1594" s="49"/>
      <c r="O1594" s="12"/>
      <c r="P1594" s="12"/>
      <c r="Q1594" s="12"/>
      <c r="R1594" s="12"/>
      <c r="S1594" s="12"/>
      <c r="T1594" s="12"/>
    </row>
    <row r="1595" spans="1:20" s="1" customFormat="1" x14ac:dyDescent="0.4">
      <c r="A1595" s="12"/>
      <c r="B1595" s="12"/>
      <c r="C1595" s="42"/>
      <c r="D1595" s="12"/>
      <c r="E1595" s="12"/>
      <c r="F1595" s="12"/>
      <c r="G1595" s="12"/>
      <c r="H1595" s="12"/>
      <c r="I1595" s="12"/>
      <c r="J1595" s="12"/>
      <c r="K1595" s="12"/>
      <c r="L1595" s="12"/>
      <c r="M1595" s="49"/>
      <c r="N1595" s="49"/>
      <c r="O1595" s="12"/>
      <c r="P1595" s="12"/>
      <c r="Q1595" s="12"/>
      <c r="R1595" s="12"/>
      <c r="S1595" s="12"/>
      <c r="T1595" s="12"/>
    </row>
    <row r="1596" spans="1:20" s="1" customFormat="1" x14ac:dyDescent="0.4">
      <c r="A1596" s="12"/>
      <c r="B1596" s="12"/>
      <c r="C1596" s="42"/>
      <c r="D1596" s="12"/>
      <c r="E1596" s="12"/>
      <c r="F1596" s="12"/>
      <c r="G1596" s="12"/>
      <c r="H1596" s="12"/>
      <c r="I1596" s="12"/>
      <c r="J1596" s="12"/>
      <c r="K1596" s="12"/>
      <c r="L1596" s="12"/>
      <c r="M1596" s="49"/>
      <c r="N1596" s="49"/>
      <c r="O1596" s="12"/>
      <c r="P1596" s="12"/>
      <c r="Q1596" s="12"/>
      <c r="R1596" s="12"/>
      <c r="S1596" s="12"/>
      <c r="T1596" s="12"/>
    </row>
    <row r="1597" spans="1:20" s="1" customFormat="1" x14ac:dyDescent="0.4">
      <c r="A1597" s="12"/>
      <c r="B1597" s="12"/>
      <c r="C1597" s="42"/>
      <c r="D1597" s="12"/>
      <c r="E1597" s="12"/>
      <c r="F1597" s="12"/>
      <c r="G1597" s="12"/>
      <c r="H1597" s="12"/>
      <c r="I1597" s="12"/>
      <c r="J1597" s="12"/>
      <c r="K1597" s="12"/>
      <c r="L1597" s="12"/>
      <c r="M1597" s="49"/>
      <c r="N1597" s="49"/>
      <c r="O1597" s="12"/>
      <c r="P1597" s="12"/>
      <c r="Q1597" s="12"/>
      <c r="R1597" s="12"/>
      <c r="S1597" s="12"/>
      <c r="T1597" s="12"/>
    </row>
    <row r="1598" spans="1:20" s="1" customFormat="1" x14ac:dyDescent="0.4">
      <c r="A1598" s="12"/>
      <c r="B1598" s="12"/>
      <c r="C1598" s="42"/>
      <c r="D1598" s="12"/>
      <c r="E1598" s="12"/>
      <c r="F1598" s="12"/>
      <c r="G1598" s="12"/>
      <c r="H1598" s="12"/>
      <c r="I1598" s="12"/>
      <c r="J1598" s="12"/>
      <c r="K1598" s="12"/>
      <c r="L1598" s="12"/>
      <c r="M1598" s="49"/>
      <c r="N1598" s="49"/>
      <c r="O1598" s="12"/>
      <c r="P1598" s="12"/>
      <c r="Q1598" s="12"/>
      <c r="R1598" s="12"/>
      <c r="S1598" s="12"/>
      <c r="T1598" s="12"/>
    </row>
    <row r="1599" spans="1:20" s="1" customFormat="1" x14ac:dyDescent="0.4">
      <c r="A1599" s="12"/>
      <c r="B1599" s="12"/>
      <c r="C1599" s="42"/>
      <c r="D1599" s="12"/>
      <c r="E1599" s="12"/>
      <c r="F1599" s="12"/>
      <c r="G1599" s="12"/>
      <c r="H1599" s="12"/>
      <c r="I1599" s="12"/>
      <c r="J1599" s="12"/>
      <c r="K1599" s="12"/>
      <c r="L1599" s="12"/>
      <c r="M1599" s="49"/>
      <c r="N1599" s="49"/>
      <c r="O1599" s="12"/>
      <c r="P1599" s="12"/>
      <c r="Q1599" s="12"/>
      <c r="R1599" s="12"/>
      <c r="S1599" s="12"/>
      <c r="T1599" s="12"/>
    </row>
    <row r="1600" spans="1:20" s="1" customFormat="1" x14ac:dyDescent="0.4">
      <c r="A1600" s="12"/>
      <c r="B1600" s="12"/>
      <c r="C1600" s="42"/>
      <c r="D1600" s="12"/>
      <c r="E1600" s="12"/>
      <c r="F1600" s="12"/>
      <c r="G1600" s="12"/>
      <c r="H1600" s="12"/>
      <c r="I1600" s="12"/>
      <c r="J1600" s="12"/>
      <c r="K1600" s="12"/>
      <c r="L1600" s="12"/>
      <c r="M1600" s="49"/>
      <c r="N1600" s="49"/>
      <c r="O1600" s="12"/>
      <c r="P1600" s="12"/>
      <c r="Q1600" s="12"/>
      <c r="R1600" s="12"/>
      <c r="S1600" s="12"/>
      <c r="T1600" s="12"/>
    </row>
    <row r="1601" spans="1:20" s="1" customFormat="1" x14ac:dyDescent="0.4">
      <c r="A1601" s="12"/>
      <c r="B1601" s="12"/>
      <c r="C1601" s="42"/>
      <c r="D1601" s="12"/>
      <c r="E1601" s="12"/>
      <c r="F1601" s="12"/>
      <c r="G1601" s="12"/>
      <c r="H1601" s="12"/>
      <c r="I1601" s="12"/>
      <c r="J1601" s="12"/>
      <c r="K1601" s="12"/>
      <c r="L1601" s="12"/>
      <c r="M1601" s="49"/>
      <c r="N1601" s="49"/>
      <c r="O1601" s="12"/>
      <c r="P1601" s="12"/>
      <c r="Q1601" s="12"/>
      <c r="R1601" s="12"/>
      <c r="S1601" s="12"/>
      <c r="T1601" s="12"/>
    </row>
    <row r="1602" spans="1:20" s="1" customFormat="1" x14ac:dyDescent="0.4">
      <c r="A1602" s="12"/>
      <c r="B1602" s="12"/>
      <c r="C1602" s="42"/>
      <c r="D1602" s="12"/>
      <c r="E1602" s="12"/>
      <c r="F1602" s="12"/>
      <c r="G1602" s="12"/>
      <c r="H1602" s="12"/>
      <c r="I1602" s="12"/>
      <c r="J1602" s="12"/>
      <c r="K1602" s="12"/>
      <c r="L1602" s="12"/>
      <c r="M1602" s="49"/>
      <c r="N1602" s="49"/>
      <c r="O1602" s="12"/>
      <c r="P1602" s="12"/>
      <c r="Q1602" s="12"/>
      <c r="R1602" s="12"/>
      <c r="S1602" s="12"/>
      <c r="T1602" s="12"/>
    </row>
    <row r="1603" spans="1:20" s="1" customFormat="1" x14ac:dyDescent="0.4">
      <c r="A1603" s="12"/>
      <c r="B1603" s="12"/>
      <c r="C1603" s="42"/>
      <c r="D1603" s="12"/>
      <c r="E1603" s="12"/>
      <c r="F1603" s="12"/>
      <c r="G1603" s="12"/>
      <c r="H1603" s="12"/>
      <c r="I1603" s="12"/>
      <c r="J1603" s="12"/>
      <c r="K1603" s="12"/>
      <c r="L1603" s="12"/>
      <c r="M1603" s="49"/>
      <c r="N1603" s="49"/>
      <c r="O1603" s="12"/>
      <c r="P1603" s="12"/>
      <c r="Q1603" s="12"/>
      <c r="R1603" s="12"/>
      <c r="S1603" s="12"/>
      <c r="T1603" s="12"/>
    </row>
    <row r="1604" spans="1:20" s="1" customFormat="1" x14ac:dyDescent="0.4">
      <c r="A1604" s="12"/>
      <c r="B1604" s="12"/>
      <c r="C1604" s="42"/>
      <c r="D1604" s="12"/>
      <c r="E1604" s="12"/>
      <c r="F1604" s="12"/>
      <c r="G1604" s="12"/>
      <c r="H1604" s="12"/>
      <c r="I1604" s="12"/>
      <c r="J1604" s="12"/>
      <c r="K1604" s="12"/>
      <c r="L1604" s="12"/>
      <c r="M1604" s="49"/>
      <c r="N1604" s="49"/>
      <c r="O1604" s="12"/>
      <c r="P1604" s="12"/>
      <c r="Q1604" s="12"/>
      <c r="R1604" s="12"/>
      <c r="S1604" s="12"/>
      <c r="T1604" s="12"/>
    </row>
    <row r="1605" spans="1:20" s="1" customFormat="1" x14ac:dyDescent="0.4">
      <c r="A1605" s="12"/>
      <c r="B1605" s="12"/>
      <c r="C1605" s="42"/>
      <c r="D1605" s="12"/>
      <c r="E1605" s="12"/>
      <c r="F1605" s="12"/>
      <c r="G1605" s="12"/>
      <c r="H1605" s="12"/>
      <c r="I1605" s="12"/>
      <c r="J1605" s="12"/>
      <c r="K1605" s="12"/>
      <c r="L1605" s="12"/>
      <c r="M1605" s="49"/>
      <c r="N1605" s="49"/>
      <c r="O1605" s="12"/>
      <c r="P1605" s="12"/>
      <c r="Q1605" s="12"/>
      <c r="R1605" s="12"/>
      <c r="S1605" s="12"/>
      <c r="T1605" s="12"/>
    </row>
    <row r="1606" spans="1:20" s="1" customFormat="1" x14ac:dyDescent="0.4">
      <c r="A1606" s="12"/>
      <c r="B1606" s="12"/>
      <c r="C1606" s="42"/>
      <c r="D1606" s="12"/>
      <c r="E1606" s="12"/>
      <c r="F1606" s="12"/>
      <c r="G1606" s="12"/>
      <c r="H1606" s="12"/>
      <c r="I1606" s="12"/>
      <c r="J1606" s="12"/>
      <c r="K1606" s="12"/>
      <c r="L1606" s="12"/>
      <c r="M1606" s="49"/>
      <c r="N1606" s="49"/>
      <c r="O1606" s="12"/>
      <c r="P1606" s="12"/>
      <c r="Q1606" s="12"/>
      <c r="R1606" s="12"/>
      <c r="S1606" s="12"/>
      <c r="T1606" s="12"/>
    </row>
    <row r="1607" spans="1:20" s="1" customFormat="1" x14ac:dyDescent="0.4">
      <c r="A1607" s="12"/>
      <c r="B1607" s="12"/>
      <c r="C1607" s="42"/>
      <c r="D1607" s="12"/>
      <c r="E1607" s="12"/>
      <c r="F1607" s="12"/>
      <c r="G1607" s="12"/>
      <c r="H1607" s="12"/>
      <c r="I1607" s="12"/>
      <c r="J1607" s="12"/>
      <c r="K1607" s="12"/>
      <c r="L1607" s="12"/>
      <c r="M1607" s="49"/>
      <c r="N1607" s="49"/>
      <c r="O1607" s="12"/>
      <c r="P1607" s="12"/>
      <c r="Q1607" s="12"/>
      <c r="R1607" s="12"/>
      <c r="S1607" s="12"/>
      <c r="T1607" s="12"/>
    </row>
    <row r="1608" spans="1:20" s="1" customFormat="1" x14ac:dyDescent="0.4">
      <c r="A1608" s="12"/>
      <c r="B1608" s="12"/>
      <c r="C1608" s="42"/>
      <c r="D1608" s="12"/>
      <c r="E1608" s="12"/>
      <c r="F1608" s="12"/>
      <c r="G1608" s="12"/>
      <c r="H1608" s="12"/>
      <c r="I1608" s="12"/>
      <c r="J1608" s="12"/>
      <c r="K1608" s="12"/>
      <c r="L1608" s="12"/>
      <c r="M1608" s="49"/>
      <c r="N1608" s="49"/>
      <c r="O1608" s="12"/>
      <c r="P1608" s="12"/>
      <c r="Q1608" s="12"/>
      <c r="R1608" s="12"/>
      <c r="S1608" s="12"/>
      <c r="T1608" s="12"/>
    </row>
    <row r="1609" spans="1:20" s="1" customFormat="1" x14ac:dyDescent="0.4">
      <c r="A1609" s="12"/>
      <c r="B1609" s="12"/>
      <c r="C1609" s="42"/>
      <c r="D1609" s="12"/>
      <c r="E1609" s="12"/>
      <c r="F1609" s="12"/>
      <c r="G1609" s="12"/>
      <c r="H1609" s="12"/>
      <c r="I1609" s="12"/>
      <c r="J1609" s="12"/>
      <c r="K1609" s="12"/>
      <c r="L1609" s="12"/>
      <c r="M1609" s="49"/>
      <c r="N1609" s="49"/>
      <c r="O1609" s="12"/>
      <c r="P1609" s="12"/>
      <c r="Q1609" s="12"/>
      <c r="R1609" s="12"/>
      <c r="S1609" s="12"/>
      <c r="T1609" s="12"/>
    </row>
    <row r="1610" spans="1:20" s="1" customFormat="1" x14ac:dyDescent="0.4">
      <c r="A1610" s="12"/>
      <c r="B1610" s="12"/>
      <c r="C1610" s="42"/>
      <c r="D1610" s="12"/>
      <c r="E1610" s="12"/>
      <c r="F1610" s="12"/>
      <c r="G1610" s="12"/>
      <c r="H1610" s="12"/>
      <c r="I1610" s="12"/>
      <c r="J1610" s="12"/>
      <c r="K1610" s="12"/>
      <c r="L1610" s="12"/>
      <c r="M1610" s="49"/>
      <c r="N1610" s="49"/>
      <c r="O1610" s="12"/>
      <c r="P1610" s="12"/>
      <c r="Q1610" s="12"/>
      <c r="R1610" s="12"/>
      <c r="S1610" s="12"/>
      <c r="T1610" s="12"/>
    </row>
    <row r="1611" spans="1:20" s="1" customFormat="1" x14ac:dyDescent="0.4">
      <c r="A1611" s="12"/>
      <c r="B1611" s="12"/>
      <c r="C1611" s="42"/>
      <c r="D1611" s="12"/>
      <c r="E1611" s="12"/>
      <c r="F1611" s="12"/>
      <c r="G1611" s="12"/>
      <c r="H1611" s="12"/>
      <c r="I1611" s="12"/>
      <c r="J1611" s="12"/>
      <c r="K1611" s="12"/>
      <c r="L1611" s="12"/>
      <c r="M1611" s="49"/>
      <c r="N1611" s="49"/>
      <c r="O1611" s="12"/>
      <c r="P1611" s="12"/>
      <c r="Q1611" s="12"/>
      <c r="R1611" s="12"/>
      <c r="S1611" s="12"/>
      <c r="T1611" s="12"/>
    </row>
    <row r="1612" spans="1:20" s="1" customFormat="1" x14ac:dyDescent="0.4">
      <c r="A1612" s="12"/>
      <c r="B1612" s="12"/>
      <c r="C1612" s="42"/>
      <c r="D1612" s="12"/>
      <c r="E1612" s="12"/>
      <c r="F1612" s="12"/>
      <c r="G1612" s="12"/>
      <c r="H1612" s="12"/>
      <c r="I1612" s="12"/>
      <c r="J1612" s="12"/>
      <c r="K1612" s="12"/>
      <c r="L1612" s="12"/>
      <c r="M1612" s="49"/>
      <c r="N1612" s="49"/>
      <c r="O1612" s="12"/>
      <c r="P1612" s="12"/>
      <c r="Q1612" s="12"/>
      <c r="R1612" s="12"/>
      <c r="S1612" s="12"/>
      <c r="T1612" s="12"/>
    </row>
    <row r="1613" spans="1:20" s="1" customFormat="1" x14ac:dyDescent="0.4">
      <c r="A1613" s="12"/>
      <c r="B1613" s="12"/>
      <c r="C1613" s="42"/>
      <c r="D1613" s="12"/>
      <c r="E1613" s="12"/>
      <c r="F1613" s="12"/>
      <c r="G1613" s="12"/>
      <c r="H1613" s="12"/>
      <c r="I1613" s="12"/>
      <c r="J1613" s="12"/>
      <c r="K1613" s="12"/>
      <c r="L1613" s="12"/>
      <c r="M1613" s="49"/>
      <c r="N1613" s="49"/>
      <c r="O1613" s="12"/>
      <c r="P1613" s="12"/>
      <c r="Q1613" s="12"/>
      <c r="R1613" s="12"/>
      <c r="S1613" s="12"/>
      <c r="T1613" s="12"/>
    </row>
    <row r="1614" spans="1:20" s="1" customFormat="1" x14ac:dyDescent="0.4">
      <c r="A1614" s="12"/>
      <c r="B1614" s="12"/>
      <c r="C1614" s="42"/>
      <c r="D1614" s="12"/>
      <c r="E1614" s="12"/>
      <c r="F1614" s="12"/>
      <c r="G1614" s="12"/>
      <c r="H1614" s="12"/>
      <c r="I1614" s="12"/>
      <c r="J1614" s="12"/>
      <c r="K1614" s="12"/>
      <c r="L1614" s="12"/>
      <c r="M1614" s="49"/>
      <c r="N1614" s="49"/>
      <c r="O1614" s="12"/>
      <c r="P1614" s="12"/>
      <c r="Q1614" s="12"/>
      <c r="R1614" s="12"/>
      <c r="S1614" s="12"/>
      <c r="T1614" s="12"/>
    </row>
    <row r="1615" spans="1:20" s="1" customFormat="1" x14ac:dyDescent="0.4">
      <c r="A1615" s="12"/>
      <c r="B1615" s="12"/>
      <c r="C1615" s="42"/>
      <c r="D1615" s="12"/>
      <c r="E1615" s="12"/>
      <c r="F1615" s="12"/>
      <c r="G1615" s="12"/>
      <c r="H1615" s="12"/>
      <c r="I1615" s="12"/>
      <c r="J1615" s="12"/>
      <c r="K1615" s="12"/>
      <c r="L1615" s="12"/>
      <c r="M1615" s="49"/>
      <c r="N1615" s="49"/>
      <c r="O1615" s="12"/>
      <c r="P1615" s="12"/>
      <c r="Q1615" s="12"/>
      <c r="R1615" s="12"/>
      <c r="S1615" s="12"/>
      <c r="T1615" s="12"/>
    </row>
    <row r="1616" spans="1:20" s="1" customFormat="1" x14ac:dyDescent="0.4">
      <c r="A1616" s="12"/>
      <c r="B1616" s="12"/>
      <c r="C1616" s="42"/>
      <c r="D1616" s="12"/>
      <c r="E1616" s="12"/>
      <c r="F1616" s="12"/>
      <c r="G1616" s="12"/>
      <c r="H1616" s="12"/>
      <c r="I1616" s="12"/>
      <c r="J1616" s="12"/>
      <c r="K1616" s="12"/>
      <c r="L1616" s="12"/>
      <c r="M1616" s="49"/>
      <c r="N1616" s="49"/>
      <c r="O1616" s="12"/>
      <c r="P1616" s="12"/>
      <c r="Q1616" s="12"/>
      <c r="R1616" s="12"/>
      <c r="S1616" s="12"/>
      <c r="T1616" s="12"/>
    </row>
    <row r="1617" spans="1:20" s="1" customFormat="1" x14ac:dyDescent="0.4">
      <c r="A1617" s="12"/>
      <c r="B1617" s="12"/>
      <c r="C1617" s="42"/>
      <c r="D1617" s="12"/>
      <c r="E1617" s="12"/>
      <c r="F1617" s="12"/>
      <c r="G1617" s="12"/>
      <c r="H1617" s="12"/>
      <c r="I1617" s="12"/>
      <c r="J1617" s="12"/>
      <c r="K1617" s="12"/>
      <c r="L1617" s="12"/>
      <c r="M1617" s="49"/>
      <c r="N1617" s="49"/>
      <c r="O1617" s="12"/>
      <c r="P1617" s="12"/>
      <c r="Q1617" s="12"/>
      <c r="R1617" s="12"/>
      <c r="S1617" s="12"/>
      <c r="T1617" s="12"/>
    </row>
    <row r="1618" spans="1:20" s="1" customFormat="1" x14ac:dyDescent="0.4">
      <c r="A1618" s="12"/>
      <c r="B1618" s="12"/>
      <c r="C1618" s="42"/>
      <c r="D1618" s="12"/>
      <c r="E1618" s="12"/>
      <c r="F1618" s="12"/>
      <c r="G1618" s="12"/>
      <c r="H1618" s="12"/>
      <c r="I1618" s="12"/>
      <c r="J1618" s="12"/>
      <c r="K1618" s="12"/>
      <c r="L1618" s="12"/>
      <c r="M1618" s="49"/>
      <c r="N1618" s="49"/>
      <c r="O1618" s="12"/>
      <c r="P1618" s="12"/>
      <c r="Q1618" s="12"/>
      <c r="R1618" s="12"/>
      <c r="S1618" s="12"/>
      <c r="T1618" s="12"/>
    </row>
    <row r="1619" spans="1:20" s="1" customFormat="1" x14ac:dyDescent="0.4">
      <c r="A1619" s="12"/>
      <c r="B1619" s="12"/>
      <c r="C1619" s="42"/>
      <c r="D1619" s="12"/>
      <c r="E1619" s="12"/>
      <c r="F1619" s="12"/>
      <c r="G1619" s="12"/>
      <c r="H1619" s="12"/>
      <c r="I1619" s="12"/>
      <c r="J1619" s="12"/>
      <c r="K1619" s="12"/>
      <c r="L1619" s="12"/>
      <c r="M1619" s="49"/>
      <c r="N1619" s="49"/>
      <c r="O1619" s="12"/>
      <c r="P1619" s="12"/>
      <c r="Q1619" s="12"/>
      <c r="R1619" s="12"/>
      <c r="S1619" s="12"/>
      <c r="T1619" s="12"/>
    </row>
    <row r="1620" spans="1:20" s="1" customFormat="1" x14ac:dyDescent="0.4">
      <c r="A1620" s="12"/>
      <c r="B1620" s="12"/>
      <c r="C1620" s="42"/>
      <c r="D1620" s="12"/>
      <c r="E1620" s="12"/>
      <c r="F1620" s="12"/>
      <c r="G1620" s="12"/>
      <c r="H1620" s="12"/>
      <c r="I1620" s="12"/>
      <c r="J1620" s="12"/>
      <c r="K1620" s="12"/>
      <c r="L1620" s="12"/>
      <c r="M1620" s="49"/>
      <c r="N1620" s="49"/>
      <c r="O1620" s="12"/>
      <c r="P1620" s="12"/>
      <c r="Q1620" s="12"/>
      <c r="R1620" s="12"/>
      <c r="S1620" s="12"/>
      <c r="T1620" s="12"/>
    </row>
    <row r="1621" spans="1:20" s="1" customFormat="1" x14ac:dyDescent="0.4">
      <c r="A1621" s="12"/>
      <c r="B1621" s="12"/>
      <c r="C1621" s="42"/>
      <c r="D1621" s="12"/>
      <c r="E1621" s="12"/>
      <c r="F1621" s="12"/>
      <c r="G1621" s="12"/>
      <c r="H1621" s="12"/>
      <c r="I1621" s="12"/>
      <c r="J1621" s="12"/>
      <c r="K1621" s="12"/>
      <c r="L1621" s="12"/>
      <c r="M1621" s="49"/>
      <c r="N1621" s="49"/>
      <c r="O1621" s="12"/>
      <c r="P1621" s="12"/>
      <c r="Q1621" s="12"/>
      <c r="R1621" s="12"/>
      <c r="S1621" s="12"/>
      <c r="T1621" s="12"/>
    </row>
    <row r="1622" spans="1:20" s="1" customFormat="1" x14ac:dyDescent="0.4">
      <c r="A1622" s="12"/>
      <c r="B1622" s="12"/>
      <c r="C1622" s="42"/>
      <c r="D1622" s="12"/>
      <c r="E1622" s="12"/>
      <c r="F1622" s="12"/>
      <c r="G1622" s="12"/>
      <c r="H1622" s="12"/>
      <c r="I1622" s="12"/>
      <c r="J1622" s="12"/>
      <c r="K1622" s="12"/>
      <c r="L1622" s="12"/>
      <c r="M1622" s="49"/>
      <c r="N1622" s="49"/>
      <c r="O1622" s="12"/>
      <c r="P1622" s="12"/>
      <c r="Q1622" s="12"/>
      <c r="R1622" s="12"/>
      <c r="S1622" s="12"/>
      <c r="T1622" s="12"/>
    </row>
    <row r="1623" spans="1:20" s="1" customFormat="1" x14ac:dyDescent="0.4">
      <c r="A1623" s="12"/>
      <c r="B1623" s="12"/>
      <c r="C1623" s="42"/>
      <c r="D1623" s="12"/>
      <c r="E1623" s="12"/>
      <c r="F1623" s="12"/>
      <c r="G1623" s="12"/>
      <c r="H1623" s="12"/>
      <c r="I1623" s="12"/>
      <c r="J1623" s="12"/>
      <c r="K1623" s="12"/>
      <c r="L1623" s="12"/>
      <c r="M1623" s="49"/>
      <c r="N1623" s="49"/>
      <c r="O1623" s="12"/>
      <c r="P1623" s="12"/>
      <c r="Q1623" s="12"/>
      <c r="R1623" s="12"/>
      <c r="S1623" s="12"/>
      <c r="T1623" s="12"/>
    </row>
    <row r="1624" spans="1:20" s="1" customFormat="1" x14ac:dyDescent="0.4">
      <c r="A1624" s="12"/>
      <c r="B1624" s="12"/>
      <c r="C1624" s="42"/>
      <c r="D1624" s="12"/>
      <c r="E1624" s="12"/>
      <c r="F1624" s="12"/>
      <c r="G1624" s="12"/>
      <c r="H1624" s="12"/>
      <c r="I1624" s="12"/>
      <c r="J1624" s="12"/>
      <c r="K1624" s="12"/>
      <c r="L1624" s="12"/>
      <c r="M1624" s="49"/>
      <c r="N1624" s="49"/>
      <c r="O1624" s="12"/>
      <c r="P1624" s="12"/>
      <c r="Q1624" s="12"/>
      <c r="R1624" s="12"/>
      <c r="S1624" s="12"/>
      <c r="T1624" s="12"/>
    </row>
    <row r="1625" spans="1:20" s="1" customFormat="1" x14ac:dyDescent="0.4">
      <c r="A1625" s="12"/>
      <c r="B1625" s="12"/>
      <c r="C1625" s="42"/>
      <c r="D1625" s="12"/>
      <c r="E1625" s="12"/>
      <c r="F1625" s="12"/>
      <c r="G1625" s="12"/>
      <c r="H1625" s="12"/>
      <c r="I1625" s="12"/>
      <c r="J1625" s="12"/>
      <c r="K1625" s="12"/>
      <c r="L1625" s="12"/>
      <c r="M1625" s="49"/>
      <c r="N1625" s="49"/>
      <c r="O1625" s="12"/>
      <c r="P1625" s="12"/>
      <c r="Q1625" s="12"/>
      <c r="R1625" s="12"/>
      <c r="S1625" s="12"/>
      <c r="T1625" s="12"/>
    </row>
    <row r="1626" spans="1:20" s="1" customFormat="1" x14ac:dyDescent="0.4">
      <c r="A1626" s="12"/>
      <c r="B1626" s="12"/>
      <c r="C1626" s="42"/>
      <c r="D1626" s="12"/>
      <c r="E1626" s="12"/>
      <c r="F1626" s="12"/>
      <c r="G1626" s="12"/>
      <c r="H1626" s="12"/>
      <c r="I1626" s="12"/>
      <c r="J1626" s="12"/>
      <c r="K1626" s="12"/>
      <c r="L1626" s="12"/>
      <c r="M1626" s="49"/>
      <c r="N1626" s="49"/>
      <c r="O1626" s="12"/>
      <c r="P1626" s="12"/>
      <c r="Q1626" s="12"/>
      <c r="R1626" s="12"/>
      <c r="S1626" s="12"/>
      <c r="T1626" s="12"/>
    </row>
    <row r="1627" spans="1:20" s="1" customFormat="1" x14ac:dyDescent="0.4">
      <c r="A1627" s="12"/>
      <c r="B1627" s="12"/>
      <c r="C1627" s="42"/>
      <c r="D1627" s="12"/>
      <c r="E1627" s="12"/>
      <c r="F1627" s="12"/>
      <c r="G1627" s="12"/>
      <c r="H1627" s="12"/>
      <c r="I1627" s="12"/>
      <c r="J1627" s="12"/>
      <c r="K1627" s="12"/>
      <c r="L1627" s="12"/>
      <c r="M1627" s="49"/>
      <c r="N1627" s="49"/>
      <c r="O1627" s="12"/>
      <c r="P1627" s="12"/>
      <c r="Q1627" s="12"/>
      <c r="R1627" s="12"/>
      <c r="S1627" s="12"/>
      <c r="T1627" s="12"/>
    </row>
    <row r="1628" spans="1:20" s="1" customFormat="1" x14ac:dyDescent="0.4">
      <c r="A1628" s="12"/>
      <c r="B1628" s="12"/>
      <c r="C1628" s="42"/>
      <c r="D1628" s="12"/>
      <c r="E1628" s="12"/>
      <c r="F1628" s="12"/>
      <c r="G1628" s="12"/>
      <c r="H1628" s="12"/>
      <c r="I1628" s="12"/>
      <c r="J1628" s="12"/>
      <c r="K1628" s="12"/>
      <c r="L1628" s="12"/>
      <c r="M1628" s="49"/>
      <c r="N1628" s="49"/>
      <c r="O1628" s="12"/>
      <c r="P1628" s="12"/>
      <c r="Q1628" s="12"/>
      <c r="R1628" s="12"/>
      <c r="S1628" s="12"/>
      <c r="T1628" s="12"/>
    </row>
    <row r="1629" spans="1:20" s="1" customFormat="1" x14ac:dyDescent="0.4">
      <c r="A1629" s="12"/>
      <c r="B1629" s="12"/>
      <c r="C1629" s="42"/>
      <c r="D1629" s="12"/>
      <c r="E1629" s="12"/>
      <c r="F1629" s="12"/>
      <c r="G1629" s="12"/>
      <c r="H1629" s="12"/>
      <c r="I1629" s="12"/>
      <c r="J1629" s="12"/>
      <c r="K1629" s="12"/>
      <c r="L1629" s="12"/>
      <c r="M1629" s="49"/>
      <c r="N1629" s="49"/>
      <c r="O1629" s="12"/>
      <c r="P1629" s="12"/>
      <c r="Q1629" s="12"/>
      <c r="R1629" s="12"/>
      <c r="S1629" s="12"/>
      <c r="T1629" s="12"/>
    </row>
    <row r="1630" spans="1:20" s="1" customFormat="1" x14ac:dyDescent="0.4">
      <c r="A1630" s="12"/>
      <c r="B1630" s="12"/>
      <c r="C1630" s="42"/>
      <c r="D1630" s="12"/>
      <c r="E1630" s="12"/>
      <c r="F1630" s="12"/>
      <c r="G1630" s="12"/>
      <c r="H1630" s="12"/>
      <c r="I1630" s="12"/>
      <c r="J1630" s="12"/>
      <c r="K1630" s="12"/>
      <c r="L1630" s="12"/>
      <c r="M1630" s="49"/>
      <c r="N1630" s="49"/>
      <c r="O1630" s="12"/>
      <c r="P1630" s="12"/>
      <c r="Q1630" s="12"/>
      <c r="R1630" s="12"/>
      <c r="S1630" s="12"/>
      <c r="T1630" s="12"/>
    </row>
    <row r="1631" spans="1:20" s="1" customFormat="1" x14ac:dyDescent="0.4">
      <c r="A1631" s="12"/>
      <c r="B1631" s="12"/>
      <c r="C1631" s="42"/>
      <c r="D1631" s="12"/>
      <c r="E1631" s="12"/>
      <c r="F1631" s="12"/>
      <c r="G1631" s="12"/>
      <c r="H1631" s="12"/>
      <c r="I1631" s="12"/>
      <c r="J1631" s="12"/>
      <c r="K1631" s="12"/>
      <c r="L1631" s="12"/>
      <c r="M1631" s="49"/>
      <c r="N1631" s="49"/>
      <c r="O1631" s="12"/>
      <c r="P1631" s="12"/>
      <c r="Q1631" s="12"/>
      <c r="R1631" s="12"/>
      <c r="S1631" s="12"/>
      <c r="T1631" s="12"/>
    </row>
    <row r="1632" spans="1:20" s="1" customFormat="1" x14ac:dyDescent="0.4">
      <c r="A1632" s="12"/>
      <c r="B1632" s="12"/>
      <c r="C1632" s="42"/>
      <c r="D1632" s="12"/>
      <c r="E1632" s="12"/>
      <c r="F1632" s="12"/>
      <c r="G1632" s="12"/>
      <c r="H1632" s="12"/>
      <c r="I1632" s="12"/>
      <c r="J1632" s="12"/>
      <c r="K1632" s="12"/>
      <c r="L1632" s="12"/>
      <c r="M1632" s="49"/>
      <c r="N1632" s="49"/>
      <c r="O1632" s="12"/>
      <c r="P1632" s="12"/>
      <c r="Q1632" s="12"/>
      <c r="R1632" s="12"/>
      <c r="S1632" s="12"/>
      <c r="T1632" s="12"/>
    </row>
    <row r="1633" spans="1:20" s="1" customFormat="1" x14ac:dyDescent="0.4">
      <c r="A1633" s="12"/>
      <c r="B1633" s="12"/>
      <c r="C1633" s="42"/>
      <c r="D1633" s="12"/>
      <c r="E1633" s="12"/>
      <c r="F1633" s="12"/>
      <c r="G1633" s="12"/>
      <c r="H1633" s="12"/>
      <c r="I1633" s="12"/>
      <c r="J1633" s="12"/>
      <c r="K1633" s="12"/>
      <c r="L1633" s="12"/>
      <c r="M1633" s="49"/>
      <c r="N1633" s="49"/>
      <c r="O1633" s="12"/>
      <c r="P1633" s="12"/>
      <c r="Q1633" s="12"/>
      <c r="R1633" s="12"/>
      <c r="S1633" s="12"/>
      <c r="T1633" s="12"/>
    </row>
    <row r="1634" spans="1:20" s="1" customFormat="1" x14ac:dyDescent="0.4">
      <c r="A1634" s="12"/>
      <c r="B1634" s="12"/>
      <c r="C1634" s="42"/>
      <c r="D1634" s="12"/>
      <c r="E1634" s="12"/>
      <c r="F1634" s="12"/>
      <c r="G1634" s="12"/>
      <c r="H1634" s="12"/>
      <c r="I1634" s="12"/>
      <c r="J1634" s="12"/>
      <c r="K1634" s="12"/>
      <c r="L1634" s="12"/>
      <c r="M1634" s="49"/>
      <c r="N1634" s="49"/>
      <c r="O1634" s="12"/>
      <c r="P1634" s="12"/>
      <c r="Q1634" s="12"/>
      <c r="R1634" s="12"/>
      <c r="S1634" s="12"/>
      <c r="T1634" s="12"/>
    </row>
    <row r="1635" spans="1:20" s="1" customFormat="1" x14ac:dyDescent="0.4">
      <c r="A1635" s="12"/>
      <c r="B1635" s="12"/>
      <c r="C1635" s="42"/>
      <c r="D1635" s="12"/>
      <c r="E1635" s="12"/>
      <c r="F1635" s="12"/>
      <c r="G1635" s="12"/>
      <c r="H1635" s="12"/>
      <c r="I1635" s="12"/>
      <c r="J1635" s="12"/>
      <c r="K1635" s="12"/>
      <c r="L1635" s="12"/>
      <c r="M1635" s="49"/>
      <c r="N1635" s="49"/>
      <c r="O1635" s="12"/>
      <c r="P1635" s="12"/>
      <c r="Q1635" s="12"/>
      <c r="R1635" s="12"/>
      <c r="S1635" s="12"/>
      <c r="T1635" s="12"/>
    </row>
    <row r="1636" spans="1:20" s="1" customFormat="1" x14ac:dyDescent="0.4">
      <c r="A1636" s="12"/>
      <c r="B1636" s="12"/>
      <c r="C1636" s="42"/>
      <c r="D1636" s="12"/>
      <c r="E1636" s="12"/>
      <c r="F1636" s="12"/>
      <c r="G1636" s="12"/>
      <c r="H1636" s="12"/>
      <c r="I1636" s="12"/>
      <c r="J1636" s="12"/>
      <c r="K1636" s="12"/>
      <c r="L1636" s="12"/>
      <c r="M1636" s="49"/>
      <c r="N1636" s="49"/>
      <c r="O1636" s="12"/>
      <c r="P1636" s="12"/>
      <c r="Q1636" s="12"/>
      <c r="R1636" s="12"/>
      <c r="S1636" s="12"/>
      <c r="T1636" s="12"/>
    </row>
    <row r="1637" spans="1:20" s="1" customFormat="1" x14ac:dyDescent="0.4">
      <c r="A1637" s="12"/>
      <c r="B1637" s="12"/>
      <c r="C1637" s="42"/>
      <c r="D1637" s="12"/>
      <c r="E1637" s="12"/>
      <c r="F1637" s="12"/>
      <c r="G1637" s="12"/>
      <c r="H1637" s="12"/>
      <c r="I1637" s="12"/>
      <c r="J1637" s="12"/>
      <c r="K1637" s="12"/>
      <c r="L1637" s="12"/>
      <c r="M1637" s="49"/>
      <c r="N1637" s="49"/>
      <c r="O1637" s="12"/>
      <c r="P1637" s="12"/>
      <c r="Q1637" s="12"/>
      <c r="R1637" s="12"/>
      <c r="S1637" s="12"/>
      <c r="T1637" s="12"/>
    </row>
    <row r="1638" spans="1:20" s="1" customFormat="1" x14ac:dyDescent="0.4">
      <c r="A1638" s="12"/>
      <c r="B1638" s="12"/>
      <c r="C1638" s="42"/>
      <c r="D1638" s="12"/>
      <c r="E1638" s="12"/>
      <c r="F1638" s="12"/>
      <c r="G1638" s="12"/>
      <c r="H1638" s="12"/>
      <c r="I1638" s="12"/>
      <c r="J1638" s="12"/>
      <c r="K1638" s="12"/>
      <c r="L1638" s="12"/>
      <c r="M1638" s="49"/>
      <c r="N1638" s="49"/>
      <c r="O1638" s="12"/>
      <c r="P1638" s="12"/>
      <c r="Q1638" s="12"/>
      <c r="R1638" s="12"/>
      <c r="S1638" s="12"/>
      <c r="T1638" s="12"/>
    </row>
    <row r="1639" spans="1:20" s="1" customFormat="1" x14ac:dyDescent="0.4">
      <c r="A1639" s="12"/>
      <c r="B1639" s="12"/>
      <c r="C1639" s="42"/>
      <c r="D1639" s="12"/>
      <c r="E1639" s="12"/>
      <c r="F1639" s="12"/>
      <c r="G1639" s="12"/>
      <c r="H1639" s="12"/>
      <c r="I1639" s="12"/>
      <c r="J1639" s="12"/>
      <c r="K1639" s="12"/>
      <c r="L1639" s="12"/>
      <c r="M1639" s="49"/>
      <c r="N1639" s="49"/>
      <c r="O1639" s="12"/>
      <c r="P1639" s="12"/>
      <c r="Q1639" s="12"/>
      <c r="R1639" s="12"/>
      <c r="S1639" s="12"/>
      <c r="T1639" s="12"/>
    </row>
    <row r="1640" spans="1:20" s="1" customFormat="1" x14ac:dyDescent="0.4">
      <c r="A1640" s="12"/>
      <c r="B1640" s="12"/>
      <c r="C1640" s="42"/>
      <c r="D1640" s="12"/>
      <c r="E1640" s="12"/>
      <c r="F1640" s="12"/>
      <c r="G1640" s="12"/>
      <c r="H1640" s="12"/>
      <c r="I1640" s="12"/>
      <c r="J1640" s="12"/>
      <c r="K1640" s="12"/>
      <c r="L1640" s="12"/>
      <c r="M1640" s="49"/>
      <c r="N1640" s="49"/>
      <c r="O1640" s="12"/>
      <c r="P1640" s="12"/>
      <c r="Q1640" s="12"/>
      <c r="R1640" s="12"/>
      <c r="S1640" s="12"/>
      <c r="T1640" s="12"/>
    </row>
    <row r="1641" spans="1:20" s="1" customFormat="1" x14ac:dyDescent="0.4">
      <c r="A1641" s="12"/>
      <c r="B1641" s="12"/>
      <c r="C1641" s="42"/>
      <c r="D1641" s="12"/>
      <c r="E1641" s="12"/>
      <c r="F1641" s="12"/>
      <c r="G1641" s="12"/>
      <c r="H1641" s="12"/>
      <c r="I1641" s="12"/>
      <c r="J1641" s="12"/>
      <c r="K1641" s="12"/>
      <c r="L1641" s="12"/>
      <c r="M1641" s="49"/>
      <c r="N1641" s="49"/>
      <c r="O1641" s="12"/>
      <c r="P1641" s="12"/>
      <c r="Q1641" s="12"/>
      <c r="R1641" s="12"/>
      <c r="S1641" s="12"/>
      <c r="T1641" s="12"/>
    </row>
    <row r="1642" spans="1:20" s="1" customFormat="1" x14ac:dyDescent="0.4">
      <c r="A1642" s="12"/>
      <c r="B1642" s="12"/>
      <c r="C1642" s="42"/>
      <c r="D1642" s="12"/>
      <c r="E1642" s="12"/>
      <c r="F1642" s="12"/>
      <c r="G1642" s="12"/>
      <c r="H1642" s="12"/>
      <c r="I1642" s="12"/>
      <c r="J1642" s="12"/>
      <c r="K1642" s="12"/>
      <c r="L1642" s="12"/>
      <c r="M1642" s="49"/>
      <c r="N1642" s="49"/>
      <c r="O1642" s="12"/>
      <c r="P1642" s="12"/>
      <c r="Q1642" s="12"/>
      <c r="R1642" s="12"/>
      <c r="S1642" s="12"/>
      <c r="T1642" s="12"/>
    </row>
    <row r="1643" spans="1:20" s="1" customFormat="1" x14ac:dyDescent="0.4">
      <c r="A1643" s="12"/>
      <c r="B1643" s="12"/>
      <c r="C1643" s="42"/>
      <c r="D1643" s="12"/>
      <c r="E1643" s="12"/>
      <c r="F1643" s="12"/>
      <c r="G1643" s="12"/>
      <c r="H1643" s="12"/>
      <c r="I1643" s="12"/>
      <c r="J1643" s="12"/>
      <c r="K1643" s="12"/>
      <c r="L1643" s="12"/>
      <c r="M1643" s="49"/>
      <c r="N1643" s="49"/>
      <c r="O1643" s="12"/>
      <c r="P1643" s="12"/>
      <c r="Q1643" s="12"/>
      <c r="R1643" s="12"/>
      <c r="S1643" s="12"/>
      <c r="T1643" s="12"/>
    </row>
    <row r="1644" spans="1:20" s="1" customFormat="1" x14ac:dyDescent="0.4">
      <c r="A1644" s="12"/>
      <c r="B1644" s="12"/>
      <c r="C1644" s="42"/>
      <c r="D1644" s="12"/>
      <c r="E1644" s="12"/>
      <c r="F1644" s="12"/>
      <c r="G1644" s="12"/>
      <c r="H1644" s="12"/>
      <c r="I1644" s="12"/>
      <c r="J1644" s="12"/>
      <c r="K1644" s="12"/>
      <c r="L1644" s="12"/>
      <c r="M1644" s="49"/>
      <c r="N1644" s="49"/>
      <c r="O1644" s="12"/>
      <c r="P1644" s="12"/>
      <c r="Q1644" s="12"/>
      <c r="R1644" s="12"/>
      <c r="S1644" s="12"/>
      <c r="T1644" s="12"/>
    </row>
    <row r="1645" spans="1:20" s="1" customFormat="1" x14ac:dyDescent="0.4">
      <c r="A1645" s="12"/>
      <c r="B1645" s="12"/>
      <c r="C1645" s="42"/>
      <c r="D1645" s="12"/>
      <c r="E1645" s="12"/>
      <c r="F1645" s="12"/>
      <c r="G1645" s="12"/>
      <c r="H1645" s="12"/>
      <c r="I1645" s="12"/>
      <c r="J1645" s="12"/>
      <c r="K1645" s="12"/>
      <c r="L1645" s="12"/>
      <c r="M1645" s="49"/>
      <c r="N1645" s="49"/>
      <c r="O1645" s="12"/>
      <c r="P1645" s="12"/>
      <c r="Q1645" s="12"/>
      <c r="R1645" s="12"/>
      <c r="S1645" s="12"/>
      <c r="T1645" s="12"/>
    </row>
    <row r="1646" spans="1:20" s="1" customFormat="1" x14ac:dyDescent="0.4">
      <c r="A1646" s="12"/>
      <c r="B1646" s="12"/>
      <c r="C1646" s="42"/>
      <c r="D1646" s="12"/>
      <c r="E1646" s="12"/>
      <c r="F1646" s="12"/>
      <c r="G1646" s="12"/>
      <c r="H1646" s="12"/>
      <c r="I1646" s="12"/>
      <c r="J1646" s="12"/>
      <c r="K1646" s="12"/>
      <c r="L1646" s="12"/>
      <c r="M1646" s="49"/>
      <c r="N1646" s="49"/>
      <c r="O1646" s="12"/>
      <c r="P1646" s="12"/>
      <c r="Q1646" s="12"/>
      <c r="R1646" s="12"/>
      <c r="S1646" s="12"/>
      <c r="T1646" s="12"/>
    </row>
    <row r="1647" spans="1:20" s="1" customFormat="1" x14ac:dyDescent="0.4">
      <c r="A1647" s="12"/>
      <c r="B1647" s="12"/>
      <c r="C1647" s="42"/>
      <c r="D1647" s="12"/>
      <c r="E1647" s="12"/>
      <c r="F1647" s="12"/>
      <c r="G1647" s="12"/>
      <c r="H1647" s="12"/>
      <c r="I1647" s="12"/>
      <c r="J1647" s="12"/>
      <c r="K1647" s="12"/>
      <c r="L1647" s="12"/>
      <c r="M1647" s="49"/>
      <c r="N1647" s="49"/>
      <c r="O1647" s="12"/>
      <c r="P1647" s="12"/>
      <c r="Q1647" s="12"/>
      <c r="R1647" s="12"/>
      <c r="S1647" s="12"/>
      <c r="T1647" s="12"/>
    </row>
    <row r="1648" spans="1:20" s="1" customFormat="1" x14ac:dyDescent="0.4">
      <c r="A1648" s="12"/>
      <c r="B1648" s="12"/>
      <c r="C1648" s="42"/>
      <c r="D1648" s="12"/>
      <c r="E1648" s="12"/>
      <c r="F1648" s="12"/>
      <c r="G1648" s="12"/>
      <c r="H1648" s="12"/>
      <c r="I1648" s="12"/>
      <c r="J1648" s="12"/>
      <c r="K1648" s="12"/>
      <c r="L1648" s="12"/>
      <c r="M1648" s="49"/>
      <c r="N1648" s="49"/>
      <c r="O1648" s="12"/>
      <c r="P1648" s="12"/>
      <c r="Q1648" s="12"/>
      <c r="R1648" s="12"/>
      <c r="S1648" s="12"/>
      <c r="T1648" s="12"/>
    </row>
    <row r="1649" spans="1:20" s="1" customFormat="1" x14ac:dyDescent="0.4">
      <c r="A1649" s="12"/>
      <c r="B1649" s="12"/>
      <c r="C1649" s="42"/>
      <c r="D1649" s="12"/>
      <c r="E1649" s="12"/>
      <c r="F1649" s="12"/>
      <c r="G1649" s="12"/>
      <c r="H1649" s="12"/>
      <c r="I1649" s="12"/>
      <c r="J1649" s="12"/>
      <c r="K1649" s="12"/>
      <c r="L1649" s="12"/>
      <c r="M1649" s="49"/>
      <c r="N1649" s="49"/>
      <c r="O1649" s="12"/>
      <c r="P1649" s="12"/>
      <c r="Q1649" s="12"/>
      <c r="R1649" s="12"/>
      <c r="S1649" s="12"/>
      <c r="T1649" s="12"/>
    </row>
    <row r="1650" spans="1:20" s="1" customFormat="1" x14ac:dyDescent="0.4">
      <c r="A1650" s="12"/>
      <c r="B1650" s="12"/>
      <c r="C1650" s="42"/>
      <c r="D1650" s="12"/>
      <c r="E1650" s="12"/>
      <c r="F1650" s="12"/>
      <c r="G1650" s="12"/>
      <c r="H1650" s="12"/>
      <c r="I1650" s="12"/>
      <c r="J1650" s="12"/>
      <c r="K1650" s="12"/>
      <c r="L1650" s="12"/>
      <c r="M1650" s="49"/>
      <c r="N1650" s="49"/>
      <c r="O1650" s="12"/>
      <c r="P1650" s="12"/>
      <c r="Q1650" s="12"/>
      <c r="R1650" s="12"/>
      <c r="S1650" s="12"/>
      <c r="T1650" s="12"/>
    </row>
    <row r="1651" spans="1:20" s="1" customFormat="1" x14ac:dyDescent="0.4">
      <c r="A1651" s="12"/>
      <c r="B1651" s="12"/>
      <c r="C1651" s="42"/>
      <c r="D1651" s="12"/>
      <c r="E1651" s="12"/>
      <c r="F1651" s="12"/>
      <c r="G1651" s="12"/>
      <c r="H1651" s="12"/>
      <c r="I1651" s="12"/>
      <c r="J1651" s="12"/>
      <c r="K1651" s="12"/>
      <c r="L1651" s="12"/>
      <c r="M1651" s="49"/>
      <c r="N1651" s="49"/>
      <c r="O1651" s="12"/>
      <c r="P1651" s="12"/>
      <c r="Q1651" s="12"/>
      <c r="R1651" s="12"/>
      <c r="S1651" s="12"/>
      <c r="T1651" s="12"/>
    </row>
    <row r="1652" spans="1:20" s="1" customFormat="1" x14ac:dyDescent="0.4">
      <c r="A1652" s="12"/>
      <c r="B1652" s="12"/>
      <c r="C1652" s="42"/>
      <c r="D1652" s="12"/>
      <c r="E1652" s="12"/>
      <c r="F1652" s="12"/>
      <c r="G1652" s="12"/>
      <c r="H1652" s="12"/>
      <c r="I1652" s="12"/>
      <c r="J1652" s="12"/>
      <c r="K1652" s="12"/>
      <c r="L1652" s="12"/>
      <c r="M1652" s="49"/>
      <c r="N1652" s="49"/>
      <c r="O1652" s="12"/>
      <c r="P1652" s="12"/>
      <c r="Q1652" s="12"/>
      <c r="R1652" s="12"/>
      <c r="S1652" s="12"/>
      <c r="T1652" s="12"/>
    </row>
    <row r="1653" spans="1:20" s="1" customFormat="1" x14ac:dyDescent="0.4">
      <c r="A1653" s="12"/>
      <c r="B1653" s="12"/>
      <c r="C1653" s="42"/>
      <c r="D1653" s="12"/>
      <c r="E1653" s="12"/>
      <c r="F1653" s="12"/>
      <c r="G1653" s="12"/>
      <c r="H1653" s="12"/>
      <c r="I1653" s="12"/>
      <c r="J1653" s="12"/>
      <c r="K1653" s="12"/>
      <c r="L1653" s="12"/>
      <c r="M1653" s="49"/>
      <c r="N1653" s="49"/>
      <c r="O1653" s="12"/>
      <c r="P1653" s="12"/>
      <c r="Q1653" s="12"/>
      <c r="R1653" s="12"/>
      <c r="S1653" s="12"/>
      <c r="T1653" s="12"/>
    </row>
    <row r="1654" spans="1:20" s="1" customFormat="1" x14ac:dyDescent="0.4">
      <c r="A1654" s="12"/>
      <c r="B1654" s="12"/>
      <c r="C1654" s="42"/>
      <c r="D1654" s="12"/>
      <c r="E1654" s="12"/>
      <c r="F1654" s="12"/>
      <c r="G1654" s="12"/>
      <c r="H1654" s="12"/>
      <c r="I1654" s="12"/>
      <c r="J1654" s="12"/>
      <c r="K1654" s="12"/>
      <c r="L1654" s="12"/>
      <c r="M1654" s="49"/>
      <c r="N1654" s="49"/>
      <c r="O1654" s="12"/>
      <c r="P1654" s="12"/>
      <c r="Q1654" s="12"/>
      <c r="R1654" s="12"/>
      <c r="S1654" s="12"/>
      <c r="T1654" s="12"/>
    </row>
    <row r="1655" spans="1:20" s="1" customFormat="1" x14ac:dyDescent="0.4">
      <c r="A1655" s="12"/>
      <c r="B1655" s="12"/>
      <c r="C1655" s="42"/>
      <c r="D1655" s="12"/>
      <c r="E1655" s="12"/>
      <c r="F1655" s="12"/>
      <c r="G1655" s="12"/>
      <c r="H1655" s="12"/>
      <c r="I1655" s="12"/>
      <c r="J1655" s="12"/>
      <c r="K1655" s="12"/>
      <c r="L1655" s="12"/>
      <c r="M1655" s="49"/>
      <c r="N1655" s="49"/>
      <c r="O1655" s="12"/>
      <c r="P1655" s="12"/>
      <c r="Q1655" s="12"/>
      <c r="R1655" s="12"/>
      <c r="S1655" s="12"/>
      <c r="T1655" s="12"/>
    </row>
    <row r="1656" spans="1:20" s="1" customFormat="1" x14ac:dyDescent="0.4">
      <c r="A1656" s="12"/>
      <c r="B1656" s="12"/>
      <c r="C1656" s="42"/>
      <c r="D1656" s="12"/>
      <c r="E1656" s="12"/>
      <c r="F1656" s="12"/>
      <c r="G1656" s="12"/>
      <c r="H1656" s="12"/>
      <c r="I1656" s="12"/>
      <c r="J1656" s="12"/>
      <c r="K1656" s="12"/>
      <c r="L1656" s="12"/>
      <c r="M1656" s="49"/>
      <c r="N1656" s="49"/>
      <c r="O1656" s="12"/>
      <c r="P1656" s="12"/>
      <c r="Q1656" s="12"/>
      <c r="R1656" s="12"/>
      <c r="S1656" s="12"/>
      <c r="T1656" s="12"/>
    </row>
    <row r="1657" spans="1:20" s="1" customFormat="1" x14ac:dyDescent="0.4">
      <c r="A1657" s="12"/>
      <c r="B1657" s="12"/>
      <c r="C1657" s="42"/>
      <c r="D1657" s="12"/>
      <c r="E1657" s="12"/>
      <c r="F1657" s="12"/>
      <c r="G1657" s="12"/>
      <c r="H1657" s="12"/>
      <c r="I1657" s="12"/>
      <c r="J1657" s="12"/>
      <c r="K1657" s="12"/>
      <c r="L1657" s="12"/>
      <c r="M1657" s="49"/>
      <c r="N1657" s="49"/>
      <c r="O1657" s="12"/>
      <c r="P1657" s="12"/>
      <c r="Q1657" s="12"/>
      <c r="R1657" s="12"/>
      <c r="S1657" s="12"/>
      <c r="T1657" s="12"/>
    </row>
    <row r="1658" spans="1:20" s="1" customFormat="1" x14ac:dyDescent="0.4">
      <c r="A1658" s="12"/>
      <c r="B1658" s="12"/>
      <c r="C1658" s="42"/>
      <c r="D1658" s="12"/>
      <c r="E1658" s="12"/>
      <c r="F1658" s="12"/>
      <c r="G1658" s="12"/>
      <c r="H1658" s="12"/>
      <c r="I1658" s="12"/>
      <c r="J1658" s="12"/>
      <c r="K1658" s="12"/>
      <c r="L1658" s="12"/>
      <c r="M1658" s="49"/>
      <c r="N1658" s="49"/>
      <c r="O1658" s="12"/>
      <c r="P1658" s="12"/>
      <c r="Q1658" s="12"/>
      <c r="R1658" s="12"/>
      <c r="S1658" s="12"/>
      <c r="T1658" s="12"/>
    </row>
    <row r="1659" spans="1:20" s="1" customFormat="1" x14ac:dyDescent="0.4">
      <c r="A1659" s="12"/>
      <c r="B1659" s="12"/>
      <c r="C1659" s="42"/>
      <c r="D1659" s="12"/>
      <c r="E1659" s="12"/>
      <c r="F1659" s="12"/>
      <c r="G1659" s="12"/>
      <c r="H1659" s="12"/>
      <c r="I1659" s="12"/>
      <c r="J1659" s="12"/>
      <c r="K1659" s="12"/>
      <c r="L1659" s="12"/>
      <c r="M1659" s="49"/>
      <c r="N1659" s="49"/>
      <c r="O1659" s="12"/>
      <c r="P1659" s="12"/>
      <c r="Q1659" s="12"/>
      <c r="R1659" s="12"/>
      <c r="S1659" s="12"/>
      <c r="T1659" s="12"/>
    </row>
    <row r="1660" spans="1:20" s="1" customFormat="1" x14ac:dyDescent="0.4">
      <c r="A1660" s="12"/>
      <c r="B1660" s="12"/>
      <c r="C1660" s="42"/>
      <c r="D1660" s="12"/>
      <c r="E1660" s="12"/>
      <c r="F1660" s="12"/>
      <c r="G1660" s="12"/>
      <c r="H1660" s="12"/>
      <c r="I1660" s="12"/>
      <c r="J1660" s="12"/>
      <c r="K1660" s="12"/>
      <c r="L1660" s="12"/>
      <c r="M1660" s="49"/>
      <c r="N1660" s="49"/>
      <c r="O1660" s="12"/>
      <c r="P1660" s="12"/>
      <c r="Q1660" s="12"/>
      <c r="R1660" s="12"/>
      <c r="S1660" s="12"/>
      <c r="T1660" s="12"/>
    </row>
    <row r="1661" spans="1:20" s="1" customFormat="1" x14ac:dyDescent="0.4">
      <c r="A1661" s="12"/>
      <c r="B1661" s="12"/>
      <c r="C1661" s="42"/>
      <c r="D1661" s="12"/>
      <c r="E1661" s="12"/>
      <c r="F1661" s="12"/>
      <c r="G1661" s="12"/>
      <c r="H1661" s="12"/>
      <c r="I1661" s="12"/>
      <c r="J1661" s="12"/>
      <c r="K1661" s="12"/>
      <c r="L1661" s="12"/>
      <c r="M1661" s="49"/>
      <c r="N1661" s="49"/>
      <c r="O1661" s="12"/>
      <c r="P1661" s="12"/>
      <c r="Q1661" s="12"/>
      <c r="R1661" s="12"/>
      <c r="S1661" s="12"/>
      <c r="T1661" s="12"/>
    </row>
    <row r="1662" spans="1:20" s="1" customFormat="1" x14ac:dyDescent="0.4">
      <c r="A1662" s="12"/>
      <c r="B1662" s="12"/>
      <c r="C1662" s="42"/>
      <c r="D1662" s="12"/>
      <c r="E1662" s="12"/>
      <c r="F1662" s="12"/>
      <c r="G1662" s="12"/>
      <c r="H1662" s="12"/>
      <c r="I1662" s="12"/>
      <c r="J1662" s="12"/>
      <c r="K1662" s="12"/>
      <c r="L1662" s="12"/>
      <c r="M1662" s="49"/>
      <c r="N1662" s="49"/>
      <c r="O1662" s="12"/>
      <c r="P1662" s="12"/>
      <c r="Q1662" s="12"/>
      <c r="R1662" s="12"/>
      <c r="S1662" s="12"/>
      <c r="T1662" s="12"/>
    </row>
    <row r="1663" spans="1:20" s="1" customFormat="1" x14ac:dyDescent="0.4">
      <c r="A1663" s="12"/>
      <c r="B1663" s="12"/>
      <c r="C1663" s="42"/>
      <c r="D1663" s="12"/>
      <c r="E1663" s="12"/>
      <c r="F1663" s="12"/>
      <c r="G1663" s="12"/>
      <c r="H1663" s="12"/>
      <c r="I1663" s="12"/>
      <c r="J1663" s="12"/>
      <c r="K1663" s="12"/>
      <c r="L1663" s="12"/>
      <c r="M1663" s="49"/>
      <c r="N1663" s="49"/>
      <c r="O1663" s="12"/>
      <c r="P1663" s="12"/>
      <c r="Q1663" s="12"/>
      <c r="R1663" s="12"/>
      <c r="S1663" s="12"/>
      <c r="T1663" s="12"/>
    </row>
    <row r="1664" spans="1:20" s="1" customFormat="1" x14ac:dyDescent="0.4">
      <c r="A1664" s="12"/>
      <c r="B1664" s="12"/>
      <c r="C1664" s="42"/>
      <c r="D1664" s="12"/>
      <c r="E1664" s="12"/>
      <c r="F1664" s="12"/>
      <c r="G1664" s="12"/>
      <c r="H1664" s="12"/>
      <c r="I1664" s="12"/>
      <c r="J1664" s="12"/>
      <c r="K1664" s="12"/>
      <c r="L1664" s="12"/>
      <c r="M1664" s="49"/>
      <c r="N1664" s="49"/>
      <c r="O1664" s="12"/>
      <c r="P1664" s="12"/>
      <c r="Q1664" s="12"/>
      <c r="R1664" s="12"/>
      <c r="S1664" s="12"/>
      <c r="T1664" s="12"/>
    </row>
    <row r="1665" spans="1:20" s="1" customFormat="1" x14ac:dyDescent="0.4">
      <c r="A1665" s="12"/>
      <c r="B1665" s="12"/>
      <c r="C1665" s="42"/>
      <c r="D1665" s="12"/>
      <c r="E1665" s="12"/>
      <c r="F1665" s="12"/>
      <c r="G1665" s="12"/>
      <c r="H1665" s="12"/>
      <c r="I1665" s="12"/>
      <c r="J1665" s="12"/>
      <c r="K1665" s="12"/>
      <c r="L1665" s="12"/>
      <c r="M1665" s="49"/>
      <c r="N1665" s="49"/>
      <c r="O1665" s="12"/>
      <c r="P1665" s="12"/>
      <c r="Q1665" s="12"/>
      <c r="R1665" s="12"/>
      <c r="S1665" s="12"/>
      <c r="T1665" s="12"/>
    </row>
    <row r="1666" spans="1:20" s="1" customFormat="1" x14ac:dyDescent="0.4">
      <c r="A1666" s="12"/>
      <c r="B1666" s="12"/>
      <c r="C1666" s="42"/>
      <c r="D1666" s="12"/>
      <c r="E1666" s="12"/>
      <c r="F1666" s="12"/>
      <c r="G1666" s="12"/>
      <c r="H1666" s="12"/>
      <c r="I1666" s="12"/>
      <c r="J1666" s="12"/>
      <c r="K1666" s="12"/>
      <c r="L1666" s="12"/>
      <c r="M1666" s="49"/>
      <c r="N1666" s="49"/>
      <c r="O1666" s="12"/>
      <c r="P1666" s="12"/>
      <c r="Q1666" s="12"/>
      <c r="R1666" s="12"/>
      <c r="S1666" s="12"/>
      <c r="T1666" s="12"/>
    </row>
    <row r="1667" spans="1:20" s="1" customFormat="1" x14ac:dyDescent="0.4">
      <c r="A1667" s="12"/>
      <c r="B1667" s="12"/>
      <c r="C1667" s="42"/>
      <c r="D1667" s="12"/>
      <c r="E1667" s="12"/>
      <c r="F1667" s="12"/>
      <c r="G1667" s="12"/>
      <c r="H1667" s="12"/>
      <c r="I1667" s="12"/>
      <c r="J1667" s="12"/>
      <c r="K1667" s="12"/>
      <c r="L1667" s="12"/>
      <c r="M1667" s="49"/>
      <c r="N1667" s="49"/>
      <c r="O1667" s="12"/>
      <c r="P1667" s="12"/>
      <c r="Q1667" s="12"/>
      <c r="R1667" s="12"/>
      <c r="S1667" s="12"/>
      <c r="T1667" s="12"/>
    </row>
    <row r="1668" spans="1:20" s="1" customFormat="1" x14ac:dyDescent="0.4">
      <c r="A1668" s="12"/>
      <c r="B1668" s="12"/>
      <c r="C1668" s="42"/>
      <c r="D1668" s="12"/>
      <c r="E1668" s="12"/>
      <c r="F1668" s="12"/>
      <c r="G1668" s="12"/>
      <c r="H1668" s="12"/>
      <c r="I1668" s="12"/>
      <c r="J1668" s="12"/>
      <c r="K1668" s="12"/>
      <c r="L1668" s="12"/>
      <c r="M1668" s="49"/>
      <c r="N1668" s="49"/>
      <c r="O1668" s="12"/>
      <c r="P1668" s="12"/>
      <c r="Q1668" s="12"/>
      <c r="R1668" s="12"/>
      <c r="S1668" s="12"/>
      <c r="T1668" s="12"/>
    </row>
    <row r="1669" spans="1:20" s="1" customFormat="1" x14ac:dyDescent="0.4">
      <c r="A1669" s="12"/>
      <c r="B1669" s="12"/>
      <c r="C1669" s="42"/>
      <c r="D1669" s="12"/>
      <c r="E1669" s="12"/>
      <c r="F1669" s="12"/>
      <c r="G1669" s="12"/>
      <c r="H1669" s="12"/>
      <c r="I1669" s="12"/>
      <c r="J1669" s="12"/>
      <c r="K1669" s="12"/>
      <c r="L1669" s="12"/>
      <c r="M1669" s="49"/>
      <c r="N1669" s="49"/>
      <c r="O1669" s="12"/>
      <c r="P1669" s="12"/>
      <c r="Q1669" s="12"/>
      <c r="R1669" s="12"/>
      <c r="S1669" s="12"/>
      <c r="T1669" s="12"/>
    </row>
    <row r="1670" spans="1:20" s="1" customFormat="1" x14ac:dyDescent="0.4">
      <c r="A1670" s="12"/>
      <c r="B1670" s="12"/>
      <c r="C1670" s="42"/>
      <c r="D1670" s="12"/>
      <c r="E1670" s="12"/>
      <c r="F1670" s="12"/>
      <c r="G1670" s="12"/>
      <c r="H1670" s="12"/>
      <c r="I1670" s="12"/>
      <c r="J1670" s="12"/>
      <c r="K1670" s="12"/>
      <c r="L1670" s="12"/>
      <c r="M1670" s="49"/>
      <c r="N1670" s="49"/>
      <c r="O1670" s="12"/>
      <c r="P1670" s="12"/>
      <c r="Q1670" s="12"/>
      <c r="R1670" s="12"/>
      <c r="S1670" s="12"/>
      <c r="T1670" s="12"/>
    </row>
    <row r="1671" spans="1:20" s="1" customFormat="1" x14ac:dyDescent="0.4">
      <c r="A1671" s="12"/>
      <c r="B1671" s="12"/>
      <c r="C1671" s="42"/>
      <c r="D1671" s="12"/>
      <c r="E1671" s="12"/>
      <c r="F1671" s="12"/>
      <c r="G1671" s="12"/>
      <c r="H1671" s="12"/>
      <c r="I1671" s="12"/>
      <c r="J1671" s="12"/>
      <c r="K1671" s="12"/>
      <c r="L1671" s="12"/>
      <c r="M1671" s="49"/>
      <c r="N1671" s="49"/>
      <c r="O1671" s="12"/>
      <c r="P1671" s="12"/>
      <c r="Q1671" s="12"/>
      <c r="R1671" s="12"/>
      <c r="S1671" s="12"/>
      <c r="T1671" s="12"/>
    </row>
    <row r="1672" spans="1:20" s="1" customFormat="1" x14ac:dyDescent="0.4">
      <c r="A1672" s="12"/>
      <c r="B1672" s="12"/>
      <c r="C1672" s="42"/>
      <c r="D1672" s="12"/>
      <c r="E1672" s="12"/>
      <c r="F1672" s="12"/>
      <c r="G1672" s="12"/>
      <c r="H1672" s="12"/>
      <c r="I1672" s="12"/>
      <c r="J1672" s="12"/>
      <c r="K1672" s="12"/>
      <c r="L1672" s="12"/>
      <c r="M1672" s="49"/>
      <c r="N1672" s="49"/>
      <c r="O1672" s="12"/>
      <c r="P1672" s="12"/>
      <c r="Q1672" s="12"/>
      <c r="R1672" s="12"/>
      <c r="S1672" s="12"/>
      <c r="T1672" s="12"/>
    </row>
    <row r="1673" spans="1:20" s="1" customFormat="1" x14ac:dyDescent="0.4">
      <c r="A1673" s="12"/>
      <c r="B1673" s="12"/>
      <c r="C1673" s="42"/>
      <c r="D1673" s="12"/>
      <c r="E1673" s="12"/>
      <c r="F1673" s="12"/>
      <c r="G1673" s="12"/>
      <c r="H1673" s="12"/>
      <c r="I1673" s="12"/>
      <c r="J1673" s="12"/>
      <c r="K1673" s="12"/>
      <c r="L1673" s="12"/>
      <c r="M1673" s="49"/>
      <c r="N1673" s="49"/>
      <c r="O1673" s="12"/>
      <c r="P1673" s="12"/>
      <c r="Q1673" s="12"/>
      <c r="R1673" s="12"/>
      <c r="S1673" s="12"/>
      <c r="T1673" s="12"/>
    </row>
    <row r="1674" spans="1:20" s="1" customFormat="1" x14ac:dyDescent="0.4">
      <c r="A1674" s="12"/>
      <c r="B1674" s="12"/>
      <c r="C1674" s="42"/>
      <c r="D1674" s="12"/>
      <c r="E1674" s="12"/>
      <c r="F1674" s="12"/>
      <c r="G1674" s="12"/>
      <c r="H1674" s="12"/>
      <c r="I1674" s="12"/>
      <c r="J1674" s="12"/>
      <c r="K1674" s="12"/>
      <c r="L1674" s="12"/>
      <c r="M1674" s="49"/>
      <c r="N1674" s="49"/>
      <c r="O1674" s="12"/>
      <c r="P1674" s="12"/>
      <c r="Q1674" s="12"/>
      <c r="R1674" s="12"/>
      <c r="S1674" s="12"/>
      <c r="T1674" s="12"/>
    </row>
    <row r="1675" spans="1:20" s="1" customFormat="1" x14ac:dyDescent="0.4">
      <c r="A1675" s="12"/>
      <c r="B1675" s="12"/>
      <c r="C1675" s="42"/>
      <c r="D1675" s="12"/>
      <c r="E1675" s="12"/>
      <c r="F1675" s="12"/>
      <c r="G1675" s="12"/>
      <c r="H1675" s="12"/>
      <c r="I1675" s="12"/>
      <c r="J1675" s="12"/>
      <c r="K1675" s="12"/>
      <c r="L1675" s="12"/>
      <c r="M1675" s="49"/>
      <c r="N1675" s="49"/>
      <c r="O1675" s="12"/>
      <c r="P1675" s="12"/>
      <c r="Q1675" s="12"/>
      <c r="R1675" s="12"/>
      <c r="S1675" s="12"/>
      <c r="T1675" s="12"/>
    </row>
    <row r="1676" spans="1:20" s="1" customFormat="1" x14ac:dyDescent="0.4">
      <c r="A1676" s="12"/>
      <c r="B1676" s="12"/>
      <c r="C1676" s="42"/>
      <c r="D1676" s="12"/>
      <c r="E1676" s="12"/>
      <c r="F1676" s="12"/>
      <c r="G1676" s="12"/>
      <c r="H1676" s="12"/>
      <c r="I1676" s="12"/>
      <c r="J1676" s="12"/>
      <c r="K1676" s="12"/>
      <c r="L1676" s="12"/>
      <c r="M1676" s="49"/>
      <c r="N1676" s="49"/>
      <c r="O1676" s="12"/>
      <c r="P1676" s="12"/>
      <c r="Q1676" s="12"/>
      <c r="R1676" s="12"/>
      <c r="S1676" s="12"/>
      <c r="T1676" s="12"/>
    </row>
    <row r="1677" spans="1:20" s="1" customFormat="1" x14ac:dyDescent="0.4">
      <c r="A1677" s="12"/>
      <c r="B1677" s="12"/>
      <c r="C1677" s="42"/>
      <c r="D1677" s="12"/>
      <c r="E1677" s="12"/>
      <c r="F1677" s="12"/>
      <c r="G1677" s="12"/>
      <c r="H1677" s="12"/>
      <c r="I1677" s="12"/>
      <c r="J1677" s="12"/>
      <c r="K1677" s="12"/>
      <c r="L1677" s="12"/>
      <c r="M1677" s="49"/>
      <c r="N1677" s="49"/>
      <c r="O1677" s="12"/>
      <c r="P1677" s="12"/>
      <c r="Q1677" s="12"/>
      <c r="R1677" s="12"/>
      <c r="S1677" s="12"/>
      <c r="T1677" s="12"/>
    </row>
    <row r="1678" spans="1:20" s="1" customFormat="1" x14ac:dyDescent="0.4">
      <c r="A1678" s="12"/>
      <c r="B1678" s="12"/>
      <c r="C1678" s="42"/>
      <c r="D1678" s="12"/>
      <c r="E1678" s="12"/>
      <c r="F1678" s="12"/>
      <c r="G1678" s="12"/>
      <c r="H1678" s="12"/>
      <c r="I1678" s="12"/>
      <c r="J1678" s="12"/>
      <c r="K1678" s="12"/>
      <c r="L1678" s="12"/>
      <c r="M1678" s="49"/>
      <c r="N1678" s="49"/>
      <c r="O1678" s="12"/>
      <c r="P1678" s="12"/>
      <c r="Q1678" s="12"/>
      <c r="R1678" s="12"/>
      <c r="S1678" s="12"/>
      <c r="T1678" s="12"/>
    </row>
    <row r="1679" spans="1:20" s="1" customFormat="1" x14ac:dyDescent="0.4">
      <c r="A1679" s="12"/>
      <c r="B1679" s="12"/>
      <c r="C1679" s="42"/>
      <c r="D1679" s="12"/>
      <c r="E1679" s="12"/>
      <c r="F1679" s="12"/>
      <c r="G1679" s="12"/>
      <c r="H1679" s="12"/>
      <c r="I1679" s="12"/>
      <c r="J1679" s="12"/>
      <c r="K1679" s="12"/>
      <c r="L1679" s="12"/>
      <c r="M1679" s="49"/>
      <c r="N1679" s="49"/>
      <c r="O1679" s="12"/>
      <c r="P1679" s="12"/>
      <c r="Q1679" s="12"/>
      <c r="R1679" s="12"/>
      <c r="S1679" s="12"/>
      <c r="T1679" s="12"/>
    </row>
    <row r="1680" spans="1:20" s="1" customFormat="1" x14ac:dyDescent="0.4">
      <c r="A1680" s="12"/>
      <c r="B1680" s="12"/>
      <c r="C1680" s="42"/>
      <c r="D1680" s="12"/>
      <c r="E1680" s="12"/>
      <c r="F1680" s="12"/>
      <c r="G1680" s="12"/>
      <c r="H1680" s="12"/>
      <c r="I1680" s="12"/>
      <c r="J1680" s="12"/>
      <c r="K1680" s="12"/>
      <c r="L1680" s="12"/>
      <c r="M1680" s="49"/>
      <c r="N1680" s="49"/>
      <c r="O1680" s="12"/>
      <c r="P1680" s="12"/>
      <c r="Q1680" s="12"/>
      <c r="R1680" s="12"/>
      <c r="S1680" s="12"/>
      <c r="T1680" s="12"/>
    </row>
    <row r="1681" spans="1:20" s="1" customFormat="1" x14ac:dyDescent="0.4">
      <c r="A1681" s="12"/>
      <c r="B1681" s="12"/>
      <c r="C1681" s="42"/>
      <c r="D1681" s="12"/>
      <c r="E1681" s="12"/>
      <c r="F1681" s="12"/>
      <c r="G1681" s="12"/>
      <c r="H1681" s="12"/>
      <c r="I1681" s="12"/>
      <c r="J1681" s="12"/>
      <c r="K1681" s="12"/>
      <c r="L1681" s="12"/>
      <c r="M1681" s="49"/>
      <c r="N1681" s="49"/>
      <c r="O1681" s="12"/>
      <c r="P1681" s="12"/>
      <c r="Q1681" s="12"/>
      <c r="R1681" s="12"/>
      <c r="S1681" s="12"/>
      <c r="T1681" s="12"/>
    </row>
    <row r="1682" spans="1:20" s="1" customFormat="1" x14ac:dyDescent="0.4">
      <c r="A1682" s="12"/>
      <c r="B1682" s="12"/>
      <c r="C1682" s="42"/>
      <c r="D1682" s="12"/>
      <c r="E1682" s="12"/>
      <c r="F1682" s="12"/>
      <c r="G1682" s="12"/>
      <c r="H1682" s="12"/>
      <c r="I1682" s="12"/>
      <c r="J1682" s="12"/>
      <c r="K1682" s="12"/>
      <c r="L1682" s="12"/>
      <c r="M1682" s="49"/>
      <c r="N1682" s="49"/>
      <c r="O1682" s="12"/>
      <c r="P1682" s="12"/>
      <c r="Q1682" s="12"/>
      <c r="R1682" s="12"/>
      <c r="S1682" s="12"/>
      <c r="T1682" s="12"/>
    </row>
    <row r="1683" spans="1:20" s="1" customFormat="1" x14ac:dyDescent="0.4">
      <c r="A1683" s="12"/>
      <c r="B1683" s="12"/>
      <c r="C1683" s="42"/>
      <c r="D1683" s="12"/>
      <c r="E1683" s="12"/>
      <c r="F1683" s="12"/>
      <c r="G1683" s="12"/>
      <c r="H1683" s="12"/>
      <c r="I1683" s="12"/>
      <c r="J1683" s="12"/>
      <c r="K1683" s="12"/>
      <c r="L1683" s="12"/>
      <c r="M1683" s="49"/>
      <c r="N1683" s="49"/>
      <c r="O1683" s="12"/>
      <c r="P1683" s="12"/>
      <c r="Q1683" s="12"/>
      <c r="R1683" s="12"/>
      <c r="S1683" s="12"/>
      <c r="T1683" s="12"/>
    </row>
    <row r="1684" spans="1:20" s="1" customFormat="1" x14ac:dyDescent="0.4">
      <c r="A1684" s="12"/>
      <c r="B1684" s="12"/>
      <c r="C1684" s="42"/>
      <c r="D1684" s="12"/>
      <c r="E1684" s="12"/>
      <c r="F1684" s="12"/>
      <c r="G1684" s="12"/>
      <c r="H1684" s="12"/>
      <c r="I1684" s="12"/>
      <c r="J1684" s="12"/>
      <c r="K1684" s="12"/>
      <c r="L1684" s="12"/>
      <c r="M1684" s="49"/>
      <c r="N1684" s="49"/>
      <c r="O1684" s="12"/>
      <c r="P1684" s="12"/>
      <c r="Q1684" s="12"/>
      <c r="R1684" s="12"/>
      <c r="S1684" s="12"/>
      <c r="T1684" s="12"/>
    </row>
    <row r="1685" spans="1:20" s="1" customFormat="1" x14ac:dyDescent="0.4">
      <c r="A1685" s="12"/>
      <c r="B1685" s="12"/>
      <c r="C1685" s="42"/>
      <c r="D1685" s="12"/>
      <c r="E1685" s="12"/>
      <c r="F1685" s="12"/>
      <c r="G1685" s="12"/>
      <c r="H1685" s="12"/>
      <c r="I1685" s="12"/>
      <c r="J1685" s="12"/>
      <c r="K1685" s="12"/>
      <c r="L1685" s="12"/>
      <c r="M1685" s="49"/>
      <c r="N1685" s="49"/>
      <c r="O1685" s="12"/>
      <c r="P1685" s="12"/>
      <c r="Q1685" s="12"/>
      <c r="R1685" s="12"/>
      <c r="S1685" s="12"/>
      <c r="T1685" s="12"/>
    </row>
    <row r="1686" spans="1:20" s="1" customFormat="1" x14ac:dyDescent="0.4">
      <c r="A1686" s="12"/>
      <c r="B1686" s="12"/>
      <c r="C1686" s="42"/>
      <c r="D1686" s="12"/>
      <c r="E1686" s="12"/>
      <c r="F1686" s="12"/>
      <c r="G1686" s="12"/>
      <c r="H1686" s="12"/>
      <c r="I1686" s="12"/>
      <c r="J1686" s="12"/>
      <c r="K1686" s="12"/>
      <c r="L1686" s="12"/>
      <c r="M1686" s="49"/>
      <c r="N1686" s="49"/>
      <c r="O1686" s="12"/>
      <c r="P1686" s="12"/>
      <c r="Q1686" s="12"/>
      <c r="R1686" s="12"/>
      <c r="S1686" s="12"/>
      <c r="T1686" s="12"/>
    </row>
    <row r="1687" spans="1:20" s="1" customFormat="1" x14ac:dyDescent="0.4">
      <c r="A1687" s="12"/>
      <c r="B1687" s="12"/>
      <c r="C1687" s="42"/>
      <c r="D1687" s="12"/>
      <c r="E1687" s="12"/>
      <c r="F1687" s="12"/>
      <c r="G1687" s="12"/>
      <c r="H1687" s="12"/>
      <c r="I1687" s="12"/>
      <c r="J1687" s="12"/>
      <c r="K1687" s="12"/>
      <c r="L1687" s="12"/>
      <c r="M1687" s="49"/>
      <c r="N1687" s="49"/>
      <c r="O1687" s="12"/>
      <c r="P1687" s="12"/>
      <c r="Q1687" s="12"/>
      <c r="R1687" s="12"/>
      <c r="S1687" s="12"/>
      <c r="T1687" s="12"/>
    </row>
    <row r="1688" spans="1:20" s="1" customFormat="1" x14ac:dyDescent="0.4">
      <c r="A1688" s="12"/>
      <c r="B1688" s="12"/>
      <c r="C1688" s="42"/>
      <c r="D1688" s="12"/>
      <c r="E1688" s="12"/>
      <c r="F1688" s="12"/>
      <c r="G1688" s="12"/>
      <c r="H1688" s="12"/>
      <c r="I1688" s="12"/>
      <c r="J1688" s="12"/>
      <c r="K1688" s="12"/>
      <c r="L1688" s="12"/>
      <c r="M1688" s="49"/>
      <c r="N1688" s="49"/>
      <c r="O1688" s="12"/>
      <c r="P1688" s="12"/>
      <c r="Q1688" s="12"/>
      <c r="R1688" s="12"/>
      <c r="S1688" s="12"/>
      <c r="T1688" s="12"/>
    </row>
    <row r="1689" spans="1:20" s="1" customFormat="1" x14ac:dyDescent="0.4">
      <c r="A1689" s="12"/>
      <c r="B1689" s="12"/>
      <c r="C1689" s="42"/>
      <c r="D1689" s="12"/>
      <c r="E1689" s="12"/>
      <c r="F1689" s="12"/>
      <c r="G1689" s="12"/>
      <c r="H1689" s="12"/>
      <c r="I1689" s="12"/>
      <c r="J1689" s="12"/>
      <c r="K1689" s="12"/>
      <c r="L1689" s="12"/>
      <c r="M1689" s="49"/>
      <c r="N1689" s="49"/>
      <c r="O1689" s="12"/>
      <c r="P1689" s="12"/>
      <c r="Q1689" s="12"/>
      <c r="R1689" s="12"/>
      <c r="S1689" s="12"/>
      <c r="T1689" s="12"/>
    </row>
    <row r="1690" spans="1:20" s="1" customFormat="1" x14ac:dyDescent="0.4">
      <c r="A1690" s="12"/>
      <c r="B1690" s="12"/>
      <c r="C1690" s="42"/>
      <c r="D1690" s="12"/>
      <c r="E1690" s="12"/>
      <c r="F1690" s="12"/>
      <c r="G1690" s="12"/>
      <c r="H1690" s="12"/>
      <c r="I1690" s="12"/>
      <c r="J1690" s="12"/>
      <c r="K1690" s="12"/>
      <c r="L1690" s="12"/>
      <c r="M1690" s="49"/>
      <c r="N1690" s="49"/>
      <c r="O1690" s="12"/>
      <c r="P1690" s="12"/>
      <c r="Q1690" s="12"/>
      <c r="R1690" s="12"/>
      <c r="S1690" s="12"/>
      <c r="T1690" s="12"/>
    </row>
    <row r="1691" spans="1:20" s="1" customFormat="1" x14ac:dyDescent="0.4">
      <c r="A1691" s="12"/>
      <c r="B1691" s="12"/>
      <c r="C1691" s="42"/>
      <c r="D1691" s="12"/>
      <c r="E1691" s="12"/>
      <c r="F1691" s="12"/>
      <c r="G1691" s="12"/>
      <c r="H1691" s="12"/>
      <c r="I1691" s="12"/>
      <c r="J1691" s="12"/>
      <c r="K1691" s="12"/>
      <c r="L1691" s="12"/>
      <c r="M1691" s="49"/>
      <c r="N1691" s="49"/>
      <c r="O1691" s="12"/>
      <c r="P1691" s="12"/>
      <c r="Q1691" s="12"/>
      <c r="R1691" s="12"/>
      <c r="S1691" s="12"/>
      <c r="T1691" s="12"/>
    </row>
    <row r="1692" spans="1:20" s="1" customFormat="1" x14ac:dyDescent="0.4">
      <c r="A1692" s="12"/>
      <c r="B1692" s="12"/>
      <c r="C1692" s="42"/>
      <c r="D1692" s="12"/>
      <c r="E1692" s="12"/>
      <c r="F1692" s="12"/>
      <c r="G1692" s="12"/>
      <c r="H1692" s="12"/>
      <c r="I1692" s="12"/>
      <c r="J1692" s="12"/>
      <c r="K1692" s="12"/>
      <c r="L1692" s="12"/>
      <c r="M1692" s="49"/>
      <c r="N1692" s="49"/>
      <c r="O1692" s="12"/>
      <c r="P1692" s="12"/>
      <c r="Q1692" s="12"/>
      <c r="R1692" s="12"/>
      <c r="S1692" s="12"/>
      <c r="T1692" s="12"/>
    </row>
    <row r="1693" spans="1:20" s="1" customFormat="1" x14ac:dyDescent="0.4">
      <c r="A1693" s="12"/>
      <c r="B1693" s="12"/>
      <c r="C1693" s="42"/>
      <c r="D1693" s="12"/>
      <c r="E1693" s="12"/>
      <c r="F1693" s="12"/>
      <c r="G1693" s="12"/>
      <c r="H1693" s="12"/>
      <c r="I1693" s="12"/>
      <c r="J1693" s="12"/>
      <c r="K1693" s="12"/>
      <c r="L1693" s="12"/>
      <c r="M1693" s="49"/>
      <c r="N1693" s="49"/>
      <c r="O1693" s="12"/>
      <c r="P1693" s="12"/>
      <c r="Q1693" s="12"/>
      <c r="R1693" s="12"/>
      <c r="S1693" s="12"/>
      <c r="T1693" s="12"/>
    </row>
    <row r="1694" spans="1:20" s="1" customFormat="1" x14ac:dyDescent="0.4">
      <c r="A1694" s="12"/>
      <c r="B1694" s="12"/>
      <c r="C1694" s="42"/>
      <c r="D1694" s="12"/>
      <c r="E1694" s="12"/>
      <c r="F1694" s="12"/>
      <c r="G1694" s="12"/>
      <c r="H1694" s="12"/>
      <c r="I1694" s="12"/>
      <c r="J1694" s="12"/>
      <c r="K1694" s="12"/>
      <c r="L1694" s="12"/>
      <c r="M1694" s="49"/>
      <c r="N1694" s="49"/>
      <c r="O1694" s="12"/>
      <c r="P1694" s="12"/>
      <c r="Q1694" s="12"/>
      <c r="R1694" s="12"/>
      <c r="S1694" s="12"/>
      <c r="T1694" s="12"/>
    </row>
    <row r="1695" spans="1:20" s="1" customFormat="1" x14ac:dyDescent="0.4">
      <c r="A1695" s="12"/>
      <c r="B1695" s="12"/>
      <c r="C1695" s="42"/>
      <c r="D1695" s="12"/>
      <c r="E1695" s="12"/>
      <c r="F1695" s="12"/>
      <c r="G1695" s="12"/>
      <c r="H1695" s="12"/>
      <c r="I1695" s="12"/>
      <c r="J1695" s="12"/>
      <c r="K1695" s="12"/>
      <c r="L1695" s="12"/>
      <c r="M1695" s="49"/>
      <c r="N1695" s="49"/>
      <c r="O1695" s="12"/>
      <c r="P1695" s="12"/>
      <c r="Q1695" s="12"/>
      <c r="R1695" s="12"/>
      <c r="S1695" s="12"/>
      <c r="T1695" s="12"/>
    </row>
    <row r="1696" spans="1:20" s="1" customFormat="1" x14ac:dyDescent="0.4">
      <c r="A1696" s="12"/>
      <c r="B1696" s="12"/>
      <c r="C1696" s="42"/>
      <c r="D1696" s="12"/>
      <c r="E1696" s="12"/>
      <c r="F1696" s="12"/>
      <c r="G1696" s="12"/>
      <c r="H1696" s="12"/>
      <c r="I1696" s="12"/>
      <c r="J1696" s="12"/>
      <c r="K1696" s="12"/>
      <c r="L1696" s="12"/>
      <c r="M1696" s="49"/>
      <c r="N1696" s="49"/>
      <c r="O1696" s="12"/>
      <c r="P1696" s="12"/>
      <c r="Q1696" s="12"/>
      <c r="R1696" s="12"/>
      <c r="S1696" s="12"/>
      <c r="T1696" s="12"/>
    </row>
    <row r="1697" spans="1:20" s="1" customFormat="1" x14ac:dyDescent="0.4">
      <c r="A1697" s="12"/>
      <c r="B1697" s="12"/>
      <c r="C1697" s="42"/>
      <c r="D1697" s="12"/>
      <c r="E1697" s="12"/>
      <c r="F1697" s="12"/>
      <c r="G1697" s="12"/>
      <c r="H1697" s="12"/>
      <c r="I1697" s="12"/>
      <c r="J1697" s="12"/>
      <c r="K1697" s="12"/>
      <c r="L1697" s="12"/>
      <c r="M1697" s="49"/>
      <c r="N1697" s="49"/>
      <c r="O1697" s="12"/>
      <c r="P1697" s="12"/>
      <c r="Q1697" s="12"/>
      <c r="R1697" s="12"/>
      <c r="S1697" s="12"/>
      <c r="T1697" s="12"/>
    </row>
    <row r="1698" spans="1:20" s="1" customFormat="1" x14ac:dyDescent="0.4">
      <c r="A1698" s="12"/>
      <c r="B1698" s="12"/>
      <c r="C1698" s="42"/>
      <c r="D1698" s="12"/>
      <c r="E1698" s="12"/>
      <c r="F1698" s="12"/>
      <c r="G1698" s="12"/>
      <c r="H1698" s="12"/>
      <c r="I1698" s="12"/>
      <c r="J1698" s="12"/>
      <c r="K1698" s="12"/>
      <c r="L1698" s="12"/>
      <c r="M1698" s="49"/>
      <c r="N1698" s="49"/>
      <c r="O1698" s="12"/>
      <c r="P1698" s="12"/>
      <c r="Q1698" s="12"/>
      <c r="R1698" s="12"/>
      <c r="S1698" s="12"/>
      <c r="T1698" s="12"/>
    </row>
    <row r="1699" spans="1:20" s="1" customFormat="1" x14ac:dyDescent="0.4">
      <c r="A1699" s="12"/>
      <c r="B1699" s="12"/>
      <c r="C1699" s="42"/>
      <c r="D1699" s="12"/>
      <c r="E1699" s="12"/>
      <c r="F1699" s="12"/>
      <c r="G1699" s="12"/>
      <c r="H1699" s="12"/>
      <c r="I1699" s="12"/>
      <c r="J1699" s="12"/>
      <c r="K1699" s="12"/>
      <c r="L1699" s="12"/>
      <c r="M1699" s="49"/>
      <c r="N1699" s="49"/>
      <c r="O1699" s="12"/>
      <c r="P1699" s="12"/>
      <c r="Q1699" s="12"/>
      <c r="R1699" s="12"/>
      <c r="S1699" s="12"/>
      <c r="T1699" s="12"/>
    </row>
    <row r="1700" spans="1:20" s="1" customFormat="1" x14ac:dyDescent="0.4">
      <c r="A1700" s="12"/>
      <c r="B1700" s="12"/>
      <c r="C1700" s="42"/>
      <c r="D1700" s="12"/>
      <c r="E1700" s="12"/>
      <c r="F1700" s="12"/>
      <c r="G1700" s="12"/>
      <c r="H1700" s="12"/>
      <c r="I1700" s="12"/>
      <c r="J1700" s="12"/>
      <c r="K1700" s="12"/>
      <c r="L1700" s="12"/>
      <c r="M1700" s="49"/>
      <c r="N1700" s="49"/>
      <c r="O1700" s="12"/>
      <c r="P1700" s="12"/>
      <c r="Q1700" s="12"/>
      <c r="R1700" s="12"/>
      <c r="S1700" s="12"/>
      <c r="T1700" s="12"/>
    </row>
    <row r="1701" spans="1:20" s="1" customFormat="1" x14ac:dyDescent="0.4">
      <c r="A1701" s="12"/>
      <c r="B1701" s="12"/>
      <c r="C1701" s="42"/>
      <c r="D1701" s="12"/>
      <c r="E1701" s="12"/>
      <c r="F1701" s="12"/>
      <c r="G1701" s="12"/>
      <c r="H1701" s="12"/>
      <c r="I1701" s="12"/>
      <c r="J1701" s="12"/>
      <c r="K1701" s="12"/>
      <c r="L1701" s="12"/>
      <c r="M1701" s="49"/>
      <c r="N1701" s="49"/>
      <c r="O1701" s="12"/>
      <c r="P1701" s="12"/>
      <c r="Q1701" s="12"/>
      <c r="R1701" s="12"/>
      <c r="S1701" s="12"/>
      <c r="T1701" s="12"/>
    </row>
    <row r="1702" spans="1:20" s="1" customFormat="1" x14ac:dyDescent="0.4">
      <c r="A1702" s="12"/>
      <c r="B1702" s="12"/>
      <c r="C1702" s="42"/>
      <c r="D1702" s="12"/>
      <c r="E1702" s="12"/>
      <c r="F1702" s="12"/>
      <c r="G1702" s="12"/>
      <c r="H1702" s="12"/>
      <c r="I1702" s="12"/>
      <c r="J1702" s="12"/>
      <c r="K1702" s="12"/>
      <c r="L1702" s="12"/>
      <c r="M1702" s="49"/>
      <c r="N1702" s="49"/>
      <c r="O1702" s="12"/>
      <c r="P1702" s="12"/>
      <c r="Q1702" s="12"/>
      <c r="R1702" s="12"/>
      <c r="S1702" s="12"/>
      <c r="T1702" s="12"/>
    </row>
    <row r="1703" spans="1:20" s="1" customFormat="1" x14ac:dyDescent="0.4">
      <c r="A1703" s="12"/>
      <c r="B1703" s="12"/>
      <c r="C1703" s="42"/>
      <c r="D1703" s="12"/>
      <c r="E1703" s="12"/>
      <c r="F1703" s="12"/>
      <c r="G1703" s="12"/>
      <c r="H1703" s="12"/>
      <c r="I1703" s="12"/>
      <c r="J1703" s="12"/>
      <c r="K1703" s="12"/>
      <c r="L1703" s="12"/>
      <c r="M1703" s="49"/>
      <c r="N1703" s="49"/>
      <c r="O1703" s="12"/>
      <c r="P1703" s="12"/>
      <c r="Q1703" s="12"/>
      <c r="R1703" s="12"/>
      <c r="S1703" s="12"/>
      <c r="T1703" s="12"/>
    </row>
    <row r="1704" spans="1:20" s="1" customFormat="1" x14ac:dyDescent="0.4">
      <c r="A1704" s="12"/>
      <c r="B1704" s="12"/>
      <c r="C1704" s="42"/>
      <c r="D1704" s="12"/>
      <c r="E1704" s="12"/>
      <c r="F1704" s="12"/>
      <c r="G1704" s="12"/>
      <c r="H1704" s="12"/>
      <c r="I1704" s="12"/>
      <c r="J1704" s="12"/>
      <c r="K1704" s="12"/>
      <c r="L1704" s="12"/>
      <c r="M1704" s="49"/>
      <c r="N1704" s="49"/>
      <c r="O1704" s="12"/>
      <c r="P1704" s="12"/>
      <c r="Q1704" s="12"/>
      <c r="R1704" s="12"/>
      <c r="S1704" s="12"/>
      <c r="T1704" s="12"/>
    </row>
    <row r="1705" spans="1:20" s="1" customFormat="1" x14ac:dyDescent="0.4">
      <c r="A1705" s="12"/>
      <c r="B1705" s="12"/>
      <c r="C1705" s="42"/>
      <c r="D1705" s="12"/>
      <c r="E1705" s="12"/>
      <c r="F1705" s="12"/>
      <c r="G1705" s="12"/>
      <c r="H1705" s="12"/>
      <c r="I1705" s="12"/>
      <c r="J1705" s="12"/>
      <c r="K1705" s="12"/>
      <c r="L1705" s="12"/>
      <c r="M1705" s="49"/>
      <c r="N1705" s="49"/>
      <c r="O1705" s="12"/>
      <c r="P1705" s="12"/>
      <c r="Q1705" s="12"/>
      <c r="R1705" s="12"/>
      <c r="S1705" s="12"/>
      <c r="T1705" s="12"/>
    </row>
    <row r="1706" spans="1:20" s="1" customFormat="1" x14ac:dyDescent="0.4">
      <c r="A1706" s="12"/>
      <c r="B1706" s="12"/>
      <c r="C1706" s="42"/>
      <c r="D1706" s="12"/>
      <c r="E1706" s="12"/>
      <c r="F1706" s="12"/>
      <c r="G1706" s="12"/>
      <c r="H1706" s="12"/>
      <c r="I1706" s="12"/>
      <c r="J1706" s="12"/>
      <c r="K1706" s="12"/>
      <c r="L1706" s="12"/>
      <c r="M1706" s="49"/>
      <c r="N1706" s="49"/>
      <c r="O1706" s="12"/>
      <c r="P1706" s="12"/>
      <c r="Q1706" s="12"/>
      <c r="R1706" s="12"/>
      <c r="S1706" s="12"/>
      <c r="T1706" s="12"/>
    </row>
    <row r="1707" spans="1:20" s="1" customFormat="1" x14ac:dyDescent="0.4">
      <c r="A1707" s="12"/>
      <c r="B1707" s="12"/>
      <c r="C1707" s="42"/>
      <c r="D1707" s="12"/>
      <c r="E1707" s="12"/>
      <c r="F1707" s="12"/>
      <c r="G1707" s="12"/>
      <c r="H1707" s="12"/>
      <c r="I1707" s="12"/>
      <c r="J1707" s="12"/>
      <c r="K1707" s="12"/>
      <c r="L1707" s="12"/>
      <c r="M1707" s="49"/>
      <c r="N1707" s="49"/>
      <c r="O1707" s="12"/>
      <c r="P1707" s="12"/>
      <c r="Q1707" s="12"/>
      <c r="R1707" s="12"/>
      <c r="S1707" s="12"/>
      <c r="T1707" s="12"/>
    </row>
    <row r="1708" spans="1:20" s="1" customFormat="1" x14ac:dyDescent="0.4">
      <c r="A1708" s="12"/>
      <c r="B1708" s="12"/>
      <c r="C1708" s="42"/>
      <c r="D1708" s="12"/>
      <c r="E1708" s="12"/>
      <c r="F1708" s="12"/>
      <c r="G1708" s="12"/>
      <c r="H1708" s="12"/>
      <c r="I1708" s="12"/>
      <c r="J1708" s="12"/>
      <c r="K1708" s="12"/>
      <c r="L1708" s="12"/>
      <c r="M1708" s="49"/>
      <c r="N1708" s="49"/>
      <c r="O1708" s="12"/>
      <c r="P1708" s="12"/>
      <c r="Q1708" s="12"/>
      <c r="R1708" s="12"/>
      <c r="S1708" s="12"/>
      <c r="T1708" s="12"/>
    </row>
    <row r="1709" spans="1:20" s="1" customFormat="1" x14ac:dyDescent="0.4">
      <c r="A1709" s="12"/>
      <c r="B1709" s="12"/>
      <c r="C1709" s="42"/>
      <c r="D1709" s="12"/>
      <c r="E1709" s="12"/>
      <c r="F1709" s="12"/>
      <c r="G1709" s="12"/>
      <c r="H1709" s="12"/>
      <c r="I1709" s="12"/>
      <c r="J1709" s="12"/>
      <c r="K1709" s="12"/>
      <c r="L1709" s="12"/>
      <c r="M1709" s="49"/>
      <c r="N1709" s="49"/>
      <c r="O1709" s="12"/>
      <c r="P1709" s="12"/>
      <c r="Q1709" s="12"/>
      <c r="R1709" s="12"/>
      <c r="S1709" s="12"/>
      <c r="T1709" s="12"/>
    </row>
    <row r="1710" spans="1:20" s="1" customFormat="1" x14ac:dyDescent="0.4">
      <c r="A1710" s="12"/>
      <c r="B1710" s="12"/>
      <c r="C1710" s="42"/>
      <c r="D1710" s="12"/>
      <c r="E1710" s="12"/>
      <c r="F1710" s="12"/>
      <c r="G1710" s="12"/>
      <c r="H1710" s="12"/>
      <c r="I1710" s="12"/>
      <c r="J1710" s="12"/>
      <c r="K1710" s="12"/>
      <c r="L1710" s="12"/>
      <c r="M1710" s="49"/>
      <c r="N1710" s="49"/>
      <c r="O1710" s="12"/>
      <c r="P1710" s="12"/>
      <c r="Q1710" s="12"/>
      <c r="R1710" s="12"/>
      <c r="S1710" s="12"/>
      <c r="T1710" s="12"/>
    </row>
    <row r="1711" spans="1:20" s="1" customFormat="1" x14ac:dyDescent="0.4">
      <c r="A1711" s="12"/>
      <c r="B1711" s="12"/>
      <c r="C1711" s="42"/>
      <c r="D1711" s="12"/>
      <c r="E1711" s="12"/>
      <c r="F1711" s="12"/>
      <c r="G1711" s="12"/>
      <c r="H1711" s="12"/>
      <c r="I1711" s="12"/>
      <c r="J1711" s="12"/>
      <c r="K1711" s="12"/>
      <c r="L1711" s="12"/>
      <c r="M1711" s="49"/>
      <c r="N1711" s="49"/>
      <c r="O1711" s="12"/>
      <c r="P1711" s="12"/>
      <c r="Q1711" s="12"/>
      <c r="R1711" s="12"/>
      <c r="S1711" s="12"/>
      <c r="T1711" s="12"/>
    </row>
    <row r="1712" spans="1:20" s="1" customFormat="1" x14ac:dyDescent="0.4">
      <c r="A1712" s="12"/>
      <c r="B1712" s="12"/>
      <c r="C1712" s="42"/>
      <c r="D1712" s="12"/>
      <c r="E1712" s="12"/>
      <c r="F1712" s="12"/>
      <c r="G1712" s="12"/>
      <c r="H1712" s="12"/>
      <c r="I1712" s="12"/>
      <c r="J1712" s="12"/>
      <c r="K1712" s="12"/>
      <c r="L1712" s="12"/>
      <c r="M1712" s="49"/>
      <c r="N1712" s="49"/>
      <c r="O1712" s="12"/>
      <c r="P1712" s="12"/>
      <c r="Q1712" s="12"/>
      <c r="R1712" s="12"/>
      <c r="S1712" s="12"/>
      <c r="T1712" s="12"/>
    </row>
    <row r="1713" spans="1:20" s="1" customFormat="1" x14ac:dyDescent="0.4">
      <c r="A1713" s="12"/>
      <c r="B1713" s="12"/>
      <c r="C1713" s="42"/>
      <c r="D1713" s="12"/>
      <c r="E1713" s="12"/>
      <c r="F1713" s="12"/>
      <c r="G1713" s="12"/>
      <c r="H1713" s="12"/>
      <c r="I1713" s="12"/>
      <c r="J1713" s="12"/>
      <c r="K1713" s="12"/>
      <c r="L1713" s="12"/>
      <c r="M1713" s="49"/>
      <c r="N1713" s="49"/>
      <c r="O1713" s="12"/>
      <c r="P1713" s="12"/>
      <c r="Q1713" s="12"/>
      <c r="R1713" s="12"/>
      <c r="S1713" s="12"/>
      <c r="T1713" s="12"/>
    </row>
    <row r="1714" spans="1:20" s="1" customFormat="1" x14ac:dyDescent="0.4">
      <c r="A1714" s="12"/>
      <c r="B1714" s="12"/>
      <c r="C1714" s="42"/>
      <c r="D1714" s="12"/>
      <c r="E1714" s="12"/>
      <c r="F1714" s="12"/>
      <c r="G1714" s="12"/>
      <c r="H1714" s="12"/>
      <c r="I1714" s="12"/>
      <c r="J1714" s="12"/>
      <c r="K1714" s="12"/>
      <c r="L1714" s="12"/>
      <c r="M1714" s="49"/>
      <c r="N1714" s="49"/>
      <c r="O1714" s="12"/>
      <c r="P1714" s="12"/>
      <c r="Q1714" s="12"/>
      <c r="R1714" s="12"/>
      <c r="S1714" s="12"/>
      <c r="T1714" s="12"/>
    </row>
    <row r="1715" spans="1:20" s="1" customFormat="1" x14ac:dyDescent="0.4">
      <c r="A1715" s="12"/>
      <c r="B1715" s="12"/>
      <c r="C1715" s="42"/>
      <c r="D1715" s="12"/>
      <c r="E1715" s="12"/>
      <c r="F1715" s="12"/>
      <c r="G1715" s="12"/>
      <c r="H1715" s="12"/>
      <c r="I1715" s="12"/>
      <c r="J1715" s="12"/>
      <c r="K1715" s="12"/>
      <c r="L1715" s="12"/>
      <c r="M1715" s="49"/>
      <c r="N1715" s="49"/>
      <c r="O1715" s="12"/>
      <c r="P1715" s="12"/>
      <c r="Q1715" s="12"/>
      <c r="R1715" s="12"/>
      <c r="S1715" s="12"/>
      <c r="T1715" s="12"/>
    </row>
    <row r="1716" spans="1:20" s="1" customFormat="1" x14ac:dyDescent="0.4">
      <c r="A1716" s="12"/>
      <c r="B1716" s="12"/>
      <c r="C1716" s="42"/>
      <c r="D1716" s="12"/>
      <c r="E1716" s="12"/>
      <c r="F1716" s="12"/>
      <c r="G1716" s="12"/>
      <c r="H1716" s="12"/>
      <c r="I1716" s="12"/>
      <c r="J1716" s="12"/>
      <c r="K1716" s="12"/>
      <c r="L1716" s="12"/>
      <c r="M1716" s="49"/>
      <c r="N1716" s="49"/>
      <c r="O1716" s="12"/>
      <c r="P1716" s="12"/>
      <c r="Q1716" s="12"/>
      <c r="R1716" s="12"/>
      <c r="S1716" s="12"/>
      <c r="T1716" s="12"/>
    </row>
    <row r="1717" spans="1:20" s="1" customFormat="1" x14ac:dyDescent="0.4">
      <c r="A1717" s="12"/>
      <c r="B1717" s="12"/>
      <c r="C1717" s="42"/>
      <c r="D1717" s="12"/>
      <c r="E1717" s="12"/>
      <c r="F1717" s="12"/>
      <c r="G1717" s="12"/>
      <c r="H1717" s="12"/>
      <c r="I1717" s="12"/>
      <c r="J1717" s="12"/>
      <c r="K1717" s="12"/>
      <c r="L1717" s="12"/>
      <c r="M1717" s="49"/>
      <c r="N1717" s="49"/>
      <c r="O1717" s="12"/>
      <c r="P1717" s="12"/>
      <c r="Q1717" s="12"/>
      <c r="R1717" s="12"/>
      <c r="S1717" s="12"/>
      <c r="T1717" s="12"/>
    </row>
    <row r="1718" spans="1:20" s="1" customFormat="1" x14ac:dyDescent="0.4">
      <c r="A1718" s="12"/>
      <c r="B1718" s="12"/>
      <c r="C1718" s="42"/>
      <c r="D1718" s="12"/>
      <c r="E1718" s="12"/>
      <c r="F1718" s="12"/>
      <c r="G1718" s="12"/>
      <c r="H1718" s="12"/>
      <c r="I1718" s="12"/>
      <c r="J1718" s="12"/>
      <c r="K1718" s="12"/>
      <c r="L1718" s="12"/>
      <c r="M1718" s="49"/>
      <c r="N1718" s="49"/>
      <c r="O1718" s="12"/>
      <c r="P1718" s="12"/>
      <c r="Q1718" s="12"/>
      <c r="R1718" s="12"/>
      <c r="S1718" s="12"/>
      <c r="T1718" s="12"/>
    </row>
    <row r="1719" spans="1:20" s="1" customFormat="1" x14ac:dyDescent="0.4">
      <c r="A1719" s="12"/>
      <c r="B1719" s="12"/>
      <c r="C1719" s="42"/>
      <c r="D1719" s="12"/>
      <c r="E1719" s="12"/>
      <c r="F1719" s="12"/>
      <c r="G1719" s="12"/>
      <c r="H1719" s="12"/>
      <c r="I1719" s="12"/>
      <c r="J1719" s="12"/>
      <c r="K1719" s="12"/>
      <c r="L1719" s="12"/>
      <c r="M1719" s="49"/>
      <c r="N1719" s="49"/>
      <c r="O1719" s="12"/>
      <c r="P1719" s="12"/>
      <c r="Q1719" s="12"/>
      <c r="R1719" s="12"/>
      <c r="S1719" s="12"/>
      <c r="T1719" s="12"/>
    </row>
    <row r="1720" spans="1:20" s="1" customFormat="1" x14ac:dyDescent="0.4">
      <c r="A1720" s="12"/>
      <c r="B1720" s="12"/>
      <c r="C1720" s="42"/>
      <c r="D1720" s="12"/>
      <c r="E1720" s="12"/>
      <c r="F1720" s="12"/>
      <c r="G1720" s="12"/>
      <c r="H1720" s="12"/>
      <c r="I1720" s="12"/>
      <c r="J1720" s="12"/>
      <c r="K1720" s="12"/>
      <c r="L1720" s="12"/>
      <c r="M1720" s="49"/>
      <c r="N1720" s="49"/>
      <c r="O1720" s="12"/>
      <c r="P1720" s="12"/>
      <c r="Q1720" s="12"/>
      <c r="R1720" s="12"/>
      <c r="S1720" s="12"/>
      <c r="T1720" s="12"/>
    </row>
    <row r="1721" spans="1:20" s="1" customFormat="1" x14ac:dyDescent="0.4">
      <c r="A1721" s="12"/>
      <c r="B1721" s="12"/>
      <c r="C1721" s="42"/>
      <c r="D1721" s="12"/>
      <c r="E1721" s="12"/>
      <c r="F1721" s="12"/>
      <c r="G1721" s="12"/>
      <c r="H1721" s="12"/>
      <c r="I1721" s="12"/>
      <c r="J1721" s="12"/>
      <c r="K1721" s="12"/>
      <c r="L1721" s="12"/>
      <c r="M1721" s="49"/>
      <c r="N1721" s="49"/>
      <c r="O1721" s="12"/>
      <c r="P1721" s="12"/>
      <c r="Q1721" s="12"/>
      <c r="R1721" s="12"/>
      <c r="S1721" s="12"/>
      <c r="T1721" s="12"/>
    </row>
    <row r="1722" spans="1:20" s="1" customFormat="1" x14ac:dyDescent="0.4">
      <c r="A1722" s="12"/>
      <c r="B1722" s="12"/>
      <c r="C1722" s="42"/>
      <c r="D1722" s="12"/>
      <c r="E1722" s="12"/>
      <c r="F1722" s="12"/>
      <c r="G1722" s="12"/>
      <c r="H1722" s="12"/>
      <c r="I1722" s="12"/>
      <c r="J1722" s="12"/>
      <c r="K1722" s="12"/>
      <c r="L1722" s="12"/>
      <c r="M1722" s="49"/>
      <c r="N1722" s="49"/>
      <c r="O1722" s="12"/>
      <c r="P1722" s="12"/>
      <c r="Q1722" s="12"/>
      <c r="R1722" s="12"/>
      <c r="S1722" s="12"/>
      <c r="T1722" s="12"/>
    </row>
    <row r="1723" spans="1:20" s="1" customFormat="1" x14ac:dyDescent="0.4">
      <c r="A1723" s="12"/>
      <c r="B1723" s="12"/>
      <c r="C1723" s="42"/>
      <c r="D1723" s="12"/>
      <c r="E1723" s="12"/>
      <c r="F1723" s="12"/>
      <c r="G1723" s="12"/>
      <c r="H1723" s="12"/>
      <c r="I1723" s="12"/>
      <c r="J1723" s="12"/>
      <c r="K1723" s="12"/>
      <c r="L1723" s="12"/>
      <c r="M1723" s="49"/>
      <c r="N1723" s="49"/>
      <c r="O1723" s="12"/>
      <c r="P1723" s="12"/>
      <c r="Q1723" s="12"/>
      <c r="R1723" s="12"/>
      <c r="S1723" s="12"/>
      <c r="T1723" s="12"/>
    </row>
    <row r="1724" spans="1:20" s="1" customFormat="1" x14ac:dyDescent="0.4">
      <c r="A1724" s="12"/>
      <c r="B1724" s="12"/>
      <c r="C1724" s="42"/>
      <c r="D1724" s="12"/>
      <c r="E1724" s="12"/>
      <c r="F1724" s="12"/>
      <c r="G1724" s="12"/>
      <c r="H1724" s="12"/>
      <c r="I1724" s="12"/>
      <c r="J1724" s="12"/>
      <c r="K1724" s="12"/>
      <c r="L1724" s="12"/>
      <c r="M1724" s="49"/>
      <c r="N1724" s="49"/>
      <c r="O1724" s="12"/>
      <c r="P1724" s="12"/>
      <c r="Q1724" s="12"/>
      <c r="R1724" s="12"/>
      <c r="S1724" s="12"/>
      <c r="T1724" s="12"/>
    </row>
    <row r="1725" spans="1:20" s="1" customFormat="1" x14ac:dyDescent="0.4">
      <c r="A1725" s="12"/>
      <c r="B1725" s="12"/>
      <c r="C1725" s="42"/>
      <c r="D1725" s="12"/>
      <c r="E1725" s="12"/>
      <c r="F1725" s="12"/>
      <c r="G1725" s="12"/>
      <c r="H1725" s="12"/>
      <c r="I1725" s="12"/>
      <c r="J1725" s="12"/>
      <c r="K1725" s="12"/>
      <c r="L1725" s="12"/>
      <c r="M1725" s="49"/>
      <c r="N1725" s="49"/>
      <c r="O1725" s="12"/>
      <c r="P1725" s="12"/>
      <c r="Q1725" s="12"/>
      <c r="R1725" s="12"/>
      <c r="S1725" s="12"/>
      <c r="T1725" s="12"/>
    </row>
    <row r="1726" spans="1:20" s="1" customFormat="1" x14ac:dyDescent="0.4">
      <c r="A1726" s="12"/>
      <c r="B1726" s="12"/>
      <c r="C1726" s="42"/>
      <c r="D1726" s="12"/>
      <c r="E1726" s="12"/>
      <c r="F1726" s="12"/>
      <c r="G1726" s="12"/>
      <c r="H1726" s="12"/>
      <c r="I1726" s="12"/>
      <c r="J1726" s="12"/>
      <c r="K1726" s="12"/>
      <c r="L1726" s="12"/>
      <c r="M1726" s="49"/>
      <c r="N1726" s="49"/>
      <c r="O1726" s="12"/>
      <c r="P1726" s="12"/>
      <c r="Q1726" s="12"/>
      <c r="R1726" s="12"/>
      <c r="S1726" s="12"/>
      <c r="T1726" s="12"/>
    </row>
    <row r="1727" spans="1:20" s="1" customFormat="1" x14ac:dyDescent="0.4">
      <c r="A1727" s="12"/>
      <c r="B1727" s="12"/>
      <c r="C1727" s="42"/>
      <c r="D1727" s="12"/>
      <c r="E1727" s="12"/>
      <c r="F1727" s="12"/>
      <c r="G1727" s="12"/>
      <c r="H1727" s="12"/>
      <c r="I1727" s="12"/>
      <c r="J1727" s="12"/>
      <c r="K1727" s="12"/>
      <c r="L1727" s="12"/>
      <c r="M1727" s="49"/>
      <c r="N1727" s="49"/>
      <c r="O1727" s="12"/>
      <c r="P1727" s="12"/>
      <c r="Q1727" s="12"/>
      <c r="R1727" s="12"/>
      <c r="S1727" s="12"/>
      <c r="T1727" s="12"/>
    </row>
    <row r="1728" spans="1:20" s="1" customFormat="1" x14ac:dyDescent="0.4">
      <c r="A1728" s="12"/>
      <c r="B1728" s="12"/>
      <c r="C1728" s="42"/>
      <c r="D1728" s="12"/>
      <c r="E1728" s="12"/>
      <c r="F1728" s="12"/>
      <c r="G1728" s="12"/>
      <c r="H1728" s="12"/>
      <c r="I1728" s="12"/>
      <c r="J1728" s="12"/>
      <c r="K1728" s="12"/>
      <c r="L1728" s="12"/>
      <c r="M1728" s="49"/>
      <c r="N1728" s="49"/>
      <c r="O1728" s="12"/>
      <c r="P1728" s="12"/>
      <c r="Q1728" s="12"/>
      <c r="R1728" s="12"/>
      <c r="S1728" s="12"/>
      <c r="T1728" s="12"/>
    </row>
    <row r="1729" spans="1:20" s="1" customFormat="1" x14ac:dyDescent="0.4">
      <c r="A1729" s="12"/>
      <c r="B1729" s="12"/>
      <c r="C1729" s="42"/>
      <c r="D1729" s="12"/>
      <c r="E1729" s="12"/>
      <c r="F1729" s="12"/>
      <c r="G1729" s="12"/>
      <c r="H1729" s="12"/>
      <c r="I1729" s="12"/>
      <c r="J1729" s="12"/>
      <c r="K1729" s="12"/>
      <c r="L1729" s="12"/>
      <c r="M1729" s="49"/>
      <c r="N1729" s="49"/>
      <c r="O1729" s="12"/>
      <c r="P1729" s="12"/>
      <c r="Q1729" s="12"/>
      <c r="R1729" s="12"/>
      <c r="S1729" s="12"/>
      <c r="T1729" s="12"/>
    </row>
    <row r="1730" spans="1:20" s="1" customFormat="1" x14ac:dyDescent="0.4">
      <c r="A1730" s="12"/>
      <c r="B1730" s="12"/>
      <c r="C1730" s="42"/>
      <c r="D1730" s="12"/>
      <c r="E1730" s="12"/>
      <c r="F1730" s="12"/>
      <c r="G1730" s="12"/>
      <c r="H1730" s="12"/>
      <c r="I1730" s="12"/>
      <c r="J1730" s="12"/>
      <c r="K1730" s="12"/>
      <c r="L1730" s="12"/>
      <c r="M1730" s="49"/>
      <c r="N1730" s="49"/>
      <c r="O1730" s="12"/>
      <c r="P1730" s="12"/>
      <c r="Q1730" s="12"/>
      <c r="R1730" s="12"/>
      <c r="S1730" s="12"/>
      <c r="T1730" s="12"/>
    </row>
    <row r="1731" spans="1:20" s="1" customFormat="1" x14ac:dyDescent="0.4">
      <c r="A1731" s="12"/>
      <c r="B1731" s="12"/>
      <c r="C1731" s="42"/>
      <c r="D1731" s="12"/>
      <c r="E1731" s="12"/>
      <c r="F1731" s="12"/>
      <c r="G1731" s="12"/>
      <c r="H1731" s="12"/>
      <c r="I1731" s="12"/>
      <c r="J1731" s="12"/>
      <c r="K1731" s="12"/>
      <c r="L1731" s="12"/>
      <c r="M1731" s="49"/>
      <c r="N1731" s="49"/>
      <c r="O1731" s="12"/>
      <c r="P1731" s="12"/>
      <c r="Q1731" s="12"/>
      <c r="R1731" s="12"/>
      <c r="S1731" s="12"/>
      <c r="T1731" s="12"/>
    </row>
    <row r="1732" spans="1:20" s="1" customFormat="1" x14ac:dyDescent="0.4">
      <c r="A1732" s="12"/>
      <c r="B1732" s="12"/>
      <c r="C1732" s="42"/>
      <c r="D1732" s="12"/>
      <c r="E1732" s="12"/>
      <c r="F1732" s="12"/>
      <c r="G1732" s="12"/>
      <c r="H1732" s="12"/>
      <c r="I1732" s="12"/>
      <c r="J1732" s="12"/>
      <c r="K1732" s="12"/>
      <c r="L1732" s="12"/>
      <c r="M1732" s="49"/>
      <c r="N1732" s="49"/>
      <c r="O1732" s="12"/>
      <c r="P1732" s="12"/>
      <c r="Q1732" s="12"/>
      <c r="R1732" s="12"/>
      <c r="S1732" s="12"/>
      <c r="T1732" s="12"/>
    </row>
    <row r="1733" spans="1:20" s="1" customFormat="1" x14ac:dyDescent="0.4">
      <c r="A1733" s="12"/>
      <c r="B1733" s="12"/>
      <c r="C1733" s="42"/>
      <c r="D1733" s="12"/>
      <c r="E1733" s="12"/>
      <c r="F1733" s="12"/>
      <c r="G1733" s="12"/>
      <c r="H1733" s="12"/>
      <c r="I1733" s="12"/>
      <c r="J1733" s="12"/>
      <c r="K1733" s="12"/>
      <c r="L1733" s="12"/>
      <c r="M1733" s="49"/>
      <c r="N1733" s="49"/>
      <c r="O1733" s="12"/>
      <c r="P1733" s="12"/>
      <c r="Q1733" s="12"/>
      <c r="R1733" s="12"/>
      <c r="S1733" s="12"/>
      <c r="T1733" s="12"/>
    </row>
    <row r="1734" spans="1:20" s="1" customFormat="1" x14ac:dyDescent="0.4">
      <c r="A1734" s="12"/>
      <c r="B1734" s="12"/>
      <c r="C1734" s="42"/>
      <c r="D1734" s="12"/>
      <c r="E1734" s="12"/>
      <c r="F1734" s="12"/>
      <c r="G1734" s="12"/>
      <c r="H1734" s="12"/>
      <c r="I1734" s="12"/>
      <c r="J1734" s="12"/>
      <c r="K1734" s="12"/>
      <c r="L1734" s="12"/>
      <c r="M1734" s="49"/>
      <c r="N1734" s="49"/>
      <c r="O1734" s="12"/>
      <c r="P1734" s="12"/>
      <c r="Q1734" s="12"/>
      <c r="R1734" s="12"/>
      <c r="S1734" s="12"/>
      <c r="T1734" s="12"/>
    </row>
    <row r="1735" spans="1:20" s="1" customFormat="1" x14ac:dyDescent="0.4">
      <c r="A1735" s="12"/>
      <c r="B1735" s="12"/>
      <c r="C1735" s="42"/>
      <c r="D1735" s="12"/>
      <c r="E1735" s="12"/>
      <c r="F1735" s="12"/>
      <c r="G1735" s="12"/>
      <c r="H1735" s="12"/>
      <c r="I1735" s="12"/>
      <c r="J1735" s="12"/>
      <c r="K1735" s="12"/>
      <c r="L1735" s="12"/>
      <c r="M1735" s="49"/>
      <c r="N1735" s="49"/>
      <c r="O1735" s="12"/>
      <c r="P1735" s="12"/>
      <c r="Q1735" s="12"/>
      <c r="R1735" s="12"/>
      <c r="S1735" s="12"/>
      <c r="T1735" s="12"/>
    </row>
    <row r="1736" spans="1:20" s="1" customFormat="1" x14ac:dyDescent="0.4">
      <c r="A1736" s="12"/>
      <c r="B1736" s="12"/>
      <c r="C1736" s="42"/>
      <c r="D1736" s="12"/>
      <c r="E1736" s="12"/>
      <c r="F1736" s="12"/>
      <c r="G1736" s="12"/>
      <c r="H1736" s="12"/>
      <c r="I1736" s="12"/>
      <c r="J1736" s="12"/>
      <c r="K1736" s="12"/>
      <c r="L1736" s="12"/>
      <c r="M1736" s="49"/>
      <c r="N1736" s="49"/>
      <c r="O1736" s="12"/>
      <c r="P1736" s="12"/>
      <c r="Q1736" s="12"/>
      <c r="R1736" s="12"/>
      <c r="S1736" s="12"/>
      <c r="T1736" s="12"/>
    </row>
    <row r="1737" spans="1:20" s="1" customFormat="1" x14ac:dyDescent="0.4">
      <c r="A1737" s="12"/>
      <c r="B1737" s="12"/>
      <c r="C1737" s="42"/>
      <c r="D1737" s="12"/>
      <c r="E1737" s="12"/>
      <c r="F1737" s="12"/>
      <c r="G1737" s="12"/>
      <c r="H1737" s="12"/>
      <c r="I1737" s="12"/>
      <c r="J1737" s="12"/>
      <c r="K1737" s="12"/>
      <c r="L1737" s="12"/>
      <c r="M1737" s="49"/>
      <c r="N1737" s="49"/>
      <c r="O1737" s="12"/>
      <c r="P1737" s="12"/>
      <c r="Q1737" s="12"/>
      <c r="R1737" s="12"/>
      <c r="S1737" s="12"/>
      <c r="T1737" s="12"/>
    </row>
    <row r="1738" spans="1:20" s="1" customFormat="1" x14ac:dyDescent="0.4">
      <c r="A1738" s="12"/>
      <c r="B1738" s="12"/>
      <c r="C1738" s="42"/>
      <c r="D1738" s="12"/>
      <c r="E1738" s="12"/>
      <c r="F1738" s="12"/>
      <c r="G1738" s="12"/>
      <c r="H1738" s="12"/>
      <c r="I1738" s="12"/>
      <c r="J1738" s="12"/>
      <c r="K1738" s="12"/>
      <c r="L1738" s="12"/>
      <c r="M1738" s="49"/>
      <c r="N1738" s="49"/>
      <c r="O1738" s="12"/>
      <c r="P1738" s="12"/>
      <c r="Q1738" s="12"/>
      <c r="R1738" s="12"/>
      <c r="S1738" s="12"/>
      <c r="T1738" s="12"/>
    </row>
    <row r="1739" spans="1:20" s="1" customFormat="1" x14ac:dyDescent="0.4">
      <c r="A1739" s="12"/>
      <c r="B1739" s="12"/>
      <c r="C1739" s="42"/>
      <c r="D1739" s="12"/>
      <c r="E1739" s="12"/>
      <c r="F1739" s="12"/>
      <c r="G1739" s="12"/>
      <c r="H1739" s="12"/>
      <c r="I1739" s="12"/>
      <c r="J1739" s="12"/>
      <c r="K1739" s="12"/>
      <c r="L1739" s="12"/>
      <c r="M1739" s="49"/>
      <c r="N1739" s="49"/>
      <c r="O1739" s="12"/>
      <c r="P1739" s="12"/>
      <c r="Q1739" s="12"/>
      <c r="R1739" s="12"/>
      <c r="S1739" s="12"/>
      <c r="T1739" s="12"/>
    </row>
    <row r="1740" spans="1:20" s="1" customFormat="1" x14ac:dyDescent="0.4">
      <c r="A1740" s="12"/>
      <c r="B1740" s="12"/>
      <c r="C1740" s="42"/>
      <c r="D1740" s="12"/>
      <c r="E1740" s="12"/>
      <c r="F1740" s="12"/>
      <c r="G1740" s="12"/>
      <c r="H1740" s="12"/>
      <c r="I1740" s="12"/>
      <c r="J1740" s="12"/>
      <c r="K1740" s="12"/>
      <c r="L1740" s="12"/>
      <c r="M1740" s="49"/>
      <c r="N1740" s="49"/>
      <c r="O1740" s="12"/>
      <c r="P1740" s="12"/>
      <c r="Q1740" s="12"/>
      <c r="R1740" s="12"/>
      <c r="S1740" s="12"/>
      <c r="T1740" s="12"/>
    </row>
    <row r="1741" spans="1:20" s="1" customFormat="1" x14ac:dyDescent="0.4">
      <c r="A1741" s="12"/>
      <c r="B1741" s="12"/>
      <c r="C1741" s="42"/>
      <c r="D1741" s="12"/>
      <c r="E1741" s="12"/>
      <c r="F1741" s="12"/>
      <c r="G1741" s="12"/>
      <c r="H1741" s="12"/>
      <c r="I1741" s="12"/>
      <c r="J1741" s="12"/>
      <c r="K1741" s="12"/>
      <c r="L1741" s="12"/>
      <c r="M1741" s="49"/>
      <c r="N1741" s="49"/>
      <c r="O1741" s="12"/>
      <c r="P1741" s="12"/>
      <c r="Q1741" s="12"/>
      <c r="R1741" s="12"/>
      <c r="S1741" s="12"/>
      <c r="T1741" s="12"/>
    </row>
    <row r="1742" spans="1:20" s="1" customFormat="1" x14ac:dyDescent="0.4">
      <c r="A1742" s="12"/>
      <c r="B1742" s="12"/>
      <c r="C1742" s="42"/>
      <c r="D1742" s="12"/>
      <c r="E1742" s="12"/>
      <c r="F1742" s="12"/>
      <c r="G1742" s="12"/>
      <c r="H1742" s="12"/>
      <c r="I1742" s="12"/>
      <c r="J1742" s="12"/>
      <c r="K1742" s="12"/>
      <c r="L1742" s="12"/>
      <c r="M1742" s="49"/>
      <c r="N1742" s="49"/>
      <c r="O1742" s="12"/>
      <c r="P1742" s="12"/>
      <c r="Q1742" s="12"/>
      <c r="R1742" s="12"/>
      <c r="S1742" s="12"/>
      <c r="T1742" s="12"/>
    </row>
    <row r="1743" spans="1:20" s="1" customFormat="1" x14ac:dyDescent="0.4">
      <c r="A1743" s="12"/>
      <c r="B1743" s="12"/>
      <c r="C1743" s="42"/>
      <c r="D1743" s="12"/>
      <c r="E1743" s="12"/>
      <c r="F1743" s="12"/>
      <c r="G1743" s="12"/>
      <c r="H1743" s="12"/>
      <c r="I1743" s="12"/>
      <c r="J1743" s="12"/>
      <c r="K1743" s="12"/>
      <c r="L1743" s="12"/>
      <c r="M1743" s="49"/>
      <c r="N1743" s="49"/>
      <c r="O1743" s="12"/>
      <c r="P1743" s="12"/>
      <c r="Q1743" s="12"/>
      <c r="R1743" s="12"/>
      <c r="S1743" s="12"/>
      <c r="T1743" s="12"/>
    </row>
    <row r="1744" spans="1:20" s="1" customFormat="1" x14ac:dyDescent="0.4">
      <c r="A1744" s="12"/>
      <c r="B1744" s="12"/>
      <c r="C1744" s="42"/>
      <c r="D1744" s="12"/>
      <c r="E1744" s="12"/>
      <c r="F1744" s="12"/>
      <c r="G1744" s="12"/>
      <c r="H1744" s="12"/>
      <c r="I1744" s="12"/>
      <c r="J1744" s="12"/>
      <c r="K1744" s="12"/>
      <c r="L1744" s="12"/>
      <c r="M1744" s="49"/>
      <c r="N1744" s="49"/>
      <c r="O1744" s="12"/>
      <c r="P1744" s="12"/>
      <c r="Q1744" s="12"/>
      <c r="R1744" s="12"/>
      <c r="S1744" s="12"/>
      <c r="T1744" s="12"/>
    </row>
    <row r="1745" spans="1:20" s="1" customFormat="1" x14ac:dyDescent="0.4">
      <c r="A1745" s="12"/>
      <c r="B1745" s="12"/>
      <c r="C1745" s="42"/>
      <c r="D1745" s="12"/>
      <c r="E1745" s="12"/>
      <c r="F1745" s="12"/>
      <c r="G1745" s="12"/>
      <c r="H1745" s="12"/>
      <c r="I1745" s="12"/>
      <c r="J1745" s="12"/>
      <c r="K1745" s="12"/>
      <c r="L1745" s="12"/>
      <c r="M1745" s="49"/>
      <c r="N1745" s="49"/>
      <c r="O1745" s="12"/>
      <c r="P1745" s="12"/>
      <c r="Q1745" s="12"/>
      <c r="R1745" s="12"/>
      <c r="S1745" s="12"/>
      <c r="T1745" s="12"/>
    </row>
    <row r="1746" spans="1:20" s="1" customFormat="1" x14ac:dyDescent="0.4">
      <c r="A1746" s="12"/>
      <c r="B1746" s="12"/>
      <c r="C1746" s="42"/>
      <c r="D1746" s="12"/>
      <c r="E1746" s="12"/>
      <c r="F1746" s="12"/>
      <c r="G1746" s="12"/>
      <c r="H1746" s="12"/>
      <c r="I1746" s="12"/>
      <c r="J1746" s="12"/>
      <c r="K1746" s="12"/>
      <c r="L1746" s="12"/>
      <c r="M1746" s="49"/>
      <c r="N1746" s="49"/>
      <c r="O1746" s="12"/>
      <c r="P1746" s="12"/>
      <c r="Q1746" s="12"/>
      <c r="R1746" s="12"/>
      <c r="S1746" s="12"/>
      <c r="T1746" s="12"/>
    </row>
    <row r="1747" spans="1:20" s="1" customFormat="1" x14ac:dyDescent="0.4">
      <c r="A1747" s="12"/>
      <c r="B1747" s="12"/>
      <c r="C1747" s="42"/>
      <c r="D1747" s="12"/>
      <c r="E1747" s="12"/>
      <c r="F1747" s="12"/>
      <c r="G1747" s="12"/>
      <c r="H1747" s="12"/>
      <c r="I1747" s="12"/>
      <c r="J1747" s="12"/>
      <c r="K1747" s="12"/>
      <c r="L1747" s="12"/>
      <c r="M1747" s="49"/>
      <c r="N1747" s="49"/>
      <c r="O1747" s="12"/>
      <c r="P1747" s="12"/>
      <c r="Q1747" s="12"/>
      <c r="R1747" s="12"/>
      <c r="S1747" s="12"/>
      <c r="T1747" s="12"/>
    </row>
    <row r="1748" spans="1:20" s="1" customFormat="1" x14ac:dyDescent="0.4">
      <c r="A1748" s="12"/>
      <c r="B1748" s="12"/>
      <c r="C1748" s="42"/>
      <c r="D1748" s="12"/>
      <c r="E1748" s="12"/>
      <c r="F1748" s="12"/>
      <c r="G1748" s="12"/>
      <c r="H1748" s="12"/>
      <c r="I1748" s="12"/>
      <c r="J1748" s="12"/>
      <c r="K1748" s="12"/>
      <c r="L1748" s="12"/>
      <c r="M1748" s="49"/>
      <c r="N1748" s="49"/>
      <c r="O1748" s="12"/>
      <c r="P1748" s="12"/>
      <c r="Q1748" s="12"/>
      <c r="R1748" s="12"/>
      <c r="S1748" s="12"/>
      <c r="T1748" s="12"/>
    </row>
    <row r="1749" spans="1:20" s="1" customFormat="1" x14ac:dyDescent="0.4">
      <c r="A1749" s="12"/>
      <c r="B1749" s="12"/>
      <c r="C1749" s="42"/>
      <c r="D1749" s="12"/>
      <c r="E1749" s="12"/>
      <c r="F1749" s="12"/>
      <c r="G1749" s="12"/>
      <c r="H1749" s="12"/>
      <c r="I1749" s="12"/>
      <c r="J1749" s="12"/>
      <c r="K1749" s="12"/>
      <c r="L1749" s="12"/>
      <c r="M1749" s="49"/>
      <c r="N1749" s="49"/>
      <c r="O1749" s="12"/>
      <c r="P1749" s="12"/>
      <c r="Q1749" s="12"/>
      <c r="R1749" s="12"/>
      <c r="S1749" s="12"/>
      <c r="T1749" s="12"/>
    </row>
    <row r="1750" spans="1:20" s="1" customFormat="1" x14ac:dyDescent="0.4">
      <c r="A1750" s="12"/>
      <c r="B1750" s="12"/>
      <c r="C1750" s="42"/>
      <c r="D1750" s="12"/>
      <c r="E1750" s="12"/>
      <c r="F1750" s="12"/>
      <c r="G1750" s="12"/>
      <c r="H1750" s="12"/>
      <c r="I1750" s="12"/>
      <c r="J1750" s="12"/>
      <c r="K1750" s="12"/>
      <c r="L1750" s="12"/>
      <c r="M1750" s="49"/>
      <c r="N1750" s="49"/>
      <c r="O1750" s="12"/>
      <c r="P1750" s="12"/>
      <c r="Q1750" s="12"/>
      <c r="R1750" s="12"/>
      <c r="S1750" s="12"/>
      <c r="T1750" s="12"/>
    </row>
    <row r="1751" spans="1:20" s="1" customFormat="1" x14ac:dyDescent="0.4">
      <c r="A1751" s="12"/>
      <c r="B1751" s="12"/>
      <c r="C1751" s="42"/>
      <c r="D1751" s="12"/>
      <c r="E1751" s="12"/>
      <c r="F1751" s="12"/>
      <c r="G1751" s="12"/>
      <c r="H1751" s="12"/>
      <c r="I1751" s="12"/>
      <c r="J1751" s="12"/>
      <c r="K1751" s="12"/>
      <c r="L1751" s="12"/>
      <c r="M1751" s="49"/>
      <c r="N1751" s="49"/>
      <c r="O1751" s="12"/>
      <c r="P1751" s="12"/>
      <c r="Q1751" s="12"/>
      <c r="R1751" s="12"/>
      <c r="S1751" s="12"/>
      <c r="T1751" s="12"/>
    </row>
    <row r="1752" spans="1:20" s="1" customFormat="1" x14ac:dyDescent="0.4">
      <c r="A1752" s="12"/>
      <c r="B1752" s="12"/>
      <c r="C1752" s="42"/>
      <c r="D1752" s="12"/>
      <c r="E1752" s="12"/>
      <c r="F1752" s="12"/>
      <c r="G1752" s="12"/>
      <c r="H1752" s="12"/>
      <c r="I1752" s="12"/>
      <c r="J1752" s="12"/>
      <c r="K1752" s="12"/>
      <c r="L1752" s="12"/>
      <c r="M1752" s="49"/>
      <c r="N1752" s="49"/>
      <c r="O1752" s="12"/>
      <c r="P1752" s="12"/>
      <c r="Q1752" s="12"/>
      <c r="R1752" s="12"/>
      <c r="S1752" s="12"/>
      <c r="T1752" s="12"/>
    </row>
    <row r="1753" spans="1:20" s="1" customFormat="1" x14ac:dyDescent="0.4">
      <c r="A1753" s="12"/>
      <c r="B1753" s="12"/>
      <c r="C1753" s="42"/>
      <c r="D1753" s="12"/>
      <c r="E1753" s="12"/>
      <c r="F1753" s="12"/>
      <c r="G1753" s="12"/>
      <c r="H1753" s="12"/>
      <c r="I1753" s="12"/>
      <c r="J1753" s="12"/>
      <c r="K1753" s="12"/>
      <c r="L1753" s="12"/>
      <c r="M1753" s="49"/>
      <c r="N1753" s="49"/>
      <c r="O1753" s="12"/>
      <c r="P1753" s="12"/>
      <c r="Q1753" s="12"/>
      <c r="R1753" s="12"/>
      <c r="S1753" s="12"/>
      <c r="T1753" s="12"/>
    </row>
    <row r="1754" spans="1:20" s="1" customFormat="1" x14ac:dyDescent="0.4">
      <c r="A1754" s="12"/>
      <c r="B1754" s="12"/>
      <c r="C1754" s="42"/>
      <c r="D1754" s="12"/>
      <c r="E1754" s="12"/>
      <c r="F1754" s="12"/>
      <c r="G1754" s="12"/>
      <c r="H1754" s="12"/>
      <c r="I1754" s="12"/>
      <c r="J1754" s="12"/>
      <c r="K1754" s="12"/>
      <c r="L1754" s="12"/>
      <c r="M1754" s="49"/>
      <c r="N1754" s="49"/>
      <c r="O1754" s="12"/>
      <c r="P1754" s="12"/>
      <c r="Q1754" s="12"/>
      <c r="R1754" s="12"/>
      <c r="S1754" s="12"/>
      <c r="T1754" s="12"/>
    </row>
    <row r="1755" spans="1:20" s="1" customFormat="1" x14ac:dyDescent="0.4">
      <c r="A1755" s="12"/>
      <c r="B1755" s="12"/>
      <c r="C1755" s="42"/>
      <c r="D1755" s="12"/>
      <c r="E1755" s="12"/>
      <c r="F1755" s="12"/>
      <c r="G1755" s="12"/>
      <c r="H1755" s="12"/>
      <c r="I1755" s="12"/>
      <c r="J1755" s="12"/>
      <c r="K1755" s="12"/>
      <c r="L1755" s="12"/>
      <c r="M1755" s="49"/>
      <c r="N1755" s="49"/>
      <c r="O1755" s="12"/>
      <c r="P1755" s="12"/>
      <c r="Q1755" s="12"/>
      <c r="R1755" s="12"/>
      <c r="S1755" s="12"/>
      <c r="T1755" s="12"/>
    </row>
    <row r="1756" spans="1:20" s="1" customFormat="1" x14ac:dyDescent="0.4">
      <c r="A1756" s="12"/>
      <c r="B1756" s="12"/>
      <c r="C1756" s="42"/>
      <c r="D1756" s="12"/>
      <c r="E1756" s="12"/>
      <c r="F1756" s="12"/>
      <c r="G1756" s="12"/>
      <c r="H1756" s="12"/>
      <c r="I1756" s="12"/>
      <c r="J1756" s="12"/>
      <c r="K1756" s="12"/>
      <c r="L1756" s="12"/>
      <c r="M1756" s="49"/>
      <c r="N1756" s="49"/>
      <c r="O1756" s="12"/>
      <c r="P1756" s="12"/>
      <c r="Q1756" s="12"/>
      <c r="R1756" s="12"/>
      <c r="S1756" s="12"/>
      <c r="T1756" s="12"/>
    </row>
    <row r="1757" spans="1:20" s="1" customFormat="1" x14ac:dyDescent="0.4">
      <c r="A1757" s="12"/>
      <c r="B1757" s="12"/>
      <c r="C1757" s="42"/>
      <c r="D1757" s="12"/>
      <c r="E1757" s="12"/>
      <c r="F1757" s="12"/>
      <c r="G1757" s="12"/>
      <c r="H1757" s="12"/>
      <c r="I1757" s="12"/>
      <c r="J1757" s="12"/>
      <c r="K1757" s="12"/>
      <c r="L1757" s="12"/>
      <c r="M1757" s="49"/>
      <c r="N1757" s="49"/>
      <c r="O1757" s="12"/>
      <c r="P1757" s="12"/>
      <c r="Q1757" s="12"/>
      <c r="R1757" s="12"/>
      <c r="S1757" s="12"/>
      <c r="T1757" s="12"/>
    </row>
    <row r="1758" spans="1:20" s="1" customFormat="1" x14ac:dyDescent="0.4">
      <c r="A1758" s="12"/>
      <c r="B1758" s="12"/>
      <c r="C1758" s="42"/>
      <c r="D1758" s="12"/>
      <c r="E1758" s="12"/>
      <c r="F1758" s="12"/>
      <c r="G1758" s="12"/>
      <c r="H1758" s="12"/>
      <c r="I1758" s="12"/>
      <c r="J1758" s="12"/>
      <c r="K1758" s="12"/>
      <c r="L1758" s="12"/>
      <c r="M1758" s="49"/>
      <c r="N1758" s="49"/>
      <c r="O1758" s="12"/>
      <c r="P1758" s="12"/>
      <c r="Q1758" s="12"/>
      <c r="R1758" s="12"/>
      <c r="S1758" s="12"/>
      <c r="T1758" s="12"/>
    </row>
    <row r="1759" spans="1:20" s="1" customFormat="1" x14ac:dyDescent="0.4">
      <c r="A1759" s="12"/>
      <c r="B1759" s="12"/>
      <c r="C1759" s="42"/>
      <c r="D1759" s="12"/>
      <c r="E1759" s="12"/>
      <c r="F1759" s="12"/>
      <c r="G1759" s="12"/>
      <c r="H1759" s="12"/>
      <c r="I1759" s="12"/>
      <c r="J1759" s="12"/>
      <c r="K1759" s="12"/>
      <c r="L1759" s="12"/>
      <c r="M1759" s="49"/>
      <c r="N1759" s="49"/>
      <c r="O1759" s="12"/>
      <c r="P1759" s="12"/>
      <c r="Q1759" s="12"/>
      <c r="R1759" s="12"/>
      <c r="S1759" s="12"/>
      <c r="T1759" s="12"/>
    </row>
    <row r="1760" spans="1:20" s="1" customFormat="1" x14ac:dyDescent="0.4">
      <c r="A1760" s="12"/>
      <c r="B1760" s="12"/>
      <c r="C1760" s="42"/>
      <c r="D1760" s="12"/>
      <c r="E1760" s="12"/>
      <c r="F1760" s="12"/>
      <c r="G1760" s="12"/>
      <c r="H1760" s="12"/>
      <c r="I1760" s="12"/>
      <c r="J1760" s="12"/>
      <c r="K1760" s="12"/>
      <c r="L1760" s="12"/>
      <c r="M1760" s="49"/>
      <c r="N1760" s="49"/>
      <c r="O1760" s="12"/>
      <c r="P1760" s="12"/>
      <c r="Q1760" s="12"/>
      <c r="R1760" s="12"/>
      <c r="S1760" s="12"/>
      <c r="T1760" s="12"/>
    </row>
    <row r="1761" spans="1:20" s="1" customFormat="1" x14ac:dyDescent="0.4">
      <c r="A1761" s="12"/>
      <c r="B1761" s="12"/>
      <c r="C1761" s="42"/>
      <c r="D1761" s="12"/>
      <c r="E1761" s="12"/>
      <c r="F1761" s="12"/>
      <c r="G1761" s="12"/>
      <c r="H1761" s="12"/>
      <c r="I1761" s="12"/>
      <c r="J1761" s="12"/>
      <c r="K1761" s="12"/>
      <c r="L1761" s="12"/>
      <c r="M1761" s="49"/>
      <c r="N1761" s="49"/>
      <c r="O1761" s="12"/>
      <c r="P1761" s="12"/>
      <c r="Q1761" s="12"/>
      <c r="R1761" s="12"/>
      <c r="S1761" s="12"/>
      <c r="T1761" s="12"/>
    </row>
    <row r="1762" spans="1:20" s="1" customFormat="1" x14ac:dyDescent="0.4">
      <c r="A1762" s="12"/>
      <c r="B1762" s="12"/>
      <c r="C1762" s="42"/>
      <c r="D1762" s="12"/>
      <c r="E1762" s="12"/>
      <c r="F1762" s="12"/>
      <c r="G1762" s="12"/>
      <c r="H1762" s="12"/>
      <c r="I1762" s="12"/>
      <c r="J1762" s="12"/>
      <c r="K1762" s="12"/>
      <c r="L1762" s="12"/>
      <c r="M1762" s="49"/>
      <c r="N1762" s="49"/>
      <c r="O1762" s="12"/>
      <c r="P1762" s="12"/>
      <c r="Q1762" s="12"/>
      <c r="R1762" s="12"/>
      <c r="S1762" s="12"/>
      <c r="T1762" s="12"/>
    </row>
    <row r="1763" spans="1:20" s="1" customFormat="1" x14ac:dyDescent="0.4">
      <c r="A1763" s="12"/>
      <c r="B1763" s="12"/>
      <c r="C1763" s="42"/>
      <c r="D1763" s="12"/>
      <c r="E1763" s="12"/>
      <c r="F1763" s="12"/>
      <c r="G1763" s="12"/>
      <c r="H1763" s="12"/>
      <c r="I1763" s="12"/>
      <c r="J1763" s="12"/>
      <c r="K1763" s="12"/>
      <c r="L1763" s="12"/>
      <c r="M1763" s="49"/>
      <c r="N1763" s="49"/>
      <c r="O1763" s="12"/>
      <c r="P1763" s="12"/>
      <c r="Q1763" s="12"/>
      <c r="R1763" s="12"/>
      <c r="S1763" s="12"/>
      <c r="T1763" s="12"/>
    </row>
    <row r="1764" spans="1:20" s="1" customFormat="1" x14ac:dyDescent="0.4">
      <c r="A1764" s="12"/>
      <c r="B1764" s="12"/>
      <c r="C1764" s="42"/>
      <c r="D1764" s="12"/>
      <c r="E1764" s="12"/>
      <c r="F1764" s="12"/>
      <c r="G1764" s="12"/>
      <c r="H1764" s="12"/>
      <c r="I1764" s="12"/>
      <c r="J1764" s="12"/>
      <c r="K1764" s="12"/>
      <c r="L1764" s="12"/>
      <c r="M1764" s="49"/>
      <c r="N1764" s="49"/>
      <c r="O1764" s="12"/>
      <c r="P1764" s="12"/>
      <c r="Q1764" s="12"/>
      <c r="R1764" s="12"/>
      <c r="S1764" s="12"/>
      <c r="T1764" s="12"/>
    </row>
    <row r="1765" spans="1:20" s="1" customFormat="1" x14ac:dyDescent="0.4">
      <c r="A1765" s="12"/>
      <c r="B1765" s="12"/>
      <c r="C1765" s="42"/>
      <c r="D1765" s="12"/>
      <c r="E1765" s="12"/>
      <c r="F1765" s="12"/>
      <c r="G1765" s="12"/>
      <c r="H1765" s="12"/>
      <c r="I1765" s="12"/>
      <c r="J1765" s="12"/>
      <c r="K1765" s="12"/>
      <c r="L1765" s="12"/>
      <c r="M1765" s="49"/>
      <c r="N1765" s="49"/>
      <c r="O1765" s="12"/>
      <c r="P1765" s="12"/>
      <c r="Q1765" s="12"/>
      <c r="R1765" s="12"/>
      <c r="S1765" s="12"/>
      <c r="T1765" s="12"/>
    </row>
    <row r="1766" spans="1:20" s="1" customFormat="1" x14ac:dyDescent="0.4">
      <c r="A1766" s="12"/>
      <c r="B1766" s="12"/>
      <c r="C1766" s="42"/>
      <c r="D1766" s="12"/>
      <c r="E1766" s="12"/>
      <c r="F1766" s="12"/>
      <c r="G1766" s="12"/>
      <c r="H1766" s="12"/>
      <c r="I1766" s="12"/>
      <c r="J1766" s="12"/>
      <c r="K1766" s="12"/>
      <c r="L1766" s="12"/>
      <c r="M1766" s="49"/>
      <c r="N1766" s="49"/>
      <c r="O1766" s="12"/>
      <c r="P1766" s="12"/>
      <c r="Q1766" s="12"/>
      <c r="R1766" s="12"/>
      <c r="S1766" s="12"/>
      <c r="T1766" s="12"/>
    </row>
    <row r="1767" spans="1:20" s="1" customFormat="1" x14ac:dyDescent="0.4">
      <c r="A1767" s="12"/>
      <c r="B1767" s="12"/>
      <c r="C1767" s="42"/>
      <c r="D1767" s="12"/>
      <c r="E1767" s="12"/>
      <c r="F1767" s="12"/>
      <c r="G1767" s="12"/>
      <c r="H1767" s="12"/>
      <c r="I1767" s="12"/>
      <c r="J1767" s="12"/>
      <c r="K1767" s="12"/>
      <c r="L1767" s="12"/>
      <c r="M1767" s="49"/>
      <c r="N1767" s="49"/>
      <c r="O1767" s="12"/>
      <c r="P1767" s="12"/>
      <c r="Q1767" s="12"/>
      <c r="R1767" s="12"/>
      <c r="S1767" s="12"/>
      <c r="T1767" s="12"/>
    </row>
    <row r="1768" spans="1:20" s="1" customFormat="1" x14ac:dyDescent="0.4">
      <c r="A1768" s="12"/>
      <c r="B1768" s="12"/>
      <c r="C1768" s="42"/>
      <c r="D1768" s="12"/>
      <c r="E1768" s="12"/>
      <c r="F1768" s="12"/>
      <c r="G1768" s="12"/>
      <c r="H1768" s="12"/>
      <c r="I1768" s="12"/>
      <c r="J1768" s="12"/>
      <c r="K1768" s="12"/>
      <c r="L1768" s="12"/>
      <c r="M1768" s="49"/>
      <c r="N1768" s="49"/>
      <c r="O1768" s="12"/>
      <c r="P1768" s="12"/>
      <c r="Q1768" s="12"/>
      <c r="R1768" s="12"/>
      <c r="S1768" s="12"/>
      <c r="T1768" s="12"/>
    </row>
    <row r="1769" spans="1:20" s="1" customFormat="1" x14ac:dyDescent="0.4">
      <c r="A1769" s="12"/>
      <c r="B1769" s="12"/>
      <c r="C1769" s="42"/>
      <c r="D1769" s="12"/>
      <c r="E1769" s="12"/>
      <c r="F1769" s="12"/>
      <c r="G1769" s="12"/>
      <c r="H1769" s="12"/>
      <c r="I1769" s="12"/>
      <c r="J1769" s="12"/>
      <c r="K1769" s="12"/>
      <c r="L1769" s="12"/>
      <c r="M1769" s="49"/>
      <c r="N1769" s="49"/>
      <c r="O1769" s="12"/>
      <c r="P1769" s="12"/>
      <c r="Q1769" s="12"/>
      <c r="R1769" s="12"/>
      <c r="S1769" s="12"/>
      <c r="T1769" s="12"/>
    </row>
    <row r="1770" spans="1:20" s="1" customFormat="1" x14ac:dyDescent="0.4">
      <c r="A1770" s="12"/>
      <c r="B1770" s="12"/>
      <c r="C1770" s="42"/>
      <c r="D1770" s="12"/>
      <c r="E1770" s="12"/>
      <c r="F1770" s="12"/>
      <c r="G1770" s="12"/>
      <c r="H1770" s="12"/>
      <c r="I1770" s="12"/>
      <c r="J1770" s="12"/>
      <c r="K1770" s="12"/>
      <c r="L1770" s="12"/>
      <c r="M1770" s="49"/>
      <c r="N1770" s="49"/>
      <c r="O1770" s="12"/>
      <c r="P1770" s="12"/>
      <c r="Q1770" s="12"/>
      <c r="R1770" s="12"/>
      <c r="S1770" s="12"/>
      <c r="T1770" s="12"/>
    </row>
    <row r="1771" spans="1:20" s="1" customFormat="1" x14ac:dyDescent="0.4">
      <c r="A1771" s="12"/>
      <c r="B1771" s="12"/>
      <c r="C1771" s="42"/>
      <c r="D1771" s="12"/>
      <c r="E1771" s="12"/>
      <c r="F1771" s="12"/>
      <c r="G1771" s="12"/>
      <c r="H1771" s="12"/>
      <c r="I1771" s="12"/>
      <c r="J1771" s="12"/>
      <c r="K1771" s="12"/>
      <c r="L1771" s="12"/>
      <c r="M1771" s="49"/>
      <c r="N1771" s="49"/>
      <c r="O1771" s="12"/>
      <c r="P1771" s="12"/>
      <c r="Q1771" s="12"/>
      <c r="R1771" s="12"/>
      <c r="S1771" s="12"/>
      <c r="T1771" s="12"/>
    </row>
    <row r="1772" spans="1:20" s="1" customFormat="1" x14ac:dyDescent="0.4">
      <c r="A1772" s="12"/>
      <c r="B1772" s="12"/>
      <c r="C1772" s="42"/>
      <c r="D1772" s="12"/>
      <c r="E1772" s="12"/>
      <c r="F1772" s="12"/>
      <c r="G1772" s="12"/>
      <c r="H1772" s="12"/>
      <c r="I1772" s="12"/>
      <c r="J1772" s="12"/>
      <c r="K1772" s="12"/>
      <c r="L1772" s="12"/>
      <c r="M1772" s="49"/>
      <c r="N1772" s="49"/>
      <c r="O1772" s="12"/>
      <c r="P1772" s="12"/>
      <c r="Q1772" s="12"/>
      <c r="R1772" s="12"/>
      <c r="S1772" s="12"/>
      <c r="T1772" s="12"/>
    </row>
    <row r="1773" spans="1:20" s="1" customFormat="1" x14ac:dyDescent="0.4">
      <c r="A1773" s="12"/>
      <c r="B1773" s="12"/>
      <c r="C1773" s="42"/>
      <c r="D1773" s="12"/>
      <c r="E1773" s="12"/>
      <c r="F1773" s="12"/>
      <c r="G1773" s="12"/>
      <c r="H1773" s="12"/>
      <c r="I1773" s="12"/>
      <c r="J1773" s="12"/>
      <c r="K1773" s="12"/>
      <c r="L1773" s="12"/>
      <c r="M1773" s="49"/>
      <c r="N1773" s="49"/>
      <c r="O1773" s="12"/>
      <c r="P1773" s="12"/>
      <c r="Q1773" s="12"/>
      <c r="R1773" s="12"/>
      <c r="S1773" s="12"/>
      <c r="T1773" s="12"/>
    </row>
    <row r="1774" spans="1:20" s="1" customFormat="1" x14ac:dyDescent="0.4">
      <c r="A1774" s="12"/>
      <c r="B1774" s="12"/>
      <c r="C1774" s="42"/>
      <c r="D1774" s="12"/>
      <c r="E1774" s="12"/>
      <c r="F1774" s="12"/>
      <c r="G1774" s="12"/>
      <c r="H1774" s="12"/>
      <c r="I1774" s="12"/>
      <c r="J1774" s="12"/>
      <c r="K1774" s="12"/>
      <c r="L1774" s="12"/>
      <c r="M1774" s="49"/>
      <c r="N1774" s="49"/>
      <c r="O1774" s="12"/>
      <c r="P1774" s="12"/>
      <c r="Q1774" s="12"/>
      <c r="R1774" s="12"/>
      <c r="S1774" s="12"/>
      <c r="T1774" s="12"/>
    </row>
    <row r="1775" spans="1:20" s="1" customFormat="1" x14ac:dyDescent="0.4">
      <c r="A1775" s="12"/>
      <c r="B1775" s="12"/>
      <c r="C1775" s="42"/>
      <c r="D1775" s="12"/>
      <c r="E1775" s="12"/>
      <c r="F1775" s="12"/>
      <c r="G1775" s="12"/>
      <c r="H1775" s="12"/>
      <c r="I1775" s="12"/>
      <c r="J1775" s="12"/>
      <c r="K1775" s="12"/>
      <c r="L1775" s="12"/>
      <c r="M1775" s="49"/>
      <c r="N1775" s="49"/>
      <c r="O1775" s="12"/>
      <c r="P1775" s="12"/>
      <c r="Q1775" s="12"/>
      <c r="R1775" s="12"/>
      <c r="S1775" s="12"/>
      <c r="T1775" s="12"/>
    </row>
    <row r="1776" spans="1:20" s="1" customFormat="1" x14ac:dyDescent="0.4">
      <c r="A1776" s="12"/>
      <c r="B1776" s="12"/>
      <c r="C1776" s="42"/>
      <c r="D1776" s="12"/>
      <c r="E1776" s="12"/>
      <c r="F1776" s="12"/>
      <c r="G1776" s="12"/>
      <c r="H1776" s="12"/>
      <c r="I1776" s="12"/>
      <c r="J1776" s="12"/>
      <c r="K1776" s="12"/>
      <c r="L1776" s="12"/>
      <c r="M1776" s="49"/>
      <c r="N1776" s="49"/>
      <c r="O1776" s="12"/>
      <c r="P1776" s="12"/>
      <c r="Q1776" s="12"/>
      <c r="R1776" s="12"/>
      <c r="S1776" s="12"/>
      <c r="T1776" s="12"/>
    </row>
    <row r="1777" spans="1:20" s="1" customFormat="1" x14ac:dyDescent="0.4">
      <c r="A1777" s="12"/>
      <c r="B1777" s="12"/>
      <c r="C1777" s="42"/>
      <c r="D1777" s="12"/>
      <c r="E1777" s="12"/>
      <c r="F1777" s="12"/>
      <c r="G1777" s="12"/>
      <c r="H1777" s="12"/>
      <c r="I1777" s="12"/>
      <c r="J1777" s="12"/>
      <c r="K1777" s="12"/>
      <c r="L1777" s="12"/>
      <c r="M1777" s="49"/>
      <c r="N1777" s="49"/>
      <c r="O1777" s="12"/>
      <c r="P1777" s="12"/>
      <c r="Q1777" s="12"/>
      <c r="R1777" s="12"/>
      <c r="S1777" s="12"/>
      <c r="T1777" s="12"/>
    </row>
    <row r="1778" spans="1:20" s="1" customFormat="1" x14ac:dyDescent="0.4">
      <c r="A1778" s="12"/>
      <c r="B1778" s="12"/>
      <c r="C1778" s="42"/>
      <c r="D1778" s="12"/>
      <c r="E1778" s="12"/>
      <c r="F1778" s="12"/>
      <c r="G1778" s="12"/>
      <c r="H1778" s="12"/>
      <c r="I1778" s="12"/>
      <c r="J1778" s="12"/>
      <c r="K1778" s="12"/>
      <c r="L1778" s="12"/>
      <c r="M1778" s="49"/>
      <c r="N1778" s="49"/>
      <c r="O1778" s="12"/>
      <c r="P1778" s="12"/>
      <c r="Q1778" s="12"/>
      <c r="R1778" s="12"/>
      <c r="S1778" s="12"/>
      <c r="T1778" s="12"/>
    </row>
    <row r="1779" spans="1:20" s="1" customFormat="1" x14ac:dyDescent="0.4">
      <c r="A1779" s="12"/>
      <c r="B1779" s="12"/>
      <c r="C1779" s="42"/>
      <c r="D1779" s="12"/>
      <c r="E1779" s="12"/>
      <c r="F1779" s="12"/>
      <c r="G1779" s="12"/>
      <c r="H1779" s="12"/>
      <c r="I1779" s="12"/>
      <c r="J1779" s="12"/>
      <c r="K1779" s="12"/>
      <c r="L1779" s="12"/>
      <c r="M1779" s="49"/>
      <c r="N1779" s="49"/>
      <c r="O1779" s="12"/>
      <c r="P1779" s="12"/>
      <c r="Q1779" s="12"/>
      <c r="R1779" s="12"/>
      <c r="S1779" s="12"/>
      <c r="T1779" s="12"/>
    </row>
    <row r="1780" spans="1:20" s="1" customFormat="1" x14ac:dyDescent="0.4">
      <c r="A1780" s="12"/>
      <c r="B1780" s="12"/>
      <c r="C1780" s="42"/>
      <c r="D1780" s="12"/>
      <c r="E1780" s="12"/>
      <c r="F1780" s="12"/>
      <c r="G1780" s="12"/>
      <c r="H1780" s="12"/>
      <c r="I1780" s="12"/>
      <c r="J1780" s="12"/>
      <c r="K1780" s="12"/>
      <c r="L1780" s="12"/>
      <c r="M1780" s="49"/>
      <c r="N1780" s="49"/>
      <c r="O1780" s="12"/>
      <c r="P1780" s="12"/>
      <c r="Q1780" s="12"/>
      <c r="R1780" s="12"/>
      <c r="S1780" s="12"/>
      <c r="T1780" s="12"/>
    </row>
    <row r="1781" spans="1:20" s="1" customFormat="1" x14ac:dyDescent="0.4">
      <c r="A1781" s="12"/>
      <c r="B1781" s="12"/>
      <c r="C1781" s="42"/>
      <c r="D1781" s="12"/>
      <c r="E1781" s="12"/>
      <c r="F1781" s="12"/>
      <c r="G1781" s="12"/>
      <c r="H1781" s="12"/>
      <c r="I1781" s="12"/>
      <c r="J1781" s="12"/>
      <c r="K1781" s="12"/>
      <c r="L1781" s="12"/>
      <c r="M1781" s="49"/>
      <c r="N1781" s="49"/>
      <c r="O1781" s="12"/>
      <c r="P1781" s="12"/>
      <c r="Q1781" s="12"/>
      <c r="R1781" s="12"/>
      <c r="S1781" s="12"/>
      <c r="T1781" s="12"/>
    </row>
    <row r="1782" spans="1:20" s="1" customFormat="1" x14ac:dyDescent="0.4">
      <c r="A1782" s="12"/>
      <c r="B1782" s="12"/>
      <c r="C1782" s="42"/>
      <c r="D1782" s="12"/>
      <c r="E1782" s="12"/>
      <c r="F1782" s="12"/>
      <c r="G1782" s="12"/>
      <c r="H1782" s="12"/>
      <c r="I1782" s="12"/>
      <c r="J1782" s="12"/>
      <c r="K1782" s="12"/>
      <c r="L1782" s="12"/>
      <c r="M1782" s="49"/>
      <c r="N1782" s="49"/>
      <c r="O1782" s="12"/>
      <c r="P1782" s="12"/>
      <c r="Q1782" s="12"/>
      <c r="R1782" s="12"/>
      <c r="S1782" s="12"/>
      <c r="T1782" s="12"/>
    </row>
    <row r="1783" spans="1:20" s="1" customFormat="1" x14ac:dyDescent="0.4">
      <c r="A1783" s="12"/>
      <c r="B1783" s="12"/>
      <c r="C1783" s="42"/>
      <c r="D1783" s="12"/>
      <c r="E1783" s="12"/>
      <c r="F1783" s="12"/>
      <c r="G1783" s="12"/>
      <c r="H1783" s="12"/>
      <c r="I1783" s="12"/>
      <c r="J1783" s="12"/>
      <c r="K1783" s="12"/>
      <c r="L1783" s="12"/>
      <c r="M1783" s="49"/>
      <c r="N1783" s="49"/>
      <c r="O1783" s="12"/>
      <c r="P1783" s="12"/>
      <c r="Q1783" s="12"/>
      <c r="R1783" s="12"/>
      <c r="S1783" s="12"/>
      <c r="T1783" s="12"/>
    </row>
    <row r="1784" spans="1:20" s="1" customFormat="1" x14ac:dyDescent="0.4">
      <c r="A1784" s="12"/>
      <c r="B1784" s="12"/>
      <c r="C1784" s="42"/>
      <c r="D1784" s="12"/>
      <c r="E1784" s="12"/>
      <c r="F1784" s="12"/>
      <c r="G1784" s="12"/>
      <c r="H1784" s="12"/>
      <c r="I1784" s="12"/>
      <c r="J1784" s="12"/>
      <c r="K1784" s="12"/>
      <c r="L1784" s="12"/>
      <c r="M1784" s="49"/>
      <c r="N1784" s="49"/>
      <c r="O1784" s="12"/>
      <c r="P1784" s="12"/>
      <c r="Q1784" s="12"/>
      <c r="R1784" s="12"/>
      <c r="S1784" s="12"/>
      <c r="T1784" s="12"/>
    </row>
    <row r="1785" spans="1:20" s="1" customFormat="1" x14ac:dyDescent="0.4">
      <c r="A1785" s="12"/>
      <c r="B1785" s="12"/>
      <c r="C1785" s="42"/>
      <c r="D1785" s="12"/>
      <c r="E1785" s="12"/>
      <c r="F1785" s="12"/>
      <c r="G1785" s="12"/>
      <c r="H1785" s="12"/>
      <c r="I1785" s="12"/>
      <c r="J1785" s="12"/>
      <c r="K1785" s="12"/>
      <c r="L1785" s="12"/>
      <c r="M1785" s="49"/>
      <c r="N1785" s="49"/>
      <c r="O1785" s="12"/>
      <c r="P1785" s="12"/>
      <c r="Q1785" s="12"/>
      <c r="R1785" s="12"/>
      <c r="S1785" s="12"/>
      <c r="T1785" s="12"/>
    </row>
    <row r="1786" spans="1:20" s="1" customFormat="1" x14ac:dyDescent="0.4">
      <c r="A1786" s="12"/>
      <c r="B1786" s="12"/>
      <c r="C1786" s="42"/>
      <c r="D1786" s="12"/>
      <c r="E1786" s="12"/>
      <c r="F1786" s="12"/>
      <c r="G1786" s="12"/>
      <c r="H1786" s="12"/>
      <c r="I1786" s="12"/>
      <c r="J1786" s="12"/>
      <c r="K1786" s="12"/>
      <c r="L1786" s="12"/>
      <c r="M1786" s="49"/>
      <c r="N1786" s="49"/>
      <c r="O1786" s="12"/>
      <c r="P1786" s="12"/>
      <c r="Q1786" s="12"/>
      <c r="R1786" s="12"/>
      <c r="S1786" s="12"/>
      <c r="T1786" s="12"/>
    </row>
    <row r="1787" spans="1:20" s="1" customFormat="1" x14ac:dyDescent="0.4">
      <c r="A1787" s="12"/>
      <c r="B1787" s="12"/>
      <c r="C1787" s="42"/>
      <c r="D1787" s="12"/>
      <c r="E1787" s="12"/>
      <c r="F1787" s="12"/>
      <c r="G1787" s="12"/>
      <c r="H1787" s="12"/>
      <c r="I1787" s="12"/>
      <c r="J1787" s="12"/>
      <c r="K1787" s="12"/>
      <c r="L1787" s="12"/>
      <c r="M1787" s="49"/>
      <c r="N1787" s="49"/>
      <c r="O1787" s="12"/>
      <c r="P1787" s="12"/>
      <c r="Q1787" s="12"/>
      <c r="R1787" s="12"/>
      <c r="S1787" s="12"/>
      <c r="T1787" s="12"/>
    </row>
    <row r="1788" spans="1:20" s="1" customFormat="1" x14ac:dyDescent="0.4">
      <c r="A1788" s="12"/>
      <c r="B1788" s="12"/>
      <c r="C1788" s="42"/>
      <c r="D1788" s="12"/>
      <c r="E1788" s="12"/>
      <c r="F1788" s="12"/>
      <c r="G1788" s="12"/>
      <c r="H1788" s="12"/>
      <c r="I1788" s="12"/>
      <c r="J1788" s="12"/>
      <c r="K1788" s="12"/>
      <c r="L1788" s="12"/>
      <c r="M1788" s="49"/>
      <c r="N1788" s="49"/>
      <c r="O1788" s="12"/>
      <c r="P1788" s="12"/>
      <c r="Q1788" s="12"/>
      <c r="R1788" s="12"/>
      <c r="S1788" s="12"/>
      <c r="T1788" s="12"/>
    </row>
    <row r="1789" spans="1:20" s="1" customFormat="1" x14ac:dyDescent="0.4">
      <c r="A1789" s="12"/>
      <c r="B1789" s="12"/>
      <c r="C1789" s="42"/>
      <c r="D1789" s="12"/>
      <c r="E1789" s="12"/>
      <c r="F1789" s="12"/>
      <c r="G1789" s="12"/>
      <c r="H1789" s="12"/>
      <c r="I1789" s="12"/>
      <c r="J1789" s="12"/>
      <c r="K1789" s="12"/>
      <c r="L1789" s="12"/>
      <c r="M1789" s="49"/>
      <c r="N1789" s="49"/>
      <c r="O1789" s="12"/>
      <c r="P1789" s="12"/>
      <c r="Q1789" s="12"/>
      <c r="R1789" s="12"/>
      <c r="S1789" s="12"/>
      <c r="T1789" s="12"/>
    </row>
    <row r="1790" spans="1:20" s="1" customFormat="1" x14ac:dyDescent="0.4">
      <c r="A1790" s="12"/>
      <c r="B1790" s="12"/>
      <c r="C1790" s="42"/>
      <c r="D1790" s="12"/>
      <c r="E1790" s="12"/>
      <c r="F1790" s="12"/>
      <c r="G1790" s="12"/>
      <c r="H1790" s="12"/>
      <c r="I1790" s="12"/>
      <c r="J1790" s="12"/>
      <c r="K1790" s="12"/>
      <c r="L1790" s="12"/>
      <c r="M1790" s="49"/>
      <c r="N1790" s="49"/>
      <c r="O1790" s="12"/>
      <c r="P1790" s="12"/>
      <c r="Q1790" s="12"/>
      <c r="R1790" s="12"/>
      <c r="S1790" s="12"/>
      <c r="T1790" s="12"/>
    </row>
    <row r="1791" spans="1:20" s="1" customFormat="1" x14ac:dyDescent="0.4">
      <c r="A1791" s="12"/>
      <c r="B1791" s="12"/>
      <c r="C1791" s="42"/>
      <c r="D1791" s="12"/>
      <c r="E1791" s="12"/>
      <c r="F1791" s="12"/>
      <c r="G1791" s="12"/>
      <c r="H1791" s="12"/>
      <c r="I1791" s="12"/>
      <c r="J1791" s="12"/>
      <c r="K1791" s="12"/>
      <c r="L1791" s="12"/>
      <c r="M1791" s="49"/>
      <c r="N1791" s="49"/>
      <c r="O1791" s="12"/>
      <c r="P1791" s="12"/>
      <c r="Q1791" s="12"/>
      <c r="R1791" s="12"/>
      <c r="S1791" s="12"/>
      <c r="T1791" s="12"/>
    </row>
    <row r="1792" spans="1:20" s="1" customFormat="1" x14ac:dyDescent="0.4">
      <c r="A1792" s="12"/>
      <c r="B1792" s="12"/>
      <c r="C1792" s="42"/>
      <c r="D1792" s="12"/>
      <c r="E1792" s="12"/>
      <c r="F1792" s="12"/>
      <c r="G1792" s="12"/>
      <c r="H1792" s="12"/>
      <c r="I1792" s="12"/>
      <c r="J1792" s="12"/>
      <c r="K1792" s="12"/>
      <c r="L1792" s="12"/>
      <c r="M1792" s="49"/>
      <c r="N1792" s="49"/>
      <c r="O1792" s="12"/>
      <c r="P1792" s="12"/>
      <c r="Q1792" s="12"/>
      <c r="R1792" s="12"/>
      <c r="S1792" s="12"/>
      <c r="T1792" s="12"/>
    </row>
    <row r="1793" spans="1:20" s="1" customFormat="1" x14ac:dyDescent="0.4">
      <c r="A1793" s="12"/>
      <c r="B1793" s="12"/>
      <c r="C1793" s="42"/>
      <c r="D1793" s="12"/>
      <c r="E1793" s="12"/>
      <c r="F1793" s="12"/>
      <c r="G1793" s="12"/>
      <c r="H1793" s="12"/>
      <c r="I1793" s="12"/>
      <c r="J1793" s="12"/>
      <c r="K1793" s="12"/>
      <c r="L1793" s="12"/>
      <c r="M1793" s="49"/>
      <c r="N1793" s="49"/>
      <c r="O1793" s="12"/>
      <c r="P1793" s="12"/>
      <c r="Q1793" s="12"/>
      <c r="R1793" s="12"/>
      <c r="S1793" s="12"/>
      <c r="T1793" s="12"/>
    </row>
    <row r="1794" spans="1:20" s="1" customFormat="1" x14ac:dyDescent="0.4">
      <c r="A1794" s="12"/>
      <c r="B1794" s="12"/>
      <c r="C1794" s="42"/>
      <c r="D1794" s="12"/>
      <c r="E1794" s="12"/>
      <c r="F1794" s="12"/>
      <c r="G1794" s="12"/>
      <c r="H1794" s="12"/>
      <c r="I1794" s="12"/>
      <c r="J1794" s="12"/>
      <c r="K1794" s="12"/>
      <c r="L1794" s="12"/>
      <c r="M1794" s="49"/>
      <c r="N1794" s="49"/>
      <c r="O1794" s="12"/>
      <c r="P1794" s="12"/>
      <c r="Q1794" s="12"/>
      <c r="R1794" s="12"/>
      <c r="S1794" s="12"/>
      <c r="T1794" s="12"/>
    </row>
    <row r="1795" spans="1:20" s="1" customFormat="1" x14ac:dyDescent="0.4">
      <c r="A1795" s="12"/>
      <c r="B1795" s="12"/>
      <c r="C1795" s="42"/>
      <c r="D1795" s="12"/>
      <c r="E1795" s="12"/>
      <c r="F1795" s="12"/>
      <c r="G1795" s="12"/>
      <c r="H1795" s="12"/>
      <c r="I1795" s="12"/>
      <c r="J1795" s="12"/>
      <c r="K1795" s="12"/>
      <c r="L1795" s="12"/>
      <c r="M1795" s="49"/>
      <c r="N1795" s="49"/>
      <c r="O1795" s="12"/>
      <c r="P1795" s="12"/>
      <c r="Q1795" s="12"/>
      <c r="R1795" s="12"/>
      <c r="S1795" s="12"/>
      <c r="T1795" s="12"/>
    </row>
    <row r="1796" spans="1:20" s="1" customFormat="1" x14ac:dyDescent="0.4">
      <c r="A1796" s="12"/>
      <c r="B1796" s="12"/>
      <c r="C1796" s="42"/>
      <c r="D1796" s="12"/>
      <c r="E1796" s="12"/>
      <c r="F1796" s="12"/>
      <c r="G1796" s="12"/>
      <c r="H1796" s="12"/>
      <c r="I1796" s="12"/>
      <c r="J1796" s="12"/>
      <c r="K1796" s="12"/>
      <c r="L1796" s="12"/>
      <c r="M1796" s="49"/>
      <c r="N1796" s="49"/>
      <c r="O1796" s="12"/>
      <c r="P1796" s="12"/>
      <c r="Q1796" s="12"/>
      <c r="R1796" s="12"/>
      <c r="S1796" s="12"/>
      <c r="T1796" s="12"/>
    </row>
    <row r="1797" spans="1:20" s="1" customFormat="1" x14ac:dyDescent="0.4">
      <c r="A1797" s="12"/>
      <c r="B1797" s="12"/>
      <c r="C1797" s="42"/>
      <c r="D1797" s="12"/>
      <c r="E1797" s="12"/>
      <c r="F1797" s="12"/>
      <c r="G1797" s="12"/>
      <c r="H1797" s="12"/>
      <c r="I1797" s="12"/>
      <c r="J1797" s="12"/>
      <c r="K1797" s="12"/>
      <c r="L1797" s="12"/>
      <c r="M1797" s="49"/>
      <c r="N1797" s="49"/>
      <c r="O1797" s="12"/>
      <c r="P1797" s="12"/>
      <c r="Q1797" s="12"/>
      <c r="R1797" s="12"/>
      <c r="S1797" s="12"/>
      <c r="T1797" s="12"/>
    </row>
    <row r="1798" spans="1:20" s="1" customFormat="1" x14ac:dyDescent="0.4">
      <c r="A1798" s="12"/>
      <c r="B1798" s="12"/>
      <c r="C1798" s="42"/>
      <c r="D1798" s="12"/>
      <c r="E1798" s="12"/>
      <c r="F1798" s="12"/>
      <c r="G1798" s="12"/>
      <c r="H1798" s="12"/>
      <c r="I1798" s="12"/>
      <c r="J1798" s="12"/>
      <c r="K1798" s="12"/>
      <c r="L1798" s="12"/>
      <c r="M1798" s="49"/>
      <c r="N1798" s="49"/>
      <c r="O1798" s="12"/>
      <c r="P1798" s="12"/>
      <c r="Q1798" s="12"/>
      <c r="R1798" s="12"/>
      <c r="S1798" s="12"/>
      <c r="T1798" s="12"/>
    </row>
    <row r="1799" spans="1:20" s="1" customFormat="1" x14ac:dyDescent="0.4">
      <c r="A1799" s="12"/>
      <c r="B1799" s="12"/>
      <c r="C1799" s="42"/>
      <c r="D1799" s="12"/>
      <c r="E1799" s="12"/>
      <c r="F1799" s="12"/>
      <c r="G1799" s="12"/>
      <c r="H1799" s="12"/>
      <c r="I1799" s="12"/>
      <c r="J1799" s="12"/>
      <c r="K1799" s="12"/>
      <c r="L1799" s="12"/>
      <c r="M1799" s="49"/>
      <c r="N1799" s="49"/>
      <c r="O1799" s="12"/>
      <c r="P1799" s="12"/>
      <c r="Q1799" s="12"/>
      <c r="R1799" s="12"/>
      <c r="S1799" s="12"/>
      <c r="T1799" s="12"/>
    </row>
    <row r="1800" spans="1:20" s="1" customFormat="1" x14ac:dyDescent="0.4">
      <c r="A1800" s="12"/>
      <c r="B1800" s="12"/>
      <c r="C1800" s="42"/>
      <c r="D1800" s="12"/>
      <c r="E1800" s="12"/>
      <c r="F1800" s="12"/>
      <c r="G1800" s="12"/>
      <c r="H1800" s="12"/>
      <c r="I1800" s="12"/>
      <c r="J1800" s="12"/>
      <c r="K1800" s="12"/>
      <c r="L1800" s="12"/>
      <c r="M1800" s="49"/>
      <c r="N1800" s="49"/>
      <c r="O1800" s="12"/>
      <c r="P1800" s="12"/>
      <c r="Q1800" s="12"/>
      <c r="R1800" s="12"/>
      <c r="S1800" s="12"/>
      <c r="T1800" s="12"/>
    </row>
    <row r="1801" spans="1:20" s="1" customFormat="1" x14ac:dyDescent="0.4">
      <c r="A1801" s="12"/>
      <c r="B1801" s="12"/>
      <c r="C1801" s="42"/>
      <c r="D1801" s="12"/>
      <c r="E1801" s="12"/>
      <c r="F1801" s="12"/>
      <c r="G1801" s="12"/>
      <c r="H1801" s="12"/>
      <c r="I1801" s="12"/>
      <c r="J1801" s="12"/>
      <c r="K1801" s="12"/>
      <c r="L1801" s="12"/>
      <c r="M1801" s="49"/>
      <c r="N1801" s="49"/>
      <c r="O1801" s="12"/>
      <c r="P1801" s="12"/>
      <c r="Q1801" s="12"/>
      <c r="R1801" s="12"/>
      <c r="S1801" s="12"/>
      <c r="T1801" s="12"/>
    </row>
    <row r="1802" spans="1:20" s="1" customFormat="1" x14ac:dyDescent="0.4">
      <c r="A1802" s="12"/>
      <c r="B1802" s="12"/>
      <c r="C1802" s="42"/>
      <c r="D1802" s="12"/>
      <c r="E1802" s="12"/>
      <c r="F1802" s="12"/>
      <c r="G1802" s="12"/>
      <c r="H1802" s="12"/>
      <c r="I1802" s="12"/>
      <c r="J1802" s="12"/>
      <c r="K1802" s="12"/>
      <c r="L1802" s="12"/>
      <c r="M1802" s="49"/>
      <c r="N1802" s="49"/>
      <c r="O1802" s="12"/>
      <c r="P1802" s="12"/>
      <c r="Q1802" s="12"/>
      <c r="R1802" s="12"/>
      <c r="S1802" s="12"/>
      <c r="T1802" s="12"/>
    </row>
    <row r="1803" spans="1:20" s="1" customFormat="1" x14ac:dyDescent="0.4">
      <c r="A1803" s="12"/>
      <c r="B1803" s="12"/>
      <c r="C1803" s="42"/>
      <c r="D1803" s="12"/>
      <c r="E1803" s="12"/>
      <c r="F1803" s="12"/>
      <c r="G1803" s="12"/>
      <c r="H1803" s="12"/>
      <c r="I1803" s="12"/>
      <c r="J1803" s="12"/>
      <c r="K1803" s="12"/>
      <c r="L1803" s="12"/>
      <c r="M1803" s="49"/>
      <c r="N1803" s="49"/>
      <c r="O1803" s="12"/>
      <c r="P1803" s="12"/>
      <c r="Q1803" s="12"/>
      <c r="R1803" s="12"/>
      <c r="S1803" s="12"/>
      <c r="T1803" s="12"/>
    </row>
    <row r="1804" spans="1:20" s="1" customFormat="1" x14ac:dyDescent="0.4">
      <c r="A1804" s="12"/>
      <c r="B1804" s="12"/>
      <c r="C1804" s="42"/>
      <c r="D1804" s="12"/>
      <c r="E1804" s="12"/>
      <c r="F1804" s="12"/>
      <c r="G1804" s="12"/>
      <c r="H1804" s="12"/>
      <c r="I1804" s="12"/>
      <c r="J1804" s="12"/>
      <c r="K1804" s="12"/>
      <c r="L1804" s="12"/>
      <c r="M1804" s="49"/>
      <c r="N1804" s="49"/>
      <c r="O1804" s="12"/>
      <c r="P1804" s="12"/>
      <c r="Q1804" s="12"/>
      <c r="R1804" s="12"/>
      <c r="S1804" s="12"/>
      <c r="T1804" s="12"/>
    </row>
    <row r="1805" spans="1:20" s="1" customFormat="1" x14ac:dyDescent="0.4">
      <c r="A1805" s="12"/>
      <c r="B1805" s="12"/>
      <c r="C1805" s="42"/>
      <c r="D1805" s="12"/>
      <c r="E1805" s="12"/>
      <c r="F1805" s="12"/>
      <c r="G1805" s="12"/>
      <c r="H1805" s="12"/>
      <c r="I1805" s="12"/>
      <c r="J1805" s="12"/>
      <c r="K1805" s="12"/>
      <c r="L1805" s="12"/>
      <c r="M1805" s="49"/>
      <c r="N1805" s="49"/>
      <c r="O1805" s="12"/>
      <c r="P1805" s="12"/>
      <c r="Q1805" s="12"/>
      <c r="R1805" s="12"/>
      <c r="S1805" s="12"/>
      <c r="T1805" s="12"/>
    </row>
    <row r="1806" spans="1:20" s="1" customFormat="1" x14ac:dyDescent="0.4">
      <c r="A1806" s="12"/>
      <c r="B1806" s="12"/>
      <c r="C1806" s="42"/>
      <c r="D1806" s="12"/>
      <c r="E1806" s="12"/>
      <c r="F1806" s="12"/>
      <c r="G1806" s="12"/>
      <c r="H1806" s="12"/>
      <c r="I1806" s="12"/>
      <c r="J1806" s="12"/>
      <c r="K1806" s="12"/>
      <c r="L1806" s="12"/>
      <c r="M1806" s="49"/>
      <c r="N1806" s="49"/>
      <c r="O1806" s="12"/>
      <c r="P1806" s="12"/>
      <c r="Q1806" s="12"/>
      <c r="R1806" s="12"/>
      <c r="S1806" s="12"/>
      <c r="T1806" s="12"/>
    </row>
    <row r="1807" spans="1:20" s="1" customFormat="1" x14ac:dyDescent="0.4">
      <c r="A1807" s="12"/>
      <c r="B1807" s="12"/>
      <c r="C1807" s="42"/>
      <c r="D1807" s="12"/>
      <c r="E1807" s="12"/>
      <c r="F1807" s="12"/>
      <c r="G1807" s="12"/>
      <c r="H1807" s="12"/>
      <c r="I1807" s="12"/>
      <c r="J1807" s="12"/>
      <c r="K1807" s="12"/>
      <c r="L1807" s="12"/>
      <c r="M1807" s="49"/>
      <c r="N1807" s="49"/>
      <c r="O1807" s="12"/>
      <c r="P1807" s="12"/>
      <c r="Q1807" s="12"/>
      <c r="R1807" s="12"/>
      <c r="S1807" s="12"/>
      <c r="T1807" s="12"/>
    </row>
    <row r="1808" spans="1:20" s="1" customFormat="1" x14ac:dyDescent="0.4">
      <c r="A1808" s="12"/>
      <c r="B1808" s="12"/>
      <c r="C1808" s="42"/>
      <c r="D1808" s="12"/>
      <c r="E1808" s="12"/>
      <c r="F1808" s="12"/>
      <c r="G1808" s="12"/>
      <c r="H1808" s="12"/>
      <c r="I1808" s="12"/>
      <c r="J1808" s="12"/>
      <c r="K1808" s="12"/>
      <c r="L1808" s="12"/>
      <c r="M1808" s="49"/>
      <c r="N1808" s="49"/>
      <c r="O1808" s="12"/>
      <c r="P1808" s="12"/>
      <c r="Q1808" s="12"/>
      <c r="R1808" s="12"/>
      <c r="S1808" s="12"/>
      <c r="T1808" s="12"/>
    </row>
    <row r="1809" spans="1:20" s="1" customFormat="1" x14ac:dyDescent="0.4">
      <c r="A1809" s="12"/>
      <c r="B1809" s="12"/>
      <c r="C1809" s="42"/>
      <c r="D1809" s="12"/>
      <c r="E1809" s="12"/>
      <c r="F1809" s="12"/>
      <c r="G1809" s="12"/>
      <c r="H1809" s="12"/>
      <c r="I1809" s="12"/>
      <c r="J1809" s="12"/>
      <c r="K1809" s="12"/>
      <c r="L1809" s="12"/>
      <c r="M1809" s="49"/>
      <c r="N1809" s="49"/>
      <c r="O1809" s="12"/>
      <c r="P1809" s="12"/>
      <c r="Q1809" s="12"/>
      <c r="R1809" s="12"/>
      <c r="S1809" s="12"/>
      <c r="T1809" s="12"/>
    </row>
    <row r="1810" spans="1:20" s="1" customFormat="1" x14ac:dyDescent="0.4">
      <c r="A1810" s="12"/>
      <c r="B1810" s="12"/>
      <c r="C1810" s="42"/>
      <c r="D1810" s="12"/>
      <c r="E1810" s="12"/>
      <c r="F1810" s="12"/>
      <c r="G1810" s="12"/>
      <c r="H1810" s="12"/>
      <c r="I1810" s="12"/>
      <c r="J1810" s="12"/>
      <c r="K1810" s="12"/>
      <c r="L1810" s="12"/>
      <c r="M1810" s="49"/>
      <c r="N1810" s="49"/>
      <c r="O1810" s="12"/>
      <c r="P1810" s="12"/>
      <c r="Q1810" s="12"/>
      <c r="R1810" s="12"/>
      <c r="S1810" s="12"/>
      <c r="T1810" s="12"/>
    </row>
    <row r="1811" spans="1:20" s="1" customFormat="1" x14ac:dyDescent="0.4">
      <c r="A1811" s="12"/>
      <c r="B1811" s="12"/>
      <c r="C1811" s="42"/>
      <c r="D1811" s="12"/>
      <c r="E1811" s="12"/>
      <c r="F1811" s="12"/>
      <c r="G1811" s="12"/>
      <c r="H1811" s="12"/>
      <c r="I1811" s="12"/>
      <c r="J1811" s="12"/>
      <c r="K1811" s="12"/>
      <c r="L1811" s="12"/>
      <c r="M1811" s="49"/>
      <c r="N1811" s="49"/>
      <c r="O1811" s="12"/>
      <c r="P1811" s="12"/>
      <c r="Q1811" s="12"/>
      <c r="R1811" s="12"/>
      <c r="S1811" s="12"/>
      <c r="T1811" s="12"/>
    </row>
    <row r="1812" spans="1:20" s="1" customFormat="1" x14ac:dyDescent="0.4">
      <c r="A1812" s="12"/>
      <c r="B1812" s="12"/>
      <c r="C1812" s="42"/>
      <c r="D1812" s="12"/>
      <c r="E1812" s="12"/>
      <c r="F1812" s="12"/>
      <c r="G1812" s="12"/>
      <c r="H1812" s="12"/>
      <c r="I1812" s="12"/>
      <c r="J1812" s="12"/>
      <c r="K1812" s="12"/>
      <c r="L1812" s="12"/>
      <c r="M1812" s="49"/>
      <c r="N1812" s="49"/>
      <c r="O1812" s="12"/>
      <c r="P1812" s="12"/>
      <c r="Q1812" s="12"/>
      <c r="R1812" s="12"/>
      <c r="S1812" s="12"/>
      <c r="T1812" s="12"/>
    </row>
    <row r="1813" spans="1:20" s="1" customFormat="1" x14ac:dyDescent="0.4">
      <c r="A1813" s="12"/>
      <c r="B1813" s="12"/>
      <c r="C1813" s="42"/>
      <c r="D1813" s="12"/>
      <c r="E1813" s="12"/>
      <c r="F1813" s="12"/>
      <c r="G1813" s="12"/>
      <c r="H1813" s="12"/>
      <c r="I1813" s="12"/>
      <c r="J1813" s="12"/>
      <c r="K1813" s="12"/>
      <c r="L1813" s="12"/>
      <c r="M1813" s="49"/>
      <c r="N1813" s="49"/>
      <c r="O1813" s="12"/>
      <c r="P1813" s="12"/>
      <c r="Q1813" s="12"/>
      <c r="R1813" s="12"/>
      <c r="S1813" s="12"/>
      <c r="T1813" s="12"/>
    </row>
    <row r="1814" spans="1:20" s="1" customFormat="1" x14ac:dyDescent="0.4">
      <c r="A1814" s="12"/>
      <c r="B1814" s="12"/>
      <c r="C1814" s="42"/>
      <c r="D1814" s="12"/>
      <c r="E1814" s="12"/>
      <c r="F1814" s="12"/>
      <c r="G1814" s="12"/>
      <c r="H1814" s="12"/>
      <c r="I1814" s="12"/>
      <c r="J1814" s="12"/>
      <c r="K1814" s="12"/>
      <c r="L1814" s="12"/>
      <c r="M1814" s="49"/>
      <c r="N1814" s="49"/>
      <c r="O1814" s="12"/>
      <c r="P1814" s="12"/>
      <c r="Q1814" s="12"/>
      <c r="R1814" s="12"/>
      <c r="S1814" s="12"/>
      <c r="T1814" s="12"/>
    </row>
    <row r="1815" spans="1:20" s="1" customFormat="1" x14ac:dyDescent="0.4">
      <c r="A1815" s="12"/>
      <c r="B1815" s="12"/>
      <c r="C1815" s="42"/>
      <c r="D1815" s="12"/>
      <c r="E1815" s="12"/>
      <c r="F1815" s="12"/>
      <c r="G1815" s="12"/>
      <c r="H1815" s="12"/>
      <c r="I1815" s="12"/>
      <c r="J1815" s="12"/>
      <c r="K1815" s="12"/>
      <c r="L1815" s="12"/>
      <c r="M1815" s="49"/>
      <c r="N1815" s="49"/>
      <c r="O1815" s="12"/>
      <c r="P1815" s="12"/>
      <c r="Q1815" s="12"/>
      <c r="R1815" s="12"/>
      <c r="S1815" s="12"/>
      <c r="T1815" s="12"/>
    </row>
    <row r="1816" spans="1:20" s="1" customFormat="1" x14ac:dyDescent="0.4">
      <c r="A1816" s="12"/>
      <c r="B1816" s="12"/>
      <c r="C1816" s="42"/>
      <c r="D1816" s="12"/>
      <c r="E1816" s="12"/>
      <c r="F1816" s="12"/>
      <c r="G1816" s="12"/>
      <c r="H1816" s="12"/>
      <c r="I1816" s="12"/>
      <c r="J1816" s="12"/>
      <c r="K1816" s="12"/>
      <c r="L1816" s="12"/>
      <c r="M1816" s="49"/>
      <c r="N1816" s="49"/>
      <c r="O1816" s="12"/>
      <c r="P1816" s="12"/>
      <c r="Q1816" s="12"/>
      <c r="R1816" s="12"/>
      <c r="S1816" s="12"/>
      <c r="T1816" s="12"/>
    </row>
    <row r="1817" spans="1:20" s="1" customFormat="1" x14ac:dyDescent="0.4">
      <c r="A1817" s="12"/>
      <c r="B1817" s="12"/>
      <c r="C1817" s="42"/>
      <c r="D1817" s="12"/>
      <c r="E1817" s="12"/>
      <c r="F1817" s="12"/>
      <c r="G1817" s="12"/>
      <c r="H1817" s="12"/>
      <c r="I1817" s="12"/>
      <c r="J1817" s="12"/>
      <c r="K1817" s="12"/>
      <c r="L1817" s="12"/>
      <c r="M1817" s="49"/>
      <c r="N1817" s="49"/>
      <c r="O1817" s="12"/>
      <c r="P1817" s="12"/>
      <c r="Q1817" s="12"/>
      <c r="R1817" s="12"/>
      <c r="S1817" s="12"/>
      <c r="T1817" s="12"/>
    </row>
    <row r="1818" spans="1:20" s="1" customFormat="1" x14ac:dyDescent="0.4">
      <c r="A1818" s="12"/>
      <c r="B1818" s="12"/>
      <c r="C1818" s="42"/>
      <c r="D1818" s="12"/>
      <c r="E1818" s="12"/>
      <c r="F1818" s="12"/>
      <c r="G1818" s="12"/>
      <c r="H1818" s="12"/>
      <c r="I1818" s="12"/>
      <c r="J1818" s="12"/>
      <c r="K1818" s="12"/>
      <c r="L1818" s="12"/>
      <c r="M1818" s="49"/>
      <c r="N1818" s="49"/>
      <c r="O1818" s="12"/>
      <c r="P1818" s="12"/>
      <c r="Q1818" s="12"/>
      <c r="R1818" s="12"/>
      <c r="S1818" s="12"/>
      <c r="T1818" s="12"/>
    </row>
    <row r="1819" spans="1:20" s="1" customFormat="1" x14ac:dyDescent="0.4">
      <c r="A1819" s="12"/>
      <c r="B1819" s="12"/>
      <c r="C1819" s="42"/>
      <c r="D1819" s="12"/>
      <c r="E1819" s="12"/>
      <c r="F1819" s="12"/>
      <c r="G1819" s="12"/>
      <c r="H1819" s="12"/>
      <c r="I1819" s="12"/>
      <c r="J1819" s="12"/>
      <c r="K1819" s="12"/>
      <c r="L1819" s="12"/>
      <c r="M1819" s="49"/>
      <c r="N1819" s="49"/>
      <c r="O1819" s="12"/>
      <c r="P1819" s="12"/>
      <c r="Q1819" s="12"/>
      <c r="R1819" s="12"/>
      <c r="S1819" s="12"/>
      <c r="T1819" s="12"/>
    </row>
    <row r="1820" spans="1:20" s="1" customFormat="1" x14ac:dyDescent="0.4">
      <c r="A1820" s="12"/>
      <c r="B1820" s="12"/>
      <c r="C1820" s="42"/>
      <c r="D1820" s="12"/>
      <c r="E1820" s="12"/>
      <c r="F1820" s="12"/>
      <c r="G1820" s="12"/>
      <c r="H1820" s="12"/>
      <c r="I1820" s="12"/>
      <c r="J1820" s="12"/>
      <c r="K1820" s="12"/>
      <c r="L1820" s="12"/>
      <c r="M1820" s="49"/>
      <c r="N1820" s="49"/>
      <c r="O1820" s="12"/>
      <c r="P1820" s="12"/>
      <c r="Q1820" s="12"/>
      <c r="R1820" s="12"/>
      <c r="S1820" s="12"/>
      <c r="T1820" s="12"/>
    </row>
    <row r="1821" spans="1:20" s="1" customFormat="1" x14ac:dyDescent="0.4">
      <c r="A1821" s="12"/>
      <c r="B1821" s="12"/>
      <c r="C1821" s="42"/>
      <c r="D1821" s="12"/>
      <c r="E1821" s="12"/>
      <c r="F1821" s="12"/>
      <c r="G1821" s="12"/>
      <c r="H1821" s="12"/>
      <c r="I1821" s="12"/>
      <c r="J1821" s="12"/>
      <c r="K1821" s="12"/>
      <c r="L1821" s="12"/>
      <c r="M1821" s="49"/>
      <c r="N1821" s="49"/>
      <c r="O1821" s="12"/>
      <c r="P1821" s="12"/>
      <c r="Q1821" s="12"/>
      <c r="R1821" s="12"/>
      <c r="S1821" s="12"/>
      <c r="T1821" s="12"/>
    </row>
    <row r="1822" spans="1:20" s="1" customFormat="1" x14ac:dyDescent="0.4">
      <c r="A1822" s="12"/>
      <c r="B1822" s="12"/>
      <c r="C1822" s="42"/>
      <c r="D1822" s="12"/>
      <c r="E1822" s="12"/>
      <c r="F1822" s="12"/>
      <c r="G1822" s="12"/>
      <c r="H1822" s="12"/>
      <c r="I1822" s="12"/>
      <c r="J1822" s="12"/>
      <c r="K1822" s="12"/>
      <c r="L1822" s="12"/>
      <c r="M1822" s="49"/>
      <c r="N1822" s="49"/>
      <c r="O1822" s="12"/>
      <c r="P1822" s="12"/>
      <c r="Q1822" s="12"/>
      <c r="R1822" s="12"/>
      <c r="S1822" s="12"/>
      <c r="T1822" s="12"/>
    </row>
    <row r="1823" spans="1:20" s="1" customFormat="1" x14ac:dyDescent="0.4">
      <c r="A1823" s="12"/>
      <c r="B1823" s="12"/>
      <c r="C1823" s="42"/>
      <c r="D1823" s="12"/>
      <c r="E1823" s="12"/>
      <c r="F1823" s="12"/>
      <c r="G1823" s="12"/>
      <c r="H1823" s="12"/>
      <c r="I1823" s="12"/>
      <c r="J1823" s="12"/>
      <c r="K1823" s="12"/>
      <c r="L1823" s="12"/>
      <c r="M1823" s="49"/>
      <c r="N1823" s="49"/>
      <c r="O1823" s="12"/>
      <c r="P1823" s="12"/>
      <c r="Q1823" s="12"/>
      <c r="R1823" s="12"/>
      <c r="S1823" s="12"/>
      <c r="T1823" s="12"/>
    </row>
    <row r="1824" spans="1:20" s="1" customFormat="1" x14ac:dyDescent="0.4">
      <c r="A1824" s="12"/>
      <c r="B1824" s="12"/>
      <c r="C1824" s="42"/>
      <c r="D1824" s="12"/>
      <c r="E1824" s="12"/>
      <c r="F1824" s="12"/>
      <c r="G1824" s="12"/>
      <c r="H1824" s="12"/>
      <c r="I1824" s="12"/>
      <c r="J1824" s="12"/>
      <c r="K1824" s="12"/>
      <c r="L1824" s="12"/>
      <c r="M1824" s="49"/>
      <c r="N1824" s="49"/>
      <c r="O1824" s="12"/>
      <c r="P1824" s="12"/>
      <c r="Q1824" s="12"/>
      <c r="R1824" s="12"/>
      <c r="S1824" s="12"/>
      <c r="T1824" s="12"/>
    </row>
    <row r="1825" spans="1:20" s="1" customFormat="1" x14ac:dyDescent="0.4">
      <c r="A1825" s="12"/>
      <c r="B1825" s="12"/>
      <c r="C1825" s="42"/>
      <c r="D1825" s="12"/>
      <c r="E1825" s="12"/>
      <c r="F1825" s="12"/>
      <c r="G1825" s="12"/>
      <c r="H1825" s="12"/>
      <c r="I1825" s="12"/>
      <c r="J1825" s="12"/>
      <c r="K1825" s="12"/>
      <c r="L1825" s="12"/>
      <c r="M1825" s="49"/>
      <c r="N1825" s="49"/>
      <c r="O1825" s="12"/>
      <c r="P1825" s="12"/>
      <c r="Q1825" s="12"/>
      <c r="R1825" s="12"/>
      <c r="S1825" s="12"/>
      <c r="T1825" s="12"/>
    </row>
    <row r="1826" spans="1:20" s="1" customFormat="1" x14ac:dyDescent="0.4">
      <c r="A1826" s="12"/>
      <c r="B1826" s="12"/>
      <c r="C1826" s="42"/>
      <c r="D1826" s="12"/>
      <c r="E1826" s="12"/>
      <c r="F1826" s="12"/>
      <c r="G1826" s="12"/>
      <c r="H1826" s="12"/>
      <c r="I1826" s="12"/>
      <c r="J1826" s="12"/>
      <c r="K1826" s="12"/>
      <c r="L1826" s="12"/>
      <c r="M1826" s="49"/>
      <c r="N1826" s="49"/>
      <c r="O1826" s="12"/>
      <c r="P1826" s="12"/>
      <c r="Q1826" s="12"/>
      <c r="R1826" s="12"/>
      <c r="S1826" s="12"/>
      <c r="T1826" s="12"/>
    </row>
    <row r="1827" spans="1:20" s="1" customFormat="1" x14ac:dyDescent="0.4">
      <c r="A1827" s="12"/>
      <c r="B1827" s="12"/>
      <c r="C1827" s="42"/>
      <c r="D1827" s="12"/>
      <c r="E1827" s="12"/>
      <c r="F1827" s="12"/>
      <c r="G1827" s="12"/>
      <c r="H1827" s="12"/>
      <c r="I1827" s="12"/>
      <c r="J1827" s="12"/>
      <c r="K1827" s="12"/>
      <c r="L1827" s="12"/>
      <c r="M1827" s="49"/>
      <c r="N1827" s="49"/>
      <c r="O1827" s="12"/>
      <c r="P1827" s="12"/>
      <c r="Q1827" s="12"/>
      <c r="R1827" s="12"/>
      <c r="S1827" s="12"/>
      <c r="T1827" s="12"/>
    </row>
    <row r="1828" spans="1:20" s="1" customFormat="1" x14ac:dyDescent="0.4">
      <c r="A1828" s="12"/>
      <c r="B1828" s="12"/>
      <c r="C1828" s="42"/>
      <c r="D1828" s="12"/>
      <c r="E1828" s="12"/>
      <c r="F1828" s="12"/>
      <c r="G1828" s="12"/>
      <c r="H1828" s="12"/>
      <c r="I1828" s="12"/>
      <c r="J1828" s="12"/>
      <c r="K1828" s="12"/>
      <c r="L1828" s="12"/>
      <c r="M1828" s="49"/>
      <c r="N1828" s="49"/>
      <c r="O1828" s="12"/>
      <c r="P1828" s="12"/>
      <c r="Q1828" s="12"/>
      <c r="R1828" s="12"/>
      <c r="S1828" s="12"/>
      <c r="T1828" s="12"/>
    </row>
    <row r="1829" spans="1:20" s="1" customFormat="1" x14ac:dyDescent="0.4">
      <c r="A1829" s="12"/>
      <c r="B1829" s="12"/>
      <c r="C1829" s="42"/>
      <c r="D1829" s="12"/>
      <c r="E1829" s="12"/>
      <c r="F1829" s="12"/>
      <c r="G1829" s="12"/>
      <c r="H1829" s="12"/>
      <c r="I1829" s="12"/>
      <c r="J1829" s="12"/>
      <c r="K1829" s="12"/>
      <c r="L1829" s="12"/>
      <c r="M1829" s="49"/>
      <c r="N1829" s="49"/>
      <c r="O1829" s="12"/>
      <c r="P1829" s="12"/>
      <c r="Q1829" s="12"/>
      <c r="R1829" s="12"/>
      <c r="S1829" s="12"/>
      <c r="T1829" s="12"/>
    </row>
    <row r="1830" spans="1:20" s="1" customFormat="1" x14ac:dyDescent="0.4">
      <c r="A1830" s="12"/>
      <c r="B1830" s="12"/>
      <c r="C1830" s="42"/>
      <c r="D1830" s="12"/>
      <c r="E1830" s="12"/>
      <c r="F1830" s="12"/>
      <c r="G1830" s="12"/>
      <c r="H1830" s="12"/>
      <c r="I1830" s="12"/>
      <c r="J1830" s="12"/>
      <c r="K1830" s="12"/>
      <c r="L1830" s="12"/>
      <c r="M1830" s="49"/>
      <c r="N1830" s="49"/>
      <c r="O1830" s="12"/>
      <c r="P1830" s="12"/>
      <c r="Q1830" s="12"/>
      <c r="R1830" s="12"/>
      <c r="S1830" s="12"/>
      <c r="T1830" s="12"/>
    </row>
    <row r="1831" spans="1:20" s="1" customFormat="1" x14ac:dyDescent="0.4">
      <c r="A1831" s="12"/>
      <c r="B1831" s="12"/>
      <c r="C1831" s="42"/>
      <c r="D1831" s="12"/>
      <c r="E1831" s="12"/>
      <c r="F1831" s="12"/>
      <c r="G1831" s="12"/>
      <c r="H1831" s="12"/>
      <c r="I1831" s="12"/>
      <c r="J1831" s="12"/>
      <c r="K1831" s="12"/>
      <c r="L1831" s="12"/>
      <c r="M1831" s="49"/>
      <c r="N1831" s="49"/>
      <c r="O1831" s="12"/>
      <c r="P1831" s="12"/>
      <c r="Q1831" s="12"/>
      <c r="R1831" s="12"/>
      <c r="S1831" s="12"/>
      <c r="T1831" s="12"/>
    </row>
    <row r="1832" spans="1:20" s="1" customFormat="1" x14ac:dyDescent="0.4">
      <c r="A1832" s="12"/>
      <c r="B1832" s="12"/>
      <c r="C1832" s="42"/>
      <c r="D1832" s="12"/>
      <c r="E1832" s="12"/>
      <c r="F1832" s="12"/>
      <c r="G1832" s="12"/>
      <c r="H1832" s="12"/>
      <c r="I1832" s="12"/>
      <c r="J1832" s="12"/>
      <c r="K1832" s="12"/>
      <c r="L1832" s="12"/>
      <c r="M1832" s="49"/>
      <c r="N1832" s="49"/>
      <c r="O1832" s="12"/>
      <c r="P1832" s="12"/>
      <c r="Q1832" s="12"/>
      <c r="R1832" s="12"/>
      <c r="S1832" s="12"/>
      <c r="T1832" s="12"/>
    </row>
    <row r="1833" spans="1:20" s="1" customFormat="1" x14ac:dyDescent="0.4">
      <c r="A1833" s="12"/>
      <c r="B1833" s="12"/>
      <c r="C1833" s="42"/>
      <c r="D1833" s="12"/>
      <c r="E1833" s="12"/>
      <c r="F1833" s="12"/>
      <c r="G1833" s="12"/>
      <c r="H1833" s="12"/>
      <c r="I1833" s="12"/>
      <c r="J1833" s="12"/>
      <c r="K1833" s="12"/>
      <c r="L1833" s="12"/>
      <c r="M1833" s="49"/>
      <c r="N1833" s="49"/>
      <c r="O1833" s="12"/>
      <c r="P1833" s="12"/>
      <c r="Q1833" s="12"/>
      <c r="R1833" s="12"/>
      <c r="S1833" s="12"/>
      <c r="T1833" s="12"/>
    </row>
    <row r="1834" spans="1:20" s="1" customFormat="1" x14ac:dyDescent="0.4">
      <c r="A1834" s="12"/>
      <c r="B1834" s="12"/>
      <c r="C1834" s="42"/>
      <c r="D1834" s="12"/>
      <c r="E1834" s="12"/>
      <c r="F1834" s="12"/>
      <c r="G1834" s="12"/>
      <c r="H1834" s="12"/>
      <c r="I1834" s="12"/>
      <c r="J1834" s="12"/>
      <c r="K1834" s="12"/>
      <c r="L1834" s="12"/>
      <c r="M1834" s="49"/>
      <c r="N1834" s="49"/>
      <c r="O1834" s="12"/>
      <c r="P1834" s="12"/>
      <c r="Q1834" s="12"/>
      <c r="R1834" s="12"/>
      <c r="S1834" s="12"/>
      <c r="T1834" s="12"/>
    </row>
    <row r="1835" spans="1:20" s="1" customFormat="1" x14ac:dyDescent="0.4">
      <c r="A1835" s="12"/>
      <c r="B1835" s="12"/>
      <c r="C1835" s="42"/>
      <c r="D1835" s="12"/>
      <c r="E1835" s="12"/>
      <c r="F1835" s="12"/>
      <c r="G1835" s="12"/>
      <c r="H1835" s="12"/>
      <c r="I1835" s="12"/>
      <c r="J1835" s="12"/>
      <c r="K1835" s="12"/>
      <c r="L1835" s="12"/>
      <c r="M1835" s="49"/>
      <c r="N1835" s="49"/>
      <c r="O1835" s="12"/>
      <c r="P1835" s="12"/>
      <c r="Q1835" s="12"/>
      <c r="R1835" s="12"/>
      <c r="S1835" s="12"/>
      <c r="T1835" s="12"/>
    </row>
    <row r="1836" spans="1:20" s="1" customFormat="1" x14ac:dyDescent="0.4">
      <c r="A1836" s="12"/>
      <c r="B1836" s="12"/>
      <c r="C1836" s="42"/>
      <c r="D1836" s="12"/>
      <c r="E1836" s="12"/>
      <c r="F1836" s="12"/>
      <c r="G1836" s="12"/>
      <c r="H1836" s="12"/>
      <c r="I1836" s="12"/>
      <c r="J1836" s="12"/>
      <c r="K1836" s="12"/>
      <c r="L1836" s="12"/>
      <c r="M1836" s="49"/>
      <c r="N1836" s="49"/>
      <c r="O1836" s="12"/>
      <c r="P1836" s="12"/>
      <c r="Q1836" s="12"/>
      <c r="R1836" s="12"/>
      <c r="S1836" s="12"/>
      <c r="T1836" s="12"/>
    </row>
    <row r="1837" spans="1:20" s="1" customFormat="1" x14ac:dyDescent="0.4">
      <c r="A1837" s="12"/>
      <c r="B1837" s="12"/>
      <c r="C1837" s="42"/>
      <c r="D1837" s="12"/>
      <c r="E1837" s="12"/>
      <c r="F1837" s="12"/>
      <c r="G1837" s="12"/>
      <c r="H1837" s="12"/>
      <c r="I1837" s="12"/>
      <c r="J1837" s="12"/>
      <c r="K1837" s="12"/>
      <c r="L1837" s="12"/>
      <c r="M1837" s="49"/>
      <c r="N1837" s="49"/>
      <c r="O1837" s="12"/>
      <c r="P1837" s="12"/>
      <c r="Q1837" s="12"/>
      <c r="R1837" s="12"/>
      <c r="S1837" s="12"/>
      <c r="T1837" s="12"/>
    </row>
    <row r="1838" spans="1:20" s="1" customFormat="1" x14ac:dyDescent="0.4">
      <c r="A1838" s="12"/>
      <c r="B1838" s="12"/>
      <c r="C1838" s="42"/>
      <c r="D1838" s="12"/>
      <c r="E1838" s="12"/>
      <c r="F1838" s="12"/>
      <c r="G1838" s="12"/>
      <c r="H1838" s="12"/>
      <c r="I1838" s="12"/>
      <c r="J1838" s="12"/>
      <c r="K1838" s="12"/>
      <c r="L1838" s="12"/>
      <c r="M1838" s="49"/>
      <c r="N1838" s="49"/>
      <c r="O1838" s="12"/>
      <c r="P1838" s="12"/>
      <c r="Q1838" s="12"/>
      <c r="R1838" s="12"/>
      <c r="S1838" s="12"/>
      <c r="T1838" s="12"/>
    </row>
    <row r="1839" spans="1:20" s="1" customFormat="1" x14ac:dyDescent="0.4">
      <c r="A1839" s="12"/>
      <c r="B1839" s="12"/>
      <c r="C1839" s="42"/>
      <c r="D1839" s="12"/>
      <c r="E1839" s="12"/>
      <c r="F1839" s="12"/>
      <c r="G1839" s="12"/>
      <c r="H1839" s="12"/>
      <c r="I1839" s="12"/>
      <c r="J1839" s="12"/>
      <c r="K1839" s="12"/>
      <c r="L1839" s="12"/>
      <c r="M1839" s="49"/>
      <c r="N1839" s="49"/>
      <c r="O1839" s="12"/>
      <c r="P1839" s="12"/>
      <c r="Q1839" s="12"/>
      <c r="R1839" s="12"/>
      <c r="S1839" s="12"/>
      <c r="T1839" s="12"/>
    </row>
    <row r="1840" spans="1:20" s="1" customFormat="1" x14ac:dyDescent="0.4">
      <c r="A1840" s="12"/>
      <c r="B1840" s="12"/>
      <c r="C1840" s="42"/>
      <c r="D1840" s="12"/>
      <c r="E1840" s="12"/>
      <c r="F1840" s="12"/>
      <c r="G1840" s="12"/>
      <c r="H1840" s="12"/>
      <c r="I1840" s="12"/>
      <c r="J1840" s="12"/>
      <c r="K1840" s="12"/>
      <c r="L1840" s="12"/>
      <c r="M1840" s="49"/>
      <c r="N1840" s="49"/>
      <c r="O1840" s="12"/>
      <c r="P1840" s="12"/>
      <c r="Q1840" s="12"/>
      <c r="R1840" s="12"/>
      <c r="S1840" s="12"/>
      <c r="T1840" s="12"/>
    </row>
    <row r="1841" spans="1:20" s="1" customFormat="1" x14ac:dyDescent="0.4">
      <c r="A1841" s="12"/>
      <c r="B1841" s="12"/>
      <c r="C1841" s="42"/>
      <c r="D1841" s="12"/>
      <c r="E1841" s="12"/>
      <c r="F1841" s="12"/>
      <c r="G1841" s="12"/>
      <c r="H1841" s="12"/>
      <c r="I1841" s="12"/>
      <c r="J1841" s="12"/>
      <c r="K1841" s="12"/>
      <c r="L1841" s="12"/>
      <c r="M1841" s="49"/>
      <c r="N1841" s="49"/>
      <c r="O1841" s="12"/>
      <c r="P1841" s="12"/>
      <c r="Q1841" s="12"/>
      <c r="R1841" s="12"/>
      <c r="S1841" s="12"/>
      <c r="T1841" s="12"/>
    </row>
    <row r="1842" spans="1:20" s="1" customFormat="1" x14ac:dyDescent="0.4">
      <c r="A1842" s="12"/>
      <c r="B1842" s="12"/>
      <c r="C1842" s="42"/>
      <c r="D1842" s="12"/>
      <c r="E1842" s="12"/>
      <c r="F1842" s="12"/>
      <c r="G1842" s="12"/>
      <c r="H1842" s="12"/>
      <c r="I1842" s="12"/>
      <c r="J1842" s="12"/>
      <c r="K1842" s="12"/>
      <c r="L1842" s="12"/>
      <c r="M1842" s="49"/>
      <c r="N1842" s="49"/>
      <c r="O1842" s="12"/>
      <c r="P1842" s="12"/>
      <c r="Q1842" s="12"/>
      <c r="R1842" s="12"/>
      <c r="S1842" s="12"/>
      <c r="T1842" s="12"/>
    </row>
    <row r="1843" spans="1:20" s="1" customFormat="1" x14ac:dyDescent="0.4">
      <c r="A1843" s="12"/>
      <c r="B1843" s="12"/>
      <c r="C1843" s="42"/>
      <c r="D1843" s="12"/>
      <c r="E1843" s="12"/>
      <c r="F1843" s="12"/>
      <c r="G1843" s="12"/>
      <c r="H1843" s="12"/>
      <c r="I1843" s="12"/>
      <c r="J1843" s="12"/>
      <c r="K1843" s="12"/>
      <c r="L1843" s="12"/>
      <c r="M1843" s="49"/>
      <c r="N1843" s="49"/>
      <c r="O1843" s="12"/>
      <c r="P1843" s="12"/>
      <c r="Q1843" s="12"/>
      <c r="R1843" s="12"/>
      <c r="S1843" s="12"/>
      <c r="T1843" s="12"/>
    </row>
    <row r="1844" spans="1:20" s="1" customFormat="1" x14ac:dyDescent="0.4">
      <c r="A1844" s="12"/>
      <c r="B1844" s="12"/>
      <c r="C1844" s="42"/>
      <c r="D1844" s="12"/>
      <c r="E1844" s="12"/>
      <c r="F1844" s="12"/>
      <c r="G1844" s="12"/>
      <c r="H1844" s="12"/>
      <c r="I1844" s="12"/>
      <c r="J1844" s="12"/>
      <c r="K1844" s="12"/>
      <c r="L1844" s="12"/>
      <c r="M1844" s="49"/>
      <c r="N1844" s="49"/>
      <c r="O1844" s="12"/>
      <c r="P1844" s="12"/>
      <c r="Q1844" s="12"/>
      <c r="R1844" s="12"/>
      <c r="S1844" s="12"/>
      <c r="T1844" s="12"/>
    </row>
    <row r="1845" spans="1:20" s="1" customFormat="1" x14ac:dyDescent="0.4">
      <c r="A1845" s="12"/>
      <c r="B1845" s="12"/>
      <c r="C1845" s="42"/>
      <c r="D1845" s="12"/>
      <c r="E1845" s="12"/>
      <c r="F1845" s="12"/>
      <c r="G1845" s="12"/>
      <c r="H1845" s="12"/>
      <c r="I1845" s="12"/>
      <c r="J1845" s="12"/>
      <c r="K1845" s="12"/>
      <c r="L1845" s="12"/>
      <c r="M1845" s="49"/>
      <c r="N1845" s="49"/>
      <c r="O1845" s="12"/>
      <c r="P1845" s="12"/>
      <c r="Q1845" s="12"/>
      <c r="R1845" s="12"/>
      <c r="S1845" s="12"/>
      <c r="T1845" s="12"/>
    </row>
    <row r="1846" spans="1:20" s="1" customFormat="1" x14ac:dyDescent="0.4">
      <c r="A1846" s="12"/>
      <c r="B1846" s="12"/>
      <c r="C1846" s="42"/>
      <c r="D1846" s="12"/>
      <c r="E1846" s="12"/>
      <c r="F1846" s="12"/>
      <c r="G1846" s="12"/>
      <c r="H1846" s="12"/>
      <c r="I1846" s="12"/>
      <c r="J1846" s="12"/>
      <c r="K1846" s="12"/>
      <c r="L1846" s="12"/>
      <c r="M1846" s="49"/>
      <c r="N1846" s="49"/>
      <c r="O1846" s="12"/>
      <c r="P1846" s="12"/>
      <c r="Q1846" s="12"/>
      <c r="R1846" s="12"/>
      <c r="S1846" s="12"/>
      <c r="T1846" s="12"/>
    </row>
    <row r="1847" spans="1:20" s="1" customFormat="1" x14ac:dyDescent="0.4">
      <c r="A1847" s="12"/>
      <c r="B1847" s="12"/>
      <c r="C1847" s="42"/>
      <c r="D1847" s="12"/>
      <c r="E1847" s="12"/>
      <c r="F1847" s="12"/>
      <c r="G1847" s="12"/>
      <c r="H1847" s="12"/>
      <c r="I1847" s="12"/>
      <c r="J1847" s="12"/>
      <c r="K1847" s="12"/>
      <c r="L1847" s="12"/>
      <c r="M1847" s="49"/>
      <c r="N1847" s="49"/>
      <c r="O1847" s="12"/>
      <c r="P1847" s="12"/>
      <c r="Q1847" s="12"/>
      <c r="R1847" s="12"/>
      <c r="S1847" s="12"/>
      <c r="T1847" s="12"/>
    </row>
    <row r="1848" spans="1:20" s="1" customFormat="1" x14ac:dyDescent="0.4">
      <c r="A1848" s="12"/>
      <c r="B1848" s="12"/>
      <c r="C1848" s="42"/>
      <c r="D1848" s="12"/>
      <c r="E1848" s="12"/>
      <c r="F1848" s="12"/>
      <c r="G1848" s="12"/>
      <c r="H1848" s="12"/>
      <c r="I1848" s="12"/>
      <c r="J1848" s="12"/>
      <c r="K1848" s="12"/>
      <c r="L1848" s="12"/>
      <c r="M1848" s="49"/>
      <c r="N1848" s="49"/>
      <c r="O1848" s="12"/>
      <c r="P1848" s="12"/>
      <c r="Q1848" s="12"/>
      <c r="R1848" s="12"/>
      <c r="S1848" s="12"/>
      <c r="T1848" s="12"/>
    </row>
    <row r="1849" spans="1:20" s="1" customFormat="1" x14ac:dyDescent="0.4">
      <c r="A1849" s="12"/>
      <c r="B1849" s="12"/>
      <c r="C1849" s="42"/>
      <c r="D1849" s="12"/>
      <c r="E1849" s="12"/>
      <c r="F1849" s="12"/>
      <c r="G1849" s="12"/>
      <c r="H1849" s="12"/>
      <c r="I1849" s="12"/>
      <c r="J1849" s="12"/>
      <c r="K1849" s="12"/>
      <c r="L1849" s="12"/>
      <c r="M1849" s="49"/>
      <c r="N1849" s="49"/>
      <c r="O1849" s="12"/>
      <c r="P1849" s="12"/>
      <c r="Q1849" s="12"/>
      <c r="R1849" s="12"/>
      <c r="S1849" s="12"/>
      <c r="T1849" s="12"/>
    </row>
    <row r="1850" spans="1:20" s="1" customFormat="1" x14ac:dyDescent="0.4">
      <c r="A1850" s="12"/>
      <c r="B1850" s="12"/>
      <c r="C1850" s="42"/>
      <c r="D1850" s="12"/>
      <c r="E1850" s="12"/>
      <c r="F1850" s="12"/>
      <c r="G1850" s="12"/>
      <c r="H1850" s="12"/>
      <c r="I1850" s="12"/>
      <c r="J1850" s="12"/>
      <c r="K1850" s="12"/>
      <c r="L1850" s="12"/>
      <c r="M1850" s="49"/>
      <c r="N1850" s="49"/>
      <c r="O1850" s="12"/>
      <c r="P1850" s="12"/>
      <c r="Q1850" s="12"/>
      <c r="R1850" s="12"/>
      <c r="S1850" s="12"/>
      <c r="T1850" s="12"/>
    </row>
    <row r="1851" spans="1:20" s="1" customFormat="1" x14ac:dyDescent="0.4">
      <c r="A1851" s="12"/>
      <c r="B1851" s="12"/>
      <c r="C1851" s="42"/>
      <c r="D1851" s="12"/>
      <c r="E1851" s="12"/>
      <c r="F1851" s="12"/>
      <c r="G1851" s="12"/>
      <c r="H1851" s="12"/>
      <c r="I1851" s="12"/>
      <c r="J1851" s="12"/>
      <c r="K1851" s="12"/>
      <c r="L1851" s="12"/>
      <c r="M1851" s="49"/>
      <c r="N1851" s="49"/>
      <c r="O1851" s="12"/>
      <c r="P1851" s="12"/>
      <c r="Q1851" s="12"/>
      <c r="R1851" s="12"/>
      <c r="S1851" s="12"/>
      <c r="T1851" s="12"/>
    </row>
    <row r="1852" spans="1:20" s="1" customFormat="1" x14ac:dyDescent="0.4">
      <c r="A1852" s="12"/>
      <c r="B1852" s="12"/>
      <c r="C1852" s="42"/>
      <c r="D1852" s="12"/>
      <c r="E1852" s="12"/>
      <c r="F1852" s="12"/>
      <c r="G1852" s="12"/>
      <c r="H1852" s="12"/>
      <c r="I1852" s="12"/>
      <c r="J1852" s="12"/>
      <c r="K1852" s="12"/>
      <c r="L1852" s="12"/>
      <c r="M1852" s="49"/>
      <c r="N1852" s="49"/>
      <c r="O1852" s="12"/>
      <c r="P1852" s="12"/>
      <c r="Q1852" s="12"/>
      <c r="R1852" s="12"/>
      <c r="S1852" s="12"/>
      <c r="T1852" s="12"/>
    </row>
    <row r="1853" spans="1:20" s="1" customFormat="1" x14ac:dyDescent="0.4">
      <c r="A1853" s="12"/>
      <c r="B1853" s="12"/>
      <c r="C1853" s="42"/>
      <c r="D1853" s="12"/>
      <c r="E1853" s="12"/>
      <c r="F1853" s="12"/>
      <c r="G1853" s="12"/>
      <c r="H1853" s="12"/>
      <c r="I1853" s="12"/>
      <c r="J1853" s="12"/>
      <c r="K1853" s="12"/>
      <c r="L1853" s="12"/>
      <c r="M1853" s="49"/>
      <c r="N1853" s="49"/>
      <c r="O1853" s="12"/>
      <c r="P1853" s="12"/>
      <c r="Q1853" s="12"/>
      <c r="R1853" s="12"/>
      <c r="S1853" s="12"/>
      <c r="T1853" s="12"/>
    </row>
    <row r="1854" spans="1:20" s="1" customFormat="1" x14ac:dyDescent="0.4">
      <c r="A1854" s="12"/>
      <c r="B1854" s="12"/>
      <c r="C1854" s="42"/>
      <c r="D1854" s="12"/>
      <c r="E1854" s="12"/>
      <c r="F1854" s="12"/>
      <c r="G1854" s="12"/>
      <c r="H1854" s="12"/>
      <c r="I1854" s="12"/>
      <c r="J1854" s="12"/>
      <c r="K1854" s="12"/>
      <c r="L1854" s="12"/>
      <c r="M1854" s="49"/>
      <c r="N1854" s="49"/>
      <c r="O1854" s="12"/>
      <c r="P1854" s="12"/>
      <c r="Q1854" s="12"/>
      <c r="R1854" s="12"/>
      <c r="S1854" s="12"/>
      <c r="T1854" s="12"/>
    </row>
    <row r="1855" spans="1:20" s="1" customFormat="1" x14ac:dyDescent="0.4">
      <c r="A1855" s="12"/>
      <c r="B1855" s="12"/>
      <c r="C1855" s="42"/>
      <c r="D1855" s="12"/>
      <c r="E1855" s="12"/>
      <c r="F1855" s="12"/>
      <c r="G1855" s="12"/>
      <c r="H1855" s="12"/>
      <c r="I1855" s="12"/>
      <c r="J1855" s="12"/>
      <c r="K1855" s="12"/>
      <c r="L1855" s="12"/>
      <c r="M1855" s="49"/>
      <c r="N1855" s="49"/>
      <c r="O1855" s="12"/>
      <c r="P1855" s="12"/>
      <c r="Q1855" s="12"/>
      <c r="R1855" s="12"/>
      <c r="S1855" s="12"/>
      <c r="T1855" s="12"/>
    </row>
    <row r="1856" spans="1:20" s="1" customFormat="1" x14ac:dyDescent="0.4">
      <c r="A1856" s="12"/>
      <c r="B1856" s="12"/>
      <c r="C1856" s="42"/>
      <c r="D1856" s="12"/>
      <c r="E1856" s="12"/>
      <c r="F1856" s="12"/>
      <c r="G1856" s="12"/>
      <c r="H1856" s="12"/>
      <c r="I1856" s="12"/>
      <c r="J1856" s="12"/>
      <c r="K1856" s="12"/>
      <c r="L1856" s="12"/>
      <c r="M1856" s="49"/>
      <c r="N1856" s="49"/>
      <c r="O1856" s="12"/>
      <c r="P1856" s="12"/>
      <c r="Q1856" s="12"/>
      <c r="R1856" s="12"/>
      <c r="S1856" s="12"/>
      <c r="T1856" s="12"/>
    </row>
    <row r="1857" spans="1:20" s="1" customFormat="1" x14ac:dyDescent="0.4">
      <c r="A1857" s="12"/>
      <c r="B1857" s="12"/>
      <c r="C1857" s="42"/>
      <c r="D1857" s="12"/>
      <c r="E1857" s="12"/>
      <c r="F1857" s="12"/>
      <c r="G1857" s="12"/>
      <c r="H1857" s="12"/>
      <c r="I1857" s="12"/>
      <c r="J1857" s="12"/>
      <c r="K1857" s="12"/>
      <c r="L1857" s="12"/>
      <c r="M1857" s="49"/>
      <c r="N1857" s="49"/>
      <c r="O1857" s="12"/>
      <c r="P1857" s="12"/>
      <c r="Q1857" s="12"/>
      <c r="R1857" s="12"/>
      <c r="S1857" s="12"/>
      <c r="T1857" s="12"/>
    </row>
    <row r="1858" spans="1:20" s="1" customFormat="1" x14ac:dyDescent="0.4">
      <c r="A1858" s="12"/>
      <c r="B1858" s="12"/>
      <c r="C1858" s="42"/>
      <c r="D1858" s="12"/>
      <c r="E1858" s="12"/>
      <c r="F1858" s="12"/>
      <c r="G1858" s="12"/>
      <c r="H1858" s="12"/>
      <c r="I1858" s="12"/>
      <c r="J1858" s="12"/>
      <c r="K1858" s="12"/>
      <c r="L1858" s="12"/>
      <c r="M1858" s="49"/>
      <c r="N1858" s="49"/>
      <c r="O1858" s="12"/>
      <c r="P1858" s="12"/>
      <c r="Q1858" s="12"/>
      <c r="R1858" s="12"/>
      <c r="S1858" s="12"/>
      <c r="T1858" s="12"/>
    </row>
    <row r="1859" spans="1:20" s="1" customFormat="1" x14ac:dyDescent="0.4">
      <c r="A1859" s="12"/>
      <c r="B1859" s="12"/>
      <c r="C1859" s="42"/>
      <c r="D1859" s="12"/>
      <c r="E1859" s="12"/>
      <c r="F1859" s="12"/>
      <c r="G1859" s="12"/>
      <c r="H1859" s="12"/>
      <c r="I1859" s="12"/>
      <c r="J1859" s="12"/>
      <c r="K1859" s="12"/>
      <c r="L1859" s="12"/>
      <c r="M1859" s="49"/>
      <c r="N1859" s="49"/>
      <c r="O1859" s="12"/>
      <c r="P1859" s="12"/>
      <c r="Q1859" s="12"/>
      <c r="R1859" s="12"/>
      <c r="S1859" s="12"/>
      <c r="T1859" s="12"/>
    </row>
    <row r="1860" spans="1:20" s="1" customFormat="1" x14ac:dyDescent="0.4">
      <c r="A1860" s="12"/>
      <c r="B1860" s="12"/>
      <c r="C1860" s="42"/>
      <c r="D1860" s="12"/>
      <c r="E1860" s="12"/>
      <c r="F1860" s="12"/>
      <c r="G1860" s="12"/>
      <c r="H1860" s="12"/>
      <c r="I1860" s="12"/>
      <c r="J1860" s="12"/>
      <c r="K1860" s="12"/>
      <c r="L1860" s="12"/>
      <c r="M1860" s="49"/>
      <c r="N1860" s="49"/>
      <c r="O1860" s="12"/>
      <c r="P1860" s="12"/>
      <c r="Q1860" s="12"/>
      <c r="R1860" s="12"/>
      <c r="S1860" s="12"/>
      <c r="T1860" s="12"/>
    </row>
    <row r="1861" spans="1:20" s="1" customFormat="1" x14ac:dyDescent="0.4">
      <c r="A1861" s="12"/>
      <c r="B1861" s="12"/>
      <c r="C1861" s="42"/>
      <c r="D1861" s="12"/>
      <c r="E1861" s="12"/>
      <c r="F1861" s="12"/>
      <c r="G1861" s="12"/>
      <c r="H1861" s="12"/>
      <c r="I1861" s="12"/>
      <c r="J1861" s="12"/>
      <c r="K1861" s="12"/>
      <c r="L1861" s="12"/>
      <c r="M1861" s="49"/>
      <c r="N1861" s="49"/>
      <c r="O1861" s="12"/>
      <c r="P1861" s="12"/>
      <c r="Q1861" s="12"/>
      <c r="R1861" s="12"/>
      <c r="S1861" s="12"/>
      <c r="T1861" s="12"/>
    </row>
    <row r="1862" spans="1:20" s="1" customFormat="1" x14ac:dyDescent="0.4">
      <c r="A1862" s="12"/>
      <c r="B1862" s="12"/>
      <c r="C1862" s="42"/>
      <c r="D1862" s="12"/>
      <c r="E1862" s="12"/>
      <c r="F1862" s="12"/>
      <c r="G1862" s="12"/>
      <c r="H1862" s="12"/>
      <c r="I1862" s="12"/>
      <c r="J1862" s="12"/>
      <c r="K1862" s="12"/>
      <c r="L1862" s="12"/>
      <c r="M1862" s="49"/>
      <c r="N1862" s="49"/>
      <c r="O1862" s="12"/>
      <c r="P1862" s="12"/>
      <c r="Q1862" s="12"/>
      <c r="R1862" s="12"/>
      <c r="S1862" s="12"/>
      <c r="T1862" s="12"/>
    </row>
    <row r="1863" spans="1:20" s="1" customFormat="1" x14ac:dyDescent="0.4">
      <c r="A1863" s="12"/>
      <c r="B1863" s="12"/>
      <c r="C1863" s="42"/>
      <c r="D1863" s="12"/>
      <c r="E1863" s="12"/>
      <c r="F1863" s="12"/>
      <c r="G1863" s="12"/>
      <c r="H1863" s="12"/>
      <c r="I1863" s="12"/>
      <c r="J1863" s="12"/>
      <c r="K1863" s="12"/>
      <c r="L1863" s="12"/>
      <c r="M1863" s="49"/>
      <c r="N1863" s="49"/>
      <c r="O1863" s="12"/>
      <c r="P1863" s="12"/>
      <c r="Q1863" s="12"/>
      <c r="R1863" s="12"/>
      <c r="S1863" s="12"/>
      <c r="T1863" s="12"/>
    </row>
    <row r="1864" spans="1:20" s="1" customFormat="1" x14ac:dyDescent="0.4">
      <c r="A1864" s="12"/>
      <c r="B1864" s="12"/>
      <c r="C1864" s="42"/>
      <c r="D1864" s="12"/>
      <c r="E1864" s="12"/>
      <c r="F1864" s="12"/>
      <c r="G1864" s="12"/>
      <c r="H1864" s="12"/>
      <c r="I1864" s="12"/>
      <c r="J1864" s="12"/>
      <c r="K1864" s="12"/>
      <c r="L1864" s="12"/>
      <c r="M1864" s="49"/>
      <c r="N1864" s="49"/>
      <c r="O1864" s="12"/>
      <c r="P1864" s="12"/>
      <c r="Q1864" s="12"/>
      <c r="R1864" s="12"/>
      <c r="S1864" s="12"/>
      <c r="T1864" s="12"/>
    </row>
    <row r="1865" spans="1:20" s="1" customFormat="1" x14ac:dyDescent="0.4">
      <c r="A1865" s="12"/>
      <c r="B1865" s="12"/>
      <c r="C1865" s="42"/>
      <c r="D1865" s="12"/>
      <c r="E1865" s="12"/>
      <c r="F1865" s="12"/>
      <c r="G1865" s="12"/>
      <c r="H1865" s="12"/>
      <c r="I1865" s="12"/>
      <c r="J1865" s="12"/>
      <c r="K1865" s="12"/>
      <c r="L1865" s="12"/>
      <c r="M1865" s="49"/>
      <c r="N1865" s="49"/>
      <c r="O1865" s="12"/>
      <c r="P1865" s="12"/>
      <c r="Q1865" s="12"/>
      <c r="R1865" s="12"/>
      <c r="S1865" s="12"/>
      <c r="T1865" s="12"/>
    </row>
    <row r="1866" spans="1:20" s="1" customFormat="1" x14ac:dyDescent="0.4">
      <c r="A1866" s="12"/>
      <c r="B1866" s="12"/>
      <c r="C1866" s="42"/>
      <c r="D1866" s="12"/>
      <c r="E1866" s="12"/>
      <c r="F1866" s="12"/>
      <c r="G1866" s="12"/>
      <c r="H1866" s="12"/>
      <c r="I1866" s="12"/>
      <c r="J1866" s="12"/>
      <c r="K1866" s="12"/>
      <c r="L1866" s="12"/>
      <c r="M1866" s="49"/>
      <c r="N1866" s="49"/>
      <c r="O1866" s="12"/>
      <c r="P1866" s="12"/>
      <c r="Q1866" s="12"/>
      <c r="R1866" s="12"/>
      <c r="S1866" s="12"/>
      <c r="T1866" s="12"/>
    </row>
    <row r="1867" spans="1:20" s="1" customFormat="1" x14ac:dyDescent="0.4">
      <c r="A1867" s="12"/>
      <c r="B1867" s="12"/>
      <c r="C1867" s="42"/>
      <c r="D1867" s="12"/>
      <c r="E1867" s="12"/>
      <c r="F1867" s="12"/>
      <c r="G1867" s="12"/>
      <c r="H1867" s="12"/>
      <c r="I1867" s="12"/>
      <c r="J1867" s="12"/>
      <c r="K1867" s="12"/>
      <c r="L1867" s="12"/>
      <c r="M1867" s="49"/>
      <c r="N1867" s="49"/>
      <c r="O1867" s="12"/>
      <c r="P1867" s="12"/>
      <c r="Q1867" s="12"/>
      <c r="R1867" s="12"/>
      <c r="S1867" s="12"/>
      <c r="T1867" s="12"/>
    </row>
    <row r="1868" spans="1:20" s="1" customFormat="1" x14ac:dyDescent="0.4">
      <c r="A1868" s="12"/>
      <c r="B1868" s="12"/>
      <c r="C1868" s="42"/>
      <c r="D1868" s="12"/>
      <c r="E1868" s="12"/>
      <c r="F1868" s="12"/>
      <c r="G1868" s="12"/>
      <c r="H1868" s="12"/>
      <c r="I1868" s="12"/>
      <c r="J1868" s="12"/>
      <c r="K1868" s="12"/>
      <c r="L1868" s="12"/>
      <c r="M1868" s="49"/>
      <c r="N1868" s="49"/>
      <c r="O1868" s="12"/>
      <c r="P1868" s="12"/>
      <c r="Q1868" s="12"/>
      <c r="R1868" s="12"/>
      <c r="S1868" s="12"/>
      <c r="T1868" s="12"/>
    </row>
    <row r="1869" spans="1:20" s="1" customFormat="1" x14ac:dyDescent="0.4">
      <c r="A1869" s="12"/>
      <c r="B1869" s="12"/>
      <c r="C1869" s="42"/>
      <c r="D1869" s="12"/>
      <c r="E1869" s="12"/>
      <c r="F1869" s="12"/>
      <c r="G1869" s="12"/>
      <c r="H1869" s="12"/>
      <c r="I1869" s="12"/>
      <c r="J1869" s="12"/>
      <c r="K1869" s="12"/>
      <c r="L1869" s="12"/>
      <c r="M1869" s="49"/>
      <c r="N1869" s="49"/>
      <c r="O1869" s="12"/>
      <c r="P1869" s="12"/>
      <c r="Q1869" s="12"/>
      <c r="R1869" s="12"/>
      <c r="S1869" s="12"/>
      <c r="T1869" s="12"/>
    </row>
    <row r="1870" spans="1:20" s="1" customFormat="1" x14ac:dyDescent="0.4">
      <c r="A1870" s="12"/>
      <c r="B1870" s="12"/>
      <c r="C1870" s="42"/>
      <c r="D1870" s="12"/>
      <c r="E1870" s="12"/>
      <c r="F1870" s="12"/>
      <c r="G1870" s="12"/>
      <c r="H1870" s="12"/>
      <c r="I1870" s="12"/>
      <c r="J1870" s="12"/>
      <c r="K1870" s="12"/>
      <c r="L1870" s="12"/>
      <c r="M1870" s="49"/>
      <c r="N1870" s="49"/>
      <c r="O1870" s="12"/>
      <c r="P1870" s="12"/>
      <c r="Q1870" s="12"/>
      <c r="R1870" s="12"/>
      <c r="S1870" s="12"/>
      <c r="T1870" s="12"/>
    </row>
    <row r="1871" spans="1:20" s="1" customFormat="1" x14ac:dyDescent="0.4">
      <c r="A1871" s="12"/>
      <c r="B1871" s="12"/>
      <c r="C1871" s="42"/>
      <c r="D1871" s="12"/>
      <c r="E1871" s="12"/>
      <c r="F1871" s="12"/>
      <c r="G1871" s="12"/>
      <c r="H1871" s="12"/>
      <c r="I1871" s="12"/>
      <c r="J1871" s="12"/>
      <c r="K1871" s="12"/>
      <c r="L1871" s="12"/>
      <c r="M1871" s="49"/>
      <c r="N1871" s="49"/>
      <c r="O1871" s="12"/>
      <c r="P1871" s="12"/>
      <c r="Q1871" s="12"/>
      <c r="R1871" s="12"/>
      <c r="S1871" s="12"/>
      <c r="T1871" s="12"/>
    </row>
    <row r="1872" spans="1:20" s="1" customFormat="1" x14ac:dyDescent="0.4">
      <c r="A1872" s="12"/>
      <c r="B1872" s="12"/>
      <c r="C1872" s="42"/>
      <c r="D1872" s="12"/>
      <c r="E1872" s="12"/>
      <c r="F1872" s="12"/>
      <c r="G1872" s="12"/>
      <c r="H1872" s="12"/>
      <c r="I1872" s="12"/>
      <c r="J1872" s="12"/>
      <c r="K1872" s="12"/>
      <c r="L1872" s="12"/>
      <c r="M1872" s="49"/>
      <c r="N1872" s="49"/>
      <c r="O1872" s="12"/>
      <c r="P1872" s="12"/>
      <c r="Q1872" s="12"/>
      <c r="R1872" s="12"/>
      <c r="S1872" s="12"/>
      <c r="T1872" s="12"/>
    </row>
    <row r="1873" spans="1:20" s="1" customFormat="1" x14ac:dyDescent="0.4">
      <c r="A1873" s="12"/>
      <c r="B1873" s="12"/>
      <c r="C1873" s="42"/>
      <c r="D1873" s="12"/>
      <c r="E1873" s="12"/>
      <c r="F1873" s="12"/>
      <c r="G1873" s="12"/>
      <c r="H1873" s="12"/>
      <c r="I1873" s="12"/>
      <c r="J1873" s="12"/>
      <c r="K1873" s="12"/>
      <c r="L1873" s="12"/>
      <c r="M1873" s="49"/>
      <c r="N1873" s="49"/>
      <c r="O1873" s="12"/>
      <c r="P1873" s="12"/>
      <c r="Q1873" s="12"/>
      <c r="R1873" s="12"/>
      <c r="S1873" s="12"/>
      <c r="T1873" s="12"/>
    </row>
    <row r="1874" spans="1:20" s="1" customFormat="1" x14ac:dyDescent="0.4">
      <c r="A1874" s="12"/>
      <c r="B1874" s="12"/>
      <c r="C1874" s="42"/>
      <c r="D1874" s="12"/>
      <c r="E1874" s="12"/>
      <c r="F1874" s="12"/>
      <c r="G1874" s="12"/>
      <c r="H1874" s="12"/>
      <c r="I1874" s="12"/>
      <c r="J1874" s="12"/>
      <c r="K1874" s="12"/>
      <c r="L1874" s="12"/>
      <c r="M1874" s="49"/>
      <c r="N1874" s="49"/>
      <c r="O1874" s="12"/>
      <c r="P1874" s="12"/>
      <c r="Q1874" s="12"/>
      <c r="R1874" s="12"/>
      <c r="S1874" s="12"/>
      <c r="T1874" s="12"/>
    </row>
    <row r="1875" spans="1:20" s="1" customFormat="1" x14ac:dyDescent="0.4">
      <c r="A1875" s="12"/>
      <c r="B1875" s="12"/>
      <c r="C1875" s="42"/>
      <c r="D1875" s="12"/>
      <c r="E1875" s="12"/>
      <c r="F1875" s="12"/>
      <c r="G1875" s="12"/>
      <c r="H1875" s="12"/>
      <c r="I1875" s="12"/>
      <c r="J1875" s="12"/>
      <c r="K1875" s="12"/>
      <c r="L1875" s="12"/>
      <c r="M1875" s="49"/>
      <c r="N1875" s="49"/>
      <c r="O1875" s="12"/>
      <c r="P1875" s="12"/>
      <c r="Q1875" s="12"/>
      <c r="R1875" s="12"/>
      <c r="S1875" s="12"/>
      <c r="T1875" s="12"/>
    </row>
    <row r="1876" spans="1:20" s="1" customFormat="1" x14ac:dyDescent="0.4">
      <c r="A1876" s="12"/>
      <c r="B1876" s="12"/>
      <c r="C1876" s="42"/>
      <c r="D1876" s="12"/>
      <c r="E1876" s="12"/>
      <c r="F1876" s="12"/>
      <c r="G1876" s="12"/>
      <c r="H1876" s="12"/>
      <c r="I1876" s="12"/>
      <c r="J1876" s="12"/>
      <c r="K1876" s="12"/>
      <c r="L1876" s="12"/>
      <c r="M1876" s="49"/>
      <c r="N1876" s="49"/>
      <c r="O1876" s="12"/>
      <c r="P1876" s="12"/>
      <c r="Q1876" s="12"/>
      <c r="R1876" s="12"/>
      <c r="S1876" s="12"/>
      <c r="T1876" s="12"/>
    </row>
    <row r="1877" spans="1:20" s="1" customFormat="1" x14ac:dyDescent="0.4">
      <c r="A1877" s="12"/>
      <c r="B1877" s="12"/>
      <c r="C1877" s="42"/>
      <c r="D1877" s="12"/>
      <c r="E1877" s="12"/>
      <c r="F1877" s="12"/>
      <c r="G1877" s="12"/>
      <c r="H1877" s="12"/>
      <c r="I1877" s="12"/>
      <c r="J1877" s="12"/>
      <c r="K1877" s="12"/>
      <c r="L1877" s="12"/>
      <c r="M1877" s="49"/>
      <c r="N1877" s="49"/>
      <c r="O1877" s="12"/>
      <c r="P1877" s="12"/>
      <c r="Q1877" s="12"/>
      <c r="R1877" s="12"/>
      <c r="S1877" s="12"/>
      <c r="T1877" s="12"/>
    </row>
    <row r="1878" spans="1:20" s="1" customFormat="1" x14ac:dyDescent="0.4">
      <c r="A1878" s="12"/>
      <c r="B1878" s="12"/>
      <c r="C1878" s="42"/>
      <c r="D1878" s="12"/>
      <c r="E1878" s="12"/>
      <c r="F1878" s="12"/>
      <c r="G1878" s="12"/>
      <c r="H1878" s="12"/>
      <c r="I1878" s="12"/>
      <c r="J1878" s="12"/>
      <c r="K1878" s="12"/>
      <c r="L1878" s="12"/>
      <c r="M1878" s="49"/>
      <c r="N1878" s="49"/>
      <c r="O1878" s="12"/>
      <c r="P1878" s="12"/>
      <c r="Q1878" s="12"/>
      <c r="R1878" s="12"/>
      <c r="S1878" s="12"/>
      <c r="T1878" s="12"/>
    </row>
    <row r="1879" spans="1:20" s="1" customFormat="1" x14ac:dyDescent="0.4">
      <c r="A1879" s="12"/>
      <c r="B1879" s="12"/>
      <c r="C1879" s="42"/>
      <c r="D1879" s="12"/>
      <c r="E1879" s="12"/>
      <c r="F1879" s="12"/>
      <c r="G1879" s="12"/>
      <c r="H1879" s="12"/>
      <c r="I1879" s="12"/>
      <c r="J1879" s="12"/>
      <c r="K1879" s="12"/>
      <c r="L1879" s="12"/>
      <c r="M1879" s="49"/>
      <c r="N1879" s="49"/>
      <c r="O1879" s="12"/>
      <c r="P1879" s="12"/>
      <c r="Q1879" s="12"/>
      <c r="R1879" s="12"/>
      <c r="S1879" s="12"/>
      <c r="T1879" s="12"/>
    </row>
    <row r="1880" spans="1:20" s="1" customFormat="1" x14ac:dyDescent="0.4">
      <c r="A1880" s="12"/>
      <c r="B1880" s="12"/>
      <c r="C1880" s="42"/>
      <c r="D1880" s="12"/>
      <c r="E1880" s="12"/>
      <c r="F1880" s="12"/>
      <c r="G1880" s="12"/>
      <c r="H1880" s="12"/>
      <c r="I1880" s="12"/>
      <c r="J1880" s="12"/>
      <c r="K1880" s="12"/>
      <c r="L1880" s="12"/>
      <c r="M1880" s="49"/>
      <c r="N1880" s="49"/>
      <c r="O1880" s="12"/>
      <c r="P1880" s="12"/>
      <c r="Q1880" s="12"/>
      <c r="R1880" s="12"/>
      <c r="S1880" s="12"/>
      <c r="T1880" s="12"/>
    </row>
    <row r="1881" spans="1:20" s="1" customFormat="1" x14ac:dyDescent="0.4">
      <c r="A1881" s="12"/>
      <c r="B1881" s="12"/>
      <c r="C1881" s="42"/>
      <c r="D1881" s="12"/>
      <c r="E1881" s="12"/>
      <c r="F1881" s="12"/>
      <c r="G1881" s="12"/>
      <c r="H1881" s="12"/>
      <c r="I1881" s="12"/>
      <c r="J1881" s="12"/>
      <c r="K1881" s="12"/>
      <c r="L1881" s="12"/>
      <c r="M1881" s="49"/>
      <c r="N1881" s="49"/>
      <c r="O1881" s="12"/>
      <c r="P1881" s="12"/>
      <c r="Q1881" s="12"/>
      <c r="R1881" s="12"/>
      <c r="S1881" s="12"/>
      <c r="T1881" s="12"/>
    </row>
    <row r="1882" spans="1:20" s="1" customFormat="1" x14ac:dyDescent="0.4">
      <c r="A1882" s="12"/>
      <c r="B1882" s="12"/>
      <c r="C1882" s="42"/>
      <c r="D1882" s="12"/>
      <c r="E1882" s="12"/>
      <c r="F1882" s="12"/>
      <c r="G1882" s="12"/>
      <c r="H1882" s="12"/>
      <c r="I1882" s="12"/>
      <c r="J1882" s="12"/>
      <c r="K1882" s="12"/>
      <c r="L1882" s="12"/>
      <c r="M1882" s="49"/>
      <c r="N1882" s="49"/>
      <c r="O1882" s="12"/>
      <c r="P1882" s="12"/>
      <c r="Q1882" s="12"/>
      <c r="R1882" s="12"/>
      <c r="S1882" s="12"/>
      <c r="T1882" s="12"/>
    </row>
    <row r="1883" spans="1:20" s="1" customFormat="1" x14ac:dyDescent="0.4">
      <c r="A1883" s="12"/>
      <c r="B1883" s="12"/>
      <c r="C1883" s="42"/>
      <c r="D1883" s="12"/>
      <c r="E1883" s="12"/>
      <c r="F1883" s="12"/>
      <c r="G1883" s="12"/>
      <c r="H1883" s="12"/>
      <c r="I1883" s="12"/>
      <c r="J1883" s="12"/>
      <c r="K1883" s="12"/>
      <c r="L1883" s="12"/>
      <c r="M1883" s="49"/>
      <c r="N1883" s="49"/>
      <c r="O1883" s="12"/>
      <c r="P1883" s="12"/>
      <c r="Q1883" s="12"/>
      <c r="R1883" s="12"/>
      <c r="S1883" s="12"/>
      <c r="T1883" s="12"/>
    </row>
    <row r="1884" spans="1:20" s="1" customFormat="1" x14ac:dyDescent="0.4">
      <c r="A1884" s="12"/>
      <c r="B1884" s="12"/>
      <c r="C1884" s="42"/>
      <c r="D1884" s="12"/>
      <c r="E1884" s="12"/>
      <c r="F1884" s="12"/>
      <c r="G1884" s="12"/>
      <c r="H1884" s="12"/>
      <c r="I1884" s="12"/>
      <c r="J1884" s="12"/>
      <c r="K1884" s="12"/>
      <c r="L1884" s="12"/>
      <c r="M1884" s="49"/>
      <c r="N1884" s="49"/>
      <c r="O1884" s="12"/>
      <c r="P1884" s="12"/>
      <c r="Q1884" s="12"/>
      <c r="R1884" s="12"/>
      <c r="S1884" s="12"/>
      <c r="T1884" s="12"/>
    </row>
    <row r="1885" spans="1:20" s="1" customFormat="1" x14ac:dyDescent="0.4">
      <c r="A1885" s="12"/>
      <c r="B1885" s="12"/>
      <c r="C1885" s="42"/>
      <c r="D1885" s="12"/>
      <c r="E1885" s="12"/>
      <c r="F1885" s="12"/>
      <c r="G1885" s="12"/>
      <c r="H1885" s="12"/>
      <c r="I1885" s="12"/>
      <c r="J1885" s="12"/>
      <c r="K1885" s="12"/>
      <c r="L1885" s="12"/>
      <c r="M1885" s="49"/>
      <c r="N1885" s="49"/>
      <c r="O1885" s="12"/>
      <c r="P1885" s="12"/>
      <c r="Q1885" s="12"/>
      <c r="R1885" s="12"/>
      <c r="S1885" s="12"/>
      <c r="T1885" s="12"/>
    </row>
    <row r="1886" spans="1:20" s="1" customFormat="1" x14ac:dyDescent="0.4">
      <c r="A1886" s="12"/>
      <c r="B1886" s="12"/>
      <c r="C1886" s="42"/>
      <c r="D1886" s="12"/>
      <c r="E1886" s="12"/>
      <c r="F1886" s="12"/>
      <c r="G1886" s="12"/>
      <c r="H1886" s="12"/>
      <c r="I1886" s="12"/>
      <c r="J1886" s="12"/>
      <c r="K1886" s="12"/>
      <c r="L1886" s="12"/>
      <c r="M1886" s="49"/>
      <c r="N1886" s="49"/>
      <c r="O1886" s="12"/>
      <c r="P1886" s="12"/>
      <c r="Q1886" s="12"/>
      <c r="R1886" s="12"/>
      <c r="S1886" s="12"/>
      <c r="T1886" s="12"/>
    </row>
    <row r="1887" spans="1:20" s="1" customFormat="1" x14ac:dyDescent="0.4">
      <c r="A1887" s="12"/>
      <c r="B1887" s="12"/>
      <c r="C1887" s="42"/>
      <c r="D1887" s="12"/>
      <c r="E1887" s="12"/>
      <c r="F1887" s="12"/>
      <c r="G1887" s="12"/>
      <c r="H1887" s="12"/>
      <c r="I1887" s="12"/>
      <c r="J1887" s="12"/>
      <c r="K1887" s="12"/>
      <c r="L1887" s="12"/>
      <c r="M1887" s="49"/>
      <c r="N1887" s="49"/>
      <c r="O1887" s="12"/>
      <c r="P1887" s="12"/>
      <c r="Q1887" s="12"/>
      <c r="R1887" s="12"/>
      <c r="S1887" s="12"/>
      <c r="T1887" s="12"/>
    </row>
    <row r="1888" spans="1:20" s="1" customFormat="1" x14ac:dyDescent="0.4">
      <c r="A1888" s="12"/>
      <c r="B1888" s="12"/>
      <c r="C1888" s="42"/>
      <c r="D1888" s="12"/>
      <c r="E1888" s="12"/>
      <c r="F1888" s="12"/>
      <c r="G1888" s="12"/>
      <c r="H1888" s="12"/>
      <c r="I1888" s="12"/>
      <c r="J1888" s="12"/>
      <c r="K1888" s="12"/>
      <c r="L1888" s="12"/>
      <c r="M1888" s="49"/>
      <c r="N1888" s="49"/>
      <c r="O1888" s="12"/>
      <c r="P1888" s="12"/>
      <c r="Q1888" s="12"/>
      <c r="R1888" s="12"/>
      <c r="S1888" s="12"/>
      <c r="T1888" s="12"/>
    </row>
    <row r="1889" spans="1:20" s="1" customFormat="1" x14ac:dyDescent="0.4">
      <c r="A1889" s="12"/>
      <c r="B1889" s="12"/>
      <c r="C1889" s="42"/>
      <c r="D1889" s="12"/>
      <c r="E1889" s="12"/>
      <c r="F1889" s="12"/>
      <c r="G1889" s="12"/>
      <c r="H1889" s="12"/>
      <c r="I1889" s="12"/>
      <c r="J1889" s="12"/>
      <c r="K1889" s="12"/>
      <c r="L1889" s="12"/>
      <c r="M1889" s="49"/>
      <c r="N1889" s="49"/>
      <c r="O1889" s="12"/>
      <c r="P1889" s="12"/>
      <c r="Q1889" s="12"/>
      <c r="R1889" s="12"/>
      <c r="S1889" s="12"/>
      <c r="T1889" s="12"/>
    </row>
    <row r="1890" spans="1:20" s="1" customFormat="1" x14ac:dyDescent="0.4">
      <c r="A1890" s="12"/>
      <c r="B1890" s="12"/>
      <c r="C1890" s="42"/>
      <c r="D1890" s="12"/>
      <c r="E1890" s="12"/>
      <c r="F1890" s="12"/>
      <c r="G1890" s="12"/>
      <c r="H1890" s="12"/>
      <c r="I1890" s="12"/>
      <c r="J1890" s="12"/>
      <c r="K1890" s="12"/>
      <c r="L1890" s="12"/>
      <c r="M1890" s="49"/>
      <c r="N1890" s="49"/>
      <c r="O1890" s="12"/>
      <c r="P1890" s="12"/>
      <c r="Q1890" s="12"/>
      <c r="R1890" s="12"/>
      <c r="S1890" s="12"/>
      <c r="T1890" s="12"/>
    </row>
    <row r="1891" spans="1:20" s="1" customFormat="1" x14ac:dyDescent="0.4">
      <c r="A1891" s="12"/>
      <c r="B1891" s="12"/>
      <c r="C1891" s="42"/>
      <c r="D1891" s="12"/>
      <c r="E1891" s="12"/>
      <c r="F1891" s="12"/>
      <c r="G1891" s="12"/>
      <c r="H1891" s="12"/>
      <c r="I1891" s="12"/>
      <c r="J1891" s="12"/>
      <c r="K1891" s="12"/>
      <c r="L1891" s="12"/>
      <c r="M1891" s="49"/>
      <c r="N1891" s="49"/>
      <c r="O1891" s="12"/>
      <c r="P1891" s="12"/>
      <c r="Q1891" s="12"/>
      <c r="R1891" s="12"/>
      <c r="S1891" s="12"/>
      <c r="T1891" s="12"/>
    </row>
    <row r="1892" spans="1:20" s="1" customFormat="1" x14ac:dyDescent="0.4">
      <c r="A1892" s="12"/>
      <c r="B1892" s="12"/>
      <c r="C1892" s="42"/>
      <c r="D1892" s="12"/>
      <c r="E1892" s="12"/>
      <c r="F1892" s="12"/>
      <c r="G1892" s="12"/>
      <c r="H1892" s="12"/>
      <c r="I1892" s="12"/>
      <c r="J1892" s="12"/>
      <c r="K1892" s="12"/>
      <c r="L1892" s="12"/>
      <c r="M1892" s="49"/>
      <c r="N1892" s="49"/>
      <c r="O1892" s="12"/>
      <c r="P1892" s="12"/>
      <c r="Q1892" s="12"/>
      <c r="R1892" s="12"/>
      <c r="S1892" s="12"/>
      <c r="T1892" s="12"/>
    </row>
    <row r="1893" spans="1:20" s="1" customFormat="1" x14ac:dyDescent="0.4">
      <c r="A1893" s="12"/>
      <c r="B1893" s="12"/>
      <c r="C1893" s="42"/>
      <c r="D1893" s="12"/>
      <c r="E1893" s="12"/>
      <c r="F1893" s="12"/>
      <c r="G1893" s="12"/>
      <c r="H1893" s="12"/>
      <c r="I1893" s="12"/>
      <c r="J1893" s="12"/>
      <c r="K1893" s="12"/>
      <c r="L1893" s="12"/>
      <c r="M1893" s="49"/>
      <c r="N1893" s="49"/>
      <c r="O1893" s="12"/>
      <c r="P1893" s="12"/>
      <c r="Q1893" s="12"/>
      <c r="R1893" s="12"/>
      <c r="S1893" s="12"/>
      <c r="T1893" s="12"/>
    </row>
    <row r="1894" spans="1:20" s="1" customFormat="1" x14ac:dyDescent="0.4">
      <c r="A1894" s="12"/>
      <c r="B1894" s="12"/>
      <c r="C1894" s="42"/>
      <c r="D1894" s="12"/>
      <c r="E1894" s="12"/>
      <c r="F1894" s="12"/>
      <c r="G1894" s="12"/>
      <c r="H1894" s="12"/>
      <c r="I1894" s="12"/>
      <c r="J1894" s="12"/>
      <c r="K1894" s="12"/>
      <c r="L1894" s="12"/>
      <c r="M1894" s="49"/>
      <c r="N1894" s="49"/>
      <c r="O1894" s="12"/>
      <c r="P1894" s="12"/>
      <c r="Q1894" s="12"/>
      <c r="R1894" s="12"/>
      <c r="S1894" s="12"/>
      <c r="T1894" s="12"/>
    </row>
    <row r="1895" spans="1:20" s="1" customFormat="1" x14ac:dyDescent="0.4">
      <c r="A1895" s="12"/>
      <c r="B1895" s="12"/>
      <c r="C1895" s="42"/>
      <c r="D1895" s="12"/>
      <c r="E1895" s="12"/>
      <c r="F1895" s="12"/>
      <c r="G1895" s="12"/>
      <c r="H1895" s="12"/>
      <c r="I1895" s="12"/>
      <c r="J1895" s="12"/>
      <c r="K1895" s="12"/>
      <c r="L1895" s="12"/>
      <c r="M1895" s="49"/>
      <c r="N1895" s="49"/>
      <c r="O1895" s="12"/>
      <c r="P1895" s="12"/>
      <c r="Q1895" s="12"/>
      <c r="R1895" s="12"/>
      <c r="S1895" s="12"/>
      <c r="T1895" s="12"/>
    </row>
    <row r="1896" spans="1:20" s="1" customFormat="1" x14ac:dyDescent="0.4">
      <c r="A1896" s="12"/>
      <c r="B1896" s="12"/>
      <c r="C1896" s="42"/>
      <c r="D1896" s="12"/>
      <c r="E1896" s="12"/>
      <c r="F1896" s="12"/>
      <c r="G1896" s="12"/>
      <c r="H1896" s="12"/>
      <c r="I1896" s="12"/>
      <c r="J1896" s="12"/>
      <c r="K1896" s="12"/>
      <c r="L1896" s="12"/>
      <c r="M1896" s="49"/>
      <c r="N1896" s="49"/>
      <c r="O1896" s="12"/>
      <c r="P1896" s="12"/>
      <c r="Q1896" s="12"/>
      <c r="R1896" s="12"/>
      <c r="S1896" s="12"/>
      <c r="T1896" s="12"/>
    </row>
    <row r="1897" spans="1:20" s="1" customFormat="1" x14ac:dyDescent="0.4">
      <c r="A1897" s="12"/>
      <c r="B1897" s="12"/>
      <c r="C1897" s="42"/>
      <c r="D1897" s="12"/>
      <c r="E1897" s="12"/>
      <c r="F1897" s="12"/>
      <c r="G1897" s="12"/>
      <c r="H1897" s="12"/>
      <c r="I1897" s="12"/>
      <c r="J1897" s="12"/>
      <c r="K1897" s="12"/>
      <c r="L1897" s="12"/>
      <c r="M1897" s="49"/>
      <c r="N1897" s="49"/>
      <c r="O1897" s="12"/>
      <c r="P1897" s="12"/>
      <c r="Q1897" s="12"/>
      <c r="R1897" s="12"/>
      <c r="S1897" s="12"/>
      <c r="T1897" s="12"/>
    </row>
    <row r="1898" spans="1:20" s="1" customFormat="1" x14ac:dyDescent="0.4">
      <c r="A1898" s="12"/>
      <c r="B1898" s="12"/>
      <c r="C1898" s="42"/>
      <c r="D1898" s="12"/>
      <c r="E1898" s="12"/>
      <c r="F1898" s="12"/>
      <c r="G1898" s="12"/>
      <c r="H1898" s="12"/>
      <c r="I1898" s="12"/>
      <c r="J1898" s="12"/>
      <c r="K1898" s="12"/>
      <c r="L1898" s="12"/>
      <c r="M1898" s="49"/>
      <c r="N1898" s="49"/>
      <c r="O1898" s="12"/>
      <c r="P1898" s="12"/>
      <c r="Q1898" s="12"/>
      <c r="R1898" s="12"/>
      <c r="S1898" s="12"/>
      <c r="T1898" s="12"/>
    </row>
    <row r="1899" spans="1:20" s="1" customFormat="1" x14ac:dyDescent="0.4">
      <c r="A1899" s="12"/>
      <c r="B1899" s="12"/>
      <c r="C1899" s="42"/>
      <c r="D1899" s="12"/>
      <c r="E1899" s="12"/>
      <c r="F1899" s="12"/>
      <c r="G1899" s="12"/>
      <c r="H1899" s="12"/>
      <c r="I1899" s="12"/>
      <c r="J1899" s="12"/>
      <c r="K1899" s="12"/>
      <c r="L1899" s="12"/>
      <c r="M1899" s="49"/>
      <c r="N1899" s="49"/>
      <c r="O1899" s="12"/>
      <c r="P1899" s="12"/>
      <c r="Q1899" s="12"/>
      <c r="R1899" s="12"/>
      <c r="S1899" s="12"/>
      <c r="T1899" s="12"/>
    </row>
    <row r="1900" spans="1:20" s="1" customFormat="1" x14ac:dyDescent="0.4">
      <c r="A1900" s="12"/>
      <c r="B1900" s="12"/>
      <c r="C1900" s="42"/>
      <c r="D1900" s="12"/>
      <c r="E1900" s="12"/>
      <c r="F1900" s="12"/>
      <c r="G1900" s="12"/>
      <c r="H1900" s="12"/>
      <c r="I1900" s="12"/>
      <c r="J1900" s="12"/>
      <c r="K1900" s="12"/>
      <c r="L1900" s="12"/>
      <c r="M1900" s="49"/>
      <c r="N1900" s="49"/>
      <c r="O1900" s="12"/>
      <c r="P1900" s="12"/>
      <c r="Q1900" s="12"/>
      <c r="R1900" s="12"/>
      <c r="S1900" s="12"/>
      <c r="T1900" s="12"/>
    </row>
    <row r="1901" spans="1:20" s="1" customFormat="1" x14ac:dyDescent="0.4">
      <c r="A1901" s="12"/>
      <c r="B1901" s="12"/>
      <c r="C1901" s="42"/>
      <c r="D1901" s="12"/>
      <c r="E1901" s="12"/>
      <c r="F1901" s="12"/>
      <c r="G1901" s="12"/>
      <c r="H1901" s="12"/>
      <c r="I1901" s="12"/>
      <c r="J1901" s="12"/>
      <c r="K1901" s="12"/>
      <c r="L1901" s="12"/>
      <c r="M1901" s="49"/>
      <c r="N1901" s="49"/>
      <c r="O1901" s="12"/>
      <c r="P1901" s="12"/>
      <c r="Q1901" s="12"/>
      <c r="R1901" s="12"/>
      <c r="S1901" s="12"/>
      <c r="T1901" s="12"/>
    </row>
    <row r="1902" spans="1:20" s="1" customFormat="1" x14ac:dyDescent="0.4">
      <c r="A1902" s="12"/>
      <c r="B1902" s="12"/>
      <c r="C1902" s="42"/>
      <c r="D1902" s="12"/>
      <c r="E1902" s="12"/>
      <c r="F1902" s="12"/>
      <c r="G1902" s="12"/>
      <c r="H1902" s="12"/>
      <c r="I1902" s="12"/>
      <c r="J1902" s="12"/>
      <c r="K1902" s="12"/>
      <c r="L1902" s="12"/>
      <c r="M1902" s="49"/>
      <c r="N1902" s="49"/>
      <c r="O1902" s="12"/>
      <c r="P1902" s="12"/>
      <c r="Q1902" s="12"/>
      <c r="R1902" s="12"/>
      <c r="S1902" s="12"/>
      <c r="T1902" s="12"/>
    </row>
    <row r="1903" spans="1:20" s="1" customFormat="1" x14ac:dyDescent="0.4">
      <c r="A1903" s="12"/>
      <c r="B1903" s="12"/>
      <c r="C1903" s="42"/>
      <c r="D1903" s="12"/>
      <c r="E1903" s="12"/>
      <c r="F1903" s="12"/>
      <c r="G1903" s="12"/>
      <c r="H1903" s="12"/>
      <c r="I1903" s="12"/>
      <c r="J1903" s="12"/>
      <c r="K1903" s="12"/>
      <c r="L1903" s="12"/>
      <c r="M1903" s="49"/>
      <c r="N1903" s="49"/>
      <c r="O1903" s="12"/>
      <c r="P1903" s="12"/>
      <c r="Q1903" s="12"/>
      <c r="R1903" s="12"/>
      <c r="S1903" s="12"/>
      <c r="T1903" s="12"/>
    </row>
    <row r="1904" spans="1:20" s="1" customFormat="1" x14ac:dyDescent="0.4">
      <c r="A1904" s="12"/>
      <c r="B1904" s="12"/>
      <c r="C1904" s="42"/>
      <c r="D1904" s="12"/>
      <c r="E1904" s="12"/>
      <c r="F1904" s="12"/>
      <c r="G1904" s="12"/>
      <c r="H1904" s="12"/>
      <c r="I1904" s="12"/>
      <c r="J1904" s="12"/>
      <c r="K1904" s="12"/>
      <c r="L1904" s="12"/>
      <c r="M1904" s="49"/>
      <c r="N1904" s="49"/>
      <c r="O1904" s="12"/>
      <c r="P1904" s="12"/>
      <c r="Q1904" s="12"/>
      <c r="R1904" s="12"/>
      <c r="S1904" s="12"/>
      <c r="T1904" s="12"/>
    </row>
    <row r="1905" spans="1:20" s="1" customFormat="1" x14ac:dyDescent="0.4">
      <c r="A1905" s="12"/>
      <c r="B1905" s="12"/>
      <c r="C1905" s="42"/>
      <c r="D1905" s="12"/>
      <c r="E1905" s="12"/>
      <c r="F1905" s="12"/>
      <c r="G1905" s="12"/>
      <c r="H1905" s="12"/>
      <c r="I1905" s="12"/>
      <c r="J1905" s="12"/>
      <c r="K1905" s="12"/>
      <c r="L1905" s="12"/>
      <c r="M1905" s="49"/>
      <c r="N1905" s="49"/>
      <c r="O1905" s="12"/>
      <c r="P1905" s="12"/>
      <c r="Q1905" s="12"/>
      <c r="R1905" s="12"/>
      <c r="S1905" s="12"/>
      <c r="T1905" s="12"/>
    </row>
    <row r="1906" spans="1:20" s="1" customFormat="1" x14ac:dyDescent="0.4">
      <c r="A1906" s="12"/>
      <c r="B1906" s="12"/>
      <c r="C1906" s="42"/>
      <c r="D1906" s="12"/>
      <c r="E1906" s="12"/>
      <c r="F1906" s="12"/>
      <c r="G1906" s="12"/>
      <c r="H1906" s="12"/>
      <c r="I1906" s="12"/>
      <c r="J1906" s="12"/>
      <c r="K1906" s="12"/>
      <c r="L1906" s="12"/>
      <c r="M1906" s="49"/>
      <c r="N1906" s="49"/>
      <c r="O1906" s="12"/>
      <c r="P1906" s="12"/>
      <c r="Q1906" s="12"/>
      <c r="R1906" s="12"/>
      <c r="S1906" s="12"/>
      <c r="T1906" s="12"/>
    </row>
    <row r="1907" spans="1:20" s="1" customFormat="1" x14ac:dyDescent="0.4">
      <c r="A1907" s="12"/>
      <c r="B1907" s="12"/>
      <c r="C1907" s="42"/>
      <c r="D1907" s="12"/>
      <c r="E1907" s="12"/>
      <c r="F1907" s="12"/>
      <c r="G1907" s="12"/>
      <c r="H1907" s="12"/>
      <c r="I1907" s="12"/>
      <c r="J1907" s="12"/>
      <c r="K1907" s="12"/>
      <c r="L1907" s="12"/>
      <c r="M1907" s="49"/>
      <c r="N1907" s="49"/>
      <c r="O1907" s="12"/>
      <c r="P1907" s="12"/>
      <c r="Q1907" s="12"/>
      <c r="R1907" s="12"/>
      <c r="S1907" s="12"/>
      <c r="T1907" s="12"/>
    </row>
    <row r="1908" spans="1:20" s="1" customFormat="1" x14ac:dyDescent="0.4">
      <c r="A1908" s="12"/>
      <c r="B1908" s="12"/>
      <c r="C1908" s="42"/>
      <c r="D1908" s="12"/>
      <c r="E1908" s="12"/>
      <c r="F1908" s="12"/>
      <c r="G1908" s="12"/>
      <c r="H1908" s="12"/>
      <c r="I1908" s="12"/>
      <c r="J1908" s="12"/>
      <c r="K1908" s="12"/>
      <c r="L1908" s="12"/>
      <c r="M1908" s="49"/>
      <c r="N1908" s="49"/>
      <c r="O1908" s="12"/>
      <c r="P1908" s="12"/>
      <c r="Q1908" s="12"/>
      <c r="R1908" s="12"/>
      <c r="S1908" s="12"/>
      <c r="T1908" s="12"/>
    </row>
    <row r="1909" spans="1:20" s="1" customFormat="1" x14ac:dyDescent="0.4">
      <c r="A1909" s="12"/>
      <c r="B1909" s="12"/>
      <c r="C1909" s="42"/>
      <c r="D1909" s="12"/>
      <c r="E1909" s="12"/>
      <c r="F1909" s="12"/>
      <c r="G1909" s="12"/>
      <c r="H1909" s="12"/>
      <c r="I1909" s="12"/>
      <c r="J1909" s="12"/>
      <c r="K1909" s="12"/>
      <c r="L1909" s="12"/>
      <c r="M1909" s="49"/>
      <c r="N1909" s="49"/>
      <c r="O1909" s="12"/>
      <c r="P1909" s="12"/>
      <c r="Q1909" s="12"/>
      <c r="R1909" s="12"/>
      <c r="S1909" s="12"/>
      <c r="T1909" s="12"/>
    </row>
    <row r="1910" spans="1:20" s="1" customFormat="1" x14ac:dyDescent="0.4">
      <c r="A1910" s="12"/>
      <c r="B1910" s="12"/>
      <c r="C1910" s="42"/>
      <c r="D1910" s="12"/>
      <c r="E1910" s="12"/>
      <c r="F1910" s="12"/>
      <c r="G1910" s="12"/>
      <c r="H1910" s="12"/>
      <c r="I1910" s="12"/>
      <c r="J1910" s="12"/>
      <c r="K1910" s="12"/>
      <c r="L1910" s="12"/>
      <c r="M1910" s="49"/>
      <c r="N1910" s="49"/>
      <c r="O1910" s="12"/>
      <c r="P1910" s="12"/>
      <c r="Q1910" s="12"/>
      <c r="R1910" s="12"/>
      <c r="S1910" s="12"/>
      <c r="T1910" s="12"/>
    </row>
    <row r="1911" spans="1:20" s="1" customFormat="1" x14ac:dyDescent="0.4">
      <c r="A1911" s="12"/>
      <c r="B1911" s="12"/>
      <c r="C1911" s="42"/>
      <c r="D1911" s="12"/>
      <c r="E1911" s="12"/>
      <c r="F1911" s="12"/>
      <c r="G1911" s="12"/>
      <c r="H1911" s="12"/>
      <c r="I1911" s="12"/>
      <c r="J1911" s="12"/>
      <c r="K1911" s="12"/>
      <c r="L1911" s="12"/>
      <c r="M1911" s="49"/>
      <c r="N1911" s="49"/>
      <c r="O1911" s="12"/>
      <c r="P1911" s="12"/>
      <c r="Q1911" s="12"/>
      <c r="R1911" s="12"/>
      <c r="S1911" s="12"/>
      <c r="T1911" s="12"/>
    </row>
    <row r="1912" spans="1:20" s="1" customFormat="1" x14ac:dyDescent="0.4">
      <c r="A1912" s="12"/>
      <c r="B1912" s="12"/>
      <c r="C1912" s="42"/>
      <c r="D1912" s="12"/>
      <c r="E1912" s="12"/>
      <c r="F1912" s="12"/>
      <c r="G1912" s="12"/>
      <c r="H1912" s="12"/>
      <c r="I1912" s="12"/>
      <c r="J1912" s="12"/>
      <c r="K1912" s="12"/>
      <c r="L1912" s="12"/>
      <c r="M1912" s="49"/>
      <c r="N1912" s="49"/>
      <c r="O1912" s="12"/>
      <c r="P1912" s="12"/>
      <c r="Q1912" s="12"/>
      <c r="R1912" s="12"/>
      <c r="S1912" s="12"/>
      <c r="T1912" s="12"/>
    </row>
    <row r="1913" spans="1:20" s="1" customFormat="1" x14ac:dyDescent="0.4">
      <c r="A1913" s="12"/>
      <c r="B1913" s="12"/>
      <c r="C1913" s="42"/>
      <c r="D1913" s="12"/>
      <c r="E1913" s="12"/>
      <c r="F1913" s="12"/>
      <c r="G1913" s="12"/>
      <c r="H1913" s="12"/>
      <c r="I1913" s="12"/>
      <c r="J1913" s="12"/>
      <c r="K1913" s="12"/>
      <c r="L1913" s="12"/>
      <c r="M1913" s="49"/>
      <c r="N1913" s="49"/>
      <c r="O1913" s="12"/>
      <c r="P1913" s="12"/>
      <c r="Q1913" s="12"/>
      <c r="R1913" s="12"/>
      <c r="S1913" s="12"/>
      <c r="T1913" s="12"/>
    </row>
    <row r="1914" spans="1:20" s="1" customFormat="1" x14ac:dyDescent="0.4">
      <c r="A1914" s="12"/>
      <c r="B1914" s="12"/>
      <c r="C1914" s="42"/>
      <c r="D1914" s="12"/>
      <c r="E1914" s="12"/>
      <c r="F1914" s="12"/>
      <c r="G1914" s="12"/>
      <c r="H1914" s="12"/>
      <c r="I1914" s="12"/>
      <c r="J1914" s="12"/>
      <c r="K1914" s="12"/>
      <c r="L1914" s="12"/>
      <c r="M1914" s="49"/>
      <c r="N1914" s="49"/>
      <c r="O1914" s="12"/>
      <c r="P1914" s="12"/>
      <c r="Q1914" s="12"/>
      <c r="R1914" s="12"/>
      <c r="S1914" s="12"/>
      <c r="T1914" s="12"/>
    </row>
    <row r="1915" spans="1:20" s="1" customFormat="1" x14ac:dyDescent="0.4">
      <c r="A1915" s="12"/>
      <c r="B1915" s="12"/>
      <c r="C1915" s="42"/>
      <c r="D1915" s="12"/>
      <c r="E1915" s="12"/>
      <c r="F1915" s="12"/>
      <c r="G1915" s="12"/>
      <c r="H1915" s="12"/>
      <c r="I1915" s="12"/>
      <c r="J1915" s="12"/>
      <c r="K1915" s="12"/>
      <c r="L1915" s="12"/>
      <c r="M1915" s="49"/>
      <c r="N1915" s="49"/>
      <c r="O1915" s="12"/>
      <c r="P1915" s="12"/>
      <c r="Q1915" s="12"/>
      <c r="R1915" s="12"/>
      <c r="S1915" s="12"/>
      <c r="T1915" s="12"/>
    </row>
    <row r="1916" spans="1:20" s="1" customFormat="1" x14ac:dyDescent="0.4">
      <c r="A1916" s="12"/>
      <c r="B1916" s="12"/>
      <c r="C1916" s="42"/>
      <c r="D1916" s="12"/>
      <c r="E1916" s="12"/>
      <c r="F1916" s="12"/>
      <c r="G1916" s="12"/>
      <c r="H1916" s="12"/>
      <c r="I1916" s="12"/>
      <c r="J1916" s="12"/>
      <c r="K1916" s="12"/>
      <c r="L1916" s="12"/>
      <c r="M1916" s="49"/>
      <c r="N1916" s="49"/>
      <c r="O1916" s="12"/>
      <c r="P1916" s="12"/>
      <c r="Q1916" s="12"/>
      <c r="R1916" s="12"/>
      <c r="S1916" s="12"/>
      <c r="T1916" s="12"/>
    </row>
    <row r="1917" spans="1:20" s="1" customFormat="1" x14ac:dyDescent="0.4">
      <c r="A1917" s="12"/>
      <c r="B1917" s="12"/>
      <c r="C1917" s="42"/>
      <c r="D1917" s="12"/>
      <c r="E1917" s="12"/>
      <c r="F1917" s="12"/>
      <c r="G1917" s="12"/>
      <c r="H1917" s="12"/>
      <c r="I1917" s="12"/>
      <c r="J1917" s="12"/>
      <c r="K1917" s="12"/>
      <c r="L1917" s="12"/>
      <c r="M1917" s="49"/>
      <c r="N1917" s="49"/>
      <c r="O1917" s="12"/>
      <c r="P1917" s="12"/>
      <c r="Q1917" s="12"/>
      <c r="R1917" s="12"/>
      <c r="S1917" s="12"/>
      <c r="T1917" s="12"/>
    </row>
    <row r="1918" spans="1:20" s="1" customFormat="1" x14ac:dyDescent="0.4">
      <c r="A1918" s="12"/>
      <c r="B1918" s="12"/>
      <c r="C1918" s="42"/>
      <c r="D1918" s="12"/>
      <c r="E1918" s="12"/>
      <c r="F1918" s="12"/>
      <c r="G1918" s="12"/>
      <c r="H1918" s="12"/>
      <c r="I1918" s="12"/>
      <c r="J1918" s="12"/>
      <c r="K1918" s="12"/>
      <c r="L1918" s="12"/>
      <c r="M1918" s="49"/>
      <c r="N1918" s="49"/>
      <c r="O1918" s="12"/>
      <c r="P1918" s="12"/>
      <c r="Q1918" s="12"/>
      <c r="R1918" s="12"/>
      <c r="S1918" s="12"/>
      <c r="T1918" s="12"/>
    </row>
    <row r="1919" spans="1:20" s="1" customFormat="1" x14ac:dyDescent="0.4">
      <c r="A1919" s="12"/>
      <c r="B1919" s="12"/>
      <c r="C1919" s="42"/>
      <c r="D1919" s="12"/>
      <c r="E1919" s="12"/>
      <c r="F1919" s="12"/>
      <c r="G1919" s="12"/>
      <c r="H1919" s="12"/>
      <c r="I1919" s="12"/>
      <c r="J1919" s="12"/>
      <c r="K1919" s="12"/>
      <c r="L1919" s="12"/>
      <c r="M1919" s="49"/>
      <c r="N1919" s="49"/>
      <c r="O1919" s="12"/>
      <c r="P1919" s="12"/>
      <c r="Q1919" s="12"/>
      <c r="R1919" s="12"/>
      <c r="S1919" s="12"/>
      <c r="T1919" s="12"/>
    </row>
    <row r="1920" spans="1:20" s="1" customFormat="1" x14ac:dyDescent="0.4">
      <c r="A1920" s="12"/>
      <c r="B1920" s="12"/>
      <c r="C1920" s="42"/>
      <c r="D1920" s="12"/>
      <c r="E1920" s="12"/>
      <c r="F1920" s="12"/>
      <c r="G1920" s="12"/>
      <c r="H1920" s="12"/>
      <c r="I1920" s="12"/>
      <c r="J1920" s="12"/>
      <c r="K1920" s="12"/>
      <c r="L1920" s="12"/>
      <c r="M1920" s="49"/>
      <c r="N1920" s="49"/>
      <c r="O1920" s="12"/>
      <c r="P1920" s="12"/>
      <c r="Q1920" s="12"/>
      <c r="R1920" s="12"/>
      <c r="S1920" s="12"/>
      <c r="T1920" s="12"/>
    </row>
    <row r="1921" spans="1:20" s="1" customFormat="1" x14ac:dyDescent="0.4">
      <c r="A1921" s="12"/>
      <c r="B1921" s="12"/>
      <c r="C1921" s="42"/>
      <c r="D1921" s="12"/>
      <c r="E1921" s="12"/>
      <c r="F1921" s="12"/>
      <c r="G1921" s="12"/>
      <c r="H1921" s="12"/>
      <c r="I1921" s="12"/>
      <c r="J1921" s="12"/>
      <c r="K1921" s="12"/>
      <c r="L1921" s="12"/>
      <c r="M1921" s="49"/>
      <c r="N1921" s="49"/>
      <c r="O1921" s="12"/>
      <c r="P1921" s="12"/>
      <c r="Q1921" s="12"/>
      <c r="R1921" s="12"/>
      <c r="S1921" s="12"/>
      <c r="T1921" s="12"/>
    </row>
    <row r="1922" spans="1:20" s="1" customFormat="1" x14ac:dyDescent="0.4">
      <c r="A1922" s="12"/>
      <c r="B1922" s="12"/>
      <c r="C1922" s="42"/>
      <c r="D1922" s="12"/>
      <c r="E1922" s="12"/>
      <c r="F1922" s="12"/>
      <c r="G1922" s="12"/>
      <c r="H1922" s="12"/>
      <c r="I1922" s="12"/>
      <c r="J1922" s="12"/>
      <c r="K1922" s="12"/>
      <c r="L1922" s="12"/>
      <c r="M1922" s="49"/>
      <c r="N1922" s="49"/>
      <c r="O1922" s="12"/>
      <c r="P1922" s="12"/>
      <c r="Q1922" s="12"/>
      <c r="R1922" s="12"/>
      <c r="S1922" s="12"/>
      <c r="T1922" s="12"/>
    </row>
    <row r="1923" spans="1:20" s="1" customFormat="1" x14ac:dyDescent="0.4">
      <c r="A1923" s="12"/>
      <c r="B1923" s="12"/>
      <c r="C1923" s="42"/>
      <c r="D1923" s="12"/>
      <c r="E1923" s="12"/>
      <c r="F1923" s="12"/>
      <c r="G1923" s="12"/>
      <c r="H1923" s="12"/>
      <c r="I1923" s="12"/>
      <c r="J1923" s="12"/>
      <c r="K1923" s="12"/>
      <c r="L1923" s="12"/>
      <c r="M1923" s="49"/>
      <c r="N1923" s="49"/>
      <c r="O1923" s="12"/>
      <c r="P1923" s="12"/>
      <c r="Q1923" s="12"/>
      <c r="R1923" s="12"/>
      <c r="S1923" s="12"/>
      <c r="T1923" s="12"/>
    </row>
    <row r="1924" spans="1:20" s="1" customFormat="1" x14ac:dyDescent="0.4">
      <c r="A1924" s="12"/>
      <c r="B1924" s="12"/>
      <c r="C1924" s="42"/>
      <c r="D1924" s="12"/>
      <c r="E1924" s="12"/>
      <c r="F1924" s="12"/>
      <c r="G1924" s="12"/>
      <c r="H1924" s="12"/>
      <c r="I1924" s="12"/>
      <c r="J1924" s="12"/>
      <c r="K1924" s="12"/>
      <c r="L1924" s="12"/>
      <c r="M1924" s="49"/>
      <c r="N1924" s="49"/>
      <c r="O1924" s="12"/>
      <c r="P1924" s="12"/>
      <c r="Q1924" s="12"/>
      <c r="R1924" s="12"/>
      <c r="S1924" s="12"/>
      <c r="T1924" s="12"/>
    </row>
    <row r="1925" spans="1:20" s="1" customFormat="1" x14ac:dyDescent="0.4">
      <c r="A1925" s="12"/>
      <c r="B1925" s="12"/>
      <c r="C1925" s="42"/>
      <c r="D1925" s="12"/>
      <c r="E1925" s="12"/>
      <c r="F1925" s="12"/>
      <c r="G1925" s="12"/>
      <c r="H1925" s="12"/>
      <c r="I1925" s="12"/>
      <c r="J1925" s="12"/>
      <c r="K1925" s="12"/>
      <c r="L1925" s="12"/>
      <c r="M1925" s="49"/>
      <c r="N1925" s="49"/>
      <c r="O1925" s="12"/>
      <c r="P1925" s="12"/>
      <c r="Q1925" s="12"/>
      <c r="R1925" s="12"/>
      <c r="S1925" s="12"/>
      <c r="T1925" s="12"/>
    </row>
    <row r="1926" spans="1:20" s="1" customFormat="1" x14ac:dyDescent="0.4">
      <c r="A1926" s="12"/>
      <c r="B1926" s="12"/>
      <c r="C1926" s="42"/>
      <c r="D1926" s="12"/>
      <c r="E1926" s="12"/>
      <c r="F1926" s="12"/>
      <c r="G1926" s="12"/>
      <c r="H1926" s="12"/>
      <c r="I1926" s="12"/>
      <c r="J1926" s="12"/>
      <c r="K1926" s="12"/>
      <c r="L1926" s="12"/>
      <c r="M1926" s="49"/>
      <c r="N1926" s="49"/>
      <c r="O1926" s="12"/>
      <c r="P1926" s="12"/>
      <c r="Q1926" s="12"/>
      <c r="R1926" s="12"/>
      <c r="S1926" s="12"/>
      <c r="T1926" s="12"/>
    </row>
    <row r="1927" spans="1:20" s="1" customFormat="1" x14ac:dyDescent="0.4">
      <c r="A1927" s="12"/>
      <c r="B1927" s="12"/>
      <c r="C1927" s="42"/>
      <c r="D1927" s="12"/>
      <c r="E1927" s="12"/>
      <c r="F1927" s="12"/>
      <c r="G1927" s="12"/>
      <c r="H1927" s="12"/>
      <c r="I1927" s="12"/>
      <c r="J1927" s="12"/>
      <c r="K1927" s="12"/>
      <c r="L1927" s="12"/>
      <c r="M1927" s="49"/>
      <c r="N1927" s="49"/>
      <c r="O1927" s="12"/>
      <c r="P1927" s="12"/>
      <c r="Q1927" s="12"/>
      <c r="R1927" s="12"/>
      <c r="S1927" s="12"/>
      <c r="T1927" s="12"/>
    </row>
    <row r="1928" spans="1:20" s="1" customFormat="1" x14ac:dyDescent="0.4">
      <c r="A1928" s="12"/>
      <c r="B1928" s="12"/>
      <c r="C1928" s="42"/>
      <c r="D1928" s="12"/>
      <c r="E1928" s="12"/>
      <c r="F1928" s="12"/>
      <c r="G1928" s="12"/>
      <c r="H1928" s="12"/>
      <c r="I1928" s="12"/>
      <c r="J1928" s="12"/>
      <c r="K1928" s="12"/>
      <c r="L1928" s="12"/>
      <c r="M1928" s="49"/>
      <c r="N1928" s="49"/>
      <c r="O1928" s="12"/>
      <c r="P1928" s="12"/>
      <c r="Q1928" s="12"/>
      <c r="R1928" s="12"/>
      <c r="S1928" s="12"/>
      <c r="T1928" s="12"/>
    </row>
    <row r="1929" spans="1:20" s="1" customFormat="1" x14ac:dyDescent="0.4">
      <c r="A1929" s="12"/>
      <c r="B1929" s="12"/>
      <c r="C1929" s="42"/>
      <c r="D1929" s="12"/>
      <c r="E1929" s="12"/>
      <c r="F1929" s="12"/>
      <c r="G1929" s="12"/>
      <c r="H1929" s="12"/>
      <c r="I1929" s="12"/>
      <c r="J1929" s="12"/>
      <c r="K1929" s="12"/>
      <c r="L1929" s="12"/>
      <c r="M1929" s="49"/>
      <c r="N1929" s="49"/>
      <c r="O1929" s="12"/>
      <c r="P1929" s="12"/>
      <c r="Q1929" s="12"/>
      <c r="R1929" s="12"/>
      <c r="S1929" s="12"/>
      <c r="T1929" s="12"/>
    </row>
    <row r="1930" spans="1:20" s="1" customFormat="1" x14ac:dyDescent="0.4">
      <c r="A1930" s="12"/>
      <c r="B1930" s="12"/>
      <c r="C1930" s="42"/>
      <c r="D1930" s="12"/>
      <c r="E1930" s="12"/>
      <c r="F1930" s="12"/>
      <c r="G1930" s="12"/>
      <c r="H1930" s="12"/>
      <c r="I1930" s="12"/>
      <c r="J1930" s="12"/>
      <c r="K1930" s="12"/>
      <c r="L1930" s="12"/>
      <c r="M1930" s="49"/>
      <c r="N1930" s="49"/>
      <c r="O1930" s="12"/>
      <c r="P1930" s="12"/>
      <c r="Q1930" s="12"/>
      <c r="R1930" s="12"/>
      <c r="S1930" s="12"/>
      <c r="T1930" s="12"/>
    </row>
    <row r="1931" spans="1:20" s="1" customFormat="1" x14ac:dyDescent="0.4">
      <c r="A1931" s="12"/>
      <c r="B1931" s="12"/>
      <c r="C1931" s="42"/>
      <c r="D1931" s="12"/>
      <c r="E1931" s="12"/>
      <c r="F1931" s="12"/>
      <c r="G1931" s="12"/>
      <c r="H1931" s="12"/>
      <c r="I1931" s="12"/>
      <c r="J1931" s="12"/>
      <c r="K1931" s="12"/>
      <c r="L1931" s="12"/>
      <c r="M1931" s="49"/>
      <c r="N1931" s="49"/>
      <c r="O1931" s="12"/>
      <c r="P1931" s="12"/>
      <c r="Q1931" s="12"/>
      <c r="R1931" s="12"/>
      <c r="S1931" s="12"/>
      <c r="T1931" s="12"/>
    </row>
    <row r="1932" spans="1:20" s="1" customFormat="1" x14ac:dyDescent="0.4">
      <c r="A1932" s="12"/>
      <c r="B1932" s="12"/>
      <c r="C1932" s="42"/>
      <c r="D1932" s="12"/>
      <c r="E1932" s="12"/>
      <c r="F1932" s="12"/>
      <c r="G1932" s="12"/>
      <c r="H1932" s="12"/>
      <c r="I1932" s="12"/>
      <c r="J1932" s="12"/>
      <c r="K1932" s="12"/>
      <c r="L1932" s="12"/>
      <c r="M1932" s="49"/>
      <c r="N1932" s="49"/>
      <c r="O1932" s="12"/>
      <c r="P1932" s="12"/>
      <c r="Q1932" s="12"/>
      <c r="R1932" s="12"/>
      <c r="S1932" s="12"/>
      <c r="T1932" s="12"/>
    </row>
    <row r="1933" spans="1:20" s="1" customFormat="1" x14ac:dyDescent="0.4">
      <c r="A1933" s="12"/>
      <c r="B1933" s="12"/>
      <c r="C1933" s="42"/>
      <c r="D1933" s="12"/>
      <c r="E1933" s="12"/>
      <c r="F1933" s="12"/>
      <c r="G1933" s="12"/>
      <c r="H1933" s="12"/>
      <c r="I1933" s="12"/>
      <c r="J1933" s="12"/>
      <c r="K1933" s="12"/>
      <c r="L1933" s="12"/>
      <c r="M1933" s="49"/>
      <c r="N1933" s="49"/>
      <c r="O1933" s="12"/>
      <c r="P1933" s="12"/>
      <c r="Q1933" s="12"/>
      <c r="R1933" s="12"/>
      <c r="S1933" s="12"/>
      <c r="T1933" s="12"/>
    </row>
    <row r="1934" spans="1:20" s="1" customFormat="1" x14ac:dyDescent="0.4">
      <c r="A1934" s="12"/>
      <c r="B1934" s="12"/>
      <c r="C1934" s="42"/>
      <c r="D1934" s="12"/>
      <c r="E1934" s="12"/>
      <c r="F1934" s="12"/>
      <c r="G1934" s="12"/>
      <c r="H1934" s="12"/>
      <c r="I1934" s="12"/>
      <c r="J1934" s="12"/>
      <c r="K1934" s="12"/>
      <c r="L1934" s="12"/>
      <c r="M1934" s="49"/>
      <c r="N1934" s="49"/>
      <c r="O1934" s="12"/>
      <c r="P1934" s="12"/>
      <c r="Q1934" s="12"/>
      <c r="R1934" s="12"/>
      <c r="S1934" s="12"/>
      <c r="T1934" s="12"/>
    </row>
    <row r="1935" spans="1:20" s="1" customFormat="1" x14ac:dyDescent="0.4">
      <c r="A1935" s="12"/>
      <c r="B1935" s="12"/>
      <c r="C1935" s="42"/>
      <c r="D1935" s="12"/>
      <c r="E1935" s="12"/>
      <c r="F1935" s="12"/>
      <c r="G1935" s="12"/>
      <c r="H1935" s="12"/>
      <c r="I1935" s="12"/>
      <c r="J1935" s="12"/>
      <c r="K1935" s="12"/>
      <c r="L1935" s="12"/>
      <c r="M1935" s="49"/>
      <c r="N1935" s="49"/>
      <c r="O1935" s="12"/>
      <c r="P1935" s="12"/>
      <c r="Q1935" s="12"/>
      <c r="R1935" s="12"/>
      <c r="S1935" s="12"/>
      <c r="T1935" s="12"/>
    </row>
    <row r="1936" spans="1:20" s="1" customFormat="1" x14ac:dyDescent="0.4">
      <c r="A1936" s="12"/>
      <c r="B1936" s="12"/>
      <c r="C1936" s="42"/>
      <c r="D1936" s="12"/>
      <c r="E1936" s="12"/>
      <c r="F1936" s="12"/>
      <c r="G1936" s="12"/>
      <c r="H1936" s="12"/>
      <c r="I1936" s="12"/>
      <c r="J1936" s="12"/>
      <c r="K1936" s="12"/>
      <c r="L1936" s="12"/>
      <c r="M1936" s="49"/>
      <c r="N1936" s="49"/>
      <c r="O1936" s="12"/>
      <c r="P1936" s="12"/>
      <c r="Q1936" s="12"/>
      <c r="R1936" s="12"/>
      <c r="S1936" s="12"/>
      <c r="T1936" s="12"/>
    </row>
    <row r="1937" spans="1:20" s="1" customFormat="1" x14ac:dyDescent="0.4">
      <c r="A1937" s="12"/>
      <c r="B1937" s="12"/>
      <c r="C1937" s="42"/>
      <c r="D1937" s="12"/>
      <c r="E1937" s="12"/>
      <c r="F1937" s="12"/>
      <c r="G1937" s="12"/>
      <c r="H1937" s="12"/>
      <c r="I1937" s="12"/>
      <c r="J1937" s="12"/>
      <c r="K1937" s="12"/>
      <c r="L1937" s="12"/>
      <c r="M1937" s="49"/>
      <c r="N1937" s="49"/>
      <c r="O1937" s="12"/>
      <c r="P1937" s="12"/>
      <c r="Q1937" s="12"/>
      <c r="R1937" s="12"/>
      <c r="S1937" s="12"/>
      <c r="T1937" s="12"/>
    </row>
    <row r="1938" spans="1:20" s="1" customFormat="1" x14ac:dyDescent="0.4">
      <c r="A1938" s="12"/>
      <c r="B1938" s="12"/>
      <c r="C1938" s="42"/>
      <c r="D1938" s="12"/>
      <c r="E1938" s="12"/>
      <c r="F1938" s="12"/>
      <c r="G1938" s="12"/>
      <c r="H1938" s="12"/>
      <c r="I1938" s="12"/>
      <c r="J1938" s="12"/>
      <c r="K1938" s="12"/>
      <c r="L1938" s="12"/>
      <c r="M1938" s="49"/>
      <c r="N1938" s="49"/>
      <c r="O1938" s="12"/>
      <c r="P1938" s="12"/>
      <c r="Q1938" s="12"/>
      <c r="R1938" s="12"/>
      <c r="S1938" s="12"/>
      <c r="T1938" s="12"/>
    </row>
    <row r="1939" spans="1:20" s="1" customFormat="1" x14ac:dyDescent="0.4">
      <c r="A1939" s="12"/>
      <c r="B1939" s="12"/>
      <c r="C1939" s="42"/>
      <c r="D1939" s="12"/>
      <c r="E1939" s="12"/>
      <c r="F1939" s="12"/>
      <c r="G1939" s="12"/>
      <c r="H1939" s="12"/>
      <c r="I1939" s="12"/>
      <c r="J1939" s="12"/>
      <c r="K1939" s="12"/>
      <c r="L1939" s="12"/>
      <c r="M1939" s="49"/>
      <c r="N1939" s="49"/>
      <c r="O1939" s="12"/>
      <c r="P1939" s="12"/>
      <c r="Q1939" s="12"/>
      <c r="R1939" s="12"/>
      <c r="S1939" s="12"/>
      <c r="T1939" s="12"/>
    </row>
    <row r="1940" spans="1:20" s="1" customFormat="1" x14ac:dyDescent="0.4">
      <c r="A1940" s="12"/>
      <c r="B1940" s="12"/>
      <c r="C1940" s="42"/>
      <c r="D1940" s="12"/>
      <c r="E1940" s="12"/>
      <c r="F1940" s="12"/>
      <c r="G1940" s="12"/>
      <c r="H1940" s="12"/>
      <c r="I1940" s="12"/>
      <c r="J1940" s="12"/>
      <c r="K1940" s="12"/>
      <c r="L1940" s="12"/>
      <c r="M1940" s="49"/>
      <c r="N1940" s="49"/>
      <c r="O1940" s="12"/>
      <c r="P1940" s="12"/>
      <c r="Q1940" s="12"/>
      <c r="R1940" s="12"/>
      <c r="S1940" s="12"/>
      <c r="T1940" s="12"/>
    </row>
    <row r="1941" spans="1:20" s="1" customFormat="1" x14ac:dyDescent="0.4">
      <c r="A1941" s="12"/>
      <c r="B1941" s="12"/>
      <c r="C1941" s="42"/>
      <c r="D1941" s="12"/>
      <c r="E1941" s="12"/>
      <c r="F1941" s="12"/>
      <c r="G1941" s="12"/>
      <c r="H1941" s="12"/>
      <c r="I1941" s="12"/>
      <c r="J1941" s="12"/>
      <c r="K1941" s="12"/>
      <c r="L1941" s="12"/>
      <c r="M1941" s="49"/>
      <c r="N1941" s="49"/>
      <c r="O1941" s="12"/>
      <c r="P1941" s="12"/>
      <c r="Q1941" s="12"/>
      <c r="R1941" s="12"/>
      <c r="S1941" s="12"/>
      <c r="T1941" s="12"/>
    </row>
    <row r="1942" spans="1:20" s="1" customFormat="1" x14ac:dyDescent="0.4">
      <c r="A1942" s="12"/>
      <c r="B1942" s="12"/>
      <c r="C1942" s="42"/>
      <c r="D1942" s="12"/>
      <c r="E1942" s="12"/>
      <c r="F1942" s="12"/>
      <c r="G1942" s="12"/>
      <c r="H1942" s="12"/>
      <c r="I1942" s="12"/>
      <c r="J1942" s="12"/>
      <c r="K1942" s="12"/>
      <c r="L1942" s="12"/>
      <c r="M1942" s="49"/>
      <c r="N1942" s="49"/>
      <c r="O1942" s="12"/>
      <c r="P1942" s="12"/>
      <c r="Q1942" s="12"/>
      <c r="R1942" s="12"/>
      <c r="S1942" s="12"/>
      <c r="T1942" s="12"/>
    </row>
    <row r="1943" spans="1:20" s="1" customFormat="1" x14ac:dyDescent="0.4">
      <c r="A1943" s="12"/>
      <c r="B1943" s="12"/>
      <c r="C1943" s="42"/>
      <c r="D1943" s="12"/>
      <c r="E1943" s="12"/>
      <c r="F1943" s="12"/>
      <c r="G1943" s="12"/>
      <c r="H1943" s="12"/>
      <c r="I1943" s="12"/>
      <c r="J1943" s="12"/>
      <c r="K1943" s="12"/>
      <c r="L1943" s="12"/>
      <c r="M1943" s="49"/>
      <c r="N1943" s="49"/>
      <c r="O1943" s="12"/>
      <c r="P1943" s="12"/>
      <c r="Q1943" s="12"/>
      <c r="R1943" s="12"/>
      <c r="S1943" s="12"/>
      <c r="T1943" s="12"/>
    </row>
    <row r="1944" spans="1:20" s="1" customFormat="1" x14ac:dyDescent="0.4">
      <c r="A1944" s="12"/>
      <c r="B1944" s="12"/>
      <c r="C1944" s="42"/>
      <c r="D1944" s="12"/>
      <c r="E1944" s="12"/>
      <c r="F1944" s="12"/>
      <c r="G1944" s="12"/>
      <c r="H1944" s="12"/>
      <c r="I1944" s="12"/>
      <c r="J1944" s="12"/>
      <c r="K1944" s="12"/>
      <c r="L1944" s="12"/>
      <c r="M1944" s="49"/>
      <c r="N1944" s="49"/>
      <c r="O1944" s="12"/>
      <c r="P1944" s="12"/>
      <c r="Q1944" s="12"/>
      <c r="R1944" s="12"/>
      <c r="S1944" s="12"/>
      <c r="T1944" s="12"/>
    </row>
    <row r="1945" spans="1:20" s="1" customFormat="1" x14ac:dyDescent="0.4">
      <c r="A1945" s="12"/>
      <c r="B1945" s="12"/>
      <c r="C1945" s="42"/>
      <c r="D1945" s="12"/>
      <c r="E1945" s="12"/>
      <c r="F1945" s="12"/>
      <c r="G1945" s="12"/>
      <c r="H1945" s="12"/>
      <c r="I1945" s="12"/>
      <c r="J1945" s="12"/>
      <c r="K1945" s="12"/>
      <c r="L1945" s="12"/>
      <c r="M1945" s="49"/>
      <c r="N1945" s="49"/>
      <c r="O1945" s="12"/>
      <c r="P1945" s="12"/>
      <c r="Q1945" s="12"/>
      <c r="R1945" s="12"/>
      <c r="S1945" s="12"/>
      <c r="T1945" s="12"/>
    </row>
    <row r="1946" spans="1:20" s="1" customFormat="1" x14ac:dyDescent="0.4">
      <c r="A1946" s="12"/>
      <c r="B1946" s="12"/>
      <c r="C1946" s="42"/>
      <c r="D1946" s="12"/>
      <c r="E1946" s="12"/>
      <c r="F1946" s="12"/>
      <c r="G1946" s="12"/>
      <c r="H1946" s="12"/>
      <c r="I1946" s="12"/>
      <c r="J1946" s="12"/>
      <c r="K1946" s="12"/>
      <c r="L1946" s="12"/>
      <c r="M1946" s="49"/>
      <c r="N1946" s="49"/>
      <c r="O1946" s="12"/>
      <c r="P1946" s="12"/>
      <c r="Q1946" s="12"/>
      <c r="R1946" s="12"/>
      <c r="S1946" s="12"/>
      <c r="T1946" s="12"/>
    </row>
    <row r="1947" spans="1:20" s="1" customFormat="1" x14ac:dyDescent="0.4">
      <c r="A1947" s="12"/>
      <c r="B1947" s="12"/>
      <c r="C1947" s="42"/>
      <c r="D1947" s="12"/>
      <c r="E1947" s="12"/>
      <c r="F1947" s="12"/>
      <c r="G1947" s="12"/>
      <c r="H1947" s="12"/>
      <c r="I1947" s="12"/>
      <c r="J1947" s="12"/>
      <c r="K1947" s="12"/>
      <c r="L1947" s="12"/>
      <c r="M1947" s="49"/>
      <c r="N1947" s="49"/>
      <c r="O1947" s="12"/>
      <c r="P1947" s="12"/>
      <c r="Q1947" s="12"/>
      <c r="R1947" s="12"/>
      <c r="S1947" s="12"/>
      <c r="T1947" s="12"/>
    </row>
    <row r="1948" spans="1:20" s="1" customFormat="1" x14ac:dyDescent="0.4">
      <c r="A1948" s="12"/>
      <c r="B1948" s="12"/>
      <c r="C1948" s="42"/>
      <c r="D1948" s="12"/>
      <c r="E1948" s="12"/>
      <c r="F1948" s="12"/>
      <c r="G1948" s="12"/>
      <c r="H1948" s="12"/>
      <c r="I1948" s="12"/>
      <c r="J1948" s="12"/>
      <c r="K1948" s="12"/>
      <c r="L1948" s="12"/>
      <c r="M1948" s="49"/>
      <c r="N1948" s="49"/>
      <c r="O1948" s="12"/>
      <c r="P1948" s="12"/>
      <c r="Q1948" s="12"/>
      <c r="R1948" s="12"/>
      <c r="S1948" s="12"/>
      <c r="T1948" s="12"/>
    </row>
    <row r="1949" spans="1:20" s="1" customFormat="1" x14ac:dyDescent="0.4">
      <c r="A1949" s="12"/>
      <c r="B1949" s="12"/>
      <c r="C1949" s="42"/>
      <c r="D1949" s="12"/>
      <c r="E1949" s="12"/>
      <c r="F1949" s="12"/>
      <c r="G1949" s="12"/>
      <c r="H1949" s="12"/>
      <c r="I1949" s="12"/>
      <c r="J1949" s="12"/>
      <c r="K1949" s="12"/>
      <c r="L1949" s="12"/>
      <c r="M1949" s="49"/>
      <c r="N1949" s="49"/>
      <c r="O1949" s="12"/>
      <c r="P1949" s="12"/>
      <c r="Q1949" s="12"/>
      <c r="R1949" s="12"/>
      <c r="S1949" s="12"/>
      <c r="T1949" s="12"/>
    </row>
    <row r="1950" spans="1:20" s="1" customFormat="1" x14ac:dyDescent="0.4">
      <c r="A1950" s="12"/>
      <c r="B1950" s="12"/>
      <c r="C1950" s="42"/>
      <c r="D1950" s="12"/>
      <c r="E1950" s="12"/>
      <c r="F1950" s="12"/>
      <c r="G1950" s="12"/>
      <c r="H1950" s="12"/>
      <c r="I1950" s="12"/>
      <c r="J1950" s="12"/>
      <c r="K1950" s="12"/>
      <c r="L1950" s="12"/>
      <c r="M1950" s="49"/>
      <c r="N1950" s="49"/>
      <c r="O1950" s="12"/>
      <c r="P1950" s="12"/>
      <c r="Q1950" s="12"/>
      <c r="R1950" s="12"/>
      <c r="S1950" s="12"/>
      <c r="T1950" s="12"/>
    </row>
    <row r="1951" spans="1:20" s="1" customFormat="1" x14ac:dyDescent="0.4">
      <c r="A1951" s="12"/>
      <c r="B1951" s="12"/>
      <c r="C1951" s="42"/>
      <c r="D1951" s="12"/>
      <c r="E1951" s="12"/>
      <c r="F1951" s="12"/>
      <c r="G1951" s="12"/>
      <c r="H1951" s="12"/>
      <c r="I1951" s="12"/>
      <c r="J1951" s="12"/>
      <c r="K1951" s="12"/>
      <c r="L1951" s="12"/>
      <c r="M1951" s="49"/>
      <c r="N1951" s="49"/>
      <c r="O1951" s="12"/>
      <c r="P1951" s="12"/>
      <c r="Q1951" s="12"/>
      <c r="R1951" s="12"/>
      <c r="S1951" s="12"/>
      <c r="T1951" s="12"/>
    </row>
    <row r="1952" spans="1:20" s="1" customFormat="1" x14ac:dyDescent="0.4">
      <c r="A1952" s="12"/>
      <c r="B1952" s="12"/>
      <c r="C1952" s="42"/>
      <c r="D1952" s="12"/>
      <c r="E1952" s="12"/>
      <c r="F1952" s="12"/>
      <c r="G1952" s="12"/>
      <c r="H1952" s="12"/>
      <c r="I1952" s="12"/>
      <c r="J1952" s="12"/>
      <c r="K1952" s="12"/>
      <c r="L1952" s="12"/>
      <c r="M1952" s="49"/>
      <c r="N1952" s="49"/>
      <c r="O1952" s="12"/>
      <c r="P1952" s="12"/>
      <c r="Q1952" s="12"/>
      <c r="R1952" s="12"/>
      <c r="S1952" s="12"/>
      <c r="T1952" s="12"/>
    </row>
    <row r="1953" spans="1:20" s="1" customFormat="1" x14ac:dyDescent="0.4">
      <c r="A1953" s="12"/>
      <c r="B1953" s="12"/>
      <c r="C1953" s="42"/>
      <c r="D1953" s="12"/>
      <c r="E1953" s="12"/>
      <c r="F1953" s="12"/>
      <c r="G1953" s="12"/>
      <c r="H1953" s="12"/>
      <c r="I1953" s="12"/>
      <c r="J1953" s="12"/>
      <c r="K1953" s="12"/>
      <c r="L1953" s="12"/>
      <c r="M1953" s="49"/>
      <c r="N1953" s="49"/>
      <c r="O1953" s="12"/>
      <c r="P1953" s="12"/>
      <c r="Q1953" s="12"/>
      <c r="R1953" s="12"/>
      <c r="S1953" s="12"/>
      <c r="T1953" s="12"/>
    </row>
    <row r="1954" spans="1:20" s="1" customFormat="1" x14ac:dyDescent="0.4">
      <c r="A1954" s="12"/>
      <c r="B1954" s="12"/>
      <c r="C1954" s="42"/>
      <c r="D1954" s="12"/>
      <c r="E1954" s="12"/>
      <c r="F1954" s="12"/>
      <c r="G1954" s="12"/>
      <c r="H1954" s="12"/>
      <c r="I1954" s="12"/>
      <c r="J1954" s="12"/>
      <c r="K1954" s="12"/>
      <c r="L1954" s="12"/>
      <c r="M1954" s="49"/>
      <c r="N1954" s="49"/>
      <c r="O1954" s="12"/>
      <c r="P1954" s="12"/>
      <c r="Q1954" s="12"/>
      <c r="R1954" s="12"/>
      <c r="S1954" s="12"/>
      <c r="T1954" s="12"/>
    </row>
    <row r="1955" spans="1:20" s="1" customFormat="1" x14ac:dyDescent="0.4">
      <c r="A1955" s="12"/>
      <c r="B1955" s="12"/>
      <c r="C1955" s="42"/>
      <c r="D1955" s="12"/>
      <c r="E1955" s="12"/>
      <c r="F1955" s="12"/>
      <c r="G1955" s="12"/>
      <c r="H1955" s="12"/>
      <c r="I1955" s="12"/>
      <c r="J1955" s="12"/>
      <c r="K1955" s="12"/>
      <c r="L1955" s="12"/>
      <c r="M1955" s="49"/>
      <c r="N1955" s="49"/>
      <c r="O1955" s="12"/>
      <c r="P1955" s="12"/>
      <c r="Q1955" s="12"/>
      <c r="R1955" s="12"/>
      <c r="S1955" s="12"/>
      <c r="T1955" s="12"/>
    </row>
    <row r="1956" spans="1:20" s="1" customFormat="1" x14ac:dyDescent="0.4">
      <c r="A1956" s="12"/>
      <c r="B1956" s="12"/>
      <c r="C1956" s="42"/>
      <c r="D1956" s="12"/>
      <c r="E1956" s="12"/>
      <c r="F1956" s="12"/>
      <c r="G1956" s="12"/>
      <c r="H1956" s="12"/>
      <c r="I1956" s="12"/>
      <c r="J1956" s="12"/>
      <c r="K1956" s="12"/>
      <c r="L1956" s="12"/>
      <c r="M1956" s="49"/>
      <c r="N1956" s="49"/>
      <c r="O1956" s="12"/>
      <c r="P1956" s="12"/>
      <c r="Q1956" s="12"/>
      <c r="R1956" s="12"/>
      <c r="S1956" s="12"/>
      <c r="T1956" s="12"/>
    </row>
    <row r="1957" spans="1:20" s="1" customFormat="1" x14ac:dyDescent="0.4">
      <c r="A1957" s="12"/>
      <c r="B1957" s="12"/>
      <c r="C1957" s="42"/>
      <c r="D1957" s="12"/>
      <c r="E1957" s="12"/>
      <c r="F1957" s="12"/>
      <c r="G1957" s="12"/>
      <c r="H1957" s="12"/>
      <c r="I1957" s="12"/>
      <c r="J1957" s="12"/>
      <c r="K1957" s="12"/>
      <c r="L1957" s="12"/>
      <c r="M1957" s="49"/>
      <c r="N1957" s="49"/>
      <c r="O1957" s="12"/>
      <c r="P1957" s="12"/>
      <c r="Q1957" s="12"/>
      <c r="R1957" s="12"/>
      <c r="S1957" s="12"/>
      <c r="T1957" s="12"/>
    </row>
    <row r="1958" spans="1:20" s="1" customFormat="1" x14ac:dyDescent="0.4">
      <c r="A1958" s="12"/>
      <c r="B1958" s="12"/>
      <c r="C1958" s="42"/>
      <c r="D1958" s="12"/>
      <c r="E1958" s="12"/>
      <c r="F1958" s="12"/>
      <c r="G1958" s="12"/>
      <c r="H1958" s="12"/>
      <c r="I1958" s="12"/>
      <c r="J1958" s="12"/>
      <c r="K1958" s="12"/>
      <c r="L1958" s="12"/>
      <c r="M1958" s="49"/>
      <c r="N1958" s="49"/>
      <c r="O1958" s="12"/>
      <c r="P1958" s="12"/>
      <c r="Q1958" s="12"/>
      <c r="R1958" s="12"/>
      <c r="S1958" s="12"/>
      <c r="T1958" s="12"/>
    </row>
    <row r="1959" spans="1:20" s="1" customFormat="1" x14ac:dyDescent="0.4">
      <c r="A1959" s="12"/>
      <c r="B1959" s="12"/>
      <c r="C1959" s="42"/>
      <c r="D1959" s="12"/>
      <c r="E1959" s="12"/>
      <c r="F1959" s="12"/>
      <c r="G1959" s="12"/>
      <c r="H1959" s="12"/>
      <c r="I1959" s="12"/>
      <c r="J1959" s="12"/>
      <c r="K1959" s="12"/>
      <c r="L1959" s="12"/>
      <c r="M1959" s="49"/>
      <c r="N1959" s="49"/>
      <c r="O1959" s="12"/>
      <c r="P1959" s="12"/>
      <c r="Q1959" s="12"/>
      <c r="R1959" s="12"/>
      <c r="S1959" s="12"/>
      <c r="T1959" s="12"/>
    </row>
    <row r="1960" spans="1:20" s="1" customFormat="1" x14ac:dyDescent="0.4">
      <c r="A1960" s="12"/>
      <c r="B1960" s="12"/>
      <c r="C1960" s="42"/>
      <c r="D1960" s="12"/>
      <c r="E1960" s="12"/>
      <c r="F1960" s="12"/>
      <c r="G1960" s="12"/>
      <c r="H1960" s="12"/>
      <c r="I1960" s="12"/>
      <c r="J1960" s="12"/>
      <c r="K1960" s="12"/>
      <c r="L1960" s="12"/>
      <c r="M1960" s="49"/>
      <c r="N1960" s="49"/>
      <c r="O1960" s="12"/>
      <c r="P1960" s="12"/>
      <c r="Q1960" s="12"/>
      <c r="R1960" s="12"/>
      <c r="S1960" s="12"/>
      <c r="T1960" s="12"/>
    </row>
    <row r="1961" spans="1:20" s="1" customFormat="1" x14ac:dyDescent="0.4">
      <c r="A1961" s="12"/>
      <c r="B1961" s="12"/>
      <c r="C1961" s="42"/>
      <c r="D1961" s="12"/>
      <c r="E1961" s="12"/>
      <c r="F1961" s="12"/>
      <c r="G1961" s="12"/>
      <c r="H1961" s="12"/>
      <c r="I1961" s="12"/>
      <c r="J1961" s="12"/>
      <c r="K1961" s="12"/>
      <c r="L1961" s="12"/>
      <c r="M1961" s="49"/>
      <c r="N1961" s="49"/>
      <c r="O1961" s="12"/>
      <c r="P1961" s="12"/>
      <c r="Q1961" s="12"/>
      <c r="R1961" s="12"/>
      <c r="S1961" s="12"/>
      <c r="T1961" s="12"/>
    </row>
    <row r="1962" spans="1:20" s="1" customFormat="1" x14ac:dyDescent="0.4">
      <c r="A1962" s="12"/>
      <c r="B1962" s="12"/>
      <c r="C1962" s="42"/>
      <c r="D1962" s="12"/>
      <c r="E1962" s="12"/>
      <c r="F1962" s="12"/>
      <c r="G1962" s="12"/>
      <c r="H1962" s="12"/>
      <c r="I1962" s="12"/>
      <c r="J1962" s="12"/>
      <c r="K1962" s="12"/>
      <c r="L1962" s="12"/>
      <c r="M1962" s="49"/>
      <c r="N1962" s="49"/>
      <c r="O1962" s="12"/>
      <c r="P1962" s="12"/>
      <c r="Q1962" s="12"/>
      <c r="R1962" s="12"/>
      <c r="S1962" s="12"/>
      <c r="T1962" s="12"/>
    </row>
    <row r="1963" spans="1:20" s="1" customFormat="1" x14ac:dyDescent="0.4">
      <c r="A1963" s="12"/>
      <c r="B1963" s="12"/>
      <c r="C1963" s="42"/>
      <c r="D1963" s="12"/>
      <c r="E1963" s="12"/>
      <c r="F1963" s="12"/>
      <c r="G1963" s="12"/>
      <c r="H1963" s="12"/>
      <c r="I1963" s="12"/>
      <c r="J1963" s="12"/>
      <c r="K1963" s="12"/>
      <c r="L1963" s="12"/>
      <c r="M1963" s="49"/>
      <c r="N1963" s="49"/>
      <c r="O1963" s="12"/>
      <c r="P1963" s="12"/>
      <c r="Q1963" s="12"/>
      <c r="R1963" s="12"/>
      <c r="S1963" s="12"/>
      <c r="T1963" s="12"/>
    </row>
    <row r="1964" spans="1:20" s="1" customFormat="1" x14ac:dyDescent="0.4">
      <c r="A1964" s="12"/>
      <c r="B1964" s="12"/>
      <c r="C1964" s="42"/>
      <c r="D1964" s="12"/>
      <c r="E1964" s="12"/>
      <c r="F1964" s="12"/>
      <c r="G1964" s="12"/>
      <c r="H1964" s="12"/>
      <c r="I1964" s="12"/>
      <c r="J1964" s="12"/>
      <c r="K1964" s="12"/>
      <c r="L1964" s="12"/>
      <c r="M1964" s="49"/>
      <c r="N1964" s="49"/>
      <c r="O1964" s="12"/>
      <c r="P1964" s="12"/>
      <c r="Q1964" s="12"/>
      <c r="R1964" s="12"/>
      <c r="S1964" s="12"/>
      <c r="T1964" s="12"/>
    </row>
    <row r="1965" spans="1:20" s="1" customFormat="1" x14ac:dyDescent="0.4">
      <c r="A1965" s="12"/>
      <c r="B1965" s="12"/>
      <c r="C1965" s="42"/>
      <c r="D1965" s="12"/>
      <c r="E1965" s="12"/>
      <c r="F1965" s="12"/>
      <c r="G1965" s="12"/>
      <c r="H1965" s="12"/>
      <c r="I1965" s="12"/>
      <c r="J1965" s="12"/>
      <c r="K1965" s="12"/>
      <c r="L1965" s="12"/>
      <c r="M1965" s="49"/>
      <c r="N1965" s="49"/>
      <c r="O1965" s="12"/>
      <c r="P1965" s="12"/>
      <c r="Q1965" s="12"/>
      <c r="R1965" s="12"/>
      <c r="S1965" s="12"/>
      <c r="T1965" s="12"/>
    </row>
    <row r="1966" spans="1:20" s="1" customFormat="1" x14ac:dyDescent="0.4">
      <c r="A1966" s="12"/>
      <c r="B1966" s="12"/>
      <c r="C1966" s="42"/>
      <c r="D1966" s="12"/>
      <c r="E1966" s="12"/>
      <c r="F1966" s="12"/>
      <c r="G1966" s="12"/>
      <c r="H1966" s="12"/>
      <c r="I1966" s="12"/>
      <c r="J1966" s="12"/>
      <c r="K1966" s="12"/>
      <c r="L1966" s="12"/>
      <c r="M1966" s="49"/>
      <c r="N1966" s="49"/>
      <c r="O1966" s="12"/>
      <c r="P1966" s="12"/>
      <c r="Q1966" s="12"/>
      <c r="R1966" s="12"/>
      <c r="S1966" s="12"/>
      <c r="T1966" s="12"/>
    </row>
    <row r="1967" spans="1:20" s="1" customFormat="1" x14ac:dyDescent="0.4">
      <c r="A1967" s="12"/>
      <c r="B1967" s="12"/>
      <c r="C1967" s="42"/>
      <c r="D1967" s="12"/>
      <c r="E1967" s="12"/>
      <c r="F1967" s="12"/>
      <c r="G1967" s="12"/>
      <c r="H1967" s="12"/>
      <c r="I1967" s="12"/>
      <c r="J1967" s="12"/>
      <c r="K1967" s="12"/>
      <c r="L1967" s="12"/>
      <c r="M1967" s="49"/>
      <c r="N1967" s="49"/>
      <c r="O1967" s="12"/>
      <c r="P1967" s="12"/>
      <c r="Q1967" s="12"/>
      <c r="R1967" s="12"/>
      <c r="S1967" s="12"/>
      <c r="T1967" s="12"/>
    </row>
    <row r="1968" spans="1:20" s="1" customFormat="1" x14ac:dyDescent="0.4">
      <c r="A1968" s="12"/>
      <c r="B1968" s="12"/>
      <c r="C1968" s="42"/>
      <c r="D1968" s="12"/>
      <c r="E1968" s="12"/>
      <c r="F1968" s="12"/>
      <c r="G1968" s="12"/>
      <c r="H1968" s="12"/>
      <c r="I1968" s="12"/>
      <c r="J1968" s="12"/>
      <c r="K1968" s="12"/>
      <c r="L1968" s="12"/>
      <c r="M1968" s="49"/>
      <c r="N1968" s="49"/>
      <c r="O1968" s="12"/>
      <c r="P1968" s="12"/>
      <c r="Q1968" s="12"/>
      <c r="R1968" s="12"/>
      <c r="S1968" s="12"/>
      <c r="T1968" s="12"/>
    </row>
    <row r="1969" spans="1:20" s="1" customFormat="1" x14ac:dyDescent="0.4">
      <c r="A1969" s="12"/>
      <c r="B1969" s="12"/>
      <c r="C1969" s="42"/>
      <c r="D1969" s="12"/>
      <c r="E1969" s="12"/>
      <c r="F1969" s="12"/>
      <c r="G1969" s="12"/>
      <c r="H1969" s="12"/>
      <c r="I1969" s="12"/>
      <c r="J1969" s="12"/>
      <c r="K1969" s="12"/>
      <c r="L1969" s="12"/>
      <c r="M1969" s="49"/>
      <c r="N1969" s="49"/>
      <c r="O1969" s="12"/>
      <c r="P1969" s="12"/>
      <c r="Q1969" s="12"/>
      <c r="R1969" s="12"/>
      <c r="S1969" s="12"/>
      <c r="T1969" s="12"/>
    </row>
    <row r="1970" spans="1:20" s="1" customFormat="1" x14ac:dyDescent="0.4">
      <c r="A1970" s="12"/>
      <c r="B1970" s="12"/>
      <c r="C1970" s="42"/>
      <c r="D1970" s="12"/>
      <c r="E1970" s="12"/>
      <c r="F1970" s="12"/>
      <c r="G1970" s="12"/>
      <c r="H1970" s="12"/>
      <c r="I1970" s="12"/>
      <c r="J1970" s="12"/>
      <c r="K1970" s="12"/>
      <c r="L1970" s="12"/>
      <c r="M1970" s="49"/>
      <c r="N1970" s="49"/>
      <c r="O1970" s="12"/>
      <c r="P1970" s="12"/>
      <c r="Q1970" s="12"/>
      <c r="R1970" s="12"/>
      <c r="S1970" s="12"/>
      <c r="T1970" s="12"/>
    </row>
    <row r="1971" spans="1:20" s="1" customFormat="1" x14ac:dyDescent="0.4">
      <c r="A1971" s="12"/>
      <c r="B1971" s="12"/>
      <c r="C1971" s="42"/>
      <c r="D1971" s="12"/>
      <c r="E1971" s="12"/>
      <c r="F1971" s="12"/>
      <c r="G1971" s="12"/>
      <c r="H1971" s="12"/>
      <c r="I1971" s="12"/>
      <c r="J1971" s="12"/>
      <c r="K1971" s="12"/>
      <c r="L1971" s="12"/>
      <c r="M1971" s="49"/>
      <c r="N1971" s="49"/>
      <c r="O1971" s="12"/>
      <c r="P1971" s="12"/>
      <c r="Q1971" s="12"/>
      <c r="R1971" s="12"/>
      <c r="S1971" s="12"/>
      <c r="T1971" s="12"/>
    </row>
    <row r="1972" spans="1:20" s="1" customFormat="1" x14ac:dyDescent="0.4">
      <c r="A1972" s="12"/>
      <c r="B1972" s="12"/>
      <c r="C1972" s="42"/>
      <c r="D1972" s="12"/>
      <c r="E1972" s="12"/>
      <c r="F1972" s="12"/>
      <c r="G1972" s="12"/>
      <c r="H1972" s="12"/>
      <c r="I1972" s="12"/>
      <c r="J1972" s="12"/>
      <c r="K1972" s="12"/>
      <c r="L1972" s="12"/>
      <c r="M1972" s="49"/>
      <c r="N1972" s="49"/>
      <c r="O1972" s="12"/>
      <c r="P1972" s="12"/>
      <c r="Q1972" s="12"/>
      <c r="R1972" s="12"/>
      <c r="S1972" s="12"/>
      <c r="T1972" s="12"/>
    </row>
    <row r="1973" spans="1:20" s="1" customFormat="1" x14ac:dyDescent="0.4">
      <c r="A1973" s="12"/>
      <c r="B1973" s="12"/>
      <c r="C1973" s="42"/>
      <c r="D1973" s="12"/>
      <c r="E1973" s="12"/>
      <c r="F1973" s="12"/>
      <c r="G1973" s="12"/>
      <c r="H1973" s="12"/>
      <c r="I1973" s="12"/>
      <c r="J1973" s="12"/>
      <c r="K1973" s="12"/>
      <c r="L1973" s="12"/>
      <c r="M1973" s="49"/>
      <c r="N1973" s="49"/>
      <c r="O1973" s="12"/>
      <c r="P1973" s="12"/>
      <c r="Q1973" s="12"/>
      <c r="R1973" s="12"/>
      <c r="S1973" s="12"/>
      <c r="T1973" s="12"/>
    </row>
    <row r="1974" spans="1:20" s="1" customFormat="1" x14ac:dyDescent="0.4">
      <c r="A1974" s="12"/>
      <c r="B1974" s="12"/>
      <c r="C1974" s="42"/>
      <c r="D1974" s="12"/>
      <c r="E1974" s="12"/>
      <c r="F1974" s="12"/>
      <c r="G1974" s="12"/>
      <c r="H1974" s="12"/>
      <c r="I1974" s="12"/>
      <c r="J1974" s="12"/>
      <c r="K1974" s="12"/>
      <c r="L1974" s="12"/>
      <c r="M1974" s="49"/>
      <c r="N1974" s="49"/>
      <c r="O1974" s="12"/>
      <c r="P1974" s="12"/>
      <c r="Q1974" s="12"/>
      <c r="R1974" s="12"/>
      <c r="S1974" s="12"/>
      <c r="T1974" s="12"/>
    </row>
    <row r="1975" spans="1:20" s="1" customFormat="1" x14ac:dyDescent="0.4">
      <c r="A1975" s="12"/>
      <c r="B1975" s="12"/>
      <c r="C1975" s="42"/>
      <c r="D1975" s="12"/>
      <c r="E1975" s="12"/>
      <c r="F1975" s="12"/>
      <c r="G1975" s="12"/>
      <c r="H1975" s="12"/>
      <c r="I1975" s="12"/>
      <c r="J1975" s="12"/>
      <c r="K1975" s="12"/>
      <c r="L1975" s="12"/>
      <c r="M1975" s="49"/>
      <c r="N1975" s="49"/>
      <c r="O1975" s="12"/>
      <c r="P1975" s="12"/>
      <c r="Q1975" s="12"/>
      <c r="R1975" s="12"/>
      <c r="S1975" s="12"/>
      <c r="T1975" s="12"/>
    </row>
    <row r="1976" spans="1:20" s="1" customFormat="1" x14ac:dyDescent="0.4">
      <c r="A1976" s="12"/>
      <c r="B1976" s="12"/>
      <c r="C1976" s="42"/>
      <c r="D1976" s="12"/>
      <c r="E1976" s="12"/>
      <c r="F1976" s="12"/>
      <c r="G1976" s="12"/>
      <c r="H1976" s="12"/>
      <c r="I1976" s="12"/>
      <c r="J1976" s="12"/>
      <c r="K1976" s="12"/>
      <c r="L1976" s="12"/>
      <c r="M1976" s="49"/>
      <c r="N1976" s="49"/>
      <c r="O1976" s="12"/>
      <c r="P1976" s="12"/>
      <c r="Q1976" s="12"/>
      <c r="R1976" s="12"/>
      <c r="S1976" s="12"/>
      <c r="T1976" s="12"/>
    </row>
    <row r="1977" spans="1:20" s="1" customFormat="1" x14ac:dyDescent="0.4">
      <c r="A1977" s="12"/>
      <c r="B1977" s="12"/>
      <c r="C1977" s="42"/>
      <c r="D1977" s="12"/>
      <c r="E1977" s="12"/>
      <c r="F1977" s="12"/>
      <c r="G1977" s="12"/>
      <c r="H1977" s="12"/>
      <c r="I1977" s="12"/>
      <c r="J1977" s="12"/>
      <c r="K1977" s="12"/>
      <c r="L1977" s="12"/>
      <c r="M1977" s="49"/>
      <c r="N1977" s="49"/>
      <c r="O1977" s="12"/>
      <c r="P1977" s="12"/>
      <c r="Q1977" s="12"/>
      <c r="R1977" s="12"/>
      <c r="S1977" s="12"/>
      <c r="T1977" s="12"/>
    </row>
    <row r="1978" spans="1:20" s="1" customFormat="1" x14ac:dyDescent="0.4">
      <c r="A1978" s="12"/>
      <c r="B1978" s="12"/>
      <c r="C1978" s="42"/>
      <c r="D1978" s="12"/>
      <c r="E1978" s="12"/>
      <c r="F1978" s="12"/>
      <c r="G1978" s="12"/>
      <c r="H1978" s="12"/>
      <c r="I1978" s="12"/>
      <c r="J1978" s="12"/>
      <c r="K1978" s="12"/>
      <c r="L1978" s="12"/>
      <c r="M1978" s="49"/>
      <c r="N1978" s="49"/>
      <c r="O1978" s="12"/>
      <c r="P1978" s="12"/>
      <c r="Q1978" s="12"/>
      <c r="R1978" s="12"/>
      <c r="S1978" s="12"/>
      <c r="T1978" s="12"/>
    </row>
    <row r="1979" spans="1:20" s="1" customFormat="1" x14ac:dyDescent="0.4">
      <c r="A1979" s="12"/>
      <c r="B1979" s="12"/>
      <c r="C1979" s="42"/>
      <c r="D1979" s="12"/>
      <c r="E1979" s="12"/>
      <c r="F1979" s="12"/>
      <c r="G1979" s="12"/>
      <c r="H1979" s="12"/>
      <c r="I1979" s="12"/>
      <c r="J1979" s="12"/>
      <c r="K1979" s="12"/>
      <c r="L1979" s="12"/>
      <c r="M1979" s="49"/>
      <c r="N1979" s="49"/>
      <c r="O1979" s="12"/>
      <c r="P1979" s="12"/>
      <c r="Q1979" s="12"/>
      <c r="R1979" s="12"/>
      <c r="S1979" s="12"/>
      <c r="T1979" s="12"/>
    </row>
    <row r="1980" spans="1:20" s="1" customFormat="1" x14ac:dyDescent="0.4">
      <c r="A1980" s="12"/>
      <c r="B1980" s="12"/>
      <c r="C1980" s="42"/>
      <c r="D1980" s="12"/>
      <c r="E1980" s="12"/>
      <c r="F1980" s="12"/>
      <c r="G1980" s="12"/>
      <c r="H1980" s="12"/>
      <c r="I1980" s="12"/>
      <c r="J1980" s="12"/>
      <c r="K1980" s="12"/>
      <c r="L1980" s="12"/>
      <c r="M1980" s="49"/>
      <c r="N1980" s="49"/>
      <c r="O1980" s="12"/>
      <c r="P1980" s="12"/>
      <c r="Q1980" s="12"/>
      <c r="R1980" s="12"/>
      <c r="S1980" s="12"/>
      <c r="T1980" s="12"/>
    </row>
    <row r="1981" spans="1:20" s="1" customFormat="1" x14ac:dyDescent="0.4">
      <c r="A1981" s="12"/>
      <c r="B1981" s="12"/>
      <c r="C1981" s="42"/>
      <c r="D1981" s="12"/>
      <c r="E1981" s="12"/>
      <c r="F1981" s="12"/>
      <c r="G1981" s="12"/>
      <c r="H1981" s="12"/>
      <c r="I1981" s="12"/>
      <c r="J1981" s="12"/>
      <c r="K1981" s="12"/>
      <c r="L1981" s="12"/>
      <c r="M1981" s="49"/>
      <c r="N1981" s="49"/>
      <c r="O1981" s="12"/>
      <c r="P1981" s="12"/>
      <c r="Q1981" s="12"/>
      <c r="R1981" s="12"/>
      <c r="S1981" s="12"/>
      <c r="T1981" s="12"/>
    </row>
    <row r="1982" spans="1:20" s="1" customFormat="1" x14ac:dyDescent="0.4">
      <c r="A1982" s="12"/>
      <c r="B1982" s="12"/>
      <c r="C1982" s="42"/>
      <c r="D1982" s="12"/>
      <c r="E1982" s="12"/>
      <c r="F1982" s="12"/>
      <c r="G1982" s="12"/>
      <c r="H1982" s="12"/>
      <c r="I1982" s="12"/>
      <c r="J1982" s="12"/>
      <c r="K1982" s="12"/>
      <c r="L1982" s="12"/>
      <c r="M1982" s="49"/>
      <c r="N1982" s="49"/>
      <c r="O1982" s="12"/>
      <c r="P1982" s="12"/>
      <c r="Q1982" s="12"/>
      <c r="R1982" s="12"/>
      <c r="S1982" s="12"/>
      <c r="T1982" s="12"/>
    </row>
    <row r="1983" spans="1:20" s="1" customFormat="1" x14ac:dyDescent="0.4">
      <c r="A1983" s="12"/>
      <c r="B1983" s="12"/>
      <c r="C1983" s="42"/>
      <c r="D1983" s="12"/>
      <c r="E1983" s="12"/>
      <c r="F1983" s="12"/>
      <c r="G1983" s="12"/>
      <c r="H1983" s="12"/>
      <c r="I1983" s="12"/>
      <c r="J1983" s="12"/>
      <c r="K1983" s="12"/>
      <c r="L1983" s="12"/>
      <c r="M1983" s="49"/>
      <c r="N1983" s="49"/>
      <c r="O1983" s="12"/>
      <c r="P1983" s="12"/>
      <c r="Q1983" s="12"/>
      <c r="R1983" s="12"/>
      <c r="S1983" s="12"/>
      <c r="T1983" s="12"/>
    </row>
    <row r="1984" spans="1:20" s="1" customFormat="1" x14ac:dyDescent="0.4">
      <c r="A1984" s="12"/>
      <c r="B1984" s="12"/>
      <c r="C1984" s="42"/>
      <c r="D1984" s="12"/>
      <c r="E1984" s="12"/>
      <c r="F1984" s="12"/>
      <c r="G1984" s="12"/>
      <c r="H1984" s="12"/>
      <c r="I1984" s="12"/>
      <c r="J1984" s="12"/>
      <c r="K1984" s="12"/>
      <c r="L1984" s="12"/>
      <c r="M1984" s="49"/>
      <c r="N1984" s="49"/>
      <c r="O1984" s="12"/>
      <c r="P1984" s="12"/>
      <c r="Q1984" s="12"/>
      <c r="R1984" s="12"/>
      <c r="S1984" s="12"/>
      <c r="T1984" s="12"/>
    </row>
    <row r="1985" spans="1:20" s="1" customFormat="1" x14ac:dyDescent="0.4">
      <c r="A1985" s="12"/>
      <c r="B1985" s="12"/>
      <c r="C1985" s="42"/>
      <c r="D1985" s="12"/>
      <c r="E1985" s="12"/>
      <c r="F1985" s="12"/>
      <c r="G1985" s="12"/>
      <c r="H1985" s="12"/>
      <c r="I1985" s="12"/>
      <c r="J1985" s="12"/>
      <c r="K1985" s="12"/>
      <c r="L1985" s="12"/>
      <c r="M1985" s="49"/>
      <c r="N1985" s="49"/>
      <c r="O1985" s="12"/>
      <c r="P1985" s="12"/>
      <c r="Q1985" s="12"/>
      <c r="R1985" s="12"/>
      <c r="S1985" s="12"/>
      <c r="T1985" s="12"/>
    </row>
    <row r="1986" spans="1:20" s="1" customFormat="1" x14ac:dyDescent="0.4">
      <c r="A1986" s="12"/>
      <c r="B1986" s="12"/>
      <c r="C1986" s="42"/>
      <c r="D1986" s="12"/>
      <c r="E1986" s="12"/>
      <c r="F1986" s="12"/>
      <c r="G1986" s="12"/>
      <c r="H1986" s="12"/>
      <c r="I1986" s="12"/>
      <c r="J1986" s="12"/>
      <c r="K1986" s="12"/>
      <c r="L1986" s="12"/>
      <c r="M1986" s="49"/>
      <c r="N1986" s="49"/>
      <c r="O1986" s="12"/>
      <c r="P1986" s="12"/>
      <c r="Q1986" s="12"/>
      <c r="R1986" s="12"/>
      <c r="S1986" s="12"/>
      <c r="T1986" s="12"/>
    </row>
    <row r="1987" spans="1:20" s="1" customFormat="1" x14ac:dyDescent="0.4">
      <c r="A1987" s="12"/>
      <c r="B1987" s="12"/>
      <c r="C1987" s="42"/>
      <c r="D1987" s="12"/>
      <c r="E1987" s="12"/>
      <c r="F1987" s="12"/>
      <c r="G1987" s="12"/>
      <c r="H1987" s="12"/>
      <c r="I1987" s="12"/>
      <c r="J1987" s="12"/>
      <c r="K1987" s="12"/>
      <c r="L1987" s="12"/>
      <c r="M1987" s="49"/>
      <c r="N1987" s="49"/>
      <c r="O1987" s="12"/>
      <c r="P1987" s="12"/>
      <c r="Q1987" s="12"/>
      <c r="R1987" s="12"/>
      <c r="S1987" s="12"/>
      <c r="T1987" s="12"/>
    </row>
    <row r="1988" spans="1:20" s="1" customFormat="1" x14ac:dyDescent="0.4">
      <c r="A1988" s="12"/>
      <c r="B1988" s="12"/>
      <c r="C1988" s="42"/>
      <c r="D1988" s="12"/>
      <c r="E1988" s="12"/>
      <c r="F1988" s="12"/>
      <c r="G1988" s="12"/>
      <c r="H1988" s="12"/>
      <c r="I1988" s="12"/>
      <c r="J1988" s="12"/>
      <c r="K1988" s="12"/>
      <c r="L1988" s="12"/>
      <c r="M1988" s="49"/>
      <c r="N1988" s="49"/>
      <c r="O1988" s="12"/>
      <c r="P1988" s="12"/>
      <c r="Q1988" s="12"/>
      <c r="R1988" s="12"/>
      <c r="S1988" s="12"/>
      <c r="T1988" s="12"/>
    </row>
    <row r="1989" spans="1:20" s="1" customFormat="1" x14ac:dyDescent="0.4">
      <c r="A1989" s="12"/>
      <c r="B1989" s="12"/>
      <c r="C1989" s="42"/>
      <c r="D1989" s="12"/>
      <c r="E1989" s="12"/>
      <c r="F1989" s="12"/>
      <c r="G1989" s="12"/>
      <c r="H1989" s="12"/>
      <c r="I1989" s="12"/>
      <c r="J1989" s="12"/>
      <c r="K1989" s="12"/>
      <c r="L1989" s="12"/>
      <c r="M1989" s="49"/>
      <c r="N1989" s="49"/>
      <c r="O1989" s="12"/>
      <c r="P1989" s="12"/>
      <c r="Q1989" s="12"/>
      <c r="R1989" s="12"/>
      <c r="S1989" s="12"/>
      <c r="T1989" s="12"/>
    </row>
    <row r="1990" spans="1:20" s="1" customFormat="1" x14ac:dyDescent="0.4">
      <c r="A1990" s="12"/>
      <c r="B1990" s="12"/>
      <c r="C1990" s="42"/>
      <c r="D1990" s="12"/>
      <c r="E1990" s="12"/>
      <c r="F1990" s="12"/>
      <c r="G1990" s="12"/>
      <c r="H1990" s="12"/>
      <c r="I1990" s="12"/>
      <c r="J1990" s="12"/>
      <c r="K1990" s="12"/>
      <c r="L1990" s="12"/>
      <c r="M1990" s="49"/>
      <c r="N1990" s="49"/>
      <c r="O1990" s="12"/>
      <c r="P1990" s="12"/>
      <c r="Q1990" s="12"/>
      <c r="R1990" s="12"/>
      <c r="S1990" s="12"/>
      <c r="T1990" s="12"/>
    </row>
    <row r="1991" spans="1:20" s="1" customFormat="1" x14ac:dyDescent="0.4">
      <c r="A1991" s="12"/>
      <c r="B1991" s="12"/>
      <c r="C1991" s="42"/>
      <c r="D1991" s="12"/>
      <c r="E1991" s="12"/>
      <c r="F1991" s="12"/>
      <c r="G1991" s="12"/>
      <c r="H1991" s="12"/>
      <c r="I1991" s="12"/>
      <c r="J1991" s="12"/>
      <c r="K1991" s="12"/>
      <c r="L1991" s="12"/>
      <c r="M1991" s="49"/>
      <c r="N1991" s="49"/>
      <c r="O1991" s="12"/>
      <c r="P1991" s="12"/>
      <c r="Q1991" s="12"/>
      <c r="R1991" s="12"/>
      <c r="S1991" s="12"/>
      <c r="T1991" s="12"/>
    </row>
    <row r="1992" spans="1:20" s="1" customFormat="1" x14ac:dyDescent="0.4">
      <c r="A1992" s="12"/>
      <c r="B1992" s="12"/>
      <c r="C1992" s="42"/>
      <c r="D1992" s="12"/>
      <c r="E1992" s="12"/>
      <c r="F1992" s="12"/>
      <c r="G1992" s="12"/>
      <c r="H1992" s="12"/>
      <c r="I1992" s="12"/>
      <c r="J1992" s="12"/>
      <c r="K1992" s="12"/>
      <c r="L1992" s="12"/>
      <c r="M1992" s="49"/>
      <c r="N1992" s="49"/>
      <c r="O1992" s="12"/>
      <c r="P1992" s="12"/>
      <c r="Q1992" s="12"/>
      <c r="R1992" s="12"/>
      <c r="S1992" s="12"/>
      <c r="T1992" s="12"/>
    </row>
    <row r="1993" spans="1:20" s="1" customFormat="1" x14ac:dyDescent="0.4">
      <c r="A1993" s="12"/>
      <c r="B1993" s="12"/>
      <c r="C1993" s="42"/>
      <c r="D1993" s="12"/>
      <c r="E1993" s="12"/>
      <c r="F1993" s="12"/>
      <c r="G1993" s="12"/>
      <c r="H1993" s="12"/>
      <c r="I1993" s="12"/>
      <c r="J1993" s="12"/>
      <c r="K1993" s="12"/>
      <c r="L1993" s="12"/>
      <c r="M1993" s="49"/>
      <c r="N1993" s="49"/>
      <c r="O1993" s="12"/>
      <c r="P1993" s="12"/>
      <c r="Q1993" s="12"/>
      <c r="R1993" s="12"/>
      <c r="S1993" s="12"/>
      <c r="T1993" s="12"/>
    </row>
    <row r="1994" spans="1:20" s="1" customFormat="1" x14ac:dyDescent="0.4">
      <c r="A1994" s="12"/>
      <c r="B1994" s="12"/>
      <c r="C1994" s="42"/>
      <c r="D1994" s="12"/>
      <c r="E1994" s="12"/>
      <c r="F1994" s="12"/>
      <c r="G1994" s="12"/>
      <c r="H1994" s="12"/>
      <c r="I1994" s="12"/>
      <c r="J1994" s="12"/>
      <c r="K1994" s="12"/>
      <c r="L1994" s="12"/>
      <c r="M1994" s="49"/>
      <c r="N1994" s="49"/>
      <c r="O1994" s="12"/>
      <c r="P1994" s="12"/>
      <c r="Q1994" s="12"/>
      <c r="R1994" s="12"/>
      <c r="S1994" s="12"/>
      <c r="T1994" s="12"/>
    </row>
    <row r="1995" spans="1:20" s="1" customFormat="1" x14ac:dyDescent="0.4">
      <c r="A1995" s="12"/>
      <c r="B1995" s="12"/>
      <c r="C1995" s="42"/>
      <c r="D1995" s="12"/>
      <c r="E1995" s="12"/>
      <c r="F1995" s="12"/>
      <c r="G1995" s="12"/>
      <c r="H1995" s="12"/>
      <c r="I1995" s="12"/>
      <c r="J1995" s="12"/>
      <c r="K1995" s="12"/>
      <c r="L1995" s="12"/>
      <c r="M1995" s="49"/>
      <c r="N1995" s="49"/>
      <c r="O1995" s="12"/>
      <c r="P1995" s="12"/>
      <c r="Q1995" s="12"/>
      <c r="R1995" s="12"/>
      <c r="S1995" s="12"/>
      <c r="T1995" s="12"/>
    </row>
    <row r="1996" spans="1:20" s="1" customFormat="1" x14ac:dyDescent="0.4">
      <c r="A1996" s="12"/>
      <c r="B1996" s="12"/>
      <c r="C1996" s="42"/>
      <c r="D1996" s="12"/>
      <c r="E1996" s="12"/>
      <c r="F1996" s="12"/>
      <c r="G1996" s="12"/>
      <c r="H1996" s="12"/>
      <c r="I1996" s="12"/>
      <c r="J1996" s="12"/>
      <c r="K1996" s="12"/>
      <c r="L1996" s="12"/>
      <c r="M1996" s="49"/>
      <c r="N1996" s="49"/>
      <c r="O1996" s="12"/>
      <c r="P1996" s="12"/>
      <c r="Q1996" s="12"/>
      <c r="R1996" s="12"/>
      <c r="S1996" s="12"/>
      <c r="T1996" s="12"/>
    </row>
    <row r="1997" spans="1:20" s="1" customFormat="1" x14ac:dyDescent="0.4">
      <c r="A1997" s="12"/>
      <c r="B1997" s="12"/>
      <c r="C1997" s="42"/>
      <c r="D1997" s="12"/>
      <c r="E1997" s="12"/>
      <c r="F1997" s="12"/>
      <c r="G1997" s="12"/>
      <c r="H1997" s="12"/>
      <c r="I1997" s="12"/>
      <c r="J1997" s="12"/>
      <c r="K1997" s="12"/>
      <c r="L1997" s="12"/>
      <c r="M1997" s="49"/>
      <c r="N1997" s="49"/>
      <c r="O1997" s="12"/>
      <c r="P1997" s="12"/>
      <c r="Q1997" s="12"/>
      <c r="R1997" s="12"/>
      <c r="S1997" s="12"/>
      <c r="T1997" s="12"/>
    </row>
    <row r="1998" spans="1:20" s="1" customFormat="1" x14ac:dyDescent="0.4">
      <c r="A1998" s="12"/>
      <c r="B1998" s="12"/>
      <c r="C1998" s="42"/>
      <c r="D1998" s="12"/>
      <c r="E1998" s="12"/>
      <c r="F1998" s="12"/>
      <c r="G1998" s="12"/>
      <c r="H1998" s="12"/>
      <c r="I1998" s="12"/>
      <c r="J1998" s="12"/>
      <c r="K1998" s="12"/>
      <c r="L1998" s="12"/>
      <c r="M1998" s="49"/>
      <c r="N1998" s="49"/>
      <c r="O1998" s="12"/>
      <c r="P1998" s="12"/>
      <c r="Q1998" s="12"/>
      <c r="R1998" s="12"/>
      <c r="S1998" s="12"/>
      <c r="T1998" s="12"/>
    </row>
    <row r="1999" spans="1:20" s="1" customFormat="1" x14ac:dyDescent="0.4">
      <c r="A1999" s="12"/>
      <c r="B1999" s="12"/>
      <c r="C1999" s="42"/>
      <c r="D1999" s="12"/>
      <c r="E1999" s="12"/>
      <c r="F1999" s="12"/>
      <c r="G1999" s="12"/>
      <c r="H1999" s="12"/>
      <c r="I1999" s="12"/>
      <c r="J1999" s="12"/>
      <c r="K1999" s="12"/>
      <c r="L1999" s="12"/>
      <c r="M1999" s="49"/>
      <c r="N1999" s="49"/>
      <c r="O1999" s="12"/>
      <c r="P1999" s="12"/>
      <c r="Q1999" s="12"/>
      <c r="R1999" s="12"/>
      <c r="S1999" s="12"/>
      <c r="T1999" s="12"/>
    </row>
    <row r="2000" spans="1:20" s="1" customFormat="1" x14ac:dyDescent="0.4">
      <c r="A2000" s="12"/>
      <c r="B2000" s="12"/>
      <c r="C2000" s="42"/>
      <c r="D2000" s="12"/>
      <c r="E2000" s="12"/>
      <c r="F2000" s="12"/>
      <c r="G2000" s="12"/>
      <c r="H2000" s="12"/>
      <c r="I2000" s="12"/>
      <c r="J2000" s="12"/>
      <c r="K2000" s="12"/>
      <c r="L2000" s="12"/>
      <c r="M2000" s="49"/>
      <c r="N2000" s="49"/>
      <c r="O2000" s="12"/>
      <c r="P2000" s="12"/>
      <c r="Q2000" s="12"/>
      <c r="R2000" s="12"/>
      <c r="S2000" s="12"/>
      <c r="T2000" s="12"/>
    </row>
    <row r="2001" spans="1:20" s="1" customFormat="1" x14ac:dyDescent="0.4">
      <c r="A2001" s="12"/>
      <c r="B2001" s="12"/>
      <c r="C2001" s="42"/>
      <c r="D2001" s="12"/>
      <c r="E2001" s="12"/>
      <c r="F2001" s="12"/>
      <c r="G2001" s="12"/>
      <c r="H2001" s="12"/>
      <c r="I2001" s="12"/>
      <c r="J2001" s="12"/>
      <c r="K2001" s="12"/>
      <c r="L2001" s="12"/>
      <c r="M2001" s="49"/>
      <c r="N2001" s="49"/>
      <c r="O2001" s="12"/>
      <c r="P2001" s="12"/>
      <c r="Q2001" s="12"/>
      <c r="R2001" s="12"/>
      <c r="S2001" s="12"/>
      <c r="T2001" s="12"/>
    </row>
    <row r="2002" spans="1:20" s="1" customFormat="1" x14ac:dyDescent="0.4">
      <c r="A2002" s="12"/>
      <c r="B2002" s="12"/>
      <c r="C2002" s="42"/>
      <c r="D2002" s="12"/>
      <c r="E2002" s="12"/>
      <c r="F2002" s="12"/>
      <c r="G2002" s="12"/>
      <c r="H2002" s="12"/>
      <c r="I2002" s="12"/>
      <c r="J2002" s="12"/>
      <c r="K2002" s="12"/>
      <c r="L2002" s="12"/>
      <c r="M2002" s="49"/>
      <c r="N2002" s="49"/>
      <c r="O2002" s="12"/>
      <c r="P2002" s="12"/>
      <c r="Q2002" s="12"/>
      <c r="R2002" s="12"/>
      <c r="S2002" s="12"/>
      <c r="T2002" s="12"/>
    </row>
    <row r="2003" spans="1:20" s="1" customFormat="1" x14ac:dyDescent="0.4">
      <c r="A2003" s="12"/>
      <c r="B2003" s="12"/>
      <c r="C2003" s="42"/>
      <c r="D2003" s="12"/>
      <c r="E2003" s="12"/>
      <c r="F2003" s="12"/>
      <c r="G2003" s="12"/>
      <c r="H2003" s="12"/>
      <c r="I2003" s="12"/>
      <c r="J2003" s="12"/>
      <c r="K2003" s="12"/>
      <c r="L2003" s="12"/>
      <c r="M2003" s="49"/>
      <c r="N2003" s="49"/>
      <c r="O2003" s="12"/>
      <c r="P2003" s="12"/>
      <c r="Q2003" s="12"/>
      <c r="R2003" s="12"/>
      <c r="S2003" s="12"/>
      <c r="T2003" s="12"/>
    </row>
    <row r="2004" spans="1:20" s="1" customFormat="1" x14ac:dyDescent="0.4">
      <c r="A2004" s="12"/>
      <c r="B2004" s="12"/>
      <c r="C2004" s="42"/>
      <c r="D2004" s="12"/>
      <c r="E2004" s="12"/>
      <c r="F2004" s="12"/>
      <c r="G2004" s="12"/>
      <c r="H2004" s="12"/>
      <c r="I2004" s="12"/>
      <c r="J2004" s="12"/>
      <c r="K2004" s="12"/>
      <c r="L2004" s="12"/>
      <c r="M2004" s="49"/>
      <c r="N2004" s="49"/>
      <c r="O2004" s="12"/>
      <c r="P2004" s="12"/>
      <c r="Q2004" s="12"/>
      <c r="R2004" s="12"/>
      <c r="S2004" s="12"/>
      <c r="T2004" s="12"/>
    </row>
    <row r="2005" spans="1:20" s="1" customFormat="1" x14ac:dyDescent="0.4">
      <c r="A2005" s="12"/>
      <c r="B2005" s="12"/>
      <c r="C2005" s="42"/>
      <c r="D2005" s="12"/>
      <c r="E2005" s="12"/>
      <c r="F2005" s="12"/>
      <c r="G2005" s="12"/>
      <c r="H2005" s="12"/>
      <c r="I2005" s="12"/>
      <c r="J2005" s="12"/>
      <c r="K2005" s="12"/>
      <c r="L2005" s="12"/>
      <c r="M2005" s="49"/>
      <c r="N2005" s="49"/>
      <c r="O2005" s="12"/>
      <c r="P2005" s="12"/>
      <c r="Q2005" s="12"/>
      <c r="R2005" s="12"/>
      <c r="S2005" s="12"/>
      <c r="T2005" s="12"/>
    </row>
    <row r="2006" spans="1:20" s="1" customFormat="1" x14ac:dyDescent="0.4">
      <c r="A2006" s="12"/>
      <c r="B2006" s="12"/>
      <c r="C2006" s="42"/>
      <c r="D2006" s="12"/>
      <c r="E2006" s="12"/>
      <c r="F2006" s="12"/>
      <c r="G2006" s="12"/>
      <c r="H2006" s="12"/>
      <c r="I2006" s="12"/>
      <c r="J2006" s="12"/>
      <c r="K2006" s="12"/>
      <c r="L2006" s="12"/>
      <c r="M2006" s="49"/>
      <c r="N2006" s="49"/>
      <c r="O2006" s="12"/>
      <c r="P2006" s="12"/>
      <c r="Q2006" s="12"/>
      <c r="R2006" s="12"/>
      <c r="S2006" s="12"/>
      <c r="T2006" s="12"/>
    </row>
    <row r="2007" spans="1:20" s="1" customFormat="1" x14ac:dyDescent="0.4">
      <c r="A2007" s="12"/>
      <c r="B2007" s="12"/>
      <c r="C2007" s="42"/>
      <c r="D2007" s="12"/>
      <c r="E2007" s="12"/>
      <c r="F2007" s="12"/>
      <c r="G2007" s="12"/>
      <c r="H2007" s="12"/>
      <c r="I2007" s="12"/>
      <c r="J2007" s="12"/>
      <c r="K2007" s="12"/>
      <c r="L2007" s="12"/>
      <c r="M2007" s="49"/>
      <c r="N2007" s="49"/>
      <c r="O2007" s="12"/>
      <c r="P2007" s="12"/>
      <c r="Q2007" s="12"/>
      <c r="R2007" s="12"/>
      <c r="S2007" s="12"/>
      <c r="T2007" s="12"/>
    </row>
    <row r="2008" spans="1:20" s="1" customFormat="1" x14ac:dyDescent="0.4">
      <c r="A2008" s="12"/>
      <c r="B2008" s="12"/>
      <c r="C2008" s="42"/>
      <c r="D2008" s="12"/>
      <c r="E2008" s="12"/>
      <c r="F2008" s="12"/>
      <c r="G2008" s="12"/>
      <c r="H2008" s="12"/>
      <c r="I2008" s="12"/>
      <c r="J2008" s="12"/>
      <c r="K2008" s="12"/>
      <c r="L2008" s="12"/>
      <c r="M2008" s="49"/>
      <c r="N2008" s="49"/>
      <c r="O2008" s="12"/>
      <c r="P2008" s="12"/>
      <c r="Q2008" s="12"/>
      <c r="R2008" s="12"/>
      <c r="S2008" s="12"/>
      <c r="T2008" s="12"/>
    </row>
    <row r="2009" spans="1:20" s="1" customFormat="1" x14ac:dyDescent="0.4">
      <c r="A2009" s="12"/>
      <c r="B2009" s="12"/>
      <c r="C2009" s="42"/>
      <c r="D2009" s="12"/>
      <c r="E2009" s="12"/>
      <c r="F2009" s="12"/>
      <c r="G2009" s="12"/>
      <c r="H2009" s="12"/>
      <c r="I2009" s="12"/>
      <c r="J2009" s="12"/>
      <c r="K2009" s="12"/>
      <c r="L2009" s="12"/>
      <c r="M2009" s="49"/>
      <c r="N2009" s="49"/>
      <c r="O2009" s="12"/>
      <c r="P2009" s="12"/>
      <c r="Q2009" s="12"/>
      <c r="R2009" s="12"/>
      <c r="S2009" s="12"/>
      <c r="T2009" s="12"/>
    </row>
    <row r="2010" spans="1:20" s="1" customFormat="1" x14ac:dyDescent="0.4">
      <c r="A2010" s="12"/>
      <c r="B2010" s="12"/>
      <c r="C2010" s="42"/>
      <c r="D2010" s="12"/>
      <c r="E2010" s="12"/>
      <c r="F2010" s="12"/>
      <c r="G2010" s="12"/>
      <c r="H2010" s="12"/>
      <c r="I2010" s="12"/>
      <c r="J2010" s="12"/>
      <c r="K2010" s="12"/>
      <c r="L2010" s="12"/>
      <c r="M2010" s="49"/>
      <c r="N2010" s="49"/>
      <c r="O2010" s="12"/>
      <c r="P2010" s="12"/>
      <c r="Q2010" s="12"/>
      <c r="R2010" s="12"/>
      <c r="S2010" s="12"/>
      <c r="T2010" s="12"/>
    </row>
    <row r="2011" spans="1:20" s="1" customFormat="1" x14ac:dyDescent="0.4">
      <c r="A2011" s="12"/>
      <c r="B2011" s="12"/>
      <c r="C2011" s="42"/>
      <c r="D2011" s="12"/>
      <c r="E2011" s="12"/>
      <c r="F2011" s="12"/>
      <c r="G2011" s="12"/>
      <c r="H2011" s="12"/>
      <c r="I2011" s="12"/>
      <c r="J2011" s="12"/>
      <c r="K2011" s="12"/>
      <c r="L2011" s="12"/>
      <c r="M2011" s="49"/>
      <c r="N2011" s="49"/>
      <c r="O2011" s="12"/>
      <c r="P2011" s="12"/>
      <c r="Q2011" s="12"/>
      <c r="R2011" s="12"/>
      <c r="S2011" s="12"/>
      <c r="T2011" s="12"/>
    </row>
    <row r="2012" spans="1:20" s="1" customFormat="1" x14ac:dyDescent="0.4">
      <c r="A2012" s="12"/>
      <c r="B2012" s="12"/>
      <c r="C2012" s="42"/>
      <c r="D2012" s="12"/>
      <c r="E2012" s="12"/>
      <c r="F2012" s="12"/>
      <c r="G2012" s="12"/>
      <c r="H2012" s="12"/>
      <c r="I2012" s="12"/>
      <c r="J2012" s="12"/>
      <c r="K2012" s="12"/>
      <c r="L2012" s="12"/>
      <c r="M2012" s="49"/>
      <c r="N2012" s="49"/>
      <c r="O2012" s="12"/>
      <c r="P2012" s="12"/>
      <c r="Q2012" s="12"/>
      <c r="R2012" s="12"/>
      <c r="S2012" s="12"/>
      <c r="T2012" s="12"/>
    </row>
    <row r="2013" spans="1:20" s="1" customFormat="1" x14ac:dyDescent="0.4">
      <c r="A2013" s="12"/>
      <c r="B2013" s="12"/>
      <c r="C2013" s="42"/>
      <c r="D2013" s="12"/>
      <c r="E2013" s="12"/>
      <c r="F2013" s="12"/>
      <c r="G2013" s="12"/>
      <c r="H2013" s="12"/>
      <c r="I2013" s="12"/>
      <c r="J2013" s="12"/>
      <c r="K2013" s="12"/>
      <c r="L2013" s="12"/>
      <c r="M2013" s="49"/>
      <c r="N2013" s="49"/>
      <c r="O2013" s="12"/>
      <c r="P2013" s="12"/>
      <c r="Q2013" s="12"/>
      <c r="R2013" s="12"/>
      <c r="S2013" s="12"/>
      <c r="T2013" s="12"/>
    </row>
    <row r="2014" spans="1:20" s="1" customFormat="1" x14ac:dyDescent="0.4">
      <c r="A2014" s="12"/>
      <c r="B2014" s="12"/>
      <c r="C2014" s="42"/>
      <c r="D2014" s="12"/>
      <c r="E2014" s="12"/>
      <c r="F2014" s="12"/>
      <c r="G2014" s="12"/>
      <c r="H2014" s="12"/>
      <c r="I2014" s="12"/>
      <c r="J2014" s="12"/>
      <c r="K2014" s="12"/>
      <c r="L2014" s="12"/>
      <c r="M2014" s="49"/>
      <c r="N2014" s="49"/>
      <c r="O2014" s="12"/>
      <c r="P2014" s="12"/>
      <c r="Q2014" s="12"/>
      <c r="R2014" s="12"/>
      <c r="S2014" s="12"/>
      <c r="T2014" s="12"/>
    </row>
    <row r="2015" spans="1:20" s="1" customFormat="1" x14ac:dyDescent="0.4">
      <c r="A2015" s="12"/>
      <c r="B2015" s="12"/>
      <c r="C2015" s="42"/>
      <c r="D2015" s="12"/>
      <c r="E2015" s="12"/>
      <c r="F2015" s="12"/>
      <c r="G2015" s="12"/>
      <c r="H2015" s="12"/>
      <c r="I2015" s="12"/>
      <c r="J2015" s="12"/>
      <c r="K2015" s="12"/>
      <c r="L2015" s="12"/>
      <c r="M2015" s="49"/>
      <c r="N2015" s="49"/>
      <c r="O2015" s="12"/>
      <c r="P2015" s="12"/>
      <c r="Q2015" s="12"/>
      <c r="R2015" s="12"/>
      <c r="S2015" s="12"/>
      <c r="T2015" s="12"/>
    </row>
    <row r="2016" spans="1:20" s="1" customFormat="1" x14ac:dyDescent="0.4">
      <c r="A2016" s="12"/>
      <c r="B2016" s="12"/>
      <c r="C2016" s="42"/>
      <c r="D2016" s="12"/>
      <c r="E2016" s="12"/>
      <c r="F2016" s="12"/>
      <c r="G2016" s="12"/>
      <c r="H2016" s="12"/>
      <c r="I2016" s="12"/>
      <c r="J2016" s="12"/>
      <c r="K2016" s="12"/>
      <c r="L2016" s="12"/>
      <c r="M2016" s="49"/>
      <c r="N2016" s="49"/>
      <c r="O2016" s="12"/>
      <c r="P2016" s="12"/>
      <c r="Q2016" s="12"/>
      <c r="R2016" s="12"/>
      <c r="S2016" s="12"/>
      <c r="T2016" s="12"/>
    </row>
    <row r="2017" spans="1:20" s="1" customFormat="1" x14ac:dyDescent="0.4">
      <c r="A2017" s="12"/>
      <c r="B2017" s="12"/>
      <c r="C2017" s="42"/>
      <c r="D2017" s="12"/>
      <c r="E2017" s="12"/>
      <c r="F2017" s="12"/>
      <c r="G2017" s="12"/>
      <c r="H2017" s="12"/>
      <c r="I2017" s="12"/>
      <c r="J2017" s="12"/>
      <c r="K2017" s="12"/>
      <c r="L2017" s="12"/>
      <c r="M2017" s="49"/>
      <c r="N2017" s="49"/>
      <c r="O2017" s="12"/>
      <c r="P2017" s="12"/>
      <c r="Q2017" s="12"/>
      <c r="R2017" s="12"/>
      <c r="S2017" s="12"/>
      <c r="T2017" s="12"/>
    </row>
    <row r="2018" spans="1:20" s="1" customFormat="1" x14ac:dyDescent="0.4">
      <c r="A2018" s="12"/>
      <c r="B2018" s="12"/>
      <c r="C2018" s="42"/>
      <c r="D2018" s="12"/>
      <c r="E2018" s="12"/>
      <c r="F2018" s="12"/>
      <c r="G2018" s="12"/>
      <c r="H2018" s="12"/>
      <c r="I2018" s="12"/>
      <c r="J2018" s="12"/>
      <c r="K2018" s="12"/>
      <c r="L2018" s="12"/>
      <c r="M2018" s="49"/>
      <c r="N2018" s="49"/>
      <c r="O2018" s="12"/>
      <c r="P2018" s="12"/>
      <c r="Q2018" s="12"/>
      <c r="R2018" s="12"/>
      <c r="S2018" s="12"/>
      <c r="T2018" s="12"/>
    </row>
    <row r="2019" spans="1:20" s="1" customFormat="1" x14ac:dyDescent="0.4">
      <c r="A2019" s="12"/>
      <c r="B2019" s="12"/>
      <c r="C2019" s="42"/>
      <c r="D2019" s="12"/>
      <c r="E2019" s="12"/>
      <c r="F2019" s="12"/>
      <c r="G2019" s="12"/>
      <c r="H2019" s="12"/>
      <c r="I2019" s="12"/>
      <c r="J2019" s="12"/>
      <c r="K2019" s="12"/>
      <c r="L2019" s="12"/>
      <c r="M2019" s="49"/>
      <c r="N2019" s="49"/>
      <c r="O2019" s="12"/>
      <c r="P2019" s="12"/>
      <c r="Q2019" s="12"/>
      <c r="R2019" s="12"/>
      <c r="S2019" s="12"/>
      <c r="T2019" s="12"/>
    </row>
    <row r="2020" spans="1:20" s="1" customFormat="1" x14ac:dyDescent="0.4">
      <c r="A2020" s="12"/>
      <c r="B2020" s="12"/>
      <c r="C2020" s="42"/>
      <c r="D2020" s="12"/>
      <c r="E2020" s="12"/>
      <c r="F2020" s="12"/>
      <c r="G2020" s="12"/>
      <c r="H2020" s="12"/>
      <c r="I2020" s="12"/>
      <c r="J2020" s="12"/>
      <c r="K2020" s="12"/>
      <c r="L2020" s="12"/>
      <c r="M2020" s="49"/>
      <c r="N2020" s="49"/>
      <c r="O2020" s="12"/>
      <c r="P2020" s="12"/>
      <c r="Q2020" s="12"/>
      <c r="R2020" s="12"/>
      <c r="S2020" s="12"/>
      <c r="T2020" s="12"/>
    </row>
    <row r="2021" spans="1:20" s="1" customFormat="1" x14ac:dyDescent="0.4">
      <c r="A2021" s="12"/>
      <c r="B2021" s="12"/>
      <c r="C2021" s="42"/>
      <c r="D2021" s="12"/>
      <c r="E2021" s="12"/>
      <c r="F2021" s="12"/>
      <c r="G2021" s="12"/>
      <c r="H2021" s="12"/>
      <c r="I2021" s="12"/>
      <c r="J2021" s="12"/>
      <c r="K2021" s="12"/>
      <c r="L2021" s="12"/>
      <c r="M2021" s="49"/>
      <c r="N2021" s="49"/>
      <c r="O2021" s="12"/>
      <c r="P2021" s="12"/>
      <c r="Q2021" s="12"/>
      <c r="R2021" s="12"/>
      <c r="S2021" s="12"/>
      <c r="T2021" s="12"/>
    </row>
    <row r="2022" spans="1:20" s="1" customFormat="1" x14ac:dyDescent="0.4">
      <c r="A2022" s="12"/>
      <c r="B2022" s="12"/>
      <c r="C2022" s="42"/>
      <c r="D2022" s="12"/>
      <c r="E2022" s="12"/>
      <c r="F2022" s="12"/>
      <c r="G2022" s="12"/>
      <c r="H2022" s="12"/>
      <c r="I2022" s="12"/>
      <c r="J2022" s="12"/>
      <c r="K2022" s="12"/>
      <c r="L2022" s="12"/>
      <c r="M2022" s="49"/>
      <c r="N2022" s="49"/>
      <c r="O2022" s="12"/>
      <c r="P2022" s="12"/>
      <c r="Q2022" s="12"/>
      <c r="R2022" s="12"/>
      <c r="S2022" s="12"/>
      <c r="T2022" s="12"/>
    </row>
    <row r="2023" spans="1:20" s="1" customFormat="1" x14ac:dyDescent="0.4">
      <c r="A2023" s="12"/>
      <c r="B2023" s="12"/>
      <c r="C2023" s="42"/>
      <c r="D2023" s="12"/>
      <c r="E2023" s="12"/>
      <c r="F2023" s="12"/>
      <c r="G2023" s="12"/>
      <c r="H2023" s="12"/>
      <c r="I2023" s="12"/>
      <c r="J2023" s="12"/>
      <c r="K2023" s="12"/>
      <c r="L2023" s="12"/>
      <c r="M2023" s="49"/>
      <c r="N2023" s="49"/>
      <c r="O2023" s="12"/>
      <c r="P2023" s="12"/>
      <c r="Q2023" s="12"/>
      <c r="R2023" s="12"/>
      <c r="S2023" s="12"/>
      <c r="T2023" s="12"/>
    </row>
    <row r="2024" spans="1:20" s="1" customFormat="1" x14ac:dyDescent="0.4">
      <c r="A2024" s="12"/>
      <c r="B2024" s="12"/>
      <c r="C2024" s="42"/>
      <c r="D2024" s="12"/>
      <c r="E2024" s="12"/>
      <c r="F2024" s="12"/>
      <c r="G2024" s="12"/>
      <c r="H2024" s="12"/>
      <c r="I2024" s="12"/>
      <c r="J2024" s="12"/>
      <c r="K2024" s="12"/>
      <c r="L2024" s="12"/>
      <c r="M2024" s="49"/>
      <c r="N2024" s="49"/>
      <c r="O2024" s="12"/>
      <c r="P2024" s="12"/>
      <c r="Q2024" s="12"/>
      <c r="R2024" s="12"/>
      <c r="S2024" s="12"/>
      <c r="T2024" s="12"/>
    </row>
    <row r="2025" spans="1:20" s="1" customFormat="1" x14ac:dyDescent="0.4">
      <c r="A2025" s="12"/>
      <c r="B2025" s="12"/>
      <c r="C2025" s="42"/>
      <c r="D2025" s="12"/>
      <c r="E2025" s="12"/>
      <c r="F2025" s="12"/>
      <c r="G2025" s="12"/>
      <c r="H2025" s="12"/>
      <c r="I2025" s="12"/>
      <c r="J2025" s="12"/>
      <c r="K2025" s="12"/>
      <c r="L2025" s="12"/>
      <c r="M2025" s="49"/>
      <c r="N2025" s="49"/>
      <c r="O2025" s="12"/>
      <c r="P2025" s="12"/>
      <c r="Q2025" s="12"/>
      <c r="R2025" s="12"/>
      <c r="S2025" s="12"/>
      <c r="T2025" s="12"/>
    </row>
    <row r="2026" spans="1:20" s="1" customFormat="1" x14ac:dyDescent="0.4">
      <c r="A2026" s="12"/>
      <c r="B2026" s="12"/>
      <c r="C2026" s="42"/>
      <c r="D2026" s="12"/>
      <c r="E2026" s="12"/>
      <c r="F2026" s="12"/>
      <c r="G2026" s="12"/>
      <c r="H2026" s="12"/>
      <c r="I2026" s="12"/>
      <c r="J2026" s="12"/>
      <c r="K2026" s="12"/>
      <c r="L2026" s="12"/>
      <c r="M2026" s="49"/>
      <c r="N2026" s="49"/>
      <c r="O2026" s="12"/>
      <c r="P2026" s="12"/>
      <c r="Q2026" s="12"/>
      <c r="R2026" s="12"/>
      <c r="S2026" s="12"/>
      <c r="T2026" s="12"/>
    </row>
    <row r="2027" spans="1:20" s="1" customFormat="1" x14ac:dyDescent="0.4">
      <c r="A2027" s="12"/>
      <c r="B2027" s="12"/>
      <c r="C2027" s="42"/>
      <c r="D2027" s="12"/>
      <c r="E2027" s="12"/>
      <c r="F2027" s="12"/>
      <c r="G2027" s="12"/>
      <c r="H2027" s="12"/>
      <c r="I2027" s="12"/>
      <c r="J2027" s="12"/>
      <c r="K2027" s="12"/>
      <c r="L2027" s="12"/>
      <c r="M2027" s="49"/>
      <c r="N2027" s="49"/>
      <c r="O2027" s="12"/>
      <c r="P2027" s="12"/>
      <c r="Q2027" s="12"/>
      <c r="R2027" s="12"/>
      <c r="S2027" s="12"/>
      <c r="T2027" s="12"/>
    </row>
    <row r="2028" spans="1:20" s="1" customFormat="1" x14ac:dyDescent="0.4">
      <c r="A2028" s="12"/>
      <c r="B2028" s="12"/>
      <c r="C2028" s="42"/>
      <c r="D2028" s="12"/>
      <c r="E2028" s="12"/>
      <c r="F2028" s="12"/>
      <c r="G2028" s="12"/>
      <c r="H2028" s="12"/>
      <c r="I2028" s="12"/>
      <c r="J2028" s="12"/>
      <c r="K2028" s="12"/>
      <c r="L2028" s="12"/>
      <c r="M2028" s="49"/>
      <c r="N2028" s="49"/>
      <c r="O2028" s="12"/>
      <c r="P2028" s="12"/>
      <c r="Q2028" s="12"/>
      <c r="R2028" s="12"/>
      <c r="S2028" s="12"/>
      <c r="T2028" s="12"/>
    </row>
    <row r="2029" spans="1:20" s="1" customFormat="1" x14ac:dyDescent="0.4">
      <c r="A2029" s="12"/>
      <c r="B2029" s="12"/>
      <c r="C2029" s="42"/>
      <c r="D2029" s="12"/>
      <c r="E2029" s="12"/>
      <c r="F2029" s="12"/>
      <c r="G2029" s="12"/>
      <c r="H2029" s="12"/>
      <c r="I2029" s="12"/>
      <c r="J2029" s="12"/>
      <c r="K2029" s="12"/>
      <c r="L2029" s="12"/>
      <c r="M2029" s="49"/>
      <c r="N2029" s="49"/>
      <c r="O2029" s="12"/>
      <c r="P2029" s="12"/>
      <c r="Q2029" s="12"/>
      <c r="R2029" s="12"/>
      <c r="S2029" s="12"/>
      <c r="T2029" s="12"/>
    </row>
    <row r="2030" spans="1:20" s="1" customFormat="1" x14ac:dyDescent="0.4">
      <c r="A2030" s="12"/>
      <c r="B2030" s="12"/>
      <c r="C2030" s="42"/>
      <c r="D2030" s="12"/>
      <c r="E2030" s="12"/>
      <c r="F2030" s="12"/>
      <c r="G2030" s="12"/>
      <c r="H2030" s="12"/>
      <c r="I2030" s="12"/>
      <c r="J2030" s="12"/>
      <c r="K2030" s="12"/>
      <c r="L2030" s="12"/>
      <c r="M2030" s="49"/>
      <c r="N2030" s="49"/>
      <c r="O2030" s="12"/>
      <c r="P2030" s="12"/>
      <c r="Q2030" s="12"/>
      <c r="R2030" s="12"/>
      <c r="S2030" s="12"/>
      <c r="T2030" s="12"/>
    </row>
    <row r="2031" spans="1:20" s="1" customFormat="1" x14ac:dyDescent="0.4">
      <c r="A2031" s="12"/>
      <c r="B2031" s="12"/>
      <c r="C2031" s="42"/>
      <c r="D2031" s="12"/>
      <c r="E2031" s="12"/>
      <c r="F2031" s="12"/>
      <c r="G2031" s="12"/>
      <c r="H2031" s="12"/>
      <c r="I2031" s="12"/>
      <c r="J2031" s="12"/>
      <c r="K2031" s="12"/>
      <c r="L2031" s="12"/>
      <c r="M2031" s="49"/>
      <c r="N2031" s="49"/>
      <c r="O2031" s="12"/>
      <c r="P2031" s="12"/>
      <c r="Q2031" s="12"/>
      <c r="R2031" s="12"/>
      <c r="S2031" s="12"/>
      <c r="T2031" s="12"/>
    </row>
    <row r="2032" spans="1:20" s="1" customFormat="1" x14ac:dyDescent="0.4">
      <c r="A2032" s="12"/>
      <c r="B2032" s="12"/>
      <c r="C2032" s="42"/>
      <c r="D2032" s="12"/>
      <c r="E2032" s="12"/>
      <c r="F2032" s="12"/>
      <c r="G2032" s="12"/>
      <c r="H2032" s="12"/>
      <c r="I2032" s="12"/>
      <c r="J2032" s="12"/>
      <c r="K2032" s="12"/>
      <c r="L2032" s="12"/>
      <c r="M2032" s="49"/>
      <c r="N2032" s="49"/>
      <c r="O2032" s="12"/>
      <c r="P2032" s="12"/>
      <c r="Q2032" s="12"/>
      <c r="R2032" s="12"/>
      <c r="S2032" s="12"/>
      <c r="T2032" s="12"/>
    </row>
    <row r="2033" spans="1:20" s="1" customFormat="1" x14ac:dyDescent="0.4">
      <c r="A2033" s="12"/>
      <c r="B2033" s="12"/>
      <c r="C2033" s="42"/>
      <c r="D2033" s="12"/>
      <c r="E2033" s="12"/>
      <c r="F2033" s="12"/>
      <c r="G2033" s="12"/>
      <c r="H2033" s="12"/>
      <c r="I2033" s="12"/>
      <c r="J2033" s="12"/>
      <c r="K2033" s="12"/>
      <c r="L2033" s="12"/>
      <c r="M2033" s="49"/>
      <c r="N2033" s="49"/>
      <c r="O2033" s="12"/>
      <c r="P2033" s="12"/>
      <c r="Q2033" s="12"/>
      <c r="R2033" s="12"/>
      <c r="S2033" s="12"/>
      <c r="T2033" s="12"/>
    </row>
    <row r="2034" spans="1:20" s="1" customFormat="1" x14ac:dyDescent="0.4">
      <c r="A2034" s="12"/>
      <c r="B2034" s="12"/>
      <c r="C2034" s="42"/>
      <c r="D2034" s="12"/>
      <c r="E2034" s="12"/>
      <c r="F2034" s="12"/>
      <c r="G2034" s="12"/>
      <c r="H2034" s="12"/>
      <c r="I2034" s="12"/>
      <c r="J2034" s="12"/>
      <c r="K2034" s="12"/>
      <c r="L2034" s="12"/>
      <c r="M2034" s="49"/>
      <c r="N2034" s="49"/>
      <c r="O2034" s="12"/>
      <c r="P2034" s="12"/>
      <c r="Q2034" s="12"/>
      <c r="R2034" s="12"/>
      <c r="S2034" s="12"/>
      <c r="T2034" s="12"/>
    </row>
    <row r="2035" spans="1:20" s="1" customFormat="1" x14ac:dyDescent="0.4">
      <c r="A2035" s="12"/>
      <c r="B2035" s="12"/>
      <c r="C2035" s="42"/>
      <c r="D2035" s="12"/>
      <c r="E2035" s="12"/>
      <c r="F2035" s="12"/>
      <c r="G2035" s="12"/>
      <c r="H2035" s="12"/>
      <c r="I2035" s="12"/>
      <c r="J2035" s="12"/>
      <c r="K2035" s="12"/>
      <c r="L2035" s="12"/>
      <c r="M2035" s="49"/>
      <c r="N2035" s="49"/>
      <c r="O2035" s="12"/>
      <c r="P2035" s="12"/>
      <c r="Q2035" s="12"/>
      <c r="R2035" s="12"/>
      <c r="S2035" s="12"/>
      <c r="T2035" s="12"/>
    </row>
    <row r="2036" spans="1:20" s="1" customFormat="1" x14ac:dyDescent="0.4">
      <c r="A2036" s="12"/>
      <c r="B2036" s="12"/>
      <c r="C2036" s="42"/>
      <c r="D2036" s="12"/>
      <c r="E2036" s="12"/>
      <c r="F2036" s="12"/>
      <c r="G2036" s="12"/>
      <c r="H2036" s="12"/>
      <c r="I2036" s="12"/>
      <c r="J2036" s="12"/>
      <c r="K2036" s="12"/>
      <c r="L2036" s="12"/>
      <c r="M2036" s="49"/>
      <c r="N2036" s="49"/>
      <c r="O2036" s="12"/>
      <c r="P2036" s="12"/>
      <c r="Q2036" s="12"/>
      <c r="R2036" s="12"/>
      <c r="S2036" s="12"/>
      <c r="T2036" s="12"/>
    </row>
    <row r="2037" spans="1:20" s="1" customFormat="1" x14ac:dyDescent="0.4">
      <c r="A2037" s="12"/>
      <c r="B2037" s="12"/>
      <c r="C2037" s="42"/>
      <c r="D2037" s="12"/>
      <c r="E2037" s="12"/>
      <c r="F2037" s="12"/>
      <c r="G2037" s="12"/>
      <c r="H2037" s="12"/>
      <c r="I2037" s="12"/>
      <c r="J2037" s="12"/>
      <c r="K2037" s="12"/>
      <c r="L2037" s="12"/>
      <c r="M2037" s="49"/>
      <c r="N2037" s="49"/>
      <c r="O2037" s="12"/>
      <c r="P2037" s="12"/>
      <c r="Q2037" s="12"/>
      <c r="R2037" s="12"/>
      <c r="S2037" s="12"/>
      <c r="T2037" s="12"/>
    </row>
    <row r="2038" spans="1:20" s="1" customFormat="1" x14ac:dyDescent="0.4">
      <c r="A2038" s="12"/>
      <c r="B2038" s="12"/>
      <c r="C2038" s="42"/>
      <c r="D2038" s="12"/>
      <c r="E2038" s="12"/>
      <c r="F2038" s="12"/>
      <c r="G2038" s="12"/>
      <c r="H2038" s="12"/>
      <c r="I2038" s="12"/>
      <c r="J2038" s="12"/>
      <c r="K2038" s="12"/>
      <c r="L2038" s="12"/>
      <c r="M2038" s="49"/>
      <c r="N2038" s="49"/>
      <c r="O2038" s="12"/>
      <c r="P2038" s="12"/>
      <c r="Q2038" s="12"/>
      <c r="R2038" s="12"/>
      <c r="S2038" s="12"/>
      <c r="T2038" s="12"/>
    </row>
    <row r="2039" spans="1:20" s="1" customFormat="1" x14ac:dyDescent="0.4">
      <c r="A2039" s="12"/>
      <c r="B2039" s="12"/>
      <c r="C2039" s="42"/>
      <c r="D2039" s="12"/>
      <c r="E2039" s="12"/>
      <c r="F2039" s="12"/>
      <c r="G2039" s="12"/>
      <c r="H2039" s="12"/>
      <c r="I2039" s="12"/>
      <c r="J2039" s="12"/>
      <c r="K2039" s="12"/>
      <c r="L2039" s="12"/>
      <c r="M2039" s="49"/>
      <c r="N2039" s="49"/>
      <c r="O2039" s="12"/>
      <c r="P2039" s="12"/>
      <c r="Q2039" s="12"/>
      <c r="R2039" s="12"/>
      <c r="S2039" s="12"/>
      <c r="T2039" s="12"/>
    </row>
    <row r="2040" spans="1:20" s="1" customFormat="1" x14ac:dyDescent="0.4">
      <c r="A2040" s="12"/>
      <c r="B2040" s="12"/>
      <c r="C2040" s="42"/>
      <c r="D2040" s="12"/>
      <c r="E2040" s="12"/>
      <c r="F2040" s="12"/>
      <c r="G2040" s="12"/>
      <c r="H2040" s="12"/>
      <c r="I2040" s="12"/>
      <c r="J2040" s="12"/>
      <c r="K2040" s="12"/>
      <c r="L2040" s="12"/>
      <c r="M2040" s="49"/>
      <c r="N2040" s="49"/>
      <c r="O2040" s="12"/>
      <c r="P2040" s="12"/>
      <c r="Q2040" s="12"/>
      <c r="R2040" s="12"/>
      <c r="S2040" s="12"/>
      <c r="T2040" s="12"/>
    </row>
    <row r="2041" spans="1:20" s="1" customFormat="1" x14ac:dyDescent="0.4">
      <c r="A2041" s="12"/>
      <c r="B2041" s="12"/>
      <c r="C2041" s="42"/>
      <c r="D2041" s="12"/>
      <c r="E2041" s="12"/>
      <c r="F2041" s="12"/>
      <c r="G2041" s="12"/>
      <c r="H2041" s="12"/>
      <c r="I2041" s="12"/>
      <c r="J2041" s="12"/>
      <c r="K2041" s="12"/>
      <c r="L2041" s="12"/>
      <c r="M2041" s="49"/>
      <c r="N2041" s="49"/>
      <c r="O2041" s="12"/>
      <c r="P2041" s="12"/>
      <c r="Q2041" s="12"/>
      <c r="R2041" s="12"/>
      <c r="S2041" s="12"/>
      <c r="T2041" s="12"/>
    </row>
    <row r="2042" spans="1:20" s="1" customFormat="1" x14ac:dyDescent="0.4">
      <c r="A2042" s="12"/>
      <c r="B2042" s="12"/>
      <c r="C2042" s="42"/>
      <c r="D2042" s="12"/>
      <c r="E2042" s="12"/>
      <c r="F2042" s="12"/>
      <c r="G2042" s="12"/>
      <c r="H2042" s="12"/>
      <c r="I2042" s="12"/>
      <c r="J2042" s="12"/>
      <c r="K2042" s="12"/>
      <c r="L2042" s="12"/>
      <c r="M2042" s="49"/>
      <c r="N2042" s="49"/>
      <c r="O2042" s="12"/>
      <c r="P2042" s="12"/>
      <c r="Q2042" s="12"/>
      <c r="R2042" s="12"/>
      <c r="S2042" s="12"/>
      <c r="T2042" s="12"/>
    </row>
    <row r="2043" spans="1:20" s="1" customFormat="1" x14ac:dyDescent="0.4">
      <c r="A2043" s="12"/>
      <c r="B2043" s="12"/>
      <c r="C2043" s="42"/>
      <c r="D2043" s="12"/>
      <c r="E2043" s="12"/>
      <c r="F2043" s="12"/>
      <c r="G2043" s="12"/>
      <c r="H2043" s="12"/>
      <c r="I2043" s="12"/>
      <c r="J2043" s="12"/>
      <c r="K2043" s="12"/>
      <c r="L2043" s="12"/>
      <c r="M2043" s="49"/>
      <c r="N2043" s="49"/>
      <c r="O2043" s="12"/>
      <c r="P2043" s="12"/>
      <c r="Q2043" s="12"/>
      <c r="R2043" s="12"/>
      <c r="S2043" s="12"/>
      <c r="T2043" s="12"/>
    </row>
    <row r="2044" spans="1:20" s="1" customFormat="1" x14ac:dyDescent="0.4">
      <c r="A2044" s="12"/>
      <c r="B2044" s="12"/>
      <c r="C2044" s="42"/>
      <c r="D2044" s="12"/>
      <c r="E2044" s="12"/>
      <c r="F2044" s="12"/>
      <c r="G2044" s="12"/>
      <c r="H2044" s="12"/>
      <c r="I2044" s="12"/>
      <c r="J2044" s="12"/>
      <c r="K2044" s="12"/>
      <c r="L2044" s="12"/>
      <c r="M2044" s="49"/>
      <c r="N2044" s="49"/>
      <c r="O2044" s="12"/>
      <c r="P2044" s="12"/>
      <c r="Q2044" s="12"/>
      <c r="R2044" s="12"/>
      <c r="S2044" s="12"/>
      <c r="T2044" s="12"/>
    </row>
    <row r="2045" spans="1:20" s="1" customFormat="1" x14ac:dyDescent="0.4">
      <c r="A2045" s="12"/>
      <c r="B2045" s="12"/>
      <c r="C2045" s="42"/>
      <c r="D2045" s="12"/>
      <c r="E2045" s="12"/>
      <c r="F2045" s="12"/>
      <c r="G2045" s="12"/>
      <c r="H2045" s="12"/>
      <c r="I2045" s="12"/>
      <c r="J2045" s="12"/>
      <c r="K2045" s="12"/>
      <c r="L2045" s="12"/>
      <c r="M2045" s="49"/>
      <c r="N2045" s="49"/>
      <c r="O2045" s="12"/>
      <c r="P2045" s="12"/>
      <c r="Q2045" s="12"/>
      <c r="R2045" s="12"/>
      <c r="S2045" s="12"/>
      <c r="T2045" s="12"/>
    </row>
    <row r="2046" spans="1:20" s="1" customFormat="1" x14ac:dyDescent="0.4">
      <c r="A2046" s="12"/>
      <c r="B2046" s="12"/>
      <c r="C2046" s="42"/>
      <c r="D2046" s="12"/>
      <c r="E2046" s="12"/>
      <c r="F2046" s="12"/>
      <c r="G2046" s="12"/>
      <c r="H2046" s="12"/>
      <c r="I2046" s="12"/>
      <c r="J2046" s="12"/>
      <c r="K2046" s="12"/>
      <c r="L2046" s="12"/>
      <c r="M2046" s="49"/>
      <c r="N2046" s="49"/>
      <c r="O2046" s="12"/>
      <c r="P2046" s="12"/>
      <c r="Q2046" s="12"/>
      <c r="R2046" s="12"/>
      <c r="S2046" s="12"/>
      <c r="T2046" s="12"/>
    </row>
    <row r="2047" spans="1:20" s="1" customFormat="1" x14ac:dyDescent="0.4">
      <c r="A2047" s="12"/>
      <c r="B2047" s="12"/>
      <c r="C2047" s="42"/>
      <c r="D2047" s="12"/>
      <c r="E2047" s="12"/>
      <c r="F2047" s="12"/>
      <c r="G2047" s="12"/>
      <c r="H2047" s="12"/>
      <c r="I2047" s="12"/>
      <c r="J2047" s="12"/>
      <c r="K2047" s="12"/>
      <c r="L2047" s="12"/>
      <c r="M2047" s="49"/>
      <c r="N2047" s="49"/>
      <c r="O2047" s="12"/>
      <c r="P2047" s="12"/>
      <c r="Q2047" s="12"/>
      <c r="R2047" s="12"/>
      <c r="S2047" s="12"/>
      <c r="T2047" s="12"/>
    </row>
    <row r="2048" spans="1:20" s="1" customFormat="1" x14ac:dyDescent="0.4">
      <c r="A2048" s="12"/>
      <c r="B2048" s="12"/>
      <c r="C2048" s="42"/>
      <c r="D2048" s="12"/>
      <c r="E2048" s="12"/>
      <c r="F2048" s="12"/>
      <c r="G2048" s="12"/>
      <c r="H2048" s="12"/>
      <c r="I2048" s="12"/>
      <c r="J2048" s="12"/>
      <c r="K2048" s="12"/>
      <c r="L2048" s="12"/>
      <c r="M2048" s="49"/>
      <c r="N2048" s="49"/>
      <c r="O2048" s="12"/>
      <c r="P2048" s="12"/>
      <c r="Q2048" s="12"/>
      <c r="R2048" s="12"/>
      <c r="S2048" s="12"/>
      <c r="T2048" s="12"/>
    </row>
    <row r="2049" spans="1:20" s="1" customFormat="1" x14ac:dyDescent="0.4">
      <c r="A2049" s="12"/>
      <c r="B2049" s="12"/>
      <c r="C2049" s="42"/>
      <c r="D2049" s="12"/>
      <c r="E2049" s="12"/>
      <c r="F2049" s="12"/>
      <c r="G2049" s="12"/>
      <c r="H2049" s="12"/>
      <c r="I2049" s="12"/>
      <c r="J2049" s="12"/>
      <c r="K2049" s="12"/>
      <c r="L2049" s="12"/>
      <c r="M2049" s="49"/>
      <c r="N2049" s="49"/>
      <c r="O2049" s="12"/>
      <c r="P2049" s="12"/>
      <c r="Q2049" s="12"/>
      <c r="R2049" s="12"/>
      <c r="S2049" s="12"/>
      <c r="T2049" s="12"/>
    </row>
    <row r="2050" spans="1:20" s="1" customFormat="1" x14ac:dyDescent="0.4">
      <c r="A2050" s="12"/>
      <c r="B2050" s="12"/>
      <c r="C2050" s="42"/>
      <c r="D2050" s="12"/>
      <c r="E2050" s="12"/>
      <c r="F2050" s="12"/>
      <c r="G2050" s="12"/>
      <c r="H2050" s="12"/>
      <c r="I2050" s="12"/>
      <c r="J2050" s="12"/>
      <c r="K2050" s="12"/>
      <c r="L2050" s="12"/>
      <c r="M2050" s="49"/>
      <c r="N2050" s="49"/>
      <c r="O2050" s="12"/>
      <c r="P2050" s="12"/>
      <c r="Q2050" s="12"/>
      <c r="R2050" s="12"/>
      <c r="S2050" s="12"/>
      <c r="T2050" s="12"/>
    </row>
    <row r="2051" spans="1:20" s="1" customFormat="1" x14ac:dyDescent="0.4">
      <c r="A2051" s="12"/>
      <c r="B2051" s="12"/>
      <c r="C2051" s="42"/>
      <c r="D2051" s="12"/>
      <c r="E2051" s="12"/>
      <c r="F2051" s="12"/>
      <c r="G2051" s="12"/>
      <c r="H2051" s="12"/>
      <c r="I2051" s="12"/>
      <c r="J2051" s="12"/>
      <c r="K2051" s="12"/>
      <c r="L2051" s="12"/>
      <c r="M2051" s="49"/>
      <c r="N2051" s="49"/>
      <c r="O2051" s="12"/>
      <c r="P2051" s="12"/>
      <c r="Q2051" s="12"/>
      <c r="R2051" s="12"/>
      <c r="S2051" s="12"/>
      <c r="T2051" s="12"/>
    </row>
    <row r="2052" spans="1:20" s="1" customFormat="1" x14ac:dyDescent="0.4">
      <c r="A2052" s="12"/>
      <c r="B2052" s="12"/>
      <c r="C2052" s="42"/>
      <c r="D2052" s="12"/>
      <c r="E2052" s="12"/>
      <c r="F2052" s="12"/>
      <c r="G2052" s="12"/>
      <c r="H2052" s="12"/>
      <c r="I2052" s="12"/>
      <c r="J2052" s="12"/>
      <c r="K2052" s="12"/>
      <c r="L2052" s="12"/>
      <c r="M2052" s="49"/>
      <c r="N2052" s="49"/>
      <c r="O2052" s="12"/>
      <c r="P2052" s="12"/>
      <c r="Q2052" s="12"/>
      <c r="R2052" s="12"/>
      <c r="S2052" s="12"/>
      <c r="T2052" s="12"/>
    </row>
    <row r="2053" spans="1:20" s="1" customFormat="1" x14ac:dyDescent="0.4">
      <c r="A2053" s="12"/>
      <c r="B2053" s="12"/>
      <c r="C2053" s="42"/>
      <c r="D2053" s="12"/>
      <c r="E2053" s="12"/>
      <c r="F2053" s="12"/>
      <c r="G2053" s="12"/>
      <c r="H2053" s="12"/>
      <c r="I2053" s="12"/>
      <c r="J2053" s="12"/>
      <c r="K2053" s="12"/>
      <c r="L2053" s="12"/>
      <c r="M2053" s="49"/>
      <c r="N2053" s="49"/>
      <c r="O2053" s="12"/>
      <c r="P2053" s="12"/>
      <c r="Q2053" s="12"/>
      <c r="R2053" s="12"/>
      <c r="S2053" s="12"/>
      <c r="T2053" s="12"/>
    </row>
    <row r="2054" spans="1:20" s="1" customFormat="1" x14ac:dyDescent="0.4">
      <c r="A2054" s="12"/>
      <c r="B2054" s="12"/>
      <c r="C2054" s="42"/>
      <c r="D2054" s="12"/>
      <c r="E2054" s="12"/>
      <c r="F2054" s="12"/>
      <c r="G2054" s="12"/>
      <c r="H2054" s="12"/>
      <c r="I2054" s="12"/>
      <c r="J2054" s="12"/>
      <c r="K2054" s="12"/>
      <c r="L2054" s="12"/>
      <c r="M2054" s="49"/>
      <c r="N2054" s="49"/>
      <c r="O2054" s="12"/>
      <c r="P2054" s="12"/>
      <c r="Q2054" s="12"/>
      <c r="R2054" s="12"/>
      <c r="S2054" s="12"/>
      <c r="T2054" s="12"/>
    </row>
    <row r="2055" spans="1:20" s="1" customFormat="1" x14ac:dyDescent="0.4">
      <c r="A2055" s="12"/>
      <c r="B2055" s="12"/>
      <c r="C2055" s="42"/>
      <c r="D2055" s="12"/>
      <c r="E2055" s="12"/>
      <c r="F2055" s="12"/>
      <c r="G2055" s="12"/>
      <c r="H2055" s="12"/>
      <c r="I2055" s="12"/>
      <c r="J2055" s="12"/>
      <c r="K2055" s="12"/>
      <c r="L2055" s="12"/>
      <c r="M2055" s="49"/>
      <c r="N2055" s="49"/>
      <c r="O2055" s="12"/>
      <c r="P2055" s="12"/>
      <c r="Q2055" s="12"/>
      <c r="R2055" s="12"/>
      <c r="S2055" s="12"/>
      <c r="T2055" s="12"/>
    </row>
    <row r="2056" spans="1:20" s="1" customFormat="1" x14ac:dyDescent="0.4">
      <c r="A2056" s="12"/>
      <c r="B2056" s="12"/>
      <c r="C2056" s="42"/>
      <c r="D2056" s="12"/>
      <c r="E2056" s="12"/>
      <c r="F2056" s="12"/>
      <c r="G2056" s="12"/>
      <c r="H2056" s="12"/>
      <c r="I2056" s="12"/>
      <c r="J2056" s="12"/>
      <c r="K2056" s="12"/>
      <c r="L2056" s="12"/>
      <c r="M2056" s="49"/>
      <c r="N2056" s="49"/>
      <c r="O2056" s="12"/>
      <c r="P2056" s="12"/>
      <c r="Q2056" s="12"/>
      <c r="R2056" s="12"/>
      <c r="S2056" s="12"/>
      <c r="T2056" s="12"/>
    </row>
    <row r="2057" spans="1:20" s="1" customFormat="1" x14ac:dyDescent="0.4">
      <c r="A2057" s="12"/>
      <c r="B2057" s="12"/>
      <c r="C2057" s="42"/>
      <c r="D2057" s="12"/>
      <c r="E2057" s="12"/>
      <c r="F2057" s="12"/>
      <c r="G2057" s="12"/>
      <c r="H2057" s="12"/>
      <c r="I2057" s="12"/>
      <c r="J2057" s="12"/>
      <c r="K2057" s="12"/>
      <c r="L2057" s="12"/>
      <c r="M2057" s="49"/>
      <c r="N2057" s="49"/>
      <c r="O2057" s="12"/>
      <c r="P2057" s="12"/>
      <c r="Q2057" s="12"/>
      <c r="R2057" s="12"/>
      <c r="S2057" s="12"/>
      <c r="T2057" s="12"/>
    </row>
    <row r="2058" spans="1:20" s="1" customFormat="1" x14ac:dyDescent="0.4">
      <c r="A2058" s="12"/>
      <c r="B2058" s="12"/>
      <c r="C2058" s="42"/>
      <c r="D2058" s="12"/>
      <c r="E2058" s="12"/>
      <c r="F2058" s="12"/>
      <c r="G2058" s="12"/>
      <c r="H2058" s="12"/>
      <c r="I2058" s="12"/>
      <c r="J2058" s="12"/>
      <c r="K2058" s="12"/>
      <c r="L2058" s="12"/>
      <c r="M2058" s="49"/>
      <c r="N2058" s="49"/>
      <c r="O2058" s="12"/>
      <c r="P2058" s="12"/>
      <c r="Q2058" s="12"/>
      <c r="R2058" s="12"/>
      <c r="S2058" s="12"/>
      <c r="T2058" s="12"/>
    </row>
    <row r="2059" spans="1:20" s="1" customFormat="1" x14ac:dyDescent="0.4">
      <c r="A2059" s="12"/>
      <c r="B2059" s="12"/>
      <c r="C2059" s="42"/>
      <c r="D2059" s="12"/>
      <c r="E2059" s="12"/>
      <c r="F2059" s="12"/>
      <c r="G2059" s="12"/>
      <c r="H2059" s="12"/>
      <c r="I2059" s="12"/>
      <c r="J2059" s="12"/>
      <c r="K2059" s="12"/>
      <c r="L2059" s="12"/>
      <c r="M2059" s="49"/>
      <c r="N2059" s="49"/>
      <c r="O2059" s="12"/>
      <c r="P2059" s="12"/>
      <c r="Q2059" s="12"/>
      <c r="R2059" s="12"/>
      <c r="S2059" s="12"/>
      <c r="T2059" s="12"/>
    </row>
    <row r="2060" spans="1:20" s="1" customFormat="1" x14ac:dyDescent="0.4">
      <c r="A2060" s="12"/>
      <c r="B2060" s="12"/>
      <c r="C2060" s="42"/>
      <c r="D2060" s="12"/>
      <c r="E2060" s="12"/>
      <c r="F2060" s="12"/>
      <c r="G2060" s="12"/>
      <c r="H2060" s="12"/>
      <c r="I2060" s="12"/>
      <c r="J2060" s="12"/>
      <c r="K2060" s="12"/>
      <c r="L2060" s="12"/>
      <c r="M2060" s="49"/>
      <c r="N2060" s="49"/>
      <c r="O2060" s="12"/>
      <c r="P2060" s="12"/>
      <c r="Q2060" s="12"/>
      <c r="R2060" s="12"/>
      <c r="S2060" s="12"/>
      <c r="T2060" s="12"/>
    </row>
    <row r="2061" spans="1:20" s="1" customFormat="1" x14ac:dyDescent="0.4">
      <c r="A2061" s="12"/>
      <c r="B2061" s="12"/>
      <c r="C2061" s="42"/>
      <c r="D2061" s="12"/>
      <c r="E2061" s="12"/>
      <c r="F2061" s="12"/>
      <c r="G2061" s="12"/>
      <c r="H2061" s="12"/>
      <c r="I2061" s="12"/>
      <c r="J2061" s="12"/>
      <c r="K2061" s="12"/>
      <c r="L2061" s="12"/>
      <c r="M2061" s="49"/>
      <c r="N2061" s="49"/>
      <c r="O2061" s="12"/>
      <c r="P2061" s="12"/>
      <c r="Q2061" s="12"/>
      <c r="R2061" s="12"/>
      <c r="S2061" s="12"/>
      <c r="T2061" s="12"/>
    </row>
    <row r="2062" spans="1:20" s="1" customFormat="1" x14ac:dyDescent="0.4">
      <c r="A2062" s="12"/>
      <c r="B2062" s="12"/>
      <c r="C2062" s="42"/>
      <c r="D2062" s="12"/>
      <c r="E2062" s="12"/>
      <c r="F2062" s="12"/>
      <c r="G2062" s="12"/>
      <c r="H2062" s="12"/>
      <c r="I2062" s="12"/>
      <c r="J2062" s="12"/>
      <c r="K2062" s="12"/>
      <c r="L2062" s="12"/>
      <c r="M2062" s="49"/>
      <c r="N2062" s="49"/>
      <c r="O2062" s="12"/>
      <c r="P2062" s="12"/>
      <c r="Q2062" s="12"/>
      <c r="R2062" s="12"/>
      <c r="S2062" s="12"/>
      <c r="T2062" s="12"/>
    </row>
    <row r="2063" spans="1:20" s="1" customFormat="1" x14ac:dyDescent="0.4">
      <c r="A2063" s="12"/>
      <c r="B2063" s="12"/>
      <c r="C2063" s="42"/>
      <c r="D2063" s="12"/>
      <c r="E2063" s="12"/>
      <c r="F2063" s="12"/>
      <c r="G2063" s="12"/>
      <c r="H2063" s="12"/>
      <c r="I2063" s="12"/>
      <c r="J2063" s="12"/>
      <c r="K2063" s="12"/>
      <c r="L2063" s="12"/>
      <c r="M2063" s="49"/>
      <c r="N2063" s="49"/>
      <c r="O2063" s="12"/>
      <c r="P2063" s="12"/>
      <c r="Q2063" s="12"/>
      <c r="R2063" s="12"/>
      <c r="S2063" s="12"/>
      <c r="T2063" s="12"/>
    </row>
    <row r="2064" spans="1:20" s="1" customFormat="1" x14ac:dyDescent="0.4">
      <c r="A2064" s="12"/>
      <c r="B2064" s="12"/>
      <c r="C2064" s="42"/>
      <c r="D2064" s="12"/>
      <c r="E2064" s="12"/>
      <c r="F2064" s="12"/>
      <c r="G2064" s="12"/>
      <c r="H2064" s="12"/>
      <c r="I2064" s="12"/>
      <c r="J2064" s="12"/>
      <c r="K2064" s="12"/>
      <c r="L2064" s="12"/>
      <c r="M2064" s="49"/>
      <c r="N2064" s="49"/>
      <c r="O2064" s="12"/>
      <c r="P2064" s="12"/>
      <c r="Q2064" s="12"/>
      <c r="R2064" s="12"/>
      <c r="S2064" s="12"/>
      <c r="T2064" s="12"/>
    </row>
    <row r="2065" spans="1:20" s="1" customFormat="1" x14ac:dyDescent="0.4">
      <c r="A2065" s="12"/>
      <c r="B2065" s="12"/>
      <c r="C2065" s="42"/>
      <c r="D2065" s="12"/>
      <c r="E2065" s="12"/>
      <c r="F2065" s="12"/>
      <c r="G2065" s="12"/>
      <c r="H2065" s="12"/>
      <c r="I2065" s="12"/>
      <c r="J2065" s="12"/>
      <c r="K2065" s="12"/>
      <c r="L2065" s="12"/>
      <c r="M2065" s="49"/>
      <c r="N2065" s="49"/>
      <c r="O2065" s="12"/>
      <c r="P2065" s="12"/>
      <c r="Q2065" s="12"/>
      <c r="R2065" s="12"/>
      <c r="S2065" s="12"/>
      <c r="T2065" s="12"/>
    </row>
    <row r="2066" spans="1:20" s="1" customFormat="1" x14ac:dyDescent="0.4">
      <c r="A2066" s="12"/>
      <c r="B2066" s="12"/>
      <c r="C2066" s="42"/>
      <c r="D2066" s="12"/>
      <c r="E2066" s="12"/>
      <c r="F2066" s="12"/>
      <c r="G2066" s="12"/>
      <c r="H2066" s="12"/>
      <c r="I2066" s="12"/>
      <c r="J2066" s="12"/>
      <c r="K2066" s="12"/>
      <c r="L2066" s="12"/>
      <c r="M2066" s="49"/>
      <c r="N2066" s="49"/>
      <c r="O2066" s="12"/>
      <c r="P2066" s="12"/>
      <c r="Q2066" s="12"/>
      <c r="R2066" s="12"/>
      <c r="S2066" s="12"/>
      <c r="T2066" s="12"/>
    </row>
    <row r="2067" spans="1:20" s="1" customFormat="1" x14ac:dyDescent="0.4">
      <c r="A2067" s="12"/>
      <c r="B2067" s="12"/>
      <c r="C2067" s="42"/>
      <c r="D2067" s="12"/>
      <c r="E2067" s="12"/>
      <c r="F2067" s="12"/>
      <c r="G2067" s="12"/>
      <c r="H2067" s="12"/>
      <c r="I2067" s="12"/>
      <c r="J2067" s="12"/>
      <c r="K2067" s="12"/>
      <c r="L2067" s="12"/>
      <c r="M2067" s="49"/>
      <c r="N2067" s="49"/>
      <c r="O2067" s="12"/>
      <c r="P2067" s="12"/>
      <c r="Q2067" s="12"/>
      <c r="R2067" s="12"/>
      <c r="S2067" s="12"/>
      <c r="T2067" s="12"/>
    </row>
    <row r="2068" spans="1:20" s="1" customFormat="1" x14ac:dyDescent="0.4">
      <c r="A2068" s="12"/>
      <c r="B2068" s="12"/>
      <c r="C2068" s="42"/>
      <c r="D2068" s="12"/>
      <c r="E2068" s="12"/>
      <c r="F2068" s="12"/>
      <c r="G2068" s="12"/>
      <c r="H2068" s="12"/>
      <c r="I2068" s="12"/>
      <c r="J2068" s="12"/>
      <c r="K2068" s="12"/>
      <c r="L2068" s="12"/>
      <c r="M2068" s="49"/>
      <c r="N2068" s="49"/>
      <c r="O2068" s="12"/>
      <c r="P2068" s="12"/>
      <c r="Q2068" s="12"/>
      <c r="R2068" s="12"/>
      <c r="S2068" s="12"/>
      <c r="T2068" s="12"/>
    </row>
    <row r="2069" spans="1:20" s="1" customFormat="1" x14ac:dyDescent="0.4">
      <c r="A2069" s="12"/>
      <c r="B2069" s="12"/>
      <c r="C2069" s="42"/>
      <c r="D2069" s="12"/>
      <c r="E2069" s="12"/>
      <c r="F2069" s="12"/>
      <c r="G2069" s="12"/>
      <c r="H2069" s="12"/>
      <c r="I2069" s="12"/>
      <c r="J2069" s="12"/>
      <c r="K2069" s="12"/>
      <c r="L2069" s="12"/>
      <c r="M2069" s="49"/>
      <c r="N2069" s="49"/>
      <c r="O2069" s="12"/>
      <c r="P2069" s="12"/>
      <c r="Q2069" s="12"/>
      <c r="R2069" s="12"/>
      <c r="S2069" s="12"/>
      <c r="T2069" s="12"/>
    </row>
    <row r="2070" spans="1:20" s="1" customFormat="1" x14ac:dyDescent="0.4">
      <c r="A2070" s="12"/>
      <c r="B2070" s="12"/>
      <c r="C2070" s="42"/>
      <c r="D2070" s="12"/>
      <c r="E2070" s="12"/>
      <c r="F2070" s="12"/>
      <c r="G2070" s="12"/>
      <c r="H2070" s="12"/>
      <c r="I2070" s="12"/>
      <c r="J2070" s="12"/>
      <c r="K2070" s="12"/>
      <c r="L2070" s="12"/>
      <c r="M2070" s="49"/>
      <c r="N2070" s="49"/>
      <c r="O2070" s="12"/>
      <c r="P2070" s="12"/>
      <c r="Q2070" s="12"/>
      <c r="R2070" s="12"/>
      <c r="S2070" s="12"/>
      <c r="T2070" s="12"/>
    </row>
    <row r="2071" spans="1:20" s="1" customFormat="1" x14ac:dyDescent="0.4">
      <c r="A2071" s="12"/>
      <c r="B2071" s="12"/>
      <c r="C2071" s="42"/>
      <c r="D2071" s="12"/>
      <c r="E2071" s="12"/>
      <c r="F2071" s="12"/>
      <c r="G2071" s="12"/>
      <c r="H2071" s="12"/>
      <c r="I2071" s="12"/>
      <c r="J2071" s="12"/>
      <c r="K2071" s="12"/>
      <c r="L2071" s="12"/>
      <c r="M2071" s="49"/>
      <c r="N2071" s="49"/>
      <c r="O2071" s="12"/>
      <c r="P2071" s="12"/>
      <c r="Q2071" s="12"/>
      <c r="R2071" s="12"/>
      <c r="S2071" s="12"/>
      <c r="T2071" s="12"/>
    </row>
    <row r="2072" spans="1:20" s="1" customFormat="1" x14ac:dyDescent="0.4">
      <c r="A2072" s="12"/>
      <c r="B2072" s="12"/>
      <c r="C2072" s="42"/>
      <c r="D2072" s="12"/>
      <c r="E2072" s="12"/>
      <c r="F2072" s="12"/>
      <c r="G2072" s="12"/>
      <c r="H2072" s="12"/>
      <c r="I2072" s="12"/>
      <c r="J2072" s="12"/>
      <c r="K2072" s="12"/>
      <c r="L2072" s="12"/>
      <c r="M2072" s="49"/>
      <c r="N2072" s="49"/>
      <c r="O2072" s="12"/>
      <c r="P2072" s="12"/>
      <c r="Q2072" s="12"/>
      <c r="R2072" s="12"/>
      <c r="S2072" s="12"/>
      <c r="T2072" s="12"/>
    </row>
    <row r="2073" spans="1:20" s="1" customFormat="1" x14ac:dyDescent="0.4">
      <c r="A2073" s="12"/>
      <c r="B2073" s="12"/>
      <c r="C2073" s="42"/>
      <c r="D2073" s="12"/>
      <c r="E2073" s="12"/>
      <c r="F2073" s="12"/>
      <c r="G2073" s="12"/>
      <c r="H2073" s="12"/>
      <c r="I2073" s="12"/>
      <c r="J2073" s="12"/>
      <c r="K2073" s="12"/>
      <c r="L2073" s="12"/>
      <c r="M2073" s="49"/>
      <c r="N2073" s="49"/>
      <c r="O2073" s="12"/>
      <c r="P2073" s="12"/>
      <c r="Q2073" s="12"/>
      <c r="R2073" s="12"/>
      <c r="S2073" s="12"/>
      <c r="T2073" s="12"/>
    </row>
    <row r="2074" spans="1:20" s="1" customFormat="1" x14ac:dyDescent="0.4">
      <c r="A2074" s="12"/>
      <c r="B2074" s="12"/>
      <c r="C2074" s="42"/>
      <c r="D2074" s="12"/>
      <c r="E2074" s="12"/>
      <c r="F2074" s="12"/>
      <c r="G2074" s="12"/>
      <c r="H2074" s="12"/>
      <c r="I2074" s="12"/>
      <c r="J2074" s="12"/>
      <c r="K2074" s="12"/>
      <c r="L2074" s="12"/>
      <c r="M2074" s="49"/>
      <c r="N2074" s="49"/>
      <c r="O2074" s="12"/>
      <c r="P2074" s="12"/>
      <c r="Q2074" s="12"/>
      <c r="R2074" s="12"/>
      <c r="S2074" s="12"/>
      <c r="T2074" s="12"/>
    </row>
    <row r="2075" spans="1:20" s="1" customFormat="1" x14ac:dyDescent="0.4">
      <c r="A2075" s="12"/>
      <c r="B2075" s="12"/>
      <c r="C2075" s="42"/>
      <c r="D2075" s="12"/>
      <c r="E2075" s="12"/>
      <c r="F2075" s="12"/>
      <c r="G2075" s="12"/>
      <c r="H2075" s="12"/>
      <c r="I2075" s="12"/>
      <c r="J2075" s="12"/>
      <c r="K2075" s="12"/>
      <c r="L2075" s="12"/>
      <c r="M2075" s="49"/>
      <c r="N2075" s="49"/>
      <c r="O2075" s="12"/>
      <c r="P2075" s="12"/>
      <c r="Q2075" s="12"/>
      <c r="R2075" s="12"/>
      <c r="S2075" s="12"/>
      <c r="T2075" s="12"/>
    </row>
    <row r="2076" spans="1:20" s="1" customFormat="1" x14ac:dyDescent="0.4">
      <c r="A2076" s="12"/>
      <c r="B2076" s="12"/>
      <c r="C2076" s="42"/>
      <c r="D2076" s="12"/>
      <c r="E2076" s="12"/>
      <c r="F2076" s="12"/>
      <c r="G2076" s="12"/>
      <c r="H2076" s="12"/>
      <c r="I2076" s="12"/>
      <c r="J2076" s="12"/>
      <c r="K2076" s="12"/>
      <c r="L2076" s="12"/>
      <c r="M2076" s="49"/>
      <c r="N2076" s="49"/>
      <c r="O2076" s="12"/>
      <c r="P2076" s="12"/>
      <c r="Q2076" s="12"/>
      <c r="R2076" s="12"/>
      <c r="S2076" s="12"/>
      <c r="T2076" s="12"/>
    </row>
    <row r="2077" spans="1:20" s="1" customFormat="1" x14ac:dyDescent="0.4">
      <c r="A2077" s="12"/>
      <c r="B2077" s="12"/>
      <c r="C2077" s="42"/>
      <c r="D2077" s="12"/>
      <c r="E2077" s="12"/>
      <c r="F2077" s="12"/>
      <c r="G2077" s="12"/>
      <c r="H2077" s="12"/>
      <c r="I2077" s="12"/>
      <c r="J2077" s="12"/>
      <c r="K2077" s="12"/>
      <c r="L2077" s="12"/>
      <c r="M2077" s="49"/>
      <c r="N2077" s="49"/>
      <c r="O2077" s="12"/>
      <c r="P2077" s="12"/>
      <c r="Q2077" s="12"/>
      <c r="R2077" s="12"/>
      <c r="S2077" s="12"/>
      <c r="T2077" s="12"/>
    </row>
    <row r="2078" spans="1:20" s="1" customFormat="1" x14ac:dyDescent="0.4">
      <c r="A2078" s="12"/>
      <c r="B2078" s="12"/>
      <c r="C2078" s="42"/>
      <c r="D2078" s="12"/>
      <c r="E2078" s="12"/>
      <c r="F2078" s="12"/>
      <c r="G2078" s="12"/>
      <c r="H2078" s="12"/>
      <c r="I2078" s="12"/>
      <c r="J2078" s="12"/>
      <c r="K2078" s="12"/>
      <c r="L2078" s="12"/>
      <c r="M2078" s="49"/>
      <c r="N2078" s="49"/>
      <c r="O2078" s="12"/>
      <c r="P2078" s="12"/>
      <c r="Q2078" s="12"/>
      <c r="R2078" s="12"/>
      <c r="S2078" s="12"/>
      <c r="T2078" s="12"/>
    </row>
    <row r="2079" spans="1:20" s="1" customFormat="1" x14ac:dyDescent="0.4">
      <c r="A2079" s="12"/>
      <c r="B2079" s="12"/>
      <c r="C2079" s="42"/>
      <c r="D2079" s="12"/>
      <c r="E2079" s="12"/>
      <c r="F2079" s="12"/>
      <c r="G2079" s="12"/>
      <c r="H2079" s="12"/>
      <c r="I2079" s="12"/>
      <c r="J2079" s="12"/>
      <c r="K2079" s="12"/>
      <c r="L2079" s="12"/>
      <c r="M2079" s="49"/>
      <c r="N2079" s="49"/>
      <c r="O2079" s="12"/>
      <c r="P2079" s="12"/>
      <c r="Q2079" s="12"/>
      <c r="R2079" s="12"/>
      <c r="S2079" s="12"/>
      <c r="T2079" s="12"/>
    </row>
    <row r="2080" spans="1:20" s="1" customFormat="1" x14ac:dyDescent="0.4">
      <c r="A2080" s="12"/>
      <c r="B2080" s="12"/>
      <c r="C2080" s="42"/>
      <c r="D2080" s="12"/>
      <c r="E2080" s="12"/>
      <c r="F2080" s="12"/>
      <c r="G2080" s="12"/>
      <c r="H2080" s="12"/>
      <c r="I2080" s="12"/>
      <c r="J2080" s="12"/>
      <c r="K2080" s="12"/>
      <c r="L2080" s="12"/>
      <c r="M2080" s="49"/>
      <c r="N2080" s="49"/>
      <c r="O2080" s="12"/>
      <c r="P2080" s="12"/>
      <c r="Q2080" s="12"/>
      <c r="R2080" s="12"/>
      <c r="S2080" s="12"/>
      <c r="T2080" s="12"/>
    </row>
    <row r="2081" spans="1:20" s="1" customFormat="1" x14ac:dyDescent="0.4">
      <c r="A2081" s="12"/>
      <c r="B2081" s="12"/>
      <c r="C2081" s="42"/>
      <c r="D2081" s="12"/>
      <c r="E2081" s="12"/>
      <c r="F2081" s="12"/>
      <c r="G2081" s="12"/>
      <c r="H2081" s="12"/>
      <c r="I2081" s="12"/>
      <c r="J2081" s="12"/>
      <c r="K2081" s="12"/>
      <c r="L2081" s="12"/>
      <c r="M2081" s="49"/>
      <c r="N2081" s="49"/>
      <c r="O2081" s="12"/>
      <c r="P2081" s="12"/>
      <c r="Q2081" s="12"/>
      <c r="R2081" s="12"/>
      <c r="S2081" s="12"/>
      <c r="T2081" s="12"/>
    </row>
    <row r="2082" spans="1:20" s="1" customFormat="1" x14ac:dyDescent="0.4">
      <c r="A2082" s="12"/>
      <c r="B2082" s="12"/>
      <c r="C2082" s="42"/>
      <c r="D2082" s="12"/>
      <c r="E2082" s="12"/>
      <c r="F2082" s="12"/>
      <c r="G2082" s="12"/>
      <c r="H2082" s="12"/>
      <c r="I2082" s="12"/>
      <c r="J2082" s="12"/>
      <c r="K2082" s="12"/>
      <c r="L2082" s="12"/>
      <c r="M2082" s="49"/>
      <c r="N2082" s="49"/>
      <c r="O2082" s="12"/>
      <c r="P2082" s="12"/>
      <c r="Q2082" s="12"/>
      <c r="R2082" s="12"/>
      <c r="S2082" s="12"/>
      <c r="T2082" s="12"/>
    </row>
    <row r="2083" spans="1:20" s="1" customFormat="1" x14ac:dyDescent="0.4">
      <c r="A2083" s="12"/>
      <c r="B2083" s="12"/>
      <c r="C2083" s="42"/>
      <c r="D2083" s="12"/>
      <c r="E2083" s="12"/>
      <c r="F2083" s="12"/>
      <c r="G2083" s="12"/>
      <c r="H2083" s="12"/>
      <c r="I2083" s="12"/>
      <c r="J2083" s="12"/>
      <c r="K2083" s="12"/>
      <c r="L2083" s="12"/>
      <c r="M2083" s="49"/>
      <c r="N2083" s="49"/>
      <c r="O2083" s="12"/>
      <c r="P2083" s="12"/>
      <c r="Q2083" s="12"/>
      <c r="R2083" s="12"/>
      <c r="S2083" s="12"/>
      <c r="T2083" s="12"/>
    </row>
    <row r="2084" spans="1:20" s="1" customFormat="1" x14ac:dyDescent="0.4">
      <c r="A2084" s="12"/>
      <c r="B2084" s="12"/>
      <c r="C2084" s="42"/>
      <c r="D2084" s="12"/>
      <c r="E2084" s="12"/>
      <c r="F2084" s="12"/>
      <c r="G2084" s="12"/>
      <c r="H2084" s="12"/>
      <c r="I2084" s="12"/>
      <c r="J2084" s="12"/>
      <c r="K2084" s="12"/>
      <c r="L2084" s="12"/>
      <c r="M2084" s="49"/>
      <c r="N2084" s="49"/>
      <c r="O2084" s="12"/>
      <c r="P2084" s="12"/>
      <c r="Q2084" s="12"/>
      <c r="R2084" s="12"/>
      <c r="S2084" s="12"/>
      <c r="T2084" s="12"/>
    </row>
    <row r="2085" spans="1:20" s="1" customFormat="1" x14ac:dyDescent="0.4">
      <c r="A2085" s="12"/>
      <c r="B2085" s="12"/>
      <c r="C2085" s="42"/>
      <c r="D2085" s="12"/>
      <c r="E2085" s="12"/>
      <c r="F2085" s="12"/>
      <c r="G2085" s="12"/>
      <c r="H2085" s="12"/>
      <c r="I2085" s="12"/>
      <c r="J2085" s="12"/>
      <c r="K2085" s="12"/>
      <c r="L2085" s="12"/>
      <c r="M2085" s="49"/>
      <c r="N2085" s="49"/>
      <c r="O2085" s="12"/>
      <c r="P2085" s="12"/>
      <c r="Q2085" s="12"/>
      <c r="R2085" s="12"/>
      <c r="S2085" s="12"/>
      <c r="T2085" s="12"/>
    </row>
    <row r="2086" spans="1:20" s="1" customFormat="1" x14ac:dyDescent="0.4">
      <c r="A2086" s="12"/>
      <c r="B2086" s="12"/>
      <c r="C2086" s="42"/>
      <c r="D2086" s="12"/>
      <c r="E2086" s="12"/>
      <c r="F2086" s="12"/>
      <c r="G2086" s="12"/>
      <c r="H2086" s="12"/>
      <c r="I2086" s="12"/>
      <c r="J2086" s="12"/>
      <c r="K2086" s="12"/>
      <c r="L2086" s="12"/>
      <c r="M2086" s="49"/>
      <c r="N2086" s="49"/>
      <c r="O2086" s="12"/>
      <c r="P2086" s="12"/>
      <c r="Q2086" s="12"/>
      <c r="R2086" s="12"/>
      <c r="S2086" s="12"/>
      <c r="T2086" s="12"/>
    </row>
    <row r="2087" spans="1:20" s="1" customFormat="1" x14ac:dyDescent="0.4">
      <c r="A2087" s="12"/>
      <c r="B2087" s="12"/>
      <c r="C2087" s="42"/>
      <c r="D2087" s="12"/>
      <c r="E2087" s="12"/>
      <c r="F2087" s="12"/>
      <c r="G2087" s="12"/>
      <c r="H2087" s="12"/>
      <c r="I2087" s="12"/>
      <c r="J2087" s="12"/>
      <c r="K2087" s="12"/>
      <c r="L2087" s="12"/>
      <c r="M2087" s="49"/>
      <c r="N2087" s="49"/>
      <c r="O2087" s="12"/>
      <c r="P2087" s="12"/>
      <c r="Q2087" s="12"/>
      <c r="R2087" s="12"/>
      <c r="S2087" s="12"/>
      <c r="T2087" s="12"/>
    </row>
    <row r="2088" spans="1:20" s="1" customFormat="1" x14ac:dyDescent="0.4">
      <c r="A2088" s="12"/>
      <c r="B2088" s="12"/>
      <c r="C2088" s="42"/>
      <c r="D2088" s="12"/>
      <c r="E2088" s="12"/>
      <c r="F2088" s="12"/>
      <c r="G2088" s="12"/>
      <c r="H2088" s="12"/>
      <c r="I2088" s="12"/>
      <c r="J2088" s="12"/>
      <c r="K2088" s="12"/>
      <c r="L2088" s="12"/>
      <c r="M2088" s="49"/>
      <c r="N2088" s="49"/>
      <c r="O2088" s="12"/>
      <c r="P2088" s="12"/>
      <c r="Q2088" s="12"/>
      <c r="R2088" s="12"/>
      <c r="S2088" s="12"/>
      <c r="T2088" s="12"/>
    </row>
    <row r="2089" spans="1:20" s="1" customFormat="1" x14ac:dyDescent="0.4">
      <c r="A2089" s="12"/>
      <c r="B2089" s="12"/>
      <c r="C2089" s="42"/>
      <c r="D2089" s="12"/>
      <c r="E2089" s="12"/>
      <c r="F2089" s="12"/>
      <c r="G2089" s="12"/>
      <c r="H2089" s="12"/>
      <c r="I2089" s="12"/>
      <c r="J2089" s="12"/>
      <c r="K2089" s="12"/>
      <c r="L2089" s="12"/>
      <c r="M2089" s="49"/>
      <c r="N2089" s="49"/>
      <c r="O2089" s="12"/>
      <c r="P2089" s="12"/>
      <c r="Q2089" s="12"/>
      <c r="R2089" s="12"/>
      <c r="S2089" s="12"/>
      <c r="T2089" s="12"/>
    </row>
    <row r="2090" spans="1:20" s="1" customFormat="1" x14ac:dyDescent="0.4">
      <c r="A2090" s="12"/>
      <c r="B2090" s="12"/>
      <c r="C2090" s="42"/>
      <c r="D2090" s="12"/>
      <c r="E2090" s="12"/>
      <c r="F2090" s="12"/>
      <c r="G2090" s="12"/>
      <c r="H2090" s="12"/>
      <c r="I2090" s="12"/>
      <c r="J2090" s="12"/>
      <c r="K2090" s="12"/>
      <c r="L2090" s="12"/>
      <c r="M2090" s="49"/>
      <c r="N2090" s="49"/>
      <c r="O2090" s="12"/>
      <c r="P2090" s="12"/>
      <c r="Q2090" s="12"/>
      <c r="R2090" s="12"/>
      <c r="S2090" s="12"/>
      <c r="T2090" s="12"/>
    </row>
    <row r="2091" spans="1:20" s="1" customFormat="1" x14ac:dyDescent="0.4">
      <c r="A2091" s="12"/>
      <c r="B2091" s="12"/>
      <c r="C2091" s="42"/>
      <c r="D2091" s="12"/>
      <c r="E2091" s="12"/>
      <c r="F2091" s="12"/>
      <c r="G2091" s="12"/>
      <c r="H2091" s="12"/>
      <c r="I2091" s="12"/>
      <c r="J2091" s="12"/>
      <c r="K2091" s="12"/>
      <c r="L2091" s="12"/>
      <c r="M2091" s="49"/>
      <c r="N2091" s="49"/>
      <c r="O2091" s="12"/>
      <c r="P2091" s="12"/>
      <c r="Q2091" s="12"/>
      <c r="R2091" s="12"/>
      <c r="S2091" s="12"/>
      <c r="T2091" s="12"/>
    </row>
    <row r="2092" spans="1:20" s="1" customFormat="1" x14ac:dyDescent="0.4">
      <c r="A2092" s="12"/>
      <c r="B2092" s="12"/>
      <c r="C2092" s="42"/>
      <c r="D2092" s="12"/>
      <c r="E2092" s="12"/>
      <c r="F2092" s="12"/>
      <c r="G2092" s="12"/>
      <c r="H2092" s="12"/>
      <c r="I2092" s="12"/>
      <c r="J2092" s="12"/>
      <c r="K2092" s="12"/>
      <c r="L2092" s="12"/>
      <c r="M2092" s="49"/>
      <c r="N2092" s="49"/>
      <c r="O2092" s="12"/>
      <c r="P2092" s="12"/>
      <c r="Q2092" s="12"/>
      <c r="R2092" s="12"/>
      <c r="S2092" s="12"/>
      <c r="T2092" s="12"/>
    </row>
    <row r="2093" spans="1:20" s="1" customFormat="1" x14ac:dyDescent="0.4">
      <c r="A2093" s="12"/>
      <c r="B2093" s="12"/>
      <c r="C2093" s="42"/>
      <c r="D2093" s="12"/>
      <c r="E2093" s="12"/>
      <c r="F2093" s="12"/>
      <c r="G2093" s="12"/>
      <c r="H2093" s="12"/>
      <c r="I2093" s="12"/>
      <c r="J2093" s="12"/>
      <c r="K2093" s="12"/>
      <c r="L2093" s="12"/>
      <c r="M2093" s="49"/>
      <c r="N2093" s="49"/>
      <c r="O2093" s="12"/>
      <c r="P2093" s="12"/>
      <c r="Q2093" s="12"/>
      <c r="R2093" s="12"/>
      <c r="S2093" s="12"/>
      <c r="T2093" s="12"/>
    </row>
    <row r="2094" spans="1:20" s="1" customFormat="1" x14ac:dyDescent="0.4">
      <c r="A2094" s="12"/>
      <c r="B2094" s="12"/>
      <c r="C2094" s="42"/>
      <c r="D2094" s="12"/>
      <c r="E2094" s="12"/>
      <c r="F2094" s="12"/>
      <c r="G2094" s="12"/>
      <c r="H2094" s="12"/>
      <c r="I2094" s="12"/>
      <c r="J2094" s="12"/>
      <c r="K2094" s="12"/>
      <c r="L2094" s="12"/>
      <c r="M2094" s="49"/>
      <c r="N2094" s="49"/>
      <c r="O2094" s="12"/>
      <c r="P2094" s="12"/>
      <c r="Q2094" s="12"/>
      <c r="R2094" s="12"/>
      <c r="S2094" s="12"/>
      <c r="T2094" s="12"/>
    </row>
    <row r="2095" spans="1:20" s="1" customFormat="1" x14ac:dyDescent="0.4">
      <c r="A2095" s="12"/>
      <c r="B2095" s="12"/>
      <c r="C2095" s="42"/>
      <c r="D2095" s="12"/>
      <c r="E2095" s="12"/>
      <c r="F2095" s="12"/>
      <c r="G2095" s="12"/>
      <c r="H2095" s="12"/>
      <c r="I2095" s="12"/>
      <c r="J2095" s="12"/>
      <c r="K2095" s="12"/>
      <c r="L2095" s="12"/>
      <c r="M2095" s="49"/>
      <c r="N2095" s="49"/>
      <c r="O2095" s="12"/>
      <c r="P2095" s="12"/>
      <c r="Q2095" s="12"/>
      <c r="R2095" s="12"/>
      <c r="S2095" s="12"/>
      <c r="T2095" s="12"/>
    </row>
    <row r="2096" spans="1:20" s="1" customFormat="1" x14ac:dyDescent="0.4">
      <c r="A2096" s="12"/>
      <c r="B2096" s="12"/>
      <c r="C2096" s="42"/>
      <c r="D2096" s="12"/>
      <c r="E2096" s="12"/>
      <c r="F2096" s="12"/>
      <c r="G2096" s="12"/>
      <c r="H2096" s="12"/>
      <c r="I2096" s="12"/>
      <c r="J2096" s="12"/>
      <c r="K2096" s="12"/>
      <c r="L2096" s="12"/>
      <c r="M2096" s="49"/>
      <c r="N2096" s="49"/>
      <c r="O2096" s="12"/>
      <c r="P2096" s="12"/>
      <c r="Q2096" s="12"/>
      <c r="R2096" s="12"/>
      <c r="S2096" s="12"/>
      <c r="T2096" s="12"/>
    </row>
    <row r="2097" spans="1:20" s="1" customFormat="1" x14ac:dyDescent="0.4">
      <c r="A2097" s="12"/>
      <c r="B2097" s="12"/>
      <c r="C2097" s="42"/>
      <c r="D2097" s="12"/>
      <c r="E2097" s="12"/>
      <c r="F2097" s="12"/>
      <c r="G2097" s="12"/>
      <c r="H2097" s="12"/>
      <c r="I2097" s="12"/>
      <c r="J2097" s="12"/>
      <c r="K2097" s="12"/>
      <c r="L2097" s="12"/>
      <c r="M2097" s="49"/>
      <c r="N2097" s="49"/>
      <c r="O2097" s="12"/>
      <c r="P2097" s="12"/>
      <c r="Q2097" s="12"/>
      <c r="R2097" s="12"/>
      <c r="S2097" s="12"/>
      <c r="T2097" s="12"/>
    </row>
    <row r="2098" spans="1:20" s="1" customFormat="1" x14ac:dyDescent="0.4">
      <c r="A2098" s="12"/>
      <c r="B2098" s="12"/>
      <c r="C2098" s="42"/>
      <c r="D2098" s="12"/>
      <c r="E2098" s="12"/>
      <c r="F2098" s="12"/>
      <c r="G2098" s="12"/>
      <c r="H2098" s="12"/>
      <c r="I2098" s="12"/>
      <c r="J2098" s="12"/>
      <c r="K2098" s="12"/>
      <c r="L2098" s="12"/>
      <c r="M2098" s="49"/>
      <c r="N2098" s="49"/>
      <c r="O2098" s="12"/>
      <c r="P2098" s="12"/>
      <c r="Q2098" s="12"/>
      <c r="R2098" s="12"/>
      <c r="S2098" s="12"/>
      <c r="T2098" s="12"/>
    </row>
    <row r="2099" spans="1:20" s="1" customFormat="1" x14ac:dyDescent="0.4">
      <c r="A2099" s="12"/>
      <c r="B2099" s="12"/>
      <c r="C2099" s="42"/>
      <c r="D2099" s="12"/>
      <c r="E2099" s="12"/>
      <c r="F2099" s="12"/>
      <c r="G2099" s="12"/>
      <c r="H2099" s="12"/>
      <c r="I2099" s="12"/>
      <c r="J2099" s="12"/>
      <c r="K2099" s="12"/>
      <c r="L2099" s="12"/>
      <c r="M2099" s="49"/>
      <c r="N2099" s="49"/>
      <c r="O2099" s="12"/>
      <c r="P2099" s="12"/>
      <c r="Q2099" s="12"/>
      <c r="R2099" s="12"/>
      <c r="S2099" s="12"/>
      <c r="T2099" s="12"/>
    </row>
    <row r="2100" spans="1:20" s="1" customFormat="1" x14ac:dyDescent="0.4">
      <c r="A2100" s="12"/>
      <c r="B2100" s="12"/>
      <c r="C2100" s="42"/>
      <c r="D2100" s="12"/>
      <c r="E2100" s="12"/>
      <c r="F2100" s="12"/>
      <c r="G2100" s="12"/>
      <c r="H2100" s="12"/>
      <c r="I2100" s="12"/>
      <c r="J2100" s="12"/>
      <c r="K2100" s="12"/>
      <c r="L2100" s="12"/>
      <c r="M2100" s="49"/>
      <c r="N2100" s="49"/>
      <c r="O2100" s="12"/>
      <c r="P2100" s="12"/>
      <c r="Q2100" s="12"/>
      <c r="R2100" s="12"/>
      <c r="S2100" s="12"/>
      <c r="T2100" s="12"/>
    </row>
    <row r="2101" spans="1:20" s="1" customFormat="1" x14ac:dyDescent="0.4">
      <c r="A2101" s="12"/>
      <c r="B2101" s="12"/>
      <c r="C2101" s="42"/>
      <c r="D2101" s="12"/>
      <c r="E2101" s="12"/>
      <c r="F2101" s="12"/>
      <c r="G2101" s="12"/>
      <c r="H2101" s="12"/>
      <c r="I2101" s="12"/>
      <c r="J2101" s="12"/>
      <c r="K2101" s="12"/>
      <c r="L2101" s="12"/>
      <c r="M2101" s="49"/>
      <c r="N2101" s="49"/>
      <c r="O2101" s="12"/>
      <c r="P2101" s="12"/>
      <c r="Q2101" s="12"/>
      <c r="R2101" s="12"/>
      <c r="S2101" s="12"/>
      <c r="T2101" s="12"/>
    </row>
    <row r="2102" spans="1:20" s="1" customFormat="1" x14ac:dyDescent="0.4">
      <c r="A2102" s="12"/>
      <c r="B2102" s="12"/>
      <c r="C2102" s="42"/>
      <c r="D2102" s="12"/>
      <c r="E2102" s="12"/>
      <c r="F2102" s="12"/>
      <c r="G2102" s="12"/>
      <c r="H2102" s="12"/>
      <c r="I2102" s="12"/>
      <c r="J2102" s="12"/>
      <c r="K2102" s="12"/>
      <c r="L2102" s="12"/>
      <c r="M2102" s="49"/>
      <c r="N2102" s="49"/>
      <c r="O2102" s="12"/>
      <c r="P2102" s="12"/>
      <c r="Q2102" s="12"/>
      <c r="R2102" s="12"/>
      <c r="S2102" s="12"/>
      <c r="T2102" s="12"/>
    </row>
    <row r="2103" spans="1:20" s="1" customFormat="1" x14ac:dyDescent="0.4">
      <c r="A2103" s="12"/>
      <c r="B2103" s="12"/>
      <c r="C2103" s="42"/>
      <c r="D2103" s="12"/>
      <c r="E2103" s="12"/>
      <c r="F2103" s="12"/>
      <c r="G2103" s="12"/>
      <c r="H2103" s="12"/>
      <c r="I2103" s="12"/>
      <c r="J2103" s="12"/>
      <c r="K2103" s="12"/>
      <c r="L2103" s="12"/>
      <c r="M2103" s="49"/>
      <c r="N2103" s="49"/>
      <c r="O2103" s="12"/>
      <c r="P2103" s="12"/>
      <c r="Q2103" s="12"/>
      <c r="R2103" s="12"/>
      <c r="S2103" s="12"/>
      <c r="T2103" s="12"/>
    </row>
    <row r="2104" spans="1:20" s="1" customFormat="1" x14ac:dyDescent="0.4">
      <c r="A2104" s="12"/>
      <c r="B2104" s="12"/>
      <c r="C2104" s="42"/>
      <c r="D2104" s="12"/>
      <c r="E2104" s="12"/>
      <c r="F2104" s="12"/>
      <c r="G2104" s="12"/>
      <c r="H2104" s="12"/>
      <c r="I2104" s="12"/>
      <c r="J2104" s="12"/>
      <c r="K2104" s="12"/>
      <c r="L2104" s="12"/>
      <c r="M2104" s="49"/>
      <c r="N2104" s="49"/>
      <c r="O2104" s="12"/>
      <c r="P2104" s="12"/>
      <c r="Q2104" s="12"/>
      <c r="R2104" s="12"/>
      <c r="S2104" s="12"/>
      <c r="T2104" s="12"/>
    </row>
    <row r="2105" spans="1:20" s="1" customFormat="1" x14ac:dyDescent="0.4">
      <c r="A2105" s="12"/>
      <c r="B2105" s="12"/>
      <c r="C2105" s="42"/>
      <c r="D2105" s="12"/>
      <c r="E2105" s="12"/>
      <c r="F2105" s="12"/>
      <c r="G2105" s="12"/>
      <c r="H2105" s="12"/>
      <c r="I2105" s="12"/>
      <c r="J2105" s="12"/>
      <c r="K2105" s="12"/>
      <c r="L2105" s="12"/>
      <c r="M2105" s="49"/>
      <c r="N2105" s="49"/>
      <c r="O2105" s="12"/>
      <c r="P2105" s="12"/>
      <c r="Q2105" s="12"/>
      <c r="R2105" s="12"/>
      <c r="S2105" s="12"/>
      <c r="T2105" s="12"/>
    </row>
    <row r="2106" spans="1:20" s="1" customFormat="1" x14ac:dyDescent="0.4">
      <c r="A2106" s="12"/>
      <c r="B2106" s="12"/>
      <c r="C2106" s="42"/>
      <c r="D2106" s="12"/>
      <c r="E2106" s="12"/>
      <c r="F2106" s="12"/>
      <c r="G2106" s="12"/>
      <c r="H2106" s="12"/>
      <c r="I2106" s="12"/>
      <c r="J2106" s="12"/>
      <c r="K2106" s="12"/>
      <c r="L2106" s="12"/>
      <c r="M2106" s="49"/>
      <c r="N2106" s="49"/>
      <c r="O2106" s="12"/>
      <c r="P2106" s="12"/>
      <c r="Q2106" s="12"/>
      <c r="R2106" s="12"/>
      <c r="S2106" s="12"/>
      <c r="T2106" s="12"/>
    </row>
    <row r="2107" spans="1:20" s="1" customFormat="1" x14ac:dyDescent="0.4">
      <c r="A2107" s="12"/>
      <c r="B2107" s="12"/>
      <c r="C2107" s="42"/>
      <c r="D2107" s="12"/>
      <c r="E2107" s="12"/>
      <c r="F2107" s="12"/>
      <c r="G2107" s="12"/>
      <c r="H2107" s="12"/>
      <c r="I2107" s="12"/>
      <c r="J2107" s="12"/>
      <c r="K2107" s="12"/>
      <c r="L2107" s="12"/>
      <c r="M2107" s="49"/>
      <c r="N2107" s="49"/>
      <c r="O2107" s="12"/>
      <c r="P2107" s="12"/>
      <c r="Q2107" s="12"/>
      <c r="R2107" s="12"/>
      <c r="S2107" s="12"/>
      <c r="T2107" s="12"/>
    </row>
    <row r="2108" spans="1:20" s="1" customFormat="1" x14ac:dyDescent="0.4">
      <c r="A2108" s="12"/>
      <c r="B2108" s="12"/>
      <c r="C2108" s="42"/>
      <c r="D2108" s="12"/>
      <c r="E2108" s="12"/>
      <c r="F2108" s="12"/>
      <c r="G2108" s="12"/>
      <c r="H2108" s="12"/>
      <c r="I2108" s="12"/>
      <c r="J2108" s="12"/>
      <c r="K2108" s="12"/>
      <c r="L2108" s="12"/>
      <c r="M2108" s="49"/>
      <c r="N2108" s="49"/>
      <c r="O2108" s="12"/>
      <c r="P2108" s="12"/>
      <c r="Q2108" s="12"/>
      <c r="R2108" s="12"/>
      <c r="S2108" s="12"/>
      <c r="T2108" s="12"/>
    </row>
    <row r="2109" spans="1:20" s="1" customFormat="1" x14ac:dyDescent="0.4">
      <c r="A2109" s="12"/>
      <c r="B2109" s="12"/>
      <c r="C2109" s="42"/>
      <c r="D2109" s="12"/>
      <c r="E2109" s="12"/>
      <c r="F2109" s="12"/>
      <c r="G2109" s="12"/>
      <c r="H2109" s="12"/>
      <c r="I2109" s="12"/>
      <c r="J2109" s="12"/>
      <c r="K2109" s="12"/>
      <c r="L2109" s="12"/>
      <c r="M2109" s="49"/>
      <c r="N2109" s="49"/>
      <c r="O2109" s="12"/>
      <c r="P2109" s="12"/>
      <c r="Q2109" s="12"/>
      <c r="R2109" s="12"/>
      <c r="S2109" s="12"/>
      <c r="T2109" s="12"/>
    </row>
    <row r="2110" spans="1:20" s="1" customFormat="1" x14ac:dyDescent="0.4">
      <c r="A2110" s="12"/>
      <c r="B2110" s="12"/>
      <c r="C2110" s="42"/>
      <c r="D2110" s="12"/>
      <c r="E2110" s="12"/>
      <c r="F2110" s="12"/>
      <c r="G2110" s="12"/>
      <c r="H2110" s="12"/>
      <c r="I2110" s="12"/>
      <c r="J2110" s="12"/>
      <c r="K2110" s="12"/>
      <c r="L2110" s="12"/>
      <c r="M2110" s="49"/>
      <c r="N2110" s="49"/>
      <c r="O2110" s="12"/>
      <c r="P2110" s="12"/>
      <c r="Q2110" s="12"/>
      <c r="R2110" s="12"/>
      <c r="S2110" s="12"/>
      <c r="T2110" s="12"/>
    </row>
    <row r="2111" spans="1:20" s="1" customFormat="1" x14ac:dyDescent="0.4">
      <c r="A2111" s="12"/>
      <c r="B2111" s="12"/>
      <c r="C2111" s="42"/>
      <c r="D2111" s="12"/>
      <c r="E2111" s="12"/>
      <c r="F2111" s="12"/>
      <c r="G2111" s="12"/>
      <c r="H2111" s="12"/>
      <c r="I2111" s="12"/>
      <c r="J2111" s="12"/>
      <c r="K2111" s="12"/>
      <c r="L2111" s="12"/>
      <c r="M2111" s="49"/>
      <c r="N2111" s="49"/>
      <c r="O2111" s="12"/>
      <c r="P2111" s="12"/>
      <c r="Q2111" s="12"/>
      <c r="R2111" s="12"/>
      <c r="S2111" s="12"/>
      <c r="T2111" s="12"/>
    </row>
    <row r="2112" spans="1:20" s="1" customFormat="1" x14ac:dyDescent="0.4">
      <c r="A2112" s="12"/>
      <c r="B2112" s="12"/>
      <c r="C2112" s="42"/>
      <c r="D2112" s="12"/>
      <c r="E2112" s="12"/>
      <c r="F2112" s="12"/>
      <c r="G2112" s="12"/>
      <c r="H2112" s="12"/>
      <c r="I2112" s="12"/>
      <c r="J2112" s="12"/>
      <c r="K2112" s="12"/>
      <c r="L2112" s="12"/>
      <c r="M2112" s="49"/>
      <c r="N2112" s="49"/>
      <c r="O2112" s="12"/>
      <c r="P2112" s="12"/>
      <c r="Q2112" s="12"/>
      <c r="R2112" s="12"/>
      <c r="S2112" s="12"/>
      <c r="T2112" s="12"/>
    </row>
    <row r="2113" spans="1:20" s="1" customFormat="1" x14ac:dyDescent="0.4">
      <c r="A2113" s="12"/>
      <c r="B2113" s="12"/>
      <c r="C2113" s="42"/>
      <c r="D2113" s="12"/>
      <c r="E2113" s="12"/>
      <c r="F2113" s="12"/>
      <c r="G2113" s="12"/>
      <c r="H2113" s="12"/>
      <c r="I2113" s="12"/>
      <c r="J2113" s="12"/>
      <c r="K2113" s="12"/>
      <c r="L2113" s="12"/>
      <c r="M2113" s="49"/>
      <c r="N2113" s="49"/>
      <c r="O2113" s="12"/>
      <c r="P2113" s="12"/>
      <c r="Q2113" s="12"/>
      <c r="R2113" s="12"/>
      <c r="S2113" s="12"/>
      <c r="T2113" s="12"/>
    </row>
    <row r="2114" spans="1:20" s="1" customFormat="1" x14ac:dyDescent="0.4">
      <c r="A2114" s="12"/>
      <c r="B2114" s="12"/>
      <c r="C2114" s="42"/>
      <c r="D2114" s="12"/>
      <c r="E2114" s="12"/>
      <c r="F2114" s="12"/>
      <c r="G2114" s="12"/>
      <c r="H2114" s="12"/>
      <c r="I2114" s="12"/>
      <c r="J2114" s="12"/>
      <c r="K2114" s="12"/>
      <c r="L2114" s="12"/>
      <c r="M2114" s="49"/>
      <c r="N2114" s="49"/>
      <c r="O2114" s="12"/>
      <c r="P2114" s="12"/>
      <c r="Q2114" s="12"/>
      <c r="R2114" s="12"/>
      <c r="S2114" s="12"/>
      <c r="T2114" s="12"/>
    </row>
    <row r="2115" spans="1:20" s="1" customFormat="1" x14ac:dyDescent="0.4">
      <c r="A2115" s="12"/>
      <c r="B2115" s="12"/>
      <c r="C2115" s="42"/>
      <c r="D2115" s="12"/>
      <c r="E2115" s="12"/>
      <c r="F2115" s="12"/>
      <c r="G2115" s="12"/>
      <c r="H2115" s="12"/>
      <c r="I2115" s="12"/>
      <c r="J2115" s="12"/>
      <c r="K2115" s="12"/>
      <c r="L2115" s="12"/>
      <c r="M2115" s="49"/>
      <c r="N2115" s="49"/>
      <c r="O2115" s="12"/>
      <c r="P2115" s="12"/>
      <c r="Q2115" s="12"/>
      <c r="R2115" s="12"/>
      <c r="S2115" s="12"/>
      <c r="T2115" s="12"/>
    </row>
    <row r="2116" spans="1:20" s="1" customFormat="1" x14ac:dyDescent="0.4">
      <c r="A2116" s="12"/>
      <c r="B2116" s="12"/>
      <c r="C2116" s="42"/>
      <c r="D2116" s="12"/>
      <c r="E2116" s="12"/>
      <c r="F2116" s="12"/>
      <c r="G2116" s="12"/>
      <c r="H2116" s="12"/>
      <c r="I2116" s="12"/>
      <c r="J2116" s="12"/>
      <c r="K2116" s="12"/>
      <c r="L2116" s="12"/>
      <c r="M2116" s="49"/>
      <c r="N2116" s="49"/>
      <c r="O2116" s="12"/>
      <c r="P2116" s="12"/>
      <c r="Q2116" s="12"/>
      <c r="R2116" s="12"/>
      <c r="S2116" s="12"/>
      <c r="T2116" s="12"/>
    </row>
    <row r="2117" spans="1:20" s="1" customFormat="1" x14ac:dyDescent="0.4">
      <c r="A2117" s="12"/>
      <c r="B2117" s="12"/>
      <c r="C2117" s="42"/>
      <c r="D2117" s="12"/>
      <c r="E2117" s="12"/>
      <c r="F2117" s="12"/>
      <c r="G2117" s="12"/>
      <c r="H2117" s="12"/>
      <c r="I2117" s="12"/>
      <c r="J2117" s="12"/>
      <c r="K2117" s="12"/>
      <c r="L2117" s="12"/>
      <c r="M2117" s="49"/>
      <c r="N2117" s="49"/>
      <c r="O2117" s="12"/>
      <c r="P2117" s="12"/>
      <c r="Q2117" s="12"/>
      <c r="R2117" s="12"/>
      <c r="S2117" s="12"/>
      <c r="T2117" s="12"/>
    </row>
    <row r="2118" spans="1:20" s="1" customFormat="1" x14ac:dyDescent="0.4">
      <c r="A2118" s="12"/>
      <c r="B2118" s="12"/>
      <c r="C2118" s="42"/>
      <c r="D2118" s="12"/>
      <c r="E2118" s="12"/>
      <c r="F2118" s="12"/>
      <c r="G2118" s="12"/>
      <c r="H2118" s="12"/>
      <c r="I2118" s="12"/>
      <c r="J2118" s="12"/>
      <c r="K2118" s="12"/>
      <c r="L2118" s="12"/>
      <c r="M2118" s="49"/>
      <c r="N2118" s="49"/>
      <c r="O2118" s="12"/>
      <c r="P2118" s="12"/>
      <c r="Q2118" s="12"/>
      <c r="R2118" s="12"/>
      <c r="S2118" s="12"/>
      <c r="T2118" s="12"/>
    </row>
    <row r="2119" spans="1:20" s="1" customFormat="1" x14ac:dyDescent="0.4">
      <c r="A2119" s="12"/>
      <c r="B2119" s="12"/>
      <c r="C2119" s="42"/>
      <c r="D2119" s="12"/>
      <c r="E2119" s="12"/>
      <c r="F2119" s="12"/>
      <c r="G2119" s="12"/>
      <c r="H2119" s="12"/>
      <c r="I2119" s="12"/>
      <c r="J2119" s="12"/>
      <c r="K2119" s="12"/>
      <c r="L2119" s="12"/>
      <c r="M2119" s="49"/>
      <c r="N2119" s="49"/>
      <c r="O2119" s="12"/>
      <c r="P2119" s="12"/>
      <c r="Q2119" s="12"/>
      <c r="R2119" s="12"/>
      <c r="S2119" s="12"/>
      <c r="T2119" s="12"/>
    </row>
    <row r="2120" spans="1:20" s="1" customFormat="1" x14ac:dyDescent="0.4">
      <c r="A2120" s="12"/>
      <c r="B2120" s="12"/>
      <c r="C2120" s="42"/>
      <c r="D2120" s="12"/>
      <c r="E2120" s="12"/>
      <c r="F2120" s="12"/>
      <c r="G2120" s="12"/>
      <c r="H2120" s="12"/>
      <c r="I2120" s="12"/>
      <c r="J2120" s="12"/>
      <c r="K2120" s="12"/>
      <c r="L2120" s="12"/>
      <c r="M2120" s="49"/>
      <c r="N2120" s="49"/>
      <c r="O2120" s="12"/>
      <c r="P2120" s="12"/>
      <c r="Q2120" s="12"/>
      <c r="R2120" s="12"/>
      <c r="S2120" s="12"/>
      <c r="T2120" s="12"/>
    </row>
    <row r="2121" spans="1:20" s="1" customFormat="1" x14ac:dyDescent="0.4">
      <c r="A2121" s="12"/>
      <c r="B2121" s="12"/>
      <c r="C2121" s="42"/>
      <c r="D2121" s="12"/>
      <c r="E2121" s="12"/>
      <c r="F2121" s="12"/>
      <c r="G2121" s="12"/>
      <c r="H2121" s="12"/>
      <c r="I2121" s="12"/>
      <c r="J2121" s="12"/>
      <c r="K2121" s="12"/>
      <c r="L2121" s="12"/>
      <c r="M2121" s="49"/>
      <c r="N2121" s="49"/>
      <c r="O2121" s="12"/>
      <c r="P2121" s="12"/>
      <c r="Q2121" s="12"/>
      <c r="R2121" s="12"/>
      <c r="S2121" s="12"/>
      <c r="T2121" s="12"/>
    </row>
    <row r="2122" spans="1:20" s="1" customFormat="1" x14ac:dyDescent="0.4">
      <c r="A2122" s="12"/>
      <c r="B2122" s="12"/>
      <c r="C2122" s="42"/>
      <c r="D2122" s="12"/>
      <c r="E2122" s="12"/>
      <c r="F2122" s="12"/>
      <c r="G2122" s="12"/>
      <c r="H2122" s="12"/>
      <c r="I2122" s="12"/>
      <c r="J2122" s="12"/>
      <c r="K2122" s="12"/>
      <c r="L2122" s="12"/>
      <c r="M2122" s="49"/>
      <c r="N2122" s="49"/>
      <c r="O2122" s="12"/>
      <c r="P2122" s="12"/>
      <c r="Q2122" s="12"/>
      <c r="R2122" s="12"/>
      <c r="S2122" s="12"/>
      <c r="T2122" s="12"/>
    </row>
    <row r="2123" spans="1:20" s="1" customFormat="1" x14ac:dyDescent="0.4">
      <c r="A2123" s="12"/>
      <c r="B2123" s="12"/>
      <c r="C2123" s="42"/>
      <c r="D2123" s="12"/>
      <c r="E2123" s="12"/>
      <c r="F2123" s="12"/>
      <c r="G2123" s="12"/>
      <c r="H2123" s="12"/>
      <c r="I2123" s="12"/>
      <c r="J2123" s="12"/>
      <c r="K2123" s="12"/>
      <c r="L2123" s="12"/>
      <c r="M2123" s="49"/>
      <c r="N2123" s="49"/>
      <c r="O2123" s="12"/>
      <c r="P2123" s="12"/>
      <c r="Q2123" s="12"/>
      <c r="R2123" s="12"/>
      <c r="S2123" s="12"/>
      <c r="T2123" s="12"/>
    </row>
    <row r="2124" spans="1:20" s="1" customFormat="1" x14ac:dyDescent="0.4">
      <c r="A2124" s="12"/>
      <c r="B2124" s="12"/>
      <c r="C2124" s="42"/>
      <c r="D2124" s="12"/>
      <c r="E2124" s="12"/>
      <c r="F2124" s="12"/>
      <c r="G2124" s="12"/>
      <c r="H2124" s="12"/>
      <c r="I2124" s="12"/>
      <c r="J2124" s="12"/>
      <c r="K2124" s="12"/>
      <c r="L2124" s="12"/>
      <c r="M2124" s="49"/>
      <c r="N2124" s="49"/>
      <c r="O2124" s="12"/>
      <c r="P2124" s="12"/>
      <c r="Q2124" s="12"/>
      <c r="R2124" s="12"/>
      <c r="S2124" s="12"/>
      <c r="T2124" s="12"/>
    </row>
    <row r="2125" spans="1:20" s="1" customFormat="1" x14ac:dyDescent="0.4">
      <c r="A2125" s="12"/>
      <c r="B2125" s="12"/>
      <c r="C2125" s="42"/>
      <c r="D2125" s="12"/>
      <c r="E2125" s="12"/>
      <c r="F2125" s="12"/>
      <c r="G2125" s="12"/>
      <c r="H2125" s="12"/>
      <c r="I2125" s="12"/>
      <c r="J2125" s="12"/>
      <c r="K2125" s="12"/>
      <c r="L2125" s="12"/>
      <c r="M2125" s="49"/>
      <c r="N2125" s="49"/>
      <c r="O2125" s="12"/>
      <c r="P2125" s="12"/>
      <c r="Q2125" s="12"/>
      <c r="R2125" s="12"/>
      <c r="S2125" s="12"/>
      <c r="T2125" s="12"/>
    </row>
    <row r="2126" spans="1:20" s="1" customFormat="1" x14ac:dyDescent="0.4">
      <c r="A2126" s="12"/>
      <c r="B2126" s="12"/>
      <c r="C2126" s="42"/>
      <c r="D2126" s="12"/>
      <c r="E2126" s="12"/>
      <c r="F2126" s="12"/>
      <c r="G2126" s="12"/>
      <c r="H2126" s="12"/>
      <c r="I2126" s="12"/>
      <c r="J2126" s="12"/>
      <c r="K2126" s="12"/>
      <c r="L2126" s="12"/>
      <c r="M2126" s="49"/>
      <c r="N2126" s="49"/>
      <c r="O2126" s="12"/>
      <c r="P2126" s="12"/>
      <c r="Q2126" s="12"/>
      <c r="R2126" s="12"/>
      <c r="S2126" s="12"/>
      <c r="T2126" s="12"/>
    </row>
    <row r="2127" spans="1:20" s="1" customFormat="1" x14ac:dyDescent="0.4">
      <c r="A2127" s="12"/>
      <c r="B2127" s="12"/>
      <c r="C2127" s="42"/>
      <c r="D2127" s="12"/>
      <c r="E2127" s="12"/>
      <c r="F2127" s="12"/>
      <c r="G2127" s="12"/>
      <c r="H2127" s="12"/>
      <c r="I2127" s="12"/>
      <c r="J2127" s="12"/>
      <c r="K2127" s="12"/>
      <c r="L2127" s="12"/>
      <c r="M2127" s="49"/>
      <c r="N2127" s="49"/>
      <c r="O2127" s="12"/>
      <c r="P2127" s="12"/>
      <c r="Q2127" s="12"/>
      <c r="R2127" s="12"/>
      <c r="S2127" s="12"/>
      <c r="T2127" s="12"/>
    </row>
    <row r="2128" spans="1:20" s="1" customFormat="1" x14ac:dyDescent="0.4">
      <c r="A2128" s="12"/>
      <c r="B2128" s="12"/>
      <c r="C2128" s="42"/>
      <c r="D2128" s="12"/>
      <c r="E2128" s="12"/>
      <c r="F2128" s="12"/>
      <c r="G2128" s="12"/>
      <c r="H2128" s="12"/>
      <c r="I2128" s="12"/>
      <c r="J2128" s="12"/>
      <c r="K2128" s="12"/>
      <c r="L2128" s="12"/>
      <c r="M2128" s="49"/>
      <c r="N2128" s="49"/>
      <c r="O2128" s="12"/>
      <c r="P2128" s="12"/>
      <c r="Q2128" s="12"/>
      <c r="R2128" s="12"/>
      <c r="S2128" s="12"/>
      <c r="T2128" s="12"/>
    </row>
    <row r="2129" spans="1:20" s="1" customFormat="1" x14ac:dyDescent="0.4">
      <c r="A2129" s="12"/>
      <c r="B2129" s="12"/>
      <c r="C2129" s="42"/>
      <c r="D2129" s="12"/>
      <c r="E2129" s="12"/>
      <c r="F2129" s="12"/>
      <c r="G2129" s="12"/>
      <c r="H2129" s="12"/>
      <c r="I2129" s="12"/>
      <c r="J2129" s="12"/>
      <c r="K2129" s="12"/>
      <c r="L2129" s="12"/>
      <c r="M2129" s="49"/>
      <c r="N2129" s="49"/>
      <c r="O2129" s="12"/>
      <c r="P2129" s="12"/>
      <c r="Q2129" s="12"/>
      <c r="R2129" s="12"/>
      <c r="S2129" s="12"/>
      <c r="T2129" s="12"/>
    </row>
    <row r="2130" spans="1:20" s="1" customFormat="1" x14ac:dyDescent="0.4">
      <c r="A2130" s="12"/>
      <c r="B2130" s="12"/>
      <c r="C2130" s="42"/>
      <c r="D2130" s="12"/>
      <c r="E2130" s="12"/>
      <c r="F2130" s="12"/>
      <c r="G2130" s="12"/>
      <c r="H2130" s="12"/>
      <c r="I2130" s="12"/>
      <c r="J2130" s="12"/>
      <c r="K2130" s="12"/>
      <c r="L2130" s="12"/>
      <c r="M2130" s="49"/>
      <c r="N2130" s="49"/>
      <c r="O2130" s="12"/>
      <c r="P2130" s="12"/>
      <c r="Q2130" s="12"/>
      <c r="R2130" s="12"/>
      <c r="S2130" s="12"/>
      <c r="T2130" s="12"/>
    </row>
    <row r="2131" spans="1:20" s="1" customFormat="1" x14ac:dyDescent="0.4">
      <c r="A2131" s="12"/>
      <c r="B2131" s="12"/>
      <c r="C2131" s="42"/>
      <c r="D2131" s="12"/>
      <c r="E2131" s="12"/>
      <c r="F2131" s="12"/>
      <c r="G2131" s="12"/>
      <c r="H2131" s="12"/>
      <c r="I2131" s="12"/>
      <c r="J2131" s="12"/>
      <c r="K2131" s="12"/>
      <c r="L2131" s="12"/>
      <c r="M2131" s="49"/>
      <c r="N2131" s="49"/>
      <c r="O2131" s="12"/>
      <c r="P2131" s="12"/>
      <c r="Q2131" s="12"/>
      <c r="R2131" s="12"/>
      <c r="S2131" s="12"/>
      <c r="T2131" s="12"/>
    </row>
    <row r="2132" spans="1:20" s="1" customFormat="1" x14ac:dyDescent="0.4">
      <c r="A2132" s="12"/>
      <c r="B2132" s="12"/>
      <c r="C2132" s="42"/>
      <c r="D2132" s="12"/>
      <c r="E2132" s="12"/>
      <c r="F2132" s="12"/>
      <c r="G2132" s="12"/>
      <c r="H2132" s="12"/>
      <c r="I2132" s="12"/>
      <c r="J2132" s="12"/>
      <c r="K2132" s="12"/>
      <c r="L2132" s="12"/>
      <c r="M2132" s="49"/>
      <c r="N2132" s="49"/>
      <c r="O2132" s="12"/>
      <c r="P2132" s="12"/>
      <c r="Q2132" s="12"/>
      <c r="R2132" s="12"/>
      <c r="S2132" s="12"/>
      <c r="T2132" s="12"/>
    </row>
    <row r="2133" spans="1:20" s="1" customFormat="1" x14ac:dyDescent="0.4">
      <c r="A2133" s="12"/>
      <c r="B2133" s="12"/>
      <c r="C2133" s="42"/>
      <c r="D2133" s="12"/>
      <c r="E2133" s="12"/>
      <c r="F2133" s="12"/>
      <c r="G2133" s="12"/>
      <c r="H2133" s="12"/>
      <c r="I2133" s="12"/>
      <c r="J2133" s="12"/>
      <c r="K2133" s="12"/>
      <c r="L2133" s="12"/>
      <c r="M2133" s="49"/>
      <c r="N2133" s="49"/>
      <c r="O2133" s="12"/>
      <c r="P2133" s="12"/>
      <c r="Q2133" s="12"/>
      <c r="R2133" s="12"/>
      <c r="S2133" s="12"/>
      <c r="T2133" s="12"/>
    </row>
    <row r="2134" spans="1:20" s="1" customFormat="1" x14ac:dyDescent="0.4">
      <c r="A2134" s="12"/>
      <c r="B2134" s="12"/>
      <c r="C2134" s="42"/>
      <c r="D2134" s="12"/>
      <c r="E2134" s="12"/>
      <c r="F2134" s="12"/>
      <c r="G2134" s="12"/>
      <c r="H2134" s="12"/>
      <c r="I2134" s="12"/>
      <c r="J2134" s="12"/>
      <c r="K2134" s="12"/>
      <c r="L2134" s="12"/>
      <c r="M2134" s="49"/>
      <c r="N2134" s="49"/>
      <c r="O2134" s="12"/>
      <c r="P2134" s="12"/>
      <c r="Q2134" s="12"/>
      <c r="R2134" s="12"/>
      <c r="S2134" s="12"/>
      <c r="T2134" s="12"/>
    </row>
    <row r="2135" spans="1:20" s="1" customFormat="1" x14ac:dyDescent="0.4">
      <c r="A2135" s="12"/>
      <c r="B2135" s="12"/>
      <c r="C2135" s="42"/>
      <c r="D2135" s="12"/>
      <c r="E2135" s="12"/>
      <c r="F2135" s="12"/>
      <c r="G2135" s="12"/>
      <c r="H2135" s="12"/>
      <c r="I2135" s="12"/>
      <c r="J2135" s="12"/>
      <c r="K2135" s="12"/>
      <c r="L2135" s="12"/>
      <c r="M2135" s="49"/>
      <c r="N2135" s="49"/>
      <c r="O2135" s="12"/>
      <c r="P2135" s="12"/>
      <c r="Q2135" s="12"/>
      <c r="R2135" s="12"/>
      <c r="S2135" s="12"/>
      <c r="T2135" s="12"/>
    </row>
    <row r="2136" spans="1:20" s="1" customFormat="1" x14ac:dyDescent="0.4">
      <c r="A2136" s="12"/>
      <c r="B2136" s="12"/>
      <c r="C2136" s="42"/>
      <c r="D2136" s="12"/>
      <c r="E2136" s="12"/>
      <c r="F2136" s="12"/>
      <c r="G2136" s="12"/>
      <c r="H2136" s="12"/>
      <c r="I2136" s="12"/>
      <c r="J2136" s="12"/>
      <c r="K2136" s="12"/>
      <c r="L2136" s="12"/>
      <c r="M2136" s="49"/>
      <c r="N2136" s="49"/>
      <c r="O2136" s="12"/>
      <c r="P2136" s="12"/>
      <c r="Q2136" s="12"/>
      <c r="R2136" s="12"/>
      <c r="S2136" s="12"/>
      <c r="T2136" s="12"/>
    </row>
    <row r="2137" spans="1:20" s="1" customFormat="1" x14ac:dyDescent="0.4">
      <c r="A2137" s="12"/>
      <c r="B2137" s="12"/>
      <c r="C2137" s="42"/>
      <c r="D2137" s="12"/>
      <c r="E2137" s="12"/>
      <c r="F2137" s="12"/>
      <c r="G2137" s="12"/>
      <c r="H2137" s="12"/>
      <c r="I2137" s="12"/>
      <c r="J2137" s="12"/>
      <c r="K2137" s="12"/>
      <c r="L2137" s="12"/>
      <c r="M2137" s="49"/>
      <c r="N2137" s="49"/>
      <c r="O2137" s="12"/>
      <c r="P2137" s="12"/>
      <c r="Q2137" s="12"/>
      <c r="R2137" s="12"/>
      <c r="S2137" s="12"/>
      <c r="T2137" s="12"/>
    </row>
    <row r="2138" spans="1:20" s="1" customFormat="1" x14ac:dyDescent="0.4">
      <c r="A2138" s="12"/>
      <c r="B2138" s="12"/>
      <c r="C2138" s="42"/>
      <c r="D2138" s="12"/>
      <c r="E2138" s="12"/>
      <c r="F2138" s="12"/>
      <c r="G2138" s="12"/>
      <c r="H2138" s="12"/>
      <c r="I2138" s="12"/>
      <c r="J2138" s="12"/>
      <c r="K2138" s="12"/>
      <c r="L2138" s="12"/>
      <c r="M2138" s="49"/>
      <c r="N2138" s="49"/>
      <c r="O2138" s="12"/>
      <c r="P2138" s="12"/>
      <c r="Q2138" s="12"/>
      <c r="R2138" s="12"/>
      <c r="S2138" s="12"/>
      <c r="T2138" s="12"/>
    </row>
    <row r="2139" spans="1:20" s="1" customFormat="1" x14ac:dyDescent="0.4">
      <c r="A2139" s="12"/>
      <c r="B2139" s="12"/>
      <c r="C2139" s="42"/>
      <c r="D2139" s="12"/>
      <c r="E2139" s="12"/>
      <c r="F2139" s="12"/>
      <c r="G2139" s="12"/>
      <c r="H2139" s="12"/>
      <c r="I2139" s="12"/>
      <c r="J2139" s="12"/>
      <c r="K2139" s="12"/>
      <c r="L2139" s="12"/>
      <c r="M2139" s="49"/>
      <c r="N2139" s="49"/>
      <c r="O2139" s="12"/>
      <c r="P2139" s="12"/>
      <c r="Q2139" s="12"/>
      <c r="R2139" s="12"/>
      <c r="S2139" s="12"/>
      <c r="T2139" s="12"/>
    </row>
    <row r="2140" spans="1:20" s="1" customFormat="1" x14ac:dyDescent="0.4">
      <c r="A2140" s="12"/>
      <c r="B2140" s="12"/>
      <c r="C2140" s="42"/>
      <c r="D2140" s="12"/>
      <c r="E2140" s="12"/>
      <c r="F2140" s="12"/>
      <c r="G2140" s="12"/>
      <c r="H2140" s="12"/>
      <c r="I2140" s="12"/>
      <c r="J2140" s="12"/>
      <c r="K2140" s="12"/>
      <c r="L2140" s="12"/>
      <c r="M2140" s="49"/>
      <c r="N2140" s="49"/>
      <c r="O2140" s="12"/>
      <c r="P2140" s="12"/>
      <c r="Q2140" s="12"/>
      <c r="R2140" s="12"/>
      <c r="S2140" s="12"/>
      <c r="T2140" s="12"/>
    </row>
    <row r="2141" spans="1:20" s="1" customFormat="1" x14ac:dyDescent="0.4">
      <c r="A2141" s="12"/>
      <c r="B2141" s="12"/>
      <c r="C2141" s="42"/>
      <c r="D2141" s="12"/>
      <c r="E2141" s="12"/>
      <c r="F2141" s="12"/>
      <c r="G2141" s="12"/>
      <c r="H2141" s="12"/>
      <c r="I2141" s="12"/>
      <c r="J2141" s="12"/>
      <c r="K2141" s="12"/>
      <c r="L2141" s="12"/>
      <c r="M2141" s="49"/>
      <c r="N2141" s="49"/>
      <c r="O2141" s="12"/>
      <c r="P2141" s="12"/>
      <c r="Q2141" s="12"/>
      <c r="R2141" s="12"/>
      <c r="S2141" s="12"/>
      <c r="T2141" s="12"/>
    </row>
    <row r="2142" spans="1:20" s="1" customFormat="1" x14ac:dyDescent="0.4">
      <c r="A2142" s="12"/>
      <c r="B2142" s="12"/>
      <c r="C2142" s="42"/>
      <c r="D2142" s="12"/>
      <c r="E2142" s="12"/>
      <c r="F2142" s="12"/>
      <c r="G2142" s="12"/>
      <c r="H2142" s="12"/>
      <c r="I2142" s="12"/>
      <c r="J2142" s="12"/>
      <c r="K2142" s="12"/>
      <c r="L2142" s="12"/>
      <c r="M2142" s="49"/>
      <c r="N2142" s="49"/>
      <c r="O2142" s="12"/>
      <c r="P2142" s="12"/>
      <c r="Q2142" s="12"/>
      <c r="R2142" s="12"/>
      <c r="S2142" s="12"/>
      <c r="T2142" s="12"/>
    </row>
    <row r="2143" spans="1:20" s="1" customFormat="1" x14ac:dyDescent="0.4">
      <c r="A2143" s="12"/>
      <c r="B2143" s="12"/>
      <c r="C2143" s="42"/>
      <c r="D2143" s="12"/>
      <c r="E2143" s="12"/>
      <c r="F2143" s="12"/>
      <c r="G2143" s="12"/>
      <c r="H2143" s="12"/>
      <c r="I2143" s="12"/>
      <c r="J2143" s="12"/>
      <c r="K2143" s="12"/>
      <c r="L2143" s="12"/>
      <c r="M2143" s="49"/>
      <c r="N2143" s="49"/>
      <c r="O2143" s="12"/>
      <c r="P2143" s="12"/>
      <c r="Q2143" s="12"/>
      <c r="R2143" s="12"/>
      <c r="S2143" s="12"/>
      <c r="T2143" s="12"/>
    </row>
    <row r="2144" spans="1:20" s="1" customFormat="1" x14ac:dyDescent="0.4">
      <c r="A2144" s="12"/>
      <c r="B2144" s="12"/>
      <c r="C2144" s="42"/>
      <c r="D2144" s="12"/>
      <c r="E2144" s="12"/>
      <c r="F2144" s="12"/>
      <c r="G2144" s="12"/>
      <c r="H2144" s="12"/>
      <c r="I2144" s="12"/>
      <c r="J2144" s="12"/>
      <c r="K2144" s="12"/>
      <c r="L2144" s="12"/>
      <c r="M2144" s="49"/>
      <c r="N2144" s="49"/>
      <c r="O2144" s="12"/>
      <c r="P2144" s="12"/>
      <c r="Q2144" s="12"/>
      <c r="R2144" s="12"/>
      <c r="S2144" s="12"/>
      <c r="T2144" s="12"/>
    </row>
    <row r="2145" spans="1:20" s="1" customFormat="1" x14ac:dyDescent="0.4">
      <c r="A2145" s="12"/>
      <c r="B2145" s="12"/>
      <c r="C2145" s="42"/>
      <c r="D2145" s="12"/>
      <c r="E2145" s="12"/>
      <c r="F2145" s="12"/>
      <c r="G2145" s="12"/>
      <c r="H2145" s="12"/>
      <c r="I2145" s="12"/>
      <c r="J2145" s="12"/>
      <c r="K2145" s="12"/>
      <c r="L2145" s="12"/>
      <c r="M2145" s="49"/>
      <c r="N2145" s="49"/>
      <c r="O2145" s="12"/>
      <c r="P2145" s="12"/>
      <c r="Q2145" s="12"/>
      <c r="R2145" s="12"/>
      <c r="S2145" s="12"/>
      <c r="T2145" s="12"/>
    </row>
    <row r="2146" spans="1:20" s="1" customFormat="1" x14ac:dyDescent="0.4">
      <c r="A2146" s="12"/>
      <c r="B2146" s="12"/>
      <c r="C2146" s="42"/>
      <c r="D2146" s="12"/>
      <c r="E2146" s="12"/>
      <c r="F2146" s="12"/>
      <c r="G2146" s="12"/>
      <c r="H2146" s="12"/>
      <c r="I2146" s="12"/>
      <c r="J2146" s="12"/>
      <c r="K2146" s="12"/>
      <c r="L2146" s="12"/>
      <c r="M2146" s="49"/>
      <c r="N2146" s="49"/>
      <c r="O2146" s="12"/>
      <c r="P2146" s="12"/>
      <c r="Q2146" s="12"/>
      <c r="R2146" s="12"/>
      <c r="S2146" s="12"/>
      <c r="T2146" s="12"/>
    </row>
    <row r="2147" spans="1:20" s="1" customFormat="1" x14ac:dyDescent="0.4">
      <c r="A2147" s="12"/>
      <c r="B2147" s="12"/>
      <c r="C2147" s="42"/>
      <c r="D2147" s="12"/>
      <c r="E2147" s="12"/>
      <c r="F2147" s="12"/>
      <c r="G2147" s="12"/>
      <c r="H2147" s="12"/>
      <c r="I2147" s="12"/>
      <c r="J2147" s="12"/>
      <c r="K2147" s="12"/>
      <c r="L2147" s="12"/>
      <c r="M2147" s="49"/>
      <c r="N2147" s="49"/>
      <c r="O2147" s="12"/>
      <c r="P2147" s="12"/>
      <c r="Q2147" s="12"/>
      <c r="R2147" s="12"/>
      <c r="S2147" s="12"/>
      <c r="T2147" s="12"/>
    </row>
    <row r="2148" spans="1:20" s="1" customFormat="1" x14ac:dyDescent="0.4">
      <c r="A2148" s="12"/>
      <c r="B2148" s="12"/>
      <c r="C2148" s="42"/>
      <c r="D2148" s="12"/>
      <c r="E2148" s="12"/>
      <c r="F2148" s="12"/>
      <c r="G2148" s="12"/>
      <c r="H2148" s="12"/>
      <c r="I2148" s="12"/>
      <c r="J2148" s="12"/>
      <c r="K2148" s="12"/>
      <c r="L2148" s="12"/>
      <c r="M2148" s="49"/>
      <c r="N2148" s="49"/>
      <c r="O2148" s="12"/>
      <c r="P2148" s="12"/>
      <c r="Q2148" s="12"/>
      <c r="R2148" s="12"/>
      <c r="S2148" s="12"/>
      <c r="T2148" s="12"/>
    </row>
    <row r="2149" spans="1:20" s="1" customFormat="1" x14ac:dyDescent="0.4">
      <c r="A2149" s="12"/>
      <c r="B2149" s="12"/>
      <c r="C2149" s="42"/>
      <c r="D2149" s="12"/>
      <c r="E2149" s="12"/>
      <c r="F2149" s="12"/>
      <c r="G2149" s="12"/>
      <c r="H2149" s="12"/>
      <c r="I2149" s="12"/>
      <c r="J2149" s="12"/>
      <c r="K2149" s="12"/>
      <c r="L2149" s="12"/>
      <c r="M2149" s="49"/>
      <c r="N2149" s="49"/>
      <c r="O2149" s="12"/>
      <c r="P2149" s="12"/>
      <c r="Q2149" s="12"/>
      <c r="R2149" s="12"/>
      <c r="S2149" s="12"/>
      <c r="T2149" s="12"/>
    </row>
    <row r="2150" spans="1:20" s="1" customFormat="1" x14ac:dyDescent="0.4">
      <c r="A2150" s="12"/>
      <c r="B2150" s="12"/>
      <c r="C2150" s="42"/>
      <c r="D2150" s="12"/>
      <c r="E2150" s="12"/>
      <c r="F2150" s="12"/>
      <c r="G2150" s="12"/>
      <c r="H2150" s="12"/>
      <c r="I2150" s="12"/>
      <c r="J2150" s="12"/>
      <c r="K2150" s="12"/>
      <c r="L2150" s="12"/>
      <c r="M2150" s="49"/>
      <c r="N2150" s="49"/>
      <c r="O2150" s="12"/>
      <c r="P2150" s="12"/>
      <c r="Q2150" s="12"/>
      <c r="R2150" s="12"/>
      <c r="S2150" s="12"/>
      <c r="T2150" s="12"/>
    </row>
    <row r="2151" spans="1:20" s="1" customFormat="1" x14ac:dyDescent="0.4">
      <c r="A2151" s="12"/>
      <c r="B2151" s="12"/>
      <c r="C2151" s="42"/>
      <c r="D2151" s="12"/>
      <c r="E2151" s="12"/>
      <c r="F2151" s="12"/>
      <c r="G2151" s="12"/>
      <c r="H2151" s="12"/>
      <c r="I2151" s="12"/>
      <c r="J2151" s="12"/>
      <c r="K2151" s="12"/>
      <c r="L2151" s="12"/>
      <c r="M2151" s="49"/>
      <c r="N2151" s="49"/>
      <c r="O2151" s="12"/>
      <c r="P2151" s="12"/>
      <c r="Q2151" s="12"/>
      <c r="R2151" s="12"/>
      <c r="S2151" s="12"/>
      <c r="T2151" s="12"/>
    </row>
    <row r="2152" spans="1:20" s="1" customFormat="1" x14ac:dyDescent="0.4">
      <c r="A2152" s="12"/>
      <c r="B2152" s="12"/>
      <c r="C2152" s="42"/>
      <c r="D2152" s="12"/>
      <c r="E2152" s="12"/>
      <c r="F2152" s="12"/>
      <c r="G2152" s="12"/>
      <c r="H2152" s="12"/>
      <c r="I2152" s="12"/>
      <c r="J2152" s="12"/>
      <c r="K2152" s="12"/>
      <c r="L2152" s="12"/>
      <c r="M2152" s="49"/>
      <c r="N2152" s="49"/>
      <c r="O2152" s="12"/>
      <c r="P2152" s="12"/>
      <c r="Q2152" s="12"/>
      <c r="R2152" s="12"/>
      <c r="S2152" s="12"/>
      <c r="T2152" s="12"/>
    </row>
    <row r="2153" spans="1:20" s="1" customFormat="1" x14ac:dyDescent="0.4">
      <c r="A2153" s="12"/>
      <c r="B2153" s="12"/>
      <c r="C2153" s="42"/>
      <c r="D2153" s="12"/>
      <c r="E2153" s="12"/>
      <c r="F2153" s="12"/>
      <c r="G2153" s="12"/>
      <c r="H2153" s="12"/>
      <c r="I2153" s="12"/>
      <c r="J2153" s="12"/>
      <c r="K2153" s="12"/>
      <c r="L2153" s="12"/>
      <c r="M2153" s="49"/>
      <c r="N2153" s="49"/>
      <c r="O2153" s="12"/>
      <c r="P2153" s="12"/>
      <c r="Q2153" s="12"/>
      <c r="R2153" s="12"/>
      <c r="S2153" s="12"/>
      <c r="T2153" s="12"/>
    </row>
    <row r="2154" spans="1:20" s="1" customFormat="1" x14ac:dyDescent="0.4">
      <c r="A2154" s="12"/>
      <c r="B2154" s="12"/>
      <c r="C2154" s="42"/>
      <c r="D2154" s="12"/>
      <c r="E2154" s="12"/>
      <c r="F2154" s="12"/>
      <c r="G2154" s="12"/>
      <c r="H2154" s="12"/>
      <c r="I2154" s="12"/>
      <c r="J2154" s="12"/>
      <c r="K2154" s="12"/>
      <c r="L2154" s="12"/>
      <c r="M2154" s="49"/>
      <c r="N2154" s="49"/>
      <c r="O2154" s="12"/>
      <c r="P2154" s="12"/>
      <c r="Q2154" s="12"/>
      <c r="R2154" s="12"/>
      <c r="S2154" s="12"/>
      <c r="T2154" s="12"/>
    </row>
    <row r="2155" spans="1:20" s="1" customFormat="1" x14ac:dyDescent="0.4">
      <c r="A2155" s="12"/>
      <c r="B2155" s="12"/>
      <c r="C2155" s="42"/>
      <c r="D2155" s="12"/>
      <c r="E2155" s="12"/>
      <c r="F2155" s="12"/>
      <c r="G2155" s="12"/>
      <c r="H2155" s="12"/>
      <c r="I2155" s="12"/>
      <c r="J2155" s="12"/>
      <c r="K2155" s="12"/>
      <c r="L2155" s="12"/>
      <c r="M2155" s="49"/>
      <c r="N2155" s="49"/>
      <c r="O2155" s="12"/>
      <c r="P2155" s="12"/>
      <c r="Q2155" s="12"/>
      <c r="R2155" s="12"/>
      <c r="S2155" s="12"/>
      <c r="T2155" s="12"/>
    </row>
    <row r="2156" spans="1:20" s="1" customFormat="1" x14ac:dyDescent="0.4">
      <c r="A2156" s="12"/>
      <c r="B2156" s="12"/>
      <c r="C2156" s="42"/>
      <c r="D2156" s="12"/>
      <c r="E2156" s="12"/>
      <c r="F2156" s="12"/>
      <c r="G2156" s="12"/>
      <c r="H2156" s="12"/>
      <c r="I2156" s="12"/>
      <c r="J2156" s="12"/>
      <c r="K2156" s="12"/>
      <c r="L2156" s="12"/>
      <c r="M2156" s="49"/>
      <c r="N2156" s="49"/>
      <c r="O2156" s="12"/>
      <c r="P2156" s="12"/>
      <c r="Q2156" s="12"/>
      <c r="R2156" s="12"/>
      <c r="S2156" s="12"/>
      <c r="T2156" s="12"/>
    </row>
    <row r="2157" spans="1:20" s="1" customFormat="1" x14ac:dyDescent="0.4">
      <c r="A2157" s="12"/>
      <c r="B2157" s="12"/>
      <c r="C2157" s="42"/>
      <c r="D2157" s="12"/>
      <c r="E2157" s="12"/>
      <c r="F2157" s="12"/>
      <c r="G2157" s="12"/>
      <c r="H2157" s="12"/>
      <c r="I2157" s="12"/>
      <c r="J2157" s="12"/>
      <c r="K2157" s="12"/>
      <c r="L2157" s="12"/>
      <c r="M2157" s="49"/>
      <c r="N2157" s="49"/>
      <c r="O2157" s="12"/>
      <c r="P2157" s="12"/>
      <c r="Q2157" s="12"/>
      <c r="R2157" s="12"/>
      <c r="S2157" s="12"/>
      <c r="T2157" s="12"/>
    </row>
    <row r="2158" spans="1:20" s="1" customFormat="1" x14ac:dyDescent="0.4">
      <c r="A2158" s="12"/>
      <c r="B2158" s="12"/>
      <c r="C2158" s="42"/>
      <c r="D2158" s="12"/>
      <c r="E2158" s="12"/>
      <c r="F2158" s="12"/>
      <c r="G2158" s="12"/>
      <c r="H2158" s="12"/>
      <c r="I2158" s="12"/>
      <c r="J2158" s="12"/>
      <c r="K2158" s="12"/>
      <c r="L2158" s="12"/>
      <c r="M2158" s="49"/>
      <c r="N2158" s="49"/>
      <c r="O2158" s="12"/>
      <c r="P2158" s="12"/>
      <c r="Q2158" s="12"/>
      <c r="R2158" s="12"/>
      <c r="S2158" s="12"/>
      <c r="T2158" s="12"/>
    </row>
    <row r="2159" spans="1:20" s="1" customFormat="1" x14ac:dyDescent="0.4">
      <c r="A2159" s="12"/>
      <c r="B2159" s="12"/>
      <c r="C2159" s="42"/>
      <c r="D2159" s="12"/>
      <c r="E2159" s="12"/>
      <c r="F2159" s="12"/>
      <c r="G2159" s="12"/>
      <c r="H2159" s="12"/>
      <c r="I2159" s="12"/>
      <c r="J2159" s="12"/>
      <c r="K2159" s="12"/>
      <c r="L2159" s="12"/>
      <c r="M2159" s="49"/>
      <c r="N2159" s="49"/>
      <c r="O2159" s="12"/>
      <c r="P2159" s="12"/>
      <c r="Q2159" s="12"/>
      <c r="R2159" s="12"/>
      <c r="S2159" s="12"/>
      <c r="T2159" s="12"/>
    </row>
    <row r="2160" spans="1:20" s="1" customFormat="1" x14ac:dyDescent="0.4">
      <c r="A2160" s="12"/>
      <c r="B2160" s="12"/>
      <c r="C2160" s="42"/>
      <c r="D2160" s="12"/>
      <c r="E2160" s="12"/>
      <c r="F2160" s="12"/>
      <c r="G2160" s="12"/>
      <c r="H2160" s="12"/>
      <c r="I2160" s="12"/>
      <c r="J2160" s="12"/>
      <c r="K2160" s="12"/>
      <c r="L2160" s="12"/>
      <c r="M2160" s="49"/>
      <c r="N2160" s="49"/>
      <c r="O2160" s="12"/>
      <c r="P2160" s="12"/>
      <c r="Q2160" s="12"/>
      <c r="R2160" s="12"/>
      <c r="S2160" s="12"/>
      <c r="T2160" s="12"/>
    </row>
    <row r="2161" spans="1:20" s="1" customFormat="1" x14ac:dyDescent="0.4">
      <c r="A2161" s="12"/>
      <c r="B2161" s="12"/>
      <c r="C2161" s="42"/>
      <c r="D2161" s="12"/>
      <c r="E2161" s="12"/>
      <c r="F2161" s="12"/>
      <c r="G2161" s="12"/>
      <c r="H2161" s="12"/>
      <c r="I2161" s="12"/>
      <c r="J2161" s="12"/>
      <c r="K2161" s="12"/>
      <c r="L2161" s="12"/>
      <c r="M2161" s="49"/>
      <c r="N2161" s="49"/>
      <c r="O2161" s="12"/>
      <c r="P2161" s="12"/>
      <c r="Q2161" s="12"/>
      <c r="R2161" s="12"/>
      <c r="S2161" s="12"/>
      <c r="T2161" s="12"/>
    </row>
    <row r="2162" spans="1:20" s="1" customFormat="1" x14ac:dyDescent="0.4">
      <c r="A2162" s="12"/>
      <c r="B2162" s="12"/>
      <c r="C2162" s="42"/>
      <c r="D2162" s="12"/>
      <c r="E2162" s="12"/>
      <c r="F2162" s="12"/>
      <c r="G2162" s="12"/>
      <c r="H2162" s="12"/>
      <c r="I2162" s="12"/>
      <c r="J2162" s="12"/>
      <c r="K2162" s="12"/>
      <c r="L2162" s="12"/>
      <c r="M2162" s="49"/>
      <c r="N2162" s="49"/>
      <c r="O2162" s="12"/>
      <c r="P2162" s="12"/>
      <c r="Q2162" s="12"/>
      <c r="R2162" s="12"/>
      <c r="S2162" s="12"/>
      <c r="T2162" s="12"/>
    </row>
    <row r="2163" spans="1:20" s="1" customFormat="1" x14ac:dyDescent="0.4">
      <c r="A2163" s="12"/>
      <c r="B2163" s="12"/>
      <c r="C2163" s="42"/>
      <c r="D2163" s="12"/>
      <c r="E2163" s="12"/>
      <c r="F2163" s="12"/>
      <c r="G2163" s="12"/>
      <c r="H2163" s="12"/>
      <c r="I2163" s="12"/>
      <c r="J2163" s="12"/>
      <c r="K2163" s="12"/>
      <c r="L2163" s="12"/>
      <c r="M2163" s="49"/>
      <c r="N2163" s="49"/>
      <c r="O2163" s="12"/>
      <c r="P2163" s="12"/>
      <c r="Q2163" s="12"/>
      <c r="R2163" s="12"/>
      <c r="S2163" s="12"/>
      <c r="T2163" s="12"/>
    </row>
    <row r="2164" spans="1:20" s="1" customFormat="1" x14ac:dyDescent="0.4">
      <c r="A2164" s="12"/>
      <c r="B2164" s="12"/>
      <c r="C2164" s="42"/>
      <c r="D2164" s="12"/>
      <c r="E2164" s="12"/>
      <c r="F2164" s="12"/>
      <c r="G2164" s="12"/>
      <c r="H2164" s="12"/>
      <c r="I2164" s="12"/>
      <c r="J2164" s="12"/>
      <c r="K2164" s="12"/>
      <c r="L2164" s="12"/>
      <c r="M2164" s="49"/>
      <c r="N2164" s="49"/>
      <c r="O2164" s="12"/>
      <c r="P2164" s="12"/>
      <c r="Q2164" s="12"/>
      <c r="R2164" s="12"/>
      <c r="S2164" s="12"/>
      <c r="T2164" s="12"/>
    </row>
    <row r="2165" spans="1:20" s="1" customFormat="1" x14ac:dyDescent="0.4">
      <c r="A2165" s="12"/>
      <c r="B2165" s="12"/>
      <c r="C2165" s="42"/>
      <c r="D2165" s="12"/>
      <c r="E2165" s="12"/>
      <c r="F2165" s="12"/>
      <c r="G2165" s="12"/>
      <c r="H2165" s="12"/>
      <c r="I2165" s="12"/>
      <c r="J2165" s="12"/>
      <c r="K2165" s="12"/>
      <c r="L2165" s="12"/>
      <c r="M2165" s="49"/>
      <c r="N2165" s="49"/>
      <c r="O2165" s="12"/>
      <c r="P2165" s="12"/>
      <c r="Q2165" s="12"/>
      <c r="R2165" s="12"/>
      <c r="S2165" s="12"/>
      <c r="T2165" s="12"/>
    </row>
    <row r="2166" spans="1:20" s="1" customFormat="1" x14ac:dyDescent="0.4">
      <c r="A2166" s="12"/>
      <c r="B2166" s="12"/>
      <c r="C2166" s="42"/>
      <c r="D2166" s="12"/>
      <c r="E2166" s="12"/>
      <c r="F2166" s="12"/>
      <c r="G2166" s="12"/>
      <c r="H2166" s="12"/>
      <c r="I2166" s="12"/>
      <c r="J2166" s="12"/>
      <c r="K2166" s="12"/>
      <c r="L2166" s="12"/>
      <c r="M2166" s="49"/>
      <c r="N2166" s="49"/>
      <c r="O2166" s="12"/>
      <c r="P2166" s="12"/>
      <c r="Q2166" s="12"/>
      <c r="R2166" s="12"/>
      <c r="S2166" s="12"/>
      <c r="T2166" s="12"/>
    </row>
    <row r="2167" spans="1:20" s="1" customFormat="1" x14ac:dyDescent="0.4">
      <c r="A2167" s="12"/>
      <c r="B2167" s="12"/>
      <c r="C2167" s="42"/>
      <c r="D2167" s="12"/>
      <c r="E2167" s="12"/>
      <c r="F2167" s="12"/>
      <c r="G2167" s="12"/>
      <c r="H2167" s="12"/>
      <c r="I2167" s="12"/>
      <c r="J2167" s="12"/>
      <c r="K2167" s="12"/>
      <c r="L2167" s="12"/>
      <c r="M2167" s="49"/>
      <c r="N2167" s="49"/>
      <c r="O2167" s="12"/>
      <c r="P2167" s="12"/>
      <c r="Q2167" s="12"/>
      <c r="R2167" s="12"/>
      <c r="S2167" s="12"/>
      <c r="T2167" s="12"/>
    </row>
    <row r="2168" spans="1:20" s="1" customFormat="1" x14ac:dyDescent="0.4">
      <c r="A2168" s="12"/>
      <c r="B2168" s="12"/>
      <c r="C2168" s="42"/>
      <c r="D2168" s="12"/>
      <c r="E2168" s="12"/>
      <c r="F2168" s="12"/>
      <c r="G2168" s="12"/>
      <c r="H2168" s="12"/>
      <c r="I2168" s="12"/>
      <c r="J2168" s="12"/>
      <c r="K2168" s="12"/>
      <c r="L2168" s="12"/>
      <c r="M2168" s="49"/>
      <c r="N2168" s="49"/>
      <c r="O2168" s="12"/>
      <c r="P2168" s="12"/>
      <c r="Q2168" s="12"/>
      <c r="R2168" s="12"/>
      <c r="S2168" s="12"/>
      <c r="T2168" s="12"/>
    </row>
    <row r="2169" spans="1:20" s="1" customFormat="1" x14ac:dyDescent="0.4">
      <c r="A2169" s="12"/>
      <c r="B2169" s="12"/>
      <c r="C2169" s="42"/>
      <c r="D2169" s="12"/>
      <c r="E2169" s="12"/>
      <c r="F2169" s="12"/>
      <c r="G2169" s="12"/>
      <c r="H2169" s="12"/>
      <c r="I2169" s="12"/>
      <c r="J2169" s="12"/>
      <c r="K2169" s="12"/>
      <c r="L2169" s="12"/>
      <c r="M2169" s="49"/>
      <c r="N2169" s="49"/>
      <c r="O2169" s="12"/>
      <c r="P2169" s="12"/>
      <c r="Q2169" s="12"/>
      <c r="R2169" s="12"/>
      <c r="S2169" s="12"/>
      <c r="T2169" s="12"/>
    </row>
    <row r="2170" spans="1:20" s="1" customFormat="1" x14ac:dyDescent="0.4">
      <c r="A2170" s="12"/>
      <c r="B2170" s="12"/>
      <c r="C2170" s="42"/>
      <c r="D2170" s="12"/>
      <c r="E2170" s="12"/>
      <c r="F2170" s="12"/>
      <c r="G2170" s="12"/>
      <c r="H2170" s="12"/>
      <c r="I2170" s="12"/>
      <c r="J2170" s="12"/>
      <c r="K2170" s="12"/>
      <c r="L2170" s="12"/>
      <c r="M2170" s="49"/>
      <c r="N2170" s="49"/>
      <c r="O2170" s="12"/>
      <c r="P2170" s="12"/>
      <c r="Q2170" s="12"/>
      <c r="R2170" s="12"/>
      <c r="S2170" s="12"/>
      <c r="T2170" s="12"/>
    </row>
    <row r="2171" spans="1:20" s="1" customFormat="1" x14ac:dyDescent="0.4">
      <c r="A2171" s="12"/>
      <c r="B2171" s="12"/>
      <c r="C2171" s="42"/>
      <c r="D2171" s="12"/>
      <c r="E2171" s="12"/>
      <c r="F2171" s="12"/>
      <c r="G2171" s="12"/>
      <c r="H2171" s="12"/>
      <c r="I2171" s="12"/>
      <c r="J2171" s="12"/>
      <c r="K2171" s="12"/>
      <c r="L2171" s="12"/>
      <c r="M2171" s="49"/>
      <c r="N2171" s="49"/>
      <c r="O2171" s="12"/>
      <c r="P2171" s="12"/>
      <c r="Q2171" s="12"/>
      <c r="R2171" s="12"/>
      <c r="S2171" s="12"/>
      <c r="T2171" s="12"/>
    </row>
    <row r="2172" spans="1:20" s="1" customFormat="1" x14ac:dyDescent="0.4">
      <c r="A2172" s="12"/>
      <c r="B2172" s="12"/>
      <c r="C2172" s="42"/>
      <c r="D2172" s="12"/>
      <c r="E2172" s="12"/>
      <c r="F2172" s="12"/>
      <c r="G2172" s="12"/>
      <c r="H2172" s="12"/>
      <c r="I2172" s="12"/>
      <c r="J2172" s="12"/>
      <c r="K2172" s="12"/>
      <c r="L2172" s="12"/>
      <c r="M2172" s="49"/>
      <c r="N2172" s="49"/>
      <c r="O2172" s="12"/>
      <c r="P2172" s="12"/>
      <c r="Q2172" s="12"/>
      <c r="R2172" s="12"/>
      <c r="S2172" s="12"/>
      <c r="T2172" s="12"/>
    </row>
    <row r="2173" spans="1:20" s="1" customFormat="1" x14ac:dyDescent="0.4">
      <c r="A2173" s="12"/>
      <c r="B2173" s="12"/>
      <c r="C2173" s="42"/>
      <c r="D2173" s="12"/>
      <c r="E2173" s="12"/>
      <c r="F2173" s="12"/>
      <c r="G2173" s="12"/>
      <c r="H2173" s="12"/>
      <c r="I2173" s="12"/>
      <c r="J2173" s="12"/>
      <c r="K2173" s="12"/>
      <c r="L2173" s="12"/>
      <c r="M2173" s="49"/>
      <c r="N2173" s="49"/>
      <c r="O2173" s="12"/>
      <c r="P2173" s="12"/>
      <c r="Q2173" s="12"/>
      <c r="R2173" s="12"/>
      <c r="S2173" s="12"/>
      <c r="T2173" s="12"/>
    </row>
    <row r="2174" spans="1:20" s="1" customFormat="1" x14ac:dyDescent="0.4">
      <c r="A2174" s="12"/>
      <c r="B2174" s="12"/>
      <c r="C2174" s="42"/>
      <c r="D2174" s="12"/>
      <c r="E2174" s="12"/>
      <c r="F2174" s="12"/>
      <c r="G2174" s="12"/>
      <c r="H2174" s="12"/>
      <c r="I2174" s="12"/>
      <c r="J2174" s="12"/>
      <c r="K2174" s="12"/>
      <c r="L2174" s="12"/>
      <c r="M2174" s="49"/>
      <c r="N2174" s="49"/>
      <c r="O2174" s="12"/>
      <c r="P2174" s="12"/>
      <c r="Q2174" s="12"/>
      <c r="R2174" s="12"/>
      <c r="S2174" s="12"/>
      <c r="T2174" s="12"/>
    </row>
    <row r="2175" spans="1:20" s="1" customFormat="1" x14ac:dyDescent="0.4">
      <c r="A2175" s="12"/>
      <c r="B2175" s="12"/>
      <c r="C2175" s="42"/>
      <c r="D2175" s="12"/>
      <c r="E2175" s="12"/>
      <c r="F2175" s="12"/>
      <c r="G2175" s="12"/>
      <c r="H2175" s="12"/>
      <c r="I2175" s="12"/>
      <c r="J2175" s="12"/>
      <c r="K2175" s="12"/>
      <c r="L2175" s="12"/>
      <c r="M2175" s="49"/>
      <c r="N2175" s="49"/>
      <c r="O2175" s="12"/>
      <c r="P2175" s="12"/>
      <c r="Q2175" s="12"/>
      <c r="R2175" s="12"/>
      <c r="S2175" s="12"/>
      <c r="T2175" s="12"/>
    </row>
    <row r="2176" spans="1:20" s="1" customFormat="1" x14ac:dyDescent="0.4">
      <c r="A2176" s="12"/>
      <c r="B2176" s="12"/>
      <c r="C2176" s="42"/>
      <c r="D2176" s="12"/>
      <c r="E2176" s="12"/>
      <c r="F2176" s="12"/>
      <c r="G2176" s="12"/>
      <c r="H2176" s="12"/>
      <c r="I2176" s="12"/>
      <c r="J2176" s="12"/>
      <c r="K2176" s="12"/>
      <c r="L2176" s="12"/>
      <c r="M2176" s="49"/>
      <c r="N2176" s="49"/>
      <c r="O2176" s="12"/>
      <c r="P2176" s="12"/>
      <c r="Q2176" s="12"/>
      <c r="R2176" s="12"/>
      <c r="S2176" s="12"/>
      <c r="T2176" s="12"/>
    </row>
    <row r="2177" spans="1:20" s="1" customFormat="1" x14ac:dyDescent="0.4">
      <c r="A2177" s="12"/>
      <c r="B2177" s="12"/>
      <c r="C2177" s="42"/>
      <c r="D2177" s="12"/>
      <c r="E2177" s="12"/>
      <c r="F2177" s="12"/>
      <c r="G2177" s="12"/>
      <c r="H2177" s="12"/>
      <c r="I2177" s="12"/>
      <c r="J2177" s="12"/>
      <c r="K2177" s="12"/>
      <c r="L2177" s="12"/>
      <c r="M2177" s="49"/>
      <c r="N2177" s="49"/>
      <c r="O2177" s="12"/>
      <c r="P2177" s="12"/>
      <c r="Q2177" s="12"/>
      <c r="R2177" s="12"/>
      <c r="S2177" s="12"/>
      <c r="T2177" s="12"/>
    </row>
    <row r="2178" spans="1:20" s="1" customFormat="1" x14ac:dyDescent="0.4">
      <c r="A2178" s="12"/>
      <c r="B2178" s="12"/>
      <c r="C2178" s="42"/>
      <c r="D2178" s="12"/>
      <c r="E2178" s="12"/>
      <c r="F2178" s="12"/>
      <c r="G2178" s="12"/>
      <c r="H2178" s="12"/>
      <c r="I2178" s="12"/>
      <c r="J2178" s="12"/>
      <c r="K2178" s="12"/>
      <c r="L2178" s="12"/>
      <c r="M2178" s="49"/>
      <c r="N2178" s="49"/>
      <c r="O2178" s="12"/>
      <c r="P2178" s="12"/>
      <c r="Q2178" s="12"/>
      <c r="R2178" s="12"/>
      <c r="S2178" s="12"/>
      <c r="T2178" s="12"/>
    </row>
    <row r="2179" spans="1:20" s="1" customFormat="1" x14ac:dyDescent="0.4">
      <c r="A2179" s="12"/>
      <c r="B2179" s="12"/>
      <c r="C2179" s="42"/>
      <c r="D2179" s="12"/>
      <c r="E2179" s="12"/>
      <c r="F2179" s="12"/>
      <c r="G2179" s="12"/>
      <c r="H2179" s="12"/>
      <c r="I2179" s="12"/>
      <c r="J2179" s="12"/>
      <c r="K2179" s="12"/>
      <c r="L2179" s="12"/>
      <c r="M2179" s="49"/>
      <c r="N2179" s="49"/>
      <c r="O2179" s="12"/>
      <c r="P2179" s="12"/>
      <c r="Q2179" s="12"/>
      <c r="R2179" s="12"/>
      <c r="S2179" s="12"/>
      <c r="T2179" s="12"/>
    </row>
    <row r="2180" spans="1:20" s="1" customFormat="1" x14ac:dyDescent="0.4">
      <c r="A2180" s="12"/>
      <c r="B2180" s="12"/>
      <c r="C2180" s="42"/>
      <c r="D2180" s="12"/>
      <c r="E2180" s="12"/>
      <c r="F2180" s="12"/>
      <c r="G2180" s="12"/>
      <c r="H2180" s="12"/>
      <c r="I2180" s="12"/>
      <c r="J2180" s="12"/>
      <c r="K2180" s="12"/>
      <c r="L2180" s="12"/>
      <c r="M2180" s="49"/>
      <c r="N2180" s="49"/>
      <c r="O2180" s="12"/>
      <c r="P2180" s="12"/>
      <c r="Q2180" s="12"/>
      <c r="R2180" s="12"/>
      <c r="S2180" s="12"/>
      <c r="T2180" s="12"/>
    </row>
    <row r="2181" spans="1:20" s="1" customFormat="1" x14ac:dyDescent="0.4">
      <c r="A2181" s="12"/>
      <c r="B2181" s="12"/>
      <c r="C2181" s="42"/>
      <c r="D2181" s="12"/>
      <c r="E2181" s="12"/>
      <c r="F2181" s="12"/>
      <c r="G2181" s="12"/>
      <c r="H2181" s="12"/>
      <c r="I2181" s="12"/>
      <c r="J2181" s="12"/>
      <c r="K2181" s="12"/>
      <c r="L2181" s="12"/>
      <c r="M2181" s="49"/>
      <c r="N2181" s="49"/>
      <c r="O2181" s="12"/>
      <c r="P2181" s="12"/>
      <c r="Q2181" s="12"/>
      <c r="R2181" s="12"/>
      <c r="S2181" s="12"/>
      <c r="T2181" s="12"/>
    </row>
    <row r="2182" spans="1:20" s="1" customFormat="1" x14ac:dyDescent="0.4">
      <c r="A2182" s="12"/>
      <c r="B2182" s="12"/>
      <c r="C2182" s="42"/>
      <c r="D2182" s="12"/>
      <c r="E2182" s="12"/>
      <c r="F2182" s="12"/>
      <c r="G2182" s="12"/>
      <c r="H2182" s="12"/>
      <c r="I2182" s="12"/>
      <c r="J2182" s="12"/>
      <c r="K2182" s="12"/>
      <c r="L2182" s="12"/>
      <c r="M2182" s="49"/>
      <c r="N2182" s="49"/>
      <c r="O2182" s="12"/>
      <c r="P2182" s="12"/>
      <c r="Q2182" s="12"/>
      <c r="R2182" s="12"/>
      <c r="S2182" s="12"/>
      <c r="T2182" s="12"/>
    </row>
    <row r="2183" spans="1:20" s="1" customFormat="1" x14ac:dyDescent="0.4">
      <c r="A2183" s="12"/>
      <c r="B2183" s="12"/>
      <c r="C2183" s="42"/>
      <c r="D2183" s="12"/>
      <c r="E2183" s="12"/>
      <c r="F2183" s="12"/>
      <c r="G2183" s="12"/>
      <c r="H2183" s="12"/>
      <c r="I2183" s="12"/>
      <c r="J2183" s="12"/>
      <c r="K2183" s="12"/>
      <c r="L2183" s="12"/>
      <c r="M2183" s="49"/>
      <c r="N2183" s="49"/>
      <c r="O2183" s="12"/>
      <c r="P2183" s="12"/>
      <c r="Q2183" s="12"/>
      <c r="R2183" s="12"/>
      <c r="S2183" s="12"/>
      <c r="T2183" s="12"/>
    </row>
    <row r="2184" spans="1:20" s="1" customFormat="1" x14ac:dyDescent="0.4">
      <c r="A2184" s="12"/>
      <c r="B2184" s="12"/>
      <c r="C2184" s="42"/>
      <c r="D2184" s="12"/>
      <c r="E2184" s="12"/>
      <c r="F2184" s="12"/>
      <c r="G2184" s="12"/>
      <c r="H2184" s="12"/>
      <c r="I2184" s="12"/>
      <c r="J2184" s="12"/>
      <c r="K2184" s="12"/>
      <c r="L2184" s="12"/>
      <c r="M2184" s="49"/>
      <c r="N2184" s="49"/>
      <c r="O2184" s="12"/>
      <c r="P2184" s="12"/>
      <c r="Q2184" s="12"/>
      <c r="R2184" s="12"/>
      <c r="S2184" s="12"/>
      <c r="T2184" s="12"/>
    </row>
    <row r="2185" spans="1:20" s="1" customFormat="1" x14ac:dyDescent="0.4">
      <c r="A2185" s="12"/>
      <c r="B2185" s="12"/>
      <c r="C2185" s="42"/>
      <c r="D2185" s="12"/>
      <c r="E2185" s="12"/>
      <c r="F2185" s="12"/>
      <c r="G2185" s="12"/>
      <c r="H2185" s="12"/>
      <c r="I2185" s="12"/>
      <c r="J2185" s="12"/>
      <c r="K2185" s="12"/>
      <c r="L2185" s="12"/>
      <c r="M2185" s="49"/>
      <c r="N2185" s="49"/>
      <c r="O2185" s="12"/>
      <c r="P2185" s="12"/>
      <c r="Q2185" s="12"/>
      <c r="R2185" s="12"/>
      <c r="S2185" s="12"/>
      <c r="T2185" s="12"/>
    </row>
    <row r="2186" spans="1:20" s="1" customFormat="1" x14ac:dyDescent="0.4">
      <c r="A2186" s="12"/>
      <c r="B2186" s="12"/>
      <c r="C2186" s="42"/>
      <c r="D2186" s="12"/>
      <c r="E2186" s="12"/>
      <c r="F2186" s="12"/>
      <c r="G2186" s="12"/>
      <c r="H2186" s="12"/>
      <c r="I2186" s="12"/>
      <c r="J2186" s="12"/>
      <c r="K2186" s="12"/>
      <c r="L2186" s="12"/>
      <c r="M2186" s="49"/>
      <c r="N2186" s="49"/>
      <c r="O2186" s="12"/>
      <c r="P2186" s="12"/>
      <c r="Q2186" s="12"/>
      <c r="R2186" s="12"/>
      <c r="S2186" s="12"/>
      <c r="T2186" s="12"/>
    </row>
    <row r="2187" spans="1:20" s="1" customFormat="1" x14ac:dyDescent="0.4">
      <c r="A2187" s="12"/>
      <c r="B2187" s="12"/>
      <c r="C2187" s="42"/>
      <c r="D2187" s="12"/>
      <c r="E2187" s="12"/>
      <c r="F2187" s="12"/>
      <c r="G2187" s="12"/>
      <c r="H2187" s="12"/>
      <c r="I2187" s="12"/>
      <c r="J2187" s="12"/>
      <c r="K2187" s="12"/>
      <c r="L2187" s="12"/>
      <c r="M2187" s="49"/>
      <c r="N2187" s="49"/>
      <c r="O2187" s="12"/>
      <c r="P2187" s="12"/>
      <c r="Q2187" s="12"/>
      <c r="R2187" s="12"/>
      <c r="S2187" s="12"/>
      <c r="T2187" s="12"/>
    </row>
    <row r="2188" spans="1:20" s="1" customFormat="1" x14ac:dyDescent="0.4">
      <c r="A2188" s="12"/>
      <c r="B2188" s="12"/>
      <c r="C2188" s="42"/>
      <c r="D2188" s="12"/>
      <c r="E2188" s="12"/>
      <c r="F2188" s="12"/>
      <c r="G2188" s="12"/>
      <c r="H2188" s="12"/>
      <c r="I2188" s="12"/>
      <c r="J2188" s="12"/>
      <c r="K2188" s="12"/>
      <c r="L2188" s="12"/>
      <c r="M2188" s="49"/>
      <c r="N2188" s="49"/>
      <c r="O2188" s="12"/>
      <c r="P2188" s="12"/>
      <c r="Q2188" s="12"/>
      <c r="R2188" s="12"/>
      <c r="S2188" s="12"/>
      <c r="T2188" s="12"/>
    </row>
    <row r="2189" spans="1:20" s="1" customFormat="1" x14ac:dyDescent="0.4">
      <c r="A2189" s="12"/>
      <c r="B2189" s="12"/>
      <c r="C2189" s="42"/>
      <c r="D2189" s="12"/>
      <c r="E2189" s="12"/>
      <c r="F2189" s="12"/>
      <c r="G2189" s="12"/>
      <c r="H2189" s="12"/>
      <c r="I2189" s="12"/>
      <c r="J2189" s="12"/>
      <c r="K2189" s="12"/>
      <c r="L2189" s="12"/>
      <c r="M2189" s="49"/>
      <c r="N2189" s="49"/>
      <c r="O2189" s="12"/>
      <c r="P2189" s="12"/>
      <c r="Q2189" s="12"/>
      <c r="R2189" s="12"/>
      <c r="S2189" s="12"/>
      <c r="T2189" s="12"/>
    </row>
    <row r="2190" spans="1:20" s="1" customFormat="1" x14ac:dyDescent="0.4">
      <c r="A2190" s="12"/>
      <c r="B2190" s="12"/>
      <c r="C2190" s="42"/>
      <c r="D2190" s="12"/>
      <c r="E2190" s="12"/>
      <c r="F2190" s="12"/>
      <c r="G2190" s="12"/>
      <c r="H2190" s="12"/>
      <c r="I2190" s="12"/>
      <c r="J2190" s="12"/>
      <c r="K2190" s="12"/>
      <c r="L2190" s="12"/>
      <c r="M2190" s="49"/>
      <c r="N2190" s="49"/>
      <c r="O2190" s="12"/>
      <c r="P2190" s="12"/>
      <c r="Q2190" s="12"/>
      <c r="R2190" s="12"/>
      <c r="S2190" s="12"/>
      <c r="T2190" s="12"/>
    </row>
    <row r="2191" spans="1:20" s="1" customFormat="1" x14ac:dyDescent="0.4">
      <c r="A2191" s="12"/>
      <c r="B2191" s="12"/>
      <c r="C2191" s="42"/>
      <c r="D2191" s="12"/>
      <c r="E2191" s="12"/>
      <c r="F2191" s="12"/>
      <c r="G2191" s="12"/>
      <c r="H2191" s="12"/>
      <c r="I2191" s="12"/>
      <c r="J2191" s="12"/>
      <c r="K2191" s="12"/>
      <c r="L2191" s="12"/>
      <c r="M2191" s="49"/>
      <c r="N2191" s="49"/>
      <c r="O2191" s="12"/>
      <c r="P2191" s="12"/>
      <c r="Q2191" s="12"/>
      <c r="R2191" s="12"/>
      <c r="S2191" s="12"/>
      <c r="T2191" s="12"/>
    </row>
    <row r="2192" spans="1:20" s="1" customFormat="1" x14ac:dyDescent="0.4">
      <c r="A2192" s="12"/>
      <c r="B2192" s="12"/>
      <c r="C2192" s="42"/>
      <c r="D2192" s="12"/>
      <c r="E2192" s="12"/>
      <c r="F2192" s="12"/>
      <c r="G2192" s="12"/>
      <c r="H2192" s="12"/>
      <c r="I2192" s="12"/>
      <c r="J2192" s="12"/>
      <c r="K2192" s="12"/>
      <c r="L2192" s="12"/>
      <c r="M2192" s="49"/>
      <c r="N2192" s="49"/>
      <c r="O2192" s="12"/>
      <c r="P2192" s="12"/>
      <c r="Q2192" s="12"/>
      <c r="R2192" s="12"/>
      <c r="S2192" s="12"/>
      <c r="T2192" s="12"/>
    </row>
    <row r="2193" spans="1:20" s="1" customFormat="1" x14ac:dyDescent="0.4">
      <c r="A2193" s="12"/>
      <c r="B2193" s="12"/>
      <c r="C2193" s="42"/>
      <c r="D2193" s="12"/>
      <c r="E2193" s="12"/>
      <c r="F2193" s="12"/>
      <c r="G2193" s="12"/>
      <c r="H2193" s="12"/>
      <c r="I2193" s="12"/>
      <c r="J2193" s="12"/>
      <c r="K2193" s="12"/>
      <c r="L2193" s="12"/>
      <c r="M2193" s="49"/>
      <c r="N2193" s="49"/>
      <c r="O2193" s="12"/>
      <c r="P2193" s="12"/>
      <c r="Q2193" s="12"/>
      <c r="R2193" s="12"/>
      <c r="S2193" s="12"/>
      <c r="T2193" s="12"/>
    </row>
    <row r="2194" spans="1:20" s="1" customFormat="1" x14ac:dyDescent="0.4">
      <c r="A2194" s="12"/>
      <c r="B2194" s="12"/>
      <c r="C2194" s="42"/>
      <c r="D2194" s="12"/>
      <c r="E2194" s="12"/>
      <c r="F2194" s="12"/>
      <c r="G2194" s="12"/>
      <c r="H2194" s="12"/>
      <c r="I2194" s="12"/>
      <c r="J2194" s="12"/>
      <c r="K2194" s="12"/>
      <c r="L2194" s="12"/>
      <c r="M2194" s="49"/>
      <c r="N2194" s="49"/>
      <c r="O2194" s="12"/>
      <c r="P2194" s="12"/>
      <c r="Q2194" s="12"/>
      <c r="R2194" s="12"/>
      <c r="S2194" s="12"/>
      <c r="T2194" s="12"/>
    </row>
    <row r="2195" spans="1:20" s="1" customFormat="1" x14ac:dyDescent="0.4">
      <c r="A2195" s="12"/>
      <c r="B2195" s="12"/>
      <c r="C2195" s="42"/>
      <c r="D2195" s="12"/>
      <c r="E2195" s="12"/>
      <c r="F2195" s="12"/>
      <c r="G2195" s="12"/>
      <c r="H2195" s="12"/>
      <c r="I2195" s="12"/>
      <c r="J2195" s="12"/>
      <c r="K2195" s="12"/>
      <c r="L2195" s="12"/>
      <c r="M2195" s="49"/>
      <c r="N2195" s="49"/>
      <c r="O2195" s="12"/>
      <c r="P2195" s="12"/>
      <c r="Q2195" s="12"/>
      <c r="R2195" s="12"/>
      <c r="S2195" s="12"/>
      <c r="T2195" s="12"/>
    </row>
    <row r="2196" spans="1:20" s="1" customFormat="1" x14ac:dyDescent="0.4">
      <c r="A2196" s="12"/>
      <c r="B2196" s="12"/>
      <c r="C2196" s="42"/>
      <c r="D2196" s="12"/>
      <c r="E2196" s="12"/>
      <c r="F2196" s="12"/>
      <c r="G2196" s="12"/>
      <c r="H2196" s="12"/>
      <c r="I2196" s="12"/>
      <c r="J2196" s="12"/>
      <c r="K2196" s="12"/>
      <c r="L2196" s="12"/>
      <c r="M2196" s="49"/>
      <c r="N2196" s="49"/>
      <c r="O2196" s="12"/>
      <c r="P2196" s="12"/>
      <c r="Q2196" s="12"/>
      <c r="R2196" s="12"/>
      <c r="S2196" s="12"/>
      <c r="T2196" s="12"/>
    </row>
    <row r="2197" spans="1:20" s="1" customFormat="1" x14ac:dyDescent="0.4">
      <c r="A2197" s="12"/>
      <c r="B2197" s="12"/>
      <c r="C2197" s="42"/>
      <c r="D2197" s="12"/>
      <c r="E2197" s="12"/>
      <c r="F2197" s="12"/>
      <c r="G2197" s="12"/>
      <c r="H2197" s="12"/>
      <c r="I2197" s="12"/>
      <c r="J2197" s="12"/>
      <c r="K2197" s="12"/>
      <c r="L2197" s="12"/>
      <c r="M2197" s="49"/>
      <c r="N2197" s="49"/>
      <c r="O2197" s="12"/>
      <c r="P2197" s="12"/>
      <c r="Q2197" s="12"/>
      <c r="R2197" s="12"/>
      <c r="S2197" s="12"/>
      <c r="T2197" s="12"/>
    </row>
    <row r="2198" spans="1:20" s="1" customFormat="1" x14ac:dyDescent="0.4">
      <c r="A2198" s="12"/>
      <c r="B2198" s="12"/>
      <c r="C2198" s="42"/>
      <c r="D2198" s="12"/>
      <c r="E2198" s="12"/>
      <c r="F2198" s="12"/>
      <c r="G2198" s="12"/>
      <c r="H2198" s="12"/>
      <c r="I2198" s="12"/>
      <c r="J2198" s="12"/>
      <c r="K2198" s="12"/>
      <c r="L2198" s="12"/>
      <c r="M2198" s="49"/>
      <c r="N2198" s="49"/>
      <c r="O2198" s="12"/>
      <c r="P2198" s="12"/>
      <c r="Q2198" s="12"/>
      <c r="R2198" s="12"/>
      <c r="S2198" s="12"/>
      <c r="T2198" s="12"/>
    </row>
    <row r="2199" spans="1:20" s="1" customFormat="1" x14ac:dyDescent="0.4">
      <c r="A2199" s="12"/>
      <c r="B2199" s="12"/>
      <c r="C2199" s="42"/>
      <c r="D2199" s="12"/>
      <c r="E2199" s="12"/>
      <c r="F2199" s="12"/>
      <c r="G2199" s="12"/>
      <c r="H2199" s="12"/>
      <c r="I2199" s="12"/>
      <c r="J2199" s="12"/>
      <c r="K2199" s="12"/>
      <c r="L2199" s="12"/>
      <c r="M2199" s="49"/>
      <c r="N2199" s="49"/>
      <c r="O2199" s="12"/>
      <c r="P2199" s="12"/>
      <c r="Q2199" s="12"/>
      <c r="R2199" s="12"/>
      <c r="S2199" s="12"/>
      <c r="T2199" s="12"/>
    </row>
    <row r="2200" spans="1:20" s="1" customFormat="1" x14ac:dyDescent="0.4">
      <c r="A2200" s="12"/>
      <c r="B2200" s="12"/>
      <c r="C2200" s="42"/>
      <c r="D2200" s="12"/>
      <c r="E2200" s="12"/>
      <c r="F2200" s="12"/>
      <c r="G2200" s="12"/>
      <c r="H2200" s="12"/>
      <c r="I2200" s="12"/>
      <c r="J2200" s="12"/>
      <c r="K2200" s="12"/>
      <c r="L2200" s="12"/>
      <c r="M2200" s="49"/>
      <c r="N2200" s="49"/>
      <c r="O2200" s="12"/>
      <c r="P2200" s="12"/>
      <c r="Q2200" s="12"/>
      <c r="R2200" s="12"/>
      <c r="S2200" s="12"/>
      <c r="T2200" s="12"/>
    </row>
    <row r="2201" spans="1:20" s="1" customFormat="1" x14ac:dyDescent="0.4">
      <c r="A2201" s="12"/>
      <c r="B2201" s="12"/>
      <c r="C2201" s="42"/>
      <c r="D2201" s="12"/>
      <c r="E2201" s="12"/>
      <c r="F2201" s="12"/>
      <c r="G2201" s="12"/>
      <c r="H2201" s="12"/>
      <c r="I2201" s="12"/>
      <c r="J2201" s="12"/>
      <c r="K2201" s="12"/>
      <c r="L2201" s="12"/>
      <c r="M2201" s="49"/>
      <c r="N2201" s="49"/>
      <c r="O2201" s="12"/>
      <c r="P2201" s="12"/>
      <c r="Q2201" s="12"/>
      <c r="R2201" s="12"/>
      <c r="S2201" s="12"/>
      <c r="T2201" s="12"/>
    </row>
    <row r="2202" spans="1:20" s="1" customFormat="1" x14ac:dyDescent="0.4">
      <c r="A2202" s="12"/>
      <c r="B2202" s="12"/>
      <c r="C2202" s="42"/>
      <c r="D2202" s="12"/>
      <c r="E2202" s="12"/>
      <c r="F2202" s="12"/>
      <c r="G2202" s="12"/>
      <c r="H2202" s="12"/>
      <c r="I2202" s="12"/>
      <c r="J2202" s="12"/>
      <c r="K2202" s="12"/>
      <c r="L2202" s="12"/>
      <c r="M2202" s="49"/>
      <c r="N2202" s="49"/>
      <c r="O2202" s="12"/>
      <c r="P2202" s="12"/>
      <c r="Q2202" s="12"/>
      <c r="R2202" s="12"/>
      <c r="S2202" s="12"/>
      <c r="T2202" s="12"/>
    </row>
    <row r="2203" spans="1:20" s="1" customFormat="1" x14ac:dyDescent="0.4">
      <c r="A2203" s="12"/>
      <c r="B2203" s="12"/>
      <c r="C2203" s="42"/>
      <c r="D2203" s="12"/>
      <c r="E2203" s="12"/>
      <c r="F2203" s="12"/>
      <c r="G2203" s="12"/>
      <c r="H2203" s="12"/>
      <c r="I2203" s="12"/>
      <c r="J2203" s="12"/>
      <c r="K2203" s="12"/>
      <c r="L2203" s="12"/>
      <c r="M2203" s="49"/>
      <c r="N2203" s="49"/>
      <c r="O2203" s="12"/>
      <c r="P2203" s="12"/>
      <c r="Q2203" s="12"/>
      <c r="R2203" s="12"/>
      <c r="S2203" s="12"/>
      <c r="T2203" s="12"/>
    </row>
    <row r="2204" spans="1:20" s="1" customFormat="1" x14ac:dyDescent="0.4">
      <c r="A2204" s="12"/>
      <c r="B2204" s="12"/>
      <c r="C2204" s="42"/>
      <c r="D2204" s="12"/>
      <c r="E2204" s="12"/>
      <c r="F2204" s="12"/>
      <c r="G2204" s="12"/>
      <c r="H2204" s="12"/>
      <c r="I2204" s="12"/>
      <c r="J2204" s="12"/>
      <c r="K2204" s="12"/>
      <c r="L2204" s="12"/>
      <c r="M2204" s="49"/>
      <c r="N2204" s="49"/>
      <c r="O2204" s="12"/>
      <c r="P2204" s="12"/>
      <c r="Q2204" s="12"/>
      <c r="R2204" s="12"/>
      <c r="S2204" s="12"/>
      <c r="T2204" s="12"/>
    </row>
    <row r="2205" spans="1:20" s="1" customFormat="1" x14ac:dyDescent="0.4">
      <c r="A2205" s="12"/>
      <c r="B2205" s="12"/>
      <c r="C2205" s="42"/>
      <c r="D2205" s="12"/>
      <c r="E2205" s="12"/>
      <c r="F2205" s="12"/>
      <c r="G2205" s="12"/>
      <c r="H2205" s="12"/>
      <c r="I2205" s="12"/>
      <c r="J2205" s="12"/>
      <c r="K2205" s="12"/>
      <c r="L2205" s="12"/>
      <c r="M2205" s="49"/>
      <c r="N2205" s="49"/>
      <c r="O2205" s="12"/>
      <c r="P2205" s="12"/>
      <c r="Q2205" s="12"/>
      <c r="R2205" s="12"/>
      <c r="S2205" s="12"/>
      <c r="T2205" s="12"/>
    </row>
    <row r="2206" spans="1:20" s="1" customFormat="1" x14ac:dyDescent="0.4">
      <c r="A2206" s="12"/>
      <c r="B2206" s="12"/>
      <c r="C2206" s="42"/>
      <c r="D2206" s="12"/>
      <c r="E2206" s="12"/>
      <c r="F2206" s="12"/>
      <c r="G2206" s="12"/>
      <c r="H2206" s="12"/>
      <c r="I2206" s="12"/>
      <c r="J2206" s="12"/>
      <c r="K2206" s="12"/>
      <c r="L2206" s="12"/>
      <c r="M2206" s="49"/>
      <c r="N2206" s="49"/>
      <c r="O2206" s="12"/>
      <c r="P2206" s="12"/>
      <c r="Q2206" s="12"/>
      <c r="R2206" s="12"/>
      <c r="S2206" s="12"/>
      <c r="T2206" s="12"/>
    </row>
    <row r="2207" spans="1:20" s="1" customFormat="1" x14ac:dyDescent="0.4">
      <c r="A2207" s="12"/>
      <c r="B2207" s="12"/>
      <c r="C2207" s="42"/>
      <c r="D2207" s="12"/>
      <c r="E2207" s="12"/>
      <c r="F2207" s="12"/>
      <c r="G2207" s="12"/>
      <c r="H2207" s="12"/>
      <c r="I2207" s="12"/>
      <c r="J2207" s="12"/>
      <c r="K2207" s="12"/>
      <c r="L2207" s="12"/>
      <c r="M2207" s="49"/>
      <c r="N2207" s="49"/>
      <c r="O2207" s="12"/>
      <c r="P2207" s="12"/>
      <c r="Q2207" s="12"/>
      <c r="R2207" s="12"/>
      <c r="S2207" s="12"/>
      <c r="T2207" s="12"/>
    </row>
    <row r="2208" spans="1:20" s="1" customFormat="1" x14ac:dyDescent="0.4">
      <c r="A2208" s="12"/>
      <c r="B2208" s="12"/>
      <c r="C2208" s="42"/>
      <c r="D2208" s="12"/>
      <c r="E2208" s="12"/>
      <c r="F2208" s="12"/>
      <c r="G2208" s="12"/>
      <c r="H2208" s="12"/>
      <c r="I2208" s="12"/>
      <c r="J2208" s="12"/>
      <c r="K2208" s="12"/>
      <c r="L2208" s="12"/>
      <c r="M2208" s="49"/>
      <c r="N2208" s="49"/>
      <c r="O2208" s="12"/>
      <c r="P2208" s="12"/>
      <c r="Q2208" s="12"/>
      <c r="R2208" s="12"/>
      <c r="S2208" s="12"/>
      <c r="T2208" s="12"/>
    </row>
    <row r="2209" spans="1:20" s="1" customFormat="1" x14ac:dyDescent="0.4">
      <c r="A2209" s="12"/>
      <c r="B2209" s="12"/>
      <c r="C2209" s="42"/>
      <c r="D2209" s="12"/>
      <c r="E2209" s="12"/>
      <c r="F2209" s="12"/>
      <c r="G2209" s="12"/>
      <c r="H2209" s="12"/>
      <c r="I2209" s="12"/>
      <c r="J2209" s="12"/>
      <c r="K2209" s="12"/>
      <c r="L2209" s="12"/>
      <c r="M2209" s="49"/>
      <c r="N2209" s="49"/>
      <c r="O2209" s="12"/>
      <c r="P2209" s="12"/>
      <c r="Q2209" s="12"/>
      <c r="R2209" s="12"/>
      <c r="S2209" s="12"/>
      <c r="T2209" s="12"/>
    </row>
    <row r="2210" spans="1:20" s="1" customFormat="1" x14ac:dyDescent="0.4">
      <c r="A2210" s="12"/>
      <c r="B2210" s="12"/>
      <c r="C2210" s="42"/>
      <c r="D2210" s="12"/>
      <c r="E2210" s="12"/>
      <c r="F2210" s="12"/>
      <c r="G2210" s="12"/>
      <c r="H2210" s="12"/>
      <c r="I2210" s="12"/>
      <c r="J2210" s="12"/>
      <c r="K2210" s="12"/>
      <c r="L2210" s="12"/>
      <c r="M2210" s="49"/>
      <c r="N2210" s="49"/>
      <c r="O2210" s="12"/>
      <c r="P2210" s="12"/>
      <c r="Q2210" s="12"/>
      <c r="R2210" s="12"/>
      <c r="S2210" s="12"/>
      <c r="T2210" s="12"/>
    </row>
    <row r="2211" spans="1:20" s="1" customFormat="1" x14ac:dyDescent="0.4">
      <c r="A2211" s="12"/>
      <c r="B2211" s="12"/>
      <c r="C2211" s="42"/>
      <c r="D2211" s="12"/>
      <c r="E2211" s="12"/>
      <c r="F2211" s="12"/>
      <c r="G2211" s="12"/>
      <c r="H2211" s="12"/>
      <c r="I2211" s="12"/>
      <c r="J2211" s="12"/>
      <c r="K2211" s="12"/>
      <c r="L2211" s="12"/>
      <c r="M2211" s="49"/>
      <c r="N2211" s="49"/>
      <c r="O2211" s="12"/>
      <c r="P2211" s="12"/>
      <c r="Q2211" s="12"/>
      <c r="R2211" s="12"/>
      <c r="S2211" s="12"/>
      <c r="T2211" s="12"/>
    </row>
    <row r="2212" spans="1:20" s="1" customFormat="1" x14ac:dyDescent="0.4">
      <c r="A2212" s="12"/>
      <c r="B2212" s="12"/>
      <c r="C2212" s="42"/>
      <c r="D2212" s="12"/>
      <c r="E2212" s="12"/>
      <c r="F2212" s="12"/>
      <c r="G2212" s="12"/>
      <c r="H2212" s="12"/>
      <c r="I2212" s="12"/>
      <c r="J2212" s="12"/>
      <c r="K2212" s="12"/>
      <c r="L2212" s="12"/>
      <c r="M2212" s="49"/>
      <c r="N2212" s="49"/>
      <c r="O2212" s="12"/>
      <c r="P2212" s="12"/>
      <c r="Q2212" s="12"/>
      <c r="R2212" s="12"/>
      <c r="S2212" s="12"/>
      <c r="T2212" s="12"/>
    </row>
    <row r="2213" spans="1:20" s="1" customFormat="1" x14ac:dyDescent="0.4">
      <c r="A2213" s="12"/>
      <c r="B2213" s="12"/>
      <c r="C2213" s="42"/>
      <c r="D2213" s="12"/>
      <c r="E2213" s="12"/>
      <c r="F2213" s="12"/>
      <c r="G2213" s="12"/>
      <c r="H2213" s="12"/>
      <c r="I2213" s="12"/>
      <c r="J2213" s="12"/>
      <c r="K2213" s="12"/>
      <c r="L2213" s="12"/>
      <c r="M2213" s="49"/>
      <c r="N2213" s="49"/>
      <c r="O2213" s="12"/>
      <c r="P2213" s="12"/>
      <c r="Q2213" s="12"/>
      <c r="R2213" s="12"/>
      <c r="S2213" s="12"/>
      <c r="T2213" s="12"/>
    </row>
    <row r="2214" spans="1:20" s="1" customFormat="1" x14ac:dyDescent="0.4">
      <c r="A2214" s="12"/>
      <c r="B2214" s="12"/>
      <c r="C2214" s="42"/>
      <c r="D2214" s="12"/>
      <c r="E2214" s="12"/>
      <c r="F2214" s="12"/>
      <c r="G2214" s="12"/>
      <c r="H2214" s="12"/>
      <c r="I2214" s="12"/>
      <c r="J2214" s="12"/>
      <c r="K2214" s="12"/>
      <c r="L2214" s="12"/>
      <c r="M2214" s="49"/>
      <c r="N2214" s="49"/>
      <c r="O2214" s="12"/>
      <c r="P2214" s="12"/>
      <c r="Q2214" s="12"/>
      <c r="R2214" s="12"/>
      <c r="S2214" s="12"/>
      <c r="T2214" s="12"/>
    </row>
    <row r="2215" spans="1:20" s="1" customFormat="1" x14ac:dyDescent="0.4">
      <c r="A2215" s="12"/>
      <c r="B2215" s="12"/>
      <c r="C2215" s="42"/>
      <c r="D2215" s="12"/>
      <c r="E2215" s="12"/>
      <c r="F2215" s="12"/>
      <c r="G2215" s="12"/>
      <c r="H2215" s="12"/>
      <c r="I2215" s="12"/>
      <c r="J2215" s="12"/>
      <c r="K2215" s="12"/>
      <c r="L2215" s="12"/>
      <c r="M2215" s="49"/>
      <c r="N2215" s="49"/>
      <c r="O2215" s="12"/>
      <c r="P2215" s="12"/>
      <c r="Q2215" s="12"/>
      <c r="R2215" s="12"/>
      <c r="S2215" s="12"/>
      <c r="T2215" s="12"/>
    </row>
    <row r="2216" spans="1:20" s="1" customFormat="1" x14ac:dyDescent="0.4">
      <c r="A2216" s="12"/>
      <c r="B2216" s="12"/>
      <c r="C2216" s="42"/>
      <c r="D2216" s="12"/>
      <c r="E2216" s="12"/>
      <c r="F2216" s="12"/>
      <c r="G2216" s="12"/>
      <c r="H2216" s="12"/>
      <c r="I2216" s="12"/>
      <c r="J2216" s="12"/>
      <c r="K2216" s="12"/>
      <c r="L2216" s="12"/>
      <c r="M2216" s="49"/>
      <c r="N2216" s="49"/>
      <c r="O2216" s="12"/>
      <c r="P2216" s="12"/>
      <c r="Q2216" s="12"/>
      <c r="R2216" s="12"/>
      <c r="S2216" s="12"/>
      <c r="T2216" s="12"/>
    </row>
    <row r="2217" spans="1:20" s="1" customFormat="1" x14ac:dyDescent="0.4">
      <c r="A2217" s="12"/>
      <c r="B2217" s="12"/>
      <c r="C2217" s="42"/>
      <c r="D2217" s="12"/>
      <c r="E2217" s="12"/>
      <c r="F2217" s="12"/>
      <c r="G2217" s="12"/>
      <c r="H2217" s="12"/>
      <c r="I2217" s="12"/>
      <c r="J2217" s="12"/>
      <c r="K2217" s="12"/>
      <c r="L2217" s="12"/>
      <c r="M2217" s="49"/>
      <c r="N2217" s="49"/>
      <c r="O2217" s="12"/>
      <c r="P2217" s="12"/>
      <c r="Q2217" s="12"/>
      <c r="R2217" s="12"/>
      <c r="S2217" s="12"/>
      <c r="T2217" s="12"/>
    </row>
    <row r="2218" spans="1:20" s="1" customFormat="1" x14ac:dyDescent="0.4">
      <c r="A2218" s="12"/>
      <c r="B2218" s="12"/>
      <c r="C2218" s="42"/>
      <c r="D2218" s="12"/>
      <c r="E2218" s="12"/>
      <c r="F2218" s="12"/>
      <c r="G2218" s="12"/>
      <c r="H2218" s="12"/>
      <c r="I2218" s="12"/>
      <c r="J2218" s="12"/>
      <c r="K2218" s="12"/>
      <c r="L2218" s="12"/>
      <c r="M2218" s="49"/>
      <c r="N2218" s="49"/>
      <c r="O2218" s="12"/>
      <c r="P2218" s="12"/>
      <c r="Q2218" s="12"/>
      <c r="R2218" s="12"/>
      <c r="S2218" s="12"/>
      <c r="T2218" s="12"/>
    </row>
    <row r="2219" spans="1:20" s="1" customFormat="1" x14ac:dyDescent="0.4">
      <c r="A2219" s="12"/>
      <c r="B2219" s="12"/>
      <c r="C2219" s="42"/>
      <c r="D2219" s="12"/>
      <c r="E2219" s="12"/>
      <c r="F2219" s="12"/>
      <c r="G2219" s="12"/>
      <c r="H2219" s="12"/>
      <c r="I2219" s="12"/>
      <c r="J2219" s="12"/>
      <c r="K2219" s="12"/>
      <c r="L2219" s="12"/>
      <c r="M2219" s="49"/>
      <c r="N2219" s="49"/>
      <c r="O2219" s="12"/>
      <c r="P2219" s="12"/>
      <c r="Q2219" s="12"/>
      <c r="R2219" s="12"/>
      <c r="S2219" s="12"/>
      <c r="T2219" s="12"/>
    </row>
    <row r="2220" spans="1:20" s="1" customFormat="1" x14ac:dyDescent="0.4">
      <c r="A2220" s="12"/>
      <c r="B2220" s="12"/>
      <c r="C2220" s="42"/>
      <c r="D2220" s="12"/>
      <c r="E2220" s="12"/>
      <c r="F2220" s="12"/>
      <c r="G2220" s="12"/>
      <c r="H2220" s="12"/>
      <c r="I2220" s="12"/>
      <c r="J2220" s="12"/>
      <c r="K2220" s="12"/>
      <c r="L2220" s="12"/>
      <c r="M2220" s="49"/>
      <c r="N2220" s="49"/>
      <c r="O2220" s="12"/>
      <c r="P2220" s="12"/>
      <c r="Q2220" s="12"/>
      <c r="R2220" s="12"/>
      <c r="S2220" s="12"/>
      <c r="T2220" s="12"/>
    </row>
    <row r="2221" spans="1:20" s="1" customFormat="1" x14ac:dyDescent="0.4">
      <c r="A2221" s="12"/>
      <c r="B2221" s="12"/>
      <c r="C2221" s="42"/>
      <c r="D2221" s="12"/>
      <c r="E2221" s="12"/>
      <c r="F2221" s="12"/>
      <c r="G2221" s="12"/>
      <c r="H2221" s="12"/>
      <c r="I2221" s="12"/>
      <c r="J2221" s="12"/>
      <c r="K2221" s="12"/>
      <c r="L2221" s="12"/>
      <c r="M2221" s="49"/>
      <c r="N2221" s="49"/>
      <c r="O2221" s="12"/>
      <c r="P2221" s="12"/>
      <c r="Q2221" s="12"/>
      <c r="R2221" s="12"/>
      <c r="S2221" s="12"/>
      <c r="T2221" s="12"/>
    </row>
    <row r="2222" spans="1:20" s="1" customFormat="1" x14ac:dyDescent="0.4">
      <c r="A2222" s="12"/>
      <c r="B2222" s="12"/>
      <c r="C2222" s="42"/>
      <c r="D2222" s="12"/>
      <c r="E2222" s="12"/>
      <c r="F2222" s="12"/>
      <c r="G2222" s="12"/>
      <c r="H2222" s="12"/>
      <c r="I2222" s="12"/>
      <c r="J2222" s="12"/>
      <c r="K2222" s="12"/>
      <c r="L2222" s="12"/>
      <c r="M2222" s="49"/>
      <c r="N2222" s="49"/>
      <c r="O2222" s="12"/>
      <c r="P2222" s="12"/>
      <c r="Q2222" s="12"/>
      <c r="R2222" s="12"/>
      <c r="S2222" s="12"/>
      <c r="T2222" s="12"/>
    </row>
    <row r="2223" spans="1:20" s="1" customFormat="1" x14ac:dyDescent="0.4">
      <c r="A2223" s="12"/>
      <c r="B2223" s="12"/>
      <c r="C2223" s="42"/>
      <c r="D2223" s="12"/>
      <c r="E2223" s="12"/>
      <c r="F2223" s="12"/>
      <c r="G2223" s="12"/>
      <c r="H2223" s="12"/>
      <c r="I2223" s="12"/>
      <c r="J2223" s="12"/>
      <c r="K2223" s="12"/>
      <c r="L2223" s="12"/>
      <c r="M2223" s="49"/>
      <c r="N2223" s="49"/>
      <c r="O2223" s="12"/>
      <c r="P2223" s="12"/>
      <c r="Q2223" s="12"/>
      <c r="R2223" s="12"/>
      <c r="S2223" s="12"/>
      <c r="T2223" s="12"/>
    </row>
    <row r="2224" spans="1:20" s="1" customFormat="1" x14ac:dyDescent="0.4">
      <c r="A2224" s="12"/>
      <c r="B2224" s="12"/>
      <c r="C2224" s="42"/>
      <c r="D2224" s="12"/>
      <c r="E2224" s="12"/>
      <c r="F2224" s="12"/>
      <c r="G2224" s="12"/>
      <c r="H2224" s="12"/>
      <c r="I2224" s="12"/>
      <c r="J2224" s="12"/>
      <c r="K2224" s="12"/>
      <c r="L2224" s="12"/>
      <c r="M2224" s="49"/>
      <c r="N2224" s="49"/>
      <c r="O2224" s="12"/>
      <c r="P2224" s="12"/>
      <c r="Q2224" s="12"/>
      <c r="R2224" s="12"/>
      <c r="S2224" s="12"/>
      <c r="T2224" s="12"/>
    </row>
    <row r="2225" spans="1:20" s="1" customFormat="1" x14ac:dyDescent="0.4">
      <c r="A2225" s="12"/>
      <c r="B2225" s="12"/>
      <c r="C2225" s="42"/>
      <c r="D2225" s="12"/>
      <c r="E2225" s="12"/>
      <c r="F2225" s="12"/>
      <c r="G2225" s="12"/>
      <c r="H2225" s="12"/>
      <c r="I2225" s="12"/>
      <c r="J2225" s="12"/>
      <c r="K2225" s="12"/>
      <c r="L2225" s="12"/>
      <c r="M2225" s="49"/>
      <c r="N2225" s="49"/>
      <c r="O2225" s="12"/>
      <c r="P2225" s="12"/>
      <c r="Q2225" s="12"/>
      <c r="R2225" s="12"/>
      <c r="S2225" s="12"/>
      <c r="T2225" s="12"/>
    </row>
    <row r="2226" spans="1:20" s="1" customFormat="1" x14ac:dyDescent="0.4">
      <c r="A2226" s="12"/>
      <c r="B2226" s="12"/>
      <c r="C2226" s="42"/>
      <c r="D2226" s="12"/>
      <c r="E2226" s="12"/>
      <c r="F2226" s="12"/>
      <c r="G2226" s="12"/>
      <c r="H2226" s="12"/>
      <c r="I2226" s="12"/>
      <c r="J2226" s="12"/>
      <c r="K2226" s="12"/>
      <c r="L2226" s="12"/>
      <c r="M2226" s="49"/>
      <c r="N2226" s="49"/>
      <c r="O2226" s="12"/>
      <c r="P2226" s="12"/>
      <c r="Q2226" s="12"/>
      <c r="R2226" s="12"/>
      <c r="S2226" s="12"/>
      <c r="T2226" s="12"/>
    </row>
    <row r="2227" spans="1:20" s="1" customFormat="1" x14ac:dyDescent="0.4">
      <c r="A2227" s="12"/>
      <c r="B2227" s="12"/>
      <c r="C2227" s="42"/>
      <c r="D2227" s="12"/>
      <c r="E2227" s="12"/>
      <c r="F2227" s="12"/>
      <c r="G2227" s="12"/>
      <c r="H2227" s="12"/>
      <c r="I2227" s="12"/>
      <c r="J2227" s="12"/>
      <c r="K2227" s="12"/>
      <c r="L2227" s="12"/>
      <c r="M2227" s="49"/>
      <c r="N2227" s="49"/>
      <c r="O2227" s="12"/>
      <c r="P2227" s="12"/>
      <c r="Q2227" s="12"/>
      <c r="R2227" s="12"/>
      <c r="S2227" s="12"/>
      <c r="T2227" s="12"/>
    </row>
    <row r="2228" spans="1:20" s="1" customFormat="1" x14ac:dyDescent="0.4">
      <c r="A2228" s="12"/>
      <c r="B2228" s="12"/>
      <c r="C2228" s="42"/>
      <c r="D2228" s="12"/>
      <c r="E2228" s="12"/>
      <c r="F2228" s="12"/>
      <c r="G2228" s="12"/>
      <c r="H2228" s="12"/>
      <c r="I2228" s="12"/>
      <c r="J2228" s="12"/>
      <c r="K2228" s="12"/>
      <c r="L2228" s="12"/>
      <c r="M2228" s="49"/>
      <c r="N2228" s="49"/>
      <c r="O2228" s="12"/>
      <c r="P2228" s="12"/>
      <c r="Q2228" s="12"/>
      <c r="R2228" s="12"/>
      <c r="S2228" s="12"/>
      <c r="T2228" s="12"/>
    </row>
    <row r="2229" spans="1:20" s="1" customFormat="1" x14ac:dyDescent="0.4">
      <c r="A2229" s="12"/>
      <c r="B2229" s="12"/>
      <c r="C2229" s="42"/>
      <c r="D2229" s="12"/>
      <c r="E2229" s="12"/>
      <c r="F2229" s="12"/>
      <c r="G2229" s="12"/>
      <c r="H2229" s="12"/>
      <c r="I2229" s="12"/>
      <c r="J2229" s="12"/>
      <c r="K2229" s="12"/>
      <c r="L2229" s="12"/>
      <c r="M2229" s="49"/>
      <c r="N2229" s="49"/>
      <c r="O2229" s="12"/>
      <c r="P2229" s="12"/>
      <c r="Q2229" s="12"/>
      <c r="R2229" s="12"/>
      <c r="S2229" s="12"/>
      <c r="T2229" s="12"/>
    </row>
    <row r="2230" spans="1:20" s="1" customFormat="1" x14ac:dyDescent="0.4">
      <c r="A2230" s="12"/>
      <c r="B2230" s="12"/>
      <c r="C2230" s="42"/>
      <c r="D2230" s="12"/>
      <c r="E2230" s="12"/>
      <c r="F2230" s="12"/>
      <c r="G2230" s="12"/>
      <c r="H2230" s="12"/>
      <c r="I2230" s="12"/>
      <c r="J2230" s="12"/>
      <c r="K2230" s="12"/>
      <c r="L2230" s="12"/>
      <c r="M2230" s="49"/>
      <c r="N2230" s="49"/>
      <c r="O2230" s="12"/>
      <c r="P2230" s="12"/>
      <c r="Q2230" s="12"/>
      <c r="R2230" s="12"/>
      <c r="S2230" s="12"/>
      <c r="T2230" s="12"/>
    </row>
    <row r="2231" spans="1:20" s="1" customFormat="1" x14ac:dyDescent="0.4">
      <c r="A2231" s="12"/>
      <c r="B2231" s="12"/>
      <c r="C2231" s="42"/>
      <c r="D2231" s="12"/>
      <c r="E2231" s="12"/>
      <c r="F2231" s="12"/>
      <c r="G2231" s="12"/>
      <c r="H2231" s="12"/>
      <c r="I2231" s="12"/>
      <c r="J2231" s="12"/>
      <c r="K2231" s="12"/>
      <c r="L2231" s="12"/>
      <c r="M2231" s="49"/>
      <c r="N2231" s="49"/>
      <c r="O2231" s="12"/>
      <c r="P2231" s="12"/>
      <c r="Q2231" s="12"/>
      <c r="R2231" s="12"/>
      <c r="S2231" s="12"/>
      <c r="T2231" s="12"/>
    </row>
    <row r="2232" spans="1:20" s="1" customFormat="1" x14ac:dyDescent="0.4">
      <c r="A2232" s="12"/>
      <c r="B2232" s="12"/>
      <c r="C2232" s="42"/>
      <c r="D2232" s="12"/>
      <c r="E2232" s="12"/>
      <c r="F2232" s="12"/>
      <c r="G2232" s="12"/>
      <c r="H2232" s="12"/>
      <c r="I2232" s="12"/>
      <c r="J2232" s="12"/>
      <c r="K2232" s="12"/>
      <c r="L2232" s="12"/>
      <c r="M2232" s="49"/>
      <c r="N2232" s="49"/>
      <c r="O2232" s="12"/>
      <c r="P2232" s="12"/>
      <c r="Q2232" s="12"/>
      <c r="R2232" s="12"/>
      <c r="S2232" s="12"/>
      <c r="T2232" s="12"/>
    </row>
    <row r="2233" spans="1:20" s="1" customFormat="1" x14ac:dyDescent="0.4">
      <c r="A2233" s="12"/>
      <c r="B2233" s="12"/>
      <c r="C2233" s="42"/>
      <c r="D2233" s="12"/>
      <c r="E2233" s="12"/>
      <c r="F2233" s="12"/>
      <c r="G2233" s="12"/>
      <c r="H2233" s="12"/>
      <c r="I2233" s="12"/>
      <c r="J2233" s="12"/>
      <c r="K2233" s="12"/>
      <c r="L2233" s="12"/>
      <c r="M2233" s="49"/>
      <c r="N2233" s="49"/>
      <c r="O2233" s="12"/>
      <c r="P2233" s="12"/>
      <c r="Q2233" s="12"/>
      <c r="R2233" s="12"/>
      <c r="S2233" s="12"/>
      <c r="T2233" s="12"/>
    </row>
    <row r="2234" spans="1:20" s="1" customFormat="1" x14ac:dyDescent="0.4">
      <c r="A2234" s="12"/>
      <c r="B2234" s="12"/>
      <c r="C2234" s="42"/>
      <c r="D2234" s="12"/>
      <c r="E2234" s="12"/>
      <c r="F2234" s="12"/>
      <c r="G2234" s="12"/>
      <c r="H2234" s="12"/>
      <c r="I2234" s="12"/>
      <c r="J2234" s="12"/>
      <c r="K2234" s="12"/>
      <c r="L2234" s="12"/>
      <c r="M2234" s="49"/>
      <c r="N2234" s="49"/>
      <c r="O2234" s="12"/>
      <c r="P2234" s="12"/>
      <c r="Q2234" s="12"/>
      <c r="R2234" s="12"/>
      <c r="S2234" s="12"/>
      <c r="T2234" s="12"/>
    </row>
    <row r="2235" spans="1:20" s="1" customFormat="1" x14ac:dyDescent="0.4">
      <c r="A2235" s="12"/>
      <c r="B2235" s="12"/>
      <c r="C2235" s="42"/>
      <c r="D2235" s="12"/>
      <c r="E2235" s="12"/>
      <c r="F2235" s="12"/>
      <c r="G2235" s="12"/>
      <c r="H2235" s="12"/>
      <c r="I2235" s="12"/>
      <c r="J2235" s="12"/>
      <c r="K2235" s="12"/>
      <c r="L2235" s="12"/>
      <c r="M2235" s="49"/>
      <c r="N2235" s="49"/>
      <c r="O2235" s="12"/>
      <c r="P2235" s="12"/>
      <c r="Q2235" s="12"/>
      <c r="R2235" s="12"/>
      <c r="S2235" s="12"/>
      <c r="T2235" s="12"/>
    </row>
    <row r="2236" spans="1:20" s="1" customFormat="1" x14ac:dyDescent="0.4">
      <c r="A2236" s="12"/>
      <c r="B2236" s="12"/>
      <c r="C2236" s="42"/>
      <c r="D2236" s="12"/>
      <c r="E2236" s="12"/>
      <c r="F2236" s="12"/>
      <c r="G2236" s="12"/>
      <c r="H2236" s="12"/>
      <c r="I2236" s="12"/>
      <c r="J2236" s="12"/>
      <c r="K2236" s="12"/>
      <c r="L2236" s="12"/>
      <c r="M2236" s="49"/>
      <c r="N2236" s="49"/>
      <c r="O2236" s="12"/>
      <c r="P2236" s="12"/>
      <c r="Q2236" s="12"/>
      <c r="R2236" s="12"/>
      <c r="S2236" s="12"/>
      <c r="T2236" s="12"/>
    </row>
    <row r="2237" spans="1:20" s="1" customFormat="1" x14ac:dyDescent="0.4">
      <c r="A2237" s="12"/>
      <c r="B2237" s="12"/>
      <c r="C2237" s="42"/>
      <c r="D2237" s="12"/>
      <c r="E2237" s="12"/>
      <c r="F2237" s="12"/>
      <c r="G2237" s="12"/>
      <c r="H2237" s="12"/>
      <c r="I2237" s="12"/>
      <c r="J2237" s="12"/>
      <c r="K2237" s="12"/>
      <c r="L2237" s="12"/>
      <c r="M2237" s="49"/>
      <c r="N2237" s="49"/>
      <c r="O2237" s="12"/>
      <c r="P2237" s="12"/>
      <c r="Q2237" s="12"/>
      <c r="R2237" s="12"/>
      <c r="S2237" s="12"/>
      <c r="T2237" s="12"/>
    </row>
    <row r="2238" spans="1:20" s="1" customFormat="1" x14ac:dyDescent="0.4">
      <c r="A2238" s="12"/>
      <c r="B2238" s="12"/>
      <c r="C2238" s="42"/>
      <c r="D2238" s="12"/>
      <c r="E2238" s="12"/>
      <c r="F2238" s="12"/>
      <c r="G2238" s="12"/>
      <c r="H2238" s="12"/>
      <c r="I2238" s="12"/>
      <c r="J2238" s="12"/>
      <c r="K2238" s="12"/>
      <c r="L2238" s="12"/>
      <c r="M2238" s="49"/>
      <c r="N2238" s="49"/>
      <c r="O2238" s="12"/>
      <c r="P2238" s="12"/>
      <c r="Q2238" s="12"/>
      <c r="R2238" s="12"/>
      <c r="S2238" s="12"/>
      <c r="T2238" s="12"/>
    </row>
    <row r="2239" spans="1:20" s="1" customFormat="1" x14ac:dyDescent="0.4">
      <c r="A2239" s="12"/>
      <c r="B2239" s="12"/>
      <c r="C2239" s="42"/>
      <c r="D2239" s="12"/>
      <c r="E2239" s="12"/>
      <c r="F2239" s="12"/>
      <c r="G2239" s="12"/>
      <c r="H2239" s="12"/>
      <c r="I2239" s="12"/>
      <c r="J2239" s="12"/>
      <c r="K2239" s="12"/>
      <c r="L2239" s="12"/>
      <c r="M2239" s="49"/>
      <c r="N2239" s="49"/>
      <c r="O2239" s="12"/>
      <c r="P2239" s="12"/>
      <c r="Q2239" s="12"/>
      <c r="R2239" s="12"/>
      <c r="S2239" s="12"/>
      <c r="T2239" s="12"/>
    </row>
    <row r="2240" spans="1:20" s="1" customFormat="1" x14ac:dyDescent="0.4">
      <c r="A2240" s="12"/>
      <c r="B2240" s="12"/>
      <c r="C2240" s="42"/>
      <c r="D2240" s="12"/>
      <c r="E2240" s="12"/>
      <c r="F2240" s="12"/>
      <c r="G2240" s="12"/>
      <c r="H2240" s="12"/>
      <c r="I2240" s="12"/>
      <c r="J2240" s="12"/>
      <c r="K2240" s="12"/>
      <c r="L2240" s="12"/>
      <c r="M2240" s="49"/>
      <c r="N2240" s="49"/>
      <c r="O2240" s="12"/>
      <c r="P2240" s="12"/>
      <c r="Q2240" s="12"/>
      <c r="R2240" s="12"/>
      <c r="S2240" s="12"/>
      <c r="T2240" s="12"/>
    </row>
    <row r="2241" spans="1:20" s="1" customFormat="1" x14ac:dyDescent="0.4">
      <c r="A2241" s="12"/>
      <c r="B2241" s="12"/>
      <c r="C2241" s="42"/>
      <c r="D2241" s="12"/>
      <c r="E2241" s="12"/>
      <c r="F2241" s="12"/>
      <c r="G2241" s="12"/>
      <c r="H2241" s="12"/>
      <c r="I2241" s="12"/>
      <c r="J2241" s="12"/>
      <c r="K2241" s="12"/>
      <c r="L2241" s="12"/>
      <c r="M2241" s="49"/>
      <c r="N2241" s="49"/>
      <c r="O2241" s="12"/>
      <c r="P2241" s="12"/>
      <c r="Q2241" s="12"/>
      <c r="R2241" s="12"/>
      <c r="S2241" s="12"/>
      <c r="T2241" s="12"/>
    </row>
    <row r="2242" spans="1:20" s="1" customFormat="1" x14ac:dyDescent="0.4">
      <c r="A2242" s="12"/>
      <c r="B2242" s="12"/>
      <c r="C2242" s="42"/>
      <c r="D2242" s="12"/>
      <c r="E2242" s="12"/>
      <c r="F2242" s="12"/>
      <c r="G2242" s="12"/>
      <c r="H2242" s="12"/>
      <c r="I2242" s="12"/>
      <c r="J2242" s="12"/>
      <c r="K2242" s="12"/>
      <c r="L2242" s="12"/>
      <c r="M2242" s="49"/>
      <c r="N2242" s="49"/>
      <c r="O2242" s="12"/>
      <c r="P2242" s="12"/>
      <c r="Q2242" s="12"/>
      <c r="R2242" s="12"/>
      <c r="S2242" s="12"/>
      <c r="T2242" s="12"/>
    </row>
    <row r="2243" spans="1:20" s="1" customFormat="1" x14ac:dyDescent="0.4">
      <c r="A2243" s="12"/>
      <c r="B2243" s="12"/>
      <c r="C2243" s="42"/>
      <c r="D2243" s="12"/>
      <c r="E2243" s="12"/>
      <c r="F2243" s="12"/>
      <c r="G2243" s="12"/>
      <c r="H2243" s="12"/>
      <c r="I2243" s="12"/>
      <c r="J2243" s="12"/>
      <c r="K2243" s="12"/>
      <c r="L2243" s="12"/>
      <c r="M2243" s="49"/>
      <c r="N2243" s="49"/>
      <c r="O2243" s="12"/>
      <c r="P2243" s="12"/>
      <c r="Q2243" s="12"/>
      <c r="R2243" s="12"/>
      <c r="S2243" s="12"/>
      <c r="T2243" s="12"/>
    </row>
    <row r="2244" spans="1:20" s="1" customFormat="1" x14ac:dyDescent="0.4">
      <c r="A2244" s="12"/>
      <c r="B2244" s="12"/>
      <c r="C2244" s="42"/>
      <c r="D2244" s="12"/>
      <c r="E2244" s="12"/>
      <c r="F2244" s="12"/>
      <c r="G2244" s="12"/>
      <c r="H2244" s="12"/>
      <c r="I2244" s="12"/>
      <c r="J2244" s="12"/>
      <c r="K2244" s="12"/>
      <c r="L2244" s="12"/>
      <c r="M2244" s="49"/>
      <c r="N2244" s="49"/>
      <c r="O2244" s="12"/>
      <c r="P2244" s="12"/>
      <c r="Q2244" s="12"/>
      <c r="R2244" s="12"/>
      <c r="S2244" s="12"/>
      <c r="T2244" s="12"/>
    </row>
    <row r="2245" spans="1:20" s="1" customFormat="1" x14ac:dyDescent="0.4">
      <c r="A2245" s="12"/>
      <c r="B2245" s="12"/>
      <c r="C2245" s="42"/>
      <c r="D2245" s="12"/>
      <c r="E2245" s="12"/>
      <c r="F2245" s="12"/>
      <c r="G2245" s="12"/>
      <c r="H2245" s="12"/>
      <c r="I2245" s="12"/>
      <c r="J2245" s="12"/>
      <c r="K2245" s="12"/>
      <c r="L2245" s="12"/>
      <c r="M2245" s="49"/>
      <c r="N2245" s="49"/>
      <c r="O2245" s="12"/>
      <c r="P2245" s="12"/>
      <c r="Q2245" s="12"/>
      <c r="R2245" s="12"/>
      <c r="S2245" s="12"/>
      <c r="T2245" s="12"/>
    </row>
    <row r="2246" spans="1:20" s="1" customFormat="1" x14ac:dyDescent="0.4">
      <c r="A2246" s="12"/>
      <c r="B2246" s="12"/>
      <c r="C2246" s="42"/>
      <c r="D2246" s="12"/>
      <c r="E2246" s="12"/>
      <c r="F2246" s="12"/>
      <c r="G2246" s="12"/>
      <c r="H2246" s="12"/>
      <c r="I2246" s="12"/>
      <c r="J2246" s="12"/>
      <c r="K2246" s="12"/>
      <c r="L2246" s="12"/>
      <c r="M2246" s="49"/>
      <c r="N2246" s="49"/>
      <c r="O2246" s="12"/>
      <c r="P2246" s="12"/>
      <c r="Q2246" s="12"/>
      <c r="R2246" s="12"/>
      <c r="S2246" s="12"/>
      <c r="T2246" s="12"/>
    </row>
    <row r="2247" spans="1:20" s="1" customFormat="1" x14ac:dyDescent="0.4">
      <c r="A2247" s="12"/>
      <c r="B2247" s="12"/>
      <c r="C2247" s="42"/>
      <c r="D2247" s="12"/>
      <c r="E2247" s="12"/>
      <c r="F2247" s="12"/>
      <c r="G2247" s="12"/>
      <c r="H2247" s="12"/>
      <c r="I2247" s="12"/>
      <c r="J2247" s="12"/>
      <c r="K2247" s="12"/>
      <c r="L2247" s="12"/>
      <c r="M2247" s="49"/>
      <c r="N2247" s="49"/>
      <c r="O2247" s="12"/>
      <c r="P2247" s="12"/>
      <c r="Q2247" s="12"/>
      <c r="R2247" s="12"/>
      <c r="S2247" s="12"/>
      <c r="T2247" s="12"/>
    </row>
    <row r="2248" spans="1:20" s="1" customFormat="1" x14ac:dyDescent="0.4">
      <c r="A2248" s="12"/>
      <c r="B2248" s="12"/>
      <c r="C2248" s="42"/>
      <c r="D2248" s="12"/>
      <c r="E2248" s="12"/>
      <c r="F2248" s="12"/>
      <c r="G2248" s="12"/>
      <c r="H2248" s="12"/>
      <c r="I2248" s="12"/>
      <c r="J2248" s="12"/>
      <c r="K2248" s="12"/>
      <c r="L2248" s="12"/>
      <c r="M2248" s="49"/>
      <c r="N2248" s="49"/>
      <c r="O2248" s="12"/>
      <c r="P2248" s="12"/>
      <c r="Q2248" s="12"/>
      <c r="R2248" s="12"/>
      <c r="S2248" s="12"/>
      <c r="T2248" s="12"/>
    </row>
    <row r="2249" spans="1:20" s="1" customFormat="1" x14ac:dyDescent="0.4">
      <c r="A2249" s="12"/>
      <c r="B2249" s="12"/>
      <c r="C2249" s="42"/>
      <c r="D2249" s="12"/>
      <c r="E2249" s="12"/>
      <c r="F2249" s="12"/>
      <c r="G2249" s="12"/>
      <c r="H2249" s="12"/>
      <c r="I2249" s="12"/>
      <c r="J2249" s="12"/>
      <c r="K2249" s="12"/>
      <c r="L2249" s="12"/>
      <c r="M2249" s="49"/>
      <c r="N2249" s="49"/>
      <c r="O2249" s="12"/>
      <c r="P2249" s="12"/>
      <c r="Q2249" s="12"/>
      <c r="R2249" s="12"/>
      <c r="S2249" s="12"/>
      <c r="T2249" s="12"/>
    </row>
    <row r="2250" spans="1:20" s="1" customFormat="1" x14ac:dyDescent="0.4">
      <c r="A2250" s="12"/>
      <c r="B2250" s="12"/>
      <c r="C2250" s="42"/>
      <c r="D2250" s="12"/>
      <c r="E2250" s="12"/>
      <c r="F2250" s="12"/>
      <c r="G2250" s="12"/>
      <c r="H2250" s="12"/>
      <c r="I2250" s="12"/>
      <c r="J2250" s="12"/>
      <c r="K2250" s="12"/>
      <c r="L2250" s="12"/>
      <c r="M2250" s="49"/>
      <c r="N2250" s="49"/>
      <c r="O2250" s="12"/>
      <c r="P2250" s="12"/>
      <c r="Q2250" s="12"/>
      <c r="R2250" s="12"/>
      <c r="S2250" s="12"/>
      <c r="T2250" s="12"/>
    </row>
    <row r="2251" spans="1:20" s="1" customFormat="1" x14ac:dyDescent="0.4">
      <c r="A2251" s="12"/>
      <c r="B2251" s="12"/>
      <c r="C2251" s="42"/>
      <c r="D2251" s="12"/>
      <c r="E2251" s="12"/>
      <c r="F2251" s="12"/>
      <c r="G2251" s="12"/>
      <c r="H2251" s="12"/>
      <c r="I2251" s="12"/>
      <c r="J2251" s="12"/>
      <c r="K2251" s="12"/>
      <c r="L2251" s="12"/>
      <c r="M2251" s="49"/>
      <c r="N2251" s="49"/>
      <c r="O2251" s="12"/>
      <c r="P2251" s="12"/>
      <c r="Q2251" s="12"/>
      <c r="R2251" s="12"/>
      <c r="S2251" s="12"/>
      <c r="T2251" s="12"/>
    </row>
    <row r="2252" spans="1:20" s="1" customFormat="1" x14ac:dyDescent="0.4">
      <c r="A2252" s="12"/>
      <c r="B2252" s="12"/>
      <c r="C2252" s="42"/>
      <c r="D2252" s="12"/>
      <c r="E2252" s="12"/>
      <c r="F2252" s="12"/>
      <c r="G2252" s="12"/>
      <c r="H2252" s="12"/>
      <c r="I2252" s="12"/>
      <c r="J2252" s="12"/>
      <c r="K2252" s="12"/>
      <c r="L2252" s="12"/>
      <c r="M2252" s="49"/>
      <c r="N2252" s="49"/>
      <c r="O2252" s="12"/>
      <c r="P2252" s="12"/>
      <c r="Q2252" s="12"/>
      <c r="R2252" s="12"/>
      <c r="S2252" s="12"/>
      <c r="T2252" s="12"/>
    </row>
    <row r="2253" spans="1:20" s="1" customFormat="1" x14ac:dyDescent="0.4">
      <c r="A2253" s="12"/>
      <c r="B2253" s="12"/>
      <c r="C2253" s="42"/>
      <c r="D2253" s="12"/>
      <c r="E2253" s="12"/>
      <c r="F2253" s="12"/>
      <c r="G2253" s="12"/>
      <c r="H2253" s="12"/>
      <c r="I2253" s="12"/>
      <c r="J2253" s="12"/>
      <c r="K2253" s="12"/>
      <c r="L2253" s="12"/>
      <c r="M2253" s="49"/>
      <c r="N2253" s="49"/>
      <c r="O2253" s="12"/>
      <c r="P2253" s="12"/>
      <c r="Q2253" s="12"/>
      <c r="R2253" s="12"/>
      <c r="S2253" s="12"/>
      <c r="T2253" s="12"/>
    </row>
    <row r="2254" spans="1:20" s="1" customFormat="1" x14ac:dyDescent="0.4">
      <c r="A2254" s="12"/>
      <c r="B2254" s="12"/>
      <c r="C2254" s="42"/>
      <c r="D2254" s="12"/>
      <c r="E2254" s="12"/>
      <c r="F2254" s="12"/>
      <c r="G2254" s="12"/>
      <c r="H2254" s="12"/>
      <c r="I2254" s="12"/>
      <c r="J2254" s="12"/>
      <c r="K2254" s="12"/>
      <c r="L2254" s="12"/>
      <c r="M2254" s="49"/>
      <c r="N2254" s="49"/>
      <c r="O2254" s="12"/>
      <c r="P2254" s="12"/>
      <c r="Q2254" s="12"/>
      <c r="R2254" s="12"/>
      <c r="S2254" s="12"/>
      <c r="T2254" s="12"/>
    </row>
    <row r="2255" spans="1:20" s="1" customFormat="1" x14ac:dyDescent="0.4">
      <c r="A2255" s="12"/>
      <c r="B2255" s="12"/>
      <c r="C2255" s="42"/>
      <c r="D2255" s="12"/>
      <c r="E2255" s="12"/>
      <c r="F2255" s="12"/>
      <c r="G2255" s="12"/>
      <c r="H2255" s="12"/>
      <c r="I2255" s="12"/>
      <c r="J2255" s="12"/>
      <c r="K2255" s="12"/>
      <c r="L2255" s="12"/>
      <c r="M2255" s="49"/>
      <c r="N2255" s="49"/>
      <c r="O2255" s="12"/>
      <c r="P2255" s="12"/>
      <c r="Q2255" s="12"/>
      <c r="R2255" s="12"/>
      <c r="S2255" s="12"/>
      <c r="T2255" s="12"/>
    </row>
    <row r="2256" spans="1:20" s="1" customFormat="1" x14ac:dyDescent="0.4">
      <c r="A2256" s="12"/>
      <c r="B2256" s="12"/>
      <c r="C2256" s="42"/>
      <c r="D2256" s="12"/>
      <c r="E2256" s="12"/>
      <c r="F2256" s="12"/>
      <c r="G2256" s="12"/>
      <c r="H2256" s="12"/>
      <c r="I2256" s="12"/>
      <c r="J2256" s="12"/>
      <c r="K2256" s="12"/>
      <c r="L2256" s="12"/>
      <c r="M2256" s="49"/>
      <c r="N2256" s="49"/>
      <c r="O2256" s="12"/>
      <c r="P2256" s="12"/>
      <c r="Q2256" s="12"/>
      <c r="R2256" s="12"/>
      <c r="S2256" s="12"/>
      <c r="T2256" s="12"/>
    </row>
    <row r="2257" spans="1:20" s="1" customFormat="1" x14ac:dyDescent="0.4">
      <c r="A2257" s="12"/>
      <c r="B2257" s="12"/>
      <c r="C2257" s="42"/>
      <c r="D2257" s="12"/>
      <c r="E2257" s="12"/>
      <c r="F2257" s="12"/>
      <c r="G2257" s="12"/>
      <c r="H2257" s="12"/>
      <c r="I2257" s="12"/>
      <c r="J2257" s="12"/>
      <c r="K2257" s="12"/>
      <c r="L2257" s="12"/>
      <c r="M2257" s="49"/>
      <c r="N2257" s="49"/>
      <c r="O2257" s="12"/>
      <c r="P2257" s="12"/>
      <c r="Q2257" s="12"/>
      <c r="R2257" s="12"/>
      <c r="S2257" s="12"/>
      <c r="T2257" s="12"/>
    </row>
    <row r="2258" spans="1:20" s="1" customFormat="1" x14ac:dyDescent="0.4">
      <c r="A2258" s="12"/>
      <c r="B2258" s="12"/>
      <c r="C2258" s="42"/>
      <c r="D2258" s="12"/>
      <c r="E2258" s="12"/>
      <c r="F2258" s="12"/>
      <c r="G2258" s="12"/>
      <c r="H2258" s="12"/>
      <c r="I2258" s="12"/>
      <c r="J2258" s="12"/>
      <c r="K2258" s="12"/>
      <c r="L2258" s="12"/>
      <c r="M2258" s="49"/>
      <c r="N2258" s="49"/>
      <c r="O2258" s="12"/>
      <c r="P2258" s="12"/>
      <c r="Q2258" s="12"/>
      <c r="R2258" s="12"/>
      <c r="S2258" s="12"/>
      <c r="T2258" s="12"/>
    </row>
    <row r="2259" spans="1:20" s="1" customFormat="1" x14ac:dyDescent="0.4">
      <c r="A2259" s="12"/>
      <c r="B2259" s="12"/>
      <c r="C2259" s="42"/>
      <c r="D2259" s="12"/>
      <c r="E2259" s="12"/>
      <c r="F2259" s="12"/>
      <c r="G2259" s="12"/>
      <c r="H2259" s="12"/>
      <c r="I2259" s="12"/>
      <c r="J2259" s="12"/>
      <c r="K2259" s="12"/>
      <c r="L2259" s="12"/>
      <c r="M2259" s="49"/>
      <c r="N2259" s="49"/>
      <c r="O2259" s="12"/>
      <c r="P2259" s="12"/>
      <c r="Q2259" s="12"/>
      <c r="R2259" s="12"/>
      <c r="S2259" s="12"/>
      <c r="T2259" s="12"/>
    </row>
    <row r="2260" spans="1:20" s="1" customFormat="1" x14ac:dyDescent="0.4">
      <c r="A2260" s="12"/>
      <c r="B2260" s="12"/>
      <c r="C2260" s="42"/>
      <c r="D2260" s="12"/>
      <c r="E2260" s="12"/>
      <c r="F2260" s="12"/>
      <c r="G2260" s="12"/>
      <c r="H2260" s="12"/>
      <c r="I2260" s="12"/>
      <c r="J2260" s="12"/>
      <c r="K2260" s="12"/>
      <c r="L2260" s="12"/>
      <c r="M2260" s="49"/>
      <c r="N2260" s="49"/>
      <c r="O2260" s="12"/>
      <c r="P2260" s="12"/>
      <c r="Q2260" s="12"/>
      <c r="R2260" s="12"/>
      <c r="S2260" s="12"/>
      <c r="T2260" s="12"/>
    </row>
    <row r="2261" spans="1:20" s="1" customFormat="1" x14ac:dyDescent="0.4">
      <c r="A2261" s="12"/>
      <c r="B2261" s="12"/>
      <c r="C2261" s="42"/>
      <c r="D2261" s="12"/>
      <c r="E2261" s="12"/>
      <c r="F2261" s="12"/>
      <c r="G2261" s="12"/>
      <c r="H2261" s="12"/>
      <c r="I2261" s="12"/>
      <c r="J2261" s="12"/>
      <c r="K2261" s="12"/>
      <c r="L2261" s="12"/>
      <c r="M2261" s="49"/>
      <c r="N2261" s="49"/>
      <c r="O2261" s="12"/>
      <c r="P2261" s="12"/>
      <c r="Q2261" s="12"/>
      <c r="R2261" s="12"/>
      <c r="S2261" s="12"/>
      <c r="T2261" s="12"/>
    </row>
    <row r="2262" spans="1:20" s="1" customFormat="1" x14ac:dyDescent="0.4">
      <c r="A2262" s="12"/>
      <c r="B2262" s="12"/>
      <c r="C2262" s="42"/>
      <c r="D2262" s="12"/>
      <c r="E2262" s="12"/>
      <c r="F2262" s="12"/>
      <c r="G2262" s="12"/>
      <c r="H2262" s="12"/>
      <c r="I2262" s="12"/>
      <c r="J2262" s="12"/>
      <c r="K2262" s="12"/>
      <c r="L2262" s="12"/>
      <c r="M2262" s="49"/>
      <c r="N2262" s="49"/>
      <c r="O2262" s="12"/>
      <c r="P2262" s="12"/>
      <c r="Q2262" s="12"/>
      <c r="R2262" s="12"/>
      <c r="S2262" s="12"/>
      <c r="T2262" s="12"/>
    </row>
    <row r="2263" spans="1:20" s="1" customFormat="1" x14ac:dyDescent="0.4">
      <c r="A2263" s="12"/>
      <c r="B2263" s="12"/>
      <c r="C2263" s="42"/>
      <c r="D2263" s="12"/>
      <c r="E2263" s="12"/>
      <c r="F2263" s="12"/>
      <c r="G2263" s="12"/>
      <c r="H2263" s="12"/>
      <c r="I2263" s="12"/>
      <c r="J2263" s="12"/>
      <c r="K2263" s="12"/>
      <c r="L2263" s="12"/>
      <c r="M2263" s="49"/>
      <c r="N2263" s="49"/>
      <c r="O2263" s="12"/>
      <c r="P2263" s="12"/>
      <c r="Q2263" s="12"/>
      <c r="R2263" s="12"/>
      <c r="S2263" s="12"/>
      <c r="T2263" s="12"/>
    </row>
    <row r="2264" spans="1:20" s="1" customFormat="1" x14ac:dyDescent="0.4">
      <c r="A2264" s="12"/>
      <c r="B2264" s="12"/>
      <c r="C2264" s="42"/>
      <c r="D2264" s="12"/>
      <c r="E2264" s="12"/>
      <c r="F2264" s="12"/>
      <c r="G2264" s="12"/>
      <c r="H2264" s="12"/>
      <c r="I2264" s="12"/>
      <c r="J2264" s="12"/>
      <c r="K2264" s="12"/>
      <c r="L2264" s="12"/>
      <c r="M2264" s="49"/>
      <c r="N2264" s="49"/>
      <c r="O2264" s="12"/>
      <c r="P2264" s="12"/>
      <c r="Q2264" s="12"/>
      <c r="R2264" s="12"/>
      <c r="S2264" s="12"/>
      <c r="T2264" s="12"/>
    </row>
    <row r="2265" spans="1:20" s="1" customFormat="1" x14ac:dyDescent="0.4">
      <c r="A2265" s="12"/>
      <c r="B2265" s="12"/>
      <c r="C2265" s="42"/>
      <c r="D2265" s="12"/>
      <c r="E2265" s="12"/>
      <c r="F2265" s="12"/>
      <c r="G2265" s="12"/>
      <c r="H2265" s="12"/>
      <c r="I2265" s="12"/>
      <c r="J2265" s="12"/>
      <c r="K2265" s="12"/>
      <c r="L2265" s="12"/>
      <c r="M2265" s="49"/>
      <c r="N2265" s="49"/>
      <c r="O2265" s="12"/>
      <c r="P2265" s="12"/>
      <c r="Q2265" s="12"/>
      <c r="R2265" s="12"/>
      <c r="S2265" s="12"/>
      <c r="T2265" s="12"/>
    </row>
    <row r="2266" spans="1:20" s="1" customFormat="1" x14ac:dyDescent="0.4">
      <c r="A2266" s="12"/>
      <c r="B2266" s="12"/>
      <c r="C2266" s="42"/>
      <c r="D2266" s="12"/>
      <c r="E2266" s="12"/>
      <c r="F2266" s="12"/>
      <c r="G2266" s="12"/>
      <c r="H2266" s="12"/>
      <c r="I2266" s="12"/>
      <c r="J2266" s="12"/>
      <c r="K2266" s="12"/>
      <c r="L2266" s="12"/>
      <c r="M2266" s="49"/>
      <c r="N2266" s="49"/>
      <c r="O2266" s="12"/>
      <c r="P2266" s="12"/>
      <c r="Q2266" s="12"/>
      <c r="R2266" s="12"/>
      <c r="S2266" s="12"/>
      <c r="T2266" s="12"/>
    </row>
    <row r="2267" spans="1:20" s="1" customFormat="1" x14ac:dyDescent="0.4">
      <c r="A2267" s="12"/>
      <c r="B2267" s="12"/>
      <c r="C2267" s="42"/>
      <c r="D2267" s="12"/>
      <c r="E2267" s="12"/>
      <c r="F2267" s="12"/>
      <c r="G2267" s="12"/>
      <c r="H2267" s="12"/>
      <c r="I2267" s="12"/>
      <c r="J2267" s="12"/>
      <c r="K2267" s="12"/>
      <c r="L2267" s="12"/>
      <c r="M2267" s="49"/>
      <c r="N2267" s="49"/>
      <c r="O2267" s="12"/>
      <c r="P2267" s="12"/>
      <c r="Q2267" s="12"/>
      <c r="R2267" s="12"/>
      <c r="S2267" s="12"/>
      <c r="T2267" s="12"/>
    </row>
    <row r="2268" spans="1:20" s="1" customFormat="1" x14ac:dyDescent="0.4">
      <c r="A2268" s="12"/>
      <c r="B2268" s="12"/>
      <c r="C2268" s="42"/>
      <c r="D2268" s="12"/>
      <c r="E2268" s="12"/>
      <c r="F2268" s="12"/>
      <c r="G2268" s="12"/>
      <c r="H2268" s="12"/>
      <c r="I2268" s="12"/>
      <c r="J2268" s="12"/>
      <c r="K2268" s="12"/>
      <c r="L2268" s="12"/>
      <c r="M2268" s="49"/>
      <c r="N2268" s="49"/>
      <c r="O2268" s="12"/>
      <c r="P2268" s="12"/>
      <c r="Q2268" s="12"/>
      <c r="R2268" s="12"/>
      <c r="S2268" s="12"/>
      <c r="T2268" s="12"/>
    </row>
    <row r="2269" spans="1:20" s="1" customFormat="1" x14ac:dyDescent="0.4">
      <c r="A2269" s="12"/>
      <c r="B2269" s="12"/>
      <c r="C2269" s="42"/>
      <c r="D2269" s="12"/>
      <c r="E2269" s="12"/>
      <c r="F2269" s="12"/>
      <c r="G2269" s="12"/>
      <c r="H2269" s="12"/>
      <c r="I2269" s="12"/>
      <c r="J2269" s="12"/>
      <c r="K2269" s="12"/>
      <c r="L2269" s="12"/>
      <c r="M2269" s="49"/>
      <c r="N2269" s="49"/>
      <c r="O2269" s="12"/>
      <c r="P2269" s="12"/>
      <c r="Q2269" s="12"/>
      <c r="R2269" s="12"/>
      <c r="S2269" s="12"/>
      <c r="T2269" s="12"/>
    </row>
    <row r="2270" spans="1:20" s="1" customFormat="1" x14ac:dyDescent="0.4">
      <c r="A2270" s="12"/>
      <c r="B2270" s="12"/>
      <c r="C2270" s="42"/>
      <c r="D2270" s="12"/>
      <c r="E2270" s="12"/>
      <c r="F2270" s="12"/>
      <c r="G2270" s="12"/>
      <c r="H2270" s="12"/>
      <c r="I2270" s="12"/>
      <c r="J2270" s="12"/>
      <c r="K2270" s="12"/>
      <c r="L2270" s="12"/>
      <c r="M2270" s="49"/>
      <c r="N2270" s="49"/>
      <c r="O2270" s="12"/>
      <c r="P2270" s="12"/>
      <c r="Q2270" s="12"/>
      <c r="R2270" s="12"/>
      <c r="S2270" s="12"/>
      <c r="T2270" s="12"/>
    </row>
    <row r="2271" spans="1:20" s="1" customFormat="1" x14ac:dyDescent="0.4">
      <c r="A2271" s="12"/>
      <c r="B2271" s="12"/>
      <c r="C2271" s="42"/>
      <c r="D2271" s="12"/>
      <c r="E2271" s="12"/>
      <c r="F2271" s="12"/>
      <c r="G2271" s="12"/>
      <c r="H2271" s="12"/>
      <c r="I2271" s="12"/>
      <c r="J2271" s="12"/>
      <c r="K2271" s="12"/>
      <c r="L2271" s="12"/>
      <c r="M2271" s="49"/>
      <c r="N2271" s="49"/>
      <c r="O2271" s="12"/>
      <c r="P2271" s="12"/>
      <c r="Q2271" s="12"/>
      <c r="R2271" s="12"/>
      <c r="S2271" s="12"/>
      <c r="T2271" s="12"/>
    </row>
    <row r="2272" spans="1:20" s="1" customFormat="1" x14ac:dyDescent="0.4">
      <c r="A2272" s="12"/>
      <c r="B2272" s="12"/>
      <c r="C2272" s="42"/>
      <c r="D2272" s="12"/>
      <c r="E2272" s="12"/>
      <c r="F2272" s="12"/>
      <c r="G2272" s="12"/>
      <c r="H2272" s="12"/>
      <c r="I2272" s="12"/>
      <c r="J2272" s="12"/>
      <c r="K2272" s="12"/>
      <c r="L2272" s="12"/>
      <c r="M2272" s="49"/>
      <c r="N2272" s="49"/>
      <c r="O2272" s="12"/>
      <c r="P2272" s="12"/>
      <c r="Q2272" s="12"/>
      <c r="R2272" s="12"/>
      <c r="S2272" s="12"/>
      <c r="T2272" s="12"/>
    </row>
    <row r="2273" spans="1:20" s="1" customFormat="1" x14ac:dyDescent="0.4">
      <c r="A2273" s="12"/>
      <c r="B2273" s="12"/>
      <c r="C2273" s="42"/>
      <c r="D2273" s="12"/>
      <c r="E2273" s="12"/>
      <c r="F2273" s="12"/>
      <c r="G2273" s="12"/>
      <c r="H2273" s="12"/>
      <c r="I2273" s="12"/>
      <c r="J2273" s="12"/>
      <c r="K2273" s="12"/>
      <c r="L2273" s="12"/>
      <c r="M2273" s="49"/>
      <c r="N2273" s="49"/>
      <c r="O2273" s="12"/>
      <c r="P2273" s="12"/>
      <c r="Q2273" s="12"/>
      <c r="R2273" s="12"/>
      <c r="S2273" s="12"/>
      <c r="T2273" s="12"/>
    </row>
    <row r="2274" spans="1:20" s="1" customFormat="1" x14ac:dyDescent="0.4">
      <c r="A2274" s="12"/>
      <c r="B2274" s="12"/>
      <c r="C2274" s="42"/>
      <c r="D2274" s="12"/>
      <c r="E2274" s="12"/>
      <c r="F2274" s="12"/>
      <c r="G2274" s="12"/>
      <c r="H2274" s="12"/>
      <c r="I2274" s="12"/>
      <c r="J2274" s="12"/>
      <c r="K2274" s="12"/>
      <c r="L2274" s="12"/>
      <c r="M2274" s="49"/>
      <c r="N2274" s="49"/>
      <c r="O2274" s="12"/>
      <c r="P2274" s="12"/>
      <c r="Q2274" s="12"/>
      <c r="R2274" s="12"/>
      <c r="S2274" s="12"/>
      <c r="T2274" s="12"/>
    </row>
    <row r="2275" spans="1:20" s="1" customFormat="1" x14ac:dyDescent="0.4">
      <c r="A2275" s="12"/>
      <c r="B2275" s="12"/>
      <c r="C2275" s="42"/>
      <c r="D2275" s="12"/>
      <c r="E2275" s="12"/>
      <c r="F2275" s="12"/>
      <c r="G2275" s="12"/>
      <c r="H2275" s="12"/>
      <c r="I2275" s="12"/>
      <c r="J2275" s="12"/>
      <c r="K2275" s="12"/>
      <c r="L2275" s="12"/>
      <c r="M2275" s="49"/>
      <c r="N2275" s="49"/>
      <c r="O2275" s="12"/>
      <c r="P2275" s="12"/>
      <c r="Q2275" s="12"/>
      <c r="R2275" s="12"/>
      <c r="S2275" s="12"/>
      <c r="T2275" s="12"/>
    </row>
    <row r="2276" spans="1:20" s="1" customFormat="1" x14ac:dyDescent="0.4">
      <c r="A2276" s="12"/>
      <c r="B2276" s="12"/>
      <c r="C2276" s="42"/>
      <c r="D2276" s="12"/>
      <c r="E2276" s="12"/>
      <c r="F2276" s="12"/>
      <c r="G2276" s="12"/>
      <c r="H2276" s="12"/>
      <c r="I2276" s="12"/>
      <c r="J2276" s="12"/>
      <c r="K2276" s="12"/>
      <c r="L2276" s="12"/>
      <c r="M2276" s="49"/>
      <c r="N2276" s="49"/>
      <c r="O2276" s="12"/>
      <c r="P2276" s="12"/>
      <c r="Q2276" s="12"/>
      <c r="R2276" s="12"/>
      <c r="S2276" s="12"/>
      <c r="T2276" s="12"/>
    </row>
    <row r="2277" spans="1:20" s="1" customFormat="1" x14ac:dyDescent="0.4">
      <c r="A2277" s="12"/>
      <c r="B2277" s="12"/>
      <c r="C2277" s="42"/>
      <c r="D2277" s="12"/>
      <c r="E2277" s="12"/>
      <c r="F2277" s="12"/>
      <c r="G2277" s="12"/>
      <c r="H2277" s="12"/>
      <c r="I2277" s="12"/>
      <c r="J2277" s="12"/>
      <c r="K2277" s="12"/>
      <c r="L2277" s="12"/>
      <c r="M2277" s="49"/>
      <c r="N2277" s="49"/>
      <c r="O2277" s="12"/>
      <c r="P2277" s="12"/>
      <c r="Q2277" s="12"/>
      <c r="R2277" s="12"/>
      <c r="S2277" s="12"/>
      <c r="T2277" s="12"/>
    </row>
    <row r="2278" spans="1:20" s="1" customFormat="1" x14ac:dyDescent="0.4">
      <c r="A2278" s="12"/>
      <c r="B2278" s="12"/>
      <c r="C2278" s="42"/>
      <c r="D2278" s="12"/>
      <c r="E2278" s="12"/>
      <c r="F2278" s="12"/>
      <c r="G2278" s="12"/>
      <c r="H2278" s="12"/>
      <c r="I2278" s="12"/>
      <c r="J2278" s="12"/>
      <c r="K2278" s="12"/>
      <c r="L2278" s="12"/>
      <c r="M2278" s="49"/>
      <c r="N2278" s="49"/>
      <c r="O2278" s="12"/>
      <c r="P2278" s="12"/>
      <c r="Q2278" s="12"/>
      <c r="R2278" s="12"/>
      <c r="S2278" s="12"/>
      <c r="T2278" s="12"/>
    </row>
    <row r="2279" spans="1:20" s="1" customFormat="1" x14ac:dyDescent="0.4">
      <c r="A2279" s="12"/>
      <c r="B2279" s="12"/>
      <c r="C2279" s="42"/>
      <c r="D2279" s="12"/>
      <c r="E2279" s="12"/>
      <c r="F2279" s="12"/>
      <c r="G2279" s="12"/>
      <c r="H2279" s="12"/>
      <c r="I2279" s="12"/>
      <c r="J2279" s="12"/>
      <c r="K2279" s="12"/>
      <c r="L2279" s="12"/>
      <c r="M2279" s="49"/>
      <c r="N2279" s="49"/>
      <c r="O2279" s="12"/>
      <c r="P2279" s="12"/>
      <c r="Q2279" s="12"/>
      <c r="R2279" s="12"/>
      <c r="S2279" s="12"/>
      <c r="T2279" s="12"/>
    </row>
    <row r="2280" spans="1:20" s="1" customFormat="1" x14ac:dyDescent="0.4">
      <c r="A2280" s="12"/>
      <c r="B2280" s="12"/>
      <c r="C2280" s="42"/>
      <c r="D2280" s="12"/>
      <c r="E2280" s="12"/>
      <c r="F2280" s="12"/>
      <c r="G2280" s="12"/>
      <c r="H2280" s="12"/>
      <c r="I2280" s="12"/>
      <c r="J2280" s="12"/>
      <c r="K2280" s="12"/>
      <c r="L2280" s="12"/>
      <c r="M2280" s="49"/>
      <c r="N2280" s="49"/>
      <c r="O2280" s="12"/>
      <c r="P2280" s="12"/>
      <c r="Q2280" s="12"/>
      <c r="R2280" s="12"/>
      <c r="S2280" s="12"/>
      <c r="T2280" s="12"/>
    </row>
    <row r="2281" spans="1:20" s="1" customFormat="1" x14ac:dyDescent="0.4">
      <c r="A2281" s="12"/>
      <c r="B2281" s="12"/>
      <c r="C2281" s="42"/>
      <c r="D2281" s="12"/>
      <c r="E2281" s="12"/>
      <c r="F2281" s="12"/>
      <c r="G2281" s="12"/>
      <c r="H2281" s="12"/>
      <c r="I2281" s="12"/>
      <c r="J2281" s="12"/>
      <c r="K2281" s="12"/>
      <c r="L2281" s="12"/>
      <c r="M2281" s="49"/>
      <c r="N2281" s="49"/>
      <c r="O2281" s="12"/>
      <c r="P2281" s="12"/>
      <c r="Q2281" s="12"/>
      <c r="R2281" s="12"/>
      <c r="S2281" s="12"/>
      <c r="T2281" s="12"/>
    </row>
    <row r="2282" spans="1:20" s="1" customFormat="1" x14ac:dyDescent="0.4">
      <c r="A2282" s="12"/>
      <c r="B2282" s="12"/>
      <c r="C2282" s="42"/>
      <c r="D2282" s="12"/>
      <c r="E2282" s="12"/>
      <c r="F2282" s="12"/>
      <c r="G2282" s="12"/>
      <c r="H2282" s="12"/>
      <c r="I2282" s="12"/>
      <c r="J2282" s="12"/>
      <c r="K2282" s="12"/>
      <c r="L2282" s="12"/>
      <c r="M2282" s="49"/>
      <c r="N2282" s="49"/>
      <c r="O2282" s="12"/>
      <c r="P2282" s="12"/>
      <c r="Q2282" s="12"/>
      <c r="R2282" s="12"/>
      <c r="S2282" s="12"/>
      <c r="T2282" s="12"/>
    </row>
    <row r="2283" spans="1:20" s="1" customFormat="1" x14ac:dyDescent="0.4">
      <c r="A2283" s="12"/>
      <c r="B2283" s="12"/>
      <c r="C2283" s="42"/>
      <c r="D2283" s="12"/>
      <c r="E2283" s="12"/>
      <c r="F2283" s="12"/>
      <c r="G2283" s="12"/>
      <c r="H2283" s="12"/>
      <c r="I2283" s="12"/>
      <c r="J2283" s="12"/>
      <c r="K2283" s="12"/>
      <c r="L2283" s="12"/>
      <c r="M2283" s="49"/>
      <c r="N2283" s="49"/>
      <c r="O2283" s="12"/>
      <c r="P2283" s="12"/>
      <c r="Q2283" s="12"/>
      <c r="R2283" s="12"/>
      <c r="S2283" s="12"/>
      <c r="T2283" s="12"/>
    </row>
    <row r="2284" spans="1:20" s="1" customFormat="1" x14ac:dyDescent="0.4">
      <c r="A2284" s="12"/>
      <c r="B2284" s="12"/>
      <c r="C2284" s="42"/>
      <c r="D2284" s="12"/>
      <c r="E2284" s="12"/>
      <c r="F2284" s="12"/>
      <c r="G2284" s="12"/>
      <c r="H2284" s="12"/>
      <c r="I2284" s="12"/>
      <c r="J2284" s="12"/>
      <c r="K2284" s="12"/>
      <c r="L2284" s="12"/>
      <c r="M2284" s="49"/>
      <c r="N2284" s="49"/>
      <c r="O2284" s="12"/>
      <c r="P2284" s="12"/>
      <c r="Q2284" s="12"/>
      <c r="R2284" s="12"/>
      <c r="S2284" s="12"/>
      <c r="T2284" s="12"/>
    </row>
    <row r="2285" spans="1:20" s="1" customFormat="1" x14ac:dyDescent="0.4">
      <c r="A2285" s="12"/>
      <c r="B2285" s="12"/>
      <c r="C2285" s="42"/>
      <c r="D2285" s="12"/>
      <c r="E2285" s="12"/>
      <c r="F2285" s="12"/>
      <c r="G2285" s="12"/>
      <c r="H2285" s="12"/>
      <c r="I2285" s="12"/>
      <c r="J2285" s="12"/>
      <c r="K2285" s="12"/>
      <c r="L2285" s="12"/>
      <c r="M2285" s="49"/>
      <c r="N2285" s="49"/>
      <c r="O2285" s="12"/>
      <c r="P2285" s="12"/>
      <c r="Q2285" s="12"/>
      <c r="R2285" s="12"/>
      <c r="S2285" s="12"/>
      <c r="T2285" s="12"/>
    </row>
    <row r="2286" spans="1:20" s="1" customFormat="1" x14ac:dyDescent="0.4">
      <c r="A2286" s="12"/>
      <c r="B2286" s="12"/>
      <c r="C2286" s="42"/>
      <c r="D2286" s="12"/>
      <c r="E2286" s="12"/>
      <c r="F2286" s="12"/>
      <c r="G2286" s="12"/>
      <c r="H2286" s="12"/>
      <c r="I2286" s="12"/>
      <c r="J2286" s="12"/>
      <c r="K2286" s="12"/>
      <c r="L2286" s="12"/>
      <c r="M2286" s="49"/>
      <c r="N2286" s="49"/>
      <c r="O2286" s="12"/>
      <c r="P2286" s="12"/>
      <c r="Q2286" s="12"/>
      <c r="R2286" s="12"/>
      <c r="S2286" s="12"/>
      <c r="T2286" s="12"/>
    </row>
    <row r="2287" spans="1:20" s="1" customFormat="1" x14ac:dyDescent="0.4">
      <c r="A2287" s="12"/>
      <c r="B2287" s="12"/>
      <c r="C2287" s="42"/>
      <c r="D2287" s="12"/>
      <c r="E2287" s="12"/>
      <c r="F2287" s="12"/>
      <c r="G2287" s="12"/>
      <c r="H2287" s="12"/>
      <c r="I2287" s="12"/>
      <c r="J2287" s="12"/>
      <c r="K2287" s="12"/>
      <c r="L2287" s="12"/>
      <c r="M2287" s="49"/>
      <c r="N2287" s="49"/>
      <c r="O2287" s="12"/>
      <c r="P2287" s="12"/>
      <c r="Q2287" s="12"/>
      <c r="R2287" s="12"/>
      <c r="S2287" s="12"/>
      <c r="T2287" s="12"/>
    </row>
    <row r="2288" spans="1:20" s="1" customFormat="1" x14ac:dyDescent="0.4">
      <c r="A2288" s="12"/>
      <c r="B2288" s="12"/>
      <c r="C2288" s="42"/>
      <c r="D2288" s="12"/>
      <c r="E2288" s="12"/>
      <c r="F2288" s="12"/>
      <c r="G2288" s="12"/>
      <c r="H2288" s="12"/>
      <c r="I2288" s="12"/>
      <c r="J2288" s="12"/>
      <c r="K2288" s="12"/>
      <c r="L2288" s="12"/>
      <c r="M2288" s="49"/>
      <c r="N2288" s="49"/>
      <c r="O2288" s="12"/>
      <c r="P2288" s="12"/>
      <c r="Q2288" s="12"/>
      <c r="R2288" s="12"/>
      <c r="S2288" s="12"/>
      <c r="T2288" s="12"/>
    </row>
    <row r="2289" spans="1:20" s="1" customFormat="1" x14ac:dyDescent="0.4">
      <c r="A2289" s="12"/>
      <c r="B2289" s="12"/>
      <c r="C2289" s="42"/>
      <c r="D2289" s="12"/>
      <c r="E2289" s="12"/>
      <c r="F2289" s="12"/>
      <c r="G2289" s="12"/>
      <c r="H2289" s="12"/>
      <c r="I2289" s="12"/>
      <c r="J2289" s="12"/>
      <c r="K2289" s="12"/>
      <c r="L2289" s="12"/>
      <c r="M2289" s="49"/>
      <c r="N2289" s="49"/>
      <c r="O2289" s="12"/>
      <c r="P2289" s="12"/>
      <c r="Q2289" s="12"/>
      <c r="R2289" s="12"/>
      <c r="S2289" s="12"/>
      <c r="T2289" s="12"/>
    </row>
    <row r="2290" spans="1:20" s="1" customFormat="1" x14ac:dyDescent="0.4">
      <c r="A2290" s="12"/>
      <c r="B2290" s="12"/>
      <c r="C2290" s="42"/>
      <c r="D2290" s="12"/>
      <c r="E2290" s="12"/>
      <c r="F2290" s="12"/>
      <c r="G2290" s="12"/>
      <c r="H2290" s="12"/>
      <c r="I2290" s="12"/>
      <c r="J2290" s="12"/>
      <c r="K2290" s="12"/>
      <c r="L2290" s="12"/>
      <c r="M2290" s="49"/>
      <c r="N2290" s="49"/>
      <c r="O2290" s="12"/>
      <c r="P2290" s="12"/>
      <c r="Q2290" s="12"/>
      <c r="R2290" s="12"/>
      <c r="S2290" s="12"/>
      <c r="T2290" s="12"/>
    </row>
    <row r="2291" spans="1:20" s="1" customFormat="1" x14ac:dyDescent="0.4">
      <c r="A2291" s="12"/>
      <c r="B2291" s="12"/>
      <c r="C2291" s="42"/>
      <c r="D2291" s="12"/>
      <c r="E2291" s="12"/>
      <c r="F2291" s="12"/>
      <c r="G2291" s="12"/>
      <c r="H2291" s="12"/>
      <c r="I2291" s="12"/>
      <c r="J2291" s="12"/>
      <c r="K2291" s="12"/>
      <c r="L2291" s="12"/>
      <c r="M2291" s="49"/>
      <c r="N2291" s="49"/>
      <c r="O2291" s="12"/>
      <c r="P2291" s="12"/>
      <c r="Q2291" s="12"/>
      <c r="R2291" s="12"/>
      <c r="S2291" s="12"/>
      <c r="T2291" s="12"/>
    </row>
    <row r="2292" spans="1:20" s="1" customFormat="1" x14ac:dyDescent="0.4">
      <c r="A2292" s="12"/>
      <c r="B2292" s="12"/>
      <c r="C2292" s="42"/>
      <c r="D2292" s="12"/>
      <c r="E2292" s="12"/>
      <c r="F2292" s="12"/>
      <c r="G2292" s="12"/>
      <c r="H2292" s="12"/>
      <c r="I2292" s="12"/>
      <c r="J2292" s="12"/>
      <c r="K2292" s="12"/>
      <c r="L2292" s="12"/>
      <c r="M2292" s="49"/>
      <c r="N2292" s="49"/>
      <c r="O2292" s="12"/>
      <c r="P2292" s="12"/>
      <c r="Q2292" s="12"/>
      <c r="R2292" s="12"/>
      <c r="S2292" s="12"/>
      <c r="T2292" s="12"/>
    </row>
    <row r="2293" spans="1:20" s="1" customFormat="1" x14ac:dyDescent="0.4">
      <c r="A2293" s="12"/>
      <c r="B2293" s="12"/>
      <c r="C2293" s="42"/>
      <c r="D2293" s="12"/>
      <c r="E2293" s="12"/>
      <c r="F2293" s="12"/>
      <c r="G2293" s="12"/>
      <c r="H2293" s="12"/>
      <c r="I2293" s="12"/>
      <c r="J2293" s="12"/>
      <c r="K2293" s="12"/>
      <c r="L2293" s="12"/>
      <c r="M2293" s="49"/>
      <c r="N2293" s="49"/>
      <c r="O2293" s="12"/>
      <c r="P2293" s="12"/>
      <c r="Q2293" s="12"/>
      <c r="R2293" s="12"/>
      <c r="S2293" s="12"/>
      <c r="T2293" s="12"/>
    </row>
    <row r="2294" spans="1:20" s="1" customFormat="1" x14ac:dyDescent="0.4">
      <c r="A2294" s="12"/>
      <c r="B2294" s="12"/>
      <c r="C2294" s="42"/>
      <c r="D2294" s="12"/>
      <c r="E2294" s="12"/>
      <c r="F2294" s="12"/>
      <c r="G2294" s="12"/>
      <c r="H2294" s="12"/>
      <c r="I2294" s="12"/>
      <c r="J2294" s="12"/>
      <c r="K2294" s="12"/>
      <c r="L2294" s="12"/>
      <c r="M2294" s="49"/>
      <c r="N2294" s="49"/>
      <c r="O2294" s="12"/>
      <c r="P2294" s="12"/>
      <c r="Q2294" s="12"/>
      <c r="R2294" s="12"/>
      <c r="S2294" s="12"/>
      <c r="T2294" s="12"/>
    </row>
    <row r="2295" spans="1:20" s="1" customFormat="1" x14ac:dyDescent="0.4">
      <c r="A2295" s="12"/>
      <c r="B2295" s="12"/>
      <c r="C2295" s="42"/>
      <c r="D2295" s="12"/>
      <c r="E2295" s="12"/>
      <c r="F2295" s="12"/>
      <c r="G2295" s="12"/>
      <c r="H2295" s="12"/>
      <c r="I2295" s="12"/>
      <c r="J2295" s="12"/>
      <c r="K2295" s="12"/>
      <c r="L2295" s="12"/>
      <c r="M2295" s="49"/>
      <c r="N2295" s="49"/>
      <c r="O2295" s="12"/>
      <c r="P2295" s="12"/>
      <c r="Q2295" s="12"/>
      <c r="R2295" s="12"/>
      <c r="S2295" s="12"/>
      <c r="T2295" s="12"/>
    </row>
    <row r="2296" spans="1:20" s="1" customFormat="1" x14ac:dyDescent="0.4">
      <c r="A2296" s="12"/>
      <c r="B2296" s="12"/>
      <c r="C2296" s="42"/>
      <c r="D2296" s="12"/>
      <c r="E2296" s="12"/>
      <c r="F2296" s="12"/>
      <c r="G2296" s="12"/>
      <c r="H2296" s="12"/>
      <c r="I2296" s="12"/>
      <c r="J2296" s="12"/>
      <c r="K2296" s="12"/>
      <c r="L2296" s="12"/>
      <c r="M2296" s="49"/>
      <c r="N2296" s="49"/>
      <c r="O2296" s="12"/>
      <c r="P2296" s="12"/>
      <c r="Q2296" s="12"/>
      <c r="R2296" s="12"/>
      <c r="S2296" s="12"/>
      <c r="T2296" s="12"/>
    </row>
    <row r="2297" spans="1:20" s="1" customFormat="1" x14ac:dyDescent="0.4">
      <c r="A2297" s="12"/>
      <c r="B2297" s="12"/>
      <c r="C2297" s="42"/>
      <c r="D2297" s="12"/>
      <c r="E2297" s="12"/>
      <c r="F2297" s="12"/>
      <c r="G2297" s="12"/>
      <c r="H2297" s="12"/>
      <c r="I2297" s="12"/>
      <c r="J2297" s="12"/>
      <c r="K2297" s="12"/>
      <c r="L2297" s="12"/>
      <c r="M2297" s="49"/>
      <c r="N2297" s="49"/>
      <c r="O2297" s="12"/>
      <c r="P2297" s="12"/>
      <c r="Q2297" s="12"/>
      <c r="R2297" s="12"/>
      <c r="S2297" s="12"/>
      <c r="T2297" s="12"/>
    </row>
    <row r="2298" spans="1:20" s="1" customFormat="1" x14ac:dyDescent="0.4">
      <c r="A2298" s="12"/>
      <c r="B2298" s="12"/>
      <c r="C2298" s="42"/>
      <c r="D2298" s="12"/>
      <c r="E2298" s="12"/>
      <c r="F2298" s="12"/>
      <c r="G2298" s="12"/>
      <c r="H2298" s="12"/>
      <c r="I2298" s="12"/>
      <c r="J2298" s="12"/>
      <c r="K2298" s="12"/>
      <c r="L2298" s="12"/>
      <c r="M2298" s="49"/>
      <c r="N2298" s="49"/>
      <c r="O2298" s="12"/>
      <c r="P2298" s="12"/>
      <c r="Q2298" s="12"/>
      <c r="R2298" s="12"/>
      <c r="S2298" s="12"/>
      <c r="T2298" s="12"/>
    </row>
    <row r="2299" spans="1:20" s="1" customFormat="1" x14ac:dyDescent="0.4">
      <c r="A2299" s="12"/>
      <c r="B2299" s="12"/>
      <c r="C2299" s="42"/>
      <c r="D2299" s="12"/>
      <c r="E2299" s="12"/>
      <c r="F2299" s="12"/>
      <c r="G2299" s="12"/>
      <c r="H2299" s="12"/>
      <c r="I2299" s="12"/>
      <c r="J2299" s="12"/>
      <c r="K2299" s="12"/>
      <c r="L2299" s="12"/>
      <c r="M2299" s="49"/>
      <c r="N2299" s="49"/>
      <c r="O2299" s="12"/>
      <c r="P2299" s="12"/>
      <c r="Q2299" s="12"/>
      <c r="R2299" s="12"/>
      <c r="S2299" s="12"/>
      <c r="T2299" s="12"/>
    </row>
    <row r="2300" spans="1:20" s="1" customFormat="1" x14ac:dyDescent="0.4">
      <c r="A2300" s="12"/>
      <c r="B2300" s="12"/>
      <c r="C2300" s="42"/>
      <c r="D2300" s="12"/>
      <c r="E2300" s="12"/>
      <c r="F2300" s="12"/>
      <c r="G2300" s="12"/>
      <c r="H2300" s="12"/>
      <c r="I2300" s="12"/>
      <c r="J2300" s="12"/>
      <c r="K2300" s="12"/>
      <c r="L2300" s="12"/>
      <c r="M2300" s="49"/>
      <c r="N2300" s="49"/>
      <c r="O2300" s="12"/>
      <c r="P2300" s="12"/>
      <c r="Q2300" s="12"/>
      <c r="R2300" s="12"/>
      <c r="S2300" s="12"/>
      <c r="T2300" s="12"/>
    </row>
    <row r="2301" spans="1:20" s="1" customFormat="1" x14ac:dyDescent="0.4">
      <c r="A2301" s="12"/>
      <c r="B2301" s="12"/>
      <c r="C2301" s="42"/>
      <c r="D2301" s="12"/>
      <c r="E2301" s="12"/>
      <c r="F2301" s="12"/>
      <c r="G2301" s="12"/>
      <c r="H2301" s="12"/>
      <c r="I2301" s="12"/>
      <c r="J2301" s="12"/>
      <c r="K2301" s="12"/>
      <c r="L2301" s="12"/>
      <c r="M2301" s="49"/>
      <c r="N2301" s="49"/>
      <c r="O2301" s="12"/>
      <c r="P2301" s="12"/>
      <c r="Q2301" s="12"/>
      <c r="R2301" s="12"/>
      <c r="S2301" s="12"/>
      <c r="T2301" s="12"/>
    </row>
    <row r="2302" spans="1:20" s="1" customFormat="1" x14ac:dyDescent="0.4">
      <c r="A2302" s="12"/>
      <c r="B2302" s="12"/>
      <c r="C2302" s="42"/>
      <c r="D2302" s="12"/>
      <c r="E2302" s="12"/>
      <c r="F2302" s="12"/>
      <c r="G2302" s="12"/>
      <c r="H2302" s="12"/>
      <c r="I2302" s="12"/>
      <c r="J2302" s="12"/>
      <c r="K2302" s="12"/>
      <c r="L2302" s="12"/>
      <c r="M2302" s="49"/>
      <c r="N2302" s="49"/>
      <c r="O2302" s="12"/>
      <c r="P2302" s="12"/>
      <c r="Q2302" s="12"/>
      <c r="R2302" s="12"/>
      <c r="S2302" s="12"/>
      <c r="T2302" s="12"/>
    </row>
    <row r="2303" spans="1:20" s="1" customFormat="1" x14ac:dyDescent="0.4">
      <c r="A2303" s="12"/>
      <c r="B2303" s="12"/>
      <c r="C2303" s="42"/>
      <c r="D2303" s="12"/>
      <c r="E2303" s="12"/>
      <c r="F2303" s="12"/>
      <c r="G2303" s="12"/>
      <c r="H2303" s="12"/>
      <c r="I2303" s="12"/>
      <c r="J2303" s="12"/>
      <c r="K2303" s="12"/>
      <c r="L2303" s="12"/>
      <c r="M2303" s="49"/>
      <c r="N2303" s="49"/>
      <c r="O2303" s="12"/>
      <c r="P2303" s="12"/>
      <c r="Q2303" s="12"/>
      <c r="R2303" s="12"/>
      <c r="S2303" s="12"/>
      <c r="T2303" s="12"/>
    </row>
    <row r="2304" spans="1:20" s="1" customFormat="1" x14ac:dyDescent="0.4">
      <c r="A2304" s="12"/>
      <c r="B2304" s="12"/>
      <c r="C2304" s="42"/>
      <c r="D2304" s="12"/>
      <c r="E2304" s="12"/>
      <c r="F2304" s="12"/>
      <c r="G2304" s="12"/>
      <c r="H2304" s="12"/>
      <c r="I2304" s="12"/>
      <c r="J2304" s="12"/>
      <c r="K2304" s="12"/>
      <c r="L2304" s="12"/>
      <c r="M2304" s="49"/>
      <c r="N2304" s="49"/>
      <c r="O2304" s="12"/>
      <c r="P2304" s="12"/>
      <c r="Q2304" s="12"/>
      <c r="R2304" s="12"/>
      <c r="S2304" s="12"/>
      <c r="T2304" s="12"/>
    </row>
    <row r="2305" spans="1:20" s="1" customFormat="1" x14ac:dyDescent="0.4">
      <c r="A2305" s="12"/>
      <c r="B2305" s="12"/>
      <c r="C2305" s="42"/>
      <c r="D2305" s="12"/>
      <c r="E2305" s="12"/>
      <c r="F2305" s="12"/>
      <c r="G2305" s="12"/>
      <c r="H2305" s="12"/>
      <c r="I2305" s="12"/>
      <c r="J2305" s="12"/>
      <c r="K2305" s="12"/>
      <c r="L2305" s="12"/>
      <c r="M2305" s="49"/>
      <c r="N2305" s="49"/>
      <c r="O2305" s="12"/>
      <c r="P2305" s="12"/>
      <c r="Q2305" s="12"/>
      <c r="R2305" s="12"/>
      <c r="S2305" s="12"/>
      <c r="T2305" s="12"/>
    </row>
    <row r="2306" spans="1:20" s="1" customFormat="1" x14ac:dyDescent="0.4">
      <c r="A2306" s="12"/>
      <c r="B2306" s="12"/>
      <c r="C2306" s="42"/>
      <c r="D2306" s="12"/>
      <c r="E2306" s="12"/>
      <c r="F2306" s="12"/>
      <c r="G2306" s="12"/>
      <c r="H2306" s="12"/>
      <c r="I2306" s="12"/>
      <c r="J2306" s="12"/>
      <c r="K2306" s="12"/>
      <c r="L2306" s="12"/>
      <c r="M2306" s="49"/>
      <c r="N2306" s="49"/>
      <c r="O2306" s="12"/>
      <c r="P2306" s="12"/>
      <c r="Q2306" s="12"/>
      <c r="R2306" s="12"/>
      <c r="S2306" s="12"/>
      <c r="T2306" s="12"/>
    </row>
    <row r="2307" spans="1:20" s="1" customFormat="1" x14ac:dyDescent="0.4">
      <c r="A2307" s="12"/>
      <c r="B2307" s="12"/>
      <c r="C2307" s="42"/>
      <c r="D2307" s="12"/>
      <c r="E2307" s="12"/>
      <c r="F2307" s="12"/>
      <c r="G2307" s="12"/>
      <c r="H2307" s="12"/>
      <c r="I2307" s="12"/>
      <c r="J2307" s="12"/>
      <c r="K2307" s="12"/>
      <c r="L2307" s="12"/>
      <c r="M2307" s="49"/>
      <c r="N2307" s="49"/>
      <c r="O2307" s="12"/>
      <c r="P2307" s="12"/>
      <c r="Q2307" s="12"/>
      <c r="R2307" s="12"/>
      <c r="S2307" s="12"/>
      <c r="T2307" s="12"/>
    </row>
    <row r="2308" spans="1:20" s="1" customFormat="1" x14ac:dyDescent="0.4">
      <c r="A2308" s="12"/>
      <c r="B2308" s="12"/>
      <c r="C2308" s="42"/>
      <c r="D2308" s="12"/>
      <c r="E2308" s="12"/>
      <c r="F2308" s="12"/>
      <c r="G2308" s="12"/>
      <c r="H2308" s="12"/>
      <c r="I2308" s="12"/>
      <c r="J2308" s="12"/>
      <c r="K2308" s="12"/>
      <c r="L2308" s="12"/>
      <c r="M2308" s="49"/>
      <c r="N2308" s="49"/>
      <c r="O2308" s="12"/>
      <c r="P2308" s="12"/>
      <c r="Q2308" s="12"/>
      <c r="R2308" s="12"/>
      <c r="S2308" s="12"/>
      <c r="T2308" s="12"/>
    </row>
    <row r="2309" spans="1:20" s="1" customFormat="1" x14ac:dyDescent="0.4">
      <c r="A2309" s="12"/>
      <c r="B2309" s="12"/>
      <c r="C2309" s="42"/>
      <c r="D2309" s="12"/>
      <c r="E2309" s="12"/>
      <c r="F2309" s="12"/>
      <c r="G2309" s="12"/>
      <c r="H2309" s="12"/>
      <c r="I2309" s="12"/>
      <c r="J2309" s="12"/>
      <c r="K2309" s="12"/>
      <c r="L2309" s="12"/>
      <c r="M2309" s="49"/>
      <c r="N2309" s="49"/>
      <c r="O2309" s="12"/>
      <c r="P2309" s="12"/>
      <c r="Q2309" s="12"/>
      <c r="R2309" s="12"/>
      <c r="S2309" s="12"/>
      <c r="T2309" s="12"/>
    </row>
    <row r="2310" spans="1:20" s="1" customFormat="1" x14ac:dyDescent="0.4">
      <c r="A2310" s="12"/>
      <c r="B2310" s="12"/>
      <c r="C2310" s="42"/>
      <c r="D2310" s="12"/>
      <c r="E2310" s="12"/>
      <c r="F2310" s="12"/>
      <c r="G2310" s="12"/>
      <c r="H2310" s="12"/>
      <c r="I2310" s="12"/>
      <c r="J2310" s="12"/>
      <c r="K2310" s="12"/>
      <c r="L2310" s="12"/>
      <c r="M2310" s="49"/>
      <c r="N2310" s="49"/>
      <c r="O2310" s="12"/>
      <c r="P2310" s="12"/>
      <c r="Q2310" s="12"/>
      <c r="R2310" s="12"/>
      <c r="S2310" s="12"/>
      <c r="T2310" s="12"/>
    </row>
    <row r="2311" spans="1:20" s="1" customFormat="1" x14ac:dyDescent="0.4">
      <c r="A2311" s="12"/>
      <c r="B2311" s="12"/>
      <c r="C2311" s="42"/>
      <c r="D2311" s="12"/>
      <c r="E2311" s="12"/>
      <c r="F2311" s="12"/>
      <c r="G2311" s="12"/>
      <c r="H2311" s="12"/>
      <c r="I2311" s="12"/>
      <c r="J2311" s="12"/>
      <c r="K2311" s="12"/>
      <c r="L2311" s="12"/>
      <c r="M2311" s="49"/>
      <c r="N2311" s="49"/>
      <c r="O2311" s="12"/>
      <c r="P2311" s="12"/>
      <c r="Q2311" s="12"/>
      <c r="R2311" s="12"/>
      <c r="S2311" s="12"/>
      <c r="T2311" s="12"/>
    </row>
    <row r="2312" spans="1:20" s="1" customFormat="1" x14ac:dyDescent="0.4">
      <c r="A2312" s="12"/>
      <c r="B2312" s="12"/>
      <c r="C2312" s="42"/>
      <c r="D2312" s="12"/>
      <c r="E2312" s="12"/>
      <c r="F2312" s="12"/>
      <c r="G2312" s="12"/>
      <c r="H2312" s="12"/>
      <c r="I2312" s="12"/>
      <c r="J2312" s="12"/>
      <c r="K2312" s="12"/>
      <c r="L2312" s="12"/>
      <c r="M2312" s="49"/>
      <c r="N2312" s="49"/>
      <c r="O2312" s="12"/>
      <c r="P2312" s="12"/>
      <c r="Q2312" s="12"/>
      <c r="R2312" s="12"/>
      <c r="S2312" s="12"/>
      <c r="T2312" s="12"/>
    </row>
    <row r="2313" spans="1:20" s="1" customFormat="1" x14ac:dyDescent="0.4">
      <c r="A2313" s="12"/>
      <c r="B2313" s="12"/>
      <c r="C2313" s="42"/>
      <c r="D2313" s="12"/>
      <c r="E2313" s="12"/>
      <c r="F2313" s="12"/>
      <c r="G2313" s="12"/>
      <c r="H2313" s="12"/>
      <c r="I2313" s="12"/>
      <c r="J2313" s="12"/>
      <c r="K2313" s="12"/>
      <c r="L2313" s="12"/>
      <c r="M2313" s="49"/>
      <c r="N2313" s="49"/>
      <c r="O2313" s="12"/>
      <c r="P2313" s="12"/>
      <c r="Q2313" s="12"/>
      <c r="R2313" s="12"/>
      <c r="S2313" s="12"/>
      <c r="T2313" s="12"/>
    </row>
    <row r="2314" spans="1:20" s="1" customFormat="1" x14ac:dyDescent="0.4">
      <c r="A2314" s="12"/>
      <c r="B2314" s="12"/>
      <c r="C2314" s="42"/>
      <c r="D2314" s="12"/>
      <c r="E2314" s="12"/>
      <c r="F2314" s="12"/>
      <c r="G2314" s="12"/>
      <c r="H2314" s="12"/>
      <c r="I2314" s="12"/>
      <c r="J2314" s="12"/>
      <c r="K2314" s="12"/>
      <c r="L2314" s="12"/>
      <c r="M2314" s="49"/>
      <c r="N2314" s="49"/>
      <c r="O2314" s="12"/>
      <c r="P2314" s="12"/>
      <c r="Q2314" s="12"/>
      <c r="R2314" s="12"/>
      <c r="S2314" s="12"/>
      <c r="T2314" s="12"/>
    </row>
    <row r="2315" spans="1:20" s="1" customFormat="1" x14ac:dyDescent="0.4">
      <c r="A2315" s="12"/>
      <c r="B2315" s="12"/>
      <c r="C2315" s="42"/>
      <c r="D2315" s="12"/>
      <c r="E2315" s="12"/>
      <c r="F2315" s="12"/>
      <c r="G2315" s="12"/>
      <c r="H2315" s="12"/>
      <c r="I2315" s="12"/>
      <c r="J2315" s="12"/>
      <c r="K2315" s="12"/>
      <c r="L2315" s="12"/>
      <c r="M2315" s="49"/>
      <c r="N2315" s="49"/>
      <c r="O2315" s="12"/>
      <c r="P2315" s="12"/>
      <c r="Q2315" s="12"/>
      <c r="R2315" s="12"/>
      <c r="S2315" s="12"/>
      <c r="T2315" s="12"/>
    </row>
    <row r="2316" spans="1:20" s="1" customFormat="1" x14ac:dyDescent="0.4">
      <c r="A2316" s="12"/>
      <c r="B2316" s="12"/>
      <c r="C2316" s="42"/>
      <c r="D2316" s="12"/>
      <c r="E2316" s="12"/>
      <c r="F2316" s="12"/>
      <c r="G2316" s="12"/>
      <c r="H2316" s="12"/>
      <c r="I2316" s="12"/>
      <c r="J2316" s="12"/>
      <c r="K2316" s="12"/>
      <c r="L2316" s="12"/>
      <c r="M2316" s="49"/>
      <c r="N2316" s="49"/>
      <c r="O2316" s="12"/>
      <c r="P2316" s="12"/>
      <c r="Q2316" s="12"/>
      <c r="R2316" s="12"/>
      <c r="S2316" s="12"/>
      <c r="T2316" s="12"/>
    </row>
    <row r="2317" spans="1:20" s="1" customFormat="1" x14ac:dyDescent="0.4">
      <c r="A2317" s="12"/>
      <c r="B2317" s="12"/>
      <c r="C2317" s="42"/>
      <c r="D2317" s="12"/>
      <c r="E2317" s="12"/>
      <c r="F2317" s="12"/>
      <c r="G2317" s="12"/>
      <c r="H2317" s="12"/>
      <c r="I2317" s="12"/>
      <c r="J2317" s="12"/>
      <c r="K2317" s="12"/>
      <c r="L2317" s="12"/>
      <c r="M2317" s="49"/>
      <c r="N2317" s="49"/>
      <c r="O2317" s="12"/>
      <c r="P2317" s="12"/>
      <c r="Q2317" s="12"/>
      <c r="R2317" s="12"/>
      <c r="S2317" s="12"/>
      <c r="T2317" s="12"/>
    </row>
    <row r="2318" spans="1:20" s="1" customFormat="1" x14ac:dyDescent="0.4">
      <c r="A2318" s="12"/>
      <c r="B2318" s="12"/>
      <c r="C2318" s="42"/>
      <c r="D2318" s="12"/>
      <c r="E2318" s="12"/>
      <c r="F2318" s="12"/>
      <c r="G2318" s="12"/>
      <c r="H2318" s="12"/>
      <c r="I2318" s="12"/>
      <c r="J2318" s="12"/>
      <c r="K2318" s="12"/>
      <c r="L2318" s="12"/>
      <c r="M2318" s="49"/>
      <c r="N2318" s="49"/>
      <c r="O2318" s="12"/>
      <c r="P2318" s="12"/>
      <c r="Q2318" s="12"/>
      <c r="R2318" s="12"/>
      <c r="S2318" s="12"/>
      <c r="T2318" s="12"/>
    </row>
    <row r="2319" spans="1:20" s="1" customFormat="1" x14ac:dyDescent="0.4">
      <c r="A2319" s="12"/>
      <c r="B2319" s="12"/>
      <c r="C2319" s="42"/>
      <c r="D2319" s="12"/>
      <c r="E2319" s="12"/>
      <c r="F2319" s="12"/>
      <c r="G2319" s="12"/>
      <c r="H2319" s="12"/>
      <c r="I2319" s="12"/>
      <c r="J2319" s="12"/>
      <c r="K2319" s="12"/>
      <c r="L2319" s="12"/>
      <c r="M2319" s="49"/>
      <c r="N2319" s="49"/>
      <c r="O2319" s="12"/>
      <c r="P2319" s="12"/>
      <c r="Q2319" s="12"/>
      <c r="R2319" s="12"/>
      <c r="S2319" s="12"/>
      <c r="T2319" s="12"/>
    </row>
    <row r="2320" spans="1:20" s="1" customFormat="1" x14ac:dyDescent="0.4">
      <c r="A2320" s="12"/>
      <c r="B2320" s="12"/>
      <c r="C2320" s="42"/>
      <c r="D2320" s="12"/>
      <c r="E2320" s="12"/>
      <c r="F2320" s="12"/>
      <c r="G2320" s="12"/>
      <c r="H2320" s="12"/>
      <c r="I2320" s="12"/>
      <c r="J2320" s="12"/>
      <c r="K2320" s="12"/>
      <c r="L2320" s="12"/>
      <c r="M2320" s="49"/>
      <c r="N2320" s="49"/>
      <c r="O2320" s="12"/>
      <c r="P2320" s="12"/>
      <c r="Q2320" s="12"/>
      <c r="R2320" s="12"/>
      <c r="S2320" s="12"/>
      <c r="T2320" s="12"/>
    </row>
    <row r="2321" spans="1:20" s="1" customFormat="1" x14ac:dyDescent="0.4">
      <c r="A2321" s="12"/>
      <c r="B2321" s="12"/>
      <c r="C2321" s="42"/>
      <c r="D2321" s="12"/>
      <c r="E2321" s="12"/>
      <c r="F2321" s="12"/>
      <c r="G2321" s="12"/>
      <c r="H2321" s="12"/>
      <c r="I2321" s="12"/>
      <c r="J2321" s="12"/>
      <c r="K2321" s="12"/>
      <c r="L2321" s="12"/>
      <c r="M2321" s="49"/>
      <c r="N2321" s="49"/>
      <c r="O2321" s="12"/>
      <c r="P2321" s="12"/>
      <c r="Q2321" s="12"/>
      <c r="R2321" s="12"/>
      <c r="S2321" s="12"/>
      <c r="T2321" s="12"/>
    </row>
    <row r="2322" spans="1:20" s="1" customFormat="1" x14ac:dyDescent="0.4">
      <c r="A2322" s="12"/>
      <c r="B2322" s="12"/>
      <c r="C2322" s="42"/>
      <c r="D2322" s="12"/>
      <c r="E2322" s="12"/>
      <c r="F2322" s="12"/>
      <c r="G2322" s="12"/>
      <c r="H2322" s="12"/>
      <c r="I2322" s="12"/>
      <c r="J2322" s="12"/>
      <c r="K2322" s="12"/>
      <c r="L2322" s="12"/>
      <c r="M2322" s="49"/>
      <c r="N2322" s="49"/>
      <c r="O2322" s="12"/>
      <c r="P2322" s="12"/>
      <c r="Q2322" s="12"/>
      <c r="R2322" s="12"/>
      <c r="S2322" s="12"/>
      <c r="T2322" s="12"/>
    </row>
    <row r="2323" spans="1:20" s="1" customFormat="1" x14ac:dyDescent="0.4">
      <c r="A2323" s="12"/>
      <c r="B2323" s="12"/>
      <c r="C2323" s="42"/>
      <c r="D2323" s="12"/>
      <c r="E2323" s="12"/>
      <c r="F2323" s="12"/>
      <c r="G2323" s="12"/>
      <c r="H2323" s="12"/>
      <c r="I2323" s="12"/>
      <c r="J2323" s="12"/>
      <c r="K2323" s="12"/>
      <c r="L2323" s="12"/>
      <c r="M2323" s="49"/>
      <c r="N2323" s="49"/>
      <c r="O2323" s="12"/>
      <c r="P2323" s="12"/>
      <c r="Q2323" s="12"/>
      <c r="R2323" s="12"/>
      <c r="S2323" s="12"/>
      <c r="T2323" s="12"/>
    </row>
    <row r="2324" spans="1:20" s="1" customFormat="1" x14ac:dyDescent="0.4">
      <c r="A2324" s="12"/>
      <c r="B2324" s="12"/>
      <c r="C2324" s="42"/>
      <c r="D2324" s="12"/>
      <c r="E2324" s="12"/>
      <c r="F2324" s="12"/>
      <c r="G2324" s="12"/>
      <c r="H2324" s="12"/>
      <c r="I2324" s="12"/>
      <c r="J2324" s="12"/>
      <c r="K2324" s="12"/>
      <c r="L2324" s="12"/>
      <c r="M2324" s="49"/>
      <c r="N2324" s="49"/>
      <c r="O2324" s="12"/>
      <c r="P2324" s="12"/>
      <c r="Q2324" s="12"/>
      <c r="R2324" s="12"/>
      <c r="S2324" s="12"/>
      <c r="T2324" s="12"/>
    </row>
    <row r="2325" spans="1:20" s="1" customFormat="1" x14ac:dyDescent="0.4">
      <c r="A2325" s="12"/>
      <c r="B2325" s="12"/>
      <c r="C2325" s="42"/>
      <c r="D2325" s="12"/>
      <c r="E2325" s="12"/>
      <c r="F2325" s="12"/>
      <c r="G2325" s="12"/>
      <c r="H2325" s="12"/>
      <c r="I2325" s="12"/>
      <c r="J2325" s="12"/>
      <c r="K2325" s="12"/>
      <c r="L2325" s="12"/>
      <c r="M2325" s="49"/>
      <c r="N2325" s="49"/>
      <c r="O2325" s="12"/>
      <c r="P2325" s="12"/>
      <c r="Q2325" s="12"/>
      <c r="R2325" s="12"/>
      <c r="S2325" s="12"/>
      <c r="T2325" s="12"/>
    </row>
    <row r="2326" spans="1:20" s="1" customFormat="1" x14ac:dyDescent="0.4">
      <c r="A2326" s="12"/>
      <c r="B2326" s="12"/>
      <c r="C2326" s="42"/>
      <c r="D2326" s="12"/>
      <c r="E2326" s="12"/>
      <c r="F2326" s="12"/>
      <c r="G2326" s="12"/>
      <c r="H2326" s="12"/>
      <c r="I2326" s="12"/>
      <c r="J2326" s="12"/>
      <c r="K2326" s="12"/>
      <c r="L2326" s="12"/>
      <c r="M2326" s="49"/>
      <c r="N2326" s="49"/>
      <c r="O2326" s="12"/>
      <c r="P2326" s="12"/>
      <c r="Q2326" s="12"/>
      <c r="R2326" s="12"/>
      <c r="S2326" s="12"/>
      <c r="T2326" s="12"/>
    </row>
    <row r="2327" spans="1:20" s="1" customFormat="1" x14ac:dyDescent="0.4">
      <c r="A2327" s="12"/>
      <c r="B2327" s="12"/>
      <c r="C2327" s="42"/>
      <c r="D2327" s="12"/>
      <c r="E2327" s="12"/>
      <c r="F2327" s="12"/>
      <c r="G2327" s="12"/>
      <c r="H2327" s="12"/>
      <c r="I2327" s="12"/>
      <c r="J2327" s="12"/>
      <c r="K2327" s="12"/>
      <c r="L2327" s="12"/>
      <c r="M2327" s="49"/>
      <c r="N2327" s="49"/>
      <c r="O2327" s="12"/>
      <c r="P2327" s="12"/>
      <c r="Q2327" s="12"/>
      <c r="R2327" s="12"/>
      <c r="S2327" s="12"/>
      <c r="T2327" s="12"/>
    </row>
    <row r="2328" spans="1:20" s="1" customFormat="1" x14ac:dyDescent="0.4">
      <c r="A2328" s="12"/>
      <c r="B2328" s="12"/>
      <c r="C2328" s="42"/>
      <c r="D2328" s="12"/>
      <c r="E2328" s="12"/>
      <c r="F2328" s="12"/>
      <c r="G2328" s="12"/>
      <c r="H2328" s="12"/>
      <c r="I2328" s="12"/>
      <c r="J2328" s="12"/>
      <c r="K2328" s="12"/>
      <c r="L2328" s="12"/>
      <c r="M2328" s="49"/>
      <c r="N2328" s="49"/>
      <c r="O2328" s="12"/>
      <c r="P2328" s="12"/>
      <c r="Q2328" s="12"/>
      <c r="R2328" s="12"/>
      <c r="S2328" s="12"/>
      <c r="T2328" s="12"/>
    </row>
    <row r="2329" spans="1:20" s="1" customFormat="1" x14ac:dyDescent="0.4">
      <c r="A2329" s="12"/>
      <c r="B2329" s="12"/>
      <c r="C2329" s="42"/>
      <c r="D2329" s="12"/>
      <c r="E2329" s="12"/>
      <c r="F2329" s="12"/>
      <c r="G2329" s="12"/>
      <c r="H2329" s="12"/>
      <c r="I2329" s="12"/>
      <c r="J2329" s="12"/>
      <c r="K2329" s="12"/>
      <c r="L2329" s="12"/>
      <c r="M2329" s="49"/>
      <c r="N2329" s="49"/>
      <c r="O2329" s="12"/>
      <c r="P2329" s="12"/>
      <c r="Q2329" s="12"/>
      <c r="R2329" s="12"/>
      <c r="S2329" s="12"/>
      <c r="T2329" s="12"/>
    </row>
    <row r="2330" spans="1:20" s="1" customFormat="1" x14ac:dyDescent="0.4">
      <c r="A2330" s="12"/>
      <c r="B2330" s="12"/>
      <c r="C2330" s="42"/>
      <c r="D2330" s="12"/>
      <c r="E2330" s="12"/>
      <c r="F2330" s="12"/>
      <c r="G2330" s="12"/>
      <c r="H2330" s="12"/>
      <c r="I2330" s="12"/>
      <c r="J2330" s="12"/>
      <c r="K2330" s="12"/>
      <c r="L2330" s="12"/>
      <c r="M2330" s="49"/>
      <c r="N2330" s="49"/>
      <c r="O2330" s="12"/>
      <c r="P2330" s="12"/>
      <c r="Q2330" s="12"/>
      <c r="R2330" s="12"/>
      <c r="S2330" s="12"/>
      <c r="T2330" s="12"/>
    </row>
    <row r="2331" spans="1:20" s="1" customFormat="1" x14ac:dyDescent="0.4">
      <c r="A2331" s="12"/>
      <c r="B2331" s="12"/>
      <c r="C2331" s="42"/>
      <c r="D2331" s="12"/>
      <c r="E2331" s="12"/>
      <c r="F2331" s="12"/>
      <c r="G2331" s="12"/>
      <c r="H2331" s="12"/>
      <c r="I2331" s="12"/>
      <c r="J2331" s="12"/>
      <c r="K2331" s="12"/>
      <c r="L2331" s="12"/>
      <c r="M2331" s="49"/>
      <c r="N2331" s="49"/>
      <c r="O2331" s="12"/>
      <c r="P2331" s="12"/>
      <c r="Q2331" s="12"/>
      <c r="R2331" s="12"/>
      <c r="S2331" s="12"/>
      <c r="T2331" s="12"/>
    </row>
    <row r="2332" spans="1:20" s="1" customFormat="1" x14ac:dyDescent="0.4">
      <c r="A2332" s="12"/>
      <c r="B2332" s="12"/>
      <c r="C2332" s="42"/>
      <c r="D2332" s="12"/>
      <c r="E2332" s="12"/>
      <c r="F2332" s="12"/>
      <c r="G2332" s="12"/>
      <c r="H2332" s="12"/>
      <c r="I2332" s="12"/>
      <c r="J2332" s="12"/>
      <c r="K2332" s="12"/>
      <c r="L2332" s="12"/>
      <c r="M2332" s="49"/>
      <c r="N2332" s="49"/>
      <c r="O2332" s="12"/>
      <c r="P2332" s="12"/>
      <c r="Q2332" s="12"/>
      <c r="R2332" s="12"/>
      <c r="S2332" s="12"/>
      <c r="T2332" s="12"/>
    </row>
    <row r="2333" spans="1:20" s="1" customFormat="1" x14ac:dyDescent="0.4">
      <c r="A2333" s="12"/>
      <c r="B2333" s="12"/>
      <c r="C2333" s="42"/>
      <c r="D2333" s="12"/>
      <c r="E2333" s="12"/>
      <c r="F2333" s="12"/>
      <c r="G2333" s="12"/>
      <c r="H2333" s="12"/>
      <c r="I2333" s="12"/>
      <c r="J2333" s="12"/>
      <c r="K2333" s="12"/>
      <c r="L2333" s="12"/>
      <c r="M2333" s="49"/>
      <c r="N2333" s="49"/>
      <c r="O2333" s="12"/>
      <c r="P2333" s="12"/>
      <c r="Q2333" s="12"/>
      <c r="R2333" s="12"/>
      <c r="S2333" s="12"/>
      <c r="T2333" s="12"/>
    </row>
    <row r="2334" spans="1:20" s="1" customFormat="1" x14ac:dyDescent="0.4">
      <c r="A2334" s="12"/>
      <c r="B2334" s="12"/>
      <c r="C2334" s="42"/>
      <c r="D2334" s="12"/>
      <c r="E2334" s="12"/>
      <c r="F2334" s="12"/>
      <c r="G2334" s="12"/>
      <c r="H2334" s="12"/>
      <c r="I2334" s="12"/>
      <c r="J2334" s="12"/>
      <c r="K2334" s="12"/>
      <c r="L2334" s="12"/>
      <c r="M2334" s="49"/>
      <c r="N2334" s="49"/>
      <c r="O2334" s="12"/>
      <c r="P2334" s="12"/>
      <c r="Q2334" s="12"/>
      <c r="R2334" s="12"/>
      <c r="S2334" s="12"/>
      <c r="T2334" s="12"/>
    </row>
    <row r="2335" spans="1:20" s="1" customFormat="1" x14ac:dyDescent="0.4">
      <c r="A2335" s="12"/>
      <c r="B2335" s="12"/>
      <c r="C2335" s="42"/>
      <c r="D2335" s="12"/>
      <c r="E2335" s="12"/>
      <c r="F2335" s="12"/>
      <c r="G2335" s="12"/>
      <c r="H2335" s="12"/>
      <c r="I2335" s="12"/>
      <c r="J2335" s="12"/>
      <c r="K2335" s="12"/>
      <c r="L2335" s="12"/>
      <c r="M2335" s="49"/>
      <c r="N2335" s="49"/>
      <c r="O2335" s="12"/>
      <c r="P2335" s="12"/>
      <c r="Q2335" s="12"/>
      <c r="R2335" s="12"/>
      <c r="S2335" s="12"/>
      <c r="T2335" s="12"/>
    </row>
    <row r="2336" spans="1:20" s="1" customFormat="1" x14ac:dyDescent="0.4">
      <c r="A2336" s="12"/>
      <c r="B2336" s="12"/>
      <c r="C2336" s="42"/>
      <c r="D2336" s="12"/>
      <c r="E2336" s="12"/>
      <c r="F2336" s="12"/>
      <c r="G2336" s="12"/>
      <c r="H2336" s="12"/>
      <c r="I2336" s="12"/>
      <c r="J2336" s="12"/>
      <c r="K2336" s="12"/>
      <c r="L2336" s="12"/>
      <c r="M2336" s="49"/>
      <c r="N2336" s="49"/>
      <c r="O2336" s="12"/>
      <c r="P2336" s="12"/>
      <c r="Q2336" s="12"/>
      <c r="R2336" s="12"/>
      <c r="S2336" s="12"/>
      <c r="T2336" s="12"/>
    </row>
    <row r="2337" spans="1:20" s="1" customFormat="1" x14ac:dyDescent="0.4">
      <c r="A2337" s="12"/>
      <c r="B2337" s="12"/>
      <c r="C2337" s="42"/>
      <c r="D2337" s="12"/>
      <c r="E2337" s="12"/>
      <c r="F2337" s="12"/>
      <c r="G2337" s="12"/>
      <c r="H2337" s="12"/>
      <c r="I2337" s="12"/>
      <c r="J2337" s="12"/>
      <c r="K2337" s="12"/>
      <c r="L2337" s="12"/>
      <c r="M2337" s="49"/>
      <c r="N2337" s="49"/>
      <c r="O2337" s="12"/>
      <c r="P2337" s="12"/>
      <c r="Q2337" s="12"/>
      <c r="R2337" s="12"/>
      <c r="S2337" s="12"/>
      <c r="T2337" s="12"/>
    </row>
    <row r="2338" spans="1:20" s="1" customFormat="1" x14ac:dyDescent="0.4">
      <c r="A2338" s="12"/>
      <c r="B2338" s="12"/>
      <c r="C2338" s="42"/>
      <c r="D2338" s="12"/>
      <c r="E2338" s="12"/>
      <c r="F2338" s="12"/>
      <c r="G2338" s="12"/>
      <c r="H2338" s="12"/>
      <c r="I2338" s="12"/>
      <c r="J2338" s="12"/>
      <c r="K2338" s="12"/>
      <c r="L2338" s="12"/>
      <c r="M2338" s="49"/>
      <c r="N2338" s="49"/>
      <c r="O2338" s="12"/>
      <c r="P2338" s="12"/>
      <c r="Q2338" s="12"/>
      <c r="R2338" s="12"/>
      <c r="S2338" s="12"/>
      <c r="T2338" s="12"/>
    </row>
    <row r="2339" spans="1:20" s="1" customFormat="1" x14ac:dyDescent="0.4">
      <c r="A2339" s="12"/>
      <c r="B2339" s="12"/>
      <c r="C2339" s="42"/>
      <c r="D2339" s="12"/>
      <c r="E2339" s="12"/>
      <c r="F2339" s="12"/>
      <c r="G2339" s="12"/>
      <c r="H2339" s="12"/>
      <c r="I2339" s="12"/>
      <c r="J2339" s="12"/>
      <c r="K2339" s="12"/>
      <c r="L2339" s="12"/>
      <c r="M2339" s="49"/>
      <c r="N2339" s="49"/>
      <c r="O2339" s="12"/>
      <c r="P2339" s="12"/>
      <c r="Q2339" s="12"/>
      <c r="R2339" s="12"/>
      <c r="S2339" s="12"/>
      <c r="T2339" s="12"/>
    </row>
    <row r="2340" spans="1:20" s="1" customFormat="1" x14ac:dyDescent="0.4">
      <c r="A2340" s="12"/>
      <c r="B2340" s="12"/>
      <c r="C2340" s="42"/>
      <c r="D2340" s="12"/>
      <c r="E2340" s="12"/>
      <c r="F2340" s="12"/>
      <c r="G2340" s="12"/>
      <c r="H2340" s="12"/>
      <c r="I2340" s="12"/>
      <c r="J2340" s="12"/>
      <c r="K2340" s="12"/>
      <c r="L2340" s="12"/>
      <c r="M2340" s="49"/>
      <c r="N2340" s="49"/>
      <c r="O2340" s="12"/>
      <c r="P2340" s="12"/>
      <c r="Q2340" s="12"/>
      <c r="R2340" s="12"/>
      <c r="S2340" s="12"/>
      <c r="T2340" s="12"/>
    </row>
    <row r="2341" spans="1:20" s="1" customFormat="1" x14ac:dyDescent="0.4">
      <c r="A2341" s="12"/>
      <c r="B2341" s="12"/>
      <c r="C2341" s="42"/>
      <c r="D2341" s="12"/>
      <c r="E2341" s="12"/>
      <c r="F2341" s="12"/>
      <c r="G2341" s="12"/>
      <c r="H2341" s="12"/>
      <c r="I2341" s="12"/>
      <c r="J2341" s="12"/>
      <c r="K2341" s="12"/>
      <c r="L2341" s="12"/>
      <c r="M2341" s="49"/>
      <c r="N2341" s="49"/>
      <c r="O2341" s="12"/>
      <c r="P2341" s="12"/>
      <c r="Q2341" s="12"/>
      <c r="R2341" s="12"/>
      <c r="S2341" s="12"/>
      <c r="T2341" s="12"/>
    </row>
    <row r="2342" spans="1:20" s="1" customFormat="1" x14ac:dyDescent="0.4">
      <c r="A2342" s="12"/>
      <c r="B2342" s="12"/>
      <c r="C2342" s="42"/>
      <c r="D2342" s="12"/>
      <c r="E2342" s="12"/>
      <c r="F2342" s="12"/>
      <c r="G2342" s="12"/>
      <c r="H2342" s="12"/>
      <c r="I2342" s="12"/>
      <c r="J2342" s="12"/>
      <c r="K2342" s="12"/>
      <c r="L2342" s="12"/>
      <c r="M2342" s="49"/>
      <c r="N2342" s="49"/>
      <c r="O2342" s="12"/>
      <c r="P2342" s="12"/>
      <c r="Q2342" s="12"/>
      <c r="R2342" s="12"/>
      <c r="S2342" s="12"/>
      <c r="T2342" s="12"/>
    </row>
    <row r="2343" spans="1:20" s="1" customFormat="1" x14ac:dyDescent="0.4">
      <c r="A2343" s="12"/>
      <c r="B2343" s="12"/>
      <c r="C2343" s="42"/>
      <c r="D2343" s="12"/>
      <c r="E2343" s="12"/>
      <c r="F2343" s="12"/>
      <c r="G2343" s="12"/>
      <c r="H2343" s="12"/>
      <c r="I2343" s="12"/>
      <c r="J2343" s="12"/>
      <c r="K2343" s="12"/>
      <c r="L2343" s="12"/>
      <c r="M2343" s="49"/>
      <c r="N2343" s="49"/>
      <c r="O2343" s="12"/>
      <c r="P2343" s="12"/>
      <c r="Q2343" s="12"/>
      <c r="R2343" s="12"/>
      <c r="S2343" s="12"/>
      <c r="T2343" s="12"/>
    </row>
    <row r="2344" spans="1:20" s="1" customFormat="1" x14ac:dyDescent="0.4">
      <c r="A2344" s="12"/>
      <c r="B2344" s="12"/>
      <c r="C2344" s="42"/>
      <c r="D2344" s="12"/>
      <c r="E2344" s="12"/>
      <c r="F2344" s="12"/>
      <c r="G2344" s="12"/>
      <c r="H2344" s="12"/>
      <c r="I2344" s="12"/>
      <c r="J2344" s="12"/>
      <c r="K2344" s="12"/>
      <c r="L2344" s="12"/>
      <c r="M2344" s="49"/>
      <c r="N2344" s="49"/>
      <c r="O2344" s="12"/>
      <c r="P2344" s="12"/>
      <c r="Q2344" s="12"/>
      <c r="R2344" s="12"/>
      <c r="S2344" s="12"/>
      <c r="T2344" s="12"/>
    </row>
    <row r="2345" spans="1:20" s="1" customFormat="1" x14ac:dyDescent="0.4">
      <c r="A2345" s="12"/>
      <c r="B2345" s="12"/>
      <c r="C2345" s="42"/>
      <c r="D2345" s="12"/>
      <c r="E2345" s="12"/>
      <c r="F2345" s="12"/>
      <c r="G2345" s="12"/>
      <c r="H2345" s="12"/>
      <c r="I2345" s="12"/>
      <c r="J2345" s="12"/>
      <c r="K2345" s="12"/>
      <c r="L2345" s="12"/>
      <c r="M2345" s="49"/>
      <c r="N2345" s="49"/>
      <c r="O2345" s="12"/>
      <c r="P2345" s="12"/>
      <c r="Q2345" s="12"/>
      <c r="R2345" s="12"/>
      <c r="S2345" s="12"/>
      <c r="T2345" s="12"/>
    </row>
    <row r="2346" spans="1:20" s="1" customFormat="1" x14ac:dyDescent="0.4">
      <c r="A2346" s="12"/>
      <c r="B2346" s="12"/>
      <c r="C2346" s="42"/>
      <c r="D2346" s="12"/>
      <c r="E2346" s="12"/>
      <c r="F2346" s="12"/>
      <c r="G2346" s="12"/>
      <c r="H2346" s="12"/>
      <c r="I2346" s="12"/>
      <c r="J2346" s="12"/>
      <c r="K2346" s="12"/>
      <c r="L2346" s="12"/>
      <c r="M2346" s="49"/>
      <c r="N2346" s="49"/>
      <c r="O2346" s="12"/>
      <c r="P2346" s="12"/>
      <c r="Q2346" s="12"/>
      <c r="R2346" s="12"/>
      <c r="S2346" s="12"/>
      <c r="T2346" s="12"/>
    </row>
    <row r="2347" spans="1:20" s="1" customFormat="1" x14ac:dyDescent="0.4">
      <c r="A2347" s="12"/>
      <c r="B2347" s="12"/>
      <c r="C2347" s="42"/>
      <c r="D2347" s="12"/>
      <c r="E2347" s="12"/>
      <c r="F2347" s="12"/>
      <c r="G2347" s="12"/>
      <c r="H2347" s="12"/>
      <c r="I2347" s="12"/>
      <c r="J2347" s="12"/>
      <c r="K2347" s="12"/>
      <c r="L2347" s="12"/>
      <c r="M2347" s="49"/>
      <c r="N2347" s="49"/>
      <c r="O2347" s="12"/>
      <c r="P2347" s="12"/>
      <c r="Q2347" s="12"/>
      <c r="R2347" s="12"/>
      <c r="S2347" s="12"/>
      <c r="T2347" s="12"/>
    </row>
    <row r="2348" spans="1:20" s="1" customFormat="1" x14ac:dyDescent="0.4">
      <c r="A2348" s="12"/>
      <c r="B2348" s="12"/>
      <c r="C2348" s="42"/>
      <c r="D2348" s="12"/>
      <c r="E2348" s="12"/>
      <c r="F2348" s="12"/>
      <c r="G2348" s="12"/>
      <c r="H2348" s="12"/>
      <c r="I2348" s="12"/>
      <c r="J2348" s="12"/>
      <c r="K2348" s="12"/>
      <c r="L2348" s="12"/>
      <c r="M2348" s="49"/>
      <c r="N2348" s="49"/>
      <c r="O2348" s="12"/>
      <c r="P2348" s="12"/>
      <c r="Q2348" s="12"/>
      <c r="R2348" s="12"/>
      <c r="S2348" s="12"/>
      <c r="T2348" s="12"/>
    </row>
    <row r="2349" spans="1:20" s="1" customFormat="1" x14ac:dyDescent="0.4">
      <c r="A2349" s="12"/>
      <c r="B2349" s="12"/>
      <c r="C2349" s="42"/>
      <c r="D2349" s="12"/>
      <c r="E2349" s="12"/>
      <c r="F2349" s="12"/>
      <c r="G2349" s="12"/>
      <c r="H2349" s="12"/>
      <c r="I2349" s="12"/>
      <c r="J2349" s="12"/>
      <c r="K2349" s="12"/>
      <c r="L2349" s="12"/>
      <c r="M2349" s="49"/>
      <c r="N2349" s="49"/>
      <c r="O2349" s="12"/>
      <c r="P2349" s="12"/>
      <c r="Q2349" s="12"/>
      <c r="R2349" s="12"/>
      <c r="S2349" s="12"/>
      <c r="T2349" s="12"/>
    </row>
    <row r="2350" spans="1:20" s="1" customFormat="1" x14ac:dyDescent="0.4">
      <c r="A2350" s="12"/>
      <c r="B2350" s="12"/>
      <c r="C2350" s="42"/>
      <c r="D2350" s="12"/>
      <c r="E2350" s="12"/>
      <c r="F2350" s="12"/>
      <c r="G2350" s="12"/>
      <c r="H2350" s="12"/>
      <c r="I2350" s="12"/>
      <c r="J2350" s="12"/>
      <c r="K2350" s="12"/>
      <c r="L2350" s="12"/>
      <c r="M2350" s="49"/>
      <c r="N2350" s="49"/>
      <c r="O2350" s="12"/>
      <c r="P2350" s="12"/>
      <c r="Q2350" s="12"/>
      <c r="R2350" s="12"/>
      <c r="S2350" s="12"/>
      <c r="T2350" s="12"/>
    </row>
    <row r="2351" spans="1:20" s="1" customFormat="1" x14ac:dyDescent="0.4">
      <c r="A2351" s="12"/>
      <c r="B2351" s="12"/>
      <c r="C2351" s="42"/>
      <c r="D2351" s="12"/>
      <c r="E2351" s="12"/>
      <c r="F2351" s="12"/>
      <c r="G2351" s="12"/>
      <c r="H2351" s="12"/>
      <c r="I2351" s="12"/>
      <c r="J2351" s="12"/>
      <c r="K2351" s="12"/>
      <c r="L2351" s="12"/>
      <c r="M2351" s="49"/>
      <c r="N2351" s="49"/>
      <c r="O2351" s="12"/>
      <c r="P2351" s="12"/>
      <c r="Q2351" s="12"/>
      <c r="R2351" s="12"/>
      <c r="S2351" s="12"/>
      <c r="T2351" s="12"/>
    </row>
    <row r="2352" spans="1:20" s="1" customFormat="1" x14ac:dyDescent="0.4">
      <c r="A2352" s="12"/>
      <c r="B2352" s="12"/>
      <c r="C2352" s="42"/>
      <c r="D2352" s="12"/>
      <c r="E2352" s="12"/>
      <c r="F2352" s="12"/>
      <c r="G2352" s="12"/>
      <c r="H2352" s="12"/>
      <c r="I2352" s="12"/>
      <c r="J2352" s="12"/>
      <c r="K2352" s="12"/>
      <c r="L2352" s="12"/>
      <c r="M2352" s="49"/>
      <c r="N2352" s="49"/>
      <c r="O2352" s="12"/>
      <c r="P2352" s="12"/>
      <c r="Q2352" s="12"/>
      <c r="R2352" s="12"/>
      <c r="S2352" s="12"/>
      <c r="T2352" s="12"/>
    </row>
    <row r="2353" spans="1:20" s="1" customFormat="1" x14ac:dyDescent="0.4">
      <c r="A2353" s="12"/>
      <c r="B2353" s="12"/>
      <c r="C2353" s="42"/>
      <c r="D2353" s="12"/>
      <c r="E2353" s="12"/>
      <c r="F2353" s="12"/>
      <c r="G2353" s="12"/>
      <c r="H2353" s="12"/>
      <c r="I2353" s="12"/>
      <c r="J2353" s="12"/>
      <c r="K2353" s="12"/>
      <c r="L2353" s="12"/>
      <c r="M2353" s="49"/>
      <c r="N2353" s="49"/>
      <c r="O2353" s="12"/>
      <c r="P2353" s="12"/>
      <c r="Q2353" s="12"/>
      <c r="R2353" s="12"/>
      <c r="S2353" s="12"/>
      <c r="T2353" s="12"/>
    </row>
    <row r="2354" spans="1:20" s="1" customFormat="1" x14ac:dyDescent="0.4">
      <c r="A2354" s="12"/>
      <c r="B2354" s="12"/>
      <c r="C2354" s="42"/>
      <c r="D2354" s="12"/>
      <c r="E2354" s="12"/>
      <c r="F2354" s="12"/>
      <c r="G2354" s="12"/>
      <c r="H2354" s="12"/>
      <c r="I2354" s="12"/>
      <c r="J2354" s="12"/>
      <c r="K2354" s="12"/>
      <c r="L2354" s="12"/>
      <c r="M2354" s="49"/>
      <c r="N2354" s="49"/>
      <c r="O2354" s="12"/>
      <c r="P2354" s="12"/>
      <c r="Q2354" s="12"/>
      <c r="R2354" s="12"/>
      <c r="S2354" s="12"/>
      <c r="T2354" s="12"/>
    </row>
    <row r="2355" spans="1:20" s="1" customFormat="1" x14ac:dyDescent="0.4">
      <c r="A2355" s="12"/>
      <c r="B2355" s="12"/>
      <c r="C2355" s="42"/>
      <c r="D2355" s="12"/>
      <c r="E2355" s="12"/>
      <c r="F2355" s="12"/>
      <c r="G2355" s="12"/>
      <c r="H2355" s="12"/>
      <c r="I2355" s="12"/>
      <c r="J2355" s="12"/>
      <c r="K2355" s="12"/>
      <c r="L2355" s="12"/>
      <c r="M2355" s="49"/>
      <c r="N2355" s="49"/>
      <c r="O2355" s="12"/>
      <c r="P2355" s="12"/>
      <c r="Q2355" s="12"/>
      <c r="R2355" s="12"/>
      <c r="S2355" s="12"/>
      <c r="T2355" s="12"/>
    </row>
    <row r="2356" spans="1:20" s="1" customFormat="1" x14ac:dyDescent="0.4">
      <c r="A2356" s="12"/>
      <c r="B2356" s="12"/>
      <c r="C2356" s="42"/>
      <c r="D2356" s="12"/>
      <c r="E2356" s="12"/>
      <c r="F2356" s="12"/>
      <c r="G2356" s="12"/>
      <c r="H2356" s="12"/>
      <c r="I2356" s="12"/>
      <c r="J2356" s="12"/>
      <c r="K2356" s="12"/>
      <c r="L2356" s="12"/>
      <c r="M2356" s="49"/>
      <c r="N2356" s="49"/>
      <c r="O2356" s="12"/>
      <c r="P2356" s="12"/>
      <c r="Q2356" s="12"/>
      <c r="R2356" s="12"/>
      <c r="S2356" s="12"/>
      <c r="T2356" s="12"/>
    </row>
    <row r="2357" spans="1:20" s="1" customFormat="1" x14ac:dyDescent="0.4">
      <c r="A2357" s="12"/>
      <c r="B2357" s="12"/>
      <c r="C2357" s="42"/>
      <c r="D2357" s="12"/>
      <c r="E2357" s="12"/>
      <c r="F2357" s="12"/>
      <c r="G2357" s="12"/>
      <c r="H2357" s="12"/>
      <c r="I2357" s="12"/>
      <c r="J2357" s="12"/>
      <c r="K2357" s="12"/>
      <c r="L2357" s="12"/>
      <c r="M2357" s="49"/>
      <c r="N2357" s="49"/>
      <c r="O2357" s="12"/>
      <c r="P2357" s="12"/>
      <c r="Q2357" s="12"/>
      <c r="R2357" s="12"/>
      <c r="S2357" s="12"/>
      <c r="T2357" s="12"/>
    </row>
    <row r="2358" spans="1:20" s="1" customFormat="1" x14ac:dyDescent="0.4">
      <c r="A2358" s="12"/>
      <c r="B2358" s="12"/>
      <c r="C2358" s="42"/>
      <c r="D2358" s="12"/>
      <c r="E2358" s="12"/>
      <c r="F2358" s="12"/>
      <c r="G2358" s="12"/>
      <c r="H2358" s="12"/>
      <c r="I2358" s="12"/>
      <c r="J2358" s="12"/>
      <c r="K2358" s="12"/>
      <c r="L2358" s="12"/>
      <c r="M2358" s="49"/>
      <c r="N2358" s="49"/>
      <c r="O2358" s="12"/>
      <c r="P2358" s="12"/>
      <c r="Q2358" s="12"/>
      <c r="R2358" s="12"/>
      <c r="S2358" s="12"/>
      <c r="T2358" s="12"/>
    </row>
    <row r="2359" spans="1:20" s="1" customFormat="1" x14ac:dyDescent="0.4">
      <c r="A2359" s="12"/>
      <c r="B2359" s="12"/>
      <c r="C2359" s="42"/>
      <c r="D2359" s="12"/>
      <c r="E2359" s="12"/>
      <c r="F2359" s="12"/>
      <c r="G2359" s="12"/>
      <c r="H2359" s="12"/>
      <c r="I2359" s="12"/>
      <c r="J2359" s="12"/>
      <c r="K2359" s="12"/>
      <c r="L2359" s="12"/>
      <c r="M2359" s="49"/>
      <c r="N2359" s="49"/>
      <c r="O2359" s="12"/>
      <c r="P2359" s="12"/>
      <c r="Q2359" s="12"/>
      <c r="R2359" s="12"/>
      <c r="S2359" s="12"/>
      <c r="T2359" s="12"/>
    </row>
    <row r="2360" spans="1:20" s="1" customFormat="1" x14ac:dyDescent="0.4">
      <c r="A2360" s="12"/>
      <c r="B2360" s="12"/>
      <c r="C2360" s="42"/>
      <c r="D2360" s="12"/>
      <c r="E2360" s="12"/>
      <c r="F2360" s="12"/>
      <c r="G2360" s="12"/>
      <c r="H2360" s="12"/>
      <c r="I2360" s="12"/>
      <c r="J2360" s="12"/>
      <c r="K2360" s="12"/>
      <c r="L2360" s="12"/>
      <c r="M2360" s="49"/>
      <c r="N2360" s="49"/>
      <c r="O2360" s="12"/>
      <c r="P2360" s="12"/>
      <c r="Q2360" s="12"/>
      <c r="R2360" s="12"/>
      <c r="S2360" s="12"/>
      <c r="T2360" s="12"/>
    </row>
    <row r="2361" spans="1:20" s="1" customFormat="1" x14ac:dyDescent="0.4">
      <c r="A2361" s="12"/>
      <c r="B2361" s="12"/>
      <c r="C2361" s="42"/>
      <c r="D2361" s="12"/>
      <c r="E2361" s="12"/>
      <c r="F2361" s="12"/>
      <c r="G2361" s="12"/>
      <c r="H2361" s="12"/>
      <c r="I2361" s="12"/>
      <c r="J2361" s="12"/>
      <c r="K2361" s="12"/>
      <c r="L2361" s="12"/>
      <c r="M2361" s="49"/>
      <c r="N2361" s="49"/>
      <c r="O2361" s="12"/>
      <c r="P2361" s="12"/>
      <c r="Q2361" s="12"/>
      <c r="R2361" s="12"/>
      <c r="S2361" s="12"/>
      <c r="T2361" s="12"/>
    </row>
    <row r="2362" spans="1:20" s="1" customFormat="1" x14ac:dyDescent="0.4">
      <c r="A2362" s="12"/>
      <c r="B2362" s="12"/>
      <c r="C2362" s="42"/>
      <c r="D2362" s="12"/>
      <c r="E2362" s="12"/>
      <c r="F2362" s="12"/>
      <c r="G2362" s="12"/>
      <c r="H2362" s="12"/>
      <c r="I2362" s="12"/>
      <c r="J2362" s="12"/>
      <c r="K2362" s="12"/>
      <c r="L2362" s="12"/>
      <c r="M2362" s="49"/>
      <c r="N2362" s="49"/>
      <c r="O2362" s="12"/>
      <c r="P2362" s="12"/>
      <c r="Q2362" s="12"/>
      <c r="R2362" s="12"/>
      <c r="S2362" s="12"/>
      <c r="T2362" s="12"/>
    </row>
    <row r="2363" spans="1:20" s="1" customFormat="1" x14ac:dyDescent="0.4">
      <c r="A2363" s="12"/>
      <c r="B2363" s="12"/>
      <c r="C2363" s="42"/>
      <c r="D2363" s="12"/>
      <c r="E2363" s="12"/>
      <c r="F2363" s="12"/>
      <c r="G2363" s="12"/>
      <c r="H2363" s="12"/>
      <c r="I2363" s="12"/>
      <c r="J2363" s="12"/>
      <c r="K2363" s="12"/>
      <c r="L2363" s="12"/>
      <c r="M2363" s="49"/>
      <c r="N2363" s="49"/>
      <c r="O2363" s="12"/>
      <c r="P2363" s="12"/>
      <c r="Q2363" s="12"/>
      <c r="R2363" s="12"/>
      <c r="S2363" s="12"/>
      <c r="T2363" s="12"/>
    </row>
    <row r="2364" spans="1:20" s="1" customFormat="1" x14ac:dyDescent="0.4">
      <c r="A2364" s="12"/>
      <c r="B2364" s="12"/>
      <c r="C2364" s="42"/>
      <c r="D2364" s="12"/>
      <c r="E2364" s="12"/>
      <c r="F2364" s="12"/>
      <c r="G2364" s="12"/>
      <c r="H2364" s="12"/>
      <c r="I2364" s="12"/>
      <c r="J2364" s="12"/>
      <c r="K2364" s="12"/>
      <c r="L2364" s="12"/>
      <c r="M2364" s="49"/>
      <c r="N2364" s="49"/>
      <c r="O2364" s="12"/>
      <c r="P2364" s="12"/>
      <c r="Q2364" s="12"/>
      <c r="R2364" s="12"/>
      <c r="S2364" s="12"/>
      <c r="T2364" s="12"/>
    </row>
    <row r="2365" spans="1:20" s="1" customFormat="1" x14ac:dyDescent="0.4">
      <c r="A2365" s="12"/>
      <c r="B2365" s="12"/>
      <c r="C2365" s="42"/>
      <c r="D2365" s="12"/>
      <c r="E2365" s="12"/>
      <c r="F2365" s="12"/>
      <c r="G2365" s="12"/>
      <c r="H2365" s="12"/>
      <c r="I2365" s="12"/>
      <c r="J2365" s="12"/>
      <c r="K2365" s="12"/>
      <c r="L2365" s="12"/>
      <c r="M2365" s="49"/>
      <c r="N2365" s="49"/>
      <c r="O2365" s="12"/>
      <c r="P2365" s="12"/>
      <c r="Q2365" s="12"/>
      <c r="R2365" s="12"/>
      <c r="S2365" s="12"/>
      <c r="T2365" s="12"/>
    </row>
    <row r="2366" spans="1:20" s="1" customFormat="1" x14ac:dyDescent="0.4">
      <c r="A2366" s="12"/>
      <c r="B2366" s="12"/>
      <c r="C2366" s="42"/>
      <c r="D2366" s="12"/>
      <c r="E2366" s="12"/>
      <c r="F2366" s="12"/>
      <c r="G2366" s="12"/>
      <c r="H2366" s="12"/>
      <c r="I2366" s="12"/>
      <c r="J2366" s="12"/>
      <c r="K2366" s="12"/>
      <c r="L2366" s="12"/>
      <c r="M2366" s="49"/>
      <c r="N2366" s="49"/>
      <c r="O2366" s="12"/>
      <c r="P2366" s="12"/>
      <c r="Q2366" s="12"/>
      <c r="R2366" s="12"/>
      <c r="S2366" s="12"/>
      <c r="T2366" s="12"/>
    </row>
    <row r="2367" spans="1:20" s="1" customFormat="1" x14ac:dyDescent="0.4">
      <c r="A2367" s="12"/>
      <c r="B2367" s="12"/>
      <c r="C2367" s="42"/>
      <c r="D2367" s="12"/>
      <c r="E2367" s="12"/>
      <c r="F2367" s="12"/>
      <c r="G2367" s="12"/>
      <c r="H2367" s="12"/>
      <c r="I2367" s="12"/>
      <c r="J2367" s="12"/>
      <c r="K2367" s="12"/>
      <c r="L2367" s="12"/>
      <c r="M2367" s="49"/>
      <c r="N2367" s="49"/>
      <c r="O2367" s="12"/>
      <c r="P2367" s="12"/>
      <c r="Q2367" s="12"/>
      <c r="R2367" s="12"/>
      <c r="S2367" s="12"/>
      <c r="T2367" s="12"/>
    </row>
    <row r="2368" spans="1:20" s="1" customFormat="1" x14ac:dyDescent="0.4">
      <c r="A2368" s="12"/>
      <c r="B2368" s="12"/>
      <c r="C2368" s="42"/>
      <c r="D2368" s="12"/>
      <c r="E2368" s="12"/>
      <c r="F2368" s="12"/>
      <c r="G2368" s="12"/>
      <c r="H2368" s="12"/>
      <c r="I2368" s="12"/>
      <c r="J2368" s="12"/>
      <c r="K2368" s="12"/>
      <c r="L2368" s="12"/>
      <c r="M2368" s="49"/>
      <c r="N2368" s="49"/>
      <c r="O2368" s="12"/>
      <c r="P2368" s="12"/>
      <c r="Q2368" s="12"/>
      <c r="R2368" s="12"/>
      <c r="S2368" s="12"/>
      <c r="T2368" s="12"/>
    </row>
    <row r="2369" spans="1:20" s="1" customFormat="1" x14ac:dyDescent="0.4">
      <c r="A2369" s="12"/>
      <c r="B2369" s="12"/>
      <c r="C2369" s="42"/>
      <c r="D2369" s="12"/>
      <c r="E2369" s="12"/>
      <c r="F2369" s="12"/>
      <c r="G2369" s="12"/>
      <c r="H2369" s="12"/>
      <c r="I2369" s="12"/>
      <c r="J2369" s="12"/>
      <c r="K2369" s="12"/>
      <c r="L2369" s="12"/>
      <c r="M2369" s="49"/>
      <c r="N2369" s="49"/>
      <c r="O2369" s="12"/>
      <c r="P2369" s="12"/>
      <c r="Q2369" s="12"/>
      <c r="R2369" s="12"/>
      <c r="S2369" s="12"/>
      <c r="T2369" s="12"/>
    </row>
    <row r="2370" spans="1:20" s="1" customFormat="1" x14ac:dyDescent="0.4">
      <c r="A2370" s="12"/>
      <c r="B2370" s="12"/>
      <c r="C2370" s="42"/>
      <c r="D2370" s="12"/>
      <c r="E2370" s="12"/>
      <c r="F2370" s="12"/>
      <c r="G2370" s="12"/>
      <c r="H2370" s="12"/>
      <c r="I2370" s="12"/>
      <c r="J2370" s="12"/>
      <c r="K2370" s="12"/>
      <c r="L2370" s="12"/>
      <c r="M2370" s="49"/>
      <c r="N2370" s="49"/>
      <c r="O2370" s="12"/>
      <c r="P2370" s="12"/>
      <c r="Q2370" s="12"/>
      <c r="R2370" s="12"/>
      <c r="S2370" s="12"/>
      <c r="T2370" s="12"/>
    </row>
    <row r="2371" spans="1:20" s="1" customFormat="1" x14ac:dyDescent="0.4">
      <c r="A2371" s="12"/>
      <c r="B2371" s="12"/>
      <c r="C2371" s="42"/>
      <c r="D2371" s="12"/>
      <c r="E2371" s="12"/>
      <c r="F2371" s="12"/>
      <c r="G2371" s="12"/>
      <c r="H2371" s="12"/>
      <c r="I2371" s="12"/>
      <c r="J2371" s="12"/>
      <c r="K2371" s="12"/>
      <c r="L2371" s="12"/>
      <c r="M2371" s="49"/>
      <c r="N2371" s="49"/>
      <c r="O2371" s="12"/>
      <c r="P2371" s="12"/>
      <c r="Q2371" s="12"/>
      <c r="R2371" s="12"/>
      <c r="S2371" s="12"/>
      <c r="T2371" s="12"/>
    </row>
    <row r="2372" spans="1:20" s="1" customFormat="1" x14ac:dyDescent="0.4">
      <c r="A2372" s="12"/>
      <c r="B2372" s="12"/>
      <c r="C2372" s="42"/>
      <c r="D2372" s="12"/>
      <c r="E2372" s="12"/>
      <c r="F2372" s="12"/>
      <c r="G2372" s="12"/>
      <c r="H2372" s="12"/>
      <c r="I2372" s="12"/>
      <c r="J2372" s="12"/>
      <c r="K2372" s="12"/>
      <c r="L2372" s="12"/>
      <c r="M2372" s="49"/>
      <c r="N2372" s="49"/>
      <c r="O2372" s="12"/>
      <c r="P2372" s="12"/>
      <c r="Q2372" s="12"/>
      <c r="R2372" s="12"/>
      <c r="S2372" s="12"/>
      <c r="T2372" s="12"/>
    </row>
    <row r="2373" spans="1:20" s="1" customFormat="1" x14ac:dyDescent="0.4">
      <c r="A2373" s="12"/>
      <c r="B2373" s="12"/>
      <c r="C2373" s="42"/>
      <c r="D2373" s="12"/>
      <c r="E2373" s="12"/>
      <c r="F2373" s="12"/>
      <c r="G2373" s="12"/>
      <c r="H2373" s="12"/>
      <c r="I2373" s="12"/>
      <c r="J2373" s="12"/>
      <c r="K2373" s="12"/>
      <c r="L2373" s="12"/>
      <c r="M2373" s="49"/>
      <c r="N2373" s="49"/>
      <c r="O2373" s="12"/>
      <c r="P2373" s="12"/>
      <c r="Q2373" s="12"/>
      <c r="R2373" s="12"/>
      <c r="S2373" s="12"/>
      <c r="T2373" s="12"/>
    </row>
    <row r="2374" spans="1:20" s="1" customFormat="1" x14ac:dyDescent="0.4">
      <c r="A2374" s="12"/>
      <c r="B2374" s="12"/>
      <c r="C2374" s="42"/>
      <c r="D2374" s="12"/>
      <c r="E2374" s="12"/>
      <c r="F2374" s="12"/>
      <c r="G2374" s="12"/>
      <c r="H2374" s="12"/>
      <c r="I2374" s="12"/>
      <c r="J2374" s="12"/>
      <c r="K2374" s="12"/>
      <c r="L2374" s="12"/>
      <c r="M2374" s="49"/>
      <c r="N2374" s="49"/>
      <c r="O2374" s="12"/>
      <c r="P2374" s="12"/>
      <c r="Q2374" s="12"/>
      <c r="R2374" s="12"/>
      <c r="S2374" s="12"/>
      <c r="T2374" s="12"/>
    </row>
    <row r="2375" spans="1:20" s="1" customFormat="1" x14ac:dyDescent="0.4">
      <c r="A2375" s="12"/>
      <c r="B2375" s="12"/>
      <c r="C2375" s="42"/>
      <c r="D2375" s="12"/>
      <c r="E2375" s="12"/>
      <c r="F2375" s="12"/>
      <c r="G2375" s="12"/>
      <c r="H2375" s="12"/>
      <c r="I2375" s="12"/>
      <c r="J2375" s="12"/>
      <c r="K2375" s="12"/>
      <c r="L2375" s="12"/>
      <c r="M2375" s="49"/>
      <c r="N2375" s="49"/>
      <c r="O2375" s="12"/>
      <c r="P2375" s="12"/>
      <c r="Q2375" s="12"/>
      <c r="R2375" s="12"/>
      <c r="S2375" s="12"/>
      <c r="T2375" s="12"/>
    </row>
    <row r="2376" spans="1:20" s="1" customFormat="1" x14ac:dyDescent="0.4">
      <c r="A2376" s="12"/>
      <c r="B2376" s="12"/>
      <c r="C2376" s="42"/>
      <c r="D2376" s="12"/>
      <c r="E2376" s="12"/>
      <c r="F2376" s="12"/>
      <c r="G2376" s="12"/>
      <c r="H2376" s="12"/>
      <c r="I2376" s="12"/>
      <c r="J2376" s="12"/>
      <c r="K2376" s="12"/>
      <c r="L2376" s="12"/>
      <c r="M2376" s="49"/>
      <c r="N2376" s="49"/>
      <c r="O2376" s="12"/>
      <c r="P2376" s="12"/>
      <c r="Q2376" s="12"/>
      <c r="R2376" s="12"/>
      <c r="S2376" s="12"/>
      <c r="T2376" s="12"/>
    </row>
    <row r="2377" spans="1:20" s="1" customFormat="1" x14ac:dyDescent="0.4">
      <c r="A2377" s="12"/>
      <c r="B2377" s="12"/>
      <c r="C2377" s="42"/>
      <c r="D2377" s="12"/>
      <c r="E2377" s="12"/>
      <c r="F2377" s="12"/>
      <c r="G2377" s="12"/>
      <c r="H2377" s="12"/>
      <c r="I2377" s="12"/>
      <c r="J2377" s="12"/>
      <c r="K2377" s="12"/>
      <c r="L2377" s="12"/>
      <c r="M2377" s="49"/>
      <c r="N2377" s="49"/>
      <c r="O2377" s="12"/>
      <c r="P2377" s="12"/>
      <c r="Q2377" s="12"/>
      <c r="R2377" s="12"/>
      <c r="S2377" s="12"/>
      <c r="T2377" s="12"/>
    </row>
    <row r="2378" spans="1:20" s="1" customFormat="1" x14ac:dyDescent="0.4">
      <c r="A2378" s="12"/>
      <c r="B2378" s="12"/>
      <c r="C2378" s="42"/>
      <c r="D2378" s="12"/>
      <c r="E2378" s="12"/>
      <c r="F2378" s="12"/>
      <c r="G2378" s="12"/>
      <c r="H2378" s="12"/>
      <c r="I2378" s="12"/>
      <c r="J2378" s="12"/>
      <c r="K2378" s="12"/>
      <c r="L2378" s="12"/>
      <c r="M2378" s="49"/>
      <c r="N2378" s="49"/>
      <c r="O2378" s="12"/>
      <c r="P2378" s="12"/>
      <c r="Q2378" s="12"/>
      <c r="R2378" s="12"/>
      <c r="S2378" s="12"/>
      <c r="T2378" s="12"/>
    </row>
    <row r="2379" spans="1:20" s="1" customFormat="1" x14ac:dyDescent="0.4">
      <c r="A2379" s="12"/>
      <c r="B2379" s="12"/>
      <c r="C2379" s="42"/>
      <c r="D2379" s="12"/>
      <c r="E2379" s="12"/>
      <c r="F2379" s="12"/>
      <c r="G2379" s="12"/>
      <c r="H2379" s="12"/>
      <c r="I2379" s="12"/>
      <c r="J2379" s="12"/>
      <c r="K2379" s="12"/>
      <c r="L2379" s="12"/>
      <c r="M2379" s="49"/>
      <c r="N2379" s="49"/>
      <c r="O2379" s="12"/>
      <c r="P2379" s="12"/>
      <c r="Q2379" s="12"/>
      <c r="R2379" s="12"/>
      <c r="S2379" s="12"/>
      <c r="T2379" s="12"/>
    </row>
    <row r="2380" spans="1:20" s="1" customFormat="1" x14ac:dyDescent="0.4">
      <c r="A2380" s="12"/>
      <c r="B2380" s="12"/>
      <c r="C2380" s="42"/>
      <c r="D2380" s="12"/>
      <c r="E2380" s="12"/>
      <c r="F2380" s="12"/>
      <c r="G2380" s="12"/>
      <c r="H2380" s="12"/>
      <c r="I2380" s="12"/>
      <c r="J2380" s="12"/>
      <c r="K2380" s="12"/>
      <c r="L2380" s="12"/>
      <c r="M2380" s="49"/>
      <c r="N2380" s="49"/>
      <c r="O2380" s="12"/>
      <c r="P2380" s="12"/>
      <c r="Q2380" s="12"/>
      <c r="R2380" s="12"/>
      <c r="S2380" s="12"/>
      <c r="T2380" s="12"/>
    </row>
    <row r="2381" spans="1:20" s="1" customFormat="1" x14ac:dyDescent="0.4">
      <c r="A2381" s="12"/>
      <c r="B2381" s="12"/>
      <c r="C2381" s="42"/>
      <c r="D2381" s="12"/>
      <c r="E2381" s="12"/>
      <c r="F2381" s="12"/>
      <c r="G2381" s="12"/>
      <c r="H2381" s="12"/>
      <c r="I2381" s="12"/>
      <c r="J2381" s="12"/>
      <c r="K2381" s="12"/>
      <c r="L2381" s="12"/>
      <c r="M2381" s="49"/>
      <c r="N2381" s="49"/>
      <c r="O2381" s="12"/>
      <c r="P2381" s="12"/>
      <c r="Q2381" s="12"/>
      <c r="R2381" s="12"/>
      <c r="S2381" s="12"/>
      <c r="T2381" s="12"/>
    </row>
    <row r="2382" spans="1:20" s="1" customFormat="1" x14ac:dyDescent="0.4">
      <c r="A2382" s="12"/>
      <c r="B2382" s="12"/>
      <c r="C2382" s="42"/>
      <c r="D2382" s="12"/>
      <c r="E2382" s="12"/>
      <c r="F2382" s="12"/>
      <c r="G2382" s="12"/>
      <c r="H2382" s="12"/>
      <c r="I2382" s="12"/>
      <c r="J2382" s="12"/>
      <c r="K2382" s="12"/>
      <c r="L2382" s="12"/>
      <c r="M2382" s="49"/>
      <c r="N2382" s="49"/>
      <c r="O2382" s="12"/>
      <c r="P2382" s="12"/>
      <c r="Q2382" s="12"/>
      <c r="R2382" s="12"/>
      <c r="S2382" s="12"/>
      <c r="T2382" s="12"/>
    </row>
    <row r="2383" spans="1:20" s="1" customFormat="1" x14ac:dyDescent="0.4">
      <c r="A2383" s="12"/>
      <c r="B2383" s="12"/>
      <c r="C2383" s="42"/>
      <c r="D2383" s="12"/>
      <c r="E2383" s="12"/>
      <c r="F2383" s="12"/>
      <c r="G2383" s="12"/>
      <c r="H2383" s="12"/>
      <c r="I2383" s="12"/>
      <c r="J2383" s="12"/>
      <c r="K2383" s="12"/>
      <c r="L2383" s="12"/>
      <c r="M2383" s="49"/>
      <c r="N2383" s="49"/>
      <c r="O2383" s="12"/>
      <c r="P2383" s="12"/>
      <c r="Q2383" s="12"/>
      <c r="R2383" s="12"/>
      <c r="S2383" s="12"/>
      <c r="T2383" s="12"/>
    </row>
    <row r="2384" spans="1:20" s="1" customFormat="1" x14ac:dyDescent="0.4">
      <c r="A2384" s="12"/>
      <c r="B2384" s="12"/>
      <c r="C2384" s="42"/>
      <c r="D2384" s="12"/>
      <c r="E2384" s="12"/>
      <c r="F2384" s="12"/>
      <c r="G2384" s="12"/>
      <c r="H2384" s="12"/>
      <c r="I2384" s="12"/>
      <c r="J2384" s="12"/>
      <c r="K2384" s="12"/>
      <c r="L2384" s="12"/>
      <c r="M2384" s="49"/>
      <c r="N2384" s="49"/>
      <c r="O2384" s="12"/>
      <c r="P2384" s="12"/>
      <c r="Q2384" s="12"/>
      <c r="R2384" s="12"/>
      <c r="S2384" s="12"/>
      <c r="T2384" s="12"/>
    </row>
    <row r="2385" spans="1:20" s="1" customFormat="1" x14ac:dyDescent="0.4">
      <c r="A2385" s="12"/>
      <c r="B2385" s="12"/>
      <c r="C2385" s="42"/>
      <c r="D2385" s="12"/>
      <c r="E2385" s="12"/>
      <c r="F2385" s="12"/>
      <c r="G2385" s="12"/>
      <c r="H2385" s="12"/>
      <c r="I2385" s="12"/>
      <c r="J2385" s="12"/>
      <c r="K2385" s="12"/>
      <c r="L2385" s="12"/>
      <c r="M2385" s="49"/>
      <c r="N2385" s="49"/>
      <c r="O2385" s="12"/>
      <c r="P2385" s="12"/>
      <c r="Q2385" s="12"/>
      <c r="R2385" s="12"/>
      <c r="S2385" s="12"/>
      <c r="T2385" s="12"/>
    </row>
    <row r="2386" spans="1:20" s="1" customFormat="1" x14ac:dyDescent="0.4">
      <c r="A2386" s="12"/>
      <c r="B2386" s="12"/>
      <c r="C2386" s="42"/>
      <c r="D2386" s="12"/>
      <c r="E2386" s="12"/>
      <c r="F2386" s="12"/>
      <c r="G2386" s="12"/>
      <c r="H2386" s="12"/>
      <c r="I2386" s="12"/>
      <c r="J2386" s="12"/>
      <c r="K2386" s="12"/>
      <c r="L2386" s="12"/>
      <c r="M2386" s="49"/>
      <c r="N2386" s="49"/>
      <c r="O2386" s="12"/>
      <c r="P2386" s="12"/>
      <c r="Q2386" s="12"/>
      <c r="R2386" s="12"/>
      <c r="S2386" s="12"/>
      <c r="T2386" s="12"/>
    </row>
    <row r="2387" spans="1:20" s="1" customFormat="1" x14ac:dyDescent="0.4">
      <c r="A2387" s="12"/>
      <c r="B2387" s="12"/>
      <c r="C2387" s="42"/>
      <c r="D2387" s="12"/>
      <c r="E2387" s="12"/>
      <c r="F2387" s="12"/>
      <c r="G2387" s="12"/>
      <c r="H2387" s="12"/>
      <c r="I2387" s="12"/>
      <c r="J2387" s="12"/>
      <c r="K2387" s="12"/>
      <c r="L2387" s="12"/>
      <c r="M2387" s="49"/>
      <c r="N2387" s="49"/>
      <c r="O2387" s="12"/>
      <c r="P2387" s="12"/>
      <c r="Q2387" s="12"/>
      <c r="R2387" s="12"/>
      <c r="S2387" s="12"/>
      <c r="T2387" s="12"/>
    </row>
    <row r="2388" spans="1:20" s="1" customFormat="1" x14ac:dyDescent="0.4">
      <c r="A2388" s="12"/>
      <c r="B2388" s="12"/>
      <c r="C2388" s="42"/>
      <c r="D2388" s="12"/>
      <c r="E2388" s="12"/>
      <c r="F2388" s="12"/>
      <c r="G2388" s="12"/>
      <c r="H2388" s="12"/>
      <c r="I2388" s="12"/>
      <c r="J2388" s="12"/>
      <c r="K2388" s="12"/>
      <c r="L2388" s="12"/>
      <c r="M2388" s="49"/>
      <c r="N2388" s="49"/>
      <c r="O2388" s="12"/>
      <c r="P2388" s="12"/>
      <c r="Q2388" s="12"/>
      <c r="R2388" s="12"/>
      <c r="S2388" s="12"/>
      <c r="T2388" s="12"/>
    </row>
    <row r="2389" spans="1:20" s="1" customFormat="1" x14ac:dyDescent="0.4">
      <c r="A2389" s="12"/>
      <c r="B2389" s="12"/>
      <c r="C2389" s="42"/>
      <c r="D2389" s="12"/>
      <c r="E2389" s="12"/>
      <c r="F2389" s="12"/>
      <c r="G2389" s="12"/>
      <c r="H2389" s="12"/>
      <c r="I2389" s="12"/>
      <c r="J2389" s="12"/>
      <c r="K2389" s="12"/>
      <c r="L2389" s="12"/>
      <c r="M2389" s="49"/>
      <c r="N2389" s="49"/>
      <c r="O2389" s="12"/>
      <c r="P2389" s="12"/>
      <c r="Q2389" s="12"/>
      <c r="R2389" s="12"/>
      <c r="S2389" s="12"/>
      <c r="T2389" s="12"/>
    </row>
    <row r="2390" spans="1:20" s="1" customFormat="1" x14ac:dyDescent="0.4">
      <c r="A2390" s="12"/>
      <c r="B2390" s="12"/>
      <c r="C2390" s="42"/>
      <c r="D2390" s="12"/>
      <c r="E2390" s="12"/>
      <c r="F2390" s="12"/>
      <c r="G2390" s="12"/>
      <c r="H2390" s="12"/>
      <c r="I2390" s="12"/>
      <c r="J2390" s="12"/>
      <c r="K2390" s="12"/>
      <c r="L2390" s="12"/>
      <c r="M2390" s="49"/>
      <c r="N2390" s="49"/>
      <c r="O2390" s="12"/>
      <c r="P2390" s="12"/>
      <c r="Q2390" s="12"/>
      <c r="R2390" s="12"/>
      <c r="S2390" s="12"/>
      <c r="T2390" s="12"/>
    </row>
    <row r="2391" spans="1:20" s="1" customFormat="1" x14ac:dyDescent="0.4">
      <c r="A2391" s="12"/>
      <c r="B2391" s="12"/>
      <c r="C2391" s="42"/>
      <c r="D2391" s="12"/>
      <c r="E2391" s="12"/>
      <c r="F2391" s="12"/>
      <c r="G2391" s="12"/>
      <c r="H2391" s="12"/>
      <c r="I2391" s="12"/>
      <c r="J2391" s="12"/>
      <c r="K2391" s="12"/>
      <c r="L2391" s="12"/>
      <c r="M2391" s="49"/>
      <c r="N2391" s="49"/>
      <c r="O2391" s="12"/>
      <c r="P2391" s="12"/>
      <c r="Q2391" s="12"/>
      <c r="R2391" s="12"/>
      <c r="S2391" s="12"/>
      <c r="T2391" s="12"/>
    </row>
    <row r="2392" spans="1:20" s="1" customFormat="1" x14ac:dyDescent="0.4">
      <c r="A2392" s="12"/>
      <c r="B2392" s="12"/>
      <c r="C2392" s="42"/>
      <c r="D2392" s="12"/>
      <c r="E2392" s="12"/>
      <c r="F2392" s="12"/>
      <c r="G2392" s="12"/>
      <c r="H2392" s="12"/>
      <c r="I2392" s="12"/>
      <c r="J2392" s="12"/>
      <c r="K2392" s="12"/>
      <c r="L2392" s="12"/>
      <c r="M2392" s="49"/>
      <c r="N2392" s="49"/>
      <c r="O2392" s="12"/>
      <c r="P2392" s="12"/>
      <c r="Q2392" s="12"/>
      <c r="R2392" s="12"/>
      <c r="S2392" s="12"/>
      <c r="T2392" s="12"/>
    </row>
    <row r="2393" spans="1:20" s="1" customFormat="1" x14ac:dyDescent="0.4">
      <c r="A2393" s="12"/>
      <c r="B2393" s="12"/>
      <c r="C2393" s="42"/>
      <c r="D2393" s="12"/>
      <c r="E2393" s="12"/>
      <c r="F2393" s="12"/>
      <c r="G2393" s="12"/>
      <c r="H2393" s="12"/>
      <c r="I2393" s="12"/>
      <c r="J2393" s="12"/>
      <c r="K2393" s="12"/>
      <c r="L2393" s="12"/>
      <c r="M2393" s="49"/>
      <c r="N2393" s="49"/>
      <c r="O2393" s="12"/>
      <c r="P2393" s="12"/>
      <c r="Q2393" s="12"/>
      <c r="R2393" s="12"/>
      <c r="S2393" s="12"/>
      <c r="T2393" s="12"/>
    </row>
    <row r="2394" spans="1:20" s="1" customFormat="1" x14ac:dyDescent="0.4">
      <c r="A2394" s="12"/>
      <c r="B2394" s="12"/>
      <c r="C2394" s="42"/>
      <c r="D2394" s="12"/>
      <c r="E2394" s="12"/>
      <c r="F2394" s="12"/>
      <c r="G2394" s="12"/>
      <c r="H2394" s="12"/>
      <c r="I2394" s="12"/>
      <c r="J2394" s="12"/>
      <c r="K2394" s="12"/>
      <c r="L2394" s="12"/>
      <c r="M2394" s="49"/>
      <c r="N2394" s="49"/>
      <c r="O2394" s="12"/>
      <c r="P2394" s="12"/>
      <c r="Q2394" s="12"/>
      <c r="R2394" s="12"/>
      <c r="S2394" s="12"/>
      <c r="T2394" s="12"/>
    </row>
    <row r="2395" spans="1:20" s="1" customFormat="1" x14ac:dyDescent="0.4">
      <c r="A2395" s="12"/>
      <c r="B2395" s="12"/>
      <c r="C2395" s="42"/>
      <c r="D2395" s="12"/>
      <c r="E2395" s="12"/>
      <c r="F2395" s="12"/>
      <c r="G2395" s="12"/>
      <c r="H2395" s="12"/>
      <c r="I2395" s="12"/>
      <c r="J2395" s="12"/>
      <c r="K2395" s="12"/>
      <c r="L2395" s="12"/>
      <c r="M2395" s="49"/>
      <c r="N2395" s="49"/>
      <c r="O2395" s="12"/>
      <c r="P2395" s="12"/>
      <c r="Q2395" s="12"/>
      <c r="R2395" s="12"/>
      <c r="S2395" s="12"/>
      <c r="T2395" s="12"/>
    </row>
    <row r="2396" spans="1:20" s="1" customFormat="1" x14ac:dyDescent="0.4">
      <c r="A2396" s="12"/>
      <c r="B2396" s="12"/>
      <c r="C2396" s="42"/>
      <c r="D2396" s="12"/>
      <c r="E2396" s="12"/>
      <c r="F2396" s="12"/>
      <c r="G2396" s="12"/>
      <c r="H2396" s="12"/>
      <c r="I2396" s="12"/>
      <c r="J2396" s="12"/>
      <c r="K2396" s="12"/>
      <c r="L2396" s="12"/>
      <c r="M2396" s="49"/>
      <c r="N2396" s="49"/>
      <c r="O2396" s="12"/>
      <c r="P2396" s="12"/>
      <c r="Q2396" s="12"/>
      <c r="R2396" s="12"/>
      <c r="S2396" s="12"/>
      <c r="T2396" s="12"/>
    </row>
    <row r="2397" spans="1:20" s="1" customFormat="1" x14ac:dyDescent="0.4">
      <c r="A2397" s="12"/>
      <c r="B2397" s="12"/>
      <c r="C2397" s="42"/>
      <c r="D2397" s="12"/>
      <c r="E2397" s="12"/>
      <c r="F2397" s="12"/>
      <c r="G2397" s="12"/>
      <c r="H2397" s="12"/>
      <c r="I2397" s="12"/>
      <c r="J2397" s="12"/>
      <c r="K2397" s="12"/>
      <c r="L2397" s="12"/>
      <c r="M2397" s="49"/>
      <c r="N2397" s="49"/>
      <c r="O2397" s="12"/>
      <c r="P2397" s="12"/>
      <c r="Q2397" s="12"/>
      <c r="R2397" s="12"/>
      <c r="S2397" s="12"/>
      <c r="T2397" s="12"/>
    </row>
    <row r="2398" spans="1:20" s="1" customFormat="1" x14ac:dyDescent="0.4">
      <c r="A2398" s="12"/>
      <c r="B2398" s="12"/>
      <c r="C2398" s="42"/>
      <c r="D2398" s="12"/>
      <c r="E2398" s="12"/>
      <c r="F2398" s="12"/>
      <c r="G2398" s="12"/>
      <c r="H2398" s="12"/>
      <c r="I2398" s="12"/>
      <c r="J2398" s="12"/>
      <c r="K2398" s="12"/>
      <c r="L2398" s="12"/>
      <c r="M2398" s="49"/>
      <c r="N2398" s="49"/>
      <c r="O2398" s="12"/>
      <c r="P2398" s="12"/>
      <c r="Q2398" s="12"/>
      <c r="R2398" s="12"/>
      <c r="S2398" s="12"/>
      <c r="T2398" s="12"/>
    </row>
    <row r="2399" spans="1:20" s="1" customFormat="1" x14ac:dyDescent="0.4">
      <c r="A2399" s="12"/>
      <c r="B2399" s="12"/>
      <c r="C2399" s="42"/>
      <c r="D2399" s="12"/>
      <c r="E2399" s="12"/>
      <c r="F2399" s="12"/>
      <c r="G2399" s="12"/>
      <c r="H2399" s="12"/>
      <c r="I2399" s="12"/>
      <c r="J2399" s="12"/>
      <c r="K2399" s="12"/>
      <c r="L2399" s="12"/>
      <c r="M2399" s="49"/>
      <c r="N2399" s="49"/>
      <c r="O2399" s="12"/>
      <c r="P2399" s="12"/>
      <c r="Q2399" s="12"/>
      <c r="R2399" s="12"/>
      <c r="S2399" s="12"/>
      <c r="T2399" s="12"/>
    </row>
    <row r="2400" spans="1:20" s="1" customFormat="1" x14ac:dyDescent="0.4">
      <c r="A2400" s="12"/>
      <c r="B2400" s="12"/>
      <c r="C2400" s="42"/>
      <c r="D2400" s="12"/>
      <c r="E2400" s="12"/>
      <c r="F2400" s="12"/>
      <c r="G2400" s="12"/>
      <c r="H2400" s="12"/>
      <c r="I2400" s="12"/>
      <c r="J2400" s="12"/>
      <c r="K2400" s="12"/>
      <c r="L2400" s="12"/>
      <c r="M2400" s="49"/>
      <c r="N2400" s="49"/>
      <c r="O2400" s="12"/>
      <c r="P2400" s="12"/>
      <c r="Q2400" s="12"/>
      <c r="R2400" s="12"/>
      <c r="S2400" s="12"/>
      <c r="T2400" s="12"/>
    </row>
    <row r="2401" spans="1:20" s="1" customFormat="1" x14ac:dyDescent="0.4">
      <c r="A2401" s="12"/>
      <c r="B2401" s="12"/>
      <c r="C2401" s="42"/>
      <c r="D2401" s="12"/>
      <c r="E2401" s="12"/>
      <c r="F2401" s="12"/>
      <c r="G2401" s="12"/>
      <c r="H2401" s="12"/>
      <c r="I2401" s="12"/>
      <c r="J2401" s="12"/>
      <c r="K2401" s="12"/>
      <c r="L2401" s="12"/>
      <c r="M2401" s="49"/>
      <c r="N2401" s="49"/>
      <c r="O2401" s="12"/>
      <c r="P2401" s="12"/>
      <c r="Q2401" s="12"/>
      <c r="R2401" s="12"/>
      <c r="S2401" s="12"/>
      <c r="T2401" s="12"/>
    </row>
    <row r="2402" spans="1:20" s="1" customFormat="1" x14ac:dyDescent="0.4">
      <c r="A2402" s="12"/>
      <c r="B2402" s="12"/>
      <c r="C2402" s="42"/>
      <c r="D2402" s="12"/>
      <c r="E2402" s="12"/>
      <c r="F2402" s="12"/>
      <c r="G2402" s="12"/>
      <c r="H2402" s="12"/>
      <c r="I2402" s="12"/>
      <c r="J2402" s="12"/>
      <c r="K2402" s="12"/>
      <c r="L2402" s="12"/>
      <c r="M2402" s="49"/>
      <c r="N2402" s="49"/>
      <c r="O2402" s="12"/>
      <c r="P2402" s="12"/>
      <c r="Q2402" s="12"/>
      <c r="R2402" s="12"/>
      <c r="S2402" s="12"/>
      <c r="T2402" s="12"/>
    </row>
    <row r="2403" spans="1:20" s="1" customFormat="1" x14ac:dyDescent="0.4">
      <c r="A2403" s="12"/>
      <c r="B2403" s="12"/>
      <c r="C2403" s="42"/>
      <c r="D2403" s="12"/>
      <c r="E2403" s="12"/>
      <c r="F2403" s="12"/>
      <c r="G2403" s="12"/>
      <c r="H2403" s="12"/>
      <c r="I2403" s="12"/>
      <c r="J2403" s="12"/>
      <c r="K2403" s="12"/>
      <c r="L2403" s="12"/>
      <c r="M2403" s="49"/>
      <c r="N2403" s="49"/>
      <c r="O2403" s="12"/>
      <c r="P2403" s="12"/>
      <c r="Q2403" s="12"/>
      <c r="R2403" s="12"/>
      <c r="S2403" s="12"/>
      <c r="T2403" s="12"/>
    </row>
    <row r="2404" spans="1:20" s="1" customFormat="1" x14ac:dyDescent="0.4">
      <c r="A2404" s="12"/>
      <c r="B2404" s="12"/>
      <c r="C2404" s="42"/>
      <c r="D2404" s="12"/>
      <c r="E2404" s="12"/>
      <c r="F2404" s="12"/>
      <c r="G2404" s="12"/>
      <c r="H2404" s="12"/>
      <c r="I2404" s="12"/>
      <c r="J2404" s="12"/>
      <c r="K2404" s="12"/>
      <c r="L2404" s="12"/>
      <c r="M2404" s="49"/>
      <c r="N2404" s="49"/>
      <c r="O2404" s="12"/>
      <c r="P2404" s="12"/>
      <c r="Q2404" s="12"/>
      <c r="R2404" s="12"/>
      <c r="S2404" s="12"/>
      <c r="T2404" s="12"/>
    </row>
    <row r="2405" spans="1:20" s="1" customFormat="1" x14ac:dyDescent="0.4">
      <c r="A2405" s="12"/>
      <c r="B2405" s="12"/>
      <c r="C2405" s="42"/>
      <c r="D2405" s="12"/>
      <c r="E2405" s="12"/>
      <c r="F2405" s="12"/>
      <c r="G2405" s="12"/>
      <c r="H2405" s="12"/>
      <c r="I2405" s="12"/>
      <c r="J2405" s="12"/>
      <c r="K2405" s="12"/>
      <c r="L2405" s="12"/>
      <c r="M2405" s="49"/>
      <c r="N2405" s="49"/>
      <c r="O2405" s="12"/>
      <c r="P2405" s="12"/>
      <c r="Q2405" s="12"/>
      <c r="R2405" s="12"/>
      <c r="S2405" s="12"/>
      <c r="T2405" s="12"/>
    </row>
    <row r="2406" spans="1:20" s="1" customFormat="1" x14ac:dyDescent="0.4">
      <c r="A2406" s="12"/>
      <c r="B2406" s="12"/>
      <c r="C2406" s="42"/>
      <c r="D2406" s="12"/>
      <c r="E2406" s="12"/>
      <c r="F2406" s="12"/>
      <c r="G2406" s="12"/>
      <c r="H2406" s="12"/>
      <c r="I2406" s="12"/>
      <c r="J2406" s="12"/>
      <c r="K2406" s="12"/>
      <c r="L2406" s="12"/>
      <c r="M2406" s="49"/>
      <c r="N2406" s="49"/>
      <c r="O2406" s="12"/>
      <c r="P2406" s="12"/>
      <c r="Q2406" s="12"/>
      <c r="R2406" s="12"/>
      <c r="S2406" s="12"/>
      <c r="T2406" s="12"/>
    </row>
    <row r="2407" spans="1:20" s="1" customFormat="1" x14ac:dyDescent="0.4">
      <c r="A2407" s="12"/>
      <c r="B2407" s="12"/>
      <c r="C2407" s="42"/>
      <c r="D2407" s="12"/>
      <c r="E2407" s="12"/>
      <c r="F2407" s="12"/>
      <c r="G2407" s="12"/>
      <c r="H2407" s="12"/>
      <c r="I2407" s="12"/>
      <c r="J2407" s="12"/>
      <c r="K2407" s="12"/>
      <c r="L2407" s="12"/>
      <c r="M2407" s="49"/>
      <c r="N2407" s="49"/>
      <c r="O2407" s="12"/>
      <c r="P2407" s="12"/>
      <c r="Q2407" s="12"/>
      <c r="R2407" s="12"/>
      <c r="S2407" s="12"/>
      <c r="T2407" s="12"/>
    </row>
    <row r="2408" spans="1:20" s="1" customFormat="1" x14ac:dyDescent="0.4">
      <c r="A2408" s="12"/>
      <c r="B2408" s="12"/>
      <c r="C2408" s="42"/>
      <c r="D2408" s="12"/>
      <c r="E2408" s="12"/>
      <c r="F2408" s="12"/>
      <c r="G2408" s="12"/>
      <c r="H2408" s="12"/>
      <c r="I2408" s="12"/>
      <c r="J2408" s="12"/>
      <c r="K2408" s="12"/>
      <c r="L2408" s="12"/>
      <c r="M2408" s="49"/>
      <c r="N2408" s="49"/>
      <c r="O2408" s="12"/>
      <c r="P2408" s="12"/>
      <c r="Q2408" s="12"/>
      <c r="R2408" s="12"/>
      <c r="S2408" s="12"/>
      <c r="T2408" s="12"/>
    </row>
    <row r="2409" spans="1:20" s="1" customFormat="1" x14ac:dyDescent="0.4">
      <c r="A2409" s="12"/>
      <c r="B2409" s="12"/>
      <c r="C2409" s="42"/>
      <c r="D2409" s="12"/>
      <c r="E2409" s="12"/>
      <c r="F2409" s="12"/>
      <c r="G2409" s="12"/>
      <c r="H2409" s="12"/>
      <c r="I2409" s="12"/>
      <c r="J2409" s="12"/>
      <c r="K2409" s="12"/>
      <c r="L2409" s="12"/>
      <c r="M2409" s="49"/>
      <c r="N2409" s="49"/>
      <c r="O2409" s="12"/>
      <c r="P2409" s="12"/>
      <c r="Q2409" s="12"/>
      <c r="R2409" s="12"/>
      <c r="S2409" s="12"/>
      <c r="T2409" s="12"/>
    </row>
    <row r="2410" spans="1:20" s="1" customFormat="1" x14ac:dyDescent="0.4">
      <c r="A2410" s="12"/>
      <c r="B2410" s="12"/>
      <c r="C2410" s="42"/>
      <c r="D2410" s="12"/>
      <c r="E2410" s="12"/>
      <c r="F2410" s="12"/>
      <c r="G2410" s="12"/>
      <c r="H2410" s="12"/>
      <c r="I2410" s="12"/>
      <c r="J2410" s="12"/>
      <c r="K2410" s="12"/>
      <c r="L2410" s="12"/>
      <c r="M2410" s="49"/>
      <c r="N2410" s="49"/>
      <c r="O2410" s="12"/>
      <c r="P2410" s="12"/>
      <c r="Q2410" s="12"/>
      <c r="R2410" s="12"/>
      <c r="S2410" s="12"/>
      <c r="T2410" s="12"/>
    </row>
    <row r="2411" spans="1:20" s="1" customFormat="1" x14ac:dyDescent="0.4">
      <c r="A2411" s="12"/>
      <c r="B2411" s="12"/>
      <c r="C2411" s="42"/>
      <c r="D2411" s="12"/>
      <c r="E2411" s="12"/>
      <c r="F2411" s="12"/>
      <c r="G2411" s="12"/>
      <c r="H2411" s="12"/>
      <c r="I2411" s="12"/>
      <c r="J2411" s="12"/>
      <c r="K2411" s="12"/>
      <c r="L2411" s="12"/>
      <c r="M2411" s="49"/>
      <c r="N2411" s="49"/>
      <c r="O2411" s="12"/>
      <c r="P2411" s="12"/>
      <c r="Q2411" s="12"/>
      <c r="R2411" s="12"/>
      <c r="S2411" s="12"/>
      <c r="T2411" s="12"/>
    </row>
    <row r="2412" spans="1:20" s="1" customFormat="1" x14ac:dyDescent="0.4">
      <c r="A2412" s="12"/>
      <c r="B2412" s="12"/>
      <c r="C2412" s="42"/>
      <c r="D2412" s="12"/>
      <c r="E2412" s="12"/>
      <c r="F2412" s="12"/>
      <c r="G2412" s="12"/>
      <c r="H2412" s="12"/>
      <c r="I2412" s="12"/>
      <c r="J2412" s="12"/>
      <c r="K2412" s="12"/>
      <c r="L2412" s="12"/>
      <c r="M2412" s="49"/>
      <c r="N2412" s="49"/>
      <c r="O2412" s="12"/>
      <c r="P2412" s="12"/>
      <c r="Q2412" s="12"/>
      <c r="R2412" s="12"/>
      <c r="S2412" s="12"/>
      <c r="T2412" s="12"/>
    </row>
    <row r="2413" spans="1:20" s="1" customFormat="1" x14ac:dyDescent="0.4">
      <c r="A2413" s="12"/>
      <c r="B2413" s="12"/>
      <c r="C2413" s="42"/>
      <c r="D2413" s="12"/>
      <c r="E2413" s="12"/>
      <c r="F2413" s="12"/>
      <c r="G2413" s="12"/>
      <c r="H2413" s="12"/>
      <c r="I2413" s="12"/>
      <c r="J2413" s="12"/>
      <c r="K2413" s="12"/>
      <c r="L2413" s="12"/>
      <c r="M2413" s="49"/>
      <c r="N2413" s="49"/>
      <c r="O2413" s="12"/>
      <c r="P2413" s="12"/>
      <c r="Q2413" s="12"/>
      <c r="R2413" s="12"/>
      <c r="S2413" s="12"/>
      <c r="T2413" s="12"/>
    </row>
    <row r="2414" spans="1:20" s="1" customFormat="1" x14ac:dyDescent="0.4">
      <c r="A2414" s="12"/>
      <c r="B2414" s="12"/>
      <c r="C2414" s="42"/>
      <c r="D2414" s="12"/>
      <c r="E2414" s="12"/>
      <c r="F2414" s="12"/>
      <c r="G2414" s="12"/>
      <c r="H2414" s="12"/>
      <c r="I2414" s="12"/>
      <c r="J2414" s="12"/>
      <c r="K2414" s="12"/>
      <c r="L2414" s="12"/>
      <c r="M2414" s="49"/>
      <c r="N2414" s="49"/>
      <c r="O2414" s="12"/>
      <c r="P2414" s="12"/>
      <c r="Q2414" s="12"/>
      <c r="R2414" s="12"/>
      <c r="S2414" s="12"/>
      <c r="T2414" s="12"/>
    </row>
    <row r="2415" spans="1:20" s="1" customFormat="1" x14ac:dyDescent="0.4">
      <c r="A2415" s="12"/>
      <c r="B2415" s="12"/>
      <c r="C2415" s="42"/>
      <c r="D2415" s="12"/>
      <c r="E2415" s="12"/>
      <c r="F2415" s="12"/>
      <c r="G2415" s="12"/>
      <c r="H2415" s="12"/>
      <c r="I2415" s="12"/>
      <c r="J2415" s="12"/>
      <c r="K2415" s="12"/>
      <c r="L2415" s="12"/>
      <c r="M2415" s="49"/>
      <c r="N2415" s="49"/>
      <c r="O2415" s="12"/>
      <c r="P2415" s="12"/>
      <c r="Q2415" s="12"/>
      <c r="R2415" s="12"/>
      <c r="S2415" s="12"/>
      <c r="T2415" s="12"/>
    </row>
    <row r="2416" spans="1:20" s="1" customFormat="1" x14ac:dyDescent="0.4">
      <c r="A2416" s="12"/>
      <c r="B2416" s="12"/>
      <c r="C2416" s="42"/>
      <c r="D2416" s="12"/>
      <c r="E2416" s="12"/>
      <c r="F2416" s="12"/>
      <c r="G2416" s="12"/>
      <c r="H2416" s="12"/>
      <c r="I2416" s="12"/>
      <c r="J2416" s="12"/>
      <c r="K2416" s="12"/>
      <c r="L2416" s="12"/>
      <c r="M2416" s="49"/>
      <c r="N2416" s="49"/>
      <c r="O2416" s="12"/>
      <c r="P2416" s="12"/>
      <c r="Q2416" s="12"/>
      <c r="R2416" s="12"/>
      <c r="S2416" s="12"/>
      <c r="T2416" s="12"/>
    </row>
    <row r="2417" spans="1:20" s="1" customFormat="1" x14ac:dyDescent="0.4">
      <c r="A2417" s="12"/>
      <c r="B2417" s="12"/>
      <c r="C2417" s="42"/>
      <c r="D2417" s="12"/>
      <c r="E2417" s="12"/>
      <c r="F2417" s="12"/>
      <c r="G2417" s="12"/>
      <c r="H2417" s="12"/>
      <c r="I2417" s="12"/>
      <c r="J2417" s="12"/>
      <c r="K2417" s="12"/>
      <c r="L2417" s="12"/>
      <c r="M2417" s="49"/>
      <c r="N2417" s="49"/>
      <c r="O2417" s="12"/>
      <c r="P2417" s="12"/>
      <c r="Q2417" s="12"/>
      <c r="R2417" s="12"/>
      <c r="S2417" s="12"/>
      <c r="T2417" s="12"/>
    </row>
    <row r="2418" spans="1:20" s="1" customFormat="1" x14ac:dyDescent="0.4">
      <c r="A2418" s="12"/>
      <c r="B2418" s="12"/>
      <c r="C2418" s="42"/>
      <c r="D2418" s="12"/>
      <c r="E2418" s="12"/>
      <c r="F2418" s="12"/>
      <c r="G2418" s="12"/>
      <c r="H2418" s="12"/>
      <c r="I2418" s="12"/>
      <c r="J2418" s="12"/>
      <c r="K2418" s="12"/>
      <c r="L2418" s="12"/>
      <c r="M2418" s="49"/>
      <c r="N2418" s="49"/>
      <c r="O2418" s="12"/>
      <c r="P2418" s="12"/>
      <c r="Q2418" s="12"/>
      <c r="R2418" s="12"/>
      <c r="S2418" s="12"/>
      <c r="T2418" s="12"/>
    </row>
    <row r="2419" spans="1:20" s="1" customFormat="1" x14ac:dyDescent="0.4">
      <c r="A2419" s="12"/>
      <c r="B2419" s="12"/>
      <c r="C2419" s="42"/>
      <c r="D2419" s="12"/>
      <c r="E2419" s="12"/>
      <c r="F2419" s="12"/>
      <c r="G2419" s="12"/>
      <c r="H2419" s="12"/>
      <c r="I2419" s="12"/>
      <c r="J2419" s="12"/>
      <c r="K2419" s="12"/>
      <c r="L2419" s="12"/>
      <c r="M2419" s="49"/>
      <c r="N2419" s="49"/>
      <c r="O2419" s="12"/>
      <c r="P2419" s="12"/>
      <c r="Q2419" s="12"/>
      <c r="R2419" s="12"/>
      <c r="S2419" s="12"/>
      <c r="T2419" s="12"/>
    </row>
    <row r="2420" spans="1:20" s="1" customFormat="1" x14ac:dyDescent="0.4">
      <c r="A2420" s="12"/>
      <c r="B2420" s="12"/>
      <c r="C2420" s="42"/>
      <c r="D2420" s="12"/>
      <c r="E2420" s="12"/>
      <c r="F2420" s="12"/>
      <c r="G2420" s="12"/>
      <c r="H2420" s="12"/>
      <c r="I2420" s="12"/>
      <c r="J2420" s="12"/>
      <c r="K2420" s="12"/>
      <c r="L2420" s="12"/>
      <c r="M2420" s="49"/>
      <c r="N2420" s="49"/>
      <c r="O2420" s="12"/>
      <c r="P2420" s="12"/>
      <c r="Q2420" s="12"/>
      <c r="R2420" s="12"/>
      <c r="S2420" s="12"/>
      <c r="T2420" s="12"/>
    </row>
    <row r="2421" spans="1:20" s="1" customFormat="1" x14ac:dyDescent="0.4">
      <c r="A2421" s="12"/>
      <c r="B2421" s="12"/>
      <c r="C2421" s="42"/>
      <c r="D2421" s="12"/>
      <c r="E2421" s="12"/>
      <c r="F2421" s="12"/>
      <c r="G2421" s="12"/>
      <c r="H2421" s="12"/>
      <c r="I2421" s="12"/>
      <c r="J2421" s="12"/>
      <c r="K2421" s="12"/>
      <c r="L2421" s="12"/>
      <c r="M2421" s="49"/>
      <c r="N2421" s="49"/>
      <c r="O2421" s="12"/>
      <c r="P2421" s="12"/>
      <c r="Q2421" s="12"/>
      <c r="R2421" s="12"/>
      <c r="S2421" s="12"/>
      <c r="T2421" s="12"/>
    </row>
    <row r="2422" spans="1:20" s="1" customFormat="1" x14ac:dyDescent="0.4">
      <c r="A2422" s="12"/>
      <c r="B2422" s="12"/>
      <c r="C2422" s="42"/>
      <c r="D2422" s="12"/>
      <c r="E2422" s="12"/>
      <c r="F2422" s="12"/>
      <c r="G2422" s="12"/>
      <c r="H2422" s="12"/>
      <c r="I2422" s="12"/>
      <c r="J2422" s="12"/>
      <c r="K2422" s="12"/>
      <c r="L2422" s="12"/>
      <c r="M2422" s="49"/>
      <c r="N2422" s="49"/>
      <c r="O2422" s="12"/>
      <c r="P2422" s="12"/>
      <c r="Q2422" s="12"/>
      <c r="R2422" s="12"/>
      <c r="S2422" s="12"/>
      <c r="T2422" s="12"/>
    </row>
    <row r="2423" spans="1:20" s="1" customFormat="1" x14ac:dyDescent="0.4">
      <c r="A2423" s="12"/>
      <c r="B2423" s="12"/>
      <c r="C2423" s="42"/>
      <c r="D2423" s="12"/>
      <c r="E2423" s="12"/>
      <c r="F2423" s="12"/>
      <c r="G2423" s="12"/>
      <c r="H2423" s="12"/>
      <c r="I2423" s="12"/>
      <c r="J2423" s="12"/>
      <c r="K2423" s="12"/>
      <c r="L2423" s="12"/>
      <c r="M2423" s="49"/>
      <c r="N2423" s="49"/>
      <c r="O2423" s="12"/>
      <c r="P2423" s="12"/>
      <c r="Q2423" s="12"/>
      <c r="R2423" s="12"/>
      <c r="S2423" s="12"/>
      <c r="T2423" s="12"/>
    </row>
    <row r="2424" spans="1:20" s="1" customFormat="1" x14ac:dyDescent="0.4">
      <c r="A2424" s="12"/>
      <c r="B2424" s="12"/>
      <c r="C2424" s="42"/>
      <c r="D2424" s="12"/>
      <c r="E2424" s="12"/>
      <c r="F2424" s="12"/>
      <c r="G2424" s="12"/>
      <c r="H2424" s="12"/>
      <c r="I2424" s="12"/>
      <c r="J2424" s="12"/>
      <c r="K2424" s="12"/>
      <c r="L2424" s="12"/>
      <c r="M2424" s="49"/>
      <c r="N2424" s="49"/>
      <c r="O2424" s="12"/>
      <c r="P2424" s="12"/>
      <c r="Q2424" s="12"/>
      <c r="R2424" s="12"/>
      <c r="S2424" s="12"/>
      <c r="T2424" s="12"/>
    </row>
    <row r="2425" spans="1:20" s="1" customFormat="1" x14ac:dyDescent="0.4">
      <c r="A2425" s="12"/>
      <c r="B2425" s="12"/>
      <c r="C2425" s="42"/>
      <c r="D2425" s="12"/>
      <c r="E2425" s="12"/>
      <c r="F2425" s="12"/>
      <c r="G2425" s="12"/>
      <c r="H2425" s="12"/>
      <c r="I2425" s="12"/>
      <c r="J2425" s="12"/>
      <c r="K2425" s="12"/>
      <c r="L2425" s="12"/>
      <c r="M2425" s="49"/>
      <c r="N2425" s="49"/>
      <c r="O2425" s="12"/>
      <c r="P2425" s="12"/>
      <c r="Q2425" s="12"/>
      <c r="R2425" s="12"/>
      <c r="S2425" s="12"/>
      <c r="T2425" s="12"/>
    </row>
    <row r="2426" spans="1:20" s="1" customFormat="1" x14ac:dyDescent="0.4">
      <c r="A2426" s="12"/>
      <c r="B2426" s="12"/>
      <c r="C2426" s="42"/>
      <c r="D2426" s="12"/>
      <c r="E2426" s="12"/>
      <c r="F2426" s="12"/>
      <c r="G2426" s="12"/>
      <c r="H2426" s="12"/>
      <c r="I2426" s="12"/>
      <c r="J2426" s="12"/>
      <c r="K2426" s="12"/>
      <c r="L2426" s="12"/>
      <c r="M2426" s="49"/>
      <c r="N2426" s="49"/>
      <c r="O2426" s="12"/>
      <c r="P2426" s="12"/>
      <c r="Q2426" s="12"/>
      <c r="R2426" s="12"/>
      <c r="S2426" s="12"/>
      <c r="T2426" s="12"/>
    </row>
    <row r="2427" spans="1:20" s="1" customFormat="1" x14ac:dyDescent="0.4">
      <c r="A2427" s="12"/>
      <c r="B2427" s="12"/>
      <c r="C2427" s="42"/>
      <c r="D2427" s="12"/>
      <c r="E2427" s="12"/>
      <c r="F2427" s="12"/>
      <c r="G2427" s="12"/>
      <c r="H2427" s="12"/>
      <c r="I2427" s="12"/>
      <c r="J2427" s="12"/>
      <c r="K2427" s="12"/>
      <c r="L2427" s="12"/>
      <c r="M2427" s="49"/>
      <c r="N2427" s="49"/>
      <c r="O2427" s="12"/>
      <c r="P2427" s="12"/>
      <c r="Q2427" s="12"/>
      <c r="R2427" s="12"/>
      <c r="S2427" s="12"/>
      <c r="T2427" s="12"/>
    </row>
    <row r="2428" spans="1:20" s="1" customFormat="1" x14ac:dyDescent="0.4">
      <c r="A2428" s="12"/>
      <c r="B2428" s="12"/>
      <c r="C2428" s="42"/>
      <c r="D2428" s="12"/>
      <c r="E2428" s="12"/>
      <c r="F2428" s="12"/>
      <c r="G2428" s="12"/>
      <c r="H2428" s="12"/>
      <c r="I2428" s="12"/>
      <c r="J2428" s="12"/>
      <c r="K2428" s="12"/>
      <c r="L2428" s="12"/>
      <c r="M2428" s="49"/>
      <c r="N2428" s="49"/>
      <c r="O2428" s="12"/>
      <c r="P2428" s="12"/>
      <c r="Q2428" s="12"/>
      <c r="R2428" s="12"/>
      <c r="S2428" s="12"/>
      <c r="T2428" s="12"/>
    </row>
    <row r="2429" spans="1:20" s="1" customFormat="1" x14ac:dyDescent="0.4">
      <c r="A2429" s="12"/>
      <c r="B2429" s="12"/>
      <c r="C2429" s="42"/>
      <c r="D2429" s="12"/>
      <c r="E2429" s="12"/>
      <c r="F2429" s="12"/>
      <c r="G2429" s="12"/>
      <c r="H2429" s="12"/>
      <c r="I2429" s="12"/>
      <c r="J2429" s="12"/>
      <c r="K2429" s="12"/>
      <c r="L2429" s="12"/>
      <c r="M2429" s="49"/>
      <c r="N2429" s="49"/>
      <c r="O2429" s="12"/>
      <c r="P2429" s="12"/>
      <c r="Q2429" s="12"/>
      <c r="R2429" s="12"/>
      <c r="S2429" s="12"/>
      <c r="T2429" s="12"/>
    </row>
    <row r="2430" spans="1:20" s="1" customFormat="1" x14ac:dyDescent="0.4">
      <c r="A2430" s="12"/>
      <c r="B2430" s="12"/>
      <c r="C2430" s="42"/>
      <c r="D2430" s="12"/>
      <c r="E2430" s="12"/>
      <c r="F2430" s="12"/>
      <c r="G2430" s="12"/>
      <c r="H2430" s="12"/>
      <c r="I2430" s="12"/>
      <c r="J2430" s="12"/>
      <c r="K2430" s="12"/>
      <c r="L2430" s="12"/>
      <c r="M2430" s="49"/>
      <c r="N2430" s="49"/>
      <c r="O2430" s="12"/>
      <c r="P2430" s="12"/>
      <c r="Q2430" s="12"/>
      <c r="R2430" s="12"/>
      <c r="S2430" s="12"/>
      <c r="T2430" s="12"/>
    </row>
    <row r="2431" spans="1:20" s="1" customFormat="1" x14ac:dyDescent="0.4">
      <c r="A2431" s="12"/>
      <c r="B2431" s="12"/>
      <c r="C2431" s="42"/>
      <c r="D2431" s="12"/>
      <c r="E2431" s="12"/>
      <c r="F2431" s="12"/>
      <c r="G2431" s="12"/>
      <c r="H2431" s="12"/>
      <c r="I2431" s="12"/>
      <c r="J2431" s="12"/>
      <c r="K2431" s="12"/>
      <c r="L2431" s="12"/>
      <c r="M2431" s="49"/>
      <c r="N2431" s="49"/>
      <c r="O2431" s="12"/>
      <c r="P2431" s="12"/>
      <c r="Q2431" s="12"/>
      <c r="R2431" s="12"/>
      <c r="S2431" s="12"/>
      <c r="T2431" s="12"/>
    </row>
    <row r="2432" spans="1:20" s="1" customFormat="1" x14ac:dyDescent="0.4">
      <c r="A2432" s="12"/>
      <c r="B2432" s="12"/>
      <c r="C2432" s="42"/>
      <c r="D2432" s="12"/>
      <c r="E2432" s="12"/>
      <c r="F2432" s="12"/>
      <c r="G2432" s="12"/>
      <c r="H2432" s="12"/>
      <c r="I2432" s="12"/>
      <c r="J2432" s="12"/>
      <c r="K2432" s="12"/>
      <c r="L2432" s="12"/>
      <c r="M2432" s="49"/>
      <c r="N2432" s="49"/>
      <c r="O2432" s="12"/>
      <c r="P2432" s="12"/>
      <c r="Q2432" s="12"/>
      <c r="R2432" s="12"/>
      <c r="S2432" s="12"/>
      <c r="T2432" s="12"/>
    </row>
    <row r="2433" spans="1:20" s="1" customFormat="1" x14ac:dyDescent="0.4">
      <c r="A2433" s="12"/>
      <c r="B2433" s="12"/>
      <c r="C2433" s="42"/>
      <c r="D2433" s="12"/>
      <c r="E2433" s="12"/>
      <c r="F2433" s="12"/>
      <c r="G2433" s="12"/>
      <c r="H2433" s="12"/>
      <c r="I2433" s="12"/>
      <c r="J2433" s="12"/>
      <c r="K2433" s="12"/>
      <c r="L2433" s="12"/>
      <c r="M2433" s="49"/>
      <c r="N2433" s="49"/>
      <c r="O2433" s="12"/>
      <c r="P2433" s="12"/>
      <c r="Q2433" s="12"/>
      <c r="R2433" s="12"/>
      <c r="S2433" s="12"/>
      <c r="T2433" s="12"/>
    </row>
    <row r="2434" spans="1:20" s="1" customFormat="1" x14ac:dyDescent="0.4">
      <c r="A2434" s="12"/>
      <c r="B2434" s="12"/>
      <c r="C2434" s="42"/>
      <c r="D2434" s="12"/>
      <c r="E2434" s="12"/>
      <c r="F2434" s="12"/>
      <c r="G2434" s="12"/>
      <c r="H2434" s="12"/>
      <c r="I2434" s="12"/>
      <c r="J2434" s="12"/>
      <c r="K2434" s="12"/>
      <c r="L2434" s="12"/>
      <c r="M2434" s="49"/>
      <c r="N2434" s="49"/>
      <c r="O2434" s="12"/>
      <c r="P2434" s="12"/>
      <c r="Q2434" s="12"/>
      <c r="R2434" s="12"/>
      <c r="S2434" s="12"/>
      <c r="T2434" s="12"/>
    </row>
    <row r="2435" spans="1:20" s="1" customFormat="1" x14ac:dyDescent="0.4">
      <c r="A2435" s="12"/>
      <c r="B2435" s="12"/>
      <c r="C2435" s="42"/>
      <c r="D2435" s="12"/>
      <c r="E2435" s="12"/>
      <c r="F2435" s="12"/>
      <c r="G2435" s="12"/>
      <c r="H2435" s="12"/>
      <c r="I2435" s="12"/>
      <c r="J2435" s="12"/>
      <c r="K2435" s="12"/>
      <c r="L2435" s="12"/>
      <c r="M2435" s="49"/>
      <c r="N2435" s="49"/>
      <c r="O2435" s="12"/>
      <c r="P2435" s="12"/>
      <c r="Q2435" s="12"/>
      <c r="R2435" s="12"/>
      <c r="S2435" s="12"/>
      <c r="T2435" s="12"/>
    </row>
    <row r="2436" spans="1:20" s="1" customFormat="1" x14ac:dyDescent="0.4">
      <c r="A2436" s="12"/>
      <c r="B2436" s="12"/>
      <c r="C2436" s="42"/>
      <c r="D2436" s="12"/>
      <c r="E2436" s="12"/>
      <c r="F2436" s="12"/>
      <c r="G2436" s="12"/>
      <c r="H2436" s="12"/>
      <c r="I2436" s="12"/>
      <c r="J2436" s="12"/>
      <c r="K2436" s="12"/>
      <c r="L2436" s="12"/>
      <c r="M2436" s="49"/>
      <c r="N2436" s="49"/>
      <c r="O2436" s="12"/>
      <c r="P2436" s="12"/>
      <c r="Q2436" s="12"/>
      <c r="R2436" s="12"/>
      <c r="S2436" s="12"/>
      <c r="T2436" s="12"/>
    </row>
    <row r="2437" spans="1:20" s="1" customFormat="1" x14ac:dyDescent="0.4">
      <c r="A2437" s="12"/>
      <c r="B2437" s="12"/>
      <c r="C2437" s="42"/>
      <c r="D2437" s="12"/>
      <c r="E2437" s="12"/>
      <c r="F2437" s="12"/>
      <c r="G2437" s="12"/>
      <c r="H2437" s="12"/>
      <c r="I2437" s="12"/>
      <c r="J2437" s="12"/>
      <c r="K2437" s="12"/>
      <c r="L2437" s="12"/>
      <c r="M2437" s="49"/>
      <c r="N2437" s="49"/>
      <c r="O2437" s="12"/>
      <c r="P2437" s="12"/>
      <c r="Q2437" s="12"/>
      <c r="R2437" s="12"/>
      <c r="S2437" s="12"/>
      <c r="T2437" s="12"/>
    </row>
    <row r="2438" spans="1:20" s="1" customFormat="1" x14ac:dyDescent="0.4">
      <c r="A2438" s="12"/>
      <c r="B2438" s="12"/>
      <c r="C2438" s="42"/>
      <c r="D2438" s="12"/>
      <c r="E2438" s="12"/>
      <c r="F2438" s="12"/>
      <c r="G2438" s="12"/>
      <c r="H2438" s="12"/>
      <c r="I2438" s="12"/>
      <c r="J2438" s="12"/>
      <c r="K2438" s="12"/>
      <c r="L2438" s="12"/>
      <c r="M2438" s="49"/>
      <c r="N2438" s="49"/>
      <c r="O2438" s="12"/>
      <c r="P2438" s="12"/>
      <c r="Q2438" s="12"/>
      <c r="R2438" s="12"/>
      <c r="S2438" s="12"/>
      <c r="T2438" s="12"/>
    </row>
    <row r="2439" spans="1:20" s="1" customFormat="1" x14ac:dyDescent="0.4">
      <c r="A2439" s="12"/>
      <c r="B2439" s="12"/>
      <c r="C2439" s="42"/>
      <c r="D2439" s="12"/>
      <c r="E2439" s="12"/>
      <c r="F2439" s="12"/>
      <c r="G2439" s="12"/>
      <c r="H2439" s="12"/>
      <c r="I2439" s="12"/>
      <c r="J2439" s="12"/>
      <c r="K2439" s="12"/>
      <c r="L2439" s="12"/>
      <c r="M2439" s="49"/>
      <c r="N2439" s="49"/>
      <c r="O2439" s="12"/>
      <c r="P2439" s="12"/>
      <c r="Q2439" s="12"/>
      <c r="R2439" s="12"/>
      <c r="S2439" s="12"/>
      <c r="T2439" s="12"/>
    </row>
    <row r="2440" spans="1:20" s="1" customFormat="1" x14ac:dyDescent="0.4">
      <c r="A2440" s="12"/>
      <c r="B2440" s="12"/>
      <c r="C2440" s="42"/>
      <c r="D2440" s="12"/>
      <c r="E2440" s="12"/>
      <c r="F2440" s="12"/>
      <c r="G2440" s="12"/>
      <c r="H2440" s="12"/>
      <c r="I2440" s="12"/>
      <c r="J2440" s="12"/>
      <c r="K2440" s="12"/>
      <c r="L2440" s="12"/>
      <c r="M2440" s="49"/>
      <c r="N2440" s="49"/>
      <c r="O2440" s="12"/>
      <c r="P2440" s="12"/>
      <c r="Q2440" s="12"/>
      <c r="R2440" s="12"/>
      <c r="S2440" s="12"/>
      <c r="T2440" s="12"/>
    </row>
    <row r="2441" spans="1:20" s="1" customFormat="1" x14ac:dyDescent="0.4">
      <c r="A2441" s="12"/>
      <c r="B2441" s="12"/>
      <c r="C2441" s="42"/>
      <c r="D2441" s="12"/>
      <c r="E2441" s="12"/>
      <c r="F2441" s="12"/>
      <c r="G2441" s="12"/>
      <c r="H2441" s="12"/>
      <c r="I2441" s="12"/>
      <c r="J2441" s="12"/>
      <c r="K2441" s="12"/>
      <c r="L2441" s="12"/>
      <c r="M2441" s="49"/>
      <c r="N2441" s="49"/>
      <c r="O2441" s="12"/>
      <c r="P2441" s="12"/>
      <c r="Q2441" s="12"/>
      <c r="R2441" s="12"/>
      <c r="S2441" s="12"/>
      <c r="T2441" s="12"/>
    </row>
    <row r="2442" spans="1:20" s="1" customFormat="1" x14ac:dyDescent="0.4">
      <c r="A2442" s="12"/>
      <c r="B2442" s="12"/>
      <c r="C2442" s="42"/>
      <c r="D2442" s="12"/>
      <c r="E2442" s="12"/>
      <c r="F2442" s="12"/>
      <c r="G2442" s="12"/>
      <c r="H2442" s="12"/>
      <c r="I2442" s="12"/>
      <c r="J2442" s="12"/>
      <c r="K2442" s="12"/>
      <c r="L2442" s="12"/>
      <c r="M2442" s="49"/>
      <c r="N2442" s="49"/>
      <c r="O2442" s="12"/>
      <c r="P2442" s="12"/>
      <c r="Q2442" s="12"/>
      <c r="R2442" s="12"/>
      <c r="S2442" s="12"/>
      <c r="T2442" s="12"/>
    </row>
    <row r="2443" spans="1:20" s="1" customFormat="1" x14ac:dyDescent="0.4">
      <c r="A2443" s="12"/>
      <c r="B2443" s="12"/>
      <c r="C2443" s="42"/>
      <c r="D2443" s="12"/>
      <c r="E2443" s="12"/>
      <c r="F2443" s="12"/>
      <c r="G2443" s="12"/>
      <c r="H2443" s="12"/>
      <c r="I2443" s="12"/>
      <c r="J2443" s="12"/>
      <c r="K2443" s="12"/>
      <c r="L2443" s="12"/>
      <c r="M2443" s="49"/>
      <c r="N2443" s="49"/>
      <c r="O2443" s="12"/>
      <c r="P2443" s="12"/>
      <c r="Q2443" s="12"/>
      <c r="R2443" s="12"/>
      <c r="S2443" s="12"/>
      <c r="T2443" s="12"/>
    </row>
    <row r="2444" spans="1:20" s="1" customFormat="1" x14ac:dyDescent="0.4">
      <c r="A2444" s="12"/>
      <c r="B2444" s="12"/>
      <c r="C2444" s="42"/>
      <c r="D2444" s="12"/>
      <c r="E2444" s="12"/>
      <c r="F2444" s="12"/>
      <c r="G2444" s="12"/>
      <c r="H2444" s="12"/>
      <c r="I2444" s="12"/>
      <c r="J2444" s="12"/>
      <c r="K2444" s="12"/>
      <c r="L2444" s="12"/>
      <c r="M2444" s="49"/>
      <c r="N2444" s="49"/>
      <c r="O2444" s="12"/>
      <c r="P2444" s="12"/>
      <c r="Q2444" s="12"/>
      <c r="R2444" s="12"/>
      <c r="S2444" s="12"/>
      <c r="T2444" s="12"/>
    </row>
    <row r="2445" spans="1:20" s="1" customFormat="1" x14ac:dyDescent="0.4">
      <c r="A2445" s="12"/>
      <c r="B2445" s="12"/>
      <c r="C2445" s="42"/>
      <c r="D2445" s="12"/>
      <c r="E2445" s="12"/>
      <c r="F2445" s="12"/>
      <c r="G2445" s="12"/>
      <c r="H2445" s="12"/>
      <c r="I2445" s="12"/>
      <c r="J2445" s="12"/>
      <c r="K2445" s="12"/>
      <c r="L2445" s="12"/>
      <c r="M2445" s="49"/>
      <c r="N2445" s="49"/>
      <c r="O2445" s="12"/>
      <c r="P2445" s="12"/>
      <c r="Q2445" s="12"/>
      <c r="R2445" s="12"/>
      <c r="S2445" s="12"/>
      <c r="T2445" s="12"/>
    </row>
    <row r="2446" spans="1:20" s="1" customFormat="1" x14ac:dyDescent="0.4">
      <c r="A2446" s="12"/>
      <c r="B2446" s="12"/>
      <c r="C2446" s="42"/>
      <c r="D2446" s="12"/>
      <c r="E2446" s="12"/>
      <c r="F2446" s="12"/>
      <c r="G2446" s="12"/>
      <c r="H2446" s="12"/>
      <c r="I2446" s="12"/>
      <c r="J2446" s="12"/>
      <c r="K2446" s="12"/>
      <c r="L2446" s="12"/>
      <c r="M2446" s="49"/>
      <c r="N2446" s="49"/>
      <c r="O2446" s="12"/>
      <c r="P2446" s="12"/>
      <c r="Q2446" s="12"/>
      <c r="R2446" s="12"/>
      <c r="S2446" s="12"/>
      <c r="T2446" s="12"/>
    </row>
    <row r="2447" spans="1:20" s="1" customFormat="1" x14ac:dyDescent="0.4">
      <c r="A2447" s="12"/>
      <c r="B2447" s="12"/>
      <c r="C2447" s="42"/>
      <c r="D2447" s="12"/>
      <c r="E2447" s="12"/>
      <c r="F2447" s="12"/>
      <c r="G2447" s="12"/>
      <c r="H2447" s="12"/>
      <c r="I2447" s="12"/>
      <c r="J2447" s="12"/>
      <c r="K2447" s="12"/>
      <c r="L2447" s="12"/>
      <c r="M2447" s="49"/>
      <c r="N2447" s="49"/>
      <c r="O2447" s="12"/>
      <c r="P2447" s="12"/>
      <c r="Q2447" s="12"/>
      <c r="R2447" s="12"/>
      <c r="S2447" s="12"/>
      <c r="T2447" s="12"/>
    </row>
    <row r="2448" spans="1:20" s="1" customFormat="1" x14ac:dyDescent="0.4">
      <c r="A2448" s="12"/>
      <c r="B2448" s="12"/>
      <c r="C2448" s="42"/>
      <c r="D2448" s="12"/>
      <c r="E2448" s="12"/>
      <c r="F2448" s="12"/>
      <c r="G2448" s="12"/>
      <c r="H2448" s="12"/>
      <c r="I2448" s="12"/>
      <c r="J2448" s="12"/>
      <c r="K2448" s="12"/>
      <c r="L2448" s="12"/>
      <c r="M2448" s="49"/>
      <c r="N2448" s="49"/>
      <c r="O2448" s="12"/>
      <c r="P2448" s="12"/>
      <c r="Q2448" s="12"/>
      <c r="R2448" s="12"/>
      <c r="S2448" s="12"/>
      <c r="T2448" s="12"/>
    </row>
    <row r="2449" spans="1:20" s="1" customFormat="1" x14ac:dyDescent="0.4">
      <c r="A2449" s="12"/>
      <c r="B2449" s="12"/>
      <c r="C2449" s="42"/>
      <c r="D2449" s="12"/>
      <c r="E2449" s="12"/>
      <c r="F2449" s="12"/>
      <c r="G2449" s="12"/>
      <c r="H2449" s="12"/>
      <c r="I2449" s="12"/>
      <c r="J2449" s="12"/>
      <c r="K2449" s="12"/>
      <c r="L2449" s="12"/>
      <c r="M2449" s="49"/>
      <c r="N2449" s="49"/>
      <c r="O2449" s="12"/>
      <c r="P2449" s="12"/>
      <c r="Q2449" s="12"/>
      <c r="R2449" s="12"/>
      <c r="S2449" s="12"/>
      <c r="T2449" s="12"/>
    </row>
    <row r="2450" spans="1:20" s="1" customFormat="1" x14ac:dyDescent="0.4">
      <c r="A2450" s="12"/>
      <c r="B2450" s="12"/>
      <c r="C2450" s="42"/>
      <c r="D2450" s="12"/>
      <c r="E2450" s="12"/>
      <c r="F2450" s="12"/>
      <c r="G2450" s="12"/>
      <c r="H2450" s="12"/>
      <c r="I2450" s="12"/>
      <c r="J2450" s="12"/>
      <c r="K2450" s="12"/>
      <c r="L2450" s="12"/>
      <c r="M2450" s="49"/>
      <c r="N2450" s="49"/>
      <c r="O2450" s="12"/>
      <c r="P2450" s="12"/>
      <c r="Q2450" s="12"/>
      <c r="R2450" s="12"/>
      <c r="S2450" s="12"/>
      <c r="T2450" s="12"/>
    </row>
    <row r="2451" spans="1:20" s="1" customFormat="1" x14ac:dyDescent="0.4">
      <c r="A2451" s="12"/>
      <c r="B2451" s="12"/>
      <c r="C2451" s="42"/>
      <c r="D2451" s="12"/>
      <c r="E2451" s="12"/>
      <c r="F2451" s="12"/>
      <c r="G2451" s="12"/>
      <c r="H2451" s="12"/>
      <c r="I2451" s="12"/>
      <c r="J2451" s="12"/>
      <c r="K2451" s="12"/>
      <c r="L2451" s="12"/>
      <c r="M2451" s="49"/>
      <c r="N2451" s="49"/>
      <c r="O2451" s="12"/>
      <c r="P2451" s="12"/>
      <c r="Q2451" s="12"/>
      <c r="R2451" s="12"/>
      <c r="S2451" s="12"/>
      <c r="T2451" s="12"/>
    </row>
    <row r="2452" spans="1:20" s="1" customFormat="1" x14ac:dyDescent="0.4">
      <c r="A2452" s="12"/>
      <c r="B2452" s="12"/>
      <c r="C2452" s="42"/>
      <c r="D2452" s="12"/>
      <c r="E2452" s="12"/>
      <c r="F2452" s="12"/>
      <c r="G2452" s="12"/>
      <c r="H2452" s="12"/>
      <c r="I2452" s="12"/>
      <c r="J2452" s="12"/>
      <c r="K2452" s="12"/>
      <c r="L2452" s="12"/>
      <c r="M2452" s="49"/>
      <c r="N2452" s="49"/>
      <c r="O2452" s="12"/>
      <c r="P2452" s="12"/>
      <c r="Q2452" s="12"/>
      <c r="R2452" s="12"/>
      <c r="S2452" s="12"/>
      <c r="T2452" s="12"/>
    </row>
    <row r="2453" spans="1:20" s="1" customFormat="1" x14ac:dyDescent="0.4">
      <c r="A2453" s="12"/>
      <c r="B2453" s="12"/>
      <c r="C2453" s="42"/>
      <c r="D2453" s="12"/>
      <c r="E2453" s="12"/>
      <c r="F2453" s="12"/>
      <c r="G2453" s="12"/>
      <c r="H2453" s="12"/>
      <c r="I2453" s="12"/>
      <c r="J2453" s="12"/>
      <c r="K2453" s="12"/>
      <c r="L2453" s="12"/>
      <c r="M2453" s="49"/>
      <c r="N2453" s="49"/>
      <c r="O2453" s="12"/>
      <c r="P2453" s="12"/>
      <c r="Q2453" s="12"/>
      <c r="R2453" s="12"/>
      <c r="S2453" s="12"/>
      <c r="T2453" s="12"/>
    </row>
    <row r="2454" spans="1:20" s="1" customFormat="1" x14ac:dyDescent="0.4">
      <c r="A2454" s="12"/>
      <c r="B2454" s="12"/>
      <c r="C2454" s="42"/>
      <c r="D2454" s="12"/>
      <c r="E2454" s="12"/>
      <c r="F2454" s="12"/>
      <c r="G2454" s="12"/>
      <c r="H2454" s="12"/>
      <c r="I2454" s="12"/>
      <c r="J2454" s="12"/>
      <c r="K2454" s="12"/>
      <c r="L2454" s="12"/>
      <c r="M2454" s="49"/>
      <c r="N2454" s="49"/>
      <c r="O2454" s="12"/>
      <c r="P2454" s="12"/>
      <c r="Q2454" s="12"/>
      <c r="R2454" s="12"/>
      <c r="S2454" s="12"/>
      <c r="T2454" s="12"/>
    </row>
    <row r="2455" spans="1:20" s="1" customFormat="1" x14ac:dyDescent="0.4">
      <c r="A2455" s="12"/>
      <c r="B2455" s="12"/>
      <c r="C2455" s="42"/>
      <c r="D2455" s="12"/>
      <c r="E2455" s="12"/>
      <c r="F2455" s="12"/>
      <c r="G2455" s="12"/>
      <c r="H2455" s="12"/>
      <c r="I2455" s="12"/>
      <c r="J2455" s="12"/>
      <c r="K2455" s="12"/>
      <c r="L2455" s="12"/>
      <c r="M2455" s="49"/>
      <c r="N2455" s="49"/>
      <c r="O2455" s="12"/>
      <c r="P2455" s="12"/>
      <c r="Q2455" s="12"/>
      <c r="R2455" s="12"/>
      <c r="S2455" s="12"/>
      <c r="T2455" s="12"/>
    </row>
    <row r="2456" spans="1:20" s="1" customFormat="1" x14ac:dyDescent="0.4">
      <c r="A2456" s="12"/>
      <c r="B2456" s="12"/>
      <c r="C2456" s="42"/>
      <c r="D2456" s="12"/>
      <c r="E2456" s="12"/>
      <c r="F2456" s="12"/>
      <c r="G2456" s="12"/>
      <c r="H2456" s="12"/>
      <c r="I2456" s="12"/>
      <c r="J2456" s="12"/>
      <c r="K2456" s="12"/>
      <c r="L2456" s="12"/>
      <c r="M2456" s="49"/>
      <c r="N2456" s="49"/>
      <c r="O2456" s="12"/>
      <c r="P2456" s="12"/>
      <c r="Q2456" s="12"/>
      <c r="R2456" s="12"/>
      <c r="S2456" s="12"/>
      <c r="T2456" s="12"/>
    </row>
    <row r="2457" spans="1:20" s="1" customFormat="1" x14ac:dyDescent="0.4">
      <c r="A2457" s="12"/>
      <c r="B2457" s="12"/>
      <c r="C2457" s="42"/>
      <c r="D2457" s="12"/>
      <c r="E2457" s="12"/>
      <c r="F2457" s="12"/>
      <c r="G2457" s="12"/>
      <c r="H2457" s="12"/>
      <c r="I2457" s="12"/>
      <c r="J2457" s="12"/>
      <c r="K2457" s="12"/>
      <c r="L2457" s="12"/>
      <c r="M2457" s="49"/>
      <c r="N2457" s="49"/>
      <c r="O2457" s="12"/>
      <c r="P2457" s="12"/>
      <c r="Q2457" s="12"/>
      <c r="R2457" s="12"/>
      <c r="S2457" s="12"/>
      <c r="T2457" s="12"/>
    </row>
    <row r="2458" spans="1:20" s="1" customFormat="1" x14ac:dyDescent="0.4">
      <c r="A2458" s="12"/>
      <c r="B2458" s="12"/>
      <c r="C2458" s="42"/>
      <c r="D2458" s="12"/>
      <c r="E2458" s="12"/>
      <c r="F2458" s="12"/>
      <c r="G2458" s="12"/>
      <c r="H2458" s="12"/>
      <c r="I2458" s="12"/>
      <c r="J2458" s="12"/>
      <c r="K2458" s="12"/>
      <c r="L2458" s="12"/>
      <c r="M2458" s="49"/>
      <c r="N2458" s="49"/>
      <c r="O2458" s="12"/>
      <c r="P2458" s="12"/>
      <c r="Q2458" s="12"/>
      <c r="R2458" s="12"/>
      <c r="S2458" s="12"/>
      <c r="T2458" s="12"/>
    </row>
    <row r="2459" spans="1:20" s="1" customFormat="1" x14ac:dyDescent="0.4">
      <c r="A2459" s="12"/>
      <c r="B2459" s="12"/>
      <c r="C2459" s="42"/>
      <c r="D2459" s="12"/>
      <c r="E2459" s="12"/>
      <c r="F2459" s="12"/>
      <c r="G2459" s="12"/>
      <c r="H2459" s="12"/>
      <c r="I2459" s="12"/>
      <c r="J2459" s="12"/>
      <c r="K2459" s="12"/>
      <c r="L2459" s="12"/>
      <c r="M2459" s="49"/>
      <c r="N2459" s="49"/>
      <c r="O2459" s="12"/>
      <c r="P2459" s="12"/>
      <c r="Q2459" s="12"/>
      <c r="R2459" s="12"/>
      <c r="S2459" s="12"/>
      <c r="T2459" s="12"/>
    </row>
    <row r="2460" spans="1:20" s="1" customFormat="1" x14ac:dyDescent="0.4">
      <c r="A2460" s="12"/>
      <c r="B2460" s="12"/>
      <c r="C2460" s="42"/>
      <c r="D2460" s="12"/>
      <c r="E2460" s="12"/>
      <c r="F2460" s="12"/>
      <c r="G2460" s="12"/>
      <c r="H2460" s="12"/>
      <c r="I2460" s="12"/>
      <c r="J2460" s="12"/>
      <c r="K2460" s="12"/>
      <c r="L2460" s="12"/>
      <c r="M2460" s="49"/>
      <c r="N2460" s="49"/>
      <c r="O2460" s="12"/>
      <c r="P2460" s="12"/>
      <c r="Q2460" s="12"/>
      <c r="R2460" s="12"/>
      <c r="S2460" s="12"/>
      <c r="T2460" s="12"/>
    </row>
    <row r="2461" spans="1:20" s="1" customFormat="1" x14ac:dyDescent="0.4">
      <c r="A2461" s="12"/>
      <c r="B2461" s="12"/>
      <c r="C2461" s="42"/>
      <c r="D2461" s="12"/>
      <c r="E2461" s="12"/>
      <c r="F2461" s="12"/>
      <c r="G2461" s="12"/>
      <c r="H2461" s="12"/>
      <c r="I2461" s="12"/>
      <c r="J2461" s="12"/>
      <c r="K2461" s="12"/>
      <c r="L2461" s="12"/>
      <c r="M2461" s="49"/>
      <c r="N2461" s="49"/>
      <c r="O2461" s="12"/>
      <c r="P2461" s="12"/>
      <c r="Q2461" s="12"/>
      <c r="R2461" s="12"/>
      <c r="S2461" s="12"/>
      <c r="T2461" s="12"/>
    </row>
    <row r="2462" spans="1:20" s="1" customFormat="1" x14ac:dyDescent="0.4">
      <c r="A2462" s="12"/>
      <c r="B2462" s="12"/>
      <c r="C2462" s="42"/>
      <c r="D2462" s="12"/>
      <c r="E2462" s="12"/>
      <c r="F2462" s="12"/>
      <c r="G2462" s="12"/>
      <c r="H2462" s="12"/>
      <c r="I2462" s="12"/>
      <c r="J2462" s="12"/>
      <c r="K2462" s="12"/>
      <c r="L2462" s="12"/>
      <c r="M2462" s="49"/>
      <c r="N2462" s="49"/>
      <c r="O2462" s="12"/>
      <c r="P2462" s="12"/>
      <c r="Q2462" s="12"/>
      <c r="R2462" s="12"/>
      <c r="S2462" s="12"/>
      <c r="T2462" s="12"/>
    </row>
    <row r="2463" spans="1:20" s="1" customFormat="1" x14ac:dyDescent="0.4">
      <c r="A2463" s="12"/>
      <c r="B2463" s="12"/>
      <c r="C2463" s="42"/>
      <c r="D2463" s="12"/>
      <c r="E2463" s="12"/>
      <c r="F2463" s="12"/>
      <c r="G2463" s="12"/>
      <c r="H2463" s="12"/>
      <c r="I2463" s="12"/>
      <c r="J2463" s="12"/>
      <c r="K2463" s="12"/>
      <c r="L2463" s="12"/>
      <c r="M2463" s="49"/>
      <c r="N2463" s="49"/>
      <c r="O2463" s="12"/>
      <c r="P2463" s="12"/>
      <c r="Q2463" s="12"/>
      <c r="R2463" s="12"/>
      <c r="S2463" s="12"/>
      <c r="T2463" s="12"/>
    </row>
    <row r="2464" spans="1:20" s="1" customFormat="1" x14ac:dyDescent="0.4">
      <c r="A2464" s="12"/>
      <c r="B2464" s="12"/>
      <c r="C2464" s="42"/>
      <c r="D2464" s="12"/>
      <c r="E2464" s="12"/>
      <c r="F2464" s="12"/>
      <c r="G2464" s="12"/>
      <c r="H2464" s="12"/>
      <c r="I2464" s="12"/>
      <c r="J2464" s="12"/>
      <c r="K2464" s="12"/>
      <c r="L2464" s="12"/>
      <c r="M2464" s="49"/>
      <c r="N2464" s="49"/>
      <c r="O2464" s="12"/>
      <c r="P2464" s="12"/>
      <c r="Q2464" s="12"/>
      <c r="R2464" s="12"/>
      <c r="S2464" s="12"/>
      <c r="T2464" s="12"/>
    </row>
    <row r="2465" spans="1:20" s="1" customFormat="1" x14ac:dyDescent="0.4">
      <c r="A2465" s="12"/>
      <c r="B2465" s="12"/>
      <c r="C2465" s="42"/>
      <c r="D2465" s="12"/>
      <c r="E2465" s="12"/>
      <c r="F2465" s="12"/>
      <c r="G2465" s="12"/>
      <c r="H2465" s="12"/>
      <c r="I2465" s="12"/>
      <c r="J2465" s="12"/>
      <c r="K2465" s="12"/>
      <c r="L2465" s="12"/>
      <c r="M2465" s="49"/>
      <c r="N2465" s="49"/>
      <c r="O2465" s="12"/>
      <c r="P2465" s="12"/>
      <c r="Q2465" s="12"/>
      <c r="R2465" s="12"/>
      <c r="S2465" s="12"/>
      <c r="T2465" s="12"/>
    </row>
    <row r="2466" spans="1:20" s="1" customFormat="1" x14ac:dyDescent="0.4">
      <c r="A2466" s="12"/>
      <c r="B2466" s="12"/>
      <c r="C2466" s="42"/>
      <c r="D2466" s="12"/>
      <c r="E2466" s="12"/>
      <c r="F2466" s="12"/>
      <c r="G2466" s="12"/>
      <c r="H2466" s="12"/>
      <c r="I2466" s="12"/>
      <c r="J2466" s="12"/>
      <c r="K2466" s="12"/>
      <c r="L2466" s="12"/>
      <c r="M2466" s="49"/>
      <c r="N2466" s="49"/>
      <c r="O2466" s="12"/>
      <c r="P2466" s="12"/>
      <c r="Q2466" s="12"/>
      <c r="R2466" s="12"/>
      <c r="S2466" s="12"/>
      <c r="T2466" s="12"/>
    </row>
    <row r="2467" spans="1:20" s="1" customFormat="1" x14ac:dyDescent="0.4">
      <c r="A2467" s="12"/>
      <c r="B2467" s="12"/>
      <c r="C2467" s="42"/>
      <c r="D2467" s="12"/>
      <c r="E2467" s="12"/>
      <c r="F2467" s="12"/>
      <c r="G2467" s="12"/>
      <c r="H2467" s="12"/>
      <c r="I2467" s="12"/>
      <c r="J2467" s="12"/>
      <c r="K2467" s="12"/>
      <c r="L2467" s="12"/>
      <c r="M2467" s="49"/>
      <c r="N2467" s="49"/>
      <c r="O2467" s="12"/>
      <c r="P2467" s="12"/>
      <c r="Q2467" s="12"/>
      <c r="R2467" s="12"/>
      <c r="S2467" s="12"/>
      <c r="T2467" s="12"/>
    </row>
    <row r="2468" spans="1:20" s="1" customFormat="1" x14ac:dyDescent="0.4">
      <c r="A2468" s="12"/>
      <c r="B2468" s="12"/>
      <c r="C2468" s="42"/>
      <c r="D2468" s="12"/>
      <c r="E2468" s="12"/>
      <c r="F2468" s="12"/>
      <c r="G2468" s="12"/>
      <c r="H2468" s="12"/>
      <c r="I2468" s="12"/>
      <c r="J2468" s="12"/>
      <c r="K2468" s="12"/>
      <c r="L2468" s="12"/>
      <c r="M2468" s="49"/>
      <c r="N2468" s="49"/>
      <c r="O2468" s="12"/>
      <c r="P2468" s="12"/>
      <c r="Q2468" s="12"/>
      <c r="R2468" s="12"/>
      <c r="S2468" s="12"/>
      <c r="T2468" s="12"/>
    </row>
    <row r="2469" spans="1:20" s="1" customFormat="1" x14ac:dyDescent="0.4">
      <c r="A2469" s="12"/>
      <c r="B2469" s="12"/>
      <c r="C2469" s="42"/>
      <c r="D2469" s="12"/>
      <c r="E2469" s="12"/>
      <c r="F2469" s="12"/>
      <c r="G2469" s="12"/>
      <c r="H2469" s="12"/>
      <c r="I2469" s="12"/>
      <c r="J2469" s="12"/>
      <c r="K2469" s="12"/>
      <c r="L2469" s="12"/>
      <c r="M2469" s="49"/>
      <c r="N2469" s="49"/>
      <c r="O2469" s="12"/>
      <c r="P2469" s="12"/>
      <c r="Q2469" s="12"/>
      <c r="R2469" s="12"/>
      <c r="S2469" s="12"/>
      <c r="T2469" s="12"/>
    </row>
    <row r="2470" spans="1:20" s="1" customFormat="1" x14ac:dyDescent="0.4">
      <c r="A2470" s="12"/>
      <c r="B2470" s="12"/>
      <c r="C2470" s="42"/>
      <c r="D2470" s="12"/>
      <c r="E2470" s="12"/>
      <c r="F2470" s="12"/>
      <c r="G2470" s="12"/>
      <c r="H2470" s="12"/>
      <c r="I2470" s="12"/>
      <c r="J2470" s="12"/>
      <c r="K2470" s="12"/>
      <c r="L2470" s="12"/>
      <c r="M2470" s="49"/>
      <c r="N2470" s="49"/>
      <c r="O2470" s="12"/>
      <c r="P2470" s="12"/>
      <c r="Q2470" s="12"/>
      <c r="R2470" s="12"/>
      <c r="S2470" s="12"/>
      <c r="T2470" s="12"/>
    </row>
    <row r="2471" spans="1:20" s="1" customFormat="1" x14ac:dyDescent="0.4">
      <c r="A2471" s="12"/>
      <c r="B2471" s="12"/>
      <c r="C2471" s="42"/>
      <c r="D2471" s="12"/>
      <c r="E2471" s="12"/>
      <c r="F2471" s="12"/>
      <c r="G2471" s="12"/>
      <c r="H2471" s="12"/>
      <c r="I2471" s="12"/>
      <c r="J2471" s="12"/>
      <c r="K2471" s="12"/>
      <c r="L2471" s="12"/>
      <c r="M2471" s="49"/>
      <c r="N2471" s="49"/>
      <c r="O2471" s="12"/>
      <c r="P2471" s="12"/>
      <c r="Q2471" s="12"/>
      <c r="R2471" s="12"/>
      <c r="S2471" s="12"/>
      <c r="T2471" s="12"/>
    </row>
    <row r="2472" spans="1:20" s="1" customFormat="1" x14ac:dyDescent="0.4">
      <c r="A2472" s="12"/>
      <c r="B2472" s="12"/>
      <c r="C2472" s="42"/>
      <c r="D2472" s="12"/>
      <c r="E2472" s="12"/>
      <c r="F2472" s="12"/>
      <c r="G2472" s="12"/>
      <c r="H2472" s="12"/>
      <c r="I2472" s="12"/>
      <c r="J2472" s="12"/>
      <c r="K2472" s="12"/>
      <c r="L2472" s="12"/>
      <c r="M2472" s="49"/>
      <c r="N2472" s="49"/>
      <c r="O2472" s="12"/>
      <c r="P2472" s="12"/>
      <c r="Q2472" s="12"/>
      <c r="R2472" s="12"/>
      <c r="S2472" s="12"/>
      <c r="T2472" s="12"/>
    </row>
    <row r="2473" spans="1:20" s="1" customFormat="1" x14ac:dyDescent="0.4">
      <c r="A2473" s="12"/>
      <c r="B2473" s="12"/>
      <c r="C2473" s="42"/>
      <c r="D2473" s="12"/>
      <c r="E2473" s="12"/>
      <c r="F2473" s="12"/>
      <c r="G2473" s="12"/>
      <c r="H2473" s="12"/>
      <c r="I2473" s="12"/>
      <c r="J2473" s="12"/>
      <c r="K2473" s="12"/>
      <c r="L2473" s="12"/>
      <c r="M2473" s="49"/>
      <c r="N2473" s="49"/>
      <c r="O2473" s="12"/>
      <c r="P2473" s="12"/>
      <c r="Q2473" s="12"/>
      <c r="R2473" s="12"/>
      <c r="S2473" s="12"/>
      <c r="T2473" s="12"/>
    </row>
    <row r="2474" spans="1:20" s="1" customFormat="1" x14ac:dyDescent="0.4">
      <c r="A2474" s="12"/>
      <c r="B2474" s="12"/>
      <c r="C2474" s="42"/>
      <c r="D2474" s="12"/>
      <c r="E2474" s="12"/>
      <c r="F2474" s="12"/>
      <c r="G2474" s="12"/>
      <c r="H2474" s="12"/>
      <c r="I2474" s="12"/>
      <c r="J2474" s="12"/>
      <c r="K2474" s="12"/>
      <c r="L2474" s="12"/>
      <c r="M2474" s="49"/>
      <c r="N2474" s="49"/>
      <c r="O2474" s="12"/>
      <c r="P2474" s="12"/>
      <c r="Q2474" s="12"/>
      <c r="R2474" s="12"/>
      <c r="S2474" s="12"/>
      <c r="T2474" s="12"/>
    </row>
    <row r="2475" spans="1:20" s="1" customFormat="1" x14ac:dyDescent="0.4">
      <c r="A2475" s="12"/>
      <c r="B2475" s="12"/>
      <c r="C2475" s="42"/>
      <c r="D2475" s="12"/>
      <c r="E2475" s="12"/>
      <c r="F2475" s="12"/>
      <c r="G2475" s="12"/>
      <c r="H2475" s="12"/>
      <c r="I2475" s="12"/>
      <c r="J2475" s="12"/>
      <c r="K2475" s="12"/>
      <c r="L2475" s="12"/>
      <c r="M2475" s="49"/>
      <c r="N2475" s="49"/>
      <c r="O2475" s="12"/>
      <c r="P2475" s="12"/>
      <c r="Q2475" s="12"/>
      <c r="R2475" s="12"/>
      <c r="S2475" s="12"/>
      <c r="T2475" s="12"/>
    </row>
    <row r="2476" spans="1:20" s="1" customFormat="1" x14ac:dyDescent="0.4">
      <c r="A2476" s="12"/>
      <c r="B2476" s="12"/>
      <c r="C2476" s="42"/>
      <c r="D2476" s="12"/>
      <c r="E2476" s="12"/>
      <c r="F2476" s="12"/>
      <c r="G2476" s="12"/>
      <c r="H2476" s="12"/>
      <c r="I2476" s="12"/>
      <c r="J2476" s="12"/>
      <c r="K2476" s="12"/>
      <c r="L2476" s="12"/>
      <c r="M2476" s="49"/>
      <c r="N2476" s="49"/>
      <c r="O2476" s="12"/>
      <c r="P2476" s="12"/>
      <c r="Q2476" s="12"/>
      <c r="R2476" s="12"/>
      <c r="S2476" s="12"/>
      <c r="T2476" s="12"/>
    </row>
    <row r="2477" spans="1:20" s="1" customFormat="1" x14ac:dyDescent="0.4">
      <c r="A2477" s="12"/>
      <c r="B2477" s="12"/>
      <c r="C2477" s="42"/>
      <c r="D2477" s="12"/>
      <c r="E2477" s="12"/>
      <c r="F2477" s="12"/>
      <c r="G2477" s="12"/>
      <c r="H2477" s="12"/>
      <c r="I2477" s="12"/>
      <c r="J2477" s="12"/>
      <c r="K2477" s="12"/>
      <c r="L2477" s="12"/>
      <c r="M2477" s="49"/>
      <c r="N2477" s="49"/>
      <c r="O2477" s="12"/>
      <c r="P2477" s="12"/>
      <c r="Q2477" s="12"/>
      <c r="R2477" s="12"/>
      <c r="S2477" s="12"/>
      <c r="T2477" s="12"/>
    </row>
    <row r="2478" spans="1:20" s="1" customFormat="1" x14ac:dyDescent="0.4">
      <c r="A2478" s="12"/>
      <c r="B2478" s="12"/>
      <c r="C2478" s="42"/>
      <c r="D2478" s="12"/>
      <c r="E2478" s="12"/>
      <c r="F2478" s="12"/>
      <c r="G2478" s="12"/>
      <c r="H2478" s="12"/>
      <c r="I2478" s="12"/>
      <c r="J2478" s="12"/>
      <c r="K2478" s="12"/>
      <c r="L2478" s="12"/>
      <c r="M2478" s="49"/>
      <c r="N2478" s="49"/>
      <c r="O2478" s="12"/>
      <c r="P2478" s="12"/>
      <c r="Q2478" s="12"/>
      <c r="R2478" s="12"/>
      <c r="S2478" s="12"/>
      <c r="T2478" s="12"/>
    </row>
    <row r="2479" spans="1:20" s="1" customFormat="1" x14ac:dyDescent="0.4">
      <c r="A2479" s="12"/>
      <c r="B2479" s="12"/>
      <c r="C2479" s="42"/>
      <c r="D2479" s="12"/>
      <c r="E2479" s="12"/>
      <c r="F2479" s="12"/>
      <c r="G2479" s="12"/>
      <c r="H2479" s="12"/>
      <c r="I2479" s="12"/>
      <c r="J2479" s="12"/>
      <c r="K2479" s="12"/>
      <c r="L2479" s="12"/>
      <c r="M2479" s="49"/>
      <c r="N2479" s="49"/>
      <c r="O2479" s="12"/>
      <c r="P2479" s="12"/>
      <c r="Q2479" s="12"/>
      <c r="R2479" s="12"/>
      <c r="S2479" s="12"/>
      <c r="T2479" s="12"/>
    </row>
    <row r="2480" spans="1:20" s="1" customFormat="1" x14ac:dyDescent="0.4">
      <c r="A2480" s="12"/>
      <c r="B2480" s="12"/>
      <c r="C2480" s="42"/>
      <c r="D2480" s="12"/>
      <c r="E2480" s="12"/>
      <c r="F2480" s="12"/>
      <c r="G2480" s="12"/>
      <c r="H2480" s="12"/>
      <c r="I2480" s="12"/>
      <c r="J2480" s="12"/>
      <c r="K2480" s="12"/>
      <c r="L2480" s="12"/>
      <c r="M2480" s="49"/>
      <c r="N2480" s="49"/>
      <c r="O2480" s="12"/>
      <c r="P2480" s="12"/>
      <c r="Q2480" s="12"/>
      <c r="R2480" s="12"/>
      <c r="S2480" s="12"/>
      <c r="T2480" s="12"/>
    </row>
    <row r="2481" spans="1:20" s="1" customFormat="1" x14ac:dyDescent="0.4">
      <c r="A2481" s="12"/>
      <c r="B2481" s="12"/>
      <c r="C2481" s="42"/>
      <c r="D2481" s="12"/>
      <c r="E2481" s="12"/>
      <c r="F2481" s="12"/>
      <c r="G2481" s="12"/>
      <c r="H2481" s="12"/>
      <c r="I2481" s="12"/>
      <c r="J2481" s="12"/>
      <c r="K2481" s="12"/>
      <c r="L2481" s="12"/>
      <c r="M2481" s="49"/>
      <c r="N2481" s="49"/>
      <c r="O2481" s="12"/>
      <c r="P2481" s="12"/>
      <c r="Q2481" s="12"/>
      <c r="R2481" s="12"/>
      <c r="S2481" s="12"/>
      <c r="T2481" s="12"/>
    </row>
    <row r="2482" spans="1:20" s="1" customFormat="1" x14ac:dyDescent="0.4">
      <c r="A2482" s="12"/>
      <c r="B2482" s="12"/>
      <c r="C2482" s="42"/>
      <c r="D2482" s="12"/>
      <c r="E2482" s="12"/>
      <c r="F2482" s="12"/>
      <c r="G2482" s="12"/>
      <c r="H2482" s="12"/>
      <c r="I2482" s="12"/>
      <c r="J2482" s="12"/>
      <c r="K2482" s="12"/>
      <c r="L2482" s="12"/>
      <c r="M2482" s="49"/>
      <c r="N2482" s="49"/>
      <c r="O2482" s="12"/>
      <c r="P2482" s="12"/>
      <c r="Q2482" s="12"/>
      <c r="R2482" s="12"/>
      <c r="S2482" s="12"/>
      <c r="T2482" s="12"/>
    </row>
    <row r="2483" spans="1:20" s="1" customFormat="1" x14ac:dyDescent="0.4">
      <c r="A2483" s="12"/>
      <c r="B2483" s="12"/>
      <c r="C2483" s="42"/>
      <c r="D2483" s="12"/>
      <c r="E2483" s="12"/>
      <c r="F2483" s="12"/>
      <c r="G2483" s="12"/>
      <c r="H2483" s="12"/>
      <c r="I2483" s="12"/>
      <c r="J2483" s="12"/>
      <c r="K2483" s="12"/>
      <c r="L2483" s="12"/>
      <c r="M2483" s="49"/>
      <c r="N2483" s="49"/>
      <c r="O2483" s="12"/>
      <c r="P2483" s="12"/>
      <c r="Q2483" s="12"/>
      <c r="R2483" s="12"/>
      <c r="S2483" s="12"/>
      <c r="T2483" s="12"/>
    </row>
    <row r="2484" spans="1:20" s="1" customFormat="1" x14ac:dyDescent="0.4">
      <c r="A2484" s="12"/>
      <c r="B2484" s="12"/>
      <c r="C2484" s="42"/>
      <c r="D2484" s="12"/>
      <c r="E2484" s="12"/>
      <c r="F2484" s="12"/>
      <c r="G2484" s="12"/>
      <c r="H2484" s="12"/>
      <c r="I2484" s="12"/>
      <c r="J2484" s="12"/>
      <c r="K2484" s="12"/>
      <c r="L2484" s="12"/>
      <c r="M2484" s="49"/>
      <c r="N2484" s="49"/>
      <c r="O2484" s="12"/>
      <c r="P2484" s="12"/>
      <c r="Q2484" s="12"/>
      <c r="R2484" s="12"/>
      <c r="S2484" s="12"/>
      <c r="T2484" s="12"/>
    </row>
    <row r="2485" spans="1:20" s="1" customFormat="1" x14ac:dyDescent="0.4">
      <c r="A2485" s="12"/>
      <c r="B2485" s="12"/>
      <c r="C2485" s="42"/>
      <c r="D2485" s="12"/>
      <c r="E2485" s="12"/>
      <c r="F2485" s="12"/>
      <c r="G2485" s="12"/>
      <c r="H2485" s="12"/>
      <c r="I2485" s="12"/>
      <c r="J2485" s="12"/>
      <c r="K2485" s="12"/>
      <c r="L2485" s="12"/>
      <c r="M2485" s="49"/>
      <c r="N2485" s="49"/>
      <c r="O2485" s="12"/>
      <c r="P2485" s="12"/>
      <c r="Q2485" s="12"/>
      <c r="R2485" s="12"/>
      <c r="S2485" s="12"/>
      <c r="T2485" s="12"/>
    </row>
    <row r="2486" spans="1:20" s="1" customFormat="1" x14ac:dyDescent="0.4">
      <c r="A2486" s="12"/>
      <c r="B2486" s="12"/>
      <c r="C2486" s="42"/>
      <c r="D2486" s="12"/>
      <c r="E2486" s="12"/>
      <c r="F2486" s="12"/>
      <c r="G2486" s="12"/>
      <c r="H2486" s="12"/>
      <c r="I2486" s="12"/>
      <c r="J2486" s="12"/>
      <c r="K2486" s="12"/>
      <c r="L2486" s="12"/>
      <c r="M2486" s="49"/>
      <c r="N2486" s="49"/>
      <c r="O2486" s="12"/>
      <c r="P2486" s="12"/>
      <c r="Q2486" s="12"/>
      <c r="R2486" s="12"/>
      <c r="S2486" s="12"/>
      <c r="T2486" s="12"/>
    </row>
    <row r="2487" spans="1:20" s="1" customFormat="1" x14ac:dyDescent="0.4">
      <c r="A2487" s="12"/>
      <c r="B2487" s="12"/>
      <c r="C2487" s="42"/>
      <c r="D2487" s="12"/>
      <c r="E2487" s="12"/>
      <c r="F2487" s="12"/>
      <c r="G2487" s="12"/>
      <c r="H2487" s="12"/>
      <c r="I2487" s="12"/>
      <c r="J2487" s="12"/>
      <c r="K2487" s="12"/>
      <c r="L2487" s="12"/>
      <c r="M2487" s="49"/>
      <c r="N2487" s="49"/>
      <c r="O2487" s="12"/>
      <c r="P2487" s="12"/>
      <c r="Q2487" s="12"/>
      <c r="R2487" s="12"/>
      <c r="S2487" s="12"/>
      <c r="T2487" s="12"/>
    </row>
    <row r="2488" spans="1:20" s="1" customFormat="1" x14ac:dyDescent="0.4">
      <c r="A2488" s="12"/>
      <c r="B2488" s="12"/>
      <c r="C2488" s="42"/>
      <c r="D2488" s="12"/>
      <c r="E2488" s="12"/>
      <c r="F2488" s="12"/>
      <c r="G2488" s="12"/>
      <c r="H2488" s="12"/>
      <c r="I2488" s="12"/>
      <c r="J2488" s="12"/>
      <c r="K2488" s="12"/>
      <c r="L2488" s="12"/>
      <c r="M2488" s="49"/>
      <c r="N2488" s="49"/>
      <c r="O2488" s="12"/>
      <c r="P2488" s="12"/>
      <c r="Q2488" s="12"/>
      <c r="R2488" s="12"/>
      <c r="S2488" s="12"/>
      <c r="T2488" s="12"/>
    </row>
    <row r="2489" spans="1:20" s="1" customFormat="1" x14ac:dyDescent="0.4">
      <c r="A2489" s="12"/>
      <c r="B2489" s="12"/>
      <c r="C2489" s="42"/>
      <c r="D2489" s="12"/>
      <c r="E2489" s="12"/>
      <c r="F2489" s="12"/>
      <c r="G2489" s="12"/>
      <c r="H2489" s="12"/>
      <c r="I2489" s="12"/>
      <c r="J2489" s="12"/>
      <c r="K2489" s="12"/>
      <c r="L2489" s="12"/>
      <c r="M2489" s="49"/>
      <c r="N2489" s="49"/>
      <c r="O2489" s="12"/>
      <c r="P2489" s="12"/>
      <c r="Q2489" s="12"/>
      <c r="R2489" s="12"/>
      <c r="S2489" s="12"/>
      <c r="T2489" s="12"/>
    </row>
    <row r="2490" spans="1:20" s="1" customFormat="1" x14ac:dyDescent="0.4">
      <c r="A2490" s="12"/>
      <c r="B2490" s="12"/>
      <c r="C2490" s="42"/>
      <c r="D2490" s="12"/>
      <c r="E2490" s="12"/>
      <c r="F2490" s="12"/>
      <c r="G2490" s="12"/>
      <c r="H2490" s="12"/>
      <c r="I2490" s="12"/>
      <c r="J2490" s="12"/>
      <c r="K2490" s="12"/>
      <c r="L2490" s="12"/>
      <c r="M2490" s="49"/>
      <c r="N2490" s="49"/>
      <c r="O2490" s="12"/>
      <c r="P2490" s="12"/>
      <c r="Q2490" s="12"/>
      <c r="R2490" s="12"/>
      <c r="S2490" s="12"/>
      <c r="T2490" s="12"/>
    </row>
    <row r="2491" spans="1:20" s="1" customFormat="1" x14ac:dyDescent="0.4">
      <c r="A2491" s="12"/>
      <c r="B2491" s="12"/>
      <c r="C2491" s="42"/>
      <c r="D2491" s="12"/>
      <c r="E2491" s="12"/>
      <c r="F2491" s="12"/>
      <c r="G2491" s="12"/>
      <c r="H2491" s="12"/>
      <c r="I2491" s="12"/>
      <c r="J2491" s="12"/>
      <c r="K2491" s="12"/>
      <c r="L2491" s="12"/>
      <c r="M2491" s="49"/>
      <c r="N2491" s="49"/>
      <c r="O2491" s="12"/>
      <c r="P2491" s="12"/>
      <c r="Q2491" s="12"/>
      <c r="R2491" s="12"/>
      <c r="S2491" s="12"/>
      <c r="T2491" s="12"/>
    </row>
    <row r="2492" spans="1:20" s="1" customFormat="1" x14ac:dyDescent="0.4">
      <c r="A2492" s="12"/>
      <c r="B2492" s="12"/>
      <c r="C2492" s="42"/>
      <c r="D2492" s="12"/>
      <c r="E2492" s="12"/>
      <c r="F2492" s="12"/>
      <c r="G2492" s="12"/>
      <c r="H2492" s="12"/>
      <c r="I2492" s="12"/>
      <c r="J2492" s="12"/>
      <c r="K2492" s="12"/>
      <c r="L2492" s="12"/>
      <c r="M2492" s="49"/>
      <c r="N2492" s="49"/>
      <c r="O2492" s="12"/>
      <c r="P2492" s="12"/>
      <c r="Q2492" s="12"/>
      <c r="R2492" s="12"/>
      <c r="S2492" s="12"/>
      <c r="T2492" s="12"/>
    </row>
    <row r="2493" spans="1:20" s="1" customFormat="1" x14ac:dyDescent="0.4">
      <c r="A2493" s="12"/>
      <c r="B2493" s="12"/>
      <c r="C2493" s="42"/>
      <c r="D2493" s="12"/>
      <c r="E2493" s="12"/>
      <c r="F2493" s="12"/>
      <c r="G2493" s="12"/>
      <c r="H2493" s="12"/>
      <c r="I2493" s="12"/>
      <c r="J2493" s="12"/>
      <c r="K2493" s="12"/>
      <c r="L2493" s="12"/>
      <c r="M2493" s="49"/>
      <c r="N2493" s="49"/>
      <c r="O2493" s="12"/>
      <c r="P2493" s="12"/>
      <c r="Q2493" s="12"/>
      <c r="R2493" s="12"/>
      <c r="S2493" s="12"/>
      <c r="T2493" s="12"/>
    </row>
    <row r="2494" spans="1:20" s="1" customFormat="1" x14ac:dyDescent="0.4">
      <c r="A2494" s="12"/>
      <c r="B2494" s="12"/>
      <c r="C2494" s="42"/>
      <c r="D2494" s="12"/>
      <c r="E2494" s="12"/>
      <c r="F2494" s="12"/>
      <c r="G2494" s="12"/>
      <c r="H2494" s="12"/>
      <c r="I2494" s="12"/>
      <c r="J2494" s="12"/>
      <c r="K2494" s="12"/>
      <c r="L2494" s="12"/>
      <c r="M2494" s="49"/>
      <c r="N2494" s="49"/>
      <c r="O2494" s="12"/>
      <c r="P2494" s="12"/>
      <c r="Q2494" s="12"/>
      <c r="R2494" s="12"/>
      <c r="S2494" s="12"/>
      <c r="T2494" s="12"/>
    </row>
    <row r="2495" spans="1:20" s="1" customFormat="1" x14ac:dyDescent="0.4">
      <c r="A2495" s="12"/>
      <c r="B2495" s="12"/>
      <c r="C2495" s="42"/>
      <c r="D2495" s="12"/>
      <c r="E2495" s="12"/>
      <c r="F2495" s="12"/>
      <c r="G2495" s="12"/>
      <c r="H2495" s="12"/>
      <c r="I2495" s="12"/>
      <c r="J2495" s="12"/>
      <c r="K2495" s="12"/>
      <c r="L2495" s="12"/>
      <c r="M2495" s="49"/>
      <c r="N2495" s="49"/>
      <c r="O2495" s="12"/>
      <c r="P2495" s="12"/>
      <c r="Q2495" s="12"/>
      <c r="R2495" s="12"/>
      <c r="S2495" s="12"/>
      <c r="T2495" s="12"/>
    </row>
    <row r="2496" spans="1:20" s="1" customFormat="1" x14ac:dyDescent="0.4">
      <c r="A2496" s="12"/>
      <c r="B2496" s="12"/>
      <c r="C2496" s="42"/>
      <c r="D2496" s="12"/>
      <c r="E2496" s="12"/>
      <c r="F2496" s="12"/>
      <c r="G2496" s="12"/>
      <c r="H2496" s="12"/>
      <c r="I2496" s="12"/>
      <c r="J2496" s="12"/>
      <c r="K2496" s="12"/>
      <c r="L2496" s="12"/>
      <c r="M2496" s="49"/>
      <c r="N2496" s="49"/>
      <c r="O2496" s="12"/>
      <c r="P2496" s="12"/>
      <c r="Q2496" s="12"/>
      <c r="R2496" s="12"/>
      <c r="S2496" s="12"/>
      <c r="T2496" s="12"/>
    </row>
    <row r="2497" spans="1:20" s="1" customFormat="1" x14ac:dyDescent="0.4">
      <c r="A2497" s="12"/>
      <c r="B2497" s="12"/>
      <c r="C2497" s="42"/>
      <c r="D2497" s="12"/>
      <c r="E2497" s="12"/>
      <c r="F2497" s="12"/>
      <c r="G2497" s="12"/>
      <c r="H2497" s="12"/>
      <c r="I2497" s="12"/>
      <c r="J2497" s="12"/>
      <c r="K2497" s="12"/>
      <c r="L2497" s="12"/>
      <c r="M2497" s="49"/>
      <c r="N2497" s="49"/>
      <c r="O2497" s="12"/>
      <c r="P2497" s="12"/>
      <c r="Q2497" s="12"/>
      <c r="R2497" s="12"/>
      <c r="S2497" s="12"/>
      <c r="T2497" s="12"/>
    </row>
    <row r="2498" spans="1:20" s="1" customFormat="1" x14ac:dyDescent="0.4">
      <c r="A2498" s="12"/>
      <c r="B2498" s="12"/>
      <c r="C2498" s="42"/>
      <c r="D2498" s="12"/>
      <c r="E2498" s="12"/>
      <c r="F2498" s="12"/>
      <c r="G2498" s="12"/>
      <c r="H2498" s="12"/>
      <c r="I2498" s="12"/>
      <c r="J2498" s="12"/>
      <c r="K2498" s="12"/>
      <c r="L2498" s="12"/>
      <c r="M2498" s="49"/>
      <c r="N2498" s="49"/>
      <c r="O2498" s="12"/>
      <c r="P2498" s="12"/>
      <c r="Q2498" s="12"/>
      <c r="R2498" s="12"/>
      <c r="S2498" s="12"/>
      <c r="T2498" s="12"/>
    </row>
    <row r="2499" spans="1:20" s="1" customFormat="1" x14ac:dyDescent="0.4">
      <c r="A2499" s="12"/>
      <c r="B2499" s="12"/>
      <c r="C2499" s="42"/>
      <c r="D2499" s="12"/>
      <c r="E2499" s="12"/>
      <c r="F2499" s="12"/>
      <c r="G2499" s="12"/>
      <c r="H2499" s="12"/>
      <c r="I2499" s="12"/>
      <c r="J2499" s="12"/>
      <c r="K2499" s="12"/>
      <c r="L2499" s="12"/>
      <c r="M2499" s="49"/>
      <c r="N2499" s="49"/>
      <c r="O2499" s="12"/>
      <c r="P2499" s="12"/>
      <c r="Q2499" s="12"/>
      <c r="R2499" s="12"/>
      <c r="S2499" s="12"/>
      <c r="T2499" s="12"/>
    </row>
    <row r="2500" spans="1:20" s="1" customFormat="1" x14ac:dyDescent="0.4">
      <c r="A2500" s="12"/>
      <c r="B2500" s="12"/>
      <c r="C2500" s="42"/>
      <c r="D2500" s="12"/>
      <c r="E2500" s="12"/>
      <c r="F2500" s="12"/>
      <c r="G2500" s="12"/>
      <c r="H2500" s="12"/>
      <c r="I2500" s="12"/>
      <c r="J2500" s="12"/>
      <c r="K2500" s="12"/>
      <c r="L2500" s="12"/>
      <c r="M2500" s="49"/>
      <c r="N2500" s="49"/>
      <c r="O2500" s="12"/>
      <c r="P2500" s="12"/>
      <c r="Q2500" s="12"/>
      <c r="R2500" s="12"/>
      <c r="S2500" s="12"/>
      <c r="T2500" s="12"/>
    </row>
    <row r="2501" spans="1:20" s="1" customFormat="1" x14ac:dyDescent="0.4">
      <c r="A2501" s="12"/>
      <c r="B2501" s="12"/>
      <c r="C2501" s="42"/>
      <c r="D2501" s="12"/>
      <c r="E2501" s="12"/>
      <c r="F2501" s="12"/>
      <c r="G2501" s="12"/>
      <c r="H2501" s="12"/>
      <c r="I2501" s="12"/>
      <c r="J2501" s="12"/>
      <c r="K2501" s="12"/>
      <c r="L2501" s="12"/>
      <c r="M2501" s="49"/>
      <c r="N2501" s="49"/>
      <c r="O2501" s="12"/>
      <c r="P2501" s="12"/>
      <c r="Q2501" s="12"/>
      <c r="R2501" s="12"/>
      <c r="S2501" s="12"/>
      <c r="T2501" s="12"/>
    </row>
    <row r="2502" spans="1:20" s="1" customFormat="1" x14ac:dyDescent="0.4">
      <c r="A2502" s="12"/>
      <c r="B2502" s="12"/>
      <c r="C2502" s="42"/>
      <c r="D2502" s="12"/>
      <c r="E2502" s="12"/>
      <c r="F2502" s="12"/>
      <c r="G2502" s="12"/>
      <c r="H2502" s="12"/>
      <c r="I2502" s="12"/>
      <c r="J2502" s="12"/>
      <c r="K2502" s="12"/>
      <c r="L2502" s="12"/>
      <c r="M2502" s="49"/>
      <c r="N2502" s="49"/>
      <c r="O2502" s="12"/>
      <c r="P2502" s="12"/>
      <c r="Q2502" s="12"/>
      <c r="R2502" s="12"/>
      <c r="S2502" s="12"/>
      <c r="T2502" s="12"/>
    </row>
    <row r="2503" spans="1:20" s="1" customFormat="1" x14ac:dyDescent="0.4">
      <c r="A2503" s="12"/>
      <c r="B2503" s="12"/>
      <c r="C2503" s="42"/>
      <c r="D2503" s="12"/>
      <c r="E2503" s="12"/>
      <c r="F2503" s="12"/>
      <c r="G2503" s="12"/>
      <c r="H2503" s="12"/>
      <c r="I2503" s="12"/>
      <c r="J2503" s="12"/>
      <c r="K2503" s="12"/>
      <c r="L2503" s="12"/>
      <c r="M2503" s="49"/>
      <c r="N2503" s="49"/>
      <c r="O2503" s="12"/>
      <c r="P2503" s="12"/>
      <c r="Q2503" s="12"/>
      <c r="R2503" s="12"/>
      <c r="S2503" s="12"/>
      <c r="T2503" s="12"/>
    </row>
    <row r="2504" spans="1:20" s="1" customFormat="1" x14ac:dyDescent="0.4">
      <c r="A2504" s="12"/>
      <c r="B2504" s="12"/>
      <c r="C2504" s="42"/>
      <c r="D2504" s="12"/>
      <c r="E2504" s="12"/>
      <c r="F2504" s="12"/>
      <c r="G2504" s="12"/>
      <c r="H2504" s="12"/>
      <c r="I2504" s="12"/>
      <c r="J2504" s="12"/>
      <c r="K2504" s="12"/>
      <c r="L2504" s="12"/>
      <c r="M2504" s="49"/>
      <c r="N2504" s="49"/>
      <c r="O2504" s="12"/>
      <c r="P2504" s="12"/>
      <c r="Q2504" s="12"/>
      <c r="R2504" s="12"/>
      <c r="S2504" s="12"/>
      <c r="T2504" s="12"/>
    </row>
    <row r="2505" spans="1:20" s="1" customFormat="1" x14ac:dyDescent="0.4">
      <c r="A2505" s="12"/>
      <c r="B2505" s="12"/>
      <c r="C2505" s="42"/>
      <c r="D2505" s="12"/>
      <c r="E2505" s="12"/>
      <c r="F2505" s="12"/>
      <c r="G2505" s="12"/>
      <c r="H2505" s="12"/>
      <c r="I2505" s="12"/>
      <c r="J2505" s="12"/>
      <c r="K2505" s="12"/>
      <c r="L2505" s="12"/>
      <c r="M2505" s="49"/>
      <c r="N2505" s="49"/>
      <c r="O2505" s="12"/>
      <c r="P2505" s="12"/>
      <c r="Q2505" s="12"/>
      <c r="R2505" s="12"/>
      <c r="S2505" s="12"/>
      <c r="T2505" s="12"/>
    </row>
    <row r="2506" spans="1:20" s="1" customFormat="1" x14ac:dyDescent="0.4">
      <c r="A2506" s="12"/>
      <c r="B2506" s="12"/>
      <c r="C2506" s="42"/>
      <c r="D2506" s="12"/>
      <c r="E2506" s="12"/>
      <c r="F2506" s="12"/>
      <c r="G2506" s="12"/>
      <c r="H2506" s="12"/>
      <c r="I2506" s="12"/>
      <c r="J2506" s="12"/>
      <c r="K2506" s="12"/>
      <c r="L2506" s="12"/>
      <c r="M2506" s="49"/>
      <c r="N2506" s="49"/>
      <c r="O2506" s="12"/>
      <c r="P2506" s="12"/>
      <c r="Q2506" s="12"/>
      <c r="R2506" s="12"/>
      <c r="S2506" s="12"/>
      <c r="T2506" s="12"/>
    </row>
    <row r="2507" spans="1:20" s="1" customFormat="1" x14ac:dyDescent="0.4">
      <c r="A2507" s="12"/>
      <c r="B2507" s="12"/>
      <c r="C2507" s="42"/>
      <c r="D2507" s="12"/>
      <c r="E2507" s="12"/>
      <c r="F2507" s="12"/>
      <c r="G2507" s="12"/>
      <c r="H2507" s="12"/>
      <c r="I2507" s="12"/>
      <c r="J2507" s="12"/>
      <c r="K2507" s="12"/>
      <c r="L2507" s="12"/>
      <c r="M2507" s="49"/>
      <c r="N2507" s="49"/>
      <c r="O2507" s="12"/>
      <c r="P2507" s="12"/>
      <c r="Q2507" s="12"/>
      <c r="R2507" s="12"/>
      <c r="S2507" s="12"/>
      <c r="T2507" s="12"/>
    </row>
    <row r="2508" spans="1:20" s="1" customFormat="1" x14ac:dyDescent="0.4">
      <c r="A2508" s="12"/>
      <c r="B2508" s="12"/>
      <c r="C2508" s="42"/>
      <c r="D2508" s="12"/>
      <c r="E2508" s="12"/>
      <c r="F2508" s="12"/>
      <c r="G2508" s="12"/>
      <c r="H2508" s="12"/>
      <c r="I2508" s="12"/>
      <c r="J2508" s="12"/>
      <c r="K2508" s="12"/>
      <c r="L2508" s="12"/>
      <c r="M2508" s="49"/>
      <c r="N2508" s="49"/>
      <c r="O2508" s="12"/>
      <c r="P2508" s="12"/>
      <c r="Q2508" s="12"/>
      <c r="R2508" s="12"/>
      <c r="S2508" s="12"/>
      <c r="T2508" s="12"/>
    </row>
    <row r="2509" spans="1:20" s="1" customFormat="1" x14ac:dyDescent="0.4">
      <c r="A2509" s="12"/>
      <c r="B2509" s="12"/>
      <c r="C2509" s="42"/>
      <c r="D2509" s="12"/>
      <c r="E2509" s="12"/>
      <c r="F2509" s="12"/>
      <c r="G2509" s="12"/>
      <c r="H2509" s="12"/>
      <c r="I2509" s="12"/>
      <c r="J2509" s="12"/>
      <c r="K2509" s="12"/>
      <c r="L2509" s="12"/>
      <c r="M2509" s="49"/>
      <c r="N2509" s="49"/>
      <c r="O2509" s="12"/>
      <c r="P2509" s="12"/>
      <c r="Q2509" s="12"/>
      <c r="R2509" s="12"/>
      <c r="S2509" s="12"/>
      <c r="T2509" s="12"/>
    </row>
    <row r="2510" spans="1:20" s="1" customFormat="1" x14ac:dyDescent="0.4">
      <c r="A2510" s="12"/>
      <c r="B2510" s="12"/>
      <c r="C2510" s="42"/>
      <c r="D2510" s="12"/>
      <c r="E2510" s="12"/>
      <c r="F2510" s="12"/>
      <c r="G2510" s="12"/>
      <c r="H2510" s="12"/>
      <c r="I2510" s="12"/>
      <c r="J2510" s="12"/>
      <c r="K2510" s="12"/>
      <c r="L2510" s="12"/>
      <c r="M2510" s="49"/>
      <c r="N2510" s="49"/>
      <c r="O2510" s="12"/>
      <c r="P2510" s="12"/>
      <c r="Q2510" s="12"/>
      <c r="R2510" s="12"/>
      <c r="S2510" s="12"/>
      <c r="T2510" s="12"/>
    </row>
    <row r="2511" spans="1:20" s="1" customFormat="1" x14ac:dyDescent="0.4">
      <c r="A2511" s="12"/>
      <c r="B2511" s="12"/>
      <c r="C2511" s="42"/>
      <c r="D2511" s="12"/>
      <c r="E2511" s="12"/>
      <c r="F2511" s="12"/>
      <c r="G2511" s="12"/>
      <c r="H2511" s="12"/>
      <c r="I2511" s="12"/>
      <c r="J2511" s="12"/>
      <c r="K2511" s="12"/>
      <c r="L2511" s="12"/>
      <c r="M2511" s="49"/>
      <c r="N2511" s="49"/>
      <c r="O2511" s="12"/>
      <c r="P2511" s="12"/>
      <c r="Q2511" s="12"/>
      <c r="R2511" s="12"/>
      <c r="S2511" s="12"/>
      <c r="T2511" s="12"/>
    </row>
    <row r="2512" spans="1:20" s="1" customFormat="1" x14ac:dyDescent="0.4">
      <c r="A2512" s="12"/>
      <c r="B2512" s="12"/>
      <c r="C2512" s="42"/>
      <c r="D2512" s="12"/>
      <c r="E2512" s="12"/>
      <c r="F2512" s="12"/>
      <c r="G2512" s="12"/>
      <c r="H2512" s="12"/>
      <c r="I2512" s="12"/>
      <c r="J2512" s="12"/>
      <c r="K2512" s="12"/>
      <c r="L2512" s="12"/>
      <c r="M2512" s="49"/>
      <c r="N2512" s="49"/>
      <c r="O2512" s="12"/>
      <c r="P2512" s="12"/>
      <c r="Q2512" s="12"/>
      <c r="R2512" s="12"/>
      <c r="S2512" s="12"/>
      <c r="T2512" s="12"/>
    </row>
    <row r="2513" spans="1:20" s="1" customFormat="1" x14ac:dyDescent="0.4">
      <c r="A2513" s="12"/>
      <c r="B2513" s="12"/>
      <c r="C2513" s="42"/>
      <c r="D2513" s="12"/>
      <c r="E2513" s="12"/>
      <c r="F2513" s="12"/>
      <c r="G2513" s="12"/>
      <c r="H2513" s="12"/>
      <c r="I2513" s="12"/>
      <c r="J2513" s="12"/>
      <c r="K2513" s="12"/>
      <c r="L2513" s="12"/>
      <c r="M2513" s="49"/>
      <c r="N2513" s="49"/>
      <c r="O2513" s="12"/>
      <c r="P2513" s="12"/>
      <c r="Q2513" s="12"/>
      <c r="R2513" s="12"/>
      <c r="S2513" s="12"/>
      <c r="T2513" s="12"/>
    </row>
    <row r="2514" spans="1:20" s="1" customFormat="1" x14ac:dyDescent="0.4">
      <c r="A2514" s="12"/>
      <c r="B2514" s="12"/>
      <c r="C2514" s="42"/>
      <c r="D2514" s="12"/>
      <c r="E2514" s="12"/>
      <c r="F2514" s="12"/>
      <c r="G2514" s="12"/>
      <c r="H2514" s="12"/>
      <c r="I2514" s="12"/>
      <c r="J2514" s="12"/>
      <c r="K2514" s="12"/>
      <c r="L2514" s="12"/>
      <c r="M2514" s="49"/>
      <c r="N2514" s="49"/>
      <c r="O2514" s="12"/>
      <c r="P2514" s="12"/>
      <c r="Q2514" s="12"/>
      <c r="R2514" s="12"/>
      <c r="S2514" s="12"/>
      <c r="T2514" s="12"/>
    </row>
    <row r="2515" spans="1:20" s="1" customFormat="1" x14ac:dyDescent="0.4">
      <c r="A2515" s="12"/>
      <c r="B2515" s="12"/>
      <c r="C2515" s="42"/>
      <c r="D2515" s="12"/>
      <c r="E2515" s="12"/>
      <c r="F2515" s="12"/>
      <c r="G2515" s="12"/>
      <c r="H2515" s="12"/>
      <c r="I2515" s="12"/>
      <c r="J2515" s="12"/>
      <c r="K2515" s="12"/>
      <c r="L2515" s="12"/>
      <c r="M2515" s="49"/>
      <c r="N2515" s="49"/>
      <c r="O2515" s="12"/>
      <c r="P2515" s="12"/>
      <c r="Q2515" s="12"/>
      <c r="R2515" s="12"/>
      <c r="S2515" s="12"/>
      <c r="T2515" s="12"/>
    </row>
    <row r="2516" spans="1:20" s="1" customFormat="1" x14ac:dyDescent="0.4">
      <c r="A2516" s="12"/>
      <c r="B2516" s="12"/>
      <c r="C2516" s="42"/>
      <c r="D2516" s="12"/>
      <c r="E2516" s="12"/>
      <c r="F2516" s="12"/>
      <c r="G2516" s="12"/>
      <c r="H2516" s="12"/>
      <c r="I2516" s="12"/>
      <c r="J2516" s="12"/>
      <c r="K2516" s="12"/>
      <c r="L2516" s="12"/>
      <c r="M2516" s="49"/>
      <c r="N2516" s="49"/>
      <c r="O2516" s="12"/>
      <c r="P2516" s="12"/>
      <c r="Q2516" s="12"/>
      <c r="R2516" s="12"/>
      <c r="S2516" s="12"/>
      <c r="T2516" s="12"/>
    </row>
    <row r="2517" spans="1:20" s="1" customFormat="1" x14ac:dyDescent="0.4">
      <c r="A2517" s="12"/>
      <c r="B2517" s="12"/>
      <c r="C2517" s="42"/>
      <c r="D2517" s="12"/>
      <c r="E2517" s="12"/>
      <c r="F2517" s="12"/>
      <c r="G2517" s="12"/>
      <c r="H2517" s="12"/>
      <c r="I2517" s="12"/>
      <c r="J2517" s="12"/>
      <c r="K2517" s="12"/>
      <c r="L2517" s="12"/>
      <c r="M2517" s="49"/>
      <c r="N2517" s="49"/>
      <c r="O2517" s="12"/>
      <c r="P2517" s="12"/>
      <c r="Q2517" s="12"/>
      <c r="R2517" s="12"/>
      <c r="S2517" s="12"/>
      <c r="T2517" s="12"/>
    </row>
    <row r="2518" spans="1:20" s="1" customFormat="1" x14ac:dyDescent="0.4">
      <c r="A2518" s="12"/>
      <c r="B2518" s="12"/>
      <c r="C2518" s="42"/>
      <c r="D2518" s="12"/>
      <c r="E2518" s="12"/>
      <c r="F2518" s="12"/>
      <c r="G2518" s="12"/>
      <c r="H2518" s="12"/>
      <c r="I2518" s="12"/>
      <c r="J2518" s="12"/>
      <c r="K2518" s="12"/>
      <c r="L2518" s="12"/>
      <c r="M2518" s="49"/>
      <c r="N2518" s="49"/>
      <c r="O2518" s="12"/>
      <c r="P2518" s="12"/>
      <c r="Q2518" s="12"/>
      <c r="R2518" s="12"/>
      <c r="S2518" s="12"/>
      <c r="T2518" s="12"/>
    </row>
    <row r="2519" spans="1:20" s="1" customFormat="1" x14ac:dyDescent="0.4">
      <c r="A2519" s="12"/>
      <c r="B2519" s="12"/>
      <c r="C2519" s="42"/>
      <c r="D2519" s="12"/>
      <c r="E2519" s="12"/>
      <c r="F2519" s="12"/>
      <c r="G2519" s="12"/>
      <c r="H2519" s="12"/>
      <c r="I2519" s="12"/>
      <c r="J2519" s="12"/>
      <c r="K2519" s="12"/>
      <c r="L2519" s="12"/>
      <c r="M2519" s="49"/>
      <c r="N2519" s="49"/>
      <c r="O2519" s="12"/>
      <c r="P2519" s="12"/>
      <c r="Q2519" s="12"/>
      <c r="R2519" s="12"/>
      <c r="S2519" s="12"/>
      <c r="T2519" s="12"/>
    </row>
    <row r="2520" spans="1:20" s="1" customFormat="1" x14ac:dyDescent="0.4">
      <c r="A2520" s="12"/>
      <c r="B2520" s="12"/>
      <c r="C2520" s="42"/>
      <c r="D2520" s="12"/>
      <c r="E2520" s="12"/>
      <c r="F2520" s="12"/>
      <c r="G2520" s="12"/>
      <c r="H2520" s="12"/>
      <c r="I2520" s="12"/>
      <c r="J2520" s="12"/>
      <c r="K2520" s="12"/>
      <c r="L2520" s="12"/>
      <c r="M2520" s="49"/>
      <c r="N2520" s="49"/>
      <c r="O2520" s="12"/>
      <c r="P2520" s="12"/>
      <c r="Q2520" s="12"/>
      <c r="R2520" s="12"/>
      <c r="S2520" s="12"/>
      <c r="T2520" s="12"/>
    </row>
    <row r="2521" spans="1:20" s="1" customFormat="1" x14ac:dyDescent="0.4">
      <c r="A2521" s="12"/>
      <c r="B2521" s="12"/>
      <c r="C2521" s="42"/>
      <c r="D2521" s="12"/>
      <c r="E2521" s="12"/>
      <c r="F2521" s="12"/>
      <c r="G2521" s="12"/>
      <c r="H2521" s="12"/>
      <c r="I2521" s="12"/>
      <c r="J2521" s="12"/>
      <c r="K2521" s="12"/>
      <c r="L2521" s="12"/>
      <c r="M2521" s="49"/>
      <c r="N2521" s="49"/>
      <c r="O2521" s="12"/>
      <c r="P2521" s="12"/>
      <c r="Q2521" s="12"/>
      <c r="R2521" s="12"/>
      <c r="S2521" s="12"/>
      <c r="T2521" s="12"/>
    </row>
    <row r="2522" spans="1:20" s="1" customFormat="1" x14ac:dyDescent="0.4">
      <c r="A2522" s="12"/>
      <c r="B2522" s="12"/>
      <c r="C2522" s="42"/>
      <c r="D2522" s="12"/>
      <c r="E2522" s="12"/>
      <c r="F2522" s="12"/>
      <c r="G2522" s="12"/>
      <c r="H2522" s="12"/>
      <c r="I2522" s="12"/>
      <c r="J2522" s="12"/>
      <c r="K2522" s="12"/>
      <c r="L2522" s="12"/>
      <c r="M2522" s="49"/>
      <c r="N2522" s="49"/>
      <c r="O2522" s="12"/>
      <c r="P2522" s="12"/>
      <c r="Q2522" s="12"/>
      <c r="R2522" s="12"/>
      <c r="S2522" s="12"/>
      <c r="T2522" s="12"/>
    </row>
    <row r="2523" spans="1:20" s="1" customFormat="1" x14ac:dyDescent="0.4">
      <c r="A2523" s="12"/>
      <c r="B2523" s="12"/>
      <c r="C2523" s="42"/>
      <c r="D2523" s="12"/>
      <c r="E2523" s="12"/>
      <c r="F2523" s="12"/>
      <c r="G2523" s="12"/>
      <c r="H2523" s="12"/>
      <c r="I2523" s="12"/>
      <c r="J2523" s="12"/>
      <c r="K2523" s="12"/>
      <c r="L2523" s="12"/>
      <c r="M2523" s="49"/>
      <c r="N2523" s="49"/>
      <c r="O2523" s="12"/>
      <c r="P2523" s="12"/>
      <c r="Q2523" s="12"/>
      <c r="R2523" s="12"/>
      <c r="S2523" s="12"/>
      <c r="T2523" s="12"/>
    </row>
    <row r="2524" spans="1:20" s="1" customFormat="1" x14ac:dyDescent="0.4">
      <c r="A2524" s="12"/>
      <c r="B2524" s="12"/>
      <c r="C2524" s="42"/>
      <c r="D2524" s="12"/>
      <c r="E2524" s="12"/>
      <c r="F2524" s="12"/>
      <c r="G2524" s="12"/>
      <c r="H2524" s="12"/>
      <c r="I2524" s="12"/>
      <c r="J2524" s="12"/>
      <c r="K2524" s="12"/>
      <c r="L2524" s="12"/>
      <c r="M2524" s="49"/>
      <c r="N2524" s="49"/>
      <c r="O2524" s="12"/>
      <c r="P2524" s="12"/>
      <c r="Q2524" s="12"/>
      <c r="R2524" s="12"/>
      <c r="S2524" s="12"/>
      <c r="T2524" s="12"/>
    </row>
    <row r="2525" spans="1:20" s="1" customFormat="1" x14ac:dyDescent="0.4">
      <c r="A2525" s="12"/>
      <c r="B2525" s="12"/>
      <c r="C2525" s="42"/>
      <c r="D2525" s="12"/>
      <c r="E2525" s="12"/>
      <c r="F2525" s="12"/>
      <c r="G2525" s="12"/>
      <c r="H2525" s="12"/>
      <c r="I2525" s="12"/>
      <c r="J2525" s="12"/>
      <c r="K2525" s="12"/>
      <c r="L2525" s="12"/>
      <c r="M2525" s="49"/>
      <c r="N2525" s="49"/>
      <c r="O2525" s="12"/>
      <c r="P2525" s="12"/>
      <c r="Q2525" s="12"/>
      <c r="R2525" s="12"/>
      <c r="S2525" s="12"/>
      <c r="T2525" s="12"/>
    </row>
    <row r="2526" spans="1:20" s="1" customFormat="1" x14ac:dyDescent="0.4">
      <c r="A2526" s="12"/>
      <c r="B2526" s="12"/>
      <c r="C2526" s="42"/>
      <c r="D2526" s="12"/>
      <c r="E2526" s="12"/>
      <c r="F2526" s="12"/>
      <c r="G2526" s="12"/>
      <c r="H2526" s="12"/>
      <c r="I2526" s="12"/>
      <c r="J2526" s="12"/>
      <c r="K2526" s="12"/>
      <c r="L2526" s="12"/>
      <c r="M2526" s="49"/>
      <c r="N2526" s="49"/>
      <c r="O2526" s="12"/>
      <c r="P2526" s="12"/>
      <c r="Q2526" s="12"/>
      <c r="R2526" s="12"/>
      <c r="S2526" s="12"/>
      <c r="T2526" s="12"/>
    </row>
    <row r="2527" spans="1:20" s="1" customFormat="1" x14ac:dyDescent="0.4">
      <c r="A2527" s="12"/>
      <c r="B2527" s="12"/>
      <c r="C2527" s="42"/>
      <c r="D2527" s="12"/>
      <c r="E2527" s="12"/>
      <c r="F2527" s="12"/>
      <c r="G2527" s="12"/>
      <c r="H2527" s="12"/>
      <c r="I2527" s="12"/>
      <c r="J2527" s="12"/>
      <c r="K2527" s="12"/>
      <c r="L2527" s="12"/>
      <c r="M2527" s="49"/>
      <c r="N2527" s="49"/>
      <c r="O2527" s="12"/>
      <c r="P2527" s="12"/>
      <c r="Q2527" s="12"/>
      <c r="R2527" s="12"/>
      <c r="S2527" s="12"/>
      <c r="T2527" s="12"/>
    </row>
    <row r="2528" spans="1:20" s="1" customFormat="1" x14ac:dyDescent="0.4">
      <c r="A2528" s="12"/>
      <c r="B2528" s="12"/>
      <c r="C2528" s="42"/>
      <c r="D2528" s="12"/>
      <c r="E2528" s="12"/>
      <c r="F2528" s="12"/>
      <c r="G2528" s="12"/>
      <c r="H2528" s="12"/>
      <c r="I2528" s="12"/>
      <c r="J2528" s="12"/>
      <c r="K2528" s="12"/>
      <c r="L2528" s="12"/>
      <c r="M2528" s="49"/>
      <c r="N2528" s="49"/>
      <c r="O2528" s="12"/>
      <c r="P2528" s="12"/>
      <c r="Q2528" s="12"/>
      <c r="R2528" s="12"/>
      <c r="S2528" s="12"/>
      <c r="T2528" s="12"/>
    </row>
    <row r="2529" spans="1:20" s="1" customFormat="1" x14ac:dyDescent="0.4">
      <c r="A2529" s="12"/>
      <c r="B2529" s="12"/>
      <c r="C2529" s="42"/>
      <c r="D2529" s="12"/>
      <c r="E2529" s="12"/>
      <c r="F2529" s="12"/>
      <c r="G2529" s="12"/>
      <c r="H2529" s="12"/>
      <c r="I2529" s="12"/>
      <c r="J2529" s="12"/>
      <c r="K2529" s="12"/>
      <c r="L2529" s="12"/>
      <c r="M2529" s="49"/>
      <c r="N2529" s="49"/>
      <c r="O2529" s="12"/>
      <c r="P2529" s="12"/>
      <c r="Q2529" s="12"/>
      <c r="R2529" s="12"/>
      <c r="S2529" s="12"/>
      <c r="T2529" s="12"/>
    </row>
    <row r="2530" spans="1:20" s="1" customFormat="1" x14ac:dyDescent="0.4">
      <c r="A2530" s="12"/>
      <c r="B2530" s="12"/>
      <c r="C2530" s="42"/>
      <c r="D2530" s="12"/>
      <c r="E2530" s="12"/>
      <c r="F2530" s="12"/>
      <c r="G2530" s="12"/>
      <c r="H2530" s="12"/>
      <c r="I2530" s="12"/>
      <c r="J2530" s="12"/>
      <c r="K2530" s="12"/>
      <c r="L2530" s="12"/>
      <c r="M2530" s="49"/>
      <c r="N2530" s="49"/>
      <c r="O2530" s="12"/>
      <c r="P2530" s="12"/>
      <c r="Q2530" s="12"/>
      <c r="R2530" s="12"/>
      <c r="S2530" s="12"/>
      <c r="T2530" s="12"/>
    </row>
    <row r="2531" spans="1:20" s="1" customFormat="1" x14ac:dyDescent="0.4">
      <c r="A2531" s="12"/>
      <c r="B2531" s="12"/>
      <c r="C2531" s="42"/>
      <c r="D2531" s="12"/>
      <c r="E2531" s="12"/>
      <c r="F2531" s="12"/>
      <c r="G2531" s="12"/>
      <c r="H2531" s="12"/>
      <c r="I2531" s="12"/>
      <c r="J2531" s="12"/>
      <c r="K2531" s="12"/>
      <c r="L2531" s="12"/>
      <c r="M2531" s="49"/>
      <c r="N2531" s="49"/>
      <c r="O2531" s="12"/>
      <c r="P2531" s="12"/>
      <c r="Q2531" s="12"/>
      <c r="R2531" s="12"/>
      <c r="S2531" s="12"/>
      <c r="T2531" s="12"/>
    </row>
    <row r="2532" spans="1:20" s="1" customFormat="1" x14ac:dyDescent="0.4">
      <c r="A2532" s="12"/>
      <c r="B2532" s="12"/>
      <c r="C2532" s="42"/>
      <c r="D2532" s="12"/>
      <c r="E2532" s="12"/>
      <c r="F2532" s="12"/>
      <c r="G2532" s="12"/>
      <c r="H2532" s="12"/>
      <c r="I2532" s="12"/>
      <c r="J2532" s="12"/>
      <c r="K2532" s="12"/>
      <c r="L2532" s="12"/>
      <c r="M2532" s="49"/>
      <c r="N2532" s="49"/>
      <c r="O2532" s="12"/>
      <c r="P2532" s="12"/>
      <c r="Q2532" s="12"/>
      <c r="R2532" s="12"/>
      <c r="S2532" s="12"/>
      <c r="T2532" s="12"/>
    </row>
    <row r="2533" spans="1:20" s="1" customFormat="1" x14ac:dyDescent="0.4">
      <c r="A2533" s="12"/>
      <c r="B2533" s="12"/>
      <c r="C2533" s="42"/>
      <c r="D2533" s="12"/>
      <c r="E2533" s="12"/>
      <c r="F2533" s="12"/>
      <c r="G2533" s="12"/>
      <c r="H2533" s="12"/>
      <c r="I2533" s="12"/>
      <c r="J2533" s="12"/>
      <c r="K2533" s="12"/>
      <c r="L2533" s="12"/>
      <c r="M2533" s="49"/>
      <c r="N2533" s="49"/>
      <c r="O2533" s="12"/>
      <c r="P2533" s="12"/>
      <c r="Q2533" s="12"/>
      <c r="R2533" s="12"/>
      <c r="S2533" s="12"/>
      <c r="T2533" s="12"/>
    </row>
    <row r="2534" spans="1:20" s="1" customFormat="1" x14ac:dyDescent="0.4">
      <c r="A2534" s="12"/>
      <c r="B2534" s="12"/>
      <c r="C2534" s="42"/>
      <c r="D2534" s="12"/>
      <c r="E2534" s="12"/>
      <c r="F2534" s="12"/>
      <c r="G2534" s="12"/>
      <c r="H2534" s="12"/>
      <c r="I2534" s="12"/>
      <c r="J2534" s="12"/>
      <c r="K2534" s="12"/>
      <c r="L2534" s="12"/>
      <c r="M2534" s="49"/>
      <c r="N2534" s="49"/>
      <c r="O2534" s="12"/>
      <c r="P2534" s="12"/>
      <c r="Q2534" s="12"/>
      <c r="R2534" s="12"/>
      <c r="S2534" s="12"/>
      <c r="T2534" s="12"/>
    </row>
    <row r="2535" spans="1:20" s="1" customFormat="1" x14ac:dyDescent="0.4">
      <c r="A2535" s="12"/>
      <c r="B2535" s="12"/>
      <c r="C2535" s="42"/>
      <c r="D2535" s="12"/>
      <c r="E2535" s="12"/>
      <c r="F2535" s="12"/>
      <c r="G2535" s="12"/>
      <c r="H2535" s="12"/>
      <c r="I2535" s="12"/>
      <c r="J2535" s="12"/>
      <c r="K2535" s="12"/>
      <c r="L2535" s="12"/>
      <c r="M2535" s="49"/>
      <c r="N2535" s="49"/>
      <c r="O2535" s="12"/>
      <c r="P2535" s="12"/>
      <c r="Q2535" s="12"/>
      <c r="R2535" s="12"/>
      <c r="S2535" s="12"/>
      <c r="T2535" s="12"/>
    </row>
    <row r="2536" spans="1:20" s="1" customFormat="1" x14ac:dyDescent="0.4">
      <c r="A2536" s="12"/>
      <c r="B2536" s="12"/>
      <c r="C2536" s="42"/>
      <c r="D2536" s="12"/>
      <c r="E2536" s="12"/>
      <c r="F2536" s="12"/>
      <c r="G2536" s="12"/>
      <c r="H2536" s="12"/>
      <c r="I2536" s="12"/>
      <c r="J2536" s="12"/>
      <c r="K2536" s="12"/>
      <c r="L2536" s="12"/>
      <c r="M2536" s="49"/>
      <c r="N2536" s="49"/>
      <c r="O2536" s="12"/>
      <c r="P2536" s="12"/>
      <c r="Q2536" s="12"/>
      <c r="R2536" s="12"/>
      <c r="S2536" s="12"/>
      <c r="T2536" s="12"/>
    </row>
    <row r="2537" spans="1:20" s="1" customFormat="1" x14ac:dyDescent="0.4">
      <c r="A2537" s="12"/>
      <c r="B2537" s="12"/>
      <c r="C2537" s="42"/>
      <c r="D2537" s="12"/>
      <c r="E2537" s="12"/>
      <c r="F2537" s="12"/>
      <c r="G2537" s="12"/>
      <c r="H2537" s="12"/>
      <c r="I2537" s="12"/>
      <c r="J2537" s="12"/>
      <c r="K2537" s="12"/>
      <c r="L2537" s="12"/>
      <c r="M2537" s="49"/>
      <c r="N2537" s="49"/>
      <c r="O2537" s="12"/>
      <c r="P2537" s="12"/>
      <c r="Q2537" s="12"/>
      <c r="R2537" s="12"/>
      <c r="S2537" s="12"/>
      <c r="T2537" s="12"/>
    </row>
    <row r="2538" spans="1:20" s="1" customFormat="1" x14ac:dyDescent="0.4">
      <c r="A2538" s="12"/>
      <c r="B2538" s="12"/>
      <c r="C2538" s="42"/>
      <c r="D2538" s="12"/>
      <c r="E2538" s="12"/>
      <c r="F2538" s="12"/>
      <c r="G2538" s="12"/>
      <c r="H2538" s="12"/>
      <c r="I2538" s="12"/>
      <c r="J2538" s="12"/>
      <c r="K2538" s="12"/>
      <c r="L2538" s="12"/>
      <c r="M2538" s="49"/>
      <c r="N2538" s="49"/>
      <c r="O2538" s="12"/>
      <c r="P2538" s="12"/>
      <c r="Q2538" s="12"/>
      <c r="R2538" s="12"/>
      <c r="S2538" s="12"/>
      <c r="T2538" s="12"/>
    </row>
    <row r="2539" spans="1:20" s="1" customFormat="1" x14ac:dyDescent="0.4">
      <c r="A2539" s="12"/>
      <c r="B2539" s="12"/>
      <c r="C2539" s="42"/>
      <c r="D2539" s="12"/>
      <c r="E2539" s="12"/>
      <c r="F2539" s="12"/>
      <c r="G2539" s="12"/>
      <c r="H2539" s="12"/>
      <c r="I2539" s="12"/>
      <c r="J2539" s="12"/>
      <c r="K2539" s="12"/>
      <c r="L2539" s="12"/>
      <c r="M2539" s="49"/>
      <c r="N2539" s="49"/>
      <c r="O2539" s="12"/>
      <c r="P2539" s="12"/>
      <c r="Q2539" s="12"/>
      <c r="R2539" s="12"/>
      <c r="S2539" s="12"/>
      <c r="T2539" s="12"/>
    </row>
    <row r="2540" spans="1:20" s="1" customFormat="1" x14ac:dyDescent="0.4">
      <c r="A2540" s="12"/>
      <c r="B2540" s="12"/>
      <c r="C2540" s="42"/>
      <c r="D2540" s="12"/>
      <c r="E2540" s="12"/>
      <c r="F2540" s="12"/>
      <c r="G2540" s="12"/>
      <c r="H2540" s="12"/>
      <c r="I2540" s="12"/>
      <c r="J2540" s="12"/>
      <c r="K2540" s="12"/>
      <c r="L2540" s="12"/>
      <c r="M2540" s="49"/>
      <c r="N2540" s="49"/>
      <c r="O2540" s="12"/>
      <c r="P2540" s="12"/>
      <c r="Q2540" s="12"/>
      <c r="R2540" s="12"/>
      <c r="S2540" s="12"/>
      <c r="T2540" s="12"/>
    </row>
    <row r="2541" spans="1:20" s="1" customFormat="1" x14ac:dyDescent="0.4">
      <c r="A2541" s="12"/>
      <c r="B2541" s="12"/>
      <c r="C2541" s="42"/>
      <c r="D2541" s="12"/>
      <c r="E2541" s="12"/>
      <c r="F2541" s="12"/>
      <c r="G2541" s="12"/>
      <c r="H2541" s="12"/>
      <c r="I2541" s="12"/>
      <c r="J2541" s="12"/>
      <c r="K2541" s="12"/>
      <c r="L2541" s="12"/>
      <c r="M2541" s="49"/>
      <c r="N2541" s="49"/>
      <c r="O2541" s="12"/>
      <c r="P2541" s="12"/>
      <c r="Q2541" s="12"/>
      <c r="R2541" s="12"/>
      <c r="S2541" s="12"/>
      <c r="T2541" s="12"/>
    </row>
    <row r="2542" spans="1:20" s="1" customFormat="1" x14ac:dyDescent="0.4">
      <c r="A2542" s="12"/>
      <c r="B2542" s="12"/>
      <c r="C2542" s="42"/>
      <c r="D2542" s="12"/>
      <c r="E2542" s="12"/>
      <c r="F2542" s="12"/>
      <c r="G2542" s="12"/>
      <c r="H2542" s="12"/>
      <c r="I2542" s="12"/>
      <c r="J2542" s="12"/>
      <c r="K2542" s="12"/>
      <c r="L2542" s="12"/>
      <c r="M2542" s="49"/>
      <c r="N2542" s="49"/>
      <c r="O2542" s="12"/>
      <c r="P2542" s="12"/>
      <c r="Q2542" s="12"/>
      <c r="R2542" s="12"/>
      <c r="S2542" s="12"/>
      <c r="T2542" s="12"/>
    </row>
    <row r="2543" spans="1:20" s="1" customFormat="1" x14ac:dyDescent="0.4">
      <c r="A2543" s="12"/>
      <c r="B2543" s="12"/>
      <c r="C2543" s="42"/>
      <c r="D2543" s="12"/>
      <c r="E2543" s="12"/>
      <c r="F2543" s="12"/>
      <c r="G2543" s="12"/>
      <c r="H2543" s="12"/>
      <c r="I2543" s="12"/>
      <c r="J2543" s="12"/>
      <c r="K2543" s="12"/>
      <c r="L2543" s="12"/>
      <c r="M2543" s="49"/>
      <c r="N2543" s="49"/>
      <c r="O2543" s="12"/>
      <c r="P2543" s="12"/>
      <c r="Q2543" s="12"/>
      <c r="R2543" s="12"/>
      <c r="S2543" s="12"/>
      <c r="T2543" s="12"/>
    </row>
    <row r="2544" spans="1:20" s="1" customFormat="1" x14ac:dyDescent="0.4">
      <c r="A2544" s="12"/>
      <c r="B2544" s="12"/>
      <c r="C2544" s="42"/>
      <c r="D2544" s="12"/>
      <c r="E2544" s="12"/>
      <c r="F2544" s="12"/>
      <c r="G2544" s="12"/>
      <c r="H2544" s="12"/>
      <c r="I2544" s="12"/>
      <c r="J2544" s="12"/>
      <c r="K2544" s="12"/>
      <c r="L2544" s="12"/>
      <c r="M2544" s="49"/>
      <c r="N2544" s="49"/>
      <c r="O2544" s="12"/>
      <c r="P2544" s="12"/>
      <c r="Q2544" s="12"/>
      <c r="R2544" s="12"/>
      <c r="S2544" s="12"/>
      <c r="T2544" s="12"/>
    </row>
    <row r="2545" spans="1:20" s="1" customFormat="1" x14ac:dyDescent="0.4">
      <c r="A2545" s="12"/>
      <c r="B2545" s="12"/>
      <c r="C2545" s="42"/>
      <c r="D2545" s="12"/>
      <c r="E2545" s="12"/>
      <c r="F2545" s="12"/>
      <c r="G2545" s="12"/>
      <c r="H2545" s="12"/>
      <c r="I2545" s="12"/>
      <c r="J2545" s="12"/>
      <c r="K2545" s="12"/>
      <c r="L2545" s="12"/>
      <c r="M2545" s="49"/>
      <c r="N2545" s="49"/>
      <c r="O2545" s="12"/>
      <c r="P2545" s="12"/>
      <c r="Q2545" s="12"/>
      <c r="R2545" s="12"/>
      <c r="S2545" s="12"/>
      <c r="T2545" s="12"/>
    </row>
    <row r="2546" spans="1:20" s="1" customFormat="1" x14ac:dyDescent="0.4">
      <c r="A2546" s="12"/>
      <c r="B2546" s="12"/>
      <c r="C2546" s="42"/>
      <c r="D2546" s="12"/>
      <c r="E2546" s="12"/>
      <c r="F2546" s="12"/>
      <c r="G2546" s="12"/>
      <c r="H2546" s="12"/>
      <c r="I2546" s="12"/>
      <c r="J2546" s="12"/>
      <c r="K2546" s="12"/>
      <c r="L2546" s="12"/>
      <c r="M2546" s="49"/>
      <c r="N2546" s="49"/>
      <c r="O2546" s="12"/>
      <c r="P2546" s="12"/>
      <c r="Q2546" s="12"/>
      <c r="R2546" s="12"/>
      <c r="S2546" s="12"/>
      <c r="T2546" s="12"/>
    </row>
    <row r="2547" spans="1:20" s="1" customFormat="1" x14ac:dyDescent="0.4">
      <c r="A2547" s="12"/>
      <c r="B2547" s="12"/>
      <c r="C2547" s="42"/>
      <c r="D2547" s="12"/>
      <c r="E2547" s="12"/>
      <c r="F2547" s="12"/>
      <c r="G2547" s="12"/>
      <c r="H2547" s="12"/>
      <c r="I2547" s="12"/>
      <c r="J2547" s="12"/>
      <c r="K2547" s="12"/>
      <c r="L2547" s="12"/>
      <c r="M2547" s="49"/>
      <c r="N2547" s="49"/>
      <c r="O2547" s="12"/>
      <c r="P2547" s="12"/>
      <c r="Q2547" s="12"/>
      <c r="R2547" s="12"/>
      <c r="S2547" s="12"/>
      <c r="T2547" s="12"/>
    </row>
    <row r="2548" spans="1:20" s="1" customFormat="1" x14ac:dyDescent="0.4">
      <c r="A2548" s="12"/>
      <c r="B2548" s="12"/>
      <c r="C2548" s="42"/>
      <c r="D2548" s="12"/>
      <c r="E2548" s="12"/>
      <c r="F2548" s="12"/>
      <c r="G2548" s="12"/>
      <c r="H2548" s="12"/>
      <c r="I2548" s="12"/>
      <c r="J2548" s="12"/>
      <c r="K2548" s="12"/>
      <c r="L2548" s="12"/>
      <c r="M2548" s="49"/>
      <c r="N2548" s="49"/>
      <c r="O2548" s="12"/>
      <c r="P2548" s="12"/>
      <c r="Q2548" s="12"/>
      <c r="R2548" s="12"/>
      <c r="S2548" s="12"/>
      <c r="T2548" s="12"/>
    </row>
    <row r="2549" spans="1:20" s="1" customFormat="1" x14ac:dyDescent="0.4">
      <c r="A2549" s="12"/>
      <c r="B2549" s="12"/>
      <c r="C2549" s="42"/>
      <c r="D2549" s="12"/>
      <c r="E2549" s="12"/>
      <c r="F2549" s="12"/>
      <c r="G2549" s="12"/>
      <c r="H2549" s="12"/>
      <c r="I2549" s="12"/>
      <c r="J2549" s="12"/>
      <c r="K2549" s="12"/>
      <c r="L2549" s="12"/>
      <c r="M2549" s="49"/>
      <c r="N2549" s="49"/>
      <c r="O2549" s="12"/>
      <c r="P2549" s="12"/>
      <c r="Q2549" s="12"/>
      <c r="R2549" s="12"/>
      <c r="S2549" s="12"/>
      <c r="T2549" s="12"/>
    </row>
    <row r="2550" spans="1:20" s="1" customFormat="1" x14ac:dyDescent="0.4">
      <c r="A2550" s="12"/>
      <c r="B2550" s="12"/>
      <c r="C2550" s="42"/>
      <c r="D2550" s="12"/>
      <c r="E2550" s="12"/>
      <c r="F2550" s="12"/>
      <c r="G2550" s="12"/>
      <c r="H2550" s="12"/>
      <c r="I2550" s="12"/>
      <c r="J2550" s="12"/>
      <c r="K2550" s="12"/>
      <c r="L2550" s="12"/>
      <c r="M2550" s="49"/>
      <c r="N2550" s="49"/>
      <c r="O2550" s="12"/>
      <c r="P2550" s="12"/>
      <c r="Q2550" s="12"/>
      <c r="R2550" s="12"/>
      <c r="S2550" s="12"/>
      <c r="T2550" s="12"/>
    </row>
    <row r="2551" spans="1:20" s="1" customFormat="1" x14ac:dyDescent="0.4">
      <c r="A2551" s="12"/>
      <c r="B2551" s="12"/>
      <c r="C2551" s="42"/>
      <c r="D2551" s="12"/>
      <c r="E2551" s="12"/>
      <c r="F2551" s="12"/>
      <c r="G2551" s="12"/>
      <c r="H2551" s="12"/>
      <c r="I2551" s="12"/>
      <c r="J2551" s="12"/>
      <c r="K2551" s="12"/>
      <c r="L2551" s="12"/>
      <c r="M2551" s="49"/>
      <c r="N2551" s="49"/>
      <c r="O2551" s="12"/>
      <c r="P2551" s="12"/>
      <c r="Q2551" s="12"/>
      <c r="R2551" s="12"/>
      <c r="S2551" s="12"/>
      <c r="T2551" s="12"/>
    </row>
    <row r="2552" spans="1:20" s="1" customFormat="1" x14ac:dyDescent="0.4">
      <c r="A2552" s="12"/>
      <c r="B2552" s="12"/>
      <c r="C2552" s="42"/>
      <c r="D2552" s="12"/>
      <c r="E2552" s="12"/>
      <c r="F2552" s="12"/>
      <c r="G2552" s="12"/>
      <c r="H2552" s="12"/>
      <c r="I2552" s="12"/>
      <c r="J2552" s="12"/>
      <c r="K2552" s="12"/>
      <c r="L2552" s="12"/>
      <c r="M2552" s="49"/>
      <c r="N2552" s="49"/>
      <c r="O2552" s="12"/>
      <c r="P2552" s="12"/>
      <c r="Q2552" s="12"/>
      <c r="R2552" s="12"/>
      <c r="S2552" s="12"/>
      <c r="T2552" s="12"/>
    </row>
    <row r="2553" spans="1:20" s="1" customFormat="1" x14ac:dyDescent="0.4">
      <c r="A2553" s="12"/>
      <c r="B2553" s="12"/>
      <c r="C2553" s="42"/>
      <c r="D2553" s="12"/>
      <c r="E2553" s="12"/>
      <c r="F2553" s="12"/>
      <c r="G2553" s="12"/>
      <c r="H2553" s="12"/>
      <c r="I2553" s="12"/>
      <c r="J2553" s="12"/>
      <c r="K2553" s="12"/>
      <c r="L2553" s="12"/>
      <c r="M2553" s="49"/>
      <c r="N2553" s="49"/>
      <c r="O2553" s="12"/>
      <c r="P2553" s="12"/>
      <c r="Q2553" s="12"/>
      <c r="R2553" s="12"/>
      <c r="S2553" s="12"/>
      <c r="T2553" s="12"/>
    </row>
    <row r="2554" spans="1:20" s="1" customFormat="1" x14ac:dyDescent="0.4">
      <c r="A2554" s="12"/>
      <c r="B2554" s="12"/>
      <c r="C2554" s="42"/>
      <c r="D2554" s="12"/>
      <c r="E2554" s="12"/>
      <c r="F2554" s="12"/>
      <c r="G2554" s="12"/>
      <c r="H2554" s="12"/>
      <c r="I2554" s="12"/>
      <c r="J2554" s="12"/>
      <c r="K2554" s="12"/>
      <c r="L2554" s="12"/>
      <c r="M2554" s="49"/>
      <c r="N2554" s="49"/>
      <c r="O2554" s="12"/>
      <c r="P2554" s="12"/>
      <c r="Q2554" s="12"/>
      <c r="R2554" s="12"/>
      <c r="S2554" s="12"/>
      <c r="T2554" s="12"/>
    </row>
    <row r="2555" spans="1:20" s="1" customFormat="1" x14ac:dyDescent="0.4">
      <c r="A2555" s="12"/>
      <c r="B2555" s="12"/>
      <c r="C2555" s="42"/>
      <c r="D2555" s="12"/>
      <c r="E2555" s="12"/>
      <c r="F2555" s="12"/>
      <c r="G2555" s="12"/>
      <c r="H2555" s="12"/>
      <c r="I2555" s="12"/>
      <c r="J2555" s="12"/>
      <c r="K2555" s="12"/>
      <c r="L2555" s="12"/>
      <c r="M2555" s="49"/>
      <c r="N2555" s="49"/>
      <c r="O2555" s="12"/>
      <c r="P2555" s="12"/>
      <c r="Q2555" s="12"/>
      <c r="R2555" s="12"/>
      <c r="S2555" s="12"/>
      <c r="T2555" s="12"/>
    </row>
    <row r="2556" spans="1:20" s="1" customFormat="1" x14ac:dyDescent="0.4">
      <c r="A2556" s="12"/>
      <c r="B2556" s="12"/>
      <c r="C2556" s="42"/>
      <c r="D2556" s="12"/>
      <c r="E2556" s="12"/>
      <c r="F2556" s="12"/>
      <c r="G2556" s="12"/>
      <c r="H2556" s="12"/>
      <c r="I2556" s="12"/>
      <c r="J2556" s="12"/>
      <c r="K2556" s="12"/>
      <c r="L2556" s="12"/>
      <c r="M2556" s="49"/>
      <c r="N2556" s="49"/>
      <c r="O2556" s="12"/>
      <c r="P2556" s="12"/>
      <c r="Q2556" s="12"/>
      <c r="R2556" s="12"/>
      <c r="S2556" s="12"/>
      <c r="T2556" s="12"/>
    </row>
    <row r="2557" spans="1:20" s="1" customFormat="1" x14ac:dyDescent="0.4">
      <c r="A2557" s="12"/>
      <c r="B2557" s="12"/>
      <c r="C2557" s="42"/>
      <c r="D2557" s="12"/>
      <c r="E2557" s="12"/>
      <c r="F2557" s="12"/>
      <c r="G2557" s="12"/>
      <c r="H2557" s="12"/>
      <c r="I2557" s="12"/>
      <c r="J2557" s="12"/>
      <c r="K2557" s="12"/>
      <c r="L2557" s="12"/>
      <c r="M2557" s="49"/>
      <c r="N2557" s="49"/>
      <c r="O2557" s="12"/>
      <c r="P2557" s="12"/>
      <c r="Q2557" s="12"/>
      <c r="R2557" s="12"/>
      <c r="S2557" s="12"/>
      <c r="T2557" s="12"/>
    </row>
    <row r="2558" spans="1:20" s="1" customFormat="1" x14ac:dyDescent="0.4">
      <c r="A2558" s="12"/>
      <c r="B2558" s="12"/>
      <c r="C2558" s="42"/>
      <c r="D2558" s="12"/>
      <c r="E2558" s="12"/>
      <c r="F2558" s="12"/>
      <c r="G2558" s="12"/>
      <c r="H2558" s="12"/>
      <c r="I2558" s="12"/>
      <c r="J2558" s="12"/>
      <c r="K2558" s="12"/>
      <c r="L2558" s="12"/>
      <c r="M2558" s="49"/>
      <c r="N2558" s="49"/>
      <c r="O2558" s="12"/>
      <c r="P2558" s="12"/>
      <c r="Q2558" s="12"/>
      <c r="R2558" s="12"/>
      <c r="S2558" s="12"/>
      <c r="T2558" s="12"/>
    </row>
    <row r="2559" spans="1:20" s="1" customFormat="1" x14ac:dyDescent="0.4">
      <c r="A2559" s="12"/>
      <c r="B2559" s="12"/>
      <c r="C2559" s="42"/>
      <c r="D2559" s="12"/>
      <c r="E2559" s="12"/>
      <c r="F2559" s="12"/>
      <c r="G2559" s="12"/>
      <c r="H2559" s="12"/>
      <c r="I2559" s="12"/>
      <c r="J2559" s="12"/>
      <c r="K2559" s="12"/>
      <c r="L2559" s="12"/>
      <c r="M2559" s="49"/>
      <c r="N2559" s="49"/>
      <c r="O2559" s="12"/>
      <c r="P2559" s="12"/>
      <c r="Q2559" s="12"/>
      <c r="R2559" s="12"/>
      <c r="S2559" s="12"/>
      <c r="T2559" s="12"/>
    </row>
    <row r="2560" spans="1:20" s="1" customFormat="1" x14ac:dyDescent="0.4">
      <c r="A2560" s="12"/>
      <c r="B2560" s="12"/>
      <c r="C2560" s="42"/>
      <c r="D2560" s="12"/>
      <c r="E2560" s="12"/>
      <c r="F2560" s="12"/>
      <c r="G2560" s="12"/>
      <c r="H2560" s="12"/>
      <c r="I2560" s="12"/>
      <c r="J2560" s="12"/>
      <c r="K2560" s="12"/>
      <c r="L2560" s="12"/>
      <c r="M2560" s="49"/>
      <c r="N2560" s="49"/>
      <c r="O2560" s="12"/>
      <c r="P2560" s="12"/>
      <c r="Q2560" s="12"/>
      <c r="R2560" s="12"/>
      <c r="S2560" s="12"/>
      <c r="T2560" s="12"/>
    </row>
    <row r="2561" spans="1:20" s="1" customFormat="1" x14ac:dyDescent="0.4">
      <c r="A2561" s="12"/>
      <c r="B2561" s="12"/>
      <c r="C2561" s="42"/>
      <c r="D2561" s="12"/>
      <c r="E2561" s="12"/>
      <c r="F2561" s="12"/>
      <c r="G2561" s="12"/>
      <c r="H2561" s="12"/>
      <c r="I2561" s="12"/>
      <c r="J2561" s="12"/>
      <c r="K2561" s="12"/>
      <c r="L2561" s="12"/>
      <c r="M2561" s="49"/>
      <c r="N2561" s="49"/>
      <c r="O2561" s="12"/>
      <c r="P2561" s="12"/>
      <c r="Q2561" s="12"/>
      <c r="R2561" s="12"/>
      <c r="S2561" s="12"/>
      <c r="T2561" s="12"/>
    </row>
    <row r="2562" spans="1:20" s="1" customFormat="1" x14ac:dyDescent="0.4">
      <c r="A2562" s="12"/>
      <c r="B2562" s="12"/>
      <c r="C2562" s="42"/>
      <c r="D2562" s="12"/>
      <c r="E2562" s="12"/>
      <c r="F2562" s="12"/>
      <c r="G2562" s="12"/>
      <c r="H2562" s="12"/>
      <c r="I2562" s="12"/>
      <c r="J2562" s="12"/>
      <c r="K2562" s="12"/>
      <c r="L2562" s="12"/>
      <c r="M2562" s="49"/>
      <c r="N2562" s="49"/>
      <c r="O2562" s="12"/>
      <c r="P2562" s="12"/>
      <c r="Q2562" s="12"/>
      <c r="R2562" s="12"/>
      <c r="S2562" s="12"/>
      <c r="T2562" s="12"/>
    </row>
    <row r="2563" spans="1:20" s="1" customFormat="1" x14ac:dyDescent="0.4">
      <c r="A2563" s="12"/>
      <c r="B2563" s="12"/>
      <c r="C2563" s="42"/>
      <c r="D2563" s="12"/>
      <c r="E2563" s="12"/>
      <c r="F2563" s="12"/>
      <c r="G2563" s="12"/>
      <c r="H2563" s="12"/>
      <c r="I2563" s="12"/>
      <c r="J2563" s="12"/>
      <c r="K2563" s="12"/>
      <c r="L2563" s="12"/>
      <c r="M2563" s="49"/>
      <c r="N2563" s="49"/>
      <c r="O2563" s="12"/>
      <c r="P2563" s="12"/>
      <c r="Q2563" s="12"/>
      <c r="R2563" s="12"/>
      <c r="S2563" s="12"/>
      <c r="T2563" s="12"/>
    </row>
    <row r="2564" spans="1:20" s="1" customFormat="1" x14ac:dyDescent="0.4">
      <c r="A2564" s="12"/>
      <c r="B2564" s="12"/>
      <c r="C2564" s="42"/>
      <c r="D2564" s="12"/>
      <c r="E2564" s="12"/>
      <c r="F2564" s="12"/>
      <c r="G2564" s="12"/>
      <c r="H2564" s="12"/>
      <c r="I2564" s="12"/>
      <c r="J2564" s="12"/>
      <c r="K2564" s="12"/>
      <c r="L2564" s="12"/>
      <c r="M2564" s="49"/>
      <c r="N2564" s="49"/>
      <c r="O2564" s="12"/>
      <c r="P2564" s="12"/>
      <c r="Q2564" s="12"/>
      <c r="R2564" s="12"/>
      <c r="S2564" s="12"/>
      <c r="T2564" s="12"/>
    </row>
    <row r="2565" spans="1:20" s="1" customFormat="1" x14ac:dyDescent="0.4">
      <c r="A2565" s="12"/>
      <c r="B2565" s="12"/>
      <c r="C2565" s="42"/>
      <c r="D2565" s="12"/>
      <c r="E2565" s="12"/>
      <c r="F2565" s="12"/>
      <c r="G2565" s="12"/>
      <c r="H2565" s="12"/>
      <c r="I2565" s="12"/>
      <c r="J2565" s="12"/>
      <c r="K2565" s="12"/>
      <c r="L2565" s="12"/>
      <c r="M2565" s="49"/>
      <c r="N2565" s="49"/>
      <c r="O2565" s="12"/>
      <c r="P2565" s="12"/>
      <c r="Q2565" s="12"/>
      <c r="R2565" s="12"/>
      <c r="S2565" s="12"/>
      <c r="T2565" s="12"/>
    </row>
    <row r="2566" spans="1:20" s="1" customFormat="1" x14ac:dyDescent="0.4">
      <c r="A2566" s="12"/>
      <c r="B2566" s="12"/>
      <c r="C2566" s="42"/>
      <c r="D2566" s="12"/>
      <c r="E2566" s="12"/>
      <c r="F2566" s="12"/>
      <c r="G2566" s="12"/>
      <c r="H2566" s="12"/>
      <c r="I2566" s="12"/>
      <c r="J2566" s="12"/>
      <c r="K2566" s="12"/>
      <c r="L2566" s="12"/>
      <c r="M2566" s="49"/>
      <c r="N2566" s="49"/>
      <c r="O2566" s="12"/>
      <c r="P2566" s="12"/>
      <c r="Q2566" s="12"/>
      <c r="R2566" s="12"/>
      <c r="S2566" s="12"/>
      <c r="T2566" s="12"/>
    </row>
    <row r="2567" spans="1:20" s="1" customFormat="1" x14ac:dyDescent="0.4">
      <c r="A2567" s="12"/>
      <c r="B2567" s="12"/>
      <c r="C2567" s="42"/>
      <c r="D2567" s="12"/>
      <c r="E2567" s="12"/>
      <c r="F2567" s="12"/>
      <c r="G2567" s="12"/>
      <c r="H2567" s="12"/>
      <c r="I2567" s="12"/>
      <c r="J2567" s="12"/>
      <c r="K2567" s="12"/>
      <c r="L2567" s="12"/>
      <c r="M2567" s="49"/>
      <c r="N2567" s="49"/>
      <c r="O2567" s="12"/>
      <c r="P2567" s="12"/>
      <c r="Q2567" s="12"/>
      <c r="R2567" s="12"/>
      <c r="S2567" s="12"/>
      <c r="T2567" s="12"/>
    </row>
    <row r="2568" spans="1:20" s="1" customFormat="1" x14ac:dyDescent="0.4">
      <c r="A2568" s="12"/>
      <c r="B2568" s="12"/>
      <c r="C2568" s="42"/>
      <c r="D2568" s="12"/>
      <c r="E2568" s="12"/>
      <c r="F2568" s="12"/>
      <c r="G2568" s="12"/>
      <c r="H2568" s="12"/>
      <c r="I2568" s="12"/>
      <c r="J2568" s="12"/>
      <c r="K2568" s="12"/>
      <c r="L2568" s="12"/>
      <c r="M2568" s="49"/>
      <c r="N2568" s="49"/>
      <c r="O2568" s="12"/>
      <c r="P2568" s="12"/>
      <c r="Q2568" s="12"/>
      <c r="R2568" s="12"/>
      <c r="S2568" s="12"/>
      <c r="T2568" s="12"/>
    </row>
    <row r="2569" spans="1:20" s="1" customFormat="1" x14ac:dyDescent="0.4">
      <c r="A2569" s="12"/>
      <c r="B2569" s="12"/>
      <c r="C2569" s="42"/>
      <c r="D2569" s="12"/>
      <c r="E2569" s="12"/>
      <c r="F2569" s="12"/>
      <c r="G2569" s="12"/>
      <c r="H2569" s="12"/>
      <c r="I2569" s="12"/>
      <c r="J2569" s="12"/>
      <c r="K2569" s="12"/>
      <c r="L2569" s="12"/>
      <c r="M2569" s="49"/>
      <c r="N2569" s="49"/>
      <c r="O2569" s="12"/>
      <c r="P2569" s="12"/>
      <c r="Q2569" s="12"/>
      <c r="R2569" s="12"/>
      <c r="S2569" s="12"/>
      <c r="T2569" s="12"/>
    </row>
    <row r="2570" spans="1:20" s="1" customFormat="1" x14ac:dyDescent="0.4">
      <c r="A2570" s="12"/>
      <c r="B2570" s="12"/>
      <c r="C2570" s="42"/>
      <c r="D2570" s="12"/>
      <c r="E2570" s="12"/>
      <c r="F2570" s="12"/>
      <c r="G2570" s="12"/>
      <c r="H2570" s="12"/>
      <c r="I2570" s="12"/>
      <c r="J2570" s="12"/>
      <c r="K2570" s="12"/>
      <c r="L2570" s="12"/>
      <c r="M2570" s="49"/>
      <c r="N2570" s="49"/>
      <c r="O2570" s="12"/>
      <c r="P2570" s="12"/>
      <c r="Q2570" s="12"/>
      <c r="R2570" s="12"/>
      <c r="S2570" s="12"/>
      <c r="T2570" s="12"/>
    </row>
    <row r="2571" spans="1:20" s="1" customFormat="1" x14ac:dyDescent="0.4">
      <c r="A2571" s="12"/>
      <c r="B2571" s="12"/>
      <c r="C2571" s="42"/>
      <c r="D2571" s="12"/>
      <c r="E2571" s="12"/>
      <c r="F2571" s="12"/>
      <c r="G2571" s="12"/>
      <c r="H2571" s="12"/>
      <c r="I2571" s="12"/>
      <c r="J2571" s="12"/>
      <c r="K2571" s="12"/>
      <c r="L2571" s="12"/>
      <c r="M2571" s="49"/>
      <c r="N2571" s="49"/>
      <c r="O2571" s="12"/>
      <c r="P2571" s="12"/>
      <c r="Q2571" s="12"/>
      <c r="R2571" s="12"/>
      <c r="S2571" s="12"/>
      <c r="T2571" s="12"/>
    </row>
    <row r="2572" spans="1:20" s="1" customFormat="1" x14ac:dyDescent="0.4">
      <c r="A2572" s="12"/>
      <c r="B2572" s="12"/>
      <c r="C2572" s="42"/>
      <c r="D2572" s="12"/>
      <c r="E2572" s="12"/>
      <c r="F2572" s="12"/>
      <c r="G2572" s="12"/>
      <c r="H2572" s="12"/>
      <c r="I2572" s="12"/>
      <c r="J2572" s="12"/>
      <c r="K2572" s="12"/>
      <c r="L2572" s="12"/>
      <c r="M2572" s="49"/>
      <c r="N2572" s="49"/>
      <c r="O2572" s="12"/>
      <c r="P2572" s="12"/>
      <c r="Q2572" s="12"/>
      <c r="R2572" s="12"/>
      <c r="S2572" s="12"/>
      <c r="T2572" s="12"/>
    </row>
    <row r="2573" spans="1:20" s="1" customFormat="1" x14ac:dyDescent="0.4">
      <c r="A2573" s="12"/>
      <c r="B2573" s="12"/>
      <c r="C2573" s="42"/>
      <c r="D2573" s="12"/>
      <c r="E2573" s="12"/>
      <c r="F2573" s="12"/>
      <c r="G2573" s="12"/>
      <c r="H2573" s="12"/>
      <c r="I2573" s="12"/>
      <c r="J2573" s="12"/>
      <c r="K2573" s="12"/>
      <c r="L2573" s="12"/>
      <c r="M2573" s="49"/>
      <c r="N2573" s="49"/>
      <c r="O2573" s="12"/>
      <c r="P2573" s="12"/>
      <c r="Q2573" s="12"/>
      <c r="R2573" s="12"/>
      <c r="S2573" s="12"/>
      <c r="T2573" s="12"/>
    </row>
    <row r="2574" spans="1:20" s="1" customFormat="1" x14ac:dyDescent="0.4">
      <c r="A2574" s="12"/>
      <c r="B2574" s="12"/>
      <c r="C2574" s="42"/>
      <c r="D2574" s="12"/>
      <c r="E2574" s="12"/>
      <c r="F2574" s="12"/>
      <c r="G2574" s="12"/>
      <c r="H2574" s="12"/>
      <c r="I2574" s="12"/>
      <c r="J2574" s="12"/>
      <c r="K2574" s="12"/>
      <c r="L2574" s="12"/>
      <c r="M2574" s="49"/>
      <c r="N2574" s="49"/>
      <c r="O2574" s="12"/>
      <c r="P2574" s="12"/>
      <c r="Q2574" s="12"/>
      <c r="R2574" s="12"/>
      <c r="S2574" s="12"/>
      <c r="T2574" s="12"/>
    </row>
    <row r="2575" spans="1:20" s="1" customFormat="1" x14ac:dyDescent="0.4">
      <c r="A2575" s="12"/>
      <c r="B2575" s="12"/>
      <c r="C2575" s="42"/>
      <c r="D2575" s="12"/>
      <c r="E2575" s="12"/>
      <c r="F2575" s="12"/>
      <c r="G2575" s="12"/>
      <c r="H2575" s="12"/>
      <c r="I2575" s="12"/>
      <c r="J2575" s="12"/>
      <c r="K2575" s="12"/>
      <c r="L2575" s="12"/>
      <c r="M2575" s="49"/>
      <c r="N2575" s="49"/>
      <c r="O2575" s="12"/>
      <c r="P2575" s="12"/>
      <c r="Q2575" s="12"/>
      <c r="R2575" s="12"/>
      <c r="S2575" s="12"/>
      <c r="T2575" s="12"/>
    </row>
    <row r="2576" spans="1:20" s="1" customFormat="1" x14ac:dyDescent="0.4">
      <c r="A2576" s="12"/>
      <c r="B2576" s="12"/>
      <c r="C2576" s="42"/>
      <c r="D2576" s="12"/>
      <c r="E2576" s="12"/>
      <c r="F2576" s="12"/>
      <c r="G2576" s="12"/>
      <c r="H2576" s="12"/>
      <c r="I2576" s="12"/>
      <c r="J2576" s="12"/>
      <c r="K2576" s="12"/>
      <c r="L2576" s="12"/>
      <c r="M2576" s="49"/>
      <c r="N2576" s="49"/>
      <c r="O2576" s="12"/>
      <c r="P2576" s="12"/>
      <c r="Q2576" s="12"/>
      <c r="R2576" s="12"/>
      <c r="S2576" s="12"/>
      <c r="T2576" s="12"/>
    </row>
    <row r="2577" spans="1:20" s="1" customFormat="1" x14ac:dyDescent="0.4">
      <c r="A2577" s="12"/>
      <c r="B2577" s="12"/>
      <c r="C2577" s="42"/>
      <c r="D2577" s="12"/>
      <c r="E2577" s="12"/>
      <c r="F2577" s="12"/>
      <c r="G2577" s="12"/>
      <c r="H2577" s="12"/>
      <c r="I2577" s="12"/>
      <c r="J2577" s="12"/>
      <c r="K2577" s="12"/>
      <c r="L2577" s="12"/>
      <c r="M2577" s="49"/>
      <c r="N2577" s="49"/>
      <c r="O2577" s="12"/>
      <c r="P2577" s="12"/>
      <c r="Q2577" s="12"/>
      <c r="R2577" s="12"/>
      <c r="S2577" s="12"/>
      <c r="T2577" s="12"/>
    </row>
    <row r="2578" spans="1:20" s="1" customFormat="1" x14ac:dyDescent="0.4">
      <c r="A2578" s="12"/>
      <c r="B2578" s="12"/>
      <c r="C2578" s="42"/>
      <c r="D2578" s="12"/>
      <c r="E2578" s="12"/>
      <c r="F2578" s="12"/>
      <c r="G2578" s="12"/>
      <c r="H2578" s="12"/>
      <c r="I2578" s="12"/>
      <c r="J2578" s="12"/>
      <c r="K2578" s="12"/>
      <c r="L2578" s="12"/>
      <c r="M2578" s="49"/>
      <c r="N2578" s="49"/>
      <c r="O2578" s="12"/>
      <c r="P2578" s="12"/>
      <c r="Q2578" s="12"/>
      <c r="R2578" s="12"/>
      <c r="S2578" s="12"/>
      <c r="T2578" s="12"/>
    </row>
    <row r="2579" spans="1:20" s="1" customFormat="1" x14ac:dyDescent="0.4">
      <c r="A2579" s="12"/>
      <c r="B2579" s="12"/>
      <c r="C2579" s="42"/>
      <c r="D2579" s="12"/>
      <c r="E2579" s="12"/>
      <c r="F2579" s="12"/>
      <c r="G2579" s="12"/>
      <c r="H2579" s="12"/>
      <c r="I2579" s="12"/>
      <c r="J2579" s="12"/>
      <c r="K2579" s="12"/>
      <c r="L2579" s="12"/>
      <c r="M2579" s="49"/>
      <c r="N2579" s="49"/>
      <c r="O2579" s="12"/>
      <c r="P2579" s="12"/>
      <c r="Q2579" s="12"/>
      <c r="R2579" s="12"/>
      <c r="S2579" s="12"/>
      <c r="T2579" s="12"/>
    </row>
    <row r="2580" spans="1:20" s="1" customFormat="1" x14ac:dyDescent="0.4">
      <c r="A2580" s="12"/>
      <c r="B2580" s="12"/>
      <c r="C2580" s="42"/>
      <c r="D2580" s="12"/>
      <c r="E2580" s="12"/>
      <c r="F2580" s="12"/>
      <c r="G2580" s="12"/>
      <c r="H2580" s="12"/>
      <c r="I2580" s="12"/>
      <c r="J2580" s="12"/>
      <c r="K2580" s="12"/>
      <c r="L2580" s="12"/>
      <c r="M2580" s="49"/>
      <c r="N2580" s="49"/>
      <c r="O2580" s="12"/>
      <c r="P2580" s="12"/>
      <c r="Q2580" s="12"/>
      <c r="R2580" s="12"/>
      <c r="S2580" s="12"/>
      <c r="T2580" s="12"/>
    </row>
    <row r="2581" spans="1:20" s="1" customFormat="1" x14ac:dyDescent="0.4">
      <c r="A2581" s="12"/>
      <c r="B2581" s="12"/>
      <c r="C2581" s="42"/>
      <c r="D2581" s="12"/>
      <c r="E2581" s="12"/>
      <c r="F2581" s="12"/>
      <c r="G2581" s="12"/>
      <c r="H2581" s="12"/>
      <c r="I2581" s="12"/>
      <c r="J2581" s="12"/>
      <c r="K2581" s="12"/>
      <c r="L2581" s="12"/>
      <c r="M2581" s="49"/>
      <c r="N2581" s="49"/>
      <c r="O2581" s="12"/>
      <c r="P2581" s="12"/>
      <c r="Q2581" s="12"/>
      <c r="R2581" s="12"/>
      <c r="S2581" s="12"/>
      <c r="T2581" s="12"/>
    </row>
    <row r="2582" spans="1:20" s="1" customFormat="1" x14ac:dyDescent="0.4">
      <c r="A2582" s="12"/>
      <c r="B2582" s="12"/>
      <c r="C2582" s="42"/>
      <c r="D2582" s="12"/>
      <c r="E2582" s="12"/>
      <c r="F2582" s="12"/>
      <c r="G2582" s="12"/>
      <c r="H2582" s="12"/>
      <c r="I2582" s="12"/>
      <c r="J2582" s="12"/>
      <c r="K2582" s="12"/>
      <c r="L2582" s="12"/>
      <c r="M2582" s="49"/>
      <c r="N2582" s="49"/>
      <c r="O2582" s="12"/>
      <c r="P2582" s="12"/>
      <c r="Q2582" s="12"/>
      <c r="R2582" s="12"/>
      <c r="S2582" s="12"/>
      <c r="T2582" s="12"/>
    </row>
    <row r="2583" spans="1:20" s="1" customFormat="1" x14ac:dyDescent="0.4">
      <c r="A2583" s="12"/>
      <c r="B2583" s="12"/>
      <c r="C2583" s="42"/>
      <c r="D2583" s="12"/>
      <c r="E2583" s="12"/>
      <c r="F2583" s="12"/>
      <c r="G2583" s="12"/>
      <c r="H2583" s="12"/>
      <c r="I2583" s="12"/>
      <c r="J2583" s="12"/>
      <c r="K2583" s="12"/>
      <c r="L2583" s="12"/>
      <c r="M2583" s="49"/>
      <c r="N2583" s="49"/>
      <c r="O2583" s="12"/>
      <c r="P2583" s="12"/>
      <c r="Q2583" s="12"/>
      <c r="R2583" s="12"/>
      <c r="S2583" s="12"/>
      <c r="T2583" s="12"/>
    </row>
    <row r="2584" spans="1:20" s="1" customFormat="1" x14ac:dyDescent="0.4">
      <c r="A2584" s="12"/>
      <c r="B2584" s="12"/>
      <c r="C2584" s="42"/>
      <c r="D2584" s="12"/>
      <c r="E2584" s="12"/>
      <c r="F2584" s="12"/>
      <c r="G2584" s="12"/>
      <c r="H2584" s="12"/>
      <c r="I2584" s="12"/>
      <c r="J2584" s="12"/>
      <c r="K2584" s="12"/>
      <c r="L2584" s="12"/>
      <c r="M2584" s="49"/>
      <c r="N2584" s="49"/>
      <c r="O2584" s="12"/>
      <c r="P2584" s="12"/>
      <c r="Q2584" s="12"/>
      <c r="R2584" s="12"/>
      <c r="S2584" s="12"/>
      <c r="T2584" s="12"/>
    </row>
    <row r="2585" spans="1:20" s="1" customFormat="1" x14ac:dyDescent="0.4">
      <c r="A2585" s="12"/>
      <c r="B2585" s="12"/>
      <c r="C2585" s="42"/>
      <c r="D2585" s="12"/>
      <c r="E2585" s="12"/>
      <c r="F2585" s="12"/>
      <c r="G2585" s="12"/>
      <c r="H2585" s="12"/>
      <c r="I2585" s="12"/>
      <c r="J2585" s="12"/>
      <c r="K2585" s="12"/>
      <c r="L2585" s="12"/>
      <c r="M2585" s="49"/>
      <c r="N2585" s="49"/>
      <c r="O2585" s="12"/>
      <c r="P2585" s="12"/>
      <c r="Q2585" s="12"/>
      <c r="R2585" s="12"/>
      <c r="S2585" s="12"/>
      <c r="T2585" s="12"/>
    </row>
    <row r="2586" spans="1:20" s="1" customFormat="1" x14ac:dyDescent="0.4">
      <c r="A2586" s="12"/>
      <c r="B2586" s="12"/>
      <c r="C2586" s="42"/>
      <c r="D2586" s="12"/>
      <c r="E2586" s="12"/>
      <c r="F2586" s="12"/>
      <c r="G2586" s="12"/>
      <c r="H2586" s="12"/>
      <c r="I2586" s="12"/>
      <c r="J2586" s="12"/>
      <c r="K2586" s="12"/>
      <c r="L2586" s="12"/>
      <c r="M2586" s="49"/>
      <c r="N2586" s="49"/>
      <c r="O2586" s="12"/>
      <c r="P2586" s="12"/>
      <c r="Q2586" s="12"/>
      <c r="R2586" s="12"/>
      <c r="S2586" s="12"/>
      <c r="T2586" s="12"/>
    </row>
    <row r="2587" spans="1:20" s="1" customFormat="1" x14ac:dyDescent="0.4">
      <c r="A2587" s="12"/>
      <c r="B2587" s="12"/>
      <c r="C2587" s="42"/>
      <c r="D2587" s="12"/>
      <c r="E2587" s="12"/>
      <c r="F2587" s="12"/>
      <c r="G2587" s="12"/>
      <c r="H2587" s="12"/>
      <c r="I2587" s="12"/>
      <c r="J2587" s="12"/>
      <c r="K2587" s="12"/>
      <c r="L2587" s="12"/>
      <c r="M2587" s="49"/>
      <c r="N2587" s="49"/>
      <c r="O2587" s="12"/>
      <c r="P2587" s="12"/>
      <c r="Q2587" s="12"/>
      <c r="R2587" s="12"/>
      <c r="S2587" s="12"/>
      <c r="T2587" s="12"/>
    </row>
    <row r="2588" spans="1:20" s="1" customFormat="1" x14ac:dyDescent="0.4">
      <c r="A2588" s="12"/>
      <c r="B2588" s="12"/>
      <c r="C2588" s="42"/>
      <c r="D2588" s="12"/>
      <c r="E2588" s="12"/>
      <c r="F2588" s="12"/>
      <c r="G2588" s="12"/>
      <c r="H2588" s="12"/>
      <c r="I2588" s="12"/>
      <c r="J2588" s="12"/>
      <c r="K2588" s="12"/>
      <c r="L2588" s="12"/>
      <c r="M2588" s="49"/>
      <c r="N2588" s="49"/>
      <c r="O2588" s="12"/>
      <c r="P2588" s="12"/>
      <c r="Q2588" s="12"/>
      <c r="R2588" s="12"/>
      <c r="S2588" s="12"/>
      <c r="T2588" s="12"/>
    </row>
    <row r="2589" spans="1:20" s="1" customFormat="1" x14ac:dyDescent="0.4">
      <c r="A2589" s="12"/>
      <c r="B2589" s="12"/>
      <c r="C2589" s="42"/>
      <c r="D2589" s="12"/>
      <c r="E2589" s="12"/>
      <c r="F2589" s="12"/>
      <c r="G2589" s="12"/>
      <c r="H2589" s="12"/>
      <c r="I2589" s="12"/>
      <c r="J2589" s="12"/>
      <c r="K2589" s="12"/>
      <c r="L2589" s="12"/>
      <c r="M2589" s="49"/>
      <c r="N2589" s="49"/>
      <c r="O2589" s="12"/>
      <c r="P2589" s="12"/>
      <c r="Q2589" s="12"/>
      <c r="R2589" s="12"/>
      <c r="S2589" s="12"/>
      <c r="T2589" s="12"/>
    </row>
    <row r="2590" spans="1:20" s="1" customFormat="1" x14ac:dyDescent="0.4">
      <c r="A2590" s="12"/>
      <c r="B2590" s="12"/>
      <c r="C2590" s="42"/>
      <c r="D2590" s="12"/>
      <c r="E2590" s="12"/>
      <c r="F2590" s="12"/>
      <c r="G2590" s="12"/>
      <c r="H2590" s="12"/>
      <c r="I2590" s="12"/>
      <c r="J2590" s="12"/>
      <c r="K2590" s="12"/>
      <c r="L2590" s="12"/>
      <c r="M2590" s="49"/>
      <c r="N2590" s="49"/>
      <c r="O2590" s="12"/>
      <c r="P2590" s="12"/>
      <c r="Q2590" s="12"/>
      <c r="R2590" s="12"/>
      <c r="S2590" s="12"/>
      <c r="T2590" s="12"/>
    </row>
    <row r="2591" spans="1:20" s="1" customFormat="1" x14ac:dyDescent="0.4">
      <c r="A2591" s="12"/>
      <c r="B2591" s="12"/>
      <c r="C2591" s="42"/>
      <c r="D2591" s="12"/>
      <c r="E2591" s="12"/>
      <c r="F2591" s="12"/>
      <c r="G2591" s="12"/>
      <c r="H2591" s="12"/>
      <c r="I2591" s="12"/>
      <c r="J2591" s="12"/>
      <c r="K2591" s="12"/>
      <c r="L2591" s="12"/>
      <c r="M2591" s="49"/>
      <c r="N2591" s="49"/>
      <c r="O2591" s="12"/>
      <c r="P2591" s="12"/>
      <c r="Q2591" s="12"/>
      <c r="R2591" s="12"/>
      <c r="S2591" s="12"/>
      <c r="T2591" s="12"/>
    </row>
    <row r="2592" spans="1:20" s="1" customFormat="1" x14ac:dyDescent="0.4">
      <c r="A2592" s="12"/>
      <c r="B2592" s="12"/>
      <c r="C2592" s="42"/>
      <c r="D2592" s="12"/>
      <c r="E2592" s="12"/>
      <c r="F2592" s="12"/>
      <c r="G2592" s="12"/>
      <c r="H2592" s="12"/>
      <c r="I2592" s="12"/>
      <c r="J2592" s="12"/>
      <c r="K2592" s="12"/>
      <c r="L2592" s="12"/>
      <c r="M2592" s="49"/>
      <c r="N2592" s="49"/>
      <c r="O2592" s="12"/>
      <c r="P2592" s="12"/>
      <c r="Q2592" s="12"/>
      <c r="R2592" s="12"/>
      <c r="S2592" s="12"/>
      <c r="T2592" s="12"/>
    </row>
    <row r="2593" spans="1:20" s="1" customFormat="1" x14ac:dyDescent="0.4">
      <c r="A2593" s="12"/>
      <c r="B2593" s="12"/>
      <c r="C2593" s="42"/>
      <c r="D2593" s="12"/>
      <c r="E2593" s="12"/>
      <c r="F2593" s="12"/>
      <c r="G2593" s="12"/>
      <c r="H2593" s="12"/>
      <c r="I2593" s="12"/>
      <c r="J2593" s="12"/>
      <c r="K2593" s="12"/>
      <c r="L2593" s="12"/>
      <c r="M2593" s="49"/>
      <c r="N2593" s="49"/>
      <c r="O2593" s="12"/>
      <c r="P2593" s="12"/>
      <c r="Q2593" s="12"/>
      <c r="R2593" s="12"/>
      <c r="S2593" s="12"/>
      <c r="T2593" s="12"/>
    </row>
    <row r="2594" spans="1:20" s="1" customFormat="1" x14ac:dyDescent="0.4">
      <c r="A2594" s="12"/>
      <c r="B2594" s="12"/>
      <c r="C2594" s="42"/>
      <c r="D2594" s="12"/>
      <c r="E2594" s="12"/>
      <c r="F2594" s="12"/>
      <c r="G2594" s="12"/>
      <c r="H2594" s="12"/>
      <c r="I2594" s="12"/>
      <c r="J2594" s="12"/>
      <c r="K2594" s="12"/>
      <c r="L2594" s="12"/>
      <c r="M2594" s="49"/>
      <c r="N2594" s="49"/>
      <c r="O2594" s="12"/>
      <c r="P2594" s="12"/>
      <c r="Q2594" s="12"/>
      <c r="R2594" s="12"/>
      <c r="S2594" s="12"/>
      <c r="T2594" s="12"/>
    </row>
    <row r="2595" spans="1:20" s="1" customFormat="1" x14ac:dyDescent="0.4">
      <c r="A2595" s="12"/>
      <c r="B2595" s="12"/>
      <c r="C2595" s="42"/>
      <c r="D2595" s="12"/>
      <c r="E2595" s="12"/>
      <c r="F2595" s="12"/>
      <c r="G2595" s="12"/>
      <c r="H2595" s="12"/>
      <c r="I2595" s="12"/>
      <c r="J2595" s="12"/>
      <c r="K2595" s="12"/>
      <c r="L2595" s="12"/>
      <c r="M2595" s="49"/>
      <c r="N2595" s="49"/>
      <c r="O2595" s="12"/>
      <c r="P2595" s="12"/>
      <c r="Q2595" s="12"/>
      <c r="R2595" s="12"/>
      <c r="S2595" s="12"/>
      <c r="T2595" s="12"/>
    </row>
    <row r="2596" spans="1:20" s="1" customFormat="1" x14ac:dyDescent="0.4">
      <c r="A2596" s="12"/>
      <c r="B2596" s="12"/>
      <c r="C2596" s="42"/>
      <c r="D2596" s="12"/>
      <c r="E2596" s="12"/>
      <c r="F2596" s="12"/>
      <c r="G2596" s="12"/>
      <c r="H2596" s="12"/>
      <c r="I2596" s="12"/>
      <c r="J2596" s="12"/>
      <c r="K2596" s="12"/>
      <c r="L2596" s="12"/>
      <c r="M2596" s="49"/>
      <c r="N2596" s="49"/>
      <c r="O2596" s="12"/>
      <c r="P2596" s="12"/>
      <c r="Q2596" s="12"/>
      <c r="R2596" s="12"/>
      <c r="S2596" s="12"/>
      <c r="T2596" s="12"/>
    </row>
    <row r="2597" spans="1:20" s="1" customFormat="1" x14ac:dyDescent="0.4">
      <c r="A2597" s="12"/>
      <c r="B2597" s="12"/>
      <c r="C2597" s="42"/>
      <c r="D2597" s="12"/>
      <c r="E2597" s="12"/>
      <c r="F2597" s="12"/>
      <c r="G2597" s="12"/>
      <c r="H2597" s="12"/>
      <c r="I2597" s="12"/>
      <c r="J2597" s="12"/>
      <c r="K2597" s="12"/>
      <c r="L2597" s="12"/>
      <c r="M2597" s="49"/>
      <c r="N2597" s="49"/>
      <c r="O2597" s="12"/>
      <c r="P2597" s="12"/>
      <c r="Q2597" s="12"/>
      <c r="R2597" s="12"/>
      <c r="S2597" s="12"/>
      <c r="T2597" s="12"/>
    </row>
    <row r="2598" spans="1:20" s="1" customFormat="1" x14ac:dyDescent="0.4">
      <c r="A2598" s="12"/>
      <c r="B2598" s="12"/>
      <c r="C2598" s="42"/>
      <c r="D2598" s="12"/>
      <c r="E2598" s="12"/>
      <c r="F2598" s="12"/>
      <c r="G2598" s="12"/>
      <c r="H2598" s="12"/>
      <c r="I2598" s="12"/>
      <c r="J2598" s="12"/>
      <c r="K2598" s="12"/>
      <c r="L2598" s="12"/>
      <c r="M2598" s="49"/>
      <c r="N2598" s="49"/>
      <c r="O2598" s="12"/>
      <c r="P2598" s="12"/>
      <c r="Q2598" s="12"/>
      <c r="R2598" s="12"/>
      <c r="S2598" s="12"/>
      <c r="T2598" s="12"/>
    </row>
    <row r="2599" spans="1:20" s="1" customFormat="1" x14ac:dyDescent="0.4">
      <c r="A2599" s="12"/>
      <c r="B2599" s="12"/>
      <c r="C2599" s="42"/>
      <c r="D2599" s="12"/>
      <c r="E2599" s="12"/>
      <c r="F2599" s="12"/>
      <c r="G2599" s="12"/>
      <c r="H2599" s="12"/>
      <c r="I2599" s="12"/>
      <c r="J2599" s="12"/>
      <c r="K2599" s="12"/>
      <c r="L2599" s="12"/>
      <c r="M2599" s="49"/>
      <c r="N2599" s="49"/>
      <c r="O2599" s="12"/>
      <c r="P2599" s="12"/>
      <c r="Q2599" s="12"/>
      <c r="R2599" s="12"/>
      <c r="S2599" s="12"/>
      <c r="T2599" s="12"/>
    </row>
    <row r="2600" spans="1:20" s="1" customFormat="1" x14ac:dyDescent="0.4">
      <c r="A2600" s="12"/>
      <c r="B2600" s="12"/>
      <c r="C2600" s="42"/>
      <c r="D2600" s="12"/>
      <c r="E2600" s="12"/>
      <c r="F2600" s="12"/>
      <c r="G2600" s="12"/>
      <c r="H2600" s="12"/>
      <c r="I2600" s="12"/>
      <c r="J2600" s="12"/>
      <c r="K2600" s="12"/>
      <c r="L2600" s="12"/>
      <c r="M2600" s="49"/>
      <c r="N2600" s="49"/>
      <c r="O2600" s="12"/>
      <c r="P2600" s="12"/>
      <c r="Q2600" s="12"/>
      <c r="R2600" s="12"/>
      <c r="S2600" s="12"/>
      <c r="T2600" s="12"/>
    </row>
    <row r="2601" spans="1:20" s="1" customFormat="1" x14ac:dyDescent="0.4">
      <c r="A2601" s="12"/>
      <c r="B2601" s="12"/>
      <c r="C2601" s="42"/>
      <c r="D2601" s="12"/>
      <c r="E2601" s="12"/>
      <c r="F2601" s="12"/>
      <c r="G2601" s="12"/>
      <c r="H2601" s="12"/>
      <c r="I2601" s="12"/>
      <c r="J2601" s="12"/>
      <c r="K2601" s="12"/>
      <c r="L2601" s="12"/>
      <c r="M2601" s="49"/>
      <c r="N2601" s="49"/>
      <c r="O2601" s="12"/>
      <c r="P2601" s="12"/>
      <c r="Q2601" s="12"/>
      <c r="R2601" s="12"/>
      <c r="S2601" s="12"/>
      <c r="T2601" s="12"/>
    </row>
    <row r="2602" spans="1:20" s="1" customFormat="1" x14ac:dyDescent="0.4">
      <c r="A2602" s="12"/>
      <c r="B2602" s="12"/>
      <c r="C2602" s="42"/>
      <c r="D2602" s="12"/>
      <c r="E2602" s="12"/>
      <c r="F2602" s="12"/>
      <c r="G2602" s="12"/>
      <c r="H2602" s="12"/>
      <c r="I2602" s="12"/>
      <c r="J2602" s="12"/>
      <c r="K2602" s="12"/>
      <c r="L2602" s="12"/>
      <c r="M2602" s="49"/>
      <c r="N2602" s="49"/>
      <c r="O2602" s="12"/>
      <c r="P2602" s="12"/>
      <c r="Q2602" s="12"/>
      <c r="R2602" s="12"/>
      <c r="S2602" s="12"/>
      <c r="T2602" s="12"/>
    </row>
    <row r="2603" spans="1:20" s="1" customFormat="1" x14ac:dyDescent="0.4">
      <c r="A2603" s="12"/>
      <c r="B2603" s="12"/>
      <c r="C2603" s="42"/>
      <c r="D2603" s="12"/>
      <c r="E2603" s="12"/>
      <c r="F2603" s="12"/>
      <c r="G2603" s="12"/>
      <c r="H2603" s="12"/>
      <c r="I2603" s="12"/>
      <c r="J2603" s="12"/>
      <c r="K2603" s="12"/>
      <c r="L2603" s="12"/>
      <c r="M2603" s="49"/>
      <c r="N2603" s="49"/>
      <c r="O2603" s="12"/>
      <c r="P2603" s="12"/>
      <c r="Q2603" s="12"/>
      <c r="R2603" s="12"/>
      <c r="S2603" s="12"/>
      <c r="T2603" s="12"/>
    </row>
    <row r="2604" spans="1:20" s="1" customFormat="1" x14ac:dyDescent="0.4">
      <c r="A2604" s="12"/>
      <c r="B2604" s="12"/>
      <c r="C2604" s="42"/>
      <c r="D2604" s="12"/>
      <c r="E2604" s="12"/>
      <c r="F2604" s="12"/>
      <c r="G2604" s="12"/>
      <c r="H2604" s="12"/>
      <c r="I2604" s="12"/>
      <c r="J2604" s="12"/>
      <c r="K2604" s="12"/>
      <c r="L2604" s="12"/>
      <c r="M2604" s="49"/>
      <c r="N2604" s="49"/>
      <c r="O2604" s="12"/>
      <c r="P2604" s="12"/>
      <c r="Q2604" s="12"/>
      <c r="R2604" s="12"/>
      <c r="S2604" s="12"/>
      <c r="T2604" s="12"/>
    </row>
    <row r="2605" spans="1:20" s="1" customFormat="1" x14ac:dyDescent="0.4">
      <c r="A2605" s="12"/>
      <c r="B2605" s="12"/>
      <c r="C2605" s="42"/>
      <c r="D2605" s="12"/>
      <c r="E2605" s="12"/>
      <c r="F2605" s="12"/>
      <c r="G2605" s="12"/>
      <c r="H2605" s="12"/>
      <c r="I2605" s="12"/>
      <c r="J2605" s="12"/>
      <c r="K2605" s="12"/>
      <c r="L2605" s="12"/>
      <c r="M2605" s="49"/>
      <c r="N2605" s="49"/>
      <c r="O2605" s="12"/>
      <c r="P2605" s="12"/>
      <c r="Q2605" s="12"/>
      <c r="R2605" s="12"/>
      <c r="S2605" s="12"/>
      <c r="T2605" s="12"/>
    </row>
    <row r="2606" spans="1:20" s="1" customFormat="1" x14ac:dyDescent="0.4">
      <c r="A2606" s="12"/>
      <c r="B2606" s="12"/>
      <c r="C2606" s="42"/>
      <c r="D2606" s="12"/>
      <c r="E2606" s="12"/>
      <c r="F2606" s="12"/>
      <c r="G2606" s="12"/>
      <c r="H2606" s="12"/>
      <c r="I2606" s="12"/>
      <c r="J2606" s="12"/>
      <c r="K2606" s="12"/>
      <c r="L2606" s="12"/>
      <c r="M2606" s="49"/>
      <c r="N2606" s="49"/>
      <c r="O2606" s="12"/>
      <c r="P2606" s="12"/>
      <c r="Q2606" s="12"/>
      <c r="R2606" s="12"/>
      <c r="S2606" s="12"/>
      <c r="T2606" s="12"/>
    </row>
    <row r="2607" spans="1:20" s="1" customFormat="1" x14ac:dyDescent="0.4">
      <c r="A2607" s="12"/>
      <c r="B2607" s="12"/>
      <c r="C2607" s="42"/>
      <c r="D2607" s="12"/>
      <c r="E2607" s="12"/>
      <c r="F2607" s="12"/>
      <c r="G2607" s="12"/>
      <c r="H2607" s="12"/>
      <c r="I2607" s="12"/>
      <c r="J2607" s="12"/>
      <c r="K2607" s="12"/>
      <c r="L2607" s="12"/>
      <c r="M2607" s="49"/>
      <c r="N2607" s="49"/>
      <c r="O2607" s="12"/>
      <c r="P2607" s="12"/>
      <c r="Q2607" s="12"/>
      <c r="R2607" s="12"/>
      <c r="S2607" s="12"/>
      <c r="T2607" s="12"/>
    </row>
    <row r="2608" spans="1:20" s="1" customFormat="1" x14ac:dyDescent="0.4">
      <c r="A2608" s="12"/>
      <c r="B2608" s="12"/>
      <c r="C2608" s="42"/>
      <c r="D2608" s="12"/>
      <c r="E2608" s="12"/>
      <c r="F2608" s="12"/>
      <c r="G2608" s="12"/>
      <c r="H2608" s="12"/>
      <c r="I2608" s="12"/>
      <c r="J2608" s="12"/>
      <c r="K2608" s="12"/>
      <c r="L2608" s="12"/>
      <c r="M2608" s="49"/>
      <c r="N2608" s="49"/>
      <c r="O2608" s="12"/>
      <c r="P2608" s="12"/>
      <c r="Q2608" s="12"/>
      <c r="R2608" s="12"/>
      <c r="S2608" s="12"/>
      <c r="T2608" s="12"/>
    </row>
    <row r="2609" spans="1:20" s="1" customFormat="1" x14ac:dyDescent="0.4">
      <c r="A2609" s="12"/>
      <c r="B2609" s="12"/>
      <c r="C2609" s="42"/>
      <c r="D2609" s="12"/>
      <c r="E2609" s="12"/>
      <c r="F2609" s="12"/>
      <c r="G2609" s="12"/>
      <c r="H2609" s="12"/>
      <c r="I2609" s="12"/>
      <c r="J2609" s="12"/>
      <c r="K2609" s="12"/>
      <c r="L2609" s="12"/>
      <c r="M2609" s="49"/>
      <c r="N2609" s="49"/>
      <c r="O2609" s="12"/>
      <c r="P2609" s="12"/>
      <c r="Q2609" s="12"/>
      <c r="R2609" s="12"/>
      <c r="S2609" s="12"/>
      <c r="T2609" s="12"/>
    </row>
    <row r="2610" spans="1:20" s="1" customFormat="1" x14ac:dyDescent="0.4">
      <c r="A2610" s="12"/>
      <c r="B2610" s="12"/>
      <c r="C2610" s="42"/>
      <c r="D2610" s="12"/>
      <c r="E2610" s="12"/>
      <c r="F2610" s="12"/>
      <c r="G2610" s="12"/>
      <c r="H2610" s="12"/>
      <c r="I2610" s="12"/>
      <c r="J2610" s="12"/>
      <c r="K2610" s="12"/>
      <c r="L2610" s="12"/>
      <c r="M2610" s="49"/>
      <c r="N2610" s="49"/>
      <c r="O2610" s="12"/>
      <c r="P2610" s="12"/>
      <c r="Q2610" s="12"/>
      <c r="R2610" s="12"/>
      <c r="S2610" s="12"/>
      <c r="T2610" s="12"/>
    </row>
    <row r="2611" spans="1:20" s="1" customFormat="1" x14ac:dyDescent="0.4">
      <c r="A2611" s="12"/>
      <c r="B2611" s="12"/>
      <c r="C2611" s="42"/>
      <c r="D2611" s="12"/>
      <c r="E2611" s="12"/>
      <c r="F2611" s="12"/>
      <c r="G2611" s="12"/>
      <c r="H2611" s="12"/>
      <c r="I2611" s="12"/>
      <c r="J2611" s="12"/>
      <c r="K2611" s="12"/>
      <c r="L2611" s="12"/>
      <c r="M2611" s="49"/>
      <c r="N2611" s="49"/>
      <c r="O2611" s="12"/>
      <c r="P2611" s="12"/>
      <c r="Q2611" s="12"/>
      <c r="R2611" s="12"/>
      <c r="S2611" s="12"/>
      <c r="T2611" s="12"/>
    </row>
    <row r="2612" spans="1:20" s="1" customFormat="1" x14ac:dyDescent="0.4">
      <c r="A2612" s="12"/>
      <c r="B2612" s="12"/>
      <c r="C2612" s="42"/>
      <c r="D2612" s="12"/>
      <c r="E2612" s="12"/>
      <c r="F2612" s="12"/>
      <c r="G2612" s="12"/>
      <c r="H2612" s="12"/>
      <c r="I2612" s="12"/>
      <c r="J2612" s="12"/>
      <c r="K2612" s="12"/>
      <c r="L2612" s="12"/>
      <c r="M2612" s="49"/>
      <c r="N2612" s="49"/>
      <c r="O2612" s="12"/>
      <c r="P2612" s="12"/>
      <c r="Q2612" s="12"/>
      <c r="R2612" s="12"/>
      <c r="S2612" s="12"/>
      <c r="T2612" s="12"/>
    </row>
    <row r="2613" spans="1:20" s="1" customFormat="1" x14ac:dyDescent="0.4">
      <c r="A2613" s="12"/>
      <c r="B2613" s="12"/>
      <c r="C2613" s="42"/>
      <c r="D2613" s="12"/>
      <c r="E2613" s="12"/>
      <c r="F2613" s="12"/>
      <c r="G2613" s="12"/>
      <c r="H2613" s="12"/>
      <c r="I2613" s="12"/>
      <c r="J2613" s="12"/>
      <c r="K2613" s="12"/>
      <c r="L2613" s="12"/>
      <c r="M2613" s="49"/>
      <c r="N2613" s="49"/>
      <c r="O2613" s="12"/>
      <c r="P2613" s="12"/>
      <c r="Q2613" s="12"/>
      <c r="R2613" s="12"/>
      <c r="S2613" s="12"/>
      <c r="T2613" s="12"/>
    </row>
    <row r="2614" spans="1:20" s="1" customFormat="1" x14ac:dyDescent="0.4">
      <c r="A2614" s="12"/>
      <c r="B2614" s="12"/>
      <c r="C2614" s="42"/>
      <c r="D2614" s="12"/>
      <c r="E2614" s="12"/>
      <c r="F2614" s="12"/>
      <c r="G2614" s="12"/>
      <c r="H2614" s="12"/>
      <c r="I2614" s="12"/>
      <c r="J2614" s="12"/>
      <c r="K2614" s="12"/>
      <c r="L2614" s="12"/>
      <c r="M2614" s="49"/>
      <c r="N2614" s="49"/>
      <c r="O2614" s="12"/>
      <c r="P2614" s="12"/>
      <c r="Q2614" s="12"/>
      <c r="R2614" s="12"/>
      <c r="S2614" s="12"/>
      <c r="T2614" s="12"/>
    </row>
    <row r="2615" spans="1:20" s="1" customFormat="1" x14ac:dyDescent="0.4">
      <c r="A2615" s="12"/>
      <c r="B2615" s="12"/>
      <c r="C2615" s="42"/>
      <c r="D2615" s="12"/>
      <c r="E2615" s="12"/>
      <c r="F2615" s="12"/>
      <c r="G2615" s="12"/>
      <c r="H2615" s="12"/>
      <c r="I2615" s="12"/>
      <c r="J2615" s="12"/>
      <c r="K2615" s="12"/>
      <c r="L2615" s="12"/>
      <c r="M2615" s="49"/>
      <c r="N2615" s="49"/>
      <c r="O2615" s="12"/>
      <c r="P2615" s="12"/>
      <c r="Q2615" s="12"/>
      <c r="R2615" s="12"/>
      <c r="S2615" s="12"/>
      <c r="T2615" s="12"/>
    </row>
    <row r="2616" spans="1:20" s="1" customFormat="1" x14ac:dyDescent="0.4">
      <c r="A2616" s="12"/>
      <c r="B2616" s="12"/>
      <c r="C2616" s="42"/>
      <c r="D2616" s="12"/>
      <c r="E2616" s="12"/>
      <c r="F2616" s="12"/>
      <c r="G2616" s="12"/>
      <c r="H2616" s="12"/>
      <c r="I2616" s="12"/>
      <c r="J2616" s="12"/>
      <c r="K2616" s="12"/>
      <c r="L2616" s="12"/>
      <c r="M2616" s="49"/>
      <c r="N2616" s="49"/>
      <c r="O2616" s="12"/>
      <c r="P2616" s="12"/>
      <c r="Q2616" s="12"/>
      <c r="R2616" s="12"/>
      <c r="S2616" s="12"/>
      <c r="T2616" s="12"/>
    </row>
    <row r="2617" spans="1:20" s="1" customFormat="1" x14ac:dyDescent="0.4">
      <c r="A2617" s="12"/>
      <c r="B2617" s="12"/>
      <c r="C2617" s="42"/>
      <c r="D2617" s="12"/>
      <c r="E2617" s="12"/>
      <c r="F2617" s="12"/>
      <c r="G2617" s="12"/>
      <c r="H2617" s="12"/>
      <c r="I2617" s="12"/>
      <c r="J2617" s="12"/>
      <c r="K2617" s="12"/>
      <c r="L2617" s="12"/>
      <c r="M2617" s="49"/>
      <c r="N2617" s="49"/>
      <c r="O2617" s="12"/>
      <c r="P2617" s="12"/>
      <c r="Q2617" s="12"/>
      <c r="R2617" s="12"/>
      <c r="S2617" s="12"/>
      <c r="T2617" s="12"/>
    </row>
    <row r="2618" spans="1:20" s="1" customFormat="1" x14ac:dyDescent="0.4">
      <c r="A2618" s="12"/>
      <c r="B2618" s="12"/>
      <c r="C2618" s="42"/>
      <c r="D2618" s="12"/>
      <c r="E2618" s="12"/>
      <c r="F2618" s="12"/>
      <c r="G2618" s="12"/>
      <c r="H2618" s="12"/>
      <c r="I2618" s="12"/>
      <c r="J2618" s="12"/>
      <c r="K2618" s="12"/>
      <c r="L2618" s="12"/>
      <c r="M2618" s="49"/>
      <c r="N2618" s="49"/>
      <c r="O2618" s="12"/>
      <c r="P2618" s="12"/>
      <c r="Q2618" s="12"/>
      <c r="R2618" s="12"/>
      <c r="S2618" s="12"/>
      <c r="T2618" s="12"/>
    </row>
    <row r="2619" spans="1:20" s="1" customFormat="1" x14ac:dyDescent="0.4">
      <c r="A2619" s="12"/>
      <c r="B2619" s="12"/>
      <c r="C2619" s="42"/>
      <c r="D2619" s="12"/>
      <c r="E2619" s="12"/>
      <c r="F2619" s="12"/>
      <c r="G2619" s="12"/>
      <c r="H2619" s="12"/>
      <c r="I2619" s="12"/>
      <c r="J2619" s="12"/>
      <c r="K2619" s="12"/>
      <c r="L2619" s="12"/>
      <c r="M2619" s="49"/>
      <c r="N2619" s="49"/>
      <c r="O2619" s="12"/>
      <c r="P2619" s="12"/>
      <c r="Q2619" s="12"/>
      <c r="R2619" s="12"/>
      <c r="S2619" s="12"/>
      <c r="T2619" s="12"/>
    </row>
    <row r="2620" spans="1:20" s="1" customFormat="1" x14ac:dyDescent="0.4">
      <c r="A2620" s="12"/>
      <c r="B2620" s="12"/>
      <c r="C2620" s="42"/>
      <c r="D2620" s="12"/>
      <c r="E2620" s="12"/>
      <c r="F2620" s="12"/>
      <c r="G2620" s="12"/>
      <c r="H2620" s="12"/>
      <c r="I2620" s="12"/>
      <c r="J2620" s="12"/>
      <c r="K2620" s="12"/>
      <c r="L2620" s="12"/>
      <c r="M2620" s="49"/>
      <c r="N2620" s="49"/>
      <c r="O2620" s="12"/>
      <c r="P2620" s="12"/>
      <c r="Q2620" s="12"/>
      <c r="R2620" s="12"/>
      <c r="S2620" s="12"/>
      <c r="T2620" s="12"/>
    </row>
    <row r="2621" spans="1:20" s="1" customFormat="1" x14ac:dyDescent="0.4">
      <c r="A2621" s="12"/>
      <c r="B2621" s="12"/>
      <c r="C2621" s="42"/>
      <c r="D2621" s="12"/>
      <c r="E2621" s="12"/>
      <c r="F2621" s="12"/>
      <c r="G2621" s="12"/>
      <c r="H2621" s="12"/>
      <c r="I2621" s="12"/>
      <c r="J2621" s="12"/>
      <c r="K2621" s="12"/>
      <c r="L2621" s="12"/>
      <c r="M2621" s="49"/>
      <c r="N2621" s="49"/>
      <c r="O2621" s="12"/>
      <c r="P2621" s="12"/>
      <c r="Q2621" s="12"/>
      <c r="R2621" s="12"/>
      <c r="S2621" s="12"/>
      <c r="T2621" s="12"/>
    </row>
    <row r="2622" spans="1:20" s="1" customFormat="1" x14ac:dyDescent="0.4">
      <c r="A2622" s="12"/>
      <c r="B2622" s="12"/>
      <c r="C2622" s="42"/>
      <c r="D2622" s="12"/>
      <c r="E2622" s="12"/>
      <c r="F2622" s="12"/>
      <c r="G2622" s="12"/>
      <c r="H2622" s="12"/>
      <c r="I2622" s="12"/>
      <c r="J2622" s="12"/>
      <c r="K2622" s="12"/>
      <c r="L2622" s="12"/>
      <c r="M2622" s="49"/>
      <c r="N2622" s="49"/>
      <c r="O2622" s="12"/>
      <c r="P2622" s="12"/>
      <c r="Q2622" s="12"/>
      <c r="R2622" s="12"/>
      <c r="S2622" s="12"/>
      <c r="T2622" s="12"/>
    </row>
    <row r="2623" spans="1:20" s="1" customFormat="1" x14ac:dyDescent="0.4">
      <c r="A2623" s="12"/>
      <c r="B2623" s="12"/>
      <c r="C2623" s="42"/>
      <c r="D2623" s="12"/>
      <c r="E2623" s="12"/>
      <c r="F2623" s="12"/>
      <c r="G2623" s="12"/>
      <c r="H2623" s="12"/>
      <c r="I2623" s="12"/>
      <c r="J2623" s="12"/>
      <c r="K2623" s="12"/>
      <c r="L2623" s="12"/>
      <c r="M2623" s="49"/>
      <c r="N2623" s="49"/>
      <c r="O2623" s="12"/>
      <c r="P2623" s="12"/>
      <c r="Q2623" s="12"/>
      <c r="R2623" s="12"/>
      <c r="S2623" s="12"/>
      <c r="T2623" s="12"/>
    </row>
    <row r="2624" spans="1:20" s="1" customFormat="1" x14ac:dyDescent="0.4">
      <c r="A2624" s="12"/>
      <c r="B2624" s="12"/>
      <c r="C2624" s="42"/>
      <c r="D2624" s="12"/>
      <c r="E2624" s="12"/>
      <c r="F2624" s="12"/>
      <c r="G2624" s="12"/>
      <c r="H2624" s="12"/>
      <c r="I2624" s="12"/>
      <c r="J2624" s="12"/>
      <c r="K2624" s="12"/>
      <c r="L2624" s="12"/>
      <c r="M2624" s="49"/>
      <c r="N2624" s="49"/>
      <c r="O2624" s="12"/>
      <c r="P2624" s="12"/>
      <c r="Q2624" s="12"/>
      <c r="R2624" s="12"/>
      <c r="S2624" s="12"/>
      <c r="T2624" s="12"/>
    </row>
    <row r="2625" spans="1:20" s="1" customFormat="1" x14ac:dyDescent="0.4">
      <c r="A2625" s="12"/>
      <c r="B2625" s="12"/>
      <c r="C2625" s="42"/>
      <c r="D2625" s="12"/>
      <c r="E2625" s="12"/>
      <c r="F2625" s="12"/>
      <c r="G2625" s="12"/>
      <c r="H2625" s="12"/>
      <c r="I2625" s="12"/>
      <c r="J2625" s="12"/>
      <c r="K2625" s="12"/>
      <c r="L2625" s="12"/>
      <c r="M2625" s="49"/>
      <c r="N2625" s="49"/>
      <c r="O2625" s="12"/>
      <c r="P2625" s="12"/>
      <c r="Q2625" s="12"/>
      <c r="R2625" s="12"/>
      <c r="S2625" s="12"/>
      <c r="T2625" s="12"/>
    </row>
    <row r="2626" spans="1:20" s="1" customFormat="1" x14ac:dyDescent="0.4">
      <c r="A2626" s="12"/>
      <c r="B2626" s="12"/>
      <c r="C2626" s="42"/>
      <c r="D2626" s="12"/>
      <c r="E2626" s="12"/>
      <c r="F2626" s="12"/>
      <c r="G2626" s="12"/>
      <c r="H2626" s="12"/>
      <c r="I2626" s="12"/>
      <c r="J2626" s="12"/>
      <c r="K2626" s="12"/>
      <c r="L2626" s="12"/>
      <c r="M2626" s="49"/>
      <c r="N2626" s="49"/>
      <c r="O2626" s="12"/>
      <c r="P2626" s="12"/>
      <c r="Q2626" s="12"/>
      <c r="R2626" s="12"/>
      <c r="S2626" s="12"/>
      <c r="T2626" s="12"/>
    </row>
    <row r="2627" spans="1:20" s="1" customFormat="1" x14ac:dyDescent="0.4">
      <c r="A2627" s="12"/>
      <c r="B2627" s="12"/>
      <c r="C2627" s="42"/>
      <c r="D2627" s="12"/>
      <c r="E2627" s="12"/>
      <c r="F2627" s="12"/>
      <c r="G2627" s="12"/>
      <c r="H2627" s="12"/>
      <c r="I2627" s="12"/>
      <c r="J2627" s="12"/>
      <c r="K2627" s="12"/>
      <c r="L2627" s="12"/>
      <c r="M2627" s="49"/>
      <c r="N2627" s="49"/>
      <c r="O2627" s="12"/>
      <c r="P2627" s="12"/>
      <c r="Q2627" s="12"/>
      <c r="R2627" s="12"/>
      <c r="S2627" s="12"/>
      <c r="T2627" s="12"/>
    </row>
    <row r="2628" spans="1:20" s="1" customFormat="1" x14ac:dyDescent="0.4">
      <c r="A2628" s="12"/>
      <c r="B2628" s="12"/>
      <c r="C2628" s="42"/>
      <c r="D2628" s="12"/>
      <c r="E2628" s="12"/>
      <c r="F2628" s="12"/>
      <c r="G2628" s="12"/>
      <c r="H2628" s="12"/>
      <c r="I2628" s="12"/>
      <c r="J2628" s="12"/>
      <c r="K2628" s="12"/>
      <c r="L2628" s="12"/>
      <c r="M2628" s="49"/>
      <c r="N2628" s="49"/>
      <c r="O2628" s="12"/>
      <c r="P2628" s="12"/>
      <c r="Q2628" s="12"/>
      <c r="R2628" s="12"/>
      <c r="S2628" s="12"/>
      <c r="T2628" s="12"/>
    </row>
    <row r="2629" spans="1:20" s="1" customFormat="1" x14ac:dyDescent="0.4">
      <c r="A2629" s="12"/>
      <c r="B2629" s="12"/>
      <c r="C2629" s="42"/>
      <c r="D2629" s="12"/>
      <c r="E2629" s="12"/>
      <c r="F2629" s="12"/>
      <c r="G2629" s="12"/>
      <c r="H2629" s="12"/>
      <c r="I2629" s="12"/>
      <c r="J2629" s="12"/>
      <c r="K2629" s="12"/>
      <c r="L2629" s="12"/>
      <c r="M2629" s="49"/>
      <c r="N2629" s="49"/>
      <c r="O2629" s="12"/>
      <c r="P2629" s="12"/>
      <c r="Q2629" s="12"/>
      <c r="R2629" s="12"/>
      <c r="S2629" s="12"/>
      <c r="T2629" s="12"/>
    </row>
    <row r="2630" spans="1:20" s="1" customFormat="1" x14ac:dyDescent="0.4">
      <c r="A2630" s="12"/>
      <c r="B2630" s="12"/>
      <c r="C2630" s="42"/>
      <c r="D2630" s="12"/>
      <c r="E2630" s="12"/>
      <c r="F2630" s="12"/>
      <c r="G2630" s="12"/>
      <c r="H2630" s="12"/>
      <c r="I2630" s="12"/>
      <c r="J2630" s="12"/>
      <c r="K2630" s="12"/>
      <c r="L2630" s="12"/>
      <c r="M2630" s="49"/>
      <c r="N2630" s="49"/>
      <c r="O2630" s="12"/>
      <c r="P2630" s="12"/>
      <c r="Q2630" s="12"/>
      <c r="R2630" s="12"/>
      <c r="S2630" s="12"/>
      <c r="T2630" s="12"/>
    </row>
    <row r="2631" spans="1:20" s="1" customFormat="1" x14ac:dyDescent="0.4">
      <c r="A2631" s="12"/>
      <c r="B2631" s="12"/>
      <c r="C2631" s="42"/>
      <c r="D2631" s="12"/>
      <c r="E2631" s="12"/>
      <c r="F2631" s="12"/>
      <c r="G2631" s="12"/>
      <c r="H2631" s="12"/>
      <c r="I2631" s="12"/>
      <c r="J2631" s="12"/>
      <c r="K2631" s="12"/>
      <c r="L2631" s="12"/>
      <c r="M2631" s="49"/>
      <c r="N2631" s="49"/>
      <c r="O2631" s="12"/>
      <c r="P2631" s="12"/>
      <c r="Q2631" s="12"/>
      <c r="R2631" s="12"/>
      <c r="S2631" s="12"/>
      <c r="T2631" s="12"/>
    </row>
    <row r="2632" spans="1:20" s="1" customFormat="1" x14ac:dyDescent="0.4">
      <c r="A2632" s="12"/>
      <c r="B2632" s="12"/>
      <c r="C2632" s="42"/>
      <c r="D2632" s="12"/>
      <c r="E2632" s="12"/>
      <c r="F2632" s="12"/>
      <c r="G2632" s="12"/>
      <c r="H2632" s="12"/>
      <c r="I2632" s="12"/>
      <c r="J2632" s="12"/>
      <c r="K2632" s="12"/>
      <c r="L2632" s="12"/>
      <c r="M2632" s="49"/>
      <c r="N2632" s="49"/>
      <c r="O2632" s="12"/>
      <c r="P2632" s="12"/>
      <c r="Q2632" s="12"/>
      <c r="R2632" s="12"/>
      <c r="S2632" s="12"/>
      <c r="T2632" s="12"/>
    </row>
    <row r="2633" spans="1:20" s="1" customFormat="1" x14ac:dyDescent="0.4">
      <c r="A2633" s="12"/>
      <c r="B2633" s="12"/>
      <c r="C2633" s="42"/>
      <c r="D2633" s="12"/>
      <c r="E2633" s="12"/>
      <c r="F2633" s="12"/>
      <c r="G2633" s="12"/>
      <c r="H2633" s="12"/>
      <c r="I2633" s="12"/>
      <c r="J2633" s="12"/>
      <c r="K2633" s="12"/>
      <c r="L2633" s="12"/>
      <c r="M2633" s="49"/>
      <c r="N2633" s="49"/>
      <c r="O2633" s="12"/>
      <c r="P2633" s="12"/>
      <c r="Q2633" s="12"/>
      <c r="R2633" s="12"/>
      <c r="S2633" s="12"/>
      <c r="T2633" s="12"/>
    </row>
    <row r="2634" spans="1:20" s="1" customFormat="1" x14ac:dyDescent="0.4">
      <c r="A2634" s="12"/>
      <c r="B2634" s="12"/>
      <c r="C2634" s="42"/>
      <c r="D2634" s="12"/>
      <c r="E2634" s="12"/>
      <c r="F2634" s="12"/>
      <c r="G2634" s="12"/>
      <c r="H2634" s="12"/>
      <c r="I2634" s="12"/>
      <c r="J2634" s="12"/>
      <c r="K2634" s="12"/>
      <c r="L2634" s="12"/>
      <c r="M2634" s="49"/>
      <c r="N2634" s="49"/>
      <c r="O2634" s="12"/>
      <c r="P2634" s="12"/>
      <c r="Q2634" s="12"/>
      <c r="R2634" s="12"/>
      <c r="S2634" s="12"/>
      <c r="T2634" s="12"/>
    </row>
    <row r="2635" spans="1:20" s="1" customFormat="1" x14ac:dyDescent="0.4">
      <c r="A2635" s="12"/>
      <c r="B2635" s="12"/>
      <c r="C2635" s="42"/>
      <c r="D2635" s="12"/>
      <c r="E2635" s="12"/>
      <c r="F2635" s="12"/>
      <c r="G2635" s="12"/>
      <c r="H2635" s="12"/>
      <c r="I2635" s="12"/>
      <c r="J2635" s="12"/>
      <c r="K2635" s="12"/>
      <c r="L2635" s="12"/>
      <c r="M2635" s="49"/>
      <c r="N2635" s="49"/>
      <c r="O2635" s="12"/>
      <c r="P2635" s="12"/>
      <c r="Q2635" s="12"/>
      <c r="R2635" s="12"/>
      <c r="S2635" s="12"/>
      <c r="T2635" s="12"/>
    </row>
    <row r="2636" spans="1:20" s="1" customFormat="1" x14ac:dyDescent="0.4">
      <c r="A2636" s="12"/>
      <c r="B2636" s="12"/>
      <c r="C2636" s="42"/>
      <c r="D2636" s="12"/>
      <c r="E2636" s="12"/>
      <c r="F2636" s="12"/>
      <c r="G2636" s="12"/>
      <c r="H2636" s="12"/>
      <c r="I2636" s="12"/>
      <c r="J2636" s="12"/>
      <c r="K2636" s="12"/>
      <c r="L2636" s="12"/>
      <c r="M2636" s="49"/>
      <c r="N2636" s="49"/>
      <c r="O2636" s="12"/>
      <c r="P2636" s="12"/>
      <c r="Q2636" s="12"/>
      <c r="R2636" s="12"/>
      <c r="S2636" s="12"/>
      <c r="T2636" s="12"/>
    </row>
    <row r="2637" spans="1:20" s="1" customFormat="1" x14ac:dyDescent="0.4">
      <c r="A2637" s="12"/>
      <c r="B2637" s="12"/>
      <c r="C2637" s="42"/>
      <c r="D2637" s="12"/>
      <c r="E2637" s="12"/>
      <c r="F2637" s="12"/>
      <c r="G2637" s="12"/>
      <c r="H2637" s="12"/>
      <c r="I2637" s="12"/>
      <c r="J2637" s="12"/>
      <c r="K2637" s="12"/>
      <c r="L2637" s="12"/>
      <c r="M2637" s="49"/>
      <c r="N2637" s="49"/>
      <c r="O2637" s="12"/>
      <c r="P2637" s="12"/>
      <c r="Q2637" s="12"/>
      <c r="R2637" s="12"/>
      <c r="S2637" s="12"/>
      <c r="T2637" s="12"/>
    </row>
    <row r="2638" spans="1:20" s="1" customFormat="1" x14ac:dyDescent="0.4">
      <c r="A2638" s="12"/>
      <c r="B2638" s="12"/>
      <c r="C2638" s="42"/>
      <c r="D2638" s="12"/>
      <c r="E2638" s="12"/>
      <c r="F2638" s="12"/>
      <c r="G2638" s="12"/>
      <c r="H2638" s="12"/>
      <c r="I2638" s="12"/>
      <c r="J2638" s="12"/>
      <c r="K2638" s="12"/>
      <c r="L2638" s="12"/>
      <c r="M2638" s="49"/>
      <c r="N2638" s="49"/>
      <c r="O2638" s="12"/>
      <c r="P2638" s="12"/>
      <c r="Q2638" s="12"/>
      <c r="R2638" s="12"/>
      <c r="S2638" s="12"/>
      <c r="T2638" s="12"/>
    </row>
    <row r="2639" spans="1:20" s="1" customFormat="1" x14ac:dyDescent="0.4">
      <c r="A2639" s="12"/>
      <c r="B2639" s="12"/>
      <c r="C2639" s="42"/>
      <c r="D2639" s="12"/>
      <c r="E2639" s="12"/>
      <c r="F2639" s="12"/>
      <c r="G2639" s="12"/>
      <c r="H2639" s="12"/>
      <c r="I2639" s="12"/>
      <c r="J2639" s="12"/>
      <c r="K2639" s="12"/>
      <c r="L2639" s="12"/>
      <c r="M2639" s="49"/>
      <c r="N2639" s="49"/>
      <c r="O2639" s="12"/>
      <c r="P2639" s="12"/>
      <c r="Q2639" s="12"/>
      <c r="R2639" s="12"/>
      <c r="S2639" s="12"/>
      <c r="T2639" s="12"/>
    </row>
    <row r="2640" spans="1:20" s="1" customFormat="1" x14ac:dyDescent="0.4">
      <c r="A2640" s="12"/>
      <c r="B2640" s="12"/>
      <c r="C2640" s="42"/>
      <c r="D2640" s="12"/>
      <c r="E2640" s="12"/>
      <c r="F2640" s="12"/>
      <c r="G2640" s="12"/>
      <c r="H2640" s="12"/>
      <c r="I2640" s="12"/>
      <c r="J2640" s="12"/>
      <c r="K2640" s="12"/>
      <c r="L2640" s="12"/>
      <c r="M2640" s="49"/>
      <c r="N2640" s="49"/>
      <c r="O2640" s="12"/>
      <c r="P2640" s="12"/>
      <c r="Q2640" s="12"/>
      <c r="R2640" s="12"/>
      <c r="S2640" s="12"/>
      <c r="T2640" s="12"/>
    </row>
    <row r="2641" spans="1:20" s="1" customFormat="1" x14ac:dyDescent="0.4">
      <c r="A2641" s="12"/>
      <c r="B2641" s="12"/>
      <c r="C2641" s="42"/>
      <c r="D2641" s="12"/>
      <c r="E2641" s="12"/>
      <c r="F2641" s="12"/>
      <c r="G2641" s="12"/>
      <c r="H2641" s="12"/>
      <c r="I2641" s="12"/>
      <c r="J2641" s="12"/>
      <c r="K2641" s="12"/>
      <c r="L2641" s="12"/>
      <c r="M2641" s="49"/>
      <c r="N2641" s="49"/>
      <c r="O2641" s="12"/>
      <c r="P2641" s="12"/>
      <c r="Q2641" s="12"/>
      <c r="R2641" s="12"/>
      <c r="S2641" s="12"/>
      <c r="T2641" s="12"/>
    </row>
    <row r="2642" spans="1:20" s="1" customFormat="1" x14ac:dyDescent="0.4">
      <c r="A2642" s="12"/>
      <c r="B2642" s="12"/>
      <c r="C2642" s="42"/>
      <c r="D2642" s="12"/>
      <c r="E2642" s="12"/>
      <c r="F2642" s="12"/>
      <c r="G2642" s="12"/>
      <c r="H2642" s="12"/>
      <c r="I2642" s="12"/>
      <c r="J2642" s="12"/>
      <c r="K2642" s="12"/>
      <c r="L2642" s="12"/>
      <c r="M2642" s="49"/>
      <c r="N2642" s="49"/>
      <c r="O2642" s="12"/>
      <c r="P2642" s="12"/>
      <c r="Q2642" s="12"/>
      <c r="R2642" s="12"/>
      <c r="S2642" s="12"/>
      <c r="T2642" s="12"/>
    </row>
    <row r="2643" spans="1:20" s="1" customFormat="1" x14ac:dyDescent="0.4">
      <c r="A2643" s="12"/>
      <c r="B2643" s="12"/>
      <c r="C2643" s="42"/>
      <c r="D2643" s="12"/>
      <c r="E2643" s="12"/>
      <c r="F2643" s="12"/>
      <c r="G2643" s="12"/>
      <c r="H2643" s="12"/>
      <c r="I2643" s="12"/>
      <c r="J2643" s="12"/>
      <c r="K2643" s="12"/>
      <c r="L2643" s="12"/>
      <c r="M2643" s="49"/>
      <c r="N2643" s="49"/>
      <c r="O2643" s="12"/>
      <c r="P2643" s="12"/>
      <c r="Q2643" s="12"/>
      <c r="R2643" s="12"/>
      <c r="S2643" s="12"/>
      <c r="T2643" s="12"/>
    </row>
    <row r="2644" spans="1:20" s="1" customFormat="1" x14ac:dyDescent="0.4">
      <c r="A2644" s="12"/>
      <c r="B2644" s="12"/>
      <c r="C2644" s="42"/>
      <c r="D2644" s="12"/>
      <c r="E2644" s="12"/>
      <c r="F2644" s="12"/>
      <c r="G2644" s="12"/>
      <c r="H2644" s="12"/>
      <c r="I2644" s="12"/>
      <c r="J2644" s="12"/>
      <c r="K2644" s="12"/>
      <c r="L2644" s="12"/>
      <c r="M2644" s="49"/>
      <c r="N2644" s="49"/>
      <c r="O2644" s="12"/>
      <c r="P2644" s="12"/>
      <c r="Q2644" s="12"/>
      <c r="R2644" s="12"/>
      <c r="S2644" s="12"/>
      <c r="T2644" s="12"/>
    </row>
    <row r="2645" spans="1:20" s="1" customFormat="1" x14ac:dyDescent="0.4">
      <c r="A2645" s="12"/>
      <c r="B2645" s="12"/>
      <c r="C2645" s="42"/>
      <c r="D2645" s="12"/>
      <c r="E2645" s="12"/>
      <c r="F2645" s="12"/>
      <c r="G2645" s="12"/>
      <c r="H2645" s="12"/>
      <c r="I2645" s="12"/>
      <c r="J2645" s="12"/>
      <c r="K2645" s="12"/>
      <c r="L2645" s="12"/>
      <c r="M2645" s="49"/>
      <c r="N2645" s="49"/>
      <c r="O2645" s="12"/>
      <c r="P2645" s="12"/>
      <c r="Q2645" s="12"/>
      <c r="R2645" s="12"/>
      <c r="S2645" s="12"/>
      <c r="T2645" s="12"/>
    </row>
    <row r="2646" spans="1:20" s="1" customFormat="1" x14ac:dyDescent="0.4">
      <c r="A2646" s="12"/>
      <c r="B2646" s="12"/>
      <c r="C2646" s="42"/>
      <c r="D2646" s="12"/>
      <c r="E2646" s="12"/>
      <c r="F2646" s="12"/>
      <c r="G2646" s="12"/>
      <c r="H2646" s="12"/>
      <c r="I2646" s="12"/>
      <c r="J2646" s="12"/>
      <c r="K2646" s="12"/>
      <c r="L2646" s="12"/>
      <c r="M2646" s="49"/>
      <c r="N2646" s="49"/>
      <c r="O2646" s="12"/>
      <c r="P2646" s="12"/>
      <c r="Q2646" s="12"/>
      <c r="R2646" s="12"/>
      <c r="S2646" s="12"/>
      <c r="T2646" s="12"/>
    </row>
    <row r="2647" spans="1:20" s="1" customFormat="1" x14ac:dyDescent="0.4">
      <c r="A2647" s="12"/>
      <c r="B2647" s="12"/>
      <c r="C2647" s="42"/>
      <c r="D2647" s="12"/>
      <c r="E2647" s="12"/>
      <c r="F2647" s="12"/>
      <c r="G2647" s="12"/>
      <c r="H2647" s="12"/>
      <c r="I2647" s="12"/>
      <c r="J2647" s="12"/>
      <c r="K2647" s="12"/>
      <c r="L2647" s="12"/>
      <c r="M2647" s="49"/>
      <c r="N2647" s="49"/>
      <c r="O2647" s="12"/>
      <c r="P2647" s="12"/>
      <c r="Q2647" s="12"/>
      <c r="R2647" s="12"/>
      <c r="S2647" s="12"/>
      <c r="T2647" s="12"/>
    </row>
    <row r="2648" spans="1:20" s="1" customFormat="1" x14ac:dyDescent="0.4">
      <c r="A2648" s="12"/>
      <c r="B2648" s="12"/>
      <c r="C2648" s="42"/>
      <c r="D2648" s="12"/>
      <c r="E2648" s="12"/>
      <c r="F2648" s="12"/>
      <c r="G2648" s="12"/>
      <c r="H2648" s="12"/>
      <c r="I2648" s="12"/>
      <c r="J2648" s="12"/>
      <c r="K2648" s="12"/>
      <c r="L2648" s="12"/>
      <c r="M2648" s="49"/>
      <c r="N2648" s="49"/>
      <c r="O2648" s="12"/>
      <c r="P2648" s="12"/>
      <c r="Q2648" s="12"/>
      <c r="R2648" s="12"/>
      <c r="S2648" s="12"/>
      <c r="T2648" s="12"/>
    </row>
    <row r="2649" spans="1:20" s="1" customFormat="1" x14ac:dyDescent="0.4">
      <c r="A2649" s="12"/>
      <c r="B2649" s="12"/>
      <c r="C2649" s="42"/>
      <c r="D2649" s="12"/>
      <c r="E2649" s="12"/>
      <c r="F2649" s="12"/>
      <c r="G2649" s="12"/>
      <c r="H2649" s="12"/>
      <c r="I2649" s="12"/>
      <c r="J2649" s="12"/>
      <c r="K2649" s="12"/>
      <c r="L2649" s="12"/>
      <c r="M2649" s="49"/>
      <c r="N2649" s="49"/>
      <c r="O2649" s="12"/>
      <c r="P2649" s="12"/>
      <c r="Q2649" s="12"/>
      <c r="R2649" s="12"/>
      <c r="S2649" s="12"/>
      <c r="T2649" s="12"/>
    </row>
    <row r="2650" spans="1:20" s="1" customFormat="1" x14ac:dyDescent="0.4">
      <c r="A2650" s="12"/>
      <c r="B2650" s="12"/>
      <c r="C2650" s="42"/>
      <c r="D2650" s="12"/>
      <c r="E2650" s="12"/>
      <c r="F2650" s="12"/>
      <c r="G2650" s="12"/>
      <c r="H2650" s="12"/>
      <c r="I2650" s="12"/>
      <c r="J2650" s="12"/>
      <c r="K2650" s="12"/>
      <c r="L2650" s="12"/>
      <c r="M2650" s="49"/>
      <c r="N2650" s="49"/>
      <c r="O2650" s="12"/>
      <c r="P2650" s="12"/>
      <c r="Q2650" s="12"/>
      <c r="R2650" s="12"/>
      <c r="S2650" s="12"/>
      <c r="T2650" s="12"/>
    </row>
    <row r="2651" spans="1:20" s="1" customFormat="1" x14ac:dyDescent="0.4">
      <c r="A2651" s="12"/>
      <c r="B2651" s="12"/>
      <c r="C2651" s="42"/>
      <c r="D2651" s="12"/>
      <c r="E2651" s="12"/>
      <c r="F2651" s="12"/>
      <c r="G2651" s="12"/>
      <c r="H2651" s="12"/>
      <c r="I2651" s="12"/>
      <c r="J2651" s="12"/>
      <c r="K2651" s="12"/>
      <c r="L2651" s="12"/>
      <c r="M2651" s="49"/>
      <c r="N2651" s="49"/>
      <c r="O2651" s="12"/>
      <c r="P2651" s="12"/>
      <c r="Q2651" s="12"/>
      <c r="R2651" s="12"/>
      <c r="S2651" s="12"/>
      <c r="T2651" s="12"/>
    </row>
    <row r="2652" spans="1:20" s="1" customFormat="1" x14ac:dyDescent="0.4">
      <c r="A2652" s="12"/>
      <c r="B2652" s="12"/>
      <c r="C2652" s="42"/>
      <c r="D2652" s="12"/>
      <c r="E2652" s="12"/>
      <c r="F2652" s="12"/>
      <c r="G2652" s="12"/>
      <c r="H2652" s="12"/>
      <c r="I2652" s="12"/>
      <c r="J2652" s="12"/>
      <c r="K2652" s="12"/>
      <c r="L2652" s="12"/>
      <c r="M2652" s="49"/>
      <c r="N2652" s="49"/>
      <c r="O2652" s="12"/>
      <c r="P2652" s="12"/>
      <c r="Q2652" s="12"/>
      <c r="R2652" s="12"/>
      <c r="S2652" s="12"/>
      <c r="T2652" s="12"/>
    </row>
    <row r="2653" spans="1:20" s="1" customFormat="1" x14ac:dyDescent="0.4">
      <c r="A2653" s="12"/>
      <c r="B2653" s="12"/>
      <c r="C2653" s="42"/>
      <c r="D2653" s="12"/>
      <c r="E2653" s="12"/>
      <c r="F2653" s="12"/>
      <c r="G2653" s="12"/>
      <c r="H2653" s="12"/>
      <c r="I2653" s="12"/>
      <c r="J2653" s="12"/>
      <c r="K2653" s="12"/>
      <c r="L2653" s="12"/>
      <c r="M2653" s="49"/>
      <c r="N2653" s="49"/>
      <c r="O2653" s="12"/>
      <c r="P2653" s="12"/>
      <c r="Q2653" s="12"/>
      <c r="R2653" s="12"/>
      <c r="S2653" s="12"/>
      <c r="T2653" s="12"/>
    </row>
    <row r="2654" spans="1:20" s="1" customFormat="1" x14ac:dyDescent="0.4">
      <c r="A2654" s="12"/>
      <c r="B2654" s="12"/>
      <c r="C2654" s="42"/>
      <c r="D2654" s="12"/>
      <c r="E2654" s="12"/>
      <c r="F2654" s="12"/>
      <c r="G2654" s="12"/>
      <c r="H2654" s="12"/>
      <c r="I2654" s="12"/>
      <c r="J2654" s="12"/>
      <c r="K2654" s="12"/>
      <c r="L2654" s="12"/>
      <c r="M2654" s="49"/>
      <c r="N2654" s="49"/>
      <c r="O2654" s="12"/>
      <c r="P2654" s="12"/>
      <c r="Q2654" s="12"/>
      <c r="R2654" s="12"/>
      <c r="S2654" s="12"/>
      <c r="T2654" s="12"/>
    </row>
    <row r="2655" spans="1:20" s="1" customFormat="1" x14ac:dyDescent="0.4">
      <c r="A2655" s="12"/>
      <c r="B2655" s="12"/>
      <c r="C2655" s="42"/>
      <c r="D2655" s="12"/>
      <c r="E2655" s="12"/>
      <c r="F2655" s="12"/>
      <c r="G2655" s="12"/>
      <c r="H2655" s="12"/>
      <c r="I2655" s="12"/>
      <c r="J2655" s="12"/>
      <c r="K2655" s="12"/>
      <c r="L2655" s="12"/>
      <c r="M2655" s="49"/>
      <c r="N2655" s="49"/>
      <c r="O2655" s="12"/>
      <c r="P2655" s="12"/>
      <c r="Q2655" s="12"/>
      <c r="R2655" s="12"/>
      <c r="S2655" s="12"/>
      <c r="T2655" s="12"/>
    </row>
    <row r="2656" spans="1:20" s="1" customFormat="1" x14ac:dyDescent="0.4">
      <c r="A2656" s="12"/>
      <c r="B2656" s="12"/>
      <c r="C2656" s="42"/>
      <c r="D2656" s="12"/>
      <c r="E2656" s="12"/>
      <c r="F2656" s="12"/>
      <c r="G2656" s="12"/>
      <c r="H2656" s="12"/>
      <c r="I2656" s="12"/>
      <c r="J2656" s="12"/>
      <c r="K2656" s="12"/>
      <c r="L2656" s="12"/>
      <c r="M2656" s="49"/>
      <c r="N2656" s="49"/>
      <c r="O2656" s="12"/>
      <c r="P2656" s="12"/>
      <c r="Q2656" s="12"/>
      <c r="R2656" s="12"/>
      <c r="S2656" s="12"/>
      <c r="T2656" s="12"/>
    </row>
    <row r="2657" spans="1:20" s="1" customFormat="1" x14ac:dyDescent="0.4">
      <c r="A2657" s="12"/>
      <c r="B2657" s="12"/>
      <c r="C2657" s="42"/>
      <c r="D2657" s="12"/>
      <c r="E2657" s="12"/>
      <c r="F2657" s="12"/>
      <c r="G2657" s="12"/>
      <c r="H2657" s="12"/>
      <c r="I2657" s="12"/>
      <c r="J2657" s="12"/>
      <c r="K2657" s="12"/>
      <c r="L2657" s="12"/>
      <c r="M2657" s="49"/>
      <c r="N2657" s="49"/>
      <c r="O2657" s="12"/>
      <c r="P2657" s="12"/>
      <c r="Q2657" s="12"/>
      <c r="R2657" s="12"/>
      <c r="S2657" s="12"/>
      <c r="T2657" s="12"/>
    </row>
    <row r="2658" spans="1:20" s="1" customFormat="1" x14ac:dyDescent="0.4">
      <c r="A2658" s="12"/>
      <c r="B2658" s="12"/>
      <c r="C2658" s="42"/>
      <c r="D2658" s="12"/>
      <c r="E2658" s="12"/>
      <c r="F2658" s="12"/>
      <c r="G2658" s="12"/>
      <c r="H2658" s="12"/>
      <c r="I2658" s="12"/>
      <c r="J2658" s="12"/>
      <c r="K2658" s="12"/>
      <c r="L2658" s="12"/>
      <c r="M2658" s="49"/>
      <c r="N2658" s="49"/>
      <c r="O2658" s="12"/>
      <c r="P2658" s="12"/>
      <c r="Q2658" s="12"/>
      <c r="R2658" s="12"/>
      <c r="S2658" s="12"/>
      <c r="T2658" s="12"/>
    </row>
    <row r="2659" spans="1:20" s="1" customFormat="1" x14ac:dyDescent="0.4">
      <c r="A2659" s="12"/>
      <c r="B2659" s="12"/>
      <c r="C2659" s="42"/>
      <c r="D2659" s="12"/>
      <c r="E2659" s="12"/>
      <c r="F2659" s="12"/>
      <c r="G2659" s="12"/>
      <c r="H2659" s="12"/>
      <c r="I2659" s="12"/>
      <c r="J2659" s="12"/>
      <c r="K2659" s="12"/>
      <c r="L2659" s="12"/>
      <c r="M2659" s="49"/>
      <c r="N2659" s="49"/>
      <c r="O2659" s="12"/>
      <c r="P2659" s="12"/>
      <c r="Q2659" s="12"/>
      <c r="R2659" s="12"/>
      <c r="S2659" s="12"/>
      <c r="T2659" s="12"/>
    </row>
    <row r="2660" spans="1:20" s="1" customFormat="1" x14ac:dyDescent="0.4">
      <c r="A2660" s="12"/>
      <c r="B2660" s="12"/>
      <c r="C2660" s="42"/>
      <c r="D2660" s="12"/>
      <c r="E2660" s="12"/>
      <c r="F2660" s="12"/>
      <c r="G2660" s="12"/>
      <c r="H2660" s="12"/>
      <c r="I2660" s="12"/>
      <c r="J2660" s="12"/>
      <c r="K2660" s="12"/>
      <c r="L2660" s="12"/>
      <c r="M2660" s="49"/>
      <c r="N2660" s="49"/>
      <c r="O2660" s="12"/>
      <c r="P2660" s="12"/>
      <c r="Q2660" s="12"/>
      <c r="R2660" s="12"/>
      <c r="S2660" s="12"/>
      <c r="T2660" s="12"/>
    </row>
    <row r="2661" spans="1:20" s="1" customFormat="1" x14ac:dyDescent="0.4">
      <c r="A2661" s="12"/>
      <c r="B2661" s="12"/>
      <c r="C2661" s="42"/>
      <c r="D2661" s="12"/>
      <c r="E2661" s="12"/>
      <c r="F2661" s="12"/>
      <c r="G2661" s="12"/>
      <c r="H2661" s="12"/>
      <c r="I2661" s="12"/>
      <c r="J2661" s="12"/>
      <c r="K2661" s="12"/>
      <c r="L2661" s="12"/>
      <c r="M2661" s="49"/>
      <c r="N2661" s="49"/>
      <c r="O2661" s="12"/>
      <c r="P2661" s="12"/>
      <c r="Q2661" s="12"/>
      <c r="R2661" s="12"/>
      <c r="S2661" s="12"/>
      <c r="T2661" s="12"/>
    </row>
    <row r="2662" spans="1:20" s="1" customFormat="1" x14ac:dyDescent="0.4">
      <c r="A2662" s="12"/>
      <c r="B2662" s="12"/>
      <c r="C2662" s="42"/>
      <c r="D2662" s="12"/>
      <c r="E2662" s="12"/>
      <c r="F2662" s="12"/>
      <c r="G2662" s="12"/>
      <c r="H2662" s="12"/>
      <c r="I2662" s="12"/>
      <c r="J2662" s="12"/>
      <c r="K2662" s="12"/>
      <c r="L2662" s="12"/>
      <c r="M2662" s="49"/>
      <c r="N2662" s="49"/>
      <c r="O2662" s="12"/>
      <c r="P2662" s="12"/>
      <c r="Q2662" s="12"/>
      <c r="R2662" s="12"/>
      <c r="S2662" s="12"/>
      <c r="T2662" s="12"/>
    </row>
    <row r="2663" spans="1:20" s="1" customFormat="1" x14ac:dyDescent="0.4">
      <c r="A2663" s="12"/>
      <c r="B2663" s="12"/>
      <c r="C2663" s="42"/>
      <c r="D2663" s="12"/>
      <c r="E2663" s="12"/>
      <c r="F2663" s="12"/>
      <c r="G2663" s="12"/>
      <c r="H2663" s="12"/>
      <c r="I2663" s="12"/>
      <c r="J2663" s="12"/>
      <c r="K2663" s="12"/>
      <c r="L2663" s="12"/>
      <c r="M2663" s="49"/>
      <c r="N2663" s="49"/>
      <c r="O2663" s="12"/>
      <c r="P2663" s="12"/>
      <c r="Q2663" s="12"/>
      <c r="R2663" s="12"/>
      <c r="S2663" s="12"/>
      <c r="T2663" s="12"/>
    </row>
    <row r="2664" spans="1:20" s="1" customFormat="1" x14ac:dyDescent="0.4">
      <c r="A2664" s="12"/>
      <c r="B2664" s="12"/>
      <c r="C2664" s="42"/>
      <c r="D2664" s="12"/>
      <c r="E2664" s="12"/>
      <c r="F2664" s="12"/>
      <c r="G2664" s="12"/>
      <c r="H2664" s="12"/>
      <c r="I2664" s="12"/>
      <c r="J2664" s="12"/>
      <c r="K2664" s="12"/>
      <c r="L2664" s="12"/>
      <c r="M2664" s="49"/>
      <c r="N2664" s="49"/>
      <c r="O2664" s="12"/>
      <c r="P2664" s="12"/>
      <c r="Q2664" s="12"/>
      <c r="R2664" s="12"/>
      <c r="S2664" s="12"/>
      <c r="T2664" s="12"/>
    </row>
    <row r="2665" spans="1:20" s="1" customFormat="1" x14ac:dyDescent="0.4">
      <c r="A2665" s="12"/>
      <c r="B2665" s="12"/>
      <c r="C2665" s="42"/>
      <c r="D2665" s="12"/>
      <c r="E2665" s="12"/>
      <c r="F2665" s="12"/>
      <c r="G2665" s="12"/>
      <c r="H2665" s="12"/>
      <c r="I2665" s="12"/>
      <c r="J2665" s="12"/>
      <c r="K2665" s="12"/>
      <c r="L2665" s="12"/>
      <c r="M2665" s="49"/>
      <c r="N2665" s="49"/>
      <c r="O2665" s="12"/>
      <c r="P2665" s="12"/>
      <c r="Q2665" s="12"/>
      <c r="R2665" s="12"/>
      <c r="S2665" s="12"/>
      <c r="T2665" s="12"/>
    </row>
    <row r="2666" spans="1:20" s="1" customFormat="1" x14ac:dyDescent="0.4">
      <c r="A2666" s="12"/>
      <c r="B2666" s="12"/>
      <c r="C2666" s="42"/>
      <c r="D2666" s="12"/>
      <c r="E2666" s="12"/>
      <c r="F2666" s="12"/>
      <c r="G2666" s="12"/>
      <c r="H2666" s="12"/>
      <c r="I2666" s="12"/>
      <c r="J2666" s="12"/>
      <c r="K2666" s="12"/>
      <c r="L2666" s="12"/>
      <c r="M2666" s="49"/>
      <c r="N2666" s="49"/>
      <c r="O2666" s="12"/>
      <c r="P2666" s="12"/>
      <c r="Q2666" s="12"/>
      <c r="R2666" s="12"/>
      <c r="S2666" s="12"/>
      <c r="T2666" s="12"/>
    </row>
    <row r="2667" spans="1:20" s="1" customFormat="1" x14ac:dyDescent="0.4">
      <c r="A2667" s="12"/>
      <c r="B2667" s="12"/>
      <c r="C2667" s="42"/>
      <c r="D2667" s="12"/>
      <c r="E2667" s="12"/>
      <c r="F2667" s="12"/>
      <c r="G2667" s="12"/>
      <c r="H2667" s="12"/>
      <c r="I2667" s="12"/>
      <c r="J2667" s="12"/>
      <c r="K2667" s="12"/>
      <c r="L2667" s="12"/>
      <c r="M2667" s="49"/>
      <c r="N2667" s="49"/>
      <c r="O2667" s="12"/>
      <c r="P2667" s="12"/>
      <c r="Q2667" s="12"/>
      <c r="R2667" s="12"/>
      <c r="S2667" s="12"/>
      <c r="T2667" s="12"/>
    </row>
    <row r="2668" spans="1:20" s="1" customFormat="1" x14ac:dyDescent="0.4">
      <c r="A2668" s="12"/>
      <c r="B2668" s="12"/>
      <c r="C2668" s="42"/>
      <c r="D2668" s="12"/>
      <c r="E2668" s="12"/>
      <c r="F2668" s="12"/>
      <c r="G2668" s="12"/>
      <c r="H2668" s="12"/>
      <c r="I2668" s="12"/>
      <c r="J2668" s="12"/>
      <c r="K2668" s="12"/>
      <c r="L2668" s="12"/>
      <c r="M2668" s="49"/>
      <c r="N2668" s="49"/>
      <c r="O2668" s="12"/>
      <c r="P2668" s="12"/>
      <c r="Q2668" s="12"/>
      <c r="R2668" s="12"/>
      <c r="S2668" s="12"/>
      <c r="T2668" s="12"/>
    </row>
    <row r="2669" spans="1:20" s="1" customFormat="1" x14ac:dyDescent="0.4">
      <c r="A2669" s="12"/>
      <c r="B2669" s="12"/>
      <c r="C2669" s="42"/>
      <c r="D2669" s="12"/>
      <c r="E2669" s="12"/>
      <c r="F2669" s="12"/>
      <c r="G2669" s="12"/>
      <c r="H2669" s="12"/>
      <c r="I2669" s="12"/>
      <c r="J2669" s="12"/>
      <c r="K2669" s="12"/>
      <c r="L2669" s="12"/>
      <c r="M2669" s="49"/>
      <c r="N2669" s="49"/>
      <c r="O2669" s="12"/>
      <c r="P2669" s="12"/>
      <c r="Q2669" s="12"/>
      <c r="R2669" s="12"/>
      <c r="S2669" s="12"/>
      <c r="T2669" s="12"/>
    </row>
    <row r="2670" spans="1:20" s="1" customFormat="1" x14ac:dyDescent="0.4">
      <c r="A2670" s="12"/>
      <c r="B2670" s="12"/>
      <c r="C2670" s="42"/>
      <c r="D2670" s="12"/>
      <c r="E2670" s="12"/>
      <c r="F2670" s="12"/>
      <c r="G2670" s="12"/>
      <c r="H2670" s="12"/>
      <c r="I2670" s="12"/>
      <c r="J2670" s="12"/>
      <c r="K2670" s="12"/>
      <c r="L2670" s="12"/>
      <c r="M2670" s="49"/>
      <c r="N2670" s="49"/>
      <c r="O2670" s="12"/>
      <c r="P2670" s="12"/>
      <c r="Q2670" s="12"/>
      <c r="R2670" s="12"/>
      <c r="S2670" s="12"/>
      <c r="T2670" s="12"/>
    </row>
    <row r="2671" spans="1:20" s="1" customFormat="1" x14ac:dyDescent="0.4">
      <c r="A2671" s="12"/>
      <c r="B2671" s="12"/>
      <c r="C2671" s="42"/>
      <c r="D2671" s="12"/>
      <c r="E2671" s="12"/>
      <c r="F2671" s="12"/>
      <c r="G2671" s="12"/>
      <c r="H2671" s="12"/>
      <c r="I2671" s="12"/>
      <c r="J2671" s="12"/>
      <c r="K2671" s="12"/>
      <c r="L2671" s="12"/>
      <c r="M2671" s="49"/>
      <c r="N2671" s="49"/>
      <c r="O2671" s="12"/>
      <c r="P2671" s="12"/>
      <c r="Q2671" s="12"/>
      <c r="R2671" s="12"/>
      <c r="S2671" s="12"/>
      <c r="T2671" s="12"/>
    </row>
    <row r="2672" spans="1:20" s="1" customFormat="1" x14ac:dyDescent="0.4">
      <c r="A2672" s="12"/>
      <c r="B2672" s="12"/>
      <c r="C2672" s="42"/>
      <c r="D2672" s="12"/>
      <c r="E2672" s="12"/>
      <c r="F2672" s="12"/>
      <c r="G2672" s="12"/>
      <c r="H2672" s="12"/>
      <c r="I2672" s="12"/>
      <c r="J2672" s="12"/>
      <c r="K2672" s="12"/>
      <c r="L2672" s="12"/>
      <c r="M2672" s="49"/>
      <c r="N2672" s="49"/>
      <c r="O2672" s="12"/>
      <c r="P2672" s="12"/>
      <c r="Q2672" s="12"/>
      <c r="R2672" s="12"/>
      <c r="S2672" s="12"/>
      <c r="T2672" s="12"/>
    </row>
    <row r="2673" spans="1:20" s="1" customFormat="1" x14ac:dyDescent="0.4">
      <c r="A2673" s="12"/>
      <c r="B2673" s="12"/>
      <c r="C2673" s="42"/>
      <c r="D2673" s="12"/>
      <c r="E2673" s="12"/>
      <c r="F2673" s="12"/>
      <c r="G2673" s="12"/>
      <c r="H2673" s="12"/>
      <c r="I2673" s="12"/>
      <c r="J2673" s="12"/>
      <c r="K2673" s="12"/>
      <c r="L2673" s="12"/>
      <c r="M2673" s="49"/>
      <c r="N2673" s="49"/>
      <c r="O2673" s="12"/>
      <c r="P2673" s="12"/>
      <c r="Q2673" s="12"/>
      <c r="R2673" s="12"/>
      <c r="S2673" s="12"/>
      <c r="T2673" s="12"/>
    </row>
    <row r="2674" spans="1:20" s="1" customFormat="1" x14ac:dyDescent="0.4">
      <c r="A2674" s="12"/>
      <c r="B2674" s="12"/>
      <c r="C2674" s="42"/>
      <c r="D2674" s="12"/>
      <c r="E2674" s="12"/>
      <c r="F2674" s="12"/>
      <c r="G2674" s="12"/>
      <c r="H2674" s="12"/>
      <c r="I2674" s="12"/>
      <c r="J2674" s="12"/>
      <c r="K2674" s="12"/>
      <c r="L2674" s="12"/>
      <c r="M2674" s="49"/>
      <c r="N2674" s="49"/>
      <c r="O2674" s="12"/>
      <c r="P2674" s="12"/>
      <c r="Q2674" s="12"/>
      <c r="R2674" s="12"/>
      <c r="S2674" s="12"/>
      <c r="T2674" s="12"/>
    </row>
    <row r="2675" spans="1:20" s="1" customFormat="1" x14ac:dyDescent="0.4">
      <c r="A2675" s="12"/>
      <c r="B2675" s="12"/>
      <c r="C2675" s="42"/>
      <c r="D2675" s="12"/>
      <c r="E2675" s="12"/>
      <c r="F2675" s="12"/>
      <c r="G2675" s="12"/>
      <c r="H2675" s="12"/>
      <c r="I2675" s="12"/>
      <c r="J2675" s="12"/>
      <c r="K2675" s="12"/>
      <c r="L2675" s="12"/>
      <c r="M2675" s="49"/>
      <c r="N2675" s="49"/>
      <c r="O2675" s="12"/>
      <c r="P2675" s="12"/>
      <c r="Q2675" s="12"/>
      <c r="R2675" s="12"/>
      <c r="S2675" s="12"/>
      <c r="T2675" s="12"/>
    </row>
    <row r="2676" spans="1:20" s="1" customFormat="1" x14ac:dyDescent="0.4">
      <c r="A2676" s="12"/>
      <c r="B2676" s="12"/>
      <c r="C2676" s="42"/>
      <c r="D2676" s="12"/>
      <c r="E2676" s="12"/>
      <c r="F2676" s="12"/>
      <c r="G2676" s="12"/>
      <c r="H2676" s="12"/>
      <c r="I2676" s="12"/>
      <c r="J2676" s="12"/>
      <c r="K2676" s="12"/>
      <c r="L2676" s="12"/>
      <c r="M2676" s="49"/>
      <c r="N2676" s="49"/>
      <c r="O2676" s="12"/>
      <c r="P2676" s="12"/>
      <c r="Q2676" s="12"/>
      <c r="R2676" s="12"/>
      <c r="S2676" s="12"/>
      <c r="T2676" s="12"/>
    </row>
    <row r="2677" spans="1:20" s="1" customFormat="1" x14ac:dyDescent="0.4">
      <c r="A2677" s="12"/>
      <c r="B2677" s="12"/>
      <c r="C2677" s="42"/>
      <c r="D2677" s="12"/>
      <c r="E2677" s="12"/>
      <c r="F2677" s="12"/>
      <c r="G2677" s="12"/>
      <c r="H2677" s="12"/>
      <c r="I2677" s="12"/>
      <c r="J2677" s="12"/>
      <c r="K2677" s="12"/>
      <c r="L2677" s="12"/>
      <c r="M2677" s="49"/>
      <c r="N2677" s="49"/>
      <c r="O2677" s="12"/>
      <c r="P2677" s="12"/>
      <c r="Q2677" s="12"/>
      <c r="R2677" s="12"/>
      <c r="S2677" s="12"/>
      <c r="T2677" s="12"/>
    </row>
    <row r="2678" spans="1:20" s="1" customFormat="1" x14ac:dyDescent="0.4">
      <c r="A2678" s="12"/>
      <c r="B2678" s="12"/>
      <c r="C2678" s="42"/>
      <c r="D2678" s="12"/>
      <c r="E2678" s="12"/>
      <c r="F2678" s="12"/>
      <c r="G2678" s="12"/>
      <c r="H2678" s="12"/>
      <c r="I2678" s="12"/>
      <c r="J2678" s="12"/>
      <c r="K2678" s="12"/>
      <c r="L2678" s="12"/>
      <c r="M2678" s="49"/>
      <c r="N2678" s="49"/>
      <c r="O2678" s="12"/>
      <c r="P2678" s="12"/>
      <c r="Q2678" s="12"/>
      <c r="R2678" s="12"/>
      <c r="S2678" s="12"/>
      <c r="T2678" s="12"/>
    </row>
    <row r="2679" spans="1:20" s="1" customFormat="1" x14ac:dyDescent="0.4">
      <c r="A2679" s="12"/>
      <c r="B2679" s="12"/>
      <c r="C2679" s="42"/>
      <c r="D2679" s="12"/>
      <c r="E2679" s="12"/>
      <c r="F2679" s="12"/>
      <c r="G2679" s="12"/>
      <c r="H2679" s="12"/>
      <c r="I2679" s="12"/>
      <c r="J2679" s="12"/>
      <c r="K2679" s="12"/>
      <c r="L2679" s="12"/>
      <c r="M2679" s="49"/>
      <c r="N2679" s="49"/>
      <c r="O2679" s="12"/>
      <c r="P2679" s="12"/>
      <c r="Q2679" s="12"/>
      <c r="R2679" s="12"/>
      <c r="S2679" s="12"/>
      <c r="T2679" s="12"/>
    </row>
    <row r="2680" spans="1:20" s="1" customFormat="1" x14ac:dyDescent="0.4">
      <c r="A2680" s="12"/>
      <c r="B2680" s="12"/>
      <c r="C2680" s="42"/>
      <c r="D2680" s="12"/>
      <c r="E2680" s="12"/>
      <c r="F2680" s="12"/>
      <c r="G2680" s="12"/>
      <c r="H2680" s="12"/>
      <c r="I2680" s="12"/>
      <c r="J2680" s="12"/>
      <c r="K2680" s="12"/>
      <c r="L2680" s="12"/>
      <c r="M2680" s="49"/>
      <c r="N2680" s="49"/>
      <c r="O2680" s="12"/>
      <c r="P2680" s="12"/>
      <c r="Q2680" s="12"/>
      <c r="R2680" s="12"/>
      <c r="S2680" s="12"/>
      <c r="T2680" s="12"/>
    </row>
    <row r="2681" spans="1:20" s="1" customFormat="1" x14ac:dyDescent="0.4">
      <c r="A2681" s="12"/>
      <c r="B2681" s="12"/>
      <c r="C2681" s="42"/>
      <c r="D2681" s="12"/>
      <c r="E2681" s="12"/>
      <c r="F2681" s="12"/>
      <c r="G2681" s="12"/>
      <c r="H2681" s="12"/>
      <c r="I2681" s="12"/>
      <c r="J2681" s="12"/>
      <c r="K2681" s="12"/>
      <c r="L2681" s="12"/>
      <c r="M2681" s="49"/>
      <c r="N2681" s="49"/>
      <c r="O2681" s="12"/>
      <c r="P2681" s="12"/>
      <c r="Q2681" s="12"/>
      <c r="R2681" s="12"/>
      <c r="S2681" s="12"/>
      <c r="T2681" s="12"/>
    </row>
    <row r="2682" spans="1:20" s="1" customFormat="1" x14ac:dyDescent="0.4">
      <c r="A2682" s="12"/>
      <c r="B2682" s="12"/>
      <c r="C2682" s="42"/>
      <c r="D2682" s="12"/>
      <c r="E2682" s="12"/>
      <c r="F2682" s="12"/>
      <c r="G2682" s="12"/>
      <c r="H2682" s="12"/>
      <c r="I2682" s="12"/>
      <c r="J2682" s="12"/>
      <c r="K2682" s="12"/>
      <c r="L2682" s="12"/>
      <c r="M2682" s="49"/>
      <c r="N2682" s="49"/>
      <c r="O2682" s="12"/>
      <c r="P2682" s="12"/>
      <c r="Q2682" s="12"/>
      <c r="R2682" s="12"/>
      <c r="S2682" s="12"/>
      <c r="T2682" s="12"/>
    </row>
    <row r="2683" spans="1:20" s="1" customFormat="1" x14ac:dyDescent="0.4">
      <c r="A2683" s="12"/>
      <c r="B2683" s="12"/>
      <c r="C2683" s="42"/>
      <c r="D2683" s="12"/>
      <c r="E2683" s="12"/>
      <c r="F2683" s="12"/>
      <c r="G2683" s="12"/>
      <c r="H2683" s="12"/>
      <c r="I2683" s="12"/>
      <c r="J2683" s="12"/>
      <c r="K2683" s="12"/>
      <c r="L2683" s="12"/>
      <c r="M2683" s="49"/>
      <c r="N2683" s="49"/>
      <c r="O2683" s="12"/>
      <c r="P2683" s="12"/>
      <c r="Q2683" s="12"/>
      <c r="R2683" s="12"/>
      <c r="S2683" s="12"/>
      <c r="T2683" s="12"/>
    </row>
    <row r="2684" spans="1:20" s="1" customFormat="1" x14ac:dyDescent="0.4">
      <c r="A2684" s="12"/>
      <c r="B2684" s="12"/>
      <c r="C2684" s="42"/>
      <c r="D2684" s="12"/>
      <c r="E2684" s="12"/>
      <c r="F2684" s="12"/>
      <c r="G2684" s="12"/>
      <c r="H2684" s="12"/>
      <c r="I2684" s="12"/>
      <c r="J2684" s="12"/>
      <c r="K2684" s="12"/>
      <c r="L2684" s="12"/>
      <c r="M2684" s="49"/>
      <c r="N2684" s="49"/>
      <c r="O2684" s="12"/>
      <c r="P2684" s="12"/>
      <c r="Q2684" s="12"/>
      <c r="R2684" s="12"/>
      <c r="S2684" s="12"/>
      <c r="T2684" s="12"/>
    </row>
    <row r="2685" spans="1:20" s="1" customFormat="1" x14ac:dyDescent="0.4">
      <c r="A2685" s="12"/>
      <c r="B2685" s="12"/>
      <c r="C2685" s="42"/>
      <c r="D2685" s="12"/>
      <c r="E2685" s="12"/>
      <c r="F2685" s="12"/>
      <c r="G2685" s="12"/>
      <c r="H2685" s="12"/>
      <c r="I2685" s="12"/>
      <c r="J2685" s="12"/>
      <c r="K2685" s="12"/>
      <c r="L2685" s="12"/>
      <c r="M2685" s="49"/>
      <c r="N2685" s="49"/>
      <c r="O2685" s="12"/>
      <c r="P2685" s="12"/>
      <c r="Q2685" s="12"/>
      <c r="R2685" s="12"/>
      <c r="S2685" s="12"/>
      <c r="T2685" s="12"/>
    </row>
    <row r="2686" spans="1:20" s="1" customFormat="1" x14ac:dyDescent="0.4">
      <c r="A2686" s="12"/>
      <c r="B2686" s="12"/>
      <c r="C2686" s="42"/>
      <c r="D2686" s="12"/>
      <c r="E2686" s="12"/>
      <c r="F2686" s="12"/>
      <c r="G2686" s="12"/>
      <c r="H2686" s="12"/>
      <c r="I2686" s="12"/>
      <c r="J2686" s="12"/>
      <c r="K2686" s="12"/>
      <c r="L2686" s="12"/>
      <c r="M2686" s="49"/>
      <c r="N2686" s="49"/>
      <c r="O2686" s="12"/>
      <c r="P2686" s="12"/>
      <c r="Q2686" s="12"/>
      <c r="R2686" s="12"/>
      <c r="S2686" s="12"/>
      <c r="T2686" s="12"/>
    </row>
    <row r="2687" spans="1:20" s="1" customFormat="1" x14ac:dyDescent="0.4">
      <c r="A2687" s="12"/>
      <c r="B2687" s="12"/>
      <c r="C2687" s="42"/>
      <c r="D2687" s="12"/>
      <c r="E2687" s="12"/>
      <c r="F2687" s="12"/>
      <c r="G2687" s="12"/>
      <c r="H2687" s="12"/>
      <c r="I2687" s="12"/>
      <c r="J2687" s="12"/>
      <c r="K2687" s="12"/>
      <c r="L2687" s="12"/>
      <c r="M2687" s="49"/>
      <c r="N2687" s="49"/>
      <c r="O2687" s="12"/>
      <c r="P2687" s="12"/>
      <c r="Q2687" s="12"/>
      <c r="R2687" s="12"/>
      <c r="S2687" s="12"/>
      <c r="T2687" s="12"/>
    </row>
    <row r="2688" spans="1:20" s="1" customFormat="1" x14ac:dyDescent="0.4">
      <c r="A2688" s="12"/>
      <c r="B2688" s="12"/>
      <c r="C2688" s="42"/>
      <c r="D2688" s="12"/>
      <c r="E2688" s="12"/>
      <c r="F2688" s="12"/>
      <c r="G2688" s="12"/>
      <c r="H2688" s="12"/>
      <c r="I2688" s="12"/>
      <c r="J2688" s="12"/>
      <c r="K2688" s="12"/>
      <c r="L2688" s="12"/>
      <c r="M2688" s="49"/>
      <c r="N2688" s="49"/>
      <c r="O2688" s="12"/>
      <c r="P2688" s="12"/>
      <c r="Q2688" s="12"/>
      <c r="R2688" s="12"/>
      <c r="S2688" s="12"/>
      <c r="T2688" s="12"/>
    </row>
    <row r="2689" spans="1:20" s="1" customFormat="1" x14ac:dyDescent="0.4">
      <c r="A2689" s="12"/>
      <c r="B2689" s="12"/>
      <c r="C2689" s="42"/>
      <c r="D2689" s="12"/>
      <c r="E2689" s="12"/>
      <c r="F2689" s="12"/>
      <c r="G2689" s="12"/>
      <c r="H2689" s="12"/>
      <c r="I2689" s="12"/>
      <c r="J2689" s="12"/>
      <c r="K2689" s="12"/>
      <c r="L2689" s="12"/>
      <c r="M2689" s="49"/>
      <c r="N2689" s="49"/>
      <c r="O2689" s="12"/>
      <c r="P2689" s="12"/>
      <c r="Q2689" s="12"/>
      <c r="R2689" s="12"/>
      <c r="S2689" s="12"/>
      <c r="T2689" s="12"/>
    </row>
    <row r="2690" spans="1:20" s="1" customFormat="1" x14ac:dyDescent="0.4">
      <c r="A2690" s="12"/>
      <c r="B2690" s="12"/>
      <c r="C2690" s="42"/>
      <c r="D2690" s="12"/>
      <c r="E2690" s="12"/>
      <c r="F2690" s="12"/>
      <c r="G2690" s="12"/>
      <c r="H2690" s="12"/>
      <c r="I2690" s="12"/>
      <c r="J2690" s="12"/>
      <c r="K2690" s="12"/>
      <c r="L2690" s="12"/>
      <c r="M2690" s="49"/>
      <c r="N2690" s="49"/>
      <c r="O2690" s="12"/>
      <c r="P2690" s="12"/>
      <c r="Q2690" s="12"/>
      <c r="R2690" s="12"/>
      <c r="S2690" s="12"/>
      <c r="T2690" s="12"/>
    </row>
    <row r="2691" spans="1:20" s="1" customFormat="1" x14ac:dyDescent="0.4">
      <c r="A2691" s="12"/>
      <c r="B2691" s="12"/>
      <c r="C2691" s="42"/>
      <c r="D2691" s="12"/>
      <c r="E2691" s="12"/>
      <c r="F2691" s="12"/>
      <c r="G2691" s="12"/>
      <c r="H2691" s="12"/>
      <c r="I2691" s="12"/>
      <c r="J2691" s="12"/>
      <c r="K2691" s="12"/>
      <c r="L2691" s="12"/>
      <c r="M2691" s="49"/>
      <c r="N2691" s="49"/>
      <c r="O2691" s="12"/>
      <c r="P2691" s="12"/>
      <c r="Q2691" s="12"/>
      <c r="R2691" s="12"/>
      <c r="S2691" s="12"/>
      <c r="T2691" s="12"/>
    </row>
    <row r="2692" spans="1:20" s="1" customFormat="1" x14ac:dyDescent="0.4">
      <c r="A2692" s="12"/>
      <c r="B2692" s="12"/>
      <c r="C2692" s="42"/>
      <c r="D2692" s="12"/>
      <c r="E2692" s="12"/>
      <c r="F2692" s="12"/>
      <c r="G2692" s="12"/>
      <c r="H2692" s="12"/>
      <c r="I2692" s="12"/>
      <c r="J2692" s="12"/>
      <c r="K2692" s="12"/>
      <c r="L2692" s="12"/>
      <c r="M2692" s="49"/>
      <c r="N2692" s="49"/>
      <c r="O2692" s="12"/>
      <c r="P2692" s="12"/>
      <c r="Q2692" s="12"/>
      <c r="R2692" s="12"/>
      <c r="S2692" s="12"/>
      <c r="T2692" s="12"/>
    </row>
    <row r="2693" spans="1:20" s="1" customFormat="1" x14ac:dyDescent="0.4">
      <c r="A2693" s="12"/>
      <c r="B2693" s="12"/>
      <c r="C2693" s="42"/>
      <c r="D2693" s="12"/>
      <c r="E2693" s="12"/>
      <c r="F2693" s="12"/>
      <c r="G2693" s="12"/>
      <c r="H2693" s="12"/>
      <c r="I2693" s="12"/>
      <c r="J2693" s="12"/>
      <c r="K2693" s="12"/>
      <c r="L2693" s="12"/>
      <c r="M2693" s="49"/>
      <c r="N2693" s="49"/>
      <c r="O2693" s="12"/>
      <c r="P2693" s="12"/>
      <c r="Q2693" s="12"/>
      <c r="R2693" s="12"/>
      <c r="S2693" s="12"/>
      <c r="T2693" s="12"/>
    </row>
    <row r="2694" spans="1:20" s="1" customFormat="1" x14ac:dyDescent="0.4">
      <c r="A2694" s="12"/>
      <c r="B2694" s="12"/>
      <c r="C2694" s="42"/>
      <c r="D2694" s="12"/>
      <c r="E2694" s="12"/>
      <c r="F2694" s="12"/>
      <c r="G2694" s="12"/>
      <c r="H2694" s="12"/>
      <c r="I2694" s="12"/>
      <c r="J2694" s="12"/>
      <c r="K2694" s="12"/>
      <c r="L2694" s="12"/>
      <c r="M2694" s="49"/>
      <c r="N2694" s="49"/>
      <c r="O2694" s="12"/>
      <c r="P2694" s="12"/>
      <c r="Q2694" s="12"/>
      <c r="R2694" s="12"/>
      <c r="S2694" s="12"/>
      <c r="T2694" s="12"/>
    </row>
    <row r="2695" spans="1:20" s="1" customFormat="1" x14ac:dyDescent="0.4">
      <c r="A2695" s="12"/>
      <c r="B2695" s="12"/>
      <c r="C2695" s="42"/>
      <c r="D2695" s="12"/>
      <c r="E2695" s="12"/>
      <c r="F2695" s="12"/>
      <c r="G2695" s="12"/>
      <c r="H2695" s="12"/>
      <c r="I2695" s="12"/>
      <c r="J2695" s="12"/>
      <c r="K2695" s="12"/>
      <c r="L2695" s="12"/>
      <c r="M2695" s="49"/>
      <c r="N2695" s="49"/>
      <c r="O2695" s="12"/>
      <c r="P2695" s="12"/>
      <c r="Q2695" s="12"/>
      <c r="R2695" s="12"/>
      <c r="S2695" s="12"/>
      <c r="T2695" s="12"/>
    </row>
    <row r="2696" spans="1:20" s="1" customFormat="1" x14ac:dyDescent="0.4">
      <c r="A2696" s="12"/>
      <c r="B2696" s="12"/>
      <c r="C2696" s="42"/>
      <c r="D2696" s="12"/>
      <c r="E2696" s="12"/>
      <c r="F2696" s="12"/>
      <c r="G2696" s="12"/>
      <c r="H2696" s="12"/>
      <c r="I2696" s="12"/>
      <c r="J2696" s="12"/>
      <c r="K2696" s="12"/>
      <c r="L2696" s="12"/>
      <c r="M2696" s="49"/>
      <c r="N2696" s="49"/>
      <c r="O2696" s="12"/>
      <c r="P2696" s="12"/>
      <c r="Q2696" s="12"/>
      <c r="R2696" s="12"/>
      <c r="S2696" s="12"/>
      <c r="T2696" s="12"/>
    </row>
    <row r="2697" spans="1:20" s="1" customFormat="1" x14ac:dyDescent="0.4">
      <c r="A2697" s="12"/>
      <c r="B2697" s="12"/>
      <c r="C2697" s="42"/>
      <c r="D2697" s="12"/>
      <c r="E2697" s="12"/>
      <c r="F2697" s="12"/>
      <c r="G2697" s="12"/>
      <c r="H2697" s="12"/>
      <c r="I2697" s="12"/>
      <c r="J2697" s="12"/>
      <c r="K2697" s="12"/>
      <c r="L2697" s="12"/>
      <c r="M2697" s="49"/>
      <c r="N2697" s="49"/>
      <c r="O2697" s="12"/>
      <c r="P2697" s="12"/>
      <c r="Q2697" s="12"/>
      <c r="R2697" s="12"/>
      <c r="S2697" s="12"/>
      <c r="T2697" s="12"/>
    </row>
    <row r="2698" spans="1:20" s="1" customFormat="1" x14ac:dyDescent="0.4">
      <c r="A2698" s="12"/>
      <c r="B2698" s="12"/>
      <c r="C2698" s="42"/>
      <c r="D2698" s="12"/>
      <c r="E2698" s="12"/>
      <c r="F2698" s="12"/>
      <c r="G2698" s="12"/>
      <c r="H2698" s="12"/>
      <c r="I2698" s="12"/>
      <c r="J2698" s="12"/>
      <c r="K2698" s="12"/>
      <c r="L2698" s="12"/>
      <c r="M2698" s="49"/>
      <c r="N2698" s="49"/>
      <c r="O2698" s="12"/>
      <c r="P2698" s="12"/>
      <c r="Q2698" s="12"/>
      <c r="R2698" s="12"/>
      <c r="S2698" s="12"/>
      <c r="T2698" s="12"/>
    </row>
    <row r="2699" spans="1:20" s="1" customFormat="1" x14ac:dyDescent="0.4">
      <c r="A2699" s="12"/>
      <c r="B2699" s="12"/>
      <c r="C2699" s="42"/>
      <c r="D2699" s="12"/>
      <c r="E2699" s="12"/>
      <c r="F2699" s="12"/>
      <c r="G2699" s="12"/>
      <c r="H2699" s="12"/>
      <c r="I2699" s="12"/>
      <c r="J2699" s="12"/>
      <c r="K2699" s="12"/>
      <c r="L2699" s="12"/>
      <c r="M2699" s="49"/>
      <c r="N2699" s="49"/>
      <c r="O2699" s="12"/>
      <c r="P2699" s="12"/>
      <c r="Q2699" s="12"/>
      <c r="R2699" s="12"/>
      <c r="S2699" s="12"/>
      <c r="T2699" s="12"/>
    </row>
    <row r="2700" spans="1:20" s="1" customFormat="1" x14ac:dyDescent="0.4">
      <c r="A2700" s="12"/>
      <c r="B2700" s="12"/>
      <c r="C2700" s="42"/>
      <c r="D2700" s="12"/>
      <c r="E2700" s="12"/>
      <c r="F2700" s="12"/>
      <c r="G2700" s="12"/>
      <c r="H2700" s="12"/>
      <c r="I2700" s="12"/>
      <c r="J2700" s="12"/>
      <c r="K2700" s="12"/>
      <c r="L2700" s="12"/>
      <c r="M2700" s="49"/>
      <c r="N2700" s="49"/>
      <c r="O2700" s="12"/>
      <c r="P2700" s="12"/>
      <c r="Q2700" s="12"/>
      <c r="R2700" s="12"/>
      <c r="S2700" s="12"/>
      <c r="T2700" s="12"/>
    </row>
    <row r="2701" spans="1:20" s="1" customFormat="1" x14ac:dyDescent="0.4">
      <c r="A2701" s="12"/>
      <c r="B2701" s="12"/>
      <c r="C2701" s="42"/>
      <c r="D2701" s="12"/>
      <c r="E2701" s="12"/>
      <c r="F2701" s="12"/>
      <c r="G2701" s="12"/>
      <c r="H2701" s="12"/>
      <c r="I2701" s="12"/>
      <c r="J2701" s="12"/>
      <c r="K2701" s="12"/>
      <c r="L2701" s="12"/>
      <c r="M2701" s="49"/>
      <c r="N2701" s="49"/>
      <c r="O2701" s="12"/>
      <c r="P2701" s="12"/>
      <c r="Q2701" s="12"/>
      <c r="R2701" s="12"/>
      <c r="S2701" s="12"/>
      <c r="T2701" s="12"/>
    </row>
    <row r="2702" spans="1:20" s="1" customFormat="1" x14ac:dyDescent="0.4">
      <c r="A2702" s="12"/>
      <c r="B2702" s="12"/>
      <c r="C2702" s="42"/>
      <c r="D2702" s="12"/>
      <c r="E2702" s="12"/>
      <c r="F2702" s="12"/>
      <c r="G2702" s="12"/>
      <c r="H2702" s="12"/>
      <c r="I2702" s="12"/>
      <c r="J2702" s="12"/>
      <c r="K2702" s="12"/>
      <c r="L2702" s="12"/>
      <c r="M2702" s="49"/>
      <c r="N2702" s="49"/>
      <c r="O2702" s="12"/>
      <c r="P2702" s="12"/>
      <c r="Q2702" s="12"/>
      <c r="R2702" s="12"/>
      <c r="S2702" s="12"/>
      <c r="T2702" s="12"/>
    </row>
    <row r="2703" spans="1:20" s="1" customFormat="1" x14ac:dyDescent="0.4">
      <c r="A2703" s="12"/>
      <c r="B2703" s="12"/>
      <c r="C2703" s="42"/>
      <c r="D2703" s="12"/>
      <c r="E2703" s="12"/>
      <c r="F2703" s="12"/>
      <c r="G2703" s="12"/>
      <c r="H2703" s="12"/>
      <c r="I2703" s="12"/>
      <c r="J2703" s="12"/>
      <c r="K2703" s="12"/>
      <c r="L2703" s="12"/>
      <c r="M2703" s="49"/>
      <c r="N2703" s="49"/>
      <c r="O2703" s="12"/>
      <c r="P2703" s="12"/>
      <c r="Q2703" s="12"/>
      <c r="R2703" s="12"/>
      <c r="S2703" s="12"/>
      <c r="T2703" s="12"/>
    </row>
    <row r="2704" spans="1:20" s="1" customFormat="1" x14ac:dyDescent="0.4">
      <c r="A2704" s="12"/>
      <c r="B2704" s="12"/>
      <c r="C2704" s="42"/>
      <c r="D2704" s="12"/>
      <c r="E2704" s="12"/>
      <c r="F2704" s="12"/>
      <c r="G2704" s="12"/>
      <c r="H2704" s="12"/>
      <c r="I2704" s="12"/>
      <c r="J2704" s="12"/>
      <c r="K2704" s="12"/>
      <c r="L2704" s="12"/>
      <c r="M2704" s="49"/>
      <c r="N2704" s="49"/>
      <c r="O2704" s="12"/>
      <c r="P2704" s="12"/>
      <c r="Q2704" s="12"/>
      <c r="R2704" s="12"/>
      <c r="S2704" s="12"/>
      <c r="T2704" s="12"/>
    </row>
    <row r="2705" spans="1:20" s="1" customFormat="1" x14ac:dyDescent="0.4">
      <c r="A2705" s="12"/>
      <c r="B2705" s="12"/>
      <c r="C2705" s="42"/>
      <c r="D2705" s="12"/>
      <c r="E2705" s="12"/>
      <c r="F2705" s="12"/>
      <c r="G2705" s="12"/>
      <c r="H2705" s="12"/>
      <c r="I2705" s="12"/>
      <c r="J2705" s="12"/>
      <c r="K2705" s="12"/>
      <c r="L2705" s="12"/>
      <c r="M2705" s="49"/>
      <c r="N2705" s="49"/>
      <c r="O2705" s="12"/>
      <c r="P2705" s="12"/>
      <c r="Q2705" s="12"/>
      <c r="R2705" s="12"/>
      <c r="S2705" s="12"/>
      <c r="T2705" s="12"/>
    </row>
    <row r="2706" spans="1:20" s="1" customFormat="1" x14ac:dyDescent="0.4">
      <c r="A2706" s="12"/>
      <c r="B2706" s="12"/>
      <c r="C2706" s="42"/>
      <c r="D2706" s="12"/>
      <c r="E2706" s="12"/>
      <c r="F2706" s="12"/>
      <c r="G2706" s="12"/>
      <c r="H2706" s="12"/>
      <c r="I2706" s="12"/>
      <c r="J2706" s="12"/>
      <c r="K2706" s="12"/>
      <c r="L2706" s="12"/>
      <c r="M2706" s="49"/>
      <c r="N2706" s="49"/>
      <c r="O2706" s="12"/>
      <c r="P2706" s="12"/>
      <c r="Q2706" s="12"/>
      <c r="R2706" s="12"/>
      <c r="S2706" s="12"/>
      <c r="T2706" s="12"/>
    </row>
    <row r="2707" spans="1:20" s="1" customFormat="1" x14ac:dyDescent="0.4">
      <c r="A2707" s="12"/>
      <c r="B2707" s="12"/>
      <c r="C2707" s="42"/>
      <c r="D2707" s="12"/>
      <c r="E2707" s="12"/>
      <c r="F2707" s="12"/>
      <c r="G2707" s="12"/>
      <c r="H2707" s="12"/>
      <c r="I2707" s="12"/>
      <c r="J2707" s="12"/>
      <c r="K2707" s="12"/>
      <c r="L2707" s="12"/>
      <c r="M2707" s="49"/>
      <c r="N2707" s="49"/>
      <c r="O2707" s="12"/>
      <c r="P2707" s="12"/>
      <c r="Q2707" s="12"/>
      <c r="R2707" s="12"/>
      <c r="S2707" s="12"/>
      <c r="T2707" s="12"/>
    </row>
    <row r="2708" spans="1:20" s="1" customFormat="1" x14ac:dyDescent="0.4">
      <c r="A2708" s="12"/>
      <c r="B2708" s="12"/>
      <c r="C2708" s="42"/>
      <c r="D2708" s="12"/>
      <c r="E2708" s="12"/>
      <c r="F2708" s="12"/>
      <c r="G2708" s="12"/>
      <c r="H2708" s="12"/>
      <c r="I2708" s="12"/>
      <c r="J2708" s="12"/>
      <c r="K2708" s="12"/>
      <c r="L2708" s="12"/>
      <c r="M2708" s="49"/>
      <c r="N2708" s="49"/>
      <c r="O2708" s="12"/>
      <c r="P2708" s="12"/>
      <c r="Q2708" s="12"/>
      <c r="R2708" s="12"/>
      <c r="S2708" s="12"/>
      <c r="T2708" s="12"/>
    </row>
    <row r="2709" spans="1:20" s="1" customFormat="1" x14ac:dyDescent="0.4">
      <c r="A2709" s="12"/>
      <c r="B2709" s="12"/>
      <c r="C2709" s="42"/>
      <c r="D2709" s="12"/>
      <c r="E2709" s="12"/>
      <c r="F2709" s="12"/>
      <c r="G2709" s="12"/>
      <c r="H2709" s="12"/>
      <c r="I2709" s="12"/>
      <c r="J2709" s="12"/>
      <c r="K2709" s="12"/>
      <c r="L2709" s="12"/>
      <c r="M2709" s="49"/>
      <c r="N2709" s="49"/>
      <c r="O2709" s="12"/>
      <c r="P2709" s="12"/>
      <c r="Q2709" s="12"/>
      <c r="R2709" s="12"/>
      <c r="S2709" s="12"/>
      <c r="T2709" s="12"/>
    </row>
    <row r="2710" spans="1:20" s="1" customFormat="1" x14ac:dyDescent="0.4">
      <c r="A2710" s="12"/>
      <c r="B2710" s="12"/>
      <c r="C2710" s="42"/>
      <c r="D2710" s="12"/>
      <c r="E2710" s="12"/>
      <c r="F2710" s="12"/>
      <c r="G2710" s="12"/>
      <c r="H2710" s="12"/>
      <c r="I2710" s="12"/>
      <c r="J2710" s="12"/>
      <c r="K2710" s="12"/>
      <c r="L2710" s="12"/>
      <c r="M2710" s="49"/>
      <c r="N2710" s="49"/>
      <c r="O2710" s="12"/>
      <c r="P2710" s="12"/>
      <c r="Q2710" s="12"/>
      <c r="R2710" s="12"/>
      <c r="S2710" s="12"/>
      <c r="T2710" s="12"/>
    </row>
    <row r="2711" spans="1:20" s="1" customFormat="1" x14ac:dyDescent="0.4">
      <c r="A2711" s="12"/>
      <c r="B2711" s="12"/>
      <c r="C2711" s="42"/>
      <c r="D2711" s="12"/>
      <c r="E2711" s="12"/>
      <c r="F2711" s="12"/>
      <c r="G2711" s="12"/>
      <c r="H2711" s="12"/>
      <c r="I2711" s="12"/>
      <c r="J2711" s="12"/>
      <c r="K2711" s="12"/>
      <c r="L2711" s="12"/>
      <c r="M2711" s="49"/>
      <c r="N2711" s="49"/>
      <c r="O2711" s="12"/>
      <c r="P2711" s="12"/>
      <c r="Q2711" s="12"/>
      <c r="R2711" s="12"/>
      <c r="S2711" s="12"/>
      <c r="T2711" s="12"/>
    </row>
    <row r="2712" spans="1:20" s="1" customFormat="1" x14ac:dyDescent="0.4">
      <c r="A2712" s="12"/>
      <c r="B2712" s="12"/>
      <c r="C2712" s="42"/>
      <c r="D2712" s="12"/>
      <c r="E2712" s="12"/>
      <c r="F2712" s="12"/>
      <c r="G2712" s="12"/>
      <c r="H2712" s="12"/>
      <c r="I2712" s="12"/>
      <c r="J2712" s="12"/>
      <c r="K2712" s="12"/>
      <c r="L2712" s="12"/>
      <c r="M2712" s="49"/>
      <c r="N2712" s="49"/>
      <c r="O2712" s="12"/>
      <c r="P2712" s="12"/>
      <c r="Q2712" s="12"/>
      <c r="R2712" s="12"/>
      <c r="S2712" s="12"/>
      <c r="T2712" s="12"/>
    </row>
    <row r="2713" spans="1:20" s="1" customFormat="1" x14ac:dyDescent="0.4">
      <c r="A2713" s="12"/>
      <c r="B2713" s="12"/>
      <c r="C2713" s="42"/>
      <c r="D2713" s="12"/>
      <c r="E2713" s="12"/>
      <c r="F2713" s="12"/>
      <c r="G2713" s="12"/>
      <c r="H2713" s="12"/>
      <c r="I2713" s="12"/>
      <c r="J2713" s="12"/>
      <c r="K2713" s="12"/>
      <c r="L2713" s="12"/>
      <c r="M2713" s="49"/>
      <c r="N2713" s="49"/>
      <c r="O2713" s="12"/>
      <c r="P2713" s="12"/>
      <c r="Q2713" s="12"/>
      <c r="R2713" s="12"/>
      <c r="S2713" s="12"/>
      <c r="T2713" s="12"/>
    </row>
    <row r="2714" spans="1:20" s="1" customFormat="1" x14ac:dyDescent="0.4">
      <c r="A2714" s="12"/>
      <c r="B2714" s="12"/>
      <c r="C2714" s="42"/>
      <c r="D2714" s="12"/>
      <c r="E2714" s="12"/>
      <c r="F2714" s="12"/>
      <c r="G2714" s="12"/>
      <c r="H2714" s="12"/>
      <c r="I2714" s="12"/>
      <c r="J2714" s="12"/>
      <c r="K2714" s="12"/>
      <c r="L2714" s="12"/>
      <c r="M2714" s="49"/>
      <c r="N2714" s="49"/>
      <c r="O2714" s="12"/>
      <c r="P2714" s="12"/>
      <c r="Q2714" s="12"/>
      <c r="R2714" s="12"/>
      <c r="S2714" s="12"/>
      <c r="T2714" s="12"/>
    </row>
    <row r="2715" spans="1:20" s="1" customFormat="1" x14ac:dyDescent="0.4">
      <c r="A2715" s="12"/>
      <c r="B2715" s="12"/>
      <c r="C2715" s="42"/>
      <c r="D2715" s="12"/>
      <c r="E2715" s="12"/>
      <c r="F2715" s="12"/>
      <c r="G2715" s="12"/>
      <c r="H2715" s="12"/>
      <c r="I2715" s="12"/>
      <c r="J2715" s="12"/>
      <c r="K2715" s="12"/>
      <c r="L2715" s="12"/>
      <c r="M2715" s="49"/>
      <c r="N2715" s="49"/>
      <c r="O2715" s="12"/>
      <c r="P2715" s="12"/>
      <c r="Q2715" s="12"/>
      <c r="R2715" s="12"/>
      <c r="S2715" s="12"/>
      <c r="T2715" s="12"/>
    </row>
    <row r="2716" spans="1:20" s="1" customFormat="1" x14ac:dyDescent="0.4">
      <c r="A2716" s="12"/>
      <c r="B2716" s="12"/>
      <c r="C2716" s="42"/>
      <c r="D2716" s="12"/>
      <c r="E2716" s="12"/>
      <c r="F2716" s="12"/>
      <c r="G2716" s="12"/>
      <c r="H2716" s="12"/>
      <c r="I2716" s="12"/>
      <c r="J2716" s="12"/>
      <c r="K2716" s="12"/>
      <c r="L2716" s="12"/>
      <c r="M2716" s="49"/>
      <c r="N2716" s="49"/>
      <c r="O2716" s="12"/>
      <c r="P2716" s="12"/>
      <c r="Q2716" s="12"/>
      <c r="R2716" s="12"/>
      <c r="S2716" s="12"/>
      <c r="T2716" s="12"/>
    </row>
    <row r="2717" spans="1:20" s="1" customFormat="1" x14ac:dyDescent="0.4">
      <c r="A2717" s="12"/>
      <c r="B2717" s="12"/>
      <c r="C2717" s="42"/>
      <c r="D2717" s="12"/>
      <c r="E2717" s="12"/>
      <c r="F2717" s="12"/>
      <c r="G2717" s="12"/>
      <c r="H2717" s="12"/>
      <c r="I2717" s="12"/>
      <c r="J2717" s="12"/>
      <c r="K2717" s="12"/>
      <c r="L2717" s="12"/>
      <c r="M2717" s="49"/>
      <c r="N2717" s="49"/>
      <c r="O2717" s="12"/>
      <c r="P2717" s="12"/>
      <c r="Q2717" s="12"/>
      <c r="R2717" s="12"/>
      <c r="S2717" s="12"/>
      <c r="T2717" s="12"/>
    </row>
    <row r="2718" spans="1:20" s="1" customFormat="1" x14ac:dyDescent="0.4">
      <c r="A2718" s="12"/>
      <c r="B2718" s="12"/>
      <c r="C2718" s="42"/>
      <c r="D2718" s="12"/>
      <c r="E2718" s="12"/>
      <c r="F2718" s="12"/>
      <c r="G2718" s="12"/>
      <c r="H2718" s="12"/>
      <c r="I2718" s="12"/>
      <c r="J2718" s="12"/>
      <c r="K2718" s="12"/>
      <c r="L2718" s="12"/>
      <c r="M2718" s="49"/>
      <c r="N2718" s="49"/>
      <c r="O2718" s="12"/>
      <c r="P2718" s="12"/>
      <c r="Q2718" s="12"/>
      <c r="R2718" s="12"/>
      <c r="S2718" s="12"/>
      <c r="T2718" s="12"/>
    </row>
    <row r="2719" spans="1:20" s="1" customFormat="1" x14ac:dyDescent="0.4">
      <c r="A2719" s="12"/>
      <c r="B2719" s="12"/>
      <c r="C2719" s="42"/>
      <c r="D2719" s="12"/>
      <c r="E2719" s="12"/>
      <c r="F2719" s="12"/>
      <c r="G2719" s="12"/>
      <c r="H2719" s="12"/>
      <c r="I2719" s="12"/>
      <c r="J2719" s="12"/>
      <c r="K2719" s="12"/>
      <c r="L2719" s="12"/>
      <c r="M2719" s="49"/>
      <c r="N2719" s="49"/>
      <c r="O2719" s="12"/>
      <c r="P2719" s="12"/>
      <c r="Q2719" s="12"/>
      <c r="R2719" s="12"/>
      <c r="S2719" s="12"/>
      <c r="T2719" s="12"/>
    </row>
    <row r="2720" spans="1:20" s="1" customFormat="1" x14ac:dyDescent="0.4">
      <c r="A2720" s="12"/>
      <c r="B2720" s="12"/>
      <c r="C2720" s="42"/>
      <c r="D2720" s="12"/>
      <c r="E2720" s="12"/>
      <c r="F2720" s="12"/>
      <c r="G2720" s="12"/>
      <c r="H2720" s="12"/>
      <c r="I2720" s="12"/>
      <c r="J2720" s="12"/>
      <c r="K2720" s="12"/>
      <c r="L2720" s="12"/>
      <c r="M2720" s="49"/>
      <c r="N2720" s="49"/>
      <c r="O2720" s="12"/>
      <c r="P2720" s="12"/>
      <c r="Q2720" s="12"/>
      <c r="R2720" s="12"/>
      <c r="S2720" s="12"/>
      <c r="T2720" s="12"/>
    </row>
    <row r="2721" spans="1:20" s="1" customFormat="1" x14ac:dyDescent="0.4">
      <c r="A2721" s="12"/>
      <c r="B2721" s="12"/>
      <c r="C2721" s="42"/>
      <c r="D2721" s="12"/>
      <c r="E2721" s="12"/>
      <c r="F2721" s="12"/>
      <c r="G2721" s="12"/>
      <c r="H2721" s="12"/>
      <c r="I2721" s="12"/>
      <c r="J2721" s="12"/>
      <c r="K2721" s="12"/>
      <c r="L2721" s="12"/>
      <c r="M2721" s="49"/>
      <c r="N2721" s="49"/>
      <c r="O2721" s="12"/>
      <c r="P2721" s="12"/>
      <c r="Q2721" s="12"/>
      <c r="R2721" s="12"/>
      <c r="S2721" s="12"/>
      <c r="T2721" s="12"/>
    </row>
    <row r="2722" spans="1:20" s="1" customFormat="1" x14ac:dyDescent="0.4">
      <c r="A2722" s="12"/>
      <c r="B2722" s="12"/>
      <c r="C2722" s="42"/>
      <c r="D2722" s="12"/>
      <c r="E2722" s="12"/>
      <c r="F2722" s="12"/>
      <c r="G2722" s="12"/>
      <c r="H2722" s="12"/>
      <c r="I2722" s="12"/>
      <c r="J2722" s="12"/>
      <c r="K2722" s="12"/>
      <c r="L2722" s="12"/>
      <c r="M2722" s="49"/>
      <c r="N2722" s="49"/>
      <c r="O2722" s="12"/>
      <c r="P2722" s="12"/>
      <c r="Q2722" s="12"/>
      <c r="R2722" s="12"/>
      <c r="S2722" s="12"/>
      <c r="T2722" s="12"/>
    </row>
    <row r="2723" spans="1:20" s="1" customFormat="1" x14ac:dyDescent="0.4">
      <c r="A2723" s="12"/>
      <c r="B2723" s="12"/>
      <c r="C2723" s="42"/>
      <c r="D2723" s="12"/>
      <c r="E2723" s="12"/>
      <c r="F2723" s="12"/>
      <c r="G2723" s="12"/>
      <c r="H2723" s="12"/>
      <c r="I2723" s="12"/>
      <c r="J2723" s="12"/>
      <c r="K2723" s="12"/>
      <c r="L2723" s="12"/>
      <c r="M2723" s="49"/>
      <c r="N2723" s="49"/>
      <c r="O2723" s="12"/>
      <c r="P2723" s="12"/>
      <c r="Q2723" s="12"/>
      <c r="R2723" s="12"/>
      <c r="S2723" s="12"/>
      <c r="T2723" s="12"/>
    </row>
    <row r="2724" spans="1:20" s="1" customFormat="1" x14ac:dyDescent="0.4">
      <c r="A2724" s="12"/>
      <c r="B2724" s="12"/>
      <c r="C2724" s="42"/>
      <c r="D2724" s="12"/>
      <c r="E2724" s="12"/>
      <c r="F2724" s="12"/>
      <c r="G2724" s="12"/>
      <c r="H2724" s="12"/>
      <c r="I2724" s="12"/>
      <c r="J2724" s="12"/>
      <c r="K2724" s="12"/>
      <c r="L2724" s="12"/>
      <c r="M2724" s="49"/>
      <c r="N2724" s="49"/>
      <c r="O2724" s="12"/>
      <c r="P2724" s="12"/>
      <c r="Q2724" s="12"/>
      <c r="R2724" s="12"/>
      <c r="S2724" s="12"/>
      <c r="T2724" s="12"/>
    </row>
    <row r="2725" spans="1:20" s="1" customFormat="1" x14ac:dyDescent="0.4">
      <c r="A2725" s="12"/>
      <c r="B2725" s="12"/>
      <c r="C2725" s="42"/>
      <c r="D2725" s="12"/>
      <c r="E2725" s="12"/>
      <c r="F2725" s="12"/>
      <c r="G2725" s="12"/>
      <c r="H2725" s="12"/>
      <c r="I2725" s="12"/>
      <c r="J2725" s="12"/>
      <c r="K2725" s="12"/>
      <c r="L2725" s="12"/>
      <c r="M2725" s="49"/>
      <c r="N2725" s="49"/>
      <c r="O2725" s="12"/>
      <c r="P2725" s="12"/>
      <c r="Q2725" s="12"/>
      <c r="R2725" s="12"/>
      <c r="S2725" s="12"/>
      <c r="T2725" s="12"/>
    </row>
    <row r="2726" spans="1:20" s="1" customFormat="1" x14ac:dyDescent="0.4">
      <c r="A2726" s="12"/>
      <c r="B2726" s="12"/>
      <c r="C2726" s="42"/>
      <c r="D2726" s="12"/>
      <c r="E2726" s="12"/>
      <c r="F2726" s="12"/>
      <c r="G2726" s="12"/>
      <c r="H2726" s="12"/>
      <c r="I2726" s="12"/>
      <c r="J2726" s="12"/>
      <c r="K2726" s="12"/>
      <c r="L2726" s="12"/>
      <c r="M2726" s="49"/>
      <c r="N2726" s="49"/>
      <c r="O2726" s="12"/>
      <c r="P2726" s="12"/>
      <c r="Q2726" s="12"/>
      <c r="R2726" s="12"/>
      <c r="S2726" s="12"/>
      <c r="T2726" s="12"/>
    </row>
    <row r="2727" spans="1:20" s="1" customFormat="1" x14ac:dyDescent="0.4">
      <c r="A2727" s="12"/>
      <c r="B2727" s="12"/>
      <c r="C2727" s="42"/>
      <c r="D2727" s="12"/>
      <c r="E2727" s="12"/>
      <c r="F2727" s="12"/>
      <c r="G2727" s="12"/>
      <c r="H2727" s="12"/>
      <c r="I2727" s="12"/>
      <c r="J2727" s="12"/>
      <c r="K2727" s="12"/>
      <c r="L2727" s="12"/>
      <c r="M2727" s="49"/>
      <c r="N2727" s="49"/>
      <c r="O2727" s="12"/>
      <c r="P2727" s="12"/>
      <c r="Q2727" s="12"/>
      <c r="R2727" s="12"/>
      <c r="S2727" s="12"/>
      <c r="T2727" s="12"/>
    </row>
    <row r="2728" spans="1:20" s="1" customFormat="1" x14ac:dyDescent="0.4">
      <c r="A2728" s="12"/>
      <c r="B2728" s="12"/>
      <c r="C2728" s="42"/>
      <c r="D2728" s="12"/>
      <c r="E2728" s="12"/>
      <c r="F2728" s="12"/>
      <c r="G2728" s="12"/>
      <c r="H2728" s="12"/>
      <c r="I2728" s="12"/>
      <c r="J2728" s="12"/>
      <c r="K2728" s="12"/>
      <c r="L2728" s="12"/>
      <c r="M2728" s="49"/>
      <c r="N2728" s="49"/>
      <c r="O2728" s="12"/>
      <c r="P2728" s="12"/>
      <c r="Q2728" s="12"/>
      <c r="R2728" s="12"/>
      <c r="S2728" s="12"/>
      <c r="T2728" s="12"/>
    </row>
    <row r="2729" spans="1:20" s="1" customFormat="1" x14ac:dyDescent="0.4">
      <c r="A2729" s="12"/>
      <c r="B2729" s="12"/>
      <c r="C2729" s="42"/>
      <c r="D2729" s="12"/>
      <c r="E2729" s="12"/>
      <c r="F2729" s="12"/>
      <c r="G2729" s="12"/>
      <c r="H2729" s="12"/>
      <c r="I2729" s="12"/>
      <c r="J2729" s="12"/>
      <c r="K2729" s="12"/>
      <c r="L2729" s="12"/>
      <c r="M2729" s="49"/>
      <c r="N2729" s="49"/>
      <c r="O2729" s="12"/>
      <c r="P2729" s="12"/>
      <c r="Q2729" s="12"/>
      <c r="R2729" s="12"/>
      <c r="S2729" s="12"/>
      <c r="T2729" s="12"/>
    </row>
    <row r="2730" spans="1:20" s="1" customFormat="1" x14ac:dyDescent="0.4">
      <c r="A2730" s="12"/>
      <c r="B2730" s="12"/>
      <c r="C2730" s="42"/>
      <c r="D2730" s="12"/>
      <c r="E2730" s="12"/>
      <c r="F2730" s="12"/>
      <c r="G2730" s="12"/>
      <c r="H2730" s="12"/>
      <c r="I2730" s="12"/>
      <c r="J2730" s="12"/>
      <c r="K2730" s="12"/>
      <c r="L2730" s="12"/>
      <c r="M2730" s="49"/>
      <c r="N2730" s="49"/>
      <c r="O2730" s="12"/>
      <c r="P2730" s="12"/>
      <c r="Q2730" s="12"/>
      <c r="R2730" s="12"/>
      <c r="S2730" s="12"/>
      <c r="T2730" s="12"/>
    </row>
    <row r="2731" spans="1:20" s="1" customFormat="1" x14ac:dyDescent="0.4">
      <c r="A2731" s="12"/>
      <c r="B2731" s="12"/>
      <c r="C2731" s="42"/>
      <c r="D2731" s="12"/>
      <c r="E2731" s="12"/>
      <c r="F2731" s="12"/>
      <c r="G2731" s="12"/>
      <c r="H2731" s="12"/>
      <c r="I2731" s="12"/>
      <c r="J2731" s="12"/>
      <c r="K2731" s="12"/>
      <c r="L2731" s="12"/>
      <c r="M2731" s="49"/>
      <c r="N2731" s="49"/>
      <c r="O2731" s="12"/>
      <c r="P2731" s="12"/>
      <c r="Q2731" s="12"/>
      <c r="R2731" s="12"/>
      <c r="S2731" s="12"/>
      <c r="T2731" s="12"/>
    </row>
    <row r="2732" spans="1:20" s="1" customFormat="1" x14ac:dyDescent="0.4">
      <c r="A2732" s="12"/>
      <c r="B2732" s="12"/>
      <c r="C2732" s="42"/>
      <c r="D2732" s="12"/>
      <c r="E2732" s="12"/>
      <c r="F2732" s="12"/>
      <c r="G2732" s="12"/>
      <c r="H2732" s="12"/>
      <c r="I2732" s="12"/>
      <c r="J2732" s="12"/>
      <c r="K2732" s="12"/>
      <c r="L2732" s="12"/>
      <c r="M2732" s="49"/>
      <c r="N2732" s="49"/>
      <c r="O2732" s="12"/>
      <c r="P2732" s="12"/>
      <c r="Q2732" s="12"/>
      <c r="R2732" s="12"/>
      <c r="S2732" s="12"/>
      <c r="T2732" s="12"/>
    </row>
    <row r="2733" spans="1:20" s="1" customFormat="1" x14ac:dyDescent="0.4">
      <c r="A2733" s="12"/>
      <c r="B2733" s="12"/>
      <c r="C2733" s="42"/>
      <c r="D2733" s="12"/>
      <c r="E2733" s="12"/>
      <c r="F2733" s="12"/>
      <c r="G2733" s="12"/>
      <c r="H2733" s="12"/>
      <c r="I2733" s="12"/>
      <c r="J2733" s="12"/>
      <c r="K2733" s="12"/>
      <c r="L2733" s="12"/>
      <c r="M2733" s="49"/>
      <c r="N2733" s="49"/>
      <c r="O2733" s="12"/>
      <c r="P2733" s="12"/>
      <c r="Q2733" s="12"/>
      <c r="R2733" s="12"/>
      <c r="S2733" s="12"/>
      <c r="T2733" s="12"/>
    </row>
    <row r="2734" spans="1:20" s="1" customFormat="1" x14ac:dyDescent="0.4">
      <c r="A2734" s="12"/>
      <c r="B2734" s="12"/>
      <c r="C2734" s="42"/>
      <c r="D2734" s="12"/>
      <c r="E2734" s="12"/>
      <c r="F2734" s="12"/>
      <c r="G2734" s="12"/>
      <c r="H2734" s="12"/>
      <c r="I2734" s="12"/>
      <c r="J2734" s="12"/>
      <c r="K2734" s="12"/>
      <c r="L2734" s="12"/>
      <c r="M2734" s="49"/>
      <c r="N2734" s="49"/>
      <c r="O2734" s="12"/>
      <c r="P2734" s="12"/>
      <c r="Q2734" s="12"/>
      <c r="R2734" s="12"/>
      <c r="S2734" s="12"/>
      <c r="T2734" s="12"/>
    </row>
    <row r="2735" spans="1:20" s="1" customFormat="1" x14ac:dyDescent="0.4">
      <c r="A2735" s="12"/>
      <c r="B2735" s="12"/>
      <c r="C2735" s="42"/>
      <c r="D2735" s="12"/>
      <c r="E2735" s="12"/>
      <c r="F2735" s="12"/>
      <c r="G2735" s="12"/>
      <c r="H2735" s="12"/>
      <c r="I2735" s="12"/>
      <c r="J2735" s="12"/>
      <c r="K2735" s="12"/>
      <c r="L2735" s="12"/>
      <c r="M2735" s="49"/>
      <c r="N2735" s="49"/>
      <c r="O2735" s="12"/>
      <c r="P2735" s="12"/>
      <c r="Q2735" s="12"/>
      <c r="R2735" s="12"/>
      <c r="S2735" s="12"/>
      <c r="T2735" s="12"/>
    </row>
    <row r="2736" spans="1:20" s="1" customFormat="1" x14ac:dyDescent="0.4">
      <c r="A2736" s="12"/>
      <c r="B2736" s="12"/>
      <c r="C2736" s="42"/>
      <c r="D2736" s="12"/>
      <c r="E2736" s="12"/>
      <c r="F2736" s="12"/>
      <c r="G2736" s="12"/>
      <c r="H2736" s="12"/>
      <c r="I2736" s="12"/>
      <c r="J2736" s="12"/>
      <c r="K2736" s="12"/>
      <c r="L2736" s="12"/>
      <c r="M2736" s="49"/>
      <c r="N2736" s="49"/>
      <c r="O2736" s="12"/>
      <c r="P2736" s="12"/>
      <c r="Q2736" s="12"/>
      <c r="R2736" s="12"/>
      <c r="S2736" s="12"/>
      <c r="T2736" s="12"/>
    </row>
    <row r="2737" spans="1:20" s="1" customFormat="1" x14ac:dyDescent="0.4">
      <c r="A2737" s="12"/>
      <c r="B2737" s="12"/>
      <c r="C2737" s="42"/>
      <c r="D2737" s="12"/>
      <c r="E2737" s="12"/>
      <c r="F2737" s="12"/>
      <c r="G2737" s="12"/>
      <c r="H2737" s="12"/>
      <c r="I2737" s="12"/>
      <c r="J2737" s="12"/>
      <c r="K2737" s="12"/>
      <c r="L2737" s="12"/>
      <c r="M2737" s="49"/>
      <c r="N2737" s="49"/>
      <c r="O2737" s="12"/>
      <c r="P2737" s="12"/>
      <c r="Q2737" s="12"/>
      <c r="R2737" s="12"/>
      <c r="S2737" s="12"/>
      <c r="T2737" s="12"/>
    </row>
    <row r="2738" spans="1:20" s="1" customFormat="1" x14ac:dyDescent="0.4">
      <c r="A2738" s="12"/>
      <c r="B2738" s="12"/>
      <c r="C2738" s="42"/>
      <c r="D2738" s="12"/>
      <c r="E2738" s="12"/>
      <c r="F2738" s="12"/>
      <c r="G2738" s="12"/>
      <c r="H2738" s="12"/>
      <c r="I2738" s="12"/>
      <c r="J2738" s="12"/>
      <c r="K2738" s="12"/>
      <c r="L2738" s="12"/>
      <c r="M2738" s="49"/>
      <c r="N2738" s="49"/>
      <c r="O2738" s="12"/>
      <c r="P2738" s="12"/>
      <c r="Q2738" s="12"/>
      <c r="R2738" s="12"/>
      <c r="S2738" s="12"/>
      <c r="T2738" s="12"/>
    </row>
    <row r="2739" spans="1:20" s="1" customFormat="1" x14ac:dyDescent="0.4">
      <c r="A2739" s="12"/>
      <c r="B2739" s="12"/>
      <c r="C2739" s="42"/>
      <c r="D2739" s="12"/>
      <c r="E2739" s="12"/>
      <c r="F2739" s="12"/>
      <c r="G2739" s="12"/>
      <c r="H2739" s="12"/>
      <c r="I2739" s="12"/>
      <c r="J2739" s="12"/>
      <c r="K2739" s="12"/>
      <c r="L2739" s="12"/>
      <c r="M2739" s="49"/>
      <c r="N2739" s="49"/>
      <c r="O2739" s="12"/>
      <c r="P2739" s="12"/>
      <c r="Q2739" s="12"/>
      <c r="R2739" s="12"/>
      <c r="S2739" s="12"/>
      <c r="T2739" s="12"/>
    </row>
    <row r="2740" spans="1:20" s="1" customFormat="1" x14ac:dyDescent="0.4">
      <c r="A2740" s="12"/>
      <c r="B2740" s="12"/>
      <c r="C2740" s="42"/>
      <c r="D2740" s="12"/>
      <c r="E2740" s="12"/>
      <c r="F2740" s="12"/>
      <c r="G2740" s="12"/>
      <c r="H2740" s="12"/>
      <c r="I2740" s="12"/>
      <c r="J2740" s="12"/>
      <c r="K2740" s="12"/>
      <c r="L2740" s="12"/>
      <c r="M2740" s="49"/>
      <c r="N2740" s="49"/>
      <c r="O2740" s="12"/>
      <c r="P2740" s="12"/>
      <c r="Q2740" s="12"/>
      <c r="R2740" s="12"/>
      <c r="S2740" s="12"/>
      <c r="T2740" s="12"/>
    </row>
    <row r="2741" spans="1:20" s="1" customFormat="1" x14ac:dyDescent="0.4">
      <c r="A2741" s="12"/>
      <c r="B2741" s="12"/>
      <c r="C2741" s="42"/>
      <c r="D2741" s="12"/>
      <c r="E2741" s="12"/>
      <c r="F2741" s="12"/>
      <c r="G2741" s="12"/>
      <c r="H2741" s="12"/>
      <c r="I2741" s="12"/>
      <c r="J2741" s="12"/>
      <c r="K2741" s="12"/>
      <c r="L2741" s="12"/>
      <c r="M2741" s="49"/>
      <c r="N2741" s="49"/>
      <c r="O2741" s="12"/>
      <c r="P2741" s="12"/>
      <c r="Q2741" s="12"/>
      <c r="R2741" s="12"/>
      <c r="S2741" s="12"/>
      <c r="T2741" s="12"/>
    </row>
    <row r="2742" spans="1:20" s="1" customFormat="1" x14ac:dyDescent="0.4">
      <c r="A2742" s="12"/>
      <c r="B2742" s="12"/>
      <c r="C2742" s="42"/>
      <c r="D2742" s="12"/>
      <c r="E2742" s="12"/>
      <c r="F2742" s="12"/>
      <c r="G2742" s="12"/>
      <c r="H2742" s="12"/>
      <c r="I2742" s="12"/>
      <c r="J2742" s="12"/>
      <c r="K2742" s="12"/>
      <c r="L2742" s="12"/>
      <c r="M2742" s="49"/>
      <c r="N2742" s="49"/>
      <c r="O2742" s="12"/>
      <c r="P2742" s="12"/>
      <c r="Q2742" s="12"/>
      <c r="R2742" s="12"/>
      <c r="S2742" s="12"/>
      <c r="T2742" s="12"/>
    </row>
    <row r="2743" spans="1:20" s="1" customFormat="1" x14ac:dyDescent="0.4">
      <c r="A2743" s="12"/>
      <c r="B2743" s="12"/>
      <c r="C2743" s="42"/>
      <c r="D2743" s="12"/>
      <c r="E2743" s="12"/>
      <c r="F2743" s="12"/>
      <c r="G2743" s="12"/>
      <c r="H2743" s="12"/>
      <c r="I2743" s="12"/>
      <c r="J2743" s="12"/>
      <c r="K2743" s="12"/>
      <c r="L2743" s="12"/>
      <c r="M2743" s="49"/>
      <c r="N2743" s="49"/>
      <c r="O2743" s="12"/>
      <c r="P2743" s="12"/>
      <c r="Q2743" s="12"/>
      <c r="R2743" s="12"/>
      <c r="S2743" s="12"/>
      <c r="T2743" s="12"/>
    </row>
    <row r="2744" spans="1:20" s="1" customFormat="1" x14ac:dyDescent="0.4">
      <c r="A2744" s="12"/>
      <c r="B2744" s="12"/>
      <c r="C2744" s="42"/>
      <c r="D2744" s="12"/>
      <c r="E2744" s="12"/>
      <c r="F2744" s="12"/>
      <c r="G2744" s="12"/>
      <c r="H2744" s="12"/>
      <c r="I2744" s="12"/>
      <c r="J2744" s="12"/>
      <c r="K2744" s="12"/>
      <c r="L2744" s="12"/>
      <c r="M2744" s="49"/>
      <c r="N2744" s="49"/>
      <c r="O2744" s="12"/>
      <c r="P2744" s="12"/>
      <c r="Q2744" s="12"/>
      <c r="R2744" s="12"/>
      <c r="S2744" s="12"/>
      <c r="T2744" s="12"/>
    </row>
    <row r="2745" spans="1:20" s="1" customFormat="1" x14ac:dyDescent="0.4">
      <c r="A2745" s="12"/>
      <c r="B2745" s="12"/>
      <c r="C2745" s="42"/>
      <c r="D2745" s="12"/>
      <c r="E2745" s="12"/>
      <c r="F2745" s="12"/>
      <c r="G2745" s="12"/>
      <c r="H2745" s="12"/>
      <c r="I2745" s="12"/>
      <c r="J2745" s="12"/>
      <c r="K2745" s="12"/>
      <c r="L2745" s="12"/>
      <c r="M2745" s="49"/>
      <c r="N2745" s="49"/>
      <c r="O2745" s="12"/>
      <c r="P2745" s="12"/>
      <c r="Q2745" s="12"/>
      <c r="R2745" s="12"/>
      <c r="S2745" s="12"/>
      <c r="T2745" s="12"/>
    </row>
    <row r="2746" spans="1:20" s="1" customFormat="1" x14ac:dyDescent="0.4">
      <c r="A2746" s="12"/>
      <c r="B2746" s="12"/>
      <c r="C2746" s="42"/>
      <c r="D2746" s="12"/>
      <c r="E2746" s="12"/>
      <c r="F2746" s="12"/>
      <c r="G2746" s="12"/>
      <c r="H2746" s="12"/>
      <c r="I2746" s="12"/>
      <c r="J2746" s="12"/>
      <c r="K2746" s="12"/>
      <c r="L2746" s="12"/>
      <c r="M2746" s="49"/>
      <c r="N2746" s="49"/>
      <c r="O2746" s="12"/>
      <c r="P2746" s="12"/>
      <c r="Q2746" s="12"/>
      <c r="R2746" s="12"/>
      <c r="S2746" s="12"/>
      <c r="T2746" s="12"/>
    </row>
    <row r="2747" spans="1:20" s="1" customFormat="1" x14ac:dyDescent="0.4">
      <c r="A2747" s="12"/>
      <c r="B2747" s="12"/>
      <c r="C2747" s="42"/>
      <c r="D2747" s="12"/>
      <c r="E2747" s="12"/>
      <c r="F2747" s="12"/>
      <c r="G2747" s="12"/>
      <c r="H2747" s="12"/>
      <c r="I2747" s="12"/>
      <c r="J2747" s="12"/>
      <c r="K2747" s="12"/>
      <c r="L2747" s="12"/>
      <c r="M2747" s="49"/>
      <c r="N2747" s="49"/>
      <c r="O2747" s="12"/>
      <c r="P2747" s="12"/>
      <c r="Q2747" s="12"/>
      <c r="R2747" s="12"/>
      <c r="S2747" s="12"/>
      <c r="T2747" s="12"/>
    </row>
    <row r="2748" spans="1:20" s="1" customFormat="1" x14ac:dyDescent="0.4">
      <c r="A2748" s="12"/>
      <c r="B2748" s="12"/>
      <c r="C2748" s="42"/>
      <c r="D2748" s="12"/>
      <c r="E2748" s="12"/>
      <c r="F2748" s="12"/>
      <c r="G2748" s="12"/>
      <c r="H2748" s="12"/>
      <c r="I2748" s="12"/>
      <c r="J2748" s="12"/>
      <c r="K2748" s="12"/>
      <c r="L2748" s="12"/>
      <c r="M2748" s="49"/>
      <c r="N2748" s="49"/>
      <c r="O2748" s="12"/>
      <c r="P2748" s="12"/>
      <c r="Q2748" s="12"/>
      <c r="R2748" s="12"/>
      <c r="S2748" s="12"/>
      <c r="T2748" s="12"/>
    </row>
    <row r="2749" spans="1:20" s="1" customFormat="1" x14ac:dyDescent="0.4">
      <c r="A2749" s="12"/>
      <c r="B2749" s="12"/>
      <c r="C2749" s="42"/>
      <c r="D2749" s="12"/>
      <c r="E2749" s="12"/>
      <c r="F2749" s="12"/>
      <c r="G2749" s="12"/>
      <c r="H2749" s="12"/>
      <c r="I2749" s="12"/>
      <c r="J2749" s="12"/>
      <c r="K2749" s="12"/>
      <c r="L2749" s="12"/>
      <c r="M2749" s="49"/>
      <c r="N2749" s="49"/>
      <c r="O2749" s="12"/>
      <c r="P2749" s="12"/>
      <c r="Q2749" s="12"/>
      <c r="R2749" s="12"/>
      <c r="S2749" s="12"/>
      <c r="T2749" s="12"/>
    </row>
    <row r="2750" spans="1:20" s="1" customFormat="1" x14ac:dyDescent="0.4">
      <c r="A2750" s="12"/>
      <c r="B2750" s="12"/>
      <c r="C2750" s="42"/>
      <c r="D2750" s="12"/>
      <c r="E2750" s="12"/>
      <c r="F2750" s="12"/>
      <c r="G2750" s="12"/>
      <c r="H2750" s="12"/>
      <c r="I2750" s="12"/>
      <c r="J2750" s="12"/>
      <c r="K2750" s="12"/>
      <c r="L2750" s="12"/>
      <c r="M2750" s="49"/>
      <c r="N2750" s="49"/>
      <c r="O2750" s="12"/>
      <c r="P2750" s="12"/>
      <c r="Q2750" s="12"/>
      <c r="R2750" s="12"/>
      <c r="S2750" s="12"/>
      <c r="T2750" s="12"/>
    </row>
    <row r="2751" spans="1:20" s="1" customFormat="1" x14ac:dyDescent="0.4">
      <c r="A2751" s="12"/>
      <c r="B2751" s="12"/>
      <c r="C2751" s="42"/>
      <c r="D2751" s="12"/>
      <c r="E2751" s="12"/>
      <c r="F2751" s="12"/>
      <c r="G2751" s="12"/>
      <c r="H2751" s="12"/>
      <c r="I2751" s="12"/>
      <c r="J2751" s="12"/>
      <c r="K2751" s="12"/>
      <c r="L2751" s="12"/>
      <c r="M2751" s="49"/>
      <c r="N2751" s="49"/>
      <c r="O2751" s="12"/>
      <c r="P2751" s="12"/>
      <c r="Q2751" s="12"/>
      <c r="R2751" s="12"/>
      <c r="S2751" s="12"/>
      <c r="T2751" s="12"/>
    </row>
    <row r="2752" spans="1:20" s="1" customFormat="1" x14ac:dyDescent="0.4">
      <c r="A2752" s="12"/>
      <c r="B2752" s="12"/>
      <c r="C2752" s="42"/>
      <c r="D2752" s="12"/>
      <c r="E2752" s="12"/>
      <c r="F2752" s="12"/>
      <c r="G2752" s="12"/>
      <c r="H2752" s="12"/>
      <c r="I2752" s="12"/>
      <c r="J2752" s="12"/>
      <c r="K2752" s="12"/>
      <c r="L2752" s="12"/>
      <c r="M2752" s="49"/>
      <c r="N2752" s="49"/>
      <c r="O2752" s="12"/>
      <c r="P2752" s="12"/>
      <c r="Q2752" s="12"/>
      <c r="R2752" s="12"/>
      <c r="S2752" s="12"/>
      <c r="T2752" s="12"/>
    </row>
    <row r="2753" spans="1:20" s="1" customFormat="1" x14ac:dyDescent="0.4">
      <c r="A2753" s="12"/>
      <c r="B2753" s="12"/>
      <c r="C2753" s="42"/>
      <c r="D2753" s="12"/>
      <c r="E2753" s="12"/>
      <c r="F2753" s="12"/>
      <c r="G2753" s="12"/>
      <c r="H2753" s="12"/>
      <c r="I2753" s="12"/>
      <c r="J2753" s="12"/>
      <c r="K2753" s="12"/>
      <c r="L2753" s="12"/>
      <c r="M2753" s="49"/>
      <c r="N2753" s="49"/>
      <c r="O2753" s="12"/>
      <c r="P2753" s="12"/>
      <c r="Q2753" s="12"/>
      <c r="R2753" s="12"/>
      <c r="S2753" s="12"/>
      <c r="T2753" s="12"/>
    </row>
    <row r="2754" spans="1:20" s="1" customFormat="1" x14ac:dyDescent="0.4">
      <c r="A2754" s="12"/>
      <c r="B2754" s="12"/>
      <c r="C2754" s="42"/>
      <c r="D2754" s="12"/>
      <c r="E2754" s="12"/>
      <c r="F2754" s="12"/>
      <c r="G2754" s="12"/>
      <c r="H2754" s="12"/>
      <c r="I2754" s="12"/>
      <c r="J2754" s="12"/>
      <c r="K2754" s="12"/>
      <c r="L2754" s="12"/>
      <c r="M2754" s="49"/>
      <c r="N2754" s="49"/>
      <c r="O2754" s="12"/>
      <c r="P2754" s="12"/>
      <c r="Q2754" s="12"/>
      <c r="R2754" s="12"/>
      <c r="S2754" s="12"/>
      <c r="T2754" s="12"/>
    </row>
    <row r="2755" spans="1:20" s="1" customFormat="1" x14ac:dyDescent="0.4">
      <c r="A2755" s="12"/>
      <c r="B2755" s="12"/>
      <c r="C2755" s="42"/>
      <c r="D2755" s="12"/>
      <c r="E2755" s="12"/>
      <c r="F2755" s="12"/>
      <c r="G2755" s="12"/>
      <c r="H2755" s="12"/>
      <c r="I2755" s="12"/>
      <c r="J2755" s="12"/>
      <c r="K2755" s="12"/>
      <c r="L2755" s="12"/>
      <c r="M2755" s="49"/>
      <c r="N2755" s="49"/>
      <c r="O2755" s="12"/>
      <c r="P2755" s="12"/>
      <c r="Q2755" s="12"/>
      <c r="R2755" s="12"/>
      <c r="S2755" s="12"/>
      <c r="T2755" s="12"/>
    </row>
    <row r="2756" spans="1:20" s="1" customFormat="1" x14ac:dyDescent="0.4">
      <c r="A2756" s="12"/>
      <c r="B2756" s="12"/>
      <c r="C2756" s="42"/>
      <c r="D2756" s="12"/>
      <c r="E2756" s="12"/>
      <c r="F2756" s="12"/>
      <c r="G2756" s="12"/>
      <c r="H2756" s="12"/>
      <c r="I2756" s="12"/>
      <c r="J2756" s="12"/>
      <c r="K2756" s="12"/>
      <c r="L2756" s="12"/>
      <c r="M2756" s="49"/>
      <c r="N2756" s="49"/>
      <c r="O2756" s="12"/>
      <c r="P2756" s="12"/>
      <c r="Q2756" s="12"/>
      <c r="R2756" s="12"/>
      <c r="S2756" s="12"/>
      <c r="T2756" s="12"/>
    </row>
    <row r="2757" spans="1:20" s="1" customFormat="1" x14ac:dyDescent="0.4">
      <c r="A2757" s="12"/>
      <c r="B2757" s="12"/>
      <c r="C2757" s="42"/>
      <c r="D2757" s="12"/>
      <c r="E2757" s="12"/>
      <c r="F2757" s="12"/>
      <c r="G2757" s="12"/>
      <c r="H2757" s="12"/>
      <c r="I2757" s="12"/>
      <c r="J2757" s="12"/>
      <c r="K2757" s="12"/>
      <c r="L2757" s="12"/>
      <c r="M2757" s="49"/>
      <c r="N2757" s="49"/>
      <c r="O2757" s="12"/>
      <c r="P2757" s="12"/>
      <c r="Q2757" s="12"/>
      <c r="R2757" s="12"/>
      <c r="S2757" s="12"/>
      <c r="T2757" s="12"/>
    </row>
    <row r="2758" spans="1:20" s="1" customFormat="1" x14ac:dyDescent="0.4">
      <c r="A2758" s="12"/>
      <c r="B2758" s="12"/>
      <c r="C2758" s="42"/>
      <c r="D2758" s="12"/>
      <c r="E2758" s="12"/>
      <c r="F2758" s="12"/>
      <c r="G2758" s="12"/>
      <c r="H2758" s="12"/>
      <c r="I2758" s="12"/>
      <c r="J2758" s="12"/>
      <c r="K2758" s="12"/>
      <c r="L2758" s="12"/>
      <c r="M2758" s="49"/>
      <c r="N2758" s="49"/>
      <c r="O2758" s="12"/>
      <c r="P2758" s="12"/>
      <c r="Q2758" s="12"/>
      <c r="R2758" s="12"/>
      <c r="S2758" s="12"/>
      <c r="T2758" s="12"/>
    </row>
    <row r="2759" spans="1:20" s="1" customFormat="1" x14ac:dyDescent="0.4">
      <c r="A2759" s="12"/>
      <c r="B2759" s="12"/>
      <c r="C2759" s="42"/>
      <c r="D2759" s="12"/>
      <c r="E2759" s="12"/>
      <c r="F2759" s="12"/>
      <c r="G2759" s="12"/>
      <c r="H2759" s="12"/>
      <c r="I2759" s="12"/>
      <c r="J2759" s="12"/>
      <c r="K2759" s="12"/>
      <c r="L2759" s="12"/>
      <c r="M2759" s="49"/>
      <c r="N2759" s="49"/>
      <c r="O2759" s="12"/>
      <c r="P2759" s="12"/>
      <c r="Q2759" s="12"/>
      <c r="R2759" s="12"/>
      <c r="S2759" s="12"/>
      <c r="T2759" s="12"/>
    </row>
    <row r="2760" spans="1:20" s="1" customFormat="1" x14ac:dyDescent="0.4">
      <c r="A2760" s="12"/>
      <c r="B2760" s="12"/>
      <c r="C2760" s="42"/>
      <c r="D2760" s="12"/>
      <c r="E2760" s="12"/>
      <c r="F2760" s="12"/>
      <c r="G2760" s="12"/>
      <c r="H2760" s="12"/>
      <c r="I2760" s="12"/>
      <c r="J2760" s="12"/>
      <c r="K2760" s="12"/>
      <c r="L2760" s="12"/>
      <c r="M2760" s="49"/>
      <c r="N2760" s="49"/>
      <c r="O2760" s="12"/>
      <c r="P2760" s="12"/>
      <c r="Q2760" s="12"/>
      <c r="R2760" s="12"/>
      <c r="S2760" s="12"/>
      <c r="T2760" s="12"/>
    </row>
    <row r="2761" spans="1:20" s="1" customFormat="1" x14ac:dyDescent="0.4">
      <c r="A2761" s="12"/>
      <c r="B2761" s="12"/>
      <c r="C2761" s="42"/>
      <c r="D2761" s="12"/>
      <c r="E2761" s="12"/>
      <c r="F2761" s="12"/>
      <c r="G2761" s="12"/>
      <c r="H2761" s="12"/>
      <c r="I2761" s="12"/>
      <c r="J2761" s="12"/>
      <c r="K2761" s="12"/>
      <c r="L2761" s="12"/>
      <c r="M2761" s="49"/>
      <c r="N2761" s="49"/>
      <c r="O2761" s="12"/>
      <c r="P2761" s="12"/>
      <c r="Q2761" s="12"/>
      <c r="R2761" s="12"/>
      <c r="S2761" s="12"/>
      <c r="T2761" s="12"/>
    </row>
    <row r="2762" spans="1:20" s="1" customFormat="1" x14ac:dyDescent="0.4">
      <c r="A2762" s="12"/>
      <c r="B2762" s="12"/>
      <c r="C2762" s="42"/>
      <c r="D2762" s="12"/>
      <c r="E2762" s="12"/>
      <c r="F2762" s="12"/>
      <c r="G2762" s="12"/>
      <c r="H2762" s="12"/>
      <c r="I2762" s="12"/>
      <c r="J2762" s="12"/>
      <c r="K2762" s="12"/>
      <c r="L2762" s="12"/>
      <c r="M2762" s="49"/>
      <c r="N2762" s="49"/>
      <c r="O2762" s="12"/>
      <c r="P2762" s="12"/>
      <c r="Q2762" s="12"/>
      <c r="R2762" s="12"/>
      <c r="S2762" s="12"/>
      <c r="T2762" s="12"/>
    </row>
    <row r="2763" spans="1:20" s="1" customFormat="1" x14ac:dyDescent="0.4">
      <c r="A2763" s="12"/>
      <c r="B2763" s="12"/>
      <c r="C2763" s="42"/>
      <c r="D2763" s="12"/>
      <c r="E2763" s="12"/>
      <c r="F2763" s="12"/>
      <c r="G2763" s="12"/>
      <c r="H2763" s="12"/>
      <c r="I2763" s="12"/>
      <c r="J2763" s="12"/>
      <c r="K2763" s="12"/>
      <c r="L2763" s="12"/>
      <c r="M2763" s="49"/>
      <c r="N2763" s="49"/>
      <c r="O2763" s="12"/>
      <c r="P2763" s="12"/>
      <c r="Q2763" s="12"/>
      <c r="R2763" s="12"/>
      <c r="S2763" s="12"/>
      <c r="T2763" s="12"/>
    </row>
    <row r="2764" spans="1:20" s="1" customFormat="1" x14ac:dyDescent="0.4">
      <c r="A2764" s="12"/>
      <c r="B2764" s="12"/>
      <c r="C2764" s="42"/>
      <c r="D2764" s="12"/>
      <c r="E2764" s="12"/>
      <c r="F2764" s="12"/>
      <c r="G2764" s="12"/>
      <c r="H2764" s="12"/>
      <c r="I2764" s="12"/>
      <c r="J2764" s="12"/>
      <c r="K2764" s="12"/>
      <c r="L2764" s="12"/>
      <c r="M2764" s="49"/>
      <c r="N2764" s="49"/>
      <c r="O2764" s="12"/>
      <c r="P2764" s="12"/>
      <c r="Q2764" s="12"/>
      <c r="R2764" s="12"/>
      <c r="S2764" s="12"/>
      <c r="T2764" s="12"/>
    </row>
    <row r="2765" spans="1:20" s="1" customFormat="1" x14ac:dyDescent="0.4">
      <c r="A2765" s="12"/>
      <c r="B2765" s="12"/>
      <c r="C2765" s="42"/>
      <c r="D2765" s="12"/>
      <c r="E2765" s="12"/>
      <c r="F2765" s="12"/>
      <c r="G2765" s="12"/>
      <c r="H2765" s="12"/>
      <c r="I2765" s="12"/>
      <c r="J2765" s="12"/>
      <c r="K2765" s="12"/>
      <c r="L2765" s="12"/>
      <c r="M2765" s="49"/>
      <c r="N2765" s="49"/>
      <c r="O2765" s="12"/>
      <c r="P2765" s="12"/>
      <c r="Q2765" s="12"/>
      <c r="R2765" s="12"/>
      <c r="S2765" s="12"/>
      <c r="T2765" s="12"/>
    </row>
    <row r="2766" spans="1:20" s="1" customFormat="1" x14ac:dyDescent="0.4">
      <c r="A2766" s="12"/>
      <c r="B2766" s="12"/>
      <c r="C2766" s="42"/>
      <c r="D2766" s="12"/>
      <c r="E2766" s="12"/>
      <c r="F2766" s="12"/>
      <c r="G2766" s="12"/>
      <c r="H2766" s="12"/>
      <c r="I2766" s="12"/>
      <c r="J2766" s="12"/>
      <c r="K2766" s="12"/>
      <c r="L2766" s="12"/>
      <c r="M2766" s="49"/>
      <c r="N2766" s="49"/>
      <c r="O2766" s="12"/>
      <c r="P2766" s="12"/>
      <c r="Q2766" s="12"/>
      <c r="R2766" s="12"/>
      <c r="S2766" s="12"/>
      <c r="T2766" s="12"/>
    </row>
    <row r="2767" spans="1:20" s="1" customFormat="1" x14ac:dyDescent="0.4">
      <c r="A2767" s="12"/>
      <c r="B2767" s="12"/>
      <c r="C2767" s="42"/>
      <c r="D2767" s="12"/>
      <c r="E2767" s="12"/>
      <c r="F2767" s="12"/>
      <c r="G2767" s="12"/>
      <c r="H2767" s="12"/>
      <c r="I2767" s="12"/>
      <c r="J2767" s="12"/>
      <c r="K2767" s="12"/>
      <c r="L2767" s="12"/>
      <c r="M2767" s="49"/>
      <c r="N2767" s="49"/>
      <c r="O2767" s="12"/>
      <c r="P2767" s="12"/>
      <c r="Q2767" s="12"/>
      <c r="R2767" s="12"/>
      <c r="S2767" s="12"/>
      <c r="T2767" s="12"/>
    </row>
    <row r="2768" spans="1:20" s="1" customFormat="1" x14ac:dyDescent="0.4">
      <c r="A2768" s="12"/>
      <c r="B2768" s="12"/>
      <c r="C2768" s="42"/>
      <c r="D2768" s="12"/>
      <c r="E2768" s="12"/>
      <c r="F2768" s="12"/>
      <c r="G2768" s="12"/>
      <c r="H2768" s="12"/>
      <c r="I2768" s="12"/>
      <c r="J2768" s="12"/>
      <c r="K2768" s="12"/>
      <c r="L2768" s="12"/>
      <c r="M2768" s="49"/>
      <c r="N2768" s="49"/>
      <c r="O2768" s="12"/>
      <c r="P2768" s="12"/>
      <c r="Q2768" s="12"/>
      <c r="R2768" s="12"/>
      <c r="S2768" s="12"/>
      <c r="T2768" s="12"/>
    </row>
    <row r="2769" spans="1:20" s="1" customFormat="1" x14ac:dyDescent="0.4">
      <c r="A2769" s="12"/>
      <c r="B2769" s="12"/>
      <c r="C2769" s="42"/>
      <c r="D2769" s="12"/>
      <c r="E2769" s="12"/>
      <c r="F2769" s="12"/>
      <c r="G2769" s="12"/>
      <c r="H2769" s="12"/>
      <c r="I2769" s="12"/>
      <c r="J2769" s="12"/>
      <c r="K2769" s="12"/>
      <c r="L2769" s="12"/>
      <c r="M2769" s="49"/>
      <c r="N2769" s="49"/>
      <c r="O2769" s="12"/>
      <c r="P2769" s="12"/>
      <c r="Q2769" s="12"/>
      <c r="R2769" s="12"/>
      <c r="S2769" s="12"/>
      <c r="T2769" s="12"/>
    </row>
    <row r="2770" spans="1:20" s="1" customFormat="1" x14ac:dyDescent="0.4">
      <c r="A2770" s="12"/>
      <c r="B2770" s="12"/>
      <c r="C2770" s="42"/>
      <c r="D2770" s="12"/>
      <c r="E2770" s="12"/>
      <c r="F2770" s="12"/>
      <c r="G2770" s="12"/>
      <c r="H2770" s="12"/>
      <c r="I2770" s="12"/>
      <c r="J2770" s="12"/>
      <c r="K2770" s="12"/>
      <c r="L2770" s="12"/>
      <c r="M2770" s="49"/>
      <c r="N2770" s="49"/>
      <c r="O2770" s="12"/>
      <c r="P2770" s="12"/>
      <c r="Q2770" s="12"/>
      <c r="R2770" s="12"/>
      <c r="S2770" s="12"/>
      <c r="T2770" s="12"/>
    </row>
    <row r="2771" spans="1:20" s="1" customFormat="1" x14ac:dyDescent="0.4">
      <c r="A2771" s="12"/>
      <c r="B2771" s="12"/>
      <c r="C2771" s="42"/>
      <c r="D2771" s="12"/>
      <c r="E2771" s="12"/>
      <c r="F2771" s="12"/>
      <c r="G2771" s="12"/>
      <c r="H2771" s="12"/>
      <c r="I2771" s="12"/>
      <c r="J2771" s="12"/>
      <c r="K2771" s="12"/>
      <c r="L2771" s="12"/>
      <c r="M2771" s="49"/>
      <c r="N2771" s="49"/>
      <c r="O2771" s="12"/>
      <c r="P2771" s="12"/>
      <c r="Q2771" s="12"/>
      <c r="R2771" s="12"/>
      <c r="S2771" s="12"/>
      <c r="T2771" s="12"/>
    </row>
    <row r="2772" spans="1:20" s="1" customFormat="1" x14ac:dyDescent="0.4">
      <c r="A2772" s="12"/>
      <c r="B2772" s="12"/>
      <c r="C2772" s="42"/>
      <c r="D2772" s="12"/>
      <c r="E2772" s="12"/>
      <c r="F2772" s="12"/>
      <c r="G2772" s="12"/>
      <c r="H2772" s="12"/>
      <c r="I2772" s="12"/>
      <c r="J2772" s="12"/>
      <c r="K2772" s="12"/>
      <c r="L2772" s="12"/>
      <c r="M2772" s="49"/>
      <c r="N2772" s="49"/>
      <c r="O2772" s="12"/>
      <c r="P2772" s="12"/>
      <c r="Q2772" s="12"/>
      <c r="R2772" s="12"/>
      <c r="S2772" s="12"/>
      <c r="T2772" s="12"/>
    </row>
    <row r="2773" spans="1:20" s="1" customFormat="1" x14ac:dyDescent="0.4">
      <c r="A2773" s="12"/>
      <c r="B2773" s="12"/>
      <c r="C2773" s="42"/>
      <c r="D2773" s="12"/>
      <c r="E2773" s="12"/>
      <c r="F2773" s="12"/>
      <c r="G2773" s="12"/>
      <c r="H2773" s="12"/>
      <c r="I2773" s="12"/>
      <c r="J2773" s="12"/>
      <c r="K2773" s="12"/>
      <c r="L2773" s="12"/>
      <c r="M2773" s="49"/>
      <c r="N2773" s="49"/>
      <c r="O2773" s="12"/>
      <c r="P2773" s="12"/>
      <c r="Q2773" s="12"/>
      <c r="R2773" s="12"/>
      <c r="S2773" s="12"/>
      <c r="T2773" s="12"/>
    </row>
    <row r="2774" spans="1:20" s="1" customFormat="1" x14ac:dyDescent="0.4">
      <c r="A2774" s="12"/>
      <c r="B2774" s="12"/>
      <c r="C2774" s="42"/>
      <c r="D2774" s="12"/>
      <c r="E2774" s="12"/>
      <c r="F2774" s="12"/>
      <c r="G2774" s="12"/>
      <c r="H2774" s="12"/>
      <c r="I2774" s="12"/>
      <c r="J2774" s="12"/>
      <c r="K2774" s="12"/>
      <c r="L2774" s="12"/>
      <c r="M2774" s="49"/>
      <c r="N2774" s="49"/>
      <c r="O2774" s="12"/>
      <c r="P2774" s="12"/>
      <c r="Q2774" s="12"/>
      <c r="R2774" s="12"/>
      <c r="S2774" s="12"/>
      <c r="T2774" s="12"/>
    </row>
    <row r="2775" spans="1:20" s="1" customFormat="1" x14ac:dyDescent="0.4">
      <c r="A2775" s="12"/>
      <c r="B2775" s="12"/>
      <c r="C2775" s="42"/>
      <c r="D2775" s="12"/>
      <c r="E2775" s="12"/>
      <c r="F2775" s="12"/>
      <c r="G2775" s="12"/>
      <c r="H2775" s="12"/>
      <c r="I2775" s="12"/>
      <c r="J2775" s="12"/>
      <c r="K2775" s="12"/>
      <c r="L2775" s="12"/>
      <c r="M2775" s="49"/>
      <c r="N2775" s="49"/>
      <c r="O2775" s="12"/>
      <c r="P2775" s="12"/>
      <c r="Q2775" s="12"/>
      <c r="R2775" s="12"/>
      <c r="S2775" s="12"/>
      <c r="T2775" s="12"/>
    </row>
    <row r="2776" spans="1:20" s="1" customFormat="1" x14ac:dyDescent="0.4">
      <c r="A2776" s="12"/>
      <c r="B2776" s="12"/>
      <c r="C2776" s="42"/>
      <c r="D2776" s="12"/>
      <c r="E2776" s="12"/>
      <c r="F2776" s="12"/>
      <c r="G2776" s="12"/>
      <c r="H2776" s="12"/>
      <c r="I2776" s="12"/>
      <c r="J2776" s="12"/>
      <c r="K2776" s="12"/>
      <c r="L2776" s="12"/>
      <c r="M2776" s="49"/>
      <c r="N2776" s="49"/>
      <c r="O2776" s="12"/>
      <c r="P2776" s="12"/>
      <c r="Q2776" s="12"/>
      <c r="R2776" s="12"/>
      <c r="S2776" s="12"/>
      <c r="T2776" s="12"/>
    </row>
    <row r="2777" spans="1:20" s="1" customFormat="1" x14ac:dyDescent="0.4">
      <c r="A2777" s="12"/>
      <c r="B2777" s="12"/>
      <c r="C2777" s="42"/>
      <c r="D2777" s="12"/>
      <c r="E2777" s="12"/>
      <c r="F2777" s="12"/>
      <c r="G2777" s="12"/>
      <c r="H2777" s="12"/>
      <c r="I2777" s="12"/>
      <c r="J2777" s="12"/>
      <c r="K2777" s="12"/>
      <c r="L2777" s="12"/>
      <c r="M2777" s="49"/>
      <c r="N2777" s="49"/>
      <c r="O2777" s="12"/>
      <c r="P2777" s="12"/>
      <c r="Q2777" s="12"/>
      <c r="R2777" s="12"/>
      <c r="S2777" s="12"/>
      <c r="T2777" s="12"/>
    </row>
    <row r="2778" spans="1:20" s="1" customFormat="1" x14ac:dyDescent="0.4">
      <c r="A2778" s="12"/>
      <c r="B2778" s="12"/>
      <c r="C2778" s="42"/>
      <c r="D2778" s="12"/>
      <c r="E2778" s="12"/>
      <c r="F2778" s="12"/>
      <c r="G2778" s="12"/>
      <c r="H2778" s="12"/>
      <c r="I2778" s="12"/>
      <c r="J2778" s="12"/>
      <c r="K2778" s="12"/>
      <c r="L2778" s="12"/>
      <c r="M2778" s="49"/>
      <c r="N2778" s="49"/>
      <c r="O2778" s="12"/>
      <c r="P2778" s="12"/>
      <c r="Q2778" s="12"/>
      <c r="R2778" s="12"/>
      <c r="S2778" s="12"/>
      <c r="T2778" s="12"/>
    </row>
    <row r="2779" spans="1:20" s="1" customFormat="1" x14ac:dyDescent="0.4">
      <c r="A2779" s="12"/>
      <c r="B2779" s="12"/>
      <c r="C2779" s="42"/>
      <c r="D2779" s="12"/>
      <c r="E2779" s="12"/>
      <c r="F2779" s="12"/>
      <c r="G2779" s="12"/>
      <c r="H2779" s="12"/>
      <c r="I2779" s="12"/>
      <c r="J2779" s="12"/>
      <c r="K2779" s="12"/>
      <c r="L2779" s="12"/>
      <c r="M2779" s="49"/>
      <c r="N2779" s="49"/>
      <c r="O2779" s="12"/>
      <c r="P2779" s="12"/>
      <c r="Q2779" s="12"/>
      <c r="R2779" s="12"/>
      <c r="S2779" s="12"/>
      <c r="T2779" s="12"/>
    </row>
    <row r="2780" spans="1:20" s="1" customFormat="1" x14ac:dyDescent="0.4">
      <c r="A2780" s="12"/>
      <c r="B2780" s="12"/>
      <c r="C2780" s="42"/>
      <c r="D2780" s="12"/>
      <c r="E2780" s="12"/>
      <c r="F2780" s="12"/>
      <c r="G2780" s="12"/>
      <c r="H2780" s="12"/>
      <c r="I2780" s="12"/>
      <c r="J2780" s="12"/>
      <c r="K2780" s="12"/>
      <c r="L2780" s="12"/>
      <c r="M2780" s="49"/>
      <c r="N2780" s="49"/>
      <c r="O2780" s="12"/>
      <c r="P2780" s="12"/>
      <c r="Q2780" s="12"/>
      <c r="R2780" s="12"/>
      <c r="S2780" s="12"/>
      <c r="T2780" s="12"/>
    </row>
    <row r="2781" spans="1:20" s="1" customFormat="1" x14ac:dyDescent="0.4">
      <c r="A2781" s="12"/>
      <c r="B2781" s="12"/>
      <c r="C2781" s="42"/>
      <c r="D2781" s="12"/>
      <c r="E2781" s="12"/>
      <c r="F2781" s="12"/>
      <c r="G2781" s="12"/>
      <c r="H2781" s="12"/>
      <c r="I2781" s="12"/>
      <c r="J2781" s="12"/>
      <c r="K2781" s="12"/>
      <c r="L2781" s="12"/>
      <c r="M2781" s="49"/>
      <c r="N2781" s="49"/>
      <c r="O2781" s="12"/>
      <c r="P2781" s="12"/>
      <c r="Q2781" s="12"/>
      <c r="R2781" s="12"/>
      <c r="S2781" s="12"/>
      <c r="T2781" s="12"/>
    </row>
    <row r="2782" spans="1:20" s="1" customFormat="1" x14ac:dyDescent="0.4">
      <c r="A2782" s="12"/>
      <c r="B2782" s="12"/>
      <c r="C2782" s="42"/>
      <c r="D2782" s="12"/>
      <c r="E2782" s="12"/>
      <c r="F2782" s="12"/>
      <c r="G2782" s="12"/>
      <c r="H2782" s="12"/>
      <c r="I2782" s="12"/>
      <c r="J2782" s="12"/>
      <c r="K2782" s="12"/>
      <c r="L2782" s="12"/>
      <c r="M2782" s="49"/>
      <c r="N2782" s="49"/>
      <c r="O2782" s="12"/>
      <c r="P2782" s="12"/>
      <c r="Q2782" s="12"/>
      <c r="R2782" s="12"/>
      <c r="S2782" s="12"/>
      <c r="T2782" s="12"/>
    </row>
    <row r="2783" spans="1:20" s="1" customFormat="1" x14ac:dyDescent="0.4">
      <c r="A2783" s="12"/>
      <c r="B2783" s="12"/>
      <c r="C2783" s="42"/>
      <c r="D2783" s="12"/>
      <c r="E2783" s="12"/>
      <c r="F2783" s="12"/>
      <c r="G2783" s="12"/>
      <c r="H2783" s="12"/>
      <c r="I2783" s="12"/>
      <c r="J2783" s="12"/>
      <c r="K2783" s="12"/>
      <c r="L2783" s="12"/>
      <c r="M2783" s="49"/>
      <c r="N2783" s="49"/>
      <c r="O2783" s="12"/>
      <c r="P2783" s="12"/>
      <c r="Q2783" s="12"/>
      <c r="R2783" s="12"/>
      <c r="S2783" s="12"/>
      <c r="T2783" s="12"/>
    </row>
    <row r="2784" spans="1:20" s="1" customFormat="1" x14ac:dyDescent="0.4">
      <c r="A2784" s="12"/>
      <c r="B2784" s="12"/>
      <c r="C2784" s="42"/>
      <c r="D2784" s="12"/>
      <c r="E2784" s="12"/>
      <c r="F2784" s="12"/>
      <c r="G2784" s="12"/>
      <c r="H2784" s="12"/>
      <c r="I2784" s="12"/>
      <c r="J2784" s="12"/>
      <c r="K2784" s="12"/>
      <c r="L2784" s="12"/>
      <c r="M2784" s="49"/>
      <c r="N2784" s="49"/>
      <c r="O2784" s="12"/>
      <c r="P2784" s="12"/>
      <c r="Q2784" s="12"/>
      <c r="R2784" s="12"/>
      <c r="S2784" s="12"/>
      <c r="T2784" s="12"/>
    </row>
    <row r="2785" spans="1:20" s="1" customFormat="1" x14ac:dyDescent="0.4">
      <c r="A2785" s="12"/>
      <c r="B2785" s="12"/>
      <c r="C2785" s="42"/>
      <c r="D2785" s="12"/>
      <c r="E2785" s="12"/>
      <c r="F2785" s="12"/>
      <c r="G2785" s="12"/>
      <c r="H2785" s="12"/>
      <c r="I2785" s="12"/>
      <c r="J2785" s="12"/>
      <c r="K2785" s="12"/>
      <c r="L2785" s="12"/>
      <c r="M2785" s="49"/>
      <c r="N2785" s="49"/>
      <c r="O2785" s="12"/>
      <c r="P2785" s="12"/>
      <c r="Q2785" s="12"/>
      <c r="R2785" s="12"/>
      <c r="S2785" s="12"/>
      <c r="T2785" s="12"/>
    </row>
    <row r="2786" spans="1:20" s="1" customFormat="1" x14ac:dyDescent="0.4">
      <c r="A2786" s="12"/>
      <c r="B2786" s="12"/>
      <c r="C2786" s="42"/>
      <c r="D2786" s="12"/>
      <c r="E2786" s="12"/>
      <c r="F2786" s="12"/>
      <c r="G2786" s="12"/>
      <c r="H2786" s="12"/>
      <c r="I2786" s="12"/>
      <c r="J2786" s="12"/>
      <c r="K2786" s="12"/>
      <c r="L2786" s="12"/>
      <c r="M2786" s="49"/>
      <c r="N2786" s="49"/>
      <c r="O2786" s="12"/>
      <c r="P2786" s="12"/>
      <c r="Q2786" s="12"/>
      <c r="R2786" s="12"/>
      <c r="S2786" s="12"/>
      <c r="T2786" s="12"/>
    </row>
    <row r="2787" spans="1:20" s="1" customFormat="1" x14ac:dyDescent="0.4">
      <c r="A2787" s="12"/>
      <c r="B2787" s="12"/>
      <c r="C2787" s="42"/>
      <c r="D2787" s="12"/>
      <c r="E2787" s="12"/>
      <c r="F2787" s="12"/>
      <c r="G2787" s="12"/>
      <c r="H2787" s="12"/>
      <c r="I2787" s="12"/>
      <c r="J2787" s="12"/>
      <c r="K2787" s="12"/>
      <c r="L2787" s="12"/>
      <c r="M2787" s="49"/>
      <c r="N2787" s="49"/>
      <c r="O2787" s="12"/>
      <c r="P2787" s="12"/>
      <c r="Q2787" s="12"/>
      <c r="R2787" s="12"/>
      <c r="S2787" s="12"/>
      <c r="T2787" s="12"/>
    </row>
    <row r="2788" spans="1:20" s="1" customFormat="1" x14ac:dyDescent="0.4">
      <c r="A2788" s="12"/>
      <c r="B2788" s="12"/>
      <c r="C2788" s="42"/>
      <c r="D2788" s="12"/>
      <c r="E2788" s="12"/>
      <c r="F2788" s="12"/>
      <c r="G2788" s="12"/>
      <c r="H2788" s="12"/>
      <c r="I2788" s="12"/>
      <c r="J2788" s="12"/>
      <c r="K2788" s="12"/>
      <c r="L2788" s="12"/>
      <c r="M2788" s="49"/>
      <c r="N2788" s="49"/>
      <c r="O2788" s="12"/>
      <c r="P2788" s="12"/>
      <c r="Q2788" s="12"/>
      <c r="R2788" s="12"/>
      <c r="S2788" s="12"/>
      <c r="T2788" s="12"/>
    </row>
    <row r="2789" spans="1:20" s="1" customFormat="1" x14ac:dyDescent="0.4">
      <c r="A2789" s="12"/>
      <c r="B2789" s="12"/>
      <c r="C2789" s="42"/>
      <c r="D2789" s="12"/>
      <c r="E2789" s="12"/>
      <c r="F2789" s="12"/>
      <c r="G2789" s="12"/>
      <c r="H2789" s="12"/>
      <c r="I2789" s="12"/>
      <c r="J2789" s="12"/>
      <c r="K2789" s="12"/>
      <c r="L2789" s="12"/>
      <c r="M2789" s="49"/>
      <c r="N2789" s="49"/>
      <c r="O2789" s="12"/>
      <c r="P2789" s="12"/>
      <c r="Q2789" s="12"/>
      <c r="R2789" s="12"/>
      <c r="S2789" s="12"/>
      <c r="T2789" s="12"/>
    </row>
    <row r="2790" spans="1:20" s="1" customFormat="1" x14ac:dyDescent="0.4">
      <c r="A2790" s="12"/>
      <c r="B2790" s="12"/>
      <c r="C2790" s="42"/>
      <c r="D2790" s="12"/>
      <c r="E2790" s="12"/>
      <c r="F2790" s="12"/>
      <c r="G2790" s="12"/>
      <c r="H2790" s="12"/>
      <c r="I2790" s="12"/>
      <c r="J2790" s="12"/>
      <c r="K2790" s="12"/>
      <c r="L2790" s="12"/>
      <c r="M2790" s="49"/>
      <c r="N2790" s="49"/>
      <c r="O2790" s="12"/>
      <c r="P2790" s="12"/>
      <c r="Q2790" s="12"/>
      <c r="R2790" s="12"/>
      <c r="S2790" s="12"/>
      <c r="T2790" s="12"/>
    </row>
    <row r="2791" spans="1:20" s="1" customFormat="1" x14ac:dyDescent="0.4">
      <c r="A2791" s="12"/>
      <c r="B2791" s="12"/>
      <c r="C2791" s="42"/>
      <c r="D2791" s="12"/>
      <c r="E2791" s="12"/>
      <c r="F2791" s="12"/>
      <c r="G2791" s="12"/>
      <c r="H2791" s="12"/>
      <c r="I2791" s="12"/>
      <c r="J2791" s="12"/>
      <c r="K2791" s="12"/>
      <c r="L2791" s="12"/>
      <c r="M2791" s="49"/>
      <c r="N2791" s="49"/>
      <c r="O2791" s="12"/>
      <c r="P2791" s="12"/>
      <c r="Q2791" s="12"/>
      <c r="R2791" s="12"/>
      <c r="S2791" s="12"/>
      <c r="T2791" s="12"/>
    </row>
    <row r="2792" spans="1:20" s="1" customFormat="1" x14ac:dyDescent="0.4">
      <c r="A2792" s="12"/>
      <c r="B2792" s="12"/>
      <c r="C2792" s="42"/>
      <c r="D2792" s="12"/>
      <c r="E2792" s="12"/>
      <c r="F2792" s="12"/>
      <c r="G2792" s="12"/>
      <c r="H2792" s="12"/>
      <c r="I2792" s="12"/>
      <c r="J2792" s="12"/>
      <c r="K2792" s="12"/>
      <c r="L2792" s="12"/>
      <c r="M2792" s="49"/>
      <c r="N2792" s="49"/>
      <c r="O2792" s="12"/>
      <c r="P2792" s="12"/>
      <c r="Q2792" s="12"/>
      <c r="R2792" s="12"/>
      <c r="S2792" s="12"/>
      <c r="T2792" s="12"/>
    </row>
    <row r="2793" spans="1:20" s="1" customFormat="1" x14ac:dyDescent="0.4">
      <c r="A2793" s="12"/>
      <c r="B2793" s="12"/>
      <c r="C2793" s="42"/>
      <c r="D2793" s="12"/>
      <c r="E2793" s="12"/>
      <c r="F2793" s="12"/>
      <c r="G2793" s="12"/>
      <c r="H2793" s="12"/>
      <c r="I2793" s="12"/>
      <c r="J2793" s="12"/>
      <c r="K2793" s="12"/>
      <c r="L2793" s="12"/>
      <c r="M2793" s="49"/>
      <c r="N2793" s="49"/>
      <c r="O2793" s="12"/>
      <c r="P2793" s="12"/>
      <c r="Q2793" s="12"/>
      <c r="R2793" s="12"/>
      <c r="S2793" s="12"/>
      <c r="T2793" s="12"/>
    </row>
    <row r="2794" spans="1:20" s="1" customFormat="1" x14ac:dyDescent="0.4">
      <c r="A2794" s="12"/>
      <c r="B2794" s="12"/>
      <c r="C2794" s="42"/>
      <c r="D2794" s="12"/>
      <c r="E2794" s="12"/>
      <c r="F2794" s="12"/>
      <c r="G2794" s="12"/>
      <c r="H2794" s="12"/>
      <c r="I2794" s="12"/>
      <c r="J2794" s="12"/>
      <c r="K2794" s="12"/>
      <c r="L2794" s="12"/>
      <c r="M2794" s="49"/>
      <c r="N2794" s="49"/>
      <c r="O2794" s="12"/>
      <c r="P2794" s="12"/>
      <c r="Q2794" s="12"/>
      <c r="R2794" s="12"/>
      <c r="S2794" s="12"/>
      <c r="T2794" s="12"/>
    </row>
    <row r="2795" spans="1:20" s="1" customFormat="1" x14ac:dyDescent="0.4">
      <c r="A2795" s="12"/>
      <c r="B2795" s="12"/>
      <c r="C2795" s="42"/>
      <c r="D2795" s="12"/>
      <c r="E2795" s="12"/>
      <c r="F2795" s="12"/>
      <c r="G2795" s="12"/>
      <c r="H2795" s="12"/>
      <c r="I2795" s="12"/>
      <c r="J2795" s="12"/>
      <c r="K2795" s="12"/>
      <c r="L2795" s="12"/>
      <c r="M2795" s="49"/>
      <c r="N2795" s="49"/>
      <c r="O2795" s="12"/>
      <c r="P2795" s="12"/>
      <c r="Q2795" s="12"/>
      <c r="R2795" s="12"/>
      <c r="S2795" s="12"/>
      <c r="T2795" s="12"/>
    </row>
    <row r="2796" spans="1:20" s="1" customFormat="1" x14ac:dyDescent="0.4">
      <c r="A2796" s="12"/>
      <c r="B2796" s="12"/>
      <c r="C2796" s="42"/>
      <c r="D2796" s="12"/>
      <c r="E2796" s="12"/>
      <c r="F2796" s="12"/>
      <c r="G2796" s="12"/>
      <c r="H2796" s="12"/>
      <c r="I2796" s="12"/>
      <c r="J2796" s="12"/>
      <c r="K2796" s="12"/>
      <c r="L2796" s="12"/>
      <c r="M2796" s="49"/>
      <c r="N2796" s="49"/>
      <c r="O2796" s="12"/>
      <c r="P2796" s="12"/>
      <c r="Q2796" s="12"/>
      <c r="R2796" s="12"/>
      <c r="S2796" s="12"/>
      <c r="T2796" s="12"/>
    </row>
    <row r="2797" spans="1:20" s="1" customFormat="1" x14ac:dyDescent="0.4">
      <c r="A2797" s="12"/>
      <c r="B2797" s="12"/>
      <c r="C2797" s="42"/>
      <c r="D2797" s="12"/>
      <c r="E2797" s="12"/>
      <c r="F2797" s="12"/>
      <c r="G2797" s="12"/>
      <c r="H2797" s="12"/>
      <c r="I2797" s="12"/>
      <c r="J2797" s="12"/>
      <c r="K2797" s="12"/>
      <c r="L2797" s="12"/>
      <c r="M2797" s="49"/>
      <c r="N2797" s="49"/>
      <c r="O2797" s="12"/>
      <c r="P2797" s="12"/>
      <c r="Q2797" s="12"/>
      <c r="R2797" s="12"/>
      <c r="S2797" s="12"/>
      <c r="T2797" s="12"/>
    </row>
    <row r="2798" spans="1:20" s="1" customFormat="1" x14ac:dyDescent="0.4">
      <c r="A2798" s="12"/>
      <c r="B2798" s="12"/>
      <c r="C2798" s="42"/>
      <c r="D2798" s="12"/>
      <c r="E2798" s="12"/>
      <c r="F2798" s="12"/>
      <c r="G2798" s="12"/>
      <c r="H2798" s="12"/>
      <c r="I2798" s="12"/>
      <c r="J2798" s="12"/>
      <c r="K2798" s="12"/>
      <c r="L2798" s="12"/>
      <c r="M2798" s="49"/>
      <c r="N2798" s="49"/>
      <c r="O2798" s="12"/>
      <c r="P2798" s="12"/>
      <c r="Q2798" s="12"/>
      <c r="R2798" s="12"/>
      <c r="S2798" s="12"/>
      <c r="T2798" s="12"/>
    </row>
    <row r="2799" spans="1:20" s="1" customFormat="1" x14ac:dyDescent="0.4">
      <c r="A2799" s="12"/>
      <c r="B2799" s="12"/>
      <c r="C2799" s="42"/>
      <c r="D2799" s="12"/>
      <c r="E2799" s="12"/>
      <c r="F2799" s="12"/>
      <c r="G2799" s="12"/>
      <c r="H2799" s="12"/>
      <c r="I2799" s="12"/>
      <c r="J2799" s="12"/>
      <c r="K2799" s="12"/>
      <c r="L2799" s="12"/>
      <c r="M2799" s="49"/>
      <c r="N2799" s="49"/>
      <c r="O2799" s="12"/>
      <c r="P2799" s="12"/>
      <c r="Q2799" s="12"/>
      <c r="R2799" s="12"/>
      <c r="S2799" s="12"/>
      <c r="T2799" s="12"/>
    </row>
    <row r="2800" spans="1:20" s="1" customFormat="1" x14ac:dyDescent="0.4">
      <c r="A2800" s="12"/>
      <c r="B2800" s="12"/>
      <c r="C2800" s="42"/>
      <c r="D2800" s="12"/>
      <c r="E2800" s="12"/>
      <c r="F2800" s="12"/>
      <c r="G2800" s="12"/>
      <c r="H2800" s="12"/>
      <c r="I2800" s="12"/>
      <c r="J2800" s="12"/>
      <c r="K2800" s="12"/>
      <c r="L2800" s="12"/>
      <c r="M2800" s="49"/>
      <c r="N2800" s="49"/>
      <c r="O2800" s="12"/>
      <c r="P2800" s="12"/>
      <c r="Q2800" s="12"/>
      <c r="R2800" s="12"/>
      <c r="S2800" s="12"/>
      <c r="T2800" s="12"/>
    </row>
    <row r="2801" spans="1:20" s="1" customFormat="1" x14ac:dyDescent="0.4">
      <c r="A2801" s="12"/>
      <c r="B2801" s="12"/>
      <c r="C2801" s="42"/>
      <c r="D2801" s="12"/>
      <c r="E2801" s="12"/>
      <c r="F2801" s="12"/>
      <c r="G2801" s="12"/>
      <c r="H2801" s="12"/>
      <c r="I2801" s="12"/>
      <c r="J2801" s="12"/>
      <c r="K2801" s="12"/>
      <c r="L2801" s="12"/>
      <c r="M2801" s="49"/>
      <c r="N2801" s="49"/>
      <c r="O2801" s="12"/>
      <c r="P2801" s="12"/>
      <c r="Q2801" s="12"/>
      <c r="R2801" s="12"/>
      <c r="S2801" s="12"/>
      <c r="T2801" s="12"/>
    </row>
    <row r="2802" spans="1:20" s="1" customFormat="1" x14ac:dyDescent="0.4">
      <c r="A2802" s="12"/>
      <c r="B2802" s="12"/>
      <c r="C2802" s="42"/>
      <c r="D2802" s="12"/>
      <c r="E2802" s="12"/>
      <c r="F2802" s="12"/>
      <c r="G2802" s="12"/>
      <c r="H2802" s="12"/>
      <c r="I2802" s="12"/>
      <c r="J2802" s="12"/>
      <c r="K2802" s="12"/>
      <c r="L2802" s="12"/>
      <c r="M2802" s="49"/>
      <c r="N2802" s="49"/>
      <c r="O2802" s="12"/>
      <c r="P2802" s="12"/>
      <c r="Q2802" s="12"/>
      <c r="R2802" s="12"/>
      <c r="S2802" s="12"/>
      <c r="T2802" s="12"/>
    </row>
    <row r="2803" spans="1:20" s="1" customFormat="1" x14ac:dyDescent="0.4">
      <c r="A2803" s="12"/>
      <c r="B2803" s="12"/>
      <c r="C2803" s="42"/>
      <c r="D2803" s="12"/>
      <c r="E2803" s="12"/>
      <c r="F2803" s="12"/>
      <c r="G2803" s="12"/>
      <c r="H2803" s="12"/>
      <c r="I2803" s="12"/>
      <c r="J2803" s="12"/>
      <c r="K2803" s="12"/>
      <c r="L2803" s="12"/>
      <c r="M2803" s="49"/>
      <c r="N2803" s="49"/>
      <c r="O2803" s="12"/>
      <c r="P2803" s="12"/>
      <c r="Q2803" s="12"/>
      <c r="R2803" s="12"/>
      <c r="S2803" s="12"/>
      <c r="T2803" s="12"/>
    </row>
    <row r="2804" spans="1:20" s="1" customFormat="1" x14ac:dyDescent="0.4">
      <c r="A2804" s="12"/>
      <c r="B2804" s="12"/>
      <c r="C2804" s="42"/>
      <c r="D2804" s="12"/>
      <c r="E2804" s="12"/>
      <c r="F2804" s="12"/>
      <c r="G2804" s="12"/>
      <c r="H2804" s="12"/>
      <c r="I2804" s="12"/>
      <c r="J2804" s="12"/>
      <c r="K2804" s="12"/>
      <c r="L2804" s="12"/>
      <c r="M2804" s="49"/>
      <c r="N2804" s="49"/>
      <c r="O2804" s="12"/>
      <c r="P2804" s="12"/>
      <c r="Q2804" s="12"/>
      <c r="R2804" s="12"/>
      <c r="S2804" s="12"/>
      <c r="T2804" s="12"/>
    </row>
    <row r="2805" spans="1:20" s="1" customFormat="1" x14ac:dyDescent="0.4">
      <c r="A2805" s="12"/>
      <c r="B2805" s="12"/>
      <c r="C2805" s="42"/>
      <c r="D2805" s="12"/>
      <c r="E2805" s="12"/>
      <c r="F2805" s="12"/>
      <c r="G2805" s="12"/>
      <c r="H2805" s="12"/>
      <c r="I2805" s="12"/>
      <c r="J2805" s="12"/>
      <c r="K2805" s="12"/>
      <c r="L2805" s="12"/>
      <c r="M2805" s="49"/>
      <c r="N2805" s="49"/>
      <c r="O2805" s="12"/>
      <c r="P2805" s="12"/>
      <c r="Q2805" s="12"/>
      <c r="R2805" s="12"/>
      <c r="S2805" s="12"/>
      <c r="T2805" s="12"/>
    </row>
    <row r="2806" spans="1:20" s="1" customFormat="1" x14ac:dyDescent="0.4">
      <c r="A2806" s="12"/>
      <c r="B2806" s="12"/>
      <c r="C2806" s="42"/>
      <c r="D2806" s="12"/>
      <c r="E2806" s="12"/>
      <c r="F2806" s="12"/>
      <c r="G2806" s="12"/>
      <c r="H2806" s="12"/>
      <c r="I2806" s="12"/>
      <c r="J2806" s="12"/>
      <c r="K2806" s="12"/>
      <c r="L2806" s="12"/>
      <c r="M2806" s="49"/>
      <c r="N2806" s="49"/>
      <c r="O2806" s="12"/>
      <c r="P2806" s="12"/>
      <c r="Q2806" s="12"/>
      <c r="R2806" s="12"/>
      <c r="S2806" s="12"/>
      <c r="T2806" s="12"/>
    </row>
    <row r="2807" spans="1:20" s="1" customFormat="1" x14ac:dyDescent="0.4">
      <c r="A2807" s="12"/>
      <c r="B2807" s="12"/>
      <c r="C2807" s="42"/>
      <c r="D2807" s="12"/>
      <c r="E2807" s="12"/>
      <c r="F2807" s="12"/>
      <c r="G2807" s="12"/>
      <c r="H2807" s="12"/>
      <c r="I2807" s="12"/>
      <c r="J2807" s="12"/>
      <c r="K2807" s="12"/>
      <c r="L2807" s="12"/>
      <c r="M2807" s="49"/>
      <c r="N2807" s="49"/>
      <c r="O2807" s="12"/>
      <c r="P2807" s="12"/>
      <c r="Q2807" s="12"/>
      <c r="R2807" s="12"/>
      <c r="S2807" s="12"/>
      <c r="T2807" s="12"/>
    </row>
    <row r="2808" spans="1:20" s="1" customFormat="1" x14ac:dyDescent="0.4">
      <c r="A2808" s="12"/>
      <c r="B2808" s="12"/>
      <c r="C2808" s="42"/>
      <c r="D2808" s="12"/>
      <c r="E2808" s="12"/>
      <c r="F2808" s="12"/>
      <c r="G2808" s="12"/>
      <c r="H2808" s="12"/>
      <c r="I2808" s="12"/>
      <c r="J2808" s="12"/>
      <c r="K2808" s="12"/>
      <c r="L2808" s="12"/>
      <c r="M2808" s="49"/>
      <c r="N2808" s="49"/>
      <c r="O2808" s="12"/>
      <c r="P2808" s="12"/>
      <c r="Q2808" s="12"/>
      <c r="R2808" s="12"/>
      <c r="S2808" s="12"/>
      <c r="T2808" s="12"/>
    </row>
    <row r="2809" spans="1:20" s="1" customFormat="1" x14ac:dyDescent="0.4">
      <c r="A2809" s="12"/>
      <c r="B2809" s="12"/>
      <c r="C2809" s="42"/>
      <c r="D2809" s="12"/>
      <c r="E2809" s="12"/>
      <c r="F2809" s="12"/>
      <c r="G2809" s="12"/>
      <c r="H2809" s="12"/>
      <c r="I2809" s="12"/>
      <c r="J2809" s="12"/>
      <c r="K2809" s="12"/>
      <c r="L2809" s="12"/>
      <c r="M2809" s="49"/>
      <c r="N2809" s="49"/>
      <c r="O2809" s="12"/>
      <c r="P2809" s="12"/>
      <c r="Q2809" s="12"/>
      <c r="R2809" s="12"/>
      <c r="S2809" s="12"/>
      <c r="T2809" s="12"/>
    </row>
    <row r="2810" spans="1:20" s="1" customFormat="1" x14ac:dyDescent="0.4">
      <c r="A2810" s="12"/>
      <c r="B2810" s="12"/>
      <c r="C2810" s="42"/>
      <c r="D2810" s="12"/>
      <c r="E2810" s="12"/>
      <c r="F2810" s="12"/>
      <c r="G2810" s="12"/>
      <c r="H2810" s="12"/>
      <c r="I2810" s="12"/>
      <c r="J2810" s="12"/>
      <c r="K2810" s="12"/>
      <c r="L2810" s="12"/>
      <c r="M2810" s="49"/>
      <c r="N2810" s="49"/>
      <c r="O2810" s="12"/>
      <c r="P2810" s="12"/>
      <c r="Q2810" s="12"/>
      <c r="R2810" s="12"/>
      <c r="S2810" s="12"/>
      <c r="T2810" s="12"/>
    </row>
    <row r="2811" spans="1:20" s="1" customFormat="1" x14ac:dyDescent="0.4">
      <c r="A2811" s="12"/>
      <c r="B2811" s="12"/>
      <c r="C2811" s="42"/>
      <c r="D2811" s="12"/>
      <c r="E2811" s="12"/>
      <c r="F2811" s="12"/>
      <c r="G2811" s="12"/>
      <c r="H2811" s="12"/>
      <c r="I2811" s="12"/>
      <c r="J2811" s="12"/>
      <c r="K2811" s="12"/>
      <c r="L2811" s="12"/>
      <c r="M2811" s="49"/>
      <c r="N2811" s="49"/>
      <c r="O2811" s="12"/>
      <c r="P2811" s="12"/>
      <c r="Q2811" s="12"/>
      <c r="R2811" s="12"/>
      <c r="S2811" s="12"/>
      <c r="T2811" s="12"/>
    </row>
    <row r="2812" spans="1:20" s="1" customFormat="1" x14ac:dyDescent="0.4">
      <c r="A2812" s="12"/>
      <c r="B2812" s="12"/>
      <c r="C2812" s="42"/>
      <c r="D2812" s="12"/>
      <c r="E2812" s="12"/>
      <c r="F2812" s="12"/>
      <c r="G2812" s="12"/>
      <c r="H2812" s="12"/>
      <c r="I2812" s="12"/>
      <c r="J2812" s="12"/>
      <c r="K2812" s="12"/>
      <c r="L2812" s="12"/>
      <c r="M2812" s="49"/>
      <c r="N2812" s="49"/>
      <c r="O2812" s="12"/>
      <c r="P2812" s="12"/>
      <c r="Q2812" s="12"/>
      <c r="R2812" s="12"/>
      <c r="S2812" s="12"/>
      <c r="T2812" s="12"/>
    </row>
    <row r="2813" spans="1:20" s="1" customFormat="1" x14ac:dyDescent="0.4">
      <c r="A2813" s="12"/>
      <c r="B2813" s="12"/>
      <c r="C2813" s="42"/>
      <c r="D2813" s="12"/>
      <c r="E2813" s="12"/>
      <c r="F2813" s="12"/>
      <c r="G2813" s="12"/>
      <c r="H2813" s="12"/>
      <c r="I2813" s="12"/>
      <c r="J2813" s="12"/>
      <c r="K2813" s="12"/>
      <c r="L2813" s="12"/>
      <c r="M2813" s="49"/>
      <c r="N2813" s="49"/>
      <c r="O2813" s="12"/>
      <c r="P2813" s="12"/>
      <c r="Q2813" s="12"/>
      <c r="R2813" s="12"/>
      <c r="S2813" s="12"/>
      <c r="T2813" s="12"/>
    </row>
    <row r="2814" spans="1:20" s="1" customFormat="1" x14ac:dyDescent="0.4">
      <c r="A2814" s="12"/>
      <c r="B2814" s="12"/>
      <c r="C2814" s="42"/>
      <c r="D2814" s="12"/>
      <c r="E2814" s="12"/>
      <c r="F2814" s="12"/>
      <c r="G2814" s="12"/>
      <c r="H2814" s="12"/>
      <c r="I2814" s="12"/>
      <c r="J2814" s="12"/>
      <c r="K2814" s="12"/>
      <c r="L2814" s="12"/>
      <c r="M2814" s="49"/>
      <c r="N2814" s="49"/>
      <c r="O2814" s="12"/>
      <c r="P2814" s="12"/>
      <c r="Q2814" s="12"/>
      <c r="R2814" s="12"/>
      <c r="S2814" s="12"/>
      <c r="T2814" s="12"/>
    </row>
    <row r="2815" spans="1:20" s="1" customFormat="1" x14ac:dyDescent="0.4">
      <c r="A2815" s="12"/>
      <c r="B2815" s="12"/>
      <c r="C2815" s="42"/>
      <c r="D2815" s="12"/>
      <c r="E2815" s="12"/>
      <c r="F2815" s="12"/>
      <c r="G2815" s="12"/>
      <c r="H2815" s="12"/>
      <c r="I2815" s="12"/>
      <c r="J2815" s="12"/>
      <c r="K2815" s="12"/>
      <c r="L2815" s="12"/>
      <c r="M2815" s="49"/>
      <c r="N2815" s="49"/>
      <c r="O2815" s="12"/>
      <c r="P2815" s="12"/>
      <c r="Q2815" s="12"/>
      <c r="R2815" s="12"/>
      <c r="S2815" s="12"/>
      <c r="T2815" s="12"/>
    </row>
    <row r="2816" spans="1:20" s="1" customFormat="1" x14ac:dyDescent="0.4">
      <c r="A2816" s="12"/>
      <c r="B2816" s="12"/>
      <c r="C2816" s="42"/>
      <c r="D2816" s="12"/>
      <c r="E2816" s="12"/>
      <c r="F2816" s="12"/>
      <c r="G2816" s="12"/>
      <c r="H2816" s="12"/>
      <c r="I2816" s="12"/>
      <c r="J2816" s="12"/>
      <c r="K2816" s="12"/>
      <c r="L2816" s="12"/>
      <c r="M2816" s="49"/>
      <c r="N2816" s="49"/>
      <c r="O2816" s="12"/>
      <c r="P2816" s="12"/>
      <c r="Q2816" s="12"/>
      <c r="R2816" s="12"/>
      <c r="S2816" s="12"/>
      <c r="T2816" s="12"/>
    </row>
    <row r="2817" spans="1:20" s="1" customFormat="1" x14ac:dyDescent="0.4">
      <c r="A2817" s="12"/>
      <c r="B2817" s="12"/>
      <c r="C2817" s="42"/>
      <c r="D2817" s="12"/>
      <c r="E2817" s="12"/>
      <c r="F2817" s="12"/>
      <c r="G2817" s="12"/>
      <c r="H2817" s="12"/>
      <c r="I2817" s="12"/>
      <c r="J2817" s="12"/>
      <c r="K2817" s="12"/>
      <c r="L2817" s="12"/>
      <c r="M2817" s="49"/>
      <c r="N2817" s="49"/>
      <c r="O2817" s="12"/>
      <c r="P2817" s="12"/>
      <c r="Q2817" s="12"/>
      <c r="R2817" s="12"/>
      <c r="S2817" s="12"/>
      <c r="T2817" s="12"/>
    </row>
    <row r="2818" spans="1:20" s="1" customFormat="1" x14ac:dyDescent="0.4">
      <c r="A2818" s="12"/>
      <c r="B2818" s="12"/>
      <c r="C2818" s="42"/>
      <c r="D2818" s="12"/>
      <c r="E2818" s="12"/>
      <c r="F2818" s="12"/>
      <c r="G2818" s="12"/>
      <c r="H2818" s="12"/>
      <c r="I2818" s="12"/>
      <c r="J2818" s="12"/>
      <c r="K2818" s="12"/>
      <c r="L2818" s="12"/>
      <c r="M2818" s="49"/>
      <c r="N2818" s="49"/>
      <c r="O2818" s="12"/>
      <c r="P2818" s="12"/>
      <c r="Q2818" s="12"/>
      <c r="R2818" s="12"/>
      <c r="S2818" s="12"/>
      <c r="T2818" s="12"/>
    </row>
    <row r="2819" spans="1:20" s="1" customFormat="1" x14ac:dyDescent="0.4">
      <c r="A2819" s="12"/>
      <c r="B2819" s="12"/>
      <c r="C2819" s="42"/>
      <c r="D2819" s="12"/>
      <c r="E2819" s="12"/>
      <c r="F2819" s="12"/>
      <c r="G2819" s="12"/>
      <c r="H2819" s="12"/>
      <c r="I2819" s="12"/>
      <c r="J2819" s="12"/>
      <c r="K2819" s="12"/>
      <c r="L2819" s="12"/>
      <c r="M2819" s="49"/>
      <c r="N2819" s="49"/>
      <c r="O2819" s="12"/>
      <c r="P2819" s="12"/>
      <c r="Q2819" s="12"/>
      <c r="R2819" s="12"/>
      <c r="S2819" s="12"/>
      <c r="T2819" s="12"/>
    </row>
    <row r="2820" spans="1:20" s="1" customFormat="1" x14ac:dyDescent="0.4">
      <c r="A2820" s="12"/>
      <c r="B2820" s="12"/>
      <c r="C2820" s="42"/>
      <c r="D2820" s="12"/>
      <c r="E2820" s="12"/>
      <c r="F2820" s="12"/>
      <c r="G2820" s="12"/>
      <c r="H2820" s="12"/>
      <c r="I2820" s="12"/>
      <c r="J2820" s="12"/>
      <c r="K2820" s="12"/>
      <c r="L2820" s="12"/>
      <c r="M2820" s="49"/>
      <c r="N2820" s="49"/>
      <c r="O2820" s="12"/>
      <c r="P2820" s="12"/>
      <c r="Q2820" s="12"/>
      <c r="R2820" s="12"/>
      <c r="S2820" s="12"/>
      <c r="T2820" s="12"/>
    </row>
    <row r="2821" spans="1:20" s="1" customFormat="1" x14ac:dyDescent="0.4">
      <c r="A2821" s="12"/>
      <c r="B2821" s="12"/>
      <c r="C2821" s="42"/>
      <c r="D2821" s="12"/>
      <c r="E2821" s="12"/>
      <c r="F2821" s="12"/>
      <c r="G2821" s="12"/>
      <c r="H2821" s="12"/>
      <c r="I2821" s="12"/>
      <c r="J2821" s="12"/>
      <c r="K2821" s="12"/>
      <c r="L2821" s="12"/>
      <c r="M2821" s="49"/>
      <c r="N2821" s="49"/>
      <c r="O2821" s="12"/>
      <c r="P2821" s="12"/>
      <c r="Q2821" s="12"/>
      <c r="R2821" s="12"/>
      <c r="S2821" s="12"/>
      <c r="T2821" s="12"/>
    </row>
    <row r="2822" spans="1:20" s="1" customFormat="1" x14ac:dyDescent="0.4">
      <c r="A2822" s="12"/>
      <c r="B2822" s="12"/>
      <c r="C2822" s="42"/>
      <c r="D2822" s="12"/>
      <c r="E2822" s="12"/>
      <c r="F2822" s="12"/>
      <c r="G2822" s="12"/>
      <c r="H2822" s="12"/>
      <c r="I2822" s="12"/>
      <c r="J2822" s="12"/>
      <c r="K2822" s="12"/>
      <c r="L2822" s="12"/>
      <c r="M2822" s="49"/>
      <c r="N2822" s="49"/>
      <c r="O2822" s="12"/>
      <c r="P2822" s="12"/>
      <c r="Q2822" s="12"/>
      <c r="R2822" s="12"/>
      <c r="S2822" s="12"/>
      <c r="T2822" s="12"/>
    </row>
    <row r="2823" spans="1:20" s="1" customFormat="1" x14ac:dyDescent="0.4">
      <c r="A2823" s="12"/>
      <c r="B2823" s="12"/>
      <c r="C2823" s="42"/>
      <c r="D2823" s="12"/>
      <c r="E2823" s="12"/>
      <c r="F2823" s="12"/>
      <c r="G2823" s="12"/>
      <c r="H2823" s="12"/>
      <c r="I2823" s="12"/>
      <c r="J2823" s="12"/>
      <c r="K2823" s="12"/>
      <c r="L2823" s="12"/>
      <c r="M2823" s="49"/>
      <c r="N2823" s="49"/>
      <c r="O2823" s="12"/>
      <c r="P2823" s="12"/>
      <c r="Q2823" s="12"/>
      <c r="R2823" s="12"/>
      <c r="S2823" s="12"/>
      <c r="T2823" s="12"/>
    </row>
    <row r="2824" spans="1:20" s="1" customFormat="1" x14ac:dyDescent="0.4">
      <c r="A2824" s="12"/>
      <c r="B2824" s="12"/>
      <c r="C2824" s="42"/>
      <c r="D2824" s="12"/>
      <c r="E2824" s="12"/>
      <c r="F2824" s="12"/>
      <c r="G2824" s="12"/>
      <c r="H2824" s="12"/>
      <c r="I2824" s="12"/>
      <c r="J2824" s="12"/>
      <c r="K2824" s="12"/>
      <c r="L2824" s="12"/>
      <c r="M2824" s="49"/>
      <c r="N2824" s="49"/>
      <c r="O2824" s="12"/>
      <c r="P2824" s="12"/>
      <c r="Q2824" s="12"/>
      <c r="R2824" s="12"/>
      <c r="S2824" s="12"/>
      <c r="T2824" s="12"/>
    </row>
    <row r="2825" spans="1:20" s="1" customFormat="1" x14ac:dyDescent="0.4">
      <c r="A2825" s="12"/>
      <c r="B2825" s="12"/>
      <c r="C2825" s="42"/>
      <c r="D2825" s="12"/>
      <c r="E2825" s="12"/>
      <c r="F2825" s="12"/>
      <c r="G2825" s="12"/>
      <c r="H2825" s="12"/>
      <c r="I2825" s="12"/>
      <c r="J2825" s="12"/>
      <c r="K2825" s="12"/>
      <c r="L2825" s="12"/>
      <c r="M2825" s="49"/>
      <c r="N2825" s="49"/>
      <c r="O2825" s="12"/>
      <c r="P2825" s="12"/>
      <c r="Q2825" s="12"/>
      <c r="R2825" s="12"/>
      <c r="S2825" s="12"/>
      <c r="T2825" s="12"/>
    </row>
    <row r="2826" spans="1:20" s="1" customFormat="1" x14ac:dyDescent="0.4">
      <c r="A2826" s="12"/>
      <c r="B2826" s="12"/>
      <c r="C2826" s="42"/>
      <c r="D2826" s="12"/>
      <c r="E2826" s="12"/>
      <c r="F2826" s="12"/>
      <c r="G2826" s="12"/>
      <c r="H2826" s="12"/>
      <c r="I2826" s="12"/>
      <c r="J2826" s="12"/>
      <c r="K2826" s="12"/>
      <c r="L2826" s="12"/>
      <c r="M2826" s="49"/>
      <c r="N2826" s="49"/>
      <c r="O2826" s="12"/>
      <c r="P2826" s="12"/>
      <c r="Q2826" s="12"/>
      <c r="R2826" s="12"/>
      <c r="S2826" s="12"/>
      <c r="T2826" s="12"/>
    </row>
    <row r="2827" spans="1:20" s="1" customFormat="1" x14ac:dyDescent="0.4">
      <c r="A2827" s="12"/>
      <c r="B2827" s="12"/>
      <c r="C2827" s="42"/>
      <c r="D2827" s="12"/>
      <c r="E2827" s="12"/>
      <c r="F2827" s="12"/>
      <c r="G2827" s="12"/>
      <c r="H2827" s="12"/>
      <c r="I2827" s="12"/>
      <c r="J2827" s="12"/>
      <c r="K2827" s="12"/>
      <c r="L2827" s="12"/>
      <c r="M2827" s="49"/>
      <c r="N2827" s="49"/>
      <c r="O2827" s="12"/>
      <c r="P2827" s="12"/>
      <c r="Q2827" s="12"/>
      <c r="R2827" s="12"/>
      <c r="S2827" s="12"/>
      <c r="T2827" s="12"/>
    </row>
    <row r="2828" spans="1:20" s="1" customFormat="1" x14ac:dyDescent="0.4">
      <c r="A2828" s="12"/>
      <c r="B2828" s="12"/>
      <c r="C2828" s="42"/>
      <c r="D2828" s="12"/>
      <c r="E2828" s="12"/>
      <c r="F2828" s="12"/>
      <c r="G2828" s="12"/>
      <c r="H2828" s="12"/>
      <c r="I2828" s="12"/>
      <c r="J2828" s="12"/>
      <c r="K2828" s="12"/>
      <c r="L2828" s="12"/>
      <c r="M2828" s="49"/>
      <c r="N2828" s="49"/>
      <c r="O2828" s="12"/>
      <c r="P2828" s="12"/>
      <c r="Q2828" s="12"/>
      <c r="R2828" s="12"/>
      <c r="S2828" s="12"/>
      <c r="T2828" s="12"/>
    </row>
    <row r="2829" spans="1:20" s="1" customFormat="1" x14ac:dyDescent="0.4">
      <c r="A2829" s="12"/>
      <c r="B2829" s="12"/>
      <c r="C2829" s="42"/>
      <c r="D2829" s="12"/>
      <c r="E2829" s="12"/>
      <c r="F2829" s="12"/>
      <c r="G2829" s="12"/>
      <c r="H2829" s="12"/>
      <c r="I2829" s="12"/>
      <c r="J2829" s="12"/>
      <c r="K2829" s="12"/>
      <c r="L2829" s="12"/>
      <c r="M2829" s="49"/>
      <c r="N2829" s="49"/>
      <c r="O2829" s="12"/>
      <c r="P2829" s="12"/>
      <c r="Q2829" s="12"/>
      <c r="R2829" s="12"/>
      <c r="S2829" s="12"/>
      <c r="T2829" s="12"/>
    </row>
    <row r="2830" spans="1:20" s="1" customFormat="1" x14ac:dyDescent="0.4">
      <c r="A2830" s="12"/>
      <c r="B2830" s="12"/>
      <c r="C2830" s="42"/>
      <c r="D2830" s="12"/>
      <c r="E2830" s="12"/>
      <c r="F2830" s="12"/>
      <c r="G2830" s="12"/>
      <c r="H2830" s="12"/>
      <c r="I2830" s="12"/>
      <c r="J2830" s="12"/>
      <c r="K2830" s="12"/>
      <c r="L2830" s="12"/>
      <c r="M2830" s="49"/>
      <c r="N2830" s="49"/>
      <c r="O2830" s="12"/>
      <c r="P2830" s="12"/>
      <c r="Q2830" s="12"/>
      <c r="R2830" s="12"/>
      <c r="S2830" s="12"/>
      <c r="T2830" s="12"/>
    </row>
    <row r="2831" spans="1:20" s="1" customFormat="1" x14ac:dyDescent="0.4">
      <c r="A2831" s="12"/>
      <c r="B2831" s="12"/>
      <c r="C2831" s="42"/>
      <c r="D2831" s="12"/>
      <c r="E2831" s="12"/>
      <c r="F2831" s="12"/>
      <c r="G2831" s="12"/>
      <c r="H2831" s="12"/>
      <c r="I2831" s="12"/>
      <c r="J2831" s="12"/>
      <c r="K2831" s="12"/>
      <c r="L2831" s="12"/>
      <c r="M2831" s="49"/>
      <c r="N2831" s="49"/>
      <c r="O2831" s="12"/>
      <c r="P2831" s="12"/>
      <c r="Q2831" s="12"/>
      <c r="R2831" s="12"/>
      <c r="S2831" s="12"/>
      <c r="T2831" s="12"/>
    </row>
    <row r="2832" spans="1:20" s="1" customFormat="1" x14ac:dyDescent="0.4">
      <c r="A2832" s="12"/>
      <c r="B2832" s="12"/>
      <c r="C2832" s="42"/>
      <c r="D2832" s="12"/>
      <c r="E2832" s="12"/>
      <c r="F2832" s="12"/>
      <c r="G2832" s="12"/>
      <c r="H2832" s="12"/>
      <c r="I2832" s="12"/>
      <c r="J2832" s="12"/>
      <c r="K2832" s="12"/>
      <c r="L2832" s="12"/>
      <c r="M2832" s="49"/>
      <c r="N2832" s="49"/>
      <c r="O2832" s="12"/>
      <c r="P2832" s="12"/>
      <c r="Q2832" s="12"/>
      <c r="R2832" s="12"/>
      <c r="S2832" s="12"/>
      <c r="T2832" s="12"/>
    </row>
    <row r="2833" spans="1:20" s="1" customFormat="1" x14ac:dyDescent="0.4">
      <c r="A2833" s="12"/>
      <c r="B2833" s="12"/>
      <c r="C2833" s="42"/>
      <c r="D2833" s="12"/>
      <c r="E2833" s="12"/>
      <c r="F2833" s="12"/>
      <c r="G2833" s="12"/>
      <c r="H2833" s="12"/>
      <c r="I2833" s="12"/>
      <c r="J2833" s="12"/>
      <c r="K2833" s="12"/>
      <c r="L2833" s="12"/>
      <c r="M2833" s="49"/>
      <c r="N2833" s="49"/>
      <c r="O2833" s="12"/>
      <c r="P2833" s="12"/>
      <c r="Q2833" s="12"/>
      <c r="R2833" s="12"/>
      <c r="S2833" s="12"/>
      <c r="T2833" s="12"/>
    </row>
    <row r="2834" spans="1:20" s="1" customFormat="1" x14ac:dyDescent="0.4">
      <c r="A2834" s="12"/>
      <c r="B2834" s="12"/>
      <c r="C2834" s="42"/>
      <c r="D2834" s="12"/>
      <c r="E2834" s="12"/>
      <c r="F2834" s="12"/>
      <c r="G2834" s="12"/>
      <c r="H2834" s="12"/>
      <c r="I2834" s="12"/>
      <c r="J2834" s="12"/>
      <c r="K2834" s="12"/>
      <c r="L2834" s="12"/>
      <c r="M2834" s="49"/>
      <c r="N2834" s="49"/>
      <c r="O2834" s="12"/>
      <c r="P2834" s="12"/>
      <c r="Q2834" s="12"/>
      <c r="R2834" s="12"/>
      <c r="S2834" s="12"/>
      <c r="T2834" s="12"/>
    </row>
    <row r="2835" spans="1:20" s="1" customFormat="1" x14ac:dyDescent="0.4">
      <c r="A2835" s="12"/>
      <c r="B2835" s="12"/>
      <c r="C2835" s="42"/>
      <c r="D2835" s="12"/>
      <c r="E2835" s="12"/>
      <c r="F2835" s="12"/>
      <c r="G2835" s="12"/>
      <c r="H2835" s="12"/>
      <c r="I2835" s="12"/>
      <c r="J2835" s="12"/>
      <c r="K2835" s="12"/>
      <c r="L2835" s="12"/>
      <c r="M2835" s="49"/>
      <c r="N2835" s="49"/>
      <c r="O2835" s="12"/>
      <c r="P2835" s="12"/>
      <c r="Q2835" s="12"/>
      <c r="R2835" s="12"/>
      <c r="S2835" s="12"/>
      <c r="T2835" s="12"/>
    </row>
    <row r="2836" spans="1:20" s="1" customFormat="1" x14ac:dyDescent="0.4">
      <c r="A2836" s="12"/>
      <c r="B2836" s="12"/>
      <c r="C2836" s="42"/>
      <c r="D2836" s="12"/>
      <c r="E2836" s="12"/>
      <c r="F2836" s="12"/>
      <c r="G2836" s="12"/>
      <c r="H2836" s="12"/>
      <c r="I2836" s="12"/>
      <c r="J2836" s="12"/>
      <c r="K2836" s="12"/>
      <c r="L2836" s="12"/>
      <c r="M2836" s="49"/>
      <c r="N2836" s="49"/>
      <c r="O2836" s="12"/>
      <c r="P2836" s="12"/>
      <c r="Q2836" s="12"/>
      <c r="R2836" s="12"/>
      <c r="S2836" s="12"/>
      <c r="T2836" s="12"/>
    </row>
    <row r="2837" spans="1:20" s="1" customFormat="1" x14ac:dyDescent="0.4">
      <c r="A2837" s="12"/>
      <c r="B2837" s="12"/>
      <c r="C2837" s="42"/>
      <c r="D2837" s="12"/>
      <c r="E2837" s="12"/>
      <c r="F2837" s="12"/>
      <c r="G2837" s="12"/>
      <c r="H2837" s="12"/>
      <c r="I2837" s="12"/>
      <c r="J2837" s="12"/>
      <c r="K2837" s="12"/>
      <c r="L2837" s="12"/>
      <c r="M2837" s="49"/>
      <c r="N2837" s="49"/>
      <c r="O2837" s="12"/>
      <c r="P2837" s="12"/>
      <c r="Q2837" s="12"/>
      <c r="R2837" s="12"/>
      <c r="S2837" s="12"/>
      <c r="T2837" s="12"/>
    </row>
    <row r="2838" spans="1:20" s="1" customFormat="1" x14ac:dyDescent="0.4">
      <c r="A2838" s="12"/>
      <c r="B2838" s="12"/>
      <c r="C2838" s="42"/>
      <c r="D2838" s="12"/>
      <c r="E2838" s="12"/>
      <c r="F2838" s="12"/>
      <c r="G2838" s="12"/>
      <c r="H2838" s="12"/>
      <c r="I2838" s="12"/>
      <c r="J2838" s="12"/>
      <c r="K2838" s="12"/>
      <c r="L2838" s="12"/>
      <c r="M2838" s="49"/>
      <c r="N2838" s="49"/>
      <c r="O2838" s="12"/>
      <c r="P2838" s="12"/>
      <c r="Q2838" s="12"/>
      <c r="R2838" s="12"/>
      <c r="S2838" s="12"/>
      <c r="T2838" s="12"/>
    </row>
    <row r="2839" spans="1:20" s="1" customFormat="1" x14ac:dyDescent="0.4">
      <c r="A2839" s="12"/>
      <c r="B2839" s="12"/>
      <c r="C2839" s="42"/>
      <c r="D2839" s="12"/>
      <c r="E2839" s="12"/>
      <c r="F2839" s="12"/>
      <c r="G2839" s="12"/>
      <c r="H2839" s="12"/>
      <c r="I2839" s="12"/>
      <c r="J2839" s="12"/>
      <c r="K2839" s="12"/>
      <c r="L2839" s="12"/>
      <c r="M2839" s="49"/>
      <c r="N2839" s="49"/>
      <c r="O2839" s="12"/>
      <c r="P2839" s="12"/>
      <c r="Q2839" s="12"/>
      <c r="R2839" s="12"/>
      <c r="S2839" s="12"/>
      <c r="T2839" s="12"/>
    </row>
    <row r="2840" spans="1:20" s="1" customFormat="1" x14ac:dyDescent="0.4">
      <c r="A2840" s="12"/>
      <c r="B2840" s="12"/>
      <c r="C2840" s="42"/>
      <c r="D2840" s="12"/>
      <c r="E2840" s="12"/>
      <c r="F2840" s="12"/>
      <c r="G2840" s="12"/>
      <c r="H2840" s="12"/>
      <c r="I2840" s="12"/>
      <c r="J2840" s="12"/>
      <c r="K2840" s="12"/>
      <c r="L2840" s="12"/>
      <c r="M2840" s="49"/>
      <c r="N2840" s="49"/>
      <c r="O2840" s="12"/>
      <c r="P2840" s="12"/>
      <c r="Q2840" s="12"/>
      <c r="R2840" s="12"/>
      <c r="S2840" s="12"/>
      <c r="T2840" s="12"/>
    </row>
    <row r="2841" spans="1:20" s="1" customFormat="1" x14ac:dyDescent="0.4">
      <c r="A2841" s="12"/>
      <c r="B2841" s="12"/>
      <c r="C2841" s="42"/>
      <c r="D2841" s="12"/>
      <c r="E2841" s="12"/>
      <c r="F2841" s="12"/>
      <c r="G2841" s="12"/>
      <c r="H2841" s="12"/>
      <c r="I2841" s="12"/>
      <c r="J2841" s="12"/>
      <c r="K2841" s="12"/>
      <c r="L2841" s="12"/>
      <c r="M2841" s="49"/>
      <c r="N2841" s="49"/>
      <c r="O2841" s="12"/>
      <c r="P2841" s="12"/>
      <c r="Q2841" s="12"/>
      <c r="R2841" s="12"/>
      <c r="S2841" s="12"/>
      <c r="T2841" s="12"/>
    </row>
    <row r="2842" spans="1:20" s="1" customFormat="1" x14ac:dyDescent="0.4">
      <c r="A2842" s="12"/>
      <c r="B2842" s="12"/>
      <c r="C2842" s="42"/>
      <c r="D2842" s="12"/>
      <c r="E2842" s="12"/>
      <c r="F2842" s="12"/>
      <c r="G2842" s="12"/>
      <c r="H2842" s="12"/>
      <c r="I2842" s="12"/>
      <c r="J2842" s="12"/>
      <c r="K2842" s="12"/>
      <c r="L2842" s="12"/>
      <c r="M2842" s="49"/>
      <c r="N2842" s="49"/>
      <c r="O2842" s="12"/>
      <c r="P2842" s="12"/>
      <c r="Q2842" s="12"/>
      <c r="R2842" s="12"/>
      <c r="S2842" s="12"/>
      <c r="T2842" s="12"/>
    </row>
    <row r="2843" spans="1:20" s="1" customFormat="1" x14ac:dyDescent="0.4">
      <c r="A2843" s="12"/>
      <c r="B2843" s="12"/>
      <c r="C2843" s="42"/>
      <c r="D2843" s="12"/>
      <c r="E2843" s="12"/>
      <c r="F2843" s="12"/>
      <c r="G2843" s="12"/>
      <c r="H2843" s="12"/>
      <c r="I2843" s="12"/>
      <c r="J2843" s="12"/>
      <c r="K2843" s="12"/>
      <c r="L2843" s="12"/>
      <c r="M2843" s="49"/>
      <c r="N2843" s="49"/>
      <c r="O2843" s="12"/>
      <c r="P2843" s="12"/>
      <c r="Q2843" s="12"/>
      <c r="R2843" s="12"/>
      <c r="S2843" s="12"/>
      <c r="T2843" s="12"/>
    </row>
    <row r="2844" spans="1:20" s="1" customFormat="1" x14ac:dyDescent="0.4">
      <c r="A2844" s="12"/>
      <c r="B2844" s="12"/>
      <c r="C2844" s="42"/>
      <c r="D2844" s="12"/>
      <c r="E2844" s="12"/>
      <c r="F2844" s="12"/>
      <c r="G2844" s="12"/>
      <c r="H2844" s="12"/>
      <c r="I2844" s="12"/>
      <c r="J2844" s="12"/>
      <c r="K2844" s="12"/>
      <c r="L2844" s="12"/>
      <c r="M2844" s="49"/>
      <c r="N2844" s="49"/>
      <c r="O2844" s="12"/>
      <c r="P2844" s="12"/>
      <c r="Q2844" s="12"/>
      <c r="R2844" s="12"/>
      <c r="S2844" s="12"/>
      <c r="T2844" s="12"/>
    </row>
    <row r="2845" spans="1:20" s="1" customFormat="1" x14ac:dyDescent="0.4">
      <c r="A2845" s="12"/>
      <c r="B2845" s="12"/>
      <c r="C2845" s="42"/>
      <c r="D2845" s="12"/>
      <c r="E2845" s="12"/>
      <c r="F2845" s="12"/>
      <c r="G2845" s="12"/>
      <c r="H2845" s="12"/>
      <c r="I2845" s="12"/>
      <c r="J2845" s="12"/>
      <c r="K2845" s="12"/>
      <c r="L2845" s="12"/>
      <c r="M2845" s="49"/>
      <c r="N2845" s="49"/>
      <c r="O2845" s="12"/>
      <c r="P2845" s="12"/>
      <c r="Q2845" s="12"/>
      <c r="R2845" s="12"/>
      <c r="S2845" s="12"/>
      <c r="T2845" s="12"/>
    </row>
    <row r="2846" spans="1:20" s="1" customFormat="1" x14ac:dyDescent="0.4">
      <c r="A2846" s="12"/>
      <c r="B2846" s="12"/>
      <c r="C2846" s="42"/>
      <c r="D2846" s="12"/>
      <c r="E2846" s="12"/>
      <c r="F2846" s="12"/>
      <c r="G2846" s="12"/>
      <c r="H2846" s="12"/>
      <c r="I2846" s="12"/>
      <c r="J2846" s="12"/>
      <c r="K2846" s="12"/>
      <c r="L2846" s="12"/>
      <c r="M2846" s="49"/>
      <c r="N2846" s="49"/>
      <c r="O2846" s="12"/>
      <c r="P2846" s="12"/>
      <c r="Q2846" s="12"/>
      <c r="R2846" s="12"/>
      <c r="S2846" s="12"/>
      <c r="T2846" s="12"/>
    </row>
    <row r="2847" spans="1:20" s="1" customFormat="1" x14ac:dyDescent="0.4">
      <c r="A2847" s="12"/>
      <c r="B2847" s="12"/>
      <c r="C2847" s="42"/>
      <c r="D2847" s="12"/>
      <c r="E2847" s="12"/>
      <c r="F2847" s="12"/>
      <c r="G2847" s="12"/>
      <c r="H2847" s="12"/>
      <c r="I2847" s="12"/>
      <c r="J2847" s="12"/>
      <c r="K2847" s="12"/>
      <c r="L2847" s="12"/>
      <c r="M2847" s="49"/>
      <c r="N2847" s="49"/>
      <c r="O2847" s="12"/>
      <c r="P2847" s="12"/>
      <c r="Q2847" s="12"/>
      <c r="R2847" s="12"/>
      <c r="S2847" s="12"/>
      <c r="T2847" s="12"/>
    </row>
    <row r="2848" spans="1:20" s="1" customFormat="1" x14ac:dyDescent="0.4">
      <c r="A2848" s="12"/>
      <c r="B2848" s="12"/>
      <c r="C2848" s="42"/>
      <c r="D2848" s="12"/>
      <c r="E2848" s="12"/>
      <c r="F2848" s="12"/>
      <c r="G2848" s="12"/>
      <c r="H2848" s="12"/>
      <c r="I2848" s="12"/>
      <c r="J2848" s="12"/>
      <c r="K2848" s="12"/>
      <c r="L2848" s="12"/>
      <c r="M2848" s="49"/>
      <c r="N2848" s="49"/>
      <c r="O2848" s="12"/>
      <c r="P2848" s="12"/>
      <c r="Q2848" s="12"/>
      <c r="R2848" s="12"/>
      <c r="S2848" s="12"/>
      <c r="T2848" s="12"/>
    </row>
    <row r="2849" spans="1:20" s="1" customFormat="1" x14ac:dyDescent="0.4">
      <c r="A2849" s="12"/>
      <c r="B2849" s="12"/>
      <c r="C2849" s="42"/>
      <c r="D2849" s="12"/>
      <c r="E2849" s="12"/>
      <c r="F2849" s="12"/>
      <c r="G2849" s="12"/>
      <c r="H2849" s="12"/>
      <c r="I2849" s="12"/>
      <c r="J2849" s="12"/>
      <c r="K2849" s="12"/>
      <c r="L2849" s="12"/>
      <c r="M2849" s="49"/>
      <c r="N2849" s="49"/>
      <c r="O2849" s="12"/>
      <c r="P2849" s="12"/>
      <c r="Q2849" s="12"/>
      <c r="R2849" s="12"/>
      <c r="S2849" s="12"/>
      <c r="T2849" s="12"/>
    </row>
    <row r="2850" spans="1:20" s="1" customFormat="1" x14ac:dyDescent="0.4">
      <c r="A2850" s="12"/>
      <c r="B2850" s="12"/>
      <c r="C2850" s="42"/>
      <c r="D2850" s="12"/>
      <c r="E2850" s="12"/>
      <c r="F2850" s="12"/>
      <c r="G2850" s="12"/>
      <c r="H2850" s="12"/>
      <c r="I2850" s="12"/>
      <c r="J2850" s="12"/>
      <c r="K2850" s="12"/>
      <c r="L2850" s="12"/>
      <c r="M2850" s="49"/>
      <c r="N2850" s="49"/>
      <c r="O2850" s="12"/>
      <c r="P2850" s="12"/>
      <c r="Q2850" s="12"/>
      <c r="R2850" s="12"/>
      <c r="S2850" s="12"/>
      <c r="T2850" s="12"/>
    </row>
    <row r="2851" spans="1:20" s="1" customFormat="1" x14ac:dyDescent="0.4">
      <c r="A2851" s="12"/>
      <c r="B2851" s="12"/>
      <c r="C2851" s="42"/>
      <c r="D2851" s="12"/>
      <c r="E2851" s="12"/>
      <c r="F2851" s="12"/>
      <c r="G2851" s="12"/>
      <c r="H2851" s="12"/>
      <c r="I2851" s="12"/>
      <c r="J2851" s="12"/>
      <c r="K2851" s="12"/>
      <c r="L2851" s="12"/>
      <c r="M2851" s="49"/>
      <c r="N2851" s="49"/>
      <c r="O2851" s="12"/>
      <c r="P2851" s="12"/>
      <c r="Q2851" s="12"/>
      <c r="R2851" s="12"/>
      <c r="S2851" s="12"/>
      <c r="T2851" s="12"/>
    </row>
    <row r="2852" spans="1:20" s="1" customFormat="1" x14ac:dyDescent="0.4">
      <c r="A2852" s="12"/>
      <c r="B2852" s="12"/>
      <c r="C2852" s="42"/>
      <c r="D2852" s="12"/>
      <c r="E2852" s="12"/>
      <c r="F2852" s="12"/>
      <c r="G2852" s="12"/>
      <c r="H2852" s="12"/>
      <c r="I2852" s="12"/>
      <c r="J2852" s="12"/>
      <c r="K2852" s="12"/>
      <c r="L2852" s="12"/>
      <c r="M2852" s="49"/>
      <c r="N2852" s="49"/>
      <c r="O2852" s="12"/>
      <c r="P2852" s="12"/>
      <c r="Q2852" s="12"/>
      <c r="R2852" s="12"/>
      <c r="S2852" s="12"/>
      <c r="T2852" s="12"/>
    </row>
    <row r="2853" spans="1:20" s="1" customFormat="1" x14ac:dyDescent="0.4">
      <c r="A2853" s="12"/>
      <c r="B2853" s="12"/>
      <c r="C2853" s="42"/>
      <c r="D2853" s="12"/>
      <c r="E2853" s="12"/>
      <c r="F2853" s="12"/>
      <c r="G2853" s="12"/>
      <c r="H2853" s="12"/>
      <c r="I2853" s="12"/>
      <c r="J2853" s="12"/>
      <c r="K2853" s="12"/>
      <c r="L2853" s="12"/>
      <c r="M2853" s="49"/>
      <c r="N2853" s="49"/>
      <c r="O2853" s="12"/>
      <c r="P2853" s="12"/>
      <c r="Q2853" s="12"/>
      <c r="R2853" s="12"/>
      <c r="S2853" s="12"/>
      <c r="T2853" s="12"/>
    </row>
    <row r="2854" spans="1:20" s="1" customFormat="1" x14ac:dyDescent="0.4">
      <c r="A2854" s="12"/>
      <c r="B2854" s="12"/>
      <c r="C2854" s="42"/>
      <c r="D2854" s="12"/>
      <c r="E2854" s="12"/>
      <c r="F2854" s="12"/>
      <c r="G2854" s="12"/>
      <c r="H2854" s="12"/>
      <c r="I2854" s="12"/>
      <c r="J2854" s="12"/>
      <c r="K2854" s="12"/>
      <c r="L2854" s="12"/>
      <c r="M2854" s="49"/>
      <c r="N2854" s="49"/>
      <c r="O2854" s="12"/>
      <c r="P2854" s="12"/>
      <c r="Q2854" s="12"/>
      <c r="R2854" s="12"/>
      <c r="S2854" s="12"/>
      <c r="T2854" s="12"/>
    </row>
    <row r="2855" spans="1:20" s="1" customFormat="1" x14ac:dyDescent="0.4">
      <c r="A2855" s="12"/>
      <c r="B2855" s="12"/>
      <c r="C2855" s="42"/>
      <c r="D2855" s="12"/>
      <c r="E2855" s="12"/>
      <c r="F2855" s="12"/>
      <c r="G2855" s="12"/>
      <c r="H2855" s="12"/>
      <c r="I2855" s="12"/>
      <c r="J2855" s="12"/>
      <c r="K2855" s="12"/>
      <c r="L2855" s="12"/>
      <c r="M2855" s="49"/>
      <c r="N2855" s="49"/>
      <c r="O2855" s="12"/>
      <c r="P2855" s="12"/>
      <c r="Q2855" s="12"/>
      <c r="R2855" s="12"/>
      <c r="S2855" s="12"/>
      <c r="T2855" s="12"/>
    </row>
    <row r="2856" spans="1:20" s="1" customFormat="1" x14ac:dyDescent="0.4">
      <c r="A2856" s="12"/>
      <c r="B2856" s="12"/>
      <c r="C2856" s="42"/>
      <c r="D2856" s="12"/>
      <c r="E2856" s="12"/>
      <c r="F2856" s="12"/>
      <c r="G2856" s="12"/>
      <c r="H2856" s="12"/>
      <c r="I2856" s="12"/>
      <c r="J2856" s="12"/>
      <c r="K2856" s="12"/>
      <c r="L2856" s="12"/>
      <c r="M2856" s="49"/>
      <c r="N2856" s="49"/>
      <c r="O2856" s="12"/>
      <c r="P2856" s="12"/>
      <c r="Q2856" s="12"/>
      <c r="R2856" s="12"/>
      <c r="S2856" s="12"/>
      <c r="T2856" s="12"/>
    </row>
    <row r="2857" spans="1:20" s="1" customFormat="1" x14ac:dyDescent="0.4">
      <c r="A2857" s="12"/>
      <c r="B2857" s="12"/>
      <c r="C2857" s="42"/>
      <c r="D2857" s="12"/>
      <c r="E2857" s="12"/>
      <c r="F2857" s="12"/>
      <c r="G2857" s="12"/>
      <c r="H2857" s="12"/>
      <c r="I2857" s="12"/>
      <c r="J2857" s="12"/>
      <c r="K2857" s="12"/>
      <c r="L2857" s="12"/>
      <c r="M2857" s="49"/>
      <c r="N2857" s="49"/>
      <c r="O2857" s="12"/>
      <c r="P2857" s="12"/>
      <c r="Q2857" s="12"/>
      <c r="R2857" s="12"/>
      <c r="S2857" s="12"/>
      <c r="T2857" s="12"/>
    </row>
    <row r="2858" spans="1:20" s="1" customFormat="1" x14ac:dyDescent="0.4">
      <c r="A2858" s="12"/>
      <c r="B2858" s="12"/>
      <c r="C2858" s="42"/>
      <c r="D2858" s="12"/>
      <c r="E2858" s="12"/>
      <c r="F2858" s="12"/>
      <c r="G2858" s="12"/>
      <c r="H2858" s="12"/>
      <c r="I2858" s="12"/>
      <c r="J2858" s="12"/>
      <c r="K2858" s="12"/>
      <c r="L2858" s="12"/>
      <c r="M2858" s="49"/>
      <c r="N2858" s="49"/>
      <c r="O2858" s="12"/>
      <c r="P2858" s="12"/>
      <c r="Q2858" s="12"/>
      <c r="R2858" s="12"/>
      <c r="S2858" s="12"/>
      <c r="T2858" s="12"/>
    </row>
    <row r="2859" spans="1:20" s="1" customFormat="1" x14ac:dyDescent="0.4">
      <c r="A2859" s="12"/>
      <c r="B2859" s="12"/>
      <c r="C2859" s="42"/>
      <c r="D2859" s="12"/>
      <c r="E2859" s="12"/>
      <c r="F2859" s="12"/>
      <c r="G2859" s="12"/>
      <c r="H2859" s="12"/>
      <c r="I2859" s="12"/>
      <c r="J2859" s="12"/>
      <c r="K2859" s="12"/>
      <c r="L2859" s="12"/>
      <c r="M2859" s="49"/>
      <c r="N2859" s="49"/>
      <c r="O2859" s="12"/>
      <c r="P2859" s="12"/>
      <c r="Q2859" s="12"/>
      <c r="R2859" s="12"/>
      <c r="S2859" s="12"/>
      <c r="T2859" s="12"/>
    </row>
    <row r="2860" spans="1:20" s="1" customFormat="1" x14ac:dyDescent="0.4">
      <c r="A2860" s="12"/>
      <c r="B2860" s="12"/>
      <c r="C2860" s="42"/>
      <c r="D2860" s="12"/>
      <c r="E2860" s="12"/>
      <c r="F2860" s="12"/>
      <c r="G2860" s="12"/>
      <c r="H2860" s="12"/>
      <c r="I2860" s="12"/>
      <c r="J2860" s="12"/>
      <c r="K2860" s="12"/>
      <c r="L2860" s="12"/>
      <c r="M2860" s="49"/>
      <c r="N2860" s="49"/>
      <c r="O2860" s="12"/>
      <c r="P2860" s="12"/>
      <c r="Q2860" s="12"/>
      <c r="R2860" s="12"/>
      <c r="S2860" s="12"/>
      <c r="T2860" s="12"/>
    </row>
    <row r="2861" spans="1:20" s="1" customFormat="1" x14ac:dyDescent="0.4">
      <c r="A2861" s="12"/>
      <c r="B2861" s="12"/>
      <c r="C2861" s="42"/>
      <c r="D2861" s="12"/>
      <c r="E2861" s="12"/>
      <c r="F2861" s="12"/>
      <c r="G2861" s="12"/>
      <c r="H2861" s="12"/>
      <c r="I2861" s="12"/>
      <c r="J2861" s="12"/>
      <c r="K2861" s="12"/>
      <c r="L2861" s="12"/>
      <c r="M2861" s="49"/>
      <c r="N2861" s="49"/>
      <c r="O2861" s="12"/>
      <c r="P2861" s="12"/>
      <c r="Q2861" s="12"/>
      <c r="R2861" s="12"/>
      <c r="S2861" s="12"/>
      <c r="T2861" s="12"/>
    </row>
    <row r="2862" spans="1:20" s="1" customFormat="1" x14ac:dyDescent="0.4">
      <c r="A2862" s="12"/>
      <c r="B2862" s="12"/>
      <c r="C2862" s="42"/>
      <c r="D2862" s="12"/>
      <c r="E2862" s="12"/>
      <c r="F2862" s="12"/>
      <c r="G2862" s="12"/>
      <c r="H2862" s="12"/>
      <c r="I2862" s="12"/>
      <c r="J2862" s="12"/>
      <c r="K2862" s="12"/>
      <c r="L2862" s="12"/>
      <c r="M2862" s="49"/>
      <c r="N2862" s="49"/>
      <c r="O2862" s="12"/>
      <c r="P2862" s="12"/>
      <c r="Q2862" s="12"/>
      <c r="R2862" s="12"/>
      <c r="S2862" s="12"/>
      <c r="T2862" s="12"/>
    </row>
    <row r="2863" spans="1:20" s="1" customFormat="1" x14ac:dyDescent="0.4">
      <c r="A2863" s="12"/>
      <c r="B2863" s="12"/>
      <c r="C2863" s="42"/>
      <c r="D2863" s="12"/>
      <c r="E2863" s="12"/>
      <c r="F2863" s="12"/>
      <c r="G2863" s="12"/>
      <c r="H2863" s="12"/>
      <c r="I2863" s="12"/>
      <c r="J2863" s="12"/>
      <c r="K2863" s="12"/>
      <c r="L2863" s="12"/>
      <c r="M2863" s="49"/>
      <c r="N2863" s="49"/>
      <c r="O2863" s="12"/>
      <c r="P2863" s="12"/>
      <c r="Q2863" s="12"/>
      <c r="R2863" s="12"/>
      <c r="S2863" s="12"/>
      <c r="T2863" s="12"/>
    </row>
    <row r="2864" spans="1:20" s="1" customFormat="1" x14ac:dyDescent="0.4">
      <c r="A2864" s="12"/>
      <c r="B2864" s="12"/>
      <c r="C2864" s="42"/>
      <c r="D2864" s="12"/>
      <c r="E2864" s="12"/>
      <c r="F2864" s="12"/>
      <c r="G2864" s="12"/>
      <c r="H2864" s="12"/>
      <c r="I2864" s="12"/>
      <c r="J2864" s="12"/>
      <c r="K2864" s="12"/>
      <c r="L2864" s="12"/>
      <c r="M2864" s="49"/>
      <c r="N2864" s="49"/>
      <c r="O2864" s="12"/>
      <c r="P2864" s="12"/>
      <c r="Q2864" s="12"/>
      <c r="R2864" s="12"/>
      <c r="S2864" s="12"/>
      <c r="T2864" s="12"/>
    </row>
    <row r="2865" spans="1:20" s="1" customFormat="1" x14ac:dyDescent="0.4">
      <c r="A2865" s="12"/>
      <c r="B2865" s="12"/>
      <c r="C2865" s="42"/>
      <c r="D2865" s="12"/>
      <c r="E2865" s="12"/>
      <c r="F2865" s="12"/>
      <c r="G2865" s="12"/>
      <c r="H2865" s="12"/>
      <c r="I2865" s="12"/>
      <c r="J2865" s="12"/>
      <c r="K2865" s="12"/>
      <c r="L2865" s="12"/>
      <c r="M2865" s="49"/>
      <c r="N2865" s="49"/>
      <c r="O2865" s="12"/>
      <c r="P2865" s="12"/>
      <c r="Q2865" s="12"/>
      <c r="R2865" s="12"/>
      <c r="S2865" s="12"/>
      <c r="T2865" s="12"/>
    </row>
    <row r="2866" spans="1:20" s="1" customFormat="1" x14ac:dyDescent="0.4">
      <c r="A2866" s="12"/>
      <c r="B2866" s="12"/>
      <c r="C2866" s="42"/>
      <c r="D2866" s="12"/>
      <c r="E2866" s="12"/>
      <c r="F2866" s="12"/>
      <c r="G2866" s="12"/>
      <c r="H2866" s="12"/>
      <c r="I2866" s="12"/>
      <c r="J2866" s="12"/>
      <c r="K2866" s="12"/>
      <c r="L2866" s="12"/>
      <c r="M2866" s="49"/>
      <c r="N2866" s="49"/>
      <c r="O2866" s="12"/>
      <c r="P2866" s="12"/>
      <c r="Q2866" s="12"/>
      <c r="R2866" s="12"/>
      <c r="S2866" s="12"/>
      <c r="T2866" s="12"/>
    </row>
    <row r="2867" spans="1:20" s="1" customFormat="1" x14ac:dyDescent="0.4">
      <c r="A2867" s="12"/>
      <c r="B2867" s="12"/>
      <c r="C2867" s="42"/>
      <c r="D2867" s="12"/>
      <c r="E2867" s="12"/>
      <c r="F2867" s="12"/>
      <c r="G2867" s="12"/>
      <c r="H2867" s="12"/>
      <c r="I2867" s="12"/>
      <c r="J2867" s="12"/>
      <c r="K2867" s="12"/>
      <c r="L2867" s="12"/>
      <c r="M2867" s="49"/>
      <c r="N2867" s="49"/>
      <c r="O2867" s="12"/>
      <c r="P2867" s="12"/>
      <c r="Q2867" s="12"/>
      <c r="R2867" s="12"/>
      <c r="S2867" s="12"/>
      <c r="T2867" s="12"/>
    </row>
    <row r="2868" spans="1:20" s="1" customFormat="1" x14ac:dyDescent="0.4">
      <c r="A2868" s="12"/>
      <c r="B2868" s="12"/>
      <c r="C2868" s="42"/>
      <c r="D2868" s="12"/>
      <c r="E2868" s="12"/>
      <c r="F2868" s="12"/>
      <c r="G2868" s="12"/>
      <c r="H2868" s="12"/>
      <c r="I2868" s="12"/>
      <c r="J2868" s="12"/>
      <c r="K2868" s="12"/>
      <c r="L2868" s="12"/>
      <c r="M2868" s="49"/>
      <c r="N2868" s="49"/>
      <c r="O2868" s="12"/>
      <c r="P2868" s="12"/>
      <c r="Q2868" s="12"/>
      <c r="R2868" s="12"/>
      <c r="S2868" s="12"/>
      <c r="T2868" s="12"/>
    </row>
    <row r="2869" spans="1:20" s="1" customFormat="1" x14ac:dyDescent="0.4">
      <c r="A2869" s="12"/>
      <c r="B2869" s="12"/>
      <c r="C2869" s="42"/>
      <c r="D2869" s="12"/>
      <c r="E2869" s="12"/>
      <c r="F2869" s="12"/>
      <c r="G2869" s="12"/>
      <c r="H2869" s="12"/>
      <c r="I2869" s="12"/>
      <c r="J2869" s="12"/>
      <c r="K2869" s="12"/>
      <c r="L2869" s="12"/>
      <c r="M2869" s="49"/>
      <c r="N2869" s="49"/>
      <c r="O2869" s="12"/>
      <c r="P2869" s="12"/>
      <c r="Q2869" s="12"/>
      <c r="R2869" s="12"/>
      <c r="S2869" s="12"/>
      <c r="T2869" s="12"/>
    </row>
    <row r="2870" spans="1:20" s="1" customFormat="1" x14ac:dyDescent="0.4">
      <c r="A2870" s="12"/>
      <c r="B2870" s="12"/>
      <c r="C2870" s="42"/>
      <c r="D2870" s="12"/>
      <c r="E2870" s="12"/>
      <c r="F2870" s="12"/>
      <c r="G2870" s="12"/>
      <c r="H2870" s="12"/>
      <c r="I2870" s="12"/>
      <c r="J2870" s="12"/>
      <c r="K2870" s="12"/>
      <c r="L2870" s="12"/>
      <c r="M2870" s="49"/>
      <c r="N2870" s="49"/>
      <c r="O2870" s="12"/>
      <c r="P2870" s="12"/>
      <c r="Q2870" s="12"/>
      <c r="R2870" s="12"/>
      <c r="S2870" s="12"/>
      <c r="T2870" s="12"/>
    </row>
    <row r="2871" spans="1:20" s="1" customFormat="1" x14ac:dyDescent="0.4">
      <c r="A2871" s="12"/>
      <c r="B2871" s="12"/>
      <c r="C2871" s="42"/>
      <c r="D2871" s="12"/>
      <c r="E2871" s="12"/>
      <c r="F2871" s="12"/>
      <c r="G2871" s="12"/>
      <c r="H2871" s="12"/>
      <c r="I2871" s="12"/>
      <c r="J2871" s="12"/>
      <c r="K2871" s="12"/>
      <c r="L2871" s="12"/>
      <c r="M2871" s="49"/>
      <c r="N2871" s="49"/>
      <c r="O2871" s="12"/>
      <c r="P2871" s="12"/>
      <c r="Q2871" s="12"/>
      <c r="R2871" s="12"/>
      <c r="S2871" s="12"/>
      <c r="T2871" s="12"/>
    </row>
    <row r="2872" spans="1:20" s="1" customFormat="1" x14ac:dyDescent="0.4">
      <c r="A2872" s="12"/>
      <c r="B2872" s="12"/>
      <c r="C2872" s="42"/>
      <c r="D2872" s="12"/>
      <c r="E2872" s="12"/>
      <c r="F2872" s="12"/>
      <c r="G2872" s="12"/>
      <c r="H2872" s="12"/>
      <c r="I2872" s="12"/>
      <c r="J2872" s="12"/>
      <c r="K2872" s="12"/>
      <c r="L2872" s="12"/>
      <c r="M2872" s="49"/>
      <c r="N2872" s="49"/>
      <c r="O2872" s="12"/>
      <c r="P2872" s="12"/>
      <c r="Q2872" s="12"/>
      <c r="R2872" s="12"/>
      <c r="S2872" s="12"/>
      <c r="T2872" s="12"/>
    </row>
    <row r="2873" spans="1:20" s="1" customFormat="1" x14ac:dyDescent="0.4">
      <c r="A2873" s="12"/>
      <c r="B2873" s="12"/>
      <c r="C2873" s="42"/>
      <c r="D2873" s="12"/>
      <c r="E2873" s="12"/>
      <c r="F2873" s="12"/>
      <c r="G2873" s="12"/>
      <c r="H2873" s="12"/>
      <c r="I2873" s="12"/>
      <c r="J2873" s="12"/>
      <c r="K2873" s="12"/>
      <c r="L2873" s="12"/>
      <c r="M2873" s="49"/>
      <c r="N2873" s="49"/>
      <c r="O2873" s="12"/>
      <c r="P2873" s="12"/>
      <c r="Q2873" s="12"/>
      <c r="R2873" s="12"/>
      <c r="S2873" s="12"/>
      <c r="T2873" s="12"/>
    </row>
    <row r="2874" spans="1:20" s="1" customFormat="1" x14ac:dyDescent="0.4">
      <c r="A2874" s="12"/>
      <c r="B2874" s="12"/>
      <c r="C2874" s="42"/>
      <c r="D2874" s="12"/>
      <c r="E2874" s="12"/>
      <c r="F2874" s="12"/>
      <c r="G2874" s="12"/>
      <c r="H2874" s="12"/>
      <c r="I2874" s="12"/>
      <c r="J2874" s="12"/>
      <c r="K2874" s="12"/>
      <c r="L2874" s="12"/>
      <c r="M2874" s="49"/>
      <c r="N2874" s="49"/>
      <c r="O2874" s="12"/>
      <c r="P2874" s="12"/>
      <c r="Q2874" s="12"/>
      <c r="R2874" s="12"/>
      <c r="S2874" s="12"/>
      <c r="T2874" s="12"/>
    </row>
    <row r="2875" spans="1:20" s="1" customFormat="1" x14ac:dyDescent="0.4">
      <c r="A2875" s="12"/>
      <c r="B2875" s="12"/>
      <c r="C2875" s="42"/>
      <c r="D2875" s="12"/>
      <c r="E2875" s="12"/>
      <c r="F2875" s="12"/>
      <c r="G2875" s="12"/>
      <c r="H2875" s="12"/>
      <c r="I2875" s="12"/>
      <c r="J2875" s="12"/>
      <c r="K2875" s="12"/>
      <c r="L2875" s="12"/>
      <c r="M2875" s="49"/>
      <c r="N2875" s="49"/>
      <c r="O2875" s="12"/>
      <c r="P2875" s="12"/>
      <c r="Q2875" s="12"/>
      <c r="R2875" s="12"/>
      <c r="S2875" s="12"/>
      <c r="T2875" s="12"/>
    </row>
    <row r="2876" spans="1:20" s="1" customFormat="1" x14ac:dyDescent="0.4">
      <c r="A2876" s="12"/>
      <c r="B2876" s="12"/>
      <c r="C2876" s="42"/>
      <c r="D2876" s="12"/>
      <c r="E2876" s="12"/>
      <c r="F2876" s="12"/>
      <c r="G2876" s="12"/>
      <c r="H2876" s="12"/>
      <c r="I2876" s="12"/>
      <c r="J2876" s="12"/>
      <c r="K2876" s="12"/>
      <c r="L2876" s="12"/>
      <c r="M2876" s="49"/>
      <c r="N2876" s="49"/>
      <c r="O2876" s="12"/>
      <c r="P2876" s="12"/>
      <c r="Q2876" s="12"/>
      <c r="R2876" s="12"/>
      <c r="S2876" s="12"/>
      <c r="T2876" s="12"/>
    </row>
    <row r="2877" spans="1:20" s="1" customFormat="1" x14ac:dyDescent="0.4">
      <c r="A2877" s="12"/>
      <c r="B2877" s="12"/>
      <c r="C2877" s="42"/>
      <c r="D2877" s="12"/>
      <c r="E2877" s="12"/>
      <c r="F2877" s="12"/>
      <c r="G2877" s="12"/>
      <c r="H2877" s="12"/>
      <c r="I2877" s="12"/>
      <c r="J2877" s="12"/>
      <c r="K2877" s="12"/>
      <c r="L2877" s="12"/>
      <c r="M2877" s="49"/>
      <c r="N2877" s="49"/>
      <c r="O2877" s="12"/>
      <c r="P2877" s="12"/>
      <c r="Q2877" s="12"/>
      <c r="R2877" s="12"/>
      <c r="S2877" s="12"/>
      <c r="T2877" s="12"/>
    </row>
    <row r="2878" spans="1:20" s="1" customFormat="1" x14ac:dyDescent="0.4">
      <c r="A2878" s="12"/>
      <c r="B2878" s="12"/>
      <c r="C2878" s="42"/>
      <c r="D2878" s="12"/>
      <c r="E2878" s="12"/>
      <c r="F2878" s="12"/>
      <c r="G2878" s="12"/>
      <c r="H2878" s="12"/>
      <c r="I2878" s="12"/>
      <c r="J2878" s="12"/>
      <c r="K2878" s="12"/>
      <c r="L2878" s="12"/>
      <c r="M2878" s="49"/>
      <c r="N2878" s="49"/>
      <c r="O2878" s="12"/>
      <c r="P2878" s="12"/>
      <c r="Q2878" s="12"/>
      <c r="R2878" s="12"/>
      <c r="S2878" s="12"/>
      <c r="T2878" s="12"/>
    </row>
    <row r="2879" spans="1:20" s="1" customFormat="1" x14ac:dyDescent="0.4">
      <c r="A2879" s="12"/>
      <c r="B2879" s="12"/>
      <c r="C2879" s="42"/>
      <c r="D2879" s="12"/>
      <c r="E2879" s="12"/>
      <c r="F2879" s="12"/>
      <c r="G2879" s="12"/>
      <c r="H2879" s="12"/>
      <c r="I2879" s="12"/>
      <c r="J2879" s="12"/>
      <c r="K2879" s="12"/>
      <c r="L2879" s="12"/>
      <c r="M2879" s="49"/>
      <c r="N2879" s="49"/>
      <c r="O2879" s="12"/>
      <c r="P2879" s="12"/>
      <c r="Q2879" s="12"/>
      <c r="R2879" s="12"/>
      <c r="S2879" s="12"/>
      <c r="T2879" s="12"/>
    </row>
    <row r="2880" spans="1:20" s="1" customFormat="1" x14ac:dyDescent="0.4">
      <c r="A2880" s="12"/>
      <c r="B2880" s="12"/>
      <c r="C2880" s="42"/>
      <c r="D2880" s="12"/>
      <c r="E2880" s="12"/>
      <c r="F2880" s="12"/>
      <c r="G2880" s="12"/>
      <c r="H2880" s="12"/>
      <c r="I2880" s="12"/>
      <c r="J2880" s="12"/>
      <c r="K2880" s="12"/>
      <c r="L2880" s="12"/>
      <c r="M2880" s="49"/>
      <c r="N2880" s="49"/>
      <c r="O2880" s="12"/>
      <c r="P2880" s="12"/>
      <c r="Q2880" s="12"/>
      <c r="R2880" s="12"/>
      <c r="S2880" s="12"/>
      <c r="T2880" s="12"/>
    </row>
    <row r="2881" spans="1:20" s="1" customFormat="1" x14ac:dyDescent="0.4">
      <c r="A2881" s="12"/>
      <c r="B2881" s="12"/>
      <c r="C2881" s="42"/>
      <c r="D2881" s="12"/>
      <c r="E2881" s="12"/>
      <c r="F2881" s="12"/>
      <c r="G2881" s="12"/>
      <c r="H2881" s="12"/>
      <c r="I2881" s="12"/>
      <c r="J2881" s="12"/>
      <c r="K2881" s="12"/>
      <c r="L2881" s="12"/>
      <c r="M2881" s="49"/>
      <c r="N2881" s="49"/>
      <c r="O2881" s="12"/>
      <c r="P2881" s="12"/>
      <c r="Q2881" s="12"/>
      <c r="R2881" s="12"/>
      <c r="S2881" s="12"/>
      <c r="T2881" s="12"/>
    </row>
    <row r="2882" spans="1:20" s="1" customFormat="1" x14ac:dyDescent="0.4">
      <c r="A2882" s="12"/>
      <c r="B2882" s="12"/>
      <c r="C2882" s="42"/>
      <c r="D2882" s="12"/>
      <c r="E2882" s="12"/>
      <c r="F2882" s="12"/>
      <c r="G2882" s="12"/>
      <c r="H2882" s="12"/>
      <c r="I2882" s="12"/>
      <c r="J2882" s="12"/>
      <c r="K2882" s="12"/>
      <c r="L2882" s="12"/>
      <c r="M2882" s="49"/>
      <c r="N2882" s="49"/>
      <c r="O2882" s="12"/>
      <c r="P2882" s="12"/>
      <c r="Q2882" s="12"/>
      <c r="R2882" s="12"/>
      <c r="S2882" s="12"/>
      <c r="T2882" s="12"/>
    </row>
    <row r="2883" spans="1:20" s="1" customFormat="1" x14ac:dyDescent="0.4">
      <c r="A2883" s="12"/>
      <c r="B2883" s="12"/>
      <c r="C2883" s="42"/>
      <c r="D2883" s="12"/>
      <c r="E2883" s="12"/>
      <c r="F2883" s="12"/>
      <c r="G2883" s="12"/>
      <c r="H2883" s="12"/>
      <c r="I2883" s="12"/>
      <c r="J2883" s="12"/>
      <c r="K2883" s="12"/>
      <c r="L2883" s="12"/>
      <c r="M2883" s="49"/>
      <c r="N2883" s="49"/>
      <c r="O2883" s="12"/>
      <c r="P2883" s="12"/>
      <c r="Q2883" s="12"/>
      <c r="R2883" s="12"/>
      <c r="S2883" s="12"/>
      <c r="T2883" s="12"/>
    </row>
    <row r="2884" spans="1:20" s="1" customFormat="1" x14ac:dyDescent="0.4">
      <c r="A2884" s="12"/>
      <c r="B2884" s="12"/>
      <c r="C2884" s="42"/>
      <c r="D2884" s="12"/>
      <c r="E2884" s="12"/>
      <c r="F2884" s="12"/>
      <c r="G2884" s="12"/>
      <c r="H2884" s="12"/>
      <c r="I2884" s="12"/>
      <c r="J2884" s="12"/>
      <c r="K2884" s="12"/>
      <c r="L2884" s="12"/>
      <c r="M2884" s="49"/>
      <c r="N2884" s="49"/>
      <c r="O2884" s="12"/>
      <c r="P2884" s="12"/>
      <c r="Q2884" s="12"/>
      <c r="R2884" s="12"/>
      <c r="S2884" s="12"/>
      <c r="T2884" s="12"/>
    </row>
    <row r="2885" spans="1:20" s="1" customFormat="1" x14ac:dyDescent="0.4">
      <c r="A2885" s="12"/>
      <c r="B2885" s="12"/>
      <c r="C2885" s="42"/>
      <c r="D2885" s="12"/>
      <c r="E2885" s="12"/>
      <c r="F2885" s="12"/>
      <c r="G2885" s="12"/>
      <c r="H2885" s="12"/>
      <c r="I2885" s="12"/>
      <c r="J2885" s="12"/>
      <c r="K2885" s="12"/>
      <c r="L2885" s="12"/>
      <c r="M2885" s="49"/>
      <c r="N2885" s="49"/>
      <c r="O2885" s="12"/>
      <c r="P2885" s="12"/>
      <c r="Q2885" s="12"/>
      <c r="R2885" s="12"/>
      <c r="S2885" s="12"/>
      <c r="T2885" s="12"/>
    </row>
    <row r="2886" spans="1:20" s="1" customFormat="1" x14ac:dyDescent="0.4">
      <c r="A2886" s="12"/>
      <c r="B2886" s="12"/>
      <c r="C2886" s="42"/>
      <c r="D2886" s="12"/>
      <c r="E2886" s="12"/>
      <c r="F2886" s="12"/>
      <c r="G2886" s="12"/>
      <c r="H2886" s="12"/>
      <c r="I2886" s="12"/>
      <c r="J2886" s="12"/>
      <c r="K2886" s="12"/>
      <c r="L2886" s="12"/>
      <c r="M2886" s="49"/>
      <c r="N2886" s="49"/>
      <c r="O2886" s="12"/>
      <c r="P2886" s="12"/>
      <c r="Q2886" s="12"/>
      <c r="R2886" s="12"/>
      <c r="S2886" s="12"/>
      <c r="T2886" s="12"/>
    </row>
    <row r="2887" spans="1:20" s="1" customFormat="1" x14ac:dyDescent="0.4">
      <c r="A2887" s="12"/>
      <c r="B2887" s="12"/>
      <c r="C2887" s="42"/>
      <c r="D2887" s="12"/>
      <c r="E2887" s="12"/>
      <c r="F2887" s="12"/>
      <c r="G2887" s="12"/>
      <c r="H2887" s="12"/>
      <c r="I2887" s="12"/>
      <c r="J2887" s="12"/>
      <c r="K2887" s="12"/>
      <c r="L2887" s="12"/>
      <c r="M2887" s="49"/>
      <c r="N2887" s="49"/>
      <c r="O2887" s="12"/>
      <c r="P2887" s="12"/>
      <c r="Q2887" s="12"/>
      <c r="R2887" s="12"/>
      <c r="S2887" s="12"/>
      <c r="T2887" s="12"/>
    </row>
    <row r="2888" spans="1:20" s="1" customFormat="1" x14ac:dyDescent="0.4">
      <c r="A2888" s="12"/>
      <c r="B2888" s="12"/>
      <c r="C2888" s="42"/>
      <c r="D2888" s="12"/>
      <c r="E2888" s="12"/>
      <c r="F2888" s="12"/>
      <c r="G2888" s="12"/>
      <c r="H2888" s="12"/>
      <c r="I2888" s="12"/>
      <c r="J2888" s="12"/>
      <c r="K2888" s="12"/>
      <c r="L2888" s="12"/>
      <c r="M2888" s="49"/>
      <c r="N2888" s="49"/>
      <c r="O2888" s="12"/>
      <c r="P2888" s="12"/>
      <c r="Q2888" s="12"/>
      <c r="R2888" s="12"/>
      <c r="S2888" s="12"/>
      <c r="T2888" s="12"/>
    </row>
    <row r="2889" spans="1:20" s="1" customFormat="1" x14ac:dyDescent="0.4">
      <c r="A2889" s="12"/>
      <c r="B2889" s="12"/>
      <c r="C2889" s="42"/>
      <c r="D2889" s="12"/>
      <c r="E2889" s="12"/>
      <c r="F2889" s="12"/>
      <c r="G2889" s="12"/>
      <c r="H2889" s="12"/>
      <c r="I2889" s="12"/>
      <c r="J2889" s="12"/>
      <c r="K2889" s="12"/>
      <c r="L2889" s="12"/>
      <c r="M2889" s="49"/>
      <c r="N2889" s="49"/>
      <c r="O2889" s="12"/>
      <c r="P2889" s="12"/>
      <c r="Q2889" s="12"/>
      <c r="R2889" s="12"/>
      <c r="S2889" s="12"/>
      <c r="T2889" s="12"/>
    </row>
    <row r="2890" spans="1:20" s="1" customFormat="1" x14ac:dyDescent="0.4">
      <c r="A2890" s="12"/>
      <c r="B2890" s="12"/>
      <c r="C2890" s="42"/>
      <c r="D2890" s="12"/>
      <c r="E2890" s="12"/>
      <c r="F2890" s="12"/>
      <c r="G2890" s="12"/>
      <c r="H2890" s="12"/>
      <c r="I2890" s="12"/>
      <c r="J2890" s="12"/>
      <c r="K2890" s="12"/>
      <c r="L2890" s="12"/>
      <c r="M2890" s="49"/>
      <c r="N2890" s="49"/>
      <c r="O2890" s="12"/>
      <c r="P2890" s="12"/>
      <c r="Q2890" s="12"/>
      <c r="R2890" s="12"/>
      <c r="S2890" s="12"/>
      <c r="T2890" s="12"/>
    </row>
    <row r="2891" spans="1:20" s="1" customFormat="1" x14ac:dyDescent="0.4">
      <c r="A2891" s="12"/>
      <c r="B2891" s="12"/>
      <c r="C2891" s="42"/>
      <c r="D2891" s="12"/>
      <c r="E2891" s="12"/>
      <c r="F2891" s="12"/>
      <c r="G2891" s="12"/>
      <c r="H2891" s="12"/>
      <c r="I2891" s="12"/>
      <c r="J2891" s="12"/>
      <c r="K2891" s="12"/>
      <c r="L2891" s="12"/>
      <c r="M2891" s="49"/>
      <c r="N2891" s="49"/>
      <c r="O2891" s="12"/>
      <c r="P2891" s="12"/>
      <c r="Q2891" s="12"/>
      <c r="R2891" s="12"/>
      <c r="S2891" s="12"/>
      <c r="T2891" s="12"/>
    </row>
    <row r="2892" spans="1:20" s="1" customFormat="1" x14ac:dyDescent="0.4">
      <c r="A2892" s="12"/>
      <c r="B2892" s="12"/>
      <c r="C2892" s="42"/>
      <c r="D2892" s="12"/>
      <c r="E2892" s="12"/>
      <c r="F2892" s="12"/>
      <c r="G2892" s="12"/>
      <c r="H2892" s="12"/>
      <c r="I2892" s="12"/>
      <c r="J2892" s="12"/>
      <c r="K2892" s="12"/>
      <c r="L2892" s="12"/>
      <c r="M2892" s="49"/>
      <c r="N2892" s="49"/>
      <c r="O2892" s="12"/>
      <c r="P2892" s="12"/>
      <c r="Q2892" s="12"/>
      <c r="R2892" s="12"/>
      <c r="S2892" s="12"/>
      <c r="T2892" s="12"/>
    </row>
    <row r="2893" spans="1:20" s="1" customFormat="1" x14ac:dyDescent="0.4">
      <c r="A2893" s="12"/>
      <c r="B2893" s="12"/>
      <c r="C2893" s="42"/>
      <c r="D2893" s="12"/>
      <c r="E2893" s="12"/>
      <c r="F2893" s="12"/>
      <c r="G2893" s="12"/>
      <c r="H2893" s="12"/>
      <c r="I2893" s="12"/>
      <c r="J2893" s="12"/>
      <c r="K2893" s="12"/>
      <c r="L2893" s="12"/>
      <c r="M2893" s="49"/>
      <c r="N2893" s="49"/>
      <c r="O2893" s="12"/>
      <c r="P2893" s="12"/>
      <c r="Q2893" s="12"/>
      <c r="R2893" s="12"/>
      <c r="S2893" s="12"/>
      <c r="T2893" s="12"/>
    </row>
    <row r="2894" spans="1:20" s="1" customFormat="1" x14ac:dyDescent="0.4">
      <c r="A2894" s="12"/>
      <c r="B2894" s="12"/>
      <c r="C2894" s="42"/>
      <c r="D2894" s="12"/>
      <c r="E2894" s="12"/>
      <c r="F2894" s="12"/>
      <c r="G2894" s="12"/>
      <c r="H2894" s="12"/>
      <c r="I2894" s="12"/>
      <c r="J2894" s="12"/>
      <c r="K2894" s="12"/>
      <c r="L2894" s="12"/>
      <c r="M2894" s="49"/>
      <c r="N2894" s="49"/>
      <c r="O2894" s="12"/>
      <c r="P2894" s="12"/>
      <c r="Q2894" s="12"/>
      <c r="R2894" s="12"/>
      <c r="S2894" s="12"/>
      <c r="T2894" s="12"/>
    </row>
    <row r="2895" spans="1:20" s="1" customFormat="1" x14ac:dyDescent="0.4">
      <c r="A2895" s="12"/>
      <c r="B2895" s="12"/>
      <c r="C2895" s="42"/>
      <c r="D2895" s="12"/>
      <c r="E2895" s="12"/>
      <c r="F2895" s="12"/>
      <c r="G2895" s="12"/>
      <c r="H2895" s="12"/>
      <c r="I2895" s="12"/>
      <c r="J2895" s="12"/>
      <c r="K2895" s="12"/>
      <c r="L2895" s="12"/>
      <c r="M2895" s="49"/>
      <c r="N2895" s="49"/>
      <c r="O2895" s="12"/>
      <c r="P2895" s="12"/>
      <c r="Q2895" s="12"/>
      <c r="R2895" s="12"/>
      <c r="S2895" s="12"/>
      <c r="T2895" s="12"/>
    </row>
    <row r="2896" spans="1:20" s="1" customFormat="1" x14ac:dyDescent="0.4">
      <c r="A2896" s="12"/>
      <c r="B2896" s="12"/>
      <c r="C2896" s="42"/>
      <c r="D2896" s="12"/>
      <c r="E2896" s="12"/>
      <c r="F2896" s="12"/>
      <c r="G2896" s="12"/>
      <c r="H2896" s="12"/>
      <c r="I2896" s="12"/>
      <c r="J2896" s="12"/>
      <c r="K2896" s="12"/>
      <c r="L2896" s="12"/>
      <c r="M2896" s="49"/>
      <c r="N2896" s="49"/>
      <c r="O2896" s="12"/>
      <c r="P2896" s="12"/>
      <c r="Q2896" s="12"/>
      <c r="R2896" s="12"/>
      <c r="S2896" s="12"/>
      <c r="T2896" s="12"/>
    </row>
    <row r="2897" spans="1:20" s="1" customFormat="1" x14ac:dyDescent="0.4">
      <c r="A2897" s="12"/>
      <c r="B2897" s="12"/>
      <c r="C2897" s="42"/>
      <c r="D2897" s="12"/>
      <c r="E2897" s="12"/>
      <c r="F2897" s="12"/>
      <c r="G2897" s="12"/>
      <c r="H2897" s="12"/>
      <c r="I2897" s="12"/>
      <c r="J2897" s="12"/>
      <c r="K2897" s="12"/>
      <c r="L2897" s="12"/>
      <c r="M2897" s="49"/>
      <c r="N2897" s="49"/>
      <c r="O2897" s="12"/>
      <c r="P2897" s="12"/>
      <c r="Q2897" s="12"/>
      <c r="R2897" s="12"/>
      <c r="S2897" s="12"/>
      <c r="T2897" s="12"/>
    </row>
    <row r="2898" spans="1:20" s="1" customFormat="1" x14ac:dyDescent="0.4">
      <c r="A2898" s="12"/>
      <c r="B2898" s="12"/>
      <c r="C2898" s="42"/>
      <c r="D2898" s="12"/>
      <c r="E2898" s="12"/>
      <c r="F2898" s="12"/>
      <c r="G2898" s="12"/>
      <c r="H2898" s="12"/>
      <c r="I2898" s="12"/>
      <c r="J2898" s="12"/>
      <c r="K2898" s="12"/>
      <c r="L2898" s="12"/>
      <c r="M2898" s="49"/>
      <c r="N2898" s="49"/>
      <c r="O2898" s="12"/>
      <c r="P2898" s="12"/>
      <c r="Q2898" s="12"/>
      <c r="R2898" s="12"/>
      <c r="S2898" s="12"/>
      <c r="T2898" s="12"/>
    </row>
    <row r="2899" spans="1:20" s="1" customFormat="1" x14ac:dyDescent="0.4">
      <c r="A2899" s="12"/>
      <c r="B2899" s="12"/>
      <c r="C2899" s="42"/>
      <c r="D2899" s="12"/>
      <c r="E2899" s="12"/>
      <c r="F2899" s="12"/>
      <c r="G2899" s="12"/>
      <c r="H2899" s="12"/>
      <c r="I2899" s="12"/>
      <c r="J2899" s="12"/>
      <c r="K2899" s="12"/>
      <c r="L2899" s="12"/>
      <c r="M2899" s="49"/>
      <c r="N2899" s="49"/>
      <c r="O2899" s="12"/>
      <c r="P2899" s="12"/>
      <c r="Q2899" s="12"/>
      <c r="R2899" s="12"/>
      <c r="S2899" s="12"/>
      <c r="T2899" s="12"/>
    </row>
    <row r="2900" spans="1:20" s="1" customFormat="1" x14ac:dyDescent="0.4">
      <c r="A2900" s="12"/>
      <c r="B2900" s="12"/>
      <c r="C2900" s="42"/>
      <c r="D2900" s="12"/>
      <c r="E2900" s="12"/>
      <c r="F2900" s="12"/>
      <c r="G2900" s="12"/>
      <c r="H2900" s="12"/>
      <c r="I2900" s="12"/>
      <c r="J2900" s="12"/>
      <c r="K2900" s="12"/>
      <c r="L2900" s="12"/>
      <c r="M2900" s="49"/>
      <c r="N2900" s="49"/>
      <c r="O2900" s="12"/>
      <c r="P2900" s="12"/>
      <c r="Q2900" s="12"/>
      <c r="R2900" s="12"/>
      <c r="S2900" s="12"/>
      <c r="T2900" s="12"/>
    </row>
    <row r="2901" spans="1:20" s="1" customFormat="1" x14ac:dyDescent="0.4">
      <c r="A2901" s="12"/>
      <c r="B2901" s="12"/>
      <c r="C2901" s="42"/>
      <c r="D2901" s="12"/>
      <c r="E2901" s="12"/>
      <c r="F2901" s="12"/>
      <c r="G2901" s="12"/>
      <c r="H2901" s="12"/>
      <c r="I2901" s="12"/>
      <c r="J2901" s="12"/>
      <c r="K2901" s="12"/>
      <c r="L2901" s="12"/>
      <c r="M2901" s="49"/>
      <c r="N2901" s="49"/>
      <c r="O2901" s="12"/>
      <c r="P2901" s="12"/>
      <c r="Q2901" s="12"/>
      <c r="R2901" s="12"/>
      <c r="S2901" s="12"/>
      <c r="T2901" s="12"/>
    </row>
    <row r="2902" spans="1:20" s="1" customFormat="1" x14ac:dyDescent="0.4">
      <c r="A2902" s="12"/>
      <c r="B2902" s="12"/>
      <c r="C2902" s="42"/>
      <c r="D2902" s="12"/>
      <c r="E2902" s="12"/>
      <c r="F2902" s="12"/>
      <c r="G2902" s="12"/>
      <c r="H2902" s="12"/>
      <c r="I2902" s="12"/>
      <c r="J2902" s="12"/>
      <c r="K2902" s="12"/>
      <c r="L2902" s="12"/>
      <c r="M2902" s="49"/>
      <c r="N2902" s="49"/>
      <c r="O2902" s="12"/>
      <c r="P2902" s="12"/>
      <c r="Q2902" s="12"/>
      <c r="R2902" s="12"/>
      <c r="S2902" s="12"/>
      <c r="T2902" s="12"/>
    </row>
    <row r="2903" spans="1:20" s="1" customFormat="1" x14ac:dyDescent="0.4">
      <c r="A2903" s="12"/>
      <c r="B2903" s="12"/>
      <c r="C2903" s="42"/>
      <c r="D2903" s="12"/>
      <c r="E2903" s="12"/>
      <c r="F2903" s="12"/>
      <c r="G2903" s="12"/>
      <c r="H2903" s="12"/>
      <c r="I2903" s="12"/>
      <c r="J2903" s="12"/>
      <c r="K2903" s="12"/>
      <c r="L2903" s="12"/>
      <c r="M2903" s="49"/>
      <c r="N2903" s="49"/>
      <c r="O2903" s="12"/>
      <c r="P2903" s="12"/>
      <c r="Q2903" s="12"/>
      <c r="R2903" s="12"/>
      <c r="S2903" s="12"/>
      <c r="T2903" s="12"/>
    </row>
    <row r="2904" spans="1:20" s="1" customFormat="1" x14ac:dyDescent="0.4">
      <c r="A2904" s="12"/>
      <c r="B2904" s="12"/>
      <c r="C2904" s="42"/>
      <c r="D2904" s="12"/>
      <c r="E2904" s="12"/>
      <c r="F2904" s="12"/>
      <c r="G2904" s="12"/>
      <c r="H2904" s="12"/>
      <c r="I2904" s="12"/>
      <c r="J2904" s="12"/>
      <c r="K2904" s="12"/>
      <c r="L2904" s="12"/>
      <c r="M2904" s="49"/>
      <c r="N2904" s="49"/>
      <c r="O2904" s="12"/>
      <c r="P2904" s="12"/>
      <c r="Q2904" s="12"/>
      <c r="R2904" s="12"/>
      <c r="S2904" s="12"/>
      <c r="T2904" s="12"/>
    </row>
    <row r="2905" spans="1:20" s="1" customFormat="1" x14ac:dyDescent="0.4">
      <c r="A2905" s="12"/>
      <c r="B2905" s="12"/>
      <c r="C2905" s="42"/>
      <c r="D2905" s="12"/>
      <c r="E2905" s="12"/>
      <c r="F2905" s="12"/>
      <c r="G2905" s="12"/>
      <c r="H2905" s="12"/>
      <c r="I2905" s="12"/>
      <c r="J2905" s="12"/>
      <c r="K2905" s="12"/>
      <c r="L2905" s="12"/>
      <c r="M2905" s="49"/>
      <c r="N2905" s="49"/>
      <c r="O2905" s="12"/>
      <c r="P2905" s="12"/>
      <c r="Q2905" s="12"/>
      <c r="R2905" s="12"/>
      <c r="S2905" s="12"/>
      <c r="T2905" s="12"/>
    </row>
    <row r="2906" spans="1:20" s="1" customFormat="1" x14ac:dyDescent="0.4">
      <c r="A2906" s="12"/>
      <c r="B2906" s="12"/>
      <c r="C2906" s="42"/>
      <c r="D2906" s="12"/>
      <c r="E2906" s="12"/>
      <c r="F2906" s="12"/>
      <c r="G2906" s="12"/>
      <c r="H2906" s="12"/>
      <c r="I2906" s="12"/>
      <c r="J2906" s="12"/>
      <c r="K2906" s="12"/>
      <c r="L2906" s="12"/>
      <c r="M2906" s="49"/>
      <c r="N2906" s="49"/>
      <c r="O2906" s="12"/>
      <c r="P2906" s="12"/>
      <c r="Q2906" s="12"/>
      <c r="R2906" s="12"/>
      <c r="S2906" s="12"/>
      <c r="T2906" s="12"/>
    </row>
    <row r="2907" spans="1:20" s="1" customFormat="1" x14ac:dyDescent="0.4">
      <c r="A2907" s="12"/>
      <c r="B2907" s="12"/>
      <c r="C2907" s="42"/>
      <c r="D2907" s="12"/>
      <c r="E2907" s="12"/>
      <c r="F2907" s="12"/>
      <c r="G2907" s="12"/>
      <c r="H2907" s="12"/>
      <c r="I2907" s="12"/>
      <c r="J2907" s="12"/>
      <c r="K2907" s="12"/>
      <c r="L2907" s="12"/>
      <c r="M2907" s="49"/>
      <c r="N2907" s="49"/>
      <c r="O2907" s="12"/>
      <c r="P2907" s="12"/>
      <c r="Q2907" s="12"/>
      <c r="R2907" s="12"/>
      <c r="S2907" s="12"/>
      <c r="T2907" s="12"/>
    </row>
    <row r="2908" spans="1:20" s="1" customFormat="1" x14ac:dyDescent="0.4">
      <c r="A2908" s="12"/>
      <c r="B2908" s="12"/>
      <c r="C2908" s="42"/>
      <c r="D2908" s="12"/>
      <c r="E2908" s="12"/>
      <c r="F2908" s="12"/>
      <c r="G2908" s="12"/>
      <c r="H2908" s="12"/>
      <c r="I2908" s="12"/>
      <c r="J2908" s="12"/>
      <c r="K2908" s="12"/>
      <c r="L2908" s="12"/>
      <c r="M2908" s="49"/>
      <c r="N2908" s="49"/>
      <c r="O2908" s="12"/>
      <c r="P2908" s="12"/>
      <c r="Q2908" s="12"/>
      <c r="R2908" s="12"/>
      <c r="S2908" s="12"/>
      <c r="T2908" s="12"/>
    </row>
    <row r="2909" spans="1:20" s="1" customFormat="1" x14ac:dyDescent="0.4">
      <c r="A2909" s="12"/>
      <c r="B2909" s="12"/>
      <c r="C2909" s="42"/>
      <c r="D2909" s="12"/>
      <c r="E2909" s="12"/>
      <c r="F2909" s="12"/>
      <c r="G2909" s="12"/>
      <c r="H2909" s="12"/>
      <c r="I2909" s="12"/>
      <c r="J2909" s="12"/>
      <c r="K2909" s="12"/>
      <c r="L2909" s="12"/>
      <c r="M2909" s="49"/>
      <c r="N2909" s="49"/>
      <c r="O2909" s="12"/>
      <c r="P2909" s="12"/>
      <c r="Q2909" s="12"/>
      <c r="R2909" s="12"/>
      <c r="S2909" s="12"/>
      <c r="T2909" s="12"/>
    </row>
    <row r="2910" spans="1:20" s="1" customFormat="1" x14ac:dyDescent="0.4">
      <c r="A2910" s="12"/>
      <c r="B2910" s="12"/>
      <c r="C2910" s="42"/>
      <c r="D2910" s="12"/>
      <c r="E2910" s="12"/>
      <c r="F2910" s="12"/>
      <c r="G2910" s="12"/>
      <c r="H2910" s="12"/>
      <c r="I2910" s="12"/>
      <c r="J2910" s="12"/>
      <c r="K2910" s="12"/>
      <c r="L2910" s="12"/>
      <c r="M2910" s="49"/>
      <c r="N2910" s="49"/>
      <c r="O2910" s="12"/>
      <c r="P2910" s="12"/>
      <c r="Q2910" s="12"/>
      <c r="R2910" s="12"/>
      <c r="S2910" s="12"/>
      <c r="T2910" s="12"/>
    </row>
    <row r="2911" spans="1:20" s="1" customFormat="1" x14ac:dyDescent="0.4">
      <c r="A2911" s="12"/>
      <c r="B2911" s="12"/>
      <c r="C2911" s="42"/>
      <c r="D2911" s="12"/>
      <c r="E2911" s="12"/>
      <c r="F2911" s="12"/>
      <c r="G2911" s="12"/>
      <c r="H2911" s="12"/>
      <c r="I2911" s="12"/>
      <c r="J2911" s="12"/>
      <c r="K2911" s="12"/>
      <c r="L2911" s="12"/>
      <c r="M2911" s="49"/>
      <c r="N2911" s="49"/>
      <c r="O2911" s="12"/>
      <c r="P2911" s="12"/>
      <c r="Q2911" s="12"/>
      <c r="R2911" s="12"/>
      <c r="S2911" s="12"/>
      <c r="T2911" s="12"/>
    </row>
    <row r="2912" spans="1:20" s="1" customFormat="1" x14ac:dyDescent="0.4">
      <c r="A2912" s="12"/>
      <c r="B2912" s="12"/>
      <c r="C2912" s="42"/>
      <c r="D2912" s="12"/>
      <c r="E2912" s="12"/>
      <c r="F2912" s="12"/>
      <c r="G2912" s="12"/>
      <c r="H2912" s="12"/>
      <c r="I2912" s="12"/>
      <c r="J2912" s="12"/>
      <c r="K2912" s="12"/>
      <c r="L2912" s="12"/>
      <c r="M2912" s="49"/>
      <c r="N2912" s="49"/>
      <c r="O2912" s="12"/>
      <c r="P2912" s="12"/>
      <c r="Q2912" s="12"/>
      <c r="R2912" s="12"/>
      <c r="S2912" s="12"/>
      <c r="T2912" s="12"/>
    </row>
    <row r="2913" spans="1:20" s="1" customFormat="1" x14ac:dyDescent="0.4">
      <c r="A2913" s="12"/>
      <c r="B2913" s="12"/>
      <c r="C2913" s="42"/>
      <c r="D2913" s="12"/>
      <c r="E2913" s="12"/>
      <c r="F2913" s="12"/>
      <c r="G2913" s="12"/>
      <c r="H2913" s="12"/>
      <c r="I2913" s="12"/>
      <c r="J2913" s="12"/>
      <c r="K2913" s="12"/>
      <c r="L2913" s="12"/>
      <c r="M2913" s="49"/>
      <c r="N2913" s="49"/>
      <c r="O2913" s="12"/>
      <c r="P2913" s="12"/>
      <c r="Q2913" s="12"/>
      <c r="R2913" s="12"/>
      <c r="S2913" s="12"/>
      <c r="T2913" s="12"/>
    </row>
    <row r="2914" spans="1:20" s="1" customFormat="1" x14ac:dyDescent="0.4">
      <c r="A2914" s="12"/>
      <c r="B2914" s="12"/>
      <c r="C2914" s="42"/>
      <c r="D2914" s="12"/>
      <c r="E2914" s="12"/>
      <c r="F2914" s="12"/>
      <c r="G2914" s="12"/>
      <c r="H2914" s="12"/>
      <c r="I2914" s="12"/>
      <c r="J2914" s="12"/>
      <c r="K2914" s="12"/>
      <c r="L2914" s="12"/>
      <c r="M2914" s="49"/>
      <c r="N2914" s="49"/>
      <c r="O2914" s="12"/>
      <c r="P2914" s="12"/>
      <c r="Q2914" s="12"/>
      <c r="R2914" s="12"/>
      <c r="S2914" s="12"/>
      <c r="T2914" s="12"/>
    </row>
    <row r="2915" spans="1:20" s="1" customFormat="1" x14ac:dyDescent="0.4">
      <c r="A2915" s="12"/>
      <c r="B2915" s="12"/>
      <c r="C2915" s="42"/>
      <c r="D2915" s="12"/>
      <c r="E2915" s="12"/>
      <c r="F2915" s="12"/>
      <c r="G2915" s="12"/>
      <c r="H2915" s="12"/>
      <c r="I2915" s="12"/>
      <c r="J2915" s="12"/>
      <c r="K2915" s="12"/>
      <c r="L2915" s="12"/>
      <c r="M2915" s="49"/>
      <c r="N2915" s="49"/>
      <c r="O2915" s="12"/>
      <c r="P2915" s="12"/>
      <c r="Q2915" s="12"/>
      <c r="R2915" s="12"/>
      <c r="S2915" s="12"/>
      <c r="T2915" s="12"/>
    </row>
    <row r="2916" spans="1:20" s="1" customFormat="1" x14ac:dyDescent="0.4">
      <c r="A2916" s="12"/>
      <c r="B2916" s="12"/>
      <c r="C2916" s="42"/>
      <c r="D2916" s="12"/>
      <c r="E2916" s="12"/>
      <c r="F2916" s="12"/>
      <c r="G2916" s="12"/>
      <c r="H2916" s="12"/>
      <c r="I2916" s="12"/>
      <c r="J2916" s="12"/>
      <c r="K2916" s="12"/>
      <c r="L2916" s="12"/>
      <c r="M2916" s="49"/>
      <c r="N2916" s="49"/>
      <c r="O2916" s="12"/>
      <c r="P2916" s="12"/>
      <c r="Q2916" s="12"/>
      <c r="R2916" s="12"/>
      <c r="S2916" s="12"/>
      <c r="T2916" s="12"/>
    </row>
    <row r="2917" spans="1:20" s="1" customFormat="1" x14ac:dyDescent="0.4">
      <c r="A2917" s="12"/>
      <c r="B2917" s="12"/>
      <c r="C2917" s="42"/>
      <c r="D2917" s="12"/>
      <c r="E2917" s="12"/>
      <c r="F2917" s="12"/>
      <c r="G2917" s="12"/>
      <c r="H2917" s="12"/>
      <c r="I2917" s="12"/>
      <c r="J2917" s="12"/>
      <c r="K2917" s="12"/>
      <c r="L2917" s="12"/>
      <c r="M2917" s="49"/>
      <c r="N2917" s="49"/>
      <c r="O2917" s="12"/>
      <c r="P2917" s="12"/>
      <c r="Q2917" s="12"/>
      <c r="R2917" s="12"/>
      <c r="S2917" s="12"/>
      <c r="T2917" s="12"/>
    </row>
    <row r="2918" spans="1:20" s="1" customFormat="1" x14ac:dyDescent="0.4">
      <c r="A2918" s="12"/>
      <c r="B2918" s="12"/>
      <c r="C2918" s="42"/>
      <c r="D2918" s="12"/>
      <c r="E2918" s="12"/>
      <c r="F2918" s="12"/>
      <c r="G2918" s="12"/>
      <c r="H2918" s="12"/>
      <c r="I2918" s="12"/>
      <c r="J2918" s="12"/>
      <c r="K2918" s="12"/>
      <c r="L2918" s="12"/>
      <c r="M2918" s="49"/>
      <c r="N2918" s="49"/>
      <c r="O2918" s="12"/>
      <c r="P2918" s="12"/>
      <c r="Q2918" s="12"/>
      <c r="R2918" s="12"/>
      <c r="S2918" s="12"/>
      <c r="T2918" s="12"/>
    </row>
    <row r="2919" spans="1:20" s="1" customFormat="1" x14ac:dyDescent="0.4">
      <c r="A2919" s="12"/>
      <c r="B2919" s="12"/>
      <c r="C2919" s="42"/>
      <c r="D2919" s="12"/>
      <c r="E2919" s="12"/>
      <c r="F2919" s="12"/>
      <c r="G2919" s="12"/>
      <c r="H2919" s="12"/>
      <c r="I2919" s="12"/>
      <c r="J2919" s="12"/>
      <c r="K2919" s="12"/>
      <c r="L2919" s="12"/>
      <c r="M2919" s="49"/>
      <c r="N2919" s="49"/>
      <c r="O2919" s="12"/>
      <c r="P2919" s="12"/>
      <c r="Q2919" s="12"/>
      <c r="R2919" s="12"/>
      <c r="S2919" s="12"/>
      <c r="T2919" s="12"/>
    </row>
    <row r="2920" spans="1:20" s="1" customFormat="1" x14ac:dyDescent="0.4">
      <c r="A2920" s="12"/>
      <c r="B2920" s="12"/>
      <c r="C2920" s="42"/>
      <c r="D2920" s="12"/>
      <c r="E2920" s="12"/>
      <c r="F2920" s="12"/>
      <c r="G2920" s="12"/>
      <c r="H2920" s="12"/>
      <c r="I2920" s="12"/>
      <c r="J2920" s="12"/>
      <c r="K2920" s="12"/>
      <c r="L2920" s="12"/>
      <c r="M2920" s="49"/>
      <c r="N2920" s="49"/>
      <c r="O2920" s="12"/>
      <c r="P2920" s="12"/>
      <c r="Q2920" s="12"/>
      <c r="R2920" s="12"/>
      <c r="S2920" s="12"/>
      <c r="T2920" s="12"/>
    </row>
    <row r="2921" spans="1:20" s="1" customFormat="1" x14ac:dyDescent="0.4">
      <c r="A2921" s="12"/>
      <c r="B2921" s="12"/>
      <c r="C2921" s="42"/>
      <c r="D2921" s="12"/>
      <c r="E2921" s="12"/>
      <c r="F2921" s="12"/>
      <c r="G2921" s="12"/>
      <c r="H2921" s="12"/>
      <c r="I2921" s="12"/>
      <c r="J2921" s="12"/>
      <c r="K2921" s="12"/>
      <c r="L2921" s="12"/>
      <c r="M2921" s="49"/>
      <c r="N2921" s="49"/>
      <c r="O2921" s="12"/>
      <c r="P2921" s="12"/>
      <c r="Q2921" s="12"/>
      <c r="R2921" s="12"/>
      <c r="S2921" s="12"/>
      <c r="T2921" s="12"/>
    </row>
    <row r="2922" spans="1:20" s="1" customFormat="1" x14ac:dyDescent="0.4">
      <c r="A2922" s="12"/>
      <c r="B2922" s="12"/>
      <c r="C2922" s="42"/>
      <c r="D2922" s="12"/>
      <c r="E2922" s="12"/>
      <c r="F2922" s="12"/>
      <c r="G2922" s="12"/>
      <c r="H2922" s="12"/>
      <c r="I2922" s="12"/>
      <c r="J2922" s="12"/>
      <c r="K2922" s="12"/>
      <c r="L2922" s="12"/>
      <c r="M2922" s="49"/>
      <c r="N2922" s="49"/>
      <c r="O2922" s="12"/>
      <c r="P2922" s="12"/>
      <c r="Q2922" s="12"/>
      <c r="R2922" s="12"/>
      <c r="S2922" s="12"/>
      <c r="T2922" s="12"/>
    </row>
    <row r="2923" spans="1:20" s="1" customFormat="1" x14ac:dyDescent="0.4">
      <c r="A2923" s="12"/>
      <c r="B2923" s="12"/>
      <c r="C2923" s="42"/>
      <c r="D2923" s="12"/>
      <c r="E2923" s="12"/>
      <c r="F2923" s="12"/>
      <c r="G2923" s="12"/>
      <c r="H2923" s="12"/>
      <c r="I2923" s="12"/>
      <c r="J2923" s="12"/>
      <c r="K2923" s="12"/>
      <c r="L2923" s="12"/>
      <c r="M2923" s="49"/>
      <c r="N2923" s="49"/>
      <c r="O2923" s="12"/>
      <c r="P2923" s="12"/>
      <c r="Q2923" s="12"/>
      <c r="R2923" s="12"/>
      <c r="S2923" s="12"/>
      <c r="T2923" s="12"/>
    </row>
    <row r="2924" spans="1:20" s="1" customFormat="1" x14ac:dyDescent="0.4">
      <c r="A2924" s="12"/>
      <c r="B2924" s="12"/>
      <c r="C2924" s="42"/>
      <c r="D2924" s="12"/>
      <c r="E2924" s="12"/>
      <c r="F2924" s="12"/>
      <c r="G2924" s="12"/>
      <c r="H2924" s="12"/>
      <c r="I2924" s="12"/>
      <c r="J2924" s="12"/>
      <c r="K2924" s="12"/>
      <c r="L2924" s="12"/>
      <c r="M2924" s="49"/>
      <c r="N2924" s="49"/>
      <c r="O2924" s="12"/>
      <c r="P2924" s="12"/>
      <c r="Q2924" s="12"/>
      <c r="R2924" s="12"/>
      <c r="S2924" s="12"/>
      <c r="T2924" s="12"/>
    </row>
    <row r="2925" spans="1:20" s="1" customFormat="1" x14ac:dyDescent="0.4">
      <c r="A2925" s="12"/>
      <c r="B2925" s="12"/>
      <c r="C2925" s="42"/>
      <c r="D2925" s="12"/>
      <c r="E2925" s="12"/>
      <c r="F2925" s="12"/>
      <c r="G2925" s="12"/>
      <c r="H2925" s="12"/>
      <c r="I2925" s="12"/>
      <c r="J2925" s="12"/>
      <c r="K2925" s="12"/>
      <c r="L2925" s="12"/>
      <c r="M2925" s="49"/>
      <c r="N2925" s="49"/>
      <c r="O2925" s="12"/>
      <c r="P2925" s="12"/>
      <c r="Q2925" s="12"/>
      <c r="R2925" s="12"/>
      <c r="S2925" s="12"/>
      <c r="T2925" s="12"/>
    </row>
    <row r="2926" spans="1:20" s="1" customFormat="1" x14ac:dyDescent="0.4">
      <c r="A2926" s="12"/>
      <c r="B2926" s="12"/>
      <c r="C2926" s="42"/>
      <c r="D2926" s="12"/>
      <c r="E2926" s="12"/>
      <c r="F2926" s="12"/>
      <c r="G2926" s="12"/>
      <c r="H2926" s="12"/>
      <c r="I2926" s="12"/>
      <c r="J2926" s="12"/>
      <c r="K2926" s="12"/>
      <c r="L2926" s="12"/>
      <c r="M2926" s="49"/>
      <c r="N2926" s="49"/>
      <c r="O2926" s="12"/>
      <c r="P2926" s="12"/>
      <c r="Q2926" s="12"/>
      <c r="R2926" s="12"/>
      <c r="S2926" s="12"/>
      <c r="T2926" s="12"/>
    </row>
    <row r="2927" spans="1:20" s="1" customFormat="1" x14ac:dyDescent="0.4">
      <c r="A2927" s="12"/>
      <c r="B2927" s="12"/>
      <c r="C2927" s="42"/>
      <c r="D2927" s="12"/>
      <c r="E2927" s="12"/>
      <c r="F2927" s="12"/>
      <c r="G2927" s="12"/>
      <c r="H2927" s="12"/>
      <c r="I2927" s="12"/>
      <c r="J2927" s="12"/>
      <c r="K2927" s="12"/>
      <c r="L2927" s="12"/>
      <c r="M2927" s="49"/>
      <c r="N2927" s="49"/>
      <c r="O2927" s="12"/>
      <c r="P2927" s="12"/>
      <c r="Q2927" s="12"/>
      <c r="R2927" s="12"/>
      <c r="S2927" s="12"/>
      <c r="T2927" s="12"/>
    </row>
    <row r="2928" spans="1:20" s="1" customFormat="1" x14ac:dyDescent="0.4">
      <c r="A2928" s="12"/>
      <c r="B2928" s="12"/>
      <c r="C2928" s="42"/>
      <c r="D2928" s="12"/>
      <c r="E2928" s="12"/>
      <c r="F2928" s="12"/>
      <c r="G2928" s="12"/>
      <c r="H2928" s="12"/>
      <c r="I2928" s="12"/>
      <c r="J2928" s="12"/>
      <c r="K2928" s="12"/>
      <c r="L2928" s="12"/>
      <c r="M2928" s="49"/>
      <c r="N2928" s="49"/>
      <c r="O2928" s="12"/>
      <c r="P2928" s="12"/>
      <c r="Q2928" s="12"/>
      <c r="R2928" s="12"/>
      <c r="S2928" s="12"/>
      <c r="T2928" s="12"/>
    </row>
    <row r="2929" spans="1:20" s="1" customFormat="1" x14ac:dyDescent="0.4">
      <c r="A2929" s="12"/>
      <c r="B2929" s="12"/>
      <c r="C2929" s="42"/>
      <c r="D2929" s="12"/>
      <c r="E2929" s="12"/>
      <c r="F2929" s="12"/>
      <c r="G2929" s="12"/>
      <c r="H2929" s="12"/>
      <c r="I2929" s="12"/>
      <c r="J2929" s="12"/>
      <c r="K2929" s="12"/>
      <c r="L2929" s="12"/>
      <c r="M2929" s="49"/>
      <c r="N2929" s="49"/>
      <c r="O2929" s="12"/>
      <c r="P2929" s="12"/>
      <c r="Q2929" s="12"/>
      <c r="R2929" s="12"/>
      <c r="S2929" s="12"/>
      <c r="T2929" s="12"/>
    </row>
    <row r="2930" spans="1:20" s="1" customFormat="1" x14ac:dyDescent="0.4">
      <c r="A2930" s="12"/>
      <c r="B2930" s="12"/>
      <c r="C2930" s="42"/>
      <c r="D2930" s="12"/>
      <c r="E2930" s="12"/>
      <c r="F2930" s="12"/>
      <c r="G2930" s="12"/>
      <c r="H2930" s="12"/>
      <c r="I2930" s="12"/>
      <c r="J2930" s="12"/>
      <c r="K2930" s="12"/>
      <c r="L2930" s="12"/>
      <c r="M2930" s="49"/>
      <c r="N2930" s="49"/>
      <c r="O2930" s="12"/>
      <c r="P2930" s="12"/>
      <c r="Q2930" s="12"/>
      <c r="R2930" s="12"/>
      <c r="S2930" s="12"/>
      <c r="T2930" s="12"/>
    </row>
    <row r="2931" spans="1:20" s="1" customFormat="1" x14ac:dyDescent="0.4">
      <c r="A2931" s="12"/>
      <c r="B2931" s="12"/>
      <c r="C2931" s="42"/>
      <c r="D2931" s="12"/>
      <c r="E2931" s="12"/>
      <c r="F2931" s="12"/>
      <c r="G2931" s="12"/>
      <c r="H2931" s="12"/>
      <c r="I2931" s="12"/>
      <c r="J2931" s="12"/>
      <c r="K2931" s="12"/>
      <c r="L2931" s="12"/>
      <c r="M2931" s="49"/>
      <c r="N2931" s="49"/>
      <c r="O2931" s="12"/>
      <c r="P2931" s="12"/>
      <c r="Q2931" s="12"/>
      <c r="R2931" s="12"/>
      <c r="S2931" s="12"/>
      <c r="T2931" s="12"/>
    </row>
    <row r="2932" spans="1:20" s="1" customFormat="1" x14ac:dyDescent="0.4">
      <c r="A2932" s="12"/>
      <c r="B2932" s="12"/>
      <c r="C2932" s="42"/>
      <c r="D2932" s="12"/>
      <c r="E2932" s="12"/>
      <c r="F2932" s="12"/>
      <c r="G2932" s="12"/>
      <c r="H2932" s="12"/>
      <c r="I2932" s="12"/>
      <c r="J2932" s="12"/>
      <c r="K2932" s="12"/>
      <c r="L2932" s="12"/>
      <c r="M2932" s="49"/>
      <c r="N2932" s="49"/>
      <c r="O2932" s="12"/>
      <c r="P2932" s="12"/>
      <c r="Q2932" s="12"/>
      <c r="R2932" s="12"/>
      <c r="S2932" s="12"/>
      <c r="T2932" s="12"/>
    </row>
    <row r="2933" spans="1:20" s="1" customFormat="1" x14ac:dyDescent="0.4">
      <c r="A2933" s="12"/>
      <c r="B2933" s="12"/>
      <c r="C2933" s="42"/>
      <c r="D2933" s="12"/>
      <c r="E2933" s="12"/>
      <c r="F2933" s="12"/>
      <c r="G2933" s="12"/>
      <c r="H2933" s="12"/>
      <c r="I2933" s="12"/>
      <c r="J2933" s="12"/>
      <c r="K2933" s="12"/>
      <c r="L2933" s="12"/>
      <c r="M2933" s="49"/>
      <c r="N2933" s="49"/>
      <c r="O2933" s="12"/>
      <c r="P2933" s="12"/>
      <c r="Q2933" s="12"/>
      <c r="R2933" s="12"/>
      <c r="S2933" s="12"/>
      <c r="T2933" s="12"/>
    </row>
    <row r="2934" spans="1:20" s="1" customFormat="1" x14ac:dyDescent="0.4">
      <c r="A2934" s="12"/>
      <c r="B2934" s="12"/>
      <c r="C2934" s="42"/>
      <c r="D2934" s="12"/>
      <c r="E2934" s="12"/>
      <c r="F2934" s="12"/>
      <c r="G2934" s="12"/>
      <c r="H2934" s="12"/>
      <c r="I2934" s="12"/>
      <c r="J2934" s="12"/>
      <c r="K2934" s="12"/>
      <c r="L2934" s="12"/>
      <c r="M2934" s="49"/>
      <c r="N2934" s="49"/>
      <c r="O2934" s="12"/>
      <c r="P2934" s="12"/>
      <c r="Q2934" s="12"/>
      <c r="R2934" s="12"/>
      <c r="S2934" s="12"/>
      <c r="T2934" s="12"/>
    </row>
    <row r="2935" spans="1:20" s="1" customFormat="1" x14ac:dyDescent="0.4">
      <c r="A2935" s="12"/>
      <c r="B2935" s="12"/>
      <c r="C2935" s="42"/>
      <c r="D2935" s="12"/>
      <c r="E2935" s="12"/>
      <c r="F2935" s="12"/>
      <c r="G2935" s="12"/>
      <c r="H2935" s="12"/>
      <c r="I2935" s="12"/>
      <c r="J2935" s="12"/>
      <c r="K2935" s="12"/>
      <c r="L2935" s="12"/>
      <c r="M2935" s="49"/>
      <c r="N2935" s="49"/>
      <c r="O2935" s="12"/>
      <c r="P2935" s="12"/>
      <c r="Q2935" s="12"/>
      <c r="R2935" s="12"/>
      <c r="S2935" s="12"/>
      <c r="T2935" s="12"/>
    </row>
    <row r="2936" spans="1:20" s="1" customFormat="1" x14ac:dyDescent="0.4">
      <c r="A2936" s="12"/>
      <c r="B2936" s="12"/>
      <c r="C2936" s="42"/>
      <c r="D2936" s="12"/>
      <c r="E2936" s="12"/>
      <c r="F2936" s="12"/>
      <c r="G2936" s="12"/>
      <c r="H2936" s="12"/>
      <c r="I2936" s="12"/>
      <c r="J2936" s="12"/>
      <c r="K2936" s="12"/>
      <c r="L2936" s="12"/>
      <c r="M2936" s="49"/>
      <c r="N2936" s="49"/>
      <c r="O2936" s="12"/>
      <c r="P2936" s="12"/>
      <c r="Q2936" s="12"/>
      <c r="R2936" s="12"/>
      <c r="S2936" s="12"/>
      <c r="T2936" s="12"/>
    </row>
    <row r="2937" spans="1:20" s="1" customFormat="1" x14ac:dyDescent="0.4">
      <c r="A2937" s="12"/>
      <c r="B2937" s="12"/>
      <c r="C2937" s="42"/>
      <c r="D2937" s="12"/>
      <c r="E2937" s="12"/>
      <c r="F2937" s="12"/>
      <c r="G2937" s="12"/>
      <c r="H2937" s="12"/>
      <c r="I2937" s="12"/>
      <c r="J2937" s="12"/>
      <c r="K2937" s="12"/>
      <c r="L2937" s="12"/>
      <c r="M2937" s="49"/>
      <c r="N2937" s="49"/>
      <c r="O2937" s="12"/>
      <c r="P2937" s="12"/>
      <c r="Q2937" s="12"/>
      <c r="R2937" s="12"/>
      <c r="S2937" s="12"/>
      <c r="T2937" s="12"/>
    </row>
    <row r="2938" spans="1:20" s="1" customFormat="1" x14ac:dyDescent="0.4">
      <c r="A2938" s="12"/>
      <c r="B2938" s="12"/>
      <c r="C2938" s="42"/>
      <c r="D2938" s="12"/>
      <c r="E2938" s="12"/>
      <c r="F2938" s="12"/>
      <c r="G2938" s="12"/>
      <c r="H2938" s="12"/>
      <c r="I2938" s="12"/>
      <c r="J2938" s="12"/>
      <c r="K2938" s="12"/>
      <c r="L2938" s="12"/>
      <c r="M2938" s="49"/>
      <c r="N2938" s="49"/>
      <c r="O2938" s="12"/>
      <c r="P2938" s="12"/>
      <c r="Q2938" s="12"/>
      <c r="R2938" s="12"/>
      <c r="S2938" s="12"/>
      <c r="T2938" s="12"/>
    </row>
    <row r="2939" spans="1:20" s="1" customFormat="1" x14ac:dyDescent="0.4">
      <c r="A2939" s="12"/>
      <c r="B2939" s="12"/>
      <c r="C2939" s="42"/>
      <c r="D2939" s="12"/>
      <c r="E2939" s="12"/>
      <c r="F2939" s="12"/>
      <c r="G2939" s="12"/>
      <c r="H2939" s="12"/>
      <c r="I2939" s="12"/>
      <c r="J2939" s="12"/>
      <c r="K2939" s="12"/>
      <c r="L2939" s="12"/>
      <c r="M2939" s="49"/>
      <c r="N2939" s="49"/>
      <c r="O2939" s="12"/>
      <c r="P2939" s="12"/>
      <c r="Q2939" s="12"/>
      <c r="R2939" s="12"/>
      <c r="S2939" s="12"/>
      <c r="T2939" s="12"/>
    </row>
    <row r="2940" spans="1:20" s="1" customFormat="1" x14ac:dyDescent="0.4">
      <c r="A2940" s="12"/>
      <c r="B2940" s="12"/>
      <c r="C2940" s="42"/>
      <c r="D2940" s="12"/>
      <c r="E2940" s="12"/>
      <c r="F2940" s="12"/>
      <c r="G2940" s="12"/>
      <c r="H2940" s="12"/>
      <c r="I2940" s="12"/>
      <c r="J2940" s="12"/>
      <c r="K2940" s="12"/>
      <c r="L2940" s="12"/>
      <c r="M2940" s="49"/>
      <c r="N2940" s="49"/>
      <c r="O2940" s="12"/>
      <c r="P2940" s="12"/>
      <c r="Q2940" s="12"/>
      <c r="R2940" s="12"/>
      <c r="S2940" s="12"/>
      <c r="T2940" s="12"/>
    </row>
    <row r="2941" spans="1:20" s="1" customFormat="1" x14ac:dyDescent="0.4">
      <c r="A2941" s="12"/>
      <c r="B2941" s="12"/>
      <c r="C2941" s="42"/>
      <c r="D2941" s="12"/>
      <c r="E2941" s="12"/>
      <c r="F2941" s="12"/>
      <c r="G2941" s="12"/>
      <c r="H2941" s="12"/>
      <c r="I2941" s="12"/>
      <c r="J2941" s="12"/>
      <c r="K2941" s="12"/>
      <c r="L2941" s="12"/>
      <c r="M2941" s="49"/>
      <c r="N2941" s="49"/>
      <c r="O2941" s="12"/>
      <c r="P2941" s="12"/>
      <c r="Q2941" s="12"/>
      <c r="R2941" s="12"/>
      <c r="S2941" s="12"/>
      <c r="T2941" s="12"/>
    </row>
    <row r="2942" spans="1:20" s="1" customFormat="1" x14ac:dyDescent="0.4">
      <c r="A2942" s="12"/>
      <c r="B2942" s="12"/>
      <c r="C2942" s="42"/>
      <c r="D2942" s="12"/>
      <c r="E2942" s="12"/>
      <c r="F2942" s="12"/>
      <c r="G2942" s="12"/>
      <c r="H2942" s="12"/>
      <c r="I2942" s="12"/>
      <c r="J2942" s="12"/>
      <c r="K2942" s="12"/>
      <c r="L2942" s="12"/>
      <c r="M2942" s="49"/>
      <c r="N2942" s="49"/>
      <c r="O2942" s="12"/>
      <c r="P2942" s="12"/>
      <c r="Q2942" s="12"/>
      <c r="R2942" s="12"/>
      <c r="S2942" s="12"/>
      <c r="T2942" s="12"/>
    </row>
    <row r="2943" spans="1:20" s="1" customFormat="1" x14ac:dyDescent="0.4">
      <c r="A2943" s="12"/>
      <c r="B2943" s="12"/>
      <c r="C2943" s="42"/>
      <c r="D2943" s="12"/>
      <c r="E2943" s="12"/>
      <c r="F2943" s="12"/>
      <c r="G2943" s="12"/>
      <c r="H2943" s="12"/>
      <c r="I2943" s="12"/>
      <c r="J2943" s="12"/>
      <c r="K2943" s="12"/>
      <c r="L2943" s="12"/>
      <c r="M2943" s="49"/>
      <c r="N2943" s="49"/>
      <c r="O2943" s="12"/>
      <c r="P2943" s="12"/>
      <c r="Q2943" s="12"/>
      <c r="R2943" s="12"/>
      <c r="S2943" s="12"/>
      <c r="T2943" s="12"/>
    </row>
    <row r="2944" spans="1:20" s="1" customFormat="1" x14ac:dyDescent="0.4">
      <c r="A2944" s="12"/>
      <c r="B2944" s="12"/>
      <c r="C2944" s="42"/>
      <c r="D2944" s="12"/>
      <c r="E2944" s="12"/>
      <c r="F2944" s="12"/>
      <c r="G2944" s="12"/>
      <c r="H2944" s="12"/>
      <c r="I2944" s="12"/>
      <c r="J2944" s="12"/>
      <c r="K2944" s="12"/>
      <c r="L2944" s="12"/>
      <c r="M2944" s="49"/>
      <c r="N2944" s="49"/>
      <c r="O2944" s="12"/>
      <c r="P2944" s="12"/>
      <c r="Q2944" s="12"/>
      <c r="R2944" s="12"/>
      <c r="S2944" s="12"/>
      <c r="T2944" s="12"/>
    </row>
    <row r="2945" spans="1:20" s="1" customFormat="1" x14ac:dyDescent="0.4">
      <c r="A2945" s="12"/>
      <c r="B2945" s="12"/>
      <c r="C2945" s="42"/>
      <c r="D2945" s="12"/>
      <c r="E2945" s="12"/>
      <c r="F2945" s="12"/>
      <c r="G2945" s="12"/>
      <c r="H2945" s="12"/>
      <c r="I2945" s="12"/>
      <c r="J2945" s="12"/>
      <c r="K2945" s="12"/>
      <c r="L2945" s="12"/>
      <c r="M2945" s="49"/>
      <c r="N2945" s="49"/>
      <c r="O2945" s="12"/>
      <c r="P2945" s="12"/>
      <c r="Q2945" s="12"/>
      <c r="R2945" s="12"/>
      <c r="S2945" s="12"/>
      <c r="T2945" s="12"/>
    </row>
    <row r="2946" spans="1:20" s="1" customFormat="1" x14ac:dyDescent="0.4">
      <c r="A2946" s="12"/>
      <c r="B2946" s="12"/>
      <c r="C2946" s="42"/>
      <c r="D2946" s="12"/>
      <c r="E2946" s="12"/>
      <c r="F2946" s="12"/>
      <c r="G2946" s="12"/>
      <c r="H2946" s="12"/>
      <c r="I2946" s="12"/>
      <c r="J2946" s="12"/>
      <c r="K2946" s="12"/>
      <c r="L2946" s="12"/>
      <c r="M2946" s="49"/>
      <c r="N2946" s="49"/>
      <c r="O2946" s="12"/>
      <c r="P2946" s="12"/>
      <c r="Q2946" s="12"/>
      <c r="R2946" s="12"/>
      <c r="S2946" s="12"/>
      <c r="T2946" s="12"/>
    </row>
    <row r="2947" spans="1:20" s="1" customFormat="1" x14ac:dyDescent="0.4">
      <c r="A2947" s="12"/>
      <c r="B2947" s="12"/>
      <c r="C2947" s="42"/>
      <c r="D2947" s="12"/>
      <c r="E2947" s="12"/>
      <c r="F2947" s="12"/>
      <c r="G2947" s="12"/>
      <c r="H2947" s="12"/>
      <c r="I2947" s="12"/>
      <c r="J2947" s="12"/>
      <c r="K2947" s="12"/>
      <c r="L2947" s="12"/>
      <c r="M2947" s="49"/>
      <c r="N2947" s="49"/>
      <c r="O2947" s="12"/>
      <c r="P2947" s="12"/>
      <c r="Q2947" s="12"/>
      <c r="R2947" s="12"/>
      <c r="S2947" s="12"/>
      <c r="T2947" s="12"/>
    </row>
    <row r="2948" spans="1:20" s="1" customFormat="1" x14ac:dyDescent="0.4">
      <c r="A2948" s="12"/>
      <c r="B2948" s="12"/>
      <c r="C2948" s="42"/>
      <c r="D2948" s="12"/>
      <c r="E2948" s="12"/>
      <c r="F2948" s="12"/>
      <c r="G2948" s="12"/>
      <c r="H2948" s="12"/>
      <c r="I2948" s="12"/>
      <c r="J2948" s="12"/>
      <c r="K2948" s="12"/>
      <c r="L2948" s="12"/>
      <c r="M2948" s="49"/>
      <c r="N2948" s="49"/>
      <c r="O2948" s="12"/>
      <c r="P2948" s="12"/>
      <c r="Q2948" s="12"/>
      <c r="R2948" s="12"/>
      <c r="S2948" s="12"/>
      <c r="T2948" s="12"/>
    </row>
    <row r="2949" spans="1:20" s="1" customFormat="1" x14ac:dyDescent="0.4">
      <c r="A2949" s="12"/>
      <c r="B2949" s="12"/>
      <c r="C2949" s="42"/>
      <c r="D2949" s="12"/>
      <c r="E2949" s="12"/>
      <c r="F2949" s="12"/>
      <c r="G2949" s="12"/>
      <c r="H2949" s="12"/>
      <c r="I2949" s="12"/>
      <c r="J2949" s="12"/>
      <c r="K2949" s="12"/>
      <c r="L2949" s="12"/>
      <c r="M2949" s="49"/>
      <c r="N2949" s="49"/>
      <c r="O2949" s="12"/>
      <c r="P2949" s="12"/>
      <c r="Q2949" s="12"/>
      <c r="R2949" s="12"/>
      <c r="S2949" s="12"/>
      <c r="T2949" s="12"/>
    </row>
    <row r="2950" spans="1:20" s="1" customFormat="1" x14ac:dyDescent="0.4">
      <c r="A2950" s="12"/>
      <c r="B2950" s="12"/>
      <c r="C2950" s="42"/>
      <c r="D2950" s="12"/>
      <c r="E2950" s="12"/>
      <c r="F2950" s="12"/>
      <c r="G2950" s="12"/>
      <c r="H2950" s="12"/>
      <c r="I2950" s="12"/>
      <c r="J2950" s="12"/>
      <c r="K2950" s="12"/>
      <c r="L2950" s="12"/>
      <c r="M2950" s="49"/>
      <c r="N2950" s="49"/>
      <c r="O2950" s="12"/>
      <c r="P2950" s="12"/>
      <c r="Q2950" s="12"/>
      <c r="R2950" s="12"/>
      <c r="S2950" s="12"/>
      <c r="T2950" s="12"/>
    </row>
    <row r="2951" spans="1:20" s="1" customFormat="1" x14ac:dyDescent="0.4">
      <c r="A2951" s="12"/>
      <c r="B2951" s="12"/>
      <c r="C2951" s="42"/>
      <c r="D2951" s="12"/>
      <c r="E2951" s="12"/>
      <c r="F2951" s="12"/>
      <c r="G2951" s="12"/>
      <c r="H2951" s="12"/>
      <c r="I2951" s="12"/>
      <c r="J2951" s="12"/>
      <c r="K2951" s="12"/>
      <c r="L2951" s="12"/>
      <c r="M2951" s="49"/>
      <c r="N2951" s="49"/>
      <c r="O2951" s="12"/>
      <c r="P2951" s="12"/>
      <c r="Q2951" s="12"/>
      <c r="R2951" s="12"/>
      <c r="S2951" s="12"/>
      <c r="T2951" s="12"/>
    </row>
    <row r="2952" spans="1:20" s="1" customFormat="1" x14ac:dyDescent="0.4">
      <c r="A2952" s="12"/>
      <c r="B2952" s="12"/>
      <c r="C2952" s="42"/>
      <c r="D2952" s="12"/>
      <c r="E2952" s="12"/>
      <c r="F2952" s="12"/>
      <c r="G2952" s="12"/>
      <c r="H2952" s="12"/>
      <c r="I2952" s="12"/>
      <c r="J2952" s="12"/>
      <c r="K2952" s="12"/>
      <c r="L2952" s="12"/>
      <c r="M2952" s="49"/>
      <c r="N2952" s="49"/>
      <c r="O2952" s="12"/>
      <c r="P2952" s="12"/>
      <c r="Q2952" s="12"/>
      <c r="R2952" s="12"/>
      <c r="S2952" s="12"/>
      <c r="T2952" s="12"/>
    </row>
    <row r="2953" spans="1:20" s="1" customFormat="1" x14ac:dyDescent="0.4">
      <c r="A2953" s="12"/>
      <c r="B2953" s="12"/>
      <c r="C2953" s="42"/>
      <c r="D2953" s="12"/>
      <c r="E2953" s="12"/>
      <c r="F2953" s="12"/>
      <c r="G2953" s="12"/>
      <c r="H2953" s="12"/>
      <c r="I2953" s="12"/>
      <c r="J2953" s="12"/>
      <c r="K2953" s="12"/>
      <c r="L2953" s="12"/>
      <c r="M2953" s="49"/>
      <c r="N2953" s="49"/>
      <c r="O2953" s="12"/>
      <c r="P2953" s="12"/>
      <c r="Q2953" s="12"/>
      <c r="R2953" s="12"/>
      <c r="S2953" s="12"/>
      <c r="T2953" s="12"/>
    </row>
    <row r="2954" spans="1:20" s="1" customFormat="1" x14ac:dyDescent="0.4">
      <c r="A2954" s="12"/>
      <c r="B2954" s="12"/>
      <c r="C2954" s="42"/>
      <c r="D2954" s="12"/>
      <c r="E2954" s="12"/>
      <c r="F2954" s="12"/>
      <c r="G2954" s="12"/>
      <c r="H2954" s="12"/>
      <c r="I2954" s="12"/>
      <c r="J2954" s="12"/>
      <c r="K2954" s="12"/>
      <c r="L2954" s="12"/>
      <c r="M2954" s="49"/>
      <c r="N2954" s="49"/>
      <c r="O2954" s="12"/>
      <c r="P2954" s="12"/>
      <c r="Q2954" s="12"/>
      <c r="R2954" s="12"/>
      <c r="S2954" s="12"/>
      <c r="T2954" s="12"/>
    </row>
    <row r="2955" spans="1:20" s="1" customFormat="1" x14ac:dyDescent="0.4">
      <c r="A2955" s="12"/>
      <c r="B2955" s="12"/>
      <c r="C2955" s="42"/>
      <c r="D2955" s="12"/>
      <c r="E2955" s="12"/>
      <c r="F2955" s="12"/>
      <c r="G2955" s="12"/>
      <c r="H2955" s="12"/>
      <c r="I2955" s="12"/>
      <c r="J2955" s="12"/>
      <c r="K2955" s="12"/>
      <c r="L2955" s="12"/>
      <c r="M2955" s="49"/>
      <c r="N2955" s="49"/>
      <c r="O2955" s="12"/>
      <c r="P2955" s="12"/>
      <c r="Q2955" s="12"/>
      <c r="R2955" s="12"/>
      <c r="S2955" s="12"/>
      <c r="T2955" s="12"/>
    </row>
    <row r="2956" spans="1:20" s="1" customFormat="1" x14ac:dyDescent="0.4">
      <c r="A2956" s="12"/>
      <c r="B2956" s="12"/>
      <c r="C2956" s="42"/>
      <c r="D2956" s="12"/>
      <c r="E2956" s="12"/>
      <c r="F2956" s="12"/>
      <c r="G2956" s="12"/>
      <c r="H2956" s="12"/>
      <c r="I2956" s="12"/>
      <c r="J2956" s="12"/>
      <c r="K2956" s="12"/>
      <c r="L2956" s="12"/>
      <c r="M2956" s="49"/>
      <c r="N2956" s="49"/>
      <c r="O2956" s="12"/>
      <c r="P2956" s="12"/>
      <c r="Q2956" s="12"/>
      <c r="R2956" s="12"/>
      <c r="S2956" s="12"/>
      <c r="T2956" s="12"/>
    </row>
    <row r="2957" spans="1:20" s="1" customFormat="1" x14ac:dyDescent="0.4">
      <c r="A2957" s="12"/>
      <c r="B2957" s="12"/>
      <c r="C2957" s="42"/>
      <c r="D2957" s="12"/>
      <c r="E2957" s="12"/>
      <c r="F2957" s="12"/>
      <c r="G2957" s="12"/>
      <c r="H2957" s="12"/>
      <c r="I2957" s="12"/>
      <c r="J2957" s="12"/>
      <c r="K2957" s="12"/>
      <c r="L2957" s="12"/>
      <c r="M2957" s="49"/>
      <c r="N2957" s="49"/>
      <c r="O2957" s="12"/>
      <c r="P2957" s="12"/>
      <c r="Q2957" s="12"/>
      <c r="R2957" s="12"/>
      <c r="S2957" s="12"/>
      <c r="T2957" s="12"/>
    </row>
    <row r="2958" spans="1:20" s="1" customFormat="1" x14ac:dyDescent="0.4">
      <c r="A2958" s="12"/>
      <c r="B2958" s="12"/>
      <c r="C2958" s="42"/>
      <c r="D2958" s="12"/>
      <c r="E2958" s="12"/>
      <c r="F2958" s="12"/>
      <c r="G2958" s="12"/>
      <c r="H2958" s="12"/>
      <c r="I2958" s="12"/>
      <c r="J2958" s="12"/>
      <c r="K2958" s="12"/>
      <c r="L2958" s="12"/>
      <c r="M2958" s="49"/>
      <c r="N2958" s="49"/>
      <c r="O2958" s="12"/>
      <c r="P2958" s="12"/>
      <c r="Q2958" s="12"/>
      <c r="R2958" s="12"/>
      <c r="S2958" s="12"/>
      <c r="T2958" s="12"/>
    </row>
    <row r="2959" spans="1:20" s="1" customFormat="1" x14ac:dyDescent="0.4">
      <c r="A2959" s="12"/>
      <c r="B2959" s="12"/>
      <c r="C2959" s="42"/>
      <c r="D2959" s="12"/>
      <c r="E2959" s="12"/>
      <c r="F2959" s="12"/>
      <c r="G2959" s="12"/>
      <c r="H2959" s="12"/>
      <c r="I2959" s="12"/>
      <c r="J2959" s="12"/>
      <c r="K2959" s="12"/>
      <c r="L2959" s="12"/>
      <c r="M2959" s="49"/>
      <c r="N2959" s="49"/>
      <c r="O2959" s="12"/>
      <c r="P2959" s="12"/>
      <c r="Q2959" s="12"/>
      <c r="R2959" s="12"/>
      <c r="S2959" s="12"/>
      <c r="T2959" s="12"/>
    </row>
    <row r="2960" spans="1:20" s="1" customFormat="1" x14ac:dyDescent="0.4">
      <c r="A2960" s="12"/>
      <c r="B2960" s="12"/>
      <c r="C2960" s="42"/>
      <c r="D2960" s="12"/>
      <c r="E2960" s="12"/>
      <c r="F2960" s="12"/>
      <c r="G2960" s="12"/>
      <c r="H2960" s="12"/>
      <c r="I2960" s="12"/>
      <c r="J2960" s="12"/>
      <c r="K2960" s="12"/>
      <c r="L2960" s="12"/>
      <c r="M2960" s="49"/>
      <c r="N2960" s="49"/>
      <c r="O2960" s="12"/>
      <c r="P2960" s="12"/>
      <c r="Q2960" s="12"/>
      <c r="R2960" s="12"/>
      <c r="S2960" s="12"/>
      <c r="T2960" s="12"/>
    </row>
    <row r="2961" spans="1:20" s="1" customFormat="1" x14ac:dyDescent="0.4">
      <c r="A2961" s="12"/>
      <c r="B2961" s="12"/>
      <c r="C2961" s="42"/>
      <c r="D2961" s="12"/>
      <c r="E2961" s="12"/>
      <c r="F2961" s="12"/>
      <c r="G2961" s="12"/>
      <c r="H2961" s="12"/>
      <c r="I2961" s="12"/>
      <c r="J2961" s="12"/>
      <c r="K2961" s="12"/>
      <c r="L2961" s="12"/>
      <c r="M2961" s="49"/>
      <c r="N2961" s="49"/>
      <c r="O2961" s="12"/>
      <c r="P2961" s="12"/>
      <c r="Q2961" s="12"/>
      <c r="R2961" s="12"/>
      <c r="S2961" s="12"/>
      <c r="T2961" s="12"/>
    </row>
    <row r="2962" spans="1:20" s="1" customFormat="1" x14ac:dyDescent="0.4">
      <c r="A2962" s="12"/>
      <c r="B2962" s="12"/>
      <c r="C2962" s="42"/>
      <c r="D2962" s="12"/>
      <c r="E2962" s="12"/>
      <c r="F2962" s="12"/>
      <c r="G2962" s="12"/>
      <c r="H2962" s="12"/>
      <c r="I2962" s="12"/>
      <c r="J2962" s="12"/>
      <c r="K2962" s="12"/>
      <c r="L2962" s="12"/>
      <c r="M2962" s="49"/>
      <c r="N2962" s="49"/>
      <c r="O2962" s="12"/>
      <c r="P2962" s="12"/>
      <c r="Q2962" s="12"/>
      <c r="R2962" s="12"/>
      <c r="S2962" s="12"/>
      <c r="T2962" s="12"/>
    </row>
    <row r="2963" spans="1:20" s="1" customFormat="1" x14ac:dyDescent="0.4">
      <c r="A2963" s="12"/>
      <c r="B2963" s="12"/>
      <c r="C2963" s="42"/>
      <c r="D2963" s="12"/>
      <c r="E2963" s="12"/>
      <c r="F2963" s="12"/>
      <c r="G2963" s="12"/>
      <c r="H2963" s="12"/>
      <c r="I2963" s="12"/>
      <c r="J2963" s="12"/>
      <c r="K2963" s="12"/>
      <c r="L2963" s="12"/>
      <c r="M2963" s="49"/>
      <c r="N2963" s="49"/>
      <c r="O2963" s="12"/>
      <c r="P2963" s="12"/>
      <c r="Q2963" s="12"/>
      <c r="R2963" s="12"/>
      <c r="S2963" s="12"/>
      <c r="T2963" s="12"/>
    </row>
    <row r="2964" spans="1:20" s="1" customFormat="1" x14ac:dyDescent="0.4">
      <c r="A2964" s="12"/>
      <c r="B2964" s="12"/>
      <c r="C2964" s="42"/>
      <c r="D2964" s="12"/>
      <c r="E2964" s="12"/>
      <c r="F2964" s="12"/>
      <c r="G2964" s="12"/>
      <c r="H2964" s="12"/>
      <c r="I2964" s="12"/>
      <c r="J2964" s="12"/>
      <c r="K2964" s="12"/>
      <c r="L2964" s="12"/>
      <c r="M2964" s="49"/>
      <c r="N2964" s="49"/>
      <c r="O2964" s="12"/>
      <c r="P2964" s="12"/>
      <c r="Q2964" s="12"/>
      <c r="R2964" s="12"/>
      <c r="S2964" s="12"/>
      <c r="T2964" s="12"/>
    </row>
    <row r="2965" spans="1:20" s="1" customFormat="1" x14ac:dyDescent="0.4">
      <c r="A2965" s="12"/>
      <c r="B2965" s="12"/>
      <c r="C2965" s="42"/>
      <c r="D2965" s="12"/>
      <c r="E2965" s="12"/>
      <c r="F2965" s="12"/>
      <c r="G2965" s="12"/>
      <c r="H2965" s="12"/>
      <c r="I2965" s="12"/>
      <c r="J2965" s="12"/>
      <c r="K2965" s="12"/>
      <c r="L2965" s="12"/>
      <c r="M2965" s="49"/>
      <c r="N2965" s="49"/>
      <c r="O2965" s="12"/>
      <c r="P2965" s="12"/>
      <c r="Q2965" s="12"/>
      <c r="R2965" s="12"/>
      <c r="S2965" s="12"/>
      <c r="T2965" s="12"/>
    </row>
    <row r="2966" spans="1:20" s="1" customFormat="1" x14ac:dyDescent="0.4">
      <c r="A2966" s="12"/>
      <c r="B2966" s="12"/>
      <c r="C2966" s="42"/>
      <c r="D2966" s="12"/>
      <c r="E2966" s="12"/>
      <c r="F2966" s="12"/>
      <c r="G2966" s="12"/>
      <c r="H2966" s="12"/>
      <c r="I2966" s="12"/>
      <c r="J2966" s="12"/>
      <c r="K2966" s="12"/>
      <c r="L2966" s="12"/>
      <c r="M2966" s="49"/>
      <c r="N2966" s="49"/>
      <c r="O2966" s="12"/>
      <c r="P2966" s="12"/>
      <c r="Q2966" s="12"/>
      <c r="R2966" s="12"/>
      <c r="S2966" s="12"/>
      <c r="T2966" s="12"/>
    </row>
    <row r="2967" spans="1:20" s="1" customFormat="1" x14ac:dyDescent="0.4">
      <c r="A2967" s="12"/>
      <c r="B2967" s="12"/>
      <c r="C2967" s="42"/>
      <c r="D2967" s="12"/>
      <c r="E2967" s="12"/>
      <c r="F2967" s="12"/>
      <c r="G2967" s="12"/>
      <c r="H2967" s="12"/>
      <c r="I2967" s="12"/>
      <c r="J2967" s="12"/>
      <c r="K2967" s="12"/>
      <c r="L2967" s="12"/>
      <c r="M2967" s="49"/>
      <c r="N2967" s="49"/>
      <c r="O2967" s="12"/>
      <c r="P2967" s="12"/>
      <c r="Q2967" s="12"/>
      <c r="R2967" s="12"/>
      <c r="S2967" s="12"/>
      <c r="T2967" s="12"/>
    </row>
    <row r="2968" spans="1:20" s="1" customFormat="1" x14ac:dyDescent="0.4">
      <c r="A2968" s="12"/>
      <c r="B2968" s="12"/>
      <c r="C2968" s="42"/>
      <c r="D2968" s="12"/>
      <c r="E2968" s="12"/>
      <c r="F2968" s="12"/>
      <c r="G2968" s="12"/>
      <c r="H2968" s="12"/>
      <c r="I2968" s="12"/>
      <c r="J2968" s="12"/>
      <c r="K2968" s="12"/>
      <c r="L2968" s="12"/>
      <c r="M2968" s="49"/>
      <c r="N2968" s="49"/>
      <c r="O2968" s="12"/>
      <c r="P2968" s="12"/>
      <c r="Q2968" s="12"/>
      <c r="R2968" s="12"/>
      <c r="S2968" s="12"/>
      <c r="T2968" s="12"/>
    </row>
    <row r="2969" spans="1:20" s="1" customFormat="1" x14ac:dyDescent="0.4">
      <c r="A2969" s="12"/>
      <c r="B2969" s="12"/>
      <c r="C2969" s="42"/>
      <c r="D2969" s="12"/>
      <c r="E2969" s="12"/>
      <c r="F2969" s="12"/>
      <c r="G2969" s="12"/>
      <c r="H2969" s="12"/>
      <c r="I2969" s="12"/>
      <c r="J2969" s="12"/>
      <c r="K2969" s="12"/>
      <c r="L2969" s="12"/>
      <c r="M2969" s="49"/>
      <c r="N2969" s="49"/>
      <c r="O2969" s="12"/>
      <c r="P2969" s="12"/>
      <c r="Q2969" s="12"/>
      <c r="R2969" s="12"/>
      <c r="S2969" s="12"/>
      <c r="T2969" s="12"/>
    </row>
    <row r="2970" spans="1:20" s="1" customFormat="1" x14ac:dyDescent="0.4">
      <c r="A2970" s="12"/>
      <c r="B2970" s="12"/>
      <c r="C2970" s="42"/>
      <c r="D2970" s="12"/>
      <c r="E2970" s="12"/>
      <c r="F2970" s="12"/>
      <c r="G2970" s="12"/>
      <c r="H2970" s="12"/>
      <c r="I2970" s="12"/>
      <c r="J2970" s="12"/>
      <c r="K2970" s="12"/>
      <c r="L2970" s="12"/>
      <c r="M2970" s="49"/>
      <c r="N2970" s="49"/>
      <c r="O2970" s="12"/>
      <c r="P2970" s="12"/>
      <c r="Q2970" s="12"/>
      <c r="R2970" s="12"/>
      <c r="S2970" s="12"/>
      <c r="T2970" s="12"/>
    </row>
    <row r="2971" spans="1:20" s="1" customFormat="1" x14ac:dyDescent="0.4">
      <c r="A2971" s="12"/>
      <c r="B2971" s="12"/>
      <c r="C2971" s="42"/>
      <c r="D2971" s="12"/>
      <c r="E2971" s="12"/>
      <c r="F2971" s="12"/>
      <c r="G2971" s="12"/>
      <c r="H2971" s="12"/>
      <c r="I2971" s="12"/>
      <c r="J2971" s="12"/>
      <c r="K2971" s="12"/>
      <c r="L2971" s="12"/>
      <c r="M2971" s="49"/>
      <c r="N2971" s="49"/>
      <c r="O2971" s="12"/>
      <c r="P2971" s="12"/>
      <c r="Q2971" s="12"/>
      <c r="R2971" s="12"/>
      <c r="S2971" s="12"/>
      <c r="T2971" s="12"/>
    </row>
    <row r="2972" spans="1:20" s="1" customFormat="1" x14ac:dyDescent="0.4">
      <c r="A2972" s="12"/>
      <c r="B2972" s="12"/>
      <c r="C2972" s="42"/>
      <c r="D2972" s="12"/>
      <c r="E2972" s="12"/>
      <c r="F2972" s="12"/>
      <c r="G2972" s="12"/>
      <c r="H2972" s="12"/>
      <c r="I2972" s="12"/>
      <c r="J2972" s="12"/>
      <c r="K2972" s="12"/>
      <c r="L2972" s="12"/>
      <c r="M2972" s="49"/>
      <c r="N2972" s="49"/>
      <c r="O2972" s="12"/>
      <c r="P2972" s="12"/>
      <c r="Q2972" s="12"/>
      <c r="R2972" s="12"/>
      <c r="S2972" s="12"/>
      <c r="T2972" s="12"/>
    </row>
    <row r="2973" spans="1:20" s="1" customFormat="1" x14ac:dyDescent="0.4">
      <c r="A2973" s="12"/>
      <c r="B2973" s="12"/>
      <c r="C2973" s="42"/>
      <c r="D2973" s="12"/>
      <c r="E2973" s="12"/>
      <c r="F2973" s="12"/>
      <c r="G2973" s="12"/>
      <c r="H2973" s="12"/>
      <c r="I2973" s="12"/>
      <c r="J2973" s="12"/>
      <c r="K2973" s="12"/>
      <c r="L2973" s="12"/>
      <c r="M2973" s="49"/>
      <c r="N2973" s="49"/>
      <c r="O2973" s="12"/>
      <c r="P2973" s="12"/>
      <c r="Q2973" s="12"/>
      <c r="R2973" s="12"/>
      <c r="S2973" s="12"/>
      <c r="T2973" s="12"/>
    </row>
    <row r="2974" spans="1:20" s="1" customFormat="1" x14ac:dyDescent="0.4">
      <c r="A2974" s="12"/>
      <c r="B2974" s="12"/>
      <c r="C2974" s="42"/>
      <c r="D2974" s="12"/>
      <c r="E2974" s="12"/>
      <c r="F2974" s="12"/>
      <c r="G2974" s="12"/>
      <c r="H2974" s="12"/>
      <c r="I2974" s="12"/>
      <c r="J2974" s="12"/>
      <c r="K2974" s="12"/>
      <c r="L2974" s="12"/>
      <c r="M2974" s="49"/>
      <c r="N2974" s="49"/>
      <c r="O2974" s="12"/>
      <c r="P2974" s="12"/>
      <c r="Q2974" s="12"/>
      <c r="R2974" s="12"/>
      <c r="S2974" s="12"/>
      <c r="T2974" s="12"/>
    </row>
    <row r="2975" spans="1:20" s="1" customFormat="1" x14ac:dyDescent="0.4">
      <c r="A2975" s="12"/>
      <c r="B2975" s="12"/>
      <c r="C2975" s="42"/>
      <c r="D2975" s="12"/>
      <c r="E2975" s="12"/>
      <c r="F2975" s="12"/>
      <c r="G2975" s="12"/>
      <c r="H2975" s="12"/>
      <c r="I2975" s="12"/>
      <c r="J2975" s="12"/>
      <c r="K2975" s="12"/>
      <c r="L2975" s="12"/>
      <c r="M2975" s="49"/>
      <c r="N2975" s="49"/>
      <c r="O2975" s="12"/>
      <c r="P2975" s="12"/>
      <c r="Q2975" s="12"/>
      <c r="R2975" s="12"/>
      <c r="S2975" s="12"/>
      <c r="T2975" s="12"/>
    </row>
    <row r="2976" spans="1:20" s="1" customFormat="1" x14ac:dyDescent="0.4">
      <c r="A2976" s="12"/>
      <c r="B2976" s="12"/>
      <c r="C2976" s="42"/>
      <c r="D2976" s="12"/>
      <c r="E2976" s="12"/>
      <c r="F2976" s="12"/>
      <c r="G2976" s="12"/>
      <c r="H2976" s="12"/>
      <c r="I2976" s="12"/>
      <c r="J2976" s="12"/>
      <c r="K2976" s="12"/>
      <c r="L2976" s="12"/>
      <c r="M2976" s="49"/>
      <c r="N2976" s="49"/>
      <c r="O2976" s="12"/>
      <c r="P2976" s="12"/>
      <c r="Q2976" s="12"/>
      <c r="R2976" s="12"/>
      <c r="S2976" s="12"/>
      <c r="T2976" s="12"/>
    </row>
    <row r="2977" spans="1:20" s="1" customFormat="1" x14ac:dyDescent="0.4">
      <c r="A2977" s="12"/>
      <c r="B2977" s="12"/>
      <c r="C2977" s="42"/>
      <c r="D2977" s="12"/>
      <c r="E2977" s="12"/>
      <c r="F2977" s="12"/>
      <c r="G2977" s="12"/>
      <c r="H2977" s="12"/>
      <c r="I2977" s="12"/>
      <c r="J2977" s="12"/>
      <c r="K2977" s="12"/>
      <c r="L2977" s="12"/>
      <c r="M2977" s="49"/>
      <c r="N2977" s="49"/>
      <c r="O2977" s="12"/>
      <c r="P2977" s="12"/>
      <c r="Q2977" s="12"/>
      <c r="R2977" s="12"/>
      <c r="S2977" s="12"/>
      <c r="T2977" s="12"/>
    </row>
    <row r="2978" spans="1:20" s="1" customFormat="1" x14ac:dyDescent="0.4">
      <c r="A2978" s="12"/>
      <c r="B2978" s="12"/>
      <c r="C2978" s="42"/>
      <c r="D2978" s="12"/>
      <c r="E2978" s="12"/>
      <c r="F2978" s="12"/>
      <c r="G2978" s="12"/>
      <c r="H2978" s="12"/>
      <c r="I2978" s="12"/>
      <c r="J2978" s="12"/>
      <c r="K2978" s="12"/>
      <c r="L2978" s="12"/>
      <c r="M2978" s="49"/>
      <c r="N2978" s="49"/>
      <c r="O2978" s="12"/>
      <c r="P2978" s="12"/>
      <c r="Q2978" s="12"/>
      <c r="R2978" s="12"/>
      <c r="S2978" s="12"/>
      <c r="T2978" s="12"/>
    </row>
    <row r="2979" spans="1:20" s="1" customFormat="1" x14ac:dyDescent="0.4">
      <c r="A2979" s="12"/>
      <c r="B2979" s="12"/>
      <c r="C2979" s="42"/>
      <c r="D2979" s="12"/>
      <c r="E2979" s="12"/>
      <c r="F2979" s="12"/>
      <c r="G2979" s="12"/>
      <c r="H2979" s="12"/>
      <c r="I2979" s="12"/>
      <c r="J2979" s="12"/>
      <c r="K2979" s="12"/>
      <c r="L2979" s="12"/>
      <c r="M2979" s="49"/>
      <c r="N2979" s="49"/>
      <c r="O2979" s="12"/>
      <c r="P2979" s="12"/>
      <c r="Q2979" s="12"/>
      <c r="R2979" s="12"/>
      <c r="S2979" s="12"/>
      <c r="T2979" s="12"/>
    </row>
    <row r="2980" spans="1:20" s="1" customFormat="1" x14ac:dyDescent="0.4">
      <c r="A2980" s="12"/>
      <c r="B2980" s="12"/>
      <c r="C2980" s="42"/>
      <c r="D2980" s="12"/>
      <c r="E2980" s="12"/>
      <c r="F2980" s="12"/>
      <c r="G2980" s="12"/>
      <c r="H2980" s="12"/>
      <c r="I2980" s="12"/>
      <c r="J2980" s="12"/>
      <c r="K2980" s="12"/>
      <c r="L2980" s="12"/>
      <c r="M2980" s="49"/>
      <c r="N2980" s="49"/>
      <c r="O2980" s="12"/>
      <c r="P2980" s="12"/>
      <c r="Q2980" s="12"/>
      <c r="R2980" s="12"/>
      <c r="S2980" s="12"/>
      <c r="T2980" s="12"/>
    </row>
    <row r="2981" spans="1:20" s="1" customFormat="1" x14ac:dyDescent="0.4">
      <c r="A2981" s="12"/>
      <c r="B2981" s="12"/>
      <c r="C2981" s="42"/>
      <c r="D2981" s="12"/>
      <c r="E2981" s="12"/>
      <c r="F2981" s="12"/>
      <c r="G2981" s="12"/>
      <c r="H2981" s="12"/>
      <c r="I2981" s="12"/>
      <c r="J2981" s="12"/>
      <c r="K2981" s="12"/>
      <c r="L2981" s="12"/>
      <c r="M2981" s="49"/>
      <c r="N2981" s="49"/>
      <c r="O2981" s="12"/>
      <c r="P2981" s="12"/>
      <c r="Q2981" s="12"/>
      <c r="R2981" s="12"/>
      <c r="S2981" s="12"/>
      <c r="T2981" s="12"/>
    </row>
    <row r="2982" spans="1:20" s="1" customFormat="1" x14ac:dyDescent="0.4">
      <c r="A2982" s="12"/>
      <c r="B2982" s="12"/>
      <c r="C2982" s="42"/>
      <c r="D2982" s="12"/>
      <c r="E2982" s="12"/>
      <c r="F2982" s="12"/>
      <c r="G2982" s="12"/>
      <c r="H2982" s="12"/>
      <c r="I2982" s="12"/>
      <c r="J2982" s="12"/>
      <c r="K2982" s="12"/>
      <c r="L2982" s="12"/>
      <c r="M2982" s="49"/>
      <c r="N2982" s="49"/>
      <c r="O2982" s="12"/>
      <c r="P2982" s="12"/>
      <c r="Q2982" s="12"/>
      <c r="R2982" s="12"/>
      <c r="S2982" s="12"/>
      <c r="T2982" s="12"/>
    </row>
    <row r="2983" spans="1:20" s="1" customFormat="1" x14ac:dyDescent="0.4">
      <c r="A2983" s="12"/>
      <c r="B2983" s="12"/>
      <c r="C2983" s="42"/>
      <c r="D2983" s="12"/>
      <c r="E2983" s="12"/>
      <c r="F2983" s="12"/>
      <c r="G2983" s="12"/>
      <c r="H2983" s="12"/>
      <c r="I2983" s="12"/>
      <c r="J2983" s="12"/>
      <c r="K2983" s="12"/>
      <c r="L2983" s="12"/>
      <c r="M2983" s="49"/>
      <c r="N2983" s="49"/>
      <c r="O2983" s="12"/>
      <c r="P2983" s="12"/>
      <c r="Q2983" s="12"/>
      <c r="R2983" s="12"/>
      <c r="S2983" s="12"/>
      <c r="T2983" s="12"/>
    </row>
    <row r="2984" spans="1:20" s="1" customFormat="1" x14ac:dyDescent="0.4">
      <c r="A2984" s="12"/>
      <c r="B2984" s="12"/>
      <c r="C2984" s="42"/>
      <c r="D2984" s="12"/>
      <c r="E2984" s="12"/>
      <c r="F2984" s="12"/>
      <c r="G2984" s="12"/>
      <c r="H2984" s="12"/>
      <c r="I2984" s="12"/>
      <c r="J2984" s="12"/>
      <c r="K2984" s="12"/>
      <c r="L2984" s="12"/>
      <c r="M2984" s="49"/>
      <c r="N2984" s="49"/>
      <c r="O2984" s="12"/>
      <c r="P2984" s="12"/>
      <c r="Q2984" s="12"/>
      <c r="R2984" s="12"/>
      <c r="S2984" s="12"/>
      <c r="T2984" s="12"/>
    </row>
    <row r="2985" spans="1:20" s="1" customFormat="1" x14ac:dyDescent="0.4">
      <c r="A2985" s="12"/>
      <c r="B2985" s="12"/>
      <c r="C2985" s="42"/>
      <c r="D2985" s="12"/>
      <c r="E2985" s="12"/>
      <c r="F2985" s="12"/>
      <c r="G2985" s="12"/>
      <c r="H2985" s="12"/>
      <c r="I2985" s="12"/>
      <c r="J2985" s="12"/>
      <c r="K2985" s="12"/>
      <c r="L2985" s="12"/>
      <c r="M2985" s="49"/>
      <c r="N2985" s="49"/>
      <c r="O2985" s="12"/>
      <c r="P2985" s="12"/>
      <c r="Q2985" s="12"/>
      <c r="R2985" s="12"/>
      <c r="S2985" s="12"/>
      <c r="T2985" s="12"/>
    </row>
    <row r="2986" spans="1:20" s="1" customFormat="1" x14ac:dyDescent="0.4">
      <c r="A2986" s="12"/>
      <c r="B2986" s="12"/>
      <c r="C2986" s="42"/>
      <c r="D2986" s="12"/>
      <c r="E2986" s="12"/>
      <c r="F2986" s="12"/>
      <c r="G2986" s="12"/>
      <c r="H2986" s="12"/>
      <c r="I2986" s="12"/>
      <c r="J2986" s="12"/>
      <c r="K2986" s="12"/>
      <c r="L2986" s="12"/>
      <c r="M2986" s="49"/>
      <c r="N2986" s="49"/>
      <c r="O2986" s="12"/>
      <c r="P2986" s="12"/>
      <c r="Q2986" s="12"/>
      <c r="R2986" s="12"/>
      <c r="S2986" s="12"/>
      <c r="T2986" s="12"/>
    </row>
    <row r="2987" spans="1:20" s="1" customFormat="1" x14ac:dyDescent="0.4">
      <c r="A2987" s="12"/>
      <c r="B2987" s="12"/>
      <c r="C2987" s="42"/>
      <c r="D2987" s="12"/>
      <c r="E2987" s="12"/>
      <c r="F2987" s="12"/>
      <c r="G2987" s="12"/>
      <c r="H2987" s="12"/>
      <c r="I2987" s="12"/>
      <c r="J2987" s="12"/>
      <c r="K2987" s="12"/>
      <c r="L2987" s="12"/>
      <c r="M2987" s="49"/>
      <c r="N2987" s="49"/>
      <c r="O2987" s="12"/>
      <c r="P2987" s="12"/>
      <c r="Q2987" s="12"/>
      <c r="R2987" s="12"/>
      <c r="S2987" s="12"/>
      <c r="T2987" s="12"/>
    </row>
    <row r="2988" spans="1:20" s="1" customFormat="1" x14ac:dyDescent="0.4">
      <c r="A2988" s="12"/>
      <c r="B2988" s="12"/>
      <c r="C2988" s="42"/>
      <c r="D2988" s="12"/>
      <c r="E2988" s="12"/>
      <c r="F2988" s="12"/>
      <c r="G2988" s="12"/>
      <c r="H2988" s="12"/>
      <c r="I2988" s="12"/>
      <c r="J2988" s="12"/>
      <c r="K2988" s="12"/>
      <c r="L2988" s="12"/>
      <c r="M2988" s="49"/>
      <c r="N2988" s="49"/>
      <c r="O2988" s="12"/>
      <c r="P2988" s="12"/>
      <c r="Q2988" s="12"/>
      <c r="R2988" s="12"/>
      <c r="S2988" s="12"/>
      <c r="T2988" s="12"/>
    </row>
    <row r="2989" spans="1:20" s="1" customFormat="1" x14ac:dyDescent="0.4">
      <c r="A2989" s="12"/>
      <c r="B2989" s="12"/>
      <c r="C2989" s="42"/>
      <c r="D2989" s="12"/>
      <c r="E2989" s="12"/>
      <c r="F2989" s="12"/>
      <c r="G2989" s="12"/>
      <c r="H2989" s="12"/>
      <c r="I2989" s="12"/>
      <c r="J2989" s="12"/>
      <c r="K2989" s="12"/>
      <c r="L2989" s="12"/>
      <c r="M2989" s="49"/>
      <c r="N2989" s="49"/>
      <c r="O2989" s="12"/>
      <c r="P2989" s="12"/>
      <c r="Q2989" s="12"/>
      <c r="R2989" s="12"/>
      <c r="S2989" s="12"/>
      <c r="T2989" s="12"/>
    </row>
    <row r="2990" spans="1:20" s="1" customFormat="1" x14ac:dyDescent="0.4">
      <c r="A2990" s="12"/>
      <c r="B2990" s="12"/>
      <c r="C2990" s="42"/>
      <c r="D2990" s="12"/>
      <c r="E2990" s="12"/>
      <c r="F2990" s="12"/>
      <c r="G2990" s="12"/>
      <c r="H2990" s="12"/>
      <c r="I2990" s="12"/>
      <c r="J2990" s="12"/>
      <c r="K2990" s="12"/>
      <c r="L2990" s="12"/>
      <c r="M2990" s="49"/>
      <c r="N2990" s="49"/>
      <c r="O2990" s="12"/>
      <c r="P2990" s="12"/>
      <c r="Q2990" s="12"/>
      <c r="R2990" s="12"/>
      <c r="S2990" s="12"/>
      <c r="T2990" s="12"/>
    </row>
    <row r="2991" spans="1:20" s="1" customFormat="1" x14ac:dyDescent="0.4">
      <c r="A2991" s="12"/>
      <c r="B2991" s="12"/>
      <c r="C2991" s="42"/>
      <c r="D2991" s="12"/>
      <c r="E2991" s="12"/>
      <c r="F2991" s="12"/>
      <c r="G2991" s="12"/>
      <c r="H2991" s="12"/>
      <c r="I2991" s="12"/>
      <c r="J2991" s="12"/>
      <c r="K2991" s="12"/>
      <c r="L2991" s="12"/>
      <c r="M2991" s="49"/>
      <c r="N2991" s="49"/>
      <c r="O2991" s="12"/>
      <c r="P2991" s="12"/>
      <c r="Q2991" s="12"/>
      <c r="R2991" s="12"/>
      <c r="S2991" s="12"/>
      <c r="T2991" s="12"/>
    </row>
    <row r="2992" spans="1:20" s="1" customFormat="1" x14ac:dyDescent="0.4">
      <c r="A2992" s="12"/>
      <c r="B2992" s="12"/>
      <c r="C2992" s="42"/>
      <c r="D2992" s="12"/>
      <c r="E2992" s="12"/>
      <c r="F2992" s="12"/>
      <c r="G2992" s="12"/>
      <c r="H2992" s="12"/>
      <c r="I2992" s="12"/>
      <c r="J2992" s="12"/>
      <c r="K2992" s="12"/>
      <c r="L2992" s="12"/>
      <c r="M2992" s="49"/>
      <c r="N2992" s="49"/>
      <c r="O2992" s="12"/>
      <c r="P2992" s="12"/>
      <c r="Q2992" s="12"/>
      <c r="R2992" s="12"/>
      <c r="S2992" s="12"/>
      <c r="T2992" s="12"/>
    </row>
    <row r="2993" spans="1:20" s="1" customFormat="1" x14ac:dyDescent="0.4">
      <c r="A2993" s="12"/>
      <c r="B2993" s="12"/>
      <c r="C2993" s="42"/>
      <c r="D2993" s="12"/>
      <c r="E2993" s="12"/>
      <c r="F2993" s="12"/>
      <c r="G2993" s="12"/>
      <c r="H2993" s="12"/>
      <c r="I2993" s="12"/>
      <c r="J2993" s="12"/>
      <c r="K2993" s="12"/>
      <c r="L2993" s="12"/>
      <c r="M2993" s="49"/>
      <c r="N2993" s="49"/>
      <c r="O2993" s="12"/>
      <c r="P2993" s="12"/>
      <c r="Q2993" s="12"/>
      <c r="R2993" s="12"/>
      <c r="S2993" s="12"/>
      <c r="T2993" s="12"/>
    </row>
    <row r="2994" spans="1:20" s="1" customFormat="1" x14ac:dyDescent="0.4">
      <c r="A2994" s="12"/>
      <c r="B2994" s="12"/>
      <c r="C2994" s="42"/>
      <c r="D2994" s="12"/>
      <c r="E2994" s="12"/>
      <c r="F2994" s="12"/>
      <c r="G2994" s="12"/>
      <c r="H2994" s="12"/>
      <c r="I2994" s="12"/>
      <c r="J2994" s="12"/>
      <c r="K2994" s="12"/>
      <c r="L2994" s="12"/>
      <c r="M2994" s="49"/>
      <c r="N2994" s="49"/>
      <c r="O2994" s="12"/>
      <c r="P2994" s="12"/>
      <c r="Q2994" s="12"/>
      <c r="R2994" s="12"/>
      <c r="S2994" s="12"/>
      <c r="T2994" s="12"/>
    </row>
    <row r="2995" spans="1:20" s="1" customFormat="1" x14ac:dyDescent="0.4">
      <c r="A2995" s="12"/>
      <c r="B2995" s="12"/>
      <c r="C2995" s="42"/>
      <c r="D2995" s="12"/>
      <c r="E2995" s="12"/>
      <c r="F2995" s="12"/>
      <c r="G2995" s="12"/>
      <c r="H2995" s="12"/>
      <c r="I2995" s="12"/>
      <c r="J2995" s="12"/>
      <c r="K2995" s="12"/>
      <c r="L2995" s="12"/>
      <c r="M2995" s="49"/>
      <c r="N2995" s="49"/>
      <c r="O2995" s="12"/>
      <c r="P2995" s="12"/>
      <c r="Q2995" s="12"/>
      <c r="R2995" s="12"/>
      <c r="S2995" s="12"/>
      <c r="T2995" s="12"/>
    </row>
    <row r="2996" spans="1:20" s="1" customFormat="1" x14ac:dyDescent="0.4">
      <c r="A2996" s="12"/>
      <c r="B2996" s="12"/>
      <c r="C2996" s="42"/>
      <c r="D2996" s="12"/>
      <c r="E2996" s="12"/>
      <c r="F2996" s="12"/>
      <c r="G2996" s="12"/>
      <c r="H2996" s="12"/>
      <c r="I2996" s="12"/>
      <c r="J2996" s="12"/>
      <c r="K2996" s="12"/>
      <c r="L2996" s="12"/>
      <c r="M2996" s="49"/>
      <c r="N2996" s="49"/>
      <c r="O2996" s="12"/>
      <c r="P2996" s="12"/>
      <c r="Q2996" s="12"/>
      <c r="R2996" s="12"/>
      <c r="S2996" s="12"/>
      <c r="T2996" s="12"/>
    </row>
    <row r="2997" spans="1:20" s="1" customFormat="1" x14ac:dyDescent="0.4">
      <c r="A2997" s="12"/>
      <c r="B2997" s="12"/>
      <c r="C2997" s="42"/>
      <c r="D2997" s="12"/>
      <c r="E2997" s="12"/>
      <c r="F2997" s="12"/>
      <c r="G2997" s="12"/>
      <c r="H2997" s="12"/>
      <c r="I2997" s="12"/>
      <c r="J2997" s="12"/>
      <c r="K2997" s="12"/>
      <c r="L2997" s="12"/>
      <c r="M2997" s="49"/>
      <c r="N2997" s="49"/>
      <c r="O2997" s="12"/>
      <c r="P2997" s="12"/>
      <c r="Q2997" s="12"/>
      <c r="R2997" s="12"/>
      <c r="S2997" s="12"/>
      <c r="T2997" s="12"/>
    </row>
    <row r="2998" spans="1:20" s="1" customFormat="1" x14ac:dyDescent="0.4">
      <c r="A2998" s="12"/>
      <c r="B2998" s="12"/>
      <c r="C2998" s="42"/>
      <c r="D2998" s="12"/>
      <c r="E2998" s="12"/>
      <c r="F2998" s="12"/>
      <c r="G2998" s="12"/>
      <c r="H2998" s="12"/>
      <c r="I2998" s="12"/>
      <c r="J2998" s="12"/>
      <c r="K2998" s="12"/>
      <c r="L2998" s="12"/>
      <c r="M2998" s="49"/>
      <c r="N2998" s="49"/>
      <c r="O2998" s="12"/>
      <c r="P2998" s="12"/>
      <c r="Q2998" s="12"/>
      <c r="R2998" s="12"/>
      <c r="S2998" s="12"/>
      <c r="T2998" s="12"/>
    </row>
    <row r="2999" spans="1:20" s="1" customFormat="1" x14ac:dyDescent="0.4">
      <c r="A2999" s="12"/>
      <c r="B2999" s="12"/>
      <c r="C2999" s="42"/>
      <c r="D2999" s="12"/>
      <c r="E2999" s="12"/>
      <c r="F2999" s="12"/>
      <c r="G2999" s="12"/>
      <c r="H2999" s="12"/>
      <c r="I2999" s="12"/>
      <c r="J2999" s="12"/>
      <c r="K2999" s="12"/>
      <c r="L2999" s="12"/>
      <c r="M2999" s="49"/>
      <c r="N2999" s="49"/>
      <c r="O2999" s="12"/>
      <c r="P2999" s="12"/>
      <c r="Q2999" s="12"/>
      <c r="R2999" s="12"/>
      <c r="S2999" s="12"/>
      <c r="T2999" s="12"/>
    </row>
    <row r="3000" spans="1:20" s="1" customFormat="1" x14ac:dyDescent="0.4">
      <c r="A3000" s="12"/>
      <c r="B3000" s="12"/>
      <c r="C3000" s="42"/>
      <c r="D3000" s="12"/>
      <c r="E3000" s="12"/>
      <c r="F3000" s="12"/>
      <c r="G3000" s="12"/>
      <c r="H3000" s="12"/>
      <c r="I3000" s="12"/>
      <c r="J3000" s="12"/>
      <c r="K3000" s="12"/>
      <c r="L3000" s="12"/>
      <c r="M3000" s="49"/>
      <c r="N3000" s="49"/>
      <c r="O3000" s="12"/>
      <c r="P3000" s="12"/>
      <c r="Q3000" s="12"/>
      <c r="R3000" s="12"/>
      <c r="S3000" s="12"/>
      <c r="T3000" s="12"/>
    </row>
    <row r="3001" spans="1:20" s="1" customFormat="1" x14ac:dyDescent="0.4">
      <c r="A3001" s="12"/>
      <c r="B3001" s="12"/>
      <c r="C3001" s="42"/>
      <c r="D3001" s="12"/>
      <c r="E3001" s="12"/>
      <c r="F3001" s="12"/>
      <c r="G3001" s="12"/>
      <c r="H3001" s="12"/>
      <c r="I3001" s="12"/>
      <c r="J3001" s="12"/>
      <c r="K3001" s="12"/>
      <c r="L3001" s="12"/>
      <c r="M3001" s="49"/>
      <c r="N3001" s="49"/>
      <c r="O3001" s="12"/>
      <c r="P3001" s="12"/>
      <c r="Q3001" s="12"/>
      <c r="R3001" s="12"/>
      <c r="S3001" s="12"/>
      <c r="T3001" s="12"/>
    </row>
    <row r="3002" spans="1:20" s="1" customFormat="1" x14ac:dyDescent="0.4">
      <c r="A3002" s="12"/>
      <c r="B3002" s="12"/>
      <c r="C3002" s="42"/>
      <c r="D3002" s="12"/>
      <c r="E3002" s="12"/>
      <c r="F3002" s="12"/>
      <c r="G3002" s="12"/>
      <c r="H3002" s="12"/>
      <c r="I3002" s="12"/>
      <c r="J3002" s="12"/>
      <c r="K3002" s="12"/>
      <c r="L3002" s="12"/>
      <c r="M3002" s="49"/>
      <c r="N3002" s="49"/>
      <c r="O3002" s="12"/>
      <c r="P3002" s="12"/>
      <c r="Q3002" s="12"/>
      <c r="R3002" s="12"/>
      <c r="S3002" s="12"/>
      <c r="T3002" s="12"/>
    </row>
    <row r="3003" spans="1:20" s="1" customFormat="1" x14ac:dyDescent="0.4">
      <c r="A3003" s="12"/>
      <c r="B3003" s="12"/>
      <c r="C3003" s="42"/>
      <c r="D3003" s="12"/>
      <c r="E3003" s="12"/>
      <c r="F3003" s="12"/>
      <c r="G3003" s="12"/>
      <c r="H3003" s="12"/>
      <c r="I3003" s="12"/>
      <c r="J3003" s="12"/>
      <c r="K3003" s="12"/>
      <c r="L3003" s="12"/>
      <c r="M3003" s="49"/>
      <c r="N3003" s="49"/>
      <c r="O3003" s="12"/>
      <c r="P3003" s="12"/>
      <c r="Q3003" s="12"/>
      <c r="R3003" s="12"/>
      <c r="S3003" s="12"/>
      <c r="T3003" s="12"/>
    </row>
    <row r="3004" spans="1:20" s="1" customFormat="1" x14ac:dyDescent="0.4">
      <c r="A3004" s="12"/>
      <c r="B3004" s="12"/>
      <c r="C3004" s="42"/>
      <c r="D3004" s="12"/>
      <c r="E3004" s="12"/>
      <c r="F3004" s="12"/>
      <c r="G3004" s="12"/>
      <c r="H3004" s="12"/>
      <c r="I3004" s="12"/>
      <c r="J3004" s="12"/>
      <c r="K3004" s="12"/>
      <c r="L3004" s="12"/>
      <c r="M3004" s="49"/>
      <c r="N3004" s="49"/>
      <c r="O3004" s="12"/>
      <c r="P3004" s="12"/>
      <c r="Q3004" s="12"/>
      <c r="R3004" s="12"/>
      <c r="S3004" s="12"/>
      <c r="T3004" s="12"/>
    </row>
    <row r="3005" spans="1:20" s="1" customFormat="1" x14ac:dyDescent="0.4">
      <c r="A3005" s="12"/>
      <c r="B3005" s="12"/>
      <c r="C3005" s="42"/>
      <c r="D3005" s="12"/>
      <c r="E3005" s="12"/>
      <c r="F3005" s="12"/>
      <c r="G3005" s="12"/>
      <c r="H3005" s="12"/>
      <c r="I3005" s="12"/>
      <c r="J3005" s="12"/>
      <c r="K3005" s="12"/>
      <c r="L3005" s="12"/>
      <c r="M3005" s="49"/>
      <c r="N3005" s="49"/>
      <c r="O3005" s="12"/>
      <c r="P3005" s="12"/>
      <c r="Q3005" s="12"/>
      <c r="R3005" s="12"/>
      <c r="S3005" s="12"/>
      <c r="T3005" s="12"/>
    </row>
    <row r="3006" spans="1:20" s="1" customFormat="1" x14ac:dyDescent="0.4">
      <c r="A3006" s="12"/>
      <c r="B3006" s="12"/>
      <c r="C3006" s="42"/>
      <c r="D3006" s="12"/>
      <c r="E3006" s="12"/>
      <c r="F3006" s="12"/>
      <c r="G3006" s="12"/>
      <c r="H3006" s="12"/>
      <c r="I3006" s="12"/>
      <c r="J3006" s="12"/>
      <c r="K3006" s="12"/>
      <c r="L3006" s="12"/>
      <c r="M3006" s="49"/>
      <c r="N3006" s="49"/>
      <c r="O3006" s="12"/>
      <c r="P3006" s="12"/>
      <c r="Q3006" s="12"/>
      <c r="R3006" s="12"/>
      <c r="S3006" s="12"/>
      <c r="T3006" s="12"/>
    </row>
    <row r="3007" spans="1:20" s="1" customFormat="1" x14ac:dyDescent="0.4">
      <c r="A3007" s="12"/>
      <c r="B3007" s="12"/>
      <c r="C3007" s="42"/>
      <c r="D3007" s="12"/>
      <c r="E3007" s="12"/>
      <c r="F3007" s="12"/>
      <c r="G3007" s="12"/>
      <c r="H3007" s="12"/>
      <c r="I3007" s="12"/>
      <c r="J3007" s="12"/>
      <c r="K3007" s="12"/>
      <c r="L3007" s="12"/>
      <c r="M3007" s="49"/>
      <c r="N3007" s="49"/>
      <c r="O3007" s="12"/>
      <c r="P3007" s="12"/>
      <c r="Q3007" s="12"/>
      <c r="R3007" s="12"/>
      <c r="S3007" s="12"/>
      <c r="T3007" s="12"/>
    </row>
    <row r="3008" spans="1:20" s="1" customFormat="1" x14ac:dyDescent="0.4">
      <c r="A3008" s="12"/>
      <c r="B3008" s="12"/>
      <c r="C3008" s="42"/>
      <c r="D3008" s="12"/>
      <c r="E3008" s="12"/>
      <c r="F3008" s="12"/>
      <c r="G3008" s="12"/>
      <c r="H3008" s="12"/>
      <c r="I3008" s="12"/>
      <c r="J3008" s="12"/>
      <c r="K3008" s="12"/>
      <c r="L3008" s="12"/>
      <c r="M3008" s="49"/>
      <c r="N3008" s="49"/>
      <c r="O3008" s="12"/>
      <c r="P3008" s="12"/>
      <c r="Q3008" s="12"/>
      <c r="R3008" s="12"/>
      <c r="S3008" s="12"/>
      <c r="T3008" s="12"/>
    </row>
    <row r="3009" spans="1:20" s="1" customFormat="1" x14ac:dyDescent="0.4">
      <c r="A3009" s="12"/>
      <c r="B3009" s="12"/>
      <c r="C3009" s="42"/>
      <c r="D3009" s="12"/>
      <c r="E3009" s="12"/>
      <c r="F3009" s="12"/>
      <c r="G3009" s="12"/>
      <c r="H3009" s="12"/>
      <c r="I3009" s="12"/>
      <c r="J3009" s="12"/>
      <c r="K3009" s="12"/>
      <c r="L3009" s="12"/>
      <c r="M3009" s="49"/>
      <c r="N3009" s="49"/>
      <c r="O3009" s="12"/>
      <c r="P3009" s="12"/>
      <c r="Q3009" s="12"/>
      <c r="R3009" s="12"/>
      <c r="S3009" s="12"/>
      <c r="T3009" s="12"/>
    </row>
    <row r="3010" spans="1:20" s="1" customFormat="1" x14ac:dyDescent="0.4">
      <c r="A3010" s="12"/>
      <c r="B3010" s="12"/>
      <c r="C3010" s="42"/>
      <c r="D3010" s="12"/>
      <c r="E3010" s="12"/>
      <c r="F3010" s="12"/>
      <c r="G3010" s="12"/>
      <c r="H3010" s="12"/>
      <c r="I3010" s="12"/>
      <c r="J3010" s="12"/>
      <c r="K3010" s="12"/>
      <c r="L3010" s="12"/>
      <c r="M3010" s="49"/>
      <c r="N3010" s="49"/>
      <c r="O3010" s="12"/>
      <c r="P3010" s="12"/>
      <c r="Q3010" s="12"/>
      <c r="R3010" s="12"/>
      <c r="S3010" s="12"/>
      <c r="T3010" s="12"/>
    </row>
    <row r="3011" spans="1:20" s="1" customFormat="1" x14ac:dyDescent="0.4">
      <c r="A3011" s="12"/>
      <c r="B3011" s="12"/>
      <c r="C3011" s="42"/>
      <c r="D3011" s="12"/>
      <c r="E3011" s="12"/>
      <c r="F3011" s="12"/>
      <c r="G3011" s="12"/>
      <c r="H3011" s="12"/>
      <c r="I3011" s="12"/>
      <c r="J3011" s="12"/>
      <c r="K3011" s="12"/>
      <c r="L3011" s="12"/>
      <c r="M3011" s="49"/>
      <c r="N3011" s="49"/>
      <c r="O3011" s="12"/>
      <c r="P3011" s="12"/>
      <c r="Q3011" s="12"/>
      <c r="R3011" s="12"/>
      <c r="S3011" s="12"/>
      <c r="T3011" s="12"/>
    </row>
    <row r="3012" spans="1:20" s="1" customFormat="1" x14ac:dyDescent="0.4">
      <c r="A3012" s="12"/>
      <c r="B3012" s="12"/>
      <c r="C3012" s="42"/>
      <c r="D3012" s="12"/>
      <c r="E3012" s="12"/>
      <c r="F3012" s="12"/>
      <c r="G3012" s="12"/>
      <c r="H3012" s="12"/>
      <c r="I3012" s="12"/>
      <c r="J3012" s="12"/>
      <c r="K3012" s="12"/>
      <c r="L3012" s="12"/>
      <c r="M3012" s="49"/>
      <c r="N3012" s="49"/>
      <c r="O3012" s="12"/>
      <c r="P3012" s="12"/>
      <c r="Q3012" s="12"/>
      <c r="R3012" s="12"/>
      <c r="S3012" s="12"/>
      <c r="T3012" s="12"/>
    </row>
    <row r="3013" spans="1:20" s="1" customFormat="1" x14ac:dyDescent="0.4">
      <c r="A3013" s="12"/>
      <c r="B3013" s="12"/>
      <c r="C3013" s="42"/>
      <c r="D3013" s="12"/>
      <c r="E3013" s="12"/>
      <c r="F3013" s="12"/>
      <c r="G3013" s="12"/>
      <c r="H3013" s="12"/>
      <c r="I3013" s="12"/>
      <c r="J3013" s="12"/>
      <c r="K3013" s="12"/>
      <c r="L3013" s="12"/>
      <c r="M3013" s="49"/>
      <c r="N3013" s="49"/>
      <c r="O3013" s="12"/>
      <c r="P3013" s="12"/>
      <c r="Q3013" s="12"/>
      <c r="R3013" s="12"/>
      <c r="S3013" s="12"/>
      <c r="T3013" s="12"/>
    </row>
    <row r="3014" spans="1:20" s="1" customFormat="1" x14ac:dyDescent="0.4">
      <c r="A3014" s="12"/>
      <c r="B3014" s="12"/>
      <c r="C3014" s="42"/>
      <c r="D3014" s="12"/>
      <c r="E3014" s="12"/>
      <c r="F3014" s="12"/>
      <c r="G3014" s="12"/>
      <c r="H3014" s="12"/>
      <c r="I3014" s="12"/>
      <c r="J3014" s="12"/>
      <c r="K3014" s="12"/>
      <c r="L3014" s="12"/>
      <c r="M3014" s="49"/>
      <c r="N3014" s="49"/>
      <c r="O3014" s="12"/>
      <c r="P3014" s="12"/>
      <c r="Q3014" s="12"/>
      <c r="R3014" s="12"/>
      <c r="S3014" s="12"/>
      <c r="T3014" s="12"/>
    </row>
    <row r="3015" spans="1:20" s="1" customFormat="1" x14ac:dyDescent="0.4">
      <c r="A3015" s="12"/>
      <c r="B3015" s="12"/>
      <c r="C3015" s="42"/>
      <c r="D3015" s="12"/>
      <c r="E3015" s="12"/>
      <c r="F3015" s="12"/>
      <c r="G3015" s="12"/>
      <c r="H3015" s="12"/>
      <c r="I3015" s="12"/>
      <c r="J3015" s="12"/>
      <c r="K3015" s="12"/>
      <c r="L3015" s="12"/>
      <c r="M3015" s="49"/>
      <c r="N3015" s="49"/>
      <c r="O3015" s="12"/>
      <c r="P3015" s="12"/>
      <c r="Q3015" s="12"/>
      <c r="R3015" s="12"/>
      <c r="S3015" s="12"/>
      <c r="T3015" s="12"/>
    </row>
    <row r="3016" spans="1:20" s="1" customFormat="1" x14ac:dyDescent="0.4">
      <c r="A3016" s="12"/>
      <c r="B3016" s="12"/>
      <c r="C3016" s="42"/>
      <c r="D3016" s="12"/>
      <c r="E3016" s="12"/>
      <c r="F3016" s="12"/>
      <c r="G3016" s="12"/>
      <c r="H3016" s="12"/>
      <c r="I3016" s="12"/>
      <c r="J3016" s="12"/>
      <c r="K3016" s="12"/>
      <c r="L3016" s="12"/>
      <c r="M3016" s="49"/>
      <c r="N3016" s="49"/>
      <c r="O3016" s="12"/>
      <c r="P3016" s="12"/>
      <c r="Q3016" s="12"/>
      <c r="R3016" s="12"/>
      <c r="S3016" s="12"/>
      <c r="T3016" s="12"/>
    </row>
    <row r="3017" spans="1:20" s="1" customFormat="1" x14ac:dyDescent="0.4">
      <c r="A3017" s="12"/>
      <c r="B3017" s="12"/>
      <c r="C3017" s="42"/>
      <c r="D3017" s="12"/>
      <c r="E3017" s="12"/>
      <c r="F3017" s="12"/>
      <c r="G3017" s="12"/>
      <c r="H3017" s="12"/>
      <c r="I3017" s="12"/>
      <c r="J3017" s="12"/>
      <c r="K3017" s="12"/>
      <c r="L3017" s="12"/>
      <c r="M3017" s="49"/>
      <c r="N3017" s="49"/>
      <c r="O3017" s="12"/>
      <c r="P3017" s="12"/>
      <c r="Q3017" s="12"/>
      <c r="R3017" s="12"/>
      <c r="S3017" s="12"/>
      <c r="T3017" s="12"/>
    </row>
    <row r="3018" spans="1:20" s="1" customFormat="1" x14ac:dyDescent="0.4">
      <c r="A3018" s="12"/>
      <c r="B3018" s="12"/>
      <c r="C3018" s="42"/>
      <c r="D3018" s="12"/>
      <c r="E3018" s="12"/>
      <c r="F3018" s="12"/>
      <c r="G3018" s="12"/>
      <c r="H3018" s="12"/>
      <c r="I3018" s="12"/>
      <c r="J3018" s="12"/>
      <c r="K3018" s="12"/>
      <c r="L3018" s="12"/>
      <c r="M3018" s="49"/>
      <c r="N3018" s="49"/>
      <c r="O3018" s="12"/>
      <c r="P3018" s="12"/>
      <c r="Q3018" s="12"/>
      <c r="R3018" s="12"/>
      <c r="S3018" s="12"/>
      <c r="T3018" s="12"/>
    </row>
    <row r="3019" spans="1:20" s="1" customFormat="1" x14ac:dyDescent="0.4">
      <c r="A3019" s="12"/>
      <c r="B3019" s="12"/>
      <c r="C3019" s="42"/>
      <c r="D3019" s="12"/>
      <c r="E3019" s="12"/>
      <c r="F3019" s="12"/>
      <c r="G3019" s="12"/>
      <c r="H3019" s="12"/>
      <c r="I3019" s="12"/>
      <c r="J3019" s="12"/>
      <c r="K3019" s="12"/>
      <c r="L3019" s="12"/>
      <c r="M3019" s="49"/>
      <c r="N3019" s="49"/>
      <c r="O3019" s="12"/>
      <c r="P3019" s="12"/>
      <c r="Q3019" s="12"/>
      <c r="R3019" s="12"/>
      <c r="S3019" s="12"/>
      <c r="T3019" s="12"/>
    </row>
    <row r="3020" spans="1:20" s="1" customFormat="1" x14ac:dyDescent="0.4">
      <c r="A3020" s="12"/>
      <c r="B3020" s="12"/>
      <c r="C3020" s="42"/>
      <c r="D3020" s="12"/>
      <c r="E3020" s="12"/>
      <c r="F3020" s="12"/>
      <c r="G3020" s="12"/>
      <c r="H3020" s="12"/>
      <c r="I3020" s="12"/>
      <c r="J3020" s="12"/>
      <c r="K3020" s="12"/>
      <c r="L3020" s="12"/>
      <c r="M3020" s="49"/>
      <c r="N3020" s="49"/>
      <c r="O3020" s="12"/>
      <c r="P3020" s="12"/>
      <c r="Q3020" s="12"/>
      <c r="R3020" s="12"/>
      <c r="S3020" s="12"/>
      <c r="T3020" s="12"/>
    </row>
    <row r="3021" spans="1:20" s="1" customFormat="1" x14ac:dyDescent="0.4">
      <c r="A3021" s="12"/>
      <c r="B3021" s="12"/>
      <c r="C3021" s="42"/>
      <c r="D3021" s="12"/>
      <c r="E3021" s="12"/>
      <c r="F3021" s="12"/>
      <c r="G3021" s="12"/>
      <c r="H3021" s="12"/>
      <c r="I3021" s="12"/>
      <c r="J3021" s="12"/>
      <c r="K3021" s="12"/>
      <c r="L3021" s="12"/>
      <c r="M3021" s="49"/>
      <c r="N3021" s="49"/>
      <c r="O3021" s="12"/>
      <c r="P3021" s="12"/>
      <c r="Q3021" s="12"/>
      <c r="R3021" s="12"/>
      <c r="S3021" s="12"/>
      <c r="T3021" s="12"/>
    </row>
    <row r="3022" spans="1:20" s="1" customFormat="1" x14ac:dyDescent="0.4">
      <c r="A3022" s="12"/>
      <c r="B3022" s="12"/>
      <c r="C3022" s="42"/>
      <c r="D3022" s="12"/>
      <c r="E3022" s="12"/>
      <c r="F3022" s="12"/>
      <c r="G3022" s="12"/>
      <c r="H3022" s="12"/>
      <c r="I3022" s="12"/>
      <c r="J3022" s="12"/>
      <c r="K3022" s="12"/>
      <c r="L3022" s="12"/>
      <c r="M3022" s="49"/>
      <c r="N3022" s="49"/>
      <c r="O3022" s="12"/>
      <c r="P3022" s="12"/>
      <c r="Q3022" s="12"/>
      <c r="R3022" s="12"/>
      <c r="S3022" s="12"/>
      <c r="T3022" s="12"/>
    </row>
    <row r="3023" spans="1:20" s="1" customFormat="1" x14ac:dyDescent="0.4">
      <c r="A3023" s="12"/>
      <c r="B3023" s="12"/>
      <c r="C3023" s="42"/>
      <c r="D3023" s="12"/>
      <c r="E3023" s="12"/>
      <c r="F3023" s="12"/>
      <c r="G3023" s="12"/>
      <c r="H3023" s="12"/>
      <c r="I3023" s="12"/>
      <c r="J3023" s="12"/>
      <c r="K3023" s="12"/>
      <c r="L3023" s="12"/>
      <c r="M3023" s="49"/>
      <c r="N3023" s="49"/>
      <c r="O3023" s="12"/>
      <c r="P3023" s="12"/>
      <c r="Q3023" s="12"/>
      <c r="R3023" s="12"/>
      <c r="S3023" s="12"/>
      <c r="T3023" s="12"/>
    </row>
    <row r="3024" spans="1:20" s="1" customFormat="1" x14ac:dyDescent="0.4">
      <c r="A3024" s="12"/>
      <c r="B3024" s="12"/>
      <c r="C3024" s="42"/>
      <c r="D3024" s="12"/>
      <c r="E3024" s="12"/>
      <c r="F3024" s="12"/>
      <c r="G3024" s="12"/>
      <c r="H3024" s="12"/>
      <c r="I3024" s="12"/>
      <c r="J3024" s="12"/>
      <c r="K3024" s="12"/>
      <c r="L3024" s="12"/>
      <c r="M3024" s="49"/>
      <c r="N3024" s="49"/>
      <c r="O3024" s="12"/>
      <c r="P3024" s="12"/>
      <c r="Q3024" s="12"/>
      <c r="R3024" s="12"/>
      <c r="S3024" s="12"/>
      <c r="T3024" s="12"/>
    </row>
    <row r="3025" spans="1:20" s="1" customFormat="1" x14ac:dyDescent="0.4">
      <c r="A3025" s="12"/>
      <c r="B3025" s="12"/>
      <c r="C3025" s="42"/>
      <c r="D3025" s="12"/>
      <c r="E3025" s="12"/>
      <c r="F3025" s="12"/>
      <c r="G3025" s="12"/>
      <c r="H3025" s="12"/>
      <c r="I3025" s="12"/>
      <c r="J3025" s="12"/>
      <c r="K3025" s="12"/>
      <c r="L3025" s="12"/>
      <c r="M3025" s="49"/>
      <c r="N3025" s="49"/>
      <c r="O3025" s="12"/>
      <c r="P3025" s="12"/>
      <c r="Q3025" s="12"/>
      <c r="R3025" s="12"/>
      <c r="S3025" s="12"/>
      <c r="T3025" s="12"/>
    </row>
    <row r="3026" spans="1:20" s="1" customFormat="1" x14ac:dyDescent="0.4">
      <c r="A3026" s="12"/>
      <c r="B3026" s="12"/>
      <c r="C3026" s="42"/>
      <c r="D3026" s="12"/>
      <c r="E3026" s="12"/>
      <c r="F3026" s="12"/>
      <c r="G3026" s="12"/>
      <c r="H3026" s="12"/>
      <c r="I3026" s="12"/>
      <c r="J3026" s="12"/>
      <c r="K3026" s="12"/>
      <c r="L3026" s="12"/>
      <c r="M3026" s="49"/>
      <c r="N3026" s="49"/>
      <c r="O3026" s="12"/>
      <c r="P3026" s="12"/>
      <c r="Q3026" s="12"/>
      <c r="R3026" s="12"/>
      <c r="S3026" s="12"/>
      <c r="T3026" s="12"/>
    </row>
    <row r="3027" spans="1:20" s="1" customFormat="1" x14ac:dyDescent="0.4">
      <c r="A3027" s="12"/>
      <c r="B3027" s="12"/>
      <c r="C3027" s="42"/>
      <c r="D3027" s="12"/>
      <c r="E3027" s="12"/>
      <c r="F3027" s="12"/>
      <c r="G3027" s="12"/>
      <c r="H3027" s="12"/>
      <c r="I3027" s="12"/>
      <c r="J3027" s="12"/>
      <c r="K3027" s="12"/>
      <c r="L3027" s="12"/>
      <c r="M3027" s="49"/>
      <c r="N3027" s="49"/>
      <c r="O3027" s="12"/>
      <c r="P3027" s="12"/>
      <c r="Q3027" s="12"/>
      <c r="R3027" s="12"/>
      <c r="S3027" s="12"/>
      <c r="T3027" s="12"/>
    </row>
    <row r="3028" spans="1:20" s="1" customFormat="1" x14ac:dyDescent="0.4">
      <c r="A3028" s="12"/>
      <c r="B3028" s="12"/>
      <c r="C3028" s="42"/>
      <c r="D3028" s="12"/>
      <c r="E3028" s="12"/>
      <c r="F3028" s="12"/>
      <c r="G3028" s="12"/>
      <c r="H3028" s="12"/>
      <c r="I3028" s="12"/>
      <c r="J3028" s="12"/>
      <c r="K3028" s="12"/>
      <c r="L3028" s="12"/>
      <c r="M3028" s="49"/>
      <c r="N3028" s="49"/>
      <c r="O3028" s="12"/>
      <c r="P3028" s="12"/>
      <c r="Q3028" s="12"/>
      <c r="R3028" s="12"/>
      <c r="S3028" s="12"/>
      <c r="T3028" s="12"/>
    </row>
    <row r="3029" spans="1:20" s="1" customFormat="1" x14ac:dyDescent="0.4">
      <c r="A3029" s="12"/>
      <c r="B3029" s="12"/>
      <c r="C3029" s="42"/>
      <c r="D3029" s="12"/>
      <c r="E3029" s="12"/>
      <c r="F3029" s="12"/>
      <c r="G3029" s="12"/>
      <c r="H3029" s="12"/>
      <c r="I3029" s="12"/>
      <c r="J3029" s="12"/>
      <c r="K3029" s="12"/>
      <c r="L3029" s="12"/>
      <c r="M3029" s="49"/>
      <c r="N3029" s="49"/>
      <c r="O3029" s="12"/>
      <c r="P3029" s="12"/>
      <c r="Q3029" s="12"/>
      <c r="R3029" s="12"/>
      <c r="S3029" s="12"/>
      <c r="T3029" s="12"/>
    </row>
    <row r="3030" spans="1:20" s="1" customFormat="1" x14ac:dyDescent="0.4">
      <c r="A3030" s="12"/>
      <c r="B3030" s="12"/>
      <c r="C3030" s="42"/>
      <c r="D3030" s="12"/>
      <c r="E3030" s="12"/>
      <c r="F3030" s="12"/>
      <c r="G3030" s="12"/>
      <c r="H3030" s="12"/>
      <c r="I3030" s="12"/>
      <c r="J3030" s="12"/>
      <c r="K3030" s="12"/>
      <c r="L3030" s="12"/>
      <c r="M3030" s="49"/>
      <c r="N3030" s="49"/>
      <c r="O3030" s="12"/>
      <c r="P3030" s="12"/>
      <c r="Q3030" s="12"/>
      <c r="R3030" s="12"/>
      <c r="S3030" s="12"/>
      <c r="T3030" s="12"/>
    </row>
    <row r="3031" spans="1:20" s="1" customFormat="1" x14ac:dyDescent="0.4">
      <c r="A3031" s="12"/>
      <c r="B3031" s="12"/>
      <c r="C3031" s="42"/>
      <c r="D3031" s="12"/>
      <c r="E3031" s="12"/>
      <c r="F3031" s="12"/>
      <c r="G3031" s="12"/>
      <c r="H3031" s="12"/>
      <c r="I3031" s="12"/>
      <c r="J3031" s="12"/>
      <c r="K3031" s="12"/>
      <c r="L3031" s="12"/>
      <c r="M3031" s="49"/>
      <c r="N3031" s="49"/>
      <c r="O3031" s="12"/>
      <c r="P3031" s="12"/>
      <c r="Q3031" s="12"/>
      <c r="R3031" s="12"/>
      <c r="S3031" s="12"/>
      <c r="T3031" s="12"/>
    </row>
    <row r="3032" spans="1:20" s="1" customFormat="1" x14ac:dyDescent="0.4">
      <c r="A3032" s="12"/>
      <c r="B3032" s="12"/>
      <c r="C3032" s="42"/>
      <c r="D3032" s="12"/>
      <c r="E3032" s="12"/>
      <c r="F3032" s="12"/>
      <c r="G3032" s="12"/>
      <c r="H3032" s="12"/>
      <c r="I3032" s="12"/>
      <c r="J3032" s="12"/>
      <c r="K3032" s="12"/>
      <c r="L3032" s="12"/>
      <c r="M3032" s="49"/>
      <c r="N3032" s="49"/>
      <c r="O3032" s="12"/>
      <c r="P3032" s="12"/>
      <c r="Q3032" s="12"/>
      <c r="R3032" s="12"/>
      <c r="S3032" s="12"/>
      <c r="T3032" s="12"/>
    </row>
    <row r="3033" spans="1:20" s="1" customFormat="1" x14ac:dyDescent="0.4">
      <c r="A3033" s="12"/>
      <c r="B3033" s="12"/>
      <c r="C3033" s="42"/>
      <c r="D3033" s="12"/>
      <c r="E3033" s="12"/>
      <c r="F3033" s="12"/>
      <c r="G3033" s="12"/>
      <c r="H3033" s="12"/>
      <c r="I3033" s="12"/>
      <c r="J3033" s="12"/>
      <c r="K3033" s="12"/>
      <c r="L3033" s="12"/>
      <c r="M3033" s="49"/>
      <c r="N3033" s="49"/>
      <c r="O3033" s="12"/>
      <c r="P3033" s="12"/>
      <c r="Q3033" s="12"/>
      <c r="R3033" s="12"/>
      <c r="S3033" s="12"/>
      <c r="T3033" s="12"/>
    </row>
    <row r="3034" spans="1:20" s="1" customFormat="1" x14ac:dyDescent="0.4">
      <c r="A3034" s="12"/>
      <c r="B3034" s="12"/>
      <c r="C3034" s="42"/>
      <c r="D3034" s="12"/>
      <c r="E3034" s="12"/>
      <c r="F3034" s="12"/>
      <c r="G3034" s="12"/>
      <c r="H3034" s="12"/>
      <c r="I3034" s="12"/>
      <c r="J3034" s="12"/>
      <c r="K3034" s="12"/>
      <c r="L3034" s="12"/>
      <c r="M3034" s="49"/>
      <c r="N3034" s="49"/>
      <c r="O3034" s="12"/>
      <c r="P3034" s="12"/>
      <c r="Q3034" s="12"/>
      <c r="R3034" s="12"/>
      <c r="S3034" s="12"/>
      <c r="T3034" s="12"/>
    </row>
    <row r="3035" spans="1:20" s="1" customFormat="1" x14ac:dyDescent="0.4">
      <c r="A3035" s="12"/>
      <c r="B3035" s="12"/>
      <c r="C3035" s="42"/>
      <c r="D3035" s="12"/>
      <c r="E3035" s="12"/>
      <c r="F3035" s="12"/>
      <c r="G3035" s="12"/>
      <c r="H3035" s="12"/>
      <c r="I3035" s="12"/>
      <c r="J3035" s="12"/>
      <c r="K3035" s="12"/>
      <c r="L3035" s="12"/>
      <c r="M3035" s="49"/>
      <c r="N3035" s="49"/>
      <c r="O3035" s="12"/>
      <c r="P3035" s="12"/>
      <c r="Q3035" s="12"/>
      <c r="R3035" s="12"/>
      <c r="S3035" s="12"/>
      <c r="T3035" s="12"/>
    </row>
    <row r="3036" spans="1:20" s="1" customFormat="1" x14ac:dyDescent="0.4">
      <c r="A3036" s="12"/>
      <c r="B3036" s="12"/>
      <c r="C3036" s="42"/>
      <c r="D3036" s="12"/>
      <c r="E3036" s="12"/>
      <c r="F3036" s="12"/>
      <c r="G3036" s="12"/>
      <c r="H3036" s="12"/>
      <c r="I3036" s="12"/>
      <c r="J3036" s="12"/>
      <c r="K3036" s="12"/>
      <c r="L3036" s="12"/>
      <c r="M3036" s="49"/>
      <c r="N3036" s="49"/>
      <c r="O3036" s="12"/>
      <c r="P3036" s="12"/>
      <c r="Q3036" s="12"/>
      <c r="R3036" s="12"/>
      <c r="S3036" s="12"/>
      <c r="T3036" s="12"/>
    </row>
    <row r="3037" spans="1:20" s="1" customFormat="1" x14ac:dyDescent="0.4">
      <c r="A3037" s="12"/>
      <c r="B3037" s="12"/>
      <c r="C3037" s="42"/>
      <c r="D3037" s="12"/>
      <c r="E3037" s="12"/>
      <c r="F3037" s="12"/>
      <c r="G3037" s="12"/>
      <c r="H3037" s="12"/>
      <c r="I3037" s="12"/>
      <c r="J3037" s="12"/>
      <c r="K3037" s="12"/>
      <c r="L3037" s="12"/>
      <c r="M3037" s="49"/>
      <c r="N3037" s="49"/>
      <c r="O3037" s="12"/>
      <c r="P3037" s="12"/>
      <c r="Q3037" s="12"/>
      <c r="R3037" s="12"/>
      <c r="S3037" s="12"/>
      <c r="T3037" s="12"/>
    </row>
    <row r="3038" spans="1:20" s="1" customFormat="1" x14ac:dyDescent="0.4">
      <c r="A3038" s="12"/>
      <c r="B3038" s="12"/>
      <c r="C3038" s="42"/>
      <c r="D3038" s="12"/>
      <c r="E3038" s="12"/>
      <c r="F3038" s="12"/>
      <c r="G3038" s="12"/>
      <c r="H3038" s="12"/>
      <c r="I3038" s="12"/>
      <c r="J3038" s="12"/>
      <c r="K3038" s="12"/>
      <c r="L3038" s="12"/>
      <c r="M3038" s="49"/>
      <c r="N3038" s="49"/>
      <c r="O3038" s="12"/>
      <c r="P3038" s="12"/>
      <c r="Q3038" s="12"/>
      <c r="R3038" s="12"/>
      <c r="S3038" s="12"/>
      <c r="T3038" s="12"/>
    </row>
    <row r="3039" spans="1:20" s="1" customFormat="1" x14ac:dyDescent="0.4">
      <c r="A3039" s="12"/>
      <c r="B3039" s="12"/>
      <c r="C3039" s="42"/>
      <c r="D3039" s="12"/>
      <c r="E3039" s="12"/>
      <c r="F3039" s="12"/>
      <c r="G3039" s="12"/>
      <c r="H3039" s="12"/>
      <c r="I3039" s="12"/>
      <c r="J3039" s="12"/>
      <c r="K3039" s="12"/>
      <c r="L3039" s="12"/>
      <c r="M3039" s="49"/>
      <c r="N3039" s="49"/>
      <c r="O3039" s="12"/>
      <c r="P3039" s="12"/>
      <c r="Q3039" s="12"/>
      <c r="R3039" s="12"/>
      <c r="S3039" s="12"/>
      <c r="T3039" s="12"/>
    </row>
    <row r="3040" spans="1:20" s="1" customFormat="1" x14ac:dyDescent="0.4">
      <c r="A3040" s="12"/>
      <c r="B3040" s="12"/>
      <c r="C3040" s="42"/>
      <c r="D3040" s="12"/>
      <c r="E3040" s="12"/>
      <c r="F3040" s="12"/>
      <c r="G3040" s="12"/>
      <c r="H3040" s="12"/>
      <c r="I3040" s="12"/>
      <c r="J3040" s="12"/>
      <c r="K3040" s="12"/>
      <c r="L3040" s="12"/>
      <c r="M3040" s="49"/>
      <c r="N3040" s="49"/>
      <c r="O3040" s="12"/>
      <c r="P3040" s="12"/>
      <c r="Q3040" s="12"/>
      <c r="R3040" s="12"/>
      <c r="S3040" s="12"/>
      <c r="T3040" s="12"/>
    </row>
    <row r="3041" spans="1:20" s="1" customFormat="1" x14ac:dyDescent="0.4">
      <c r="A3041" s="12"/>
      <c r="B3041" s="12"/>
      <c r="C3041" s="42"/>
      <c r="D3041" s="12"/>
      <c r="E3041" s="12"/>
      <c r="F3041" s="12"/>
      <c r="G3041" s="12"/>
      <c r="H3041" s="12"/>
      <c r="I3041" s="12"/>
      <c r="J3041" s="12"/>
      <c r="K3041" s="12"/>
      <c r="L3041" s="12"/>
      <c r="M3041" s="49"/>
      <c r="N3041" s="49"/>
      <c r="O3041" s="12"/>
      <c r="P3041" s="12"/>
      <c r="Q3041" s="12"/>
      <c r="R3041" s="12"/>
      <c r="S3041" s="12"/>
      <c r="T3041" s="12"/>
    </row>
    <row r="3042" spans="1:20" s="1" customFormat="1" x14ac:dyDescent="0.4">
      <c r="A3042" s="12"/>
      <c r="B3042" s="12"/>
      <c r="C3042" s="42"/>
      <c r="D3042" s="12"/>
      <c r="E3042" s="12"/>
      <c r="F3042" s="12"/>
      <c r="G3042" s="12"/>
      <c r="H3042" s="12"/>
      <c r="I3042" s="12"/>
      <c r="J3042" s="12"/>
      <c r="K3042" s="12"/>
      <c r="L3042" s="12"/>
      <c r="M3042" s="49"/>
      <c r="N3042" s="49"/>
      <c r="O3042" s="12"/>
      <c r="P3042" s="12"/>
      <c r="Q3042" s="12"/>
      <c r="R3042" s="12"/>
      <c r="S3042" s="12"/>
      <c r="T3042" s="12"/>
    </row>
    <row r="3043" spans="1:20" s="1" customFormat="1" x14ac:dyDescent="0.4">
      <c r="A3043" s="12"/>
      <c r="B3043" s="12"/>
      <c r="C3043" s="42"/>
      <c r="D3043" s="12"/>
      <c r="E3043" s="12"/>
      <c r="F3043" s="12"/>
      <c r="G3043" s="12"/>
      <c r="H3043" s="12"/>
      <c r="I3043" s="12"/>
      <c r="J3043" s="12"/>
      <c r="K3043" s="12"/>
      <c r="L3043" s="12"/>
      <c r="M3043" s="49"/>
      <c r="N3043" s="49"/>
      <c r="O3043" s="12"/>
      <c r="P3043" s="12"/>
      <c r="Q3043" s="12"/>
      <c r="R3043" s="12"/>
      <c r="S3043" s="12"/>
      <c r="T3043" s="12"/>
    </row>
    <row r="3044" spans="1:20" s="1" customFormat="1" x14ac:dyDescent="0.4">
      <c r="A3044" s="12"/>
      <c r="B3044" s="12"/>
      <c r="C3044" s="42"/>
      <c r="D3044" s="12"/>
      <c r="E3044" s="12"/>
      <c r="F3044" s="12"/>
      <c r="G3044" s="12"/>
      <c r="H3044" s="12"/>
      <c r="I3044" s="12"/>
      <c r="J3044" s="12"/>
      <c r="K3044" s="12"/>
      <c r="L3044" s="12"/>
      <c r="M3044" s="49"/>
      <c r="N3044" s="49"/>
      <c r="O3044" s="12"/>
      <c r="P3044" s="12"/>
      <c r="Q3044" s="12"/>
      <c r="R3044" s="12"/>
      <c r="S3044" s="12"/>
      <c r="T3044" s="12"/>
    </row>
    <row r="3045" spans="1:20" s="1" customFormat="1" x14ac:dyDescent="0.4">
      <c r="A3045" s="12"/>
      <c r="B3045" s="12"/>
      <c r="C3045" s="42"/>
      <c r="D3045" s="12"/>
      <c r="E3045" s="12"/>
      <c r="F3045" s="12"/>
      <c r="G3045" s="12"/>
      <c r="H3045" s="12"/>
      <c r="I3045" s="12"/>
      <c r="J3045" s="12"/>
      <c r="K3045" s="12"/>
      <c r="L3045" s="12"/>
      <c r="M3045" s="49"/>
      <c r="N3045" s="49"/>
      <c r="O3045" s="12"/>
      <c r="P3045" s="12"/>
      <c r="Q3045" s="12"/>
      <c r="R3045" s="12"/>
      <c r="S3045" s="12"/>
      <c r="T3045" s="12"/>
    </row>
    <row r="3046" spans="1:20" s="1" customFormat="1" x14ac:dyDescent="0.4">
      <c r="A3046" s="12"/>
      <c r="B3046" s="12"/>
      <c r="C3046" s="42"/>
      <c r="D3046" s="12"/>
      <c r="E3046" s="12"/>
      <c r="F3046" s="12"/>
      <c r="G3046" s="12"/>
      <c r="H3046" s="12"/>
      <c r="I3046" s="12"/>
      <c r="J3046" s="12"/>
      <c r="K3046" s="12"/>
      <c r="L3046" s="12"/>
      <c r="M3046" s="49"/>
      <c r="N3046" s="49"/>
      <c r="O3046" s="12"/>
      <c r="P3046" s="12"/>
      <c r="Q3046" s="12"/>
      <c r="R3046" s="12"/>
      <c r="S3046" s="12"/>
      <c r="T3046" s="12"/>
    </row>
    <row r="3047" spans="1:20" s="1" customFormat="1" x14ac:dyDescent="0.4">
      <c r="A3047" s="12"/>
      <c r="B3047" s="12"/>
      <c r="C3047" s="42"/>
      <c r="D3047" s="12"/>
      <c r="E3047" s="12"/>
      <c r="F3047" s="12"/>
      <c r="G3047" s="12"/>
      <c r="H3047" s="12"/>
      <c r="I3047" s="12"/>
      <c r="J3047" s="12"/>
      <c r="K3047" s="12"/>
      <c r="L3047" s="12"/>
      <c r="M3047" s="49"/>
      <c r="N3047" s="49"/>
      <c r="O3047" s="12"/>
      <c r="P3047" s="12"/>
      <c r="Q3047" s="12"/>
      <c r="R3047" s="12"/>
      <c r="S3047" s="12"/>
      <c r="T3047" s="12"/>
    </row>
    <row r="3048" spans="1:20" s="1" customFormat="1" x14ac:dyDescent="0.4">
      <c r="A3048" s="12"/>
      <c r="B3048" s="12"/>
      <c r="C3048" s="42"/>
      <c r="D3048" s="12"/>
      <c r="E3048" s="12"/>
      <c r="F3048" s="12"/>
      <c r="G3048" s="12"/>
      <c r="H3048" s="12"/>
      <c r="I3048" s="12"/>
      <c r="J3048" s="12"/>
      <c r="K3048" s="12"/>
      <c r="L3048" s="12"/>
      <c r="M3048" s="49"/>
      <c r="N3048" s="49"/>
      <c r="O3048" s="12"/>
      <c r="P3048" s="12"/>
      <c r="Q3048" s="12"/>
      <c r="R3048" s="12"/>
      <c r="S3048" s="12"/>
      <c r="T3048" s="12"/>
    </row>
    <row r="3049" spans="1:20" s="1" customFormat="1" x14ac:dyDescent="0.4">
      <c r="A3049" s="12"/>
      <c r="B3049" s="12"/>
      <c r="C3049" s="42"/>
      <c r="D3049" s="12"/>
      <c r="E3049" s="12"/>
      <c r="F3049" s="12"/>
      <c r="G3049" s="12"/>
      <c r="H3049" s="12"/>
      <c r="I3049" s="12"/>
      <c r="J3049" s="12"/>
      <c r="K3049" s="12"/>
      <c r="L3049" s="12"/>
      <c r="M3049" s="49"/>
      <c r="N3049" s="49"/>
      <c r="O3049" s="12"/>
      <c r="P3049" s="12"/>
      <c r="Q3049" s="12"/>
      <c r="R3049" s="12"/>
      <c r="S3049" s="12"/>
      <c r="T3049" s="12"/>
    </row>
    <row r="3050" spans="1:20" s="1" customFormat="1" x14ac:dyDescent="0.4">
      <c r="A3050" s="12"/>
      <c r="B3050" s="12"/>
      <c r="C3050" s="42"/>
      <c r="D3050" s="12"/>
      <c r="E3050" s="12"/>
      <c r="F3050" s="12"/>
      <c r="G3050" s="12"/>
      <c r="H3050" s="12"/>
      <c r="I3050" s="12"/>
      <c r="J3050" s="12"/>
      <c r="K3050" s="12"/>
      <c r="L3050" s="12"/>
      <c r="M3050" s="49"/>
      <c r="N3050" s="49"/>
      <c r="O3050" s="12"/>
      <c r="P3050" s="12"/>
      <c r="Q3050" s="12"/>
      <c r="R3050" s="12"/>
      <c r="S3050" s="12"/>
      <c r="T3050" s="12"/>
    </row>
    <row r="3051" spans="1:20" s="1" customFormat="1" x14ac:dyDescent="0.4">
      <c r="A3051" s="12"/>
      <c r="B3051" s="12"/>
      <c r="C3051" s="42"/>
      <c r="D3051" s="12"/>
      <c r="E3051" s="12"/>
      <c r="F3051" s="12"/>
      <c r="G3051" s="12"/>
      <c r="H3051" s="12"/>
      <c r="I3051" s="12"/>
      <c r="J3051" s="12"/>
      <c r="K3051" s="12"/>
      <c r="L3051" s="12"/>
      <c r="M3051" s="49"/>
      <c r="N3051" s="49"/>
      <c r="O3051" s="12"/>
      <c r="P3051" s="12"/>
      <c r="Q3051" s="12"/>
      <c r="R3051" s="12"/>
      <c r="S3051" s="12"/>
      <c r="T3051" s="12"/>
    </row>
    <row r="3052" spans="1:20" s="1" customFormat="1" x14ac:dyDescent="0.4">
      <c r="A3052" s="12"/>
      <c r="B3052" s="12"/>
      <c r="C3052" s="42"/>
      <c r="D3052" s="12"/>
      <c r="E3052" s="12"/>
      <c r="F3052" s="12"/>
      <c r="G3052" s="12"/>
      <c r="H3052" s="12"/>
      <c r="I3052" s="12"/>
      <c r="J3052" s="12"/>
      <c r="K3052" s="12"/>
      <c r="L3052" s="12"/>
      <c r="M3052" s="49"/>
      <c r="N3052" s="49"/>
      <c r="O3052" s="12"/>
      <c r="P3052" s="12"/>
      <c r="Q3052" s="12"/>
      <c r="R3052" s="12"/>
      <c r="S3052" s="12"/>
      <c r="T3052" s="12"/>
    </row>
    <row r="3053" spans="1:20" s="1" customFormat="1" x14ac:dyDescent="0.4">
      <c r="A3053" s="12"/>
      <c r="B3053" s="12"/>
      <c r="C3053" s="42"/>
      <c r="D3053" s="12"/>
      <c r="E3053" s="12"/>
      <c r="F3053" s="12"/>
      <c r="G3053" s="12"/>
      <c r="H3053" s="12"/>
      <c r="I3053" s="12"/>
      <c r="J3053" s="12"/>
      <c r="K3053" s="12"/>
      <c r="L3053" s="12"/>
      <c r="M3053" s="49"/>
      <c r="N3053" s="49"/>
      <c r="O3053" s="12"/>
      <c r="P3053" s="12"/>
      <c r="Q3053" s="12"/>
      <c r="R3053" s="12"/>
      <c r="S3053" s="12"/>
      <c r="T3053" s="12"/>
    </row>
    <row r="3054" spans="1:20" s="1" customFormat="1" x14ac:dyDescent="0.4">
      <c r="A3054" s="12"/>
      <c r="B3054" s="12"/>
      <c r="C3054" s="42"/>
      <c r="D3054" s="12"/>
      <c r="E3054" s="12"/>
      <c r="F3054" s="12"/>
      <c r="G3054" s="12"/>
      <c r="H3054" s="12"/>
      <c r="I3054" s="12"/>
      <c r="J3054" s="12"/>
      <c r="K3054" s="12"/>
      <c r="L3054" s="12"/>
      <c r="M3054" s="49"/>
      <c r="N3054" s="49"/>
      <c r="O3054" s="12"/>
      <c r="P3054" s="12"/>
      <c r="Q3054" s="12"/>
      <c r="R3054" s="12"/>
      <c r="S3054" s="12"/>
      <c r="T3054" s="12"/>
    </row>
    <row r="3055" spans="1:20" s="1" customFormat="1" x14ac:dyDescent="0.4">
      <c r="A3055" s="12"/>
      <c r="B3055" s="12"/>
      <c r="C3055" s="42"/>
      <c r="D3055" s="12"/>
      <c r="E3055" s="12"/>
      <c r="F3055" s="12"/>
      <c r="G3055" s="12"/>
      <c r="H3055" s="12"/>
      <c r="I3055" s="12"/>
      <c r="J3055" s="12"/>
      <c r="K3055" s="12"/>
      <c r="L3055" s="12"/>
      <c r="M3055" s="49"/>
      <c r="N3055" s="49"/>
      <c r="O3055" s="12"/>
      <c r="P3055" s="12"/>
      <c r="Q3055" s="12"/>
      <c r="R3055" s="12"/>
      <c r="S3055" s="12"/>
      <c r="T3055" s="12"/>
    </row>
    <row r="3056" spans="1:20" s="1" customFormat="1" x14ac:dyDescent="0.4">
      <c r="A3056" s="12"/>
      <c r="B3056" s="12"/>
      <c r="C3056" s="42"/>
      <c r="D3056" s="12"/>
      <c r="E3056" s="12"/>
      <c r="F3056" s="12"/>
      <c r="G3056" s="12"/>
      <c r="H3056" s="12"/>
      <c r="I3056" s="12"/>
      <c r="J3056" s="12"/>
      <c r="K3056" s="12"/>
      <c r="L3056" s="12"/>
      <c r="M3056" s="49"/>
      <c r="N3056" s="49"/>
      <c r="O3056" s="12"/>
      <c r="P3056" s="12"/>
      <c r="Q3056" s="12"/>
      <c r="R3056" s="12"/>
      <c r="S3056" s="12"/>
      <c r="T3056" s="12"/>
    </row>
    <row r="3057" spans="1:20" s="1" customFormat="1" x14ac:dyDescent="0.4">
      <c r="A3057" s="12"/>
      <c r="B3057" s="12"/>
      <c r="C3057" s="42"/>
      <c r="D3057" s="12"/>
      <c r="E3057" s="12"/>
      <c r="F3057" s="12"/>
      <c r="G3057" s="12"/>
      <c r="H3057" s="12"/>
      <c r="I3057" s="12"/>
      <c r="J3057" s="12"/>
      <c r="K3057" s="12"/>
      <c r="L3057" s="12"/>
      <c r="M3057" s="49"/>
      <c r="N3057" s="49"/>
      <c r="O3057" s="12"/>
      <c r="P3057" s="12"/>
      <c r="Q3057" s="12"/>
      <c r="R3057" s="12"/>
      <c r="S3057" s="12"/>
      <c r="T3057" s="12"/>
    </row>
    <row r="3058" spans="1:20" s="1" customFormat="1" x14ac:dyDescent="0.4">
      <c r="A3058" s="12"/>
      <c r="B3058" s="12"/>
      <c r="C3058" s="42"/>
      <c r="D3058" s="12"/>
      <c r="E3058" s="12"/>
      <c r="F3058" s="12"/>
      <c r="G3058" s="12"/>
      <c r="H3058" s="12"/>
      <c r="I3058" s="12"/>
      <c r="J3058" s="12"/>
      <c r="K3058" s="12"/>
      <c r="L3058" s="12"/>
      <c r="M3058" s="49"/>
      <c r="N3058" s="49"/>
      <c r="O3058" s="12"/>
      <c r="P3058" s="12"/>
      <c r="Q3058" s="12"/>
      <c r="R3058" s="12"/>
      <c r="S3058" s="12"/>
      <c r="T3058" s="12"/>
    </row>
    <row r="3059" spans="1:20" s="1" customFormat="1" x14ac:dyDescent="0.4">
      <c r="A3059" s="12"/>
      <c r="B3059" s="12"/>
      <c r="C3059" s="42"/>
      <c r="D3059" s="12"/>
      <c r="E3059" s="12"/>
      <c r="F3059" s="12"/>
      <c r="G3059" s="12"/>
      <c r="H3059" s="12"/>
      <c r="I3059" s="12"/>
      <c r="J3059" s="12"/>
      <c r="K3059" s="12"/>
      <c r="L3059" s="12"/>
      <c r="M3059" s="49"/>
      <c r="N3059" s="49"/>
      <c r="O3059" s="12"/>
      <c r="P3059" s="12"/>
      <c r="Q3059" s="12"/>
      <c r="R3059" s="12"/>
      <c r="S3059" s="12"/>
      <c r="T3059" s="12"/>
    </row>
    <row r="3060" spans="1:20" s="1" customFormat="1" x14ac:dyDescent="0.4">
      <c r="A3060" s="12"/>
      <c r="B3060" s="12"/>
      <c r="C3060" s="42"/>
      <c r="D3060" s="12"/>
      <c r="E3060" s="12"/>
      <c r="F3060" s="12"/>
      <c r="G3060" s="12"/>
      <c r="H3060" s="12"/>
      <c r="I3060" s="12"/>
      <c r="J3060" s="12"/>
      <c r="K3060" s="12"/>
      <c r="L3060" s="12"/>
      <c r="M3060" s="49"/>
      <c r="N3060" s="49"/>
      <c r="O3060" s="12"/>
      <c r="P3060" s="12"/>
      <c r="Q3060" s="12"/>
      <c r="R3060" s="12"/>
      <c r="S3060" s="12"/>
      <c r="T3060" s="12"/>
    </row>
    <row r="3061" spans="1:20" s="1" customFormat="1" x14ac:dyDescent="0.4">
      <c r="A3061" s="12"/>
      <c r="B3061" s="12"/>
      <c r="C3061" s="42"/>
      <c r="D3061" s="12"/>
      <c r="E3061" s="12"/>
      <c r="F3061" s="12"/>
      <c r="G3061" s="12"/>
      <c r="H3061" s="12"/>
      <c r="I3061" s="12"/>
      <c r="J3061" s="12"/>
      <c r="K3061" s="12"/>
      <c r="L3061" s="12"/>
      <c r="M3061" s="49"/>
      <c r="N3061" s="49"/>
      <c r="O3061" s="12"/>
      <c r="P3061" s="12"/>
      <c r="Q3061" s="12"/>
      <c r="R3061" s="12"/>
      <c r="S3061" s="12"/>
      <c r="T3061" s="12"/>
    </row>
    <row r="3062" spans="1:20" s="1" customFormat="1" x14ac:dyDescent="0.4">
      <c r="A3062" s="12"/>
      <c r="B3062" s="12"/>
      <c r="C3062" s="42"/>
      <c r="D3062" s="12"/>
      <c r="E3062" s="12"/>
      <c r="F3062" s="12"/>
      <c r="G3062" s="12"/>
      <c r="H3062" s="12"/>
      <c r="I3062" s="12"/>
      <c r="J3062" s="12"/>
      <c r="K3062" s="12"/>
      <c r="L3062" s="12"/>
      <c r="M3062" s="49"/>
      <c r="N3062" s="49"/>
      <c r="O3062" s="12"/>
      <c r="P3062" s="12"/>
      <c r="Q3062" s="12"/>
      <c r="R3062" s="12"/>
      <c r="S3062" s="12"/>
      <c r="T3062" s="12"/>
    </row>
    <row r="3063" spans="1:20" s="1" customFormat="1" x14ac:dyDescent="0.4">
      <c r="A3063" s="12"/>
      <c r="B3063" s="12"/>
      <c r="C3063" s="42"/>
      <c r="D3063" s="12"/>
      <c r="E3063" s="12"/>
      <c r="F3063" s="12"/>
      <c r="G3063" s="12"/>
      <c r="H3063" s="12"/>
      <c r="I3063" s="12"/>
      <c r="J3063" s="12"/>
      <c r="K3063" s="12"/>
      <c r="L3063" s="12"/>
      <c r="M3063" s="49"/>
      <c r="N3063" s="49"/>
      <c r="O3063" s="12"/>
      <c r="P3063" s="12"/>
      <c r="Q3063" s="12"/>
      <c r="R3063" s="12"/>
      <c r="S3063" s="12"/>
      <c r="T3063" s="12"/>
    </row>
    <row r="3064" spans="1:20" s="1" customFormat="1" x14ac:dyDescent="0.4">
      <c r="A3064" s="12"/>
      <c r="B3064" s="12"/>
      <c r="C3064" s="42"/>
      <c r="D3064" s="12"/>
      <c r="E3064" s="12"/>
      <c r="F3064" s="12"/>
      <c r="G3064" s="12"/>
      <c r="H3064" s="12"/>
      <c r="I3064" s="12"/>
      <c r="J3064" s="12"/>
      <c r="K3064" s="12"/>
      <c r="L3064" s="12"/>
      <c r="M3064" s="49"/>
      <c r="N3064" s="49"/>
      <c r="O3064" s="12"/>
      <c r="P3064" s="12"/>
      <c r="Q3064" s="12"/>
      <c r="R3064" s="12"/>
      <c r="S3064" s="12"/>
      <c r="T3064" s="12"/>
    </row>
    <row r="3065" spans="1:20" s="1" customFormat="1" x14ac:dyDescent="0.4">
      <c r="A3065" s="12"/>
      <c r="B3065" s="12"/>
      <c r="C3065" s="42"/>
      <c r="D3065" s="12"/>
      <c r="E3065" s="12"/>
      <c r="F3065" s="12"/>
      <c r="G3065" s="12"/>
      <c r="H3065" s="12"/>
      <c r="I3065" s="12"/>
      <c r="J3065" s="12"/>
      <c r="K3065" s="12"/>
      <c r="L3065" s="12"/>
      <c r="M3065" s="49"/>
      <c r="N3065" s="49"/>
      <c r="O3065" s="12"/>
      <c r="P3065" s="12"/>
      <c r="Q3065" s="12"/>
      <c r="R3065" s="12"/>
      <c r="S3065" s="12"/>
      <c r="T3065" s="12"/>
    </row>
    <row r="3066" spans="1:20" s="1" customFormat="1" x14ac:dyDescent="0.4">
      <c r="A3066" s="12"/>
      <c r="B3066" s="12"/>
      <c r="C3066" s="42"/>
      <c r="D3066" s="12"/>
      <c r="E3066" s="12"/>
      <c r="F3066" s="12"/>
      <c r="G3066" s="12"/>
      <c r="H3066" s="12"/>
      <c r="I3066" s="12"/>
      <c r="J3066" s="12"/>
      <c r="K3066" s="12"/>
      <c r="L3066" s="12"/>
      <c r="M3066" s="49"/>
      <c r="N3066" s="49"/>
      <c r="O3066" s="12"/>
      <c r="P3066" s="12"/>
      <c r="Q3066" s="12"/>
      <c r="R3066" s="12"/>
      <c r="S3066" s="12"/>
      <c r="T3066" s="12"/>
    </row>
    <row r="3067" spans="1:20" s="1" customFormat="1" x14ac:dyDescent="0.4">
      <c r="A3067" s="12"/>
      <c r="B3067" s="12"/>
      <c r="C3067" s="42"/>
      <c r="D3067" s="12"/>
      <c r="E3067" s="12"/>
      <c r="F3067" s="12"/>
      <c r="G3067" s="12"/>
      <c r="H3067" s="12"/>
      <c r="I3067" s="12"/>
      <c r="J3067" s="12"/>
      <c r="K3067" s="12"/>
      <c r="L3067" s="12"/>
      <c r="M3067" s="49"/>
      <c r="N3067" s="49"/>
      <c r="O3067" s="12"/>
      <c r="P3067" s="12"/>
      <c r="Q3067" s="12"/>
      <c r="R3067" s="12"/>
      <c r="S3067" s="12"/>
      <c r="T3067" s="12"/>
    </row>
    <row r="3068" spans="1:20" s="1" customFormat="1" x14ac:dyDescent="0.4">
      <c r="A3068" s="12"/>
      <c r="B3068" s="12"/>
      <c r="C3068" s="42"/>
      <c r="D3068" s="12"/>
      <c r="E3068" s="12"/>
      <c r="F3068" s="12"/>
      <c r="G3068" s="12"/>
      <c r="H3068" s="12"/>
      <c r="I3068" s="12"/>
      <c r="J3068" s="12"/>
      <c r="K3068" s="12"/>
      <c r="L3068" s="12"/>
      <c r="M3068" s="49"/>
      <c r="N3068" s="49"/>
      <c r="O3068" s="12"/>
      <c r="P3068" s="12"/>
      <c r="Q3068" s="12"/>
      <c r="R3068" s="12"/>
      <c r="S3068" s="12"/>
      <c r="T3068" s="12"/>
    </row>
    <row r="3069" spans="1:20" s="1" customFormat="1" x14ac:dyDescent="0.4">
      <c r="A3069" s="12"/>
      <c r="B3069" s="12"/>
      <c r="C3069" s="42"/>
      <c r="D3069" s="12"/>
      <c r="E3069" s="12"/>
      <c r="F3069" s="12"/>
      <c r="G3069" s="12"/>
      <c r="H3069" s="12"/>
      <c r="I3069" s="12"/>
      <c r="J3069" s="12"/>
      <c r="K3069" s="12"/>
      <c r="L3069" s="12"/>
      <c r="M3069" s="49"/>
      <c r="N3069" s="49"/>
      <c r="O3069" s="12"/>
      <c r="P3069" s="12"/>
      <c r="Q3069" s="12"/>
      <c r="R3069" s="12"/>
      <c r="S3069" s="12"/>
      <c r="T3069" s="12"/>
    </row>
    <row r="3070" spans="1:20" s="1" customFormat="1" x14ac:dyDescent="0.4">
      <c r="A3070" s="12"/>
      <c r="B3070" s="12"/>
      <c r="C3070" s="42"/>
      <c r="D3070" s="12"/>
      <c r="E3070" s="12"/>
      <c r="F3070" s="12"/>
      <c r="G3070" s="12"/>
      <c r="H3070" s="12"/>
      <c r="I3070" s="12"/>
      <c r="J3070" s="12"/>
      <c r="K3070" s="12"/>
      <c r="L3070" s="12"/>
      <c r="M3070" s="49"/>
      <c r="N3070" s="49"/>
      <c r="O3070" s="12"/>
      <c r="P3070" s="12"/>
      <c r="Q3070" s="12"/>
      <c r="R3070" s="12"/>
      <c r="S3070" s="12"/>
      <c r="T3070" s="12"/>
    </row>
    <row r="3071" spans="1:20" s="1" customFormat="1" x14ac:dyDescent="0.4">
      <c r="A3071" s="12"/>
      <c r="B3071" s="12"/>
      <c r="C3071" s="42"/>
      <c r="D3071" s="12"/>
      <c r="E3071" s="12"/>
      <c r="F3071" s="12"/>
      <c r="G3071" s="12"/>
      <c r="H3071" s="12"/>
      <c r="I3071" s="12"/>
      <c r="J3071" s="12"/>
      <c r="K3071" s="12"/>
      <c r="L3071" s="12"/>
      <c r="M3071" s="49"/>
      <c r="N3071" s="49"/>
      <c r="O3071" s="12"/>
      <c r="P3071" s="12"/>
      <c r="Q3071" s="12"/>
      <c r="R3071" s="12"/>
      <c r="S3071" s="12"/>
      <c r="T3071" s="12"/>
    </row>
    <row r="3072" spans="1:20" s="1" customFormat="1" x14ac:dyDescent="0.4">
      <c r="A3072" s="12"/>
      <c r="B3072" s="12"/>
      <c r="C3072" s="42"/>
      <c r="D3072" s="12"/>
      <c r="E3072" s="12"/>
      <c r="F3072" s="12"/>
      <c r="G3072" s="12"/>
      <c r="H3072" s="12"/>
      <c r="I3072" s="12"/>
      <c r="J3072" s="12"/>
      <c r="K3072" s="12"/>
      <c r="L3072" s="12"/>
      <c r="M3072" s="49"/>
      <c r="N3072" s="49"/>
      <c r="O3072" s="12"/>
      <c r="P3072" s="12"/>
      <c r="Q3072" s="12"/>
      <c r="R3072" s="12"/>
      <c r="S3072" s="12"/>
      <c r="T3072" s="12"/>
    </row>
    <row r="3073" spans="1:20" s="1" customFormat="1" x14ac:dyDescent="0.4">
      <c r="A3073" s="12"/>
      <c r="B3073" s="12"/>
      <c r="C3073" s="42"/>
      <c r="D3073" s="12"/>
      <c r="E3073" s="12"/>
      <c r="F3073" s="12"/>
      <c r="G3073" s="12"/>
      <c r="H3073" s="12"/>
      <c r="I3073" s="12"/>
      <c r="J3073" s="12"/>
      <c r="K3073" s="12"/>
      <c r="L3073" s="12"/>
      <c r="M3073" s="49"/>
      <c r="N3073" s="49"/>
      <c r="O3073" s="12"/>
      <c r="P3073" s="12"/>
      <c r="Q3073" s="12"/>
      <c r="R3073" s="12"/>
      <c r="S3073" s="12"/>
      <c r="T3073" s="12"/>
    </row>
    <row r="3074" spans="1:20" s="1" customFormat="1" x14ac:dyDescent="0.4">
      <c r="A3074" s="12"/>
      <c r="B3074" s="12"/>
      <c r="C3074" s="42"/>
      <c r="D3074" s="12"/>
      <c r="E3074" s="12"/>
      <c r="F3074" s="12"/>
      <c r="G3074" s="12"/>
      <c r="H3074" s="12"/>
      <c r="I3074" s="12"/>
      <c r="J3074" s="12"/>
      <c r="K3074" s="12"/>
      <c r="L3074" s="12"/>
      <c r="M3074" s="49"/>
      <c r="N3074" s="49"/>
      <c r="O3074" s="12"/>
      <c r="P3074" s="12"/>
      <c r="Q3074" s="12"/>
      <c r="R3074" s="12"/>
      <c r="S3074" s="12"/>
      <c r="T3074" s="12"/>
    </row>
    <row r="3075" spans="1:20" s="1" customFormat="1" x14ac:dyDescent="0.4">
      <c r="A3075" s="12"/>
      <c r="B3075" s="12"/>
      <c r="C3075" s="42"/>
      <c r="D3075" s="12"/>
      <c r="E3075" s="12"/>
      <c r="F3075" s="12"/>
      <c r="G3075" s="12"/>
      <c r="H3075" s="12"/>
      <c r="I3075" s="12"/>
      <c r="J3075" s="12"/>
      <c r="K3075" s="12"/>
      <c r="L3075" s="12"/>
      <c r="M3075" s="49"/>
      <c r="N3075" s="49"/>
      <c r="O3075" s="12"/>
      <c r="P3075" s="12"/>
      <c r="Q3075" s="12"/>
      <c r="R3075" s="12"/>
      <c r="S3075" s="12"/>
      <c r="T3075" s="12"/>
    </row>
    <row r="3076" spans="1:20" s="1" customFormat="1" x14ac:dyDescent="0.4">
      <c r="A3076" s="12"/>
      <c r="B3076" s="12"/>
      <c r="C3076" s="42"/>
      <c r="D3076" s="12"/>
      <c r="E3076" s="12"/>
      <c r="F3076" s="12"/>
      <c r="G3076" s="12"/>
      <c r="H3076" s="12"/>
      <c r="I3076" s="12"/>
      <c r="J3076" s="12"/>
      <c r="K3076" s="12"/>
      <c r="L3076" s="12"/>
      <c r="M3076" s="49"/>
      <c r="N3076" s="49"/>
      <c r="O3076" s="12"/>
      <c r="P3076" s="12"/>
      <c r="Q3076" s="12"/>
      <c r="R3076" s="12"/>
      <c r="S3076" s="12"/>
      <c r="T3076" s="12"/>
    </row>
    <row r="3077" spans="1:20" s="1" customFormat="1" x14ac:dyDescent="0.4">
      <c r="A3077" s="12"/>
      <c r="B3077" s="12"/>
      <c r="C3077" s="42"/>
      <c r="D3077" s="12"/>
      <c r="E3077" s="12"/>
      <c r="F3077" s="12"/>
      <c r="G3077" s="12"/>
      <c r="H3077" s="12"/>
      <c r="I3077" s="12"/>
      <c r="J3077" s="12"/>
      <c r="K3077" s="12"/>
      <c r="L3077" s="12"/>
      <c r="M3077" s="49"/>
      <c r="N3077" s="49"/>
      <c r="O3077" s="12"/>
      <c r="P3077" s="12"/>
      <c r="Q3077" s="12"/>
      <c r="R3077" s="12"/>
      <c r="S3077" s="12"/>
      <c r="T3077" s="12"/>
    </row>
    <row r="3078" spans="1:20" s="1" customFormat="1" x14ac:dyDescent="0.4">
      <c r="A3078" s="12"/>
      <c r="B3078" s="12"/>
      <c r="C3078" s="42"/>
      <c r="D3078" s="12"/>
      <c r="E3078" s="12"/>
      <c r="F3078" s="12"/>
      <c r="G3078" s="12"/>
      <c r="H3078" s="12"/>
      <c r="I3078" s="12"/>
      <c r="J3078" s="12"/>
      <c r="K3078" s="12"/>
      <c r="L3078" s="12"/>
      <c r="M3078" s="49"/>
      <c r="N3078" s="49"/>
      <c r="O3078" s="12"/>
      <c r="P3078" s="12"/>
      <c r="Q3078" s="12"/>
      <c r="R3078" s="12"/>
      <c r="S3078" s="12"/>
      <c r="T3078" s="12"/>
    </row>
    <row r="3079" spans="1:20" s="1" customFormat="1" x14ac:dyDescent="0.4">
      <c r="A3079" s="12"/>
      <c r="B3079" s="12"/>
      <c r="C3079" s="42"/>
      <c r="D3079" s="12"/>
      <c r="E3079" s="12"/>
      <c r="F3079" s="12"/>
      <c r="G3079" s="12"/>
      <c r="H3079" s="12"/>
      <c r="I3079" s="12"/>
      <c r="J3079" s="12"/>
      <c r="K3079" s="12"/>
      <c r="L3079" s="12"/>
      <c r="M3079" s="49"/>
      <c r="N3079" s="49"/>
      <c r="O3079" s="12"/>
      <c r="P3079" s="12"/>
      <c r="Q3079" s="12"/>
      <c r="R3079" s="12"/>
      <c r="S3079" s="12"/>
      <c r="T3079" s="12"/>
    </row>
    <row r="3080" spans="1:20" s="1" customFormat="1" x14ac:dyDescent="0.4">
      <c r="A3080" s="12"/>
      <c r="B3080" s="12"/>
      <c r="C3080" s="42"/>
      <c r="D3080" s="12"/>
      <c r="E3080" s="12"/>
      <c r="F3080" s="12"/>
      <c r="G3080" s="12"/>
      <c r="H3080" s="12"/>
      <c r="I3080" s="12"/>
      <c r="J3080" s="12"/>
      <c r="K3080" s="12"/>
      <c r="L3080" s="12"/>
      <c r="M3080" s="49"/>
      <c r="N3080" s="49"/>
      <c r="O3080" s="12"/>
      <c r="P3080" s="12"/>
      <c r="Q3080" s="12"/>
      <c r="R3080" s="12"/>
      <c r="S3080" s="12"/>
      <c r="T3080" s="12"/>
    </row>
    <row r="3081" spans="1:20" s="1" customFormat="1" x14ac:dyDescent="0.4">
      <c r="A3081" s="12"/>
      <c r="B3081" s="12"/>
      <c r="C3081" s="42"/>
      <c r="D3081" s="12"/>
      <c r="E3081" s="12"/>
      <c r="F3081" s="12"/>
      <c r="G3081" s="12"/>
      <c r="H3081" s="12"/>
      <c r="I3081" s="12"/>
      <c r="J3081" s="12"/>
      <c r="K3081" s="12"/>
      <c r="L3081" s="12"/>
      <c r="M3081" s="49"/>
      <c r="N3081" s="49"/>
      <c r="O3081" s="12"/>
      <c r="P3081" s="12"/>
      <c r="Q3081" s="12"/>
      <c r="R3081" s="12"/>
      <c r="S3081" s="12"/>
      <c r="T3081" s="12"/>
    </row>
    <row r="3082" spans="1:20" s="1" customFormat="1" x14ac:dyDescent="0.4">
      <c r="A3082" s="12"/>
      <c r="B3082" s="12"/>
      <c r="C3082" s="42"/>
      <c r="D3082" s="12"/>
      <c r="E3082" s="12"/>
      <c r="F3082" s="12"/>
      <c r="G3082" s="12"/>
      <c r="H3082" s="12"/>
      <c r="I3082" s="12"/>
      <c r="J3082" s="12"/>
      <c r="K3082" s="12"/>
      <c r="L3082" s="12"/>
      <c r="M3082" s="49"/>
      <c r="N3082" s="49"/>
      <c r="O3082" s="12"/>
      <c r="P3082" s="12"/>
      <c r="Q3082" s="12"/>
      <c r="R3082" s="12"/>
      <c r="S3082" s="12"/>
      <c r="T3082" s="12"/>
    </row>
    <row r="3083" spans="1:20" s="1" customFormat="1" x14ac:dyDescent="0.4">
      <c r="A3083" s="12"/>
      <c r="B3083" s="12"/>
      <c r="C3083" s="42"/>
      <c r="D3083" s="12"/>
      <c r="E3083" s="12"/>
      <c r="F3083" s="12"/>
      <c r="G3083" s="12"/>
      <c r="H3083" s="12"/>
      <c r="I3083" s="12"/>
      <c r="J3083" s="12"/>
      <c r="K3083" s="12"/>
      <c r="L3083" s="12"/>
      <c r="M3083" s="49"/>
      <c r="N3083" s="49"/>
      <c r="O3083" s="12"/>
      <c r="P3083" s="12"/>
      <c r="Q3083" s="12"/>
      <c r="R3083" s="12"/>
      <c r="S3083" s="12"/>
      <c r="T3083" s="12"/>
    </row>
    <row r="3084" spans="1:20" s="1" customFormat="1" x14ac:dyDescent="0.4">
      <c r="A3084" s="12"/>
      <c r="B3084" s="12"/>
      <c r="C3084" s="42"/>
      <c r="D3084" s="12"/>
      <c r="E3084" s="12"/>
      <c r="F3084" s="12"/>
      <c r="G3084" s="12"/>
      <c r="H3084" s="12"/>
      <c r="I3084" s="12"/>
      <c r="J3084" s="12"/>
      <c r="K3084" s="12"/>
      <c r="L3084" s="12"/>
      <c r="M3084" s="49"/>
      <c r="N3084" s="49"/>
      <c r="O3084" s="12"/>
      <c r="P3084" s="12"/>
      <c r="Q3084" s="12"/>
      <c r="R3084" s="12"/>
      <c r="S3084" s="12"/>
      <c r="T3084" s="12"/>
    </row>
    <row r="3085" spans="1:20" s="1" customFormat="1" x14ac:dyDescent="0.4">
      <c r="A3085" s="12"/>
      <c r="B3085" s="12"/>
      <c r="C3085" s="42"/>
      <c r="D3085" s="12"/>
      <c r="E3085" s="12"/>
      <c r="F3085" s="12"/>
      <c r="G3085" s="12"/>
      <c r="H3085" s="12"/>
      <c r="I3085" s="12"/>
      <c r="J3085" s="12"/>
      <c r="K3085" s="12"/>
      <c r="L3085" s="12"/>
      <c r="M3085" s="49"/>
      <c r="N3085" s="49"/>
      <c r="O3085" s="12"/>
      <c r="P3085" s="12"/>
      <c r="Q3085" s="12"/>
      <c r="R3085" s="12"/>
      <c r="S3085" s="12"/>
      <c r="T3085" s="12"/>
    </row>
    <row r="3086" spans="1:20" s="1" customFormat="1" x14ac:dyDescent="0.4">
      <c r="A3086" s="12"/>
      <c r="B3086" s="12"/>
      <c r="C3086" s="42"/>
      <c r="D3086" s="12"/>
      <c r="E3086" s="12"/>
      <c r="F3086" s="12"/>
      <c r="G3086" s="12"/>
      <c r="H3086" s="12"/>
      <c r="I3086" s="12"/>
      <c r="J3086" s="12"/>
      <c r="K3086" s="12"/>
      <c r="L3086" s="12"/>
      <c r="M3086" s="49"/>
      <c r="N3086" s="49"/>
      <c r="O3086" s="12"/>
      <c r="P3086" s="12"/>
      <c r="Q3086" s="12"/>
      <c r="R3086" s="12"/>
      <c r="S3086" s="12"/>
      <c r="T3086" s="12"/>
    </row>
    <row r="3087" spans="1:20" s="1" customFormat="1" x14ac:dyDescent="0.4">
      <c r="A3087" s="12"/>
      <c r="B3087" s="12"/>
      <c r="C3087" s="42"/>
      <c r="D3087" s="12"/>
      <c r="E3087" s="12"/>
      <c r="F3087" s="12"/>
      <c r="G3087" s="12"/>
      <c r="H3087" s="12"/>
      <c r="I3087" s="12"/>
      <c r="J3087" s="12"/>
      <c r="K3087" s="12"/>
      <c r="L3087" s="12"/>
      <c r="M3087" s="49"/>
      <c r="N3087" s="49"/>
      <c r="O3087" s="12"/>
      <c r="P3087" s="12"/>
      <c r="Q3087" s="12"/>
      <c r="R3087" s="12"/>
      <c r="S3087" s="12"/>
      <c r="T3087" s="12"/>
    </row>
    <row r="3088" spans="1:20" s="1" customFormat="1" x14ac:dyDescent="0.4">
      <c r="A3088" s="12"/>
      <c r="B3088" s="12"/>
      <c r="C3088" s="42"/>
      <c r="D3088" s="12"/>
      <c r="E3088" s="12"/>
      <c r="F3088" s="12"/>
      <c r="G3088" s="12"/>
      <c r="H3088" s="12"/>
      <c r="I3088" s="12"/>
      <c r="J3088" s="12"/>
      <c r="K3088" s="12"/>
      <c r="L3088" s="12"/>
      <c r="M3088" s="49"/>
      <c r="N3088" s="49"/>
      <c r="O3088" s="12"/>
      <c r="P3088" s="12"/>
      <c r="Q3088" s="12"/>
      <c r="R3088" s="12"/>
      <c r="S3088" s="12"/>
      <c r="T3088" s="12"/>
    </row>
    <row r="3089" spans="1:20" s="1" customFormat="1" x14ac:dyDescent="0.4">
      <c r="A3089" s="12"/>
      <c r="B3089" s="12"/>
      <c r="C3089" s="42"/>
      <c r="D3089" s="12"/>
      <c r="E3089" s="12"/>
      <c r="F3089" s="12"/>
      <c r="G3089" s="12"/>
      <c r="H3089" s="12"/>
      <c r="I3089" s="12"/>
      <c r="J3089" s="12"/>
      <c r="K3089" s="12"/>
      <c r="L3089" s="12"/>
      <c r="M3089" s="49"/>
      <c r="N3089" s="49"/>
      <c r="O3089" s="12"/>
      <c r="P3089" s="12"/>
      <c r="Q3089" s="12"/>
      <c r="R3089" s="12"/>
      <c r="S3089" s="12"/>
      <c r="T3089" s="12"/>
    </row>
    <row r="3090" spans="1:20" s="1" customFormat="1" x14ac:dyDescent="0.4">
      <c r="A3090" s="12"/>
      <c r="B3090" s="12"/>
      <c r="C3090" s="42"/>
      <c r="D3090" s="12"/>
      <c r="E3090" s="12"/>
      <c r="F3090" s="12"/>
      <c r="G3090" s="12"/>
      <c r="H3090" s="12"/>
      <c r="I3090" s="12"/>
      <c r="J3090" s="12"/>
      <c r="K3090" s="12"/>
      <c r="L3090" s="12"/>
      <c r="M3090" s="49"/>
      <c r="N3090" s="49"/>
      <c r="O3090" s="12"/>
      <c r="P3090" s="12"/>
      <c r="Q3090" s="12"/>
      <c r="R3090" s="12"/>
      <c r="S3090" s="12"/>
      <c r="T3090" s="12"/>
    </row>
    <row r="3091" spans="1:20" s="1" customFormat="1" x14ac:dyDescent="0.4">
      <c r="A3091" s="12"/>
      <c r="B3091" s="12"/>
      <c r="C3091" s="42"/>
      <c r="D3091" s="12"/>
      <c r="E3091" s="12"/>
      <c r="F3091" s="12"/>
      <c r="G3091" s="12"/>
      <c r="H3091" s="12"/>
      <c r="I3091" s="12"/>
      <c r="J3091" s="12"/>
      <c r="K3091" s="12"/>
      <c r="L3091" s="12"/>
      <c r="M3091" s="49"/>
      <c r="N3091" s="49"/>
      <c r="O3091" s="12"/>
      <c r="P3091" s="12"/>
      <c r="Q3091" s="12"/>
      <c r="R3091" s="12"/>
      <c r="S3091" s="12"/>
      <c r="T3091" s="12"/>
    </row>
    <row r="3092" spans="1:20" s="1" customFormat="1" x14ac:dyDescent="0.4">
      <c r="A3092" s="12"/>
      <c r="B3092" s="12"/>
      <c r="C3092" s="42"/>
      <c r="D3092" s="12"/>
      <c r="E3092" s="12"/>
      <c r="F3092" s="12"/>
      <c r="G3092" s="12"/>
      <c r="H3092" s="12"/>
      <c r="I3092" s="12"/>
      <c r="J3092" s="12"/>
      <c r="K3092" s="12"/>
      <c r="L3092" s="12"/>
      <c r="M3092" s="49"/>
      <c r="N3092" s="49"/>
      <c r="O3092" s="12"/>
      <c r="P3092" s="12"/>
      <c r="Q3092" s="12"/>
      <c r="R3092" s="12"/>
      <c r="S3092" s="12"/>
      <c r="T3092" s="12"/>
    </row>
    <row r="3093" spans="1:20" s="1" customFormat="1" x14ac:dyDescent="0.4">
      <c r="A3093" s="12"/>
      <c r="B3093" s="12"/>
      <c r="C3093" s="42"/>
      <c r="D3093" s="12"/>
      <c r="E3093" s="12"/>
      <c r="F3093" s="12"/>
      <c r="G3093" s="12"/>
      <c r="H3093" s="12"/>
      <c r="I3093" s="12"/>
      <c r="J3093" s="12"/>
      <c r="K3093" s="12"/>
      <c r="L3093" s="12"/>
      <c r="M3093" s="49"/>
      <c r="N3093" s="49"/>
      <c r="O3093" s="12"/>
      <c r="P3093" s="12"/>
      <c r="Q3093" s="12"/>
      <c r="R3093" s="12"/>
      <c r="S3093" s="12"/>
      <c r="T3093" s="12"/>
    </row>
    <row r="3094" spans="1:20" s="1" customFormat="1" x14ac:dyDescent="0.4">
      <c r="A3094" s="12"/>
      <c r="B3094" s="12"/>
      <c r="C3094" s="42"/>
      <c r="D3094" s="12"/>
      <c r="E3094" s="12"/>
      <c r="F3094" s="12"/>
      <c r="G3094" s="12"/>
      <c r="H3094" s="12"/>
      <c r="I3094" s="12"/>
      <c r="J3094" s="12"/>
      <c r="K3094" s="12"/>
      <c r="L3094" s="12"/>
      <c r="M3094" s="49"/>
      <c r="N3094" s="49"/>
      <c r="O3094" s="12"/>
      <c r="P3094" s="12"/>
      <c r="Q3094" s="12"/>
      <c r="R3094" s="12"/>
      <c r="S3094" s="12"/>
      <c r="T3094" s="12"/>
    </row>
    <row r="3095" spans="1:20" s="1" customFormat="1" x14ac:dyDescent="0.4">
      <c r="A3095" s="12"/>
      <c r="B3095" s="12"/>
      <c r="C3095" s="42"/>
      <c r="D3095" s="12"/>
      <c r="E3095" s="12"/>
      <c r="F3095" s="12"/>
      <c r="G3095" s="12"/>
      <c r="H3095" s="12"/>
      <c r="I3095" s="12"/>
      <c r="J3095" s="12"/>
      <c r="K3095" s="12"/>
      <c r="L3095" s="12"/>
      <c r="M3095" s="49"/>
      <c r="N3095" s="49"/>
      <c r="O3095" s="12"/>
      <c r="P3095" s="12"/>
      <c r="Q3095" s="12"/>
      <c r="R3095" s="12"/>
      <c r="S3095" s="12"/>
      <c r="T3095" s="12"/>
    </row>
    <row r="3096" spans="1:20" s="1" customFormat="1" x14ac:dyDescent="0.4">
      <c r="A3096" s="12"/>
      <c r="B3096" s="12"/>
      <c r="C3096" s="42"/>
      <c r="D3096" s="12"/>
      <c r="E3096" s="12"/>
      <c r="F3096" s="12"/>
      <c r="G3096" s="12"/>
      <c r="H3096" s="12"/>
      <c r="I3096" s="12"/>
      <c r="J3096" s="12"/>
      <c r="K3096" s="12"/>
      <c r="L3096" s="12"/>
      <c r="M3096" s="49"/>
      <c r="N3096" s="49"/>
      <c r="O3096" s="12"/>
      <c r="P3096" s="12"/>
      <c r="Q3096" s="12"/>
      <c r="R3096" s="12"/>
      <c r="S3096" s="12"/>
      <c r="T3096" s="12"/>
    </row>
    <row r="3097" spans="1:20" s="1" customFormat="1" x14ac:dyDescent="0.4">
      <c r="A3097" s="12"/>
      <c r="B3097" s="12"/>
      <c r="C3097" s="42"/>
      <c r="D3097" s="12"/>
      <c r="E3097" s="12"/>
      <c r="F3097" s="12"/>
      <c r="G3097" s="12"/>
      <c r="H3097" s="12"/>
      <c r="I3097" s="12"/>
      <c r="J3097" s="12"/>
      <c r="K3097" s="12"/>
      <c r="L3097" s="12"/>
      <c r="M3097" s="49"/>
      <c r="N3097" s="49"/>
      <c r="O3097" s="12"/>
      <c r="P3097" s="12"/>
      <c r="Q3097" s="12"/>
      <c r="R3097" s="12"/>
      <c r="S3097" s="12"/>
      <c r="T3097" s="12"/>
    </row>
    <row r="3098" spans="1:20" s="1" customFormat="1" x14ac:dyDescent="0.4">
      <c r="A3098" s="12"/>
      <c r="B3098" s="12"/>
      <c r="C3098" s="42"/>
      <c r="D3098" s="12"/>
      <c r="E3098" s="12"/>
      <c r="F3098" s="12"/>
      <c r="G3098" s="12"/>
      <c r="H3098" s="12"/>
      <c r="I3098" s="12"/>
      <c r="J3098" s="12"/>
      <c r="K3098" s="12"/>
      <c r="L3098" s="12"/>
      <c r="M3098" s="49"/>
      <c r="N3098" s="49"/>
      <c r="O3098" s="12"/>
      <c r="P3098" s="12"/>
      <c r="Q3098" s="12"/>
      <c r="R3098" s="12"/>
      <c r="S3098" s="12"/>
      <c r="T3098" s="12"/>
    </row>
    <row r="3099" spans="1:20" s="1" customFormat="1" x14ac:dyDescent="0.4">
      <c r="A3099" s="12"/>
      <c r="B3099" s="12"/>
      <c r="C3099" s="42"/>
      <c r="D3099" s="12"/>
      <c r="E3099" s="12"/>
      <c r="F3099" s="12"/>
      <c r="G3099" s="12"/>
      <c r="H3099" s="12"/>
      <c r="I3099" s="12"/>
      <c r="J3099" s="12"/>
      <c r="K3099" s="12"/>
      <c r="L3099" s="12"/>
      <c r="M3099" s="49"/>
      <c r="N3099" s="49"/>
      <c r="O3099" s="12"/>
      <c r="P3099" s="12"/>
      <c r="Q3099" s="12"/>
      <c r="R3099" s="12"/>
      <c r="S3099" s="12"/>
      <c r="T3099" s="12"/>
    </row>
    <row r="3100" spans="1:20" s="1" customFormat="1" x14ac:dyDescent="0.4">
      <c r="A3100" s="12"/>
      <c r="B3100" s="12"/>
      <c r="C3100" s="42"/>
      <c r="D3100" s="12"/>
      <c r="E3100" s="12"/>
      <c r="F3100" s="12"/>
      <c r="G3100" s="12"/>
      <c r="H3100" s="12"/>
      <c r="I3100" s="12"/>
      <c r="J3100" s="12"/>
      <c r="K3100" s="12"/>
      <c r="L3100" s="12"/>
      <c r="M3100" s="49"/>
      <c r="N3100" s="49"/>
      <c r="O3100" s="12"/>
      <c r="P3100" s="12"/>
      <c r="Q3100" s="12"/>
      <c r="R3100" s="12"/>
      <c r="S3100" s="12"/>
      <c r="T3100" s="12"/>
    </row>
    <row r="3101" spans="1:20" s="1" customFormat="1" x14ac:dyDescent="0.4">
      <c r="A3101" s="12"/>
      <c r="B3101" s="12"/>
      <c r="C3101" s="42"/>
      <c r="D3101" s="12"/>
      <c r="E3101" s="12"/>
      <c r="F3101" s="12"/>
      <c r="G3101" s="12"/>
      <c r="H3101" s="12"/>
      <c r="I3101" s="12"/>
      <c r="J3101" s="12"/>
      <c r="K3101" s="12"/>
      <c r="L3101" s="12"/>
      <c r="M3101" s="49"/>
      <c r="N3101" s="49"/>
      <c r="O3101" s="12"/>
      <c r="P3101" s="12"/>
      <c r="Q3101" s="12"/>
      <c r="R3101" s="12"/>
      <c r="S3101" s="12"/>
      <c r="T3101" s="12"/>
    </row>
    <row r="3102" spans="1:20" s="1" customFormat="1" x14ac:dyDescent="0.4">
      <c r="A3102" s="12"/>
      <c r="B3102" s="12"/>
      <c r="C3102" s="42"/>
      <c r="D3102" s="12"/>
      <c r="E3102" s="12"/>
      <c r="F3102" s="12"/>
      <c r="G3102" s="12"/>
      <c r="H3102" s="12"/>
      <c r="I3102" s="12"/>
      <c r="J3102" s="12"/>
      <c r="K3102" s="12"/>
      <c r="L3102" s="12"/>
      <c r="M3102" s="49"/>
      <c r="N3102" s="49"/>
      <c r="O3102" s="12"/>
      <c r="P3102" s="12"/>
      <c r="Q3102" s="12"/>
      <c r="R3102" s="12"/>
      <c r="S3102" s="12"/>
      <c r="T3102" s="12"/>
    </row>
    <row r="3103" spans="1:20" s="1" customFormat="1" x14ac:dyDescent="0.4">
      <c r="A3103" s="12"/>
      <c r="B3103" s="12"/>
      <c r="C3103" s="42"/>
      <c r="D3103" s="12"/>
      <c r="E3103" s="12"/>
      <c r="F3103" s="12"/>
      <c r="G3103" s="12"/>
      <c r="H3103" s="12"/>
      <c r="I3103" s="12"/>
      <c r="J3103" s="12"/>
      <c r="K3103" s="12"/>
      <c r="L3103" s="12"/>
      <c r="M3103" s="49"/>
      <c r="N3103" s="49"/>
      <c r="O3103" s="12"/>
      <c r="P3103" s="12"/>
      <c r="Q3103" s="12"/>
      <c r="R3103" s="12"/>
      <c r="S3103" s="12"/>
      <c r="T3103" s="12"/>
    </row>
    <row r="3104" spans="1:20" s="1" customFormat="1" x14ac:dyDescent="0.4">
      <c r="A3104" s="12"/>
      <c r="B3104" s="12"/>
      <c r="C3104" s="42"/>
      <c r="D3104" s="12"/>
      <c r="E3104" s="12"/>
      <c r="F3104" s="12"/>
      <c r="G3104" s="12"/>
      <c r="H3104" s="12"/>
      <c r="I3104" s="12"/>
      <c r="J3104" s="12"/>
      <c r="K3104" s="12"/>
      <c r="L3104" s="12"/>
      <c r="M3104" s="49"/>
      <c r="N3104" s="49"/>
      <c r="O3104" s="12"/>
      <c r="P3104" s="12"/>
      <c r="Q3104" s="12"/>
      <c r="R3104" s="12"/>
      <c r="S3104" s="12"/>
      <c r="T3104" s="12"/>
    </row>
    <row r="3105" spans="1:20" s="1" customFormat="1" x14ac:dyDescent="0.4">
      <c r="A3105" s="12"/>
      <c r="B3105" s="12"/>
      <c r="C3105" s="42"/>
      <c r="D3105" s="12"/>
      <c r="E3105" s="12"/>
      <c r="F3105" s="12"/>
      <c r="G3105" s="12"/>
      <c r="H3105" s="12"/>
      <c r="I3105" s="12"/>
      <c r="J3105" s="12"/>
      <c r="K3105" s="12"/>
      <c r="L3105" s="12"/>
      <c r="M3105" s="49"/>
      <c r="N3105" s="49"/>
      <c r="O3105" s="12"/>
      <c r="P3105" s="12"/>
      <c r="Q3105" s="12"/>
      <c r="R3105" s="12"/>
      <c r="S3105" s="12"/>
      <c r="T3105" s="12"/>
    </row>
    <row r="3106" spans="1:20" s="1" customFormat="1" x14ac:dyDescent="0.4">
      <c r="A3106" s="12"/>
      <c r="B3106" s="12"/>
      <c r="C3106" s="42"/>
      <c r="D3106" s="12"/>
      <c r="E3106" s="12"/>
      <c r="F3106" s="12"/>
      <c r="G3106" s="12"/>
      <c r="H3106" s="12"/>
      <c r="I3106" s="12"/>
      <c r="J3106" s="12"/>
      <c r="K3106" s="12"/>
      <c r="L3106" s="12"/>
      <c r="M3106" s="49"/>
      <c r="N3106" s="49"/>
      <c r="O3106" s="12"/>
      <c r="P3106" s="12"/>
      <c r="Q3106" s="12"/>
      <c r="R3106" s="12"/>
      <c r="S3106" s="12"/>
      <c r="T3106" s="12"/>
    </row>
    <row r="3107" spans="1:20" s="1" customFormat="1" x14ac:dyDescent="0.4">
      <c r="A3107" s="12"/>
      <c r="B3107" s="12"/>
      <c r="C3107" s="42"/>
      <c r="D3107" s="12"/>
      <c r="E3107" s="12"/>
      <c r="F3107" s="12"/>
      <c r="G3107" s="12"/>
      <c r="H3107" s="12"/>
      <c r="I3107" s="12"/>
      <c r="J3107" s="12"/>
      <c r="K3107" s="12"/>
      <c r="L3107" s="12"/>
      <c r="M3107" s="49"/>
      <c r="N3107" s="49"/>
      <c r="O3107" s="12"/>
      <c r="P3107" s="12"/>
      <c r="Q3107" s="12"/>
      <c r="R3107" s="12"/>
      <c r="S3107" s="12"/>
      <c r="T3107" s="12"/>
    </row>
    <row r="3108" spans="1:20" s="1" customFormat="1" x14ac:dyDescent="0.4">
      <c r="A3108" s="12"/>
      <c r="B3108" s="12"/>
      <c r="C3108" s="42"/>
      <c r="D3108" s="12"/>
      <c r="E3108" s="12"/>
      <c r="F3108" s="12"/>
      <c r="G3108" s="12"/>
      <c r="H3108" s="12"/>
      <c r="I3108" s="12"/>
      <c r="J3108" s="12"/>
      <c r="K3108" s="12"/>
      <c r="L3108" s="12"/>
      <c r="M3108" s="49"/>
      <c r="N3108" s="49"/>
      <c r="O3108" s="12"/>
      <c r="P3108" s="12"/>
      <c r="Q3108" s="12"/>
      <c r="R3108" s="12"/>
      <c r="S3108" s="12"/>
      <c r="T3108" s="12"/>
    </row>
    <row r="3109" spans="1:20" s="1" customFormat="1" x14ac:dyDescent="0.4">
      <c r="A3109" s="12"/>
      <c r="B3109" s="12"/>
      <c r="C3109" s="42"/>
      <c r="D3109" s="12"/>
      <c r="E3109" s="12"/>
      <c r="F3109" s="12"/>
      <c r="G3109" s="12"/>
      <c r="H3109" s="12"/>
      <c r="I3109" s="12"/>
      <c r="J3109" s="12"/>
      <c r="K3109" s="12"/>
      <c r="L3109" s="12"/>
      <c r="M3109" s="49"/>
      <c r="N3109" s="49"/>
      <c r="O3109" s="12"/>
      <c r="P3109" s="12"/>
      <c r="Q3109" s="12"/>
      <c r="R3109" s="12"/>
      <c r="S3109" s="12"/>
      <c r="T3109" s="12"/>
    </row>
    <row r="3110" spans="1:20" s="1" customFormat="1" x14ac:dyDescent="0.4">
      <c r="A3110" s="12"/>
      <c r="B3110" s="12"/>
      <c r="C3110" s="42"/>
      <c r="D3110" s="12"/>
      <c r="E3110" s="12"/>
      <c r="F3110" s="12"/>
      <c r="G3110" s="12"/>
      <c r="H3110" s="12"/>
      <c r="I3110" s="12"/>
      <c r="J3110" s="12"/>
      <c r="K3110" s="12"/>
      <c r="L3110" s="12"/>
      <c r="M3110" s="49"/>
      <c r="N3110" s="49"/>
      <c r="O3110" s="12"/>
      <c r="P3110" s="12"/>
      <c r="Q3110" s="12"/>
      <c r="R3110" s="12"/>
      <c r="S3110" s="12"/>
      <c r="T3110" s="12"/>
    </row>
    <row r="3111" spans="1:20" s="1" customFormat="1" x14ac:dyDescent="0.4">
      <c r="A3111" s="12"/>
      <c r="B3111" s="12"/>
      <c r="C3111" s="42"/>
      <c r="D3111" s="12"/>
      <c r="E3111" s="12"/>
      <c r="F3111" s="12"/>
      <c r="G3111" s="12"/>
      <c r="H3111" s="12"/>
      <c r="I3111" s="12"/>
      <c r="J3111" s="12"/>
      <c r="K3111" s="12"/>
      <c r="L3111" s="12"/>
      <c r="M3111" s="49"/>
      <c r="N3111" s="49"/>
      <c r="O3111" s="12"/>
      <c r="P3111" s="12"/>
      <c r="Q3111" s="12"/>
      <c r="R3111" s="12"/>
      <c r="S3111" s="12"/>
      <c r="T3111" s="12"/>
    </row>
    <row r="3112" spans="1:20" s="1" customFormat="1" x14ac:dyDescent="0.4">
      <c r="A3112" s="12"/>
      <c r="B3112" s="12"/>
      <c r="C3112" s="42"/>
      <c r="D3112" s="12"/>
      <c r="E3112" s="12"/>
      <c r="F3112" s="12"/>
      <c r="G3112" s="12"/>
      <c r="H3112" s="12"/>
      <c r="I3112" s="12"/>
      <c r="J3112" s="12"/>
      <c r="K3112" s="12"/>
      <c r="L3112" s="12"/>
      <c r="M3112" s="49"/>
      <c r="N3112" s="49"/>
      <c r="O3112" s="12"/>
      <c r="P3112" s="12"/>
      <c r="Q3112" s="12"/>
      <c r="R3112" s="12"/>
      <c r="S3112" s="12"/>
      <c r="T3112" s="12"/>
    </row>
    <row r="3113" spans="1:20" s="1" customFormat="1" x14ac:dyDescent="0.4">
      <c r="A3113" s="12"/>
      <c r="B3113" s="12"/>
      <c r="C3113" s="42"/>
      <c r="D3113" s="12"/>
      <c r="E3113" s="12"/>
      <c r="F3113" s="12"/>
      <c r="G3113" s="12"/>
      <c r="H3113" s="12"/>
      <c r="I3113" s="12"/>
      <c r="J3113" s="12"/>
      <c r="K3113" s="12"/>
      <c r="L3113" s="12"/>
      <c r="M3113" s="49"/>
      <c r="N3113" s="49"/>
      <c r="O3113" s="12"/>
      <c r="P3113" s="12"/>
      <c r="Q3113" s="12"/>
      <c r="R3113" s="12"/>
      <c r="S3113" s="12"/>
      <c r="T3113" s="12"/>
    </row>
    <row r="3114" spans="1:20" s="1" customFormat="1" x14ac:dyDescent="0.4">
      <c r="A3114" s="12"/>
      <c r="B3114" s="12"/>
      <c r="C3114" s="42"/>
      <c r="D3114" s="12"/>
      <c r="E3114" s="12"/>
      <c r="F3114" s="12"/>
      <c r="G3114" s="12"/>
      <c r="H3114" s="12"/>
      <c r="I3114" s="12"/>
      <c r="J3114" s="12"/>
      <c r="K3114" s="12"/>
      <c r="L3114" s="12"/>
      <c r="M3114" s="49"/>
      <c r="N3114" s="49"/>
      <c r="O3114" s="12"/>
      <c r="P3114" s="12"/>
      <c r="Q3114" s="12"/>
      <c r="R3114" s="12"/>
      <c r="S3114" s="12"/>
      <c r="T3114" s="12"/>
    </row>
    <row r="3115" spans="1:20" s="1" customFormat="1" x14ac:dyDescent="0.4">
      <c r="A3115" s="12"/>
      <c r="B3115" s="12"/>
      <c r="C3115" s="42"/>
      <c r="D3115" s="12"/>
      <c r="E3115" s="12"/>
      <c r="F3115" s="12"/>
      <c r="G3115" s="12"/>
      <c r="H3115" s="12"/>
      <c r="I3115" s="12"/>
      <c r="J3115" s="12"/>
      <c r="K3115" s="12"/>
      <c r="L3115" s="12"/>
      <c r="M3115" s="49"/>
      <c r="N3115" s="49"/>
      <c r="O3115" s="12"/>
      <c r="P3115" s="12"/>
      <c r="Q3115" s="12"/>
      <c r="R3115" s="12"/>
      <c r="S3115" s="12"/>
      <c r="T3115" s="12"/>
    </row>
    <row r="3116" spans="1:20" s="1" customFormat="1" x14ac:dyDescent="0.4">
      <c r="A3116" s="12"/>
      <c r="B3116" s="12"/>
      <c r="C3116" s="42"/>
      <c r="D3116" s="12"/>
      <c r="E3116" s="12"/>
      <c r="F3116" s="12"/>
      <c r="G3116" s="12"/>
      <c r="H3116" s="12"/>
      <c r="I3116" s="12"/>
      <c r="J3116" s="12"/>
      <c r="K3116" s="12"/>
      <c r="L3116" s="12"/>
      <c r="M3116" s="49"/>
      <c r="N3116" s="49"/>
      <c r="O3116" s="12"/>
      <c r="P3116" s="12"/>
      <c r="Q3116" s="12"/>
      <c r="R3116" s="12"/>
      <c r="S3116" s="12"/>
      <c r="T3116" s="12"/>
    </row>
    <row r="3117" spans="1:20" s="1" customFormat="1" x14ac:dyDescent="0.4">
      <c r="A3117" s="12"/>
      <c r="B3117" s="12"/>
      <c r="C3117" s="42"/>
      <c r="D3117" s="12"/>
      <c r="E3117" s="12"/>
      <c r="F3117" s="12"/>
      <c r="G3117" s="12"/>
      <c r="H3117" s="12"/>
      <c r="I3117" s="12"/>
      <c r="J3117" s="12"/>
      <c r="K3117" s="12"/>
      <c r="L3117" s="12"/>
      <c r="M3117" s="49"/>
      <c r="N3117" s="49"/>
      <c r="O3117" s="12"/>
      <c r="P3117" s="12"/>
      <c r="Q3117" s="12"/>
      <c r="R3117" s="12"/>
      <c r="S3117" s="12"/>
      <c r="T3117" s="12"/>
    </row>
    <row r="3118" spans="1:20" s="1" customFormat="1" x14ac:dyDescent="0.4">
      <c r="A3118" s="12"/>
      <c r="B3118" s="12"/>
      <c r="C3118" s="42"/>
      <c r="D3118" s="12"/>
      <c r="E3118" s="12"/>
      <c r="F3118" s="12"/>
      <c r="G3118" s="12"/>
      <c r="H3118" s="12"/>
      <c r="I3118" s="12"/>
      <c r="J3118" s="12"/>
      <c r="K3118" s="12"/>
      <c r="L3118" s="12"/>
      <c r="M3118" s="49"/>
      <c r="N3118" s="49"/>
      <c r="O3118" s="12"/>
      <c r="P3118" s="12"/>
      <c r="Q3118" s="12"/>
      <c r="R3118" s="12"/>
      <c r="S3118" s="12"/>
      <c r="T3118" s="12"/>
    </row>
    <row r="3119" spans="1:20" s="1" customFormat="1" x14ac:dyDescent="0.4">
      <c r="A3119" s="12"/>
      <c r="B3119" s="12"/>
      <c r="C3119" s="42"/>
      <c r="D3119" s="12"/>
      <c r="E3119" s="12"/>
      <c r="F3119" s="12"/>
      <c r="G3119" s="12"/>
      <c r="H3119" s="12"/>
      <c r="I3119" s="12"/>
      <c r="J3119" s="12"/>
      <c r="K3119" s="12"/>
      <c r="L3119" s="12"/>
      <c r="M3119" s="49"/>
      <c r="N3119" s="49"/>
      <c r="O3119" s="12"/>
      <c r="P3119" s="12"/>
      <c r="Q3119" s="12"/>
      <c r="R3119" s="12"/>
      <c r="S3119" s="12"/>
      <c r="T3119" s="12"/>
    </row>
    <row r="3120" spans="1:20" s="1" customFormat="1" x14ac:dyDescent="0.4">
      <c r="A3120" s="12"/>
      <c r="B3120" s="12"/>
      <c r="C3120" s="42"/>
      <c r="D3120" s="12"/>
      <c r="E3120" s="12"/>
      <c r="F3120" s="12"/>
      <c r="G3120" s="12"/>
      <c r="H3120" s="12"/>
      <c r="I3120" s="12"/>
      <c r="J3120" s="12"/>
      <c r="K3120" s="12"/>
      <c r="L3120" s="12"/>
      <c r="M3120" s="49"/>
      <c r="N3120" s="49"/>
      <c r="O3120" s="12"/>
      <c r="P3120" s="12"/>
      <c r="Q3120" s="12"/>
      <c r="R3120" s="12"/>
      <c r="S3120" s="12"/>
      <c r="T3120" s="12"/>
    </row>
    <row r="3121" spans="1:20" s="1" customFormat="1" x14ac:dyDescent="0.4">
      <c r="A3121" s="12"/>
      <c r="B3121" s="12"/>
      <c r="C3121" s="42"/>
      <c r="D3121" s="12"/>
      <c r="E3121" s="12"/>
      <c r="F3121" s="12"/>
      <c r="G3121" s="12"/>
      <c r="H3121" s="12"/>
      <c r="I3121" s="12"/>
      <c r="J3121" s="12"/>
      <c r="K3121" s="12"/>
      <c r="L3121" s="12"/>
      <c r="M3121" s="49"/>
      <c r="N3121" s="49"/>
      <c r="O3121" s="12"/>
      <c r="P3121" s="12"/>
      <c r="Q3121" s="12"/>
      <c r="R3121" s="12"/>
      <c r="S3121" s="12"/>
      <c r="T3121" s="12"/>
    </row>
    <row r="3122" spans="1:20" s="1" customFormat="1" x14ac:dyDescent="0.4">
      <c r="A3122" s="12"/>
      <c r="B3122" s="12"/>
      <c r="C3122" s="42"/>
      <c r="D3122" s="12"/>
      <c r="E3122" s="12"/>
      <c r="F3122" s="12"/>
      <c r="G3122" s="12"/>
      <c r="H3122" s="12"/>
      <c r="I3122" s="12"/>
      <c r="J3122" s="12"/>
      <c r="K3122" s="12"/>
      <c r="L3122" s="12"/>
      <c r="M3122" s="49"/>
      <c r="N3122" s="49"/>
      <c r="O3122" s="12"/>
      <c r="P3122" s="12"/>
      <c r="Q3122" s="12"/>
      <c r="R3122" s="12"/>
      <c r="S3122" s="12"/>
      <c r="T3122" s="12"/>
    </row>
    <row r="3123" spans="1:20" s="1" customFormat="1" x14ac:dyDescent="0.4">
      <c r="A3123" s="12"/>
      <c r="B3123" s="12"/>
      <c r="C3123" s="42"/>
      <c r="D3123" s="12"/>
      <c r="E3123" s="12"/>
      <c r="F3123" s="12"/>
      <c r="G3123" s="12"/>
      <c r="H3123" s="12"/>
      <c r="I3123" s="12"/>
      <c r="J3123" s="12"/>
      <c r="K3123" s="12"/>
      <c r="L3123" s="12"/>
      <c r="M3123" s="49"/>
      <c r="N3123" s="49"/>
      <c r="O3123" s="12"/>
      <c r="P3123" s="12"/>
      <c r="Q3123" s="12"/>
      <c r="R3123" s="12"/>
      <c r="S3123" s="12"/>
      <c r="T3123" s="12"/>
    </row>
    <row r="3124" spans="1:20" s="1" customFormat="1" x14ac:dyDescent="0.4">
      <c r="A3124" s="12"/>
      <c r="B3124" s="12"/>
      <c r="C3124" s="42"/>
      <c r="D3124" s="12"/>
      <c r="E3124" s="12"/>
      <c r="F3124" s="12"/>
      <c r="G3124" s="12"/>
      <c r="H3124" s="12"/>
      <c r="I3124" s="12"/>
      <c r="J3124" s="12"/>
      <c r="K3124" s="12"/>
      <c r="L3124" s="12"/>
      <c r="M3124" s="49"/>
      <c r="N3124" s="49"/>
      <c r="O3124" s="12"/>
      <c r="P3124" s="12"/>
      <c r="Q3124" s="12"/>
      <c r="R3124" s="12"/>
      <c r="S3124" s="12"/>
      <c r="T3124" s="12"/>
    </row>
    <row r="3125" spans="1:20" s="1" customFormat="1" x14ac:dyDescent="0.4">
      <c r="A3125" s="12"/>
      <c r="B3125" s="12"/>
      <c r="C3125" s="42"/>
      <c r="D3125" s="12"/>
      <c r="E3125" s="12"/>
      <c r="F3125" s="12"/>
      <c r="G3125" s="12"/>
      <c r="H3125" s="12"/>
      <c r="I3125" s="12"/>
      <c r="J3125" s="12"/>
      <c r="K3125" s="12"/>
      <c r="L3125" s="12"/>
      <c r="M3125" s="49"/>
      <c r="N3125" s="49"/>
      <c r="O3125" s="12"/>
      <c r="P3125" s="12"/>
      <c r="Q3125" s="12"/>
      <c r="R3125" s="12"/>
      <c r="S3125" s="12"/>
      <c r="T3125" s="12"/>
    </row>
    <row r="3126" spans="1:20" s="1" customFormat="1" x14ac:dyDescent="0.4">
      <c r="A3126" s="12"/>
      <c r="B3126" s="12"/>
      <c r="C3126" s="42"/>
      <c r="D3126" s="12"/>
      <c r="E3126" s="12"/>
      <c r="F3126" s="12"/>
      <c r="G3126" s="12"/>
      <c r="H3126" s="12"/>
      <c r="I3126" s="12"/>
      <c r="J3126" s="12"/>
      <c r="K3126" s="12"/>
      <c r="L3126" s="12"/>
      <c r="M3126" s="49"/>
      <c r="N3126" s="49"/>
      <c r="O3126" s="12"/>
      <c r="P3126" s="12"/>
      <c r="Q3126" s="12"/>
      <c r="R3126" s="12"/>
      <c r="S3126" s="12"/>
      <c r="T3126" s="12"/>
    </row>
    <row r="3127" spans="1:20" s="1" customFormat="1" x14ac:dyDescent="0.4">
      <c r="A3127" s="12"/>
      <c r="B3127" s="12"/>
      <c r="C3127" s="42"/>
      <c r="D3127" s="12"/>
      <c r="E3127" s="12"/>
      <c r="F3127" s="12"/>
      <c r="G3127" s="12"/>
      <c r="H3127" s="12"/>
      <c r="I3127" s="12"/>
      <c r="J3127" s="12"/>
      <c r="K3127" s="12"/>
      <c r="L3127" s="12"/>
      <c r="M3127" s="49"/>
      <c r="N3127" s="49"/>
      <c r="O3127" s="12"/>
      <c r="P3127" s="12"/>
      <c r="Q3127" s="12"/>
      <c r="R3127" s="12"/>
      <c r="S3127" s="12"/>
      <c r="T3127" s="12"/>
    </row>
    <row r="3128" spans="1:20" s="1" customFormat="1" x14ac:dyDescent="0.4">
      <c r="A3128" s="12"/>
      <c r="B3128" s="12"/>
      <c r="C3128" s="42"/>
      <c r="D3128" s="12"/>
      <c r="E3128" s="12"/>
      <c r="F3128" s="12"/>
      <c r="G3128" s="12"/>
      <c r="H3128" s="12"/>
      <c r="I3128" s="12"/>
      <c r="J3128" s="12"/>
      <c r="K3128" s="12"/>
      <c r="L3128" s="12"/>
      <c r="M3128" s="49"/>
      <c r="N3128" s="49"/>
      <c r="O3128" s="12"/>
      <c r="P3128" s="12"/>
      <c r="Q3128" s="12"/>
      <c r="R3128" s="12"/>
      <c r="S3128" s="12"/>
      <c r="T3128" s="12"/>
    </row>
    <row r="3129" spans="1:20" s="1" customFormat="1" x14ac:dyDescent="0.4">
      <c r="A3129" s="12"/>
      <c r="B3129" s="12"/>
      <c r="C3129" s="42"/>
      <c r="D3129" s="12"/>
      <c r="E3129" s="12"/>
      <c r="F3129" s="12"/>
      <c r="G3129" s="12"/>
      <c r="H3129" s="12"/>
      <c r="I3129" s="12"/>
      <c r="J3129" s="12"/>
      <c r="K3129" s="12"/>
      <c r="L3129" s="12"/>
      <c r="M3129" s="49"/>
      <c r="N3129" s="49"/>
      <c r="O3129" s="12"/>
      <c r="P3129" s="12"/>
      <c r="Q3129" s="12"/>
      <c r="R3129" s="12"/>
      <c r="S3129" s="12"/>
      <c r="T3129" s="12"/>
    </row>
    <row r="3130" spans="1:20" s="1" customFormat="1" x14ac:dyDescent="0.4">
      <c r="A3130" s="12"/>
      <c r="B3130" s="12"/>
      <c r="C3130" s="42"/>
      <c r="D3130" s="12"/>
      <c r="E3130" s="12"/>
      <c r="F3130" s="12"/>
      <c r="G3130" s="12"/>
      <c r="H3130" s="12"/>
      <c r="I3130" s="12"/>
      <c r="J3130" s="12"/>
      <c r="K3130" s="12"/>
      <c r="L3130" s="12"/>
      <c r="M3130" s="49"/>
      <c r="N3130" s="49"/>
      <c r="O3130" s="12"/>
      <c r="P3130" s="12"/>
      <c r="Q3130" s="12"/>
      <c r="R3130" s="12"/>
      <c r="S3130" s="12"/>
      <c r="T3130" s="12"/>
    </row>
    <row r="3131" spans="1:20" s="1" customFormat="1" x14ac:dyDescent="0.4">
      <c r="A3131" s="12"/>
      <c r="B3131" s="12"/>
      <c r="C3131" s="42"/>
      <c r="D3131" s="12"/>
      <c r="E3131" s="12"/>
      <c r="F3131" s="12"/>
      <c r="G3131" s="12"/>
      <c r="H3131" s="12"/>
      <c r="I3131" s="12"/>
      <c r="J3131" s="12"/>
      <c r="K3131" s="12"/>
      <c r="L3131" s="12"/>
      <c r="M3131" s="49"/>
      <c r="N3131" s="49"/>
      <c r="O3131" s="12"/>
      <c r="P3131" s="12"/>
      <c r="Q3131" s="12"/>
      <c r="R3131" s="12"/>
      <c r="S3131" s="12"/>
      <c r="T3131" s="12"/>
    </row>
    <row r="3132" spans="1:20" s="1" customFormat="1" x14ac:dyDescent="0.4">
      <c r="A3132" s="12"/>
      <c r="B3132" s="12"/>
      <c r="C3132" s="42"/>
      <c r="D3132" s="12"/>
      <c r="E3132" s="12"/>
      <c r="F3132" s="12"/>
      <c r="G3132" s="12"/>
      <c r="H3132" s="12"/>
      <c r="I3132" s="12"/>
      <c r="J3132" s="12"/>
      <c r="K3132" s="12"/>
      <c r="L3132" s="12"/>
      <c r="M3132" s="49"/>
      <c r="N3132" s="49"/>
      <c r="O3132" s="12"/>
      <c r="P3132" s="12"/>
      <c r="Q3132" s="12"/>
      <c r="R3132" s="12"/>
      <c r="S3132" s="12"/>
      <c r="T3132" s="12"/>
    </row>
    <row r="3133" spans="1:20" s="1" customFormat="1" x14ac:dyDescent="0.4">
      <c r="A3133" s="12"/>
      <c r="B3133" s="12"/>
      <c r="C3133" s="42"/>
      <c r="D3133" s="12"/>
      <c r="E3133" s="12"/>
      <c r="F3133" s="12"/>
      <c r="G3133" s="12"/>
      <c r="H3133" s="12"/>
      <c r="I3133" s="12"/>
      <c r="J3133" s="12"/>
      <c r="K3133" s="12"/>
      <c r="L3133" s="12"/>
      <c r="M3133" s="49"/>
      <c r="N3133" s="49"/>
      <c r="O3133" s="12"/>
      <c r="P3133" s="12"/>
      <c r="Q3133" s="12"/>
      <c r="R3133" s="12"/>
      <c r="S3133" s="12"/>
      <c r="T3133" s="12"/>
    </row>
    <row r="3134" spans="1:20" s="1" customFormat="1" x14ac:dyDescent="0.4">
      <c r="A3134" s="12"/>
      <c r="B3134" s="12"/>
      <c r="C3134" s="42"/>
      <c r="D3134" s="12"/>
      <c r="E3134" s="12"/>
      <c r="F3134" s="12"/>
      <c r="G3134" s="12"/>
      <c r="H3134" s="12"/>
      <c r="I3134" s="12"/>
      <c r="J3134" s="12"/>
      <c r="K3134" s="12"/>
      <c r="L3134" s="12"/>
      <c r="M3134" s="49"/>
      <c r="N3134" s="49"/>
      <c r="O3134" s="12"/>
      <c r="P3134" s="12"/>
      <c r="Q3134" s="12"/>
      <c r="R3134" s="12"/>
      <c r="S3134" s="12"/>
      <c r="T3134" s="12"/>
    </row>
    <row r="3135" spans="1:20" s="1" customFormat="1" x14ac:dyDescent="0.4">
      <c r="A3135" s="12"/>
      <c r="B3135" s="12"/>
      <c r="C3135" s="42"/>
      <c r="D3135" s="12"/>
      <c r="E3135" s="12"/>
      <c r="F3135" s="12"/>
      <c r="G3135" s="12"/>
      <c r="H3135" s="12"/>
      <c r="I3135" s="12"/>
      <c r="J3135" s="12"/>
      <c r="K3135" s="12"/>
      <c r="L3135" s="12"/>
      <c r="M3135" s="49"/>
      <c r="N3135" s="49"/>
      <c r="O3135" s="12"/>
      <c r="P3135" s="12"/>
      <c r="Q3135" s="12"/>
      <c r="R3135" s="12"/>
      <c r="S3135" s="12"/>
      <c r="T3135" s="12"/>
    </row>
    <row r="3136" spans="1:20" s="1" customFormat="1" x14ac:dyDescent="0.4">
      <c r="A3136" s="12"/>
      <c r="B3136" s="12"/>
      <c r="C3136" s="42"/>
      <c r="D3136" s="12"/>
      <c r="E3136" s="12"/>
      <c r="F3136" s="12"/>
      <c r="G3136" s="12"/>
      <c r="H3136" s="12"/>
      <c r="I3136" s="12"/>
      <c r="J3136" s="12"/>
      <c r="K3136" s="12"/>
      <c r="L3136" s="12"/>
      <c r="M3136" s="49"/>
      <c r="N3136" s="49"/>
      <c r="O3136" s="12"/>
      <c r="P3136" s="12"/>
      <c r="Q3136" s="12"/>
      <c r="R3136" s="12"/>
      <c r="S3136" s="12"/>
      <c r="T3136" s="12"/>
    </row>
    <row r="3137" spans="1:20" s="1" customFormat="1" x14ac:dyDescent="0.4">
      <c r="A3137" s="12"/>
      <c r="B3137" s="12"/>
      <c r="C3137" s="42"/>
      <c r="D3137" s="12"/>
      <c r="E3137" s="12"/>
      <c r="F3137" s="12"/>
      <c r="G3137" s="12"/>
      <c r="H3137" s="12"/>
      <c r="I3137" s="12"/>
      <c r="J3137" s="12"/>
      <c r="K3137" s="12"/>
      <c r="L3137" s="12"/>
      <c r="M3137" s="49"/>
      <c r="N3137" s="49"/>
      <c r="O3137" s="12"/>
      <c r="P3137" s="12"/>
      <c r="Q3137" s="12"/>
      <c r="R3137" s="12"/>
      <c r="S3137" s="12"/>
      <c r="T3137" s="12"/>
    </row>
    <row r="3138" spans="1:20" s="1" customFormat="1" x14ac:dyDescent="0.4">
      <c r="A3138" s="12"/>
      <c r="B3138" s="12"/>
      <c r="C3138" s="42"/>
      <c r="D3138" s="12"/>
      <c r="E3138" s="12"/>
      <c r="F3138" s="12"/>
      <c r="G3138" s="12"/>
      <c r="H3138" s="12"/>
      <c r="I3138" s="12"/>
      <c r="J3138" s="12"/>
      <c r="K3138" s="12"/>
      <c r="L3138" s="12"/>
      <c r="M3138" s="49"/>
      <c r="N3138" s="49"/>
      <c r="O3138" s="12"/>
      <c r="P3138" s="12"/>
      <c r="Q3138" s="12"/>
      <c r="R3138" s="12"/>
      <c r="S3138" s="12"/>
      <c r="T3138" s="12"/>
    </row>
    <row r="3139" spans="1:20" s="1" customFormat="1" x14ac:dyDescent="0.4">
      <c r="A3139" s="12"/>
      <c r="B3139" s="12"/>
      <c r="C3139" s="42"/>
      <c r="D3139" s="12"/>
      <c r="E3139" s="12"/>
      <c r="F3139" s="12"/>
      <c r="G3139" s="12"/>
      <c r="H3139" s="12"/>
      <c r="I3139" s="12"/>
      <c r="J3139" s="12"/>
      <c r="K3139" s="12"/>
      <c r="L3139" s="12"/>
      <c r="M3139" s="49"/>
      <c r="N3139" s="49"/>
      <c r="O3139" s="12"/>
      <c r="P3139" s="12"/>
      <c r="Q3139" s="12"/>
      <c r="R3139" s="12"/>
      <c r="S3139" s="12"/>
      <c r="T3139" s="12"/>
    </row>
    <row r="3140" spans="1:20" s="1" customFormat="1" x14ac:dyDescent="0.4">
      <c r="A3140" s="12"/>
      <c r="B3140" s="12"/>
      <c r="C3140" s="42"/>
      <c r="D3140" s="12"/>
      <c r="E3140" s="12"/>
      <c r="F3140" s="12"/>
      <c r="G3140" s="12"/>
      <c r="H3140" s="12"/>
      <c r="I3140" s="12"/>
      <c r="J3140" s="12"/>
      <c r="K3140" s="12"/>
      <c r="L3140" s="12"/>
      <c r="M3140" s="49"/>
      <c r="N3140" s="49"/>
      <c r="O3140" s="12"/>
      <c r="P3140" s="12"/>
      <c r="Q3140" s="12"/>
      <c r="R3140" s="12"/>
      <c r="S3140" s="12"/>
      <c r="T3140" s="12"/>
    </row>
    <row r="3141" spans="1:20" s="1" customFormat="1" x14ac:dyDescent="0.4">
      <c r="A3141" s="12"/>
      <c r="B3141" s="12"/>
      <c r="C3141" s="42"/>
      <c r="D3141" s="12"/>
      <c r="E3141" s="12"/>
      <c r="F3141" s="12"/>
      <c r="G3141" s="12"/>
      <c r="H3141" s="12"/>
      <c r="I3141" s="12"/>
      <c r="J3141" s="12"/>
      <c r="K3141" s="12"/>
      <c r="L3141" s="12"/>
      <c r="M3141" s="49"/>
      <c r="N3141" s="49"/>
      <c r="O3141" s="12"/>
      <c r="P3141" s="12"/>
      <c r="Q3141" s="12"/>
      <c r="R3141" s="12"/>
      <c r="S3141" s="12"/>
      <c r="T3141" s="12"/>
    </row>
    <row r="3142" spans="1:20" s="1" customFormat="1" x14ac:dyDescent="0.4">
      <c r="A3142" s="12"/>
      <c r="B3142" s="12"/>
      <c r="C3142" s="42"/>
      <c r="D3142" s="12"/>
      <c r="E3142" s="12"/>
      <c r="F3142" s="12"/>
      <c r="G3142" s="12"/>
      <c r="H3142" s="12"/>
      <c r="I3142" s="12"/>
      <c r="J3142" s="12"/>
      <c r="K3142" s="12"/>
      <c r="L3142" s="12"/>
      <c r="M3142" s="49"/>
      <c r="N3142" s="49"/>
      <c r="O3142" s="12"/>
      <c r="P3142" s="12"/>
      <c r="Q3142" s="12"/>
      <c r="R3142" s="12"/>
      <c r="S3142" s="12"/>
      <c r="T3142" s="12"/>
    </row>
    <row r="3143" spans="1:20" s="1" customFormat="1" x14ac:dyDescent="0.4">
      <c r="A3143" s="12"/>
      <c r="B3143" s="12"/>
      <c r="C3143" s="42"/>
      <c r="D3143" s="12"/>
      <c r="E3143" s="12"/>
      <c r="F3143" s="12"/>
      <c r="G3143" s="12"/>
      <c r="H3143" s="12"/>
      <c r="I3143" s="12"/>
      <c r="J3143" s="12"/>
      <c r="K3143" s="12"/>
      <c r="L3143" s="12"/>
      <c r="M3143" s="49"/>
      <c r="N3143" s="49"/>
      <c r="O3143" s="12"/>
      <c r="P3143" s="12"/>
      <c r="Q3143" s="12"/>
      <c r="R3143" s="12"/>
      <c r="S3143" s="12"/>
      <c r="T3143" s="12"/>
    </row>
    <row r="3144" spans="1:20" s="1" customFormat="1" x14ac:dyDescent="0.4">
      <c r="A3144" s="12"/>
      <c r="B3144" s="12"/>
      <c r="C3144" s="42"/>
      <c r="D3144" s="12"/>
      <c r="E3144" s="12"/>
      <c r="F3144" s="12"/>
      <c r="G3144" s="12"/>
      <c r="H3144" s="12"/>
      <c r="I3144" s="12"/>
      <c r="J3144" s="12"/>
      <c r="K3144" s="12"/>
      <c r="L3144" s="12"/>
      <c r="M3144" s="49"/>
      <c r="N3144" s="49"/>
      <c r="O3144" s="12"/>
      <c r="P3144" s="12"/>
      <c r="Q3144" s="12"/>
      <c r="R3144" s="12"/>
      <c r="S3144" s="12"/>
      <c r="T3144" s="12"/>
    </row>
    <row r="3145" spans="1:20" s="1" customFormat="1" x14ac:dyDescent="0.4">
      <c r="A3145" s="12"/>
      <c r="B3145" s="12"/>
      <c r="C3145" s="42"/>
      <c r="D3145" s="12"/>
      <c r="E3145" s="12"/>
      <c r="F3145" s="12"/>
      <c r="G3145" s="12"/>
      <c r="H3145" s="12"/>
      <c r="I3145" s="12"/>
      <c r="J3145" s="12"/>
      <c r="K3145" s="12"/>
      <c r="L3145" s="12"/>
      <c r="M3145" s="49"/>
      <c r="N3145" s="49"/>
      <c r="O3145" s="12"/>
      <c r="P3145" s="12"/>
      <c r="Q3145" s="12"/>
      <c r="R3145" s="12"/>
      <c r="S3145" s="12"/>
      <c r="T3145" s="12"/>
    </row>
    <row r="3146" spans="1:20" s="1" customFormat="1" x14ac:dyDescent="0.4">
      <c r="A3146" s="12"/>
      <c r="B3146" s="12"/>
      <c r="C3146" s="42"/>
      <c r="D3146" s="12"/>
      <c r="E3146" s="12"/>
      <c r="F3146" s="12"/>
      <c r="G3146" s="12"/>
      <c r="H3146" s="12"/>
      <c r="I3146" s="12"/>
      <c r="J3146" s="12"/>
      <c r="K3146" s="12"/>
      <c r="L3146" s="12"/>
      <c r="M3146" s="49"/>
      <c r="N3146" s="49"/>
      <c r="O3146" s="12"/>
      <c r="P3146" s="12"/>
      <c r="Q3146" s="12"/>
      <c r="R3146" s="12"/>
      <c r="S3146" s="12"/>
      <c r="T3146" s="12"/>
    </row>
    <row r="3147" spans="1:20" s="1" customFormat="1" x14ac:dyDescent="0.4">
      <c r="A3147" s="12"/>
      <c r="B3147" s="12"/>
      <c r="C3147" s="42"/>
      <c r="D3147" s="12"/>
      <c r="E3147" s="12"/>
      <c r="F3147" s="12"/>
      <c r="G3147" s="12"/>
      <c r="H3147" s="12"/>
      <c r="I3147" s="12"/>
      <c r="J3147" s="12"/>
      <c r="K3147" s="12"/>
      <c r="L3147" s="12"/>
      <c r="M3147" s="49"/>
      <c r="N3147" s="49"/>
      <c r="O3147" s="12"/>
      <c r="P3147" s="12"/>
      <c r="Q3147" s="12"/>
      <c r="R3147" s="12"/>
      <c r="S3147" s="12"/>
      <c r="T3147" s="12"/>
    </row>
    <row r="3148" spans="1:20" s="1" customFormat="1" x14ac:dyDescent="0.4">
      <c r="A3148" s="12"/>
      <c r="B3148" s="12"/>
      <c r="C3148" s="42"/>
      <c r="D3148" s="12"/>
      <c r="E3148" s="12"/>
      <c r="F3148" s="12"/>
      <c r="G3148" s="12"/>
      <c r="H3148" s="12"/>
      <c r="I3148" s="12"/>
      <c r="J3148" s="12"/>
      <c r="K3148" s="12"/>
      <c r="L3148" s="12"/>
      <c r="M3148" s="49"/>
      <c r="N3148" s="49"/>
      <c r="O3148" s="12"/>
      <c r="P3148" s="12"/>
      <c r="Q3148" s="12"/>
      <c r="R3148" s="12"/>
      <c r="S3148" s="12"/>
      <c r="T3148" s="12"/>
    </row>
    <row r="3149" spans="1:20" s="1" customFormat="1" x14ac:dyDescent="0.4">
      <c r="A3149" s="12"/>
      <c r="B3149" s="12"/>
      <c r="C3149" s="42"/>
      <c r="D3149" s="12"/>
      <c r="E3149" s="12"/>
      <c r="F3149" s="12"/>
      <c r="G3149" s="12"/>
      <c r="H3149" s="12"/>
      <c r="I3149" s="12"/>
      <c r="J3149" s="12"/>
      <c r="K3149" s="12"/>
      <c r="L3149" s="12"/>
      <c r="M3149" s="49"/>
      <c r="N3149" s="49"/>
      <c r="O3149" s="12"/>
      <c r="P3149" s="12"/>
      <c r="Q3149" s="12"/>
      <c r="R3149" s="12"/>
      <c r="S3149" s="12"/>
      <c r="T3149" s="12"/>
    </row>
    <row r="3150" spans="1:20" s="1" customFormat="1" x14ac:dyDescent="0.4">
      <c r="A3150" s="12"/>
      <c r="B3150" s="12"/>
      <c r="C3150" s="42"/>
      <c r="D3150" s="12"/>
      <c r="E3150" s="12"/>
      <c r="F3150" s="12"/>
      <c r="G3150" s="12"/>
      <c r="H3150" s="12"/>
      <c r="I3150" s="12"/>
      <c r="J3150" s="12"/>
      <c r="K3150" s="12"/>
      <c r="L3150" s="12"/>
      <c r="M3150" s="49"/>
      <c r="N3150" s="49"/>
      <c r="O3150" s="12"/>
      <c r="P3150" s="12"/>
      <c r="Q3150" s="12"/>
      <c r="R3150" s="12"/>
      <c r="S3150" s="12"/>
      <c r="T3150" s="12"/>
    </row>
    <row r="3151" spans="1:20" s="1" customFormat="1" x14ac:dyDescent="0.4">
      <c r="A3151" s="12"/>
      <c r="B3151" s="12"/>
      <c r="C3151" s="42"/>
      <c r="D3151" s="12"/>
      <c r="E3151" s="12"/>
      <c r="F3151" s="12"/>
      <c r="G3151" s="12"/>
      <c r="H3151" s="12"/>
      <c r="I3151" s="12"/>
      <c r="J3151" s="12"/>
      <c r="K3151" s="12"/>
      <c r="L3151" s="12"/>
      <c r="M3151" s="49"/>
      <c r="N3151" s="49"/>
      <c r="O3151" s="12"/>
      <c r="P3151" s="12"/>
      <c r="Q3151" s="12"/>
      <c r="R3151" s="12"/>
      <c r="S3151" s="12"/>
      <c r="T3151" s="12"/>
    </row>
    <row r="3152" spans="1:20" s="1" customFormat="1" x14ac:dyDescent="0.4">
      <c r="A3152" s="12"/>
      <c r="B3152" s="12"/>
      <c r="C3152" s="42"/>
      <c r="D3152" s="12"/>
      <c r="E3152" s="12"/>
      <c r="F3152" s="12"/>
      <c r="G3152" s="12"/>
      <c r="H3152" s="12"/>
      <c r="I3152" s="12"/>
      <c r="J3152" s="12"/>
      <c r="K3152" s="12"/>
      <c r="L3152" s="12"/>
      <c r="M3152" s="49"/>
      <c r="N3152" s="49"/>
      <c r="O3152" s="12"/>
      <c r="P3152" s="12"/>
      <c r="Q3152" s="12"/>
      <c r="R3152" s="12"/>
      <c r="S3152" s="12"/>
      <c r="T3152" s="12"/>
    </row>
    <row r="3153" spans="1:20" s="1" customFormat="1" x14ac:dyDescent="0.4">
      <c r="A3153" s="12"/>
      <c r="B3153" s="12"/>
      <c r="C3153" s="42"/>
      <c r="D3153" s="12"/>
      <c r="E3153" s="12"/>
      <c r="F3153" s="12"/>
      <c r="G3153" s="12"/>
      <c r="H3153" s="12"/>
      <c r="I3153" s="12"/>
      <c r="J3153" s="12"/>
      <c r="K3153" s="12"/>
      <c r="L3153" s="12"/>
      <c r="M3153" s="49"/>
      <c r="N3153" s="49"/>
      <c r="O3153" s="12"/>
      <c r="P3153" s="12"/>
      <c r="Q3153" s="12"/>
      <c r="R3153" s="12"/>
      <c r="S3153" s="12"/>
      <c r="T3153" s="12"/>
    </row>
    <row r="3154" spans="1:20" s="1" customFormat="1" x14ac:dyDescent="0.4">
      <c r="A3154" s="12"/>
      <c r="B3154" s="12"/>
      <c r="C3154" s="42"/>
      <c r="D3154" s="12"/>
      <c r="E3154" s="12"/>
      <c r="F3154" s="12"/>
      <c r="G3154" s="12"/>
      <c r="H3154" s="12"/>
      <c r="I3154" s="12"/>
      <c r="J3154" s="12"/>
      <c r="K3154" s="12"/>
      <c r="L3154" s="12"/>
      <c r="M3154" s="49"/>
      <c r="N3154" s="49"/>
      <c r="O3154" s="12"/>
      <c r="P3154" s="12"/>
      <c r="Q3154" s="12"/>
      <c r="R3154" s="12"/>
      <c r="S3154" s="12"/>
      <c r="T3154" s="12"/>
    </row>
    <row r="3155" spans="1:20" s="1" customFormat="1" x14ac:dyDescent="0.4">
      <c r="A3155" s="12"/>
      <c r="B3155" s="12"/>
      <c r="C3155" s="42"/>
      <c r="D3155" s="12"/>
      <c r="E3155" s="12"/>
      <c r="F3155" s="12"/>
      <c r="G3155" s="12"/>
      <c r="H3155" s="12"/>
      <c r="I3155" s="12"/>
      <c r="J3155" s="12"/>
      <c r="K3155" s="12"/>
      <c r="L3155" s="12"/>
      <c r="M3155" s="49"/>
      <c r="N3155" s="49"/>
      <c r="O3155" s="12"/>
      <c r="P3155" s="12"/>
      <c r="Q3155" s="12"/>
      <c r="R3155" s="12"/>
      <c r="S3155" s="12"/>
      <c r="T3155" s="12"/>
    </row>
    <row r="3156" spans="1:20" s="1" customFormat="1" x14ac:dyDescent="0.4">
      <c r="A3156" s="12"/>
      <c r="B3156" s="12"/>
      <c r="C3156" s="42"/>
      <c r="D3156" s="12"/>
      <c r="E3156" s="12"/>
      <c r="F3156" s="12"/>
      <c r="G3156" s="12"/>
      <c r="H3156" s="12"/>
      <c r="I3156" s="12"/>
      <c r="J3156" s="12"/>
      <c r="K3156" s="12"/>
      <c r="L3156" s="12"/>
      <c r="M3156" s="49"/>
      <c r="N3156" s="49"/>
      <c r="O3156" s="12"/>
      <c r="P3156" s="12"/>
      <c r="Q3156" s="12"/>
      <c r="R3156" s="12"/>
      <c r="S3156" s="12"/>
      <c r="T3156" s="12"/>
    </row>
    <row r="3157" spans="1:20" s="1" customFormat="1" x14ac:dyDescent="0.4">
      <c r="A3157" s="12"/>
      <c r="B3157" s="12"/>
      <c r="C3157" s="42"/>
      <c r="D3157" s="12"/>
      <c r="E3157" s="12"/>
      <c r="F3157" s="12"/>
      <c r="G3157" s="12"/>
      <c r="H3157" s="12"/>
      <c r="I3157" s="12"/>
      <c r="J3157" s="12"/>
      <c r="K3157" s="12"/>
      <c r="L3157" s="12"/>
      <c r="M3157" s="49"/>
      <c r="N3157" s="49"/>
      <c r="O3157" s="12"/>
      <c r="P3157" s="12"/>
      <c r="Q3157" s="12"/>
      <c r="R3157" s="12"/>
      <c r="S3157" s="12"/>
      <c r="T3157" s="12"/>
    </row>
    <row r="3158" spans="1:20" s="1" customFormat="1" x14ac:dyDescent="0.4">
      <c r="A3158" s="12"/>
      <c r="B3158" s="12"/>
      <c r="C3158" s="42"/>
      <c r="D3158" s="12"/>
      <c r="E3158" s="12"/>
      <c r="F3158" s="12"/>
      <c r="G3158" s="12"/>
      <c r="H3158" s="12"/>
      <c r="I3158" s="12"/>
      <c r="J3158" s="12"/>
      <c r="K3158" s="12"/>
      <c r="L3158" s="12"/>
      <c r="M3158" s="49"/>
      <c r="N3158" s="49"/>
      <c r="O3158" s="12"/>
      <c r="P3158" s="12"/>
      <c r="Q3158" s="12"/>
      <c r="R3158" s="12"/>
      <c r="S3158" s="12"/>
      <c r="T3158" s="12"/>
    </row>
    <row r="3159" spans="1:20" s="1" customFormat="1" x14ac:dyDescent="0.4">
      <c r="A3159" s="12"/>
      <c r="B3159" s="12"/>
      <c r="C3159" s="42"/>
      <c r="D3159" s="12"/>
      <c r="E3159" s="12"/>
      <c r="F3159" s="12"/>
      <c r="G3159" s="12"/>
      <c r="H3159" s="12"/>
      <c r="I3159" s="12"/>
      <c r="J3159" s="12"/>
      <c r="K3159" s="12"/>
      <c r="L3159" s="12"/>
      <c r="M3159" s="49"/>
      <c r="N3159" s="49"/>
      <c r="O3159" s="12"/>
      <c r="P3159" s="12"/>
      <c r="Q3159" s="12"/>
      <c r="R3159" s="12"/>
      <c r="S3159" s="12"/>
      <c r="T3159" s="12"/>
    </row>
    <row r="3160" spans="1:20" s="1" customFormat="1" x14ac:dyDescent="0.4">
      <c r="A3160" s="12"/>
      <c r="B3160" s="12"/>
      <c r="C3160" s="42"/>
      <c r="D3160" s="12"/>
      <c r="E3160" s="12"/>
      <c r="F3160" s="12"/>
      <c r="G3160" s="12"/>
      <c r="H3160" s="12"/>
      <c r="I3160" s="12"/>
      <c r="J3160" s="12"/>
      <c r="K3160" s="12"/>
      <c r="L3160" s="12"/>
      <c r="M3160" s="49"/>
      <c r="N3160" s="49"/>
      <c r="O3160" s="12"/>
      <c r="P3160" s="12"/>
      <c r="Q3160" s="12"/>
      <c r="R3160" s="12"/>
      <c r="S3160" s="12"/>
      <c r="T3160" s="12"/>
    </row>
    <row r="3161" spans="1:20" s="1" customFormat="1" x14ac:dyDescent="0.4">
      <c r="A3161" s="12"/>
      <c r="B3161" s="12"/>
      <c r="C3161" s="42"/>
      <c r="D3161" s="12"/>
      <c r="E3161" s="12"/>
      <c r="F3161" s="12"/>
      <c r="G3161" s="12"/>
      <c r="H3161" s="12"/>
      <c r="I3161" s="12"/>
      <c r="J3161" s="12"/>
      <c r="K3161" s="12"/>
      <c r="L3161" s="12"/>
      <c r="M3161" s="49"/>
      <c r="N3161" s="49"/>
      <c r="O3161" s="12"/>
      <c r="P3161" s="12"/>
      <c r="Q3161" s="12"/>
      <c r="R3161" s="12"/>
      <c r="S3161" s="12"/>
      <c r="T3161" s="12"/>
    </row>
    <row r="3162" spans="1:20" s="1" customFormat="1" x14ac:dyDescent="0.4">
      <c r="A3162" s="12"/>
      <c r="B3162" s="12"/>
      <c r="C3162" s="42"/>
      <c r="D3162" s="12"/>
      <c r="E3162" s="12"/>
      <c r="F3162" s="12"/>
      <c r="G3162" s="12"/>
      <c r="H3162" s="12"/>
      <c r="I3162" s="12"/>
      <c r="J3162" s="12"/>
      <c r="K3162" s="12"/>
      <c r="L3162" s="12"/>
      <c r="M3162" s="49"/>
      <c r="N3162" s="49"/>
      <c r="O3162" s="12"/>
      <c r="P3162" s="12"/>
      <c r="Q3162" s="12"/>
      <c r="R3162" s="12"/>
      <c r="S3162" s="12"/>
      <c r="T3162" s="12"/>
    </row>
    <row r="3163" spans="1:20" s="1" customFormat="1" x14ac:dyDescent="0.4">
      <c r="A3163" s="12"/>
      <c r="B3163" s="12"/>
      <c r="C3163" s="42"/>
      <c r="D3163" s="12"/>
      <c r="E3163" s="12"/>
      <c r="F3163" s="12"/>
      <c r="G3163" s="12"/>
      <c r="H3163" s="12"/>
      <c r="I3163" s="12"/>
      <c r="J3163" s="12"/>
      <c r="K3163" s="12"/>
      <c r="L3163" s="12"/>
      <c r="M3163" s="49"/>
      <c r="N3163" s="49"/>
      <c r="O3163" s="12"/>
      <c r="P3163" s="12"/>
      <c r="Q3163" s="12"/>
      <c r="R3163" s="12"/>
      <c r="S3163" s="12"/>
      <c r="T3163" s="12"/>
    </row>
    <row r="3164" spans="1:20" s="1" customFormat="1" x14ac:dyDescent="0.4">
      <c r="A3164" s="12"/>
      <c r="B3164" s="12"/>
      <c r="C3164" s="42"/>
      <c r="D3164" s="12"/>
      <c r="E3164" s="12"/>
      <c r="F3164" s="12"/>
      <c r="G3164" s="12"/>
      <c r="H3164" s="12"/>
      <c r="I3164" s="12"/>
      <c r="J3164" s="12"/>
      <c r="K3164" s="12"/>
      <c r="L3164" s="12"/>
      <c r="M3164" s="49"/>
      <c r="N3164" s="49"/>
      <c r="O3164" s="12"/>
      <c r="P3164" s="12"/>
      <c r="Q3164" s="12"/>
      <c r="R3164" s="12"/>
      <c r="S3164" s="12"/>
      <c r="T3164" s="12"/>
    </row>
    <row r="3165" spans="1:20" s="1" customFormat="1" x14ac:dyDescent="0.4">
      <c r="A3165" s="12"/>
      <c r="B3165" s="12"/>
      <c r="C3165" s="42"/>
      <c r="D3165" s="12"/>
      <c r="E3165" s="12"/>
      <c r="F3165" s="12"/>
      <c r="G3165" s="12"/>
      <c r="H3165" s="12"/>
      <c r="I3165" s="12"/>
      <c r="J3165" s="12"/>
      <c r="K3165" s="12"/>
      <c r="L3165" s="12"/>
      <c r="M3165" s="49"/>
      <c r="N3165" s="49"/>
      <c r="O3165" s="12"/>
      <c r="P3165" s="12"/>
      <c r="Q3165" s="12"/>
      <c r="R3165" s="12"/>
      <c r="S3165" s="12"/>
      <c r="T3165" s="12"/>
    </row>
    <row r="3166" spans="1:20" s="1" customFormat="1" x14ac:dyDescent="0.4">
      <c r="A3166" s="12"/>
      <c r="B3166" s="12"/>
      <c r="C3166" s="42"/>
      <c r="D3166" s="12"/>
      <c r="E3166" s="12"/>
      <c r="F3166" s="12"/>
      <c r="G3166" s="12"/>
      <c r="H3166" s="12"/>
      <c r="I3166" s="12"/>
      <c r="J3166" s="12"/>
      <c r="K3166" s="12"/>
      <c r="L3166" s="12"/>
      <c r="M3166" s="49"/>
      <c r="N3166" s="49"/>
      <c r="O3166" s="12"/>
      <c r="P3166" s="12"/>
      <c r="Q3166" s="12"/>
      <c r="R3166" s="12"/>
      <c r="S3166" s="12"/>
      <c r="T3166" s="12"/>
    </row>
    <row r="3167" spans="1:20" s="1" customFormat="1" x14ac:dyDescent="0.4">
      <c r="A3167" s="12"/>
      <c r="B3167" s="12"/>
      <c r="C3167" s="42"/>
      <c r="D3167" s="12"/>
      <c r="E3167" s="12"/>
      <c r="F3167" s="12"/>
      <c r="G3167" s="12"/>
      <c r="H3167" s="12"/>
      <c r="I3167" s="12"/>
      <c r="J3167" s="12"/>
      <c r="K3167" s="12"/>
      <c r="L3167" s="12"/>
      <c r="M3167" s="49"/>
      <c r="N3167" s="49"/>
      <c r="O3167" s="12"/>
      <c r="P3167" s="12"/>
      <c r="Q3167" s="12"/>
      <c r="R3167" s="12"/>
      <c r="S3167" s="12"/>
      <c r="T3167" s="12"/>
    </row>
    <row r="3168" spans="1:20" s="1" customFormat="1" x14ac:dyDescent="0.4">
      <c r="A3168" s="12"/>
      <c r="B3168" s="12"/>
      <c r="C3168" s="42"/>
      <c r="D3168" s="12"/>
      <c r="E3168" s="12"/>
      <c r="F3168" s="12"/>
      <c r="G3168" s="12"/>
      <c r="H3168" s="12"/>
      <c r="I3168" s="12"/>
      <c r="J3168" s="12"/>
      <c r="K3168" s="12"/>
      <c r="L3168" s="12"/>
      <c r="M3168" s="49"/>
      <c r="N3168" s="49"/>
      <c r="O3168" s="12"/>
      <c r="P3168" s="12"/>
      <c r="Q3168" s="12"/>
      <c r="R3168" s="12"/>
      <c r="S3168" s="12"/>
      <c r="T3168" s="12"/>
    </row>
    <row r="3169" spans="1:20" s="1" customFormat="1" x14ac:dyDescent="0.4">
      <c r="A3169" s="12"/>
      <c r="B3169" s="12"/>
      <c r="C3169" s="42"/>
      <c r="D3169" s="12"/>
      <c r="E3169" s="12"/>
      <c r="F3169" s="12"/>
      <c r="G3169" s="12"/>
      <c r="H3169" s="12"/>
      <c r="I3169" s="12"/>
      <c r="J3169" s="12"/>
      <c r="K3169" s="12"/>
      <c r="L3169" s="12"/>
      <c r="M3169" s="49"/>
      <c r="N3169" s="49"/>
      <c r="O3169" s="12"/>
      <c r="P3169" s="12"/>
      <c r="Q3169" s="12"/>
      <c r="R3169" s="12"/>
      <c r="S3169" s="12"/>
      <c r="T3169" s="12"/>
    </row>
    <row r="3170" spans="1:20" s="1" customFormat="1" x14ac:dyDescent="0.4">
      <c r="A3170" s="12"/>
      <c r="B3170" s="12"/>
      <c r="C3170" s="42"/>
      <c r="D3170" s="12"/>
      <c r="E3170" s="12"/>
      <c r="F3170" s="12"/>
      <c r="G3170" s="12"/>
      <c r="H3170" s="12"/>
      <c r="I3170" s="12"/>
      <c r="J3170" s="12"/>
      <c r="K3170" s="12"/>
      <c r="L3170" s="12"/>
      <c r="M3170" s="49"/>
      <c r="N3170" s="49"/>
      <c r="O3170" s="12"/>
      <c r="P3170" s="12"/>
      <c r="Q3170" s="12"/>
      <c r="R3170" s="12"/>
      <c r="S3170" s="12"/>
      <c r="T3170" s="12"/>
    </row>
    <row r="3171" spans="1:20" s="1" customFormat="1" x14ac:dyDescent="0.4">
      <c r="A3171" s="12"/>
      <c r="B3171" s="12"/>
      <c r="C3171" s="42"/>
      <c r="D3171" s="12"/>
      <c r="E3171" s="12"/>
      <c r="F3171" s="12"/>
      <c r="G3171" s="12"/>
      <c r="H3171" s="12"/>
      <c r="I3171" s="12"/>
      <c r="J3171" s="12"/>
      <c r="K3171" s="12"/>
      <c r="L3171" s="12"/>
      <c r="M3171" s="49"/>
      <c r="N3171" s="49"/>
      <c r="O3171" s="12"/>
      <c r="P3171" s="12"/>
      <c r="Q3171" s="12"/>
      <c r="R3171" s="12"/>
      <c r="S3171" s="12"/>
      <c r="T3171" s="12"/>
    </row>
    <row r="3172" spans="1:20" s="1" customFormat="1" x14ac:dyDescent="0.4">
      <c r="A3172" s="12"/>
      <c r="B3172" s="12"/>
      <c r="C3172" s="42"/>
      <c r="D3172" s="12"/>
      <c r="E3172" s="12"/>
      <c r="F3172" s="12"/>
      <c r="G3172" s="12"/>
      <c r="H3172" s="12"/>
      <c r="I3172" s="12"/>
      <c r="J3172" s="12"/>
      <c r="K3172" s="12"/>
      <c r="L3172" s="12"/>
      <c r="M3172" s="49"/>
      <c r="N3172" s="49"/>
      <c r="O3172" s="12"/>
      <c r="P3172" s="12"/>
      <c r="Q3172" s="12"/>
      <c r="R3172" s="12"/>
      <c r="S3172" s="12"/>
      <c r="T3172" s="12"/>
    </row>
    <row r="3173" spans="1:20" s="1" customFormat="1" x14ac:dyDescent="0.4">
      <c r="A3173" s="12"/>
      <c r="B3173" s="12"/>
      <c r="C3173" s="42"/>
      <c r="D3173" s="12"/>
      <c r="E3173" s="12"/>
      <c r="F3173" s="12"/>
      <c r="G3173" s="12"/>
      <c r="H3173" s="12"/>
      <c r="I3173" s="12"/>
      <c r="J3173" s="12"/>
      <c r="K3173" s="12"/>
      <c r="L3173" s="12"/>
      <c r="M3173" s="49"/>
      <c r="N3173" s="49"/>
      <c r="O3173" s="12"/>
      <c r="P3173" s="12"/>
      <c r="Q3173" s="12"/>
      <c r="R3173" s="12"/>
      <c r="S3173" s="12"/>
      <c r="T3173" s="12"/>
    </row>
    <row r="3174" spans="1:20" s="1" customFormat="1" x14ac:dyDescent="0.4">
      <c r="A3174" s="12"/>
      <c r="B3174" s="12"/>
      <c r="C3174" s="42"/>
      <c r="D3174" s="12"/>
      <c r="E3174" s="12"/>
      <c r="F3174" s="12"/>
      <c r="G3174" s="12"/>
      <c r="H3174" s="12"/>
      <c r="I3174" s="12"/>
      <c r="J3174" s="12"/>
      <c r="K3174" s="12"/>
      <c r="L3174" s="12"/>
      <c r="M3174" s="49"/>
      <c r="N3174" s="49"/>
      <c r="O3174" s="12"/>
      <c r="P3174" s="12"/>
      <c r="Q3174" s="12"/>
      <c r="R3174" s="12"/>
      <c r="S3174" s="12"/>
      <c r="T3174" s="12"/>
    </row>
    <row r="3175" spans="1:20" s="1" customFormat="1" x14ac:dyDescent="0.4">
      <c r="A3175" s="12"/>
      <c r="B3175" s="12"/>
      <c r="C3175" s="42"/>
      <c r="D3175" s="12"/>
      <c r="E3175" s="12"/>
      <c r="F3175" s="12"/>
      <c r="G3175" s="12"/>
      <c r="H3175" s="12"/>
      <c r="I3175" s="12"/>
      <c r="J3175" s="12"/>
      <c r="K3175" s="12"/>
      <c r="L3175" s="12"/>
      <c r="M3175" s="49"/>
      <c r="N3175" s="49"/>
      <c r="O3175" s="12"/>
      <c r="P3175" s="12"/>
      <c r="Q3175" s="12"/>
      <c r="R3175" s="12"/>
      <c r="S3175" s="12"/>
      <c r="T3175" s="12"/>
    </row>
    <row r="3176" spans="1:20" s="1" customFormat="1" x14ac:dyDescent="0.4">
      <c r="A3176" s="12"/>
      <c r="B3176" s="12"/>
      <c r="C3176" s="42"/>
      <c r="D3176" s="12"/>
      <c r="E3176" s="12"/>
      <c r="F3176" s="12"/>
      <c r="G3176" s="12"/>
      <c r="H3176" s="12"/>
      <c r="I3176" s="12"/>
      <c r="J3176" s="12"/>
      <c r="K3176" s="12"/>
      <c r="L3176" s="12"/>
      <c r="M3176" s="49"/>
      <c r="N3176" s="49"/>
      <c r="O3176" s="12"/>
      <c r="P3176" s="12"/>
      <c r="Q3176" s="12"/>
      <c r="R3176" s="12"/>
      <c r="S3176" s="12"/>
      <c r="T3176" s="12"/>
    </row>
    <row r="3177" spans="1:20" s="1" customFormat="1" x14ac:dyDescent="0.4">
      <c r="A3177" s="12"/>
      <c r="B3177" s="12"/>
      <c r="C3177" s="42"/>
      <c r="D3177" s="12"/>
      <c r="E3177" s="12"/>
      <c r="F3177" s="12"/>
      <c r="G3177" s="12"/>
      <c r="H3177" s="12"/>
      <c r="I3177" s="12"/>
      <c r="J3177" s="12"/>
      <c r="K3177" s="12"/>
      <c r="L3177" s="12"/>
      <c r="M3177" s="49"/>
      <c r="N3177" s="49"/>
      <c r="O3177" s="12"/>
      <c r="P3177" s="12"/>
      <c r="Q3177" s="12"/>
      <c r="R3177" s="12"/>
      <c r="S3177" s="12"/>
      <c r="T3177" s="12"/>
    </row>
    <row r="3178" spans="1:20" s="1" customFormat="1" x14ac:dyDescent="0.4">
      <c r="A3178" s="12"/>
      <c r="B3178" s="12"/>
      <c r="C3178" s="42"/>
      <c r="D3178" s="12"/>
      <c r="E3178" s="12"/>
      <c r="F3178" s="12"/>
      <c r="G3178" s="12"/>
      <c r="H3178" s="12"/>
      <c r="I3178" s="12"/>
      <c r="J3178" s="12"/>
      <c r="K3178" s="12"/>
      <c r="L3178" s="12"/>
      <c r="M3178" s="49"/>
      <c r="N3178" s="49"/>
      <c r="O3178" s="12"/>
      <c r="P3178" s="12"/>
      <c r="Q3178" s="12"/>
      <c r="R3178" s="12"/>
      <c r="S3178" s="12"/>
      <c r="T3178" s="12"/>
    </row>
    <row r="3179" spans="1:20" s="1" customFormat="1" x14ac:dyDescent="0.4">
      <c r="A3179" s="12"/>
      <c r="B3179" s="12"/>
      <c r="C3179" s="42"/>
      <c r="D3179" s="12"/>
      <c r="E3179" s="12"/>
      <c r="F3179" s="12"/>
      <c r="G3179" s="12"/>
      <c r="H3179" s="12"/>
      <c r="I3179" s="12"/>
      <c r="J3179" s="12"/>
      <c r="K3179" s="12"/>
      <c r="L3179" s="12"/>
      <c r="M3179" s="49"/>
      <c r="N3179" s="49"/>
      <c r="O3179" s="12"/>
      <c r="P3179" s="12"/>
      <c r="Q3179" s="12"/>
      <c r="R3179" s="12"/>
      <c r="S3179" s="12"/>
      <c r="T3179" s="12"/>
    </row>
    <row r="3180" spans="1:20" s="1" customFormat="1" x14ac:dyDescent="0.4">
      <c r="A3180" s="12"/>
      <c r="B3180" s="12"/>
      <c r="C3180" s="42"/>
      <c r="D3180" s="12"/>
      <c r="E3180" s="12"/>
      <c r="F3180" s="12"/>
      <c r="G3180" s="12"/>
      <c r="H3180" s="12"/>
      <c r="I3180" s="12"/>
      <c r="J3180" s="12"/>
      <c r="K3180" s="12"/>
      <c r="L3180" s="12"/>
      <c r="M3180" s="49"/>
      <c r="N3180" s="49"/>
      <c r="O3180" s="12"/>
      <c r="P3180" s="12"/>
      <c r="Q3180" s="12"/>
      <c r="R3180" s="12"/>
      <c r="S3180" s="12"/>
      <c r="T3180" s="12"/>
    </row>
    <row r="3181" spans="1:20" s="1" customFormat="1" x14ac:dyDescent="0.4">
      <c r="A3181" s="12"/>
      <c r="B3181" s="12"/>
      <c r="C3181" s="42"/>
      <c r="D3181" s="12"/>
      <c r="E3181" s="12"/>
      <c r="F3181" s="12"/>
      <c r="G3181" s="12"/>
      <c r="H3181" s="12"/>
      <c r="I3181" s="12"/>
      <c r="J3181" s="12"/>
      <c r="K3181" s="12"/>
      <c r="L3181" s="12"/>
      <c r="M3181" s="49"/>
      <c r="N3181" s="49"/>
      <c r="O3181" s="12"/>
      <c r="P3181" s="12"/>
      <c r="Q3181" s="12"/>
      <c r="R3181" s="12"/>
      <c r="S3181" s="12"/>
      <c r="T3181" s="12"/>
    </row>
    <row r="3182" spans="1:20" s="1" customFormat="1" x14ac:dyDescent="0.4">
      <c r="A3182" s="12"/>
      <c r="B3182" s="12"/>
      <c r="C3182" s="42"/>
      <c r="D3182" s="12"/>
      <c r="E3182" s="12"/>
      <c r="F3182" s="12"/>
      <c r="G3182" s="12"/>
      <c r="H3182" s="12"/>
      <c r="I3182" s="12"/>
      <c r="J3182" s="12"/>
      <c r="K3182" s="12"/>
      <c r="L3182" s="12"/>
      <c r="M3182" s="49"/>
      <c r="N3182" s="49"/>
      <c r="O3182" s="12"/>
      <c r="P3182" s="12"/>
      <c r="Q3182" s="12"/>
      <c r="R3182" s="12"/>
      <c r="S3182" s="12"/>
      <c r="T3182" s="12"/>
    </row>
    <row r="3183" spans="1:20" s="1" customFormat="1" x14ac:dyDescent="0.4">
      <c r="A3183" s="12"/>
      <c r="B3183" s="12"/>
      <c r="C3183" s="42"/>
      <c r="D3183" s="12"/>
      <c r="E3183" s="12"/>
      <c r="F3183" s="12"/>
      <c r="G3183" s="12"/>
      <c r="H3183" s="12"/>
      <c r="I3183" s="12"/>
      <c r="J3183" s="12"/>
      <c r="K3183" s="12"/>
      <c r="L3183" s="12"/>
      <c r="M3183" s="49"/>
      <c r="N3183" s="49"/>
      <c r="O3183" s="12"/>
      <c r="P3183" s="12"/>
      <c r="Q3183" s="12"/>
      <c r="R3183" s="12"/>
      <c r="S3183" s="12"/>
      <c r="T3183" s="12"/>
    </row>
    <row r="3184" spans="1:20" s="1" customFormat="1" x14ac:dyDescent="0.4">
      <c r="A3184" s="12"/>
      <c r="B3184" s="12"/>
      <c r="C3184" s="42"/>
      <c r="D3184" s="12"/>
      <c r="E3184" s="12"/>
      <c r="F3184" s="12"/>
      <c r="G3184" s="12"/>
      <c r="H3184" s="12"/>
      <c r="I3184" s="12"/>
      <c r="J3184" s="12"/>
      <c r="K3184" s="12"/>
      <c r="L3184" s="12"/>
      <c r="M3184" s="49"/>
      <c r="N3184" s="49"/>
      <c r="O3184" s="12"/>
      <c r="P3184" s="12"/>
      <c r="Q3184" s="12"/>
      <c r="R3184" s="12"/>
      <c r="S3184" s="12"/>
      <c r="T3184" s="12"/>
    </row>
    <row r="3185" spans="1:20" s="1" customFormat="1" x14ac:dyDescent="0.4">
      <c r="A3185" s="12"/>
      <c r="B3185" s="12"/>
      <c r="C3185" s="42"/>
      <c r="D3185" s="12"/>
      <c r="E3185" s="12"/>
      <c r="F3185" s="12"/>
      <c r="G3185" s="12"/>
      <c r="H3185" s="12"/>
      <c r="I3185" s="12"/>
      <c r="J3185" s="12"/>
      <c r="K3185" s="12"/>
      <c r="L3185" s="12"/>
      <c r="M3185" s="49"/>
      <c r="N3185" s="49"/>
      <c r="O3185" s="12"/>
      <c r="P3185" s="12"/>
      <c r="Q3185" s="12"/>
      <c r="R3185" s="12"/>
      <c r="S3185" s="12"/>
      <c r="T3185" s="12"/>
    </row>
    <row r="3186" spans="1:20" s="1" customFormat="1" x14ac:dyDescent="0.4">
      <c r="A3186" s="12"/>
      <c r="B3186" s="12"/>
      <c r="C3186" s="42"/>
      <c r="D3186" s="12"/>
      <c r="E3186" s="12"/>
      <c r="F3186" s="12"/>
      <c r="G3186" s="12"/>
      <c r="H3186" s="12"/>
      <c r="I3186" s="12"/>
      <c r="J3186" s="12"/>
      <c r="K3186" s="12"/>
      <c r="L3186" s="12"/>
      <c r="M3186" s="49"/>
      <c r="N3186" s="49"/>
      <c r="O3186" s="12"/>
      <c r="P3186" s="12"/>
      <c r="Q3186" s="12"/>
      <c r="R3186" s="12"/>
      <c r="S3186" s="12"/>
      <c r="T3186" s="12"/>
    </row>
    <row r="3187" spans="1:20" s="1" customFormat="1" x14ac:dyDescent="0.4">
      <c r="A3187" s="12"/>
      <c r="B3187" s="12"/>
      <c r="C3187" s="42"/>
      <c r="D3187" s="12"/>
      <c r="E3187" s="12"/>
      <c r="F3187" s="12"/>
      <c r="G3187" s="12"/>
      <c r="H3187" s="12"/>
      <c r="I3187" s="12"/>
      <c r="J3187" s="12"/>
      <c r="K3187" s="12"/>
      <c r="L3187" s="12"/>
      <c r="M3187" s="49"/>
      <c r="N3187" s="49"/>
      <c r="O3187" s="12"/>
      <c r="P3187" s="12"/>
      <c r="Q3187" s="12"/>
      <c r="R3187" s="12"/>
      <c r="S3187" s="12"/>
      <c r="T3187" s="12"/>
    </row>
    <row r="3188" spans="1:20" s="1" customFormat="1" x14ac:dyDescent="0.4">
      <c r="A3188" s="12"/>
      <c r="B3188" s="12"/>
      <c r="C3188" s="42"/>
      <c r="D3188" s="12"/>
      <c r="E3188" s="12"/>
      <c r="F3188" s="12"/>
      <c r="G3188" s="12"/>
      <c r="H3188" s="12"/>
      <c r="I3188" s="12"/>
      <c r="J3188" s="12"/>
      <c r="K3188" s="12"/>
      <c r="L3188" s="12"/>
      <c r="M3188" s="49"/>
      <c r="N3188" s="49"/>
      <c r="O3188" s="12"/>
      <c r="P3188" s="12"/>
      <c r="Q3188" s="12"/>
      <c r="R3188" s="12"/>
      <c r="S3188" s="12"/>
      <c r="T3188" s="12"/>
    </row>
    <row r="3189" spans="1:20" s="1" customFormat="1" x14ac:dyDescent="0.4">
      <c r="A3189" s="12"/>
      <c r="B3189" s="12"/>
      <c r="C3189" s="42"/>
      <c r="D3189" s="12"/>
      <c r="E3189" s="12"/>
      <c r="F3189" s="12"/>
      <c r="G3189" s="12"/>
      <c r="H3189" s="12"/>
      <c r="I3189" s="12"/>
      <c r="J3189" s="12"/>
      <c r="K3189" s="12"/>
      <c r="L3189" s="12"/>
      <c r="M3189" s="49"/>
      <c r="N3189" s="49"/>
      <c r="O3189" s="12"/>
      <c r="P3189" s="12"/>
      <c r="Q3189" s="12"/>
      <c r="R3189" s="12"/>
      <c r="S3189" s="12"/>
      <c r="T3189" s="12"/>
    </row>
    <row r="3190" spans="1:20" s="1" customFormat="1" x14ac:dyDescent="0.4">
      <c r="A3190" s="12"/>
      <c r="B3190" s="12"/>
      <c r="C3190" s="42"/>
      <c r="D3190" s="12"/>
      <c r="E3190" s="12"/>
      <c r="F3190" s="12"/>
      <c r="G3190" s="12"/>
      <c r="H3190" s="12"/>
      <c r="I3190" s="12"/>
      <c r="J3190" s="12"/>
      <c r="K3190" s="12"/>
      <c r="L3190" s="12"/>
      <c r="M3190" s="49"/>
      <c r="N3190" s="49"/>
      <c r="O3190" s="12"/>
      <c r="P3190" s="12"/>
      <c r="Q3190" s="12"/>
      <c r="R3190" s="12"/>
      <c r="S3190" s="12"/>
      <c r="T3190" s="12"/>
    </row>
    <row r="3191" spans="1:20" s="1" customFormat="1" x14ac:dyDescent="0.4">
      <c r="A3191" s="12"/>
      <c r="B3191" s="12"/>
      <c r="C3191" s="42"/>
      <c r="D3191" s="12"/>
      <c r="E3191" s="12"/>
      <c r="F3191" s="12"/>
      <c r="G3191" s="12"/>
      <c r="H3191" s="12"/>
      <c r="I3191" s="12"/>
      <c r="J3191" s="12"/>
      <c r="K3191" s="12"/>
      <c r="L3191" s="12"/>
      <c r="M3191" s="49"/>
      <c r="N3191" s="49"/>
      <c r="O3191" s="12"/>
      <c r="P3191" s="12"/>
      <c r="Q3191" s="12"/>
      <c r="R3191" s="12"/>
      <c r="S3191" s="12"/>
      <c r="T3191" s="12"/>
    </row>
    <row r="3192" spans="1:20" s="1" customFormat="1" x14ac:dyDescent="0.4">
      <c r="A3192" s="12"/>
      <c r="B3192" s="12"/>
      <c r="C3192" s="42"/>
      <c r="D3192" s="12"/>
      <c r="E3192" s="12"/>
      <c r="F3192" s="12"/>
      <c r="G3192" s="12"/>
      <c r="H3192" s="12"/>
      <c r="I3192" s="12"/>
      <c r="J3192" s="12"/>
      <c r="K3192" s="12"/>
      <c r="L3192" s="12"/>
      <c r="M3192" s="49"/>
      <c r="N3192" s="49"/>
      <c r="O3192" s="12"/>
      <c r="P3192" s="12"/>
      <c r="Q3192" s="12"/>
      <c r="R3192" s="12"/>
      <c r="S3192" s="12"/>
      <c r="T3192" s="12"/>
    </row>
    <row r="3193" spans="1:20" s="1" customFormat="1" x14ac:dyDescent="0.4">
      <c r="A3193" s="12"/>
      <c r="B3193" s="12"/>
      <c r="C3193" s="42"/>
      <c r="D3193" s="12"/>
      <c r="E3193" s="12"/>
      <c r="F3193" s="12"/>
      <c r="G3193" s="12"/>
      <c r="H3193" s="12"/>
      <c r="I3193" s="12"/>
      <c r="J3193" s="12"/>
      <c r="K3193" s="12"/>
      <c r="L3193" s="12"/>
      <c r="M3193" s="49"/>
      <c r="N3193" s="49"/>
      <c r="O3193" s="12"/>
      <c r="P3193" s="12"/>
      <c r="Q3193" s="12"/>
      <c r="R3193" s="12"/>
      <c r="S3193" s="12"/>
      <c r="T3193" s="12"/>
    </row>
    <row r="3194" spans="1:20" s="1" customFormat="1" x14ac:dyDescent="0.4">
      <c r="A3194" s="12"/>
      <c r="B3194" s="12"/>
      <c r="C3194" s="42"/>
      <c r="D3194" s="12"/>
      <c r="E3194" s="12"/>
      <c r="F3194" s="12"/>
      <c r="G3194" s="12"/>
      <c r="H3194" s="12"/>
      <c r="I3194" s="12"/>
      <c r="J3194" s="12"/>
      <c r="K3194" s="12"/>
      <c r="L3194" s="12"/>
      <c r="M3194" s="49"/>
      <c r="N3194" s="49"/>
      <c r="O3194" s="12"/>
      <c r="P3194" s="12"/>
      <c r="Q3194" s="12"/>
      <c r="R3194" s="12"/>
      <c r="S3194" s="12"/>
      <c r="T3194" s="12"/>
    </row>
    <row r="3195" spans="1:20" s="1" customFormat="1" x14ac:dyDescent="0.4">
      <c r="A3195" s="12"/>
      <c r="B3195" s="12"/>
      <c r="C3195" s="42"/>
      <c r="D3195" s="12"/>
      <c r="E3195" s="12"/>
      <c r="F3195" s="12"/>
      <c r="G3195" s="12"/>
      <c r="H3195" s="12"/>
      <c r="I3195" s="12"/>
      <c r="J3195" s="12"/>
      <c r="K3195" s="12"/>
      <c r="L3195" s="12"/>
      <c r="M3195" s="49"/>
      <c r="N3195" s="49"/>
      <c r="O3195" s="12"/>
      <c r="P3195" s="12"/>
      <c r="Q3195" s="12"/>
      <c r="R3195" s="12"/>
      <c r="S3195" s="12"/>
      <c r="T3195" s="12"/>
    </row>
    <row r="3196" spans="1:20" s="1" customFormat="1" x14ac:dyDescent="0.4">
      <c r="A3196" s="12"/>
      <c r="B3196" s="12"/>
      <c r="C3196" s="42"/>
      <c r="D3196" s="12"/>
      <c r="E3196" s="12"/>
      <c r="F3196" s="12"/>
      <c r="G3196" s="12"/>
      <c r="H3196" s="12"/>
      <c r="I3196" s="12"/>
      <c r="J3196" s="12"/>
      <c r="K3196" s="12"/>
      <c r="L3196" s="12"/>
      <c r="M3196" s="49"/>
      <c r="N3196" s="49"/>
      <c r="O3196" s="12"/>
      <c r="P3196" s="12"/>
      <c r="Q3196" s="12"/>
      <c r="R3196" s="12"/>
      <c r="S3196" s="12"/>
      <c r="T3196" s="12"/>
    </row>
    <row r="3197" spans="1:20" s="1" customFormat="1" x14ac:dyDescent="0.4">
      <c r="A3197" s="12"/>
      <c r="B3197" s="12"/>
      <c r="C3197" s="42"/>
      <c r="D3197" s="12"/>
      <c r="E3197" s="12"/>
      <c r="F3197" s="12"/>
      <c r="G3197" s="12"/>
      <c r="H3197" s="12"/>
      <c r="I3197" s="12"/>
      <c r="J3197" s="12"/>
      <c r="K3197" s="12"/>
      <c r="L3197" s="12"/>
      <c r="M3197" s="49"/>
      <c r="N3197" s="49"/>
      <c r="O3197" s="12"/>
      <c r="P3197" s="12"/>
      <c r="Q3197" s="12"/>
      <c r="R3197" s="12"/>
      <c r="S3197" s="12"/>
      <c r="T3197" s="12"/>
    </row>
    <row r="3198" spans="1:20" s="1" customFormat="1" x14ac:dyDescent="0.4">
      <c r="A3198" s="12"/>
      <c r="B3198" s="12"/>
      <c r="C3198" s="42"/>
      <c r="D3198" s="12"/>
      <c r="E3198" s="12"/>
      <c r="F3198" s="12"/>
      <c r="G3198" s="12"/>
      <c r="H3198" s="12"/>
      <c r="I3198" s="12"/>
      <c r="J3198" s="12"/>
      <c r="K3198" s="12"/>
      <c r="L3198" s="12"/>
      <c r="M3198" s="49"/>
      <c r="N3198" s="49"/>
      <c r="O3198" s="12"/>
      <c r="P3198" s="12"/>
      <c r="Q3198" s="12"/>
      <c r="R3198" s="12"/>
      <c r="S3198" s="12"/>
      <c r="T3198" s="12"/>
    </row>
    <row r="3199" spans="1:20" s="1" customFormat="1" x14ac:dyDescent="0.4">
      <c r="A3199" s="12"/>
      <c r="B3199" s="12"/>
      <c r="C3199" s="42"/>
      <c r="D3199" s="12"/>
      <c r="E3199" s="12"/>
      <c r="F3199" s="12"/>
      <c r="G3199" s="12"/>
      <c r="H3199" s="12"/>
      <c r="I3199" s="12"/>
      <c r="J3199" s="12"/>
      <c r="K3199" s="12"/>
      <c r="L3199" s="12"/>
      <c r="M3199" s="49"/>
      <c r="N3199" s="49"/>
      <c r="O3199" s="12"/>
      <c r="P3199" s="12"/>
      <c r="Q3199" s="12"/>
      <c r="R3199" s="12"/>
      <c r="S3199" s="12"/>
      <c r="T3199" s="12"/>
    </row>
    <row r="3200" spans="1:20" s="1" customFormat="1" x14ac:dyDescent="0.4">
      <c r="A3200" s="12"/>
      <c r="B3200" s="12"/>
      <c r="C3200" s="42"/>
      <c r="D3200" s="12"/>
      <c r="E3200" s="12"/>
      <c r="F3200" s="12"/>
      <c r="G3200" s="12"/>
      <c r="H3200" s="12"/>
      <c r="I3200" s="12"/>
      <c r="J3200" s="12"/>
      <c r="K3200" s="12"/>
      <c r="L3200" s="12"/>
      <c r="M3200" s="49"/>
      <c r="N3200" s="49"/>
      <c r="O3200" s="12"/>
      <c r="P3200" s="12"/>
      <c r="Q3200" s="12"/>
      <c r="R3200" s="12"/>
      <c r="S3200" s="12"/>
      <c r="T3200" s="12"/>
    </row>
    <row r="3201" spans="1:20" s="1" customFormat="1" x14ac:dyDescent="0.4">
      <c r="A3201" s="12"/>
      <c r="B3201" s="12"/>
      <c r="C3201" s="42"/>
      <c r="D3201" s="12"/>
      <c r="E3201" s="12"/>
      <c r="F3201" s="12"/>
      <c r="G3201" s="12"/>
      <c r="H3201" s="12"/>
      <c r="I3201" s="12"/>
      <c r="J3201" s="12"/>
      <c r="K3201" s="12"/>
      <c r="L3201" s="12"/>
      <c r="M3201" s="49"/>
      <c r="N3201" s="49"/>
      <c r="O3201" s="12"/>
      <c r="P3201" s="12"/>
      <c r="Q3201" s="12"/>
      <c r="R3201" s="12"/>
      <c r="S3201" s="12"/>
      <c r="T3201" s="12"/>
    </row>
    <row r="3202" spans="1:20" s="1" customFormat="1" x14ac:dyDescent="0.4">
      <c r="A3202" s="12"/>
      <c r="B3202" s="12"/>
      <c r="C3202" s="42"/>
      <c r="D3202" s="12"/>
      <c r="E3202" s="12"/>
      <c r="F3202" s="12"/>
      <c r="G3202" s="12"/>
      <c r="H3202" s="12"/>
      <c r="I3202" s="12"/>
      <c r="J3202" s="12"/>
      <c r="K3202" s="12"/>
      <c r="L3202" s="12"/>
      <c r="M3202" s="49"/>
      <c r="N3202" s="49"/>
      <c r="O3202" s="12"/>
      <c r="P3202" s="12"/>
      <c r="Q3202" s="12"/>
      <c r="R3202" s="12"/>
      <c r="S3202" s="12"/>
      <c r="T3202" s="12"/>
    </row>
    <row r="3203" spans="1:20" s="1" customFormat="1" x14ac:dyDescent="0.4">
      <c r="A3203" s="12"/>
      <c r="B3203" s="12"/>
      <c r="C3203" s="42"/>
      <c r="D3203" s="12"/>
      <c r="E3203" s="12"/>
      <c r="F3203" s="12"/>
      <c r="G3203" s="12"/>
      <c r="H3203" s="12"/>
      <c r="I3203" s="12"/>
      <c r="J3203" s="12"/>
      <c r="K3203" s="12"/>
      <c r="L3203" s="12"/>
      <c r="M3203" s="49"/>
      <c r="N3203" s="49"/>
      <c r="O3203" s="12"/>
      <c r="P3203" s="12"/>
      <c r="Q3203" s="12"/>
      <c r="R3203" s="12"/>
      <c r="S3203" s="12"/>
      <c r="T3203" s="12"/>
    </row>
    <row r="3204" spans="1:20" s="1" customFormat="1" x14ac:dyDescent="0.4">
      <c r="A3204" s="12"/>
      <c r="B3204" s="12"/>
      <c r="C3204" s="42"/>
      <c r="D3204" s="12"/>
      <c r="E3204" s="12"/>
      <c r="F3204" s="12"/>
      <c r="G3204" s="12"/>
      <c r="H3204" s="12"/>
      <c r="I3204" s="12"/>
      <c r="J3204" s="12"/>
      <c r="K3204" s="12"/>
      <c r="L3204" s="12"/>
      <c r="M3204" s="49"/>
      <c r="N3204" s="49"/>
      <c r="O3204" s="12"/>
      <c r="P3204" s="12"/>
      <c r="Q3204" s="12"/>
      <c r="R3204" s="12"/>
      <c r="S3204" s="12"/>
      <c r="T3204" s="12"/>
    </row>
    <row r="3205" spans="1:20" s="1" customFormat="1" x14ac:dyDescent="0.4">
      <c r="A3205" s="12"/>
      <c r="B3205" s="12"/>
      <c r="C3205" s="42"/>
      <c r="D3205" s="12"/>
      <c r="E3205" s="12"/>
      <c r="F3205" s="12"/>
      <c r="G3205" s="12"/>
      <c r="H3205" s="12"/>
      <c r="I3205" s="12"/>
      <c r="J3205" s="12"/>
      <c r="K3205" s="12"/>
      <c r="L3205" s="12"/>
      <c r="M3205" s="49"/>
      <c r="N3205" s="49"/>
      <c r="O3205" s="12"/>
      <c r="P3205" s="12"/>
      <c r="Q3205" s="12"/>
      <c r="R3205" s="12"/>
      <c r="S3205" s="12"/>
      <c r="T3205" s="12"/>
    </row>
    <row r="3206" spans="1:20" s="1" customFormat="1" x14ac:dyDescent="0.4">
      <c r="A3206" s="12"/>
      <c r="B3206" s="12"/>
      <c r="C3206" s="42"/>
      <c r="D3206" s="12"/>
      <c r="E3206" s="12"/>
      <c r="F3206" s="12"/>
      <c r="G3206" s="12"/>
      <c r="H3206" s="12"/>
      <c r="I3206" s="12"/>
      <c r="J3206" s="12"/>
      <c r="K3206" s="12"/>
      <c r="L3206" s="12"/>
      <c r="M3206" s="49"/>
      <c r="N3206" s="49"/>
      <c r="O3206" s="12"/>
      <c r="P3206" s="12"/>
      <c r="Q3206" s="12"/>
      <c r="R3206" s="12"/>
      <c r="S3206" s="12"/>
      <c r="T3206" s="12"/>
    </row>
    <row r="3207" spans="1:20" s="1" customFormat="1" x14ac:dyDescent="0.4">
      <c r="A3207" s="12"/>
      <c r="B3207" s="12"/>
      <c r="C3207" s="42"/>
      <c r="D3207" s="12"/>
      <c r="E3207" s="12"/>
      <c r="F3207" s="12"/>
      <c r="G3207" s="12"/>
      <c r="H3207" s="12"/>
      <c r="I3207" s="12"/>
      <c r="J3207" s="12"/>
      <c r="K3207" s="12"/>
      <c r="L3207" s="12"/>
      <c r="M3207" s="49"/>
      <c r="N3207" s="49"/>
      <c r="O3207" s="12"/>
      <c r="P3207" s="12"/>
      <c r="Q3207" s="12"/>
      <c r="R3207" s="12"/>
      <c r="S3207" s="12"/>
      <c r="T3207" s="12"/>
    </row>
    <row r="3208" spans="1:20" s="1" customFormat="1" x14ac:dyDescent="0.4">
      <c r="A3208" s="12"/>
      <c r="B3208" s="12"/>
      <c r="C3208" s="42"/>
      <c r="D3208" s="12"/>
      <c r="E3208" s="12"/>
      <c r="F3208" s="12"/>
      <c r="G3208" s="12"/>
      <c r="H3208" s="12"/>
      <c r="I3208" s="12"/>
      <c r="J3208" s="12"/>
      <c r="K3208" s="12"/>
      <c r="L3208" s="12"/>
      <c r="M3208" s="49"/>
      <c r="N3208" s="49"/>
      <c r="O3208" s="12"/>
      <c r="P3208" s="12"/>
      <c r="Q3208" s="12"/>
      <c r="R3208" s="12"/>
      <c r="S3208" s="12"/>
      <c r="T3208" s="12"/>
    </row>
    <row r="3209" spans="1:20" s="1" customFormat="1" x14ac:dyDescent="0.4">
      <c r="A3209" s="12"/>
      <c r="B3209" s="12"/>
      <c r="C3209" s="42"/>
      <c r="D3209" s="12"/>
      <c r="E3209" s="12"/>
      <c r="F3209" s="12"/>
      <c r="G3209" s="12"/>
      <c r="H3209" s="12"/>
      <c r="I3209" s="12"/>
      <c r="J3209" s="12"/>
      <c r="K3209" s="12"/>
      <c r="L3209" s="12"/>
      <c r="M3209" s="49"/>
      <c r="N3209" s="49"/>
      <c r="O3209" s="12"/>
      <c r="P3209" s="12"/>
      <c r="Q3209" s="12"/>
      <c r="R3209" s="12"/>
      <c r="S3209" s="12"/>
      <c r="T3209" s="12"/>
    </row>
    <row r="3210" spans="1:20" s="1" customFormat="1" x14ac:dyDescent="0.4">
      <c r="A3210" s="12"/>
      <c r="B3210" s="12"/>
      <c r="C3210" s="42"/>
      <c r="D3210" s="12"/>
      <c r="E3210" s="12"/>
      <c r="F3210" s="12"/>
      <c r="G3210" s="12"/>
      <c r="H3210" s="12"/>
      <c r="I3210" s="12"/>
      <c r="J3210" s="12"/>
      <c r="K3210" s="12"/>
      <c r="L3210" s="12"/>
      <c r="M3210" s="49"/>
      <c r="N3210" s="49"/>
      <c r="O3210" s="12"/>
      <c r="P3210" s="12"/>
      <c r="Q3210" s="12"/>
      <c r="R3210" s="12"/>
      <c r="S3210" s="12"/>
      <c r="T3210" s="12"/>
    </row>
    <row r="3211" spans="1:20" s="1" customFormat="1" x14ac:dyDescent="0.4">
      <c r="A3211" s="12"/>
      <c r="B3211" s="12"/>
      <c r="C3211" s="42"/>
      <c r="D3211" s="12"/>
      <c r="E3211" s="12"/>
      <c r="F3211" s="12"/>
      <c r="G3211" s="12"/>
      <c r="H3211" s="12"/>
      <c r="I3211" s="12"/>
      <c r="J3211" s="12"/>
      <c r="K3211" s="12"/>
      <c r="L3211" s="12"/>
      <c r="M3211" s="49"/>
      <c r="N3211" s="49"/>
      <c r="O3211" s="12"/>
      <c r="P3211" s="12"/>
      <c r="Q3211" s="12"/>
      <c r="R3211" s="12"/>
      <c r="S3211" s="12"/>
      <c r="T3211" s="12"/>
    </row>
    <row r="3212" spans="1:20" s="1" customFormat="1" x14ac:dyDescent="0.4">
      <c r="A3212" s="12"/>
      <c r="B3212" s="12"/>
      <c r="C3212" s="42"/>
      <c r="D3212" s="12"/>
      <c r="E3212" s="12"/>
      <c r="F3212" s="12"/>
      <c r="G3212" s="12"/>
      <c r="H3212" s="12"/>
      <c r="I3212" s="12"/>
      <c r="J3212" s="12"/>
      <c r="K3212" s="12"/>
      <c r="L3212" s="12"/>
      <c r="M3212" s="49"/>
      <c r="N3212" s="49"/>
      <c r="O3212" s="12"/>
      <c r="P3212" s="12"/>
      <c r="Q3212" s="12"/>
      <c r="R3212" s="12"/>
      <c r="S3212" s="12"/>
      <c r="T3212" s="12"/>
    </row>
    <row r="3213" spans="1:20" s="1" customFormat="1" x14ac:dyDescent="0.4">
      <c r="A3213" s="12"/>
      <c r="B3213" s="12"/>
      <c r="C3213" s="42"/>
      <c r="D3213" s="12"/>
      <c r="E3213" s="12"/>
      <c r="F3213" s="12"/>
      <c r="G3213" s="12"/>
      <c r="H3213" s="12"/>
      <c r="I3213" s="12"/>
      <c r="J3213" s="12"/>
      <c r="K3213" s="12"/>
      <c r="L3213" s="12"/>
      <c r="M3213" s="49"/>
      <c r="N3213" s="49"/>
      <c r="O3213" s="12"/>
      <c r="P3213" s="12"/>
      <c r="Q3213" s="12"/>
      <c r="R3213" s="12"/>
      <c r="S3213" s="12"/>
      <c r="T3213" s="12"/>
    </row>
    <row r="3214" spans="1:20" s="1" customFormat="1" x14ac:dyDescent="0.4">
      <c r="A3214" s="12"/>
      <c r="B3214" s="12"/>
      <c r="C3214" s="42"/>
      <c r="D3214" s="12"/>
      <c r="E3214" s="12"/>
      <c r="F3214" s="12"/>
      <c r="G3214" s="12"/>
      <c r="H3214" s="12"/>
      <c r="I3214" s="12"/>
      <c r="J3214" s="12"/>
      <c r="K3214" s="12"/>
      <c r="L3214" s="12"/>
      <c r="M3214" s="49"/>
      <c r="N3214" s="49"/>
      <c r="O3214" s="12"/>
      <c r="P3214" s="12"/>
      <c r="Q3214" s="12"/>
      <c r="R3214" s="12"/>
      <c r="S3214" s="12"/>
      <c r="T3214" s="12"/>
    </row>
    <row r="3215" spans="1:20" s="1" customFormat="1" x14ac:dyDescent="0.4">
      <c r="A3215" s="12"/>
      <c r="B3215" s="12"/>
      <c r="C3215" s="42"/>
      <c r="D3215" s="12"/>
      <c r="E3215" s="12"/>
      <c r="F3215" s="12"/>
      <c r="G3215" s="12"/>
      <c r="H3215" s="12"/>
      <c r="I3215" s="12"/>
      <c r="J3215" s="12"/>
      <c r="K3215" s="12"/>
      <c r="L3215" s="12"/>
      <c r="M3215" s="49"/>
      <c r="N3215" s="49"/>
      <c r="O3215" s="12"/>
      <c r="P3215" s="12"/>
      <c r="Q3215" s="12"/>
      <c r="R3215" s="12"/>
      <c r="S3215" s="12"/>
      <c r="T3215" s="12"/>
    </row>
    <row r="3216" spans="1:20" s="1" customFormat="1" x14ac:dyDescent="0.4">
      <c r="A3216" s="12"/>
      <c r="B3216" s="12"/>
      <c r="C3216" s="42"/>
      <c r="D3216" s="12"/>
      <c r="E3216" s="12"/>
      <c r="F3216" s="12"/>
      <c r="G3216" s="12"/>
      <c r="H3216" s="12"/>
      <c r="I3216" s="12"/>
      <c r="J3216" s="12"/>
      <c r="K3216" s="12"/>
      <c r="L3216" s="12"/>
      <c r="M3216" s="49"/>
      <c r="N3216" s="49"/>
      <c r="O3216" s="12"/>
      <c r="P3216" s="12"/>
      <c r="Q3216" s="12"/>
      <c r="R3216" s="12"/>
      <c r="S3216" s="12"/>
      <c r="T3216" s="12"/>
    </row>
    <row r="3217" spans="1:20" s="1" customFormat="1" x14ac:dyDescent="0.4">
      <c r="A3217" s="12"/>
      <c r="B3217" s="12"/>
      <c r="C3217" s="42"/>
      <c r="D3217" s="12"/>
      <c r="E3217" s="12"/>
      <c r="F3217" s="12"/>
      <c r="G3217" s="12"/>
      <c r="H3217" s="12"/>
      <c r="I3217" s="12"/>
      <c r="J3217" s="12"/>
      <c r="K3217" s="12"/>
      <c r="L3217" s="12"/>
      <c r="M3217" s="49"/>
      <c r="N3217" s="49"/>
      <c r="O3217" s="12"/>
      <c r="P3217" s="12"/>
      <c r="Q3217" s="12"/>
      <c r="R3217" s="12"/>
      <c r="S3217" s="12"/>
      <c r="T3217" s="12"/>
    </row>
    <row r="3218" spans="1:20" s="1" customFormat="1" x14ac:dyDescent="0.4">
      <c r="A3218" s="12"/>
      <c r="B3218" s="12"/>
      <c r="C3218" s="42"/>
      <c r="D3218" s="12"/>
      <c r="E3218" s="12"/>
      <c r="F3218" s="12"/>
      <c r="G3218" s="12"/>
      <c r="H3218" s="12"/>
      <c r="I3218" s="12"/>
      <c r="J3218" s="12"/>
      <c r="K3218" s="12"/>
      <c r="L3218" s="12"/>
      <c r="M3218" s="49"/>
      <c r="N3218" s="49"/>
      <c r="O3218" s="12"/>
      <c r="P3218" s="12"/>
      <c r="Q3218" s="12"/>
      <c r="R3218" s="12"/>
      <c r="S3218" s="12"/>
      <c r="T3218" s="12"/>
    </row>
    <row r="3219" spans="1:20" s="1" customFormat="1" x14ac:dyDescent="0.4">
      <c r="A3219" s="12"/>
      <c r="B3219" s="12"/>
      <c r="C3219" s="42"/>
      <c r="D3219" s="12"/>
      <c r="E3219" s="12"/>
      <c r="F3219" s="12"/>
      <c r="G3219" s="12"/>
      <c r="H3219" s="12"/>
      <c r="I3219" s="12"/>
      <c r="J3219" s="12"/>
      <c r="K3219" s="12"/>
      <c r="L3219" s="12"/>
      <c r="M3219" s="49"/>
      <c r="N3219" s="49"/>
      <c r="O3219" s="12"/>
      <c r="P3219" s="12"/>
      <c r="Q3219" s="12"/>
      <c r="R3219" s="12"/>
      <c r="S3219" s="12"/>
      <c r="T3219" s="12"/>
    </row>
    <row r="3220" spans="1:20" s="1" customFormat="1" x14ac:dyDescent="0.4">
      <c r="A3220" s="12"/>
      <c r="B3220" s="12"/>
      <c r="C3220" s="42"/>
      <c r="D3220" s="12"/>
      <c r="E3220" s="12"/>
      <c r="F3220" s="12"/>
      <c r="G3220" s="12"/>
      <c r="H3220" s="12"/>
      <c r="I3220" s="12"/>
      <c r="J3220" s="12"/>
      <c r="K3220" s="12"/>
      <c r="L3220" s="12"/>
      <c r="M3220" s="49"/>
      <c r="N3220" s="49"/>
      <c r="O3220" s="12"/>
      <c r="P3220" s="12"/>
      <c r="Q3220" s="12"/>
      <c r="R3220" s="12"/>
      <c r="S3220" s="12"/>
      <c r="T3220" s="12"/>
    </row>
    <row r="3221" spans="1:20" s="1" customFormat="1" x14ac:dyDescent="0.4">
      <c r="A3221" s="12"/>
      <c r="B3221" s="12"/>
      <c r="C3221" s="42"/>
      <c r="D3221" s="12"/>
      <c r="E3221" s="12"/>
      <c r="F3221" s="12"/>
      <c r="G3221" s="12"/>
      <c r="H3221" s="12"/>
      <c r="I3221" s="12"/>
      <c r="J3221" s="12"/>
      <c r="K3221" s="12"/>
      <c r="L3221" s="12"/>
      <c r="M3221" s="49"/>
      <c r="N3221" s="49"/>
      <c r="O3221" s="12"/>
      <c r="P3221" s="12"/>
      <c r="Q3221" s="12"/>
      <c r="R3221" s="12"/>
      <c r="S3221" s="12"/>
      <c r="T3221" s="12"/>
    </row>
    <row r="3222" spans="1:20" s="1" customFormat="1" x14ac:dyDescent="0.4">
      <c r="A3222" s="12"/>
      <c r="B3222" s="12"/>
      <c r="C3222" s="42"/>
      <c r="D3222" s="12"/>
      <c r="E3222" s="12"/>
      <c r="F3222" s="12"/>
      <c r="G3222" s="12"/>
      <c r="H3222" s="12"/>
      <c r="I3222" s="12"/>
      <c r="J3222" s="12"/>
      <c r="K3222" s="12"/>
      <c r="L3222" s="12"/>
      <c r="M3222" s="49"/>
      <c r="N3222" s="49"/>
      <c r="O3222" s="12"/>
      <c r="P3222" s="12"/>
      <c r="Q3222" s="12"/>
      <c r="R3222" s="12"/>
      <c r="S3222" s="12"/>
      <c r="T3222" s="12"/>
    </row>
    <row r="3223" spans="1:20" s="1" customFormat="1" x14ac:dyDescent="0.4">
      <c r="A3223" s="12"/>
      <c r="B3223" s="12"/>
      <c r="C3223" s="42"/>
      <c r="D3223" s="12"/>
      <c r="E3223" s="12"/>
      <c r="F3223" s="12"/>
      <c r="G3223" s="12"/>
      <c r="H3223" s="12"/>
      <c r="I3223" s="12"/>
      <c r="J3223" s="12"/>
      <c r="K3223" s="12"/>
      <c r="L3223" s="12"/>
      <c r="M3223" s="49"/>
      <c r="N3223" s="49"/>
      <c r="O3223" s="12"/>
      <c r="P3223" s="12"/>
      <c r="Q3223" s="12"/>
      <c r="R3223" s="12"/>
      <c r="S3223" s="12"/>
      <c r="T3223" s="12"/>
    </row>
    <row r="3224" spans="1:20" s="1" customFormat="1" x14ac:dyDescent="0.4">
      <c r="A3224" s="12"/>
      <c r="B3224" s="12"/>
      <c r="C3224" s="42"/>
      <c r="D3224" s="12"/>
      <c r="E3224" s="12"/>
      <c r="F3224" s="12"/>
      <c r="G3224" s="12"/>
      <c r="H3224" s="12"/>
      <c r="I3224" s="12"/>
      <c r="J3224" s="12"/>
      <c r="K3224" s="12"/>
      <c r="L3224" s="12"/>
      <c r="M3224" s="49"/>
      <c r="N3224" s="49"/>
      <c r="O3224" s="12"/>
      <c r="P3224" s="12"/>
      <c r="Q3224" s="12"/>
      <c r="R3224" s="12"/>
      <c r="S3224" s="12"/>
      <c r="T3224" s="12"/>
    </row>
    <row r="3225" spans="1:20" s="1" customFormat="1" x14ac:dyDescent="0.4">
      <c r="A3225" s="12"/>
      <c r="B3225" s="12"/>
      <c r="C3225" s="42"/>
      <c r="D3225" s="12"/>
      <c r="E3225" s="12"/>
      <c r="F3225" s="12"/>
      <c r="G3225" s="12"/>
      <c r="H3225" s="12"/>
      <c r="I3225" s="12"/>
      <c r="J3225" s="12"/>
      <c r="K3225" s="12"/>
      <c r="L3225" s="12"/>
      <c r="M3225" s="49"/>
      <c r="N3225" s="49"/>
      <c r="O3225" s="12"/>
      <c r="P3225" s="12"/>
      <c r="Q3225" s="12"/>
      <c r="R3225" s="12"/>
      <c r="S3225" s="12"/>
      <c r="T3225" s="12"/>
    </row>
    <row r="3226" spans="1:20" s="1" customFormat="1" x14ac:dyDescent="0.4">
      <c r="A3226" s="12"/>
      <c r="B3226" s="12"/>
      <c r="C3226" s="42"/>
      <c r="D3226" s="12"/>
      <c r="E3226" s="12"/>
      <c r="F3226" s="12"/>
      <c r="G3226" s="12"/>
      <c r="H3226" s="12"/>
      <c r="I3226" s="12"/>
      <c r="J3226" s="12"/>
      <c r="K3226" s="12"/>
      <c r="L3226" s="12"/>
      <c r="M3226" s="49"/>
      <c r="N3226" s="49"/>
      <c r="O3226" s="12"/>
      <c r="P3226" s="12"/>
      <c r="Q3226" s="12"/>
      <c r="R3226" s="12"/>
      <c r="S3226" s="12"/>
      <c r="T3226" s="12"/>
    </row>
    <row r="3227" spans="1:20" s="1" customFormat="1" x14ac:dyDescent="0.4">
      <c r="A3227" s="12"/>
      <c r="B3227" s="12"/>
      <c r="C3227" s="42"/>
      <c r="D3227" s="12"/>
      <c r="E3227" s="12"/>
      <c r="F3227" s="12"/>
      <c r="G3227" s="12"/>
      <c r="H3227" s="12"/>
      <c r="I3227" s="12"/>
      <c r="J3227" s="12"/>
      <c r="K3227" s="12"/>
      <c r="L3227" s="12"/>
      <c r="M3227" s="49"/>
      <c r="N3227" s="49"/>
      <c r="O3227" s="12"/>
      <c r="P3227" s="12"/>
      <c r="Q3227" s="12"/>
      <c r="R3227" s="12"/>
      <c r="S3227" s="12"/>
      <c r="T3227" s="12"/>
    </row>
    <row r="3228" spans="1:20" s="1" customFormat="1" x14ac:dyDescent="0.4">
      <c r="A3228" s="12"/>
      <c r="B3228" s="12"/>
      <c r="C3228" s="42"/>
      <c r="D3228" s="12"/>
      <c r="E3228" s="12"/>
      <c r="F3228" s="12"/>
      <c r="G3228" s="12"/>
      <c r="H3228" s="12"/>
      <c r="I3228" s="12"/>
      <c r="J3228" s="12"/>
      <c r="K3228" s="12"/>
      <c r="L3228" s="12"/>
      <c r="M3228" s="49"/>
      <c r="N3228" s="49"/>
      <c r="O3228" s="12"/>
      <c r="P3228" s="12"/>
      <c r="Q3228" s="12"/>
      <c r="R3228" s="12"/>
      <c r="S3228" s="12"/>
      <c r="T3228" s="12"/>
    </row>
    <row r="3229" spans="1:20" s="1" customFormat="1" x14ac:dyDescent="0.4">
      <c r="A3229" s="12"/>
      <c r="B3229" s="12"/>
      <c r="C3229" s="42"/>
      <c r="D3229" s="12"/>
      <c r="E3229" s="12"/>
      <c r="F3229" s="12"/>
      <c r="G3229" s="12"/>
      <c r="H3229" s="12"/>
      <c r="I3229" s="12"/>
      <c r="J3229" s="12"/>
      <c r="K3229" s="12"/>
      <c r="L3229" s="12"/>
      <c r="M3229" s="49"/>
      <c r="N3229" s="49"/>
      <c r="O3229" s="12"/>
      <c r="P3229" s="12"/>
      <c r="Q3229" s="12"/>
      <c r="R3229" s="12"/>
      <c r="S3229" s="12"/>
      <c r="T3229" s="12"/>
    </row>
    <row r="3230" spans="1:20" s="1" customFormat="1" x14ac:dyDescent="0.4">
      <c r="A3230" s="12"/>
      <c r="B3230" s="12"/>
      <c r="C3230" s="42"/>
      <c r="D3230" s="12"/>
      <c r="E3230" s="12"/>
      <c r="F3230" s="12"/>
      <c r="G3230" s="12"/>
      <c r="H3230" s="12"/>
      <c r="I3230" s="12"/>
      <c r="J3230" s="12"/>
      <c r="K3230" s="12"/>
      <c r="L3230" s="12"/>
      <c r="M3230" s="49"/>
      <c r="N3230" s="49"/>
      <c r="O3230" s="12"/>
      <c r="P3230" s="12"/>
      <c r="Q3230" s="12"/>
      <c r="R3230" s="12"/>
      <c r="S3230" s="12"/>
      <c r="T3230" s="12"/>
    </row>
    <row r="3231" spans="1:20" s="1" customFormat="1" x14ac:dyDescent="0.4">
      <c r="A3231" s="12"/>
      <c r="B3231" s="12"/>
      <c r="C3231" s="42"/>
      <c r="D3231" s="12"/>
      <c r="E3231" s="12"/>
      <c r="F3231" s="12"/>
      <c r="G3231" s="12"/>
      <c r="H3231" s="12"/>
      <c r="I3231" s="12"/>
      <c r="J3231" s="12"/>
      <c r="K3231" s="12"/>
      <c r="L3231" s="12"/>
      <c r="M3231" s="49"/>
      <c r="N3231" s="49"/>
      <c r="O3231" s="12"/>
      <c r="P3231" s="12"/>
      <c r="Q3231" s="12"/>
      <c r="R3231" s="12"/>
      <c r="S3231" s="12"/>
      <c r="T3231" s="12"/>
    </row>
    <row r="3232" spans="1:20" s="1" customFormat="1" x14ac:dyDescent="0.4">
      <c r="A3232" s="12"/>
      <c r="B3232" s="12"/>
      <c r="C3232" s="42"/>
      <c r="D3232" s="12"/>
      <c r="E3232" s="12"/>
      <c r="F3232" s="12"/>
      <c r="G3232" s="12"/>
      <c r="H3232" s="12"/>
      <c r="I3232" s="12"/>
      <c r="J3232" s="12"/>
      <c r="K3232" s="12"/>
      <c r="L3232" s="12"/>
      <c r="M3232" s="49"/>
      <c r="N3232" s="49"/>
      <c r="O3232" s="12"/>
      <c r="P3232" s="12"/>
      <c r="Q3232" s="12"/>
      <c r="R3232" s="12"/>
      <c r="S3232" s="12"/>
      <c r="T3232" s="12"/>
    </row>
    <row r="3233" spans="1:20" s="1" customFormat="1" x14ac:dyDescent="0.4">
      <c r="A3233" s="12"/>
      <c r="B3233" s="12"/>
      <c r="C3233" s="42"/>
      <c r="D3233" s="12"/>
      <c r="E3233" s="12"/>
      <c r="F3233" s="12"/>
      <c r="G3233" s="12"/>
      <c r="H3233" s="12"/>
      <c r="I3233" s="12"/>
      <c r="J3233" s="12"/>
      <c r="K3233" s="12"/>
      <c r="L3233" s="12"/>
      <c r="M3233" s="49"/>
      <c r="N3233" s="49"/>
      <c r="O3233" s="12"/>
      <c r="P3233" s="12"/>
      <c r="Q3233" s="12"/>
      <c r="R3233" s="12"/>
      <c r="S3233" s="12"/>
      <c r="T3233" s="12"/>
    </row>
    <row r="3234" spans="1:20" s="1" customFormat="1" x14ac:dyDescent="0.4">
      <c r="A3234" s="12"/>
      <c r="B3234" s="12"/>
      <c r="C3234" s="42"/>
      <c r="D3234" s="12"/>
      <c r="E3234" s="12"/>
      <c r="F3234" s="12"/>
      <c r="G3234" s="12"/>
      <c r="H3234" s="12"/>
      <c r="I3234" s="12"/>
      <c r="J3234" s="12"/>
      <c r="K3234" s="12"/>
      <c r="L3234" s="12"/>
      <c r="M3234" s="49"/>
      <c r="N3234" s="49"/>
      <c r="O3234" s="12"/>
      <c r="P3234" s="12"/>
      <c r="Q3234" s="12"/>
      <c r="R3234" s="12"/>
      <c r="S3234" s="12"/>
      <c r="T3234" s="12"/>
    </row>
    <row r="3235" spans="1:20" s="1" customFormat="1" x14ac:dyDescent="0.4">
      <c r="A3235" s="12"/>
      <c r="B3235" s="12"/>
      <c r="C3235" s="42"/>
      <c r="D3235" s="12"/>
      <c r="E3235" s="12"/>
      <c r="F3235" s="12"/>
      <c r="G3235" s="12"/>
      <c r="H3235" s="12"/>
      <c r="I3235" s="12"/>
      <c r="J3235" s="12"/>
      <c r="K3235" s="12"/>
      <c r="L3235" s="12"/>
      <c r="M3235" s="49"/>
      <c r="N3235" s="49"/>
      <c r="O3235" s="12"/>
      <c r="P3235" s="12"/>
      <c r="Q3235" s="12"/>
      <c r="R3235" s="12"/>
      <c r="S3235" s="12"/>
      <c r="T3235" s="12"/>
    </row>
    <row r="3236" spans="1:20" s="1" customFormat="1" x14ac:dyDescent="0.4">
      <c r="A3236" s="12"/>
      <c r="B3236" s="12"/>
      <c r="C3236" s="42"/>
      <c r="D3236" s="12"/>
      <c r="E3236" s="12"/>
      <c r="F3236" s="12"/>
      <c r="G3236" s="12"/>
      <c r="H3236" s="12"/>
      <c r="I3236" s="12"/>
      <c r="J3236" s="12"/>
      <c r="K3236" s="12"/>
      <c r="L3236" s="12"/>
      <c r="M3236" s="49"/>
      <c r="N3236" s="49"/>
      <c r="O3236" s="12"/>
      <c r="P3236" s="12"/>
      <c r="Q3236" s="12"/>
      <c r="R3236" s="12"/>
      <c r="S3236" s="12"/>
      <c r="T3236" s="12"/>
    </row>
    <row r="3237" spans="1:20" s="1" customFormat="1" x14ac:dyDescent="0.4">
      <c r="A3237" s="12"/>
      <c r="B3237" s="12"/>
      <c r="C3237" s="42"/>
      <c r="D3237" s="12"/>
      <c r="E3237" s="12"/>
      <c r="F3237" s="12"/>
      <c r="G3237" s="12"/>
      <c r="H3237" s="12"/>
      <c r="I3237" s="12"/>
      <c r="J3237" s="12"/>
      <c r="K3237" s="12"/>
      <c r="L3237" s="12"/>
      <c r="M3237" s="49"/>
      <c r="N3237" s="49"/>
      <c r="O3237" s="12"/>
      <c r="P3237" s="12"/>
      <c r="Q3237" s="12"/>
      <c r="R3237" s="12"/>
      <c r="S3237" s="12"/>
      <c r="T3237" s="12"/>
    </row>
    <row r="3238" spans="1:20" s="1" customFormat="1" x14ac:dyDescent="0.4">
      <c r="A3238" s="12"/>
      <c r="B3238" s="12"/>
      <c r="C3238" s="42"/>
      <c r="D3238" s="12"/>
      <c r="E3238" s="12"/>
      <c r="F3238" s="12"/>
      <c r="G3238" s="12"/>
      <c r="H3238" s="12"/>
      <c r="I3238" s="12"/>
      <c r="J3238" s="12"/>
      <c r="K3238" s="12"/>
      <c r="L3238" s="12"/>
      <c r="M3238" s="49"/>
      <c r="N3238" s="49"/>
      <c r="O3238" s="12"/>
      <c r="P3238" s="12"/>
      <c r="Q3238" s="12"/>
      <c r="R3238" s="12"/>
      <c r="S3238" s="12"/>
      <c r="T3238" s="12"/>
    </row>
    <row r="3239" spans="1:20" s="1" customFormat="1" x14ac:dyDescent="0.4">
      <c r="A3239" s="12"/>
      <c r="B3239" s="12"/>
      <c r="C3239" s="42"/>
      <c r="D3239" s="12"/>
      <c r="E3239" s="12"/>
      <c r="F3239" s="12"/>
      <c r="G3239" s="12"/>
      <c r="H3239" s="12"/>
      <c r="I3239" s="12"/>
      <c r="J3239" s="12"/>
      <c r="K3239" s="12"/>
      <c r="L3239" s="12"/>
      <c r="M3239" s="49"/>
      <c r="N3239" s="49"/>
      <c r="O3239" s="12"/>
      <c r="P3239" s="12"/>
      <c r="Q3239" s="12"/>
      <c r="R3239" s="12"/>
      <c r="S3239" s="12"/>
      <c r="T3239" s="12"/>
    </row>
    <row r="3240" spans="1:20" s="1" customFormat="1" x14ac:dyDescent="0.4">
      <c r="A3240" s="12"/>
      <c r="B3240" s="12"/>
      <c r="C3240" s="42"/>
      <c r="D3240" s="12"/>
      <c r="E3240" s="12"/>
      <c r="F3240" s="12"/>
      <c r="G3240" s="12"/>
      <c r="H3240" s="12"/>
      <c r="I3240" s="12"/>
      <c r="J3240" s="12"/>
      <c r="K3240" s="12"/>
      <c r="L3240" s="12"/>
      <c r="M3240" s="49"/>
      <c r="N3240" s="49"/>
      <c r="O3240" s="12"/>
      <c r="P3240" s="12"/>
      <c r="Q3240" s="12"/>
      <c r="R3240" s="12"/>
      <c r="S3240" s="12"/>
      <c r="T3240" s="12"/>
    </row>
    <row r="3241" spans="1:20" s="1" customFormat="1" x14ac:dyDescent="0.4">
      <c r="A3241" s="12"/>
      <c r="B3241" s="12"/>
      <c r="C3241" s="42"/>
      <c r="D3241" s="12"/>
      <c r="E3241" s="12"/>
      <c r="F3241" s="12"/>
      <c r="G3241" s="12"/>
      <c r="H3241" s="12"/>
      <c r="I3241" s="12"/>
      <c r="J3241" s="12"/>
      <c r="K3241" s="12"/>
      <c r="L3241" s="12"/>
      <c r="M3241" s="49"/>
      <c r="N3241" s="49"/>
      <c r="O3241" s="12"/>
      <c r="P3241" s="12"/>
      <c r="Q3241" s="12"/>
      <c r="R3241" s="12"/>
      <c r="S3241" s="12"/>
      <c r="T3241" s="12"/>
    </row>
    <row r="3242" spans="1:20" s="1" customFormat="1" x14ac:dyDescent="0.4">
      <c r="A3242" s="12"/>
      <c r="B3242" s="12"/>
      <c r="C3242" s="42"/>
      <c r="D3242" s="12"/>
      <c r="E3242" s="12"/>
      <c r="F3242" s="12"/>
      <c r="G3242" s="12"/>
      <c r="H3242" s="12"/>
      <c r="I3242" s="12"/>
      <c r="J3242" s="12"/>
      <c r="K3242" s="12"/>
      <c r="L3242" s="12"/>
      <c r="M3242" s="49"/>
      <c r="N3242" s="49"/>
      <c r="O3242" s="12"/>
      <c r="P3242" s="12"/>
      <c r="Q3242" s="12"/>
      <c r="R3242" s="12"/>
      <c r="S3242" s="12"/>
      <c r="T3242" s="12"/>
    </row>
    <row r="3243" spans="1:20" s="1" customFormat="1" x14ac:dyDescent="0.4">
      <c r="A3243" s="12"/>
      <c r="B3243" s="12"/>
      <c r="C3243" s="42"/>
      <c r="D3243" s="12"/>
      <c r="E3243" s="12"/>
      <c r="F3243" s="12"/>
      <c r="G3243" s="12"/>
      <c r="H3243" s="12"/>
      <c r="I3243" s="12"/>
      <c r="J3243" s="12"/>
      <c r="K3243" s="12"/>
      <c r="L3243" s="12"/>
      <c r="M3243" s="49"/>
      <c r="N3243" s="49"/>
      <c r="O3243" s="12"/>
      <c r="P3243" s="12"/>
      <c r="Q3243" s="12"/>
      <c r="R3243" s="12"/>
      <c r="S3243" s="12"/>
      <c r="T3243" s="12"/>
    </row>
    <row r="3244" spans="1:20" s="1" customFormat="1" x14ac:dyDescent="0.4">
      <c r="A3244" s="12"/>
      <c r="B3244" s="12"/>
      <c r="C3244" s="42"/>
      <c r="D3244" s="12"/>
      <c r="E3244" s="12"/>
      <c r="F3244" s="12"/>
      <c r="G3244" s="12"/>
      <c r="H3244" s="12"/>
      <c r="I3244" s="12"/>
      <c r="J3244" s="12"/>
      <c r="K3244" s="12"/>
      <c r="L3244" s="12"/>
      <c r="M3244" s="49"/>
      <c r="N3244" s="49"/>
      <c r="O3244" s="12"/>
      <c r="P3244" s="12"/>
      <c r="Q3244" s="12"/>
      <c r="R3244" s="12"/>
      <c r="S3244" s="12"/>
      <c r="T3244" s="12"/>
    </row>
    <row r="3245" spans="1:20" s="1" customFormat="1" x14ac:dyDescent="0.4">
      <c r="A3245" s="12"/>
      <c r="B3245" s="12"/>
      <c r="C3245" s="42"/>
      <c r="D3245" s="12"/>
      <c r="E3245" s="12"/>
      <c r="F3245" s="12"/>
      <c r="G3245" s="12"/>
      <c r="H3245" s="12"/>
      <c r="I3245" s="12"/>
      <c r="J3245" s="12"/>
      <c r="K3245" s="12"/>
      <c r="L3245" s="12"/>
      <c r="M3245" s="49"/>
      <c r="N3245" s="49"/>
      <c r="O3245" s="12"/>
      <c r="P3245" s="12"/>
      <c r="Q3245" s="12"/>
      <c r="R3245" s="12"/>
      <c r="S3245" s="12"/>
      <c r="T3245" s="12"/>
    </row>
    <row r="3246" spans="1:20" s="1" customFormat="1" x14ac:dyDescent="0.4">
      <c r="A3246" s="12"/>
      <c r="B3246" s="12"/>
      <c r="C3246" s="42"/>
      <c r="D3246" s="12"/>
      <c r="E3246" s="12"/>
      <c r="F3246" s="12"/>
      <c r="G3246" s="12"/>
      <c r="H3246" s="12"/>
      <c r="I3246" s="12"/>
      <c r="J3246" s="12"/>
      <c r="K3246" s="12"/>
      <c r="L3246" s="12"/>
      <c r="M3246" s="49"/>
      <c r="N3246" s="49"/>
      <c r="O3246" s="12"/>
      <c r="P3246" s="12"/>
      <c r="Q3246" s="12"/>
      <c r="R3246" s="12"/>
      <c r="S3246" s="12"/>
      <c r="T3246" s="12"/>
    </row>
    <row r="3247" spans="1:20" s="1" customFormat="1" x14ac:dyDescent="0.4">
      <c r="A3247" s="12"/>
      <c r="B3247" s="12"/>
      <c r="C3247" s="42"/>
      <c r="D3247" s="12"/>
      <c r="E3247" s="12"/>
      <c r="F3247" s="12"/>
      <c r="G3247" s="12"/>
      <c r="H3247" s="12"/>
      <c r="I3247" s="12"/>
      <c r="J3247" s="12"/>
      <c r="K3247" s="12"/>
      <c r="L3247" s="12"/>
      <c r="M3247" s="49"/>
      <c r="N3247" s="49"/>
      <c r="O3247" s="12"/>
      <c r="P3247" s="12"/>
      <c r="Q3247" s="12"/>
      <c r="R3247" s="12"/>
      <c r="S3247" s="12"/>
      <c r="T3247" s="12"/>
    </row>
    <row r="3248" spans="1:20" s="1" customFormat="1" x14ac:dyDescent="0.4">
      <c r="A3248" s="12"/>
      <c r="B3248" s="12"/>
      <c r="C3248" s="42"/>
      <c r="D3248" s="12"/>
      <c r="E3248" s="12"/>
      <c r="F3248" s="12"/>
      <c r="G3248" s="12"/>
      <c r="H3248" s="12"/>
      <c r="I3248" s="12"/>
      <c r="J3248" s="12"/>
      <c r="K3248" s="12"/>
      <c r="L3248" s="12"/>
      <c r="M3248" s="49"/>
      <c r="N3248" s="49"/>
      <c r="O3248" s="12"/>
      <c r="P3248" s="12"/>
      <c r="Q3248" s="12"/>
      <c r="R3248" s="12"/>
      <c r="S3248" s="12"/>
      <c r="T3248" s="12"/>
    </row>
    <row r="3249" spans="1:20" s="1" customFormat="1" x14ac:dyDescent="0.4">
      <c r="A3249" s="12"/>
      <c r="B3249" s="12"/>
      <c r="C3249" s="42"/>
      <c r="D3249" s="12"/>
      <c r="E3249" s="12"/>
      <c r="F3249" s="12"/>
      <c r="G3249" s="12"/>
      <c r="H3249" s="12"/>
      <c r="I3249" s="12"/>
      <c r="J3249" s="12"/>
      <c r="K3249" s="12"/>
      <c r="L3249" s="12"/>
      <c r="M3249" s="49"/>
      <c r="N3249" s="49"/>
      <c r="O3249" s="12"/>
      <c r="P3249" s="12"/>
      <c r="Q3249" s="12"/>
      <c r="R3249" s="12"/>
      <c r="S3249" s="12"/>
      <c r="T3249" s="12"/>
    </row>
    <row r="3250" spans="1:20" s="1" customFormat="1" x14ac:dyDescent="0.4">
      <c r="A3250" s="12"/>
      <c r="B3250" s="12"/>
      <c r="C3250" s="42"/>
      <c r="D3250" s="12"/>
      <c r="E3250" s="12"/>
      <c r="F3250" s="12"/>
      <c r="G3250" s="12"/>
      <c r="H3250" s="12"/>
      <c r="I3250" s="12"/>
      <c r="J3250" s="12"/>
      <c r="K3250" s="12"/>
      <c r="L3250" s="12"/>
      <c r="M3250" s="49"/>
      <c r="N3250" s="49"/>
      <c r="O3250" s="12"/>
      <c r="P3250" s="12"/>
      <c r="Q3250" s="12"/>
      <c r="R3250" s="12"/>
      <c r="S3250" s="12"/>
      <c r="T3250" s="12"/>
    </row>
    <row r="3251" spans="1:20" s="1" customFormat="1" x14ac:dyDescent="0.4">
      <c r="A3251" s="12"/>
      <c r="B3251" s="12"/>
      <c r="C3251" s="42"/>
      <c r="D3251" s="12"/>
      <c r="E3251" s="12"/>
      <c r="F3251" s="12"/>
      <c r="G3251" s="12"/>
      <c r="H3251" s="12"/>
      <c r="I3251" s="12"/>
      <c r="J3251" s="12"/>
      <c r="K3251" s="12"/>
      <c r="L3251" s="12"/>
      <c r="M3251" s="49"/>
      <c r="N3251" s="49"/>
      <c r="O3251" s="12"/>
      <c r="P3251" s="12"/>
      <c r="Q3251" s="12"/>
      <c r="R3251" s="12"/>
      <c r="S3251" s="12"/>
      <c r="T3251" s="12"/>
    </row>
    <row r="3252" spans="1:20" s="1" customFormat="1" x14ac:dyDescent="0.4">
      <c r="A3252" s="12"/>
      <c r="B3252" s="12"/>
      <c r="C3252" s="42"/>
      <c r="D3252" s="12"/>
      <c r="E3252" s="12"/>
      <c r="F3252" s="12"/>
      <c r="G3252" s="12"/>
      <c r="H3252" s="12"/>
      <c r="I3252" s="12"/>
      <c r="J3252" s="12"/>
      <c r="K3252" s="12"/>
      <c r="L3252" s="12"/>
      <c r="M3252" s="49"/>
      <c r="N3252" s="49"/>
      <c r="O3252" s="12"/>
      <c r="P3252" s="12"/>
      <c r="Q3252" s="12"/>
      <c r="R3252" s="12"/>
      <c r="S3252" s="12"/>
      <c r="T3252" s="12"/>
    </row>
    <row r="3253" spans="1:20" s="1" customFormat="1" x14ac:dyDescent="0.4">
      <c r="A3253" s="12"/>
      <c r="B3253" s="12"/>
      <c r="C3253" s="42"/>
      <c r="D3253" s="12"/>
      <c r="E3253" s="12"/>
      <c r="F3253" s="12"/>
      <c r="G3253" s="12"/>
      <c r="H3253" s="12"/>
      <c r="I3253" s="12"/>
      <c r="J3253" s="12"/>
      <c r="K3253" s="12"/>
      <c r="L3253" s="12"/>
      <c r="M3253" s="49"/>
      <c r="N3253" s="49"/>
      <c r="O3253" s="12"/>
      <c r="P3253" s="12"/>
      <c r="Q3253" s="12"/>
      <c r="R3253" s="12"/>
      <c r="S3253" s="12"/>
      <c r="T3253" s="12"/>
    </row>
    <row r="3254" spans="1:20" s="1" customFormat="1" x14ac:dyDescent="0.4">
      <c r="A3254" s="12"/>
      <c r="B3254" s="12"/>
      <c r="C3254" s="42"/>
      <c r="D3254" s="12"/>
      <c r="E3254" s="12"/>
      <c r="F3254" s="12"/>
      <c r="G3254" s="12"/>
      <c r="H3254" s="12"/>
      <c r="I3254" s="12"/>
      <c r="J3254" s="12"/>
      <c r="K3254" s="12"/>
      <c r="L3254" s="12"/>
      <c r="M3254" s="49"/>
      <c r="N3254" s="49"/>
      <c r="O3254" s="12"/>
      <c r="P3254" s="12"/>
      <c r="Q3254" s="12"/>
      <c r="R3254" s="12"/>
      <c r="S3254" s="12"/>
      <c r="T3254" s="12"/>
    </row>
    <row r="3255" spans="1:20" s="1" customFormat="1" x14ac:dyDescent="0.4">
      <c r="A3255" s="12"/>
      <c r="B3255" s="12"/>
      <c r="C3255" s="42"/>
      <c r="D3255" s="12"/>
      <c r="E3255" s="12"/>
      <c r="F3255" s="12"/>
      <c r="G3255" s="12"/>
      <c r="H3255" s="12"/>
      <c r="I3255" s="12"/>
      <c r="J3255" s="12"/>
      <c r="K3255" s="12"/>
      <c r="L3255" s="12"/>
      <c r="M3255" s="49"/>
      <c r="N3255" s="49"/>
      <c r="O3255" s="12"/>
      <c r="P3255" s="12"/>
      <c r="Q3255" s="12"/>
      <c r="R3255" s="12"/>
      <c r="S3255" s="12"/>
      <c r="T3255" s="12"/>
    </row>
    <row r="3256" spans="1:20" s="1" customFormat="1" x14ac:dyDescent="0.4">
      <c r="A3256" s="12"/>
      <c r="B3256" s="12"/>
      <c r="C3256" s="42"/>
      <c r="D3256" s="12"/>
      <c r="E3256" s="12"/>
      <c r="F3256" s="12"/>
      <c r="G3256" s="12"/>
      <c r="H3256" s="12"/>
      <c r="I3256" s="12"/>
      <c r="J3256" s="12"/>
      <c r="K3256" s="12"/>
      <c r="L3256" s="12"/>
      <c r="M3256" s="49"/>
      <c r="N3256" s="49"/>
      <c r="O3256" s="12"/>
      <c r="P3256" s="12"/>
      <c r="Q3256" s="12"/>
      <c r="R3256" s="12"/>
      <c r="S3256" s="12"/>
      <c r="T3256" s="12"/>
    </row>
    <row r="3257" spans="1:20" s="1" customFormat="1" x14ac:dyDescent="0.4">
      <c r="A3257" s="12"/>
      <c r="B3257" s="12"/>
      <c r="C3257" s="42"/>
      <c r="D3257" s="12"/>
      <c r="E3257" s="12"/>
      <c r="F3257" s="12"/>
      <c r="G3257" s="12"/>
      <c r="H3257" s="12"/>
      <c r="I3257" s="12"/>
      <c r="J3257" s="12"/>
      <c r="K3257" s="12"/>
      <c r="L3257" s="12"/>
      <c r="M3257" s="49"/>
      <c r="N3257" s="49"/>
      <c r="O3257" s="12"/>
      <c r="P3257" s="12"/>
      <c r="Q3257" s="12"/>
      <c r="R3257" s="12"/>
      <c r="S3257" s="12"/>
      <c r="T3257" s="12"/>
    </row>
    <row r="3258" spans="1:20" s="1" customFormat="1" x14ac:dyDescent="0.4">
      <c r="A3258" s="12"/>
      <c r="B3258" s="12"/>
      <c r="C3258" s="42"/>
      <c r="D3258" s="12"/>
      <c r="E3258" s="12"/>
      <c r="F3258" s="12"/>
      <c r="G3258" s="12"/>
      <c r="H3258" s="12"/>
      <c r="I3258" s="12"/>
      <c r="J3258" s="12"/>
      <c r="K3258" s="12"/>
      <c r="L3258" s="12"/>
      <c r="M3258" s="49"/>
      <c r="N3258" s="49"/>
      <c r="O3258" s="12"/>
      <c r="P3258" s="12"/>
      <c r="Q3258" s="12"/>
      <c r="R3258" s="12"/>
      <c r="S3258" s="12"/>
      <c r="T3258" s="12"/>
    </row>
    <row r="3259" spans="1:20" s="1" customFormat="1" x14ac:dyDescent="0.4">
      <c r="A3259" s="12"/>
      <c r="B3259" s="12"/>
      <c r="C3259" s="42"/>
      <c r="D3259" s="12"/>
      <c r="E3259" s="12"/>
      <c r="F3259" s="12"/>
      <c r="G3259" s="12"/>
      <c r="H3259" s="12"/>
      <c r="I3259" s="12"/>
      <c r="J3259" s="12"/>
      <c r="K3259" s="12"/>
      <c r="L3259" s="12"/>
      <c r="M3259" s="49"/>
      <c r="N3259" s="49"/>
      <c r="O3259" s="12"/>
      <c r="P3259" s="12"/>
      <c r="Q3259" s="12"/>
      <c r="R3259" s="12"/>
      <c r="S3259" s="12"/>
      <c r="T3259" s="12"/>
    </row>
    <row r="3260" spans="1:20" s="1" customFormat="1" x14ac:dyDescent="0.4">
      <c r="A3260" s="12"/>
      <c r="B3260" s="12"/>
      <c r="C3260" s="42"/>
      <c r="D3260" s="12"/>
      <c r="E3260" s="12"/>
      <c r="F3260" s="12"/>
      <c r="G3260" s="12"/>
      <c r="H3260" s="12"/>
      <c r="I3260" s="12"/>
      <c r="J3260" s="12"/>
      <c r="K3260" s="12"/>
      <c r="L3260" s="12"/>
      <c r="M3260" s="49"/>
      <c r="N3260" s="49"/>
      <c r="O3260" s="12"/>
      <c r="P3260" s="12"/>
      <c r="Q3260" s="12"/>
      <c r="R3260" s="12"/>
      <c r="S3260" s="12"/>
      <c r="T3260" s="12"/>
    </row>
    <row r="3261" spans="1:20" s="1" customFormat="1" x14ac:dyDescent="0.4">
      <c r="A3261" s="12"/>
      <c r="B3261" s="12"/>
      <c r="C3261" s="42"/>
      <c r="D3261" s="12"/>
      <c r="E3261" s="12"/>
      <c r="F3261" s="12"/>
      <c r="G3261" s="12"/>
      <c r="H3261" s="12"/>
      <c r="I3261" s="12"/>
      <c r="J3261" s="12"/>
      <c r="K3261" s="12"/>
      <c r="L3261" s="12"/>
      <c r="M3261" s="49"/>
      <c r="N3261" s="49"/>
      <c r="O3261" s="12"/>
      <c r="P3261" s="12"/>
      <c r="Q3261" s="12"/>
      <c r="R3261" s="12"/>
      <c r="S3261" s="12"/>
      <c r="T3261" s="12"/>
    </row>
    <row r="3262" spans="1:20" s="1" customFormat="1" x14ac:dyDescent="0.4">
      <c r="A3262" s="12"/>
      <c r="B3262" s="12"/>
      <c r="C3262" s="42"/>
      <c r="D3262" s="12"/>
      <c r="E3262" s="12"/>
      <c r="F3262" s="12"/>
      <c r="G3262" s="12"/>
      <c r="H3262" s="12"/>
      <c r="I3262" s="12"/>
      <c r="J3262" s="12"/>
      <c r="K3262" s="12"/>
      <c r="L3262" s="12"/>
      <c r="M3262" s="49"/>
      <c r="N3262" s="49"/>
      <c r="O3262" s="12"/>
      <c r="P3262" s="12"/>
      <c r="Q3262" s="12"/>
      <c r="R3262" s="12"/>
      <c r="S3262" s="12"/>
      <c r="T3262" s="12"/>
    </row>
    <row r="3263" spans="1:20" s="1" customFormat="1" x14ac:dyDescent="0.4">
      <c r="A3263" s="12"/>
      <c r="B3263" s="12"/>
      <c r="C3263" s="42"/>
      <c r="D3263" s="12"/>
      <c r="E3263" s="12"/>
      <c r="F3263" s="12"/>
      <c r="G3263" s="12"/>
      <c r="H3263" s="12"/>
      <c r="I3263" s="12"/>
      <c r="J3263" s="12"/>
      <c r="K3263" s="12"/>
      <c r="L3263" s="12"/>
      <c r="M3263" s="49"/>
      <c r="N3263" s="49"/>
      <c r="O3263" s="12"/>
      <c r="P3263" s="12"/>
      <c r="Q3263" s="12"/>
      <c r="R3263" s="12"/>
      <c r="S3263" s="12"/>
      <c r="T3263" s="12"/>
    </row>
    <row r="3264" spans="1:20" s="1" customFormat="1" x14ac:dyDescent="0.4">
      <c r="A3264" s="12"/>
      <c r="B3264" s="12"/>
      <c r="C3264" s="42"/>
      <c r="D3264" s="12"/>
      <c r="E3264" s="12"/>
      <c r="F3264" s="12"/>
      <c r="G3264" s="12"/>
      <c r="H3264" s="12"/>
      <c r="I3264" s="12"/>
      <c r="J3264" s="12"/>
      <c r="K3264" s="12"/>
      <c r="L3264" s="12"/>
      <c r="M3264" s="49"/>
      <c r="N3264" s="49"/>
      <c r="O3264" s="12"/>
      <c r="P3264" s="12"/>
      <c r="Q3264" s="12"/>
      <c r="R3264" s="12"/>
      <c r="S3264" s="12"/>
      <c r="T3264" s="12"/>
    </row>
    <row r="3265" spans="1:20" s="1" customFormat="1" x14ac:dyDescent="0.4">
      <c r="A3265" s="12"/>
      <c r="B3265" s="12"/>
      <c r="C3265" s="42"/>
      <c r="D3265" s="12"/>
      <c r="E3265" s="12"/>
      <c r="F3265" s="12"/>
      <c r="G3265" s="12"/>
      <c r="H3265" s="12"/>
      <c r="I3265" s="12"/>
      <c r="J3265" s="12"/>
      <c r="K3265" s="12"/>
      <c r="L3265" s="12"/>
      <c r="M3265" s="49"/>
      <c r="N3265" s="49"/>
      <c r="O3265" s="12"/>
      <c r="P3265" s="12"/>
      <c r="Q3265" s="12"/>
      <c r="R3265" s="12"/>
      <c r="S3265" s="12"/>
      <c r="T3265" s="12"/>
    </row>
    <row r="3266" spans="1:20" s="1" customFormat="1" x14ac:dyDescent="0.4">
      <c r="A3266" s="12"/>
      <c r="B3266" s="12"/>
      <c r="C3266" s="42"/>
      <c r="D3266" s="12"/>
      <c r="E3266" s="12"/>
      <c r="F3266" s="12"/>
      <c r="G3266" s="12"/>
      <c r="H3266" s="12"/>
      <c r="I3266" s="12"/>
      <c r="J3266" s="12"/>
      <c r="K3266" s="12"/>
      <c r="L3266" s="12"/>
      <c r="M3266" s="49"/>
      <c r="N3266" s="49"/>
      <c r="O3266" s="12"/>
      <c r="P3266" s="12"/>
      <c r="Q3266" s="12"/>
      <c r="R3266" s="12"/>
      <c r="S3266" s="12"/>
      <c r="T3266" s="12"/>
    </row>
    <row r="3267" spans="1:20" s="1" customFormat="1" x14ac:dyDescent="0.4">
      <c r="A3267" s="12"/>
      <c r="B3267" s="12"/>
      <c r="C3267" s="42"/>
      <c r="D3267" s="12"/>
      <c r="E3267" s="12"/>
      <c r="F3267" s="12"/>
      <c r="G3267" s="12"/>
      <c r="H3267" s="12"/>
      <c r="I3267" s="12"/>
      <c r="J3267" s="12"/>
      <c r="K3267" s="12"/>
      <c r="L3267" s="12"/>
      <c r="M3267" s="49"/>
      <c r="N3267" s="49"/>
      <c r="O3267" s="12"/>
      <c r="P3267" s="12"/>
      <c r="Q3267" s="12"/>
      <c r="R3267" s="12"/>
      <c r="S3267" s="12"/>
      <c r="T3267" s="12"/>
    </row>
    <row r="3268" spans="1:20" s="1" customFormat="1" x14ac:dyDescent="0.4">
      <c r="A3268" s="12"/>
      <c r="B3268" s="12"/>
      <c r="C3268" s="42"/>
      <c r="D3268" s="12"/>
      <c r="E3268" s="12"/>
      <c r="F3268" s="12"/>
      <c r="G3268" s="12"/>
      <c r="H3268" s="12"/>
      <c r="I3268" s="12"/>
      <c r="J3268" s="12"/>
      <c r="K3268" s="12"/>
      <c r="L3268" s="12"/>
      <c r="M3268" s="49"/>
      <c r="N3268" s="49"/>
      <c r="O3268" s="12"/>
      <c r="P3268" s="12"/>
      <c r="Q3268" s="12"/>
      <c r="R3268" s="12"/>
      <c r="S3268" s="12"/>
      <c r="T3268" s="12"/>
    </row>
    <row r="3269" spans="1:20" s="1" customFormat="1" x14ac:dyDescent="0.4">
      <c r="A3269" s="12"/>
      <c r="B3269" s="12"/>
      <c r="C3269" s="42"/>
      <c r="D3269" s="12"/>
      <c r="E3269" s="12"/>
      <c r="F3269" s="12"/>
      <c r="G3269" s="12"/>
      <c r="H3269" s="12"/>
      <c r="I3269" s="12"/>
      <c r="J3269" s="12"/>
      <c r="K3269" s="12"/>
      <c r="L3269" s="12"/>
      <c r="M3269" s="49"/>
      <c r="N3269" s="49"/>
      <c r="O3269" s="12"/>
      <c r="P3269" s="12"/>
      <c r="Q3269" s="12"/>
      <c r="R3269" s="12"/>
      <c r="S3269" s="12"/>
      <c r="T3269" s="12"/>
    </row>
    <row r="3270" spans="1:20" s="1" customFormat="1" x14ac:dyDescent="0.4">
      <c r="A3270" s="12"/>
      <c r="B3270" s="12"/>
      <c r="C3270" s="42"/>
      <c r="D3270" s="12"/>
      <c r="E3270" s="12"/>
      <c r="F3270" s="12"/>
      <c r="G3270" s="12"/>
      <c r="H3270" s="12"/>
      <c r="I3270" s="12"/>
      <c r="J3270" s="12"/>
      <c r="K3270" s="12"/>
      <c r="L3270" s="12"/>
      <c r="M3270" s="49"/>
      <c r="N3270" s="49"/>
      <c r="O3270" s="12"/>
      <c r="P3270" s="12"/>
      <c r="Q3270" s="12"/>
      <c r="R3270" s="12"/>
      <c r="S3270" s="12"/>
      <c r="T3270" s="12"/>
    </row>
    <row r="3271" spans="1:20" s="1" customFormat="1" x14ac:dyDescent="0.4">
      <c r="A3271" s="12"/>
      <c r="B3271" s="12"/>
      <c r="C3271" s="42"/>
      <c r="D3271" s="12"/>
      <c r="E3271" s="12"/>
      <c r="F3271" s="12"/>
      <c r="G3271" s="12"/>
      <c r="H3271" s="12"/>
      <c r="I3271" s="12"/>
      <c r="J3271" s="12"/>
      <c r="K3271" s="12"/>
      <c r="L3271" s="12"/>
      <c r="M3271" s="49"/>
      <c r="N3271" s="49"/>
      <c r="O3271" s="12"/>
      <c r="P3271" s="12"/>
      <c r="Q3271" s="12"/>
      <c r="R3271" s="12"/>
      <c r="S3271" s="12"/>
      <c r="T3271" s="12"/>
    </row>
    <row r="3272" spans="1:20" s="1" customFormat="1" x14ac:dyDescent="0.4">
      <c r="A3272" s="12"/>
      <c r="B3272" s="12"/>
      <c r="C3272" s="42"/>
      <c r="D3272" s="12"/>
      <c r="E3272" s="12"/>
      <c r="F3272" s="12"/>
      <c r="G3272" s="12"/>
      <c r="H3272" s="12"/>
      <c r="I3272" s="12"/>
      <c r="J3272" s="12"/>
      <c r="K3272" s="12"/>
      <c r="L3272" s="12"/>
      <c r="M3272" s="49"/>
      <c r="N3272" s="49"/>
      <c r="O3272" s="12"/>
      <c r="P3272" s="12"/>
      <c r="Q3272" s="12"/>
      <c r="R3272" s="12"/>
      <c r="S3272" s="12"/>
      <c r="T3272" s="12"/>
    </row>
    <row r="3273" spans="1:20" s="1" customFormat="1" x14ac:dyDescent="0.4">
      <c r="A3273" s="12"/>
      <c r="B3273" s="12"/>
      <c r="C3273" s="42"/>
      <c r="D3273" s="12"/>
      <c r="E3273" s="12"/>
      <c r="F3273" s="12"/>
      <c r="G3273" s="12"/>
      <c r="H3273" s="12"/>
      <c r="I3273" s="12"/>
      <c r="J3273" s="12"/>
      <c r="K3273" s="12"/>
      <c r="L3273" s="12"/>
      <c r="M3273" s="49"/>
      <c r="N3273" s="49"/>
      <c r="O3273" s="12"/>
      <c r="P3273" s="12"/>
      <c r="Q3273" s="12"/>
      <c r="R3273" s="12"/>
      <c r="S3273" s="12"/>
      <c r="T3273" s="12"/>
    </row>
    <row r="3274" spans="1:20" s="1" customFormat="1" x14ac:dyDescent="0.4">
      <c r="A3274" s="12"/>
      <c r="B3274" s="12"/>
      <c r="C3274" s="42"/>
      <c r="D3274" s="12"/>
      <c r="E3274" s="12"/>
      <c r="F3274" s="12"/>
      <c r="G3274" s="12"/>
      <c r="H3274" s="12"/>
      <c r="I3274" s="12"/>
      <c r="J3274" s="12"/>
      <c r="K3274" s="12"/>
      <c r="L3274" s="12"/>
      <c r="M3274" s="49"/>
      <c r="N3274" s="49"/>
      <c r="O3274" s="12"/>
      <c r="P3274" s="12"/>
      <c r="Q3274" s="12"/>
      <c r="R3274" s="12"/>
      <c r="S3274" s="12"/>
      <c r="T3274" s="12"/>
    </row>
    <row r="3275" spans="1:20" s="1" customFormat="1" x14ac:dyDescent="0.4">
      <c r="A3275" s="12"/>
      <c r="B3275" s="12"/>
      <c r="C3275" s="42"/>
      <c r="D3275" s="12"/>
      <c r="E3275" s="12"/>
      <c r="F3275" s="12"/>
      <c r="G3275" s="12"/>
      <c r="H3275" s="12"/>
      <c r="I3275" s="12"/>
      <c r="J3275" s="12"/>
      <c r="K3275" s="12"/>
      <c r="L3275" s="12"/>
      <c r="M3275" s="49"/>
      <c r="N3275" s="49"/>
      <c r="O3275" s="12"/>
      <c r="P3275" s="12"/>
      <c r="Q3275" s="12"/>
      <c r="R3275" s="12"/>
      <c r="S3275" s="12"/>
      <c r="T3275" s="12"/>
    </row>
    <row r="3276" spans="1:20" s="1" customFormat="1" x14ac:dyDescent="0.4">
      <c r="A3276" s="12"/>
      <c r="B3276" s="12"/>
      <c r="C3276" s="42"/>
      <c r="D3276" s="12"/>
      <c r="E3276" s="12"/>
      <c r="F3276" s="12"/>
      <c r="G3276" s="12"/>
      <c r="H3276" s="12"/>
      <c r="I3276" s="12"/>
      <c r="J3276" s="12"/>
      <c r="K3276" s="12"/>
      <c r="L3276" s="12"/>
      <c r="M3276" s="49"/>
      <c r="N3276" s="49"/>
      <c r="O3276" s="12"/>
      <c r="P3276" s="12"/>
      <c r="Q3276" s="12"/>
      <c r="R3276" s="12"/>
      <c r="S3276" s="12"/>
      <c r="T3276" s="12"/>
    </row>
    <row r="3277" spans="1:20" s="1" customFormat="1" x14ac:dyDescent="0.4">
      <c r="A3277" s="12"/>
      <c r="B3277" s="12"/>
      <c r="C3277" s="42"/>
      <c r="D3277" s="12"/>
      <c r="E3277" s="12"/>
      <c r="F3277" s="12"/>
      <c r="G3277" s="12"/>
      <c r="H3277" s="12"/>
      <c r="I3277" s="12"/>
      <c r="J3277" s="12"/>
      <c r="K3277" s="12"/>
      <c r="L3277" s="12"/>
      <c r="M3277" s="49"/>
      <c r="N3277" s="49"/>
      <c r="O3277" s="12"/>
      <c r="P3277" s="12"/>
      <c r="Q3277" s="12"/>
      <c r="R3277" s="12"/>
      <c r="S3277" s="12"/>
      <c r="T3277" s="12"/>
    </row>
    <row r="3278" spans="1:20" s="1" customFormat="1" x14ac:dyDescent="0.4">
      <c r="A3278" s="12"/>
      <c r="B3278" s="12"/>
      <c r="C3278" s="42"/>
      <c r="D3278" s="12"/>
      <c r="E3278" s="12"/>
      <c r="F3278" s="12"/>
      <c r="G3278" s="12"/>
      <c r="H3278" s="12"/>
      <c r="I3278" s="12"/>
      <c r="J3278" s="12"/>
      <c r="K3278" s="12"/>
      <c r="L3278" s="12"/>
      <c r="M3278" s="49"/>
      <c r="N3278" s="49"/>
      <c r="O3278" s="12"/>
      <c r="P3278" s="12"/>
      <c r="Q3278" s="12"/>
      <c r="R3278" s="12"/>
      <c r="S3278" s="12"/>
      <c r="T3278" s="12"/>
    </row>
    <row r="3279" spans="1:20" s="1" customFormat="1" x14ac:dyDescent="0.4">
      <c r="A3279" s="12"/>
      <c r="B3279" s="12"/>
      <c r="C3279" s="42"/>
      <c r="D3279" s="12"/>
      <c r="E3279" s="12"/>
      <c r="F3279" s="12"/>
      <c r="G3279" s="12"/>
      <c r="H3279" s="12"/>
      <c r="I3279" s="12"/>
      <c r="J3279" s="12"/>
      <c r="K3279" s="12"/>
      <c r="L3279" s="12"/>
      <c r="M3279" s="49"/>
      <c r="N3279" s="49"/>
      <c r="O3279" s="12"/>
      <c r="P3279" s="12"/>
      <c r="Q3279" s="12"/>
      <c r="R3279" s="12"/>
      <c r="S3279" s="12"/>
      <c r="T3279" s="12"/>
    </row>
    <row r="3280" spans="1:20" s="1" customFormat="1" x14ac:dyDescent="0.4">
      <c r="A3280" s="12"/>
      <c r="B3280" s="12"/>
      <c r="C3280" s="42"/>
      <c r="D3280" s="12"/>
      <c r="E3280" s="12"/>
      <c r="F3280" s="12"/>
      <c r="G3280" s="12"/>
      <c r="H3280" s="12"/>
      <c r="I3280" s="12"/>
      <c r="J3280" s="12"/>
      <c r="K3280" s="12"/>
      <c r="L3280" s="12"/>
      <c r="M3280" s="49"/>
      <c r="N3280" s="49"/>
      <c r="O3280" s="12"/>
      <c r="P3280" s="12"/>
      <c r="Q3280" s="12"/>
      <c r="R3280" s="12"/>
      <c r="S3280" s="12"/>
      <c r="T3280" s="12"/>
    </row>
    <row r="3281" spans="1:20" s="1" customFormat="1" x14ac:dyDescent="0.4">
      <c r="A3281" s="12"/>
      <c r="B3281" s="12"/>
      <c r="C3281" s="42"/>
      <c r="D3281" s="12"/>
      <c r="E3281" s="12"/>
      <c r="F3281" s="12"/>
      <c r="G3281" s="12"/>
      <c r="H3281" s="12"/>
      <c r="I3281" s="12"/>
      <c r="J3281" s="12"/>
      <c r="K3281" s="12"/>
      <c r="L3281" s="12"/>
      <c r="M3281" s="49"/>
      <c r="N3281" s="49"/>
      <c r="O3281" s="12"/>
      <c r="P3281" s="12"/>
      <c r="Q3281" s="12"/>
      <c r="R3281" s="12"/>
      <c r="S3281" s="12"/>
      <c r="T3281" s="12"/>
    </row>
    <row r="3282" spans="1:20" s="1" customFormat="1" x14ac:dyDescent="0.4">
      <c r="A3282" s="12"/>
      <c r="B3282" s="12"/>
      <c r="C3282" s="42"/>
      <c r="D3282" s="12"/>
      <c r="E3282" s="12"/>
      <c r="F3282" s="12"/>
      <c r="G3282" s="12"/>
      <c r="H3282" s="12"/>
      <c r="I3282" s="12"/>
      <c r="J3282" s="12"/>
      <c r="K3282" s="12"/>
      <c r="L3282" s="12"/>
      <c r="M3282" s="49"/>
      <c r="N3282" s="49"/>
      <c r="O3282" s="12"/>
      <c r="P3282" s="12"/>
      <c r="Q3282" s="12"/>
      <c r="R3282" s="12"/>
      <c r="S3282" s="12"/>
      <c r="T3282" s="12"/>
    </row>
    <row r="3283" spans="1:20" s="1" customFormat="1" x14ac:dyDescent="0.4">
      <c r="A3283" s="12"/>
      <c r="B3283" s="12"/>
      <c r="C3283" s="42"/>
      <c r="D3283" s="12"/>
      <c r="E3283" s="12"/>
      <c r="F3283" s="12"/>
      <c r="G3283" s="12"/>
      <c r="H3283" s="12"/>
      <c r="I3283" s="12"/>
      <c r="J3283" s="12"/>
      <c r="K3283" s="12"/>
      <c r="L3283" s="12"/>
      <c r="M3283" s="49"/>
      <c r="N3283" s="49"/>
      <c r="O3283" s="12"/>
      <c r="P3283" s="12"/>
      <c r="Q3283" s="12"/>
      <c r="R3283" s="12"/>
      <c r="S3283" s="12"/>
      <c r="T3283" s="12"/>
    </row>
    <row r="3284" spans="1:20" s="1" customFormat="1" x14ac:dyDescent="0.4">
      <c r="A3284" s="12"/>
      <c r="B3284" s="12"/>
      <c r="C3284" s="42"/>
      <c r="D3284" s="12"/>
      <c r="E3284" s="12"/>
      <c r="F3284" s="12"/>
      <c r="G3284" s="12"/>
      <c r="H3284" s="12"/>
      <c r="I3284" s="12"/>
      <c r="J3284" s="12"/>
      <c r="K3284" s="12"/>
      <c r="L3284" s="12"/>
      <c r="M3284" s="49"/>
      <c r="N3284" s="49"/>
      <c r="O3284" s="12"/>
      <c r="P3284" s="12"/>
      <c r="Q3284" s="12"/>
      <c r="R3284" s="12"/>
      <c r="S3284" s="12"/>
      <c r="T3284" s="12"/>
    </row>
    <row r="3285" spans="1:20" s="1" customFormat="1" x14ac:dyDescent="0.4">
      <c r="A3285" s="12"/>
      <c r="B3285" s="12"/>
      <c r="C3285" s="42"/>
      <c r="D3285" s="12"/>
      <c r="E3285" s="12"/>
      <c r="F3285" s="12"/>
      <c r="G3285" s="12"/>
      <c r="H3285" s="12"/>
      <c r="I3285" s="12"/>
      <c r="J3285" s="12"/>
      <c r="K3285" s="12"/>
      <c r="L3285" s="12"/>
      <c r="M3285" s="49"/>
      <c r="N3285" s="49"/>
      <c r="O3285" s="12"/>
      <c r="P3285" s="12"/>
      <c r="Q3285" s="12"/>
      <c r="R3285" s="12"/>
      <c r="S3285" s="12"/>
      <c r="T3285" s="12"/>
    </row>
    <row r="3286" spans="1:20" s="1" customFormat="1" x14ac:dyDescent="0.4">
      <c r="A3286" s="12"/>
      <c r="B3286" s="12"/>
      <c r="C3286" s="42"/>
      <c r="D3286" s="12"/>
      <c r="E3286" s="12"/>
      <c r="F3286" s="12"/>
      <c r="G3286" s="12"/>
      <c r="H3286" s="12"/>
      <c r="I3286" s="12"/>
      <c r="J3286" s="12"/>
      <c r="K3286" s="12"/>
      <c r="L3286" s="12"/>
      <c r="M3286" s="49"/>
      <c r="N3286" s="49"/>
      <c r="O3286" s="12"/>
      <c r="P3286" s="12"/>
      <c r="Q3286" s="12"/>
      <c r="R3286" s="12"/>
      <c r="S3286" s="12"/>
      <c r="T3286" s="12"/>
    </row>
    <row r="3287" spans="1:20" s="1" customFormat="1" x14ac:dyDescent="0.4">
      <c r="A3287" s="12"/>
      <c r="B3287" s="12"/>
      <c r="C3287" s="42"/>
      <c r="D3287" s="12"/>
      <c r="E3287" s="12"/>
      <c r="F3287" s="12"/>
      <c r="G3287" s="12"/>
      <c r="H3287" s="12"/>
      <c r="I3287" s="12"/>
      <c r="J3287" s="12"/>
      <c r="K3287" s="12"/>
      <c r="L3287" s="12"/>
      <c r="M3287" s="49"/>
      <c r="N3287" s="49"/>
      <c r="O3287" s="12"/>
      <c r="P3287" s="12"/>
      <c r="Q3287" s="12"/>
      <c r="R3287" s="12"/>
      <c r="S3287" s="12"/>
      <c r="T3287" s="12"/>
    </row>
    <row r="3288" spans="1:20" s="1" customFormat="1" x14ac:dyDescent="0.4">
      <c r="A3288" s="12"/>
      <c r="B3288" s="12"/>
      <c r="C3288" s="42"/>
      <c r="D3288" s="12"/>
      <c r="E3288" s="12"/>
      <c r="F3288" s="12"/>
      <c r="G3288" s="12"/>
      <c r="H3288" s="12"/>
      <c r="I3288" s="12"/>
      <c r="J3288" s="12"/>
      <c r="K3288" s="12"/>
      <c r="L3288" s="12"/>
      <c r="M3288" s="49"/>
      <c r="N3288" s="49"/>
      <c r="O3288" s="12"/>
      <c r="P3288" s="12"/>
      <c r="Q3288" s="12"/>
      <c r="R3288" s="12"/>
      <c r="S3288" s="12"/>
      <c r="T3288" s="12"/>
    </row>
    <row r="3289" spans="1:20" s="1" customFormat="1" x14ac:dyDescent="0.4">
      <c r="A3289" s="12"/>
      <c r="B3289" s="12"/>
      <c r="C3289" s="42"/>
      <c r="D3289" s="12"/>
      <c r="E3289" s="12"/>
      <c r="F3289" s="12"/>
      <c r="G3289" s="12"/>
      <c r="H3289" s="12"/>
      <c r="I3289" s="12"/>
      <c r="J3289" s="12"/>
      <c r="K3289" s="12"/>
      <c r="L3289" s="12"/>
      <c r="M3289" s="49"/>
      <c r="N3289" s="49"/>
      <c r="O3289" s="12"/>
      <c r="P3289" s="12"/>
      <c r="Q3289" s="12"/>
      <c r="R3289" s="12"/>
      <c r="S3289" s="12"/>
      <c r="T3289" s="12"/>
    </row>
    <row r="3290" spans="1:20" s="1" customFormat="1" x14ac:dyDescent="0.4">
      <c r="A3290" s="12"/>
      <c r="B3290" s="12"/>
      <c r="C3290" s="42"/>
      <c r="D3290" s="12"/>
      <c r="E3290" s="12"/>
      <c r="F3290" s="12"/>
      <c r="G3290" s="12"/>
      <c r="H3290" s="12"/>
      <c r="I3290" s="12"/>
      <c r="J3290" s="12"/>
      <c r="K3290" s="12"/>
      <c r="L3290" s="12"/>
      <c r="M3290" s="49"/>
      <c r="N3290" s="49"/>
      <c r="O3290" s="12"/>
      <c r="P3290" s="12"/>
      <c r="Q3290" s="12"/>
      <c r="R3290" s="12"/>
      <c r="S3290" s="12"/>
      <c r="T3290" s="12"/>
    </row>
    <row r="3291" spans="1:20" s="1" customFormat="1" x14ac:dyDescent="0.4">
      <c r="A3291" s="12"/>
      <c r="B3291" s="12"/>
      <c r="C3291" s="42"/>
      <c r="D3291" s="12"/>
      <c r="E3291" s="12"/>
      <c r="F3291" s="12"/>
      <c r="G3291" s="12"/>
      <c r="H3291" s="12"/>
      <c r="I3291" s="12"/>
      <c r="J3291" s="12"/>
      <c r="K3291" s="12"/>
      <c r="L3291" s="12"/>
      <c r="M3291" s="49"/>
      <c r="N3291" s="49"/>
      <c r="O3291" s="12"/>
      <c r="P3291" s="12"/>
      <c r="Q3291" s="12"/>
      <c r="R3291" s="12"/>
      <c r="S3291" s="12"/>
      <c r="T3291" s="12"/>
    </row>
    <row r="3292" spans="1:20" s="1" customFormat="1" x14ac:dyDescent="0.4">
      <c r="A3292" s="12"/>
      <c r="B3292" s="12"/>
      <c r="C3292" s="42"/>
      <c r="D3292" s="12"/>
      <c r="E3292" s="12"/>
      <c r="F3292" s="12"/>
      <c r="G3292" s="12"/>
      <c r="H3292" s="12"/>
      <c r="I3292" s="12"/>
      <c r="J3292" s="12"/>
      <c r="K3292" s="12"/>
      <c r="L3292" s="12"/>
      <c r="M3292" s="49"/>
      <c r="N3292" s="49"/>
      <c r="O3292" s="12"/>
      <c r="P3292" s="12"/>
      <c r="Q3292" s="12"/>
      <c r="R3292" s="12"/>
      <c r="S3292" s="12"/>
      <c r="T3292" s="12"/>
    </row>
    <row r="3293" spans="1:20" s="1" customFormat="1" x14ac:dyDescent="0.4">
      <c r="A3293" s="12"/>
      <c r="B3293" s="12"/>
      <c r="C3293" s="42"/>
      <c r="D3293" s="12"/>
      <c r="E3293" s="12"/>
      <c r="F3293" s="12"/>
      <c r="G3293" s="12"/>
      <c r="H3293" s="12"/>
      <c r="I3293" s="12"/>
      <c r="J3293" s="12"/>
      <c r="K3293" s="12"/>
      <c r="L3293" s="12"/>
      <c r="M3293" s="49"/>
      <c r="N3293" s="49"/>
      <c r="O3293" s="12"/>
      <c r="P3293" s="12"/>
      <c r="Q3293" s="12"/>
      <c r="R3293" s="12"/>
      <c r="S3293" s="12"/>
      <c r="T3293" s="12"/>
    </row>
    <row r="3294" spans="1:20" s="1" customFormat="1" x14ac:dyDescent="0.4">
      <c r="A3294" s="12"/>
      <c r="B3294" s="12"/>
      <c r="C3294" s="42"/>
      <c r="D3294" s="12"/>
      <c r="E3294" s="12"/>
      <c r="F3294" s="12"/>
      <c r="G3294" s="12"/>
      <c r="H3294" s="12"/>
      <c r="I3294" s="12"/>
      <c r="J3294" s="12"/>
      <c r="K3294" s="12"/>
      <c r="L3294" s="12"/>
      <c r="M3294" s="49"/>
      <c r="N3294" s="49"/>
      <c r="O3294" s="12"/>
      <c r="P3294" s="12"/>
      <c r="Q3294" s="12"/>
      <c r="R3294" s="12"/>
      <c r="S3294" s="12"/>
      <c r="T3294" s="12"/>
    </row>
    <row r="3295" spans="1:20" s="1" customFormat="1" x14ac:dyDescent="0.4">
      <c r="A3295" s="12"/>
      <c r="B3295" s="12"/>
      <c r="C3295" s="42"/>
      <c r="D3295" s="12"/>
      <c r="E3295" s="12"/>
      <c r="F3295" s="12"/>
      <c r="G3295" s="12"/>
      <c r="H3295" s="12"/>
      <c r="I3295" s="12"/>
      <c r="J3295" s="12"/>
      <c r="K3295" s="12"/>
      <c r="L3295" s="12"/>
      <c r="M3295" s="49"/>
      <c r="N3295" s="49"/>
      <c r="O3295" s="12"/>
      <c r="P3295" s="12"/>
      <c r="Q3295" s="12"/>
      <c r="R3295" s="12"/>
      <c r="S3295" s="12"/>
      <c r="T3295" s="12"/>
    </row>
    <row r="3296" spans="1:20" s="1" customFormat="1" x14ac:dyDescent="0.4">
      <c r="A3296" s="12"/>
      <c r="B3296" s="12"/>
      <c r="C3296" s="42"/>
      <c r="D3296" s="12"/>
      <c r="E3296" s="12"/>
      <c r="F3296" s="12"/>
      <c r="G3296" s="12"/>
      <c r="H3296" s="12"/>
      <c r="I3296" s="12"/>
      <c r="J3296" s="12"/>
      <c r="K3296" s="12"/>
      <c r="L3296" s="12"/>
      <c r="M3296" s="49"/>
      <c r="N3296" s="49"/>
      <c r="O3296" s="12"/>
      <c r="P3296" s="12"/>
      <c r="Q3296" s="12"/>
      <c r="R3296" s="12"/>
      <c r="S3296" s="12"/>
      <c r="T3296" s="12"/>
    </row>
    <row r="3297" spans="1:20" s="1" customFormat="1" x14ac:dyDescent="0.4">
      <c r="A3297" s="12"/>
      <c r="B3297" s="12"/>
      <c r="C3297" s="42"/>
      <c r="D3297" s="12"/>
      <c r="E3297" s="12"/>
      <c r="F3297" s="12"/>
      <c r="G3297" s="12"/>
      <c r="H3297" s="12"/>
      <c r="I3297" s="12"/>
      <c r="J3297" s="12"/>
      <c r="K3297" s="12"/>
      <c r="L3297" s="12"/>
      <c r="M3297" s="49"/>
      <c r="N3297" s="49"/>
      <c r="O3297" s="12"/>
      <c r="P3297" s="12"/>
      <c r="Q3297" s="12"/>
      <c r="R3297" s="12"/>
      <c r="S3297" s="12"/>
      <c r="T3297" s="12"/>
    </row>
    <row r="3298" spans="1:20" s="1" customFormat="1" x14ac:dyDescent="0.4">
      <c r="A3298" s="12"/>
      <c r="B3298" s="12"/>
      <c r="C3298" s="42"/>
      <c r="D3298" s="12"/>
      <c r="E3298" s="12"/>
      <c r="F3298" s="12"/>
      <c r="G3298" s="12"/>
      <c r="H3298" s="12"/>
      <c r="I3298" s="12"/>
      <c r="J3298" s="12"/>
      <c r="K3298" s="12"/>
      <c r="L3298" s="12"/>
      <c r="M3298" s="49"/>
      <c r="N3298" s="49"/>
      <c r="O3298" s="12"/>
      <c r="P3298" s="12"/>
      <c r="Q3298" s="12"/>
      <c r="R3298" s="12"/>
      <c r="S3298" s="12"/>
      <c r="T3298" s="12"/>
    </row>
    <row r="3299" spans="1:20" s="1" customFormat="1" x14ac:dyDescent="0.4">
      <c r="A3299" s="12"/>
      <c r="B3299" s="12"/>
      <c r="C3299" s="42"/>
      <c r="D3299" s="12"/>
      <c r="E3299" s="12"/>
      <c r="F3299" s="12"/>
      <c r="G3299" s="12"/>
      <c r="H3299" s="12"/>
      <c r="I3299" s="12"/>
      <c r="J3299" s="12"/>
      <c r="K3299" s="12"/>
      <c r="L3299" s="12"/>
      <c r="M3299" s="49"/>
      <c r="N3299" s="49"/>
      <c r="O3299" s="12"/>
      <c r="P3299" s="12"/>
      <c r="Q3299" s="12"/>
      <c r="R3299" s="12"/>
      <c r="S3299" s="12"/>
      <c r="T3299" s="12"/>
    </row>
    <row r="3300" spans="1:20" s="1" customFormat="1" x14ac:dyDescent="0.4">
      <c r="A3300" s="12"/>
      <c r="B3300" s="12"/>
      <c r="C3300" s="42"/>
      <c r="D3300" s="12"/>
      <c r="E3300" s="12"/>
      <c r="F3300" s="12"/>
      <c r="G3300" s="12"/>
      <c r="H3300" s="12"/>
      <c r="I3300" s="12"/>
      <c r="J3300" s="12"/>
      <c r="K3300" s="12"/>
      <c r="L3300" s="12"/>
      <c r="M3300" s="49"/>
      <c r="N3300" s="49"/>
      <c r="O3300" s="12"/>
      <c r="P3300" s="12"/>
      <c r="Q3300" s="12"/>
      <c r="R3300" s="12"/>
      <c r="S3300" s="12"/>
      <c r="T3300" s="12"/>
    </row>
    <row r="3301" spans="1:20" s="1" customFormat="1" x14ac:dyDescent="0.4">
      <c r="A3301" s="12"/>
      <c r="B3301" s="12"/>
      <c r="C3301" s="42"/>
      <c r="D3301" s="12"/>
      <c r="E3301" s="12"/>
      <c r="F3301" s="12"/>
      <c r="G3301" s="12"/>
      <c r="H3301" s="12"/>
      <c r="I3301" s="12"/>
      <c r="J3301" s="12"/>
      <c r="K3301" s="12"/>
      <c r="L3301" s="12"/>
      <c r="M3301" s="49"/>
      <c r="N3301" s="49"/>
      <c r="O3301" s="12"/>
      <c r="P3301" s="12"/>
      <c r="Q3301" s="12"/>
      <c r="R3301" s="12"/>
      <c r="S3301" s="12"/>
      <c r="T3301" s="12"/>
    </row>
    <row r="3302" spans="1:20" s="1" customFormat="1" x14ac:dyDescent="0.4">
      <c r="A3302" s="12"/>
      <c r="B3302" s="12"/>
      <c r="C3302" s="42"/>
      <c r="D3302" s="12"/>
      <c r="E3302" s="12"/>
      <c r="F3302" s="12"/>
      <c r="G3302" s="12"/>
      <c r="H3302" s="12"/>
      <c r="I3302" s="12"/>
      <c r="J3302" s="12"/>
      <c r="K3302" s="12"/>
      <c r="L3302" s="12"/>
      <c r="M3302" s="49"/>
      <c r="N3302" s="49"/>
      <c r="O3302" s="12"/>
      <c r="P3302" s="12"/>
      <c r="Q3302" s="12"/>
      <c r="R3302" s="12"/>
      <c r="S3302" s="12"/>
      <c r="T3302" s="12"/>
    </row>
    <row r="3303" spans="1:20" s="1" customFormat="1" x14ac:dyDescent="0.4">
      <c r="A3303" s="12"/>
      <c r="B3303" s="12"/>
      <c r="C3303" s="42"/>
      <c r="D3303" s="12"/>
      <c r="E3303" s="12"/>
      <c r="F3303" s="12"/>
      <c r="G3303" s="12"/>
      <c r="H3303" s="12"/>
      <c r="I3303" s="12"/>
      <c r="J3303" s="12"/>
      <c r="K3303" s="12"/>
      <c r="L3303" s="12"/>
      <c r="M3303" s="49"/>
      <c r="N3303" s="49"/>
      <c r="O3303" s="12"/>
      <c r="P3303" s="12"/>
      <c r="Q3303" s="12"/>
      <c r="R3303" s="12"/>
      <c r="S3303" s="12"/>
      <c r="T3303" s="12"/>
    </row>
    <row r="3304" spans="1:20" s="1" customFormat="1" x14ac:dyDescent="0.4">
      <c r="A3304" s="12"/>
      <c r="B3304" s="12"/>
      <c r="C3304" s="42"/>
      <c r="D3304" s="12"/>
      <c r="E3304" s="12"/>
      <c r="F3304" s="12"/>
      <c r="G3304" s="12"/>
      <c r="H3304" s="12"/>
      <c r="I3304" s="12"/>
      <c r="J3304" s="12"/>
      <c r="K3304" s="12"/>
      <c r="L3304" s="12"/>
      <c r="M3304" s="49"/>
      <c r="N3304" s="49"/>
      <c r="O3304" s="12"/>
      <c r="P3304" s="12"/>
      <c r="Q3304" s="12"/>
      <c r="R3304" s="12"/>
      <c r="S3304" s="12"/>
      <c r="T3304" s="12"/>
    </row>
    <row r="3305" spans="1:20" s="1" customFormat="1" x14ac:dyDescent="0.4">
      <c r="A3305" s="12"/>
      <c r="B3305" s="12"/>
      <c r="C3305" s="42"/>
      <c r="D3305" s="12"/>
      <c r="E3305" s="12"/>
      <c r="F3305" s="12"/>
      <c r="G3305" s="12"/>
      <c r="H3305" s="12"/>
      <c r="I3305" s="12"/>
      <c r="J3305" s="12"/>
      <c r="K3305" s="12"/>
      <c r="L3305" s="12"/>
      <c r="M3305" s="49"/>
      <c r="N3305" s="49"/>
      <c r="O3305" s="12"/>
      <c r="P3305" s="12"/>
      <c r="Q3305" s="12"/>
      <c r="R3305" s="12"/>
      <c r="S3305" s="12"/>
      <c r="T3305" s="12"/>
    </row>
    <row r="3306" spans="1:20" s="1" customFormat="1" x14ac:dyDescent="0.4">
      <c r="A3306" s="12"/>
      <c r="B3306" s="12"/>
      <c r="C3306" s="42"/>
      <c r="D3306" s="12"/>
      <c r="E3306" s="12"/>
      <c r="F3306" s="12"/>
      <c r="G3306" s="12"/>
      <c r="H3306" s="12"/>
      <c r="I3306" s="12"/>
      <c r="J3306" s="12"/>
      <c r="K3306" s="12"/>
      <c r="L3306" s="12"/>
      <c r="M3306" s="49"/>
      <c r="N3306" s="49"/>
      <c r="O3306" s="12"/>
      <c r="P3306" s="12"/>
      <c r="Q3306" s="12"/>
      <c r="R3306" s="12"/>
      <c r="S3306" s="12"/>
      <c r="T3306" s="12"/>
    </row>
    <row r="3307" spans="1:20" s="1" customFormat="1" x14ac:dyDescent="0.4">
      <c r="A3307" s="12"/>
      <c r="B3307" s="12"/>
      <c r="C3307" s="42"/>
      <c r="D3307" s="12"/>
      <c r="E3307" s="12"/>
      <c r="F3307" s="12"/>
      <c r="G3307" s="12"/>
      <c r="H3307" s="12"/>
      <c r="I3307" s="12"/>
      <c r="J3307" s="12"/>
      <c r="K3307" s="12"/>
      <c r="L3307" s="12"/>
      <c r="M3307" s="49"/>
      <c r="N3307" s="49"/>
      <c r="O3307" s="12"/>
      <c r="P3307" s="12"/>
      <c r="Q3307" s="12"/>
      <c r="R3307" s="12"/>
      <c r="S3307" s="12"/>
      <c r="T3307" s="12"/>
    </row>
    <row r="3308" spans="1:20" s="1" customFormat="1" x14ac:dyDescent="0.4">
      <c r="A3308" s="12"/>
      <c r="B3308" s="12"/>
      <c r="C3308" s="42"/>
      <c r="D3308" s="12"/>
      <c r="E3308" s="12"/>
      <c r="F3308" s="12"/>
      <c r="G3308" s="12"/>
      <c r="H3308" s="12"/>
      <c r="I3308" s="12"/>
      <c r="J3308" s="12"/>
      <c r="K3308" s="12"/>
      <c r="L3308" s="12"/>
      <c r="M3308" s="49"/>
      <c r="N3308" s="49"/>
      <c r="O3308" s="12"/>
      <c r="P3308" s="12"/>
      <c r="Q3308" s="12"/>
      <c r="R3308" s="12"/>
      <c r="S3308" s="12"/>
      <c r="T3308" s="12"/>
    </row>
    <row r="3309" spans="1:20" s="1" customFormat="1" x14ac:dyDescent="0.4">
      <c r="A3309" s="12"/>
      <c r="B3309" s="12"/>
      <c r="C3309" s="42"/>
      <c r="D3309" s="12"/>
      <c r="E3309" s="12"/>
      <c r="F3309" s="12"/>
      <c r="G3309" s="12"/>
      <c r="H3309" s="12"/>
      <c r="I3309" s="12"/>
      <c r="J3309" s="12"/>
      <c r="K3309" s="12"/>
      <c r="L3309" s="12"/>
      <c r="M3309" s="49"/>
      <c r="N3309" s="49"/>
      <c r="O3309" s="12"/>
      <c r="P3309" s="12"/>
      <c r="Q3309" s="12"/>
      <c r="R3309" s="12"/>
      <c r="S3309" s="12"/>
      <c r="T3309" s="12"/>
    </row>
    <row r="3310" spans="1:20" s="1" customFormat="1" x14ac:dyDescent="0.4">
      <c r="A3310" s="12"/>
      <c r="B3310" s="12"/>
      <c r="C3310" s="42"/>
      <c r="D3310" s="12"/>
      <c r="E3310" s="12"/>
      <c r="F3310" s="12"/>
      <c r="G3310" s="12"/>
      <c r="H3310" s="12"/>
      <c r="I3310" s="12"/>
      <c r="J3310" s="12"/>
      <c r="K3310" s="12"/>
      <c r="L3310" s="12"/>
      <c r="M3310" s="49"/>
      <c r="N3310" s="49"/>
      <c r="O3310" s="12"/>
      <c r="P3310" s="12"/>
      <c r="Q3310" s="12"/>
      <c r="R3310" s="12"/>
      <c r="S3310" s="12"/>
      <c r="T3310" s="12"/>
    </row>
    <row r="3311" spans="1:20" s="1" customFormat="1" x14ac:dyDescent="0.4">
      <c r="A3311" s="12"/>
      <c r="B3311" s="12"/>
      <c r="C3311" s="42"/>
      <c r="D3311" s="12"/>
      <c r="E3311" s="12"/>
      <c r="F3311" s="12"/>
      <c r="G3311" s="12"/>
      <c r="H3311" s="12"/>
      <c r="I3311" s="12"/>
      <c r="J3311" s="12"/>
      <c r="K3311" s="12"/>
      <c r="L3311" s="12"/>
      <c r="M3311" s="49"/>
      <c r="N3311" s="49"/>
      <c r="O3311" s="12"/>
      <c r="P3311" s="12"/>
      <c r="Q3311" s="12"/>
      <c r="R3311" s="12"/>
      <c r="S3311" s="12"/>
      <c r="T3311" s="12"/>
    </row>
    <row r="3312" spans="1:20" s="1" customFormat="1" x14ac:dyDescent="0.4">
      <c r="A3312" s="12"/>
      <c r="B3312" s="12"/>
      <c r="C3312" s="42"/>
      <c r="D3312" s="12"/>
      <c r="E3312" s="12"/>
      <c r="F3312" s="12"/>
      <c r="G3312" s="12"/>
      <c r="H3312" s="12"/>
      <c r="I3312" s="12"/>
      <c r="J3312" s="12"/>
      <c r="K3312" s="12"/>
      <c r="L3312" s="12"/>
      <c r="M3312" s="49"/>
      <c r="N3312" s="49"/>
      <c r="O3312" s="12"/>
      <c r="P3312" s="12"/>
      <c r="Q3312" s="12"/>
      <c r="R3312" s="12"/>
      <c r="S3312" s="12"/>
      <c r="T3312" s="12"/>
    </row>
    <row r="3313" spans="1:20" s="1" customFormat="1" x14ac:dyDescent="0.4">
      <c r="A3313" s="12"/>
      <c r="B3313" s="12"/>
      <c r="C3313" s="42"/>
      <c r="D3313" s="12"/>
      <c r="E3313" s="12"/>
      <c r="F3313" s="12"/>
      <c r="G3313" s="12"/>
      <c r="H3313" s="12"/>
      <c r="I3313" s="12"/>
      <c r="J3313" s="12"/>
      <c r="K3313" s="12"/>
      <c r="L3313" s="12"/>
      <c r="M3313" s="49"/>
      <c r="N3313" s="49"/>
      <c r="O3313" s="12"/>
      <c r="P3313" s="12"/>
      <c r="Q3313" s="12"/>
      <c r="R3313" s="12"/>
      <c r="S3313" s="12"/>
      <c r="T3313" s="12"/>
    </row>
    <row r="3314" spans="1:20" s="1" customFormat="1" x14ac:dyDescent="0.4">
      <c r="A3314" s="12"/>
      <c r="B3314" s="12"/>
      <c r="C3314" s="42"/>
      <c r="D3314" s="12"/>
      <c r="E3314" s="12"/>
      <c r="F3314" s="12"/>
      <c r="G3314" s="12"/>
      <c r="H3314" s="12"/>
      <c r="I3314" s="12"/>
      <c r="J3314" s="12"/>
      <c r="K3314" s="12"/>
      <c r="L3314" s="12"/>
      <c r="M3314" s="49"/>
      <c r="N3314" s="49"/>
      <c r="O3314" s="12"/>
      <c r="P3314" s="12"/>
      <c r="Q3314" s="12"/>
      <c r="R3314" s="12"/>
      <c r="S3314" s="12"/>
      <c r="T3314" s="12"/>
    </row>
    <row r="3315" spans="1:20" s="1" customFormat="1" x14ac:dyDescent="0.4">
      <c r="A3315" s="12"/>
      <c r="B3315" s="12"/>
      <c r="C3315" s="42"/>
      <c r="D3315" s="12"/>
      <c r="E3315" s="12"/>
      <c r="F3315" s="12"/>
      <c r="G3315" s="12"/>
      <c r="H3315" s="12"/>
      <c r="I3315" s="12"/>
      <c r="J3315" s="12"/>
      <c r="K3315" s="12"/>
      <c r="L3315" s="12"/>
      <c r="M3315" s="49"/>
      <c r="N3315" s="49"/>
      <c r="O3315" s="12"/>
      <c r="P3315" s="12"/>
      <c r="Q3315" s="12"/>
      <c r="R3315" s="12"/>
      <c r="S3315" s="12"/>
      <c r="T3315" s="12"/>
    </row>
    <row r="3316" spans="1:20" s="1" customFormat="1" x14ac:dyDescent="0.4">
      <c r="A3316" s="12"/>
      <c r="B3316" s="12"/>
      <c r="C3316" s="42"/>
      <c r="D3316" s="12"/>
      <c r="E3316" s="12"/>
      <c r="F3316" s="12"/>
      <c r="G3316" s="12"/>
      <c r="H3316" s="12"/>
      <c r="I3316" s="12"/>
      <c r="J3316" s="12"/>
      <c r="K3316" s="12"/>
      <c r="L3316" s="12"/>
      <c r="M3316" s="49"/>
      <c r="N3316" s="49"/>
      <c r="O3316" s="12"/>
      <c r="P3316" s="12"/>
      <c r="Q3316" s="12"/>
      <c r="R3316" s="12"/>
      <c r="S3316" s="12"/>
      <c r="T3316" s="12"/>
    </row>
    <row r="3317" spans="1:20" s="1" customFormat="1" x14ac:dyDescent="0.4">
      <c r="A3317" s="12"/>
      <c r="B3317" s="12"/>
      <c r="C3317" s="42"/>
      <c r="D3317" s="12"/>
      <c r="E3317" s="12"/>
      <c r="F3317" s="12"/>
      <c r="G3317" s="12"/>
      <c r="H3317" s="12"/>
      <c r="I3317" s="12"/>
      <c r="J3317" s="12"/>
      <c r="K3317" s="12"/>
      <c r="L3317" s="12"/>
      <c r="M3317" s="49"/>
      <c r="N3317" s="49"/>
      <c r="O3317" s="12"/>
      <c r="P3317" s="12"/>
      <c r="Q3317" s="12"/>
      <c r="R3317" s="12"/>
      <c r="S3317" s="12"/>
      <c r="T3317" s="12"/>
    </row>
    <row r="3318" spans="1:20" s="1" customFormat="1" x14ac:dyDescent="0.4">
      <c r="A3318" s="12"/>
      <c r="B3318" s="12"/>
      <c r="C3318" s="42"/>
      <c r="D3318" s="12"/>
      <c r="E3318" s="12"/>
      <c r="F3318" s="12"/>
      <c r="G3318" s="12"/>
      <c r="H3318" s="12"/>
      <c r="I3318" s="12"/>
      <c r="J3318" s="12"/>
      <c r="K3318" s="12"/>
      <c r="L3318" s="12"/>
      <c r="M3318" s="49"/>
      <c r="N3318" s="49"/>
      <c r="O3318" s="12"/>
      <c r="P3318" s="12"/>
      <c r="Q3318" s="12"/>
      <c r="R3318" s="12"/>
      <c r="S3318" s="12"/>
      <c r="T3318" s="12"/>
    </row>
    <row r="3319" spans="1:20" s="1" customFormat="1" x14ac:dyDescent="0.4">
      <c r="A3319" s="12"/>
      <c r="B3319" s="12"/>
      <c r="C3319" s="42"/>
      <c r="D3319" s="12"/>
      <c r="E3319" s="12"/>
      <c r="F3319" s="12"/>
      <c r="G3319" s="12"/>
      <c r="H3319" s="12"/>
      <c r="I3319" s="12"/>
      <c r="J3319" s="12"/>
      <c r="K3319" s="12"/>
      <c r="L3319" s="12"/>
      <c r="M3319" s="49"/>
      <c r="N3319" s="49"/>
      <c r="O3319" s="12"/>
      <c r="P3319" s="12"/>
      <c r="Q3319" s="12"/>
      <c r="R3319" s="12"/>
      <c r="S3319" s="12"/>
      <c r="T3319" s="12"/>
    </row>
    <row r="3320" spans="1:20" s="1" customFormat="1" x14ac:dyDescent="0.4">
      <c r="A3320" s="12"/>
      <c r="B3320" s="12"/>
      <c r="C3320" s="42"/>
      <c r="D3320" s="12"/>
      <c r="E3320" s="12"/>
      <c r="F3320" s="12"/>
      <c r="G3320" s="12"/>
      <c r="H3320" s="12"/>
      <c r="I3320" s="12"/>
      <c r="J3320" s="12"/>
      <c r="K3320" s="12"/>
      <c r="L3320" s="12"/>
      <c r="M3320" s="49"/>
      <c r="N3320" s="49"/>
      <c r="O3320" s="12"/>
      <c r="P3320" s="12"/>
      <c r="Q3320" s="12"/>
      <c r="R3320" s="12"/>
      <c r="S3320" s="12"/>
      <c r="T3320" s="12"/>
    </row>
    <row r="3321" spans="1:20" s="1" customFormat="1" x14ac:dyDescent="0.4">
      <c r="A3321" s="12"/>
      <c r="B3321" s="12"/>
      <c r="C3321" s="42"/>
      <c r="D3321" s="12"/>
      <c r="E3321" s="12"/>
      <c r="F3321" s="12"/>
      <c r="G3321" s="12"/>
      <c r="H3321" s="12"/>
      <c r="I3321" s="12"/>
      <c r="J3321" s="12"/>
      <c r="K3321" s="12"/>
      <c r="L3321" s="12"/>
      <c r="M3321" s="49"/>
      <c r="N3321" s="49"/>
      <c r="O3321" s="12"/>
      <c r="P3321" s="12"/>
      <c r="Q3321" s="12"/>
      <c r="R3321" s="12"/>
      <c r="S3321" s="12"/>
      <c r="T3321" s="12"/>
    </row>
    <row r="3322" spans="1:20" s="1" customFormat="1" x14ac:dyDescent="0.4">
      <c r="A3322" s="12"/>
      <c r="B3322" s="12"/>
      <c r="C3322" s="42"/>
      <c r="D3322" s="12"/>
      <c r="E3322" s="12"/>
      <c r="F3322" s="12"/>
      <c r="G3322" s="12"/>
      <c r="H3322" s="12"/>
      <c r="I3322" s="12"/>
      <c r="J3322" s="12"/>
      <c r="K3322" s="12"/>
      <c r="L3322" s="12"/>
      <c r="M3322" s="49"/>
      <c r="N3322" s="49"/>
      <c r="O3322" s="12"/>
      <c r="P3322" s="12"/>
      <c r="Q3322" s="12"/>
      <c r="R3322" s="12"/>
      <c r="S3322" s="12"/>
      <c r="T3322" s="12"/>
    </row>
    <row r="3323" spans="1:20" s="1" customFormat="1" x14ac:dyDescent="0.4">
      <c r="A3323" s="12"/>
      <c r="B3323" s="12"/>
      <c r="C3323" s="42"/>
      <c r="D3323" s="12"/>
      <c r="E3323" s="12"/>
      <c r="F3323" s="12"/>
      <c r="G3323" s="12"/>
      <c r="H3323" s="12"/>
      <c r="I3323" s="12"/>
      <c r="J3323" s="12"/>
      <c r="K3323" s="12"/>
      <c r="L3323" s="12"/>
      <c r="M3323" s="49"/>
      <c r="N3323" s="49"/>
      <c r="O3323" s="12"/>
      <c r="P3323" s="12"/>
      <c r="Q3323" s="12"/>
      <c r="R3323" s="12"/>
      <c r="S3323" s="12"/>
      <c r="T3323" s="12"/>
    </row>
    <row r="3324" spans="1:20" s="1" customFormat="1" x14ac:dyDescent="0.4">
      <c r="A3324" s="12"/>
      <c r="B3324" s="12"/>
      <c r="C3324" s="42"/>
      <c r="D3324" s="12"/>
      <c r="E3324" s="12"/>
      <c r="F3324" s="12"/>
      <c r="G3324" s="12"/>
      <c r="H3324" s="12"/>
      <c r="I3324" s="12"/>
      <c r="J3324" s="12"/>
      <c r="K3324" s="12"/>
      <c r="L3324" s="12"/>
      <c r="M3324" s="49"/>
      <c r="N3324" s="49"/>
      <c r="O3324" s="12"/>
      <c r="P3324" s="12"/>
      <c r="Q3324" s="12"/>
      <c r="R3324" s="12"/>
      <c r="S3324" s="12"/>
      <c r="T3324" s="12"/>
    </row>
    <row r="3325" spans="1:20" s="1" customFormat="1" x14ac:dyDescent="0.4">
      <c r="A3325" s="12"/>
      <c r="B3325" s="12"/>
      <c r="C3325" s="42"/>
      <c r="D3325" s="12"/>
      <c r="E3325" s="12"/>
      <c r="F3325" s="12"/>
      <c r="G3325" s="12"/>
      <c r="H3325" s="12"/>
      <c r="I3325" s="12"/>
      <c r="J3325" s="12"/>
      <c r="K3325" s="12"/>
      <c r="L3325" s="12"/>
      <c r="M3325" s="49"/>
      <c r="N3325" s="49"/>
      <c r="O3325" s="12"/>
      <c r="P3325" s="12"/>
      <c r="Q3325" s="12"/>
      <c r="R3325" s="12"/>
      <c r="S3325" s="12"/>
      <c r="T3325" s="12"/>
    </row>
    <row r="3326" spans="1:20" s="1" customFormat="1" x14ac:dyDescent="0.4">
      <c r="A3326" s="12"/>
      <c r="B3326" s="12"/>
      <c r="C3326" s="42"/>
      <c r="D3326" s="12"/>
      <c r="E3326" s="12"/>
      <c r="F3326" s="12"/>
      <c r="G3326" s="12"/>
      <c r="H3326" s="12"/>
      <c r="I3326" s="12"/>
      <c r="J3326" s="12"/>
      <c r="K3326" s="12"/>
      <c r="L3326" s="12"/>
      <c r="M3326" s="49"/>
      <c r="N3326" s="49"/>
      <c r="O3326" s="12"/>
      <c r="P3326" s="12"/>
      <c r="Q3326" s="12"/>
      <c r="R3326" s="12"/>
      <c r="S3326" s="12"/>
      <c r="T3326" s="12"/>
    </row>
    <row r="3327" spans="1:20" s="1" customFormat="1" x14ac:dyDescent="0.4">
      <c r="A3327" s="12"/>
      <c r="B3327" s="12"/>
      <c r="C3327" s="42"/>
      <c r="D3327" s="12"/>
      <c r="E3327" s="12"/>
      <c r="F3327" s="12"/>
      <c r="G3327" s="12"/>
      <c r="H3327" s="12"/>
      <c r="I3327" s="12"/>
      <c r="J3327" s="12"/>
      <c r="K3327" s="12"/>
      <c r="L3327" s="12"/>
      <c r="M3327" s="49"/>
      <c r="N3327" s="49"/>
      <c r="O3327" s="12"/>
      <c r="P3327" s="12"/>
      <c r="Q3327" s="12"/>
      <c r="R3327" s="12"/>
      <c r="S3327" s="12"/>
      <c r="T3327" s="12"/>
    </row>
    <row r="3328" spans="1:20" s="1" customFormat="1" x14ac:dyDescent="0.4">
      <c r="A3328" s="12"/>
      <c r="B3328" s="12"/>
      <c r="C3328" s="42"/>
      <c r="D3328" s="12"/>
      <c r="E3328" s="12"/>
      <c r="F3328" s="12"/>
      <c r="G3328" s="12"/>
      <c r="H3328" s="12"/>
      <c r="I3328" s="12"/>
      <c r="J3328" s="12"/>
      <c r="K3328" s="12"/>
      <c r="L3328" s="12"/>
      <c r="M3328" s="49"/>
      <c r="N3328" s="49"/>
      <c r="O3328" s="12"/>
      <c r="P3328" s="12"/>
      <c r="Q3328" s="12"/>
      <c r="R3328" s="12"/>
      <c r="S3328" s="12"/>
      <c r="T3328" s="12"/>
    </row>
    <row r="3329" spans="1:20" s="1" customFormat="1" x14ac:dyDescent="0.4">
      <c r="A3329" s="12"/>
      <c r="B3329" s="12"/>
      <c r="C3329" s="42"/>
      <c r="D3329" s="12"/>
      <c r="E3329" s="12"/>
      <c r="F3329" s="12"/>
      <c r="G3329" s="12"/>
      <c r="H3329" s="12"/>
      <c r="I3329" s="12"/>
      <c r="J3329" s="12"/>
      <c r="K3329" s="12"/>
      <c r="L3329" s="12"/>
      <c r="M3329" s="49"/>
      <c r="N3329" s="49"/>
      <c r="O3329" s="12"/>
      <c r="P3329" s="12"/>
      <c r="Q3329" s="12"/>
      <c r="R3329" s="12"/>
      <c r="S3329" s="12"/>
      <c r="T3329" s="12"/>
    </row>
    <row r="3330" spans="1:20" s="1" customFormat="1" x14ac:dyDescent="0.4">
      <c r="A3330" s="12"/>
      <c r="B3330" s="12"/>
      <c r="C3330" s="42"/>
      <c r="D3330" s="12"/>
      <c r="E3330" s="12"/>
      <c r="F3330" s="12"/>
      <c r="G3330" s="12"/>
      <c r="H3330" s="12"/>
      <c r="I3330" s="12"/>
      <c r="J3330" s="12"/>
      <c r="K3330" s="12"/>
      <c r="L3330" s="12"/>
      <c r="M3330" s="49"/>
      <c r="N3330" s="49"/>
      <c r="O3330" s="12"/>
      <c r="P3330" s="12"/>
      <c r="Q3330" s="12"/>
      <c r="R3330" s="12"/>
      <c r="S3330" s="12"/>
      <c r="T3330" s="12"/>
    </row>
    <row r="3331" spans="1:20" s="1" customFormat="1" x14ac:dyDescent="0.4">
      <c r="A3331" s="12"/>
      <c r="B3331" s="12"/>
      <c r="C3331" s="42"/>
      <c r="D3331" s="12"/>
      <c r="E3331" s="12"/>
      <c r="F3331" s="12"/>
      <c r="G3331" s="12"/>
      <c r="H3331" s="12"/>
      <c r="I3331" s="12"/>
      <c r="J3331" s="12"/>
      <c r="K3331" s="12"/>
      <c r="L3331" s="12"/>
      <c r="M3331" s="49"/>
      <c r="N3331" s="49"/>
      <c r="O3331" s="12"/>
      <c r="P3331" s="12"/>
      <c r="Q3331" s="12"/>
      <c r="R3331" s="12"/>
      <c r="S3331" s="12"/>
      <c r="T3331" s="12"/>
    </row>
    <row r="3332" spans="1:20" s="1" customFormat="1" x14ac:dyDescent="0.4">
      <c r="A3332" s="12"/>
      <c r="B3332" s="12"/>
      <c r="C3332" s="42"/>
      <c r="D3332" s="12"/>
      <c r="E3332" s="12"/>
      <c r="F3332" s="12"/>
      <c r="G3332" s="12"/>
      <c r="H3332" s="12"/>
      <c r="I3332" s="12"/>
      <c r="J3332" s="12"/>
      <c r="K3332" s="12"/>
      <c r="L3332" s="12"/>
      <c r="M3332" s="49"/>
      <c r="N3332" s="49"/>
      <c r="O3332" s="12"/>
      <c r="P3332" s="12"/>
      <c r="Q3332" s="12"/>
      <c r="R3332" s="12"/>
      <c r="S3332" s="12"/>
      <c r="T3332" s="12"/>
    </row>
    <row r="3333" spans="1:20" s="1" customFormat="1" x14ac:dyDescent="0.4">
      <c r="A3333" s="12"/>
      <c r="B3333" s="12"/>
      <c r="C3333" s="42"/>
      <c r="D3333" s="12"/>
      <c r="E3333" s="12"/>
      <c r="F3333" s="12"/>
      <c r="G3333" s="12"/>
      <c r="H3333" s="12"/>
      <c r="I3333" s="12"/>
      <c r="J3333" s="12"/>
      <c r="K3333" s="12"/>
      <c r="L3333" s="12"/>
      <c r="M3333" s="49"/>
      <c r="N3333" s="49"/>
      <c r="O3333" s="12"/>
      <c r="P3333" s="12"/>
      <c r="Q3333" s="12"/>
      <c r="R3333" s="12"/>
      <c r="S3333" s="12"/>
      <c r="T3333" s="12"/>
    </row>
    <row r="3334" spans="1:20" s="1" customFormat="1" x14ac:dyDescent="0.4">
      <c r="A3334" s="12"/>
      <c r="B3334" s="12"/>
      <c r="C3334" s="42"/>
      <c r="D3334" s="12"/>
      <c r="E3334" s="12"/>
      <c r="F3334" s="12"/>
      <c r="G3334" s="12"/>
      <c r="H3334" s="12"/>
      <c r="I3334" s="12"/>
      <c r="J3334" s="12"/>
      <c r="K3334" s="12"/>
      <c r="L3334" s="12"/>
      <c r="M3334" s="49"/>
      <c r="N3334" s="49"/>
      <c r="O3334" s="12"/>
      <c r="P3334" s="12"/>
      <c r="Q3334" s="12"/>
      <c r="R3334" s="12"/>
      <c r="S3334" s="12"/>
      <c r="T3334" s="12"/>
    </row>
    <row r="3335" spans="1:20" s="1" customFormat="1" x14ac:dyDescent="0.4">
      <c r="A3335" s="12"/>
      <c r="B3335" s="12"/>
      <c r="C3335" s="42"/>
      <c r="D3335" s="12"/>
      <c r="E3335" s="12"/>
      <c r="F3335" s="12"/>
      <c r="G3335" s="12"/>
      <c r="H3335" s="12"/>
      <c r="I3335" s="12"/>
      <c r="J3335" s="12"/>
      <c r="K3335" s="12"/>
      <c r="L3335" s="12"/>
      <c r="M3335" s="49"/>
      <c r="N3335" s="49"/>
      <c r="O3335" s="12"/>
      <c r="P3335" s="12"/>
      <c r="Q3335" s="12"/>
      <c r="R3335" s="12"/>
      <c r="S3335" s="12"/>
      <c r="T3335" s="12"/>
    </row>
    <row r="3336" spans="1:20" s="1" customFormat="1" x14ac:dyDescent="0.4">
      <c r="A3336" s="12"/>
      <c r="B3336" s="12"/>
      <c r="C3336" s="42"/>
      <c r="D3336" s="12"/>
      <c r="E3336" s="12"/>
      <c r="F3336" s="12"/>
      <c r="G3336" s="12"/>
      <c r="H3336" s="12"/>
      <c r="I3336" s="12"/>
      <c r="J3336" s="12"/>
      <c r="K3336" s="12"/>
      <c r="L3336" s="12"/>
      <c r="M3336" s="49"/>
      <c r="N3336" s="49"/>
      <c r="O3336" s="12"/>
      <c r="P3336" s="12"/>
      <c r="Q3336" s="12"/>
      <c r="R3336" s="12"/>
      <c r="S3336" s="12"/>
      <c r="T3336" s="12"/>
    </row>
    <row r="3337" spans="1:20" s="1" customFormat="1" x14ac:dyDescent="0.4">
      <c r="A3337" s="12"/>
      <c r="B3337" s="12"/>
      <c r="C3337" s="42"/>
      <c r="D3337" s="12"/>
      <c r="E3337" s="12"/>
      <c r="F3337" s="12"/>
      <c r="G3337" s="12"/>
      <c r="H3337" s="12"/>
      <c r="I3337" s="12"/>
      <c r="J3337" s="12"/>
      <c r="K3337" s="12"/>
      <c r="L3337" s="12"/>
      <c r="M3337" s="49"/>
      <c r="N3337" s="49"/>
      <c r="O3337" s="12"/>
      <c r="P3337" s="12"/>
      <c r="Q3337" s="12"/>
      <c r="R3337" s="12"/>
      <c r="S3337" s="12"/>
      <c r="T3337" s="12"/>
    </row>
    <row r="3338" spans="1:20" s="1" customFormat="1" x14ac:dyDescent="0.4">
      <c r="A3338" s="12"/>
      <c r="B3338" s="12"/>
      <c r="C3338" s="42"/>
      <c r="D3338" s="12"/>
      <c r="E3338" s="12"/>
      <c r="F3338" s="12"/>
      <c r="G3338" s="12"/>
      <c r="H3338" s="12"/>
      <c r="I3338" s="12"/>
      <c r="J3338" s="12"/>
      <c r="K3338" s="12"/>
      <c r="L3338" s="12"/>
      <c r="M3338" s="49"/>
      <c r="N3338" s="49"/>
      <c r="O3338" s="12"/>
      <c r="P3338" s="12"/>
      <c r="Q3338" s="12"/>
      <c r="R3338" s="12"/>
      <c r="S3338" s="12"/>
      <c r="T3338" s="12"/>
    </row>
    <row r="3339" spans="1:20" s="1" customFormat="1" x14ac:dyDescent="0.4">
      <c r="A3339" s="12"/>
      <c r="B3339" s="12"/>
      <c r="C3339" s="42"/>
      <c r="D3339" s="12"/>
      <c r="E3339" s="12"/>
      <c r="F3339" s="12"/>
      <c r="G3339" s="12"/>
      <c r="H3339" s="12"/>
      <c r="I3339" s="12"/>
      <c r="J3339" s="12"/>
      <c r="K3339" s="12"/>
      <c r="L3339" s="12"/>
      <c r="M3339" s="49"/>
      <c r="N3339" s="49"/>
      <c r="O3339" s="12"/>
      <c r="P3339" s="12"/>
      <c r="Q3339" s="12"/>
      <c r="R3339" s="12"/>
      <c r="S3339" s="12"/>
      <c r="T3339" s="12"/>
    </row>
    <row r="3340" spans="1:20" s="1" customFormat="1" x14ac:dyDescent="0.4">
      <c r="A3340" s="12"/>
      <c r="B3340" s="12"/>
      <c r="C3340" s="42"/>
      <c r="D3340" s="12"/>
      <c r="E3340" s="12"/>
      <c r="F3340" s="12"/>
      <c r="G3340" s="12"/>
      <c r="H3340" s="12"/>
      <c r="I3340" s="12"/>
      <c r="J3340" s="12"/>
      <c r="K3340" s="12"/>
      <c r="L3340" s="12"/>
      <c r="M3340" s="49"/>
      <c r="N3340" s="49"/>
      <c r="O3340" s="12"/>
      <c r="P3340" s="12"/>
      <c r="Q3340" s="12"/>
      <c r="R3340" s="12"/>
      <c r="S3340" s="12"/>
      <c r="T3340" s="12"/>
    </row>
    <row r="3341" spans="1:20" s="1" customFormat="1" x14ac:dyDescent="0.4">
      <c r="A3341" s="12"/>
      <c r="B3341" s="12"/>
      <c r="C3341" s="42"/>
      <c r="D3341" s="12"/>
      <c r="E3341" s="12"/>
      <c r="F3341" s="12"/>
      <c r="G3341" s="12"/>
      <c r="H3341" s="12"/>
      <c r="I3341" s="12"/>
      <c r="J3341" s="12"/>
      <c r="K3341" s="12"/>
      <c r="L3341" s="12"/>
      <c r="M3341" s="49"/>
      <c r="N3341" s="49"/>
      <c r="O3341" s="12"/>
      <c r="P3341" s="12"/>
      <c r="Q3341" s="12"/>
      <c r="R3341" s="12"/>
      <c r="S3341" s="12"/>
      <c r="T3341" s="12"/>
    </row>
    <row r="3342" spans="1:20" s="1" customFormat="1" x14ac:dyDescent="0.4">
      <c r="A3342" s="12"/>
      <c r="B3342" s="12"/>
      <c r="C3342" s="42"/>
      <c r="D3342" s="12"/>
      <c r="E3342" s="12"/>
      <c r="F3342" s="12"/>
      <c r="G3342" s="12"/>
      <c r="H3342" s="12"/>
      <c r="I3342" s="12"/>
      <c r="J3342" s="12"/>
      <c r="K3342" s="12"/>
      <c r="L3342" s="12"/>
      <c r="M3342" s="49"/>
      <c r="N3342" s="49"/>
      <c r="O3342" s="12"/>
      <c r="P3342" s="12"/>
      <c r="Q3342" s="12"/>
      <c r="R3342" s="12"/>
      <c r="S3342" s="12"/>
      <c r="T3342" s="12"/>
    </row>
    <row r="3343" spans="1:20" s="1" customFormat="1" x14ac:dyDescent="0.4">
      <c r="A3343" s="12"/>
      <c r="B3343" s="12"/>
      <c r="C3343" s="42"/>
      <c r="D3343" s="12"/>
      <c r="E3343" s="12"/>
      <c r="F3343" s="12"/>
      <c r="G3343" s="12"/>
      <c r="H3343" s="12"/>
      <c r="I3343" s="12"/>
      <c r="J3343" s="12"/>
      <c r="K3343" s="12"/>
      <c r="L3343" s="12"/>
      <c r="M3343" s="49"/>
      <c r="N3343" s="49"/>
      <c r="O3343" s="12"/>
      <c r="P3343" s="12"/>
      <c r="Q3343" s="12"/>
      <c r="R3343" s="12"/>
      <c r="S3343" s="12"/>
      <c r="T3343" s="12"/>
    </row>
    <row r="3344" spans="1:20" s="1" customFormat="1" x14ac:dyDescent="0.4">
      <c r="A3344" s="12"/>
      <c r="B3344" s="12"/>
      <c r="C3344" s="42"/>
      <c r="D3344" s="12"/>
      <c r="E3344" s="12"/>
      <c r="F3344" s="12"/>
      <c r="G3344" s="12"/>
      <c r="H3344" s="12"/>
      <c r="I3344" s="12"/>
      <c r="J3344" s="12"/>
      <c r="K3344" s="12"/>
      <c r="L3344" s="12"/>
      <c r="M3344" s="49"/>
      <c r="N3344" s="49"/>
      <c r="O3344" s="12"/>
      <c r="P3344" s="12"/>
      <c r="Q3344" s="12"/>
      <c r="R3344" s="12"/>
      <c r="S3344" s="12"/>
      <c r="T3344" s="12"/>
    </row>
    <row r="3345" spans="1:20" s="1" customFormat="1" x14ac:dyDescent="0.4">
      <c r="A3345" s="12"/>
      <c r="B3345" s="12"/>
      <c r="C3345" s="42"/>
      <c r="D3345" s="12"/>
      <c r="E3345" s="12"/>
      <c r="F3345" s="12"/>
      <c r="G3345" s="12"/>
      <c r="H3345" s="12"/>
      <c r="I3345" s="12"/>
      <c r="J3345" s="12"/>
      <c r="K3345" s="12"/>
      <c r="L3345" s="12"/>
      <c r="M3345" s="49"/>
      <c r="N3345" s="49"/>
      <c r="O3345" s="12"/>
      <c r="P3345" s="12"/>
      <c r="Q3345" s="12"/>
      <c r="R3345" s="12"/>
      <c r="S3345" s="12"/>
      <c r="T3345" s="12"/>
    </row>
    <row r="3346" spans="1:20" s="1" customFormat="1" x14ac:dyDescent="0.4">
      <c r="A3346" s="12"/>
      <c r="B3346" s="12"/>
      <c r="C3346" s="42"/>
      <c r="D3346" s="12"/>
      <c r="E3346" s="12"/>
      <c r="F3346" s="12"/>
      <c r="G3346" s="12"/>
      <c r="H3346" s="12"/>
      <c r="I3346" s="12"/>
      <c r="J3346" s="12"/>
      <c r="K3346" s="12"/>
      <c r="L3346" s="12"/>
      <c r="M3346" s="49"/>
      <c r="N3346" s="49"/>
      <c r="O3346" s="12"/>
      <c r="P3346" s="12"/>
      <c r="Q3346" s="12"/>
      <c r="R3346" s="12"/>
      <c r="S3346" s="12"/>
      <c r="T3346" s="12"/>
    </row>
    <row r="3347" spans="1:20" s="1" customFormat="1" x14ac:dyDescent="0.4">
      <c r="A3347" s="12"/>
      <c r="B3347" s="12"/>
      <c r="C3347" s="42"/>
      <c r="D3347" s="12"/>
      <c r="E3347" s="12"/>
      <c r="F3347" s="12"/>
      <c r="G3347" s="12"/>
      <c r="H3347" s="12"/>
      <c r="I3347" s="12"/>
      <c r="J3347" s="12"/>
      <c r="K3347" s="12"/>
      <c r="L3347" s="12"/>
      <c r="M3347" s="49"/>
      <c r="N3347" s="49"/>
      <c r="O3347" s="12"/>
      <c r="P3347" s="12"/>
      <c r="Q3347" s="12"/>
      <c r="R3347" s="12"/>
      <c r="S3347" s="12"/>
      <c r="T3347" s="12"/>
    </row>
    <row r="3348" spans="1:20" s="1" customFormat="1" x14ac:dyDescent="0.4">
      <c r="A3348" s="12"/>
      <c r="B3348" s="12"/>
      <c r="C3348" s="42"/>
      <c r="D3348" s="12"/>
      <c r="E3348" s="12"/>
      <c r="F3348" s="12"/>
      <c r="G3348" s="12"/>
      <c r="H3348" s="12"/>
      <c r="I3348" s="12"/>
      <c r="J3348" s="12"/>
      <c r="K3348" s="12"/>
      <c r="L3348" s="12"/>
      <c r="M3348" s="49"/>
      <c r="N3348" s="49"/>
      <c r="O3348" s="12"/>
      <c r="P3348" s="12"/>
      <c r="Q3348" s="12"/>
      <c r="R3348" s="12"/>
      <c r="S3348" s="12"/>
      <c r="T3348" s="12"/>
    </row>
    <row r="3349" spans="1:20" s="1" customFormat="1" x14ac:dyDescent="0.4">
      <c r="A3349" s="12"/>
      <c r="B3349" s="12"/>
      <c r="C3349" s="42"/>
      <c r="D3349" s="12"/>
      <c r="E3349" s="12"/>
      <c r="F3349" s="12"/>
      <c r="G3349" s="12"/>
      <c r="H3349" s="12"/>
      <c r="I3349" s="12"/>
      <c r="J3349" s="12"/>
      <c r="K3349" s="12"/>
      <c r="L3349" s="12"/>
      <c r="M3349" s="49"/>
      <c r="N3349" s="49"/>
      <c r="O3349" s="12"/>
      <c r="P3349" s="12"/>
      <c r="Q3349" s="12"/>
      <c r="R3349" s="12"/>
      <c r="S3349" s="12"/>
      <c r="T3349" s="12"/>
    </row>
    <row r="3350" spans="1:20" s="1" customFormat="1" x14ac:dyDescent="0.4">
      <c r="A3350" s="12"/>
      <c r="B3350" s="12"/>
      <c r="C3350" s="42"/>
      <c r="D3350" s="12"/>
      <c r="E3350" s="12"/>
      <c r="F3350" s="12"/>
      <c r="G3350" s="12"/>
      <c r="H3350" s="12"/>
      <c r="I3350" s="12"/>
      <c r="J3350" s="12"/>
      <c r="K3350" s="12"/>
      <c r="L3350" s="12"/>
      <c r="M3350" s="49"/>
      <c r="N3350" s="49"/>
      <c r="O3350" s="12"/>
      <c r="P3350" s="12"/>
      <c r="Q3350" s="12"/>
      <c r="R3350" s="12"/>
      <c r="S3350" s="12"/>
      <c r="T3350" s="12"/>
    </row>
    <row r="3351" spans="1:20" s="1" customFormat="1" x14ac:dyDescent="0.4">
      <c r="A3351" s="12"/>
      <c r="B3351" s="12"/>
      <c r="C3351" s="42"/>
      <c r="D3351" s="12"/>
      <c r="E3351" s="12"/>
      <c r="F3351" s="12"/>
      <c r="G3351" s="12"/>
      <c r="H3351" s="12"/>
      <c r="I3351" s="12"/>
      <c r="J3351" s="12"/>
      <c r="K3351" s="12"/>
      <c r="L3351" s="12"/>
      <c r="M3351" s="49"/>
      <c r="N3351" s="49"/>
      <c r="O3351" s="12"/>
      <c r="P3351" s="12"/>
      <c r="Q3351" s="12"/>
      <c r="R3351" s="12"/>
      <c r="S3351" s="12"/>
      <c r="T3351" s="12"/>
    </row>
    <row r="3352" spans="1:20" s="1" customFormat="1" x14ac:dyDescent="0.4">
      <c r="A3352" s="12"/>
      <c r="B3352" s="12"/>
      <c r="C3352" s="42"/>
      <c r="D3352" s="12"/>
      <c r="E3352" s="12"/>
      <c r="F3352" s="12"/>
      <c r="G3352" s="12"/>
      <c r="H3352" s="12"/>
      <c r="I3352" s="12"/>
      <c r="J3352" s="12"/>
      <c r="K3352" s="12"/>
      <c r="L3352" s="12"/>
      <c r="M3352" s="49"/>
      <c r="N3352" s="49"/>
      <c r="O3352" s="12"/>
      <c r="P3352" s="12"/>
      <c r="Q3352" s="12"/>
      <c r="R3352" s="12"/>
      <c r="S3352" s="12"/>
      <c r="T3352" s="12"/>
    </row>
    <row r="3353" spans="1:20" s="1" customFormat="1" x14ac:dyDescent="0.4">
      <c r="A3353" s="12"/>
      <c r="B3353" s="12"/>
      <c r="C3353" s="42"/>
      <c r="D3353" s="12"/>
      <c r="E3353" s="12"/>
      <c r="F3353" s="12"/>
      <c r="G3353" s="12"/>
      <c r="H3353" s="12"/>
      <c r="I3353" s="12"/>
      <c r="J3353" s="12"/>
      <c r="K3353" s="12"/>
      <c r="L3353" s="12"/>
      <c r="M3353" s="49"/>
      <c r="N3353" s="49"/>
      <c r="O3353" s="12"/>
      <c r="P3353" s="12"/>
      <c r="Q3353" s="12"/>
      <c r="R3353" s="12"/>
      <c r="S3353" s="12"/>
      <c r="T3353" s="12"/>
    </row>
    <row r="3354" spans="1:20" s="1" customFormat="1" x14ac:dyDescent="0.4">
      <c r="A3354" s="12"/>
      <c r="B3354" s="12"/>
      <c r="C3354" s="42"/>
      <c r="D3354" s="12"/>
      <c r="E3354" s="12"/>
      <c r="F3354" s="12"/>
      <c r="G3354" s="12"/>
      <c r="H3354" s="12"/>
      <c r="I3354" s="12"/>
      <c r="J3354" s="12"/>
      <c r="K3354" s="12"/>
      <c r="L3354" s="12"/>
      <c r="M3354" s="49"/>
      <c r="N3354" s="49"/>
      <c r="O3354" s="12"/>
      <c r="P3354" s="12"/>
      <c r="Q3354" s="12"/>
      <c r="R3354" s="12"/>
      <c r="S3354" s="12"/>
      <c r="T3354" s="12"/>
    </row>
    <row r="3355" spans="1:20" s="1" customFormat="1" x14ac:dyDescent="0.4">
      <c r="A3355" s="12"/>
      <c r="B3355" s="12"/>
      <c r="C3355" s="42"/>
      <c r="D3355" s="12"/>
      <c r="E3355" s="12"/>
      <c r="F3355" s="12"/>
      <c r="G3355" s="12"/>
      <c r="H3355" s="12"/>
      <c r="I3355" s="12"/>
      <c r="J3355" s="12"/>
      <c r="K3355" s="12"/>
      <c r="L3355" s="12"/>
      <c r="M3355" s="49"/>
      <c r="N3355" s="49"/>
      <c r="O3355" s="12"/>
      <c r="P3355" s="12"/>
      <c r="Q3355" s="12"/>
      <c r="R3355" s="12"/>
      <c r="S3355" s="12"/>
      <c r="T3355" s="12"/>
    </row>
    <row r="3356" spans="1:20" s="1" customFormat="1" x14ac:dyDescent="0.4">
      <c r="A3356" s="12"/>
      <c r="B3356" s="12"/>
      <c r="C3356" s="42"/>
      <c r="D3356" s="12"/>
      <c r="E3356" s="12"/>
      <c r="F3356" s="12"/>
      <c r="G3356" s="12"/>
      <c r="H3356" s="12"/>
      <c r="I3356" s="12"/>
      <c r="J3356" s="12"/>
      <c r="K3356" s="12"/>
      <c r="L3356" s="12"/>
      <c r="M3356" s="49"/>
      <c r="N3356" s="49"/>
      <c r="O3356" s="12"/>
      <c r="P3356" s="12"/>
      <c r="Q3356" s="12"/>
      <c r="R3356" s="12"/>
      <c r="S3356" s="12"/>
      <c r="T3356" s="12"/>
    </row>
    <row r="3357" spans="1:20" s="1" customFormat="1" x14ac:dyDescent="0.4">
      <c r="A3357" s="12"/>
      <c r="B3357" s="12"/>
      <c r="C3357" s="42"/>
      <c r="D3357" s="12"/>
      <c r="E3357" s="12"/>
      <c r="F3357" s="12"/>
      <c r="G3357" s="12"/>
      <c r="H3357" s="12"/>
      <c r="I3357" s="12"/>
      <c r="J3357" s="12"/>
      <c r="K3357" s="12"/>
      <c r="L3357" s="12"/>
      <c r="M3357" s="49"/>
      <c r="N3357" s="49"/>
      <c r="O3357" s="12"/>
      <c r="P3357" s="12"/>
      <c r="Q3357" s="12"/>
      <c r="R3357" s="12"/>
      <c r="S3357" s="12"/>
      <c r="T3357" s="12"/>
    </row>
    <row r="3358" spans="1:20" s="1" customFormat="1" x14ac:dyDescent="0.4">
      <c r="A3358" s="12"/>
      <c r="B3358" s="12"/>
      <c r="C3358" s="42"/>
      <c r="D3358" s="12"/>
      <c r="E3358" s="12"/>
      <c r="F3358" s="12"/>
      <c r="G3358" s="12"/>
      <c r="H3358" s="12"/>
      <c r="I3358" s="12"/>
      <c r="J3358" s="12"/>
      <c r="K3358" s="12"/>
      <c r="L3358" s="12"/>
      <c r="M3358" s="49"/>
      <c r="N3358" s="49"/>
      <c r="O3358" s="12"/>
      <c r="P3358" s="12"/>
      <c r="Q3358" s="12"/>
      <c r="R3358" s="12"/>
      <c r="S3358" s="12"/>
      <c r="T3358" s="12"/>
    </row>
    <row r="3359" spans="1:20" s="1" customFormat="1" x14ac:dyDescent="0.4">
      <c r="A3359" s="12"/>
      <c r="B3359" s="12"/>
      <c r="C3359" s="42"/>
      <c r="D3359" s="12"/>
      <c r="E3359" s="12"/>
      <c r="F3359" s="12"/>
      <c r="G3359" s="12"/>
      <c r="H3359" s="12"/>
      <c r="I3359" s="12"/>
      <c r="J3359" s="12"/>
      <c r="K3359" s="12"/>
      <c r="L3359" s="12"/>
      <c r="M3359" s="49"/>
      <c r="N3359" s="49"/>
      <c r="O3359" s="12"/>
      <c r="P3359" s="12"/>
      <c r="Q3359" s="12"/>
      <c r="R3359" s="12"/>
      <c r="S3359" s="12"/>
      <c r="T3359" s="12"/>
    </row>
    <row r="3360" spans="1:20" s="1" customFormat="1" x14ac:dyDescent="0.4">
      <c r="A3360" s="12"/>
      <c r="B3360" s="12"/>
      <c r="C3360" s="42"/>
      <c r="D3360" s="12"/>
      <c r="E3360" s="12"/>
      <c r="F3360" s="12"/>
      <c r="G3360" s="12"/>
      <c r="H3360" s="12"/>
      <c r="I3360" s="12"/>
      <c r="J3360" s="12"/>
      <c r="K3360" s="12"/>
      <c r="L3360" s="12"/>
      <c r="M3360" s="49"/>
      <c r="N3360" s="49"/>
      <c r="O3360" s="12"/>
      <c r="P3360" s="12"/>
      <c r="Q3360" s="12"/>
      <c r="R3360" s="12"/>
      <c r="S3360" s="12"/>
      <c r="T3360" s="12"/>
    </row>
    <row r="3361" spans="1:20" s="1" customFormat="1" x14ac:dyDescent="0.4">
      <c r="A3361" s="12"/>
      <c r="B3361" s="12"/>
      <c r="C3361" s="42"/>
      <c r="D3361" s="12"/>
      <c r="E3361" s="12"/>
      <c r="F3361" s="12"/>
      <c r="G3361" s="12"/>
      <c r="H3361" s="12"/>
      <c r="I3361" s="12"/>
      <c r="J3361" s="12"/>
      <c r="K3361" s="12"/>
      <c r="L3361" s="12"/>
      <c r="M3361" s="49"/>
      <c r="N3361" s="49"/>
      <c r="O3361" s="12"/>
      <c r="P3361" s="12"/>
      <c r="Q3361" s="12"/>
      <c r="R3361" s="12"/>
      <c r="S3361" s="12"/>
      <c r="T3361" s="12"/>
    </row>
    <row r="3362" spans="1:20" s="1" customFormat="1" x14ac:dyDescent="0.4">
      <c r="A3362" s="12"/>
      <c r="B3362" s="12"/>
      <c r="C3362" s="42"/>
      <c r="D3362" s="12"/>
      <c r="E3362" s="12"/>
      <c r="F3362" s="12"/>
      <c r="G3362" s="12"/>
      <c r="H3362" s="12"/>
      <c r="I3362" s="12"/>
      <c r="J3362" s="12"/>
      <c r="K3362" s="12"/>
      <c r="L3362" s="12"/>
      <c r="M3362" s="49"/>
      <c r="N3362" s="49"/>
      <c r="O3362" s="12"/>
      <c r="P3362" s="12"/>
      <c r="Q3362" s="12"/>
      <c r="R3362" s="12"/>
      <c r="S3362" s="12"/>
      <c r="T3362" s="12"/>
    </row>
    <row r="3363" spans="1:20" s="1" customFormat="1" x14ac:dyDescent="0.4">
      <c r="A3363" s="12"/>
      <c r="B3363" s="12"/>
      <c r="C3363" s="42"/>
      <c r="D3363" s="12"/>
      <c r="E3363" s="12"/>
      <c r="F3363" s="12"/>
      <c r="G3363" s="12"/>
      <c r="H3363" s="12"/>
      <c r="I3363" s="12"/>
      <c r="J3363" s="12"/>
      <c r="K3363" s="12"/>
      <c r="L3363" s="12"/>
      <c r="M3363" s="49"/>
      <c r="N3363" s="49"/>
      <c r="O3363" s="12"/>
      <c r="P3363" s="12"/>
      <c r="Q3363" s="12"/>
      <c r="R3363" s="12"/>
      <c r="S3363" s="12"/>
      <c r="T3363" s="12"/>
    </row>
    <row r="3364" spans="1:20" s="1" customFormat="1" x14ac:dyDescent="0.4">
      <c r="A3364" s="12"/>
      <c r="B3364" s="12"/>
      <c r="C3364" s="42"/>
      <c r="D3364" s="12"/>
      <c r="E3364" s="12"/>
      <c r="F3364" s="12"/>
      <c r="G3364" s="12"/>
      <c r="H3364" s="12"/>
      <c r="I3364" s="12"/>
      <c r="J3364" s="12"/>
      <c r="K3364" s="12"/>
      <c r="L3364" s="12"/>
      <c r="M3364" s="49"/>
      <c r="N3364" s="49"/>
      <c r="O3364" s="12"/>
      <c r="P3364" s="12"/>
      <c r="Q3364" s="12"/>
      <c r="R3364" s="12"/>
      <c r="S3364" s="12"/>
      <c r="T3364" s="12"/>
    </row>
    <row r="3365" spans="1:20" s="1" customFormat="1" x14ac:dyDescent="0.4">
      <c r="A3365" s="12"/>
      <c r="B3365" s="12"/>
      <c r="C3365" s="42"/>
      <c r="D3365" s="12"/>
      <c r="E3365" s="12"/>
      <c r="F3365" s="12"/>
      <c r="G3365" s="12"/>
      <c r="H3365" s="12"/>
      <c r="I3365" s="12"/>
      <c r="J3365" s="12"/>
      <c r="K3365" s="12"/>
      <c r="L3365" s="12"/>
      <c r="M3365" s="49"/>
      <c r="N3365" s="49"/>
      <c r="O3365" s="12"/>
      <c r="P3365" s="12"/>
      <c r="Q3365" s="12"/>
      <c r="R3365" s="12"/>
      <c r="S3365" s="12"/>
      <c r="T3365" s="12"/>
    </row>
    <row r="3366" spans="1:20" s="1" customFormat="1" x14ac:dyDescent="0.4">
      <c r="A3366" s="12"/>
      <c r="B3366" s="12"/>
      <c r="C3366" s="42"/>
      <c r="D3366" s="12"/>
      <c r="E3366" s="12"/>
      <c r="F3366" s="12"/>
      <c r="G3366" s="12"/>
      <c r="H3366" s="12"/>
      <c r="I3366" s="12"/>
      <c r="J3366" s="12"/>
      <c r="K3366" s="12"/>
      <c r="L3366" s="12"/>
      <c r="M3366" s="49"/>
      <c r="N3366" s="49"/>
      <c r="O3366" s="12"/>
      <c r="P3366" s="12"/>
      <c r="Q3366" s="12"/>
      <c r="R3366" s="12"/>
      <c r="S3366" s="12"/>
      <c r="T3366" s="12"/>
    </row>
    <row r="3367" spans="1:20" s="1" customFormat="1" x14ac:dyDescent="0.4">
      <c r="A3367" s="12"/>
      <c r="B3367" s="12"/>
      <c r="C3367" s="42"/>
      <c r="D3367" s="12"/>
      <c r="E3367" s="12"/>
      <c r="F3367" s="12"/>
      <c r="G3367" s="12"/>
      <c r="H3367" s="12"/>
      <c r="I3367" s="12"/>
      <c r="J3367" s="12"/>
      <c r="K3367" s="12"/>
      <c r="L3367" s="12"/>
      <c r="M3367" s="49"/>
      <c r="N3367" s="49"/>
      <c r="O3367" s="12"/>
      <c r="P3367" s="12"/>
      <c r="Q3367" s="12"/>
      <c r="R3367" s="12"/>
      <c r="S3367" s="12"/>
      <c r="T3367" s="12"/>
    </row>
    <row r="3368" spans="1:20" s="1" customFormat="1" x14ac:dyDescent="0.4">
      <c r="A3368" s="12"/>
      <c r="B3368" s="12"/>
      <c r="C3368" s="42"/>
      <c r="D3368" s="12"/>
      <c r="E3368" s="12"/>
      <c r="F3368" s="12"/>
      <c r="G3368" s="12"/>
      <c r="H3368" s="12"/>
      <c r="I3368" s="12"/>
      <c r="J3368" s="12"/>
      <c r="K3368" s="12"/>
      <c r="L3368" s="12"/>
      <c r="M3368" s="49"/>
      <c r="N3368" s="49"/>
      <c r="O3368" s="12"/>
      <c r="P3368" s="12"/>
      <c r="Q3368" s="12"/>
      <c r="R3368" s="12"/>
      <c r="S3368" s="12"/>
      <c r="T3368" s="12"/>
    </row>
    <row r="3369" spans="1:20" s="1" customFormat="1" x14ac:dyDescent="0.4">
      <c r="A3369" s="12"/>
      <c r="B3369" s="12"/>
      <c r="C3369" s="42"/>
      <c r="D3369" s="12"/>
      <c r="E3369" s="12"/>
      <c r="F3369" s="12"/>
      <c r="G3369" s="12"/>
      <c r="H3369" s="12"/>
      <c r="I3369" s="12"/>
      <c r="J3369" s="12"/>
      <c r="K3369" s="12"/>
      <c r="L3369" s="12"/>
      <c r="M3369" s="49"/>
      <c r="N3369" s="49"/>
      <c r="O3369" s="12"/>
      <c r="P3369" s="12"/>
      <c r="Q3369" s="12"/>
      <c r="R3369" s="12"/>
      <c r="S3369" s="12"/>
      <c r="T3369" s="12"/>
    </row>
    <row r="3370" spans="1:20" s="1" customFormat="1" x14ac:dyDescent="0.4">
      <c r="A3370" s="12"/>
      <c r="B3370" s="12"/>
      <c r="C3370" s="42"/>
      <c r="D3370" s="12"/>
      <c r="E3370" s="12"/>
      <c r="F3370" s="12"/>
      <c r="G3370" s="12"/>
      <c r="H3370" s="12"/>
      <c r="I3370" s="12"/>
      <c r="J3370" s="12"/>
      <c r="K3370" s="12"/>
      <c r="L3370" s="12"/>
      <c r="M3370" s="49"/>
      <c r="N3370" s="49"/>
      <c r="O3370" s="12"/>
      <c r="P3370" s="12"/>
      <c r="Q3370" s="12"/>
      <c r="R3370" s="12"/>
      <c r="S3370" s="12"/>
      <c r="T3370" s="12"/>
    </row>
    <row r="3371" spans="1:20" s="1" customFormat="1" x14ac:dyDescent="0.4">
      <c r="A3371" s="12"/>
      <c r="B3371" s="12"/>
      <c r="C3371" s="42"/>
      <c r="D3371" s="12"/>
      <c r="E3371" s="12"/>
      <c r="F3371" s="12"/>
      <c r="G3371" s="12"/>
      <c r="H3371" s="12"/>
      <c r="I3371" s="12"/>
      <c r="J3371" s="12"/>
      <c r="K3371" s="12"/>
      <c r="L3371" s="12"/>
      <c r="M3371" s="49"/>
      <c r="N3371" s="49"/>
      <c r="O3371" s="12"/>
      <c r="P3371" s="12"/>
      <c r="Q3371" s="12"/>
      <c r="R3371" s="12"/>
      <c r="S3371" s="12"/>
      <c r="T3371" s="12"/>
    </row>
    <row r="3372" spans="1:20" s="1" customFormat="1" x14ac:dyDescent="0.4">
      <c r="A3372" s="12"/>
      <c r="B3372" s="12"/>
      <c r="C3372" s="42"/>
      <c r="D3372" s="12"/>
      <c r="E3372" s="12"/>
      <c r="F3372" s="12"/>
      <c r="G3372" s="12"/>
      <c r="H3372" s="12"/>
      <c r="I3372" s="12"/>
      <c r="J3372" s="12"/>
      <c r="K3372" s="12"/>
      <c r="L3372" s="12"/>
      <c r="M3372" s="49"/>
      <c r="N3372" s="49"/>
      <c r="O3372" s="12"/>
      <c r="P3372" s="12"/>
      <c r="Q3372" s="12"/>
      <c r="R3372" s="12"/>
      <c r="S3372" s="12"/>
      <c r="T3372" s="12"/>
    </row>
    <row r="3373" spans="1:20" s="1" customFormat="1" x14ac:dyDescent="0.4">
      <c r="A3373" s="12"/>
      <c r="B3373" s="12"/>
      <c r="C3373" s="42"/>
      <c r="D3373" s="12"/>
      <c r="E3373" s="12"/>
      <c r="F3373" s="12"/>
      <c r="G3373" s="12"/>
      <c r="H3373" s="12"/>
      <c r="I3373" s="12"/>
      <c r="J3373" s="12"/>
      <c r="K3373" s="12"/>
      <c r="L3373" s="12"/>
      <c r="M3373" s="49"/>
      <c r="N3373" s="49"/>
      <c r="O3373" s="12"/>
      <c r="P3373" s="12"/>
      <c r="Q3373" s="12"/>
      <c r="R3373" s="12"/>
      <c r="S3373" s="12"/>
      <c r="T3373" s="12"/>
    </row>
    <row r="3374" spans="1:20" s="1" customFormat="1" x14ac:dyDescent="0.4">
      <c r="A3374" s="12"/>
      <c r="B3374" s="12"/>
      <c r="C3374" s="42"/>
      <c r="D3374" s="12"/>
      <c r="E3374" s="12"/>
      <c r="F3374" s="12"/>
      <c r="G3374" s="12"/>
      <c r="H3374" s="12"/>
      <c r="I3374" s="12"/>
      <c r="J3374" s="12"/>
      <c r="K3374" s="12"/>
      <c r="L3374" s="12"/>
      <c r="M3374" s="49"/>
      <c r="N3374" s="49"/>
      <c r="O3374" s="12"/>
      <c r="P3374" s="12"/>
      <c r="Q3374" s="12"/>
      <c r="R3374" s="12"/>
      <c r="S3374" s="12"/>
      <c r="T3374" s="12"/>
    </row>
    <row r="3375" spans="1:20" s="1" customFormat="1" x14ac:dyDescent="0.4">
      <c r="A3375" s="12"/>
      <c r="B3375" s="12"/>
      <c r="C3375" s="42"/>
      <c r="D3375" s="12"/>
      <c r="E3375" s="12"/>
      <c r="F3375" s="12"/>
      <c r="G3375" s="12"/>
      <c r="H3375" s="12"/>
      <c r="I3375" s="12"/>
      <c r="J3375" s="12"/>
      <c r="K3375" s="12"/>
      <c r="L3375" s="12"/>
      <c r="M3375" s="49"/>
      <c r="N3375" s="49"/>
      <c r="O3375" s="12"/>
      <c r="P3375" s="12"/>
      <c r="Q3375" s="12"/>
      <c r="R3375" s="12"/>
      <c r="S3375" s="12"/>
      <c r="T3375" s="12"/>
    </row>
    <row r="3376" spans="1:20" s="1" customFormat="1" x14ac:dyDescent="0.4">
      <c r="A3376" s="12"/>
      <c r="B3376" s="12"/>
      <c r="C3376" s="42"/>
      <c r="D3376" s="12"/>
      <c r="E3376" s="12"/>
      <c r="F3376" s="12"/>
      <c r="G3376" s="12"/>
      <c r="H3376" s="12"/>
      <c r="I3376" s="12"/>
      <c r="J3376" s="12"/>
      <c r="K3376" s="12"/>
      <c r="L3376" s="12"/>
      <c r="M3376" s="49"/>
      <c r="N3376" s="49"/>
      <c r="O3376" s="12"/>
      <c r="P3376" s="12"/>
      <c r="Q3376" s="12"/>
      <c r="R3376" s="12"/>
      <c r="S3376" s="12"/>
      <c r="T3376" s="12"/>
    </row>
    <row r="3377" spans="1:20" s="1" customFormat="1" x14ac:dyDescent="0.4">
      <c r="A3377" s="12"/>
      <c r="B3377" s="12"/>
      <c r="C3377" s="42"/>
      <c r="D3377" s="12"/>
      <c r="E3377" s="12"/>
      <c r="F3377" s="12"/>
      <c r="G3377" s="12"/>
      <c r="H3377" s="12"/>
      <c r="I3377" s="12"/>
      <c r="J3377" s="12"/>
      <c r="K3377" s="12"/>
      <c r="L3377" s="12"/>
      <c r="M3377" s="49"/>
      <c r="N3377" s="49"/>
      <c r="O3377" s="12"/>
      <c r="P3377" s="12"/>
      <c r="Q3377" s="12"/>
      <c r="R3377" s="12"/>
      <c r="S3377" s="12"/>
      <c r="T3377" s="12"/>
    </row>
    <row r="3378" spans="1:20" s="1" customFormat="1" x14ac:dyDescent="0.4">
      <c r="A3378" s="12"/>
      <c r="B3378" s="12"/>
      <c r="C3378" s="42"/>
      <c r="D3378" s="12"/>
      <c r="E3378" s="12"/>
      <c r="F3378" s="12"/>
      <c r="G3378" s="12"/>
      <c r="H3378" s="12"/>
      <c r="I3378" s="12"/>
      <c r="J3378" s="12"/>
      <c r="K3378" s="12"/>
      <c r="L3378" s="12"/>
      <c r="M3378" s="49"/>
      <c r="N3378" s="49"/>
      <c r="O3378" s="12"/>
      <c r="P3378" s="12"/>
      <c r="Q3378" s="12"/>
      <c r="R3378" s="12"/>
      <c r="S3378" s="12"/>
      <c r="T3378" s="12"/>
    </row>
    <row r="3379" spans="1:20" s="1" customFormat="1" x14ac:dyDescent="0.4">
      <c r="A3379" s="12"/>
      <c r="B3379" s="12"/>
      <c r="C3379" s="42"/>
      <c r="D3379" s="12"/>
      <c r="E3379" s="12"/>
      <c r="F3379" s="12"/>
      <c r="G3379" s="12"/>
      <c r="H3379" s="12"/>
      <c r="I3379" s="12"/>
      <c r="J3379" s="12"/>
      <c r="K3379" s="12"/>
      <c r="L3379" s="12"/>
      <c r="M3379" s="49"/>
      <c r="N3379" s="49"/>
      <c r="O3379" s="12"/>
      <c r="P3379" s="12"/>
      <c r="Q3379" s="12"/>
      <c r="R3379" s="12"/>
      <c r="S3379" s="12"/>
      <c r="T3379" s="12"/>
    </row>
    <row r="3380" spans="1:20" s="1" customFormat="1" x14ac:dyDescent="0.4">
      <c r="A3380" s="12"/>
      <c r="B3380" s="12"/>
      <c r="C3380" s="42"/>
      <c r="D3380" s="12"/>
      <c r="E3380" s="12"/>
      <c r="F3380" s="12"/>
      <c r="G3380" s="12"/>
      <c r="H3380" s="12"/>
      <c r="I3380" s="12"/>
      <c r="J3380" s="12"/>
      <c r="K3380" s="12"/>
      <c r="L3380" s="12"/>
      <c r="M3380" s="49"/>
      <c r="N3380" s="49"/>
      <c r="O3380" s="12"/>
      <c r="P3380" s="12"/>
      <c r="Q3380" s="12"/>
      <c r="R3380" s="12"/>
      <c r="S3380" s="12"/>
      <c r="T3380" s="12"/>
    </row>
    <row r="3381" spans="1:20" s="1" customFormat="1" x14ac:dyDescent="0.4">
      <c r="A3381" s="12"/>
      <c r="B3381" s="12"/>
      <c r="C3381" s="42"/>
      <c r="D3381" s="12"/>
      <c r="E3381" s="12"/>
      <c r="F3381" s="12"/>
      <c r="G3381" s="12"/>
      <c r="H3381" s="12"/>
      <c r="I3381" s="12"/>
      <c r="J3381" s="12"/>
      <c r="K3381" s="12"/>
      <c r="L3381" s="12"/>
      <c r="M3381" s="49"/>
      <c r="N3381" s="49"/>
      <c r="O3381" s="12"/>
      <c r="P3381" s="12"/>
      <c r="Q3381" s="12"/>
      <c r="R3381" s="12"/>
      <c r="S3381" s="12"/>
      <c r="T3381" s="12"/>
    </row>
    <row r="3382" spans="1:20" s="1" customFormat="1" x14ac:dyDescent="0.4">
      <c r="A3382" s="12"/>
      <c r="B3382" s="12"/>
      <c r="C3382" s="42"/>
      <c r="D3382" s="12"/>
      <c r="E3382" s="12"/>
      <c r="F3382" s="12"/>
      <c r="G3382" s="12"/>
      <c r="H3382" s="12"/>
      <c r="I3382" s="12"/>
      <c r="J3382" s="12"/>
      <c r="K3382" s="12"/>
      <c r="L3382" s="12"/>
      <c r="M3382" s="49"/>
      <c r="N3382" s="49"/>
      <c r="O3382" s="12"/>
      <c r="P3382" s="12"/>
      <c r="Q3382" s="12"/>
      <c r="R3382" s="12"/>
      <c r="S3382" s="12"/>
      <c r="T3382" s="12"/>
    </row>
    <row r="3383" spans="1:20" s="1" customFormat="1" x14ac:dyDescent="0.4">
      <c r="A3383" s="12"/>
      <c r="B3383" s="12"/>
      <c r="C3383" s="42"/>
      <c r="D3383" s="12"/>
      <c r="E3383" s="12"/>
      <c r="F3383" s="12"/>
      <c r="G3383" s="12"/>
      <c r="H3383" s="12"/>
      <c r="I3383" s="12"/>
      <c r="J3383" s="12"/>
      <c r="K3383" s="12"/>
      <c r="L3383" s="12"/>
      <c r="M3383" s="49"/>
      <c r="N3383" s="49"/>
      <c r="O3383" s="12"/>
      <c r="P3383" s="12"/>
      <c r="Q3383" s="12"/>
      <c r="R3383" s="12"/>
      <c r="S3383" s="12"/>
      <c r="T3383" s="12"/>
    </row>
    <row r="3384" spans="1:20" s="1" customFormat="1" x14ac:dyDescent="0.4">
      <c r="A3384" s="12"/>
      <c r="B3384" s="12"/>
      <c r="C3384" s="42"/>
      <c r="D3384" s="12"/>
      <c r="E3384" s="12"/>
      <c r="F3384" s="12"/>
      <c r="G3384" s="12"/>
      <c r="H3384" s="12"/>
      <c r="I3384" s="12"/>
      <c r="J3384" s="12"/>
      <c r="K3384" s="12"/>
      <c r="L3384" s="12"/>
      <c r="M3384" s="49"/>
      <c r="N3384" s="49"/>
      <c r="O3384" s="12"/>
      <c r="P3384" s="12"/>
      <c r="Q3384" s="12"/>
      <c r="R3384" s="12"/>
      <c r="S3384" s="12"/>
      <c r="T3384" s="12"/>
    </row>
    <row r="3385" spans="1:20" s="1" customFormat="1" x14ac:dyDescent="0.4">
      <c r="A3385" s="12"/>
      <c r="B3385" s="12"/>
      <c r="C3385" s="42"/>
      <c r="D3385" s="12"/>
      <c r="E3385" s="12"/>
      <c r="F3385" s="12"/>
      <c r="G3385" s="12"/>
      <c r="H3385" s="12"/>
      <c r="I3385" s="12"/>
      <c r="J3385" s="12"/>
      <c r="K3385" s="12"/>
      <c r="L3385" s="12"/>
      <c r="M3385" s="49"/>
      <c r="N3385" s="49"/>
      <c r="O3385" s="12"/>
      <c r="P3385" s="12"/>
      <c r="Q3385" s="12"/>
      <c r="R3385" s="12"/>
      <c r="S3385" s="12"/>
      <c r="T3385" s="12"/>
    </row>
    <row r="3386" spans="1:20" s="1" customFormat="1" x14ac:dyDescent="0.4">
      <c r="A3386" s="12"/>
      <c r="B3386" s="12"/>
      <c r="C3386" s="42"/>
      <c r="D3386" s="12"/>
      <c r="E3386" s="12"/>
      <c r="F3386" s="12"/>
      <c r="G3386" s="12"/>
      <c r="H3386" s="12"/>
      <c r="I3386" s="12"/>
      <c r="J3386" s="12"/>
      <c r="K3386" s="12"/>
      <c r="L3386" s="12"/>
      <c r="M3386" s="49"/>
      <c r="N3386" s="49"/>
      <c r="O3386" s="12"/>
      <c r="P3386" s="12"/>
      <c r="Q3386" s="12"/>
      <c r="R3386" s="12"/>
      <c r="S3386" s="12"/>
      <c r="T3386" s="12"/>
    </row>
    <row r="3387" spans="1:20" s="1" customFormat="1" x14ac:dyDescent="0.4">
      <c r="A3387" s="12"/>
      <c r="B3387" s="12"/>
      <c r="C3387" s="42"/>
      <c r="D3387" s="12"/>
      <c r="E3387" s="12"/>
      <c r="F3387" s="12"/>
      <c r="G3387" s="12"/>
      <c r="H3387" s="12"/>
      <c r="I3387" s="12"/>
      <c r="J3387" s="12"/>
      <c r="K3387" s="12"/>
      <c r="L3387" s="12"/>
      <c r="M3387" s="49"/>
      <c r="N3387" s="49"/>
      <c r="O3387" s="12"/>
      <c r="P3387" s="12"/>
      <c r="Q3387" s="12"/>
      <c r="R3387" s="12"/>
      <c r="S3387" s="12"/>
      <c r="T3387" s="12"/>
    </row>
    <row r="3388" spans="1:20" s="1" customFormat="1" x14ac:dyDescent="0.4">
      <c r="A3388" s="12"/>
      <c r="B3388" s="12"/>
      <c r="C3388" s="42"/>
      <c r="D3388" s="12"/>
      <c r="E3388" s="12"/>
      <c r="F3388" s="12"/>
      <c r="G3388" s="12"/>
      <c r="H3388" s="12"/>
      <c r="I3388" s="12"/>
      <c r="J3388" s="12"/>
      <c r="K3388" s="12"/>
      <c r="L3388" s="12"/>
      <c r="M3388" s="49"/>
      <c r="N3388" s="49"/>
      <c r="O3388" s="12"/>
      <c r="P3388" s="12"/>
      <c r="Q3388" s="12"/>
      <c r="R3388" s="12"/>
      <c r="S3388" s="12"/>
      <c r="T3388" s="12"/>
    </row>
    <row r="3389" spans="1:20" s="1" customFormat="1" x14ac:dyDescent="0.4">
      <c r="A3389" s="12"/>
      <c r="B3389" s="12"/>
      <c r="C3389" s="42"/>
      <c r="D3389" s="12"/>
      <c r="E3389" s="12"/>
      <c r="F3389" s="12"/>
      <c r="G3389" s="12"/>
      <c r="H3389" s="12"/>
      <c r="I3389" s="12"/>
      <c r="J3389" s="12"/>
      <c r="K3389" s="12"/>
      <c r="L3389" s="12"/>
      <c r="M3389" s="49"/>
      <c r="N3389" s="49"/>
      <c r="O3389" s="12"/>
      <c r="P3389" s="12"/>
      <c r="Q3389" s="12"/>
      <c r="R3389" s="12"/>
      <c r="S3389" s="12"/>
      <c r="T3389" s="12"/>
    </row>
    <row r="3390" spans="1:20" s="1" customFormat="1" x14ac:dyDescent="0.4">
      <c r="A3390" s="12"/>
      <c r="B3390" s="12"/>
      <c r="C3390" s="42"/>
      <c r="D3390" s="12"/>
      <c r="E3390" s="12"/>
      <c r="F3390" s="12"/>
      <c r="G3390" s="12"/>
      <c r="H3390" s="12"/>
      <c r="I3390" s="12"/>
      <c r="J3390" s="12"/>
      <c r="K3390" s="12"/>
      <c r="L3390" s="12"/>
      <c r="M3390" s="49"/>
      <c r="N3390" s="49"/>
      <c r="O3390" s="12"/>
      <c r="P3390" s="12"/>
      <c r="Q3390" s="12"/>
      <c r="R3390" s="12"/>
      <c r="S3390" s="12"/>
      <c r="T3390" s="12"/>
    </row>
    <row r="3391" spans="1:20" s="1" customFormat="1" x14ac:dyDescent="0.4">
      <c r="A3391" s="12"/>
      <c r="B3391" s="12"/>
      <c r="C3391" s="42"/>
      <c r="D3391" s="12"/>
      <c r="E3391" s="12"/>
      <c r="F3391" s="12"/>
      <c r="G3391" s="12"/>
      <c r="H3391" s="12"/>
      <c r="I3391" s="12"/>
      <c r="J3391" s="12"/>
      <c r="K3391" s="12"/>
      <c r="L3391" s="12"/>
      <c r="M3391" s="49"/>
      <c r="N3391" s="49"/>
      <c r="O3391" s="12"/>
      <c r="P3391" s="12"/>
      <c r="Q3391" s="12"/>
      <c r="R3391" s="12"/>
      <c r="S3391" s="12"/>
      <c r="T3391" s="12"/>
    </row>
    <row r="3392" spans="1:20" s="1" customFormat="1" x14ac:dyDescent="0.4">
      <c r="A3392" s="12"/>
      <c r="B3392" s="12"/>
      <c r="C3392" s="42"/>
      <c r="D3392" s="12"/>
      <c r="E3392" s="12"/>
      <c r="F3392" s="12"/>
      <c r="G3392" s="12"/>
      <c r="H3392" s="12"/>
      <c r="I3392" s="12"/>
      <c r="J3392" s="12"/>
      <c r="K3392" s="12"/>
      <c r="L3392" s="12"/>
      <c r="M3392" s="49"/>
      <c r="N3392" s="49"/>
      <c r="O3392" s="12"/>
      <c r="P3392" s="12"/>
      <c r="Q3392" s="12"/>
      <c r="R3392" s="12"/>
      <c r="S3392" s="12"/>
      <c r="T3392" s="12"/>
    </row>
    <row r="3393" spans="1:20" s="1" customFormat="1" x14ac:dyDescent="0.4">
      <c r="A3393" s="12"/>
      <c r="B3393" s="12"/>
      <c r="C3393" s="42"/>
      <c r="D3393" s="12"/>
      <c r="E3393" s="12"/>
      <c r="F3393" s="12"/>
      <c r="G3393" s="12"/>
      <c r="H3393" s="12"/>
      <c r="I3393" s="12"/>
      <c r="J3393" s="12"/>
      <c r="K3393" s="12"/>
      <c r="L3393" s="12"/>
      <c r="M3393" s="49"/>
      <c r="N3393" s="49"/>
      <c r="O3393" s="12"/>
      <c r="P3393" s="12"/>
      <c r="Q3393" s="12"/>
      <c r="R3393" s="12"/>
      <c r="S3393" s="12"/>
      <c r="T3393" s="12"/>
    </row>
    <row r="3394" spans="1:20" s="1" customFormat="1" x14ac:dyDescent="0.4">
      <c r="A3394" s="12"/>
      <c r="B3394" s="12"/>
      <c r="C3394" s="42"/>
      <c r="D3394" s="12"/>
      <c r="E3394" s="12"/>
      <c r="F3394" s="12"/>
      <c r="G3394" s="12"/>
      <c r="H3394" s="12"/>
      <c r="I3394" s="12"/>
      <c r="J3394" s="12"/>
      <c r="K3394" s="12"/>
      <c r="L3394" s="12"/>
      <c r="M3394" s="49"/>
      <c r="N3394" s="49"/>
      <c r="O3394" s="12"/>
      <c r="P3394" s="12"/>
      <c r="Q3394" s="12"/>
      <c r="R3394" s="12"/>
      <c r="S3394" s="12"/>
      <c r="T3394" s="12"/>
    </row>
    <row r="3395" spans="1:20" s="1" customFormat="1" x14ac:dyDescent="0.4">
      <c r="A3395" s="12"/>
      <c r="B3395" s="12"/>
      <c r="C3395" s="42"/>
      <c r="D3395" s="12"/>
      <c r="E3395" s="12"/>
      <c r="F3395" s="12"/>
      <c r="G3395" s="12"/>
      <c r="H3395" s="12"/>
      <c r="I3395" s="12"/>
      <c r="J3395" s="12"/>
      <c r="K3395" s="12"/>
      <c r="L3395" s="12"/>
      <c r="M3395" s="49"/>
      <c r="N3395" s="49"/>
      <c r="O3395" s="12"/>
      <c r="P3395" s="12"/>
      <c r="Q3395" s="12"/>
      <c r="R3395" s="12"/>
      <c r="S3395" s="12"/>
      <c r="T3395" s="12"/>
    </row>
    <row r="3396" spans="1:20" s="1" customFormat="1" x14ac:dyDescent="0.4">
      <c r="A3396" s="12"/>
      <c r="B3396" s="12"/>
      <c r="C3396" s="42"/>
      <c r="D3396" s="12"/>
      <c r="E3396" s="12"/>
      <c r="F3396" s="12"/>
      <c r="G3396" s="12"/>
      <c r="H3396" s="12"/>
      <c r="I3396" s="12"/>
      <c r="J3396" s="12"/>
      <c r="K3396" s="12"/>
      <c r="L3396" s="12"/>
      <c r="M3396" s="49"/>
      <c r="N3396" s="49"/>
      <c r="O3396" s="12"/>
      <c r="P3396" s="12"/>
      <c r="Q3396" s="12"/>
      <c r="R3396" s="12"/>
      <c r="S3396" s="12"/>
      <c r="T3396" s="12"/>
    </row>
    <row r="3397" spans="1:20" s="1" customFormat="1" x14ac:dyDescent="0.4">
      <c r="A3397" s="12"/>
      <c r="B3397" s="12"/>
      <c r="C3397" s="42"/>
      <c r="D3397" s="12"/>
      <c r="E3397" s="12"/>
      <c r="F3397" s="12"/>
      <c r="G3397" s="12"/>
      <c r="H3397" s="12"/>
      <c r="I3397" s="12"/>
      <c r="J3397" s="12"/>
      <c r="K3397" s="12"/>
      <c r="L3397" s="12"/>
      <c r="M3397" s="49"/>
      <c r="N3397" s="49"/>
      <c r="O3397" s="12"/>
      <c r="P3397" s="12"/>
      <c r="Q3397" s="12"/>
      <c r="R3397" s="12"/>
      <c r="S3397" s="12"/>
      <c r="T3397" s="12"/>
    </row>
    <row r="3398" spans="1:20" s="1" customFormat="1" x14ac:dyDescent="0.4">
      <c r="A3398" s="12"/>
      <c r="B3398" s="12"/>
      <c r="C3398" s="42"/>
      <c r="D3398" s="12"/>
      <c r="E3398" s="12"/>
      <c r="F3398" s="12"/>
      <c r="G3398" s="12"/>
      <c r="H3398" s="12"/>
      <c r="I3398" s="12"/>
      <c r="J3398" s="12"/>
      <c r="K3398" s="12"/>
      <c r="L3398" s="12"/>
      <c r="M3398" s="49"/>
      <c r="N3398" s="49"/>
      <c r="O3398" s="12"/>
      <c r="P3398" s="12"/>
      <c r="Q3398" s="12"/>
      <c r="R3398" s="12"/>
      <c r="S3398" s="12"/>
      <c r="T3398" s="12"/>
    </row>
    <row r="3399" spans="1:20" s="1" customFormat="1" x14ac:dyDescent="0.4">
      <c r="A3399" s="12"/>
      <c r="B3399" s="12"/>
      <c r="C3399" s="42"/>
      <c r="D3399" s="12"/>
      <c r="E3399" s="12"/>
      <c r="F3399" s="12"/>
      <c r="G3399" s="12"/>
      <c r="H3399" s="12"/>
      <c r="I3399" s="12"/>
      <c r="J3399" s="12"/>
      <c r="K3399" s="12"/>
      <c r="L3399" s="12"/>
      <c r="M3399" s="49"/>
      <c r="N3399" s="49"/>
      <c r="O3399" s="12"/>
      <c r="P3399" s="12"/>
      <c r="Q3399" s="12"/>
      <c r="R3399" s="12"/>
      <c r="S3399" s="12"/>
      <c r="T3399" s="12"/>
    </row>
    <row r="3400" spans="1:20" s="1" customFormat="1" x14ac:dyDescent="0.4">
      <c r="A3400" s="12"/>
      <c r="B3400" s="12"/>
      <c r="C3400" s="42"/>
      <c r="D3400" s="12"/>
      <c r="E3400" s="12"/>
      <c r="F3400" s="12"/>
      <c r="G3400" s="12"/>
      <c r="H3400" s="12"/>
      <c r="I3400" s="12"/>
      <c r="J3400" s="12"/>
      <c r="K3400" s="12"/>
      <c r="L3400" s="12"/>
      <c r="M3400" s="49"/>
      <c r="N3400" s="49"/>
      <c r="O3400" s="12"/>
      <c r="P3400" s="12"/>
      <c r="Q3400" s="12"/>
      <c r="R3400" s="12"/>
      <c r="S3400" s="12"/>
      <c r="T3400" s="12"/>
    </row>
    <row r="3401" spans="1:20" s="1" customFormat="1" x14ac:dyDescent="0.4">
      <c r="A3401" s="12"/>
      <c r="B3401" s="12"/>
      <c r="C3401" s="42"/>
      <c r="D3401" s="12"/>
      <c r="E3401" s="12"/>
      <c r="F3401" s="12"/>
      <c r="G3401" s="12"/>
      <c r="H3401" s="12"/>
      <c r="I3401" s="12"/>
      <c r="J3401" s="12"/>
      <c r="K3401" s="12"/>
      <c r="L3401" s="12"/>
      <c r="M3401" s="49"/>
      <c r="N3401" s="49"/>
      <c r="O3401" s="12"/>
      <c r="P3401" s="12"/>
      <c r="Q3401" s="12"/>
      <c r="R3401" s="12"/>
      <c r="S3401" s="12"/>
      <c r="T3401" s="12"/>
    </row>
    <row r="3402" spans="1:20" s="1" customFormat="1" x14ac:dyDescent="0.4">
      <c r="A3402" s="12"/>
      <c r="B3402" s="12"/>
      <c r="C3402" s="42"/>
      <c r="D3402" s="12"/>
      <c r="E3402" s="12"/>
      <c r="F3402" s="12"/>
      <c r="G3402" s="12"/>
      <c r="H3402" s="12"/>
      <c r="I3402" s="12"/>
      <c r="J3402" s="12"/>
      <c r="K3402" s="12"/>
      <c r="L3402" s="12"/>
      <c r="M3402" s="49"/>
      <c r="N3402" s="49"/>
      <c r="O3402" s="12"/>
      <c r="P3402" s="12"/>
      <c r="Q3402" s="12"/>
      <c r="R3402" s="12"/>
      <c r="S3402" s="12"/>
      <c r="T3402" s="12"/>
    </row>
    <row r="3403" spans="1:20" s="1" customFormat="1" x14ac:dyDescent="0.4">
      <c r="A3403" s="12"/>
      <c r="B3403" s="12"/>
      <c r="C3403" s="42"/>
      <c r="D3403" s="12"/>
      <c r="E3403" s="12"/>
      <c r="F3403" s="12"/>
      <c r="G3403" s="12"/>
      <c r="H3403" s="12"/>
      <c r="I3403" s="12"/>
      <c r="J3403" s="12"/>
      <c r="K3403" s="12"/>
      <c r="L3403" s="12"/>
      <c r="M3403" s="49"/>
      <c r="N3403" s="49"/>
      <c r="O3403" s="12"/>
      <c r="P3403" s="12"/>
      <c r="Q3403" s="12"/>
      <c r="R3403" s="12"/>
      <c r="S3403" s="12"/>
      <c r="T3403" s="12"/>
    </row>
    <row r="3404" spans="1:20" s="1" customFormat="1" x14ac:dyDescent="0.4">
      <c r="A3404" s="12"/>
      <c r="B3404" s="12"/>
      <c r="C3404" s="42"/>
      <c r="D3404" s="12"/>
      <c r="E3404" s="12"/>
      <c r="F3404" s="12"/>
      <c r="G3404" s="12"/>
      <c r="H3404" s="12"/>
      <c r="I3404" s="12"/>
      <c r="J3404" s="12"/>
      <c r="K3404" s="12"/>
      <c r="L3404" s="12"/>
      <c r="M3404" s="49"/>
      <c r="N3404" s="49"/>
      <c r="O3404" s="12"/>
      <c r="P3404" s="12"/>
      <c r="Q3404" s="12"/>
      <c r="R3404" s="12"/>
      <c r="S3404" s="12"/>
      <c r="T3404" s="12"/>
    </row>
    <row r="3405" spans="1:20" s="1" customFormat="1" x14ac:dyDescent="0.4">
      <c r="A3405" s="12"/>
      <c r="B3405" s="12"/>
      <c r="C3405" s="42"/>
      <c r="D3405" s="12"/>
      <c r="E3405" s="12"/>
      <c r="F3405" s="12"/>
      <c r="G3405" s="12"/>
      <c r="H3405" s="12"/>
      <c r="I3405" s="12"/>
      <c r="J3405" s="12"/>
      <c r="K3405" s="12"/>
      <c r="L3405" s="12"/>
      <c r="M3405" s="49"/>
      <c r="N3405" s="49"/>
      <c r="O3405" s="12"/>
      <c r="P3405" s="12"/>
      <c r="Q3405" s="12"/>
      <c r="R3405" s="12"/>
      <c r="S3405" s="12"/>
      <c r="T3405" s="12"/>
    </row>
    <row r="3406" spans="1:20" s="1" customFormat="1" x14ac:dyDescent="0.4">
      <c r="A3406" s="12"/>
      <c r="B3406" s="12"/>
      <c r="C3406" s="42"/>
      <c r="D3406" s="12"/>
      <c r="E3406" s="12"/>
      <c r="F3406" s="12"/>
      <c r="G3406" s="12"/>
      <c r="H3406" s="12"/>
      <c r="I3406" s="12"/>
      <c r="J3406" s="12"/>
      <c r="K3406" s="12"/>
      <c r="L3406" s="12"/>
      <c r="M3406" s="49"/>
      <c r="N3406" s="49"/>
      <c r="O3406" s="12"/>
      <c r="P3406" s="12"/>
      <c r="Q3406" s="12"/>
      <c r="R3406" s="12"/>
      <c r="S3406" s="12"/>
      <c r="T3406" s="12"/>
    </row>
    <row r="3407" spans="1:20" s="1" customFormat="1" x14ac:dyDescent="0.4">
      <c r="A3407" s="12"/>
      <c r="B3407" s="12"/>
      <c r="C3407" s="42"/>
      <c r="D3407" s="12"/>
      <c r="E3407" s="12"/>
      <c r="F3407" s="12"/>
      <c r="G3407" s="12"/>
      <c r="H3407" s="12"/>
      <c r="I3407" s="12"/>
      <c r="J3407" s="12"/>
      <c r="K3407" s="12"/>
      <c r="L3407" s="12"/>
      <c r="M3407" s="49"/>
      <c r="N3407" s="49"/>
      <c r="O3407" s="12"/>
      <c r="P3407" s="12"/>
      <c r="Q3407" s="12"/>
      <c r="R3407" s="12"/>
      <c r="S3407" s="12"/>
      <c r="T3407" s="12"/>
    </row>
    <row r="3408" spans="1:20" s="1" customFormat="1" x14ac:dyDescent="0.4">
      <c r="A3408" s="12"/>
      <c r="B3408" s="12"/>
      <c r="C3408" s="42"/>
      <c r="D3408" s="12"/>
      <c r="E3408" s="12"/>
      <c r="F3408" s="12"/>
      <c r="G3408" s="12"/>
      <c r="H3408" s="12"/>
      <c r="I3408" s="12"/>
      <c r="J3408" s="12"/>
      <c r="K3408" s="12"/>
      <c r="L3408" s="12"/>
      <c r="M3408" s="49"/>
      <c r="N3408" s="49"/>
      <c r="O3408" s="12"/>
      <c r="P3408" s="12"/>
      <c r="Q3408" s="12"/>
      <c r="R3408" s="12"/>
      <c r="S3408" s="12"/>
      <c r="T3408" s="12"/>
    </row>
    <row r="3409" spans="1:20" s="1" customFormat="1" x14ac:dyDescent="0.4">
      <c r="A3409" s="12"/>
      <c r="B3409" s="12"/>
      <c r="C3409" s="42"/>
      <c r="D3409" s="12"/>
      <c r="E3409" s="12"/>
      <c r="F3409" s="12"/>
      <c r="G3409" s="12"/>
      <c r="H3409" s="12"/>
      <c r="I3409" s="12"/>
      <c r="J3409" s="12"/>
      <c r="K3409" s="12"/>
      <c r="L3409" s="12"/>
      <c r="M3409" s="49"/>
      <c r="N3409" s="49"/>
      <c r="O3409" s="12"/>
      <c r="P3409" s="12"/>
      <c r="Q3409" s="12"/>
      <c r="R3409" s="12"/>
      <c r="S3409" s="12"/>
      <c r="T3409" s="12"/>
    </row>
    <row r="3410" spans="1:20" s="1" customFormat="1" x14ac:dyDescent="0.4">
      <c r="A3410" s="12"/>
      <c r="B3410" s="12"/>
      <c r="C3410" s="42"/>
      <c r="D3410" s="12"/>
      <c r="E3410" s="12"/>
      <c r="F3410" s="12"/>
      <c r="G3410" s="12"/>
      <c r="H3410" s="12"/>
      <c r="I3410" s="12"/>
      <c r="J3410" s="12"/>
      <c r="K3410" s="12"/>
      <c r="L3410" s="12"/>
      <c r="M3410" s="49"/>
      <c r="N3410" s="49"/>
      <c r="O3410" s="12"/>
      <c r="P3410" s="12"/>
      <c r="Q3410" s="12"/>
      <c r="R3410" s="12"/>
      <c r="S3410" s="12"/>
      <c r="T3410" s="12"/>
    </row>
    <row r="3411" spans="1:20" s="1" customFormat="1" x14ac:dyDescent="0.4">
      <c r="A3411" s="12"/>
      <c r="B3411" s="12"/>
      <c r="C3411" s="42"/>
      <c r="D3411" s="12"/>
      <c r="E3411" s="12"/>
      <c r="F3411" s="12"/>
      <c r="G3411" s="12"/>
      <c r="H3411" s="12"/>
      <c r="I3411" s="12"/>
      <c r="J3411" s="12"/>
      <c r="K3411" s="12"/>
      <c r="L3411" s="12"/>
      <c r="M3411" s="49"/>
      <c r="N3411" s="49"/>
      <c r="O3411" s="12"/>
      <c r="P3411" s="12"/>
      <c r="Q3411" s="12"/>
      <c r="R3411" s="12"/>
      <c r="S3411" s="12"/>
      <c r="T3411" s="12"/>
    </row>
    <row r="3412" spans="1:20" s="1" customFormat="1" x14ac:dyDescent="0.4">
      <c r="A3412" s="12"/>
      <c r="B3412" s="12"/>
      <c r="C3412" s="42"/>
      <c r="D3412" s="12"/>
      <c r="E3412" s="12"/>
      <c r="F3412" s="12"/>
      <c r="G3412" s="12"/>
      <c r="H3412" s="12"/>
      <c r="I3412" s="12"/>
      <c r="J3412" s="12"/>
      <c r="K3412" s="12"/>
      <c r="L3412" s="12"/>
      <c r="M3412" s="49"/>
      <c r="N3412" s="49"/>
      <c r="O3412" s="12"/>
      <c r="P3412" s="12"/>
      <c r="Q3412" s="12"/>
      <c r="R3412" s="12"/>
      <c r="S3412" s="12"/>
      <c r="T3412" s="12"/>
    </row>
    <row r="3413" spans="1:20" s="1" customFormat="1" x14ac:dyDescent="0.4">
      <c r="A3413" s="12"/>
      <c r="B3413" s="12"/>
      <c r="C3413" s="42"/>
      <c r="D3413" s="12"/>
      <c r="E3413" s="12"/>
      <c r="F3413" s="12"/>
      <c r="G3413" s="12"/>
      <c r="H3413" s="12"/>
      <c r="I3413" s="12"/>
      <c r="J3413" s="12"/>
      <c r="K3413" s="12"/>
      <c r="L3413" s="12"/>
      <c r="M3413" s="49"/>
      <c r="N3413" s="49"/>
      <c r="O3413" s="12"/>
      <c r="P3413" s="12"/>
      <c r="Q3413" s="12"/>
      <c r="R3413" s="12"/>
      <c r="S3413" s="12"/>
      <c r="T3413" s="12"/>
    </row>
    <row r="3414" spans="1:20" s="1" customFormat="1" x14ac:dyDescent="0.4">
      <c r="A3414" s="12"/>
      <c r="B3414" s="12"/>
      <c r="C3414" s="42"/>
      <c r="D3414" s="12"/>
      <c r="E3414" s="12"/>
      <c r="F3414" s="12"/>
      <c r="G3414" s="12"/>
      <c r="H3414" s="12"/>
      <c r="I3414" s="12"/>
      <c r="J3414" s="12"/>
      <c r="K3414" s="12"/>
      <c r="L3414" s="12"/>
      <c r="M3414" s="49"/>
      <c r="N3414" s="49"/>
      <c r="O3414" s="12"/>
      <c r="P3414" s="12"/>
      <c r="Q3414" s="12"/>
      <c r="R3414" s="12"/>
      <c r="S3414" s="12"/>
      <c r="T3414" s="12"/>
    </row>
    <row r="3415" spans="1:20" s="1" customFormat="1" x14ac:dyDescent="0.4">
      <c r="A3415" s="12"/>
      <c r="B3415" s="12"/>
      <c r="C3415" s="42"/>
      <c r="D3415" s="12"/>
      <c r="E3415" s="12"/>
      <c r="F3415" s="12"/>
      <c r="G3415" s="12"/>
      <c r="H3415" s="12"/>
      <c r="I3415" s="12"/>
      <c r="J3415" s="12"/>
      <c r="K3415" s="12"/>
      <c r="L3415" s="12"/>
      <c r="M3415" s="49"/>
      <c r="N3415" s="49"/>
      <c r="O3415" s="12"/>
      <c r="P3415" s="12"/>
      <c r="Q3415" s="12"/>
      <c r="R3415" s="12"/>
      <c r="S3415" s="12"/>
      <c r="T3415" s="12"/>
    </row>
    <row r="3416" spans="1:20" s="1" customFormat="1" x14ac:dyDescent="0.4">
      <c r="A3416" s="12"/>
      <c r="B3416" s="12"/>
      <c r="C3416" s="42"/>
      <c r="D3416" s="12"/>
      <c r="E3416" s="12"/>
      <c r="F3416" s="12"/>
      <c r="G3416" s="12"/>
      <c r="H3416" s="12"/>
      <c r="I3416" s="12"/>
      <c r="J3416" s="12"/>
      <c r="K3416" s="12"/>
      <c r="L3416" s="12"/>
      <c r="M3416" s="49"/>
      <c r="N3416" s="49"/>
      <c r="O3416" s="12"/>
      <c r="P3416" s="12"/>
      <c r="Q3416" s="12"/>
      <c r="R3416" s="12"/>
      <c r="S3416" s="12"/>
      <c r="T3416" s="12"/>
    </row>
    <row r="3417" spans="1:20" s="1" customFormat="1" x14ac:dyDescent="0.4">
      <c r="A3417" s="12"/>
      <c r="B3417" s="12"/>
      <c r="C3417" s="42"/>
      <c r="D3417" s="12"/>
      <c r="E3417" s="12"/>
      <c r="F3417" s="12"/>
      <c r="G3417" s="12"/>
      <c r="H3417" s="12"/>
      <c r="I3417" s="12"/>
      <c r="J3417" s="12"/>
      <c r="K3417" s="12"/>
      <c r="L3417" s="12"/>
      <c r="M3417" s="49"/>
      <c r="N3417" s="49"/>
      <c r="O3417" s="12"/>
      <c r="P3417" s="12"/>
      <c r="Q3417" s="12"/>
      <c r="R3417" s="12"/>
      <c r="S3417" s="12"/>
      <c r="T3417" s="12"/>
    </row>
    <row r="3418" spans="1:20" s="1" customFormat="1" x14ac:dyDescent="0.4">
      <c r="A3418" s="12"/>
      <c r="B3418" s="12"/>
      <c r="C3418" s="42"/>
      <c r="D3418" s="12"/>
      <c r="E3418" s="12"/>
      <c r="F3418" s="12"/>
      <c r="G3418" s="12"/>
      <c r="H3418" s="12"/>
      <c r="I3418" s="12"/>
      <c r="J3418" s="12"/>
      <c r="K3418" s="12"/>
      <c r="L3418" s="12"/>
      <c r="M3418" s="49"/>
      <c r="N3418" s="49"/>
      <c r="O3418" s="12"/>
      <c r="P3418" s="12"/>
      <c r="Q3418" s="12"/>
      <c r="R3418" s="12"/>
      <c r="S3418" s="12"/>
      <c r="T3418" s="12"/>
    </row>
    <row r="3419" spans="1:20" s="1" customFormat="1" x14ac:dyDescent="0.4">
      <c r="A3419" s="12"/>
      <c r="B3419" s="12"/>
      <c r="C3419" s="42"/>
      <c r="D3419" s="12"/>
      <c r="E3419" s="12"/>
      <c r="F3419" s="12"/>
      <c r="G3419" s="12"/>
      <c r="H3419" s="12"/>
      <c r="I3419" s="12"/>
      <c r="J3419" s="12"/>
      <c r="K3419" s="12"/>
      <c r="L3419" s="12"/>
      <c r="M3419" s="49"/>
      <c r="N3419" s="49"/>
      <c r="O3419" s="12"/>
      <c r="P3419" s="12"/>
      <c r="Q3419" s="12"/>
      <c r="R3419" s="12"/>
      <c r="S3419" s="12"/>
      <c r="T3419" s="12"/>
    </row>
    <row r="3420" spans="1:20" s="1" customFormat="1" x14ac:dyDescent="0.4">
      <c r="A3420" s="12"/>
      <c r="B3420" s="12"/>
      <c r="C3420" s="42"/>
      <c r="D3420" s="12"/>
      <c r="E3420" s="12"/>
      <c r="F3420" s="12"/>
      <c r="G3420" s="12"/>
      <c r="H3420" s="12"/>
      <c r="I3420" s="12"/>
      <c r="J3420" s="12"/>
      <c r="K3420" s="12"/>
      <c r="L3420" s="12"/>
      <c r="M3420" s="49"/>
      <c r="N3420" s="49"/>
      <c r="O3420" s="12"/>
      <c r="P3420" s="12"/>
      <c r="Q3420" s="12"/>
      <c r="R3420" s="12"/>
      <c r="S3420" s="12"/>
      <c r="T3420" s="12"/>
    </row>
    <row r="3421" spans="1:20" s="1" customFormat="1" x14ac:dyDescent="0.4">
      <c r="A3421" s="12"/>
      <c r="B3421" s="12"/>
      <c r="C3421" s="42"/>
      <c r="D3421" s="12"/>
      <c r="E3421" s="12"/>
      <c r="F3421" s="12"/>
      <c r="G3421" s="12"/>
      <c r="H3421" s="12"/>
      <c r="I3421" s="12"/>
      <c r="J3421" s="12"/>
      <c r="K3421" s="12"/>
      <c r="L3421" s="12"/>
      <c r="M3421" s="49"/>
      <c r="N3421" s="49"/>
      <c r="O3421" s="12"/>
      <c r="P3421" s="12"/>
      <c r="Q3421" s="12"/>
      <c r="R3421" s="12"/>
      <c r="S3421" s="12"/>
      <c r="T3421" s="12"/>
    </row>
    <row r="3422" spans="1:20" s="1" customFormat="1" x14ac:dyDescent="0.4">
      <c r="A3422" s="12"/>
      <c r="B3422" s="12"/>
      <c r="C3422" s="42"/>
      <c r="D3422" s="12"/>
      <c r="E3422" s="12"/>
      <c r="F3422" s="12"/>
      <c r="G3422" s="12"/>
      <c r="H3422" s="12"/>
      <c r="I3422" s="12"/>
      <c r="J3422" s="12"/>
      <c r="K3422" s="12"/>
      <c r="L3422" s="12"/>
      <c r="M3422" s="49"/>
      <c r="N3422" s="49"/>
      <c r="O3422" s="12"/>
      <c r="P3422" s="12"/>
      <c r="Q3422" s="12"/>
      <c r="R3422" s="12"/>
      <c r="S3422" s="12"/>
      <c r="T3422" s="12"/>
    </row>
    <row r="3423" spans="1:20" s="1" customFormat="1" x14ac:dyDescent="0.4">
      <c r="A3423" s="12"/>
      <c r="B3423" s="12"/>
      <c r="C3423" s="42"/>
      <c r="D3423" s="12"/>
      <c r="E3423" s="12"/>
      <c r="F3423" s="12"/>
      <c r="G3423" s="12"/>
      <c r="H3423" s="12"/>
      <c r="I3423" s="12"/>
      <c r="J3423" s="12"/>
      <c r="K3423" s="12"/>
      <c r="L3423" s="12"/>
      <c r="M3423" s="49"/>
      <c r="N3423" s="49"/>
      <c r="O3423" s="12"/>
      <c r="P3423" s="12"/>
      <c r="Q3423" s="12"/>
      <c r="R3423" s="12"/>
      <c r="S3423" s="12"/>
      <c r="T3423" s="12"/>
    </row>
    <row r="3424" spans="1:20" s="1" customFormat="1" x14ac:dyDescent="0.4">
      <c r="A3424" s="12"/>
      <c r="B3424" s="12"/>
      <c r="C3424" s="42"/>
      <c r="D3424" s="12"/>
      <c r="E3424" s="12"/>
      <c r="F3424" s="12"/>
      <c r="G3424" s="12"/>
      <c r="H3424" s="12"/>
      <c r="I3424" s="12"/>
      <c r="J3424" s="12"/>
      <c r="K3424" s="12"/>
      <c r="L3424" s="12"/>
      <c r="M3424" s="49"/>
      <c r="N3424" s="49"/>
      <c r="O3424" s="12"/>
      <c r="P3424" s="12"/>
      <c r="Q3424" s="12"/>
      <c r="R3424" s="12"/>
      <c r="S3424" s="12"/>
      <c r="T3424" s="12"/>
    </row>
    <row r="3425" spans="1:20" s="1" customFormat="1" x14ac:dyDescent="0.4">
      <c r="A3425" s="12"/>
      <c r="B3425" s="12"/>
      <c r="C3425" s="42"/>
      <c r="D3425" s="12"/>
      <c r="E3425" s="12"/>
      <c r="F3425" s="12"/>
      <c r="G3425" s="12"/>
      <c r="H3425" s="12"/>
      <c r="I3425" s="12"/>
      <c r="J3425" s="12"/>
      <c r="K3425" s="12"/>
      <c r="L3425" s="12"/>
      <c r="M3425" s="49"/>
      <c r="N3425" s="49"/>
      <c r="O3425" s="12"/>
      <c r="P3425" s="12"/>
      <c r="Q3425" s="12"/>
      <c r="R3425" s="12"/>
      <c r="S3425" s="12"/>
      <c r="T3425" s="12"/>
    </row>
    <row r="3426" spans="1:20" s="1" customFormat="1" x14ac:dyDescent="0.4">
      <c r="A3426" s="12"/>
      <c r="B3426" s="12"/>
      <c r="C3426" s="42"/>
      <c r="D3426" s="12"/>
      <c r="E3426" s="12"/>
      <c r="F3426" s="12"/>
      <c r="G3426" s="12"/>
      <c r="H3426" s="12"/>
      <c r="I3426" s="12"/>
      <c r="J3426" s="12"/>
      <c r="K3426" s="12"/>
      <c r="L3426" s="12"/>
      <c r="M3426" s="49"/>
      <c r="N3426" s="49"/>
      <c r="O3426" s="12"/>
      <c r="P3426" s="12"/>
      <c r="Q3426" s="12"/>
      <c r="R3426" s="12"/>
      <c r="S3426" s="12"/>
      <c r="T3426" s="12"/>
    </row>
    <row r="3427" spans="1:20" s="1" customFormat="1" x14ac:dyDescent="0.4">
      <c r="A3427" s="12"/>
      <c r="B3427" s="12"/>
      <c r="C3427" s="42"/>
      <c r="D3427" s="12"/>
      <c r="E3427" s="12"/>
      <c r="F3427" s="12"/>
      <c r="G3427" s="12"/>
      <c r="H3427" s="12"/>
      <c r="I3427" s="12"/>
      <c r="J3427" s="12"/>
      <c r="K3427" s="12"/>
      <c r="L3427" s="12"/>
      <c r="M3427" s="49"/>
      <c r="N3427" s="49"/>
      <c r="O3427" s="12"/>
      <c r="P3427" s="12"/>
      <c r="Q3427" s="12"/>
      <c r="R3427" s="12"/>
      <c r="S3427" s="12"/>
      <c r="T3427" s="12"/>
    </row>
    <row r="3428" spans="1:20" s="1" customFormat="1" x14ac:dyDescent="0.4">
      <c r="A3428" s="12"/>
      <c r="B3428" s="12"/>
      <c r="C3428" s="42"/>
      <c r="D3428" s="12"/>
      <c r="E3428" s="12"/>
      <c r="F3428" s="12"/>
      <c r="G3428" s="12"/>
      <c r="H3428" s="12"/>
      <c r="I3428" s="12"/>
      <c r="J3428" s="12"/>
      <c r="K3428" s="12"/>
      <c r="L3428" s="12"/>
      <c r="M3428" s="49"/>
      <c r="N3428" s="49"/>
      <c r="O3428" s="12"/>
      <c r="P3428" s="12"/>
      <c r="Q3428" s="12"/>
      <c r="R3428" s="12"/>
      <c r="S3428" s="12"/>
      <c r="T3428" s="12"/>
    </row>
    <row r="3429" spans="1:20" s="1" customFormat="1" x14ac:dyDescent="0.4">
      <c r="A3429" s="12"/>
      <c r="B3429" s="12"/>
      <c r="C3429" s="42"/>
      <c r="D3429" s="12"/>
      <c r="E3429" s="12"/>
      <c r="F3429" s="12"/>
      <c r="G3429" s="12"/>
      <c r="H3429" s="12"/>
      <c r="I3429" s="12"/>
      <c r="J3429" s="12"/>
      <c r="K3429" s="12"/>
      <c r="L3429" s="12"/>
      <c r="M3429" s="49"/>
      <c r="N3429" s="49"/>
      <c r="O3429" s="12"/>
      <c r="P3429" s="12"/>
      <c r="Q3429" s="12"/>
      <c r="R3429" s="12"/>
      <c r="S3429" s="12"/>
      <c r="T3429" s="12"/>
    </row>
    <row r="3430" spans="1:20" s="1" customFormat="1" x14ac:dyDescent="0.4">
      <c r="A3430" s="12"/>
      <c r="B3430" s="12"/>
      <c r="C3430" s="42"/>
      <c r="D3430" s="12"/>
      <c r="E3430" s="12"/>
      <c r="F3430" s="12"/>
      <c r="G3430" s="12"/>
      <c r="H3430" s="12"/>
      <c r="I3430" s="12"/>
      <c r="J3430" s="12"/>
      <c r="K3430" s="12"/>
      <c r="L3430" s="12"/>
      <c r="M3430" s="49"/>
      <c r="N3430" s="49"/>
      <c r="O3430" s="12"/>
      <c r="P3430" s="12"/>
      <c r="Q3430" s="12"/>
      <c r="R3430" s="12"/>
      <c r="S3430" s="12"/>
      <c r="T3430" s="12"/>
    </row>
    <row r="3431" spans="1:20" s="1" customFormat="1" x14ac:dyDescent="0.4">
      <c r="A3431" s="12"/>
      <c r="B3431" s="12"/>
      <c r="C3431" s="42"/>
      <c r="D3431" s="12"/>
      <c r="E3431" s="12"/>
      <c r="F3431" s="12"/>
      <c r="G3431" s="12"/>
      <c r="H3431" s="12"/>
      <c r="I3431" s="12"/>
      <c r="J3431" s="12"/>
      <c r="K3431" s="12"/>
      <c r="L3431" s="12"/>
      <c r="M3431" s="49"/>
      <c r="N3431" s="49"/>
      <c r="O3431" s="12"/>
      <c r="P3431" s="12"/>
      <c r="Q3431" s="12"/>
      <c r="R3431" s="12"/>
      <c r="S3431" s="12"/>
      <c r="T3431" s="12"/>
    </row>
    <row r="3432" spans="1:20" s="1" customFormat="1" x14ac:dyDescent="0.4">
      <c r="A3432" s="12"/>
      <c r="B3432" s="12"/>
      <c r="C3432" s="42"/>
      <c r="D3432" s="12"/>
      <c r="E3432" s="12"/>
      <c r="F3432" s="12"/>
      <c r="G3432" s="12"/>
      <c r="H3432" s="12"/>
      <c r="I3432" s="12"/>
      <c r="J3432" s="12"/>
      <c r="K3432" s="12"/>
      <c r="L3432" s="12"/>
      <c r="M3432" s="49"/>
      <c r="N3432" s="49"/>
      <c r="O3432" s="12"/>
      <c r="P3432" s="12"/>
      <c r="Q3432" s="12"/>
      <c r="R3432" s="12"/>
      <c r="S3432" s="12"/>
      <c r="T3432" s="12"/>
    </row>
    <row r="3433" spans="1:20" s="1" customFormat="1" x14ac:dyDescent="0.4">
      <c r="A3433" s="12"/>
      <c r="B3433" s="12"/>
      <c r="C3433" s="42"/>
      <c r="D3433" s="12"/>
      <c r="E3433" s="12"/>
      <c r="F3433" s="12"/>
      <c r="G3433" s="12"/>
      <c r="H3433" s="12"/>
      <c r="I3433" s="12"/>
      <c r="J3433" s="12"/>
      <c r="K3433" s="12"/>
      <c r="L3433" s="12"/>
      <c r="M3433" s="49"/>
      <c r="N3433" s="49"/>
      <c r="O3433" s="12"/>
      <c r="P3433" s="12"/>
      <c r="Q3433" s="12"/>
      <c r="R3433" s="12"/>
      <c r="S3433" s="12"/>
      <c r="T3433" s="12"/>
    </row>
    <row r="3434" spans="1:20" s="1" customFormat="1" x14ac:dyDescent="0.4">
      <c r="A3434" s="12"/>
      <c r="B3434" s="12"/>
      <c r="C3434" s="42"/>
      <c r="D3434" s="12"/>
      <c r="E3434" s="12"/>
      <c r="F3434" s="12"/>
      <c r="G3434" s="12"/>
      <c r="H3434" s="12"/>
      <c r="I3434" s="12"/>
      <c r="J3434" s="12"/>
      <c r="K3434" s="12"/>
      <c r="L3434" s="12"/>
      <c r="M3434" s="49"/>
      <c r="N3434" s="49"/>
      <c r="O3434" s="12"/>
      <c r="P3434" s="12"/>
      <c r="Q3434" s="12"/>
      <c r="R3434" s="12"/>
      <c r="S3434" s="12"/>
      <c r="T3434" s="12"/>
    </row>
    <row r="3435" spans="1:20" s="1" customFormat="1" x14ac:dyDescent="0.4">
      <c r="A3435" s="12"/>
      <c r="B3435" s="12"/>
      <c r="C3435" s="42"/>
      <c r="D3435" s="12"/>
      <c r="E3435" s="12"/>
      <c r="F3435" s="12"/>
      <c r="G3435" s="12"/>
      <c r="H3435" s="12"/>
      <c r="I3435" s="12"/>
      <c r="J3435" s="12"/>
      <c r="K3435" s="12"/>
      <c r="L3435" s="12"/>
      <c r="M3435" s="49"/>
      <c r="N3435" s="49"/>
      <c r="O3435" s="12"/>
      <c r="P3435" s="12"/>
      <c r="Q3435" s="12"/>
      <c r="R3435" s="12"/>
      <c r="S3435" s="12"/>
      <c r="T3435" s="12"/>
    </row>
    <row r="3436" spans="1:20" s="1" customFormat="1" x14ac:dyDescent="0.4">
      <c r="A3436" s="12"/>
      <c r="B3436" s="12"/>
      <c r="C3436" s="42"/>
      <c r="D3436" s="12"/>
      <c r="E3436" s="12"/>
      <c r="F3436" s="12"/>
      <c r="G3436" s="12"/>
      <c r="H3436" s="12"/>
      <c r="I3436" s="12"/>
      <c r="J3436" s="12"/>
      <c r="K3436" s="12"/>
      <c r="L3436" s="12"/>
      <c r="M3436" s="49"/>
      <c r="N3436" s="49"/>
      <c r="O3436" s="12"/>
      <c r="P3436" s="12"/>
      <c r="Q3436" s="12"/>
      <c r="R3436" s="12"/>
      <c r="S3436" s="12"/>
      <c r="T3436" s="12"/>
    </row>
    <row r="3437" spans="1:20" s="1" customFormat="1" x14ac:dyDescent="0.4">
      <c r="A3437" s="12"/>
      <c r="B3437" s="12"/>
      <c r="C3437" s="42"/>
      <c r="D3437" s="12"/>
      <c r="E3437" s="12"/>
      <c r="F3437" s="12"/>
      <c r="G3437" s="12"/>
      <c r="H3437" s="12"/>
      <c r="I3437" s="12"/>
      <c r="J3437" s="12"/>
      <c r="K3437" s="12"/>
      <c r="L3437" s="12"/>
      <c r="M3437" s="49"/>
      <c r="N3437" s="49"/>
      <c r="O3437" s="12"/>
      <c r="P3437" s="12"/>
      <c r="Q3437" s="12"/>
      <c r="R3437" s="12"/>
      <c r="S3437" s="12"/>
      <c r="T3437" s="12"/>
    </row>
    <row r="3438" spans="1:20" s="1" customFormat="1" x14ac:dyDescent="0.4">
      <c r="A3438" s="12"/>
      <c r="B3438" s="12"/>
      <c r="C3438" s="42"/>
      <c r="D3438" s="12"/>
      <c r="E3438" s="12"/>
      <c r="F3438" s="12"/>
      <c r="G3438" s="12"/>
      <c r="H3438" s="12"/>
      <c r="I3438" s="12"/>
      <c r="J3438" s="12"/>
      <c r="K3438" s="12"/>
      <c r="L3438" s="12"/>
      <c r="M3438" s="49"/>
      <c r="N3438" s="49"/>
      <c r="O3438" s="12"/>
      <c r="P3438" s="12"/>
      <c r="Q3438" s="12"/>
      <c r="R3438" s="12"/>
      <c r="S3438" s="12"/>
      <c r="T3438" s="12"/>
    </row>
    <row r="3439" spans="1:20" s="1" customFormat="1" x14ac:dyDescent="0.4">
      <c r="A3439" s="12"/>
      <c r="B3439" s="12"/>
      <c r="C3439" s="42"/>
      <c r="D3439" s="12"/>
      <c r="E3439" s="12"/>
      <c r="F3439" s="12"/>
      <c r="G3439" s="12"/>
      <c r="H3439" s="12"/>
      <c r="I3439" s="12"/>
      <c r="J3439" s="12"/>
      <c r="K3439" s="12"/>
      <c r="L3439" s="12"/>
      <c r="M3439" s="49"/>
      <c r="N3439" s="49"/>
      <c r="O3439" s="12"/>
      <c r="P3439" s="12"/>
      <c r="Q3439" s="12"/>
      <c r="R3439" s="12"/>
      <c r="S3439" s="12"/>
      <c r="T3439" s="12"/>
    </row>
    <row r="3440" spans="1:20" s="1" customFormat="1" x14ac:dyDescent="0.4">
      <c r="A3440" s="12"/>
      <c r="B3440" s="12"/>
      <c r="C3440" s="42"/>
      <c r="D3440" s="12"/>
      <c r="E3440" s="12"/>
      <c r="F3440" s="12"/>
      <c r="G3440" s="12"/>
      <c r="H3440" s="12"/>
      <c r="I3440" s="12"/>
      <c r="J3440" s="12"/>
      <c r="K3440" s="12"/>
      <c r="L3440" s="12"/>
      <c r="M3440" s="49"/>
      <c r="N3440" s="49"/>
      <c r="O3440" s="12"/>
      <c r="P3440" s="12"/>
      <c r="Q3440" s="12"/>
      <c r="R3440" s="12"/>
      <c r="S3440" s="12"/>
      <c r="T3440" s="12"/>
    </row>
    <row r="3441" spans="1:20" s="1" customFormat="1" x14ac:dyDescent="0.4">
      <c r="A3441" s="12"/>
      <c r="B3441" s="12"/>
      <c r="C3441" s="42"/>
      <c r="D3441" s="12"/>
      <c r="E3441" s="12"/>
      <c r="F3441" s="12"/>
      <c r="G3441" s="12"/>
      <c r="H3441" s="12"/>
      <c r="I3441" s="12"/>
      <c r="J3441" s="12"/>
      <c r="K3441" s="12"/>
      <c r="L3441" s="12"/>
      <c r="M3441" s="49"/>
      <c r="N3441" s="49"/>
      <c r="O3441" s="12"/>
      <c r="P3441" s="12"/>
      <c r="Q3441" s="12"/>
      <c r="R3441" s="12"/>
      <c r="S3441" s="12"/>
      <c r="T3441" s="12"/>
    </row>
    <row r="3442" spans="1:20" s="1" customFormat="1" x14ac:dyDescent="0.4">
      <c r="A3442" s="12"/>
      <c r="B3442" s="12"/>
      <c r="C3442" s="42"/>
      <c r="D3442" s="12"/>
      <c r="E3442" s="12"/>
      <c r="F3442" s="12"/>
      <c r="G3442" s="12"/>
      <c r="H3442" s="12"/>
      <c r="I3442" s="12"/>
      <c r="J3442" s="12"/>
      <c r="K3442" s="12"/>
      <c r="L3442" s="12"/>
      <c r="M3442" s="49"/>
      <c r="N3442" s="49"/>
      <c r="O3442" s="12"/>
      <c r="P3442" s="12"/>
      <c r="Q3442" s="12"/>
      <c r="R3442" s="12"/>
      <c r="S3442" s="12"/>
      <c r="T3442" s="12"/>
    </row>
    <row r="3443" spans="1:20" s="1" customFormat="1" x14ac:dyDescent="0.4">
      <c r="A3443" s="12"/>
      <c r="B3443" s="12"/>
      <c r="C3443" s="42"/>
      <c r="D3443" s="12"/>
      <c r="E3443" s="12"/>
      <c r="F3443" s="12"/>
      <c r="G3443" s="12"/>
      <c r="H3443" s="12"/>
      <c r="I3443" s="12"/>
      <c r="J3443" s="12"/>
      <c r="K3443" s="12"/>
      <c r="L3443" s="12"/>
      <c r="M3443" s="49"/>
      <c r="N3443" s="49"/>
      <c r="O3443" s="12"/>
      <c r="P3443" s="12"/>
      <c r="Q3443" s="12"/>
      <c r="R3443" s="12"/>
      <c r="S3443" s="12"/>
      <c r="T3443" s="12"/>
    </row>
    <row r="3444" spans="1:20" s="1" customFormat="1" x14ac:dyDescent="0.4">
      <c r="A3444" s="12"/>
      <c r="B3444" s="12"/>
      <c r="C3444" s="42"/>
      <c r="D3444" s="12"/>
      <c r="E3444" s="12"/>
      <c r="F3444" s="12"/>
      <c r="G3444" s="12"/>
      <c r="H3444" s="12"/>
      <c r="I3444" s="12"/>
      <c r="J3444" s="12"/>
      <c r="K3444" s="12"/>
      <c r="L3444" s="12"/>
      <c r="M3444" s="49"/>
      <c r="N3444" s="49"/>
      <c r="O3444" s="12"/>
      <c r="P3444" s="12"/>
      <c r="Q3444" s="12"/>
      <c r="R3444" s="12"/>
      <c r="S3444" s="12"/>
      <c r="T3444" s="12"/>
    </row>
    <row r="3445" spans="1:20" s="1" customFormat="1" x14ac:dyDescent="0.4">
      <c r="A3445" s="12"/>
      <c r="B3445" s="12"/>
      <c r="C3445" s="42"/>
      <c r="D3445" s="12"/>
      <c r="E3445" s="12"/>
      <c r="F3445" s="12"/>
      <c r="G3445" s="12"/>
      <c r="H3445" s="12"/>
      <c r="I3445" s="12"/>
      <c r="J3445" s="12"/>
      <c r="K3445" s="12"/>
      <c r="L3445" s="12"/>
      <c r="M3445" s="49"/>
      <c r="N3445" s="49"/>
      <c r="O3445" s="12"/>
      <c r="P3445" s="12"/>
      <c r="Q3445" s="12"/>
      <c r="R3445" s="12"/>
      <c r="S3445" s="12"/>
      <c r="T3445" s="12"/>
    </row>
    <row r="3446" spans="1:20" s="1" customFormat="1" x14ac:dyDescent="0.4">
      <c r="A3446" s="12"/>
      <c r="B3446" s="12"/>
      <c r="C3446" s="42"/>
      <c r="D3446" s="12"/>
      <c r="E3446" s="12"/>
      <c r="F3446" s="12"/>
      <c r="G3446" s="12"/>
      <c r="H3446" s="12"/>
      <c r="I3446" s="12"/>
      <c r="J3446" s="12"/>
      <c r="K3446" s="12"/>
      <c r="L3446" s="12"/>
      <c r="M3446" s="49"/>
      <c r="N3446" s="49"/>
      <c r="O3446" s="12"/>
      <c r="P3446" s="12"/>
      <c r="Q3446" s="12"/>
      <c r="R3446" s="12"/>
      <c r="S3446" s="12"/>
      <c r="T3446" s="12"/>
    </row>
    <row r="3447" spans="1:20" s="1" customFormat="1" x14ac:dyDescent="0.4">
      <c r="A3447" s="12"/>
      <c r="B3447" s="12"/>
      <c r="C3447" s="42"/>
      <c r="D3447" s="12"/>
      <c r="E3447" s="12"/>
      <c r="F3447" s="12"/>
      <c r="G3447" s="12"/>
      <c r="H3447" s="12"/>
      <c r="I3447" s="12"/>
      <c r="J3447" s="12"/>
      <c r="K3447" s="12"/>
      <c r="L3447" s="12"/>
      <c r="M3447" s="49"/>
      <c r="N3447" s="49"/>
      <c r="O3447" s="12"/>
      <c r="P3447" s="12"/>
      <c r="Q3447" s="12"/>
      <c r="R3447" s="12"/>
      <c r="S3447" s="12"/>
      <c r="T3447" s="12"/>
    </row>
    <row r="3448" spans="1:20" s="1" customFormat="1" x14ac:dyDescent="0.4">
      <c r="A3448" s="12"/>
      <c r="B3448" s="12"/>
      <c r="C3448" s="42"/>
      <c r="D3448" s="12"/>
      <c r="E3448" s="12"/>
      <c r="F3448" s="12"/>
      <c r="G3448" s="12"/>
      <c r="H3448" s="12"/>
      <c r="I3448" s="12"/>
      <c r="J3448" s="12"/>
      <c r="K3448" s="12"/>
      <c r="L3448" s="12"/>
      <c r="M3448" s="49"/>
      <c r="N3448" s="49"/>
      <c r="O3448" s="12"/>
      <c r="P3448" s="12"/>
      <c r="Q3448" s="12"/>
      <c r="R3448" s="12"/>
      <c r="S3448" s="12"/>
      <c r="T3448" s="12"/>
    </row>
    <row r="3449" spans="1:20" s="1" customFormat="1" x14ac:dyDescent="0.4">
      <c r="A3449" s="12"/>
      <c r="B3449" s="12"/>
      <c r="C3449" s="42"/>
      <c r="D3449" s="12"/>
      <c r="E3449" s="12"/>
      <c r="F3449" s="12"/>
      <c r="G3449" s="12"/>
      <c r="H3449" s="12"/>
      <c r="I3449" s="12"/>
      <c r="J3449" s="12"/>
      <c r="K3449" s="12"/>
      <c r="L3449" s="12"/>
      <c r="M3449" s="49"/>
      <c r="N3449" s="49"/>
      <c r="O3449" s="12"/>
      <c r="P3449" s="12"/>
      <c r="Q3449" s="12"/>
      <c r="R3449" s="12"/>
      <c r="S3449" s="12"/>
      <c r="T3449" s="12"/>
    </row>
    <row r="3450" spans="1:20" s="1" customFormat="1" x14ac:dyDescent="0.4">
      <c r="A3450" s="12"/>
      <c r="B3450" s="12"/>
      <c r="C3450" s="42"/>
      <c r="D3450" s="12"/>
      <c r="E3450" s="12"/>
      <c r="F3450" s="12"/>
      <c r="G3450" s="12"/>
      <c r="H3450" s="12"/>
      <c r="I3450" s="12"/>
      <c r="J3450" s="12"/>
      <c r="K3450" s="12"/>
      <c r="L3450" s="12"/>
      <c r="M3450" s="49"/>
      <c r="N3450" s="49"/>
      <c r="O3450" s="12"/>
      <c r="P3450" s="12"/>
      <c r="Q3450" s="12"/>
      <c r="R3450" s="12"/>
      <c r="S3450" s="12"/>
      <c r="T3450" s="12"/>
    </row>
    <row r="3451" spans="1:20" s="1" customFormat="1" x14ac:dyDescent="0.4">
      <c r="A3451" s="12"/>
      <c r="B3451" s="12"/>
      <c r="C3451" s="42"/>
      <c r="D3451" s="12"/>
      <c r="E3451" s="12"/>
      <c r="F3451" s="12"/>
      <c r="G3451" s="12"/>
      <c r="H3451" s="12"/>
      <c r="I3451" s="12"/>
      <c r="J3451" s="12"/>
      <c r="K3451" s="12"/>
      <c r="L3451" s="12"/>
      <c r="M3451" s="49"/>
      <c r="N3451" s="49"/>
      <c r="O3451" s="12"/>
      <c r="P3451" s="12"/>
      <c r="Q3451" s="12"/>
      <c r="R3451" s="12"/>
      <c r="S3451" s="12"/>
      <c r="T3451" s="12"/>
    </row>
    <row r="3452" spans="1:20" s="1" customFormat="1" x14ac:dyDescent="0.4">
      <c r="A3452" s="12"/>
      <c r="B3452" s="12"/>
      <c r="C3452" s="42"/>
      <c r="D3452" s="12"/>
      <c r="E3452" s="12"/>
      <c r="F3452" s="12"/>
      <c r="G3452" s="12"/>
      <c r="H3452" s="12"/>
      <c r="I3452" s="12"/>
      <c r="J3452" s="12"/>
      <c r="K3452" s="12"/>
      <c r="L3452" s="12"/>
      <c r="M3452" s="49"/>
      <c r="N3452" s="49"/>
      <c r="O3452" s="12"/>
      <c r="P3452" s="12"/>
      <c r="Q3452" s="12"/>
      <c r="R3452" s="12"/>
      <c r="S3452" s="12"/>
      <c r="T3452" s="12"/>
    </row>
    <row r="3453" spans="1:20" s="1" customFormat="1" x14ac:dyDescent="0.4">
      <c r="A3453" s="12"/>
      <c r="B3453" s="12"/>
      <c r="C3453" s="42"/>
      <c r="D3453" s="12"/>
      <c r="E3453" s="12"/>
      <c r="F3453" s="12"/>
      <c r="G3453" s="12"/>
      <c r="H3453" s="12"/>
      <c r="I3453" s="12"/>
      <c r="J3453" s="12"/>
      <c r="K3453" s="12"/>
      <c r="L3453" s="12"/>
      <c r="M3453" s="49"/>
      <c r="N3453" s="49"/>
      <c r="O3453" s="12"/>
      <c r="P3453" s="12"/>
      <c r="Q3453" s="12"/>
      <c r="R3453" s="12"/>
      <c r="S3453" s="12"/>
      <c r="T3453" s="12"/>
    </row>
    <row r="3454" spans="1:20" s="1" customFormat="1" x14ac:dyDescent="0.4">
      <c r="A3454" s="12"/>
      <c r="B3454" s="12"/>
      <c r="C3454" s="42"/>
      <c r="D3454" s="12"/>
      <c r="E3454" s="12"/>
      <c r="F3454" s="12"/>
      <c r="G3454" s="12"/>
      <c r="H3454" s="12"/>
      <c r="I3454" s="12"/>
      <c r="J3454" s="12"/>
      <c r="K3454" s="12"/>
      <c r="L3454" s="12"/>
      <c r="M3454" s="49"/>
      <c r="N3454" s="49"/>
      <c r="O3454" s="12"/>
      <c r="P3454" s="12"/>
      <c r="Q3454" s="12"/>
      <c r="R3454" s="12"/>
      <c r="S3454" s="12"/>
      <c r="T3454" s="12"/>
    </row>
    <row r="3455" spans="1:20" s="1" customFormat="1" x14ac:dyDescent="0.4">
      <c r="A3455" s="12"/>
      <c r="B3455" s="12"/>
      <c r="C3455" s="42"/>
      <c r="D3455" s="12"/>
      <c r="E3455" s="12"/>
      <c r="F3455" s="12"/>
      <c r="G3455" s="12"/>
      <c r="H3455" s="12"/>
      <c r="I3455" s="12"/>
      <c r="J3455" s="12"/>
      <c r="K3455" s="12"/>
      <c r="L3455" s="12"/>
      <c r="M3455" s="49"/>
      <c r="N3455" s="49"/>
      <c r="O3455" s="12"/>
      <c r="P3455" s="12"/>
      <c r="Q3455" s="12"/>
      <c r="R3455" s="12"/>
      <c r="S3455" s="12"/>
      <c r="T3455" s="12"/>
    </row>
    <row r="3456" spans="1:20" s="1" customFormat="1" x14ac:dyDescent="0.4">
      <c r="A3456" s="12"/>
      <c r="B3456" s="12"/>
      <c r="C3456" s="42"/>
      <c r="D3456" s="12"/>
      <c r="E3456" s="12"/>
      <c r="F3456" s="12"/>
      <c r="G3456" s="12"/>
      <c r="H3456" s="12"/>
      <c r="I3456" s="12"/>
      <c r="J3456" s="12"/>
      <c r="K3456" s="12"/>
      <c r="L3456" s="12"/>
      <c r="M3456" s="49"/>
      <c r="N3456" s="49"/>
      <c r="O3456" s="12"/>
      <c r="P3456" s="12"/>
      <c r="Q3456" s="12"/>
      <c r="R3456" s="12"/>
      <c r="S3456" s="12"/>
      <c r="T3456" s="12"/>
    </row>
    <row r="3457" spans="1:20" s="1" customFormat="1" x14ac:dyDescent="0.4">
      <c r="A3457" s="12"/>
      <c r="B3457" s="12"/>
      <c r="C3457" s="42"/>
      <c r="D3457" s="12"/>
      <c r="E3457" s="12"/>
      <c r="F3457" s="12"/>
      <c r="G3457" s="12"/>
      <c r="H3457" s="12"/>
      <c r="I3457" s="12"/>
      <c r="J3457" s="12"/>
      <c r="K3457" s="12"/>
      <c r="L3457" s="12"/>
      <c r="M3457" s="49"/>
      <c r="N3457" s="49"/>
      <c r="O3457" s="12"/>
      <c r="P3457" s="12"/>
      <c r="Q3457" s="12"/>
      <c r="R3457" s="12"/>
      <c r="S3457" s="12"/>
      <c r="T3457" s="12"/>
    </row>
    <row r="3458" spans="1:20" s="1" customFormat="1" x14ac:dyDescent="0.4">
      <c r="A3458" s="12"/>
      <c r="B3458" s="12"/>
      <c r="C3458" s="42"/>
      <c r="D3458" s="12"/>
      <c r="E3458" s="12"/>
      <c r="F3458" s="12"/>
      <c r="G3458" s="12"/>
      <c r="H3458" s="12"/>
      <c r="I3458" s="12"/>
      <c r="J3458" s="12"/>
      <c r="K3458" s="12"/>
      <c r="L3458" s="12"/>
      <c r="M3458" s="49"/>
      <c r="N3458" s="49"/>
      <c r="O3458" s="12"/>
      <c r="P3458" s="12"/>
      <c r="Q3458" s="12"/>
      <c r="R3458" s="12"/>
      <c r="S3458" s="12"/>
      <c r="T3458" s="12"/>
    </row>
    <row r="3459" spans="1:20" s="1" customFormat="1" x14ac:dyDescent="0.4">
      <c r="A3459" s="12"/>
      <c r="B3459" s="12"/>
      <c r="C3459" s="42"/>
      <c r="D3459" s="12"/>
      <c r="E3459" s="12"/>
      <c r="F3459" s="12"/>
      <c r="G3459" s="12"/>
      <c r="H3459" s="12"/>
      <c r="I3459" s="12"/>
      <c r="J3459" s="12"/>
      <c r="K3459" s="12"/>
      <c r="L3459" s="12"/>
      <c r="M3459" s="49"/>
      <c r="N3459" s="49"/>
      <c r="O3459" s="12"/>
      <c r="P3459" s="12"/>
      <c r="Q3459" s="12"/>
      <c r="R3459" s="12"/>
      <c r="S3459" s="12"/>
      <c r="T3459" s="12"/>
    </row>
    <row r="3460" spans="1:20" s="1" customFormat="1" x14ac:dyDescent="0.4">
      <c r="A3460" s="12"/>
      <c r="B3460" s="12"/>
      <c r="C3460" s="42"/>
      <c r="D3460" s="12"/>
      <c r="E3460" s="12"/>
      <c r="F3460" s="12"/>
      <c r="G3460" s="12"/>
      <c r="H3460" s="12"/>
      <c r="I3460" s="12"/>
      <c r="J3460" s="12"/>
      <c r="K3460" s="12"/>
      <c r="L3460" s="12"/>
      <c r="M3460" s="49"/>
      <c r="N3460" s="49"/>
      <c r="O3460" s="12"/>
      <c r="P3460" s="12"/>
      <c r="Q3460" s="12"/>
      <c r="R3460" s="12"/>
      <c r="S3460" s="12"/>
      <c r="T3460" s="12"/>
    </row>
    <row r="3461" spans="1:20" s="1" customFormat="1" x14ac:dyDescent="0.4">
      <c r="A3461" s="12"/>
      <c r="B3461" s="12"/>
      <c r="C3461" s="42"/>
      <c r="D3461" s="12"/>
      <c r="E3461" s="12"/>
      <c r="F3461" s="12"/>
      <c r="G3461" s="12"/>
      <c r="H3461" s="12"/>
      <c r="I3461" s="12"/>
      <c r="J3461" s="12"/>
      <c r="K3461" s="12"/>
      <c r="L3461" s="12"/>
      <c r="M3461" s="49"/>
      <c r="N3461" s="49"/>
      <c r="O3461" s="12"/>
      <c r="P3461" s="12"/>
      <c r="Q3461" s="12"/>
      <c r="R3461" s="12"/>
      <c r="S3461" s="12"/>
      <c r="T3461" s="12"/>
    </row>
    <row r="3462" spans="1:20" s="1" customFormat="1" x14ac:dyDescent="0.4">
      <c r="A3462" s="12"/>
      <c r="B3462" s="12"/>
      <c r="C3462" s="42"/>
      <c r="D3462" s="12"/>
      <c r="E3462" s="12"/>
      <c r="F3462" s="12"/>
      <c r="G3462" s="12"/>
      <c r="H3462" s="12"/>
      <c r="I3462" s="12"/>
      <c r="J3462" s="12"/>
      <c r="K3462" s="12"/>
      <c r="L3462" s="12"/>
      <c r="M3462" s="49"/>
      <c r="N3462" s="49"/>
      <c r="O3462" s="12"/>
      <c r="P3462" s="12"/>
      <c r="Q3462" s="12"/>
      <c r="R3462" s="12"/>
      <c r="S3462" s="12"/>
      <c r="T3462" s="12"/>
    </row>
    <row r="3463" spans="1:20" s="1" customFormat="1" x14ac:dyDescent="0.4">
      <c r="A3463" s="12"/>
      <c r="B3463" s="12"/>
      <c r="C3463" s="42"/>
      <c r="D3463" s="12"/>
      <c r="E3463" s="12"/>
      <c r="F3463" s="12"/>
      <c r="G3463" s="12"/>
      <c r="H3463" s="12"/>
      <c r="I3463" s="12"/>
      <c r="J3463" s="12"/>
      <c r="K3463" s="12"/>
      <c r="L3463" s="12"/>
      <c r="M3463" s="49"/>
      <c r="N3463" s="49"/>
      <c r="O3463" s="12"/>
      <c r="P3463" s="12"/>
      <c r="Q3463" s="12"/>
      <c r="R3463" s="12"/>
      <c r="S3463" s="12"/>
      <c r="T3463" s="12"/>
    </row>
    <row r="3464" spans="1:20" s="1" customFormat="1" x14ac:dyDescent="0.4">
      <c r="A3464" s="12"/>
      <c r="B3464" s="12"/>
      <c r="C3464" s="42"/>
      <c r="D3464" s="12"/>
      <c r="E3464" s="12"/>
      <c r="F3464" s="12"/>
      <c r="G3464" s="12"/>
      <c r="H3464" s="12"/>
      <c r="I3464" s="12"/>
      <c r="J3464" s="12"/>
      <c r="K3464" s="12"/>
      <c r="L3464" s="12"/>
      <c r="M3464" s="49"/>
      <c r="N3464" s="49"/>
      <c r="O3464" s="12"/>
      <c r="P3464" s="12"/>
      <c r="Q3464" s="12"/>
      <c r="R3464" s="12"/>
      <c r="S3464" s="12"/>
      <c r="T3464" s="12"/>
    </row>
    <row r="3465" spans="1:20" s="1" customFormat="1" x14ac:dyDescent="0.4">
      <c r="A3465" s="12"/>
      <c r="B3465" s="12"/>
      <c r="C3465" s="42"/>
      <c r="D3465" s="12"/>
      <c r="E3465" s="12"/>
      <c r="F3465" s="12"/>
      <c r="G3465" s="12"/>
      <c r="H3465" s="12"/>
      <c r="I3465" s="12"/>
      <c r="J3465" s="12"/>
      <c r="K3465" s="12"/>
      <c r="L3465" s="12"/>
      <c r="M3465" s="49"/>
      <c r="N3465" s="49"/>
      <c r="O3465" s="12"/>
      <c r="P3465" s="12"/>
      <c r="Q3465" s="12"/>
      <c r="R3465" s="12"/>
      <c r="S3465" s="12"/>
      <c r="T3465" s="12"/>
    </row>
    <row r="3466" spans="1:20" s="1" customFormat="1" x14ac:dyDescent="0.4">
      <c r="A3466" s="12"/>
      <c r="B3466" s="12"/>
      <c r="C3466" s="42"/>
      <c r="D3466" s="12"/>
      <c r="E3466" s="12"/>
      <c r="F3466" s="12"/>
      <c r="G3466" s="12"/>
      <c r="H3466" s="12"/>
      <c r="I3466" s="12"/>
      <c r="J3466" s="12"/>
      <c r="K3466" s="12"/>
      <c r="L3466" s="12"/>
      <c r="M3466" s="49"/>
      <c r="N3466" s="49"/>
      <c r="O3466" s="12"/>
      <c r="P3466" s="12"/>
      <c r="Q3466" s="12"/>
      <c r="R3466" s="12"/>
      <c r="S3466" s="12"/>
      <c r="T3466" s="12"/>
    </row>
    <row r="3467" spans="1:20" s="1" customFormat="1" x14ac:dyDescent="0.4">
      <c r="A3467" s="12"/>
      <c r="B3467" s="12"/>
      <c r="C3467" s="42"/>
      <c r="D3467" s="12"/>
      <c r="E3467" s="12"/>
      <c r="F3467" s="12"/>
      <c r="G3467" s="12"/>
      <c r="H3467" s="12"/>
      <c r="I3467" s="12"/>
      <c r="J3467" s="12"/>
      <c r="K3467" s="12"/>
      <c r="L3467" s="12"/>
      <c r="M3467" s="49"/>
      <c r="N3467" s="49"/>
      <c r="O3467" s="12"/>
      <c r="P3467" s="12"/>
      <c r="Q3467" s="12"/>
      <c r="R3467" s="12"/>
      <c r="S3467" s="12"/>
      <c r="T3467" s="12"/>
    </row>
    <row r="3468" spans="1:20" s="1" customFormat="1" x14ac:dyDescent="0.4">
      <c r="A3468" s="12"/>
      <c r="B3468" s="12"/>
      <c r="C3468" s="42"/>
      <c r="D3468" s="12"/>
      <c r="E3468" s="12"/>
      <c r="F3468" s="12"/>
      <c r="G3468" s="12"/>
      <c r="H3468" s="12"/>
      <c r="I3468" s="12"/>
      <c r="J3468" s="12"/>
      <c r="K3468" s="12"/>
      <c r="L3468" s="12"/>
      <c r="M3468" s="49"/>
      <c r="N3468" s="49"/>
      <c r="O3468" s="12"/>
      <c r="P3468" s="12"/>
      <c r="Q3468" s="12"/>
      <c r="R3468" s="12"/>
      <c r="S3468" s="12"/>
      <c r="T3468" s="12"/>
    </row>
    <row r="3469" spans="1:20" s="1" customFormat="1" x14ac:dyDescent="0.4">
      <c r="A3469" s="12"/>
      <c r="B3469" s="12"/>
      <c r="C3469" s="42"/>
      <c r="D3469" s="12"/>
      <c r="E3469" s="12"/>
      <c r="F3469" s="12"/>
      <c r="G3469" s="12"/>
      <c r="H3469" s="12"/>
      <c r="I3469" s="12"/>
      <c r="J3469" s="12"/>
      <c r="K3469" s="12"/>
      <c r="L3469" s="12"/>
      <c r="M3469" s="49"/>
      <c r="N3469" s="49"/>
      <c r="O3469" s="12"/>
      <c r="P3469" s="12"/>
      <c r="Q3469" s="12"/>
      <c r="R3469" s="12"/>
      <c r="S3469" s="12"/>
      <c r="T3469" s="12"/>
    </row>
    <row r="3470" spans="1:20" s="1" customFormat="1" x14ac:dyDescent="0.4">
      <c r="A3470" s="12"/>
      <c r="B3470" s="12"/>
      <c r="C3470" s="42"/>
      <c r="D3470" s="12"/>
      <c r="E3470" s="12"/>
      <c r="F3470" s="12"/>
      <c r="G3470" s="12"/>
      <c r="H3470" s="12"/>
      <c r="I3470" s="12"/>
      <c r="J3470" s="12"/>
      <c r="K3470" s="12"/>
      <c r="L3470" s="12"/>
      <c r="M3470" s="49"/>
      <c r="N3470" s="49"/>
      <c r="O3470" s="12"/>
      <c r="P3470" s="12"/>
      <c r="Q3470" s="12"/>
      <c r="R3470" s="12"/>
      <c r="S3470" s="12"/>
      <c r="T3470" s="12"/>
    </row>
    <row r="3471" spans="1:20" s="1" customFormat="1" x14ac:dyDescent="0.4">
      <c r="A3471" s="12"/>
      <c r="B3471" s="12"/>
      <c r="C3471" s="42"/>
      <c r="D3471" s="12"/>
      <c r="E3471" s="12"/>
      <c r="F3471" s="12"/>
      <c r="G3471" s="12"/>
      <c r="H3471" s="12"/>
      <c r="I3471" s="12"/>
      <c r="J3471" s="12"/>
      <c r="K3471" s="12"/>
      <c r="L3471" s="12"/>
      <c r="M3471" s="49"/>
      <c r="N3471" s="49"/>
      <c r="O3471" s="12"/>
      <c r="P3471" s="12"/>
      <c r="Q3471" s="12"/>
      <c r="R3471" s="12"/>
      <c r="S3471" s="12"/>
      <c r="T3471" s="12"/>
    </row>
    <row r="3472" spans="1:20" s="1" customFormat="1" x14ac:dyDescent="0.4">
      <c r="A3472" s="12"/>
      <c r="B3472" s="12"/>
      <c r="C3472" s="42"/>
      <c r="D3472" s="12"/>
      <c r="E3472" s="12"/>
      <c r="F3472" s="12"/>
      <c r="G3472" s="12"/>
      <c r="H3472" s="12"/>
      <c r="I3472" s="12"/>
      <c r="J3472" s="12"/>
      <c r="K3472" s="12"/>
      <c r="L3472" s="12"/>
      <c r="M3472" s="49"/>
      <c r="N3472" s="49"/>
      <c r="O3472" s="12"/>
      <c r="P3472" s="12"/>
      <c r="Q3472" s="12"/>
      <c r="R3472" s="12"/>
      <c r="S3472" s="12"/>
      <c r="T3472" s="12"/>
    </row>
    <row r="3473" spans="1:20" s="1" customFormat="1" x14ac:dyDescent="0.4">
      <c r="A3473" s="12"/>
      <c r="B3473" s="12"/>
      <c r="C3473" s="42"/>
      <c r="D3473" s="12"/>
      <c r="E3473" s="12"/>
      <c r="F3473" s="12"/>
      <c r="G3473" s="12"/>
      <c r="H3473" s="12"/>
      <c r="I3473" s="12"/>
      <c r="J3473" s="12"/>
      <c r="K3473" s="12"/>
      <c r="L3473" s="12"/>
      <c r="M3473" s="49"/>
      <c r="N3473" s="49"/>
      <c r="O3473" s="12"/>
      <c r="P3473" s="12"/>
      <c r="Q3473" s="12"/>
      <c r="R3473" s="12"/>
      <c r="S3473" s="12"/>
      <c r="T3473" s="12"/>
    </row>
    <row r="3474" spans="1:20" s="1" customFormat="1" x14ac:dyDescent="0.4">
      <c r="A3474" s="12"/>
      <c r="B3474" s="12"/>
      <c r="C3474" s="42"/>
      <c r="D3474" s="12"/>
      <c r="E3474" s="12"/>
      <c r="F3474" s="12"/>
      <c r="G3474" s="12"/>
      <c r="H3474" s="12"/>
      <c r="I3474" s="12"/>
      <c r="J3474" s="12"/>
      <c r="K3474" s="12"/>
      <c r="L3474" s="12"/>
      <c r="M3474" s="49"/>
      <c r="N3474" s="49"/>
      <c r="O3474" s="12"/>
      <c r="P3474" s="12"/>
      <c r="Q3474" s="12"/>
      <c r="R3474" s="12"/>
      <c r="S3474" s="12"/>
      <c r="T3474" s="12"/>
    </row>
    <row r="3475" spans="1:20" s="1" customFormat="1" x14ac:dyDescent="0.4">
      <c r="A3475" s="12"/>
      <c r="B3475" s="12"/>
      <c r="C3475" s="42"/>
      <c r="D3475" s="12"/>
      <c r="E3475" s="12"/>
      <c r="F3475" s="12"/>
      <c r="G3475" s="12"/>
      <c r="H3475" s="12"/>
      <c r="I3475" s="12"/>
      <c r="J3475" s="12"/>
      <c r="K3475" s="12"/>
      <c r="L3475" s="12"/>
      <c r="M3475" s="49"/>
      <c r="N3475" s="49"/>
      <c r="O3475" s="12"/>
      <c r="P3475" s="12"/>
      <c r="Q3475" s="12"/>
      <c r="R3475" s="12"/>
      <c r="S3475" s="12"/>
      <c r="T3475" s="12"/>
    </row>
    <row r="3476" spans="1:20" s="1" customFormat="1" x14ac:dyDescent="0.4">
      <c r="A3476" s="12"/>
      <c r="B3476" s="12"/>
      <c r="C3476" s="42"/>
      <c r="D3476" s="12"/>
      <c r="E3476" s="12"/>
      <c r="F3476" s="12"/>
      <c r="G3476" s="12"/>
      <c r="H3476" s="12"/>
      <c r="I3476" s="12"/>
      <c r="J3476" s="12"/>
      <c r="K3476" s="12"/>
      <c r="L3476" s="12"/>
      <c r="M3476" s="49"/>
      <c r="N3476" s="49"/>
      <c r="O3476" s="12"/>
      <c r="P3476" s="12"/>
      <c r="Q3476" s="12"/>
      <c r="R3476" s="12"/>
      <c r="S3476" s="12"/>
      <c r="T3476" s="12"/>
    </row>
    <row r="3477" spans="1:20" s="1" customFormat="1" x14ac:dyDescent="0.4">
      <c r="A3477" s="12"/>
      <c r="B3477" s="12"/>
      <c r="C3477" s="42"/>
      <c r="D3477" s="12"/>
      <c r="E3477" s="12"/>
      <c r="F3477" s="12"/>
      <c r="G3477" s="12"/>
      <c r="H3477" s="12"/>
      <c r="I3477" s="12"/>
      <c r="J3477" s="12"/>
      <c r="K3477" s="12"/>
      <c r="L3477" s="12"/>
      <c r="M3477" s="49"/>
      <c r="N3477" s="49"/>
      <c r="O3477" s="12"/>
      <c r="P3477" s="12"/>
      <c r="Q3477" s="12"/>
      <c r="R3477" s="12"/>
      <c r="S3477" s="12"/>
      <c r="T3477" s="12"/>
    </row>
    <row r="3478" spans="1:20" s="1" customFormat="1" x14ac:dyDescent="0.4">
      <c r="A3478" s="12"/>
      <c r="B3478" s="12"/>
      <c r="C3478" s="42"/>
      <c r="D3478" s="12"/>
      <c r="E3478" s="12"/>
      <c r="F3478" s="12"/>
      <c r="G3478" s="12"/>
      <c r="H3478" s="12"/>
      <c r="I3478" s="12"/>
      <c r="J3478" s="12"/>
      <c r="K3478" s="12"/>
      <c r="L3478" s="12"/>
      <c r="M3478" s="49"/>
      <c r="N3478" s="49"/>
      <c r="O3478" s="12"/>
      <c r="P3478" s="12"/>
      <c r="Q3478" s="12"/>
      <c r="R3478" s="12"/>
      <c r="S3478" s="12"/>
      <c r="T3478" s="12"/>
    </row>
    <row r="3479" spans="1:20" s="1" customFormat="1" x14ac:dyDescent="0.4">
      <c r="A3479" s="12"/>
      <c r="B3479" s="12"/>
      <c r="C3479" s="42"/>
      <c r="D3479" s="12"/>
      <c r="E3479" s="12"/>
      <c r="F3479" s="12"/>
      <c r="G3479" s="12"/>
      <c r="H3479" s="12"/>
      <c r="I3479" s="12"/>
      <c r="J3479" s="12"/>
      <c r="K3479" s="12"/>
      <c r="L3479" s="12"/>
      <c r="M3479" s="49"/>
      <c r="N3479" s="49"/>
      <c r="O3479" s="12"/>
      <c r="P3479" s="12"/>
      <c r="Q3479" s="12"/>
      <c r="R3479" s="12"/>
      <c r="S3479" s="12"/>
      <c r="T3479" s="12"/>
    </row>
    <row r="3480" spans="1:20" s="1" customFormat="1" x14ac:dyDescent="0.4">
      <c r="A3480" s="12"/>
      <c r="B3480" s="12"/>
      <c r="C3480" s="42"/>
      <c r="D3480" s="12"/>
      <c r="E3480" s="12"/>
      <c r="F3480" s="12"/>
      <c r="G3480" s="12"/>
      <c r="H3480" s="12"/>
      <c r="I3480" s="12"/>
      <c r="J3480" s="12"/>
      <c r="K3480" s="12"/>
      <c r="L3480" s="12"/>
      <c r="M3480" s="49"/>
      <c r="N3480" s="49"/>
      <c r="O3480" s="12"/>
      <c r="P3480" s="12"/>
      <c r="Q3480" s="12"/>
      <c r="R3480" s="12"/>
      <c r="S3480" s="12"/>
      <c r="T3480" s="12"/>
    </row>
    <row r="3481" spans="1:20" s="1" customFormat="1" x14ac:dyDescent="0.4">
      <c r="A3481" s="12"/>
      <c r="B3481" s="12"/>
      <c r="C3481" s="42"/>
      <c r="D3481" s="12"/>
      <c r="E3481" s="12"/>
      <c r="F3481" s="12"/>
      <c r="G3481" s="12"/>
      <c r="H3481" s="12"/>
      <c r="I3481" s="12"/>
      <c r="J3481" s="12"/>
      <c r="K3481" s="12"/>
      <c r="L3481" s="12"/>
      <c r="M3481" s="49"/>
      <c r="N3481" s="49"/>
      <c r="O3481" s="12"/>
      <c r="P3481" s="12"/>
      <c r="Q3481" s="12"/>
      <c r="R3481" s="12"/>
      <c r="S3481" s="12"/>
      <c r="T3481" s="12"/>
    </row>
    <row r="3482" spans="1:20" s="1" customFormat="1" x14ac:dyDescent="0.4">
      <c r="A3482" s="12"/>
      <c r="B3482" s="12"/>
      <c r="C3482" s="42"/>
      <c r="D3482" s="12"/>
      <c r="E3482" s="12"/>
      <c r="F3482" s="12"/>
      <c r="G3482" s="12"/>
      <c r="H3482" s="12"/>
      <c r="I3482" s="12"/>
      <c r="J3482" s="12"/>
      <c r="K3482" s="12"/>
      <c r="L3482" s="12"/>
      <c r="M3482" s="49"/>
      <c r="N3482" s="49"/>
      <c r="O3482" s="12"/>
      <c r="P3482" s="12"/>
      <c r="Q3482" s="12"/>
      <c r="R3482" s="12"/>
      <c r="S3482" s="12"/>
      <c r="T3482" s="12"/>
    </row>
    <row r="3483" spans="1:20" s="1" customFormat="1" x14ac:dyDescent="0.4">
      <c r="A3483" s="12"/>
      <c r="B3483" s="12"/>
      <c r="C3483" s="42"/>
      <c r="D3483" s="12"/>
      <c r="E3483" s="12"/>
      <c r="F3483" s="12"/>
      <c r="G3483" s="12"/>
      <c r="H3483" s="12"/>
      <c r="I3483" s="12"/>
      <c r="J3483" s="12"/>
      <c r="K3483" s="12"/>
      <c r="L3483" s="12"/>
      <c r="M3483" s="49"/>
      <c r="N3483" s="49"/>
      <c r="O3483" s="12"/>
      <c r="P3483" s="12"/>
      <c r="Q3483" s="12"/>
      <c r="R3483" s="12"/>
      <c r="S3483" s="12"/>
      <c r="T3483" s="12"/>
    </row>
    <row r="3484" spans="1:20" s="1" customFormat="1" x14ac:dyDescent="0.4">
      <c r="A3484" s="12"/>
      <c r="B3484" s="12"/>
      <c r="C3484" s="42"/>
      <c r="D3484" s="12"/>
      <c r="E3484" s="12"/>
      <c r="F3484" s="12"/>
      <c r="G3484" s="12"/>
      <c r="H3484" s="12"/>
      <c r="I3484" s="12"/>
      <c r="J3484" s="12"/>
      <c r="K3484" s="12"/>
      <c r="L3484" s="12"/>
      <c r="M3484" s="49"/>
      <c r="N3484" s="49"/>
      <c r="O3484" s="12"/>
      <c r="P3484" s="12"/>
      <c r="Q3484" s="12"/>
      <c r="R3484" s="12"/>
      <c r="S3484" s="12"/>
      <c r="T3484" s="12"/>
    </row>
    <row r="3485" spans="1:20" s="1" customFormat="1" x14ac:dyDescent="0.4">
      <c r="A3485" s="12"/>
      <c r="B3485" s="12"/>
      <c r="C3485" s="42"/>
      <c r="D3485" s="12"/>
      <c r="E3485" s="12"/>
      <c r="F3485" s="12"/>
      <c r="G3485" s="12"/>
      <c r="H3485" s="12"/>
      <c r="I3485" s="12"/>
      <c r="J3485" s="12"/>
      <c r="K3485" s="12"/>
      <c r="L3485" s="12"/>
      <c r="M3485" s="49"/>
      <c r="N3485" s="49"/>
      <c r="O3485" s="12"/>
      <c r="P3485" s="12"/>
      <c r="Q3485" s="12"/>
      <c r="R3485" s="12"/>
      <c r="S3485" s="12"/>
      <c r="T3485" s="12"/>
    </row>
    <row r="3486" spans="1:20" s="1" customFormat="1" x14ac:dyDescent="0.4">
      <c r="A3486" s="12"/>
      <c r="B3486" s="12"/>
      <c r="C3486" s="42"/>
      <c r="D3486" s="12"/>
      <c r="E3486" s="12"/>
      <c r="F3486" s="12"/>
      <c r="G3486" s="12"/>
      <c r="H3486" s="12"/>
      <c r="I3486" s="12"/>
      <c r="J3486" s="12"/>
      <c r="K3486" s="12"/>
      <c r="L3486" s="12"/>
      <c r="M3486" s="49"/>
      <c r="N3486" s="49"/>
      <c r="O3486" s="12"/>
      <c r="P3486" s="12"/>
      <c r="Q3486" s="12"/>
      <c r="R3486" s="12"/>
      <c r="S3486" s="12"/>
      <c r="T3486" s="12"/>
    </row>
    <row r="3487" spans="1:20" s="1" customFormat="1" x14ac:dyDescent="0.4">
      <c r="A3487" s="12"/>
      <c r="B3487" s="12"/>
      <c r="C3487" s="42"/>
      <c r="D3487" s="12"/>
      <c r="E3487" s="12"/>
      <c r="F3487" s="12"/>
      <c r="G3487" s="12"/>
      <c r="H3487" s="12"/>
      <c r="I3487" s="12"/>
      <c r="J3487" s="12"/>
      <c r="K3487" s="12"/>
      <c r="L3487" s="12"/>
      <c r="M3487" s="49"/>
      <c r="N3487" s="49"/>
      <c r="O3487" s="12"/>
      <c r="P3487" s="12"/>
      <c r="Q3487" s="12"/>
      <c r="R3487" s="12"/>
      <c r="S3487" s="12"/>
      <c r="T3487" s="12"/>
    </row>
    <row r="3488" spans="1:20" s="1" customFormat="1" x14ac:dyDescent="0.4">
      <c r="A3488" s="12"/>
      <c r="B3488" s="12"/>
      <c r="C3488" s="42"/>
      <c r="D3488" s="12"/>
      <c r="E3488" s="12"/>
      <c r="F3488" s="12"/>
      <c r="G3488" s="12"/>
      <c r="H3488" s="12"/>
      <c r="I3488" s="12"/>
      <c r="J3488" s="12"/>
      <c r="K3488" s="12"/>
      <c r="L3488" s="12"/>
      <c r="M3488" s="49"/>
      <c r="N3488" s="49"/>
      <c r="O3488" s="12"/>
      <c r="P3488" s="12"/>
      <c r="Q3488" s="12"/>
      <c r="R3488" s="12"/>
      <c r="S3488" s="12"/>
      <c r="T3488" s="12"/>
    </row>
    <row r="3489" spans="1:20" s="1" customFormat="1" x14ac:dyDescent="0.4">
      <c r="A3489" s="12"/>
      <c r="B3489" s="12"/>
      <c r="C3489" s="42"/>
      <c r="D3489" s="12"/>
      <c r="E3489" s="12"/>
      <c r="F3489" s="12"/>
      <c r="G3489" s="12"/>
      <c r="H3489" s="12"/>
      <c r="I3489" s="12"/>
      <c r="J3489" s="12"/>
      <c r="K3489" s="12"/>
      <c r="L3489" s="12"/>
      <c r="M3489" s="49"/>
      <c r="N3489" s="49"/>
      <c r="O3489" s="12"/>
      <c r="P3489" s="12"/>
      <c r="Q3489" s="12"/>
      <c r="R3489" s="12"/>
      <c r="S3489" s="12"/>
      <c r="T3489" s="12"/>
    </row>
    <row r="3490" spans="1:20" s="1" customFormat="1" x14ac:dyDescent="0.4">
      <c r="A3490" s="12"/>
      <c r="B3490" s="12"/>
      <c r="C3490" s="42"/>
      <c r="D3490" s="12"/>
      <c r="E3490" s="12"/>
      <c r="F3490" s="12"/>
      <c r="G3490" s="12"/>
      <c r="H3490" s="12"/>
      <c r="I3490" s="12"/>
      <c r="J3490" s="12"/>
      <c r="K3490" s="12"/>
      <c r="L3490" s="12"/>
      <c r="M3490" s="49"/>
      <c r="N3490" s="49"/>
      <c r="O3490" s="12"/>
      <c r="P3490" s="12"/>
      <c r="Q3490" s="12"/>
      <c r="R3490" s="12"/>
      <c r="S3490" s="12"/>
      <c r="T3490" s="12"/>
    </row>
    <row r="3491" spans="1:20" s="1" customFormat="1" x14ac:dyDescent="0.4">
      <c r="A3491" s="12"/>
      <c r="B3491" s="12"/>
      <c r="C3491" s="42"/>
      <c r="D3491" s="12"/>
      <c r="E3491" s="12"/>
      <c r="F3491" s="12"/>
      <c r="G3491" s="12"/>
      <c r="H3491" s="12"/>
      <c r="I3491" s="12"/>
      <c r="J3491" s="12"/>
      <c r="K3491" s="12"/>
      <c r="L3491" s="12"/>
      <c r="M3491" s="49"/>
      <c r="N3491" s="49"/>
      <c r="O3491" s="12"/>
      <c r="P3491" s="12"/>
      <c r="Q3491" s="12"/>
      <c r="R3491" s="12"/>
      <c r="S3491" s="12"/>
      <c r="T3491" s="12"/>
    </row>
    <row r="3492" spans="1:20" s="1" customFormat="1" x14ac:dyDescent="0.4">
      <c r="A3492" s="12"/>
      <c r="B3492" s="12"/>
      <c r="C3492" s="42"/>
      <c r="D3492" s="12"/>
      <c r="E3492" s="12"/>
      <c r="F3492" s="12"/>
      <c r="G3492" s="12"/>
      <c r="H3492" s="12"/>
      <c r="I3492" s="12"/>
      <c r="J3492" s="12"/>
      <c r="K3492" s="12"/>
      <c r="L3492" s="12"/>
      <c r="M3492" s="49"/>
      <c r="N3492" s="49"/>
      <c r="O3492" s="12"/>
      <c r="P3492" s="12"/>
      <c r="Q3492" s="12"/>
      <c r="R3492" s="12"/>
      <c r="S3492" s="12"/>
      <c r="T3492" s="12"/>
    </row>
    <row r="3493" spans="1:20" s="1" customFormat="1" x14ac:dyDescent="0.4">
      <c r="A3493" s="12"/>
      <c r="B3493" s="12"/>
      <c r="C3493" s="42"/>
      <c r="D3493" s="12"/>
      <c r="E3493" s="12"/>
      <c r="F3493" s="12"/>
      <c r="G3493" s="12"/>
      <c r="H3493" s="12"/>
      <c r="I3493" s="12"/>
      <c r="J3493" s="12"/>
      <c r="K3493" s="12"/>
      <c r="L3493" s="12"/>
      <c r="M3493" s="49"/>
      <c r="N3493" s="49"/>
      <c r="O3493" s="12"/>
      <c r="P3493" s="12"/>
      <c r="Q3493" s="12"/>
      <c r="R3493" s="12"/>
      <c r="S3493" s="12"/>
      <c r="T3493" s="12"/>
    </row>
    <row r="3494" spans="1:20" s="1" customFormat="1" x14ac:dyDescent="0.4">
      <c r="A3494" s="12"/>
      <c r="B3494" s="12"/>
      <c r="C3494" s="42"/>
      <c r="D3494" s="12"/>
      <c r="E3494" s="12"/>
      <c r="F3494" s="12"/>
      <c r="G3494" s="12"/>
      <c r="H3494" s="12"/>
      <c r="I3494" s="12"/>
      <c r="J3494" s="12"/>
      <c r="K3494" s="12"/>
      <c r="L3494" s="12"/>
      <c r="M3494" s="49"/>
      <c r="N3494" s="49"/>
      <c r="O3494" s="12"/>
      <c r="P3494" s="12"/>
      <c r="Q3494" s="12"/>
      <c r="R3494" s="12"/>
      <c r="S3494" s="12"/>
      <c r="T3494" s="12"/>
    </row>
    <row r="3495" spans="1:20" s="1" customFormat="1" x14ac:dyDescent="0.4">
      <c r="A3495" s="12"/>
      <c r="B3495" s="12"/>
      <c r="C3495" s="42"/>
      <c r="D3495" s="12"/>
      <c r="E3495" s="12"/>
      <c r="F3495" s="12"/>
      <c r="G3495" s="12"/>
      <c r="H3495" s="12"/>
      <c r="I3495" s="12"/>
      <c r="J3495" s="12"/>
      <c r="K3495" s="12"/>
      <c r="L3495" s="12"/>
      <c r="M3495" s="49"/>
      <c r="N3495" s="49"/>
      <c r="O3495" s="12"/>
      <c r="P3495" s="12"/>
      <c r="Q3495" s="12"/>
      <c r="R3495" s="12"/>
      <c r="S3495" s="12"/>
      <c r="T3495" s="12"/>
    </row>
    <row r="3496" spans="1:20" s="1" customFormat="1" x14ac:dyDescent="0.4">
      <c r="A3496" s="12"/>
      <c r="B3496" s="12"/>
      <c r="C3496" s="42"/>
      <c r="D3496" s="12"/>
      <c r="E3496" s="12"/>
      <c r="F3496" s="12"/>
      <c r="G3496" s="12"/>
      <c r="H3496" s="12"/>
      <c r="I3496" s="12"/>
      <c r="J3496" s="12"/>
      <c r="K3496" s="12"/>
      <c r="L3496" s="12"/>
      <c r="M3496" s="49"/>
      <c r="N3496" s="49"/>
      <c r="O3496" s="12"/>
      <c r="P3496" s="12"/>
      <c r="Q3496" s="12"/>
      <c r="R3496" s="12"/>
      <c r="S3496" s="12"/>
      <c r="T3496" s="12"/>
    </row>
    <row r="3497" spans="1:20" s="1" customFormat="1" x14ac:dyDescent="0.4">
      <c r="A3497" s="12"/>
      <c r="B3497" s="12"/>
      <c r="C3497" s="42"/>
      <c r="D3497" s="12"/>
      <c r="E3497" s="12"/>
      <c r="F3497" s="12"/>
      <c r="G3497" s="12"/>
      <c r="H3497" s="12"/>
      <c r="I3497" s="12"/>
      <c r="J3497" s="12"/>
      <c r="K3497" s="12"/>
      <c r="L3497" s="12"/>
      <c r="M3497" s="49"/>
      <c r="N3497" s="49"/>
      <c r="O3497" s="12"/>
      <c r="P3497" s="12"/>
      <c r="Q3497" s="12"/>
      <c r="R3497" s="12"/>
      <c r="S3497" s="12"/>
      <c r="T3497" s="12"/>
    </row>
    <row r="3498" spans="1:20" s="1" customFormat="1" x14ac:dyDescent="0.4">
      <c r="A3498" s="12"/>
      <c r="B3498" s="12"/>
      <c r="C3498" s="42"/>
      <c r="D3498" s="12"/>
      <c r="E3498" s="12"/>
      <c r="F3498" s="12"/>
      <c r="G3498" s="12"/>
      <c r="H3498" s="12"/>
      <c r="I3498" s="12"/>
      <c r="J3498" s="12"/>
      <c r="K3498" s="12"/>
      <c r="L3498" s="12"/>
      <c r="M3498" s="49"/>
      <c r="N3498" s="49"/>
      <c r="O3498" s="12"/>
      <c r="P3498" s="12"/>
      <c r="Q3498" s="12"/>
      <c r="R3498" s="12"/>
      <c r="S3498" s="12"/>
      <c r="T3498" s="12"/>
    </row>
    <row r="3499" spans="1:20" s="1" customFormat="1" x14ac:dyDescent="0.4">
      <c r="A3499" s="12"/>
      <c r="B3499" s="12"/>
      <c r="C3499" s="42"/>
      <c r="D3499" s="12"/>
      <c r="E3499" s="12"/>
      <c r="F3499" s="12"/>
      <c r="G3499" s="12"/>
      <c r="H3499" s="12"/>
      <c r="I3499" s="12"/>
      <c r="J3499" s="12"/>
      <c r="K3499" s="12"/>
      <c r="L3499" s="12"/>
      <c r="M3499" s="49"/>
      <c r="N3499" s="49"/>
      <c r="O3499" s="12"/>
      <c r="P3499" s="12"/>
      <c r="Q3499" s="12"/>
      <c r="R3499" s="12"/>
      <c r="S3499" s="12"/>
      <c r="T3499" s="12"/>
    </row>
    <row r="3500" spans="1:20" s="1" customFormat="1" x14ac:dyDescent="0.4">
      <c r="A3500" s="12"/>
      <c r="B3500" s="12"/>
      <c r="C3500" s="42"/>
      <c r="D3500" s="12"/>
      <c r="E3500" s="12"/>
      <c r="F3500" s="12"/>
      <c r="G3500" s="12"/>
      <c r="H3500" s="12"/>
      <c r="I3500" s="12"/>
      <c r="J3500" s="12"/>
      <c r="K3500" s="12"/>
      <c r="L3500" s="12"/>
      <c r="M3500" s="49"/>
      <c r="N3500" s="49"/>
      <c r="O3500" s="12"/>
      <c r="P3500" s="12"/>
      <c r="Q3500" s="12"/>
      <c r="R3500" s="12"/>
      <c r="S3500" s="12"/>
      <c r="T3500" s="12"/>
    </row>
    <row r="3501" spans="1:20" s="1" customFormat="1" x14ac:dyDescent="0.4">
      <c r="A3501" s="12"/>
      <c r="B3501" s="12"/>
      <c r="C3501" s="42"/>
      <c r="D3501" s="12"/>
      <c r="E3501" s="12"/>
      <c r="F3501" s="12"/>
      <c r="G3501" s="12"/>
      <c r="H3501" s="12"/>
      <c r="I3501" s="12"/>
      <c r="J3501" s="12"/>
      <c r="K3501" s="12"/>
      <c r="L3501" s="12"/>
      <c r="M3501" s="49"/>
      <c r="N3501" s="49"/>
      <c r="O3501" s="12"/>
      <c r="P3501" s="12"/>
      <c r="Q3501" s="12"/>
      <c r="R3501" s="12"/>
      <c r="S3501" s="12"/>
      <c r="T3501" s="12"/>
    </row>
    <row r="3502" spans="1:20" s="1" customFormat="1" x14ac:dyDescent="0.4">
      <c r="A3502" s="12"/>
      <c r="B3502" s="12"/>
      <c r="C3502" s="42"/>
      <c r="D3502" s="12"/>
      <c r="E3502" s="12"/>
      <c r="F3502" s="12"/>
      <c r="G3502" s="12"/>
      <c r="H3502" s="12"/>
      <c r="I3502" s="12"/>
      <c r="J3502" s="12"/>
      <c r="K3502" s="12"/>
      <c r="L3502" s="12"/>
      <c r="M3502" s="49"/>
      <c r="N3502" s="49"/>
      <c r="O3502" s="12"/>
      <c r="P3502" s="12"/>
      <c r="Q3502" s="12"/>
      <c r="R3502" s="12"/>
      <c r="S3502" s="12"/>
      <c r="T3502" s="12"/>
    </row>
    <row r="3503" spans="1:20" s="1" customFormat="1" x14ac:dyDescent="0.4">
      <c r="A3503" s="12"/>
      <c r="B3503" s="12"/>
      <c r="C3503" s="42"/>
      <c r="D3503" s="12"/>
      <c r="E3503" s="12"/>
      <c r="F3503" s="12"/>
      <c r="G3503" s="12"/>
      <c r="H3503" s="12"/>
      <c r="I3503" s="12"/>
      <c r="J3503" s="12"/>
      <c r="K3503" s="12"/>
      <c r="L3503" s="12"/>
      <c r="M3503" s="49"/>
      <c r="N3503" s="49"/>
      <c r="O3503" s="12"/>
      <c r="P3503" s="12"/>
      <c r="Q3503" s="12"/>
      <c r="R3503" s="12"/>
      <c r="S3503" s="12"/>
      <c r="T3503" s="12"/>
    </row>
    <row r="3504" spans="1:20" s="1" customFormat="1" x14ac:dyDescent="0.4">
      <c r="A3504" s="12"/>
      <c r="B3504" s="12"/>
      <c r="C3504" s="42"/>
      <c r="D3504" s="12"/>
      <c r="E3504" s="12"/>
      <c r="F3504" s="12"/>
      <c r="G3504" s="12"/>
      <c r="H3504" s="12"/>
      <c r="I3504" s="12"/>
      <c r="J3504" s="12"/>
      <c r="K3504" s="12"/>
      <c r="L3504" s="12"/>
      <c r="M3504" s="49"/>
      <c r="N3504" s="49"/>
      <c r="O3504" s="12"/>
      <c r="P3504" s="12"/>
      <c r="Q3504" s="12"/>
      <c r="R3504" s="12"/>
      <c r="S3504" s="12"/>
      <c r="T3504" s="12"/>
    </row>
    <row r="3505" spans="1:20" s="1" customFormat="1" x14ac:dyDescent="0.4">
      <c r="A3505" s="12"/>
      <c r="B3505" s="12"/>
      <c r="C3505" s="42"/>
      <c r="D3505" s="12"/>
      <c r="E3505" s="12"/>
      <c r="F3505" s="12"/>
      <c r="G3505" s="12"/>
      <c r="H3505" s="12"/>
      <c r="I3505" s="12"/>
      <c r="J3505" s="12"/>
      <c r="K3505" s="12"/>
      <c r="L3505" s="12"/>
      <c r="M3505" s="49"/>
      <c r="N3505" s="49"/>
      <c r="O3505" s="12"/>
      <c r="P3505" s="12"/>
      <c r="Q3505" s="12"/>
      <c r="R3505" s="12"/>
      <c r="S3505" s="12"/>
      <c r="T3505" s="12"/>
    </row>
    <row r="3506" spans="1:20" s="1" customFormat="1" x14ac:dyDescent="0.4">
      <c r="A3506" s="12"/>
      <c r="B3506" s="12"/>
      <c r="C3506" s="42"/>
      <c r="D3506" s="12"/>
      <c r="E3506" s="12"/>
      <c r="F3506" s="12"/>
      <c r="G3506" s="12"/>
      <c r="H3506" s="12"/>
      <c r="I3506" s="12"/>
      <c r="J3506" s="12"/>
      <c r="K3506" s="12"/>
      <c r="L3506" s="12"/>
      <c r="M3506" s="49"/>
      <c r="N3506" s="49"/>
      <c r="O3506" s="12"/>
      <c r="P3506" s="12"/>
      <c r="Q3506" s="12"/>
      <c r="R3506" s="12"/>
      <c r="S3506" s="12"/>
      <c r="T3506" s="12"/>
    </row>
    <row r="3507" spans="1:20" s="1" customFormat="1" x14ac:dyDescent="0.4">
      <c r="A3507" s="12"/>
      <c r="B3507" s="12"/>
      <c r="C3507" s="42"/>
      <c r="D3507" s="12"/>
      <c r="E3507" s="12"/>
      <c r="F3507" s="12"/>
      <c r="G3507" s="12"/>
      <c r="H3507" s="12"/>
      <c r="I3507" s="12"/>
      <c r="J3507" s="12"/>
      <c r="K3507" s="12"/>
      <c r="L3507" s="12"/>
      <c r="M3507" s="49"/>
      <c r="N3507" s="49"/>
      <c r="O3507" s="12"/>
      <c r="P3507" s="12"/>
      <c r="Q3507" s="12"/>
      <c r="R3507" s="12"/>
      <c r="S3507" s="12"/>
      <c r="T3507" s="12"/>
    </row>
    <row r="3508" spans="1:20" s="1" customFormat="1" x14ac:dyDescent="0.4">
      <c r="A3508" s="12"/>
      <c r="B3508" s="12"/>
      <c r="C3508" s="42"/>
      <c r="D3508" s="12"/>
      <c r="E3508" s="12"/>
      <c r="F3508" s="12"/>
      <c r="G3508" s="12"/>
      <c r="H3508" s="12"/>
      <c r="I3508" s="12"/>
      <c r="J3508" s="12"/>
      <c r="K3508" s="12"/>
      <c r="L3508" s="12"/>
      <c r="M3508" s="49"/>
      <c r="N3508" s="49"/>
      <c r="O3508" s="12"/>
      <c r="P3508" s="12"/>
      <c r="Q3508" s="12"/>
      <c r="R3508" s="12"/>
      <c r="S3508" s="12"/>
      <c r="T3508" s="12"/>
    </row>
    <row r="3509" spans="1:20" s="1" customFormat="1" x14ac:dyDescent="0.4">
      <c r="A3509" s="12"/>
      <c r="B3509" s="12"/>
      <c r="C3509" s="42"/>
      <c r="D3509" s="12"/>
      <c r="E3509" s="12"/>
      <c r="F3509" s="12"/>
      <c r="G3509" s="12"/>
      <c r="H3509" s="12"/>
      <c r="I3509" s="12"/>
      <c r="J3509" s="12"/>
      <c r="K3509" s="12"/>
      <c r="L3509" s="12"/>
      <c r="M3509" s="49"/>
      <c r="N3509" s="49"/>
      <c r="O3509" s="12"/>
      <c r="P3509" s="12"/>
      <c r="Q3509" s="12"/>
      <c r="R3509" s="12"/>
      <c r="S3509" s="12"/>
      <c r="T3509" s="12"/>
    </row>
    <row r="3510" spans="1:20" s="1" customFormat="1" x14ac:dyDescent="0.4">
      <c r="A3510" s="12"/>
      <c r="B3510" s="12"/>
      <c r="C3510" s="42"/>
      <c r="D3510" s="12"/>
      <c r="E3510" s="12"/>
      <c r="F3510" s="12"/>
      <c r="G3510" s="12"/>
      <c r="H3510" s="12"/>
      <c r="I3510" s="12"/>
      <c r="J3510" s="12"/>
      <c r="K3510" s="12"/>
      <c r="L3510" s="12"/>
      <c r="M3510" s="49"/>
      <c r="N3510" s="49"/>
      <c r="O3510" s="12"/>
      <c r="P3510" s="12"/>
      <c r="Q3510" s="12"/>
      <c r="R3510" s="12"/>
      <c r="S3510" s="12"/>
      <c r="T3510" s="12"/>
    </row>
    <row r="3511" spans="1:20" s="1" customFormat="1" x14ac:dyDescent="0.4">
      <c r="A3511" s="12"/>
      <c r="B3511" s="12"/>
      <c r="C3511" s="42"/>
      <c r="D3511" s="12"/>
      <c r="E3511" s="12"/>
      <c r="F3511" s="12"/>
      <c r="G3511" s="12"/>
      <c r="H3511" s="12"/>
      <c r="I3511" s="12"/>
      <c r="J3511" s="12"/>
      <c r="K3511" s="12"/>
      <c r="L3511" s="12"/>
      <c r="M3511" s="49"/>
      <c r="N3511" s="49"/>
      <c r="O3511" s="12"/>
      <c r="P3511" s="12"/>
      <c r="Q3511" s="12"/>
      <c r="R3511" s="12"/>
      <c r="S3511" s="12"/>
      <c r="T3511" s="12"/>
    </row>
    <row r="3512" spans="1:20" s="1" customFormat="1" x14ac:dyDescent="0.4">
      <c r="A3512" s="12"/>
      <c r="B3512" s="12"/>
      <c r="C3512" s="42"/>
      <c r="D3512" s="12"/>
      <c r="E3512" s="12"/>
      <c r="F3512" s="12"/>
      <c r="G3512" s="12"/>
      <c r="H3512" s="12"/>
      <c r="I3512" s="12"/>
      <c r="J3512" s="12"/>
      <c r="K3512" s="12"/>
      <c r="L3512" s="12"/>
      <c r="M3512" s="49"/>
      <c r="N3512" s="49"/>
      <c r="O3512" s="12"/>
      <c r="P3512" s="12"/>
      <c r="Q3512" s="12"/>
      <c r="R3512" s="12"/>
      <c r="S3512" s="12"/>
      <c r="T3512" s="12"/>
    </row>
    <row r="3513" spans="1:20" s="1" customFormat="1" x14ac:dyDescent="0.4">
      <c r="A3513" s="12"/>
      <c r="B3513" s="12"/>
      <c r="C3513" s="42"/>
      <c r="D3513" s="12"/>
      <c r="E3513" s="12"/>
      <c r="F3513" s="12"/>
      <c r="G3513" s="12"/>
      <c r="H3513" s="12"/>
      <c r="I3513" s="12"/>
      <c r="J3513" s="12"/>
      <c r="K3513" s="12"/>
      <c r="L3513" s="12"/>
      <c r="M3513" s="49"/>
      <c r="N3513" s="49"/>
      <c r="O3513" s="12"/>
      <c r="P3513" s="12"/>
      <c r="Q3513" s="12"/>
      <c r="R3513" s="12"/>
      <c r="S3513" s="12"/>
      <c r="T3513" s="12"/>
    </row>
    <row r="3514" spans="1:20" s="1" customFormat="1" x14ac:dyDescent="0.4">
      <c r="A3514" s="12"/>
      <c r="B3514" s="12"/>
      <c r="C3514" s="42"/>
      <c r="D3514" s="12"/>
      <c r="E3514" s="12"/>
      <c r="F3514" s="12"/>
      <c r="G3514" s="12"/>
      <c r="H3514" s="12"/>
      <c r="I3514" s="12"/>
      <c r="J3514" s="12"/>
      <c r="K3514" s="12"/>
      <c r="L3514" s="12"/>
      <c r="M3514" s="49"/>
      <c r="N3514" s="49"/>
      <c r="O3514" s="12"/>
      <c r="P3514" s="12"/>
      <c r="Q3514" s="12"/>
      <c r="R3514" s="12"/>
      <c r="S3514" s="12"/>
      <c r="T3514" s="12"/>
    </row>
    <row r="3515" spans="1:20" s="1" customFormat="1" x14ac:dyDescent="0.4">
      <c r="A3515" s="12"/>
      <c r="B3515" s="12"/>
      <c r="C3515" s="42"/>
      <c r="D3515" s="12"/>
      <c r="E3515" s="12"/>
      <c r="F3515" s="12"/>
      <c r="G3515" s="12"/>
      <c r="H3515" s="12"/>
      <c r="I3515" s="12"/>
      <c r="J3515" s="12"/>
      <c r="K3515" s="12"/>
      <c r="L3515" s="12"/>
      <c r="M3515" s="49"/>
      <c r="N3515" s="49"/>
      <c r="O3515" s="12"/>
      <c r="P3515" s="12"/>
      <c r="Q3515" s="12"/>
      <c r="R3515" s="12"/>
      <c r="S3515" s="12"/>
      <c r="T3515" s="12"/>
    </row>
    <row r="3516" spans="1:20" s="1" customFormat="1" x14ac:dyDescent="0.4">
      <c r="A3516" s="12"/>
      <c r="B3516" s="12"/>
      <c r="C3516" s="42"/>
      <c r="D3516" s="12"/>
      <c r="E3516" s="12"/>
      <c r="F3516" s="12"/>
      <c r="G3516" s="12"/>
      <c r="H3516" s="12"/>
      <c r="I3516" s="12"/>
      <c r="J3516" s="12"/>
      <c r="K3516" s="12"/>
      <c r="L3516" s="12"/>
      <c r="M3516" s="49"/>
      <c r="N3516" s="49"/>
      <c r="O3516" s="12"/>
      <c r="P3516" s="12"/>
      <c r="Q3516" s="12"/>
      <c r="R3516" s="12"/>
      <c r="S3516" s="12"/>
      <c r="T3516" s="12"/>
    </row>
    <row r="3517" spans="1:20" s="1" customFormat="1" x14ac:dyDescent="0.4">
      <c r="A3517" s="12"/>
      <c r="B3517" s="12"/>
      <c r="C3517" s="42"/>
      <c r="D3517" s="12"/>
      <c r="E3517" s="12"/>
      <c r="F3517" s="12"/>
      <c r="G3517" s="12"/>
      <c r="H3517" s="12"/>
      <c r="I3517" s="12"/>
      <c r="J3517" s="12"/>
      <c r="K3517" s="12"/>
      <c r="L3517" s="12"/>
      <c r="M3517" s="49"/>
      <c r="N3517" s="49"/>
      <c r="O3517" s="12"/>
      <c r="P3517" s="12"/>
      <c r="Q3517" s="12"/>
      <c r="R3517" s="12"/>
      <c r="S3517" s="12"/>
      <c r="T3517" s="12"/>
    </row>
    <row r="3518" spans="1:20" s="1" customFormat="1" x14ac:dyDescent="0.4">
      <c r="A3518" s="12"/>
      <c r="B3518" s="12"/>
      <c r="C3518" s="42"/>
      <c r="D3518" s="12"/>
      <c r="E3518" s="12"/>
      <c r="F3518" s="12"/>
      <c r="G3518" s="12"/>
      <c r="H3518" s="12"/>
      <c r="I3518" s="12"/>
      <c r="J3518" s="12"/>
      <c r="K3518" s="12"/>
      <c r="L3518" s="12"/>
      <c r="M3518" s="49"/>
      <c r="N3518" s="49"/>
      <c r="O3518" s="12"/>
      <c r="P3518" s="12"/>
      <c r="Q3518" s="12"/>
      <c r="R3518" s="12"/>
      <c r="S3518" s="12"/>
      <c r="T3518" s="12"/>
    </row>
    <row r="3519" spans="1:20" s="1" customFormat="1" x14ac:dyDescent="0.4">
      <c r="A3519" s="12"/>
      <c r="B3519" s="12"/>
      <c r="C3519" s="42"/>
      <c r="D3519" s="12"/>
      <c r="E3519" s="12"/>
      <c r="F3519" s="12"/>
      <c r="G3519" s="12"/>
      <c r="H3519" s="12"/>
      <c r="I3519" s="12"/>
      <c r="J3519" s="12"/>
      <c r="K3519" s="12"/>
      <c r="L3519" s="12"/>
      <c r="M3519" s="49"/>
      <c r="N3519" s="49"/>
      <c r="O3519" s="12"/>
      <c r="P3519" s="12"/>
      <c r="Q3519" s="12"/>
      <c r="R3519" s="12"/>
      <c r="S3519" s="12"/>
      <c r="T3519" s="12"/>
    </row>
    <row r="3520" spans="1:20" s="1" customFormat="1" x14ac:dyDescent="0.4">
      <c r="A3520" s="12"/>
      <c r="B3520" s="12"/>
      <c r="C3520" s="42"/>
      <c r="D3520" s="12"/>
      <c r="E3520" s="12"/>
      <c r="F3520" s="12"/>
      <c r="G3520" s="12"/>
      <c r="H3520" s="12"/>
      <c r="I3520" s="12"/>
      <c r="J3520" s="12"/>
      <c r="K3520" s="12"/>
      <c r="L3520" s="12"/>
      <c r="M3520" s="49"/>
      <c r="N3520" s="49"/>
      <c r="O3520" s="12"/>
      <c r="P3520" s="12"/>
      <c r="Q3520" s="12"/>
      <c r="R3520" s="12"/>
      <c r="S3520" s="12"/>
      <c r="T3520" s="12"/>
    </row>
    <row r="3521" spans="1:20" s="1" customFormat="1" x14ac:dyDescent="0.4">
      <c r="A3521" s="12"/>
      <c r="B3521" s="12"/>
      <c r="C3521" s="42"/>
      <c r="D3521" s="12"/>
      <c r="E3521" s="12"/>
      <c r="F3521" s="12"/>
      <c r="G3521" s="12"/>
      <c r="H3521" s="12"/>
      <c r="I3521" s="12"/>
      <c r="J3521" s="12"/>
      <c r="K3521" s="12"/>
      <c r="L3521" s="12"/>
      <c r="M3521" s="49"/>
      <c r="N3521" s="49"/>
      <c r="O3521" s="12"/>
      <c r="P3521" s="12"/>
      <c r="Q3521" s="12"/>
      <c r="R3521" s="12"/>
      <c r="S3521" s="12"/>
      <c r="T3521" s="12"/>
    </row>
    <row r="3522" spans="1:20" s="1" customFormat="1" x14ac:dyDescent="0.4">
      <c r="A3522" s="12"/>
      <c r="B3522" s="12"/>
      <c r="C3522" s="42"/>
      <c r="D3522" s="12"/>
      <c r="E3522" s="12"/>
      <c r="F3522" s="12"/>
      <c r="G3522" s="12"/>
      <c r="H3522" s="12"/>
      <c r="I3522" s="12"/>
      <c r="J3522" s="12"/>
      <c r="K3522" s="12"/>
      <c r="L3522" s="12"/>
      <c r="M3522" s="49"/>
      <c r="N3522" s="49"/>
      <c r="O3522" s="12"/>
      <c r="P3522" s="12"/>
      <c r="Q3522" s="12"/>
      <c r="R3522" s="12"/>
      <c r="S3522" s="12"/>
      <c r="T3522" s="12"/>
    </row>
    <row r="3523" spans="1:20" s="1" customFormat="1" x14ac:dyDescent="0.4">
      <c r="A3523" s="12"/>
      <c r="B3523" s="12"/>
      <c r="C3523" s="42"/>
      <c r="D3523" s="12"/>
      <c r="E3523" s="12"/>
      <c r="F3523" s="12"/>
      <c r="G3523" s="12"/>
      <c r="H3523" s="12"/>
      <c r="I3523" s="12"/>
      <c r="J3523" s="12"/>
      <c r="K3523" s="12"/>
      <c r="L3523" s="12"/>
      <c r="M3523" s="49"/>
      <c r="N3523" s="49"/>
      <c r="O3523" s="12"/>
      <c r="P3523" s="12"/>
      <c r="Q3523" s="12"/>
      <c r="R3523" s="12"/>
      <c r="S3523" s="12"/>
      <c r="T3523" s="12"/>
    </row>
    <row r="3524" spans="1:20" s="1" customFormat="1" x14ac:dyDescent="0.4">
      <c r="A3524" s="12"/>
      <c r="B3524" s="12"/>
      <c r="C3524" s="42"/>
      <c r="D3524" s="12"/>
      <c r="E3524" s="12"/>
      <c r="F3524" s="12"/>
      <c r="G3524" s="12"/>
      <c r="H3524" s="12"/>
      <c r="I3524" s="12"/>
      <c r="J3524" s="12"/>
      <c r="K3524" s="12"/>
      <c r="L3524" s="12"/>
      <c r="M3524" s="49"/>
      <c r="N3524" s="49"/>
      <c r="O3524" s="12"/>
      <c r="P3524" s="12"/>
      <c r="Q3524" s="12"/>
      <c r="R3524" s="12"/>
      <c r="S3524" s="12"/>
      <c r="T3524" s="12"/>
    </row>
    <row r="3525" spans="1:20" s="1" customFormat="1" x14ac:dyDescent="0.4">
      <c r="A3525" s="12"/>
      <c r="B3525" s="12"/>
      <c r="C3525" s="42"/>
      <c r="D3525" s="12"/>
      <c r="E3525" s="12"/>
      <c r="F3525" s="12"/>
      <c r="G3525" s="12"/>
      <c r="H3525" s="12"/>
      <c r="I3525" s="12"/>
      <c r="J3525" s="12"/>
      <c r="K3525" s="12"/>
      <c r="L3525" s="12"/>
      <c r="M3525" s="49"/>
      <c r="N3525" s="49"/>
      <c r="O3525" s="12"/>
      <c r="P3525" s="12"/>
      <c r="Q3525" s="12"/>
      <c r="R3525" s="12"/>
      <c r="S3525" s="12"/>
      <c r="T3525" s="12"/>
    </row>
    <row r="3526" spans="1:20" s="1" customFormat="1" x14ac:dyDescent="0.4">
      <c r="A3526" s="12"/>
      <c r="B3526" s="12"/>
      <c r="C3526" s="42"/>
      <c r="D3526" s="12"/>
      <c r="E3526" s="12"/>
      <c r="F3526" s="12"/>
      <c r="G3526" s="12"/>
      <c r="H3526" s="12"/>
      <c r="I3526" s="12"/>
      <c r="J3526" s="12"/>
      <c r="K3526" s="12"/>
      <c r="L3526" s="12"/>
      <c r="M3526" s="49"/>
      <c r="N3526" s="49"/>
      <c r="O3526" s="12"/>
      <c r="P3526" s="12"/>
      <c r="Q3526" s="12"/>
      <c r="R3526" s="12"/>
      <c r="S3526" s="12"/>
      <c r="T3526" s="12"/>
    </row>
    <row r="3527" spans="1:20" s="1" customFormat="1" x14ac:dyDescent="0.4">
      <c r="A3527" s="12"/>
      <c r="B3527" s="12"/>
      <c r="C3527" s="42"/>
      <c r="D3527" s="12"/>
      <c r="E3527" s="12"/>
      <c r="F3527" s="12"/>
      <c r="G3527" s="12"/>
      <c r="H3527" s="12"/>
      <c r="I3527" s="12"/>
      <c r="J3527" s="12"/>
      <c r="K3527" s="12"/>
      <c r="L3527" s="12"/>
      <c r="M3527" s="49"/>
      <c r="N3527" s="49"/>
      <c r="O3527" s="12"/>
      <c r="P3527" s="12"/>
      <c r="Q3527" s="12"/>
      <c r="R3527" s="12"/>
      <c r="S3527" s="12"/>
      <c r="T3527" s="12"/>
    </row>
    <row r="3528" spans="1:20" s="1" customFormat="1" x14ac:dyDescent="0.4">
      <c r="A3528" s="12"/>
      <c r="B3528" s="12"/>
      <c r="C3528" s="42"/>
      <c r="D3528" s="12"/>
      <c r="E3528" s="12"/>
      <c r="F3528" s="12"/>
      <c r="G3528" s="12"/>
      <c r="H3528" s="12"/>
      <c r="I3528" s="12"/>
      <c r="J3528" s="12"/>
      <c r="K3528" s="12"/>
      <c r="L3528" s="12"/>
      <c r="M3528" s="49"/>
      <c r="N3528" s="49"/>
      <c r="O3528" s="12"/>
      <c r="P3528" s="12"/>
      <c r="Q3528" s="12"/>
      <c r="R3528" s="12"/>
      <c r="S3528" s="12"/>
      <c r="T3528" s="12"/>
    </row>
    <row r="3529" spans="1:20" s="1" customFormat="1" x14ac:dyDescent="0.4">
      <c r="A3529" s="12"/>
      <c r="B3529" s="12"/>
      <c r="C3529" s="42"/>
      <c r="D3529" s="12"/>
      <c r="E3529" s="12"/>
      <c r="F3529" s="12"/>
      <c r="G3529" s="12"/>
      <c r="H3529" s="12"/>
      <c r="I3529" s="12"/>
      <c r="J3529" s="12"/>
      <c r="K3529" s="12"/>
      <c r="L3529" s="12"/>
      <c r="M3529" s="49"/>
      <c r="N3529" s="49"/>
      <c r="O3529" s="12"/>
      <c r="P3529" s="12"/>
      <c r="Q3529" s="12"/>
      <c r="R3529" s="12"/>
      <c r="S3529" s="12"/>
      <c r="T3529" s="12"/>
    </row>
    <row r="3530" spans="1:20" s="1" customFormat="1" x14ac:dyDescent="0.4">
      <c r="A3530" s="12"/>
      <c r="B3530" s="12"/>
      <c r="C3530" s="42"/>
      <c r="D3530" s="12"/>
      <c r="E3530" s="12"/>
      <c r="F3530" s="12"/>
      <c r="G3530" s="12"/>
      <c r="H3530" s="12"/>
      <c r="I3530" s="12"/>
      <c r="J3530" s="12"/>
      <c r="K3530" s="12"/>
      <c r="L3530" s="12"/>
      <c r="M3530" s="49"/>
      <c r="N3530" s="49"/>
      <c r="O3530" s="12"/>
      <c r="P3530" s="12"/>
      <c r="Q3530" s="12"/>
      <c r="R3530" s="12"/>
      <c r="S3530" s="12"/>
      <c r="T3530" s="12"/>
    </row>
    <row r="3531" spans="1:20" s="1" customFormat="1" x14ac:dyDescent="0.4">
      <c r="A3531" s="12"/>
      <c r="B3531" s="12"/>
      <c r="C3531" s="42"/>
      <c r="D3531" s="12"/>
      <c r="E3531" s="12"/>
      <c r="F3531" s="12"/>
      <c r="G3531" s="12"/>
      <c r="H3531" s="12"/>
      <c r="I3531" s="12"/>
      <c r="J3531" s="12"/>
      <c r="K3531" s="12"/>
      <c r="L3531" s="12"/>
      <c r="M3531" s="49"/>
      <c r="N3531" s="49"/>
      <c r="O3531" s="12"/>
      <c r="P3531" s="12"/>
      <c r="Q3531" s="12"/>
      <c r="R3531" s="12"/>
      <c r="S3531" s="12"/>
      <c r="T3531" s="12"/>
    </row>
    <row r="3532" spans="1:20" s="1" customFormat="1" x14ac:dyDescent="0.4">
      <c r="A3532" s="12"/>
      <c r="B3532" s="12"/>
      <c r="C3532" s="42"/>
      <c r="D3532" s="12"/>
      <c r="E3532" s="12"/>
      <c r="F3532" s="12"/>
      <c r="G3532" s="12"/>
      <c r="H3532" s="12"/>
      <c r="I3532" s="12"/>
      <c r="J3532" s="12"/>
      <c r="K3532" s="12"/>
      <c r="L3532" s="12"/>
      <c r="M3532" s="49"/>
      <c r="N3532" s="49"/>
      <c r="O3532" s="12"/>
      <c r="P3532" s="12"/>
      <c r="Q3532" s="12"/>
      <c r="R3532" s="12"/>
      <c r="S3532" s="12"/>
      <c r="T3532" s="12"/>
    </row>
    <row r="3533" spans="1:20" s="1" customFormat="1" x14ac:dyDescent="0.4">
      <c r="A3533" s="12"/>
      <c r="B3533" s="12"/>
      <c r="C3533" s="42"/>
      <c r="D3533" s="12"/>
      <c r="E3533" s="12"/>
      <c r="F3533" s="12"/>
      <c r="G3533" s="12"/>
      <c r="H3533" s="12"/>
      <c r="I3533" s="12"/>
      <c r="J3533" s="12"/>
      <c r="K3533" s="12"/>
      <c r="L3533" s="12"/>
      <c r="M3533" s="49"/>
      <c r="N3533" s="49"/>
      <c r="O3533" s="12"/>
      <c r="P3533" s="12"/>
      <c r="Q3533" s="12"/>
      <c r="R3533" s="12"/>
      <c r="S3533" s="12"/>
      <c r="T3533" s="12"/>
    </row>
    <row r="3534" spans="1:20" s="1" customFormat="1" x14ac:dyDescent="0.4">
      <c r="A3534" s="12"/>
      <c r="B3534" s="12"/>
      <c r="C3534" s="42"/>
      <c r="D3534" s="12"/>
      <c r="E3534" s="12"/>
      <c r="F3534" s="12"/>
      <c r="G3534" s="12"/>
      <c r="H3534" s="12"/>
      <c r="I3534" s="12"/>
      <c r="J3534" s="12"/>
      <c r="K3534" s="12"/>
      <c r="L3534" s="12"/>
      <c r="M3534" s="49"/>
      <c r="N3534" s="49"/>
      <c r="O3534" s="12"/>
      <c r="P3534" s="12"/>
      <c r="Q3534" s="12"/>
      <c r="R3534" s="12"/>
      <c r="S3534" s="12"/>
      <c r="T3534" s="12"/>
    </row>
    <row r="3535" spans="1:20" s="1" customFormat="1" x14ac:dyDescent="0.4">
      <c r="A3535" s="12"/>
      <c r="B3535" s="12"/>
      <c r="C3535" s="42"/>
      <c r="D3535" s="12"/>
      <c r="E3535" s="12"/>
      <c r="F3535" s="12"/>
      <c r="G3535" s="12"/>
      <c r="H3535" s="12"/>
      <c r="I3535" s="12"/>
      <c r="J3535" s="12"/>
      <c r="K3535" s="12"/>
      <c r="L3535" s="12"/>
      <c r="M3535" s="49"/>
      <c r="N3535" s="49"/>
      <c r="O3535" s="12"/>
      <c r="P3535" s="12"/>
      <c r="Q3535" s="12"/>
      <c r="R3535" s="12"/>
      <c r="S3535" s="12"/>
      <c r="T3535" s="12"/>
    </row>
    <row r="3536" spans="1:20" s="1" customFormat="1" x14ac:dyDescent="0.4">
      <c r="A3536" s="12"/>
      <c r="B3536" s="12"/>
      <c r="C3536" s="42"/>
      <c r="D3536" s="12"/>
      <c r="E3536" s="12"/>
      <c r="F3536" s="12"/>
      <c r="G3536" s="12"/>
      <c r="H3536" s="12"/>
      <c r="I3536" s="12"/>
      <c r="J3536" s="12"/>
      <c r="K3536" s="12"/>
      <c r="L3536" s="12"/>
      <c r="M3536" s="49"/>
      <c r="N3536" s="49"/>
      <c r="O3536" s="12"/>
      <c r="P3536" s="12"/>
      <c r="Q3536" s="12"/>
      <c r="R3536" s="12"/>
      <c r="S3536" s="12"/>
      <c r="T3536" s="12"/>
    </row>
    <row r="3537" spans="1:20" s="1" customFormat="1" x14ac:dyDescent="0.4">
      <c r="A3537" s="12"/>
      <c r="B3537" s="12"/>
      <c r="C3537" s="42"/>
      <c r="D3537" s="12"/>
      <c r="E3537" s="12"/>
      <c r="F3537" s="12"/>
      <c r="G3537" s="12"/>
      <c r="H3537" s="12"/>
      <c r="I3537" s="12"/>
      <c r="J3537" s="12"/>
      <c r="K3537" s="12"/>
      <c r="L3537" s="12"/>
      <c r="M3537" s="49"/>
      <c r="N3537" s="49"/>
      <c r="O3537" s="12"/>
      <c r="P3537" s="12"/>
      <c r="Q3537" s="12"/>
      <c r="R3537" s="12"/>
      <c r="S3537" s="12"/>
      <c r="T3537" s="12"/>
    </row>
    <row r="3538" spans="1:20" s="1" customFormat="1" x14ac:dyDescent="0.4">
      <c r="A3538" s="12"/>
      <c r="B3538" s="12"/>
      <c r="C3538" s="42"/>
      <c r="D3538" s="12"/>
      <c r="E3538" s="12"/>
      <c r="F3538" s="12"/>
      <c r="G3538" s="12"/>
      <c r="H3538" s="12"/>
      <c r="I3538" s="12"/>
      <c r="J3538" s="12"/>
      <c r="K3538" s="12"/>
      <c r="L3538" s="12"/>
      <c r="M3538" s="49"/>
      <c r="N3538" s="49"/>
      <c r="O3538" s="12"/>
      <c r="P3538" s="12"/>
      <c r="Q3538" s="12"/>
      <c r="R3538" s="12"/>
      <c r="S3538" s="12"/>
      <c r="T3538" s="12"/>
    </row>
    <row r="3539" spans="1:20" s="1" customFormat="1" x14ac:dyDescent="0.4">
      <c r="A3539" s="12"/>
      <c r="B3539" s="12"/>
      <c r="C3539" s="42"/>
      <c r="D3539" s="12"/>
      <c r="E3539" s="12"/>
      <c r="F3539" s="12"/>
      <c r="G3539" s="12"/>
      <c r="H3539" s="12"/>
      <c r="I3539" s="12"/>
      <c r="J3539" s="12"/>
      <c r="K3539" s="12"/>
      <c r="L3539" s="12"/>
      <c r="M3539" s="49"/>
      <c r="N3539" s="49"/>
      <c r="O3539" s="12"/>
      <c r="P3539" s="12"/>
      <c r="Q3539" s="12"/>
      <c r="R3539" s="12"/>
      <c r="S3539" s="12"/>
      <c r="T3539" s="12"/>
    </row>
    <row r="3540" spans="1:20" s="1" customFormat="1" x14ac:dyDescent="0.4">
      <c r="A3540" s="12"/>
      <c r="B3540" s="12"/>
      <c r="C3540" s="42"/>
      <c r="D3540" s="12"/>
      <c r="E3540" s="12"/>
      <c r="F3540" s="12"/>
      <c r="G3540" s="12"/>
      <c r="H3540" s="12"/>
      <c r="I3540" s="12"/>
      <c r="J3540" s="12"/>
      <c r="K3540" s="12"/>
      <c r="L3540" s="12"/>
      <c r="M3540" s="49"/>
      <c r="N3540" s="49"/>
      <c r="O3540" s="12"/>
      <c r="P3540" s="12"/>
      <c r="Q3540" s="12"/>
      <c r="R3540" s="12"/>
      <c r="S3540" s="12"/>
      <c r="T3540" s="12"/>
    </row>
    <row r="3541" spans="1:20" s="1" customFormat="1" x14ac:dyDescent="0.4">
      <c r="A3541" s="12"/>
      <c r="B3541" s="12"/>
      <c r="C3541" s="42"/>
      <c r="D3541" s="12"/>
      <c r="E3541" s="12"/>
      <c r="F3541" s="12"/>
      <c r="G3541" s="12"/>
      <c r="H3541" s="12"/>
      <c r="I3541" s="12"/>
      <c r="J3541" s="12"/>
      <c r="K3541" s="12"/>
      <c r="L3541" s="12"/>
      <c r="M3541" s="49"/>
      <c r="N3541" s="49"/>
      <c r="O3541" s="12"/>
      <c r="P3541" s="12"/>
      <c r="Q3541" s="12"/>
      <c r="R3541" s="12"/>
      <c r="S3541" s="12"/>
      <c r="T3541" s="12"/>
    </row>
    <row r="3542" spans="1:20" s="1" customFormat="1" x14ac:dyDescent="0.4">
      <c r="A3542" s="12"/>
      <c r="B3542" s="12"/>
      <c r="C3542" s="42"/>
      <c r="D3542" s="12"/>
      <c r="E3542" s="12"/>
      <c r="F3542" s="12"/>
      <c r="G3542" s="12"/>
      <c r="H3542" s="12"/>
      <c r="I3542" s="12"/>
      <c r="J3542" s="12"/>
      <c r="K3542" s="12"/>
      <c r="L3542" s="12"/>
      <c r="M3542" s="49"/>
      <c r="N3542" s="49"/>
      <c r="O3542" s="12"/>
      <c r="P3542" s="12"/>
      <c r="Q3542" s="12"/>
      <c r="R3542" s="12"/>
      <c r="S3542" s="12"/>
      <c r="T3542" s="12"/>
    </row>
    <row r="3543" spans="1:20" s="1" customFormat="1" x14ac:dyDescent="0.4">
      <c r="A3543" s="12"/>
      <c r="B3543" s="12"/>
      <c r="C3543" s="42"/>
      <c r="D3543" s="12"/>
      <c r="E3543" s="12"/>
      <c r="F3543" s="12"/>
      <c r="G3543" s="12"/>
      <c r="H3543" s="12"/>
      <c r="I3543" s="12"/>
      <c r="J3543" s="12"/>
      <c r="K3543" s="12"/>
      <c r="L3543" s="12"/>
      <c r="M3543" s="49"/>
      <c r="N3543" s="49"/>
      <c r="O3543" s="12"/>
      <c r="P3543" s="12"/>
      <c r="Q3543" s="12"/>
      <c r="R3543" s="12"/>
      <c r="S3543" s="12"/>
      <c r="T3543" s="12"/>
    </row>
    <row r="3544" spans="1:20" s="1" customFormat="1" x14ac:dyDescent="0.4">
      <c r="A3544" s="12"/>
      <c r="B3544" s="12"/>
      <c r="C3544" s="42"/>
      <c r="D3544" s="12"/>
      <c r="E3544" s="12"/>
      <c r="F3544" s="12"/>
      <c r="G3544" s="12"/>
      <c r="H3544" s="12"/>
      <c r="I3544" s="12"/>
      <c r="J3544" s="12"/>
      <c r="K3544" s="12"/>
      <c r="L3544" s="12"/>
      <c r="M3544" s="49"/>
      <c r="N3544" s="49"/>
      <c r="O3544" s="12"/>
      <c r="P3544" s="12"/>
      <c r="Q3544" s="12"/>
      <c r="R3544" s="12"/>
      <c r="S3544" s="12"/>
      <c r="T3544" s="12"/>
    </row>
    <row r="3545" spans="1:20" s="1" customFormat="1" x14ac:dyDescent="0.4">
      <c r="A3545" s="12"/>
      <c r="B3545" s="12"/>
      <c r="C3545" s="42"/>
      <c r="D3545" s="12"/>
      <c r="E3545" s="12"/>
      <c r="F3545" s="12"/>
      <c r="G3545" s="12"/>
      <c r="H3545" s="12"/>
      <c r="I3545" s="12"/>
      <c r="J3545" s="12"/>
      <c r="K3545" s="12"/>
      <c r="L3545" s="12"/>
      <c r="M3545" s="49"/>
      <c r="N3545" s="49"/>
      <c r="O3545" s="12"/>
      <c r="P3545" s="12"/>
      <c r="Q3545" s="12"/>
      <c r="R3545" s="12"/>
      <c r="S3545" s="12"/>
      <c r="T3545" s="12"/>
    </row>
    <row r="3546" spans="1:20" s="1" customFormat="1" x14ac:dyDescent="0.4">
      <c r="A3546" s="12"/>
      <c r="B3546" s="12"/>
      <c r="C3546" s="42"/>
      <c r="D3546" s="12"/>
      <c r="E3546" s="12"/>
      <c r="F3546" s="12"/>
      <c r="G3546" s="12"/>
      <c r="H3546" s="12"/>
      <c r="I3546" s="12"/>
      <c r="J3546" s="12"/>
      <c r="K3546" s="12"/>
      <c r="L3546" s="12"/>
      <c r="M3546" s="49"/>
      <c r="N3546" s="49"/>
      <c r="O3546" s="12"/>
      <c r="P3546" s="12"/>
      <c r="Q3546" s="12"/>
      <c r="R3546" s="12"/>
      <c r="S3546" s="12"/>
      <c r="T3546" s="12"/>
    </row>
    <row r="3547" spans="1:20" s="1" customFormat="1" x14ac:dyDescent="0.4">
      <c r="A3547" s="12"/>
      <c r="B3547" s="12"/>
      <c r="C3547" s="42"/>
      <c r="D3547" s="12"/>
      <c r="E3547" s="12"/>
      <c r="F3547" s="12"/>
      <c r="G3547" s="12"/>
      <c r="H3547" s="12"/>
      <c r="I3547" s="12"/>
      <c r="J3547" s="12"/>
      <c r="K3547" s="12"/>
      <c r="L3547" s="12"/>
      <c r="M3547" s="49"/>
      <c r="N3547" s="49"/>
      <c r="O3547" s="12"/>
      <c r="P3547" s="12"/>
      <c r="Q3547" s="12"/>
      <c r="R3547" s="12"/>
      <c r="S3547" s="12"/>
      <c r="T3547" s="12"/>
    </row>
    <row r="3548" spans="1:20" s="1" customFormat="1" x14ac:dyDescent="0.4">
      <c r="A3548" s="12"/>
      <c r="B3548" s="12"/>
      <c r="C3548" s="42"/>
      <c r="D3548" s="12"/>
      <c r="E3548" s="12"/>
      <c r="F3548" s="12"/>
      <c r="G3548" s="12"/>
      <c r="H3548" s="12"/>
      <c r="I3548" s="12"/>
      <c r="J3548" s="12"/>
      <c r="K3548" s="12"/>
      <c r="L3548" s="12"/>
      <c r="M3548" s="49"/>
      <c r="N3548" s="49"/>
      <c r="O3548" s="12"/>
      <c r="P3548" s="12"/>
      <c r="Q3548" s="12"/>
      <c r="R3548" s="12"/>
      <c r="S3548" s="12"/>
      <c r="T3548" s="12"/>
    </row>
    <row r="3549" spans="1:20" s="1" customFormat="1" x14ac:dyDescent="0.4">
      <c r="A3549" s="12"/>
      <c r="B3549" s="12"/>
      <c r="C3549" s="42"/>
      <c r="D3549" s="12"/>
      <c r="E3549" s="12"/>
      <c r="F3549" s="12"/>
      <c r="G3549" s="12"/>
      <c r="H3549" s="12"/>
      <c r="I3549" s="12"/>
      <c r="J3549" s="12"/>
      <c r="K3549" s="12"/>
      <c r="L3549" s="12"/>
      <c r="M3549" s="49"/>
      <c r="N3549" s="49"/>
      <c r="O3549" s="12"/>
      <c r="P3549" s="12"/>
      <c r="Q3549" s="12"/>
      <c r="R3549" s="12"/>
      <c r="S3549" s="12"/>
      <c r="T3549" s="12"/>
    </row>
    <row r="3550" spans="1:20" s="1" customFormat="1" x14ac:dyDescent="0.4">
      <c r="A3550" s="12"/>
      <c r="B3550" s="12"/>
      <c r="C3550" s="42"/>
      <c r="D3550" s="12"/>
      <c r="E3550" s="12"/>
      <c r="F3550" s="12"/>
      <c r="G3550" s="12"/>
      <c r="H3550" s="12"/>
      <c r="I3550" s="12"/>
      <c r="J3550" s="12"/>
      <c r="K3550" s="12"/>
      <c r="L3550" s="12"/>
      <c r="M3550" s="49"/>
      <c r="N3550" s="49"/>
      <c r="O3550" s="12"/>
      <c r="P3550" s="12"/>
      <c r="Q3550" s="12"/>
      <c r="R3550" s="12"/>
      <c r="S3550" s="12"/>
      <c r="T3550" s="12"/>
    </row>
    <row r="3551" spans="1:20" s="1" customFormat="1" x14ac:dyDescent="0.4">
      <c r="A3551" s="12"/>
      <c r="B3551" s="12"/>
      <c r="C3551" s="42"/>
      <c r="D3551" s="12"/>
      <c r="E3551" s="12"/>
      <c r="F3551" s="12"/>
      <c r="G3551" s="12"/>
      <c r="H3551" s="12"/>
      <c r="I3551" s="12"/>
      <c r="J3551" s="12"/>
      <c r="K3551" s="12"/>
      <c r="L3551" s="12"/>
      <c r="M3551" s="49"/>
      <c r="N3551" s="49"/>
      <c r="O3551" s="12"/>
      <c r="P3551" s="12"/>
      <c r="Q3551" s="12"/>
      <c r="R3551" s="12"/>
      <c r="S3551" s="12"/>
      <c r="T3551" s="12"/>
    </row>
    <row r="3552" spans="1:20" s="1" customFormat="1" x14ac:dyDescent="0.4">
      <c r="A3552" s="12"/>
      <c r="B3552" s="12"/>
      <c r="C3552" s="42"/>
      <c r="D3552" s="12"/>
      <c r="E3552" s="12"/>
      <c r="F3552" s="12"/>
      <c r="G3552" s="12"/>
      <c r="H3552" s="12"/>
      <c r="I3552" s="12"/>
      <c r="J3552" s="12"/>
      <c r="K3552" s="12"/>
      <c r="L3552" s="12"/>
      <c r="M3552" s="49"/>
      <c r="N3552" s="49"/>
      <c r="O3552" s="12"/>
      <c r="P3552" s="12"/>
      <c r="Q3552" s="12"/>
      <c r="R3552" s="12"/>
      <c r="S3552" s="12"/>
      <c r="T3552" s="12"/>
    </row>
    <row r="3553" spans="1:20" s="1" customFormat="1" x14ac:dyDescent="0.4">
      <c r="A3553" s="12"/>
      <c r="B3553" s="12"/>
      <c r="C3553" s="42"/>
      <c r="D3553" s="12"/>
      <c r="E3553" s="12"/>
      <c r="F3553" s="12"/>
      <c r="G3553" s="12"/>
      <c r="H3553" s="12"/>
      <c r="I3553" s="12"/>
      <c r="J3553" s="12"/>
      <c r="K3553" s="12"/>
      <c r="L3553" s="12"/>
      <c r="M3553" s="49"/>
      <c r="N3553" s="49"/>
      <c r="O3553" s="12"/>
      <c r="P3553" s="12"/>
      <c r="Q3553" s="12"/>
      <c r="R3553" s="12"/>
      <c r="S3553" s="12"/>
      <c r="T3553" s="12"/>
    </row>
    <row r="3554" spans="1:20" s="1" customFormat="1" x14ac:dyDescent="0.4">
      <c r="A3554" s="12"/>
      <c r="B3554" s="12"/>
      <c r="C3554" s="42"/>
      <c r="D3554" s="12"/>
      <c r="E3554" s="12"/>
      <c r="F3554" s="12"/>
      <c r="G3554" s="12"/>
      <c r="H3554" s="12"/>
      <c r="I3554" s="12"/>
      <c r="J3554" s="12"/>
      <c r="K3554" s="12"/>
      <c r="L3554" s="12"/>
      <c r="M3554" s="49"/>
      <c r="N3554" s="49"/>
      <c r="O3554" s="12"/>
      <c r="P3554" s="12"/>
      <c r="Q3554" s="12"/>
      <c r="R3554" s="12"/>
      <c r="S3554" s="12"/>
      <c r="T3554" s="12"/>
    </row>
    <row r="3555" spans="1:20" s="1" customFormat="1" x14ac:dyDescent="0.4">
      <c r="A3555" s="12"/>
      <c r="B3555" s="12"/>
      <c r="C3555" s="42"/>
      <c r="D3555" s="12"/>
      <c r="E3555" s="12"/>
      <c r="F3555" s="12"/>
      <c r="G3555" s="12"/>
      <c r="H3555" s="12"/>
      <c r="I3555" s="12"/>
      <c r="J3555" s="12"/>
      <c r="K3555" s="12"/>
      <c r="L3555" s="12"/>
      <c r="M3555" s="49"/>
      <c r="N3555" s="49"/>
      <c r="O3555" s="12"/>
      <c r="P3555" s="12"/>
      <c r="Q3555" s="12"/>
      <c r="R3555" s="12"/>
      <c r="S3555" s="12"/>
      <c r="T3555" s="12"/>
    </row>
    <row r="3556" spans="1:20" s="1" customFormat="1" x14ac:dyDescent="0.4">
      <c r="A3556" s="12"/>
      <c r="B3556" s="12"/>
      <c r="C3556" s="42"/>
      <c r="D3556" s="12"/>
      <c r="E3556" s="12"/>
      <c r="F3556" s="12"/>
      <c r="G3556" s="12"/>
      <c r="H3556" s="12"/>
      <c r="I3556" s="12"/>
      <c r="J3556" s="12"/>
      <c r="K3556" s="12"/>
      <c r="L3556" s="12"/>
      <c r="M3556" s="49"/>
      <c r="N3556" s="49"/>
      <c r="O3556" s="12"/>
      <c r="P3556" s="12"/>
      <c r="Q3556" s="12"/>
      <c r="R3556" s="12"/>
      <c r="S3556" s="12"/>
      <c r="T3556" s="12"/>
    </row>
    <row r="3557" spans="1:20" s="1" customFormat="1" x14ac:dyDescent="0.4">
      <c r="A3557" s="12"/>
      <c r="B3557" s="12"/>
      <c r="C3557" s="42"/>
      <c r="D3557" s="12"/>
      <c r="E3557" s="12"/>
      <c r="F3557" s="12"/>
      <c r="G3557" s="12"/>
      <c r="H3557" s="12"/>
      <c r="I3557" s="12"/>
      <c r="J3557" s="12"/>
      <c r="K3557" s="12"/>
      <c r="L3557" s="12"/>
      <c r="M3557" s="49"/>
      <c r="N3557" s="49"/>
      <c r="O3557" s="12"/>
      <c r="P3557" s="12"/>
      <c r="Q3557" s="12"/>
      <c r="R3557" s="12"/>
      <c r="S3557" s="12"/>
      <c r="T3557" s="12"/>
    </row>
    <row r="3558" spans="1:20" s="1" customFormat="1" x14ac:dyDescent="0.4">
      <c r="A3558" s="12"/>
      <c r="B3558" s="12"/>
      <c r="C3558" s="42"/>
      <c r="D3558" s="12"/>
      <c r="E3558" s="12"/>
      <c r="F3558" s="12"/>
      <c r="G3558" s="12"/>
      <c r="H3558" s="12"/>
      <c r="I3558" s="12"/>
      <c r="J3558" s="12"/>
      <c r="K3558" s="12"/>
      <c r="L3558" s="12"/>
      <c r="M3558" s="49"/>
      <c r="N3558" s="49"/>
      <c r="O3558" s="12"/>
      <c r="P3558" s="12"/>
      <c r="Q3558" s="12"/>
      <c r="R3558" s="12"/>
      <c r="S3558" s="12"/>
      <c r="T3558" s="12"/>
    </row>
    <row r="3559" spans="1:20" s="1" customFormat="1" x14ac:dyDescent="0.4">
      <c r="A3559" s="12"/>
      <c r="B3559" s="12"/>
      <c r="C3559" s="42"/>
      <c r="D3559" s="12"/>
      <c r="E3559" s="12"/>
      <c r="F3559" s="12"/>
      <c r="G3559" s="12"/>
      <c r="H3559" s="12"/>
      <c r="I3559" s="12"/>
      <c r="J3559" s="12"/>
      <c r="K3559" s="12"/>
      <c r="L3559" s="12"/>
      <c r="M3559" s="49"/>
      <c r="N3559" s="49"/>
      <c r="O3559" s="12"/>
      <c r="P3559" s="12"/>
      <c r="Q3559" s="12"/>
      <c r="R3559" s="12"/>
      <c r="S3559" s="12"/>
      <c r="T3559" s="12"/>
    </row>
    <row r="3560" spans="1:20" s="1" customFormat="1" x14ac:dyDescent="0.4">
      <c r="A3560" s="12"/>
      <c r="B3560" s="12"/>
      <c r="C3560" s="42"/>
      <c r="D3560" s="12"/>
      <c r="E3560" s="12"/>
      <c r="F3560" s="12"/>
      <c r="G3560" s="12"/>
      <c r="H3560" s="12"/>
      <c r="I3560" s="12"/>
      <c r="J3560" s="12"/>
      <c r="K3560" s="12"/>
      <c r="L3560" s="12"/>
      <c r="M3560" s="49"/>
      <c r="N3560" s="49"/>
      <c r="O3560" s="12"/>
      <c r="P3560" s="12"/>
      <c r="Q3560" s="12"/>
      <c r="R3560" s="12"/>
      <c r="S3560" s="12"/>
      <c r="T3560" s="12"/>
    </row>
    <row r="3561" spans="1:20" s="1" customFormat="1" x14ac:dyDescent="0.4">
      <c r="A3561" s="12"/>
      <c r="B3561" s="12"/>
      <c r="C3561" s="42"/>
      <c r="D3561" s="12"/>
      <c r="E3561" s="12"/>
      <c r="F3561" s="12"/>
      <c r="G3561" s="12"/>
      <c r="H3561" s="12"/>
      <c r="I3561" s="12"/>
      <c r="J3561" s="12"/>
      <c r="K3561" s="12"/>
      <c r="L3561" s="12"/>
      <c r="M3561" s="49"/>
      <c r="N3561" s="49"/>
      <c r="O3561" s="12"/>
      <c r="P3561" s="12"/>
      <c r="Q3561" s="12"/>
      <c r="R3561" s="12"/>
      <c r="S3561" s="12"/>
      <c r="T3561" s="12"/>
    </row>
    <row r="3562" spans="1:20" s="1" customFormat="1" x14ac:dyDescent="0.4">
      <c r="A3562" s="12"/>
      <c r="B3562" s="12"/>
      <c r="C3562" s="42"/>
      <c r="D3562" s="12"/>
      <c r="E3562" s="12"/>
      <c r="F3562" s="12"/>
      <c r="G3562" s="12"/>
      <c r="H3562" s="12"/>
      <c r="I3562" s="12"/>
      <c r="J3562" s="12"/>
      <c r="K3562" s="12"/>
      <c r="L3562" s="12"/>
      <c r="M3562" s="49"/>
      <c r="N3562" s="49"/>
      <c r="O3562" s="12"/>
      <c r="P3562" s="12"/>
      <c r="Q3562" s="12"/>
      <c r="R3562" s="12"/>
      <c r="S3562" s="12"/>
      <c r="T3562" s="12"/>
    </row>
    <row r="3563" spans="1:20" s="1" customFormat="1" x14ac:dyDescent="0.4">
      <c r="A3563" s="12"/>
      <c r="B3563" s="12"/>
      <c r="C3563" s="42"/>
      <c r="D3563" s="12"/>
      <c r="E3563" s="12"/>
      <c r="F3563" s="12"/>
      <c r="G3563" s="12"/>
      <c r="H3563" s="12"/>
      <c r="I3563" s="12"/>
      <c r="J3563" s="12"/>
      <c r="K3563" s="12"/>
      <c r="L3563" s="12"/>
      <c r="M3563" s="49"/>
      <c r="N3563" s="49"/>
      <c r="O3563" s="12"/>
      <c r="P3563" s="12"/>
      <c r="Q3563" s="12"/>
      <c r="R3563" s="12"/>
      <c r="S3563" s="12"/>
      <c r="T3563" s="12"/>
    </row>
    <row r="3564" spans="1:20" s="1" customFormat="1" x14ac:dyDescent="0.4">
      <c r="A3564" s="12"/>
      <c r="B3564" s="12"/>
      <c r="C3564" s="42"/>
      <c r="D3564" s="12"/>
      <c r="E3564" s="12"/>
      <c r="F3564" s="12"/>
      <c r="G3564" s="12"/>
      <c r="H3564" s="12"/>
      <c r="I3564" s="12"/>
      <c r="J3564" s="12"/>
      <c r="K3564" s="12"/>
      <c r="L3564" s="12"/>
      <c r="M3564" s="49"/>
      <c r="N3564" s="49"/>
      <c r="O3564" s="12"/>
      <c r="P3564" s="12"/>
      <c r="Q3564" s="12"/>
      <c r="R3564" s="12"/>
      <c r="S3564" s="12"/>
      <c r="T3564" s="12"/>
    </row>
    <row r="3565" spans="1:20" s="1" customFormat="1" x14ac:dyDescent="0.4">
      <c r="A3565" s="12"/>
      <c r="B3565" s="12"/>
      <c r="C3565" s="42"/>
      <c r="D3565" s="12"/>
      <c r="E3565" s="12"/>
      <c r="F3565" s="12"/>
      <c r="G3565" s="12"/>
      <c r="H3565" s="12"/>
      <c r="I3565" s="12"/>
      <c r="J3565" s="12"/>
      <c r="K3565" s="12"/>
      <c r="L3565" s="12"/>
      <c r="M3565" s="49"/>
      <c r="N3565" s="49"/>
      <c r="O3565" s="12"/>
      <c r="P3565" s="12"/>
      <c r="Q3565" s="12"/>
      <c r="R3565" s="12"/>
      <c r="S3565" s="12"/>
      <c r="T3565" s="12"/>
    </row>
    <row r="3566" spans="1:20" s="1" customFormat="1" x14ac:dyDescent="0.4">
      <c r="A3566" s="12"/>
      <c r="B3566" s="12"/>
      <c r="C3566" s="42"/>
      <c r="D3566" s="12"/>
      <c r="E3566" s="12"/>
      <c r="F3566" s="12"/>
      <c r="G3566" s="12"/>
      <c r="H3566" s="12"/>
      <c r="I3566" s="12"/>
      <c r="J3566" s="12"/>
      <c r="K3566" s="12"/>
      <c r="L3566" s="12"/>
      <c r="M3566" s="49"/>
      <c r="N3566" s="49"/>
      <c r="O3566" s="12"/>
      <c r="P3566" s="12"/>
      <c r="Q3566" s="12"/>
      <c r="R3566" s="12"/>
      <c r="S3566" s="12"/>
      <c r="T3566" s="12"/>
    </row>
    <row r="3567" spans="1:20" s="1" customFormat="1" x14ac:dyDescent="0.4">
      <c r="A3567" s="12"/>
      <c r="B3567" s="12"/>
      <c r="C3567" s="42"/>
      <c r="D3567" s="12"/>
      <c r="E3567" s="12"/>
      <c r="F3567" s="12"/>
      <c r="G3567" s="12"/>
      <c r="H3567" s="12"/>
      <c r="I3567" s="12"/>
      <c r="J3567" s="12"/>
      <c r="K3567" s="12"/>
      <c r="L3567" s="12"/>
      <c r="M3567" s="49"/>
      <c r="N3567" s="49"/>
      <c r="O3567" s="12"/>
      <c r="P3567" s="12"/>
      <c r="Q3567" s="12"/>
      <c r="R3567" s="12"/>
      <c r="S3567" s="12"/>
      <c r="T3567" s="12"/>
    </row>
    <row r="3568" spans="1:20" s="1" customFormat="1" x14ac:dyDescent="0.4">
      <c r="A3568" s="12"/>
      <c r="B3568" s="12"/>
      <c r="C3568" s="42"/>
      <c r="D3568" s="12"/>
      <c r="E3568" s="12"/>
      <c r="F3568" s="12"/>
      <c r="G3568" s="12"/>
      <c r="H3568" s="12"/>
      <c r="I3568" s="12"/>
      <c r="J3568" s="12"/>
      <c r="K3568" s="12"/>
      <c r="L3568" s="12"/>
      <c r="M3568" s="49"/>
      <c r="N3568" s="49"/>
      <c r="O3568" s="12"/>
      <c r="P3568" s="12"/>
      <c r="Q3568" s="12"/>
      <c r="R3568" s="12"/>
      <c r="S3568" s="12"/>
      <c r="T3568" s="12"/>
    </row>
    <row r="3569" spans="1:20" s="1" customFormat="1" x14ac:dyDescent="0.4">
      <c r="A3569" s="12"/>
      <c r="B3569" s="12"/>
      <c r="C3569" s="42"/>
      <c r="D3569" s="12"/>
      <c r="E3569" s="12"/>
      <c r="F3569" s="12"/>
      <c r="G3569" s="12"/>
      <c r="H3569" s="12"/>
      <c r="I3569" s="12"/>
      <c r="J3569" s="12"/>
      <c r="K3569" s="12"/>
      <c r="L3569" s="12"/>
      <c r="M3569" s="49"/>
      <c r="N3569" s="49"/>
      <c r="O3569" s="12"/>
      <c r="P3569" s="12"/>
      <c r="Q3569" s="12"/>
      <c r="R3569" s="12"/>
      <c r="S3569" s="12"/>
      <c r="T3569" s="12"/>
    </row>
    <row r="3570" spans="1:20" s="1" customFormat="1" x14ac:dyDescent="0.4">
      <c r="A3570" s="12"/>
      <c r="B3570" s="12"/>
      <c r="C3570" s="42"/>
      <c r="D3570" s="12"/>
      <c r="E3570" s="12"/>
      <c r="F3570" s="12"/>
      <c r="G3570" s="12"/>
      <c r="H3570" s="12"/>
      <c r="I3570" s="12"/>
      <c r="J3570" s="12"/>
      <c r="K3570" s="12"/>
      <c r="L3570" s="12"/>
      <c r="M3570" s="49"/>
      <c r="N3570" s="49"/>
      <c r="O3570" s="12"/>
      <c r="P3570" s="12"/>
      <c r="Q3570" s="12"/>
      <c r="R3570" s="12"/>
      <c r="S3570" s="12"/>
      <c r="T3570" s="12"/>
    </row>
    <row r="3571" spans="1:20" s="1" customFormat="1" x14ac:dyDescent="0.4">
      <c r="A3571" s="12"/>
      <c r="B3571" s="12"/>
      <c r="C3571" s="42"/>
      <c r="D3571" s="12"/>
      <c r="E3571" s="12"/>
      <c r="F3571" s="12"/>
      <c r="G3571" s="12"/>
      <c r="H3571" s="12"/>
      <c r="I3571" s="12"/>
      <c r="J3571" s="12"/>
      <c r="K3571" s="12"/>
      <c r="L3571" s="12"/>
      <c r="M3571" s="49"/>
      <c r="N3571" s="49"/>
      <c r="O3571" s="12"/>
      <c r="P3571" s="12"/>
      <c r="Q3571" s="12"/>
      <c r="R3571" s="12"/>
      <c r="S3571" s="12"/>
      <c r="T3571" s="12"/>
    </row>
    <row r="3572" spans="1:20" s="1" customFormat="1" x14ac:dyDescent="0.4">
      <c r="A3572" s="12"/>
      <c r="B3572" s="12"/>
      <c r="C3572" s="42"/>
      <c r="D3572" s="12"/>
      <c r="E3572" s="12"/>
      <c r="F3572" s="12"/>
      <c r="G3572" s="12"/>
      <c r="H3572" s="12"/>
      <c r="I3572" s="12"/>
      <c r="J3572" s="12"/>
      <c r="K3572" s="12"/>
      <c r="L3572" s="12"/>
      <c r="M3572" s="49"/>
      <c r="N3572" s="49"/>
      <c r="O3572" s="12"/>
      <c r="P3572" s="12"/>
      <c r="Q3572" s="12"/>
      <c r="R3572" s="12"/>
      <c r="S3572" s="12"/>
      <c r="T3572" s="12"/>
    </row>
    <row r="3573" spans="1:20" s="1" customFormat="1" x14ac:dyDescent="0.4">
      <c r="A3573" s="12"/>
      <c r="B3573" s="12"/>
      <c r="C3573" s="42"/>
      <c r="D3573" s="12"/>
      <c r="E3573" s="12"/>
      <c r="F3573" s="12"/>
      <c r="G3573" s="12"/>
      <c r="H3573" s="12"/>
      <c r="I3573" s="12"/>
      <c r="J3573" s="12"/>
      <c r="K3573" s="12"/>
      <c r="L3573" s="12"/>
      <c r="M3573" s="49"/>
      <c r="N3573" s="49"/>
      <c r="O3573" s="12"/>
      <c r="P3573" s="12"/>
      <c r="Q3573" s="12"/>
      <c r="R3573" s="12"/>
      <c r="S3573" s="12"/>
      <c r="T3573" s="12"/>
    </row>
    <row r="3574" spans="1:20" s="1" customFormat="1" x14ac:dyDescent="0.4">
      <c r="A3574" s="12"/>
      <c r="B3574" s="12"/>
      <c r="C3574" s="42"/>
      <c r="D3574" s="12"/>
      <c r="E3574" s="12"/>
      <c r="F3574" s="12"/>
      <c r="G3574" s="12"/>
      <c r="H3574" s="12"/>
      <c r="I3574" s="12"/>
      <c r="J3574" s="12"/>
      <c r="K3574" s="12"/>
      <c r="L3574" s="12"/>
      <c r="M3574" s="49"/>
      <c r="N3574" s="49"/>
      <c r="O3574" s="12"/>
      <c r="P3574" s="12"/>
      <c r="Q3574" s="12"/>
      <c r="R3574" s="12"/>
      <c r="S3574" s="12"/>
      <c r="T3574" s="12"/>
    </row>
    <row r="3575" spans="1:20" s="1" customFormat="1" x14ac:dyDescent="0.4">
      <c r="A3575" s="12"/>
      <c r="B3575" s="12"/>
      <c r="C3575" s="42"/>
      <c r="D3575" s="12"/>
      <c r="E3575" s="12"/>
      <c r="F3575" s="12"/>
      <c r="G3575" s="12"/>
      <c r="H3575" s="12"/>
      <c r="I3575" s="12"/>
      <c r="J3575" s="12"/>
      <c r="K3575" s="12"/>
      <c r="L3575" s="12"/>
      <c r="M3575" s="49"/>
      <c r="N3575" s="49"/>
      <c r="O3575" s="12"/>
      <c r="P3575" s="12"/>
      <c r="Q3575" s="12"/>
      <c r="R3575" s="12"/>
      <c r="S3575" s="12"/>
      <c r="T3575" s="12"/>
    </row>
    <row r="3576" spans="1:20" s="1" customFormat="1" x14ac:dyDescent="0.4">
      <c r="A3576" s="12"/>
      <c r="B3576" s="12"/>
      <c r="C3576" s="42"/>
      <c r="D3576" s="12"/>
      <c r="E3576" s="12"/>
      <c r="F3576" s="12"/>
      <c r="G3576" s="12"/>
      <c r="H3576" s="12"/>
      <c r="I3576" s="12"/>
      <c r="J3576" s="12"/>
      <c r="K3576" s="12"/>
      <c r="L3576" s="12"/>
      <c r="M3576" s="49"/>
      <c r="N3576" s="49"/>
      <c r="O3576" s="12"/>
      <c r="P3576" s="12"/>
      <c r="Q3576" s="12"/>
      <c r="R3576" s="12"/>
      <c r="S3576" s="12"/>
      <c r="T3576" s="12"/>
    </row>
    <row r="3577" spans="1:20" s="1" customFormat="1" x14ac:dyDescent="0.4">
      <c r="A3577" s="12"/>
      <c r="B3577" s="12"/>
      <c r="C3577" s="42"/>
      <c r="D3577" s="12"/>
      <c r="E3577" s="12"/>
      <c r="F3577" s="12"/>
      <c r="G3577" s="12"/>
      <c r="H3577" s="12"/>
      <c r="I3577" s="12"/>
      <c r="J3577" s="12"/>
      <c r="K3577" s="12"/>
      <c r="L3577" s="12"/>
      <c r="M3577" s="49"/>
      <c r="N3577" s="49"/>
      <c r="O3577" s="12"/>
      <c r="P3577" s="12"/>
      <c r="Q3577" s="12"/>
      <c r="R3577" s="12"/>
      <c r="S3577" s="12"/>
      <c r="T3577" s="12"/>
    </row>
    <row r="3578" spans="1:20" s="1" customFormat="1" x14ac:dyDescent="0.4">
      <c r="A3578" s="12"/>
      <c r="B3578" s="12"/>
      <c r="C3578" s="42"/>
      <c r="D3578" s="12"/>
      <c r="E3578" s="12"/>
      <c r="F3578" s="12"/>
      <c r="G3578" s="12"/>
      <c r="H3578" s="12"/>
      <c r="I3578" s="12"/>
      <c r="J3578" s="12"/>
      <c r="K3578" s="12"/>
      <c r="L3578" s="12"/>
      <c r="M3578" s="49"/>
      <c r="N3578" s="49"/>
      <c r="O3578" s="12"/>
      <c r="P3578" s="12"/>
      <c r="Q3578" s="12"/>
      <c r="R3578" s="12"/>
      <c r="S3578" s="12"/>
      <c r="T3578" s="12"/>
    </row>
    <row r="3579" spans="1:20" s="1" customFormat="1" x14ac:dyDescent="0.4">
      <c r="A3579" s="12"/>
      <c r="B3579" s="12"/>
      <c r="C3579" s="42"/>
      <c r="D3579" s="12"/>
      <c r="E3579" s="12"/>
      <c r="F3579" s="12"/>
      <c r="G3579" s="12"/>
      <c r="H3579" s="12"/>
      <c r="I3579" s="12"/>
      <c r="J3579" s="12"/>
      <c r="K3579" s="12"/>
      <c r="L3579" s="12"/>
      <c r="M3579" s="49"/>
      <c r="N3579" s="49"/>
      <c r="O3579" s="12"/>
      <c r="P3579" s="12"/>
      <c r="Q3579" s="12"/>
      <c r="R3579" s="12"/>
      <c r="S3579" s="12"/>
      <c r="T3579" s="12"/>
    </row>
    <row r="3580" spans="1:20" s="1" customFormat="1" x14ac:dyDescent="0.4">
      <c r="A3580" s="12"/>
      <c r="B3580" s="12"/>
      <c r="C3580" s="42"/>
      <c r="D3580" s="12"/>
      <c r="E3580" s="12"/>
      <c r="F3580" s="12"/>
      <c r="G3580" s="12"/>
      <c r="H3580" s="12"/>
      <c r="I3580" s="12"/>
      <c r="J3580" s="12"/>
      <c r="K3580" s="12"/>
      <c r="L3580" s="12"/>
      <c r="M3580" s="49"/>
      <c r="N3580" s="49"/>
      <c r="O3580" s="12"/>
      <c r="P3580" s="12"/>
      <c r="Q3580" s="12"/>
      <c r="R3580" s="12"/>
      <c r="S3580" s="12"/>
      <c r="T3580" s="12"/>
    </row>
    <row r="3581" spans="1:20" s="1" customFormat="1" x14ac:dyDescent="0.4">
      <c r="A3581" s="12"/>
      <c r="B3581" s="12"/>
      <c r="C3581" s="42"/>
      <c r="D3581" s="12"/>
      <c r="E3581" s="12"/>
      <c r="F3581" s="12"/>
      <c r="G3581" s="12"/>
      <c r="H3581" s="12"/>
      <c r="I3581" s="12"/>
      <c r="J3581" s="12"/>
      <c r="K3581" s="12"/>
      <c r="L3581" s="12"/>
      <c r="M3581" s="49"/>
      <c r="N3581" s="49"/>
      <c r="O3581" s="12"/>
      <c r="P3581" s="12"/>
      <c r="Q3581" s="12"/>
      <c r="R3581" s="12"/>
      <c r="S3581" s="12"/>
      <c r="T3581" s="12"/>
    </row>
    <row r="3582" spans="1:20" s="1" customFormat="1" x14ac:dyDescent="0.4">
      <c r="A3582" s="12"/>
      <c r="B3582" s="12"/>
      <c r="C3582" s="42"/>
      <c r="D3582" s="12"/>
      <c r="E3582" s="12"/>
      <c r="F3582" s="12"/>
      <c r="G3582" s="12"/>
      <c r="H3582" s="12"/>
      <c r="I3582" s="12"/>
      <c r="J3582" s="12"/>
      <c r="K3582" s="12"/>
      <c r="L3582" s="12"/>
      <c r="M3582" s="49"/>
      <c r="N3582" s="49"/>
      <c r="O3582" s="12"/>
      <c r="P3582" s="12"/>
      <c r="Q3582" s="12"/>
      <c r="R3582" s="12"/>
      <c r="S3582" s="12"/>
      <c r="T3582" s="12"/>
    </row>
    <row r="3583" spans="1:20" s="1" customFormat="1" x14ac:dyDescent="0.4">
      <c r="A3583" s="12"/>
      <c r="B3583" s="12"/>
      <c r="C3583" s="42"/>
      <c r="D3583" s="12"/>
      <c r="E3583" s="12"/>
      <c r="F3583" s="12"/>
      <c r="G3583" s="12"/>
      <c r="H3583" s="12"/>
      <c r="I3583" s="12"/>
      <c r="J3583" s="12"/>
      <c r="K3583" s="12"/>
      <c r="L3583" s="12"/>
      <c r="M3583" s="49"/>
      <c r="N3583" s="49"/>
      <c r="O3583" s="12"/>
      <c r="P3583" s="12"/>
      <c r="Q3583" s="12"/>
      <c r="R3583" s="12"/>
      <c r="S3583" s="12"/>
      <c r="T3583" s="12"/>
    </row>
    <row r="3584" spans="1:20" s="1" customFormat="1" x14ac:dyDescent="0.4">
      <c r="A3584" s="12"/>
      <c r="B3584" s="12"/>
      <c r="C3584" s="42"/>
      <c r="D3584" s="12"/>
      <c r="E3584" s="12"/>
      <c r="F3584" s="12"/>
      <c r="G3584" s="12"/>
      <c r="H3584" s="12"/>
      <c r="I3584" s="12"/>
      <c r="J3584" s="12"/>
      <c r="K3584" s="12"/>
      <c r="L3584" s="12"/>
      <c r="M3584" s="49"/>
      <c r="N3584" s="49"/>
      <c r="O3584" s="12"/>
      <c r="P3584" s="12"/>
      <c r="Q3584" s="12"/>
      <c r="R3584" s="12"/>
      <c r="S3584" s="12"/>
      <c r="T3584" s="12"/>
    </row>
    <row r="3585" spans="1:20" s="1" customFormat="1" x14ac:dyDescent="0.4">
      <c r="A3585" s="12"/>
      <c r="B3585" s="12"/>
      <c r="C3585" s="42"/>
      <c r="D3585" s="12"/>
      <c r="E3585" s="12"/>
      <c r="F3585" s="12"/>
      <c r="G3585" s="12"/>
      <c r="H3585" s="12"/>
      <c r="I3585" s="12"/>
      <c r="J3585" s="12"/>
      <c r="K3585" s="12"/>
      <c r="L3585" s="12"/>
      <c r="M3585" s="49"/>
      <c r="N3585" s="49"/>
      <c r="O3585" s="12"/>
      <c r="P3585" s="12"/>
      <c r="Q3585" s="12"/>
      <c r="R3585" s="12"/>
      <c r="S3585" s="12"/>
      <c r="T3585" s="12"/>
    </row>
    <row r="3586" spans="1:20" s="1" customFormat="1" x14ac:dyDescent="0.4">
      <c r="A3586" s="12"/>
      <c r="B3586" s="12"/>
      <c r="C3586" s="42"/>
      <c r="D3586" s="12"/>
      <c r="E3586" s="12"/>
      <c r="F3586" s="12"/>
      <c r="G3586" s="12"/>
      <c r="H3586" s="12"/>
      <c r="I3586" s="12"/>
      <c r="J3586" s="12"/>
      <c r="K3586" s="12"/>
      <c r="L3586" s="12"/>
      <c r="M3586" s="49"/>
      <c r="N3586" s="49"/>
      <c r="O3586" s="12"/>
      <c r="P3586" s="12"/>
      <c r="Q3586" s="12"/>
      <c r="R3586" s="12"/>
      <c r="S3586" s="12"/>
      <c r="T3586" s="12"/>
    </row>
    <row r="3587" spans="1:20" s="1" customFormat="1" x14ac:dyDescent="0.4">
      <c r="A3587" s="12"/>
      <c r="B3587" s="12"/>
      <c r="C3587" s="42"/>
      <c r="D3587" s="12"/>
      <c r="E3587" s="12"/>
      <c r="F3587" s="12"/>
      <c r="G3587" s="12"/>
      <c r="H3587" s="12"/>
      <c r="I3587" s="12"/>
      <c r="J3587" s="12"/>
      <c r="K3587" s="12"/>
      <c r="L3587" s="12"/>
      <c r="M3587" s="49"/>
      <c r="N3587" s="49"/>
      <c r="O3587" s="12"/>
      <c r="P3587" s="12"/>
      <c r="Q3587" s="12"/>
      <c r="R3587" s="12"/>
      <c r="S3587" s="12"/>
      <c r="T3587" s="12"/>
    </row>
    <row r="3588" spans="1:20" s="1" customFormat="1" x14ac:dyDescent="0.4">
      <c r="A3588" s="12"/>
      <c r="B3588" s="12"/>
      <c r="C3588" s="42"/>
      <c r="D3588" s="12"/>
      <c r="E3588" s="12"/>
      <c r="F3588" s="12"/>
      <c r="G3588" s="12"/>
      <c r="H3588" s="12"/>
      <c r="I3588" s="12"/>
      <c r="J3588" s="12"/>
      <c r="K3588" s="12"/>
      <c r="L3588" s="12"/>
      <c r="M3588" s="49"/>
      <c r="N3588" s="49"/>
      <c r="O3588" s="12"/>
      <c r="P3588" s="12"/>
      <c r="Q3588" s="12"/>
      <c r="R3588" s="12"/>
      <c r="S3588" s="12"/>
      <c r="T3588" s="12"/>
    </row>
    <row r="3589" spans="1:20" s="1" customFormat="1" x14ac:dyDescent="0.4">
      <c r="A3589" s="12"/>
      <c r="B3589" s="12"/>
      <c r="C3589" s="42"/>
      <c r="D3589" s="12"/>
      <c r="E3589" s="12"/>
      <c r="F3589" s="12"/>
      <c r="G3589" s="12"/>
      <c r="H3589" s="12"/>
      <c r="I3589" s="12"/>
      <c r="J3589" s="12"/>
      <c r="K3589" s="12"/>
      <c r="L3589" s="12"/>
      <c r="M3589" s="49"/>
      <c r="N3589" s="49"/>
      <c r="O3589" s="12"/>
      <c r="P3589" s="12"/>
      <c r="Q3589" s="12"/>
      <c r="R3589" s="12"/>
      <c r="S3589" s="12"/>
      <c r="T3589" s="12"/>
    </row>
    <row r="3590" spans="1:20" s="1" customFormat="1" x14ac:dyDescent="0.4">
      <c r="A3590" s="12"/>
      <c r="B3590" s="12"/>
      <c r="C3590" s="42"/>
      <c r="D3590" s="12"/>
      <c r="E3590" s="12"/>
      <c r="F3590" s="12"/>
      <c r="G3590" s="12"/>
      <c r="H3590" s="12"/>
      <c r="I3590" s="12"/>
      <c r="J3590" s="12"/>
      <c r="K3590" s="12"/>
      <c r="L3590" s="12"/>
      <c r="M3590" s="49"/>
      <c r="N3590" s="49"/>
      <c r="O3590" s="12"/>
      <c r="P3590" s="12"/>
      <c r="Q3590" s="12"/>
      <c r="R3590" s="12"/>
      <c r="S3590" s="12"/>
      <c r="T3590" s="12"/>
    </row>
    <row r="3591" spans="1:20" s="1" customFormat="1" x14ac:dyDescent="0.4">
      <c r="A3591" s="12"/>
      <c r="B3591" s="12"/>
      <c r="C3591" s="42"/>
      <c r="D3591" s="12"/>
      <c r="E3591" s="12"/>
      <c r="F3591" s="12"/>
      <c r="G3591" s="12"/>
      <c r="H3591" s="12"/>
      <c r="I3591" s="12"/>
      <c r="J3591" s="12"/>
      <c r="K3591" s="12"/>
      <c r="L3591" s="12"/>
      <c r="M3591" s="49"/>
      <c r="N3591" s="49"/>
      <c r="O3591" s="12"/>
      <c r="P3591" s="12"/>
      <c r="Q3591" s="12"/>
      <c r="R3591" s="12"/>
      <c r="S3591" s="12"/>
      <c r="T3591" s="12"/>
    </row>
    <row r="3592" spans="1:20" s="1" customFormat="1" x14ac:dyDescent="0.4">
      <c r="A3592" s="12"/>
      <c r="B3592" s="12"/>
      <c r="C3592" s="42"/>
      <c r="D3592" s="12"/>
      <c r="E3592" s="12"/>
      <c r="F3592" s="12"/>
      <c r="G3592" s="12"/>
      <c r="H3592" s="12"/>
      <c r="I3592" s="12"/>
      <c r="J3592" s="12"/>
      <c r="K3592" s="12"/>
      <c r="L3592" s="12"/>
      <c r="M3592" s="49"/>
      <c r="N3592" s="49"/>
      <c r="O3592" s="12"/>
      <c r="P3592" s="12"/>
      <c r="Q3592" s="12"/>
      <c r="R3592" s="12"/>
      <c r="S3592" s="12"/>
      <c r="T3592" s="12"/>
    </row>
    <row r="3593" spans="1:20" s="1" customFormat="1" x14ac:dyDescent="0.4">
      <c r="A3593" s="12"/>
      <c r="B3593" s="12"/>
      <c r="C3593" s="42"/>
      <c r="D3593" s="12"/>
      <c r="E3593" s="12"/>
      <c r="F3593" s="12"/>
      <c r="G3593" s="12"/>
      <c r="H3593" s="12"/>
      <c r="I3593" s="12"/>
      <c r="J3593" s="12"/>
      <c r="K3593" s="12"/>
      <c r="L3593" s="12"/>
      <c r="M3593" s="49"/>
      <c r="N3593" s="49"/>
      <c r="O3593" s="12"/>
      <c r="P3593" s="12"/>
      <c r="Q3593" s="12"/>
      <c r="R3593" s="12"/>
      <c r="S3593" s="12"/>
      <c r="T3593" s="12"/>
    </row>
    <row r="3594" spans="1:20" s="1" customFormat="1" x14ac:dyDescent="0.4">
      <c r="A3594" s="12"/>
      <c r="B3594" s="12"/>
      <c r="C3594" s="42"/>
      <c r="D3594" s="12"/>
      <c r="E3594" s="12"/>
      <c r="F3594" s="12"/>
      <c r="G3594" s="12"/>
      <c r="H3594" s="12"/>
      <c r="I3594" s="12"/>
      <c r="J3594" s="12"/>
      <c r="K3594" s="12"/>
      <c r="L3594" s="12"/>
      <c r="M3594" s="49"/>
      <c r="N3594" s="49"/>
      <c r="O3594" s="12"/>
      <c r="P3594" s="12"/>
      <c r="Q3594" s="12"/>
      <c r="R3594" s="12"/>
      <c r="S3594" s="12"/>
      <c r="T3594" s="12"/>
    </row>
    <row r="3595" spans="1:20" s="1" customFormat="1" x14ac:dyDescent="0.4">
      <c r="A3595" s="12"/>
      <c r="B3595" s="12"/>
      <c r="C3595" s="42"/>
      <c r="D3595" s="12"/>
      <c r="E3595" s="12"/>
      <c r="F3595" s="12"/>
      <c r="G3595" s="12"/>
      <c r="H3595" s="12"/>
      <c r="I3595" s="12"/>
      <c r="J3595" s="12"/>
      <c r="K3595" s="12"/>
      <c r="L3595" s="12"/>
      <c r="M3595" s="49"/>
      <c r="N3595" s="49"/>
      <c r="O3595" s="12"/>
      <c r="P3595" s="12"/>
      <c r="Q3595" s="12"/>
      <c r="R3595" s="12"/>
      <c r="S3595" s="12"/>
      <c r="T3595" s="12"/>
    </row>
    <row r="3596" spans="1:20" s="1" customFormat="1" x14ac:dyDescent="0.4">
      <c r="A3596" s="12"/>
      <c r="B3596" s="12"/>
      <c r="C3596" s="42"/>
      <c r="D3596" s="12"/>
      <c r="E3596" s="12"/>
      <c r="F3596" s="12"/>
      <c r="G3596" s="12"/>
      <c r="H3596" s="12"/>
      <c r="I3596" s="12"/>
      <c r="J3596" s="12"/>
      <c r="K3596" s="12"/>
      <c r="L3596" s="12"/>
      <c r="M3596" s="49"/>
      <c r="N3596" s="49"/>
      <c r="O3596" s="12"/>
      <c r="P3596" s="12"/>
      <c r="Q3596" s="12"/>
      <c r="R3596" s="12"/>
      <c r="S3596" s="12"/>
      <c r="T3596" s="12"/>
    </row>
    <row r="3597" spans="1:20" s="1" customFormat="1" x14ac:dyDescent="0.4">
      <c r="A3597" s="12"/>
      <c r="B3597" s="12"/>
      <c r="C3597" s="42"/>
      <c r="D3597" s="12"/>
      <c r="E3597" s="12"/>
      <c r="F3597" s="12"/>
      <c r="G3597" s="12"/>
      <c r="H3597" s="12"/>
      <c r="I3597" s="12"/>
      <c r="J3597" s="12"/>
      <c r="K3597" s="12"/>
      <c r="L3597" s="12"/>
      <c r="M3597" s="49"/>
      <c r="N3597" s="49"/>
      <c r="O3597" s="12"/>
      <c r="P3597" s="12"/>
      <c r="Q3597" s="12"/>
      <c r="R3597" s="12"/>
      <c r="S3597" s="12"/>
      <c r="T3597" s="12"/>
    </row>
    <row r="3598" spans="1:20" s="1" customFormat="1" x14ac:dyDescent="0.4">
      <c r="A3598" s="12"/>
      <c r="B3598" s="12"/>
      <c r="C3598" s="42"/>
      <c r="D3598" s="12"/>
      <c r="E3598" s="12"/>
      <c r="F3598" s="12"/>
      <c r="G3598" s="12"/>
      <c r="H3598" s="12"/>
      <c r="I3598" s="12"/>
      <c r="J3598" s="12"/>
      <c r="K3598" s="12"/>
      <c r="L3598" s="12"/>
      <c r="M3598" s="49"/>
      <c r="N3598" s="49"/>
      <c r="O3598" s="12"/>
      <c r="P3598" s="12"/>
      <c r="Q3598" s="12"/>
      <c r="R3598" s="12"/>
      <c r="S3598" s="12"/>
      <c r="T3598" s="12"/>
    </row>
    <row r="3599" spans="1:20" s="1" customFormat="1" x14ac:dyDescent="0.4">
      <c r="A3599" s="12"/>
      <c r="B3599" s="12"/>
      <c r="C3599" s="42"/>
      <c r="D3599" s="12"/>
      <c r="E3599" s="12"/>
      <c r="F3599" s="12"/>
      <c r="G3599" s="12"/>
      <c r="H3599" s="12"/>
      <c r="I3599" s="12"/>
      <c r="J3599" s="12"/>
      <c r="K3599" s="12"/>
      <c r="L3599" s="12"/>
      <c r="M3599" s="49"/>
      <c r="N3599" s="49"/>
      <c r="O3599" s="12"/>
      <c r="P3599" s="12"/>
      <c r="Q3599" s="12"/>
      <c r="R3599" s="12"/>
      <c r="S3599" s="12"/>
      <c r="T3599" s="12"/>
    </row>
    <row r="3600" spans="1:20" s="1" customFormat="1" x14ac:dyDescent="0.4">
      <c r="A3600" s="12"/>
      <c r="B3600" s="12"/>
      <c r="C3600" s="42"/>
      <c r="D3600" s="12"/>
      <c r="E3600" s="12"/>
      <c r="F3600" s="12"/>
      <c r="G3600" s="12"/>
      <c r="H3600" s="12"/>
      <c r="I3600" s="12"/>
      <c r="J3600" s="12"/>
      <c r="K3600" s="12"/>
      <c r="L3600" s="12"/>
      <c r="M3600" s="49"/>
      <c r="N3600" s="49"/>
      <c r="O3600" s="12"/>
      <c r="P3600" s="12"/>
      <c r="Q3600" s="12"/>
      <c r="R3600" s="12"/>
      <c r="S3600" s="12"/>
      <c r="T3600" s="12"/>
    </row>
    <row r="3601" spans="1:20" s="1" customFormat="1" x14ac:dyDescent="0.4">
      <c r="A3601" s="12"/>
      <c r="B3601" s="12"/>
      <c r="C3601" s="42"/>
      <c r="D3601" s="12"/>
      <c r="E3601" s="12"/>
      <c r="F3601" s="12"/>
      <c r="G3601" s="12"/>
      <c r="H3601" s="12"/>
      <c r="I3601" s="12"/>
      <c r="J3601" s="12"/>
      <c r="K3601" s="12"/>
      <c r="L3601" s="12"/>
      <c r="M3601" s="49"/>
      <c r="N3601" s="49"/>
      <c r="O3601" s="12"/>
      <c r="P3601" s="12"/>
      <c r="Q3601" s="12"/>
      <c r="R3601" s="12"/>
      <c r="S3601" s="12"/>
      <c r="T3601" s="12"/>
    </row>
    <row r="3602" spans="1:20" s="1" customFormat="1" x14ac:dyDescent="0.4">
      <c r="A3602" s="12"/>
      <c r="B3602" s="12"/>
      <c r="C3602" s="42"/>
      <c r="D3602" s="12"/>
      <c r="E3602" s="12"/>
      <c r="F3602" s="12"/>
      <c r="G3602" s="12"/>
      <c r="H3602" s="12"/>
      <c r="I3602" s="12"/>
      <c r="J3602" s="12"/>
      <c r="K3602" s="12"/>
      <c r="L3602" s="12"/>
      <c r="M3602" s="49"/>
      <c r="N3602" s="49"/>
      <c r="O3602" s="12"/>
      <c r="P3602" s="12"/>
      <c r="Q3602" s="12"/>
      <c r="R3602" s="12"/>
      <c r="S3602" s="12"/>
      <c r="T3602" s="12"/>
    </row>
    <row r="3603" spans="1:20" s="1" customFormat="1" x14ac:dyDescent="0.4">
      <c r="A3603" s="12"/>
      <c r="B3603" s="12"/>
      <c r="C3603" s="42"/>
      <c r="D3603" s="12"/>
      <c r="E3603" s="12"/>
      <c r="F3603" s="12"/>
      <c r="G3603" s="12"/>
      <c r="H3603" s="12"/>
      <c r="I3603" s="12"/>
      <c r="J3603" s="12"/>
      <c r="K3603" s="12"/>
      <c r="L3603" s="12"/>
      <c r="M3603" s="49"/>
      <c r="N3603" s="49"/>
      <c r="O3603" s="12"/>
      <c r="P3603" s="12"/>
      <c r="Q3603" s="12"/>
      <c r="R3603" s="12"/>
      <c r="S3603" s="12"/>
      <c r="T3603" s="12"/>
    </row>
    <row r="3604" spans="1:20" s="1" customFormat="1" x14ac:dyDescent="0.4">
      <c r="A3604" s="12"/>
      <c r="B3604" s="12"/>
      <c r="C3604" s="42"/>
      <c r="D3604" s="12"/>
      <c r="E3604" s="12"/>
      <c r="F3604" s="12"/>
      <c r="G3604" s="12"/>
      <c r="H3604" s="12"/>
      <c r="I3604" s="12"/>
      <c r="J3604" s="12"/>
      <c r="K3604" s="12"/>
      <c r="L3604" s="12"/>
      <c r="M3604" s="49"/>
      <c r="N3604" s="49"/>
      <c r="O3604" s="12"/>
      <c r="P3604" s="12"/>
      <c r="Q3604" s="12"/>
      <c r="R3604" s="12"/>
      <c r="S3604" s="12"/>
      <c r="T3604" s="12"/>
    </row>
    <row r="3605" spans="1:20" s="1" customFormat="1" x14ac:dyDescent="0.4">
      <c r="A3605" s="12"/>
      <c r="B3605" s="12"/>
      <c r="C3605" s="42"/>
      <c r="D3605" s="12"/>
      <c r="E3605" s="12"/>
      <c r="F3605" s="12"/>
      <c r="G3605" s="12"/>
      <c r="H3605" s="12"/>
      <c r="I3605" s="12"/>
      <c r="J3605" s="12"/>
      <c r="K3605" s="12"/>
      <c r="L3605" s="12"/>
      <c r="M3605" s="49"/>
      <c r="N3605" s="49"/>
      <c r="O3605" s="12"/>
      <c r="P3605" s="12"/>
      <c r="Q3605" s="12"/>
      <c r="R3605" s="12"/>
      <c r="S3605" s="12"/>
      <c r="T3605" s="12"/>
    </row>
    <row r="3606" spans="1:20" s="1" customFormat="1" x14ac:dyDescent="0.4">
      <c r="A3606" s="12"/>
      <c r="B3606" s="12"/>
      <c r="C3606" s="42"/>
      <c r="D3606" s="12"/>
      <c r="E3606" s="12"/>
      <c r="F3606" s="12"/>
      <c r="G3606" s="12"/>
      <c r="H3606" s="12"/>
      <c r="I3606" s="12"/>
      <c r="J3606" s="12"/>
      <c r="K3606" s="12"/>
      <c r="L3606" s="12"/>
      <c r="M3606" s="49"/>
      <c r="N3606" s="49"/>
      <c r="O3606" s="12"/>
      <c r="P3606" s="12"/>
      <c r="Q3606" s="12"/>
      <c r="R3606" s="12"/>
      <c r="S3606" s="12"/>
      <c r="T3606" s="12"/>
    </row>
    <row r="3607" spans="1:20" s="1" customFormat="1" x14ac:dyDescent="0.4">
      <c r="A3607" s="12"/>
      <c r="B3607" s="12"/>
      <c r="C3607" s="42"/>
      <c r="D3607" s="12"/>
      <c r="E3607" s="12"/>
      <c r="F3607" s="12"/>
      <c r="G3607" s="12"/>
      <c r="H3607" s="12"/>
      <c r="I3607" s="12"/>
      <c r="J3607" s="12"/>
      <c r="K3607" s="12"/>
      <c r="L3607" s="12"/>
      <c r="M3607" s="49"/>
      <c r="N3607" s="49"/>
      <c r="O3607" s="12"/>
      <c r="P3607" s="12"/>
      <c r="Q3607" s="12"/>
      <c r="R3607" s="12"/>
      <c r="S3607" s="12"/>
      <c r="T3607" s="12"/>
    </row>
    <row r="3608" spans="1:20" s="1" customFormat="1" x14ac:dyDescent="0.4">
      <c r="A3608" s="12"/>
      <c r="B3608" s="12"/>
      <c r="C3608" s="42"/>
      <c r="D3608" s="12"/>
      <c r="E3608" s="12"/>
      <c r="F3608" s="12"/>
      <c r="G3608" s="12"/>
      <c r="H3608" s="12"/>
      <c r="I3608" s="12"/>
      <c r="J3608" s="12"/>
      <c r="K3608" s="12"/>
      <c r="L3608" s="12"/>
      <c r="M3608" s="49"/>
      <c r="N3608" s="49"/>
      <c r="O3608" s="12"/>
      <c r="P3608" s="12"/>
      <c r="Q3608" s="12"/>
      <c r="R3608" s="12"/>
      <c r="S3608" s="12"/>
      <c r="T3608" s="12"/>
    </row>
    <row r="3609" spans="1:20" s="1" customFormat="1" x14ac:dyDescent="0.4">
      <c r="A3609" s="12"/>
      <c r="B3609" s="12"/>
      <c r="C3609" s="42"/>
      <c r="D3609" s="12"/>
      <c r="E3609" s="12"/>
      <c r="F3609" s="12"/>
      <c r="G3609" s="12"/>
      <c r="H3609" s="12"/>
      <c r="I3609" s="12"/>
      <c r="J3609" s="12"/>
      <c r="K3609" s="12"/>
      <c r="L3609" s="12"/>
      <c r="M3609" s="49"/>
      <c r="N3609" s="49"/>
      <c r="O3609" s="12"/>
      <c r="P3609" s="12"/>
      <c r="Q3609" s="12"/>
      <c r="R3609" s="12"/>
      <c r="S3609" s="12"/>
      <c r="T3609" s="12"/>
    </row>
    <row r="3610" spans="1:20" s="1" customFormat="1" x14ac:dyDescent="0.4">
      <c r="A3610" s="12"/>
      <c r="B3610" s="12"/>
      <c r="C3610" s="42"/>
      <c r="D3610" s="12"/>
      <c r="E3610" s="12"/>
      <c r="F3610" s="12"/>
      <c r="G3610" s="12"/>
      <c r="H3610" s="12"/>
      <c r="I3610" s="12"/>
      <c r="J3610" s="12"/>
      <c r="K3610" s="12"/>
      <c r="L3610" s="12"/>
      <c r="M3610" s="49"/>
      <c r="N3610" s="49"/>
      <c r="O3610" s="12"/>
      <c r="P3610" s="12"/>
      <c r="Q3610" s="12"/>
      <c r="R3610" s="12"/>
      <c r="S3610" s="12"/>
      <c r="T3610" s="12"/>
    </row>
    <row r="3611" spans="1:20" s="1" customFormat="1" x14ac:dyDescent="0.4">
      <c r="A3611" s="12"/>
      <c r="B3611" s="12"/>
      <c r="C3611" s="42"/>
      <c r="D3611" s="12"/>
      <c r="E3611" s="12"/>
      <c r="F3611" s="12"/>
      <c r="G3611" s="12"/>
      <c r="H3611" s="12"/>
      <c r="I3611" s="12"/>
      <c r="J3611" s="12"/>
      <c r="K3611" s="12"/>
      <c r="L3611" s="12"/>
      <c r="M3611" s="49"/>
      <c r="N3611" s="49"/>
      <c r="O3611" s="12"/>
      <c r="P3611" s="12"/>
      <c r="Q3611" s="12"/>
      <c r="R3611" s="12"/>
      <c r="S3611" s="12"/>
      <c r="T3611" s="12"/>
    </row>
    <row r="3612" spans="1:20" s="1" customFormat="1" x14ac:dyDescent="0.4">
      <c r="A3612" s="12"/>
      <c r="B3612" s="12"/>
      <c r="C3612" s="42"/>
      <c r="D3612" s="12"/>
      <c r="E3612" s="12"/>
      <c r="F3612" s="12"/>
      <c r="G3612" s="12"/>
      <c r="H3612" s="12"/>
      <c r="I3612" s="12"/>
      <c r="J3612" s="12"/>
      <c r="K3612" s="12"/>
      <c r="L3612" s="12"/>
      <c r="M3612" s="49"/>
      <c r="N3612" s="49"/>
      <c r="O3612" s="12"/>
      <c r="P3612" s="12"/>
      <c r="Q3612" s="12"/>
      <c r="R3612" s="12"/>
      <c r="S3612" s="12"/>
      <c r="T3612" s="12"/>
    </row>
    <row r="3613" spans="1:20" s="1" customFormat="1" x14ac:dyDescent="0.4">
      <c r="A3613" s="12"/>
      <c r="B3613" s="12"/>
      <c r="C3613" s="42"/>
      <c r="D3613" s="12"/>
      <c r="E3613" s="12"/>
      <c r="F3613" s="12"/>
      <c r="G3613" s="12"/>
      <c r="H3613" s="12"/>
      <c r="I3613" s="12"/>
      <c r="J3613" s="12"/>
      <c r="K3613" s="12"/>
      <c r="L3613" s="12"/>
      <c r="M3613" s="49"/>
      <c r="N3613" s="49"/>
      <c r="O3613" s="12"/>
      <c r="P3613" s="12"/>
      <c r="Q3613" s="12"/>
      <c r="R3613" s="12"/>
      <c r="S3613" s="12"/>
      <c r="T3613" s="12"/>
    </row>
    <row r="3614" spans="1:20" s="1" customFormat="1" x14ac:dyDescent="0.4">
      <c r="A3614" s="12"/>
      <c r="B3614" s="12"/>
      <c r="C3614" s="42"/>
      <c r="D3614" s="12"/>
      <c r="E3614" s="12"/>
      <c r="F3614" s="12"/>
      <c r="G3614" s="12"/>
      <c r="H3614" s="12"/>
      <c r="I3614" s="12"/>
      <c r="J3614" s="12"/>
      <c r="K3614" s="12"/>
      <c r="L3614" s="12"/>
      <c r="M3614" s="49"/>
      <c r="N3614" s="49"/>
      <c r="O3614" s="12"/>
      <c r="P3614" s="12"/>
      <c r="Q3614" s="12"/>
      <c r="R3614" s="12"/>
      <c r="S3614" s="12"/>
      <c r="T3614" s="12"/>
    </row>
    <row r="3615" spans="1:20" s="1" customFormat="1" x14ac:dyDescent="0.4">
      <c r="A3615" s="12"/>
      <c r="B3615" s="12"/>
      <c r="C3615" s="42"/>
      <c r="D3615" s="12"/>
      <c r="E3615" s="12"/>
      <c r="F3615" s="12"/>
      <c r="G3615" s="12"/>
      <c r="H3615" s="12"/>
      <c r="I3615" s="12"/>
      <c r="J3615" s="12"/>
      <c r="K3615" s="12"/>
      <c r="L3615" s="12"/>
      <c r="M3615" s="49"/>
      <c r="N3615" s="49"/>
      <c r="O3615" s="12"/>
      <c r="P3615" s="12"/>
      <c r="Q3615" s="12"/>
      <c r="R3615" s="12"/>
      <c r="S3615" s="12"/>
      <c r="T3615" s="12"/>
    </row>
    <row r="3616" spans="1:20" s="1" customFormat="1" x14ac:dyDescent="0.4">
      <c r="A3616" s="12"/>
      <c r="B3616" s="12"/>
      <c r="C3616" s="42"/>
      <c r="D3616" s="12"/>
      <c r="E3616" s="12"/>
      <c r="F3616" s="12"/>
      <c r="G3616" s="12"/>
      <c r="H3616" s="12"/>
      <c r="I3616" s="12"/>
      <c r="J3616" s="12"/>
      <c r="K3616" s="12"/>
      <c r="L3616" s="12"/>
      <c r="M3616" s="49"/>
      <c r="N3616" s="49"/>
      <c r="O3616" s="12"/>
      <c r="P3616" s="12"/>
      <c r="Q3616" s="12"/>
      <c r="R3616" s="12"/>
      <c r="S3616" s="12"/>
      <c r="T3616" s="12"/>
    </row>
    <row r="3617" spans="1:20" s="1" customFormat="1" x14ac:dyDescent="0.4">
      <c r="A3617" s="12"/>
      <c r="B3617" s="12"/>
      <c r="C3617" s="42"/>
      <c r="D3617" s="12"/>
      <c r="E3617" s="12"/>
      <c r="F3617" s="12"/>
      <c r="G3617" s="12"/>
      <c r="H3617" s="12"/>
      <c r="I3617" s="12"/>
      <c r="J3617" s="12"/>
      <c r="K3617" s="12"/>
      <c r="L3617" s="12"/>
      <c r="M3617" s="49"/>
      <c r="N3617" s="49"/>
      <c r="O3617" s="12"/>
      <c r="P3617" s="12"/>
      <c r="Q3617" s="12"/>
      <c r="R3617" s="12"/>
      <c r="S3617" s="12"/>
      <c r="T3617" s="12"/>
    </row>
    <row r="3618" spans="1:20" s="1" customFormat="1" x14ac:dyDescent="0.4">
      <c r="A3618" s="12"/>
      <c r="B3618" s="12"/>
      <c r="C3618" s="42"/>
      <c r="D3618" s="12"/>
      <c r="E3618" s="12"/>
      <c r="F3618" s="12"/>
      <c r="G3618" s="12"/>
      <c r="H3618" s="12"/>
      <c r="I3618" s="12"/>
      <c r="J3618" s="12"/>
      <c r="K3618" s="12"/>
      <c r="L3618" s="12"/>
      <c r="M3618" s="49"/>
      <c r="N3618" s="49"/>
      <c r="O3618" s="12"/>
      <c r="P3618" s="12"/>
      <c r="Q3618" s="12"/>
      <c r="R3618" s="12"/>
      <c r="S3618" s="12"/>
      <c r="T3618" s="12"/>
    </row>
    <row r="3619" spans="1:20" s="1" customFormat="1" x14ac:dyDescent="0.4">
      <c r="A3619" s="12"/>
      <c r="B3619" s="12"/>
      <c r="C3619" s="42"/>
      <c r="D3619" s="12"/>
      <c r="E3619" s="12"/>
      <c r="F3619" s="12"/>
      <c r="G3619" s="12"/>
      <c r="H3619" s="12"/>
      <c r="I3619" s="12"/>
      <c r="J3619" s="12"/>
      <c r="K3619" s="12"/>
      <c r="L3619" s="12"/>
      <c r="M3619" s="49"/>
      <c r="N3619" s="49"/>
      <c r="O3619" s="12"/>
      <c r="P3619" s="12"/>
      <c r="Q3619" s="12"/>
      <c r="R3619" s="12"/>
      <c r="S3619" s="12"/>
      <c r="T3619" s="12"/>
    </row>
    <row r="3620" spans="1:20" s="1" customFormat="1" x14ac:dyDescent="0.4">
      <c r="A3620" s="12"/>
      <c r="B3620" s="12"/>
      <c r="C3620" s="42"/>
      <c r="D3620" s="12"/>
      <c r="E3620" s="12"/>
      <c r="F3620" s="12"/>
      <c r="G3620" s="12"/>
      <c r="H3620" s="12"/>
      <c r="I3620" s="12"/>
      <c r="J3620" s="12"/>
      <c r="K3620" s="12"/>
      <c r="L3620" s="12"/>
      <c r="M3620" s="49"/>
      <c r="N3620" s="49"/>
      <c r="O3620" s="12"/>
      <c r="P3620" s="12"/>
      <c r="Q3620" s="12"/>
      <c r="R3620" s="12"/>
      <c r="S3620" s="12"/>
      <c r="T3620" s="12"/>
    </row>
    <row r="3621" spans="1:20" s="1" customFormat="1" x14ac:dyDescent="0.4">
      <c r="A3621" s="12"/>
      <c r="B3621" s="12"/>
      <c r="C3621" s="42"/>
      <c r="D3621" s="12"/>
      <c r="E3621" s="12"/>
      <c r="F3621" s="12"/>
      <c r="G3621" s="12"/>
      <c r="H3621" s="12"/>
      <c r="I3621" s="12"/>
      <c r="J3621" s="12"/>
      <c r="K3621" s="12"/>
      <c r="L3621" s="12"/>
      <c r="M3621" s="49"/>
      <c r="N3621" s="49"/>
      <c r="O3621" s="12"/>
      <c r="P3621" s="12"/>
      <c r="Q3621" s="12"/>
      <c r="R3621" s="12"/>
      <c r="S3621" s="12"/>
      <c r="T3621" s="12"/>
    </row>
    <row r="3622" spans="1:20" s="1" customFormat="1" x14ac:dyDescent="0.4">
      <c r="A3622" s="12"/>
      <c r="B3622" s="12"/>
      <c r="C3622" s="42"/>
      <c r="D3622" s="12"/>
      <c r="E3622" s="12"/>
      <c r="F3622" s="12"/>
      <c r="G3622" s="12"/>
      <c r="H3622" s="12"/>
      <c r="I3622" s="12"/>
      <c r="J3622" s="12"/>
      <c r="K3622" s="12"/>
      <c r="L3622" s="12"/>
      <c r="M3622" s="49"/>
      <c r="N3622" s="49"/>
      <c r="O3622" s="12"/>
      <c r="P3622" s="12"/>
      <c r="Q3622" s="12"/>
      <c r="R3622" s="12"/>
      <c r="S3622" s="12"/>
      <c r="T3622" s="12"/>
    </row>
    <row r="3623" spans="1:20" s="1" customFormat="1" x14ac:dyDescent="0.4">
      <c r="A3623" s="12"/>
      <c r="B3623" s="12"/>
      <c r="C3623" s="42"/>
      <c r="D3623" s="12"/>
      <c r="E3623" s="12"/>
      <c r="F3623" s="12"/>
      <c r="G3623" s="12"/>
      <c r="H3623" s="12"/>
      <c r="I3623" s="12"/>
      <c r="J3623" s="12"/>
      <c r="K3623" s="12"/>
      <c r="L3623" s="12"/>
      <c r="M3623" s="49"/>
      <c r="N3623" s="49"/>
      <c r="O3623" s="12"/>
      <c r="P3623" s="12"/>
      <c r="Q3623" s="12"/>
      <c r="R3623" s="12"/>
      <c r="S3623" s="12"/>
      <c r="T3623" s="12"/>
    </row>
    <row r="3624" spans="1:20" s="1" customFormat="1" x14ac:dyDescent="0.4">
      <c r="A3624" s="12"/>
      <c r="B3624" s="12"/>
      <c r="C3624" s="42"/>
      <c r="D3624" s="12"/>
      <c r="E3624" s="12"/>
      <c r="F3624" s="12"/>
      <c r="G3624" s="12"/>
      <c r="H3624" s="12"/>
      <c r="I3624" s="12"/>
      <c r="J3624" s="12"/>
      <c r="K3624" s="12"/>
      <c r="L3624" s="12"/>
      <c r="M3624" s="49"/>
      <c r="N3624" s="49"/>
      <c r="O3624" s="12"/>
      <c r="P3624" s="12"/>
      <c r="Q3624" s="12"/>
      <c r="R3624" s="12"/>
      <c r="S3624" s="12"/>
      <c r="T3624" s="12"/>
    </row>
    <row r="3625" spans="1:20" s="1" customFormat="1" x14ac:dyDescent="0.4">
      <c r="A3625" s="12"/>
      <c r="B3625" s="12"/>
      <c r="C3625" s="42"/>
      <c r="D3625" s="12"/>
      <c r="E3625" s="12"/>
      <c r="F3625" s="12"/>
      <c r="G3625" s="12"/>
      <c r="H3625" s="12"/>
      <c r="I3625" s="12"/>
      <c r="J3625" s="12"/>
      <c r="K3625" s="12"/>
      <c r="L3625" s="12"/>
      <c r="M3625" s="49"/>
      <c r="N3625" s="49"/>
      <c r="O3625" s="12"/>
      <c r="P3625" s="12"/>
      <c r="Q3625" s="12"/>
      <c r="R3625" s="12"/>
      <c r="S3625" s="12"/>
      <c r="T3625" s="12"/>
    </row>
    <row r="3626" spans="1:20" s="1" customFormat="1" x14ac:dyDescent="0.4">
      <c r="A3626" s="12"/>
      <c r="B3626" s="12"/>
      <c r="C3626" s="42"/>
      <c r="D3626" s="12"/>
      <c r="E3626" s="12"/>
      <c r="F3626" s="12"/>
      <c r="G3626" s="12"/>
      <c r="H3626" s="12"/>
      <c r="I3626" s="12"/>
      <c r="J3626" s="12"/>
      <c r="K3626" s="12"/>
      <c r="L3626" s="12"/>
      <c r="M3626" s="49"/>
      <c r="N3626" s="49"/>
      <c r="O3626" s="12"/>
      <c r="P3626" s="12"/>
      <c r="Q3626" s="12"/>
      <c r="R3626" s="12"/>
      <c r="S3626" s="12"/>
      <c r="T3626" s="12"/>
    </row>
    <row r="3627" spans="1:20" s="1" customFormat="1" x14ac:dyDescent="0.4">
      <c r="A3627" s="12"/>
      <c r="B3627" s="12"/>
      <c r="C3627" s="42"/>
      <c r="D3627" s="12"/>
      <c r="E3627" s="12"/>
      <c r="F3627" s="12"/>
      <c r="G3627" s="12"/>
      <c r="H3627" s="12"/>
      <c r="I3627" s="12"/>
      <c r="J3627" s="12"/>
      <c r="K3627" s="12"/>
      <c r="L3627" s="12"/>
      <c r="M3627" s="49"/>
      <c r="N3627" s="49"/>
      <c r="O3627" s="12"/>
      <c r="P3627" s="12"/>
      <c r="Q3627" s="12"/>
      <c r="R3627" s="12"/>
      <c r="S3627" s="12"/>
      <c r="T3627" s="12"/>
    </row>
    <row r="3628" spans="1:20" s="1" customFormat="1" x14ac:dyDescent="0.4">
      <c r="A3628" s="12"/>
      <c r="B3628" s="12"/>
      <c r="C3628" s="42"/>
      <c r="D3628" s="12"/>
      <c r="E3628" s="12"/>
      <c r="F3628" s="12"/>
      <c r="G3628" s="12"/>
      <c r="H3628" s="12"/>
      <c r="I3628" s="12"/>
      <c r="J3628" s="12"/>
      <c r="K3628" s="12"/>
      <c r="L3628" s="12"/>
      <c r="M3628" s="49"/>
      <c r="N3628" s="49"/>
      <c r="O3628" s="12"/>
      <c r="P3628" s="12"/>
      <c r="Q3628" s="12"/>
      <c r="R3628" s="12"/>
      <c r="S3628" s="12"/>
      <c r="T3628" s="12"/>
    </row>
    <row r="3629" spans="1:20" s="1" customFormat="1" x14ac:dyDescent="0.4">
      <c r="A3629" s="12"/>
      <c r="B3629" s="12"/>
      <c r="C3629" s="42"/>
      <c r="D3629" s="12"/>
      <c r="E3629" s="12"/>
      <c r="F3629" s="12"/>
      <c r="G3629" s="12"/>
      <c r="H3629" s="12"/>
      <c r="I3629" s="12"/>
      <c r="J3629" s="12"/>
      <c r="K3629" s="12"/>
      <c r="L3629" s="12"/>
      <c r="M3629" s="49"/>
      <c r="N3629" s="49"/>
      <c r="O3629" s="12"/>
      <c r="P3629" s="12"/>
      <c r="Q3629" s="12"/>
      <c r="R3629" s="12"/>
      <c r="S3629" s="12"/>
      <c r="T3629" s="12"/>
    </row>
    <row r="3630" spans="1:20" s="1" customFormat="1" x14ac:dyDescent="0.4">
      <c r="A3630" s="12"/>
      <c r="B3630" s="12"/>
      <c r="C3630" s="42"/>
      <c r="D3630" s="12"/>
      <c r="E3630" s="12"/>
      <c r="F3630" s="12"/>
      <c r="G3630" s="12"/>
      <c r="H3630" s="12"/>
      <c r="I3630" s="12"/>
      <c r="J3630" s="12"/>
      <c r="K3630" s="12"/>
      <c r="L3630" s="12"/>
      <c r="M3630" s="49"/>
      <c r="N3630" s="49"/>
      <c r="O3630" s="12"/>
      <c r="P3630" s="12"/>
      <c r="Q3630" s="12"/>
      <c r="R3630" s="12"/>
      <c r="S3630" s="12"/>
      <c r="T3630" s="12"/>
    </row>
    <row r="3631" spans="1:20" s="1" customFormat="1" x14ac:dyDescent="0.4">
      <c r="A3631" s="12"/>
      <c r="B3631" s="12"/>
      <c r="C3631" s="42"/>
      <c r="D3631" s="12"/>
      <c r="E3631" s="12"/>
      <c r="F3631" s="12"/>
      <c r="G3631" s="12"/>
      <c r="H3631" s="12"/>
      <c r="I3631" s="12"/>
      <c r="J3631" s="12"/>
      <c r="K3631" s="12"/>
      <c r="L3631" s="12"/>
      <c r="M3631" s="49"/>
      <c r="N3631" s="49"/>
      <c r="O3631" s="12"/>
      <c r="P3631" s="12"/>
      <c r="Q3631" s="12"/>
      <c r="R3631" s="12"/>
      <c r="S3631" s="12"/>
      <c r="T3631" s="12"/>
    </row>
    <row r="3632" spans="1:20" s="1" customFormat="1" x14ac:dyDescent="0.4">
      <c r="A3632" s="12"/>
      <c r="B3632" s="12"/>
      <c r="C3632" s="42"/>
      <c r="D3632" s="12"/>
      <c r="E3632" s="12"/>
      <c r="F3632" s="12"/>
      <c r="G3632" s="12"/>
      <c r="H3632" s="12"/>
      <c r="I3632" s="12"/>
      <c r="J3632" s="12"/>
      <c r="K3632" s="12"/>
      <c r="L3632" s="12"/>
      <c r="M3632" s="49"/>
      <c r="N3632" s="49"/>
      <c r="O3632" s="12"/>
      <c r="P3632" s="12"/>
      <c r="Q3632" s="12"/>
      <c r="R3632" s="12"/>
      <c r="S3632" s="12"/>
      <c r="T3632" s="12"/>
    </row>
    <row r="3633" spans="1:20" s="1" customFormat="1" x14ac:dyDescent="0.4">
      <c r="A3633" s="12"/>
      <c r="B3633" s="12"/>
      <c r="C3633" s="42"/>
      <c r="D3633" s="12"/>
      <c r="E3633" s="12"/>
      <c r="F3633" s="12"/>
      <c r="G3633" s="12"/>
      <c r="H3633" s="12"/>
      <c r="I3633" s="12"/>
      <c r="J3633" s="12"/>
      <c r="K3633" s="12"/>
      <c r="L3633" s="12"/>
      <c r="M3633" s="49"/>
      <c r="N3633" s="49"/>
      <c r="O3633" s="12"/>
      <c r="P3633" s="12"/>
      <c r="Q3633" s="12"/>
      <c r="R3633" s="12"/>
      <c r="S3633" s="12"/>
      <c r="T3633" s="12"/>
    </row>
    <row r="3634" spans="1:20" s="1" customFormat="1" x14ac:dyDescent="0.4">
      <c r="A3634" s="12"/>
      <c r="B3634" s="12"/>
      <c r="C3634" s="42"/>
      <c r="D3634" s="12"/>
      <c r="E3634" s="12"/>
      <c r="F3634" s="12"/>
      <c r="G3634" s="12"/>
      <c r="H3634" s="12"/>
      <c r="I3634" s="12"/>
      <c r="J3634" s="12"/>
      <c r="K3634" s="12"/>
      <c r="L3634" s="12"/>
      <c r="M3634" s="49"/>
      <c r="N3634" s="49"/>
      <c r="O3634" s="12"/>
      <c r="P3634" s="12"/>
      <c r="Q3634" s="12"/>
      <c r="R3634" s="12"/>
      <c r="S3634" s="12"/>
      <c r="T3634" s="12"/>
    </row>
    <row r="3635" spans="1:20" s="1" customFormat="1" x14ac:dyDescent="0.4">
      <c r="A3635" s="12"/>
      <c r="B3635" s="12"/>
      <c r="C3635" s="42"/>
      <c r="D3635" s="12"/>
      <c r="E3635" s="12"/>
      <c r="F3635" s="12"/>
      <c r="G3635" s="12"/>
      <c r="H3635" s="12"/>
      <c r="I3635" s="12"/>
      <c r="J3635" s="12"/>
      <c r="K3635" s="12"/>
      <c r="L3635" s="12"/>
      <c r="M3635" s="49"/>
      <c r="N3635" s="49"/>
      <c r="O3635" s="12"/>
      <c r="P3635" s="12"/>
      <c r="Q3635" s="12"/>
      <c r="R3635" s="12"/>
      <c r="S3635" s="12"/>
      <c r="T3635" s="12"/>
    </row>
    <row r="3636" spans="1:20" s="1" customFormat="1" x14ac:dyDescent="0.4">
      <c r="A3636" s="12"/>
      <c r="B3636" s="12"/>
      <c r="C3636" s="42"/>
      <c r="D3636" s="12"/>
      <c r="E3636" s="12"/>
      <c r="F3636" s="12"/>
      <c r="G3636" s="12"/>
      <c r="H3636" s="12"/>
      <c r="I3636" s="12"/>
      <c r="J3636" s="12"/>
      <c r="K3636" s="12"/>
      <c r="L3636" s="12"/>
      <c r="M3636" s="49"/>
      <c r="N3636" s="49"/>
      <c r="O3636" s="12"/>
      <c r="P3636" s="12"/>
      <c r="Q3636" s="12"/>
      <c r="R3636" s="12"/>
      <c r="S3636" s="12"/>
      <c r="T3636" s="12"/>
    </row>
    <row r="3637" spans="1:20" s="1" customFormat="1" x14ac:dyDescent="0.4">
      <c r="A3637" s="12"/>
      <c r="B3637" s="12"/>
      <c r="C3637" s="42"/>
      <c r="D3637" s="12"/>
      <c r="E3637" s="12"/>
      <c r="F3637" s="12"/>
      <c r="G3637" s="12"/>
      <c r="H3637" s="12"/>
      <c r="I3637" s="12"/>
      <c r="J3637" s="12"/>
      <c r="K3637" s="12"/>
      <c r="L3637" s="12"/>
      <c r="M3637" s="49"/>
      <c r="N3637" s="49"/>
      <c r="O3637" s="12"/>
      <c r="P3637" s="12"/>
      <c r="Q3637" s="12"/>
      <c r="R3637" s="12"/>
      <c r="S3637" s="12"/>
      <c r="T3637" s="12"/>
    </row>
    <row r="3638" spans="1:20" s="1" customFormat="1" x14ac:dyDescent="0.4">
      <c r="A3638" s="12"/>
      <c r="B3638" s="12"/>
      <c r="C3638" s="42"/>
      <c r="D3638" s="12"/>
      <c r="E3638" s="12"/>
      <c r="F3638" s="12"/>
      <c r="G3638" s="12"/>
      <c r="H3638" s="12"/>
      <c r="I3638" s="12"/>
      <c r="J3638" s="12"/>
      <c r="K3638" s="12"/>
      <c r="L3638" s="12"/>
      <c r="M3638" s="49"/>
      <c r="N3638" s="49"/>
      <c r="O3638" s="12"/>
      <c r="P3638" s="12"/>
      <c r="Q3638" s="12"/>
      <c r="R3638" s="12"/>
      <c r="S3638" s="12"/>
      <c r="T3638" s="12"/>
    </row>
    <row r="3639" spans="1:20" s="1" customFormat="1" x14ac:dyDescent="0.4">
      <c r="A3639" s="12"/>
      <c r="B3639" s="12"/>
      <c r="C3639" s="42"/>
      <c r="D3639" s="12"/>
      <c r="E3639" s="12"/>
      <c r="F3639" s="12"/>
      <c r="G3639" s="12"/>
      <c r="H3639" s="12"/>
      <c r="I3639" s="12"/>
      <c r="J3639" s="12"/>
      <c r="K3639" s="12"/>
      <c r="L3639" s="12"/>
      <c r="M3639" s="49"/>
      <c r="N3639" s="49"/>
      <c r="O3639" s="12"/>
      <c r="P3639" s="12"/>
      <c r="Q3639" s="12"/>
      <c r="R3639" s="12"/>
      <c r="S3639" s="12"/>
      <c r="T3639" s="12"/>
    </row>
    <row r="3640" spans="1:20" s="1" customFormat="1" x14ac:dyDescent="0.4">
      <c r="A3640" s="12"/>
      <c r="B3640" s="12"/>
      <c r="C3640" s="42"/>
      <c r="D3640" s="12"/>
      <c r="E3640" s="12"/>
      <c r="F3640" s="12"/>
      <c r="G3640" s="12"/>
      <c r="H3640" s="12"/>
      <c r="I3640" s="12"/>
      <c r="J3640" s="12"/>
      <c r="K3640" s="12"/>
      <c r="L3640" s="12"/>
      <c r="M3640" s="49"/>
      <c r="N3640" s="49"/>
      <c r="O3640" s="12"/>
      <c r="P3640" s="12"/>
      <c r="Q3640" s="12"/>
      <c r="R3640" s="12"/>
      <c r="S3640" s="12"/>
      <c r="T3640" s="12"/>
    </row>
    <row r="3641" spans="1:20" s="1" customFormat="1" x14ac:dyDescent="0.4">
      <c r="A3641" s="12"/>
      <c r="B3641" s="12"/>
      <c r="C3641" s="42"/>
      <c r="D3641" s="12"/>
      <c r="E3641" s="12"/>
      <c r="F3641" s="12"/>
      <c r="G3641" s="12"/>
      <c r="H3641" s="12"/>
      <c r="I3641" s="12"/>
      <c r="J3641" s="12"/>
      <c r="K3641" s="12"/>
      <c r="L3641" s="12"/>
      <c r="M3641" s="49"/>
      <c r="N3641" s="49"/>
      <c r="O3641" s="12"/>
      <c r="P3641" s="12"/>
      <c r="Q3641" s="12"/>
      <c r="R3641" s="12"/>
      <c r="S3641" s="12"/>
      <c r="T3641" s="12"/>
    </row>
    <row r="3642" spans="1:20" s="1" customFormat="1" x14ac:dyDescent="0.4">
      <c r="A3642" s="12"/>
      <c r="B3642" s="12"/>
      <c r="C3642" s="42"/>
      <c r="D3642" s="12"/>
      <c r="E3642" s="12"/>
      <c r="F3642" s="12"/>
      <c r="G3642" s="12"/>
      <c r="H3642" s="12"/>
      <c r="I3642" s="12"/>
      <c r="J3642" s="12"/>
      <c r="K3642" s="12"/>
      <c r="L3642" s="12"/>
      <c r="M3642" s="49"/>
      <c r="N3642" s="49"/>
      <c r="O3642" s="12"/>
      <c r="P3642" s="12"/>
      <c r="Q3642" s="12"/>
      <c r="R3642" s="12"/>
      <c r="S3642" s="12"/>
      <c r="T3642" s="12"/>
    </row>
    <row r="3643" spans="1:20" s="1" customFormat="1" x14ac:dyDescent="0.4">
      <c r="A3643" s="12"/>
      <c r="B3643" s="12"/>
      <c r="C3643" s="42"/>
      <c r="D3643" s="12"/>
      <c r="E3643" s="12"/>
      <c r="F3643" s="12"/>
      <c r="G3643" s="12"/>
      <c r="H3643" s="12"/>
      <c r="I3643" s="12"/>
      <c r="J3643" s="12"/>
      <c r="K3643" s="12"/>
      <c r="L3643" s="12"/>
      <c r="M3643" s="49"/>
      <c r="N3643" s="49"/>
      <c r="O3643" s="12"/>
      <c r="P3643" s="12"/>
      <c r="Q3643" s="12"/>
      <c r="R3643" s="12"/>
      <c r="S3643" s="12"/>
      <c r="T3643" s="12"/>
    </row>
    <row r="3644" spans="1:20" s="1" customFormat="1" x14ac:dyDescent="0.4">
      <c r="A3644" s="12"/>
      <c r="B3644" s="12"/>
      <c r="C3644" s="42"/>
      <c r="D3644" s="12"/>
      <c r="E3644" s="12"/>
      <c r="F3644" s="12"/>
      <c r="G3644" s="12"/>
      <c r="H3644" s="12"/>
      <c r="I3644" s="12"/>
      <c r="J3644" s="12"/>
      <c r="K3644" s="12"/>
      <c r="L3644" s="12"/>
      <c r="M3644" s="49"/>
      <c r="N3644" s="49"/>
      <c r="O3644" s="12"/>
      <c r="P3644" s="12"/>
      <c r="Q3644" s="12"/>
      <c r="R3644" s="12"/>
      <c r="S3644" s="12"/>
      <c r="T3644" s="12"/>
    </row>
    <row r="3645" spans="1:20" s="1" customFormat="1" x14ac:dyDescent="0.4">
      <c r="A3645" s="12"/>
      <c r="B3645" s="12"/>
      <c r="C3645" s="42"/>
      <c r="D3645" s="12"/>
      <c r="E3645" s="12"/>
      <c r="F3645" s="12"/>
      <c r="G3645" s="12"/>
      <c r="H3645" s="12"/>
      <c r="I3645" s="12"/>
      <c r="J3645" s="12"/>
      <c r="K3645" s="12"/>
      <c r="L3645" s="12"/>
      <c r="M3645" s="49"/>
      <c r="N3645" s="49"/>
      <c r="O3645" s="12"/>
      <c r="P3645" s="12"/>
      <c r="Q3645" s="12"/>
      <c r="R3645" s="12"/>
      <c r="S3645" s="12"/>
      <c r="T3645" s="12"/>
    </row>
    <row r="3646" spans="1:20" s="1" customFormat="1" x14ac:dyDescent="0.4">
      <c r="A3646" s="12"/>
      <c r="B3646" s="12"/>
      <c r="C3646" s="42"/>
      <c r="D3646" s="12"/>
      <c r="E3646" s="12"/>
      <c r="F3646" s="12"/>
      <c r="G3646" s="12"/>
      <c r="H3646" s="12"/>
      <c r="I3646" s="12"/>
      <c r="J3646" s="12"/>
      <c r="K3646" s="12"/>
      <c r="L3646" s="12"/>
      <c r="M3646" s="49"/>
      <c r="N3646" s="49"/>
      <c r="O3646" s="12"/>
      <c r="P3646" s="12"/>
      <c r="Q3646" s="12"/>
      <c r="R3646" s="12"/>
      <c r="S3646" s="12"/>
      <c r="T3646" s="12"/>
    </row>
    <row r="3647" spans="1:20" s="1" customFormat="1" x14ac:dyDescent="0.4">
      <c r="A3647" s="12"/>
      <c r="B3647" s="12"/>
      <c r="C3647" s="42"/>
      <c r="D3647" s="12"/>
      <c r="E3647" s="12"/>
      <c r="F3647" s="12"/>
      <c r="G3647" s="12"/>
      <c r="H3647" s="12"/>
      <c r="I3647" s="12"/>
      <c r="J3647" s="12"/>
      <c r="K3647" s="12"/>
      <c r="L3647" s="12"/>
      <c r="M3647" s="49"/>
      <c r="N3647" s="49"/>
      <c r="O3647" s="12"/>
      <c r="P3647" s="12"/>
      <c r="Q3647" s="12"/>
      <c r="R3647" s="12"/>
      <c r="S3647" s="12"/>
      <c r="T3647" s="12"/>
    </row>
    <row r="3648" spans="1:20" s="1" customFormat="1" x14ac:dyDescent="0.4">
      <c r="A3648" s="12"/>
      <c r="B3648" s="12"/>
      <c r="C3648" s="42"/>
      <c r="D3648" s="12"/>
      <c r="E3648" s="12"/>
      <c r="F3648" s="12"/>
      <c r="G3648" s="12"/>
      <c r="H3648" s="12"/>
      <c r="I3648" s="12"/>
      <c r="J3648" s="12"/>
      <c r="K3648" s="12"/>
      <c r="L3648" s="12"/>
      <c r="M3648" s="49"/>
      <c r="N3648" s="49"/>
      <c r="O3648" s="12"/>
      <c r="P3648" s="12"/>
      <c r="Q3648" s="12"/>
      <c r="R3648" s="12"/>
      <c r="S3648" s="12"/>
      <c r="T3648" s="12"/>
    </row>
    <row r="3649" spans="1:20" s="1" customFormat="1" x14ac:dyDescent="0.4">
      <c r="A3649" s="12"/>
      <c r="B3649" s="12"/>
      <c r="C3649" s="42"/>
      <c r="D3649" s="12"/>
      <c r="E3649" s="12"/>
      <c r="F3649" s="12"/>
      <c r="G3649" s="12"/>
      <c r="H3649" s="12"/>
      <c r="I3649" s="12"/>
      <c r="J3649" s="12"/>
      <c r="K3649" s="12"/>
      <c r="L3649" s="12"/>
      <c r="M3649" s="49"/>
      <c r="N3649" s="49"/>
      <c r="O3649" s="12"/>
      <c r="P3649" s="12"/>
      <c r="Q3649" s="12"/>
      <c r="R3649" s="12"/>
      <c r="S3649" s="12"/>
      <c r="T3649" s="12"/>
    </row>
    <row r="3650" spans="1:20" s="1" customFormat="1" x14ac:dyDescent="0.4">
      <c r="A3650" s="12"/>
      <c r="B3650" s="12"/>
      <c r="C3650" s="42"/>
      <c r="D3650" s="12"/>
      <c r="E3650" s="12"/>
      <c r="F3650" s="12"/>
      <c r="G3650" s="12"/>
      <c r="H3650" s="12"/>
      <c r="I3650" s="12"/>
      <c r="J3650" s="12"/>
      <c r="K3650" s="12"/>
      <c r="L3650" s="12"/>
      <c r="M3650" s="49"/>
      <c r="N3650" s="49"/>
      <c r="O3650" s="12"/>
      <c r="P3650" s="12"/>
      <c r="Q3650" s="12"/>
      <c r="R3650" s="12"/>
      <c r="S3650" s="12"/>
      <c r="T3650" s="12"/>
    </row>
    <row r="3651" spans="1:20" s="1" customFormat="1" x14ac:dyDescent="0.4">
      <c r="A3651" s="12"/>
      <c r="B3651" s="12"/>
      <c r="C3651" s="42"/>
      <c r="D3651" s="12"/>
      <c r="E3651" s="12"/>
      <c r="F3651" s="12"/>
      <c r="G3651" s="12"/>
      <c r="H3651" s="12"/>
      <c r="I3651" s="12"/>
      <c r="J3651" s="12"/>
      <c r="K3651" s="12"/>
      <c r="L3651" s="12"/>
      <c r="M3651" s="49"/>
      <c r="N3651" s="49"/>
      <c r="O3651" s="12"/>
      <c r="P3651" s="12"/>
      <c r="Q3651" s="12"/>
      <c r="R3651" s="12"/>
      <c r="S3651" s="12"/>
      <c r="T3651" s="12"/>
    </row>
    <row r="3652" spans="1:20" s="1" customFormat="1" x14ac:dyDescent="0.4">
      <c r="A3652" s="12"/>
      <c r="B3652" s="12"/>
      <c r="C3652" s="42"/>
      <c r="D3652" s="12"/>
      <c r="E3652" s="12"/>
      <c r="F3652" s="12"/>
      <c r="G3652" s="12"/>
      <c r="H3652" s="12"/>
      <c r="I3652" s="12"/>
      <c r="J3652" s="12"/>
      <c r="K3652" s="12"/>
      <c r="L3652" s="12"/>
      <c r="M3652" s="49"/>
      <c r="N3652" s="49"/>
      <c r="O3652" s="12"/>
      <c r="P3652" s="12"/>
      <c r="Q3652" s="12"/>
      <c r="R3652" s="12"/>
      <c r="S3652" s="12"/>
      <c r="T3652" s="12"/>
    </row>
    <row r="3653" spans="1:20" s="1" customFormat="1" x14ac:dyDescent="0.4">
      <c r="A3653" s="12"/>
      <c r="B3653" s="12"/>
      <c r="C3653" s="42"/>
      <c r="D3653" s="12"/>
      <c r="E3653" s="12"/>
      <c r="F3653" s="12"/>
      <c r="G3653" s="12"/>
      <c r="H3653" s="12"/>
      <c r="I3653" s="12"/>
      <c r="J3653" s="12"/>
      <c r="K3653" s="12"/>
      <c r="L3653" s="12"/>
      <c r="M3653" s="49"/>
      <c r="N3653" s="49"/>
      <c r="O3653" s="12"/>
      <c r="P3653" s="12"/>
      <c r="Q3653" s="12"/>
      <c r="R3653" s="12"/>
      <c r="S3653" s="12"/>
      <c r="T3653" s="12"/>
    </row>
    <row r="3654" spans="1:20" s="1" customFormat="1" x14ac:dyDescent="0.4">
      <c r="A3654" s="12"/>
      <c r="B3654" s="12"/>
      <c r="C3654" s="42"/>
      <c r="D3654" s="12"/>
      <c r="E3654" s="12"/>
      <c r="F3654" s="12"/>
      <c r="G3654" s="12"/>
      <c r="H3654" s="12"/>
      <c r="I3654" s="12"/>
      <c r="J3654" s="12"/>
      <c r="K3654" s="12"/>
      <c r="L3654" s="12"/>
      <c r="M3654" s="49"/>
      <c r="N3654" s="49"/>
      <c r="O3654" s="12"/>
      <c r="P3654" s="12"/>
      <c r="Q3654" s="12"/>
      <c r="R3654" s="12"/>
      <c r="S3654" s="12"/>
      <c r="T3654" s="12"/>
    </row>
    <row r="3655" spans="1:20" s="1" customFormat="1" x14ac:dyDescent="0.4">
      <c r="A3655" s="12"/>
      <c r="B3655" s="12"/>
      <c r="C3655" s="42"/>
      <c r="D3655" s="12"/>
      <c r="E3655" s="12"/>
      <c r="F3655" s="12"/>
      <c r="G3655" s="12"/>
      <c r="H3655" s="12"/>
      <c r="I3655" s="12"/>
      <c r="J3655" s="12"/>
      <c r="K3655" s="12"/>
      <c r="L3655" s="12"/>
      <c r="M3655" s="49"/>
      <c r="N3655" s="49"/>
      <c r="O3655" s="12"/>
      <c r="P3655" s="12"/>
      <c r="Q3655" s="12"/>
      <c r="R3655" s="12"/>
      <c r="S3655" s="12"/>
      <c r="T3655" s="12"/>
    </row>
    <row r="3656" spans="1:20" s="1" customFormat="1" x14ac:dyDescent="0.4">
      <c r="A3656" s="12"/>
      <c r="B3656" s="12"/>
      <c r="C3656" s="42"/>
      <c r="D3656" s="12"/>
      <c r="E3656" s="12"/>
      <c r="F3656" s="12"/>
      <c r="G3656" s="12"/>
      <c r="H3656" s="12"/>
      <c r="I3656" s="12"/>
      <c r="J3656" s="12"/>
      <c r="K3656" s="12"/>
      <c r="L3656" s="12"/>
      <c r="M3656" s="49"/>
      <c r="N3656" s="49"/>
      <c r="O3656" s="12"/>
      <c r="P3656" s="12"/>
      <c r="Q3656" s="12"/>
      <c r="R3656" s="12"/>
      <c r="S3656" s="12"/>
      <c r="T3656" s="12"/>
    </row>
    <row r="3657" spans="1:20" s="1" customFormat="1" x14ac:dyDescent="0.4">
      <c r="A3657" s="12"/>
      <c r="B3657" s="12"/>
      <c r="C3657" s="42"/>
      <c r="D3657" s="12"/>
      <c r="E3657" s="12"/>
      <c r="F3657" s="12"/>
      <c r="G3657" s="12"/>
      <c r="H3657" s="12"/>
      <c r="I3657" s="12"/>
      <c r="J3657" s="12"/>
      <c r="K3657" s="12"/>
      <c r="L3657" s="12"/>
      <c r="M3657" s="49"/>
      <c r="N3657" s="49"/>
      <c r="O3657" s="12"/>
      <c r="P3657" s="12"/>
      <c r="Q3657" s="12"/>
      <c r="R3657" s="12"/>
      <c r="S3657" s="12"/>
      <c r="T3657" s="12"/>
    </row>
    <row r="3658" spans="1:20" s="1" customFormat="1" x14ac:dyDescent="0.4">
      <c r="A3658" s="12"/>
      <c r="B3658" s="12"/>
      <c r="C3658" s="42"/>
      <c r="D3658" s="12"/>
      <c r="E3658" s="12"/>
      <c r="F3658" s="12"/>
      <c r="G3658" s="12"/>
      <c r="H3658" s="12"/>
      <c r="I3658" s="12"/>
      <c r="J3658" s="12"/>
      <c r="K3658" s="12"/>
      <c r="L3658" s="12"/>
      <c r="M3658" s="49"/>
      <c r="N3658" s="49"/>
      <c r="O3658" s="12"/>
      <c r="P3658" s="12"/>
      <c r="Q3658" s="12"/>
      <c r="R3658" s="12"/>
      <c r="S3658" s="12"/>
      <c r="T3658" s="12"/>
    </row>
    <row r="3659" spans="1:20" s="1" customFormat="1" x14ac:dyDescent="0.4">
      <c r="A3659" s="12"/>
      <c r="B3659" s="12"/>
      <c r="C3659" s="42"/>
      <c r="D3659" s="12"/>
      <c r="E3659" s="12"/>
      <c r="F3659" s="12"/>
      <c r="G3659" s="12"/>
      <c r="H3659" s="12"/>
      <c r="I3659" s="12"/>
      <c r="J3659" s="12"/>
      <c r="K3659" s="12"/>
      <c r="L3659" s="12"/>
      <c r="M3659" s="49"/>
      <c r="N3659" s="49"/>
      <c r="O3659" s="12"/>
      <c r="P3659" s="12"/>
      <c r="Q3659" s="12"/>
      <c r="R3659" s="12"/>
      <c r="S3659" s="12"/>
      <c r="T3659" s="12"/>
    </row>
    <row r="3660" spans="1:20" s="1" customFormat="1" x14ac:dyDescent="0.4">
      <c r="A3660" s="12"/>
      <c r="B3660" s="12"/>
      <c r="C3660" s="42"/>
      <c r="D3660" s="12"/>
      <c r="E3660" s="12"/>
      <c r="F3660" s="12"/>
      <c r="G3660" s="12"/>
      <c r="H3660" s="12"/>
      <c r="I3660" s="12"/>
      <c r="J3660" s="12"/>
      <c r="K3660" s="12"/>
      <c r="L3660" s="12"/>
      <c r="M3660" s="49"/>
      <c r="N3660" s="49"/>
      <c r="O3660" s="12"/>
      <c r="P3660" s="12"/>
      <c r="Q3660" s="12"/>
      <c r="R3660" s="12"/>
      <c r="S3660" s="12"/>
      <c r="T3660" s="12"/>
    </row>
    <row r="3661" spans="1:20" s="1" customFormat="1" x14ac:dyDescent="0.4">
      <c r="A3661" s="12"/>
      <c r="B3661" s="12"/>
      <c r="C3661" s="42"/>
      <c r="D3661" s="12"/>
      <c r="E3661" s="12"/>
      <c r="F3661" s="12"/>
      <c r="G3661" s="12"/>
      <c r="H3661" s="12"/>
      <c r="I3661" s="12"/>
      <c r="J3661" s="12"/>
      <c r="K3661" s="12"/>
      <c r="L3661" s="12"/>
      <c r="M3661" s="49"/>
      <c r="N3661" s="49"/>
      <c r="O3661" s="12"/>
      <c r="P3661" s="12"/>
      <c r="Q3661" s="12"/>
      <c r="R3661" s="12"/>
      <c r="S3661" s="12"/>
      <c r="T3661" s="12"/>
    </row>
    <row r="3662" spans="1:20" s="1" customFormat="1" x14ac:dyDescent="0.4">
      <c r="A3662" s="12"/>
      <c r="B3662" s="12"/>
      <c r="C3662" s="42"/>
      <c r="D3662" s="12"/>
      <c r="E3662" s="12"/>
      <c r="F3662" s="12"/>
      <c r="G3662" s="12"/>
      <c r="H3662" s="12"/>
      <c r="I3662" s="12"/>
      <c r="J3662" s="12"/>
      <c r="K3662" s="12"/>
      <c r="L3662" s="12"/>
      <c r="M3662" s="49"/>
      <c r="N3662" s="49"/>
      <c r="O3662" s="12"/>
      <c r="P3662" s="12"/>
      <c r="Q3662" s="12"/>
      <c r="R3662" s="12"/>
      <c r="S3662" s="12"/>
      <c r="T3662" s="12"/>
    </row>
    <row r="3663" spans="1:20" s="1" customFormat="1" x14ac:dyDescent="0.4">
      <c r="A3663" s="12"/>
      <c r="B3663" s="12"/>
      <c r="C3663" s="42"/>
      <c r="D3663" s="12"/>
      <c r="E3663" s="12"/>
      <c r="F3663" s="12"/>
      <c r="G3663" s="12"/>
      <c r="H3663" s="12"/>
      <c r="I3663" s="12"/>
      <c r="J3663" s="12"/>
      <c r="K3663" s="12"/>
      <c r="L3663" s="12"/>
      <c r="M3663" s="49"/>
      <c r="N3663" s="49"/>
      <c r="O3663" s="12"/>
      <c r="P3663" s="12"/>
      <c r="Q3663" s="12"/>
      <c r="R3663" s="12"/>
      <c r="S3663" s="12"/>
      <c r="T3663" s="12"/>
    </row>
    <row r="3664" spans="1:20" s="1" customFormat="1" x14ac:dyDescent="0.4">
      <c r="A3664" s="12"/>
      <c r="B3664" s="12"/>
      <c r="C3664" s="42"/>
      <c r="D3664" s="12"/>
      <c r="E3664" s="12"/>
      <c r="F3664" s="12"/>
      <c r="G3664" s="12"/>
      <c r="H3664" s="12"/>
      <c r="I3664" s="12"/>
      <c r="J3664" s="12"/>
      <c r="K3664" s="12"/>
      <c r="L3664" s="12"/>
      <c r="M3664" s="49"/>
      <c r="N3664" s="49"/>
      <c r="O3664" s="12"/>
      <c r="P3664" s="12"/>
      <c r="Q3664" s="12"/>
      <c r="R3664" s="12"/>
      <c r="S3664" s="12"/>
      <c r="T3664" s="12"/>
    </row>
    <row r="3665" spans="1:20" s="1" customFormat="1" x14ac:dyDescent="0.4">
      <c r="A3665" s="12"/>
      <c r="B3665" s="12"/>
      <c r="C3665" s="42"/>
      <c r="D3665" s="12"/>
      <c r="E3665" s="12"/>
      <c r="F3665" s="12"/>
      <c r="G3665" s="12"/>
      <c r="H3665" s="12"/>
      <c r="I3665" s="12"/>
      <c r="J3665" s="12"/>
      <c r="K3665" s="12"/>
      <c r="L3665" s="12"/>
      <c r="M3665" s="49"/>
      <c r="N3665" s="49"/>
      <c r="O3665" s="12"/>
      <c r="P3665" s="12"/>
      <c r="Q3665" s="12"/>
      <c r="R3665" s="12"/>
      <c r="S3665" s="12"/>
      <c r="T3665" s="12"/>
    </row>
    <row r="3666" spans="1:20" s="1" customFormat="1" x14ac:dyDescent="0.4">
      <c r="A3666" s="12"/>
      <c r="B3666" s="12"/>
      <c r="C3666" s="42"/>
      <c r="D3666" s="12"/>
      <c r="E3666" s="12"/>
      <c r="F3666" s="12"/>
      <c r="G3666" s="12"/>
      <c r="H3666" s="12"/>
      <c r="I3666" s="12"/>
      <c r="J3666" s="12"/>
      <c r="K3666" s="12"/>
      <c r="L3666" s="12"/>
      <c r="M3666" s="49"/>
      <c r="N3666" s="49"/>
      <c r="O3666" s="12"/>
      <c r="P3666" s="12"/>
      <c r="Q3666" s="12"/>
      <c r="R3666" s="12"/>
      <c r="S3666" s="12"/>
      <c r="T3666" s="12"/>
    </row>
    <row r="3667" spans="1:20" s="1" customFormat="1" x14ac:dyDescent="0.4">
      <c r="A3667" s="12"/>
      <c r="B3667" s="12"/>
      <c r="C3667" s="42"/>
      <c r="D3667" s="12"/>
      <c r="E3667" s="12"/>
      <c r="F3667" s="12"/>
      <c r="G3667" s="12"/>
      <c r="H3667" s="12"/>
      <c r="I3667" s="12"/>
      <c r="J3667" s="12"/>
      <c r="K3667" s="12"/>
      <c r="L3667" s="12"/>
      <c r="M3667" s="49"/>
      <c r="N3667" s="49"/>
      <c r="O3667" s="12"/>
      <c r="P3667" s="12"/>
      <c r="Q3667" s="12"/>
      <c r="R3667" s="12"/>
      <c r="S3667" s="12"/>
      <c r="T3667" s="12"/>
    </row>
    <row r="3668" spans="1:20" s="1" customFormat="1" x14ac:dyDescent="0.4">
      <c r="A3668" s="12"/>
      <c r="B3668" s="12"/>
      <c r="C3668" s="42"/>
      <c r="D3668" s="12"/>
      <c r="E3668" s="12"/>
      <c r="F3668" s="12"/>
      <c r="G3668" s="12"/>
      <c r="H3668" s="12"/>
      <c r="I3668" s="12"/>
      <c r="J3668" s="12"/>
      <c r="K3668" s="12"/>
      <c r="L3668" s="12"/>
      <c r="M3668" s="49"/>
      <c r="N3668" s="49"/>
      <c r="O3668" s="12"/>
      <c r="P3668" s="12"/>
      <c r="Q3668" s="12"/>
      <c r="R3668" s="12"/>
      <c r="S3668" s="12"/>
      <c r="T3668" s="12"/>
    </row>
    <row r="3669" spans="1:20" s="1" customFormat="1" x14ac:dyDescent="0.4">
      <c r="A3669" s="12"/>
      <c r="B3669" s="12"/>
      <c r="C3669" s="42"/>
      <c r="D3669" s="12"/>
      <c r="E3669" s="12"/>
      <c r="F3669" s="12"/>
      <c r="G3669" s="12"/>
      <c r="H3669" s="12"/>
      <c r="I3669" s="12"/>
      <c r="J3669" s="12"/>
      <c r="K3669" s="12"/>
      <c r="L3669" s="12"/>
      <c r="M3669" s="49"/>
      <c r="N3669" s="49"/>
      <c r="O3669" s="12"/>
      <c r="P3669" s="12"/>
      <c r="Q3669" s="12"/>
      <c r="R3669" s="12"/>
      <c r="S3669" s="12"/>
      <c r="T3669" s="12"/>
    </row>
    <row r="3670" spans="1:20" s="1" customFormat="1" x14ac:dyDescent="0.4">
      <c r="A3670" s="12"/>
      <c r="B3670" s="12"/>
      <c r="C3670" s="42"/>
      <c r="D3670" s="12"/>
      <c r="E3670" s="12"/>
      <c r="F3670" s="12"/>
      <c r="G3670" s="12"/>
      <c r="H3670" s="12"/>
      <c r="I3670" s="12"/>
      <c r="J3670" s="12"/>
      <c r="K3670" s="12"/>
      <c r="L3670" s="12"/>
      <c r="M3670" s="49"/>
      <c r="N3670" s="49"/>
      <c r="O3670" s="12"/>
      <c r="P3670" s="12"/>
      <c r="Q3670" s="12"/>
      <c r="R3670" s="12"/>
      <c r="S3670" s="12"/>
      <c r="T3670" s="12"/>
    </row>
    <row r="3671" spans="1:20" s="1" customFormat="1" x14ac:dyDescent="0.4">
      <c r="A3671" s="12"/>
      <c r="B3671" s="12"/>
      <c r="C3671" s="42"/>
      <c r="D3671" s="12"/>
      <c r="E3671" s="12"/>
      <c r="F3671" s="12"/>
      <c r="G3671" s="12"/>
      <c r="H3671" s="12"/>
      <c r="I3671" s="12"/>
      <c r="J3671" s="12"/>
      <c r="K3671" s="12"/>
      <c r="L3671" s="12"/>
      <c r="M3671" s="49"/>
      <c r="N3671" s="49"/>
      <c r="O3671" s="12"/>
      <c r="P3671" s="12"/>
      <c r="Q3671" s="12"/>
      <c r="R3671" s="12"/>
      <c r="S3671" s="12"/>
      <c r="T3671" s="12"/>
    </row>
    <row r="3672" spans="1:20" s="1" customFormat="1" x14ac:dyDescent="0.4">
      <c r="A3672" s="12"/>
      <c r="B3672" s="12"/>
      <c r="C3672" s="42"/>
      <c r="D3672" s="12"/>
      <c r="E3672" s="12"/>
      <c r="F3672" s="12"/>
      <c r="G3672" s="12"/>
      <c r="H3672" s="12"/>
      <c r="I3672" s="12"/>
      <c r="J3672" s="12"/>
      <c r="K3672" s="12"/>
      <c r="L3672" s="12"/>
      <c r="M3672" s="49"/>
      <c r="N3672" s="49"/>
      <c r="O3672" s="12"/>
      <c r="P3672" s="12"/>
      <c r="Q3672" s="12"/>
      <c r="R3672" s="12"/>
      <c r="S3672" s="12"/>
      <c r="T3672" s="12"/>
    </row>
    <row r="3673" spans="1:20" s="1" customFormat="1" x14ac:dyDescent="0.4">
      <c r="A3673" s="12"/>
      <c r="B3673" s="12"/>
      <c r="C3673" s="42"/>
      <c r="D3673" s="12"/>
      <c r="E3673" s="12"/>
      <c r="F3673" s="12"/>
      <c r="G3673" s="12"/>
      <c r="H3673" s="12"/>
      <c r="I3673" s="12"/>
      <c r="J3673" s="12"/>
      <c r="K3673" s="12"/>
      <c r="L3673" s="12"/>
      <c r="M3673" s="49"/>
      <c r="N3673" s="49"/>
      <c r="O3673" s="12"/>
      <c r="P3673" s="12"/>
      <c r="Q3673" s="12"/>
      <c r="R3673" s="12"/>
      <c r="S3673" s="12"/>
      <c r="T3673" s="12"/>
    </row>
    <row r="3674" spans="1:20" s="1" customFormat="1" x14ac:dyDescent="0.4">
      <c r="A3674" s="12"/>
      <c r="B3674" s="12"/>
      <c r="C3674" s="42"/>
      <c r="D3674" s="12"/>
      <c r="E3674" s="12"/>
      <c r="F3674" s="12"/>
      <c r="G3674" s="12"/>
      <c r="H3674" s="12"/>
      <c r="I3674" s="12"/>
      <c r="J3674" s="12"/>
      <c r="K3674" s="12"/>
      <c r="L3674" s="12"/>
      <c r="M3674" s="49"/>
      <c r="N3674" s="49"/>
      <c r="O3674" s="12"/>
      <c r="P3674" s="12"/>
      <c r="Q3674" s="12"/>
      <c r="R3674" s="12"/>
      <c r="S3674" s="12"/>
      <c r="T3674" s="12"/>
    </row>
    <row r="3675" spans="1:20" s="1" customFormat="1" x14ac:dyDescent="0.4">
      <c r="A3675" s="12"/>
      <c r="B3675" s="12"/>
      <c r="C3675" s="42"/>
      <c r="D3675" s="12"/>
      <c r="E3675" s="12"/>
      <c r="F3675" s="12"/>
      <c r="G3675" s="12"/>
      <c r="H3675" s="12"/>
      <c r="I3675" s="12"/>
      <c r="J3675" s="12"/>
      <c r="K3675" s="12"/>
      <c r="L3675" s="12"/>
      <c r="M3675" s="49"/>
      <c r="N3675" s="49"/>
      <c r="O3675" s="12"/>
      <c r="P3675" s="12"/>
      <c r="Q3675" s="12"/>
      <c r="R3675" s="12"/>
      <c r="S3675" s="12"/>
      <c r="T3675" s="12"/>
    </row>
    <row r="3676" spans="1:20" s="1" customFormat="1" x14ac:dyDescent="0.4">
      <c r="A3676" s="12"/>
      <c r="B3676" s="12"/>
      <c r="C3676" s="42"/>
      <c r="D3676" s="12"/>
      <c r="E3676" s="12"/>
      <c r="F3676" s="12"/>
      <c r="G3676" s="12"/>
      <c r="H3676" s="12"/>
      <c r="I3676" s="12"/>
      <c r="J3676" s="12"/>
      <c r="K3676" s="12"/>
      <c r="L3676" s="12"/>
      <c r="M3676" s="49"/>
      <c r="N3676" s="49"/>
      <c r="O3676" s="12"/>
      <c r="P3676" s="12"/>
      <c r="Q3676" s="12"/>
      <c r="R3676" s="12"/>
      <c r="S3676" s="12"/>
      <c r="T3676" s="12"/>
    </row>
    <row r="3677" spans="1:20" s="1" customFormat="1" x14ac:dyDescent="0.4">
      <c r="A3677" s="12"/>
      <c r="B3677" s="12"/>
      <c r="C3677" s="42"/>
      <c r="D3677" s="12"/>
      <c r="E3677" s="12"/>
      <c r="F3677" s="12"/>
      <c r="G3677" s="12"/>
      <c r="H3677" s="12"/>
      <c r="I3677" s="12"/>
      <c r="J3677" s="12"/>
      <c r="K3677" s="12"/>
      <c r="L3677" s="12"/>
      <c r="M3677" s="49"/>
      <c r="N3677" s="49"/>
      <c r="O3677" s="12"/>
      <c r="P3677" s="12"/>
      <c r="Q3677" s="12"/>
      <c r="R3677" s="12"/>
      <c r="S3677" s="12"/>
      <c r="T3677" s="12"/>
    </row>
    <row r="3678" spans="1:20" s="1" customFormat="1" x14ac:dyDescent="0.4">
      <c r="A3678" s="12"/>
      <c r="B3678" s="12"/>
      <c r="C3678" s="42"/>
      <c r="D3678" s="12"/>
      <c r="E3678" s="12"/>
      <c r="F3678" s="12"/>
      <c r="G3678" s="12"/>
      <c r="H3678" s="12"/>
      <c r="I3678" s="12"/>
      <c r="J3678" s="12"/>
      <c r="K3678" s="12"/>
      <c r="L3678" s="12"/>
      <c r="M3678" s="49"/>
      <c r="N3678" s="49"/>
      <c r="O3678" s="12"/>
      <c r="P3678" s="12"/>
      <c r="Q3678" s="12"/>
      <c r="R3678" s="12"/>
      <c r="S3678" s="12"/>
      <c r="T3678" s="12"/>
    </row>
    <row r="3679" spans="1:20" s="1" customFormat="1" x14ac:dyDescent="0.4">
      <c r="A3679" s="12"/>
      <c r="B3679" s="12"/>
      <c r="C3679" s="12"/>
      <c r="D3679" s="12"/>
      <c r="E3679" s="12"/>
      <c r="F3679" s="12"/>
      <c r="G3679" s="12"/>
      <c r="H3679" s="12"/>
      <c r="I3679" s="12"/>
      <c r="J3679" s="12"/>
      <c r="K3679" s="12"/>
      <c r="L3679" s="12"/>
      <c r="M3679" s="49"/>
      <c r="N3679" s="49"/>
      <c r="O3679" s="12"/>
      <c r="P3679" s="12"/>
      <c r="Q3679" s="12"/>
      <c r="R3679" s="12"/>
      <c r="S3679" s="12"/>
      <c r="T3679" s="12"/>
    </row>
  </sheetData>
  <mergeCells count="12">
    <mergeCell ref="C21:H21"/>
    <mergeCell ref="C22:H22"/>
    <mergeCell ref="C26:D26"/>
    <mergeCell ref="C27:D27"/>
    <mergeCell ref="M32:Q32"/>
    <mergeCell ref="M33:Q34"/>
    <mergeCell ref="M54:Q54"/>
    <mergeCell ref="M55:Q56"/>
    <mergeCell ref="M17:Q17"/>
    <mergeCell ref="M18:Q19"/>
    <mergeCell ref="M45:Q45"/>
    <mergeCell ref="M46:Q47"/>
  </mergeCells>
  <phoneticPr fontId="46" type="noConversion"/>
  <dataValidations count="1">
    <dataValidation type="list" allowBlank="1" showInputMessage="1" showErrorMessage="1" sqref="E13">
      <formula1>"D,W,M,Q,S,Y"</formula1>
    </dataValidation>
  </dataValidation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7" tint="0.79998168889431442"/>
  </sheetPr>
  <dimension ref="A1:AX3679"/>
  <sheetViews>
    <sheetView zoomScale="70" zoomScaleNormal="70" workbookViewId="0"/>
  </sheetViews>
  <sheetFormatPr defaultRowHeight="17.399999999999999" outlineLevelCol="2" x14ac:dyDescent="0.4"/>
  <cols>
    <col min="1" max="1" width="4.59765625" style="12" customWidth="1"/>
    <col min="2" max="2" width="4.3984375" style="12" customWidth="1"/>
    <col min="3" max="3" width="10.69921875" style="12" bestFit="1" customWidth="1"/>
    <col min="4" max="4" width="55.296875" style="12"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3.69921875" style="12" customWidth="1" outlineLevel="2"/>
    <col min="16" max="16" width="23.69921875" style="12" customWidth="1" outlineLevel="1"/>
    <col min="17" max="17" width="29" style="12" customWidth="1" outlineLevel="1"/>
    <col min="18" max="18" width="5.59765625" style="12" customWidth="1" outlineLevel="1"/>
    <col min="19" max="19" width="9.09765625" style="12"/>
    <col min="20" max="20" width="10.69921875" style="12" bestFit="1" customWidth="1"/>
    <col min="21" max="21" width="17.8984375" style="1" customWidth="1"/>
    <col min="22" max="22" width="30.296875" style="1" customWidth="1"/>
    <col min="23" max="23" width="8.09765625" style="1" customWidth="1"/>
    <col min="24" max="50" width="9.09765625" style="1"/>
  </cols>
  <sheetData>
    <row r="1" spans="1:24" s="1" customFormat="1" ht="5.0999999999999996" customHeight="1" x14ac:dyDescent="0.4">
      <c r="A1" s="12"/>
      <c r="B1" s="12"/>
      <c r="C1" s="12"/>
      <c r="D1" s="12"/>
      <c r="E1" s="12"/>
      <c r="F1" s="12"/>
      <c r="G1" s="12"/>
      <c r="H1" s="12"/>
      <c r="I1" s="12"/>
      <c r="J1" s="12"/>
      <c r="K1" s="12"/>
      <c r="L1" s="12"/>
      <c r="M1" s="12"/>
      <c r="N1" s="12"/>
      <c r="O1" s="12"/>
      <c r="P1" s="12"/>
      <c r="Q1" s="12"/>
      <c r="R1" s="12"/>
      <c r="S1" s="12"/>
      <c r="T1" s="12"/>
    </row>
    <row r="2" spans="1:24" s="1" customFormat="1" ht="15" customHeight="1" x14ac:dyDescent="0.4">
      <c r="A2" s="12"/>
      <c r="B2" s="12"/>
      <c r="C2" s="12"/>
      <c r="D2" s="12"/>
      <c r="E2" s="12"/>
      <c r="F2" s="12"/>
      <c r="G2" s="12"/>
      <c r="H2" s="12"/>
      <c r="I2" s="12"/>
      <c r="J2" s="12"/>
      <c r="K2" s="12"/>
      <c r="L2" s="12"/>
      <c r="M2" s="12"/>
      <c r="N2" s="12"/>
      <c r="O2" s="12"/>
      <c r="P2" s="12"/>
      <c r="Q2" s="12"/>
      <c r="R2" s="12"/>
      <c r="S2" s="12"/>
      <c r="T2" s="12"/>
    </row>
    <row r="3" spans="1:24" s="1" customFormat="1" ht="15" customHeight="1" x14ac:dyDescent="0.4">
      <c r="A3" s="12"/>
      <c r="B3" s="12"/>
      <c r="C3" s="12"/>
      <c r="D3" s="12"/>
      <c r="E3" s="12"/>
      <c r="F3" s="12"/>
      <c r="G3" s="12"/>
      <c r="H3" s="12"/>
      <c r="I3" s="12"/>
      <c r="J3" s="12"/>
      <c r="K3" s="12"/>
      <c r="L3" s="12"/>
      <c r="M3" s="12"/>
      <c r="N3" s="12"/>
      <c r="O3" s="12"/>
      <c r="P3" s="12"/>
      <c r="Q3" s="12"/>
      <c r="R3" s="12"/>
      <c r="S3" s="12"/>
      <c r="T3" s="12"/>
    </row>
    <row r="4" spans="1:24" s="1" customFormat="1" ht="15" customHeight="1" x14ac:dyDescent="0.4">
      <c r="A4" s="12"/>
      <c r="B4" s="12"/>
      <c r="C4" s="12"/>
      <c r="D4" s="12"/>
      <c r="E4" s="12"/>
      <c r="F4" s="12"/>
      <c r="G4" s="12"/>
      <c r="H4" s="12"/>
      <c r="I4" s="12"/>
      <c r="J4" s="12"/>
      <c r="K4" s="12"/>
      <c r="L4" s="12"/>
      <c r="M4" s="207"/>
      <c r="N4" s="12"/>
      <c r="O4" s="12"/>
      <c r="P4" s="12"/>
      <c r="Q4" s="12"/>
      <c r="R4" s="12"/>
      <c r="S4" s="12"/>
      <c r="T4" s="12"/>
    </row>
    <row r="5" spans="1:24" s="1" customFormat="1" ht="15" customHeight="1" x14ac:dyDescent="0.4">
      <c r="A5" s="12"/>
      <c r="B5" s="12"/>
      <c r="C5" s="12"/>
      <c r="D5" s="12"/>
      <c r="E5" s="12"/>
      <c r="F5" s="12"/>
      <c r="G5" s="12"/>
      <c r="H5" s="12"/>
      <c r="I5" s="12"/>
      <c r="J5" s="12"/>
      <c r="K5" s="12"/>
      <c r="L5" s="12"/>
      <c r="M5" s="12"/>
      <c r="N5" s="12"/>
      <c r="O5" s="12"/>
      <c r="P5" s="12"/>
      <c r="Q5" s="12"/>
      <c r="R5" s="12"/>
      <c r="S5" s="12"/>
      <c r="T5" s="12"/>
    </row>
    <row r="6" spans="1:24" s="1" customFormat="1" ht="30" customHeight="1" thickBot="1" x14ac:dyDescent="0.45">
      <c r="A6" s="12"/>
      <c r="B6" s="13" t="s">
        <v>28</v>
      </c>
      <c r="C6" s="12"/>
      <c r="D6" s="12"/>
      <c r="E6" s="12"/>
      <c r="F6" s="12"/>
      <c r="G6" s="12"/>
      <c r="H6" s="12"/>
      <c r="I6" s="12"/>
      <c r="J6" s="12"/>
      <c r="K6" s="12"/>
      <c r="L6" s="13" t="s">
        <v>43</v>
      </c>
      <c r="M6" s="12"/>
      <c r="N6" s="12"/>
      <c r="O6" s="12"/>
      <c r="P6" s="12"/>
      <c r="Q6" s="12"/>
      <c r="R6" s="12"/>
      <c r="S6" s="12"/>
      <c r="T6" s="12"/>
    </row>
    <row r="7" spans="1:24" s="1" customFormat="1" x14ac:dyDescent="0.4">
      <c r="A7" s="12"/>
      <c r="B7" s="14"/>
      <c r="C7" s="15"/>
      <c r="D7" s="16"/>
      <c r="E7" s="15"/>
      <c r="F7" s="15"/>
      <c r="G7" s="15"/>
      <c r="H7" s="15"/>
      <c r="I7" s="15"/>
      <c r="J7" s="17"/>
      <c r="K7" s="18"/>
      <c r="L7" s="14"/>
      <c r="M7" s="15"/>
      <c r="N7" s="15"/>
      <c r="O7" s="15"/>
      <c r="P7" s="15"/>
      <c r="Q7" s="15"/>
      <c r="R7" s="17"/>
      <c r="S7" s="12"/>
      <c r="T7" s="69"/>
      <c r="U7" s="70"/>
      <c r="V7" s="15"/>
      <c r="W7" s="15"/>
      <c r="X7" s="17"/>
    </row>
    <row r="8" spans="1:24" s="1" customFormat="1" ht="19.2" x14ac:dyDescent="0.4">
      <c r="A8" s="12"/>
      <c r="B8" s="19"/>
      <c r="C8" s="191" t="s">
        <v>0</v>
      </c>
      <c r="D8" s="21" t="s">
        <v>370</v>
      </c>
      <c r="E8" s="18"/>
      <c r="F8" s="18"/>
      <c r="G8" s="18"/>
      <c r="H8" s="18"/>
      <c r="I8" s="18"/>
      <c r="J8" s="22"/>
      <c r="K8" s="18"/>
      <c r="L8" s="19"/>
      <c r="M8" s="23" t="s">
        <v>544</v>
      </c>
      <c r="N8" s="24"/>
      <c r="O8" s="25"/>
      <c r="P8" s="25"/>
      <c r="Q8" s="25"/>
      <c r="R8" s="22"/>
      <c r="S8" s="12"/>
      <c r="T8" s="43"/>
      <c r="U8" s="30" t="s">
        <v>16</v>
      </c>
      <c r="V8" s="30" t="s">
        <v>80</v>
      </c>
      <c r="W8" s="18"/>
      <c r="X8" s="22"/>
    </row>
    <row r="9" spans="1:24" s="1" customFormat="1" ht="19.2" x14ac:dyDescent="0.4">
      <c r="A9" s="12"/>
      <c r="B9" s="19"/>
      <c r="C9" s="18"/>
      <c r="D9" s="18"/>
      <c r="E9" s="18"/>
      <c r="F9" s="18"/>
      <c r="G9" s="18"/>
      <c r="H9" s="18"/>
      <c r="I9" s="18"/>
      <c r="J9" s="22"/>
      <c r="K9" s="18"/>
      <c r="L9" s="19"/>
      <c r="M9" s="26"/>
      <c r="N9" s="26"/>
      <c r="O9" s="74" t="s">
        <v>18</v>
      </c>
      <c r="P9" s="26"/>
      <c r="Q9" s="26"/>
      <c r="R9" s="22"/>
      <c r="S9" s="12"/>
      <c r="T9" s="43"/>
      <c r="U9" s="191" t="s">
        <v>81</v>
      </c>
      <c r="V9" s="28" t="s">
        <v>306</v>
      </c>
      <c r="W9" s="18"/>
      <c r="X9" s="22"/>
    </row>
    <row r="10" spans="1:24" s="1" customFormat="1" ht="19.2" x14ac:dyDescent="0.4">
      <c r="A10" s="12"/>
      <c r="B10" s="19"/>
      <c r="C10" s="18"/>
      <c r="D10" s="18"/>
      <c r="E10" s="18"/>
      <c r="F10" s="18"/>
      <c r="G10" s="18"/>
      <c r="H10" s="18"/>
      <c r="I10" s="18"/>
      <c r="J10" s="22"/>
      <c r="K10" s="18"/>
      <c r="L10" s="19"/>
      <c r="M10" s="191" t="s">
        <v>74</v>
      </c>
      <c r="N10" s="28" t="str">
        <f>IF(ReturnPctPeriods_Interval="","",ReturnPctPeriods_Interval)</f>
        <v>1y</v>
      </c>
      <c r="O10" s="75" t="str">
        <f>IF($N$10="","Calc_Interval=1y","Calc_Interval="&amp;$N$10)</f>
        <v>Calc_Interval=1y</v>
      </c>
      <c r="P10" s="26"/>
      <c r="Q10" s="26"/>
      <c r="R10" s="57"/>
      <c r="S10" s="12"/>
      <c r="T10" s="43"/>
      <c r="U10" s="191" t="s">
        <v>82</v>
      </c>
      <c r="V10" s="28" t="s">
        <v>307</v>
      </c>
      <c r="W10" s="18"/>
      <c r="X10" s="22"/>
    </row>
    <row r="11" spans="1:24" s="1" customFormat="1" ht="19.2" x14ac:dyDescent="0.4">
      <c r="A11" s="12"/>
      <c r="B11" s="19"/>
      <c r="C11" s="29"/>
      <c r="D11" s="30" t="s">
        <v>10</v>
      </c>
      <c r="E11" s="30" t="s">
        <v>11</v>
      </c>
      <c r="F11" s="30" t="s">
        <v>18</v>
      </c>
      <c r="G11" s="30" t="s">
        <v>13</v>
      </c>
      <c r="H11" s="30" t="s">
        <v>40</v>
      </c>
      <c r="I11" s="18"/>
      <c r="J11" s="22"/>
      <c r="K11" s="18"/>
      <c r="L11" s="19"/>
      <c r="M11" s="191" t="s">
        <v>16</v>
      </c>
      <c r="N11" s="28" t="str">
        <f>IF(ReturnPctPeriods_Currency="","",ReturnPctPeriods_Currency)</f>
        <v>USD</v>
      </c>
      <c r="O11" s="75" t="str">
        <f>IF($N11="","",",Currency="&amp;$N11)</f>
        <v>,Currency=USD</v>
      </c>
      <c r="P11" s="26"/>
      <c r="Q11" s="26"/>
      <c r="R11" s="22"/>
      <c r="S11" s="12"/>
      <c r="T11" s="43"/>
      <c r="U11" s="191" t="s">
        <v>83</v>
      </c>
      <c r="V11" s="28" t="s">
        <v>308</v>
      </c>
      <c r="W11" s="18"/>
      <c r="X11" s="22"/>
    </row>
    <row r="12" spans="1:24" s="1" customFormat="1" ht="34.799999999999997" x14ac:dyDescent="0.4">
      <c r="A12" s="12"/>
      <c r="B12" s="19"/>
      <c r="C12" s="30" t="s">
        <v>6</v>
      </c>
      <c r="D12" s="191" t="s">
        <v>74</v>
      </c>
      <c r="E12" s="21" t="s">
        <v>3</v>
      </c>
      <c r="F12" s="28" t="str">
        <f>IF(ReturnPctPeriods_Interval="","Calc_Interval=1y","Calc_Interval="&amp;ReturnPctPeriods_Interval)</f>
        <v>Calc_Interval=1y</v>
      </c>
      <c r="G12" s="28" t="s">
        <v>3</v>
      </c>
      <c r="H12" s="76" t="s">
        <v>368</v>
      </c>
      <c r="I12" s="18"/>
      <c r="J12" s="22"/>
      <c r="K12" s="18"/>
      <c r="L12" s="19"/>
      <c r="M12" s="56" t="s">
        <v>19</v>
      </c>
      <c r="N12" s="28" t="str">
        <f>IF(ReturnPctPeriods_Per="","",ReturnPctPeriods_Per)</f>
        <v/>
      </c>
      <c r="O12" s="75" t="str">
        <f>IF($N12="","",",Per="&amp;$N12)</f>
        <v/>
      </c>
      <c r="P12" s="26"/>
      <c r="Q12" s="26"/>
      <c r="R12" s="22"/>
      <c r="S12" s="12"/>
      <c r="T12" s="43"/>
      <c r="U12" s="191" t="s">
        <v>84</v>
      </c>
      <c r="V12" s="28" t="s">
        <v>309</v>
      </c>
      <c r="W12" s="18"/>
      <c r="X12" s="22"/>
    </row>
    <row r="13" spans="1:24" s="1" customFormat="1" ht="19.2" x14ac:dyDescent="0.4">
      <c r="A13" s="12"/>
      <c r="B13" s="19"/>
      <c r="C13" s="30" t="s">
        <v>7</v>
      </c>
      <c r="D13" s="191" t="s">
        <v>19</v>
      </c>
      <c r="E13" s="55"/>
      <c r="F13" s="28" t="str">
        <f>IF(ReturnPctPeriods_Per="","",",Per="&amp;ReturnPctPeriods_Per)</f>
        <v/>
      </c>
      <c r="G13" s="28" t="s">
        <v>14</v>
      </c>
      <c r="H13" s="28" t="s">
        <v>37</v>
      </c>
      <c r="I13" s="18"/>
      <c r="J13" s="22"/>
      <c r="K13" s="18"/>
      <c r="L13" s="19"/>
      <c r="M13" s="212" t="s">
        <v>541</v>
      </c>
      <c r="N13" s="28" t="s">
        <v>543</v>
      </c>
      <c r="O13" s="75" t="str">
        <f>IF($N13="","'UP'","'"&amp;UPPER($N13)&amp;"'")</f>
        <v>'UP'</v>
      </c>
      <c r="P13" s="26"/>
      <c r="Q13" s="26"/>
      <c r="R13" s="22"/>
      <c r="S13" s="12"/>
      <c r="T13" s="43"/>
      <c r="U13" s="191" t="s">
        <v>85</v>
      </c>
      <c r="V13" s="28" t="s">
        <v>310</v>
      </c>
      <c r="W13" s="18"/>
      <c r="X13" s="22"/>
    </row>
    <row r="14" spans="1:24" s="1" customFormat="1" ht="15.75" customHeight="1" x14ac:dyDescent="0.4">
      <c r="A14" s="12"/>
      <c r="B14" s="19"/>
      <c r="C14" s="30" t="s">
        <v>8</v>
      </c>
      <c r="D14" s="191" t="s">
        <v>16</v>
      </c>
      <c r="E14" s="55" t="s">
        <v>81</v>
      </c>
      <c r="F14" s="28" t="str">
        <f>IF(ReturnPctPeriods_Currency="","",",Currency="&amp;ReturnPctPeriods_Currency)</f>
        <v>,Currency=USD</v>
      </c>
      <c r="G14" s="28" t="s">
        <v>367</v>
      </c>
      <c r="H14" s="28" t="s">
        <v>38</v>
      </c>
      <c r="I14" s="18"/>
      <c r="J14" s="22"/>
      <c r="K14" s="18"/>
      <c r="L14" s="19"/>
      <c r="M14" s="56" t="s">
        <v>575</v>
      </c>
      <c r="N14" s="28" t="str">
        <f>IF(ReturnPctPeriods_TRBase="","",ReturnPctPeriods_TRBase)</f>
        <v/>
      </c>
      <c r="O14" s="75" t="str">
        <f>IF($N14="",",TR_BASE="&amp;$G$15,",TR_BASE="&amp;$N14)</f>
        <v>,TR_BASE=Price_If_Available</v>
      </c>
      <c r="P14" s="26"/>
      <c r="Q14" s="26"/>
      <c r="R14" s="22"/>
      <c r="S14" s="18"/>
      <c r="T14" s="43"/>
      <c r="U14" s="191" t="s">
        <v>86</v>
      </c>
      <c r="V14" s="28" t="s">
        <v>311</v>
      </c>
      <c r="W14" s="18"/>
      <c r="X14" s="22"/>
    </row>
    <row r="15" spans="1:24" s="1" customFormat="1" ht="19.2" x14ac:dyDescent="0.4">
      <c r="A15" s="18"/>
      <c r="B15" s="19"/>
      <c r="C15" s="30" t="s">
        <v>9</v>
      </c>
      <c r="D15" s="191" t="s">
        <v>15</v>
      </c>
      <c r="E15" s="55"/>
      <c r="F15" s="28" t="s">
        <v>603</v>
      </c>
      <c r="G15" s="28" t="s">
        <v>75</v>
      </c>
      <c r="H15" s="28" t="s">
        <v>602</v>
      </c>
      <c r="I15" s="18"/>
      <c r="J15" s="22"/>
      <c r="K15" s="18"/>
      <c r="L15" s="19"/>
      <c r="M15" s="31"/>
      <c r="N15" s="31"/>
      <c r="O15" s="31"/>
      <c r="P15" s="31"/>
      <c r="Q15" s="31"/>
      <c r="R15" s="22"/>
      <c r="S15" s="18"/>
      <c r="T15" s="43"/>
      <c r="U15" s="191" t="s">
        <v>87</v>
      </c>
      <c r="V15" s="28" t="s">
        <v>312</v>
      </c>
      <c r="W15" s="18"/>
      <c r="X15" s="22"/>
    </row>
    <row r="16" spans="1:24" s="1" customFormat="1" ht="19.2" x14ac:dyDescent="0.4">
      <c r="A16" s="18"/>
      <c r="B16" s="19"/>
      <c r="C16" s="30" t="s">
        <v>30</v>
      </c>
      <c r="D16" s="191" t="s">
        <v>541</v>
      </c>
      <c r="E16" s="55" t="s">
        <v>543</v>
      </c>
      <c r="F16" s="28" t="str">
        <f>IF(ReturnPctPeriods_ReturnType="","",",RETURN_TYPE="&amp;ReturnPctPeriods_ReturnType)</f>
        <v>,RETURN_TYPE=UP</v>
      </c>
      <c r="G16" s="28" t="s">
        <v>543</v>
      </c>
      <c r="H16" s="28" t="s">
        <v>542</v>
      </c>
      <c r="I16" s="18"/>
      <c r="J16" s="22"/>
      <c r="K16" s="18"/>
      <c r="L16" s="19"/>
      <c r="M16" s="376" t="s">
        <v>17</v>
      </c>
      <c r="N16" s="377"/>
      <c r="O16" s="377"/>
      <c r="P16" s="377"/>
      <c r="Q16" s="378"/>
      <c r="R16" s="22"/>
      <c r="S16" s="18"/>
      <c r="T16" s="43"/>
      <c r="U16" s="191" t="s">
        <v>88</v>
      </c>
      <c r="V16" s="28" t="s">
        <v>313</v>
      </c>
      <c r="W16" s="18"/>
      <c r="X16" s="22"/>
    </row>
    <row r="17" spans="1:24" s="1" customFormat="1" ht="18" thickBot="1" x14ac:dyDescent="0.45">
      <c r="A17" s="18"/>
      <c r="B17" s="33"/>
      <c r="C17" s="34"/>
      <c r="D17" s="34"/>
      <c r="E17" s="34"/>
      <c r="F17" s="34"/>
      <c r="G17" s="34"/>
      <c r="H17" s="34"/>
      <c r="I17" s="34"/>
      <c r="J17" s="35"/>
      <c r="K17" s="18"/>
      <c r="L17" s="19"/>
      <c r="M17" s="389" t="str">
        <f>"let(#return_series = RETURN_SERIES("&amp;$O$10&amp;$O$11&amp;$O$12&amp;$O$14&amp;"); #RETURN_TYPE="&amp;$O$13&amp;"; )get(sum(if(#RETURN_TYPE=='UP',if(#return_series&gt;=0,1,0),if(#return_series&lt;0,1,0)))) for('"&amp;ReturnPctPeriods_Ticker&amp;"')"</f>
        <v>let(#return_series = RETURN_SERIES(Calc_Interval=1y,Currency=USD,TR_BASE=Price_If_Available); #RETURN_TYPE='UP'; )get(sum(if(#RETURN_TYPE=='UP',if(#return_series&gt;=0,1,0),if(#return_series&lt;0,1,0)))) for('SPY US Equity')</v>
      </c>
      <c r="N17" s="389"/>
      <c r="O17" s="389"/>
      <c r="P17" s="389"/>
      <c r="Q17" s="389"/>
      <c r="R17" s="22"/>
      <c r="S17" s="18"/>
      <c r="T17" s="43"/>
      <c r="U17" s="191" t="s">
        <v>89</v>
      </c>
      <c r="V17" s="28" t="s">
        <v>314</v>
      </c>
      <c r="W17" s="18"/>
      <c r="X17" s="22"/>
    </row>
    <row r="18" spans="1:24" s="1" customFormat="1" x14ac:dyDescent="0.4">
      <c r="A18" s="18"/>
      <c r="B18" s="18"/>
      <c r="C18" s="18"/>
      <c r="D18" s="18"/>
      <c r="E18" s="18"/>
      <c r="F18" s="18"/>
      <c r="G18" s="18"/>
      <c r="H18" s="18"/>
      <c r="I18" s="18"/>
      <c r="J18" s="18"/>
      <c r="K18" s="18"/>
      <c r="L18" s="19"/>
      <c r="M18" s="389"/>
      <c r="N18" s="389"/>
      <c r="O18" s="389"/>
      <c r="P18" s="389"/>
      <c r="Q18" s="389"/>
      <c r="R18" s="22"/>
      <c r="S18" s="18"/>
      <c r="T18" s="43"/>
      <c r="U18" s="191" t="s">
        <v>90</v>
      </c>
      <c r="V18" s="28" t="s">
        <v>315</v>
      </c>
      <c r="W18" s="18"/>
      <c r="X18" s="22"/>
    </row>
    <row r="19" spans="1:24" s="1" customFormat="1" x14ac:dyDescent="0.4">
      <c r="A19" s="18"/>
      <c r="B19" s="18"/>
      <c r="C19" s="392" t="s">
        <v>430</v>
      </c>
      <c r="D19" s="392"/>
      <c r="E19" s="392"/>
      <c r="F19" s="392"/>
      <c r="G19" s="392"/>
      <c r="H19" s="392"/>
      <c r="I19" s="18"/>
      <c r="J19" s="18"/>
      <c r="K19" s="18"/>
      <c r="L19" s="19"/>
      <c r="M19" s="31"/>
      <c r="N19" s="31"/>
      <c r="O19" s="31"/>
      <c r="P19" s="31"/>
      <c r="Q19" s="31"/>
      <c r="R19" s="22"/>
      <c r="S19" s="18"/>
      <c r="T19" s="43"/>
      <c r="U19" s="191" t="s">
        <v>91</v>
      </c>
      <c r="V19" s="28" t="s">
        <v>316</v>
      </c>
      <c r="W19" s="18"/>
      <c r="X19" s="22"/>
    </row>
    <row r="20" spans="1:24" s="1" customFormat="1" x14ac:dyDescent="0.4">
      <c r="A20" s="18"/>
      <c r="B20" s="12"/>
      <c r="C20" s="389" t="str">
        <f>"RETURNS_PCT_PERIODS("&amp;$F$12&amp;$F$13&amp;$F$14&amp;$F$15&amp;$F$16&amp;")"</f>
        <v>RETURNS_PCT_PERIODS(Calc_Interval=1y,Currency=USD,TR_Base=Price_If_Available,RETURN_TYPE=UP)</v>
      </c>
      <c r="D20" s="389"/>
      <c r="E20" s="389"/>
      <c r="F20" s="389"/>
      <c r="G20" s="389"/>
      <c r="H20" s="389"/>
      <c r="I20" s="12"/>
      <c r="J20" s="12"/>
      <c r="K20" s="18"/>
      <c r="L20" s="19"/>
      <c r="M20" s="191" t="s">
        <v>545</v>
      </c>
      <c r="N20" s="36" t="str">
        <f>_xll.BQL.QUERY($M$17)</f>
        <v>#N/A Requesting Data...</v>
      </c>
      <c r="O20" s="31"/>
      <c r="P20" s="31"/>
      <c r="Q20" s="31"/>
      <c r="R20" s="22"/>
      <c r="S20" s="18"/>
      <c r="T20" s="43"/>
      <c r="U20" s="191" t="s">
        <v>92</v>
      </c>
      <c r="V20" s="28" t="s">
        <v>317</v>
      </c>
      <c r="W20" s="18"/>
      <c r="X20" s="22"/>
    </row>
    <row r="21" spans="1:24" s="1" customFormat="1" x14ac:dyDescent="0.4">
      <c r="A21" s="18"/>
      <c r="B21" s="12"/>
      <c r="C21" s="7"/>
      <c r="D21" s="7"/>
      <c r="E21" s="7"/>
      <c r="F21" s="7"/>
      <c r="G21" s="7"/>
      <c r="H21" s="7"/>
      <c r="I21" s="12"/>
      <c r="J21" s="12"/>
      <c r="K21" s="12"/>
      <c r="L21" s="19"/>
      <c r="M21" s="31"/>
      <c r="N21" s="31"/>
      <c r="O21" s="31"/>
      <c r="P21" s="31"/>
      <c r="Q21" s="31"/>
      <c r="R21" s="22"/>
      <c r="S21" s="12"/>
      <c r="T21" s="43"/>
      <c r="U21" s="191" t="s">
        <v>93</v>
      </c>
      <c r="V21" s="28" t="s">
        <v>318</v>
      </c>
      <c r="W21" s="18"/>
      <c r="X21" s="22"/>
    </row>
    <row r="22" spans="1:24" s="1" customFormat="1" x14ac:dyDescent="0.4">
      <c r="A22" s="12"/>
      <c r="B22" s="12"/>
      <c r="C22" s="12"/>
      <c r="D22" s="12"/>
      <c r="E22" s="12"/>
      <c r="F22" s="12"/>
      <c r="G22" s="12"/>
      <c r="H22" s="12"/>
      <c r="I22" s="12"/>
      <c r="J22" s="12"/>
      <c r="K22" s="12"/>
      <c r="L22" s="19"/>
      <c r="M22" s="31"/>
      <c r="N22" s="31"/>
      <c r="O22" s="31"/>
      <c r="P22" s="31"/>
      <c r="Q22" s="31"/>
      <c r="R22" s="22"/>
      <c r="S22" s="12"/>
      <c r="T22" s="43"/>
      <c r="U22" s="191" t="s">
        <v>94</v>
      </c>
      <c r="V22" s="28" t="s">
        <v>319</v>
      </c>
      <c r="W22" s="18"/>
      <c r="X22" s="22"/>
    </row>
    <row r="23" spans="1:24" s="1" customFormat="1" ht="21" customHeight="1" x14ac:dyDescent="0.4">
      <c r="A23" s="12"/>
      <c r="B23" s="12"/>
      <c r="C23" s="12"/>
      <c r="D23" s="12"/>
      <c r="E23" s="12"/>
      <c r="F23" s="12"/>
      <c r="G23" s="12"/>
      <c r="H23" s="12"/>
      <c r="I23" s="12"/>
      <c r="J23" s="12"/>
      <c r="K23" s="12"/>
      <c r="L23" s="19"/>
      <c r="M23" s="18"/>
      <c r="N23" s="18"/>
      <c r="O23" s="18"/>
      <c r="P23" s="18"/>
      <c r="Q23" s="18"/>
      <c r="R23" s="22"/>
      <c r="S23" s="12"/>
      <c r="T23" s="43"/>
      <c r="U23" s="191" t="s">
        <v>95</v>
      </c>
      <c r="V23" s="28" t="s">
        <v>320</v>
      </c>
      <c r="W23" s="18"/>
      <c r="X23" s="22"/>
    </row>
    <row r="24" spans="1:24" s="1" customFormat="1" ht="19.2" x14ac:dyDescent="0.4">
      <c r="A24" s="12"/>
      <c r="B24" s="12"/>
      <c r="C24" s="369" t="s">
        <v>25</v>
      </c>
      <c r="D24" s="370"/>
      <c r="E24" s="12"/>
      <c r="F24" s="12"/>
      <c r="G24" s="12"/>
      <c r="H24" s="12"/>
      <c r="I24" s="12"/>
      <c r="J24" s="12"/>
      <c r="K24" s="12"/>
      <c r="L24" s="19"/>
      <c r="M24" s="23" t="s">
        <v>546</v>
      </c>
      <c r="N24" s="25"/>
      <c r="O24" s="25"/>
      <c r="P24" s="25"/>
      <c r="Q24" s="25"/>
      <c r="R24" s="22"/>
      <c r="S24" s="12"/>
      <c r="T24" s="43"/>
      <c r="U24" s="191" t="s">
        <v>96</v>
      </c>
      <c r="V24" s="28" t="s">
        <v>321</v>
      </c>
      <c r="W24" s="18"/>
      <c r="X24" s="22"/>
    </row>
    <row r="25" spans="1:24" s="1" customFormat="1" ht="19.2" x14ac:dyDescent="0.4">
      <c r="A25" s="12"/>
      <c r="B25" s="12"/>
      <c r="C25" s="393" t="str">
        <f>_xll.BQL(ReturnPctPeriods_Ticker,C20)</f>
        <v>#N/A Requesting Data...</v>
      </c>
      <c r="D25" s="393"/>
      <c r="E25" s="12"/>
      <c r="F25" s="12"/>
      <c r="G25" s="12"/>
      <c r="H25" s="12"/>
      <c r="I25" s="12"/>
      <c r="J25" s="12"/>
      <c r="K25" s="12"/>
      <c r="L25" s="19"/>
      <c r="M25" s="26"/>
      <c r="N25" s="26"/>
      <c r="O25" s="74" t="s">
        <v>18</v>
      </c>
      <c r="P25" s="26"/>
      <c r="Q25" s="31"/>
      <c r="R25" s="22"/>
      <c r="S25" s="12"/>
      <c r="T25" s="43"/>
      <c r="U25" s="191" t="s">
        <v>97</v>
      </c>
      <c r="V25" s="28" t="s">
        <v>322</v>
      </c>
      <c r="W25" s="18"/>
      <c r="X25" s="22"/>
    </row>
    <row r="26" spans="1:24" s="1" customFormat="1" x14ac:dyDescent="0.4">
      <c r="A26" s="12"/>
      <c r="B26" s="12"/>
      <c r="C26" s="12"/>
      <c r="D26" s="12"/>
      <c r="E26" s="12"/>
      <c r="F26" s="12"/>
      <c r="G26" s="12"/>
      <c r="H26" s="12"/>
      <c r="I26" s="12"/>
      <c r="J26" s="12"/>
      <c r="K26" s="12"/>
      <c r="L26" s="19"/>
      <c r="M26" s="191" t="s">
        <v>12</v>
      </c>
      <c r="N26" s="40" t="s">
        <v>3</v>
      </c>
      <c r="O26" s="75" t="str">
        <f>IF($N26="","Calc_Interval=1y","Calc_Interval="&amp;$N26)</f>
        <v>Calc_Interval=1y</v>
      </c>
      <c r="P26" s="31"/>
      <c r="Q26" s="31"/>
      <c r="R26" s="22"/>
      <c r="S26" s="12"/>
      <c r="T26" s="43"/>
      <c r="U26" s="191" t="s">
        <v>98</v>
      </c>
      <c r="V26" s="28" t="s">
        <v>323</v>
      </c>
      <c r="W26" s="18"/>
      <c r="X26" s="22"/>
    </row>
    <row r="27" spans="1:24" s="1" customFormat="1" ht="15" customHeight="1" x14ac:dyDescent="0.4">
      <c r="A27" s="12"/>
      <c r="B27" s="12"/>
      <c r="C27" s="42"/>
      <c r="D27" s="12"/>
      <c r="E27" s="42"/>
      <c r="F27" s="12"/>
      <c r="G27" s="12"/>
      <c r="H27" s="12"/>
      <c r="I27" s="12"/>
      <c r="J27" s="12"/>
      <c r="K27" s="12"/>
      <c r="L27" s="19"/>
      <c r="M27" s="191" t="s">
        <v>19</v>
      </c>
      <c r="N27" s="66" t="str">
        <f>IF(ReturnPctPeriods_Per="","",ReturnPctPeriods_Per)</f>
        <v/>
      </c>
      <c r="O27" s="75" t="str">
        <f>IF($N27="","",",Per="&amp;$N27)</f>
        <v/>
      </c>
      <c r="P27" s="31"/>
      <c r="Q27" s="31"/>
      <c r="R27" s="22"/>
      <c r="S27" s="12"/>
      <c r="T27" s="43"/>
      <c r="U27" s="191" t="s">
        <v>99</v>
      </c>
      <c r="V27" s="28" t="s">
        <v>324</v>
      </c>
      <c r="W27" s="18"/>
      <c r="X27" s="22"/>
    </row>
    <row r="28" spans="1:24" s="1" customFormat="1" x14ac:dyDescent="0.4">
      <c r="A28" s="12"/>
      <c r="B28" s="12"/>
      <c r="C28" s="42"/>
      <c r="D28" s="12"/>
      <c r="E28" s="42"/>
      <c r="F28" s="12"/>
      <c r="G28" s="12"/>
      <c r="H28" s="12"/>
      <c r="I28" s="12"/>
      <c r="J28" s="12"/>
      <c r="K28" s="12"/>
      <c r="L28" s="19"/>
      <c r="M28" s="191" t="s">
        <v>16</v>
      </c>
      <c r="N28" s="66" t="str">
        <f>IF(ReturnPctPeriods_Currency="","",ReturnPctPeriods_Currency)</f>
        <v>USD</v>
      </c>
      <c r="O28" s="75" t="str">
        <f>IF($N28="","",",Currency="&amp;$N28)</f>
        <v>,Currency=USD</v>
      </c>
      <c r="P28" s="31"/>
      <c r="Q28" s="31"/>
      <c r="R28" s="22"/>
      <c r="S28" s="12"/>
      <c r="T28" s="43"/>
      <c r="U28" s="191" t="s">
        <v>100</v>
      </c>
      <c r="V28" s="28" t="s">
        <v>325</v>
      </c>
      <c r="W28" s="18"/>
      <c r="X28" s="22"/>
    </row>
    <row r="29" spans="1:24" s="1" customFormat="1" x14ac:dyDescent="0.4">
      <c r="A29" s="12"/>
      <c r="B29" s="12"/>
      <c r="C29" s="42"/>
      <c r="D29" s="12"/>
      <c r="E29" s="42"/>
      <c r="F29" s="12"/>
      <c r="G29" s="12"/>
      <c r="H29" s="12"/>
      <c r="I29" s="12"/>
      <c r="J29" s="12"/>
      <c r="K29" s="12"/>
      <c r="L29" s="19"/>
      <c r="M29" s="56" t="s">
        <v>575</v>
      </c>
      <c r="N29" s="27" t="str">
        <f>IF(ReturnPctPeriods_TRBase="","",ReturnPctPeriods_TRBase)</f>
        <v/>
      </c>
      <c r="O29" s="75" t="str">
        <f>IF($N29="",",TR_BASE="&amp;$G$15,",TR_BASE="&amp;$N29)</f>
        <v>,TR_BASE=Price_If_Available</v>
      </c>
      <c r="P29" s="31"/>
      <c r="Q29" s="31"/>
      <c r="R29" s="22"/>
      <c r="S29" s="12"/>
      <c r="T29" s="43"/>
      <c r="U29" s="191" t="s">
        <v>101</v>
      </c>
      <c r="V29" s="28" t="s">
        <v>326</v>
      </c>
      <c r="W29" s="18"/>
      <c r="X29" s="22"/>
    </row>
    <row r="30" spans="1:24" s="1" customFormat="1" x14ac:dyDescent="0.4">
      <c r="A30" s="12"/>
      <c r="B30" s="12"/>
      <c r="C30" s="42"/>
      <c r="D30" s="12"/>
      <c r="E30" s="42"/>
      <c r="F30" s="12"/>
      <c r="G30" s="12"/>
      <c r="H30" s="12"/>
      <c r="I30" s="12"/>
      <c r="J30" s="12"/>
      <c r="K30" s="12"/>
      <c r="L30" s="19"/>
      <c r="M30" s="31"/>
      <c r="N30" s="31"/>
      <c r="O30" s="31"/>
      <c r="P30" s="31"/>
      <c r="Q30" s="31"/>
      <c r="R30" s="22"/>
      <c r="S30" s="12"/>
      <c r="T30" s="43"/>
      <c r="U30" s="191" t="s">
        <v>102</v>
      </c>
      <c r="V30" s="28" t="s">
        <v>327</v>
      </c>
      <c r="W30" s="18"/>
      <c r="X30" s="22"/>
    </row>
    <row r="31" spans="1:24" s="1" customFormat="1" x14ac:dyDescent="0.4">
      <c r="A31" s="12"/>
      <c r="B31" s="12"/>
      <c r="C31" s="42"/>
      <c r="D31" s="12"/>
      <c r="E31" s="42"/>
      <c r="F31" s="12"/>
      <c r="G31" s="12"/>
      <c r="H31" s="12"/>
      <c r="I31" s="12"/>
      <c r="J31" s="12"/>
      <c r="K31" s="12"/>
      <c r="L31" s="19"/>
      <c r="M31" s="376" t="s">
        <v>17</v>
      </c>
      <c r="N31" s="377"/>
      <c r="O31" s="377"/>
      <c r="P31" s="377"/>
      <c r="Q31" s="378"/>
      <c r="R31" s="22"/>
      <c r="S31" s="12"/>
      <c r="T31" s="43"/>
      <c r="U31" s="191" t="s">
        <v>103</v>
      </c>
      <c r="V31" s="28" t="s">
        <v>328</v>
      </c>
      <c r="W31" s="18"/>
      <c r="X31" s="22"/>
    </row>
    <row r="32" spans="1:24" s="1" customFormat="1" x14ac:dyDescent="0.4">
      <c r="A32" s="12"/>
      <c r="B32" s="12"/>
      <c r="C32" s="42"/>
      <c r="D32" s="12"/>
      <c r="E32" s="42"/>
      <c r="F32" s="12"/>
      <c r="G32" s="12"/>
      <c r="H32" s="12"/>
      <c r="I32" s="12"/>
      <c r="J32" s="12"/>
      <c r="K32" s="12"/>
      <c r="L32" s="19"/>
      <c r="M32" s="379" t="str">
        <f>"let(#return_series = RETURN_SERIES("&amp;$O$26&amp;$O$27&amp;$O$28&amp;$O$29&amp;"); )get(count(#return_series)) for('"&amp;ReturnPctPeriods_Ticker&amp;"')"</f>
        <v>let(#return_series = RETURN_SERIES(Calc_Interval=1y,Currency=USD,TR_BASE=Price_If_Available); )get(count(#return_series)) for('SPY US Equity')</v>
      </c>
      <c r="N32" s="380"/>
      <c r="O32" s="380"/>
      <c r="P32" s="380"/>
      <c r="Q32" s="381"/>
      <c r="R32" s="22"/>
      <c r="S32" s="12"/>
      <c r="T32" s="43"/>
      <c r="U32" s="191" t="s">
        <v>104</v>
      </c>
      <c r="V32" s="28" t="s">
        <v>329</v>
      </c>
      <c r="W32" s="18"/>
      <c r="X32" s="22"/>
    </row>
    <row r="33" spans="1:24" s="1" customFormat="1" x14ac:dyDescent="0.4">
      <c r="A33" s="12"/>
      <c r="B33" s="12"/>
      <c r="C33" s="42"/>
      <c r="D33" s="12"/>
      <c r="E33" s="42"/>
      <c r="F33" s="12"/>
      <c r="G33" s="12"/>
      <c r="H33" s="12"/>
      <c r="I33" s="12"/>
      <c r="J33" s="12"/>
      <c r="K33" s="12"/>
      <c r="L33" s="43"/>
      <c r="M33" s="382"/>
      <c r="N33" s="383"/>
      <c r="O33" s="383"/>
      <c r="P33" s="383"/>
      <c r="Q33" s="384"/>
      <c r="R33" s="22"/>
      <c r="S33" s="12"/>
      <c r="T33" s="43"/>
      <c r="U33" s="191" t="s">
        <v>105</v>
      </c>
      <c r="V33" s="28" t="s">
        <v>330</v>
      </c>
      <c r="W33" s="18"/>
      <c r="X33" s="22"/>
    </row>
    <row r="34" spans="1:24" s="1" customFormat="1" x14ac:dyDescent="0.4">
      <c r="A34" s="12"/>
      <c r="B34" s="12"/>
      <c r="C34" s="42"/>
      <c r="D34" s="12"/>
      <c r="E34" s="42"/>
      <c r="F34" s="12"/>
      <c r="G34" s="12"/>
      <c r="H34" s="12"/>
      <c r="I34" s="12"/>
      <c r="J34" s="12"/>
      <c r="K34" s="12"/>
      <c r="L34" s="43"/>
      <c r="M34" s="41"/>
      <c r="N34" s="31"/>
      <c r="O34" s="31"/>
      <c r="P34" s="31"/>
      <c r="Q34" s="31"/>
      <c r="R34" s="22"/>
      <c r="S34" s="12"/>
      <c r="T34" s="43"/>
      <c r="U34" s="191" t="s">
        <v>106</v>
      </c>
      <c r="V34" s="28" t="s">
        <v>331</v>
      </c>
      <c r="W34" s="18"/>
      <c r="X34" s="22"/>
    </row>
    <row r="35" spans="1:24" s="1" customFormat="1" x14ac:dyDescent="0.4">
      <c r="A35" s="12"/>
      <c r="B35" s="12"/>
      <c r="C35" s="42"/>
      <c r="D35" s="12"/>
      <c r="E35" s="42"/>
      <c r="F35" s="12"/>
      <c r="G35" s="12"/>
      <c r="H35" s="12"/>
      <c r="I35" s="12"/>
      <c r="J35" s="12"/>
      <c r="K35" s="12"/>
      <c r="L35" s="43"/>
      <c r="M35" s="191" t="s">
        <v>547</v>
      </c>
      <c r="N35" s="36" t="str">
        <f>_xll.BQL.QUERY(M32)</f>
        <v>#N/A Requesting Data...</v>
      </c>
      <c r="O35" s="31"/>
      <c r="P35" s="31"/>
      <c r="Q35" s="31"/>
      <c r="R35" s="22"/>
      <c r="S35" s="12"/>
      <c r="T35" s="43"/>
      <c r="U35" s="191" t="s">
        <v>107</v>
      </c>
      <c r="V35" s="28" t="s">
        <v>332</v>
      </c>
      <c r="W35" s="18"/>
      <c r="X35" s="22"/>
    </row>
    <row r="36" spans="1:24" s="1" customFormat="1" ht="15" customHeight="1" x14ac:dyDescent="0.4">
      <c r="A36" s="12"/>
      <c r="B36" s="12"/>
      <c r="C36" s="42"/>
      <c r="D36" s="12"/>
      <c r="E36" s="42"/>
      <c r="F36" s="12"/>
      <c r="G36" s="12"/>
      <c r="H36" s="12"/>
      <c r="I36" s="12"/>
      <c r="J36" s="12"/>
      <c r="K36" s="12"/>
      <c r="L36" s="43"/>
      <c r="M36" s="31"/>
      <c r="N36" s="31"/>
      <c r="O36" s="31"/>
      <c r="P36" s="31"/>
      <c r="Q36" s="31"/>
      <c r="R36" s="22"/>
      <c r="S36" s="12"/>
      <c r="T36" s="43"/>
      <c r="U36" s="191" t="s">
        <v>108</v>
      </c>
      <c r="V36" s="28" t="s">
        <v>333</v>
      </c>
      <c r="W36" s="18"/>
      <c r="X36" s="22"/>
    </row>
    <row r="37" spans="1:24" s="1" customFormat="1" x14ac:dyDescent="0.4">
      <c r="A37" s="12"/>
      <c r="B37" s="12"/>
      <c r="C37" s="42"/>
      <c r="D37" s="12"/>
      <c r="E37" s="42"/>
      <c r="F37" s="12"/>
      <c r="G37" s="12"/>
      <c r="H37" s="12"/>
      <c r="I37" s="12"/>
      <c r="J37" s="12"/>
      <c r="K37" s="12"/>
      <c r="L37" s="43"/>
      <c r="M37" s="44"/>
      <c r="N37" s="18"/>
      <c r="O37" s="18"/>
      <c r="P37" s="18"/>
      <c r="Q37" s="18"/>
      <c r="R37" s="22"/>
      <c r="S37" s="12"/>
      <c r="T37" s="43"/>
      <c r="U37" s="191" t="s">
        <v>109</v>
      </c>
      <c r="V37" s="28" t="s">
        <v>334</v>
      </c>
      <c r="W37" s="18"/>
      <c r="X37" s="22"/>
    </row>
    <row r="38" spans="1:24" s="1" customFormat="1" ht="19.2" x14ac:dyDescent="0.4">
      <c r="A38" s="12"/>
      <c r="B38" s="12"/>
      <c r="C38" s="42"/>
      <c r="D38" s="12"/>
      <c r="E38" s="42"/>
      <c r="F38" s="12"/>
      <c r="G38" s="12"/>
      <c r="H38" s="12"/>
      <c r="I38" s="12"/>
      <c r="J38" s="12"/>
      <c r="K38" s="12"/>
      <c r="L38" s="43"/>
      <c r="M38" s="23" t="s">
        <v>581</v>
      </c>
      <c r="N38" s="25"/>
      <c r="O38" s="25"/>
      <c r="P38" s="25"/>
      <c r="Q38" s="25"/>
      <c r="R38" s="65"/>
      <c r="S38" s="12"/>
      <c r="T38" s="43"/>
      <c r="U38" s="191" t="s">
        <v>110</v>
      </c>
      <c r="V38" s="28" t="s">
        <v>335</v>
      </c>
      <c r="W38" s="18"/>
      <c r="X38" s="22"/>
    </row>
    <row r="39" spans="1:24" s="1" customFormat="1" x14ac:dyDescent="0.4">
      <c r="A39" s="12"/>
      <c r="B39" s="12"/>
      <c r="C39" s="42"/>
      <c r="D39" s="12"/>
      <c r="E39" s="42"/>
      <c r="F39" s="12"/>
      <c r="G39" s="12"/>
      <c r="H39" s="12"/>
      <c r="I39" s="12"/>
      <c r="J39" s="12"/>
      <c r="K39" s="12"/>
      <c r="L39" s="43"/>
      <c r="M39" s="31"/>
      <c r="N39" s="31"/>
      <c r="O39" s="31"/>
      <c r="P39" s="31"/>
      <c r="Q39" s="31"/>
      <c r="R39" s="65"/>
      <c r="S39" s="12"/>
      <c r="T39" s="43"/>
      <c r="U39" s="191" t="s">
        <v>111</v>
      </c>
      <c r="V39" s="28" t="s">
        <v>336</v>
      </c>
      <c r="W39" s="18"/>
      <c r="X39" s="22"/>
    </row>
    <row r="40" spans="1:24" s="1" customFormat="1" x14ac:dyDescent="0.4">
      <c r="A40" s="12"/>
      <c r="B40" s="12"/>
      <c r="C40" s="42"/>
      <c r="D40" s="12"/>
      <c r="E40" s="42"/>
      <c r="F40" s="12"/>
      <c r="G40" s="12"/>
      <c r="H40" s="12"/>
      <c r="I40" s="12"/>
      <c r="J40" s="12"/>
      <c r="K40" s="12"/>
      <c r="L40" s="43"/>
      <c r="M40" s="376" t="s">
        <v>47</v>
      </c>
      <c r="N40" s="377"/>
      <c r="O40" s="377"/>
      <c r="P40" s="377"/>
      <c r="Q40" s="378"/>
      <c r="R40" s="65"/>
      <c r="S40" s="12"/>
      <c r="T40" s="43"/>
      <c r="U40" s="191" t="s">
        <v>112</v>
      </c>
      <c r="V40" s="28" t="s">
        <v>337</v>
      </c>
      <c r="W40" s="18"/>
      <c r="X40" s="22"/>
    </row>
    <row r="41" spans="1:24" s="1" customFormat="1" x14ac:dyDescent="0.4">
      <c r="A41" s="12"/>
      <c r="B41" s="12"/>
      <c r="C41" s="42"/>
      <c r="D41" s="12"/>
      <c r="E41" s="42"/>
      <c r="F41" s="12"/>
      <c r="G41" s="12"/>
      <c r="H41" s="12"/>
      <c r="I41" s="12"/>
      <c r="J41" s="12"/>
      <c r="K41" s="12"/>
      <c r="L41" s="43"/>
      <c r="M41" s="379" t="s">
        <v>548</v>
      </c>
      <c r="N41" s="380"/>
      <c r="O41" s="380"/>
      <c r="P41" s="380"/>
      <c r="Q41" s="381"/>
      <c r="R41" s="22"/>
      <c r="S41" s="12"/>
      <c r="T41" s="43"/>
      <c r="U41" s="191" t="s">
        <v>113</v>
      </c>
      <c r="V41" s="28" t="s">
        <v>338</v>
      </c>
      <c r="W41" s="18"/>
      <c r="X41" s="22"/>
    </row>
    <row r="42" spans="1:24" s="1" customFormat="1" x14ac:dyDescent="0.4">
      <c r="A42" s="12"/>
      <c r="B42" s="12"/>
      <c r="C42" s="42"/>
      <c r="D42" s="12"/>
      <c r="E42" s="42"/>
      <c r="F42" s="12"/>
      <c r="G42" s="12"/>
      <c r="H42" s="12"/>
      <c r="I42" s="12"/>
      <c r="J42" s="12"/>
      <c r="K42" s="12"/>
      <c r="L42" s="43"/>
      <c r="M42" s="382"/>
      <c r="N42" s="383"/>
      <c r="O42" s="383"/>
      <c r="P42" s="383"/>
      <c r="Q42" s="384"/>
      <c r="R42" s="22"/>
      <c r="S42" s="12"/>
      <c r="T42" s="43"/>
      <c r="U42" s="191" t="s">
        <v>114</v>
      </c>
      <c r="V42" s="28" t="s">
        <v>339</v>
      </c>
      <c r="W42" s="18"/>
      <c r="X42" s="22"/>
    </row>
    <row r="43" spans="1:24" s="1" customFormat="1" x14ac:dyDescent="0.4">
      <c r="A43" s="12"/>
      <c r="B43" s="12"/>
      <c r="C43" s="42"/>
      <c r="D43" s="12"/>
      <c r="E43" s="42"/>
      <c r="F43" s="12"/>
      <c r="G43" s="12"/>
      <c r="H43" s="12"/>
      <c r="I43" s="12"/>
      <c r="J43" s="12"/>
      <c r="K43" s="12"/>
      <c r="L43" s="43"/>
      <c r="M43" s="31"/>
      <c r="N43" s="31"/>
      <c r="O43" s="31"/>
      <c r="P43" s="31"/>
      <c r="Q43" s="31"/>
      <c r="R43" s="22"/>
      <c r="S43" s="12"/>
      <c r="T43" s="43"/>
      <c r="U43" s="191" t="s">
        <v>115</v>
      </c>
      <c r="V43" s="28" t="s">
        <v>340</v>
      </c>
      <c r="W43" s="18"/>
      <c r="X43" s="22"/>
    </row>
    <row r="44" spans="1:24" s="1" customFormat="1" x14ac:dyDescent="0.4">
      <c r="A44" s="12"/>
      <c r="B44" s="12"/>
      <c r="C44" s="42"/>
      <c r="D44" s="12"/>
      <c r="E44" s="42"/>
      <c r="F44" s="12"/>
      <c r="G44" s="12"/>
      <c r="H44" s="12"/>
      <c r="I44" s="12"/>
      <c r="J44" s="12"/>
      <c r="K44" s="12"/>
      <c r="L44" s="43"/>
      <c r="M44" s="191" t="s">
        <v>562</v>
      </c>
      <c r="N44" s="51" t="e">
        <f>ReturnPctPeriods_TotalUpsDowns/ReturnPctPeriods_TotalReturns</f>
        <v>#VALUE!</v>
      </c>
      <c r="O44" s="31"/>
      <c r="P44" s="31"/>
      <c r="Q44" s="31"/>
      <c r="R44" s="22"/>
      <c r="S44" s="12"/>
      <c r="T44" s="43"/>
      <c r="U44" s="191" t="s">
        <v>116</v>
      </c>
      <c r="V44" s="28" t="s">
        <v>341</v>
      </c>
      <c r="W44" s="18"/>
      <c r="X44" s="22"/>
    </row>
    <row r="45" spans="1:24" s="1" customFormat="1" x14ac:dyDescent="0.4">
      <c r="A45" s="12"/>
      <c r="B45" s="12"/>
      <c r="C45" s="42"/>
      <c r="D45" s="12"/>
      <c r="E45" s="42"/>
      <c r="F45" s="12"/>
      <c r="G45" s="12"/>
      <c r="H45" s="12"/>
      <c r="I45" s="12"/>
      <c r="J45" s="12"/>
      <c r="K45" s="12"/>
      <c r="L45" s="43"/>
      <c r="M45" s="45"/>
      <c r="N45" s="45"/>
      <c r="O45" s="45"/>
      <c r="P45" s="45"/>
      <c r="Q45" s="45"/>
      <c r="R45" s="22"/>
      <c r="S45" s="12"/>
      <c r="T45" s="43"/>
      <c r="U45" s="191" t="s">
        <v>117</v>
      </c>
      <c r="V45" s="28" t="s">
        <v>306</v>
      </c>
      <c r="W45" s="18"/>
      <c r="X45" s="22"/>
    </row>
    <row r="46" spans="1:24" s="1" customFormat="1" ht="18" thickBot="1" x14ac:dyDescent="0.45">
      <c r="A46" s="12"/>
      <c r="B46" s="12"/>
      <c r="C46" s="42"/>
      <c r="D46" s="12"/>
      <c r="E46" s="42"/>
      <c r="F46" s="12"/>
      <c r="G46" s="12"/>
      <c r="H46" s="12"/>
      <c r="I46" s="12"/>
      <c r="J46" s="12"/>
      <c r="K46" s="12"/>
      <c r="L46" s="47"/>
      <c r="M46" s="48"/>
      <c r="N46" s="34"/>
      <c r="O46" s="34"/>
      <c r="P46" s="34"/>
      <c r="Q46" s="34"/>
      <c r="R46" s="35"/>
      <c r="S46" s="12"/>
      <c r="T46" s="43"/>
      <c r="U46" s="191" t="s">
        <v>118</v>
      </c>
      <c r="V46" s="28" t="s">
        <v>342</v>
      </c>
      <c r="W46" s="18"/>
      <c r="X46" s="22"/>
    </row>
    <row r="47" spans="1:24" s="1" customFormat="1" x14ac:dyDescent="0.4">
      <c r="A47" s="12"/>
      <c r="B47" s="12"/>
      <c r="C47" s="42"/>
      <c r="D47" s="12"/>
      <c r="E47" s="42"/>
      <c r="F47" s="12"/>
      <c r="G47" s="12"/>
      <c r="H47" s="12"/>
      <c r="I47" s="12"/>
      <c r="J47" s="12"/>
      <c r="K47" s="12"/>
      <c r="L47" s="42"/>
      <c r="M47" s="42"/>
      <c r="N47" s="12"/>
      <c r="O47" s="12"/>
      <c r="P47" s="12"/>
      <c r="Q47" s="12"/>
      <c r="R47" s="12"/>
      <c r="S47" s="12"/>
      <c r="T47" s="43"/>
      <c r="U47" s="191" t="s">
        <v>119</v>
      </c>
      <c r="V47" s="28" t="s">
        <v>343</v>
      </c>
      <c r="W47" s="18"/>
      <c r="X47" s="22"/>
    </row>
    <row r="48" spans="1:24" s="1" customFormat="1" x14ac:dyDescent="0.4">
      <c r="A48" s="12"/>
      <c r="B48" s="12"/>
      <c r="C48" s="42"/>
      <c r="D48" s="12"/>
      <c r="E48" s="42"/>
      <c r="F48" s="12"/>
      <c r="G48" s="12"/>
      <c r="H48" s="12"/>
      <c r="I48" s="12"/>
      <c r="J48" s="12"/>
      <c r="K48" s="12"/>
      <c r="L48" s="42"/>
      <c r="M48" s="42"/>
      <c r="N48" s="12"/>
      <c r="O48" s="12"/>
      <c r="P48" s="12"/>
      <c r="Q48" s="12"/>
      <c r="R48" s="12"/>
      <c r="S48" s="12"/>
      <c r="T48" s="43"/>
      <c r="U48" s="191" t="s">
        <v>120</v>
      </c>
      <c r="V48" s="28" t="s">
        <v>307</v>
      </c>
      <c r="W48" s="18"/>
      <c r="X48" s="22"/>
    </row>
    <row r="49" spans="1:24" s="1" customFormat="1" x14ac:dyDescent="0.4">
      <c r="A49" s="12"/>
      <c r="B49" s="12"/>
      <c r="C49" s="42"/>
      <c r="D49" s="12"/>
      <c r="E49" s="42"/>
      <c r="F49" s="12"/>
      <c r="G49" s="12"/>
      <c r="H49" s="12"/>
      <c r="I49" s="12"/>
      <c r="J49" s="12"/>
      <c r="K49" s="12"/>
      <c r="L49" s="42"/>
      <c r="M49" s="42"/>
      <c r="N49" s="12"/>
      <c r="O49" s="12"/>
      <c r="P49" s="12"/>
      <c r="Q49" s="12"/>
      <c r="R49" s="12"/>
      <c r="S49" s="12"/>
      <c r="T49" s="43"/>
      <c r="U49" s="191" t="s">
        <v>121</v>
      </c>
      <c r="V49" s="28" t="s">
        <v>307</v>
      </c>
      <c r="W49" s="18"/>
      <c r="X49" s="22"/>
    </row>
    <row r="50" spans="1:24" s="1" customFormat="1" x14ac:dyDescent="0.4">
      <c r="A50" s="12"/>
      <c r="B50" s="12"/>
      <c r="C50" s="42"/>
      <c r="D50" s="12"/>
      <c r="E50" s="42"/>
      <c r="F50" s="12"/>
      <c r="G50" s="12"/>
      <c r="H50" s="12"/>
      <c r="I50" s="12"/>
      <c r="J50" s="12"/>
      <c r="K50" s="12"/>
      <c r="L50" s="42"/>
      <c r="M50" s="42"/>
      <c r="N50" s="12"/>
      <c r="O50" s="12"/>
      <c r="P50" s="12"/>
      <c r="Q50" s="12"/>
      <c r="R50" s="12"/>
      <c r="S50" s="12"/>
      <c r="T50" s="43"/>
      <c r="U50" s="191" t="s">
        <v>122</v>
      </c>
      <c r="V50" s="28" t="s">
        <v>307</v>
      </c>
      <c r="W50" s="18"/>
      <c r="X50" s="22"/>
    </row>
    <row r="51" spans="1:24" s="1" customFormat="1" x14ac:dyDescent="0.4">
      <c r="A51" s="12"/>
      <c r="B51" s="12"/>
      <c r="C51" s="42"/>
      <c r="D51" s="12"/>
      <c r="E51" s="42"/>
      <c r="F51" s="12"/>
      <c r="G51" s="12"/>
      <c r="H51" s="12"/>
      <c r="I51" s="12"/>
      <c r="J51" s="12"/>
      <c r="K51" s="12"/>
      <c r="L51" s="42"/>
      <c r="M51" s="42"/>
      <c r="N51" s="12"/>
      <c r="O51" s="12"/>
      <c r="P51" s="12"/>
      <c r="Q51" s="12"/>
      <c r="R51" s="12"/>
      <c r="S51" s="12"/>
      <c r="T51" s="43"/>
      <c r="U51" s="191" t="s">
        <v>123</v>
      </c>
      <c r="V51" s="28" t="s">
        <v>307</v>
      </c>
      <c r="W51" s="18"/>
      <c r="X51" s="22"/>
    </row>
    <row r="52" spans="1:24" s="1" customFormat="1" x14ac:dyDescent="0.4">
      <c r="A52" s="12"/>
      <c r="B52" s="12"/>
      <c r="C52" s="42"/>
      <c r="D52" s="12"/>
      <c r="E52" s="42"/>
      <c r="F52" s="12"/>
      <c r="G52" s="12"/>
      <c r="H52" s="12"/>
      <c r="I52" s="12"/>
      <c r="J52" s="12"/>
      <c r="K52" s="12"/>
      <c r="L52" s="42"/>
      <c r="M52" s="42"/>
      <c r="N52" s="12"/>
      <c r="O52" s="12"/>
      <c r="P52" s="12"/>
      <c r="Q52" s="12"/>
      <c r="R52" s="12"/>
      <c r="S52" s="12"/>
      <c r="T52" s="43"/>
      <c r="U52" s="191" t="s">
        <v>124</v>
      </c>
      <c r="V52" s="28" t="s">
        <v>344</v>
      </c>
      <c r="W52" s="18"/>
      <c r="X52" s="22"/>
    </row>
    <row r="53" spans="1:24" s="1" customFormat="1" x14ac:dyDescent="0.4">
      <c r="A53" s="12"/>
      <c r="B53" s="12"/>
      <c r="C53" s="42"/>
      <c r="D53" s="12"/>
      <c r="E53" s="42"/>
      <c r="F53" s="12"/>
      <c r="G53" s="12"/>
      <c r="H53" s="12"/>
      <c r="I53" s="12"/>
      <c r="J53" s="12"/>
      <c r="K53" s="12"/>
      <c r="L53" s="42"/>
      <c r="M53" s="42"/>
      <c r="N53" s="12"/>
      <c r="O53" s="12"/>
      <c r="P53" s="12"/>
      <c r="Q53" s="12"/>
      <c r="R53" s="12"/>
      <c r="S53" s="12"/>
      <c r="T53" s="43"/>
      <c r="U53" s="191" t="s">
        <v>125</v>
      </c>
      <c r="V53" s="28" t="s">
        <v>307</v>
      </c>
      <c r="W53" s="18"/>
      <c r="X53" s="22"/>
    </row>
    <row r="54" spans="1:24" s="1" customFormat="1" x14ac:dyDescent="0.4">
      <c r="A54" s="12"/>
      <c r="B54" s="12"/>
      <c r="C54" s="42"/>
      <c r="D54" s="12"/>
      <c r="E54" s="42"/>
      <c r="F54" s="12"/>
      <c r="G54" s="12"/>
      <c r="H54" s="12"/>
      <c r="I54" s="12"/>
      <c r="J54" s="12"/>
      <c r="K54" s="12"/>
      <c r="L54" s="42"/>
      <c r="M54" s="42"/>
      <c r="N54" s="12"/>
      <c r="O54" s="12"/>
      <c r="P54" s="12"/>
      <c r="Q54" s="12"/>
      <c r="R54" s="12"/>
      <c r="S54" s="12"/>
      <c r="T54" s="43"/>
      <c r="U54" s="191" t="s">
        <v>126</v>
      </c>
      <c r="V54" s="28" t="s">
        <v>307</v>
      </c>
      <c r="W54" s="18"/>
      <c r="X54" s="22"/>
    </row>
    <row r="55" spans="1:24" s="1" customFormat="1" x14ac:dyDescent="0.4">
      <c r="A55" s="12"/>
      <c r="B55" s="12"/>
      <c r="C55" s="42"/>
      <c r="D55" s="12"/>
      <c r="E55" s="42"/>
      <c r="F55" s="12"/>
      <c r="G55" s="12"/>
      <c r="H55" s="12"/>
      <c r="I55" s="12"/>
      <c r="J55" s="12"/>
      <c r="K55" s="12"/>
      <c r="L55" s="42"/>
      <c r="M55" s="42"/>
      <c r="N55" s="12"/>
      <c r="O55" s="12"/>
      <c r="P55" s="12"/>
      <c r="Q55" s="12"/>
      <c r="R55" s="12"/>
      <c r="S55" s="12"/>
      <c r="T55" s="43"/>
      <c r="U55" s="191" t="s">
        <v>127</v>
      </c>
      <c r="V55" s="28" t="s">
        <v>345</v>
      </c>
      <c r="W55" s="18"/>
      <c r="X55" s="22"/>
    </row>
    <row r="56" spans="1:24" s="1" customFormat="1" x14ac:dyDescent="0.4">
      <c r="A56" s="12"/>
      <c r="B56" s="12"/>
      <c r="C56" s="42"/>
      <c r="D56" s="12"/>
      <c r="E56" s="42"/>
      <c r="F56" s="12"/>
      <c r="G56" s="12"/>
      <c r="H56" s="12"/>
      <c r="I56" s="12"/>
      <c r="J56" s="12"/>
      <c r="K56" s="12"/>
      <c r="L56" s="42"/>
      <c r="M56" s="42"/>
      <c r="N56" s="12"/>
      <c r="O56" s="12"/>
      <c r="P56" s="12"/>
      <c r="Q56" s="12"/>
      <c r="R56" s="12"/>
      <c r="S56" s="12"/>
      <c r="T56" s="43"/>
      <c r="U56" s="191" t="s">
        <v>128</v>
      </c>
      <c r="V56" s="28" t="s">
        <v>307</v>
      </c>
      <c r="W56" s="18"/>
      <c r="X56" s="22"/>
    </row>
    <row r="57" spans="1:24" s="1" customFormat="1" x14ac:dyDescent="0.4">
      <c r="A57" s="12"/>
      <c r="B57" s="12"/>
      <c r="C57" s="42"/>
      <c r="D57" s="12"/>
      <c r="E57" s="42"/>
      <c r="F57" s="12"/>
      <c r="G57" s="12"/>
      <c r="H57" s="12"/>
      <c r="I57" s="12"/>
      <c r="J57" s="12"/>
      <c r="K57" s="12"/>
      <c r="L57" s="42"/>
      <c r="M57" s="42"/>
      <c r="N57" s="12"/>
      <c r="O57" s="12"/>
      <c r="P57" s="12"/>
      <c r="Q57" s="12"/>
      <c r="R57" s="12"/>
      <c r="S57" s="12"/>
      <c r="T57" s="43"/>
      <c r="U57" s="191" t="s">
        <v>129</v>
      </c>
      <c r="V57" s="28" t="s">
        <v>307</v>
      </c>
      <c r="W57" s="18"/>
      <c r="X57" s="22"/>
    </row>
    <row r="58" spans="1:24" s="1" customFormat="1" x14ac:dyDescent="0.4">
      <c r="A58" s="12"/>
      <c r="B58" s="12"/>
      <c r="C58" s="42"/>
      <c r="D58" s="12"/>
      <c r="E58" s="42"/>
      <c r="F58" s="12"/>
      <c r="G58" s="12"/>
      <c r="H58" s="12"/>
      <c r="I58" s="12"/>
      <c r="J58" s="12"/>
      <c r="K58" s="12"/>
      <c r="L58" s="42"/>
      <c r="M58" s="42"/>
      <c r="N58" s="12"/>
      <c r="O58" s="12"/>
      <c r="P58" s="12"/>
      <c r="Q58" s="12"/>
      <c r="R58" s="12"/>
      <c r="S58" s="12"/>
      <c r="T58" s="43"/>
      <c r="U58" s="191" t="s">
        <v>130</v>
      </c>
      <c r="V58" s="28" t="s">
        <v>346</v>
      </c>
      <c r="W58" s="18"/>
      <c r="X58" s="22"/>
    </row>
    <row r="59" spans="1:24" s="1" customFormat="1" x14ac:dyDescent="0.4">
      <c r="A59" s="12"/>
      <c r="B59" s="12"/>
      <c r="C59" s="42"/>
      <c r="D59" s="12"/>
      <c r="E59" s="42"/>
      <c r="F59" s="12"/>
      <c r="G59" s="12"/>
      <c r="H59" s="12"/>
      <c r="I59" s="12"/>
      <c r="J59" s="12"/>
      <c r="K59" s="12"/>
      <c r="L59" s="42"/>
      <c r="M59" s="42"/>
      <c r="N59" s="12"/>
      <c r="O59" s="12"/>
      <c r="P59" s="12"/>
      <c r="Q59" s="12"/>
      <c r="R59" s="12"/>
      <c r="S59" s="12"/>
      <c r="T59" s="43"/>
      <c r="U59" s="191" t="s">
        <v>131</v>
      </c>
      <c r="V59" s="28" t="s">
        <v>307</v>
      </c>
      <c r="W59" s="18"/>
      <c r="X59" s="22"/>
    </row>
    <row r="60" spans="1:24" s="1" customFormat="1" x14ac:dyDescent="0.4">
      <c r="A60" s="12"/>
      <c r="B60" s="12"/>
      <c r="C60" s="42"/>
      <c r="D60" s="12"/>
      <c r="E60" s="42"/>
      <c r="F60" s="12"/>
      <c r="G60" s="12"/>
      <c r="H60" s="12"/>
      <c r="I60" s="12"/>
      <c r="J60" s="12"/>
      <c r="K60" s="12"/>
      <c r="L60" s="42"/>
      <c r="M60" s="42"/>
      <c r="N60" s="12"/>
      <c r="O60" s="12"/>
      <c r="P60" s="12"/>
      <c r="Q60" s="12"/>
      <c r="R60" s="12"/>
      <c r="S60" s="12"/>
      <c r="T60" s="43"/>
      <c r="U60" s="191" t="s">
        <v>132</v>
      </c>
      <c r="V60" s="28" t="s">
        <v>307</v>
      </c>
      <c r="W60" s="18"/>
      <c r="X60" s="22"/>
    </row>
    <row r="61" spans="1:24" s="1" customFormat="1" x14ac:dyDescent="0.4">
      <c r="A61" s="12"/>
      <c r="B61" s="12"/>
      <c r="C61" s="42"/>
      <c r="D61" s="12"/>
      <c r="E61" s="42"/>
      <c r="F61" s="12"/>
      <c r="G61" s="12"/>
      <c r="H61" s="12"/>
      <c r="I61" s="12"/>
      <c r="J61" s="12"/>
      <c r="K61" s="12"/>
      <c r="L61" s="42"/>
      <c r="M61" s="42"/>
      <c r="N61" s="12"/>
      <c r="O61" s="12"/>
      <c r="P61" s="12"/>
      <c r="Q61" s="12"/>
      <c r="R61" s="12"/>
      <c r="S61" s="12"/>
      <c r="T61" s="43"/>
      <c r="U61" s="191" t="s">
        <v>133</v>
      </c>
      <c r="V61" s="28" t="s">
        <v>307</v>
      </c>
      <c r="W61" s="18"/>
      <c r="X61" s="22"/>
    </row>
    <row r="62" spans="1:24" s="1" customFormat="1" x14ac:dyDescent="0.4">
      <c r="A62" s="12"/>
      <c r="B62" s="12"/>
      <c r="C62" s="42"/>
      <c r="D62" s="12"/>
      <c r="E62" s="42"/>
      <c r="F62" s="12"/>
      <c r="G62" s="12"/>
      <c r="H62" s="12"/>
      <c r="I62" s="12"/>
      <c r="J62" s="12"/>
      <c r="K62" s="12"/>
      <c r="L62" s="42"/>
      <c r="M62" s="42"/>
      <c r="N62" s="12"/>
      <c r="O62" s="12"/>
      <c r="P62" s="12"/>
      <c r="Q62" s="12"/>
      <c r="R62" s="12"/>
      <c r="S62" s="12"/>
      <c r="T62" s="43"/>
      <c r="U62" s="191" t="s">
        <v>134</v>
      </c>
      <c r="V62" s="28" t="s">
        <v>307</v>
      </c>
      <c r="W62" s="18"/>
      <c r="X62" s="22"/>
    </row>
    <row r="63" spans="1:24" s="1" customFormat="1" x14ac:dyDescent="0.4">
      <c r="A63" s="12"/>
      <c r="B63" s="12"/>
      <c r="C63" s="42"/>
      <c r="D63" s="12"/>
      <c r="E63" s="42"/>
      <c r="F63" s="12"/>
      <c r="G63" s="12"/>
      <c r="H63" s="12"/>
      <c r="I63" s="12"/>
      <c r="J63" s="12"/>
      <c r="K63" s="12"/>
      <c r="L63" s="42"/>
      <c r="M63" s="42"/>
      <c r="N63" s="12"/>
      <c r="O63" s="12"/>
      <c r="P63" s="12"/>
      <c r="Q63" s="12"/>
      <c r="R63" s="12"/>
      <c r="S63" s="12"/>
      <c r="T63" s="43"/>
      <c r="U63" s="191" t="s">
        <v>135</v>
      </c>
      <c r="V63" s="28" t="s">
        <v>307</v>
      </c>
      <c r="W63" s="18"/>
      <c r="X63" s="22"/>
    </row>
    <row r="64" spans="1:24" s="1" customFormat="1" x14ac:dyDescent="0.4">
      <c r="A64" s="12"/>
      <c r="B64" s="12"/>
      <c r="C64" s="42"/>
      <c r="D64" s="12"/>
      <c r="E64" s="42"/>
      <c r="F64" s="12"/>
      <c r="G64" s="12"/>
      <c r="H64" s="12"/>
      <c r="I64" s="12"/>
      <c r="J64" s="12"/>
      <c r="K64" s="12"/>
      <c r="L64" s="42"/>
      <c r="M64" s="42"/>
      <c r="N64" s="12"/>
      <c r="O64" s="12"/>
      <c r="P64" s="12"/>
      <c r="Q64" s="12"/>
      <c r="R64" s="12"/>
      <c r="S64" s="12"/>
      <c r="T64" s="43"/>
      <c r="U64" s="191" t="s">
        <v>136</v>
      </c>
      <c r="V64" s="28" t="s">
        <v>306</v>
      </c>
      <c r="W64" s="18"/>
      <c r="X64" s="22"/>
    </row>
    <row r="65" spans="1:24" s="1" customFormat="1" x14ac:dyDescent="0.4">
      <c r="A65" s="12"/>
      <c r="B65" s="12"/>
      <c r="C65" s="42"/>
      <c r="D65" s="12"/>
      <c r="E65" s="42"/>
      <c r="F65" s="12"/>
      <c r="G65" s="12"/>
      <c r="H65" s="12"/>
      <c r="I65" s="12"/>
      <c r="J65" s="12"/>
      <c r="K65" s="12"/>
      <c r="L65" s="42"/>
      <c r="M65" s="42"/>
      <c r="N65" s="12"/>
      <c r="O65" s="12"/>
      <c r="P65" s="12"/>
      <c r="Q65" s="12"/>
      <c r="R65" s="12"/>
      <c r="S65" s="12"/>
      <c r="T65" s="43"/>
      <c r="U65" s="191" t="s">
        <v>137</v>
      </c>
      <c r="V65" s="28" t="s">
        <v>306</v>
      </c>
      <c r="W65" s="18"/>
      <c r="X65" s="22"/>
    </row>
    <row r="66" spans="1:24" s="1" customFormat="1" x14ac:dyDescent="0.4">
      <c r="A66" s="12"/>
      <c r="B66" s="12"/>
      <c r="C66" s="42"/>
      <c r="D66" s="12"/>
      <c r="E66" s="42"/>
      <c r="F66" s="12"/>
      <c r="G66" s="12"/>
      <c r="H66" s="12"/>
      <c r="I66" s="12"/>
      <c r="J66" s="12"/>
      <c r="K66" s="12"/>
      <c r="L66" s="42"/>
      <c r="M66" s="42"/>
      <c r="N66" s="12"/>
      <c r="O66" s="12"/>
      <c r="P66" s="12"/>
      <c r="Q66" s="12"/>
      <c r="R66" s="12"/>
      <c r="S66" s="12"/>
      <c r="T66" s="43"/>
      <c r="U66" s="191" t="s">
        <v>138</v>
      </c>
      <c r="V66" s="28" t="s">
        <v>306</v>
      </c>
      <c r="W66" s="18"/>
      <c r="X66" s="22"/>
    </row>
    <row r="67" spans="1:24" s="1" customFormat="1" x14ac:dyDescent="0.4">
      <c r="A67" s="12"/>
      <c r="B67" s="12"/>
      <c r="C67" s="42"/>
      <c r="D67" s="12"/>
      <c r="E67" s="42"/>
      <c r="F67" s="12"/>
      <c r="G67" s="12"/>
      <c r="H67" s="12"/>
      <c r="I67" s="12"/>
      <c r="J67" s="12"/>
      <c r="K67" s="12"/>
      <c r="L67" s="42"/>
      <c r="M67" s="42"/>
      <c r="N67" s="12"/>
      <c r="O67" s="12"/>
      <c r="P67" s="12"/>
      <c r="Q67" s="12"/>
      <c r="R67" s="12"/>
      <c r="S67" s="12"/>
      <c r="T67" s="43"/>
      <c r="U67" s="191" t="s">
        <v>139</v>
      </c>
      <c r="V67" s="28" t="s">
        <v>306</v>
      </c>
      <c r="W67" s="18"/>
      <c r="X67" s="22"/>
    </row>
    <row r="68" spans="1:24" s="1" customFormat="1" x14ac:dyDescent="0.4">
      <c r="A68" s="12"/>
      <c r="B68" s="12"/>
      <c r="C68" s="42"/>
      <c r="D68" s="12"/>
      <c r="E68" s="42"/>
      <c r="F68" s="12"/>
      <c r="G68" s="12"/>
      <c r="H68" s="12"/>
      <c r="I68" s="12"/>
      <c r="J68" s="12"/>
      <c r="K68" s="12"/>
      <c r="L68" s="42"/>
      <c r="M68" s="42"/>
      <c r="N68" s="12"/>
      <c r="O68" s="12"/>
      <c r="P68" s="12"/>
      <c r="Q68" s="12"/>
      <c r="R68" s="12"/>
      <c r="S68" s="12"/>
      <c r="T68" s="43"/>
      <c r="U68" s="191" t="s">
        <v>140</v>
      </c>
      <c r="V68" s="28" t="s">
        <v>306</v>
      </c>
      <c r="W68" s="18"/>
      <c r="X68" s="22"/>
    </row>
    <row r="69" spans="1:24" s="1" customFormat="1" x14ac:dyDescent="0.4">
      <c r="A69" s="12"/>
      <c r="B69" s="12"/>
      <c r="C69" s="42"/>
      <c r="D69" s="12"/>
      <c r="E69" s="42"/>
      <c r="F69" s="12"/>
      <c r="G69" s="12"/>
      <c r="H69" s="12"/>
      <c r="I69" s="12"/>
      <c r="J69" s="12"/>
      <c r="K69" s="12"/>
      <c r="L69" s="42"/>
      <c r="M69" s="42"/>
      <c r="N69" s="12"/>
      <c r="O69" s="12"/>
      <c r="P69" s="12"/>
      <c r="Q69" s="12"/>
      <c r="R69" s="12"/>
      <c r="S69" s="12"/>
      <c r="T69" s="43"/>
      <c r="U69" s="191" t="s">
        <v>141</v>
      </c>
      <c r="V69" s="28" t="s">
        <v>306</v>
      </c>
      <c r="W69" s="18"/>
      <c r="X69" s="22"/>
    </row>
    <row r="70" spans="1:24" s="1" customFormat="1" x14ac:dyDescent="0.4">
      <c r="A70" s="12"/>
      <c r="B70" s="12"/>
      <c r="C70" s="42"/>
      <c r="D70" s="12"/>
      <c r="E70" s="42"/>
      <c r="F70" s="12"/>
      <c r="G70" s="12"/>
      <c r="H70" s="12"/>
      <c r="I70" s="12"/>
      <c r="J70" s="12"/>
      <c r="K70" s="12"/>
      <c r="L70" s="42"/>
      <c r="M70" s="42"/>
      <c r="N70" s="12"/>
      <c r="O70" s="12"/>
      <c r="P70" s="12"/>
      <c r="Q70" s="12"/>
      <c r="R70" s="12"/>
      <c r="S70" s="12"/>
      <c r="T70" s="43"/>
      <c r="U70" s="191" t="s">
        <v>142</v>
      </c>
      <c r="V70" s="28" t="s">
        <v>342</v>
      </c>
      <c r="W70" s="18"/>
      <c r="X70" s="22"/>
    </row>
    <row r="71" spans="1:24" s="1" customFormat="1" x14ac:dyDescent="0.4">
      <c r="A71" s="12"/>
      <c r="B71" s="12"/>
      <c r="C71" s="42"/>
      <c r="D71" s="12"/>
      <c r="E71" s="42"/>
      <c r="F71" s="12"/>
      <c r="G71" s="12"/>
      <c r="H71" s="12"/>
      <c r="I71" s="12"/>
      <c r="J71" s="12"/>
      <c r="K71" s="12"/>
      <c r="L71" s="42"/>
      <c r="M71" s="42"/>
      <c r="N71" s="12"/>
      <c r="O71" s="12"/>
      <c r="P71" s="12"/>
      <c r="Q71" s="12"/>
      <c r="R71" s="12"/>
      <c r="S71" s="12"/>
      <c r="T71" s="43"/>
      <c r="U71" s="191" t="s">
        <v>143</v>
      </c>
      <c r="V71" s="28" t="s">
        <v>306</v>
      </c>
      <c r="W71" s="18"/>
      <c r="X71" s="22"/>
    </row>
    <row r="72" spans="1:24" s="1" customFormat="1" x14ac:dyDescent="0.4">
      <c r="A72" s="12"/>
      <c r="B72" s="12"/>
      <c r="C72" s="42"/>
      <c r="D72" s="12"/>
      <c r="E72" s="42"/>
      <c r="F72" s="12"/>
      <c r="G72" s="12"/>
      <c r="H72" s="12"/>
      <c r="I72" s="12"/>
      <c r="J72" s="12"/>
      <c r="K72" s="12"/>
      <c r="L72" s="42"/>
      <c r="M72" s="42"/>
      <c r="N72" s="12"/>
      <c r="O72" s="12"/>
      <c r="P72" s="12"/>
      <c r="Q72" s="12"/>
      <c r="R72" s="12"/>
      <c r="S72" s="12"/>
      <c r="T72" s="43"/>
      <c r="U72" s="191" t="s">
        <v>144</v>
      </c>
      <c r="V72" s="28" t="s">
        <v>306</v>
      </c>
      <c r="W72" s="18"/>
      <c r="X72" s="22"/>
    </row>
    <row r="73" spans="1:24" s="1" customFormat="1" x14ac:dyDescent="0.4">
      <c r="A73" s="12"/>
      <c r="B73" s="12"/>
      <c r="C73" s="42"/>
      <c r="D73" s="12"/>
      <c r="E73" s="42"/>
      <c r="F73" s="12"/>
      <c r="G73" s="12"/>
      <c r="H73" s="12"/>
      <c r="I73" s="12"/>
      <c r="J73" s="12"/>
      <c r="K73" s="12"/>
      <c r="L73" s="42"/>
      <c r="M73" s="42"/>
      <c r="N73" s="12"/>
      <c r="O73" s="12"/>
      <c r="P73" s="12"/>
      <c r="Q73" s="12"/>
      <c r="R73" s="12"/>
      <c r="S73" s="12"/>
      <c r="T73" s="43"/>
      <c r="U73" s="191" t="s">
        <v>145</v>
      </c>
      <c r="V73" s="28" t="s">
        <v>306</v>
      </c>
      <c r="W73" s="18"/>
      <c r="X73" s="22"/>
    </row>
    <row r="74" spans="1:24" s="1" customFormat="1" x14ac:dyDescent="0.4">
      <c r="A74" s="12"/>
      <c r="B74" s="12"/>
      <c r="C74" s="42"/>
      <c r="D74" s="12"/>
      <c r="E74" s="42"/>
      <c r="F74" s="12"/>
      <c r="G74" s="12"/>
      <c r="H74" s="12"/>
      <c r="I74" s="12"/>
      <c r="J74" s="12"/>
      <c r="K74" s="12"/>
      <c r="L74" s="42"/>
      <c r="M74" s="42"/>
      <c r="N74" s="12"/>
      <c r="O74" s="12"/>
      <c r="P74" s="12"/>
      <c r="Q74" s="12"/>
      <c r="R74" s="12"/>
      <c r="S74" s="12"/>
      <c r="T74" s="43"/>
      <c r="U74" s="191" t="s">
        <v>146</v>
      </c>
      <c r="V74" s="28" t="s">
        <v>306</v>
      </c>
      <c r="W74" s="18"/>
      <c r="X74" s="22"/>
    </row>
    <row r="75" spans="1:24" s="1" customFormat="1" x14ac:dyDescent="0.4">
      <c r="A75" s="12"/>
      <c r="B75" s="12"/>
      <c r="C75" s="42"/>
      <c r="D75" s="12"/>
      <c r="E75" s="42"/>
      <c r="F75" s="12"/>
      <c r="G75" s="12"/>
      <c r="H75" s="12"/>
      <c r="I75" s="12"/>
      <c r="J75" s="12"/>
      <c r="K75" s="12"/>
      <c r="L75" s="42"/>
      <c r="M75" s="42"/>
      <c r="N75" s="12"/>
      <c r="O75" s="12"/>
      <c r="P75" s="12"/>
      <c r="Q75" s="12"/>
      <c r="R75" s="12"/>
      <c r="S75" s="12"/>
      <c r="T75" s="43"/>
      <c r="U75" s="191" t="s">
        <v>147</v>
      </c>
      <c r="V75" s="28" t="s">
        <v>306</v>
      </c>
      <c r="W75" s="18"/>
      <c r="X75" s="22"/>
    </row>
    <row r="76" spans="1:24" s="1" customFormat="1" x14ac:dyDescent="0.4">
      <c r="A76" s="12"/>
      <c r="B76" s="12"/>
      <c r="C76" s="42"/>
      <c r="D76" s="12"/>
      <c r="E76" s="42"/>
      <c r="F76" s="12"/>
      <c r="G76" s="12"/>
      <c r="H76" s="12"/>
      <c r="I76" s="12"/>
      <c r="J76" s="12"/>
      <c r="K76" s="12"/>
      <c r="L76" s="42"/>
      <c r="M76" s="42"/>
      <c r="N76" s="12"/>
      <c r="O76" s="12"/>
      <c r="P76" s="12"/>
      <c r="Q76" s="12"/>
      <c r="R76" s="12"/>
      <c r="S76" s="12"/>
      <c r="T76" s="43"/>
      <c r="U76" s="191" t="s">
        <v>148</v>
      </c>
      <c r="V76" s="28" t="s">
        <v>306</v>
      </c>
      <c r="W76" s="18"/>
      <c r="X76" s="22"/>
    </row>
    <row r="77" spans="1:24" s="1" customFormat="1" x14ac:dyDescent="0.4">
      <c r="A77" s="12"/>
      <c r="B77" s="12"/>
      <c r="C77" s="42"/>
      <c r="D77" s="12"/>
      <c r="E77" s="42"/>
      <c r="F77" s="12"/>
      <c r="G77" s="12"/>
      <c r="H77" s="12"/>
      <c r="I77" s="12"/>
      <c r="J77" s="12"/>
      <c r="K77" s="12"/>
      <c r="L77" s="42"/>
      <c r="M77" s="42"/>
      <c r="N77" s="12"/>
      <c r="O77" s="12"/>
      <c r="P77" s="12"/>
      <c r="Q77" s="12"/>
      <c r="R77" s="12"/>
      <c r="S77" s="12"/>
      <c r="T77" s="43"/>
      <c r="U77" s="191" t="s">
        <v>149</v>
      </c>
      <c r="V77" s="28" t="s">
        <v>343</v>
      </c>
      <c r="W77" s="18"/>
      <c r="X77" s="22"/>
    </row>
    <row r="78" spans="1:24" s="1" customFormat="1" x14ac:dyDescent="0.4">
      <c r="A78" s="12"/>
      <c r="B78" s="12"/>
      <c r="C78" s="42"/>
      <c r="D78" s="12"/>
      <c r="E78" s="42"/>
      <c r="F78" s="12"/>
      <c r="G78" s="12"/>
      <c r="H78" s="12"/>
      <c r="I78" s="12"/>
      <c r="J78" s="12"/>
      <c r="K78" s="12"/>
      <c r="L78" s="42"/>
      <c r="M78" s="42"/>
      <c r="N78" s="12"/>
      <c r="O78" s="12"/>
      <c r="P78" s="12"/>
      <c r="Q78" s="12"/>
      <c r="R78" s="12"/>
      <c r="S78" s="12"/>
      <c r="T78" s="43"/>
      <c r="U78" s="191" t="s">
        <v>150</v>
      </c>
      <c r="V78" s="28" t="s">
        <v>306</v>
      </c>
      <c r="W78" s="18"/>
      <c r="X78" s="22"/>
    </row>
    <row r="79" spans="1:24" s="1" customFormat="1" x14ac:dyDescent="0.4">
      <c r="A79" s="12"/>
      <c r="B79" s="12"/>
      <c r="C79" s="42"/>
      <c r="D79" s="12"/>
      <c r="E79" s="42"/>
      <c r="F79" s="12"/>
      <c r="G79" s="12"/>
      <c r="H79" s="12"/>
      <c r="I79" s="12"/>
      <c r="J79" s="12"/>
      <c r="K79" s="12"/>
      <c r="L79" s="42"/>
      <c r="M79" s="42"/>
      <c r="N79" s="12"/>
      <c r="O79" s="12"/>
      <c r="P79" s="12"/>
      <c r="Q79" s="12"/>
      <c r="R79" s="12"/>
      <c r="S79" s="12"/>
      <c r="T79" s="43"/>
      <c r="U79" s="191" t="s">
        <v>151</v>
      </c>
      <c r="V79" s="28" t="s">
        <v>306</v>
      </c>
      <c r="W79" s="18"/>
      <c r="X79" s="22"/>
    </row>
    <row r="80" spans="1:24" s="1" customFormat="1" x14ac:dyDescent="0.4">
      <c r="A80" s="12"/>
      <c r="B80" s="12"/>
      <c r="C80" s="42"/>
      <c r="D80" s="12"/>
      <c r="E80" s="42"/>
      <c r="F80" s="12"/>
      <c r="G80" s="12"/>
      <c r="H80" s="12"/>
      <c r="I80" s="12"/>
      <c r="J80" s="12"/>
      <c r="K80" s="12"/>
      <c r="L80" s="42"/>
      <c r="M80" s="42"/>
      <c r="N80" s="12"/>
      <c r="O80" s="12"/>
      <c r="P80" s="12"/>
      <c r="Q80" s="12"/>
      <c r="R80" s="12"/>
      <c r="S80" s="12"/>
      <c r="T80" s="43"/>
      <c r="U80" s="191" t="s">
        <v>152</v>
      </c>
      <c r="V80" s="28" t="s">
        <v>306</v>
      </c>
      <c r="W80" s="18"/>
      <c r="X80" s="22"/>
    </row>
    <row r="81" spans="1:24" s="1" customFormat="1" x14ac:dyDescent="0.4">
      <c r="A81" s="12"/>
      <c r="B81" s="12"/>
      <c r="C81" s="42"/>
      <c r="D81" s="12"/>
      <c r="E81" s="42"/>
      <c r="F81" s="12"/>
      <c r="G81" s="12"/>
      <c r="H81" s="12"/>
      <c r="I81" s="12"/>
      <c r="J81" s="12"/>
      <c r="K81" s="12"/>
      <c r="L81" s="42"/>
      <c r="M81" s="42"/>
      <c r="N81" s="12"/>
      <c r="O81" s="12"/>
      <c r="P81" s="12"/>
      <c r="Q81" s="12"/>
      <c r="R81" s="12"/>
      <c r="S81" s="12"/>
      <c r="T81" s="43"/>
      <c r="U81" s="191" t="s">
        <v>153</v>
      </c>
      <c r="V81" s="28" t="s">
        <v>306</v>
      </c>
      <c r="W81" s="18"/>
      <c r="X81" s="22"/>
    </row>
    <row r="82" spans="1:24" s="1" customFormat="1" x14ac:dyDescent="0.4">
      <c r="A82" s="12"/>
      <c r="B82" s="12"/>
      <c r="C82" s="42"/>
      <c r="D82" s="12"/>
      <c r="E82" s="42"/>
      <c r="F82" s="12"/>
      <c r="G82" s="12"/>
      <c r="H82" s="12"/>
      <c r="I82" s="12"/>
      <c r="J82" s="12"/>
      <c r="K82" s="12"/>
      <c r="L82" s="42"/>
      <c r="M82" s="42"/>
      <c r="N82" s="12"/>
      <c r="O82" s="12"/>
      <c r="P82" s="12"/>
      <c r="Q82" s="12"/>
      <c r="R82" s="12"/>
      <c r="S82" s="12"/>
      <c r="T82" s="43"/>
      <c r="U82" s="191" t="s">
        <v>154</v>
      </c>
      <c r="V82" s="28" t="s">
        <v>306</v>
      </c>
      <c r="W82" s="18"/>
      <c r="X82" s="22"/>
    </row>
    <row r="83" spans="1:24" s="1" customFormat="1" x14ac:dyDescent="0.4">
      <c r="A83" s="12"/>
      <c r="B83" s="12"/>
      <c r="C83" s="42"/>
      <c r="D83" s="12"/>
      <c r="E83" s="42"/>
      <c r="F83" s="12"/>
      <c r="G83" s="12"/>
      <c r="H83" s="12"/>
      <c r="I83" s="12"/>
      <c r="J83" s="12"/>
      <c r="K83" s="12"/>
      <c r="L83" s="42"/>
      <c r="M83" s="42"/>
      <c r="N83" s="12"/>
      <c r="O83" s="12"/>
      <c r="P83" s="12"/>
      <c r="Q83" s="12"/>
      <c r="R83" s="12"/>
      <c r="S83" s="12"/>
      <c r="T83" s="43"/>
      <c r="U83" s="191" t="s">
        <v>155</v>
      </c>
      <c r="V83" s="28" t="s">
        <v>306</v>
      </c>
      <c r="W83" s="18"/>
      <c r="X83" s="22"/>
    </row>
    <row r="84" spans="1:24" s="1" customFormat="1" x14ac:dyDescent="0.4">
      <c r="A84" s="12"/>
      <c r="B84" s="12"/>
      <c r="C84" s="42"/>
      <c r="D84" s="12"/>
      <c r="E84" s="42"/>
      <c r="F84" s="12"/>
      <c r="G84" s="12"/>
      <c r="H84" s="12"/>
      <c r="I84" s="12"/>
      <c r="J84" s="12"/>
      <c r="K84" s="12"/>
      <c r="L84" s="42"/>
      <c r="M84" s="42"/>
      <c r="N84" s="12"/>
      <c r="O84" s="12"/>
      <c r="P84" s="12"/>
      <c r="Q84" s="12"/>
      <c r="R84" s="12"/>
      <c r="S84" s="12"/>
      <c r="T84" s="43"/>
      <c r="U84" s="191" t="s">
        <v>156</v>
      </c>
      <c r="V84" s="28" t="s">
        <v>306</v>
      </c>
      <c r="W84" s="18"/>
      <c r="X84" s="22"/>
    </row>
    <row r="85" spans="1:24" s="1" customFormat="1" x14ac:dyDescent="0.4">
      <c r="A85" s="12"/>
      <c r="B85" s="12"/>
      <c r="C85" s="42"/>
      <c r="D85" s="12"/>
      <c r="E85" s="42"/>
      <c r="F85" s="12"/>
      <c r="G85" s="12"/>
      <c r="H85" s="12"/>
      <c r="I85" s="12"/>
      <c r="J85" s="12"/>
      <c r="K85" s="12"/>
      <c r="L85" s="42"/>
      <c r="M85" s="42"/>
      <c r="N85" s="12"/>
      <c r="O85" s="12"/>
      <c r="P85" s="12"/>
      <c r="Q85" s="12"/>
      <c r="R85" s="12"/>
      <c r="S85" s="12"/>
      <c r="T85" s="43"/>
      <c r="U85" s="191" t="s">
        <v>157</v>
      </c>
      <c r="V85" s="28" t="s">
        <v>306</v>
      </c>
      <c r="W85" s="18"/>
      <c r="X85" s="22"/>
    </row>
    <row r="86" spans="1:24" s="1" customFormat="1" x14ac:dyDescent="0.4">
      <c r="A86" s="12"/>
      <c r="B86" s="12"/>
      <c r="C86" s="42"/>
      <c r="D86" s="12"/>
      <c r="E86" s="42"/>
      <c r="F86" s="12"/>
      <c r="G86" s="12"/>
      <c r="H86" s="12"/>
      <c r="I86" s="12"/>
      <c r="J86" s="12"/>
      <c r="K86" s="12"/>
      <c r="L86" s="42"/>
      <c r="M86" s="42"/>
      <c r="N86" s="12"/>
      <c r="O86" s="12"/>
      <c r="P86" s="12"/>
      <c r="Q86" s="12"/>
      <c r="R86" s="12"/>
      <c r="S86" s="12"/>
      <c r="T86" s="43"/>
      <c r="U86" s="191" t="s">
        <v>158</v>
      </c>
      <c r="V86" s="28" t="s">
        <v>347</v>
      </c>
      <c r="W86" s="18"/>
      <c r="X86" s="22"/>
    </row>
    <row r="87" spans="1:24" s="1" customFormat="1" x14ac:dyDescent="0.4">
      <c r="A87" s="12"/>
      <c r="B87" s="12"/>
      <c r="C87" s="42"/>
      <c r="D87" s="12"/>
      <c r="E87" s="42"/>
      <c r="F87" s="12"/>
      <c r="G87" s="12"/>
      <c r="H87" s="12"/>
      <c r="I87" s="12"/>
      <c r="J87" s="12"/>
      <c r="K87" s="12"/>
      <c r="L87" s="42"/>
      <c r="M87" s="42"/>
      <c r="N87" s="12"/>
      <c r="O87" s="12"/>
      <c r="P87" s="12"/>
      <c r="Q87" s="12"/>
      <c r="R87" s="12"/>
      <c r="S87" s="12"/>
      <c r="T87" s="43"/>
      <c r="U87" s="191" t="s">
        <v>159</v>
      </c>
      <c r="V87" s="28" t="s">
        <v>306</v>
      </c>
      <c r="W87" s="18"/>
      <c r="X87" s="22"/>
    </row>
    <row r="88" spans="1:24" s="1" customFormat="1" x14ac:dyDescent="0.4">
      <c r="A88" s="12"/>
      <c r="B88" s="12"/>
      <c r="C88" s="42"/>
      <c r="D88" s="12"/>
      <c r="E88" s="42"/>
      <c r="F88" s="12"/>
      <c r="G88" s="12"/>
      <c r="H88" s="12"/>
      <c r="I88" s="12"/>
      <c r="J88" s="12"/>
      <c r="K88" s="12"/>
      <c r="L88" s="42"/>
      <c r="M88" s="42"/>
      <c r="N88" s="12"/>
      <c r="O88" s="12"/>
      <c r="P88" s="12"/>
      <c r="Q88" s="12"/>
      <c r="R88" s="12"/>
      <c r="S88" s="12"/>
      <c r="T88" s="43"/>
      <c r="U88" s="191" t="s">
        <v>160</v>
      </c>
      <c r="V88" s="28" t="s">
        <v>306</v>
      </c>
      <c r="W88" s="18"/>
      <c r="X88" s="22"/>
    </row>
    <row r="89" spans="1:24" s="1" customFormat="1" x14ac:dyDescent="0.4">
      <c r="A89" s="12"/>
      <c r="B89" s="12"/>
      <c r="C89" s="42"/>
      <c r="D89" s="12"/>
      <c r="E89" s="42"/>
      <c r="F89" s="12"/>
      <c r="G89" s="12"/>
      <c r="H89" s="12"/>
      <c r="I89" s="12"/>
      <c r="J89" s="12"/>
      <c r="K89" s="12"/>
      <c r="L89" s="42"/>
      <c r="M89" s="42"/>
      <c r="N89" s="12"/>
      <c r="O89" s="12"/>
      <c r="P89" s="12"/>
      <c r="Q89" s="12"/>
      <c r="R89" s="12"/>
      <c r="S89" s="12"/>
      <c r="T89" s="43"/>
      <c r="U89" s="191" t="s">
        <v>161</v>
      </c>
      <c r="V89" s="28" t="s">
        <v>348</v>
      </c>
      <c r="W89" s="18"/>
      <c r="X89" s="22"/>
    </row>
    <row r="90" spans="1:24" s="1" customFormat="1" x14ac:dyDescent="0.4">
      <c r="A90" s="12"/>
      <c r="B90" s="12"/>
      <c r="C90" s="42"/>
      <c r="D90" s="12"/>
      <c r="E90" s="42"/>
      <c r="F90" s="12"/>
      <c r="G90" s="12"/>
      <c r="H90" s="12"/>
      <c r="I90" s="12"/>
      <c r="J90" s="12"/>
      <c r="K90" s="12"/>
      <c r="L90" s="42"/>
      <c r="M90" s="42"/>
      <c r="N90" s="12"/>
      <c r="O90" s="12"/>
      <c r="P90" s="12"/>
      <c r="Q90" s="12"/>
      <c r="R90" s="12"/>
      <c r="S90" s="12"/>
      <c r="T90" s="43"/>
      <c r="U90" s="191" t="s">
        <v>162</v>
      </c>
      <c r="V90" s="28" t="s">
        <v>306</v>
      </c>
      <c r="W90" s="18"/>
      <c r="X90" s="22"/>
    </row>
    <row r="91" spans="1:24" s="1" customFormat="1" x14ac:dyDescent="0.4">
      <c r="A91" s="12"/>
      <c r="B91" s="12"/>
      <c r="C91" s="42"/>
      <c r="D91" s="12"/>
      <c r="E91" s="42"/>
      <c r="F91" s="12"/>
      <c r="G91" s="12"/>
      <c r="H91" s="12"/>
      <c r="I91" s="12"/>
      <c r="J91" s="12"/>
      <c r="K91" s="12"/>
      <c r="L91" s="42"/>
      <c r="M91" s="42"/>
      <c r="N91" s="12"/>
      <c r="O91" s="12"/>
      <c r="P91" s="12"/>
      <c r="Q91" s="12"/>
      <c r="R91" s="12"/>
      <c r="S91" s="12"/>
      <c r="T91" s="43"/>
      <c r="U91" s="191" t="s">
        <v>163</v>
      </c>
      <c r="V91" s="28" t="s">
        <v>306</v>
      </c>
      <c r="W91" s="18"/>
      <c r="X91" s="22"/>
    </row>
    <row r="92" spans="1:24" s="1" customFormat="1" x14ac:dyDescent="0.4">
      <c r="A92" s="12"/>
      <c r="B92" s="12"/>
      <c r="C92" s="42"/>
      <c r="D92" s="12"/>
      <c r="E92" s="42"/>
      <c r="F92" s="12"/>
      <c r="G92" s="12"/>
      <c r="H92" s="12"/>
      <c r="I92" s="12"/>
      <c r="J92" s="12"/>
      <c r="K92" s="12"/>
      <c r="L92" s="42"/>
      <c r="M92" s="42"/>
      <c r="N92" s="12"/>
      <c r="O92" s="12"/>
      <c r="P92" s="12"/>
      <c r="Q92" s="12"/>
      <c r="R92" s="12"/>
      <c r="S92" s="12"/>
      <c r="T92" s="43"/>
      <c r="U92" s="191" t="s">
        <v>164</v>
      </c>
      <c r="V92" s="28" t="s">
        <v>306</v>
      </c>
      <c r="W92" s="18"/>
      <c r="X92" s="22"/>
    </row>
    <row r="93" spans="1:24" s="1" customFormat="1" x14ac:dyDescent="0.4">
      <c r="A93" s="12"/>
      <c r="B93" s="12"/>
      <c r="C93" s="42"/>
      <c r="D93" s="12"/>
      <c r="E93" s="42"/>
      <c r="F93" s="12"/>
      <c r="G93" s="12"/>
      <c r="H93" s="12"/>
      <c r="I93" s="12"/>
      <c r="J93" s="12"/>
      <c r="K93" s="12"/>
      <c r="L93" s="42"/>
      <c r="M93" s="42"/>
      <c r="N93" s="12"/>
      <c r="O93" s="12"/>
      <c r="P93" s="12"/>
      <c r="Q93" s="12"/>
      <c r="R93" s="12"/>
      <c r="S93" s="12"/>
      <c r="T93" s="43"/>
      <c r="U93" s="191" t="s">
        <v>165</v>
      </c>
      <c r="V93" s="28" t="s">
        <v>306</v>
      </c>
      <c r="W93" s="18"/>
      <c r="X93" s="22"/>
    </row>
    <row r="94" spans="1:24" s="1" customFormat="1" x14ac:dyDescent="0.4">
      <c r="A94" s="12"/>
      <c r="B94" s="12"/>
      <c r="C94" s="42"/>
      <c r="D94" s="12"/>
      <c r="E94" s="42"/>
      <c r="F94" s="12"/>
      <c r="G94" s="12"/>
      <c r="H94" s="12"/>
      <c r="I94" s="12"/>
      <c r="J94" s="12"/>
      <c r="K94" s="12"/>
      <c r="L94" s="42"/>
      <c r="M94" s="42"/>
      <c r="N94" s="12"/>
      <c r="O94" s="12"/>
      <c r="P94" s="12"/>
      <c r="Q94" s="12"/>
      <c r="R94" s="12"/>
      <c r="S94" s="12"/>
      <c r="T94" s="43"/>
      <c r="U94" s="191" t="s">
        <v>166</v>
      </c>
      <c r="V94" s="28" t="s">
        <v>306</v>
      </c>
      <c r="W94" s="18"/>
      <c r="X94" s="22"/>
    </row>
    <row r="95" spans="1:24" s="1" customFormat="1" x14ac:dyDescent="0.4">
      <c r="A95" s="12"/>
      <c r="B95" s="12"/>
      <c r="C95" s="42"/>
      <c r="D95" s="12"/>
      <c r="E95" s="42"/>
      <c r="F95" s="12"/>
      <c r="G95" s="12"/>
      <c r="H95" s="12"/>
      <c r="I95" s="12"/>
      <c r="J95" s="12"/>
      <c r="K95" s="12"/>
      <c r="L95" s="42"/>
      <c r="M95" s="42"/>
      <c r="N95" s="12"/>
      <c r="O95" s="12"/>
      <c r="P95" s="12"/>
      <c r="Q95" s="12"/>
      <c r="R95" s="12"/>
      <c r="S95" s="12"/>
      <c r="T95" s="43"/>
      <c r="U95" s="191" t="s">
        <v>167</v>
      </c>
      <c r="V95" s="28" t="s">
        <v>306</v>
      </c>
      <c r="W95" s="18"/>
      <c r="X95" s="22"/>
    </row>
    <row r="96" spans="1:24" s="1" customFormat="1" x14ac:dyDescent="0.4">
      <c r="A96" s="12"/>
      <c r="B96" s="12"/>
      <c r="C96" s="42"/>
      <c r="D96" s="12"/>
      <c r="E96" s="42"/>
      <c r="F96" s="12"/>
      <c r="G96" s="12"/>
      <c r="H96" s="12"/>
      <c r="I96" s="12"/>
      <c r="J96" s="12"/>
      <c r="K96" s="12"/>
      <c r="L96" s="42"/>
      <c r="M96" s="42"/>
      <c r="N96" s="12"/>
      <c r="O96" s="12"/>
      <c r="P96" s="12"/>
      <c r="Q96" s="12"/>
      <c r="R96" s="12"/>
      <c r="S96" s="12"/>
      <c r="T96" s="43"/>
      <c r="U96" s="191" t="s">
        <v>168</v>
      </c>
      <c r="V96" s="28" t="s">
        <v>307</v>
      </c>
      <c r="W96" s="18"/>
      <c r="X96" s="22"/>
    </row>
    <row r="97" spans="1:24" s="1" customFormat="1" x14ac:dyDescent="0.4">
      <c r="A97" s="12"/>
      <c r="B97" s="12"/>
      <c r="C97" s="42"/>
      <c r="D97" s="12"/>
      <c r="E97" s="42"/>
      <c r="F97" s="12"/>
      <c r="G97" s="12"/>
      <c r="H97" s="12"/>
      <c r="I97" s="12"/>
      <c r="J97" s="12"/>
      <c r="K97" s="12"/>
      <c r="L97" s="42"/>
      <c r="M97" s="42"/>
      <c r="N97" s="12"/>
      <c r="O97" s="12"/>
      <c r="P97" s="12"/>
      <c r="Q97" s="12"/>
      <c r="R97" s="12"/>
      <c r="S97" s="12"/>
      <c r="T97" s="43"/>
      <c r="U97" s="191" t="s">
        <v>169</v>
      </c>
      <c r="V97" s="28" t="s">
        <v>306</v>
      </c>
      <c r="W97" s="18"/>
      <c r="X97" s="22"/>
    </row>
    <row r="98" spans="1:24" s="1" customFormat="1" x14ac:dyDescent="0.4">
      <c r="A98" s="12"/>
      <c r="B98" s="12"/>
      <c r="C98" s="42"/>
      <c r="D98" s="12"/>
      <c r="E98" s="42"/>
      <c r="F98" s="12"/>
      <c r="G98" s="12"/>
      <c r="H98" s="12"/>
      <c r="I98" s="12"/>
      <c r="J98" s="12"/>
      <c r="K98" s="12"/>
      <c r="L98" s="42"/>
      <c r="M98" s="42"/>
      <c r="N98" s="12"/>
      <c r="O98" s="12"/>
      <c r="P98" s="12"/>
      <c r="Q98" s="12"/>
      <c r="R98" s="12"/>
      <c r="S98" s="12"/>
      <c r="T98" s="43"/>
      <c r="U98" s="191" t="s">
        <v>170</v>
      </c>
      <c r="V98" s="28" t="s">
        <v>307</v>
      </c>
      <c r="W98" s="18"/>
      <c r="X98" s="22"/>
    </row>
    <row r="99" spans="1:24" s="1" customFormat="1" x14ac:dyDescent="0.4">
      <c r="A99" s="12"/>
      <c r="B99" s="12"/>
      <c r="C99" s="42"/>
      <c r="D99" s="12"/>
      <c r="E99" s="42"/>
      <c r="F99" s="12"/>
      <c r="G99" s="12"/>
      <c r="H99" s="12"/>
      <c r="I99" s="12"/>
      <c r="J99" s="12"/>
      <c r="K99" s="12"/>
      <c r="L99" s="42"/>
      <c r="M99" s="42"/>
      <c r="N99" s="12"/>
      <c r="O99" s="12"/>
      <c r="P99" s="12"/>
      <c r="Q99" s="12"/>
      <c r="R99" s="12"/>
      <c r="S99" s="12"/>
      <c r="T99" s="43"/>
      <c r="U99" s="191" t="s">
        <v>171</v>
      </c>
      <c r="V99" s="28" t="s">
        <v>306</v>
      </c>
      <c r="W99" s="18"/>
      <c r="X99" s="22"/>
    </row>
    <row r="100" spans="1:24" s="1" customFormat="1" x14ac:dyDescent="0.4">
      <c r="A100" s="12"/>
      <c r="B100" s="12"/>
      <c r="C100" s="42"/>
      <c r="D100" s="12"/>
      <c r="E100" s="42"/>
      <c r="F100" s="12"/>
      <c r="G100" s="12"/>
      <c r="H100" s="12"/>
      <c r="I100" s="12"/>
      <c r="J100" s="12"/>
      <c r="K100" s="12"/>
      <c r="L100" s="42"/>
      <c r="M100" s="42"/>
      <c r="N100" s="12"/>
      <c r="O100" s="12"/>
      <c r="P100" s="12"/>
      <c r="Q100" s="12"/>
      <c r="R100" s="12"/>
      <c r="S100" s="12"/>
      <c r="T100" s="43"/>
      <c r="U100" s="191" t="s">
        <v>172</v>
      </c>
      <c r="V100" s="28" t="s">
        <v>306</v>
      </c>
      <c r="W100" s="18"/>
      <c r="X100" s="22"/>
    </row>
    <row r="101" spans="1:24" s="1" customFormat="1" x14ac:dyDescent="0.4">
      <c r="A101" s="12"/>
      <c r="B101" s="12"/>
      <c r="C101" s="42"/>
      <c r="D101" s="12"/>
      <c r="E101" s="42"/>
      <c r="F101" s="12"/>
      <c r="G101" s="12"/>
      <c r="H101" s="12"/>
      <c r="I101" s="12"/>
      <c r="J101" s="12"/>
      <c r="K101" s="12"/>
      <c r="L101" s="42"/>
      <c r="M101" s="42"/>
      <c r="N101" s="12"/>
      <c r="O101" s="12"/>
      <c r="P101" s="12"/>
      <c r="Q101" s="12"/>
      <c r="R101" s="12"/>
      <c r="S101" s="12"/>
      <c r="T101" s="43"/>
      <c r="U101" s="191" t="s">
        <v>173</v>
      </c>
      <c r="V101" s="28" t="s">
        <v>346</v>
      </c>
      <c r="W101" s="18"/>
      <c r="X101" s="22"/>
    </row>
    <row r="102" spans="1:24" s="1" customFormat="1" x14ac:dyDescent="0.4">
      <c r="A102" s="12"/>
      <c r="B102" s="12"/>
      <c r="C102" s="42"/>
      <c r="D102" s="12"/>
      <c r="E102" s="42"/>
      <c r="F102" s="12"/>
      <c r="G102" s="12"/>
      <c r="H102" s="12"/>
      <c r="I102" s="12"/>
      <c r="J102" s="12"/>
      <c r="K102" s="12"/>
      <c r="L102" s="42"/>
      <c r="M102" s="42"/>
      <c r="N102" s="12"/>
      <c r="O102" s="12"/>
      <c r="P102" s="12"/>
      <c r="Q102" s="12"/>
      <c r="R102" s="12"/>
      <c r="S102" s="12"/>
      <c r="T102" s="43"/>
      <c r="U102" s="191" t="s">
        <v>174</v>
      </c>
      <c r="V102" s="28" t="s">
        <v>306</v>
      </c>
      <c r="W102" s="18"/>
      <c r="X102" s="22"/>
    </row>
    <row r="103" spans="1:24" s="1" customFormat="1" x14ac:dyDescent="0.4">
      <c r="A103" s="12"/>
      <c r="B103" s="12"/>
      <c r="C103" s="42"/>
      <c r="D103" s="12"/>
      <c r="E103" s="42"/>
      <c r="F103" s="12"/>
      <c r="G103" s="12"/>
      <c r="H103" s="12"/>
      <c r="I103" s="12"/>
      <c r="J103" s="12"/>
      <c r="K103" s="12"/>
      <c r="L103" s="42"/>
      <c r="M103" s="42"/>
      <c r="N103" s="12"/>
      <c r="O103" s="12"/>
      <c r="P103" s="12"/>
      <c r="Q103" s="12"/>
      <c r="R103" s="12"/>
      <c r="S103" s="12"/>
      <c r="T103" s="43"/>
      <c r="U103" s="191" t="s">
        <v>175</v>
      </c>
      <c r="V103" s="28" t="s">
        <v>306</v>
      </c>
      <c r="W103" s="18"/>
      <c r="X103" s="22"/>
    </row>
    <row r="104" spans="1:24" s="1" customFormat="1" x14ac:dyDescent="0.4">
      <c r="A104" s="12"/>
      <c r="B104" s="12"/>
      <c r="C104" s="42"/>
      <c r="D104" s="12"/>
      <c r="E104" s="42"/>
      <c r="F104" s="12"/>
      <c r="G104" s="12"/>
      <c r="H104" s="12"/>
      <c r="I104" s="12"/>
      <c r="J104" s="12"/>
      <c r="K104" s="12"/>
      <c r="L104" s="42"/>
      <c r="M104" s="42"/>
      <c r="N104" s="12"/>
      <c r="O104" s="12"/>
      <c r="P104" s="12"/>
      <c r="Q104" s="12"/>
      <c r="R104" s="12"/>
      <c r="S104" s="12"/>
      <c r="T104" s="43"/>
      <c r="U104" s="191" t="s">
        <v>176</v>
      </c>
      <c r="V104" s="28" t="s">
        <v>306</v>
      </c>
      <c r="W104" s="18"/>
      <c r="X104" s="22"/>
    </row>
    <row r="105" spans="1:24" s="1" customFormat="1" x14ac:dyDescent="0.4">
      <c r="A105" s="12"/>
      <c r="B105" s="12"/>
      <c r="C105" s="42"/>
      <c r="D105" s="12"/>
      <c r="E105" s="42"/>
      <c r="F105" s="12"/>
      <c r="G105" s="12"/>
      <c r="H105" s="12"/>
      <c r="I105" s="12"/>
      <c r="J105" s="12"/>
      <c r="K105" s="12"/>
      <c r="L105" s="42"/>
      <c r="M105" s="42"/>
      <c r="N105" s="12"/>
      <c r="O105" s="12"/>
      <c r="P105" s="12"/>
      <c r="Q105" s="12"/>
      <c r="R105" s="12"/>
      <c r="S105" s="12"/>
      <c r="T105" s="43"/>
      <c r="U105" s="191" t="s">
        <v>177</v>
      </c>
      <c r="V105" s="28" t="s">
        <v>349</v>
      </c>
      <c r="W105" s="18"/>
      <c r="X105" s="22"/>
    </row>
    <row r="106" spans="1:24" s="1" customFormat="1" x14ac:dyDescent="0.4">
      <c r="A106" s="12"/>
      <c r="B106" s="12"/>
      <c r="C106" s="42"/>
      <c r="D106" s="12"/>
      <c r="E106" s="42"/>
      <c r="F106" s="12"/>
      <c r="G106" s="12"/>
      <c r="H106" s="12"/>
      <c r="I106" s="12"/>
      <c r="J106" s="12"/>
      <c r="K106" s="12"/>
      <c r="L106" s="42"/>
      <c r="M106" s="42"/>
      <c r="N106" s="12"/>
      <c r="O106" s="12"/>
      <c r="P106" s="12"/>
      <c r="Q106" s="12"/>
      <c r="R106" s="12"/>
      <c r="S106" s="12"/>
      <c r="T106" s="43"/>
      <c r="U106" s="191" t="s">
        <v>178</v>
      </c>
      <c r="V106" s="28" t="s">
        <v>306</v>
      </c>
      <c r="W106" s="18"/>
      <c r="X106" s="22"/>
    </row>
    <row r="107" spans="1:24" s="1" customFormat="1" x14ac:dyDescent="0.4">
      <c r="A107" s="12"/>
      <c r="B107" s="12"/>
      <c r="C107" s="42"/>
      <c r="D107" s="12"/>
      <c r="E107" s="42"/>
      <c r="F107" s="12"/>
      <c r="G107" s="12"/>
      <c r="H107" s="12"/>
      <c r="I107" s="12"/>
      <c r="J107" s="12"/>
      <c r="K107" s="12"/>
      <c r="L107" s="42"/>
      <c r="M107" s="42"/>
      <c r="N107" s="12"/>
      <c r="O107" s="12"/>
      <c r="P107" s="12"/>
      <c r="Q107" s="12"/>
      <c r="R107" s="12"/>
      <c r="S107" s="12"/>
      <c r="T107" s="43"/>
      <c r="U107" s="191" t="s">
        <v>179</v>
      </c>
      <c r="V107" s="28" t="s">
        <v>306</v>
      </c>
      <c r="W107" s="18"/>
      <c r="X107" s="22"/>
    </row>
    <row r="108" spans="1:24" s="1" customFormat="1" x14ac:dyDescent="0.4">
      <c r="A108" s="12"/>
      <c r="B108" s="12"/>
      <c r="C108" s="42"/>
      <c r="D108" s="12"/>
      <c r="E108" s="42"/>
      <c r="F108" s="12"/>
      <c r="G108" s="12"/>
      <c r="H108" s="12"/>
      <c r="I108" s="12"/>
      <c r="J108" s="12"/>
      <c r="K108" s="12"/>
      <c r="L108" s="42"/>
      <c r="M108" s="42"/>
      <c r="N108" s="12"/>
      <c r="O108" s="12"/>
      <c r="P108" s="12"/>
      <c r="Q108" s="12"/>
      <c r="R108" s="12"/>
      <c r="S108" s="12"/>
      <c r="T108" s="43"/>
      <c r="U108" s="191" t="s">
        <v>180</v>
      </c>
      <c r="V108" s="28" t="s">
        <v>306</v>
      </c>
      <c r="W108" s="18"/>
      <c r="X108" s="22"/>
    </row>
    <row r="109" spans="1:24" s="1" customFormat="1" x14ac:dyDescent="0.4">
      <c r="A109" s="12"/>
      <c r="B109" s="12"/>
      <c r="C109" s="42"/>
      <c r="D109" s="12"/>
      <c r="E109" s="42"/>
      <c r="F109" s="12"/>
      <c r="G109" s="12"/>
      <c r="H109" s="12"/>
      <c r="I109" s="12"/>
      <c r="J109" s="12"/>
      <c r="K109" s="12"/>
      <c r="L109" s="42"/>
      <c r="M109" s="42"/>
      <c r="N109" s="12"/>
      <c r="O109" s="12"/>
      <c r="P109" s="12"/>
      <c r="Q109" s="12"/>
      <c r="R109" s="12"/>
      <c r="S109" s="12"/>
      <c r="T109" s="43"/>
      <c r="U109" s="191" t="s">
        <v>181</v>
      </c>
      <c r="V109" s="28" t="s">
        <v>307</v>
      </c>
      <c r="W109" s="18"/>
      <c r="X109" s="22"/>
    </row>
    <row r="110" spans="1:24" s="1" customFormat="1" x14ac:dyDescent="0.4">
      <c r="A110" s="12"/>
      <c r="B110" s="12"/>
      <c r="C110" s="42"/>
      <c r="D110" s="12"/>
      <c r="E110" s="42"/>
      <c r="F110" s="12"/>
      <c r="G110" s="12"/>
      <c r="H110" s="12"/>
      <c r="I110" s="12"/>
      <c r="J110" s="12"/>
      <c r="K110" s="12"/>
      <c r="L110" s="42"/>
      <c r="M110" s="42"/>
      <c r="N110" s="12"/>
      <c r="O110" s="12"/>
      <c r="P110" s="12"/>
      <c r="Q110" s="12"/>
      <c r="R110" s="12"/>
      <c r="S110" s="12"/>
      <c r="T110" s="43"/>
      <c r="U110" s="191" t="s">
        <v>182</v>
      </c>
      <c r="V110" s="28" t="s">
        <v>306</v>
      </c>
      <c r="W110" s="18"/>
      <c r="X110" s="22"/>
    </row>
    <row r="111" spans="1:24" s="1" customFormat="1" x14ac:dyDescent="0.4">
      <c r="A111" s="12"/>
      <c r="B111" s="12"/>
      <c r="C111" s="42"/>
      <c r="D111" s="12"/>
      <c r="E111" s="42"/>
      <c r="F111" s="12"/>
      <c r="G111" s="12"/>
      <c r="H111" s="12"/>
      <c r="I111" s="12"/>
      <c r="J111" s="12"/>
      <c r="K111" s="12"/>
      <c r="L111" s="42"/>
      <c r="M111" s="42"/>
      <c r="N111" s="12"/>
      <c r="O111" s="12"/>
      <c r="P111" s="12"/>
      <c r="Q111" s="12"/>
      <c r="R111" s="12"/>
      <c r="S111" s="12"/>
      <c r="T111" s="43"/>
      <c r="U111" s="191" t="s">
        <v>183</v>
      </c>
      <c r="V111" s="28" t="s">
        <v>306</v>
      </c>
      <c r="W111" s="18"/>
      <c r="X111" s="22"/>
    </row>
    <row r="112" spans="1:24" s="1" customFormat="1" x14ac:dyDescent="0.4">
      <c r="A112" s="12"/>
      <c r="B112" s="12"/>
      <c r="C112" s="42"/>
      <c r="D112" s="12"/>
      <c r="E112" s="42"/>
      <c r="F112" s="12"/>
      <c r="G112" s="12"/>
      <c r="H112" s="12"/>
      <c r="I112" s="12"/>
      <c r="J112" s="12"/>
      <c r="K112" s="12"/>
      <c r="L112" s="42"/>
      <c r="M112" s="42"/>
      <c r="N112" s="12"/>
      <c r="O112" s="12"/>
      <c r="P112" s="12"/>
      <c r="Q112" s="12"/>
      <c r="R112" s="12"/>
      <c r="S112" s="12"/>
      <c r="T112" s="43"/>
      <c r="U112" s="191" t="s">
        <v>184</v>
      </c>
      <c r="V112" s="28" t="s">
        <v>309</v>
      </c>
      <c r="W112" s="18"/>
      <c r="X112" s="22"/>
    </row>
    <row r="113" spans="1:24" s="1" customFormat="1" x14ac:dyDescent="0.4">
      <c r="A113" s="12"/>
      <c r="B113" s="12"/>
      <c r="C113" s="42"/>
      <c r="D113" s="12"/>
      <c r="E113" s="42"/>
      <c r="F113" s="12"/>
      <c r="G113" s="12"/>
      <c r="H113" s="12"/>
      <c r="I113" s="12"/>
      <c r="J113" s="12"/>
      <c r="K113" s="12"/>
      <c r="L113" s="42"/>
      <c r="M113" s="42"/>
      <c r="N113" s="12"/>
      <c r="O113" s="12"/>
      <c r="P113" s="12"/>
      <c r="Q113" s="12"/>
      <c r="R113" s="12"/>
      <c r="S113" s="12"/>
      <c r="T113" s="43"/>
      <c r="U113" s="191" t="s">
        <v>185</v>
      </c>
      <c r="V113" s="28" t="s">
        <v>306</v>
      </c>
      <c r="W113" s="18"/>
      <c r="X113" s="22"/>
    </row>
    <row r="114" spans="1:24" s="1" customFormat="1" x14ac:dyDescent="0.4">
      <c r="A114" s="12"/>
      <c r="B114" s="12"/>
      <c r="C114" s="42"/>
      <c r="D114" s="12"/>
      <c r="E114" s="42"/>
      <c r="F114" s="12"/>
      <c r="G114" s="12"/>
      <c r="H114" s="12"/>
      <c r="I114" s="12"/>
      <c r="J114" s="12"/>
      <c r="K114" s="12"/>
      <c r="L114" s="42"/>
      <c r="M114" s="42"/>
      <c r="N114" s="12"/>
      <c r="O114" s="12"/>
      <c r="P114" s="12"/>
      <c r="Q114" s="12"/>
      <c r="R114" s="12"/>
      <c r="S114" s="12"/>
      <c r="T114" s="43"/>
      <c r="U114" s="191" t="s">
        <v>186</v>
      </c>
      <c r="V114" s="28" t="s">
        <v>307</v>
      </c>
      <c r="W114" s="18"/>
      <c r="X114" s="22"/>
    </row>
    <row r="115" spans="1:24" s="1" customFormat="1" x14ac:dyDescent="0.4">
      <c r="A115" s="12"/>
      <c r="B115" s="12"/>
      <c r="C115" s="42"/>
      <c r="D115" s="12"/>
      <c r="E115" s="42"/>
      <c r="F115" s="12"/>
      <c r="G115" s="12"/>
      <c r="H115" s="12"/>
      <c r="I115" s="12"/>
      <c r="J115" s="12"/>
      <c r="K115" s="12"/>
      <c r="L115" s="42"/>
      <c r="M115" s="42"/>
      <c r="N115" s="12"/>
      <c r="O115" s="12"/>
      <c r="P115" s="12"/>
      <c r="Q115" s="12"/>
      <c r="R115" s="12"/>
      <c r="S115" s="12"/>
      <c r="T115" s="43"/>
      <c r="U115" s="191" t="s">
        <v>187</v>
      </c>
      <c r="V115" s="28" t="s">
        <v>344</v>
      </c>
      <c r="W115" s="18"/>
      <c r="X115" s="22"/>
    </row>
    <row r="116" spans="1:24" s="1" customFormat="1" x14ac:dyDescent="0.4">
      <c r="A116" s="12"/>
      <c r="B116" s="12"/>
      <c r="C116" s="42"/>
      <c r="D116" s="12"/>
      <c r="E116" s="42"/>
      <c r="F116" s="12"/>
      <c r="G116" s="12"/>
      <c r="H116" s="12"/>
      <c r="I116" s="12"/>
      <c r="J116" s="12"/>
      <c r="K116" s="12"/>
      <c r="L116" s="42"/>
      <c r="M116" s="42"/>
      <c r="N116" s="12"/>
      <c r="O116" s="12"/>
      <c r="P116" s="12"/>
      <c r="Q116" s="12"/>
      <c r="R116" s="12"/>
      <c r="S116" s="12"/>
      <c r="T116" s="43"/>
      <c r="U116" s="191" t="s">
        <v>188</v>
      </c>
      <c r="V116" s="28" t="s">
        <v>306</v>
      </c>
      <c r="W116" s="18"/>
      <c r="X116" s="22"/>
    </row>
    <row r="117" spans="1:24" s="1" customFormat="1" x14ac:dyDescent="0.4">
      <c r="A117" s="12"/>
      <c r="B117" s="12"/>
      <c r="C117" s="42"/>
      <c r="D117" s="12"/>
      <c r="E117" s="42"/>
      <c r="F117" s="12"/>
      <c r="G117" s="12"/>
      <c r="H117" s="12"/>
      <c r="I117" s="12"/>
      <c r="J117" s="12"/>
      <c r="K117" s="12"/>
      <c r="L117" s="42"/>
      <c r="M117" s="42"/>
      <c r="N117" s="12"/>
      <c r="O117" s="12"/>
      <c r="P117" s="12"/>
      <c r="Q117" s="12"/>
      <c r="R117" s="12"/>
      <c r="S117" s="12"/>
      <c r="T117" s="43"/>
      <c r="U117" s="191" t="s">
        <v>189</v>
      </c>
      <c r="V117" s="28" t="s">
        <v>306</v>
      </c>
      <c r="W117" s="18"/>
      <c r="X117" s="22"/>
    </row>
    <row r="118" spans="1:24" s="1" customFormat="1" x14ac:dyDescent="0.4">
      <c r="A118" s="12"/>
      <c r="B118" s="12"/>
      <c r="C118" s="42"/>
      <c r="D118" s="12"/>
      <c r="E118" s="42"/>
      <c r="F118" s="12"/>
      <c r="G118" s="12"/>
      <c r="H118" s="12"/>
      <c r="I118" s="12"/>
      <c r="J118" s="12"/>
      <c r="K118" s="12"/>
      <c r="L118" s="42"/>
      <c r="M118" s="42"/>
      <c r="N118" s="12"/>
      <c r="O118" s="12"/>
      <c r="P118" s="12"/>
      <c r="Q118" s="12"/>
      <c r="R118" s="12"/>
      <c r="S118" s="12"/>
      <c r="T118" s="43"/>
      <c r="U118" s="191" t="s">
        <v>190</v>
      </c>
      <c r="V118" s="28" t="s">
        <v>307</v>
      </c>
      <c r="W118" s="18"/>
      <c r="X118" s="22"/>
    </row>
    <row r="119" spans="1:24" s="1" customFormat="1" x14ac:dyDescent="0.4">
      <c r="A119" s="12"/>
      <c r="B119" s="12"/>
      <c r="C119" s="42"/>
      <c r="D119" s="12"/>
      <c r="E119" s="42"/>
      <c r="F119" s="12"/>
      <c r="G119" s="12"/>
      <c r="H119" s="12"/>
      <c r="I119" s="12"/>
      <c r="J119" s="12"/>
      <c r="K119" s="12"/>
      <c r="L119" s="42"/>
      <c r="M119" s="42"/>
      <c r="N119" s="12"/>
      <c r="O119" s="12"/>
      <c r="P119" s="12"/>
      <c r="Q119" s="12"/>
      <c r="R119" s="12"/>
      <c r="S119" s="12"/>
      <c r="T119" s="43"/>
      <c r="U119" s="191" t="s">
        <v>191</v>
      </c>
      <c r="V119" s="28" t="s">
        <v>306</v>
      </c>
      <c r="W119" s="18"/>
      <c r="X119" s="22"/>
    </row>
    <row r="120" spans="1:24" s="1" customFormat="1" x14ac:dyDescent="0.4">
      <c r="A120" s="12"/>
      <c r="B120" s="12"/>
      <c r="C120" s="42"/>
      <c r="D120" s="12"/>
      <c r="E120" s="42"/>
      <c r="F120" s="12"/>
      <c r="G120" s="12"/>
      <c r="H120" s="12"/>
      <c r="I120" s="12"/>
      <c r="J120" s="12"/>
      <c r="K120" s="12"/>
      <c r="L120" s="42"/>
      <c r="M120" s="42"/>
      <c r="N120" s="12"/>
      <c r="O120" s="12"/>
      <c r="P120" s="12"/>
      <c r="Q120" s="12"/>
      <c r="R120" s="12"/>
      <c r="S120" s="12"/>
      <c r="T120" s="43"/>
      <c r="U120" s="191" t="s">
        <v>192</v>
      </c>
      <c r="V120" s="28" t="s">
        <v>306</v>
      </c>
      <c r="W120" s="18"/>
      <c r="X120" s="22"/>
    </row>
    <row r="121" spans="1:24" s="1" customFormat="1" x14ac:dyDescent="0.4">
      <c r="A121" s="12"/>
      <c r="B121" s="12"/>
      <c r="C121" s="42"/>
      <c r="D121" s="12"/>
      <c r="E121" s="42"/>
      <c r="F121" s="12"/>
      <c r="G121" s="12"/>
      <c r="H121" s="12"/>
      <c r="I121" s="12"/>
      <c r="J121" s="12"/>
      <c r="K121" s="12"/>
      <c r="L121" s="42"/>
      <c r="M121" s="42"/>
      <c r="N121" s="12"/>
      <c r="O121" s="12"/>
      <c r="P121" s="12"/>
      <c r="Q121" s="12"/>
      <c r="R121" s="12"/>
      <c r="S121" s="12"/>
      <c r="T121" s="43"/>
      <c r="U121" s="191" t="s">
        <v>193</v>
      </c>
      <c r="V121" s="28" t="s">
        <v>309</v>
      </c>
      <c r="W121" s="18"/>
      <c r="X121" s="22"/>
    </row>
    <row r="122" spans="1:24" s="1" customFormat="1" x14ac:dyDescent="0.4">
      <c r="A122" s="12"/>
      <c r="B122" s="12"/>
      <c r="C122" s="42"/>
      <c r="D122" s="12"/>
      <c r="E122" s="42"/>
      <c r="F122" s="12"/>
      <c r="G122" s="12"/>
      <c r="H122" s="12"/>
      <c r="I122" s="12"/>
      <c r="J122" s="12"/>
      <c r="K122" s="12"/>
      <c r="L122" s="42"/>
      <c r="M122" s="42"/>
      <c r="N122" s="12"/>
      <c r="O122" s="12"/>
      <c r="P122" s="12"/>
      <c r="Q122" s="12"/>
      <c r="R122" s="12"/>
      <c r="S122" s="12"/>
      <c r="T122" s="43"/>
      <c r="U122" s="191" t="s">
        <v>194</v>
      </c>
      <c r="V122" s="28" t="s">
        <v>307</v>
      </c>
      <c r="W122" s="18"/>
      <c r="X122" s="22"/>
    </row>
    <row r="123" spans="1:24" s="1" customFormat="1" x14ac:dyDescent="0.4">
      <c r="A123" s="12"/>
      <c r="B123" s="12"/>
      <c r="C123" s="42"/>
      <c r="D123" s="12"/>
      <c r="E123" s="42"/>
      <c r="F123" s="12"/>
      <c r="G123" s="12"/>
      <c r="H123" s="12"/>
      <c r="I123" s="12"/>
      <c r="J123" s="12"/>
      <c r="K123" s="12"/>
      <c r="L123" s="42"/>
      <c r="M123" s="42"/>
      <c r="N123" s="12"/>
      <c r="O123" s="12"/>
      <c r="P123" s="12"/>
      <c r="Q123" s="12"/>
      <c r="R123" s="12"/>
      <c r="S123" s="12"/>
      <c r="T123" s="43"/>
      <c r="U123" s="191" t="s">
        <v>195</v>
      </c>
      <c r="V123" s="28" t="s">
        <v>306</v>
      </c>
      <c r="W123" s="18"/>
      <c r="X123" s="22"/>
    </row>
    <row r="124" spans="1:24" s="1" customFormat="1" x14ac:dyDescent="0.4">
      <c r="A124" s="12"/>
      <c r="B124" s="12"/>
      <c r="C124" s="42"/>
      <c r="D124" s="12"/>
      <c r="E124" s="42"/>
      <c r="F124" s="12"/>
      <c r="G124" s="12"/>
      <c r="H124" s="12"/>
      <c r="I124" s="12"/>
      <c r="J124" s="12"/>
      <c r="K124" s="12"/>
      <c r="L124" s="42"/>
      <c r="M124" s="42"/>
      <c r="N124" s="12"/>
      <c r="O124" s="12"/>
      <c r="P124" s="12"/>
      <c r="Q124" s="12"/>
      <c r="R124" s="12"/>
      <c r="S124" s="12"/>
      <c r="T124" s="43"/>
      <c r="U124" s="191" t="s">
        <v>196</v>
      </c>
      <c r="V124" s="28" t="s">
        <v>306</v>
      </c>
      <c r="W124" s="18"/>
      <c r="X124" s="22"/>
    </row>
    <row r="125" spans="1:24" s="1" customFormat="1" x14ac:dyDescent="0.4">
      <c r="A125" s="12"/>
      <c r="B125" s="12"/>
      <c r="C125" s="42"/>
      <c r="D125" s="12"/>
      <c r="E125" s="42"/>
      <c r="F125" s="12"/>
      <c r="G125" s="12"/>
      <c r="H125" s="12"/>
      <c r="I125" s="12"/>
      <c r="J125" s="12"/>
      <c r="K125" s="12"/>
      <c r="L125" s="42"/>
      <c r="M125" s="42"/>
      <c r="N125" s="12"/>
      <c r="O125" s="12"/>
      <c r="P125" s="12"/>
      <c r="Q125" s="12"/>
      <c r="R125" s="12"/>
      <c r="S125" s="12"/>
      <c r="T125" s="43"/>
      <c r="U125" s="191" t="s">
        <v>197</v>
      </c>
      <c r="V125" s="28" t="s">
        <v>306</v>
      </c>
      <c r="W125" s="18"/>
      <c r="X125" s="22"/>
    </row>
    <row r="126" spans="1:24" s="1" customFormat="1" x14ac:dyDescent="0.4">
      <c r="A126" s="12"/>
      <c r="B126" s="12"/>
      <c r="C126" s="42"/>
      <c r="D126" s="12"/>
      <c r="E126" s="42"/>
      <c r="F126" s="12"/>
      <c r="G126" s="12"/>
      <c r="H126" s="12"/>
      <c r="I126" s="12"/>
      <c r="J126" s="12"/>
      <c r="K126" s="12"/>
      <c r="L126" s="42"/>
      <c r="M126" s="42"/>
      <c r="N126" s="12"/>
      <c r="O126" s="12"/>
      <c r="P126" s="12"/>
      <c r="Q126" s="12"/>
      <c r="R126" s="12"/>
      <c r="S126" s="12"/>
      <c r="T126" s="43"/>
      <c r="U126" s="191" t="s">
        <v>198</v>
      </c>
      <c r="V126" s="28" t="s">
        <v>306</v>
      </c>
      <c r="W126" s="18"/>
      <c r="X126" s="22"/>
    </row>
    <row r="127" spans="1:24" s="1" customFormat="1" x14ac:dyDescent="0.4">
      <c r="A127" s="12"/>
      <c r="B127" s="12"/>
      <c r="C127" s="42"/>
      <c r="D127" s="12"/>
      <c r="E127" s="42"/>
      <c r="F127" s="12"/>
      <c r="G127" s="12"/>
      <c r="H127" s="12"/>
      <c r="I127" s="12"/>
      <c r="J127" s="12"/>
      <c r="K127" s="12"/>
      <c r="L127" s="42"/>
      <c r="M127" s="42"/>
      <c r="N127" s="12"/>
      <c r="O127" s="12"/>
      <c r="P127" s="12"/>
      <c r="Q127" s="12"/>
      <c r="R127" s="12"/>
      <c r="S127" s="12"/>
      <c r="T127" s="43"/>
      <c r="U127" s="191" t="s">
        <v>199</v>
      </c>
      <c r="V127" s="28" t="s">
        <v>306</v>
      </c>
      <c r="W127" s="18"/>
      <c r="X127" s="22"/>
    </row>
    <row r="128" spans="1:24" s="1" customFormat="1" x14ac:dyDescent="0.4">
      <c r="A128" s="12"/>
      <c r="B128" s="12"/>
      <c r="C128" s="42"/>
      <c r="D128" s="12"/>
      <c r="E128" s="42"/>
      <c r="F128" s="12"/>
      <c r="G128" s="12"/>
      <c r="H128" s="12"/>
      <c r="I128" s="12"/>
      <c r="J128" s="12"/>
      <c r="K128" s="12"/>
      <c r="L128" s="42"/>
      <c r="M128" s="42"/>
      <c r="N128" s="12"/>
      <c r="O128" s="12"/>
      <c r="P128" s="12"/>
      <c r="Q128" s="12"/>
      <c r="R128" s="12"/>
      <c r="S128" s="12"/>
      <c r="T128" s="43"/>
      <c r="U128" s="191" t="s">
        <v>200</v>
      </c>
      <c r="V128" s="28" t="s">
        <v>306</v>
      </c>
      <c r="W128" s="18"/>
      <c r="X128" s="22"/>
    </row>
    <row r="129" spans="1:24" s="1" customFormat="1" x14ac:dyDescent="0.4">
      <c r="A129" s="12"/>
      <c r="B129" s="12"/>
      <c r="C129" s="42"/>
      <c r="D129" s="12"/>
      <c r="E129" s="42"/>
      <c r="F129" s="12"/>
      <c r="G129" s="12"/>
      <c r="H129" s="12"/>
      <c r="I129" s="12"/>
      <c r="J129" s="12"/>
      <c r="K129" s="12"/>
      <c r="L129" s="42"/>
      <c r="M129" s="42"/>
      <c r="N129" s="12"/>
      <c r="O129" s="12"/>
      <c r="P129" s="12"/>
      <c r="Q129" s="12"/>
      <c r="R129" s="12"/>
      <c r="S129" s="12"/>
      <c r="T129" s="43"/>
      <c r="U129" s="191" t="s">
        <v>201</v>
      </c>
      <c r="V129" s="28" t="s">
        <v>306</v>
      </c>
      <c r="W129" s="18"/>
      <c r="X129" s="22"/>
    </row>
    <row r="130" spans="1:24" s="1" customFormat="1" x14ac:dyDescent="0.4">
      <c r="A130" s="12"/>
      <c r="B130" s="12"/>
      <c r="C130" s="42"/>
      <c r="D130" s="12"/>
      <c r="E130" s="42"/>
      <c r="F130" s="12"/>
      <c r="G130" s="12"/>
      <c r="H130" s="12"/>
      <c r="I130" s="12"/>
      <c r="J130" s="12"/>
      <c r="K130" s="12"/>
      <c r="L130" s="42"/>
      <c r="M130" s="42"/>
      <c r="N130" s="12"/>
      <c r="O130" s="12"/>
      <c r="P130" s="12"/>
      <c r="Q130" s="12"/>
      <c r="R130" s="12"/>
      <c r="S130" s="12"/>
      <c r="T130" s="43"/>
      <c r="U130" s="191" t="s">
        <v>202</v>
      </c>
      <c r="V130" s="28" t="s">
        <v>306</v>
      </c>
      <c r="W130" s="18"/>
      <c r="X130" s="22"/>
    </row>
    <row r="131" spans="1:24" s="1" customFormat="1" x14ac:dyDescent="0.4">
      <c r="A131" s="12"/>
      <c r="B131" s="12"/>
      <c r="C131" s="42"/>
      <c r="D131" s="12"/>
      <c r="E131" s="42"/>
      <c r="F131" s="12"/>
      <c r="G131" s="12"/>
      <c r="H131" s="12"/>
      <c r="I131" s="12"/>
      <c r="J131" s="12"/>
      <c r="K131" s="12"/>
      <c r="L131" s="42"/>
      <c r="M131" s="42"/>
      <c r="N131" s="12"/>
      <c r="O131" s="12"/>
      <c r="P131" s="12"/>
      <c r="Q131" s="12"/>
      <c r="R131" s="12"/>
      <c r="S131" s="12"/>
      <c r="T131" s="43"/>
      <c r="U131" s="191" t="s">
        <v>203</v>
      </c>
      <c r="V131" s="28" t="s">
        <v>306</v>
      </c>
      <c r="W131" s="18"/>
      <c r="X131" s="22"/>
    </row>
    <row r="132" spans="1:24" s="1" customFormat="1" x14ac:dyDescent="0.4">
      <c r="A132" s="12"/>
      <c r="B132" s="12"/>
      <c r="C132" s="42"/>
      <c r="D132" s="12"/>
      <c r="E132" s="42"/>
      <c r="F132" s="12"/>
      <c r="G132" s="12"/>
      <c r="H132" s="12"/>
      <c r="I132" s="12"/>
      <c r="J132" s="12"/>
      <c r="K132" s="12"/>
      <c r="L132" s="42"/>
      <c r="M132" s="42"/>
      <c r="N132" s="12"/>
      <c r="O132" s="12"/>
      <c r="P132" s="12"/>
      <c r="Q132" s="12"/>
      <c r="R132" s="12"/>
      <c r="S132" s="12"/>
      <c r="T132" s="43"/>
      <c r="U132" s="191" t="s">
        <v>204</v>
      </c>
      <c r="V132" s="28" t="s">
        <v>307</v>
      </c>
      <c r="W132" s="18"/>
      <c r="X132" s="22"/>
    </row>
    <row r="133" spans="1:24" s="1" customFormat="1" x14ac:dyDescent="0.4">
      <c r="A133" s="12"/>
      <c r="B133" s="12"/>
      <c r="C133" s="42"/>
      <c r="D133" s="12"/>
      <c r="E133" s="42"/>
      <c r="F133" s="12"/>
      <c r="G133" s="12"/>
      <c r="H133" s="12"/>
      <c r="I133" s="12"/>
      <c r="J133" s="12"/>
      <c r="K133" s="12"/>
      <c r="L133" s="42"/>
      <c r="M133" s="42"/>
      <c r="N133" s="12"/>
      <c r="O133" s="12"/>
      <c r="P133" s="12"/>
      <c r="Q133" s="12"/>
      <c r="R133" s="12"/>
      <c r="S133" s="12"/>
      <c r="T133" s="43"/>
      <c r="U133" s="191" t="s">
        <v>205</v>
      </c>
      <c r="V133" s="28" t="s">
        <v>345</v>
      </c>
      <c r="W133" s="18"/>
      <c r="X133" s="22"/>
    </row>
    <row r="134" spans="1:24" s="1" customFormat="1" x14ac:dyDescent="0.4">
      <c r="A134" s="12"/>
      <c r="B134" s="12"/>
      <c r="C134" s="42"/>
      <c r="D134" s="12"/>
      <c r="E134" s="42"/>
      <c r="F134" s="12"/>
      <c r="G134" s="12"/>
      <c r="H134" s="12"/>
      <c r="I134" s="12"/>
      <c r="J134" s="12"/>
      <c r="K134" s="12"/>
      <c r="L134" s="42"/>
      <c r="M134" s="42"/>
      <c r="N134" s="12"/>
      <c r="O134" s="12"/>
      <c r="P134" s="12"/>
      <c r="Q134" s="12"/>
      <c r="R134" s="12"/>
      <c r="S134" s="12"/>
      <c r="T134" s="43"/>
      <c r="U134" s="191" t="s">
        <v>206</v>
      </c>
      <c r="V134" s="28" t="s">
        <v>306</v>
      </c>
      <c r="W134" s="18"/>
      <c r="X134" s="22"/>
    </row>
    <row r="135" spans="1:24" s="1" customFormat="1" x14ac:dyDescent="0.4">
      <c r="A135" s="12"/>
      <c r="B135" s="12"/>
      <c r="C135" s="42"/>
      <c r="D135" s="12"/>
      <c r="E135" s="42"/>
      <c r="F135" s="12"/>
      <c r="G135" s="12"/>
      <c r="H135" s="12"/>
      <c r="I135" s="12"/>
      <c r="J135" s="12"/>
      <c r="K135" s="12"/>
      <c r="L135" s="42"/>
      <c r="M135" s="42"/>
      <c r="N135" s="12"/>
      <c r="O135" s="12"/>
      <c r="P135" s="12"/>
      <c r="Q135" s="12"/>
      <c r="R135" s="12"/>
      <c r="S135" s="12"/>
      <c r="T135" s="43"/>
      <c r="U135" s="191" t="s">
        <v>207</v>
      </c>
      <c r="V135" s="28" t="s">
        <v>306</v>
      </c>
      <c r="W135" s="18"/>
      <c r="X135" s="22"/>
    </row>
    <row r="136" spans="1:24" s="1" customFormat="1" x14ac:dyDescent="0.4">
      <c r="A136" s="12"/>
      <c r="B136" s="12"/>
      <c r="C136" s="42"/>
      <c r="D136" s="12"/>
      <c r="E136" s="42"/>
      <c r="F136" s="12"/>
      <c r="G136" s="12"/>
      <c r="H136" s="12"/>
      <c r="I136" s="12"/>
      <c r="J136" s="12"/>
      <c r="K136" s="12"/>
      <c r="L136" s="42"/>
      <c r="M136" s="42"/>
      <c r="N136" s="12"/>
      <c r="O136" s="12"/>
      <c r="P136" s="12"/>
      <c r="Q136" s="12"/>
      <c r="R136" s="12"/>
      <c r="S136" s="12"/>
      <c r="T136" s="43"/>
      <c r="U136" s="191" t="s">
        <v>208</v>
      </c>
      <c r="V136" s="28" t="s">
        <v>350</v>
      </c>
      <c r="W136" s="18"/>
      <c r="X136" s="22"/>
    </row>
    <row r="137" spans="1:24" s="1" customFormat="1" x14ac:dyDescent="0.4">
      <c r="A137" s="12"/>
      <c r="B137" s="12"/>
      <c r="C137" s="42"/>
      <c r="D137" s="12"/>
      <c r="E137" s="42"/>
      <c r="F137" s="12"/>
      <c r="G137" s="12"/>
      <c r="H137" s="12"/>
      <c r="I137" s="12"/>
      <c r="J137" s="12"/>
      <c r="K137" s="12"/>
      <c r="L137" s="42"/>
      <c r="M137" s="42"/>
      <c r="N137" s="12"/>
      <c r="O137" s="12"/>
      <c r="P137" s="12"/>
      <c r="Q137" s="12"/>
      <c r="R137" s="12"/>
      <c r="S137" s="12"/>
      <c r="T137" s="43"/>
      <c r="U137" s="191" t="s">
        <v>209</v>
      </c>
      <c r="V137" s="28" t="s">
        <v>306</v>
      </c>
      <c r="W137" s="18"/>
      <c r="X137" s="22"/>
    </row>
    <row r="138" spans="1:24" s="1" customFormat="1" x14ac:dyDescent="0.4">
      <c r="A138" s="12"/>
      <c r="B138" s="12"/>
      <c r="C138" s="42"/>
      <c r="D138" s="12"/>
      <c r="E138" s="42"/>
      <c r="F138" s="12"/>
      <c r="G138" s="12"/>
      <c r="H138" s="12"/>
      <c r="I138" s="12"/>
      <c r="J138" s="12"/>
      <c r="K138" s="12"/>
      <c r="L138" s="42"/>
      <c r="M138" s="42"/>
      <c r="N138" s="12"/>
      <c r="O138" s="12"/>
      <c r="P138" s="12"/>
      <c r="Q138" s="12"/>
      <c r="R138" s="12"/>
      <c r="S138" s="12"/>
      <c r="T138" s="43"/>
      <c r="U138" s="191" t="s">
        <v>210</v>
      </c>
      <c r="V138" s="28" t="s">
        <v>351</v>
      </c>
      <c r="W138" s="18"/>
      <c r="X138" s="22"/>
    </row>
    <row r="139" spans="1:24" s="1" customFormat="1" x14ac:dyDescent="0.4">
      <c r="A139" s="12"/>
      <c r="B139" s="12"/>
      <c r="C139" s="42"/>
      <c r="D139" s="12"/>
      <c r="E139" s="42"/>
      <c r="F139" s="12"/>
      <c r="G139" s="12"/>
      <c r="H139" s="12"/>
      <c r="I139" s="12"/>
      <c r="J139" s="12"/>
      <c r="K139" s="12"/>
      <c r="L139" s="42"/>
      <c r="M139" s="42"/>
      <c r="N139" s="12"/>
      <c r="O139" s="12"/>
      <c r="P139" s="12"/>
      <c r="Q139" s="12"/>
      <c r="R139" s="12"/>
      <c r="S139" s="12"/>
      <c r="T139" s="43"/>
      <c r="U139" s="191" t="s">
        <v>211</v>
      </c>
      <c r="V139" s="28" t="s">
        <v>306</v>
      </c>
      <c r="W139" s="18"/>
      <c r="X139" s="22"/>
    </row>
    <row r="140" spans="1:24" s="1" customFormat="1" x14ac:dyDescent="0.4">
      <c r="A140" s="12"/>
      <c r="B140" s="12"/>
      <c r="C140" s="42"/>
      <c r="D140" s="12"/>
      <c r="E140" s="42"/>
      <c r="F140" s="12"/>
      <c r="G140" s="12"/>
      <c r="H140" s="12"/>
      <c r="I140" s="12"/>
      <c r="J140" s="12"/>
      <c r="K140" s="12"/>
      <c r="L140" s="42"/>
      <c r="M140" s="42"/>
      <c r="N140" s="12"/>
      <c r="O140" s="12"/>
      <c r="P140" s="12"/>
      <c r="Q140" s="12"/>
      <c r="R140" s="12"/>
      <c r="S140" s="12"/>
      <c r="T140" s="43"/>
      <c r="U140" s="191" t="s">
        <v>212</v>
      </c>
      <c r="V140" s="28" t="s">
        <v>306</v>
      </c>
      <c r="W140" s="18"/>
      <c r="X140" s="22"/>
    </row>
    <row r="141" spans="1:24" s="1" customFormat="1" x14ac:dyDescent="0.4">
      <c r="A141" s="12"/>
      <c r="B141" s="12"/>
      <c r="C141" s="42"/>
      <c r="D141" s="12"/>
      <c r="E141" s="42"/>
      <c r="F141" s="12"/>
      <c r="G141" s="12"/>
      <c r="H141" s="12"/>
      <c r="I141" s="12"/>
      <c r="J141" s="12"/>
      <c r="K141" s="12"/>
      <c r="L141" s="42"/>
      <c r="M141" s="42"/>
      <c r="N141" s="12"/>
      <c r="O141" s="12"/>
      <c r="P141" s="12"/>
      <c r="Q141" s="12"/>
      <c r="R141" s="12"/>
      <c r="S141" s="12"/>
      <c r="T141" s="43"/>
      <c r="U141" s="191" t="s">
        <v>213</v>
      </c>
      <c r="V141" s="28" t="s">
        <v>307</v>
      </c>
      <c r="W141" s="18"/>
      <c r="X141" s="22"/>
    </row>
    <row r="142" spans="1:24" s="1" customFormat="1" x14ac:dyDescent="0.4">
      <c r="A142" s="12"/>
      <c r="B142" s="12"/>
      <c r="C142" s="42"/>
      <c r="D142" s="12"/>
      <c r="E142" s="42"/>
      <c r="F142" s="12"/>
      <c r="G142" s="12"/>
      <c r="H142" s="12"/>
      <c r="I142" s="12"/>
      <c r="J142" s="12"/>
      <c r="K142" s="12"/>
      <c r="L142" s="42"/>
      <c r="M142" s="42"/>
      <c r="N142" s="12"/>
      <c r="O142" s="12"/>
      <c r="P142" s="12"/>
      <c r="Q142" s="12"/>
      <c r="R142" s="12"/>
      <c r="S142" s="12"/>
      <c r="T142" s="43"/>
      <c r="U142" s="191" t="s">
        <v>214</v>
      </c>
      <c r="V142" s="28" t="s">
        <v>306</v>
      </c>
      <c r="W142" s="18"/>
      <c r="X142" s="22"/>
    </row>
    <row r="143" spans="1:24" s="1" customFormat="1" x14ac:dyDescent="0.4">
      <c r="A143" s="12"/>
      <c r="B143" s="12"/>
      <c r="C143" s="42"/>
      <c r="D143" s="12"/>
      <c r="E143" s="42"/>
      <c r="F143" s="12"/>
      <c r="G143" s="12"/>
      <c r="H143" s="12"/>
      <c r="I143" s="12"/>
      <c r="J143" s="12"/>
      <c r="K143" s="12"/>
      <c r="L143" s="42"/>
      <c r="M143" s="42"/>
      <c r="N143" s="12"/>
      <c r="O143" s="12"/>
      <c r="P143" s="12"/>
      <c r="Q143" s="12"/>
      <c r="R143" s="12"/>
      <c r="S143" s="12"/>
      <c r="T143" s="43"/>
      <c r="U143" s="191" t="s">
        <v>215</v>
      </c>
      <c r="V143" s="28" t="s">
        <v>306</v>
      </c>
      <c r="W143" s="18"/>
      <c r="X143" s="22"/>
    </row>
    <row r="144" spans="1:24" s="1" customFormat="1" x14ac:dyDescent="0.4">
      <c r="A144" s="12"/>
      <c r="B144" s="12"/>
      <c r="C144" s="42"/>
      <c r="D144" s="12"/>
      <c r="E144" s="42"/>
      <c r="F144" s="12"/>
      <c r="G144" s="12"/>
      <c r="H144" s="12"/>
      <c r="I144" s="12"/>
      <c r="J144" s="12"/>
      <c r="K144" s="12"/>
      <c r="L144" s="42"/>
      <c r="M144" s="42"/>
      <c r="N144" s="12"/>
      <c r="O144" s="12"/>
      <c r="P144" s="12"/>
      <c r="Q144" s="12"/>
      <c r="R144" s="12"/>
      <c r="S144" s="12"/>
      <c r="T144" s="43"/>
      <c r="U144" s="191" t="s">
        <v>216</v>
      </c>
      <c r="V144" s="28" t="s">
        <v>306</v>
      </c>
      <c r="W144" s="18"/>
      <c r="X144" s="22"/>
    </row>
    <row r="145" spans="1:24" s="1" customFormat="1" x14ac:dyDescent="0.4">
      <c r="A145" s="12"/>
      <c r="B145" s="12"/>
      <c r="C145" s="42"/>
      <c r="D145" s="12"/>
      <c r="E145" s="42"/>
      <c r="F145" s="12"/>
      <c r="G145" s="12"/>
      <c r="H145" s="12"/>
      <c r="I145" s="12"/>
      <c r="J145" s="12"/>
      <c r="K145" s="12"/>
      <c r="L145" s="42"/>
      <c r="M145" s="42"/>
      <c r="N145" s="12"/>
      <c r="O145" s="12"/>
      <c r="P145" s="12"/>
      <c r="Q145" s="12"/>
      <c r="R145" s="12"/>
      <c r="S145" s="12"/>
      <c r="T145" s="43"/>
      <c r="U145" s="191" t="s">
        <v>217</v>
      </c>
      <c r="V145" s="28" t="s">
        <v>307</v>
      </c>
      <c r="W145" s="18"/>
      <c r="X145" s="22"/>
    </row>
    <row r="146" spans="1:24" s="1" customFormat="1" x14ac:dyDescent="0.4">
      <c r="A146" s="12"/>
      <c r="B146" s="12"/>
      <c r="C146" s="42"/>
      <c r="D146" s="12"/>
      <c r="E146" s="42"/>
      <c r="F146" s="12"/>
      <c r="G146" s="12"/>
      <c r="H146" s="12"/>
      <c r="I146" s="12"/>
      <c r="J146" s="12"/>
      <c r="K146" s="12"/>
      <c r="L146" s="42"/>
      <c r="M146" s="42"/>
      <c r="N146" s="12"/>
      <c r="O146" s="12"/>
      <c r="P146" s="12"/>
      <c r="Q146" s="12"/>
      <c r="R146" s="12"/>
      <c r="S146" s="12"/>
      <c r="T146" s="43"/>
      <c r="U146" s="191" t="s">
        <v>218</v>
      </c>
      <c r="V146" s="28" t="s">
        <v>307</v>
      </c>
      <c r="W146" s="18"/>
      <c r="X146" s="22"/>
    </row>
    <row r="147" spans="1:24" s="1" customFormat="1" x14ac:dyDescent="0.4">
      <c r="A147" s="12"/>
      <c r="B147" s="12"/>
      <c r="C147" s="42"/>
      <c r="D147" s="12"/>
      <c r="E147" s="42"/>
      <c r="F147" s="12"/>
      <c r="G147" s="12"/>
      <c r="H147" s="12"/>
      <c r="I147" s="12"/>
      <c r="J147" s="12"/>
      <c r="K147" s="12"/>
      <c r="L147" s="42"/>
      <c r="M147" s="42"/>
      <c r="N147" s="12"/>
      <c r="O147" s="12"/>
      <c r="P147" s="12"/>
      <c r="Q147" s="12"/>
      <c r="R147" s="12"/>
      <c r="S147" s="12"/>
      <c r="T147" s="43"/>
      <c r="U147" s="191" t="s">
        <v>219</v>
      </c>
      <c r="V147" s="28" t="s">
        <v>306</v>
      </c>
      <c r="W147" s="18"/>
      <c r="X147" s="22"/>
    </row>
    <row r="148" spans="1:24" s="1" customFormat="1" x14ac:dyDescent="0.4">
      <c r="A148" s="12"/>
      <c r="B148" s="12"/>
      <c r="C148" s="42"/>
      <c r="D148" s="12"/>
      <c r="E148" s="42"/>
      <c r="F148" s="12"/>
      <c r="G148" s="12"/>
      <c r="H148" s="12"/>
      <c r="I148" s="12"/>
      <c r="J148" s="12"/>
      <c r="K148" s="12"/>
      <c r="L148" s="42"/>
      <c r="M148" s="42"/>
      <c r="N148" s="12"/>
      <c r="O148" s="12"/>
      <c r="P148" s="12"/>
      <c r="Q148" s="12"/>
      <c r="R148" s="12"/>
      <c r="S148" s="12"/>
      <c r="T148" s="43"/>
      <c r="U148" s="191" t="s">
        <v>220</v>
      </c>
      <c r="V148" s="28" t="s">
        <v>306</v>
      </c>
      <c r="W148" s="18"/>
      <c r="X148" s="22"/>
    </row>
    <row r="149" spans="1:24" s="1" customFormat="1" x14ac:dyDescent="0.4">
      <c r="A149" s="12"/>
      <c r="B149" s="12"/>
      <c r="C149" s="42"/>
      <c r="D149" s="12"/>
      <c r="E149" s="42"/>
      <c r="F149" s="12"/>
      <c r="G149" s="12"/>
      <c r="H149" s="12"/>
      <c r="I149" s="12"/>
      <c r="J149" s="12"/>
      <c r="K149" s="12"/>
      <c r="L149" s="42"/>
      <c r="M149" s="42"/>
      <c r="N149" s="12"/>
      <c r="O149" s="12"/>
      <c r="P149" s="12"/>
      <c r="Q149" s="12"/>
      <c r="R149" s="12"/>
      <c r="S149" s="12"/>
      <c r="T149" s="43"/>
      <c r="U149" s="191" t="s">
        <v>221</v>
      </c>
      <c r="V149" s="28" t="s">
        <v>306</v>
      </c>
      <c r="W149" s="18"/>
      <c r="X149" s="22"/>
    </row>
    <row r="150" spans="1:24" s="1" customFormat="1" x14ac:dyDescent="0.4">
      <c r="A150" s="12"/>
      <c r="B150" s="12"/>
      <c r="C150" s="42"/>
      <c r="D150" s="12"/>
      <c r="E150" s="42"/>
      <c r="F150" s="12"/>
      <c r="G150" s="12"/>
      <c r="H150" s="12"/>
      <c r="I150" s="12"/>
      <c r="J150" s="12"/>
      <c r="K150" s="12"/>
      <c r="L150" s="42"/>
      <c r="M150" s="42"/>
      <c r="N150" s="12"/>
      <c r="O150" s="12"/>
      <c r="P150" s="12"/>
      <c r="Q150" s="12"/>
      <c r="R150" s="12"/>
      <c r="S150" s="12"/>
      <c r="T150" s="43"/>
      <c r="U150" s="191" t="s">
        <v>222</v>
      </c>
      <c r="V150" s="28" t="s">
        <v>306</v>
      </c>
      <c r="W150" s="18"/>
      <c r="X150" s="22"/>
    </row>
    <row r="151" spans="1:24" s="1" customFormat="1" x14ac:dyDescent="0.4">
      <c r="A151" s="12"/>
      <c r="B151" s="12"/>
      <c r="C151" s="42"/>
      <c r="D151" s="12"/>
      <c r="E151" s="42"/>
      <c r="F151" s="12"/>
      <c r="G151" s="12"/>
      <c r="H151" s="12"/>
      <c r="I151" s="12"/>
      <c r="J151" s="12"/>
      <c r="K151" s="12"/>
      <c r="L151" s="42"/>
      <c r="M151" s="42"/>
      <c r="N151" s="12"/>
      <c r="O151" s="12"/>
      <c r="P151" s="12"/>
      <c r="Q151" s="12"/>
      <c r="R151" s="12"/>
      <c r="S151" s="12"/>
      <c r="T151" s="43"/>
      <c r="U151" s="191" t="s">
        <v>223</v>
      </c>
      <c r="V151" s="28" t="s">
        <v>306</v>
      </c>
      <c r="W151" s="18"/>
      <c r="X151" s="22"/>
    </row>
    <row r="152" spans="1:24" s="1" customFormat="1" x14ac:dyDescent="0.4">
      <c r="A152" s="12"/>
      <c r="B152" s="12"/>
      <c r="C152" s="42"/>
      <c r="D152" s="12"/>
      <c r="E152" s="42"/>
      <c r="F152" s="12"/>
      <c r="G152" s="12"/>
      <c r="H152" s="12"/>
      <c r="I152" s="12"/>
      <c r="J152" s="12"/>
      <c r="K152" s="12"/>
      <c r="L152" s="42"/>
      <c r="M152" s="42"/>
      <c r="N152" s="12"/>
      <c r="O152" s="12"/>
      <c r="P152" s="12"/>
      <c r="Q152" s="12"/>
      <c r="R152" s="12"/>
      <c r="S152" s="12"/>
      <c r="T152" s="43"/>
      <c r="U152" s="191" t="s">
        <v>224</v>
      </c>
      <c r="V152" s="28" t="s">
        <v>306</v>
      </c>
      <c r="W152" s="18"/>
      <c r="X152" s="22"/>
    </row>
    <row r="153" spans="1:24" s="1" customFormat="1" x14ac:dyDescent="0.4">
      <c r="A153" s="12"/>
      <c r="B153" s="12"/>
      <c r="C153" s="42"/>
      <c r="D153" s="12"/>
      <c r="E153" s="42"/>
      <c r="F153" s="12"/>
      <c r="G153" s="12"/>
      <c r="H153" s="12"/>
      <c r="I153" s="12"/>
      <c r="J153" s="12"/>
      <c r="K153" s="12"/>
      <c r="L153" s="42"/>
      <c r="M153" s="42"/>
      <c r="N153" s="12"/>
      <c r="O153" s="12"/>
      <c r="P153" s="12"/>
      <c r="Q153" s="12"/>
      <c r="R153" s="12"/>
      <c r="S153" s="12"/>
      <c r="T153" s="43"/>
      <c r="U153" s="191" t="s">
        <v>225</v>
      </c>
      <c r="V153" s="28" t="s">
        <v>307</v>
      </c>
      <c r="W153" s="18"/>
      <c r="X153" s="22"/>
    </row>
    <row r="154" spans="1:24" s="1" customFormat="1" x14ac:dyDescent="0.4">
      <c r="A154" s="12"/>
      <c r="B154" s="12"/>
      <c r="C154" s="42"/>
      <c r="D154" s="12"/>
      <c r="E154" s="42"/>
      <c r="F154" s="12"/>
      <c r="G154" s="12"/>
      <c r="H154" s="12"/>
      <c r="I154" s="12"/>
      <c r="J154" s="12"/>
      <c r="K154" s="12"/>
      <c r="L154" s="42"/>
      <c r="M154" s="42"/>
      <c r="N154" s="12"/>
      <c r="O154" s="12"/>
      <c r="P154" s="12"/>
      <c r="Q154" s="12"/>
      <c r="R154" s="12"/>
      <c r="S154" s="12"/>
      <c r="T154" s="43"/>
      <c r="U154" s="191" t="s">
        <v>226</v>
      </c>
      <c r="V154" s="28" t="s">
        <v>306</v>
      </c>
      <c r="W154" s="18"/>
      <c r="X154" s="22"/>
    </row>
    <row r="155" spans="1:24" s="1" customFormat="1" x14ac:dyDescent="0.4">
      <c r="A155" s="12"/>
      <c r="B155" s="12"/>
      <c r="C155" s="42"/>
      <c r="D155" s="12"/>
      <c r="E155" s="42"/>
      <c r="F155" s="12"/>
      <c r="G155" s="12"/>
      <c r="H155" s="12"/>
      <c r="I155" s="12"/>
      <c r="J155" s="12"/>
      <c r="K155" s="12"/>
      <c r="L155" s="42"/>
      <c r="M155" s="42"/>
      <c r="N155" s="12"/>
      <c r="O155" s="12"/>
      <c r="P155" s="12"/>
      <c r="Q155" s="12"/>
      <c r="R155" s="12"/>
      <c r="S155" s="12"/>
      <c r="T155" s="43"/>
      <c r="U155" s="191" t="s">
        <v>227</v>
      </c>
      <c r="V155" s="28" t="s">
        <v>306</v>
      </c>
      <c r="W155" s="18"/>
      <c r="X155" s="22"/>
    </row>
    <row r="156" spans="1:24" s="1" customFormat="1" x14ac:dyDescent="0.4">
      <c r="A156" s="12"/>
      <c r="B156" s="12"/>
      <c r="C156" s="42"/>
      <c r="D156" s="12"/>
      <c r="E156" s="42"/>
      <c r="F156" s="12"/>
      <c r="G156" s="12"/>
      <c r="H156" s="12"/>
      <c r="I156" s="12"/>
      <c r="J156" s="12"/>
      <c r="K156" s="12"/>
      <c r="L156" s="42"/>
      <c r="M156" s="42"/>
      <c r="N156" s="12"/>
      <c r="O156" s="12"/>
      <c r="P156" s="12"/>
      <c r="Q156" s="12"/>
      <c r="R156" s="12"/>
      <c r="S156" s="12"/>
      <c r="T156" s="43"/>
      <c r="U156" s="191" t="s">
        <v>228</v>
      </c>
      <c r="V156" s="28" t="s">
        <v>306</v>
      </c>
      <c r="W156" s="18"/>
      <c r="X156" s="22"/>
    </row>
    <row r="157" spans="1:24" s="1" customFormat="1" x14ac:dyDescent="0.4">
      <c r="A157" s="12"/>
      <c r="B157" s="12"/>
      <c r="C157" s="42"/>
      <c r="D157" s="12"/>
      <c r="E157" s="42"/>
      <c r="F157" s="12"/>
      <c r="G157" s="12"/>
      <c r="H157" s="12"/>
      <c r="I157" s="12"/>
      <c r="J157" s="12"/>
      <c r="K157" s="12"/>
      <c r="L157" s="42"/>
      <c r="M157" s="42"/>
      <c r="N157" s="12"/>
      <c r="O157" s="12"/>
      <c r="P157" s="12"/>
      <c r="Q157" s="12"/>
      <c r="R157" s="12"/>
      <c r="S157" s="12"/>
      <c r="T157" s="43"/>
      <c r="U157" s="191" t="s">
        <v>229</v>
      </c>
      <c r="V157" s="28" t="s">
        <v>306</v>
      </c>
      <c r="W157" s="18"/>
      <c r="X157" s="22"/>
    </row>
    <row r="158" spans="1:24" s="1" customFormat="1" x14ac:dyDescent="0.4">
      <c r="A158" s="12"/>
      <c r="B158" s="12"/>
      <c r="C158" s="42"/>
      <c r="D158" s="12"/>
      <c r="E158" s="42"/>
      <c r="F158" s="12"/>
      <c r="G158" s="12"/>
      <c r="H158" s="12"/>
      <c r="I158" s="12"/>
      <c r="J158" s="12"/>
      <c r="K158" s="12"/>
      <c r="L158" s="42"/>
      <c r="M158" s="42"/>
      <c r="N158" s="12"/>
      <c r="O158" s="12"/>
      <c r="P158" s="12"/>
      <c r="Q158" s="12"/>
      <c r="R158" s="12"/>
      <c r="S158" s="12"/>
      <c r="T158" s="43"/>
      <c r="U158" s="191" t="s">
        <v>230</v>
      </c>
      <c r="V158" s="28" t="s">
        <v>306</v>
      </c>
      <c r="W158" s="18"/>
      <c r="X158" s="22"/>
    </row>
    <row r="159" spans="1:24" s="1" customFormat="1" x14ac:dyDescent="0.4">
      <c r="A159" s="12"/>
      <c r="B159" s="12"/>
      <c r="C159" s="42"/>
      <c r="D159" s="12"/>
      <c r="E159" s="42"/>
      <c r="F159" s="12"/>
      <c r="G159" s="12"/>
      <c r="H159" s="12"/>
      <c r="I159" s="12"/>
      <c r="J159" s="12"/>
      <c r="K159" s="12"/>
      <c r="L159" s="42"/>
      <c r="M159" s="42"/>
      <c r="N159" s="12"/>
      <c r="O159" s="12"/>
      <c r="P159" s="12"/>
      <c r="Q159" s="12"/>
      <c r="R159" s="12"/>
      <c r="S159" s="12"/>
      <c r="T159" s="43"/>
      <c r="U159" s="191" t="s">
        <v>231</v>
      </c>
      <c r="V159" s="28" t="s">
        <v>306</v>
      </c>
      <c r="W159" s="18"/>
      <c r="X159" s="22"/>
    </row>
    <row r="160" spans="1:24" s="1" customFormat="1" x14ac:dyDescent="0.4">
      <c r="A160" s="12"/>
      <c r="B160" s="12"/>
      <c r="C160" s="42"/>
      <c r="D160" s="12"/>
      <c r="E160" s="42"/>
      <c r="F160" s="12"/>
      <c r="G160" s="12"/>
      <c r="H160" s="12"/>
      <c r="I160" s="12"/>
      <c r="J160" s="12"/>
      <c r="K160" s="12"/>
      <c r="L160" s="42"/>
      <c r="M160" s="42"/>
      <c r="N160" s="12"/>
      <c r="O160" s="12"/>
      <c r="P160" s="12"/>
      <c r="Q160" s="12"/>
      <c r="R160" s="12"/>
      <c r="S160" s="12"/>
      <c r="T160" s="43"/>
      <c r="U160" s="191" t="s">
        <v>232</v>
      </c>
      <c r="V160" s="28" t="s">
        <v>306</v>
      </c>
      <c r="W160" s="18"/>
      <c r="X160" s="22"/>
    </row>
    <row r="161" spans="1:24" s="1" customFormat="1" x14ac:dyDescent="0.4">
      <c r="A161" s="12"/>
      <c r="B161" s="12"/>
      <c r="C161" s="42"/>
      <c r="D161" s="12"/>
      <c r="E161" s="42"/>
      <c r="F161" s="12"/>
      <c r="G161" s="12"/>
      <c r="H161" s="12"/>
      <c r="I161" s="12"/>
      <c r="J161" s="12"/>
      <c r="K161" s="12"/>
      <c r="L161" s="42"/>
      <c r="M161" s="42"/>
      <c r="N161" s="12"/>
      <c r="O161" s="12"/>
      <c r="P161" s="12"/>
      <c r="Q161" s="12"/>
      <c r="R161" s="12"/>
      <c r="S161" s="12"/>
      <c r="T161" s="43"/>
      <c r="U161" s="191" t="s">
        <v>233</v>
      </c>
      <c r="V161" s="28" t="s">
        <v>306</v>
      </c>
      <c r="W161" s="18"/>
      <c r="X161" s="22"/>
    </row>
    <row r="162" spans="1:24" s="1" customFormat="1" x14ac:dyDescent="0.4">
      <c r="A162" s="12"/>
      <c r="B162" s="12"/>
      <c r="C162" s="42"/>
      <c r="D162" s="12"/>
      <c r="E162" s="42"/>
      <c r="F162" s="12"/>
      <c r="G162" s="12"/>
      <c r="H162" s="12"/>
      <c r="I162" s="12"/>
      <c r="J162" s="12"/>
      <c r="K162" s="12"/>
      <c r="L162" s="42"/>
      <c r="M162" s="42"/>
      <c r="N162" s="12"/>
      <c r="O162" s="12"/>
      <c r="P162" s="12"/>
      <c r="Q162" s="12"/>
      <c r="R162" s="12"/>
      <c r="S162" s="12"/>
      <c r="T162" s="43"/>
      <c r="U162" s="191" t="s">
        <v>234</v>
      </c>
      <c r="V162" s="28" t="s">
        <v>306</v>
      </c>
      <c r="W162" s="18"/>
      <c r="X162" s="22"/>
    </row>
    <row r="163" spans="1:24" s="1" customFormat="1" x14ac:dyDescent="0.4">
      <c r="A163" s="12"/>
      <c r="B163" s="12"/>
      <c r="C163" s="42"/>
      <c r="D163" s="12"/>
      <c r="E163" s="42"/>
      <c r="F163" s="12"/>
      <c r="G163" s="12"/>
      <c r="H163" s="12"/>
      <c r="I163" s="12"/>
      <c r="J163" s="12"/>
      <c r="K163" s="12"/>
      <c r="L163" s="42"/>
      <c r="M163" s="42"/>
      <c r="N163" s="12"/>
      <c r="O163" s="12"/>
      <c r="P163" s="12"/>
      <c r="Q163" s="12"/>
      <c r="R163" s="12"/>
      <c r="S163" s="12"/>
      <c r="T163" s="43"/>
      <c r="U163" s="191" t="s">
        <v>235</v>
      </c>
      <c r="V163" s="28" t="s">
        <v>306</v>
      </c>
      <c r="W163" s="18"/>
      <c r="X163" s="22"/>
    </row>
    <row r="164" spans="1:24" s="1" customFormat="1" x14ac:dyDescent="0.4">
      <c r="A164" s="12"/>
      <c r="B164" s="12"/>
      <c r="C164" s="42"/>
      <c r="D164" s="12"/>
      <c r="E164" s="42"/>
      <c r="F164" s="12"/>
      <c r="G164" s="12"/>
      <c r="H164" s="12"/>
      <c r="I164" s="12"/>
      <c r="J164" s="12"/>
      <c r="K164" s="12"/>
      <c r="L164" s="42"/>
      <c r="M164" s="42"/>
      <c r="N164" s="12"/>
      <c r="O164" s="12"/>
      <c r="P164" s="12"/>
      <c r="Q164" s="12"/>
      <c r="R164" s="12"/>
      <c r="S164" s="12"/>
      <c r="T164" s="43"/>
      <c r="U164" s="191" t="s">
        <v>236</v>
      </c>
      <c r="V164" s="28" t="s">
        <v>352</v>
      </c>
      <c r="W164" s="18"/>
      <c r="X164" s="22"/>
    </row>
    <row r="165" spans="1:24" s="1" customFormat="1" x14ac:dyDescent="0.4">
      <c r="A165" s="12"/>
      <c r="B165" s="12"/>
      <c r="C165" s="42"/>
      <c r="D165" s="12"/>
      <c r="E165" s="42"/>
      <c r="F165" s="12"/>
      <c r="G165" s="12"/>
      <c r="H165" s="12"/>
      <c r="I165" s="12"/>
      <c r="J165" s="12"/>
      <c r="K165" s="12"/>
      <c r="L165" s="42"/>
      <c r="M165" s="42"/>
      <c r="N165" s="12"/>
      <c r="O165" s="12"/>
      <c r="P165" s="12"/>
      <c r="Q165" s="12"/>
      <c r="R165" s="12"/>
      <c r="S165" s="12"/>
      <c r="T165" s="43"/>
      <c r="U165" s="191" t="s">
        <v>237</v>
      </c>
      <c r="V165" s="28" t="s">
        <v>306</v>
      </c>
      <c r="W165" s="18"/>
      <c r="X165" s="22"/>
    </row>
    <row r="166" spans="1:24" s="1" customFormat="1" x14ac:dyDescent="0.4">
      <c r="A166" s="12"/>
      <c r="B166" s="12"/>
      <c r="C166" s="42"/>
      <c r="D166" s="12"/>
      <c r="E166" s="42"/>
      <c r="F166" s="12"/>
      <c r="G166" s="12"/>
      <c r="H166" s="12"/>
      <c r="I166" s="12"/>
      <c r="J166" s="12"/>
      <c r="K166" s="12"/>
      <c r="L166" s="42"/>
      <c r="M166" s="42"/>
      <c r="N166" s="12"/>
      <c r="O166" s="12"/>
      <c r="P166" s="12"/>
      <c r="Q166" s="12"/>
      <c r="R166" s="12"/>
      <c r="S166" s="12"/>
      <c r="T166" s="43"/>
      <c r="U166" s="191" t="s">
        <v>238</v>
      </c>
      <c r="V166" s="28" t="s">
        <v>306</v>
      </c>
      <c r="W166" s="18"/>
      <c r="X166" s="22"/>
    </row>
    <row r="167" spans="1:24" s="1" customFormat="1" x14ac:dyDescent="0.4">
      <c r="A167" s="12"/>
      <c r="B167" s="12"/>
      <c r="C167" s="42"/>
      <c r="D167" s="12"/>
      <c r="E167" s="42"/>
      <c r="F167" s="12"/>
      <c r="G167" s="12"/>
      <c r="H167" s="12"/>
      <c r="I167" s="12"/>
      <c r="J167" s="12"/>
      <c r="K167" s="12"/>
      <c r="L167" s="42"/>
      <c r="M167" s="42"/>
      <c r="N167" s="12"/>
      <c r="O167" s="12"/>
      <c r="P167" s="12"/>
      <c r="Q167" s="12"/>
      <c r="R167" s="12"/>
      <c r="S167" s="12"/>
      <c r="T167" s="43"/>
      <c r="U167" s="191" t="s">
        <v>239</v>
      </c>
      <c r="V167" s="28" t="s">
        <v>306</v>
      </c>
      <c r="W167" s="18"/>
      <c r="X167" s="22"/>
    </row>
    <row r="168" spans="1:24" s="1" customFormat="1" x14ac:dyDescent="0.4">
      <c r="A168" s="12"/>
      <c r="B168" s="12"/>
      <c r="C168" s="42"/>
      <c r="D168" s="12"/>
      <c r="E168" s="42"/>
      <c r="F168" s="12"/>
      <c r="G168" s="12"/>
      <c r="H168" s="12"/>
      <c r="I168" s="12"/>
      <c r="J168" s="12"/>
      <c r="K168" s="12"/>
      <c r="L168" s="42"/>
      <c r="M168" s="42"/>
      <c r="N168" s="12"/>
      <c r="O168" s="12"/>
      <c r="P168" s="12"/>
      <c r="Q168" s="12"/>
      <c r="R168" s="12"/>
      <c r="S168" s="12"/>
      <c r="T168" s="43"/>
      <c r="U168" s="191" t="s">
        <v>240</v>
      </c>
      <c r="V168" s="28" t="s">
        <v>306</v>
      </c>
      <c r="W168" s="18"/>
      <c r="X168" s="22"/>
    </row>
    <row r="169" spans="1:24" s="1" customFormat="1" x14ac:dyDescent="0.4">
      <c r="A169" s="12"/>
      <c r="B169" s="12"/>
      <c r="C169" s="42"/>
      <c r="D169" s="12"/>
      <c r="E169" s="42"/>
      <c r="F169" s="12"/>
      <c r="G169" s="12"/>
      <c r="H169" s="12"/>
      <c r="I169" s="12"/>
      <c r="J169" s="12"/>
      <c r="K169" s="12"/>
      <c r="L169" s="42"/>
      <c r="M169" s="42"/>
      <c r="N169" s="12"/>
      <c r="O169" s="12"/>
      <c r="P169" s="12"/>
      <c r="Q169" s="12"/>
      <c r="R169" s="12"/>
      <c r="S169" s="12"/>
      <c r="T169" s="43"/>
      <c r="U169" s="191" t="s">
        <v>241</v>
      </c>
      <c r="V169" s="28" t="s">
        <v>306</v>
      </c>
      <c r="W169" s="18"/>
      <c r="X169" s="22"/>
    </row>
    <row r="170" spans="1:24" s="1" customFormat="1" x14ac:dyDescent="0.4">
      <c r="A170" s="12"/>
      <c r="B170" s="12"/>
      <c r="C170" s="42"/>
      <c r="D170" s="12"/>
      <c r="E170" s="42"/>
      <c r="F170" s="12"/>
      <c r="G170" s="12"/>
      <c r="H170" s="12"/>
      <c r="I170" s="12"/>
      <c r="J170" s="12"/>
      <c r="K170" s="12"/>
      <c r="L170" s="42"/>
      <c r="M170" s="42"/>
      <c r="N170" s="12"/>
      <c r="O170" s="12"/>
      <c r="P170" s="12"/>
      <c r="Q170" s="12"/>
      <c r="R170" s="12"/>
      <c r="S170" s="12"/>
      <c r="T170" s="43"/>
      <c r="U170" s="191" t="s">
        <v>242</v>
      </c>
      <c r="V170" s="28" t="s">
        <v>306</v>
      </c>
      <c r="W170" s="18"/>
      <c r="X170" s="22"/>
    </row>
    <row r="171" spans="1:24" s="1" customFormat="1" x14ac:dyDescent="0.4">
      <c r="A171" s="12"/>
      <c r="B171" s="12"/>
      <c r="C171" s="42"/>
      <c r="D171" s="12"/>
      <c r="E171" s="42"/>
      <c r="F171" s="12"/>
      <c r="G171" s="12"/>
      <c r="H171" s="12"/>
      <c r="I171" s="12"/>
      <c r="J171" s="12"/>
      <c r="K171" s="12"/>
      <c r="L171" s="42"/>
      <c r="M171" s="42"/>
      <c r="N171" s="12"/>
      <c r="O171" s="12"/>
      <c r="P171" s="12"/>
      <c r="Q171" s="12"/>
      <c r="R171" s="12"/>
      <c r="S171" s="12"/>
      <c r="T171" s="43"/>
      <c r="U171" s="191" t="s">
        <v>243</v>
      </c>
      <c r="V171" s="28" t="s">
        <v>353</v>
      </c>
      <c r="W171" s="18"/>
      <c r="X171" s="22"/>
    </row>
    <row r="172" spans="1:24" s="1" customFormat="1" x14ac:dyDescent="0.4">
      <c r="A172" s="12"/>
      <c r="B172" s="12"/>
      <c r="C172" s="42"/>
      <c r="D172" s="12"/>
      <c r="E172" s="42"/>
      <c r="F172" s="12"/>
      <c r="G172" s="12"/>
      <c r="H172" s="12"/>
      <c r="I172" s="12"/>
      <c r="J172" s="12"/>
      <c r="K172" s="12"/>
      <c r="L172" s="42"/>
      <c r="M172" s="42"/>
      <c r="N172" s="12"/>
      <c r="O172" s="12"/>
      <c r="P172" s="12"/>
      <c r="Q172" s="12"/>
      <c r="R172" s="12"/>
      <c r="S172" s="12"/>
      <c r="T172" s="43"/>
      <c r="U172" s="191" t="s">
        <v>244</v>
      </c>
      <c r="V172" s="28" t="s">
        <v>306</v>
      </c>
      <c r="W172" s="18"/>
      <c r="X172" s="22"/>
    </row>
    <row r="173" spans="1:24" s="1" customFormat="1" x14ac:dyDescent="0.4">
      <c r="A173" s="12"/>
      <c r="B173" s="12"/>
      <c r="C173" s="42"/>
      <c r="D173" s="12"/>
      <c r="E173" s="42"/>
      <c r="F173" s="12"/>
      <c r="G173" s="12"/>
      <c r="H173" s="12"/>
      <c r="I173" s="12"/>
      <c r="J173" s="12"/>
      <c r="K173" s="12"/>
      <c r="L173" s="42"/>
      <c r="M173" s="42"/>
      <c r="N173" s="12"/>
      <c r="O173" s="12"/>
      <c r="P173" s="12"/>
      <c r="Q173" s="12"/>
      <c r="R173" s="12"/>
      <c r="S173" s="12"/>
      <c r="T173" s="43"/>
      <c r="U173" s="191" t="s">
        <v>245</v>
      </c>
      <c r="V173" s="28" t="s">
        <v>306</v>
      </c>
      <c r="W173" s="18"/>
      <c r="X173" s="22"/>
    </row>
    <row r="174" spans="1:24" s="1" customFormat="1" x14ac:dyDescent="0.4">
      <c r="A174" s="12"/>
      <c r="B174" s="12"/>
      <c r="C174" s="42"/>
      <c r="D174" s="12"/>
      <c r="E174" s="42"/>
      <c r="F174" s="12"/>
      <c r="G174" s="12"/>
      <c r="H174" s="12"/>
      <c r="I174" s="12"/>
      <c r="J174" s="12"/>
      <c r="K174" s="12"/>
      <c r="L174" s="42"/>
      <c r="M174" s="42"/>
      <c r="N174" s="12"/>
      <c r="O174" s="12"/>
      <c r="P174" s="12"/>
      <c r="Q174" s="12"/>
      <c r="R174" s="12"/>
      <c r="S174" s="12"/>
      <c r="T174" s="43"/>
      <c r="U174" s="191" t="s">
        <v>246</v>
      </c>
      <c r="V174" s="28" t="s">
        <v>306</v>
      </c>
      <c r="W174" s="18"/>
      <c r="X174" s="22"/>
    </row>
    <row r="175" spans="1:24" s="1" customFormat="1" x14ac:dyDescent="0.4">
      <c r="A175" s="12"/>
      <c r="B175" s="12"/>
      <c r="C175" s="42"/>
      <c r="D175" s="12"/>
      <c r="E175" s="42"/>
      <c r="F175" s="12"/>
      <c r="G175" s="12"/>
      <c r="H175" s="12"/>
      <c r="I175" s="12"/>
      <c r="J175" s="12"/>
      <c r="K175" s="12"/>
      <c r="L175" s="42"/>
      <c r="M175" s="42"/>
      <c r="N175" s="12"/>
      <c r="O175" s="12"/>
      <c r="P175" s="12"/>
      <c r="Q175" s="12"/>
      <c r="R175" s="12"/>
      <c r="S175" s="12"/>
      <c r="T175" s="43"/>
      <c r="U175" s="191" t="s">
        <v>247</v>
      </c>
      <c r="V175" s="28" t="s">
        <v>307</v>
      </c>
      <c r="W175" s="18"/>
      <c r="X175" s="22"/>
    </row>
    <row r="176" spans="1:24" s="1" customFormat="1" x14ac:dyDescent="0.4">
      <c r="A176" s="12"/>
      <c r="B176" s="12"/>
      <c r="C176" s="42"/>
      <c r="D176" s="12"/>
      <c r="E176" s="42"/>
      <c r="F176" s="12"/>
      <c r="G176" s="12"/>
      <c r="H176" s="12"/>
      <c r="I176" s="12"/>
      <c r="J176" s="12"/>
      <c r="K176" s="12"/>
      <c r="L176" s="42"/>
      <c r="M176" s="42"/>
      <c r="N176" s="12"/>
      <c r="O176" s="12"/>
      <c r="P176" s="12"/>
      <c r="Q176" s="12"/>
      <c r="R176" s="12"/>
      <c r="S176" s="12"/>
      <c r="T176" s="43"/>
      <c r="U176" s="191" t="s">
        <v>248</v>
      </c>
      <c r="V176" s="28" t="s">
        <v>306</v>
      </c>
      <c r="W176" s="18"/>
      <c r="X176" s="22"/>
    </row>
    <row r="177" spans="1:24" s="1" customFormat="1" x14ac:dyDescent="0.4">
      <c r="A177" s="12"/>
      <c r="B177" s="12"/>
      <c r="C177" s="42"/>
      <c r="D177" s="12"/>
      <c r="E177" s="42"/>
      <c r="F177" s="12"/>
      <c r="G177" s="12"/>
      <c r="H177" s="12"/>
      <c r="I177" s="12"/>
      <c r="J177" s="12"/>
      <c r="K177" s="12"/>
      <c r="L177" s="42"/>
      <c r="M177" s="42"/>
      <c r="N177" s="12"/>
      <c r="O177" s="12"/>
      <c r="P177" s="12"/>
      <c r="Q177" s="12"/>
      <c r="R177" s="12"/>
      <c r="S177" s="12"/>
      <c r="T177" s="43"/>
      <c r="U177" s="191" t="s">
        <v>249</v>
      </c>
      <c r="V177" s="28" t="s">
        <v>306</v>
      </c>
      <c r="W177" s="18"/>
      <c r="X177" s="22"/>
    </row>
    <row r="178" spans="1:24" s="1" customFormat="1" x14ac:dyDescent="0.4">
      <c r="A178" s="12"/>
      <c r="B178" s="12"/>
      <c r="C178" s="42"/>
      <c r="D178" s="12"/>
      <c r="E178" s="42"/>
      <c r="F178" s="12"/>
      <c r="G178" s="12"/>
      <c r="H178" s="12"/>
      <c r="I178" s="12"/>
      <c r="J178" s="12"/>
      <c r="K178" s="12"/>
      <c r="L178" s="42"/>
      <c r="M178" s="42"/>
      <c r="N178" s="12"/>
      <c r="O178" s="12"/>
      <c r="P178" s="12"/>
      <c r="Q178" s="12"/>
      <c r="R178" s="12"/>
      <c r="S178" s="12"/>
      <c r="T178" s="43"/>
      <c r="U178" s="191" t="s">
        <v>250</v>
      </c>
      <c r="V178" s="28" t="s">
        <v>306</v>
      </c>
      <c r="W178" s="18"/>
      <c r="X178" s="22"/>
    </row>
    <row r="179" spans="1:24" s="1" customFormat="1" x14ac:dyDescent="0.4">
      <c r="A179" s="12"/>
      <c r="B179" s="12"/>
      <c r="C179" s="42"/>
      <c r="D179" s="12"/>
      <c r="E179" s="42"/>
      <c r="F179" s="12"/>
      <c r="G179" s="12"/>
      <c r="H179" s="12"/>
      <c r="I179" s="12"/>
      <c r="J179" s="12"/>
      <c r="K179" s="12"/>
      <c r="L179" s="42"/>
      <c r="M179" s="42"/>
      <c r="N179" s="12"/>
      <c r="O179" s="12"/>
      <c r="P179" s="12"/>
      <c r="Q179" s="12"/>
      <c r="R179" s="12"/>
      <c r="S179" s="12"/>
      <c r="T179" s="43"/>
      <c r="U179" s="191" t="s">
        <v>251</v>
      </c>
      <c r="V179" s="28" t="s">
        <v>306</v>
      </c>
      <c r="W179" s="18"/>
      <c r="X179" s="22"/>
    </row>
    <row r="180" spans="1:24" s="1" customFormat="1" x14ac:dyDescent="0.4">
      <c r="A180" s="12"/>
      <c r="B180" s="12"/>
      <c r="C180" s="42"/>
      <c r="D180" s="12"/>
      <c r="E180" s="42"/>
      <c r="F180" s="12"/>
      <c r="G180" s="12"/>
      <c r="H180" s="12"/>
      <c r="I180" s="12"/>
      <c r="J180" s="12"/>
      <c r="K180" s="12"/>
      <c r="L180" s="42"/>
      <c r="M180" s="42"/>
      <c r="N180" s="12"/>
      <c r="O180" s="12"/>
      <c r="P180" s="12"/>
      <c r="Q180" s="12"/>
      <c r="R180" s="12"/>
      <c r="S180" s="12"/>
      <c r="T180" s="43"/>
      <c r="U180" s="191" t="s">
        <v>252</v>
      </c>
      <c r="V180" s="28" t="s">
        <v>354</v>
      </c>
      <c r="W180" s="18"/>
      <c r="X180" s="22"/>
    </row>
    <row r="181" spans="1:24" s="1" customFormat="1" x14ac:dyDescent="0.4">
      <c r="A181" s="12"/>
      <c r="B181" s="12"/>
      <c r="C181" s="42"/>
      <c r="D181" s="12"/>
      <c r="E181" s="42"/>
      <c r="F181" s="12"/>
      <c r="G181" s="12"/>
      <c r="H181" s="12"/>
      <c r="I181" s="12"/>
      <c r="J181" s="12"/>
      <c r="K181" s="12"/>
      <c r="L181" s="42"/>
      <c r="M181" s="42"/>
      <c r="N181" s="12"/>
      <c r="O181" s="12"/>
      <c r="P181" s="12"/>
      <c r="Q181" s="12"/>
      <c r="R181" s="12"/>
      <c r="S181" s="12"/>
      <c r="T181" s="43"/>
      <c r="U181" s="191" t="s">
        <v>253</v>
      </c>
      <c r="V181" s="28" t="s">
        <v>306</v>
      </c>
      <c r="W181" s="18"/>
      <c r="X181" s="22"/>
    </row>
    <row r="182" spans="1:24" s="1" customFormat="1" x14ac:dyDescent="0.4">
      <c r="A182" s="12"/>
      <c r="B182" s="12"/>
      <c r="C182" s="42"/>
      <c r="D182" s="12"/>
      <c r="E182" s="42"/>
      <c r="F182" s="12"/>
      <c r="G182" s="12"/>
      <c r="H182" s="12"/>
      <c r="I182" s="12"/>
      <c r="J182" s="12"/>
      <c r="K182" s="12"/>
      <c r="L182" s="42"/>
      <c r="M182" s="42"/>
      <c r="N182" s="12"/>
      <c r="O182" s="12"/>
      <c r="P182" s="12"/>
      <c r="Q182" s="12"/>
      <c r="R182" s="12"/>
      <c r="S182" s="12"/>
      <c r="T182" s="43"/>
      <c r="U182" s="191" t="s">
        <v>254</v>
      </c>
      <c r="V182" s="28" t="s">
        <v>306</v>
      </c>
      <c r="W182" s="18"/>
      <c r="X182" s="22"/>
    </row>
    <row r="183" spans="1:24" s="1" customFormat="1" x14ac:dyDescent="0.4">
      <c r="A183" s="12"/>
      <c r="B183" s="12"/>
      <c r="C183" s="42"/>
      <c r="D183" s="12"/>
      <c r="E183" s="42"/>
      <c r="F183" s="12"/>
      <c r="G183" s="12"/>
      <c r="H183" s="12"/>
      <c r="I183" s="12"/>
      <c r="J183" s="12"/>
      <c r="K183" s="12"/>
      <c r="L183" s="42"/>
      <c r="M183" s="42"/>
      <c r="N183" s="12"/>
      <c r="O183" s="12"/>
      <c r="P183" s="12"/>
      <c r="Q183" s="12"/>
      <c r="R183" s="12"/>
      <c r="S183" s="12"/>
      <c r="T183" s="43"/>
      <c r="U183" s="191" t="s">
        <v>255</v>
      </c>
      <c r="V183" s="28" t="s">
        <v>306</v>
      </c>
      <c r="W183" s="18"/>
      <c r="X183" s="22"/>
    </row>
    <row r="184" spans="1:24" s="1" customFormat="1" x14ac:dyDescent="0.4">
      <c r="A184" s="12"/>
      <c r="B184" s="12"/>
      <c r="C184" s="42"/>
      <c r="D184" s="12"/>
      <c r="E184" s="42"/>
      <c r="F184" s="12"/>
      <c r="G184" s="12"/>
      <c r="H184" s="12"/>
      <c r="I184" s="12"/>
      <c r="J184" s="12"/>
      <c r="K184" s="12"/>
      <c r="L184" s="42"/>
      <c r="M184" s="42"/>
      <c r="N184" s="12"/>
      <c r="O184" s="12"/>
      <c r="P184" s="12"/>
      <c r="Q184" s="12"/>
      <c r="R184" s="12"/>
      <c r="S184" s="12"/>
      <c r="T184" s="43"/>
      <c r="U184" s="191" t="s">
        <v>256</v>
      </c>
      <c r="V184" s="28" t="s">
        <v>307</v>
      </c>
      <c r="W184" s="18"/>
      <c r="X184" s="22"/>
    </row>
    <row r="185" spans="1:24" s="1" customFormat="1" x14ac:dyDescent="0.4">
      <c r="A185" s="12"/>
      <c r="B185" s="12"/>
      <c r="C185" s="42"/>
      <c r="D185" s="12"/>
      <c r="E185" s="42"/>
      <c r="F185" s="12"/>
      <c r="G185" s="12"/>
      <c r="H185" s="12"/>
      <c r="I185" s="12"/>
      <c r="J185" s="12"/>
      <c r="K185" s="12"/>
      <c r="L185" s="42"/>
      <c r="M185" s="42"/>
      <c r="N185" s="12"/>
      <c r="O185" s="12"/>
      <c r="P185" s="12"/>
      <c r="Q185" s="12"/>
      <c r="R185" s="12"/>
      <c r="S185" s="12"/>
      <c r="T185" s="43"/>
      <c r="U185" s="191" t="s">
        <v>257</v>
      </c>
      <c r="V185" s="28" t="s">
        <v>306</v>
      </c>
      <c r="W185" s="18"/>
      <c r="X185" s="22"/>
    </row>
    <row r="186" spans="1:24" s="1" customFormat="1" x14ac:dyDescent="0.4">
      <c r="A186" s="12"/>
      <c r="B186" s="12"/>
      <c r="C186" s="42"/>
      <c r="D186" s="12"/>
      <c r="E186" s="42"/>
      <c r="F186" s="12"/>
      <c r="G186" s="12"/>
      <c r="H186" s="12"/>
      <c r="I186" s="12"/>
      <c r="J186" s="12"/>
      <c r="K186" s="12"/>
      <c r="L186" s="42"/>
      <c r="M186" s="42"/>
      <c r="N186" s="12"/>
      <c r="O186" s="12"/>
      <c r="P186" s="12"/>
      <c r="Q186" s="12"/>
      <c r="R186" s="12"/>
      <c r="S186" s="12"/>
      <c r="T186" s="43"/>
      <c r="U186" s="191" t="s">
        <v>258</v>
      </c>
      <c r="V186" s="28" t="s">
        <v>306</v>
      </c>
      <c r="W186" s="18"/>
      <c r="X186" s="22"/>
    </row>
    <row r="187" spans="1:24" s="1" customFormat="1" x14ac:dyDescent="0.4">
      <c r="A187" s="12"/>
      <c r="B187" s="12"/>
      <c r="C187" s="42"/>
      <c r="D187" s="12"/>
      <c r="E187" s="42"/>
      <c r="F187" s="12"/>
      <c r="G187" s="12"/>
      <c r="H187" s="12"/>
      <c r="I187" s="12"/>
      <c r="J187" s="12"/>
      <c r="K187" s="12"/>
      <c r="L187" s="42"/>
      <c r="M187" s="42"/>
      <c r="N187" s="12"/>
      <c r="O187" s="12"/>
      <c r="P187" s="12"/>
      <c r="Q187" s="12"/>
      <c r="R187" s="12"/>
      <c r="S187" s="12"/>
      <c r="T187" s="43"/>
      <c r="U187" s="191" t="s">
        <v>259</v>
      </c>
      <c r="V187" s="28" t="s">
        <v>307</v>
      </c>
      <c r="W187" s="18"/>
      <c r="X187" s="22"/>
    </row>
    <row r="188" spans="1:24" s="1" customFormat="1" x14ac:dyDescent="0.4">
      <c r="A188" s="12"/>
      <c r="B188" s="12"/>
      <c r="C188" s="42"/>
      <c r="D188" s="12"/>
      <c r="E188" s="42"/>
      <c r="F188" s="12"/>
      <c r="G188" s="12"/>
      <c r="H188" s="12"/>
      <c r="I188" s="12"/>
      <c r="J188" s="12"/>
      <c r="K188" s="12"/>
      <c r="L188" s="42"/>
      <c r="M188" s="42"/>
      <c r="N188" s="12"/>
      <c r="O188" s="12"/>
      <c r="P188" s="12"/>
      <c r="Q188" s="12"/>
      <c r="R188" s="12"/>
      <c r="S188" s="12"/>
      <c r="T188" s="43"/>
      <c r="U188" s="191" t="s">
        <v>260</v>
      </c>
      <c r="V188" s="28" t="s">
        <v>306</v>
      </c>
      <c r="W188" s="18"/>
      <c r="X188" s="22"/>
    </row>
    <row r="189" spans="1:24" s="1" customFormat="1" x14ac:dyDescent="0.4">
      <c r="A189" s="12"/>
      <c r="B189" s="12"/>
      <c r="C189" s="42"/>
      <c r="D189" s="12"/>
      <c r="E189" s="42"/>
      <c r="F189" s="12"/>
      <c r="G189" s="12"/>
      <c r="H189" s="12"/>
      <c r="I189" s="12"/>
      <c r="J189" s="12"/>
      <c r="K189" s="12"/>
      <c r="L189" s="42"/>
      <c r="M189" s="42"/>
      <c r="N189" s="12"/>
      <c r="O189" s="12"/>
      <c r="P189" s="12"/>
      <c r="Q189" s="12"/>
      <c r="R189" s="12"/>
      <c r="S189" s="12"/>
      <c r="T189" s="43"/>
      <c r="U189" s="191" t="s">
        <v>261</v>
      </c>
      <c r="V189" s="28" t="s">
        <v>306</v>
      </c>
      <c r="W189" s="18"/>
      <c r="X189" s="22"/>
    </row>
    <row r="190" spans="1:24" s="1" customFormat="1" x14ac:dyDescent="0.4">
      <c r="A190" s="12"/>
      <c r="B190" s="12"/>
      <c r="C190" s="42"/>
      <c r="D190" s="12"/>
      <c r="E190" s="42"/>
      <c r="F190" s="12"/>
      <c r="G190" s="12"/>
      <c r="H190" s="12"/>
      <c r="I190" s="12"/>
      <c r="J190" s="12"/>
      <c r="K190" s="12"/>
      <c r="L190" s="42"/>
      <c r="M190" s="42"/>
      <c r="N190" s="12"/>
      <c r="O190" s="12"/>
      <c r="P190" s="12"/>
      <c r="Q190" s="12"/>
      <c r="R190" s="12"/>
      <c r="S190" s="12"/>
      <c r="T190" s="43"/>
      <c r="U190" s="191" t="s">
        <v>262</v>
      </c>
      <c r="V190" s="28" t="s">
        <v>306</v>
      </c>
      <c r="W190" s="18"/>
      <c r="X190" s="22"/>
    </row>
    <row r="191" spans="1:24" s="1" customFormat="1" x14ac:dyDescent="0.4">
      <c r="A191" s="12"/>
      <c r="B191" s="12"/>
      <c r="C191" s="42"/>
      <c r="D191" s="12"/>
      <c r="E191" s="42"/>
      <c r="F191" s="12"/>
      <c r="G191" s="12"/>
      <c r="H191" s="12"/>
      <c r="I191" s="12"/>
      <c r="J191" s="12"/>
      <c r="K191" s="12"/>
      <c r="L191" s="42"/>
      <c r="M191" s="42"/>
      <c r="N191" s="12"/>
      <c r="O191" s="12"/>
      <c r="P191" s="12"/>
      <c r="Q191" s="12"/>
      <c r="R191" s="12"/>
      <c r="S191" s="12"/>
      <c r="T191" s="43"/>
      <c r="U191" s="191" t="s">
        <v>263</v>
      </c>
      <c r="V191" s="28" t="s">
        <v>306</v>
      </c>
      <c r="W191" s="18"/>
      <c r="X191" s="22"/>
    </row>
    <row r="192" spans="1:24" s="1" customFormat="1" x14ac:dyDescent="0.4">
      <c r="A192" s="12"/>
      <c r="B192" s="12"/>
      <c r="C192" s="42"/>
      <c r="D192" s="12"/>
      <c r="E192" s="42"/>
      <c r="F192" s="12"/>
      <c r="G192" s="12"/>
      <c r="H192" s="12"/>
      <c r="I192" s="12"/>
      <c r="J192" s="12"/>
      <c r="K192" s="12"/>
      <c r="L192" s="42"/>
      <c r="M192" s="42"/>
      <c r="N192" s="12"/>
      <c r="O192" s="12"/>
      <c r="P192" s="12"/>
      <c r="Q192" s="12"/>
      <c r="R192" s="12"/>
      <c r="S192" s="12"/>
      <c r="T192" s="43"/>
      <c r="U192" s="191" t="s">
        <v>264</v>
      </c>
      <c r="V192" s="28" t="s">
        <v>306</v>
      </c>
      <c r="W192" s="18"/>
      <c r="X192" s="22"/>
    </row>
    <row r="193" spans="1:24" s="1" customFormat="1" x14ac:dyDescent="0.4">
      <c r="A193" s="12"/>
      <c r="B193" s="12"/>
      <c r="C193" s="42"/>
      <c r="D193" s="12"/>
      <c r="E193" s="42"/>
      <c r="F193" s="12"/>
      <c r="G193" s="12"/>
      <c r="H193" s="12"/>
      <c r="I193" s="12"/>
      <c r="J193" s="12"/>
      <c r="K193" s="12"/>
      <c r="L193" s="42"/>
      <c r="M193" s="42"/>
      <c r="N193" s="12"/>
      <c r="O193" s="12"/>
      <c r="P193" s="12"/>
      <c r="Q193" s="12"/>
      <c r="R193" s="12"/>
      <c r="S193" s="12"/>
      <c r="T193" s="43"/>
      <c r="U193" s="191" t="s">
        <v>265</v>
      </c>
      <c r="V193" s="28" t="s">
        <v>325</v>
      </c>
      <c r="W193" s="18"/>
      <c r="X193" s="22"/>
    </row>
    <row r="194" spans="1:24" s="1" customFormat="1" x14ac:dyDescent="0.4">
      <c r="A194" s="12"/>
      <c r="B194" s="12"/>
      <c r="C194" s="42"/>
      <c r="D194" s="12"/>
      <c r="E194" s="42"/>
      <c r="F194" s="12"/>
      <c r="G194" s="12"/>
      <c r="H194" s="12"/>
      <c r="I194" s="12"/>
      <c r="J194" s="12"/>
      <c r="K194" s="12"/>
      <c r="L194" s="42"/>
      <c r="M194" s="42"/>
      <c r="N194" s="12"/>
      <c r="O194" s="12"/>
      <c r="P194" s="12"/>
      <c r="Q194" s="12"/>
      <c r="R194" s="12"/>
      <c r="S194" s="12"/>
      <c r="T194" s="43"/>
      <c r="U194" s="191" t="s">
        <v>266</v>
      </c>
      <c r="V194" s="28" t="s">
        <v>306</v>
      </c>
      <c r="W194" s="18"/>
      <c r="X194" s="22"/>
    </row>
    <row r="195" spans="1:24" s="1" customFormat="1" x14ac:dyDescent="0.4">
      <c r="A195" s="12"/>
      <c r="B195" s="12"/>
      <c r="C195" s="42"/>
      <c r="D195" s="12"/>
      <c r="E195" s="42"/>
      <c r="F195" s="12"/>
      <c r="G195" s="12"/>
      <c r="H195" s="12"/>
      <c r="I195" s="12"/>
      <c r="J195" s="12"/>
      <c r="K195" s="12"/>
      <c r="L195" s="42"/>
      <c r="M195" s="42"/>
      <c r="N195" s="12"/>
      <c r="O195" s="12"/>
      <c r="P195" s="12"/>
      <c r="Q195" s="12"/>
      <c r="R195" s="12"/>
      <c r="S195" s="12"/>
      <c r="T195" s="43"/>
      <c r="U195" s="191" t="s">
        <v>267</v>
      </c>
      <c r="V195" s="28" t="s">
        <v>306</v>
      </c>
      <c r="W195" s="18"/>
      <c r="X195" s="22"/>
    </row>
    <row r="196" spans="1:24" s="1" customFormat="1" x14ac:dyDescent="0.4">
      <c r="A196" s="12"/>
      <c r="B196" s="12"/>
      <c r="C196" s="42"/>
      <c r="D196" s="12"/>
      <c r="E196" s="42"/>
      <c r="F196" s="12"/>
      <c r="G196" s="12"/>
      <c r="H196" s="12"/>
      <c r="I196" s="12"/>
      <c r="J196" s="12"/>
      <c r="K196" s="12"/>
      <c r="L196" s="42"/>
      <c r="M196" s="42"/>
      <c r="N196" s="12"/>
      <c r="O196" s="12"/>
      <c r="P196" s="12"/>
      <c r="Q196" s="12"/>
      <c r="R196" s="12"/>
      <c r="S196" s="12"/>
      <c r="T196" s="43"/>
      <c r="U196" s="191" t="s">
        <v>268</v>
      </c>
      <c r="V196" s="28" t="s">
        <v>306</v>
      </c>
      <c r="W196" s="18"/>
      <c r="X196" s="22"/>
    </row>
    <row r="197" spans="1:24" s="1" customFormat="1" x14ac:dyDescent="0.4">
      <c r="A197" s="12"/>
      <c r="B197" s="12"/>
      <c r="C197" s="42"/>
      <c r="D197" s="12"/>
      <c r="E197" s="42"/>
      <c r="F197" s="12"/>
      <c r="G197" s="12"/>
      <c r="H197" s="12"/>
      <c r="I197" s="12"/>
      <c r="J197" s="12"/>
      <c r="K197" s="12"/>
      <c r="L197" s="42"/>
      <c r="M197" s="42"/>
      <c r="N197" s="12"/>
      <c r="O197" s="12"/>
      <c r="P197" s="12"/>
      <c r="Q197" s="12"/>
      <c r="R197" s="12"/>
      <c r="S197" s="12"/>
      <c r="T197" s="43"/>
      <c r="U197" s="191" t="s">
        <v>269</v>
      </c>
      <c r="V197" s="28" t="s">
        <v>306</v>
      </c>
      <c r="W197" s="18"/>
      <c r="X197" s="22"/>
    </row>
    <row r="198" spans="1:24" s="1" customFormat="1" x14ac:dyDescent="0.4">
      <c r="A198" s="12"/>
      <c r="B198" s="12"/>
      <c r="C198" s="42"/>
      <c r="D198" s="12"/>
      <c r="E198" s="42"/>
      <c r="F198" s="12"/>
      <c r="G198" s="12"/>
      <c r="H198" s="12"/>
      <c r="I198" s="12"/>
      <c r="J198" s="12"/>
      <c r="K198" s="12"/>
      <c r="L198" s="42"/>
      <c r="M198" s="42"/>
      <c r="N198" s="12"/>
      <c r="O198" s="12"/>
      <c r="P198" s="12"/>
      <c r="Q198" s="12"/>
      <c r="R198" s="12"/>
      <c r="S198" s="12"/>
      <c r="T198" s="43"/>
      <c r="U198" s="191" t="s">
        <v>270</v>
      </c>
      <c r="V198" s="28" t="s">
        <v>306</v>
      </c>
      <c r="W198" s="18"/>
      <c r="X198" s="22"/>
    </row>
    <row r="199" spans="1:24" s="1" customFormat="1" x14ac:dyDescent="0.4">
      <c r="A199" s="12"/>
      <c r="B199" s="12"/>
      <c r="C199" s="42"/>
      <c r="D199" s="12"/>
      <c r="E199" s="42"/>
      <c r="F199" s="12"/>
      <c r="G199" s="12"/>
      <c r="H199" s="12"/>
      <c r="I199" s="12"/>
      <c r="J199" s="12"/>
      <c r="K199" s="12"/>
      <c r="L199" s="42"/>
      <c r="M199" s="42"/>
      <c r="N199" s="12"/>
      <c r="O199" s="12"/>
      <c r="P199" s="12"/>
      <c r="Q199" s="12"/>
      <c r="R199" s="12"/>
      <c r="S199" s="12"/>
      <c r="T199" s="43"/>
      <c r="U199" s="191" t="s">
        <v>271</v>
      </c>
      <c r="V199" s="28" t="s">
        <v>306</v>
      </c>
      <c r="W199" s="18"/>
      <c r="X199" s="22"/>
    </row>
    <row r="200" spans="1:24" s="1" customFormat="1" x14ac:dyDescent="0.4">
      <c r="A200" s="12"/>
      <c r="B200" s="12"/>
      <c r="C200" s="42"/>
      <c r="D200" s="12"/>
      <c r="E200" s="42"/>
      <c r="F200" s="12"/>
      <c r="G200" s="12"/>
      <c r="H200" s="12"/>
      <c r="I200" s="12"/>
      <c r="J200" s="12"/>
      <c r="K200" s="12"/>
      <c r="L200" s="42"/>
      <c r="M200" s="42"/>
      <c r="N200" s="12"/>
      <c r="O200" s="12"/>
      <c r="P200" s="12"/>
      <c r="Q200" s="12"/>
      <c r="R200" s="12"/>
      <c r="S200" s="12"/>
      <c r="T200" s="43"/>
      <c r="U200" s="191" t="s">
        <v>272</v>
      </c>
      <c r="V200" s="28" t="s">
        <v>306</v>
      </c>
      <c r="W200" s="18"/>
      <c r="X200" s="22"/>
    </row>
    <row r="201" spans="1:24" s="1" customFormat="1" x14ac:dyDescent="0.4">
      <c r="A201" s="12"/>
      <c r="B201" s="12"/>
      <c r="C201" s="42"/>
      <c r="D201" s="12"/>
      <c r="E201" s="42"/>
      <c r="F201" s="12"/>
      <c r="G201" s="12"/>
      <c r="H201" s="12"/>
      <c r="I201" s="12"/>
      <c r="J201" s="12"/>
      <c r="K201" s="12"/>
      <c r="L201" s="42"/>
      <c r="M201" s="42"/>
      <c r="N201" s="12"/>
      <c r="O201" s="12"/>
      <c r="P201" s="12"/>
      <c r="Q201" s="12"/>
      <c r="R201" s="12"/>
      <c r="S201" s="12"/>
      <c r="T201" s="43"/>
      <c r="U201" s="191" t="s">
        <v>273</v>
      </c>
      <c r="V201" s="28" t="s">
        <v>355</v>
      </c>
      <c r="W201" s="18"/>
      <c r="X201" s="22"/>
    </row>
    <row r="202" spans="1:24" s="1" customFormat="1" x14ac:dyDescent="0.4">
      <c r="A202" s="12"/>
      <c r="B202" s="12"/>
      <c r="C202" s="42"/>
      <c r="D202" s="12"/>
      <c r="E202" s="42"/>
      <c r="F202" s="12"/>
      <c r="G202" s="12"/>
      <c r="H202" s="12"/>
      <c r="I202" s="12"/>
      <c r="J202" s="12"/>
      <c r="K202" s="12"/>
      <c r="L202" s="42"/>
      <c r="M202" s="42"/>
      <c r="N202" s="12"/>
      <c r="O202" s="12"/>
      <c r="P202" s="12"/>
      <c r="Q202" s="12"/>
      <c r="R202" s="12"/>
      <c r="S202" s="12"/>
      <c r="T202" s="43"/>
      <c r="U202" s="191" t="s">
        <v>274</v>
      </c>
      <c r="V202" s="28" t="s">
        <v>306</v>
      </c>
      <c r="W202" s="18"/>
      <c r="X202" s="22"/>
    </row>
    <row r="203" spans="1:24" s="1" customFormat="1" x14ac:dyDescent="0.4">
      <c r="A203" s="12"/>
      <c r="B203" s="12"/>
      <c r="C203" s="42"/>
      <c r="D203" s="12"/>
      <c r="E203" s="42"/>
      <c r="F203" s="12"/>
      <c r="G203" s="12"/>
      <c r="H203" s="12"/>
      <c r="I203" s="12"/>
      <c r="J203" s="12"/>
      <c r="K203" s="12"/>
      <c r="L203" s="42"/>
      <c r="M203" s="42"/>
      <c r="N203" s="12"/>
      <c r="O203" s="12"/>
      <c r="P203" s="12"/>
      <c r="Q203" s="12"/>
      <c r="R203" s="12"/>
      <c r="S203" s="12"/>
      <c r="T203" s="43"/>
      <c r="U203" s="191" t="s">
        <v>275</v>
      </c>
      <c r="V203" s="28" t="s">
        <v>306</v>
      </c>
      <c r="W203" s="18"/>
      <c r="X203" s="22"/>
    </row>
    <row r="204" spans="1:24" s="1" customFormat="1" x14ac:dyDescent="0.4">
      <c r="A204" s="12"/>
      <c r="B204" s="12"/>
      <c r="C204" s="42"/>
      <c r="D204" s="12"/>
      <c r="E204" s="42"/>
      <c r="F204" s="12"/>
      <c r="G204" s="12"/>
      <c r="H204" s="12"/>
      <c r="I204" s="12"/>
      <c r="J204" s="12"/>
      <c r="K204" s="12"/>
      <c r="L204" s="42"/>
      <c r="M204" s="42"/>
      <c r="N204" s="12"/>
      <c r="O204" s="12"/>
      <c r="P204" s="12"/>
      <c r="Q204" s="12"/>
      <c r="R204" s="12"/>
      <c r="S204" s="12"/>
      <c r="T204" s="43"/>
      <c r="U204" s="191" t="s">
        <v>276</v>
      </c>
      <c r="V204" s="28" t="s">
        <v>306</v>
      </c>
      <c r="W204" s="18"/>
      <c r="X204" s="22"/>
    </row>
    <row r="205" spans="1:24" s="1" customFormat="1" x14ac:dyDescent="0.4">
      <c r="A205" s="12"/>
      <c r="B205" s="12"/>
      <c r="C205" s="42"/>
      <c r="D205" s="12"/>
      <c r="E205" s="42"/>
      <c r="F205" s="12"/>
      <c r="G205" s="12"/>
      <c r="H205" s="12"/>
      <c r="I205" s="12"/>
      <c r="J205" s="12"/>
      <c r="K205" s="12"/>
      <c r="L205" s="42"/>
      <c r="M205" s="42"/>
      <c r="N205" s="12"/>
      <c r="O205" s="12"/>
      <c r="P205" s="12"/>
      <c r="Q205" s="12"/>
      <c r="R205" s="12"/>
      <c r="S205" s="12"/>
      <c r="T205" s="43"/>
      <c r="U205" s="191" t="s">
        <v>277</v>
      </c>
      <c r="V205" s="28" t="s">
        <v>306</v>
      </c>
      <c r="W205" s="18"/>
      <c r="X205" s="22"/>
    </row>
    <row r="206" spans="1:24" s="1" customFormat="1" x14ac:dyDescent="0.4">
      <c r="A206" s="12"/>
      <c r="B206" s="12"/>
      <c r="C206" s="42"/>
      <c r="D206" s="12"/>
      <c r="E206" s="42"/>
      <c r="F206" s="12"/>
      <c r="G206" s="12"/>
      <c r="H206" s="12"/>
      <c r="I206" s="12"/>
      <c r="J206" s="12"/>
      <c r="K206" s="12"/>
      <c r="L206" s="42"/>
      <c r="M206" s="42"/>
      <c r="N206" s="12"/>
      <c r="O206" s="12"/>
      <c r="P206" s="12"/>
      <c r="Q206" s="12"/>
      <c r="R206" s="12"/>
      <c r="S206" s="12"/>
      <c r="T206" s="43"/>
      <c r="U206" s="191" t="s">
        <v>278</v>
      </c>
      <c r="V206" s="28" t="s">
        <v>341</v>
      </c>
      <c r="W206" s="18"/>
      <c r="X206" s="22"/>
    </row>
    <row r="207" spans="1:24" s="1" customFormat="1" x14ac:dyDescent="0.4">
      <c r="A207" s="12"/>
      <c r="B207" s="12"/>
      <c r="C207" s="42"/>
      <c r="D207" s="12"/>
      <c r="E207" s="42"/>
      <c r="F207" s="12"/>
      <c r="G207" s="12"/>
      <c r="H207" s="12"/>
      <c r="I207" s="12"/>
      <c r="J207" s="12"/>
      <c r="K207" s="12"/>
      <c r="L207" s="42"/>
      <c r="M207" s="42"/>
      <c r="N207" s="12"/>
      <c r="O207" s="12"/>
      <c r="P207" s="12"/>
      <c r="Q207" s="12"/>
      <c r="R207" s="12"/>
      <c r="S207" s="12"/>
      <c r="T207" s="43"/>
      <c r="U207" s="191" t="s">
        <v>279</v>
      </c>
      <c r="V207" s="28" t="s">
        <v>306</v>
      </c>
      <c r="W207" s="18"/>
      <c r="X207" s="22"/>
    </row>
    <row r="208" spans="1:24" s="1" customFormat="1" x14ac:dyDescent="0.4">
      <c r="A208" s="12"/>
      <c r="B208" s="12"/>
      <c r="C208" s="42"/>
      <c r="D208" s="12"/>
      <c r="E208" s="42"/>
      <c r="F208" s="12"/>
      <c r="G208" s="12"/>
      <c r="H208" s="12"/>
      <c r="I208" s="12"/>
      <c r="J208" s="12"/>
      <c r="K208" s="12"/>
      <c r="L208" s="42"/>
      <c r="M208" s="42"/>
      <c r="N208" s="12"/>
      <c r="O208" s="12"/>
      <c r="P208" s="12"/>
      <c r="Q208" s="12"/>
      <c r="R208" s="12"/>
      <c r="S208" s="12"/>
      <c r="T208" s="43"/>
      <c r="U208" s="191" t="s">
        <v>280</v>
      </c>
      <c r="V208" s="28" t="s">
        <v>306</v>
      </c>
      <c r="W208" s="18"/>
      <c r="X208" s="22"/>
    </row>
    <row r="209" spans="1:24" s="1" customFormat="1" x14ac:dyDescent="0.4">
      <c r="A209" s="12"/>
      <c r="B209" s="12"/>
      <c r="C209" s="42"/>
      <c r="D209" s="12"/>
      <c r="E209" s="42"/>
      <c r="F209" s="12"/>
      <c r="G209" s="12"/>
      <c r="H209" s="12"/>
      <c r="I209" s="12"/>
      <c r="J209" s="12"/>
      <c r="K209" s="12"/>
      <c r="L209" s="42"/>
      <c r="M209" s="42"/>
      <c r="N209" s="12"/>
      <c r="O209" s="12"/>
      <c r="P209" s="12"/>
      <c r="Q209" s="12"/>
      <c r="R209" s="12"/>
      <c r="S209" s="12"/>
      <c r="T209" s="43"/>
      <c r="U209" s="191" t="s">
        <v>281</v>
      </c>
      <c r="V209" s="28" t="s">
        <v>306</v>
      </c>
      <c r="W209" s="18"/>
      <c r="X209" s="22"/>
    </row>
    <row r="210" spans="1:24" s="1" customFormat="1" x14ac:dyDescent="0.4">
      <c r="A210" s="12"/>
      <c r="B210" s="12"/>
      <c r="C210" s="42"/>
      <c r="D210" s="12"/>
      <c r="E210" s="42"/>
      <c r="F210" s="12"/>
      <c r="G210" s="12"/>
      <c r="H210" s="12"/>
      <c r="I210" s="12"/>
      <c r="J210" s="12"/>
      <c r="K210" s="12"/>
      <c r="L210" s="42"/>
      <c r="M210" s="42"/>
      <c r="N210" s="12"/>
      <c r="O210" s="12"/>
      <c r="P210" s="12"/>
      <c r="Q210" s="12"/>
      <c r="R210" s="12"/>
      <c r="S210" s="12"/>
      <c r="T210" s="43"/>
      <c r="U210" s="191" t="s">
        <v>282</v>
      </c>
      <c r="V210" s="28" t="s">
        <v>306</v>
      </c>
      <c r="W210" s="18"/>
      <c r="X210" s="22"/>
    </row>
    <row r="211" spans="1:24" s="1" customFormat="1" x14ac:dyDescent="0.4">
      <c r="A211" s="12"/>
      <c r="B211" s="12"/>
      <c r="C211" s="42"/>
      <c r="D211" s="12"/>
      <c r="E211" s="42"/>
      <c r="F211" s="12"/>
      <c r="G211" s="12"/>
      <c r="H211" s="12"/>
      <c r="I211" s="12"/>
      <c r="J211" s="12"/>
      <c r="K211" s="12"/>
      <c r="L211" s="42"/>
      <c r="M211" s="42"/>
      <c r="N211" s="12"/>
      <c r="O211" s="12"/>
      <c r="P211" s="12"/>
      <c r="Q211" s="12"/>
      <c r="R211" s="12"/>
      <c r="S211" s="12"/>
      <c r="T211" s="43"/>
      <c r="U211" s="191" t="s">
        <v>283</v>
      </c>
      <c r="V211" s="28" t="s">
        <v>306</v>
      </c>
      <c r="W211" s="18"/>
      <c r="X211" s="22"/>
    </row>
    <row r="212" spans="1:24" s="1" customFormat="1" x14ac:dyDescent="0.4">
      <c r="A212" s="12"/>
      <c r="B212" s="12"/>
      <c r="C212" s="42"/>
      <c r="D212" s="12"/>
      <c r="E212" s="42"/>
      <c r="F212" s="12"/>
      <c r="G212" s="12"/>
      <c r="H212" s="12"/>
      <c r="I212" s="12"/>
      <c r="J212" s="12"/>
      <c r="K212" s="12"/>
      <c r="L212" s="42"/>
      <c r="M212" s="42"/>
      <c r="N212" s="12"/>
      <c r="O212" s="12"/>
      <c r="P212" s="12"/>
      <c r="Q212" s="12"/>
      <c r="R212" s="12"/>
      <c r="S212" s="12"/>
      <c r="T212" s="43"/>
      <c r="U212" s="191" t="s">
        <v>284</v>
      </c>
      <c r="V212" s="28" t="s">
        <v>306</v>
      </c>
      <c r="W212" s="18"/>
      <c r="X212" s="22"/>
    </row>
    <row r="213" spans="1:24" s="1" customFormat="1" x14ac:dyDescent="0.4">
      <c r="A213" s="12"/>
      <c r="B213" s="12"/>
      <c r="C213" s="42"/>
      <c r="D213" s="12"/>
      <c r="E213" s="42"/>
      <c r="F213" s="12"/>
      <c r="G213" s="12"/>
      <c r="H213" s="12"/>
      <c r="I213" s="12"/>
      <c r="J213" s="12"/>
      <c r="K213" s="12"/>
      <c r="L213" s="42"/>
      <c r="M213" s="42"/>
      <c r="N213" s="12"/>
      <c r="O213" s="12"/>
      <c r="P213" s="12"/>
      <c r="Q213" s="12"/>
      <c r="R213" s="12"/>
      <c r="S213" s="12"/>
      <c r="T213" s="43"/>
      <c r="U213" s="191" t="s">
        <v>285</v>
      </c>
      <c r="V213" s="28" t="s">
        <v>306</v>
      </c>
      <c r="W213" s="18"/>
      <c r="X213" s="22"/>
    </row>
    <row r="214" spans="1:24" s="1" customFormat="1" x14ac:dyDescent="0.4">
      <c r="A214" s="12"/>
      <c r="B214" s="12"/>
      <c r="C214" s="42"/>
      <c r="D214" s="12"/>
      <c r="E214" s="42"/>
      <c r="F214" s="12"/>
      <c r="G214" s="12"/>
      <c r="H214" s="12"/>
      <c r="I214" s="12"/>
      <c r="J214" s="12"/>
      <c r="K214" s="12"/>
      <c r="L214" s="42"/>
      <c r="M214" s="42"/>
      <c r="N214" s="12"/>
      <c r="O214" s="12"/>
      <c r="P214" s="12"/>
      <c r="Q214" s="12"/>
      <c r="R214" s="12"/>
      <c r="S214" s="12"/>
      <c r="T214" s="43"/>
      <c r="U214" s="191" t="s">
        <v>286</v>
      </c>
      <c r="V214" s="28" t="s">
        <v>306</v>
      </c>
      <c r="W214" s="18"/>
      <c r="X214" s="22"/>
    </row>
    <row r="215" spans="1:24" s="1" customFormat="1" x14ac:dyDescent="0.4">
      <c r="A215" s="12"/>
      <c r="B215" s="12"/>
      <c r="C215" s="42"/>
      <c r="D215" s="12"/>
      <c r="E215" s="42"/>
      <c r="F215" s="12"/>
      <c r="G215" s="12"/>
      <c r="H215" s="12"/>
      <c r="I215" s="12"/>
      <c r="J215" s="12"/>
      <c r="K215" s="12"/>
      <c r="L215" s="42"/>
      <c r="M215" s="42"/>
      <c r="N215" s="12"/>
      <c r="O215" s="12"/>
      <c r="P215" s="12"/>
      <c r="Q215" s="12"/>
      <c r="R215" s="12"/>
      <c r="S215" s="12"/>
      <c r="T215" s="43"/>
      <c r="U215" s="191" t="s">
        <v>287</v>
      </c>
      <c r="V215" s="28" t="s">
        <v>320</v>
      </c>
      <c r="W215" s="18"/>
      <c r="X215" s="22"/>
    </row>
    <row r="216" spans="1:24" s="1" customFormat="1" x14ac:dyDescent="0.4">
      <c r="A216" s="12"/>
      <c r="B216" s="12"/>
      <c r="C216" s="42"/>
      <c r="D216" s="12"/>
      <c r="E216" s="42"/>
      <c r="F216" s="12"/>
      <c r="G216" s="12"/>
      <c r="H216" s="12"/>
      <c r="I216" s="12"/>
      <c r="J216" s="12"/>
      <c r="K216" s="12"/>
      <c r="L216" s="42"/>
      <c r="M216" s="42"/>
      <c r="N216" s="12"/>
      <c r="O216" s="12"/>
      <c r="P216" s="12"/>
      <c r="Q216" s="12"/>
      <c r="R216" s="12"/>
      <c r="S216" s="12"/>
      <c r="T216" s="43"/>
      <c r="U216" s="191" t="s">
        <v>288</v>
      </c>
      <c r="V216" s="28" t="s">
        <v>334</v>
      </c>
      <c r="W216" s="18"/>
      <c r="X216" s="22"/>
    </row>
    <row r="217" spans="1:24" s="1" customFormat="1" x14ac:dyDescent="0.4">
      <c r="A217" s="12"/>
      <c r="B217" s="12"/>
      <c r="C217" s="42"/>
      <c r="D217" s="12"/>
      <c r="E217" s="42"/>
      <c r="F217" s="12"/>
      <c r="G217" s="12"/>
      <c r="H217" s="12"/>
      <c r="I217" s="12"/>
      <c r="J217" s="12"/>
      <c r="K217" s="12"/>
      <c r="L217" s="42"/>
      <c r="M217" s="42"/>
      <c r="N217" s="12"/>
      <c r="O217" s="12"/>
      <c r="P217" s="12"/>
      <c r="Q217" s="12"/>
      <c r="R217" s="12"/>
      <c r="S217" s="12"/>
      <c r="T217" s="43"/>
      <c r="U217" s="191" t="s">
        <v>289</v>
      </c>
      <c r="V217" s="28" t="s">
        <v>336</v>
      </c>
      <c r="W217" s="18"/>
      <c r="X217" s="22"/>
    </row>
    <row r="218" spans="1:24" s="1" customFormat="1" x14ac:dyDescent="0.4">
      <c r="A218" s="12"/>
      <c r="B218" s="12"/>
      <c r="C218" s="42"/>
      <c r="D218" s="12"/>
      <c r="E218" s="42"/>
      <c r="F218" s="12"/>
      <c r="G218" s="12"/>
      <c r="H218" s="12"/>
      <c r="I218" s="12"/>
      <c r="J218" s="12"/>
      <c r="K218" s="12"/>
      <c r="L218" s="42"/>
      <c r="M218" s="42"/>
      <c r="N218" s="12"/>
      <c r="O218" s="12"/>
      <c r="P218" s="12"/>
      <c r="Q218" s="12"/>
      <c r="R218" s="12"/>
      <c r="S218" s="12"/>
      <c r="T218" s="43"/>
      <c r="U218" s="191" t="s">
        <v>290</v>
      </c>
      <c r="V218" s="28" t="s">
        <v>306</v>
      </c>
      <c r="W218" s="18"/>
      <c r="X218" s="22"/>
    </row>
    <row r="219" spans="1:24" s="1" customFormat="1" x14ac:dyDescent="0.4">
      <c r="A219" s="12"/>
      <c r="B219" s="12"/>
      <c r="C219" s="42"/>
      <c r="D219" s="12"/>
      <c r="E219" s="42"/>
      <c r="F219" s="12"/>
      <c r="G219" s="12"/>
      <c r="H219" s="12"/>
      <c r="I219" s="12"/>
      <c r="J219" s="12"/>
      <c r="K219" s="12"/>
      <c r="L219" s="42"/>
      <c r="M219" s="42"/>
      <c r="N219" s="12"/>
      <c r="O219" s="12"/>
      <c r="P219" s="12"/>
      <c r="Q219" s="12"/>
      <c r="R219" s="12"/>
      <c r="S219" s="12"/>
      <c r="T219" s="43"/>
      <c r="U219" s="191" t="s">
        <v>291</v>
      </c>
      <c r="V219" s="28" t="s">
        <v>348</v>
      </c>
      <c r="W219" s="18"/>
      <c r="X219" s="22"/>
    </row>
    <row r="220" spans="1:24" s="1" customFormat="1" x14ac:dyDescent="0.4">
      <c r="A220" s="12"/>
      <c r="B220" s="12"/>
      <c r="C220" s="42"/>
      <c r="D220" s="12"/>
      <c r="E220" s="42"/>
      <c r="F220" s="12"/>
      <c r="G220" s="12"/>
      <c r="H220" s="12"/>
      <c r="I220" s="12"/>
      <c r="J220" s="12"/>
      <c r="K220" s="12"/>
      <c r="L220" s="42"/>
      <c r="M220" s="42"/>
      <c r="N220" s="12"/>
      <c r="O220" s="12"/>
      <c r="P220" s="12"/>
      <c r="Q220" s="12"/>
      <c r="R220" s="12"/>
      <c r="S220" s="12"/>
      <c r="T220" s="43"/>
      <c r="U220" s="191" t="s">
        <v>292</v>
      </c>
      <c r="V220" s="28" t="s">
        <v>307</v>
      </c>
      <c r="W220" s="18"/>
      <c r="X220" s="22"/>
    </row>
    <row r="221" spans="1:24" s="1" customFormat="1" x14ac:dyDescent="0.4">
      <c r="A221" s="12"/>
      <c r="B221" s="12"/>
      <c r="C221" s="42"/>
      <c r="D221" s="12"/>
      <c r="E221" s="42"/>
      <c r="F221" s="12"/>
      <c r="G221" s="12"/>
      <c r="H221" s="12"/>
      <c r="I221" s="12"/>
      <c r="J221" s="12"/>
      <c r="K221" s="12"/>
      <c r="L221" s="42"/>
      <c r="M221" s="42"/>
      <c r="N221" s="12"/>
      <c r="O221" s="12"/>
      <c r="P221" s="12"/>
      <c r="Q221" s="12"/>
      <c r="R221" s="12"/>
      <c r="S221" s="12"/>
      <c r="T221" s="43"/>
      <c r="U221" s="191" t="s">
        <v>293</v>
      </c>
      <c r="V221" s="28" t="s">
        <v>306</v>
      </c>
      <c r="W221" s="18"/>
      <c r="X221" s="22"/>
    </row>
    <row r="222" spans="1:24" s="1" customFormat="1" x14ac:dyDescent="0.4">
      <c r="A222" s="12"/>
      <c r="B222" s="12"/>
      <c r="C222" s="42"/>
      <c r="D222" s="12"/>
      <c r="E222" s="42"/>
      <c r="F222" s="12"/>
      <c r="G222" s="12"/>
      <c r="H222" s="12"/>
      <c r="I222" s="12"/>
      <c r="J222" s="12"/>
      <c r="K222" s="12"/>
      <c r="L222" s="42"/>
      <c r="M222" s="42"/>
      <c r="N222" s="12"/>
      <c r="O222" s="12"/>
      <c r="P222" s="12"/>
      <c r="Q222" s="12"/>
      <c r="R222" s="12"/>
      <c r="S222" s="12"/>
      <c r="T222" s="43"/>
      <c r="U222" s="191" t="s">
        <v>294</v>
      </c>
      <c r="V222" s="28" t="s">
        <v>306</v>
      </c>
      <c r="W222" s="18"/>
      <c r="X222" s="22"/>
    </row>
    <row r="223" spans="1:24" s="1" customFormat="1" x14ac:dyDescent="0.4">
      <c r="A223" s="12"/>
      <c r="B223" s="12"/>
      <c r="C223" s="42"/>
      <c r="D223" s="12"/>
      <c r="E223" s="42"/>
      <c r="F223" s="12"/>
      <c r="G223" s="12"/>
      <c r="H223" s="12"/>
      <c r="I223" s="12"/>
      <c r="J223" s="12"/>
      <c r="K223" s="12"/>
      <c r="L223" s="42"/>
      <c r="M223" s="42"/>
      <c r="N223" s="12"/>
      <c r="O223" s="12"/>
      <c r="P223" s="12"/>
      <c r="Q223" s="12"/>
      <c r="R223" s="12"/>
      <c r="S223" s="12"/>
      <c r="T223" s="43"/>
      <c r="U223" s="191" t="s">
        <v>295</v>
      </c>
      <c r="V223" s="28" t="s">
        <v>306</v>
      </c>
      <c r="W223" s="18"/>
      <c r="X223" s="22"/>
    </row>
    <row r="224" spans="1:24" s="1" customFormat="1" x14ac:dyDescent="0.4">
      <c r="A224" s="12"/>
      <c r="B224" s="12"/>
      <c r="C224" s="42"/>
      <c r="D224" s="12"/>
      <c r="E224" s="42"/>
      <c r="F224" s="12"/>
      <c r="G224" s="12"/>
      <c r="H224" s="12"/>
      <c r="I224" s="12"/>
      <c r="J224" s="12"/>
      <c r="K224" s="12"/>
      <c r="L224" s="42"/>
      <c r="M224" s="42"/>
      <c r="N224" s="12"/>
      <c r="O224" s="12"/>
      <c r="P224" s="12"/>
      <c r="Q224" s="12"/>
      <c r="R224" s="12"/>
      <c r="S224" s="12"/>
      <c r="T224" s="43"/>
      <c r="U224" s="191" t="s">
        <v>296</v>
      </c>
      <c r="V224" s="28" t="s">
        <v>306</v>
      </c>
      <c r="W224" s="18"/>
      <c r="X224" s="22"/>
    </row>
    <row r="225" spans="1:24" s="1" customFormat="1" x14ac:dyDescent="0.4">
      <c r="A225" s="12"/>
      <c r="B225" s="12"/>
      <c r="C225" s="42"/>
      <c r="D225" s="12"/>
      <c r="E225" s="42"/>
      <c r="F225" s="12"/>
      <c r="G225" s="12"/>
      <c r="H225" s="12"/>
      <c r="I225" s="12"/>
      <c r="J225" s="12"/>
      <c r="K225" s="12"/>
      <c r="L225" s="42"/>
      <c r="M225" s="42"/>
      <c r="N225" s="12"/>
      <c r="O225" s="12"/>
      <c r="P225" s="12"/>
      <c r="Q225" s="12"/>
      <c r="R225" s="12"/>
      <c r="S225" s="12"/>
      <c r="T225" s="43"/>
      <c r="U225" s="191" t="s">
        <v>297</v>
      </c>
      <c r="V225" s="28" t="s">
        <v>306</v>
      </c>
      <c r="W225" s="18"/>
      <c r="X225" s="22"/>
    </row>
    <row r="226" spans="1:24" s="1" customFormat="1" x14ac:dyDescent="0.4">
      <c r="A226" s="12"/>
      <c r="B226" s="12"/>
      <c r="C226" s="42"/>
      <c r="D226" s="12"/>
      <c r="E226" s="42"/>
      <c r="F226" s="12"/>
      <c r="G226" s="12"/>
      <c r="H226" s="12"/>
      <c r="I226" s="12"/>
      <c r="J226" s="12"/>
      <c r="K226" s="12"/>
      <c r="L226" s="42"/>
      <c r="M226" s="42"/>
      <c r="N226" s="12"/>
      <c r="O226" s="12"/>
      <c r="P226" s="12"/>
      <c r="Q226" s="12"/>
      <c r="R226" s="12"/>
      <c r="S226" s="12"/>
      <c r="T226" s="43"/>
      <c r="U226" s="191" t="s">
        <v>298</v>
      </c>
      <c r="V226" s="28" t="s">
        <v>306</v>
      </c>
      <c r="W226" s="18"/>
      <c r="X226" s="22"/>
    </row>
    <row r="227" spans="1:24" s="1" customFormat="1" x14ac:dyDescent="0.4">
      <c r="A227" s="12"/>
      <c r="B227" s="12"/>
      <c r="C227" s="42"/>
      <c r="D227" s="12"/>
      <c r="E227" s="42"/>
      <c r="F227" s="12"/>
      <c r="G227" s="12"/>
      <c r="H227" s="12"/>
      <c r="I227" s="12"/>
      <c r="J227" s="12"/>
      <c r="K227" s="12"/>
      <c r="L227" s="42"/>
      <c r="M227" s="42"/>
      <c r="N227" s="12"/>
      <c r="O227" s="12"/>
      <c r="P227" s="12"/>
      <c r="Q227" s="12"/>
      <c r="R227" s="12"/>
      <c r="S227" s="12"/>
      <c r="T227" s="43"/>
      <c r="U227" s="191" t="s">
        <v>299</v>
      </c>
      <c r="V227" s="28" t="s">
        <v>306</v>
      </c>
      <c r="W227" s="18"/>
      <c r="X227" s="22"/>
    </row>
    <row r="228" spans="1:24" s="1" customFormat="1" x14ac:dyDescent="0.4">
      <c r="A228" s="12"/>
      <c r="B228" s="12"/>
      <c r="C228" s="42"/>
      <c r="D228" s="12"/>
      <c r="E228" s="42"/>
      <c r="F228" s="12"/>
      <c r="G228" s="12"/>
      <c r="H228" s="12"/>
      <c r="I228" s="12"/>
      <c r="J228" s="12"/>
      <c r="K228" s="12"/>
      <c r="L228" s="42"/>
      <c r="M228" s="42"/>
      <c r="N228" s="12"/>
      <c r="O228" s="12"/>
      <c r="P228" s="12"/>
      <c r="Q228" s="12"/>
      <c r="R228" s="12"/>
      <c r="S228" s="12"/>
      <c r="T228" s="43"/>
      <c r="U228" s="191" t="s">
        <v>300</v>
      </c>
      <c r="V228" s="28" t="s">
        <v>306</v>
      </c>
      <c r="W228" s="18"/>
      <c r="X228" s="22"/>
    </row>
    <row r="229" spans="1:24" s="1" customFormat="1" x14ac:dyDescent="0.4">
      <c r="A229" s="12"/>
      <c r="B229" s="12"/>
      <c r="C229" s="42"/>
      <c r="D229" s="12"/>
      <c r="E229" s="42"/>
      <c r="F229" s="12"/>
      <c r="G229" s="12"/>
      <c r="H229" s="12"/>
      <c r="I229" s="12"/>
      <c r="J229" s="12"/>
      <c r="K229" s="12"/>
      <c r="L229" s="42"/>
      <c r="M229" s="42"/>
      <c r="N229" s="12"/>
      <c r="O229" s="12"/>
      <c r="P229" s="12"/>
      <c r="Q229" s="12"/>
      <c r="R229" s="12"/>
      <c r="S229" s="12"/>
      <c r="T229" s="43"/>
      <c r="U229" s="191" t="s">
        <v>301</v>
      </c>
      <c r="V229" s="28" t="s">
        <v>307</v>
      </c>
      <c r="W229" s="18"/>
      <c r="X229" s="22"/>
    </row>
    <row r="230" spans="1:24" s="1" customFormat="1" x14ac:dyDescent="0.4">
      <c r="A230" s="12"/>
      <c r="B230" s="12"/>
      <c r="C230" s="42"/>
      <c r="D230" s="12"/>
      <c r="E230" s="42"/>
      <c r="F230" s="12"/>
      <c r="G230" s="12"/>
      <c r="H230" s="12"/>
      <c r="I230" s="12"/>
      <c r="J230" s="12"/>
      <c r="K230" s="12"/>
      <c r="L230" s="42"/>
      <c r="M230" s="42"/>
      <c r="N230" s="12"/>
      <c r="O230" s="12"/>
      <c r="P230" s="12"/>
      <c r="Q230" s="12"/>
      <c r="R230" s="12"/>
      <c r="S230" s="12"/>
      <c r="T230" s="43"/>
      <c r="U230" s="191" t="s">
        <v>302</v>
      </c>
      <c r="V230" s="28" t="s">
        <v>309</v>
      </c>
      <c r="W230" s="18"/>
      <c r="X230" s="22"/>
    </row>
    <row r="231" spans="1:24" s="1" customFormat="1" x14ac:dyDescent="0.4">
      <c r="A231" s="12"/>
      <c r="B231" s="12"/>
      <c r="C231" s="42"/>
      <c r="D231" s="12"/>
      <c r="E231" s="42"/>
      <c r="F231" s="12"/>
      <c r="G231" s="12"/>
      <c r="H231" s="12"/>
      <c r="I231" s="12"/>
      <c r="J231" s="12"/>
      <c r="K231" s="12"/>
      <c r="L231" s="42"/>
      <c r="M231" s="42"/>
      <c r="N231" s="12"/>
      <c r="O231" s="12"/>
      <c r="P231" s="12"/>
      <c r="Q231" s="12"/>
      <c r="R231" s="12"/>
      <c r="S231" s="12"/>
      <c r="T231" s="43"/>
      <c r="U231" s="191" t="s">
        <v>303</v>
      </c>
      <c r="V231" s="28" t="s">
        <v>310</v>
      </c>
      <c r="W231" s="18"/>
      <c r="X231" s="22"/>
    </row>
    <row r="232" spans="1:24" s="1" customFormat="1" x14ac:dyDescent="0.4">
      <c r="A232" s="12"/>
      <c r="B232" s="12"/>
      <c r="C232" s="42"/>
      <c r="D232" s="12"/>
      <c r="E232" s="42"/>
      <c r="F232" s="12"/>
      <c r="G232" s="12"/>
      <c r="H232" s="12"/>
      <c r="I232" s="12"/>
      <c r="J232" s="12"/>
      <c r="K232" s="12"/>
      <c r="L232" s="42"/>
      <c r="M232" s="42"/>
      <c r="N232" s="12"/>
      <c r="O232" s="12"/>
      <c r="P232" s="12"/>
      <c r="Q232" s="12"/>
      <c r="R232" s="12"/>
      <c r="S232" s="12"/>
      <c r="T232" s="43"/>
      <c r="U232" s="191" t="s">
        <v>304</v>
      </c>
      <c r="V232" s="28" t="s">
        <v>333</v>
      </c>
      <c r="W232" s="18"/>
      <c r="X232" s="22"/>
    </row>
    <row r="233" spans="1:24" s="1" customFormat="1" x14ac:dyDescent="0.4">
      <c r="A233" s="12"/>
      <c r="B233" s="12"/>
      <c r="C233" s="42"/>
      <c r="D233" s="12"/>
      <c r="E233" s="42"/>
      <c r="F233" s="12"/>
      <c r="G233" s="12"/>
      <c r="H233" s="12"/>
      <c r="I233" s="12"/>
      <c r="J233" s="12"/>
      <c r="K233" s="12"/>
      <c r="L233" s="42"/>
      <c r="M233" s="42"/>
      <c r="N233" s="12"/>
      <c r="O233" s="12"/>
      <c r="P233" s="12"/>
      <c r="Q233" s="12"/>
      <c r="R233" s="12"/>
      <c r="S233" s="12"/>
      <c r="T233" s="43"/>
      <c r="U233" s="191" t="s">
        <v>305</v>
      </c>
      <c r="V233" s="28" t="s">
        <v>322</v>
      </c>
      <c r="W233" s="18"/>
      <c r="X233" s="22"/>
    </row>
    <row r="234" spans="1:24" s="1" customFormat="1" ht="18" thickBot="1" x14ac:dyDescent="0.45">
      <c r="A234" s="12"/>
      <c r="B234" s="12"/>
      <c r="C234" s="42"/>
      <c r="D234" s="12"/>
      <c r="E234" s="42"/>
      <c r="F234" s="12"/>
      <c r="G234" s="12"/>
      <c r="H234" s="12"/>
      <c r="I234" s="12"/>
      <c r="J234" s="12"/>
      <c r="K234" s="12"/>
      <c r="L234" s="42"/>
      <c r="M234" s="42"/>
      <c r="N234" s="12"/>
      <c r="O234" s="12"/>
      <c r="P234" s="12"/>
      <c r="Q234" s="12"/>
      <c r="R234" s="12"/>
      <c r="S234" s="12"/>
      <c r="T234" s="47"/>
      <c r="U234" s="71"/>
      <c r="V234" s="71"/>
      <c r="W234" s="34"/>
      <c r="X234" s="35"/>
    </row>
    <row r="235" spans="1:24" s="1" customFormat="1" x14ac:dyDescent="0.4">
      <c r="A235" s="12"/>
      <c r="B235" s="12"/>
      <c r="C235" s="42"/>
      <c r="D235" s="12"/>
      <c r="E235" s="42"/>
      <c r="F235" s="12"/>
      <c r="G235" s="12"/>
      <c r="H235" s="12"/>
      <c r="I235" s="12"/>
      <c r="J235" s="12"/>
      <c r="K235" s="12"/>
      <c r="L235" s="42"/>
      <c r="M235" s="42"/>
      <c r="N235" s="12"/>
      <c r="O235" s="12"/>
      <c r="P235" s="12"/>
      <c r="Q235" s="12"/>
      <c r="R235" s="12"/>
      <c r="S235" s="12"/>
      <c r="T235" s="12"/>
    </row>
    <row r="236" spans="1:24" s="1" customFormat="1" x14ac:dyDescent="0.4">
      <c r="A236" s="12"/>
      <c r="B236" s="12"/>
      <c r="C236" s="42"/>
      <c r="D236" s="12"/>
      <c r="E236" s="42"/>
      <c r="F236" s="12"/>
      <c r="G236" s="12"/>
      <c r="H236" s="12"/>
      <c r="I236" s="12"/>
      <c r="J236" s="12"/>
      <c r="K236" s="12"/>
      <c r="L236" s="42"/>
      <c r="M236" s="42"/>
      <c r="N236" s="12"/>
      <c r="O236" s="12"/>
      <c r="P236" s="12"/>
      <c r="Q236" s="12"/>
      <c r="R236" s="12"/>
      <c r="S236" s="12"/>
      <c r="T236" s="12"/>
    </row>
    <row r="237" spans="1:24" s="1" customFormat="1" x14ac:dyDescent="0.4">
      <c r="A237" s="12"/>
      <c r="B237" s="12"/>
      <c r="C237" s="42"/>
      <c r="D237" s="12"/>
      <c r="E237" s="42"/>
      <c r="F237" s="12"/>
      <c r="G237" s="12"/>
      <c r="H237" s="12"/>
      <c r="I237" s="12"/>
      <c r="J237" s="12"/>
      <c r="K237" s="12"/>
      <c r="L237" s="42"/>
      <c r="M237" s="42"/>
      <c r="N237" s="12"/>
      <c r="O237" s="12"/>
      <c r="P237" s="12"/>
      <c r="Q237" s="12"/>
      <c r="R237" s="12"/>
      <c r="S237" s="12"/>
      <c r="T237" s="12"/>
    </row>
    <row r="238" spans="1:24" s="1" customFormat="1" x14ac:dyDescent="0.4">
      <c r="A238" s="12"/>
      <c r="B238" s="12"/>
      <c r="C238" s="42"/>
      <c r="D238" s="12"/>
      <c r="E238" s="42"/>
      <c r="F238" s="12"/>
      <c r="G238" s="12"/>
      <c r="H238" s="12"/>
      <c r="I238" s="12"/>
      <c r="J238" s="12"/>
      <c r="K238" s="12"/>
      <c r="L238" s="42"/>
      <c r="M238" s="42"/>
      <c r="N238" s="12"/>
      <c r="O238" s="12"/>
      <c r="P238" s="12"/>
      <c r="Q238" s="12"/>
      <c r="R238" s="12"/>
      <c r="S238" s="12"/>
      <c r="T238" s="12"/>
    </row>
    <row r="239" spans="1:24" s="1" customFormat="1" x14ac:dyDescent="0.4">
      <c r="A239" s="12"/>
      <c r="B239" s="12"/>
      <c r="C239" s="42"/>
      <c r="D239" s="12"/>
      <c r="E239" s="42"/>
      <c r="F239" s="12"/>
      <c r="G239" s="12"/>
      <c r="H239" s="12"/>
      <c r="I239" s="12"/>
      <c r="J239" s="12"/>
      <c r="K239" s="12"/>
      <c r="L239" s="42"/>
      <c r="M239" s="42"/>
      <c r="N239" s="12"/>
      <c r="O239" s="12"/>
      <c r="P239" s="12"/>
      <c r="Q239" s="12"/>
      <c r="R239" s="12"/>
      <c r="S239" s="12"/>
      <c r="T239" s="12"/>
    </row>
    <row r="240" spans="1:24" s="1" customFormat="1" x14ac:dyDescent="0.4">
      <c r="A240" s="12"/>
      <c r="B240" s="12"/>
      <c r="C240" s="42"/>
      <c r="D240" s="12"/>
      <c r="E240" s="42"/>
      <c r="F240" s="12"/>
      <c r="G240" s="12"/>
      <c r="H240" s="12"/>
      <c r="I240" s="12"/>
      <c r="J240" s="12"/>
      <c r="K240" s="12"/>
      <c r="L240" s="42"/>
      <c r="M240" s="42"/>
      <c r="N240" s="12"/>
      <c r="O240" s="12"/>
      <c r="P240" s="12"/>
      <c r="Q240" s="12"/>
      <c r="R240" s="12"/>
      <c r="S240" s="12"/>
      <c r="T240" s="12"/>
    </row>
    <row r="241" spans="1:20" s="1" customFormat="1" x14ac:dyDescent="0.4">
      <c r="A241" s="12"/>
      <c r="B241" s="12"/>
      <c r="C241" s="42"/>
      <c r="D241" s="12"/>
      <c r="E241" s="42"/>
      <c r="F241" s="12"/>
      <c r="G241" s="12"/>
      <c r="H241" s="12"/>
      <c r="I241" s="12"/>
      <c r="J241" s="12"/>
      <c r="K241" s="12"/>
      <c r="L241" s="42"/>
      <c r="M241" s="42"/>
      <c r="N241" s="12"/>
      <c r="O241" s="12"/>
      <c r="P241" s="12"/>
      <c r="Q241" s="12"/>
      <c r="R241" s="12"/>
      <c r="S241" s="12"/>
      <c r="T241" s="12"/>
    </row>
    <row r="242" spans="1:20" s="1" customFormat="1" x14ac:dyDescent="0.4">
      <c r="A242" s="12"/>
      <c r="B242" s="12"/>
      <c r="C242" s="42"/>
      <c r="D242" s="12"/>
      <c r="E242" s="42"/>
      <c r="F242" s="12"/>
      <c r="G242" s="12"/>
      <c r="H242" s="12"/>
      <c r="I242" s="12"/>
      <c r="J242" s="12"/>
      <c r="K242" s="12"/>
      <c r="L242" s="42"/>
      <c r="M242" s="42"/>
      <c r="N242" s="12"/>
      <c r="O242" s="12"/>
      <c r="P242" s="12"/>
      <c r="Q242" s="12"/>
      <c r="R242" s="12"/>
      <c r="S242" s="12"/>
      <c r="T242" s="12"/>
    </row>
    <row r="243" spans="1:20" s="1" customFormat="1" x14ac:dyDescent="0.4">
      <c r="A243" s="12"/>
      <c r="B243" s="12"/>
      <c r="C243" s="42"/>
      <c r="D243" s="12"/>
      <c r="E243" s="42"/>
      <c r="F243" s="12"/>
      <c r="G243" s="12"/>
      <c r="H243" s="12"/>
      <c r="I243" s="12"/>
      <c r="J243" s="12"/>
      <c r="K243" s="12"/>
      <c r="L243" s="42"/>
      <c r="M243" s="42"/>
      <c r="N243" s="12"/>
      <c r="O243" s="12"/>
      <c r="P243" s="12"/>
      <c r="Q243" s="12"/>
      <c r="R243" s="12"/>
      <c r="S243" s="12"/>
      <c r="T243" s="12"/>
    </row>
    <row r="244" spans="1:20" s="1" customFormat="1" x14ac:dyDescent="0.4">
      <c r="A244" s="12"/>
      <c r="B244" s="12"/>
      <c r="C244" s="42"/>
      <c r="D244" s="12"/>
      <c r="E244" s="42"/>
      <c r="F244" s="12"/>
      <c r="G244" s="12"/>
      <c r="H244" s="12"/>
      <c r="I244" s="12"/>
      <c r="J244" s="12"/>
      <c r="K244" s="12"/>
      <c r="L244" s="42"/>
      <c r="M244" s="42"/>
      <c r="N244" s="12"/>
      <c r="O244" s="12"/>
      <c r="P244" s="12"/>
      <c r="Q244" s="12"/>
      <c r="R244" s="12"/>
      <c r="S244" s="12"/>
      <c r="T244" s="12"/>
    </row>
    <row r="245" spans="1:20" s="1" customFormat="1" x14ac:dyDescent="0.4">
      <c r="A245" s="12"/>
      <c r="B245" s="12"/>
      <c r="C245" s="42"/>
      <c r="D245" s="12"/>
      <c r="E245" s="42"/>
      <c r="F245" s="12"/>
      <c r="G245" s="12"/>
      <c r="H245" s="12"/>
      <c r="I245" s="12"/>
      <c r="J245" s="12"/>
      <c r="K245" s="12"/>
      <c r="L245" s="42"/>
      <c r="M245" s="42"/>
      <c r="N245" s="12"/>
      <c r="O245" s="12"/>
      <c r="P245" s="12"/>
      <c r="Q245" s="12"/>
      <c r="R245" s="12"/>
      <c r="S245" s="12"/>
      <c r="T245" s="12"/>
    </row>
    <row r="246" spans="1:20" s="1" customFormat="1" x14ac:dyDescent="0.4">
      <c r="A246" s="12"/>
      <c r="B246" s="12"/>
      <c r="C246" s="42"/>
      <c r="D246" s="12"/>
      <c r="E246" s="42"/>
      <c r="F246" s="12"/>
      <c r="G246" s="12"/>
      <c r="H246" s="12"/>
      <c r="I246" s="12"/>
      <c r="J246" s="12"/>
      <c r="K246" s="12"/>
      <c r="L246" s="42"/>
      <c r="M246" s="42"/>
      <c r="N246" s="12"/>
      <c r="O246" s="12"/>
      <c r="P246" s="12"/>
      <c r="Q246" s="12"/>
      <c r="R246" s="12"/>
      <c r="S246" s="12"/>
      <c r="T246" s="12"/>
    </row>
    <row r="247" spans="1:20" s="1" customFormat="1" x14ac:dyDescent="0.4">
      <c r="A247" s="12"/>
      <c r="B247" s="12"/>
      <c r="C247" s="42"/>
      <c r="D247" s="12"/>
      <c r="E247" s="42"/>
      <c r="F247" s="12"/>
      <c r="G247" s="12"/>
      <c r="H247" s="12"/>
      <c r="I247" s="12"/>
      <c r="J247" s="12"/>
      <c r="K247" s="12"/>
      <c r="L247" s="42"/>
      <c r="M247" s="42"/>
      <c r="N247" s="12"/>
      <c r="O247" s="12"/>
      <c r="P247" s="12"/>
      <c r="Q247" s="12"/>
      <c r="R247" s="12"/>
      <c r="S247" s="12"/>
      <c r="T247" s="12"/>
    </row>
    <row r="248" spans="1:20" s="1" customFormat="1" x14ac:dyDescent="0.4">
      <c r="A248" s="12"/>
      <c r="B248" s="12"/>
      <c r="C248" s="42"/>
      <c r="D248" s="12"/>
      <c r="E248" s="42"/>
      <c r="F248" s="12"/>
      <c r="G248" s="12"/>
      <c r="H248" s="12"/>
      <c r="I248" s="12"/>
      <c r="J248" s="12"/>
      <c r="K248" s="12"/>
      <c r="L248" s="42"/>
      <c r="M248" s="42"/>
      <c r="N248" s="12"/>
      <c r="O248" s="12"/>
      <c r="P248" s="12"/>
      <c r="Q248" s="12"/>
      <c r="R248" s="12"/>
      <c r="S248" s="12"/>
      <c r="T248" s="12"/>
    </row>
    <row r="249" spans="1:20" s="1" customFormat="1" x14ac:dyDescent="0.4">
      <c r="A249" s="12"/>
      <c r="B249" s="12"/>
      <c r="C249" s="42"/>
      <c r="D249" s="12"/>
      <c r="E249" s="42"/>
      <c r="F249" s="12"/>
      <c r="G249" s="12"/>
      <c r="H249" s="12"/>
      <c r="I249" s="12"/>
      <c r="J249" s="12"/>
      <c r="K249" s="12"/>
      <c r="L249" s="42"/>
      <c r="M249" s="42"/>
      <c r="N249" s="12"/>
      <c r="O249" s="12"/>
      <c r="P249" s="12"/>
      <c r="Q249" s="12"/>
      <c r="R249" s="12"/>
      <c r="S249" s="12"/>
      <c r="T249" s="12"/>
    </row>
    <row r="250" spans="1:20" s="1" customFormat="1" x14ac:dyDescent="0.4">
      <c r="A250" s="12"/>
      <c r="B250" s="12"/>
      <c r="C250" s="42"/>
      <c r="D250" s="12"/>
      <c r="E250" s="42"/>
      <c r="F250" s="12"/>
      <c r="G250" s="12"/>
      <c r="H250" s="12"/>
      <c r="I250" s="12"/>
      <c r="J250" s="12"/>
      <c r="K250" s="12"/>
      <c r="L250" s="42"/>
      <c r="M250" s="42"/>
      <c r="N250" s="12"/>
      <c r="O250" s="12"/>
      <c r="P250" s="12"/>
      <c r="Q250" s="12"/>
      <c r="R250" s="12"/>
      <c r="S250" s="12"/>
      <c r="T250" s="12"/>
    </row>
    <row r="251" spans="1:20" s="1" customFormat="1" x14ac:dyDescent="0.4">
      <c r="A251" s="12"/>
      <c r="B251" s="12"/>
      <c r="C251" s="42"/>
      <c r="D251" s="12"/>
      <c r="E251" s="42"/>
      <c r="F251" s="12"/>
      <c r="G251" s="12"/>
      <c r="H251" s="12"/>
      <c r="I251" s="12"/>
      <c r="J251" s="12"/>
      <c r="K251" s="12"/>
      <c r="L251" s="42"/>
      <c r="M251" s="42"/>
      <c r="N251" s="12"/>
      <c r="O251" s="12"/>
      <c r="P251" s="12"/>
      <c r="Q251" s="12"/>
      <c r="R251" s="12"/>
      <c r="S251" s="12"/>
      <c r="T251" s="12"/>
    </row>
    <row r="252" spans="1:20" s="1" customFormat="1" x14ac:dyDescent="0.4">
      <c r="A252" s="12"/>
      <c r="B252" s="12"/>
      <c r="C252" s="42"/>
      <c r="D252" s="12"/>
      <c r="E252" s="42"/>
      <c r="F252" s="12"/>
      <c r="G252" s="12"/>
      <c r="H252" s="12"/>
      <c r="I252" s="12"/>
      <c r="J252" s="12"/>
      <c r="K252" s="12"/>
      <c r="L252" s="42"/>
      <c r="M252" s="42"/>
      <c r="N252" s="12"/>
      <c r="O252" s="12"/>
      <c r="P252" s="12"/>
      <c r="Q252" s="12"/>
      <c r="R252" s="12"/>
      <c r="S252" s="12"/>
      <c r="T252" s="12"/>
    </row>
    <row r="253" spans="1:20" s="1" customFormat="1" x14ac:dyDescent="0.4">
      <c r="A253" s="12"/>
      <c r="B253" s="12"/>
      <c r="C253" s="42"/>
      <c r="D253" s="12"/>
      <c r="E253" s="42"/>
      <c r="F253" s="12"/>
      <c r="G253" s="12"/>
      <c r="H253" s="12"/>
      <c r="I253" s="12"/>
      <c r="J253" s="12"/>
      <c r="K253" s="12"/>
      <c r="L253" s="42"/>
      <c r="M253" s="42"/>
      <c r="N253" s="12"/>
      <c r="O253" s="12"/>
      <c r="P253" s="12"/>
      <c r="Q253" s="12"/>
      <c r="R253" s="12"/>
      <c r="S253" s="12"/>
      <c r="T253" s="12"/>
    </row>
    <row r="254" spans="1:20" s="1" customFormat="1" x14ac:dyDescent="0.4">
      <c r="A254" s="12"/>
      <c r="B254" s="12"/>
      <c r="C254" s="42"/>
      <c r="D254" s="12"/>
      <c r="E254" s="42"/>
      <c r="F254" s="12"/>
      <c r="G254" s="12"/>
      <c r="H254" s="12"/>
      <c r="I254" s="12"/>
      <c r="J254" s="12"/>
      <c r="K254" s="12"/>
      <c r="L254" s="42"/>
      <c r="M254" s="42"/>
      <c r="N254" s="12"/>
      <c r="O254" s="12"/>
      <c r="P254" s="12"/>
      <c r="Q254" s="12"/>
      <c r="R254" s="12"/>
      <c r="S254" s="12"/>
      <c r="T254" s="12"/>
    </row>
    <row r="255" spans="1:20" s="1" customFormat="1" x14ac:dyDescent="0.4">
      <c r="A255" s="12"/>
      <c r="B255" s="12"/>
      <c r="C255" s="42"/>
      <c r="D255" s="12"/>
      <c r="E255" s="42"/>
      <c r="F255" s="12"/>
      <c r="G255" s="12"/>
      <c r="H255" s="12"/>
      <c r="I255" s="12"/>
      <c r="J255" s="12"/>
      <c r="K255" s="12"/>
      <c r="L255" s="42"/>
      <c r="M255" s="42"/>
      <c r="N255" s="12"/>
      <c r="O255" s="12"/>
      <c r="P255" s="12"/>
      <c r="Q255" s="12"/>
      <c r="R255" s="12"/>
      <c r="S255" s="12"/>
      <c r="T255" s="12"/>
    </row>
    <row r="256" spans="1:20" s="1" customFormat="1" x14ac:dyDescent="0.4">
      <c r="A256" s="12"/>
      <c r="B256" s="12"/>
      <c r="C256" s="42"/>
      <c r="D256" s="12"/>
      <c r="E256" s="42"/>
      <c r="F256" s="12"/>
      <c r="G256" s="12"/>
      <c r="H256" s="12"/>
      <c r="I256" s="12"/>
      <c r="J256" s="12"/>
      <c r="K256" s="12"/>
      <c r="L256" s="42"/>
      <c r="M256" s="42"/>
      <c r="N256" s="12"/>
      <c r="O256" s="12"/>
      <c r="P256" s="12"/>
      <c r="Q256" s="12"/>
      <c r="R256" s="12"/>
      <c r="S256" s="12"/>
      <c r="T256" s="12"/>
    </row>
    <row r="257" spans="1:20" s="1" customFormat="1" x14ac:dyDescent="0.4">
      <c r="A257" s="12"/>
      <c r="B257" s="12"/>
      <c r="C257" s="42"/>
      <c r="D257" s="12"/>
      <c r="E257" s="42"/>
      <c r="F257" s="12"/>
      <c r="G257" s="12"/>
      <c r="H257" s="12"/>
      <c r="I257" s="12"/>
      <c r="J257" s="12"/>
      <c r="K257" s="12"/>
      <c r="L257" s="42"/>
      <c r="M257" s="42"/>
      <c r="N257" s="12"/>
      <c r="O257" s="12"/>
      <c r="P257" s="12"/>
      <c r="Q257" s="12"/>
      <c r="R257" s="12"/>
      <c r="S257" s="12"/>
      <c r="T257" s="12"/>
    </row>
    <row r="258" spans="1:20" s="1" customFormat="1" x14ac:dyDescent="0.4">
      <c r="A258" s="12"/>
      <c r="B258" s="12"/>
      <c r="C258" s="42"/>
      <c r="D258" s="12"/>
      <c r="E258" s="42"/>
      <c r="F258" s="12"/>
      <c r="G258" s="12"/>
      <c r="H258" s="12"/>
      <c r="I258" s="12"/>
      <c r="J258" s="12"/>
      <c r="K258" s="12"/>
      <c r="L258" s="42"/>
      <c r="M258" s="42"/>
      <c r="N258" s="12"/>
      <c r="O258" s="12"/>
      <c r="P258" s="12"/>
      <c r="Q258" s="12"/>
      <c r="R258" s="12"/>
      <c r="S258" s="12"/>
      <c r="T258" s="12"/>
    </row>
    <row r="259" spans="1:20" s="1" customFormat="1" x14ac:dyDescent="0.4">
      <c r="A259" s="12"/>
      <c r="B259" s="12"/>
      <c r="C259" s="42"/>
      <c r="D259" s="12"/>
      <c r="E259" s="42"/>
      <c r="F259" s="12"/>
      <c r="G259" s="12"/>
      <c r="H259" s="12"/>
      <c r="I259" s="12"/>
      <c r="J259" s="12"/>
      <c r="K259" s="12"/>
      <c r="L259" s="42"/>
      <c r="M259" s="42"/>
      <c r="N259" s="12"/>
      <c r="O259" s="12"/>
      <c r="P259" s="12"/>
      <c r="Q259" s="12"/>
      <c r="R259" s="12"/>
      <c r="S259" s="12"/>
      <c r="T259" s="12"/>
    </row>
    <row r="260" spans="1:20" s="1" customFormat="1" x14ac:dyDescent="0.4">
      <c r="A260" s="12"/>
      <c r="B260" s="12"/>
      <c r="C260" s="42"/>
      <c r="D260" s="12"/>
      <c r="E260" s="42"/>
      <c r="F260" s="12"/>
      <c r="G260" s="12"/>
      <c r="H260" s="12"/>
      <c r="I260" s="12"/>
      <c r="J260" s="12"/>
      <c r="K260" s="12"/>
      <c r="L260" s="42"/>
      <c r="M260" s="42"/>
      <c r="N260" s="12"/>
      <c r="O260" s="12"/>
      <c r="P260" s="12"/>
      <c r="Q260" s="12"/>
      <c r="R260" s="12"/>
      <c r="S260" s="12"/>
      <c r="T260" s="12"/>
    </row>
    <row r="261" spans="1:20" s="1" customFormat="1" x14ac:dyDescent="0.4">
      <c r="A261" s="12"/>
      <c r="B261" s="12"/>
      <c r="C261" s="42"/>
      <c r="D261" s="12"/>
      <c r="E261" s="42"/>
      <c r="F261" s="12"/>
      <c r="G261" s="12"/>
      <c r="H261" s="12"/>
      <c r="I261" s="12"/>
      <c r="J261" s="12"/>
      <c r="K261" s="12"/>
      <c r="L261" s="42"/>
      <c r="M261" s="42"/>
      <c r="N261" s="12"/>
      <c r="O261" s="12"/>
      <c r="P261" s="12"/>
      <c r="Q261" s="12"/>
      <c r="R261" s="12"/>
      <c r="S261" s="12"/>
      <c r="T261" s="12"/>
    </row>
    <row r="262" spans="1:20" s="1" customFormat="1" x14ac:dyDescent="0.4">
      <c r="A262" s="12"/>
      <c r="B262" s="12"/>
      <c r="C262" s="42"/>
      <c r="D262" s="12"/>
      <c r="E262" s="42"/>
      <c r="F262" s="12"/>
      <c r="G262" s="12"/>
      <c r="H262" s="12"/>
      <c r="I262" s="12"/>
      <c r="J262" s="12"/>
      <c r="K262" s="12"/>
      <c r="L262" s="42"/>
      <c r="M262" s="42"/>
      <c r="N262" s="12"/>
      <c r="O262" s="12"/>
      <c r="P262" s="12"/>
      <c r="Q262" s="12"/>
      <c r="R262" s="12"/>
      <c r="S262" s="12"/>
      <c r="T262" s="12"/>
    </row>
    <row r="263" spans="1:20" s="1" customFormat="1" x14ac:dyDescent="0.4">
      <c r="A263" s="12"/>
      <c r="B263" s="12"/>
      <c r="C263" s="42"/>
      <c r="D263" s="12"/>
      <c r="E263" s="42"/>
      <c r="F263" s="12"/>
      <c r="G263" s="12"/>
      <c r="H263" s="12"/>
      <c r="I263" s="12"/>
      <c r="J263" s="12"/>
      <c r="K263" s="12"/>
      <c r="L263" s="42"/>
      <c r="M263" s="42"/>
      <c r="N263" s="12"/>
      <c r="O263" s="12"/>
      <c r="P263" s="12"/>
      <c r="Q263" s="12"/>
      <c r="R263" s="12"/>
      <c r="S263" s="12"/>
      <c r="T263" s="12"/>
    </row>
    <row r="264" spans="1:20" s="1" customFormat="1" x14ac:dyDescent="0.4">
      <c r="A264" s="12"/>
      <c r="B264" s="12"/>
      <c r="C264" s="42"/>
      <c r="D264" s="12"/>
      <c r="E264" s="42"/>
      <c r="F264" s="12"/>
      <c r="G264" s="12"/>
      <c r="H264" s="12"/>
      <c r="I264" s="12"/>
      <c r="J264" s="12"/>
      <c r="K264" s="12"/>
      <c r="L264" s="42"/>
      <c r="M264" s="42"/>
      <c r="N264" s="12"/>
      <c r="O264" s="12"/>
      <c r="P264" s="12"/>
      <c r="Q264" s="12"/>
      <c r="R264" s="12"/>
      <c r="S264" s="12"/>
      <c r="T264" s="12"/>
    </row>
    <row r="265" spans="1:20" s="1" customFormat="1" x14ac:dyDescent="0.4">
      <c r="A265" s="12"/>
      <c r="B265" s="12"/>
      <c r="C265" s="42"/>
      <c r="D265" s="12"/>
      <c r="E265" s="42"/>
      <c r="F265" s="12"/>
      <c r="G265" s="12"/>
      <c r="H265" s="12"/>
      <c r="I265" s="12"/>
      <c r="J265" s="12"/>
      <c r="K265" s="12"/>
      <c r="L265" s="42"/>
      <c r="M265" s="42"/>
      <c r="N265" s="12"/>
      <c r="O265" s="12"/>
      <c r="P265" s="12"/>
      <c r="Q265" s="12"/>
      <c r="R265" s="12"/>
      <c r="S265" s="12"/>
      <c r="T265" s="12"/>
    </row>
    <row r="266" spans="1:20" s="1" customFormat="1" x14ac:dyDescent="0.4">
      <c r="A266" s="12"/>
      <c r="B266" s="12"/>
      <c r="C266" s="42"/>
      <c r="D266" s="12"/>
      <c r="E266" s="42"/>
      <c r="F266" s="12"/>
      <c r="G266" s="12"/>
      <c r="H266" s="12"/>
      <c r="I266" s="12"/>
      <c r="J266" s="12"/>
      <c r="K266" s="12"/>
      <c r="L266" s="42"/>
      <c r="M266" s="42"/>
      <c r="N266" s="12"/>
      <c r="O266" s="12"/>
      <c r="P266" s="12"/>
      <c r="Q266" s="12"/>
      <c r="R266" s="12"/>
      <c r="S266" s="12"/>
      <c r="T266" s="12"/>
    </row>
    <row r="267" spans="1:20" s="1" customFormat="1" x14ac:dyDescent="0.4">
      <c r="A267" s="12"/>
      <c r="B267" s="12"/>
      <c r="C267" s="42"/>
      <c r="D267" s="12"/>
      <c r="E267" s="42"/>
      <c r="F267" s="12"/>
      <c r="G267" s="12"/>
      <c r="H267" s="12"/>
      <c r="I267" s="12"/>
      <c r="J267" s="12"/>
      <c r="K267" s="12"/>
      <c r="L267" s="42"/>
      <c r="M267" s="42"/>
      <c r="N267" s="12"/>
      <c r="O267" s="12"/>
      <c r="P267" s="12"/>
      <c r="Q267" s="12"/>
      <c r="R267" s="12"/>
      <c r="S267" s="12"/>
      <c r="T267" s="12"/>
    </row>
    <row r="268" spans="1:20" s="1" customFormat="1" x14ac:dyDescent="0.4">
      <c r="A268" s="12"/>
      <c r="B268" s="12"/>
      <c r="C268" s="42"/>
      <c r="D268" s="12"/>
      <c r="E268" s="42"/>
      <c r="F268" s="12"/>
      <c r="G268" s="12"/>
      <c r="H268" s="12"/>
      <c r="I268" s="12"/>
      <c r="J268" s="12"/>
      <c r="K268" s="12"/>
      <c r="L268" s="42"/>
      <c r="M268" s="42"/>
      <c r="N268" s="12"/>
      <c r="O268" s="12"/>
      <c r="P268" s="12"/>
      <c r="Q268" s="12"/>
      <c r="R268" s="12"/>
      <c r="S268" s="12"/>
      <c r="T268" s="12"/>
    </row>
    <row r="269" spans="1:20" s="1" customFormat="1" x14ac:dyDescent="0.4">
      <c r="A269" s="12"/>
      <c r="B269" s="12"/>
      <c r="C269" s="42"/>
      <c r="D269" s="12"/>
      <c r="E269" s="42"/>
      <c r="F269" s="12"/>
      <c r="G269" s="12"/>
      <c r="H269" s="12"/>
      <c r="I269" s="12"/>
      <c r="J269" s="12"/>
      <c r="K269" s="12"/>
      <c r="L269" s="42"/>
      <c r="M269" s="42"/>
      <c r="N269" s="12"/>
      <c r="O269" s="12"/>
      <c r="P269" s="12"/>
      <c r="Q269" s="12"/>
      <c r="R269" s="12"/>
      <c r="S269" s="12"/>
      <c r="T269" s="12"/>
    </row>
    <row r="270" spans="1:20" s="1" customFormat="1" x14ac:dyDescent="0.4">
      <c r="A270" s="12"/>
      <c r="B270" s="12"/>
      <c r="C270" s="42"/>
      <c r="D270" s="12"/>
      <c r="E270" s="42"/>
      <c r="F270" s="12"/>
      <c r="G270" s="12"/>
      <c r="H270" s="12"/>
      <c r="I270" s="12"/>
      <c r="J270" s="12"/>
      <c r="K270" s="12"/>
      <c r="L270" s="42"/>
      <c r="M270" s="42"/>
      <c r="N270" s="12"/>
      <c r="O270" s="12"/>
      <c r="P270" s="12"/>
      <c r="Q270" s="12"/>
      <c r="R270" s="12"/>
      <c r="S270" s="12"/>
      <c r="T270" s="12"/>
    </row>
    <row r="271" spans="1:20" s="1" customFormat="1" x14ac:dyDescent="0.4">
      <c r="A271" s="12"/>
      <c r="B271" s="12"/>
      <c r="C271" s="42"/>
      <c r="D271" s="12"/>
      <c r="E271" s="42"/>
      <c r="F271" s="12"/>
      <c r="G271" s="12"/>
      <c r="H271" s="12"/>
      <c r="I271" s="12"/>
      <c r="J271" s="12"/>
      <c r="K271" s="12"/>
      <c r="L271" s="42"/>
      <c r="M271" s="42"/>
      <c r="N271" s="12"/>
      <c r="O271" s="12"/>
      <c r="P271" s="12"/>
      <c r="Q271" s="12"/>
      <c r="R271" s="12"/>
      <c r="S271" s="12"/>
      <c r="T271" s="12"/>
    </row>
    <row r="272" spans="1:20" s="1" customFormat="1" x14ac:dyDescent="0.4">
      <c r="A272" s="12"/>
      <c r="B272" s="12"/>
      <c r="C272" s="42"/>
      <c r="D272" s="12"/>
      <c r="E272" s="42"/>
      <c r="F272" s="12"/>
      <c r="G272" s="12"/>
      <c r="H272" s="12"/>
      <c r="I272" s="12"/>
      <c r="J272" s="12"/>
      <c r="K272" s="12"/>
      <c r="L272" s="42"/>
      <c r="M272" s="42"/>
      <c r="N272" s="12"/>
      <c r="O272" s="12"/>
      <c r="P272" s="12"/>
      <c r="Q272" s="12"/>
      <c r="R272" s="12"/>
      <c r="S272" s="12"/>
      <c r="T272" s="12"/>
    </row>
    <row r="273" spans="1:20" s="1" customFormat="1" x14ac:dyDescent="0.4">
      <c r="A273" s="12"/>
      <c r="B273" s="12"/>
      <c r="C273" s="42"/>
      <c r="D273" s="12"/>
      <c r="E273" s="12"/>
      <c r="F273" s="12"/>
      <c r="G273" s="12"/>
      <c r="H273" s="12"/>
      <c r="I273" s="12"/>
      <c r="J273" s="12"/>
      <c r="K273" s="12"/>
      <c r="L273" s="42"/>
      <c r="M273" s="42"/>
      <c r="N273" s="12"/>
      <c r="O273" s="12"/>
      <c r="P273" s="12"/>
      <c r="Q273" s="12"/>
      <c r="R273" s="12"/>
      <c r="S273" s="12"/>
      <c r="T273" s="12"/>
    </row>
    <row r="274" spans="1:20" s="1" customFormat="1" x14ac:dyDescent="0.4">
      <c r="A274" s="12"/>
      <c r="B274" s="12"/>
      <c r="C274" s="42"/>
      <c r="D274" s="12"/>
      <c r="E274" s="12"/>
      <c r="F274" s="12"/>
      <c r="G274" s="12"/>
      <c r="H274" s="12"/>
      <c r="I274" s="12"/>
      <c r="J274" s="12"/>
      <c r="K274" s="12"/>
      <c r="L274" s="42"/>
      <c r="M274" s="49"/>
      <c r="N274" s="49"/>
      <c r="O274" s="12"/>
      <c r="P274" s="12"/>
      <c r="Q274" s="12"/>
      <c r="R274" s="12"/>
      <c r="S274" s="12"/>
      <c r="T274" s="12"/>
    </row>
    <row r="275" spans="1:20" s="1" customFormat="1" x14ac:dyDescent="0.4">
      <c r="A275" s="12"/>
      <c r="B275" s="12"/>
      <c r="C275" s="42"/>
      <c r="D275" s="12"/>
      <c r="E275" s="12"/>
      <c r="F275" s="12"/>
      <c r="G275" s="12"/>
      <c r="H275" s="12"/>
      <c r="I275" s="12"/>
      <c r="J275" s="12"/>
      <c r="K275" s="12"/>
      <c r="L275" s="42"/>
      <c r="M275" s="49"/>
      <c r="N275" s="49"/>
      <c r="O275" s="12"/>
      <c r="P275" s="12"/>
      <c r="Q275" s="12"/>
      <c r="R275" s="12"/>
      <c r="S275" s="12"/>
      <c r="T275" s="12"/>
    </row>
    <row r="276" spans="1:20" s="1" customFormat="1" x14ac:dyDescent="0.4">
      <c r="A276" s="12"/>
      <c r="B276" s="12"/>
      <c r="C276" s="42"/>
      <c r="D276" s="12"/>
      <c r="E276" s="12"/>
      <c r="F276" s="12"/>
      <c r="G276" s="12"/>
      <c r="H276" s="12"/>
      <c r="I276" s="12"/>
      <c r="J276" s="12"/>
      <c r="K276" s="12"/>
      <c r="L276" s="42"/>
      <c r="M276" s="49"/>
      <c r="N276" s="49"/>
      <c r="O276" s="12"/>
      <c r="P276" s="12"/>
      <c r="Q276" s="12"/>
      <c r="R276" s="12"/>
      <c r="S276" s="12"/>
      <c r="T276" s="12"/>
    </row>
    <row r="277" spans="1:20" s="1" customFormat="1" x14ac:dyDescent="0.4">
      <c r="A277" s="12"/>
      <c r="B277" s="12"/>
      <c r="C277" s="42"/>
      <c r="D277" s="12"/>
      <c r="E277" s="12"/>
      <c r="F277" s="12"/>
      <c r="G277" s="12"/>
      <c r="H277" s="12"/>
      <c r="I277" s="12"/>
      <c r="J277" s="12"/>
      <c r="K277" s="12"/>
      <c r="L277" s="42"/>
      <c r="M277" s="49"/>
      <c r="N277" s="49"/>
      <c r="O277" s="12"/>
      <c r="P277" s="12"/>
      <c r="Q277" s="12"/>
      <c r="R277" s="12"/>
      <c r="S277" s="12"/>
      <c r="T277" s="12"/>
    </row>
    <row r="278" spans="1:20" s="1" customFormat="1" x14ac:dyDescent="0.4">
      <c r="A278" s="12"/>
      <c r="B278" s="12"/>
      <c r="C278" s="42"/>
      <c r="D278" s="12"/>
      <c r="E278" s="12"/>
      <c r="F278" s="12"/>
      <c r="G278" s="12"/>
      <c r="H278" s="12"/>
      <c r="I278" s="12"/>
      <c r="J278" s="12"/>
      <c r="K278" s="12"/>
      <c r="L278" s="42"/>
      <c r="M278" s="49"/>
      <c r="N278" s="49"/>
      <c r="O278" s="12"/>
      <c r="P278" s="12"/>
      <c r="Q278" s="12"/>
      <c r="R278" s="12"/>
      <c r="S278" s="12"/>
      <c r="T278" s="12"/>
    </row>
    <row r="279" spans="1:20" s="1" customFormat="1" x14ac:dyDescent="0.4">
      <c r="A279" s="12"/>
      <c r="B279" s="12"/>
      <c r="C279" s="42"/>
      <c r="D279" s="12"/>
      <c r="E279" s="12"/>
      <c r="F279" s="12"/>
      <c r="G279" s="12"/>
      <c r="H279" s="12"/>
      <c r="I279" s="12"/>
      <c r="J279" s="12"/>
      <c r="K279" s="12"/>
      <c r="L279" s="42"/>
      <c r="M279" s="49"/>
      <c r="N279" s="49"/>
      <c r="O279" s="12"/>
      <c r="P279" s="12"/>
      <c r="Q279" s="12"/>
      <c r="R279" s="12"/>
      <c r="S279" s="12"/>
      <c r="T279" s="12"/>
    </row>
    <row r="280" spans="1:20" s="1" customFormat="1" x14ac:dyDescent="0.4">
      <c r="A280" s="12"/>
      <c r="B280" s="12"/>
      <c r="C280" s="42"/>
      <c r="D280" s="12"/>
      <c r="E280" s="12"/>
      <c r="F280" s="12"/>
      <c r="G280" s="12"/>
      <c r="H280" s="12"/>
      <c r="I280" s="12"/>
      <c r="J280" s="12"/>
      <c r="K280" s="12"/>
      <c r="L280" s="42"/>
      <c r="M280" s="49"/>
      <c r="N280" s="49"/>
      <c r="O280" s="12"/>
      <c r="P280" s="12"/>
      <c r="Q280" s="12"/>
      <c r="R280" s="12"/>
      <c r="S280" s="12"/>
      <c r="T280" s="12"/>
    </row>
    <row r="281" spans="1:20" s="1" customFormat="1" x14ac:dyDescent="0.4">
      <c r="A281" s="12"/>
      <c r="B281" s="12"/>
      <c r="C281" s="42"/>
      <c r="D281" s="12"/>
      <c r="E281" s="12"/>
      <c r="F281" s="12"/>
      <c r="G281" s="12"/>
      <c r="H281" s="12"/>
      <c r="I281" s="12"/>
      <c r="J281" s="12"/>
      <c r="K281" s="12"/>
      <c r="L281" s="42"/>
      <c r="M281" s="49"/>
      <c r="N281" s="49"/>
      <c r="O281" s="12"/>
      <c r="P281" s="12"/>
      <c r="Q281" s="12"/>
      <c r="R281" s="12"/>
      <c r="S281" s="12"/>
      <c r="T281" s="12"/>
    </row>
    <row r="282" spans="1:20" s="1" customFormat="1" x14ac:dyDescent="0.4">
      <c r="A282" s="12"/>
      <c r="B282" s="12"/>
      <c r="C282" s="42"/>
      <c r="D282" s="12"/>
      <c r="E282" s="12"/>
      <c r="F282" s="12"/>
      <c r="G282" s="12"/>
      <c r="H282" s="12"/>
      <c r="I282" s="12"/>
      <c r="J282" s="12"/>
      <c r="K282" s="12"/>
      <c r="L282" s="42"/>
      <c r="M282" s="49"/>
      <c r="N282" s="49"/>
      <c r="O282" s="12"/>
      <c r="P282" s="12"/>
      <c r="Q282" s="12"/>
      <c r="R282" s="12"/>
      <c r="S282" s="12"/>
      <c r="T282" s="12"/>
    </row>
    <row r="283" spans="1:20" s="1" customFormat="1" x14ac:dyDescent="0.4">
      <c r="A283" s="12"/>
      <c r="B283" s="12"/>
      <c r="C283" s="42"/>
      <c r="D283" s="12"/>
      <c r="E283" s="12"/>
      <c r="F283" s="12"/>
      <c r="G283" s="12"/>
      <c r="H283" s="12"/>
      <c r="I283" s="12"/>
      <c r="J283" s="12"/>
      <c r="K283" s="12"/>
      <c r="L283" s="42"/>
      <c r="M283" s="49"/>
      <c r="N283" s="49"/>
      <c r="O283" s="12"/>
      <c r="P283" s="12"/>
      <c r="Q283" s="12"/>
      <c r="R283" s="12"/>
      <c r="S283" s="12"/>
      <c r="T283" s="12"/>
    </row>
    <row r="284" spans="1:20" s="1" customFormat="1" x14ac:dyDescent="0.4">
      <c r="A284" s="12"/>
      <c r="B284" s="12"/>
      <c r="C284" s="42"/>
      <c r="D284" s="12"/>
      <c r="E284" s="12"/>
      <c r="F284" s="12"/>
      <c r="G284" s="12"/>
      <c r="H284" s="12"/>
      <c r="I284" s="12"/>
      <c r="J284" s="12"/>
      <c r="K284" s="12"/>
      <c r="L284" s="42"/>
      <c r="M284" s="49"/>
      <c r="N284" s="49"/>
      <c r="O284" s="12"/>
      <c r="P284" s="12"/>
      <c r="Q284" s="12"/>
      <c r="R284" s="12"/>
      <c r="S284" s="12"/>
      <c r="T284" s="12"/>
    </row>
    <row r="285" spans="1:20" s="1" customFormat="1" x14ac:dyDescent="0.4">
      <c r="A285" s="12"/>
      <c r="B285" s="12"/>
      <c r="C285" s="42"/>
      <c r="D285" s="12"/>
      <c r="E285" s="12"/>
      <c r="F285" s="12"/>
      <c r="G285" s="12"/>
      <c r="H285" s="12"/>
      <c r="I285" s="12"/>
      <c r="J285" s="12"/>
      <c r="K285" s="12"/>
      <c r="L285" s="42"/>
      <c r="M285" s="49"/>
      <c r="N285" s="49"/>
      <c r="O285" s="12"/>
      <c r="P285" s="12"/>
      <c r="Q285" s="12"/>
      <c r="R285" s="12"/>
      <c r="S285" s="12"/>
      <c r="T285" s="12"/>
    </row>
    <row r="286" spans="1:20" s="1" customFormat="1" x14ac:dyDescent="0.4">
      <c r="A286" s="12"/>
      <c r="B286" s="12"/>
      <c r="C286" s="42"/>
      <c r="D286" s="12"/>
      <c r="E286" s="12"/>
      <c r="F286" s="12"/>
      <c r="G286" s="12"/>
      <c r="H286" s="12"/>
      <c r="I286" s="12"/>
      <c r="J286" s="12"/>
      <c r="K286" s="12"/>
      <c r="L286" s="42"/>
      <c r="M286" s="49"/>
      <c r="N286" s="49"/>
      <c r="O286" s="12"/>
      <c r="P286" s="12"/>
      <c r="Q286" s="12"/>
      <c r="R286" s="12"/>
      <c r="S286" s="12"/>
      <c r="T286" s="12"/>
    </row>
    <row r="287" spans="1:20" s="1" customFormat="1" x14ac:dyDescent="0.4">
      <c r="A287" s="12"/>
      <c r="B287" s="12"/>
      <c r="C287" s="42"/>
      <c r="D287" s="12"/>
      <c r="E287" s="12"/>
      <c r="F287" s="12"/>
      <c r="G287" s="12"/>
      <c r="H287" s="12"/>
      <c r="I287" s="12"/>
      <c r="J287" s="12"/>
      <c r="K287" s="12"/>
      <c r="L287" s="42"/>
      <c r="M287" s="49"/>
      <c r="N287" s="49"/>
      <c r="O287" s="12"/>
      <c r="P287" s="12"/>
      <c r="Q287" s="12"/>
      <c r="R287" s="12"/>
      <c r="S287" s="12"/>
      <c r="T287" s="12"/>
    </row>
    <row r="288" spans="1:20" s="1" customFormat="1" x14ac:dyDescent="0.4">
      <c r="A288" s="12"/>
      <c r="B288" s="12"/>
      <c r="C288" s="42"/>
      <c r="D288" s="12"/>
      <c r="E288" s="12"/>
      <c r="F288" s="12"/>
      <c r="G288" s="12"/>
      <c r="H288" s="12"/>
      <c r="I288" s="12"/>
      <c r="J288" s="12"/>
      <c r="K288" s="12"/>
      <c r="L288" s="42"/>
      <c r="M288" s="49"/>
      <c r="N288" s="49"/>
      <c r="O288" s="12"/>
      <c r="P288" s="12"/>
      <c r="Q288" s="12"/>
      <c r="R288" s="12"/>
      <c r="S288" s="12"/>
      <c r="T288" s="12"/>
    </row>
    <row r="289" spans="1:50" s="1" customFormat="1" x14ac:dyDescent="0.4">
      <c r="A289" s="12"/>
      <c r="B289" s="12"/>
      <c r="C289" s="42"/>
      <c r="D289" s="12"/>
      <c r="E289" s="12"/>
      <c r="F289" s="12"/>
      <c r="G289" s="12"/>
      <c r="H289" s="12"/>
      <c r="I289" s="12"/>
      <c r="J289" s="12"/>
      <c r="K289" s="12"/>
      <c r="L289" s="42"/>
      <c r="M289" s="49"/>
      <c r="N289" s="49"/>
      <c r="O289" s="12"/>
      <c r="P289" s="12"/>
      <c r="Q289" s="12"/>
      <c r="R289" s="12"/>
      <c r="S289" s="12"/>
      <c r="T289" s="12"/>
    </row>
    <row r="290" spans="1:50" s="49" customFormat="1" x14ac:dyDescent="0.4">
      <c r="A290" s="12"/>
      <c r="B290" s="12"/>
      <c r="C290" s="42"/>
      <c r="D290" s="12"/>
      <c r="E290" s="12"/>
      <c r="F290" s="12"/>
      <c r="G290" s="12"/>
      <c r="H290" s="12"/>
      <c r="I290" s="12"/>
      <c r="J290" s="12"/>
      <c r="K290" s="12"/>
      <c r="L290" s="42"/>
      <c r="O290" s="12"/>
      <c r="P290" s="12"/>
      <c r="Q290" s="12"/>
      <c r="R290" s="12"/>
      <c r="S290" s="12"/>
      <c r="T290" s="12"/>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row>
    <row r="291" spans="1:50" s="49" customFormat="1" x14ac:dyDescent="0.4">
      <c r="A291" s="12"/>
      <c r="B291" s="12"/>
      <c r="C291" s="42"/>
      <c r="D291" s="12"/>
      <c r="E291" s="12"/>
      <c r="F291" s="12"/>
      <c r="G291" s="12"/>
      <c r="H291" s="12"/>
      <c r="I291" s="12"/>
      <c r="J291" s="12"/>
      <c r="K291" s="12"/>
      <c r="L291" s="42"/>
      <c r="O291" s="12"/>
      <c r="P291" s="12"/>
      <c r="Q291" s="12"/>
      <c r="R291" s="12"/>
      <c r="S291" s="12"/>
      <c r="T291" s="12"/>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row>
    <row r="292" spans="1:50" s="49" customFormat="1" x14ac:dyDescent="0.4">
      <c r="A292" s="12"/>
      <c r="B292" s="12"/>
      <c r="C292" s="42"/>
      <c r="D292" s="12"/>
      <c r="E292" s="12"/>
      <c r="F292" s="12"/>
      <c r="G292" s="12"/>
      <c r="H292" s="12"/>
      <c r="I292" s="12"/>
      <c r="J292" s="12"/>
      <c r="K292" s="12"/>
      <c r="L292" s="42"/>
      <c r="O292" s="12"/>
      <c r="P292" s="12"/>
      <c r="Q292" s="12"/>
      <c r="R292" s="12"/>
      <c r="S292" s="12"/>
      <c r="T292" s="12"/>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row>
    <row r="293" spans="1:50" s="49" customFormat="1" x14ac:dyDescent="0.4">
      <c r="A293" s="12"/>
      <c r="B293" s="12"/>
      <c r="C293" s="42"/>
      <c r="D293" s="12"/>
      <c r="E293" s="12"/>
      <c r="F293" s="12"/>
      <c r="G293" s="12"/>
      <c r="H293" s="12"/>
      <c r="I293" s="12"/>
      <c r="J293" s="12"/>
      <c r="K293" s="12"/>
      <c r="L293" s="42"/>
      <c r="O293" s="12"/>
      <c r="P293" s="12"/>
      <c r="Q293" s="12"/>
      <c r="R293" s="12"/>
      <c r="S293" s="12"/>
      <c r="T293" s="12"/>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row>
    <row r="294" spans="1:50" s="49" customFormat="1" x14ac:dyDescent="0.4">
      <c r="A294" s="12"/>
      <c r="B294" s="12"/>
      <c r="C294" s="42"/>
      <c r="D294" s="12"/>
      <c r="E294" s="12"/>
      <c r="F294" s="12"/>
      <c r="G294" s="12"/>
      <c r="H294" s="12"/>
      <c r="I294" s="12"/>
      <c r="J294" s="12"/>
      <c r="K294" s="12"/>
      <c r="L294" s="42"/>
      <c r="O294" s="12"/>
      <c r="P294" s="12"/>
      <c r="Q294" s="12"/>
      <c r="R294" s="12"/>
      <c r="S294" s="12"/>
      <c r="T294" s="12"/>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row>
    <row r="295" spans="1:50" s="49" customFormat="1" x14ac:dyDescent="0.4">
      <c r="A295" s="12"/>
      <c r="B295" s="12"/>
      <c r="C295" s="42"/>
      <c r="D295" s="12"/>
      <c r="E295" s="12"/>
      <c r="F295" s="12"/>
      <c r="G295" s="12"/>
      <c r="H295" s="12"/>
      <c r="I295" s="12"/>
      <c r="J295" s="12"/>
      <c r="K295" s="12"/>
      <c r="L295" s="42"/>
      <c r="O295" s="12"/>
      <c r="P295" s="12"/>
      <c r="Q295" s="12"/>
      <c r="R295" s="12"/>
      <c r="S295" s="12"/>
      <c r="T295" s="12"/>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row>
    <row r="296" spans="1:50" s="49" customFormat="1" x14ac:dyDescent="0.4">
      <c r="A296" s="12"/>
      <c r="B296" s="12"/>
      <c r="C296" s="42"/>
      <c r="D296" s="12"/>
      <c r="E296" s="12"/>
      <c r="F296" s="12"/>
      <c r="G296" s="12"/>
      <c r="H296" s="12"/>
      <c r="I296" s="12"/>
      <c r="J296" s="12"/>
      <c r="K296" s="12"/>
      <c r="L296" s="42"/>
      <c r="O296" s="12"/>
      <c r="P296" s="12"/>
      <c r="Q296" s="12"/>
      <c r="R296" s="12"/>
      <c r="S296" s="12"/>
      <c r="T296" s="12"/>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row>
    <row r="297" spans="1:50" s="49" customFormat="1" x14ac:dyDescent="0.4">
      <c r="A297" s="12"/>
      <c r="B297" s="12"/>
      <c r="C297" s="42"/>
      <c r="D297" s="12"/>
      <c r="E297" s="12"/>
      <c r="F297" s="12"/>
      <c r="G297" s="12"/>
      <c r="H297" s="12"/>
      <c r="I297" s="12"/>
      <c r="J297" s="12"/>
      <c r="K297" s="12"/>
      <c r="L297" s="42"/>
      <c r="O297" s="12"/>
      <c r="P297" s="12"/>
      <c r="Q297" s="12"/>
      <c r="R297" s="12"/>
      <c r="S297" s="12"/>
      <c r="T297" s="12"/>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row>
    <row r="298" spans="1:50" s="49" customFormat="1" x14ac:dyDescent="0.4">
      <c r="A298" s="12"/>
      <c r="B298" s="12"/>
      <c r="C298" s="42"/>
      <c r="D298" s="12"/>
      <c r="E298" s="12"/>
      <c r="F298" s="12"/>
      <c r="G298" s="12"/>
      <c r="H298" s="12"/>
      <c r="I298" s="12"/>
      <c r="J298" s="12"/>
      <c r="K298" s="12"/>
      <c r="L298" s="42"/>
      <c r="O298" s="12"/>
      <c r="P298" s="12"/>
      <c r="Q298" s="12"/>
      <c r="R298" s="12"/>
      <c r="S298" s="12"/>
      <c r="T298" s="12"/>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row>
    <row r="299" spans="1:50" s="49" customFormat="1" x14ac:dyDescent="0.4">
      <c r="A299" s="12"/>
      <c r="B299" s="12"/>
      <c r="C299" s="42"/>
      <c r="D299" s="12"/>
      <c r="E299" s="12"/>
      <c r="F299" s="12"/>
      <c r="G299" s="12"/>
      <c r="H299" s="12"/>
      <c r="I299" s="12"/>
      <c r="J299" s="12"/>
      <c r="K299" s="12"/>
      <c r="L299" s="42"/>
      <c r="O299" s="12"/>
      <c r="P299" s="12"/>
      <c r="Q299" s="12"/>
      <c r="R299" s="12"/>
      <c r="S299" s="12"/>
      <c r="T299" s="12"/>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row>
    <row r="300" spans="1:50" s="49" customFormat="1" x14ac:dyDescent="0.4">
      <c r="A300" s="12"/>
      <c r="B300" s="12"/>
      <c r="C300" s="42"/>
      <c r="D300" s="12"/>
      <c r="E300" s="12"/>
      <c r="F300" s="12"/>
      <c r="G300" s="12"/>
      <c r="H300" s="12"/>
      <c r="I300" s="12"/>
      <c r="J300" s="12"/>
      <c r="K300" s="12"/>
      <c r="L300" s="42"/>
      <c r="O300" s="12"/>
      <c r="P300" s="12"/>
      <c r="Q300" s="12"/>
      <c r="R300" s="12"/>
      <c r="S300" s="12"/>
      <c r="T300" s="12"/>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row>
    <row r="301" spans="1:50" s="49" customFormat="1" x14ac:dyDescent="0.4">
      <c r="A301" s="12"/>
      <c r="B301" s="12"/>
      <c r="C301" s="42"/>
      <c r="D301" s="12"/>
      <c r="E301" s="12"/>
      <c r="F301" s="12"/>
      <c r="G301" s="12"/>
      <c r="H301" s="12"/>
      <c r="I301" s="12"/>
      <c r="J301" s="12"/>
      <c r="K301" s="12"/>
      <c r="L301" s="42"/>
      <c r="O301" s="12"/>
      <c r="P301" s="12"/>
      <c r="Q301" s="12"/>
      <c r="R301" s="12"/>
      <c r="S301" s="12"/>
      <c r="T301" s="12"/>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row>
    <row r="302" spans="1:50" s="49" customFormat="1" x14ac:dyDescent="0.4">
      <c r="A302" s="12"/>
      <c r="B302" s="12"/>
      <c r="C302" s="42"/>
      <c r="D302" s="12"/>
      <c r="E302" s="12"/>
      <c r="F302" s="12"/>
      <c r="G302" s="12"/>
      <c r="H302" s="12"/>
      <c r="I302" s="12"/>
      <c r="J302" s="12"/>
      <c r="K302" s="12"/>
      <c r="L302" s="42"/>
      <c r="O302" s="12"/>
      <c r="P302" s="12"/>
      <c r="Q302" s="12"/>
      <c r="R302" s="12"/>
      <c r="S302" s="12"/>
      <c r="T302" s="12"/>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row>
    <row r="303" spans="1:50" s="49" customFormat="1" x14ac:dyDescent="0.4">
      <c r="A303" s="12"/>
      <c r="B303" s="12"/>
      <c r="C303" s="42"/>
      <c r="D303" s="12"/>
      <c r="E303" s="12"/>
      <c r="F303" s="12"/>
      <c r="G303" s="12"/>
      <c r="H303" s="12"/>
      <c r="I303" s="12"/>
      <c r="J303" s="12"/>
      <c r="K303" s="12"/>
      <c r="L303" s="42"/>
      <c r="O303" s="12"/>
      <c r="P303" s="12"/>
      <c r="Q303" s="12"/>
      <c r="R303" s="12"/>
      <c r="S303" s="12"/>
      <c r="T303" s="12"/>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row>
    <row r="304" spans="1:50" s="49" customFormat="1" x14ac:dyDescent="0.4">
      <c r="A304" s="12"/>
      <c r="B304" s="12"/>
      <c r="C304" s="42"/>
      <c r="D304" s="12"/>
      <c r="E304" s="12"/>
      <c r="F304" s="12"/>
      <c r="G304" s="12"/>
      <c r="H304" s="12"/>
      <c r="I304" s="12"/>
      <c r="J304" s="12"/>
      <c r="K304" s="12"/>
      <c r="L304" s="42"/>
      <c r="O304" s="12"/>
      <c r="P304" s="12"/>
      <c r="Q304" s="12"/>
      <c r="R304" s="12"/>
      <c r="S304" s="12"/>
      <c r="T304" s="12"/>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row>
    <row r="305" spans="1:50" s="49" customFormat="1" x14ac:dyDescent="0.4">
      <c r="A305" s="12"/>
      <c r="B305" s="12"/>
      <c r="C305" s="42"/>
      <c r="D305" s="12"/>
      <c r="E305" s="12"/>
      <c r="F305" s="12"/>
      <c r="G305" s="12"/>
      <c r="H305" s="12"/>
      <c r="I305" s="12"/>
      <c r="J305" s="12"/>
      <c r="K305" s="12"/>
      <c r="L305" s="42"/>
      <c r="O305" s="12"/>
      <c r="P305" s="12"/>
      <c r="Q305" s="12"/>
      <c r="R305" s="12"/>
      <c r="S305" s="12"/>
      <c r="T305" s="12"/>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row>
    <row r="306" spans="1:50" s="49" customFormat="1" x14ac:dyDescent="0.4">
      <c r="A306" s="12"/>
      <c r="B306" s="12"/>
      <c r="C306" s="42"/>
      <c r="D306" s="12"/>
      <c r="E306" s="12"/>
      <c r="F306" s="12"/>
      <c r="G306" s="12"/>
      <c r="H306" s="12"/>
      <c r="I306" s="12"/>
      <c r="J306" s="12"/>
      <c r="K306" s="12"/>
      <c r="L306" s="42"/>
      <c r="O306" s="12"/>
      <c r="P306" s="12"/>
      <c r="Q306" s="12"/>
      <c r="R306" s="12"/>
      <c r="S306" s="12"/>
      <c r="T306" s="12"/>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row>
    <row r="307" spans="1:50" s="49" customFormat="1" x14ac:dyDescent="0.4">
      <c r="A307" s="12"/>
      <c r="B307" s="12"/>
      <c r="C307" s="42"/>
      <c r="D307" s="12"/>
      <c r="E307" s="12"/>
      <c r="F307" s="12"/>
      <c r="G307" s="12"/>
      <c r="H307" s="12"/>
      <c r="I307" s="12"/>
      <c r="J307" s="12"/>
      <c r="K307" s="12"/>
      <c r="L307" s="42"/>
      <c r="O307" s="12"/>
      <c r="P307" s="12"/>
      <c r="Q307" s="12"/>
      <c r="R307" s="12"/>
      <c r="S307" s="12"/>
      <c r="T307" s="12"/>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row>
    <row r="308" spans="1:50" s="49" customFormat="1" x14ac:dyDescent="0.4">
      <c r="A308" s="12"/>
      <c r="B308" s="12"/>
      <c r="C308" s="42"/>
      <c r="D308" s="12"/>
      <c r="E308" s="12"/>
      <c r="F308" s="12"/>
      <c r="G308" s="12"/>
      <c r="H308" s="12"/>
      <c r="I308" s="12"/>
      <c r="J308" s="12"/>
      <c r="K308" s="12"/>
      <c r="L308" s="42"/>
      <c r="O308" s="12"/>
      <c r="P308" s="12"/>
      <c r="Q308" s="12"/>
      <c r="R308" s="12"/>
      <c r="S308" s="12"/>
      <c r="T308" s="12"/>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row>
    <row r="309" spans="1:50" s="49" customFormat="1" x14ac:dyDescent="0.4">
      <c r="A309" s="12"/>
      <c r="B309" s="12"/>
      <c r="C309" s="42"/>
      <c r="D309" s="12"/>
      <c r="E309" s="12"/>
      <c r="F309" s="12"/>
      <c r="G309" s="12"/>
      <c r="H309" s="12"/>
      <c r="I309" s="12"/>
      <c r="J309" s="12"/>
      <c r="K309" s="12"/>
      <c r="L309" s="42"/>
      <c r="O309" s="12"/>
      <c r="P309" s="12"/>
      <c r="Q309" s="12"/>
      <c r="R309" s="12"/>
      <c r="S309" s="12"/>
      <c r="T309" s="12"/>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row>
    <row r="310" spans="1:50" s="49" customFormat="1" x14ac:dyDescent="0.4">
      <c r="A310" s="12"/>
      <c r="B310" s="12"/>
      <c r="C310" s="42"/>
      <c r="D310" s="12"/>
      <c r="E310" s="12"/>
      <c r="F310" s="12"/>
      <c r="G310" s="12"/>
      <c r="H310" s="12"/>
      <c r="I310" s="12"/>
      <c r="J310" s="12"/>
      <c r="K310" s="12"/>
      <c r="L310" s="42"/>
      <c r="O310" s="12"/>
      <c r="P310" s="12"/>
      <c r="Q310" s="12"/>
      <c r="R310" s="12"/>
      <c r="S310" s="12"/>
      <c r="T310" s="12"/>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row>
    <row r="311" spans="1:50" s="49" customFormat="1" x14ac:dyDescent="0.4">
      <c r="A311" s="12"/>
      <c r="B311" s="12"/>
      <c r="C311" s="42"/>
      <c r="D311" s="12"/>
      <c r="E311" s="12"/>
      <c r="F311" s="12"/>
      <c r="G311" s="12"/>
      <c r="H311" s="12"/>
      <c r="I311" s="12"/>
      <c r="J311" s="12"/>
      <c r="K311" s="12"/>
      <c r="L311" s="42"/>
      <c r="O311" s="12"/>
      <c r="P311" s="12"/>
      <c r="Q311" s="12"/>
      <c r="R311" s="12"/>
      <c r="S311" s="12"/>
      <c r="T311" s="12"/>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row>
    <row r="312" spans="1:50" s="49" customFormat="1" x14ac:dyDescent="0.4">
      <c r="A312" s="12"/>
      <c r="B312" s="12"/>
      <c r="C312" s="42"/>
      <c r="D312" s="12"/>
      <c r="E312" s="12"/>
      <c r="F312" s="12"/>
      <c r="G312" s="12"/>
      <c r="H312" s="12"/>
      <c r="I312" s="12"/>
      <c r="J312" s="12"/>
      <c r="K312" s="12"/>
      <c r="L312" s="42"/>
      <c r="O312" s="12"/>
      <c r="P312" s="12"/>
      <c r="Q312" s="12"/>
      <c r="R312" s="12"/>
      <c r="S312" s="12"/>
      <c r="T312" s="12"/>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row>
    <row r="313" spans="1:50" s="49" customFormat="1" x14ac:dyDescent="0.4">
      <c r="A313" s="12"/>
      <c r="B313" s="12"/>
      <c r="C313" s="42"/>
      <c r="D313" s="12"/>
      <c r="E313" s="12"/>
      <c r="F313" s="12"/>
      <c r="G313" s="12"/>
      <c r="H313" s="12"/>
      <c r="I313" s="12"/>
      <c r="J313" s="12"/>
      <c r="K313" s="12"/>
      <c r="L313" s="42"/>
      <c r="O313" s="12"/>
      <c r="P313" s="12"/>
      <c r="Q313" s="12"/>
      <c r="R313" s="12"/>
      <c r="S313" s="12"/>
      <c r="T313" s="12"/>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row>
    <row r="314" spans="1:50" s="49" customFormat="1" x14ac:dyDescent="0.4">
      <c r="A314" s="12"/>
      <c r="B314" s="12"/>
      <c r="C314" s="42"/>
      <c r="D314" s="12"/>
      <c r="E314" s="12"/>
      <c r="F314" s="12"/>
      <c r="G314" s="12"/>
      <c r="H314" s="12"/>
      <c r="I314" s="12"/>
      <c r="J314" s="12"/>
      <c r="K314" s="12"/>
      <c r="L314" s="42"/>
      <c r="O314" s="12"/>
      <c r="P314" s="12"/>
      <c r="Q314" s="12"/>
      <c r="R314" s="12"/>
      <c r="S314" s="12"/>
      <c r="T314" s="12"/>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row>
    <row r="315" spans="1:50" s="49" customFormat="1" x14ac:dyDescent="0.4">
      <c r="A315" s="12"/>
      <c r="B315" s="12"/>
      <c r="C315" s="42"/>
      <c r="D315" s="12"/>
      <c r="E315" s="12"/>
      <c r="F315" s="12"/>
      <c r="G315" s="12"/>
      <c r="H315" s="12"/>
      <c r="I315" s="12"/>
      <c r="J315" s="12"/>
      <c r="K315" s="12"/>
      <c r="L315" s="42"/>
      <c r="O315" s="12"/>
      <c r="P315" s="12"/>
      <c r="Q315" s="12"/>
      <c r="R315" s="12"/>
      <c r="S315" s="12"/>
      <c r="T315" s="12"/>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row>
    <row r="316" spans="1:50" s="49" customFormat="1" x14ac:dyDescent="0.4">
      <c r="A316" s="12"/>
      <c r="B316" s="12"/>
      <c r="C316" s="42"/>
      <c r="D316" s="12"/>
      <c r="E316" s="12"/>
      <c r="F316" s="12"/>
      <c r="G316" s="12"/>
      <c r="H316" s="12"/>
      <c r="I316" s="12"/>
      <c r="J316" s="12"/>
      <c r="K316" s="12"/>
      <c r="L316" s="42"/>
      <c r="O316" s="12"/>
      <c r="P316" s="12"/>
      <c r="Q316" s="12"/>
      <c r="R316" s="12"/>
      <c r="S316" s="12"/>
      <c r="T316" s="12"/>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row>
    <row r="317" spans="1:50" s="49" customFormat="1" x14ac:dyDescent="0.4">
      <c r="A317" s="12"/>
      <c r="B317" s="12"/>
      <c r="C317" s="42"/>
      <c r="D317" s="12"/>
      <c r="E317" s="12"/>
      <c r="F317" s="12"/>
      <c r="G317" s="12"/>
      <c r="H317" s="12"/>
      <c r="I317" s="12"/>
      <c r="J317" s="12"/>
      <c r="K317" s="12"/>
      <c r="L317" s="42"/>
      <c r="O317" s="12"/>
      <c r="P317" s="12"/>
      <c r="Q317" s="12"/>
      <c r="R317" s="12"/>
      <c r="S317" s="12"/>
      <c r="T317" s="12"/>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row>
    <row r="318" spans="1:50" s="49" customFormat="1" x14ac:dyDescent="0.4">
      <c r="A318" s="12"/>
      <c r="B318" s="12"/>
      <c r="C318" s="42"/>
      <c r="D318" s="12"/>
      <c r="E318" s="12"/>
      <c r="F318" s="12"/>
      <c r="G318" s="12"/>
      <c r="H318" s="12"/>
      <c r="I318" s="12"/>
      <c r="J318" s="12"/>
      <c r="K318" s="12"/>
      <c r="L318" s="42"/>
      <c r="O318" s="12"/>
      <c r="P318" s="12"/>
      <c r="Q318" s="12"/>
      <c r="R318" s="12"/>
      <c r="S318" s="12"/>
      <c r="T318" s="12"/>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row>
    <row r="319" spans="1:50" s="49" customFormat="1" x14ac:dyDescent="0.4">
      <c r="A319" s="12"/>
      <c r="B319" s="12"/>
      <c r="C319" s="42"/>
      <c r="D319" s="12"/>
      <c r="E319" s="12"/>
      <c r="F319" s="12"/>
      <c r="G319" s="12"/>
      <c r="H319" s="12"/>
      <c r="I319" s="12"/>
      <c r="J319" s="12"/>
      <c r="K319" s="12"/>
      <c r="L319" s="42"/>
      <c r="O319" s="12"/>
      <c r="P319" s="12"/>
      <c r="Q319" s="12"/>
      <c r="R319" s="12"/>
      <c r="S319" s="12"/>
      <c r="T319" s="12"/>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row>
    <row r="320" spans="1:50" s="49" customFormat="1" x14ac:dyDescent="0.4">
      <c r="A320" s="12"/>
      <c r="B320" s="12"/>
      <c r="C320" s="42"/>
      <c r="D320" s="12"/>
      <c r="E320" s="12"/>
      <c r="F320" s="12"/>
      <c r="G320" s="12"/>
      <c r="H320" s="12"/>
      <c r="I320" s="12"/>
      <c r="J320" s="12"/>
      <c r="K320" s="12"/>
      <c r="L320" s="42"/>
      <c r="O320" s="12"/>
      <c r="P320" s="12"/>
      <c r="Q320" s="12"/>
      <c r="R320" s="12"/>
      <c r="S320" s="12"/>
      <c r="T320" s="12"/>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row>
    <row r="321" spans="1:50" s="49" customFormat="1" x14ac:dyDescent="0.4">
      <c r="A321" s="12"/>
      <c r="B321" s="12"/>
      <c r="C321" s="42"/>
      <c r="D321" s="12"/>
      <c r="E321" s="12"/>
      <c r="F321" s="12"/>
      <c r="G321" s="12"/>
      <c r="H321" s="12"/>
      <c r="I321" s="12"/>
      <c r="J321" s="12"/>
      <c r="K321" s="12"/>
      <c r="L321" s="42"/>
      <c r="O321" s="12"/>
      <c r="P321" s="12"/>
      <c r="Q321" s="12"/>
      <c r="R321" s="12"/>
      <c r="S321" s="12"/>
      <c r="T321" s="12"/>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row>
    <row r="322" spans="1:50" s="49" customFormat="1" x14ac:dyDescent="0.4">
      <c r="A322" s="12"/>
      <c r="B322" s="12"/>
      <c r="C322" s="42"/>
      <c r="D322" s="12"/>
      <c r="E322" s="12"/>
      <c r="F322" s="12"/>
      <c r="G322" s="12"/>
      <c r="H322" s="12"/>
      <c r="I322" s="12"/>
      <c r="J322" s="12"/>
      <c r="K322" s="12"/>
      <c r="L322" s="42"/>
      <c r="O322" s="12"/>
      <c r="P322" s="12"/>
      <c r="Q322" s="12"/>
      <c r="R322" s="12"/>
      <c r="S322" s="12"/>
      <c r="T322" s="12"/>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row>
    <row r="323" spans="1:50" s="49" customFormat="1" x14ac:dyDescent="0.4">
      <c r="A323" s="12"/>
      <c r="B323" s="12"/>
      <c r="C323" s="42"/>
      <c r="D323" s="12"/>
      <c r="E323" s="12"/>
      <c r="F323" s="12"/>
      <c r="G323" s="12"/>
      <c r="H323" s="12"/>
      <c r="I323" s="12"/>
      <c r="J323" s="12"/>
      <c r="K323" s="12"/>
      <c r="L323" s="42"/>
      <c r="O323" s="12"/>
      <c r="P323" s="12"/>
      <c r="Q323" s="12"/>
      <c r="R323" s="12"/>
      <c r="S323" s="12"/>
      <c r="T323" s="12"/>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row>
    <row r="324" spans="1:50" s="49" customFormat="1" x14ac:dyDescent="0.4">
      <c r="A324" s="12"/>
      <c r="B324" s="12"/>
      <c r="C324" s="42"/>
      <c r="D324" s="12"/>
      <c r="E324" s="12"/>
      <c r="F324" s="12"/>
      <c r="G324" s="12"/>
      <c r="H324" s="12"/>
      <c r="I324" s="12"/>
      <c r="J324" s="12"/>
      <c r="K324" s="12"/>
      <c r="L324" s="42"/>
      <c r="O324" s="12"/>
      <c r="P324" s="12"/>
      <c r="Q324" s="12"/>
      <c r="R324" s="12"/>
      <c r="S324" s="12"/>
      <c r="T324" s="12"/>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row>
    <row r="325" spans="1:50" s="49" customFormat="1" x14ac:dyDescent="0.4">
      <c r="A325" s="12"/>
      <c r="B325" s="12"/>
      <c r="C325" s="42"/>
      <c r="D325" s="12"/>
      <c r="E325" s="12"/>
      <c r="F325" s="12"/>
      <c r="G325" s="12"/>
      <c r="H325" s="12"/>
      <c r="I325" s="12"/>
      <c r="J325" s="12"/>
      <c r="K325" s="12"/>
      <c r="L325" s="42"/>
      <c r="O325" s="12"/>
      <c r="P325" s="12"/>
      <c r="Q325" s="12"/>
      <c r="R325" s="12"/>
      <c r="S325" s="12"/>
      <c r="T325" s="12"/>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row>
    <row r="326" spans="1:50" s="49" customFormat="1" x14ac:dyDescent="0.4">
      <c r="A326" s="12"/>
      <c r="B326" s="12"/>
      <c r="C326" s="42"/>
      <c r="D326" s="12"/>
      <c r="E326" s="12"/>
      <c r="F326" s="12"/>
      <c r="G326" s="12"/>
      <c r="H326" s="12"/>
      <c r="I326" s="12"/>
      <c r="J326" s="12"/>
      <c r="K326" s="12"/>
      <c r="L326" s="42"/>
      <c r="O326" s="12"/>
      <c r="P326" s="12"/>
      <c r="Q326" s="12"/>
      <c r="R326" s="12"/>
      <c r="S326" s="12"/>
      <c r="T326" s="12"/>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row>
    <row r="327" spans="1:50" s="49" customFormat="1" x14ac:dyDescent="0.4">
      <c r="A327" s="12"/>
      <c r="B327" s="12"/>
      <c r="C327" s="42"/>
      <c r="D327" s="12"/>
      <c r="E327" s="12"/>
      <c r="F327" s="12"/>
      <c r="G327" s="12"/>
      <c r="H327" s="12"/>
      <c r="I327" s="12"/>
      <c r="J327" s="12"/>
      <c r="K327" s="12"/>
      <c r="L327" s="42"/>
      <c r="O327" s="12"/>
      <c r="P327" s="12"/>
      <c r="Q327" s="12"/>
      <c r="R327" s="12"/>
      <c r="S327" s="12"/>
      <c r="T327" s="12"/>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row>
    <row r="328" spans="1:50" s="49" customFormat="1" x14ac:dyDescent="0.4">
      <c r="A328" s="12"/>
      <c r="B328" s="12"/>
      <c r="C328" s="42"/>
      <c r="D328" s="12"/>
      <c r="E328" s="12"/>
      <c r="F328" s="12"/>
      <c r="G328" s="12"/>
      <c r="H328" s="12"/>
      <c r="I328" s="12"/>
      <c r="J328" s="12"/>
      <c r="K328" s="12"/>
      <c r="L328" s="42"/>
      <c r="O328" s="12"/>
      <c r="P328" s="12"/>
      <c r="Q328" s="12"/>
      <c r="R328" s="12"/>
      <c r="S328" s="12"/>
      <c r="T328" s="12"/>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row>
    <row r="329" spans="1:50" s="49" customFormat="1" x14ac:dyDescent="0.4">
      <c r="A329" s="12"/>
      <c r="B329" s="12"/>
      <c r="C329" s="42"/>
      <c r="D329" s="12"/>
      <c r="E329" s="12"/>
      <c r="F329" s="12"/>
      <c r="G329" s="12"/>
      <c r="H329" s="12"/>
      <c r="I329" s="12"/>
      <c r="J329" s="12"/>
      <c r="K329" s="12"/>
      <c r="L329" s="42"/>
      <c r="O329" s="12"/>
      <c r="P329" s="12"/>
      <c r="Q329" s="12"/>
      <c r="R329" s="12"/>
      <c r="S329" s="12"/>
      <c r="T329" s="12"/>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row>
    <row r="330" spans="1:50" s="49" customFormat="1" x14ac:dyDescent="0.4">
      <c r="A330" s="12"/>
      <c r="B330" s="12"/>
      <c r="C330" s="42"/>
      <c r="D330" s="12"/>
      <c r="E330" s="12"/>
      <c r="F330" s="12"/>
      <c r="G330" s="12"/>
      <c r="H330" s="12"/>
      <c r="I330" s="12"/>
      <c r="J330" s="12"/>
      <c r="K330" s="12"/>
      <c r="L330" s="42"/>
      <c r="O330" s="12"/>
      <c r="P330" s="12"/>
      <c r="Q330" s="12"/>
      <c r="R330" s="12"/>
      <c r="S330" s="12"/>
      <c r="T330" s="12"/>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row>
    <row r="331" spans="1:50" s="49" customFormat="1" x14ac:dyDescent="0.4">
      <c r="A331" s="12"/>
      <c r="B331" s="12"/>
      <c r="C331" s="42"/>
      <c r="D331" s="12"/>
      <c r="E331" s="12"/>
      <c r="F331" s="12"/>
      <c r="G331" s="12"/>
      <c r="H331" s="12"/>
      <c r="I331" s="12"/>
      <c r="J331" s="12"/>
      <c r="K331" s="12"/>
      <c r="L331" s="42"/>
      <c r="O331" s="12"/>
      <c r="P331" s="12"/>
      <c r="Q331" s="12"/>
      <c r="R331" s="12"/>
      <c r="S331" s="12"/>
      <c r="T331" s="12"/>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row>
    <row r="332" spans="1:50" s="49" customFormat="1" x14ac:dyDescent="0.4">
      <c r="A332" s="12"/>
      <c r="B332" s="12"/>
      <c r="C332" s="42"/>
      <c r="D332" s="12"/>
      <c r="E332" s="12"/>
      <c r="F332" s="12"/>
      <c r="G332" s="12"/>
      <c r="H332" s="12"/>
      <c r="I332" s="12"/>
      <c r="J332" s="12"/>
      <c r="K332" s="12"/>
      <c r="L332" s="42"/>
      <c r="O332" s="12"/>
      <c r="P332" s="12"/>
      <c r="Q332" s="12"/>
      <c r="R332" s="12"/>
      <c r="S332" s="12"/>
      <c r="T332" s="12"/>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row>
    <row r="333" spans="1:50" s="49" customFormat="1" x14ac:dyDescent="0.4">
      <c r="A333" s="12"/>
      <c r="B333" s="12"/>
      <c r="C333" s="42"/>
      <c r="D333" s="12"/>
      <c r="E333" s="12"/>
      <c r="F333" s="12"/>
      <c r="G333" s="12"/>
      <c r="H333" s="12"/>
      <c r="I333" s="12"/>
      <c r="J333" s="12"/>
      <c r="K333" s="12"/>
      <c r="L333" s="42"/>
      <c r="O333" s="12"/>
      <c r="P333" s="12"/>
      <c r="Q333" s="12"/>
      <c r="R333" s="12"/>
      <c r="S333" s="12"/>
      <c r="T333" s="12"/>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row>
    <row r="334" spans="1:50" s="49" customFormat="1" x14ac:dyDescent="0.4">
      <c r="A334" s="12"/>
      <c r="B334" s="12"/>
      <c r="C334" s="42"/>
      <c r="D334" s="12"/>
      <c r="E334" s="12"/>
      <c r="F334" s="12"/>
      <c r="G334" s="12"/>
      <c r="H334" s="12"/>
      <c r="I334" s="12"/>
      <c r="J334" s="12"/>
      <c r="K334" s="12"/>
      <c r="L334" s="42"/>
      <c r="O334" s="12"/>
      <c r="P334" s="12"/>
      <c r="Q334" s="12"/>
      <c r="R334" s="12"/>
      <c r="S334" s="12"/>
      <c r="T334" s="12"/>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row>
    <row r="335" spans="1:50" s="49" customFormat="1" x14ac:dyDescent="0.4">
      <c r="A335" s="12"/>
      <c r="B335" s="12"/>
      <c r="C335" s="42"/>
      <c r="D335" s="12"/>
      <c r="E335" s="12"/>
      <c r="F335" s="12"/>
      <c r="G335" s="12"/>
      <c r="H335" s="12"/>
      <c r="I335" s="12"/>
      <c r="J335" s="12"/>
      <c r="K335" s="12"/>
      <c r="L335" s="42"/>
      <c r="O335" s="12"/>
      <c r="P335" s="12"/>
      <c r="Q335" s="12"/>
      <c r="R335" s="12"/>
      <c r="S335" s="12"/>
      <c r="T335" s="12"/>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row>
    <row r="336" spans="1:50" s="49" customFormat="1" x14ac:dyDescent="0.4">
      <c r="A336" s="12"/>
      <c r="B336" s="12"/>
      <c r="C336" s="42"/>
      <c r="D336" s="12"/>
      <c r="E336" s="12"/>
      <c r="F336" s="12"/>
      <c r="G336" s="12"/>
      <c r="H336" s="12"/>
      <c r="I336" s="12"/>
      <c r="J336" s="12"/>
      <c r="K336" s="12"/>
      <c r="L336" s="42"/>
      <c r="O336" s="12"/>
      <c r="P336" s="12"/>
      <c r="Q336" s="12"/>
      <c r="R336" s="12"/>
      <c r="S336" s="12"/>
      <c r="T336" s="12"/>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row>
    <row r="337" spans="1:50" s="49" customFormat="1" x14ac:dyDescent="0.4">
      <c r="A337" s="12"/>
      <c r="B337" s="12"/>
      <c r="C337" s="42"/>
      <c r="D337" s="12"/>
      <c r="E337" s="12"/>
      <c r="F337" s="12"/>
      <c r="G337" s="12"/>
      <c r="H337" s="12"/>
      <c r="I337" s="12"/>
      <c r="J337" s="12"/>
      <c r="K337" s="12"/>
      <c r="L337" s="42"/>
      <c r="O337" s="12"/>
      <c r="P337" s="12"/>
      <c r="Q337" s="12"/>
      <c r="R337" s="12"/>
      <c r="S337" s="12"/>
      <c r="T337" s="12"/>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row>
    <row r="338" spans="1:50" s="49" customFormat="1" x14ac:dyDescent="0.4">
      <c r="A338" s="12"/>
      <c r="B338" s="12"/>
      <c r="C338" s="42"/>
      <c r="D338" s="12"/>
      <c r="E338" s="12"/>
      <c r="F338" s="12"/>
      <c r="G338" s="12"/>
      <c r="H338" s="12"/>
      <c r="I338" s="12"/>
      <c r="J338" s="12"/>
      <c r="K338" s="12"/>
      <c r="L338" s="42"/>
      <c r="O338" s="12"/>
      <c r="P338" s="12"/>
      <c r="Q338" s="12"/>
      <c r="R338" s="12"/>
      <c r="S338" s="12"/>
      <c r="T338" s="12"/>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row>
    <row r="339" spans="1:50" s="49" customFormat="1" x14ac:dyDescent="0.4">
      <c r="A339" s="12"/>
      <c r="B339" s="12"/>
      <c r="C339" s="42"/>
      <c r="D339" s="12"/>
      <c r="E339" s="12"/>
      <c r="F339" s="12"/>
      <c r="G339" s="12"/>
      <c r="H339" s="12"/>
      <c r="I339" s="12"/>
      <c r="J339" s="12"/>
      <c r="K339" s="12"/>
      <c r="L339" s="42"/>
      <c r="O339" s="12"/>
      <c r="P339" s="12"/>
      <c r="Q339" s="12"/>
      <c r="R339" s="12"/>
      <c r="S339" s="12"/>
      <c r="T339" s="12"/>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row>
    <row r="340" spans="1:50" s="49" customFormat="1" x14ac:dyDescent="0.4">
      <c r="A340" s="12"/>
      <c r="B340" s="12"/>
      <c r="C340" s="42"/>
      <c r="D340" s="12"/>
      <c r="E340" s="12"/>
      <c r="F340" s="12"/>
      <c r="G340" s="12"/>
      <c r="H340" s="12"/>
      <c r="I340" s="12"/>
      <c r="J340" s="12"/>
      <c r="K340" s="12"/>
      <c r="L340" s="42"/>
      <c r="O340" s="12"/>
      <c r="P340" s="12"/>
      <c r="Q340" s="12"/>
      <c r="R340" s="12"/>
      <c r="S340" s="12"/>
      <c r="T340" s="12"/>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row>
    <row r="341" spans="1:50" s="49" customFormat="1" x14ac:dyDescent="0.4">
      <c r="A341" s="12"/>
      <c r="B341" s="12"/>
      <c r="C341" s="42"/>
      <c r="D341" s="12"/>
      <c r="E341" s="12"/>
      <c r="F341" s="12"/>
      <c r="G341" s="12"/>
      <c r="H341" s="12"/>
      <c r="I341" s="12"/>
      <c r="J341" s="12"/>
      <c r="K341" s="12"/>
      <c r="L341" s="42"/>
      <c r="O341" s="12"/>
      <c r="P341" s="12"/>
      <c r="Q341" s="12"/>
      <c r="R341" s="12"/>
      <c r="S341" s="12"/>
      <c r="T341" s="12"/>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row>
    <row r="342" spans="1:50" s="49" customFormat="1" x14ac:dyDescent="0.4">
      <c r="A342" s="12"/>
      <c r="B342" s="12"/>
      <c r="C342" s="42"/>
      <c r="D342" s="12"/>
      <c r="E342" s="12"/>
      <c r="F342" s="12"/>
      <c r="G342" s="12"/>
      <c r="H342" s="12"/>
      <c r="I342" s="12"/>
      <c r="J342" s="12"/>
      <c r="K342" s="12"/>
      <c r="L342" s="42"/>
      <c r="O342" s="12"/>
      <c r="P342" s="12"/>
      <c r="Q342" s="12"/>
      <c r="R342" s="12"/>
      <c r="S342" s="12"/>
      <c r="T342" s="12"/>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row>
    <row r="343" spans="1:50" s="49" customFormat="1" x14ac:dyDescent="0.4">
      <c r="A343" s="12"/>
      <c r="B343" s="12"/>
      <c r="C343" s="42"/>
      <c r="D343" s="12"/>
      <c r="E343" s="12"/>
      <c r="F343" s="12"/>
      <c r="G343" s="12"/>
      <c r="H343" s="12"/>
      <c r="I343" s="12"/>
      <c r="J343" s="12"/>
      <c r="K343" s="12"/>
      <c r="L343" s="42"/>
      <c r="O343" s="12"/>
      <c r="P343" s="12"/>
      <c r="Q343" s="12"/>
      <c r="R343" s="12"/>
      <c r="S343" s="12"/>
      <c r="T343" s="12"/>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row>
    <row r="344" spans="1:50" s="49" customFormat="1" x14ac:dyDescent="0.4">
      <c r="A344" s="12"/>
      <c r="B344" s="12"/>
      <c r="C344" s="42"/>
      <c r="D344" s="12"/>
      <c r="E344" s="12"/>
      <c r="F344" s="12"/>
      <c r="G344" s="12"/>
      <c r="H344" s="12"/>
      <c r="I344" s="12"/>
      <c r="J344" s="12"/>
      <c r="K344" s="12"/>
      <c r="L344" s="42"/>
      <c r="O344" s="12"/>
      <c r="P344" s="12"/>
      <c r="Q344" s="12"/>
      <c r="R344" s="12"/>
      <c r="S344" s="12"/>
      <c r="T344" s="12"/>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row>
    <row r="345" spans="1:50" s="49" customFormat="1" x14ac:dyDescent="0.4">
      <c r="A345" s="12"/>
      <c r="B345" s="12"/>
      <c r="C345" s="42"/>
      <c r="D345" s="12"/>
      <c r="E345" s="12"/>
      <c r="F345" s="12"/>
      <c r="G345" s="12"/>
      <c r="H345" s="12"/>
      <c r="I345" s="12"/>
      <c r="J345" s="12"/>
      <c r="K345" s="12"/>
      <c r="L345" s="42"/>
      <c r="O345" s="12"/>
      <c r="P345" s="12"/>
      <c r="Q345" s="12"/>
      <c r="R345" s="12"/>
      <c r="S345" s="12"/>
      <c r="T345" s="12"/>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row>
    <row r="346" spans="1:50" s="49" customFormat="1" x14ac:dyDescent="0.4">
      <c r="A346" s="12"/>
      <c r="B346" s="12"/>
      <c r="C346" s="42"/>
      <c r="D346" s="12"/>
      <c r="E346" s="12"/>
      <c r="F346" s="12"/>
      <c r="G346" s="12"/>
      <c r="H346" s="12"/>
      <c r="I346" s="12"/>
      <c r="J346" s="12"/>
      <c r="K346" s="12"/>
      <c r="L346" s="42"/>
      <c r="O346" s="12"/>
      <c r="P346" s="12"/>
      <c r="Q346" s="12"/>
      <c r="R346" s="12"/>
      <c r="S346" s="12"/>
      <c r="T346" s="12"/>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row>
    <row r="347" spans="1:50" s="49" customFormat="1" x14ac:dyDescent="0.4">
      <c r="A347" s="12"/>
      <c r="B347" s="12"/>
      <c r="C347" s="42"/>
      <c r="D347" s="12"/>
      <c r="E347" s="12"/>
      <c r="F347" s="12"/>
      <c r="G347" s="12"/>
      <c r="H347" s="12"/>
      <c r="I347" s="12"/>
      <c r="J347" s="12"/>
      <c r="K347" s="12"/>
      <c r="L347" s="42"/>
      <c r="O347" s="12"/>
      <c r="P347" s="12"/>
      <c r="Q347" s="12"/>
      <c r="R347" s="12"/>
      <c r="S347" s="12"/>
      <c r="T347" s="12"/>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row>
    <row r="348" spans="1:50" s="49" customFormat="1" x14ac:dyDescent="0.4">
      <c r="A348" s="12"/>
      <c r="B348" s="12"/>
      <c r="C348" s="42"/>
      <c r="D348" s="12"/>
      <c r="E348" s="12"/>
      <c r="F348" s="12"/>
      <c r="G348" s="12"/>
      <c r="H348" s="12"/>
      <c r="I348" s="12"/>
      <c r="J348" s="12"/>
      <c r="K348" s="12"/>
      <c r="L348" s="42"/>
      <c r="O348" s="12"/>
      <c r="P348" s="12"/>
      <c r="Q348" s="12"/>
      <c r="R348" s="12"/>
      <c r="S348" s="12"/>
      <c r="T348" s="12"/>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row>
    <row r="349" spans="1:50" s="49" customFormat="1" x14ac:dyDescent="0.4">
      <c r="A349" s="12"/>
      <c r="B349" s="12"/>
      <c r="C349" s="42"/>
      <c r="D349" s="12"/>
      <c r="E349" s="12"/>
      <c r="F349" s="12"/>
      <c r="G349" s="12"/>
      <c r="H349" s="12"/>
      <c r="I349" s="12"/>
      <c r="J349" s="12"/>
      <c r="K349" s="12"/>
      <c r="L349" s="42"/>
      <c r="O349" s="12"/>
      <c r="P349" s="12"/>
      <c r="Q349" s="12"/>
      <c r="R349" s="12"/>
      <c r="S349" s="12"/>
      <c r="T349" s="12"/>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row>
    <row r="350" spans="1:50" s="49" customFormat="1" x14ac:dyDescent="0.4">
      <c r="A350" s="12"/>
      <c r="B350" s="12"/>
      <c r="C350" s="42"/>
      <c r="D350" s="12"/>
      <c r="E350" s="12"/>
      <c r="F350" s="12"/>
      <c r="G350" s="12"/>
      <c r="H350" s="12"/>
      <c r="I350" s="12"/>
      <c r="J350" s="12"/>
      <c r="K350" s="12"/>
      <c r="L350" s="42"/>
      <c r="O350" s="12"/>
      <c r="P350" s="12"/>
      <c r="Q350" s="12"/>
      <c r="R350" s="12"/>
      <c r="S350" s="12"/>
      <c r="T350" s="12"/>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row>
    <row r="351" spans="1:50" s="49" customFormat="1" x14ac:dyDescent="0.4">
      <c r="A351" s="12"/>
      <c r="B351" s="12"/>
      <c r="C351" s="42"/>
      <c r="D351" s="12"/>
      <c r="E351" s="12"/>
      <c r="F351" s="12"/>
      <c r="G351" s="12"/>
      <c r="H351" s="12"/>
      <c r="I351" s="12"/>
      <c r="J351" s="12"/>
      <c r="K351" s="12"/>
      <c r="L351" s="42"/>
      <c r="O351" s="12"/>
      <c r="P351" s="12"/>
      <c r="Q351" s="12"/>
      <c r="R351" s="12"/>
      <c r="S351" s="12"/>
      <c r="T351" s="12"/>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row>
    <row r="352" spans="1:50" s="49" customFormat="1" x14ac:dyDescent="0.4">
      <c r="A352" s="12"/>
      <c r="B352" s="12"/>
      <c r="C352" s="42"/>
      <c r="D352" s="12"/>
      <c r="E352" s="12"/>
      <c r="F352" s="12"/>
      <c r="G352" s="12"/>
      <c r="H352" s="12"/>
      <c r="I352" s="12"/>
      <c r="J352" s="12"/>
      <c r="K352" s="12"/>
      <c r="L352" s="42"/>
      <c r="O352" s="12"/>
      <c r="P352" s="12"/>
      <c r="Q352" s="12"/>
      <c r="R352" s="12"/>
      <c r="S352" s="12"/>
      <c r="T352" s="12"/>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row>
    <row r="353" spans="1:50" s="49" customFormat="1" x14ac:dyDescent="0.4">
      <c r="A353" s="12"/>
      <c r="B353" s="12"/>
      <c r="C353" s="42"/>
      <c r="D353" s="12"/>
      <c r="E353" s="12"/>
      <c r="F353" s="12"/>
      <c r="G353" s="12"/>
      <c r="H353" s="12"/>
      <c r="I353" s="12"/>
      <c r="J353" s="12"/>
      <c r="K353" s="12"/>
      <c r="L353" s="42"/>
      <c r="O353" s="12"/>
      <c r="P353" s="12"/>
      <c r="Q353" s="12"/>
      <c r="R353" s="12"/>
      <c r="S353" s="12"/>
      <c r="T353" s="12"/>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row>
    <row r="354" spans="1:50" s="49" customFormat="1" x14ac:dyDescent="0.4">
      <c r="A354" s="12"/>
      <c r="B354" s="12"/>
      <c r="C354" s="42"/>
      <c r="D354" s="12"/>
      <c r="E354" s="12"/>
      <c r="F354" s="12"/>
      <c r="G354" s="12"/>
      <c r="H354" s="12"/>
      <c r="I354" s="12"/>
      <c r="J354" s="12"/>
      <c r="K354" s="12"/>
      <c r="L354" s="42"/>
      <c r="O354" s="12"/>
      <c r="P354" s="12"/>
      <c r="Q354" s="12"/>
      <c r="R354" s="12"/>
      <c r="S354" s="12"/>
      <c r="T354" s="12"/>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row>
    <row r="355" spans="1:50" s="49" customFormat="1" x14ac:dyDescent="0.4">
      <c r="A355" s="12"/>
      <c r="B355" s="12"/>
      <c r="C355" s="42"/>
      <c r="D355" s="12"/>
      <c r="E355" s="12"/>
      <c r="F355" s="12"/>
      <c r="G355" s="12"/>
      <c r="H355" s="12"/>
      <c r="I355" s="12"/>
      <c r="J355" s="12"/>
      <c r="K355" s="12"/>
      <c r="L355" s="42"/>
      <c r="O355" s="12"/>
      <c r="P355" s="12"/>
      <c r="Q355" s="12"/>
      <c r="R355" s="12"/>
      <c r="S355" s="12"/>
      <c r="T355" s="12"/>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row>
    <row r="356" spans="1:50" s="49" customFormat="1" x14ac:dyDescent="0.4">
      <c r="A356" s="12"/>
      <c r="B356" s="12"/>
      <c r="C356" s="42"/>
      <c r="D356" s="12"/>
      <c r="E356" s="12"/>
      <c r="F356" s="12"/>
      <c r="G356" s="12"/>
      <c r="H356" s="12"/>
      <c r="I356" s="12"/>
      <c r="J356" s="12"/>
      <c r="K356" s="12"/>
      <c r="L356" s="42"/>
      <c r="O356" s="12"/>
      <c r="P356" s="12"/>
      <c r="Q356" s="12"/>
      <c r="R356" s="12"/>
      <c r="S356" s="12"/>
      <c r="T356" s="12"/>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row>
    <row r="357" spans="1:50" s="49" customFormat="1" x14ac:dyDescent="0.4">
      <c r="A357" s="12"/>
      <c r="B357" s="12"/>
      <c r="C357" s="42"/>
      <c r="D357" s="12"/>
      <c r="E357" s="12"/>
      <c r="F357" s="12"/>
      <c r="G357" s="12"/>
      <c r="H357" s="12"/>
      <c r="I357" s="12"/>
      <c r="J357" s="12"/>
      <c r="K357" s="12"/>
      <c r="L357" s="42"/>
      <c r="O357" s="12"/>
      <c r="P357" s="12"/>
      <c r="Q357" s="12"/>
      <c r="R357" s="12"/>
      <c r="S357" s="12"/>
      <c r="T357" s="12"/>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row>
    <row r="358" spans="1:50" s="49" customFormat="1" x14ac:dyDescent="0.4">
      <c r="A358" s="12"/>
      <c r="B358" s="12"/>
      <c r="C358" s="42"/>
      <c r="D358" s="12"/>
      <c r="E358" s="12"/>
      <c r="F358" s="12"/>
      <c r="G358" s="12"/>
      <c r="H358" s="12"/>
      <c r="I358" s="12"/>
      <c r="J358" s="12"/>
      <c r="K358" s="12"/>
      <c r="L358" s="42"/>
      <c r="O358" s="12"/>
      <c r="P358" s="12"/>
      <c r="Q358" s="12"/>
      <c r="R358" s="12"/>
      <c r="S358" s="12"/>
      <c r="T358" s="12"/>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row>
    <row r="359" spans="1:50" s="49" customFormat="1" x14ac:dyDescent="0.4">
      <c r="A359" s="12"/>
      <c r="B359" s="12"/>
      <c r="C359" s="42"/>
      <c r="D359" s="12"/>
      <c r="E359" s="12"/>
      <c r="F359" s="12"/>
      <c r="G359" s="12"/>
      <c r="H359" s="12"/>
      <c r="I359" s="12"/>
      <c r="J359" s="12"/>
      <c r="K359" s="12"/>
      <c r="L359" s="42"/>
      <c r="O359" s="12"/>
      <c r="P359" s="12"/>
      <c r="Q359" s="12"/>
      <c r="R359" s="12"/>
      <c r="S359" s="12"/>
      <c r="T359" s="12"/>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row>
    <row r="360" spans="1:50" s="49" customFormat="1" x14ac:dyDescent="0.4">
      <c r="A360" s="12"/>
      <c r="B360" s="12"/>
      <c r="C360" s="42"/>
      <c r="D360" s="12"/>
      <c r="E360" s="12"/>
      <c r="F360" s="12"/>
      <c r="G360" s="12"/>
      <c r="H360" s="12"/>
      <c r="I360" s="12"/>
      <c r="J360" s="12"/>
      <c r="K360" s="12"/>
      <c r="L360" s="42"/>
      <c r="O360" s="12"/>
      <c r="P360" s="12"/>
      <c r="Q360" s="12"/>
      <c r="R360" s="12"/>
      <c r="S360" s="12"/>
      <c r="T360" s="12"/>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row>
    <row r="361" spans="1:50" s="49" customFormat="1" x14ac:dyDescent="0.4">
      <c r="A361" s="12"/>
      <c r="B361" s="12"/>
      <c r="C361" s="42"/>
      <c r="D361" s="12"/>
      <c r="E361" s="12"/>
      <c r="F361" s="12"/>
      <c r="G361" s="12"/>
      <c r="H361" s="12"/>
      <c r="I361" s="12"/>
      <c r="J361" s="12"/>
      <c r="K361" s="12"/>
      <c r="L361" s="42"/>
      <c r="O361" s="12"/>
      <c r="P361" s="12"/>
      <c r="Q361" s="12"/>
      <c r="R361" s="12"/>
      <c r="S361" s="12"/>
      <c r="T361" s="12"/>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row>
    <row r="362" spans="1:50" s="49" customFormat="1" x14ac:dyDescent="0.4">
      <c r="A362" s="12"/>
      <c r="B362" s="12"/>
      <c r="C362" s="42"/>
      <c r="D362" s="12"/>
      <c r="E362" s="12"/>
      <c r="F362" s="12"/>
      <c r="G362" s="12"/>
      <c r="H362" s="12"/>
      <c r="I362" s="12"/>
      <c r="J362" s="12"/>
      <c r="K362" s="12"/>
      <c r="L362" s="42"/>
      <c r="O362" s="12"/>
      <c r="P362" s="12"/>
      <c r="Q362" s="12"/>
      <c r="R362" s="12"/>
      <c r="S362" s="12"/>
      <c r="T362" s="12"/>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row>
    <row r="363" spans="1:50" s="49" customFormat="1" x14ac:dyDescent="0.4">
      <c r="A363" s="12"/>
      <c r="B363" s="12"/>
      <c r="C363" s="42"/>
      <c r="D363" s="12"/>
      <c r="E363" s="12"/>
      <c r="F363" s="12"/>
      <c r="G363" s="12"/>
      <c r="H363" s="12"/>
      <c r="I363" s="12"/>
      <c r="J363" s="12"/>
      <c r="K363" s="12"/>
      <c r="L363" s="42"/>
      <c r="O363" s="12"/>
      <c r="P363" s="12"/>
      <c r="Q363" s="12"/>
      <c r="R363" s="12"/>
      <c r="S363" s="12"/>
      <c r="T363" s="12"/>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row>
    <row r="364" spans="1:50" s="49" customFormat="1" x14ac:dyDescent="0.4">
      <c r="A364" s="12"/>
      <c r="B364" s="12"/>
      <c r="C364" s="42"/>
      <c r="D364" s="12"/>
      <c r="E364" s="12"/>
      <c r="F364" s="12"/>
      <c r="G364" s="12"/>
      <c r="H364" s="12"/>
      <c r="I364" s="12"/>
      <c r="J364" s="12"/>
      <c r="K364" s="12"/>
      <c r="L364" s="42"/>
      <c r="O364" s="12"/>
      <c r="P364" s="12"/>
      <c r="Q364" s="12"/>
      <c r="R364" s="12"/>
      <c r="S364" s="12"/>
      <c r="T364" s="12"/>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row>
    <row r="365" spans="1:50" s="49" customFormat="1" x14ac:dyDescent="0.4">
      <c r="A365" s="12"/>
      <c r="B365" s="12"/>
      <c r="C365" s="42"/>
      <c r="D365" s="12"/>
      <c r="E365" s="12"/>
      <c r="F365" s="12"/>
      <c r="G365" s="12"/>
      <c r="H365" s="12"/>
      <c r="I365" s="12"/>
      <c r="J365" s="12"/>
      <c r="K365" s="12"/>
      <c r="L365" s="42"/>
      <c r="O365" s="12"/>
      <c r="P365" s="12"/>
      <c r="Q365" s="12"/>
      <c r="R365" s="12"/>
      <c r="S365" s="12"/>
      <c r="T365" s="12"/>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row>
    <row r="366" spans="1:50" s="49" customFormat="1" x14ac:dyDescent="0.4">
      <c r="A366" s="12"/>
      <c r="B366" s="12"/>
      <c r="C366" s="42"/>
      <c r="D366" s="12"/>
      <c r="E366" s="12"/>
      <c r="F366" s="12"/>
      <c r="G366" s="12"/>
      <c r="H366" s="12"/>
      <c r="I366" s="12"/>
      <c r="J366" s="12"/>
      <c r="K366" s="12"/>
      <c r="L366" s="42"/>
      <c r="O366" s="12"/>
      <c r="P366" s="12"/>
      <c r="Q366" s="12"/>
      <c r="R366" s="12"/>
      <c r="S366" s="12"/>
      <c r="T366" s="12"/>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row>
    <row r="367" spans="1:50" s="49" customFormat="1" x14ac:dyDescent="0.4">
      <c r="A367" s="12"/>
      <c r="B367" s="12"/>
      <c r="C367" s="42"/>
      <c r="D367" s="12"/>
      <c r="E367" s="12"/>
      <c r="F367" s="12"/>
      <c r="G367" s="12"/>
      <c r="H367" s="12"/>
      <c r="I367" s="12"/>
      <c r="J367" s="12"/>
      <c r="K367" s="12"/>
      <c r="L367" s="42"/>
      <c r="O367" s="12"/>
      <c r="P367" s="12"/>
      <c r="Q367" s="12"/>
      <c r="R367" s="12"/>
      <c r="S367" s="12"/>
      <c r="T367" s="12"/>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row>
    <row r="368" spans="1:50" s="49" customFormat="1" x14ac:dyDescent="0.4">
      <c r="A368" s="12"/>
      <c r="B368" s="12"/>
      <c r="C368" s="42"/>
      <c r="D368" s="12"/>
      <c r="E368" s="12"/>
      <c r="F368" s="12"/>
      <c r="G368" s="12"/>
      <c r="H368" s="12"/>
      <c r="I368" s="12"/>
      <c r="J368" s="12"/>
      <c r="K368" s="12"/>
      <c r="L368" s="42"/>
      <c r="O368" s="12"/>
      <c r="P368" s="12"/>
      <c r="Q368" s="12"/>
      <c r="R368" s="12"/>
      <c r="S368" s="12"/>
      <c r="T368" s="12"/>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row>
    <row r="369" spans="1:50" s="49" customFormat="1" x14ac:dyDescent="0.4">
      <c r="A369" s="12"/>
      <c r="B369" s="12"/>
      <c r="C369" s="42"/>
      <c r="D369" s="12"/>
      <c r="E369" s="12"/>
      <c r="F369" s="12"/>
      <c r="G369" s="12"/>
      <c r="H369" s="12"/>
      <c r="I369" s="12"/>
      <c r="J369" s="12"/>
      <c r="K369" s="12"/>
      <c r="L369" s="42"/>
      <c r="O369" s="12"/>
      <c r="P369" s="12"/>
      <c r="Q369" s="12"/>
      <c r="R369" s="12"/>
      <c r="S369" s="12"/>
      <c r="T369" s="12"/>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row>
    <row r="370" spans="1:50" s="49" customFormat="1" x14ac:dyDescent="0.4">
      <c r="A370" s="12"/>
      <c r="B370" s="12"/>
      <c r="C370" s="42"/>
      <c r="D370" s="12"/>
      <c r="E370" s="12"/>
      <c r="F370" s="12"/>
      <c r="G370" s="12"/>
      <c r="H370" s="12"/>
      <c r="I370" s="12"/>
      <c r="J370" s="12"/>
      <c r="K370" s="12"/>
      <c r="L370" s="42"/>
      <c r="O370" s="12"/>
      <c r="P370" s="12"/>
      <c r="Q370" s="12"/>
      <c r="R370" s="12"/>
      <c r="S370" s="12"/>
      <c r="T370" s="12"/>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row>
    <row r="371" spans="1:50" s="49" customFormat="1" x14ac:dyDescent="0.4">
      <c r="A371" s="12"/>
      <c r="B371" s="12"/>
      <c r="C371" s="42"/>
      <c r="D371" s="12"/>
      <c r="E371" s="12"/>
      <c r="F371" s="12"/>
      <c r="G371" s="12"/>
      <c r="H371" s="12"/>
      <c r="I371" s="12"/>
      <c r="J371" s="12"/>
      <c r="K371" s="12"/>
      <c r="L371" s="42"/>
      <c r="O371" s="12"/>
      <c r="P371" s="12"/>
      <c r="Q371" s="12"/>
      <c r="R371" s="12"/>
      <c r="S371" s="12"/>
      <c r="T371" s="12"/>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row>
    <row r="372" spans="1:50" s="49" customFormat="1" x14ac:dyDescent="0.4">
      <c r="A372" s="12"/>
      <c r="B372" s="12"/>
      <c r="C372" s="42"/>
      <c r="D372" s="12"/>
      <c r="E372" s="12"/>
      <c r="F372" s="12"/>
      <c r="G372" s="12"/>
      <c r="H372" s="12"/>
      <c r="I372" s="12"/>
      <c r="J372" s="12"/>
      <c r="K372" s="12"/>
      <c r="L372" s="42"/>
      <c r="O372" s="12"/>
      <c r="P372" s="12"/>
      <c r="Q372" s="12"/>
      <c r="R372" s="12"/>
      <c r="S372" s="12"/>
      <c r="T372" s="12"/>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row>
    <row r="373" spans="1:50" s="49" customFormat="1" x14ac:dyDescent="0.4">
      <c r="A373" s="12"/>
      <c r="B373" s="12"/>
      <c r="C373" s="42"/>
      <c r="D373" s="12"/>
      <c r="E373" s="12"/>
      <c r="F373" s="12"/>
      <c r="G373" s="12"/>
      <c r="H373" s="12"/>
      <c r="I373" s="12"/>
      <c r="J373" s="12"/>
      <c r="K373" s="12"/>
      <c r="L373" s="42"/>
      <c r="O373" s="12"/>
      <c r="P373" s="12"/>
      <c r="Q373" s="12"/>
      <c r="R373" s="12"/>
      <c r="S373" s="12"/>
      <c r="T373" s="12"/>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row>
    <row r="374" spans="1:50" s="49" customFormat="1" x14ac:dyDescent="0.4">
      <c r="A374" s="12"/>
      <c r="B374" s="12"/>
      <c r="C374" s="42"/>
      <c r="D374" s="12"/>
      <c r="E374" s="12"/>
      <c r="F374" s="12"/>
      <c r="G374" s="12"/>
      <c r="H374" s="12"/>
      <c r="I374" s="12"/>
      <c r="J374" s="12"/>
      <c r="K374" s="12"/>
      <c r="L374" s="42"/>
      <c r="O374" s="12"/>
      <c r="P374" s="12"/>
      <c r="Q374" s="12"/>
      <c r="R374" s="12"/>
      <c r="S374" s="12"/>
      <c r="T374" s="12"/>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row>
    <row r="375" spans="1:50" s="49" customFormat="1" x14ac:dyDescent="0.4">
      <c r="A375" s="12"/>
      <c r="B375" s="12"/>
      <c r="C375" s="42"/>
      <c r="D375" s="12"/>
      <c r="E375" s="12"/>
      <c r="F375" s="12"/>
      <c r="G375" s="12"/>
      <c r="H375" s="12"/>
      <c r="I375" s="12"/>
      <c r="J375" s="12"/>
      <c r="K375" s="12"/>
      <c r="L375" s="42"/>
      <c r="O375" s="12"/>
      <c r="P375" s="12"/>
      <c r="Q375" s="12"/>
      <c r="R375" s="12"/>
      <c r="S375" s="12"/>
      <c r="T375" s="12"/>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row>
    <row r="376" spans="1:50" s="49" customFormat="1" x14ac:dyDescent="0.4">
      <c r="A376" s="12"/>
      <c r="B376" s="12"/>
      <c r="C376" s="42"/>
      <c r="D376" s="12"/>
      <c r="E376" s="12"/>
      <c r="F376" s="12"/>
      <c r="G376" s="12"/>
      <c r="H376" s="12"/>
      <c r="I376" s="12"/>
      <c r="J376" s="12"/>
      <c r="K376" s="12"/>
      <c r="L376" s="42"/>
      <c r="O376" s="12"/>
      <c r="P376" s="12"/>
      <c r="Q376" s="12"/>
      <c r="R376" s="12"/>
      <c r="S376" s="12"/>
      <c r="T376" s="12"/>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row>
    <row r="377" spans="1:50" s="49" customFormat="1" x14ac:dyDescent="0.4">
      <c r="A377" s="12"/>
      <c r="B377" s="12"/>
      <c r="C377" s="42"/>
      <c r="D377" s="12"/>
      <c r="E377" s="12"/>
      <c r="F377" s="12"/>
      <c r="G377" s="12"/>
      <c r="H377" s="12"/>
      <c r="I377" s="12"/>
      <c r="J377" s="12"/>
      <c r="K377" s="12"/>
      <c r="L377" s="42"/>
      <c r="O377" s="12"/>
      <c r="P377" s="12"/>
      <c r="Q377" s="12"/>
      <c r="R377" s="12"/>
      <c r="S377" s="12"/>
      <c r="T377" s="12"/>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row>
    <row r="378" spans="1:50" s="49" customFormat="1" x14ac:dyDescent="0.4">
      <c r="A378" s="12"/>
      <c r="B378" s="12"/>
      <c r="C378" s="42"/>
      <c r="D378" s="12"/>
      <c r="E378" s="12"/>
      <c r="F378" s="12"/>
      <c r="G378" s="12"/>
      <c r="H378" s="12"/>
      <c r="I378" s="12"/>
      <c r="J378" s="12"/>
      <c r="K378" s="12"/>
      <c r="L378" s="42"/>
      <c r="O378" s="12"/>
      <c r="P378" s="12"/>
      <c r="Q378" s="12"/>
      <c r="R378" s="12"/>
      <c r="S378" s="12"/>
      <c r="T378" s="12"/>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row>
    <row r="379" spans="1:50" s="49" customFormat="1" x14ac:dyDescent="0.4">
      <c r="A379" s="12"/>
      <c r="B379" s="12"/>
      <c r="C379" s="42"/>
      <c r="D379" s="12"/>
      <c r="E379" s="12"/>
      <c r="F379" s="12"/>
      <c r="G379" s="12"/>
      <c r="H379" s="12"/>
      <c r="I379" s="12"/>
      <c r="J379" s="12"/>
      <c r="K379" s="12"/>
      <c r="L379" s="42"/>
      <c r="O379" s="12"/>
      <c r="P379" s="12"/>
      <c r="Q379" s="12"/>
      <c r="R379" s="12"/>
      <c r="S379" s="12"/>
      <c r="T379" s="12"/>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row>
    <row r="380" spans="1:50" s="49" customFormat="1" x14ac:dyDescent="0.4">
      <c r="A380" s="12"/>
      <c r="B380" s="12"/>
      <c r="C380" s="42"/>
      <c r="D380" s="12"/>
      <c r="E380" s="12"/>
      <c r="F380" s="12"/>
      <c r="G380" s="12"/>
      <c r="H380" s="12"/>
      <c r="I380" s="12"/>
      <c r="J380" s="12"/>
      <c r="K380" s="12"/>
      <c r="L380" s="42"/>
      <c r="O380" s="12"/>
      <c r="P380" s="12"/>
      <c r="Q380" s="12"/>
      <c r="R380" s="12"/>
      <c r="S380" s="12"/>
      <c r="T380" s="12"/>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row>
    <row r="381" spans="1:50" s="49" customFormat="1" x14ac:dyDescent="0.4">
      <c r="A381" s="12"/>
      <c r="B381" s="12"/>
      <c r="C381" s="42"/>
      <c r="D381" s="12"/>
      <c r="E381" s="12"/>
      <c r="F381" s="12"/>
      <c r="G381" s="12"/>
      <c r="H381" s="12"/>
      <c r="I381" s="12"/>
      <c r="J381" s="12"/>
      <c r="K381" s="12"/>
      <c r="L381" s="42"/>
      <c r="O381" s="12"/>
      <c r="P381" s="12"/>
      <c r="Q381" s="12"/>
      <c r="R381" s="12"/>
      <c r="S381" s="12"/>
      <c r="T381" s="12"/>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row>
    <row r="382" spans="1:50" s="49" customFormat="1" x14ac:dyDescent="0.4">
      <c r="A382" s="12"/>
      <c r="B382" s="12"/>
      <c r="C382" s="42"/>
      <c r="D382" s="12"/>
      <c r="E382" s="12"/>
      <c r="F382" s="12"/>
      <c r="G382" s="12"/>
      <c r="H382" s="12"/>
      <c r="I382" s="12"/>
      <c r="J382" s="12"/>
      <c r="K382" s="12"/>
      <c r="L382" s="42"/>
      <c r="O382" s="12"/>
      <c r="P382" s="12"/>
      <c r="Q382" s="12"/>
      <c r="R382" s="12"/>
      <c r="S382" s="12"/>
      <c r="T382" s="12"/>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row>
    <row r="383" spans="1:50" s="49" customFormat="1" x14ac:dyDescent="0.4">
      <c r="A383" s="12"/>
      <c r="B383" s="12"/>
      <c r="C383" s="42"/>
      <c r="D383" s="12"/>
      <c r="E383" s="12"/>
      <c r="F383" s="12"/>
      <c r="G383" s="12"/>
      <c r="H383" s="12"/>
      <c r="I383" s="12"/>
      <c r="J383" s="12"/>
      <c r="K383" s="12"/>
      <c r="L383" s="42"/>
      <c r="O383" s="12"/>
      <c r="P383" s="12"/>
      <c r="Q383" s="12"/>
      <c r="R383" s="12"/>
      <c r="S383" s="12"/>
      <c r="T383" s="12"/>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row>
    <row r="384" spans="1:50" s="49" customFormat="1" x14ac:dyDescent="0.4">
      <c r="A384" s="12"/>
      <c r="B384" s="12"/>
      <c r="C384" s="42"/>
      <c r="D384" s="12"/>
      <c r="E384" s="12"/>
      <c r="F384" s="12"/>
      <c r="G384" s="12"/>
      <c r="H384" s="12"/>
      <c r="I384" s="12"/>
      <c r="J384" s="12"/>
      <c r="K384" s="12"/>
      <c r="L384" s="42"/>
      <c r="O384" s="12"/>
      <c r="P384" s="12"/>
      <c r="Q384" s="12"/>
      <c r="R384" s="12"/>
      <c r="S384" s="12"/>
      <c r="T384" s="12"/>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row>
    <row r="385" spans="1:50" s="49" customFormat="1" x14ac:dyDescent="0.4">
      <c r="A385" s="12"/>
      <c r="B385" s="12"/>
      <c r="C385" s="42"/>
      <c r="D385" s="12"/>
      <c r="E385" s="12"/>
      <c r="F385" s="12"/>
      <c r="G385" s="12"/>
      <c r="H385" s="12"/>
      <c r="I385" s="12"/>
      <c r="J385" s="12"/>
      <c r="K385" s="12"/>
      <c r="L385" s="42"/>
      <c r="O385" s="12"/>
      <c r="P385" s="12"/>
      <c r="Q385" s="12"/>
      <c r="R385" s="12"/>
      <c r="S385" s="12"/>
      <c r="T385" s="12"/>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row>
    <row r="386" spans="1:50" s="49" customFormat="1" x14ac:dyDescent="0.4">
      <c r="A386" s="12"/>
      <c r="B386" s="12"/>
      <c r="C386" s="42"/>
      <c r="D386" s="12"/>
      <c r="E386" s="12"/>
      <c r="F386" s="12"/>
      <c r="G386" s="12"/>
      <c r="H386" s="12"/>
      <c r="I386" s="12"/>
      <c r="J386" s="12"/>
      <c r="K386" s="12"/>
      <c r="L386" s="42"/>
      <c r="O386" s="12"/>
      <c r="P386" s="12"/>
      <c r="Q386" s="12"/>
      <c r="R386" s="12"/>
      <c r="S386" s="12"/>
      <c r="T386" s="12"/>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row>
    <row r="387" spans="1:50" s="49" customFormat="1" x14ac:dyDescent="0.4">
      <c r="A387" s="12"/>
      <c r="B387" s="12"/>
      <c r="C387" s="42"/>
      <c r="D387" s="12"/>
      <c r="E387" s="12"/>
      <c r="F387" s="12"/>
      <c r="G387" s="12"/>
      <c r="H387" s="12"/>
      <c r="I387" s="12"/>
      <c r="J387" s="12"/>
      <c r="K387" s="12"/>
      <c r="L387" s="42"/>
      <c r="O387" s="12"/>
      <c r="P387" s="12"/>
      <c r="Q387" s="12"/>
      <c r="R387" s="12"/>
      <c r="S387" s="12"/>
      <c r="T387" s="12"/>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row>
    <row r="388" spans="1:50" s="49" customFormat="1" x14ac:dyDescent="0.4">
      <c r="A388" s="12"/>
      <c r="B388" s="12"/>
      <c r="C388" s="42"/>
      <c r="D388" s="12"/>
      <c r="E388" s="12"/>
      <c r="F388" s="12"/>
      <c r="G388" s="12"/>
      <c r="H388" s="12"/>
      <c r="I388" s="12"/>
      <c r="J388" s="12"/>
      <c r="K388" s="12"/>
      <c r="L388" s="42"/>
      <c r="O388" s="12"/>
      <c r="P388" s="12"/>
      <c r="Q388" s="12"/>
      <c r="R388" s="12"/>
      <c r="S388" s="12"/>
      <c r="T388" s="12"/>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row>
    <row r="389" spans="1:50" s="49" customFormat="1" x14ac:dyDescent="0.4">
      <c r="A389" s="12"/>
      <c r="B389" s="12"/>
      <c r="C389" s="42"/>
      <c r="D389" s="12"/>
      <c r="E389" s="12"/>
      <c r="F389" s="12"/>
      <c r="G389" s="12"/>
      <c r="H389" s="12"/>
      <c r="I389" s="12"/>
      <c r="J389" s="12"/>
      <c r="K389" s="12"/>
      <c r="L389" s="42"/>
      <c r="O389" s="12"/>
      <c r="P389" s="12"/>
      <c r="Q389" s="12"/>
      <c r="R389" s="12"/>
      <c r="S389" s="12"/>
      <c r="T389" s="12"/>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row>
    <row r="390" spans="1:50" s="49" customFormat="1" x14ac:dyDescent="0.4">
      <c r="A390" s="12"/>
      <c r="B390" s="12"/>
      <c r="C390" s="42"/>
      <c r="D390" s="12"/>
      <c r="E390" s="12"/>
      <c r="F390" s="12"/>
      <c r="G390" s="12"/>
      <c r="H390" s="12"/>
      <c r="I390" s="12"/>
      <c r="J390" s="12"/>
      <c r="K390" s="12"/>
      <c r="L390" s="42"/>
      <c r="O390" s="12"/>
      <c r="P390" s="12"/>
      <c r="Q390" s="12"/>
      <c r="R390" s="12"/>
      <c r="S390" s="12"/>
      <c r="T390" s="12"/>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row>
    <row r="391" spans="1:50" s="49" customFormat="1" x14ac:dyDescent="0.4">
      <c r="A391" s="12"/>
      <c r="B391" s="12"/>
      <c r="C391" s="42"/>
      <c r="D391" s="12"/>
      <c r="E391" s="12"/>
      <c r="F391" s="12"/>
      <c r="G391" s="12"/>
      <c r="H391" s="12"/>
      <c r="I391" s="12"/>
      <c r="J391" s="12"/>
      <c r="K391" s="12"/>
      <c r="L391" s="42"/>
      <c r="O391" s="12"/>
      <c r="P391" s="12"/>
      <c r="Q391" s="12"/>
      <c r="R391" s="12"/>
      <c r="S391" s="12"/>
      <c r="T391" s="12"/>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row>
    <row r="392" spans="1:50" s="49" customFormat="1" x14ac:dyDescent="0.4">
      <c r="A392" s="12"/>
      <c r="B392" s="12"/>
      <c r="C392" s="42"/>
      <c r="D392" s="12"/>
      <c r="E392" s="12"/>
      <c r="F392" s="12"/>
      <c r="G392" s="12"/>
      <c r="H392" s="12"/>
      <c r="I392" s="12"/>
      <c r="J392" s="12"/>
      <c r="K392" s="12"/>
      <c r="L392" s="42"/>
      <c r="O392" s="12"/>
      <c r="P392" s="12"/>
      <c r="Q392" s="12"/>
      <c r="R392" s="12"/>
      <c r="S392" s="12"/>
      <c r="T392" s="12"/>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row>
    <row r="393" spans="1:50" s="49" customFormat="1" x14ac:dyDescent="0.4">
      <c r="A393" s="12"/>
      <c r="B393" s="12"/>
      <c r="C393" s="42"/>
      <c r="D393" s="12"/>
      <c r="E393" s="12"/>
      <c r="F393" s="12"/>
      <c r="G393" s="12"/>
      <c r="H393" s="12"/>
      <c r="I393" s="12"/>
      <c r="J393" s="12"/>
      <c r="K393" s="12"/>
      <c r="L393" s="42"/>
      <c r="O393" s="12"/>
      <c r="P393" s="12"/>
      <c r="Q393" s="12"/>
      <c r="R393" s="12"/>
      <c r="S393" s="12"/>
      <c r="T393" s="12"/>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row>
    <row r="394" spans="1:50" s="49" customFormat="1" x14ac:dyDescent="0.4">
      <c r="A394" s="12"/>
      <c r="B394" s="12"/>
      <c r="C394" s="42"/>
      <c r="D394" s="12"/>
      <c r="E394" s="12"/>
      <c r="F394" s="12"/>
      <c r="G394" s="12"/>
      <c r="H394" s="12"/>
      <c r="I394" s="12"/>
      <c r="J394" s="12"/>
      <c r="K394" s="12"/>
      <c r="L394" s="42"/>
      <c r="O394" s="12"/>
      <c r="P394" s="12"/>
      <c r="Q394" s="12"/>
      <c r="R394" s="12"/>
      <c r="S394" s="12"/>
      <c r="T394" s="12"/>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row>
    <row r="395" spans="1:50" s="49" customFormat="1" x14ac:dyDescent="0.4">
      <c r="A395" s="12"/>
      <c r="B395" s="12"/>
      <c r="C395" s="42"/>
      <c r="D395" s="12"/>
      <c r="E395" s="12"/>
      <c r="F395" s="12"/>
      <c r="G395" s="12"/>
      <c r="H395" s="12"/>
      <c r="I395" s="12"/>
      <c r="J395" s="12"/>
      <c r="K395" s="12"/>
      <c r="L395" s="42"/>
      <c r="O395" s="12"/>
      <c r="P395" s="12"/>
      <c r="Q395" s="12"/>
      <c r="R395" s="12"/>
      <c r="S395" s="12"/>
      <c r="T395" s="12"/>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row>
    <row r="396" spans="1:50" s="49" customFormat="1" x14ac:dyDescent="0.4">
      <c r="A396" s="12"/>
      <c r="B396" s="12"/>
      <c r="C396" s="42"/>
      <c r="D396" s="12"/>
      <c r="E396" s="12"/>
      <c r="F396" s="12"/>
      <c r="G396" s="12"/>
      <c r="H396" s="12"/>
      <c r="I396" s="12"/>
      <c r="J396" s="12"/>
      <c r="K396" s="12"/>
      <c r="L396" s="42"/>
      <c r="O396" s="12"/>
      <c r="P396" s="12"/>
      <c r="Q396" s="12"/>
      <c r="R396" s="12"/>
      <c r="S396" s="12"/>
      <c r="T396" s="12"/>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row>
    <row r="397" spans="1:50" s="49" customFormat="1" x14ac:dyDescent="0.4">
      <c r="A397" s="12"/>
      <c r="B397" s="12"/>
      <c r="C397" s="42"/>
      <c r="D397" s="12"/>
      <c r="E397" s="12"/>
      <c r="F397" s="12"/>
      <c r="G397" s="12"/>
      <c r="H397" s="12"/>
      <c r="I397" s="12"/>
      <c r="J397" s="12"/>
      <c r="K397" s="12"/>
      <c r="L397" s="42"/>
      <c r="O397" s="12"/>
      <c r="P397" s="12"/>
      <c r="Q397" s="12"/>
      <c r="R397" s="12"/>
      <c r="S397" s="12"/>
      <c r="T397" s="12"/>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row>
    <row r="398" spans="1:50" s="49" customFormat="1" x14ac:dyDescent="0.4">
      <c r="A398" s="12"/>
      <c r="B398" s="12"/>
      <c r="C398" s="42"/>
      <c r="D398" s="12"/>
      <c r="E398" s="12"/>
      <c r="F398" s="12"/>
      <c r="G398" s="12"/>
      <c r="H398" s="12"/>
      <c r="I398" s="12"/>
      <c r="J398" s="12"/>
      <c r="K398" s="12"/>
      <c r="L398" s="42"/>
      <c r="O398" s="12"/>
      <c r="P398" s="12"/>
      <c r="Q398" s="12"/>
      <c r="R398" s="12"/>
      <c r="S398" s="12"/>
      <c r="T398" s="12"/>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row>
    <row r="399" spans="1:50" s="49" customFormat="1" x14ac:dyDescent="0.4">
      <c r="A399" s="12"/>
      <c r="B399" s="12"/>
      <c r="C399" s="42"/>
      <c r="D399" s="12"/>
      <c r="E399" s="12"/>
      <c r="F399" s="12"/>
      <c r="G399" s="12"/>
      <c r="H399" s="12"/>
      <c r="I399" s="12"/>
      <c r="J399" s="12"/>
      <c r="K399" s="12"/>
      <c r="L399" s="42"/>
      <c r="O399" s="12"/>
      <c r="P399" s="12"/>
      <c r="Q399" s="12"/>
      <c r="R399" s="12"/>
      <c r="S399" s="12"/>
      <c r="T399" s="12"/>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row>
    <row r="400" spans="1:50" s="49" customFormat="1" x14ac:dyDescent="0.4">
      <c r="A400" s="12"/>
      <c r="B400" s="12"/>
      <c r="C400" s="42"/>
      <c r="D400" s="12"/>
      <c r="E400" s="12"/>
      <c r="F400" s="12"/>
      <c r="G400" s="12"/>
      <c r="H400" s="12"/>
      <c r="I400" s="12"/>
      <c r="J400" s="12"/>
      <c r="K400" s="12"/>
      <c r="L400" s="42"/>
      <c r="O400" s="12"/>
      <c r="P400" s="12"/>
      <c r="Q400" s="12"/>
      <c r="R400" s="12"/>
      <c r="S400" s="12"/>
      <c r="T400" s="12"/>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row>
    <row r="401" spans="1:50" s="49" customFormat="1" x14ac:dyDescent="0.4">
      <c r="A401" s="12"/>
      <c r="B401" s="12"/>
      <c r="C401" s="42"/>
      <c r="D401" s="12"/>
      <c r="E401" s="12"/>
      <c r="F401" s="12"/>
      <c r="G401" s="12"/>
      <c r="H401" s="12"/>
      <c r="I401" s="12"/>
      <c r="J401" s="12"/>
      <c r="K401" s="12"/>
      <c r="L401" s="42"/>
      <c r="O401" s="12"/>
      <c r="P401" s="12"/>
      <c r="Q401" s="12"/>
      <c r="R401" s="12"/>
      <c r="S401" s="12"/>
      <c r="T401" s="12"/>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row>
    <row r="402" spans="1:50" s="49" customFormat="1" x14ac:dyDescent="0.4">
      <c r="A402" s="12"/>
      <c r="B402" s="12"/>
      <c r="C402" s="42"/>
      <c r="D402" s="12"/>
      <c r="E402" s="12"/>
      <c r="F402" s="12"/>
      <c r="G402" s="12"/>
      <c r="H402" s="12"/>
      <c r="I402" s="12"/>
      <c r="J402" s="12"/>
      <c r="K402" s="12"/>
      <c r="L402" s="42"/>
      <c r="O402" s="12"/>
      <c r="P402" s="12"/>
      <c r="Q402" s="12"/>
      <c r="R402" s="12"/>
      <c r="S402" s="12"/>
      <c r="T402" s="12"/>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row>
    <row r="403" spans="1:50" s="49" customFormat="1" x14ac:dyDescent="0.4">
      <c r="A403" s="12"/>
      <c r="B403" s="12"/>
      <c r="C403" s="42"/>
      <c r="D403" s="12"/>
      <c r="E403" s="12"/>
      <c r="F403" s="12"/>
      <c r="G403" s="12"/>
      <c r="H403" s="12"/>
      <c r="I403" s="12"/>
      <c r="J403" s="12"/>
      <c r="K403" s="12"/>
      <c r="L403" s="42"/>
      <c r="O403" s="12"/>
      <c r="P403" s="12"/>
      <c r="Q403" s="12"/>
      <c r="R403" s="12"/>
      <c r="S403" s="12"/>
      <c r="T403" s="12"/>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row>
    <row r="404" spans="1:50" s="49" customFormat="1" x14ac:dyDescent="0.4">
      <c r="A404" s="12"/>
      <c r="B404" s="12"/>
      <c r="C404" s="42"/>
      <c r="D404" s="12"/>
      <c r="E404" s="12"/>
      <c r="F404" s="12"/>
      <c r="G404" s="12"/>
      <c r="H404" s="12"/>
      <c r="I404" s="12"/>
      <c r="J404" s="12"/>
      <c r="K404" s="12"/>
      <c r="L404" s="42"/>
      <c r="O404" s="12"/>
      <c r="P404" s="12"/>
      <c r="Q404" s="12"/>
      <c r="R404" s="12"/>
      <c r="S404" s="12"/>
      <c r="T404" s="12"/>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row>
    <row r="405" spans="1:50" s="49" customFormat="1" x14ac:dyDescent="0.4">
      <c r="A405" s="12"/>
      <c r="B405" s="12"/>
      <c r="C405" s="42"/>
      <c r="D405" s="12"/>
      <c r="E405" s="12"/>
      <c r="F405" s="12"/>
      <c r="G405" s="12"/>
      <c r="H405" s="12"/>
      <c r="I405" s="12"/>
      <c r="J405" s="12"/>
      <c r="K405" s="12"/>
      <c r="L405" s="42"/>
      <c r="O405" s="12"/>
      <c r="P405" s="12"/>
      <c r="Q405" s="12"/>
      <c r="R405" s="12"/>
      <c r="S405" s="12"/>
      <c r="T405" s="12"/>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row>
    <row r="406" spans="1:50" s="49" customFormat="1" x14ac:dyDescent="0.4">
      <c r="A406" s="12"/>
      <c r="B406" s="12"/>
      <c r="C406" s="42"/>
      <c r="D406" s="12"/>
      <c r="E406" s="12"/>
      <c r="F406" s="12"/>
      <c r="G406" s="12"/>
      <c r="H406" s="12"/>
      <c r="I406" s="12"/>
      <c r="J406" s="12"/>
      <c r="K406" s="12"/>
      <c r="L406" s="42"/>
      <c r="O406" s="12"/>
      <c r="P406" s="12"/>
      <c r="Q406" s="12"/>
      <c r="R406" s="12"/>
      <c r="S406" s="12"/>
      <c r="T406" s="12"/>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row>
    <row r="407" spans="1:50" s="49" customFormat="1" x14ac:dyDescent="0.4">
      <c r="A407" s="12"/>
      <c r="B407" s="12"/>
      <c r="C407" s="42"/>
      <c r="D407" s="12"/>
      <c r="E407" s="12"/>
      <c r="F407" s="12"/>
      <c r="G407" s="12"/>
      <c r="H407" s="12"/>
      <c r="I407" s="12"/>
      <c r="J407" s="12"/>
      <c r="K407" s="12"/>
      <c r="L407" s="42"/>
      <c r="O407" s="12"/>
      <c r="P407" s="12"/>
      <c r="Q407" s="12"/>
      <c r="R407" s="12"/>
      <c r="S407" s="12"/>
      <c r="T407" s="12"/>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row>
    <row r="408" spans="1:50" s="49" customFormat="1" x14ac:dyDescent="0.4">
      <c r="A408" s="12"/>
      <c r="B408" s="12"/>
      <c r="C408" s="42"/>
      <c r="D408" s="12"/>
      <c r="E408" s="12"/>
      <c r="F408" s="12"/>
      <c r="G408" s="12"/>
      <c r="H408" s="12"/>
      <c r="I408" s="12"/>
      <c r="J408" s="12"/>
      <c r="K408" s="12"/>
      <c r="L408" s="42"/>
      <c r="O408" s="12"/>
      <c r="P408" s="12"/>
      <c r="Q408" s="12"/>
      <c r="R408" s="12"/>
      <c r="S408" s="12"/>
      <c r="T408" s="12"/>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row>
    <row r="409" spans="1:50" s="49" customFormat="1" x14ac:dyDescent="0.4">
      <c r="A409" s="12"/>
      <c r="B409" s="12"/>
      <c r="C409" s="42"/>
      <c r="D409" s="12"/>
      <c r="E409" s="12"/>
      <c r="F409" s="12"/>
      <c r="G409" s="12"/>
      <c r="H409" s="12"/>
      <c r="I409" s="12"/>
      <c r="J409" s="12"/>
      <c r="K409" s="12"/>
      <c r="L409" s="42"/>
      <c r="O409" s="12"/>
      <c r="P409" s="12"/>
      <c r="Q409" s="12"/>
      <c r="R409" s="12"/>
      <c r="S409" s="12"/>
      <c r="T409" s="12"/>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row>
    <row r="410" spans="1:50" s="49" customFormat="1" x14ac:dyDescent="0.4">
      <c r="A410" s="12"/>
      <c r="B410" s="12"/>
      <c r="C410" s="42"/>
      <c r="D410" s="12"/>
      <c r="E410" s="12"/>
      <c r="F410" s="12"/>
      <c r="G410" s="12"/>
      <c r="H410" s="12"/>
      <c r="I410" s="12"/>
      <c r="J410" s="12"/>
      <c r="K410" s="12"/>
      <c r="L410" s="42"/>
      <c r="O410" s="12"/>
      <c r="P410" s="12"/>
      <c r="Q410" s="12"/>
      <c r="R410" s="12"/>
      <c r="S410" s="12"/>
      <c r="T410" s="12"/>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row>
    <row r="411" spans="1:50" s="49" customFormat="1" x14ac:dyDescent="0.4">
      <c r="A411" s="12"/>
      <c r="B411" s="12"/>
      <c r="C411" s="42"/>
      <c r="D411" s="12"/>
      <c r="E411" s="12"/>
      <c r="F411" s="12"/>
      <c r="G411" s="12"/>
      <c r="H411" s="12"/>
      <c r="I411" s="12"/>
      <c r="J411" s="12"/>
      <c r="K411" s="12"/>
      <c r="L411" s="42"/>
      <c r="O411" s="12"/>
      <c r="P411" s="12"/>
      <c r="Q411" s="12"/>
      <c r="R411" s="12"/>
      <c r="S411" s="12"/>
      <c r="T411" s="12"/>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row>
    <row r="412" spans="1:50" s="49" customFormat="1" x14ac:dyDescent="0.4">
      <c r="A412" s="12"/>
      <c r="B412" s="12"/>
      <c r="C412" s="42"/>
      <c r="D412" s="12"/>
      <c r="E412" s="12"/>
      <c r="F412" s="12"/>
      <c r="G412" s="12"/>
      <c r="H412" s="12"/>
      <c r="I412" s="12"/>
      <c r="J412" s="12"/>
      <c r="K412" s="12"/>
      <c r="L412" s="42"/>
      <c r="O412" s="12"/>
      <c r="P412" s="12"/>
      <c r="Q412" s="12"/>
      <c r="R412" s="12"/>
      <c r="S412" s="12"/>
      <c r="T412" s="12"/>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row>
    <row r="413" spans="1:50" s="49" customFormat="1" x14ac:dyDescent="0.4">
      <c r="A413" s="12"/>
      <c r="B413" s="12"/>
      <c r="C413" s="42"/>
      <c r="D413" s="12"/>
      <c r="E413" s="12"/>
      <c r="F413" s="12"/>
      <c r="G413" s="12"/>
      <c r="H413" s="12"/>
      <c r="I413" s="12"/>
      <c r="J413" s="12"/>
      <c r="K413" s="12"/>
      <c r="L413" s="42"/>
      <c r="O413" s="12"/>
      <c r="P413" s="12"/>
      <c r="Q413" s="12"/>
      <c r="R413" s="12"/>
      <c r="S413" s="12"/>
      <c r="T413" s="12"/>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row>
    <row r="414" spans="1:50" s="49" customFormat="1" x14ac:dyDescent="0.4">
      <c r="A414" s="12"/>
      <c r="B414" s="12"/>
      <c r="C414" s="42"/>
      <c r="D414" s="12"/>
      <c r="E414" s="12"/>
      <c r="F414" s="12"/>
      <c r="G414" s="12"/>
      <c r="H414" s="12"/>
      <c r="I414" s="12"/>
      <c r="J414" s="12"/>
      <c r="K414" s="12"/>
      <c r="L414" s="42"/>
      <c r="O414" s="12"/>
      <c r="P414" s="12"/>
      <c r="Q414" s="12"/>
      <c r="R414" s="12"/>
      <c r="S414" s="12"/>
      <c r="T414" s="12"/>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row>
    <row r="415" spans="1:50" s="49" customFormat="1" x14ac:dyDescent="0.4">
      <c r="A415" s="12"/>
      <c r="B415" s="12"/>
      <c r="C415" s="42"/>
      <c r="D415" s="12"/>
      <c r="E415" s="12"/>
      <c r="F415" s="12"/>
      <c r="G415" s="12"/>
      <c r="H415" s="12"/>
      <c r="I415" s="12"/>
      <c r="J415" s="12"/>
      <c r="K415" s="12"/>
      <c r="L415" s="42"/>
      <c r="O415" s="12"/>
      <c r="P415" s="12"/>
      <c r="Q415" s="12"/>
      <c r="R415" s="12"/>
      <c r="S415" s="12"/>
      <c r="T415" s="12"/>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row>
    <row r="416" spans="1:50" s="49" customFormat="1" x14ac:dyDescent="0.4">
      <c r="A416" s="12"/>
      <c r="B416" s="12"/>
      <c r="C416" s="42"/>
      <c r="D416" s="12"/>
      <c r="E416" s="12"/>
      <c r="F416" s="12"/>
      <c r="G416" s="12"/>
      <c r="H416" s="12"/>
      <c r="I416" s="12"/>
      <c r="J416" s="12"/>
      <c r="K416" s="12"/>
      <c r="L416" s="42"/>
      <c r="O416" s="12"/>
      <c r="P416" s="12"/>
      <c r="Q416" s="12"/>
      <c r="R416" s="12"/>
      <c r="S416" s="12"/>
      <c r="T416" s="12"/>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row>
    <row r="417" spans="1:50" s="49" customFormat="1" x14ac:dyDescent="0.4">
      <c r="A417" s="12"/>
      <c r="B417" s="12"/>
      <c r="C417" s="42"/>
      <c r="D417" s="12"/>
      <c r="E417" s="12"/>
      <c r="F417" s="12"/>
      <c r="G417" s="12"/>
      <c r="H417" s="12"/>
      <c r="I417" s="12"/>
      <c r="J417" s="12"/>
      <c r="K417" s="12"/>
      <c r="L417" s="42"/>
      <c r="O417" s="12"/>
      <c r="P417" s="12"/>
      <c r="Q417" s="12"/>
      <c r="R417" s="12"/>
      <c r="S417" s="12"/>
      <c r="T417" s="12"/>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row>
    <row r="418" spans="1:50" s="49" customFormat="1" x14ac:dyDescent="0.4">
      <c r="A418" s="12"/>
      <c r="B418" s="12"/>
      <c r="C418" s="42"/>
      <c r="D418" s="12"/>
      <c r="E418" s="12"/>
      <c r="F418" s="12"/>
      <c r="G418" s="12"/>
      <c r="H418" s="12"/>
      <c r="I418" s="12"/>
      <c r="J418" s="12"/>
      <c r="K418" s="12"/>
      <c r="L418" s="42"/>
      <c r="O418" s="12"/>
      <c r="P418" s="12"/>
      <c r="Q418" s="12"/>
      <c r="R418" s="12"/>
      <c r="S418" s="12"/>
      <c r="T418" s="12"/>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row>
    <row r="419" spans="1:50" s="49" customFormat="1" x14ac:dyDescent="0.4">
      <c r="A419" s="12"/>
      <c r="B419" s="12"/>
      <c r="C419" s="42"/>
      <c r="D419" s="12"/>
      <c r="E419" s="12"/>
      <c r="F419" s="12"/>
      <c r="G419" s="12"/>
      <c r="H419" s="12"/>
      <c r="I419" s="12"/>
      <c r="J419" s="12"/>
      <c r="K419" s="12"/>
      <c r="L419" s="42"/>
      <c r="O419" s="12"/>
      <c r="P419" s="12"/>
      <c r="Q419" s="12"/>
      <c r="R419" s="12"/>
      <c r="S419" s="12"/>
      <c r="T419" s="12"/>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row>
    <row r="420" spans="1:50" s="49" customFormat="1" x14ac:dyDescent="0.4">
      <c r="A420" s="12"/>
      <c r="B420" s="12"/>
      <c r="C420" s="42"/>
      <c r="D420" s="12"/>
      <c r="E420" s="12"/>
      <c r="F420" s="12"/>
      <c r="G420" s="12"/>
      <c r="H420" s="12"/>
      <c r="I420" s="12"/>
      <c r="J420" s="12"/>
      <c r="K420" s="12"/>
      <c r="L420" s="42"/>
      <c r="O420" s="12"/>
      <c r="P420" s="12"/>
      <c r="Q420" s="12"/>
      <c r="R420" s="12"/>
      <c r="S420" s="12"/>
      <c r="T420" s="12"/>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row>
    <row r="421" spans="1:50" s="49" customFormat="1" x14ac:dyDescent="0.4">
      <c r="A421" s="12"/>
      <c r="B421" s="12"/>
      <c r="C421" s="42"/>
      <c r="D421" s="12"/>
      <c r="E421" s="12"/>
      <c r="F421" s="12"/>
      <c r="G421" s="12"/>
      <c r="H421" s="12"/>
      <c r="I421" s="12"/>
      <c r="J421" s="12"/>
      <c r="K421" s="12"/>
      <c r="L421" s="42"/>
      <c r="O421" s="12"/>
      <c r="P421" s="12"/>
      <c r="Q421" s="12"/>
      <c r="R421" s="12"/>
      <c r="S421" s="12"/>
      <c r="T421" s="12"/>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row>
    <row r="422" spans="1:50" s="49" customFormat="1" x14ac:dyDescent="0.4">
      <c r="A422" s="12"/>
      <c r="B422" s="12"/>
      <c r="C422" s="42"/>
      <c r="D422" s="12"/>
      <c r="E422" s="12"/>
      <c r="F422" s="12"/>
      <c r="G422" s="12"/>
      <c r="H422" s="12"/>
      <c r="I422" s="12"/>
      <c r="J422" s="12"/>
      <c r="K422" s="12"/>
      <c r="L422" s="42"/>
      <c r="O422" s="12"/>
      <c r="P422" s="12"/>
      <c r="Q422" s="12"/>
      <c r="R422" s="12"/>
      <c r="S422" s="12"/>
      <c r="T422" s="12"/>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row>
    <row r="423" spans="1:50" s="49" customFormat="1" x14ac:dyDescent="0.4">
      <c r="A423" s="12"/>
      <c r="B423" s="12"/>
      <c r="C423" s="42"/>
      <c r="D423" s="12"/>
      <c r="E423" s="12"/>
      <c r="F423" s="12"/>
      <c r="G423" s="12"/>
      <c r="H423" s="12"/>
      <c r="I423" s="12"/>
      <c r="J423" s="12"/>
      <c r="K423" s="12"/>
      <c r="L423" s="42"/>
      <c r="O423" s="12"/>
      <c r="P423" s="12"/>
      <c r="Q423" s="12"/>
      <c r="R423" s="12"/>
      <c r="S423" s="12"/>
      <c r="T423" s="12"/>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row>
    <row r="424" spans="1:50" s="49" customFormat="1" x14ac:dyDescent="0.4">
      <c r="A424" s="12"/>
      <c r="B424" s="12"/>
      <c r="C424" s="42"/>
      <c r="D424" s="12"/>
      <c r="E424" s="12"/>
      <c r="F424" s="12"/>
      <c r="G424" s="12"/>
      <c r="H424" s="12"/>
      <c r="I424" s="12"/>
      <c r="J424" s="12"/>
      <c r="K424" s="12"/>
      <c r="L424" s="42"/>
      <c r="O424" s="12"/>
      <c r="P424" s="12"/>
      <c r="Q424" s="12"/>
      <c r="R424" s="12"/>
      <c r="S424" s="12"/>
      <c r="T424" s="12"/>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row>
    <row r="425" spans="1:50" s="49" customFormat="1" x14ac:dyDescent="0.4">
      <c r="A425" s="12"/>
      <c r="B425" s="12"/>
      <c r="C425" s="42"/>
      <c r="D425" s="12"/>
      <c r="E425" s="12"/>
      <c r="F425" s="12"/>
      <c r="G425" s="12"/>
      <c r="H425" s="12"/>
      <c r="I425" s="12"/>
      <c r="J425" s="12"/>
      <c r="K425" s="12"/>
      <c r="L425" s="42"/>
      <c r="O425" s="12"/>
      <c r="P425" s="12"/>
      <c r="Q425" s="12"/>
      <c r="R425" s="12"/>
      <c r="S425" s="12"/>
      <c r="T425" s="12"/>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row>
    <row r="426" spans="1:50" s="49" customFormat="1" x14ac:dyDescent="0.4">
      <c r="A426" s="12"/>
      <c r="B426" s="12"/>
      <c r="C426" s="42"/>
      <c r="D426" s="12"/>
      <c r="E426" s="12"/>
      <c r="F426" s="12"/>
      <c r="G426" s="12"/>
      <c r="H426" s="12"/>
      <c r="I426" s="12"/>
      <c r="J426" s="12"/>
      <c r="K426" s="12"/>
      <c r="L426" s="42"/>
      <c r="O426" s="12"/>
      <c r="P426" s="12"/>
      <c r="Q426" s="12"/>
      <c r="R426" s="12"/>
      <c r="S426" s="12"/>
      <c r="T426" s="12"/>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row>
    <row r="427" spans="1:50" s="49" customFormat="1" x14ac:dyDescent="0.4">
      <c r="A427" s="12"/>
      <c r="B427" s="12"/>
      <c r="C427" s="42"/>
      <c r="D427" s="12"/>
      <c r="E427" s="12"/>
      <c r="F427" s="12"/>
      <c r="G427" s="12"/>
      <c r="H427" s="12"/>
      <c r="I427" s="12"/>
      <c r="J427" s="12"/>
      <c r="K427" s="12"/>
      <c r="L427" s="42"/>
      <c r="O427" s="12"/>
      <c r="P427" s="12"/>
      <c r="Q427" s="12"/>
      <c r="R427" s="12"/>
      <c r="S427" s="12"/>
      <c r="T427" s="12"/>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row>
    <row r="428" spans="1:50" s="49" customFormat="1" x14ac:dyDescent="0.4">
      <c r="A428" s="12"/>
      <c r="B428" s="12"/>
      <c r="C428" s="42"/>
      <c r="D428" s="12"/>
      <c r="E428" s="12"/>
      <c r="F428" s="12"/>
      <c r="G428" s="12"/>
      <c r="H428" s="12"/>
      <c r="I428" s="12"/>
      <c r="J428" s="12"/>
      <c r="K428" s="12"/>
      <c r="L428" s="42"/>
      <c r="O428" s="12"/>
      <c r="P428" s="12"/>
      <c r="Q428" s="12"/>
      <c r="R428" s="12"/>
      <c r="S428" s="12"/>
      <c r="T428" s="12"/>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row>
    <row r="429" spans="1:50" s="49" customFormat="1" x14ac:dyDescent="0.4">
      <c r="A429" s="12"/>
      <c r="B429" s="12"/>
      <c r="C429" s="42"/>
      <c r="D429" s="12"/>
      <c r="E429" s="12"/>
      <c r="F429" s="12"/>
      <c r="G429" s="12"/>
      <c r="H429" s="12"/>
      <c r="I429" s="12"/>
      <c r="J429" s="12"/>
      <c r="K429" s="12"/>
      <c r="L429" s="42"/>
      <c r="O429" s="12"/>
      <c r="P429" s="12"/>
      <c r="Q429" s="12"/>
      <c r="R429" s="12"/>
      <c r="S429" s="12"/>
      <c r="T429" s="12"/>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row>
    <row r="430" spans="1:50" s="49" customFormat="1" x14ac:dyDescent="0.4">
      <c r="A430" s="12"/>
      <c r="B430" s="12"/>
      <c r="C430" s="42"/>
      <c r="D430" s="12"/>
      <c r="E430" s="12"/>
      <c r="F430" s="12"/>
      <c r="G430" s="12"/>
      <c r="H430" s="12"/>
      <c r="I430" s="12"/>
      <c r="J430" s="12"/>
      <c r="K430" s="12"/>
      <c r="L430" s="42"/>
      <c r="O430" s="12"/>
      <c r="P430" s="12"/>
      <c r="Q430" s="12"/>
      <c r="R430" s="12"/>
      <c r="S430" s="12"/>
      <c r="T430" s="12"/>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row>
    <row r="431" spans="1:50" s="49" customFormat="1" x14ac:dyDescent="0.4">
      <c r="A431" s="12"/>
      <c r="B431" s="12"/>
      <c r="C431" s="42"/>
      <c r="D431" s="12"/>
      <c r="E431" s="12"/>
      <c r="F431" s="12"/>
      <c r="G431" s="12"/>
      <c r="H431" s="12"/>
      <c r="I431" s="12"/>
      <c r="J431" s="12"/>
      <c r="K431" s="12"/>
      <c r="L431" s="42"/>
      <c r="O431" s="12"/>
      <c r="P431" s="12"/>
      <c r="Q431" s="12"/>
      <c r="R431" s="12"/>
      <c r="S431" s="12"/>
      <c r="T431" s="12"/>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row>
    <row r="432" spans="1:50" s="49" customFormat="1" x14ac:dyDescent="0.4">
      <c r="A432" s="12"/>
      <c r="B432" s="12"/>
      <c r="C432" s="42"/>
      <c r="D432" s="12"/>
      <c r="E432" s="12"/>
      <c r="F432" s="12"/>
      <c r="G432" s="12"/>
      <c r="H432" s="12"/>
      <c r="I432" s="12"/>
      <c r="J432" s="12"/>
      <c r="K432" s="12"/>
      <c r="L432" s="42"/>
      <c r="O432" s="12"/>
      <c r="P432" s="12"/>
      <c r="Q432" s="12"/>
      <c r="R432" s="12"/>
      <c r="S432" s="12"/>
      <c r="T432" s="12"/>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row>
    <row r="433" spans="1:50" s="49" customFormat="1" x14ac:dyDescent="0.4">
      <c r="A433" s="12"/>
      <c r="B433" s="12"/>
      <c r="C433" s="42"/>
      <c r="D433" s="12"/>
      <c r="E433" s="12"/>
      <c r="F433" s="12"/>
      <c r="G433" s="12"/>
      <c r="H433" s="12"/>
      <c r="I433" s="12"/>
      <c r="J433" s="12"/>
      <c r="K433" s="12"/>
      <c r="L433" s="42"/>
      <c r="O433" s="12"/>
      <c r="P433" s="12"/>
      <c r="Q433" s="12"/>
      <c r="R433" s="12"/>
      <c r="S433" s="12"/>
      <c r="T433" s="12"/>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row>
    <row r="434" spans="1:50" s="49" customFormat="1" x14ac:dyDescent="0.4">
      <c r="A434" s="12"/>
      <c r="B434" s="12"/>
      <c r="C434" s="42"/>
      <c r="D434" s="12"/>
      <c r="E434" s="12"/>
      <c r="F434" s="12"/>
      <c r="G434" s="12"/>
      <c r="H434" s="12"/>
      <c r="I434" s="12"/>
      <c r="J434" s="12"/>
      <c r="K434" s="12"/>
      <c r="L434" s="42"/>
      <c r="O434" s="12"/>
      <c r="P434" s="12"/>
      <c r="Q434" s="12"/>
      <c r="R434" s="12"/>
      <c r="S434" s="12"/>
      <c r="T434" s="12"/>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row>
    <row r="435" spans="1:50" s="49" customFormat="1" x14ac:dyDescent="0.4">
      <c r="A435" s="12"/>
      <c r="B435" s="12"/>
      <c r="C435" s="42"/>
      <c r="D435" s="12"/>
      <c r="E435" s="12"/>
      <c r="F435" s="12"/>
      <c r="G435" s="12"/>
      <c r="H435" s="12"/>
      <c r="I435" s="12"/>
      <c r="J435" s="12"/>
      <c r="K435" s="12"/>
      <c r="L435" s="42"/>
      <c r="O435" s="12"/>
      <c r="P435" s="12"/>
      <c r="Q435" s="12"/>
      <c r="R435" s="12"/>
      <c r="S435" s="12"/>
      <c r="T435" s="12"/>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row>
    <row r="436" spans="1:50" s="49" customFormat="1" x14ac:dyDescent="0.4">
      <c r="A436" s="12"/>
      <c r="B436" s="12"/>
      <c r="C436" s="42"/>
      <c r="D436" s="12"/>
      <c r="E436" s="12"/>
      <c r="F436" s="12"/>
      <c r="G436" s="12"/>
      <c r="H436" s="12"/>
      <c r="I436" s="12"/>
      <c r="J436" s="12"/>
      <c r="K436" s="12"/>
      <c r="L436" s="42"/>
      <c r="O436" s="12"/>
      <c r="P436" s="12"/>
      <c r="Q436" s="12"/>
      <c r="R436" s="12"/>
      <c r="S436" s="12"/>
      <c r="T436" s="12"/>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row>
    <row r="437" spans="1:50" s="49" customFormat="1" x14ac:dyDescent="0.4">
      <c r="A437" s="12"/>
      <c r="B437" s="12"/>
      <c r="C437" s="42"/>
      <c r="D437" s="12"/>
      <c r="E437" s="12"/>
      <c r="F437" s="12"/>
      <c r="G437" s="12"/>
      <c r="H437" s="12"/>
      <c r="I437" s="12"/>
      <c r="J437" s="12"/>
      <c r="K437" s="12"/>
      <c r="L437" s="42"/>
      <c r="O437" s="12"/>
      <c r="P437" s="12"/>
      <c r="Q437" s="12"/>
      <c r="R437" s="12"/>
      <c r="S437" s="12"/>
      <c r="T437" s="12"/>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row>
    <row r="438" spans="1:50" s="49" customFormat="1" x14ac:dyDescent="0.4">
      <c r="A438" s="12"/>
      <c r="B438" s="12"/>
      <c r="C438" s="42"/>
      <c r="D438" s="12"/>
      <c r="E438" s="12"/>
      <c r="F438" s="12"/>
      <c r="G438" s="12"/>
      <c r="H438" s="12"/>
      <c r="I438" s="12"/>
      <c r="J438" s="12"/>
      <c r="K438" s="12"/>
      <c r="L438" s="42"/>
      <c r="O438" s="12"/>
      <c r="P438" s="12"/>
      <c r="Q438" s="12"/>
      <c r="R438" s="12"/>
      <c r="S438" s="12"/>
      <c r="T438" s="12"/>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row>
    <row r="439" spans="1:50" s="49" customFormat="1" x14ac:dyDescent="0.4">
      <c r="A439" s="12"/>
      <c r="B439" s="12"/>
      <c r="C439" s="42"/>
      <c r="D439" s="12"/>
      <c r="E439" s="12"/>
      <c r="F439" s="12"/>
      <c r="G439" s="12"/>
      <c r="H439" s="12"/>
      <c r="I439" s="12"/>
      <c r="J439" s="12"/>
      <c r="K439" s="12"/>
      <c r="L439" s="42"/>
      <c r="O439" s="12"/>
      <c r="P439" s="12"/>
      <c r="Q439" s="12"/>
      <c r="R439" s="12"/>
      <c r="S439" s="12"/>
      <c r="T439" s="12"/>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row>
    <row r="440" spans="1:50" s="49" customFormat="1" x14ac:dyDescent="0.4">
      <c r="A440" s="12"/>
      <c r="B440" s="12"/>
      <c r="C440" s="42"/>
      <c r="D440" s="12"/>
      <c r="E440" s="12"/>
      <c r="F440" s="12"/>
      <c r="G440" s="12"/>
      <c r="H440" s="12"/>
      <c r="I440" s="12"/>
      <c r="J440" s="12"/>
      <c r="K440" s="12"/>
      <c r="L440" s="42"/>
      <c r="O440" s="12"/>
      <c r="P440" s="12"/>
      <c r="Q440" s="12"/>
      <c r="R440" s="12"/>
      <c r="S440" s="12"/>
      <c r="T440" s="12"/>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row>
    <row r="441" spans="1:50" s="49" customFormat="1" x14ac:dyDescent="0.4">
      <c r="A441" s="12"/>
      <c r="B441" s="12"/>
      <c r="C441" s="42"/>
      <c r="D441" s="12"/>
      <c r="E441" s="12"/>
      <c r="F441" s="12"/>
      <c r="G441" s="12"/>
      <c r="H441" s="12"/>
      <c r="I441" s="12"/>
      <c r="J441" s="12"/>
      <c r="K441" s="12"/>
      <c r="L441" s="42"/>
      <c r="O441" s="12"/>
      <c r="P441" s="12"/>
      <c r="Q441" s="12"/>
      <c r="R441" s="12"/>
      <c r="S441" s="12"/>
      <c r="T441" s="12"/>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row>
    <row r="442" spans="1:50" s="49" customFormat="1" x14ac:dyDescent="0.4">
      <c r="A442" s="12"/>
      <c r="B442" s="12"/>
      <c r="C442" s="42"/>
      <c r="D442" s="12"/>
      <c r="E442" s="12"/>
      <c r="F442" s="12"/>
      <c r="G442" s="12"/>
      <c r="H442" s="12"/>
      <c r="I442" s="12"/>
      <c r="J442" s="12"/>
      <c r="K442" s="12"/>
      <c r="L442" s="42"/>
      <c r="O442" s="12"/>
      <c r="P442" s="12"/>
      <c r="Q442" s="12"/>
      <c r="R442" s="12"/>
      <c r="S442" s="12"/>
      <c r="T442" s="12"/>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row>
    <row r="443" spans="1:50" s="49" customFormat="1" x14ac:dyDescent="0.4">
      <c r="A443" s="12"/>
      <c r="B443" s="12"/>
      <c r="C443" s="42"/>
      <c r="D443" s="12"/>
      <c r="E443" s="12"/>
      <c r="F443" s="12"/>
      <c r="G443" s="12"/>
      <c r="H443" s="12"/>
      <c r="I443" s="12"/>
      <c r="J443" s="12"/>
      <c r="K443" s="12"/>
      <c r="L443" s="42"/>
      <c r="O443" s="12"/>
      <c r="P443" s="12"/>
      <c r="Q443" s="12"/>
      <c r="R443" s="12"/>
      <c r="S443" s="12"/>
      <c r="T443" s="12"/>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row>
    <row r="444" spans="1:50" s="49" customFormat="1" x14ac:dyDescent="0.4">
      <c r="A444" s="12"/>
      <c r="B444" s="12"/>
      <c r="C444" s="42"/>
      <c r="D444" s="12"/>
      <c r="E444" s="12"/>
      <c r="F444" s="12"/>
      <c r="G444" s="12"/>
      <c r="H444" s="12"/>
      <c r="I444" s="12"/>
      <c r="J444" s="12"/>
      <c r="K444" s="12"/>
      <c r="L444" s="42"/>
      <c r="O444" s="12"/>
      <c r="P444" s="12"/>
      <c r="Q444" s="12"/>
      <c r="R444" s="12"/>
      <c r="S444" s="12"/>
      <c r="T444" s="12"/>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row>
    <row r="445" spans="1:50" s="49" customFormat="1" x14ac:dyDescent="0.4">
      <c r="A445" s="12"/>
      <c r="B445" s="12"/>
      <c r="C445" s="42"/>
      <c r="D445" s="12"/>
      <c r="E445" s="12"/>
      <c r="F445" s="12"/>
      <c r="G445" s="12"/>
      <c r="H445" s="12"/>
      <c r="I445" s="12"/>
      <c r="J445" s="12"/>
      <c r="K445" s="12"/>
      <c r="L445" s="42"/>
      <c r="O445" s="12"/>
      <c r="P445" s="12"/>
      <c r="Q445" s="12"/>
      <c r="R445" s="12"/>
      <c r="S445" s="12"/>
      <c r="T445" s="12"/>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row>
    <row r="446" spans="1:50" s="49" customFormat="1" x14ac:dyDescent="0.4">
      <c r="A446" s="12"/>
      <c r="B446" s="12"/>
      <c r="C446" s="42"/>
      <c r="D446" s="12"/>
      <c r="E446" s="12"/>
      <c r="F446" s="12"/>
      <c r="G446" s="12"/>
      <c r="H446" s="12"/>
      <c r="I446" s="12"/>
      <c r="J446" s="12"/>
      <c r="K446" s="12"/>
      <c r="L446" s="42"/>
      <c r="O446" s="12"/>
      <c r="P446" s="12"/>
      <c r="Q446" s="12"/>
      <c r="R446" s="12"/>
      <c r="S446" s="12"/>
      <c r="T446" s="12"/>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row>
    <row r="447" spans="1:50" s="49" customFormat="1" x14ac:dyDescent="0.4">
      <c r="A447" s="12"/>
      <c r="B447" s="12"/>
      <c r="C447" s="42"/>
      <c r="D447" s="12"/>
      <c r="E447" s="12"/>
      <c r="F447" s="12"/>
      <c r="G447" s="12"/>
      <c r="H447" s="12"/>
      <c r="I447" s="12"/>
      <c r="J447" s="12"/>
      <c r="K447" s="12"/>
      <c r="L447" s="42"/>
      <c r="O447" s="12"/>
      <c r="P447" s="12"/>
      <c r="Q447" s="12"/>
      <c r="R447" s="12"/>
      <c r="S447" s="12"/>
      <c r="T447" s="12"/>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row>
    <row r="448" spans="1:50" s="49" customFormat="1" x14ac:dyDescent="0.4">
      <c r="A448" s="12"/>
      <c r="B448" s="12"/>
      <c r="C448" s="42"/>
      <c r="D448" s="12"/>
      <c r="E448" s="12"/>
      <c r="F448" s="12"/>
      <c r="G448" s="12"/>
      <c r="H448" s="12"/>
      <c r="I448" s="12"/>
      <c r="J448" s="12"/>
      <c r="K448" s="12"/>
      <c r="L448" s="42"/>
      <c r="O448" s="12"/>
      <c r="P448" s="12"/>
      <c r="Q448" s="12"/>
      <c r="R448" s="12"/>
      <c r="S448" s="12"/>
      <c r="T448" s="12"/>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row>
    <row r="449" spans="1:50" s="49" customFormat="1" x14ac:dyDescent="0.4">
      <c r="A449" s="12"/>
      <c r="B449" s="12"/>
      <c r="C449" s="42"/>
      <c r="D449" s="12"/>
      <c r="E449" s="12"/>
      <c r="F449" s="12"/>
      <c r="G449" s="12"/>
      <c r="H449" s="12"/>
      <c r="I449" s="12"/>
      <c r="J449" s="12"/>
      <c r="K449" s="12"/>
      <c r="L449" s="42"/>
      <c r="O449" s="12"/>
      <c r="P449" s="12"/>
      <c r="Q449" s="12"/>
      <c r="R449" s="12"/>
      <c r="S449" s="12"/>
      <c r="T449" s="12"/>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row>
    <row r="450" spans="1:50" s="49" customFormat="1" x14ac:dyDescent="0.4">
      <c r="A450" s="12"/>
      <c r="B450" s="12"/>
      <c r="C450" s="42"/>
      <c r="D450" s="12"/>
      <c r="E450" s="12"/>
      <c r="F450" s="12"/>
      <c r="G450" s="12"/>
      <c r="H450" s="12"/>
      <c r="I450" s="12"/>
      <c r="J450" s="12"/>
      <c r="K450" s="12"/>
      <c r="L450" s="42"/>
      <c r="O450" s="12"/>
      <c r="P450" s="12"/>
      <c r="Q450" s="12"/>
      <c r="R450" s="12"/>
      <c r="S450" s="12"/>
      <c r="T450" s="12"/>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row>
    <row r="451" spans="1:50" s="49" customFormat="1" x14ac:dyDescent="0.4">
      <c r="A451" s="12"/>
      <c r="B451" s="12"/>
      <c r="C451" s="42"/>
      <c r="D451" s="12"/>
      <c r="E451" s="12"/>
      <c r="F451" s="12"/>
      <c r="G451" s="12"/>
      <c r="H451" s="12"/>
      <c r="I451" s="12"/>
      <c r="J451" s="12"/>
      <c r="K451" s="12"/>
      <c r="L451" s="42"/>
      <c r="O451" s="12"/>
      <c r="P451" s="12"/>
      <c r="Q451" s="12"/>
      <c r="R451" s="12"/>
      <c r="S451" s="12"/>
      <c r="T451" s="12"/>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row>
    <row r="452" spans="1:50" s="49" customFormat="1" x14ac:dyDescent="0.4">
      <c r="A452" s="12"/>
      <c r="B452" s="12"/>
      <c r="C452" s="42"/>
      <c r="D452" s="12"/>
      <c r="E452" s="12"/>
      <c r="F452" s="12"/>
      <c r="G452" s="12"/>
      <c r="H452" s="12"/>
      <c r="I452" s="12"/>
      <c r="J452" s="12"/>
      <c r="K452" s="12"/>
      <c r="L452" s="42"/>
      <c r="O452" s="12"/>
      <c r="P452" s="12"/>
      <c r="Q452" s="12"/>
      <c r="R452" s="12"/>
      <c r="S452" s="12"/>
      <c r="T452" s="12"/>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row>
    <row r="453" spans="1:50" s="49" customFormat="1" x14ac:dyDescent="0.4">
      <c r="A453" s="12"/>
      <c r="B453" s="12"/>
      <c r="C453" s="42"/>
      <c r="D453" s="12"/>
      <c r="E453" s="12"/>
      <c r="F453" s="12"/>
      <c r="G453" s="12"/>
      <c r="H453" s="12"/>
      <c r="I453" s="12"/>
      <c r="J453" s="12"/>
      <c r="K453" s="12"/>
      <c r="L453" s="42"/>
      <c r="O453" s="12"/>
      <c r="P453" s="12"/>
      <c r="Q453" s="12"/>
      <c r="R453" s="12"/>
      <c r="S453" s="12"/>
      <c r="T453" s="12"/>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row>
    <row r="454" spans="1:50" s="49" customFormat="1" x14ac:dyDescent="0.4">
      <c r="A454" s="12"/>
      <c r="B454" s="12"/>
      <c r="C454" s="42"/>
      <c r="D454" s="12"/>
      <c r="E454" s="12"/>
      <c r="F454" s="12"/>
      <c r="G454" s="12"/>
      <c r="H454" s="12"/>
      <c r="I454" s="12"/>
      <c r="J454" s="12"/>
      <c r="K454" s="12"/>
      <c r="L454" s="42"/>
      <c r="O454" s="12"/>
      <c r="P454" s="12"/>
      <c r="Q454" s="12"/>
      <c r="R454" s="12"/>
      <c r="S454" s="12"/>
      <c r="T454" s="12"/>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row>
    <row r="455" spans="1:50" s="49" customFormat="1" x14ac:dyDescent="0.4">
      <c r="A455" s="12"/>
      <c r="B455" s="12"/>
      <c r="C455" s="42"/>
      <c r="D455" s="12"/>
      <c r="E455" s="12"/>
      <c r="F455" s="12"/>
      <c r="G455" s="12"/>
      <c r="H455" s="12"/>
      <c r="I455" s="12"/>
      <c r="J455" s="12"/>
      <c r="K455" s="12"/>
      <c r="L455" s="42"/>
      <c r="O455" s="12"/>
      <c r="P455" s="12"/>
      <c r="Q455" s="12"/>
      <c r="R455" s="12"/>
      <c r="S455" s="12"/>
      <c r="T455" s="12"/>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row>
    <row r="456" spans="1:50" s="49" customFormat="1" x14ac:dyDescent="0.4">
      <c r="A456" s="12"/>
      <c r="B456" s="12"/>
      <c r="C456" s="42"/>
      <c r="D456" s="12"/>
      <c r="E456" s="12"/>
      <c r="F456" s="12"/>
      <c r="G456" s="12"/>
      <c r="H456" s="12"/>
      <c r="I456" s="12"/>
      <c r="J456" s="12"/>
      <c r="K456" s="12"/>
      <c r="L456" s="42"/>
      <c r="O456" s="12"/>
      <c r="P456" s="12"/>
      <c r="Q456" s="12"/>
      <c r="R456" s="12"/>
      <c r="S456" s="12"/>
      <c r="T456" s="12"/>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row>
    <row r="457" spans="1:50" s="49" customFormat="1" x14ac:dyDescent="0.4">
      <c r="A457" s="12"/>
      <c r="B457" s="12"/>
      <c r="C457" s="42"/>
      <c r="D457" s="12"/>
      <c r="E457" s="12"/>
      <c r="F457" s="12"/>
      <c r="G457" s="12"/>
      <c r="H457" s="12"/>
      <c r="I457" s="12"/>
      <c r="J457" s="12"/>
      <c r="K457" s="12"/>
      <c r="L457" s="42"/>
      <c r="O457" s="12"/>
      <c r="P457" s="12"/>
      <c r="Q457" s="12"/>
      <c r="R457" s="12"/>
      <c r="S457" s="12"/>
      <c r="T457" s="12"/>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row>
    <row r="458" spans="1:50" s="49" customFormat="1" x14ac:dyDescent="0.4">
      <c r="A458" s="12"/>
      <c r="B458" s="12"/>
      <c r="C458" s="42"/>
      <c r="D458" s="12"/>
      <c r="E458" s="12"/>
      <c r="F458" s="12"/>
      <c r="G458" s="12"/>
      <c r="H458" s="12"/>
      <c r="I458" s="12"/>
      <c r="J458" s="12"/>
      <c r="K458" s="12"/>
      <c r="L458" s="42"/>
      <c r="O458" s="12"/>
      <c r="P458" s="12"/>
      <c r="Q458" s="12"/>
      <c r="R458" s="12"/>
      <c r="S458" s="12"/>
      <c r="T458" s="12"/>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row>
    <row r="459" spans="1:50" s="49" customFormat="1" x14ac:dyDescent="0.4">
      <c r="A459" s="12"/>
      <c r="B459" s="12"/>
      <c r="C459" s="42"/>
      <c r="D459" s="12"/>
      <c r="E459" s="12"/>
      <c r="F459" s="12"/>
      <c r="G459" s="12"/>
      <c r="H459" s="12"/>
      <c r="I459" s="12"/>
      <c r="J459" s="12"/>
      <c r="K459" s="12"/>
      <c r="L459" s="42"/>
      <c r="O459" s="12"/>
      <c r="P459" s="12"/>
      <c r="Q459" s="12"/>
      <c r="R459" s="12"/>
      <c r="S459" s="12"/>
      <c r="T459" s="12"/>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row>
    <row r="460" spans="1:50" s="49" customFormat="1" x14ac:dyDescent="0.4">
      <c r="A460" s="12"/>
      <c r="B460" s="12"/>
      <c r="C460" s="42"/>
      <c r="D460" s="12"/>
      <c r="E460" s="12"/>
      <c r="F460" s="12"/>
      <c r="G460" s="12"/>
      <c r="H460" s="12"/>
      <c r="I460" s="12"/>
      <c r="J460" s="12"/>
      <c r="K460" s="12"/>
      <c r="L460" s="42"/>
      <c r="O460" s="12"/>
      <c r="P460" s="12"/>
      <c r="Q460" s="12"/>
      <c r="R460" s="12"/>
      <c r="S460" s="12"/>
      <c r="T460" s="12"/>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row>
    <row r="461" spans="1:50" s="49" customFormat="1" x14ac:dyDescent="0.4">
      <c r="A461" s="12"/>
      <c r="B461" s="12"/>
      <c r="C461" s="42"/>
      <c r="D461" s="12"/>
      <c r="E461" s="12"/>
      <c r="F461" s="12"/>
      <c r="G461" s="12"/>
      <c r="H461" s="12"/>
      <c r="I461" s="12"/>
      <c r="J461" s="12"/>
      <c r="K461" s="12"/>
      <c r="L461" s="42"/>
      <c r="O461" s="12"/>
      <c r="P461" s="12"/>
      <c r="Q461" s="12"/>
      <c r="R461" s="12"/>
      <c r="S461" s="12"/>
      <c r="T461" s="12"/>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row>
    <row r="462" spans="1:50" s="49" customFormat="1" x14ac:dyDescent="0.4">
      <c r="A462" s="12"/>
      <c r="B462" s="12"/>
      <c r="C462" s="42"/>
      <c r="D462" s="12"/>
      <c r="E462" s="12"/>
      <c r="F462" s="12"/>
      <c r="G462" s="12"/>
      <c r="H462" s="12"/>
      <c r="I462" s="12"/>
      <c r="J462" s="12"/>
      <c r="K462" s="12"/>
      <c r="L462" s="42"/>
      <c r="O462" s="12"/>
      <c r="P462" s="12"/>
      <c r="Q462" s="12"/>
      <c r="R462" s="12"/>
      <c r="S462" s="12"/>
      <c r="T462" s="12"/>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row>
    <row r="463" spans="1:50" s="49" customFormat="1" x14ac:dyDescent="0.4">
      <c r="A463" s="12"/>
      <c r="B463" s="12"/>
      <c r="C463" s="42"/>
      <c r="D463" s="12"/>
      <c r="E463" s="12"/>
      <c r="F463" s="12"/>
      <c r="G463" s="12"/>
      <c r="H463" s="12"/>
      <c r="I463" s="12"/>
      <c r="J463" s="12"/>
      <c r="K463" s="12"/>
      <c r="L463" s="42"/>
      <c r="O463" s="12"/>
      <c r="P463" s="12"/>
      <c r="Q463" s="12"/>
      <c r="R463" s="12"/>
      <c r="S463" s="12"/>
      <c r="T463" s="12"/>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row>
    <row r="464" spans="1:50" s="49" customFormat="1" x14ac:dyDescent="0.4">
      <c r="A464" s="12"/>
      <c r="B464" s="12"/>
      <c r="C464" s="42"/>
      <c r="D464" s="12"/>
      <c r="E464" s="12"/>
      <c r="F464" s="12"/>
      <c r="G464" s="12"/>
      <c r="H464" s="12"/>
      <c r="I464" s="12"/>
      <c r="J464" s="12"/>
      <c r="K464" s="12"/>
      <c r="L464" s="42"/>
      <c r="O464" s="12"/>
      <c r="P464" s="12"/>
      <c r="Q464" s="12"/>
      <c r="R464" s="12"/>
      <c r="S464" s="12"/>
      <c r="T464" s="12"/>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row>
    <row r="465" spans="1:50" s="49" customFormat="1" x14ac:dyDescent="0.4">
      <c r="A465" s="12"/>
      <c r="B465" s="12"/>
      <c r="C465" s="42"/>
      <c r="D465" s="12"/>
      <c r="E465" s="12"/>
      <c r="F465" s="12"/>
      <c r="G465" s="12"/>
      <c r="H465" s="12"/>
      <c r="I465" s="12"/>
      <c r="J465" s="12"/>
      <c r="K465" s="12"/>
      <c r="L465" s="42"/>
      <c r="O465" s="12"/>
      <c r="P465" s="12"/>
      <c r="Q465" s="12"/>
      <c r="R465" s="12"/>
      <c r="S465" s="12"/>
      <c r="T465" s="12"/>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row>
    <row r="466" spans="1:50" s="49" customFormat="1" x14ac:dyDescent="0.4">
      <c r="A466" s="12"/>
      <c r="B466" s="12"/>
      <c r="C466" s="42"/>
      <c r="D466" s="12"/>
      <c r="E466" s="12"/>
      <c r="F466" s="12"/>
      <c r="G466" s="12"/>
      <c r="H466" s="12"/>
      <c r="I466" s="12"/>
      <c r="J466" s="12"/>
      <c r="K466" s="12"/>
      <c r="L466" s="42"/>
      <c r="O466" s="12"/>
      <c r="P466" s="12"/>
      <c r="Q466" s="12"/>
      <c r="R466" s="12"/>
      <c r="S466" s="12"/>
      <c r="T466" s="12"/>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row>
    <row r="467" spans="1:50" s="49" customFormat="1" x14ac:dyDescent="0.4">
      <c r="A467" s="12"/>
      <c r="B467" s="12"/>
      <c r="C467" s="42"/>
      <c r="D467" s="12"/>
      <c r="E467" s="12"/>
      <c r="F467" s="12"/>
      <c r="G467" s="12"/>
      <c r="H467" s="12"/>
      <c r="I467" s="12"/>
      <c r="J467" s="12"/>
      <c r="K467" s="12"/>
      <c r="L467" s="42"/>
      <c r="O467" s="12"/>
      <c r="P467" s="12"/>
      <c r="Q467" s="12"/>
      <c r="R467" s="12"/>
      <c r="S467" s="12"/>
      <c r="T467" s="12"/>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row>
    <row r="468" spans="1:50" s="49" customFormat="1" x14ac:dyDescent="0.4">
      <c r="A468" s="12"/>
      <c r="B468" s="12"/>
      <c r="C468" s="42"/>
      <c r="D468" s="12"/>
      <c r="E468" s="12"/>
      <c r="F468" s="12"/>
      <c r="G468" s="12"/>
      <c r="H468" s="12"/>
      <c r="I468" s="12"/>
      <c r="J468" s="12"/>
      <c r="K468" s="12"/>
      <c r="L468" s="42"/>
      <c r="O468" s="12"/>
      <c r="P468" s="12"/>
      <c r="Q468" s="12"/>
      <c r="R468" s="12"/>
      <c r="S468" s="12"/>
      <c r="T468" s="12"/>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row>
    <row r="469" spans="1:50" s="49" customFormat="1" x14ac:dyDescent="0.4">
      <c r="A469" s="12"/>
      <c r="B469" s="12"/>
      <c r="C469" s="42"/>
      <c r="D469" s="12"/>
      <c r="E469" s="12"/>
      <c r="F469" s="12"/>
      <c r="G469" s="12"/>
      <c r="H469" s="12"/>
      <c r="I469" s="12"/>
      <c r="J469" s="12"/>
      <c r="K469" s="12"/>
      <c r="L469" s="42"/>
      <c r="O469" s="12"/>
      <c r="P469" s="12"/>
      <c r="Q469" s="12"/>
      <c r="R469" s="12"/>
      <c r="S469" s="12"/>
      <c r="T469" s="12"/>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row>
    <row r="470" spans="1:50" s="49" customFormat="1" x14ac:dyDescent="0.4">
      <c r="A470" s="12"/>
      <c r="B470" s="12"/>
      <c r="C470" s="42"/>
      <c r="D470" s="12"/>
      <c r="E470" s="12"/>
      <c r="F470" s="12"/>
      <c r="G470" s="12"/>
      <c r="H470" s="12"/>
      <c r="I470" s="12"/>
      <c r="J470" s="12"/>
      <c r="K470" s="12"/>
      <c r="L470" s="42"/>
      <c r="O470" s="12"/>
      <c r="P470" s="12"/>
      <c r="Q470" s="12"/>
      <c r="R470" s="12"/>
      <c r="S470" s="12"/>
      <c r="T470" s="12"/>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row>
    <row r="471" spans="1:50" s="49" customFormat="1" x14ac:dyDescent="0.4">
      <c r="A471" s="12"/>
      <c r="B471" s="12"/>
      <c r="C471" s="42"/>
      <c r="D471" s="12"/>
      <c r="E471" s="12"/>
      <c r="F471" s="12"/>
      <c r="G471" s="12"/>
      <c r="H471" s="12"/>
      <c r="I471" s="12"/>
      <c r="J471" s="12"/>
      <c r="K471" s="12"/>
      <c r="L471" s="42"/>
      <c r="O471" s="12"/>
      <c r="P471" s="12"/>
      <c r="Q471" s="12"/>
      <c r="R471" s="12"/>
      <c r="S471" s="12"/>
      <c r="T471" s="12"/>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row>
    <row r="472" spans="1:50" s="49" customFormat="1" x14ac:dyDescent="0.4">
      <c r="A472" s="12"/>
      <c r="B472" s="12"/>
      <c r="C472" s="42"/>
      <c r="D472" s="12"/>
      <c r="E472" s="12"/>
      <c r="F472" s="12"/>
      <c r="G472" s="12"/>
      <c r="H472" s="12"/>
      <c r="I472" s="12"/>
      <c r="J472" s="12"/>
      <c r="K472" s="12"/>
      <c r="L472" s="42"/>
      <c r="O472" s="12"/>
      <c r="P472" s="12"/>
      <c r="Q472" s="12"/>
      <c r="R472" s="12"/>
      <c r="S472" s="12"/>
      <c r="T472" s="12"/>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row>
    <row r="473" spans="1:50" s="49" customFormat="1" x14ac:dyDescent="0.4">
      <c r="A473" s="12"/>
      <c r="B473" s="12"/>
      <c r="C473" s="42"/>
      <c r="D473" s="12"/>
      <c r="E473" s="12"/>
      <c r="F473" s="12"/>
      <c r="G473" s="12"/>
      <c r="H473" s="12"/>
      <c r="I473" s="12"/>
      <c r="J473" s="12"/>
      <c r="K473" s="12"/>
      <c r="L473" s="42"/>
      <c r="O473" s="12"/>
      <c r="P473" s="12"/>
      <c r="Q473" s="12"/>
      <c r="R473" s="12"/>
      <c r="S473" s="12"/>
      <c r="T473" s="12"/>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row>
    <row r="474" spans="1:50" s="49" customFormat="1" x14ac:dyDescent="0.4">
      <c r="A474" s="12"/>
      <c r="B474" s="12"/>
      <c r="C474" s="42"/>
      <c r="D474" s="12"/>
      <c r="E474" s="12"/>
      <c r="F474" s="12"/>
      <c r="G474" s="12"/>
      <c r="H474" s="12"/>
      <c r="I474" s="12"/>
      <c r="J474" s="12"/>
      <c r="K474" s="12"/>
      <c r="L474" s="42"/>
      <c r="O474" s="12"/>
      <c r="P474" s="12"/>
      <c r="Q474" s="12"/>
      <c r="R474" s="12"/>
      <c r="S474" s="12"/>
      <c r="T474" s="12"/>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row>
    <row r="475" spans="1:50" s="49" customFormat="1" x14ac:dyDescent="0.4">
      <c r="A475" s="12"/>
      <c r="B475" s="12"/>
      <c r="C475" s="42"/>
      <c r="D475" s="12"/>
      <c r="E475" s="12"/>
      <c r="F475" s="12"/>
      <c r="G475" s="12"/>
      <c r="H475" s="12"/>
      <c r="I475" s="12"/>
      <c r="J475" s="12"/>
      <c r="K475" s="12"/>
      <c r="L475" s="42"/>
      <c r="O475" s="12"/>
      <c r="P475" s="12"/>
      <c r="Q475" s="12"/>
      <c r="R475" s="12"/>
      <c r="S475" s="12"/>
      <c r="T475" s="12"/>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row>
    <row r="476" spans="1:50" s="49" customFormat="1" x14ac:dyDescent="0.4">
      <c r="A476" s="12"/>
      <c r="B476" s="12"/>
      <c r="C476" s="42"/>
      <c r="D476" s="12"/>
      <c r="E476" s="12"/>
      <c r="F476" s="12"/>
      <c r="G476" s="12"/>
      <c r="H476" s="12"/>
      <c r="I476" s="12"/>
      <c r="J476" s="12"/>
      <c r="K476" s="12"/>
      <c r="L476" s="42"/>
      <c r="O476" s="12"/>
      <c r="P476" s="12"/>
      <c r="Q476" s="12"/>
      <c r="R476" s="12"/>
      <c r="S476" s="12"/>
      <c r="T476" s="12"/>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row>
    <row r="477" spans="1:50" s="49" customFormat="1" x14ac:dyDescent="0.4">
      <c r="A477" s="12"/>
      <c r="B477" s="12"/>
      <c r="C477" s="42"/>
      <c r="D477" s="12"/>
      <c r="E477" s="12"/>
      <c r="F477" s="12"/>
      <c r="G477" s="12"/>
      <c r="H477" s="12"/>
      <c r="I477" s="12"/>
      <c r="J477" s="12"/>
      <c r="K477" s="12"/>
      <c r="L477" s="42"/>
      <c r="O477" s="12"/>
      <c r="P477" s="12"/>
      <c r="Q477" s="12"/>
      <c r="R477" s="12"/>
      <c r="S477" s="12"/>
      <c r="T477" s="12"/>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row>
    <row r="478" spans="1:50" s="49" customFormat="1" x14ac:dyDescent="0.4">
      <c r="A478" s="12"/>
      <c r="B478" s="12"/>
      <c r="C478" s="42"/>
      <c r="D478" s="12"/>
      <c r="E478" s="12"/>
      <c r="F478" s="12"/>
      <c r="G478" s="12"/>
      <c r="H478" s="12"/>
      <c r="I478" s="12"/>
      <c r="J478" s="12"/>
      <c r="K478" s="12"/>
      <c r="L478" s="42"/>
      <c r="O478" s="12"/>
      <c r="P478" s="12"/>
      <c r="Q478" s="12"/>
      <c r="R478" s="12"/>
      <c r="S478" s="12"/>
      <c r="T478" s="12"/>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row>
    <row r="479" spans="1:50" s="49" customFormat="1" x14ac:dyDescent="0.4">
      <c r="A479" s="12"/>
      <c r="B479" s="12"/>
      <c r="C479" s="42"/>
      <c r="D479" s="12"/>
      <c r="E479" s="12"/>
      <c r="F479" s="12"/>
      <c r="G479" s="12"/>
      <c r="H479" s="12"/>
      <c r="I479" s="12"/>
      <c r="J479" s="12"/>
      <c r="K479" s="12"/>
      <c r="L479" s="42"/>
      <c r="O479" s="12"/>
      <c r="P479" s="12"/>
      <c r="Q479" s="12"/>
      <c r="R479" s="12"/>
      <c r="S479" s="12"/>
      <c r="T479" s="12"/>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row>
    <row r="480" spans="1:50" s="49" customFormat="1" x14ac:dyDescent="0.4">
      <c r="A480" s="12"/>
      <c r="B480" s="12"/>
      <c r="C480" s="42"/>
      <c r="D480" s="12"/>
      <c r="E480" s="12"/>
      <c r="F480" s="12"/>
      <c r="G480" s="12"/>
      <c r="H480" s="12"/>
      <c r="I480" s="12"/>
      <c r="J480" s="12"/>
      <c r="K480" s="12"/>
      <c r="L480" s="42"/>
      <c r="O480" s="12"/>
      <c r="P480" s="12"/>
      <c r="Q480" s="12"/>
      <c r="R480" s="12"/>
      <c r="S480" s="12"/>
      <c r="T480" s="12"/>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row>
    <row r="481" spans="1:50" s="49" customFormat="1" x14ac:dyDescent="0.4">
      <c r="A481" s="12"/>
      <c r="B481" s="12"/>
      <c r="C481" s="42"/>
      <c r="D481" s="12"/>
      <c r="E481" s="12"/>
      <c r="F481" s="12"/>
      <c r="G481" s="12"/>
      <c r="H481" s="12"/>
      <c r="I481" s="12"/>
      <c r="J481" s="12"/>
      <c r="K481" s="12"/>
      <c r="L481" s="42"/>
      <c r="O481" s="12"/>
      <c r="P481" s="12"/>
      <c r="Q481" s="12"/>
      <c r="R481" s="12"/>
      <c r="S481" s="12"/>
      <c r="T481" s="12"/>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row>
    <row r="482" spans="1:50" s="49" customFormat="1" x14ac:dyDescent="0.4">
      <c r="A482" s="12"/>
      <c r="B482" s="12"/>
      <c r="C482" s="42"/>
      <c r="D482" s="12"/>
      <c r="E482" s="12"/>
      <c r="F482" s="12"/>
      <c r="G482" s="12"/>
      <c r="H482" s="12"/>
      <c r="I482" s="12"/>
      <c r="J482" s="12"/>
      <c r="K482" s="12"/>
      <c r="L482" s="42"/>
      <c r="O482" s="12"/>
      <c r="P482" s="12"/>
      <c r="Q482" s="12"/>
      <c r="R482" s="12"/>
      <c r="S482" s="12"/>
      <c r="T482" s="12"/>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row>
    <row r="483" spans="1:50" s="49" customFormat="1" x14ac:dyDescent="0.4">
      <c r="A483" s="12"/>
      <c r="B483" s="12"/>
      <c r="C483" s="42"/>
      <c r="D483" s="12"/>
      <c r="E483" s="12"/>
      <c r="F483" s="12"/>
      <c r="G483" s="12"/>
      <c r="H483" s="12"/>
      <c r="I483" s="12"/>
      <c r="J483" s="12"/>
      <c r="K483" s="12"/>
      <c r="L483" s="42"/>
      <c r="O483" s="12"/>
      <c r="P483" s="12"/>
      <c r="Q483" s="12"/>
      <c r="R483" s="12"/>
      <c r="S483" s="12"/>
      <c r="T483" s="12"/>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row>
    <row r="484" spans="1:50" s="49" customFormat="1" x14ac:dyDescent="0.4">
      <c r="A484" s="12"/>
      <c r="B484" s="12"/>
      <c r="C484" s="42"/>
      <c r="D484" s="12"/>
      <c r="E484" s="12"/>
      <c r="F484" s="12"/>
      <c r="G484" s="12"/>
      <c r="H484" s="12"/>
      <c r="I484" s="12"/>
      <c r="J484" s="12"/>
      <c r="K484" s="12"/>
      <c r="L484" s="42"/>
      <c r="O484" s="12"/>
      <c r="P484" s="12"/>
      <c r="Q484" s="12"/>
      <c r="R484" s="12"/>
      <c r="S484" s="12"/>
      <c r="T484" s="12"/>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row>
    <row r="485" spans="1:50" s="49" customFormat="1" x14ac:dyDescent="0.4">
      <c r="A485" s="12"/>
      <c r="B485" s="12"/>
      <c r="C485" s="42"/>
      <c r="D485" s="12"/>
      <c r="E485" s="12"/>
      <c r="F485" s="12"/>
      <c r="G485" s="12"/>
      <c r="H485" s="12"/>
      <c r="I485" s="12"/>
      <c r="J485" s="12"/>
      <c r="K485" s="12"/>
      <c r="L485" s="42"/>
      <c r="O485" s="12"/>
      <c r="P485" s="12"/>
      <c r="Q485" s="12"/>
      <c r="R485" s="12"/>
      <c r="S485" s="12"/>
      <c r="T485" s="12"/>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row>
    <row r="486" spans="1:50" s="49" customFormat="1" x14ac:dyDescent="0.4">
      <c r="A486" s="12"/>
      <c r="B486" s="12"/>
      <c r="C486" s="42"/>
      <c r="D486" s="12"/>
      <c r="E486" s="12"/>
      <c r="F486" s="12"/>
      <c r="G486" s="12"/>
      <c r="H486" s="12"/>
      <c r="I486" s="12"/>
      <c r="J486" s="12"/>
      <c r="K486" s="12"/>
      <c r="L486" s="42"/>
      <c r="O486" s="12"/>
      <c r="P486" s="12"/>
      <c r="Q486" s="12"/>
      <c r="R486" s="12"/>
      <c r="S486" s="12"/>
      <c r="T486" s="12"/>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row>
    <row r="487" spans="1:50" s="49" customFormat="1" x14ac:dyDescent="0.4">
      <c r="A487" s="12"/>
      <c r="B487" s="12"/>
      <c r="C487" s="42"/>
      <c r="D487" s="12"/>
      <c r="E487" s="12"/>
      <c r="F487" s="12"/>
      <c r="G487" s="12"/>
      <c r="H487" s="12"/>
      <c r="I487" s="12"/>
      <c r="J487" s="12"/>
      <c r="K487" s="12"/>
      <c r="L487" s="42"/>
      <c r="O487" s="12"/>
      <c r="P487" s="12"/>
      <c r="Q487" s="12"/>
      <c r="R487" s="12"/>
      <c r="S487" s="12"/>
      <c r="T487" s="12"/>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row>
    <row r="488" spans="1:50" s="49" customFormat="1" x14ac:dyDescent="0.4">
      <c r="A488" s="12"/>
      <c r="B488" s="12"/>
      <c r="C488" s="42"/>
      <c r="D488" s="12"/>
      <c r="E488" s="12"/>
      <c r="F488" s="12"/>
      <c r="G488" s="12"/>
      <c r="H488" s="12"/>
      <c r="I488" s="12"/>
      <c r="J488" s="12"/>
      <c r="K488" s="12"/>
      <c r="L488" s="42"/>
      <c r="O488" s="12"/>
      <c r="P488" s="12"/>
      <c r="Q488" s="12"/>
      <c r="R488" s="12"/>
      <c r="S488" s="12"/>
      <c r="T488" s="12"/>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row>
    <row r="489" spans="1:50" s="49" customFormat="1" x14ac:dyDescent="0.4">
      <c r="A489" s="12"/>
      <c r="B489" s="12"/>
      <c r="C489" s="42"/>
      <c r="D489" s="12"/>
      <c r="E489" s="12"/>
      <c r="F489" s="12"/>
      <c r="G489" s="12"/>
      <c r="H489" s="12"/>
      <c r="I489" s="12"/>
      <c r="J489" s="12"/>
      <c r="K489" s="12"/>
      <c r="L489" s="42"/>
      <c r="O489" s="12"/>
      <c r="P489" s="12"/>
      <c r="Q489" s="12"/>
      <c r="R489" s="12"/>
      <c r="S489" s="12"/>
      <c r="T489" s="12"/>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row>
    <row r="490" spans="1:50" s="49" customFormat="1" x14ac:dyDescent="0.4">
      <c r="A490" s="12"/>
      <c r="B490" s="12"/>
      <c r="C490" s="42"/>
      <c r="D490" s="12"/>
      <c r="E490" s="12"/>
      <c r="F490" s="12"/>
      <c r="G490" s="12"/>
      <c r="H490" s="12"/>
      <c r="I490" s="12"/>
      <c r="J490" s="12"/>
      <c r="K490" s="12"/>
      <c r="L490" s="42"/>
      <c r="O490" s="12"/>
      <c r="P490" s="12"/>
      <c r="Q490" s="12"/>
      <c r="R490" s="12"/>
      <c r="S490" s="12"/>
      <c r="T490" s="12"/>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row>
    <row r="491" spans="1:50" s="49" customFormat="1" x14ac:dyDescent="0.4">
      <c r="A491" s="12"/>
      <c r="B491" s="12"/>
      <c r="C491" s="42"/>
      <c r="D491" s="12"/>
      <c r="E491" s="12"/>
      <c r="F491" s="12"/>
      <c r="G491" s="12"/>
      <c r="H491" s="12"/>
      <c r="I491" s="12"/>
      <c r="J491" s="12"/>
      <c r="K491" s="12"/>
      <c r="L491" s="42"/>
      <c r="O491" s="12"/>
      <c r="P491" s="12"/>
      <c r="Q491" s="12"/>
      <c r="R491" s="12"/>
      <c r="S491" s="12"/>
      <c r="T491" s="12"/>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row>
    <row r="492" spans="1:50" s="49" customFormat="1" x14ac:dyDescent="0.4">
      <c r="A492" s="12"/>
      <c r="B492" s="12"/>
      <c r="C492" s="42"/>
      <c r="D492" s="12"/>
      <c r="E492" s="12"/>
      <c r="F492" s="12"/>
      <c r="G492" s="12"/>
      <c r="H492" s="12"/>
      <c r="I492" s="12"/>
      <c r="J492" s="12"/>
      <c r="K492" s="12"/>
      <c r="L492" s="42"/>
      <c r="O492" s="12"/>
      <c r="P492" s="12"/>
      <c r="Q492" s="12"/>
      <c r="R492" s="12"/>
      <c r="S492" s="12"/>
      <c r="T492" s="12"/>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row>
    <row r="493" spans="1:50" s="49" customFormat="1" x14ac:dyDescent="0.4">
      <c r="A493" s="12"/>
      <c r="B493" s="12"/>
      <c r="C493" s="42"/>
      <c r="D493" s="12"/>
      <c r="E493" s="12"/>
      <c r="F493" s="12"/>
      <c r="G493" s="12"/>
      <c r="H493" s="12"/>
      <c r="I493" s="12"/>
      <c r="J493" s="12"/>
      <c r="K493" s="12"/>
      <c r="L493" s="42"/>
      <c r="O493" s="12"/>
      <c r="P493" s="12"/>
      <c r="Q493" s="12"/>
      <c r="R493" s="12"/>
      <c r="S493" s="12"/>
      <c r="T493" s="12"/>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row>
    <row r="494" spans="1:50" s="49" customFormat="1" x14ac:dyDescent="0.4">
      <c r="A494" s="12"/>
      <c r="B494" s="12"/>
      <c r="C494" s="42"/>
      <c r="D494" s="12"/>
      <c r="E494" s="12"/>
      <c r="F494" s="12"/>
      <c r="G494" s="12"/>
      <c r="H494" s="12"/>
      <c r="I494" s="12"/>
      <c r="J494" s="12"/>
      <c r="K494" s="12"/>
      <c r="L494" s="42"/>
      <c r="O494" s="12"/>
      <c r="P494" s="12"/>
      <c r="Q494" s="12"/>
      <c r="R494" s="12"/>
      <c r="S494" s="12"/>
      <c r="T494" s="12"/>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row>
    <row r="495" spans="1:50" s="49" customFormat="1" x14ac:dyDescent="0.4">
      <c r="A495" s="12"/>
      <c r="B495" s="12"/>
      <c r="C495" s="42"/>
      <c r="D495" s="12"/>
      <c r="E495" s="12"/>
      <c r="F495" s="12"/>
      <c r="G495" s="12"/>
      <c r="H495" s="12"/>
      <c r="I495" s="12"/>
      <c r="J495" s="12"/>
      <c r="K495" s="12"/>
      <c r="L495" s="42"/>
      <c r="O495" s="12"/>
      <c r="P495" s="12"/>
      <c r="Q495" s="12"/>
      <c r="R495" s="12"/>
      <c r="S495" s="12"/>
      <c r="T495" s="12"/>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row>
    <row r="496" spans="1:50" s="49" customFormat="1" x14ac:dyDescent="0.4">
      <c r="A496" s="12"/>
      <c r="B496" s="12"/>
      <c r="C496" s="42"/>
      <c r="D496" s="12"/>
      <c r="E496" s="12"/>
      <c r="F496" s="12"/>
      <c r="G496" s="12"/>
      <c r="H496" s="12"/>
      <c r="I496" s="12"/>
      <c r="J496" s="12"/>
      <c r="K496" s="12"/>
      <c r="L496" s="42"/>
      <c r="O496" s="12"/>
      <c r="P496" s="12"/>
      <c r="Q496" s="12"/>
      <c r="R496" s="12"/>
      <c r="S496" s="12"/>
      <c r="T496" s="12"/>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row>
    <row r="497" spans="1:50" s="49" customFormat="1" x14ac:dyDescent="0.4">
      <c r="A497" s="12"/>
      <c r="B497" s="12"/>
      <c r="C497" s="42"/>
      <c r="D497" s="12"/>
      <c r="E497" s="12"/>
      <c r="F497" s="12"/>
      <c r="G497" s="12"/>
      <c r="H497" s="12"/>
      <c r="I497" s="12"/>
      <c r="J497" s="12"/>
      <c r="K497" s="12"/>
      <c r="L497" s="42"/>
      <c r="O497" s="12"/>
      <c r="P497" s="12"/>
      <c r="Q497" s="12"/>
      <c r="R497" s="12"/>
      <c r="S497" s="12"/>
      <c r="T497" s="12"/>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row>
    <row r="498" spans="1:50" s="1" customFormat="1" x14ac:dyDescent="0.4">
      <c r="A498" s="12"/>
      <c r="B498" s="12"/>
      <c r="C498" s="42"/>
      <c r="D498" s="12"/>
      <c r="E498" s="12"/>
      <c r="F498" s="12"/>
      <c r="G498" s="12"/>
      <c r="H498" s="12"/>
      <c r="I498" s="12"/>
      <c r="J498" s="12"/>
      <c r="K498" s="12"/>
      <c r="L498" s="42"/>
      <c r="M498" s="49"/>
      <c r="N498" s="49"/>
      <c r="O498" s="12"/>
      <c r="P498" s="12"/>
      <c r="Q498" s="12"/>
      <c r="R498" s="12"/>
      <c r="S498" s="12"/>
      <c r="T498" s="12"/>
    </row>
    <row r="499" spans="1:50" s="1" customFormat="1" x14ac:dyDescent="0.4">
      <c r="A499" s="12"/>
      <c r="B499" s="12"/>
      <c r="C499" s="42"/>
      <c r="D499" s="12"/>
      <c r="E499" s="12"/>
      <c r="F499" s="12"/>
      <c r="G499" s="12"/>
      <c r="H499" s="12"/>
      <c r="I499" s="12"/>
      <c r="J499" s="12"/>
      <c r="K499" s="12"/>
      <c r="L499" s="42"/>
      <c r="M499" s="49"/>
      <c r="N499" s="49"/>
      <c r="O499" s="12"/>
      <c r="P499" s="12"/>
      <c r="Q499" s="12"/>
      <c r="R499" s="12"/>
      <c r="S499" s="12"/>
      <c r="T499" s="12"/>
    </row>
    <row r="500" spans="1:50" s="1" customFormat="1" x14ac:dyDescent="0.4">
      <c r="A500" s="12"/>
      <c r="B500" s="12"/>
      <c r="C500" s="42"/>
      <c r="D500" s="12"/>
      <c r="E500" s="12"/>
      <c r="F500" s="12"/>
      <c r="G500" s="12"/>
      <c r="H500" s="12"/>
      <c r="I500" s="12"/>
      <c r="J500" s="12"/>
      <c r="K500" s="12"/>
      <c r="L500" s="42"/>
      <c r="M500" s="49"/>
      <c r="N500" s="49"/>
      <c r="O500" s="12"/>
      <c r="P500" s="12"/>
      <c r="Q500" s="12"/>
      <c r="R500" s="12"/>
      <c r="S500" s="12"/>
      <c r="T500" s="12"/>
    </row>
    <row r="501" spans="1:50" s="1" customFormat="1" x14ac:dyDescent="0.4">
      <c r="A501" s="12"/>
      <c r="B501" s="12"/>
      <c r="C501" s="42"/>
      <c r="D501" s="12"/>
      <c r="E501" s="12"/>
      <c r="F501" s="12"/>
      <c r="G501" s="12"/>
      <c r="H501" s="12"/>
      <c r="I501" s="12"/>
      <c r="J501" s="12"/>
      <c r="K501" s="12"/>
      <c r="L501" s="42"/>
      <c r="M501" s="49"/>
      <c r="N501" s="49"/>
      <c r="O501" s="12"/>
      <c r="P501" s="12"/>
      <c r="Q501" s="12"/>
      <c r="R501" s="12"/>
      <c r="S501" s="12"/>
      <c r="T501" s="12"/>
    </row>
    <row r="502" spans="1:50" s="1" customFormat="1" x14ac:dyDescent="0.4">
      <c r="A502" s="12"/>
      <c r="B502" s="12"/>
      <c r="C502" s="42"/>
      <c r="D502" s="12"/>
      <c r="E502" s="12"/>
      <c r="F502" s="12"/>
      <c r="G502" s="12"/>
      <c r="H502" s="12"/>
      <c r="I502" s="12"/>
      <c r="J502" s="12"/>
      <c r="K502" s="12"/>
      <c r="L502" s="42"/>
      <c r="M502" s="49"/>
      <c r="N502" s="49"/>
      <c r="O502" s="12"/>
      <c r="P502" s="12"/>
      <c r="Q502" s="12"/>
      <c r="R502" s="12"/>
      <c r="S502" s="12"/>
      <c r="T502" s="12"/>
    </row>
    <row r="503" spans="1:50" s="1" customFormat="1" x14ac:dyDescent="0.4">
      <c r="A503" s="12"/>
      <c r="B503" s="12"/>
      <c r="C503" s="42"/>
      <c r="D503" s="12"/>
      <c r="E503" s="12"/>
      <c r="F503" s="12"/>
      <c r="G503" s="12"/>
      <c r="H503" s="12"/>
      <c r="I503" s="12"/>
      <c r="J503" s="12"/>
      <c r="K503" s="12"/>
      <c r="L503" s="42"/>
      <c r="M503" s="49"/>
      <c r="N503" s="49"/>
      <c r="O503" s="12"/>
      <c r="P503" s="12"/>
      <c r="Q503" s="12"/>
      <c r="R503" s="12"/>
      <c r="S503" s="12"/>
      <c r="T503" s="12"/>
    </row>
    <row r="504" spans="1:50" s="1" customFormat="1" x14ac:dyDescent="0.4">
      <c r="A504" s="12"/>
      <c r="B504" s="12"/>
      <c r="C504" s="42"/>
      <c r="D504" s="12"/>
      <c r="E504" s="12"/>
      <c r="F504" s="12"/>
      <c r="G504" s="12"/>
      <c r="H504" s="12"/>
      <c r="I504" s="12"/>
      <c r="J504" s="12"/>
      <c r="K504" s="12"/>
      <c r="L504" s="42"/>
      <c r="M504" s="49"/>
      <c r="N504" s="49"/>
      <c r="O504" s="12"/>
      <c r="P504" s="12"/>
      <c r="Q504" s="12"/>
      <c r="R504" s="12"/>
      <c r="S504" s="12"/>
      <c r="T504" s="12"/>
    </row>
    <row r="505" spans="1:50" s="1" customFormat="1" x14ac:dyDescent="0.4">
      <c r="A505" s="12"/>
      <c r="B505" s="12"/>
      <c r="C505" s="42"/>
      <c r="D505" s="12"/>
      <c r="E505" s="12"/>
      <c r="F505" s="12"/>
      <c r="G505" s="12"/>
      <c r="H505" s="12"/>
      <c r="I505" s="12"/>
      <c r="J505" s="12"/>
      <c r="K505" s="12"/>
      <c r="L505" s="42"/>
      <c r="M505" s="49"/>
      <c r="N505" s="49"/>
      <c r="O505" s="12"/>
      <c r="P505" s="12"/>
      <c r="Q505" s="12"/>
      <c r="R505" s="12"/>
      <c r="S505" s="12"/>
      <c r="T505" s="12"/>
    </row>
    <row r="506" spans="1:50" s="1" customFormat="1" x14ac:dyDescent="0.4">
      <c r="A506" s="12"/>
      <c r="B506" s="12"/>
      <c r="C506" s="42"/>
      <c r="D506" s="12"/>
      <c r="E506" s="12"/>
      <c r="F506" s="12"/>
      <c r="G506" s="12"/>
      <c r="H506" s="12"/>
      <c r="I506" s="12"/>
      <c r="J506" s="12"/>
      <c r="K506" s="12"/>
      <c r="L506" s="42"/>
      <c r="M506" s="49"/>
      <c r="N506" s="49"/>
      <c r="O506" s="12"/>
      <c r="P506" s="12"/>
      <c r="Q506" s="12"/>
      <c r="R506" s="12"/>
      <c r="S506" s="12"/>
      <c r="T506" s="12"/>
    </row>
    <row r="507" spans="1:50" s="1" customFormat="1" x14ac:dyDescent="0.4">
      <c r="A507" s="12"/>
      <c r="B507" s="12"/>
      <c r="C507" s="42"/>
      <c r="D507" s="12"/>
      <c r="E507" s="12"/>
      <c r="F507" s="12"/>
      <c r="G507" s="12"/>
      <c r="H507" s="12"/>
      <c r="I507" s="12"/>
      <c r="J507" s="12"/>
      <c r="K507" s="12"/>
      <c r="L507" s="42"/>
      <c r="M507" s="49"/>
      <c r="N507" s="49"/>
      <c r="O507" s="12"/>
      <c r="P507" s="12"/>
      <c r="Q507" s="12"/>
      <c r="R507" s="12"/>
      <c r="S507" s="12"/>
      <c r="T507" s="12"/>
    </row>
    <row r="508" spans="1:50" s="1" customFormat="1" x14ac:dyDescent="0.4">
      <c r="A508" s="12"/>
      <c r="B508" s="12"/>
      <c r="C508" s="42"/>
      <c r="D508" s="12"/>
      <c r="E508" s="12"/>
      <c r="F508" s="12"/>
      <c r="G508" s="12"/>
      <c r="H508" s="12"/>
      <c r="I508" s="12"/>
      <c r="J508" s="12"/>
      <c r="K508" s="12"/>
      <c r="L508" s="42"/>
      <c r="M508" s="49"/>
      <c r="N508" s="49"/>
      <c r="O508" s="12"/>
      <c r="P508" s="12"/>
      <c r="Q508" s="12"/>
      <c r="R508" s="12"/>
      <c r="S508" s="12"/>
      <c r="T508" s="12"/>
    </row>
    <row r="509" spans="1:50" s="1" customFormat="1" x14ac:dyDescent="0.4">
      <c r="A509" s="12"/>
      <c r="B509" s="12"/>
      <c r="C509" s="42"/>
      <c r="D509" s="12"/>
      <c r="E509" s="12"/>
      <c r="F509" s="12"/>
      <c r="G509" s="12"/>
      <c r="H509" s="12"/>
      <c r="I509" s="12"/>
      <c r="J509" s="12"/>
      <c r="K509" s="12"/>
      <c r="L509" s="42"/>
      <c r="M509" s="49"/>
      <c r="N509" s="49"/>
      <c r="O509" s="12"/>
      <c r="P509" s="12"/>
      <c r="Q509" s="12"/>
      <c r="R509" s="12"/>
      <c r="S509" s="12"/>
      <c r="T509" s="12"/>
    </row>
    <row r="510" spans="1:50" s="1" customFormat="1" x14ac:dyDescent="0.4">
      <c r="A510" s="12"/>
      <c r="B510" s="12"/>
      <c r="C510" s="42"/>
      <c r="D510" s="12"/>
      <c r="E510" s="12"/>
      <c r="F510" s="12"/>
      <c r="G510" s="12"/>
      <c r="H510" s="12"/>
      <c r="I510" s="12"/>
      <c r="J510" s="12"/>
      <c r="K510" s="12"/>
      <c r="L510" s="42"/>
      <c r="M510" s="49"/>
      <c r="N510" s="49"/>
      <c r="O510" s="12"/>
      <c r="P510" s="12"/>
      <c r="Q510" s="12"/>
      <c r="R510" s="12"/>
      <c r="S510" s="12"/>
      <c r="T510" s="12"/>
    </row>
    <row r="511" spans="1:50" s="1" customFormat="1" x14ac:dyDescent="0.4">
      <c r="A511" s="12"/>
      <c r="B511" s="12"/>
      <c r="C511" s="42"/>
      <c r="D511" s="12"/>
      <c r="E511" s="12"/>
      <c r="F511" s="12"/>
      <c r="G511" s="12"/>
      <c r="H511" s="12"/>
      <c r="I511" s="12"/>
      <c r="J511" s="12"/>
      <c r="K511" s="12"/>
      <c r="L511" s="42"/>
      <c r="M511" s="49"/>
      <c r="N511" s="49"/>
      <c r="O511" s="12"/>
      <c r="P511" s="12"/>
      <c r="Q511" s="12"/>
      <c r="R511" s="12"/>
      <c r="S511" s="12"/>
      <c r="T511" s="12"/>
    </row>
    <row r="512" spans="1:50" s="1" customFormat="1" x14ac:dyDescent="0.4">
      <c r="A512" s="12"/>
      <c r="B512" s="12"/>
      <c r="C512" s="42"/>
      <c r="D512" s="12"/>
      <c r="E512" s="12"/>
      <c r="F512" s="12"/>
      <c r="G512" s="12"/>
      <c r="H512" s="12"/>
      <c r="I512" s="12"/>
      <c r="J512" s="12"/>
      <c r="K512" s="12"/>
      <c r="L512" s="42"/>
      <c r="M512" s="49"/>
      <c r="N512" s="49"/>
      <c r="O512" s="12"/>
      <c r="P512" s="12"/>
      <c r="Q512" s="12"/>
      <c r="R512" s="12"/>
      <c r="S512" s="12"/>
      <c r="T512" s="12"/>
    </row>
    <row r="513" spans="1:20" s="1" customFormat="1" x14ac:dyDescent="0.4">
      <c r="A513" s="12"/>
      <c r="B513" s="12"/>
      <c r="C513" s="42"/>
      <c r="D513" s="12"/>
      <c r="E513" s="12"/>
      <c r="F513" s="12"/>
      <c r="G513" s="12"/>
      <c r="H513" s="12"/>
      <c r="I513" s="12"/>
      <c r="J513" s="12"/>
      <c r="K513" s="12"/>
      <c r="L513" s="42"/>
      <c r="M513" s="49"/>
      <c r="N513" s="49"/>
      <c r="O513" s="12"/>
      <c r="P513" s="12"/>
      <c r="Q513" s="12"/>
      <c r="R513" s="12"/>
      <c r="S513" s="12"/>
      <c r="T513" s="12"/>
    </row>
    <row r="514" spans="1:20" s="1" customFormat="1" x14ac:dyDescent="0.4">
      <c r="A514" s="12"/>
      <c r="B514" s="12"/>
      <c r="C514" s="42"/>
      <c r="D514" s="12"/>
      <c r="E514" s="12"/>
      <c r="F514" s="12"/>
      <c r="G514" s="12"/>
      <c r="H514" s="12"/>
      <c r="I514" s="12"/>
      <c r="J514" s="12"/>
      <c r="K514" s="12"/>
      <c r="L514" s="42"/>
      <c r="M514" s="49"/>
      <c r="N514" s="49"/>
      <c r="O514" s="12"/>
      <c r="P514" s="12"/>
      <c r="Q514" s="12"/>
      <c r="R514" s="12"/>
      <c r="S514" s="12"/>
      <c r="T514" s="12"/>
    </row>
    <row r="515" spans="1:20" s="1" customFormat="1" x14ac:dyDescent="0.4">
      <c r="A515" s="12"/>
      <c r="B515" s="12"/>
      <c r="C515" s="42"/>
      <c r="D515" s="12"/>
      <c r="E515" s="12"/>
      <c r="F515" s="12"/>
      <c r="G515" s="12"/>
      <c r="H515" s="12"/>
      <c r="I515" s="12"/>
      <c r="J515" s="12"/>
      <c r="K515" s="12"/>
      <c r="L515" s="42"/>
      <c r="M515" s="49"/>
      <c r="N515" s="49"/>
      <c r="O515" s="12"/>
      <c r="P515" s="12"/>
      <c r="Q515" s="12"/>
      <c r="R515" s="12"/>
      <c r="S515" s="12"/>
      <c r="T515" s="12"/>
    </row>
    <row r="516" spans="1:20" s="1" customFormat="1" x14ac:dyDescent="0.4">
      <c r="A516" s="12"/>
      <c r="B516" s="12"/>
      <c r="C516" s="42"/>
      <c r="D516" s="12"/>
      <c r="E516" s="12"/>
      <c r="F516" s="12"/>
      <c r="G516" s="12"/>
      <c r="H516" s="12"/>
      <c r="I516" s="12"/>
      <c r="J516" s="12"/>
      <c r="K516" s="12"/>
      <c r="L516" s="42"/>
      <c r="M516" s="49"/>
      <c r="N516" s="49"/>
      <c r="O516" s="12"/>
      <c r="P516" s="12"/>
      <c r="Q516" s="12"/>
      <c r="R516" s="12"/>
      <c r="S516" s="12"/>
      <c r="T516" s="12"/>
    </row>
    <row r="517" spans="1:20" s="1" customFormat="1" x14ac:dyDescent="0.4">
      <c r="A517" s="12"/>
      <c r="B517" s="12"/>
      <c r="C517" s="42"/>
      <c r="D517" s="12"/>
      <c r="E517" s="12"/>
      <c r="F517" s="12"/>
      <c r="G517" s="12"/>
      <c r="H517" s="12"/>
      <c r="I517" s="12"/>
      <c r="J517" s="12"/>
      <c r="K517" s="12"/>
      <c r="L517" s="42"/>
      <c r="M517" s="49"/>
      <c r="N517" s="49"/>
      <c r="O517" s="12"/>
      <c r="P517" s="12"/>
      <c r="Q517" s="12"/>
      <c r="R517" s="12"/>
      <c r="S517" s="12"/>
      <c r="T517" s="12"/>
    </row>
    <row r="518" spans="1:20" s="1" customFormat="1" x14ac:dyDescent="0.4">
      <c r="A518" s="12"/>
      <c r="B518" s="12"/>
      <c r="C518" s="42"/>
      <c r="D518" s="12"/>
      <c r="E518" s="12"/>
      <c r="F518" s="12"/>
      <c r="G518" s="12"/>
      <c r="H518" s="12"/>
      <c r="I518" s="12"/>
      <c r="J518" s="12"/>
      <c r="K518" s="12"/>
      <c r="L518" s="12"/>
      <c r="M518" s="49"/>
      <c r="N518" s="49"/>
      <c r="O518" s="12"/>
      <c r="P518" s="12"/>
      <c r="Q518" s="12"/>
      <c r="R518" s="12"/>
      <c r="S518" s="12"/>
      <c r="T518" s="12"/>
    </row>
    <row r="519" spans="1:20" s="1" customFormat="1" x14ac:dyDescent="0.4">
      <c r="A519" s="12"/>
      <c r="B519" s="12"/>
      <c r="C519" s="42"/>
      <c r="D519" s="12"/>
      <c r="E519" s="12"/>
      <c r="F519" s="12"/>
      <c r="G519" s="12"/>
      <c r="H519" s="12"/>
      <c r="I519" s="12"/>
      <c r="J519" s="12"/>
      <c r="K519" s="12"/>
      <c r="L519" s="12"/>
      <c r="M519" s="49"/>
      <c r="N519" s="49"/>
      <c r="O519" s="12"/>
      <c r="P519" s="12"/>
      <c r="Q519" s="12"/>
      <c r="R519" s="12"/>
      <c r="S519" s="12"/>
      <c r="T519" s="12"/>
    </row>
    <row r="520" spans="1:20" s="1" customFormat="1" x14ac:dyDescent="0.4">
      <c r="A520" s="12"/>
      <c r="B520" s="12"/>
      <c r="C520" s="42"/>
      <c r="D520" s="12"/>
      <c r="E520" s="12"/>
      <c r="F520" s="12"/>
      <c r="G520" s="12"/>
      <c r="H520" s="12"/>
      <c r="I520" s="12"/>
      <c r="J520" s="12"/>
      <c r="K520" s="12"/>
      <c r="L520" s="12"/>
      <c r="M520" s="49"/>
      <c r="N520" s="49"/>
      <c r="O520" s="12"/>
      <c r="P520" s="12"/>
      <c r="Q520" s="12"/>
      <c r="R520" s="12"/>
      <c r="S520" s="12"/>
      <c r="T520" s="12"/>
    </row>
    <row r="521" spans="1:20" s="1" customFormat="1" x14ac:dyDescent="0.4">
      <c r="A521" s="12"/>
      <c r="B521" s="12"/>
      <c r="C521" s="42"/>
      <c r="D521" s="12"/>
      <c r="E521" s="12"/>
      <c r="F521" s="12"/>
      <c r="G521" s="12"/>
      <c r="H521" s="12"/>
      <c r="I521" s="12"/>
      <c r="J521" s="12"/>
      <c r="K521" s="12"/>
      <c r="L521" s="12"/>
      <c r="M521" s="49"/>
      <c r="N521" s="49"/>
      <c r="O521" s="12"/>
      <c r="P521" s="12"/>
      <c r="Q521" s="12"/>
      <c r="R521" s="12"/>
      <c r="S521" s="12"/>
      <c r="T521" s="12"/>
    </row>
    <row r="522" spans="1:20" s="1" customFormat="1" x14ac:dyDescent="0.4">
      <c r="A522" s="12"/>
      <c r="B522" s="12"/>
      <c r="C522" s="42"/>
      <c r="D522" s="12"/>
      <c r="E522" s="12"/>
      <c r="F522" s="12"/>
      <c r="G522" s="12"/>
      <c r="H522" s="12"/>
      <c r="I522" s="12"/>
      <c r="J522" s="12"/>
      <c r="K522" s="12"/>
      <c r="L522" s="12"/>
      <c r="M522" s="49"/>
      <c r="N522" s="49"/>
      <c r="O522" s="12"/>
      <c r="P522" s="12"/>
      <c r="Q522" s="12"/>
      <c r="R522" s="12"/>
      <c r="S522" s="12"/>
      <c r="T522" s="12"/>
    </row>
    <row r="523" spans="1:20" s="1" customFormat="1" x14ac:dyDescent="0.4">
      <c r="A523" s="12"/>
      <c r="B523" s="12"/>
      <c r="C523" s="42"/>
      <c r="D523" s="12"/>
      <c r="E523" s="12"/>
      <c r="F523" s="12"/>
      <c r="G523" s="12"/>
      <c r="H523" s="12"/>
      <c r="I523" s="12"/>
      <c r="J523" s="12"/>
      <c r="K523" s="12"/>
      <c r="L523" s="12"/>
      <c r="M523" s="49"/>
      <c r="N523" s="49"/>
      <c r="O523" s="12"/>
      <c r="P523" s="12"/>
      <c r="Q523" s="12"/>
      <c r="R523" s="12"/>
      <c r="S523" s="12"/>
      <c r="T523" s="12"/>
    </row>
    <row r="524" spans="1:20" s="1" customFormat="1" x14ac:dyDescent="0.4">
      <c r="A524" s="12"/>
      <c r="B524" s="12"/>
      <c r="C524" s="42"/>
      <c r="D524" s="12"/>
      <c r="E524" s="12"/>
      <c r="F524" s="12"/>
      <c r="G524" s="12"/>
      <c r="H524" s="12"/>
      <c r="I524" s="12"/>
      <c r="J524" s="12"/>
      <c r="K524" s="12"/>
      <c r="L524" s="12"/>
      <c r="M524" s="49"/>
      <c r="N524" s="49"/>
      <c r="O524" s="12"/>
      <c r="P524" s="12"/>
      <c r="Q524" s="12"/>
      <c r="R524" s="12"/>
      <c r="S524" s="12"/>
      <c r="T524" s="12"/>
    </row>
    <row r="525" spans="1:20" s="1" customFormat="1" x14ac:dyDescent="0.4">
      <c r="A525" s="12"/>
      <c r="B525" s="12"/>
      <c r="C525" s="42"/>
      <c r="D525" s="12"/>
      <c r="E525" s="12"/>
      <c r="F525" s="12"/>
      <c r="G525" s="12"/>
      <c r="H525" s="12"/>
      <c r="I525" s="12"/>
      <c r="J525" s="12"/>
      <c r="K525" s="12"/>
      <c r="L525" s="12"/>
      <c r="M525" s="49"/>
      <c r="N525" s="49"/>
      <c r="O525" s="12"/>
      <c r="P525" s="12"/>
      <c r="Q525" s="12"/>
      <c r="R525" s="12"/>
      <c r="S525" s="12"/>
      <c r="T525" s="12"/>
    </row>
    <row r="526" spans="1:20" s="1" customFormat="1" x14ac:dyDescent="0.4">
      <c r="A526" s="12"/>
      <c r="B526" s="12"/>
      <c r="C526" s="42"/>
      <c r="D526" s="12"/>
      <c r="E526" s="12"/>
      <c r="F526" s="12"/>
      <c r="G526" s="12"/>
      <c r="H526" s="12"/>
      <c r="I526" s="12"/>
      <c r="J526" s="12"/>
      <c r="K526" s="12"/>
      <c r="L526" s="12"/>
      <c r="M526" s="49"/>
      <c r="N526" s="49"/>
      <c r="O526" s="12"/>
      <c r="P526" s="12"/>
      <c r="Q526" s="12"/>
      <c r="R526" s="12"/>
      <c r="S526" s="12"/>
      <c r="T526" s="12"/>
    </row>
    <row r="527" spans="1:20" s="1" customFormat="1" x14ac:dyDescent="0.4">
      <c r="A527" s="12"/>
      <c r="B527" s="12"/>
      <c r="C527" s="42"/>
      <c r="D527" s="12"/>
      <c r="E527" s="12"/>
      <c r="F527" s="12"/>
      <c r="G527" s="12"/>
      <c r="H527" s="12"/>
      <c r="I527" s="12"/>
      <c r="J527" s="12"/>
      <c r="K527" s="12"/>
      <c r="L527" s="12"/>
      <c r="M527" s="49"/>
      <c r="N527" s="49"/>
      <c r="O527" s="12"/>
      <c r="P527" s="12"/>
      <c r="Q527" s="12"/>
      <c r="R527" s="12"/>
      <c r="S527" s="12"/>
      <c r="T527" s="12"/>
    </row>
    <row r="528" spans="1:20" s="1" customFormat="1" x14ac:dyDescent="0.4">
      <c r="A528" s="12"/>
      <c r="B528" s="12"/>
      <c r="C528" s="42"/>
      <c r="D528" s="12"/>
      <c r="E528" s="12"/>
      <c r="F528" s="12"/>
      <c r="G528" s="12"/>
      <c r="H528" s="12"/>
      <c r="I528" s="12"/>
      <c r="J528" s="12"/>
      <c r="K528" s="12"/>
      <c r="L528" s="12"/>
      <c r="M528" s="49"/>
      <c r="N528" s="49"/>
      <c r="O528" s="12"/>
      <c r="P528" s="12"/>
      <c r="Q528" s="12"/>
      <c r="R528" s="12"/>
      <c r="S528" s="12"/>
      <c r="T528" s="12"/>
    </row>
    <row r="529" spans="1:20" s="1" customFormat="1" x14ac:dyDescent="0.4">
      <c r="A529" s="12"/>
      <c r="B529" s="12"/>
      <c r="C529" s="42"/>
      <c r="D529" s="12"/>
      <c r="E529" s="12"/>
      <c r="F529" s="12"/>
      <c r="G529" s="12"/>
      <c r="H529" s="12"/>
      <c r="I529" s="12"/>
      <c r="J529" s="12"/>
      <c r="K529" s="12"/>
      <c r="L529" s="12"/>
      <c r="M529" s="49"/>
      <c r="N529" s="49"/>
      <c r="O529" s="12"/>
      <c r="P529" s="12"/>
      <c r="Q529" s="12"/>
      <c r="R529" s="12"/>
      <c r="S529" s="12"/>
      <c r="T529" s="12"/>
    </row>
    <row r="530" spans="1:20" s="1" customFormat="1" x14ac:dyDescent="0.4">
      <c r="A530" s="12"/>
      <c r="B530" s="12"/>
      <c r="C530" s="42"/>
      <c r="D530" s="12"/>
      <c r="E530" s="12"/>
      <c r="F530" s="12"/>
      <c r="G530" s="12"/>
      <c r="H530" s="12"/>
      <c r="I530" s="12"/>
      <c r="J530" s="12"/>
      <c r="K530" s="12"/>
      <c r="L530" s="12"/>
      <c r="M530" s="49"/>
      <c r="N530" s="49"/>
      <c r="O530" s="12"/>
      <c r="P530" s="12"/>
      <c r="Q530" s="12"/>
      <c r="R530" s="12"/>
      <c r="S530" s="12"/>
      <c r="T530" s="12"/>
    </row>
    <row r="531" spans="1:20" s="1" customFormat="1" x14ac:dyDescent="0.4">
      <c r="A531" s="12"/>
      <c r="B531" s="12"/>
      <c r="C531" s="42"/>
      <c r="D531" s="12"/>
      <c r="E531" s="12"/>
      <c r="F531" s="12"/>
      <c r="G531" s="12"/>
      <c r="H531" s="12"/>
      <c r="I531" s="12"/>
      <c r="J531" s="12"/>
      <c r="K531" s="12"/>
      <c r="L531" s="12"/>
      <c r="M531" s="49"/>
      <c r="N531" s="49"/>
      <c r="O531" s="12"/>
      <c r="P531" s="12"/>
      <c r="Q531" s="12"/>
      <c r="R531" s="12"/>
      <c r="S531" s="12"/>
      <c r="T531" s="12"/>
    </row>
    <row r="532" spans="1:20" s="1" customFormat="1" x14ac:dyDescent="0.4">
      <c r="A532" s="12"/>
      <c r="B532" s="12"/>
      <c r="C532" s="42"/>
      <c r="D532" s="12"/>
      <c r="E532" s="12"/>
      <c r="F532" s="12"/>
      <c r="G532" s="12"/>
      <c r="H532" s="12"/>
      <c r="I532" s="12"/>
      <c r="J532" s="12"/>
      <c r="K532" s="12"/>
      <c r="L532" s="12"/>
      <c r="M532" s="49"/>
      <c r="N532" s="49"/>
      <c r="O532" s="12"/>
      <c r="P532" s="12"/>
      <c r="Q532" s="12"/>
      <c r="R532" s="12"/>
      <c r="S532" s="12"/>
      <c r="T532" s="12"/>
    </row>
    <row r="533" spans="1:20" s="1" customFormat="1" x14ac:dyDescent="0.4">
      <c r="A533" s="12"/>
      <c r="B533" s="12"/>
      <c r="C533" s="42"/>
      <c r="D533" s="12"/>
      <c r="E533" s="12"/>
      <c r="F533" s="12"/>
      <c r="G533" s="12"/>
      <c r="H533" s="12"/>
      <c r="I533" s="12"/>
      <c r="J533" s="12"/>
      <c r="K533" s="12"/>
      <c r="L533" s="12"/>
      <c r="M533" s="49"/>
      <c r="N533" s="49"/>
      <c r="O533" s="12"/>
      <c r="P533" s="12"/>
      <c r="Q533" s="12"/>
      <c r="R533" s="12"/>
      <c r="S533" s="12"/>
      <c r="T533" s="12"/>
    </row>
    <row r="534" spans="1:20" s="1" customFormat="1" x14ac:dyDescent="0.4">
      <c r="A534" s="12"/>
      <c r="B534" s="12"/>
      <c r="C534" s="42"/>
      <c r="D534" s="12"/>
      <c r="E534" s="12"/>
      <c r="F534" s="12"/>
      <c r="G534" s="12"/>
      <c r="H534" s="12"/>
      <c r="I534" s="12"/>
      <c r="J534" s="12"/>
      <c r="K534" s="12"/>
      <c r="L534" s="12"/>
      <c r="M534" s="49"/>
      <c r="N534" s="49"/>
      <c r="O534" s="12"/>
      <c r="P534" s="12"/>
      <c r="Q534" s="12"/>
      <c r="R534" s="12"/>
      <c r="S534" s="12"/>
      <c r="T534" s="12"/>
    </row>
    <row r="535" spans="1:20" s="1" customFormat="1" x14ac:dyDescent="0.4">
      <c r="A535" s="12"/>
      <c r="B535" s="12"/>
      <c r="C535" s="42"/>
      <c r="D535" s="12"/>
      <c r="E535" s="12"/>
      <c r="F535" s="12"/>
      <c r="G535" s="12"/>
      <c r="H535" s="12"/>
      <c r="I535" s="12"/>
      <c r="J535" s="12"/>
      <c r="K535" s="12"/>
      <c r="L535" s="12"/>
      <c r="M535" s="49"/>
      <c r="N535" s="49"/>
      <c r="O535" s="12"/>
      <c r="P535" s="12"/>
      <c r="Q535" s="12"/>
      <c r="R535" s="12"/>
      <c r="S535" s="12"/>
      <c r="T535" s="12"/>
    </row>
    <row r="536" spans="1:20" s="1" customFormat="1" x14ac:dyDescent="0.4">
      <c r="A536" s="12"/>
      <c r="B536" s="12"/>
      <c r="C536" s="42"/>
      <c r="D536" s="12"/>
      <c r="E536" s="12"/>
      <c r="F536" s="12"/>
      <c r="G536" s="12"/>
      <c r="H536" s="12"/>
      <c r="I536" s="12"/>
      <c r="J536" s="12"/>
      <c r="K536" s="12"/>
      <c r="L536" s="12"/>
      <c r="M536" s="49"/>
      <c r="N536" s="49"/>
      <c r="O536" s="12"/>
      <c r="P536" s="12"/>
      <c r="Q536" s="12"/>
      <c r="R536" s="12"/>
      <c r="S536" s="12"/>
      <c r="T536" s="12"/>
    </row>
    <row r="537" spans="1:20" s="1" customFormat="1" x14ac:dyDescent="0.4">
      <c r="A537" s="12"/>
      <c r="B537" s="12"/>
      <c r="C537" s="42"/>
      <c r="D537" s="12"/>
      <c r="E537" s="12"/>
      <c r="F537" s="12"/>
      <c r="G537" s="12"/>
      <c r="H537" s="12"/>
      <c r="I537" s="12"/>
      <c r="J537" s="12"/>
      <c r="K537" s="12"/>
      <c r="L537" s="12"/>
      <c r="M537" s="49"/>
      <c r="N537" s="49"/>
      <c r="O537" s="12"/>
      <c r="P537" s="12"/>
      <c r="Q537" s="12"/>
      <c r="R537" s="12"/>
      <c r="S537" s="12"/>
      <c r="T537" s="12"/>
    </row>
    <row r="538" spans="1:20" s="1" customFormat="1" x14ac:dyDescent="0.4">
      <c r="A538" s="12"/>
      <c r="B538" s="12"/>
      <c r="C538" s="42"/>
      <c r="D538" s="12"/>
      <c r="E538" s="12"/>
      <c r="F538" s="12"/>
      <c r="G538" s="12"/>
      <c r="H538" s="12"/>
      <c r="I538" s="12"/>
      <c r="J538" s="12"/>
      <c r="K538" s="12"/>
      <c r="L538" s="12"/>
      <c r="M538" s="49"/>
      <c r="N538" s="49"/>
      <c r="O538" s="12"/>
      <c r="P538" s="12"/>
      <c r="Q538" s="12"/>
      <c r="R538" s="12"/>
      <c r="S538" s="12"/>
      <c r="T538" s="12"/>
    </row>
    <row r="539" spans="1:20" s="1" customFormat="1" x14ac:dyDescent="0.4">
      <c r="A539" s="12"/>
      <c r="B539" s="12"/>
      <c r="C539" s="42"/>
      <c r="D539" s="12"/>
      <c r="E539" s="12"/>
      <c r="F539" s="12"/>
      <c r="G539" s="12"/>
      <c r="H539" s="12"/>
      <c r="I539" s="12"/>
      <c r="J539" s="12"/>
      <c r="K539" s="12"/>
      <c r="L539" s="12"/>
      <c r="M539" s="49"/>
      <c r="N539" s="49"/>
      <c r="O539" s="12"/>
      <c r="P539" s="12"/>
      <c r="Q539" s="12"/>
      <c r="R539" s="12"/>
      <c r="S539" s="12"/>
      <c r="T539" s="12"/>
    </row>
    <row r="540" spans="1:20" s="1" customFormat="1" x14ac:dyDescent="0.4">
      <c r="A540" s="12"/>
      <c r="B540" s="12"/>
      <c r="C540" s="42"/>
      <c r="D540" s="12"/>
      <c r="E540" s="12"/>
      <c r="F540" s="12"/>
      <c r="G540" s="12"/>
      <c r="H540" s="12"/>
      <c r="I540" s="12"/>
      <c r="J540" s="12"/>
      <c r="K540" s="12"/>
      <c r="L540" s="12"/>
      <c r="M540" s="49"/>
      <c r="N540" s="49"/>
      <c r="O540" s="12"/>
      <c r="P540" s="12"/>
      <c r="Q540" s="12"/>
      <c r="R540" s="12"/>
      <c r="S540" s="12"/>
      <c r="T540" s="12"/>
    </row>
    <row r="541" spans="1:20" s="1" customFormat="1" x14ac:dyDescent="0.4">
      <c r="A541" s="12"/>
      <c r="B541" s="12"/>
      <c r="C541" s="42"/>
      <c r="D541" s="12"/>
      <c r="E541" s="12"/>
      <c r="F541" s="12"/>
      <c r="G541" s="12"/>
      <c r="H541" s="12"/>
      <c r="I541" s="12"/>
      <c r="J541" s="12"/>
      <c r="K541" s="12"/>
      <c r="L541" s="12"/>
      <c r="M541" s="49"/>
      <c r="N541" s="49"/>
      <c r="O541" s="12"/>
      <c r="P541" s="12"/>
      <c r="Q541" s="12"/>
      <c r="R541" s="12"/>
      <c r="S541" s="12"/>
      <c r="T541" s="12"/>
    </row>
    <row r="542" spans="1:20" s="1" customFormat="1" x14ac:dyDescent="0.4">
      <c r="A542" s="12"/>
      <c r="B542" s="12"/>
      <c r="C542" s="42"/>
      <c r="D542" s="12"/>
      <c r="E542" s="12"/>
      <c r="F542" s="12"/>
      <c r="G542" s="12"/>
      <c r="H542" s="12"/>
      <c r="I542" s="12"/>
      <c r="J542" s="12"/>
      <c r="K542" s="12"/>
      <c r="L542" s="12"/>
      <c r="M542" s="49"/>
      <c r="N542" s="49"/>
      <c r="O542" s="12"/>
      <c r="P542" s="12"/>
      <c r="Q542" s="12"/>
      <c r="R542" s="12"/>
      <c r="S542" s="12"/>
      <c r="T542" s="12"/>
    </row>
    <row r="543" spans="1:20" s="1" customFormat="1" x14ac:dyDescent="0.4">
      <c r="A543" s="12"/>
      <c r="B543" s="12"/>
      <c r="C543" s="42"/>
      <c r="D543" s="12"/>
      <c r="E543" s="12"/>
      <c r="F543" s="12"/>
      <c r="G543" s="12"/>
      <c r="H543" s="12"/>
      <c r="I543" s="12"/>
      <c r="J543" s="12"/>
      <c r="K543" s="12"/>
      <c r="L543" s="12"/>
      <c r="M543" s="49"/>
      <c r="N543" s="49"/>
      <c r="O543" s="12"/>
      <c r="P543" s="12"/>
      <c r="Q543" s="12"/>
      <c r="R543" s="12"/>
      <c r="S543" s="12"/>
      <c r="T543" s="12"/>
    </row>
    <row r="544" spans="1:20" s="1" customFormat="1" x14ac:dyDescent="0.4">
      <c r="A544" s="12"/>
      <c r="B544" s="12"/>
      <c r="C544" s="42"/>
      <c r="D544" s="12"/>
      <c r="E544" s="12"/>
      <c r="F544" s="12"/>
      <c r="G544" s="12"/>
      <c r="H544" s="12"/>
      <c r="I544" s="12"/>
      <c r="J544" s="12"/>
      <c r="K544" s="12"/>
      <c r="L544" s="12"/>
      <c r="M544" s="49"/>
      <c r="N544" s="49"/>
      <c r="O544" s="12"/>
      <c r="P544" s="12"/>
      <c r="Q544" s="12"/>
      <c r="R544" s="12"/>
      <c r="S544" s="12"/>
      <c r="T544" s="12"/>
    </row>
    <row r="545" spans="1:20" s="1" customFormat="1" x14ac:dyDescent="0.4">
      <c r="A545" s="12"/>
      <c r="B545" s="12"/>
      <c r="C545" s="42"/>
      <c r="D545" s="12"/>
      <c r="E545" s="12"/>
      <c r="F545" s="12"/>
      <c r="G545" s="12"/>
      <c r="H545" s="12"/>
      <c r="I545" s="12"/>
      <c r="J545" s="12"/>
      <c r="K545" s="12"/>
      <c r="L545" s="12"/>
      <c r="M545" s="49"/>
      <c r="N545" s="49"/>
      <c r="O545" s="12"/>
      <c r="P545" s="12"/>
      <c r="Q545" s="12"/>
      <c r="R545" s="12"/>
      <c r="S545" s="12"/>
      <c r="T545" s="12"/>
    </row>
    <row r="546" spans="1:20" s="1" customFormat="1" x14ac:dyDescent="0.4">
      <c r="A546" s="12"/>
      <c r="B546" s="12"/>
      <c r="C546" s="42"/>
      <c r="D546" s="12"/>
      <c r="E546" s="12"/>
      <c r="F546" s="12"/>
      <c r="G546" s="12"/>
      <c r="H546" s="12"/>
      <c r="I546" s="12"/>
      <c r="J546" s="12"/>
      <c r="K546" s="12"/>
      <c r="L546" s="12"/>
      <c r="M546" s="49"/>
      <c r="N546" s="49"/>
      <c r="O546" s="12"/>
      <c r="P546" s="12"/>
      <c r="Q546" s="12"/>
      <c r="R546" s="12"/>
      <c r="S546" s="12"/>
      <c r="T546" s="12"/>
    </row>
    <row r="547" spans="1:20" s="1" customFormat="1" x14ac:dyDescent="0.4">
      <c r="A547" s="12"/>
      <c r="B547" s="12"/>
      <c r="C547" s="42"/>
      <c r="D547" s="12"/>
      <c r="E547" s="12"/>
      <c r="F547" s="12"/>
      <c r="G547" s="12"/>
      <c r="H547" s="12"/>
      <c r="I547" s="12"/>
      <c r="J547" s="12"/>
      <c r="K547" s="12"/>
      <c r="L547" s="12"/>
      <c r="M547" s="49"/>
      <c r="N547" s="49"/>
      <c r="O547" s="12"/>
      <c r="P547" s="12"/>
      <c r="Q547" s="12"/>
      <c r="R547" s="12"/>
      <c r="S547" s="12"/>
      <c r="T547" s="12"/>
    </row>
    <row r="548" spans="1:20" s="1" customFormat="1" x14ac:dyDescent="0.4">
      <c r="A548" s="12"/>
      <c r="B548" s="12"/>
      <c r="C548" s="42"/>
      <c r="D548" s="12"/>
      <c r="E548" s="12"/>
      <c r="F548" s="12"/>
      <c r="G548" s="12"/>
      <c r="H548" s="12"/>
      <c r="I548" s="12"/>
      <c r="J548" s="12"/>
      <c r="K548" s="12"/>
      <c r="L548" s="12"/>
      <c r="M548" s="49"/>
      <c r="N548" s="49"/>
      <c r="O548" s="12"/>
      <c r="P548" s="12"/>
      <c r="Q548" s="12"/>
      <c r="R548" s="12"/>
      <c r="S548" s="12"/>
      <c r="T548" s="12"/>
    </row>
    <row r="549" spans="1:20" s="1" customFormat="1" x14ac:dyDescent="0.4">
      <c r="A549" s="12"/>
      <c r="B549" s="12"/>
      <c r="C549" s="42"/>
      <c r="D549" s="12"/>
      <c r="E549" s="12"/>
      <c r="F549" s="12"/>
      <c r="G549" s="12"/>
      <c r="H549" s="12"/>
      <c r="I549" s="12"/>
      <c r="J549" s="12"/>
      <c r="K549" s="12"/>
      <c r="L549" s="12"/>
      <c r="M549" s="49"/>
      <c r="N549" s="49"/>
      <c r="O549" s="12"/>
      <c r="P549" s="12"/>
      <c r="Q549" s="12"/>
      <c r="R549" s="12"/>
      <c r="S549" s="12"/>
      <c r="T549" s="12"/>
    </row>
    <row r="550" spans="1:20" s="1" customFormat="1" x14ac:dyDescent="0.4">
      <c r="A550" s="12"/>
      <c r="B550" s="12"/>
      <c r="C550" s="42"/>
      <c r="D550" s="12"/>
      <c r="E550" s="12"/>
      <c r="F550" s="12"/>
      <c r="G550" s="12"/>
      <c r="H550" s="12"/>
      <c r="I550" s="12"/>
      <c r="J550" s="12"/>
      <c r="K550" s="12"/>
      <c r="L550" s="12"/>
      <c r="M550" s="49"/>
      <c r="N550" s="49"/>
      <c r="O550" s="12"/>
      <c r="P550" s="12"/>
      <c r="Q550" s="12"/>
      <c r="R550" s="12"/>
      <c r="S550" s="12"/>
      <c r="T550" s="12"/>
    </row>
    <row r="551" spans="1:20" s="1" customFormat="1" x14ac:dyDescent="0.4">
      <c r="A551" s="12"/>
      <c r="B551" s="12"/>
      <c r="C551" s="42"/>
      <c r="D551" s="12"/>
      <c r="E551" s="12"/>
      <c r="F551" s="12"/>
      <c r="G551" s="12"/>
      <c r="H551" s="12"/>
      <c r="I551" s="12"/>
      <c r="J551" s="12"/>
      <c r="K551" s="12"/>
      <c r="L551" s="12"/>
      <c r="M551" s="49"/>
      <c r="N551" s="49"/>
      <c r="O551" s="12"/>
      <c r="P551" s="12"/>
      <c r="Q551" s="12"/>
      <c r="R551" s="12"/>
      <c r="S551" s="12"/>
      <c r="T551" s="12"/>
    </row>
    <row r="552" spans="1:20" s="1" customFormat="1" x14ac:dyDescent="0.4">
      <c r="A552" s="12"/>
      <c r="B552" s="12"/>
      <c r="C552" s="42"/>
      <c r="D552" s="12"/>
      <c r="E552" s="12"/>
      <c r="F552" s="12"/>
      <c r="G552" s="12"/>
      <c r="H552" s="12"/>
      <c r="I552" s="12"/>
      <c r="J552" s="12"/>
      <c r="K552" s="12"/>
      <c r="L552" s="12"/>
      <c r="M552" s="49"/>
      <c r="N552" s="49"/>
      <c r="O552" s="12"/>
      <c r="P552" s="12"/>
      <c r="Q552" s="12"/>
      <c r="R552" s="12"/>
      <c r="S552" s="12"/>
      <c r="T552" s="12"/>
    </row>
    <row r="553" spans="1:20" s="1" customFormat="1" x14ac:dyDescent="0.4">
      <c r="A553" s="12"/>
      <c r="B553" s="12"/>
      <c r="C553" s="42"/>
      <c r="D553" s="12"/>
      <c r="E553" s="12"/>
      <c r="F553" s="12"/>
      <c r="G553" s="12"/>
      <c r="H553" s="12"/>
      <c r="I553" s="12"/>
      <c r="J553" s="12"/>
      <c r="K553" s="12"/>
      <c r="L553" s="12"/>
      <c r="M553" s="49"/>
      <c r="N553" s="49"/>
      <c r="O553" s="12"/>
      <c r="P553" s="12"/>
      <c r="Q553" s="12"/>
      <c r="R553" s="12"/>
      <c r="S553" s="12"/>
      <c r="T553" s="12"/>
    </row>
    <row r="554" spans="1:20" s="1" customFormat="1" x14ac:dyDescent="0.4">
      <c r="A554" s="12"/>
      <c r="B554" s="12"/>
      <c r="C554" s="42"/>
      <c r="D554" s="12"/>
      <c r="E554" s="12"/>
      <c r="F554" s="12"/>
      <c r="G554" s="12"/>
      <c r="H554" s="12"/>
      <c r="I554" s="12"/>
      <c r="J554" s="12"/>
      <c r="K554" s="12"/>
      <c r="L554" s="12"/>
      <c r="M554" s="49"/>
      <c r="N554" s="49"/>
      <c r="O554" s="12"/>
      <c r="P554" s="12"/>
      <c r="Q554" s="12"/>
      <c r="R554" s="12"/>
      <c r="S554" s="12"/>
      <c r="T554" s="12"/>
    </row>
    <row r="555" spans="1:20" s="1" customFormat="1" x14ac:dyDescent="0.4">
      <c r="A555" s="12"/>
      <c r="B555" s="12"/>
      <c r="C555" s="42"/>
      <c r="D555" s="12"/>
      <c r="E555" s="12"/>
      <c r="F555" s="12"/>
      <c r="G555" s="12"/>
      <c r="H555" s="12"/>
      <c r="I555" s="12"/>
      <c r="J555" s="12"/>
      <c r="K555" s="12"/>
      <c r="L555" s="12"/>
      <c r="M555" s="49"/>
      <c r="N555" s="49"/>
      <c r="O555" s="12"/>
      <c r="P555" s="12"/>
      <c r="Q555" s="12"/>
      <c r="R555" s="12"/>
      <c r="S555" s="12"/>
      <c r="T555" s="12"/>
    </row>
    <row r="556" spans="1:20" s="1" customFormat="1" x14ac:dyDescent="0.4">
      <c r="A556" s="12"/>
      <c r="B556" s="12"/>
      <c r="C556" s="42"/>
      <c r="D556" s="12"/>
      <c r="E556" s="12"/>
      <c r="F556" s="12"/>
      <c r="G556" s="12"/>
      <c r="H556" s="12"/>
      <c r="I556" s="12"/>
      <c r="J556" s="12"/>
      <c r="K556" s="12"/>
      <c r="L556" s="12"/>
      <c r="M556" s="49"/>
      <c r="N556" s="49"/>
      <c r="O556" s="12"/>
      <c r="P556" s="12"/>
      <c r="Q556" s="12"/>
      <c r="R556" s="12"/>
      <c r="S556" s="12"/>
      <c r="T556" s="12"/>
    </row>
    <row r="557" spans="1:20" s="1" customFormat="1" x14ac:dyDescent="0.4">
      <c r="A557" s="12"/>
      <c r="B557" s="12"/>
      <c r="C557" s="42"/>
      <c r="D557" s="12"/>
      <c r="E557" s="12"/>
      <c r="F557" s="12"/>
      <c r="G557" s="12"/>
      <c r="H557" s="12"/>
      <c r="I557" s="12"/>
      <c r="J557" s="12"/>
      <c r="K557" s="12"/>
      <c r="L557" s="12"/>
      <c r="M557" s="49"/>
      <c r="N557" s="49"/>
      <c r="O557" s="12"/>
      <c r="P557" s="12"/>
      <c r="Q557" s="12"/>
      <c r="R557" s="12"/>
      <c r="S557" s="12"/>
      <c r="T557" s="12"/>
    </row>
    <row r="558" spans="1:20" s="1" customFormat="1" x14ac:dyDescent="0.4">
      <c r="A558" s="12"/>
      <c r="B558" s="12"/>
      <c r="C558" s="42"/>
      <c r="D558" s="12"/>
      <c r="E558" s="12"/>
      <c r="F558" s="12"/>
      <c r="G558" s="12"/>
      <c r="H558" s="12"/>
      <c r="I558" s="12"/>
      <c r="J558" s="12"/>
      <c r="K558" s="12"/>
      <c r="L558" s="12"/>
      <c r="M558" s="49"/>
      <c r="N558" s="49"/>
      <c r="O558" s="12"/>
      <c r="P558" s="12"/>
      <c r="Q558" s="12"/>
      <c r="R558" s="12"/>
      <c r="S558" s="12"/>
      <c r="T558" s="12"/>
    </row>
    <row r="559" spans="1:20" s="1" customFormat="1" x14ac:dyDescent="0.4">
      <c r="A559" s="12"/>
      <c r="B559" s="12"/>
      <c r="C559" s="42"/>
      <c r="D559" s="12"/>
      <c r="E559" s="12"/>
      <c r="F559" s="12"/>
      <c r="G559" s="12"/>
      <c r="H559" s="12"/>
      <c r="I559" s="12"/>
      <c r="J559" s="12"/>
      <c r="K559" s="12"/>
      <c r="L559" s="12"/>
      <c r="M559" s="49"/>
      <c r="N559" s="49"/>
      <c r="O559" s="12"/>
      <c r="P559" s="12"/>
      <c r="Q559" s="12"/>
      <c r="R559" s="12"/>
      <c r="S559" s="12"/>
      <c r="T559" s="12"/>
    </row>
    <row r="560" spans="1:20" s="1" customFormat="1" x14ac:dyDescent="0.4">
      <c r="A560" s="12"/>
      <c r="B560" s="12"/>
      <c r="C560" s="42"/>
      <c r="D560" s="12"/>
      <c r="E560" s="12"/>
      <c r="F560" s="12"/>
      <c r="G560" s="12"/>
      <c r="H560" s="12"/>
      <c r="I560" s="12"/>
      <c r="J560" s="12"/>
      <c r="K560" s="12"/>
      <c r="L560" s="12"/>
      <c r="M560" s="49"/>
      <c r="N560" s="49"/>
      <c r="O560" s="12"/>
      <c r="P560" s="12"/>
      <c r="Q560" s="12"/>
      <c r="R560" s="12"/>
      <c r="S560" s="12"/>
      <c r="T560" s="12"/>
    </row>
    <row r="561" spans="1:20" s="1" customFormat="1" x14ac:dyDescent="0.4">
      <c r="A561" s="12"/>
      <c r="B561" s="12"/>
      <c r="C561" s="42"/>
      <c r="D561" s="12"/>
      <c r="E561" s="12"/>
      <c r="F561" s="12"/>
      <c r="G561" s="12"/>
      <c r="H561" s="12"/>
      <c r="I561" s="12"/>
      <c r="J561" s="12"/>
      <c r="K561" s="12"/>
      <c r="L561" s="12"/>
      <c r="M561" s="49"/>
      <c r="N561" s="49"/>
      <c r="O561" s="12"/>
      <c r="P561" s="12"/>
      <c r="Q561" s="12"/>
      <c r="R561" s="12"/>
      <c r="S561" s="12"/>
      <c r="T561" s="12"/>
    </row>
    <row r="562" spans="1:20" s="1" customFormat="1" x14ac:dyDescent="0.4">
      <c r="A562" s="12"/>
      <c r="B562" s="12"/>
      <c r="C562" s="42"/>
      <c r="D562" s="12"/>
      <c r="E562" s="12"/>
      <c r="F562" s="12"/>
      <c r="G562" s="12"/>
      <c r="H562" s="12"/>
      <c r="I562" s="12"/>
      <c r="J562" s="12"/>
      <c r="K562" s="12"/>
      <c r="L562" s="12"/>
      <c r="M562" s="49"/>
      <c r="N562" s="49"/>
      <c r="O562" s="12"/>
      <c r="P562" s="12"/>
      <c r="Q562" s="12"/>
      <c r="R562" s="12"/>
      <c r="S562" s="12"/>
      <c r="T562" s="12"/>
    </row>
    <row r="563" spans="1:20" s="1" customFormat="1" x14ac:dyDescent="0.4">
      <c r="A563" s="12"/>
      <c r="B563" s="12"/>
      <c r="C563" s="42"/>
      <c r="D563" s="12"/>
      <c r="E563" s="12"/>
      <c r="F563" s="12"/>
      <c r="G563" s="12"/>
      <c r="H563" s="12"/>
      <c r="I563" s="12"/>
      <c r="J563" s="12"/>
      <c r="K563" s="12"/>
      <c r="L563" s="12"/>
      <c r="M563" s="49"/>
      <c r="N563" s="49"/>
      <c r="O563" s="12"/>
      <c r="P563" s="12"/>
      <c r="Q563" s="12"/>
      <c r="R563" s="12"/>
      <c r="S563" s="12"/>
      <c r="T563" s="12"/>
    </row>
    <row r="564" spans="1:20" s="1" customFormat="1" x14ac:dyDescent="0.4">
      <c r="A564" s="12"/>
      <c r="B564" s="12"/>
      <c r="C564" s="42"/>
      <c r="D564" s="12"/>
      <c r="E564" s="12"/>
      <c r="F564" s="12"/>
      <c r="G564" s="12"/>
      <c r="H564" s="12"/>
      <c r="I564" s="12"/>
      <c r="J564" s="12"/>
      <c r="K564" s="12"/>
      <c r="L564" s="12"/>
      <c r="M564" s="49"/>
      <c r="N564" s="49"/>
      <c r="O564" s="12"/>
      <c r="P564" s="12"/>
      <c r="Q564" s="12"/>
      <c r="R564" s="12"/>
      <c r="S564" s="12"/>
      <c r="T564" s="12"/>
    </row>
    <row r="565" spans="1:20" s="1" customFormat="1" x14ac:dyDescent="0.4">
      <c r="A565" s="12"/>
      <c r="B565" s="12"/>
      <c r="C565" s="42"/>
      <c r="D565" s="12"/>
      <c r="E565" s="12"/>
      <c r="F565" s="12"/>
      <c r="G565" s="12"/>
      <c r="H565" s="12"/>
      <c r="I565" s="12"/>
      <c r="J565" s="12"/>
      <c r="K565" s="12"/>
      <c r="L565" s="12"/>
      <c r="M565" s="49"/>
      <c r="N565" s="49"/>
      <c r="O565" s="12"/>
      <c r="P565" s="12"/>
      <c r="Q565" s="12"/>
      <c r="R565" s="12"/>
      <c r="S565" s="12"/>
      <c r="T565" s="12"/>
    </row>
    <row r="566" spans="1:20" s="1" customFormat="1" x14ac:dyDescent="0.4">
      <c r="A566" s="12"/>
      <c r="B566" s="12"/>
      <c r="C566" s="42"/>
      <c r="D566" s="12"/>
      <c r="E566" s="12"/>
      <c r="F566" s="12"/>
      <c r="G566" s="12"/>
      <c r="H566" s="12"/>
      <c r="I566" s="12"/>
      <c r="J566" s="12"/>
      <c r="K566" s="12"/>
      <c r="L566" s="12"/>
      <c r="M566" s="49"/>
      <c r="N566" s="49"/>
      <c r="O566" s="12"/>
      <c r="P566" s="12"/>
      <c r="Q566" s="12"/>
      <c r="R566" s="12"/>
      <c r="S566" s="12"/>
      <c r="T566" s="12"/>
    </row>
    <row r="567" spans="1:20" s="1" customFormat="1" x14ac:dyDescent="0.4">
      <c r="A567" s="12"/>
      <c r="B567" s="12"/>
      <c r="C567" s="42"/>
      <c r="D567" s="12"/>
      <c r="E567" s="12"/>
      <c r="F567" s="12"/>
      <c r="G567" s="12"/>
      <c r="H567" s="12"/>
      <c r="I567" s="12"/>
      <c r="J567" s="12"/>
      <c r="K567" s="12"/>
      <c r="L567" s="12"/>
      <c r="M567" s="49"/>
      <c r="N567" s="49"/>
      <c r="O567" s="12"/>
      <c r="P567" s="12"/>
      <c r="Q567" s="12"/>
      <c r="R567" s="12"/>
      <c r="S567" s="12"/>
      <c r="T567" s="12"/>
    </row>
    <row r="568" spans="1:20" s="1" customFormat="1" x14ac:dyDescent="0.4">
      <c r="A568" s="12"/>
      <c r="B568" s="12"/>
      <c r="C568" s="42"/>
      <c r="D568" s="12"/>
      <c r="E568" s="12"/>
      <c r="F568" s="12"/>
      <c r="G568" s="12"/>
      <c r="H568" s="12"/>
      <c r="I568" s="12"/>
      <c r="J568" s="12"/>
      <c r="K568" s="12"/>
      <c r="L568" s="12"/>
      <c r="M568" s="49"/>
      <c r="N568" s="49"/>
      <c r="O568" s="12"/>
      <c r="P568" s="12"/>
      <c r="Q568" s="12"/>
      <c r="R568" s="12"/>
      <c r="S568" s="12"/>
      <c r="T568" s="12"/>
    </row>
    <row r="569" spans="1:20" s="1" customFormat="1" x14ac:dyDescent="0.4">
      <c r="A569" s="12"/>
      <c r="B569" s="12"/>
      <c r="C569" s="42"/>
      <c r="D569" s="12"/>
      <c r="E569" s="12"/>
      <c r="F569" s="12"/>
      <c r="G569" s="12"/>
      <c r="H569" s="12"/>
      <c r="I569" s="12"/>
      <c r="J569" s="12"/>
      <c r="K569" s="12"/>
      <c r="L569" s="12"/>
      <c r="M569" s="49"/>
      <c r="N569" s="49"/>
      <c r="O569" s="12"/>
      <c r="P569" s="12"/>
      <c r="Q569" s="12"/>
      <c r="R569" s="12"/>
      <c r="S569" s="12"/>
      <c r="T569" s="12"/>
    </row>
    <row r="570" spans="1:20" s="1" customFormat="1" x14ac:dyDescent="0.4">
      <c r="A570" s="12"/>
      <c r="B570" s="12"/>
      <c r="C570" s="42"/>
      <c r="D570" s="12"/>
      <c r="E570" s="12"/>
      <c r="F570" s="12"/>
      <c r="G570" s="12"/>
      <c r="H570" s="12"/>
      <c r="I570" s="12"/>
      <c r="J570" s="12"/>
      <c r="K570" s="12"/>
      <c r="L570" s="12"/>
      <c r="M570" s="49"/>
      <c r="N570" s="49"/>
      <c r="O570" s="12"/>
      <c r="P570" s="12"/>
      <c r="Q570" s="12"/>
      <c r="R570" s="12"/>
      <c r="S570" s="12"/>
      <c r="T570" s="12"/>
    </row>
    <row r="571" spans="1:20" s="1" customFormat="1" x14ac:dyDescent="0.4">
      <c r="A571" s="12"/>
      <c r="B571" s="12"/>
      <c r="C571" s="42"/>
      <c r="D571" s="12"/>
      <c r="E571" s="12"/>
      <c r="F571" s="12"/>
      <c r="G571" s="12"/>
      <c r="H571" s="12"/>
      <c r="I571" s="12"/>
      <c r="J571" s="12"/>
      <c r="K571" s="12"/>
      <c r="L571" s="12"/>
      <c r="M571" s="49"/>
      <c r="N571" s="49"/>
      <c r="O571" s="12"/>
      <c r="P571" s="12"/>
      <c r="Q571" s="12"/>
      <c r="R571" s="12"/>
      <c r="S571" s="12"/>
      <c r="T571" s="12"/>
    </row>
    <row r="572" spans="1:20" s="1" customFormat="1" x14ac:dyDescent="0.4">
      <c r="A572" s="12"/>
      <c r="B572" s="12"/>
      <c r="C572" s="42"/>
      <c r="D572" s="12"/>
      <c r="E572" s="12"/>
      <c r="F572" s="12"/>
      <c r="G572" s="12"/>
      <c r="H572" s="12"/>
      <c r="I572" s="12"/>
      <c r="J572" s="12"/>
      <c r="K572" s="12"/>
      <c r="L572" s="12"/>
      <c r="M572" s="49"/>
      <c r="N572" s="49"/>
      <c r="O572" s="12"/>
      <c r="P572" s="12"/>
      <c r="Q572" s="12"/>
      <c r="R572" s="12"/>
      <c r="S572" s="12"/>
      <c r="T572" s="12"/>
    </row>
    <row r="573" spans="1:20" s="1" customFormat="1" x14ac:dyDescent="0.4">
      <c r="A573" s="12"/>
      <c r="B573" s="12"/>
      <c r="C573" s="42"/>
      <c r="D573" s="12"/>
      <c r="E573" s="12"/>
      <c r="F573" s="12"/>
      <c r="G573" s="12"/>
      <c r="H573" s="12"/>
      <c r="I573" s="12"/>
      <c r="J573" s="12"/>
      <c r="K573" s="12"/>
      <c r="L573" s="12"/>
      <c r="M573" s="49"/>
      <c r="N573" s="49"/>
      <c r="O573" s="12"/>
      <c r="P573" s="12"/>
      <c r="Q573" s="12"/>
      <c r="R573" s="12"/>
      <c r="S573" s="12"/>
      <c r="T573" s="12"/>
    </row>
    <row r="574" spans="1:20" s="1" customFormat="1" x14ac:dyDescent="0.4">
      <c r="A574" s="12"/>
      <c r="B574" s="12"/>
      <c r="C574" s="42"/>
      <c r="D574" s="12"/>
      <c r="E574" s="12"/>
      <c r="F574" s="12"/>
      <c r="G574" s="12"/>
      <c r="H574" s="12"/>
      <c r="I574" s="12"/>
      <c r="J574" s="12"/>
      <c r="K574" s="12"/>
      <c r="L574" s="12"/>
      <c r="M574" s="49"/>
      <c r="N574" s="49"/>
      <c r="O574" s="12"/>
      <c r="P574" s="12"/>
      <c r="Q574" s="12"/>
      <c r="R574" s="12"/>
      <c r="S574" s="12"/>
      <c r="T574" s="12"/>
    </row>
    <row r="575" spans="1:20" s="1" customFormat="1" x14ac:dyDescent="0.4">
      <c r="A575" s="12"/>
      <c r="B575" s="12"/>
      <c r="C575" s="42"/>
      <c r="D575" s="12"/>
      <c r="E575" s="12"/>
      <c r="F575" s="12"/>
      <c r="G575" s="12"/>
      <c r="H575" s="12"/>
      <c r="I575" s="12"/>
      <c r="J575" s="12"/>
      <c r="K575" s="12"/>
      <c r="L575" s="12"/>
      <c r="M575" s="49"/>
      <c r="N575" s="49"/>
      <c r="O575" s="12"/>
      <c r="P575" s="12"/>
      <c r="Q575" s="12"/>
      <c r="R575" s="12"/>
      <c r="S575" s="12"/>
      <c r="T575" s="12"/>
    </row>
    <row r="576" spans="1:20" s="1" customFormat="1" x14ac:dyDescent="0.4">
      <c r="A576" s="12"/>
      <c r="B576" s="12"/>
      <c r="C576" s="42"/>
      <c r="D576" s="12"/>
      <c r="E576" s="12"/>
      <c r="F576" s="12"/>
      <c r="G576" s="12"/>
      <c r="H576" s="12"/>
      <c r="I576" s="12"/>
      <c r="J576" s="12"/>
      <c r="K576" s="12"/>
      <c r="L576" s="12"/>
      <c r="M576" s="49"/>
      <c r="N576" s="49"/>
      <c r="O576" s="12"/>
      <c r="P576" s="12"/>
      <c r="Q576" s="12"/>
      <c r="R576" s="12"/>
      <c r="S576" s="12"/>
      <c r="T576" s="12"/>
    </row>
    <row r="577" spans="1:20" s="1" customFormat="1" x14ac:dyDescent="0.4">
      <c r="A577" s="12"/>
      <c r="B577" s="12"/>
      <c r="C577" s="42"/>
      <c r="D577" s="12"/>
      <c r="E577" s="12"/>
      <c r="F577" s="12"/>
      <c r="G577" s="12"/>
      <c r="H577" s="12"/>
      <c r="I577" s="12"/>
      <c r="J577" s="12"/>
      <c r="K577" s="12"/>
      <c r="L577" s="12"/>
      <c r="M577" s="49"/>
      <c r="N577" s="49"/>
      <c r="O577" s="12"/>
      <c r="P577" s="12"/>
      <c r="Q577" s="12"/>
      <c r="R577" s="12"/>
      <c r="S577" s="12"/>
      <c r="T577" s="12"/>
    </row>
    <row r="578" spans="1:20" s="1" customFormat="1" x14ac:dyDescent="0.4">
      <c r="A578" s="12"/>
      <c r="B578" s="12"/>
      <c r="C578" s="42"/>
      <c r="D578" s="12"/>
      <c r="E578" s="12"/>
      <c r="F578" s="12"/>
      <c r="G578" s="12"/>
      <c r="H578" s="12"/>
      <c r="I578" s="12"/>
      <c r="J578" s="12"/>
      <c r="K578" s="12"/>
      <c r="L578" s="12"/>
      <c r="M578" s="49"/>
      <c r="N578" s="49"/>
      <c r="O578" s="12"/>
      <c r="P578" s="12"/>
      <c r="Q578" s="12"/>
      <c r="R578" s="12"/>
      <c r="S578" s="12"/>
      <c r="T578" s="12"/>
    </row>
    <row r="579" spans="1:20" s="1" customFormat="1" x14ac:dyDescent="0.4">
      <c r="A579" s="12"/>
      <c r="B579" s="12"/>
      <c r="C579" s="42"/>
      <c r="D579" s="12"/>
      <c r="E579" s="12"/>
      <c r="F579" s="12"/>
      <c r="G579" s="12"/>
      <c r="H579" s="12"/>
      <c r="I579" s="12"/>
      <c r="J579" s="12"/>
      <c r="K579" s="12"/>
      <c r="L579" s="12"/>
      <c r="M579" s="49"/>
      <c r="N579" s="49"/>
      <c r="O579" s="12"/>
      <c r="P579" s="12"/>
      <c r="Q579" s="12"/>
      <c r="R579" s="12"/>
      <c r="S579" s="12"/>
      <c r="T579" s="12"/>
    </row>
    <row r="580" spans="1:20" s="1" customFormat="1" x14ac:dyDescent="0.4">
      <c r="A580" s="12"/>
      <c r="B580" s="12"/>
      <c r="C580" s="42"/>
      <c r="D580" s="12"/>
      <c r="E580" s="12"/>
      <c r="F580" s="12"/>
      <c r="G580" s="12"/>
      <c r="H580" s="12"/>
      <c r="I580" s="12"/>
      <c r="J580" s="12"/>
      <c r="K580" s="12"/>
      <c r="L580" s="12"/>
      <c r="M580" s="49"/>
      <c r="N580" s="49"/>
      <c r="O580" s="12"/>
      <c r="P580" s="12"/>
      <c r="Q580" s="12"/>
      <c r="R580" s="12"/>
      <c r="S580" s="12"/>
      <c r="T580" s="12"/>
    </row>
    <row r="581" spans="1:20" s="1" customFormat="1" x14ac:dyDescent="0.4">
      <c r="A581" s="12"/>
      <c r="B581" s="12"/>
      <c r="C581" s="42"/>
      <c r="D581" s="12"/>
      <c r="E581" s="12"/>
      <c r="F581" s="12"/>
      <c r="G581" s="12"/>
      <c r="H581" s="12"/>
      <c r="I581" s="12"/>
      <c r="J581" s="12"/>
      <c r="K581" s="12"/>
      <c r="L581" s="12"/>
      <c r="M581" s="49"/>
      <c r="N581" s="49"/>
      <c r="O581" s="12"/>
      <c r="P581" s="12"/>
      <c r="Q581" s="12"/>
      <c r="R581" s="12"/>
      <c r="S581" s="12"/>
      <c r="T581" s="12"/>
    </row>
    <row r="582" spans="1:20" s="1" customFormat="1" x14ac:dyDescent="0.4">
      <c r="A582" s="12"/>
      <c r="B582" s="12"/>
      <c r="C582" s="42"/>
      <c r="D582" s="12"/>
      <c r="E582" s="12"/>
      <c r="F582" s="12"/>
      <c r="G582" s="12"/>
      <c r="H582" s="12"/>
      <c r="I582" s="12"/>
      <c r="J582" s="12"/>
      <c r="K582" s="12"/>
      <c r="L582" s="12"/>
      <c r="M582" s="49"/>
      <c r="N582" s="49"/>
      <c r="O582" s="12"/>
      <c r="P582" s="12"/>
      <c r="Q582" s="12"/>
      <c r="R582" s="12"/>
      <c r="S582" s="12"/>
      <c r="T582" s="12"/>
    </row>
    <row r="583" spans="1:20" s="1" customFormat="1" x14ac:dyDescent="0.4">
      <c r="A583" s="12"/>
      <c r="B583" s="12"/>
      <c r="C583" s="42"/>
      <c r="D583" s="12"/>
      <c r="E583" s="12"/>
      <c r="F583" s="12"/>
      <c r="G583" s="12"/>
      <c r="H583" s="12"/>
      <c r="I583" s="12"/>
      <c r="J583" s="12"/>
      <c r="K583" s="12"/>
      <c r="L583" s="12"/>
      <c r="M583" s="49"/>
      <c r="N583" s="49"/>
      <c r="O583" s="12"/>
      <c r="P583" s="12"/>
      <c r="Q583" s="12"/>
      <c r="R583" s="12"/>
      <c r="S583" s="12"/>
      <c r="T583" s="12"/>
    </row>
    <row r="584" spans="1:20" s="1" customFormat="1" x14ac:dyDescent="0.4">
      <c r="A584" s="12"/>
      <c r="B584" s="12"/>
      <c r="C584" s="42"/>
      <c r="D584" s="12"/>
      <c r="E584" s="12"/>
      <c r="F584" s="12"/>
      <c r="G584" s="12"/>
      <c r="H584" s="12"/>
      <c r="I584" s="12"/>
      <c r="J584" s="12"/>
      <c r="K584" s="12"/>
      <c r="L584" s="12"/>
      <c r="M584" s="49"/>
      <c r="N584" s="49"/>
      <c r="O584" s="12"/>
      <c r="P584" s="12"/>
      <c r="Q584" s="12"/>
      <c r="R584" s="12"/>
      <c r="S584" s="12"/>
      <c r="T584" s="12"/>
    </row>
    <row r="585" spans="1:20" s="1" customFormat="1" x14ac:dyDescent="0.4">
      <c r="A585" s="12"/>
      <c r="B585" s="12"/>
      <c r="C585" s="42"/>
      <c r="D585" s="12"/>
      <c r="E585" s="12"/>
      <c r="F585" s="12"/>
      <c r="G585" s="12"/>
      <c r="H585" s="12"/>
      <c r="I585" s="12"/>
      <c r="J585" s="12"/>
      <c r="K585" s="12"/>
      <c r="L585" s="12"/>
      <c r="M585" s="49"/>
      <c r="N585" s="49"/>
      <c r="O585" s="12"/>
      <c r="P585" s="12"/>
      <c r="Q585" s="12"/>
      <c r="R585" s="12"/>
      <c r="S585" s="12"/>
      <c r="T585" s="12"/>
    </row>
    <row r="586" spans="1:20" s="1" customFormat="1" x14ac:dyDescent="0.4">
      <c r="A586" s="12"/>
      <c r="B586" s="12"/>
      <c r="C586" s="42"/>
      <c r="D586" s="12"/>
      <c r="E586" s="12"/>
      <c r="F586" s="12"/>
      <c r="G586" s="12"/>
      <c r="H586" s="12"/>
      <c r="I586" s="12"/>
      <c r="J586" s="12"/>
      <c r="K586" s="12"/>
      <c r="L586" s="12"/>
      <c r="M586" s="49"/>
      <c r="N586" s="49"/>
      <c r="O586" s="12"/>
      <c r="P586" s="12"/>
      <c r="Q586" s="12"/>
      <c r="R586" s="12"/>
      <c r="S586" s="12"/>
      <c r="T586" s="12"/>
    </row>
    <row r="587" spans="1:20" s="1" customFormat="1" x14ac:dyDescent="0.4">
      <c r="A587" s="12"/>
      <c r="B587" s="12"/>
      <c r="C587" s="42"/>
      <c r="D587" s="12"/>
      <c r="E587" s="12"/>
      <c r="F587" s="12"/>
      <c r="G587" s="12"/>
      <c r="H587" s="12"/>
      <c r="I587" s="12"/>
      <c r="J587" s="12"/>
      <c r="K587" s="12"/>
      <c r="L587" s="12"/>
      <c r="M587" s="49"/>
      <c r="N587" s="49"/>
      <c r="O587" s="12"/>
      <c r="P587" s="12"/>
      <c r="Q587" s="12"/>
      <c r="R587" s="12"/>
      <c r="S587" s="12"/>
      <c r="T587" s="12"/>
    </row>
    <row r="588" spans="1:20" s="1" customFormat="1" x14ac:dyDescent="0.4">
      <c r="A588" s="12"/>
      <c r="B588" s="12"/>
      <c r="C588" s="42"/>
      <c r="D588" s="12"/>
      <c r="E588" s="12"/>
      <c r="F588" s="12"/>
      <c r="G588" s="12"/>
      <c r="H588" s="12"/>
      <c r="I588" s="12"/>
      <c r="J588" s="12"/>
      <c r="K588" s="12"/>
      <c r="L588" s="12"/>
      <c r="M588" s="49"/>
      <c r="N588" s="49"/>
      <c r="O588" s="12"/>
      <c r="P588" s="12"/>
      <c r="Q588" s="12"/>
      <c r="R588" s="12"/>
      <c r="S588" s="12"/>
      <c r="T588" s="12"/>
    </row>
    <row r="589" spans="1:20" s="1" customFormat="1" x14ac:dyDescent="0.4">
      <c r="A589" s="12"/>
      <c r="B589" s="12"/>
      <c r="C589" s="42"/>
      <c r="D589" s="12"/>
      <c r="E589" s="12"/>
      <c r="F589" s="12"/>
      <c r="G589" s="12"/>
      <c r="H589" s="12"/>
      <c r="I589" s="12"/>
      <c r="J589" s="12"/>
      <c r="K589" s="12"/>
      <c r="L589" s="12"/>
      <c r="M589" s="49"/>
      <c r="N589" s="49"/>
      <c r="O589" s="12"/>
      <c r="P589" s="12"/>
      <c r="Q589" s="12"/>
      <c r="R589" s="12"/>
      <c r="S589" s="12"/>
      <c r="T589" s="12"/>
    </row>
    <row r="590" spans="1:20" s="1" customFormat="1" x14ac:dyDescent="0.4">
      <c r="A590" s="12"/>
      <c r="B590" s="12"/>
      <c r="C590" s="42"/>
      <c r="D590" s="12"/>
      <c r="E590" s="12"/>
      <c r="F590" s="12"/>
      <c r="G590" s="12"/>
      <c r="H590" s="12"/>
      <c r="I590" s="12"/>
      <c r="J590" s="12"/>
      <c r="K590" s="12"/>
      <c r="L590" s="12"/>
      <c r="M590" s="49"/>
      <c r="N590" s="49"/>
      <c r="O590" s="12"/>
      <c r="P590" s="12"/>
      <c r="Q590" s="12"/>
      <c r="R590" s="12"/>
      <c r="S590" s="12"/>
      <c r="T590" s="12"/>
    </row>
    <row r="591" spans="1:20" s="1" customFormat="1" x14ac:dyDescent="0.4">
      <c r="A591" s="12"/>
      <c r="B591" s="12"/>
      <c r="C591" s="42"/>
      <c r="D591" s="12"/>
      <c r="E591" s="12"/>
      <c r="F591" s="12"/>
      <c r="G591" s="12"/>
      <c r="H591" s="12"/>
      <c r="I591" s="12"/>
      <c r="J591" s="12"/>
      <c r="K591" s="12"/>
      <c r="L591" s="12"/>
      <c r="M591" s="49"/>
      <c r="N591" s="49"/>
      <c r="O591" s="12"/>
      <c r="P591" s="12"/>
      <c r="Q591" s="12"/>
      <c r="R591" s="12"/>
      <c r="S591" s="12"/>
      <c r="T591" s="12"/>
    </row>
    <row r="592" spans="1:20" s="1" customFormat="1" x14ac:dyDescent="0.4">
      <c r="A592" s="12"/>
      <c r="B592" s="12"/>
      <c r="C592" s="42"/>
      <c r="D592" s="12"/>
      <c r="E592" s="12"/>
      <c r="F592" s="12"/>
      <c r="G592" s="12"/>
      <c r="H592" s="12"/>
      <c r="I592" s="12"/>
      <c r="J592" s="12"/>
      <c r="K592" s="12"/>
      <c r="L592" s="12"/>
      <c r="M592" s="49"/>
      <c r="N592" s="49"/>
      <c r="O592" s="12"/>
      <c r="P592" s="12"/>
      <c r="Q592" s="12"/>
      <c r="R592" s="12"/>
      <c r="S592" s="12"/>
      <c r="T592" s="12"/>
    </row>
    <row r="593" spans="1:20" s="1" customFormat="1" x14ac:dyDescent="0.4">
      <c r="A593" s="12"/>
      <c r="B593" s="12"/>
      <c r="C593" s="42"/>
      <c r="D593" s="12"/>
      <c r="E593" s="12"/>
      <c r="F593" s="12"/>
      <c r="G593" s="12"/>
      <c r="H593" s="12"/>
      <c r="I593" s="12"/>
      <c r="J593" s="12"/>
      <c r="K593" s="12"/>
      <c r="L593" s="12"/>
      <c r="M593" s="49"/>
      <c r="N593" s="49"/>
      <c r="O593" s="12"/>
      <c r="P593" s="12"/>
      <c r="Q593" s="12"/>
      <c r="R593" s="12"/>
      <c r="S593" s="12"/>
      <c r="T593" s="12"/>
    </row>
    <row r="594" spans="1:20" s="1" customFormat="1" x14ac:dyDescent="0.4">
      <c r="A594" s="12"/>
      <c r="B594" s="12"/>
      <c r="C594" s="42"/>
      <c r="D594" s="12"/>
      <c r="E594" s="12"/>
      <c r="F594" s="12"/>
      <c r="G594" s="12"/>
      <c r="H594" s="12"/>
      <c r="I594" s="12"/>
      <c r="J594" s="12"/>
      <c r="K594" s="12"/>
      <c r="L594" s="12"/>
      <c r="M594" s="49"/>
      <c r="N594" s="49"/>
      <c r="O594" s="12"/>
      <c r="P594" s="12"/>
      <c r="Q594" s="12"/>
      <c r="R594" s="12"/>
      <c r="S594" s="12"/>
      <c r="T594" s="12"/>
    </row>
    <row r="595" spans="1:20" s="1" customFormat="1" x14ac:dyDescent="0.4">
      <c r="A595" s="12"/>
      <c r="B595" s="12"/>
      <c r="C595" s="42"/>
      <c r="D595" s="12"/>
      <c r="E595" s="12"/>
      <c r="F595" s="12"/>
      <c r="G595" s="12"/>
      <c r="H595" s="12"/>
      <c r="I595" s="12"/>
      <c r="J595" s="12"/>
      <c r="K595" s="12"/>
      <c r="L595" s="12"/>
      <c r="M595" s="49"/>
      <c r="N595" s="49"/>
      <c r="O595" s="12"/>
      <c r="P595" s="12"/>
      <c r="Q595" s="12"/>
      <c r="R595" s="12"/>
      <c r="S595" s="12"/>
      <c r="T595" s="12"/>
    </row>
    <row r="596" spans="1:20" s="1" customFormat="1" x14ac:dyDescent="0.4">
      <c r="A596" s="12"/>
      <c r="B596" s="12"/>
      <c r="C596" s="42"/>
      <c r="D596" s="12"/>
      <c r="E596" s="12"/>
      <c r="F596" s="12"/>
      <c r="G596" s="12"/>
      <c r="H596" s="12"/>
      <c r="I596" s="12"/>
      <c r="J596" s="12"/>
      <c r="K596" s="12"/>
      <c r="L596" s="12"/>
      <c r="M596" s="49"/>
      <c r="N596" s="49"/>
      <c r="O596" s="12"/>
      <c r="P596" s="12"/>
      <c r="Q596" s="12"/>
      <c r="R596" s="12"/>
      <c r="S596" s="12"/>
      <c r="T596" s="12"/>
    </row>
    <row r="597" spans="1:20" s="1" customFormat="1" x14ac:dyDescent="0.4">
      <c r="A597" s="12"/>
      <c r="B597" s="12"/>
      <c r="C597" s="42"/>
      <c r="D597" s="12"/>
      <c r="E597" s="12"/>
      <c r="F597" s="12"/>
      <c r="G597" s="12"/>
      <c r="H597" s="12"/>
      <c r="I597" s="12"/>
      <c r="J597" s="12"/>
      <c r="K597" s="12"/>
      <c r="L597" s="12"/>
      <c r="M597" s="49"/>
      <c r="N597" s="49"/>
      <c r="O597" s="12"/>
      <c r="P597" s="12"/>
      <c r="Q597" s="12"/>
      <c r="R597" s="12"/>
      <c r="S597" s="12"/>
      <c r="T597" s="12"/>
    </row>
    <row r="598" spans="1:20" s="1" customFormat="1" x14ac:dyDescent="0.4">
      <c r="A598" s="12"/>
      <c r="B598" s="12"/>
      <c r="C598" s="42"/>
      <c r="D598" s="12"/>
      <c r="E598" s="12"/>
      <c r="F598" s="12"/>
      <c r="G598" s="12"/>
      <c r="H598" s="12"/>
      <c r="I598" s="12"/>
      <c r="J598" s="12"/>
      <c r="K598" s="12"/>
      <c r="L598" s="12"/>
      <c r="M598" s="49"/>
      <c r="N598" s="49"/>
      <c r="O598" s="12"/>
      <c r="P598" s="12"/>
      <c r="Q598" s="12"/>
      <c r="R598" s="12"/>
      <c r="S598" s="12"/>
      <c r="T598" s="12"/>
    </row>
    <row r="599" spans="1:20" s="1" customFormat="1" x14ac:dyDescent="0.4">
      <c r="A599" s="12"/>
      <c r="B599" s="12"/>
      <c r="C599" s="42"/>
      <c r="D599" s="12"/>
      <c r="E599" s="12"/>
      <c r="F599" s="12"/>
      <c r="G599" s="12"/>
      <c r="H599" s="12"/>
      <c r="I599" s="12"/>
      <c r="J599" s="12"/>
      <c r="K599" s="12"/>
      <c r="L599" s="12"/>
      <c r="M599" s="49"/>
      <c r="N599" s="49"/>
      <c r="O599" s="12"/>
      <c r="P599" s="12"/>
      <c r="Q599" s="12"/>
      <c r="R599" s="12"/>
      <c r="S599" s="12"/>
      <c r="T599" s="12"/>
    </row>
    <row r="600" spans="1:20" s="1" customFormat="1" x14ac:dyDescent="0.4">
      <c r="A600" s="12"/>
      <c r="B600" s="12"/>
      <c r="C600" s="42"/>
      <c r="D600" s="12"/>
      <c r="E600" s="12"/>
      <c r="F600" s="12"/>
      <c r="G600" s="12"/>
      <c r="H600" s="12"/>
      <c r="I600" s="12"/>
      <c r="J600" s="12"/>
      <c r="K600" s="12"/>
      <c r="L600" s="12"/>
      <c r="M600" s="49"/>
      <c r="N600" s="49"/>
      <c r="O600" s="12"/>
      <c r="P600" s="12"/>
      <c r="Q600" s="12"/>
      <c r="R600" s="12"/>
      <c r="S600" s="12"/>
      <c r="T600" s="12"/>
    </row>
    <row r="601" spans="1:20" s="1" customFormat="1" x14ac:dyDescent="0.4">
      <c r="A601" s="12"/>
      <c r="B601" s="12"/>
      <c r="C601" s="42"/>
      <c r="D601" s="12"/>
      <c r="E601" s="12"/>
      <c r="F601" s="12"/>
      <c r="G601" s="12"/>
      <c r="H601" s="12"/>
      <c r="I601" s="12"/>
      <c r="J601" s="12"/>
      <c r="K601" s="12"/>
      <c r="L601" s="12"/>
      <c r="M601" s="49"/>
      <c r="N601" s="49"/>
      <c r="O601" s="12"/>
      <c r="P601" s="12"/>
      <c r="Q601" s="12"/>
      <c r="R601" s="12"/>
      <c r="S601" s="12"/>
      <c r="T601" s="12"/>
    </row>
    <row r="602" spans="1:20" s="1" customFormat="1" x14ac:dyDescent="0.4">
      <c r="A602" s="12"/>
      <c r="B602" s="12"/>
      <c r="C602" s="42"/>
      <c r="D602" s="12"/>
      <c r="E602" s="12"/>
      <c r="F602" s="12"/>
      <c r="G602" s="12"/>
      <c r="H602" s="12"/>
      <c r="I602" s="12"/>
      <c r="J602" s="12"/>
      <c r="K602" s="12"/>
      <c r="L602" s="12"/>
      <c r="M602" s="49"/>
      <c r="N602" s="49"/>
      <c r="O602" s="12"/>
      <c r="P602" s="12"/>
      <c r="Q602" s="12"/>
      <c r="R602" s="12"/>
      <c r="S602" s="12"/>
      <c r="T602" s="12"/>
    </row>
    <row r="603" spans="1:20" s="1" customFormat="1" x14ac:dyDescent="0.4">
      <c r="A603" s="12"/>
      <c r="B603" s="12"/>
      <c r="C603" s="42"/>
      <c r="D603" s="12"/>
      <c r="E603" s="12"/>
      <c r="F603" s="12"/>
      <c r="G603" s="12"/>
      <c r="H603" s="12"/>
      <c r="I603" s="12"/>
      <c r="J603" s="12"/>
      <c r="K603" s="12"/>
      <c r="L603" s="12"/>
      <c r="M603" s="49"/>
      <c r="N603" s="49"/>
      <c r="O603" s="12"/>
      <c r="P603" s="12"/>
      <c r="Q603" s="12"/>
      <c r="R603" s="12"/>
      <c r="S603" s="12"/>
      <c r="T603" s="12"/>
    </row>
    <row r="604" spans="1:20" s="1" customFormat="1" x14ac:dyDescent="0.4">
      <c r="A604" s="12"/>
      <c r="B604" s="12"/>
      <c r="C604" s="42"/>
      <c r="D604" s="12"/>
      <c r="E604" s="12"/>
      <c r="F604" s="12"/>
      <c r="G604" s="12"/>
      <c r="H604" s="12"/>
      <c r="I604" s="12"/>
      <c r="J604" s="12"/>
      <c r="K604" s="12"/>
      <c r="L604" s="12"/>
      <c r="M604" s="49"/>
      <c r="N604" s="49"/>
      <c r="O604" s="12"/>
      <c r="P604" s="12"/>
      <c r="Q604" s="12"/>
      <c r="R604" s="12"/>
      <c r="S604" s="12"/>
      <c r="T604" s="12"/>
    </row>
    <row r="605" spans="1:20" s="1" customFormat="1" x14ac:dyDescent="0.4">
      <c r="A605" s="12"/>
      <c r="B605" s="12"/>
      <c r="C605" s="42"/>
      <c r="D605" s="12"/>
      <c r="E605" s="12"/>
      <c r="F605" s="12"/>
      <c r="G605" s="12"/>
      <c r="H605" s="12"/>
      <c r="I605" s="12"/>
      <c r="J605" s="12"/>
      <c r="K605" s="12"/>
      <c r="L605" s="12"/>
      <c r="M605" s="49"/>
      <c r="N605" s="49"/>
      <c r="O605" s="12"/>
      <c r="P605" s="12"/>
      <c r="Q605" s="12"/>
      <c r="R605" s="12"/>
      <c r="S605" s="12"/>
      <c r="T605" s="12"/>
    </row>
    <row r="606" spans="1:20" s="1" customFormat="1" x14ac:dyDescent="0.4">
      <c r="A606" s="12"/>
      <c r="B606" s="12"/>
      <c r="C606" s="42"/>
      <c r="D606" s="12"/>
      <c r="E606" s="12"/>
      <c r="F606" s="12"/>
      <c r="G606" s="12"/>
      <c r="H606" s="12"/>
      <c r="I606" s="12"/>
      <c r="J606" s="12"/>
      <c r="K606" s="12"/>
      <c r="L606" s="12"/>
      <c r="M606" s="49"/>
      <c r="N606" s="49"/>
      <c r="O606" s="12"/>
      <c r="P606" s="12"/>
      <c r="Q606" s="12"/>
      <c r="R606" s="12"/>
      <c r="S606" s="12"/>
      <c r="T606" s="12"/>
    </row>
    <row r="607" spans="1:20" s="1" customFormat="1" x14ac:dyDescent="0.4">
      <c r="A607" s="12"/>
      <c r="B607" s="12"/>
      <c r="C607" s="42"/>
      <c r="D607" s="12"/>
      <c r="E607" s="12"/>
      <c r="F607" s="12"/>
      <c r="G607" s="12"/>
      <c r="H607" s="12"/>
      <c r="I607" s="12"/>
      <c r="J607" s="12"/>
      <c r="K607" s="12"/>
      <c r="L607" s="12"/>
      <c r="M607" s="49"/>
      <c r="N607" s="49"/>
      <c r="O607" s="12"/>
      <c r="P607" s="12"/>
      <c r="Q607" s="12"/>
      <c r="R607" s="12"/>
      <c r="S607" s="12"/>
      <c r="T607" s="12"/>
    </row>
    <row r="608" spans="1:20" s="1" customFormat="1" x14ac:dyDescent="0.4">
      <c r="A608" s="12"/>
      <c r="B608" s="12"/>
      <c r="C608" s="42"/>
      <c r="D608" s="12"/>
      <c r="E608" s="12"/>
      <c r="F608" s="12"/>
      <c r="G608" s="12"/>
      <c r="H608" s="12"/>
      <c r="I608" s="12"/>
      <c r="J608" s="12"/>
      <c r="K608" s="12"/>
      <c r="L608" s="12"/>
      <c r="M608" s="49"/>
      <c r="N608" s="49"/>
      <c r="O608" s="12"/>
      <c r="P608" s="12"/>
      <c r="Q608" s="12"/>
      <c r="R608" s="12"/>
      <c r="S608" s="12"/>
      <c r="T608" s="12"/>
    </row>
    <row r="609" spans="1:20" s="1" customFormat="1" x14ac:dyDescent="0.4">
      <c r="A609" s="12"/>
      <c r="B609" s="12"/>
      <c r="C609" s="42"/>
      <c r="D609" s="12"/>
      <c r="E609" s="12"/>
      <c r="F609" s="12"/>
      <c r="G609" s="12"/>
      <c r="H609" s="12"/>
      <c r="I609" s="12"/>
      <c r="J609" s="12"/>
      <c r="K609" s="12"/>
      <c r="L609" s="12"/>
      <c r="M609" s="49"/>
      <c r="N609" s="49"/>
      <c r="O609" s="12"/>
      <c r="P609" s="12"/>
      <c r="Q609" s="12"/>
      <c r="R609" s="12"/>
      <c r="S609" s="12"/>
      <c r="T609" s="12"/>
    </row>
    <row r="610" spans="1:20" s="1" customFormat="1" x14ac:dyDescent="0.4">
      <c r="A610" s="12"/>
      <c r="B610" s="12"/>
      <c r="C610" s="42"/>
      <c r="D610" s="12"/>
      <c r="E610" s="12"/>
      <c r="F610" s="12"/>
      <c r="G610" s="12"/>
      <c r="H610" s="12"/>
      <c r="I610" s="12"/>
      <c r="J610" s="12"/>
      <c r="K610" s="12"/>
      <c r="L610" s="12"/>
      <c r="M610" s="49"/>
      <c r="N610" s="49"/>
      <c r="O610" s="12"/>
      <c r="P610" s="12"/>
      <c r="Q610" s="12"/>
      <c r="R610" s="12"/>
      <c r="S610" s="12"/>
      <c r="T610" s="12"/>
    </row>
    <row r="611" spans="1:20" s="1" customFormat="1" x14ac:dyDescent="0.4">
      <c r="A611" s="12"/>
      <c r="B611" s="12"/>
      <c r="C611" s="42"/>
      <c r="D611" s="12"/>
      <c r="E611" s="12"/>
      <c r="F611" s="12"/>
      <c r="G611" s="12"/>
      <c r="H611" s="12"/>
      <c r="I611" s="12"/>
      <c r="J611" s="12"/>
      <c r="K611" s="12"/>
      <c r="L611" s="12"/>
      <c r="M611" s="49"/>
      <c r="N611" s="49"/>
      <c r="O611" s="12"/>
      <c r="P611" s="12"/>
      <c r="Q611" s="12"/>
      <c r="R611" s="12"/>
      <c r="S611" s="12"/>
      <c r="T611" s="12"/>
    </row>
    <row r="612" spans="1:20" s="1" customFormat="1" x14ac:dyDescent="0.4">
      <c r="A612" s="12"/>
      <c r="B612" s="12"/>
      <c r="C612" s="42"/>
      <c r="D612" s="12"/>
      <c r="E612" s="12"/>
      <c r="F612" s="12"/>
      <c r="G612" s="12"/>
      <c r="H612" s="12"/>
      <c r="I612" s="12"/>
      <c r="J612" s="12"/>
      <c r="K612" s="12"/>
      <c r="L612" s="12"/>
      <c r="M612" s="49"/>
      <c r="N612" s="49"/>
      <c r="O612" s="12"/>
      <c r="P612" s="12"/>
      <c r="Q612" s="12"/>
      <c r="R612" s="12"/>
      <c r="S612" s="12"/>
      <c r="T612" s="12"/>
    </row>
    <row r="613" spans="1:20" s="1" customFormat="1" x14ac:dyDescent="0.4">
      <c r="A613" s="12"/>
      <c r="B613" s="12"/>
      <c r="C613" s="42"/>
      <c r="D613" s="12"/>
      <c r="E613" s="12"/>
      <c r="F613" s="12"/>
      <c r="G613" s="12"/>
      <c r="H613" s="12"/>
      <c r="I613" s="12"/>
      <c r="J613" s="12"/>
      <c r="K613" s="12"/>
      <c r="L613" s="12"/>
      <c r="M613" s="49"/>
      <c r="N613" s="49"/>
      <c r="O613" s="12"/>
      <c r="P613" s="12"/>
      <c r="Q613" s="12"/>
      <c r="R613" s="12"/>
      <c r="S613" s="12"/>
      <c r="T613" s="12"/>
    </row>
    <row r="614" spans="1:20" s="1" customFormat="1" x14ac:dyDescent="0.4">
      <c r="A614" s="12"/>
      <c r="B614" s="12"/>
      <c r="C614" s="42"/>
      <c r="D614" s="12"/>
      <c r="E614" s="12"/>
      <c r="F614" s="12"/>
      <c r="G614" s="12"/>
      <c r="H614" s="12"/>
      <c r="I614" s="12"/>
      <c r="J614" s="12"/>
      <c r="K614" s="12"/>
      <c r="L614" s="12"/>
      <c r="M614" s="49"/>
      <c r="N614" s="49"/>
      <c r="O614" s="12"/>
      <c r="P614" s="12"/>
      <c r="Q614" s="12"/>
      <c r="R614" s="12"/>
      <c r="S614" s="12"/>
      <c r="T614" s="12"/>
    </row>
    <row r="615" spans="1:20" s="1" customFormat="1" x14ac:dyDescent="0.4">
      <c r="A615" s="12"/>
      <c r="B615" s="12"/>
      <c r="C615" s="42"/>
      <c r="D615" s="12"/>
      <c r="E615" s="12"/>
      <c r="F615" s="12"/>
      <c r="G615" s="12"/>
      <c r="H615" s="12"/>
      <c r="I615" s="12"/>
      <c r="J615" s="12"/>
      <c r="K615" s="12"/>
      <c r="L615" s="12"/>
      <c r="M615" s="49"/>
      <c r="N615" s="49"/>
      <c r="O615" s="12"/>
      <c r="P615" s="12"/>
      <c r="Q615" s="12"/>
      <c r="R615" s="12"/>
      <c r="S615" s="12"/>
      <c r="T615" s="12"/>
    </row>
    <row r="616" spans="1:20" s="1" customFormat="1" x14ac:dyDescent="0.4">
      <c r="A616" s="12"/>
      <c r="B616" s="12"/>
      <c r="C616" s="42"/>
      <c r="D616" s="12"/>
      <c r="E616" s="12"/>
      <c r="F616" s="12"/>
      <c r="G616" s="12"/>
      <c r="H616" s="12"/>
      <c r="I616" s="12"/>
      <c r="J616" s="12"/>
      <c r="K616" s="12"/>
      <c r="L616" s="12"/>
      <c r="M616" s="49"/>
      <c r="N616" s="49"/>
      <c r="O616" s="12"/>
      <c r="P616" s="12"/>
      <c r="Q616" s="12"/>
      <c r="R616" s="12"/>
      <c r="S616" s="12"/>
      <c r="T616" s="12"/>
    </row>
    <row r="617" spans="1:20" s="1" customFormat="1" x14ac:dyDescent="0.4">
      <c r="A617" s="12"/>
      <c r="B617" s="12"/>
      <c r="C617" s="42"/>
      <c r="D617" s="12"/>
      <c r="E617" s="12"/>
      <c r="F617" s="12"/>
      <c r="G617" s="12"/>
      <c r="H617" s="12"/>
      <c r="I617" s="12"/>
      <c r="J617" s="12"/>
      <c r="K617" s="12"/>
      <c r="L617" s="12"/>
      <c r="M617" s="49"/>
      <c r="N617" s="49"/>
      <c r="O617" s="12"/>
      <c r="P617" s="12"/>
      <c r="Q617" s="12"/>
      <c r="R617" s="12"/>
      <c r="S617" s="12"/>
      <c r="T617" s="12"/>
    </row>
    <row r="618" spans="1:20" s="1" customFormat="1" x14ac:dyDescent="0.4">
      <c r="A618" s="12"/>
      <c r="B618" s="12"/>
      <c r="C618" s="42"/>
      <c r="D618" s="12"/>
      <c r="E618" s="12"/>
      <c r="F618" s="12"/>
      <c r="G618" s="12"/>
      <c r="H618" s="12"/>
      <c r="I618" s="12"/>
      <c r="J618" s="12"/>
      <c r="K618" s="12"/>
      <c r="L618" s="12"/>
      <c r="M618" s="49"/>
      <c r="N618" s="49"/>
      <c r="O618" s="12"/>
      <c r="P618" s="12"/>
      <c r="Q618" s="12"/>
      <c r="R618" s="12"/>
      <c r="S618" s="12"/>
      <c r="T618" s="12"/>
    </row>
    <row r="619" spans="1:20" s="1" customFormat="1" x14ac:dyDescent="0.4">
      <c r="A619" s="12"/>
      <c r="B619" s="12"/>
      <c r="C619" s="42"/>
      <c r="D619" s="12"/>
      <c r="E619" s="12"/>
      <c r="F619" s="12"/>
      <c r="G619" s="12"/>
      <c r="H619" s="12"/>
      <c r="I619" s="12"/>
      <c r="J619" s="12"/>
      <c r="K619" s="12"/>
      <c r="L619" s="12"/>
      <c r="M619" s="49"/>
      <c r="N619" s="49"/>
      <c r="O619" s="12"/>
      <c r="P619" s="12"/>
      <c r="Q619" s="12"/>
      <c r="R619" s="12"/>
      <c r="S619" s="12"/>
      <c r="T619" s="12"/>
    </row>
    <row r="620" spans="1:20" s="1" customFormat="1" x14ac:dyDescent="0.4">
      <c r="A620" s="12"/>
      <c r="B620" s="12"/>
      <c r="C620" s="42"/>
      <c r="D620" s="12"/>
      <c r="E620" s="12"/>
      <c r="F620" s="12"/>
      <c r="G620" s="12"/>
      <c r="H620" s="12"/>
      <c r="I620" s="12"/>
      <c r="J620" s="12"/>
      <c r="K620" s="12"/>
      <c r="L620" s="12"/>
      <c r="M620" s="49"/>
      <c r="N620" s="49"/>
      <c r="O620" s="12"/>
      <c r="P620" s="12"/>
      <c r="Q620" s="12"/>
      <c r="R620" s="12"/>
      <c r="S620" s="12"/>
      <c r="T620" s="12"/>
    </row>
    <row r="621" spans="1:20" s="1" customFormat="1" x14ac:dyDescent="0.4">
      <c r="A621" s="12"/>
      <c r="B621" s="12"/>
      <c r="C621" s="42"/>
      <c r="D621" s="12"/>
      <c r="E621" s="12"/>
      <c r="F621" s="12"/>
      <c r="G621" s="12"/>
      <c r="H621" s="12"/>
      <c r="I621" s="12"/>
      <c r="J621" s="12"/>
      <c r="K621" s="12"/>
      <c r="L621" s="12"/>
      <c r="M621" s="49"/>
      <c r="N621" s="49"/>
      <c r="O621" s="12"/>
      <c r="P621" s="12"/>
      <c r="Q621" s="12"/>
      <c r="R621" s="12"/>
      <c r="S621" s="12"/>
      <c r="T621" s="12"/>
    </row>
    <row r="622" spans="1:20" s="1" customFormat="1" x14ac:dyDescent="0.4">
      <c r="A622" s="12"/>
      <c r="B622" s="12"/>
      <c r="C622" s="42"/>
      <c r="D622" s="12"/>
      <c r="E622" s="12"/>
      <c r="F622" s="12"/>
      <c r="G622" s="12"/>
      <c r="H622" s="12"/>
      <c r="I622" s="12"/>
      <c r="J622" s="12"/>
      <c r="K622" s="12"/>
      <c r="L622" s="12"/>
      <c r="M622" s="49"/>
      <c r="N622" s="49"/>
      <c r="O622" s="12"/>
      <c r="P622" s="12"/>
      <c r="Q622" s="12"/>
      <c r="R622" s="12"/>
      <c r="S622" s="12"/>
      <c r="T622" s="12"/>
    </row>
    <row r="623" spans="1:20" s="1" customFormat="1" x14ac:dyDescent="0.4">
      <c r="A623" s="12"/>
      <c r="B623" s="12"/>
      <c r="C623" s="42"/>
      <c r="D623" s="12"/>
      <c r="E623" s="12"/>
      <c r="F623" s="12"/>
      <c r="G623" s="12"/>
      <c r="H623" s="12"/>
      <c r="I623" s="12"/>
      <c r="J623" s="12"/>
      <c r="K623" s="12"/>
      <c r="L623" s="12"/>
      <c r="M623" s="49"/>
      <c r="N623" s="49"/>
      <c r="O623" s="12"/>
      <c r="P623" s="12"/>
      <c r="Q623" s="12"/>
      <c r="R623" s="12"/>
      <c r="S623" s="12"/>
      <c r="T623" s="12"/>
    </row>
    <row r="624" spans="1:20" s="1" customFormat="1" x14ac:dyDescent="0.4">
      <c r="A624" s="12"/>
      <c r="B624" s="12"/>
      <c r="C624" s="42"/>
      <c r="D624" s="12"/>
      <c r="E624" s="12"/>
      <c r="F624" s="12"/>
      <c r="G624" s="12"/>
      <c r="H624" s="12"/>
      <c r="I624" s="12"/>
      <c r="J624" s="12"/>
      <c r="K624" s="12"/>
      <c r="L624" s="12"/>
      <c r="M624" s="49"/>
      <c r="N624" s="49"/>
      <c r="O624" s="12"/>
      <c r="P624" s="12"/>
      <c r="Q624" s="12"/>
      <c r="R624" s="12"/>
      <c r="S624" s="12"/>
      <c r="T624" s="12"/>
    </row>
    <row r="625" spans="1:20" s="1" customFormat="1" x14ac:dyDescent="0.4">
      <c r="A625" s="12"/>
      <c r="B625" s="12"/>
      <c r="C625" s="42"/>
      <c r="D625" s="12"/>
      <c r="E625" s="12"/>
      <c r="F625" s="12"/>
      <c r="G625" s="12"/>
      <c r="H625" s="12"/>
      <c r="I625" s="12"/>
      <c r="J625" s="12"/>
      <c r="K625" s="12"/>
      <c r="L625" s="12"/>
      <c r="M625" s="49"/>
      <c r="N625" s="49"/>
      <c r="O625" s="12"/>
      <c r="P625" s="12"/>
      <c r="Q625" s="12"/>
      <c r="R625" s="12"/>
      <c r="S625" s="12"/>
      <c r="T625" s="12"/>
    </row>
    <row r="626" spans="1:20" s="1" customFormat="1" x14ac:dyDescent="0.4">
      <c r="A626" s="12"/>
      <c r="B626" s="12"/>
      <c r="C626" s="42"/>
      <c r="D626" s="12"/>
      <c r="E626" s="12"/>
      <c r="F626" s="12"/>
      <c r="G626" s="12"/>
      <c r="H626" s="12"/>
      <c r="I626" s="12"/>
      <c r="J626" s="12"/>
      <c r="K626" s="12"/>
      <c r="L626" s="12"/>
      <c r="M626" s="49"/>
      <c r="N626" s="49"/>
      <c r="O626" s="12"/>
      <c r="P626" s="12"/>
      <c r="Q626" s="12"/>
      <c r="R626" s="12"/>
      <c r="S626" s="12"/>
      <c r="T626" s="12"/>
    </row>
    <row r="627" spans="1:20" s="1" customFormat="1" x14ac:dyDescent="0.4">
      <c r="A627" s="12"/>
      <c r="B627" s="12"/>
      <c r="C627" s="42"/>
      <c r="D627" s="12"/>
      <c r="E627" s="12"/>
      <c r="F627" s="12"/>
      <c r="G627" s="12"/>
      <c r="H627" s="12"/>
      <c r="I627" s="12"/>
      <c r="J627" s="12"/>
      <c r="K627" s="12"/>
      <c r="L627" s="12"/>
      <c r="M627" s="49"/>
      <c r="N627" s="49"/>
      <c r="O627" s="12"/>
      <c r="P627" s="12"/>
      <c r="Q627" s="12"/>
      <c r="R627" s="12"/>
      <c r="S627" s="12"/>
      <c r="T627" s="12"/>
    </row>
    <row r="628" spans="1:20" s="1" customFormat="1" x14ac:dyDescent="0.4">
      <c r="A628" s="12"/>
      <c r="B628" s="12"/>
      <c r="C628" s="42"/>
      <c r="D628" s="12"/>
      <c r="E628" s="12"/>
      <c r="F628" s="12"/>
      <c r="G628" s="12"/>
      <c r="H628" s="12"/>
      <c r="I628" s="12"/>
      <c r="J628" s="12"/>
      <c r="K628" s="12"/>
      <c r="L628" s="12"/>
      <c r="M628" s="49"/>
      <c r="N628" s="49"/>
      <c r="O628" s="12"/>
      <c r="P628" s="12"/>
      <c r="Q628" s="12"/>
      <c r="R628" s="12"/>
      <c r="S628" s="12"/>
      <c r="T628" s="12"/>
    </row>
    <row r="629" spans="1:20" s="1" customFormat="1" x14ac:dyDescent="0.4">
      <c r="A629" s="12"/>
      <c r="B629" s="12"/>
      <c r="C629" s="42"/>
      <c r="D629" s="12"/>
      <c r="E629" s="12"/>
      <c r="F629" s="12"/>
      <c r="G629" s="12"/>
      <c r="H629" s="12"/>
      <c r="I629" s="12"/>
      <c r="J629" s="12"/>
      <c r="K629" s="12"/>
      <c r="L629" s="12"/>
      <c r="M629" s="49"/>
      <c r="N629" s="49"/>
      <c r="O629" s="12"/>
      <c r="P629" s="12"/>
      <c r="Q629" s="12"/>
      <c r="R629" s="12"/>
      <c r="S629" s="12"/>
      <c r="T629" s="12"/>
    </row>
    <row r="630" spans="1:20" s="1" customFormat="1" x14ac:dyDescent="0.4">
      <c r="A630" s="12"/>
      <c r="B630" s="12"/>
      <c r="C630" s="42"/>
      <c r="D630" s="12"/>
      <c r="E630" s="12"/>
      <c r="F630" s="12"/>
      <c r="G630" s="12"/>
      <c r="H630" s="12"/>
      <c r="I630" s="12"/>
      <c r="J630" s="12"/>
      <c r="K630" s="12"/>
      <c r="L630" s="12"/>
      <c r="M630" s="49"/>
      <c r="N630" s="49"/>
      <c r="O630" s="12"/>
      <c r="P630" s="12"/>
      <c r="Q630" s="12"/>
      <c r="R630" s="12"/>
      <c r="S630" s="12"/>
      <c r="T630" s="12"/>
    </row>
    <row r="631" spans="1:20" s="1" customFormat="1" x14ac:dyDescent="0.4">
      <c r="A631" s="12"/>
      <c r="B631" s="12"/>
      <c r="C631" s="42"/>
      <c r="D631" s="12"/>
      <c r="E631" s="12"/>
      <c r="F631" s="12"/>
      <c r="G631" s="12"/>
      <c r="H631" s="12"/>
      <c r="I631" s="12"/>
      <c r="J631" s="12"/>
      <c r="K631" s="12"/>
      <c r="L631" s="12"/>
      <c r="M631" s="49"/>
      <c r="N631" s="49"/>
      <c r="O631" s="12"/>
      <c r="P631" s="12"/>
      <c r="Q631" s="12"/>
      <c r="R631" s="12"/>
      <c r="S631" s="12"/>
      <c r="T631" s="12"/>
    </row>
    <row r="632" spans="1:20" s="1" customFormat="1" x14ac:dyDescent="0.4">
      <c r="A632" s="12"/>
      <c r="B632" s="12"/>
      <c r="C632" s="42"/>
      <c r="D632" s="12"/>
      <c r="E632" s="12"/>
      <c r="F632" s="12"/>
      <c r="G632" s="12"/>
      <c r="H632" s="12"/>
      <c r="I632" s="12"/>
      <c r="J632" s="12"/>
      <c r="K632" s="12"/>
      <c r="L632" s="12"/>
      <c r="M632" s="49"/>
      <c r="N632" s="49"/>
      <c r="O632" s="12"/>
      <c r="P632" s="12"/>
      <c r="Q632" s="12"/>
      <c r="R632" s="12"/>
      <c r="S632" s="12"/>
      <c r="T632" s="12"/>
    </row>
    <row r="633" spans="1:20" s="1" customFormat="1" x14ac:dyDescent="0.4">
      <c r="A633" s="12"/>
      <c r="B633" s="12"/>
      <c r="C633" s="42"/>
      <c r="D633" s="12"/>
      <c r="E633" s="12"/>
      <c r="F633" s="12"/>
      <c r="G633" s="12"/>
      <c r="H633" s="12"/>
      <c r="I633" s="12"/>
      <c r="J633" s="12"/>
      <c r="K633" s="12"/>
      <c r="L633" s="12"/>
      <c r="M633" s="49"/>
      <c r="N633" s="49"/>
      <c r="O633" s="12"/>
      <c r="P633" s="12"/>
      <c r="Q633" s="12"/>
      <c r="R633" s="12"/>
      <c r="S633" s="12"/>
      <c r="T633" s="12"/>
    </row>
    <row r="634" spans="1:20" s="1" customFormat="1" x14ac:dyDescent="0.4">
      <c r="A634" s="12"/>
      <c r="B634" s="12"/>
      <c r="C634" s="42"/>
      <c r="D634" s="12"/>
      <c r="E634" s="12"/>
      <c r="F634" s="12"/>
      <c r="G634" s="12"/>
      <c r="H634" s="12"/>
      <c r="I634" s="12"/>
      <c r="J634" s="12"/>
      <c r="K634" s="12"/>
      <c r="L634" s="12"/>
      <c r="M634" s="49"/>
      <c r="N634" s="49"/>
      <c r="O634" s="12"/>
      <c r="P634" s="12"/>
      <c r="Q634" s="12"/>
      <c r="R634" s="12"/>
      <c r="S634" s="12"/>
      <c r="T634" s="12"/>
    </row>
    <row r="635" spans="1:20" s="1" customFormat="1" x14ac:dyDescent="0.4">
      <c r="A635" s="12"/>
      <c r="B635" s="12"/>
      <c r="C635" s="42"/>
      <c r="D635" s="12"/>
      <c r="E635" s="12"/>
      <c r="F635" s="12"/>
      <c r="G635" s="12"/>
      <c r="H635" s="12"/>
      <c r="I635" s="12"/>
      <c r="J635" s="12"/>
      <c r="K635" s="12"/>
      <c r="L635" s="12"/>
      <c r="M635" s="49"/>
      <c r="N635" s="49"/>
      <c r="O635" s="12"/>
      <c r="P635" s="12"/>
      <c r="Q635" s="12"/>
      <c r="R635" s="12"/>
      <c r="S635" s="12"/>
      <c r="T635" s="12"/>
    </row>
    <row r="636" spans="1:20" s="1" customFormat="1" x14ac:dyDescent="0.4">
      <c r="A636" s="12"/>
      <c r="B636" s="12"/>
      <c r="C636" s="42"/>
      <c r="D636" s="12"/>
      <c r="E636" s="12"/>
      <c r="F636" s="12"/>
      <c r="G636" s="12"/>
      <c r="H636" s="12"/>
      <c r="I636" s="12"/>
      <c r="J636" s="12"/>
      <c r="K636" s="12"/>
      <c r="L636" s="12"/>
      <c r="M636" s="49"/>
      <c r="N636" s="49"/>
      <c r="O636" s="12"/>
      <c r="P636" s="12"/>
      <c r="Q636" s="12"/>
      <c r="R636" s="12"/>
      <c r="S636" s="12"/>
      <c r="T636" s="12"/>
    </row>
    <row r="637" spans="1:20" s="1" customFormat="1" x14ac:dyDescent="0.4">
      <c r="A637" s="12"/>
      <c r="B637" s="12"/>
      <c r="C637" s="42"/>
      <c r="D637" s="12"/>
      <c r="E637" s="12"/>
      <c r="F637" s="12"/>
      <c r="G637" s="12"/>
      <c r="H637" s="12"/>
      <c r="I637" s="12"/>
      <c r="J637" s="12"/>
      <c r="K637" s="12"/>
      <c r="L637" s="12"/>
      <c r="M637" s="49"/>
      <c r="N637" s="49"/>
      <c r="O637" s="12"/>
      <c r="P637" s="12"/>
      <c r="Q637" s="12"/>
      <c r="R637" s="12"/>
      <c r="S637" s="12"/>
      <c r="T637" s="12"/>
    </row>
    <row r="638" spans="1:20" s="1" customFormat="1" x14ac:dyDescent="0.4">
      <c r="A638" s="12"/>
      <c r="B638" s="12"/>
      <c r="C638" s="42"/>
      <c r="D638" s="12"/>
      <c r="E638" s="12"/>
      <c r="F638" s="12"/>
      <c r="G638" s="12"/>
      <c r="H638" s="12"/>
      <c r="I638" s="12"/>
      <c r="J638" s="12"/>
      <c r="K638" s="12"/>
      <c r="L638" s="12"/>
      <c r="M638" s="49"/>
      <c r="N638" s="49"/>
      <c r="O638" s="12"/>
      <c r="P638" s="12"/>
      <c r="Q638" s="12"/>
      <c r="R638" s="12"/>
      <c r="S638" s="12"/>
      <c r="T638" s="12"/>
    </row>
    <row r="639" spans="1:20" s="1" customFormat="1" x14ac:dyDescent="0.4">
      <c r="A639" s="12"/>
      <c r="B639" s="12"/>
      <c r="C639" s="42"/>
      <c r="D639" s="12"/>
      <c r="E639" s="12"/>
      <c r="F639" s="12"/>
      <c r="G639" s="12"/>
      <c r="H639" s="12"/>
      <c r="I639" s="12"/>
      <c r="J639" s="12"/>
      <c r="K639" s="12"/>
      <c r="L639" s="12"/>
      <c r="M639" s="49"/>
      <c r="N639" s="49"/>
      <c r="O639" s="12"/>
      <c r="P639" s="12"/>
      <c r="Q639" s="12"/>
      <c r="R639" s="12"/>
      <c r="S639" s="12"/>
      <c r="T639" s="12"/>
    </row>
    <row r="640" spans="1:20" s="1" customFormat="1" x14ac:dyDescent="0.4">
      <c r="A640" s="12"/>
      <c r="B640" s="12"/>
      <c r="C640" s="42"/>
      <c r="D640" s="12"/>
      <c r="E640" s="12"/>
      <c r="F640" s="12"/>
      <c r="G640" s="12"/>
      <c r="H640" s="12"/>
      <c r="I640" s="12"/>
      <c r="J640" s="12"/>
      <c r="K640" s="12"/>
      <c r="L640" s="12"/>
      <c r="M640" s="49"/>
      <c r="N640" s="49"/>
      <c r="O640" s="12"/>
      <c r="P640" s="12"/>
      <c r="Q640" s="12"/>
      <c r="R640" s="12"/>
      <c r="S640" s="12"/>
      <c r="T640" s="12"/>
    </row>
    <row r="641" spans="1:20" s="1" customFormat="1" x14ac:dyDescent="0.4">
      <c r="A641" s="12"/>
      <c r="B641" s="12"/>
      <c r="C641" s="42"/>
      <c r="D641" s="12"/>
      <c r="E641" s="12"/>
      <c r="F641" s="12"/>
      <c r="G641" s="12"/>
      <c r="H641" s="12"/>
      <c r="I641" s="12"/>
      <c r="J641" s="12"/>
      <c r="K641" s="12"/>
      <c r="L641" s="12"/>
      <c r="M641" s="49"/>
      <c r="N641" s="49"/>
      <c r="O641" s="12"/>
      <c r="P641" s="12"/>
      <c r="Q641" s="12"/>
      <c r="R641" s="12"/>
      <c r="S641" s="12"/>
      <c r="T641" s="12"/>
    </row>
    <row r="642" spans="1:20" s="1" customFormat="1" x14ac:dyDescent="0.4">
      <c r="A642" s="12"/>
      <c r="B642" s="12"/>
      <c r="C642" s="42"/>
      <c r="D642" s="12"/>
      <c r="E642" s="12"/>
      <c r="F642" s="12"/>
      <c r="G642" s="12"/>
      <c r="H642" s="12"/>
      <c r="I642" s="12"/>
      <c r="J642" s="12"/>
      <c r="K642" s="12"/>
      <c r="L642" s="12"/>
      <c r="M642" s="49"/>
      <c r="N642" s="49"/>
      <c r="O642" s="12"/>
      <c r="P642" s="12"/>
      <c r="Q642" s="12"/>
      <c r="R642" s="12"/>
      <c r="S642" s="12"/>
      <c r="T642" s="12"/>
    </row>
    <row r="643" spans="1:20" s="1" customFormat="1" x14ac:dyDescent="0.4">
      <c r="A643" s="12"/>
      <c r="B643" s="12"/>
      <c r="C643" s="42"/>
      <c r="D643" s="12"/>
      <c r="E643" s="12"/>
      <c r="F643" s="12"/>
      <c r="G643" s="12"/>
      <c r="H643" s="12"/>
      <c r="I643" s="12"/>
      <c r="J643" s="12"/>
      <c r="K643" s="12"/>
      <c r="L643" s="12"/>
      <c r="M643" s="49"/>
      <c r="N643" s="49"/>
      <c r="O643" s="12"/>
      <c r="P643" s="12"/>
      <c r="Q643" s="12"/>
      <c r="R643" s="12"/>
      <c r="S643" s="12"/>
      <c r="T643" s="12"/>
    </row>
    <row r="644" spans="1:20" s="1" customFormat="1" x14ac:dyDescent="0.4">
      <c r="A644" s="12"/>
      <c r="B644" s="12"/>
      <c r="C644" s="42"/>
      <c r="D644" s="12"/>
      <c r="E644" s="12"/>
      <c r="F644" s="12"/>
      <c r="G644" s="12"/>
      <c r="H644" s="12"/>
      <c r="I644" s="12"/>
      <c r="J644" s="12"/>
      <c r="K644" s="12"/>
      <c r="L644" s="12"/>
      <c r="M644" s="49"/>
      <c r="N644" s="49"/>
      <c r="O644" s="12"/>
      <c r="P644" s="12"/>
      <c r="Q644" s="12"/>
      <c r="R644" s="12"/>
      <c r="S644" s="12"/>
      <c r="T644" s="12"/>
    </row>
    <row r="645" spans="1:20" s="1" customFormat="1" x14ac:dyDescent="0.4">
      <c r="A645" s="12"/>
      <c r="B645" s="12"/>
      <c r="C645" s="42"/>
      <c r="D645" s="12"/>
      <c r="E645" s="12"/>
      <c r="F645" s="12"/>
      <c r="G645" s="12"/>
      <c r="H645" s="12"/>
      <c r="I645" s="12"/>
      <c r="J645" s="12"/>
      <c r="K645" s="12"/>
      <c r="L645" s="12"/>
      <c r="M645" s="49"/>
      <c r="N645" s="49"/>
      <c r="O645" s="12"/>
      <c r="P645" s="12"/>
      <c r="Q645" s="12"/>
      <c r="R645" s="12"/>
      <c r="S645" s="12"/>
      <c r="T645" s="12"/>
    </row>
    <row r="646" spans="1:20" s="1" customFormat="1" x14ac:dyDescent="0.4">
      <c r="A646" s="12"/>
      <c r="B646" s="12"/>
      <c r="C646" s="42"/>
      <c r="D646" s="12"/>
      <c r="E646" s="12"/>
      <c r="F646" s="12"/>
      <c r="G646" s="12"/>
      <c r="H646" s="12"/>
      <c r="I646" s="12"/>
      <c r="J646" s="12"/>
      <c r="K646" s="12"/>
      <c r="L646" s="12"/>
      <c r="M646" s="49"/>
      <c r="N646" s="49"/>
      <c r="O646" s="12"/>
      <c r="P646" s="12"/>
      <c r="Q646" s="12"/>
      <c r="R646" s="12"/>
      <c r="S646" s="12"/>
      <c r="T646" s="12"/>
    </row>
    <row r="647" spans="1:20" s="1" customFormat="1" x14ac:dyDescent="0.4">
      <c r="A647" s="12"/>
      <c r="B647" s="12"/>
      <c r="C647" s="42"/>
      <c r="D647" s="12"/>
      <c r="E647" s="12"/>
      <c r="F647" s="12"/>
      <c r="G647" s="12"/>
      <c r="H647" s="12"/>
      <c r="I647" s="12"/>
      <c r="J647" s="12"/>
      <c r="K647" s="12"/>
      <c r="L647" s="12"/>
      <c r="M647" s="49"/>
      <c r="N647" s="49"/>
      <c r="O647" s="12"/>
      <c r="P647" s="12"/>
      <c r="Q647" s="12"/>
      <c r="R647" s="12"/>
      <c r="S647" s="12"/>
      <c r="T647" s="12"/>
    </row>
    <row r="648" spans="1:20" s="1" customFormat="1" x14ac:dyDescent="0.4">
      <c r="A648" s="12"/>
      <c r="B648" s="12"/>
      <c r="C648" s="42"/>
      <c r="D648" s="12"/>
      <c r="E648" s="12"/>
      <c r="F648" s="12"/>
      <c r="G648" s="12"/>
      <c r="H648" s="12"/>
      <c r="I648" s="12"/>
      <c r="J648" s="12"/>
      <c r="K648" s="12"/>
      <c r="L648" s="12"/>
      <c r="M648" s="49"/>
      <c r="N648" s="49"/>
      <c r="O648" s="12"/>
      <c r="P648" s="12"/>
      <c r="Q648" s="12"/>
      <c r="R648" s="12"/>
      <c r="S648" s="12"/>
      <c r="T648" s="12"/>
    </row>
    <row r="649" spans="1:20" s="1" customFormat="1" x14ac:dyDescent="0.4">
      <c r="A649" s="12"/>
      <c r="B649" s="12"/>
      <c r="C649" s="42"/>
      <c r="D649" s="12"/>
      <c r="E649" s="12"/>
      <c r="F649" s="12"/>
      <c r="G649" s="12"/>
      <c r="H649" s="12"/>
      <c r="I649" s="12"/>
      <c r="J649" s="12"/>
      <c r="K649" s="12"/>
      <c r="L649" s="12"/>
      <c r="M649" s="49"/>
      <c r="N649" s="49"/>
      <c r="O649" s="12"/>
      <c r="P649" s="12"/>
      <c r="Q649" s="12"/>
      <c r="R649" s="12"/>
      <c r="S649" s="12"/>
      <c r="T649" s="12"/>
    </row>
    <row r="650" spans="1:20" s="1" customFormat="1" x14ac:dyDescent="0.4">
      <c r="A650" s="12"/>
      <c r="B650" s="12"/>
      <c r="C650" s="42"/>
      <c r="D650" s="12"/>
      <c r="E650" s="12"/>
      <c r="F650" s="12"/>
      <c r="G650" s="12"/>
      <c r="H650" s="12"/>
      <c r="I650" s="12"/>
      <c r="J650" s="12"/>
      <c r="K650" s="12"/>
      <c r="L650" s="12"/>
      <c r="M650" s="49"/>
      <c r="N650" s="49"/>
      <c r="O650" s="12"/>
      <c r="P650" s="12"/>
      <c r="Q650" s="12"/>
      <c r="R650" s="12"/>
      <c r="S650" s="12"/>
      <c r="T650" s="12"/>
    </row>
    <row r="651" spans="1:20" s="1" customFormat="1" x14ac:dyDescent="0.4">
      <c r="A651" s="12"/>
      <c r="B651" s="12"/>
      <c r="C651" s="42"/>
      <c r="D651" s="12"/>
      <c r="E651" s="12"/>
      <c r="F651" s="12"/>
      <c r="G651" s="12"/>
      <c r="H651" s="12"/>
      <c r="I651" s="12"/>
      <c r="J651" s="12"/>
      <c r="K651" s="12"/>
      <c r="L651" s="12"/>
      <c r="M651" s="49"/>
      <c r="N651" s="49"/>
      <c r="O651" s="12"/>
      <c r="P651" s="12"/>
      <c r="Q651" s="12"/>
      <c r="R651" s="12"/>
      <c r="S651" s="12"/>
      <c r="T651" s="12"/>
    </row>
    <row r="652" spans="1:20" s="1" customFormat="1" x14ac:dyDescent="0.4">
      <c r="A652" s="12"/>
      <c r="B652" s="12"/>
      <c r="C652" s="42"/>
      <c r="D652" s="12"/>
      <c r="E652" s="12"/>
      <c r="F652" s="12"/>
      <c r="G652" s="12"/>
      <c r="H652" s="12"/>
      <c r="I652" s="12"/>
      <c r="J652" s="12"/>
      <c r="K652" s="12"/>
      <c r="L652" s="12"/>
      <c r="M652" s="49"/>
      <c r="N652" s="49"/>
      <c r="O652" s="12"/>
      <c r="P652" s="12"/>
      <c r="Q652" s="12"/>
      <c r="R652" s="12"/>
      <c r="S652" s="12"/>
      <c r="T652" s="12"/>
    </row>
    <row r="653" spans="1:20" s="1" customFormat="1" x14ac:dyDescent="0.4">
      <c r="A653" s="12"/>
      <c r="B653" s="12"/>
      <c r="C653" s="42"/>
      <c r="D653" s="12"/>
      <c r="E653" s="12"/>
      <c r="F653" s="12"/>
      <c r="G653" s="12"/>
      <c r="H653" s="12"/>
      <c r="I653" s="12"/>
      <c r="J653" s="12"/>
      <c r="K653" s="12"/>
      <c r="L653" s="12"/>
      <c r="M653" s="49"/>
      <c r="N653" s="49"/>
      <c r="O653" s="12"/>
      <c r="P653" s="12"/>
      <c r="Q653" s="12"/>
      <c r="R653" s="12"/>
      <c r="S653" s="12"/>
      <c r="T653" s="12"/>
    </row>
    <row r="654" spans="1:20" s="1" customFormat="1" x14ac:dyDescent="0.4">
      <c r="A654" s="12"/>
      <c r="B654" s="12"/>
      <c r="C654" s="42"/>
      <c r="D654" s="12"/>
      <c r="E654" s="12"/>
      <c r="F654" s="12"/>
      <c r="G654" s="12"/>
      <c r="H654" s="12"/>
      <c r="I654" s="12"/>
      <c r="J654" s="12"/>
      <c r="K654" s="12"/>
      <c r="L654" s="12"/>
      <c r="M654" s="49"/>
      <c r="N654" s="49"/>
      <c r="O654" s="12"/>
      <c r="P654" s="12"/>
      <c r="Q654" s="12"/>
      <c r="R654" s="12"/>
      <c r="S654" s="12"/>
      <c r="T654" s="12"/>
    </row>
    <row r="655" spans="1:20" s="1" customFormat="1" x14ac:dyDescent="0.4">
      <c r="A655" s="12"/>
      <c r="B655" s="12"/>
      <c r="C655" s="42"/>
      <c r="D655" s="12"/>
      <c r="E655" s="12"/>
      <c r="F655" s="12"/>
      <c r="G655" s="12"/>
      <c r="H655" s="12"/>
      <c r="I655" s="12"/>
      <c r="J655" s="12"/>
      <c r="K655" s="12"/>
      <c r="L655" s="12"/>
      <c r="M655" s="49"/>
      <c r="N655" s="49"/>
      <c r="O655" s="12"/>
      <c r="P655" s="12"/>
      <c r="Q655" s="12"/>
      <c r="R655" s="12"/>
      <c r="S655" s="12"/>
      <c r="T655" s="12"/>
    </row>
    <row r="656" spans="1:20" s="1" customFormat="1" x14ac:dyDescent="0.4">
      <c r="A656" s="12"/>
      <c r="B656" s="12"/>
      <c r="C656" s="42"/>
      <c r="D656" s="12"/>
      <c r="E656" s="12"/>
      <c r="F656" s="12"/>
      <c r="G656" s="12"/>
      <c r="H656" s="12"/>
      <c r="I656" s="12"/>
      <c r="J656" s="12"/>
      <c r="K656" s="12"/>
      <c r="L656" s="12"/>
      <c r="M656" s="49"/>
      <c r="N656" s="49"/>
      <c r="O656" s="12"/>
      <c r="P656" s="12"/>
      <c r="Q656" s="12"/>
      <c r="R656" s="12"/>
      <c r="S656" s="12"/>
      <c r="T656" s="12"/>
    </row>
    <row r="657" spans="1:20" s="1" customFormat="1" x14ac:dyDescent="0.4">
      <c r="A657" s="12"/>
      <c r="B657" s="12"/>
      <c r="C657" s="42"/>
      <c r="D657" s="12"/>
      <c r="E657" s="12"/>
      <c r="F657" s="12"/>
      <c r="G657" s="12"/>
      <c r="H657" s="12"/>
      <c r="I657" s="12"/>
      <c r="J657" s="12"/>
      <c r="K657" s="12"/>
      <c r="L657" s="12"/>
      <c r="M657" s="49"/>
      <c r="N657" s="49"/>
      <c r="O657" s="12"/>
      <c r="P657" s="12"/>
      <c r="Q657" s="12"/>
      <c r="R657" s="12"/>
      <c r="S657" s="12"/>
      <c r="T657" s="12"/>
    </row>
    <row r="658" spans="1:20" s="1" customFormat="1" x14ac:dyDescent="0.4">
      <c r="A658" s="12"/>
      <c r="B658" s="12"/>
      <c r="C658" s="42"/>
      <c r="D658" s="12"/>
      <c r="E658" s="12"/>
      <c r="F658" s="12"/>
      <c r="G658" s="12"/>
      <c r="H658" s="12"/>
      <c r="I658" s="12"/>
      <c r="J658" s="12"/>
      <c r="K658" s="12"/>
      <c r="L658" s="12"/>
      <c r="M658" s="49"/>
      <c r="N658" s="49"/>
      <c r="O658" s="12"/>
      <c r="P658" s="12"/>
      <c r="Q658" s="12"/>
      <c r="R658" s="12"/>
      <c r="S658" s="12"/>
      <c r="T658" s="12"/>
    </row>
    <row r="659" spans="1:20" s="1" customFormat="1" x14ac:dyDescent="0.4">
      <c r="A659" s="12"/>
      <c r="B659" s="12"/>
      <c r="C659" s="42"/>
      <c r="D659" s="12"/>
      <c r="E659" s="12"/>
      <c r="F659" s="12"/>
      <c r="G659" s="12"/>
      <c r="H659" s="12"/>
      <c r="I659" s="12"/>
      <c r="J659" s="12"/>
      <c r="K659" s="12"/>
      <c r="L659" s="12"/>
      <c r="M659" s="49"/>
      <c r="N659" s="49"/>
      <c r="O659" s="12"/>
      <c r="P659" s="12"/>
      <c r="Q659" s="12"/>
      <c r="R659" s="12"/>
      <c r="S659" s="12"/>
      <c r="T659" s="12"/>
    </row>
    <row r="660" spans="1:20" s="1" customFormat="1" x14ac:dyDescent="0.4">
      <c r="A660" s="12"/>
      <c r="B660" s="12"/>
      <c r="C660" s="42"/>
      <c r="D660" s="12"/>
      <c r="E660" s="12"/>
      <c r="F660" s="12"/>
      <c r="G660" s="12"/>
      <c r="H660" s="12"/>
      <c r="I660" s="12"/>
      <c r="J660" s="12"/>
      <c r="K660" s="12"/>
      <c r="L660" s="12"/>
      <c r="M660" s="49"/>
      <c r="N660" s="49"/>
      <c r="O660" s="12"/>
      <c r="P660" s="12"/>
      <c r="Q660" s="12"/>
      <c r="R660" s="12"/>
      <c r="S660" s="12"/>
      <c r="T660" s="12"/>
    </row>
    <row r="661" spans="1:20" s="1" customFormat="1" x14ac:dyDescent="0.4">
      <c r="A661" s="12"/>
      <c r="B661" s="12"/>
      <c r="C661" s="42"/>
      <c r="D661" s="12"/>
      <c r="E661" s="12"/>
      <c r="F661" s="12"/>
      <c r="G661" s="12"/>
      <c r="H661" s="12"/>
      <c r="I661" s="12"/>
      <c r="J661" s="12"/>
      <c r="K661" s="12"/>
      <c r="L661" s="12"/>
      <c r="M661" s="49"/>
      <c r="N661" s="49"/>
      <c r="O661" s="12"/>
      <c r="P661" s="12"/>
      <c r="Q661" s="12"/>
      <c r="R661" s="12"/>
      <c r="S661" s="12"/>
      <c r="T661" s="12"/>
    </row>
    <row r="662" spans="1:20" s="1" customFormat="1" x14ac:dyDescent="0.4">
      <c r="A662" s="12"/>
      <c r="B662" s="12"/>
      <c r="C662" s="42"/>
      <c r="D662" s="12"/>
      <c r="E662" s="12"/>
      <c r="F662" s="12"/>
      <c r="G662" s="12"/>
      <c r="H662" s="12"/>
      <c r="I662" s="12"/>
      <c r="J662" s="12"/>
      <c r="K662" s="12"/>
      <c r="L662" s="12"/>
      <c r="M662" s="49"/>
      <c r="N662" s="49"/>
      <c r="O662" s="12"/>
      <c r="P662" s="12"/>
      <c r="Q662" s="12"/>
      <c r="R662" s="12"/>
      <c r="S662" s="12"/>
      <c r="T662" s="12"/>
    </row>
    <row r="663" spans="1:20" s="1" customFormat="1" x14ac:dyDescent="0.4">
      <c r="A663" s="12"/>
      <c r="B663" s="12"/>
      <c r="C663" s="42"/>
      <c r="D663" s="12"/>
      <c r="E663" s="12"/>
      <c r="F663" s="12"/>
      <c r="G663" s="12"/>
      <c r="H663" s="12"/>
      <c r="I663" s="12"/>
      <c r="J663" s="12"/>
      <c r="K663" s="12"/>
      <c r="L663" s="12"/>
      <c r="M663" s="49"/>
      <c r="N663" s="49"/>
      <c r="O663" s="12"/>
      <c r="P663" s="12"/>
      <c r="Q663" s="12"/>
      <c r="R663" s="12"/>
      <c r="S663" s="12"/>
      <c r="T663" s="12"/>
    </row>
    <row r="664" spans="1:20" s="1" customFormat="1" x14ac:dyDescent="0.4">
      <c r="A664" s="12"/>
      <c r="B664" s="12"/>
      <c r="C664" s="42"/>
      <c r="D664" s="12"/>
      <c r="E664" s="12"/>
      <c r="F664" s="12"/>
      <c r="G664" s="12"/>
      <c r="H664" s="12"/>
      <c r="I664" s="12"/>
      <c r="J664" s="12"/>
      <c r="K664" s="12"/>
      <c r="L664" s="12"/>
      <c r="M664" s="49"/>
      <c r="N664" s="49"/>
      <c r="O664" s="12"/>
      <c r="P664" s="12"/>
      <c r="Q664" s="12"/>
      <c r="R664" s="12"/>
      <c r="S664" s="12"/>
      <c r="T664" s="12"/>
    </row>
    <row r="665" spans="1:20" s="1" customFormat="1" x14ac:dyDescent="0.4">
      <c r="A665" s="12"/>
      <c r="B665" s="12"/>
      <c r="C665" s="42"/>
      <c r="D665" s="12"/>
      <c r="E665" s="12"/>
      <c r="F665" s="12"/>
      <c r="G665" s="12"/>
      <c r="H665" s="12"/>
      <c r="I665" s="12"/>
      <c r="J665" s="12"/>
      <c r="K665" s="12"/>
      <c r="L665" s="12"/>
      <c r="M665" s="49"/>
      <c r="N665" s="49"/>
      <c r="O665" s="12"/>
      <c r="P665" s="12"/>
      <c r="Q665" s="12"/>
      <c r="R665" s="12"/>
      <c r="S665" s="12"/>
      <c r="T665" s="12"/>
    </row>
    <row r="666" spans="1:20" s="1" customFormat="1" x14ac:dyDescent="0.4">
      <c r="A666" s="12"/>
      <c r="B666" s="12"/>
      <c r="C666" s="42"/>
      <c r="D666" s="12"/>
      <c r="E666" s="12"/>
      <c r="F666" s="12"/>
      <c r="G666" s="12"/>
      <c r="H666" s="12"/>
      <c r="I666" s="12"/>
      <c r="J666" s="12"/>
      <c r="K666" s="12"/>
      <c r="L666" s="12"/>
      <c r="M666" s="49"/>
      <c r="N666" s="49"/>
      <c r="O666" s="12"/>
      <c r="P666" s="12"/>
      <c r="Q666" s="12"/>
      <c r="R666" s="12"/>
      <c r="S666" s="12"/>
      <c r="T666" s="12"/>
    </row>
    <row r="667" spans="1:20" s="1" customFormat="1" x14ac:dyDescent="0.4">
      <c r="A667" s="12"/>
      <c r="B667" s="12"/>
      <c r="C667" s="42"/>
      <c r="D667" s="12"/>
      <c r="E667" s="12"/>
      <c r="F667" s="12"/>
      <c r="G667" s="12"/>
      <c r="H667" s="12"/>
      <c r="I667" s="12"/>
      <c r="J667" s="12"/>
      <c r="K667" s="12"/>
      <c r="L667" s="12"/>
      <c r="M667" s="49"/>
      <c r="N667" s="49"/>
      <c r="O667" s="12"/>
      <c r="P667" s="12"/>
      <c r="Q667" s="12"/>
      <c r="R667" s="12"/>
      <c r="S667" s="12"/>
      <c r="T667" s="12"/>
    </row>
    <row r="668" spans="1:20" s="1" customFormat="1" x14ac:dyDescent="0.4">
      <c r="A668" s="12"/>
      <c r="B668" s="12"/>
      <c r="C668" s="42"/>
      <c r="D668" s="12"/>
      <c r="E668" s="12"/>
      <c r="F668" s="12"/>
      <c r="G668" s="12"/>
      <c r="H668" s="12"/>
      <c r="I668" s="12"/>
      <c r="J668" s="12"/>
      <c r="K668" s="12"/>
      <c r="L668" s="12"/>
      <c r="M668" s="49"/>
      <c r="N668" s="49"/>
      <c r="O668" s="12"/>
      <c r="P668" s="12"/>
      <c r="Q668" s="12"/>
      <c r="R668" s="12"/>
      <c r="S668" s="12"/>
      <c r="T668" s="12"/>
    </row>
    <row r="669" spans="1:20" s="1" customFormat="1" x14ac:dyDescent="0.4">
      <c r="A669" s="12"/>
      <c r="B669" s="12"/>
      <c r="C669" s="42"/>
      <c r="D669" s="12"/>
      <c r="E669" s="12"/>
      <c r="F669" s="12"/>
      <c r="G669" s="12"/>
      <c r="H669" s="12"/>
      <c r="I669" s="12"/>
      <c r="J669" s="12"/>
      <c r="K669" s="12"/>
      <c r="L669" s="12"/>
      <c r="M669" s="49"/>
      <c r="N669" s="49"/>
      <c r="O669" s="12"/>
      <c r="P669" s="12"/>
      <c r="Q669" s="12"/>
      <c r="R669" s="12"/>
      <c r="S669" s="12"/>
      <c r="T669" s="12"/>
    </row>
    <row r="670" spans="1:20" s="1" customFormat="1" x14ac:dyDescent="0.4">
      <c r="A670" s="12"/>
      <c r="B670" s="12"/>
      <c r="C670" s="42"/>
      <c r="D670" s="12"/>
      <c r="E670" s="12"/>
      <c r="F670" s="12"/>
      <c r="G670" s="12"/>
      <c r="H670" s="12"/>
      <c r="I670" s="12"/>
      <c r="J670" s="12"/>
      <c r="K670" s="12"/>
      <c r="L670" s="12"/>
      <c r="M670" s="49"/>
      <c r="N670" s="49"/>
      <c r="O670" s="12"/>
      <c r="P670" s="12"/>
      <c r="Q670" s="12"/>
      <c r="R670" s="12"/>
      <c r="S670" s="12"/>
      <c r="T670" s="12"/>
    </row>
    <row r="671" spans="1:20" s="1" customFormat="1" x14ac:dyDescent="0.4">
      <c r="A671" s="12"/>
      <c r="B671" s="12"/>
      <c r="C671" s="42"/>
      <c r="D671" s="12"/>
      <c r="E671" s="12"/>
      <c r="F671" s="12"/>
      <c r="G671" s="12"/>
      <c r="H671" s="12"/>
      <c r="I671" s="12"/>
      <c r="J671" s="12"/>
      <c r="K671" s="12"/>
      <c r="L671" s="12"/>
      <c r="M671" s="49"/>
      <c r="N671" s="49"/>
      <c r="O671" s="12"/>
      <c r="P671" s="12"/>
      <c r="Q671" s="12"/>
      <c r="R671" s="12"/>
      <c r="S671" s="12"/>
      <c r="T671" s="12"/>
    </row>
    <row r="672" spans="1:20" s="1" customFormat="1" x14ac:dyDescent="0.4">
      <c r="A672" s="12"/>
      <c r="B672" s="12"/>
      <c r="C672" s="42"/>
      <c r="D672" s="12"/>
      <c r="E672" s="12"/>
      <c r="F672" s="12"/>
      <c r="G672" s="12"/>
      <c r="H672" s="12"/>
      <c r="I672" s="12"/>
      <c r="J672" s="12"/>
      <c r="K672" s="12"/>
      <c r="L672" s="12"/>
      <c r="M672" s="49"/>
      <c r="N672" s="49"/>
      <c r="O672" s="12"/>
      <c r="P672" s="12"/>
      <c r="Q672" s="12"/>
      <c r="R672" s="12"/>
      <c r="S672" s="12"/>
      <c r="T672" s="12"/>
    </row>
    <row r="673" spans="1:20" s="1" customFormat="1" x14ac:dyDescent="0.4">
      <c r="A673" s="12"/>
      <c r="B673" s="12"/>
      <c r="C673" s="42"/>
      <c r="D673" s="12"/>
      <c r="E673" s="12"/>
      <c r="F673" s="12"/>
      <c r="G673" s="12"/>
      <c r="H673" s="12"/>
      <c r="I673" s="12"/>
      <c r="J673" s="12"/>
      <c r="K673" s="12"/>
      <c r="L673" s="12"/>
      <c r="M673" s="49"/>
      <c r="N673" s="49"/>
      <c r="O673" s="12"/>
      <c r="P673" s="12"/>
      <c r="Q673" s="12"/>
      <c r="R673" s="12"/>
      <c r="S673" s="12"/>
      <c r="T673" s="12"/>
    </row>
    <row r="674" spans="1:20" s="1" customFormat="1" x14ac:dyDescent="0.4">
      <c r="A674" s="12"/>
      <c r="B674" s="12"/>
      <c r="C674" s="42"/>
      <c r="D674" s="12"/>
      <c r="E674" s="12"/>
      <c r="F674" s="12"/>
      <c r="G674" s="12"/>
      <c r="H674" s="12"/>
      <c r="I674" s="12"/>
      <c r="J674" s="12"/>
      <c r="K674" s="12"/>
      <c r="L674" s="12"/>
      <c r="M674" s="49"/>
      <c r="N674" s="49"/>
      <c r="O674" s="12"/>
      <c r="P674" s="12"/>
      <c r="Q674" s="12"/>
      <c r="R674" s="12"/>
      <c r="S674" s="12"/>
      <c r="T674" s="12"/>
    </row>
    <row r="675" spans="1:20" s="1" customFormat="1" x14ac:dyDescent="0.4">
      <c r="A675" s="12"/>
      <c r="B675" s="12"/>
      <c r="C675" s="42"/>
      <c r="D675" s="12"/>
      <c r="E675" s="12"/>
      <c r="F675" s="12"/>
      <c r="G675" s="12"/>
      <c r="H675" s="12"/>
      <c r="I675" s="12"/>
      <c r="J675" s="12"/>
      <c r="K675" s="12"/>
      <c r="L675" s="12"/>
      <c r="M675" s="49"/>
      <c r="N675" s="49"/>
      <c r="O675" s="12"/>
      <c r="P675" s="12"/>
      <c r="Q675" s="12"/>
      <c r="R675" s="12"/>
      <c r="S675" s="12"/>
      <c r="T675" s="12"/>
    </row>
    <row r="676" spans="1:20" s="1" customFormat="1" x14ac:dyDescent="0.4">
      <c r="A676" s="12"/>
      <c r="B676" s="12"/>
      <c r="C676" s="42"/>
      <c r="D676" s="12"/>
      <c r="E676" s="12"/>
      <c r="F676" s="12"/>
      <c r="G676" s="12"/>
      <c r="H676" s="12"/>
      <c r="I676" s="12"/>
      <c r="J676" s="12"/>
      <c r="K676" s="12"/>
      <c r="L676" s="12"/>
      <c r="M676" s="49"/>
      <c r="N676" s="49"/>
      <c r="O676" s="12"/>
      <c r="P676" s="12"/>
      <c r="Q676" s="12"/>
      <c r="R676" s="12"/>
      <c r="S676" s="12"/>
      <c r="T676" s="12"/>
    </row>
    <row r="677" spans="1:20" s="1" customFormat="1" x14ac:dyDescent="0.4">
      <c r="A677" s="12"/>
      <c r="B677" s="12"/>
      <c r="C677" s="42"/>
      <c r="D677" s="12"/>
      <c r="E677" s="12"/>
      <c r="F677" s="12"/>
      <c r="G677" s="12"/>
      <c r="H677" s="12"/>
      <c r="I677" s="12"/>
      <c r="J677" s="12"/>
      <c r="K677" s="12"/>
      <c r="L677" s="12"/>
      <c r="M677" s="49"/>
      <c r="N677" s="49"/>
      <c r="O677" s="12"/>
      <c r="P677" s="12"/>
      <c r="Q677" s="12"/>
      <c r="R677" s="12"/>
      <c r="S677" s="12"/>
      <c r="T677" s="12"/>
    </row>
    <row r="678" spans="1:20" s="1" customFormat="1" x14ac:dyDescent="0.4">
      <c r="A678" s="12"/>
      <c r="B678" s="12"/>
      <c r="C678" s="42"/>
      <c r="D678" s="12"/>
      <c r="E678" s="12"/>
      <c r="F678" s="12"/>
      <c r="G678" s="12"/>
      <c r="H678" s="12"/>
      <c r="I678" s="12"/>
      <c r="J678" s="12"/>
      <c r="K678" s="12"/>
      <c r="L678" s="12"/>
      <c r="M678" s="49"/>
      <c r="N678" s="49"/>
      <c r="O678" s="12"/>
      <c r="P678" s="12"/>
      <c r="Q678" s="12"/>
      <c r="R678" s="12"/>
      <c r="S678" s="12"/>
      <c r="T678" s="12"/>
    </row>
    <row r="679" spans="1:20" s="1" customFormat="1" x14ac:dyDescent="0.4">
      <c r="A679" s="12"/>
      <c r="B679" s="12"/>
      <c r="C679" s="42"/>
      <c r="D679" s="12"/>
      <c r="E679" s="12"/>
      <c r="F679" s="12"/>
      <c r="G679" s="12"/>
      <c r="H679" s="12"/>
      <c r="I679" s="12"/>
      <c r="J679" s="12"/>
      <c r="K679" s="12"/>
      <c r="L679" s="12"/>
      <c r="M679" s="49"/>
      <c r="N679" s="49"/>
      <c r="O679" s="12"/>
      <c r="P679" s="12"/>
      <c r="Q679" s="12"/>
      <c r="R679" s="12"/>
      <c r="S679" s="12"/>
      <c r="T679" s="12"/>
    </row>
    <row r="680" spans="1:20" s="1" customFormat="1" x14ac:dyDescent="0.4">
      <c r="A680" s="12"/>
      <c r="B680" s="12"/>
      <c r="C680" s="42"/>
      <c r="D680" s="12"/>
      <c r="E680" s="12"/>
      <c r="F680" s="12"/>
      <c r="G680" s="12"/>
      <c r="H680" s="12"/>
      <c r="I680" s="12"/>
      <c r="J680" s="12"/>
      <c r="K680" s="12"/>
      <c r="L680" s="12"/>
      <c r="M680" s="49"/>
      <c r="N680" s="49"/>
      <c r="O680" s="12"/>
      <c r="P680" s="12"/>
      <c r="Q680" s="12"/>
      <c r="R680" s="12"/>
      <c r="S680" s="12"/>
      <c r="T680" s="12"/>
    </row>
    <row r="681" spans="1:20" s="1" customFormat="1" x14ac:dyDescent="0.4">
      <c r="A681" s="12"/>
      <c r="B681" s="12"/>
      <c r="C681" s="42"/>
      <c r="D681" s="12"/>
      <c r="E681" s="12"/>
      <c r="F681" s="12"/>
      <c r="G681" s="12"/>
      <c r="H681" s="12"/>
      <c r="I681" s="12"/>
      <c r="J681" s="12"/>
      <c r="K681" s="12"/>
      <c r="L681" s="12"/>
      <c r="M681" s="49"/>
      <c r="N681" s="49"/>
      <c r="O681" s="12"/>
      <c r="P681" s="12"/>
      <c r="Q681" s="12"/>
      <c r="R681" s="12"/>
      <c r="S681" s="12"/>
      <c r="T681" s="12"/>
    </row>
    <row r="682" spans="1:20" s="1" customFormat="1" x14ac:dyDescent="0.4">
      <c r="A682" s="12"/>
      <c r="B682" s="12"/>
      <c r="C682" s="42"/>
      <c r="D682" s="12"/>
      <c r="E682" s="12"/>
      <c r="F682" s="12"/>
      <c r="G682" s="12"/>
      <c r="H682" s="12"/>
      <c r="I682" s="12"/>
      <c r="J682" s="12"/>
      <c r="K682" s="12"/>
      <c r="L682" s="12"/>
      <c r="M682" s="49"/>
      <c r="N682" s="49"/>
      <c r="O682" s="12"/>
      <c r="P682" s="12"/>
      <c r="Q682" s="12"/>
      <c r="R682" s="12"/>
      <c r="S682" s="12"/>
      <c r="T682" s="12"/>
    </row>
    <row r="683" spans="1:20" s="1" customFormat="1" x14ac:dyDescent="0.4">
      <c r="A683" s="12"/>
      <c r="B683" s="12"/>
      <c r="C683" s="42"/>
      <c r="D683" s="12"/>
      <c r="E683" s="12"/>
      <c r="F683" s="12"/>
      <c r="G683" s="12"/>
      <c r="H683" s="12"/>
      <c r="I683" s="12"/>
      <c r="J683" s="12"/>
      <c r="K683" s="12"/>
      <c r="L683" s="12"/>
      <c r="M683" s="49"/>
      <c r="N683" s="49"/>
      <c r="O683" s="12"/>
      <c r="P683" s="12"/>
      <c r="Q683" s="12"/>
      <c r="R683" s="12"/>
      <c r="S683" s="12"/>
      <c r="T683" s="12"/>
    </row>
    <row r="684" spans="1:20" s="1" customFormat="1" x14ac:dyDescent="0.4">
      <c r="A684" s="12"/>
      <c r="B684" s="12"/>
      <c r="C684" s="42"/>
      <c r="D684" s="12"/>
      <c r="E684" s="12"/>
      <c r="F684" s="12"/>
      <c r="G684" s="12"/>
      <c r="H684" s="12"/>
      <c r="I684" s="12"/>
      <c r="J684" s="12"/>
      <c r="K684" s="12"/>
      <c r="L684" s="12"/>
      <c r="M684" s="49"/>
      <c r="N684" s="49"/>
      <c r="O684" s="12"/>
      <c r="P684" s="12"/>
      <c r="Q684" s="12"/>
      <c r="R684" s="12"/>
      <c r="S684" s="12"/>
      <c r="T684" s="12"/>
    </row>
    <row r="685" spans="1:20" s="1" customFormat="1" x14ac:dyDescent="0.4">
      <c r="A685" s="12"/>
      <c r="B685" s="12"/>
      <c r="C685" s="42"/>
      <c r="D685" s="12"/>
      <c r="E685" s="12"/>
      <c r="F685" s="12"/>
      <c r="G685" s="12"/>
      <c r="H685" s="12"/>
      <c r="I685" s="12"/>
      <c r="J685" s="12"/>
      <c r="K685" s="12"/>
      <c r="L685" s="12"/>
      <c r="M685" s="49"/>
      <c r="N685" s="49"/>
      <c r="O685" s="12"/>
      <c r="P685" s="12"/>
      <c r="Q685" s="12"/>
      <c r="R685" s="12"/>
      <c r="S685" s="12"/>
      <c r="T685" s="12"/>
    </row>
    <row r="686" spans="1:20" s="1" customFormat="1" x14ac:dyDescent="0.4">
      <c r="A686" s="12"/>
      <c r="B686" s="12"/>
      <c r="C686" s="42"/>
      <c r="D686" s="12"/>
      <c r="E686" s="12"/>
      <c r="F686" s="12"/>
      <c r="G686" s="12"/>
      <c r="H686" s="12"/>
      <c r="I686" s="12"/>
      <c r="J686" s="12"/>
      <c r="K686" s="12"/>
      <c r="L686" s="12"/>
      <c r="M686" s="49"/>
      <c r="N686" s="49"/>
      <c r="O686" s="12"/>
      <c r="P686" s="12"/>
      <c r="Q686" s="12"/>
      <c r="R686" s="12"/>
      <c r="S686" s="12"/>
      <c r="T686" s="12"/>
    </row>
    <row r="687" spans="1:20" s="1" customFormat="1" x14ac:dyDescent="0.4">
      <c r="A687" s="12"/>
      <c r="B687" s="12"/>
      <c r="C687" s="42"/>
      <c r="D687" s="12"/>
      <c r="E687" s="12"/>
      <c r="F687" s="12"/>
      <c r="G687" s="12"/>
      <c r="H687" s="12"/>
      <c r="I687" s="12"/>
      <c r="J687" s="12"/>
      <c r="K687" s="12"/>
      <c r="L687" s="12"/>
      <c r="M687" s="49"/>
      <c r="N687" s="49"/>
      <c r="O687" s="12"/>
      <c r="P687" s="12"/>
      <c r="Q687" s="12"/>
      <c r="R687" s="12"/>
      <c r="S687" s="12"/>
      <c r="T687" s="12"/>
    </row>
    <row r="688" spans="1:20" s="1" customFormat="1" x14ac:dyDescent="0.4">
      <c r="A688" s="12"/>
      <c r="B688" s="12"/>
      <c r="C688" s="42"/>
      <c r="D688" s="12"/>
      <c r="E688" s="12"/>
      <c r="F688" s="12"/>
      <c r="G688" s="12"/>
      <c r="H688" s="12"/>
      <c r="I688" s="12"/>
      <c r="J688" s="12"/>
      <c r="K688" s="12"/>
      <c r="L688" s="12"/>
      <c r="M688" s="49"/>
      <c r="N688" s="49"/>
      <c r="O688" s="12"/>
      <c r="P688" s="12"/>
      <c r="Q688" s="12"/>
      <c r="R688" s="12"/>
      <c r="S688" s="12"/>
      <c r="T688" s="12"/>
    </row>
    <row r="689" spans="1:20" s="1" customFormat="1" x14ac:dyDescent="0.4">
      <c r="A689" s="12"/>
      <c r="B689" s="12"/>
      <c r="C689" s="42"/>
      <c r="D689" s="12"/>
      <c r="E689" s="12"/>
      <c r="F689" s="12"/>
      <c r="G689" s="12"/>
      <c r="H689" s="12"/>
      <c r="I689" s="12"/>
      <c r="J689" s="12"/>
      <c r="K689" s="12"/>
      <c r="L689" s="12"/>
      <c r="M689" s="49"/>
      <c r="N689" s="49"/>
      <c r="O689" s="12"/>
      <c r="P689" s="12"/>
      <c r="Q689" s="12"/>
      <c r="R689" s="12"/>
      <c r="S689" s="12"/>
      <c r="T689" s="12"/>
    </row>
    <row r="690" spans="1:20" s="1" customFormat="1" x14ac:dyDescent="0.4">
      <c r="A690" s="12"/>
      <c r="B690" s="12"/>
      <c r="C690" s="42"/>
      <c r="D690" s="12"/>
      <c r="E690" s="12"/>
      <c r="F690" s="12"/>
      <c r="G690" s="12"/>
      <c r="H690" s="12"/>
      <c r="I690" s="12"/>
      <c r="J690" s="12"/>
      <c r="K690" s="12"/>
      <c r="L690" s="12"/>
      <c r="M690" s="49"/>
      <c r="N690" s="49"/>
      <c r="O690" s="12"/>
      <c r="P690" s="12"/>
      <c r="Q690" s="12"/>
      <c r="R690" s="12"/>
      <c r="S690" s="12"/>
      <c r="T690" s="12"/>
    </row>
    <row r="691" spans="1:20" s="1" customFormat="1" x14ac:dyDescent="0.4">
      <c r="A691" s="12"/>
      <c r="B691" s="12"/>
      <c r="C691" s="42"/>
      <c r="D691" s="12"/>
      <c r="E691" s="12"/>
      <c r="F691" s="12"/>
      <c r="G691" s="12"/>
      <c r="H691" s="12"/>
      <c r="I691" s="12"/>
      <c r="J691" s="12"/>
      <c r="K691" s="12"/>
      <c r="L691" s="12"/>
      <c r="M691" s="49"/>
      <c r="N691" s="49"/>
      <c r="O691" s="12"/>
      <c r="P691" s="12"/>
      <c r="Q691" s="12"/>
      <c r="R691" s="12"/>
      <c r="S691" s="12"/>
      <c r="T691" s="12"/>
    </row>
    <row r="692" spans="1:20" s="1" customFormat="1" x14ac:dyDescent="0.4">
      <c r="A692" s="12"/>
      <c r="B692" s="12"/>
      <c r="C692" s="42"/>
      <c r="D692" s="12"/>
      <c r="E692" s="12"/>
      <c r="F692" s="12"/>
      <c r="G692" s="12"/>
      <c r="H692" s="12"/>
      <c r="I692" s="12"/>
      <c r="J692" s="12"/>
      <c r="K692" s="12"/>
      <c r="L692" s="12"/>
      <c r="M692" s="49"/>
      <c r="N692" s="49"/>
      <c r="O692" s="12"/>
      <c r="P692" s="12"/>
      <c r="Q692" s="12"/>
      <c r="R692" s="12"/>
      <c r="S692" s="12"/>
      <c r="T692" s="12"/>
    </row>
    <row r="693" spans="1:20" s="1" customFormat="1" x14ac:dyDescent="0.4">
      <c r="A693" s="12"/>
      <c r="B693" s="12"/>
      <c r="C693" s="42"/>
      <c r="D693" s="12"/>
      <c r="E693" s="12"/>
      <c r="F693" s="12"/>
      <c r="G693" s="12"/>
      <c r="H693" s="12"/>
      <c r="I693" s="12"/>
      <c r="J693" s="12"/>
      <c r="K693" s="12"/>
      <c r="L693" s="12"/>
      <c r="M693" s="49"/>
      <c r="N693" s="49"/>
      <c r="O693" s="12"/>
      <c r="P693" s="12"/>
      <c r="Q693" s="12"/>
      <c r="R693" s="12"/>
      <c r="S693" s="12"/>
      <c r="T693" s="12"/>
    </row>
    <row r="694" spans="1:20" s="1" customFormat="1" x14ac:dyDescent="0.4">
      <c r="A694" s="12"/>
      <c r="B694" s="12"/>
      <c r="C694" s="42"/>
      <c r="D694" s="12"/>
      <c r="E694" s="12"/>
      <c r="F694" s="12"/>
      <c r="G694" s="12"/>
      <c r="H694" s="12"/>
      <c r="I694" s="12"/>
      <c r="J694" s="12"/>
      <c r="K694" s="12"/>
      <c r="L694" s="12"/>
      <c r="M694" s="49"/>
      <c r="N694" s="49"/>
      <c r="O694" s="12"/>
      <c r="P694" s="12"/>
      <c r="Q694" s="12"/>
      <c r="R694" s="12"/>
      <c r="S694" s="12"/>
      <c r="T694" s="12"/>
    </row>
    <row r="695" spans="1:20" s="1" customFormat="1" x14ac:dyDescent="0.4">
      <c r="A695" s="12"/>
      <c r="B695" s="12"/>
      <c r="C695" s="42"/>
      <c r="D695" s="12"/>
      <c r="E695" s="12"/>
      <c r="F695" s="12"/>
      <c r="G695" s="12"/>
      <c r="H695" s="12"/>
      <c r="I695" s="12"/>
      <c r="J695" s="12"/>
      <c r="K695" s="12"/>
      <c r="L695" s="12"/>
      <c r="M695" s="49"/>
      <c r="N695" s="49"/>
      <c r="O695" s="12"/>
      <c r="P695" s="12"/>
      <c r="Q695" s="12"/>
      <c r="R695" s="12"/>
      <c r="S695" s="12"/>
      <c r="T695" s="12"/>
    </row>
    <row r="696" spans="1:20" s="1" customFormat="1" x14ac:dyDescent="0.4">
      <c r="A696" s="12"/>
      <c r="B696" s="12"/>
      <c r="C696" s="42"/>
      <c r="D696" s="12"/>
      <c r="E696" s="12"/>
      <c r="F696" s="12"/>
      <c r="G696" s="12"/>
      <c r="H696" s="12"/>
      <c r="I696" s="12"/>
      <c r="J696" s="12"/>
      <c r="K696" s="12"/>
      <c r="L696" s="12"/>
      <c r="M696" s="49"/>
      <c r="N696" s="49"/>
      <c r="O696" s="12"/>
      <c r="P696" s="12"/>
      <c r="Q696" s="12"/>
      <c r="R696" s="12"/>
      <c r="S696" s="12"/>
      <c r="T696" s="12"/>
    </row>
    <row r="697" spans="1:20" s="1" customFormat="1" x14ac:dyDescent="0.4">
      <c r="A697" s="12"/>
      <c r="B697" s="12"/>
      <c r="C697" s="42"/>
      <c r="D697" s="12"/>
      <c r="E697" s="12"/>
      <c r="F697" s="12"/>
      <c r="G697" s="12"/>
      <c r="H697" s="12"/>
      <c r="I697" s="12"/>
      <c r="J697" s="12"/>
      <c r="K697" s="12"/>
      <c r="L697" s="12"/>
      <c r="M697" s="49"/>
      <c r="N697" s="49"/>
      <c r="O697" s="12"/>
      <c r="P697" s="12"/>
      <c r="Q697" s="12"/>
      <c r="R697" s="12"/>
      <c r="S697" s="12"/>
      <c r="T697" s="12"/>
    </row>
    <row r="698" spans="1:20" s="1" customFormat="1" x14ac:dyDescent="0.4">
      <c r="A698" s="12"/>
      <c r="B698" s="12"/>
      <c r="C698" s="42"/>
      <c r="D698" s="12"/>
      <c r="E698" s="12"/>
      <c r="F698" s="12"/>
      <c r="G698" s="12"/>
      <c r="H698" s="12"/>
      <c r="I698" s="12"/>
      <c r="J698" s="12"/>
      <c r="K698" s="12"/>
      <c r="L698" s="12"/>
      <c r="M698" s="49"/>
      <c r="N698" s="49"/>
      <c r="O698" s="12"/>
      <c r="P698" s="12"/>
      <c r="Q698" s="12"/>
      <c r="R698" s="12"/>
      <c r="S698" s="12"/>
      <c r="T698" s="12"/>
    </row>
    <row r="699" spans="1:20" s="1" customFormat="1" x14ac:dyDescent="0.4">
      <c r="A699" s="12"/>
      <c r="B699" s="12"/>
      <c r="C699" s="42"/>
      <c r="D699" s="12"/>
      <c r="E699" s="12"/>
      <c r="F699" s="12"/>
      <c r="G699" s="12"/>
      <c r="H699" s="12"/>
      <c r="I699" s="12"/>
      <c r="J699" s="12"/>
      <c r="K699" s="12"/>
      <c r="L699" s="12"/>
      <c r="M699" s="49"/>
      <c r="N699" s="49"/>
      <c r="O699" s="12"/>
      <c r="P699" s="12"/>
      <c r="Q699" s="12"/>
      <c r="R699" s="12"/>
      <c r="S699" s="12"/>
      <c r="T699" s="12"/>
    </row>
    <row r="700" spans="1:20" s="1" customFormat="1" x14ac:dyDescent="0.4">
      <c r="A700" s="12"/>
      <c r="B700" s="12"/>
      <c r="C700" s="42"/>
      <c r="D700" s="12"/>
      <c r="E700" s="12"/>
      <c r="F700" s="12"/>
      <c r="G700" s="12"/>
      <c r="H700" s="12"/>
      <c r="I700" s="12"/>
      <c r="J700" s="12"/>
      <c r="K700" s="12"/>
      <c r="L700" s="12"/>
      <c r="M700" s="49"/>
      <c r="N700" s="49"/>
      <c r="O700" s="12"/>
      <c r="P700" s="12"/>
      <c r="Q700" s="12"/>
      <c r="R700" s="12"/>
      <c r="S700" s="12"/>
      <c r="T700" s="12"/>
    </row>
    <row r="701" spans="1:20" s="1" customFormat="1" x14ac:dyDescent="0.4">
      <c r="A701" s="12"/>
      <c r="B701" s="12"/>
      <c r="C701" s="42"/>
      <c r="D701" s="12"/>
      <c r="E701" s="12"/>
      <c r="F701" s="12"/>
      <c r="G701" s="12"/>
      <c r="H701" s="12"/>
      <c r="I701" s="12"/>
      <c r="J701" s="12"/>
      <c r="K701" s="12"/>
      <c r="L701" s="12"/>
      <c r="M701" s="49"/>
      <c r="N701" s="49"/>
      <c r="O701" s="12"/>
      <c r="P701" s="12"/>
      <c r="Q701" s="12"/>
      <c r="R701" s="12"/>
      <c r="S701" s="12"/>
      <c r="T701" s="12"/>
    </row>
    <row r="702" spans="1:20" s="1" customFormat="1" x14ac:dyDescent="0.4">
      <c r="A702" s="12"/>
      <c r="B702" s="12"/>
      <c r="C702" s="42"/>
      <c r="D702" s="12"/>
      <c r="E702" s="12"/>
      <c r="F702" s="12"/>
      <c r="G702" s="12"/>
      <c r="H702" s="12"/>
      <c r="I702" s="12"/>
      <c r="J702" s="12"/>
      <c r="K702" s="12"/>
      <c r="L702" s="12"/>
      <c r="M702" s="49"/>
      <c r="N702" s="49"/>
      <c r="O702" s="12"/>
      <c r="P702" s="12"/>
      <c r="Q702" s="12"/>
      <c r="R702" s="12"/>
      <c r="S702" s="12"/>
      <c r="T702" s="12"/>
    </row>
    <row r="703" spans="1:20" s="1" customFormat="1" x14ac:dyDescent="0.4">
      <c r="A703" s="12"/>
      <c r="B703" s="12"/>
      <c r="C703" s="42"/>
      <c r="D703" s="12"/>
      <c r="E703" s="12"/>
      <c r="F703" s="12"/>
      <c r="G703" s="12"/>
      <c r="H703" s="12"/>
      <c r="I703" s="12"/>
      <c r="J703" s="12"/>
      <c r="K703" s="12"/>
      <c r="L703" s="12"/>
      <c r="M703" s="49"/>
      <c r="N703" s="49"/>
      <c r="O703" s="12"/>
      <c r="P703" s="12"/>
      <c r="Q703" s="12"/>
      <c r="R703" s="12"/>
      <c r="S703" s="12"/>
      <c r="T703" s="12"/>
    </row>
    <row r="704" spans="1:20" s="1" customFormat="1" x14ac:dyDescent="0.4">
      <c r="A704" s="12"/>
      <c r="B704" s="12"/>
      <c r="C704" s="42"/>
      <c r="D704" s="12"/>
      <c r="E704" s="12"/>
      <c r="F704" s="12"/>
      <c r="G704" s="12"/>
      <c r="H704" s="12"/>
      <c r="I704" s="12"/>
      <c r="J704" s="12"/>
      <c r="K704" s="12"/>
      <c r="L704" s="12"/>
      <c r="M704" s="49"/>
      <c r="N704" s="49"/>
      <c r="O704" s="12"/>
      <c r="P704" s="12"/>
      <c r="Q704" s="12"/>
      <c r="R704" s="12"/>
      <c r="S704" s="12"/>
      <c r="T704" s="12"/>
    </row>
    <row r="705" spans="1:20" s="1" customFormat="1" x14ac:dyDescent="0.4">
      <c r="A705" s="12"/>
      <c r="B705" s="12"/>
      <c r="C705" s="42"/>
      <c r="D705" s="12"/>
      <c r="E705" s="12"/>
      <c r="F705" s="12"/>
      <c r="G705" s="12"/>
      <c r="H705" s="12"/>
      <c r="I705" s="12"/>
      <c r="J705" s="12"/>
      <c r="K705" s="12"/>
      <c r="L705" s="12"/>
      <c r="M705" s="49"/>
      <c r="N705" s="49"/>
      <c r="O705" s="12"/>
      <c r="P705" s="12"/>
      <c r="Q705" s="12"/>
      <c r="R705" s="12"/>
      <c r="S705" s="12"/>
      <c r="T705" s="12"/>
    </row>
    <row r="706" spans="1:20" s="1" customFormat="1" x14ac:dyDescent="0.4">
      <c r="A706" s="12"/>
      <c r="B706" s="12"/>
      <c r="C706" s="42"/>
      <c r="D706" s="12"/>
      <c r="E706" s="12"/>
      <c r="F706" s="12"/>
      <c r="G706" s="12"/>
      <c r="H706" s="12"/>
      <c r="I706" s="12"/>
      <c r="J706" s="12"/>
      <c r="K706" s="12"/>
      <c r="L706" s="12"/>
      <c r="M706" s="49"/>
      <c r="N706" s="49"/>
      <c r="O706" s="12"/>
      <c r="P706" s="12"/>
      <c r="Q706" s="12"/>
      <c r="R706" s="12"/>
      <c r="S706" s="12"/>
      <c r="T706" s="12"/>
    </row>
    <row r="707" spans="1:20" s="1" customFormat="1" x14ac:dyDescent="0.4">
      <c r="A707" s="12"/>
      <c r="B707" s="12"/>
      <c r="C707" s="42"/>
      <c r="D707" s="12"/>
      <c r="E707" s="12"/>
      <c r="F707" s="12"/>
      <c r="G707" s="12"/>
      <c r="H707" s="12"/>
      <c r="I707" s="12"/>
      <c r="J707" s="12"/>
      <c r="K707" s="12"/>
      <c r="L707" s="12"/>
      <c r="M707" s="49"/>
      <c r="N707" s="49"/>
      <c r="O707" s="12"/>
      <c r="P707" s="12"/>
      <c r="Q707" s="12"/>
      <c r="R707" s="12"/>
      <c r="S707" s="12"/>
      <c r="T707" s="12"/>
    </row>
    <row r="708" spans="1:20" s="1" customFormat="1" x14ac:dyDescent="0.4">
      <c r="A708" s="12"/>
      <c r="B708" s="12"/>
      <c r="C708" s="42"/>
      <c r="D708" s="12"/>
      <c r="E708" s="12"/>
      <c r="F708" s="12"/>
      <c r="G708" s="12"/>
      <c r="H708" s="12"/>
      <c r="I708" s="12"/>
      <c r="J708" s="12"/>
      <c r="K708" s="12"/>
      <c r="L708" s="12"/>
      <c r="M708" s="49"/>
      <c r="N708" s="49"/>
      <c r="O708" s="12"/>
      <c r="P708" s="12"/>
      <c r="Q708" s="12"/>
      <c r="R708" s="12"/>
      <c r="S708" s="12"/>
      <c r="T708" s="12"/>
    </row>
    <row r="709" spans="1:20" s="1" customFormat="1" x14ac:dyDescent="0.4">
      <c r="A709" s="12"/>
      <c r="B709" s="12"/>
      <c r="C709" s="42"/>
      <c r="D709" s="12"/>
      <c r="E709" s="12"/>
      <c r="F709" s="12"/>
      <c r="G709" s="12"/>
      <c r="H709" s="12"/>
      <c r="I709" s="12"/>
      <c r="J709" s="12"/>
      <c r="K709" s="12"/>
      <c r="L709" s="12"/>
      <c r="M709" s="49"/>
      <c r="N709" s="49"/>
      <c r="O709" s="12"/>
      <c r="P709" s="12"/>
      <c r="Q709" s="12"/>
      <c r="R709" s="12"/>
      <c r="S709" s="12"/>
      <c r="T709" s="12"/>
    </row>
    <row r="710" spans="1:20" s="1" customFormat="1" x14ac:dyDescent="0.4">
      <c r="A710" s="12"/>
      <c r="B710" s="12"/>
      <c r="C710" s="42"/>
      <c r="D710" s="12"/>
      <c r="E710" s="12"/>
      <c r="F710" s="12"/>
      <c r="G710" s="12"/>
      <c r="H710" s="12"/>
      <c r="I710" s="12"/>
      <c r="J710" s="12"/>
      <c r="K710" s="12"/>
      <c r="L710" s="12"/>
      <c r="M710" s="49"/>
      <c r="N710" s="49"/>
      <c r="O710" s="12"/>
      <c r="P710" s="12"/>
      <c r="Q710" s="12"/>
      <c r="R710" s="12"/>
      <c r="S710" s="12"/>
      <c r="T710" s="12"/>
    </row>
    <row r="711" spans="1:20" s="1" customFormat="1" x14ac:dyDescent="0.4">
      <c r="A711" s="12"/>
      <c r="B711" s="12"/>
      <c r="C711" s="42"/>
      <c r="D711" s="12"/>
      <c r="E711" s="12"/>
      <c r="F711" s="12"/>
      <c r="G711" s="12"/>
      <c r="H711" s="12"/>
      <c r="I711" s="12"/>
      <c r="J711" s="12"/>
      <c r="K711" s="12"/>
      <c r="L711" s="12"/>
      <c r="M711" s="49"/>
      <c r="N711" s="49"/>
      <c r="O711" s="12"/>
      <c r="P711" s="12"/>
      <c r="Q711" s="12"/>
      <c r="R711" s="12"/>
      <c r="S711" s="12"/>
      <c r="T711" s="12"/>
    </row>
    <row r="712" spans="1:20" s="1" customFormat="1" x14ac:dyDescent="0.4">
      <c r="A712" s="12"/>
      <c r="B712" s="12"/>
      <c r="C712" s="42"/>
      <c r="D712" s="12"/>
      <c r="E712" s="12"/>
      <c r="F712" s="12"/>
      <c r="G712" s="12"/>
      <c r="H712" s="12"/>
      <c r="I712" s="12"/>
      <c r="J712" s="12"/>
      <c r="K712" s="12"/>
      <c r="L712" s="12"/>
      <c r="M712" s="49"/>
      <c r="N712" s="49"/>
      <c r="O712" s="12"/>
      <c r="P712" s="12"/>
      <c r="Q712" s="12"/>
      <c r="R712" s="12"/>
      <c r="S712" s="12"/>
      <c r="T712" s="12"/>
    </row>
    <row r="713" spans="1:20" s="1" customFormat="1" x14ac:dyDescent="0.4">
      <c r="A713" s="12"/>
      <c r="B713" s="12"/>
      <c r="C713" s="42"/>
      <c r="D713" s="12"/>
      <c r="E713" s="12"/>
      <c r="F713" s="12"/>
      <c r="G713" s="12"/>
      <c r="H713" s="12"/>
      <c r="I713" s="12"/>
      <c r="J713" s="12"/>
      <c r="K713" s="12"/>
      <c r="L713" s="12"/>
      <c r="M713" s="49"/>
      <c r="N713" s="49"/>
      <c r="O713" s="12"/>
      <c r="P713" s="12"/>
      <c r="Q713" s="12"/>
      <c r="R713" s="12"/>
      <c r="S713" s="12"/>
      <c r="T713" s="12"/>
    </row>
    <row r="714" spans="1:20" s="1" customFormat="1" x14ac:dyDescent="0.4">
      <c r="A714" s="12"/>
      <c r="B714" s="12"/>
      <c r="C714" s="42"/>
      <c r="D714" s="12"/>
      <c r="E714" s="12"/>
      <c r="F714" s="12"/>
      <c r="G714" s="12"/>
      <c r="H714" s="12"/>
      <c r="I714" s="12"/>
      <c r="J714" s="12"/>
      <c r="K714" s="12"/>
      <c r="L714" s="12"/>
      <c r="M714" s="49"/>
      <c r="N714" s="49"/>
      <c r="O714" s="12"/>
      <c r="P714" s="12"/>
      <c r="Q714" s="12"/>
      <c r="R714" s="12"/>
      <c r="S714" s="12"/>
      <c r="T714" s="12"/>
    </row>
    <row r="715" spans="1:20" s="1" customFormat="1" x14ac:dyDescent="0.4">
      <c r="A715" s="12"/>
      <c r="B715" s="12"/>
      <c r="C715" s="42"/>
      <c r="D715" s="12"/>
      <c r="E715" s="12"/>
      <c r="F715" s="12"/>
      <c r="G715" s="12"/>
      <c r="H715" s="12"/>
      <c r="I715" s="12"/>
      <c r="J715" s="12"/>
      <c r="K715" s="12"/>
      <c r="L715" s="12"/>
      <c r="M715" s="49"/>
      <c r="N715" s="49"/>
      <c r="O715" s="12"/>
      <c r="P715" s="12"/>
      <c r="Q715" s="12"/>
      <c r="R715" s="12"/>
      <c r="S715" s="12"/>
      <c r="T715" s="12"/>
    </row>
    <row r="716" spans="1:20" s="1" customFormat="1" x14ac:dyDescent="0.4">
      <c r="A716" s="12"/>
      <c r="B716" s="12"/>
      <c r="C716" s="42"/>
      <c r="D716" s="12"/>
      <c r="E716" s="12"/>
      <c r="F716" s="12"/>
      <c r="G716" s="12"/>
      <c r="H716" s="12"/>
      <c r="I716" s="12"/>
      <c r="J716" s="12"/>
      <c r="K716" s="12"/>
      <c r="L716" s="12"/>
      <c r="M716" s="49"/>
      <c r="N716" s="49"/>
      <c r="O716" s="12"/>
      <c r="P716" s="12"/>
      <c r="Q716" s="12"/>
      <c r="R716" s="12"/>
      <c r="S716" s="12"/>
      <c r="T716" s="12"/>
    </row>
    <row r="717" spans="1:20" s="1" customFormat="1" x14ac:dyDescent="0.4">
      <c r="A717" s="12"/>
      <c r="B717" s="12"/>
      <c r="C717" s="42"/>
      <c r="D717" s="12"/>
      <c r="E717" s="12"/>
      <c r="F717" s="12"/>
      <c r="G717" s="12"/>
      <c r="H717" s="12"/>
      <c r="I717" s="12"/>
      <c r="J717" s="12"/>
      <c r="K717" s="12"/>
      <c r="L717" s="12"/>
      <c r="M717" s="49"/>
      <c r="N717" s="49"/>
      <c r="O717" s="12"/>
      <c r="P717" s="12"/>
      <c r="Q717" s="12"/>
      <c r="R717" s="12"/>
      <c r="S717" s="12"/>
      <c r="T717" s="12"/>
    </row>
    <row r="718" spans="1:20" s="1" customFormat="1" x14ac:dyDescent="0.4">
      <c r="A718" s="12"/>
      <c r="B718" s="12"/>
      <c r="C718" s="42"/>
      <c r="D718" s="12"/>
      <c r="E718" s="12"/>
      <c r="F718" s="12"/>
      <c r="G718" s="12"/>
      <c r="H718" s="12"/>
      <c r="I718" s="12"/>
      <c r="J718" s="12"/>
      <c r="K718" s="12"/>
      <c r="L718" s="12"/>
      <c r="M718" s="49"/>
      <c r="N718" s="49"/>
      <c r="O718" s="12"/>
      <c r="P718" s="12"/>
      <c r="Q718" s="12"/>
      <c r="R718" s="12"/>
      <c r="S718" s="12"/>
      <c r="T718" s="12"/>
    </row>
    <row r="719" spans="1:20" s="1" customFormat="1" x14ac:dyDescent="0.4">
      <c r="A719" s="12"/>
      <c r="B719" s="12"/>
      <c r="C719" s="42"/>
      <c r="D719" s="12"/>
      <c r="E719" s="12"/>
      <c r="F719" s="12"/>
      <c r="G719" s="12"/>
      <c r="H719" s="12"/>
      <c r="I719" s="12"/>
      <c r="J719" s="12"/>
      <c r="K719" s="12"/>
      <c r="L719" s="12"/>
      <c r="M719" s="49"/>
      <c r="N719" s="49"/>
      <c r="O719" s="12"/>
      <c r="P719" s="12"/>
      <c r="Q719" s="12"/>
      <c r="R719" s="12"/>
      <c r="S719" s="12"/>
      <c r="T719" s="12"/>
    </row>
    <row r="720" spans="1:20" s="1" customFormat="1" x14ac:dyDescent="0.4">
      <c r="A720" s="12"/>
      <c r="B720" s="12"/>
      <c r="C720" s="42"/>
      <c r="D720" s="12"/>
      <c r="E720" s="12"/>
      <c r="F720" s="12"/>
      <c r="G720" s="12"/>
      <c r="H720" s="12"/>
      <c r="I720" s="12"/>
      <c r="J720" s="12"/>
      <c r="K720" s="12"/>
      <c r="L720" s="12"/>
      <c r="M720" s="49"/>
      <c r="N720" s="49"/>
      <c r="O720" s="12"/>
      <c r="P720" s="12"/>
      <c r="Q720" s="12"/>
      <c r="R720" s="12"/>
      <c r="S720" s="12"/>
      <c r="T720" s="12"/>
    </row>
    <row r="721" spans="1:20" s="1" customFormat="1" x14ac:dyDescent="0.4">
      <c r="A721" s="12"/>
      <c r="B721" s="12"/>
      <c r="C721" s="42"/>
      <c r="D721" s="12"/>
      <c r="E721" s="12"/>
      <c r="F721" s="12"/>
      <c r="G721" s="12"/>
      <c r="H721" s="12"/>
      <c r="I721" s="12"/>
      <c r="J721" s="12"/>
      <c r="K721" s="12"/>
      <c r="L721" s="12"/>
      <c r="M721" s="49"/>
      <c r="N721" s="49"/>
      <c r="O721" s="12"/>
      <c r="P721" s="12"/>
      <c r="Q721" s="12"/>
      <c r="R721" s="12"/>
      <c r="S721" s="12"/>
      <c r="T721" s="12"/>
    </row>
    <row r="722" spans="1:20" s="1" customFormat="1" x14ac:dyDescent="0.4">
      <c r="A722" s="12"/>
      <c r="B722" s="12"/>
      <c r="C722" s="42"/>
      <c r="D722" s="12"/>
      <c r="E722" s="12"/>
      <c r="F722" s="12"/>
      <c r="G722" s="12"/>
      <c r="H722" s="12"/>
      <c r="I722" s="12"/>
      <c r="J722" s="12"/>
      <c r="K722" s="12"/>
      <c r="L722" s="12"/>
      <c r="M722" s="49"/>
      <c r="N722" s="49"/>
      <c r="O722" s="12"/>
      <c r="P722" s="12"/>
      <c r="Q722" s="12"/>
      <c r="R722" s="12"/>
      <c r="S722" s="12"/>
      <c r="T722" s="12"/>
    </row>
    <row r="723" spans="1:20" s="1" customFormat="1" x14ac:dyDescent="0.4">
      <c r="A723" s="12"/>
      <c r="B723" s="12"/>
      <c r="C723" s="42"/>
      <c r="D723" s="12"/>
      <c r="E723" s="12"/>
      <c r="F723" s="12"/>
      <c r="G723" s="12"/>
      <c r="H723" s="12"/>
      <c r="I723" s="12"/>
      <c r="J723" s="12"/>
      <c r="K723" s="12"/>
      <c r="L723" s="12"/>
      <c r="M723" s="49"/>
      <c r="N723" s="49"/>
      <c r="O723" s="12"/>
      <c r="P723" s="12"/>
      <c r="Q723" s="12"/>
      <c r="R723" s="12"/>
      <c r="S723" s="12"/>
      <c r="T723" s="12"/>
    </row>
    <row r="724" spans="1:20" s="1" customFormat="1" x14ac:dyDescent="0.4">
      <c r="A724" s="12"/>
      <c r="B724" s="12"/>
      <c r="C724" s="42"/>
      <c r="D724" s="12"/>
      <c r="E724" s="12"/>
      <c r="F724" s="12"/>
      <c r="G724" s="12"/>
      <c r="H724" s="12"/>
      <c r="I724" s="12"/>
      <c r="J724" s="12"/>
      <c r="K724" s="12"/>
      <c r="L724" s="12"/>
      <c r="M724" s="49"/>
      <c r="N724" s="49"/>
      <c r="O724" s="12"/>
      <c r="P724" s="12"/>
      <c r="Q724" s="12"/>
      <c r="R724" s="12"/>
      <c r="S724" s="12"/>
      <c r="T724" s="12"/>
    </row>
    <row r="725" spans="1:20" s="1" customFormat="1" x14ac:dyDescent="0.4">
      <c r="A725" s="12"/>
      <c r="B725" s="12"/>
      <c r="C725" s="42"/>
      <c r="D725" s="12"/>
      <c r="E725" s="12"/>
      <c r="F725" s="12"/>
      <c r="G725" s="12"/>
      <c r="H725" s="12"/>
      <c r="I725" s="12"/>
      <c r="J725" s="12"/>
      <c r="K725" s="12"/>
      <c r="L725" s="12"/>
      <c r="M725" s="49"/>
      <c r="N725" s="49"/>
      <c r="O725" s="12"/>
      <c r="P725" s="12"/>
      <c r="Q725" s="12"/>
      <c r="R725" s="12"/>
      <c r="S725" s="12"/>
      <c r="T725" s="12"/>
    </row>
    <row r="726" spans="1:20" s="1" customFormat="1" x14ac:dyDescent="0.4">
      <c r="A726" s="12"/>
      <c r="B726" s="12"/>
      <c r="C726" s="42"/>
      <c r="D726" s="12"/>
      <c r="E726" s="12"/>
      <c r="F726" s="12"/>
      <c r="G726" s="12"/>
      <c r="H726" s="12"/>
      <c r="I726" s="12"/>
      <c r="J726" s="12"/>
      <c r="K726" s="12"/>
      <c r="L726" s="12"/>
      <c r="M726" s="49"/>
      <c r="N726" s="49"/>
      <c r="O726" s="12"/>
      <c r="P726" s="12"/>
      <c r="Q726" s="12"/>
      <c r="R726" s="12"/>
      <c r="S726" s="12"/>
      <c r="T726" s="12"/>
    </row>
    <row r="727" spans="1:20" s="1" customFormat="1" x14ac:dyDescent="0.4">
      <c r="A727" s="12"/>
      <c r="B727" s="12"/>
      <c r="C727" s="42"/>
      <c r="D727" s="12"/>
      <c r="E727" s="12"/>
      <c r="F727" s="12"/>
      <c r="G727" s="12"/>
      <c r="H727" s="12"/>
      <c r="I727" s="12"/>
      <c r="J727" s="12"/>
      <c r="K727" s="12"/>
      <c r="L727" s="12"/>
      <c r="M727" s="49"/>
      <c r="N727" s="49"/>
      <c r="O727" s="12"/>
      <c r="P727" s="12"/>
      <c r="Q727" s="12"/>
      <c r="R727" s="12"/>
      <c r="S727" s="12"/>
      <c r="T727" s="12"/>
    </row>
    <row r="728" spans="1:20" s="1" customFormat="1" x14ac:dyDescent="0.4">
      <c r="A728" s="12"/>
      <c r="B728" s="12"/>
      <c r="C728" s="42"/>
      <c r="D728" s="12"/>
      <c r="E728" s="12"/>
      <c r="F728" s="12"/>
      <c r="G728" s="12"/>
      <c r="H728" s="12"/>
      <c r="I728" s="12"/>
      <c r="J728" s="12"/>
      <c r="K728" s="12"/>
      <c r="L728" s="12"/>
      <c r="M728" s="49"/>
      <c r="N728" s="49"/>
      <c r="O728" s="12"/>
      <c r="P728" s="12"/>
      <c r="Q728" s="12"/>
      <c r="R728" s="12"/>
      <c r="S728" s="12"/>
      <c r="T728" s="12"/>
    </row>
    <row r="729" spans="1:20" s="1" customFormat="1" x14ac:dyDescent="0.4">
      <c r="A729" s="12"/>
      <c r="B729" s="12"/>
      <c r="C729" s="42"/>
      <c r="D729" s="12"/>
      <c r="E729" s="12"/>
      <c r="F729" s="12"/>
      <c r="G729" s="12"/>
      <c r="H729" s="12"/>
      <c r="I729" s="12"/>
      <c r="J729" s="12"/>
      <c r="K729" s="12"/>
      <c r="L729" s="12"/>
      <c r="M729" s="49"/>
      <c r="N729" s="49"/>
      <c r="O729" s="12"/>
      <c r="P729" s="12"/>
      <c r="Q729" s="12"/>
      <c r="R729" s="12"/>
      <c r="S729" s="12"/>
      <c r="T729" s="12"/>
    </row>
    <row r="730" spans="1:20" s="1" customFormat="1" x14ac:dyDescent="0.4">
      <c r="A730" s="12"/>
      <c r="B730" s="12"/>
      <c r="C730" s="42"/>
      <c r="D730" s="12"/>
      <c r="E730" s="12"/>
      <c r="F730" s="12"/>
      <c r="G730" s="12"/>
      <c r="H730" s="12"/>
      <c r="I730" s="12"/>
      <c r="J730" s="12"/>
      <c r="K730" s="12"/>
      <c r="L730" s="12"/>
      <c r="M730" s="49"/>
      <c r="N730" s="49"/>
      <c r="O730" s="12"/>
      <c r="P730" s="12"/>
      <c r="Q730" s="12"/>
      <c r="R730" s="12"/>
      <c r="S730" s="12"/>
      <c r="T730" s="12"/>
    </row>
    <row r="731" spans="1:20" s="1" customFormat="1" x14ac:dyDescent="0.4">
      <c r="A731" s="12"/>
      <c r="B731" s="12"/>
      <c r="C731" s="42"/>
      <c r="D731" s="12"/>
      <c r="E731" s="12"/>
      <c r="F731" s="12"/>
      <c r="G731" s="12"/>
      <c r="H731" s="12"/>
      <c r="I731" s="12"/>
      <c r="J731" s="12"/>
      <c r="K731" s="12"/>
      <c r="L731" s="12"/>
      <c r="M731" s="49"/>
      <c r="N731" s="49"/>
      <c r="O731" s="12"/>
      <c r="P731" s="12"/>
      <c r="Q731" s="12"/>
      <c r="R731" s="12"/>
      <c r="S731" s="12"/>
      <c r="T731" s="12"/>
    </row>
    <row r="732" spans="1:20" s="1" customFormat="1" x14ac:dyDescent="0.4">
      <c r="A732" s="12"/>
      <c r="B732" s="12"/>
      <c r="C732" s="42"/>
      <c r="D732" s="12"/>
      <c r="E732" s="12"/>
      <c r="F732" s="12"/>
      <c r="G732" s="12"/>
      <c r="H732" s="12"/>
      <c r="I732" s="12"/>
      <c r="J732" s="12"/>
      <c r="K732" s="12"/>
      <c r="L732" s="12"/>
      <c r="M732" s="49"/>
      <c r="N732" s="49"/>
      <c r="O732" s="12"/>
      <c r="P732" s="12"/>
      <c r="Q732" s="12"/>
      <c r="R732" s="12"/>
      <c r="S732" s="12"/>
      <c r="T732" s="12"/>
    </row>
    <row r="733" spans="1:20" s="1" customFormat="1" x14ac:dyDescent="0.4">
      <c r="A733" s="12"/>
      <c r="B733" s="12"/>
      <c r="C733" s="42"/>
      <c r="D733" s="12"/>
      <c r="E733" s="12"/>
      <c r="F733" s="12"/>
      <c r="G733" s="12"/>
      <c r="H733" s="12"/>
      <c r="I733" s="12"/>
      <c r="J733" s="12"/>
      <c r="K733" s="12"/>
      <c r="L733" s="12"/>
      <c r="M733" s="49"/>
      <c r="N733" s="49"/>
      <c r="O733" s="12"/>
      <c r="P733" s="12"/>
      <c r="Q733" s="12"/>
      <c r="R733" s="12"/>
      <c r="S733" s="12"/>
      <c r="T733" s="12"/>
    </row>
    <row r="734" spans="1:20" s="1" customFormat="1" x14ac:dyDescent="0.4">
      <c r="A734" s="12"/>
      <c r="B734" s="12"/>
      <c r="C734" s="42"/>
      <c r="D734" s="12"/>
      <c r="E734" s="12"/>
      <c r="F734" s="12"/>
      <c r="G734" s="12"/>
      <c r="H734" s="12"/>
      <c r="I734" s="12"/>
      <c r="J734" s="12"/>
      <c r="K734" s="12"/>
      <c r="L734" s="12"/>
      <c r="M734" s="49"/>
      <c r="N734" s="49"/>
      <c r="O734" s="12"/>
      <c r="P734" s="12"/>
      <c r="Q734" s="12"/>
      <c r="R734" s="12"/>
      <c r="S734" s="12"/>
      <c r="T734" s="12"/>
    </row>
    <row r="735" spans="1:20" s="1" customFormat="1" x14ac:dyDescent="0.4">
      <c r="A735" s="12"/>
      <c r="B735" s="12"/>
      <c r="C735" s="42"/>
      <c r="D735" s="12"/>
      <c r="E735" s="12"/>
      <c r="F735" s="12"/>
      <c r="G735" s="12"/>
      <c r="H735" s="12"/>
      <c r="I735" s="12"/>
      <c r="J735" s="12"/>
      <c r="K735" s="12"/>
      <c r="L735" s="12"/>
      <c r="M735" s="49"/>
      <c r="N735" s="49"/>
      <c r="O735" s="12"/>
      <c r="P735" s="12"/>
      <c r="Q735" s="12"/>
      <c r="R735" s="12"/>
      <c r="S735" s="12"/>
      <c r="T735" s="12"/>
    </row>
    <row r="736" spans="1:20" s="1" customFormat="1" x14ac:dyDescent="0.4">
      <c r="A736" s="12"/>
      <c r="B736" s="12"/>
      <c r="C736" s="42"/>
      <c r="D736" s="12"/>
      <c r="E736" s="12"/>
      <c r="F736" s="12"/>
      <c r="G736" s="12"/>
      <c r="H736" s="12"/>
      <c r="I736" s="12"/>
      <c r="J736" s="12"/>
      <c r="K736" s="12"/>
      <c r="L736" s="12"/>
      <c r="M736" s="49"/>
      <c r="N736" s="49"/>
      <c r="O736" s="12"/>
      <c r="P736" s="12"/>
      <c r="Q736" s="12"/>
      <c r="R736" s="12"/>
      <c r="S736" s="12"/>
      <c r="T736" s="12"/>
    </row>
    <row r="737" spans="1:20" s="1" customFormat="1" x14ac:dyDescent="0.4">
      <c r="A737" s="12"/>
      <c r="B737" s="12"/>
      <c r="C737" s="42"/>
      <c r="D737" s="12"/>
      <c r="E737" s="12"/>
      <c r="F737" s="12"/>
      <c r="G737" s="12"/>
      <c r="H737" s="12"/>
      <c r="I737" s="12"/>
      <c r="J737" s="12"/>
      <c r="K737" s="12"/>
      <c r="L737" s="12"/>
      <c r="M737" s="49"/>
      <c r="N737" s="49"/>
      <c r="O737" s="12"/>
      <c r="P737" s="12"/>
      <c r="Q737" s="12"/>
      <c r="R737" s="12"/>
      <c r="S737" s="12"/>
      <c r="T737" s="12"/>
    </row>
    <row r="738" spans="1:20" s="1" customFormat="1" x14ac:dyDescent="0.4">
      <c r="A738" s="12"/>
      <c r="B738" s="12"/>
      <c r="C738" s="42"/>
      <c r="D738" s="12"/>
      <c r="E738" s="12"/>
      <c r="F738" s="12"/>
      <c r="G738" s="12"/>
      <c r="H738" s="12"/>
      <c r="I738" s="12"/>
      <c r="J738" s="12"/>
      <c r="K738" s="12"/>
      <c r="L738" s="12"/>
      <c r="M738" s="49"/>
      <c r="N738" s="49"/>
      <c r="O738" s="12"/>
      <c r="P738" s="12"/>
      <c r="Q738" s="12"/>
      <c r="R738" s="12"/>
      <c r="S738" s="12"/>
      <c r="T738" s="12"/>
    </row>
    <row r="739" spans="1:20" s="1" customFormat="1" x14ac:dyDescent="0.4">
      <c r="A739" s="12"/>
      <c r="B739" s="12"/>
      <c r="C739" s="42"/>
      <c r="D739" s="12"/>
      <c r="E739" s="12"/>
      <c r="F739" s="12"/>
      <c r="G739" s="12"/>
      <c r="H739" s="12"/>
      <c r="I739" s="12"/>
      <c r="J739" s="12"/>
      <c r="K739" s="12"/>
      <c r="L739" s="12"/>
      <c r="M739" s="49"/>
      <c r="N739" s="49"/>
      <c r="O739" s="12"/>
      <c r="P739" s="12"/>
      <c r="Q739" s="12"/>
      <c r="R739" s="12"/>
      <c r="S739" s="12"/>
      <c r="T739" s="12"/>
    </row>
    <row r="740" spans="1:20" s="1" customFormat="1" x14ac:dyDescent="0.4">
      <c r="A740" s="12"/>
      <c r="B740" s="12"/>
      <c r="C740" s="42"/>
      <c r="D740" s="12"/>
      <c r="E740" s="12"/>
      <c r="F740" s="12"/>
      <c r="G740" s="12"/>
      <c r="H740" s="12"/>
      <c r="I740" s="12"/>
      <c r="J740" s="12"/>
      <c r="K740" s="12"/>
      <c r="L740" s="12"/>
      <c r="M740" s="49"/>
      <c r="N740" s="49"/>
      <c r="O740" s="12"/>
      <c r="P740" s="12"/>
      <c r="Q740" s="12"/>
      <c r="R740" s="12"/>
      <c r="S740" s="12"/>
      <c r="T740" s="12"/>
    </row>
    <row r="741" spans="1:20" s="1" customFormat="1" x14ac:dyDescent="0.4">
      <c r="A741" s="12"/>
      <c r="B741" s="12"/>
      <c r="C741" s="42"/>
      <c r="D741" s="12"/>
      <c r="E741" s="12"/>
      <c r="F741" s="12"/>
      <c r="G741" s="12"/>
      <c r="H741" s="12"/>
      <c r="I741" s="12"/>
      <c r="J741" s="12"/>
      <c r="K741" s="12"/>
      <c r="L741" s="12"/>
      <c r="M741" s="49"/>
      <c r="N741" s="49"/>
      <c r="O741" s="12"/>
      <c r="P741" s="12"/>
      <c r="Q741" s="12"/>
      <c r="R741" s="12"/>
      <c r="S741" s="12"/>
      <c r="T741" s="12"/>
    </row>
    <row r="742" spans="1:20" s="1" customFormat="1" x14ac:dyDescent="0.4">
      <c r="A742" s="12"/>
      <c r="B742" s="12"/>
      <c r="C742" s="42"/>
      <c r="D742" s="12"/>
      <c r="E742" s="12"/>
      <c r="F742" s="12"/>
      <c r="G742" s="12"/>
      <c r="H742" s="12"/>
      <c r="I742" s="12"/>
      <c r="J742" s="12"/>
      <c r="K742" s="12"/>
      <c r="L742" s="12"/>
      <c r="M742" s="49"/>
      <c r="N742" s="49"/>
      <c r="O742" s="12"/>
      <c r="P742" s="12"/>
      <c r="Q742" s="12"/>
      <c r="R742" s="12"/>
      <c r="S742" s="12"/>
      <c r="T742" s="12"/>
    </row>
    <row r="743" spans="1:20" s="1" customFormat="1" x14ac:dyDescent="0.4">
      <c r="A743" s="12"/>
      <c r="B743" s="12"/>
      <c r="C743" s="42"/>
      <c r="D743" s="12"/>
      <c r="E743" s="12"/>
      <c r="F743" s="12"/>
      <c r="G743" s="12"/>
      <c r="H743" s="12"/>
      <c r="I743" s="12"/>
      <c r="J743" s="12"/>
      <c r="K743" s="12"/>
      <c r="L743" s="12"/>
      <c r="M743" s="49"/>
      <c r="N743" s="49"/>
      <c r="O743" s="12"/>
      <c r="P743" s="12"/>
      <c r="Q743" s="12"/>
      <c r="R743" s="12"/>
      <c r="S743" s="12"/>
      <c r="T743" s="12"/>
    </row>
    <row r="744" spans="1:20" s="1" customFormat="1" x14ac:dyDescent="0.4">
      <c r="A744" s="12"/>
      <c r="B744" s="12"/>
      <c r="C744" s="42"/>
      <c r="D744" s="12"/>
      <c r="E744" s="12"/>
      <c r="F744" s="12"/>
      <c r="G744" s="12"/>
      <c r="H744" s="12"/>
      <c r="I744" s="12"/>
      <c r="J744" s="12"/>
      <c r="K744" s="12"/>
      <c r="L744" s="12"/>
      <c r="M744" s="49"/>
      <c r="N744" s="49"/>
      <c r="O744" s="12"/>
      <c r="P744" s="12"/>
      <c r="Q744" s="12"/>
      <c r="R744" s="12"/>
      <c r="S744" s="12"/>
      <c r="T744" s="12"/>
    </row>
    <row r="745" spans="1:20" s="1" customFormat="1" x14ac:dyDescent="0.4">
      <c r="A745" s="12"/>
      <c r="B745" s="12"/>
      <c r="C745" s="42"/>
      <c r="D745" s="12"/>
      <c r="E745" s="12"/>
      <c r="F745" s="12"/>
      <c r="G745" s="12"/>
      <c r="H745" s="12"/>
      <c r="I745" s="12"/>
      <c r="J745" s="12"/>
      <c r="K745" s="12"/>
      <c r="L745" s="12"/>
      <c r="M745" s="49"/>
      <c r="N745" s="49"/>
      <c r="O745" s="12"/>
      <c r="P745" s="12"/>
      <c r="Q745" s="12"/>
      <c r="R745" s="12"/>
      <c r="S745" s="12"/>
      <c r="T745" s="12"/>
    </row>
    <row r="746" spans="1:20" s="1" customFormat="1" x14ac:dyDescent="0.4">
      <c r="A746" s="12"/>
      <c r="B746" s="12"/>
      <c r="C746" s="42"/>
      <c r="D746" s="12"/>
      <c r="E746" s="12"/>
      <c r="F746" s="12"/>
      <c r="G746" s="12"/>
      <c r="H746" s="12"/>
      <c r="I746" s="12"/>
      <c r="J746" s="12"/>
      <c r="K746" s="12"/>
      <c r="L746" s="12"/>
      <c r="M746" s="49"/>
      <c r="N746" s="49"/>
      <c r="O746" s="12"/>
      <c r="P746" s="12"/>
      <c r="Q746" s="12"/>
      <c r="R746" s="12"/>
      <c r="S746" s="12"/>
      <c r="T746" s="12"/>
    </row>
    <row r="747" spans="1:20" s="1" customFormat="1" x14ac:dyDescent="0.4">
      <c r="A747" s="12"/>
      <c r="B747" s="12"/>
      <c r="C747" s="42"/>
      <c r="D747" s="12"/>
      <c r="E747" s="12"/>
      <c r="F747" s="12"/>
      <c r="G747" s="12"/>
      <c r="H747" s="12"/>
      <c r="I747" s="12"/>
      <c r="J747" s="12"/>
      <c r="K747" s="12"/>
      <c r="L747" s="12"/>
      <c r="M747" s="49"/>
      <c r="N747" s="49"/>
      <c r="O747" s="12"/>
      <c r="P747" s="12"/>
      <c r="Q747" s="12"/>
      <c r="R747" s="12"/>
      <c r="S747" s="12"/>
      <c r="T747" s="12"/>
    </row>
    <row r="748" spans="1:20" s="1" customFormat="1" x14ac:dyDescent="0.4">
      <c r="A748" s="12"/>
      <c r="B748" s="12"/>
      <c r="C748" s="42"/>
      <c r="D748" s="12"/>
      <c r="E748" s="12"/>
      <c r="F748" s="12"/>
      <c r="G748" s="12"/>
      <c r="H748" s="12"/>
      <c r="I748" s="12"/>
      <c r="J748" s="12"/>
      <c r="K748" s="12"/>
      <c r="L748" s="12"/>
      <c r="M748" s="49"/>
      <c r="N748" s="49"/>
      <c r="O748" s="12"/>
      <c r="P748" s="12"/>
      <c r="Q748" s="12"/>
      <c r="R748" s="12"/>
      <c r="S748" s="12"/>
      <c r="T748" s="12"/>
    </row>
    <row r="749" spans="1:20" s="1" customFormat="1" x14ac:dyDescent="0.4">
      <c r="A749" s="12"/>
      <c r="B749" s="12"/>
      <c r="C749" s="42"/>
      <c r="D749" s="12"/>
      <c r="E749" s="12"/>
      <c r="F749" s="12"/>
      <c r="G749" s="12"/>
      <c r="H749" s="12"/>
      <c r="I749" s="12"/>
      <c r="J749" s="12"/>
      <c r="K749" s="12"/>
      <c r="L749" s="12"/>
      <c r="M749" s="49"/>
      <c r="N749" s="49"/>
      <c r="O749" s="12"/>
      <c r="P749" s="12"/>
      <c r="Q749" s="12"/>
      <c r="R749" s="12"/>
      <c r="S749" s="12"/>
      <c r="T749" s="12"/>
    </row>
    <row r="750" spans="1:20" s="1" customFormat="1" x14ac:dyDescent="0.4">
      <c r="A750" s="12"/>
      <c r="B750" s="12"/>
      <c r="C750" s="42"/>
      <c r="D750" s="12"/>
      <c r="E750" s="12"/>
      <c r="F750" s="12"/>
      <c r="G750" s="12"/>
      <c r="H750" s="12"/>
      <c r="I750" s="12"/>
      <c r="J750" s="12"/>
      <c r="K750" s="12"/>
      <c r="L750" s="12"/>
      <c r="M750" s="49"/>
      <c r="N750" s="49"/>
      <c r="O750" s="12"/>
      <c r="P750" s="12"/>
      <c r="Q750" s="12"/>
      <c r="R750" s="12"/>
      <c r="S750" s="12"/>
      <c r="T750" s="12"/>
    </row>
    <row r="751" spans="1:20" s="1" customFormat="1" x14ac:dyDescent="0.4">
      <c r="A751" s="12"/>
      <c r="B751" s="12"/>
      <c r="C751" s="42"/>
      <c r="D751" s="12"/>
      <c r="E751" s="12"/>
      <c r="F751" s="12"/>
      <c r="G751" s="12"/>
      <c r="H751" s="12"/>
      <c r="I751" s="12"/>
      <c r="J751" s="12"/>
      <c r="K751" s="12"/>
      <c r="L751" s="12"/>
      <c r="M751" s="49"/>
      <c r="N751" s="49"/>
      <c r="O751" s="12"/>
      <c r="P751" s="12"/>
      <c r="Q751" s="12"/>
      <c r="R751" s="12"/>
      <c r="S751" s="12"/>
      <c r="T751" s="12"/>
    </row>
    <row r="752" spans="1:20" s="1" customFormat="1" x14ac:dyDescent="0.4">
      <c r="A752" s="12"/>
      <c r="B752" s="12"/>
      <c r="C752" s="42"/>
      <c r="D752" s="12"/>
      <c r="E752" s="12"/>
      <c r="F752" s="12"/>
      <c r="G752" s="12"/>
      <c r="H752" s="12"/>
      <c r="I752" s="12"/>
      <c r="J752" s="12"/>
      <c r="K752" s="12"/>
      <c r="L752" s="12"/>
      <c r="M752" s="49"/>
      <c r="N752" s="49"/>
      <c r="O752" s="12"/>
      <c r="P752" s="12"/>
      <c r="Q752" s="12"/>
      <c r="R752" s="12"/>
      <c r="S752" s="12"/>
      <c r="T752" s="12"/>
    </row>
    <row r="753" spans="1:20" s="1" customFormat="1" x14ac:dyDescent="0.4">
      <c r="A753" s="12"/>
      <c r="B753" s="12"/>
      <c r="C753" s="42"/>
      <c r="D753" s="12"/>
      <c r="E753" s="12"/>
      <c r="F753" s="12"/>
      <c r="G753" s="12"/>
      <c r="H753" s="12"/>
      <c r="I753" s="12"/>
      <c r="J753" s="12"/>
      <c r="K753" s="12"/>
      <c r="L753" s="12"/>
      <c r="M753" s="49"/>
      <c r="N753" s="49"/>
      <c r="O753" s="12"/>
      <c r="P753" s="12"/>
      <c r="Q753" s="12"/>
      <c r="R753" s="12"/>
      <c r="S753" s="12"/>
      <c r="T753" s="12"/>
    </row>
    <row r="754" spans="1:20" s="1" customFormat="1" x14ac:dyDescent="0.4">
      <c r="A754" s="12"/>
      <c r="B754" s="12"/>
      <c r="C754" s="42"/>
      <c r="D754" s="12"/>
      <c r="E754" s="12"/>
      <c r="F754" s="12"/>
      <c r="G754" s="12"/>
      <c r="H754" s="12"/>
      <c r="I754" s="12"/>
      <c r="J754" s="12"/>
      <c r="K754" s="12"/>
      <c r="L754" s="12"/>
      <c r="M754" s="49"/>
      <c r="N754" s="49"/>
      <c r="O754" s="12"/>
      <c r="P754" s="12"/>
      <c r="Q754" s="12"/>
      <c r="R754" s="12"/>
      <c r="S754" s="12"/>
      <c r="T754" s="12"/>
    </row>
    <row r="755" spans="1:20" s="1" customFormat="1" x14ac:dyDescent="0.4">
      <c r="A755" s="12"/>
      <c r="B755" s="12"/>
      <c r="C755" s="42"/>
      <c r="D755" s="12"/>
      <c r="E755" s="12"/>
      <c r="F755" s="12"/>
      <c r="G755" s="12"/>
      <c r="H755" s="12"/>
      <c r="I755" s="12"/>
      <c r="J755" s="12"/>
      <c r="K755" s="12"/>
      <c r="L755" s="12"/>
      <c r="M755" s="49"/>
      <c r="N755" s="49"/>
      <c r="O755" s="12"/>
      <c r="P755" s="12"/>
      <c r="Q755" s="12"/>
      <c r="R755" s="12"/>
      <c r="S755" s="12"/>
      <c r="T755" s="12"/>
    </row>
    <row r="756" spans="1:20" s="1" customFormat="1" x14ac:dyDescent="0.4">
      <c r="A756" s="12"/>
      <c r="B756" s="12"/>
      <c r="C756" s="42"/>
      <c r="D756" s="12"/>
      <c r="E756" s="12"/>
      <c r="F756" s="12"/>
      <c r="G756" s="12"/>
      <c r="H756" s="12"/>
      <c r="I756" s="12"/>
      <c r="J756" s="12"/>
      <c r="K756" s="12"/>
      <c r="L756" s="12"/>
      <c r="M756" s="49"/>
      <c r="N756" s="49"/>
      <c r="O756" s="12"/>
      <c r="P756" s="12"/>
      <c r="Q756" s="12"/>
      <c r="R756" s="12"/>
      <c r="S756" s="12"/>
      <c r="T756" s="12"/>
    </row>
    <row r="757" spans="1:20" s="1" customFormat="1" x14ac:dyDescent="0.4">
      <c r="A757" s="12"/>
      <c r="B757" s="12"/>
      <c r="C757" s="42"/>
      <c r="D757" s="12"/>
      <c r="E757" s="12"/>
      <c r="F757" s="12"/>
      <c r="G757" s="12"/>
      <c r="H757" s="12"/>
      <c r="I757" s="12"/>
      <c r="J757" s="12"/>
      <c r="K757" s="12"/>
      <c r="L757" s="12"/>
      <c r="M757" s="49"/>
      <c r="N757" s="49"/>
      <c r="O757" s="12"/>
      <c r="P757" s="12"/>
      <c r="Q757" s="12"/>
      <c r="R757" s="12"/>
      <c r="S757" s="12"/>
      <c r="T757" s="12"/>
    </row>
    <row r="758" spans="1:20" s="1" customFormat="1" x14ac:dyDescent="0.4">
      <c r="A758" s="12"/>
      <c r="B758" s="12"/>
      <c r="C758" s="42"/>
      <c r="D758" s="12"/>
      <c r="E758" s="12"/>
      <c r="F758" s="12"/>
      <c r="G758" s="12"/>
      <c r="H758" s="12"/>
      <c r="I758" s="12"/>
      <c r="J758" s="12"/>
      <c r="K758" s="12"/>
      <c r="L758" s="12"/>
      <c r="M758" s="49"/>
      <c r="N758" s="49"/>
      <c r="O758" s="12"/>
      <c r="P758" s="12"/>
      <c r="Q758" s="12"/>
      <c r="R758" s="12"/>
      <c r="S758" s="12"/>
      <c r="T758" s="12"/>
    </row>
    <row r="759" spans="1:20" s="1" customFormat="1" x14ac:dyDescent="0.4">
      <c r="A759" s="12"/>
      <c r="B759" s="12"/>
      <c r="C759" s="42"/>
      <c r="D759" s="12"/>
      <c r="E759" s="12"/>
      <c r="F759" s="12"/>
      <c r="G759" s="12"/>
      <c r="H759" s="12"/>
      <c r="I759" s="12"/>
      <c r="J759" s="12"/>
      <c r="K759" s="12"/>
      <c r="L759" s="12"/>
      <c r="M759" s="49"/>
      <c r="N759" s="49"/>
      <c r="O759" s="12"/>
      <c r="P759" s="12"/>
      <c r="Q759" s="12"/>
      <c r="R759" s="12"/>
      <c r="S759" s="12"/>
      <c r="T759" s="12"/>
    </row>
    <row r="760" spans="1:20" s="1" customFormat="1" x14ac:dyDescent="0.4">
      <c r="A760" s="12"/>
      <c r="B760" s="12"/>
      <c r="C760" s="42"/>
      <c r="D760" s="12"/>
      <c r="E760" s="12"/>
      <c r="F760" s="12"/>
      <c r="G760" s="12"/>
      <c r="H760" s="12"/>
      <c r="I760" s="12"/>
      <c r="J760" s="12"/>
      <c r="K760" s="12"/>
      <c r="L760" s="12"/>
      <c r="M760" s="49"/>
      <c r="N760" s="49"/>
      <c r="O760" s="12"/>
      <c r="P760" s="12"/>
      <c r="Q760" s="12"/>
      <c r="R760" s="12"/>
      <c r="S760" s="12"/>
      <c r="T760" s="12"/>
    </row>
    <row r="761" spans="1:20" s="1" customFormat="1" x14ac:dyDescent="0.4">
      <c r="A761" s="12"/>
      <c r="B761" s="12"/>
      <c r="C761" s="42"/>
      <c r="D761" s="12"/>
      <c r="E761" s="12"/>
      <c r="F761" s="12"/>
      <c r="G761" s="12"/>
      <c r="H761" s="12"/>
      <c r="I761" s="12"/>
      <c r="J761" s="12"/>
      <c r="K761" s="12"/>
      <c r="L761" s="12"/>
      <c r="M761" s="49"/>
      <c r="N761" s="49"/>
      <c r="O761" s="12"/>
      <c r="P761" s="12"/>
      <c r="Q761" s="12"/>
      <c r="R761" s="12"/>
      <c r="S761" s="12"/>
      <c r="T761" s="12"/>
    </row>
    <row r="762" spans="1:20" s="1" customFormat="1" x14ac:dyDescent="0.4">
      <c r="A762" s="12"/>
      <c r="B762" s="12"/>
      <c r="C762" s="42"/>
      <c r="D762" s="12"/>
      <c r="E762" s="12"/>
      <c r="F762" s="12"/>
      <c r="G762" s="12"/>
      <c r="H762" s="12"/>
      <c r="I762" s="12"/>
      <c r="J762" s="12"/>
      <c r="K762" s="12"/>
      <c r="L762" s="12"/>
      <c r="M762" s="49"/>
      <c r="N762" s="49"/>
      <c r="O762" s="12"/>
      <c r="P762" s="12"/>
      <c r="Q762" s="12"/>
      <c r="R762" s="12"/>
      <c r="S762" s="12"/>
      <c r="T762" s="12"/>
    </row>
    <row r="763" spans="1:20" s="1" customFormat="1" x14ac:dyDescent="0.4">
      <c r="A763" s="12"/>
      <c r="B763" s="12"/>
      <c r="C763" s="42"/>
      <c r="D763" s="12"/>
      <c r="E763" s="12"/>
      <c r="F763" s="12"/>
      <c r="G763" s="12"/>
      <c r="H763" s="12"/>
      <c r="I763" s="12"/>
      <c r="J763" s="12"/>
      <c r="K763" s="12"/>
      <c r="L763" s="12"/>
      <c r="M763" s="49"/>
      <c r="N763" s="49"/>
      <c r="O763" s="12"/>
      <c r="P763" s="12"/>
      <c r="Q763" s="12"/>
      <c r="R763" s="12"/>
      <c r="S763" s="12"/>
      <c r="T763" s="12"/>
    </row>
    <row r="764" spans="1:20" s="1" customFormat="1" x14ac:dyDescent="0.4">
      <c r="A764" s="12"/>
      <c r="B764" s="12"/>
      <c r="C764" s="42"/>
      <c r="D764" s="12"/>
      <c r="E764" s="12"/>
      <c r="F764" s="12"/>
      <c r="G764" s="12"/>
      <c r="H764" s="12"/>
      <c r="I764" s="12"/>
      <c r="J764" s="12"/>
      <c r="K764" s="12"/>
      <c r="L764" s="12"/>
      <c r="M764" s="49"/>
      <c r="N764" s="49"/>
      <c r="O764" s="12"/>
      <c r="P764" s="12"/>
      <c r="Q764" s="12"/>
      <c r="R764" s="12"/>
      <c r="S764" s="12"/>
      <c r="T764" s="12"/>
    </row>
    <row r="765" spans="1:20" s="1" customFormat="1" x14ac:dyDescent="0.4">
      <c r="A765" s="12"/>
      <c r="B765" s="12"/>
      <c r="C765" s="42"/>
      <c r="D765" s="12"/>
      <c r="E765" s="12"/>
      <c r="F765" s="12"/>
      <c r="G765" s="12"/>
      <c r="H765" s="12"/>
      <c r="I765" s="12"/>
      <c r="J765" s="12"/>
      <c r="K765" s="12"/>
      <c r="L765" s="12"/>
      <c r="M765" s="49"/>
      <c r="N765" s="49"/>
      <c r="O765" s="12"/>
      <c r="P765" s="12"/>
      <c r="Q765" s="12"/>
      <c r="R765" s="12"/>
      <c r="S765" s="12"/>
      <c r="T765" s="12"/>
    </row>
    <row r="766" spans="1:20" s="1" customFormat="1" x14ac:dyDescent="0.4">
      <c r="A766" s="12"/>
      <c r="B766" s="12"/>
      <c r="C766" s="42"/>
      <c r="D766" s="12"/>
      <c r="E766" s="12"/>
      <c r="F766" s="12"/>
      <c r="G766" s="12"/>
      <c r="H766" s="12"/>
      <c r="I766" s="12"/>
      <c r="J766" s="12"/>
      <c r="K766" s="12"/>
      <c r="L766" s="12"/>
      <c r="M766" s="49"/>
      <c r="N766" s="49"/>
      <c r="O766" s="12"/>
      <c r="P766" s="12"/>
      <c r="Q766" s="12"/>
      <c r="R766" s="12"/>
      <c r="S766" s="12"/>
      <c r="T766" s="12"/>
    </row>
    <row r="767" spans="1:20" s="1" customFormat="1" x14ac:dyDescent="0.4">
      <c r="A767" s="12"/>
      <c r="B767" s="12"/>
      <c r="C767" s="42"/>
      <c r="D767" s="12"/>
      <c r="E767" s="12"/>
      <c r="F767" s="12"/>
      <c r="G767" s="12"/>
      <c r="H767" s="12"/>
      <c r="I767" s="12"/>
      <c r="J767" s="12"/>
      <c r="K767" s="12"/>
      <c r="L767" s="12"/>
      <c r="M767" s="49"/>
      <c r="N767" s="49"/>
      <c r="O767" s="12"/>
      <c r="P767" s="12"/>
      <c r="Q767" s="12"/>
      <c r="R767" s="12"/>
      <c r="S767" s="12"/>
      <c r="T767" s="12"/>
    </row>
    <row r="768" spans="1:20" s="1" customFormat="1" x14ac:dyDescent="0.4">
      <c r="A768" s="12"/>
      <c r="B768" s="12"/>
      <c r="C768" s="42"/>
      <c r="D768" s="12"/>
      <c r="E768" s="12"/>
      <c r="F768" s="12"/>
      <c r="G768" s="12"/>
      <c r="H768" s="12"/>
      <c r="I768" s="12"/>
      <c r="J768" s="12"/>
      <c r="K768" s="12"/>
      <c r="L768" s="12"/>
      <c r="M768" s="49"/>
      <c r="N768" s="49"/>
      <c r="O768" s="12"/>
      <c r="P768" s="12"/>
      <c r="Q768" s="12"/>
      <c r="R768" s="12"/>
      <c r="S768" s="12"/>
      <c r="T768" s="12"/>
    </row>
    <row r="769" spans="1:20" s="1" customFormat="1" x14ac:dyDescent="0.4">
      <c r="A769" s="12"/>
      <c r="B769" s="12"/>
      <c r="C769" s="42"/>
      <c r="D769" s="12"/>
      <c r="E769" s="12"/>
      <c r="F769" s="12"/>
      <c r="G769" s="12"/>
      <c r="H769" s="12"/>
      <c r="I769" s="12"/>
      <c r="J769" s="12"/>
      <c r="K769" s="12"/>
      <c r="L769" s="12"/>
      <c r="M769" s="49"/>
      <c r="N769" s="49"/>
      <c r="O769" s="12"/>
      <c r="P769" s="12"/>
      <c r="Q769" s="12"/>
      <c r="R769" s="12"/>
      <c r="S769" s="12"/>
      <c r="T769" s="12"/>
    </row>
    <row r="770" spans="1:20" s="1" customFormat="1" x14ac:dyDescent="0.4">
      <c r="A770" s="12"/>
      <c r="B770" s="12"/>
      <c r="C770" s="42"/>
      <c r="D770" s="12"/>
      <c r="E770" s="12"/>
      <c r="F770" s="12"/>
      <c r="G770" s="12"/>
      <c r="H770" s="12"/>
      <c r="I770" s="12"/>
      <c r="J770" s="12"/>
      <c r="K770" s="12"/>
      <c r="L770" s="12"/>
      <c r="M770" s="49"/>
      <c r="N770" s="49"/>
      <c r="O770" s="12"/>
      <c r="P770" s="12"/>
      <c r="Q770" s="12"/>
      <c r="R770" s="12"/>
      <c r="S770" s="12"/>
      <c r="T770" s="12"/>
    </row>
    <row r="771" spans="1:20" s="1" customFormat="1" x14ac:dyDescent="0.4">
      <c r="A771" s="12"/>
      <c r="B771" s="12"/>
      <c r="C771" s="42"/>
      <c r="D771" s="12"/>
      <c r="E771" s="12"/>
      <c r="F771" s="12"/>
      <c r="G771" s="12"/>
      <c r="H771" s="12"/>
      <c r="I771" s="12"/>
      <c r="J771" s="12"/>
      <c r="K771" s="12"/>
      <c r="L771" s="12"/>
      <c r="M771" s="49"/>
      <c r="N771" s="49"/>
      <c r="O771" s="12"/>
      <c r="P771" s="12"/>
      <c r="Q771" s="12"/>
      <c r="R771" s="12"/>
      <c r="S771" s="12"/>
      <c r="T771" s="12"/>
    </row>
    <row r="772" spans="1:20" s="1" customFormat="1" x14ac:dyDescent="0.4">
      <c r="A772" s="12"/>
      <c r="B772" s="12"/>
      <c r="C772" s="42"/>
      <c r="D772" s="12"/>
      <c r="E772" s="12"/>
      <c r="F772" s="12"/>
      <c r="G772" s="12"/>
      <c r="H772" s="12"/>
      <c r="I772" s="12"/>
      <c r="J772" s="12"/>
      <c r="K772" s="12"/>
      <c r="L772" s="12"/>
      <c r="M772" s="49"/>
      <c r="N772" s="49"/>
      <c r="O772" s="12"/>
      <c r="P772" s="12"/>
      <c r="Q772" s="12"/>
      <c r="R772" s="12"/>
      <c r="S772" s="12"/>
      <c r="T772" s="12"/>
    </row>
    <row r="773" spans="1:20" s="1" customFormat="1" x14ac:dyDescent="0.4">
      <c r="A773" s="12"/>
      <c r="B773" s="12"/>
      <c r="C773" s="42"/>
      <c r="D773" s="12"/>
      <c r="E773" s="12"/>
      <c r="F773" s="12"/>
      <c r="G773" s="12"/>
      <c r="H773" s="12"/>
      <c r="I773" s="12"/>
      <c r="J773" s="12"/>
      <c r="K773" s="12"/>
      <c r="L773" s="12"/>
      <c r="M773" s="49"/>
      <c r="N773" s="49"/>
      <c r="O773" s="12"/>
      <c r="P773" s="12"/>
      <c r="Q773" s="12"/>
      <c r="R773" s="12"/>
      <c r="S773" s="12"/>
      <c r="T773" s="12"/>
    </row>
    <row r="774" spans="1:20" s="1" customFormat="1" x14ac:dyDescent="0.4">
      <c r="A774" s="12"/>
      <c r="B774" s="12"/>
      <c r="C774" s="42"/>
      <c r="D774" s="12"/>
      <c r="E774" s="12"/>
      <c r="F774" s="12"/>
      <c r="G774" s="12"/>
      <c r="H774" s="12"/>
      <c r="I774" s="12"/>
      <c r="J774" s="12"/>
      <c r="K774" s="12"/>
      <c r="L774" s="12"/>
      <c r="M774" s="49"/>
      <c r="N774" s="49"/>
      <c r="O774" s="12"/>
      <c r="P774" s="12"/>
      <c r="Q774" s="12"/>
      <c r="R774" s="12"/>
      <c r="S774" s="12"/>
      <c r="T774" s="12"/>
    </row>
    <row r="775" spans="1:20" s="1" customFormat="1" x14ac:dyDescent="0.4">
      <c r="A775" s="12"/>
      <c r="B775" s="12"/>
      <c r="C775" s="42"/>
      <c r="D775" s="12"/>
      <c r="E775" s="12"/>
      <c r="F775" s="12"/>
      <c r="G775" s="12"/>
      <c r="H775" s="12"/>
      <c r="I775" s="12"/>
      <c r="J775" s="12"/>
      <c r="K775" s="12"/>
      <c r="L775" s="12"/>
      <c r="M775" s="49"/>
      <c r="N775" s="49"/>
      <c r="O775" s="12"/>
      <c r="P775" s="12"/>
      <c r="Q775" s="12"/>
      <c r="R775" s="12"/>
      <c r="S775" s="12"/>
      <c r="T775" s="12"/>
    </row>
    <row r="776" spans="1:20" s="1" customFormat="1" x14ac:dyDescent="0.4">
      <c r="A776" s="12"/>
      <c r="B776" s="12"/>
      <c r="C776" s="42"/>
      <c r="D776" s="12"/>
      <c r="E776" s="12"/>
      <c r="F776" s="12"/>
      <c r="G776" s="12"/>
      <c r="H776" s="12"/>
      <c r="I776" s="12"/>
      <c r="J776" s="12"/>
      <c r="K776" s="12"/>
      <c r="L776" s="12"/>
      <c r="M776" s="49"/>
      <c r="N776" s="49"/>
      <c r="O776" s="12"/>
      <c r="P776" s="12"/>
      <c r="Q776" s="12"/>
      <c r="R776" s="12"/>
      <c r="S776" s="12"/>
      <c r="T776" s="12"/>
    </row>
    <row r="777" spans="1:20" s="1" customFormat="1" x14ac:dyDescent="0.4">
      <c r="A777" s="12"/>
      <c r="B777" s="12"/>
      <c r="C777" s="42"/>
      <c r="D777" s="12"/>
      <c r="E777" s="12"/>
      <c r="F777" s="12"/>
      <c r="G777" s="12"/>
      <c r="H777" s="12"/>
      <c r="I777" s="12"/>
      <c r="J777" s="12"/>
      <c r="K777" s="12"/>
      <c r="L777" s="12"/>
      <c r="M777" s="49"/>
      <c r="N777" s="49"/>
      <c r="O777" s="12"/>
      <c r="P777" s="12"/>
      <c r="Q777" s="12"/>
      <c r="R777" s="12"/>
      <c r="S777" s="12"/>
      <c r="T777" s="12"/>
    </row>
    <row r="778" spans="1:20" s="1" customFormat="1" x14ac:dyDescent="0.4">
      <c r="A778" s="12"/>
      <c r="B778" s="12"/>
      <c r="C778" s="42"/>
      <c r="D778" s="12"/>
      <c r="E778" s="12"/>
      <c r="F778" s="12"/>
      <c r="G778" s="12"/>
      <c r="H778" s="12"/>
      <c r="I778" s="12"/>
      <c r="J778" s="12"/>
      <c r="K778" s="12"/>
      <c r="L778" s="12"/>
      <c r="M778" s="49"/>
      <c r="N778" s="49"/>
      <c r="O778" s="12"/>
      <c r="P778" s="12"/>
      <c r="Q778" s="12"/>
      <c r="R778" s="12"/>
      <c r="S778" s="12"/>
      <c r="T778" s="12"/>
    </row>
    <row r="779" spans="1:20" s="1" customFormat="1" x14ac:dyDescent="0.4">
      <c r="A779" s="12"/>
      <c r="B779" s="12"/>
      <c r="C779" s="42"/>
      <c r="D779" s="12"/>
      <c r="E779" s="12"/>
      <c r="F779" s="12"/>
      <c r="G779" s="12"/>
      <c r="H779" s="12"/>
      <c r="I779" s="12"/>
      <c r="J779" s="12"/>
      <c r="K779" s="12"/>
      <c r="L779" s="12"/>
      <c r="M779" s="49"/>
      <c r="N779" s="49"/>
      <c r="O779" s="12"/>
      <c r="P779" s="12"/>
      <c r="Q779" s="12"/>
      <c r="R779" s="12"/>
      <c r="S779" s="12"/>
      <c r="T779" s="12"/>
    </row>
    <row r="780" spans="1:20" s="1" customFormat="1" x14ac:dyDescent="0.4">
      <c r="A780" s="12"/>
      <c r="B780" s="12"/>
      <c r="C780" s="42"/>
      <c r="D780" s="12"/>
      <c r="E780" s="12"/>
      <c r="F780" s="12"/>
      <c r="G780" s="12"/>
      <c r="H780" s="12"/>
      <c r="I780" s="12"/>
      <c r="J780" s="12"/>
      <c r="K780" s="12"/>
      <c r="L780" s="12"/>
      <c r="M780" s="49"/>
      <c r="N780" s="49"/>
      <c r="O780" s="12"/>
      <c r="P780" s="12"/>
      <c r="Q780" s="12"/>
      <c r="R780" s="12"/>
      <c r="S780" s="12"/>
      <c r="T780" s="12"/>
    </row>
    <row r="781" spans="1:20" s="1" customFormat="1" x14ac:dyDescent="0.4">
      <c r="A781" s="12"/>
      <c r="B781" s="12"/>
      <c r="C781" s="42"/>
      <c r="D781" s="12"/>
      <c r="E781" s="12"/>
      <c r="F781" s="12"/>
      <c r="G781" s="12"/>
      <c r="H781" s="12"/>
      <c r="I781" s="12"/>
      <c r="J781" s="12"/>
      <c r="K781" s="12"/>
      <c r="L781" s="12"/>
      <c r="M781" s="49"/>
      <c r="N781" s="49"/>
      <c r="O781" s="12"/>
      <c r="P781" s="12"/>
      <c r="Q781" s="12"/>
      <c r="R781" s="12"/>
      <c r="S781" s="12"/>
      <c r="T781" s="12"/>
    </row>
    <row r="782" spans="1:20" s="1" customFormat="1" x14ac:dyDescent="0.4">
      <c r="A782" s="12"/>
      <c r="B782" s="12"/>
      <c r="C782" s="42"/>
      <c r="D782" s="12"/>
      <c r="E782" s="12"/>
      <c r="F782" s="12"/>
      <c r="G782" s="12"/>
      <c r="H782" s="12"/>
      <c r="I782" s="12"/>
      <c r="J782" s="12"/>
      <c r="K782" s="12"/>
      <c r="L782" s="12"/>
      <c r="M782" s="49"/>
      <c r="N782" s="49"/>
      <c r="O782" s="12"/>
      <c r="P782" s="12"/>
      <c r="Q782" s="12"/>
      <c r="R782" s="12"/>
      <c r="S782" s="12"/>
      <c r="T782" s="12"/>
    </row>
    <row r="783" spans="1:20" s="1" customFormat="1" x14ac:dyDescent="0.4">
      <c r="A783" s="12"/>
      <c r="B783" s="12"/>
      <c r="C783" s="42"/>
      <c r="D783" s="12"/>
      <c r="E783" s="12"/>
      <c r="F783" s="12"/>
      <c r="G783" s="12"/>
      <c r="H783" s="12"/>
      <c r="I783" s="12"/>
      <c r="J783" s="12"/>
      <c r="K783" s="12"/>
      <c r="L783" s="12"/>
      <c r="M783" s="49"/>
      <c r="N783" s="49"/>
      <c r="O783" s="12"/>
      <c r="P783" s="12"/>
      <c r="Q783" s="12"/>
      <c r="R783" s="12"/>
      <c r="S783" s="12"/>
      <c r="T783" s="12"/>
    </row>
    <row r="784" spans="1:20" s="1" customFormat="1" x14ac:dyDescent="0.4">
      <c r="A784" s="12"/>
      <c r="B784" s="12"/>
      <c r="C784" s="42"/>
      <c r="D784" s="12"/>
      <c r="E784" s="12"/>
      <c r="F784" s="12"/>
      <c r="G784" s="12"/>
      <c r="H784" s="12"/>
      <c r="I784" s="12"/>
      <c r="J784" s="12"/>
      <c r="K784" s="12"/>
      <c r="L784" s="12"/>
      <c r="M784" s="49"/>
      <c r="N784" s="49"/>
      <c r="O784" s="12"/>
      <c r="P784" s="12"/>
      <c r="Q784" s="12"/>
      <c r="R784" s="12"/>
      <c r="S784" s="12"/>
      <c r="T784" s="12"/>
    </row>
    <row r="785" spans="1:20" s="1" customFormat="1" x14ac:dyDescent="0.4">
      <c r="A785" s="12"/>
      <c r="B785" s="12"/>
      <c r="C785" s="42"/>
      <c r="D785" s="12"/>
      <c r="E785" s="12"/>
      <c r="F785" s="12"/>
      <c r="G785" s="12"/>
      <c r="H785" s="12"/>
      <c r="I785" s="12"/>
      <c r="J785" s="12"/>
      <c r="K785" s="12"/>
      <c r="L785" s="12"/>
      <c r="M785" s="49"/>
      <c r="N785" s="49"/>
      <c r="O785" s="12"/>
      <c r="P785" s="12"/>
      <c r="Q785" s="12"/>
      <c r="R785" s="12"/>
      <c r="S785" s="12"/>
      <c r="T785" s="12"/>
    </row>
    <row r="786" spans="1:20" s="1" customFormat="1" x14ac:dyDescent="0.4">
      <c r="A786" s="12"/>
      <c r="B786" s="12"/>
      <c r="C786" s="42"/>
      <c r="D786" s="12"/>
      <c r="E786" s="12"/>
      <c r="F786" s="12"/>
      <c r="G786" s="12"/>
      <c r="H786" s="12"/>
      <c r="I786" s="12"/>
      <c r="J786" s="12"/>
      <c r="K786" s="12"/>
      <c r="L786" s="12"/>
      <c r="M786" s="49"/>
      <c r="N786" s="49"/>
      <c r="O786" s="12"/>
      <c r="P786" s="12"/>
      <c r="Q786" s="12"/>
      <c r="R786" s="12"/>
      <c r="S786" s="12"/>
      <c r="T786" s="12"/>
    </row>
    <row r="787" spans="1:20" s="1" customFormat="1" x14ac:dyDescent="0.4">
      <c r="A787" s="12"/>
      <c r="B787" s="12"/>
      <c r="C787" s="42"/>
      <c r="D787" s="12"/>
      <c r="E787" s="12"/>
      <c r="F787" s="12"/>
      <c r="G787" s="12"/>
      <c r="H787" s="12"/>
      <c r="I787" s="12"/>
      <c r="J787" s="12"/>
      <c r="K787" s="12"/>
      <c r="L787" s="12"/>
      <c r="M787" s="49"/>
      <c r="N787" s="49"/>
      <c r="O787" s="12"/>
      <c r="P787" s="12"/>
      <c r="Q787" s="12"/>
      <c r="R787" s="12"/>
      <c r="S787" s="12"/>
      <c r="T787" s="12"/>
    </row>
    <row r="788" spans="1:20" s="1" customFormat="1" x14ac:dyDescent="0.4">
      <c r="A788" s="12"/>
      <c r="B788" s="12"/>
      <c r="C788" s="42"/>
      <c r="D788" s="12"/>
      <c r="E788" s="12"/>
      <c r="F788" s="12"/>
      <c r="G788" s="12"/>
      <c r="H788" s="12"/>
      <c r="I788" s="12"/>
      <c r="J788" s="12"/>
      <c r="K788" s="12"/>
      <c r="L788" s="12"/>
      <c r="M788" s="49"/>
      <c r="N788" s="49"/>
      <c r="O788" s="12"/>
      <c r="P788" s="12"/>
      <c r="Q788" s="12"/>
      <c r="R788" s="12"/>
      <c r="S788" s="12"/>
      <c r="T788" s="12"/>
    </row>
    <row r="789" spans="1:20" s="1" customFormat="1" x14ac:dyDescent="0.4">
      <c r="A789" s="12"/>
      <c r="B789" s="12"/>
      <c r="C789" s="42"/>
      <c r="D789" s="12"/>
      <c r="E789" s="12"/>
      <c r="F789" s="12"/>
      <c r="G789" s="12"/>
      <c r="H789" s="12"/>
      <c r="I789" s="12"/>
      <c r="J789" s="12"/>
      <c r="K789" s="12"/>
      <c r="L789" s="12"/>
      <c r="M789" s="49"/>
      <c r="N789" s="49"/>
      <c r="O789" s="12"/>
      <c r="P789" s="12"/>
      <c r="Q789" s="12"/>
      <c r="R789" s="12"/>
      <c r="S789" s="12"/>
      <c r="T789" s="12"/>
    </row>
    <row r="790" spans="1:20" s="1" customFormat="1" x14ac:dyDescent="0.4">
      <c r="A790" s="12"/>
      <c r="B790" s="12"/>
      <c r="C790" s="42"/>
      <c r="D790" s="12"/>
      <c r="E790" s="12"/>
      <c r="F790" s="12"/>
      <c r="G790" s="12"/>
      <c r="H790" s="12"/>
      <c r="I790" s="12"/>
      <c r="J790" s="12"/>
      <c r="K790" s="12"/>
      <c r="L790" s="12"/>
      <c r="M790" s="49"/>
      <c r="N790" s="49"/>
      <c r="O790" s="12"/>
      <c r="P790" s="12"/>
      <c r="Q790" s="12"/>
      <c r="R790" s="12"/>
      <c r="S790" s="12"/>
      <c r="T790" s="12"/>
    </row>
    <row r="791" spans="1:20" s="1" customFormat="1" x14ac:dyDescent="0.4">
      <c r="A791" s="12"/>
      <c r="B791" s="12"/>
      <c r="C791" s="42"/>
      <c r="D791" s="12"/>
      <c r="E791" s="12"/>
      <c r="F791" s="12"/>
      <c r="G791" s="12"/>
      <c r="H791" s="12"/>
      <c r="I791" s="12"/>
      <c r="J791" s="12"/>
      <c r="K791" s="12"/>
      <c r="L791" s="12"/>
      <c r="M791" s="49"/>
      <c r="N791" s="49"/>
      <c r="O791" s="12"/>
      <c r="P791" s="12"/>
      <c r="Q791" s="12"/>
      <c r="R791" s="12"/>
      <c r="S791" s="12"/>
      <c r="T791" s="12"/>
    </row>
    <row r="792" spans="1:20" s="1" customFormat="1" x14ac:dyDescent="0.4">
      <c r="A792" s="12"/>
      <c r="B792" s="12"/>
      <c r="C792" s="42"/>
      <c r="D792" s="12"/>
      <c r="E792" s="12"/>
      <c r="F792" s="12"/>
      <c r="G792" s="12"/>
      <c r="H792" s="12"/>
      <c r="I792" s="12"/>
      <c r="J792" s="12"/>
      <c r="K792" s="12"/>
      <c r="L792" s="12"/>
      <c r="M792" s="49"/>
      <c r="N792" s="49"/>
      <c r="O792" s="12"/>
      <c r="P792" s="12"/>
      <c r="Q792" s="12"/>
      <c r="R792" s="12"/>
      <c r="S792" s="12"/>
      <c r="T792" s="12"/>
    </row>
    <row r="793" spans="1:20" s="1" customFormat="1" x14ac:dyDescent="0.4">
      <c r="A793" s="12"/>
      <c r="B793" s="12"/>
      <c r="C793" s="42"/>
      <c r="D793" s="12"/>
      <c r="E793" s="12"/>
      <c r="F793" s="12"/>
      <c r="G793" s="12"/>
      <c r="H793" s="12"/>
      <c r="I793" s="12"/>
      <c r="J793" s="12"/>
      <c r="K793" s="12"/>
      <c r="L793" s="12"/>
      <c r="M793" s="49"/>
      <c r="N793" s="49"/>
      <c r="O793" s="12"/>
      <c r="P793" s="12"/>
      <c r="Q793" s="12"/>
      <c r="R793" s="12"/>
      <c r="S793" s="12"/>
      <c r="T793" s="12"/>
    </row>
    <row r="794" spans="1:20" s="1" customFormat="1" x14ac:dyDescent="0.4">
      <c r="A794" s="12"/>
      <c r="B794" s="12"/>
      <c r="C794" s="42"/>
      <c r="D794" s="12"/>
      <c r="E794" s="12"/>
      <c r="F794" s="12"/>
      <c r="G794" s="12"/>
      <c r="H794" s="12"/>
      <c r="I794" s="12"/>
      <c r="J794" s="12"/>
      <c r="K794" s="12"/>
      <c r="L794" s="12"/>
      <c r="M794" s="49"/>
      <c r="N794" s="49"/>
      <c r="O794" s="12"/>
      <c r="P794" s="12"/>
      <c r="Q794" s="12"/>
      <c r="R794" s="12"/>
      <c r="S794" s="12"/>
      <c r="T794" s="12"/>
    </row>
    <row r="795" spans="1:20" s="1" customFormat="1" x14ac:dyDescent="0.4">
      <c r="A795" s="12"/>
      <c r="B795" s="12"/>
      <c r="C795" s="42"/>
      <c r="D795" s="12"/>
      <c r="E795" s="12"/>
      <c r="F795" s="12"/>
      <c r="G795" s="12"/>
      <c r="H795" s="12"/>
      <c r="I795" s="12"/>
      <c r="J795" s="12"/>
      <c r="K795" s="12"/>
      <c r="L795" s="12"/>
      <c r="M795" s="49"/>
      <c r="N795" s="49"/>
      <c r="O795" s="12"/>
      <c r="P795" s="12"/>
      <c r="Q795" s="12"/>
      <c r="R795" s="12"/>
      <c r="S795" s="12"/>
      <c r="T795" s="12"/>
    </row>
    <row r="796" spans="1:20" s="1" customFormat="1" x14ac:dyDescent="0.4">
      <c r="A796" s="12"/>
      <c r="B796" s="12"/>
      <c r="C796" s="42"/>
      <c r="D796" s="12"/>
      <c r="E796" s="12"/>
      <c r="F796" s="12"/>
      <c r="G796" s="12"/>
      <c r="H796" s="12"/>
      <c r="I796" s="12"/>
      <c r="J796" s="12"/>
      <c r="K796" s="12"/>
      <c r="L796" s="12"/>
      <c r="M796" s="49"/>
      <c r="N796" s="49"/>
      <c r="O796" s="12"/>
      <c r="P796" s="12"/>
      <c r="Q796" s="12"/>
      <c r="R796" s="12"/>
      <c r="S796" s="12"/>
      <c r="T796" s="12"/>
    </row>
    <row r="797" spans="1:20" s="1" customFormat="1" x14ac:dyDescent="0.4">
      <c r="A797" s="12"/>
      <c r="B797" s="12"/>
      <c r="C797" s="42"/>
      <c r="D797" s="12"/>
      <c r="E797" s="12"/>
      <c r="F797" s="12"/>
      <c r="G797" s="12"/>
      <c r="H797" s="12"/>
      <c r="I797" s="12"/>
      <c r="J797" s="12"/>
      <c r="K797" s="12"/>
      <c r="L797" s="12"/>
      <c r="M797" s="49"/>
      <c r="N797" s="49"/>
      <c r="O797" s="12"/>
      <c r="P797" s="12"/>
      <c r="Q797" s="12"/>
      <c r="R797" s="12"/>
      <c r="S797" s="12"/>
      <c r="T797" s="12"/>
    </row>
    <row r="798" spans="1:20" s="1" customFormat="1" x14ac:dyDescent="0.4">
      <c r="A798" s="12"/>
      <c r="B798" s="12"/>
      <c r="C798" s="42"/>
      <c r="D798" s="12"/>
      <c r="E798" s="12"/>
      <c r="F798" s="12"/>
      <c r="G798" s="12"/>
      <c r="H798" s="12"/>
      <c r="I798" s="12"/>
      <c r="J798" s="12"/>
      <c r="K798" s="12"/>
      <c r="L798" s="12"/>
      <c r="M798" s="49"/>
      <c r="N798" s="49"/>
      <c r="O798" s="12"/>
      <c r="P798" s="12"/>
      <c r="Q798" s="12"/>
      <c r="R798" s="12"/>
      <c r="S798" s="12"/>
      <c r="T798" s="12"/>
    </row>
    <row r="799" spans="1:20" s="1" customFormat="1" x14ac:dyDescent="0.4">
      <c r="A799" s="12"/>
      <c r="B799" s="12"/>
      <c r="C799" s="42"/>
      <c r="D799" s="12"/>
      <c r="E799" s="12"/>
      <c r="F799" s="12"/>
      <c r="G799" s="12"/>
      <c r="H799" s="12"/>
      <c r="I799" s="12"/>
      <c r="J799" s="12"/>
      <c r="K799" s="12"/>
      <c r="L799" s="12"/>
      <c r="M799" s="49"/>
      <c r="N799" s="49"/>
      <c r="O799" s="12"/>
      <c r="P799" s="12"/>
      <c r="Q799" s="12"/>
      <c r="R799" s="12"/>
      <c r="S799" s="12"/>
      <c r="T799" s="12"/>
    </row>
    <row r="800" spans="1:20" s="1" customFormat="1" x14ac:dyDescent="0.4">
      <c r="A800" s="12"/>
      <c r="B800" s="12"/>
      <c r="C800" s="42"/>
      <c r="D800" s="12"/>
      <c r="E800" s="12"/>
      <c r="F800" s="12"/>
      <c r="G800" s="12"/>
      <c r="H800" s="12"/>
      <c r="I800" s="12"/>
      <c r="J800" s="12"/>
      <c r="K800" s="12"/>
      <c r="L800" s="12"/>
      <c r="M800" s="49"/>
      <c r="N800" s="49"/>
      <c r="O800" s="12"/>
      <c r="P800" s="12"/>
      <c r="Q800" s="12"/>
      <c r="R800" s="12"/>
      <c r="S800" s="12"/>
      <c r="T800" s="12"/>
    </row>
    <row r="801" spans="1:20" s="1" customFormat="1" x14ac:dyDescent="0.4">
      <c r="A801" s="12"/>
      <c r="B801" s="12"/>
      <c r="C801" s="42"/>
      <c r="D801" s="12"/>
      <c r="E801" s="12"/>
      <c r="F801" s="12"/>
      <c r="G801" s="12"/>
      <c r="H801" s="12"/>
      <c r="I801" s="12"/>
      <c r="J801" s="12"/>
      <c r="K801" s="12"/>
      <c r="L801" s="12"/>
      <c r="M801" s="49"/>
      <c r="N801" s="49"/>
      <c r="O801" s="12"/>
      <c r="P801" s="12"/>
      <c r="Q801" s="12"/>
      <c r="R801" s="12"/>
      <c r="S801" s="12"/>
      <c r="T801" s="12"/>
    </row>
    <row r="802" spans="1:20" s="1" customFormat="1" x14ac:dyDescent="0.4">
      <c r="A802" s="12"/>
      <c r="B802" s="12"/>
      <c r="C802" s="42"/>
      <c r="D802" s="12"/>
      <c r="E802" s="12"/>
      <c r="F802" s="12"/>
      <c r="G802" s="12"/>
      <c r="H802" s="12"/>
      <c r="I802" s="12"/>
      <c r="J802" s="12"/>
      <c r="K802" s="12"/>
      <c r="L802" s="12"/>
      <c r="M802" s="49"/>
      <c r="N802" s="49"/>
      <c r="O802" s="12"/>
      <c r="P802" s="12"/>
      <c r="Q802" s="12"/>
      <c r="R802" s="12"/>
      <c r="S802" s="12"/>
      <c r="T802" s="12"/>
    </row>
    <row r="803" spans="1:20" s="1" customFormat="1" x14ac:dyDescent="0.4">
      <c r="A803" s="12"/>
      <c r="B803" s="12"/>
      <c r="C803" s="42"/>
      <c r="D803" s="12"/>
      <c r="E803" s="12"/>
      <c r="F803" s="12"/>
      <c r="G803" s="12"/>
      <c r="H803" s="12"/>
      <c r="I803" s="12"/>
      <c r="J803" s="12"/>
      <c r="K803" s="12"/>
      <c r="L803" s="12"/>
      <c r="M803" s="49"/>
      <c r="N803" s="49"/>
      <c r="O803" s="12"/>
      <c r="P803" s="12"/>
      <c r="Q803" s="12"/>
      <c r="R803" s="12"/>
      <c r="S803" s="12"/>
      <c r="T803" s="12"/>
    </row>
    <row r="804" spans="1:20" s="1" customFormat="1" x14ac:dyDescent="0.4">
      <c r="A804" s="12"/>
      <c r="B804" s="12"/>
      <c r="C804" s="42"/>
      <c r="D804" s="12"/>
      <c r="E804" s="12"/>
      <c r="F804" s="12"/>
      <c r="G804" s="12"/>
      <c r="H804" s="12"/>
      <c r="I804" s="12"/>
      <c r="J804" s="12"/>
      <c r="K804" s="12"/>
      <c r="L804" s="12"/>
      <c r="M804" s="49"/>
      <c r="N804" s="49"/>
      <c r="O804" s="12"/>
      <c r="P804" s="12"/>
      <c r="Q804" s="12"/>
      <c r="R804" s="12"/>
      <c r="S804" s="12"/>
      <c r="T804" s="12"/>
    </row>
    <row r="805" spans="1:20" s="1" customFormat="1" x14ac:dyDescent="0.4">
      <c r="A805" s="12"/>
      <c r="B805" s="12"/>
      <c r="C805" s="42"/>
      <c r="D805" s="12"/>
      <c r="E805" s="12"/>
      <c r="F805" s="12"/>
      <c r="G805" s="12"/>
      <c r="H805" s="12"/>
      <c r="I805" s="12"/>
      <c r="J805" s="12"/>
      <c r="K805" s="12"/>
      <c r="L805" s="12"/>
      <c r="M805" s="49"/>
      <c r="N805" s="49"/>
      <c r="O805" s="12"/>
      <c r="P805" s="12"/>
      <c r="Q805" s="12"/>
      <c r="R805" s="12"/>
      <c r="S805" s="12"/>
      <c r="T805" s="12"/>
    </row>
    <row r="806" spans="1:20" s="1" customFormat="1" x14ac:dyDescent="0.4">
      <c r="A806" s="12"/>
      <c r="B806" s="12"/>
      <c r="C806" s="42"/>
      <c r="D806" s="12"/>
      <c r="E806" s="12"/>
      <c r="F806" s="12"/>
      <c r="G806" s="12"/>
      <c r="H806" s="12"/>
      <c r="I806" s="12"/>
      <c r="J806" s="12"/>
      <c r="K806" s="12"/>
      <c r="L806" s="12"/>
      <c r="M806" s="49"/>
      <c r="N806" s="49"/>
      <c r="O806" s="12"/>
      <c r="P806" s="12"/>
      <c r="Q806" s="12"/>
      <c r="R806" s="12"/>
      <c r="S806" s="12"/>
      <c r="T806" s="12"/>
    </row>
    <row r="807" spans="1:20" s="1" customFormat="1" x14ac:dyDescent="0.4">
      <c r="A807" s="12"/>
      <c r="B807" s="12"/>
      <c r="C807" s="42"/>
      <c r="D807" s="12"/>
      <c r="E807" s="12"/>
      <c r="F807" s="12"/>
      <c r="G807" s="12"/>
      <c r="H807" s="12"/>
      <c r="I807" s="12"/>
      <c r="J807" s="12"/>
      <c r="K807" s="12"/>
      <c r="L807" s="12"/>
      <c r="M807" s="49"/>
      <c r="N807" s="49"/>
      <c r="O807" s="12"/>
      <c r="P807" s="12"/>
      <c r="Q807" s="12"/>
      <c r="R807" s="12"/>
      <c r="S807" s="12"/>
      <c r="T807" s="12"/>
    </row>
    <row r="808" spans="1:20" s="1" customFormat="1" x14ac:dyDescent="0.4">
      <c r="A808" s="12"/>
      <c r="B808" s="12"/>
      <c r="C808" s="42"/>
      <c r="D808" s="12"/>
      <c r="E808" s="12"/>
      <c r="F808" s="12"/>
      <c r="G808" s="12"/>
      <c r="H808" s="12"/>
      <c r="I808" s="12"/>
      <c r="J808" s="12"/>
      <c r="K808" s="12"/>
      <c r="L808" s="12"/>
      <c r="M808" s="49"/>
      <c r="N808" s="49"/>
      <c r="O808" s="12"/>
      <c r="P808" s="12"/>
      <c r="Q808" s="12"/>
      <c r="R808" s="12"/>
      <c r="S808" s="12"/>
      <c r="T808" s="12"/>
    </row>
    <row r="809" spans="1:20" s="1" customFormat="1" x14ac:dyDescent="0.4">
      <c r="A809" s="12"/>
      <c r="B809" s="12"/>
      <c r="C809" s="42"/>
      <c r="D809" s="12"/>
      <c r="E809" s="12"/>
      <c r="F809" s="12"/>
      <c r="G809" s="12"/>
      <c r="H809" s="12"/>
      <c r="I809" s="12"/>
      <c r="J809" s="12"/>
      <c r="K809" s="12"/>
      <c r="L809" s="12"/>
      <c r="M809" s="49"/>
      <c r="N809" s="49"/>
      <c r="O809" s="12"/>
      <c r="P809" s="12"/>
      <c r="Q809" s="12"/>
      <c r="R809" s="12"/>
      <c r="S809" s="12"/>
      <c r="T809" s="12"/>
    </row>
    <row r="810" spans="1:20" s="1" customFormat="1" x14ac:dyDescent="0.4">
      <c r="A810" s="12"/>
      <c r="B810" s="12"/>
      <c r="C810" s="42"/>
      <c r="D810" s="12"/>
      <c r="E810" s="12"/>
      <c r="F810" s="12"/>
      <c r="G810" s="12"/>
      <c r="H810" s="12"/>
      <c r="I810" s="12"/>
      <c r="J810" s="12"/>
      <c r="K810" s="12"/>
      <c r="L810" s="12"/>
      <c r="M810" s="49"/>
      <c r="N810" s="49"/>
      <c r="O810" s="12"/>
      <c r="P810" s="12"/>
      <c r="Q810" s="12"/>
      <c r="R810" s="12"/>
      <c r="S810" s="12"/>
      <c r="T810" s="12"/>
    </row>
    <row r="811" spans="1:20" s="1" customFormat="1" x14ac:dyDescent="0.4">
      <c r="A811" s="12"/>
      <c r="B811" s="12"/>
      <c r="C811" s="42"/>
      <c r="D811" s="12"/>
      <c r="E811" s="12"/>
      <c r="F811" s="12"/>
      <c r="G811" s="12"/>
      <c r="H811" s="12"/>
      <c r="I811" s="12"/>
      <c r="J811" s="12"/>
      <c r="K811" s="12"/>
      <c r="L811" s="12"/>
      <c r="M811" s="49"/>
      <c r="N811" s="49"/>
      <c r="O811" s="12"/>
      <c r="P811" s="12"/>
      <c r="Q811" s="12"/>
      <c r="R811" s="12"/>
      <c r="S811" s="12"/>
      <c r="T811" s="12"/>
    </row>
    <row r="812" spans="1:20" s="1" customFormat="1" x14ac:dyDescent="0.4">
      <c r="A812" s="12"/>
      <c r="B812" s="12"/>
      <c r="C812" s="42"/>
      <c r="D812" s="12"/>
      <c r="E812" s="12"/>
      <c r="F812" s="12"/>
      <c r="G812" s="12"/>
      <c r="H812" s="12"/>
      <c r="I812" s="12"/>
      <c r="J812" s="12"/>
      <c r="K812" s="12"/>
      <c r="L812" s="12"/>
      <c r="M812" s="49"/>
      <c r="N812" s="49"/>
      <c r="O812" s="12"/>
      <c r="P812" s="12"/>
      <c r="Q812" s="12"/>
      <c r="R812" s="12"/>
      <c r="S812" s="12"/>
      <c r="T812" s="12"/>
    </row>
    <row r="813" spans="1:20" s="1" customFormat="1" x14ac:dyDescent="0.4">
      <c r="A813" s="12"/>
      <c r="B813" s="12"/>
      <c r="C813" s="42"/>
      <c r="D813" s="12"/>
      <c r="E813" s="12"/>
      <c r="F813" s="12"/>
      <c r="G813" s="12"/>
      <c r="H813" s="12"/>
      <c r="I813" s="12"/>
      <c r="J813" s="12"/>
      <c r="K813" s="12"/>
      <c r="L813" s="12"/>
      <c r="M813" s="49"/>
      <c r="N813" s="49"/>
      <c r="O813" s="12"/>
      <c r="P813" s="12"/>
      <c r="Q813" s="12"/>
      <c r="R813" s="12"/>
      <c r="S813" s="12"/>
      <c r="T813" s="12"/>
    </row>
    <row r="814" spans="1:20" s="1" customFormat="1" x14ac:dyDescent="0.4">
      <c r="A814" s="12"/>
      <c r="B814" s="12"/>
      <c r="C814" s="42"/>
      <c r="D814" s="12"/>
      <c r="E814" s="12"/>
      <c r="F814" s="12"/>
      <c r="G814" s="12"/>
      <c r="H814" s="12"/>
      <c r="I814" s="12"/>
      <c r="J814" s="12"/>
      <c r="K814" s="12"/>
      <c r="L814" s="12"/>
      <c r="M814" s="49"/>
      <c r="N814" s="49"/>
      <c r="O814" s="12"/>
      <c r="P814" s="12"/>
      <c r="Q814" s="12"/>
      <c r="R814" s="12"/>
      <c r="S814" s="12"/>
      <c r="T814" s="12"/>
    </row>
    <row r="815" spans="1:20" s="1" customFormat="1" x14ac:dyDescent="0.4">
      <c r="A815" s="12"/>
      <c r="B815" s="12"/>
      <c r="C815" s="42"/>
      <c r="D815" s="12"/>
      <c r="E815" s="12"/>
      <c r="F815" s="12"/>
      <c r="G815" s="12"/>
      <c r="H815" s="12"/>
      <c r="I815" s="12"/>
      <c r="J815" s="12"/>
      <c r="K815" s="12"/>
      <c r="L815" s="12"/>
      <c r="M815" s="49"/>
      <c r="N815" s="49"/>
      <c r="O815" s="12"/>
      <c r="P815" s="12"/>
      <c r="Q815" s="12"/>
      <c r="R815" s="12"/>
      <c r="S815" s="12"/>
      <c r="T815" s="12"/>
    </row>
    <row r="816" spans="1:20" s="1" customFormat="1" x14ac:dyDescent="0.4">
      <c r="A816" s="12"/>
      <c r="B816" s="12"/>
      <c r="C816" s="42"/>
      <c r="D816" s="12"/>
      <c r="E816" s="12"/>
      <c r="F816" s="12"/>
      <c r="G816" s="12"/>
      <c r="H816" s="12"/>
      <c r="I816" s="12"/>
      <c r="J816" s="12"/>
      <c r="K816" s="12"/>
      <c r="L816" s="12"/>
      <c r="M816" s="49"/>
      <c r="N816" s="49"/>
      <c r="O816" s="12"/>
      <c r="P816" s="12"/>
      <c r="Q816" s="12"/>
      <c r="R816" s="12"/>
      <c r="S816" s="12"/>
      <c r="T816" s="12"/>
    </row>
    <row r="817" spans="1:20" s="1" customFormat="1" x14ac:dyDescent="0.4">
      <c r="A817" s="12"/>
      <c r="B817" s="12"/>
      <c r="C817" s="42"/>
      <c r="D817" s="12"/>
      <c r="E817" s="12"/>
      <c r="F817" s="12"/>
      <c r="G817" s="12"/>
      <c r="H817" s="12"/>
      <c r="I817" s="12"/>
      <c r="J817" s="12"/>
      <c r="K817" s="12"/>
      <c r="L817" s="12"/>
      <c r="M817" s="49"/>
      <c r="N817" s="49"/>
      <c r="O817" s="12"/>
      <c r="P817" s="12"/>
      <c r="Q817" s="12"/>
      <c r="R817" s="12"/>
      <c r="S817" s="12"/>
      <c r="T817" s="12"/>
    </row>
    <row r="818" spans="1:20" s="1" customFormat="1" x14ac:dyDescent="0.4">
      <c r="A818" s="12"/>
      <c r="B818" s="12"/>
      <c r="C818" s="42"/>
      <c r="D818" s="12"/>
      <c r="E818" s="12"/>
      <c r="F818" s="12"/>
      <c r="G818" s="12"/>
      <c r="H818" s="12"/>
      <c r="I818" s="12"/>
      <c r="J818" s="12"/>
      <c r="K818" s="12"/>
      <c r="L818" s="12"/>
      <c r="M818" s="49"/>
      <c r="N818" s="49"/>
      <c r="O818" s="12"/>
      <c r="P818" s="12"/>
      <c r="Q818" s="12"/>
      <c r="R818" s="12"/>
      <c r="S818" s="12"/>
      <c r="T818" s="12"/>
    </row>
    <row r="819" spans="1:20" s="1" customFormat="1" x14ac:dyDescent="0.4">
      <c r="A819" s="12"/>
      <c r="B819" s="12"/>
      <c r="C819" s="42"/>
      <c r="D819" s="12"/>
      <c r="E819" s="12"/>
      <c r="F819" s="12"/>
      <c r="G819" s="12"/>
      <c r="H819" s="12"/>
      <c r="I819" s="12"/>
      <c r="J819" s="12"/>
      <c r="K819" s="12"/>
      <c r="L819" s="12"/>
      <c r="M819" s="49"/>
      <c r="N819" s="49"/>
      <c r="O819" s="12"/>
      <c r="P819" s="12"/>
      <c r="Q819" s="12"/>
      <c r="R819" s="12"/>
      <c r="S819" s="12"/>
      <c r="T819" s="12"/>
    </row>
    <row r="820" spans="1:20" s="1" customFormat="1" x14ac:dyDescent="0.4">
      <c r="A820" s="12"/>
      <c r="B820" s="12"/>
      <c r="C820" s="42"/>
      <c r="D820" s="12"/>
      <c r="E820" s="12"/>
      <c r="F820" s="12"/>
      <c r="G820" s="12"/>
      <c r="H820" s="12"/>
      <c r="I820" s="12"/>
      <c r="J820" s="12"/>
      <c r="K820" s="12"/>
      <c r="L820" s="12"/>
      <c r="M820" s="49"/>
      <c r="N820" s="49"/>
      <c r="O820" s="12"/>
      <c r="P820" s="12"/>
      <c r="Q820" s="12"/>
      <c r="R820" s="12"/>
      <c r="S820" s="12"/>
      <c r="T820" s="12"/>
    </row>
    <row r="821" spans="1:20" s="1" customFormat="1" x14ac:dyDescent="0.4">
      <c r="A821" s="12"/>
      <c r="B821" s="12"/>
      <c r="C821" s="42"/>
      <c r="D821" s="12"/>
      <c r="E821" s="12"/>
      <c r="F821" s="12"/>
      <c r="G821" s="12"/>
      <c r="H821" s="12"/>
      <c r="I821" s="12"/>
      <c r="J821" s="12"/>
      <c r="K821" s="12"/>
      <c r="L821" s="12"/>
      <c r="M821" s="49"/>
      <c r="N821" s="49"/>
      <c r="O821" s="12"/>
      <c r="P821" s="12"/>
      <c r="Q821" s="12"/>
      <c r="R821" s="12"/>
      <c r="S821" s="12"/>
      <c r="T821" s="12"/>
    </row>
    <row r="822" spans="1:20" s="1" customFormat="1" x14ac:dyDescent="0.4">
      <c r="A822" s="12"/>
      <c r="B822" s="12"/>
      <c r="C822" s="42"/>
      <c r="D822" s="12"/>
      <c r="E822" s="12"/>
      <c r="F822" s="12"/>
      <c r="G822" s="12"/>
      <c r="H822" s="12"/>
      <c r="I822" s="12"/>
      <c r="J822" s="12"/>
      <c r="K822" s="12"/>
      <c r="L822" s="12"/>
      <c r="M822" s="49"/>
      <c r="N822" s="49"/>
      <c r="O822" s="12"/>
      <c r="P822" s="12"/>
      <c r="Q822" s="12"/>
      <c r="R822" s="12"/>
      <c r="S822" s="12"/>
      <c r="T822" s="12"/>
    </row>
    <row r="823" spans="1:20" s="1" customFormat="1" x14ac:dyDescent="0.4">
      <c r="A823" s="12"/>
      <c r="B823" s="12"/>
      <c r="C823" s="42"/>
      <c r="D823" s="12"/>
      <c r="E823" s="12"/>
      <c r="F823" s="12"/>
      <c r="G823" s="12"/>
      <c r="H823" s="12"/>
      <c r="I823" s="12"/>
      <c r="J823" s="12"/>
      <c r="K823" s="12"/>
      <c r="L823" s="12"/>
      <c r="M823" s="49"/>
      <c r="N823" s="49"/>
      <c r="O823" s="12"/>
      <c r="P823" s="12"/>
      <c r="Q823" s="12"/>
      <c r="R823" s="12"/>
      <c r="S823" s="12"/>
      <c r="T823" s="12"/>
    </row>
    <row r="824" spans="1:20" s="1" customFormat="1" x14ac:dyDescent="0.4">
      <c r="A824" s="12"/>
      <c r="B824" s="12"/>
      <c r="C824" s="42"/>
      <c r="D824" s="12"/>
      <c r="E824" s="12"/>
      <c r="F824" s="12"/>
      <c r="G824" s="12"/>
      <c r="H824" s="12"/>
      <c r="I824" s="12"/>
      <c r="J824" s="12"/>
      <c r="K824" s="12"/>
      <c r="L824" s="12"/>
      <c r="M824" s="49"/>
      <c r="N824" s="49"/>
      <c r="O824" s="12"/>
      <c r="P824" s="12"/>
      <c r="Q824" s="12"/>
      <c r="R824" s="12"/>
      <c r="S824" s="12"/>
      <c r="T824" s="12"/>
    </row>
    <row r="825" spans="1:20" s="1" customFormat="1" x14ac:dyDescent="0.4">
      <c r="A825" s="12"/>
      <c r="B825" s="12"/>
      <c r="C825" s="42"/>
      <c r="D825" s="12"/>
      <c r="E825" s="12"/>
      <c r="F825" s="12"/>
      <c r="G825" s="12"/>
      <c r="H825" s="12"/>
      <c r="I825" s="12"/>
      <c r="J825" s="12"/>
      <c r="K825" s="12"/>
      <c r="L825" s="12"/>
      <c r="M825" s="49"/>
      <c r="N825" s="49"/>
      <c r="O825" s="12"/>
      <c r="P825" s="12"/>
      <c r="Q825" s="12"/>
      <c r="R825" s="12"/>
      <c r="S825" s="12"/>
      <c r="T825" s="12"/>
    </row>
    <row r="826" spans="1:20" s="1" customFormat="1" x14ac:dyDescent="0.4">
      <c r="A826" s="12"/>
      <c r="B826" s="12"/>
      <c r="C826" s="42"/>
      <c r="D826" s="12"/>
      <c r="E826" s="12"/>
      <c r="F826" s="12"/>
      <c r="G826" s="12"/>
      <c r="H826" s="12"/>
      <c r="I826" s="12"/>
      <c r="J826" s="12"/>
      <c r="K826" s="12"/>
      <c r="L826" s="12"/>
      <c r="M826" s="49"/>
      <c r="N826" s="49"/>
      <c r="O826" s="12"/>
      <c r="P826" s="12"/>
      <c r="Q826" s="12"/>
      <c r="R826" s="12"/>
      <c r="S826" s="12"/>
      <c r="T826" s="12"/>
    </row>
    <row r="827" spans="1:20" s="1" customFormat="1" x14ac:dyDescent="0.4">
      <c r="A827" s="12"/>
      <c r="B827" s="12"/>
      <c r="C827" s="42"/>
      <c r="D827" s="12"/>
      <c r="E827" s="12"/>
      <c r="F827" s="12"/>
      <c r="G827" s="12"/>
      <c r="H827" s="12"/>
      <c r="I827" s="12"/>
      <c r="J827" s="12"/>
      <c r="K827" s="12"/>
      <c r="L827" s="12"/>
      <c r="M827" s="49"/>
      <c r="N827" s="49"/>
      <c r="O827" s="12"/>
      <c r="P827" s="12"/>
      <c r="Q827" s="12"/>
      <c r="R827" s="12"/>
      <c r="S827" s="12"/>
      <c r="T827" s="12"/>
    </row>
    <row r="828" spans="1:20" s="1" customFormat="1" x14ac:dyDescent="0.4">
      <c r="A828" s="12"/>
      <c r="B828" s="12"/>
      <c r="C828" s="42"/>
      <c r="D828" s="12"/>
      <c r="E828" s="12"/>
      <c r="F828" s="12"/>
      <c r="G828" s="12"/>
      <c r="H828" s="12"/>
      <c r="I828" s="12"/>
      <c r="J828" s="12"/>
      <c r="K828" s="12"/>
      <c r="L828" s="12"/>
      <c r="M828" s="49"/>
      <c r="N828" s="49"/>
      <c r="O828" s="12"/>
      <c r="P828" s="12"/>
      <c r="Q828" s="12"/>
      <c r="R828" s="12"/>
      <c r="S828" s="12"/>
      <c r="T828" s="12"/>
    </row>
    <row r="829" spans="1:20" s="1" customFormat="1" x14ac:dyDescent="0.4">
      <c r="A829" s="12"/>
      <c r="B829" s="12"/>
      <c r="C829" s="42"/>
      <c r="D829" s="12"/>
      <c r="E829" s="12"/>
      <c r="F829" s="12"/>
      <c r="G829" s="12"/>
      <c r="H829" s="12"/>
      <c r="I829" s="12"/>
      <c r="J829" s="12"/>
      <c r="K829" s="12"/>
      <c r="L829" s="12"/>
      <c r="M829" s="49"/>
      <c r="N829" s="49"/>
      <c r="O829" s="12"/>
      <c r="P829" s="12"/>
      <c r="Q829" s="12"/>
      <c r="R829" s="12"/>
      <c r="S829" s="12"/>
      <c r="T829" s="12"/>
    </row>
    <row r="830" spans="1:20" s="1" customFormat="1" x14ac:dyDescent="0.4">
      <c r="A830" s="12"/>
      <c r="B830" s="12"/>
      <c r="C830" s="42"/>
      <c r="D830" s="12"/>
      <c r="E830" s="12"/>
      <c r="F830" s="12"/>
      <c r="G830" s="12"/>
      <c r="H830" s="12"/>
      <c r="I830" s="12"/>
      <c r="J830" s="12"/>
      <c r="K830" s="12"/>
      <c r="L830" s="12"/>
      <c r="M830" s="49"/>
      <c r="N830" s="49"/>
      <c r="O830" s="12"/>
      <c r="P830" s="12"/>
      <c r="Q830" s="12"/>
      <c r="R830" s="12"/>
      <c r="S830" s="12"/>
      <c r="T830" s="12"/>
    </row>
    <row r="831" spans="1:20" s="1" customFormat="1" x14ac:dyDescent="0.4">
      <c r="A831" s="12"/>
      <c r="B831" s="12"/>
      <c r="C831" s="42"/>
      <c r="D831" s="12"/>
      <c r="E831" s="12"/>
      <c r="F831" s="12"/>
      <c r="G831" s="12"/>
      <c r="H831" s="12"/>
      <c r="I831" s="12"/>
      <c r="J831" s="12"/>
      <c r="K831" s="12"/>
      <c r="L831" s="12"/>
      <c r="M831" s="49"/>
      <c r="N831" s="49"/>
      <c r="O831" s="12"/>
      <c r="P831" s="12"/>
      <c r="Q831" s="12"/>
      <c r="R831" s="12"/>
      <c r="S831" s="12"/>
      <c r="T831" s="12"/>
    </row>
    <row r="832" spans="1:20" s="1" customFormat="1" x14ac:dyDescent="0.4">
      <c r="A832" s="12"/>
      <c r="B832" s="12"/>
      <c r="C832" s="42"/>
      <c r="D832" s="12"/>
      <c r="E832" s="12"/>
      <c r="F832" s="12"/>
      <c r="G832" s="12"/>
      <c r="H832" s="12"/>
      <c r="I832" s="12"/>
      <c r="J832" s="12"/>
      <c r="K832" s="12"/>
      <c r="L832" s="12"/>
      <c r="M832" s="49"/>
      <c r="N832" s="49"/>
      <c r="O832" s="12"/>
      <c r="P832" s="12"/>
      <c r="Q832" s="12"/>
      <c r="R832" s="12"/>
      <c r="S832" s="12"/>
      <c r="T832" s="12"/>
    </row>
    <row r="833" spans="1:20" s="1" customFormat="1" x14ac:dyDescent="0.4">
      <c r="A833" s="12"/>
      <c r="B833" s="12"/>
      <c r="C833" s="42"/>
      <c r="D833" s="12"/>
      <c r="E833" s="12"/>
      <c r="F833" s="12"/>
      <c r="G833" s="12"/>
      <c r="H833" s="12"/>
      <c r="I833" s="12"/>
      <c r="J833" s="12"/>
      <c r="K833" s="12"/>
      <c r="L833" s="12"/>
      <c r="M833" s="49"/>
      <c r="N833" s="49"/>
      <c r="O833" s="12"/>
      <c r="P833" s="12"/>
      <c r="Q833" s="12"/>
      <c r="R833" s="12"/>
      <c r="S833" s="12"/>
      <c r="T833" s="12"/>
    </row>
    <row r="834" spans="1:20" s="1" customFormat="1" x14ac:dyDescent="0.4">
      <c r="A834" s="12"/>
      <c r="B834" s="12"/>
      <c r="C834" s="42"/>
      <c r="D834" s="12"/>
      <c r="E834" s="12"/>
      <c r="F834" s="12"/>
      <c r="G834" s="12"/>
      <c r="H834" s="12"/>
      <c r="I834" s="12"/>
      <c r="J834" s="12"/>
      <c r="K834" s="12"/>
      <c r="L834" s="12"/>
      <c r="M834" s="49"/>
      <c r="N834" s="49"/>
      <c r="O834" s="12"/>
      <c r="P834" s="12"/>
      <c r="Q834" s="12"/>
      <c r="R834" s="12"/>
      <c r="S834" s="12"/>
      <c r="T834" s="12"/>
    </row>
    <row r="835" spans="1:20" s="1" customFormat="1" x14ac:dyDescent="0.4">
      <c r="A835" s="12"/>
      <c r="B835" s="12"/>
      <c r="C835" s="42"/>
      <c r="D835" s="12"/>
      <c r="E835" s="12"/>
      <c r="F835" s="12"/>
      <c r="G835" s="12"/>
      <c r="H835" s="12"/>
      <c r="I835" s="12"/>
      <c r="J835" s="12"/>
      <c r="K835" s="12"/>
      <c r="L835" s="12"/>
      <c r="M835" s="49"/>
      <c r="N835" s="49"/>
      <c r="O835" s="12"/>
      <c r="P835" s="12"/>
      <c r="Q835" s="12"/>
      <c r="R835" s="12"/>
      <c r="S835" s="12"/>
      <c r="T835" s="12"/>
    </row>
    <row r="836" spans="1:20" s="1" customFormat="1" x14ac:dyDescent="0.4">
      <c r="A836" s="12"/>
      <c r="B836" s="12"/>
      <c r="C836" s="42"/>
      <c r="D836" s="12"/>
      <c r="E836" s="12"/>
      <c r="F836" s="12"/>
      <c r="G836" s="12"/>
      <c r="H836" s="12"/>
      <c r="I836" s="12"/>
      <c r="J836" s="12"/>
      <c r="K836" s="12"/>
      <c r="L836" s="12"/>
      <c r="M836" s="49"/>
      <c r="N836" s="49"/>
      <c r="O836" s="12"/>
      <c r="P836" s="12"/>
      <c r="Q836" s="12"/>
      <c r="R836" s="12"/>
      <c r="S836" s="12"/>
      <c r="T836" s="12"/>
    </row>
    <row r="837" spans="1:20" s="1" customFormat="1" x14ac:dyDescent="0.4">
      <c r="A837" s="12"/>
      <c r="B837" s="12"/>
      <c r="C837" s="42"/>
      <c r="D837" s="12"/>
      <c r="E837" s="12"/>
      <c r="F837" s="12"/>
      <c r="G837" s="12"/>
      <c r="H837" s="12"/>
      <c r="I837" s="12"/>
      <c r="J837" s="12"/>
      <c r="K837" s="12"/>
      <c r="L837" s="12"/>
      <c r="M837" s="49"/>
      <c r="N837" s="49"/>
      <c r="O837" s="12"/>
      <c r="P837" s="12"/>
      <c r="Q837" s="12"/>
      <c r="R837" s="12"/>
      <c r="S837" s="12"/>
      <c r="T837" s="12"/>
    </row>
    <row r="838" spans="1:20" s="1" customFormat="1" x14ac:dyDescent="0.4">
      <c r="A838" s="12"/>
      <c r="B838" s="12"/>
      <c r="C838" s="42"/>
      <c r="D838" s="12"/>
      <c r="E838" s="12"/>
      <c r="F838" s="12"/>
      <c r="G838" s="12"/>
      <c r="H838" s="12"/>
      <c r="I838" s="12"/>
      <c r="J838" s="12"/>
      <c r="K838" s="12"/>
      <c r="L838" s="12"/>
      <c r="M838" s="49"/>
      <c r="N838" s="49"/>
      <c r="O838" s="12"/>
      <c r="P838" s="12"/>
      <c r="Q838" s="12"/>
      <c r="R838" s="12"/>
      <c r="S838" s="12"/>
      <c r="T838" s="12"/>
    </row>
    <row r="839" spans="1:20" s="1" customFormat="1" x14ac:dyDescent="0.4">
      <c r="A839" s="12"/>
      <c r="B839" s="12"/>
      <c r="C839" s="42"/>
      <c r="D839" s="12"/>
      <c r="E839" s="12"/>
      <c r="F839" s="12"/>
      <c r="G839" s="12"/>
      <c r="H839" s="12"/>
      <c r="I839" s="12"/>
      <c r="J839" s="12"/>
      <c r="K839" s="12"/>
      <c r="L839" s="12"/>
      <c r="M839" s="49"/>
      <c r="N839" s="49"/>
      <c r="O839" s="12"/>
      <c r="P839" s="12"/>
      <c r="Q839" s="12"/>
      <c r="R839" s="12"/>
      <c r="S839" s="12"/>
      <c r="T839" s="12"/>
    </row>
    <row r="840" spans="1:20" s="1" customFormat="1" x14ac:dyDescent="0.4">
      <c r="A840" s="12"/>
      <c r="B840" s="12"/>
      <c r="C840" s="42"/>
      <c r="D840" s="12"/>
      <c r="E840" s="12"/>
      <c r="F840" s="12"/>
      <c r="G840" s="12"/>
      <c r="H840" s="12"/>
      <c r="I840" s="12"/>
      <c r="J840" s="12"/>
      <c r="K840" s="12"/>
      <c r="L840" s="12"/>
      <c r="M840" s="49"/>
      <c r="N840" s="49"/>
      <c r="O840" s="12"/>
      <c r="P840" s="12"/>
      <c r="Q840" s="12"/>
      <c r="R840" s="12"/>
      <c r="S840" s="12"/>
      <c r="T840" s="12"/>
    </row>
    <row r="841" spans="1:20" s="1" customFormat="1" x14ac:dyDescent="0.4">
      <c r="A841" s="12"/>
      <c r="B841" s="12"/>
      <c r="C841" s="42"/>
      <c r="D841" s="12"/>
      <c r="E841" s="12"/>
      <c r="F841" s="12"/>
      <c r="G841" s="12"/>
      <c r="H841" s="12"/>
      <c r="I841" s="12"/>
      <c r="J841" s="12"/>
      <c r="K841" s="12"/>
      <c r="L841" s="12"/>
      <c r="M841" s="49"/>
      <c r="N841" s="49"/>
      <c r="O841" s="12"/>
      <c r="P841" s="12"/>
      <c r="Q841" s="12"/>
      <c r="R841" s="12"/>
      <c r="S841" s="12"/>
      <c r="T841" s="12"/>
    </row>
    <row r="842" spans="1:20" s="1" customFormat="1" x14ac:dyDescent="0.4">
      <c r="A842" s="12"/>
      <c r="B842" s="12"/>
      <c r="C842" s="42"/>
      <c r="D842" s="12"/>
      <c r="E842" s="12"/>
      <c r="F842" s="12"/>
      <c r="G842" s="12"/>
      <c r="H842" s="12"/>
      <c r="I842" s="12"/>
      <c r="J842" s="12"/>
      <c r="K842" s="12"/>
      <c r="L842" s="12"/>
      <c r="M842" s="49"/>
      <c r="N842" s="49"/>
      <c r="O842" s="12"/>
      <c r="P842" s="12"/>
      <c r="Q842" s="12"/>
      <c r="R842" s="12"/>
      <c r="S842" s="12"/>
      <c r="T842" s="12"/>
    </row>
    <row r="843" spans="1:20" s="1" customFormat="1" x14ac:dyDescent="0.4">
      <c r="A843" s="12"/>
      <c r="B843" s="12"/>
      <c r="C843" s="42"/>
      <c r="D843" s="12"/>
      <c r="E843" s="12"/>
      <c r="F843" s="12"/>
      <c r="G843" s="12"/>
      <c r="H843" s="12"/>
      <c r="I843" s="12"/>
      <c r="J843" s="12"/>
      <c r="K843" s="12"/>
      <c r="L843" s="12"/>
      <c r="M843" s="49"/>
      <c r="N843" s="49"/>
      <c r="O843" s="12"/>
      <c r="P843" s="12"/>
      <c r="Q843" s="12"/>
      <c r="R843" s="12"/>
      <c r="S843" s="12"/>
      <c r="T843" s="12"/>
    </row>
    <row r="844" spans="1:20" s="1" customFormat="1" x14ac:dyDescent="0.4">
      <c r="A844" s="12"/>
      <c r="B844" s="12"/>
      <c r="C844" s="42"/>
      <c r="D844" s="12"/>
      <c r="E844" s="12"/>
      <c r="F844" s="12"/>
      <c r="G844" s="12"/>
      <c r="H844" s="12"/>
      <c r="I844" s="12"/>
      <c r="J844" s="12"/>
      <c r="K844" s="12"/>
      <c r="L844" s="12"/>
      <c r="M844" s="49"/>
      <c r="N844" s="49"/>
      <c r="O844" s="12"/>
      <c r="P844" s="12"/>
      <c r="Q844" s="12"/>
      <c r="R844" s="12"/>
      <c r="S844" s="12"/>
      <c r="T844" s="12"/>
    </row>
    <row r="845" spans="1:20" s="1" customFormat="1" x14ac:dyDescent="0.4">
      <c r="A845" s="12"/>
      <c r="B845" s="12"/>
      <c r="C845" s="42"/>
      <c r="D845" s="12"/>
      <c r="E845" s="12"/>
      <c r="F845" s="12"/>
      <c r="G845" s="12"/>
      <c r="H845" s="12"/>
      <c r="I845" s="12"/>
      <c r="J845" s="12"/>
      <c r="K845" s="12"/>
      <c r="L845" s="12"/>
      <c r="M845" s="49"/>
      <c r="N845" s="49"/>
      <c r="O845" s="12"/>
      <c r="P845" s="12"/>
      <c r="Q845" s="12"/>
      <c r="R845" s="12"/>
      <c r="S845" s="12"/>
      <c r="T845" s="12"/>
    </row>
    <row r="846" spans="1:20" s="1" customFormat="1" x14ac:dyDescent="0.4">
      <c r="A846" s="12"/>
      <c r="B846" s="12"/>
      <c r="C846" s="42"/>
      <c r="D846" s="12"/>
      <c r="E846" s="12"/>
      <c r="F846" s="12"/>
      <c r="G846" s="12"/>
      <c r="H846" s="12"/>
      <c r="I846" s="12"/>
      <c r="J846" s="12"/>
      <c r="K846" s="12"/>
      <c r="L846" s="12"/>
      <c r="M846" s="49"/>
      <c r="N846" s="49"/>
      <c r="O846" s="12"/>
      <c r="P846" s="12"/>
      <c r="Q846" s="12"/>
      <c r="R846" s="12"/>
      <c r="S846" s="12"/>
      <c r="T846" s="12"/>
    </row>
    <row r="847" spans="1:20" s="1" customFormat="1" x14ac:dyDescent="0.4">
      <c r="A847" s="12"/>
      <c r="B847" s="12"/>
      <c r="C847" s="42"/>
      <c r="D847" s="12"/>
      <c r="E847" s="12"/>
      <c r="F847" s="12"/>
      <c r="G847" s="12"/>
      <c r="H847" s="12"/>
      <c r="I847" s="12"/>
      <c r="J847" s="12"/>
      <c r="K847" s="12"/>
      <c r="L847" s="12"/>
      <c r="M847" s="49"/>
      <c r="N847" s="49"/>
      <c r="O847" s="12"/>
      <c r="P847" s="12"/>
      <c r="Q847" s="12"/>
      <c r="R847" s="12"/>
      <c r="S847" s="12"/>
      <c r="T847" s="12"/>
    </row>
    <row r="848" spans="1:20" s="1" customFormat="1" x14ac:dyDescent="0.4">
      <c r="A848" s="12"/>
      <c r="B848" s="12"/>
      <c r="C848" s="42"/>
      <c r="D848" s="12"/>
      <c r="E848" s="12"/>
      <c r="F848" s="12"/>
      <c r="G848" s="12"/>
      <c r="H848" s="12"/>
      <c r="I848" s="12"/>
      <c r="J848" s="12"/>
      <c r="K848" s="12"/>
      <c r="L848" s="12"/>
      <c r="M848" s="49"/>
      <c r="N848" s="49"/>
      <c r="O848" s="12"/>
      <c r="P848" s="12"/>
      <c r="Q848" s="12"/>
      <c r="R848" s="12"/>
      <c r="S848" s="12"/>
      <c r="T848" s="12"/>
    </row>
    <row r="849" spans="1:20" s="1" customFormat="1" x14ac:dyDescent="0.4">
      <c r="A849" s="12"/>
      <c r="B849" s="12"/>
      <c r="C849" s="42"/>
      <c r="D849" s="12"/>
      <c r="E849" s="12"/>
      <c r="F849" s="12"/>
      <c r="G849" s="12"/>
      <c r="H849" s="12"/>
      <c r="I849" s="12"/>
      <c r="J849" s="12"/>
      <c r="K849" s="12"/>
      <c r="L849" s="12"/>
      <c r="M849" s="49"/>
      <c r="N849" s="49"/>
      <c r="O849" s="12"/>
      <c r="P849" s="12"/>
      <c r="Q849" s="12"/>
      <c r="R849" s="12"/>
      <c r="S849" s="12"/>
      <c r="T849" s="12"/>
    </row>
    <row r="850" spans="1:20" s="1" customFormat="1" x14ac:dyDescent="0.4">
      <c r="A850" s="12"/>
      <c r="B850" s="12"/>
      <c r="C850" s="42"/>
      <c r="D850" s="12"/>
      <c r="E850" s="12"/>
      <c r="F850" s="12"/>
      <c r="G850" s="12"/>
      <c r="H850" s="12"/>
      <c r="I850" s="12"/>
      <c r="J850" s="12"/>
      <c r="K850" s="12"/>
      <c r="L850" s="12"/>
      <c r="M850" s="49"/>
      <c r="N850" s="49"/>
      <c r="O850" s="12"/>
      <c r="P850" s="12"/>
      <c r="Q850" s="12"/>
      <c r="R850" s="12"/>
      <c r="S850" s="12"/>
      <c r="T850" s="12"/>
    </row>
    <row r="851" spans="1:20" s="1" customFormat="1" x14ac:dyDescent="0.4">
      <c r="A851" s="12"/>
      <c r="B851" s="12"/>
      <c r="C851" s="42"/>
      <c r="D851" s="12"/>
      <c r="E851" s="12"/>
      <c r="F851" s="12"/>
      <c r="G851" s="12"/>
      <c r="H851" s="12"/>
      <c r="I851" s="12"/>
      <c r="J851" s="12"/>
      <c r="K851" s="12"/>
      <c r="L851" s="12"/>
      <c r="M851" s="49"/>
      <c r="N851" s="49"/>
      <c r="O851" s="12"/>
      <c r="P851" s="12"/>
      <c r="Q851" s="12"/>
      <c r="R851" s="12"/>
      <c r="S851" s="12"/>
      <c r="T851" s="12"/>
    </row>
    <row r="852" spans="1:20" s="1" customFormat="1" x14ac:dyDescent="0.4">
      <c r="A852" s="12"/>
      <c r="B852" s="12"/>
      <c r="C852" s="42"/>
      <c r="D852" s="12"/>
      <c r="E852" s="12"/>
      <c r="F852" s="12"/>
      <c r="G852" s="12"/>
      <c r="H852" s="12"/>
      <c r="I852" s="12"/>
      <c r="J852" s="12"/>
      <c r="K852" s="12"/>
      <c r="L852" s="12"/>
      <c r="M852" s="49"/>
      <c r="N852" s="49"/>
      <c r="O852" s="12"/>
      <c r="P852" s="12"/>
      <c r="Q852" s="12"/>
      <c r="R852" s="12"/>
      <c r="S852" s="12"/>
      <c r="T852" s="12"/>
    </row>
    <row r="853" spans="1:20" s="1" customFormat="1" x14ac:dyDescent="0.4">
      <c r="A853" s="12"/>
      <c r="B853" s="12"/>
      <c r="C853" s="42"/>
      <c r="D853" s="12"/>
      <c r="E853" s="12"/>
      <c r="F853" s="12"/>
      <c r="G853" s="12"/>
      <c r="H853" s="12"/>
      <c r="I853" s="12"/>
      <c r="J853" s="12"/>
      <c r="K853" s="12"/>
      <c r="L853" s="12"/>
      <c r="M853" s="49"/>
      <c r="N853" s="49"/>
      <c r="O853" s="12"/>
      <c r="P853" s="12"/>
      <c r="Q853" s="12"/>
      <c r="R853" s="12"/>
      <c r="S853" s="12"/>
      <c r="T853" s="12"/>
    </row>
    <row r="854" spans="1:20" s="1" customFormat="1" x14ac:dyDescent="0.4">
      <c r="A854" s="12"/>
      <c r="B854" s="12"/>
      <c r="C854" s="42"/>
      <c r="D854" s="12"/>
      <c r="E854" s="12"/>
      <c r="F854" s="12"/>
      <c r="G854" s="12"/>
      <c r="H854" s="12"/>
      <c r="I854" s="12"/>
      <c r="J854" s="12"/>
      <c r="K854" s="12"/>
      <c r="L854" s="12"/>
      <c r="M854" s="49"/>
      <c r="N854" s="49"/>
      <c r="O854" s="12"/>
      <c r="P854" s="12"/>
      <c r="Q854" s="12"/>
      <c r="R854" s="12"/>
      <c r="S854" s="12"/>
      <c r="T854" s="12"/>
    </row>
    <row r="855" spans="1:20" s="1" customFormat="1" x14ac:dyDescent="0.4">
      <c r="A855" s="12"/>
      <c r="B855" s="12"/>
      <c r="C855" s="42"/>
      <c r="D855" s="12"/>
      <c r="E855" s="12"/>
      <c r="F855" s="12"/>
      <c r="G855" s="12"/>
      <c r="H855" s="12"/>
      <c r="I855" s="12"/>
      <c r="J855" s="12"/>
      <c r="K855" s="12"/>
      <c r="L855" s="12"/>
      <c r="M855" s="49"/>
      <c r="N855" s="49"/>
      <c r="O855" s="12"/>
      <c r="P855" s="12"/>
      <c r="Q855" s="12"/>
      <c r="R855" s="12"/>
      <c r="S855" s="12"/>
      <c r="T855" s="12"/>
    </row>
    <row r="856" spans="1:20" s="1" customFormat="1" x14ac:dyDescent="0.4">
      <c r="A856" s="12"/>
      <c r="B856" s="12"/>
      <c r="C856" s="42"/>
      <c r="D856" s="12"/>
      <c r="E856" s="12"/>
      <c r="F856" s="12"/>
      <c r="G856" s="12"/>
      <c r="H856" s="12"/>
      <c r="I856" s="12"/>
      <c r="J856" s="12"/>
      <c r="K856" s="12"/>
      <c r="L856" s="12"/>
      <c r="M856" s="49"/>
      <c r="N856" s="49"/>
      <c r="O856" s="12"/>
      <c r="P856" s="12"/>
      <c r="Q856" s="12"/>
      <c r="R856" s="12"/>
      <c r="S856" s="12"/>
      <c r="T856" s="12"/>
    </row>
    <row r="857" spans="1:20" s="1" customFormat="1" x14ac:dyDescent="0.4">
      <c r="A857" s="12"/>
      <c r="B857" s="12"/>
      <c r="C857" s="42"/>
      <c r="D857" s="12"/>
      <c r="E857" s="12"/>
      <c r="F857" s="12"/>
      <c r="G857" s="12"/>
      <c r="H857" s="12"/>
      <c r="I857" s="12"/>
      <c r="J857" s="12"/>
      <c r="K857" s="12"/>
      <c r="L857" s="12"/>
      <c r="M857" s="49"/>
      <c r="N857" s="49"/>
      <c r="O857" s="12"/>
      <c r="P857" s="12"/>
      <c r="Q857" s="12"/>
      <c r="R857" s="12"/>
      <c r="S857" s="12"/>
      <c r="T857" s="12"/>
    </row>
    <row r="858" spans="1:20" s="1" customFormat="1" x14ac:dyDescent="0.4">
      <c r="A858" s="12"/>
      <c r="B858" s="12"/>
      <c r="C858" s="42"/>
      <c r="D858" s="12"/>
      <c r="E858" s="12"/>
      <c r="F858" s="12"/>
      <c r="G858" s="12"/>
      <c r="H858" s="12"/>
      <c r="I858" s="12"/>
      <c r="J858" s="12"/>
      <c r="K858" s="12"/>
      <c r="L858" s="12"/>
      <c r="M858" s="49"/>
      <c r="N858" s="49"/>
      <c r="O858" s="12"/>
      <c r="P858" s="12"/>
      <c r="Q858" s="12"/>
      <c r="R858" s="12"/>
      <c r="S858" s="12"/>
      <c r="T858" s="12"/>
    </row>
    <row r="859" spans="1:20" s="1" customFormat="1" x14ac:dyDescent="0.4">
      <c r="A859" s="12"/>
      <c r="B859" s="12"/>
      <c r="C859" s="42"/>
      <c r="D859" s="12"/>
      <c r="E859" s="12"/>
      <c r="F859" s="12"/>
      <c r="G859" s="12"/>
      <c r="H859" s="12"/>
      <c r="I859" s="12"/>
      <c r="J859" s="12"/>
      <c r="K859" s="12"/>
      <c r="L859" s="12"/>
      <c r="M859" s="49"/>
      <c r="N859" s="49"/>
      <c r="O859" s="12"/>
      <c r="P859" s="12"/>
      <c r="Q859" s="12"/>
      <c r="R859" s="12"/>
      <c r="S859" s="12"/>
      <c r="T859" s="12"/>
    </row>
    <row r="860" spans="1:20" s="1" customFormat="1" x14ac:dyDescent="0.4">
      <c r="A860" s="12"/>
      <c r="B860" s="12"/>
      <c r="C860" s="42"/>
      <c r="D860" s="12"/>
      <c r="E860" s="12"/>
      <c r="F860" s="12"/>
      <c r="G860" s="12"/>
      <c r="H860" s="12"/>
      <c r="I860" s="12"/>
      <c r="J860" s="12"/>
      <c r="K860" s="12"/>
      <c r="L860" s="12"/>
      <c r="M860" s="49"/>
      <c r="N860" s="49"/>
      <c r="O860" s="12"/>
      <c r="P860" s="12"/>
      <c r="Q860" s="12"/>
      <c r="R860" s="12"/>
      <c r="S860" s="12"/>
      <c r="T860" s="12"/>
    </row>
    <row r="861" spans="1:20" s="1" customFormat="1" x14ac:dyDescent="0.4">
      <c r="A861" s="12"/>
      <c r="B861" s="12"/>
      <c r="C861" s="42"/>
      <c r="D861" s="12"/>
      <c r="E861" s="12"/>
      <c r="F861" s="12"/>
      <c r="G861" s="12"/>
      <c r="H861" s="12"/>
      <c r="I861" s="12"/>
      <c r="J861" s="12"/>
      <c r="K861" s="12"/>
      <c r="L861" s="12"/>
      <c r="M861" s="49"/>
      <c r="N861" s="49"/>
      <c r="O861" s="12"/>
      <c r="P861" s="12"/>
      <c r="Q861" s="12"/>
      <c r="R861" s="12"/>
      <c r="S861" s="12"/>
      <c r="T861" s="12"/>
    </row>
    <row r="862" spans="1:20" s="1" customFormat="1" x14ac:dyDescent="0.4">
      <c r="A862" s="12"/>
      <c r="B862" s="12"/>
      <c r="C862" s="42"/>
      <c r="D862" s="12"/>
      <c r="E862" s="12"/>
      <c r="F862" s="12"/>
      <c r="G862" s="12"/>
      <c r="H862" s="12"/>
      <c r="I862" s="12"/>
      <c r="J862" s="12"/>
      <c r="K862" s="12"/>
      <c r="L862" s="12"/>
      <c r="M862" s="49"/>
      <c r="N862" s="49"/>
      <c r="O862" s="12"/>
      <c r="P862" s="12"/>
      <c r="Q862" s="12"/>
      <c r="R862" s="12"/>
      <c r="S862" s="12"/>
      <c r="T862" s="12"/>
    </row>
    <row r="863" spans="1:20" s="1" customFormat="1" x14ac:dyDescent="0.4">
      <c r="A863" s="12"/>
      <c r="B863" s="12"/>
      <c r="C863" s="42"/>
      <c r="D863" s="12"/>
      <c r="E863" s="12"/>
      <c r="F863" s="12"/>
      <c r="G863" s="12"/>
      <c r="H863" s="12"/>
      <c r="I863" s="12"/>
      <c r="J863" s="12"/>
      <c r="K863" s="12"/>
      <c r="L863" s="12"/>
      <c r="M863" s="49"/>
      <c r="N863" s="49"/>
      <c r="O863" s="12"/>
      <c r="P863" s="12"/>
      <c r="Q863" s="12"/>
      <c r="R863" s="12"/>
      <c r="S863" s="12"/>
      <c r="T863" s="12"/>
    </row>
    <row r="864" spans="1:20" s="1" customFormat="1" x14ac:dyDescent="0.4">
      <c r="A864" s="12"/>
      <c r="B864" s="12"/>
      <c r="C864" s="42"/>
      <c r="D864" s="12"/>
      <c r="E864" s="12"/>
      <c r="F864" s="12"/>
      <c r="G864" s="12"/>
      <c r="H864" s="12"/>
      <c r="I864" s="12"/>
      <c r="J864" s="12"/>
      <c r="K864" s="12"/>
      <c r="L864" s="12"/>
      <c r="M864" s="49"/>
      <c r="N864" s="49"/>
      <c r="O864" s="12"/>
      <c r="P864" s="12"/>
      <c r="Q864" s="12"/>
      <c r="R864" s="12"/>
      <c r="S864" s="12"/>
      <c r="T864" s="12"/>
    </row>
    <row r="865" spans="1:20" s="1" customFormat="1" x14ac:dyDescent="0.4">
      <c r="A865" s="12"/>
      <c r="B865" s="12"/>
      <c r="C865" s="42"/>
      <c r="D865" s="12"/>
      <c r="E865" s="12"/>
      <c r="F865" s="12"/>
      <c r="G865" s="12"/>
      <c r="H865" s="12"/>
      <c r="I865" s="12"/>
      <c r="J865" s="12"/>
      <c r="K865" s="12"/>
      <c r="L865" s="12"/>
      <c r="M865" s="49"/>
      <c r="N865" s="49"/>
      <c r="O865" s="12"/>
      <c r="P865" s="12"/>
      <c r="Q865" s="12"/>
      <c r="R865" s="12"/>
      <c r="S865" s="12"/>
      <c r="T865" s="12"/>
    </row>
    <row r="866" spans="1:20" s="1" customFormat="1" x14ac:dyDescent="0.4">
      <c r="A866" s="12"/>
      <c r="B866" s="12"/>
      <c r="C866" s="42"/>
      <c r="D866" s="12"/>
      <c r="E866" s="12"/>
      <c r="F866" s="12"/>
      <c r="G866" s="12"/>
      <c r="H866" s="12"/>
      <c r="I866" s="12"/>
      <c r="J866" s="12"/>
      <c r="K866" s="12"/>
      <c r="L866" s="12"/>
      <c r="M866" s="49"/>
      <c r="N866" s="49"/>
      <c r="O866" s="12"/>
      <c r="P866" s="12"/>
      <c r="Q866" s="12"/>
      <c r="R866" s="12"/>
      <c r="S866" s="12"/>
      <c r="T866" s="12"/>
    </row>
    <row r="867" spans="1:20" s="1" customFormat="1" x14ac:dyDescent="0.4">
      <c r="A867" s="12"/>
      <c r="B867" s="12"/>
      <c r="C867" s="42"/>
      <c r="D867" s="12"/>
      <c r="E867" s="12"/>
      <c r="F867" s="12"/>
      <c r="G867" s="12"/>
      <c r="H867" s="12"/>
      <c r="I867" s="12"/>
      <c r="J867" s="12"/>
      <c r="K867" s="12"/>
      <c r="L867" s="12"/>
      <c r="M867" s="49"/>
      <c r="N867" s="49"/>
      <c r="O867" s="12"/>
      <c r="P867" s="12"/>
      <c r="Q867" s="12"/>
      <c r="R867" s="12"/>
      <c r="S867" s="12"/>
      <c r="T867" s="12"/>
    </row>
    <row r="868" spans="1:20" s="1" customFormat="1" x14ac:dyDescent="0.4">
      <c r="A868" s="12"/>
      <c r="B868" s="12"/>
      <c r="C868" s="42"/>
      <c r="D868" s="12"/>
      <c r="E868" s="12"/>
      <c r="F868" s="12"/>
      <c r="G868" s="12"/>
      <c r="H868" s="12"/>
      <c r="I868" s="12"/>
      <c r="J868" s="12"/>
      <c r="K868" s="12"/>
      <c r="L868" s="12"/>
      <c r="M868" s="49"/>
      <c r="N868" s="49"/>
      <c r="O868" s="12"/>
      <c r="P868" s="12"/>
      <c r="Q868" s="12"/>
      <c r="R868" s="12"/>
      <c r="S868" s="12"/>
      <c r="T868" s="12"/>
    </row>
    <row r="869" spans="1:20" s="1" customFormat="1" x14ac:dyDescent="0.4">
      <c r="A869" s="12"/>
      <c r="B869" s="12"/>
      <c r="C869" s="42"/>
      <c r="D869" s="12"/>
      <c r="E869" s="12"/>
      <c r="F869" s="12"/>
      <c r="G869" s="12"/>
      <c r="H869" s="12"/>
      <c r="I869" s="12"/>
      <c r="J869" s="12"/>
      <c r="K869" s="12"/>
      <c r="L869" s="12"/>
      <c r="M869" s="49"/>
      <c r="N869" s="49"/>
      <c r="O869" s="12"/>
      <c r="P869" s="12"/>
      <c r="Q869" s="12"/>
      <c r="R869" s="12"/>
      <c r="S869" s="12"/>
      <c r="T869" s="12"/>
    </row>
    <row r="870" spans="1:20" s="1" customFormat="1" x14ac:dyDescent="0.4">
      <c r="A870" s="12"/>
      <c r="B870" s="12"/>
      <c r="C870" s="42"/>
      <c r="D870" s="12"/>
      <c r="E870" s="12"/>
      <c r="F870" s="12"/>
      <c r="G870" s="12"/>
      <c r="H870" s="12"/>
      <c r="I870" s="12"/>
      <c r="J870" s="12"/>
      <c r="K870" s="12"/>
      <c r="L870" s="12"/>
      <c r="M870" s="49"/>
      <c r="N870" s="49"/>
      <c r="O870" s="12"/>
      <c r="P870" s="12"/>
      <c r="Q870" s="12"/>
      <c r="R870" s="12"/>
      <c r="S870" s="12"/>
      <c r="T870" s="12"/>
    </row>
    <row r="871" spans="1:20" s="1" customFormat="1" x14ac:dyDescent="0.4">
      <c r="A871" s="12"/>
      <c r="B871" s="12"/>
      <c r="C871" s="42"/>
      <c r="D871" s="12"/>
      <c r="E871" s="12"/>
      <c r="F871" s="12"/>
      <c r="G871" s="12"/>
      <c r="H871" s="12"/>
      <c r="I871" s="12"/>
      <c r="J871" s="12"/>
      <c r="K871" s="12"/>
      <c r="L871" s="12"/>
      <c r="M871" s="49"/>
      <c r="N871" s="49"/>
      <c r="O871" s="12"/>
      <c r="P871" s="12"/>
      <c r="Q871" s="12"/>
      <c r="R871" s="12"/>
      <c r="S871" s="12"/>
      <c r="T871" s="12"/>
    </row>
    <row r="872" spans="1:20" s="1" customFormat="1" x14ac:dyDescent="0.4">
      <c r="A872" s="12"/>
      <c r="B872" s="12"/>
      <c r="C872" s="42"/>
      <c r="D872" s="12"/>
      <c r="E872" s="12"/>
      <c r="F872" s="12"/>
      <c r="G872" s="12"/>
      <c r="H872" s="12"/>
      <c r="I872" s="12"/>
      <c r="J872" s="12"/>
      <c r="K872" s="12"/>
      <c r="L872" s="12"/>
      <c r="M872" s="49"/>
      <c r="N872" s="49"/>
      <c r="O872" s="12"/>
      <c r="P872" s="12"/>
      <c r="Q872" s="12"/>
      <c r="R872" s="12"/>
      <c r="S872" s="12"/>
      <c r="T872" s="12"/>
    </row>
    <row r="873" spans="1:20" s="1" customFormat="1" x14ac:dyDescent="0.4">
      <c r="A873" s="12"/>
      <c r="B873" s="12"/>
      <c r="C873" s="42"/>
      <c r="D873" s="12"/>
      <c r="E873" s="12"/>
      <c r="F873" s="12"/>
      <c r="G873" s="12"/>
      <c r="H873" s="12"/>
      <c r="I873" s="12"/>
      <c r="J873" s="12"/>
      <c r="K873" s="12"/>
      <c r="L873" s="12"/>
      <c r="M873" s="49"/>
      <c r="N873" s="49"/>
      <c r="O873" s="12"/>
      <c r="P873" s="12"/>
      <c r="Q873" s="12"/>
      <c r="R873" s="12"/>
      <c r="S873" s="12"/>
      <c r="T873" s="12"/>
    </row>
    <row r="874" spans="1:20" s="1" customFormat="1" x14ac:dyDescent="0.4">
      <c r="A874" s="12"/>
      <c r="B874" s="12"/>
      <c r="C874" s="42"/>
      <c r="D874" s="12"/>
      <c r="E874" s="12"/>
      <c r="F874" s="12"/>
      <c r="G874" s="12"/>
      <c r="H874" s="12"/>
      <c r="I874" s="12"/>
      <c r="J874" s="12"/>
      <c r="K874" s="12"/>
      <c r="L874" s="12"/>
      <c r="M874" s="49"/>
      <c r="N874" s="49"/>
      <c r="O874" s="12"/>
      <c r="P874" s="12"/>
      <c r="Q874" s="12"/>
      <c r="R874" s="12"/>
      <c r="S874" s="12"/>
      <c r="T874" s="12"/>
    </row>
    <row r="875" spans="1:20" s="1" customFormat="1" x14ac:dyDescent="0.4">
      <c r="A875" s="12"/>
      <c r="B875" s="12"/>
      <c r="C875" s="42"/>
      <c r="D875" s="12"/>
      <c r="E875" s="12"/>
      <c r="F875" s="12"/>
      <c r="G875" s="12"/>
      <c r="H875" s="12"/>
      <c r="I875" s="12"/>
      <c r="J875" s="12"/>
      <c r="K875" s="12"/>
      <c r="L875" s="12"/>
      <c r="M875" s="49"/>
      <c r="N875" s="49"/>
      <c r="O875" s="12"/>
      <c r="P875" s="12"/>
      <c r="Q875" s="12"/>
      <c r="R875" s="12"/>
      <c r="S875" s="12"/>
      <c r="T875" s="12"/>
    </row>
    <row r="876" spans="1:20" s="1" customFormat="1" x14ac:dyDescent="0.4">
      <c r="A876" s="12"/>
      <c r="B876" s="12"/>
      <c r="C876" s="42"/>
      <c r="D876" s="12"/>
      <c r="E876" s="12"/>
      <c r="F876" s="12"/>
      <c r="G876" s="12"/>
      <c r="H876" s="12"/>
      <c r="I876" s="12"/>
      <c r="J876" s="12"/>
      <c r="K876" s="12"/>
      <c r="L876" s="12"/>
      <c r="M876" s="49"/>
      <c r="N876" s="49"/>
      <c r="O876" s="12"/>
      <c r="P876" s="12"/>
      <c r="Q876" s="12"/>
      <c r="R876" s="12"/>
      <c r="S876" s="12"/>
      <c r="T876" s="12"/>
    </row>
    <row r="877" spans="1:20" s="1" customFormat="1" x14ac:dyDescent="0.4">
      <c r="A877" s="12"/>
      <c r="B877" s="12"/>
      <c r="C877" s="42"/>
      <c r="D877" s="12"/>
      <c r="E877" s="12"/>
      <c r="F877" s="12"/>
      <c r="G877" s="12"/>
      <c r="H877" s="12"/>
      <c r="I877" s="12"/>
      <c r="J877" s="12"/>
      <c r="K877" s="12"/>
      <c r="L877" s="12"/>
      <c r="M877" s="49"/>
      <c r="N877" s="49"/>
      <c r="O877" s="12"/>
      <c r="P877" s="12"/>
      <c r="Q877" s="12"/>
      <c r="R877" s="12"/>
      <c r="S877" s="12"/>
      <c r="T877" s="12"/>
    </row>
    <row r="878" spans="1:20" s="1" customFormat="1" x14ac:dyDescent="0.4">
      <c r="A878" s="12"/>
      <c r="B878" s="12"/>
      <c r="C878" s="42"/>
      <c r="D878" s="12"/>
      <c r="E878" s="12"/>
      <c r="F878" s="12"/>
      <c r="G878" s="12"/>
      <c r="H878" s="12"/>
      <c r="I878" s="12"/>
      <c r="J878" s="12"/>
      <c r="K878" s="12"/>
      <c r="L878" s="12"/>
      <c r="M878" s="49"/>
      <c r="N878" s="49"/>
      <c r="O878" s="12"/>
      <c r="P878" s="12"/>
      <c r="Q878" s="12"/>
      <c r="R878" s="12"/>
      <c r="S878" s="12"/>
      <c r="T878" s="12"/>
    </row>
    <row r="879" spans="1:20" s="1" customFormat="1" x14ac:dyDescent="0.4">
      <c r="A879" s="12"/>
      <c r="B879" s="12"/>
      <c r="C879" s="42"/>
      <c r="D879" s="12"/>
      <c r="E879" s="12"/>
      <c r="F879" s="12"/>
      <c r="G879" s="12"/>
      <c r="H879" s="12"/>
      <c r="I879" s="12"/>
      <c r="J879" s="12"/>
      <c r="K879" s="12"/>
      <c r="L879" s="12"/>
      <c r="M879" s="49"/>
      <c r="N879" s="49"/>
      <c r="O879" s="12"/>
      <c r="P879" s="12"/>
      <c r="Q879" s="12"/>
      <c r="R879" s="12"/>
      <c r="S879" s="12"/>
      <c r="T879" s="12"/>
    </row>
    <row r="880" spans="1:20" s="1" customFormat="1" x14ac:dyDescent="0.4">
      <c r="A880" s="12"/>
      <c r="B880" s="12"/>
      <c r="C880" s="42"/>
      <c r="D880" s="12"/>
      <c r="E880" s="12"/>
      <c r="F880" s="12"/>
      <c r="G880" s="12"/>
      <c r="H880" s="12"/>
      <c r="I880" s="12"/>
      <c r="J880" s="12"/>
      <c r="K880" s="12"/>
      <c r="L880" s="12"/>
      <c r="M880" s="49"/>
      <c r="N880" s="49"/>
      <c r="O880" s="12"/>
      <c r="P880" s="12"/>
      <c r="Q880" s="12"/>
      <c r="R880" s="12"/>
      <c r="S880" s="12"/>
      <c r="T880" s="12"/>
    </row>
    <row r="881" spans="1:20" s="1" customFormat="1" x14ac:dyDescent="0.4">
      <c r="A881" s="12"/>
      <c r="B881" s="12"/>
      <c r="C881" s="42"/>
      <c r="D881" s="12"/>
      <c r="E881" s="12"/>
      <c r="F881" s="12"/>
      <c r="G881" s="12"/>
      <c r="H881" s="12"/>
      <c r="I881" s="12"/>
      <c r="J881" s="12"/>
      <c r="K881" s="12"/>
      <c r="L881" s="12"/>
      <c r="M881" s="49"/>
      <c r="N881" s="49"/>
      <c r="O881" s="12"/>
      <c r="P881" s="12"/>
      <c r="Q881" s="12"/>
      <c r="R881" s="12"/>
      <c r="S881" s="12"/>
      <c r="T881" s="12"/>
    </row>
    <row r="882" spans="1:20" s="1" customFormat="1" x14ac:dyDescent="0.4">
      <c r="A882" s="12"/>
      <c r="B882" s="12"/>
      <c r="C882" s="42"/>
      <c r="D882" s="12"/>
      <c r="E882" s="12"/>
      <c r="F882" s="12"/>
      <c r="G882" s="12"/>
      <c r="H882" s="12"/>
      <c r="I882" s="12"/>
      <c r="J882" s="12"/>
      <c r="K882" s="12"/>
      <c r="L882" s="12"/>
      <c r="M882" s="49"/>
      <c r="N882" s="49"/>
      <c r="O882" s="12"/>
      <c r="P882" s="12"/>
      <c r="Q882" s="12"/>
      <c r="R882" s="12"/>
      <c r="S882" s="12"/>
      <c r="T882" s="12"/>
    </row>
    <row r="883" spans="1:20" s="1" customFormat="1" x14ac:dyDescent="0.4">
      <c r="A883" s="12"/>
      <c r="B883" s="12"/>
      <c r="C883" s="42"/>
      <c r="D883" s="12"/>
      <c r="E883" s="12"/>
      <c r="F883" s="12"/>
      <c r="G883" s="12"/>
      <c r="H883" s="12"/>
      <c r="I883" s="12"/>
      <c r="J883" s="12"/>
      <c r="K883" s="12"/>
      <c r="L883" s="12"/>
      <c r="M883" s="49"/>
      <c r="N883" s="49"/>
      <c r="O883" s="12"/>
      <c r="P883" s="12"/>
      <c r="Q883" s="12"/>
      <c r="R883" s="12"/>
      <c r="S883" s="12"/>
      <c r="T883" s="12"/>
    </row>
    <row r="884" spans="1:20" s="1" customFormat="1" x14ac:dyDescent="0.4">
      <c r="A884" s="12"/>
      <c r="B884" s="12"/>
      <c r="C884" s="42"/>
      <c r="D884" s="12"/>
      <c r="E884" s="12"/>
      <c r="F884" s="12"/>
      <c r="G884" s="12"/>
      <c r="H884" s="12"/>
      <c r="I884" s="12"/>
      <c r="J884" s="12"/>
      <c r="K884" s="12"/>
      <c r="L884" s="12"/>
      <c r="M884" s="49"/>
      <c r="N884" s="49"/>
      <c r="O884" s="12"/>
      <c r="P884" s="12"/>
      <c r="Q884" s="12"/>
      <c r="R884" s="12"/>
      <c r="S884" s="12"/>
      <c r="T884" s="12"/>
    </row>
    <row r="885" spans="1:20" s="1" customFormat="1" x14ac:dyDescent="0.4">
      <c r="A885" s="12"/>
      <c r="B885" s="12"/>
      <c r="C885" s="42"/>
      <c r="D885" s="12"/>
      <c r="E885" s="12"/>
      <c r="F885" s="12"/>
      <c r="G885" s="12"/>
      <c r="H885" s="12"/>
      <c r="I885" s="12"/>
      <c r="J885" s="12"/>
      <c r="K885" s="12"/>
      <c r="L885" s="12"/>
      <c r="M885" s="49"/>
      <c r="N885" s="49"/>
      <c r="O885" s="12"/>
      <c r="P885" s="12"/>
      <c r="Q885" s="12"/>
      <c r="R885" s="12"/>
      <c r="S885" s="12"/>
      <c r="T885" s="12"/>
    </row>
    <row r="886" spans="1:20" s="1" customFormat="1" x14ac:dyDescent="0.4">
      <c r="A886" s="12"/>
      <c r="B886" s="12"/>
      <c r="C886" s="42"/>
      <c r="D886" s="12"/>
      <c r="E886" s="12"/>
      <c r="F886" s="12"/>
      <c r="G886" s="12"/>
      <c r="H886" s="12"/>
      <c r="I886" s="12"/>
      <c r="J886" s="12"/>
      <c r="K886" s="12"/>
      <c r="L886" s="12"/>
      <c r="M886" s="49"/>
      <c r="N886" s="49"/>
      <c r="O886" s="12"/>
      <c r="P886" s="12"/>
      <c r="Q886" s="12"/>
      <c r="R886" s="12"/>
      <c r="S886" s="12"/>
      <c r="T886" s="12"/>
    </row>
    <row r="887" spans="1:20" s="1" customFormat="1" x14ac:dyDescent="0.4">
      <c r="A887" s="12"/>
      <c r="B887" s="12"/>
      <c r="C887" s="42"/>
      <c r="D887" s="12"/>
      <c r="E887" s="12"/>
      <c r="F887" s="12"/>
      <c r="G887" s="12"/>
      <c r="H887" s="12"/>
      <c r="I887" s="12"/>
      <c r="J887" s="12"/>
      <c r="K887" s="12"/>
      <c r="L887" s="12"/>
      <c r="M887" s="49"/>
      <c r="N887" s="49"/>
      <c r="O887" s="12"/>
      <c r="P887" s="12"/>
      <c r="Q887" s="12"/>
      <c r="R887" s="12"/>
      <c r="S887" s="12"/>
      <c r="T887" s="12"/>
    </row>
    <row r="888" spans="1:20" s="1" customFormat="1" x14ac:dyDescent="0.4">
      <c r="A888" s="12"/>
      <c r="B888" s="12"/>
      <c r="C888" s="42"/>
      <c r="D888" s="12"/>
      <c r="E888" s="12"/>
      <c r="F888" s="12"/>
      <c r="G888" s="12"/>
      <c r="H888" s="12"/>
      <c r="I888" s="12"/>
      <c r="J888" s="12"/>
      <c r="K888" s="12"/>
      <c r="L888" s="12"/>
      <c r="M888" s="49"/>
      <c r="N888" s="49"/>
      <c r="O888" s="12"/>
      <c r="P888" s="12"/>
      <c r="Q888" s="12"/>
      <c r="R888" s="12"/>
      <c r="S888" s="12"/>
      <c r="T888" s="12"/>
    </row>
    <row r="889" spans="1:20" s="1" customFormat="1" x14ac:dyDescent="0.4">
      <c r="A889" s="12"/>
      <c r="B889" s="12"/>
      <c r="C889" s="42"/>
      <c r="D889" s="12"/>
      <c r="E889" s="12"/>
      <c r="F889" s="12"/>
      <c r="G889" s="12"/>
      <c r="H889" s="12"/>
      <c r="I889" s="12"/>
      <c r="J889" s="12"/>
      <c r="K889" s="12"/>
      <c r="L889" s="12"/>
      <c r="M889" s="49"/>
      <c r="N889" s="49"/>
      <c r="O889" s="12"/>
      <c r="P889" s="12"/>
      <c r="Q889" s="12"/>
      <c r="R889" s="12"/>
      <c r="S889" s="12"/>
      <c r="T889" s="12"/>
    </row>
    <row r="890" spans="1:20" s="1" customFormat="1" x14ac:dyDescent="0.4">
      <c r="A890" s="12"/>
      <c r="B890" s="12"/>
      <c r="C890" s="42"/>
      <c r="D890" s="12"/>
      <c r="E890" s="12"/>
      <c r="F890" s="12"/>
      <c r="G890" s="12"/>
      <c r="H890" s="12"/>
      <c r="I890" s="12"/>
      <c r="J890" s="12"/>
      <c r="K890" s="12"/>
      <c r="L890" s="12"/>
      <c r="M890" s="49"/>
      <c r="N890" s="49"/>
      <c r="O890" s="12"/>
      <c r="P890" s="12"/>
      <c r="Q890" s="12"/>
      <c r="R890" s="12"/>
      <c r="S890" s="12"/>
      <c r="T890" s="12"/>
    </row>
    <row r="891" spans="1:20" s="1" customFormat="1" x14ac:dyDescent="0.4">
      <c r="A891" s="12"/>
      <c r="B891" s="12"/>
      <c r="C891" s="42"/>
      <c r="D891" s="12"/>
      <c r="E891" s="12"/>
      <c r="F891" s="12"/>
      <c r="G891" s="12"/>
      <c r="H891" s="12"/>
      <c r="I891" s="12"/>
      <c r="J891" s="12"/>
      <c r="K891" s="12"/>
      <c r="L891" s="12"/>
      <c r="M891" s="49"/>
      <c r="N891" s="49"/>
      <c r="O891" s="12"/>
      <c r="P891" s="12"/>
      <c r="Q891" s="12"/>
      <c r="R891" s="12"/>
      <c r="S891" s="12"/>
      <c r="T891" s="12"/>
    </row>
    <row r="892" spans="1:20" s="1" customFormat="1" x14ac:dyDescent="0.4">
      <c r="A892" s="12"/>
      <c r="B892" s="12"/>
      <c r="C892" s="42"/>
      <c r="D892" s="12"/>
      <c r="E892" s="12"/>
      <c r="F892" s="12"/>
      <c r="G892" s="12"/>
      <c r="H892" s="12"/>
      <c r="I892" s="12"/>
      <c r="J892" s="12"/>
      <c r="K892" s="12"/>
      <c r="L892" s="12"/>
      <c r="M892" s="49"/>
      <c r="N892" s="49"/>
      <c r="O892" s="12"/>
      <c r="P892" s="12"/>
      <c r="Q892" s="12"/>
      <c r="R892" s="12"/>
      <c r="S892" s="12"/>
      <c r="T892" s="12"/>
    </row>
    <row r="893" spans="1:20" s="1" customFormat="1" x14ac:dyDescent="0.4">
      <c r="A893" s="12"/>
      <c r="B893" s="12"/>
      <c r="C893" s="42"/>
      <c r="D893" s="12"/>
      <c r="E893" s="12"/>
      <c r="F893" s="12"/>
      <c r="G893" s="12"/>
      <c r="H893" s="12"/>
      <c r="I893" s="12"/>
      <c r="J893" s="12"/>
      <c r="K893" s="12"/>
      <c r="L893" s="12"/>
      <c r="M893" s="49"/>
      <c r="N893" s="49"/>
      <c r="O893" s="12"/>
      <c r="P893" s="12"/>
      <c r="Q893" s="12"/>
      <c r="R893" s="12"/>
      <c r="S893" s="12"/>
      <c r="T893" s="12"/>
    </row>
    <row r="894" spans="1:20" s="1" customFormat="1" x14ac:dyDescent="0.4">
      <c r="A894" s="12"/>
      <c r="B894" s="12"/>
      <c r="C894" s="42"/>
      <c r="D894" s="12"/>
      <c r="E894" s="12"/>
      <c r="F894" s="12"/>
      <c r="G894" s="12"/>
      <c r="H894" s="12"/>
      <c r="I894" s="12"/>
      <c r="J894" s="12"/>
      <c r="K894" s="12"/>
      <c r="L894" s="12"/>
      <c r="M894" s="49"/>
      <c r="N894" s="49"/>
      <c r="O894" s="12"/>
      <c r="P894" s="12"/>
      <c r="Q894" s="12"/>
      <c r="R894" s="12"/>
      <c r="S894" s="12"/>
      <c r="T894" s="12"/>
    </row>
    <row r="895" spans="1:20" s="1" customFormat="1" x14ac:dyDescent="0.4">
      <c r="A895" s="12"/>
      <c r="B895" s="12"/>
      <c r="C895" s="42"/>
      <c r="D895" s="12"/>
      <c r="E895" s="12"/>
      <c r="F895" s="12"/>
      <c r="G895" s="12"/>
      <c r="H895" s="12"/>
      <c r="I895" s="12"/>
      <c r="J895" s="12"/>
      <c r="K895" s="12"/>
      <c r="L895" s="12"/>
      <c r="M895" s="49"/>
      <c r="N895" s="49"/>
      <c r="O895" s="12"/>
      <c r="P895" s="12"/>
      <c r="Q895" s="12"/>
      <c r="R895" s="12"/>
      <c r="S895" s="12"/>
      <c r="T895" s="12"/>
    </row>
    <row r="896" spans="1:20" s="1" customFormat="1" x14ac:dyDescent="0.4">
      <c r="A896" s="12"/>
      <c r="B896" s="12"/>
      <c r="C896" s="42"/>
      <c r="D896" s="12"/>
      <c r="E896" s="12"/>
      <c r="F896" s="12"/>
      <c r="G896" s="12"/>
      <c r="H896" s="12"/>
      <c r="I896" s="12"/>
      <c r="J896" s="12"/>
      <c r="K896" s="12"/>
      <c r="L896" s="12"/>
      <c r="M896" s="49"/>
      <c r="N896" s="49"/>
      <c r="O896" s="12"/>
      <c r="P896" s="12"/>
      <c r="Q896" s="12"/>
      <c r="R896" s="12"/>
      <c r="S896" s="12"/>
      <c r="T896" s="12"/>
    </row>
    <row r="897" spans="1:20" s="1" customFormat="1" x14ac:dyDescent="0.4">
      <c r="A897" s="12"/>
      <c r="B897" s="12"/>
      <c r="C897" s="42"/>
      <c r="D897" s="12"/>
      <c r="E897" s="12"/>
      <c r="F897" s="12"/>
      <c r="G897" s="12"/>
      <c r="H897" s="12"/>
      <c r="I897" s="12"/>
      <c r="J897" s="12"/>
      <c r="K897" s="12"/>
      <c r="L897" s="12"/>
      <c r="M897" s="49"/>
      <c r="N897" s="49"/>
      <c r="O897" s="12"/>
      <c r="P897" s="12"/>
      <c r="Q897" s="12"/>
      <c r="R897" s="12"/>
      <c r="S897" s="12"/>
      <c r="T897" s="12"/>
    </row>
    <row r="898" spans="1:20" s="1" customFormat="1" x14ac:dyDescent="0.4">
      <c r="A898" s="12"/>
      <c r="B898" s="12"/>
      <c r="C898" s="42"/>
      <c r="D898" s="12"/>
      <c r="E898" s="12"/>
      <c r="F898" s="12"/>
      <c r="G898" s="12"/>
      <c r="H898" s="12"/>
      <c r="I898" s="12"/>
      <c r="J898" s="12"/>
      <c r="K898" s="12"/>
      <c r="L898" s="12"/>
      <c r="M898" s="49"/>
      <c r="N898" s="49"/>
      <c r="O898" s="12"/>
      <c r="P898" s="12"/>
      <c r="Q898" s="12"/>
      <c r="R898" s="12"/>
      <c r="S898" s="12"/>
      <c r="T898" s="12"/>
    </row>
    <row r="899" spans="1:20" s="1" customFormat="1" x14ac:dyDescent="0.4">
      <c r="A899" s="12"/>
      <c r="B899" s="12"/>
      <c r="C899" s="42"/>
      <c r="D899" s="12"/>
      <c r="E899" s="12"/>
      <c r="F899" s="12"/>
      <c r="G899" s="12"/>
      <c r="H899" s="12"/>
      <c r="I899" s="12"/>
      <c r="J899" s="12"/>
      <c r="K899" s="12"/>
      <c r="L899" s="12"/>
      <c r="M899" s="49"/>
      <c r="N899" s="49"/>
      <c r="O899" s="12"/>
      <c r="P899" s="12"/>
      <c r="Q899" s="12"/>
      <c r="R899" s="12"/>
      <c r="S899" s="12"/>
      <c r="T899" s="12"/>
    </row>
    <row r="900" spans="1:20" s="1" customFormat="1" x14ac:dyDescent="0.4">
      <c r="A900" s="12"/>
      <c r="B900" s="12"/>
      <c r="C900" s="42"/>
      <c r="D900" s="12"/>
      <c r="E900" s="12"/>
      <c r="F900" s="12"/>
      <c r="G900" s="12"/>
      <c r="H900" s="12"/>
      <c r="I900" s="12"/>
      <c r="J900" s="12"/>
      <c r="K900" s="12"/>
      <c r="L900" s="12"/>
      <c r="M900" s="49"/>
      <c r="N900" s="49"/>
      <c r="O900" s="12"/>
      <c r="P900" s="12"/>
      <c r="Q900" s="12"/>
      <c r="R900" s="12"/>
      <c r="S900" s="12"/>
      <c r="T900" s="12"/>
    </row>
    <row r="901" spans="1:20" s="1" customFormat="1" x14ac:dyDescent="0.4">
      <c r="A901" s="12"/>
      <c r="B901" s="12"/>
      <c r="C901" s="42"/>
      <c r="D901" s="12"/>
      <c r="E901" s="12"/>
      <c r="F901" s="12"/>
      <c r="G901" s="12"/>
      <c r="H901" s="12"/>
      <c r="I901" s="12"/>
      <c r="J901" s="12"/>
      <c r="K901" s="12"/>
      <c r="L901" s="12"/>
      <c r="M901" s="49"/>
      <c r="N901" s="49"/>
      <c r="O901" s="12"/>
      <c r="P901" s="12"/>
      <c r="Q901" s="12"/>
      <c r="R901" s="12"/>
      <c r="S901" s="12"/>
      <c r="T901" s="12"/>
    </row>
    <row r="902" spans="1:20" s="1" customFormat="1" x14ac:dyDescent="0.4">
      <c r="A902" s="12"/>
      <c r="B902" s="12"/>
      <c r="C902" s="42"/>
      <c r="D902" s="12"/>
      <c r="E902" s="12"/>
      <c r="F902" s="12"/>
      <c r="G902" s="12"/>
      <c r="H902" s="12"/>
      <c r="I902" s="12"/>
      <c r="J902" s="12"/>
      <c r="K902" s="12"/>
      <c r="L902" s="12"/>
      <c r="M902" s="49"/>
      <c r="N902" s="49"/>
      <c r="O902" s="12"/>
      <c r="P902" s="12"/>
      <c r="Q902" s="12"/>
      <c r="R902" s="12"/>
      <c r="S902" s="12"/>
      <c r="T902" s="12"/>
    </row>
    <row r="903" spans="1:20" s="1" customFormat="1" x14ac:dyDescent="0.4">
      <c r="A903" s="12"/>
      <c r="B903" s="12"/>
      <c r="C903" s="42"/>
      <c r="D903" s="12"/>
      <c r="E903" s="12"/>
      <c r="F903" s="12"/>
      <c r="G903" s="12"/>
      <c r="H903" s="12"/>
      <c r="I903" s="12"/>
      <c r="J903" s="12"/>
      <c r="K903" s="12"/>
      <c r="L903" s="12"/>
      <c r="M903" s="49"/>
      <c r="N903" s="49"/>
      <c r="O903" s="12"/>
      <c r="P903" s="12"/>
      <c r="Q903" s="12"/>
      <c r="R903" s="12"/>
      <c r="S903" s="12"/>
      <c r="T903" s="12"/>
    </row>
    <row r="904" spans="1:20" s="1" customFormat="1" x14ac:dyDescent="0.4">
      <c r="A904" s="12"/>
      <c r="B904" s="12"/>
      <c r="C904" s="42"/>
      <c r="D904" s="12"/>
      <c r="E904" s="12"/>
      <c r="F904" s="12"/>
      <c r="G904" s="12"/>
      <c r="H904" s="12"/>
      <c r="I904" s="12"/>
      <c r="J904" s="12"/>
      <c r="K904" s="12"/>
      <c r="L904" s="12"/>
      <c r="M904" s="49"/>
      <c r="N904" s="49"/>
      <c r="O904" s="12"/>
      <c r="P904" s="12"/>
      <c r="Q904" s="12"/>
      <c r="R904" s="12"/>
      <c r="S904" s="12"/>
      <c r="T904" s="12"/>
    </row>
    <row r="905" spans="1:20" s="1" customFormat="1" x14ac:dyDescent="0.4">
      <c r="A905" s="12"/>
      <c r="B905" s="12"/>
      <c r="C905" s="42"/>
      <c r="D905" s="12"/>
      <c r="E905" s="12"/>
      <c r="F905" s="12"/>
      <c r="G905" s="12"/>
      <c r="H905" s="12"/>
      <c r="I905" s="12"/>
      <c r="J905" s="12"/>
      <c r="K905" s="12"/>
      <c r="L905" s="12"/>
      <c r="M905" s="49"/>
      <c r="N905" s="49"/>
      <c r="O905" s="12"/>
      <c r="P905" s="12"/>
      <c r="Q905" s="12"/>
      <c r="R905" s="12"/>
      <c r="S905" s="12"/>
      <c r="T905" s="12"/>
    </row>
    <row r="906" spans="1:20" s="1" customFormat="1" x14ac:dyDescent="0.4">
      <c r="A906" s="12"/>
      <c r="B906" s="12"/>
      <c r="C906" s="42"/>
      <c r="D906" s="12"/>
      <c r="E906" s="12"/>
      <c r="F906" s="12"/>
      <c r="G906" s="12"/>
      <c r="H906" s="12"/>
      <c r="I906" s="12"/>
      <c r="J906" s="12"/>
      <c r="K906" s="12"/>
      <c r="L906" s="12"/>
      <c r="M906" s="49"/>
      <c r="N906" s="49"/>
      <c r="O906" s="12"/>
      <c r="P906" s="12"/>
      <c r="Q906" s="12"/>
      <c r="R906" s="12"/>
      <c r="S906" s="12"/>
      <c r="T906" s="12"/>
    </row>
    <row r="907" spans="1:20" s="1" customFormat="1" x14ac:dyDescent="0.4">
      <c r="A907" s="12"/>
      <c r="B907" s="12"/>
      <c r="C907" s="42"/>
      <c r="D907" s="12"/>
      <c r="E907" s="12"/>
      <c r="F907" s="12"/>
      <c r="G907" s="12"/>
      <c r="H907" s="12"/>
      <c r="I907" s="12"/>
      <c r="J907" s="12"/>
      <c r="K907" s="12"/>
      <c r="L907" s="12"/>
      <c r="M907" s="49"/>
      <c r="N907" s="49"/>
      <c r="O907" s="12"/>
      <c r="P907" s="12"/>
      <c r="Q907" s="12"/>
      <c r="R907" s="12"/>
      <c r="S907" s="12"/>
      <c r="T907" s="12"/>
    </row>
    <row r="908" spans="1:20" s="1" customFormat="1" x14ac:dyDescent="0.4">
      <c r="A908" s="12"/>
      <c r="B908" s="12"/>
      <c r="C908" s="42"/>
      <c r="D908" s="12"/>
      <c r="E908" s="12"/>
      <c r="F908" s="12"/>
      <c r="G908" s="12"/>
      <c r="H908" s="12"/>
      <c r="I908" s="12"/>
      <c r="J908" s="12"/>
      <c r="K908" s="12"/>
      <c r="L908" s="12"/>
      <c r="M908" s="49"/>
      <c r="N908" s="49"/>
      <c r="O908" s="12"/>
      <c r="P908" s="12"/>
      <c r="Q908" s="12"/>
      <c r="R908" s="12"/>
      <c r="S908" s="12"/>
      <c r="T908" s="12"/>
    </row>
    <row r="909" spans="1:20" s="1" customFormat="1" x14ac:dyDescent="0.4">
      <c r="A909" s="12"/>
      <c r="B909" s="12"/>
      <c r="C909" s="42"/>
      <c r="D909" s="12"/>
      <c r="E909" s="12"/>
      <c r="F909" s="12"/>
      <c r="G909" s="12"/>
      <c r="H909" s="12"/>
      <c r="I909" s="12"/>
      <c r="J909" s="12"/>
      <c r="K909" s="12"/>
      <c r="L909" s="12"/>
      <c r="M909" s="49"/>
      <c r="N909" s="49"/>
      <c r="O909" s="12"/>
      <c r="P909" s="12"/>
      <c r="Q909" s="12"/>
      <c r="R909" s="12"/>
      <c r="S909" s="12"/>
      <c r="T909" s="12"/>
    </row>
    <row r="910" spans="1:20" s="1" customFormat="1" x14ac:dyDescent="0.4">
      <c r="A910" s="12"/>
      <c r="B910" s="12"/>
      <c r="C910" s="42"/>
      <c r="D910" s="12"/>
      <c r="E910" s="12"/>
      <c r="F910" s="12"/>
      <c r="G910" s="12"/>
      <c r="H910" s="12"/>
      <c r="I910" s="12"/>
      <c r="J910" s="12"/>
      <c r="K910" s="12"/>
      <c r="L910" s="12"/>
      <c r="M910" s="49"/>
      <c r="N910" s="49"/>
      <c r="O910" s="12"/>
      <c r="P910" s="12"/>
      <c r="Q910" s="12"/>
      <c r="R910" s="12"/>
      <c r="S910" s="12"/>
      <c r="T910" s="12"/>
    </row>
    <row r="911" spans="1:20" s="1" customFormat="1" x14ac:dyDescent="0.4">
      <c r="A911" s="12"/>
      <c r="B911" s="12"/>
      <c r="C911" s="42"/>
      <c r="D911" s="12"/>
      <c r="E911" s="12"/>
      <c r="F911" s="12"/>
      <c r="G911" s="12"/>
      <c r="H911" s="12"/>
      <c r="I911" s="12"/>
      <c r="J911" s="12"/>
      <c r="K911" s="12"/>
      <c r="L911" s="12"/>
      <c r="M911" s="49"/>
      <c r="N911" s="49"/>
      <c r="O911" s="12"/>
      <c r="P911" s="12"/>
      <c r="Q911" s="12"/>
      <c r="R911" s="12"/>
      <c r="S911" s="12"/>
      <c r="T911" s="12"/>
    </row>
    <row r="912" spans="1:20" s="1" customFormat="1" x14ac:dyDescent="0.4">
      <c r="A912" s="12"/>
      <c r="B912" s="12"/>
      <c r="C912" s="42"/>
      <c r="D912" s="12"/>
      <c r="E912" s="12"/>
      <c r="F912" s="12"/>
      <c r="G912" s="12"/>
      <c r="H912" s="12"/>
      <c r="I912" s="12"/>
      <c r="J912" s="12"/>
      <c r="K912" s="12"/>
      <c r="L912" s="12"/>
      <c r="M912" s="49"/>
      <c r="N912" s="49"/>
      <c r="O912" s="12"/>
      <c r="P912" s="12"/>
      <c r="Q912" s="12"/>
      <c r="R912" s="12"/>
      <c r="S912" s="12"/>
      <c r="T912" s="12"/>
    </row>
    <row r="913" spans="1:20" s="1" customFormat="1" x14ac:dyDescent="0.4">
      <c r="A913" s="12"/>
      <c r="B913" s="12"/>
      <c r="C913" s="42"/>
      <c r="D913" s="12"/>
      <c r="E913" s="12"/>
      <c r="F913" s="12"/>
      <c r="G913" s="12"/>
      <c r="H913" s="12"/>
      <c r="I913" s="12"/>
      <c r="J913" s="12"/>
      <c r="K913" s="12"/>
      <c r="L913" s="12"/>
      <c r="M913" s="49"/>
      <c r="N913" s="49"/>
      <c r="O913" s="12"/>
      <c r="P913" s="12"/>
      <c r="Q913" s="12"/>
      <c r="R913" s="12"/>
      <c r="S913" s="12"/>
      <c r="T913" s="12"/>
    </row>
    <row r="914" spans="1:20" s="1" customFormat="1" x14ac:dyDescent="0.4">
      <c r="A914" s="12"/>
      <c r="B914" s="12"/>
      <c r="C914" s="42"/>
      <c r="D914" s="12"/>
      <c r="E914" s="12"/>
      <c r="F914" s="12"/>
      <c r="G914" s="12"/>
      <c r="H914" s="12"/>
      <c r="I914" s="12"/>
      <c r="J914" s="12"/>
      <c r="K914" s="12"/>
      <c r="L914" s="12"/>
      <c r="M914" s="49"/>
      <c r="N914" s="49"/>
      <c r="O914" s="12"/>
      <c r="P914" s="12"/>
      <c r="Q914" s="12"/>
      <c r="R914" s="12"/>
      <c r="S914" s="12"/>
      <c r="T914" s="12"/>
    </row>
    <row r="915" spans="1:20" s="1" customFormat="1" x14ac:dyDescent="0.4">
      <c r="A915" s="12"/>
      <c r="B915" s="12"/>
      <c r="C915" s="42"/>
      <c r="D915" s="12"/>
      <c r="E915" s="12"/>
      <c r="F915" s="12"/>
      <c r="G915" s="12"/>
      <c r="H915" s="12"/>
      <c r="I915" s="12"/>
      <c r="J915" s="12"/>
      <c r="K915" s="12"/>
      <c r="L915" s="12"/>
      <c r="M915" s="49"/>
      <c r="N915" s="49"/>
      <c r="O915" s="12"/>
      <c r="P915" s="12"/>
      <c r="Q915" s="12"/>
      <c r="R915" s="12"/>
      <c r="S915" s="12"/>
      <c r="T915" s="12"/>
    </row>
    <row r="916" spans="1:20" s="1" customFormat="1" x14ac:dyDescent="0.4">
      <c r="A916" s="12"/>
      <c r="B916" s="12"/>
      <c r="C916" s="42"/>
      <c r="D916" s="12"/>
      <c r="E916" s="12"/>
      <c r="F916" s="12"/>
      <c r="G916" s="12"/>
      <c r="H916" s="12"/>
      <c r="I916" s="12"/>
      <c r="J916" s="12"/>
      <c r="K916" s="12"/>
      <c r="L916" s="12"/>
      <c r="M916" s="49"/>
      <c r="N916" s="49"/>
      <c r="O916" s="12"/>
      <c r="P916" s="12"/>
      <c r="Q916" s="12"/>
      <c r="R916" s="12"/>
      <c r="S916" s="12"/>
      <c r="T916" s="12"/>
    </row>
    <row r="917" spans="1:20" s="1" customFormat="1" x14ac:dyDescent="0.4">
      <c r="A917" s="12"/>
      <c r="B917" s="12"/>
      <c r="C917" s="42"/>
      <c r="D917" s="12"/>
      <c r="E917" s="12"/>
      <c r="F917" s="12"/>
      <c r="G917" s="12"/>
      <c r="H917" s="12"/>
      <c r="I917" s="12"/>
      <c r="J917" s="12"/>
      <c r="K917" s="12"/>
      <c r="L917" s="12"/>
      <c r="M917" s="49"/>
      <c r="N917" s="49"/>
      <c r="O917" s="12"/>
      <c r="P917" s="12"/>
      <c r="Q917" s="12"/>
      <c r="R917" s="12"/>
      <c r="S917" s="12"/>
      <c r="T917" s="12"/>
    </row>
    <row r="918" spans="1:20" s="1" customFormat="1" x14ac:dyDescent="0.4">
      <c r="A918" s="12"/>
      <c r="B918" s="12"/>
      <c r="C918" s="42"/>
      <c r="D918" s="12"/>
      <c r="E918" s="12"/>
      <c r="F918" s="12"/>
      <c r="G918" s="12"/>
      <c r="H918" s="12"/>
      <c r="I918" s="12"/>
      <c r="J918" s="12"/>
      <c r="K918" s="12"/>
      <c r="L918" s="12"/>
      <c r="M918" s="49"/>
      <c r="N918" s="49"/>
      <c r="O918" s="12"/>
      <c r="P918" s="12"/>
      <c r="Q918" s="12"/>
      <c r="R918" s="12"/>
      <c r="S918" s="12"/>
      <c r="T918" s="12"/>
    </row>
    <row r="919" spans="1:20" s="1" customFormat="1" x14ac:dyDescent="0.4">
      <c r="A919" s="12"/>
      <c r="B919" s="12"/>
      <c r="C919" s="42"/>
      <c r="D919" s="12"/>
      <c r="E919" s="12"/>
      <c r="F919" s="12"/>
      <c r="G919" s="12"/>
      <c r="H919" s="12"/>
      <c r="I919" s="12"/>
      <c r="J919" s="12"/>
      <c r="K919" s="12"/>
      <c r="L919" s="12"/>
      <c r="M919" s="49"/>
      <c r="N919" s="49"/>
      <c r="O919" s="12"/>
      <c r="P919" s="12"/>
      <c r="Q919" s="12"/>
      <c r="R919" s="12"/>
      <c r="S919" s="12"/>
      <c r="T919" s="12"/>
    </row>
    <row r="920" spans="1:20" s="1" customFormat="1" x14ac:dyDescent="0.4">
      <c r="A920" s="12"/>
      <c r="B920" s="12"/>
      <c r="C920" s="42"/>
      <c r="D920" s="12"/>
      <c r="E920" s="12"/>
      <c r="F920" s="12"/>
      <c r="G920" s="12"/>
      <c r="H920" s="12"/>
      <c r="I920" s="12"/>
      <c r="J920" s="12"/>
      <c r="K920" s="12"/>
      <c r="L920" s="12"/>
      <c r="M920" s="49"/>
      <c r="N920" s="49"/>
      <c r="O920" s="12"/>
      <c r="P920" s="12"/>
      <c r="Q920" s="12"/>
      <c r="R920" s="12"/>
      <c r="S920" s="12"/>
      <c r="T920" s="12"/>
    </row>
    <row r="921" spans="1:20" s="1" customFormat="1" x14ac:dyDescent="0.4">
      <c r="A921" s="12"/>
      <c r="B921" s="12"/>
      <c r="C921" s="42"/>
      <c r="D921" s="12"/>
      <c r="E921" s="12"/>
      <c r="F921" s="12"/>
      <c r="G921" s="12"/>
      <c r="H921" s="12"/>
      <c r="I921" s="12"/>
      <c r="J921" s="12"/>
      <c r="K921" s="12"/>
      <c r="L921" s="12"/>
      <c r="M921" s="49"/>
      <c r="N921" s="49"/>
      <c r="O921" s="12"/>
      <c r="P921" s="12"/>
      <c r="Q921" s="12"/>
      <c r="R921" s="12"/>
      <c r="S921" s="12"/>
      <c r="T921" s="12"/>
    </row>
    <row r="922" spans="1:20" s="1" customFormat="1" x14ac:dyDescent="0.4">
      <c r="A922" s="12"/>
      <c r="B922" s="12"/>
      <c r="C922" s="42"/>
      <c r="D922" s="12"/>
      <c r="E922" s="12"/>
      <c r="F922" s="12"/>
      <c r="G922" s="12"/>
      <c r="H922" s="12"/>
      <c r="I922" s="12"/>
      <c r="J922" s="12"/>
      <c r="K922" s="12"/>
      <c r="L922" s="12"/>
      <c r="M922" s="49"/>
      <c r="N922" s="49"/>
      <c r="O922" s="12"/>
      <c r="P922" s="12"/>
      <c r="Q922" s="12"/>
      <c r="R922" s="12"/>
      <c r="S922" s="12"/>
      <c r="T922" s="12"/>
    </row>
    <row r="923" spans="1:20" s="1" customFormat="1" x14ac:dyDescent="0.4">
      <c r="A923" s="12"/>
      <c r="B923" s="12"/>
      <c r="C923" s="42"/>
      <c r="D923" s="12"/>
      <c r="E923" s="12"/>
      <c r="F923" s="12"/>
      <c r="G923" s="12"/>
      <c r="H923" s="12"/>
      <c r="I923" s="12"/>
      <c r="J923" s="12"/>
      <c r="K923" s="12"/>
      <c r="L923" s="12"/>
      <c r="M923" s="49"/>
      <c r="N923" s="49"/>
      <c r="O923" s="12"/>
      <c r="P923" s="12"/>
      <c r="Q923" s="12"/>
      <c r="R923" s="12"/>
      <c r="S923" s="12"/>
      <c r="T923" s="12"/>
    </row>
    <row r="924" spans="1:20" s="1" customFormat="1" x14ac:dyDescent="0.4">
      <c r="A924" s="12"/>
      <c r="B924" s="12"/>
      <c r="C924" s="42"/>
      <c r="D924" s="12"/>
      <c r="E924" s="12"/>
      <c r="F924" s="12"/>
      <c r="G924" s="12"/>
      <c r="H924" s="12"/>
      <c r="I924" s="12"/>
      <c r="J924" s="12"/>
      <c r="K924" s="12"/>
      <c r="L924" s="12"/>
      <c r="M924" s="49"/>
      <c r="N924" s="49"/>
      <c r="O924" s="12"/>
      <c r="P924" s="12"/>
      <c r="Q924" s="12"/>
      <c r="R924" s="12"/>
      <c r="S924" s="12"/>
      <c r="T924" s="12"/>
    </row>
    <row r="925" spans="1:20" s="1" customFormat="1" x14ac:dyDescent="0.4">
      <c r="A925" s="12"/>
      <c r="B925" s="12"/>
      <c r="C925" s="42"/>
      <c r="D925" s="12"/>
      <c r="E925" s="12"/>
      <c r="F925" s="12"/>
      <c r="G925" s="12"/>
      <c r="H925" s="12"/>
      <c r="I925" s="12"/>
      <c r="J925" s="12"/>
      <c r="K925" s="12"/>
      <c r="L925" s="12"/>
      <c r="M925" s="49"/>
      <c r="N925" s="49"/>
      <c r="O925" s="12"/>
      <c r="P925" s="12"/>
      <c r="Q925" s="12"/>
      <c r="R925" s="12"/>
      <c r="S925" s="12"/>
      <c r="T925" s="12"/>
    </row>
    <row r="926" spans="1:20" s="1" customFormat="1" x14ac:dyDescent="0.4">
      <c r="A926" s="12"/>
      <c r="B926" s="12"/>
      <c r="C926" s="42"/>
      <c r="D926" s="12"/>
      <c r="E926" s="12"/>
      <c r="F926" s="12"/>
      <c r="G926" s="12"/>
      <c r="H926" s="12"/>
      <c r="I926" s="12"/>
      <c r="J926" s="12"/>
      <c r="K926" s="12"/>
      <c r="L926" s="12"/>
      <c r="M926" s="49"/>
      <c r="N926" s="49"/>
      <c r="O926" s="12"/>
      <c r="P926" s="12"/>
      <c r="Q926" s="12"/>
      <c r="R926" s="12"/>
      <c r="S926" s="12"/>
      <c r="T926" s="12"/>
    </row>
    <row r="927" spans="1:20" s="1" customFormat="1" x14ac:dyDescent="0.4">
      <c r="A927" s="12"/>
      <c r="B927" s="12"/>
      <c r="C927" s="42"/>
      <c r="D927" s="12"/>
      <c r="E927" s="12"/>
      <c r="F927" s="12"/>
      <c r="G927" s="12"/>
      <c r="H927" s="12"/>
      <c r="I927" s="12"/>
      <c r="J927" s="12"/>
      <c r="K927" s="12"/>
      <c r="L927" s="12"/>
      <c r="M927" s="49"/>
      <c r="N927" s="49"/>
      <c r="O927" s="12"/>
      <c r="P927" s="12"/>
      <c r="Q927" s="12"/>
      <c r="R927" s="12"/>
      <c r="S927" s="12"/>
      <c r="T927" s="12"/>
    </row>
    <row r="928" spans="1:20" s="1" customFormat="1" x14ac:dyDescent="0.4">
      <c r="A928" s="12"/>
      <c r="B928" s="12"/>
      <c r="C928" s="42"/>
      <c r="D928" s="12"/>
      <c r="E928" s="12"/>
      <c r="F928" s="12"/>
      <c r="G928" s="12"/>
      <c r="H928" s="12"/>
      <c r="I928" s="12"/>
      <c r="J928" s="12"/>
      <c r="K928" s="12"/>
      <c r="L928" s="12"/>
      <c r="M928" s="49"/>
      <c r="N928" s="49"/>
      <c r="O928" s="12"/>
      <c r="P928" s="12"/>
      <c r="Q928" s="12"/>
      <c r="R928" s="12"/>
      <c r="S928" s="12"/>
      <c r="T928" s="12"/>
    </row>
    <row r="929" spans="1:20" s="1" customFormat="1" x14ac:dyDescent="0.4">
      <c r="A929" s="12"/>
      <c r="B929" s="12"/>
      <c r="C929" s="42"/>
      <c r="D929" s="12"/>
      <c r="E929" s="12"/>
      <c r="F929" s="12"/>
      <c r="G929" s="12"/>
      <c r="H929" s="12"/>
      <c r="I929" s="12"/>
      <c r="J929" s="12"/>
      <c r="K929" s="12"/>
      <c r="L929" s="12"/>
      <c r="M929" s="49"/>
      <c r="N929" s="49"/>
      <c r="O929" s="12"/>
      <c r="P929" s="12"/>
      <c r="Q929" s="12"/>
      <c r="R929" s="12"/>
      <c r="S929" s="12"/>
      <c r="T929" s="12"/>
    </row>
    <row r="930" spans="1:20" s="1" customFormat="1" x14ac:dyDescent="0.4">
      <c r="A930" s="12"/>
      <c r="B930" s="12"/>
      <c r="C930" s="42"/>
      <c r="D930" s="12"/>
      <c r="E930" s="12"/>
      <c r="F930" s="12"/>
      <c r="G930" s="12"/>
      <c r="H930" s="12"/>
      <c r="I930" s="12"/>
      <c r="J930" s="12"/>
      <c r="K930" s="12"/>
      <c r="L930" s="12"/>
      <c r="M930" s="49"/>
      <c r="N930" s="49"/>
      <c r="O930" s="12"/>
      <c r="P930" s="12"/>
      <c r="Q930" s="12"/>
      <c r="R930" s="12"/>
      <c r="S930" s="12"/>
      <c r="T930" s="12"/>
    </row>
    <row r="931" spans="1:20" s="1" customFormat="1" x14ac:dyDescent="0.4">
      <c r="A931" s="12"/>
      <c r="B931" s="12"/>
      <c r="C931" s="42"/>
      <c r="D931" s="12"/>
      <c r="E931" s="12"/>
      <c r="F931" s="12"/>
      <c r="G931" s="12"/>
      <c r="H931" s="12"/>
      <c r="I931" s="12"/>
      <c r="J931" s="12"/>
      <c r="K931" s="12"/>
      <c r="L931" s="12"/>
      <c r="M931" s="49"/>
      <c r="N931" s="49"/>
      <c r="O931" s="12"/>
      <c r="P931" s="12"/>
      <c r="Q931" s="12"/>
      <c r="R931" s="12"/>
      <c r="S931" s="12"/>
      <c r="T931" s="12"/>
    </row>
    <row r="932" spans="1:20" s="1" customFormat="1" x14ac:dyDescent="0.4">
      <c r="A932" s="12"/>
      <c r="B932" s="12"/>
      <c r="C932" s="42"/>
      <c r="D932" s="12"/>
      <c r="E932" s="12"/>
      <c r="F932" s="12"/>
      <c r="G932" s="12"/>
      <c r="H932" s="12"/>
      <c r="I932" s="12"/>
      <c r="J932" s="12"/>
      <c r="K932" s="12"/>
      <c r="L932" s="12"/>
      <c r="M932" s="49"/>
      <c r="N932" s="49"/>
      <c r="O932" s="12"/>
      <c r="P932" s="12"/>
      <c r="Q932" s="12"/>
      <c r="R932" s="12"/>
      <c r="S932" s="12"/>
      <c r="T932" s="12"/>
    </row>
    <row r="933" spans="1:20" s="1" customFormat="1" x14ac:dyDescent="0.4">
      <c r="A933" s="12"/>
      <c r="B933" s="12"/>
      <c r="C933" s="42"/>
      <c r="D933" s="12"/>
      <c r="E933" s="12"/>
      <c r="F933" s="12"/>
      <c r="G933" s="12"/>
      <c r="H933" s="12"/>
      <c r="I933" s="12"/>
      <c r="J933" s="12"/>
      <c r="K933" s="12"/>
      <c r="L933" s="12"/>
      <c r="M933" s="49"/>
      <c r="N933" s="49"/>
      <c r="O933" s="12"/>
      <c r="P933" s="12"/>
      <c r="Q933" s="12"/>
      <c r="R933" s="12"/>
      <c r="S933" s="12"/>
      <c r="T933" s="12"/>
    </row>
    <row r="934" spans="1:20" s="1" customFormat="1" x14ac:dyDescent="0.4">
      <c r="A934" s="12"/>
      <c r="B934" s="12"/>
      <c r="C934" s="42"/>
      <c r="D934" s="12"/>
      <c r="E934" s="12"/>
      <c r="F934" s="12"/>
      <c r="G934" s="12"/>
      <c r="H934" s="12"/>
      <c r="I934" s="12"/>
      <c r="J934" s="12"/>
      <c r="K934" s="12"/>
      <c r="L934" s="12"/>
      <c r="M934" s="49"/>
      <c r="N934" s="49"/>
      <c r="O934" s="12"/>
      <c r="P934" s="12"/>
      <c r="Q934" s="12"/>
      <c r="R934" s="12"/>
      <c r="S934" s="12"/>
      <c r="T934" s="12"/>
    </row>
    <row r="935" spans="1:20" s="1" customFormat="1" x14ac:dyDescent="0.4">
      <c r="A935" s="12"/>
      <c r="B935" s="12"/>
      <c r="C935" s="42"/>
      <c r="D935" s="12"/>
      <c r="E935" s="12"/>
      <c r="F935" s="12"/>
      <c r="G935" s="12"/>
      <c r="H935" s="12"/>
      <c r="I935" s="12"/>
      <c r="J935" s="12"/>
      <c r="K935" s="12"/>
      <c r="L935" s="12"/>
      <c r="M935" s="49"/>
      <c r="N935" s="49"/>
      <c r="O935" s="12"/>
      <c r="P935" s="12"/>
      <c r="Q935" s="12"/>
      <c r="R935" s="12"/>
      <c r="S935" s="12"/>
      <c r="T935" s="12"/>
    </row>
    <row r="936" spans="1:20" s="1" customFormat="1" x14ac:dyDescent="0.4">
      <c r="A936" s="12"/>
      <c r="B936" s="12"/>
      <c r="C936" s="42"/>
      <c r="D936" s="12"/>
      <c r="E936" s="12"/>
      <c r="F936" s="12"/>
      <c r="G936" s="12"/>
      <c r="H936" s="12"/>
      <c r="I936" s="12"/>
      <c r="J936" s="12"/>
      <c r="K936" s="12"/>
      <c r="L936" s="12"/>
      <c r="M936" s="49"/>
      <c r="N936" s="49"/>
      <c r="O936" s="12"/>
      <c r="P936" s="12"/>
      <c r="Q936" s="12"/>
      <c r="R936" s="12"/>
      <c r="S936" s="12"/>
      <c r="T936" s="12"/>
    </row>
    <row r="937" spans="1:20" s="1" customFormat="1" x14ac:dyDescent="0.4">
      <c r="A937" s="12"/>
      <c r="B937" s="12"/>
      <c r="C937" s="42"/>
      <c r="D937" s="12"/>
      <c r="E937" s="12"/>
      <c r="F937" s="12"/>
      <c r="G937" s="12"/>
      <c r="H937" s="12"/>
      <c r="I937" s="12"/>
      <c r="J937" s="12"/>
      <c r="K937" s="12"/>
      <c r="L937" s="12"/>
      <c r="M937" s="49"/>
      <c r="N937" s="49"/>
      <c r="O937" s="12"/>
      <c r="P937" s="12"/>
      <c r="Q937" s="12"/>
      <c r="R937" s="12"/>
      <c r="S937" s="12"/>
      <c r="T937" s="12"/>
    </row>
    <row r="938" spans="1:20" s="1" customFormat="1" x14ac:dyDescent="0.4">
      <c r="A938" s="12"/>
      <c r="B938" s="12"/>
      <c r="C938" s="42"/>
      <c r="D938" s="12"/>
      <c r="E938" s="12"/>
      <c r="F938" s="12"/>
      <c r="G938" s="12"/>
      <c r="H938" s="12"/>
      <c r="I938" s="12"/>
      <c r="J938" s="12"/>
      <c r="K938" s="12"/>
      <c r="L938" s="12"/>
      <c r="M938" s="49"/>
      <c r="N938" s="49"/>
      <c r="O938" s="12"/>
      <c r="P938" s="12"/>
      <c r="Q938" s="12"/>
      <c r="R938" s="12"/>
      <c r="S938" s="12"/>
      <c r="T938" s="12"/>
    </row>
    <row r="939" spans="1:20" s="1" customFormat="1" x14ac:dyDescent="0.4">
      <c r="A939" s="12"/>
      <c r="B939" s="12"/>
      <c r="C939" s="42"/>
      <c r="D939" s="12"/>
      <c r="E939" s="12"/>
      <c r="F939" s="12"/>
      <c r="G939" s="12"/>
      <c r="H939" s="12"/>
      <c r="I939" s="12"/>
      <c r="J939" s="12"/>
      <c r="K939" s="12"/>
      <c r="L939" s="12"/>
      <c r="M939" s="49"/>
      <c r="N939" s="49"/>
      <c r="O939" s="12"/>
      <c r="P939" s="12"/>
      <c r="Q939" s="12"/>
      <c r="R939" s="12"/>
      <c r="S939" s="12"/>
      <c r="T939" s="12"/>
    </row>
    <row r="940" spans="1:20" s="1" customFormat="1" x14ac:dyDescent="0.4">
      <c r="A940" s="12"/>
      <c r="B940" s="12"/>
      <c r="C940" s="42"/>
      <c r="D940" s="12"/>
      <c r="E940" s="12"/>
      <c r="F940" s="12"/>
      <c r="G940" s="12"/>
      <c r="H940" s="12"/>
      <c r="I940" s="12"/>
      <c r="J940" s="12"/>
      <c r="K940" s="12"/>
      <c r="L940" s="12"/>
      <c r="M940" s="49"/>
      <c r="N940" s="49"/>
      <c r="O940" s="12"/>
      <c r="P940" s="12"/>
      <c r="Q940" s="12"/>
      <c r="R940" s="12"/>
      <c r="S940" s="12"/>
      <c r="T940" s="12"/>
    </row>
    <row r="941" spans="1:20" s="1" customFormat="1" x14ac:dyDescent="0.4">
      <c r="A941" s="12"/>
      <c r="B941" s="12"/>
      <c r="C941" s="42"/>
      <c r="D941" s="12"/>
      <c r="E941" s="12"/>
      <c r="F941" s="12"/>
      <c r="G941" s="12"/>
      <c r="H941" s="12"/>
      <c r="I941" s="12"/>
      <c r="J941" s="12"/>
      <c r="K941" s="12"/>
      <c r="L941" s="12"/>
      <c r="M941" s="49"/>
      <c r="N941" s="49"/>
      <c r="O941" s="12"/>
      <c r="P941" s="12"/>
      <c r="Q941" s="12"/>
      <c r="R941" s="12"/>
      <c r="S941" s="12"/>
      <c r="T941" s="12"/>
    </row>
    <row r="942" spans="1:20" s="1" customFormat="1" x14ac:dyDescent="0.4">
      <c r="A942" s="12"/>
      <c r="B942" s="12"/>
      <c r="C942" s="42"/>
      <c r="D942" s="12"/>
      <c r="E942" s="12"/>
      <c r="F942" s="12"/>
      <c r="G942" s="12"/>
      <c r="H942" s="12"/>
      <c r="I942" s="12"/>
      <c r="J942" s="12"/>
      <c r="K942" s="12"/>
      <c r="L942" s="12"/>
      <c r="M942" s="49"/>
      <c r="N942" s="49"/>
      <c r="O942" s="12"/>
      <c r="P942" s="12"/>
      <c r="Q942" s="12"/>
      <c r="R942" s="12"/>
      <c r="S942" s="12"/>
      <c r="T942" s="12"/>
    </row>
    <row r="943" spans="1:20" s="1" customFormat="1" x14ac:dyDescent="0.4">
      <c r="A943" s="12"/>
      <c r="B943" s="12"/>
      <c r="C943" s="42"/>
      <c r="D943" s="12"/>
      <c r="E943" s="12"/>
      <c r="F943" s="12"/>
      <c r="G943" s="12"/>
      <c r="H943" s="12"/>
      <c r="I943" s="12"/>
      <c r="J943" s="12"/>
      <c r="K943" s="12"/>
      <c r="L943" s="12"/>
      <c r="M943" s="49"/>
      <c r="N943" s="49"/>
      <c r="O943" s="12"/>
      <c r="P943" s="12"/>
      <c r="Q943" s="12"/>
      <c r="R943" s="12"/>
      <c r="S943" s="12"/>
      <c r="T943" s="12"/>
    </row>
    <row r="944" spans="1:20" s="1" customFormat="1" x14ac:dyDescent="0.4">
      <c r="A944" s="12"/>
      <c r="B944" s="12"/>
      <c r="C944" s="42"/>
      <c r="D944" s="12"/>
      <c r="E944" s="12"/>
      <c r="F944" s="12"/>
      <c r="G944" s="12"/>
      <c r="H944" s="12"/>
      <c r="I944" s="12"/>
      <c r="J944" s="12"/>
      <c r="K944" s="12"/>
      <c r="L944" s="12"/>
      <c r="M944" s="49"/>
      <c r="N944" s="49"/>
      <c r="O944" s="12"/>
      <c r="P944" s="12"/>
      <c r="Q944" s="12"/>
      <c r="R944" s="12"/>
      <c r="S944" s="12"/>
      <c r="T944" s="12"/>
    </row>
    <row r="945" spans="1:20" s="1" customFormat="1" x14ac:dyDescent="0.4">
      <c r="A945" s="12"/>
      <c r="B945" s="12"/>
      <c r="C945" s="42"/>
      <c r="D945" s="12"/>
      <c r="E945" s="12"/>
      <c r="F945" s="12"/>
      <c r="G945" s="12"/>
      <c r="H945" s="12"/>
      <c r="I945" s="12"/>
      <c r="J945" s="12"/>
      <c r="K945" s="12"/>
      <c r="L945" s="12"/>
      <c r="M945" s="49"/>
      <c r="N945" s="49"/>
      <c r="O945" s="12"/>
      <c r="P945" s="12"/>
      <c r="Q945" s="12"/>
      <c r="R945" s="12"/>
      <c r="S945" s="12"/>
      <c r="T945" s="12"/>
    </row>
    <row r="946" spans="1:20" s="1" customFormat="1" x14ac:dyDescent="0.4">
      <c r="A946" s="12"/>
      <c r="B946" s="12"/>
      <c r="C946" s="42"/>
      <c r="D946" s="12"/>
      <c r="E946" s="12"/>
      <c r="F946" s="12"/>
      <c r="G946" s="12"/>
      <c r="H946" s="12"/>
      <c r="I946" s="12"/>
      <c r="J946" s="12"/>
      <c r="K946" s="12"/>
      <c r="L946" s="12"/>
      <c r="M946" s="49"/>
      <c r="N946" s="49"/>
      <c r="O946" s="12"/>
      <c r="P946" s="12"/>
      <c r="Q946" s="12"/>
      <c r="R946" s="12"/>
      <c r="S946" s="12"/>
      <c r="T946" s="12"/>
    </row>
    <row r="947" spans="1:20" s="1" customFormat="1" x14ac:dyDescent="0.4">
      <c r="A947" s="12"/>
      <c r="B947" s="12"/>
      <c r="C947" s="42"/>
      <c r="D947" s="12"/>
      <c r="E947" s="12"/>
      <c r="F947" s="12"/>
      <c r="G947" s="12"/>
      <c r="H947" s="12"/>
      <c r="I947" s="12"/>
      <c r="J947" s="12"/>
      <c r="K947" s="12"/>
      <c r="L947" s="12"/>
      <c r="M947" s="49"/>
      <c r="N947" s="49"/>
      <c r="O947" s="12"/>
      <c r="P947" s="12"/>
      <c r="Q947" s="12"/>
      <c r="R947" s="12"/>
      <c r="S947" s="12"/>
      <c r="T947" s="12"/>
    </row>
    <row r="948" spans="1:20" s="1" customFormat="1" x14ac:dyDescent="0.4">
      <c r="A948" s="12"/>
      <c r="B948" s="12"/>
      <c r="C948" s="42"/>
      <c r="D948" s="12"/>
      <c r="E948" s="12"/>
      <c r="F948" s="12"/>
      <c r="G948" s="12"/>
      <c r="H948" s="12"/>
      <c r="I948" s="12"/>
      <c r="J948" s="12"/>
      <c r="K948" s="12"/>
      <c r="L948" s="12"/>
      <c r="M948" s="49"/>
      <c r="N948" s="49"/>
      <c r="O948" s="12"/>
      <c r="P948" s="12"/>
      <c r="Q948" s="12"/>
      <c r="R948" s="12"/>
      <c r="S948" s="12"/>
      <c r="T948" s="12"/>
    </row>
    <row r="949" spans="1:20" s="1" customFormat="1" x14ac:dyDescent="0.4">
      <c r="A949" s="12"/>
      <c r="B949" s="12"/>
      <c r="C949" s="42"/>
      <c r="D949" s="12"/>
      <c r="E949" s="12"/>
      <c r="F949" s="12"/>
      <c r="G949" s="12"/>
      <c r="H949" s="12"/>
      <c r="I949" s="12"/>
      <c r="J949" s="12"/>
      <c r="K949" s="12"/>
      <c r="L949" s="12"/>
      <c r="M949" s="49"/>
      <c r="N949" s="49"/>
      <c r="O949" s="12"/>
      <c r="P949" s="12"/>
      <c r="Q949" s="12"/>
      <c r="R949" s="12"/>
      <c r="S949" s="12"/>
      <c r="T949" s="12"/>
    </row>
    <row r="950" spans="1:20" s="1" customFormat="1" x14ac:dyDescent="0.4">
      <c r="A950" s="12"/>
      <c r="B950" s="12"/>
      <c r="C950" s="42"/>
      <c r="D950" s="12"/>
      <c r="E950" s="12"/>
      <c r="F950" s="12"/>
      <c r="G950" s="12"/>
      <c r="H950" s="12"/>
      <c r="I950" s="12"/>
      <c r="J950" s="12"/>
      <c r="K950" s="12"/>
      <c r="L950" s="12"/>
      <c r="M950" s="49"/>
      <c r="N950" s="49"/>
      <c r="O950" s="12"/>
      <c r="P950" s="12"/>
      <c r="Q950" s="12"/>
      <c r="R950" s="12"/>
      <c r="S950" s="12"/>
      <c r="T950" s="12"/>
    </row>
    <row r="951" spans="1:20" s="1" customFormat="1" x14ac:dyDescent="0.4">
      <c r="A951" s="12"/>
      <c r="B951" s="12"/>
      <c r="C951" s="42"/>
      <c r="D951" s="12"/>
      <c r="E951" s="12"/>
      <c r="F951" s="12"/>
      <c r="G951" s="12"/>
      <c r="H951" s="12"/>
      <c r="I951" s="12"/>
      <c r="J951" s="12"/>
      <c r="K951" s="12"/>
      <c r="L951" s="12"/>
      <c r="M951" s="49"/>
      <c r="N951" s="49"/>
      <c r="O951" s="12"/>
      <c r="P951" s="12"/>
      <c r="Q951" s="12"/>
      <c r="R951" s="12"/>
      <c r="S951" s="12"/>
      <c r="T951" s="12"/>
    </row>
    <row r="952" spans="1:20" s="1" customFormat="1" x14ac:dyDescent="0.4">
      <c r="A952" s="12"/>
      <c r="B952" s="12"/>
      <c r="C952" s="42"/>
      <c r="D952" s="12"/>
      <c r="E952" s="12"/>
      <c r="F952" s="12"/>
      <c r="G952" s="12"/>
      <c r="H952" s="12"/>
      <c r="I952" s="12"/>
      <c r="J952" s="12"/>
      <c r="K952" s="12"/>
      <c r="L952" s="12"/>
      <c r="M952" s="49"/>
      <c r="N952" s="49"/>
      <c r="O952" s="12"/>
      <c r="P952" s="12"/>
      <c r="Q952" s="12"/>
      <c r="R952" s="12"/>
      <c r="S952" s="12"/>
      <c r="T952" s="12"/>
    </row>
    <row r="953" spans="1:20" s="1" customFormat="1" x14ac:dyDescent="0.4">
      <c r="A953" s="12"/>
      <c r="B953" s="12"/>
      <c r="C953" s="42"/>
      <c r="D953" s="12"/>
      <c r="E953" s="12"/>
      <c r="F953" s="12"/>
      <c r="G953" s="12"/>
      <c r="H953" s="12"/>
      <c r="I953" s="12"/>
      <c r="J953" s="12"/>
      <c r="K953" s="12"/>
      <c r="L953" s="12"/>
      <c r="M953" s="49"/>
      <c r="N953" s="49"/>
      <c r="O953" s="12"/>
      <c r="P953" s="12"/>
      <c r="Q953" s="12"/>
      <c r="R953" s="12"/>
      <c r="S953" s="12"/>
      <c r="T953" s="12"/>
    </row>
    <row r="954" spans="1:20" s="1" customFormat="1" x14ac:dyDescent="0.4">
      <c r="A954" s="12"/>
      <c r="B954" s="12"/>
      <c r="C954" s="42"/>
      <c r="D954" s="12"/>
      <c r="E954" s="12"/>
      <c r="F954" s="12"/>
      <c r="G954" s="12"/>
      <c r="H954" s="12"/>
      <c r="I954" s="12"/>
      <c r="J954" s="12"/>
      <c r="K954" s="12"/>
      <c r="L954" s="12"/>
      <c r="M954" s="49"/>
      <c r="N954" s="49"/>
      <c r="O954" s="12"/>
      <c r="P954" s="12"/>
      <c r="Q954" s="12"/>
      <c r="R954" s="12"/>
      <c r="S954" s="12"/>
      <c r="T954" s="12"/>
    </row>
    <row r="955" spans="1:20" s="1" customFormat="1" x14ac:dyDescent="0.4">
      <c r="A955" s="12"/>
      <c r="B955" s="12"/>
      <c r="C955" s="42"/>
      <c r="D955" s="12"/>
      <c r="E955" s="12"/>
      <c r="F955" s="12"/>
      <c r="G955" s="12"/>
      <c r="H955" s="12"/>
      <c r="I955" s="12"/>
      <c r="J955" s="12"/>
      <c r="K955" s="12"/>
      <c r="L955" s="12"/>
      <c r="M955" s="49"/>
      <c r="N955" s="49"/>
      <c r="O955" s="12"/>
      <c r="P955" s="12"/>
      <c r="Q955" s="12"/>
      <c r="R955" s="12"/>
      <c r="S955" s="12"/>
      <c r="T955" s="12"/>
    </row>
    <row r="956" spans="1:20" s="1" customFormat="1" x14ac:dyDescent="0.4">
      <c r="A956" s="12"/>
      <c r="B956" s="12"/>
      <c r="C956" s="42"/>
      <c r="D956" s="12"/>
      <c r="E956" s="12"/>
      <c r="F956" s="12"/>
      <c r="G956" s="12"/>
      <c r="H956" s="12"/>
      <c r="I956" s="12"/>
      <c r="J956" s="12"/>
      <c r="K956" s="12"/>
      <c r="L956" s="12"/>
      <c r="M956" s="49"/>
      <c r="N956" s="49"/>
      <c r="O956" s="12"/>
      <c r="P956" s="12"/>
      <c r="Q956" s="12"/>
      <c r="R956" s="12"/>
      <c r="S956" s="12"/>
      <c r="T956" s="12"/>
    </row>
    <row r="957" spans="1:20" s="1" customFormat="1" x14ac:dyDescent="0.4">
      <c r="A957" s="12"/>
      <c r="B957" s="12"/>
      <c r="C957" s="42"/>
      <c r="D957" s="12"/>
      <c r="E957" s="12"/>
      <c r="F957" s="12"/>
      <c r="G957" s="12"/>
      <c r="H957" s="12"/>
      <c r="I957" s="12"/>
      <c r="J957" s="12"/>
      <c r="K957" s="12"/>
      <c r="L957" s="12"/>
      <c r="M957" s="49"/>
      <c r="N957" s="49"/>
      <c r="O957" s="12"/>
      <c r="P957" s="12"/>
      <c r="Q957" s="12"/>
      <c r="R957" s="12"/>
      <c r="S957" s="12"/>
      <c r="T957" s="12"/>
    </row>
    <row r="958" spans="1:20" s="1" customFormat="1" x14ac:dyDescent="0.4">
      <c r="A958" s="12"/>
      <c r="B958" s="12"/>
      <c r="C958" s="42"/>
      <c r="D958" s="12"/>
      <c r="E958" s="12"/>
      <c r="F958" s="12"/>
      <c r="G958" s="12"/>
      <c r="H958" s="12"/>
      <c r="I958" s="12"/>
      <c r="J958" s="12"/>
      <c r="K958" s="12"/>
      <c r="L958" s="12"/>
      <c r="M958" s="49"/>
      <c r="N958" s="49"/>
      <c r="O958" s="12"/>
      <c r="P958" s="12"/>
      <c r="Q958" s="12"/>
      <c r="R958" s="12"/>
      <c r="S958" s="12"/>
      <c r="T958" s="12"/>
    </row>
    <row r="959" spans="1:20" s="1" customFormat="1" x14ac:dyDescent="0.4">
      <c r="A959" s="12"/>
      <c r="B959" s="12"/>
      <c r="C959" s="42"/>
      <c r="D959" s="12"/>
      <c r="E959" s="12"/>
      <c r="F959" s="12"/>
      <c r="G959" s="12"/>
      <c r="H959" s="12"/>
      <c r="I959" s="12"/>
      <c r="J959" s="12"/>
      <c r="K959" s="12"/>
      <c r="L959" s="12"/>
      <c r="M959" s="49"/>
      <c r="N959" s="49"/>
      <c r="O959" s="12"/>
      <c r="P959" s="12"/>
      <c r="Q959" s="12"/>
      <c r="R959" s="12"/>
      <c r="S959" s="12"/>
      <c r="T959" s="12"/>
    </row>
    <row r="960" spans="1:20" s="1" customFormat="1" x14ac:dyDescent="0.4">
      <c r="A960" s="12"/>
      <c r="B960" s="12"/>
      <c r="C960" s="42"/>
      <c r="D960" s="12"/>
      <c r="E960" s="12"/>
      <c r="F960" s="12"/>
      <c r="G960" s="12"/>
      <c r="H960" s="12"/>
      <c r="I960" s="12"/>
      <c r="J960" s="12"/>
      <c r="K960" s="12"/>
      <c r="L960" s="12"/>
      <c r="M960" s="49"/>
      <c r="N960" s="49"/>
      <c r="O960" s="12"/>
      <c r="P960" s="12"/>
      <c r="Q960" s="12"/>
      <c r="R960" s="12"/>
      <c r="S960" s="12"/>
      <c r="T960" s="12"/>
    </row>
    <row r="961" spans="1:20" s="1" customFormat="1" x14ac:dyDescent="0.4">
      <c r="A961" s="12"/>
      <c r="B961" s="12"/>
      <c r="C961" s="42"/>
      <c r="D961" s="12"/>
      <c r="E961" s="12"/>
      <c r="F961" s="12"/>
      <c r="G961" s="12"/>
      <c r="H961" s="12"/>
      <c r="I961" s="12"/>
      <c r="J961" s="12"/>
      <c r="K961" s="12"/>
      <c r="L961" s="12"/>
      <c r="M961" s="49"/>
      <c r="N961" s="49"/>
      <c r="O961" s="12"/>
      <c r="P961" s="12"/>
      <c r="Q961" s="12"/>
      <c r="R961" s="12"/>
      <c r="S961" s="12"/>
      <c r="T961" s="12"/>
    </row>
    <row r="962" spans="1:20" s="1" customFormat="1" x14ac:dyDescent="0.4">
      <c r="A962" s="12"/>
      <c r="B962" s="12"/>
      <c r="C962" s="42"/>
      <c r="D962" s="12"/>
      <c r="E962" s="12"/>
      <c r="F962" s="12"/>
      <c r="G962" s="12"/>
      <c r="H962" s="12"/>
      <c r="I962" s="12"/>
      <c r="J962" s="12"/>
      <c r="K962" s="12"/>
      <c r="L962" s="12"/>
      <c r="M962" s="49"/>
      <c r="N962" s="49"/>
      <c r="O962" s="12"/>
      <c r="P962" s="12"/>
      <c r="Q962" s="12"/>
      <c r="R962" s="12"/>
      <c r="S962" s="12"/>
      <c r="T962" s="12"/>
    </row>
    <row r="963" spans="1:20" s="1" customFormat="1" x14ac:dyDescent="0.4">
      <c r="A963" s="12"/>
      <c r="B963" s="12"/>
      <c r="C963" s="42"/>
      <c r="D963" s="12"/>
      <c r="E963" s="12"/>
      <c r="F963" s="12"/>
      <c r="G963" s="12"/>
      <c r="H963" s="12"/>
      <c r="I963" s="12"/>
      <c r="J963" s="12"/>
      <c r="K963" s="12"/>
      <c r="L963" s="12"/>
      <c r="M963" s="49"/>
      <c r="N963" s="49"/>
      <c r="O963" s="12"/>
      <c r="P963" s="12"/>
      <c r="Q963" s="12"/>
      <c r="R963" s="12"/>
      <c r="S963" s="12"/>
      <c r="T963" s="12"/>
    </row>
    <row r="964" spans="1:20" s="1" customFormat="1" x14ac:dyDescent="0.4">
      <c r="A964" s="12"/>
      <c r="B964" s="12"/>
      <c r="C964" s="42"/>
      <c r="D964" s="12"/>
      <c r="E964" s="12"/>
      <c r="F964" s="12"/>
      <c r="G964" s="12"/>
      <c r="H964" s="12"/>
      <c r="I964" s="12"/>
      <c r="J964" s="12"/>
      <c r="K964" s="12"/>
      <c r="L964" s="12"/>
      <c r="M964" s="49"/>
      <c r="N964" s="49"/>
      <c r="O964" s="12"/>
      <c r="P964" s="12"/>
      <c r="Q964" s="12"/>
      <c r="R964" s="12"/>
      <c r="S964" s="12"/>
      <c r="T964" s="12"/>
    </row>
    <row r="965" spans="1:20" s="1" customFormat="1" x14ac:dyDescent="0.4">
      <c r="A965" s="12"/>
      <c r="B965" s="12"/>
      <c r="C965" s="42"/>
      <c r="D965" s="12"/>
      <c r="E965" s="12"/>
      <c r="F965" s="12"/>
      <c r="G965" s="12"/>
      <c r="H965" s="12"/>
      <c r="I965" s="12"/>
      <c r="J965" s="12"/>
      <c r="K965" s="12"/>
      <c r="L965" s="12"/>
      <c r="M965" s="49"/>
      <c r="N965" s="49"/>
      <c r="O965" s="12"/>
      <c r="P965" s="12"/>
      <c r="Q965" s="12"/>
      <c r="R965" s="12"/>
      <c r="S965" s="12"/>
      <c r="T965" s="12"/>
    </row>
    <row r="966" spans="1:20" s="1" customFormat="1" x14ac:dyDescent="0.4">
      <c r="A966" s="12"/>
      <c r="B966" s="12"/>
      <c r="C966" s="42"/>
      <c r="D966" s="12"/>
      <c r="E966" s="12"/>
      <c r="F966" s="12"/>
      <c r="G966" s="12"/>
      <c r="H966" s="12"/>
      <c r="I966" s="12"/>
      <c r="J966" s="12"/>
      <c r="K966" s="12"/>
      <c r="L966" s="12"/>
      <c r="M966" s="49"/>
      <c r="N966" s="49"/>
      <c r="O966" s="12"/>
      <c r="P966" s="12"/>
      <c r="Q966" s="12"/>
      <c r="R966" s="12"/>
      <c r="S966" s="12"/>
      <c r="T966" s="12"/>
    </row>
    <row r="967" spans="1:20" s="1" customFormat="1" x14ac:dyDescent="0.4">
      <c r="A967" s="12"/>
      <c r="B967" s="12"/>
      <c r="C967" s="42"/>
      <c r="D967" s="12"/>
      <c r="E967" s="12"/>
      <c r="F967" s="12"/>
      <c r="G967" s="12"/>
      <c r="H967" s="12"/>
      <c r="I967" s="12"/>
      <c r="J967" s="12"/>
      <c r="K967" s="12"/>
      <c r="L967" s="12"/>
      <c r="M967" s="49"/>
      <c r="N967" s="49"/>
      <c r="O967" s="12"/>
      <c r="P967" s="12"/>
      <c r="Q967" s="12"/>
      <c r="R967" s="12"/>
      <c r="S967" s="12"/>
      <c r="T967" s="12"/>
    </row>
    <row r="968" spans="1:20" s="1" customFormat="1" x14ac:dyDescent="0.4">
      <c r="A968" s="12"/>
      <c r="B968" s="12"/>
      <c r="C968" s="42"/>
      <c r="D968" s="12"/>
      <c r="E968" s="12"/>
      <c r="F968" s="12"/>
      <c r="G968" s="12"/>
      <c r="H968" s="12"/>
      <c r="I968" s="12"/>
      <c r="J968" s="12"/>
      <c r="K968" s="12"/>
      <c r="L968" s="12"/>
      <c r="M968" s="49"/>
      <c r="N968" s="49"/>
      <c r="O968" s="12"/>
      <c r="P968" s="12"/>
      <c r="Q968" s="12"/>
      <c r="R968" s="12"/>
      <c r="S968" s="12"/>
      <c r="T968" s="12"/>
    </row>
    <row r="969" spans="1:20" s="1" customFormat="1" x14ac:dyDescent="0.4">
      <c r="A969" s="12"/>
      <c r="B969" s="12"/>
      <c r="C969" s="42"/>
      <c r="D969" s="12"/>
      <c r="E969" s="12"/>
      <c r="F969" s="12"/>
      <c r="G969" s="12"/>
      <c r="H969" s="12"/>
      <c r="I969" s="12"/>
      <c r="J969" s="12"/>
      <c r="K969" s="12"/>
      <c r="L969" s="12"/>
      <c r="M969" s="49"/>
      <c r="N969" s="49"/>
      <c r="O969" s="12"/>
      <c r="P969" s="12"/>
      <c r="Q969" s="12"/>
      <c r="R969" s="12"/>
      <c r="S969" s="12"/>
      <c r="T969" s="12"/>
    </row>
    <row r="970" spans="1:20" s="1" customFormat="1" x14ac:dyDescent="0.4">
      <c r="A970" s="12"/>
      <c r="B970" s="12"/>
      <c r="C970" s="42"/>
      <c r="D970" s="12"/>
      <c r="E970" s="12"/>
      <c r="F970" s="12"/>
      <c r="G970" s="12"/>
      <c r="H970" s="12"/>
      <c r="I970" s="12"/>
      <c r="J970" s="12"/>
      <c r="K970" s="12"/>
      <c r="L970" s="12"/>
      <c r="M970" s="49"/>
      <c r="N970" s="49"/>
      <c r="O970" s="12"/>
      <c r="P970" s="12"/>
      <c r="Q970" s="12"/>
      <c r="R970" s="12"/>
      <c r="S970" s="12"/>
      <c r="T970" s="12"/>
    </row>
    <row r="971" spans="1:20" s="1" customFormat="1" x14ac:dyDescent="0.4">
      <c r="A971" s="12"/>
      <c r="B971" s="12"/>
      <c r="C971" s="42"/>
      <c r="D971" s="12"/>
      <c r="E971" s="12"/>
      <c r="F971" s="12"/>
      <c r="G971" s="12"/>
      <c r="H971" s="12"/>
      <c r="I971" s="12"/>
      <c r="J971" s="12"/>
      <c r="K971" s="12"/>
      <c r="L971" s="12"/>
      <c r="M971" s="49"/>
      <c r="N971" s="49"/>
      <c r="O971" s="12"/>
      <c r="P971" s="12"/>
      <c r="Q971" s="12"/>
      <c r="R971" s="12"/>
      <c r="S971" s="12"/>
      <c r="T971" s="12"/>
    </row>
    <row r="972" spans="1:20" s="1" customFormat="1" x14ac:dyDescent="0.4">
      <c r="A972" s="12"/>
      <c r="B972" s="12"/>
      <c r="C972" s="42"/>
      <c r="D972" s="12"/>
      <c r="E972" s="12"/>
      <c r="F972" s="12"/>
      <c r="G972" s="12"/>
      <c r="H972" s="12"/>
      <c r="I972" s="12"/>
      <c r="J972" s="12"/>
      <c r="K972" s="12"/>
      <c r="L972" s="12"/>
      <c r="M972" s="49"/>
      <c r="N972" s="49"/>
      <c r="O972" s="12"/>
      <c r="P972" s="12"/>
      <c r="Q972" s="12"/>
      <c r="R972" s="12"/>
      <c r="S972" s="12"/>
      <c r="T972" s="12"/>
    </row>
    <row r="973" spans="1:20" s="1" customFormat="1" x14ac:dyDescent="0.4">
      <c r="A973" s="12"/>
      <c r="B973" s="12"/>
      <c r="C973" s="42"/>
      <c r="D973" s="12"/>
      <c r="E973" s="12"/>
      <c r="F973" s="12"/>
      <c r="G973" s="12"/>
      <c r="H973" s="12"/>
      <c r="I973" s="12"/>
      <c r="J973" s="12"/>
      <c r="K973" s="12"/>
      <c r="L973" s="12"/>
      <c r="M973" s="49"/>
      <c r="N973" s="49"/>
      <c r="O973" s="12"/>
      <c r="P973" s="12"/>
      <c r="Q973" s="12"/>
      <c r="R973" s="12"/>
      <c r="S973" s="12"/>
      <c r="T973" s="12"/>
    </row>
    <row r="974" spans="1:20" s="1" customFormat="1" x14ac:dyDescent="0.4">
      <c r="A974" s="12"/>
      <c r="B974" s="12"/>
      <c r="C974" s="42"/>
      <c r="D974" s="12"/>
      <c r="E974" s="12"/>
      <c r="F974" s="12"/>
      <c r="G974" s="12"/>
      <c r="H974" s="12"/>
      <c r="I974" s="12"/>
      <c r="J974" s="12"/>
      <c r="K974" s="12"/>
      <c r="L974" s="12"/>
      <c r="M974" s="49"/>
      <c r="N974" s="49"/>
      <c r="O974" s="12"/>
      <c r="P974" s="12"/>
      <c r="Q974" s="12"/>
      <c r="R974" s="12"/>
      <c r="S974" s="12"/>
      <c r="T974" s="12"/>
    </row>
    <row r="975" spans="1:20" s="1" customFormat="1" x14ac:dyDescent="0.4">
      <c r="A975" s="12"/>
      <c r="B975" s="12"/>
      <c r="C975" s="42"/>
      <c r="D975" s="12"/>
      <c r="E975" s="12"/>
      <c r="F975" s="12"/>
      <c r="G975" s="12"/>
      <c r="H975" s="12"/>
      <c r="I975" s="12"/>
      <c r="J975" s="12"/>
      <c r="K975" s="12"/>
      <c r="L975" s="12"/>
      <c r="M975" s="49"/>
      <c r="N975" s="49"/>
      <c r="O975" s="12"/>
      <c r="P975" s="12"/>
      <c r="Q975" s="12"/>
      <c r="R975" s="12"/>
      <c r="S975" s="12"/>
      <c r="T975" s="12"/>
    </row>
    <row r="976" spans="1:20" s="1" customFormat="1" x14ac:dyDescent="0.4">
      <c r="A976" s="12"/>
      <c r="B976" s="12"/>
      <c r="C976" s="42"/>
      <c r="D976" s="12"/>
      <c r="E976" s="12"/>
      <c r="F976" s="12"/>
      <c r="G976" s="12"/>
      <c r="H976" s="12"/>
      <c r="I976" s="12"/>
      <c r="J976" s="12"/>
      <c r="K976" s="12"/>
      <c r="L976" s="12"/>
      <c r="M976" s="49"/>
      <c r="N976" s="49"/>
      <c r="O976" s="12"/>
      <c r="P976" s="12"/>
      <c r="Q976" s="12"/>
      <c r="R976" s="12"/>
      <c r="S976" s="12"/>
      <c r="T976" s="12"/>
    </row>
    <row r="977" spans="1:20" s="1" customFormat="1" x14ac:dyDescent="0.4">
      <c r="A977" s="12"/>
      <c r="B977" s="12"/>
      <c r="C977" s="42"/>
      <c r="D977" s="12"/>
      <c r="E977" s="12"/>
      <c r="F977" s="12"/>
      <c r="G977" s="12"/>
      <c r="H977" s="12"/>
      <c r="I977" s="12"/>
      <c r="J977" s="12"/>
      <c r="K977" s="12"/>
      <c r="L977" s="12"/>
      <c r="M977" s="49"/>
      <c r="N977" s="49"/>
      <c r="O977" s="12"/>
      <c r="P977" s="12"/>
      <c r="Q977" s="12"/>
      <c r="R977" s="12"/>
      <c r="S977" s="12"/>
      <c r="T977" s="12"/>
    </row>
    <row r="978" spans="1:20" s="1" customFormat="1" x14ac:dyDescent="0.4">
      <c r="A978" s="12"/>
      <c r="B978" s="12"/>
      <c r="C978" s="42"/>
      <c r="D978" s="12"/>
      <c r="E978" s="12"/>
      <c r="F978" s="12"/>
      <c r="G978" s="12"/>
      <c r="H978" s="12"/>
      <c r="I978" s="12"/>
      <c r="J978" s="12"/>
      <c r="K978" s="12"/>
      <c r="L978" s="12"/>
      <c r="M978" s="49"/>
      <c r="N978" s="49"/>
      <c r="O978" s="12"/>
      <c r="P978" s="12"/>
      <c r="Q978" s="12"/>
      <c r="R978" s="12"/>
      <c r="S978" s="12"/>
      <c r="T978" s="12"/>
    </row>
    <row r="979" spans="1:20" s="1" customFormat="1" x14ac:dyDescent="0.4">
      <c r="A979" s="12"/>
      <c r="B979" s="12"/>
      <c r="C979" s="42"/>
      <c r="D979" s="12"/>
      <c r="E979" s="12"/>
      <c r="F979" s="12"/>
      <c r="G979" s="12"/>
      <c r="H979" s="12"/>
      <c r="I979" s="12"/>
      <c r="J979" s="12"/>
      <c r="K979" s="12"/>
      <c r="L979" s="12"/>
      <c r="M979" s="49"/>
      <c r="N979" s="49"/>
      <c r="O979" s="12"/>
      <c r="P979" s="12"/>
      <c r="Q979" s="12"/>
      <c r="R979" s="12"/>
      <c r="S979" s="12"/>
      <c r="T979" s="12"/>
    </row>
    <row r="980" spans="1:20" s="1" customFormat="1" x14ac:dyDescent="0.4">
      <c r="A980" s="12"/>
      <c r="B980" s="12"/>
      <c r="C980" s="42"/>
      <c r="D980" s="12"/>
      <c r="E980" s="12"/>
      <c r="F980" s="12"/>
      <c r="G980" s="12"/>
      <c r="H980" s="12"/>
      <c r="I980" s="12"/>
      <c r="J980" s="12"/>
      <c r="K980" s="12"/>
      <c r="L980" s="12"/>
      <c r="M980" s="49"/>
      <c r="N980" s="49"/>
      <c r="O980" s="12"/>
      <c r="P980" s="12"/>
      <c r="Q980" s="12"/>
      <c r="R980" s="12"/>
      <c r="S980" s="12"/>
      <c r="T980" s="12"/>
    </row>
    <row r="981" spans="1:20" s="1" customFormat="1" x14ac:dyDescent="0.4">
      <c r="A981" s="12"/>
      <c r="B981" s="12"/>
      <c r="C981" s="42"/>
      <c r="D981" s="12"/>
      <c r="E981" s="12"/>
      <c r="F981" s="12"/>
      <c r="G981" s="12"/>
      <c r="H981" s="12"/>
      <c r="I981" s="12"/>
      <c r="J981" s="12"/>
      <c r="K981" s="12"/>
      <c r="L981" s="12"/>
      <c r="M981" s="49"/>
      <c r="N981" s="49"/>
      <c r="O981" s="12"/>
      <c r="P981" s="12"/>
      <c r="Q981" s="12"/>
      <c r="R981" s="12"/>
      <c r="S981" s="12"/>
      <c r="T981" s="12"/>
    </row>
    <row r="982" spans="1:20" s="1" customFormat="1" x14ac:dyDescent="0.4">
      <c r="A982" s="12"/>
      <c r="B982" s="12"/>
      <c r="C982" s="42"/>
      <c r="D982" s="12"/>
      <c r="E982" s="12"/>
      <c r="F982" s="12"/>
      <c r="G982" s="12"/>
      <c r="H982" s="12"/>
      <c r="I982" s="12"/>
      <c r="J982" s="12"/>
      <c r="K982" s="12"/>
      <c r="L982" s="12"/>
      <c r="M982" s="49"/>
      <c r="N982" s="49"/>
      <c r="O982" s="12"/>
      <c r="P982" s="12"/>
      <c r="Q982" s="12"/>
      <c r="R982" s="12"/>
      <c r="S982" s="12"/>
      <c r="T982" s="12"/>
    </row>
    <row r="983" spans="1:20" s="1" customFormat="1" x14ac:dyDescent="0.4">
      <c r="A983" s="12"/>
      <c r="B983" s="12"/>
      <c r="C983" s="42"/>
      <c r="D983" s="12"/>
      <c r="E983" s="12"/>
      <c r="F983" s="12"/>
      <c r="G983" s="12"/>
      <c r="H983" s="12"/>
      <c r="I983" s="12"/>
      <c r="J983" s="12"/>
      <c r="K983" s="12"/>
      <c r="L983" s="12"/>
      <c r="M983" s="49"/>
      <c r="N983" s="49"/>
      <c r="O983" s="12"/>
      <c r="P983" s="12"/>
      <c r="Q983" s="12"/>
      <c r="R983" s="12"/>
      <c r="S983" s="12"/>
      <c r="T983" s="12"/>
    </row>
    <row r="984" spans="1:20" s="1" customFormat="1" x14ac:dyDescent="0.4">
      <c r="A984" s="12"/>
      <c r="B984" s="12"/>
      <c r="C984" s="42"/>
      <c r="D984" s="12"/>
      <c r="E984" s="12"/>
      <c r="F984" s="12"/>
      <c r="G984" s="12"/>
      <c r="H984" s="12"/>
      <c r="I984" s="12"/>
      <c r="J984" s="12"/>
      <c r="K984" s="12"/>
      <c r="L984" s="12"/>
      <c r="M984" s="49"/>
      <c r="N984" s="49"/>
      <c r="O984" s="12"/>
      <c r="P984" s="12"/>
      <c r="Q984" s="12"/>
      <c r="R984" s="12"/>
      <c r="S984" s="12"/>
      <c r="T984" s="12"/>
    </row>
    <row r="985" spans="1:20" s="1" customFormat="1" x14ac:dyDescent="0.4">
      <c r="A985" s="12"/>
      <c r="B985" s="12"/>
      <c r="C985" s="42"/>
      <c r="D985" s="12"/>
      <c r="E985" s="12"/>
      <c r="F985" s="12"/>
      <c r="G985" s="12"/>
      <c r="H985" s="12"/>
      <c r="I985" s="12"/>
      <c r="J985" s="12"/>
      <c r="K985" s="12"/>
      <c r="L985" s="12"/>
      <c r="M985" s="49"/>
      <c r="N985" s="49"/>
      <c r="O985" s="12"/>
      <c r="P985" s="12"/>
      <c r="Q985" s="12"/>
      <c r="R985" s="12"/>
      <c r="S985" s="12"/>
      <c r="T985" s="12"/>
    </row>
    <row r="986" spans="1:20" s="1" customFormat="1" x14ac:dyDescent="0.4">
      <c r="A986" s="12"/>
      <c r="B986" s="12"/>
      <c r="C986" s="42"/>
      <c r="D986" s="12"/>
      <c r="E986" s="12"/>
      <c r="F986" s="12"/>
      <c r="G986" s="12"/>
      <c r="H986" s="12"/>
      <c r="I986" s="12"/>
      <c r="J986" s="12"/>
      <c r="K986" s="12"/>
      <c r="L986" s="12"/>
      <c r="M986" s="49"/>
      <c r="N986" s="49"/>
      <c r="O986" s="12"/>
      <c r="P986" s="12"/>
      <c r="Q986" s="12"/>
      <c r="R986" s="12"/>
      <c r="S986" s="12"/>
      <c r="T986" s="12"/>
    </row>
    <row r="987" spans="1:20" s="1" customFormat="1" x14ac:dyDescent="0.4">
      <c r="A987" s="12"/>
      <c r="B987" s="12"/>
      <c r="C987" s="42"/>
      <c r="D987" s="12"/>
      <c r="E987" s="12"/>
      <c r="F987" s="12"/>
      <c r="G987" s="12"/>
      <c r="H987" s="12"/>
      <c r="I987" s="12"/>
      <c r="J987" s="12"/>
      <c r="K987" s="12"/>
      <c r="L987" s="12"/>
      <c r="M987" s="49"/>
      <c r="N987" s="49"/>
      <c r="O987" s="12"/>
      <c r="P987" s="12"/>
      <c r="Q987" s="12"/>
      <c r="R987" s="12"/>
      <c r="S987" s="12"/>
      <c r="T987" s="12"/>
    </row>
    <row r="988" spans="1:20" s="1" customFormat="1" x14ac:dyDescent="0.4">
      <c r="A988" s="12"/>
      <c r="B988" s="12"/>
      <c r="C988" s="42"/>
      <c r="D988" s="12"/>
      <c r="E988" s="12"/>
      <c r="F988" s="12"/>
      <c r="G988" s="12"/>
      <c r="H988" s="12"/>
      <c r="I988" s="12"/>
      <c r="J988" s="12"/>
      <c r="K988" s="12"/>
      <c r="L988" s="12"/>
      <c r="M988" s="49"/>
      <c r="N988" s="49"/>
      <c r="O988" s="12"/>
      <c r="P988" s="12"/>
      <c r="Q988" s="12"/>
      <c r="R988" s="12"/>
      <c r="S988" s="12"/>
      <c r="T988" s="12"/>
    </row>
    <row r="989" spans="1:20" s="1" customFormat="1" x14ac:dyDescent="0.4">
      <c r="A989" s="12"/>
      <c r="B989" s="12"/>
      <c r="C989" s="42"/>
      <c r="D989" s="12"/>
      <c r="E989" s="12"/>
      <c r="F989" s="12"/>
      <c r="G989" s="12"/>
      <c r="H989" s="12"/>
      <c r="I989" s="12"/>
      <c r="J989" s="12"/>
      <c r="K989" s="12"/>
      <c r="L989" s="12"/>
      <c r="M989" s="49"/>
      <c r="N989" s="49"/>
      <c r="O989" s="12"/>
      <c r="P989" s="12"/>
      <c r="Q989" s="12"/>
      <c r="R989" s="12"/>
      <c r="S989" s="12"/>
      <c r="T989" s="12"/>
    </row>
    <row r="990" spans="1:20" s="1" customFormat="1" x14ac:dyDescent="0.4">
      <c r="A990" s="12"/>
      <c r="B990" s="12"/>
      <c r="C990" s="42"/>
      <c r="D990" s="12"/>
      <c r="E990" s="12"/>
      <c r="F990" s="12"/>
      <c r="G990" s="12"/>
      <c r="H990" s="12"/>
      <c r="I990" s="12"/>
      <c r="J990" s="12"/>
      <c r="K990" s="12"/>
      <c r="L990" s="12"/>
      <c r="M990" s="49"/>
      <c r="N990" s="49"/>
      <c r="O990" s="12"/>
      <c r="P990" s="12"/>
      <c r="Q990" s="12"/>
      <c r="R990" s="12"/>
      <c r="S990" s="12"/>
      <c r="T990" s="12"/>
    </row>
    <row r="991" spans="1:20" s="1" customFormat="1" x14ac:dyDescent="0.4">
      <c r="A991" s="12"/>
      <c r="B991" s="12"/>
      <c r="C991" s="42"/>
      <c r="D991" s="12"/>
      <c r="E991" s="12"/>
      <c r="F991" s="12"/>
      <c r="G991" s="12"/>
      <c r="H991" s="12"/>
      <c r="I991" s="12"/>
      <c r="J991" s="12"/>
      <c r="K991" s="12"/>
      <c r="L991" s="12"/>
      <c r="M991" s="49"/>
      <c r="N991" s="49"/>
      <c r="O991" s="12"/>
      <c r="P991" s="12"/>
      <c r="Q991" s="12"/>
      <c r="R991" s="12"/>
      <c r="S991" s="12"/>
      <c r="T991" s="12"/>
    </row>
    <row r="992" spans="1:20" s="1" customFormat="1" x14ac:dyDescent="0.4">
      <c r="A992" s="12"/>
      <c r="B992" s="12"/>
      <c r="C992" s="42"/>
      <c r="D992" s="12"/>
      <c r="E992" s="12"/>
      <c r="F992" s="12"/>
      <c r="G992" s="12"/>
      <c r="H992" s="12"/>
      <c r="I992" s="12"/>
      <c r="J992" s="12"/>
      <c r="K992" s="12"/>
      <c r="L992" s="12"/>
      <c r="M992" s="49"/>
      <c r="N992" s="49"/>
      <c r="O992" s="12"/>
      <c r="P992" s="12"/>
      <c r="Q992" s="12"/>
      <c r="R992" s="12"/>
      <c r="S992" s="12"/>
      <c r="T992" s="12"/>
    </row>
    <row r="993" spans="1:20" s="1" customFormat="1" x14ac:dyDescent="0.4">
      <c r="A993" s="12"/>
      <c r="B993" s="12"/>
      <c r="C993" s="42"/>
      <c r="D993" s="12"/>
      <c r="E993" s="12"/>
      <c r="F993" s="12"/>
      <c r="G993" s="12"/>
      <c r="H993" s="12"/>
      <c r="I993" s="12"/>
      <c r="J993" s="12"/>
      <c r="K993" s="12"/>
      <c r="L993" s="12"/>
      <c r="M993" s="49"/>
      <c r="N993" s="49"/>
      <c r="O993" s="12"/>
      <c r="P993" s="12"/>
      <c r="Q993" s="12"/>
      <c r="R993" s="12"/>
      <c r="S993" s="12"/>
      <c r="T993" s="12"/>
    </row>
    <row r="994" spans="1:20" s="1" customFormat="1" x14ac:dyDescent="0.4">
      <c r="A994" s="12"/>
      <c r="B994" s="12"/>
      <c r="C994" s="42"/>
      <c r="D994" s="12"/>
      <c r="E994" s="12"/>
      <c r="F994" s="12"/>
      <c r="G994" s="12"/>
      <c r="H994" s="12"/>
      <c r="I994" s="12"/>
      <c r="J994" s="12"/>
      <c r="K994" s="12"/>
      <c r="L994" s="12"/>
      <c r="M994" s="49"/>
      <c r="N994" s="49"/>
      <c r="O994" s="12"/>
      <c r="P994" s="12"/>
      <c r="Q994" s="12"/>
      <c r="R994" s="12"/>
      <c r="S994" s="12"/>
      <c r="T994" s="12"/>
    </row>
    <row r="995" spans="1:20" s="1" customFormat="1" x14ac:dyDescent="0.4">
      <c r="A995" s="12"/>
      <c r="B995" s="12"/>
      <c r="C995" s="42"/>
      <c r="D995" s="12"/>
      <c r="E995" s="12"/>
      <c r="F995" s="12"/>
      <c r="G995" s="12"/>
      <c r="H995" s="12"/>
      <c r="I995" s="12"/>
      <c r="J995" s="12"/>
      <c r="K995" s="12"/>
      <c r="L995" s="12"/>
      <c r="M995" s="49"/>
      <c r="N995" s="49"/>
      <c r="O995" s="12"/>
      <c r="P995" s="12"/>
      <c r="Q995" s="12"/>
      <c r="R995" s="12"/>
      <c r="S995" s="12"/>
      <c r="T995" s="12"/>
    </row>
    <row r="996" spans="1:20" s="1" customFormat="1" x14ac:dyDescent="0.4">
      <c r="A996" s="12"/>
      <c r="B996" s="12"/>
      <c r="C996" s="42"/>
      <c r="D996" s="12"/>
      <c r="E996" s="12"/>
      <c r="F996" s="12"/>
      <c r="G996" s="12"/>
      <c r="H996" s="12"/>
      <c r="I996" s="12"/>
      <c r="J996" s="12"/>
      <c r="K996" s="12"/>
      <c r="L996" s="12"/>
      <c r="M996" s="49"/>
      <c r="N996" s="49"/>
      <c r="O996" s="12"/>
      <c r="P996" s="12"/>
      <c r="Q996" s="12"/>
      <c r="R996" s="12"/>
      <c r="S996" s="12"/>
      <c r="T996" s="12"/>
    </row>
    <row r="997" spans="1:20" s="1" customFormat="1" x14ac:dyDescent="0.4">
      <c r="A997" s="12"/>
      <c r="B997" s="12"/>
      <c r="C997" s="42"/>
      <c r="D997" s="12"/>
      <c r="E997" s="12"/>
      <c r="F997" s="12"/>
      <c r="G997" s="12"/>
      <c r="H997" s="12"/>
      <c r="I997" s="12"/>
      <c r="J997" s="12"/>
      <c r="K997" s="12"/>
      <c r="L997" s="12"/>
      <c r="M997" s="49"/>
      <c r="N997" s="49"/>
      <c r="O997" s="12"/>
      <c r="P997" s="12"/>
      <c r="Q997" s="12"/>
      <c r="R997" s="12"/>
      <c r="S997" s="12"/>
      <c r="T997" s="12"/>
    </row>
    <row r="998" spans="1:20" s="1" customFormat="1" x14ac:dyDescent="0.4">
      <c r="A998" s="12"/>
      <c r="B998" s="12"/>
      <c r="C998" s="42"/>
      <c r="D998" s="12"/>
      <c r="E998" s="12"/>
      <c r="F998" s="12"/>
      <c r="G998" s="12"/>
      <c r="H998" s="12"/>
      <c r="I998" s="12"/>
      <c r="J998" s="12"/>
      <c r="K998" s="12"/>
      <c r="L998" s="12"/>
      <c r="M998" s="49"/>
      <c r="N998" s="49"/>
      <c r="O998" s="12"/>
      <c r="P998" s="12"/>
      <c r="Q998" s="12"/>
      <c r="R998" s="12"/>
      <c r="S998" s="12"/>
      <c r="T998" s="12"/>
    </row>
    <row r="999" spans="1:20" s="1" customFormat="1" x14ac:dyDescent="0.4">
      <c r="A999" s="12"/>
      <c r="B999" s="12"/>
      <c r="C999" s="42"/>
      <c r="D999" s="12"/>
      <c r="E999" s="12"/>
      <c r="F999" s="12"/>
      <c r="G999" s="12"/>
      <c r="H999" s="12"/>
      <c r="I999" s="12"/>
      <c r="J999" s="12"/>
      <c r="K999" s="12"/>
      <c r="L999" s="12"/>
      <c r="M999" s="49"/>
      <c r="N999" s="49"/>
      <c r="O999" s="12"/>
      <c r="P999" s="12"/>
      <c r="Q999" s="12"/>
      <c r="R999" s="12"/>
      <c r="S999" s="12"/>
      <c r="T999" s="12"/>
    </row>
    <row r="1000" spans="1:20" s="1" customFormat="1" x14ac:dyDescent="0.4">
      <c r="A1000" s="12"/>
      <c r="B1000" s="12"/>
      <c r="C1000" s="42"/>
      <c r="D1000" s="12"/>
      <c r="E1000" s="12"/>
      <c r="F1000" s="12"/>
      <c r="G1000" s="12"/>
      <c r="H1000" s="12"/>
      <c r="I1000" s="12"/>
      <c r="J1000" s="12"/>
      <c r="K1000" s="12"/>
      <c r="L1000" s="12"/>
      <c r="M1000" s="49"/>
      <c r="N1000" s="49"/>
      <c r="O1000" s="12"/>
      <c r="P1000" s="12"/>
      <c r="Q1000" s="12"/>
      <c r="R1000" s="12"/>
      <c r="S1000" s="12"/>
      <c r="T1000" s="12"/>
    </row>
    <row r="1001" spans="1:20" s="1" customFormat="1" x14ac:dyDescent="0.4">
      <c r="A1001" s="12"/>
      <c r="B1001" s="12"/>
      <c r="C1001" s="42"/>
      <c r="D1001" s="12"/>
      <c r="E1001" s="12"/>
      <c r="F1001" s="12"/>
      <c r="G1001" s="12"/>
      <c r="H1001" s="12"/>
      <c r="I1001" s="12"/>
      <c r="J1001" s="12"/>
      <c r="K1001" s="12"/>
      <c r="L1001" s="12"/>
      <c r="M1001" s="49"/>
      <c r="N1001" s="49"/>
      <c r="O1001" s="12"/>
      <c r="P1001" s="12"/>
      <c r="Q1001" s="12"/>
      <c r="R1001" s="12"/>
      <c r="S1001" s="12"/>
      <c r="T1001" s="12"/>
    </row>
    <row r="1002" spans="1:20" s="1" customFormat="1" x14ac:dyDescent="0.4">
      <c r="A1002" s="12"/>
      <c r="B1002" s="12"/>
      <c r="C1002" s="42"/>
      <c r="D1002" s="12"/>
      <c r="E1002" s="12"/>
      <c r="F1002" s="12"/>
      <c r="G1002" s="12"/>
      <c r="H1002" s="12"/>
      <c r="I1002" s="12"/>
      <c r="J1002" s="12"/>
      <c r="K1002" s="12"/>
      <c r="L1002" s="12"/>
      <c r="M1002" s="49"/>
      <c r="N1002" s="49"/>
      <c r="O1002" s="12"/>
      <c r="P1002" s="12"/>
      <c r="Q1002" s="12"/>
      <c r="R1002" s="12"/>
      <c r="S1002" s="12"/>
      <c r="T1002" s="12"/>
    </row>
    <row r="1003" spans="1:20" s="1" customFormat="1" x14ac:dyDescent="0.4">
      <c r="A1003" s="12"/>
      <c r="B1003" s="12"/>
      <c r="C1003" s="42"/>
      <c r="D1003" s="12"/>
      <c r="E1003" s="12"/>
      <c r="F1003" s="12"/>
      <c r="G1003" s="12"/>
      <c r="H1003" s="12"/>
      <c r="I1003" s="12"/>
      <c r="J1003" s="12"/>
      <c r="K1003" s="12"/>
      <c r="L1003" s="12"/>
      <c r="M1003" s="49"/>
      <c r="N1003" s="49"/>
      <c r="O1003" s="12"/>
      <c r="P1003" s="12"/>
      <c r="Q1003" s="12"/>
      <c r="R1003" s="12"/>
      <c r="S1003" s="12"/>
      <c r="T1003" s="12"/>
    </row>
    <row r="1004" spans="1:20" s="1" customFormat="1" x14ac:dyDescent="0.4">
      <c r="A1004" s="12"/>
      <c r="B1004" s="12"/>
      <c r="C1004" s="42"/>
      <c r="D1004" s="12"/>
      <c r="E1004" s="12"/>
      <c r="F1004" s="12"/>
      <c r="G1004" s="12"/>
      <c r="H1004" s="12"/>
      <c r="I1004" s="12"/>
      <c r="J1004" s="12"/>
      <c r="K1004" s="12"/>
      <c r="L1004" s="12"/>
      <c r="M1004" s="49"/>
      <c r="N1004" s="49"/>
      <c r="O1004" s="12"/>
      <c r="P1004" s="12"/>
      <c r="Q1004" s="12"/>
      <c r="R1004" s="12"/>
      <c r="S1004" s="12"/>
      <c r="T1004" s="12"/>
    </row>
    <row r="1005" spans="1:20" s="1" customFormat="1" x14ac:dyDescent="0.4">
      <c r="A1005" s="12"/>
      <c r="B1005" s="12"/>
      <c r="C1005" s="42"/>
      <c r="D1005" s="12"/>
      <c r="E1005" s="12"/>
      <c r="F1005" s="12"/>
      <c r="G1005" s="12"/>
      <c r="H1005" s="12"/>
      <c r="I1005" s="12"/>
      <c r="J1005" s="12"/>
      <c r="K1005" s="12"/>
      <c r="L1005" s="12"/>
      <c r="M1005" s="49"/>
      <c r="N1005" s="49"/>
      <c r="O1005" s="12"/>
      <c r="P1005" s="12"/>
      <c r="Q1005" s="12"/>
      <c r="R1005" s="12"/>
      <c r="S1005" s="12"/>
      <c r="T1005" s="12"/>
    </row>
    <row r="1006" spans="1:20" s="1" customFormat="1" x14ac:dyDescent="0.4">
      <c r="A1006" s="12"/>
      <c r="B1006" s="12"/>
      <c r="C1006" s="42"/>
      <c r="D1006" s="12"/>
      <c r="E1006" s="12"/>
      <c r="F1006" s="12"/>
      <c r="G1006" s="12"/>
      <c r="H1006" s="12"/>
      <c r="I1006" s="12"/>
      <c r="J1006" s="12"/>
      <c r="K1006" s="12"/>
      <c r="L1006" s="12"/>
      <c r="M1006" s="49"/>
      <c r="N1006" s="49"/>
      <c r="O1006" s="12"/>
      <c r="P1006" s="12"/>
      <c r="Q1006" s="12"/>
      <c r="R1006" s="12"/>
      <c r="S1006" s="12"/>
      <c r="T1006" s="12"/>
    </row>
    <row r="1007" spans="1:20" s="1" customFormat="1" x14ac:dyDescent="0.4">
      <c r="A1007" s="12"/>
      <c r="B1007" s="12"/>
      <c r="C1007" s="42"/>
      <c r="D1007" s="12"/>
      <c r="E1007" s="12"/>
      <c r="F1007" s="12"/>
      <c r="G1007" s="12"/>
      <c r="H1007" s="12"/>
      <c r="I1007" s="12"/>
      <c r="J1007" s="12"/>
      <c r="K1007" s="12"/>
      <c r="L1007" s="12"/>
      <c r="M1007" s="49"/>
      <c r="N1007" s="49"/>
      <c r="O1007" s="12"/>
      <c r="P1007" s="12"/>
      <c r="Q1007" s="12"/>
      <c r="R1007" s="12"/>
      <c r="S1007" s="12"/>
      <c r="T1007" s="12"/>
    </row>
    <row r="1008" spans="1:20" s="1" customFormat="1" x14ac:dyDescent="0.4">
      <c r="A1008" s="12"/>
      <c r="B1008" s="12"/>
      <c r="C1008" s="42"/>
      <c r="D1008" s="12"/>
      <c r="E1008" s="12"/>
      <c r="F1008" s="12"/>
      <c r="G1008" s="12"/>
      <c r="H1008" s="12"/>
      <c r="I1008" s="12"/>
      <c r="J1008" s="12"/>
      <c r="K1008" s="12"/>
      <c r="L1008" s="12"/>
      <c r="M1008" s="49"/>
      <c r="N1008" s="49"/>
      <c r="O1008" s="12"/>
      <c r="P1008" s="12"/>
      <c r="Q1008" s="12"/>
      <c r="R1008" s="12"/>
      <c r="S1008" s="12"/>
      <c r="T1008" s="12"/>
    </row>
    <row r="1009" spans="1:20" s="1" customFormat="1" x14ac:dyDescent="0.4">
      <c r="A1009" s="12"/>
      <c r="B1009" s="12"/>
      <c r="C1009" s="42"/>
      <c r="D1009" s="12"/>
      <c r="E1009" s="12"/>
      <c r="F1009" s="12"/>
      <c r="G1009" s="12"/>
      <c r="H1009" s="12"/>
      <c r="I1009" s="12"/>
      <c r="J1009" s="12"/>
      <c r="K1009" s="12"/>
      <c r="L1009" s="12"/>
      <c r="M1009" s="49"/>
      <c r="N1009" s="49"/>
      <c r="O1009" s="12"/>
      <c r="P1009" s="12"/>
      <c r="Q1009" s="12"/>
      <c r="R1009" s="12"/>
      <c r="S1009" s="12"/>
      <c r="T1009" s="12"/>
    </row>
    <row r="1010" spans="1:20" s="1" customFormat="1" x14ac:dyDescent="0.4">
      <c r="A1010" s="12"/>
      <c r="B1010" s="12"/>
      <c r="C1010" s="42"/>
      <c r="D1010" s="12"/>
      <c r="E1010" s="12"/>
      <c r="F1010" s="12"/>
      <c r="G1010" s="12"/>
      <c r="H1010" s="12"/>
      <c r="I1010" s="12"/>
      <c r="J1010" s="12"/>
      <c r="K1010" s="12"/>
      <c r="L1010" s="12"/>
      <c r="M1010" s="49"/>
      <c r="N1010" s="49"/>
      <c r="O1010" s="12"/>
      <c r="P1010" s="12"/>
      <c r="Q1010" s="12"/>
      <c r="R1010" s="12"/>
      <c r="S1010" s="12"/>
      <c r="T1010" s="12"/>
    </row>
    <row r="1011" spans="1:20" s="1" customFormat="1" x14ac:dyDescent="0.4">
      <c r="A1011" s="12"/>
      <c r="B1011" s="12"/>
      <c r="C1011" s="42"/>
      <c r="D1011" s="12"/>
      <c r="E1011" s="12"/>
      <c r="F1011" s="12"/>
      <c r="G1011" s="12"/>
      <c r="H1011" s="12"/>
      <c r="I1011" s="12"/>
      <c r="J1011" s="12"/>
      <c r="K1011" s="12"/>
      <c r="L1011" s="12"/>
      <c r="M1011" s="49"/>
      <c r="N1011" s="49"/>
      <c r="O1011" s="12"/>
      <c r="P1011" s="12"/>
      <c r="Q1011" s="12"/>
      <c r="R1011" s="12"/>
      <c r="S1011" s="12"/>
      <c r="T1011" s="12"/>
    </row>
    <row r="1012" spans="1:20" s="1" customFormat="1" x14ac:dyDescent="0.4">
      <c r="A1012" s="12"/>
      <c r="B1012" s="12"/>
      <c r="C1012" s="42"/>
      <c r="D1012" s="12"/>
      <c r="E1012" s="12"/>
      <c r="F1012" s="12"/>
      <c r="G1012" s="12"/>
      <c r="H1012" s="12"/>
      <c r="I1012" s="12"/>
      <c r="J1012" s="12"/>
      <c r="K1012" s="12"/>
      <c r="L1012" s="12"/>
      <c r="M1012" s="49"/>
      <c r="N1012" s="49"/>
      <c r="O1012" s="12"/>
      <c r="P1012" s="12"/>
      <c r="Q1012" s="12"/>
      <c r="R1012" s="12"/>
      <c r="S1012" s="12"/>
      <c r="T1012" s="12"/>
    </row>
    <row r="1013" spans="1:20" s="1" customFormat="1" x14ac:dyDescent="0.4">
      <c r="A1013" s="12"/>
      <c r="B1013" s="12"/>
      <c r="C1013" s="42"/>
      <c r="D1013" s="12"/>
      <c r="E1013" s="12"/>
      <c r="F1013" s="12"/>
      <c r="G1013" s="12"/>
      <c r="H1013" s="12"/>
      <c r="I1013" s="12"/>
      <c r="J1013" s="12"/>
      <c r="K1013" s="12"/>
      <c r="L1013" s="12"/>
      <c r="M1013" s="49"/>
      <c r="N1013" s="49"/>
      <c r="O1013" s="12"/>
      <c r="P1013" s="12"/>
      <c r="Q1013" s="12"/>
      <c r="R1013" s="12"/>
      <c r="S1013" s="12"/>
      <c r="T1013" s="12"/>
    </row>
    <row r="1014" spans="1:20" s="1" customFormat="1" x14ac:dyDescent="0.4">
      <c r="A1014" s="12"/>
      <c r="B1014" s="12"/>
      <c r="C1014" s="42"/>
      <c r="D1014" s="12"/>
      <c r="E1014" s="12"/>
      <c r="F1014" s="12"/>
      <c r="G1014" s="12"/>
      <c r="H1014" s="12"/>
      <c r="I1014" s="12"/>
      <c r="J1014" s="12"/>
      <c r="K1014" s="12"/>
      <c r="L1014" s="12"/>
      <c r="M1014" s="49"/>
      <c r="N1014" s="49"/>
      <c r="O1014" s="12"/>
      <c r="P1014" s="12"/>
      <c r="Q1014" s="12"/>
      <c r="R1014" s="12"/>
      <c r="S1014" s="12"/>
      <c r="T1014" s="12"/>
    </row>
    <row r="1015" spans="1:20" s="1" customFormat="1" x14ac:dyDescent="0.4">
      <c r="A1015" s="12"/>
      <c r="B1015" s="12"/>
      <c r="C1015" s="42"/>
      <c r="D1015" s="12"/>
      <c r="E1015" s="12"/>
      <c r="F1015" s="12"/>
      <c r="G1015" s="12"/>
      <c r="H1015" s="12"/>
      <c r="I1015" s="12"/>
      <c r="J1015" s="12"/>
      <c r="K1015" s="12"/>
      <c r="L1015" s="12"/>
      <c r="M1015" s="49"/>
      <c r="N1015" s="49"/>
      <c r="O1015" s="12"/>
      <c r="P1015" s="12"/>
      <c r="Q1015" s="12"/>
      <c r="R1015" s="12"/>
      <c r="S1015" s="12"/>
      <c r="T1015" s="12"/>
    </row>
    <row r="1016" spans="1:20" s="1" customFormat="1" x14ac:dyDescent="0.4">
      <c r="A1016" s="12"/>
      <c r="B1016" s="12"/>
      <c r="C1016" s="42"/>
      <c r="D1016" s="12"/>
      <c r="E1016" s="12"/>
      <c r="F1016" s="12"/>
      <c r="G1016" s="12"/>
      <c r="H1016" s="12"/>
      <c r="I1016" s="12"/>
      <c r="J1016" s="12"/>
      <c r="K1016" s="12"/>
      <c r="L1016" s="12"/>
      <c r="M1016" s="49"/>
      <c r="N1016" s="49"/>
      <c r="O1016" s="12"/>
      <c r="P1016" s="12"/>
      <c r="Q1016" s="12"/>
      <c r="R1016" s="12"/>
      <c r="S1016" s="12"/>
      <c r="T1016" s="12"/>
    </row>
    <row r="1017" spans="1:20" s="1" customFormat="1" x14ac:dyDescent="0.4">
      <c r="A1017" s="12"/>
      <c r="B1017" s="12"/>
      <c r="C1017" s="42"/>
      <c r="D1017" s="12"/>
      <c r="E1017" s="12"/>
      <c r="F1017" s="12"/>
      <c r="G1017" s="12"/>
      <c r="H1017" s="12"/>
      <c r="I1017" s="12"/>
      <c r="J1017" s="12"/>
      <c r="K1017" s="12"/>
      <c r="L1017" s="12"/>
      <c r="M1017" s="49"/>
      <c r="N1017" s="49"/>
      <c r="O1017" s="12"/>
      <c r="P1017" s="12"/>
      <c r="Q1017" s="12"/>
      <c r="R1017" s="12"/>
      <c r="S1017" s="12"/>
      <c r="T1017" s="12"/>
    </row>
    <row r="1018" spans="1:20" s="1" customFormat="1" x14ac:dyDescent="0.4">
      <c r="A1018" s="12"/>
      <c r="B1018" s="12"/>
      <c r="C1018" s="42"/>
      <c r="D1018" s="12"/>
      <c r="E1018" s="12"/>
      <c r="F1018" s="12"/>
      <c r="G1018" s="12"/>
      <c r="H1018" s="12"/>
      <c r="I1018" s="12"/>
      <c r="J1018" s="12"/>
      <c r="K1018" s="12"/>
      <c r="L1018" s="12"/>
      <c r="M1018" s="49"/>
      <c r="N1018" s="49"/>
      <c r="O1018" s="12"/>
      <c r="P1018" s="12"/>
      <c r="Q1018" s="12"/>
      <c r="R1018" s="12"/>
      <c r="S1018" s="12"/>
      <c r="T1018" s="12"/>
    </row>
    <row r="1019" spans="1:20" s="1" customFormat="1" x14ac:dyDescent="0.4">
      <c r="A1019" s="12"/>
      <c r="B1019" s="12"/>
      <c r="C1019" s="42"/>
      <c r="D1019" s="12"/>
      <c r="E1019" s="12"/>
      <c r="F1019" s="12"/>
      <c r="G1019" s="12"/>
      <c r="H1019" s="12"/>
      <c r="I1019" s="12"/>
      <c r="J1019" s="12"/>
      <c r="K1019" s="12"/>
      <c r="L1019" s="12"/>
      <c r="M1019" s="49"/>
      <c r="N1019" s="49"/>
      <c r="O1019" s="12"/>
      <c r="P1019" s="12"/>
      <c r="Q1019" s="12"/>
      <c r="R1019" s="12"/>
      <c r="S1019" s="12"/>
      <c r="T1019" s="12"/>
    </row>
    <row r="1020" spans="1:20" s="1" customFormat="1" x14ac:dyDescent="0.4">
      <c r="A1020" s="12"/>
      <c r="B1020" s="12"/>
      <c r="C1020" s="42"/>
      <c r="D1020" s="12"/>
      <c r="E1020" s="12"/>
      <c r="F1020" s="12"/>
      <c r="G1020" s="12"/>
      <c r="H1020" s="12"/>
      <c r="I1020" s="12"/>
      <c r="J1020" s="12"/>
      <c r="K1020" s="12"/>
      <c r="L1020" s="12"/>
      <c r="M1020" s="49"/>
      <c r="N1020" s="49"/>
      <c r="O1020" s="12"/>
      <c r="P1020" s="12"/>
      <c r="Q1020" s="12"/>
      <c r="R1020" s="12"/>
      <c r="S1020" s="12"/>
      <c r="T1020" s="12"/>
    </row>
    <row r="1021" spans="1:20" s="1" customFormat="1" x14ac:dyDescent="0.4">
      <c r="A1021" s="12"/>
      <c r="B1021" s="12"/>
      <c r="C1021" s="42"/>
      <c r="D1021" s="12"/>
      <c r="E1021" s="12"/>
      <c r="F1021" s="12"/>
      <c r="G1021" s="12"/>
      <c r="H1021" s="12"/>
      <c r="I1021" s="12"/>
      <c r="J1021" s="12"/>
      <c r="K1021" s="12"/>
      <c r="L1021" s="12"/>
      <c r="M1021" s="49"/>
      <c r="N1021" s="49"/>
      <c r="O1021" s="12"/>
      <c r="P1021" s="12"/>
      <c r="Q1021" s="12"/>
      <c r="R1021" s="12"/>
      <c r="S1021" s="12"/>
      <c r="T1021" s="12"/>
    </row>
    <row r="1022" spans="1:20" s="1" customFormat="1" x14ac:dyDescent="0.4">
      <c r="A1022" s="12"/>
      <c r="B1022" s="12"/>
      <c r="C1022" s="42"/>
      <c r="D1022" s="12"/>
      <c r="E1022" s="12"/>
      <c r="F1022" s="12"/>
      <c r="G1022" s="12"/>
      <c r="H1022" s="12"/>
      <c r="I1022" s="12"/>
      <c r="J1022" s="12"/>
      <c r="K1022" s="12"/>
      <c r="L1022" s="12"/>
      <c r="M1022" s="49"/>
      <c r="N1022" s="49"/>
      <c r="O1022" s="12"/>
      <c r="P1022" s="12"/>
      <c r="Q1022" s="12"/>
      <c r="R1022" s="12"/>
      <c r="S1022" s="12"/>
      <c r="T1022" s="12"/>
    </row>
    <row r="1023" spans="1:20" s="1" customFormat="1" x14ac:dyDescent="0.4">
      <c r="A1023" s="12"/>
      <c r="B1023" s="12"/>
      <c r="C1023" s="42"/>
      <c r="D1023" s="12"/>
      <c r="E1023" s="12"/>
      <c r="F1023" s="12"/>
      <c r="G1023" s="12"/>
      <c r="H1023" s="12"/>
      <c r="I1023" s="12"/>
      <c r="J1023" s="12"/>
      <c r="K1023" s="12"/>
      <c r="L1023" s="12"/>
      <c r="M1023" s="49"/>
      <c r="N1023" s="49"/>
      <c r="O1023" s="12"/>
      <c r="P1023" s="12"/>
      <c r="Q1023" s="12"/>
      <c r="R1023" s="12"/>
      <c r="S1023" s="12"/>
      <c r="T1023" s="12"/>
    </row>
    <row r="1024" spans="1:20" s="1" customFormat="1" x14ac:dyDescent="0.4">
      <c r="A1024" s="12"/>
      <c r="B1024" s="12"/>
      <c r="C1024" s="42"/>
      <c r="D1024" s="12"/>
      <c r="E1024" s="12"/>
      <c r="F1024" s="12"/>
      <c r="G1024" s="12"/>
      <c r="H1024" s="12"/>
      <c r="I1024" s="12"/>
      <c r="J1024" s="12"/>
      <c r="K1024" s="12"/>
      <c r="L1024" s="12"/>
      <c r="M1024" s="49"/>
      <c r="N1024" s="49"/>
      <c r="O1024" s="12"/>
      <c r="P1024" s="12"/>
      <c r="Q1024" s="12"/>
      <c r="R1024" s="12"/>
      <c r="S1024" s="12"/>
      <c r="T1024" s="12"/>
    </row>
    <row r="1025" spans="1:20" s="1" customFormat="1" x14ac:dyDescent="0.4">
      <c r="A1025" s="12"/>
      <c r="B1025" s="12"/>
      <c r="C1025" s="42"/>
      <c r="D1025" s="12"/>
      <c r="E1025" s="12"/>
      <c r="F1025" s="12"/>
      <c r="G1025" s="12"/>
      <c r="H1025" s="12"/>
      <c r="I1025" s="12"/>
      <c r="J1025" s="12"/>
      <c r="K1025" s="12"/>
      <c r="L1025" s="12"/>
      <c r="M1025" s="49"/>
      <c r="N1025" s="49"/>
      <c r="O1025" s="12"/>
      <c r="P1025" s="12"/>
      <c r="Q1025" s="12"/>
      <c r="R1025" s="12"/>
      <c r="S1025" s="12"/>
      <c r="T1025" s="12"/>
    </row>
    <row r="1026" spans="1:20" s="1" customFormat="1" x14ac:dyDescent="0.4">
      <c r="A1026" s="12"/>
      <c r="B1026" s="12"/>
      <c r="C1026" s="42"/>
      <c r="D1026" s="12"/>
      <c r="E1026" s="12"/>
      <c r="F1026" s="12"/>
      <c r="G1026" s="12"/>
      <c r="H1026" s="12"/>
      <c r="I1026" s="12"/>
      <c r="J1026" s="12"/>
      <c r="K1026" s="12"/>
      <c r="L1026" s="12"/>
      <c r="M1026" s="49"/>
      <c r="N1026" s="49"/>
      <c r="O1026" s="12"/>
      <c r="P1026" s="12"/>
      <c r="Q1026" s="12"/>
      <c r="R1026" s="12"/>
      <c r="S1026" s="12"/>
      <c r="T1026" s="12"/>
    </row>
    <row r="1027" spans="1:20" s="1" customFormat="1" x14ac:dyDescent="0.4">
      <c r="A1027" s="12"/>
      <c r="B1027" s="12"/>
      <c r="C1027" s="42"/>
      <c r="D1027" s="12"/>
      <c r="E1027" s="12"/>
      <c r="F1027" s="12"/>
      <c r="G1027" s="12"/>
      <c r="H1027" s="12"/>
      <c r="I1027" s="12"/>
      <c r="J1027" s="12"/>
      <c r="K1027" s="12"/>
      <c r="L1027" s="12"/>
      <c r="M1027" s="49"/>
      <c r="N1027" s="49"/>
      <c r="O1027" s="12"/>
      <c r="P1027" s="12"/>
      <c r="Q1027" s="12"/>
      <c r="R1027" s="12"/>
      <c r="S1027" s="12"/>
      <c r="T1027" s="12"/>
    </row>
    <row r="1028" spans="1:20" s="1" customFormat="1" x14ac:dyDescent="0.4">
      <c r="A1028" s="12"/>
      <c r="B1028" s="12"/>
      <c r="C1028" s="42"/>
      <c r="D1028" s="12"/>
      <c r="E1028" s="12"/>
      <c r="F1028" s="12"/>
      <c r="G1028" s="12"/>
      <c r="H1028" s="12"/>
      <c r="I1028" s="12"/>
      <c r="J1028" s="12"/>
      <c r="K1028" s="12"/>
      <c r="L1028" s="12"/>
      <c r="M1028" s="49"/>
      <c r="N1028" s="49"/>
      <c r="O1028" s="12"/>
      <c r="P1028" s="12"/>
      <c r="Q1028" s="12"/>
      <c r="R1028" s="12"/>
      <c r="S1028" s="12"/>
      <c r="T1028" s="12"/>
    </row>
    <row r="1029" spans="1:20" s="1" customFormat="1" x14ac:dyDescent="0.4">
      <c r="A1029" s="12"/>
      <c r="B1029" s="12"/>
      <c r="C1029" s="42"/>
      <c r="D1029" s="12"/>
      <c r="E1029" s="12"/>
      <c r="F1029" s="12"/>
      <c r="G1029" s="12"/>
      <c r="H1029" s="12"/>
      <c r="I1029" s="12"/>
      <c r="J1029" s="12"/>
      <c r="K1029" s="12"/>
      <c r="L1029" s="12"/>
      <c r="M1029" s="49"/>
      <c r="N1029" s="49"/>
      <c r="O1029" s="12"/>
      <c r="P1029" s="12"/>
      <c r="Q1029" s="12"/>
      <c r="R1029" s="12"/>
      <c r="S1029" s="12"/>
      <c r="T1029" s="12"/>
    </row>
    <row r="1030" spans="1:20" s="1" customFormat="1" x14ac:dyDescent="0.4">
      <c r="A1030" s="12"/>
      <c r="B1030" s="12"/>
      <c r="C1030" s="42"/>
      <c r="D1030" s="12"/>
      <c r="E1030" s="12"/>
      <c r="F1030" s="12"/>
      <c r="G1030" s="12"/>
      <c r="H1030" s="12"/>
      <c r="I1030" s="12"/>
      <c r="J1030" s="12"/>
      <c r="K1030" s="12"/>
      <c r="L1030" s="12"/>
      <c r="M1030" s="49"/>
      <c r="N1030" s="49"/>
      <c r="O1030" s="12"/>
      <c r="P1030" s="12"/>
      <c r="Q1030" s="12"/>
      <c r="R1030" s="12"/>
      <c r="S1030" s="12"/>
      <c r="T1030" s="12"/>
    </row>
    <row r="1031" spans="1:20" s="1" customFormat="1" x14ac:dyDescent="0.4">
      <c r="A1031" s="12"/>
      <c r="B1031" s="12"/>
      <c r="C1031" s="42"/>
      <c r="D1031" s="12"/>
      <c r="E1031" s="12"/>
      <c r="F1031" s="12"/>
      <c r="G1031" s="12"/>
      <c r="H1031" s="12"/>
      <c r="I1031" s="12"/>
      <c r="J1031" s="12"/>
      <c r="K1031" s="12"/>
      <c r="L1031" s="12"/>
      <c r="M1031" s="49"/>
      <c r="N1031" s="49"/>
      <c r="O1031" s="12"/>
      <c r="P1031" s="12"/>
      <c r="Q1031" s="12"/>
      <c r="R1031" s="12"/>
      <c r="S1031" s="12"/>
      <c r="T1031" s="12"/>
    </row>
    <row r="1032" spans="1:20" s="1" customFormat="1" x14ac:dyDescent="0.4">
      <c r="A1032" s="12"/>
      <c r="B1032" s="12"/>
      <c r="C1032" s="42"/>
      <c r="D1032" s="12"/>
      <c r="E1032" s="12"/>
      <c r="F1032" s="12"/>
      <c r="G1032" s="12"/>
      <c r="H1032" s="12"/>
      <c r="I1032" s="12"/>
      <c r="J1032" s="12"/>
      <c r="K1032" s="12"/>
      <c r="L1032" s="12"/>
      <c r="M1032" s="49"/>
      <c r="N1032" s="49"/>
      <c r="O1032" s="12"/>
      <c r="P1032" s="12"/>
      <c r="Q1032" s="12"/>
      <c r="R1032" s="12"/>
      <c r="S1032" s="12"/>
      <c r="T1032" s="12"/>
    </row>
    <row r="1033" spans="1:20" s="1" customFormat="1" x14ac:dyDescent="0.4">
      <c r="A1033" s="12"/>
      <c r="B1033" s="12"/>
      <c r="C1033" s="42"/>
      <c r="D1033" s="12"/>
      <c r="E1033" s="12"/>
      <c r="F1033" s="12"/>
      <c r="G1033" s="12"/>
      <c r="H1033" s="12"/>
      <c r="I1033" s="12"/>
      <c r="J1033" s="12"/>
      <c r="K1033" s="12"/>
      <c r="L1033" s="12"/>
      <c r="M1033" s="49"/>
      <c r="N1033" s="49"/>
      <c r="O1033" s="12"/>
      <c r="P1033" s="12"/>
      <c r="Q1033" s="12"/>
      <c r="R1033" s="12"/>
      <c r="S1033" s="12"/>
      <c r="T1033" s="12"/>
    </row>
    <row r="1034" spans="1:20" s="1" customFormat="1" x14ac:dyDescent="0.4">
      <c r="A1034" s="12"/>
      <c r="B1034" s="12"/>
      <c r="C1034" s="42"/>
      <c r="D1034" s="12"/>
      <c r="E1034" s="12"/>
      <c r="F1034" s="12"/>
      <c r="G1034" s="12"/>
      <c r="H1034" s="12"/>
      <c r="I1034" s="12"/>
      <c r="J1034" s="12"/>
      <c r="K1034" s="12"/>
      <c r="L1034" s="12"/>
      <c r="M1034" s="49"/>
      <c r="N1034" s="49"/>
      <c r="O1034" s="12"/>
      <c r="P1034" s="12"/>
      <c r="Q1034" s="12"/>
      <c r="R1034" s="12"/>
      <c r="S1034" s="12"/>
      <c r="T1034" s="12"/>
    </row>
    <row r="1035" spans="1:20" s="1" customFormat="1" x14ac:dyDescent="0.4">
      <c r="A1035" s="12"/>
      <c r="B1035" s="12"/>
      <c r="C1035" s="42"/>
      <c r="D1035" s="12"/>
      <c r="E1035" s="12"/>
      <c r="F1035" s="12"/>
      <c r="G1035" s="12"/>
      <c r="H1035" s="12"/>
      <c r="I1035" s="12"/>
      <c r="J1035" s="12"/>
      <c r="K1035" s="12"/>
      <c r="L1035" s="12"/>
      <c r="M1035" s="49"/>
      <c r="N1035" s="49"/>
      <c r="O1035" s="12"/>
      <c r="P1035" s="12"/>
      <c r="Q1035" s="12"/>
      <c r="R1035" s="12"/>
      <c r="S1035" s="12"/>
      <c r="T1035" s="12"/>
    </row>
    <row r="1036" spans="1:20" s="1" customFormat="1" x14ac:dyDescent="0.4">
      <c r="A1036" s="12"/>
      <c r="B1036" s="12"/>
      <c r="C1036" s="42"/>
      <c r="D1036" s="12"/>
      <c r="E1036" s="12"/>
      <c r="F1036" s="12"/>
      <c r="G1036" s="12"/>
      <c r="H1036" s="12"/>
      <c r="I1036" s="12"/>
      <c r="J1036" s="12"/>
      <c r="K1036" s="12"/>
      <c r="L1036" s="12"/>
      <c r="M1036" s="49"/>
      <c r="N1036" s="49"/>
      <c r="O1036" s="12"/>
      <c r="P1036" s="12"/>
      <c r="Q1036" s="12"/>
      <c r="R1036" s="12"/>
      <c r="S1036" s="12"/>
      <c r="T1036" s="12"/>
    </row>
    <row r="1037" spans="1:20" s="1" customFormat="1" x14ac:dyDescent="0.4">
      <c r="A1037" s="12"/>
      <c r="B1037" s="12"/>
      <c r="C1037" s="42"/>
      <c r="D1037" s="12"/>
      <c r="E1037" s="12"/>
      <c r="F1037" s="12"/>
      <c r="G1037" s="12"/>
      <c r="H1037" s="12"/>
      <c r="I1037" s="12"/>
      <c r="J1037" s="12"/>
      <c r="K1037" s="12"/>
      <c r="L1037" s="12"/>
      <c r="M1037" s="49"/>
      <c r="N1037" s="49"/>
      <c r="O1037" s="12"/>
      <c r="P1037" s="12"/>
      <c r="Q1037" s="12"/>
      <c r="R1037" s="12"/>
      <c r="S1037" s="12"/>
      <c r="T1037" s="12"/>
    </row>
    <row r="1038" spans="1:20" s="1" customFormat="1" x14ac:dyDescent="0.4">
      <c r="A1038" s="12"/>
      <c r="B1038" s="12"/>
      <c r="C1038" s="42"/>
      <c r="D1038" s="12"/>
      <c r="E1038" s="12"/>
      <c r="F1038" s="12"/>
      <c r="G1038" s="12"/>
      <c r="H1038" s="12"/>
      <c r="I1038" s="12"/>
      <c r="J1038" s="12"/>
      <c r="K1038" s="12"/>
      <c r="L1038" s="12"/>
      <c r="M1038" s="49"/>
      <c r="N1038" s="49"/>
      <c r="O1038" s="12"/>
      <c r="P1038" s="12"/>
      <c r="Q1038" s="12"/>
      <c r="R1038" s="12"/>
      <c r="S1038" s="12"/>
      <c r="T1038" s="12"/>
    </row>
    <row r="1039" spans="1:20" s="1" customFormat="1" x14ac:dyDescent="0.4">
      <c r="A1039" s="12"/>
      <c r="B1039" s="12"/>
      <c r="C1039" s="42"/>
      <c r="D1039" s="12"/>
      <c r="E1039" s="12"/>
      <c r="F1039" s="12"/>
      <c r="G1039" s="12"/>
      <c r="H1039" s="12"/>
      <c r="I1039" s="12"/>
      <c r="J1039" s="12"/>
      <c r="K1039" s="12"/>
      <c r="L1039" s="12"/>
      <c r="M1039" s="49"/>
      <c r="N1039" s="49"/>
      <c r="O1039" s="12"/>
      <c r="P1039" s="12"/>
      <c r="Q1039" s="12"/>
      <c r="R1039" s="12"/>
      <c r="S1039" s="12"/>
      <c r="T1039" s="12"/>
    </row>
    <row r="1040" spans="1:20" s="1" customFormat="1" x14ac:dyDescent="0.4">
      <c r="A1040" s="12"/>
      <c r="B1040" s="12"/>
      <c r="C1040" s="42"/>
      <c r="D1040" s="12"/>
      <c r="E1040" s="12"/>
      <c r="F1040" s="12"/>
      <c r="G1040" s="12"/>
      <c r="H1040" s="12"/>
      <c r="I1040" s="12"/>
      <c r="J1040" s="12"/>
      <c r="K1040" s="12"/>
      <c r="L1040" s="12"/>
      <c r="M1040" s="49"/>
      <c r="N1040" s="49"/>
      <c r="O1040" s="12"/>
      <c r="P1040" s="12"/>
      <c r="Q1040" s="12"/>
      <c r="R1040" s="12"/>
      <c r="S1040" s="12"/>
      <c r="T1040" s="12"/>
    </row>
    <row r="1041" spans="1:20" s="1" customFormat="1" x14ac:dyDescent="0.4">
      <c r="A1041" s="12"/>
      <c r="B1041" s="12"/>
      <c r="C1041" s="42"/>
      <c r="D1041" s="12"/>
      <c r="E1041" s="12"/>
      <c r="F1041" s="12"/>
      <c r="G1041" s="12"/>
      <c r="H1041" s="12"/>
      <c r="I1041" s="12"/>
      <c r="J1041" s="12"/>
      <c r="K1041" s="12"/>
      <c r="L1041" s="12"/>
      <c r="M1041" s="49"/>
      <c r="N1041" s="49"/>
      <c r="O1041" s="12"/>
      <c r="P1041" s="12"/>
      <c r="Q1041" s="12"/>
      <c r="R1041" s="12"/>
      <c r="S1041" s="12"/>
      <c r="T1041" s="12"/>
    </row>
    <row r="1042" spans="1:20" s="1" customFormat="1" x14ac:dyDescent="0.4">
      <c r="A1042" s="12"/>
      <c r="B1042" s="12"/>
      <c r="C1042" s="42"/>
      <c r="D1042" s="12"/>
      <c r="E1042" s="12"/>
      <c r="F1042" s="12"/>
      <c r="G1042" s="12"/>
      <c r="H1042" s="12"/>
      <c r="I1042" s="12"/>
      <c r="J1042" s="12"/>
      <c r="K1042" s="12"/>
      <c r="L1042" s="12"/>
      <c r="M1042" s="49"/>
      <c r="N1042" s="49"/>
      <c r="O1042" s="12"/>
      <c r="P1042" s="12"/>
      <c r="Q1042" s="12"/>
      <c r="R1042" s="12"/>
      <c r="S1042" s="12"/>
      <c r="T1042" s="12"/>
    </row>
    <row r="1043" spans="1:20" s="1" customFormat="1" x14ac:dyDescent="0.4">
      <c r="A1043" s="12"/>
      <c r="B1043" s="12"/>
      <c r="C1043" s="42"/>
      <c r="D1043" s="12"/>
      <c r="E1043" s="12"/>
      <c r="F1043" s="12"/>
      <c r="G1043" s="12"/>
      <c r="H1043" s="12"/>
      <c r="I1043" s="12"/>
      <c r="J1043" s="12"/>
      <c r="K1043" s="12"/>
      <c r="L1043" s="12"/>
      <c r="M1043" s="49"/>
      <c r="N1043" s="49"/>
      <c r="O1043" s="12"/>
      <c r="P1043" s="12"/>
      <c r="Q1043" s="12"/>
      <c r="R1043" s="12"/>
      <c r="S1043" s="12"/>
      <c r="T1043" s="12"/>
    </row>
    <row r="1044" spans="1:20" s="1" customFormat="1" x14ac:dyDescent="0.4">
      <c r="A1044" s="12"/>
      <c r="B1044" s="12"/>
      <c r="C1044" s="42"/>
      <c r="D1044" s="12"/>
      <c r="E1044" s="12"/>
      <c r="F1044" s="12"/>
      <c r="G1044" s="12"/>
      <c r="H1044" s="12"/>
      <c r="I1044" s="12"/>
      <c r="J1044" s="12"/>
      <c r="K1044" s="12"/>
      <c r="L1044" s="12"/>
      <c r="M1044" s="49"/>
      <c r="N1044" s="49"/>
      <c r="O1044" s="12"/>
      <c r="P1044" s="12"/>
      <c r="Q1044" s="12"/>
      <c r="R1044" s="12"/>
      <c r="S1044" s="12"/>
      <c r="T1044" s="12"/>
    </row>
    <row r="1045" spans="1:20" s="1" customFormat="1" x14ac:dyDescent="0.4">
      <c r="A1045" s="12"/>
      <c r="B1045" s="12"/>
      <c r="C1045" s="42"/>
      <c r="D1045" s="12"/>
      <c r="E1045" s="12"/>
      <c r="F1045" s="12"/>
      <c r="G1045" s="12"/>
      <c r="H1045" s="12"/>
      <c r="I1045" s="12"/>
      <c r="J1045" s="12"/>
      <c r="K1045" s="12"/>
      <c r="L1045" s="12"/>
      <c r="M1045" s="49"/>
      <c r="N1045" s="49"/>
      <c r="O1045" s="12"/>
      <c r="P1045" s="12"/>
      <c r="Q1045" s="12"/>
      <c r="R1045" s="12"/>
      <c r="S1045" s="12"/>
      <c r="T1045" s="12"/>
    </row>
    <row r="1046" spans="1:20" s="1" customFormat="1" x14ac:dyDescent="0.4">
      <c r="A1046" s="12"/>
      <c r="B1046" s="12"/>
      <c r="C1046" s="42"/>
      <c r="D1046" s="12"/>
      <c r="E1046" s="12"/>
      <c r="F1046" s="12"/>
      <c r="G1046" s="12"/>
      <c r="H1046" s="12"/>
      <c r="I1046" s="12"/>
      <c r="J1046" s="12"/>
      <c r="K1046" s="12"/>
      <c r="L1046" s="12"/>
      <c r="M1046" s="49"/>
      <c r="N1046" s="49"/>
      <c r="O1046" s="12"/>
      <c r="P1046" s="12"/>
      <c r="Q1046" s="12"/>
      <c r="R1046" s="12"/>
      <c r="S1046" s="12"/>
      <c r="T1046" s="12"/>
    </row>
    <row r="1047" spans="1:20" s="1" customFormat="1" x14ac:dyDescent="0.4">
      <c r="A1047" s="12"/>
      <c r="B1047" s="12"/>
      <c r="C1047" s="42"/>
      <c r="D1047" s="12"/>
      <c r="E1047" s="12"/>
      <c r="F1047" s="12"/>
      <c r="G1047" s="12"/>
      <c r="H1047" s="12"/>
      <c r="I1047" s="12"/>
      <c r="J1047" s="12"/>
      <c r="K1047" s="12"/>
      <c r="L1047" s="12"/>
      <c r="M1047" s="49"/>
      <c r="N1047" s="49"/>
      <c r="O1047" s="12"/>
      <c r="P1047" s="12"/>
      <c r="Q1047" s="12"/>
      <c r="R1047" s="12"/>
      <c r="S1047" s="12"/>
      <c r="T1047" s="12"/>
    </row>
    <row r="1048" spans="1:20" s="1" customFormat="1" x14ac:dyDescent="0.4">
      <c r="A1048" s="12"/>
      <c r="B1048" s="12"/>
      <c r="C1048" s="42"/>
      <c r="D1048" s="12"/>
      <c r="E1048" s="12"/>
      <c r="F1048" s="12"/>
      <c r="G1048" s="12"/>
      <c r="H1048" s="12"/>
      <c r="I1048" s="12"/>
      <c r="J1048" s="12"/>
      <c r="K1048" s="12"/>
      <c r="L1048" s="12"/>
      <c r="M1048" s="49"/>
      <c r="N1048" s="49"/>
      <c r="O1048" s="12"/>
      <c r="P1048" s="12"/>
      <c r="Q1048" s="12"/>
      <c r="R1048" s="12"/>
      <c r="S1048" s="12"/>
      <c r="T1048" s="12"/>
    </row>
    <row r="1049" spans="1:20" s="1" customFormat="1" x14ac:dyDescent="0.4">
      <c r="A1049" s="12"/>
      <c r="B1049" s="12"/>
      <c r="C1049" s="42"/>
      <c r="D1049" s="12"/>
      <c r="E1049" s="12"/>
      <c r="F1049" s="12"/>
      <c r="G1049" s="12"/>
      <c r="H1049" s="12"/>
      <c r="I1049" s="12"/>
      <c r="J1049" s="12"/>
      <c r="K1049" s="12"/>
      <c r="L1049" s="12"/>
      <c r="M1049" s="49"/>
      <c r="N1049" s="49"/>
      <c r="O1049" s="12"/>
      <c r="P1049" s="12"/>
      <c r="Q1049" s="12"/>
      <c r="R1049" s="12"/>
      <c r="S1049" s="12"/>
      <c r="T1049" s="12"/>
    </row>
    <row r="1050" spans="1:20" s="1" customFormat="1" x14ac:dyDescent="0.4">
      <c r="A1050" s="12"/>
      <c r="B1050" s="12"/>
      <c r="C1050" s="42"/>
      <c r="D1050" s="12"/>
      <c r="E1050" s="12"/>
      <c r="F1050" s="12"/>
      <c r="G1050" s="12"/>
      <c r="H1050" s="12"/>
      <c r="I1050" s="12"/>
      <c r="J1050" s="12"/>
      <c r="K1050" s="12"/>
      <c r="L1050" s="12"/>
      <c r="M1050" s="49"/>
      <c r="N1050" s="49"/>
      <c r="O1050" s="12"/>
      <c r="P1050" s="12"/>
      <c r="Q1050" s="12"/>
      <c r="R1050" s="12"/>
      <c r="S1050" s="12"/>
      <c r="T1050" s="12"/>
    </row>
    <row r="1051" spans="1:20" s="1" customFormat="1" x14ac:dyDescent="0.4">
      <c r="A1051" s="12"/>
      <c r="B1051" s="12"/>
      <c r="C1051" s="42"/>
      <c r="D1051" s="12"/>
      <c r="E1051" s="12"/>
      <c r="F1051" s="12"/>
      <c r="G1051" s="12"/>
      <c r="H1051" s="12"/>
      <c r="I1051" s="12"/>
      <c r="J1051" s="12"/>
      <c r="K1051" s="12"/>
      <c r="L1051" s="12"/>
      <c r="M1051" s="49"/>
      <c r="N1051" s="49"/>
      <c r="O1051" s="12"/>
      <c r="P1051" s="12"/>
      <c r="Q1051" s="12"/>
      <c r="R1051" s="12"/>
      <c r="S1051" s="12"/>
      <c r="T1051" s="12"/>
    </row>
    <row r="1052" spans="1:20" s="1" customFormat="1" x14ac:dyDescent="0.4">
      <c r="A1052" s="12"/>
      <c r="B1052" s="12"/>
      <c r="C1052" s="42"/>
      <c r="D1052" s="12"/>
      <c r="E1052" s="12"/>
      <c r="F1052" s="12"/>
      <c r="G1052" s="12"/>
      <c r="H1052" s="12"/>
      <c r="I1052" s="12"/>
      <c r="J1052" s="12"/>
      <c r="K1052" s="12"/>
      <c r="L1052" s="12"/>
      <c r="M1052" s="49"/>
      <c r="N1052" s="49"/>
      <c r="O1052" s="12"/>
      <c r="P1052" s="12"/>
      <c r="Q1052" s="12"/>
      <c r="R1052" s="12"/>
      <c r="S1052" s="12"/>
      <c r="T1052" s="12"/>
    </row>
    <row r="1053" spans="1:20" s="1" customFormat="1" x14ac:dyDescent="0.4">
      <c r="A1053" s="12"/>
      <c r="B1053" s="12"/>
      <c r="C1053" s="42"/>
      <c r="D1053" s="12"/>
      <c r="E1053" s="12"/>
      <c r="F1053" s="12"/>
      <c r="G1053" s="12"/>
      <c r="H1053" s="12"/>
      <c r="I1053" s="12"/>
      <c r="J1053" s="12"/>
      <c r="K1053" s="12"/>
      <c r="L1053" s="12"/>
      <c r="M1053" s="49"/>
      <c r="N1053" s="49"/>
      <c r="O1053" s="12"/>
      <c r="P1053" s="12"/>
      <c r="Q1053" s="12"/>
      <c r="R1053" s="12"/>
      <c r="S1053" s="12"/>
      <c r="T1053" s="12"/>
    </row>
    <row r="1054" spans="1:20" s="1" customFormat="1" x14ac:dyDescent="0.4">
      <c r="A1054" s="12"/>
      <c r="B1054" s="12"/>
      <c r="C1054" s="42"/>
      <c r="D1054" s="12"/>
      <c r="E1054" s="12"/>
      <c r="F1054" s="12"/>
      <c r="G1054" s="12"/>
      <c r="H1054" s="12"/>
      <c r="I1054" s="12"/>
      <c r="J1054" s="12"/>
      <c r="K1054" s="12"/>
      <c r="L1054" s="12"/>
      <c r="M1054" s="49"/>
      <c r="N1054" s="49"/>
      <c r="O1054" s="12"/>
      <c r="P1054" s="12"/>
      <c r="Q1054" s="12"/>
      <c r="R1054" s="12"/>
      <c r="S1054" s="12"/>
      <c r="T1054" s="12"/>
    </row>
    <row r="1055" spans="1:20" s="1" customFormat="1" x14ac:dyDescent="0.4">
      <c r="A1055" s="12"/>
      <c r="B1055" s="12"/>
      <c r="C1055" s="42"/>
      <c r="D1055" s="12"/>
      <c r="E1055" s="12"/>
      <c r="F1055" s="12"/>
      <c r="G1055" s="12"/>
      <c r="H1055" s="12"/>
      <c r="I1055" s="12"/>
      <c r="J1055" s="12"/>
      <c r="K1055" s="12"/>
      <c r="L1055" s="12"/>
      <c r="M1055" s="49"/>
      <c r="N1055" s="49"/>
      <c r="O1055" s="12"/>
      <c r="P1055" s="12"/>
      <c r="Q1055" s="12"/>
      <c r="R1055" s="12"/>
      <c r="S1055" s="12"/>
      <c r="T1055" s="12"/>
    </row>
    <row r="1056" spans="1:20" s="1" customFormat="1" x14ac:dyDescent="0.4">
      <c r="A1056" s="12"/>
      <c r="B1056" s="12"/>
      <c r="C1056" s="42"/>
      <c r="D1056" s="12"/>
      <c r="E1056" s="12"/>
      <c r="F1056" s="12"/>
      <c r="G1056" s="12"/>
      <c r="H1056" s="12"/>
      <c r="I1056" s="12"/>
      <c r="J1056" s="12"/>
      <c r="K1056" s="12"/>
      <c r="L1056" s="12"/>
      <c r="M1056" s="49"/>
      <c r="N1056" s="49"/>
      <c r="O1056" s="12"/>
      <c r="P1056" s="12"/>
      <c r="Q1056" s="12"/>
      <c r="R1056" s="12"/>
      <c r="S1056" s="12"/>
      <c r="T1056" s="12"/>
    </row>
    <row r="1057" spans="1:20" s="1" customFormat="1" x14ac:dyDescent="0.4">
      <c r="A1057" s="12"/>
      <c r="B1057" s="12"/>
      <c r="C1057" s="42"/>
      <c r="D1057" s="12"/>
      <c r="E1057" s="12"/>
      <c r="F1057" s="12"/>
      <c r="G1057" s="12"/>
      <c r="H1057" s="12"/>
      <c r="I1057" s="12"/>
      <c r="J1057" s="12"/>
      <c r="K1057" s="12"/>
      <c r="L1057" s="12"/>
      <c r="M1057" s="49"/>
      <c r="N1057" s="49"/>
      <c r="O1057" s="12"/>
      <c r="P1057" s="12"/>
      <c r="Q1057" s="12"/>
      <c r="R1057" s="12"/>
      <c r="S1057" s="12"/>
      <c r="T1057" s="12"/>
    </row>
    <row r="1058" spans="1:20" s="1" customFormat="1" x14ac:dyDescent="0.4">
      <c r="A1058" s="12"/>
      <c r="B1058" s="12"/>
      <c r="C1058" s="42"/>
      <c r="D1058" s="12"/>
      <c r="E1058" s="12"/>
      <c r="F1058" s="12"/>
      <c r="G1058" s="12"/>
      <c r="H1058" s="12"/>
      <c r="I1058" s="12"/>
      <c r="J1058" s="12"/>
      <c r="K1058" s="12"/>
      <c r="L1058" s="12"/>
      <c r="M1058" s="49"/>
      <c r="N1058" s="49"/>
      <c r="O1058" s="12"/>
      <c r="P1058" s="12"/>
      <c r="Q1058" s="12"/>
      <c r="R1058" s="12"/>
      <c r="S1058" s="12"/>
      <c r="T1058" s="12"/>
    </row>
    <row r="1059" spans="1:20" s="1" customFormat="1" x14ac:dyDescent="0.4">
      <c r="A1059" s="12"/>
      <c r="B1059" s="12"/>
      <c r="C1059" s="42"/>
      <c r="D1059" s="12"/>
      <c r="E1059" s="12"/>
      <c r="F1059" s="12"/>
      <c r="G1059" s="12"/>
      <c r="H1059" s="12"/>
      <c r="I1059" s="12"/>
      <c r="J1059" s="12"/>
      <c r="K1059" s="12"/>
      <c r="L1059" s="12"/>
      <c r="M1059" s="49"/>
      <c r="N1059" s="49"/>
      <c r="O1059" s="12"/>
      <c r="P1059" s="12"/>
      <c r="Q1059" s="12"/>
      <c r="R1059" s="12"/>
      <c r="S1059" s="12"/>
      <c r="T1059" s="12"/>
    </row>
    <row r="1060" spans="1:20" s="1" customFormat="1" x14ac:dyDescent="0.4">
      <c r="A1060" s="12"/>
      <c r="B1060" s="12"/>
      <c r="C1060" s="42"/>
      <c r="D1060" s="12"/>
      <c r="E1060" s="12"/>
      <c r="F1060" s="12"/>
      <c r="G1060" s="12"/>
      <c r="H1060" s="12"/>
      <c r="I1060" s="12"/>
      <c r="J1060" s="12"/>
      <c r="K1060" s="12"/>
      <c r="L1060" s="12"/>
      <c r="M1060" s="49"/>
      <c r="N1060" s="49"/>
      <c r="O1060" s="12"/>
      <c r="P1060" s="12"/>
      <c r="Q1060" s="12"/>
      <c r="R1060" s="12"/>
      <c r="S1060" s="12"/>
      <c r="T1060" s="12"/>
    </row>
    <row r="1061" spans="1:20" s="1" customFormat="1" x14ac:dyDescent="0.4">
      <c r="A1061" s="12"/>
      <c r="B1061" s="12"/>
      <c r="C1061" s="42"/>
      <c r="D1061" s="12"/>
      <c r="E1061" s="12"/>
      <c r="F1061" s="12"/>
      <c r="G1061" s="12"/>
      <c r="H1061" s="12"/>
      <c r="I1061" s="12"/>
      <c r="J1061" s="12"/>
      <c r="K1061" s="12"/>
      <c r="L1061" s="12"/>
      <c r="M1061" s="49"/>
      <c r="N1061" s="49"/>
      <c r="O1061" s="12"/>
      <c r="P1061" s="12"/>
      <c r="Q1061" s="12"/>
      <c r="R1061" s="12"/>
      <c r="S1061" s="12"/>
      <c r="T1061" s="12"/>
    </row>
    <row r="1062" spans="1:20" s="1" customFormat="1" x14ac:dyDescent="0.4">
      <c r="A1062" s="12"/>
      <c r="B1062" s="12"/>
      <c r="C1062" s="42"/>
      <c r="D1062" s="12"/>
      <c r="E1062" s="12"/>
      <c r="F1062" s="12"/>
      <c r="G1062" s="12"/>
      <c r="H1062" s="12"/>
      <c r="I1062" s="12"/>
      <c r="J1062" s="12"/>
      <c r="K1062" s="12"/>
      <c r="L1062" s="12"/>
      <c r="M1062" s="49"/>
      <c r="N1062" s="49"/>
      <c r="O1062" s="12"/>
      <c r="P1062" s="12"/>
      <c r="Q1062" s="12"/>
      <c r="R1062" s="12"/>
      <c r="S1062" s="12"/>
      <c r="T1062" s="12"/>
    </row>
    <row r="1063" spans="1:20" s="1" customFormat="1" x14ac:dyDescent="0.4">
      <c r="A1063" s="12"/>
      <c r="B1063" s="12"/>
      <c r="C1063" s="42"/>
      <c r="D1063" s="12"/>
      <c r="E1063" s="12"/>
      <c r="F1063" s="12"/>
      <c r="G1063" s="12"/>
      <c r="H1063" s="12"/>
      <c r="I1063" s="12"/>
      <c r="J1063" s="12"/>
      <c r="K1063" s="12"/>
      <c r="L1063" s="12"/>
      <c r="M1063" s="49"/>
      <c r="N1063" s="49"/>
      <c r="O1063" s="12"/>
      <c r="P1063" s="12"/>
      <c r="Q1063" s="12"/>
      <c r="R1063" s="12"/>
      <c r="S1063" s="12"/>
      <c r="T1063" s="12"/>
    </row>
    <row r="1064" spans="1:20" s="1" customFormat="1" x14ac:dyDescent="0.4">
      <c r="A1064" s="12"/>
      <c r="B1064" s="12"/>
      <c r="C1064" s="42"/>
      <c r="D1064" s="12"/>
      <c r="E1064" s="12"/>
      <c r="F1064" s="12"/>
      <c r="G1064" s="12"/>
      <c r="H1064" s="12"/>
      <c r="I1064" s="12"/>
      <c r="J1064" s="12"/>
      <c r="K1064" s="12"/>
      <c r="L1064" s="12"/>
      <c r="M1064" s="49"/>
      <c r="N1064" s="49"/>
      <c r="O1064" s="12"/>
      <c r="P1064" s="12"/>
      <c r="Q1064" s="12"/>
      <c r="R1064" s="12"/>
      <c r="S1064" s="12"/>
      <c r="T1064" s="12"/>
    </row>
    <row r="1065" spans="1:20" s="1" customFormat="1" x14ac:dyDescent="0.4">
      <c r="A1065" s="12"/>
      <c r="B1065" s="12"/>
      <c r="C1065" s="42"/>
      <c r="D1065" s="12"/>
      <c r="E1065" s="12"/>
      <c r="F1065" s="12"/>
      <c r="G1065" s="12"/>
      <c r="H1065" s="12"/>
      <c r="I1065" s="12"/>
      <c r="J1065" s="12"/>
      <c r="K1065" s="12"/>
      <c r="L1065" s="12"/>
      <c r="M1065" s="49"/>
      <c r="N1065" s="49"/>
      <c r="O1065" s="12"/>
      <c r="P1065" s="12"/>
      <c r="Q1065" s="12"/>
      <c r="R1065" s="12"/>
      <c r="S1065" s="12"/>
      <c r="T1065" s="12"/>
    </row>
    <row r="1066" spans="1:20" s="1" customFormat="1" x14ac:dyDescent="0.4">
      <c r="A1066" s="12"/>
      <c r="B1066" s="12"/>
      <c r="C1066" s="42"/>
      <c r="D1066" s="12"/>
      <c r="E1066" s="12"/>
      <c r="F1066" s="12"/>
      <c r="G1066" s="12"/>
      <c r="H1066" s="12"/>
      <c r="I1066" s="12"/>
      <c r="J1066" s="12"/>
      <c r="K1066" s="12"/>
      <c r="L1066" s="12"/>
      <c r="M1066" s="49"/>
      <c r="N1066" s="49"/>
      <c r="O1066" s="12"/>
      <c r="P1066" s="12"/>
      <c r="Q1066" s="12"/>
      <c r="R1066" s="12"/>
      <c r="S1066" s="12"/>
      <c r="T1066" s="12"/>
    </row>
    <row r="1067" spans="1:20" s="1" customFormat="1" x14ac:dyDescent="0.4">
      <c r="A1067" s="12"/>
      <c r="B1067" s="12"/>
      <c r="C1067" s="42"/>
      <c r="D1067" s="12"/>
      <c r="E1067" s="12"/>
      <c r="F1067" s="12"/>
      <c r="G1067" s="12"/>
      <c r="H1067" s="12"/>
      <c r="I1067" s="12"/>
      <c r="J1067" s="12"/>
      <c r="K1067" s="12"/>
      <c r="L1067" s="12"/>
      <c r="M1067" s="49"/>
      <c r="N1067" s="49"/>
      <c r="O1067" s="12"/>
      <c r="P1067" s="12"/>
      <c r="Q1067" s="12"/>
      <c r="R1067" s="12"/>
      <c r="S1067" s="12"/>
      <c r="T1067" s="12"/>
    </row>
    <row r="1068" spans="1:20" s="1" customFormat="1" x14ac:dyDescent="0.4">
      <c r="A1068" s="12"/>
      <c r="B1068" s="12"/>
      <c r="C1068" s="42"/>
      <c r="D1068" s="12"/>
      <c r="E1068" s="12"/>
      <c r="F1068" s="12"/>
      <c r="G1068" s="12"/>
      <c r="H1068" s="12"/>
      <c r="I1068" s="12"/>
      <c r="J1068" s="12"/>
      <c r="K1068" s="12"/>
      <c r="L1068" s="12"/>
      <c r="M1068" s="49"/>
      <c r="N1068" s="49"/>
      <c r="O1068" s="12"/>
      <c r="P1068" s="12"/>
      <c r="Q1068" s="12"/>
      <c r="R1068" s="12"/>
      <c r="S1068" s="12"/>
      <c r="T1068" s="12"/>
    </row>
    <row r="1069" spans="1:20" s="1" customFormat="1" x14ac:dyDescent="0.4">
      <c r="A1069" s="12"/>
      <c r="B1069" s="12"/>
      <c r="C1069" s="42"/>
      <c r="D1069" s="12"/>
      <c r="E1069" s="12"/>
      <c r="F1069" s="12"/>
      <c r="G1069" s="12"/>
      <c r="H1069" s="12"/>
      <c r="I1069" s="12"/>
      <c r="J1069" s="12"/>
      <c r="K1069" s="12"/>
      <c r="L1069" s="12"/>
      <c r="M1069" s="49"/>
      <c r="N1069" s="49"/>
      <c r="O1069" s="12"/>
      <c r="P1069" s="12"/>
      <c r="Q1069" s="12"/>
      <c r="R1069" s="12"/>
      <c r="S1069" s="12"/>
      <c r="T1069" s="12"/>
    </row>
    <row r="1070" spans="1:20" s="1" customFormat="1" x14ac:dyDescent="0.4">
      <c r="A1070" s="12"/>
      <c r="B1070" s="12"/>
      <c r="C1070" s="42"/>
      <c r="D1070" s="12"/>
      <c r="E1070" s="12"/>
      <c r="F1070" s="12"/>
      <c r="G1070" s="12"/>
      <c r="H1070" s="12"/>
      <c r="I1070" s="12"/>
      <c r="J1070" s="12"/>
      <c r="K1070" s="12"/>
      <c r="L1070" s="12"/>
      <c r="M1070" s="49"/>
      <c r="N1070" s="49"/>
      <c r="O1070" s="12"/>
      <c r="P1070" s="12"/>
      <c r="Q1070" s="12"/>
      <c r="R1070" s="12"/>
      <c r="S1070" s="12"/>
      <c r="T1070" s="12"/>
    </row>
    <row r="1071" spans="1:20" s="1" customFormat="1" x14ac:dyDescent="0.4">
      <c r="A1071" s="12"/>
      <c r="B1071" s="12"/>
      <c r="C1071" s="42"/>
      <c r="D1071" s="12"/>
      <c r="E1071" s="12"/>
      <c r="F1071" s="12"/>
      <c r="G1071" s="12"/>
      <c r="H1071" s="12"/>
      <c r="I1071" s="12"/>
      <c r="J1071" s="12"/>
      <c r="K1071" s="12"/>
      <c r="L1071" s="12"/>
      <c r="M1071" s="49"/>
      <c r="N1071" s="49"/>
      <c r="O1071" s="12"/>
      <c r="P1071" s="12"/>
      <c r="Q1071" s="12"/>
      <c r="R1071" s="12"/>
      <c r="S1071" s="12"/>
      <c r="T1071" s="12"/>
    </row>
    <row r="1072" spans="1:20" s="1" customFormat="1" x14ac:dyDescent="0.4">
      <c r="A1072" s="12"/>
      <c r="B1072" s="12"/>
      <c r="C1072" s="42"/>
      <c r="D1072" s="12"/>
      <c r="E1072" s="12"/>
      <c r="F1072" s="12"/>
      <c r="G1072" s="12"/>
      <c r="H1072" s="12"/>
      <c r="I1072" s="12"/>
      <c r="J1072" s="12"/>
      <c r="K1072" s="12"/>
      <c r="L1072" s="12"/>
      <c r="M1072" s="49"/>
      <c r="N1072" s="49"/>
      <c r="O1072" s="12"/>
      <c r="P1072" s="12"/>
      <c r="Q1072" s="12"/>
      <c r="R1072" s="12"/>
      <c r="S1072" s="12"/>
      <c r="T1072" s="12"/>
    </row>
    <row r="1073" spans="1:20" s="1" customFormat="1" x14ac:dyDescent="0.4">
      <c r="A1073" s="12"/>
      <c r="B1073" s="12"/>
      <c r="C1073" s="42"/>
      <c r="D1073" s="12"/>
      <c r="E1073" s="12"/>
      <c r="F1073" s="12"/>
      <c r="G1073" s="12"/>
      <c r="H1073" s="12"/>
      <c r="I1073" s="12"/>
      <c r="J1073" s="12"/>
      <c r="K1073" s="12"/>
      <c r="L1073" s="12"/>
      <c r="M1073" s="49"/>
      <c r="N1073" s="49"/>
      <c r="O1073" s="12"/>
      <c r="P1073" s="12"/>
      <c r="Q1073" s="12"/>
      <c r="R1073" s="12"/>
      <c r="S1073" s="12"/>
      <c r="T1073" s="12"/>
    </row>
    <row r="1074" spans="1:20" s="1" customFormat="1" x14ac:dyDescent="0.4">
      <c r="A1074" s="12"/>
      <c r="B1074" s="12"/>
      <c r="C1074" s="42"/>
      <c r="D1074" s="12"/>
      <c r="E1074" s="12"/>
      <c r="F1074" s="12"/>
      <c r="G1074" s="12"/>
      <c r="H1074" s="12"/>
      <c r="I1074" s="12"/>
      <c r="J1074" s="12"/>
      <c r="K1074" s="12"/>
      <c r="L1074" s="12"/>
      <c r="M1074" s="49"/>
      <c r="N1074" s="49"/>
      <c r="O1074" s="12"/>
      <c r="P1074" s="12"/>
      <c r="Q1074" s="12"/>
      <c r="R1074" s="12"/>
      <c r="S1074" s="12"/>
      <c r="T1074" s="12"/>
    </row>
    <row r="1075" spans="1:20" s="1" customFormat="1" x14ac:dyDescent="0.4">
      <c r="A1075" s="12"/>
      <c r="B1075" s="12"/>
      <c r="C1075" s="42"/>
      <c r="D1075" s="12"/>
      <c r="E1075" s="12"/>
      <c r="F1075" s="12"/>
      <c r="G1075" s="12"/>
      <c r="H1075" s="12"/>
      <c r="I1075" s="12"/>
      <c r="J1075" s="12"/>
      <c r="K1075" s="12"/>
      <c r="L1075" s="12"/>
      <c r="M1075" s="49"/>
      <c r="N1075" s="49"/>
      <c r="O1075" s="12"/>
      <c r="P1075" s="12"/>
      <c r="Q1075" s="12"/>
      <c r="R1075" s="12"/>
      <c r="S1075" s="12"/>
      <c r="T1075" s="12"/>
    </row>
    <row r="1076" spans="1:20" s="1" customFormat="1" x14ac:dyDescent="0.4">
      <c r="A1076" s="12"/>
      <c r="B1076" s="12"/>
      <c r="C1076" s="42"/>
      <c r="D1076" s="12"/>
      <c r="E1076" s="12"/>
      <c r="F1076" s="12"/>
      <c r="G1076" s="12"/>
      <c r="H1076" s="12"/>
      <c r="I1076" s="12"/>
      <c r="J1076" s="12"/>
      <c r="K1076" s="12"/>
      <c r="L1076" s="12"/>
      <c r="M1076" s="49"/>
      <c r="N1076" s="49"/>
      <c r="O1076" s="12"/>
      <c r="P1076" s="12"/>
      <c r="Q1076" s="12"/>
      <c r="R1076" s="12"/>
      <c r="S1076" s="12"/>
      <c r="T1076" s="12"/>
    </row>
    <row r="1077" spans="1:20" s="1" customFormat="1" x14ac:dyDescent="0.4">
      <c r="A1077" s="12"/>
      <c r="B1077" s="12"/>
      <c r="C1077" s="42"/>
      <c r="D1077" s="12"/>
      <c r="E1077" s="12"/>
      <c r="F1077" s="12"/>
      <c r="G1077" s="12"/>
      <c r="H1077" s="12"/>
      <c r="I1077" s="12"/>
      <c r="J1077" s="12"/>
      <c r="K1077" s="12"/>
      <c r="L1077" s="12"/>
      <c r="M1077" s="49"/>
      <c r="N1077" s="49"/>
      <c r="O1077" s="12"/>
      <c r="P1077" s="12"/>
      <c r="Q1077" s="12"/>
      <c r="R1077" s="12"/>
      <c r="S1077" s="12"/>
      <c r="T1077" s="12"/>
    </row>
    <row r="1078" spans="1:20" s="1" customFormat="1" x14ac:dyDescent="0.4">
      <c r="A1078" s="12"/>
      <c r="B1078" s="12"/>
      <c r="C1078" s="42"/>
      <c r="D1078" s="12"/>
      <c r="E1078" s="12"/>
      <c r="F1078" s="12"/>
      <c r="G1078" s="12"/>
      <c r="H1078" s="12"/>
      <c r="I1078" s="12"/>
      <c r="J1078" s="12"/>
      <c r="K1078" s="12"/>
      <c r="L1078" s="12"/>
      <c r="M1078" s="49"/>
      <c r="N1078" s="49"/>
      <c r="O1078" s="12"/>
      <c r="P1078" s="12"/>
      <c r="Q1078" s="12"/>
      <c r="R1078" s="12"/>
      <c r="S1078" s="12"/>
      <c r="T1078" s="12"/>
    </row>
    <row r="1079" spans="1:20" s="1" customFormat="1" x14ac:dyDescent="0.4">
      <c r="A1079" s="12"/>
      <c r="B1079" s="12"/>
      <c r="C1079" s="42"/>
      <c r="D1079" s="12"/>
      <c r="E1079" s="12"/>
      <c r="F1079" s="12"/>
      <c r="G1079" s="12"/>
      <c r="H1079" s="12"/>
      <c r="I1079" s="12"/>
      <c r="J1079" s="12"/>
      <c r="K1079" s="12"/>
      <c r="L1079" s="12"/>
      <c r="M1079" s="49"/>
      <c r="N1079" s="49"/>
      <c r="O1079" s="12"/>
      <c r="P1079" s="12"/>
      <c r="Q1079" s="12"/>
      <c r="R1079" s="12"/>
      <c r="S1079" s="12"/>
      <c r="T1079" s="12"/>
    </row>
    <row r="1080" spans="1:20" s="1" customFormat="1" x14ac:dyDescent="0.4">
      <c r="A1080" s="12"/>
      <c r="B1080" s="12"/>
      <c r="C1080" s="42"/>
      <c r="D1080" s="12"/>
      <c r="E1080" s="12"/>
      <c r="F1080" s="12"/>
      <c r="G1080" s="12"/>
      <c r="H1080" s="12"/>
      <c r="I1080" s="12"/>
      <c r="J1080" s="12"/>
      <c r="K1080" s="12"/>
      <c r="L1080" s="12"/>
      <c r="M1080" s="49"/>
      <c r="N1080" s="49"/>
      <c r="O1080" s="12"/>
      <c r="P1080" s="12"/>
      <c r="Q1080" s="12"/>
      <c r="R1080" s="12"/>
      <c r="S1080" s="12"/>
      <c r="T1080" s="12"/>
    </row>
    <row r="1081" spans="1:20" s="1" customFormat="1" x14ac:dyDescent="0.4">
      <c r="A1081" s="12"/>
      <c r="B1081" s="12"/>
      <c r="C1081" s="42"/>
      <c r="D1081" s="12"/>
      <c r="E1081" s="12"/>
      <c r="F1081" s="12"/>
      <c r="G1081" s="12"/>
      <c r="H1081" s="12"/>
      <c r="I1081" s="12"/>
      <c r="J1081" s="12"/>
      <c r="K1081" s="12"/>
      <c r="L1081" s="12"/>
      <c r="M1081" s="49"/>
      <c r="N1081" s="49"/>
      <c r="O1081" s="12"/>
      <c r="P1081" s="12"/>
      <c r="Q1081" s="12"/>
      <c r="R1081" s="12"/>
      <c r="S1081" s="12"/>
      <c r="T1081" s="12"/>
    </row>
    <row r="1082" spans="1:20" s="1" customFormat="1" x14ac:dyDescent="0.4">
      <c r="A1082" s="12"/>
      <c r="B1082" s="12"/>
      <c r="C1082" s="42"/>
      <c r="D1082" s="12"/>
      <c r="E1082" s="12"/>
      <c r="F1082" s="12"/>
      <c r="G1082" s="12"/>
      <c r="H1082" s="12"/>
      <c r="I1082" s="12"/>
      <c r="J1082" s="12"/>
      <c r="K1082" s="12"/>
      <c r="L1082" s="12"/>
      <c r="M1082" s="49"/>
      <c r="N1082" s="49"/>
      <c r="O1082" s="12"/>
      <c r="P1082" s="12"/>
      <c r="Q1082" s="12"/>
      <c r="R1082" s="12"/>
      <c r="S1082" s="12"/>
      <c r="T1082" s="12"/>
    </row>
    <row r="1083" spans="1:20" s="1" customFormat="1" x14ac:dyDescent="0.4">
      <c r="A1083" s="12"/>
      <c r="B1083" s="12"/>
      <c r="C1083" s="42"/>
      <c r="D1083" s="12"/>
      <c r="E1083" s="12"/>
      <c r="F1083" s="12"/>
      <c r="G1083" s="12"/>
      <c r="H1083" s="12"/>
      <c r="I1083" s="12"/>
      <c r="J1083" s="12"/>
      <c r="K1083" s="12"/>
      <c r="L1083" s="12"/>
      <c r="M1083" s="49"/>
      <c r="N1083" s="49"/>
      <c r="O1083" s="12"/>
      <c r="P1083" s="12"/>
      <c r="Q1083" s="12"/>
      <c r="R1083" s="12"/>
      <c r="S1083" s="12"/>
      <c r="T1083" s="12"/>
    </row>
    <row r="1084" spans="1:20" s="1" customFormat="1" x14ac:dyDescent="0.4">
      <c r="A1084" s="12"/>
      <c r="B1084" s="12"/>
      <c r="C1084" s="42"/>
      <c r="D1084" s="12"/>
      <c r="E1084" s="12"/>
      <c r="F1084" s="12"/>
      <c r="G1084" s="12"/>
      <c r="H1084" s="12"/>
      <c r="I1084" s="12"/>
      <c r="J1084" s="12"/>
      <c r="K1084" s="12"/>
      <c r="L1084" s="12"/>
      <c r="M1084" s="49"/>
      <c r="N1084" s="49"/>
      <c r="O1084" s="12"/>
      <c r="P1084" s="12"/>
      <c r="Q1084" s="12"/>
      <c r="R1084" s="12"/>
      <c r="S1084" s="12"/>
      <c r="T1084" s="12"/>
    </row>
    <row r="1085" spans="1:20" s="1" customFormat="1" x14ac:dyDescent="0.4">
      <c r="A1085" s="12"/>
      <c r="B1085" s="12"/>
      <c r="C1085" s="42"/>
      <c r="D1085" s="12"/>
      <c r="E1085" s="12"/>
      <c r="F1085" s="12"/>
      <c r="G1085" s="12"/>
      <c r="H1085" s="12"/>
      <c r="I1085" s="12"/>
      <c r="J1085" s="12"/>
      <c r="K1085" s="12"/>
      <c r="L1085" s="12"/>
      <c r="M1085" s="49"/>
      <c r="N1085" s="49"/>
      <c r="O1085" s="12"/>
      <c r="P1085" s="12"/>
      <c r="Q1085" s="12"/>
      <c r="R1085" s="12"/>
      <c r="S1085" s="12"/>
      <c r="T1085" s="12"/>
    </row>
    <row r="1086" spans="1:20" s="1" customFormat="1" x14ac:dyDescent="0.4">
      <c r="A1086" s="12"/>
      <c r="B1086" s="12"/>
      <c r="C1086" s="42"/>
      <c r="D1086" s="12"/>
      <c r="E1086" s="12"/>
      <c r="F1086" s="12"/>
      <c r="G1086" s="12"/>
      <c r="H1086" s="12"/>
      <c r="I1086" s="12"/>
      <c r="J1086" s="12"/>
      <c r="K1086" s="12"/>
      <c r="L1086" s="12"/>
      <c r="M1086" s="49"/>
      <c r="N1086" s="49"/>
      <c r="O1086" s="12"/>
      <c r="P1086" s="12"/>
      <c r="Q1086" s="12"/>
      <c r="R1086" s="12"/>
      <c r="S1086" s="12"/>
      <c r="T1086" s="12"/>
    </row>
    <row r="1087" spans="1:20" s="1" customFormat="1" x14ac:dyDescent="0.4">
      <c r="A1087" s="12"/>
      <c r="B1087" s="12"/>
      <c r="C1087" s="42"/>
      <c r="D1087" s="12"/>
      <c r="E1087" s="12"/>
      <c r="F1087" s="12"/>
      <c r="G1087" s="12"/>
      <c r="H1087" s="12"/>
      <c r="I1087" s="12"/>
      <c r="J1087" s="12"/>
      <c r="K1087" s="12"/>
      <c r="L1087" s="12"/>
      <c r="M1087" s="49"/>
      <c r="N1087" s="49"/>
      <c r="O1087" s="12"/>
      <c r="P1087" s="12"/>
      <c r="Q1087" s="12"/>
      <c r="R1087" s="12"/>
      <c r="S1087" s="12"/>
      <c r="T1087" s="12"/>
    </row>
    <row r="1088" spans="1:20" s="1" customFormat="1" x14ac:dyDescent="0.4">
      <c r="A1088" s="12"/>
      <c r="B1088" s="12"/>
      <c r="C1088" s="42"/>
      <c r="D1088" s="12"/>
      <c r="E1088" s="12"/>
      <c r="F1088" s="12"/>
      <c r="G1088" s="12"/>
      <c r="H1088" s="12"/>
      <c r="I1088" s="12"/>
      <c r="J1088" s="12"/>
      <c r="K1088" s="12"/>
      <c r="L1088" s="12"/>
      <c r="M1088" s="49"/>
      <c r="N1088" s="49"/>
      <c r="O1088" s="12"/>
      <c r="P1088" s="12"/>
      <c r="Q1088" s="12"/>
      <c r="R1088" s="12"/>
      <c r="S1088" s="12"/>
      <c r="T1088" s="12"/>
    </row>
    <row r="1089" spans="1:20" s="1" customFormat="1" x14ac:dyDescent="0.4">
      <c r="A1089" s="12"/>
      <c r="B1089" s="12"/>
      <c r="C1089" s="42"/>
      <c r="D1089" s="12"/>
      <c r="E1089" s="12"/>
      <c r="F1089" s="12"/>
      <c r="G1089" s="12"/>
      <c r="H1089" s="12"/>
      <c r="I1089" s="12"/>
      <c r="J1089" s="12"/>
      <c r="K1089" s="12"/>
      <c r="L1089" s="12"/>
      <c r="M1089" s="49"/>
      <c r="N1089" s="49"/>
      <c r="O1089" s="12"/>
      <c r="P1089" s="12"/>
      <c r="Q1089" s="12"/>
      <c r="R1089" s="12"/>
      <c r="S1089" s="12"/>
      <c r="T1089" s="12"/>
    </row>
    <row r="1090" spans="1:20" s="1" customFormat="1" x14ac:dyDescent="0.4">
      <c r="A1090" s="12"/>
      <c r="B1090" s="12"/>
      <c r="C1090" s="42"/>
      <c r="D1090" s="12"/>
      <c r="E1090" s="12"/>
      <c r="F1090" s="12"/>
      <c r="G1090" s="12"/>
      <c r="H1090" s="12"/>
      <c r="I1090" s="12"/>
      <c r="J1090" s="12"/>
      <c r="K1090" s="12"/>
      <c r="L1090" s="12"/>
      <c r="M1090" s="49"/>
      <c r="N1090" s="49"/>
      <c r="O1090" s="12"/>
      <c r="P1090" s="12"/>
      <c r="Q1090" s="12"/>
      <c r="R1090" s="12"/>
      <c r="S1090" s="12"/>
      <c r="T1090" s="12"/>
    </row>
    <row r="1091" spans="1:20" s="1" customFormat="1" x14ac:dyDescent="0.4">
      <c r="A1091" s="12"/>
      <c r="B1091" s="12"/>
      <c r="C1091" s="42"/>
      <c r="D1091" s="12"/>
      <c r="E1091" s="12"/>
      <c r="F1091" s="12"/>
      <c r="G1091" s="12"/>
      <c r="H1091" s="12"/>
      <c r="I1091" s="12"/>
      <c r="J1091" s="12"/>
      <c r="K1091" s="12"/>
      <c r="L1091" s="12"/>
      <c r="M1091" s="49"/>
      <c r="N1091" s="49"/>
      <c r="O1091" s="12"/>
      <c r="P1091" s="12"/>
      <c r="Q1091" s="12"/>
      <c r="R1091" s="12"/>
      <c r="S1091" s="12"/>
      <c r="T1091" s="12"/>
    </row>
    <row r="1092" spans="1:20" s="1" customFormat="1" x14ac:dyDescent="0.4">
      <c r="A1092" s="12"/>
      <c r="B1092" s="12"/>
      <c r="C1092" s="42"/>
      <c r="D1092" s="12"/>
      <c r="E1092" s="12"/>
      <c r="F1092" s="12"/>
      <c r="G1092" s="12"/>
      <c r="H1092" s="12"/>
      <c r="I1092" s="12"/>
      <c r="J1092" s="12"/>
      <c r="K1092" s="12"/>
      <c r="L1092" s="12"/>
      <c r="M1092" s="49"/>
      <c r="N1092" s="49"/>
      <c r="O1092" s="12"/>
      <c r="P1092" s="12"/>
      <c r="Q1092" s="12"/>
      <c r="R1092" s="12"/>
      <c r="S1092" s="12"/>
      <c r="T1092" s="12"/>
    </row>
    <row r="1093" spans="1:20" s="1" customFormat="1" x14ac:dyDescent="0.4">
      <c r="A1093" s="12"/>
      <c r="B1093" s="12"/>
      <c r="C1093" s="42"/>
      <c r="D1093" s="12"/>
      <c r="E1093" s="12"/>
      <c r="F1093" s="12"/>
      <c r="G1093" s="12"/>
      <c r="H1093" s="12"/>
      <c r="I1093" s="12"/>
      <c r="J1093" s="12"/>
      <c r="K1093" s="12"/>
      <c r="L1093" s="12"/>
      <c r="M1093" s="49"/>
      <c r="N1093" s="49"/>
      <c r="O1093" s="12"/>
      <c r="P1093" s="12"/>
      <c r="Q1093" s="12"/>
      <c r="R1093" s="12"/>
      <c r="S1093" s="12"/>
      <c r="T1093" s="12"/>
    </row>
    <row r="1094" spans="1:20" s="1" customFormat="1" x14ac:dyDescent="0.4">
      <c r="A1094" s="12"/>
      <c r="B1094" s="12"/>
      <c r="C1094" s="42"/>
      <c r="D1094" s="12"/>
      <c r="E1094" s="12"/>
      <c r="F1094" s="12"/>
      <c r="G1094" s="12"/>
      <c r="H1094" s="12"/>
      <c r="I1094" s="12"/>
      <c r="J1094" s="12"/>
      <c r="K1094" s="12"/>
      <c r="L1094" s="12"/>
      <c r="M1094" s="49"/>
      <c r="N1094" s="49"/>
      <c r="O1094" s="12"/>
      <c r="P1094" s="12"/>
      <c r="Q1094" s="12"/>
      <c r="R1094" s="12"/>
      <c r="S1094" s="12"/>
      <c r="T1094" s="12"/>
    </row>
    <row r="1095" spans="1:20" s="1" customFormat="1" x14ac:dyDescent="0.4">
      <c r="A1095" s="12"/>
      <c r="B1095" s="12"/>
      <c r="C1095" s="42"/>
      <c r="D1095" s="12"/>
      <c r="E1095" s="12"/>
      <c r="F1095" s="12"/>
      <c r="G1095" s="12"/>
      <c r="H1095" s="12"/>
      <c r="I1095" s="12"/>
      <c r="J1095" s="12"/>
      <c r="K1095" s="12"/>
      <c r="L1095" s="12"/>
      <c r="M1095" s="49"/>
      <c r="N1095" s="49"/>
      <c r="O1095" s="12"/>
      <c r="P1095" s="12"/>
      <c r="Q1095" s="12"/>
      <c r="R1095" s="12"/>
      <c r="S1095" s="12"/>
      <c r="T1095" s="12"/>
    </row>
    <row r="1096" spans="1:20" s="1" customFormat="1" x14ac:dyDescent="0.4">
      <c r="A1096" s="12"/>
      <c r="B1096" s="12"/>
      <c r="C1096" s="42"/>
      <c r="D1096" s="12"/>
      <c r="E1096" s="12"/>
      <c r="F1096" s="12"/>
      <c r="G1096" s="12"/>
      <c r="H1096" s="12"/>
      <c r="I1096" s="12"/>
      <c r="J1096" s="12"/>
      <c r="K1096" s="12"/>
      <c r="L1096" s="12"/>
      <c r="M1096" s="49"/>
      <c r="N1096" s="49"/>
      <c r="O1096" s="12"/>
      <c r="P1096" s="12"/>
      <c r="Q1096" s="12"/>
      <c r="R1096" s="12"/>
      <c r="S1096" s="12"/>
      <c r="T1096" s="12"/>
    </row>
    <row r="1097" spans="1:20" s="1" customFormat="1" x14ac:dyDescent="0.4">
      <c r="A1097" s="12"/>
      <c r="B1097" s="12"/>
      <c r="C1097" s="42"/>
      <c r="D1097" s="12"/>
      <c r="E1097" s="12"/>
      <c r="F1097" s="12"/>
      <c r="G1097" s="12"/>
      <c r="H1097" s="12"/>
      <c r="I1097" s="12"/>
      <c r="J1097" s="12"/>
      <c r="K1097" s="12"/>
      <c r="L1097" s="12"/>
      <c r="M1097" s="49"/>
      <c r="N1097" s="49"/>
      <c r="O1097" s="12"/>
      <c r="P1097" s="12"/>
      <c r="Q1097" s="12"/>
      <c r="R1097" s="12"/>
      <c r="S1097" s="12"/>
      <c r="T1097" s="12"/>
    </row>
    <row r="1098" spans="1:20" s="1" customFormat="1" x14ac:dyDescent="0.4">
      <c r="A1098" s="12"/>
      <c r="B1098" s="12"/>
      <c r="C1098" s="42"/>
      <c r="D1098" s="12"/>
      <c r="E1098" s="12"/>
      <c r="F1098" s="12"/>
      <c r="G1098" s="12"/>
      <c r="H1098" s="12"/>
      <c r="I1098" s="12"/>
      <c r="J1098" s="12"/>
      <c r="K1098" s="12"/>
      <c r="L1098" s="12"/>
      <c r="M1098" s="49"/>
      <c r="N1098" s="49"/>
      <c r="O1098" s="12"/>
      <c r="P1098" s="12"/>
      <c r="Q1098" s="12"/>
      <c r="R1098" s="12"/>
      <c r="S1098" s="12"/>
      <c r="T1098" s="12"/>
    </row>
    <row r="1099" spans="1:20" s="1" customFormat="1" x14ac:dyDescent="0.4">
      <c r="A1099" s="12"/>
      <c r="B1099" s="12"/>
      <c r="C1099" s="42"/>
      <c r="D1099" s="12"/>
      <c r="E1099" s="12"/>
      <c r="F1099" s="12"/>
      <c r="G1099" s="12"/>
      <c r="H1099" s="12"/>
      <c r="I1099" s="12"/>
      <c r="J1099" s="12"/>
      <c r="K1099" s="12"/>
      <c r="L1099" s="12"/>
      <c r="M1099" s="49"/>
      <c r="N1099" s="49"/>
      <c r="O1099" s="12"/>
      <c r="P1099" s="12"/>
      <c r="Q1099" s="12"/>
      <c r="R1099" s="12"/>
      <c r="S1099" s="12"/>
      <c r="T1099" s="12"/>
    </row>
    <row r="1100" spans="1:20" s="1" customFormat="1" x14ac:dyDescent="0.4">
      <c r="A1100" s="12"/>
      <c r="B1100" s="12"/>
      <c r="C1100" s="42"/>
      <c r="D1100" s="12"/>
      <c r="E1100" s="12"/>
      <c r="F1100" s="12"/>
      <c r="G1100" s="12"/>
      <c r="H1100" s="12"/>
      <c r="I1100" s="12"/>
      <c r="J1100" s="12"/>
      <c r="K1100" s="12"/>
      <c r="L1100" s="12"/>
      <c r="M1100" s="49"/>
      <c r="N1100" s="49"/>
      <c r="O1100" s="12"/>
      <c r="P1100" s="12"/>
      <c r="Q1100" s="12"/>
      <c r="R1100" s="12"/>
      <c r="S1100" s="12"/>
      <c r="T1100" s="12"/>
    </row>
    <row r="1101" spans="1:20" s="1" customFormat="1" x14ac:dyDescent="0.4">
      <c r="A1101" s="12"/>
      <c r="B1101" s="12"/>
      <c r="C1101" s="42"/>
      <c r="D1101" s="12"/>
      <c r="E1101" s="12"/>
      <c r="F1101" s="12"/>
      <c r="G1101" s="12"/>
      <c r="H1101" s="12"/>
      <c r="I1101" s="12"/>
      <c r="J1101" s="12"/>
      <c r="K1101" s="12"/>
      <c r="L1101" s="12"/>
      <c r="M1101" s="49"/>
      <c r="N1101" s="49"/>
      <c r="O1101" s="12"/>
      <c r="P1101" s="12"/>
      <c r="Q1101" s="12"/>
      <c r="R1101" s="12"/>
      <c r="S1101" s="12"/>
      <c r="T1101" s="12"/>
    </row>
    <row r="1102" spans="1:20" s="1" customFormat="1" x14ac:dyDescent="0.4">
      <c r="A1102" s="12"/>
      <c r="B1102" s="12"/>
      <c r="C1102" s="42"/>
      <c r="D1102" s="12"/>
      <c r="E1102" s="12"/>
      <c r="F1102" s="12"/>
      <c r="G1102" s="12"/>
      <c r="H1102" s="12"/>
      <c r="I1102" s="12"/>
      <c r="J1102" s="12"/>
      <c r="K1102" s="12"/>
      <c r="L1102" s="12"/>
      <c r="M1102" s="49"/>
      <c r="N1102" s="49"/>
      <c r="O1102" s="12"/>
      <c r="P1102" s="12"/>
      <c r="Q1102" s="12"/>
      <c r="R1102" s="12"/>
      <c r="S1102" s="12"/>
      <c r="T1102" s="12"/>
    </row>
    <row r="1103" spans="1:20" s="1" customFormat="1" x14ac:dyDescent="0.4">
      <c r="A1103" s="12"/>
      <c r="B1103" s="12"/>
      <c r="C1103" s="42"/>
      <c r="D1103" s="12"/>
      <c r="E1103" s="12"/>
      <c r="F1103" s="12"/>
      <c r="G1103" s="12"/>
      <c r="H1103" s="12"/>
      <c r="I1103" s="12"/>
      <c r="J1103" s="12"/>
      <c r="K1103" s="12"/>
      <c r="L1103" s="12"/>
      <c r="M1103" s="49"/>
      <c r="N1103" s="49"/>
      <c r="O1103" s="12"/>
      <c r="P1103" s="12"/>
      <c r="Q1103" s="12"/>
      <c r="R1103" s="12"/>
      <c r="S1103" s="12"/>
      <c r="T1103" s="12"/>
    </row>
    <row r="1104" spans="1:20" s="1" customFormat="1" x14ac:dyDescent="0.4">
      <c r="A1104" s="12"/>
      <c r="B1104" s="12"/>
      <c r="C1104" s="42"/>
      <c r="D1104" s="12"/>
      <c r="E1104" s="12"/>
      <c r="F1104" s="12"/>
      <c r="G1104" s="12"/>
      <c r="H1104" s="12"/>
      <c r="I1104" s="12"/>
      <c r="J1104" s="12"/>
      <c r="K1104" s="12"/>
      <c r="L1104" s="12"/>
      <c r="M1104" s="49"/>
      <c r="N1104" s="49"/>
      <c r="O1104" s="12"/>
      <c r="P1104" s="12"/>
      <c r="Q1104" s="12"/>
      <c r="R1104" s="12"/>
      <c r="S1104" s="12"/>
      <c r="T1104" s="12"/>
    </row>
    <row r="1105" spans="1:20" s="1" customFormat="1" x14ac:dyDescent="0.4">
      <c r="A1105" s="12"/>
      <c r="B1105" s="12"/>
      <c r="C1105" s="42"/>
      <c r="D1105" s="12"/>
      <c r="E1105" s="12"/>
      <c r="F1105" s="12"/>
      <c r="G1105" s="12"/>
      <c r="H1105" s="12"/>
      <c r="I1105" s="12"/>
      <c r="J1105" s="12"/>
      <c r="K1105" s="12"/>
      <c r="L1105" s="12"/>
      <c r="M1105" s="49"/>
      <c r="N1105" s="49"/>
      <c r="O1105" s="12"/>
      <c r="P1105" s="12"/>
      <c r="Q1105" s="12"/>
      <c r="R1105" s="12"/>
      <c r="S1105" s="12"/>
      <c r="T1105" s="12"/>
    </row>
    <row r="1106" spans="1:20" s="1" customFormat="1" x14ac:dyDescent="0.4">
      <c r="A1106" s="12"/>
      <c r="B1106" s="12"/>
      <c r="C1106" s="42"/>
      <c r="D1106" s="12"/>
      <c r="E1106" s="12"/>
      <c r="F1106" s="12"/>
      <c r="G1106" s="12"/>
      <c r="H1106" s="12"/>
      <c r="I1106" s="12"/>
      <c r="J1106" s="12"/>
      <c r="K1106" s="12"/>
      <c r="L1106" s="12"/>
      <c r="M1106" s="49"/>
      <c r="N1106" s="49"/>
      <c r="O1106" s="12"/>
      <c r="P1106" s="12"/>
      <c r="Q1106" s="12"/>
      <c r="R1106" s="12"/>
      <c r="S1106" s="12"/>
      <c r="T1106" s="12"/>
    </row>
    <row r="1107" spans="1:20" s="1" customFormat="1" x14ac:dyDescent="0.4">
      <c r="A1107" s="12"/>
      <c r="B1107" s="12"/>
      <c r="C1107" s="42"/>
      <c r="D1107" s="12"/>
      <c r="E1107" s="12"/>
      <c r="F1107" s="12"/>
      <c r="G1107" s="12"/>
      <c r="H1107" s="12"/>
      <c r="I1107" s="12"/>
      <c r="J1107" s="12"/>
      <c r="K1107" s="12"/>
      <c r="L1107" s="12"/>
      <c r="M1107" s="49"/>
      <c r="N1107" s="49"/>
      <c r="O1107" s="12"/>
      <c r="P1107" s="12"/>
      <c r="Q1107" s="12"/>
      <c r="R1107" s="12"/>
      <c r="S1107" s="12"/>
      <c r="T1107" s="12"/>
    </row>
    <row r="1108" spans="1:20" s="1" customFormat="1" x14ac:dyDescent="0.4">
      <c r="A1108" s="12"/>
      <c r="B1108" s="12"/>
      <c r="C1108" s="42"/>
      <c r="D1108" s="12"/>
      <c r="E1108" s="12"/>
      <c r="F1108" s="12"/>
      <c r="G1108" s="12"/>
      <c r="H1108" s="12"/>
      <c r="I1108" s="12"/>
      <c r="J1108" s="12"/>
      <c r="K1108" s="12"/>
      <c r="L1108" s="12"/>
      <c r="M1108" s="49"/>
      <c r="N1108" s="49"/>
      <c r="O1108" s="12"/>
      <c r="P1108" s="12"/>
      <c r="Q1108" s="12"/>
      <c r="R1108" s="12"/>
      <c r="S1108" s="12"/>
      <c r="T1108" s="12"/>
    </row>
    <row r="1109" spans="1:20" s="1" customFormat="1" x14ac:dyDescent="0.4">
      <c r="A1109" s="12"/>
      <c r="B1109" s="12"/>
      <c r="C1109" s="42"/>
      <c r="D1109" s="12"/>
      <c r="E1109" s="12"/>
      <c r="F1109" s="12"/>
      <c r="G1109" s="12"/>
      <c r="H1109" s="12"/>
      <c r="I1109" s="12"/>
      <c r="J1109" s="12"/>
      <c r="K1109" s="12"/>
      <c r="L1109" s="12"/>
      <c r="M1109" s="49"/>
      <c r="N1109" s="49"/>
      <c r="O1109" s="12"/>
      <c r="P1109" s="12"/>
      <c r="Q1109" s="12"/>
      <c r="R1109" s="12"/>
      <c r="S1109" s="12"/>
      <c r="T1109" s="12"/>
    </row>
    <row r="1110" spans="1:20" s="1" customFormat="1" x14ac:dyDescent="0.4">
      <c r="A1110" s="12"/>
      <c r="B1110" s="12"/>
      <c r="C1110" s="42"/>
      <c r="D1110" s="12"/>
      <c r="E1110" s="12"/>
      <c r="F1110" s="12"/>
      <c r="G1110" s="12"/>
      <c r="H1110" s="12"/>
      <c r="I1110" s="12"/>
      <c r="J1110" s="12"/>
      <c r="K1110" s="12"/>
      <c r="L1110" s="12"/>
      <c r="M1110" s="49"/>
      <c r="N1110" s="49"/>
      <c r="O1110" s="12"/>
      <c r="P1110" s="12"/>
      <c r="Q1110" s="12"/>
      <c r="R1110" s="12"/>
      <c r="S1110" s="12"/>
      <c r="T1110" s="12"/>
    </row>
    <row r="1111" spans="1:20" s="1" customFormat="1" x14ac:dyDescent="0.4">
      <c r="A1111" s="12"/>
      <c r="B1111" s="12"/>
      <c r="C1111" s="42"/>
      <c r="D1111" s="12"/>
      <c r="E1111" s="12"/>
      <c r="F1111" s="12"/>
      <c r="G1111" s="12"/>
      <c r="H1111" s="12"/>
      <c r="I1111" s="12"/>
      <c r="J1111" s="12"/>
      <c r="K1111" s="12"/>
      <c r="L1111" s="12"/>
      <c r="M1111" s="49"/>
      <c r="N1111" s="49"/>
      <c r="O1111" s="12"/>
      <c r="P1111" s="12"/>
      <c r="Q1111" s="12"/>
      <c r="R1111" s="12"/>
      <c r="S1111" s="12"/>
      <c r="T1111" s="12"/>
    </row>
    <row r="1112" spans="1:20" s="1" customFormat="1" x14ac:dyDescent="0.4">
      <c r="A1112" s="12"/>
      <c r="B1112" s="12"/>
      <c r="C1112" s="42"/>
      <c r="D1112" s="12"/>
      <c r="E1112" s="12"/>
      <c r="F1112" s="12"/>
      <c r="G1112" s="12"/>
      <c r="H1112" s="12"/>
      <c r="I1112" s="12"/>
      <c r="J1112" s="12"/>
      <c r="K1112" s="12"/>
      <c r="L1112" s="12"/>
      <c r="M1112" s="49"/>
      <c r="N1112" s="49"/>
      <c r="O1112" s="12"/>
      <c r="P1112" s="12"/>
      <c r="Q1112" s="12"/>
      <c r="R1112" s="12"/>
      <c r="S1112" s="12"/>
      <c r="T1112" s="12"/>
    </row>
    <row r="1113" spans="1:20" s="1" customFormat="1" x14ac:dyDescent="0.4">
      <c r="A1113" s="12"/>
      <c r="B1113" s="12"/>
      <c r="C1113" s="42"/>
      <c r="D1113" s="12"/>
      <c r="E1113" s="12"/>
      <c r="F1113" s="12"/>
      <c r="G1113" s="12"/>
      <c r="H1113" s="12"/>
      <c r="I1113" s="12"/>
      <c r="J1113" s="12"/>
      <c r="K1113" s="12"/>
      <c r="L1113" s="12"/>
      <c r="M1113" s="49"/>
      <c r="N1113" s="49"/>
      <c r="O1113" s="12"/>
      <c r="P1113" s="12"/>
      <c r="Q1113" s="12"/>
      <c r="R1113" s="12"/>
      <c r="S1113" s="12"/>
      <c r="T1113" s="12"/>
    </row>
    <row r="1114" spans="1:20" s="1" customFormat="1" x14ac:dyDescent="0.4">
      <c r="A1114" s="12"/>
      <c r="B1114" s="12"/>
      <c r="C1114" s="42"/>
      <c r="D1114" s="12"/>
      <c r="E1114" s="12"/>
      <c r="F1114" s="12"/>
      <c r="G1114" s="12"/>
      <c r="H1114" s="12"/>
      <c r="I1114" s="12"/>
      <c r="J1114" s="12"/>
      <c r="K1114" s="12"/>
      <c r="L1114" s="12"/>
      <c r="M1114" s="49"/>
      <c r="N1114" s="49"/>
      <c r="O1114" s="12"/>
      <c r="P1114" s="12"/>
      <c r="Q1114" s="12"/>
      <c r="R1114" s="12"/>
      <c r="S1114" s="12"/>
      <c r="T1114" s="12"/>
    </row>
    <row r="1115" spans="1:20" s="1" customFormat="1" x14ac:dyDescent="0.4">
      <c r="A1115" s="12"/>
      <c r="B1115" s="12"/>
      <c r="C1115" s="42"/>
      <c r="D1115" s="12"/>
      <c r="E1115" s="12"/>
      <c r="F1115" s="12"/>
      <c r="G1115" s="12"/>
      <c r="H1115" s="12"/>
      <c r="I1115" s="12"/>
      <c r="J1115" s="12"/>
      <c r="K1115" s="12"/>
      <c r="L1115" s="12"/>
      <c r="M1115" s="49"/>
      <c r="N1115" s="49"/>
      <c r="O1115" s="12"/>
      <c r="P1115" s="12"/>
      <c r="Q1115" s="12"/>
      <c r="R1115" s="12"/>
      <c r="S1115" s="12"/>
      <c r="T1115" s="12"/>
    </row>
    <row r="1116" spans="1:20" s="1" customFormat="1" x14ac:dyDescent="0.4">
      <c r="A1116" s="12"/>
      <c r="B1116" s="12"/>
      <c r="C1116" s="42"/>
      <c r="D1116" s="12"/>
      <c r="E1116" s="12"/>
      <c r="F1116" s="12"/>
      <c r="G1116" s="12"/>
      <c r="H1116" s="12"/>
      <c r="I1116" s="12"/>
      <c r="J1116" s="12"/>
      <c r="K1116" s="12"/>
      <c r="L1116" s="12"/>
      <c r="M1116" s="49"/>
      <c r="N1116" s="49"/>
      <c r="O1116" s="12"/>
      <c r="P1116" s="12"/>
      <c r="Q1116" s="12"/>
      <c r="R1116" s="12"/>
      <c r="S1116" s="12"/>
      <c r="T1116" s="12"/>
    </row>
    <row r="1117" spans="1:20" s="1" customFormat="1" x14ac:dyDescent="0.4">
      <c r="A1117" s="12"/>
      <c r="B1117" s="12"/>
      <c r="C1117" s="42"/>
      <c r="D1117" s="12"/>
      <c r="E1117" s="12"/>
      <c r="F1117" s="12"/>
      <c r="G1117" s="12"/>
      <c r="H1117" s="12"/>
      <c r="I1117" s="12"/>
      <c r="J1117" s="12"/>
      <c r="K1117" s="12"/>
      <c r="L1117" s="12"/>
      <c r="M1117" s="49"/>
      <c r="N1117" s="49"/>
      <c r="O1117" s="12"/>
      <c r="P1117" s="12"/>
      <c r="Q1117" s="12"/>
      <c r="R1117" s="12"/>
      <c r="S1117" s="12"/>
      <c r="T1117" s="12"/>
    </row>
    <row r="1118" spans="1:20" s="1" customFormat="1" x14ac:dyDescent="0.4">
      <c r="A1118" s="12"/>
      <c r="B1118" s="12"/>
      <c r="C1118" s="42"/>
      <c r="D1118" s="12"/>
      <c r="E1118" s="12"/>
      <c r="F1118" s="12"/>
      <c r="G1118" s="12"/>
      <c r="H1118" s="12"/>
      <c r="I1118" s="12"/>
      <c r="J1118" s="12"/>
      <c r="K1118" s="12"/>
      <c r="L1118" s="12"/>
      <c r="M1118" s="49"/>
      <c r="N1118" s="49"/>
      <c r="O1118" s="12"/>
      <c r="P1118" s="12"/>
      <c r="Q1118" s="12"/>
      <c r="R1118" s="12"/>
      <c r="S1118" s="12"/>
      <c r="T1118" s="12"/>
    </row>
    <row r="1119" spans="1:20" s="1" customFormat="1" x14ac:dyDescent="0.4">
      <c r="A1119" s="12"/>
      <c r="B1119" s="12"/>
      <c r="C1119" s="42"/>
      <c r="D1119" s="12"/>
      <c r="E1119" s="12"/>
      <c r="F1119" s="12"/>
      <c r="G1119" s="12"/>
      <c r="H1119" s="12"/>
      <c r="I1119" s="12"/>
      <c r="J1119" s="12"/>
      <c r="K1119" s="12"/>
      <c r="L1119" s="12"/>
      <c r="M1119" s="49"/>
      <c r="N1119" s="49"/>
      <c r="O1119" s="12"/>
      <c r="P1119" s="12"/>
      <c r="Q1119" s="12"/>
      <c r="R1119" s="12"/>
      <c r="S1119" s="12"/>
      <c r="T1119" s="12"/>
    </row>
    <row r="1120" spans="1:20" s="1" customFormat="1" x14ac:dyDescent="0.4">
      <c r="A1120" s="12"/>
      <c r="B1120" s="12"/>
      <c r="C1120" s="42"/>
      <c r="D1120" s="12"/>
      <c r="E1120" s="12"/>
      <c r="F1120" s="12"/>
      <c r="G1120" s="12"/>
      <c r="H1120" s="12"/>
      <c r="I1120" s="12"/>
      <c r="J1120" s="12"/>
      <c r="K1120" s="12"/>
      <c r="L1120" s="12"/>
      <c r="M1120" s="49"/>
      <c r="N1120" s="49"/>
      <c r="O1120" s="12"/>
      <c r="P1120" s="12"/>
      <c r="Q1120" s="12"/>
      <c r="R1120" s="12"/>
      <c r="S1120" s="12"/>
      <c r="T1120" s="12"/>
    </row>
    <row r="1121" spans="1:20" s="1" customFormat="1" x14ac:dyDescent="0.4">
      <c r="A1121" s="12"/>
      <c r="B1121" s="12"/>
      <c r="C1121" s="42"/>
      <c r="D1121" s="12"/>
      <c r="E1121" s="12"/>
      <c r="F1121" s="12"/>
      <c r="G1121" s="12"/>
      <c r="H1121" s="12"/>
      <c r="I1121" s="12"/>
      <c r="J1121" s="12"/>
      <c r="K1121" s="12"/>
      <c r="L1121" s="12"/>
      <c r="M1121" s="49"/>
      <c r="N1121" s="49"/>
      <c r="O1121" s="12"/>
      <c r="P1121" s="12"/>
      <c r="Q1121" s="12"/>
      <c r="R1121" s="12"/>
      <c r="S1121" s="12"/>
      <c r="T1121" s="12"/>
    </row>
    <row r="1122" spans="1:20" s="1" customFormat="1" x14ac:dyDescent="0.4">
      <c r="A1122" s="12"/>
      <c r="B1122" s="12"/>
      <c r="C1122" s="42"/>
      <c r="D1122" s="12"/>
      <c r="E1122" s="12"/>
      <c r="F1122" s="12"/>
      <c r="G1122" s="12"/>
      <c r="H1122" s="12"/>
      <c r="I1122" s="12"/>
      <c r="J1122" s="12"/>
      <c r="K1122" s="12"/>
      <c r="L1122" s="12"/>
      <c r="M1122" s="49"/>
      <c r="N1122" s="49"/>
      <c r="O1122" s="12"/>
      <c r="P1122" s="12"/>
      <c r="Q1122" s="12"/>
      <c r="R1122" s="12"/>
      <c r="S1122" s="12"/>
      <c r="T1122" s="12"/>
    </row>
    <row r="1123" spans="1:20" s="1" customFormat="1" x14ac:dyDescent="0.4">
      <c r="A1123" s="12"/>
      <c r="B1123" s="12"/>
      <c r="C1123" s="42"/>
      <c r="D1123" s="12"/>
      <c r="E1123" s="12"/>
      <c r="F1123" s="12"/>
      <c r="G1123" s="12"/>
      <c r="H1123" s="12"/>
      <c r="I1123" s="12"/>
      <c r="J1123" s="12"/>
      <c r="K1123" s="12"/>
      <c r="L1123" s="12"/>
      <c r="M1123" s="49"/>
      <c r="N1123" s="49"/>
      <c r="O1123" s="12"/>
      <c r="P1123" s="12"/>
      <c r="Q1123" s="12"/>
      <c r="R1123" s="12"/>
      <c r="S1123" s="12"/>
      <c r="T1123" s="12"/>
    </row>
    <row r="1124" spans="1:20" s="1" customFormat="1" x14ac:dyDescent="0.4">
      <c r="A1124" s="12"/>
      <c r="B1124" s="12"/>
      <c r="C1124" s="42"/>
      <c r="D1124" s="12"/>
      <c r="E1124" s="12"/>
      <c r="F1124" s="12"/>
      <c r="G1124" s="12"/>
      <c r="H1124" s="12"/>
      <c r="I1124" s="12"/>
      <c r="J1124" s="12"/>
      <c r="K1124" s="12"/>
      <c r="L1124" s="12"/>
      <c r="M1124" s="49"/>
      <c r="N1124" s="49"/>
      <c r="O1124" s="12"/>
      <c r="P1124" s="12"/>
      <c r="Q1124" s="12"/>
      <c r="R1124" s="12"/>
      <c r="S1124" s="12"/>
      <c r="T1124" s="12"/>
    </row>
    <row r="1125" spans="1:20" s="1" customFormat="1" x14ac:dyDescent="0.4">
      <c r="A1125" s="12"/>
      <c r="B1125" s="12"/>
      <c r="C1125" s="42"/>
      <c r="D1125" s="12"/>
      <c r="E1125" s="12"/>
      <c r="F1125" s="12"/>
      <c r="G1125" s="12"/>
      <c r="H1125" s="12"/>
      <c r="I1125" s="12"/>
      <c r="J1125" s="12"/>
      <c r="K1125" s="12"/>
      <c r="L1125" s="12"/>
      <c r="M1125" s="49"/>
      <c r="N1125" s="49"/>
      <c r="O1125" s="12"/>
      <c r="P1125" s="12"/>
      <c r="Q1125" s="12"/>
      <c r="R1125" s="12"/>
      <c r="S1125" s="12"/>
      <c r="T1125" s="12"/>
    </row>
    <row r="1126" spans="1:20" s="1" customFormat="1" x14ac:dyDescent="0.4">
      <c r="A1126" s="12"/>
      <c r="B1126" s="12"/>
      <c r="C1126" s="42"/>
      <c r="D1126" s="12"/>
      <c r="E1126" s="12"/>
      <c r="F1126" s="12"/>
      <c r="G1126" s="12"/>
      <c r="H1126" s="12"/>
      <c r="I1126" s="12"/>
      <c r="J1126" s="12"/>
      <c r="K1126" s="12"/>
      <c r="L1126" s="12"/>
      <c r="M1126" s="49"/>
      <c r="N1126" s="49"/>
      <c r="O1126" s="12"/>
      <c r="P1126" s="12"/>
      <c r="Q1126" s="12"/>
      <c r="R1126" s="12"/>
      <c r="S1126" s="12"/>
      <c r="T1126" s="12"/>
    </row>
    <row r="1127" spans="1:20" s="1" customFormat="1" x14ac:dyDescent="0.4">
      <c r="A1127" s="12"/>
      <c r="B1127" s="12"/>
      <c r="C1127" s="42"/>
      <c r="D1127" s="12"/>
      <c r="E1127" s="12"/>
      <c r="F1127" s="12"/>
      <c r="G1127" s="12"/>
      <c r="H1127" s="12"/>
      <c r="I1127" s="12"/>
      <c r="J1127" s="12"/>
      <c r="K1127" s="12"/>
      <c r="L1127" s="12"/>
      <c r="M1127" s="49"/>
      <c r="N1127" s="49"/>
      <c r="O1127" s="12"/>
      <c r="P1127" s="12"/>
      <c r="Q1127" s="12"/>
      <c r="R1127" s="12"/>
      <c r="S1127" s="12"/>
      <c r="T1127" s="12"/>
    </row>
    <row r="1128" spans="1:20" s="1" customFormat="1" x14ac:dyDescent="0.4">
      <c r="A1128" s="12"/>
      <c r="B1128" s="12"/>
      <c r="C1128" s="42"/>
      <c r="D1128" s="12"/>
      <c r="E1128" s="12"/>
      <c r="F1128" s="12"/>
      <c r="G1128" s="12"/>
      <c r="H1128" s="12"/>
      <c r="I1128" s="12"/>
      <c r="J1128" s="12"/>
      <c r="K1128" s="12"/>
      <c r="L1128" s="12"/>
      <c r="M1128" s="49"/>
      <c r="N1128" s="49"/>
      <c r="O1128" s="12"/>
      <c r="P1128" s="12"/>
      <c r="Q1128" s="12"/>
      <c r="R1128" s="12"/>
      <c r="S1128" s="12"/>
      <c r="T1128" s="12"/>
    </row>
    <row r="1129" spans="1:20" s="1" customFormat="1" x14ac:dyDescent="0.4">
      <c r="A1129" s="12"/>
      <c r="B1129" s="12"/>
      <c r="C1129" s="42"/>
      <c r="D1129" s="12"/>
      <c r="E1129" s="12"/>
      <c r="F1129" s="12"/>
      <c r="G1129" s="12"/>
      <c r="H1129" s="12"/>
      <c r="I1129" s="12"/>
      <c r="J1129" s="12"/>
      <c r="K1129" s="12"/>
      <c r="L1129" s="12"/>
      <c r="M1129" s="49"/>
      <c r="N1129" s="49"/>
      <c r="O1129" s="12"/>
      <c r="P1129" s="12"/>
      <c r="Q1129" s="12"/>
      <c r="R1129" s="12"/>
      <c r="S1129" s="12"/>
      <c r="T1129" s="12"/>
    </row>
    <row r="1130" spans="1:20" s="1" customFormat="1" x14ac:dyDescent="0.4">
      <c r="A1130" s="12"/>
      <c r="B1130" s="12"/>
      <c r="C1130" s="42"/>
      <c r="D1130" s="12"/>
      <c r="E1130" s="12"/>
      <c r="F1130" s="12"/>
      <c r="G1130" s="12"/>
      <c r="H1130" s="12"/>
      <c r="I1130" s="12"/>
      <c r="J1130" s="12"/>
      <c r="K1130" s="12"/>
      <c r="L1130" s="12"/>
      <c r="M1130" s="49"/>
      <c r="N1130" s="49"/>
      <c r="O1130" s="12"/>
      <c r="P1130" s="12"/>
      <c r="Q1130" s="12"/>
      <c r="R1130" s="12"/>
      <c r="S1130" s="12"/>
      <c r="T1130" s="12"/>
    </row>
    <row r="1131" spans="1:20" s="1" customFormat="1" x14ac:dyDescent="0.4">
      <c r="A1131" s="12"/>
      <c r="B1131" s="12"/>
      <c r="C1131" s="42"/>
      <c r="D1131" s="12"/>
      <c r="E1131" s="12"/>
      <c r="F1131" s="12"/>
      <c r="G1131" s="12"/>
      <c r="H1131" s="12"/>
      <c r="I1131" s="12"/>
      <c r="J1131" s="12"/>
      <c r="K1131" s="12"/>
      <c r="L1131" s="12"/>
      <c r="M1131" s="49"/>
      <c r="N1131" s="49"/>
      <c r="O1131" s="12"/>
      <c r="P1131" s="12"/>
      <c r="Q1131" s="12"/>
      <c r="R1131" s="12"/>
      <c r="S1131" s="12"/>
      <c r="T1131" s="12"/>
    </row>
    <row r="1132" spans="1:20" s="1" customFormat="1" x14ac:dyDescent="0.4">
      <c r="A1132" s="12"/>
      <c r="B1132" s="12"/>
      <c r="C1132" s="42"/>
      <c r="D1132" s="12"/>
      <c r="E1132" s="12"/>
      <c r="F1132" s="12"/>
      <c r="G1132" s="12"/>
      <c r="H1132" s="12"/>
      <c r="I1132" s="12"/>
      <c r="J1132" s="12"/>
      <c r="K1132" s="12"/>
      <c r="L1132" s="12"/>
      <c r="M1132" s="49"/>
      <c r="N1132" s="49"/>
      <c r="O1132" s="12"/>
      <c r="P1132" s="12"/>
      <c r="Q1132" s="12"/>
      <c r="R1132" s="12"/>
      <c r="S1132" s="12"/>
      <c r="T1132" s="12"/>
    </row>
    <row r="1133" spans="1:20" s="1" customFormat="1" x14ac:dyDescent="0.4">
      <c r="A1133" s="12"/>
      <c r="B1133" s="12"/>
      <c r="C1133" s="42"/>
      <c r="D1133" s="12"/>
      <c r="E1133" s="12"/>
      <c r="F1133" s="12"/>
      <c r="G1133" s="12"/>
      <c r="H1133" s="12"/>
      <c r="I1133" s="12"/>
      <c r="J1133" s="12"/>
      <c r="K1133" s="12"/>
      <c r="L1133" s="12"/>
      <c r="M1133" s="49"/>
      <c r="N1133" s="49"/>
      <c r="O1133" s="12"/>
      <c r="P1133" s="12"/>
      <c r="Q1133" s="12"/>
      <c r="R1133" s="12"/>
      <c r="S1133" s="12"/>
      <c r="T1133" s="12"/>
    </row>
    <row r="1134" spans="1:20" s="1" customFormat="1" x14ac:dyDescent="0.4">
      <c r="A1134" s="12"/>
      <c r="B1134" s="12"/>
      <c r="C1134" s="42"/>
      <c r="D1134" s="12"/>
      <c r="E1134" s="12"/>
      <c r="F1134" s="12"/>
      <c r="G1134" s="12"/>
      <c r="H1134" s="12"/>
      <c r="I1134" s="12"/>
      <c r="J1134" s="12"/>
      <c r="K1134" s="12"/>
      <c r="L1134" s="12"/>
      <c r="M1134" s="49"/>
      <c r="N1134" s="49"/>
      <c r="O1134" s="12"/>
      <c r="P1134" s="12"/>
      <c r="Q1134" s="12"/>
      <c r="R1134" s="12"/>
      <c r="S1134" s="12"/>
      <c r="T1134" s="12"/>
    </row>
    <row r="1135" spans="1:20" s="1" customFormat="1" x14ac:dyDescent="0.4">
      <c r="A1135" s="12"/>
      <c r="B1135" s="12"/>
      <c r="C1135" s="42"/>
      <c r="D1135" s="12"/>
      <c r="E1135" s="12"/>
      <c r="F1135" s="12"/>
      <c r="G1135" s="12"/>
      <c r="H1135" s="12"/>
      <c r="I1135" s="12"/>
      <c r="J1135" s="12"/>
      <c r="K1135" s="12"/>
      <c r="L1135" s="12"/>
      <c r="M1135" s="49"/>
      <c r="N1135" s="49"/>
      <c r="O1135" s="12"/>
      <c r="P1135" s="12"/>
      <c r="Q1135" s="12"/>
      <c r="R1135" s="12"/>
      <c r="S1135" s="12"/>
      <c r="T1135" s="12"/>
    </row>
    <row r="1136" spans="1:20" s="1" customFormat="1" x14ac:dyDescent="0.4">
      <c r="A1136" s="12"/>
      <c r="B1136" s="12"/>
      <c r="C1136" s="42"/>
      <c r="D1136" s="12"/>
      <c r="E1136" s="12"/>
      <c r="F1136" s="12"/>
      <c r="G1136" s="12"/>
      <c r="H1136" s="12"/>
      <c r="I1136" s="12"/>
      <c r="J1136" s="12"/>
      <c r="K1136" s="12"/>
      <c r="L1136" s="12"/>
      <c r="M1136" s="49"/>
      <c r="N1136" s="49"/>
      <c r="O1136" s="12"/>
      <c r="P1136" s="12"/>
      <c r="Q1136" s="12"/>
      <c r="R1136" s="12"/>
      <c r="S1136" s="12"/>
      <c r="T1136" s="12"/>
    </row>
    <row r="1137" spans="1:20" s="1" customFormat="1" x14ac:dyDescent="0.4">
      <c r="A1137" s="12"/>
      <c r="B1137" s="12"/>
      <c r="C1137" s="42"/>
      <c r="D1137" s="12"/>
      <c r="E1137" s="12"/>
      <c r="F1137" s="12"/>
      <c r="G1137" s="12"/>
      <c r="H1137" s="12"/>
      <c r="I1137" s="12"/>
      <c r="J1137" s="12"/>
      <c r="K1137" s="12"/>
      <c r="L1137" s="12"/>
      <c r="M1137" s="49"/>
      <c r="N1137" s="49"/>
      <c r="O1137" s="12"/>
      <c r="P1137" s="12"/>
      <c r="Q1137" s="12"/>
      <c r="R1137" s="12"/>
      <c r="S1137" s="12"/>
      <c r="T1137" s="12"/>
    </row>
    <row r="1138" spans="1:20" s="1" customFormat="1" x14ac:dyDescent="0.4">
      <c r="A1138" s="12"/>
      <c r="B1138" s="12"/>
      <c r="C1138" s="42"/>
      <c r="D1138" s="12"/>
      <c r="E1138" s="12"/>
      <c r="F1138" s="12"/>
      <c r="G1138" s="12"/>
      <c r="H1138" s="12"/>
      <c r="I1138" s="12"/>
      <c r="J1138" s="12"/>
      <c r="K1138" s="12"/>
      <c r="L1138" s="12"/>
      <c r="M1138" s="49"/>
      <c r="N1138" s="49"/>
      <c r="O1138" s="12"/>
      <c r="P1138" s="12"/>
      <c r="Q1138" s="12"/>
      <c r="R1138" s="12"/>
      <c r="S1138" s="12"/>
      <c r="T1138" s="12"/>
    </row>
    <row r="1139" spans="1:20" s="1" customFormat="1" x14ac:dyDescent="0.4">
      <c r="A1139" s="12"/>
      <c r="B1139" s="12"/>
      <c r="C1139" s="42"/>
      <c r="D1139" s="12"/>
      <c r="E1139" s="12"/>
      <c r="F1139" s="12"/>
      <c r="G1139" s="12"/>
      <c r="H1139" s="12"/>
      <c r="I1139" s="12"/>
      <c r="J1139" s="12"/>
      <c r="K1139" s="12"/>
      <c r="L1139" s="12"/>
      <c r="M1139" s="49"/>
      <c r="N1139" s="49"/>
      <c r="O1139" s="12"/>
      <c r="P1139" s="12"/>
      <c r="Q1139" s="12"/>
      <c r="R1139" s="12"/>
      <c r="S1139" s="12"/>
      <c r="T1139" s="12"/>
    </row>
    <row r="1140" spans="1:20" s="1" customFormat="1" x14ac:dyDescent="0.4">
      <c r="A1140" s="12"/>
      <c r="B1140" s="12"/>
      <c r="C1140" s="42"/>
      <c r="D1140" s="12"/>
      <c r="E1140" s="12"/>
      <c r="F1140" s="12"/>
      <c r="G1140" s="12"/>
      <c r="H1140" s="12"/>
      <c r="I1140" s="12"/>
      <c r="J1140" s="12"/>
      <c r="K1140" s="12"/>
      <c r="L1140" s="12"/>
      <c r="M1140" s="49"/>
      <c r="N1140" s="49"/>
      <c r="O1140" s="12"/>
      <c r="P1140" s="12"/>
      <c r="Q1140" s="12"/>
      <c r="R1140" s="12"/>
      <c r="S1140" s="12"/>
      <c r="T1140" s="12"/>
    </row>
    <row r="1141" spans="1:20" s="1" customFormat="1" x14ac:dyDescent="0.4">
      <c r="A1141" s="12"/>
      <c r="B1141" s="12"/>
      <c r="C1141" s="42"/>
      <c r="D1141" s="12"/>
      <c r="E1141" s="12"/>
      <c r="F1141" s="12"/>
      <c r="G1141" s="12"/>
      <c r="H1141" s="12"/>
      <c r="I1141" s="12"/>
      <c r="J1141" s="12"/>
      <c r="K1141" s="12"/>
      <c r="L1141" s="12"/>
      <c r="M1141" s="49"/>
      <c r="N1141" s="49"/>
      <c r="O1141" s="12"/>
      <c r="P1141" s="12"/>
      <c r="Q1141" s="12"/>
      <c r="R1141" s="12"/>
      <c r="S1141" s="12"/>
      <c r="T1141" s="12"/>
    </row>
    <row r="1142" spans="1:20" s="1" customFormat="1" x14ac:dyDescent="0.4">
      <c r="A1142" s="12"/>
      <c r="B1142" s="12"/>
      <c r="C1142" s="42"/>
      <c r="D1142" s="12"/>
      <c r="E1142" s="12"/>
      <c r="F1142" s="12"/>
      <c r="G1142" s="12"/>
      <c r="H1142" s="12"/>
      <c r="I1142" s="12"/>
      <c r="J1142" s="12"/>
      <c r="K1142" s="12"/>
      <c r="L1142" s="12"/>
      <c r="M1142" s="49"/>
      <c r="N1142" s="49"/>
      <c r="O1142" s="12"/>
      <c r="P1142" s="12"/>
      <c r="Q1142" s="12"/>
      <c r="R1142" s="12"/>
      <c r="S1142" s="12"/>
      <c r="T1142" s="12"/>
    </row>
    <row r="1143" spans="1:20" s="1" customFormat="1" x14ac:dyDescent="0.4">
      <c r="A1143" s="12"/>
      <c r="B1143" s="12"/>
      <c r="C1143" s="42"/>
      <c r="D1143" s="12"/>
      <c r="E1143" s="12"/>
      <c r="F1143" s="12"/>
      <c r="G1143" s="12"/>
      <c r="H1143" s="12"/>
      <c r="I1143" s="12"/>
      <c r="J1143" s="12"/>
      <c r="K1143" s="12"/>
      <c r="L1143" s="12"/>
      <c r="M1143" s="49"/>
      <c r="N1143" s="49"/>
      <c r="O1143" s="12"/>
      <c r="P1143" s="12"/>
      <c r="Q1143" s="12"/>
      <c r="R1143" s="12"/>
      <c r="S1143" s="12"/>
      <c r="T1143" s="12"/>
    </row>
    <row r="1144" spans="1:20" s="1" customFormat="1" x14ac:dyDescent="0.4">
      <c r="A1144" s="12"/>
      <c r="B1144" s="12"/>
      <c r="C1144" s="42"/>
      <c r="D1144" s="12"/>
      <c r="E1144" s="12"/>
      <c r="F1144" s="12"/>
      <c r="G1144" s="12"/>
      <c r="H1144" s="12"/>
      <c r="I1144" s="12"/>
      <c r="J1144" s="12"/>
      <c r="K1144" s="12"/>
      <c r="L1144" s="12"/>
      <c r="M1144" s="49"/>
      <c r="N1144" s="49"/>
      <c r="O1144" s="12"/>
      <c r="P1144" s="12"/>
      <c r="Q1144" s="12"/>
      <c r="R1144" s="12"/>
      <c r="S1144" s="12"/>
      <c r="T1144" s="12"/>
    </row>
    <row r="1145" spans="1:20" s="1" customFormat="1" x14ac:dyDescent="0.4">
      <c r="A1145" s="12"/>
      <c r="B1145" s="12"/>
      <c r="C1145" s="42"/>
      <c r="D1145" s="12"/>
      <c r="E1145" s="12"/>
      <c r="F1145" s="12"/>
      <c r="G1145" s="12"/>
      <c r="H1145" s="12"/>
      <c r="I1145" s="12"/>
      <c r="J1145" s="12"/>
      <c r="K1145" s="12"/>
      <c r="L1145" s="12"/>
      <c r="M1145" s="49"/>
      <c r="N1145" s="49"/>
      <c r="O1145" s="12"/>
      <c r="P1145" s="12"/>
      <c r="Q1145" s="12"/>
      <c r="R1145" s="12"/>
      <c r="S1145" s="12"/>
      <c r="T1145" s="12"/>
    </row>
    <row r="1146" spans="1:20" s="1" customFormat="1" x14ac:dyDescent="0.4">
      <c r="A1146" s="12"/>
      <c r="B1146" s="12"/>
      <c r="C1146" s="42"/>
      <c r="D1146" s="12"/>
      <c r="E1146" s="12"/>
      <c r="F1146" s="12"/>
      <c r="G1146" s="12"/>
      <c r="H1146" s="12"/>
      <c r="I1146" s="12"/>
      <c r="J1146" s="12"/>
      <c r="K1146" s="12"/>
      <c r="L1146" s="12"/>
      <c r="M1146" s="49"/>
      <c r="N1146" s="49"/>
      <c r="O1146" s="12"/>
      <c r="P1146" s="12"/>
      <c r="Q1146" s="12"/>
      <c r="R1146" s="12"/>
      <c r="S1146" s="12"/>
      <c r="T1146" s="12"/>
    </row>
    <row r="1147" spans="1:20" s="1" customFormat="1" x14ac:dyDescent="0.4">
      <c r="A1147" s="12"/>
      <c r="B1147" s="12"/>
      <c r="C1147" s="42"/>
      <c r="D1147" s="12"/>
      <c r="E1147" s="12"/>
      <c r="F1147" s="12"/>
      <c r="G1147" s="12"/>
      <c r="H1147" s="12"/>
      <c r="I1147" s="12"/>
      <c r="J1147" s="12"/>
      <c r="K1147" s="12"/>
      <c r="L1147" s="12"/>
      <c r="M1147" s="49"/>
      <c r="N1147" s="49"/>
      <c r="O1147" s="12"/>
      <c r="P1147" s="12"/>
      <c r="Q1147" s="12"/>
      <c r="R1147" s="12"/>
      <c r="S1147" s="12"/>
      <c r="T1147" s="12"/>
    </row>
    <row r="1148" spans="1:20" s="1" customFormat="1" x14ac:dyDescent="0.4">
      <c r="A1148" s="12"/>
      <c r="B1148" s="12"/>
      <c r="C1148" s="42"/>
      <c r="D1148" s="12"/>
      <c r="E1148" s="12"/>
      <c r="F1148" s="12"/>
      <c r="G1148" s="12"/>
      <c r="H1148" s="12"/>
      <c r="I1148" s="12"/>
      <c r="J1148" s="12"/>
      <c r="K1148" s="12"/>
      <c r="L1148" s="12"/>
      <c r="M1148" s="49"/>
      <c r="N1148" s="49"/>
      <c r="O1148" s="12"/>
      <c r="P1148" s="12"/>
      <c r="Q1148" s="12"/>
      <c r="R1148" s="12"/>
      <c r="S1148" s="12"/>
      <c r="T1148" s="12"/>
    </row>
    <row r="1149" spans="1:20" s="1" customFormat="1" x14ac:dyDescent="0.4">
      <c r="A1149" s="12"/>
      <c r="B1149" s="12"/>
      <c r="C1149" s="42"/>
      <c r="D1149" s="12"/>
      <c r="E1149" s="12"/>
      <c r="F1149" s="12"/>
      <c r="G1149" s="12"/>
      <c r="H1149" s="12"/>
      <c r="I1149" s="12"/>
      <c r="J1149" s="12"/>
      <c r="K1149" s="12"/>
      <c r="L1149" s="12"/>
      <c r="M1149" s="49"/>
      <c r="N1149" s="49"/>
      <c r="O1149" s="12"/>
      <c r="P1149" s="12"/>
      <c r="Q1149" s="12"/>
      <c r="R1149" s="12"/>
      <c r="S1149" s="12"/>
      <c r="T1149" s="12"/>
    </row>
    <row r="1150" spans="1:20" s="1" customFormat="1" x14ac:dyDescent="0.4">
      <c r="A1150" s="12"/>
      <c r="B1150" s="12"/>
      <c r="C1150" s="42"/>
      <c r="D1150" s="12"/>
      <c r="E1150" s="12"/>
      <c r="F1150" s="12"/>
      <c r="G1150" s="12"/>
      <c r="H1150" s="12"/>
      <c r="I1150" s="12"/>
      <c r="J1150" s="12"/>
      <c r="K1150" s="12"/>
      <c r="L1150" s="12"/>
      <c r="M1150" s="49"/>
      <c r="N1150" s="49"/>
      <c r="O1150" s="12"/>
      <c r="P1150" s="12"/>
      <c r="Q1150" s="12"/>
      <c r="R1150" s="12"/>
      <c r="S1150" s="12"/>
      <c r="T1150" s="12"/>
    </row>
    <row r="1151" spans="1:20" s="1" customFormat="1" x14ac:dyDescent="0.4">
      <c r="A1151" s="12"/>
      <c r="B1151" s="12"/>
      <c r="C1151" s="42"/>
      <c r="D1151" s="12"/>
      <c r="E1151" s="12"/>
      <c r="F1151" s="12"/>
      <c r="G1151" s="12"/>
      <c r="H1151" s="12"/>
      <c r="I1151" s="12"/>
      <c r="J1151" s="12"/>
      <c r="K1151" s="12"/>
      <c r="L1151" s="12"/>
      <c r="M1151" s="49"/>
      <c r="N1151" s="49"/>
      <c r="O1151" s="12"/>
      <c r="P1151" s="12"/>
      <c r="Q1151" s="12"/>
      <c r="R1151" s="12"/>
      <c r="S1151" s="12"/>
      <c r="T1151" s="12"/>
    </row>
    <row r="1152" spans="1:20" s="1" customFormat="1" x14ac:dyDescent="0.4">
      <c r="A1152" s="12"/>
      <c r="B1152" s="12"/>
      <c r="C1152" s="42"/>
      <c r="D1152" s="12"/>
      <c r="E1152" s="12"/>
      <c r="F1152" s="12"/>
      <c r="G1152" s="12"/>
      <c r="H1152" s="12"/>
      <c r="I1152" s="12"/>
      <c r="J1152" s="12"/>
      <c r="K1152" s="12"/>
      <c r="L1152" s="12"/>
      <c r="M1152" s="49"/>
      <c r="N1152" s="49"/>
      <c r="O1152" s="12"/>
      <c r="P1152" s="12"/>
      <c r="Q1152" s="12"/>
      <c r="R1152" s="12"/>
      <c r="S1152" s="12"/>
      <c r="T1152" s="12"/>
    </row>
    <row r="1153" spans="1:20" s="1" customFormat="1" x14ac:dyDescent="0.4">
      <c r="A1153" s="12"/>
      <c r="B1153" s="12"/>
      <c r="C1153" s="42"/>
      <c r="D1153" s="12"/>
      <c r="E1153" s="12"/>
      <c r="F1153" s="12"/>
      <c r="G1153" s="12"/>
      <c r="H1153" s="12"/>
      <c r="I1153" s="12"/>
      <c r="J1153" s="12"/>
      <c r="K1153" s="12"/>
      <c r="L1153" s="12"/>
      <c r="M1153" s="49"/>
      <c r="N1153" s="49"/>
      <c r="O1153" s="12"/>
      <c r="P1153" s="12"/>
      <c r="Q1153" s="12"/>
      <c r="R1153" s="12"/>
      <c r="S1153" s="12"/>
      <c r="T1153" s="12"/>
    </row>
    <row r="1154" spans="1:20" s="1" customFormat="1" x14ac:dyDescent="0.4">
      <c r="A1154" s="12"/>
      <c r="B1154" s="12"/>
      <c r="C1154" s="42"/>
      <c r="D1154" s="12"/>
      <c r="E1154" s="12"/>
      <c r="F1154" s="12"/>
      <c r="G1154" s="12"/>
      <c r="H1154" s="12"/>
      <c r="I1154" s="12"/>
      <c r="J1154" s="12"/>
      <c r="K1154" s="12"/>
      <c r="L1154" s="12"/>
      <c r="M1154" s="49"/>
      <c r="N1154" s="49"/>
      <c r="O1154" s="12"/>
      <c r="P1154" s="12"/>
      <c r="Q1154" s="12"/>
      <c r="R1154" s="12"/>
      <c r="S1154" s="12"/>
      <c r="T1154" s="12"/>
    </row>
    <row r="1155" spans="1:20" s="1" customFormat="1" x14ac:dyDescent="0.4">
      <c r="A1155" s="12"/>
      <c r="B1155" s="12"/>
      <c r="C1155" s="42"/>
      <c r="D1155" s="12"/>
      <c r="E1155" s="12"/>
      <c r="F1155" s="12"/>
      <c r="G1155" s="12"/>
      <c r="H1155" s="12"/>
      <c r="I1155" s="12"/>
      <c r="J1155" s="12"/>
      <c r="K1155" s="12"/>
      <c r="L1155" s="12"/>
      <c r="M1155" s="49"/>
      <c r="N1155" s="49"/>
      <c r="O1155" s="12"/>
      <c r="P1155" s="12"/>
      <c r="Q1155" s="12"/>
      <c r="R1155" s="12"/>
      <c r="S1155" s="12"/>
      <c r="T1155" s="12"/>
    </row>
    <row r="1156" spans="1:20" s="1" customFormat="1" x14ac:dyDescent="0.4">
      <c r="A1156" s="12"/>
      <c r="B1156" s="12"/>
      <c r="C1156" s="42"/>
      <c r="D1156" s="12"/>
      <c r="E1156" s="12"/>
      <c r="F1156" s="12"/>
      <c r="G1156" s="12"/>
      <c r="H1156" s="12"/>
      <c r="I1156" s="12"/>
      <c r="J1156" s="12"/>
      <c r="K1156" s="12"/>
      <c r="L1156" s="12"/>
      <c r="M1156" s="49"/>
      <c r="N1156" s="49"/>
      <c r="O1156" s="12"/>
      <c r="P1156" s="12"/>
      <c r="Q1156" s="12"/>
      <c r="R1156" s="12"/>
      <c r="S1156" s="12"/>
      <c r="T1156" s="12"/>
    </row>
    <row r="1157" spans="1:20" s="1" customFormat="1" x14ac:dyDescent="0.4">
      <c r="A1157" s="12"/>
      <c r="B1157" s="12"/>
      <c r="C1157" s="42"/>
      <c r="D1157" s="12"/>
      <c r="E1157" s="12"/>
      <c r="F1157" s="12"/>
      <c r="G1157" s="12"/>
      <c r="H1157" s="12"/>
      <c r="I1157" s="12"/>
      <c r="J1157" s="12"/>
      <c r="K1157" s="12"/>
      <c r="L1157" s="12"/>
      <c r="M1157" s="49"/>
      <c r="N1157" s="49"/>
      <c r="O1157" s="12"/>
      <c r="P1157" s="12"/>
      <c r="Q1157" s="12"/>
      <c r="R1157" s="12"/>
      <c r="S1157" s="12"/>
      <c r="T1157" s="12"/>
    </row>
    <row r="1158" spans="1:20" s="1" customFormat="1" x14ac:dyDescent="0.4">
      <c r="A1158" s="12"/>
      <c r="B1158" s="12"/>
      <c r="C1158" s="42"/>
      <c r="D1158" s="12"/>
      <c r="E1158" s="12"/>
      <c r="F1158" s="12"/>
      <c r="G1158" s="12"/>
      <c r="H1158" s="12"/>
      <c r="I1158" s="12"/>
      <c r="J1158" s="12"/>
      <c r="K1158" s="12"/>
      <c r="L1158" s="12"/>
      <c r="M1158" s="49"/>
      <c r="N1158" s="49"/>
      <c r="O1158" s="12"/>
      <c r="P1158" s="12"/>
      <c r="Q1158" s="12"/>
      <c r="R1158" s="12"/>
      <c r="S1158" s="12"/>
      <c r="T1158" s="12"/>
    </row>
    <row r="1159" spans="1:20" s="1" customFormat="1" x14ac:dyDescent="0.4">
      <c r="A1159" s="12"/>
      <c r="B1159" s="12"/>
      <c r="C1159" s="42"/>
      <c r="D1159" s="12"/>
      <c r="E1159" s="12"/>
      <c r="F1159" s="12"/>
      <c r="G1159" s="12"/>
      <c r="H1159" s="12"/>
      <c r="I1159" s="12"/>
      <c r="J1159" s="12"/>
      <c r="K1159" s="12"/>
      <c r="L1159" s="12"/>
      <c r="M1159" s="49"/>
      <c r="N1159" s="49"/>
      <c r="O1159" s="12"/>
      <c r="P1159" s="12"/>
      <c r="Q1159" s="12"/>
      <c r="R1159" s="12"/>
      <c r="S1159" s="12"/>
      <c r="T1159" s="12"/>
    </row>
    <row r="1160" spans="1:20" s="1" customFormat="1" x14ac:dyDescent="0.4">
      <c r="A1160" s="12"/>
      <c r="B1160" s="12"/>
      <c r="C1160" s="42"/>
      <c r="D1160" s="12"/>
      <c r="E1160" s="12"/>
      <c r="F1160" s="12"/>
      <c r="G1160" s="12"/>
      <c r="H1160" s="12"/>
      <c r="I1160" s="12"/>
      <c r="J1160" s="12"/>
      <c r="K1160" s="12"/>
      <c r="L1160" s="12"/>
      <c r="M1160" s="49"/>
      <c r="N1160" s="49"/>
      <c r="O1160" s="12"/>
      <c r="P1160" s="12"/>
      <c r="Q1160" s="12"/>
      <c r="R1160" s="12"/>
      <c r="S1160" s="12"/>
      <c r="T1160" s="12"/>
    </row>
    <row r="1161" spans="1:20" s="1" customFormat="1" x14ac:dyDescent="0.4">
      <c r="A1161" s="12"/>
      <c r="B1161" s="12"/>
      <c r="C1161" s="42"/>
      <c r="D1161" s="12"/>
      <c r="E1161" s="12"/>
      <c r="F1161" s="12"/>
      <c r="G1161" s="12"/>
      <c r="H1161" s="12"/>
      <c r="I1161" s="12"/>
      <c r="J1161" s="12"/>
      <c r="K1161" s="12"/>
      <c r="L1161" s="12"/>
      <c r="M1161" s="49"/>
      <c r="N1161" s="49"/>
      <c r="O1161" s="12"/>
      <c r="P1161" s="12"/>
      <c r="Q1161" s="12"/>
      <c r="R1161" s="12"/>
      <c r="S1161" s="12"/>
      <c r="T1161" s="12"/>
    </row>
    <row r="1162" spans="1:20" s="1" customFormat="1" x14ac:dyDescent="0.4">
      <c r="A1162" s="12"/>
      <c r="B1162" s="12"/>
      <c r="C1162" s="42"/>
      <c r="D1162" s="12"/>
      <c r="E1162" s="12"/>
      <c r="F1162" s="12"/>
      <c r="G1162" s="12"/>
      <c r="H1162" s="12"/>
      <c r="I1162" s="12"/>
      <c r="J1162" s="12"/>
      <c r="K1162" s="12"/>
      <c r="L1162" s="12"/>
      <c r="M1162" s="49"/>
      <c r="N1162" s="49"/>
      <c r="O1162" s="12"/>
      <c r="P1162" s="12"/>
      <c r="Q1162" s="12"/>
      <c r="R1162" s="12"/>
      <c r="S1162" s="12"/>
      <c r="T1162" s="12"/>
    </row>
    <row r="1163" spans="1:20" s="1" customFormat="1" x14ac:dyDescent="0.4">
      <c r="A1163" s="12"/>
      <c r="B1163" s="12"/>
      <c r="C1163" s="42"/>
      <c r="D1163" s="12"/>
      <c r="E1163" s="12"/>
      <c r="F1163" s="12"/>
      <c r="G1163" s="12"/>
      <c r="H1163" s="12"/>
      <c r="I1163" s="12"/>
      <c r="J1163" s="12"/>
      <c r="K1163" s="12"/>
      <c r="L1163" s="12"/>
      <c r="M1163" s="49"/>
      <c r="N1163" s="49"/>
      <c r="O1163" s="12"/>
      <c r="P1163" s="12"/>
      <c r="Q1163" s="12"/>
      <c r="R1163" s="12"/>
      <c r="S1163" s="12"/>
      <c r="T1163" s="12"/>
    </row>
    <row r="1164" spans="1:20" s="1" customFormat="1" x14ac:dyDescent="0.4">
      <c r="A1164" s="12"/>
      <c r="B1164" s="12"/>
      <c r="C1164" s="42"/>
      <c r="D1164" s="12"/>
      <c r="E1164" s="12"/>
      <c r="F1164" s="12"/>
      <c r="G1164" s="12"/>
      <c r="H1164" s="12"/>
      <c r="I1164" s="12"/>
      <c r="J1164" s="12"/>
      <c r="K1164" s="12"/>
      <c r="L1164" s="12"/>
      <c r="M1164" s="49"/>
      <c r="N1164" s="49"/>
      <c r="O1164" s="12"/>
      <c r="P1164" s="12"/>
      <c r="Q1164" s="12"/>
      <c r="R1164" s="12"/>
      <c r="S1164" s="12"/>
      <c r="T1164" s="12"/>
    </row>
    <row r="1165" spans="1:20" s="1" customFormat="1" x14ac:dyDescent="0.4">
      <c r="A1165" s="12"/>
      <c r="B1165" s="12"/>
      <c r="C1165" s="42"/>
      <c r="D1165" s="12"/>
      <c r="E1165" s="12"/>
      <c r="F1165" s="12"/>
      <c r="G1165" s="12"/>
      <c r="H1165" s="12"/>
      <c r="I1165" s="12"/>
      <c r="J1165" s="12"/>
      <c r="K1165" s="12"/>
      <c r="L1165" s="12"/>
      <c r="M1165" s="49"/>
      <c r="N1165" s="49"/>
      <c r="O1165" s="12"/>
      <c r="P1165" s="12"/>
      <c r="Q1165" s="12"/>
      <c r="R1165" s="12"/>
      <c r="S1165" s="12"/>
      <c r="T1165" s="12"/>
    </row>
    <row r="1166" spans="1:20" s="1" customFormat="1" x14ac:dyDescent="0.4">
      <c r="A1166" s="12"/>
      <c r="B1166" s="12"/>
      <c r="C1166" s="42"/>
      <c r="D1166" s="12"/>
      <c r="E1166" s="12"/>
      <c r="F1166" s="12"/>
      <c r="G1166" s="12"/>
      <c r="H1166" s="12"/>
      <c r="I1166" s="12"/>
      <c r="J1166" s="12"/>
      <c r="K1166" s="12"/>
      <c r="L1166" s="12"/>
      <c r="M1166" s="49"/>
      <c r="N1166" s="49"/>
      <c r="O1166" s="12"/>
      <c r="P1166" s="12"/>
      <c r="Q1166" s="12"/>
      <c r="R1166" s="12"/>
      <c r="S1166" s="12"/>
      <c r="T1166" s="12"/>
    </row>
    <row r="1167" spans="1:20" s="1" customFormat="1" x14ac:dyDescent="0.4">
      <c r="A1167" s="12"/>
      <c r="B1167" s="12"/>
      <c r="C1167" s="42"/>
      <c r="D1167" s="12"/>
      <c r="E1167" s="12"/>
      <c r="F1167" s="12"/>
      <c r="G1167" s="12"/>
      <c r="H1167" s="12"/>
      <c r="I1167" s="12"/>
      <c r="J1167" s="12"/>
      <c r="K1167" s="12"/>
      <c r="L1167" s="12"/>
      <c r="M1167" s="49"/>
      <c r="N1167" s="49"/>
      <c r="O1167" s="12"/>
      <c r="P1167" s="12"/>
      <c r="Q1167" s="12"/>
      <c r="R1167" s="12"/>
      <c r="S1167" s="12"/>
      <c r="T1167" s="12"/>
    </row>
    <row r="1168" spans="1:20" s="1" customFormat="1" x14ac:dyDescent="0.4">
      <c r="A1168" s="12"/>
      <c r="B1168" s="12"/>
      <c r="C1168" s="42"/>
      <c r="D1168" s="12"/>
      <c r="E1168" s="12"/>
      <c r="F1168" s="12"/>
      <c r="G1168" s="12"/>
      <c r="H1168" s="12"/>
      <c r="I1168" s="12"/>
      <c r="J1168" s="12"/>
      <c r="K1168" s="12"/>
      <c r="L1168" s="12"/>
      <c r="M1168" s="49"/>
      <c r="N1168" s="49"/>
      <c r="O1168" s="12"/>
      <c r="P1168" s="12"/>
      <c r="Q1168" s="12"/>
      <c r="R1168" s="12"/>
      <c r="S1168" s="12"/>
      <c r="T1168" s="12"/>
    </row>
    <row r="1169" spans="1:20" s="1" customFormat="1" x14ac:dyDescent="0.4">
      <c r="A1169" s="12"/>
      <c r="B1169" s="12"/>
      <c r="C1169" s="42"/>
      <c r="D1169" s="12"/>
      <c r="E1169" s="12"/>
      <c r="F1169" s="12"/>
      <c r="G1169" s="12"/>
      <c r="H1169" s="12"/>
      <c r="I1169" s="12"/>
      <c r="J1169" s="12"/>
      <c r="K1169" s="12"/>
      <c r="L1169" s="12"/>
      <c r="M1169" s="49"/>
      <c r="N1169" s="49"/>
      <c r="O1169" s="12"/>
      <c r="P1169" s="12"/>
      <c r="Q1169" s="12"/>
      <c r="R1169" s="12"/>
      <c r="S1169" s="12"/>
      <c r="T1169" s="12"/>
    </row>
    <row r="1170" spans="1:20" s="1" customFormat="1" x14ac:dyDescent="0.4">
      <c r="A1170" s="12"/>
      <c r="B1170" s="12"/>
      <c r="C1170" s="42"/>
      <c r="D1170" s="12"/>
      <c r="E1170" s="12"/>
      <c r="F1170" s="12"/>
      <c r="G1170" s="12"/>
      <c r="H1170" s="12"/>
      <c r="I1170" s="12"/>
      <c r="J1170" s="12"/>
      <c r="K1170" s="12"/>
      <c r="L1170" s="12"/>
      <c r="M1170" s="49"/>
      <c r="N1170" s="49"/>
      <c r="O1170" s="12"/>
      <c r="P1170" s="12"/>
      <c r="Q1170" s="12"/>
      <c r="R1170" s="12"/>
      <c r="S1170" s="12"/>
      <c r="T1170" s="12"/>
    </row>
    <row r="1171" spans="1:20" s="1" customFormat="1" x14ac:dyDescent="0.4">
      <c r="A1171" s="12"/>
      <c r="B1171" s="12"/>
      <c r="C1171" s="42"/>
      <c r="D1171" s="12"/>
      <c r="E1171" s="12"/>
      <c r="F1171" s="12"/>
      <c r="G1171" s="12"/>
      <c r="H1171" s="12"/>
      <c r="I1171" s="12"/>
      <c r="J1171" s="12"/>
      <c r="K1171" s="12"/>
      <c r="L1171" s="12"/>
      <c r="M1171" s="49"/>
      <c r="N1171" s="49"/>
      <c r="O1171" s="12"/>
      <c r="P1171" s="12"/>
      <c r="Q1171" s="12"/>
      <c r="R1171" s="12"/>
      <c r="S1171" s="12"/>
      <c r="T1171" s="12"/>
    </row>
    <row r="1172" spans="1:20" s="1" customFormat="1" x14ac:dyDescent="0.4">
      <c r="A1172" s="12"/>
      <c r="B1172" s="12"/>
      <c r="C1172" s="42"/>
      <c r="D1172" s="12"/>
      <c r="E1172" s="12"/>
      <c r="F1172" s="12"/>
      <c r="G1172" s="12"/>
      <c r="H1172" s="12"/>
      <c r="I1172" s="12"/>
      <c r="J1172" s="12"/>
      <c r="K1172" s="12"/>
      <c r="L1172" s="12"/>
      <c r="M1172" s="49"/>
      <c r="N1172" s="49"/>
      <c r="O1172" s="12"/>
      <c r="P1172" s="12"/>
      <c r="Q1172" s="12"/>
      <c r="R1172" s="12"/>
      <c r="S1172" s="12"/>
      <c r="T1172" s="12"/>
    </row>
    <row r="1173" spans="1:20" s="1" customFormat="1" x14ac:dyDescent="0.4">
      <c r="A1173" s="12"/>
      <c r="B1173" s="12"/>
      <c r="C1173" s="42"/>
      <c r="D1173" s="12"/>
      <c r="E1173" s="12"/>
      <c r="F1173" s="12"/>
      <c r="G1173" s="12"/>
      <c r="H1173" s="12"/>
      <c r="I1173" s="12"/>
      <c r="J1173" s="12"/>
      <c r="K1173" s="12"/>
      <c r="L1173" s="12"/>
      <c r="M1173" s="49"/>
      <c r="N1173" s="49"/>
      <c r="O1173" s="12"/>
      <c r="P1173" s="12"/>
      <c r="Q1173" s="12"/>
      <c r="R1173" s="12"/>
      <c r="S1173" s="12"/>
      <c r="T1173" s="12"/>
    </row>
    <row r="1174" spans="1:20" s="1" customFormat="1" x14ac:dyDescent="0.4">
      <c r="A1174" s="12"/>
      <c r="B1174" s="12"/>
      <c r="C1174" s="42"/>
      <c r="D1174" s="12"/>
      <c r="E1174" s="12"/>
      <c r="F1174" s="12"/>
      <c r="G1174" s="12"/>
      <c r="H1174" s="12"/>
      <c r="I1174" s="12"/>
      <c r="J1174" s="12"/>
      <c r="K1174" s="12"/>
      <c r="L1174" s="12"/>
      <c r="M1174" s="49"/>
      <c r="N1174" s="49"/>
      <c r="O1174" s="12"/>
      <c r="P1174" s="12"/>
      <c r="Q1174" s="12"/>
      <c r="R1174" s="12"/>
      <c r="S1174" s="12"/>
      <c r="T1174" s="12"/>
    </row>
    <row r="1175" spans="1:20" s="1" customFormat="1" x14ac:dyDescent="0.4">
      <c r="A1175" s="12"/>
      <c r="B1175" s="12"/>
      <c r="C1175" s="42"/>
      <c r="D1175" s="12"/>
      <c r="E1175" s="12"/>
      <c r="F1175" s="12"/>
      <c r="G1175" s="12"/>
      <c r="H1175" s="12"/>
      <c r="I1175" s="12"/>
      <c r="J1175" s="12"/>
      <c r="K1175" s="12"/>
      <c r="L1175" s="12"/>
      <c r="M1175" s="49"/>
      <c r="N1175" s="49"/>
      <c r="O1175" s="12"/>
      <c r="P1175" s="12"/>
      <c r="Q1175" s="12"/>
      <c r="R1175" s="12"/>
      <c r="S1175" s="12"/>
      <c r="T1175" s="12"/>
    </row>
    <row r="1176" spans="1:20" s="1" customFormat="1" x14ac:dyDescent="0.4">
      <c r="A1176" s="12"/>
      <c r="B1176" s="12"/>
      <c r="C1176" s="42"/>
      <c r="D1176" s="12"/>
      <c r="E1176" s="12"/>
      <c r="F1176" s="12"/>
      <c r="G1176" s="12"/>
      <c r="H1176" s="12"/>
      <c r="I1176" s="12"/>
      <c r="J1176" s="12"/>
      <c r="K1176" s="12"/>
      <c r="L1176" s="12"/>
      <c r="M1176" s="49"/>
      <c r="N1176" s="49"/>
      <c r="O1176" s="12"/>
      <c r="P1176" s="12"/>
      <c r="Q1176" s="12"/>
      <c r="R1176" s="12"/>
      <c r="S1176" s="12"/>
      <c r="T1176" s="12"/>
    </row>
    <row r="1177" spans="1:20" s="1" customFormat="1" x14ac:dyDescent="0.4">
      <c r="A1177" s="12"/>
      <c r="B1177" s="12"/>
      <c r="C1177" s="42"/>
      <c r="D1177" s="12"/>
      <c r="E1177" s="12"/>
      <c r="F1177" s="12"/>
      <c r="G1177" s="12"/>
      <c r="H1177" s="12"/>
      <c r="I1177" s="12"/>
      <c r="J1177" s="12"/>
      <c r="K1177" s="12"/>
      <c r="L1177" s="12"/>
      <c r="M1177" s="49"/>
      <c r="N1177" s="49"/>
      <c r="O1177" s="12"/>
      <c r="P1177" s="12"/>
      <c r="Q1177" s="12"/>
      <c r="R1177" s="12"/>
      <c r="S1177" s="12"/>
      <c r="T1177" s="12"/>
    </row>
    <row r="1178" spans="1:20" s="1" customFormat="1" x14ac:dyDescent="0.4">
      <c r="A1178" s="12"/>
      <c r="B1178" s="12"/>
      <c r="C1178" s="42"/>
      <c r="D1178" s="12"/>
      <c r="E1178" s="12"/>
      <c r="F1178" s="12"/>
      <c r="G1178" s="12"/>
      <c r="H1178" s="12"/>
      <c r="I1178" s="12"/>
      <c r="J1178" s="12"/>
      <c r="K1178" s="12"/>
      <c r="L1178" s="12"/>
      <c r="M1178" s="49"/>
      <c r="N1178" s="49"/>
      <c r="O1178" s="12"/>
      <c r="P1178" s="12"/>
      <c r="Q1178" s="12"/>
      <c r="R1178" s="12"/>
      <c r="S1178" s="12"/>
      <c r="T1178" s="12"/>
    </row>
    <row r="1179" spans="1:20" s="1" customFormat="1" x14ac:dyDescent="0.4">
      <c r="A1179" s="12"/>
      <c r="B1179" s="12"/>
      <c r="C1179" s="42"/>
      <c r="D1179" s="12"/>
      <c r="E1179" s="12"/>
      <c r="F1179" s="12"/>
      <c r="G1179" s="12"/>
      <c r="H1179" s="12"/>
      <c r="I1179" s="12"/>
      <c r="J1179" s="12"/>
      <c r="K1179" s="12"/>
      <c r="L1179" s="12"/>
      <c r="M1179" s="49"/>
      <c r="N1179" s="49"/>
      <c r="O1179" s="12"/>
      <c r="P1179" s="12"/>
      <c r="Q1179" s="12"/>
      <c r="R1179" s="12"/>
      <c r="S1179" s="12"/>
      <c r="T1179" s="12"/>
    </row>
    <row r="1180" spans="1:20" s="1" customFormat="1" x14ac:dyDescent="0.4">
      <c r="A1180" s="12"/>
      <c r="B1180" s="12"/>
      <c r="C1180" s="42"/>
      <c r="D1180" s="12"/>
      <c r="E1180" s="12"/>
      <c r="F1180" s="12"/>
      <c r="G1180" s="12"/>
      <c r="H1180" s="12"/>
      <c r="I1180" s="12"/>
      <c r="J1180" s="12"/>
      <c r="K1180" s="12"/>
      <c r="L1180" s="12"/>
      <c r="M1180" s="49"/>
      <c r="N1180" s="49"/>
      <c r="O1180" s="12"/>
      <c r="P1180" s="12"/>
      <c r="Q1180" s="12"/>
      <c r="R1180" s="12"/>
      <c r="S1180" s="12"/>
      <c r="T1180" s="12"/>
    </row>
    <row r="1181" spans="1:20" s="1" customFormat="1" x14ac:dyDescent="0.4">
      <c r="A1181" s="12"/>
      <c r="B1181" s="12"/>
      <c r="C1181" s="42"/>
      <c r="D1181" s="12"/>
      <c r="E1181" s="12"/>
      <c r="F1181" s="12"/>
      <c r="G1181" s="12"/>
      <c r="H1181" s="12"/>
      <c r="I1181" s="12"/>
      <c r="J1181" s="12"/>
      <c r="K1181" s="12"/>
      <c r="L1181" s="12"/>
      <c r="M1181" s="49"/>
      <c r="N1181" s="49"/>
      <c r="O1181" s="12"/>
      <c r="P1181" s="12"/>
      <c r="Q1181" s="12"/>
      <c r="R1181" s="12"/>
      <c r="S1181" s="12"/>
      <c r="T1181" s="12"/>
    </row>
    <row r="1182" spans="1:20" s="1" customFormat="1" x14ac:dyDescent="0.4">
      <c r="A1182" s="12"/>
      <c r="B1182" s="12"/>
      <c r="C1182" s="42"/>
      <c r="D1182" s="12"/>
      <c r="E1182" s="12"/>
      <c r="F1182" s="12"/>
      <c r="G1182" s="12"/>
      <c r="H1182" s="12"/>
      <c r="I1182" s="12"/>
      <c r="J1182" s="12"/>
      <c r="K1182" s="12"/>
      <c r="L1182" s="12"/>
      <c r="M1182" s="49"/>
      <c r="N1182" s="49"/>
      <c r="O1182" s="12"/>
      <c r="P1182" s="12"/>
      <c r="Q1182" s="12"/>
      <c r="R1182" s="12"/>
      <c r="S1182" s="12"/>
      <c r="T1182" s="12"/>
    </row>
    <row r="1183" spans="1:20" s="1" customFormat="1" x14ac:dyDescent="0.4">
      <c r="A1183" s="12"/>
      <c r="B1183" s="12"/>
      <c r="C1183" s="42"/>
      <c r="D1183" s="12"/>
      <c r="E1183" s="12"/>
      <c r="F1183" s="12"/>
      <c r="G1183" s="12"/>
      <c r="H1183" s="12"/>
      <c r="I1183" s="12"/>
      <c r="J1183" s="12"/>
      <c r="K1183" s="12"/>
      <c r="L1183" s="12"/>
      <c r="M1183" s="49"/>
      <c r="N1183" s="49"/>
      <c r="O1183" s="12"/>
      <c r="P1183" s="12"/>
      <c r="Q1183" s="12"/>
      <c r="R1183" s="12"/>
      <c r="S1183" s="12"/>
      <c r="T1183" s="12"/>
    </row>
    <row r="1184" spans="1:20" s="1" customFormat="1" x14ac:dyDescent="0.4">
      <c r="A1184" s="12"/>
      <c r="B1184" s="12"/>
      <c r="C1184" s="42"/>
      <c r="D1184" s="12"/>
      <c r="E1184" s="12"/>
      <c r="F1184" s="12"/>
      <c r="G1184" s="12"/>
      <c r="H1184" s="12"/>
      <c r="I1184" s="12"/>
      <c r="J1184" s="12"/>
      <c r="K1184" s="12"/>
      <c r="L1184" s="12"/>
      <c r="M1184" s="49"/>
      <c r="N1184" s="49"/>
      <c r="O1184" s="12"/>
      <c r="P1184" s="12"/>
      <c r="Q1184" s="12"/>
      <c r="R1184" s="12"/>
      <c r="S1184" s="12"/>
      <c r="T1184" s="12"/>
    </row>
    <row r="1185" spans="1:20" s="1" customFormat="1" x14ac:dyDescent="0.4">
      <c r="A1185" s="12"/>
      <c r="B1185" s="12"/>
      <c r="C1185" s="42"/>
      <c r="D1185" s="12"/>
      <c r="E1185" s="12"/>
      <c r="F1185" s="12"/>
      <c r="G1185" s="12"/>
      <c r="H1185" s="12"/>
      <c r="I1185" s="12"/>
      <c r="J1185" s="12"/>
      <c r="K1185" s="12"/>
      <c r="L1185" s="12"/>
      <c r="M1185" s="49"/>
      <c r="N1185" s="49"/>
      <c r="O1185" s="12"/>
      <c r="P1185" s="12"/>
      <c r="Q1185" s="12"/>
      <c r="R1185" s="12"/>
      <c r="S1185" s="12"/>
      <c r="T1185" s="12"/>
    </row>
    <row r="1186" spans="1:20" s="1" customFormat="1" x14ac:dyDescent="0.4">
      <c r="A1186" s="12"/>
      <c r="B1186" s="12"/>
      <c r="C1186" s="42"/>
      <c r="D1186" s="12"/>
      <c r="E1186" s="12"/>
      <c r="F1186" s="12"/>
      <c r="G1186" s="12"/>
      <c r="H1186" s="12"/>
      <c r="I1186" s="12"/>
      <c r="J1186" s="12"/>
      <c r="K1186" s="12"/>
      <c r="L1186" s="12"/>
      <c r="M1186" s="49"/>
      <c r="N1186" s="49"/>
      <c r="O1186" s="12"/>
      <c r="P1186" s="12"/>
      <c r="Q1186" s="12"/>
      <c r="R1186" s="12"/>
      <c r="S1186" s="12"/>
      <c r="T1186" s="12"/>
    </row>
    <row r="1187" spans="1:20" s="1" customFormat="1" x14ac:dyDescent="0.4">
      <c r="A1187" s="12"/>
      <c r="B1187" s="12"/>
      <c r="C1187" s="42"/>
      <c r="D1187" s="12"/>
      <c r="E1187" s="12"/>
      <c r="F1187" s="12"/>
      <c r="G1187" s="12"/>
      <c r="H1187" s="12"/>
      <c r="I1187" s="12"/>
      <c r="J1187" s="12"/>
      <c r="K1187" s="12"/>
      <c r="L1187" s="12"/>
      <c r="M1187" s="49"/>
      <c r="N1187" s="49"/>
      <c r="O1187" s="12"/>
      <c r="P1187" s="12"/>
      <c r="Q1187" s="12"/>
      <c r="R1187" s="12"/>
      <c r="S1187" s="12"/>
      <c r="T1187" s="12"/>
    </row>
    <row r="1188" spans="1:20" s="1" customFormat="1" x14ac:dyDescent="0.4">
      <c r="A1188" s="12"/>
      <c r="B1188" s="12"/>
      <c r="C1188" s="42"/>
      <c r="D1188" s="12"/>
      <c r="E1188" s="12"/>
      <c r="F1188" s="12"/>
      <c r="G1188" s="12"/>
      <c r="H1188" s="12"/>
      <c r="I1188" s="12"/>
      <c r="J1188" s="12"/>
      <c r="K1188" s="12"/>
      <c r="L1188" s="12"/>
      <c r="M1188" s="49"/>
      <c r="N1188" s="49"/>
      <c r="O1188" s="12"/>
      <c r="P1188" s="12"/>
      <c r="Q1188" s="12"/>
      <c r="R1188" s="12"/>
      <c r="S1188" s="12"/>
      <c r="T1188" s="12"/>
    </row>
    <row r="1189" spans="1:20" s="1" customFormat="1" x14ac:dyDescent="0.4">
      <c r="A1189" s="12"/>
      <c r="B1189" s="12"/>
      <c r="C1189" s="42"/>
      <c r="D1189" s="12"/>
      <c r="E1189" s="12"/>
      <c r="F1189" s="12"/>
      <c r="G1189" s="12"/>
      <c r="H1189" s="12"/>
      <c r="I1189" s="12"/>
      <c r="J1189" s="12"/>
      <c r="K1189" s="12"/>
      <c r="L1189" s="12"/>
      <c r="M1189" s="49"/>
      <c r="N1189" s="49"/>
      <c r="O1189" s="12"/>
      <c r="P1189" s="12"/>
      <c r="Q1189" s="12"/>
      <c r="R1189" s="12"/>
      <c r="S1189" s="12"/>
      <c r="T1189" s="12"/>
    </row>
    <row r="1190" spans="1:20" s="1" customFormat="1" x14ac:dyDescent="0.4">
      <c r="A1190" s="12"/>
      <c r="B1190" s="12"/>
      <c r="C1190" s="42"/>
      <c r="D1190" s="12"/>
      <c r="E1190" s="12"/>
      <c r="F1190" s="12"/>
      <c r="G1190" s="12"/>
      <c r="H1190" s="12"/>
      <c r="I1190" s="12"/>
      <c r="J1190" s="12"/>
      <c r="K1190" s="12"/>
      <c r="L1190" s="12"/>
      <c r="M1190" s="49"/>
      <c r="N1190" s="49"/>
      <c r="O1190" s="12"/>
      <c r="P1190" s="12"/>
      <c r="Q1190" s="12"/>
      <c r="R1190" s="12"/>
      <c r="S1190" s="12"/>
      <c r="T1190" s="12"/>
    </row>
    <row r="1191" spans="1:20" s="1" customFormat="1" x14ac:dyDescent="0.4">
      <c r="A1191" s="12"/>
      <c r="B1191" s="12"/>
      <c r="C1191" s="42"/>
      <c r="D1191" s="12"/>
      <c r="E1191" s="12"/>
      <c r="F1191" s="12"/>
      <c r="G1191" s="12"/>
      <c r="H1191" s="12"/>
      <c r="I1191" s="12"/>
      <c r="J1191" s="12"/>
      <c r="K1191" s="12"/>
      <c r="L1191" s="12"/>
      <c r="M1191" s="49"/>
      <c r="N1191" s="49"/>
      <c r="O1191" s="12"/>
      <c r="P1191" s="12"/>
      <c r="Q1191" s="12"/>
      <c r="R1191" s="12"/>
      <c r="S1191" s="12"/>
      <c r="T1191" s="12"/>
    </row>
    <row r="1192" spans="1:20" s="1" customFormat="1" x14ac:dyDescent="0.4">
      <c r="A1192" s="12"/>
      <c r="B1192" s="12"/>
      <c r="C1192" s="42"/>
      <c r="D1192" s="12"/>
      <c r="E1192" s="12"/>
      <c r="F1192" s="12"/>
      <c r="G1192" s="12"/>
      <c r="H1192" s="12"/>
      <c r="I1192" s="12"/>
      <c r="J1192" s="12"/>
      <c r="K1192" s="12"/>
      <c r="L1192" s="12"/>
      <c r="M1192" s="49"/>
      <c r="N1192" s="49"/>
      <c r="O1192" s="12"/>
      <c r="P1192" s="12"/>
      <c r="Q1192" s="12"/>
      <c r="R1192" s="12"/>
      <c r="S1192" s="12"/>
      <c r="T1192" s="12"/>
    </row>
    <row r="1193" spans="1:20" s="1" customFormat="1" x14ac:dyDescent="0.4">
      <c r="A1193" s="12"/>
      <c r="B1193" s="12"/>
      <c r="C1193" s="42"/>
      <c r="D1193" s="12"/>
      <c r="E1193" s="12"/>
      <c r="F1193" s="12"/>
      <c r="G1193" s="12"/>
      <c r="H1193" s="12"/>
      <c r="I1193" s="12"/>
      <c r="J1193" s="12"/>
      <c r="K1193" s="12"/>
      <c r="L1193" s="12"/>
      <c r="M1193" s="49"/>
      <c r="N1193" s="49"/>
      <c r="O1193" s="12"/>
      <c r="P1193" s="12"/>
      <c r="Q1193" s="12"/>
      <c r="R1193" s="12"/>
      <c r="S1193" s="12"/>
      <c r="T1193" s="12"/>
    </row>
    <row r="1194" spans="1:20" s="1" customFormat="1" x14ac:dyDescent="0.4">
      <c r="A1194" s="12"/>
      <c r="B1194" s="12"/>
      <c r="C1194" s="42"/>
      <c r="D1194" s="12"/>
      <c r="E1194" s="12"/>
      <c r="F1194" s="12"/>
      <c r="G1194" s="12"/>
      <c r="H1194" s="12"/>
      <c r="I1194" s="12"/>
      <c r="J1194" s="12"/>
      <c r="K1194" s="12"/>
      <c r="L1194" s="12"/>
      <c r="M1194" s="49"/>
      <c r="N1194" s="49"/>
      <c r="O1194" s="12"/>
      <c r="P1194" s="12"/>
      <c r="Q1194" s="12"/>
      <c r="R1194" s="12"/>
      <c r="S1194" s="12"/>
      <c r="T1194" s="12"/>
    </row>
    <row r="1195" spans="1:20" s="1" customFormat="1" x14ac:dyDescent="0.4">
      <c r="A1195" s="12"/>
      <c r="B1195" s="12"/>
      <c r="C1195" s="42"/>
      <c r="D1195" s="12"/>
      <c r="E1195" s="12"/>
      <c r="F1195" s="12"/>
      <c r="G1195" s="12"/>
      <c r="H1195" s="12"/>
      <c r="I1195" s="12"/>
      <c r="J1195" s="12"/>
      <c r="K1195" s="12"/>
      <c r="L1195" s="12"/>
      <c r="M1195" s="49"/>
      <c r="N1195" s="49"/>
      <c r="O1195" s="12"/>
      <c r="P1195" s="12"/>
      <c r="Q1195" s="12"/>
      <c r="R1195" s="12"/>
      <c r="S1195" s="12"/>
      <c r="T1195" s="12"/>
    </row>
    <row r="1196" spans="1:20" s="1" customFormat="1" x14ac:dyDescent="0.4">
      <c r="A1196" s="12"/>
      <c r="B1196" s="12"/>
      <c r="C1196" s="42"/>
      <c r="D1196" s="12"/>
      <c r="E1196" s="12"/>
      <c r="F1196" s="12"/>
      <c r="G1196" s="12"/>
      <c r="H1196" s="12"/>
      <c r="I1196" s="12"/>
      <c r="J1196" s="12"/>
      <c r="K1196" s="12"/>
      <c r="L1196" s="12"/>
      <c r="M1196" s="49"/>
      <c r="N1196" s="49"/>
      <c r="O1196" s="12"/>
      <c r="P1196" s="12"/>
      <c r="Q1196" s="12"/>
      <c r="R1196" s="12"/>
      <c r="S1196" s="12"/>
      <c r="T1196" s="12"/>
    </row>
    <row r="1197" spans="1:20" s="1" customFormat="1" x14ac:dyDescent="0.4">
      <c r="A1197" s="12"/>
      <c r="B1197" s="12"/>
      <c r="C1197" s="42"/>
      <c r="D1197" s="12"/>
      <c r="E1197" s="12"/>
      <c r="F1197" s="12"/>
      <c r="G1197" s="12"/>
      <c r="H1197" s="12"/>
      <c r="I1197" s="12"/>
      <c r="J1197" s="12"/>
      <c r="K1197" s="12"/>
      <c r="L1197" s="12"/>
      <c r="M1197" s="49"/>
      <c r="N1197" s="49"/>
      <c r="O1197" s="12"/>
      <c r="P1197" s="12"/>
      <c r="Q1197" s="12"/>
      <c r="R1197" s="12"/>
      <c r="S1197" s="12"/>
      <c r="T1197" s="12"/>
    </row>
    <row r="1198" spans="1:20" s="1" customFormat="1" x14ac:dyDescent="0.4">
      <c r="A1198" s="12"/>
      <c r="B1198" s="12"/>
      <c r="C1198" s="42"/>
      <c r="D1198" s="12"/>
      <c r="E1198" s="12"/>
      <c r="F1198" s="12"/>
      <c r="G1198" s="12"/>
      <c r="H1198" s="12"/>
      <c r="I1198" s="12"/>
      <c r="J1198" s="12"/>
      <c r="K1198" s="12"/>
      <c r="L1198" s="12"/>
      <c r="M1198" s="49"/>
      <c r="N1198" s="49"/>
      <c r="O1198" s="12"/>
      <c r="P1198" s="12"/>
      <c r="Q1198" s="12"/>
      <c r="R1198" s="12"/>
      <c r="S1198" s="12"/>
      <c r="T1198" s="12"/>
    </row>
    <row r="1199" spans="1:20" s="1" customFormat="1" x14ac:dyDescent="0.4">
      <c r="A1199" s="12"/>
      <c r="B1199" s="12"/>
      <c r="C1199" s="42"/>
      <c r="D1199" s="12"/>
      <c r="E1199" s="12"/>
      <c r="F1199" s="12"/>
      <c r="G1199" s="12"/>
      <c r="H1199" s="12"/>
      <c r="I1199" s="12"/>
      <c r="J1199" s="12"/>
      <c r="K1199" s="12"/>
      <c r="L1199" s="12"/>
      <c r="M1199" s="49"/>
      <c r="N1199" s="49"/>
      <c r="O1199" s="12"/>
      <c r="P1199" s="12"/>
      <c r="Q1199" s="12"/>
      <c r="R1199" s="12"/>
      <c r="S1199" s="12"/>
      <c r="T1199" s="12"/>
    </row>
    <row r="1200" spans="1:20" s="1" customFormat="1" x14ac:dyDescent="0.4">
      <c r="A1200" s="12"/>
      <c r="B1200" s="12"/>
      <c r="C1200" s="42"/>
      <c r="D1200" s="12"/>
      <c r="E1200" s="12"/>
      <c r="F1200" s="12"/>
      <c r="G1200" s="12"/>
      <c r="H1200" s="12"/>
      <c r="I1200" s="12"/>
      <c r="J1200" s="12"/>
      <c r="K1200" s="12"/>
      <c r="L1200" s="12"/>
      <c r="M1200" s="49"/>
      <c r="N1200" s="49"/>
      <c r="O1200" s="12"/>
      <c r="P1200" s="12"/>
      <c r="Q1200" s="12"/>
      <c r="R1200" s="12"/>
      <c r="S1200" s="12"/>
      <c r="T1200" s="12"/>
    </row>
    <row r="1201" spans="1:20" s="1" customFormat="1" x14ac:dyDescent="0.4">
      <c r="A1201" s="12"/>
      <c r="B1201" s="12"/>
      <c r="C1201" s="42"/>
      <c r="D1201" s="12"/>
      <c r="E1201" s="12"/>
      <c r="F1201" s="12"/>
      <c r="G1201" s="12"/>
      <c r="H1201" s="12"/>
      <c r="I1201" s="12"/>
      <c r="J1201" s="12"/>
      <c r="K1201" s="12"/>
      <c r="L1201" s="12"/>
      <c r="M1201" s="49"/>
      <c r="N1201" s="49"/>
      <c r="O1201" s="12"/>
      <c r="P1201" s="12"/>
      <c r="Q1201" s="12"/>
      <c r="R1201" s="12"/>
      <c r="S1201" s="12"/>
      <c r="T1201" s="12"/>
    </row>
    <row r="1202" spans="1:20" s="1" customFormat="1" x14ac:dyDescent="0.4">
      <c r="A1202" s="12"/>
      <c r="B1202" s="12"/>
      <c r="C1202" s="42"/>
      <c r="D1202" s="12"/>
      <c r="E1202" s="12"/>
      <c r="F1202" s="12"/>
      <c r="G1202" s="12"/>
      <c r="H1202" s="12"/>
      <c r="I1202" s="12"/>
      <c r="J1202" s="12"/>
      <c r="K1202" s="12"/>
      <c r="L1202" s="12"/>
      <c r="M1202" s="49"/>
      <c r="N1202" s="49"/>
      <c r="O1202" s="12"/>
      <c r="P1202" s="12"/>
      <c r="Q1202" s="12"/>
      <c r="R1202" s="12"/>
      <c r="S1202" s="12"/>
      <c r="T1202" s="12"/>
    </row>
    <row r="1203" spans="1:20" s="1" customFormat="1" x14ac:dyDescent="0.4">
      <c r="A1203" s="12"/>
      <c r="B1203" s="12"/>
      <c r="C1203" s="42"/>
      <c r="D1203" s="12"/>
      <c r="E1203" s="12"/>
      <c r="F1203" s="12"/>
      <c r="G1203" s="12"/>
      <c r="H1203" s="12"/>
      <c r="I1203" s="12"/>
      <c r="J1203" s="12"/>
      <c r="K1203" s="12"/>
      <c r="L1203" s="12"/>
      <c r="M1203" s="49"/>
      <c r="N1203" s="49"/>
      <c r="O1203" s="12"/>
      <c r="P1203" s="12"/>
      <c r="Q1203" s="12"/>
      <c r="R1203" s="12"/>
      <c r="S1203" s="12"/>
      <c r="T1203" s="12"/>
    </row>
    <row r="1204" spans="1:20" s="1" customFormat="1" x14ac:dyDescent="0.4">
      <c r="A1204" s="12"/>
      <c r="B1204" s="12"/>
      <c r="C1204" s="42"/>
      <c r="D1204" s="12"/>
      <c r="E1204" s="12"/>
      <c r="F1204" s="12"/>
      <c r="G1204" s="12"/>
      <c r="H1204" s="12"/>
      <c r="I1204" s="12"/>
      <c r="J1204" s="12"/>
      <c r="K1204" s="12"/>
      <c r="L1204" s="12"/>
      <c r="M1204" s="49"/>
      <c r="N1204" s="49"/>
      <c r="O1204" s="12"/>
      <c r="P1204" s="12"/>
      <c r="Q1204" s="12"/>
      <c r="R1204" s="12"/>
      <c r="S1204" s="12"/>
      <c r="T1204" s="12"/>
    </row>
    <row r="1205" spans="1:20" s="1" customFormat="1" x14ac:dyDescent="0.4">
      <c r="A1205" s="12"/>
      <c r="B1205" s="12"/>
      <c r="C1205" s="42"/>
      <c r="D1205" s="12"/>
      <c r="E1205" s="12"/>
      <c r="F1205" s="12"/>
      <c r="G1205" s="12"/>
      <c r="H1205" s="12"/>
      <c r="I1205" s="12"/>
      <c r="J1205" s="12"/>
      <c r="K1205" s="12"/>
      <c r="L1205" s="12"/>
      <c r="M1205" s="49"/>
      <c r="N1205" s="49"/>
      <c r="O1205" s="12"/>
      <c r="P1205" s="12"/>
      <c r="Q1205" s="12"/>
      <c r="R1205" s="12"/>
      <c r="S1205" s="12"/>
      <c r="T1205" s="12"/>
    </row>
    <row r="1206" spans="1:20" s="1" customFormat="1" x14ac:dyDescent="0.4">
      <c r="A1206" s="12"/>
      <c r="B1206" s="12"/>
      <c r="C1206" s="42"/>
      <c r="D1206" s="12"/>
      <c r="E1206" s="12"/>
      <c r="F1206" s="12"/>
      <c r="G1206" s="12"/>
      <c r="H1206" s="12"/>
      <c r="I1206" s="12"/>
      <c r="J1206" s="12"/>
      <c r="K1206" s="12"/>
      <c r="L1206" s="12"/>
      <c r="M1206" s="49"/>
      <c r="N1206" s="49"/>
      <c r="O1206" s="12"/>
      <c r="P1206" s="12"/>
      <c r="Q1206" s="12"/>
      <c r="R1206" s="12"/>
      <c r="S1206" s="12"/>
      <c r="T1206" s="12"/>
    </row>
    <row r="1207" spans="1:20" s="1" customFormat="1" x14ac:dyDescent="0.4">
      <c r="A1207" s="12"/>
      <c r="B1207" s="12"/>
      <c r="C1207" s="42"/>
      <c r="D1207" s="12"/>
      <c r="E1207" s="12"/>
      <c r="F1207" s="12"/>
      <c r="G1207" s="12"/>
      <c r="H1207" s="12"/>
      <c r="I1207" s="12"/>
      <c r="J1207" s="12"/>
      <c r="K1207" s="12"/>
      <c r="L1207" s="12"/>
      <c r="M1207" s="49"/>
      <c r="N1207" s="49"/>
      <c r="O1207" s="12"/>
      <c r="P1207" s="12"/>
      <c r="Q1207" s="12"/>
      <c r="R1207" s="12"/>
      <c r="S1207" s="12"/>
      <c r="T1207" s="12"/>
    </row>
    <row r="1208" spans="1:20" s="1" customFormat="1" x14ac:dyDescent="0.4">
      <c r="A1208" s="12"/>
      <c r="B1208" s="12"/>
      <c r="C1208" s="42"/>
      <c r="D1208" s="12"/>
      <c r="E1208" s="12"/>
      <c r="F1208" s="12"/>
      <c r="G1208" s="12"/>
      <c r="H1208" s="12"/>
      <c r="I1208" s="12"/>
      <c r="J1208" s="12"/>
      <c r="K1208" s="12"/>
      <c r="L1208" s="12"/>
      <c r="M1208" s="49"/>
      <c r="N1208" s="49"/>
      <c r="O1208" s="12"/>
      <c r="P1208" s="12"/>
      <c r="Q1208" s="12"/>
      <c r="R1208" s="12"/>
      <c r="S1208" s="12"/>
      <c r="T1208" s="12"/>
    </row>
    <row r="1209" spans="1:20" s="1" customFormat="1" x14ac:dyDescent="0.4">
      <c r="A1209" s="12"/>
      <c r="B1209" s="12"/>
      <c r="C1209" s="42"/>
      <c r="D1209" s="12"/>
      <c r="E1209" s="12"/>
      <c r="F1209" s="12"/>
      <c r="G1209" s="12"/>
      <c r="H1209" s="12"/>
      <c r="I1209" s="12"/>
      <c r="J1209" s="12"/>
      <c r="K1209" s="12"/>
      <c r="L1209" s="12"/>
      <c r="M1209" s="49"/>
      <c r="N1209" s="49"/>
      <c r="O1209" s="12"/>
      <c r="P1209" s="12"/>
      <c r="Q1209" s="12"/>
      <c r="R1209" s="12"/>
      <c r="S1209" s="12"/>
      <c r="T1209" s="12"/>
    </row>
    <row r="1210" spans="1:20" s="1" customFormat="1" x14ac:dyDescent="0.4">
      <c r="A1210" s="12"/>
      <c r="B1210" s="12"/>
      <c r="C1210" s="42"/>
      <c r="D1210" s="12"/>
      <c r="E1210" s="12"/>
      <c r="F1210" s="12"/>
      <c r="G1210" s="12"/>
      <c r="H1210" s="12"/>
      <c r="I1210" s="12"/>
      <c r="J1210" s="12"/>
      <c r="K1210" s="12"/>
      <c r="L1210" s="12"/>
      <c r="M1210" s="49"/>
      <c r="N1210" s="49"/>
      <c r="O1210" s="12"/>
      <c r="P1210" s="12"/>
      <c r="Q1210" s="12"/>
      <c r="R1210" s="12"/>
      <c r="S1210" s="12"/>
      <c r="T1210" s="12"/>
    </row>
    <row r="1211" spans="1:20" s="1" customFormat="1" x14ac:dyDescent="0.4">
      <c r="A1211" s="12"/>
      <c r="B1211" s="12"/>
      <c r="C1211" s="42"/>
      <c r="D1211" s="12"/>
      <c r="E1211" s="12"/>
      <c r="F1211" s="12"/>
      <c r="G1211" s="12"/>
      <c r="H1211" s="12"/>
      <c r="I1211" s="12"/>
      <c r="J1211" s="12"/>
      <c r="K1211" s="12"/>
      <c r="L1211" s="12"/>
      <c r="M1211" s="49"/>
      <c r="N1211" s="49"/>
      <c r="O1211" s="12"/>
      <c r="P1211" s="12"/>
      <c r="Q1211" s="12"/>
      <c r="R1211" s="12"/>
      <c r="S1211" s="12"/>
      <c r="T1211" s="12"/>
    </row>
    <row r="1212" spans="1:20" s="1" customFormat="1" x14ac:dyDescent="0.4">
      <c r="A1212" s="12"/>
      <c r="B1212" s="12"/>
      <c r="C1212" s="42"/>
      <c r="D1212" s="12"/>
      <c r="E1212" s="12"/>
      <c r="F1212" s="12"/>
      <c r="G1212" s="12"/>
      <c r="H1212" s="12"/>
      <c r="I1212" s="12"/>
      <c r="J1212" s="12"/>
      <c r="K1212" s="12"/>
      <c r="L1212" s="12"/>
      <c r="M1212" s="49"/>
      <c r="N1212" s="49"/>
      <c r="O1212" s="12"/>
      <c r="P1212" s="12"/>
      <c r="Q1212" s="12"/>
      <c r="R1212" s="12"/>
      <c r="S1212" s="12"/>
      <c r="T1212" s="12"/>
    </row>
    <row r="1213" spans="1:20" s="1" customFormat="1" x14ac:dyDescent="0.4">
      <c r="A1213" s="12"/>
      <c r="B1213" s="12"/>
      <c r="C1213" s="42"/>
      <c r="D1213" s="12"/>
      <c r="E1213" s="12"/>
      <c r="F1213" s="12"/>
      <c r="G1213" s="12"/>
      <c r="H1213" s="12"/>
      <c r="I1213" s="12"/>
      <c r="J1213" s="12"/>
      <c r="K1213" s="12"/>
      <c r="L1213" s="12"/>
      <c r="M1213" s="49"/>
      <c r="N1213" s="49"/>
      <c r="O1213" s="12"/>
      <c r="P1213" s="12"/>
      <c r="Q1213" s="12"/>
      <c r="R1213" s="12"/>
      <c r="S1213" s="12"/>
      <c r="T1213" s="12"/>
    </row>
    <row r="1214" spans="1:20" s="1" customFormat="1" x14ac:dyDescent="0.4">
      <c r="A1214" s="12"/>
      <c r="B1214" s="12"/>
      <c r="C1214" s="42"/>
      <c r="D1214" s="12"/>
      <c r="E1214" s="12"/>
      <c r="F1214" s="12"/>
      <c r="G1214" s="12"/>
      <c r="H1214" s="12"/>
      <c r="I1214" s="12"/>
      <c r="J1214" s="12"/>
      <c r="K1214" s="12"/>
      <c r="L1214" s="12"/>
      <c r="M1214" s="49"/>
      <c r="N1214" s="49"/>
      <c r="O1214" s="12"/>
      <c r="P1214" s="12"/>
      <c r="Q1214" s="12"/>
      <c r="R1214" s="12"/>
      <c r="S1214" s="12"/>
      <c r="T1214" s="12"/>
    </row>
    <row r="1215" spans="1:20" s="1" customFormat="1" x14ac:dyDescent="0.4">
      <c r="A1215" s="12"/>
      <c r="B1215" s="12"/>
      <c r="C1215" s="42"/>
      <c r="D1215" s="12"/>
      <c r="E1215" s="12"/>
      <c r="F1215" s="12"/>
      <c r="G1215" s="12"/>
      <c r="H1215" s="12"/>
      <c r="I1215" s="12"/>
      <c r="J1215" s="12"/>
      <c r="K1215" s="12"/>
      <c r="L1215" s="12"/>
      <c r="M1215" s="49"/>
      <c r="N1215" s="49"/>
      <c r="O1215" s="12"/>
      <c r="P1215" s="12"/>
      <c r="Q1215" s="12"/>
      <c r="R1215" s="12"/>
      <c r="S1215" s="12"/>
      <c r="T1215" s="12"/>
    </row>
    <row r="1216" spans="1:20" s="1" customFormat="1" x14ac:dyDescent="0.4">
      <c r="A1216" s="12"/>
      <c r="B1216" s="12"/>
      <c r="C1216" s="42"/>
      <c r="D1216" s="12"/>
      <c r="E1216" s="12"/>
      <c r="F1216" s="12"/>
      <c r="G1216" s="12"/>
      <c r="H1216" s="12"/>
      <c r="I1216" s="12"/>
      <c r="J1216" s="12"/>
      <c r="K1216" s="12"/>
      <c r="L1216" s="12"/>
      <c r="M1216" s="49"/>
      <c r="N1216" s="49"/>
      <c r="O1216" s="12"/>
      <c r="P1216" s="12"/>
      <c r="Q1216" s="12"/>
      <c r="R1216" s="12"/>
      <c r="S1216" s="12"/>
      <c r="T1216" s="12"/>
    </row>
    <row r="1217" spans="1:20" s="1" customFormat="1" x14ac:dyDescent="0.4">
      <c r="A1217" s="12"/>
      <c r="B1217" s="12"/>
      <c r="C1217" s="42"/>
      <c r="D1217" s="12"/>
      <c r="E1217" s="12"/>
      <c r="F1217" s="12"/>
      <c r="G1217" s="12"/>
      <c r="H1217" s="12"/>
      <c r="I1217" s="12"/>
      <c r="J1217" s="12"/>
      <c r="K1217" s="12"/>
      <c r="L1217" s="12"/>
      <c r="M1217" s="49"/>
      <c r="N1217" s="49"/>
      <c r="O1217" s="12"/>
      <c r="P1217" s="12"/>
      <c r="Q1217" s="12"/>
      <c r="R1217" s="12"/>
      <c r="S1217" s="12"/>
      <c r="T1217" s="12"/>
    </row>
    <row r="1218" spans="1:20" s="1" customFormat="1" x14ac:dyDescent="0.4">
      <c r="A1218" s="12"/>
      <c r="B1218" s="12"/>
      <c r="C1218" s="42"/>
      <c r="D1218" s="12"/>
      <c r="E1218" s="12"/>
      <c r="F1218" s="12"/>
      <c r="G1218" s="12"/>
      <c r="H1218" s="12"/>
      <c r="I1218" s="12"/>
      <c r="J1218" s="12"/>
      <c r="K1218" s="12"/>
      <c r="L1218" s="12"/>
      <c r="M1218" s="49"/>
      <c r="N1218" s="49"/>
      <c r="O1218" s="12"/>
      <c r="P1218" s="12"/>
      <c r="Q1218" s="12"/>
      <c r="R1218" s="12"/>
      <c r="S1218" s="12"/>
      <c r="T1218" s="12"/>
    </row>
    <row r="1219" spans="1:20" s="1" customFormat="1" x14ac:dyDescent="0.4">
      <c r="A1219" s="12"/>
      <c r="B1219" s="12"/>
      <c r="C1219" s="42"/>
      <c r="D1219" s="12"/>
      <c r="E1219" s="12"/>
      <c r="F1219" s="12"/>
      <c r="G1219" s="12"/>
      <c r="H1219" s="12"/>
      <c r="I1219" s="12"/>
      <c r="J1219" s="12"/>
      <c r="K1219" s="12"/>
      <c r="L1219" s="12"/>
      <c r="M1219" s="49"/>
      <c r="N1219" s="49"/>
      <c r="O1219" s="12"/>
      <c r="P1219" s="12"/>
      <c r="Q1219" s="12"/>
      <c r="R1219" s="12"/>
      <c r="S1219" s="12"/>
      <c r="T1219" s="12"/>
    </row>
    <row r="1220" spans="1:20" s="1" customFormat="1" x14ac:dyDescent="0.4">
      <c r="A1220" s="12"/>
      <c r="B1220" s="12"/>
      <c r="C1220" s="42"/>
      <c r="D1220" s="12"/>
      <c r="E1220" s="12"/>
      <c r="F1220" s="12"/>
      <c r="G1220" s="12"/>
      <c r="H1220" s="12"/>
      <c r="I1220" s="12"/>
      <c r="J1220" s="12"/>
      <c r="K1220" s="12"/>
      <c r="L1220" s="12"/>
      <c r="M1220" s="49"/>
      <c r="N1220" s="49"/>
      <c r="O1220" s="12"/>
      <c r="P1220" s="12"/>
      <c r="Q1220" s="12"/>
      <c r="R1220" s="12"/>
      <c r="S1220" s="12"/>
      <c r="T1220" s="12"/>
    </row>
    <row r="1221" spans="1:20" s="1" customFormat="1" x14ac:dyDescent="0.4">
      <c r="A1221" s="12"/>
      <c r="B1221" s="12"/>
      <c r="C1221" s="42"/>
      <c r="D1221" s="12"/>
      <c r="E1221" s="12"/>
      <c r="F1221" s="12"/>
      <c r="G1221" s="12"/>
      <c r="H1221" s="12"/>
      <c r="I1221" s="12"/>
      <c r="J1221" s="12"/>
      <c r="K1221" s="12"/>
      <c r="L1221" s="12"/>
      <c r="M1221" s="49"/>
      <c r="N1221" s="49"/>
      <c r="O1221" s="12"/>
      <c r="P1221" s="12"/>
      <c r="Q1221" s="12"/>
      <c r="R1221" s="12"/>
      <c r="S1221" s="12"/>
      <c r="T1221" s="12"/>
    </row>
    <row r="1222" spans="1:20" s="1" customFormat="1" x14ac:dyDescent="0.4">
      <c r="A1222" s="12"/>
      <c r="B1222" s="12"/>
      <c r="C1222" s="42"/>
      <c r="D1222" s="12"/>
      <c r="E1222" s="12"/>
      <c r="F1222" s="12"/>
      <c r="G1222" s="12"/>
      <c r="H1222" s="12"/>
      <c r="I1222" s="12"/>
      <c r="J1222" s="12"/>
      <c r="K1222" s="12"/>
      <c r="L1222" s="12"/>
      <c r="M1222" s="49"/>
      <c r="N1222" s="49"/>
      <c r="O1222" s="12"/>
      <c r="P1222" s="12"/>
      <c r="Q1222" s="12"/>
      <c r="R1222" s="12"/>
      <c r="S1222" s="12"/>
      <c r="T1222" s="12"/>
    </row>
    <row r="1223" spans="1:20" s="1" customFormat="1" x14ac:dyDescent="0.4">
      <c r="A1223" s="12"/>
      <c r="B1223" s="12"/>
      <c r="C1223" s="42"/>
      <c r="D1223" s="12"/>
      <c r="E1223" s="12"/>
      <c r="F1223" s="12"/>
      <c r="G1223" s="12"/>
      <c r="H1223" s="12"/>
      <c r="I1223" s="12"/>
      <c r="J1223" s="12"/>
      <c r="K1223" s="12"/>
      <c r="L1223" s="12"/>
      <c r="M1223" s="49"/>
      <c r="N1223" s="49"/>
      <c r="O1223" s="12"/>
      <c r="P1223" s="12"/>
      <c r="Q1223" s="12"/>
      <c r="R1223" s="12"/>
      <c r="S1223" s="12"/>
      <c r="T1223" s="12"/>
    </row>
    <row r="1224" spans="1:20" s="1" customFormat="1" x14ac:dyDescent="0.4">
      <c r="A1224" s="12"/>
      <c r="B1224" s="12"/>
      <c r="C1224" s="42"/>
      <c r="D1224" s="12"/>
      <c r="E1224" s="12"/>
      <c r="F1224" s="12"/>
      <c r="G1224" s="12"/>
      <c r="H1224" s="12"/>
      <c r="I1224" s="12"/>
      <c r="J1224" s="12"/>
      <c r="K1224" s="12"/>
      <c r="L1224" s="12"/>
      <c r="M1224" s="49"/>
      <c r="N1224" s="49"/>
      <c r="O1224" s="12"/>
      <c r="P1224" s="12"/>
      <c r="Q1224" s="12"/>
      <c r="R1224" s="12"/>
      <c r="S1224" s="12"/>
      <c r="T1224" s="12"/>
    </row>
    <row r="1225" spans="1:20" s="1" customFormat="1" x14ac:dyDescent="0.4">
      <c r="A1225" s="12"/>
      <c r="B1225" s="12"/>
      <c r="C1225" s="42"/>
      <c r="D1225" s="12"/>
      <c r="E1225" s="12"/>
      <c r="F1225" s="12"/>
      <c r="G1225" s="12"/>
      <c r="H1225" s="12"/>
      <c r="I1225" s="12"/>
      <c r="J1225" s="12"/>
      <c r="K1225" s="12"/>
      <c r="L1225" s="12"/>
      <c r="M1225" s="49"/>
      <c r="N1225" s="49"/>
      <c r="O1225" s="12"/>
      <c r="P1225" s="12"/>
      <c r="Q1225" s="12"/>
      <c r="R1225" s="12"/>
      <c r="S1225" s="12"/>
      <c r="T1225" s="12"/>
    </row>
    <row r="1226" spans="1:20" s="1" customFormat="1" x14ac:dyDescent="0.4">
      <c r="A1226" s="12"/>
      <c r="B1226" s="12"/>
      <c r="C1226" s="42"/>
      <c r="D1226" s="12"/>
      <c r="E1226" s="12"/>
      <c r="F1226" s="12"/>
      <c r="G1226" s="12"/>
      <c r="H1226" s="12"/>
      <c r="I1226" s="12"/>
      <c r="J1226" s="12"/>
      <c r="K1226" s="12"/>
      <c r="L1226" s="12"/>
      <c r="M1226" s="49"/>
      <c r="N1226" s="49"/>
      <c r="O1226" s="12"/>
      <c r="P1226" s="12"/>
      <c r="Q1226" s="12"/>
      <c r="R1226" s="12"/>
      <c r="S1226" s="12"/>
      <c r="T1226" s="12"/>
    </row>
    <row r="1227" spans="1:20" s="1" customFormat="1" x14ac:dyDescent="0.4">
      <c r="A1227" s="12"/>
      <c r="B1227" s="12"/>
      <c r="C1227" s="42"/>
      <c r="D1227" s="12"/>
      <c r="E1227" s="12"/>
      <c r="F1227" s="12"/>
      <c r="G1227" s="12"/>
      <c r="H1227" s="12"/>
      <c r="I1227" s="12"/>
      <c r="J1227" s="12"/>
      <c r="K1227" s="12"/>
      <c r="L1227" s="12"/>
      <c r="M1227" s="49"/>
      <c r="N1227" s="49"/>
      <c r="O1227" s="12"/>
      <c r="P1227" s="12"/>
      <c r="Q1227" s="12"/>
      <c r="R1227" s="12"/>
      <c r="S1227" s="12"/>
      <c r="T1227" s="12"/>
    </row>
    <row r="1228" spans="1:20" s="1" customFormat="1" x14ac:dyDescent="0.4">
      <c r="A1228" s="12"/>
      <c r="B1228" s="12"/>
      <c r="C1228" s="42"/>
      <c r="D1228" s="12"/>
      <c r="E1228" s="12"/>
      <c r="F1228" s="12"/>
      <c r="G1228" s="12"/>
      <c r="H1228" s="12"/>
      <c r="I1228" s="12"/>
      <c r="J1228" s="12"/>
      <c r="K1228" s="12"/>
      <c r="L1228" s="12"/>
      <c r="M1228" s="49"/>
      <c r="N1228" s="49"/>
      <c r="O1228" s="12"/>
      <c r="P1228" s="12"/>
      <c r="Q1228" s="12"/>
      <c r="R1228" s="12"/>
      <c r="S1228" s="12"/>
      <c r="T1228" s="12"/>
    </row>
    <row r="1229" spans="1:20" s="1" customFormat="1" x14ac:dyDescent="0.4">
      <c r="A1229" s="12"/>
      <c r="B1229" s="12"/>
      <c r="C1229" s="42"/>
      <c r="D1229" s="12"/>
      <c r="E1229" s="12"/>
      <c r="F1229" s="12"/>
      <c r="G1229" s="12"/>
      <c r="H1229" s="12"/>
      <c r="I1229" s="12"/>
      <c r="J1229" s="12"/>
      <c r="K1229" s="12"/>
      <c r="L1229" s="12"/>
      <c r="M1229" s="49"/>
      <c r="N1229" s="49"/>
      <c r="O1229" s="12"/>
      <c r="P1229" s="12"/>
      <c r="Q1229" s="12"/>
      <c r="R1229" s="12"/>
      <c r="S1229" s="12"/>
      <c r="T1229" s="12"/>
    </row>
    <row r="1230" spans="1:20" s="1" customFormat="1" x14ac:dyDescent="0.4">
      <c r="A1230" s="12"/>
      <c r="B1230" s="12"/>
      <c r="C1230" s="42"/>
      <c r="D1230" s="12"/>
      <c r="E1230" s="12"/>
      <c r="F1230" s="12"/>
      <c r="G1230" s="12"/>
      <c r="H1230" s="12"/>
      <c r="I1230" s="12"/>
      <c r="J1230" s="12"/>
      <c r="K1230" s="12"/>
      <c r="L1230" s="12"/>
      <c r="M1230" s="49"/>
      <c r="N1230" s="49"/>
      <c r="O1230" s="12"/>
      <c r="P1230" s="12"/>
      <c r="Q1230" s="12"/>
      <c r="R1230" s="12"/>
      <c r="S1230" s="12"/>
      <c r="T1230" s="12"/>
    </row>
    <row r="1231" spans="1:20" s="1" customFormat="1" x14ac:dyDescent="0.4">
      <c r="A1231" s="12"/>
      <c r="B1231" s="12"/>
      <c r="C1231" s="42"/>
      <c r="D1231" s="12"/>
      <c r="E1231" s="12"/>
      <c r="F1231" s="12"/>
      <c r="G1231" s="12"/>
      <c r="H1231" s="12"/>
      <c r="I1231" s="12"/>
      <c r="J1231" s="12"/>
      <c r="K1231" s="12"/>
      <c r="L1231" s="12"/>
      <c r="M1231" s="49"/>
      <c r="N1231" s="49"/>
      <c r="O1231" s="12"/>
      <c r="P1231" s="12"/>
      <c r="Q1231" s="12"/>
      <c r="R1231" s="12"/>
      <c r="S1231" s="12"/>
      <c r="T1231" s="12"/>
    </row>
    <row r="1232" spans="1:20" s="1" customFormat="1" x14ac:dyDescent="0.4">
      <c r="A1232" s="12"/>
      <c r="B1232" s="12"/>
      <c r="C1232" s="42"/>
      <c r="D1232" s="12"/>
      <c r="E1232" s="12"/>
      <c r="F1232" s="12"/>
      <c r="G1232" s="12"/>
      <c r="H1232" s="12"/>
      <c r="I1232" s="12"/>
      <c r="J1232" s="12"/>
      <c r="K1232" s="12"/>
      <c r="L1232" s="12"/>
      <c r="M1232" s="49"/>
      <c r="N1232" s="49"/>
      <c r="O1232" s="12"/>
      <c r="P1232" s="12"/>
      <c r="Q1232" s="12"/>
      <c r="R1232" s="12"/>
      <c r="S1232" s="12"/>
      <c r="T1232" s="12"/>
    </row>
    <row r="1233" spans="1:20" s="1" customFormat="1" x14ac:dyDescent="0.4">
      <c r="A1233" s="12"/>
      <c r="B1233" s="12"/>
      <c r="C1233" s="42"/>
      <c r="D1233" s="12"/>
      <c r="E1233" s="12"/>
      <c r="F1233" s="12"/>
      <c r="G1233" s="12"/>
      <c r="H1233" s="12"/>
      <c r="I1233" s="12"/>
      <c r="J1233" s="12"/>
      <c r="K1233" s="12"/>
      <c r="L1233" s="12"/>
      <c r="M1233" s="49"/>
      <c r="N1233" s="49"/>
      <c r="O1233" s="12"/>
      <c r="P1233" s="12"/>
      <c r="Q1233" s="12"/>
      <c r="R1233" s="12"/>
      <c r="S1233" s="12"/>
      <c r="T1233" s="12"/>
    </row>
    <row r="1234" spans="1:20" s="1" customFormat="1" x14ac:dyDescent="0.4">
      <c r="A1234" s="12"/>
      <c r="B1234" s="12"/>
      <c r="C1234" s="42"/>
      <c r="D1234" s="12"/>
      <c r="E1234" s="12"/>
      <c r="F1234" s="12"/>
      <c r="G1234" s="12"/>
      <c r="H1234" s="12"/>
      <c r="I1234" s="12"/>
      <c r="J1234" s="12"/>
      <c r="K1234" s="12"/>
      <c r="L1234" s="12"/>
      <c r="M1234" s="49"/>
      <c r="N1234" s="49"/>
      <c r="O1234" s="12"/>
      <c r="P1234" s="12"/>
      <c r="Q1234" s="12"/>
      <c r="R1234" s="12"/>
      <c r="S1234" s="12"/>
      <c r="T1234" s="12"/>
    </row>
    <row r="1235" spans="1:20" s="1" customFormat="1" x14ac:dyDescent="0.4">
      <c r="A1235" s="12"/>
      <c r="B1235" s="12"/>
      <c r="C1235" s="42"/>
      <c r="D1235" s="12"/>
      <c r="E1235" s="12"/>
      <c r="F1235" s="12"/>
      <c r="G1235" s="12"/>
      <c r="H1235" s="12"/>
      <c r="I1235" s="12"/>
      <c r="J1235" s="12"/>
      <c r="K1235" s="12"/>
      <c r="L1235" s="12"/>
      <c r="M1235" s="49"/>
      <c r="N1235" s="49"/>
      <c r="O1235" s="12"/>
      <c r="P1235" s="12"/>
      <c r="Q1235" s="12"/>
      <c r="R1235" s="12"/>
      <c r="S1235" s="12"/>
      <c r="T1235" s="12"/>
    </row>
    <row r="1236" spans="1:20" s="1" customFormat="1" x14ac:dyDescent="0.4">
      <c r="A1236" s="12"/>
      <c r="B1236" s="12"/>
      <c r="C1236" s="42"/>
      <c r="D1236" s="12"/>
      <c r="E1236" s="12"/>
      <c r="F1236" s="12"/>
      <c r="G1236" s="12"/>
      <c r="H1236" s="12"/>
      <c r="I1236" s="12"/>
      <c r="J1236" s="12"/>
      <c r="K1236" s="12"/>
      <c r="L1236" s="12"/>
      <c r="M1236" s="49"/>
      <c r="N1236" s="49"/>
      <c r="O1236" s="12"/>
      <c r="P1236" s="12"/>
      <c r="Q1236" s="12"/>
      <c r="R1236" s="12"/>
      <c r="S1236" s="12"/>
      <c r="T1236" s="12"/>
    </row>
    <row r="1237" spans="1:20" s="1" customFormat="1" x14ac:dyDescent="0.4">
      <c r="A1237" s="12"/>
      <c r="B1237" s="12"/>
      <c r="C1237" s="42"/>
      <c r="D1237" s="12"/>
      <c r="E1237" s="12"/>
      <c r="F1237" s="12"/>
      <c r="G1237" s="12"/>
      <c r="H1237" s="12"/>
      <c r="I1237" s="12"/>
      <c r="J1237" s="12"/>
      <c r="K1237" s="12"/>
      <c r="L1237" s="12"/>
      <c r="M1237" s="49"/>
      <c r="N1237" s="49"/>
      <c r="O1237" s="12"/>
      <c r="P1237" s="12"/>
      <c r="Q1237" s="12"/>
      <c r="R1237" s="12"/>
      <c r="S1237" s="12"/>
      <c r="T1237" s="12"/>
    </row>
    <row r="1238" spans="1:20" s="1" customFormat="1" x14ac:dyDescent="0.4">
      <c r="A1238" s="12"/>
      <c r="B1238" s="12"/>
      <c r="C1238" s="42"/>
      <c r="D1238" s="12"/>
      <c r="E1238" s="12"/>
      <c r="F1238" s="12"/>
      <c r="G1238" s="12"/>
      <c r="H1238" s="12"/>
      <c r="I1238" s="12"/>
      <c r="J1238" s="12"/>
      <c r="K1238" s="12"/>
      <c r="L1238" s="12"/>
      <c r="M1238" s="49"/>
      <c r="N1238" s="49"/>
      <c r="O1238" s="12"/>
      <c r="P1238" s="12"/>
      <c r="Q1238" s="12"/>
      <c r="R1238" s="12"/>
      <c r="S1238" s="12"/>
      <c r="T1238" s="12"/>
    </row>
    <row r="1239" spans="1:20" s="1" customFormat="1" x14ac:dyDescent="0.4">
      <c r="A1239" s="12"/>
      <c r="B1239" s="12"/>
      <c r="C1239" s="42"/>
      <c r="D1239" s="12"/>
      <c r="E1239" s="12"/>
      <c r="F1239" s="12"/>
      <c r="G1239" s="12"/>
      <c r="H1239" s="12"/>
      <c r="I1239" s="12"/>
      <c r="J1239" s="12"/>
      <c r="K1239" s="12"/>
      <c r="L1239" s="12"/>
      <c r="M1239" s="49"/>
      <c r="N1239" s="49"/>
      <c r="O1239" s="12"/>
      <c r="P1239" s="12"/>
      <c r="Q1239" s="12"/>
      <c r="R1239" s="12"/>
      <c r="S1239" s="12"/>
      <c r="T1239" s="12"/>
    </row>
    <row r="1240" spans="1:20" s="1" customFormat="1" x14ac:dyDescent="0.4">
      <c r="A1240" s="12"/>
      <c r="B1240" s="12"/>
      <c r="C1240" s="42"/>
      <c r="D1240" s="12"/>
      <c r="E1240" s="12"/>
      <c r="F1240" s="12"/>
      <c r="G1240" s="12"/>
      <c r="H1240" s="12"/>
      <c r="I1240" s="12"/>
      <c r="J1240" s="12"/>
      <c r="K1240" s="12"/>
      <c r="L1240" s="12"/>
      <c r="M1240" s="49"/>
      <c r="N1240" s="49"/>
      <c r="O1240" s="12"/>
      <c r="P1240" s="12"/>
      <c r="Q1240" s="12"/>
      <c r="R1240" s="12"/>
      <c r="S1240" s="12"/>
      <c r="T1240" s="12"/>
    </row>
    <row r="1241" spans="1:20" s="1" customFormat="1" x14ac:dyDescent="0.4">
      <c r="A1241" s="12"/>
      <c r="B1241" s="12"/>
      <c r="C1241" s="42"/>
      <c r="D1241" s="12"/>
      <c r="E1241" s="12"/>
      <c r="F1241" s="12"/>
      <c r="G1241" s="12"/>
      <c r="H1241" s="12"/>
      <c r="I1241" s="12"/>
      <c r="J1241" s="12"/>
      <c r="K1241" s="12"/>
      <c r="L1241" s="12"/>
      <c r="M1241" s="49"/>
      <c r="N1241" s="49"/>
      <c r="O1241" s="12"/>
      <c r="P1241" s="12"/>
      <c r="Q1241" s="12"/>
      <c r="R1241" s="12"/>
      <c r="S1241" s="12"/>
      <c r="T1241" s="12"/>
    </row>
    <row r="1242" spans="1:20" s="1" customFormat="1" x14ac:dyDescent="0.4">
      <c r="A1242" s="12"/>
      <c r="B1242" s="12"/>
      <c r="C1242" s="42"/>
      <c r="D1242" s="12"/>
      <c r="E1242" s="12"/>
      <c r="F1242" s="12"/>
      <c r="G1242" s="12"/>
      <c r="H1242" s="12"/>
      <c r="I1242" s="12"/>
      <c r="J1242" s="12"/>
      <c r="K1242" s="12"/>
      <c r="L1242" s="12"/>
      <c r="M1242" s="49"/>
      <c r="N1242" s="49"/>
      <c r="O1242" s="12"/>
      <c r="P1242" s="12"/>
      <c r="Q1242" s="12"/>
      <c r="R1242" s="12"/>
      <c r="S1242" s="12"/>
      <c r="T1242" s="12"/>
    </row>
    <row r="1243" spans="1:20" s="1" customFormat="1" x14ac:dyDescent="0.4">
      <c r="A1243" s="12"/>
      <c r="B1243" s="12"/>
      <c r="C1243" s="42"/>
      <c r="D1243" s="12"/>
      <c r="E1243" s="12"/>
      <c r="F1243" s="12"/>
      <c r="G1243" s="12"/>
      <c r="H1243" s="12"/>
      <c r="I1243" s="12"/>
      <c r="J1243" s="12"/>
      <c r="K1243" s="12"/>
      <c r="L1243" s="12"/>
      <c r="M1243" s="49"/>
      <c r="N1243" s="49"/>
      <c r="O1243" s="12"/>
      <c r="P1243" s="12"/>
      <c r="Q1243" s="12"/>
      <c r="R1243" s="12"/>
      <c r="S1243" s="12"/>
      <c r="T1243" s="12"/>
    </row>
    <row r="1244" spans="1:20" s="1" customFormat="1" x14ac:dyDescent="0.4">
      <c r="A1244" s="12"/>
      <c r="B1244" s="12"/>
      <c r="C1244" s="42"/>
      <c r="D1244" s="12"/>
      <c r="E1244" s="12"/>
      <c r="F1244" s="12"/>
      <c r="G1244" s="12"/>
      <c r="H1244" s="12"/>
      <c r="I1244" s="12"/>
      <c r="J1244" s="12"/>
      <c r="K1244" s="12"/>
      <c r="L1244" s="12"/>
      <c r="M1244" s="49"/>
      <c r="N1244" s="49"/>
      <c r="O1244" s="12"/>
      <c r="P1244" s="12"/>
      <c r="Q1244" s="12"/>
      <c r="R1244" s="12"/>
      <c r="S1244" s="12"/>
      <c r="T1244" s="12"/>
    </row>
    <row r="1245" spans="1:20" s="1" customFormat="1" x14ac:dyDescent="0.4">
      <c r="A1245" s="12"/>
      <c r="B1245" s="12"/>
      <c r="C1245" s="42"/>
      <c r="D1245" s="12"/>
      <c r="E1245" s="12"/>
      <c r="F1245" s="12"/>
      <c r="G1245" s="12"/>
      <c r="H1245" s="12"/>
      <c r="I1245" s="12"/>
      <c r="J1245" s="12"/>
      <c r="K1245" s="12"/>
      <c r="L1245" s="12"/>
      <c r="M1245" s="49"/>
      <c r="N1245" s="49"/>
      <c r="O1245" s="12"/>
      <c r="P1245" s="12"/>
      <c r="Q1245" s="12"/>
      <c r="R1245" s="12"/>
      <c r="S1245" s="12"/>
      <c r="T1245" s="12"/>
    </row>
    <row r="1246" spans="1:20" s="1" customFormat="1" x14ac:dyDescent="0.4">
      <c r="A1246" s="12"/>
      <c r="B1246" s="12"/>
      <c r="C1246" s="42"/>
      <c r="D1246" s="12"/>
      <c r="E1246" s="12"/>
      <c r="F1246" s="12"/>
      <c r="G1246" s="12"/>
      <c r="H1246" s="12"/>
      <c r="I1246" s="12"/>
      <c r="J1246" s="12"/>
      <c r="K1246" s="12"/>
      <c r="L1246" s="12"/>
      <c r="M1246" s="49"/>
      <c r="N1246" s="49"/>
      <c r="O1246" s="12"/>
      <c r="P1246" s="12"/>
      <c r="Q1246" s="12"/>
      <c r="R1246" s="12"/>
      <c r="S1246" s="12"/>
      <c r="T1246" s="12"/>
    </row>
    <row r="1247" spans="1:20" s="1" customFormat="1" x14ac:dyDescent="0.4">
      <c r="A1247" s="12"/>
      <c r="B1247" s="12"/>
      <c r="C1247" s="42"/>
      <c r="D1247" s="12"/>
      <c r="E1247" s="12"/>
      <c r="F1247" s="12"/>
      <c r="G1247" s="12"/>
      <c r="H1247" s="12"/>
      <c r="I1247" s="12"/>
      <c r="J1247" s="12"/>
      <c r="K1247" s="12"/>
      <c r="L1247" s="12"/>
      <c r="M1247" s="49"/>
      <c r="N1247" s="49"/>
      <c r="O1247" s="12"/>
      <c r="P1247" s="12"/>
      <c r="Q1247" s="12"/>
      <c r="R1247" s="12"/>
      <c r="S1247" s="12"/>
      <c r="T1247" s="12"/>
    </row>
    <row r="1248" spans="1:20" s="1" customFormat="1" x14ac:dyDescent="0.4">
      <c r="A1248" s="12"/>
      <c r="B1248" s="12"/>
      <c r="C1248" s="42"/>
      <c r="D1248" s="12"/>
      <c r="E1248" s="12"/>
      <c r="F1248" s="12"/>
      <c r="G1248" s="12"/>
      <c r="H1248" s="12"/>
      <c r="I1248" s="12"/>
      <c r="J1248" s="12"/>
      <c r="K1248" s="12"/>
      <c r="L1248" s="12"/>
      <c r="M1248" s="49"/>
      <c r="N1248" s="49"/>
      <c r="O1248" s="12"/>
      <c r="P1248" s="12"/>
      <c r="Q1248" s="12"/>
      <c r="R1248" s="12"/>
      <c r="S1248" s="12"/>
      <c r="T1248" s="12"/>
    </row>
    <row r="1249" spans="1:20" s="1" customFormat="1" x14ac:dyDescent="0.4">
      <c r="A1249" s="12"/>
      <c r="B1249" s="12"/>
      <c r="C1249" s="42"/>
      <c r="D1249" s="12"/>
      <c r="E1249" s="12"/>
      <c r="F1249" s="12"/>
      <c r="G1249" s="12"/>
      <c r="H1249" s="12"/>
      <c r="I1249" s="12"/>
      <c r="J1249" s="12"/>
      <c r="K1249" s="12"/>
      <c r="L1249" s="12"/>
      <c r="M1249" s="49"/>
      <c r="N1249" s="49"/>
      <c r="O1249" s="12"/>
      <c r="P1249" s="12"/>
      <c r="Q1249" s="12"/>
      <c r="R1249" s="12"/>
      <c r="S1249" s="12"/>
      <c r="T1249" s="12"/>
    </row>
    <row r="1250" spans="1:20" s="1" customFormat="1" x14ac:dyDescent="0.4">
      <c r="A1250" s="12"/>
      <c r="B1250" s="12"/>
      <c r="C1250" s="42"/>
      <c r="D1250" s="12"/>
      <c r="E1250" s="12"/>
      <c r="F1250" s="12"/>
      <c r="G1250" s="12"/>
      <c r="H1250" s="12"/>
      <c r="I1250" s="12"/>
      <c r="J1250" s="12"/>
      <c r="K1250" s="12"/>
      <c r="L1250" s="12"/>
      <c r="M1250" s="49"/>
      <c r="N1250" s="49"/>
      <c r="O1250" s="12"/>
      <c r="P1250" s="12"/>
      <c r="Q1250" s="12"/>
      <c r="R1250" s="12"/>
      <c r="S1250" s="12"/>
      <c r="T1250" s="12"/>
    </row>
    <row r="1251" spans="1:20" s="1" customFormat="1" x14ac:dyDescent="0.4">
      <c r="A1251" s="12"/>
      <c r="B1251" s="12"/>
      <c r="C1251" s="42"/>
      <c r="D1251" s="12"/>
      <c r="E1251" s="12"/>
      <c r="F1251" s="12"/>
      <c r="G1251" s="12"/>
      <c r="H1251" s="12"/>
      <c r="I1251" s="12"/>
      <c r="J1251" s="12"/>
      <c r="K1251" s="12"/>
      <c r="L1251" s="12"/>
      <c r="M1251" s="49"/>
      <c r="N1251" s="49"/>
      <c r="O1251" s="12"/>
      <c r="P1251" s="12"/>
      <c r="Q1251" s="12"/>
      <c r="R1251" s="12"/>
      <c r="S1251" s="12"/>
      <c r="T1251" s="12"/>
    </row>
    <row r="1252" spans="1:20" s="1" customFormat="1" x14ac:dyDescent="0.4">
      <c r="A1252" s="12"/>
      <c r="B1252" s="12"/>
      <c r="C1252" s="42"/>
      <c r="D1252" s="12"/>
      <c r="E1252" s="12"/>
      <c r="F1252" s="12"/>
      <c r="G1252" s="12"/>
      <c r="H1252" s="12"/>
      <c r="I1252" s="12"/>
      <c r="J1252" s="12"/>
      <c r="K1252" s="12"/>
      <c r="L1252" s="12"/>
      <c r="M1252" s="49"/>
      <c r="N1252" s="49"/>
      <c r="O1252" s="12"/>
      <c r="P1252" s="12"/>
      <c r="Q1252" s="12"/>
      <c r="R1252" s="12"/>
      <c r="S1252" s="12"/>
      <c r="T1252" s="12"/>
    </row>
    <row r="1253" spans="1:20" s="1" customFormat="1" x14ac:dyDescent="0.4">
      <c r="A1253" s="12"/>
      <c r="B1253" s="12"/>
      <c r="C1253" s="42"/>
      <c r="D1253" s="12"/>
      <c r="E1253" s="12"/>
      <c r="F1253" s="12"/>
      <c r="G1253" s="12"/>
      <c r="H1253" s="12"/>
      <c r="I1253" s="12"/>
      <c r="J1253" s="12"/>
      <c r="K1253" s="12"/>
      <c r="L1253" s="12"/>
      <c r="M1253" s="49"/>
      <c r="N1253" s="49"/>
      <c r="O1253" s="12"/>
      <c r="P1253" s="12"/>
      <c r="Q1253" s="12"/>
      <c r="R1253" s="12"/>
      <c r="S1253" s="12"/>
      <c r="T1253" s="12"/>
    </row>
    <row r="1254" spans="1:20" s="1" customFormat="1" x14ac:dyDescent="0.4">
      <c r="A1254" s="12"/>
      <c r="B1254" s="12"/>
      <c r="C1254" s="42"/>
      <c r="D1254" s="12"/>
      <c r="E1254" s="12"/>
      <c r="F1254" s="12"/>
      <c r="G1254" s="12"/>
      <c r="H1254" s="12"/>
      <c r="I1254" s="12"/>
      <c r="J1254" s="12"/>
      <c r="K1254" s="12"/>
      <c r="L1254" s="12"/>
      <c r="M1254" s="49"/>
      <c r="N1254" s="49"/>
      <c r="O1254" s="12"/>
      <c r="P1254" s="12"/>
      <c r="Q1254" s="12"/>
      <c r="R1254" s="12"/>
      <c r="S1254" s="12"/>
      <c r="T1254" s="12"/>
    </row>
    <row r="1255" spans="1:20" s="1" customFormat="1" x14ac:dyDescent="0.4">
      <c r="A1255" s="12"/>
      <c r="B1255" s="12"/>
      <c r="C1255" s="42"/>
      <c r="D1255" s="12"/>
      <c r="E1255" s="12"/>
      <c r="F1255" s="12"/>
      <c r="G1255" s="12"/>
      <c r="H1255" s="12"/>
      <c r="I1255" s="12"/>
      <c r="J1255" s="12"/>
      <c r="K1255" s="12"/>
      <c r="L1255" s="12"/>
      <c r="M1255" s="49"/>
      <c r="N1255" s="49"/>
      <c r="O1255" s="12"/>
      <c r="P1255" s="12"/>
      <c r="Q1255" s="12"/>
      <c r="R1255" s="12"/>
      <c r="S1255" s="12"/>
      <c r="T1255" s="12"/>
    </row>
    <row r="1256" spans="1:20" s="1" customFormat="1" x14ac:dyDescent="0.4">
      <c r="A1256" s="12"/>
      <c r="B1256" s="12"/>
      <c r="C1256" s="42"/>
      <c r="D1256" s="12"/>
      <c r="E1256" s="12"/>
      <c r="F1256" s="12"/>
      <c r="G1256" s="12"/>
      <c r="H1256" s="12"/>
      <c r="I1256" s="12"/>
      <c r="J1256" s="12"/>
      <c r="K1256" s="12"/>
      <c r="L1256" s="12"/>
      <c r="M1256" s="49"/>
      <c r="N1256" s="49"/>
      <c r="O1256" s="12"/>
      <c r="P1256" s="12"/>
      <c r="Q1256" s="12"/>
      <c r="R1256" s="12"/>
      <c r="S1256" s="12"/>
      <c r="T1256" s="12"/>
    </row>
    <row r="1257" spans="1:20" s="1" customFormat="1" x14ac:dyDescent="0.4">
      <c r="A1257" s="12"/>
      <c r="B1257" s="12"/>
      <c r="C1257" s="42"/>
      <c r="D1257" s="12"/>
      <c r="E1257" s="12"/>
      <c r="F1257" s="12"/>
      <c r="G1257" s="12"/>
      <c r="H1257" s="12"/>
      <c r="I1257" s="12"/>
      <c r="J1257" s="12"/>
      <c r="K1257" s="12"/>
      <c r="L1257" s="12"/>
      <c r="M1257" s="49"/>
      <c r="N1257" s="49"/>
      <c r="O1257" s="12"/>
      <c r="P1257" s="12"/>
      <c r="Q1257" s="12"/>
      <c r="R1257" s="12"/>
      <c r="S1257" s="12"/>
      <c r="T1257" s="12"/>
    </row>
    <row r="1258" spans="1:20" s="1" customFormat="1" x14ac:dyDescent="0.4">
      <c r="A1258" s="12"/>
      <c r="B1258" s="12"/>
      <c r="C1258" s="42"/>
      <c r="D1258" s="12"/>
      <c r="E1258" s="12"/>
      <c r="F1258" s="12"/>
      <c r="G1258" s="12"/>
      <c r="H1258" s="12"/>
      <c r="I1258" s="12"/>
      <c r="J1258" s="12"/>
      <c r="K1258" s="12"/>
      <c r="L1258" s="12"/>
      <c r="M1258" s="49"/>
      <c r="N1258" s="49"/>
      <c r="O1258" s="12"/>
      <c r="P1258" s="12"/>
      <c r="Q1258" s="12"/>
      <c r="R1258" s="12"/>
      <c r="S1258" s="12"/>
      <c r="T1258" s="12"/>
    </row>
    <row r="1259" spans="1:20" s="1" customFormat="1" x14ac:dyDescent="0.4">
      <c r="A1259" s="12"/>
      <c r="B1259" s="12"/>
      <c r="C1259" s="42"/>
      <c r="D1259" s="12"/>
      <c r="E1259" s="12"/>
      <c r="F1259" s="12"/>
      <c r="G1259" s="12"/>
      <c r="H1259" s="12"/>
      <c r="I1259" s="12"/>
      <c r="J1259" s="12"/>
      <c r="K1259" s="12"/>
      <c r="L1259" s="12"/>
      <c r="M1259" s="49"/>
      <c r="N1259" s="49"/>
      <c r="O1259" s="12"/>
      <c r="P1259" s="12"/>
      <c r="Q1259" s="12"/>
      <c r="R1259" s="12"/>
      <c r="S1259" s="12"/>
      <c r="T1259" s="12"/>
    </row>
    <row r="1260" spans="1:20" s="1" customFormat="1" x14ac:dyDescent="0.4">
      <c r="A1260" s="12"/>
      <c r="B1260" s="12"/>
      <c r="C1260" s="42"/>
      <c r="D1260" s="12"/>
      <c r="E1260" s="12"/>
      <c r="F1260" s="12"/>
      <c r="G1260" s="12"/>
      <c r="H1260" s="12"/>
      <c r="I1260" s="12"/>
      <c r="J1260" s="12"/>
      <c r="K1260" s="12"/>
      <c r="L1260" s="12"/>
      <c r="M1260" s="49"/>
      <c r="N1260" s="49"/>
      <c r="O1260" s="12"/>
      <c r="P1260" s="12"/>
      <c r="Q1260" s="12"/>
      <c r="R1260" s="12"/>
      <c r="S1260" s="12"/>
      <c r="T1260" s="12"/>
    </row>
    <row r="1261" spans="1:20" s="1" customFormat="1" x14ac:dyDescent="0.4">
      <c r="A1261" s="12"/>
      <c r="B1261" s="12"/>
      <c r="C1261" s="42"/>
      <c r="D1261" s="12"/>
      <c r="E1261" s="12"/>
      <c r="F1261" s="12"/>
      <c r="G1261" s="12"/>
      <c r="H1261" s="12"/>
      <c r="I1261" s="12"/>
      <c r="J1261" s="12"/>
      <c r="K1261" s="12"/>
      <c r="L1261" s="12"/>
      <c r="M1261" s="49"/>
      <c r="N1261" s="49"/>
      <c r="O1261" s="12"/>
      <c r="P1261" s="12"/>
      <c r="Q1261" s="12"/>
      <c r="R1261" s="12"/>
      <c r="S1261" s="12"/>
      <c r="T1261" s="12"/>
    </row>
    <row r="1262" spans="1:20" s="1" customFormat="1" x14ac:dyDescent="0.4">
      <c r="A1262" s="12"/>
      <c r="B1262" s="12"/>
      <c r="C1262" s="42"/>
      <c r="D1262" s="12"/>
      <c r="E1262" s="12"/>
      <c r="F1262" s="12"/>
      <c r="G1262" s="12"/>
      <c r="H1262" s="12"/>
      <c r="I1262" s="12"/>
      <c r="J1262" s="12"/>
      <c r="K1262" s="12"/>
      <c r="L1262" s="12"/>
      <c r="M1262" s="49"/>
      <c r="N1262" s="49"/>
      <c r="O1262" s="12"/>
      <c r="P1262" s="12"/>
      <c r="Q1262" s="12"/>
      <c r="R1262" s="12"/>
      <c r="S1262" s="12"/>
      <c r="T1262" s="12"/>
    </row>
    <row r="1263" spans="1:20" s="1" customFormat="1" x14ac:dyDescent="0.4">
      <c r="A1263" s="12"/>
      <c r="B1263" s="12"/>
      <c r="C1263" s="42"/>
      <c r="D1263" s="12"/>
      <c r="E1263" s="12"/>
      <c r="F1263" s="12"/>
      <c r="G1263" s="12"/>
      <c r="H1263" s="12"/>
      <c r="I1263" s="12"/>
      <c r="J1263" s="12"/>
      <c r="K1263" s="12"/>
      <c r="L1263" s="12"/>
      <c r="M1263" s="49"/>
      <c r="N1263" s="49"/>
      <c r="O1263" s="12"/>
      <c r="P1263" s="12"/>
      <c r="Q1263" s="12"/>
      <c r="R1263" s="12"/>
      <c r="S1263" s="12"/>
      <c r="T1263" s="12"/>
    </row>
    <row r="1264" spans="1:20" s="1" customFormat="1" x14ac:dyDescent="0.4">
      <c r="A1264" s="12"/>
      <c r="B1264" s="12"/>
      <c r="C1264" s="42"/>
      <c r="D1264" s="12"/>
      <c r="E1264" s="12"/>
      <c r="F1264" s="12"/>
      <c r="G1264" s="12"/>
      <c r="H1264" s="12"/>
      <c r="I1264" s="12"/>
      <c r="J1264" s="12"/>
      <c r="K1264" s="12"/>
      <c r="L1264" s="12"/>
      <c r="M1264" s="49"/>
      <c r="N1264" s="49"/>
      <c r="O1264" s="12"/>
      <c r="P1264" s="12"/>
      <c r="Q1264" s="12"/>
      <c r="R1264" s="12"/>
      <c r="S1264" s="12"/>
      <c r="T1264" s="12"/>
    </row>
    <row r="1265" spans="1:20" s="1" customFormat="1" x14ac:dyDescent="0.4">
      <c r="A1265" s="12"/>
      <c r="B1265" s="12"/>
      <c r="C1265" s="42"/>
      <c r="D1265" s="12"/>
      <c r="E1265" s="12"/>
      <c r="F1265" s="12"/>
      <c r="G1265" s="12"/>
      <c r="H1265" s="12"/>
      <c r="I1265" s="12"/>
      <c r="J1265" s="12"/>
      <c r="K1265" s="12"/>
      <c r="L1265" s="12"/>
      <c r="M1265" s="49"/>
      <c r="N1265" s="49"/>
      <c r="O1265" s="12"/>
      <c r="P1265" s="12"/>
      <c r="Q1265" s="12"/>
      <c r="R1265" s="12"/>
      <c r="S1265" s="12"/>
      <c r="T1265" s="12"/>
    </row>
    <row r="1266" spans="1:20" s="1" customFormat="1" x14ac:dyDescent="0.4">
      <c r="A1266" s="12"/>
      <c r="B1266" s="12"/>
      <c r="C1266" s="42"/>
      <c r="D1266" s="12"/>
      <c r="E1266" s="12"/>
      <c r="F1266" s="12"/>
      <c r="G1266" s="12"/>
      <c r="H1266" s="12"/>
      <c r="I1266" s="12"/>
      <c r="J1266" s="12"/>
      <c r="K1266" s="12"/>
      <c r="L1266" s="12"/>
      <c r="M1266" s="49"/>
      <c r="N1266" s="49"/>
      <c r="O1266" s="12"/>
      <c r="P1266" s="12"/>
      <c r="Q1266" s="12"/>
      <c r="R1266" s="12"/>
      <c r="S1266" s="12"/>
      <c r="T1266" s="12"/>
    </row>
    <row r="1267" spans="1:20" s="1" customFormat="1" x14ac:dyDescent="0.4">
      <c r="A1267" s="12"/>
      <c r="B1267" s="12"/>
      <c r="C1267" s="42"/>
      <c r="D1267" s="12"/>
      <c r="E1267" s="12"/>
      <c r="F1267" s="12"/>
      <c r="G1267" s="12"/>
      <c r="H1267" s="12"/>
      <c r="I1267" s="12"/>
      <c r="J1267" s="12"/>
      <c r="K1267" s="12"/>
      <c r="L1267" s="12"/>
      <c r="M1267" s="49"/>
      <c r="N1267" s="49"/>
      <c r="O1267" s="12"/>
      <c r="P1267" s="12"/>
      <c r="Q1267" s="12"/>
      <c r="R1267" s="12"/>
      <c r="S1267" s="12"/>
      <c r="T1267" s="12"/>
    </row>
    <row r="1268" spans="1:20" s="1" customFormat="1" x14ac:dyDescent="0.4">
      <c r="A1268" s="12"/>
      <c r="B1268" s="12"/>
      <c r="C1268" s="42"/>
      <c r="D1268" s="12"/>
      <c r="E1268" s="12"/>
      <c r="F1268" s="12"/>
      <c r="G1268" s="12"/>
      <c r="H1268" s="12"/>
      <c r="I1268" s="12"/>
      <c r="J1268" s="12"/>
      <c r="K1268" s="12"/>
      <c r="L1268" s="12"/>
      <c r="M1268" s="49"/>
      <c r="N1268" s="49"/>
      <c r="O1268" s="12"/>
      <c r="P1268" s="12"/>
      <c r="Q1268" s="12"/>
      <c r="R1268" s="12"/>
      <c r="S1268" s="12"/>
      <c r="T1268" s="12"/>
    </row>
    <row r="1269" spans="1:20" s="1" customFormat="1" x14ac:dyDescent="0.4">
      <c r="A1269" s="12"/>
      <c r="B1269" s="12"/>
      <c r="C1269" s="42"/>
      <c r="D1269" s="12"/>
      <c r="E1269" s="12"/>
      <c r="F1269" s="12"/>
      <c r="G1269" s="12"/>
      <c r="H1269" s="12"/>
      <c r="I1269" s="12"/>
      <c r="J1269" s="12"/>
      <c r="K1269" s="12"/>
      <c r="L1269" s="12"/>
      <c r="M1269" s="49"/>
      <c r="N1269" s="49"/>
      <c r="O1269" s="12"/>
      <c r="P1269" s="12"/>
      <c r="Q1269" s="12"/>
      <c r="R1269" s="12"/>
      <c r="S1269" s="12"/>
      <c r="T1269" s="12"/>
    </row>
    <row r="1270" spans="1:20" s="1" customFormat="1" x14ac:dyDescent="0.4">
      <c r="A1270" s="12"/>
      <c r="B1270" s="12"/>
      <c r="C1270" s="42"/>
      <c r="D1270" s="12"/>
      <c r="E1270" s="12"/>
      <c r="F1270" s="12"/>
      <c r="G1270" s="12"/>
      <c r="H1270" s="12"/>
      <c r="I1270" s="12"/>
      <c r="J1270" s="12"/>
      <c r="K1270" s="12"/>
      <c r="L1270" s="12"/>
      <c r="M1270" s="49"/>
      <c r="N1270" s="49"/>
      <c r="O1270" s="12"/>
      <c r="P1270" s="12"/>
      <c r="Q1270" s="12"/>
      <c r="R1270" s="12"/>
      <c r="S1270" s="12"/>
      <c r="T1270" s="12"/>
    </row>
    <row r="1271" spans="1:20" s="1" customFormat="1" x14ac:dyDescent="0.4">
      <c r="A1271" s="12"/>
      <c r="B1271" s="12"/>
      <c r="C1271" s="42"/>
      <c r="D1271" s="12"/>
      <c r="E1271" s="12"/>
      <c r="F1271" s="12"/>
      <c r="G1271" s="12"/>
      <c r="H1271" s="12"/>
      <c r="I1271" s="12"/>
      <c r="J1271" s="12"/>
      <c r="K1271" s="12"/>
      <c r="L1271" s="12"/>
      <c r="M1271" s="49"/>
      <c r="N1271" s="49"/>
      <c r="O1271" s="12"/>
      <c r="P1271" s="12"/>
      <c r="Q1271" s="12"/>
      <c r="R1271" s="12"/>
      <c r="S1271" s="12"/>
      <c r="T1271" s="12"/>
    </row>
    <row r="1272" spans="1:20" s="1" customFormat="1" x14ac:dyDescent="0.4">
      <c r="A1272" s="12"/>
      <c r="B1272" s="12"/>
      <c r="C1272" s="42"/>
      <c r="D1272" s="12"/>
      <c r="E1272" s="12"/>
      <c r="F1272" s="12"/>
      <c r="G1272" s="12"/>
      <c r="H1272" s="12"/>
      <c r="I1272" s="12"/>
      <c r="J1272" s="12"/>
      <c r="K1272" s="12"/>
      <c r="L1272" s="12"/>
      <c r="M1272" s="49"/>
      <c r="N1272" s="49"/>
      <c r="O1272" s="12"/>
      <c r="P1272" s="12"/>
      <c r="Q1272" s="12"/>
      <c r="R1272" s="12"/>
      <c r="S1272" s="12"/>
      <c r="T1272" s="12"/>
    </row>
    <row r="1273" spans="1:20" s="1" customFormat="1" x14ac:dyDescent="0.4">
      <c r="A1273" s="12"/>
      <c r="B1273" s="12"/>
      <c r="C1273" s="42"/>
      <c r="D1273" s="12"/>
      <c r="E1273" s="12"/>
      <c r="F1273" s="12"/>
      <c r="G1273" s="12"/>
      <c r="H1273" s="12"/>
      <c r="I1273" s="12"/>
      <c r="J1273" s="12"/>
      <c r="K1273" s="12"/>
      <c r="L1273" s="12"/>
      <c r="M1273" s="49"/>
      <c r="N1273" s="49"/>
      <c r="O1273" s="12"/>
      <c r="P1273" s="12"/>
      <c r="Q1273" s="12"/>
      <c r="R1273" s="12"/>
      <c r="S1273" s="12"/>
      <c r="T1273" s="12"/>
    </row>
    <row r="1274" spans="1:20" s="1" customFormat="1" x14ac:dyDescent="0.4">
      <c r="A1274" s="12"/>
      <c r="B1274" s="12"/>
      <c r="C1274" s="42"/>
      <c r="D1274" s="12"/>
      <c r="E1274" s="12"/>
      <c r="F1274" s="12"/>
      <c r="G1274" s="12"/>
      <c r="H1274" s="12"/>
      <c r="I1274" s="12"/>
      <c r="J1274" s="12"/>
      <c r="K1274" s="12"/>
      <c r="L1274" s="12"/>
      <c r="M1274" s="49"/>
      <c r="N1274" s="49"/>
      <c r="O1274" s="12"/>
      <c r="P1274" s="12"/>
      <c r="Q1274" s="12"/>
      <c r="R1274" s="12"/>
      <c r="S1274" s="12"/>
      <c r="T1274" s="12"/>
    </row>
    <row r="1275" spans="1:20" s="1" customFormat="1" x14ac:dyDescent="0.4">
      <c r="A1275" s="12"/>
      <c r="B1275" s="12"/>
      <c r="C1275" s="42"/>
      <c r="D1275" s="12"/>
      <c r="E1275" s="12"/>
      <c r="F1275" s="12"/>
      <c r="G1275" s="12"/>
      <c r="H1275" s="12"/>
      <c r="I1275" s="12"/>
      <c r="J1275" s="12"/>
      <c r="K1275" s="12"/>
      <c r="L1275" s="12"/>
      <c r="M1275" s="49"/>
      <c r="N1275" s="49"/>
      <c r="O1275" s="12"/>
      <c r="P1275" s="12"/>
      <c r="Q1275" s="12"/>
      <c r="R1275" s="12"/>
      <c r="S1275" s="12"/>
      <c r="T1275" s="12"/>
    </row>
    <row r="1276" spans="1:20" s="1" customFormat="1" x14ac:dyDescent="0.4">
      <c r="A1276" s="12"/>
      <c r="B1276" s="12"/>
      <c r="C1276" s="42"/>
      <c r="D1276" s="12"/>
      <c r="E1276" s="12"/>
      <c r="F1276" s="12"/>
      <c r="G1276" s="12"/>
      <c r="H1276" s="12"/>
      <c r="I1276" s="12"/>
      <c r="J1276" s="12"/>
      <c r="K1276" s="12"/>
      <c r="L1276" s="12"/>
      <c r="M1276" s="49"/>
      <c r="N1276" s="49"/>
      <c r="O1276" s="12"/>
      <c r="P1276" s="12"/>
      <c r="Q1276" s="12"/>
      <c r="R1276" s="12"/>
      <c r="S1276" s="12"/>
      <c r="T1276" s="12"/>
    </row>
    <row r="1277" spans="1:20" s="1" customFormat="1" x14ac:dyDescent="0.4">
      <c r="A1277" s="12"/>
      <c r="B1277" s="12"/>
      <c r="C1277" s="42"/>
      <c r="D1277" s="12"/>
      <c r="E1277" s="12"/>
      <c r="F1277" s="12"/>
      <c r="G1277" s="12"/>
      <c r="H1277" s="12"/>
      <c r="I1277" s="12"/>
      <c r="J1277" s="12"/>
      <c r="K1277" s="12"/>
      <c r="L1277" s="12"/>
      <c r="M1277" s="49"/>
      <c r="N1277" s="49"/>
      <c r="O1277" s="12"/>
      <c r="P1277" s="12"/>
      <c r="Q1277" s="12"/>
      <c r="R1277" s="12"/>
      <c r="S1277" s="12"/>
      <c r="T1277" s="12"/>
    </row>
    <row r="1278" spans="1:20" s="1" customFormat="1" x14ac:dyDescent="0.4">
      <c r="A1278" s="12"/>
      <c r="B1278" s="12"/>
      <c r="C1278" s="42"/>
      <c r="D1278" s="12"/>
      <c r="E1278" s="12"/>
      <c r="F1278" s="12"/>
      <c r="G1278" s="12"/>
      <c r="H1278" s="12"/>
      <c r="I1278" s="12"/>
      <c r="J1278" s="12"/>
      <c r="K1278" s="12"/>
      <c r="L1278" s="12"/>
      <c r="M1278" s="49"/>
      <c r="N1278" s="49"/>
      <c r="O1278" s="12"/>
      <c r="P1278" s="12"/>
      <c r="Q1278" s="12"/>
      <c r="R1278" s="12"/>
      <c r="S1278" s="12"/>
      <c r="T1278" s="12"/>
    </row>
    <row r="1279" spans="1:20" s="1" customFormat="1" x14ac:dyDescent="0.4">
      <c r="A1279" s="12"/>
      <c r="B1279" s="12"/>
      <c r="C1279" s="42"/>
      <c r="D1279" s="12"/>
      <c r="E1279" s="12"/>
      <c r="F1279" s="12"/>
      <c r="G1279" s="12"/>
      <c r="H1279" s="12"/>
      <c r="I1279" s="12"/>
      <c r="J1279" s="12"/>
      <c r="K1279" s="12"/>
      <c r="L1279" s="12"/>
      <c r="M1279" s="49"/>
      <c r="N1279" s="49"/>
      <c r="O1279" s="12"/>
      <c r="P1279" s="12"/>
      <c r="Q1279" s="12"/>
      <c r="R1279" s="12"/>
      <c r="S1279" s="12"/>
      <c r="T1279" s="12"/>
    </row>
    <row r="1280" spans="1:20" s="1" customFormat="1" x14ac:dyDescent="0.4">
      <c r="A1280" s="12"/>
      <c r="B1280" s="12"/>
      <c r="C1280" s="42"/>
      <c r="D1280" s="12"/>
      <c r="E1280" s="12"/>
      <c r="F1280" s="12"/>
      <c r="G1280" s="12"/>
      <c r="H1280" s="12"/>
      <c r="I1280" s="12"/>
      <c r="J1280" s="12"/>
      <c r="K1280" s="12"/>
      <c r="L1280" s="12"/>
      <c r="M1280" s="49"/>
      <c r="N1280" s="49"/>
      <c r="O1280" s="12"/>
      <c r="P1280" s="12"/>
      <c r="Q1280" s="12"/>
      <c r="R1280" s="12"/>
      <c r="S1280" s="12"/>
      <c r="T1280" s="12"/>
    </row>
    <row r="1281" spans="1:20" s="1" customFormat="1" x14ac:dyDescent="0.4">
      <c r="A1281" s="12"/>
      <c r="B1281" s="12"/>
      <c r="C1281" s="42"/>
      <c r="D1281" s="12"/>
      <c r="E1281" s="12"/>
      <c r="F1281" s="12"/>
      <c r="G1281" s="12"/>
      <c r="H1281" s="12"/>
      <c r="I1281" s="12"/>
      <c r="J1281" s="12"/>
      <c r="K1281" s="12"/>
      <c r="L1281" s="12"/>
      <c r="M1281" s="49"/>
      <c r="N1281" s="49"/>
      <c r="O1281" s="12"/>
      <c r="P1281" s="12"/>
      <c r="Q1281" s="12"/>
      <c r="R1281" s="12"/>
      <c r="S1281" s="12"/>
      <c r="T1281" s="12"/>
    </row>
    <row r="1282" spans="1:20" s="1" customFormat="1" x14ac:dyDescent="0.4">
      <c r="A1282" s="12"/>
      <c r="B1282" s="12"/>
      <c r="C1282" s="42"/>
      <c r="D1282" s="12"/>
      <c r="E1282" s="12"/>
      <c r="F1282" s="12"/>
      <c r="G1282" s="12"/>
      <c r="H1282" s="12"/>
      <c r="I1282" s="12"/>
      <c r="J1282" s="12"/>
      <c r="K1282" s="12"/>
      <c r="L1282" s="12"/>
      <c r="M1282" s="49"/>
      <c r="N1282" s="49"/>
      <c r="O1282" s="12"/>
      <c r="P1282" s="12"/>
      <c r="Q1282" s="12"/>
      <c r="R1282" s="12"/>
      <c r="S1282" s="12"/>
      <c r="T1282" s="12"/>
    </row>
    <row r="1283" spans="1:20" s="1" customFormat="1" x14ac:dyDescent="0.4">
      <c r="A1283" s="12"/>
      <c r="B1283" s="12"/>
      <c r="C1283" s="42"/>
      <c r="D1283" s="12"/>
      <c r="E1283" s="12"/>
      <c r="F1283" s="12"/>
      <c r="G1283" s="12"/>
      <c r="H1283" s="12"/>
      <c r="I1283" s="12"/>
      <c r="J1283" s="12"/>
      <c r="K1283" s="12"/>
      <c r="L1283" s="12"/>
      <c r="M1283" s="49"/>
      <c r="N1283" s="49"/>
      <c r="O1283" s="12"/>
      <c r="P1283" s="12"/>
      <c r="Q1283" s="12"/>
      <c r="R1283" s="12"/>
      <c r="S1283" s="12"/>
      <c r="T1283" s="12"/>
    </row>
    <row r="1284" spans="1:20" s="1" customFormat="1" x14ac:dyDescent="0.4">
      <c r="A1284" s="12"/>
      <c r="B1284" s="12"/>
      <c r="C1284" s="42"/>
      <c r="D1284" s="12"/>
      <c r="E1284" s="12"/>
      <c r="F1284" s="12"/>
      <c r="G1284" s="12"/>
      <c r="H1284" s="12"/>
      <c r="I1284" s="12"/>
      <c r="J1284" s="12"/>
      <c r="K1284" s="12"/>
      <c r="L1284" s="12"/>
      <c r="M1284" s="49"/>
      <c r="N1284" s="49"/>
      <c r="O1284" s="12"/>
      <c r="P1284" s="12"/>
      <c r="Q1284" s="12"/>
      <c r="R1284" s="12"/>
      <c r="S1284" s="12"/>
      <c r="T1284" s="12"/>
    </row>
    <row r="1285" spans="1:20" s="1" customFormat="1" x14ac:dyDescent="0.4">
      <c r="A1285" s="12"/>
      <c r="B1285" s="12"/>
      <c r="C1285" s="42"/>
      <c r="D1285" s="12"/>
      <c r="E1285" s="12"/>
      <c r="F1285" s="12"/>
      <c r="G1285" s="12"/>
      <c r="H1285" s="12"/>
      <c r="I1285" s="12"/>
      <c r="J1285" s="12"/>
      <c r="K1285" s="12"/>
      <c r="L1285" s="12"/>
      <c r="M1285" s="49"/>
      <c r="N1285" s="49"/>
      <c r="O1285" s="12"/>
      <c r="P1285" s="12"/>
      <c r="Q1285" s="12"/>
      <c r="R1285" s="12"/>
      <c r="S1285" s="12"/>
      <c r="T1285" s="12"/>
    </row>
    <row r="1286" spans="1:20" s="1" customFormat="1" x14ac:dyDescent="0.4">
      <c r="A1286" s="12"/>
      <c r="B1286" s="12"/>
      <c r="C1286" s="42"/>
      <c r="D1286" s="12"/>
      <c r="E1286" s="12"/>
      <c r="F1286" s="12"/>
      <c r="G1286" s="12"/>
      <c r="H1286" s="12"/>
      <c r="I1286" s="12"/>
      <c r="J1286" s="12"/>
      <c r="K1286" s="12"/>
      <c r="L1286" s="12"/>
      <c r="M1286" s="49"/>
      <c r="N1286" s="49"/>
      <c r="O1286" s="12"/>
      <c r="P1286" s="12"/>
      <c r="Q1286" s="12"/>
      <c r="R1286" s="12"/>
      <c r="S1286" s="12"/>
      <c r="T1286" s="12"/>
    </row>
    <row r="1287" spans="1:20" s="1" customFormat="1" x14ac:dyDescent="0.4">
      <c r="A1287" s="12"/>
      <c r="B1287" s="12"/>
      <c r="C1287" s="42"/>
      <c r="D1287" s="12"/>
      <c r="E1287" s="12"/>
      <c r="F1287" s="12"/>
      <c r="G1287" s="12"/>
      <c r="H1287" s="12"/>
      <c r="I1287" s="12"/>
      <c r="J1287" s="12"/>
      <c r="K1287" s="12"/>
      <c r="L1287" s="12"/>
      <c r="M1287" s="49"/>
      <c r="N1287" s="49"/>
      <c r="O1287" s="12"/>
      <c r="P1287" s="12"/>
      <c r="Q1287" s="12"/>
      <c r="R1287" s="12"/>
      <c r="S1287" s="12"/>
      <c r="T1287" s="12"/>
    </row>
    <row r="1288" spans="1:20" s="1" customFormat="1" x14ac:dyDescent="0.4">
      <c r="A1288" s="12"/>
      <c r="B1288" s="12"/>
      <c r="C1288" s="42"/>
      <c r="D1288" s="12"/>
      <c r="E1288" s="12"/>
      <c r="F1288" s="12"/>
      <c r="G1288" s="12"/>
      <c r="H1288" s="12"/>
      <c r="I1288" s="12"/>
      <c r="J1288" s="12"/>
      <c r="K1288" s="12"/>
      <c r="L1288" s="12"/>
      <c r="M1288" s="49"/>
      <c r="N1288" s="49"/>
      <c r="O1288" s="12"/>
      <c r="P1288" s="12"/>
      <c r="Q1288" s="12"/>
      <c r="R1288" s="12"/>
      <c r="S1288" s="12"/>
      <c r="T1288" s="12"/>
    </row>
    <row r="1289" spans="1:20" s="1" customFormat="1" x14ac:dyDescent="0.4">
      <c r="A1289" s="12"/>
      <c r="B1289" s="12"/>
      <c r="C1289" s="42"/>
      <c r="D1289" s="12"/>
      <c r="E1289" s="12"/>
      <c r="F1289" s="12"/>
      <c r="G1289" s="12"/>
      <c r="H1289" s="12"/>
      <c r="I1289" s="12"/>
      <c r="J1289" s="12"/>
      <c r="K1289" s="12"/>
      <c r="L1289" s="12"/>
      <c r="M1289" s="49"/>
      <c r="N1289" s="49"/>
      <c r="O1289" s="12"/>
      <c r="P1289" s="12"/>
      <c r="Q1289" s="12"/>
      <c r="R1289" s="12"/>
      <c r="S1289" s="12"/>
      <c r="T1289" s="12"/>
    </row>
    <row r="1290" spans="1:20" s="1" customFormat="1" x14ac:dyDescent="0.4">
      <c r="A1290" s="12"/>
      <c r="B1290" s="12"/>
      <c r="C1290" s="42"/>
      <c r="D1290" s="12"/>
      <c r="E1290" s="12"/>
      <c r="F1290" s="12"/>
      <c r="G1290" s="12"/>
      <c r="H1290" s="12"/>
      <c r="I1290" s="12"/>
      <c r="J1290" s="12"/>
      <c r="K1290" s="12"/>
      <c r="L1290" s="12"/>
      <c r="M1290" s="49"/>
      <c r="N1290" s="49"/>
      <c r="O1290" s="12"/>
      <c r="P1290" s="12"/>
      <c r="Q1290" s="12"/>
      <c r="R1290" s="12"/>
      <c r="S1290" s="12"/>
      <c r="T1290" s="12"/>
    </row>
    <row r="1291" spans="1:20" s="1" customFormat="1" x14ac:dyDescent="0.4">
      <c r="A1291" s="12"/>
      <c r="B1291" s="12"/>
      <c r="C1291" s="42"/>
      <c r="D1291" s="12"/>
      <c r="E1291" s="12"/>
      <c r="F1291" s="12"/>
      <c r="G1291" s="12"/>
      <c r="H1291" s="12"/>
      <c r="I1291" s="12"/>
      <c r="J1291" s="12"/>
      <c r="K1291" s="12"/>
      <c r="L1291" s="12"/>
      <c r="M1291" s="49"/>
      <c r="N1291" s="49"/>
      <c r="O1291" s="12"/>
      <c r="P1291" s="12"/>
      <c r="Q1291" s="12"/>
      <c r="R1291" s="12"/>
      <c r="S1291" s="12"/>
      <c r="T1291" s="12"/>
    </row>
    <row r="1292" spans="1:20" s="1" customFormat="1" x14ac:dyDescent="0.4">
      <c r="A1292" s="12"/>
      <c r="B1292" s="12"/>
      <c r="C1292" s="42"/>
      <c r="D1292" s="12"/>
      <c r="E1292" s="12"/>
      <c r="F1292" s="12"/>
      <c r="G1292" s="12"/>
      <c r="H1292" s="12"/>
      <c r="I1292" s="12"/>
      <c r="J1292" s="12"/>
      <c r="K1292" s="12"/>
      <c r="L1292" s="12"/>
      <c r="M1292" s="49"/>
      <c r="N1292" s="49"/>
      <c r="O1292" s="12"/>
      <c r="P1292" s="12"/>
      <c r="Q1292" s="12"/>
      <c r="R1292" s="12"/>
      <c r="S1292" s="12"/>
      <c r="T1292" s="12"/>
    </row>
    <row r="1293" spans="1:20" s="1" customFormat="1" x14ac:dyDescent="0.4">
      <c r="A1293" s="12"/>
      <c r="B1293" s="12"/>
      <c r="C1293" s="42"/>
      <c r="D1293" s="12"/>
      <c r="E1293" s="12"/>
      <c r="F1293" s="12"/>
      <c r="G1293" s="12"/>
      <c r="H1293" s="12"/>
      <c r="I1293" s="12"/>
      <c r="J1293" s="12"/>
      <c r="K1293" s="12"/>
      <c r="L1293" s="12"/>
      <c r="M1293" s="49"/>
      <c r="N1293" s="49"/>
      <c r="O1293" s="12"/>
      <c r="P1293" s="12"/>
      <c r="Q1293" s="12"/>
      <c r="R1293" s="12"/>
      <c r="S1293" s="12"/>
      <c r="T1293" s="12"/>
    </row>
    <row r="1294" spans="1:20" s="1" customFormat="1" x14ac:dyDescent="0.4">
      <c r="A1294" s="12"/>
      <c r="B1294" s="12"/>
      <c r="C1294" s="42"/>
      <c r="D1294" s="12"/>
      <c r="E1294" s="12"/>
      <c r="F1294" s="12"/>
      <c r="G1294" s="12"/>
      <c r="H1294" s="12"/>
      <c r="I1294" s="12"/>
      <c r="J1294" s="12"/>
      <c r="K1294" s="12"/>
      <c r="L1294" s="12"/>
      <c r="M1294" s="49"/>
      <c r="N1294" s="49"/>
      <c r="O1294" s="12"/>
      <c r="P1294" s="12"/>
      <c r="Q1294" s="12"/>
      <c r="R1294" s="12"/>
      <c r="S1294" s="12"/>
      <c r="T1294" s="12"/>
    </row>
    <row r="1295" spans="1:20" s="1" customFormat="1" x14ac:dyDescent="0.4">
      <c r="A1295" s="12"/>
      <c r="B1295" s="12"/>
      <c r="C1295" s="42"/>
      <c r="D1295" s="12"/>
      <c r="E1295" s="12"/>
      <c r="F1295" s="12"/>
      <c r="G1295" s="12"/>
      <c r="H1295" s="12"/>
      <c r="I1295" s="12"/>
      <c r="J1295" s="12"/>
      <c r="K1295" s="12"/>
      <c r="L1295" s="12"/>
      <c r="M1295" s="49"/>
      <c r="N1295" s="49"/>
      <c r="O1295" s="12"/>
      <c r="P1295" s="12"/>
      <c r="Q1295" s="12"/>
      <c r="R1295" s="12"/>
      <c r="S1295" s="12"/>
      <c r="T1295" s="12"/>
    </row>
    <row r="1296" spans="1:20" s="1" customFormat="1" x14ac:dyDescent="0.4">
      <c r="A1296" s="12"/>
      <c r="B1296" s="12"/>
      <c r="C1296" s="42"/>
      <c r="D1296" s="12"/>
      <c r="E1296" s="12"/>
      <c r="F1296" s="12"/>
      <c r="G1296" s="12"/>
      <c r="H1296" s="12"/>
      <c r="I1296" s="12"/>
      <c r="J1296" s="12"/>
      <c r="K1296" s="12"/>
      <c r="L1296" s="12"/>
      <c r="M1296" s="49"/>
      <c r="N1296" s="49"/>
      <c r="O1296" s="12"/>
      <c r="P1296" s="12"/>
      <c r="Q1296" s="12"/>
      <c r="R1296" s="12"/>
      <c r="S1296" s="12"/>
      <c r="T1296" s="12"/>
    </row>
    <row r="1297" spans="1:20" s="1" customFormat="1" x14ac:dyDescent="0.4">
      <c r="A1297" s="12"/>
      <c r="B1297" s="12"/>
      <c r="C1297" s="42"/>
      <c r="D1297" s="12"/>
      <c r="E1297" s="12"/>
      <c r="F1297" s="12"/>
      <c r="G1297" s="12"/>
      <c r="H1297" s="12"/>
      <c r="I1297" s="12"/>
      <c r="J1297" s="12"/>
      <c r="K1297" s="12"/>
      <c r="L1297" s="12"/>
      <c r="M1297" s="49"/>
      <c r="N1297" s="49"/>
      <c r="O1297" s="12"/>
      <c r="P1297" s="12"/>
      <c r="Q1297" s="12"/>
      <c r="R1297" s="12"/>
      <c r="S1297" s="12"/>
      <c r="T1297" s="12"/>
    </row>
    <row r="1298" spans="1:20" s="1" customFormat="1" x14ac:dyDescent="0.4">
      <c r="A1298" s="12"/>
      <c r="B1298" s="12"/>
      <c r="C1298" s="42"/>
      <c r="D1298" s="12"/>
      <c r="E1298" s="12"/>
      <c r="F1298" s="12"/>
      <c r="G1298" s="12"/>
      <c r="H1298" s="12"/>
      <c r="I1298" s="12"/>
      <c r="J1298" s="12"/>
      <c r="K1298" s="12"/>
      <c r="L1298" s="12"/>
      <c r="M1298" s="49"/>
      <c r="N1298" s="49"/>
      <c r="O1298" s="12"/>
      <c r="P1298" s="12"/>
      <c r="Q1298" s="12"/>
      <c r="R1298" s="12"/>
      <c r="S1298" s="12"/>
      <c r="T1298" s="12"/>
    </row>
    <row r="1299" spans="1:20" s="1" customFormat="1" x14ac:dyDescent="0.4">
      <c r="A1299" s="12"/>
      <c r="B1299" s="12"/>
      <c r="C1299" s="42"/>
      <c r="D1299" s="12"/>
      <c r="E1299" s="12"/>
      <c r="F1299" s="12"/>
      <c r="G1299" s="12"/>
      <c r="H1299" s="12"/>
      <c r="I1299" s="12"/>
      <c r="J1299" s="12"/>
      <c r="K1299" s="12"/>
      <c r="L1299" s="12"/>
      <c r="M1299" s="49"/>
      <c r="N1299" s="49"/>
      <c r="O1299" s="12"/>
      <c r="P1299" s="12"/>
      <c r="Q1299" s="12"/>
      <c r="R1299" s="12"/>
      <c r="S1299" s="12"/>
      <c r="T1299" s="12"/>
    </row>
    <row r="1300" spans="1:20" s="1" customFormat="1" x14ac:dyDescent="0.4">
      <c r="A1300" s="12"/>
      <c r="B1300" s="12"/>
      <c r="C1300" s="42"/>
      <c r="D1300" s="12"/>
      <c r="E1300" s="12"/>
      <c r="F1300" s="12"/>
      <c r="G1300" s="12"/>
      <c r="H1300" s="12"/>
      <c r="I1300" s="12"/>
      <c r="J1300" s="12"/>
      <c r="K1300" s="12"/>
      <c r="L1300" s="12"/>
      <c r="M1300" s="49"/>
      <c r="N1300" s="49"/>
      <c r="O1300" s="12"/>
      <c r="P1300" s="12"/>
      <c r="Q1300" s="12"/>
      <c r="R1300" s="12"/>
      <c r="S1300" s="12"/>
      <c r="T1300" s="12"/>
    </row>
    <row r="1301" spans="1:20" s="1" customFormat="1" x14ac:dyDescent="0.4">
      <c r="A1301" s="12"/>
      <c r="B1301" s="12"/>
      <c r="C1301" s="42"/>
      <c r="D1301" s="12"/>
      <c r="E1301" s="12"/>
      <c r="F1301" s="12"/>
      <c r="G1301" s="12"/>
      <c r="H1301" s="12"/>
      <c r="I1301" s="12"/>
      <c r="J1301" s="12"/>
      <c r="K1301" s="12"/>
      <c r="L1301" s="12"/>
      <c r="M1301" s="49"/>
      <c r="N1301" s="49"/>
      <c r="O1301" s="12"/>
      <c r="P1301" s="12"/>
      <c r="Q1301" s="12"/>
      <c r="R1301" s="12"/>
      <c r="S1301" s="12"/>
      <c r="T1301" s="12"/>
    </row>
    <row r="1302" spans="1:20" s="1" customFormat="1" x14ac:dyDescent="0.4">
      <c r="A1302" s="12"/>
      <c r="B1302" s="12"/>
      <c r="C1302" s="42"/>
      <c r="D1302" s="12"/>
      <c r="E1302" s="12"/>
      <c r="F1302" s="12"/>
      <c r="G1302" s="12"/>
      <c r="H1302" s="12"/>
      <c r="I1302" s="12"/>
      <c r="J1302" s="12"/>
      <c r="K1302" s="12"/>
      <c r="L1302" s="12"/>
      <c r="M1302" s="49"/>
      <c r="N1302" s="49"/>
      <c r="O1302" s="12"/>
      <c r="P1302" s="12"/>
      <c r="Q1302" s="12"/>
      <c r="R1302" s="12"/>
      <c r="S1302" s="12"/>
      <c r="T1302" s="12"/>
    </row>
    <row r="1303" spans="1:20" s="1" customFormat="1" x14ac:dyDescent="0.4">
      <c r="A1303" s="12"/>
      <c r="B1303" s="12"/>
      <c r="C1303" s="42"/>
      <c r="D1303" s="12"/>
      <c r="E1303" s="12"/>
      <c r="F1303" s="12"/>
      <c r="G1303" s="12"/>
      <c r="H1303" s="12"/>
      <c r="I1303" s="12"/>
      <c r="J1303" s="12"/>
      <c r="K1303" s="12"/>
      <c r="L1303" s="12"/>
      <c r="M1303" s="49"/>
      <c r="N1303" s="49"/>
      <c r="O1303" s="12"/>
      <c r="P1303" s="12"/>
      <c r="Q1303" s="12"/>
      <c r="R1303" s="12"/>
      <c r="S1303" s="12"/>
      <c r="T1303" s="12"/>
    </row>
    <row r="1304" spans="1:20" s="1" customFormat="1" x14ac:dyDescent="0.4">
      <c r="A1304" s="12"/>
      <c r="B1304" s="12"/>
      <c r="C1304" s="42"/>
      <c r="D1304" s="12"/>
      <c r="E1304" s="12"/>
      <c r="F1304" s="12"/>
      <c r="G1304" s="12"/>
      <c r="H1304" s="12"/>
      <c r="I1304" s="12"/>
      <c r="J1304" s="12"/>
      <c r="K1304" s="12"/>
      <c r="L1304" s="12"/>
      <c r="M1304" s="49"/>
      <c r="N1304" s="49"/>
      <c r="O1304" s="12"/>
      <c r="P1304" s="12"/>
      <c r="Q1304" s="12"/>
      <c r="R1304" s="12"/>
      <c r="S1304" s="12"/>
      <c r="T1304" s="12"/>
    </row>
    <row r="1305" spans="1:20" s="1" customFormat="1" x14ac:dyDescent="0.4">
      <c r="A1305" s="12"/>
      <c r="B1305" s="12"/>
      <c r="C1305" s="42"/>
      <c r="D1305" s="12"/>
      <c r="E1305" s="12"/>
      <c r="F1305" s="12"/>
      <c r="G1305" s="12"/>
      <c r="H1305" s="12"/>
      <c r="I1305" s="12"/>
      <c r="J1305" s="12"/>
      <c r="K1305" s="12"/>
      <c r="L1305" s="12"/>
      <c r="M1305" s="49"/>
      <c r="N1305" s="49"/>
      <c r="O1305" s="12"/>
      <c r="P1305" s="12"/>
      <c r="Q1305" s="12"/>
      <c r="R1305" s="12"/>
      <c r="S1305" s="12"/>
      <c r="T1305" s="12"/>
    </row>
    <row r="1306" spans="1:20" s="1" customFormat="1" x14ac:dyDescent="0.4">
      <c r="A1306" s="12"/>
      <c r="B1306" s="12"/>
      <c r="C1306" s="42"/>
      <c r="D1306" s="12"/>
      <c r="E1306" s="12"/>
      <c r="F1306" s="12"/>
      <c r="G1306" s="12"/>
      <c r="H1306" s="12"/>
      <c r="I1306" s="12"/>
      <c r="J1306" s="12"/>
      <c r="K1306" s="12"/>
      <c r="L1306" s="12"/>
      <c r="M1306" s="49"/>
      <c r="N1306" s="49"/>
      <c r="O1306" s="12"/>
      <c r="P1306" s="12"/>
      <c r="Q1306" s="12"/>
      <c r="R1306" s="12"/>
      <c r="S1306" s="12"/>
      <c r="T1306" s="12"/>
    </row>
    <row r="1307" spans="1:20" s="1" customFormat="1" x14ac:dyDescent="0.4">
      <c r="A1307" s="12"/>
      <c r="B1307" s="12"/>
      <c r="C1307" s="42"/>
      <c r="D1307" s="12"/>
      <c r="E1307" s="12"/>
      <c r="F1307" s="12"/>
      <c r="G1307" s="12"/>
      <c r="H1307" s="12"/>
      <c r="I1307" s="12"/>
      <c r="J1307" s="12"/>
      <c r="K1307" s="12"/>
      <c r="L1307" s="12"/>
      <c r="M1307" s="49"/>
      <c r="N1307" s="49"/>
      <c r="O1307" s="12"/>
      <c r="P1307" s="12"/>
      <c r="Q1307" s="12"/>
      <c r="R1307" s="12"/>
      <c r="S1307" s="12"/>
      <c r="T1307" s="12"/>
    </row>
    <row r="1308" spans="1:20" s="1" customFormat="1" x14ac:dyDescent="0.4">
      <c r="A1308" s="12"/>
      <c r="B1308" s="12"/>
      <c r="C1308" s="42"/>
      <c r="D1308" s="12"/>
      <c r="E1308" s="12"/>
      <c r="F1308" s="12"/>
      <c r="G1308" s="12"/>
      <c r="H1308" s="12"/>
      <c r="I1308" s="12"/>
      <c r="J1308" s="12"/>
      <c r="K1308" s="12"/>
      <c r="L1308" s="12"/>
      <c r="M1308" s="49"/>
      <c r="N1308" s="49"/>
      <c r="O1308" s="12"/>
      <c r="P1308" s="12"/>
      <c r="Q1308" s="12"/>
      <c r="R1308" s="12"/>
      <c r="S1308" s="12"/>
      <c r="T1308" s="12"/>
    </row>
    <row r="1309" spans="1:20" s="1" customFormat="1" x14ac:dyDescent="0.4">
      <c r="A1309" s="12"/>
      <c r="B1309" s="12"/>
      <c r="C1309" s="42"/>
      <c r="D1309" s="12"/>
      <c r="E1309" s="12"/>
      <c r="F1309" s="12"/>
      <c r="G1309" s="12"/>
      <c r="H1309" s="12"/>
      <c r="I1309" s="12"/>
      <c r="J1309" s="12"/>
      <c r="K1309" s="12"/>
      <c r="L1309" s="12"/>
      <c r="M1309" s="49"/>
      <c r="N1309" s="49"/>
      <c r="O1309" s="12"/>
      <c r="P1309" s="12"/>
      <c r="Q1309" s="12"/>
      <c r="R1309" s="12"/>
      <c r="S1309" s="12"/>
      <c r="T1309" s="12"/>
    </row>
    <row r="1310" spans="1:20" s="1" customFormat="1" x14ac:dyDescent="0.4">
      <c r="A1310" s="12"/>
      <c r="B1310" s="12"/>
      <c r="C1310" s="42"/>
      <c r="D1310" s="12"/>
      <c r="E1310" s="12"/>
      <c r="F1310" s="12"/>
      <c r="G1310" s="12"/>
      <c r="H1310" s="12"/>
      <c r="I1310" s="12"/>
      <c r="J1310" s="12"/>
      <c r="K1310" s="12"/>
      <c r="L1310" s="12"/>
      <c r="M1310" s="49"/>
      <c r="N1310" s="49"/>
      <c r="O1310" s="12"/>
      <c r="P1310" s="12"/>
      <c r="Q1310" s="12"/>
      <c r="R1310" s="12"/>
      <c r="S1310" s="12"/>
      <c r="T1310" s="12"/>
    </row>
    <row r="1311" spans="1:20" s="1" customFormat="1" x14ac:dyDescent="0.4">
      <c r="A1311" s="12"/>
      <c r="B1311" s="12"/>
      <c r="C1311" s="42"/>
      <c r="D1311" s="12"/>
      <c r="E1311" s="12"/>
      <c r="F1311" s="12"/>
      <c r="G1311" s="12"/>
      <c r="H1311" s="12"/>
      <c r="I1311" s="12"/>
      <c r="J1311" s="12"/>
      <c r="K1311" s="12"/>
      <c r="L1311" s="12"/>
      <c r="M1311" s="49"/>
      <c r="N1311" s="49"/>
      <c r="O1311" s="12"/>
      <c r="P1311" s="12"/>
      <c r="Q1311" s="12"/>
      <c r="R1311" s="12"/>
      <c r="S1311" s="12"/>
      <c r="T1311" s="12"/>
    </row>
    <row r="1312" spans="1:20" s="1" customFormat="1" x14ac:dyDescent="0.4">
      <c r="A1312" s="12"/>
      <c r="B1312" s="12"/>
      <c r="C1312" s="42"/>
      <c r="D1312" s="12"/>
      <c r="E1312" s="12"/>
      <c r="F1312" s="12"/>
      <c r="G1312" s="12"/>
      <c r="H1312" s="12"/>
      <c r="I1312" s="12"/>
      <c r="J1312" s="12"/>
      <c r="K1312" s="12"/>
      <c r="L1312" s="12"/>
      <c r="M1312" s="49"/>
      <c r="N1312" s="49"/>
      <c r="O1312" s="12"/>
      <c r="P1312" s="12"/>
      <c r="Q1312" s="12"/>
      <c r="R1312" s="12"/>
      <c r="S1312" s="12"/>
      <c r="T1312" s="12"/>
    </row>
    <row r="1313" spans="1:20" s="1" customFormat="1" x14ac:dyDescent="0.4">
      <c r="A1313" s="12"/>
      <c r="B1313" s="12"/>
      <c r="C1313" s="42"/>
      <c r="D1313" s="12"/>
      <c r="E1313" s="12"/>
      <c r="F1313" s="12"/>
      <c r="G1313" s="12"/>
      <c r="H1313" s="12"/>
      <c r="I1313" s="12"/>
      <c r="J1313" s="12"/>
      <c r="K1313" s="12"/>
      <c r="L1313" s="12"/>
      <c r="M1313" s="49"/>
      <c r="N1313" s="49"/>
      <c r="O1313" s="12"/>
      <c r="P1313" s="12"/>
      <c r="Q1313" s="12"/>
      <c r="R1313" s="12"/>
      <c r="S1313" s="12"/>
      <c r="T1313" s="12"/>
    </row>
    <row r="1314" spans="1:20" s="1" customFormat="1" x14ac:dyDescent="0.4">
      <c r="A1314" s="12"/>
      <c r="B1314" s="12"/>
      <c r="C1314" s="42"/>
      <c r="D1314" s="12"/>
      <c r="E1314" s="12"/>
      <c r="F1314" s="12"/>
      <c r="G1314" s="12"/>
      <c r="H1314" s="12"/>
      <c r="I1314" s="12"/>
      <c r="J1314" s="12"/>
      <c r="K1314" s="12"/>
      <c r="L1314" s="12"/>
      <c r="M1314" s="49"/>
      <c r="N1314" s="49"/>
      <c r="O1314" s="12"/>
      <c r="P1314" s="12"/>
      <c r="Q1314" s="12"/>
      <c r="R1314" s="12"/>
      <c r="S1314" s="12"/>
      <c r="T1314" s="12"/>
    </row>
    <row r="1315" spans="1:20" s="1" customFormat="1" x14ac:dyDescent="0.4">
      <c r="A1315" s="12"/>
      <c r="B1315" s="12"/>
      <c r="C1315" s="42"/>
      <c r="D1315" s="12"/>
      <c r="E1315" s="12"/>
      <c r="F1315" s="12"/>
      <c r="G1315" s="12"/>
      <c r="H1315" s="12"/>
      <c r="I1315" s="12"/>
      <c r="J1315" s="12"/>
      <c r="K1315" s="12"/>
      <c r="L1315" s="12"/>
      <c r="M1315" s="49"/>
      <c r="N1315" s="49"/>
      <c r="O1315" s="12"/>
      <c r="P1315" s="12"/>
      <c r="Q1315" s="12"/>
      <c r="R1315" s="12"/>
      <c r="S1315" s="12"/>
      <c r="T1315" s="12"/>
    </row>
    <row r="1316" spans="1:20" s="1" customFormat="1" x14ac:dyDescent="0.4">
      <c r="A1316" s="12"/>
      <c r="B1316" s="12"/>
      <c r="C1316" s="42"/>
      <c r="D1316" s="12"/>
      <c r="E1316" s="12"/>
      <c r="F1316" s="12"/>
      <c r="G1316" s="12"/>
      <c r="H1316" s="12"/>
      <c r="I1316" s="12"/>
      <c r="J1316" s="12"/>
      <c r="K1316" s="12"/>
      <c r="L1316" s="12"/>
      <c r="M1316" s="49"/>
      <c r="N1316" s="49"/>
      <c r="O1316" s="12"/>
      <c r="P1316" s="12"/>
      <c r="Q1316" s="12"/>
      <c r="R1316" s="12"/>
      <c r="S1316" s="12"/>
      <c r="T1316" s="12"/>
    </row>
    <row r="1317" spans="1:20" s="1" customFormat="1" x14ac:dyDescent="0.4">
      <c r="A1317" s="12"/>
      <c r="B1317" s="12"/>
      <c r="C1317" s="42"/>
      <c r="D1317" s="12"/>
      <c r="E1317" s="12"/>
      <c r="F1317" s="12"/>
      <c r="G1317" s="12"/>
      <c r="H1317" s="12"/>
      <c r="I1317" s="12"/>
      <c r="J1317" s="12"/>
      <c r="K1317" s="12"/>
      <c r="L1317" s="12"/>
      <c r="M1317" s="49"/>
      <c r="N1317" s="49"/>
      <c r="O1317" s="12"/>
      <c r="P1317" s="12"/>
      <c r="Q1317" s="12"/>
      <c r="R1317" s="12"/>
      <c r="S1317" s="12"/>
      <c r="T1317" s="12"/>
    </row>
    <row r="1318" spans="1:20" s="1" customFormat="1" x14ac:dyDescent="0.4">
      <c r="A1318" s="12"/>
      <c r="B1318" s="12"/>
      <c r="C1318" s="42"/>
      <c r="D1318" s="12"/>
      <c r="E1318" s="12"/>
      <c r="F1318" s="12"/>
      <c r="G1318" s="12"/>
      <c r="H1318" s="12"/>
      <c r="I1318" s="12"/>
      <c r="J1318" s="12"/>
      <c r="K1318" s="12"/>
      <c r="L1318" s="12"/>
      <c r="M1318" s="49"/>
      <c r="N1318" s="49"/>
      <c r="O1318" s="12"/>
      <c r="P1318" s="12"/>
      <c r="Q1318" s="12"/>
      <c r="R1318" s="12"/>
      <c r="S1318" s="12"/>
      <c r="T1318" s="12"/>
    </row>
    <row r="1319" spans="1:20" s="1" customFormat="1" x14ac:dyDescent="0.4">
      <c r="A1319" s="12"/>
      <c r="B1319" s="12"/>
      <c r="C1319" s="42"/>
      <c r="D1319" s="12"/>
      <c r="E1319" s="12"/>
      <c r="F1319" s="12"/>
      <c r="G1319" s="12"/>
      <c r="H1319" s="12"/>
      <c r="I1319" s="12"/>
      <c r="J1319" s="12"/>
      <c r="K1319" s="12"/>
      <c r="L1319" s="12"/>
      <c r="M1319" s="49"/>
      <c r="N1319" s="49"/>
      <c r="O1319" s="12"/>
      <c r="P1319" s="12"/>
      <c r="Q1319" s="12"/>
      <c r="R1319" s="12"/>
      <c r="S1319" s="12"/>
      <c r="T1319" s="12"/>
    </row>
    <row r="1320" spans="1:20" s="1" customFormat="1" x14ac:dyDescent="0.4">
      <c r="A1320" s="12"/>
      <c r="B1320" s="12"/>
      <c r="C1320" s="42"/>
      <c r="D1320" s="12"/>
      <c r="E1320" s="12"/>
      <c r="F1320" s="12"/>
      <c r="G1320" s="12"/>
      <c r="H1320" s="12"/>
      <c r="I1320" s="12"/>
      <c r="J1320" s="12"/>
      <c r="K1320" s="12"/>
      <c r="L1320" s="12"/>
      <c r="M1320" s="49"/>
      <c r="N1320" s="49"/>
      <c r="O1320" s="12"/>
      <c r="P1320" s="12"/>
      <c r="Q1320" s="12"/>
      <c r="R1320" s="12"/>
      <c r="S1320" s="12"/>
      <c r="T1320" s="12"/>
    </row>
    <row r="1321" spans="1:20" s="1" customFormat="1" x14ac:dyDescent="0.4">
      <c r="A1321" s="12"/>
      <c r="B1321" s="12"/>
      <c r="C1321" s="42"/>
      <c r="D1321" s="12"/>
      <c r="E1321" s="12"/>
      <c r="F1321" s="12"/>
      <c r="G1321" s="12"/>
      <c r="H1321" s="12"/>
      <c r="I1321" s="12"/>
      <c r="J1321" s="12"/>
      <c r="K1321" s="12"/>
      <c r="L1321" s="12"/>
      <c r="M1321" s="49"/>
      <c r="N1321" s="49"/>
      <c r="O1321" s="12"/>
      <c r="P1321" s="12"/>
      <c r="Q1321" s="12"/>
      <c r="R1321" s="12"/>
      <c r="S1321" s="12"/>
      <c r="T1321" s="12"/>
    </row>
    <row r="1322" spans="1:20" s="1" customFormat="1" x14ac:dyDescent="0.4">
      <c r="A1322" s="12"/>
      <c r="B1322" s="12"/>
      <c r="C1322" s="42"/>
      <c r="D1322" s="12"/>
      <c r="E1322" s="12"/>
      <c r="F1322" s="12"/>
      <c r="G1322" s="12"/>
      <c r="H1322" s="12"/>
      <c r="I1322" s="12"/>
      <c r="J1322" s="12"/>
      <c r="K1322" s="12"/>
      <c r="L1322" s="12"/>
      <c r="M1322" s="49"/>
      <c r="N1322" s="49"/>
      <c r="O1322" s="12"/>
      <c r="P1322" s="12"/>
      <c r="Q1322" s="12"/>
      <c r="R1322" s="12"/>
      <c r="S1322" s="12"/>
      <c r="T1322" s="12"/>
    </row>
    <row r="1323" spans="1:20" s="1" customFormat="1" x14ac:dyDescent="0.4">
      <c r="A1323" s="12"/>
      <c r="B1323" s="12"/>
      <c r="C1323" s="42"/>
      <c r="D1323" s="12"/>
      <c r="E1323" s="12"/>
      <c r="F1323" s="12"/>
      <c r="G1323" s="12"/>
      <c r="H1323" s="12"/>
      <c r="I1323" s="12"/>
      <c r="J1323" s="12"/>
      <c r="K1323" s="12"/>
      <c r="L1323" s="12"/>
      <c r="M1323" s="49"/>
      <c r="N1323" s="49"/>
      <c r="O1323" s="12"/>
      <c r="P1323" s="12"/>
      <c r="Q1323" s="12"/>
      <c r="R1323" s="12"/>
      <c r="S1323" s="12"/>
      <c r="T1323" s="12"/>
    </row>
    <row r="1324" spans="1:20" s="1" customFormat="1" x14ac:dyDescent="0.4">
      <c r="A1324" s="12"/>
      <c r="B1324" s="12"/>
      <c r="C1324" s="42"/>
      <c r="D1324" s="12"/>
      <c r="E1324" s="12"/>
      <c r="F1324" s="12"/>
      <c r="G1324" s="12"/>
      <c r="H1324" s="12"/>
      <c r="I1324" s="12"/>
      <c r="J1324" s="12"/>
      <c r="K1324" s="12"/>
      <c r="L1324" s="12"/>
      <c r="M1324" s="49"/>
      <c r="N1324" s="49"/>
      <c r="O1324" s="12"/>
      <c r="P1324" s="12"/>
      <c r="Q1324" s="12"/>
      <c r="R1324" s="12"/>
      <c r="S1324" s="12"/>
      <c r="T1324" s="12"/>
    </row>
    <row r="1325" spans="1:20" s="1" customFormat="1" x14ac:dyDescent="0.4">
      <c r="A1325" s="12"/>
      <c r="B1325" s="12"/>
      <c r="C1325" s="42"/>
      <c r="D1325" s="12"/>
      <c r="E1325" s="12"/>
      <c r="F1325" s="12"/>
      <c r="G1325" s="12"/>
      <c r="H1325" s="12"/>
      <c r="I1325" s="12"/>
      <c r="J1325" s="12"/>
      <c r="K1325" s="12"/>
      <c r="L1325" s="12"/>
      <c r="M1325" s="49"/>
      <c r="N1325" s="49"/>
      <c r="O1325" s="12"/>
      <c r="P1325" s="12"/>
      <c r="Q1325" s="12"/>
      <c r="R1325" s="12"/>
      <c r="S1325" s="12"/>
      <c r="T1325" s="12"/>
    </row>
    <row r="1326" spans="1:20" s="1" customFormat="1" x14ac:dyDescent="0.4">
      <c r="A1326" s="12"/>
      <c r="B1326" s="12"/>
      <c r="C1326" s="42"/>
      <c r="D1326" s="12"/>
      <c r="E1326" s="12"/>
      <c r="F1326" s="12"/>
      <c r="G1326" s="12"/>
      <c r="H1326" s="12"/>
      <c r="I1326" s="12"/>
      <c r="J1326" s="12"/>
      <c r="K1326" s="12"/>
      <c r="L1326" s="12"/>
      <c r="M1326" s="49"/>
      <c r="N1326" s="49"/>
      <c r="O1326" s="12"/>
      <c r="P1326" s="12"/>
      <c r="Q1326" s="12"/>
      <c r="R1326" s="12"/>
      <c r="S1326" s="12"/>
      <c r="T1326" s="12"/>
    </row>
    <row r="1327" spans="1:20" s="1" customFormat="1" x14ac:dyDescent="0.4">
      <c r="A1327" s="12"/>
      <c r="B1327" s="12"/>
      <c r="C1327" s="42"/>
      <c r="D1327" s="12"/>
      <c r="E1327" s="12"/>
      <c r="F1327" s="12"/>
      <c r="G1327" s="12"/>
      <c r="H1327" s="12"/>
      <c r="I1327" s="12"/>
      <c r="J1327" s="12"/>
      <c r="K1327" s="12"/>
      <c r="L1327" s="12"/>
      <c r="M1327" s="49"/>
      <c r="N1327" s="49"/>
      <c r="O1327" s="12"/>
      <c r="P1327" s="12"/>
      <c r="Q1327" s="12"/>
      <c r="R1327" s="12"/>
      <c r="S1327" s="12"/>
      <c r="T1327" s="12"/>
    </row>
    <row r="1328" spans="1:20" s="1" customFormat="1" x14ac:dyDescent="0.4">
      <c r="A1328" s="12"/>
      <c r="B1328" s="12"/>
      <c r="C1328" s="42"/>
      <c r="D1328" s="12"/>
      <c r="E1328" s="12"/>
      <c r="F1328" s="12"/>
      <c r="G1328" s="12"/>
      <c r="H1328" s="12"/>
      <c r="I1328" s="12"/>
      <c r="J1328" s="12"/>
      <c r="K1328" s="12"/>
      <c r="L1328" s="12"/>
      <c r="M1328" s="49"/>
      <c r="N1328" s="49"/>
      <c r="O1328" s="12"/>
      <c r="P1328" s="12"/>
      <c r="Q1328" s="12"/>
      <c r="R1328" s="12"/>
      <c r="S1328" s="12"/>
      <c r="T1328" s="12"/>
    </row>
    <row r="1329" spans="1:20" s="1" customFormat="1" x14ac:dyDescent="0.4">
      <c r="A1329" s="12"/>
      <c r="B1329" s="12"/>
      <c r="C1329" s="42"/>
      <c r="D1329" s="12"/>
      <c r="E1329" s="12"/>
      <c r="F1329" s="12"/>
      <c r="G1329" s="12"/>
      <c r="H1329" s="12"/>
      <c r="I1329" s="12"/>
      <c r="J1329" s="12"/>
      <c r="K1329" s="12"/>
      <c r="L1329" s="12"/>
      <c r="M1329" s="49"/>
      <c r="N1329" s="49"/>
      <c r="O1329" s="12"/>
      <c r="P1329" s="12"/>
      <c r="Q1329" s="12"/>
      <c r="R1329" s="12"/>
      <c r="S1329" s="12"/>
      <c r="T1329" s="12"/>
    </row>
    <row r="1330" spans="1:20" s="1" customFormat="1" x14ac:dyDescent="0.4">
      <c r="A1330" s="12"/>
      <c r="B1330" s="12"/>
      <c r="C1330" s="42"/>
      <c r="D1330" s="12"/>
      <c r="E1330" s="12"/>
      <c r="F1330" s="12"/>
      <c r="G1330" s="12"/>
      <c r="H1330" s="12"/>
      <c r="I1330" s="12"/>
      <c r="J1330" s="12"/>
      <c r="K1330" s="12"/>
      <c r="L1330" s="12"/>
      <c r="M1330" s="49"/>
      <c r="N1330" s="49"/>
      <c r="O1330" s="12"/>
      <c r="P1330" s="12"/>
      <c r="Q1330" s="12"/>
      <c r="R1330" s="12"/>
      <c r="S1330" s="12"/>
      <c r="T1330" s="12"/>
    </row>
    <row r="1331" spans="1:20" s="1" customFormat="1" x14ac:dyDescent="0.4">
      <c r="A1331" s="12"/>
      <c r="B1331" s="12"/>
      <c r="C1331" s="42"/>
      <c r="D1331" s="12"/>
      <c r="E1331" s="12"/>
      <c r="F1331" s="12"/>
      <c r="G1331" s="12"/>
      <c r="H1331" s="12"/>
      <c r="I1331" s="12"/>
      <c r="J1331" s="12"/>
      <c r="K1331" s="12"/>
      <c r="L1331" s="12"/>
      <c r="M1331" s="49"/>
      <c r="N1331" s="49"/>
      <c r="O1331" s="12"/>
      <c r="P1331" s="12"/>
      <c r="Q1331" s="12"/>
      <c r="R1331" s="12"/>
      <c r="S1331" s="12"/>
      <c r="T1331" s="12"/>
    </row>
    <row r="1332" spans="1:20" s="1" customFormat="1" x14ac:dyDescent="0.4">
      <c r="A1332" s="12"/>
      <c r="B1332" s="12"/>
      <c r="C1332" s="42"/>
      <c r="D1332" s="12"/>
      <c r="E1332" s="12"/>
      <c r="F1332" s="12"/>
      <c r="G1332" s="12"/>
      <c r="H1332" s="12"/>
      <c r="I1332" s="12"/>
      <c r="J1332" s="12"/>
      <c r="K1332" s="12"/>
      <c r="L1332" s="12"/>
      <c r="M1332" s="49"/>
      <c r="N1332" s="49"/>
      <c r="O1332" s="12"/>
      <c r="P1332" s="12"/>
      <c r="Q1332" s="12"/>
      <c r="R1332" s="12"/>
      <c r="S1332" s="12"/>
      <c r="T1332" s="12"/>
    </row>
    <row r="1333" spans="1:20" s="1" customFormat="1" x14ac:dyDescent="0.4">
      <c r="A1333" s="12"/>
      <c r="B1333" s="12"/>
      <c r="C1333" s="42"/>
      <c r="D1333" s="12"/>
      <c r="E1333" s="12"/>
      <c r="F1333" s="12"/>
      <c r="G1333" s="12"/>
      <c r="H1333" s="12"/>
      <c r="I1333" s="12"/>
      <c r="J1333" s="12"/>
      <c r="K1333" s="12"/>
      <c r="L1333" s="12"/>
      <c r="M1333" s="49"/>
      <c r="N1333" s="49"/>
      <c r="O1333" s="12"/>
      <c r="P1333" s="12"/>
      <c r="Q1333" s="12"/>
      <c r="R1333" s="12"/>
      <c r="S1333" s="12"/>
      <c r="T1333" s="12"/>
    </row>
    <row r="1334" spans="1:20" s="1" customFormat="1" x14ac:dyDescent="0.4">
      <c r="A1334" s="12"/>
      <c r="B1334" s="12"/>
      <c r="C1334" s="42"/>
      <c r="D1334" s="12"/>
      <c r="E1334" s="12"/>
      <c r="F1334" s="12"/>
      <c r="G1334" s="12"/>
      <c r="H1334" s="12"/>
      <c r="I1334" s="12"/>
      <c r="J1334" s="12"/>
      <c r="K1334" s="12"/>
      <c r="L1334" s="12"/>
      <c r="M1334" s="49"/>
      <c r="N1334" s="49"/>
      <c r="O1334" s="12"/>
      <c r="P1334" s="12"/>
      <c r="Q1334" s="12"/>
      <c r="R1334" s="12"/>
      <c r="S1334" s="12"/>
      <c r="T1334" s="12"/>
    </row>
    <row r="1335" spans="1:20" s="1" customFormat="1" x14ac:dyDescent="0.4">
      <c r="A1335" s="12"/>
      <c r="B1335" s="12"/>
      <c r="C1335" s="42"/>
      <c r="D1335" s="12"/>
      <c r="E1335" s="12"/>
      <c r="F1335" s="12"/>
      <c r="G1335" s="12"/>
      <c r="H1335" s="12"/>
      <c r="I1335" s="12"/>
      <c r="J1335" s="12"/>
      <c r="K1335" s="12"/>
      <c r="L1335" s="12"/>
      <c r="M1335" s="49"/>
      <c r="N1335" s="49"/>
      <c r="O1335" s="12"/>
      <c r="P1335" s="12"/>
      <c r="Q1335" s="12"/>
      <c r="R1335" s="12"/>
      <c r="S1335" s="12"/>
      <c r="T1335" s="12"/>
    </row>
    <row r="1336" spans="1:20" s="1" customFormat="1" x14ac:dyDescent="0.4">
      <c r="A1336" s="12"/>
      <c r="B1336" s="12"/>
      <c r="C1336" s="42"/>
      <c r="D1336" s="12"/>
      <c r="E1336" s="12"/>
      <c r="F1336" s="12"/>
      <c r="G1336" s="12"/>
      <c r="H1336" s="12"/>
      <c r="I1336" s="12"/>
      <c r="J1336" s="12"/>
      <c r="K1336" s="12"/>
      <c r="L1336" s="12"/>
      <c r="M1336" s="49"/>
      <c r="N1336" s="49"/>
      <c r="O1336" s="12"/>
      <c r="P1336" s="12"/>
      <c r="Q1336" s="12"/>
      <c r="R1336" s="12"/>
      <c r="S1336" s="12"/>
      <c r="T1336" s="12"/>
    </row>
    <row r="1337" spans="1:20" s="1" customFormat="1" x14ac:dyDescent="0.4">
      <c r="A1337" s="12"/>
      <c r="B1337" s="12"/>
      <c r="C1337" s="42"/>
      <c r="D1337" s="12"/>
      <c r="E1337" s="12"/>
      <c r="F1337" s="12"/>
      <c r="G1337" s="12"/>
      <c r="H1337" s="12"/>
      <c r="I1337" s="12"/>
      <c r="J1337" s="12"/>
      <c r="K1337" s="12"/>
      <c r="L1337" s="12"/>
      <c r="M1337" s="49"/>
      <c r="N1337" s="49"/>
      <c r="O1337" s="12"/>
      <c r="P1337" s="12"/>
      <c r="Q1337" s="12"/>
      <c r="R1337" s="12"/>
      <c r="S1337" s="12"/>
      <c r="T1337" s="12"/>
    </row>
    <row r="1338" spans="1:20" s="1" customFormat="1" x14ac:dyDescent="0.4">
      <c r="A1338" s="12"/>
      <c r="B1338" s="12"/>
      <c r="C1338" s="42"/>
      <c r="D1338" s="12"/>
      <c r="E1338" s="12"/>
      <c r="F1338" s="12"/>
      <c r="G1338" s="12"/>
      <c r="H1338" s="12"/>
      <c r="I1338" s="12"/>
      <c r="J1338" s="12"/>
      <c r="K1338" s="12"/>
      <c r="L1338" s="12"/>
      <c r="M1338" s="49"/>
      <c r="N1338" s="49"/>
      <c r="O1338" s="12"/>
      <c r="P1338" s="12"/>
      <c r="Q1338" s="12"/>
      <c r="R1338" s="12"/>
      <c r="S1338" s="12"/>
      <c r="T1338" s="12"/>
    </row>
    <row r="1339" spans="1:20" s="1" customFormat="1" x14ac:dyDescent="0.4">
      <c r="A1339" s="12"/>
      <c r="B1339" s="12"/>
      <c r="C1339" s="42"/>
      <c r="D1339" s="12"/>
      <c r="E1339" s="12"/>
      <c r="F1339" s="12"/>
      <c r="G1339" s="12"/>
      <c r="H1339" s="12"/>
      <c r="I1339" s="12"/>
      <c r="J1339" s="12"/>
      <c r="K1339" s="12"/>
      <c r="L1339" s="12"/>
      <c r="M1339" s="49"/>
      <c r="N1339" s="49"/>
      <c r="O1339" s="12"/>
      <c r="P1339" s="12"/>
      <c r="Q1339" s="12"/>
      <c r="R1339" s="12"/>
      <c r="S1339" s="12"/>
      <c r="T1339" s="12"/>
    </row>
    <row r="1340" spans="1:20" s="1" customFormat="1" x14ac:dyDescent="0.4">
      <c r="A1340" s="12"/>
      <c r="B1340" s="12"/>
      <c r="C1340" s="42"/>
      <c r="D1340" s="12"/>
      <c r="E1340" s="12"/>
      <c r="F1340" s="12"/>
      <c r="G1340" s="12"/>
      <c r="H1340" s="12"/>
      <c r="I1340" s="12"/>
      <c r="J1340" s="12"/>
      <c r="K1340" s="12"/>
      <c r="L1340" s="12"/>
      <c r="M1340" s="49"/>
      <c r="N1340" s="49"/>
      <c r="O1340" s="12"/>
      <c r="P1340" s="12"/>
      <c r="Q1340" s="12"/>
      <c r="R1340" s="12"/>
      <c r="S1340" s="12"/>
      <c r="T1340" s="12"/>
    </row>
    <row r="1341" spans="1:20" s="1" customFormat="1" x14ac:dyDescent="0.4">
      <c r="A1341" s="12"/>
      <c r="B1341" s="12"/>
      <c r="C1341" s="42"/>
      <c r="D1341" s="12"/>
      <c r="E1341" s="12"/>
      <c r="F1341" s="12"/>
      <c r="G1341" s="12"/>
      <c r="H1341" s="12"/>
      <c r="I1341" s="12"/>
      <c r="J1341" s="12"/>
      <c r="K1341" s="12"/>
      <c r="L1341" s="12"/>
      <c r="M1341" s="49"/>
      <c r="N1341" s="49"/>
      <c r="O1341" s="12"/>
      <c r="P1341" s="12"/>
      <c r="Q1341" s="12"/>
      <c r="R1341" s="12"/>
      <c r="S1341" s="12"/>
      <c r="T1341" s="12"/>
    </row>
    <row r="1342" spans="1:20" s="1" customFormat="1" x14ac:dyDescent="0.4">
      <c r="A1342" s="12"/>
      <c r="B1342" s="12"/>
      <c r="C1342" s="42"/>
      <c r="D1342" s="12"/>
      <c r="E1342" s="12"/>
      <c r="F1342" s="12"/>
      <c r="G1342" s="12"/>
      <c r="H1342" s="12"/>
      <c r="I1342" s="12"/>
      <c r="J1342" s="12"/>
      <c r="K1342" s="12"/>
      <c r="L1342" s="12"/>
      <c r="M1342" s="49"/>
      <c r="N1342" s="49"/>
      <c r="O1342" s="12"/>
      <c r="P1342" s="12"/>
      <c r="Q1342" s="12"/>
      <c r="R1342" s="12"/>
      <c r="S1342" s="12"/>
      <c r="T1342" s="12"/>
    </row>
    <row r="1343" spans="1:20" s="1" customFormat="1" x14ac:dyDescent="0.4">
      <c r="A1343" s="12"/>
      <c r="B1343" s="12"/>
      <c r="C1343" s="42"/>
      <c r="D1343" s="12"/>
      <c r="E1343" s="12"/>
      <c r="F1343" s="12"/>
      <c r="G1343" s="12"/>
      <c r="H1343" s="12"/>
      <c r="I1343" s="12"/>
      <c r="J1343" s="12"/>
      <c r="K1343" s="12"/>
      <c r="L1343" s="12"/>
      <c r="M1343" s="49"/>
      <c r="N1343" s="49"/>
      <c r="O1343" s="12"/>
      <c r="P1343" s="12"/>
      <c r="Q1343" s="12"/>
      <c r="R1343" s="12"/>
      <c r="S1343" s="12"/>
      <c r="T1343" s="12"/>
    </row>
    <row r="1344" spans="1:20" s="1" customFormat="1" x14ac:dyDescent="0.4">
      <c r="A1344" s="12"/>
      <c r="B1344" s="12"/>
      <c r="C1344" s="42"/>
      <c r="D1344" s="12"/>
      <c r="E1344" s="12"/>
      <c r="F1344" s="12"/>
      <c r="G1344" s="12"/>
      <c r="H1344" s="12"/>
      <c r="I1344" s="12"/>
      <c r="J1344" s="12"/>
      <c r="K1344" s="12"/>
      <c r="L1344" s="12"/>
      <c r="M1344" s="49"/>
      <c r="N1344" s="49"/>
      <c r="O1344" s="12"/>
      <c r="P1344" s="12"/>
      <c r="Q1344" s="12"/>
      <c r="R1344" s="12"/>
      <c r="S1344" s="12"/>
      <c r="T1344" s="12"/>
    </row>
    <row r="1345" spans="1:20" s="1" customFormat="1" x14ac:dyDescent="0.4">
      <c r="A1345" s="12"/>
      <c r="B1345" s="12"/>
      <c r="C1345" s="42"/>
      <c r="D1345" s="12"/>
      <c r="E1345" s="12"/>
      <c r="F1345" s="12"/>
      <c r="G1345" s="12"/>
      <c r="H1345" s="12"/>
      <c r="I1345" s="12"/>
      <c r="J1345" s="12"/>
      <c r="K1345" s="12"/>
      <c r="L1345" s="12"/>
      <c r="M1345" s="49"/>
      <c r="N1345" s="49"/>
      <c r="O1345" s="12"/>
      <c r="P1345" s="12"/>
      <c r="Q1345" s="12"/>
      <c r="R1345" s="12"/>
      <c r="S1345" s="12"/>
      <c r="T1345" s="12"/>
    </row>
    <row r="1346" spans="1:20" s="1" customFormat="1" x14ac:dyDescent="0.4">
      <c r="A1346" s="12"/>
      <c r="B1346" s="12"/>
      <c r="C1346" s="42"/>
      <c r="D1346" s="12"/>
      <c r="E1346" s="12"/>
      <c r="F1346" s="12"/>
      <c r="G1346" s="12"/>
      <c r="H1346" s="12"/>
      <c r="I1346" s="12"/>
      <c r="J1346" s="12"/>
      <c r="K1346" s="12"/>
      <c r="L1346" s="12"/>
      <c r="M1346" s="49"/>
      <c r="N1346" s="49"/>
      <c r="O1346" s="12"/>
      <c r="P1346" s="12"/>
      <c r="Q1346" s="12"/>
      <c r="R1346" s="12"/>
      <c r="S1346" s="12"/>
      <c r="T1346" s="12"/>
    </row>
    <row r="1347" spans="1:20" s="1" customFormat="1" x14ac:dyDescent="0.4">
      <c r="A1347" s="12"/>
      <c r="B1347" s="12"/>
      <c r="C1347" s="42"/>
      <c r="D1347" s="12"/>
      <c r="E1347" s="12"/>
      <c r="F1347" s="12"/>
      <c r="G1347" s="12"/>
      <c r="H1347" s="12"/>
      <c r="I1347" s="12"/>
      <c r="J1347" s="12"/>
      <c r="K1347" s="12"/>
      <c r="L1347" s="12"/>
      <c r="M1347" s="49"/>
      <c r="N1347" s="49"/>
      <c r="O1347" s="12"/>
      <c r="P1347" s="12"/>
      <c r="Q1347" s="12"/>
      <c r="R1347" s="12"/>
      <c r="S1347" s="12"/>
      <c r="T1347" s="12"/>
    </row>
    <row r="1348" spans="1:20" s="1" customFormat="1" x14ac:dyDescent="0.4">
      <c r="A1348" s="12"/>
      <c r="B1348" s="12"/>
      <c r="C1348" s="42"/>
      <c r="D1348" s="12"/>
      <c r="E1348" s="12"/>
      <c r="F1348" s="12"/>
      <c r="G1348" s="12"/>
      <c r="H1348" s="12"/>
      <c r="I1348" s="12"/>
      <c r="J1348" s="12"/>
      <c r="K1348" s="12"/>
      <c r="L1348" s="12"/>
      <c r="M1348" s="49"/>
      <c r="N1348" s="49"/>
      <c r="O1348" s="12"/>
      <c r="P1348" s="12"/>
      <c r="Q1348" s="12"/>
      <c r="R1348" s="12"/>
      <c r="S1348" s="12"/>
      <c r="T1348" s="12"/>
    </row>
    <row r="1349" spans="1:20" s="1" customFormat="1" x14ac:dyDescent="0.4">
      <c r="A1349" s="12"/>
      <c r="B1349" s="12"/>
      <c r="C1349" s="42"/>
      <c r="D1349" s="12"/>
      <c r="E1349" s="12"/>
      <c r="F1349" s="12"/>
      <c r="G1349" s="12"/>
      <c r="H1349" s="12"/>
      <c r="I1349" s="12"/>
      <c r="J1349" s="12"/>
      <c r="K1349" s="12"/>
      <c r="L1349" s="12"/>
      <c r="M1349" s="49"/>
      <c r="N1349" s="49"/>
      <c r="O1349" s="12"/>
      <c r="P1349" s="12"/>
      <c r="Q1349" s="12"/>
      <c r="R1349" s="12"/>
      <c r="S1349" s="12"/>
      <c r="T1349" s="12"/>
    </row>
    <row r="1350" spans="1:20" s="1" customFormat="1" x14ac:dyDescent="0.4">
      <c r="A1350" s="12"/>
      <c r="B1350" s="12"/>
      <c r="C1350" s="42"/>
      <c r="D1350" s="12"/>
      <c r="E1350" s="12"/>
      <c r="F1350" s="12"/>
      <c r="G1350" s="12"/>
      <c r="H1350" s="12"/>
      <c r="I1350" s="12"/>
      <c r="J1350" s="12"/>
      <c r="K1350" s="12"/>
      <c r="L1350" s="12"/>
      <c r="M1350" s="49"/>
      <c r="N1350" s="49"/>
      <c r="O1350" s="12"/>
      <c r="P1350" s="12"/>
      <c r="Q1350" s="12"/>
      <c r="R1350" s="12"/>
      <c r="S1350" s="12"/>
      <c r="T1350" s="12"/>
    </row>
    <row r="1351" spans="1:20" s="1" customFormat="1" x14ac:dyDescent="0.4">
      <c r="A1351" s="12"/>
      <c r="B1351" s="12"/>
      <c r="C1351" s="42"/>
      <c r="D1351" s="12"/>
      <c r="E1351" s="12"/>
      <c r="F1351" s="12"/>
      <c r="G1351" s="12"/>
      <c r="H1351" s="12"/>
      <c r="I1351" s="12"/>
      <c r="J1351" s="12"/>
      <c r="K1351" s="12"/>
      <c r="L1351" s="12"/>
      <c r="M1351" s="49"/>
      <c r="N1351" s="49"/>
      <c r="O1351" s="12"/>
      <c r="P1351" s="12"/>
      <c r="Q1351" s="12"/>
      <c r="R1351" s="12"/>
      <c r="S1351" s="12"/>
      <c r="T1351" s="12"/>
    </row>
    <row r="1352" spans="1:20" s="1" customFormat="1" x14ac:dyDescent="0.4">
      <c r="A1352" s="12"/>
      <c r="B1352" s="12"/>
      <c r="C1352" s="42"/>
      <c r="D1352" s="12"/>
      <c r="E1352" s="12"/>
      <c r="F1352" s="12"/>
      <c r="G1352" s="12"/>
      <c r="H1352" s="12"/>
      <c r="I1352" s="12"/>
      <c r="J1352" s="12"/>
      <c r="K1352" s="12"/>
      <c r="L1352" s="12"/>
      <c r="M1352" s="49"/>
      <c r="N1352" s="49"/>
      <c r="O1352" s="12"/>
      <c r="P1352" s="12"/>
      <c r="Q1352" s="12"/>
      <c r="R1352" s="12"/>
      <c r="S1352" s="12"/>
      <c r="T1352" s="12"/>
    </row>
    <row r="1353" spans="1:20" s="1" customFormat="1" x14ac:dyDescent="0.4">
      <c r="A1353" s="12"/>
      <c r="B1353" s="12"/>
      <c r="C1353" s="42"/>
      <c r="D1353" s="12"/>
      <c r="E1353" s="12"/>
      <c r="F1353" s="12"/>
      <c r="G1353" s="12"/>
      <c r="H1353" s="12"/>
      <c r="I1353" s="12"/>
      <c r="J1353" s="12"/>
      <c r="K1353" s="12"/>
      <c r="L1353" s="12"/>
      <c r="M1353" s="49"/>
      <c r="N1353" s="49"/>
      <c r="O1353" s="12"/>
      <c r="P1353" s="12"/>
      <c r="Q1353" s="12"/>
      <c r="R1353" s="12"/>
      <c r="S1353" s="12"/>
      <c r="T1353" s="12"/>
    </row>
    <row r="1354" spans="1:20" s="1" customFormat="1" x14ac:dyDescent="0.4">
      <c r="A1354" s="12"/>
      <c r="B1354" s="12"/>
      <c r="C1354" s="42"/>
      <c r="D1354" s="12"/>
      <c r="E1354" s="12"/>
      <c r="F1354" s="12"/>
      <c r="G1354" s="12"/>
      <c r="H1354" s="12"/>
      <c r="I1354" s="12"/>
      <c r="J1354" s="12"/>
      <c r="K1354" s="12"/>
      <c r="L1354" s="12"/>
      <c r="M1354" s="49"/>
      <c r="N1354" s="49"/>
      <c r="O1354" s="12"/>
      <c r="P1354" s="12"/>
      <c r="Q1354" s="12"/>
      <c r="R1354" s="12"/>
      <c r="S1354" s="12"/>
      <c r="T1354" s="12"/>
    </row>
    <row r="1355" spans="1:20" s="1" customFormat="1" x14ac:dyDescent="0.4">
      <c r="A1355" s="12"/>
      <c r="B1355" s="12"/>
      <c r="C1355" s="42"/>
      <c r="D1355" s="12"/>
      <c r="E1355" s="12"/>
      <c r="F1355" s="12"/>
      <c r="G1355" s="12"/>
      <c r="H1355" s="12"/>
      <c r="I1355" s="12"/>
      <c r="J1355" s="12"/>
      <c r="K1355" s="12"/>
      <c r="L1355" s="12"/>
      <c r="M1355" s="49"/>
      <c r="N1355" s="49"/>
      <c r="O1355" s="12"/>
      <c r="P1355" s="12"/>
      <c r="Q1355" s="12"/>
      <c r="R1355" s="12"/>
      <c r="S1355" s="12"/>
      <c r="T1355" s="12"/>
    </row>
    <row r="1356" spans="1:20" s="1" customFormat="1" x14ac:dyDescent="0.4">
      <c r="A1356" s="12"/>
      <c r="B1356" s="12"/>
      <c r="C1356" s="42"/>
      <c r="D1356" s="12"/>
      <c r="E1356" s="12"/>
      <c r="F1356" s="12"/>
      <c r="G1356" s="12"/>
      <c r="H1356" s="12"/>
      <c r="I1356" s="12"/>
      <c r="J1356" s="12"/>
      <c r="K1356" s="12"/>
      <c r="L1356" s="12"/>
      <c r="M1356" s="49"/>
      <c r="N1356" s="49"/>
      <c r="O1356" s="12"/>
      <c r="P1356" s="12"/>
      <c r="Q1356" s="12"/>
      <c r="R1356" s="12"/>
      <c r="S1356" s="12"/>
      <c r="T1356" s="12"/>
    </row>
    <row r="1357" spans="1:20" s="1" customFormat="1" x14ac:dyDescent="0.4">
      <c r="A1357" s="12"/>
      <c r="B1357" s="12"/>
      <c r="C1357" s="42"/>
      <c r="D1357" s="12"/>
      <c r="E1357" s="12"/>
      <c r="F1357" s="12"/>
      <c r="G1357" s="12"/>
      <c r="H1357" s="12"/>
      <c r="I1357" s="12"/>
      <c r="J1357" s="12"/>
      <c r="K1357" s="12"/>
      <c r="L1357" s="12"/>
      <c r="M1357" s="49"/>
      <c r="N1357" s="49"/>
      <c r="O1357" s="12"/>
      <c r="P1357" s="12"/>
      <c r="Q1357" s="12"/>
      <c r="R1357" s="12"/>
      <c r="S1357" s="12"/>
      <c r="T1357" s="12"/>
    </row>
    <row r="1358" spans="1:20" s="1" customFormat="1" x14ac:dyDescent="0.4">
      <c r="A1358" s="12"/>
      <c r="B1358" s="12"/>
      <c r="C1358" s="42"/>
      <c r="D1358" s="12"/>
      <c r="E1358" s="12"/>
      <c r="F1358" s="12"/>
      <c r="G1358" s="12"/>
      <c r="H1358" s="12"/>
      <c r="I1358" s="12"/>
      <c r="J1358" s="12"/>
      <c r="K1358" s="12"/>
      <c r="L1358" s="12"/>
      <c r="M1358" s="49"/>
      <c r="N1358" s="49"/>
      <c r="O1358" s="12"/>
      <c r="P1358" s="12"/>
      <c r="Q1358" s="12"/>
      <c r="R1358" s="12"/>
      <c r="S1358" s="12"/>
      <c r="T1358" s="12"/>
    </row>
    <row r="1359" spans="1:20" s="1" customFormat="1" x14ac:dyDescent="0.4">
      <c r="A1359" s="12"/>
      <c r="B1359" s="12"/>
      <c r="C1359" s="42"/>
      <c r="D1359" s="12"/>
      <c r="E1359" s="12"/>
      <c r="F1359" s="12"/>
      <c r="G1359" s="12"/>
      <c r="H1359" s="12"/>
      <c r="I1359" s="12"/>
      <c r="J1359" s="12"/>
      <c r="K1359" s="12"/>
      <c r="L1359" s="12"/>
      <c r="M1359" s="49"/>
      <c r="N1359" s="49"/>
      <c r="O1359" s="12"/>
      <c r="P1359" s="12"/>
      <c r="Q1359" s="12"/>
      <c r="R1359" s="12"/>
      <c r="S1359" s="12"/>
      <c r="T1359" s="12"/>
    </row>
    <row r="1360" spans="1:20" s="1" customFormat="1" x14ac:dyDescent="0.4">
      <c r="A1360" s="12"/>
      <c r="B1360" s="12"/>
      <c r="C1360" s="42"/>
      <c r="D1360" s="12"/>
      <c r="E1360" s="12"/>
      <c r="F1360" s="12"/>
      <c r="G1360" s="12"/>
      <c r="H1360" s="12"/>
      <c r="I1360" s="12"/>
      <c r="J1360" s="12"/>
      <c r="K1360" s="12"/>
      <c r="L1360" s="12"/>
      <c r="M1360" s="49"/>
      <c r="N1360" s="49"/>
      <c r="O1360" s="12"/>
      <c r="P1360" s="12"/>
      <c r="Q1360" s="12"/>
      <c r="R1360" s="12"/>
      <c r="S1360" s="12"/>
      <c r="T1360" s="12"/>
    </row>
    <row r="1361" spans="1:20" s="1" customFormat="1" x14ac:dyDescent="0.4">
      <c r="A1361" s="12"/>
      <c r="B1361" s="12"/>
      <c r="C1361" s="42"/>
      <c r="D1361" s="12"/>
      <c r="E1361" s="12"/>
      <c r="F1361" s="12"/>
      <c r="G1361" s="12"/>
      <c r="H1361" s="12"/>
      <c r="I1361" s="12"/>
      <c r="J1361" s="12"/>
      <c r="K1361" s="12"/>
      <c r="L1361" s="12"/>
      <c r="M1361" s="49"/>
      <c r="N1361" s="49"/>
      <c r="O1361" s="12"/>
      <c r="P1361" s="12"/>
      <c r="Q1361" s="12"/>
      <c r="R1361" s="12"/>
      <c r="S1361" s="12"/>
      <c r="T1361" s="12"/>
    </row>
    <row r="1362" spans="1:20" s="1" customFormat="1" x14ac:dyDescent="0.4">
      <c r="A1362" s="12"/>
      <c r="B1362" s="12"/>
      <c r="C1362" s="42"/>
      <c r="D1362" s="12"/>
      <c r="E1362" s="12"/>
      <c r="F1362" s="12"/>
      <c r="G1362" s="12"/>
      <c r="H1362" s="12"/>
      <c r="I1362" s="12"/>
      <c r="J1362" s="12"/>
      <c r="K1362" s="12"/>
      <c r="L1362" s="12"/>
      <c r="M1362" s="49"/>
      <c r="N1362" s="49"/>
      <c r="O1362" s="12"/>
      <c r="P1362" s="12"/>
      <c r="Q1362" s="12"/>
      <c r="R1362" s="12"/>
      <c r="S1362" s="12"/>
      <c r="T1362" s="12"/>
    </row>
    <row r="1363" spans="1:20" s="1" customFormat="1" x14ac:dyDescent="0.4">
      <c r="A1363" s="12"/>
      <c r="B1363" s="12"/>
      <c r="C1363" s="42"/>
      <c r="D1363" s="12"/>
      <c r="E1363" s="12"/>
      <c r="F1363" s="12"/>
      <c r="G1363" s="12"/>
      <c r="H1363" s="12"/>
      <c r="I1363" s="12"/>
      <c r="J1363" s="12"/>
      <c r="K1363" s="12"/>
      <c r="L1363" s="12"/>
      <c r="M1363" s="49"/>
      <c r="N1363" s="49"/>
      <c r="O1363" s="12"/>
      <c r="P1363" s="12"/>
      <c r="Q1363" s="12"/>
      <c r="R1363" s="12"/>
      <c r="S1363" s="12"/>
      <c r="T1363" s="12"/>
    </row>
    <row r="1364" spans="1:20" s="1" customFormat="1" x14ac:dyDescent="0.4">
      <c r="A1364" s="12"/>
      <c r="B1364" s="12"/>
      <c r="C1364" s="42"/>
      <c r="D1364" s="12"/>
      <c r="E1364" s="12"/>
      <c r="F1364" s="12"/>
      <c r="G1364" s="12"/>
      <c r="H1364" s="12"/>
      <c r="I1364" s="12"/>
      <c r="J1364" s="12"/>
      <c r="K1364" s="12"/>
      <c r="L1364" s="12"/>
      <c r="M1364" s="49"/>
      <c r="N1364" s="49"/>
      <c r="O1364" s="12"/>
      <c r="P1364" s="12"/>
      <c r="Q1364" s="12"/>
      <c r="R1364" s="12"/>
      <c r="S1364" s="12"/>
      <c r="T1364" s="12"/>
    </row>
    <row r="1365" spans="1:20" s="1" customFormat="1" x14ac:dyDescent="0.4">
      <c r="A1365" s="12"/>
      <c r="B1365" s="12"/>
      <c r="C1365" s="42"/>
      <c r="D1365" s="12"/>
      <c r="E1365" s="12"/>
      <c r="F1365" s="12"/>
      <c r="G1365" s="12"/>
      <c r="H1365" s="12"/>
      <c r="I1365" s="12"/>
      <c r="J1365" s="12"/>
      <c r="K1365" s="12"/>
      <c r="L1365" s="12"/>
      <c r="M1365" s="49"/>
      <c r="N1365" s="49"/>
      <c r="O1365" s="12"/>
      <c r="P1365" s="12"/>
      <c r="Q1365" s="12"/>
      <c r="R1365" s="12"/>
      <c r="S1365" s="12"/>
      <c r="T1365" s="12"/>
    </row>
    <row r="1366" spans="1:20" s="1" customFormat="1" x14ac:dyDescent="0.4">
      <c r="A1366" s="12"/>
      <c r="B1366" s="12"/>
      <c r="C1366" s="42"/>
      <c r="D1366" s="12"/>
      <c r="E1366" s="12"/>
      <c r="F1366" s="12"/>
      <c r="G1366" s="12"/>
      <c r="H1366" s="12"/>
      <c r="I1366" s="12"/>
      <c r="J1366" s="12"/>
      <c r="K1366" s="12"/>
      <c r="L1366" s="12"/>
      <c r="M1366" s="49"/>
      <c r="N1366" s="49"/>
      <c r="O1366" s="12"/>
      <c r="P1366" s="12"/>
      <c r="Q1366" s="12"/>
      <c r="R1366" s="12"/>
      <c r="S1366" s="12"/>
      <c r="T1366" s="12"/>
    </row>
    <row r="1367" spans="1:20" s="1" customFormat="1" x14ac:dyDescent="0.4">
      <c r="A1367" s="12"/>
      <c r="B1367" s="12"/>
      <c r="C1367" s="42"/>
      <c r="D1367" s="12"/>
      <c r="E1367" s="12"/>
      <c r="F1367" s="12"/>
      <c r="G1367" s="12"/>
      <c r="H1367" s="12"/>
      <c r="I1367" s="12"/>
      <c r="J1367" s="12"/>
      <c r="K1367" s="12"/>
      <c r="L1367" s="12"/>
      <c r="M1367" s="49"/>
      <c r="N1367" s="49"/>
      <c r="O1367" s="12"/>
      <c r="P1367" s="12"/>
      <c r="Q1367" s="12"/>
      <c r="R1367" s="12"/>
      <c r="S1367" s="12"/>
      <c r="T1367" s="12"/>
    </row>
    <row r="1368" spans="1:20" s="1" customFormat="1" x14ac:dyDescent="0.4">
      <c r="A1368" s="12"/>
      <c r="B1368" s="12"/>
      <c r="C1368" s="42"/>
      <c r="D1368" s="12"/>
      <c r="E1368" s="12"/>
      <c r="F1368" s="12"/>
      <c r="G1368" s="12"/>
      <c r="H1368" s="12"/>
      <c r="I1368" s="12"/>
      <c r="J1368" s="12"/>
      <c r="K1368" s="12"/>
      <c r="L1368" s="12"/>
      <c r="M1368" s="49"/>
      <c r="N1368" s="49"/>
      <c r="O1368" s="12"/>
      <c r="P1368" s="12"/>
      <c r="Q1368" s="12"/>
      <c r="R1368" s="12"/>
      <c r="S1368" s="12"/>
      <c r="T1368" s="12"/>
    </row>
    <row r="1369" spans="1:20" s="1" customFormat="1" x14ac:dyDescent="0.4">
      <c r="A1369" s="12"/>
      <c r="B1369" s="12"/>
      <c r="C1369" s="42"/>
      <c r="D1369" s="12"/>
      <c r="E1369" s="12"/>
      <c r="F1369" s="12"/>
      <c r="G1369" s="12"/>
      <c r="H1369" s="12"/>
      <c r="I1369" s="12"/>
      <c r="J1369" s="12"/>
      <c r="K1369" s="12"/>
      <c r="L1369" s="12"/>
      <c r="M1369" s="49"/>
      <c r="N1369" s="49"/>
      <c r="O1369" s="12"/>
      <c r="P1369" s="12"/>
      <c r="Q1369" s="12"/>
      <c r="R1369" s="12"/>
      <c r="S1369" s="12"/>
      <c r="T1369" s="12"/>
    </row>
    <row r="1370" spans="1:20" s="1" customFormat="1" x14ac:dyDescent="0.4">
      <c r="A1370" s="12"/>
      <c r="B1370" s="12"/>
      <c r="C1370" s="42"/>
      <c r="D1370" s="12"/>
      <c r="E1370" s="12"/>
      <c r="F1370" s="12"/>
      <c r="G1370" s="12"/>
      <c r="H1370" s="12"/>
      <c r="I1370" s="12"/>
      <c r="J1370" s="12"/>
      <c r="K1370" s="12"/>
      <c r="L1370" s="12"/>
      <c r="M1370" s="49"/>
      <c r="N1370" s="49"/>
      <c r="O1370" s="12"/>
      <c r="P1370" s="12"/>
      <c r="Q1370" s="12"/>
      <c r="R1370" s="12"/>
      <c r="S1370" s="12"/>
      <c r="T1370" s="12"/>
    </row>
    <row r="1371" spans="1:20" s="1" customFormat="1" x14ac:dyDescent="0.4">
      <c r="A1371" s="12"/>
      <c r="B1371" s="12"/>
      <c r="C1371" s="42"/>
      <c r="D1371" s="12"/>
      <c r="E1371" s="12"/>
      <c r="F1371" s="12"/>
      <c r="G1371" s="12"/>
      <c r="H1371" s="12"/>
      <c r="I1371" s="12"/>
      <c r="J1371" s="12"/>
      <c r="K1371" s="12"/>
      <c r="L1371" s="12"/>
      <c r="M1371" s="49"/>
      <c r="N1371" s="49"/>
      <c r="O1371" s="12"/>
      <c r="P1371" s="12"/>
      <c r="Q1371" s="12"/>
      <c r="R1371" s="12"/>
      <c r="S1371" s="12"/>
      <c r="T1371" s="12"/>
    </row>
    <row r="1372" spans="1:20" s="1" customFormat="1" x14ac:dyDescent="0.4">
      <c r="A1372" s="12"/>
      <c r="B1372" s="12"/>
      <c r="C1372" s="42"/>
      <c r="D1372" s="12"/>
      <c r="E1372" s="12"/>
      <c r="F1372" s="12"/>
      <c r="G1372" s="12"/>
      <c r="H1372" s="12"/>
      <c r="I1372" s="12"/>
      <c r="J1372" s="12"/>
      <c r="K1372" s="12"/>
      <c r="L1372" s="12"/>
      <c r="M1372" s="49"/>
      <c r="N1372" s="49"/>
      <c r="O1372" s="12"/>
      <c r="P1372" s="12"/>
      <c r="Q1372" s="12"/>
      <c r="R1372" s="12"/>
      <c r="S1372" s="12"/>
      <c r="T1372" s="12"/>
    </row>
    <row r="1373" spans="1:20" s="1" customFormat="1" x14ac:dyDescent="0.4">
      <c r="A1373" s="12"/>
      <c r="B1373" s="12"/>
      <c r="C1373" s="42"/>
      <c r="D1373" s="12"/>
      <c r="E1373" s="12"/>
      <c r="F1373" s="12"/>
      <c r="G1373" s="12"/>
      <c r="H1373" s="12"/>
      <c r="I1373" s="12"/>
      <c r="J1373" s="12"/>
      <c r="K1373" s="12"/>
      <c r="L1373" s="12"/>
      <c r="M1373" s="49"/>
      <c r="N1373" s="49"/>
      <c r="O1373" s="12"/>
      <c r="P1373" s="12"/>
      <c r="Q1373" s="12"/>
      <c r="R1373" s="12"/>
      <c r="S1373" s="12"/>
      <c r="T1373" s="12"/>
    </row>
    <row r="1374" spans="1:20" s="1" customFormat="1" x14ac:dyDescent="0.4">
      <c r="A1374" s="12"/>
      <c r="B1374" s="12"/>
      <c r="C1374" s="42"/>
      <c r="D1374" s="12"/>
      <c r="E1374" s="12"/>
      <c r="F1374" s="12"/>
      <c r="G1374" s="12"/>
      <c r="H1374" s="12"/>
      <c r="I1374" s="12"/>
      <c r="J1374" s="12"/>
      <c r="K1374" s="12"/>
      <c r="L1374" s="12"/>
      <c r="M1374" s="49"/>
      <c r="N1374" s="49"/>
      <c r="O1374" s="12"/>
      <c r="P1374" s="12"/>
      <c r="Q1374" s="12"/>
      <c r="R1374" s="12"/>
      <c r="S1374" s="12"/>
      <c r="T1374" s="12"/>
    </row>
    <row r="1375" spans="1:20" s="1" customFormat="1" x14ac:dyDescent="0.4">
      <c r="A1375" s="12"/>
      <c r="B1375" s="12"/>
      <c r="C1375" s="42"/>
      <c r="D1375" s="12"/>
      <c r="E1375" s="12"/>
      <c r="F1375" s="12"/>
      <c r="G1375" s="12"/>
      <c r="H1375" s="12"/>
      <c r="I1375" s="12"/>
      <c r="J1375" s="12"/>
      <c r="K1375" s="12"/>
      <c r="L1375" s="12"/>
      <c r="M1375" s="49"/>
      <c r="N1375" s="49"/>
      <c r="O1375" s="12"/>
      <c r="P1375" s="12"/>
      <c r="Q1375" s="12"/>
      <c r="R1375" s="12"/>
      <c r="S1375" s="12"/>
      <c r="T1375" s="12"/>
    </row>
    <row r="1376" spans="1:20" s="1" customFormat="1" x14ac:dyDescent="0.4">
      <c r="A1376" s="12"/>
      <c r="B1376" s="12"/>
      <c r="C1376" s="42"/>
      <c r="D1376" s="12"/>
      <c r="E1376" s="12"/>
      <c r="F1376" s="12"/>
      <c r="G1376" s="12"/>
      <c r="H1376" s="12"/>
      <c r="I1376" s="12"/>
      <c r="J1376" s="12"/>
      <c r="K1376" s="12"/>
      <c r="L1376" s="12"/>
      <c r="M1376" s="49"/>
      <c r="N1376" s="49"/>
      <c r="O1376" s="12"/>
      <c r="P1376" s="12"/>
      <c r="Q1376" s="12"/>
      <c r="R1376" s="12"/>
      <c r="S1376" s="12"/>
      <c r="T1376" s="12"/>
    </row>
    <row r="1377" spans="1:20" s="1" customFormat="1" x14ac:dyDescent="0.4">
      <c r="A1377" s="12"/>
      <c r="B1377" s="12"/>
      <c r="C1377" s="42"/>
      <c r="D1377" s="12"/>
      <c r="E1377" s="12"/>
      <c r="F1377" s="12"/>
      <c r="G1377" s="12"/>
      <c r="H1377" s="12"/>
      <c r="I1377" s="12"/>
      <c r="J1377" s="12"/>
      <c r="K1377" s="12"/>
      <c r="L1377" s="12"/>
      <c r="M1377" s="49"/>
      <c r="N1377" s="49"/>
      <c r="O1377" s="12"/>
      <c r="P1377" s="12"/>
      <c r="Q1377" s="12"/>
      <c r="R1377" s="12"/>
      <c r="S1377" s="12"/>
      <c r="T1377" s="12"/>
    </row>
    <row r="1378" spans="1:20" s="1" customFormat="1" x14ac:dyDescent="0.4">
      <c r="A1378" s="12"/>
      <c r="B1378" s="12"/>
      <c r="C1378" s="42"/>
      <c r="D1378" s="12"/>
      <c r="E1378" s="12"/>
      <c r="F1378" s="12"/>
      <c r="G1378" s="12"/>
      <c r="H1378" s="12"/>
      <c r="I1378" s="12"/>
      <c r="J1378" s="12"/>
      <c r="K1378" s="12"/>
      <c r="L1378" s="12"/>
      <c r="M1378" s="49"/>
      <c r="N1378" s="49"/>
      <c r="O1378" s="12"/>
      <c r="P1378" s="12"/>
      <c r="Q1378" s="12"/>
      <c r="R1378" s="12"/>
      <c r="S1378" s="12"/>
      <c r="T1378" s="12"/>
    </row>
    <row r="1379" spans="1:20" s="1" customFormat="1" x14ac:dyDescent="0.4">
      <c r="A1379" s="12"/>
      <c r="B1379" s="12"/>
      <c r="C1379" s="42"/>
      <c r="D1379" s="12"/>
      <c r="E1379" s="12"/>
      <c r="F1379" s="12"/>
      <c r="G1379" s="12"/>
      <c r="H1379" s="12"/>
      <c r="I1379" s="12"/>
      <c r="J1379" s="12"/>
      <c r="K1379" s="12"/>
      <c r="L1379" s="12"/>
      <c r="M1379" s="49"/>
      <c r="N1379" s="49"/>
      <c r="O1379" s="12"/>
      <c r="P1379" s="12"/>
      <c r="Q1379" s="12"/>
      <c r="R1379" s="12"/>
      <c r="S1379" s="12"/>
      <c r="T1379" s="12"/>
    </row>
    <row r="1380" spans="1:20" s="1" customFormat="1" x14ac:dyDescent="0.4">
      <c r="A1380" s="12"/>
      <c r="B1380" s="12"/>
      <c r="C1380" s="42"/>
      <c r="D1380" s="12"/>
      <c r="E1380" s="12"/>
      <c r="F1380" s="12"/>
      <c r="G1380" s="12"/>
      <c r="H1380" s="12"/>
      <c r="I1380" s="12"/>
      <c r="J1380" s="12"/>
      <c r="K1380" s="12"/>
      <c r="L1380" s="12"/>
      <c r="M1380" s="49"/>
      <c r="N1380" s="49"/>
      <c r="O1380" s="12"/>
      <c r="P1380" s="12"/>
      <c r="Q1380" s="12"/>
      <c r="R1380" s="12"/>
      <c r="S1380" s="12"/>
      <c r="T1380" s="12"/>
    </row>
    <row r="1381" spans="1:20" s="1" customFormat="1" x14ac:dyDescent="0.4">
      <c r="A1381" s="12"/>
      <c r="B1381" s="12"/>
      <c r="C1381" s="42"/>
      <c r="D1381" s="12"/>
      <c r="E1381" s="12"/>
      <c r="F1381" s="12"/>
      <c r="G1381" s="12"/>
      <c r="H1381" s="12"/>
      <c r="I1381" s="12"/>
      <c r="J1381" s="12"/>
      <c r="K1381" s="12"/>
      <c r="L1381" s="12"/>
      <c r="M1381" s="49"/>
      <c r="N1381" s="49"/>
      <c r="O1381" s="12"/>
      <c r="P1381" s="12"/>
      <c r="Q1381" s="12"/>
      <c r="R1381" s="12"/>
      <c r="S1381" s="12"/>
      <c r="T1381" s="12"/>
    </row>
    <row r="1382" spans="1:20" s="1" customFormat="1" x14ac:dyDescent="0.4">
      <c r="A1382" s="12"/>
      <c r="B1382" s="12"/>
      <c r="C1382" s="42"/>
      <c r="D1382" s="12"/>
      <c r="E1382" s="12"/>
      <c r="F1382" s="12"/>
      <c r="G1382" s="12"/>
      <c r="H1382" s="12"/>
      <c r="I1382" s="12"/>
      <c r="J1382" s="12"/>
      <c r="K1382" s="12"/>
      <c r="L1382" s="12"/>
      <c r="M1382" s="49"/>
      <c r="N1382" s="49"/>
      <c r="O1382" s="12"/>
      <c r="P1382" s="12"/>
      <c r="Q1382" s="12"/>
      <c r="R1382" s="12"/>
      <c r="S1382" s="12"/>
      <c r="T1382" s="12"/>
    </row>
    <row r="1383" spans="1:20" s="1" customFormat="1" x14ac:dyDescent="0.4">
      <c r="A1383" s="12"/>
      <c r="B1383" s="12"/>
      <c r="C1383" s="42"/>
      <c r="D1383" s="12"/>
      <c r="E1383" s="12"/>
      <c r="F1383" s="12"/>
      <c r="G1383" s="12"/>
      <c r="H1383" s="12"/>
      <c r="I1383" s="12"/>
      <c r="J1383" s="12"/>
      <c r="K1383" s="12"/>
      <c r="L1383" s="12"/>
      <c r="M1383" s="49"/>
      <c r="N1383" s="49"/>
      <c r="O1383" s="12"/>
      <c r="P1383" s="12"/>
      <c r="Q1383" s="12"/>
      <c r="R1383" s="12"/>
      <c r="S1383" s="12"/>
      <c r="T1383" s="12"/>
    </row>
    <row r="1384" spans="1:20" s="1" customFormat="1" x14ac:dyDescent="0.4">
      <c r="A1384" s="12"/>
      <c r="B1384" s="12"/>
      <c r="C1384" s="42"/>
      <c r="D1384" s="12"/>
      <c r="E1384" s="12"/>
      <c r="F1384" s="12"/>
      <c r="G1384" s="12"/>
      <c r="H1384" s="12"/>
      <c r="I1384" s="12"/>
      <c r="J1384" s="12"/>
      <c r="K1384" s="12"/>
      <c r="L1384" s="12"/>
      <c r="M1384" s="49"/>
      <c r="N1384" s="49"/>
      <c r="O1384" s="12"/>
      <c r="P1384" s="12"/>
      <c r="Q1384" s="12"/>
      <c r="R1384" s="12"/>
      <c r="S1384" s="12"/>
      <c r="T1384" s="12"/>
    </row>
    <row r="1385" spans="1:20" s="1" customFormat="1" x14ac:dyDescent="0.4">
      <c r="A1385" s="12"/>
      <c r="B1385" s="12"/>
      <c r="C1385" s="42"/>
      <c r="D1385" s="12"/>
      <c r="E1385" s="12"/>
      <c r="F1385" s="12"/>
      <c r="G1385" s="12"/>
      <c r="H1385" s="12"/>
      <c r="I1385" s="12"/>
      <c r="J1385" s="12"/>
      <c r="K1385" s="12"/>
      <c r="L1385" s="12"/>
      <c r="M1385" s="49"/>
      <c r="N1385" s="49"/>
      <c r="O1385" s="12"/>
      <c r="P1385" s="12"/>
      <c r="Q1385" s="12"/>
      <c r="R1385" s="12"/>
      <c r="S1385" s="12"/>
      <c r="T1385" s="12"/>
    </row>
    <row r="1386" spans="1:20" s="1" customFormat="1" x14ac:dyDescent="0.4">
      <c r="A1386" s="12"/>
      <c r="B1386" s="12"/>
      <c r="C1386" s="42"/>
      <c r="D1386" s="12"/>
      <c r="E1386" s="12"/>
      <c r="F1386" s="12"/>
      <c r="G1386" s="12"/>
      <c r="H1386" s="12"/>
      <c r="I1386" s="12"/>
      <c r="J1386" s="12"/>
      <c r="K1386" s="12"/>
      <c r="L1386" s="12"/>
      <c r="M1386" s="49"/>
      <c r="N1386" s="49"/>
      <c r="O1386" s="12"/>
      <c r="P1386" s="12"/>
      <c r="Q1386" s="12"/>
      <c r="R1386" s="12"/>
      <c r="S1386" s="12"/>
      <c r="T1386" s="12"/>
    </row>
    <row r="1387" spans="1:20" s="1" customFormat="1" x14ac:dyDescent="0.4">
      <c r="A1387" s="12"/>
      <c r="B1387" s="12"/>
      <c r="C1387" s="42"/>
      <c r="D1387" s="12"/>
      <c r="E1387" s="12"/>
      <c r="F1387" s="12"/>
      <c r="G1387" s="12"/>
      <c r="H1387" s="12"/>
      <c r="I1387" s="12"/>
      <c r="J1387" s="12"/>
      <c r="K1387" s="12"/>
      <c r="L1387" s="12"/>
      <c r="M1387" s="49"/>
      <c r="N1387" s="49"/>
      <c r="O1387" s="12"/>
      <c r="P1387" s="12"/>
      <c r="Q1387" s="12"/>
      <c r="R1387" s="12"/>
      <c r="S1387" s="12"/>
      <c r="T1387" s="12"/>
    </row>
    <row r="1388" spans="1:20" s="1" customFormat="1" x14ac:dyDescent="0.4">
      <c r="A1388" s="12"/>
      <c r="B1388" s="12"/>
      <c r="C1388" s="42"/>
      <c r="D1388" s="12"/>
      <c r="E1388" s="12"/>
      <c r="F1388" s="12"/>
      <c r="G1388" s="12"/>
      <c r="H1388" s="12"/>
      <c r="I1388" s="12"/>
      <c r="J1388" s="12"/>
      <c r="K1388" s="12"/>
      <c r="L1388" s="12"/>
      <c r="M1388" s="49"/>
      <c r="N1388" s="49"/>
      <c r="O1388" s="12"/>
      <c r="P1388" s="12"/>
      <c r="Q1388" s="12"/>
      <c r="R1388" s="12"/>
      <c r="S1388" s="12"/>
      <c r="T1388" s="12"/>
    </row>
    <row r="1389" spans="1:20" s="1" customFormat="1" x14ac:dyDescent="0.4">
      <c r="A1389" s="12"/>
      <c r="B1389" s="12"/>
      <c r="C1389" s="42"/>
      <c r="D1389" s="12"/>
      <c r="E1389" s="12"/>
      <c r="F1389" s="12"/>
      <c r="G1389" s="12"/>
      <c r="H1389" s="12"/>
      <c r="I1389" s="12"/>
      <c r="J1389" s="12"/>
      <c r="K1389" s="12"/>
      <c r="L1389" s="12"/>
      <c r="M1389" s="49"/>
      <c r="N1389" s="49"/>
      <c r="O1389" s="12"/>
      <c r="P1389" s="12"/>
      <c r="Q1389" s="12"/>
      <c r="R1389" s="12"/>
      <c r="S1389" s="12"/>
      <c r="T1389" s="12"/>
    </row>
    <row r="1390" spans="1:20" s="1" customFormat="1" x14ac:dyDescent="0.4">
      <c r="A1390" s="12"/>
      <c r="B1390" s="12"/>
      <c r="C1390" s="42"/>
      <c r="D1390" s="12"/>
      <c r="E1390" s="12"/>
      <c r="F1390" s="12"/>
      <c r="G1390" s="12"/>
      <c r="H1390" s="12"/>
      <c r="I1390" s="12"/>
      <c r="J1390" s="12"/>
      <c r="K1390" s="12"/>
      <c r="L1390" s="12"/>
      <c r="M1390" s="49"/>
      <c r="N1390" s="49"/>
      <c r="O1390" s="12"/>
      <c r="P1390" s="12"/>
      <c r="Q1390" s="12"/>
      <c r="R1390" s="12"/>
      <c r="S1390" s="12"/>
      <c r="T1390" s="12"/>
    </row>
    <row r="1391" spans="1:20" s="1" customFormat="1" x14ac:dyDescent="0.4">
      <c r="A1391" s="12"/>
      <c r="B1391" s="12"/>
      <c r="C1391" s="42"/>
      <c r="D1391" s="12"/>
      <c r="E1391" s="12"/>
      <c r="F1391" s="12"/>
      <c r="G1391" s="12"/>
      <c r="H1391" s="12"/>
      <c r="I1391" s="12"/>
      <c r="J1391" s="12"/>
      <c r="K1391" s="12"/>
      <c r="L1391" s="12"/>
      <c r="M1391" s="49"/>
      <c r="N1391" s="49"/>
      <c r="O1391" s="12"/>
      <c r="P1391" s="12"/>
      <c r="Q1391" s="12"/>
      <c r="R1391" s="12"/>
      <c r="S1391" s="12"/>
      <c r="T1391" s="12"/>
    </row>
    <row r="1392" spans="1:20" s="1" customFormat="1" x14ac:dyDescent="0.4">
      <c r="A1392" s="12"/>
      <c r="B1392" s="12"/>
      <c r="C1392" s="42"/>
      <c r="D1392" s="12"/>
      <c r="E1392" s="12"/>
      <c r="F1392" s="12"/>
      <c r="G1392" s="12"/>
      <c r="H1392" s="12"/>
      <c r="I1392" s="12"/>
      <c r="J1392" s="12"/>
      <c r="K1392" s="12"/>
      <c r="L1392" s="12"/>
      <c r="M1392" s="49"/>
      <c r="N1392" s="49"/>
      <c r="O1392" s="12"/>
      <c r="P1392" s="12"/>
      <c r="Q1392" s="12"/>
      <c r="R1392" s="12"/>
      <c r="S1392" s="12"/>
      <c r="T1392" s="12"/>
    </row>
    <row r="1393" spans="1:20" s="1" customFormat="1" x14ac:dyDescent="0.4">
      <c r="A1393" s="12"/>
      <c r="B1393" s="12"/>
      <c r="C1393" s="42"/>
      <c r="D1393" s="12"/>
      <c r="E1393" s="12"/>
      <c r="F1393" s="12"/>
      <c r="G1393" s="12"/>
      <c r="H1393" s="12"/>
      <c r="I1393" s="12"/>
      <c r="J1393" s="12"/>
      <c r="K1393" s="12"/>
      <c r="L1393" s="12"/>
      <c r="M1393" s="49"/>
      <c r="N1393" s="49"/>
      <c r="O1393" s="12"/>
      <c r="P1393" s="12"/>
      <c r="Q1393" s="12"/>
      <c r="R1393" s="12"/>
      <c r="S1393" s="12"/>
      <c r="T1393" s="12"/>
    </row>
    <row r="1394" spans="1:20" s="1" customFormat="1" x14ac:dyDescent="0.4">
      <c r="A1394" s="12"/>
      <c r="B1394" s="12"/>
      <c r="C1394" s="42"/>
      <c r="D1394" s="12"/>
      <c r="E1394" s="12"/>
      <c r="F1394" s="12"/>
      <c r="G1394" s="12"/>
      <c r="H1394" s="12"/>
      <c r="I1394" s="12"/>
      <c r="J1394" s="12"/>
      <c r="K1394" s="12"/>
      <c r="L1394" s="12"/>
      <c r="M1394" s="49"/>
      <c r="N1394" s="49"/>
      <c r="O1394" s="12"/>
      <c r="P1394" s="12"/>
      <c r="Q1394" s="12"/>
      <c r="R1394" s="12"/>
      <c r="S1394" s="12"/>
      <c r="T1394" s="12"/>
    </row>
    <row r="1395" spans="1:20" s="1" customFormat="1" x14ac:dyDescent="0.4">
      <c r="A1395" s="12"/>
      <c r="B1395" s="12"/>
      <c r="C1395" s="42"/>
      <c r="D1395" s="12"/>
      <c r="E1395" s="12"/>
      <c r="F1395" s="12"/>
      <c r="G1395" s="12"/>
      <c r="H1395" s="12"/>
      <c r="I1395" s="12"/>
      <c r="J1395" s="12"/>
      <c r="K1395" s="12"/>
      <c r="L1395" s="12"/>
      <c r="M1395" s="49"/>
      <c r="N1395" s="49"/>
      <c r="O1395" s="12"/>
      <c r="P1395" s="12"/>
      <c r="Q1395" s="12"/>
      <c r="R1395" s="12"/>
      <c r="S1395" s="12"/>
      <c r="T1395" s="12"/>
    </row>
    <row r="1396" spans="1:20" s="1" customFormat="1" x14ac:dyDescent="0.4">
      <c r="A1396" s="12"/>
      <c r="B1396" s="12"/>
      <c r="C1396" s="42"/>
      <c r="D1396" s="12"/>
      <c r="E1396" s="12"/>
      <c r="F1396" s="12"/>
      <c r="G1396" s="12"/>
      <c r="H1396" s="12"/>
      <c r="I1396" s="12"/>
      <c r="J1396" s="12"/>
      <c r="K1396" s="12"/>
      <c r="L1396" s="12"/>
      <c r="M1396" s="49"/>
      <c r="N1396" s="49"/>
      <c r="O1396" s="12"/>
      <c r="P1396" s="12"/>
      <c r="Q1396" s="12"/>
      <c r="R1396" s="12"/>
      <c r="S1396" s="12"/>
      <c r="T1396" s="12"/>
    </row>
    <row r="1397" spans="1:20" s="1" customFormat="1" x14ac:dyDescent="0.4">
      <c r="A1397" s="12"/>
      <c r="B1397" s="12"/>
      <c r="C1397" s="42"/>
      <c r="D1397" s="12"/>
      <c r="E1397" s="12"/>
      <c r="F1397" s="12"/>
      <c r="G1397" s="12"/>
      <c r="H1397" s="12"/>
      <c r="I1397" s="12"/>
      <c r="J1397" s="12"/>
      <c r="K1397" s="12"/>
      <c r="L1397" s="12"/>
      <c r="M1397" s="49"/>
      <c r="N1397" s="49"/>
      <c r="O1397" s="12"/>
      <c r="P1397" s="12"/>
      <c r="Q1397" s="12"/>
      <c r="R1397" s="12"/>
      <c r="S1397" s="12"/>
      <c r="T1397" s="12"/>
    </row>
    <row r="1398" spans="1:20" s="1" customFormat="1" x14ac:dyDescent="0.4">
      <c r="A1398" s="12"/>
      <c r="B1398" s="12"/>
      <c r="C1398" s="42"/>
      <c r="D1398" s="12"/>
      <c r="E1398" s="12"/>
      <c r="F1398" s="12"/>
      <c r="G1398" s="12"/>
      <c r="H1398" s="12"/>
      <c r="I1398" s="12"/>
      <c r="J1398" s="12"/>
      <c r="K1398" s="12"/>
      <c r="L1398" s="12"/>
      <c r="M1398" s="49"/>
      <c r="N1398" s="49"/>
      <c r="O1398" s="12"/>
      <c r="P1398" s="12"/>
      <c r="Q1398" s="12"/>
      <c r="R1398" s="12"/>
      <c r="S1398" s="12"/>
      <c r="T1398" s="12"/>
    </row>
    <row r="1399" spans="1:20" s="1" customFormat="1" x14ac:dyDescent="0.4">
      <c r="A1399" s="12"/>
      <c r="B1399" s="12"/>
      <c r="C1399" s="42"/>
      <c r="D1399" s="12"/>
      <c r="E1399" s="12"/>
      <c r="F1399" s="12"/>
      <c r="G1399" s="12"/>
      <c r="H1399" s="12"/>
      <c r="I1399" s="12"/>
      <c r="J1399" s="12"/>
      <c r="K1399" s="12"/>
      <c r="L1399" s="12"/>
      <c r="M1399" s="49"/>
      <c r="N1399" s="49"/>
      <c r="O1399" s="12"/>
      <c r="P1399" s="12"/>
      <c r="Q1399" s="12"/>
      <c r="R1399" s="12"/>
      <c r="S1399" s="12"/>
      <c r="T1399" s="12"/>
    </row>
    <row r="1400" spans="1:20" s="1" customFormat="1" x14ac:dyDescent="0.4">
      <c r="A1400" s="12"/>
      <c r="B1400" s="12"/>
      <c r="C1400" s="42"/>
      <c r="D1400" s="12"/>
      <c r="E1400" s="12"/>
      <c r="F1400" s="12"/>
      <c r="G1400" s="12"/>
      <c r="H1400" s="12"/>
      <c r="I1400" s="12"/>
      <c r="J1400" s="12"/>
      <c r="K1400" s="12"/>
      <c r="L1400" s="12"/>
      <c r="M1400" s="49"/>
      <c r="N1400" s="49"/>
      <c r="O1400" s="12"/>
      <c r="P1400" s="12"/>
      <c r="Q1400" s="12"/>
      <c r="R1400" s="12"/>
      <c r="S1400" s="12"/>
      <c r="T1400" s="12"/>
    </row>
    <row r="1401" spans="1:20" s="1" customFormat="1" x14ac:dyDescent="0.4">
      <c r="A1401" s="12"/>
      <c r="B1401" s="12"/>
      <c r="C1401" s="42"/>
      <c r="D1401" s="12"/>
      <c r="E1401" s="12"/>
      <c r="F1401" s="12"/>
      <c r="G1401" s="12"/>
      <c r="H1401" s="12"/>
      <c r="I1401" s="12"/>
      <c r="J1401" s="12"/>
      <c r="K1401" s="12"/>
      <c r="L1401" s="12"/>
      <c r="M1401" s="49"/>
      <c r="N1401" s="49"/>
      <c r="O1401" s="12"/>
      <c r="P1401" s="12"/>
      <c r="Q1401" s="12"/>
      <c r="R1401" s="12"/>
      <c r="S1401" s="12"/>
      <c r="T1401" s="12"/>
    </row>
    <row r="1402" spans="1:20" s="1" customFormat="1" x14ac:dyDescent="0.4">
      <c r="A1402" s="12"/>
      <c r="B1402" s="12"/>
      <c r="C1402" s="42"/>
      <c r="D1402" s="12"/>
      <c r="E1402" s="12"/>
      <c r="F1402" s="12"/>
      <c r="G1402" s="12"/>
      <c r="H1402" s="12"/>
      <c r="I1402" s="12"/>
      <c r="J1402" s="12"/>
      <c r="K1402" s="12"/>
      <c r="L1402" s="12"/>
      <c r="M1402" s="49"/>
      <c r="N1402" s="49"/>
      <c r="O1402" s="12"/>
      <c r="P1402" s="12"/>
      <c r="Q1402" s="12"/>
      <c r="R1402" s="12"/>
      <c r="S1402" s="12"/>
      <c r="T1402" s="12"/>
    </row>
    <row r="1403" spans="1:20" s="1" customFormat="1" x14ac:dyDescent="0.4">
      <c r="A1403" s="12"/>
      <c r="B1403" s="12"/>
      <c r="C1403" s="42"/>
      <c r="D1403" s="12"/>
      <c r="E1403" s="12"/>
      <c r="F1403" s="12"/>
      <c r="G1403" s="12"/>
      <c r="H1403" s="12"/>
      <c r="I1403" s="12"/>
      <c r="J1403" s="12"/>
      <c r="K1403" s="12"/>
      <c r="L1403" s="12"/>
      <c r="M1403" s="49"/>
      <c r="N1403" s="49"/>
      <c r="O1403" s="12"/>
      <c r="P1403" s="12"/>
      <c r="Q1403" s="12"/>
      <c r="R1403" s="12"/>
      <c r="S1403" s="12"/>
      <c r="T1403" s="12"/>
    </row>
    <row r="1404" spans="1:20" s="1" customFormat="1" x14ac:dyDescent="0.4">
      <c r="A1404" s="12"/>
      <c r="B1404" s="12"/>
      <c r="C1404" s="42"/>
      <c r="D1404" s="12"/>
      <c r="E1404" s="12"/>
      <c r="F1404" s="12"/>
      <c r="G1404" s="12"/>
      <c r="H1404" s="12"/>
      <c r="I1404" s="12"/>
      <c r="J1404" s="12"/>
      <c r="K1404" s="12"/>
      <c r="L1404" s="12"/>
      <c r="M1404" s="49"/>
      <c r="N1404" s="49"/>
      <c r="O1404" s="12"/>
      <c r="P1404" s="12"/>
      <c r="Q1404" s="12"/>
      <c r="R1404" s="12"/>
      <c r="S1404" s="12"/>
      <c r="T1404" s="12"/>
    </row>
    <row r="1405" spans="1:20" s="1" customFormat="1" x14ac:dyDescent="0.4">
      <c r="A1405" s="12"/>
      <c r="B1405" s="12"/>
      <c r="C1405" s="42"/>
      <c r="D1405" s="12"/>
      <c r="E1405" s="12"/>
      <c r="F1405" s="12"/>
      <c r="G1405" s="12"/>
      <c r="H1405" s="12"/>
      <c r="I1405" s="12"/>
      <c r="J1405" s="12"/>
      <c r="K1405" s="12"/>
      <c r="L1405" s="12"/>
      <c r="M1405" s="49"/>
      <c r="N1405" s="49"/>
      <c r="O1405" s="12"/>
      <c r="P1405" s="12"/>
      <c r="Q1405" s="12"/>
      <c r="R1405" s="12"/>
      <c r="S1405" s="12"/>
      <c r="T1405" s="12"/>
    </row>
    <row r="1406" spans="1:20" s="1" customFormat="1" x14ac:dyDescent="0.4">
      <c r="A1406" s="12"/>
      <c r="B1406" s="12"/>
      <c r="C1406" s="42"/>
      <c r="D1406" s="12"/>
      <c r="E1406" s="12"/>
      <c r="F1406" s="12"/>
      <c r="G1406" s="12"/>
      <c r="H1406" s="12"/>
      <c r="I1406" s="12"/>
      <c r="J1406" s="12"/>
      <c r="K1406" s="12"/>
      <c r="L1406" s="12"/>
      <c r="M1406" s="49"/>
      <c r="N1406" s="49"/>
      <c r="O1406" s="12"/>
      <c r="P1406" s="12"/>
      <c r="Q1406" s="12"/>
      <c r="R1406" s="12"/>
      <c r="S1406" s="12"/>
      <c r="T1406" s="12"/>
    </row>
    <row r="1407" spans="1:20" s="1" customFormat="1" x14ac:dyDescent="0.4">
      <c r="A1407" s="12"/>
      <c r="B1407" s="12"/>
      <c r="C1407" s="42"/>
      <c r="D1407" s="12"/>
      <c r="E1407" s="12"/>
      <c r="F1407" s="12"/>
      <c r="G1407" s="12"/>
      <c r="H1407" s="12"/>
      <c r="I1407" s="12"/>
      <c r="J1407" s="12"/>
      <c r="K1407" s="12"/>
      <c r="L1407" s="12"/>
      <c r="M1407" s="49"/>
      <c r="N1407" s="49"/>
      <c r="O1407" s="12"/>
      <c r="P1407" s="12"/>
      <c r="Q1407" s="12"/>
      <c r="R1407" s="12"/>
      <c r="S1407" s="12"/>
      <c r="T1407" s="12"/>
    </row>
    <row r="1408" spans="1:20" s="1" customFormat="1" x14ac:dyDescent="0.4">
      <c r="A1408" s="12"/>
      <c r="B1408" s="12"/>
      <c r="C1408" s="42"/>
      <c r="D1408" s="12"/>
      <c r="E1408" s="12"/>
      <c r="F1408" s="12"/>
      <c r="G1408" s="12"/>
      <c r="H1408" s="12"/>
      <c r="I1408" s="12"/>
      <c r="J1408" s="12"/>
      <c r="K1408" s="12"/>
      <c r="L1408" s="12"/>
      <c r="M1408" s="49"/>
      <c r="N1408" s="49"/>
      <c r="O1408" s="12"/>
      <c r="P1408" s="12"/>
      <c r="Q1408" s="12"/>
      <c r="R1408" s="12"/>
      <c r="S1408" s="12"/>
      <c r="T1408" s="12"/>
    </row>
    <row r="1409" spans="1:20" s="1" customFormat="1" x14ac:dyDescent="0.4">
      <c r="A1409" s="12"/>
      <c r="B1409" s="12"/>
      <c r="C1409" s="42"/>
      <c r="D1409" s="12"/>
      <c r="E1409" s="12"/>
      <c r="F1409" s="12"/>
      <c r="G1409" s="12"/>
      <c r="H1409" s="12"/>
      <c r="I1409" s="12"/>
      <c r="J1409" s="12"/>
      <c r="K1409" s="12"/>
      <c r="L1409" s="12"/>
      <c r="M1409" s="49"/>
      <c r="N1409" s="49"/>
      <c r="O1409" s="12"/>
      <c r="P1409" s="12"/>
      <c r="Q1409" s="12"/>
      <c r="R1409" s="12"/>
      <c r="S1409" s="12"/>
      <c r="T1409" s="12"/>
    </row>
    <row r="1410" spans="1:20" s="1" customFormat="1" x14ac:dyDescent="0.4">
      <c r="A1410" s="12"/>
      <c r="B1410" s="12"/>
      <c r="C1410" s="42"/>
      <c r="D1410" s="12"/>
      <c r="E1410" s="12"/>
      <c r="F1410" s="12"/>
      <c r="G1410" s="12"/>
      <c r="H1410" s="12"/>
      <c r="I1410" s="12"/>
      <c r="J1410" s="12"/>
      <c r="K1410" s="12"/>
      <c r="L1410" s="12"/>
      <c r="M1410" s="49"/>
      <c r="N1410" s="49"/>
      <c r="O1410" s="12"/>
      <c r="P1410" s="12"/>
      <c r="Q1410" s="12"/>
      <c r="R1410" s="12"/>
      <c r="S1410" s="12"/>
      <c r="T1410" s="12"/>
    </row>
    <row r="1411" spans="1:20" s="1" customFormat="1" x14ac:dyDescent="0.4">
      <c r="A1411" s="12"/>
      <c r="B1411" s="12"/>
      <c r="C1411" s="42"/>
      <c r="D1411" s="12"/>
      <c r="E1411" s="12"/>
      <c r="F1411" s="12"/>
      <c r="G1411" s="12"/>
      <c r="H1411" s="12"/>
      <c r="I1411" s="12"/>
      <c r="J1411" s="12"/>
      <c r="K1411" s="12"/>
      <c r="L1411" s="12"/>
      <c r="M1411" s="49"/>
      <c r="N1411" s="49"/>
      <c r="O1411" s="12"/>
      <c r="P1411" s="12"/>
      <c r="Q1411" s="12"/>
      <c r="R1411" s="12"/>
      <c r="S1411" s="12"/>
      <c r="T1411" s="12"/>
    </row>
    <row r="1412" spans="1:20" s="1" customFormat="1" x14ac:dyDescent="0.4">
      <c r="A1412" s="12"/>
      <c r="B1412" s="12"/>
      <c r="C1412" s="42"/>
      <c r="D1412" s="12"/>
      <c r="E1412" s="12"/>
      <c r="F1412" s="12"/>
      <c r="G1412" s="12"/>
      <c r="H1412" s="12"/>
      <c r="I1412" s="12"/>
      <c r="J1412" s="12"/>
      <c r="K1412" s="12"/>
      <c r="L1412" s="12"/>
      <c r="M1412" s="49"/>
      <c r="N1412" s="49"/>
      <c r="O1412" s="12"/>
      <c r="P1412" s="12"/>
      <c r="Q1412" s="12"/>
      <c r="R1412" s="12"/>
      <c r="S1412" s="12"/>
      <c r="T1412" s="12"/>
    </row>
    <row r="1413" spans="1:20" s="1" customFormat="1" x14ac:dyDescent="0.4">
      <c r="A1413" s="12"/>
      <c r="B1413" s="12"/>
      <c r="C1413" s="42"/>
      <c r="D1413" s="12"/>
      <c r="E1413" s="12"/>
      <c r="F1413" s="12"/>
      <c r="G1413" s="12"/>
      <c r="H1413" s="12"/>
      <c r="I1413" s="12"/>
      <c r="J1413" s="12"/>
      <c r="K1413" s="12"/>
      <c r="L1413" s="12"/>
      <c r="M1413" s="49"/>
      <c r="N1413" s="49"/>
      <c r="O1413" s="12"/>
      <c r="P1413" s="12"/>
      <c r="Q1413" s="12"/>
      <c r="R1413" s="12"/>
      <c r="S1413" s="12"/>
      <c r="T1413" s="12"/>
    </row>
    <row r="1414" spans="1:20" s="1" customFormat="1" x14ac:dyDescent="0.4">
      <c r="A1414" s="12"/>
      <c r="B1414" s="12"/>
      <c r="C1414" s="42"/>
      <c r="D1414" s="12"/>
      <c r="E1414" s="12"/>
      <c r="F1414" s="12"/>
      <c r="G1414" s="12"/>
      <c r="H1414" s="12"/>
      <c r="I1414" s="12"/>
      <c r="J1414" s="12"/>
      <c r="K1414" s="12"/>
      <c r="L1414" s="12"/>
      <c r="M1414" s="49"/>
      <c r="N1414" s="49"/>
      <c r="O1414" s="12"/>
      <c r="P1414" s="12"/>
      <c r="Q1414" s="12"/>
      <c r="R1414" s="12"/>
      <c r="S1414" s="12"/>
      <c r="T1414" s="12"/>
    </row>
    <row r="1415" spans="1:20" s="1" customFormat="1" x14ac:dyDescent="0.4">
      <c r="A1415" s="12"/>
      <c r="B1415" s="12"/>
      <c r="C1415" s="42"/>
      <c r="D1415" s="12"/>
      <c r="E1415" s="12"/>
      <c r="F1415" s="12"/>
      <c r="G1415" s="12"/>
      <c r="H1415" s="12"/>
      <c r="I1415" s="12"/>
      <c r="J1415" s="12"/>
      <c r="K1415" s="12"/>
      <c r="L1415" s="12"/>
      <c r="M1415" s="49"/>
      <c r="N1415" s="49"/>
      <c r="O1415" s="12"/>
      <c r="P1415" s="12"/>
      <c r="Q1415" s="12"/>
      <c r="R1415" s="12"/>
      <c r="S1415" s="12"/>
      <c r="T1415" s="12"/>
    </row>
    <row r="1416" spans="1:20" s="1" customFormat="1" x14ac:dyDescent="0.4">
      <c r="A1416" s="12"/>
      <c r="B1416" s="12"/>
      <c r="C1416" s="42"/>
      <c r="D1416" s="12"/>
      <c r="E1416" s="12"/>
      <c r="F1416" s="12"/>
      <c r="G1416" s="12"/>
      <c r="H1416" s="12"/>
      <c r="I1416" s="12"/>
      <c r="J1416" s="12"/>
      <c r="K1416" s="12"/>
      <c r="L1416" s="12"/>
      <c r="M1416" s="49"/>
      <c r="N1416" s="49"/>
      <c r="O1416" s="12"/>
      <c r="P1416" s="12"/>
      <c r="Q1416" s="12"/>
      <c r="R1416" s="12"/>
      <c r="S1416" s="12"/>
      <c r="T1416" s="12"/>
    </row>
    <row r="1417" spans="1:20" s="1" customFormat="1" x14ac:dyDescent="0.4">
      <c r="A1417" s="12"/>
      <c r="B1417" s="12"/>
      <c r="C1417" s="42"/>
      <c r="D1417" s="12"/>
      <c r="E1417" s="12"/>
      <c r="F1417" s="12"/>
      <c r="G1417" s="12"/>
      <c r="H1417" s="12"/>
      <c r="I1417" s="12"/>
      <c r="J1417" s="12"/>
      <c r="K1417" s="12"/>
      <c r="L1417" s="12"/>
      <c r="M1417" s="49"/>
      <c r="N1417" s="49"/>
      <c r="O1417" s="12"/>
      <c r="P1417" s="12"/>
      <c r="Q1417" s="12"/>
      <c r="R1417" s="12"/>
      <c r="S1417" s="12"/>
      <c r="T1417" s="12"/>
    </row>
    <row r="1418" spans="1:20" s="1" customFormat="1" x14ac:dyDescent="0.4">
      <c r="A1418" s="12"/>
      <c r="B1418" s="12"/>
      <c r="C1418" s="42"/>
      <c r="D1418" s="12"/>
      <c r="E1418" s="12"/>
      <c r="F1418" s="12"/>
      <c r="G1418" s="12"/>
      <c r="H1418" s="12"/>
      <c r="I1418" s="12"/>
      <c r="J1418" s="12"/>
      <c r="K1418" s="12"/>
      <c r="L1418" s="12"/>
      <c r="M1418" s="49"/>
      <c r="N1418" s="49"/>
      <c r="O1418" s="12"/>
      <c r="P1418" s="12"/>
      <c r="Q1418" s="12"/>
      <c r="R1418" s="12"/>
      <c r="S1418" s="12"/>
      <c r="T1418" s="12"/>
    </row>
    <row r="1419" spans="1:20" s="1" customFormat="1" x14ac:dyDescent="0.4">
      <c r="A1419" s="12"/>
      <c r="B1419" s="12"/>
      <c r="C1419" s="42"/>
      <c r="D1419" s="12"/>
      <c r="E1419" s="12"/>
      <c r="F1419" s="12"/>
      <c r="G1419" s="12"/>
      <c r="H1419" s="12"/>
      <c r="I1419" s="12"/>
      <c r="J1419" s="12"/>
      <c r="K1419" s="12"/>
      <c r="L1419" s="12"/>
      <c r="M1419" s="49"/>
      <c r="N1419" s="49"/>
      <c r="O1419" s="12"/>
      <c r="P1419" s="12"/>
      <c r="Q1419" s="12"/>
      <c r="R1419" s="12"/>
      <c r="S1419" s="12"/>
      <c r="T1419" s="12"/>
    </row>
    <row r="1420" spans="1:20" s="1" customFormat="1" x14ac:dyDescent="0.4">
      <c r="A1420" s="12"/>
      <c r="B1420" s="12"/>
      <c r="C1420" s="42"/>
      <c r="D1420" s="12"/>
      <c r="E1420" s="12"/>
      <c r="F1420" s="12"/>
      <c r="G1420" s="12"/>
      <c r="H1420" s="12"/>
      <c r="I1420" s="12"/>
      <c r="J1420" s="12"/>
      <c r="K1420" s="12"/>
      <c r="L1420" s="12"/>
      <c r="M1420" s="49"/>
      <c r="N1420" s="49"/>
      <c r="O1420" s="12"/>
      <c r="P1420" s="12"/>
      <c r="Q1420" s="12"/>
      <c r="R1420" s="12"/>
      <c r="S1420" s="12"/>
      <c r="T1420" s="12"/>
    </row>
    <row r="1421" spans="1:20" s="1" customFormat="1" x14ac:dyDescent="0.4">
      <c r="A1421" s="12"/>
      <c r="B1421" s="12"/>
      <c r="C1421" s="42"/>
      <c r="D1421" s="12"/>
      <c r="E1421" s="12"/>
      <c r="F1421" s="12"/>
      <c r="G1421" s="12"/>
      <c r="H1421" s="12"/>
      <c r="I1421" s="12"/>
      <c r="J1421" s="12"/>
      <c r="K1421" s="12"/>
      <c r="L1421" s="12"/>
      <c r="M1421" s="49"/>
      <c r="N1421" s="49"/>
      <c r="O1421" s="12"/>
      <c r="P1421" s="12"/>
      <c r="Q1421" s="12"/>
      <c r="R1421" s="12"/>
      <c r="S1421" s="12"/>
      <c r="T1421" s="12"/>
    </row>
    <row r="1422" spans="1:20" s="1" customFormat="1" x14ac:dyDescent="0.4">
      <c r="A1422" s="12"/>
      <c r="B1422" s="12"/>
      <c r="C1422" s="42"/>
      <c r="D1422" s="12"/>
      <c r="E1422" s="12"/>
      <c r="F1422" s="12"/>
      <c r="G1422" s="12"/>
      <c r="H1422" s="12"/>
      <c r="I1422" s="12"/>
      <c r="J1422" s="12"/>
      <c r="K1422" s="12"/>
      <c r="L1422" s="12"/>
      <c r="M1422" s="49"/>
      <c r="N1422" s="49"/>
      <c r="O1422" s="12"/>
      <c r="P1422" s="12"/>
      <c r="Q1422" s="12"/>
      <c r="R1422" s="12"/>
      <c r="S1422" s="12"/>
      <c r="T1422" s="12"/>
    </row>
    <row r="1423" spans="1:20" s="1" customFormat="1" x14ac:dyDescent="0.4">
      <c r="A1423" s="12"/>
      <c r="B1423" s="12"/>
      <c r="C1423" s="42"/>
      <c r="D1423" s="12"/>
      <c r="E1423" s="12"/>
      <c r="F1423" s="12"/>
      <c r="G1423" s="12"/>
      <c r="H1423" s="12"/>
      <c r="I1423" s="12"/>
      <c r="J1423" s="12"/>
      <c r="K1423" s="12"/>
      <c r="L1423" s="12"/>
      <c r="M1423" s="49"/>
      <c r="N1423" s="49"/>
      <c r="O1423" s="12"/>
      <c r="P1423" s="12"/>
      <c r="Q1423" s="12"/>
      <c r="R1423" s="12"/>
      <c r="S1423" s="12"/>
      <c r="T1423" s="12"/>
    </row>
    <row r="1424" spans="1:20" s="1" customFormat="1" x14ac:dyDescent="0.4">
      <c r="A1424" s="12"/>
      <c r="B1424" s="12"/>
      <c r="C1424" s="42"/>
      <c r="D1424" s="12"/>
      <c r="E1424" s="12"/>
      <c r="F1424" s="12"/>
      <c r="G1424" s="12"/>
      <c r="H1424" s="12"/>
      <c r="I1424" s="12"/>
      <c r="J1424" s="12"/>
      <c r="K1424" s="12"/>
      <c r="L1424" s="12"/>
      <c r="M1424" s="49"/>
      <c r="N1424" s="49"/>
      <c r="O1424" s="12"/>
      <c r="P1424" s="12"/>
      <c r="Q1424" s="12"/>
      <c r="R1424" s="12"/>
      <c r="S1424" s="12"/>
      <c r="T1424" s="12"/>
    </row>
    <row r="1425" spans="1:20" s="1" customFormat="1" x14ac:dyDescent="0.4">
      <c r="A1425" s="12"/>
      <c r="B1425" s="12"/>
      <c r="C1425" s="42"/>
      <c r="D1425" s="12"/>
      <c r="E1425" s="12"/>
      <c r="F1425" s="12"/>
      <c r="G1425" s="12"/>
      <c r="H1425" s="12"/>
      <c r="I1425" s="12"/>
      <c r="J1425" s="12"/>
      <c r="K1425" s="12"/>
      <c r="L1425" s="12"/>
      <c r="M1425" s="49"/>
      <c r="N1425" s="49"/>
      <c r="O1425" s="12"/>
      <c r="P1425" s="12"/>
      <c r="Q1425" s="12"/>
      <c r="R1425" s="12"/>
      <c r="S1425" s="12"/>
      <c r="T1425" s="12"/>
    </row>
    <row r="1426" spans="1:20" s="1" customFormat="1" x14ac:dyDescent="0.4">
      <c r="A1426" s="12"/>
      <c r="B1426" s="12"/>
      <c r="C1426" s="42"/>
      <c r="D1426" s="12"/>
      <c r="E1426" s="12"/>
      <c r="F1426" s="12"/>
      <c r="G1426" s="12"/>
      <c r="H1426" s="12"/>
      <c r="I1426" s="12"/>
      <c r="J1426" s="12"/>
      <c r="K1426" s="12"/>
      <c r="L1426" s="12"/>
      <c r="M1426" s="49"/>
      <c r="N1426" s="49"/>
      <c r="O1426" s="12"/>
      <c r="P1426" s="12"/>
      <c r="Q1426" s="12"/>
      <c r="R1426" s="12"/>
      <c r="S1426" s="12"/>
      <c r="T1426" s="12"/>
    </row>
    <row r="1427" spans="1:20" s="1" customFormat="1" x14ac:dyDescent="0.4">
      <c r="A1427" s="12"/>
      <c r="B1427" s="12"/>
      <c r="C1427" s="42"/>
      <c r="D1427" s="12"/>
      <c r="E1427" s="12"/>
      <c r="F1427" s="12"/>
      <c r="G1427" s="12"/>
      <c r="H1427" s="12"/>
      <c r="I1427" s="12"/>
      <c r="J1427" s="12"/>
      <c r="K1427" s="12"/>
      <c r="L1427" s="12"/>
      <c r="M1427" s="49"/>
      <c r="N1427" s="49"/>
      <c r="O1427" s="12"/>
      <c r="P1427" s="12"/>
      <c r="Q1427" s="12"/>
      <c r="R1427" s="12"/>
      <c r="S1427" s="12"/>
      <c r="T1427" s="12"/>
    </row>
    <row r="1428" spans="1:20" s="1" customFormat="1" x14ac:dyDescent="0.4">
      <c r="A1428" s="12"/>
      <c r="B1428" s="12"/>
      <c r="C1428" s="42"/>
      <c r="D1428" s="12"/>
      <c r="E1428" s="12"/>
      <c r="F1428" s="12"/>
      <c r="G1428" s="12"/>
      <c r="H1428" s="12"/>
      <c r="I1428" s="12"/>
      <c r="J1428" s="12"/>
      <c r="K1428" s="12"/>
      <c r="L1428" s="12"/>
      <c r="M1428" s="49"/>
      <c r="N1428" s="49"/>
      <c r="O1428" s="12"/>
      <c r="P1428" s="12"/>
      <c r="Q1428" s="12"/>
      <c r="R1428" s="12"/>
      <c r="S1428" s="12"/>
      <c r="T1428" s="12"/>
    </row>
    <row r="1429" spans="1:20" s="1" customFormat="1" x14ac:dyDescent="0.4">
      <c r="A1429" s="12"/>
      <c r="B1429" s="12"/>
      <c r="C1429" s="42"/>
      <c r="D1429" s="12"/>
      <c r="E1429" s="12"/>
      <c r="F1429" s="12"/>
      <c r="G1429" s="12"/>
      <c r="H1429" s="12"/>
      <c r="I1429" s="12"/>
      <c r="J1429" s="12"/>
      <c r="K1429" s="12"/>
      <c r="L1429" s="12"/>
      <c r="M1429" s="49"/>
      <c r="N1429" s="49"/>
      <c r="O1429" s="12"/>
      <c r="P1429" s="12"/>
      <c r="Q1429" s="12"/>
      <c r="R1429" s="12"/>
      <c r="S1429" s="12"/>
      <c r="T1429" s="12"/>
    </row>
    <row r="1430" spans="1:20" s="1" customFormat="1" x14ac:dyDescent="0.4">
      <c r="A1430" s="12"/>
      <c r="B1430" s="12"/>
      <c r="C1430" s="42"/>
      <c r="D1430" s="12"/>
      <c r="E1430" s="12"/>
      <c r="F1430" s="12"/>
      <c r="G1430" s="12"/>
      <c r="H1430" s="12"/>
      <c r="I1430" s="12"/>
      <c r="J1430" s="12"/>
      <c r="K1430" s="12"/>
      <c r="L1430" s="12"/>
      <c r="M1430" s="49"/>
      <c r="N1430" s="49"/>
      <c r="O1430" s="12"/>
      <c r="P1430" s="12"/>
      <c r="Q1430" s="12"/>
      <c r="R1430" s="12"/>
      <c r="S1430" s="12"/>
      <c r="T1430" s="12"/>
    </row>
    <row r="1431" spans="1:20" s="1" customFormat="1" x14ac:dyDescent="0.4">
      <c r="A1431" s="12"/>
      <c r="B1431" s="12"/>
      <c r="C1431" s="42"/>
      <c r="D1431" s="12"/>
      <c r="E1431" s="12"/>
      <c r="F1431" s="12"/>
      <c r="G1431" s="12"/>
      <c r="H1431" s="12"/>
      <c r="I1431" s="12"/>
      <c r="J1431" s="12"/>
      <c r="K1431" s="12"/>
      <c r="L1431" s="12"/>
      <c r="M1431" s="49"/>
      <c r="N1431" s="49"/>
      <c r="O1431" s="12"/>
      <c r="P1431" s="12"/>
      <c r="Q1431" s="12"/>
      <c r="R1431" s="12"/>
      <c r="S1431" s="12"/>
      <c r="T1431" s="12"/>
    </row>
    <row r="1432" spans="1:20" s="1" customFormat="1" x14ac:dyDescent="0.4">
      <c r="A1432" s="12"/>
      <c r="B1432" s="12"/>
      <c r="C1432" s="42"/>
      <c r="D1432" s="12"/>
      <c r="E1432" s="12"/>
      <c r="F1432" s="12"/>
      <c r="G1432" s="12"/>
      <c r="H1432" s="12"/>
      <c r="I1432" s="12"/>
      <c r="J1432" s="12"/>
      <c r="K1432" s="12"/>
      <c r="L1432" s="12"/>
      <c r="M1432" s="49"/>
      <c r="N1432" s="49"/>
      <c r="O1432" s="12"/>
      <c r="P1432" s="12"/>
      <c r="Q1432" s="12"/>
      <c r="R1432" s="12"/>
      <c r="S1432" s="12"/>
      <c r="T1432" s="12"/>
    </row>
    <row r="1433" spans="1:20" s="1" customFormat="1" x14ac:dyDescent="0.4">
      <c r="A1433" s="12"/>
      <c r="B1433" s="12"/>
      <c r="C1433" s="42"/>
      <c r="D1433" s="12"/>
      <c r="E1433" s="12"/>
      <c r="F1433" s="12"/>
      <c r="G1433" s="12"/>
      <c r="H1433" s="12"/>
      <c r="I1433" s="12"/>
      <c r="J1433" s="12"/>
      <c r="K1433" s="12"/>
      <c r="L1433" s="12"/>
      <c r="M1433" s="49"/>
      <c r="N1433" s="49"/>
      <c r="O1433" s="12"/>
      <c r="P1433" s="12"/>
      <c r="Q1433" s="12"/>
      <c r="R1433" s="12"/>
      <c r="S1433" s="12"/>
      <c r="T1433" s="12"/>
    </row>
    <row r="1434" spans="1:20" s="1" customFormat="1" x14ac:dyDescent="0.4">
      <c r="A1434" s="12"/>
      <c r="B1434" s="12"/>
      <c r="C1434" s="42"/>
      <c r="D1434" s="12"/>
      <c r="E1434" s="12"/>
      <c r="F1434" s="12"/>
      <c r="G1434" s="12"/>
      <c r="H1434" s="12"/>
      <c r="I1434" s="12"/>
      <c r="J1434" s="12"/>
      <c r="K1434" s="12"/>
      <c r="L1434" s="12"/>
      <c r="M1434" s="49"/>
      <c r="N1434" s="49"/>
      <c r="O1434" s="12"/>
      <c r="P1434" s="12"/>
      <c r="Q1434" s="12"/>
      <c r="R1434" s="12"/>
      <c r="S1434" s="12"/>
      <c r="T1434" s="12"/>
    </row>
    <row r="1435" spans="1:20" s="1" customFormat="1" x14ac:dyDescent="0.4">
      <c r="A1435" s="12"/>
      <c r="B1435" s="12"/>
      <c r="C1435" s="42"/>
      <c r="D1435" s="12"/>
      <c r="E1435" s="12"/>
      <c r="F1435" s="12"/>
      <c r="G1435" s="12"/>
      <c r="H1435" s="12"/>
      <c r="I1435" s="12"/>
      <c r="J1435" s="12"/>
      <c r="K1435" s="12"/>
      <c r="L1435" s="12"/>
      <c r="M1435" s="49"/>
      <c r="N1435" s="49"/>
      <c r="O1435" s="12"/>
      <c r="P1435" s="12"/>
      <c r="Q1435" s="12"/>
      <c r="R1435" s="12"/>
      <c r="S1435" s="12"/>
      <c r="T1435" s="12"/>
    </row>
    <row r="1436" spans="1:20" s="1" customFormat="1" x14ac:dyDescent="0.4">
      <c r="A1436" s="12"/>
      <c r="B1436" s="12"/>
      <c r="C1436" s="42"/>
      <c r="D1436" s="12"/>
      <c r="E1436" s="12"/>
      <c r="F1436" s="12"/>
      <c r="G1436" s="12"/>
      <c r="H1436" s="12"/>
      <c r="I1436" s="12"/>
      <c r="J1436" s="12"/>
      <c r="K1436" s="12"/>
      <c r="L1436" s="12"/>
      <c r="M1436" s="49"/>
      <c r="N1436" s="49"/>
      <c r="O1436" s="12"/>
      <c r="P1436" s="12"/>
      <c r="Q1436" s="12"/>
      <c r="R1436" s="12"/>
      <c r="S1436" s="12"/>
      <c r="T1436" s="12"/>
    </row>
    <row r="1437" spans="1:20" s="1" customFormat="1" x14ac:dyDescent="0.4">
      <c r="A1437" s="12"/>
      <c r="B1437" s="12"/>
      <c r="C1437" s="42"/>
      <c r="D1437" s="12"/>
      <c r="E1437" s="12"/>
      <c r="F1437" s="12"/>
      <c r="G1437" s="12"/>
      <c r="H1437" s="12"/>
      <c r="I1437" s="12"/>
      <c r="J1437" s="12"/>
      <c r="K1437" s="12"/>
      <c r="L1437" s="12"/>
      <c r="M1437" s="49"/>
      <c r="N1437" s="49"/>
      <c r="O1437" s="12"/>
      <c r="P1437" s="12"/>
      <c r="Q1437" s="12"/>
      <c r="R1437" s="12"/>
      <c r="S1437" s="12"/>
      <c r="T1437" s="12"/>
    </row>
    <row r="1438" spans="1:20" s="1" customFormat="1" x14ac:dyDescent="0.4">
      <c r="A1438" s="12"/>
      <c r="B1438" s="12"/>
      <c r="C1438" s="42"/>
      <c r="D1438" s="12"/>
      <c r="E1438" s="12"/>
      <c r="F1438" s="12"/>
      <c r="G1438" s="12"/>
      <c r="H1438" s="12"/>
      <c r="I1438" s="12"/>
      <c r="J1438" s="12"/>
      <c r="K1438" s="12"/>
      <c r="L1438" s="12"/>
      <c r="M1438" s="49"/>
      <c r="N1438" s="49"/>
      <c r="O1438" s="12"/>
      <c r="P1438" s="12"/>
      <c r="Q1438" s="12"/>
      <c r="R1438" s="12"/>
      <c r="S1438" s="12"/>
      <c r="T1438" s="12"/>
    </row>
    <row r="1439" spans="1:20" s="1" customFormat="1" x14ac:dyDescent="0.4">
      <c r="A1439" s="12"/>
      <c r="B1439" s="12"/>
      <c r="C1439" s="42"/>
      <c r="D1439" s="12"/>
      <c r="E1439" s="12"/>
      <c r="F1439" s="12"/>
      <c r="G1439" s="12"/>
      <c r="H1439" s="12"/>
      <c r="I1439" s="12"/>
      <c r="J1439" s="12"/>
      <c r="K1439" s="12"/>
      <c r="L1439" s="12"/>
      <c r="M1439" s="49"/>
      <c r="N1439" s="49"/>
      <c r="O1439" s="12"/>
      <c r="P1439" s="12"/>
      <c r="Q1439" s="12"/>
      <c r="R1439" s="12"/>
      <c r="S1439" s="12"/>
      <c r="T1439" s="12"/>
    </row>
    <row r="1440" spans="1:20" s="1" customFormat="1" x14ac:dyDescent="0.4">
      <c r="A1440" s="12"/>
      <c r="B1440" s="12"/>
      <c r="C1440" s="42"/>
      <c r="D1440" s="12"/>
      <c r="E1440" s="12"/>
      <c r="F1440" s="12"/>
      <c r="G1440" s="12"/>
      <c r="H1440" s="12"/>
      <c r="I1440" s="12"/>
      <c r="J1440" s="12"/>
      <c r="K1440" s="12"/>
      <c r="L1440" s="12"/>
      <c r="M1440" s="49"/>
      <c r="N1440" s="49"/>
      <c r="O1440" s="12"/>
      <c r="P1440" s="12"/>
      <c r="Q1440" s="12"/>
      <c r="R1440" s="12"/>
      <c r="S1440" s="12"/>
      <c r="T1440" s="12"/>
    </row>
    <row r="1441" spans="1:20" s="1" customFormat="1" x14ac:dyDescent="0.4">
      <c r="A1441" s="12"/>
      <c r="B1441" s="12"/>
      <c r="C1441" s="42"/>
      <c r="D1441" s="12"/>
      <c r="E1441" s="12"/>
      <c r="F1441" s="12"/>
      <c r="G1441" s="12"/>
      <c r="H1441" s="12"/>
      <c r="I1441" s="12"/>
      <c r="J1441" s="12"/>
      <c r="K1441" s="12"/>
      <c r="L1441" s="12"/>
      <c r="M1441" s="49"/>
      <c r="N1441" s="49"/>
      <c r="O1441" s="12"/>
      <c r="P1441" s="12"/>
      <c r="Q1441" s="12"/>
      <c r="R1441" s="12"/>
      <c r="S1441" s="12"/>
      <c r="T1441" s="12"/>
    </row>
    <row r="1442" spans="1:20" s="1" customFormat="1" x14ac:dyDescent="0.4">
      <c r="A1442" s="12"/>
      <c r="B1442" s="12"/>
      <c r="C1442" s="42"/>
      <c r="D1442" s="12"/>
      <c r="E1442" s="12"/>
      <c r="F1442" s="12"/>
      <c r="G1442" s="12"/>
      <c r="H1442" s="12"/>
      <c r="I1442" s="12"/>
      <c r="J1442" s="12"/>
      <c r="K1442" s="12"/>
      <c r="L1442" s="12"/>
      <c r="M1442" s="49"/>
      <c r="N1442" s="49"/>
      <c r="O1442" s="12"/>
      <c r="P1442" s="12"/>
      <c r="Q1442" s="12"/>
      <c r="R1442" s="12"/>
      <c r="S1442" s="12"/>
      <c r="T1442" s="12"/>
    </row>
    <row r="1443" spans="1:20" s="1" customFormat="1" x14ac:dyDescent="0.4">
      <c r="A1443" s="12"/>
      <c r="B1443" s="12"/>
      <c r="C1443" s="42"/>
      <c r="D1443" s="12"/>
      <c r="E1443" s="12"/>
      <c r="F1443" s="12"/>
      <c r="G1443" s="12"/>
      <c r="H1443" s="12"/>
      <c r="I1443" s="12"/>
      <c r="J1443" s="12"/>
      <c r="K1443" s="12"/>
      <c r="L1443" s="12"/>
      <c r="M1443" s="49"/>
      <c r="N1443" s="49"/>
      <c r="O1443" s="12"/>
      <c r="P1443" s="12"/>
      <c r="Q1443" s="12"/>
      <c r="R1443" s="12"/>
      <c r="S1443" s="12"/>
      <c r="T1443" s="12"/>
    </row>
    <row r="1444" spans="1:20" s="1" customFormat="1" x14ac:dyDescent="0.4">
      <c r="A1444" s="12"/>
      <c r="B1444" s="12"/>
      <c r="C1444" s="42"/>
      <c r="D1444" s="12"/>
      <c r="E1444" s="12"/>
      <c r="F1444" s="12"/>
      <c r="G1444" s="12"/>
      <c r="H1444" s="12"/>
      <c r="I1444" s="12"/>
      <c r="J1444" s="12"/>
      <c r="K1444" s="12"/>
      <c r="L1444" s="12"/>
      <c r="M1444" s="49"/>
      <c r="N1444" s="49"/>
      <c r="O1444" s="12"/>
      <c r="P1444" s="12"/>
      <c r="Q1444" s="12"/>
      <c r="R1444" s="12"/>
      <c r="S1444" s="12"/>
      <c r="T1444" s="12"/>
    </row>
    <row r="1445" spans="1:20" s="1" customFormat="1" x14ac:dyDescent="0.4">
      <c r="A1445" s="12"/>
      <c r="B1445" s="12"/>
      <c r="C1445" s="42"/>
      <c r="D1445" s="12"/>
      <c r="E1445" s="12"/>
      <c r="F1445" s="12"/>
      <c r="G1445" s="12"/>
      <c r="H1445" s="12"/>
      <c r="I1445" s="12"/>
      <c r="J1445" s="12"/>
      <c r="K1445" s="12"/>
      <c r="L1445" s="12"/>
      <c r="M1445" s="49"/>
      <c r="N1445" s="49"/>
      <c r="O1445" s="12"/>
      <c r="P1445" s="12"/>
      <c r="Q1445" s="12"/>
      <c r="R1445" s="12"/>
      <c r="S1445" s="12"/>
      <c r="T1445" s="12"/>
    </row>
    <row r="1446" spans="1:20" s="1" customFormat="1" x14ac:dyDescent="0.4">
      <c r="A1446" s="12"/>
      <c r="B1446" s="12"/>
      <c r="C1446" s="42"/>
      <c r="D1446" s="12"/>
      <c r="E1446" s="12"/>
      <c r="F1446" s="12"/>
      <c r="G1446" s="12"/>
      <c r="H1446" s="12"/>
      <c r="I1446" s="12"/>
      <c r="J1446" s="12"/>
      <c r="K1446" s="12"/>
      <c r="L1446" s="12"/>
      <c r="M1446" s="49"/>
      <c r="N1446" s="49"/>
      <c r="O1446" s="12"/>
      <c r="P1446" s="12"/>
      <c r="Q1446" s="12"/>
      <c r="R1446" s="12"/>
      <c r="S1446" s="12"/>
      <c r="T1446" s="12"/>
    </row>
    <row r="1447" spans="1:20" s="1" customFormat="1" x14ac:dyDescent="0.4">
      <c r="A1447" s="12"/>
      <c r="B1447" s="12"/>
      <c r="C1447" s="42"/>
      <c r="D1447" s="12"/>
      <c r="E1447" s="12"/>
      <c r="F1447" s="12"/>
      <c r="G1447" s="12"/>
      <c r="H1447" s="12"/>
      <c r="I1447" s="12"/>
      <c r="J1447" s="12"/>
      <c r="K1447" s="12"/>
      <c r="L1447" s="12"/>
      <c r="M1447" s="49"/>
      <c r="N1447" s="49"/>
      <c r="O1447" s="12"/>
      <c r="P1447" s="12"/>
      <c r="Q1447" s="12"/>
      <c r="R1447" s="12"/>
      <c r="S1447" s="12"/>
      <c r="T1447" s="12"/>
    </row>
    <row r="1448" spans="1:20" s="1" customFormat="1" x14ac:dyDescent="0.4">
      <c r="A1448" s="12"/>
      <c r="B1448" s="12"/>
      <c r="C1448" s="42"/>
      <c r="D1448" s="12"/>
      <c r="E1448" s="12"/>
      <c r="F1448" s="12"/>
      <c r="G1448" s="12"/>
      <c r="H1448" s="12"/>
      <c r="I1448" s="12"/>
      <c r="J1448" s="12"/>
      <c r="K1448" s="12"/>
      <c r="L1448" s="12"/>
      <c r="M1448" s="49"/>
      <c r="N1448" s="49"/>
      <c r="O1448" s="12"/>
      <c r="P1448" s="12"/>
      <c r="Q1448" s="12"/>
      <c r="R1448" s="12"/>
      <c r="S1448" s="12"/>
      <c r="T1448" s="12"/>
    </row>
    <row r="1449" spans="1:20" s="1" customFormat="1" x14ac:dyDescent="0.4">
      <c r="A1449" s="12"/>
      <c r="B1449" s="12"/>
      <c r="C1449" s="42"/>
      <c r="D1449" s="12"/>
      <c r="E1449" s="12"/>
      <c r="F1449" s="12"/>
      <c r="G1449" s="12"/>
      <c r="H1449" s="12"/>
      <c r="I1449" s="12"/>
      <c r="J1449" s="12"/>
      <c r="K1449" s="12"/>
      <c r="L1449" s="12"/>
      <c r="M1449" s="49"/>
      <c r="N1449" s="49"/>
      <c r="O1449" s="12"/>
      <c r="P1449" s="12"/>
      <c r="Q1449" s="12"/>
      <c r="R1449" s="12"/>
      <c r="S1449" s="12"/>
      <c r="T1449" s="12"/>
    </row>
    <row r="1450" spans="1:20" s="1" customFormat="1" x14ac:dyDescent="0.4">
      <c r="A1450" s="12"/>
      <c r="B1450" s="12"/>
      <c r="C1450" s="42"/>
      <c r="D1450" s="12"/>
      <c r="E1450" s="12"/>
      <c r="F1450" s="12"/>
      <c r="G1450" s="12"/>
      <c r="H1450" s="12"/>
      <c r="I1450" s="12"/>
      <c r="J1450" s="12"/>
      <c r="K1450" s="12"/>
      <c r="L1450" s="12"/>
      <c r="M1450" s="49"/>
      <c r="N1450" s="49"/>
      <c r="O1450" s="12"/>
      <c r="P1450" s="12"/>
      <c r="Q1450" s="12"/>
      <c r="R1450" s="12"/>
      <c r="S1450" s="12"/>
      <c r="T1450" s="12"/>
    </row>
    <row r="1451" spans="1:20" s="1" customFormat="1" x14ac:dyDescent="0.4">
      <c r="A1451" s="12"/>
      <c r="B1451" s="12"/>
      <c r="C1451" s="42"/>
      <c r="D1451" s="12"/>
      <c r="E1451" s="12"/>
      <c r="F1451" s="12"/>
      <c r="G1451" s="12"/>
      <c r="H1451" s="12"/>
      <c r="I1451" s="12"/>
      <c r="J1451" s="12"/>
      <c r="K1451" s="12"/>
      <c r="L1451" s="12"/>
      <c r="M1451" s="49"/>
      <c r="N1451" s="49"/>
      <c r="O1451" s="12"/>
      <c r="P1451" s="12"/>
      <c r="Q1451" s="12"/>
      <c r="R1451" s="12"/>
      <c r="S1451" s="12"/>
      <c r="T1451" s="12"/>
    </row>
    <row r="1452" spans="1:20" s="1" customFormat="1" x14ac:dyDescent="0.4">
      <c r="A1452" s="12"/>
      <c r="B1452" s="12"/>
      <c r="C1452" s="42"/>
      <c r="D1452" s="12"/>
      <c r="E1452" s="12"/>
      <c r="F1452" s="12"/>
      <c r="G1452" s="12"/>
      <c r="H1452" s="12"/>
      <c r="I1452" s="12"/>
      <c r="J1452" s="12"/>
      <c r="K1452" s="12"/>
      <c r="L1452" s="12"/>
      <c r="M1452" s="49"/>
      <c r="N1452" s="49"/>
      <c r="O1452" s="12"/>
      <c r="P1452" s="12"/>
      <c r="Q1452" s="12"/>
      <c r="R1452" s="12"/>
      <c r="S1452" s="12"/>
      <c r="T1452" s="12"/>
    </row>
    <row r="1453" spans="1:20" s="1" customFormat="1" x14ac:dyDescent="0.4">
      <c r="A1453" s="12"/>
      <c r="B1453" s="12"/>
      <c r="C1453" s="42"/>
      <c r="D1453" s="12"/>
      <c r="E1453" s="12"/>
      <c r="F1453" s="12"/>
      <c r="G1453" s="12"/>
      <c r="H1453" s="12"/>
      <c r="I1453" s="12"/>
      <c r="J1453" s="12"/>
      <c r="K1453" s="12"/>
      <c r="L1453" s="12"/>
      <c r="M1453" s="49"/>
      <c r="N1453" s="49"/>
      <c r="O1453" s="12"/>
      <c r="P1453" s="12"/>
      <c r="Q1453" s="12"/>
      <c r="R1453" s="12"/>
      <c r="S1453" s="12"/>
      <c r="T1453" s="12"/>
    </row>
    <row r="1454" spans="1:20" s="1" customFormat="1" x14ac:dyDescent="0.4">
      <c r="A1454" s="12"/>
      <c r="B1454" s="12"/>
      <c r="C1454" s="42"/>
      <c r="D1454" s="12"/>
      <c r="E1454" s="12"/>
      <c r="F1454" s="12"/>
      <c r="G1454" s="12"/>
      <c r="H1454" s="12"/>
      <c r="I1454" s="12"/>
      <c r="J1454" s="12"/>
      <c r="K1454" s="12"/>
      <c r="L1454" s="12"/>
      <c r="M1454" s="49"/>
      <c r="N1454" s="49"/>
      <c r="O1454" s="12"/>
      <c r="P1454" s="12"/>
      <c r="Q1454" s="12"/>
      <c r="R1454" s="12"/>
      <c r="S1454" s="12"/>
      <c r="T1454" s="12"/>
    </row>
    <row r="1455" spans="1:20" s="1" customFormat="1" x14ac:dyDescent="0.4">
      <c r="A1455" s="12"/>
      <c r="B1455" s="12"/>
      <c r="C1455" s="42"/>
      <c r="D1455" s="12"/>
      <c r="E1455" s="12"/>
      <c r="F1455" s="12"/>
      <c r="G1455" s="12"/>
      <c r="H1455" s="12"/>
      <c r="I1455" s="12"/>
      <c r="J1455" s="12"/>
      <c r="K1455" s="12"/>
      <c r="L1455" s="12"/>
      <c r="M1455" s="49"/>
      <c r="N1455" s="49"/>
      <c r="O1455" s="12"/>
      <c r="P1455" s="12"/>
      <c r="Q1455" s="12"/>
      <c r="R1455" s="12"/>
      <c r="S1455" s="12"/>
      <c r="T1455" s="12"/>
    </row>
    <row r="1456" spans="1:20" s="1" customFormat="1" x14ac:dyDescent="0.4">
      <c r="A1456" s="12"/>
      <c r="B1456" s="12"/>
      <c r="C1456" s="42"/>
      <c r="D1456" s="12"/>
      <c r="E1456" s="12"/>
      <c r="F1456" s="12"/>
      <c r="G1456" s="12"/>
      <c r="H1456" s="12"/>
      <c r="I1456" s="12"/>
      <c r="J1456" s="12"/>
      <c r="K1456" s="12"/>
      <c r="L1456" s="12"/>
      <c r="M1456" s="49"/>
      <c r="N1456" s="49"/>
      <c r="O1456" s="12"/>
      <c r="P1456" s="12"/>
      <c r="Q1456" s="12"/>
      <c r="R1456" s="12"/>
      <c r="S1456" s="12"/>
      <c r="T1456" s="12"/>
    </row>
    <row r="1457" spans="1:20" s="1" customFormat="1" x14ac:dyDescent="0.4">
      <c r="A1457" s="12"/>
      <c r="B1457" s="12"/>
      <c r="C1457" s="42"/>
      <c r="D1457" s="12"/>
      <c r="E1457" s="12"/>
      <c r="F1457" s="12"/>
      <c r="G1457" s="12"/>
      <c r="H1457" s="12"/>
      <c r="I1457" s="12"/>
      <c r="J1457" s="12"/>
      <c r="K1457" s="12"/>
      <c r="L1457" s="12"/>
      <c r="M1457" s="49"/>
      <c r="N1457" s="49"/>
      <c r="O1457" s="12"/>
      <c r="P1457" s="12"/>
      <c r="Q1457" s="12"/>
      <c r="R1457" s="12"/>
      <c r="S1457" s="12"/>
      <c r="T1457" s="12"/>
    </row>
    <row r="1458" spans="1:20" s="1" customFormat="1" x14ac:dyDescent="0.4">
      <c r="A1458" s="12"/>
      <c r="B1458" s="12"/>
      <c r="C1458" s="42"/>
      <c r="D1458" s="12"/>
      <c r="E1458" s="12"/>
      <c r="F1458" s="12"/>
      <c r="G1458" s="12"/>
      <c r="H1458" s="12"/>
      <c r="I1458" s="12"/>
      <c r="J1458" s="12"/>
      <c r="K1458" s="12"/>
      <c r="L1458" s="12"/>
      <c r="M1458" s="49"/>
      <c r="N1458" s="49"/>
      <c r="O1458" s="12"/>
      <c r="P1458" s="12"/>
      <c r="Q1458" s="12"/>
      <c r="R1458" s="12"/>
      <c r="S1458" s="12"/>
      <c r="T1458" s="12"/>
    </row>
    <row r="1459" spans="1:20" s="1" customFormat="1" x14ac:dyDescent="0.4">
      <c r="A1459" s="12"/>
      <c r="B1459" s="12"/>
      <c r="C1459" s="42"/>
      <c r="D1459" s="12"/>
      <c r="E1459" s="12"/>
      <c r="F1459" s="12"/>
      <c r="G1459" s="12"/>
      <c r="H1459" s="12"/>
      <c r="I1459" s="12"/>
      <c r="J1459" s="12"/>
      <c r="K1459" s="12"/>
      <c r="L1459" s="12"/>
      <c r="M1459" s="49"/>
      <c r="N1459" s="49"/>
      <c r="O1459" s="12"/>
      <c r="P1459" s="12"/>
      <c r="Q1459" s="12"/>
      <c r="R1459" s="12"/>
      <c r="S1459" s="12"/>
      <c r="T1459" s="12"/>
    </row>
    <row r="1460" spans="1:20" s="1" customFormat="1" x14ac:dyDescent="0.4">
      <c r="A1460" s="12"/>
      <c r="B1460" s="12"/>
      <c r="C1460" s="42"/>
      <c r="D1460" s="12"/>
      <c r="E1460" s="12"/>
      <c r="F1460" s="12"/>
      <c r="G1460" s="12"/>
      <c r="H1460" s="12"/>
      <c r="I1460" s="12"/>
      <c r="J1460" s="12"/>
      <c r="K1460" s="12"/>
      <c r="L1460" s="12"/>
      <c r="M1460" s="49"/>
      <c r="N1460" s="49"/>
      <c r="O1460" s="12"/>
      <c r="P1460" s="12"/>
      <c r="Q1460" s="12"/>
      <c r="R1460" s="12"/>
      <c r="S1460" s="12"/>
      <c r="T1460" s="12"/>
    </row>
    <row r="1461" spans="1:20" s="1" customFormat="1" x14ac:dyDescent="0.4">
      <c r="A1461" s="12"/>
      <c r="B1461" s="12"/>
      <c r="C1461" s="42"/>
      <c r="D1461" s="12"/>
      <c r="E1461" s="12"/>
      <c r="F1461" s="12"/>
      <c r="G1461" s="12"/>
      <c r="H1461" s="12"/>
      <c r="I1461" s="12"/>
      <c r="J1461" s="12"/>
      <c r="K1461" s="12"/>
      <c r="L1461" s="12"/>
      <c r="M1461" s="49"/>
      <c r="N1461" s="49"/>
      <c r="O1461" s="12"/>
      <c r="P1461" s="12"/>
      <c r="Q1461" s="12"/>
      <c r="R1461" s="12"/>
      <c r="S1461" s="12"/>
      <c r="T1461" s="12"/>
    </row>
    <row r="1462" spans="1:20" s="1" customFormat="1" x14ac:dyDescent="0.4">
      <c r="A1462" s="12"/>
      <c r="B1462" s="12"/>
      <c r="C1462" s="42"/>
      <c r="D1462" s="12"/>
      <c r="E1462" s="12"/>
      <c r="F1462" s="12"/>
      <c r="G1462" s="12"/>
      <c r="H1462" s="12"/>
      <c r="I1462" s="12"/>
      <c r="J1462" s="12"/>
      <c r="K1462" s="12"/>
      <c r="L1462" s="12"/>
      <c r="M1462" s="49"/>
      <c r="N1462" s="49"/>
      <c r="O1462" s="12"/>
      <c r="P1462" s="12"/>
      <c r="Q1462" s="12"/>
      <c r="R1462" s="12"/>
      <c r="S1462" s="12"/>
      <c r="T1462" s="12"/>
    </row>
    <row r="1463" spans="1:20" s="1" customFormat="1" x14ac:dyDescent="0.4">
      <c r="A1463" s="12"/>
      <c r="B1463" s="12"/>
      <c r="C1463" s="42"/>
      <c r="D1463" s="12"/>
      <c r="E1463" s="12"/>
      <c r="F1463" s="12"/>
      <c r="G1463" s="12"/>
      <c r="H1463" s="12"/>
      <c r="I1463" s="12"/>
      <c r="J1463" s="12"/>
      <c r="K1463" s="12"/>
      <c r="L1463" s="12"/>
      <c r="M1463" s="49"/>
      <c r="N1463" s="49"/>
      <c r="O1463" s="12"/>
      <c r="P1463" s="12"/>
      <c r="Q1463" s="12"/>
      <c r="R1463" s="12"/>
      <c r="S1463" s="12"/>
      <c r="T1463" s="12"/>
    </row>
    <row r="1464" spans="1:20" s="1" customFormat="1" x14ac:dyDescent="0.4">
      <c r="A1464" s="12"/>
      <c r="B1464" s="12"/>
      <c r="C1464" s="42"/>
      <c r="D1464" s="12"/>
      <c r="E1464" s="12"/>
      <c r="F1464" s="12"/>
      <c r="G1464" s="12"/>
      <c r="H1464" s="12"/>
      <c r="I1464" s="12"/>
      <c r="J1464" s="12"/>
      <c r="K1464" s="12"/>
      <c r="L1464" s="12"/>
      <c r="M1464" s="49"/>
      <c r="N1464" s="49"/>
      <c r="O1464" s="12"/>
      <c r="P1464" s="12"/>
      <c r="Q1464" s="12"/>
      <c r="R1464" s="12"/>
      <c r="S1464" s="12"/>
      <c r="T1464" s="12"/>
    </row>
    <row r="1465" spans="1:20" s="1" customFormat="1" x14ac:dyDescent="0.4">
      <c r="A1465" s="12"/>
      <c r="B1465" s="12"/>
      <c r="C1465" s="42"/>
      <c r="D1465" s="12"/>
      <c r="E1465" s="12"/>
      <c r="F1465" s="12"/>
      <c r="G1465" s="12"/>
      <c r="H1465" s="12"/>
      <c r="I1465" s="12"/>
      <c r="J1465" s="12"/>
      <c r="K1465" s="12"/>
      <c r="L1465" s="12"/>
      <c r="M1465" s="49"/>
      <c r="N1465" s="49"/>
      <c r="O1465" s="12"/>
      <c r="P1465" s="12"/>
      <c r="Q1465" s="12"/>
      <c r="R1465" s="12"/>
      <c r="S1465" s="12"/>
      <c r="T1465" s="12"/>
    </row>
    <row r="1466" spans="1:20" s="1" customFormat="1" x14ac:dyDescent="0.4">
      <c r="A1466" s="12"/>
      <c r="B1466" s="12"/>
      <c r="C1466" s="42"/>
      <c r="D1466" s="12"/>
      <c r="E1466" s="12"/>
      <c r="F1466" s="12"/>
      <c r="G1466" s="12"/>
      <c r="H1466" s="12"/>
      <c r="I1466" s="12"/>
      <c r="J1466" s="12"/>
      <c r="K1466" s="12"/>
      <c r="L1466" s="12"/>
      <c r="M1466" s="49"/>
      <c r="N1466" s="49"/>
      <c r="O1466" s="12"/>
      <c r="P1466" s="12"/>
      <c r="Q1466" s="12"/>
      <c r="R1466" s="12"/>
      <c r="S1466" s="12"/>
      <c r="T1466" s="12"/>
    </row>
    <row r="1467" spans="1:20" s="1" customFormat="1" x14ac:dyDescent="0.4">
      <c r="A1467" s="12"/>
      <c r="B1467" s="12"/>
      <c r="C1467" s="42"/>
      <c r="D1467" s="12"/>
      <c r="E1467" s="12"/>
      <c r="F1467" s="12"/>
      <c r="G1467" s="12"/>
      <c r="H1467" s="12"/>
      <c r="I1467" s="12"/>
      <c r="J1467" s="12"/>
      <c r="K1467" s="12"/>
      <c r="L1467" s="12"/>
      <c r="M1467" s="49"/>
      <c r="N1467" s="49"/>
      <c r="O1467" s="12"/>
      <c r="P1467" s="12"/>
      <c r="Q1467" s="12"/>
      <c r="R1467" s="12"/>
      <c r="S1467" s="12"/>
      <c r="T1467" s="12"/>
    </row>
    <row r="1468" spans="1:20" s="1" customFormat="1" x14ac:dyDescent="0.4">
      <c r="A1468" s="12"/>
      <c r="B1468" s="12"/>
      <c r="C1468" s="42"/>
      <c r="D1468" s="12"/>
      <c r="E1468" s="12"/>
      <c r="F1468" s="12"/>
      <c r="G1468" s="12"/>
      <c r="H1468" s="12"/>
      <c r="I1468" s="12"/>
      <c r="J1468" s="12"/>
      <c r="K1468" s="12"/>
      <c r="L1468" s="12"/>
      <c r="M1468" s="49"/>
      <c r="N1468" s="49"/>
      <c r="O1468" s="12"/>
      <c r="P1468" s="12"/>
      <c r="Q1468" s="12"/>
      <c r="R1468" s="12"/>
      <c r="S1468" s="12"/>
      <c r="T1468" s="12"/>
    </row>
    <row r="1469" spans="1:20" s="1" customFormat="1" x14ac:dyDescent="0.4">
      <c r="A1469" s="12"/>
      <c r="B1469" s="12"/>
      <c r="C1469" s="42"/>
      <c r="D1469" s="12"/>
      <c r="E1469" s="12"/>
      <c r="F1469" s="12"/>
      <c r="G1469" s="12"/>
      <c r="H1469" s="12"/>
      <c r="I1469" s="12"/>
      <c r="J1469" s="12"/>
      <c r="K1469" s="12"/>
      <c r="L1469" s="12"/>
      <c r="M1469" s="49"/>
      <c r="N1469" s="49"/>
      <c r="O1469" s="12"/>
      <c r="P1469" s="12"/>
      <c r="Q1469" s="12"/>
      <c r="R1469" s="12"/>
      <c r="S1469" s="12"/>
      <c r="T1469" s="12"/>
    </row>
    <row r="1470" spans="1:20" s="1" customFormat="1" x14ac:dyDescent="0.4">
      <c r="A1470" s="12"/>
      <c r="B1470" s="12"/>
      <c r="C1470" s="42"/>
      <c r="D1470" s="12"/>
      <c r="E1470" s="12"/>
      <c r="F1470" s="12"/>
      <c r="G1470" s="12"/>
      <c r="H1470" s="12"/>
      <c r="I1470" s="12"/>
      <c r="J1470" s="12"/>
      <c r="K1470" s="12"/>
      <c r="L1470" s="12"/>
      <c r="M1470" s="49"/>
      <c r="N1470" s="49"/>
      <c r="O1470" s="12"/>
      <c r="P1470" s="12"/>
      <c r="Q1470" s="12"/>
      <c r="R1470" s="12"/>
      <c r="S1470" s="12"/>
      <c r="T1470" s="12"/>
    </row>
    <row r="1471" spans="1:20" s="1" customFormat="1" x14ac:dyDescent="0.4">
      <c r="A1471" s="12"/>
      <c r="B1471" s="12"/>
      <c r="C1471" s="42"/>
      <c r="D1471" s="12"/>
      <c r="E1471" s="12"/>
      <c r="F1471" s="12"/>
      <c r="G1471" s="12"/>
      <c r="H1471" s="12"/>
      <c r="I1471" s="12"/>
      <c r="J1471" s="12"/>
      <c r="K1471" s="12"/>
      <c r="L1471" s="12"/>
      <c r="M1471" s="49"/>
      <c r="N1471" s="49"/>
      <c r="O1471" s="12"/>
      <c r="P1471" s="12"/>
      <c r="Q1471" s="12"/>
      <c r="R1471" s="12"/>
      <c r="S1471" s="12"/>
      <c r="T1471" s="12"/>
    </row>
    <row r="1472" spans="1:20" s="1" customFormat="1" x14ac:dyDescent="0.4">
      <c r="A1472" s="12"/>
      <c r="B1472" s="12"/>
      <c r="C1472" s="42"/>
      <c r="D1472" s="12"/>
      <c r="E1472" s="12"/>
      <c r="F1472" s="12"/>
      <c r="G1472" s="12"/>
      <c r="H1472" s="12"/>
      <c r="I1472" s="12"/>
      <c r="J1472" s="12"/>
      <c r="K1472" s="12"/>
      <c r="L1472" s="12"/>
      <c r="M1472" s="49"/>
      <c r="N1472" s="49"/>
      <c r="O1472" s="12"/>
      <c r="P1472" s="12"/>
      <c r="Q1472" s="12"/>
      <c r="R1472" s="12"/>
      <c r="S1472" s="12"/>
      <c r="T1472" s="12"/>
    </row>
    <row r="1473" spans="1:20" s="1" customFormat="1" x14ac:dyDescent="0.4">
      <c r="A1473" s="12"/>
      <c r="B1473" s="12"/>
      <c r="C1473" s="42"/>
      <c r="D1473" s="12"/>
      <c r="E1473" s="12"/>
      <c r="F1473" s="12"/>
      <c r="G1473" s="12"/>
      <c r="H1473" s="12"/>
      <c r="I1473" s="12"/>
      <c r="J1473" s="12"/>
      <c r="K1473" s="12"/>
      <c r="L1473" s="12"/>
      <c r="M1473" s="49"/>
      <c r="N1473" s="49"/>
      <c r="O1473" s="12"/>
      <c r="P1473" s="12"/>
      <c r="Q1473" s="12"/>
      <c r="R1473" s="12"/>
      <c r="S1473" s="12"/>
      <c r="T1473" s="12"/>
    </row>
    <row r="1474" spans="1:20" s="1" customFormat="1" x14ac:dyDescent="0.4">
      <c r="A1474" s="12"/>
      <c r="B1474" s="12"/>
      <c r="C1474" s="42"/>
      <c r="D1474" s="12"/>
      <c r="E1474" s="12"/>
      <c r="F1474" s="12"/>
      <c r="G1474" s="12"/>
      <c r="H1474" s="12"/>
      <c r="I1474" s="12"/>
      <c r="J1474" s="12"/>
      <c r="K1474" s="12"/>
      <c r="L1474" s="12"/>
      <c r="M1474" s="49"/>
      <c r="N1474" s="49"/>
      <c r="O1474" s="12"/>
      <c r="P1474" s="12"/>
      <c r="Q1474" s="12"/>
      <c r="R1474" s="12"/>
      <c r="S1474" s="12"/>
      <c r="T1474" s="12"/>
    </row>
    <row r="1475" spans="1:20" s="1" customFormat="1" x14ac:dyDescent="0.4">
      <c r="A1475" s="12"/>
      <c r="B1475" s="12"/>
      <c r="C1475" s="42"/>
      <c r="D1475" s="12"/>
      <c r="E1475" s="12"/>
      <c r="F1475" s="12"/>
      <c r="G1475" s="12"/>
      <c r="H1475" s="12"/>
      <c r="I1475" s="12"/>
      <c r="J1475" s="12"/>
      <c r="K1475" s="12"/>
      <c r="L1475" s="12"/>
      <c r="M1475" s="49"/>
      <c r="N1475" s="49"/>
      <c r="O1475" s="12"/>
      <c r="P1475" s="12"/>
      <c r="Q1475" s="12"/>
      <c r="R1475" s="12"/>
      <c r="S1475" s="12"/>
      <c r="T1475" s="12"/>
    </row>
    <row r="1476" spans="1:20" s="1" customFormat="1" x14ac:dyDescent="0.4">
      <c r="A1476" s="12"/>
      <c r="B1476" s="12"/>
      <c r="C1476" s="42"/>
      <c r="D1476" s="12"/>
      <c r="E1476" s="12"/>
      <c r="F1476" s="12"/>
      <c r="G1476" s="12"/>
      <c r="H1476" s="12"/>
      <c r="I1476" s="12"/>
      <c r="J1476" s="12"/>
      <c r="K1476" s="12"/>
      <c r="L1476" s="12"/>
      <c r="M1476" s="49"/>
      <c r="N1476" s="49"/>
      <c r="O1476" s="12"/>
      <c r="P1476" s="12"/>
      <c r="Q1476" s="12"/>
      <c r="R1476" s="12"/>
      <c r="S1476" s="12"/>
      <c r="T1476" s="12"/>
    </row>
    <row r="1477" spans="1:20" s="1" customFormat="1" x14ac:dyDescent="0.4">
      <c r="A1477" s="12"/>
      <c r="B1477" s="12"/>
      <c r="C1477" s="42"/>
      <c r="D1477" s="12"/>
      <c r="E1477" s="12"/>
      <c r="F1477" s="12"/>
      <c r="G1477" s="12"/>
      <c r="H1477" s="12"/>
      <c r="I1477" s="12"/>
      <c r="J1477" s="12"/>
      <c r="K1477" s="12"/>
      <c r="L1477" s="12"/>
      <c r="M1477" s="49"/>
      <c r="N1477" s="49"/>
      <c r="O1477" s="12"/>
      <c r="P1477" s="12"/>
      <c r="Q1477" s="12"/>
      <c r="R1477" s="12"/>
      <c r="S1477" s="12"/>
      <c r="T1477" s="12"/>
    </row>
    <row r="1478" spans="1:20" s="1" customFormat="1" x14ac:dyDescent="0.4">
      <c r="A1478" s="12"/>
      <c r="B1478" s="12"/>
      <c r="C1478" s="42"/>
      <c r="D1478" s="12"/>
      <c r="E1478" s="12"/>
      <c r="F1478" s="12"/>
      <c r="G1478" s="12"/>
      <c r="H1478" s="12"/>
      <c r="I1478" s="12"/>
      <c r="J1478" s="12"/>
      <c r="K1478" s="12"/>
      <c r="L1478" s="12"/>
      <c r="M1478" s="49"/>
      <c r="N1478" s="49"/>
      <c r="O1478" s="12"/>
      <c r="P1478" s="12"/>
      <c r="Q1478" s="12"/>
      <c r="R1478" s="12"/>
      <c r="S1478" s="12"/>
      <c r="T1478" s="12"/>
    </row>
    <row r="1479" spans="1:20" s="1" customFormat="1" x14ac:dyDescent="0.4">
      <c r="A1479" s="12"/>
      <c r="B1479" s="12"/>
      <c r="C1479" s="42"/>
      <c r="D1479" s="12"/>
      <c r="E1479" s="12"/>
      <c r="F1479" s="12"/>
      <c r="G1479" s="12"/>
      <c r="H1479" s="12"/>
      <c r="I1479" s="12"/>
      <c r="J1479" s="12"/>
      <c r="K1479" s="12"/>
      <c r="L1479" s="12"/>
      <c r="M1479" s="49"/>
      <c r="N1479" s="49"/>
      <c r="O1479" s="12"/>
      <c r="P1479" s="12"/>
      <c r="Q1479" s="12"/>
      <c r="R1479" s="12"/>
      <c r="S1479" s="12"/>
      <c r="T1479" s="12"/>
    </row>
    <row r="1480" spans="1:20" s="1" customFormat="1" x14ac:dyDescent="0.4">
      <c r="A1480" s="12"/>
      <c r="B1480" s="12"/>
      <c r="C1480" s="42"/>
      <c r="D1480" s="12"/>
      <c r="E1480" s="12"/>
      <c r="F1480" s="12"/>
      <c r="G1480" s="12"/>
      <c r="H1480" s="12"/>
      <c r="I1480" s="12"/>
      <c r="J1480" s="12"/>
      <c r="K1480" s="12"/>
      <c r="L1480" s="12"/>
      <c r="M1480" s="49"/>
      <c r="N1480" s="49"/>
      <c r="O1480" s="12"/>
      <c r="P1480" s="12"/>
      <c r="Q1480" s="12"/>
      <c r="R1480" s="12"/>
      <c r="S1480" s="12"/>
      <c r="T1480" s="12"/>
    </row>
    <row r="1481" spans="1:20" s="1" customFormat="1" x14ac:dyDescent="0.4">
      <c r="A1481" s="12"/>
      <c r="B1481" s="12"/>
      <c r="C1481" s="42"/>
      <c r="D1481" s="12"/>
      <c r="E1481" s="12"/>
      <c r="F1481" s="12"/>
      <c r="G1481" s="12"/>
      <c r="H1481" s="12"/>
      <c r="I1481" s="12"/>
      <c r="J1481" s="12"/>
      <c r="K1481" s="12"/>
      <c r="L1481" s="12"/>
      <c r="M1481" s="49"/>
      <c r="N1481" s="49"/>
      <c r="O1481" s="12"/>
      <c r="P1481" s="12"/>
      <c r="Q1481" s="12"/>
      <c r="R1481" s="12"/>
      <c r="S1481" s="12"/>
      <c r="T1481" s="12"/>
    </row>
    <row r="1482" spans="1:20" s="1" customFormat="1" x14ac:dyDescent="0.4">
      <c r="A1482" s="12"/>
      <c r="B1482" s="12"/>
      <c r="C1482" s="42"/>
      <c r="D1482" s="12"/>
      <c r="E1482" s="12"/>
      <c r="F1482" s="12"/>
      <c r="G1482" s="12"/>
      <c r="H1482" s="12"/>
      <c r="I1482" s="12"/>
      <c r="J1482" s="12"/>
      <c r="K1482" s="12"/>
      <c r="L1482" s="12"/>
      <c r="M1482" s="49"/>
      <c r="N1482" s="49"/>
      <c r="O1482" s="12"/>
      <c r="P1482" s="12"/>
      <c r="Q1482" s="12"/>
      <c r="R1482" s="12"/>
      <c r="S1482" s="12"/>
      <c r="T1482" s="12"/>
    </row>
    <row r="1483" spans="1:20" s="1" customFormat="1" x14ac:dyDescent="0.4">
      <c r="A1483" s="12"/>
      <c r="B1483" s="12"/>
      <c r="C1483" s="42"/>
      <c r="D1483" s="12"/>
      <c r="E1483" s="12"/>
      <c r="F1483" s="12"/>
      <c r="G1483" s="12"/>
      <c r="H1483" s="12"/>
      <c r="I1483" s="12"/>
      <c r="J1483" s="12"/>
      <c r="K1483" s="12"/>
      <c r="L1483" s="12"/>
      <c r="M1483" s="49"/>
      <c r="N1483" s="49"/>
      <c r="O1483" s="12"/>
      <c r="P1483" s="12"/>
      <c r="Q1483" s="12"/>
      <c r="R1483" s="12"/>
      <c r="S1483" s="12"/>
      <c r="T1483" s="12"/>
    </row>
    <row r="1484" spans="1:20" s="1" customFormat="1" x14ac:dyDescent="0.4">
      <c r="A1484" s="12"/>
      <c r="B1484" s="12"/>
      <c r="C1484" s="42"/>
      <c r="D1484" s="12"/>
      <c r="E1484" s="12"/>
      <c r="F1484" s="12"/>
      <c r="G1484" s="12"/>
      <c r="H1484" s="12"/>
      <c r="I1484" s="12"/>
      <c r="J1484" s="12"/>
      <c r="K1484" s="12"/>
      <c r="L1484" s="12"/>
      <c r="M1484" s="49"/>
      <c r="N1484" s="49"/>
      <c r="O1484" s="12"/>
      <c r="P1484" s="12"/>
      <c r="Q1484" s="12"/>
      <c r="R1484" s="12"/>
      <c r="S1484" s="12"/>
      <c r="T1484" s="12"/>
    </row>
    <row r="1485" spans="1:20" s="1" customFormat="1" x14ac:dyDescent="0.4">
      <c r="A1485" s="12"/>
      <c r="B1485" s="12"/>
      <c r="C1485" s="42"/>
      <c r="D1485" s="12"/>
      <c r="E1485" s="12"/>
      <c r="F1485" s="12"/>
      <c r="G1485" s="12"/>
      <c r="H1485" s="12"/>
      <c r="I1485" s="12"/>
      <c r="J1485" s="12"/>
      <c r="K1485" s="12"/>
      <c r="L1485" s="12"/>
      <c r="M1485" s="49"/>
      <c r="N1485" s="49"/>
      <c r="O1485" s="12"/>
      <c r="P1485" s="12"/>
      <c r="Q1485" s="12"/>
      <c r="R1485" s="12"/>
      <c r="S1485" s="12"/>
      <c r="T1485" s="12"/>
    </row>
    <row r="1486" spans="1:20" s="1" customFormat="1" x14ac:dyDescent="0.4">
      <c r="A1486" s="12"/>
      <c r="B1486" s="12"/>
      <c r="C1486" s="42"/>
      <c r="D1486" s="12"/>
      <c r="E1486" s="12"/>
      <c r="F1486" s="12"/>
      <c r="G1486" s="12"/>
      <c r="H1486" s="12"/>
      <c r="I1486" s="12"/>
      <c r="J1486" s="12"/>
      <c r="K1486" s="12"/>
      <c r="L1486" s="12"/>
      <c r="M1486" s="49"/>
      <c r="N1486" s="49"/>
      <c r="O1486" s="12"/>
      <c r="P1486" s="12"/>
      <c r="Q1486" s="12"/>
      <c r="R1486" s="12"/>
      <c r="S1486" s="12"/>
      <c r="T1486" s="12"/>
    </row>
    <row r="1487" spans="1:20" s="1" customFormat="1" x14ac:dyDescent="0.4">
      <c r="A1487" s="12"/>
      <c r="B1487" s="12"/>
      <c r="C1487" s="42"/>
      <c r="D1487" s="12"/>
      <c r="E1487" s="12"/>
      <c r="F1487" s="12"/>
      <c r="G1487" s="12"/>
      <c r="H1487" s="12"/>
      <c r="I1487" s="12"/>
      <c r="J1487" s="12"/>
      <c r="K1487" s="12"/>
      <c r="L1487" s="12"/>
      <c r="M1487" s="49"/>
      <c r="N1487" s="49"/>
      <c r="O1487" s="12"/>
      <c r="P1487" s="12"/>
      <c r="Q1487" s="12"/>
      <c r="R1487" s="12"/>
      <c r="S1487" s="12"/>
      <c r="T1487" s="12"/>
    </row>
    <row r="1488" spans="1:20" s="1" customFormat="1" x14ac:dyDescent="0.4">
      <c r="A1488" s="12"/>
      <c r="B1488" s="12"/>
      <c r="C1488" s="42"/>
      <c r="D1488" s="12"/>
      <c r="E1488" s="12"/>
      <c r="F1488" s="12"/>
      <c r="G1488" s="12"/>
      <c r="H1488" s="12"/>
      <c r="I1488" s="12"/>
      <c r="J1488" s="12"/>
      <c r="K1488" s="12"/>
      <c r="L1488" s="12"/>
      <c r="M1488" s="49"/>
      <c r="N1488" s="49"/>
      <c r="O1488" s="12"/>
      <c r="P1488" s="12"/>
      <c r="Q1488" s="12"/>
      <c r="R1488" s="12"/>
      <c r="S1488" s="12"/>
      <c r="T1488" s="12"/>
    </row>
    <row r="1489" spans="1:20" s="1" customFormat="1" x14ac:dyDescent="0.4">
      <c r="A1489" s="12"/>
      <c r="B1489" s="12"/>
      <c r="C1489" s="42"/>
      <c r="D1489" s="12"/>
      <c r="E1489" s="12"/>
      <c r="F1489" s="12"/>
      <c r="G1489" s="12"/>
      <c r="H1489" s="12"/>
      <c r="I1489" s="12"/>
      <c r="J1489" s="12"/>
      <c r="K1489" s="12"/>
      <c r="L1489" s="12"/>
      <c r="M1489" s="49"/>
      <c r="N1489" s="49"/>
      <c r="O1489" s="12"/>
      <c r="P1489" s="12"/>
      <c r="Q1489" s="12"/>
      <c r="R1489" s="12"/>
      <c r="S1489" s="12"/>
      <c r="T1489" s="12"/>
    </row>
    <row r="1490" spans="1:20" s="1" customFormat="1" x14ac:dyDescent="0.4">
      <c r="A1490" s="12"/>
      <c r="B1490" s="12"/>
      <c r="C1490" s="42"/>
      <c r="D1490" s="12"/>
      <c r="E1490" s="12"/>
      <c r="F1490" s="12"/>
      <c r="G1490" s="12"/>
      <c r="H1490" s="12"/>
      <c r="I1490" s="12"/>
      <c r="J1490" s="12"/>
      <c r="K1490" s="12"/>
      <c r="L1490" s="12"/>
      <c r="M1490" s="49"/>
      <c r="N1490" s="49"/>
      <c r="O1490" s="12"/>
      <c r="P1490" s="12"/>
      <c r="Q1490" s="12"/>
      <c r="R1490" s="12"/>
      <c r="S1490" s="12"/>
      <c r="T1490" s="12"/>
    </row>
    <row r="1491" spans="1:20" s="1" customFormat="1" x14ac:dyDescent="0.4">
      <c r="A1491" s="12"/>
      <c r="B1491" s="12"/>
      <c r="C1491" s="42"/>
      <c r="D1491" s="12"/>
      <c r="E1491" s="12"/>
      <c r="F1491" s="12"/>
      <c r="G1491" s="12"/>
      <c r="H1491" s="12"/>
      <c r="I1491" s="12"/>
      <c r="J1491" s="12"/>
      <c r="K1491" s="12"/>
      <c r="L1491" s="12"/>
      <c r="M1491" s="49"/>
      <c r="N1491" s="49"/>
      <c r="O1491" s="12"/>
      <c r="P1491" s="12"/>
      <c r="Q1491" s="12"/>
      <c r="R1491" s="12"/>
      <c r="S1491" s="12"/>
      <c r="T1491" s="12"/>
    </row>
    <row r="1492" spans="1:20" s="1" customFormat="1" x14ac:dyDescent="0.4">
      <c r="A1492" s="12"/>
      <c r="B1492" s="12"/>
      <c r="C1492" s="42"/>
      <c r="D1492" s="12"/>
      <c r="E1492" s="12"/>
      <c r="F1492" s="12"/>
      <c r="G1492" s="12"/>
      <c r="H1492" s="12"/>
      <c r="I1492" s="12"/>
      <c r="J1492" s="12"/>
      <c r="K1492" s="12"/>
      <c r="L1492" s="12"/>
      <c r="M1492" s="49"/>
      <c r="N1492" s="49"/>
      <c r="O1492" s="12"/>
      <c r="P1492" s="12"/>
      <c r="Q1492" s="12"/>
      <c r="R1492" s="12"/>
      <c r="S1492" s="12"/>
      <c r="T1492" s="12"/>
    </row>
    <row r="1493" spans="1:20" s="1" customFormat="1" x14ac:dyDescent="0.4">
      <c r="A1493" s="12"/>
      <c r="B1493" s="12"/>
      <c r="C1493" s="42"/>
      <c r="D1493" s="12"/>
      <c r="E1493" s="12"/>
      <c r="F1493" s="12"/>
      <c r="G1493" s="12"/>
      <c r="H1493" s="12"/>
      <c r="I1493" s="12"/>
      <c r="J1493" s="12"/>
      <c r="K1493" s="12"/>
      <c r="L1493" s="12"/>
      <c r="M1493" s="49"/>
      <c r="N1493" s="49"/>
      <c r="O1493" s="12"/>
      <c r="P1493" s="12"/>
      <c r="Q1493" s="12"/>
      <c r="R1493" s="12"/>
      <c r="S1493" s="12"/>
      <c r="T1493" s="12"/>
    </row>
    <row r="1494" spans="1:20" s="1" customFormat="1" x14ac:dyDescent="0.4">
      <c r="A1494" s="12"/>
      <c r="B1494" s="12"/>
      <c r="C1494" s="42"/>
      <c r="D1494" s="12"/>
      <c r="E1494" s="12"/>
      <c r="F1494" s="12"/>
      <c r="G1494" s="12"/>
      <c r="H1494" s="12"/>
      <c r="I1494" s="12"/>
      <c r="J1494" s="12"/>
      <c r="K1494" s="12"/>
      <c r="L1494" s="12"/>
      <c r="M1494" s="49"/>
      <c r="N1494" s="49"/>
      <c r="O1494" s="12"/>
      <c r="P1494" s="12"/>
      <c r="Q1494" s="12"/>
      <c r="R1494" s="12"/>
      <c r="S1494" s="12"/>
      <c r="T1494" s="12"/>
    </row>
    <row r="1495" spans="1:20" s="1" customFormat="1" x14ac:dyDescent="0.4">
      <c r="A1495" s="12"/>
      <c r="B1495" s="12"/>
      <c r="C1495" s="42"/>
      <c r="D1495" s="12"/>
      <c r="E1495" s="12"/>
      <c r="F1495" s="12"/>
      <c r="G1495" s="12"/>
      <c r="H1495" s="12"/>
      <c r="I1495" s="12"/>
      <c r="J1495" s="12"/>
      <c r="K1495" s="12"/>
      <c r="L1495" s="12"/>
      <c r="M1495" s="49"/>
      <c r="N1495" s="49"/>
      <c r="O1495" s="12"/>
      <c r="P1495" s="12"/>
      <c r="Q1495" s="12"/>
      <c r="R1495" s="12"/>
      <c r="S1495" s="12"/>
      <c r="T1495" s="12"/>
    </row>
    <row r="1496" spans="1:20" s="1" customFormat="1" x14ac:dyDescent="0.4">
      <c r="A1496" s="12"/>
      <c r="B1496" s="12"/>
      <c r="C1496" s="42"/>
      <c r="D1496" s="12"/>
      <c r="E1496" s="12"/>
      <c r="F1496" s="12"/>
      <c r="G1496" s="12"/>
      <c r="H1496" s="12"/>
      <c r="I1496" s="12"/>
      <c r="J1496" s="12"/>
      <c r="K1496" s="12"/>
      <c r="L1496" s="12"/>
      <c r="M1496" s="49"/>
      <c r="N1496" s="49"/>
      <c r="O1496" s="12"/>
      <c r="P1496" s="12"/>
      <c r="Q1496" s="12"/>
      <c r="R1496" s="12"/>
      <c r="S1496" s="12"/>
      <c r="T1496" s="12"/>
    </row>
    <row r="1497" spans="1:20" s="1" customFormat="1" x14ac:dyDescent="0.4">
      <c r="A1497" s="12"/>
      <c r="B1497" s="12"/>
      <c r="C1497" s="42"/>
      <c r="D1497" s="12"/>
      <c r="E1497" s="12"/>
      <c r="F1497" s="12"/>
      <c r="G1497" s="12"/>
      <c r="H1497" s="12"/>
      <c r="I1497" s="12"/>
      <c r="J1497" s="12"/>
      <c r="K1497" s="12"/>
      <c r="L1497" s="12"/>
      <c r="M1497" s="49"/>
      <c r="N1497" s="49"/>
      <c r="O1497" s="12"/>
      <c r="P1497" s="12"/>
      <c r="Q1497" s="12"/>
      <c r="R1497" s="12"/>
      <c r="S1497" s="12"/>
      <c r="T1497" s="12"/>
    </row>
    <row r="1498" spans="1:20" s="1" customFormat="1" x14ac:dyDescent="0.4">
      <c r="A1498" s="12"/>
      <c r="B1498" s="12"/>
      <c r="C1498" s="42"/>
      <c r="D1498" s="12"/>
      <c r="E1498" s="12"/>
      <c r="F1498" s="12"/>
      <c r="G1498" s="12"/>
      <c r="H1498" s="12"/>
      <c r="I1498" s="12"/>
      <c r="J1498" s="12"/>
      <c r="K1498" s="12"/>
      <c r="L1498" s="12"/>
      <c r="M1498" s="49"/>
      <c r="N1498" s="49"/>
      <c r="O1498" s="12"/>
      <c r="P1498" s="12"/>
      <c r="Q1498" s="12"/>
      <c r="R1498" s="12"/>
      <c r="S1498" s="12"/>
      <c r="T1498" s="12"/>
    </row>
    <row r="1499" spans="1:20" s="1" customFormat="1" x14ac:dyDescent="0.4">
      <c r="A1499" s="12"/>
      <c r="B1499" s="12"/>
      <c r="C1499" s="42"/>
      <c r="D1499" s="12"/>
      <c r="E1499" s="12"/>
      <c r="F1499" s="12"/>
      <c r="G1499" s="12"/>
      <c r="H1499" s="12"/>
      <c r="I1499" s="12"/>
      <c r="J1499" s="12"/>
      <c r="K1499" s="12"/>
      <c r="L1499" s="12"/>
      <c r="M1499" s="49"/>
      <c r="N1499" s="49"/>
      <c r="O1499" s="12"/>
      <c r="P1499" s="12"/>
      <c r="Q1499" s="12"/>
      <c r="R1499" s="12"/>
      <c r="S1499" s="12"/>
      <c r="T1499" s="12"/>
    </row>
    <row r="1500" spans="1:20" s="1" customFormat="1" x14ac:dyDescent="0.4">
      <c r="A1500" s="12"/>
      <c r="B1500" s="12"/>
      <c r="C1500" s="42"/>
      <c r="D1500" s="12"/>
      <c r="E1500" s="12"/>
      <c r="F1500" s="12"/>
      <c r="G1500" s="12"/>
      <c r="H1500" s="12"/>
      <c r="I1500" s="12"/>
      <c r="J1500" s="12"/>
      <c r="K1500" s="12"/>
      <c r="L1500" s="12"/>
      <c r="M1500" s="49"/>
      <c r="N1500" s="49"/>
      <c r="O1500" s="12"/>
      <c r="P1500" s="12"/>
      <c r="Q1500" s="12"/>
      <c r="R1500" s="12"/>
      <c r="S1500" s="12"/>
      <c r="T1500" s="12"/>
    </row>
    <row r="1501" spans="1:20" s="1" customFormat="1" x14ac:dyDescent="0.4">
      <c r="A1501" s="12"/>
      <c r="B1501" s="12"/>
      <c r="C1501" s="42"/>
      <c r="D1501" s="12"/>
      <c r="E1501" s="12"/>
      <c r="F1501" s="12"/>
      <c r="G1501" s="12"/>
      <c r="H1501" s="12"/>
      <c r="I1501" s="12"/>
      <c r="J1501" s="12"/>
      <c r="K1501" s="12"/>
      <c r="L1501" s="12"/>
      <c r="M1501" s="49"/>
      <c r="N1501" s="49"/>
      <c r="O1501" s="12"/>
      <c r="P1501" s="12"/>
      <c r="Q1501" s="12"/>
      <c r="R1501" s="12"/>
      <c r="S1501" s="12"/>
      <c r="T1501" s="12"/>
    </row>
    <row r="1502" spans="1:20" s="1" customFormat="1" x14ac:dyDescent="0.4">
      <c r="A1502" s="12"/>
      <c r="B1502" s="12"/>
      <c r="C1502" s="42"/>
      <c r="D1502" s="12"/>
      <c r="E1502" s="12"/>
      <c r="F1502" s="12"/>
      <c r="G1502" s="12"/>
      <c r="H1502" s="12"/>
      <c r="I1502" s="12"/>
      <c r="J1502" s="12"/>
      <c r="K1502" s="12"/>
      <c r="L1502" s="12"/>
      <c r="M1502" s="49"/>
      <c r="N1502" s="49"/>
      <c r="O1502" s="12"/>
      <c r="P1502" s="12"/>
      <c r="Q1502" s="12"/>
      <c r="R1502" s="12"/>
      <c r="S1502" s="12"/>
      <c r="T1502" s="12"/>
    </row>
    <row r="1503" spans="1:20" s="1" customFormat="1" x14ac:dyDescent="0.4">
      <c r="A1503" s="12"/>
      <c r="B1503" s="12"/>
      <c r="C1503" s="42"/>
      <c r="D1503" s="12"/>
      <c r="E1503" s="12"/>
      <c r="F1503" s="12"/>
      <c r="G1503" s="12"/>
      <c r="H1503" s="12"/>
      <c r="I1503" s="12"/>
      <c r="J1503" s="12"/>
      <c r="K1503" s="12"/>
      <c r="L1503" s="12"/>
      <c r="M1503" s="49"/>
      <c r="N1503" s="49"/>
      <c r="O1503" s="12"/>
      <c r="P1503" s="12"/>
      <c r="Q1503" s="12"/>
      <c r="R1503" s="12"/>
      <c r="S1503" s="12"/>
      <c r="T1503" s="12"/>
    </row>
    <row r="1504" spans="1:20" s="1" customFormat="1" x14ac:dyDescent="0.4">
      <c r="A1504" s="12"/>
      <c r="B1504" s="12"/>
      <c r="C1504" s="42"/>
      <c r="D1504" s="12"/>
      <c r="E1504" s="12"/>
      <c r="F1504" s="12"/>
      <c r="G1504" s="12"/>
      <c r="H1504" s="12"/>
      <c r="I1504" s="12"/>
      <c r="J1504" s="12"/>
      <c r="K1504" s="12"/>
      <c r="L1504" s="12"/>
      <c r="M1504" s="49"/>
      <c r="N1504" s="49"/>
      <c r="O1504" s="12"/>
      <c r="P1504" s="12"/>
      <c r="Q1504" s="12"/>
      <c r="R1504" s="12"/>
      <c r="S1504" s="12"/>
      <c r="T1504" s="12"/>
    </row>
    <row r="1505" spans="1:20" s="1" customFormat="1" x14ac:dyDescent="0.4">
      <c r="A1505" s="12"/>
      <c r="B1505" s="12"/>
      <c r="C1505" s="42"/>
      <c r="D1505" s="12"/>
      <c r="E1505" s="12"/>
      <c r="F1505" s="12"/>
      <c r="G1505" s="12"/>
      <c r="H1505" s="12"/>
      <c r="I1505" s="12"/>
      <c r="J1505" s="12"/>
      <c r="K1505" s="12"/>
      <c r="L1505" s="12"/>
      <c r="M1505" s="49"/>
      <c r="N1505" s="49"/>
      <c r="O1505" s="12"/>
      <c r="P1505" s="12"/>
      <c r="Q1505" s="12"/>
      <c r="R1505" s="12"/>
      <c r="S1505" s="12"/>
      <c r="T1505" s="12"/>
    </row>
    <row r="1506" spans="1:20" s="1" customFormat="1" x14ac:dyDescent="0.4">
      <c r="A1506" s="12"/>
      <c r="B1506" s="12"/>
      <c r="C1506" s="42"/>
      <c r="D1506" s="12"/>
      <c r="E1506" s="12"/>
      <c r="F1506" s="12"/>
      <c r="G1506" s="12"/>
      <c r="H1506" s="12"/>
      <c r="I1506" s="12"/>
      <c r="J1506" s="12"/>
      <c r="K1506" s="12"/>
      <c r="L1506" s="12"/>
      <c r="M1506" s="49"/>
      <c r="N1506" s="49"/>
      <c r="O1506" s="12"/>
      <c r="P1506" s="12"/>
      <c r="Q1506" s="12"/>
      <c r="R1506" s="12"/>
      <c r="S1506" s="12"/>
      <c r="T1506" s="12"/>
    </row>
    <row r="1507" spans="1:20" s="1" customFormat="1" x14ac:dyDescent="0.4">
      <c r="A1507" s="12"/>
      <c r="B1507" s="12"/>
      <c r="C1507" s="42"/>
      <c r="D1507" s="12"/>
      <c r="E1507" s="12"/>
      <c r="F1507" s="12"/>
      <c r="G1507" s="12"/>
      <c r="H1507" s="12"/>
      <c r="I1507" s="12"/>
      <c r="J1507" s="12"/>
      <c r="K1507" s="12"/>
      <c r="L1507" s="12"/>
      <c r="M1507" s="49"/>
      <c r="N1507" s="49"/>
      <c r="O1507" s="12"/>
      <c r="P1507" s="12"/>
      <c r="Q1507" s="12"/>
      <c r="R1507" s="12"/>
      <c r="S1507" s="12"/>
      <c r="T1507" s="12"/>
    </row>
    <row r="1508" spans="1:20" s="1" customFormat="1" x14ac:dyDescent="0.4">
      <c r="A1508" s="12"/>
      <c r="B1508" s="12"/>
      <c r="C1508" s="42"/>
      <c r="D1508" s="12"/>
      <c r="E1508" s="12"/>
      <c r="F1508" s="12"/>
      <c r="G1508" s="12"/>
      <c r="H1508" s="12"/>
      <c r="I1508" s="12"/>
      <c r="J1508" s="12"/>
      <c r="K1508" s="12"/>
      <c r="L1508" s="12"/>
      <c r="M1508" s="49"/>
      <c r="N1508" s="49"/>
      <c r="O1508" s="12"/>
      <c r="P1508" s="12"/>
      <c r="Q1508" s="12"/>
      <c r="R1508" s="12"/>
      <c r="S1508" s="12"/>
      <c r="T1508" s="12"/>
    </row>
    <row r="1509" spans="1:20" s="1" customFormat="1" x14ac:dyDescent="0.4">
      <c r="A1509" s="12"/>
      <c r="B1509" s="12"/>
      <c r="C1509" s="42"/>
      <c r="D1509" s="12"/>
      <c r="E1509" s="12"/>
      <c r="F1509" s="12"/>
      <c r="G1509" s="12"/>
      <c r="H1509" s="12"/>
      <c r="I1509" s="12"/>
      <c r="J1509" s="12"/>
      <c r="K1509" s="12"/>
      <c r="L1509" s="12"/>
      <c r="M1509" s="49"/>
      <c r="N1509" s="49"/>
      <c r="O1509" s="12"/>
      <c r="P1509" s="12"/>
      <c r="Q1509" s="12"/>
      <c r="R1509" s="12"/>
      <c r="S1509" s="12"/>
      <c r="T1509" s="12"/>
    </row>
    <row r="1510" spans="1:20" s="1" customFormat="1" x14ac:dyDescent="0.4">
      <c r="A1510" s="12"/>
      <c r="B1510" s="12"/>
      <c r="C1510" s="42"/>
      <c r="D1510" s="12"/>
      <c r="E1510" s="12"/>
      <c r="F1510" s="12"/>
      <c r="G1510" s="12"/>
      <c r="H1510" s="12"/>
      <c r="I1510" s="12"/>
      <c r="J1510" s="12"/>
      <c r="K1510" s="12"/>
      <c r="L1510" s="12"/>
      <c r="M1510" s="49"/>
      <c r="N1510" s="49"/>
      <c r="O1510" s="12"/>
      <c r="P1510" s="12"/>
      <c r="Q1510" s="12"/>
      <c r="R1510" s="12"/>
      <c r="S1510" s="12"/>
      <c r="T1510" s="12"/>
    </row>
    <row r="1511" spans="1:20" s="1" customFormat="1" x14ac:dyDescent="0.4">
      <c r="A1511" s="12"/>
      <c r="B1511" s="12"/>
      <c r="C1511" s="42"/>
      <c r="D1511" s="12"/>
      <c r="E1511" s="12"/>
      <c r="F1511" s="12"/>
      <c r="G1511" s="12"/>
      <c r="H1511" s="12"/>
      <c r="I1511" s="12"/>
      <c r="J1511" s="12"/>
      <c r="K1511" s="12"/>
      <c r="L1511" s="12"/>
      <c r="M1511" s="49"/>
      <c r="N1511" s="49"/>
      <c r="O1511" s="12"/>
      <c r="P1511" s="12"/>
      <c r="Q1511" s="12"/>
      <c r="R1511" s="12"/>
      <c r="S1511" s="12"/>
      <c r="T1511" s="12"/>
    </row>
    <row r="1512" spans="1:20" s="1" customFormat="1" x14ac:dyDescent="0.4">
      <c r="A1512" s="12"/>
      <c r="B1512" s="12"/>
      <c r="C1512" s="42"/>
      <c r="D1512" s="12"/>
      <c r="E1512" s="12"/>
      <c r="F1512" s="12"/>
      <c r="G1512" s="12"/>
      <c r="H1512" s="12"/>
      <c r="I1512" s="12"/>
      <c r="J1512" s="12"/>
      <c r="K1512" s="12"/>
      <c r="L1512" s="12"/>
      <c r="M1512" s="49"/>
      <c r="N1512" s="49"/>
      <c r="O1512" s="12"/>
      <c r="P1512" s="12"/>
      <c r="Q1512" s="12"/>
      <c r="R1512" s="12"/>
      <c r="S1512" s="12"/>
      <c r="T1512" s="12"/>
    </row>
    <row r="1513" spans="1:20" s="1" customFormat="1" x14ac:dyDescent="0.4">
      <c r="A1513" s="12"/>
      <c r="B1513" s="12"/>
      <c r="C1513" s="42"/>
      <c r="D1513" s="12"/>
      <c r="E1513" s="12"/>
      <c r="F1513" s="12"/>
      <c r="G1513" s="12"/>
      <c r="H1513" s="12"/>
      <c r="I1513" s="12"/>
      <c r="J1513" s="12"/>
      <c r="K1513" s="12"/>
      <c r="L1513" s="12"/>
      <c r="M1513" s="49"/>
      <c r="N1513" s="49"/>
      <c r="O1513" s="12"/>
      <c r="P1513" s="12"/>
      <c r="Q1513" s="12"/>
      <c r="R1513" s="12"/>
      <c r="S1513" s="12"/>
      <c r="T1513" s="12"/>
    </row>
    <row r="1514" spans="1:20" s="1" customFormat="1" x14ac:dyDescent="0.4">
      <c r="A1514" s="12"/>
      <c r="B1514" s="12"/>
      <c r="C1514" s="42"/>
      <c r="D1514" s="12"/>
      <c r="E1514" s="12"/>
      <c r="F1514" s="12"/>
      <c r="G1514" s="12"/>
      <c r="H1514" s="12"/>
      <c r="I1514" s="12"/>
      <c r="J1514" s="12"/>
      <c r="K1514" s="12"/>
      <c r="L1514" s="12"/>
      <c r="M1514" s="49"/>
      <c r="N1514" s="49"/>
      <c r="O1514" s="12"/>
      <c r="P1514" s="12"/>
      <c r="Q1514" s="12"/>
      <c r="R1514" s="12"/>
      <c r="S1514" s="12"/>
      <c r="T1514" s="12"/>
    </row>
    <row r="1515" spans="1:20" s="1" customFormat="1" x14ac:dyDescent="0.4">
      <c r="A1515" s="12"/>
      <c r="B1515" s="12"/>
      <c r="C1515" s="42"/>
      <c r="D1515" s="12"/>
      <c r="E1515" s="12"/>
      <c r="F1515" s="12"/>
      <c r="G1515" s="12"/>
      <c r="H1515" s="12"/>
      <c r="I1515" s="12"/>
      <c r="J1515" s="12"/>
      <c r="K1515" s="12"/>
      <c r="L1515" s="12"/>
      <c r="M1515" s="49"/>
      <c r="N1515" s="49"/>
      <c r="O1515" s="12"/>
      <c r="P1515" s="12"/>
      <c r="Q1515" s="12"/>
      <c r="R1515" s="12"/>
      <c r="S1515" s="12"/>
      <c r="T1515" s="12"/>
    </row>
    <row r="1516" spans="1:20" s="1" customFormat="1" x14ac:dyDescent="0.4">
      <c r="A1516" s="12"/>
      <c r="B1516" s="12"/>
      <c r="C1516" s="42"/>
      <c r="D1516" s="12"/>
      <c r="E1516" s="12"/>
      <c r="F1516" s="12"/>
      <c r="G1516" s="12"/>
      <c r="H1516" s="12"/>
      <c r="I1516" s="12"/>
      <c r="J1516" s="12"/>
      <c r="K1516" s="12"/>
      <c r="L1516" s="12"/>
      <c r="M1516" s="49"/>
      <c r="N1516" s="49"/>
      <c r="O1516" s="12"/>
      <c r="P1516" s="12"/>
      <c r="Q1516" s="12"/>
      <c r="R1516" s="12"/>
      <c r="S1516" s="12"/>
      <c r="T1516" s="12"/>
    </row>
    <row r="1517" spans="1:20" s="1" customFormat="1" x14ac:dyDescent="0.4">
      <c r="A1517" s="12"/>
      <c r="B1517" s="12"/>
      <c r="C1517" s="42"/>
      <c r="D1517" s="12"/>
      <c r="E1517" s="12"/>
      <c r="F1517" s="12"/>
      <c r="G1517" s="12"/>
      <c r="H1517" s="12"/>
      <c r="I1517" s="12"/>
      <c r="J1517" s="12"/>
      <c r="K1517" s="12"/>
      <c r="L1517" s="12"/>
      <c r="M1517" s="49"/>
      <c r="N1517" s="49"/>
      <c r="O1517" s="12"/>
      <c r="P1517" s="12"/>
      <c r="Q1517" s="12"/>
      <c r="R1517" s="12"/>
      <c r="S1517" s="12"/>
      <c r="T1517" s="12"/>
    </row>
    <row r="1518" spans="1:20" s="1" customFormat="1" x14ac:dyDescent="0.4">
      <c r="A1518" s="12"/>
      <c r="B1518" s="12"/>
      <c r="C1518" s="42"/>
      <c r="D1518" s="12"/>
      <c r="E1518" s="12"/>
      <c r="F1518" s="12"/>
      <c r="G1518" s="12"/>
      <c r="H1518" s="12"/>
      <c r="I1518" s="12"/>
      <c r="J1518" s="12"/>
      <c r="K1518" s="12"/>
      <c r="L1518" s="12"/>
      <c r="M1518" s="49"/>
      <c r="N1518" s="49"/>
      <c r="O1518" s="12"/>
      <c r="P1518" s="12"/>
      <c r="Q1518" s="12"/>
      <c r="R1518" s="12"/>
      <c r="S1518" s="12"/>
      <c r="T1518" s="12"/>
    </row>
    <row r="1519" spans="1:20" s="1" customFormat="1" x14ac:dyDescent="0.4">
      <c r="A1519" s="12"/>
      <c r="B1519" s="12"/>
      <c r="C1519" s="42"/>
      <c r="D1519" s="12"/>
      <c r="E1519" s="12"/>
      <c r="F1519" s="12"/>
      <c r="G1519" s="12"/>
      <c r="H1519" s="12"/>
      <c r="I1519" s="12"/>
      <c r="J1519" s="12"/>
      <c r="K1519" s="12"/>
      <c r="L1519" s="12"/>
      <c r="M1519" s="49"/>
      <c r="N1519" s="49"/>
      <c r="O1519" s="12"/>
      <c r="P1519" s="12"/>
      <c r="Q1519" s="12"/>
      <c r="R1519" s="12"/>
      <c r="S1519" s="12"/>
      <c r="T1519" s="12"/>
    </row>
    <row r="1520" spans="1:20" s="1" customFormat="1" x14ac:dyDescent="0.4">
      <c r="A1520" s="12"/>
      <c r="B1520" s="12"/>
      <c r="C1520" s="42"/>
      <c r="D1520" s="12"/>
      <c r="E1520" s="12"/>
      <c r="F1520" s="12"/>
      <c r="G1520" s="12"/>
      <c r="H1520" s="12"/>
      <c r="I1520" s="12"/>
      <c r="J1520" s="12"/>
      <c r="K1520" s="12"/>
      <c r="L1520" s="12"/>
      <c r="M1520" s="49"/>
      <c r="N1520" s="49"/>
      <c r="O1520" s="12"/>
      <c r="P1520" s="12"/>
      <c r="Q1520" s="12"/>
      <c r="R1520" s="12"/>
      <c r="S1520" s="12"/>
      <c r="T1520" s="12"/>
    </row>
    <row r="1521" spans="1:20" s="1" customFormat="1" x14ac:dyDescent="0.4">
      <c r="A1521" s="12"/>
      <c r="B1521" s="12"/>
      <c r="C1521" s="42"/>
      <c r="D1521" s="12"/>
      <c r="E1521" s="12"/>
      <c r="F1521" s="12"/>
      <c r="G1521" s="12"/>
      <c r="H1521" s="12"/>
      <c r="I1521" s="12"/>
      <c r="J1521" s="12"/>
      <c r="K1521" s="12"/>
      <c r="L1521" s="12"/>
      <c r="M1521" s="49"/>
      <c r="N1521" s="49"/>
      <c r="O1521" s="12"/>
      <c r="P1521" s="12"/>
      <c r="Q1521" s="12"/>
      <c r="R1521" s="12"/>
      <c r="S1521" s="12"/>
      <c r="T1521" s="12"/>
    </row>
    <row r="1522" spans="1:20" s="1" customFormat="1" x14ac:dyDescent="0.4">
      <c r="A1522" s="12"/>
      <c r="B1522" s="12"/>
      <c r="C1522" s="42"/>
      <c r="D1522" s="12"/>
      <c r="E1522" s="12"/>
      <c r="F1522" s="12"/>
      <c r="G1522" s="12"/>
      <c r="H1522" s="12"/>
      <c r="I1522" s="12"/>
      <c r="J1522" s="12"/>
      <c r="K1522" s="12"/>
      <c r="L1522" s="12"/>
      <c r="M1522" s="49"/>
      <c r="N1522" s="49"/>
      <c r="O1522" s="12"/>
      <c r="P1522" s="12"/>
      <c r="Q1522" s="12"/>
      <c r="R1522" s="12"/>
      <c r="S1522" s="12"/>
      <c r="T1522" s="12"/>
    </row>
    <row r="1523" spans="1:20" s="1" customFormat="1" x14ac:dyDescent="0.4">
      <c r="A1523" s="12"/>
      <c r="B1523" s="12"/>
      <c r="C1523" s="42"/>
      <c r="D1523" s="12"/>
      <c r="E1523" s="12"/>
      <c r="F1523" s="12"/>
      <c r="G1523" s="12"/>
      <c r="H1523" s="12"/>
      <c r="I1523" s="12"/>
      <c r="J1523" s="12"/>
      <c r="K1523" s="12"/>
      <c r="L1523" s="12"/>
      <c r="M1523" s="49"/>
      <c r="N1523" s="49"/>
      <c r="O1523" s="12"/>
      <c r="P1523" s="12"/>
      <c r="Q1523" s="12"/>
      <c r="R1523" s="12"/>
      <c r="S1523" s="12"/>
      <c r="T1523" s="12"/>
    </row>
    <row r="1524" spans="1:20" s="1" customFormat="1" x14ac:dyDescent="0.4">
      <c r="A1524" s="12"/>
      <c r="B1524" s="12"/>
      <c r="C1524" s="42"/>
      <c r="D1524" s="12"/>
      <c r="E1524" s="12"/>
      <c r="F1524" s="12"/>
      <c r="G1524" s="12"/>
      <c r="H1524" s="12"/>
      <c r="I1524" s="12"/>
      <c r="J1524" s="12"/>
      <c r="K1524" s="12"/>
      <c r="L1524" s="12"/>
      <c r="M1524" s="49"/>
      <c r="N1524" s="49"/>
      <c r="O1524" s="12"/>
      <c r="P1524" s="12"/>
      <c r="Q1524" s="12"/>
      <c r="R1524" s="12"/>
      <c r="S1524" s="12"/>
      <c r="T1524" s="12"/>
    </row>
    <row r="1525" spans="1:20" s="1" customFormat="1" x14ac:dyDescent="0.4">
      <c r="A1525" s="12"/>
      <c r="B1525" s="12"/>
      <c r="C1525" s="42"/>
      <c r="D1525" s="12"/>
      <c r="E1525" s="12"/>
      <c r="F1525" s="12"/>
      <c r="G1525" s="12"/>
      <c r="H1525" s="12"/>
      <c r="I1525" s="12"/>
      <c r="J1525" s="12"/>
      <c r="K1525" s="12"/>
      <c r="L1525" s="12"/>
      <c r="M1525" s="49"/>
      <c r="N1525" s="49"/>
      <c r="O1525" s="12"/>
      <c r="P1525" s="12"/>
      <c r="Q1525" s="12"/>
      <c r="R1525" s="12"/>
      <c r="S1525" s="12"/>
      <c r="T1525" s="12"/>
    </row>
    <row r="1526" spans="1:20" s="1" customFormat="1" x14ac:dyDescent="0.4">
      <c r="A1526" s="12"/>
      <c r="B1526" s="12"/>
      <c r="C1526" s="42"/>
      <c r="D1526" s="12"/>
      <c r="E1526" s="12"/>
      <c r="F1526" s="12"/>
      <c r="G1526" s="12"/>
      <c r="H1526" s="12"/>
      <c r="I1526" s="12"/>
      <c r="J1526" s="12"/>
      <c r="K1526" s="12"/>
      <c r="L1526" s="12"/>
      <c r="M1526" s="49"/>
      <c r="N1526" s="49"/>
      <c r="O1526" s="12"/>
      <c r="P1526" s="12"/>
      <c r="Q1526" s="12"/>
      <c r="R1526" s="12"/>
      <c r="S1526" s="12"/>
      <c r="T1526" s="12"/>
    </row>
    <row r="1527" spans="1:20" s="1" customFormat="1" x14ac:dyDescent="0.4">
      <c r="A1527" s="12"/>
      <c r="B1527" s="12"/>
      <c r="C1527" s="42"/>
      <c r="D1527" s="12"/>
      <c r="E1527" s="12"/>
      <c r="F1527" s="12"/>
      <c r="G1527" s="12"/>
      <c r="H1527" s="12"/>
      <c r="I1527" s="12"/>
      <c r="J1527" s="12"/>
      <c r="K1527" s="12"/>
      <c r="L1527" s="12"/>
      <c r="M1527" s="49"/>
      <c r="N1527" s="49"/>
      <c r="O1527" s="12"/>
      <c r="P1527" s="12"/>
      <c r="Q1527" s="12"/>
      <c r="R1527" s="12"/>
      <c r="S1527" s="12"/>
      <c r="T1527" s="12"/>
    </row>
    <row r="1528" spans="1:20" s="1" customFormat="1" x14ac:dyDescent="0.4">
      <c r="A1528" s="12"/>
      <c r="B1528" s="12"/>
      <c r="C1528" s="42"/>
      <c r="D1528" s="12"/>
      <c r="E1528" s="12"/>
      <c r="F1528" s="12"/>
      <c r="G1528" s="12"/>
      <c r="H1528" s="12"/>
      <c r="I1528" s="12"/>
      <c r="J1528" s="12"/>
      <c r="K1528" s="12"/>
      <c r="L1528" s="12"/>
      <c r="M1528" s="49"/>
      <c r="N1528" s="49"/>
      <c r="O1528" s="12"/>
      <c r="P1528" s="12"/>
      <c r="Q1528" s="12"/>
      <c r="R1528" s="12"/>
      <c r="S1528" s="12"/>
      <c r="T1528" s="12"/>
    </row>
    <row r="1529" spans="1:20" s="1" customFormat="1" x14ac:dyDescent="0.4">
      <c r="A1529" s="12"/>
      <c r="B1529" s="12"/>
      <c r="C1529" s="42"/>
      <c r="D1529" s="12"/>
      <c r="E1529" s="12"/>
      <c r="F1529" s="12"/>
      <c r="G1529" s="12"/>
      <c r="H1529" s="12"/>
      <c r="I1529" s="12"/>
      <c r="J1529" s="12"/>
      <c r="K1529" s="12"/>
      <c r="L1529" s="12"/>
      <c r="M1529" s="49"/>
      <c r="N1529" s="49"/>
      <c r="O1529" s="12"/>
      <c r="P1529" s="12"/>
      <c r="Q1529" s="12"/>
      <c r="R1529" s="12"/>
      <c r="S1529" s="12"/>
      <c r="T1529" s="12"/>
    </row>
    <row r="1530" spans="1:20" s="1" customFormat="1" x14ac:dyDescent="0.4">
      <c r="A1530" s="12"/>
      <c r="B1530" s="12"/>
      <c r="C1530" s="42"/>
      <c r="D1530" s="12"/>
      <c r="E1530" s="12"/>
      <c r="F1530" s="12"/>
      <c r="G1530" s="12"/>
      <c r="H1530" s="12"/>
      <c r="I1530" s="12"/>
      <c r="J1530" s="12"/>
      <c r="K1530" s="12"/>
      <c r="L1530" s="12"/>
      <c r="M1530" s="49"/>
      <c r="N1530" s="49"/>
      <c r="O1530" s="12"/>
      <c r="P1530" s="12"/>
      <c r="Q1530" s="12"/>
      <c r="R1530" s="12"/>
      <c r="S1530" s="12"/>
      <c r="T1530" s="12"/>
    </row>
    <row r="1531" spans="1:20" s="1" customFormat="1" x14ac:dyDescent="0.4">
      <c r="A1531" s="12"/>
      <c r="B1531" s="12"/>
      <c r="C1531" s="42"/>
      <c r="D1531" s="12"/>
      <c r="E1531" s="12"/>
      <c r="F1531" s="12"/>
      <c r="G1531" s="12"/>
      <c r="H1531" s="12"/>
      <c r="I1531" s="12"/>
      <c r="J1531" s="12"/>
      <c r="K1531" s="12"/>
      <c r="L1531" s="12"/>
      <c r="M1531" s="49"/>
      <c r="N1531" s="49"/>
      <c r="O1531" s="12"/>
      <c r="P1531" s="12"/>
      <c r="Q1531" s="12"/>
      <c r="R1531" s="12"/>
      <c r="S1531" s="12"/>
      <c r="T1531" s="12"/>
    </row>
    <row r="1532" spans="1:20" s="1" customFormat="1" x14ac:dyDescent="0.4">
      <c r="A1532" s="12"/>
      <c r="B1532" s="12"/>
      <c r="C1532" s="42"/>
      <c r="D1532" s="12"/>
      <c r="E1532" s="12"/>
      <c r="F1532" s="12"/>
      <c r="G1532" s="12"/>
      <c r="H1532" s="12"/>
      <c r="I1532" s="12"/>
      <c r="J1532" s="12"/>
      <c r="K1532" s="12"/>
      <c r="L1532" s="12"/>
      <c r="M1532" s="49"/>
      <c r="N1532" s="49"/>
      <c r="O1532" s="12"/>
      <c r="P1532" s="12"/>
      <c r="Q1532" s="12"/>
      <c r="R1532" s="12"/>
      <c r="S1532" s="12"/>
      <c r="T1532" s="12"/>
    </row>
    <row r="1533" spans="1:20" s="1" customFormat="1" x14ac:dyDescent="0.4">
      <c r="A1533" s="12"/>
      <c r="B1533" s="12"/>
      <c r="C1533" s="42"/>
      <c r="D1533" s="12"/>
      <c r="E1533" s="12"/>
      <c r="F1533" s="12"/>
      <c r="G1533" s="12"/>
      <c r="H1533" s="12"/>
      <c r="I1533" s="12"/>
      <c r="J1533" s="12"/>
      <c r="K1533" s="12"/>
      <c r="L1533" s="12"/>
      <c r="M1533" s="49"/>
      <c r="N1533" s="49"/>
      <c r="O1533" s="12"/>
      <c r="P1533" s="12"/>
      <c r="Q1533" s="12"/>
      <c r="R1533" s="12"/>
      <c r="S1533" s="12"/>
      <c r="T1533" s="12"/>
    </row>
    <row r="1534" spans="1:20" s="1" customFormat="1" x14ac:dyDescent="0.4">
      <c r="A1534" s="12"/>
      <c r="B1534" s="12"/>
      <c r="C1534" s="42"/>
      <c r="D1534" s="12"/>
      <c r="E1534" s="12"/>
      <c r="F1534" s="12"/>
      <c r="G1534" s="12"/>
      <c r="H1534" s="12"/>
      <c r="I1534" s="12"/>
      <c r="J1534" s="12"/>
      <c r="K1534" s="12"/>
      <c r="L1534" s="12"/>
      <c r="M1534" s="49"/>
      <c r="N1534" s="49"/>
      <c r="O1534" s="12"/>
      <c r="P1534" s="12"/>
      <c r="Q1534" s="12"/>
      <c r="R1534" s="12"/>
      <c r="S1534" s="12"/>
      <c r="T1534" s="12"/>
    </row>
    <row r="1535" spans="1:20" s="1" customFormat="1" x14ac:dyDescent="0.4">
      <c r="A1535" s="12"/>
      <c r="B1535" s="12"/>
      <c r="C1535" s="42"/>
      <c r="D1535" s="12"/>
      <c r="E1535" s="12"/>
      <c r="F1535" s="12"/>
      <c r="G1535" s="12"/>
      <c r="H1535" s="12"/>
      <c r="I1535" s="12"/>
      <c r="J1535" s="12"/>
      <c r="K1535" s="12"/>
      <c r="L1535" s="12"/>
      <c r="M1535" s="49"/>
      <c r="N1535" s="49"/>
      <c r="O1535" s="12"/>
      <c r="P1535" s="12"/>
      <c r="Q1535" s="12"/>
      <c r="R1535" s="12"/>
      <c r="S1535" s="12"/>
      <c r="T1535" s="12"/>
    </row>
    <row r="1536" spans="1:20" s="1" customFormat="1" x14ac:dyDescent="0.4">
      <c r="A1536" s="12"/>
      <c r="B1536" s="12"/>
      <c r="C1536" s="42"/>
      <c r="D1536" s="12"/>
      <c r="E1536" s="12"/>
      <c r="F1536" s="12"/>
      <c r="G1536" s="12"/>
      <c r="H1536" s="12"/>
      <c r="I1536" s="12"/>
      <c r="J1536" s="12"/>
      <c r="K1536" s="12"/>
      <c r="L1536" s="12"/>
      <c r="M1536" s="49"/>
      <c r="N1536" s="49"/>
      <c r="O1536" s="12"/>
      <c r="P1536" s="12"/>
      <c r="Q1536" s="12"/>
      <c r="R1536" s="12"/>
      <c r="S1536" s="12"/>
      <c r="T1536" s="12"/>
    </row>
    <row r="1537" spans="1:20" s="1" customFormat="1" x14ac:dyDescent="0.4">
      <c r="A1537" s="12"/>
      <c r="B1537" s="12"/>
      <c r="C1537" s="42"/>
      <c r="D1537" s="12"/>
      <c r="E1537" s="12"/>
      <c r="F1537" s="12"/>
      <c r="G1537" s="12"/>
      <c r="H1537" s="12"/>
      <c r="I1537" s="12"/>
      <c r="J1537" s="12"/>
      <c r="K1537" s="12"/>
      <c r="L1537" s="12"/>
      <c r="M1537" s="49"/>
      <c r="N1537" s="49"/>
      <c r="O1537" s="12"/>
      <c r="P1537" s="12"/>
      <c r="Q1537" s="12"/>
      <c r="R1537" s="12"/>
      <c r="S1537" s="12"/>
      <c r="T1537" s="12"/>
    </row>
    <row r="1538" spans="1:20" s="1" customFormat="1" x14ac:dyDescent="0.4">
      <c r="A1538" s="12"/>
      <c r="B1538" s="12"/>
      <c r="C1538" s="42"/>
      <c r="D1538" s="12"/>
      <c r="E1538" s="12"/>
      <c r="F1538" s="12"/>
      <c r="G1538" s="12"/>
      <c r="H1538" s="12"/>
      <c r="I1538" s="12"/>
      <c r="J1538" s="12"/>
      <c r="K1538" s="12"/>
      <c r="L1538" s="12"/>
      <c r="M1538" s="49"/>
      <c r="N1538" s="49"/>
      <c r="O1538" s="12"/>
      <c r="P1538" s="12"/>
      <c r="Q1538" s="12"/>
      <c r="R1538" s="12"/>
      <c r="S1538" s="12"/>
      <c r="T1538" s="12"/>
    </row>
    <row r="1539" spans="1:20" s="1" customFormat="1" x14ac:dyDescent="0.4">
      <c r="A1539" s="12"/>
      <c r="B1539" s="12"/>
      <c r="C1539" s="42"/>
      <c r="D1539" s="12"/>
      <c r="E1539" s="12"/>
      <c r="F1539" s="12"/>
      <c r="G1539" s="12"/>
      <c r="H1539" s="12"/>
      <c r="I1539" s="12"/>
      <c r="J1539" s="12"/>
      <c r="K1539" s="12"/>
      <c r="L1539" s="12"/>
      <c r="M1539" s="49"/>
      <c r="N1539" s="49"/>
      <c r="O1539" s="12"/>
      <c r="P1539" s="12"/>
      <c r="Q1539" s="12"/>
      <c r="R1539" s="12"/>
      <c r="S1539" s="12"/>
      <c r="T1539" s="12"/>
    </row>
    <row r="1540" spans="1:20" s="1" customFormat="1" x14ac:dyDescent="0.4">
      <c r="A1540" s="12"/>
      <c r="B1540" s="12"/>
      <c r="C1540" s="42"/>
      <c r="D1540" s="12"/>
      <c r="E1540" s="12"/>
      <c r="F1540" s="12"/>
      <c r="G1540" s="12"/>
      <c r="H1540" s="12"/>
      <c r="I1540" s="12"/>
      <c r="J1540" s="12"/>
      <c r="K1540" s="12"/>
      <c r="L1540" s="12"/>
      <c r="M1540" s="49"/>
      <c r="N1540" s="49"/>
      <c r="O1540" s="12"/>
      <c r="P1540" s="12"/>
      <c r="Q1540" s="12"/>
      <c r="R1540" s="12"/>
      <c r="S1540" s="12"/>
      <c r="T1540" s="12"/>
    </row>
    <row r="1541" spans="1:20" s="1" customFormat="1" x14ac:dyDescent="0.4">
      <c r="A1541" s="12"/>
      <c r="B1541" s="12"/>
      <c r="C1541" s="42"/>
      <c r="D1541" s="12"/>
      <c r="E1541" s="12"/>
      <c r="F1541" s="12"/>
      <c r="G1541" s="12"/>
      <c r="H1541" s="12"/>
      <c r="I1541" s="12"/>
      <c r="J1541" s="12"/>
      <c r="K1541" s="12"/>
      <c r="L1541" s="12"/>
      <c r="M1541" s="49"/>
      <c r="N1541" s="49"/>
      <c r="O1541" s="12"/>
      <c r="P1541" s="12"/>
      <c r="Q1541" s="12"/>
      <c r="R1541" s="12"/>
      <c r="S1541" s="12"/>
      <c r="T1541" s="12"/>
    </row>
    <row r="1542" spans="1:20" s="1" customFormat="1" x14ac:dyDescent="0.4">
      <c r="A1542" s="12"/>
      <c r="B1542" s="12"/>
      <c r="C1542" s="42"/>
      <c r="D1542" s="12"/>
      <c r="E1542" s="12"/>
      <c r="F1542" s="12"/>
      <c r="G1542" s="12"/>
      <c r="H1542" s="12"/>
      <c r="I1542" s="12"/>
      <c r="J1542" s="12"/>
      <c r="K1542" s="12"/>
      <c r="L1542" s="12"/>
      <c r="M1542" s="49"/>
      <c r="N1542" s="49"/>
      <c r="O1542" s="12"/>
      <c r="P1542" s="12"/>
      <c r="Q1542" s="12"/>
      <c r="R1542" s="12"/>
      <c r="S1542" s="12"/>
      <c r="T1542" s="12"/>
    </row>
    <row r="1543" spans="1:20" s="1" customFormat="1" x14ac:dyDescent="0.4">
      <c r="A1543" s="12"/>
      <c r="B1543" s="12"/>
      <c r="C1543" s="42"/>
      <c r="D1543" s="12"/>
      <c r="E1543" s="12"/>
      <c r="F1543" s="12"/>
      <c r="G1543" s="12"/>
      <c r="H1543" s="12"/>
      <c r="I1543" s="12"/>
      <c r="J1543" s="12"/>
      <c r="K1543" s="12"/>
      <c r="L1543" s="12"/>
      <c r="M1543" s="49"/>
      <c r="N1543" s="49"/>
      <c r="O1543" s="12"/>
      <c r="P1543" s="12"/>
      <c r="Q1543" s="12"/>
      <c r="R1543" s="12"/>
      <c r="S1543" s="12"/>
      <c r="T1543" s="12"/>
    </row>
    <row r="1544" spans="1:20" s="1" customFormat="1" x14ac:dyDescent="0.4">
      <c r="A1544" s="12"/>
      <c r="B1544" s="12"/>
      <c r="C1544" s="42"/>
      <c r="D1544" s="12"/>
      <c r="E1544" s="12"/>
      <c r="F1544" s="12"/>
      <c r="G1544" s="12"/>
      <c r="H1544" s="12"/>
      <c r="I1544" s="12"/>
      <c r="J1544" s="12"/>
      <c r="K1544" s="12"/>
      <c r="L1544" s="12"/>
      <c r="M1544" s="49"/>
      <c r="N1544" s="49"/>
      <c r="O1544" s="12"/>
      <c r="P1544" s="12"/>
      <c r="Q1544" s="12"/>
      <c r="R1544" s="12"/>
      <c r="S1544" s="12"/>
      <c r="T1544" s="12"/>
    </row>
    <row r="1545" spans="1:20" s="1" customFormat="1" x14ac:dyDescent="0.4">
      <c r="A1545" s="12"/>
      <c r="B1545" s="12"/>
      <c r="C1545" s="42"/>
      <c r="D1545" s="12"/>
      <c r="E1545" s="12"/>
      <c r="F1545" s="12"/>
      <c r="G1545" s="12"/>
      <c r="H1545" s="12"/>
      <c r="I1545" s="12"/>
      <c r="J1545" s="12"/>
      <c r="K1545" s="12"/>
      <c r="L1545" s="12"/>
      <c r="M1545" s="49"/>
      <c r="N1545" s="49"/>
      <c r="O1545" s="12"/>
      <c r="P1545" s="12"/>
      <c r="Q1545" s="12"/>
      <c r="R1545" s="12"/>
      <c r="S1545" s="12"/>
      <c r="T1545" s="12"/>
    </row>
    <row r="1546" spans="1:20" s="1" customFormat="1" x14ac:dyDescent="0.4">
      <c r="A1546" s="12"/>
      <c r="B1546" s="12"/>
      <c r="C1546" s="42"/>
      <c r="D1546" s="12"/>
      <c r="E1546" s="12"/>
      <c r="F1546" s="12"/>
      <c r="G1546" s="12"/>
      <c r="H1546" s="12"/>
      <c r="I1546" s="12"/>
      <c r="J1546" s="12"/>
      <c r="K1546" s="12"/>
      <c r="L1546" s="12"/>
      <c r="M1546" s="49"/>
      <c r="N1546" s="49"/>
      <c r="O1546" s="12"/>
      <c r="P1546" s="12"/>
      <c r="Q1546" s="12"/>
      <c r="R1546" s="12"/>
      <c r="S1546" s="12"/>
      <c r="T1546" s="12"/>
    </row>
    <row r="1547" spans="1:20" s="1" customFormat="1" x14ac:dyDescent="0.4">
      <c r="A1547" s="12"/>
      <c r="B1547" s="12"/>
      <c r="C1547" s="42"/>
      <c r="D1547" s="12"/>
      <c r="E1547" s="12"/>
      <c r="F1547" s="12"/>
      <c r="G1547" s="12"/>
      <c r="H1547" s="12"/>
      <c r="I1547" s="12"/>
      <c r="J1547" s="12"/>
      <c r="K1547" s="12"/>
      <c r="L1547" s="12"/>
      <c r="M1547" s="49"/>
      <c r="N1547" s="49"/>
      <c r="O1547" s="12"/>
      <c r="P1547" s="12"/>
      <c r="Q1547" s="12"/>
      <c r="R1547" s="12"/>
      <c r="S1547" s="12"/>
      <c r="T1547" s="12"/>
    </row>
    <row r="1548" spans="1:20" s="1" customFormat="1" x14ac:dyDescent="0.4">
      <c r="A1548" s="12"/>
      <c r="B1548" s="12"/>
      <c r="C1548" s="42"/>
      <c r="D1548" s="12"/>
      <c r="E1548" s="12"/>
      <c r="F1548" s="12"/>
      <c r="G1548" s="12"/>
      <c r="H1548" s="12"/>
      <c r="I1548" s="12"/>
      <c r="J1548" s="12"/>
      <c r="K1548" s="12"/>
      <c r="L1548" s="12"/>
      <c r="M1548" s="49"/>
      <c r="N1548" s="49"/>
      <c r="O1548" s="12"/>
      <c r="P1548" s="12"/>
      <c r="Q1548" s="12"/>
      <c r="R1548" s="12"/>
      <c r="S1548" s="12"/>
      <c r="T1548" s="12"/>
    </row>
    <row r="1549" spans="1:20" s="1" customFormat="1" x14ac:dyDescent="0.4">
      <c r="A1549" s="12"/>
      <c r="B1549" s="12"/>
      <c r="C1549" s="42"/>
      <c r="D1549" s="12"/>
      <c r="E1549" s="12"/>
      <c r="F1549" s="12"/>
      <c r="G1549" s="12"/>
      <c r="H1549" s="12"/>
      <c r="I1549" s="12"/>
      <c r="J1549" s="12"/>
      <c r="K1549" s="12"/>
      <c r="L1549" s="12"/>
      <c r="M1549" s="49"/>
      <c r="N1549" s="49"/>
      <c r="O1549" s="12"/>
      <c r="P1549" s="12"/>
      <c r="Q1549" s="12"/>
      <c r="R1549" s="12"/>
      <c r="S1549" s="12"/>
      <c r="T1549" s="12"/>
    </row>
    <row r="1550" spans="1:20" s="1" customFormat="1" x14ac:dyDescent="0.4">
      <c r="A1550" s="12"/>
      <c r="B1550" s="12"/>
      <c r="C1550" s="42"/>
      <c r="D1550" s="12"/>
      <c r="E1550" s="12"/>
      <c r="F1550" s="12"/>
      <c r="G1550" s="12"/>
      <c r="H1550" s="12"/>
      <c r="I1550" s="12"/>
      <c r="J1550" s="12"/>
      <c r="K1550" s="12"/>
      <c r="L1550" s="12"/>
      <c r="M1550" s="49"/>
      <c r="N1550" s="49"/>
      <c r="O1550" s="12"/>
      <c r="P1550" s="12"/>
      <c r="Q1550" s="12"/>
      <c r="R1550" s="12"/>
      <c r="S1550" s="12"/>
      <c r="T1550" s="12"/>
    </row>
    <row r="1551" spans="1:20" s="1" customFormat="1" x14ac:dyDescent="0.4">
      <c r="A1551" s="12"/>
      <c r="B1551" s="12"/>
      <c r="C1551" s="42"/>
      <c r="D1551" s="12"/>
      <c r="E1551" s="12"/>
      <c r="F1551" s="12"/>
      <c r="G1551" s="12"/>
      <c r="H1551" s="12"/>
      <c r="I1551" s="12"/>
      <c r="J1551" s="12"/>
      <c r="K1551" s="12"/>
      <c r="L1551" s="12"/>
      <c r="M1551" s="49"/>
      <c r="N1551" s="49"/>
      <c r="O1551" s="12"/>
      <c r="P1551" s="12"/>
      <c r="Q1551" s="12"/>
      <c r="R1551" s="12"/>
      <c r="S1551" s="12"/>
      <c r="T1551" s="12"/>
    </row>
    <row r="1552" spans="1:20" s="1" customFormat="1" x14ac:dyDescent="0.4">
      <c r="A1552" s="12"/>
      <c r="B1552" s="12"/>
      <c r="C1552" s="42"/>
      <c r="D1552" s="12"/>
      <c r="E1552" s="12"/>
      <c r="F1552" s="12"/>
      <c r="G1552" s="12"/>
      <c r="H1552" s="12"/>
      <c r="I1552" s="12"/>
      <c r="J1552" s="12"/>
      <c r="K1552" s="12"/>
      <c r="L1552" s="12"/>
      <c r="M1552" s="49"/>
      <c r="N1552" s="49"/>
      <c r="O1552" s="12"/>
      <c r="P1552" s="12"/>
      <c r="Q1552" s="12"/>
      <c r="R1552" s="12"/>
      <c r="S1552" s="12"/>
      <c r="T1552" s="12"/>
    </row>
    <row r="1553" spans="1:20" s="1" customFormat="1" x14ac:dyDescent="0.4">
      <c r="A1553" s="12"/>
      <c r="B1553" s="12"/>
      <c r="C1553" s="42"/>
      <c r="D1553" s="12"/>
      <c r="E1553" s="12"/>
      <c r="F1553" s="12"/>
      <c r="G1553" s="12"/>
      <c r="H1553" s="12"/>
      <c r="I1553" s="12"/>
      <c r="J1553" s="12"/>
      <c r="K1553" s="12"/>
      <c r="L1553" s="12"/>
      <c r="M1553" s="49"/>
      <c r="N1553" s="49"/>
      <c r="O1553" s="12"/>
      <c r="P1553" s="12"/>
      <c r="Q1553" s="12"/>
      <c r="R1553" s="12"/>
      <c r="S1553" s="12"/>
      <c r="T1553" s="12"/>
    </row>
    <row r="1554" spans="1:20" s="1" customFormat="1" x14ac:dyDescent="0.4">
      <c r="A1554" s="12"/>
      <c r="B1554" s="12"/>
      <c r="C1554" s="42"/>
      <c r="D1554" s="12"/>
      <c r="E1554" s="12"/>
      <c r="F1554" s="12"/>
      <c r="G1554" s="12"/>
      <c r="H1554" s="12"/>
      <c r="I1554" s="12"/>
      <c r="J1554" s="12"/>
      <c r="K1554" s="12"/>
      <c r="L1554" s="12"/>
      <c r="M1554" s="49"/>
      <c r="N1554" s="49"/>
      <c r="O1554" s="12"/>
      <c r="P1554" s="12"/>
      <c r="Q1554" s="12"/>
      <c r="R1554" s="12"/>
      <c r="S1554" s="12"/>
      <c r="T1554" s="12"/>
    </row>
    <row r="1555" spans="1:20" s="1" customFormat="1" x14ac:dyDescent="0.4">
      <c r="A1555" s="12"/>
      <c r="B1555" s="12"/>
      <c r="C1555" s="42"/>
      <c r="D1555" s="12"/>
      <c r="E1555" s="12"/>
      <c r="F1555" s="12"/>
      <c r="G1555" s="12"/>
      <c r="H1555" s="12"/>
      <c r="I1555" s="12"/>
      <c r="J1555" s="12"/>
      <c r="K1555" s="12"/>
      <c r="L1555" s="12"/>
      <c r="M1555" s="49"/>
      <c r="N1555" s="49"/>
      <c r="O1555" s="12"/>
      <c r="P1555" s="12"/>
      <c r="Q1555" s="12"/>
      <c r="R1555" s="12"/>
      <c r="S1555" s="12"/>
      <c r="T1555" s="12"/>
    </row>
    <row r="1556" spans="1:20" s="1" customFormat="1" x14ac:dyDescent="0.4">
      <c r="A1556" s="12"/>
      <c r="B1556" s="12"/>
      <c r="C1556" s="42"/>
      <c r="D1556" s="12"/>
      <c r="E1556" s="12"/>
      <c r="F1556" s="12"/>
      <c r="G1556" s="12"/>
      <c r="H1556" s="12"/>
      <c r="I1556" s="12"/>
      <c r="J1556" s="12"/>
      <c r="K1556" s="12"/>
      <c r="L1556" s="12"/>
      <c r="M1556" s="49"/>
      <c r="N1556" s="49"/>
      <c r="O1556" s="12"/>
      <c r="P1556" s="12"/>
      <c r="Q1556" s="12"/>
      <c r="R1556" s="12"/>
      <c r="S1556" s="12"/>
      <c r="T1556" s="12"/>
    </row>
    <row r="1557" spans="1:20" s="1" customFormat="1" x14ac:dyDescent="0.4">
      <c r="A1557" s="12"/>
      <c r="B1557" s="12"/>
      <c r="C1557" s="42"/>
      <c r="D1557" s="12"/>
      <c r="E1557" s="12"/>
      <c r="F1557" s="12"/>
      <c r="G1557" s="12"/>
      <c r="H1557" s="12"/>
      <c r="I1557" s="12"/>
      <c r="J1557" s="12"/>
      <c r="K1557" s="12"/>
      <c r="L1557" s="12"/>
      <c r="M1557" s="49"/>
      <c r="N1557" s="49"/>
      <c r="O1557" s="12"/>
      <c r="P1557" s="12"/>
      <c r="Q1557" s="12"/>
      <c r="R1557" s="12"/>
      <c r="S1557" s="12"/>
      <c r="T1557" s="12"/>
    </row>
    <row r="1558" spans="1:20" s="1" customFormat="1" x14ac:dyDescent="0.4">
      <c r="A1558" s="12"/>
      <c r="B1558" s="12"/>
      <c r="C1558" s="42"/>
      <c r="D1558" s="12"/>
      <c r="E1558" s="12"/>
      <c r="F1558" s="12"/>
      <c r="G1558" s="12"/>
      <c r="H1558" s="12"/>
      <c r="I1558" s="12"/>
      <c r="J1558" s="12"/>
      <c r="K1558" s="12"/>
      <c r="L1558" s="12"/>
      <c r="M1558" s="49"/>
      <c r="N1558" s="49"/>
      <c r="O1558" s="12"/>
      <c r="P1558" s="12"/>
      <c r="Q1558" s="12"/>
      <c r="R1558" s="12"/>
      <c r="S1558" s="12"/>
      <c r="T1558" s="12"/>
    </row>
    <row r="1559" spans="1:20" s="1" customFormat="1" x14ac:dyDescent="0.4">
      <c r="A1559" s="12"/>
      <c r="B1559" s="12"/>
      <c r="C1559" s="42"/>
      <c r="D1559" s="12"/>
      <c r="E1559" s="12"/>
      <c r="F1559" s="12"/>
      <c r="G1559" s="12"/>
      <c r="H1559" s="12"/>
      <c r="I1559" s="12"/>
      <c r="J1559" s="12"/>
      <c r="K1559" s="12"/>
      <c r="L1559" s="12"/>
      <c r="M1559" s="49"/>
      <c r="N1559" s="49"/>
      <c r="O1559" s="12"/>
      <c r="P1559" s="12"/>
      <c r="Q1559" s="12"/>
      <c r="R1559" s="12"/>
      <c r="S1559" s="12"/>
      <c r="T1559" s="12"/>
    </row>
    <row r="1560" spans="1:20" s="1" customFormat="1" x14ac:dyDescent="0.4">
      <c r="A1560" s="12"/>
      <c r="B1560" s="12"/>
      <c r="C1560" s="42"/>
      <c r="D1560" s="12"/>
      <c r="E1560" s="12"/>
      <c r="F1560" s="12"/>
      <c r="G1560" s="12"/>
      <c r="H1560" s="12"/>
      <c r="I1560" s="12"/>
      <c r="J1560" s="12"/>
      <c r="K1560" s="12"/>
      <c r="L1560" s="12"/>
      <c r="M1560" s="49"/>
      <c r="N1560" s="49"/>
      <c r="O1560" s="12"/>
      <c r="P1560" s="12"/>
      <c r="Q1560" s="12"/>
      <c r="R1560" s="12"/>
      <c r="S1560" s="12"/>
      <c r="T1560" s="12"/>
    </row>
    <row r="1561" spans="1:20" s="1" customFormat="1" x14ac:dyDescent="0.4">
      <c r="A1561" s="12"/>
      <c r="B1561" s="12"/>
      <c r="C1561" s="42"/>
      <c r="D1561" s="12"/>
      <c r="E1561" s="12"/>
      <c r="F1561" s="12"/>
      <c r="G1561" s="12"/>
      <c r="H1561" s="12"/>
      <c r="I1561" s="12"/>
      <c r="J1561" s="12"/>
      <c r="K1561" s="12"/>
      <c r="L1561" s="12"/>
      <c r="M1561" s="49"/>
      <c r="N1561" s="49"/>
      <c r="O1561" s="12"/>
      <c r="P1561" s="12"/>
      <c r="Q1561" s="12"/>
      <c r="R1561" s="12"/>
      <c r="S1561" s="12"/>
      <c r="T1561" s="12"/>
    </row>
    <row r="1562" spans="1:20" s="1" customFormat="1" x14ac:dyDescent="0.4">
      <c r="A1562" s="12"/>
      <c r="B1562" s="12"/>
      <c r="C1562" s="42"/>
      <c r="D1562" s="12"/>
      <c r="E1562" s="12"/>
      <c r="F1562" s="12"/>
      <c r="G1562" s="12"/>
      <c r="H1562" s="12"/>
      <c r="I1562" s="12"/>
      <c r="J1562" s="12"/>
      <c r="K1562" s="12"/>
      <c r="L1562" s="12"/>
      <c r="M1562" s="49"/>
      <c r="N1562" s="49"/>
      <c r="O1562" s="12"/>
      <c r="P1562" s="12"/>
      <c r="Q1562" s="12"/>
      <c r="R1562" s="12"/>
      <c r="S1562" s="12"/>
      <c r="T1562" s="12"/>
    </row>
    <row r="1563" spans="1:20" s="1" customFormat="1" x14ac:dyDescent="0.4">
      <c r="A1563" s="12"/>
      <c r="B1563" s="12"/>
      <c r="C1563" s="42"/>
      <c r="D1563" s="12"/>
      <c r="E1563" s="12"/>
      <c r="F1563" s="12"/>
      <c r="G1563" s="12"/>
      <c r="H1563" s="12"/>
      <c r="I1563" s="12"/>
      <c r="J1563" s="12"/>
      <c r="K1563" s="12"/>
      <c r="L1563" s="12"/>
      <c r="M1563" s="49"/>
      <c r="N1563" s="49"/>
      <c r="O1563" s="12"/>
      <c r="P1563" s="12"/>
      <c r="Q1563" s="12"/>
      <c r="R1563" s="12"/>
      <c r="S1563" s="12"/>
      <c r="T1563" s="12"/>
    </row>
    <row r="1564" spans="1:20" s="1" customFormat="1" x14ac:dyDescent="0.4">
      <c r="A1564" s="12"/>
      <c r="B1564" s="12"/>
      <c r="C1564" s="42"/>
      <c r="D1564" s="12"/>
      <c r="E1564" s="12"/>
      <c r="F1564" s="12"/>
      <c r="G1564" s="12"/>
      <c r="H1564" s="12"/>
      <c r="I1564" s="12"/>
      <c r="J1564" s="12"/>
      <c r="K1564" s="12"/>
      <c r="L1564" s="12"/>
      <c r="M1564" s="49"/>
      <c r="N1564" s="49"/>
      <c r="O1564" s="12"/>
      <c r="P1564" s="12"/>
      <c r="Q1564" s="12"/>
      <c r="R1564" s="12"/>
      <c r="S1564" s="12"/>
      <c r="T1564" s="12"/>
    </row>
    <row r="1565" spans="1:20" s="1" customFormat="1" x14ac:dyDescent="0.4">
      <c r="A1565" s="12"/>
      <c r="B1565" s="12"/>
      <c r="C1565" s="42"/>
      <c r="D1565" s="12"/>
      <c r="E1565" s="12"/>
      <c r="F1565" s="12"/>
      <c r="G1565" s="12"/>
      <c r="H1565" s="12"/>
      <c r="I1565" s="12"/>
      <c r="J1565" s="12"/>
      <c r="K1565" s="12"/>
      <c r="L1565" s="12"/>
      <c r="M1565" s="49"/>
      <c r="N1565" s="49"/>
      <c r="O1565" s="12"/>
      <c r="P1565" s="12"/>
      <c r="Q1565" s="12"/>
      <c r="R1565" s="12"/>
      <c r="S1565" s="12"/>
      <c r="T1565" s="12"/>
    </row>
    <row r="1566" spans="1:20" s="1" customFormat="1" x14ac:dyDescent="0.4">
      <c r="A1566" s="12"/>
      <c r="B1566" s="12"/>
      <c r="C1566" s="42"/>
      <c r="D1566" s="12"/>
      <c r="E1566" s="12"/>
      <c r="F1566" s="12"/>
      <c r="G1566" s="12"/>
      <c r="H1566" s="12"/>
      <c r="I1566" s="12"/>
      <c r="J1566" s="12"/>
      <c r="K1566" s="12"/>
      <c r="L1566" s="12"/>
      <c r="M1566" s="49"/>
      <c r="N1566" s="49"/>
      <c r="O1566" s="12"/>
      <c r="P1566" s="12"/>
      <c r="Q1566" s="12"/>
      <c r="R1566" s="12"/>
      <c r="S1566" s="12"/>
      <c r="T1566" s="12"/>
    </row>
    <row r="1567" spans="1:20" s="1" customFormat="1" x14ac:dyDescent="0.4">
      <c r="A1567" s="12"/>
      <c r="B1567" s="12"/>
      <c r="C1567" s="42"/>
      <c r="D1567" s="12"/>
      <c r="E1567" s="12"/>
      <c r="F1567" s="12"/>
      <c r="G1567" s="12"/>
      <c r="H1567" s="12"/>
      <c r="I1567" s="12"/>
      <c r="J1567" s="12"/>
      <c r="K1567" s="12"/>
      <c r="L1567" s="12"/>
      <c r="M1567" s="49"/>
      <c r="N1567" s="49"/>
      <c r="O1567" s="12"/>
      <c r="P1567" s="12"/>
      <c r="Q1567" s="12"/>
      <c r="R1567" s="12"/>
      <c r="S1567" s="12"/>
      <c r="T1567" s="12"/>
    </row>
    <row r="1568" spans="1:20" s="1" customFormat="1" x14ac:dyDescent="0.4">
      <c r="A1568" s="12"/>
      <c r="B1568" s="12"/>
      <c r="C1568" s="42"/>
      <c r="D1568" s="12"/>
      <c r="E1568" s="12"/>
      <c r="F1568" s="12"/>
      <c r="G1568" s="12"/>
      <c r="H1568" s="12"/>
      <c r="I1568" s="12"/>
      <c r="J1568" s="12"/>
      <c r="K1568" s="12"/>
      <c r="L1568" s="12"/>
      <c r="M1568" s="49"/>
      <c r="N1568" s="49"/>
      <c r="O1568" s="12"/>
      <c r="P1568" s="12"/>
      <c r="Q1568" s="12"/>
      <c r="R1568" s="12"/>
      <c r="S1568" s="12"/>
      <c r="T1568" s="12"/>
    </row>
    <row r="1569" spans="1:20" s="1" customFormat="1" x14ac:dyDescent="0.4">
      <c r="A1569" s="12"/>
      <c r="B1569" s="12"/>
      <c r="C1569" s="42"/>
      <c r="D1569" s="12"/>
      <c r="E1569" s="12"/>
      <c r="F1569" s="12"/>
      <c r="G1569" s="12"/>
      <c r="H1569" s="12"/>
      <c r="I1569" s="12"/>
      <c r="J1569" s="12"/>
      <c r="K1569" s="12"/>
      <c r="L1569" s="12"/>
      <c r="M1569" s="49"/>
      <c r="N1569" s="49"/>
      <c r="O1569" s="12"/>
      <c r="P1569" s="12"/>
      <c r="Q1569" s="12"/>
      <c r="R1569" s="12"/>
      <c r="S1569" s="12"/>
      <c r="T1569" s="12"/>
    </row>
    <row r="1570" spans="1:20" s="1" customFormat="1" x14ac:dyDescent="0.4">
      <c r="A1570" s="12"/>
      <c r="B1570" s="12"/>
      <c r="C1570" s="42"/>
      <c r="D1570" s="12"/>
      <c r="E1570" s="12"/>
      <c r="F1570" s="12"/>
      <c r="G1570" s="12"/>
      <c r="H1570" s="12"/>
      <c r="I1570" s="12"/>
      <c r="J1570" s="12"/>
      <c r="K1570" s="12"/>
      <c r="L1570" s="12"/>
      <c r="M1570" s="49"/>
      <c r="N1570" s="49"/>
      <c r="O1570" s="12"/>
      <c r="P1570" s="12"/>
      <c r="Q1570" s="12"/>
      <c r="R1570" s="12"/>
      <c r="S1570" s="12"/>
      <c r="T1570" s="12"/>
    </row>
    <row r="1571" spans="1:20" s="1" customFormat="1" x14ac:dyDescent="0.4">
      <c r="A1571" s="12"/>
      <c r="B1571" s="12"/>
      <c r="C1571" s="42"/>
      <c r="D1571" s="12"/>
      <c r="E1571" s="12"/>
      <c r="F1571" s="12"/>
      <c r="G1571" s="12"/>
      <c r="H1571" s="12"/>
      <c r="I1571" s="12"/>
      <c r="J1571" s="12"/>
      <c r="K1571" s="12"/>
      <c r="L1571" s="12"/>
      <c r="M1571" s="49"/>
      <c r="N1571" s="49"/>
      <c r="O1571" s="12"/>
      <c r="P1571" s="12"/>
      <c r="Q1571" s="12"/>
      <c r="R1571" s="12"/>
      <c r="S1571" s="12"/>
      <c r="T1571" s="12"/>
    </row>
    <row r="1572" spans="1:20" s="1" customFormat="1" x14ac:dyDescent="0.4">
      <c r="A1572" s="12"/>
      <c r="B1572" s="12"/>
      <c r="C1572" s="42"/>
      <c r="D1572" s="12"/>
      <c r="E1572" s="12"/>
      <c r="F1572" s="12"/>
      <c r="G1572" s="12"/>
      <c r="H1572" s="12"/>
      <c r="I1572" s="12"/>
      <c r="J1572" s="12"/>
      <c r="K1572" s="12"/>
      <c r="L1572" s="12"/>
      <c r="M1572" s="49"/>
      <c r="N1572" s="49"/>
      <c r="O1572" s="12"/>
      <c r="P1572" s="12"/>
      <c r="Q1572" s="12"/>
      <c r="R1572" s="12"/>
      <c r="S1572" s="12"/>
      <c r="T1572" s="12"/>
    </row>
    <row r="1573" spans="1:20" s="1" customFormat="1" x14ac:dyDescent="0.4">
      <c r="A1573" s="12"/>
      <c r="B1573" s="12"/>
      <c r="C1573" s="42"/>
      <c r="D1573" s="12"/>
      <c r="E1573" s="12"/>
      <c r="F1573" s="12"/>
      <c r="G1573" s="12"/>
      <c r="H1573" s="12"/>
      <c r="I1573" s="12"/>
      <c r="J1573" s="12"/>
      <c r="K1573" s="12"/>
      <c r="L1573" s="12"/>
      <c r="M1573" s="49"/>
      <c r="N1573" s="49"/>
      <c r="O1573" s="12"/>
      <c r="P1573" s="12"/>
      <c r="Q1573" s="12"/>
      <c r="R1573" s="12"/>
      <c r="S1573" s="12"/>
      <c r="T1573" s="12"/>
    </row>
    <row r="1574" spans="1:20" s="1" customFormat="1" x14ac:dyDescent="0.4">
      <c r="A1574" s="12"/>
      <c r="B1574" s="12"/>
      <c r="C1574" s="42"/>
      <c r="D1574" s="12"/>
      <c r="E1574" s="12"/>
      <c r="F1574" s="12"/>
      <c r="G1574" s="12"/>
      <c r="H1574" s="12"/>
      <c r="I1574" s="12"/>
      <c r="J1574" s="12"/>
      <c r="K1574" s="12"/>
      <c r="L1574" s="12"/>
      <c r="M1574" s="49"/>
      <c r="N1574" s="49"/>
      <c r="O1574" s="12"/>
      <c r="P1574" s="12"/>
      <c r="Q1574" s="12"/>
      <c r="R1574" s="12"/>
      <c r="S1574" s="12"/>
      <c r="T1574" s="12"/>
    </row>
    <row r="1575" spans="1:20" s="1" customFormat="1" x14ac:dyDescent="0.4">
      <c r="A1575" s="12"/>
      <c r="B1575" s="12"/>
      <c r="C1575" s="42"/>
      <c r="D1575" s="12"/>
      <c r="E1575" s="12"/>
      <c r="F1575" s="12"/>
      <c r="G1575" s="12"/>
      <c r="H1575" s="12"/>
      <c r="I1575" s="12"/>
      <c r="J1575" s="12"/>
      <c r="K1575" s="12"/>
      <c r="L1575" s="12"/>
      <c r="M1575" s="49"/>
      <c r="N1575" s="49"/>
      <c r="O1575" s="12"/>
      <c r="P1575" s="12"/>
      <c r="Q1575" s="12"/>
      <c r="R1575" s="12"/>
      <c r="S1575" s="12"/>
      <c r="T1575" s="12"/>
    </row>
    <row r="1576" spans="1:20" s="1" customFormat="1" x14ac:dyDescent="0.4">
      <c r="A1576" s="12"/>
      <c r="B1576" s="12"/>
      <c r="C1576" s="42"/>
      <c r="D1576" s="12"/>
      <c r="E1576" s="12"/>
      <c r="F1576" s="12"/>
      <c r="G1576" s="12"/>
      <c r="H1576" s="12"/>
      <c r="I1576" s="12"/>
      <c r="J1576" s="12"/>
      <c r="K1576" s="12"/>
      <c r="L1576" s="12"/>
      <c r="M1576" s="49"/>
      <c r="N1576" s="49"/>
      <c r="O1576" s="12"/>
      <c r="P1576" s="12"/>
      <c r="Q1576" s="12"/>
      <c r="R1576" s="12"/>
      <c r="S1576" s="12"/>
      <c r="T1576" s="12"/>
    </row>
    <row r="1577" spans="1:20" s="1" customFormat="1" x14ac:dyDescent="0.4">
      <c r="A1577" s="12"/>
      <c r="B1577" s="12"/>
      <c r="C1577" s="42"/>
      <c r="D1577" s="12"/>
      <c r="E1577" s="12"/>
      <c r="F1577" s="12"/>
      <c r="G1577" s="12"/>
      <c r="H1577" s="12"/>
      <c r="I1577" s="12"/>
      <c r="J1577" s="12"/>
      <c r="K1577" s="12"/>
      <c r="L1577" s="12"/>
      <c r="M1577" s="49"/>
      <c r="N1577" s="49"/>
      <c r="O1577" s="12"/>
      <c r="P1577" s="12"/>
      <c r="Q1577" s="12"/>
      <c r="R1577" s="12"/>
      <c r="S1577" s="12"/>
      <c r="T1577" s="12"/>
    </row>
    <row r="1578" spans="1:20" s="1" customFormat="1" x14ac:dyDescent="0.4">
      <c r="A1578" s="12"/>
      <c r="B1578" s="12"/>
      <c r="C1578" s="42"/>
      <c r="D1578" s="12"/>
      <c r="E1578" s="12"/>
      <c r="F1578" s="12"/>
      <c r="G1578" s="12"/>
      <c r="H1578" s="12"/>
      <c r="I1578" s="12"/>
      <c r="J1578" s="12"/>
      <c r="K1578" s="12"/>
      <c r="L1578" s="12"/>
      <c r="M1578" s="49"/>
      <c r="N1578" s="49"/>
      <c r="O1578" s="12"/>
      <c r="P1578" s="12"/>
      <c r="Q1578" s="12"/>
      <c r="R1578" s="12"/>
      <c r="S1578" s="12"/>
      <c r="T1578" s="12"/>
    </row>
    <row r="1579" spans="1:20" s="1" customFormat="1" x14ac:dyDescent="0.4">
      <c r="A1579" s="12"/>
      <c r="B1579" s="12"/>
      <c r="C1579" s="42"/>
      <c r="D1579" s="12"/>
      <c r="E1579" s="12"/>
      <c r="F1579" s="12"/>
      <c r="G1579" s="12"/>
      <c r="H1579" s="12"/>
      <c r="I1579" s="12"/>
      <c r="J1579" s="12"/>
      <c r="K1579" s="12"/>
      <c r="L1579" s="12"/>
      <c r="M1579" s="49"/>
      <c r="N1579" s="49"/>
      <c r="O1579" s="12"/>
      <c r="P1579" s="12"/>
      <c r="Q1579" s="12"/>
      <c r="R1579" s="12"/>
      <c r="S1579" s="12"/>
      <c r="T1579" s="12"/>
    </row>
    <row r="1580" spans="1:20" s="1" customFormat="1" x14ac:dyDescent="0.4">
      <c r="A1580" s="12"/>
      <c r="B1580" s="12"/>
      <c r="C1580" s="42"/>
      <c r="D1580" s="12"/>
      <c r="E1580" s="12"/>
      <c r="F1580" s="12"/>
      <c r="G1580" s="12"/>
      <c r="H1580" s="12"/>
      <c r="I1580" s="12"/>
      <c r="J1580" s="12"/>
      <c r="K1580" s="12"/>
      <c r="L1580" s="12"/>
      <c r="M1580" s="49"/>
      <c r="N1580" s="49"/>
      <c r="O1580" s="12"/>
      <c r="P1580" s="12"/>
      <c r="Q1580" s="12"/>
      <c r="R1580" s="12"/>
      <c r="S1580" s="12"/>
      <c r="T1580" s="12"/>
    </row>
    <row r="1581" spans="1:20" s="1" customFormat="1" x14ac:dyDescent="0.4">
      <c r="A1581" s="12"/>
      <c r="B1581" s="12"/>
      <c r="C1581" s="42"/>
      <c r="D1581" s="12"/>
      <c r="E1581" s="12"/>
      <c r="F1581" s="12"/>
      <c r="G1581" s="12"/>
      <c r="H1581" s="12"/>
      <c r="I1581" s="12"/>
      <c r="J1581" s="12"/>
      <c r="K1581" s="12"/>
      <c r="L1581" s="12"/>
      <c r="M1581" s="49"/>
      <c r="N1581" s="49"/>
      <c r="O1581" s="12"/>
      <c r="P1581" s="12"/>
      <c r="Q1581" s="12"/>
      <c r="R1581" s="12"/>
      <c r="S1581" s="12"/>
      <c r="T1581" s="12"/>
    </row>
    <row r="1582" spans="1:20" s="1" customFormat="1" x14ac:dyDescent="0.4">
      <c r="A1582" s="12"/>
      <c r="B1582" s="12"/>
      <c r="C1582" s="42"/>
      <c r="D1582" s="12"/>
      <c r="E1582" s="12"/>
      <c r="F1582" s="12"/>
      <c r="G1582" s="12"/>
      <c r="H1582" s="12"/>
      <c r="I1582" s="12"/>
      <c r="J1582" s="12"/>
      <c r="K1582" s="12"/>
      <c r="L1582" s="12"/>
      <c r="M1582" s="49"/>
      <c r="N1582" s="49"/>
      <c r="O1582" s="12"/>
      <c r="P1582" s="12"/>
      <c r="Q1582" s="12"/>
      <c r="R1582" s="12"/>
      <c r="S1582" s="12"/>
      <c r="T1582" s="12"/>
    </row>
    <row r="1583" spans="1:20" s="1" customFormat="1" x14ac:dyDescent="0.4">
      <c r="A1583" s="12"/>
      <c r="B1583" s="12"/>
      <c r="C1583" s="42"/>
      <c r="D1583" s="12"/>
      <c r="E1583" s="12"/>
      <c r="F1583" s="12"/>
      <c r="G1583" s="12"/>
      <c r="H1583" s="12"/>
      <c r="I1583" s="12"/>
      <c r="J1583" s="12"/>
      <c r="K1583" s="12"/>
      <c r="L1583" s="12"/>
      <c r="M1583" s="49"/>
      <c r="N1583" s="49"/>
      <c r="O1583" s="12"/>
      <c r="P1583" s="12"/>
      <c r="Q1583" s="12"/>
      <c r="R1583" s="12"/>
      <c r="S1583" s="12"/>
      <c r="T1583" s="12"/>
    </row>
    <row r="1584" spans="1:20" s="1" customFormat="1" x14ac:dyDescent="0.4">
      <c r="A1584" s="12"/>
      <c r="B1584" s="12"/>
      <c r="C1584" s="42"/>
      <c r="D1584" s="12"/>
      <c r="E1584" s="12"/>
      <c r="F1584" s="12"/>
      <c r="G1584" s="12"/>
      <c r="H1584" s="12"/>
      <c r="I1584" s="12"/>
      <c r="J1584" s="12"/>
      <c r="K1584" s="12"/>
      <c r="L1584" s="12"/>
      <c r="M1584" s="49"/>
      <c r="N1584" s="49"/>
      <c r="O1584" s="12"/>
      <c r="P1584" s="12"/>
      <c r="Q1584" s="12"/>
      <c r="R1584" s="12"/>
      <c r="S1584" s="12"/>
      <c r="T1584" s="12"/>
    </row>
    <row r="1585" spans="1:20" s="1" customFormat="1" x14ac:dyDescent="0.4">
      <c r="A1585" s="12"/>
      <c r="B1585" s="12"/>
      <c r="C1585" s="42"/>
      <c r="D1585" s="12"/>
      <c r="E1585" s="12"/>
      <c r="F1585" s="12"/>
      <c r="G1585" s="12"/>
      <c r="H1585" s="12"/>
      <c r="I1585" s="12"/>
      <c r="J1585" s="12"/>
      <c r="K1585" s="12"/>
      <c r="L1585" s="12"/>
      <c r="M1585" s="49"/>
      <c r="N1585" s="49"/>
      <c r="O1585" s="12"/>
      <c r="P1585" s="12"/>
      <c r="Q1585" s="12"/>
      <c r="R1585" s="12"/>
      <c r="S1585" s="12"/>
      <c r="T1585" s="12"/>
    </row>
    <row r="1586" spans="1:20" s="1" customFormat="1" x14ac:dyDescent="0.4">
      <c r="A1586" s="12"/>
      <c r="B1586" s="12"/>
      <c r="C1586" s="42"/>
      <c r="D1586" s="12"/>
      <c r="E1586" s="12"/>
      <c r="F1586" s="12"/>
      <c r="G1586" s="12"/>
      <c r="H1586" s="12"/>
      <c r="I1586" s="12"/>
      <c r="J1586" s="12"/>
      <c r="K1586" s="12"/>
      <c r="L1586" s="12"/>
      <c r="M1586" s="49"/>
      <c r="N1586" s="49"/>
      <c r="O1586" s="12"/>
      <c r="P1586" s="12"/>
      <c r="Q1586" s="12"/>
      <c r="R1586" s="12"/>
      <c r="S1586" s="12"/>
      <c r="T1586" s="12"/>
    </row>
    <row r="1587" spans="1:20" s="1" customFormat="1" x14ac:dyDescent="0.4">
      <c r="A1587" s="12"/>
      <c r="B1587" s="12"/>
      <c r="C1587" s="42"/>
      <c r="D1587" s="12"/>
      <c r="E1587" s="12"/>
      <c r="F1587" s="12"/>
      <c r="G1587" s="12"/>
      <c r="H1587" s="12"/>
      <c r="I1587" s="12"/>
      <c r="J1587" s="12"/>
      <c r="K1587" s="12"/>
      <c r="L1587" s="12"/>
      <c r="M1587" s="49"/>
      <c r="N1587" s="49"/>
      <c r="O1587" s="12"/>
      <c r="P1587" s="12"/>
      <c r="Q1587" s="12"/>
      <c r="R1587" s="12"/>
      <c r="S1587" s="12"/>
      <c r="T1587" s="12"/>
    </row>
    <row r="1588" spans="1:20" s="1" customFormat="1" x14ac:dyDescent="0.4">
      <c r="A1588" s="12"/>
      <c r="B1588" s="12"/>
      <c r="C1588" s="42"/>
      <c r="D1588" s="12"/>
      <c r="E1588" s="12"/>
      <c r="F1588" s="12"/>
      <c r="G1588" s="12"/>
      <c r="H1588" s="12"/>
      <c r="I1588" s="12"/>
      <c r="J1588" s="12"/>
      <c r="K1588" s="12"/>
      <c r="L1588" s="12"/>
      <c r="M1588" s="49"/>
      <c r="N1588" s="49"/>
      <c r="O1588" s="12"/>
      <c r="P1588" s="12"/>
      <c r="Q1588" s="12"/>
      <c r="R1588" s="12"/>
      <c r="S1588" s="12"/>
      <c r="T1588" s="12"/>
    </row>
    <row r="1589" spans="1:20" s="1" customFormat="1" x14ac:dyDescent="0.4">
      <c r="A1589" s="12"/>
      <c r="B1589" s="12"/>
      <c r="C1589" s="42"/>
      <c r="D1589" s="12"/>
      <c r="E1589" s="12"/>
      <c r="F1589" s="12"/>
      <c r="G1589" s="12"/>
      <c r="H1589" s="12"/>
      <c r="I1589" s="12"/>
      <c r="J1589" s="12"/>
      <c r="K1589" s="12"/>
      <c r="L1589" s="12"/>
      <c r="M1589" s="49"/>
      <c r="N1589" s="49"/>
      <c r="O1589" s="12"/>
      <c r="P1589" s="12"/>
      <c r="Q1589" s="12"/>
      <c r="R1589" s="12"/>
      <c r="S1589" s="12"/>
      <c r="T1589" s="12"/>
    </row>
    <row r="1590" spans="1:20" s="1" customFormat="1" x14ac:dyDescent="0.4">
      <c r="A1590" s="12"/>
      <c r="B1590" s="12"/>
      <c r="C1590" s="42"/>
      <c r="D1590" s="12"/>
      <c r="E1590" s="12"/>
      <c r="F1590" s="12"/>
      <c r="G1590" s="12"/>
      <c r="H1590" s="12"/>
      <c r="I1590" s="12"/>
      <c r="J1590" s="12"/>
      <c r="K1590" s="12"/>
      <c r="L1590" s="12"/>
      <c r="M1590" s="49"/>
      <c r="N1590" s="49"/>
      <c r="O1590" s="12"/>
      <c r="P1590" s="12"/>
      <c r="Q1590" s="12"/>
      <c r="R1590" s="12"/>
      <c r="S1590" s="12"/>
      <c r="T1590" s="12"/>
    </row>
    <row r="1591" spans="1:20" s="1" customFormat="1" x14ac:dyDescent="0.4">
      <c r="A1591" s="12"/>
      <c r="B1591" s="12"/>
      <c r="C1591" s="42"/>
      <c r="D1591" s="12"/>
      <c r="E1591" s="12"/>
      <c r="F1591" s="12"/>
      <c r="G1591" s="12"/>
      <c r="H1591" s="12"/>
      <c r="I1591" s="12"/>
      <c r="J1591" s="12"/>
      <c r="K1591" s="12"/>
      <c r="L1591" s="12"/>
      <c r="M1591" s="49"/>
      <c r="N1591" s="49"/>
      <c r="O1591" s="12"/>
      <c r="P1591" s="12"/>
      <c r="Q1591" s="12"/>
      <c r="R1591" s="12"/>
      <c r="S1591" s="12"/>
      <c r="T1591" s="12"/>
    </row>
    <row r="1592" spans="1:20" s="1" customFormat="1" x14ac:dyDescent="0.4">
      <c r="A1592" s="12"/>
      <c r="B1592" s="12"/>
      <c r="C1592" s="42"/>
      <c r="D1592" s="12"/>
      <c r="E1592" s="12"/>
      <c r="F1592" s="12"/>
      <c r="G1592" s="12"/>
      <c r="H1592" s="12"/>
      <c r="I1592" s="12"/>
      <c r="J1592" s="12"/>
      <c r="K1592" s="12"/>
      <c r="L1592" s="12"/>
      <c r="M1592" s="49"/>
      <c r="N1592" s="49"/>
      <c r="O1592" s="12"/>
      <c r="P1592" s="12"/>
      <c r="Q1592" s="12"/>
      <c r="R1592" s="12"/>
      <c r="S1592" s="12"/>
      <c r="T1592" s="12"/>
    </row>
    <row r="1593" spans="1:20" s="1" customFormat="1" x14ac:dyDescent="0.4">
      <c r="A1593" s="12"/>
      <c r="B1593" s="12"/>
      <c r="C1593" s="42"/>
      <c r="D1593" s="12"/>
      <c r="E1593" s="12"/>
      <c r="F1593" s="12"/>
      <c r="G1593" s="12"/>
      <c r="H1593" s="12"/>
      <c r="I1593" s="12"/>
      <c r="J1593" s="12"/>
      <c r="K1593" s="12"/>
      <c r="L1593" s="12"/>
      <c r="M1593" s="49"/>
      <c r="N1593" s="49"/>
      <c r="O1593" s="12"/>
      <c r="P1593" s="12"/>
      <c r="Q1593" s="12"/>
      <c r="R1593" s="12"/>
      <c r="S1593" s="12"/>
      <c r="T1593" s="12"/>
    </row>
    <row r="1594" spans="1:20" s="1" customFormat="1" x14ac:dyDescent="0.4">
      <c r="A1594" s="12"/>
      <c r="B1594" s="12"/>
      <c r="C1594" s="42"/>
      <c r="D1594" s="12"/>
      <c r="E1594" s="12"/>
      <c r="F1594" s="12"/>
      <c r="G1594" s="12"/>
      <c r="H1594" s="12"/>
      <c r="I1594" s="12"/>
      <c r="J1594" s="12"/>
      <c r="K1594" s="12"/>
      <c r="L1594" s="12"/>
      <c r="M1594" s="49"/>
      <c r="N1594" s="49"/>
      <c r="O1594" s="12"/>
      <c r="P1594" s="12"/>
      <c r="Q1594" s="12"/>
      <c r="R1594" s="12"/>
      <c r="S1594" s="12"/>
      <c r="T1594" s="12"/>
    </row>
    <row r="1595" spans="1:20" s="1" customFormat="1" x14ac:dyDescent="0.4">
      <c r="A1595" s="12"/>
      <c r="B1595" s="12"/>
      <c r="C1595" s="42"/>
      <c r="D1595" s="12"/>
      <c r="E1595" s="12"/>
      <c r="F1595" s="12"/>
      <c r="G1595" s="12"/>
      <c r="H1595" s="12"/>
      <c r="I1595" s="12"/>
      <c r="J1595" s="12"/>
      <c r="K1595" s="12"/>
      <c r="L1595" s="12"/>
      <c r="M1595" s="49"/>
      <c r="N1595" s="49"/>
      <c r="O1595" s="12"/>
      <c r="P1595" s="12"/>
      <c r="Q1595" s="12"/>
      <c r="R1595" s="12"/>
      <c r="S1595" s="12"/>
      <c r="T1595" s="12"/>
    </row>
    <row r="1596" spans="1:20" s="1" customFormat="1" x14ac:dyDescent="0.4">
      <c r="A1596" s="12"/>
      <c r="B1596" s="12"/>
      <c r="C1596" s="42"/>
      <c r="D1596" s="12"/>
      <c r="E1596" s="12"/>
      <c r="F1596" s="12"/>
      <c r="G1596" s="12"/>
      <c r="H1596" s="12"/>
      <c r="I1596" s="12"/>
      <c r="J1596" s="12"/>
      <c r="K1596" s="12"/>
      <c r="L1596" s="12"/>
      <c r="M1596" s="49"/>
      <c r="N1596" s="49"/>
      <c r="O1596" s="12"/>
      <c r="P1596" s="12"/>
      <c r="Q1596" s="12"/>
      <c r="R1596" s="12"/>
      <c r="S1596" s="12"/>
      <c r="T1596" s="12"/>
    </row>
    <row r="1597" spans="1:20" s="1" customFormat="1" x14ac:dyDescent="0.4">
      <c r="A1597" s="12"/>
      <c r="B1597" s="12"/>
      <c r="C1597" s="42"/>
      <c r="D1597" s="12"/>
      <c r="E1597" s="12"/>
      <c r="F1597" s="12"/>
      <c r="G1597" s="12"/>
      <c r="H1597" s="12"/>
      <c r="I1597" s="12"/>
      <c r="J1597" s="12"/>
      <c r="K1597" s="12"/>
      <c r="L1597" s="12"/>
      <c r="M1597" s="49"/>
      <c r="N1597" s="49"/>
      <c r="O1597" s="12"/>
      <c r="P1597" s="12"/>
      <c r="Q1597" s="12"/>
      <c r="R1597" s="12"/>
      <c r="S1597" s="12"/>
      <c r="T1597" s="12"/>
    </row>
    <row r="1598" spans="1:20" s="1" customFormat="1" x14ac:dyDescent="0.4">
      <c r="A1598" s="12"/>
      <c r="B1598" s="12"/>
      <c r="C1598" s="42"/>
      <c r="D1598" s="12"/>
      <c r="E1598" s="12"/>
      <c r="F1598" s="12"/>
      <c r="G1598" s="12"/>
      <c r="H1598" s="12"/>
      <c r="I1598" s="12"/>
      <c r="J1598" s="12"/>
      <c r="K1598" s="12"/>
      <c r="L1598" s="12"/>
      <c r="M1598" s="49"/>
      <c r="N1598" s="49"/>
      <c r="O1598" s="12"/>
      <c r="P1598" s="12"/>
      <c r="Q1598" s="12"/>
      <c r="R1598" s="12"/>
      <c r="S1598" s="12"/>
      <c r="T1598" s="12"/>
    </row>
    <row r="1599" spans="1:20" s="1" customFormat="1" x14ac:dyDescent="0.4">
      <c r="A1599" s="12"/>
      <c r="B1599" s="12"/>
      <c r="C1599" s="42"/>
      <c r="D1599" s="12"/>
      <c r="E1599" s="12"/>
      <c r="F1599" s="12"/>
      <c r="G1599" s="12"/>
      <c r="H1599" s="12"/>
      <c r="I1599" s="12"/>
      <c r="J1599" s="12"/>
      <c r="K1599" s="12"/>
      <c r="L1599" s="12"/>
      <c r="M1599" s="49"/>
      <c r="N1599" s="49"/>
      <c r="O1599" s="12"/>
      <c r="P1599" s="12"/>
      <c r="Q1599" s="12"/>
      <c r="R1599" s="12"/>
      <c r="S1599" s="12"/>
      <c r="T1599" s="12"/>
    </row>
    <row r="1600" spans="1:20" s="1" customFormat="1" x14ac:dyDescent="0.4">
      <c r="A1600" s="12"/>
      <c r="B1600" s="12"/>
      <c r="C1600" s="42"/>
      <c r="D1600" s="12"/>
      <c r="E1600" s="12"/>
      <c r="F1600" s="12"/>
      <c r="G1600" s="12"/>
      <c r="H1600" s="12"/>
      <c r="I1600" s="12"/>
      <c r="J1600" s="12"/>
      <c r="K1600" s="12"/>
      <c r="L1600" s="12"/>
      <c r="M1600" s="49"/>
      <c r="N1600" s="49"/>
      <c r="O1600" s="12"/>
      <c r="P1600" s="12"/>
      <c r="Q1600" s="12"/>
      <c r="R1600" s="12"/>
      <c r="S1600" s="12"/>
      <c r="T1600" s="12"/>
    </row>
    <row r="1601" spans="1:20" s="1" customFormat="1" x14ac:dyDescent="0.4">
      <c r="A1601" s="12"/>
      <c r="B1601" s="12"/>
      <c r="C1601" s="42"/>
      <c r="D1601" s="12"/>
      <c r="E1601" s="12"/>
      <c r="F1601" s="12"/>
      <c r="G1601" s="12"/>
      <c r="H1601" s="12"/>
      <c r="I1601" s="12"/>
      <c r="J1601" s="12"/>
      <c r="K1601" s="12"/>
      <c r="L1601" s="12"/>
      <c r="M1601" s="49"/>
      <c r="N1601" s="49"/>
      <c r="O1601" s="12"/>
      <c r="P1601" s="12"/>
      <c r="Q1601" s="12"/>
      <c r="R1601" s="12"/>
      <c r="S1601" s="12"/>
      <c r="T1601" s="12"/>
    </row>
    <row r="1602" spans="1:20" s="1" customFormat="1" x14ac:dyDescent="0.4">
      <c r="A1602" s="12"/>
      <c r="B1602" s="12"/>
      <c r="C1602" s="42"/>
      <c r="D1602" s="12"/>
      <c r="E1602" s="12"/>
      <c r="F1602" s="12"/>
      <c r="G1602" s="12"/>
      <c r="H1602" s="12"/>
      <c r="I1602" s="12"/>
      <c r="J1602" s="12"/>
      <c r="K1602" s="12"/>
      <c r="L1602" s="12"/>
      <c r="M1602" s="49"/>
      <c r="N1602" s="49"/>
      <c r="O1602" s="12"/>
      <c r="P1602" s="12"/>
      <c r="Q1602" s="12"/>
      <c r="R1602" s="12"/>
      <c r="S1602" s="12"/>
      <c r="T1602" s="12"/>
    </row>
    <row r="1603" spans="1:20" s="1" customFormat="1" x14ac:dyDescent="0.4">
      <c r="A1603" s="12"/>
      <c r="B1603" s="12"/>
      <c r="C1603" s="42"/>
      <c r="D1603" s="12"/>
      <c r="E1603" s="12"/>
      <c r="F1603" s="12"/>
      <c r="G1603" s="12"/>
      <c r="H1603" s="12"/>
      <c r="I1603" s="12"/>
      <c r="J1603" s="12"/>
      <c r="K1603" s="12"/>
      <c r="L1603" s="12"/>
      <c r="M1603" s="49"/>
      <c r="N1603" s="49"/>
      <c r="O1603" s="12"/>
      <c r="P1603" s="12"/>
      <c r="Q1603" s="12"/>
      <c r="R1603" s="12"/>
      <c r="S1603" s="12"/>
      <c r="T1603" s="12"/>
    </row>
    <row r="1604" spans="1:20" s="1" customFormat="1" x14ac:dyDescent="0.4">
      <c r="A1604" s="12"/>
      <c r="B1604" s="12"/>
      <c r="C1604" s="42"/>
      <c r="D1604" s="12"/>
      <c r="E1604" s="12"/>
      <c r="F1604" s="12"/>
      <c r="G1604" s="12"/>
      <c r="H1604" s="12"/>
      <c r="I1604" s="12"/>
      <c r="J1604" s="12"/>
      <c r="K1604" s="12"/>
      <c r="L1604" s="12"/>
      <c r="M1604" s="49"/>
      <c r="N1604" s="49"/>
      <c r="O1604" s="12"/>
      <c r="P1604" s="12"/>
      <c r="Q1604" s="12"/>
      <c r="R1604" s="12"/>
      <c r="S1604" s="12"/>
      <c r="T1604" s="12"/>
    </row>
    <row r="1605" spans="1:20" s="1" customFormat="1" x14ac:dyDescent="0.4">
      <c r="A1605" s="12"/>
      <c r="B1605" s="12"/>
      <c r="C1605" s="42"/>
      <c r="D1605" s="12"/>
      <c r="E1605" s="12"/>
      <c r="F1605" s="12"/>
      <c r="G1605" s="12"/>
      <c r="H1605" s="12"/>
      <c r="I1605" s="12"/>
      <c r="J1605" s="12"/>
      <c r="K1605" s="12"/>
      <c r="L1605" s="12"/>
      <c r="M1605" s="49"/>
      <c r="N1605" s="49"/>
      <c r="O1605" s="12"/>
      <c r="P1605" s="12"/>
      <c r="Q1605" s="12"/>
      <c r="R1605" s="12"/>
      <c r="S1605" s="12"/>
      <c r="T1605" s="12"/>
    </row>
    <row r="1606" spans="1:20" s="1" customFormat="1" x14ac:dyDescent="0.4">
      <c r="A1606" s="12"/>
      <c r="B1606" s="12"/>
      <c r="C1606" s="42"/>
      <c r="D1606" s="12"/>
      <c r="E1606" s="12"/>
      <c r="F1606" s="12"/>
      <c r="G1606" s="12"/>
      <c r="H1606" s="12"/>
      <c r="I1606" s="12"/>
      <c r="J1606" s="12"/>
      <c r="K1606" s="12"/>
      <c r="L1606" s="12"/>
      <c r="M1606" s="49"/>
      <c r="N1606" s="49"/>
      <c r="O1606" s="12"/>
      <c r="P1606" s="12"/>
      <c r="Q1606" s="12"/>
      <c r="R1606" s="12"/>
      <c r="S1606" s="12"/>
      <c r="T1606" s="12"/>
    </row>
    <row r="1607" spans="1:20" s="1" customFormat="1" x14ac:dyDescent="0.4">
      <c r="A1607" s="12"/>
      <c r="B1607" s="12"/>
      <c r="C1607" s="42"/>
      <c r="D1607" s="12"/>
      <c r="E1607" s="12"/>
      <c r="F1607" s="12"/>
      <c r="G1607" s="12"/>
      <c r="H1607" s="12"/>
      <c r="I1607" s="12"/>
      <c r="J1607" s="12"/>
      <c r="K1607" s="12"/>
      <c r="L1607" s="12"/>
      <c r="M1607" s="49"/>
      <c r="N1607" s="49"/>
      <c r="O1607" s="12"/>
      <c r="P1607" s="12"/>
      <c r="Q1607" s="12"/>
      <c r="R1607" s="12"/>
      <c r="S1607" s="12"/>
      <c r="T1607" s="12"/>
    </row>
    <row r="1608" spans="1:20" s="1" customFormat="1" x14ac:dyDescent="0.4">
      <c r="A1608" s="12"/>
      <c r="B1608" s="12"/>
      <c r="C1608" s="42"/>
      <c r="D1608" s="12"/>
      <c r="E1608" s="12"/>
      <c r="F1608" s="12"/>
      <c r="G1608" s="12"/>
      <c r="H1608" s="12"/>
      <c r="I1608" s="12"/>
      <c r="J1608" s="12"/>
      <c r="K1608" s="12"/>
      <c r="L1608" s="12"/>
      <c r="M1608" s="49"/>
      <c r="N1608" s="49"/>
      <c r="O1608" s="12"/>
      <c r="P1608" s="12"/>
      <c r="Q1608" s="12"/>
      <c r="R1608" s="12"/>
      <c r="S1608" s="12"/>
      <c r="T1608" s="12"/>
    </row>
    <row r="1609" spans="1:20" s="1" customFormat="1" x14ac:dyDescent="0.4">
      <c r="A1609" s="12"/>
      <c r="B1609" s="12"/>
      <c r="C1609" s="42"/>
      <c r="D1609" s="12"/>
      <c r="E1609" s="12"/>
      <c r="F1609" s="12"/>
      <c r="G1609" s="12"/>
      <c r="H1609" s="12"/>
      <c r="I1609" s="12"/>
      <c r="J1609" s="12"/>
      <c r="K1609" s="12"/>
      <c r="L1609" s="12"/>
      <c r="M1609" s="49"/>
      <c r="N1609" s="49"/>
      <c r="O1609" s="12"/>
      <c r="P1609" s="12"/>
      <c r="Q1609" s="12"/>
      <c r="R1609" s="12"/>
      <c r="S1609" s="12"/>
      <c r="T1609" s="12"/>
    </row>
    <row r="1610" spans="1:20" s="1" customFormat="1" x14ac:dyDescent="0.4">
      <c r="A1610" s="12"/>
      <c r="B1610" s="12"/>
      <c r="C1610" s="42"/>
      <c r="D1610" s="12"/>
      <c r="E1610" s="12"/>
      <c r="F1610" s="12"/>
      <c r="G1610" s="12"/>
      <c r="H1610" s="12"/>
      <c r="I1610" s="12"/>
      <c r="J1610" s="12"/>
      <c r="K1610" s="12"/>
      <c r="L1610" s="12"/>
      <c r="M1610" s="49"/>
      <c r="N1610" s="49"/>
      <c r="O1610" s="12"/>
      <c r="P1610" s="12"/>
      <c r="Q1610" s="12"/>
      <c r="R1610" s="12"/>
      <c r="S1610" s="12"/>
      <c r="T1610" s="12"/>
    </row>
    <row r="1611" spans="1:20" s="1" customFormat="1" x14ac:dyDescent="0.4">
      <c r="A1611" s="12"/>
      <c r="B1611" s="12"/>
      <c r="C1611" s="42"/>
      <c r="D1611" s="12"/>
      <c r="E1611" s="12"/>
      <c r="F1611" s="12"/>
      <c r="G1611" s="12"/>
      <c r="H1611" s="12"/>
      <c r="I1611" s="12"/>
      <c r="J1611" s="12"/>
      <c r="K1611" s="12"/>
      <c r="L1611" s="12"/>
      <c r="M1611" s="49"/>
      <c r="N1611" s="49"/>
      <c r="O1611" s="12"/>
      <c r="P1611" s="12"/>
      <c r="Q1611" s="12"/>
      <c r="R1611" s="12"/>
      <c r="S1611" s="12"/>
      <c r="T1611" s="12"/>
    </row>
    <row r="1612" spans="1:20" s="1" customFormat="1" x14ac:dyDescent="0.4">
      <c r="A1612" s="12"/>
      <c r="B1612" s="12"/>
      <c r="C1612" s="42"/>
      <c r="D1612" s="12"/>
      <c r="E1612" s="12"/>
      <c r="F1612" s="12"/>
      <c r="G1612" s="12"/>
      <c r="H1612" s="12"/>
      <c r="I1612" s="12"/>
      <c r="J1612" s="12"/>
      <c r="K1612" s="12"/>
      <c r="L1612" s="12"/>
      <c r="M1612" s="49"/>
      <c r="N1612" s="49"/>
      <c r="O1612" s="12"/>
      <c r="P1612" s="12"/>
      <c r="Q1612" s="12"/>
      <c r="R1612" s="12"/>
      <c r="S1612" s="12"/>
      <c r="T1612" s="12"/>
    </row>
    <row r="1613" spans="1:20" s="1" customFormat="1" x14ac:dyDescent="0.4">
      <c r="A1613" s="12"/>
      <c r="B1613" s="12"/>
      <c r="C1613" s="42"/>
      <c r="D1613" s="12"/>
      <c r="E1613" s="12"/>
      <c r="F1613" s="12"/>
      <c r="G1613" s="12"/>
      <c r="H1613" s="12"/>
      <c r="I1613" s="12"/>
      <c r="J1613" s="12"/>
      <c r="K1613" s="12"/>
      <c r="L1613" s="12"/>
      <c r="M1613" s="49"/>
      <c r="N1613" s="49"/>
      <c r="O1613" s="12"/>
      <c r="P1613" s="12"/>
      <c r="Q1613" s="12"/>
      <c r="R1613" s="12"/>
      <c r="S1613" s="12"/>
      <c r="T1613" s="12"/>
    </row>
    <row r="1614" spans="1:20" s="1" customFormat="1" x14ac:dyDescent="0.4">
      <c r="A1614" s="12"/>
      <c r="B1614" s="12"/>
      <c r="C1614" s="42"/>
      <c r="D1614" s="12"/>
      <c r="E1614" s="12"/>
      <c r="F1614" s="12"/>
      <c r="G1614" s="12"/>
      <c r="H1614" s="12"/>
      <c r="I1614" s="12"/>
      <c r="J1614" s="12"/>
      <c r="K1614" s="12"/>
      <c r="L1614" s="12"/>
      <c r="M1614" s="49"/>
      <c r="N1614" s="49"/>
      <c r="O1614" s="12"/>
      <c r="P1614" s="12"/>
      <c r="Q1614" s="12"/>
      <c r="R1614" s="12"/>
      <c r="S1614" s="12"/>
      <c r="T1614" s="12"/>
    </row>
    <row r="1615" spans="1:20" s="1" customFormat="1" x14ac:dyDescent="0.4">
      <c r="A1615" s="12"/>
      <c r="B1615" s="12"/>
      <c r="C1615" s="42"/>
      <c r="D1615" s="12"/>
      <c r="E1615" s="12"/>
      <c r="F1615" s="12"/>
      <c r="G1615" s="12"/>
      <c r="H1615" s="12"/>
      <c r="I1615" s="12"/>
      <c r="J1615" s="12"/>
      <c r="K1615" s="12"/>
      <c r="L1615" s="12"/>
      <c r="M1615" s="49"/>
      <c r="N1615" s="49"/>
      <c r="O1615" s="12"/>
      <c r="P1615" s="12"/>
      <c r="Q1615" s="12"/>
      <c r="R1615" s="12"/>
      <c r="S1615" s="12"/>
      <c r="T1615" s="12"/>
    </row>
    <row r="1616" spans="1:20" s="1" customFormat="1" x14ac:dyDescent="0.4">
      <c r="A1616" s="12"/>
      <c r="B1616" s="12"/>
      <c r="C1616" s="42"/>
      <c r="D1616" s="12"/>
      <c r="E1616" s="12"/>
      <c r="F1616" s="12"/>
      <c r="G1616" s="12"/>
      <c r="H1616" s="12"/>
      <c r="I1616" s="12"/>
      <c r="J1616" s="12"/>
      <c r="K1616" s="12"/>
      <c r="L1616" s="12"/>
      <c r="M1616" s="49"/>
      <c r="N1616" s="49"/>
      <c r="O1616" s="12"/>
      <c r="P1616" s="12"/>
      <c r="Q1616" s="12"/>
      <c r="R1616" s="12"/>
      <c r="S1616" s="12"/>
      <c r="T1616" s="12"/>
    </row>
    <row r="1617" spans="1:20" s="1" customFormat="1" x14ac:dyDescent="0.4">
      <c r="A1617" s="12"/>
      <c r="B1617" s="12"/>
      <c r="C1617" s="42"/>
      <c r="D1617" s="12"/>
      <c r="E1617" s="12"/>
      <c r="F1617" s="12"/>
      <c r="G1617" s="12"/>
      <c r="H1617" s="12"/>
      <c r="I1617" s="12"/>
      <c r="J1617" s="12"/>
      <c r="K1617" s="12"/>
      <c r="L1617" s="12"/>
      <c r="M1617" s="49"/>
      <c r="N1617" s="49"/>
      <c r="O1617" s="12"/>
      <c r="P1617" s="12"/>
      <c r="Q1617" s="12"/>
      <c r="R1617" s="12"/>
      <c r="S1617" s="12"/>
      <c r="T1617" s="12"/>
    </row>
    <row r="1618" spans="1:20" s="1" customFormat="1" x14ac:dyDescent="0.4">
      <c r="A1618" s="12"/>
      <c r="B1618" s="12"/>
      <c r="C1618" s="42"/>
      <c r="D1618" s="12"/>
      <c r="E1618" s="12"/>
      <c r="F1618" s="12"/>
      <c r="G1618" s="12"/>
      <c r="H1618" s="12"/>
      <c r="I1618" s="12"/>
      <c r="J1618" s="12"/>
      <c r="K1618" s="12"/>
      <c r="L1618" s="12"/>
      <c r="M1618" s="49"/>
      <c r="N1618" s="49"/>
      <c r="O1618" s="12"/>
      <c r="P1618" s="12"/>
      <c r="Q1618" s="12"/>
      <c r="R1618" s="12"/>
      <c r="S1618" s="12"/>
      <c r="T1618" s="12"/>
    </row>
    <row r="1619" spans="1:20" s="1" customFormat="1" x14ac:dyDescent="0.4">
      <c r="A1619" s="12"/>
      <c r="B1619" s="12"/>
      <c r="C1619" s="42"/>
      <c r="D1619" s="12"/>
      <c r="E1619" s="12"/>
      <c r="F1619" s="12"/>
      <c r="G1619" s="12"/>
      <c r="H1619" s="12"/>
      <c r="I1619" s="12"/>
      <c r="J1619" s="12"/>
      <c r="K1619" s="12"/>
      <c r="L1619" s="12"/>
      <c r="M1619" s="49"/>
      <c r="N1619" s="49"/>
      <c r="O1619" s="12"/>
      <c r="P1619" s="12"/>
      <c r="Q1619" s="12"/>
      <c r="R1619" s="12"/>
      <c r="S1619" s="12"/>
      <c r="T1619" s="12"/>
    </row>
    <row r="1620" spans="1:20" s="1" customFormat="1" x14ac:dyDescent="0.4">
      <c r="A1620" s="12"/>
      <c r="B1620" s="12"/>
      <c r="C1620" s="42"/>
      <c r="D1620" s="12"/>
      <c r="E1620" s="12"/>
      <c r="F1620" s="12"/>
      <c r="G1620" s="12"/>
      <c r="H1620" s="12"/>
      <c r="I1620" s="12"/>
      <c r="J1620" s="12"/>
      <c r="K1620" s="12"/>
      <c r="L1620" s="12"/>
      <c r="M1620" s="49"/>
      <c r="N1620" s="49"/>
      <c r="O1620" s="12"/>
      <c r="P1620" s="12"/>
      <c r="Q1620" s="12"/>
      <c r="R1620" s="12"/>
      <c r="S1620" s="12"/>
      <c r="T1620" s="12"/>
    </row>
    <row r="1621" spans="1:20" s="1" customFormat="1" x14ac:dyDescent="0.4">
      <c r="A1621" s="12"/>
      <c r="B1621" s="12"/>
      <c r="C1621" s="42"/>
      <c r="D1621" s="12"/>
      <c r="E1621" s="12"/>
      <c r="F1621" s="12"/>
      <c r="G1621" s="12"/>
      <c r="H1621" s="12"/>
      <c r="I1621" s="12"/>
      <c r="J1621" s="12"/>
      <c r="K1621" s="12"/>
      <c r="L1621" s="12"/>
      <c r="M1621" s="49"/>
      <c r="N1621" s="49"/>
      <c r="O1621" s="12"/>
      <c r="P1621" s="12"/>
      <c r="Q1621" s="12"/>
      <c r="R1621" s="12"/>
      <c r="S1621" s="12"/>
      <c r="T1621" s="12"/>
    </row>
    <row r="1622" spans="1:20" s="1" customFormat="1" x14ac:dyDescent="0.4">
      <c r="A1622" s="12"/>
      <c r="B1622" s="12"/>
      <c r="C1622" s="42"/>
      <c r="D1622" s="12"/>
      <c r="E1622" s="12"/>
      <c r="F1622" s="12"/>
      <c r="G1622" s="12"/>
      <c r="H1622" s="12"/>
      <c r="I1622" s="12"/>
      <c r="J1622" s="12"/>
      <c r="K1622" s="12"/>
      <c r="L1622" s="12"/>
      <c r="M1622" s="49"/>
      <c r="N1622" s="49"/>
      <c r="O1622" s="12"/>
      <c r="P1622" s="12"/>
      <c r="Q1622" s="12"/>
      <c r="R1622" s="12"/>
      <c r="S1622" s="12"/>
      <c r="T1622" s="12"/>
    </row>
    <row r="1623" spans="1:20" s="1" customFormat="1" x14ac:dyDescent="0.4">
      <c r="A1623" s="12"/>
      <c r="B1623" s="12"/>
      <c r="C1623" s="42"/>
      <c r="D1623" s="12"/>
      <c r="E1623" s="12"/>
      <c r="F1623" s="12"/>
      <c r="G1623" s="12"/>
      <c r="H1623" s="12"/>
      <c r="I1623" s="12"/>
      <c r="J1623" s="12"/>
      <c r="K1623" s="12"/>
      <c r="L1623" s="12"/>
      <c r="M1623" s="49"/>
      <c r="N1623" s="49"/>
      <c r="O1623" s="12"/>
      <c r="P1623" s="12"/>
      <c r="Q1623" s="12"/>
      <c r="R1623" s="12"/>
      <c r="S1623" s="12"/>
      <c r="T1623" s="12"/>
    </row>
    <row r="1624" spans="1:20" s="1" customFormat="1" x14ac:dyDescent="0.4">
      <c r="A1624" s="12"/>
      <c r="B1624" s="12"/>
      <c r="C1624" s="42"/>
      <c r="D1624" s="12"/>
      <c r="E1624" s="12"/>
      <c r="F1624" s="12"/>
      <c r="G1624" s="12"/>
      <c r="H1624" s="12"/>
      <c r="I1624" s="12"/>
      <c r="J1624" s="12"/>
      <c r="K1624" s="12"/>
      <c r="L1624" s="12"/>
      <c r="M1624" s="49"/>
      <c r="N1624" s="49"/>
      <c r="O1624" s="12"/>
      <c r="P1624" s="12"/>
      <c r="Q1624" s="12"/>
      <c r="R1624" s="12"/>
      <c r="S1624" s="12"/>
      <c r="T1624" s="12"/>
    </row>
    <row r="1625" spans="1:20" s="1" customFormat="1" x14ac:dyDescent="0.4">
      <c r="A1625" s="12"/>
      <c r="B1625" s="12"/>
      <c r="C1625" s="42"/>
      <c r="D1625" s="12"/>
      <c r="E1625" s="12"/>
      <c r="F1625" s="12"/>
      <c r="G1625" s="12"/>
      <c r="H1625" s="12"/>
      <c r="I1625" s="12"/>
      <c r="J1625" s="12"/>
      <c r="K1625" s="12"/>
      <c r="L1625" s="12"/>
      <c r="M1625" s="49"/>
      <c r="N1625" s="49"/>
      <c r="O1625" s="12"/>
      <c r="P1625" s="12"/>
      <c r="Q1625" s="12"/>
      <c r="R1625" s="12"/>
      <c r="S1625" s="12"/>
      <c r="T1625" s="12"/>
    </row>
    <row r="1626" spans="1:20" s="1" customFormat="1" x14ac:dyDescent="0.4">
      <c r="A1626" s="12"/>
      <c r="B1626" s="12"/>
      <c r="C1626" s="42"/>
      <c r="D1626" s="12"/>
      <c r="E1626" s="12"/>
      <c r="F1626" s="12"/>
      <c r="G1626" s="12"/>
      <c r="H1626" s="12"/>
      <c r="I1626" s="12"/>
      <c r="J1626" s="12"/>
      <c r="K1626" s="12"/>
      <c r="L1626" s="12"/>
      <c r="M1626" s="49"/>
      <c r="N1626" s="49"/>
      <c r="O1626" s="12"/>
      <c r="P1626" s="12"/>
      <c r="Q1626" s="12"/>
      <c r="R1626" s="12"/>
      <c r="S1626" s="12"/>
      <c r="T1626" s="12"/>
    </row>
    <row r="1627" spans="1:20" s="1" customFormat="1" x14ac:dyDescent="0.4">
      <c r="A1627" s="12"/>
      <c r="B1627" s="12"/>
      <c r="C1627" s="42"/>
      <c r="D1627" s="12"/>
      <c r="E1627" s="12"/>
      <c r="F1627" s="12"/>
      <c r="G1627" s="12"/>
      <c r="H1627" s="12"/>
      <c r="I1627" s="12"/>
      <c r="J1627" s="12"/>
      <c r="K1627" s="12"/>
      <c r="L1627" s="12"/>
      <c r="M1627" s="49"/>
      <c r="N1627" s="49"/>
      <c r="O1627" s="12"/>
      <c r="P1627" s="12"/>
      <c r="Q1627" s="12"/>
      <c r="R1627" s="12"/>
      <c r="S1627" s="12"/>
      <c r="T1627" s="12"/>
    </row>
    <row r="1628" spans="1:20" s="1" customFormat="1" x14ac:dyDescent="0.4">
      <c r="A1628" s="12"/>
      <c r="B1628" s="12"/>
      <c r="C1628" s="42"/>
      <c r="D1628" s="12"/>
      <c r="E1628" s="12"/>
      <c r="F1628" s="12"/>
      <c r="G1628" s="12"/>
      <c r="H1628" s="12"/>
      <c r="I1628" s="12"/>
      <c r="J1628" s="12"/>
      <c r="K1628" s="12"/>
      <c r="L1628" s="12"/>
      <c r="M1628" s="49"/>
      <c r="N1628" s="49"/>
      <c r="O1628" s="12"/>
      <c r="P1628" s="12"/>
      <c r="Q1628" s="12"/>
      <c r="R1628" s="12"/>
      <c r="S1628" s="12"/>
      <c r="T1628" s="12"/>
    </row>
    <row r="1629" spans="1:20" s="1" customFormat="1" x14ac:dyDescent="0.4">
      <c r="A1629" s="12"/>
      <c r="B1629" s="12"/>
      <c r="C1629" s="42"/>
      <c r="D1629" s="12"/>
      <c r="E1629" s="12"/>
      <c r="F1629" s="12"/>
      <c r="G1629" s="12"/>
      <c r="H1629" s="12"/>
      <c r="I1629" s="12"/>
      <c r="J1629" s="12"/>
      <c r="K1629" s="12"/>
      <c r="L1629" s="12"/>
      <c r="M1629" s="49"/>
      <c r="N1629" s="49"/>
      <c r="O1629" s="12"/>
      <c r="P1629" s="12"/>
      <c r="Q1629" s="12"/>
      <c r="R1629" s="12"/>
      <c r="S1629" s="12"/>
      <c r="T1629" s="12"/>
    </row>
    <row r="1630" spans="1:20" s="1" customFormat="1" x14ac:dyDescent="0.4">
      <c r="A1630" s="12"/>
      <c r="B1630" s="12"/>
      <c r="C1630" s="42"/>
      <c r="D1630" s="12"/>
      <c r="E1630" s="12"/>
      <c r="F1630" s="12"/>
      <c r="G1630" s="12"/>
      <c r="H1630" s="12"/>
      <c r="I1630" s="12"/>
      <c r="J1630" s="12"/>
      <c r="K1630" s="12"/>
      <c r="L1630" s="12"/>
      <c r="M1630" s="49"/>
      <c r="N1630" s="49"/>
      <c r="O1630" s="12"/>
      <c r="P1630" s="12"/>
      <c r="Q1630" s="12"/>
      <c r="R1630" s="12"/>
      <c r="S1630" s="12"/>
      <c r="T1630" s="12"/>
    </row>
    <row r="1631" spans="1:20" s="1" customFormat="1" x14ac:dyDescent="0.4">
      <c r="A1631" s="12"/>
      <c r="B1631" s="12"/>
      <c r="C1631" s="42"/>
      <c r="D1631" s="12"/>
      <c r="E1631" s="12"/>
      <c r="F1631" s="12"/>
      <c r="G1631" s="12"/>
      <c r="H1631" s="12"/>
      <c r="I1631" s="12"/>
      <c r="J1631" s="12"/>
      <c r="K1631" s="12"/>
      <c r="L1631" s="12"/>
      <c r="M1631" s="49"/>
      <c r="N1631" s="49"/>
      <c r="O1631" s="12"/>
      <c r="P1631" s="12"/>
      <c r="Q1631" s="12"/>
      <c r="R1631" s="12"/>
      <c r="S1631" s="12"/>
      <c r="T1631" s="12"/>
    </row>
    <row r="1632" spans="1:20" s="1" customFormat="1" x14ac:dyDescent="0.4">
      <c r="A1632" s="12"/>
      <c r="B1632" s="12"/>
      <c r="C1632" s="42"/>
      <c r="D1632" s="12"/>
      <c r="E1632" s="12"/>
      <c r="F1632" s="12"/>
      <c r="G1632" s="12"/>
      <c r="H1632" s="12"/>
      <c r="I1632" s="12"/>
      <c r="J1632" s="12"/>
      <c r="K1632" s="12"/>
      <c r="L1632" s="12"/>
      <c r="M1632" s="49"/>
      <c r="N1632" s="49"/>
      <c r="O1632" s="12"/>
      <c r="P1632" s="12"/>
      <c r="Q1632" s="12"/>
      <c r="R1632" s="12"/>
      <c r="S1632" s="12"/>
      <c r="T1632" s="12"/>
    </row>
    <row r="1633" spans="1:20" s="1" customFormat="1" x14ac:dyDescent="0.4">
      <c r="A1633" s="12"/>
      <c r="B1633" s="12"/>
      <c r="C1633" s="42"/>
      <c r="D1633" s="12"/>
      <c r="E1633" s="12"/>
      <c r="F1633" s="12"/>
      <c r="G1633" s="12"/>
      <c r="H1633" s="12"/>
      <c r="I1633" s="12"/>
      <c r="J1633" s="12"/>
      <c r="K1633" s="12"/>
      <c r="L1633" s="12"/>
      <c r="M1633" s="49"/>
      <c r="N1633" s="49"/>
      <c r="O1633" s="12"/>
      <c r="P1633" s="12"/>
      <c r="Q1633" s="12"/>
      <c r="R1633" s="12"/>
      <c r="S1633" s="12"/>
      <c r="T1633" s="12"/>
    </row>
    <row r="1634" spans="1:20" s="1" customFormat="1" x14ac:dyDescent="0.4">
      <c r="A1634" s="12"/>
      <c r="B1634" s="12"/>
      <c r="C1634" s="42"/>
      <c r="D1634" s="12"/>
      <c r="E1634" s="12"/>
      <c r="F1634" s="12"/>
      <c r="G1634" s="12"/>
      <c r="H1634" s="12"/>
      <c r="I1634" s="12"/>
      <c r="J1634" s="12"/>
      <c r="K1634" s="12"/>
      <c r="L1634" s="12"/>
      <c r="M1634" s="49"/>
      <c r="N1634" s="49"/>
      <c r="O1634" s="12"/>
      <c r="P1634" s="12"/>
      <c r="Q1634" s="12"/>
      <c r="R1634" s="12"/>
      <c r="S1634" s="12"/>
      <c r="T1634" s="12"/>
    </row>
    <row r="1635" spans="1:20" s="1" customFormat="1" x14ac:dyDescent="0.4">
      <c r="A1635" s="12"/>
      <c r="B1635" s="12"/>
      <c r="C1635" s="42"/>
      <c r="D1635" s="12"/>
      <c r="E1635" s="12"/>
      <c r="F1635" s="12"/>
      <c r="G1635" s="12"/>
      <c r="H1635" s="12"/>
      <c r="I1635" s="12"/>
      <c r="J1635" s="12"/>
      <c r="K1635" s="12"/>
      <c r="L1635" s="12"/>
      <c r="M1635" s="49"/>
      <c r="N1635" s="49"/>
      <c r="O1635" s="12"/>
      <c r="P1635" s="12"/>
      <c r="Q1635" s="12"/>
      <c r="R1635" s="12"/>
      <c r="S1635" s="12"/>
      <c r="T1635" s="12"/>
    </row>
    <row r="1636" spans="1:20" s="1" customFormat="1" x14ac:dyDescent="0.4">
      <c r="A1636" s="12"/>
      <c r="B1636" s="12"/>
      <c r="C1636" s="42"/>
      <c r="D1636" s="12"/>
      <c r="E1636" s="12"/>
      <c r="F1636" s="12"/>
      <c r="G1636" s="12"/>
      <c r="H1636" s="12"/>
      <c r="I1636" s="12"/>
      <c r="J1636" s="12"/>
      <c r="K1636" s="12"/>
      <c r="L1636" s="12"/>
      <c r="M1636" s="49"/>
      <c r="N1636" s="49"/>
      <c r="O1636" s="12"/>
      <c r="P1636" s="12"/>
      <c r="Q1636" s="12"/>
      <c r="R1636" s="12"/>
      <c r="S1636" s="12"/>
      <c r="T1636" s="12"/>
    </row>
    <row r="1637" spans="1:20" s="1" customFormat="1" x14ac:dyDescent="0.4">
      <c r="A1637" s="12"/>
      <c r="B1637" s="12"/>
      <c r="C1637" s="42"/>
      <c r="D1637" s="12"/>
      <c r="E1637" s="12"/>
      <c r="F1637" s="12"/>
      <c r="G1637" s="12"/>
      <c r="H1637" s="12"/>
      <c r="I1637" s="12"/>
      <c r="J1637" s="12"/>
      <c r="K1637" s="12"/>
      <c r="L1637" s="12"/>
      <c r="M1637" s="49"/>
      <c r="N1637" s="49"/>
      <c r="O1637" s="12"/>
      <c r="P1637" s="12"/>
      <c r="Q1637" s="12"/>
      <c r="R1637" s="12"/>
      <c r="S1637" s="12"/>
      <c r="T1637" s="12"/>
    </row>
    <row r="1638" spans="1:20" s="1" customFormat="1" x14ac:dyDescent="0.4">
      <c r="A1638" s="12"/>
      <c r="B1638" s="12"/>
      <c r="C1638" s="42"/>
      <c r="D1638" s="12"/>
      <c r="E1638" s="12"/>
      <c r="F1638" s="12"/>
      <c r="G1638" s="12"/>
      <c r="H1638" s="12"/>
      <c r="I1638" s="12"/>
      <c r="J1638" s="12"/>
      <c r="K1638" s="12"/>
      <c r="L1638" s="12"/>
      <c r="M1638" s="49"/>
      <c r="N1638" s="49"/>
      <c r="O1638" s="12"/>
      <c r="P1638" s="12"/>
      <c r="Q1638" s="12"/>
      <c r="R1638" s="12"/>
      <c r="S1638" s="12"/>
      <c r="T1638" s="12"/>
    </row>
    <row r="1639" spans="1:20" s="1" customFormat="1" x14ac:dyDescent="0.4">
      <c r="A1639" s="12"/>
      <c r="B1639" s="12"/>
      <c r="C1639" s="42"/>
      <c r="D1639" s="12"/>
      <c r="E1639" s="12"/>
      <c r="F1639" s="12"/>
      <c r="G1639" s="12"/>
      <c r="H1639" s="12"/>
      <c r="I1639" s="12"/>
      <c r="J1639" s="12"/>
      <c r="K1639" s="12"/>
      <c r="L1639" s="12"/>
      <c r="M1639" s="49"/>
      <c r="N1639" s="49"/>
      <c r="O1639" s="12"/>
      <c r="P1639" s="12"/>
      <c r="Q1639" s="12"/>
      <c r="R1639" s="12"/>
      <c r="S1639" s="12"/>
      <c r="T1639" s="12"/>
    </row>
    <row r="1640" spans="1:20" s="1" customFormat="1" x14ac:dyDescent="0.4">
      <c r="A1640" s="12"/>
      <c r="B1640" s="12"/>
      <c r="C1640" s="42"/>
      <c r="D1640" s="12"/>
      <c r="E1640" s="12"/>
      <c r="F1640" s="12"/>
      <c r="G1640" s="12"/>
      <c r="H1640" s="12"/>
      <c r="I1640" s="12"/>
      <c r="J1640" s="12"/>
      <c r="K1640" s="12"/>
      <c r="L1640" s="12"/>
      <c r="M1640" s="49"/>
      <c r="N1640" s="49"/>
      <c r="O1640" s="12"/>
      <c r="P1640" s="12"/>
      <c r="Q1640" s="12"/>
      <c r="R1640" s="12"/>
      <c r="S1640" s="12"/>
      <c r="T1640" s="12"/>
    </row>
    <row r="1641" spans="1:20" s="1" customFormat="1" x14ac:dyDescent="0.4">
      <c r="A1641" s="12"/>
      <c r="B1641" s="12"/>
      <c r="C1641" s="42"/>
      <c r="D1641" s="12"/>
      <c r="E1641" s="12"/>
      <c r="F1641" s="12"/>
      <c r="G1641" s="12"/>
      <c r="H1641" s="12"/>
      <c r="I1641" s="12"/>
      <c r="J1641" s="12"/>
      <c r="K1641" s="12"/>
      <c r="L1641" s="12"/>
      <c r="M1641" s="49"/>
      <c r="N1641" s="49"/>
      <c r="O1641" s="12"/>
      <c r="P1641" s="12"/>
      <c r="Q1641" s="12"/>
      <c r="R1641" s="12"/>
      <c r="S1641" s="12"/>
      <c r="T1641" s="12"/>
    </row>
    <row r="1642" spans="1:20" s="1" customFormat="1" x14ac:dyDescent="0.4">
      <c r="A1642" s="12"/>
      <c r="B1642" s="12"/>
      <c r="C1642" s="42"/>
      <c r="D1642" s="12"/>
      <c r="E1642" s="12"/>
      <c r="F1642" s="12"/>
      <c r="G1642" s="12"/>
      <c r="H1642" s="12"/>
      <c r="I1642" s="12"/>
      <c r="J1642" s="12"/>
      <c r="K1642" s="12"/>
      <c r="L1642" s="12"/>
      <c r="M1642" s="49"/>
      <c r="N1642" s="49"/>
      <c r="O1642" s="12"/>
      <c r="P1642" s="12"/>
      <c r="Q1642" s="12"/>
      <c r="R1642" s="12"/>
      <c r="S1642" s="12"/>
      <c r="T1642" s="12"/>
    </row>
    <row r="1643" spans="1:20" s="1" customFormat="1" x14ac:dyDescent="0.4">
      <c r="A1643" s="12"/>
      <c r="B1643" s="12"/>
      <c r="C1643" s="42"/>
      <c r="D1643" s="12"/>
      <c r="E1643" s="12"/>
      <c r="F1643" s="12"/>
      <c r="G1643" s="12"/>
      <c r="H1643" s="12"/>
      <c r="I1643" s="12"/>
      <c r="J1643" s="12"/>
      <c r="K1643" s="12"/>
      <c r="L1643" s="12"/>
      <c r="M1643" s="49"/>
      <c r="N1643" s="49"/>
      <c r="O1643" s="12"/>
      <c r="P1643" s="12"/>
      <c r="Q1643" s="12"/>
      <c r="R1643" s="12"/>
      <c r="S1643" s="12"/>
      <c r="T1643" s="12"/>
    </row>
    <row r="1644" spans="1:20" s="1" customFormat="1" x14ac:dyDescent="0.4">
      <c r="A1644" s="12"/>
      <c r="B1644" s="12"/>
      <c r="C1644" s="42"/>
      <c r="D1644" s="12"/>
      <c r="E1644" s="12"/>
      <c r="F1644" s="12"/>
      <c r="G1644" s="12"/>
      <c r="H1644" s="12"/>
      <c r="I1644" s="12"/>
      <c r="J1644" s="12"/>
      <c r="K1644" s="12"/>
      <c r="L1644" s="12"/>
      <c r="M1644" s="49"/>
      <c r="N1644" s="49"/>
      <c r="O1644" s="12"/>
      <c r="P1644" s="12"/>
      <c r="Q1644" s="12"/>
      <c r="R1644" s="12"/>
      <c r="S1644" s="12"/>
      <c r="T1644" s="12"/>
    </row>
    <row r="1645" spans="1:20" s="1" customFormat="1" x14ac:dyDescent="0.4">
      <c r="A1645" s="12"/>
      <c r="B1645" s="12"/>
      <c r="C1645" s="42"/>
      <c r="D1645" s="12"/>
      <c r="E1645" s="12"/>
      <c r="F1645" s="12"/>
      <c r="G1645" s="12"/>
      <c r="H1645" s="12"/>
      <c r="I1645" s="12"/>
      <c r="J1645" s="12"/>
      <c r="K1645" s="12"/>
      <c r="L1645" s="12"/>
      <c r="M1645" s="49"/>
      <c r="N1645" s="49"/>
      <c r="O1645" s="12"/>
      <c r="P1645" s="12"/>
      <c r="Q1645" s="12"/>
      <c r="R1645" s="12"/>
      <c r="S1645" s="12"/>
      <c r="T1645" s="12"/>
    </row>
    <row r="1646" spans="1:20" s="1" customFormat="1" x14ac:dyDescent="0.4">
      <c r="A1646" s="12"/>
      <c r="B1646" s="12"/>
      <c r="C1646" s="42"/>
      <c r="D1646" s="12"/>
      <c r="E1646" s="12"/>
      <c r="F1646" s="12"/>
      <c r="G1646" s="12"/>
      <c r="H1646" s="12"/>
      <c r="I1646" s="12"/>
      <c r="J1646" s="12"/>
      <c r="K1646" s="12"/>
      <c r="L1646" s="12"/>
      <c r="M1646" s="49"/>
      <c r="N1646" s="49"/>
      <c r="O1646" s="12"/>
      <c r="P1646" s="12"/>
      <c r="Q1646" s="12"/>
      <c r="R1646" s="12"/>
      <c r="S1646" s="12"/>
      <c r="T1646" s="12"/>
    </row>
    <row r="1647" spans="1:20" s="1" customFormat="1" x14ac:dyDescent="0.4">
      <c r="A1647" s="12"/>
      <c r="B1647" s="12"/>
      <c r="C1647" s="42"/>
      <c r="D1647" s="12"/>
      <c r="E1647" s="12"/>
      <c r="F1647" s="12"/>
      <c r="G1647" s="12"/>
      <c r="H1647" s="12"/>
      <c r="I1647" s="12"/>
      <c r="J1647" s="12"/>
      <c r="K1647" s="12"/>
      <c r="L1647" s="12"/>
      <c r="M1647" s="49"/>
      <c r="N1647" s="49"/>
      <c r="O1647" s="12"/>
      <c r="P1647" s="12"/>
      <c r="Q1647" s="12"/>
      <c r="R1647" s="12"/>
      <c r="S1647" s="12"/>
      <c r="T1647" s="12"/>
    </row>
    <row r="1648" spans="1:20" s="1" customFormat="1" x14ac:dyDescent="0.4">
      <c r="A1648" s="12"/>
      <c r="B1648" s="12"/>
      <c r="C1648" s="42"/>
      <c r="D1648" s="12"/>
      <c r="E1648" s="12"/>
      <c r="F1648" s="12"/>
      <c r="G1648" s="12"/>
      <c r="H1648" s="12"/>
      <c r="I1648" s="12"/>
      <c r="J1648" s="12"/>
      <c r="K1648" s="12"/>
      <c r="L1648" s="12"/>
      <c r="M1648" s="49"/>
      <c r="N1648" s="49"/>
      <c r="O1648" s="12"/>
      <c r="P1648" s="12"/>
      <c r="Q1648" s="12"/>
      <c r="R1648" s="12"/>
      <c r="S1648" s="12"/>
      <c r="T1648" s="12"/>
    </row>
    <row r="1649" spans="1:20" s="1" customFormat="1" x14ac:dyDescent="0.4">
      <c r="A1649" s="12"/>
      <c r="B1649" s="12"/>
      <c r="C1649" s="42"/>
      <c r="D1649" s="12"/>
      <c r="E1649" s="12"/>
      <c r="F1649" s="12"/>
      <c r="G1649" s="12"/>
      <c r="H1649" s="12"/>
      <c r="I1649" s="12"/>
      <c r="J1649" s="12"/>
      <c r="K1649" s="12"/>
      <c r="L1649" s="12"/>
      <c r="M1649" s="49"/>
      <c r="N1649" s="49"/>
      <c r="O1649" s="12"/>
      <c r="P1649" s="12"/>
      <c r="Q1649" s="12"/>
      <c r="R1649" s="12"/>
      <c r="S1649" s="12"/>
      <c r="T1649" s="12"/>
    </row>
    <row r="1650" spans="1:20" s="1" customFormat="1" x14ac:dyDescent="0.4">
      <c r="A1650" s="12"/>
      <c r="B1650" s="12"/>
      <c r="C1650" s="42"/>
      <c r="D1650" s="12"/>
      <c r="E1650" s="12"/>
      <c r="F1650" s="12"/>
      <c r="G1650" s="12"/>
      <c r="H1650" s="12"/>
      <c r="I1650" s="12"/>
      <c r="J1650" s="12"/>
      <c r="K1650" s="12"/>
      <c r="L1650" s="12"/>
      <c r="M1650" s="49"/>
      <c r="N1650" s="49"/>
      <c r="O1650" s="12"/>
      <c r="P1650" s="12"/>
      <c r="Q1650" s="12"/>
      <c r="R1650" s="12"/>
      <c r="S1650" s="12"/>
      <c r="T1650" s="12"/>
    </row>
    <row r="1651" spans="1:20" s="1" customFormat="1" x14ac:dyDescent="0.4">
      <c r="A1651" s="12"/>
      <c r="B1651" s="12"/>
      <c r="C1651" s="42"/>
      <c r="D1651" s="12"/>
      <c r="E1651" s="12"/>
      <c r="F1651" s="12"/>
      <c r="G1651" s="12"/>
      <c r="H1651" s="12"/>
      <c r="I1651" s="12"/>
      <c r="J1651" s="12"/>
      <c r="K1651" s="12"/>
      <c r="L1651" s="12"/>
      <c r="M1651" s="49"/>
      <c r="N1651" s="49"/>
      <c r="O1651" s="12"/>
      <c r="P1651" s="12"/>
      <c r="Q1651" s="12"/>
      <c r="R1651" s="12"/>
      <c r="S1651" s="12"/>
      <c r="T1651" s="12"/>
    </row>
    <row r="1652" spans="1:20" s="1" customFormat="1" x14ac:dyDescent="0.4">
      <c r="A1652" s="12"/>
      <c r="B1652" s="12"/>
      <c r="C1652" s="42"/>
      <c r="D1652" s="12"/>
      <c r="E1652" s="12"/>
      <c r="F1652" s="12"/>
      <c r="G1652" s="12"/>
      <c r="H1652" s="12"/>
      <c r="I1652" s="12"/>
      <c r="J1652" s="12"/>
      <c r="K1652" s="12"/>
      <c r="L1652" s="12"/>
      <c r="M1652" s="49"/>
      <c r="N1652" s="49"/>
      <c r="O1652" s="12"/>
      <c r="P1652" s="12"/>
      <c r="Q1652" s="12"/>
      <c r="R1652" s="12"/>
      <c r="S1652" s="12"/>
      <c r="T1652" s="12"/>
    </row>
    <row r="1653" spans="1:20" s="1" customFormat="1" x14ac:dyDescent="0.4">
      <c r="A1653" s="12"/>
      <c r="B1653" s="12"/>
      <c r="C1653" s="42"/>
      <c r="D1653" s="12"/>
      <c r="E1653" s="12"/>
      <c r="F1653" s="12"/>
      <c r="G1653" s="12"/>
      <c r="H1653" s="12"/>
      <c r="I1653" s="12"/>
      <c r="J1653" s="12"/>
      <c r="K1653" s="12"/>
      <c r="L1653" s="12"/>
      <c r="M1653" s="49"/>
      <c r="N1653" s="49"/>
      <c r="O1653" s="12"/>
      <c r="P1653" s="12"/>
      <c r="Q1653" s="12"/>
      <c r="R1653" s="12"/>
      <c r="S1653" s="12"/>
      <c r="T1653" s="12"/>
    </row>
    <row r="1654" spans="1:20" s="1" customFormat="1" x14ac:dyDescent="0.4">
      <c r="A1654" s="12"/>
      <c r="B1654" s="12"/>
      <c r="C1654" s="42"/>
      <c r="D1654" s="12"/>
      <c r="E1654" s="12"/>
      <c r="F1654" s="12"/>
      <c r="G1654" s="12"/>
      <c r="H1654" s="12"/>
      <c r="I1654" s="12"/>
      <c r="J1654" s="12"/>
      <c r="K1654" s="12"/>
      <c r="L1654" s="12"/>
      <c r="M1654" s="49"/>
      <c r="N1654" s="49"/>
      <c r="O1654" s="12"/>
      <c r="P1654" s="12"/>
      <c r="Q1654" s="12"/>
      <c r="R1654" s="12"/>
      <c r="S1654" s="12"/>
      <c r="T1654" s="12"/>
    </row>
    <row r="1655" spans="1:20" s="1" customFormat="1" x14ac:dyDescent="0.4">
      <c r="A1655" s="12"/>
      <c r="B1655" s="12"/>
      <c r="C1655" s="42"/>
      <c r="D1655" s="12"/>
      <c r="E1655" s="12"/>
      <c r="F1655" s="12"/>
      <c r="G1655" s="12"/>
      <c r="H1655" s="12"/>
      <c r="I1655" s="12"/>
      <c r="J1655" s="12"/>
      <c r="K1655" s="12"/>
      <c r="L1655" s="12"/>
      <c r="M1655" s="49"/>
      <c r="N1655" s="49"/>
      <c r="O1655" s="12"/>
      <c r="P1655" s="12"/>
      <c r="Q1655" s="12"/>
      <c r="R1655" s="12"/>
      <c r="S1655" s="12"/>
      <c r="T1655" s="12"/>
    </row>
    <row r="1656" spans="1:20" s="1" customFormat="1" x14ac:dyDescent="0.4">
      <c r="A1656" s="12"/>
      <c r="B1656" s="12"/>
      <c r="C1656" s="42"/>
      <c r="D1656" s="12"/>
      <c r="E1656" s="12"/>
      <c r="F1656" s="12"/>
      <c r="G1656" s="12"/>
      <c r="H1656" s="12"/>
      <c r="I1656" s="12"/>
      <c r="J1656" s="12"/>
      <c r="K1656" s="12"/>
      <c r="L1656" s="12"/>
      <c r="M1656" s="49"/>
      <c r="N1656" s="49"/>
      <c r="O1656" s="12"/>
      <c r="P1656" s="12"/>
      <c r="Q1656" s="12"/>
      <c r="R1656" s="12"/>
      <c r="S1656" s="12"/>
      <c r="T1656" s="12"/>
    </row>
    <row r="1657" spans="1:20" s="1" customFormat="1" x14ac:dyDescent="0.4">
      <c r="A1657" s="12"/>
      <c r="B1657" s="12"/>
      <c r="C1657" s="42"/>
      <c r="D1657" s="12"/>
      <c r="E1657" s="12"/>
      <c r="F1657" s="12"/>
      <c r="G1657" s="12"/>
      <c r="H1657" s="12"/>
      <c r="I1657" s="12"/>
      <c r="J1657" s="12"/>
      <c r="K1657" s="12"/>
      <c r="L1657" s="12"/>
      <c r="M1657" s="49"/>
      <c r="N1657" s="49"/>
      <c r="O1657" s="12"/>
      <c r="P1657" s="12"/>
      <c r="Q1657" s="12"/>
      <c r="R1657" s="12"/>
      <c r="S1657" s="12"/>
      <c r="T1657" s="12"/>
    </row>
    <row r="1658" spans="1:20" s="1" customFormat="1" x14ac:dyDescent="0.4">
      <c r="A1658" s="12"/>
      <c r="B1658" s="12"/>
      <c r="C1658" s="42"/>
      <c r="D1658" s="12"/>
      <c r="E1658" s="12"/>
      <c r="F1658" s="12"/>
      <c r="G1658" s="12"/>
      <c r="H1658" s="12"/>
      <c r="I1658" s="12"/>
      <c r="J1658" s="12"/>
      <c r="K1658" s="12"/>
      <c r="L1658" s="12"/>
      <c r="M1658" s="49"/>
      <c r="N1658" s="49"/>
      <c r="O1658" s="12"/>
      <c r="P1658" s="12"/>
      <c r="Q1658" s="12"/>
      <c r="R1658" s="12"/>
      <c r="S1658" s="12"/>
      <c r="T1658" s="12"/>
    </row>
    <row r="1659" spans="1:20" s="1" customFormat="1" x14ac:dyDescent="0.4">
      <c r="A1659" s="12"/>
      <c r="B1659" s="12"/>
      <c r="C1659" s="42"/>
      <c r="D1659" s="12"/>
      <c r="E1659" s="12"/>
      <c r="F1659" s="12"/>
      <c r="G1659" s="12"/>
      <c r="H1659" s="12"/>
      <c r="I1659" s="12"/>
      <c r="J1659" s="12"/>
      <c r="K1659" s="12"/>
      <c r="L1659" s="12"/>
      <c r="M1659" s="49"/>
      <c r="N1659" s="49"/>
      <c r="O1659" s="12"/>
      <c r="P1659" s="12"/>
      <c r="Q1659" s="12"/>
      <c r="R1659" s="12"/>
      <c r="S1659" s="12"/>
      <c r="T1659" s="12"/>
    </row>
    <row r="1660" spans="1:20" s="1" customFormat="1" x14ac:dyDescent="0.4">
      <c r="A1660" s="12"/>
      <c r="B1660" s="12"/>
      <c r="C1660" s="42"/>
      <c r="D1660" s="12"/>
      <c r="E1660" s="12"/>
      <c r="F1660" s="12"/>
      <c r="G1660" s="12"/>
      <c r="H1660" s="12"/>
      <c r="I1660" s="12"/>
      <c r="J1660" s="12"/>
      <c r="K1660" s="12"/>
      <c r="L1660" s="12"/>
      <c r="M1660" s="49"/>
      <c r="N1660" s="49"/>
      <c r="O1660" s="12"/>
      <c r="P1660" s="12"/>
      <c r="Q1660" s="12"/>
      <c r="R1660" s="12"/>
      <c r="S1660" s="12"/>
      <c r="T1660" s="12"/>
    </row>
    <row r="1661" spans="1:20" s="1" customFormat="1" x14ac:dyDescent="0.4">
      <c r="A1661" s="12"/>
      <c r="B1661" s="12"/>
      <c r="C1661" s="42"/>
      <c r="D1661" s="12"/>
      <c r="E1661" s="12"/>
      <c r="F1661" s="12"/>
      <c r="G1661" s="12"/>
      <c r="H1661" s="12"/>
      <c r="I1661" s="12"/>
      <c r="J1661" s="12"/>
      <c r="K1661" s="12"/>
      <c r="L1661" s="12"/>
      <c r="M1661" s="49"/>
      <c r="N1661" s="49"/>
      <c r="O1661" s="12"/>
      <c r="P1661" s="12"/>
      <c r="Q1661" s="12"/>
      <c r="R1661" s="12"/>
      <c r="S1661" s="12"/>
      <c r="T1661" s="12"/>
    </row>
    <row r="1662" spans="1:20" s="1" customFormat="1" x14ac:dyDescent="0.4">
      <c r="A1662" s="12"/>
      <c r="B1662" s="12"/>
      <c r="C1662" s="42"/>
      <c r="D1662" s="12"/>
      <c r="E1662" s="12"/>
      <c r="F1662" s="12"/>
      <c r="G1662" s="12"/>
      <c r="H1662" s="12"/>
      <c r="I1662" s="12"/>
      <c r="J1662" s="12"/>
      <c r="K1662" s="12"/>
      <c r="L1662" s="12"/>
      <c r="M1662" s="49"/>
      <c r="N1662" s="49"/>
      <c r="O1662" s="12"/>
      <c r="P1662" s="12"/>
      <c r="Q1662" s="12"/>
      <c r="R1662" s="12"/>
      <c r="S1662" s="12"/>
      <c r="T1662" s="12"/>
    </row>
    <row r="1663" spans="1:20" s="1" customFormat="1" x14ac:dyDescent="0.4">
      <c r="A1663" s="12"/>
      <c r="B1663" s="12"/>
      <c r="C1663" s="42"/>
      <c r="D1663" s="12"/>
      <c r="E1663" s="12"/>
      <c r="F1663" s="12"/>
      <c r="G1663" s="12"/>
      <c r="H1663" s="12"/>
      <c r="I1663" s="12"/>
      <c r="J1663" s="12"/>
      <c r="K1663" s="12"/>
      <c r="L1663" s="12"/>
      <c r="M1663" s="49"/>
      <c r="N1663" s="49"/>
      <c r="O1663" s="12"/>
      <c r="P1663" s="12"/>
      <c r="Q1663" s="12"/>
      <c r="R1663" s="12"/>
      <c r="S1663" s="12"/>
      <c r="T1663" s="12"/>
    </row>
    <row r="1664" spans="1:20" s="1" customFormat="1" x14ac:dyDescent="0.4">
      <c r="A1664" s="12"/>
      <c r="B1664" s="12"/>
      <c r="C1664" s="42"/>
      <c r="D1664" s="12"/>
      <c r="E1664" s="12"/>
      <c r="F1664" s="12"/>
      <c r="G1664" s="12"/>
      <c r="H1664" s="12"/>
      <c r="I1664" s="12"/>
      <c r="J1664" s="12"/>
      <c r="K1664" s="12"/>
      <c r="L1664" s="12"/>
      <c r="M1664" s="49"/>
      <c r="N1664" s="49"/>
      <c r="O1664" s="12"/>
      <c r="P1664" s="12"/>
      <c r="Q1664" s="12"/>
      <c r="R1664" s="12"/>
      <c r="S1664" s="12"/>
      <c r="T1664" s="12"/>
    </row>
    <row r="1665" spans="1:20" s="1" customFormat="1" x14ac:dyDescent="0.4">
      <c r="A1665" s="12"/>
      <c r="B1665" s="12"/>
      <c r="C1665" s="42"/>
      <c r="D1665" s="12"/>
      <c r="E1665" s="12"/>
      <c r="F1665" s="12"/>
      <c r="G1665" s="12"/>
      <c r="H1665" s="12"/>
      <c r="I1665" s="12"/>
      <c r="J1665" s="12"/>
      <c r="K1665" s="12"/>
      <c r="L1665" s="12"/>
      <c r="M1665" s="49"/>
      <c r="N1665" s="49"/>
      <c r="O1665" s="12"/>
      <c r="P1665" s="12"/>
      <c r="Q1665" s="12"/>
      <c r="R1665" s="12"/>
      <c r="S1665" s="12"/>
      <c r="T1665" s="12"/>
    </row>
    <row r="1666" spans="1:20" s="1" customFormat="1" x14ac:dyDescent="0.4">
      <c r="A1666" s="12"/>
      <c r="B1666" s="12"/>
      <c r="C1666" s="42"/>
      <c r="D1666" s="12"/>
      <c r="E1666" s="12"/>
      <c r="F1666" s="12"/>
      <c r="G1666" s="12"/>
      <c r="H1666" s="12"/>
      <c r="I1666" s="12"/>
      <c r="J1666" s="12"/>
      <c r="K1666" s="12"/>
      <c r="L1666" s="12"/>
      <c r="M1666" s="49"/>
      <c r="N1666" s="49"/>
      <c r="O1666" s="12"/>
      <c r="P1666" s="12"/>
      <c r="Q1666" s="12"/>
      <c r="R1666" s="12"/>
      <c r="S1666" s="12"/>
      <c r="T1666" s="12"/>
    </row>
    <row r="1667" spans="1:20" s="1" customFormat="1" x14ac:dyDescent="0.4">
      <c r="A1667" s="12"/>
      <c r="B1667" s="12"/>
      <c r="C1667" s="42"/>
      <c r="D1667" s="12"/>
      <c r="E1667" s="12"/>
      <c r="F1667" s="12"/>
      <c r="G1667" s="12"/>
      <c r="H1667" s="12"/>
      <c r="I1667" s="12"/>
      <c r="J1667" s="12"/>
      <c r="K1667" s="12"/>
      <c r="L1667" s="12"/>
      <c r="M1667" s="49"/>
      <c r="N1667" s="49"/>
      <c r="O1667" s="12"/>
      <c r="P1667" s="12"/>
      <c r="Q1667" s="12"/>
      <c r="R1667" s="12"/>
      <c r="S1667" s="12"/>
      <c r="T1667" s="12"/>
    </row>
    <row r="1668" spans="1:20" s="1" customFormat="1" x14ac:dyDescent="0.4">
      <c r="A1668" s="12"/>
      <c r="B1668" s="12"/>
      <c r="C1668" s="42"/>
      <c r="D1668" s="12"/>
      <c r="E1668" s="12"/>
      <c r="F1668" s="12"/>
      <c r="G1668" s="12"/>
      <c r="H1668" s="12"/>
      <c r="I1668" s="12"/>
      <c r="J1668" s="12"/>
      <c r="K1668" s="12"/>
      <c r="L1668" s="12"/>
      <c r="M1668" s="49"/>
      <c r="N1668" s="49"/>
      <c r="O1668" s="12"/>
      <c r="P1668" s="12"/>
      <c r="Q1668" s="12"/>
      <c r="R1668" s="12"/>
      <c r="S1668" s="12"/>
      <c r="T1668" s="12"/>
    </row>
    <row r="1669" spans="1:20" s="1" customFormat="1" x14ac:dyDescent="0.4">
      <c r="A1669" s="12"/>
      <c r="B1669" s="12"/>
      <c r="C1669" s="42"/>
      <c r="D1669" s="12"/>
      <c r="E1669" s="12"/>
      <c r="F1669" s="12"/>
      <c r="G1669" s="12"/>
      <c r="H1669" s="12"/>
      <c r="I1669" s="12"/>
      <c r="J1669" s="12"/>
      <c r="K1669" s="12"/>
      <c r="L1669" s="12"/>
      <c r="M1669" s="49"/>
      <c r="N1669" s="49"/>
      <c r="O1669" s="12"/>
      <c r="P1669" s="12"/>
      <c r="Q1669" s="12"/>
      <c r="R1669" s="12"/>
      <c r="S1669" s="12"/>
      <c r="T1669" s="12"/>
    </row>
    <row r="1670" spans="1:20" s="1" customFormat="1" x14ac:dyDescent="0.4">
      <c r="A1670" s="12"/>
      <c r="B1670" s="12"/>
      <c r="C1670" s="42"/>
      <c r="D1670" s="12"/>
      <c r="E1670" s="12"/>
      <c r="F1670" s="12"/>
      <c r="G1670" s="12"/>
      <c r="H1670" s="12"/>
      <c r="I1670" s="12"/>
      <c r="J1670" s="12"/>
      <c r="K1670" s="12"/>
      <c r="L1670" s="12"/>
      <c r="M1670" s="49"/>
      <c r="N1670" s="49"/>
      <c r="O1670" s="12"/>
      <c r="P1670" s="12"/>
      <c r="Q1670" s="12"/>
      <c r="R1670" s="12"/>
      <c r="S1670" s="12"/>
      <c r="T1670" s="12"/>
    </row>
    <row r="1671" spans="1:20" s="1" customFormat="1" x14ac:dyDescent="0.4">
      <c r="A1671" s="12"/>
      <c r="B1671" s="12"/>
      <c r="C1671" s="42"/>
      <c r="D1671" s="12"/>
      <c r="E1671" s="12"/>
      <c r="F1671" s="12"/>
      <c r="G1671" s="12"/>
      <c r="H1671" s="12"/>
      <c r="I1671" s="12"/>
      <c r="J1671" s="12"/>
      <c r="K1671" s="12"/>
      <c r="L1671" s="12"/>
      <c r="M1671" s="49"/>
      <c r="N1671" s="49"/>
      <c r="O1671" s="12"/>
      <c r="P1671" s="12"/>
      <c r="Q1671" s="12"/>
      <c r="R1671" s="12"/>
      <c r="S1671" s="12"/>
      <c r="T1671" s="12"/>
    </row>
    <row r="1672" spans="1:20" s="1" customFormat="1" x14ac:dyDescent="0.4">
      <c r="A1672" s="12"/>
      <c r="B1672" s="12"/>
      <c r="C1672" s="42"/>
      <c r="D1672" s="12"/>
      <c r="E1672" s="12"/>
      <c r="F1672" s="12"/>
      <c r="G1672" s="12"/>
      <c r="H1672" s="12"/>
      <c r="I1672" s="12"/>
      <c r="J1672" s="12"/>
      <c r="K1672" s="12"/>
      <c r="L1672" s="12"/>
      <c r="M1672" s="49"/>
      <c r="N1672" s="49"/>
      <c r="O1672" s="12"/>
      <c r="P1672" s="12"/>
      <c r="Q1672" s="12"/>
      <c r="R1672" s="12"/>
      <c r="S1672" s="12"/>
      <c r="T1672" s="12"/>
    </row>
    <row r="1673" spans="1:20" s="1" customFormat="1" x14ac:dyDescent="0.4">
      <c r="A1673" s="12"/>
      <c r="B1673" s="12"/>
      <c r="C1673" s="42"/>
      <c r="D1673" s="12"/>
      <c r="E1673" s="12"/>
      <c r="F1673" s="12"/>
      <c r="G1673" s="12"/>
      <c r="H1673" s="12"/>
      <c r="I1673" s="12"/>
      <c r="J1673" s="12"/>
      <c r="K1673" s="12"/>
      <c r="L1673" s="12"/>
      <c r="M1673" s="49"/>
      <c r="N1673" s="49"/>
      <c r="O1673" s="12"/>
      <c r="P1673" s="12"/>
      <c r="Q1673" s="12"/>
      <c r="R1673" s="12"/>
      <c r="S1673" s="12"/>
      <c r="T1673" s="12"/>
    </row>
    <row r="1674" spans="1:20" s="1" customFormat="1" x14ac:dyDescent="0.4">
      <c r="A1674" s="12"/>
      <c r="B1674" s="12"/>
      <c r="C1674" s="42"/>
      <c r="D1674" s="12"/>
      <c r="E1674" s="12"/>
      <c r="F1674" s="12"/>
      <c r="G1674" s="12"/>
      <c r="H1674" s="12"/>
      <c r="I1674" s="12"/>
      <c r="J1674" s="12"/>
      <c r="K1674" s="12"/>
      <c r="L1674" s="12"/>
      <c r="M1674" s="49"/>
      <c r="N1674" s="49"/>
      <c r="O1674" s="12"/>
      <c r="P1674" s="12"/>
      <c r="Q1674" s="12"/>
      <c r="R1674" s="12"/>
      <c r="S1674" s="12"/>
      <c r="T1674" s="12"/>
    </row>
    <row r="1675" spans="1:20" s="1" customFormat="1" x14ac:dyDescent="0.4">
      <c r="A1675" s="12"/>
      <c r="B1675" s="12"/>
      <c r="C1675" s="42"/>
      <c r="D1675" s="12"/>
      <c r="E1675" s="12"/>
      <c r="F1675" s="12"/>
      <c r="G1675" s="12"/>
      <c r="H1675" s="12"/>
      <c r="I1675" s="12"/>
      <c r="J1675" s="12"/>
      <c r="K1675" s="12"/>
      <c r="L1675" s="12"/>
      <c r="M1675" s="49"/>
      <c r="N1675" s="49"/>
      <c r="O1675" s="12"/>
      <c r="P1675" s="12"/>
      <c r="Q1675" s="12"/>
      <c r="R1675" s="12"/>
      <c r="S1675" s="12"/>
      <c r="T1675" s="12"/>
    </row>
    <row r="1676" spans="1:20" s="1" customFormat="1" x14ac:dyDescent="0.4">
      <c r="A1676" s="12"/>
      <c r="B1676" s="12"/>
      <c r="C1676" s="42"/>
      <c r="D1676" s="12"/>
      <c r="E1676" s="12"/>
      <c r="F1676" s="12"/>
      <c r="G1676" s="12"/>
      <c r="H1676" s="12"/>
      <c r="I1676" s="12"/>
      <c r="J1676" s="12"/>
      <c r="K1676" s="12"/>
      <c r="L1676" s="12"/>
      <c r="M1676" s="49"/>
      <c r="N1676" s="49"/>
      <c r="O1676" s="12"/>
      <c r="P1676" s="12"/>
      <c r="Q1676" s="12"/>
      <c r="R1676" s="12"/>
      <c r="S1676" s="12"/>
      <c r="T1676" s="12"/>
    </row>
    <row r="1677" spans="1:20" s="1" customFormat="1" x14ac:dyDescent="0.4">
      <c r="A1677" s="12"/>
      <c r="B1677" s="12"/>
      <c r="C1677" s="42"/>
      <c r="D1677" s="12"/>
      <c r="E1677" s="12"/>
      <c r="F1677" s="12"/>
      <c r="G1677" s="12"/>
      <c r="H1677" s="12"/>
      <c r="I1677" s="12"/>
      <c r="J1677" s="12"/>
      <c r="K1677" s="12"/>
      <c r="L1677" s="12"/>
      <c r="M1677" s="49"/>
      <c r="N1677" s="49"/>
      <c r="O1677" s="12"/>
      <c r="P1677" s="12"/>
      <c r="Q1677" s="12"/>
      <c r="R1677" s="12"/>
      <c r="S1677" s="12"/>
      <c r="T1677" s="12"/>
    </row>
    <row r="1678" spans="1:20" s="1" customFormat="1" x14ac:dyDescent="0.4">
      <c r="A1678" s="12"/>
      <c r="B1678" s="12"/>
      <c r="C1678" s="42"/>
      <c r="D1678" s="12"/>
      <c r="E1678" s="12"/>
      <c r="F1678" s="12"/>
      <c r="G1678" s="12"/>
      <c r="H1678" s="12"/>
      <c r="I1678" s="12"/>
      <c r="J1678" s="12"/>
      <c r="K1678" s="12"/>
      <c r="L1678" s="12"/>
      <c r="M1678" s="49"/>
      <c r="N1678" s="49"/>
      <c r="O1678" s="12"/>
      <c r="P1678" s="12"/>
      <c r="Q1678" s="12"/>
      <c r="R1678" s="12"/>
      <c r="S1678" s="12"/>
      <c r="T1678" s="12"/>
    </row>
    <row r="1679" spans="1:20" s="1" customFormat="1" x14ac:dyDescent="0.4">
      <c r="A1679" s="12"/>
      <c r="B1679" s="12"/>
      <c r="C1679" s="42"/>
      <c r="D1679" s="12"/>
      <c r="E1679" s="12"/>
      <c r="F1679" s="12"/>
      <c r="G1679" s="12"/>
      <c r="H1679" s="12"/>
      <c r="I1679" s="12"/>
      <c r="J1679" s="12"/>
      <c r="K1679" s="12"/>
      <c r="L1679" s="12"/>
      <c r="M1679" s="49"/>
      <c r="N1679" s="49"/>
      <c r="O1679" s="12"/>
      <c r="P1679" s="12"/>
      <c r="Q1679" s="12"/>
      <c r="R1679" s="12"/>
      <c r="S1679" s="12"/>
      <c r="T1679" s="12"/>
    </row>
    <row r="1680" spans="1:20" s="1" customFormat="1" x14ac:dyDescent="0.4">
      <c r="A1680" s="12"/>
      <c r="B1680" s="12"/>
      <c r="C1680" s="42"/>
      <c r="D1680" s="12"/>
      <c r="E1680" s="12"/>
      <c r="F1680" s="12"/>
      <c r="G1680" s="12"/>
      <c r="H1680" s="12"/>
      <c r="I1680" s="12"/>
      <c r="J1680" s="12"/>
      <c r="K1680" s="12"/>
      <c r="L1680" s="12"/>
      <c r="M1680" s="49"/>
      <c r="N1680" s="49"/>
      <c r="O1680" s="12"/>
      <c r="P1680" s="12"/>
      <c r="Q1680" s="12"/>
      <c r="R1680" s="12"/>
      <c r="S1680" s="12"/>
      <c r="T1680" s="12"/>
    </row>
    <row r="1681" spans="1:20" s="1" customFormat="1" x14ac:dyDescent="0.4">
      <c r="A1681" s="12"/>
      <c r="B1681" s="12"/>
      <c r="C1681" s="42"/>
      <c r="D1681" s="12"/>
      <c r="E1681" s="12"/>
      <c r="F1681" s="12"/>
      <c r="G1681" s="12"/>
      <c r="H1681" s="12"/>
      <c r="I1681" s="12"/>
      <c r="J1681" s="12"/>
      <c r="K1681" s="12"/>
      <c r="L1681" s="12"/>
      <c r="M1681" s="49"/>
      <c r="N1681" s="49"/>
      <c r="O1681" s="12"/>
      <c r="P1681" s="12"/>
      <c r="Q1681" s="12"/>
      <c r="R1681" s="12"/>
      <c r="S1681" s="12"/>
      <c r="T1681" s="12"/>
    </row>
    <row r="1682" spans="1:20" s="1" customFormat="1" x14ac:dyDescent="0.4">
      <c r="A1682" s="12"/>
      <c r="B1682" s="12"/>
      <c r="C1682" s="42"/>
      <c r="D1682" s="12"/>
      <c r="E1682" s="12"/>
      <c r="F1682" s="12"/>
      <c r="G1682" s="12"/>
      <c r="H1682" s="12"/>
      <c r="I1682" s="12"/>
      <c r="J1682" s="12"/>
      <c r="K1682" s="12"/>
      <c r="L1682" s="12"/>
      <c r="M1682" s="49"/>
      <c r="N1682" s="49"/>
      <c r="O1682" s="12"/>
      <c r="P1682" s="12"/>
      <c r="Q1682" s="12"/>
      <c r="R1682" s="12"/>
      <c r="S1682" s="12"/>
      <c r="T1682" s="12"/>
    </row>
    <row r="1683" spans="1:20" s="1" customFormat="1" x14ac:dyDescent="0.4">
      <c r="A1683" s="12"/>
      <c r="B1683" s="12"/>
      <c r="C1683" s="42"/>
      <c r="D1683" s="12"/>
      <c r="E1683" s="12"/>
      <c r="F1683" s="12"/>
      <c r="G1683" s="12"/>
      <c r="H1683" s="12"/>
      <c r="I1683" s="12"/>
      <c r="J1683" s="12"/>
      <c r="K1683" s="12"/>
      <c r="L1683" s="12"/>
      <c r="M1683" s="49"/>
      <c r="N1683" s="49"/>
      <c r="O1683" s="12"/>
      <c r="P1683" s="12"/>
      <c r="Q1683" s="12"/>
      <c r="R1683" s="12"/>
      <c r="S1683" s="12"/>
      <c r="T1683" s="12"/>
    </row>
    <row r="1684" spans="1:20" s="1" customFormat="1" x14ac:dyDescent="0.4">
      <c r="A1684" s="12"/>
      <c r="B1684" s="12"/>
      <c r="C1684" s="42"/>
      <c r="D1684" s="12"/>
      <c r="E1684" s="12"/>
      <c r="F1684" s="12"/>
      <c r="G1684" s="12"/>
      <c r="H1684" s="12"/>
      <c r="I1684" s="12"/>
      <c r="J1684" s="12"/>
      <c r="K1684" s="12"/>
      <c r="L1684" s="12"/>
      <c r="M1684" s="49"/>
      <c r="N1684" s="49"/>
      <c r="O1684" s="12"/>
      <c r="P1684" s="12"/>
      <c r="Q1684" s="12"/>
      <c r="R1684" s="12"/>
      <c r="S1684" s="12"/>
      <c r="T1684" s="12"/>
    </row>
    <row r="1685" spans="1:20" s="1" customFormat="1" x14ac:dyDescent="0.4">
      <c r="A1685" s="12"/>
      <c r="B1685" s="12"/>
      <c r="C1685" s="42"/>
      <c r="D1685" s="12"/>
      <c r="E1685" s="12"/>
      <c r="F1685" s="12"/>
      <c r="G1685" s="12"/>
      <c r="H1685" s="12"/>
      <c r="I1685" s="12"/>
      <c r="J1685" s="12"/>
      <c r="K1685" s="12"/>
      <c r="L1685" s="12"/>
      <c r="M1685" s="49"/>
      <c r="N1685" s="49"/>
      <c r="O1685" s="12"/>
      <c r="P1685" s="12"/>
      <c r="Q1685" s="12"/>
      <c r="R1685" s="12"/>
      <c r="S1685" s="12"/>
      <c r="T1685" s="12"/>
    </row>
    <row r="1686" spans="1:20" s="1" customFormat="1" x14ac:dyDescent="0.4">
      <c r="A1686" s="12"/>
      <c r="B1686" s="12"/>
      <c r="C1686" s="42"/>
      <c r="D1686" s="12"/>
      <c r="E1686" s="12"/>
      <c r="F1686" s="12"/>
      <c r="G1686" s="12"/>
      <c r="H1686" s="12"/>
      <c r="I1686" s="12"/>
      <c r="J1686" s="12"/>
      <c r="K1686" s="12"/>
      <c r="L1686" s="12"/>
      <c r="M1686" s="49"/>
      <c r="N1686" s="49"/>
      <c r="O1686" s="12"/>
      <c r="P1686" s="12"/>
      <c r="Q1686" s="12"/>
      <c r="R1686" s="12"/>
      <c r="S1686" s="12"/>
      <c r="T1686" s="12"/>
    </row>
    <row r="1687" spans="1:20" s="1" customFormat="1" x14ac:dyDescent="0.4">
      <c r="A1687" s="12"/>
      <c r="B1687" s="12"/>
      <c r="C1687" s="42"/>
      <c r="D1687" s="12"/>
      <c r="E1687" s="12"/>
      <c r="F1687" s="12"/>
      <c r="G1687" s="12"/>
      <c r="H1687" s="12"/>
      <c r="I1687" s="12"/>
      <c r="J1687" s="12"/>
      <c r="K1687" s="12"/>
      <c r="L1687" s="12"/>
      <c r="M1687" s="49"/>
      <c r="N1687" s="49"/>
      <c r="O1687" s="12"/>
      <c r="P1687" s="12"/>
      <c r="Q1687" s="12"/>
      <c r="R1687" s="12"/>
      <c r="S1687" s="12"/>
      <c r="T1687" s="12"/>
    </row>
    <row r="1688" spans="1:20" s="1" customFormat="1" x14ac:dyDescent="0.4">
      <c r="A1688" s="12"/>
      <c r="B1688" s="12"/>
      <c r="C1688" s="42"/>
      <c r="D1688" s="12"/>
      <c r="E1688" s="12"/>
      <c r="F1688" s="12"/>
      <c r="G1688" s="12"/>
      <c r="H1688" s="12"/>
      <c r="I1688" s="12"/>
      <c r="J1688" s="12"/>
      <c r="K1688" s="12"/>
      <c r="L1688" s="12"/>
      <c r="M1688" s="49"/>
      <c r="N1688" s="49"/>
      <c r="O1688" s="12"/>
      <c r="P1688" s="12"/>
      <c r="Q1688" s="12"/>
      <c r="R1688" s="12"/>
      <c r="S1688" s="12"/>
      <c r="T1688" s="12"/>
    </row>
    <row r="1689" spans="1:20" s="1" customFormat="1" x14ac:dyDescent="0.4">
      <c r="A1689" s="12"/>
      <c r="B1689" s="12"/>
      <c r="C1689" s="42"/>
      <c r="D1689" s="12"/>
      <c r="E1689" s="12"/>
      <c r="F1689" s="12"/>
      <c r="G1689" s="12"/>
      <c r="H1689" s="12"/>
      <c r="I1689" s="12"/>
      <c r="J1689" s="12"/>
      <c r="K1689" s="12"/>
      <c r="L1689" s="12"/>
      <c r="M1689" s="49"/>
      <c r="N1689" s="49"/>
      <c r="O1689" s="12"/>
      <c r="P1689" s="12"/>
      <c r="Q1689" s="12"/>
      <c r="R1689" s="12"/>
      <c r="S1689" s="12"/>
      <c r="T1689" s="12"/>
    </row>
    <row r="1690" spans="1:20" s="1" customFormat="1" x14ac:dyDescent="0.4">
      <c r="A1690" s="12"/>
      <c r="B1690" s="12"/>
      <c r="C1690" s="42"/>
      <c r="D1690" s="12"/>
      <c r="E1690" s="12"/>
      <c r="F1690" s="12"/>
      <c r="G1690" s="12"/>
      <c r="H1690" s="12"/>
      <c r="I1690" s="12"/>
      <c r="J1690" s="12"/>
      <c r="K1690" s="12"/>
      <c r="L1690" s="12"/>
      <c r="M1690" s="49"/>
      <c r="N1690" s="49"/>
      <c r="O1690" s="12"/>
      <c r="P1690" s="12"/>
      <c r="Q1690" s="12"/>
      <c r="R1690" s="12"/>
      <c r="S1690" s="12"/>
      <c r="T1690" s="12"/>
    </row>
    <row r="1691" spans="1:20" s="1" customFormat="1" x14ac:dyDescent="0.4">
      <c r="A1691" s="12"/>
      <c r="B1691" s="12"/>
      <c r="C1691" s="42"/>
      <c r="D1691" s="12"/>
      <c r="E1691" s="12"/>
      <c r="F1691" s="12"/>
      <c r="G1691" s="12"/>
      <c r="H1691" s="12"/>
      <c r="I1691" s="12"/>
      <c r="J1691" s="12"/>
      <c r="K1691" s="12"/>
      <c r="L1691" s="12"/>
      <c r="M1691" s="49"/>
      <c r="N1691" s="49"/>
      <c r="O1691" s="12"/>
      <c r="P1691" s="12"/>
      <c r="Q1691" s="12"/>
      <c r="R1691" s="12"/>
      <c r="S1691" s="12"/>
      <c r="T1691" s="12"/>
    </row>
    <row r="1692" spans="1:20" s="1" customFormat="1" x14ac:dyDescent="0.4">
      <c r="A1692" s="12"/>
      <c r="B1692" s="12"/>
      <c r="C1692" s="42"/>
      <c r="D1692" s="12"/>
      <c r="E1692" s="12"/>
      <c r="F1692" s="12"/>
      <c r="G1692" s="12"/>
      <c r="H1692" s="12"/>
      <c r="I1692" s="12"/>
      <c r="J1692" s="12"/>
      <c r="K1692" s="12"/>
      <c r="L1692" s="12"/>
      <c r="M1692" s="49"/>
      <c r="N1692" s="49"/>
      <c r="O1692" s="12"/>
      <c r="P1692" s="12"/>
      <c r="Q1692" s="12"/>
      <c r="R1692" s="12"/>
      <c r="S1692" s="12"/>
      <c r="T1692" s="12"/>
    </row>
    <row r="1693" spans="1:20" s="1" customFormat="1" x14ac:dyDescent="0.4">
      <c r="A1693" s="12"/>
      <c r="B1693" s="12"/>
      <c r="C1693" s="42"/>
      <c r="D1693" s="12"/>
      <c r="E1693" s="12"/>
      <c r="F1693" s="12"/>
      <c r="G1693" s="12"/>
      <c r="H1693" s="12"/>
      <c r="I1693" s="12"/>
      <c r="J1693" s="12"/>
      <c r="K1693" s="12"/>
      <c r="L1693" s="12"/>
      <c r="M1693" s="49"/>
      <c r="N1693" s="49"/>
      <c r="O1693" s="12"/>
      <c r="P1693" s="12"/>
      <c r="Q1693" s="12"/>
      <c r="R1693" s="12"/>
      <c r="S1693" s="12"/>
      <c r="T1693" s="12"/>
    </row>
    <row r="1694" spans="1:20" s="1" customFormat="1" x14ac:dyDescent="0.4">
      <c r="A1694" s="12"/>
      <c r="B1694" s="12"/>
      <c r="C1694" s="42"/>
      <c r="D1694" s="12"/>
      <c r="E1694" s="12"/>
      <c r="F1694" s="12"/>
      <c r="G1694" s="12"/>
      <c r="H1694" s="12"/>
      <c r="I1694" s="12"/>
      <c r="J1694" s="12"/>
      <c r="K1694" s="12"/>
      <c r="L1694" s="12"/>
      <c r="M1694" s="49"/>
      <c r="N1694" s="49"/>
      <c r="O1694" s="12"/>
      <c r="P1694" s="12"/>
      <c r="Q1694" s="12"/>
      <c r="R1694" s="12"/>
      <c r="S1694" s="12"/>
      <c r="T1694" s="12"/>
    </row>
    <row r="1695" spans="1:20" s="1" customFormat="1" x14ac:dyDescent="0.4">
      <c r="A1695" s="12"/>
      <c r="B1695" s="12"/>
      <c r="C1695" s="42"/>
      <c r="D1695" s="12"/>
      <c r="E1695" s="12"/>
      <c r="F1695" s="12"/>
      <c r="G1695" s="12"/>
      <c r="H1695" s="12"/>
      <c r="I1695" s="12"/>
      <c r="J1695" s="12"/>
      <c r="K1695" s="12"/>
      <c r="L1695" s="12"/>
      <c r="M1695" s="49"/>
      <c r="N1695" s="49"/>
      <c r="O1695" s="12"/>
      <c r="P1695" s="12"/>
      <c r="Q1695" s="12"/>
      <c r="R1695" s="12"/>
      <c r="S1695" s="12"/>
      <c r="T1695" s="12"/>
    </row>
    <row r="1696" spans="1:20" s="1" customFormat="1" x14ac:dyDescent="0.4">
      <c r="A1696" s="12"/>
      <c r="B1696" s="12"/>
      <c r="C1696" s="42"/>
      <c r="D1696" s="12"/>
      <c r="E1696" s="12"/>
      <c r="F1696" s="12"/>
      <c r="G1696" s="12"/>
      <c r="H1696" s="12"/>
      <c r="I1696" s="12"/>
      <c r="J1696" s="12"/>
      <c r="K1696" s="12"/>
      <c r="L1696" s="12"/>
      <c r="M1696" s="49"/>
      <c r="N1696" s="49"/>
      <c r="O1696" s="12"/>
      <c r="P1696" s="12"/>
      <c r="Q1696" s="12"/>
      <c r="R1696" s="12"/>
      <c r="S1696" s="12"/>
      <c r="T1696" s="12"/>
    </row>
    <row r="1697" spans="1:20" s="1" customFormat="1" x14ac:dyDescent="0.4">
      <c r="A1697" s="12"/>
      <c r="B1697" s="12"/>
      <c r="C1697" s="42"/>
      <c r="D1697" s="12"/>
      <c r="E1697" s="12"/>
      <c r="F1697" s="12"/>
      <c r="G1697" s="12"/>
      <c r="H1697" s="12"/>
      <c r="I1697" s="12"/>
      <c r="J1697" s="12"/>
      <c r="K1697" s="12"/>
      <c r="L1697" s="12"/>
      <c r="M1697" s="49"/>
      <c r="N1697" s="49"/>
      <c r="O1697" s="12"/>
      <c r="P1697" s="12"/>
      <c r="Q1697" s="12"/>
      <c r="R1697" s="12"/>
      <c r="S1697" s="12"/>
      <c r="T1697" s="12"/>
    </row>
    <row r="1698" spans="1:20" s="1" customFormat="1" x14ac:dyDescent="0.4">
      <c r="A1698" s="12"/>
      <c r="B1698" s="12"/>
      <c r="C1698" s="42"/>
      <c r="D1698" s="12"/>
      <c r="E1698" s="12"/>
      <c r="F1698" s="12"/>
      <c r="G1698" s="12"/>
      <c r="H1698" s="12"/>
      <c r="I1698" s="12"/>
      <c r="J1698" s="12"/>
      <c r="K1698" s="12"/>
      <c r="L1698" s="12"/>
      <c r="M1698" s="49"/>
      <c r="N1698" s="49"/>
      <c r="O1698" s="12"/>
      <c r="P1698" s="12"/>
      <c r="Q1698" s="12"/>
      <c r="R1698" s="12"/>
      <c r="S1698" s="12"/>
      <c r="T1698" s="12"/>
    </row>
    <row r="1699" spans="1:20" s="1" customFormat="1" x14ac:dyDescent="0.4">
      <c r="A1699" s="12"/>
      <c r="B1699" s="12"/>
      <c r="C1699" s="42"/>
      <c r="D1699" s="12"/>
      <c r="E1699" s="12"/>
      <c r="F1699" s="12"/>
      <c r="G1699" s="12"/>
      <c r="H1699" s="12"/>
      <c r="I1699" s="12"/>
      <c r="J1699" s="12"/>
      <c r="K1699" s="12"/>
      <c r="L1699" s="12"/>
      <c r="M1699" s="49"/>
      <c r="N1699" s="49"/>
      <c r="O1699" s="12"/>
      <c r="P1699" s="12"/>
      <c r="Q1699" s="12"/>
      <c r="R1699" s="12"/>
      <c r="S1699" s="12"/>
      <c r="T1699" s="12"/>
    </row>
    <row r="1700" spans="1:20" s="1" customFormat="1" x14ac:dyDescent="0.4">
      <c r="A1700" s="12"/>
      <c r="B1700" s="12"/>
      <c r="C1700" s="42"/>
      <c r="D1700" s="12"/>
      <c r="E1700" s="12"/>
      <c r="F1700" s="12"/>
      <c r="G1700" s="12"/>
      <c r="H1700" s="12"/>
      <c r="I1700" s="12"/>
      <c r="J1700" s="12"/>
      <c r="K1700" s="12"/>
      <c r="L1700" s="12"/>
      <c r="M1700" s="49"/>
      <c r="N1700" s="49"/>
      <c r="O1700" s="12"/>
      <c r="P1700" s="12"/>
      <c r="Q1700" s="12"/>
      <c r="R1700" s="12"/>
      <c r="S1700" s="12"/>
      <c r="T1700" s="12"/>
    </row>
    <row r="1701" spans="1:20" s="1" customFormat="1" x14ac:dyDescent="0.4">
      <c r="A1701" s="12"/>
      <c r="B1701" s="12"/>
      <c r="C1701" s="42"/>
      <c r="D1701" s="12"/>
      <c r="E1701" s="12"/>
      <c r="F1701" s="12"/>
      <c r="G1701" s="12"/>
      <c r="H1701" s="12"/>
      <c r="I1701" s="12"/>
      <c r="J1701" s="12"/>
      <c r="K1701" s="12"/>
      <c r="L1701" s="12"/>
      <c r="M1701" s="49"/>
      <c r="N1701" s="49"/>
      <c r="O1701" s="12"/>
      <c r="P1701" s="12"/>
      <c r="Q1701" s="12"/>
      <c r="R1701" s="12"/>
      <c r="S1701" s="12"/>
      <c r="T1701" s="12"/>
    </row>
    <row r="1702" spans="1:20" s="1" customFormat="1" x14ac:dyDescent="0.4">
      <c r="A1702" s="12"/>
      <c r="B1702" s="12"/>
      <c r="C1702" s="42"/>
      <c r="D1702" s="12"/>
      <c r="E1702" s="12"/>
      <c r="F1702" s="12"/>
      <c r="G1702" s="12"/>
      <c r="H1702" s="12"/>
      <c r="I1702" s="12"/>
      <c r="J1702" s="12"/>
      <c r="K1702" s="12"/>
      <c r="L1702" s="12"/>
      <c r="M1702" s="49"/>
      <c r="N1702" s="49"/>
      <c r="O1702" s="12"/>
      <c r="P1702" s="12"/>
      <c r="Q1702" s="12"/>
      <c r="R1702" s="12"/>
      <c r="S1702" s="12"/>
      <c r="T1702" s="12"/>
    </row>
    <row r="1703" spans="1:20" s="1" customFormat="1" x14ac:dyDescent="0.4">
      <c r="A1703" s="12"/>
      <c r="B1703" s="12"/>
      <c r="C1703" s="42"/>
      <c r="D1703" s="12"/>
      <c r="E1703" s="12"/>
      <c r="F1703" s="12"/>
      <c r="G1703" s="12"/>
      <c r="H1703" s="12"/>
      <c r="I1703" s="12"/>
      <c r="J1703" s="12"/>
      <c r="K1703" s="12"/>
      <c r="L1703" s="12"/>
      <c r="M1703" s="49"/>
      <c r="N1703" s="49"/>
      <c r="O1703" s="12"/>
      <c r="P1703" s="12"/>
      <c r="Q1703" s="12"/>
      <c r="R1703" s="12"/>
      <c r="S1703" s="12"/>
      <c r="T1703" s="12"/>
    </row>
    <row r="1704" spans="1:20" s="1" customFormat="1" x14ac:dyDescent="0.4">
      <c r="A1704" s="12"/>
      <c r="B1704" s="12"/>
      <c r="C1704" s="42"/>
      <c r="D1704" s="12"/>
      <c r="E1704" s="12"/>
      <c r="F1704" s="12"/>
      <c r="G1704" s="12"/>
      <c r="H1704" s="12"/>
      <c r="I1704" s="12"/>
      <c r="J1704" s="12"/>
      <c r="K1704" s="12"/>
      <c r="L1704" s="12"/>
      <c r="M1704" s="49"/>
      <c r="N1704" s="49"/>
      <c r="O1704" s="12"/>
      <c r="P1704" s="12"/>
      <c r="Q1704" s="12"/>
      <c r="R1704" s="12"/>
      <c r="S1704" s="12"/>
      <c r="T1704" s="12"/>
    </row>
    <row r="1705" spans="1:20" s="1" customFormat="1" x14ac:dyDescent="0.4">
      <c r="A1705" s="12"/>
      <c r="B1705" s="12"/>
      <c r="C1705" s="42"/>
      <c r="D1705" s="12"/>
      <c r="E1705" s="12"/>
      <c r="F1705" s="12"/>
      <c r="G1705" s="12"/>
      <c r="H1705" s="12"/>
      <c r="I1705" s="12"/>
      <c r="J1705" s="12"/>
      <c r="K1705" s="12"/>
      <c r="L1705" s="12"/>
      <c r="M1705" s="49"/>
      <c r="N1705" s="49"/>
      <c r="O1705" s="12"/>
      <c r="P1705" s="12"/>
      <c r="Q1705" s="12"/>
      <c r="R1705" s="12"/>
      <c r="S1705" s="12"/>
      <c r="T1705" s="12"/>
    </row>
    <row r="1706" spans="1:20" s="1" customFormat="1" x14ac:dyDescent="0.4">
      <c r="A1706" s="12"/>
      <c r="B1706" s="12"/>
      <c r="C1706" s="42"/>
      <c r="D1706" s="12"/>
      <c r="E1706" s="12"/>
      <c r="F1706" s="12"/>
      <c r="G1706" s="12"/>
      <c r="H1706" s="12"/>
      <c r="I1706" s="12"/>
      <c r="J1706" s="12"/>
      <c r="K1706" s="12"/>
      <c r="L1706" s="12"/>
      <c r="M1706" s="49"/>
      <c r="N1706" s="49"/>
      <c r="O1706" s="12"/>
      <c r="P1706" s="12"/>
      <c r="Q1706" s="12"/>
      <c r="R1706" s="12"/>
      <c r="S1706" s="12"/>
      <c r="T1706" s="12"/>
    </row>
    <row r="1707" spans="1:20" s="1" customFormat="1" x14ac:dyDescent="0.4">
      <c r="A1707" s="12"/>
      <c r="B1707" s="12"/>
      <c r="C1707" s="42"/>
      <c r="D1707" s="12"/>
      <c r="E1707" s="12"/>
      <c r="F1707" s="12"/>
      <c r="G1707" s="12"/>
      <c r="H1707" s="12"/>
      <c r="I1707" s="12"/>
      <c r="J1707" s="12"/>
      <c r="K1707" s="12"/>
      <c r="L1707" s="12"/>
      <c r="M1707" s="49"/>
      <c r="N1707" s="49"/>
      <c r="O1707" s="12"/>
      <c r="P1707" s="12"/>
      <c r="Q1707" s="12"/>
      <c r="R1707" s="12"/>
      <c r="S1707" s="12"/>
      <c r="T1707" s="12"/>
    </row>
    <row r="1708" spans="1:20" s="1" customFormat="1" x14ac:dyDescent="0.4">
      <c r="A1708" s="12"/>
      <c r="B1708" s="12"/>
      <c r="C1708" s="42"/>
      <c r="D1708" s="12"/>
      <c r="E1708" s="12"/>
      <c r="F1708" s="12"/>
      <c r="G1708" s="12"/>
      <c r="H1708" s="12"/>
      <c r="I1708" s="12"/>
      <c r="J1708" s="12"/>
      <c r="K1708" s="12"/>
      <c r="L1708" s="12"/>
      <c r="M1708" s="49"/>
      <c r="N1708" s="49"/>
      <c r="O1708" s="12"/>
      <c r="P1708" s="12"/>
      <c r="Q1708" s="12"/>
      <c r="R1708" s="12"/>
      <c r="S1708" s="12"/>
      <c r="T1708" s="12"/>
    </row>
    <row r="1709" spans="1:20" s="1" customFormat="1" x14ac:dyDescent="0.4">
      <c r="A1709" s="12"/>
      <c r="B1709" s="12"/>
      <c r="C1709" s="42"/>
      <c r="D1709" s="12"/>
      <c r="E1709" s="12"/>
      <c r="F1709" s="12"/>
      <c r="G1709" s="12"/>
      <c r="H1709" s="12"/>
      <c r="I1709" s="12"/>
      <c r="J1709" s="12"/>
      <c r="K1709" s="12"/>
      <c r="L1709" s="12"/>
      <c r="M1709" s="49"/>
      <c r="N1709" s="49"/>
      <c r="O1709" s="12"/>
      <c r="P1709" s="12"/>
      <c r="Q1709" s="12"/>
      <c r="R1709" s="12"/>
      <c r="S1709" s="12"/>
      <c r="T1709" s="12"/>
    </row>
    <row r="1710" spans="1:20" s="1" customFormat="1" x14ac:dyDescent="0.4">
      <c r="A1710" s="12"/>
      <c r="B1710" s="12"/>
      <c r="C1710" s="42"/>
      <c r="D1710" s="12"/>
      <c r="E1710" s="12"/>
      <c r="F1710" s="12"/>
      <c r="G1710" s="12"/>
      <c r="H1710" s="12"/>
      <c r="I1710" s="12"/>
      <c r="J1710" s="12"/>
      <c r="K1710" s="12"/>
      <c r="L1710" s="12"/>
      <c r="M1710" s="49"/>
      <c r="N1710" s="49"/>
      <c r="O1710" s="12"/>
      <c r="P1710" s="12"/>
      <c r="Q1710" s="12"/>
      <c r="R1710" s="12"/>
      <c r="S1710" s="12"/>
      <c r="T1710" s="12"/>
    </row>
    <row r="1711" spans="1:20" s="1" customFormat="1" x14ac:dyDescent="0.4">
      <c r="A1711" s="12"/>
      <c r="B1711" s="12"/>
      <c r="C1711" s="42"/>
      <c r="D1711" s="12"/>
      <c r="E1711" s="12"/>
      <c r="F1711" s="12"/>
      <c r="G1711" s="12"/>
      <c r="H1711" s="12"/>
      <c r="I1711" s="12"/>
      <c r="J1711" s="12"/>
      <c r="K1711" s="12"/>
      <c r="L1711" s="12"/>
      <c r="M1711" s="49"/>
      <c r="N1711" s="49"/>
      <c r="O1711" s="12"/>
      <c r="P1711" s="12"/>
      <c r="Q1711" s="12"/>
      <c r="R1711" s="12"/>
      <c r="S1711" s="12"/>
      <c r="T1711" s="12"/>
    </row>
    <row r="1712" spans="1:20" s="1" customFormat="1" x14ac:dyDescent="0.4">
      <c r="A1712" s="12"/>
      <c r="B1712" s="12"/>
      <c r="C1712" s="42"/>
      <c r="D1712" s="12"/>
      <c r="E1712" s="12"/>
      <c r="F1712" s="12"/>
      <c r="G1712" s="12"/>
      <c r="H1712" s="12"/>
      <c r="I1712" s="12"/>
      <c r="J1712" s="12"/>
      <c r="K1712" s="12"/>
      <c r="L1712" s="12"/>
      <c r="M1712" s="49"/>
      <c r="N1712" s="49"/>
      <c r="O1712" s="12"/>
      <c r="P1712" s="12"/>
      <c r="Q1712" s="12"/>
      <c r="R1712" s="12"/>
      <c r="S1712" s="12"/>
      <c r="T1712" s="12"/>
    </row>
    <row r="1713" spans="1:20" s="1" customFormat="1" x14ac:dyDescent="0.4">
      <c r="A1713" s="12"/>
      <c r="B1713" s="12"/>
      <c r="C1713" s="42"/>
      <c r="D1713" s="12"/>
      <c r="E1713" s="12"/>
      <c r="F1713" s="12"/>
      <c r="G1713" s="12"/>
      <c r="H1713" s="12"/>
      <c r="I1713" s="12"/>
      <c r="J1713" s="12"/>
      <c r="K1713" s="12"/>
      <c r="L1713" s="12"/>
      <c r="M1713" s="49"/>
      <c r="N1713" s="49"/>
      <c r="O1713" s="12"/>
      <c r="P1713" s="12"/>
      <c r="Q1713" s="12"/>
      <c r="R1713" s="12"/>
      <c r="S1713" s="12"/>
      <c r="T1713" s="12"/>
    </row>
    <row r="1714" spans="1:20" s="1" customFormat="1" x14ac:dyDescent="0.4">
      <c r="A1714" s="12"/>
      <c r="B1714" s="12"/>
      <c r="C1714" s="42"/>
      <c r="D1714" s="12"/>
      <c r="E1714" s="12"/>
      <c r="F1714" s="12"/>
      <c r="G1714" s="12"/>
      <c r="H1714" s="12"/>
      <c r="I1714" s="12"/>
      <c r="J1714" s="12"/>
      <c r="K1714" s="12"/>
      <c r="L1714" s="12"/>
      <c r="M1714" s="49"/>
      <c r="N1714" s="49"/>
      <c r="O1714" s="12"/>
      <c r="P1714" s="12"/>
      <c r="Q1714" s="12"/>
      <c r="R1714" s="12"/>
      <c r="S1714" s="12"/>
      <c r="T1714" s="12"/>
    </row>
    <row r="1715" spans="1:20" s="1" customFormat="1" x14ac:dyDescent="0.4">
      <c r="A1715" s="12"/>
      <c r="B1715" s="12"/>
      <c r="C1715" s="42"/>
      <c r="D1715" s="12"/>
      <c r="E1715" s="12"/>
      <c r="F1715" s="12"/>
      <c r="G1715" s="12"/>
      <c r="H1715" s="12"/>
      <c r="I1715" s="12"/>
      <c r="J1715" s="12"/>
      <c r="K1715" s="12"/>
      <c r="L1715" s="12"/>
      <c r="M1715" s="49"/>
      <c r="N1715" s="49"/>
      <c r="O1715" s="12"/>
      <c r="P1715" s="12"/>
      <c r="Q1715" s="12"/>
      <c r="R1715" s="12"/>
      <c r="S1715" s="12"/>
      <c r="T1715" s="12"/>
    </row>
    <row r="1716" spans="1:20" s="1" customFormat="1" x14ac:dyDescent="0.4">
      <c r="A1716" s="12"/>
      <c r="B1716" s="12"/>
      <c r="C1716" s="42"/>
      <c r="D1716" s="12"/>
      <c r="E1716" s="12"/>
      <c r="F1716" s="12"/>
      <c r="G1716" s="12"/>
      <c r="H1716" s="12"/>
      <c r="I1716" s="12"/>
      <c r="J1716" s="12"/>
      <c r="K1716" s="12"/>
      <c r="L1716" s="12"/>
      <c r="M1716" s="49"/>
      <c r="N1716" s="49"/>
      <c r="O1716" s="12"/>
      <c r="P1716" s="12"/>
      <c r="Q1716" s="12"/>
      <c r="R1716" s="12"/>
      <c r="S1716" s="12"/>
      <c r="T1716" s="12"/>
    </row>
    <row r="1717" spans="1:20" s="1" customFormat="1" x14ac:dyDescent="0.4">
      <c r="A1717" s="12"/>
      <c r="B1717" s="12"/>
      <c r="C1717" s="42"/>
      <c r="D1717" s="12"/>
      <c r="E1717" s="12"/>
      <c r="F1717" s="12"/>
      <c r="G1717" s="12"/>
      <c r="H1717" s="12"/>
      <c r="I1717" s="12"/>
      <c r="J1717" s="12"/>
      <c r="K1717" s="12"/>
      <c r="L1717" s="12"/>
      <c r="M1717" s="49"/>
      <c r="N1717" s="49"/>
      <c r="O1717" s="12"/>
      <c r="P1717" s="12"/>
      <c r="Q1717" s="12"/>
      <c r="R1717" s="12"/>
      <c r="S1717" s="12"/>
      <c r="T1717" s="12"/>
    </row>
    <row r="1718" spans="1:20" s="1" customFormat="1" x14ac:dyDescent="0.4">
      <c r="A1718" s="12"/>
      <c r="B1718" s="12"/>
      <c r="C1718" s="42"/>
      <c r="D1718" s="12"/>
      <c r="E1718" s="12"/>
      <c r="F1718" s="12"/>
      <c r="G1718" s="12"/>
      <c r="H1718" s="12"/>
      <c r="I1718" s="12"/>
      <c r="J1718" s="12"/>
      <c r="K1718" s="12"/>
      <c r="L1718" s="12"/>
      <c r="M1718" s="49"/>
      <c r="N1718" s="49"/>
      <c r="O1718" s="12"/>
      <c r="P1718" s="12"/>
      <c r="Q1718" s="12"/>
      <c r="R1718" s="12"/>
      <c r="S1718" s="12"/>
      <c r="T1718" s="12"/>
    </row>
    <row r="1719" spans="1:20" s="1" customFormat="1" x14ac:dyDescent="0.4">
      <c r="A1719" s="12"/>
      <c r="B1719" s="12"/>
      <c r="C1719" s="42"/>
      <c r="D1719" s="12"/>
      <c r="E1719" s="12"/>
      <c r="F1719" s="12"/>
      <c r="G1719" s="12"/>
      <c r="H1719" s="12"/>
      <c r="I1719" s="12"/>
      <c r="J1719" s="12"/>
      <c r="K1719" s="12"/>
      <c r="L1719" s="12"/>
      <c r="M1719" s="49"/>
      <c r="N1719" s="49"/>
      <c r="O1719" s="12"/>
      <c r="P1719" s="12"/>
      <c r="Q1719" s="12"/>
      <c r="R1719" s="12"/>
      <c r="S1719" s="12"/>
      <c r="T1719" s="12"/>
    </row>
    <row r="1720" spans="1:20" s="1" customFormat="1" x14ac:dyDescent="0.4">
      <c r="A1720" s="12"/>
      <c r="B1720" s="12"/>
      <c r="C1720" s="42"/>
      <c r="D1720" s="12"/>
      <c r="E1720" s="12"/>
      <c r="F1720" s="12"/>
      <c r="G1720" s="12"/>
      <c r="H1720" s="12"/>
      <c r="I1720" s="12"/>
      <c r="J1720" s="12"/>
      <c r="K1720" s="12"/>
      <c r="L1720" s="12"/>
      <c r="M1720" s="49"/>
      <c r="N1720" s="49"/>
      <c r="O1720" s="12"/>
      <c r="P1720" s="12"/>
      <c r="Q1720" s="12"/>
      <c r="R1720" s="12"/>
      <c r="S1720" s="12"/>
      <c r="T1720" s="12"/>
    </row>
    <row r="1721" spans="1:20" s="1" customFormat="1" x14ac:dyDescent="0.4">
      <c r="A1721" s="12"/>
      <c r="B1721" s="12"/>
      <c r="C1721" s="42"/>
      <c r="D1721" s="12"/>
      <c r="E1721" s="12"/>
      <c r="F1721" s="12"/>
      <c r="G1721" s="12"/>
      <c r="H1721" s="12"/>
      <c r="I1721" s="12"/>
      <c r="J1721" s="12"/>
      <c r="K1721" s="12"/>
      <c r="L1721" s="12"/>
      <c r="M1721" s="49"/>
      <c r="N1721" s="49"/>
      <c r="O1721" s="12"/>
      <c r="P1721" s="12"/>
      <c r="Q1721" s="12"/>
      <c r="R1721" s="12"/>
      <c r="S1721" s="12"/>
      <c r="T1721" s="12"/>
    </row>
    <row r="1722" spans="1:20" s="1" customFormat="1" x14ac:dyDescent="0.4">
      <c r="A1722" s="12"/>
      <c r="B1722" s="12"/>
      <c r="C1722" s="42"/>
      <c r="D1722" s="12"/>
      <c r="E1722" s="12"/>
      <c r="F1722" s="12"/>
      <c r="G1722" s="12"/>
      <c r="H1722" s="12"/>
      <c r="I1722" s="12"/>
      <c r="J1722" s="12"/>
      <c r="K1722" s="12"/>
      <c r="L1722" s="12"/>
      <c r="M1722" s="49"/>
      <c r="N1722" s="49"/>
      <c r="O1722" s="12"/>
      <c r="P1722" s="12"/>
      <c r="Q1722" s="12"/>
      <c r="R1722" s="12"/>
      <c r="S1722" s="12"/>
      <c r="T1722" s="12"/>
    </row>
    <row r="1723" spans="1:20" s="1" customFormat="1" x14ac:dyDescent="0.4">
      <c r="A1723" s="12"/>
      <c r="B1723" s="12"/>
      <c r="C1723" s="42"/>
      <c r="D1723" s="12"/>
      <c r="E1723" s="12"/>
      <c r="F1723" s="12"/>
      <c r="G1723" s="12"/>
      <c r="H1723" s="12"/>
      <c r="I1723" s="12"/>
      <c r="J1723" s="12"/>
      <c r="K1723" s="12"/>
      <c r="L1723" s="12"/>
      <c r="M1723" s="49"/>
      <c r="N1723" s="49"/>
      <c r="O1723" s="12"/>
      <c r="P1723" s="12"/>
      <c r="Q1723" s="12"/>
      <c r="R1723" s="12"/>
      <c r="S1723" s="12"/>
      <c r="T1723" s="12"/>
    </row>
    <row r="1724" spans="1:20" s="1" customFormat="1" x14ac:dyDescent="0.4">
      <c r="A1724" s="12"/>
      <c r="B1724" s="12"/>
      <c r="C1724" s="42"/>
      <c r="D1724" s="12"/>
      <c r="E1724" s="12"/>
      <c r="F1724" s="12"/>
      <c r="G1724" s="12"/>
      <c r="H1724" s="12"/>
      <c r="I1724" s="12"/>
      <c r="J1724" s="12"/>
      <c r="K1724" s="12"/>
      <c r="L1724" s="12"/>
      <c r="M1724" s="49"/>
      <c r="N1724" s="49"/>
      <c r="O1724" s="12"/>
      <c r="P1724" s="12"/>
      <c r="Q1724" s="12"/>
      <c r="R1724" s="12"/>
      <c r="S1724" s="12"/>
      <c r="T1724" s="12"/>
    </row>
    <row r="1725" spans="1:20" s="1" customFormat="1" x14ac:dyDescent="0.4">
      <c r="A1725" s="12"/>
      <c r="B1725" s="12"/>
      <c r="C1725" s="42"/>
      <c r="D1725" s="12"/>
      <c r="E1725" s="12"/>
      <c r="F1725" s="12"/>
      <c r="G1725" s="12"/>
      <c r="H1725" s="12"/>
      <c r="I1725" s="12"/>
      <c r="J1725" s="12"/>
      <c r="K1725" s="12"/>
      <c r="L1725" s="12"/>
      <c r="M1725" s="49"/>
      <c r="N1725" s="49"/>
      <c r="O1725" s="12"/>
      <c r="P1725" s="12"/>
      <c r="Q1725" s="12"/>
      <c r="R1725" s="12"/>
      <c r="S1725" s="12"/>
      <c r="T1725" s="12"/>
    </row>
    <row r="1726" spans="1:20" s="1" customFormat="1" x14ac:dyDescent="0.4">
      <c r="A1726" s="12"/>
      <c r="B1726" s="12"/>
      <c r="C1726" s="42"/>
      <c r="D1726" s="12"/>
      <c r="E1726" s="12"/>
      <c r="F1726" s="12"/>
      <c r="G1726" s="12"/>
      <c r="H1726" s="12"/>
      <c r="I1726" s="12"/>
      <c r="J1726" s="12"/>
      <c r="K1726" s="12"/>
      <c r="L1726" s="12"/>
      <c r="M1726" s="49"/>
      <c r="N1726" s="49"/>
      <c r="O1726" s="12"/>
      <c r="P1726" s="12"/>
      <c r="Q1726" s="12"/>
      <c r="R1726" s="12"/>
      <c r="S1726" s="12"/>
      <c r="T1726" s="12"/>
    </row>
    <row r="1727" spans="1:20" s="1" customFormat="1" x14ac:dyDescent="0.4">
      <c r="A1727" s="12"/>
      <c r="B1727" s="12"/>
      <c r="C1727" s="42"/>
      <c r="D1727" s="12"/>
      <c r="E1727" s="12"/>
      <c r="F1727" s="12"/>
      <c r="G1727" s="12"/>
      <c r="H1727" s="12"/>
      <c r="I1727" s="12"/>
      <c r="J1727" s="12"/>
      <c r="K1727" s="12"/>
      <c r="L1727" s="12"/>
      <c r="M1727" s="49"/>
      <c r="N1727" s="49"/>
      <c r="O1727" s="12"/>
      <c r="P1727" s="12"/>
      <c r="Q1727" s="12"/>
      <c r="R1727" s="12"/>
      <c r="S1727" s="12"/>
      <c r="T1727" s="12"/>
    </row>
    <row r="1728" spans="1:20" s="1" customFormat="1" x14ac:dyDescent="0.4">
      <c r="A1728" s="12"/>
      <c r="B1728" s="12"/>
      <c r="C1728" s="42"/>
      <c r="D1728" s="12"/>
      <c r="E1728" s="12"/>
      <c r="F1728" s="12"/>
      <c r="G1728" s="12"/>
      <c r="H1728" s="12"/>
      <c r="I1728" s="12"/>
      <c r="J1728" s="12"/>
      <c r="K1728" s="12"/>
      <c r="L1728" s="12"/>
      <c r="M1728" s="49"/>
      <c r="N1728" s="49"/>
      <c r="O1728" s="12"/>
      <c r="P1728" s="12"/>
      <c r="Q1728" s="12"/>
      <c r="R1728" s="12"/>
      <c r="S1728" s="12"/>
      <c r="T1728" s="12"/>
    </row>
    <row r="1729" spans="1:20" s="1" customFormat="1" x14ac:dyDescent="0.4">
      <c r="A1729" s="12"/>
      <c r="B1729" s="12"/>
      <c r="C1729" s="42"/>
      <c r="D1729" s="12"/>
      <c r="E1729" s="12"/>
      <c r="F1729" s="12"/>
      <c r="G1729" s="12"/>
      <c r="H1729" s="12"/>
      <c r="I1729" s="12"/>
      <c r="J1729" s="12"/>
      <c r="K1729" s="12"/>
      <c r="L1729" s="12"/>
      <c r="M1729" s="49"/>
      <c r="N1729" s="49"/>
      <c r="O1729" s="12"/>
      <c r="P1729" s="12"/>
      <c r="Q1729" s="12"/>
      <c r="R1729" s="12"/>
      <c r="S1729" s="12"/>
      <c r="T1729" s="12"/>
    </row>
    <row r="1730" spans="1:20" s="1" customFormat="1" x14ac:dyDescent="0.4">
      <c r="A1730" s="12"/>
      <c r="B1730" s="12"/>
      <c r="C1730" s="42"/>
      <c r="D1730" s="12"/>
      <c r="E1730" s="12"/>
      <c r="F1730" s="12"/>
      <c r="G1730" s="12"/>
      <c r="H1730" s="12"/>
      <c r="I1730" s="12"/>
      <c r="J1730" s="12"/>
      <c r="K1730" s="12"/>
      <c r="L1730" s="12"/>
      <c r="M1730" s="49"/>
      <c r="N1730" s="49"/>
      <c r="O1730" s="12"/>
      <c r="P1730" s="12"/>
      <c r="Q1730" s="12"/>
      <c r="R1730" s="12"/>
      <c r="S1730" s="12"/>
      <c r="T1730" s="12"/>
    </row>
    <row r="1731" spans="1:20" s="1" customFormat="1" x14ac:dyDescent="0.4">
      <c r="A1731" s="12"/>
      <c r="B1731" s="12"/>
      <c r="C1731" s="42"/>
      <c r="D1731" s="12"/>
      <c r="E1731" s="12"/>
      <c r="F1731" s="12"/>
      <c r="G1731" s="12"/>
      <c r="H1731" s="12"/>
      <c r="I1731" s="12"/>
      <c r="J1731" s="12"/>
      <c r="K1731" s="12"/>
      <c r="L1731" s="12"/>
      <c r="M1731" s="49"/>
      <c r="N1731" s="49"/>
      <c r="O1731" s="12"/>
      <c r="P1731" s="12"/>
      <c r="Q1731" s="12"/>
      <c r="R1731" s="12"/>
      <c r="S1731" s="12"/>
      <c r="T1731" s="12"/>
    </row>
    <row r="1732" spans="1:20" s="1" customFormat="1" x14ac:dyDescent="0.4">
      <c r="A1732" s="12"/>
      <c r="B1732" s="12"/>
      <c r="C1732" s="42"/>
      <c r="D1732" s="12"/>
      <c r="E1732" s="12"/>
      <c r="F1732" s="12"/>
      <c r="G1732" s="12"/>
      <c r="H1732" s="12"/>
      <c r="I1732" s="12"/>
      <c r="J1732" s="12"/>
      <c r="K1732" s="12"/>
      <c r="L1732" s="12"/>
      <c r="M1732" s="49"/>
      <c r="N1732" s="49"/>
      <c r="O1732" s="12"/>
      <c r="P1732" s="12"/>
      <c r="Q1732" s="12"/>
      <c r="R1732" s="12"/>
      <c r="S1732" s="12"/>
      <c r="T1732" s="12"/>
    </row>
    <row r="1733" spans="1:20" s="1" customFormat="1" x14ac:dyDescent="0.4">
      <c r="A1733" s="12"/>
      <c r="B1733" s="12"/>
      <c r="C1733" s="42"/>
      <c r="D1733" s="12"/>
      <c r="E1733" s="12"/>
      <c r="F1733" s="12"/>
      <c r="G1733" s="12"/>
      <c r="H1733" s="12"/>
      <c r="I1733" s="12"/>
      <c r="J1733" s="12"/>
      <c r="K1733" s="12"/>
      <c r="L1733" s="12"/>
      <c r="M1733" s="49"/>
      <c r="N1733" s="49"/>
      <c r="O1733" s="12"/>
      <c r="P1733" s="12"/>
      <c r="Q1733" s="12"/>
      <c r="R1733" s="12"/>
      <c r="S1733" s="12"/>
      <c r="T1733" s="12"/>
    </row>
    <row r="1734" spans="1:20" s="1" customFormat="1" x14ac:dyDescent="0.4">
      <c r="A1734" s="12"/>
      <c r="B1734" s="12"/>
      <c r="C1734" s="42"/>
      <c r="D1734" s="12"/>
      <c r="E1734" s="12"/>
      <c r="F1734" s="12"/>
      <c r="G1734" s="12"/>
      <c r="H1734" s="12"/>
      <c r="I1734" s="12"/>
      <c r="J1734" s="12"/>
      <c r="K1734" s="12"/>
      <c r="L1734" s="12"/>
      <c r="M1734" s="49"/>
      <c r="N1734" s="49"/>
      <c r="O1734" s="12"/>
      <c r="P1734" s="12"/>
      <c r="Q1734" s="12"/>
      <c r="R1734" s="12"/>
      <c r="S1734" s="12"/>
      <c r="T1734" s="12"/>
    </row>
    <row r="1735" spans="1:20" s="1" customFormat="1" x14ac:dyDescent="0.4">
      <c r="A1735" s="12"/>
      <c r="B1735" s="12"/>
      <c r="C1735" s="42"/>
      <c r="D1735" s="12"/>
      <c r="E1735" s="12"/>
      <c r="F1735" s="12"/>
      <c r="G1735" s="12"/>
      <c r="H1735" s="12"/>
      <c r="I1735" s="12"/>
      <c r="J1735" s="12"/>
      <c r="K1735" s="12"/>
      <c r="L1735" s="12"/>
      <c r="M1735" s="49"/>
      <c r="N1735" s="49"/>
      <c r="O1735" s="12"/>
      <c r="P1735" s="12"/>
      <c r="Q1735" s="12"/>
      <c r="R1735" s="12"/>
      <c r="S1735" s="12"/>
      <c r="T1735" s="12"/>
    </row>
    <row r="1736" spans="1:20" s="1" customFormat="1" x14ac:dyDescent="0.4">
      <c r="A1736" s="12"/>
      <c r="B1736" s="12"/>
      <c r="C1736" s="42"/>
      <c r="D1736" s="12"/>
      <c r="E1736" s="12"/>
      <c r="F1736" s="12"/>
      <c r="G1736" s="12"/>
      <c r="H1736" s="12"/>
      <c r="I1736" s="12"/>
      <c r="J1736" s="12"/>
      <c r="K1736" s="12"/>
      <c r="L1736" s="12"/>
      <c r="M1736" s="49"/>
      <c r="N1736" s="49"/>
      <c r="O1736" s="12"/>
      <c r="P1736" s="12"/>
      <c r="Q1736" s="12"/>
      <c r="R1736" s="12"/>
      <c r="S1736" s="12"/>
      <c r="T1736" s="12"/>
    </row>
    <row r="1737" spans="1:20" s="1" customFormat="1" x14ac:dyDescent="0.4">
      <c r="A1737" s="12"/>
      <c r="B1737" s="12"/>
      <c r="C1737" s="42"/>
      <c r="D1737" s="12"/>
      <c r="E1737" s="12"/>
      <c r="F1737" s="12"/>
      <c r="G1737" s="12"/>
      <c r="H1737" s="12"/>
      <c r="I1737" s="12"/>
      <c r="J1737" s="12"/>
      <c r="K1737" s="12"/>
      <c r="L1737" s="12"/>
      <c r="M1737" s="49"/>
      <c r="N1737" s="49"/>
      <c r="O1737" s="12"/>
      <c r="P1737" s="12"/>
      <c r="Q1737" s="12"/>
      <c r="R1737" s="12"/>
      <c r="S1737" s="12"/>
      <c r="T1737" s="12"/>
    </row>
    <row r="1738" spans="1:20" s="1" customFormat="1" x14ac:dyDescent="0.4">
      <c r="A1738" s="12"/>
      <c r="B1738" s="12"/>
      <c r="C1738" s="42"/>
      <c r="D1738" s="12"/>
      <c r="E1738" s="12"/>
      <c r="F1738" s="12"/>
      <c r="G1738" s="12"/>
      <c r="H1738" s="12"/>
      <c r="I1738" s="12"/>
      <c r="J1738" s="12"/>
      <c r="K1738" s="12"/>
      <c r="L1738" s="12"/>
      <c r="M1738" s="49"/>
      <c r="N1738" s="49"/>
      <c r="O1738" s="12"/>
      <c r="P1738" s="12"/>
      <c r="Q1738" s="12"/>
      <c r="R1738" s="12"/>
      <c r="S1738" s="12"/>
      <c r="T1738" s="12"/>
    </row>
    <row r="1739" spans="1:20" s="1" customFormat="1" x14ac:dyDescent="0.4">
      <c r="A1739" s="12"/>
      <c r="B1739" s="12"/>
      <c r="C1739" s="42"/>
      <c r="D1739" s="12"/>
      <c r="E1739" s="12"/>
      <c r="F1739" s="12"/>
      <c r="G1739" s="12"/>
      <c r="H1739" s="12"/>
      <c r="I1739" s="12"/>
      <c r="J1739" s="12"/>
      <c r="K1739" s="12"/>
      <c r="L1739" s="12"/>
      <c r="M1739" s="49"/>
      <c r="N1739" s="49"/>
      <c r="O1739" s="12"/>
      <c r="P1739" s="12"/>
      <c r="Q1739" s="12"/>
      <c r="R1739" s="12"/>
      <c r="S1739" s="12"/>
      <c r="T1739" s="12"/>
    </row>
    <row r="1740" spans="1:20" s="1" customFormat="1" x14ac:dyDescent="0.4">
      <c r="A1740" s="12"/>
      <c r="B1740" s="12"/>
      <c r="C1740" s="42"/>
      <c r="D1740" s="12"/>
      <c r="E1740" s="12"/>
      <c r="F1740" s="12"/>
      <c r="G1740" s="12"/>
      <c r="H1740" s="12"/>
      <c r="I1740" s="12"/>
      <c r="J1740" s="12"/>
      <c r="K1740" s="12"/>
      <c r="L1740" s="12"/>
      <c r="M1740" s="49"/>
      <c r="N1740" s="49"/>
      <c r="O1740" s="12"/>
      <c r="P1740" s="12"/>
      <c r="Q1740" s="12"/>
      <c r="R1740" s="12"/>
      <c r="S1740" s="12"/>
      <c r="T1740" s="12"/>
    </row>
    <row r="1741" spans="1:20" s="1" customFormat="1" x14ac:dyDescent="0.4">
      <c r="A1741" s="12"/>
      <c r="B1741" s="12"/>
      <c r="C1741" s="42"/>
      <c r="D1741" s="12"/>
      <c r="E1741" s="12"/>
      <c r="F1741" s="12"/>
      <c r="G1741" s="12"/>
      <c r="H1741" s="12"/>
      <c r="I1741" s="12"/>
      <c r="J1741" s="12"/>
      <c r="K1741" s="12"/>
      <c r="L1741" s="12"/>
      <c r="M1741" s="49"/>
      <c r="N1741" s="49"/>
      <c r="O1741" s="12"/>
      <c r="P1741" s="12"/>
      <c r="Q1741" s="12"/>
      <c r="R1741" s="12"/>
      <c r="S1741" s="12"/>
      <c r="T1741" s="12"/>
    </row>
    <row r="1742" spans="1:20" s="1" customFormat="1" x14ac:dyDescent="0.4">
      <c r="A1742" s="12"/>
      <c r="B1742" s="12"/>
      <c r="C1742" s="42"/>
      <c r="D1742" s="12"/>
      <c r="E1742" s="12"/>
      <c r="F1742" s="12"/>
      <c r="G1742" s="12"/>
      <c r="H1742" s="12"/>
      <c r="I1742" s="12"/>
      <c r="J1742" s="12"/>
      <c r="K1742" s="12"/>
      <c r="L1742" s="12"/>
      <c r="M1742" s="49"/>
      <c r="N1742" s="49"/>
      <c r="O1742" s="12"/>
      <c r="P1742" s="12"/>
      <c r="Q1742" s="12"/>
      <c r="R1742" s="12"/>
      <c r="S1742" s="12"/>
      <c r="T1742" s="12"/>
    </row>
    <row r="1743" spans="1:20" s="1" customFormat="1" x14ac:dyDescent="0.4">
      <c r="A1743" s="12"/>
      <c r="B1743" s="12"/>
      <c r="C1743" s="42"/>
      <c r="D1743" s="12"/>
      <c r="E1743" s="12"/>
      <c r="F1743" s="12"/>
      <c r="G1743" s="12"/>
      <c r="H1743" s="12"/>
      <c r="I1743" s="12"/>
      <c r="J1743" s="12"/>
      <c r="K1743" s="12"/>
      <c r="L1743" s="12"/>
      <c r="M1743" s="49"/>
      <c r="N1743" s="49"/>
      <c r="O1743" s="12"/>
      <c r="P1743" s="12"/>
      <c r="Q1743" s="12"/>
      <c r="R1743" s="12"/>
      <c r="S1743" s="12"/>
      <c r="T1743" s="12"/>
    </row>
    <row r="1744" spans="1:20" s="1" customFormat="1" x14ac:dyDescent="0.4">
      <c r="A1744" s="12"/>
      <c r="B1744" s="12"/>
      <c r="C1744" s="42"/>
      <c r="D1744" s="12"/>
      <c r="E1744" s="12"/>
      <c r="F1744" s="12"/>
      <c r="G1744" s="12"/>
      <c r="H1744" s="12"/>
      <c r="I1744" s="12"/>
      <c r="J1744" s="12"/>
      <c r="K1744" s="12"/>
      <c r="L1744" s="12"/>
      <c r="M1744" s="49"/>
      <c r="N1744" s="49"/>
      <c r="O1744" s="12"/>
      <c r="P1744" s="12"/>
      <c r="Q1744" s="12"/>
      <c r="R1744" s="12"/>
      <c r="S1744" s="12"/>
      <c r="T1744" s="12"/>
    </row>
    <row r="1745" spans="1:20" s="1" customFormat="1" x14ac:dyDescent="0.4">
      <c r="A1745" s="12"/>
      <c r="B1745" s="12"/>
      <c r="C1745" s="42"/>
      <c r="D1745" s="12"/>
      <c r="E1745" s="12"/>
      <c r="F1745" s="12"/>
      <c r="G1745" s="12"/>
      <c r="H1745" s="12"/>
      <c r="I1745" s="12"/>
      <c r="J1745" s="12"/>
      <c r="K1745" s="12"/>
      <c r="L1745" s="12"/>
      <c r="M1745" s="49"/>
      <c r="N1745" s="49"/>
      <c r="O1745" s="12"/>
      <c r="P1745" s="12"/>
      <c r="Q1745" s="12"/>
      <c r="R1745" s="12"/>
      <c r="S1745" s="12"/>
      <c r="T1745" s="12"/>
    </row>
    <row r="1746" spans="1:20" s="1" customFormat="1" x14ac:dyDescent="0.4">
      <c r="A1746" s="12"/>
      <c r="B1746" s="12"/>
      <c r="C1746" s="42"/>
      <c r="D1746" s="12"/>
      <c r="E1746" s="12"/>
      <c r="F1746" s="12"/>
      <c r="G1746" s="12"/>
      <c r="H1746" s="12"/>
      <c r="I1746" s="12"/>
      <c r="J1746" s="12"/>
      <c r="K1746" s="12"/>
      <c r="L1746" s="12"/>
      <c r="M1746" s="49"/>
      <c r="N1746" s="49"/>
      <c r="O1746" s="12"/>
      <c r="P1746" s="12"/>
      <c r="Q1746" s="12"/>
      <c r="R1746" s="12"/>
      <c r="S1746" s="12"/>
      <c r="T1746" s="12"/>
    </row>
    <row r="1747" spans="1:20" s="1" customFormat="1" x14ac:dyDescent="0.4">
      <c r="A1747" s="12"/>
      <c r="B1747" s="12"/>
      <c r="C1747" s="42"/>
      <c r="D1747" s="12"/>
      <c r="E1747" s="12"/>
      <c r="F1747" s="12"/>
      <c r="G1747" s="12"/>
      <c r="H1747" s="12"/>
      <c r="I1747" s="12"/>
      <c r="J1747" s="12"/>
      <c r="K1747" s="12"/>
      <c r="L1747" s="12"/>
      <c r="M1747" s="49"/>
      <c r="N1747" s="49"/>
      <c r="O1747" s="12"/>
      <c r="P1747" s="12"/>
      <c r="Q1747" s="12"/>
      <c r="R1747" s="12"/>
      <c r="S1747" s="12"/>
      <c r="T1747" s="12"/>
    </row>
    <row r="1748" spans="1:20" s="1" customFormat="1" x14ac:dyDescent="0.4">
      <c r="A1748" s="12"/>
      <c r="B1748" s="12"/>
      <c r="C1748" s="42"/>
      <c r="D1748" s="12"/>
      <c r="E1748" s="12"/>
      <c r="F1748" s="12"/>
      <c r="G1748" s="12"/>
      <c r="H1748" s="12"/>
      <c r="I1748" s="12"/>
      <c r="J1748" s="12"/>
      <c r="K1748" s="12"/>
      <c r="L1748" s="12"/>
      <c r="M1748" s="49"/>
      <c r="N1748" s="49"/>
      <c r="O1748" s="12"/>
      <c r="P1748" s="12"/>
      <c r="Q1748" s="12"/>
      <c r="R1748" s="12"/>
      <c r="S1748" s="12"/>
      <c r="T1748" s="12"/>
    </row>
    <row r="1749" spans="1:20" s="1" customFormat="1" x14ac:dyDescent="0.4">
      <c r="A1749" s="12"/>
      <c r="B1749" s="12"/>
      <c r="C1749" s="42"/>
      <c r="D1749" s="12"/>
      <c r="E1749" s="12"/>
      <c r="F1749" s="12"/>
      <c r="G1749" s="12"/>
      <c r="H1749" s="12"/>
      <c r="I1749" s="12"/>
      <c r="J1749" s="12"/>
      <c r="K1749" s="12"/>
      <c r="L1749" s="12"/>
      <c r="M1749" s="49"/>
      <c r="N1749" s="49"/>
      <c r="O1749" s="12"/>
      <c r="P1749" s="12"/>
      <c r="Q1749" s="12"/>
      <c r="R1749" s="12"/>
      <c r="S1749" s="12"/>
      <c r="T1749" s="12"/>
    </row>
    <row r="1750" spans="1:20" s="1" customFormat="1" x14ac:dyDescent="0.4">
      <c r="A1750" s="12"/>
      <c r="B1750" s="12"/>
      <c r="C1750" s="42"/>
      <c r="D1750" s="12"/>
      <c r="E1750" s="12"/>
      <c r="F1750" s="12"/>
      <c r="G1750" s="12"/>
      <c r="H1750" s="12"/>
      <c r="I1750" s="12"/>
      <c r="J1750" s="12"/>
      <c r="K1750" s="12"/>
      <c r="L1750" s="12"/>
      <c r="M1750" s="49"/>
      <c r="N1750" s="49"/>
      <c r="O1750" s="12"/>
      <c r="P1750" s="12"/>
      <c r="Q1750" s="12"/>
      <c r="R1750" s="12"/>
      <c r="S1750" s="12"/>
      <c r="T1750" s="12"/>
    </row>
    <row r="1751" spans="1:20" s="1" customFormat="1" x14ac:dyDescent="0.4">
      <c r="A1751" s="12"/>
      <c r="B1751" s="12"/>
      <c r="C1751" s="42"/>
      <c r="D1751" s="12"/>
      <c r="E1751" s="12"/>
      <c r="F1751" s="12"/>
      <c r="G1751" s="12"/>
      <c r="H1751" s="12"/>
      <c r="I1751" s="12"/>
      <c r="J1751" s="12"/>
      <c r="K1751" s="12"/>
      <c r="L1751" s="12"/>
      <c r="M1751" s="49"/>
      <c r="N1751" s="49"/>
      <c r="O1751" s="12"/>
      <c r="P1751" s="12"/>
      <c r="Q1751" s="12"/>
      <c r="R1751" s="12"/>
      <c r="S1751" s="12"/>
      <c r="T1751" s="12"/>
    </row>
    <row r="1752" spans="1:20" s="1" customFormat="1" x14ac:dyDescent="0.4">
      <c r="A1752" s="12"/>
      <c r="B1752" s="12"/>
      <c r="C1752" s="42"/>
      <c r="D1752" s="12"/>
      <c r="E1752" s="12"/>
      <c r="F1752" s="12"/>
      <c r="G1752" s="12"/>
      <c r="H1752" s="12"/>
      <c r="I1752" s="12"/>
      <c r="J1752" s="12"/>
      <c r="K1752" s="12"/>
      <c r="L1752" s="12"/>
      <c r="M1752" s="49"/>
      <c r="N1752" s="49"/>
      <c r="O1752" s="12"/>
      <c r="P1752" s="12"/>
      <c r="Q1752" s="12"/>
      <c r="R1752" s="12"/>
      <c r="S1752" s="12"/>
      <c r="T1752" s="12"/>
    </row>
    <row r="1753" spans="1:20" s="1" customFormat="1" x14ac:dyDescent="0.4">
      <c r="A1753" s="12"/>
      <c r="B1753" s="12"/>
      <c r="C1753" s="42"/>
      <c r="D1753" s="12"/>
      <c r="E1753" s="12"/>
      <c r="F1753" s="12"/>
      <c r="G1753" s="12"/>
      <c r="H1753" s="12"/>
      <c r="I1753" s="12"/>
      <c r="J1753" s="12"/>
      <c r="K1753" s="12"/>
      <c r="L1753" s="12"/>
      <c r="M1753" s="49"/>
      <c r="N1753" s="49"/>
      <c r="O1753" s="12"/>
      <c r="P1753" s="12"/>
      <c r="Q1753" s="12"/>
      <c r="R1753" s="12"/>
      <c r="S1753" s="12"/>
      <c r="T1753" s="12"/>
    </row>
    <row r="1754" spans="1:20" s="1" customFormat="1" x14ac:dyDescent="0.4">
      <c r="A1754" s="12"/>
      <c r="B1754" s="12"/>
      <c r="C1754" s="42"/>
      <c r="D1754" s="12"/>
      <c r="E1754" s="12"/>
      <c r="F1754" s="12"/>
      <c r="G1754" s="12"/>
      <c r="H1754" s="12"/>
      <c r="I1754" s="12"/>
      <c r="J1754" s="12"/>
      <c r="K1754" s="12"/>
      <c r="L1754" s="12"/>
      <c r="M1754" s="49"/>
      <c r="N1754" s="49"/>
      <c r="O1754" s="12"/>
      <c r="P1754" s="12"/>
      <c r="Q1754" s="12"/>
      <c r="R1754" s="12"/>
      <c r="S1754" s="12"/>
      <c r="T1754" s="12"/>
    </row>
    <row r="1755" spans="1:20" s="1" customFormat="1" x14ac:dyDescent="0.4">
      <c r="A1755" s="12"/>
      <c r="B1755" s="12"/>
      <c r="C1755" s="42"/>
      <c r="D1755" s="12"/>
      <c r="E1755" s="12"/>
      <c r="F1755" s="12"/>
      <c r="G1755" s="12"/>
      <c r="H1755" s="12"/>
      <c r="I1755" s="12"/>
      <c r="J1755" s="12"/>
      <c r="K1755" s="12"/>
      <c r="L1755" s="12"/>
      <c r="M1755" s="49"/>
      <c r="N1755" s="49"/>
      <c r="O1755" s="12"/>
      <c r="P1755" s="12"/>
      <c r="Q1755" s="12"/>
      <c r="R1755" s="12"/>
      <c r="S1755" s="12"/>
      <c r="T1755" s="12"/>
    </row>
    <row r="1756" spans="1:20" s="1" customFormat="1" x14ac:dyDescent="0.4">
      <c r="A1756" s="12"/>
      <c r="B1756" s="12"/>
      <c r="C1756" s="42"/>
      <c r="D1756" s="12"/>
      <c r="E1756" s="12"/>
      <c r="F1756" s="12"/>
      <c r="G1756" s="12"/>
      <c r="H1756" s="12"/>
      <c r="I1756" s="12"/>
      <c r="J1756" s="12"/>
      <c r="K1756" s="12"/>
      <c r="L1756" s="12"/>
      <c r="M1756" s="49"/>
      <c r="N1756" s="49"/>
      <c r="O1756" s="12"/>
      <c r="P1756" s="12"/>
      <c r="Q1756" s="12"/>
      <c r="R1756" s="12"/>
      <c r="S1756" s="12"/>
      <c r="T1756" s="12"/>
    </row>
    <row r="1757" spans="1:20" s="1" customFormat="1" x14ac:dyDescent="0.4">
      <c r="A1757" s="12"/>
      <c r="B1757" s="12"/>
      <c r="C1757" s="42"/>
      <c r="D1757" s="12"/>
      <c r="E1757" s="12"/>
      <c r="F1757" s="12"/>
      <c r="G1757" s="12"/>
      <c r="H1757" s="12"/>
      <c r="I1757" s="12"/>
      <c r="J1757" s="12"/>
      <c r="K1757" s="12"/>
      <c r="L1757" s="12"/>
      <c r="M1757" s="49"/>
      <c r="N1757" s="49"/>
      <c r="O1757" s="12"/>
      <c r="P1757" s="12"/>
      <c r="Q1757" s="12"/>
      <c r="R1757" s="12"/>
      <c r="S1757" s="12"/>
      <c r="T1757" s="12"/>
    </row>
    <row r="1758" spans="1:20" s="1" customFormat="1" x14ac:dyDescent="0.4">
      <c r="A1758" s="12"/>
      <c r="B1758" s="12"/>
      <c r="C1758" s="42"/>
      <c r="D1758" s="12"/>
      <c r="E1758" s="12"/>
      <c r="F1758" s="12"/>
      <c r="G1758" s="12"/>
      <c r="H1758" s="12"/>
      <c r="I1758" s="12"/>
      <c r="J1758" s="12"/>
      <c r="K1758" s="12"/>
      <c r="L1758" s="12"/>
      <c r="M1758" s="49"/>
      <c r="N1758" s="49"/>
      <c r="O1758" s="12"/>
      <c r="P1758" s="12"/>
      <c r="Q1758" s="12"/>
      <c r="R1758" s="12"/>
      <c r="S1758" s="12"/>
      <c r="T1758" s="12"/>
    </row>
    <row r="1759" spans="1:20" s="1" customFormat="1" x14ac:dyDescent="0.4">
      <c r="A1759" s="12"/>
      <c r="B1759" s="12"/>
      <c r="C1759" s="42"/>
      <c r="D1759" s="12"/>
      <c r="E1759" s="12"/>
      <c r="F1759" s="12"/>
      <c r="G1759" s="12"/>
      <c r="H1759" s="12"/>
      <c r="I1759" s="12"/>
      <c r="J1759" s="12"/>
      <c r="K1759" s="12"/>
      <c r="L1759" s="12"/>
      <c r="M1759" s="49"/>
      <c r="N1759" s="49"/>
      <c r="O1759" s="12"/>
      <c r="P1759" s="12"/>
      <c r="Q1759" s="12"/>
      <c r="R1759" s="12"/>
      <c r="S1759" s="12"/>
      <c r="T1759" s="12"/>
    </row>
    <row r="1760" spans="1:20" s="1" customFormat="1" x14ac:dyDescent="0.4">
      <c r="A1760" s="12"/>
      <c r="B1760" s="12"/>
      <c r="C1760" s="42"/>
      <c r="D1760" s="12"/>
      <c r="E1760" s="12"/>
      <c r="F1760" s="12"/>
      <c r="G1760" s="12"/>
      <c r="H1760" s="12"/>
      <c r="I1760" s="12"/>
      <c r="J1760" s="12"/>
      <c r="K1760" s="12"/>
      <c r="L1760" s="12"/>
      <c r="M1760" s="49"/>
      <c r="N1760" s="49"/>
      <c r="O1760" s="12"/>
      <c r="P1760" s="12"/>
      <c r="Q1760" s="12"/>
      <c r="R1760" s="12"/>
      <c r="S1760" s="12"/>
      <c r="T1760" s="12"/>
    </row>
    <row r="1761" spans="1:20" s="1" customFormat="1" x14ac:dyDescent="0.4">
      <c r="A1761" s="12"/>
      <c r="B1761" s="12"/>
      <c r="C1761" s="42"/>
      <c r="D1761" s="12"/>
      <c r="E1761" s="12"/>
      <c r="F1761" s="12"/>
      <c r="G1761" s="12"/>
      <c r="H1761" s="12"/>
      <c r="I1761" s="12"/>
      <c r="J1761" s="12"/>
      <c r="K1761" s="12"/>
      <c r="L1761" s="12"/>
      <c r="M1761" s="49"/>
      <c r="N1761" s="49"/>
      <c r="O1761" s="12"/>
      <c r="P1761" s="12"/>
      <c r="Q1761" s="12"/>
      <c r="R1761" s="12"/>
      <c r="S1761" s="12"/>
      <c r="T1761" s="12"/>
    </row>
    <row r="1762" spans="1:20" s="1" customFormat="1" x14ac:dyDescent="0.4">
      <c r="A1762" s="12"/>
      <c r="B1762" s="12"/>
      <c r="C1762" s="42"/>
      <c r="D1762" s="12"/>
      <c r="E1762" s="12"/>
      <c r="F1762" s="12"/>
      <c r="G1762" s="12"/>
      <c r="H1762" s="12"/>
      <c r="I1762" s="12"/>
      <c r="J1762" s="12"/>
      <c r="K1762" s="12"/>
      <c r="L1762" s="12"/>
      <c r="M1762" s="49"/>
      <c r="N1762" s="49"/>
      <c r="O1762" s="12"/>
      <c r="P1762" s="12"/>
      <c r="Q1762" s="12"/>
      <c r="R1762" s="12"/>
      <c r="S1762" s="12"/>
      <c r="T1762" s="12"/>
    </row>
    <row r="1763" spans="1:20" s="1" customFormat="1" x14ac:dyDescent="0.4">
      <c r="A1763" s="12"/>
      <c r="B1763" s="12"/>
      <c r="C1763" s="42"/>
      <c r="D1763" s="12"/>
      <c r="E1763" s="12"/>
      <c r="F1763" s="12"/>
      <c r="G1763" s="12"/>
      <c r="H1763" s="12"/>
      <c r="I1763" s="12"/>
      <c r="J1763" s="12"/>
      <c r="K1763" s="12"/>
      <c r="L1763" s="12"/>
      <c r="M1763" s="49"/>
      <c r="N1763" s="49"/>
      <c r="O1763" s="12"/>
      <c r="P1763" s="12"/>
      <c r="Q1763" s="12"/>
      <c r="R1763" s="12"/>
      <c r="S1763" s="12"/>
      <c r="T1763" s="12"/>
    </row>
    <row r="1764" spans="1:20" s="1" customFormat="1" x14ac:dyDescent="0.4">
      <c r="A1764" s="12"/>
      <c r="B1764" s="12"/>
      <c r="C1764" s="42"/>
      <c r="D1764" s="12"/>
      <c r="E1764" s="12"/>
      <c r="F1764" s="12"/>
      <c r="G1764" s="12"/>
      <c r="H1764" s="12"/>
      <c r="I1764" s="12"/>
      <c r="J1764" s="12"/>
      <c r="K1764" s="12"/>
      <c r="L1764" s="12"/>
      <c r="M1764" s="49"/>
      <c r="N1764" s="49"/>
      <c r="O1764" s="12"/>
      <c r="P1764" s="12"/>
      <c r="Q1764" s="12"/>
      <c r="R1764" s="12"/>
      <c r="S1764" s="12"/>
      <c r="T1764" s="12"/>
    </row>
    <row r="1765" spans="1:20" s="1" customFormat="1" x14ac:dyDescent="0.4">
      <c r="A1765" s="12"/>
      <c r="B1765" s="12"/>
      <c r="C1765" s="42"/>
      <c r="D1765" s="12"/>
      <c r="E1765" s="12"/>
      <c r="F1765" s="12"/>
      <c r="G1765" s="12"/>
      <c r="H1765" s="12"/>
      <c r="I1765" s="12"/>
      <c r="J1765" s="12"/>
      <c r="K1765" s="12"/>
      <c r="L1765" s="12"/>
      <c r="M1765" s="49"/>
      <c r="N1765" s="49"/>
      <c r="O1765" s="12"/>
      <c r="P1765" s="12"/>
      <c r="Q1765" s="12"/>
      <c r="R1765" s="12"/>
      <c r="S1765" s="12"/>
      <c r="T1765" s="12"/>
    </row>
    <row r="1766" spans="1:20" s="1" customFormat="1" x14ac:dyDescent="0.4">
      <c r="A1766" s="12"/>
      <c r="B1766" s="12"/>
      <c r="C1766" s="42"/>
      <c r="D1766" s="12"/>
      <c r="E1766" s="12"/>
      <c r="F1766" s="12"/>
      <c r="G1766" s="12"/>
      <c r="H1766" s="12"/>
      <c r="I1766" s="12"/>
      <c r="J1766" s="12"/>
      <c r="K1766" s="12"/>
      <c r="L1766" s="12"/>
      <c r="M1766" s="49"/>
      <c r="N1766" s="49"/>
      <c r="O1766" s="12"/>
      <c r="P1766" s="12"/>
      <c r="Q1766" s="12"/>
      <c r="R1766" s="12"/>
      <c r="S1766" s="12"/>
      <c r="T1766" s="12"/>
    </row>
    <row r="1767" spans="1:20" s="1" customFormat="1" x14ac:dyDescent="0.4">
      <c r="A1767" s="12"/>
      <c r="B1767" s="12"/>
      <c r="C1767" s="42"/>
      <c r="D1767" s="12"/>
      <c r="E1767" s="12"/>
      <c r="F1767" s="12"/>
      <c r="G1767" s="12"/>
      <c r="H1767" s="12"/>
      <c r="I1767" s="12"/>
      <c r="J1767" s="12"/>
      <c r="K1767" s="12"/>
      <c r="L1767" s="12"/>
      <c r="M1767" s="49"/>
      <c r="N1767" s="49"/>
      <c r="O1767" s="12"/>
      <c r="P1767" s="12"/>
      <c r="Q1767" s="12"/>
      <c r="R1767" s="12"/>
      <c r="S1767" s="12"/>
      <c r="T1767" s="12"/>
    </row>
    <row r="1768" spans="1:20" s="1" customFormat="1" x14ac:dyDescent="0.4">
      <c r="A1768" s="12"/>
      <c r="B1768" s="12"/>
      <c r="C1768" s="42"/>
      <c r="D1768" s="12"/>
      <c r="E1768" s="12"/>
      <c r="F1768" s="12"/>
      <c r="G1768" s="12"/>
      <c r="H1768" s="12"/>
      <c r="I1768" s="12"/>
      <c r="J1768" s="12"/>
      <c r="K1768" s="12"/>
      <c r="L1768" s="12"/>
      <c r="M1768" s="49"/>
      <c r="N1768" s="49"/>
      <c r="O1768" s="12"/>
      <c r="P1768" s="12"/>
      <c r="Q1768" s="12"/>
      <c r="R1768" s="12"/>
      <c r="S1768" s="12"/>
      <c r="T1768" s="12"/>
    </row>
    <row r="1769" spans="1:20" s="1" customFormat="1" x14ac:dyDescent="0.4">
      <c r="A1769" s="12"/>
      <c r="B1769" s="12"/>
      <c r="C1769" s="42"/>
      <c r="D1769" s="12"/>
      <c r="E1769" s="12"/>
      <c r="F1769" s="12"/>
      <c r="G1769" s="12"/>
      <c r="H1769" s="12"/>
      <c r="I1769" s="12"/>
      <c r="J1769" s="12"/>
      <c r="K1769" s="12"/>
      <c r="L1769" s="12"/>
      <c r="M1769" s="49"/>
      <c r="N1769" s="49"/>
      <c r="O1769" s="12"/>
      <c r="P1769" s="12"/>
      <c r="Q1769" s="12"/>
      <c r="R1769" s="12"/>
      <c r="S1769" s="12"/>
      <c r="T1769" s="12"/>
    </row>
    <row r="1770" spans="1:20" s="1" customFormat="1" x14ac:dyDescent="0.4">
      <c r="A1770" s="12"/>
      <c r="B1770" s="12"/>
      <c r="C1770" s="42"/>
      <c r="D1770" s="12"/>
      <c r="E1770" s="12"/>
      <c r="F1770" s="12"/>
      <c r="G1770" s="12"/>
      <c r="H1770" s="12"/>
      <c r="I1770" s="12"/>
      <c r="J1770" s="12"/>
      <c r="K1770" s="12"/>
      <c r="L1770" s="12"/>
      <c r="M1770" s="49"/>
      <c r="N1770" s="49"/>
      <c r="O1770" s="12"/>
      <c r="P1770" s="12"/>
      <c r="Q1770" s="12"/>
      <c r="R1770" s="12"/>
      <c r="S1770" s="12"/>
      <c r="T1770" s="12"/>
    </row>
    <row r="1771" spans="1:20" s="1" customFormat="1" x14ac:dyDescent="0.4">
      <c r="A1771" s="12"/>
      <c r="B1771" s="12"/>
      <c r="C1771" s="42"/>
      <c r="D1771" s="12"/>
      <c r="E1771" s="12"/>
      <c r="F1771" s="12"/>
      <c r="G1771" s="12"/>
      <c r="H1771" s="12"/>
      <c r="I1771" s="12"/>
      <c r="J1771" s="12"/>
      <c r="K1771" s="12"/>
      <c r="L1771" s="12"/>
      <c r="M1771" s="49"/>
      <c r="N1771" s="49"/>
      <c r="O1771" s="12"/>
      <c r="P1771" s="12"/>
      <c r="Q1771" s="12"/>
      <c r="R1771" s="12"/>
      <c r="S1771" s="12"/>
      <c r="T1771" s="12"/>
    </row>
    <row r="1772" spans="1:20" s="1" customFormat="1" x14ac:dyDescent="0.4">
      <c r="A1772" s="12"/>
      <c r="B1772" s="12"/>
      <c r="C1772" s="42"/>
      <c r="D1772" s="12"/>
      <c r="E1772" s="12"/>
      <c r="F1772" s="12"/>
      <c r="G1772" s="12"/>
      <c r="H1772" s="12"/>
      <c r="I1772" s="12"/>
      <c r="J1772" s="12"/>
      <c r="K1772" s="12"/>
      <c r="L1772" s="12"/>
      <c r="M1772" s="49"/>
      <c r="N1772" s="49"/>
      <c r="O1772" s="12"/>
      <c r="P1772" s="12"/>
      <c r="Q1772" s="12"/>
      <c r="R1772" s="12"/>
      <c r="S1772" s="12"/>
      <c r="T1772" s="12"/>
    </row>
    <row r="1773" spans="1:20" s="1" customFormat="1" x14ac:dyDescent="0.4">
      <c r="A1773" s="12"/>
      <c r="B1773" s="12"/>
      <c r="C1773" s="42"/>
      <c r="D1773" s="12"/>
      <c r="E1773" s="12"/>
      <c r="F1773" s="12"/>
      <c r="G1773" s="12"/>
      <c r="H1773" s="12"/>
      <c r="I1773" s="12"/>
      <c r="J1773" s="12"/>
      <c r="K1773" s="12"/>
      <c r="L1773" s="12"/>
      <c r="M1773" s="49"/>
      <c r="N1773" s="49"/>
      <c r="O1773" s="12"/>
      <c r="P1773" s="12"/>
      <c r="Q1773" s="12"/>
      <c r="R1773" s="12"/>
      <c r="S1773" s="12"/>
      <c r="T1773" s="12"/>
    </row>
    <row r="1774" spans="1:20" s="1" customFormat="1" x14ac:dyDescent="0.4">
      <c r="A1774" s="12"/>
      <c r="B1774" s="12"/>
      <c r="C1774" s="42"/>
      <c r="D1774" s="12"/>
      <c r="E1774" s="12"/>
      <c r="F1774" s="12"/>
      <c r="G1774" s="12"/>
      <c r="H1774" s="12"/>
      <c r="I1774" s="12"/>
      <c r="J1774" s="12"/>
      <c r="K1774" s="12"/>
      <c r="L1774" s="12"/>
      <c r="M1774" s="49"/>
      <c r="N1774" s="49"/>
      <c r="O1774" s="12"/>
      <c r="P1774" s="12"/>
      <c r="Q1774" s="12"/>
      <c r="R1774" s="12"/>
      <c r="S1774" s="12"/>
      <c r="T1774" s="12"/>
    </row>
    <row r="1775" spans="1:20" s="1" customFormat="1" x14ac:dyDescent="0.4">
      <c r="A1775" s="12"/>
      <c r="B1775" s="12"/>
      <c r="C1775" s="42"/>
      <c r="D1775" s="12"/>
      <c r="E1775" s="12"/>
      <c r="F1775" s="12"/>
      <c r="G1775" s="12"/>
      <c r="H1775" s="12"/>
      <c r="I1775" s="12"/>
      <c r="J1775" s="12"/>
      <c r="K1775" s="12"/>
      <c r="L1775" s="12"/>
      <c r="M1775" s="49"/>
      <c r="N1775" s="49"/>
      <c r="O1775" s="12"/>
      <c r="P1775" s="12"/>
      <c r="Q1775" s="12"/>
      <c r="R1775" s="12"/>
      <c r="S1775" s="12"/>
      <c r="T1775" s="12"/>
    </row>
    <row r="1776" spans="1:20" s="1" customFormat="1" x14ac:dyDescent="0.4">
      <c r="A1776" s="12"/>
      <c r="B1776" s="12"/>
      <c r="C1776" s="42"/>
      <c r="D1776" s="12"/>
      <c r="E1776" s="12"/>
      <c r="F1776" s="12"/>
      <c r="G1776" s="12"/>
      <c r="H1776" s="12"/>
      <c r="I1776" s="12"/>
      <c r="J1776" s="12"/>
      <c r="K1776" s="12"/>
      <c r="L1776" s="12"/>
      <c r="M1776" s="49"/>
      <c r="N1776" s="49"/>
      <c r="O1776" s="12"/>
      <c r="P1776" s="12"/>
      <c r="Q1776" s="12"/>
      <c r="R1776" s="12"/>
      <c r="S1776" s="12"/>
      <c r="T1776" s="12"/>
    </row>
    <row r="1777" spans="1:20" s="1" customFormat="1" x14ac:dyDescent="0.4">
      <c r="A1777" s="12"/>
      <c r="B1777" s="12"/>
      <c r="C1777" s="42"/>
      <c r="D1777" s="12"/>
      <c r="E1777" s="12"/>
      <c r="F1777" s="12"/>
      <c r="G1777" s="12"/>
      <c r="H1777" s="12"/>
      <c r="I1777" s="12"/>
      <c r="J1777" s="12"/>
      <c r="K1777" s="12"/>
      <c r="L1777" s="12"/>
      <c r="M1777" s="49"/>
      <c r="N1777" s="49"/>
      <c r="O1777" s="12"/>
      <c r="P1777" s="12"/>
      <c r="Q1777" s="12"/>
      <c r="R1777" s="12"/>
      <c r="S1777" s="12"/>
      <c r="T1777" s="12"/>
    </row>
    <row r="1778" spans="1:20" s="1" customFormat="1" x14ac:dyDescent="0.4">
      <c r="A1778" s="12"/>
      <c r="B1778" s="12"/>
      <c r="C1778" s="42"/>
      <c r="D1778" s="12"/>
      <c r="E1778" s="12"/>
      <c r="F1778" s="12"/>
      <c r="G1778" s="12"/>
      <c r="H1778" s="12"/>
      <c r="I1778" s="12"/>
      <c r="J1778" s="12"/>
      <c r="K1778" s="12"/>
      <c r="L1778" s="12"/>
      <c r="M1778" s="49"/>
      <c r="N1778" s="49"/>
      <c r="O1778" s="12"/>
      <c r="P1778" s="12"/>
      <c r="Q1778" s="12"/>
      <c r="R1778" s="12"/>
      <c r="S1778" s="12"/>
      <c r="T1778" s="12"/>
    </row>
    <row r="1779" spans="1:20" s="1" customFormat="1" x14ac:dyDescent="0.4">
      <c r="A1779" s="12"/>
      <c r="B1779" s="12"/>
      <c r="C1779" s="42"/>
      <c r="D1779" s="12"/>
      <c r="E1779" s="12"/>
      <c r="F1779" s="12"/>
      <c r="G1779" s="12"/>
      <c r="H1779" s="12"/>
      <c r="I1779" s="12"/>
      <c r="J1779" s="12"/>
      <c r="K1779" s="12"/>
      <c r="L1779" s="12"/>
      <c r="M1779" s="49"/>
      <c r="N1779" s="49"/>
      <c r="O1779" s="12"/>
      <c r="P1779" s="12"/>
      <c r="Q1779" s="12"/>
      <c r="R1779" s="12"/>
      <c r="S1779" s="12"/>
      <c r="T1779" s="12"/>
    </row>
    <row r="1780" spans="1:20" s="1" customFormat="1" x14ac:dyDescent="0.4">
      <c r="A1780" s="12"/>
      <c r="B1780" s="12"/>
      <c r="C1780" s="42"/>
      <c r="D1780" s="12"/>
      <c r="E1780" s="12"/>
      <c r="F1780" s="12"/>
      <c r="G1780" s="12"/>
      <c r="H1780" s="12"/>
      <c r="I1780" s="12"/>
      <c r="J1780" s="12"/>
      <c r="K1780" s="12"/>
      <c r="L1780" s="12"/>
      <c r="M1780" s="49"/>
      <c r="N1780" s="49"/>
      <c r="O1780" s="12"/>
      <c r="P1780" s="12"/>
      <c r="Q1780" s="12"/>
      <c r="R1780" s="12"/>
      <c r="S1780" s="12"/>
      <c r="T1780" s="12"/>
    </row>
    <row r="1781" spans="1:20" s="1" customFormat="1" x14ac:dyDescent="0.4">
      <c r="A1781" s="12"/>
      <c r="B1781" s="12"/>
      <c r="C1781" s="42"/>
      <c r="D1781" s="12"/>
      <c r="E1781" s="12"/>
      <c r="F1781" s="12"/>
      <c r="G1781" s="12"/>
      <c r="H1781" s="12"/>
      <c r="I1781" s="12"/>
      <c r="J1781" s="12"/>
      <c r="K1781" s="12"/>
      <c r="L1781" s="12"/>
      <c r="M1781" s="49"/>
      <c r="N1781" s="49"/>
      <c r="O1781" s="12"/>
      <c r="P1781" s="12"/>
      <c r="Q1781" s="12"/>
      <c r="R1781" s="12"/>
      <c r="S1781" s="12"/>
      <c r="T1781" s="12"/>
    </row>
    <row r="1782" spans="1:20" s="1" customFormat="1" x14ac:dyDescent="0.4">
      <c r="A1782" s="12"/>
      <c r="B1782" s="12"/>
      <c r="C1782" s="42"/>
      <c r="D1782" s="12"/>
      <c r="E1782" s="12"/>
      <c r="F1782" s="12"/>
      <c r="G1782" s="12"/>
      <c r="H1782" s="12"/>
      <c r="I1782" s="12"/>
      <c r="J1782" s="12"/>
      <c r="K1782" s="12"/>
      <c r="L1782" s="12"/>
      <c r="M1782" s="49"/>
      <c r="N1782" s="49"/>
      <c r="O1782" s="12"/>
      <c r="P1782" s="12"/>
      <c r="Q1782" s="12"/>
      <c r="R1782" s="12"/>
      <c r="S1782" s="12"/>
      <c r="T1782" s="12"/>
    </row>
    <row r="1783" spans="1:20" s="1" customFormat="1" x14ac:dyDescent="0.4">
      <c r="A1783" s="12"/>
      <c r="B1783" s="12"/>
      <c r="C1783" s="42"/>
      <c r="D1783" s="12"/>
      <c r="E1783" s="12"/>
      <c r="F1783" s="12"/>
      <c r="G1783" s="12"/>
      <c r="H1783" s="12"/>
      <c r="I1783" s="12"/>
      <c r="J1783" s="12"/>
      <c r="K1783" s="12"/>
      <c r="L1783" s="12"/>
      <c r="M1783" s="49"/>
      <c r="N1783" s="49"/>
      <c r="O1783" s="12"/>
      <c r="P1783" s="12"/>
      <c r="Q1783" s="12"/>
      <c r="R1783" s="12"/>
      <c r="S1783" s="12"/>
      <c r="T1783" s="12"/>
    </row>
    <row r="1784" spans="1:20" s="1" customFormat="1" x14ac:dyDescent="0.4">
      <c r="A1784" s="12"/>
      <c r="B1784" s="12"/>
      <c r="C1784" s="42"/>
      <c r="D1784" s="12"/>
      <c r="E1784" s="12"/>
      <c r="F1784" s="12"/>
      <c r="G1784" s="12"/>
      <c r="H1784" s="12"/>
      <c r="I1784" s="12"/>
      <c r="J1784" s="12"/>
      <c r="K1784" s="12"/>
      <c r="L1784" s="12"/>
      <c r="M1784" s="49"/>
      <c r="N1784" s="49"/>
      <c r="O1784" s="12"/>
      <c r="P1784" s="12"/>
      <c r="Q1784" s="12"/>
      <c r="R1784" s="12"/>
      <c r="S1784" s="12"/>
      <c r="T1784" s="12"/>
    </row>
    <row r="1785" spans="1:20" s="1" customFormat="1" x14ac:dyDescent="0.4">
      <c r="A1785" s="12"/>
      <c r="B1785" s="12"/>
      <c r="C1785" s="42"/>
      <c r="D1785" s="12"/>
      <c r="E1785" s="12"/>
      <c r="F1785" s="12"/>
      <c r="G1785" s="12"/>
      <c r="H1785" s="12"/>
      <c r="I1785" s="12"/>
      <c r="J1785" s="12"/>
      <c r="K1785" s="12"/>
      <c r="L1785" s="12"/>
      <c r="M1785" s="49"/>
      <c r="N1785" s="49"/>
      <c r="O1785" s="12"/>
      <c r="P1785" s="12"/>
      <c r="Q1785" s="12"/>
      <c r="R1785" s="12"/>
      <c r="S1785" s="12"/>
      <c r="T1785" s="12"/>
    </row>
    <row r="1786" spans="1:20" s="1" customFormat="1" x14ac:dyDescent="0.4">
      <c r="A1786" s="12"/>
      <c r="B1786" s="12"/>
      <c r="C1786" s="42"/>
      <c r="D1786" s="12"/>
      <c r="E1786" s="12"/>
      <c r="F1786" s="12"/>
      <c r="G1786" s="12"/>
      <c r="H1786" s="12"/>
      <c r="I1786" s="12"/>
      <c r="J1786" s="12"/>
      <c r="K1786" s="12"/>
      <c r="L1786" s="12"/>
      <c r="M1786" s="49"/>
      <c r="N1786" s="49"/>
      <c r="O1786" s="12"/>
      <c r="P1786" s="12"/>
      <c r="Q1786" s="12"/>
      <c r="R1786" s="12"/>
      <c r="S1786" s="12"/>
      <c r="T1786" s="12"/>
    </row>
    <row r="1787" spans="1:20" s="1" customFormat="1" x14ac:dyDescent="0.4">
      <c r="A1787" s="12"/>
      <c r="B1787" s="12"/>
      <c r="C1787" s="42"/>
      <c r="D1787" s="12"/>
      <c r="E1787" s="12"/>
      <c r="F1787" s="12"/>
      <c r="G1787" s="12"/>
      <c r="H1787" s="12"/>
      <c r="I1787" s="12"/>
      <c r="J1787" s="12"/>
      <c r="K1787" s="12"/>
      <c r="L1787" s="12"/>
      <c r="M1787" s="49"/>
      <c r="N1787" s="49"/>
      <c r="O1787" s="12"/>
      <c r="P1787" s="12"/>
      <c r="Q1787" s="12"/>
      <c r="R1787" s="12"/>
      <c r="S1787" s="12"/>
      <c r="T1787" s="12"/>
    </row>
    <row r="1788" spans="1:20" s="1" customFormat="1" x14ac:dyDescent="0.4">
      <c r="A1788" s="12"/>
      <c r="B1788" s="12"/>
      <c r="C1788" s="42"/>
      <c r="D1788" s="12"/>
      <c r="E1788" s="12"/>
      <c r="F1788" s="12"/>
      <c r="G1788" s="12"/>
      <c r="H1788" s="12"/>
      <c r="I1788" s="12"/>
      <c r="J1788" s="12"/>
      <c r="K1788" s="12"/>
      <c r="L1788" s="12"/>
      <c r="M1788" s="49"/>
      <c r="N1788" s="49"/>
      <c r="O1788" s="12"/>
      <c r="P1788" s="12"/>
      <c r="Q1788" s="12"/>
      <c r="R1788" s="12"/>
      <c r="S1788" s="12"/>
      <c r="T1788" s="12"/>
    </row>
    <row r="1789" spans="1:20" s="1" customFormat="1" x14ac:dyDescent="0.4">
      <c r="A1789" s="12"/>
      <c r="B1789" s="12"/>
      <c r="C1789" s="42"/>
      <c r="D1789" s="12"/>
      <c r="E1789" s="12"/>
      <c r="F1789" s="12"/>
      <c r="G1789" s="12"/>
      <c r="H1789" s="12"/>
      <c r="I1789" s="12"/>
      <c r="J1789" s="12"/>
      <c r="K1789" s="12"/>
      <c r="L1789" s="12"/>
      <c r="M1789" s="49"/>
      <c r="N1789" s="49"/>
      <c r="O1789" s="12"/>
      <c r="P1789" s="12"/>
      <c r="Q1789" s="12"/>
      <c r="R1789" s="12"/>
      <c r="S1789" s="12"/>
      <c r="T1789" s="12"/>
    </row>
    <row r="1790" spans="1:20" s="1" customFormat="1" x14ac:dyDescent="0.4">
      <c r="A1790" s="12"/>
      <c r="B1790" s="12"/>
      <c r="C1790" s="42"/>
      <c r="D1790" s="12"/>
      <c r="E1790" s="12"/>
      <c r="F1790" s="12"/>
      <c r="G1790" s="12"/>
      <c r="H1790" s="12"/>
      <c r="I1790" s="12"/>
      <c r="J1790" s="12"/>
      <c r="K1790" s="12"/>
      <c r="L1790" s="12"/>
      <c r="M1790" s="49"/>
      <c r="N1790" s="49"/>
      <c r="O1790" s="12"/>
      <c r="P1790" s="12"/>
      <c r="Q1790" s="12"/>
      <c r="R1790" s="12"/>
      <c r="S1790" s="12"/>
      <c r="T1790" s="12"/>
    </row>
    <row r="1791" spans="1:20" s="1" customFormat="1" x14ac:dyDescent="0.4">
      <c r="A1791" s="12"/>
      <c r="B1791" s="12"/>
      <c r="C1791" s="42"/>
      <c r="D1791" s="12"/>
      <c r="E1791" s="12"/>
      <c r="F1791" s="12"/>
      <c r="G1791" s="12"/>
      <c r="H1791" s="12"/>
      <c r="I1791" s="12"/>
      <c r="J1791" s="12"/>
      <c r="K1791" s="12"/>
      <c r="L1791" s="12"/>
      <c r="M1791" s="49"/>
      <c r="N1791" s="49"/>
      <c r="O1791" s="12"/>
      <c r="P1791" s="12"/>
      <c r="Q1791" s="12"/>
      <c r="R1791" s="12"/>
      <c r="S1791" s="12"/>
      <c r="T1791" s="12"/>
    </row>
    <row r="1792" spans="1:20" s="1" customFormat="1" x14ac:dyDescent="0.4">
      <c r="A1792" s="12"/>
      <c r="B1792" s="12"/>
      <c r="C1792" s="42"/>
      <c r="D1792" s="12"/>
      <c r="E1792" s="12"/>
      <c r="F1792" s="12"/>
      <c r="G1792" s="12"/>
      <c r="H1792" s="12"/>
      <c r="I1792" s="12"/>
      <c r="J1792" s="12"/>
      <c r="K1792" s="12"/>
      <c r="L1792" s="12"/>
      <c r="M1792" s="49"/>
      <c r="N1792" s="49"/>
      <c r="O1792" s="12"/>
      <c r="P1792" s="12"/>
      <c r="Q1792" s="12"/>
      <c r="R1792" s="12"/>
      <c r="S1792" s="12"/>
      <c r="T1792" s="12"/>
    </row>
    <row r="1793" spans="1:20" s="1" customFormat="1" x14ac:dyDescent="0.4">
      <c r="A1793" s="12"/>
      <c r="B1793" s="12"/>
      <c r="C1793" s="42"/>
      <c r="D1793" s="12"/>
      <c r="E1793" s="12"/>
      <c r="F1793" s="12"/>
      <c r="G1793" s="12"/>
      <c r="H1793" s="12"/>
      <c r="I1793" s="12"/>
      <c r="J1793" s="12"/>
      <c r="K1793" s="12"/>
      <c r="L1793" s="12"/>
      <c r="M1793" s="49"/>
      <c r="N1793" s="49"/>
      <c r="O1793" s="12"/>
      <c r="P1793" s="12"/>
      <c r="Q1793" s="12"/>
      <c r="R1793" s="12"/>
      <c r="S1793" s="12"/>
      <c r="T1793" s="12"/>
    </row>
    <row r="1794" spans="1:20" s="1" customFormat="1" x14ac:dyDescent="0.4">
      <c r="A1794" s="12"/>
      <c r="B1794" s="12"/>
      <c r="C1794" s="42"/>
      <c r="D1794" s="12"/>
      <c r="E1794" s="12"/>
      <c r="F1794" s="12"/>
      <c r="G1794" s="12"/>
      <c r="H1794" s="12"/>
      <c r="I1794" s="12"/>
      <c r="J1794" s="12"/>
      <c r="K1794" s="12"/>
      <c r="L1794" s="12"/>
      <c r="M1794" s="49"/>
      <c r="N1794" s="49"/>
      <c r="O1794" s="12"/>
      <c r="P1794" s="12"/>
      <c r="Q1794" s="12"/>
      <c r="R1794" s="12"/>
      <c r="S1794" s="12"/>
      <c r="T1794" s="12"/>
    </row>
    <row r="1795" spans="1:20" s="1" customFormat="1" x14ac:dyDescent="0.4">
      <c r="A1795" s="12"/>
      <c r="B1795" s="12"/>
      <c r="C1795" s="42"/>
      <c r="D1795" s="12"/>
      <c r="E1795" s="12"/>
      <c r="F1795" s="12"/>
      <c r="G1795" s="12"/>
      <c r="H1795" s="12"/>
      <c r="I1795" s="12"/>
      <c r="J1795" s="12"/>
      <c r="K1795" s="12"/>
      <c r="L1795" s="12"/>
      <c r="M1795" s="49"/>
      <c r="N1795" s="49"/>
      <c r="O1795" s="12"/>
      <c r="P1795" s="12"/>
      <c r="Q1795" s="12"/>
      <c r="R1795" s="12"/>
      <c r="S1795" s="12"/>
      <c r="T1795" s="12"/>
    </row>
    <row r="1796" spans="1:20" s="1" customFormat="1" x14ac:dyDescent="0.4">
      <c r="A1796" s="12"/>
      <c r="B1796" s="12"/>
      <c r="C1796" s="42"/>
      <c r="D1796" s="12"/>
      <c r="E1796" s="12"/>
      <c r="F1796" s="12"/>
      <c r="G1796" s="12"/>
      <c r="H1796" s="12"/>
      <c r="I1796" s="12"/>
      <c r="J1796" s="12"/>
      <c r="K1796" s="12"/>
      <c r="L1796" s="12"/>
      <c r="M1796" s="49"/>
      <c r="N1796" s="49"/>
      <c r="O1796" s="12"/>
      <c r="P1796" s="12"/>
      <c r="Q1796" s="12"/>
      <c r="R1796" s="12"/>
      <c r="S1796" s="12"/>
      <c r="T1796" s="12"/>
    </row>
    <row r="1797" spans="1:20" s="1" customFormat="1" x14ac:dyDescent="0.4">
      <c r="A1797" s="12"/>
      <c r="B1797" s="12"/>
      <c r="C1797" s="42"/>
      <c r="D1797" s="12"/>
      <c r="E1797" s="12"/>
      <c r="F1797" s="12"/>
      <c r="G1797" s="12"/>
      <c r="H1797" s="12"/>
      <c r="I1797" s="12"/>
      <c r="J1797" s="12"/>
      <c r="K1797" s="12"/>
      <c r="L1797" s="12"/>
      <c r="M1797" s="49"/>
      <c r="N1797" s="49"/>
      <c r="O1797" s="12"/>
      <c r="P1797" s="12"/>
      <c r="Q1797" s="12"/>
      <c r="R1797" s="12"/>
      <c r="S1797" s="12"/>
      <c r="T1797" s="12"/>
    </row>
    <row r="1798" spans="1:20" s="1" customFormat="1" x14ac:dyDescent="0.4">
      <c r="A1798" s="12"/>
      <c r="B1798" s="12"/>
      <c r="C1798" s="42"/>
      <c r="D1798" s="12"/>
      <c r="E1798" s="12"/>
      <c r="F1798" s="12"/>
      <c r="G1798" s="12"/>
      <c r="H1798" s="12"/>
      <c r="I1798" s="12"/>
      <c r="J1798" s="12"/>
      <c r="K1798" s="12"/>
      <c r="L1798" s="12"/>
      <c r="M1798" s="49"/>
      <c r="N1798" s="49"/>
      <c r="O1798" s="12"/>
      <c r="P1798" s="12"/>
      <c r="Q1798" s="12"/>
      <c r="R1798" s="12"/>
      <c r="S1798" s="12"/>
      <c r="T1798" s="12"/>
    </row>
    <row r="1799" spans="1:20" s="1" customFormat="1" x14ac:dyDescent="0.4">
      <c r="A1799" s="12"/>
      <c r="B1799" s="12"/>
      <c r="C1799" s="42"/>
      <c r="D1799" s="12"/>
      <c r="E1799" s="12"/>
      <c r="F1799" s="12"/>
      <c r="G1799" s="12"/>
      <c r="H1799" s="12"/>
      <c r="I1799" s="12"/>
      <c r="J1799" s="12"/>
      <c r="K1799" s="12"/>
      <c r="L1799" s="12"/>
      <c r="M1799" s="49"/>
      <c r="N1799" s="49"/>
      <c r="O1799" s="12"/>
      <c r="P1799" s="12"/>
      <c r="Q1799" s="12"/>
      <c r="R1799" s="12"/>
      <c r="S1799" s="12"/>
      <c r="T1799" s="12"/>
    </row>
    <row r="1800" spans="1:20" s="1" customFormat="1" x14ac:dyDescent="0.4">
      <c r="A1800" s="12"/>
      <c r="B1800" s="12"/>
      <c r="C1800" s="42"/>
      <c r="D1800" s="12"/>
      <c r="E1800" s="12"/>
      <c r="F1800" s="12"/>
      <c r="G1800" s="12"/>
      <c r="H1800" s="12"/>
      <c r="I1800" s="12"/>
      <c r="J1800" s="12"/>
      <c r="K1800" s="12"/>
      <c r="L1800" s="12"/>
      <c r="M1800" s="49"/>
      <c r="N1800" s="49"/>
      <c r="O1800" s="12"/>
      <c r="P1800" s="12"/>
      <c r="Q1800" s="12"/>
      <c r="R1800" s="12"/>
      <c r="S1800" s="12"/>
      <c r="T1800" s="12"/>
    </row>
    <row r="1801" spans="1:20" s="1" customFormat="1" x14ac:dyDescent="0.4">
      <c r="A1801" s="12"/>
      <c r="B1801" s="12"/>
      <c r="C1801" s="42"/>
      <c r="D1801" s="12"/>
      <c r="E1801" s="12"/>
      <c r="F1801" s="12"/>
      <c r="G1801" s="12"/>
      <c r="H1801" s="12"/>
      <c r="I1801" s="12"/>
      <c r="J1801" s="12"/>
      <c r="K1801" s="12"/>
      <c r="L1801" s="12"/>
      <c r="M1801" s="49"/>
      <c r="N1801" s="49"/>
      <c r="O1801" s="12"/>
      <c r="P1801" s="12"/>
      <c r="Q1801" s="12"/>
      <c r="R1801" s="12"/>
      <c r="S1801" s="12"/>
      <c r="T1801" s="12"/>
    </row>
    <row r="1802" spans="1:20" s="1" customFormat="1" x14ac:dyDescent="0.4">
      <c r="A1802" s="12"/>
      <c r="B1802" s="12"/>
      <c r="C1802" s="42"/>
      <c r="D1802" s="12"/>
      <c r="E1802" s="12"/>
      <c r="F1802" s="12"/>
      <c r="G1802" s="12"/>
      <c r="H1802" s="12"/>
      <c r="I1802" s="12"/>
      <c r="J1802" s="12"/>
      <c r="K1802" s="12"/>
      <c r="L1802" s="12"/>
      <c r="M1802" s="49"/>
      <c r="N1802" s="49"/>
      <c r="O1802" s="12"/>
      <c r="P1802" s="12"/>
      <c r="Q1802" s="12"/>
      <c r="R1802" s="12"/>
      <c r="S1802" s="12"/>
      <c r="T1802" s="12"/>
    </row>
    <row r="1803" spans="1:20" s="1" customFormat="1" x14ac:dyDescent="0.4">
      <c r="A1803" s="12"/>
      <c r="B1803" s="12"/>
      <c r="C1803" s="42"/>
      <c r="D1803" s="12"/>
      <c r="E1803" s="12"/>
      <c r="F1803" s="12"/>
      <c r="G1803" s="12"/>
      <c r="H1803" s="12"/>
      <c r="I1803" s="12"/>
      <c r="J1803" s="12"/>
      <c r="K1803" s="12"/>
      <c r="L1803" s="12"/>
      <c r="M1803" s="49"/>
      <c r="N1803" s="49"/>
      <c r="O1803" s="12"/>
      <c r="P1803" s="12"/>
      <c r="Q1803" s="12"/>
      <c r="R1803" s="12"/>
      <c r="S1803" s="12"/>
      <c r="T1803" s="12"/>
    </row>
    <row r="1804" spans="1:20" s="1" customFormat="1" x14ac:dyDescent="0.4">
      <c r="A1804" s="12"/>
      <c r="B1804" s="12"/>
      <c r="C1804" s="42"/>
      <c r="D1804" s="12"/>
      <c r="E1804" s="12"/>
      <c r="F1804" s="12"/>
      <c r="G1804" s="12"/>
      <c r="H1804" s="12"/>
      <c r="I1804" s="12"/>
      <c r="J1804" s="12"/>
      <c r="K1804" s="12"/>
      <c r="L1804" s="12"/>
      <c r="M1804" s="49"/>
      <c r="N1804" s="49"/>
      <c r="O1804" s="12"/>
      <c r="P1804" s="12"/>
      <c r="Q1804" s="12"/>
      <c r="R1804" s="12"/>
      <c r="S1804" s="12"/>
      <c r="T1804" s="12"/>
    </row>
    <row r="1805" spans="1:20" s="1" customFormat="1" x14ac:dyDescent="0.4">
      <c r="A1805" s="12"/>
      <c r="B1805" s="12"/>
      <c r="C1805" s="42"/>
      <c r="D1805" s="12"/>
      <c r="E1805" s="12"/>
      <c r="F1805" s="12"/>
      <c r="G1805" s="12"/>
      <c r="H1805" s="12"/>
      <c r="I1805" s="12"/>
      <c r="J1805" s="12"/>
      <c r="K1805" s="12"/>
      <c r="L1805" s="12"/>
      <c r="M1805" s="49"/>
      <c r="N1805" s="49"/>
      <c r="O1805" s="12"/>
      <c r="P1805" s="12"/>
      <c r="Q1805" s="12"/>
      <c r="R1805" s="12"/>
      <c r="S1805" s="12"/>
      <c r="T1805" s="12"/>
    </row>
    <row r="1806" spans="1:20" s="1" customFormat="1" x14ac:dyDescent="0.4">
      <c r="A1806" s="12"/>
      <c r="B1806" s="12"/>
      <c r="C1806" s="42"/>
      <c r="D1806" s="12"/>
      <c r="E1806" s="12"/>
      <c r="F1806" s="12"/>
      <c r="G1806" s="12"/>
      <c r="H1806" s="12"/>
      <c r="I1806" s="12"/>
      <c r="J1806" s="12"/>
      <c r="K1806" s="12"/>
      <c r="L1806" s="12"/>
      <c r="M1806" s="49"/>
      <c r="N1806" s="49"/>
      <c r="O1806" s="12"/>
      <c r="P1806" s="12"/>
      <c r="Q1806" s="12"/>
      <c r="R1806" s="12"/>
      <c r="S1806" s="12"/>
      <c r="T1806" s="12"/>
    </row>
    <row r="1807" spans="1:20" s="1" customFormat="1" x14ac:dyDescent="0.4">
      <c r="A1807" s="12"/>
      <c r="B1807" s="12"/>
      <c r="C1807" s="42"/>
      <c r="D1807" s="12"/>
      <c r="E1807" s="12"/>
      <c r="F1807" s="12"/>
      <c r="G1807" s="12"/>
      <c r="H1807" s="12"/>
      <c r="I1807" s="12"/>
      <c r="J1807" s="12"/>
      <c r="K1807" s="12"/>
      <c r="L1807" s="12"/>
      <c r="M1807" s="49"/>
      <c r="N1807" s="49"/>
      <c r="O1807" s="12"/>
      <c r="P1807" s="12"/>
      <c r="Q1807" s="12"/>
      <c r="R1807" s="12"/>
      <c r="S1807" s="12"/>
      <c r="T1807" s="12"/>
    </row>
    <row r="1808" spans="1:20" s="1" customFormat="1" x14ac:dyDescent="0.4">
      <c r="A1808" s="12"/>
      <c r="B1808" s="12"/>
      <c r="C1808" s="42"/>
      <c r="D1808" s="12"/>
      <c r="E1808" s="12"/>
      <c r="F1808" s="12"/>
      <c r="G1808" s="12"/>
      <c r="H1808" s="12"/>
      <c r="I1808" s="12"/>
      <c r="J1808" s="12"/>
      <c r="K1808" s="12"/>
      <c r="L1808" s="12"/>
      <c r="M1808" s="49"/>
      <c r="N1808" s="49"/>
      <c r="O1808" s="12"/>
      <c r="P1808" s="12"/>
      <c r="Q1808" s="12"/>
      <c r="R1808" s="12"/>
      <c r="S1808" s="12"/>
      <c r="T1808" s="12"/>
    </row>
    <row r="1809" spans="1:20" s="1" customFormat="1" x14ac:dyDescent="0.4">
      <c r="A1809" s="12"/>
      <c r="B1809" s="12"/>
      <c r="C1809" s="42"/>
      <c r="D1809" s="12"/>
      <c r="E1809" s="12"/>
      <c r="F1809" s="12"/>
      <c r="G1809" s="12"/>
      <c r="H1809" s="12"/>
      <c r="I1809" s="12"/>
      <c r="J1809" s="12"/>
      <c r="K1809" s="12"/>
      <c r="L1809" s="12"/>
      <c r="M1809" s="49"/>
      <c r="N1809" s="49"/>
      <c r="O1809" s="12"/>
      <c r="P1809" s="12"/>
      <c r="Q1809" s="12"/>
      <c r="R1809" s="12"/>
      <c r="S1809" s="12"/>
      <c r="T1809" s="12"/>
    </row>
    <row r="1810" spans="1:20" s="1" customFormat="1" x14ac:dyDescent="0.4">
      <c r="A1810" s="12"/>
      <c r="B1810" s="12"/>
      <c r="C1810" s="42"/>
      <c r="D1810" s="12"/>
      <c r="E1810" s="12"/>
      <c r="F1810" s="12"/>
      <c r="G1810" s="12"/>
      <c r="H1810" s="12"/>
      <c r="I1810" s="12"/>
      <c r="J1810" s="12"/>
      <c r="K1810" s="12"/>
      <c r="L1810" s="12"/>
      <c r="M1810" s="49"/>
      <c r="N1810" s="49"/>
      <c r="O1810" s="12"/>
      <c r="P1810" s="12"/>
      <c r="Q1810" s="12"/>
      <c r="R1810" s="12"/>
      <c r="S1810" s="12"/>
      <c r="T1810" s="12"/>
    </row>
    <row r="1811" spans="1:20" s="1" customFormat="1" x14ac:dyDescent="0.4">
      <c r="A1811" s="12"/>
      <c r="B1811" s="12"/>
      <c r="C1811" s="42"/>
      <c r="D1811" s="12"/>
      <c r="E1811" s="12"/>
      <c r="F1811" s="12"/>
      <c r="G1811" s="12"/>
      <c r="H1811" s="12"/>
      <c r="I1811" s="12"/>
      <c r="J1811" s="12"/>
      <c r="K1811" s="12"/>
      <c r="L1811" s="12"/>
      <c r="M1811" s="49"/>
      <c r="N1811" s="49"/>
      <c r="O1811" s="12"/>
      <c r="P1811" s="12"/>
      <c r="Q1811" s="12"/>
      <c r="R1811" s="12"/>
      <c r="S1811" s="12"/>
      <c r="T1811" s="12"/>
    </row>
    <row r="1812" spans="1:20" s="1" customFormat="1" x14ac:dyDescent="0.4">
      <c r="A1812" s="12"/>
      <c r="B1812" s="12"/>
      <c r="C1812" s="42"/>
      <c r="D1812" s="12"/>
      <c r="E1812" s="12"/>
      <c r="F1812" s="12"/>
      <c r="G1812" s="12"/>
      <c r="H1812" s="12"/>
      <c r="I1812" s="12"/>
      <c r="J1812" s="12"/>
      <c r="K1812" s="12"/>
      <c r="L1812" s="12"/>
      <c r="M1812" s="49"/>
      <c r="N1812" s="49"/>
      <c r="O1812" s="12"/>
      <c r="P1812" s="12"/>
      <c r="Q1812" s="12"/>
      <c r="R1812" s="12"/>
      <c r="S1812" s="12"/>
      <c r="T1812" s="12"/>
    </row>
    <row r="1813" spans="1:20" s="1" customFormat="1" x14ac:dyDescent="0.4">
      <c r="A1813" s="12"/>
      <c r="B1813" s="12"/>
      <c r="C1813" s="42"/>
      <c r="D1813" s="12"/>
      <c r="E1813" s="12"/>
      <c r="F1813" s="12"/>
      <c r="G1813" s="12"/>
      <c r="H1813" s="12"/>
      <c r="I1813" s="12"/>
      <c r="J1813" s="12"/>
      <c r="K1813" s="12"/>
      <c r="L1813" s="12"/>
      <c r="M1813" s="49"/>
      <c r="N1813" s="49"/>
      <c r="O1813" s="12"/>
      <c r="P1813" s="12"/>
      <c r="Q1813" s="12"/>
      <c r="R1813" s="12"/>
      <c r="S1813" s="12"/>
      <c r="T1813" s="12"/>
    </row>
    <row r="1814" spans="1:20" s="1" customFormat="1" x14ac:dyDescent="0.4">
      <c r="A1814" s="12"/>
      <c r="B1814" s="12"/>
      <c r="C1814" s="42"/>
      <c r="D1814" s="12"/>
      <c r="E1814" s="12"/>
      <c r="F1814" s="12"/>
      <c r="G1814" s="12"/>
      <c r="H1814" s="12"/>
      <c r="I1814" s="12"/>
      <c r="J1814" s="12"/>
      <c r="K1814" s="12"/>
      <c r="L1814" s="12"/>
      <c r="M1814" s="49"/>
      <c r="N1814" s="49"/>
      <c r="O1814" s="12"/>
      <c r="P1814" s="12"/>
      <c r="Q1814" s="12"/>
      <c r="R1814" s="12"/>
      <c r="S1814" s="12"/>
      <c r="T1814" s="12"/>
    </row>
    <row r="1815" spans="1:20" s="1" customFormat="1" x14ac:dyDescent="0.4">
      <c r="A1815" s="12"/>
      <c r="B1815" s="12"/>
      <c r="C1815" s="42"/>
      <c r="D1815" s="12"/>
      <c r="E1815" s="12"/>
      <c r="F1815" s="12"/>
      <c r="G1815" s="12"/>
      <c r="H1815" s="12"/>
      <c r="I1815" s="12"/>
      <c r="J1815" s="12"/>
      <c r="K1815" s="12"/>
      <c r="L1815" s="12"/>
      <c r="M1815" s="49"/>
      <c r="N1815" s="49"/>
      <c r="O1815" s="12"/>
      <c r="P1815" s="12"/>
      <c r="Q1815" s="12"/>
      <c r="R1815" s="12"/>
      <c r="S1815" s="12"/>
      <c r="T1815" s="12"/>
    </row>
    <row r="1816" spans="1:20" s="1" customFormat="1" x14ac:dyDescent="0.4">
      <c r="A1816" s="12"/>
      <c r="B1816" s="12"/>
      <c r="C1816" s="42"/>
      <c r="D1816" s="12"/>
      <c r="E1816" s="12"/>
      <c r="F1816" s="12"/>
      <c r="G1816" s="12"/>
      <c r="H1816" s="12"/>
      <c r="I1816" s="12"/>
      <c r="J1816" s="12"/>
      <c r="K1816" s="12"/>
      <c r="L1816" s="12"/>
      <c r="M1816" s="49"/>
      <c r="N1816" s="49"/>
      <c r="O1816" s="12"/>
      <c r="P1816" s="12"/>
      <c r="Q1816" s="12"/>
      <c r="R1816" s="12"/>
      <c r="S1816" s="12"/>
      <c r="T1816" s="12"/>
    </row>
    <row r="1817" spans="1:20" s="1" customFormat="1" x14ac:dyDescent="0.4">
      <c r="A1817" s="12"/>
      <c r="B1817" s="12"/>
      <c r="C1817" s="42"/>
      <c r="D1817" s="12"/>
      <c r="E1817" s="12"/>
      <c r="F1817" s="12"/>
      <c r="G1817" s="12"/>
      <c r="H1817" s="12"/>
      <c r="I1817" s="12"/>
      <c r="J1817" s="12"/>
      <c r="K1817" s="12"/>
      <c r="L1817" s="12"/>
      <c r="M1817" s="49"/>
      <c r="N1817" s="49"/>
      <c r="O1817" s="12"/>
      <c r="P1817" s="12"/>
      <c r="Q1817" s="12"/>
      <c r="R1817" s="12"/>
      <c r="S1817" s="12"/>
      <c r="T1817" s="12"/>
    </row>
    <row r="1818" spans="1:20" s="1" customFormat="1" x14ac:dyDescent="0.4">
      <c r="A1818" s="12"/>
      <c r="B1818" s="12"/>
      <c r="C1818" s="42"/>
      <c r="D1818" s="12"/>
      <c r="E1818" s="12"/>
      <c r="F1818" s="12"/>
      <c r="G1818" s="12"/>
      <c r="H1818" s="12"/>
      <c r="I1818" s="12"/>
      <c r="J1818" s="12"/>
      <c r="K1818" s="12"/>
      <c r="L1818" s="12"/>
      <c r="M1818" s="49"/>
      <c r="N1818" s="49"/>
      <c r="O1818" s="12"/>
      <c r="P1818" s="12"/>
      <c r="Q1818" s="12"/>
      <c r="R1818" s="12"/>
      <c r="S1818" s="12"/>
      <c r="T1818" s="12"/>
    </row>
    <row r="1819" spans="1:20" s="1" customFormat="1" x14ac:dyDescent="0.4">
      <c r="A1819" s="12"/>
      <c r="B1819" s="12"/>
      <c r="C1819" s="42"/>
      <c r="D1819" s="12"/>
      <c r="E1819" s="12"/>
      <c r="F1819" s="12"/>
      <c r="G1819" s="12"/>
      <c r="H1819" s="12"/>
      <c r="I1819" s="12"/>
      <c r="J1819" s="12"/>
      <c r="K1819" s="12"/>
      <c r="L1819" s="12"/>
      <c r="M1819" s="49"/>
      <c r="N1819" s="49"/>
      <c r="O1819" s="12"/>
      <c r="P1819" s="12"/>
      <c r="Q1819" s="12"/>
      <c r="R1819" s="12"/>
      <c r="S1819" s="12"/>
      <c r="T1819" s="12"/>
    </row>
    <row r="1820" spans="1:20" s="1" customFormat="1" x14ac:dyDescent="0.4">
      <c r="A1820" s="12"/>
      <c r="B1820" s="12"/>
      <c r="C1820" s="42"/>
      <c r="D1820" s="12"/>
      <c r="E1820" s="12"/>
      <c r="F1820" s="12"/>
      <c r="G1820" s="12"/>
      <c r="H1820" s="12"/>
      <c r="I1820" s="12"/>
      <c r="J1820" s="12"/>
      <c r="K1820" s="12"/>
      <c r="L1820" s="12"/>
      <c r="M1820" s="49"/>
      <c r="N1820" s="49"/>
      <c r="O1820" s="12"/>
      <c r="P1820" s="12"/>
      <c r="Q1820" s="12"/>
      <c r="R1820" s="12"/>
      <c r="S1820" s="12"/>
      <c r="T1820" s="12"/>
    </row>
    <row r="1821" spans="1:20" s="1" customFormat="1" x14ac:dyDescent="0.4">
      <c r="A1821" s="12"/>
      <c r="B1821" s="12"/>
      <c r="C1821" s="42"/>
      <c r="D1821" s="12"/>
      <c r="E1821" s="12"/>
      <c r="F1821" s="12"/>
      <c r="G1821" s="12"/>
      <c r="H1821" s="12"/>
      <c r="I1821" s="12"/>
      <c r="J1821" s="12"/>
      <c r="K1821" s="12"/>
      <c r="L1821" s="12"/>
      <c r="M1821" s="49"/>
      <c r="N1821" s="49"/>
      <c r="O1821" s="12"/>
      <c r="P1821" s="12"/>
      <c r="Q1821" s="12"/>
      <c r="R1821" s="12"/>
      <c r="S1821" s="12"/>
      <c r="T1821" s="12"/>
    </row>
    <row r="1822" spans="1:20" s="1" customFormat="1" x14ac:dyDescent="0.4">
      <c r="A1822" s="12"/>
      <c r="B1822" s="12"/>
      <c r="C1822" s="42"/>
      <c r="D1822" s="12"/>
      <c r="E1822" s="12"/>
      <c r="F1822" s="12"/>
      <c r="G1822" s="12"/>
      <c r="H1822" s="12"/>
      <c r="I1822" s="12"/>
      <c r="J1822" s="12"/>
      <c r="K1822" s="12"/>
      <c r="L1822" s="12"/>
      <c r="M1822" s="49"/>
      <c r="N1822" s="49"/>
      <c r="O1822" s="12"/>
      <c r="P1822" s="12"/>
      <c r="Q1822" s="12"/>
      <c r="R1822" s="12"/>
      <c r="S1822" s="12"/>
      <c r="T1822" s="12"/>
    </row>
    <row r="1823" spans="1:20" s="1" customFormat="1" x14ac:dyDescent="0.4">
      <c r="A1823" s="12"/>
      <c r="B1823" s="12"/>
      <c r="C1823" s="42"/>
      <c r="D1823" s="12"/>
      <c r="E1823" s="12"/>
      <c r="F1823" s="12"/>
      <c r="G1823" s="12"/>
      <c r="H1823" s="12"/>
      <c r="I1823" s="12"/>
      <c r="J1823" s="12"/>
      <c r="K1823" s="12"/>
      <c r="L1823" s="12"/>
      <c r="M1823" s="49"/>
      <c r="N1823" s="49"/>
      <c r="O1823" s="12"/>
      <c r="P1823" s="12"/>
      <c r="Q1823" s="12"/>
      <c r="R1823" s="12"/>
      <c r="S1823" s="12"/>
      <c r="T1823" s="12"/>
    </row>
    <row r="1824" spans="1:20" s="1" customFormat="1" x14ac:dyDescent="0.4">
      <c r="A1824" s="12"/>
      <c r="B1824" s="12"/>
      <c r="C1824" s="42"/>
      <c r="D1824" s="12"/>
      <c r="E1824" s="12"/>
      <c r="F1824" s="12"/>
      <c r="G1824" s="12"/>
      <c r="H1824" s="12"/>
      <c r="I1824" s="12"/>
      <c r="J1824" s="12"/>
      <c r="K1824" s="12"/>
      <c r="L1824" s="12"/>
      <c r="M1824" s="49"/>
      <c r="N1824" s="49"/>
      <c r="O1824" s="12"/>
      <c r="P1824" s="12"/>
      <c r="Q1824" s="12"/>
      <c r="R1824" s="12"/>
      <c r="S1824" s="12"/>
      <c r="T1824" s="12"/>
    </row>
    <row r="1825" spans="1:20" s="1" customFormat="1" x14ac:dyDescent="0.4">
      <c r="A1825" s="12"/>
      <c r="B1825" s="12"/>
      <c r="C1825" s="42"/>
      <c r="D1825" s="12"/>
      <c r="E1825" s="12"/>
      <c r="F1825" s="12"/>
      <c r="G1825" s="12"/>
      <c r="H1825" s="12"/>
      <c r="I1825" s="12"/>
      <c r="J1825" s="12"/>
      <c r="K1825" s="12"/>
      <c r="L1825" s="12"/>
      <c r="M1825" s="49"/>
      <c r="N1825" s="49"/>
      <c r="O1825" s="12"/>
      <c r="P1825" s="12"/>
      <c r="Q1825" s="12"/>
      <c r="R1825" s="12"/>
      <c r="S1825" s="12"/>
      <c r="T1825" s="12"/>
    </row>
    <row r="1826" spans="1:20" s="1" customFormat="1" x14ac:dyDescent="0.4">
      <c r="A1826" s="12"/>
      <c r="B1826" s="12"/>
      <c r="C1826" s="42"/>
      <c r="D1826" s="12"/>
      <c r="E1826" s="12"/>
      <c r="F1826" s="12"/>
      <c r="G1826" s="12"/>
      <c r="H1826" s="12"/>
      <c r="I1826" s="12"/>
      <c r="J1826" s="12"/>
      <c r="K1826" s="12"/>
      <c r="L1826" s="12"/>
      <c r="M1826" s="49"/>
      <c r="N1826" s="49"/>
      <c r="O1826" s="12"/>
      <c r="P1826" s="12"/>
      <c r="Q1826" s="12"/>
      <c r="R1826" s="12"/>
      <c r="S1826" s="12"/>
      <c r="T1826" s="12"/>
    </row>
    <row r="1827" spans="1:20" s="1" customFormat="1" x14ac:dyDescent="0.4">
      <c r="A1827" s="12"/>
      <c r="B1827" s="12"/>
      <c r="C1827" s="42"/>
      <c r="D1827" s="12"/>
      <c r="E1827" s="12"/>
      <c r="F1827" s="12"/>
      <c r="G1827" s="12"/>
      <c r="H1827" s="12"/>
      <c r="I1827" s="12"/>
      <c r="J1827" s="12"/>
      <c r="K1827" s="12"/>
      <c r="L1827" s="12"/>
      <c r="M1827" s="49"/>
      <c r="N1827" s="49"/>
      <c r="O1827" s="12"/>
      <c r="P1827" s="12"/>
      <c r="Q1827" s="12"/>
      <c r="R1827" s="12"/>
      <c r="S1827" s="12"/>
      <c r="T1827" s="12"/>
    </row>
    <row r="1828" spans="1:20" s="1" customFormat="1" x14ac:dyDescent="0.4">
      <c r="A1828" s="12"/>
      <c r="B1828" s="12"/>
      <c r="C1828" s="42"/>
      <c r="D1828" s="12"/>
      <c r="E1828" s="12"/>
      <c r="F1828" s="12"/>
      <c r="G1828" s="12"/>
      <c r="H1828" s="12"/>
      <c r="I1828" s="12"/>
      <c r="J1828" s="12"/>
      <c r="K1828" s="12"/>
      <c r="L1828" s="12"/>
      <c r="M1828" s="49"/>
      <c r="N1828" s="49"/>
      <c r="O1828" s="12"/>
      <c r="P1828" s="12"/>
      <c r="Q1828" s="12"/>
      <c r="R1828" s="12"/>
      <c r="S1828" s="12"/>
      <c r="T1828" s="12"/>
    </row>
    <row r="1829" spans="1:20" s="1" customFormat="1" x14ac:dyDescent="0.4">
      <c r="A1829" s="12"/>
      <c r="B1829" s="12"/>
      <c r="C1829" s="42"/>
      <c r="D1829" s="12"/>
      <c r="E1829" s="12"/>
      <c r="F1829" s="12"/>
      <c r="G1829" s="12"/>
      <c r="H1829" s="12"/>
      <c r="I1829" s="12"/>
      <c r="J1829" s="12"/>
      <c r="K1829" s="12"/>
      <c r="L1829" s="12"/>
      <c r="M1829" s="49"/>
      <c r="N1829" s="49"/>
      <c r="O1829" s="12"/>
      <c r="P1829" s="12"/>
      <c r="Q1829" s="12"/>
      <c r="R1829" s="12"/>
      <c r="S1829" s="12"/>
      <c r="T1829" s="12"/>
    </row>
    <row r="1830" spans="1:20" s="1" customFormat="1" x14ac:dyDescent="0.4">
      <c r="A1830" s="12"/>
      <c r="B1830" s="12"/>
      <c r="C1830" s="42"/>
      <c r="D1830" s="12"/>
      <c r="E1830" s="12"/>
      <c r="F1830" s="12"/>
      <c r="G1830" s="12"/>
      <c r="H1830" s="12"/>
      <c r="I1830" s="12"/>
      <c r="J1830" s="12"/>
      <c r="K1830" s="12"/>
      <c r="L1830" s="12"/>
      <c r="M1830" s="49"/>
      <c r="N1830" s="49"/>
      <c r="O1830" s="12"/>
      <c r="P1830" s="12"/>
      <c r="Q1830" s="12"/>
      <c r="R1830" s="12"/>
      <c r="S1830" s="12"/>
      <c r="T1830" s="12"/>
    </row>
    <row r="1831" spans="1:20" s="1" customFormat="1" x14ac:dyDescent="0.4">
      <c r="A1831" s="12"/>
      <c r="B1831" s="12"/>
      <c r="C1831" s="42"/>
      <c r="D1831" s="12"/>
      <c r="E1831" s="12"/>
      <c r="F1831" s="12"/>
      <c r="G1831" s="12"/>
      <c r="H1831" s="12"/>
      <c r="I1831" s="12"/>
      <c r="J1831" s="12"/>
      <c r="K1831" s="12"/>
      <c r="L1831" s="12"/>
      <c r="M1831" s="49"/>
      <c r="N1831" s="49"/>
      <c r="O1831" s="12"/>
      <c r="P1831" s="12"/>
      <c r="Q1831" s="12"/>
      <c r="R1831" s="12"/>
      <c r="S1831" s="12"/>
      <c r="T1831" s="12"/>
    </row>
    <row r="1832" spans="1:20" s="1" customFormat="1" x14ac:dyDescent="0.4">
      <c r="A1832" s="12"/>
      <c r="B1832" s="12"/>
      <c r="C1832" s="42"/>
      <c r="D1832" s="12"/>
      <c r="E1832" s="12"/>
      <c r="F1832" s="12"/>
      <c r="G1832" s="12"/>
      <c r="H1832" s="12"/>
      <c r="I1832" s="12"/>
      <c r="J1832" s="12"/>
      <c r="K1832" s="12"/>
      <c r="L1832" s="12"/>
      <c r="M1832" s="49"/>
      <c r="N1832" s="49"/>
      <c r="O1832" s="12"/>
      <c r="P1832" s="12"/>
      <c r="Q1832" s="12"/>
      <c r="R1832" s="12"/>
      <c r="S1832" s="12"/>
      <c r="T1832" s="12"/>
    </row>
    <row r="1833" spans="1:20" s="1" customFormat="1" x14ac:dyDescent="0.4">
      <c r="A1833" s="12"/>
      <c r="B1833" s="12"/>
      <c r="C1833" s="42"/>
      <c r="D1833" s="12"/>
      <c r="E1833" s="12"/>
      <c r="F1833" s="12"/>
      <c r="G1833" s="12"/>
      <c r="H1833" s="12"/>
      <c r="I1833" s="12"/>
      <c r="J1833" s="12"/>
      <c r="K1833" s="12"/>
      <c r="L1833" s="12"/>
      <c r="M1833" s="49"/>
      <c r="N1833" s="49"/>
      <c r="O1833" s="12"/>
      <c r="P1833" s="12"/>
      <c r="Q1833" s="12"/>
      <c r="R1833" s="12"/>
      <c r="S1833" s="12"/>
      <c r="T1833" s="12"/>
    </row>
    <row r="1834" spans="1:20" s="1" customFormat="1" x14ac:dyDescent="0.4">
      <c r="A1834" s="12"/>
      <c r="B1834" s="12"/>
      <c r="C1834" s="42"/>
      <c r="D1834" s="12"/>
      <c r="E1834" s="12"/>
      <c r="F1834" s="12"/>
      <c r="G1834" s="12"/>
      <c r="H1834" s="12"/>
      <c r="I1834" s="12"/>
      <c r="J1834" s="12"/>
      <c r="K1834" s="12"/>
      <c r="L1834" s="12"/>
      <c r="M1834" s="49"/>
      <c r="N1834" s="49"/>
      <c r="O1834" s="12"/>
      <c r="P1834" s="12"/>
      <c r="Q1834" s="12"/>
      <c r="R1834" s="12"/>
      <c r="S1834" s="12"/>
      <c r="T1834" s="12"/>
    </row>
    <row r="1835" spans="1:20" s="1" customFormat="1" x14ac:dyDescent="0.4">
      <c r="A1835" s="12"/>
      <c r="B1835" s="12"/>
      <c r="C1835" s="42"/>
      <c r="D1835" s="12"/>
      <c r="E1835" s="12"/>
      <c r="F1835" s="12"/>
      <c r="G1835" s="12"/>
      <c r="H1835" s="12"/>
      <c r="I1835" s="12"/>
      <c r="J1835" s="12"/>
      <c r="K1835" s="12"/>
      <c r="L1835" s="12"/>
      <c r="M1835" s="49"/>
      <c r="N1835" s="49"/>
      <c r="O1835" s="12"/>
      <c r="P1835" s="12"/>
      <c r="Q1835" s="12"/>
      <c r="R1835" s="12"/>
      <c r="S1835" s="12"/>
      <c r="T1835" s="12"/>
    </row>
    <row r="1836" spans="1:20" s="1" customFormat="1" x14ac:dyDescent="0.4">
      <c r="A1836" s="12"/>
      <c r="B1836" s="12"/>
      <c r="C1836" s="42"/>
      <c r="D1836" s="12"/>
      <c r="E1836" s="12"/>
      <c r="F1836" s="12"/>
      <c r="G1836" s="12"/>
      <c r="H1836" s="12"/>
      <c r="I1836" s="12"/>
      <c r="J1836" s="12"/>
      <c r="K1836" s="12"/>
      <c r="L1836" s="12"/>
      <c r="M1836" s="49"/>
      <c r="N1836" s="49"/>
      <c r="O1836" s="12"/>
      <c r="P1836" s="12"/>
      <c r="Q1836" s="12"/>
      <c r="R1836" s="12"/>
      <c r="S1836" s="12"/>
      <c r="T1836" s="12"/>
    </row>
    <row r="1837" spans="1:20" s="1" customFormat="1" x14ac:dyDescent="0.4">
      <c r="A1837" s="12"/>
      <c r="B1837" s="12"/>
      <c r="C1837" s="42"/>
      <c r="D1837" s="12"/>
      <c r="E1837" s="12"/>
      <c r="F1837" s="12"/>
      <c r="G1837" s="12"/>
      <c r="H1837" s="12"/>
      <c r="I1837" s="12"/>
      <c r="J1837" s="12"/>
      <c r="K1837" s="12"/>
      <c r="L1837" s="12"/>
      <c r="M1837" s="49"/>
      <c r="N1837" s="49"/>
      <c r="O1837" s="12"/>
      <c r="P1837" s="12"/>
      <c r="Q1837" s="12"/>
      <c r="R1837" s="12"/>
      <c r="S1837" s="12"/>
      <c r="T1837" s="12"/>
    </row>
    <row r="1838" spans="1:20" s="1" customFormat="1" x14ac:dyDescent="0.4">
      <c r="A1838" s="12"/>
      <c r="B1838" s="12"/>
      <c r="C1838" s="42"/>
      <c r="D1838" s="12"/>
      <c r="E1838" s="12"/>
      <c r="F1838" s="12"/>
      <c r="G1838" s="12"/>
      <c r="H1838" s="12"/>
      <c r="I1838" s="12"/>
      <c r="J1838" s="12"/>
      <c r="K1838" s="12"/>
      <c r="L1838" s="12"/>
      <c r="M1838" s="49"/>
      <c r="N1838" s="49"/>
      <c r="O1838" s="12"/>
      <c r="P1838" s="12"/>
      <c r="Q1838" s="12"/>
      <c r="R1838" s="12"/>
      <c r="S1838" s="12"/>
      <c r="T1838" s="12"/>
    </row>
    <row r="1839" spans="1:20" s="1" customFormat="1" x14ac:dyDescent="0.4">
      <c r="A1839" s="12"/>
      <c r="B1839" s="12"/>
      <c r="C1839" s="42"/>
      <c r="D1839" s="12"/>
      <c r="E1839" s="12"/>
      <c r="F1839" s="12"/>
      <c r="G1839" s="12"/>
      <c r="H1839" s="12"/>
      <c r="I1839" s="12"/>
      <c r="J1839" s="12"/>
      <c r="K1839" s="12"/>
      <c r="L1839" s="12"/>
      <c r="M1839" s="49"/>
      <c r="N1839" s="49"/>
      <c r="O1839" s="12"/>
      <c r="P1839" s="12"/>
      <c r="Q1839" s="12"/>
      <c r="R1839" s="12"/>
      <c r="S1839" s="12"/>
      <c r="T1839" s="12"/>
    </row>
    <row r="1840" spans="1:20" s="1" customFormat="1" x14ac:dyDescent="0.4">
      <c r="A1840" s="12"/>
      <c r="B1840" s="12"/>
      <c r="C1840" s="42"/>
      <c r="D1840" s="12"/>
      <c r="E1840" s="12"/>
      <c r="F1840" s="12"/>
      <c r="G1840" s="12"/>
      <c r="H1840" s="12"/>
      <c r="I1840" s="12"/>
      <c r="J1840" s="12"/>
      <c r="K1840" s="12"/>
      <c r="L1840" s="12"/>
      <c r="M1840" s="49"/>
      <c r="N1840" s="49"/>
      <c r="O1840" s="12"/>
      <c r="P1840" s="12"/>
      <c r="Q1840" s="12"/>
      <c r="R1840" s="12"/>
      <c r="S1840" s="12"/>
      <c r="T1840" s="12"/>
    </row>
    <row r="1841" spans="1:20" s="1" customFormat="1" x14ac:dyDescent="0.4">
      <c r="A1841" s="12"/>
      <c r="B1841" s="12"/>
      <c r="C1841" s="42"/>
      <c r="D1841" s="12"/>
      <c r="E1841" s="12"/>
      <c r="F1841" s="12"/>
      <c r="G1841" s="12"/>
      <c r="H1841" s="12"/>
      <c r="I1841" s="12"/>
      <c r="J1841" s="12"/>
      <c r="K1841" s="12"/>
      <c r="L1841" s="12"/>
      <c r="M1841" s="49"/>
      <c r="N1841" s="49"/>
      <c r="O1841" s="12"/>
      <c r="P1841" s="12"/>
      <c r="Q1841" s="12"/>
      <c r="R1841" s="12"/>
      <c r="S1841" s="12"/>
      <c r="T1841" s="12"/>
    </row>
    <row r="1842" spans="1:20" s="1" customFormat="1" x14ac:dyDescent="0.4">
      <c r="A1842" s="12"/>
      <c r="B1842" s="12"/>
      <c r="C1842" s="42"/>
      <c r="D1842" s="12"/>
      <c r="E1842" s="12"/>
      <c r="F1842" s="12"/>
      <c r="G1842" s="12"/>
      <c r="H1842" s="12"/>
      <c r="I1842" s="12"/>
      <c r="J1842" s="12"/>
      <c r="K1842" s="12"/>
      <c r="L1842" s="12"/>
      <c r="M1842" s="49"/>
      <c r="N1842" s="49"/>
      <c r="O1842" s="12"/>
      <c r="P1842" s="12"/>
      <c r="Q1842" s="12"/>
      <c r="R1842" s="12"/>
      <c r="S1842" s="12"/>
      <c r="T1842" s="12"/>
    </row>
    <row r="1843" spans="1:20" s="1" customFormat="1" x14ac:dyDescent="0.4">
      <c r="A1843" s="12"/>
      <c r="B1843" s="12"/>
      <c r="C1843" s="42"/>
      <c r="D1843" s="12"/>
      <c r="E1843" s="12"/>
      <c r="F1843" s="12"/>
      <c r="G1843" s="12"/>
      <c r="H1843" s="12"/>
      <c r="I1843" s="12"/>
      <c r="J1843" s="12"/>
      <c r="K1843" s="12"/>
      <c r="L1843" s="12"/>
      <c r="M1843" s="49"/>
      <c r="N1843" s="49"/>
      <c r="O1843" s="12"/>
      <c r="P1843" s="12"/>
      <c r="Q1843" s="12"/>
      <c r="R1843" s="12"/>
      <c r="S1843" s="12"/>
      <c r="T1843" s="12"/>
    </row>
    <row r="1844" spans="1:20" s="1" customFormat="1" x14ac:dyDescent="0.4">
      <c r="A1844" s="12"/>
      <c r="B1844" s="12"/>
      <c r="C1844" s="42"/>
      <c r="D1844" s="12"/>
      <c r="E1844" s="12"/>
      <c r="F1844" s="12"/>
      <c r="G1844" s="12"/>
      <c r="H1844" s="12"/>
      <c r="I1844" s="12"/>
      <c r="J1844" s="12"/>
      <c r="K1844" s="12"/>
      <c r="L1844" s="12"/>
      <c r="M1844" s="49"/>
      <c r="N1844" s="49"/>
      <c r="O1844" s="12"/>
      <c r="P1844" s="12"/>
      <c r="Q1844" s="12"/>
      <c r="R1844" s="12"/>
      <c r="S1844" s="12"/>
      <c r="T1844" s="12"/>
    </row>
    <row r="1845" spans="1:20" s="1" customFormat="1" x14ac:dyDescent="0.4">
      <c r="A1845" s="12"/>
      <c r="B1845" s="12"/>
      <c r="C1845" s="42"/>
      <c r="D1845" s="12"/>
      <c r="E1845" s="12"/>
      <c r="F1845" s="12"/>
      <c r="G1845" s="12"/>
      <c r="H1845" s="12"/>
      <c r="I1845" s="12"/>
      <c r="J1845" s="12"/>
      <c r="K1845" s="12"/>
      <c r="L1845" s="12"/>
      <c r="M1845" s="49"/>
      <c r="N1845" s="49"/>
      <c r="O1845" s="12"/>
      <c r="P1845" s="12"/>
      <c r="Q1845" s="12"/>
      <c r="R1845" s="12"/>
      <c r="S1845" s="12"/>
      <c r="T1845" s="12"/>
    </row>
    <row r="1846" spans="1:20" s="1" customFormat="1" x14ac:dyDescent="0.4">
      <c r="A1846" s="12"/>
      <c r="B1846" s="12"/>
      <c r="C1846" s="42"/>
      <c r="D1846" s="12"/>
      <c r="E1846" s="12"/>
      <c r="F1846" s="12"/>
      <c r="G1846" s="12"/>
      <c r="H1846" s="12"/>
      <c r="I1846" s="12"/>
      <c r="J1846" s="12"/>
      <c r="K1846" s="12"/>
      <c r="L1846" s="12"/>
      <c r="M1846" s="49"/>
      <c r="N1846" s="49"/>
      <c r="O1846" s="12"/>
      <c r="P1846" s="12"/>
      <c r="Q1846" s="12"/>
      <c r="R1846" s="12"/>
      <c r="S1846" s="12"/>
      <c r="T1846" s="12"/>
    </row>
    <row r="1847" spans="1:20" s="1" customFormat="1" x14ac:dyDescent="0.4">
      <c r="A1847" s="12"/>
      <c r="B1847" s="12"/>
      <c r="C1847" s="42"/>
      <c r="D1847" s="12"/>
      <c r="E1847" s="12"/>
      <c r="F1847" s="12"/>
      <c r="G1847" s="12"/>
      <c r="H1847" s="12"/>
      <c r="I1847" s="12"/>
      <c r="J1847" s="12"/>
      <c r="K1847" s="12"/>
      <c r="L1847" s="12"/>
      <c r="M1847" s="49"/>
      <c r="N1847" s="49"/>
      <c r="O1847" s="12"/>
      <c r="P1847" s="12"/>
      <c r="Q1847" s="12"/>
      <c r="R1847" s="12"/>
      <c r="S1847" s="12"/>
      <c r="T1847" s="12"/>
    </row>
    <row r="1848" spans="1:20" s="1" customFormat="1" x14ac:dyDescent="0.4">
      <c r="A1848" s="12"/>
      <c r="B1848" s="12"/>
      <c r="C1848" s="42"/>
      <c r="D1848" s="12"/>
      <c r="E1848" s="12"/>
      <c r="F1848" s="12"/>
      <c r="G1848" s="12"/>
      <c r="H1848" s="12"/>
      <c r="I1848" s="12"/>
      <c r="J1848" s="12"/>
      <c r="K1848" s="12"/>
      <c r="L1848" s="12"/>
      <c r="M1848" s="49"/>
      <c r="N1848" s="49"/>
      <c r="O1848" s="12"/>
      <c r="P1848" s="12"/>
      <c r="Q1848" s="12"/>
      <c r="R1848" s="12"/>
      <c r="S1848" s="12"/>
      <c r="T1848" s="12"/>
    </row>
    <row r="1849" spans="1:20" s="1" customFormat="1" x14ac:dyDescent="0.4">
      <c r="A1849" s="12"/>
      <c r="B1849" s="12"/>
      <c r="C1849" s="42"/>
      <c r="D1849" s="12"/>
      <c r="E1849" s="12"/>
      <c r="F1849" s="12"/>
      <c r="G1849" s="12"/>
      <c r="H1849" s="12"/>
      <c r="I1849" s="12"/>
      <c r="J1849" s="12"/>
      <c r="K1849" s="12"/>
      <c r="L1849" s="12"/>
      <c r="M1849" s="49"/>
      <c r="N1849" s="49"/>
      <c r="O1849" s="12"/>
      <c r="P1849" s="12"/>
      <c r="Q1849" s="12"/>
      <c r="R1849" s="12"/>
      <c r="S1849" s="12"/>
      <c r="T1849" s="12"/>
    </row>
    <row r="1850" spans="1:20" s="1" customFormat="1" x14ac:dyDescent="0.4">
      <c r="A1850" s="12"/>
      <c r="B1850" s="12"/>
      <c r="C1850" s="42"/>
      <c r="D1850" s="12"/>
      <c r="E1850" s="12"/>
      <c r="F1850" s="12"/>
      <c r="G1850" s="12"/>
      <c r="H1850" s="12"/>
      <c r="I1850" s="12"/>
      <c r="J1850" s="12"/>
      <c r="K1850" s="12"/>
      <c r="L1850" s="12"/>
      <c r="M1850" s="49"/>
      <c r="N1850" s="49"/>
      <c r="O1850" s="12"/>
      <c r="P1850" s="12"/>
      <c r="Q1850" s="12"/>
      <c r="R1850" s="12"/>
      <c r="S1850" s="12"/>
      <c r="T1850" s="12"/>
    </row>
    <row r="1851" spans="1:20" s="1" customFormat="1" x14ac:dyDescent="0.4">
      <c r="A1851" s="12"/>
      <c r="B1851" s="12"/>
      <c r="C1851" s="42"/>
      <c r="D1851" s="12"/>
      <c r="E1851" s="12"/>
      <c r="F1851" s="12"/>
      <c r="G1851" s="12"/>
      <c r="H1851" s="12"/>
      <c r="I1851" s="12"/>
      <c r="J1851" s="12"/>
      <c r="K1851" s="12"/>
      <c r="L1851" s="12"/>
      <c r="M1851" s="49"/>
      <c r="N1851" s="49"/>
      <c r="O1851" s="12"/>
      <c r="P1851" s="12"/>
      <c r="Q1851" s="12"/>
      <c r="R1851" s="12"/>
      <c r="S1851" s="12"/>
      <c r="T1851" s="12"/>
    </row>
    <row r="1852" spans="1:20" s="1" customFormat="1" x14ac:dyDescent="0.4">
      <c r="A1852" s="12"/>
      <c r="B1852" s="12"/>
      <c r="C1852" s="42"/>
      <c r="D1852" s="12"/>
      <c r="E1852" s="12"/>
      <c r="F1852" s="12"/>
      <c r="G1852" s="12"/>
      <c r="H1852" s="12"/>
      <c r="I1852" s="12"/>
      <c r="J1852" s="12"/>
      <c r="K1852" s="12"/>
      <c r="L1852" s="12"/>
      <c r="M1852" s="49"/>
      <c r="N1852" s="49"/>
      <c r="O1852" s="12"/>
      <c r="P1852" s="12"/>
      <c r="Q1852" s="12"/>
      <c r="R1852" s="12"/>
      <c r="S1852" s="12"/>
      <c r="T1852" s="12"/>
    </row>
    <row r="1853" spans="1:20" s="1" customFormat="1" x14ac:dyDescent="0.4">
      <c r="A1853" s="12"/>
      <c r="B1853" s="12"/>
      <c r="C1853" s="42"/>
      <c r="D1853" s="12"/>
      <c r="E1853" s="12"/>
      <c r="F1853" s="12"/>
      <c r="G1853" s="12"/>
      <c r="H1853" s="12"/>
      <c r="I1853" s="12"/>
      <c r="J1853" s="12"/>
      <c r="K1853" s="12"/>
      <c r="L1853" s="12"/>
      <c r="M1853" s="49"/>
      <c r="N1853" s="49"/>
      <c r="O1853" s="12"/>
      <c r="P1853" s="12"/>
      <c r="Q1853" s="12"/>
      <c r="R1853" s="12"/>
      <c r="S1853" s="12"/>
      <c r="T1853" s="12"/>
    </row>
    <row r="1854" spans="1:20" s="1" customFormat="1" x14ac:dyDescent="0.4">
      <c r="A1854" s="12"/>
      <c r="B1854" s="12"/>
      <c r="C1854" s="42"/>
      <c r="D1854" s="12"/>
      <c r="E1854" s="12"/>
      <c r="F1854" s="12"/>
      <c r="G1854" s="12"/>
      <c r="H1854" s="12"/>
      <c r="I1854" s="12"/>
      <c r="J1854" s="12"/>
      <c r="K1854" s="12"/>
      <c r="L1854" s="12"/>
      <c r="M1854" s="49"/>
      <c r="N1854" s="49"/>
      <c r="O1854" s="12"/>
      <c r="P1854" s="12"/>
      <c r="Q1854" s="12"/>
      <c r="R1854" s="12"/>
      <c r="S1854" s="12"/>
      <c r="T1854" s="12"/>
    </row>
    <row r="1855" spans="1:20" s="1" customFormat="1" x14ac:dyDescent="0.4">
      <c r="A1855" s="12"/>
      <c r="B1855" s="12"/>
      <c r="C1855" s="42"/>
      <c r="D1855" s="12"/>
      <c r="E1855" s="12"/>
      <c r="F1855" s="12"/>
      <c r="G1855" s="12"/>
      <c r="H1855" s="12"/>
      <c r="I1855" s="12"/>
      <c r="J1855" s="12"/>
      <c r="K1855" s="12"/>
      <c r="L1855" s="12"/>
      <c r="M1855" s="49"/>
      <c r="N1855" s="49"/>
      <c r="O1855" s="12"/>
      <c r="P1855" s="12"/>
      <c r="Q1855" s="12"/>
      <c r="R1855" s="12"/>
      <c r="S1855" s="12"/>
      <c r="T1855" s="12"/>
    </row>
    <row r="1856" spans="1:20" s="1" customFormat="1" x14ac:dyDescent="0.4">
      <c r="A1856" s="12"/>
      <c r="B1856" s="12"/>
      <c r="C1856" s="42"/>
      <c r="D1856" s="12"/>
      <c r="E1856" s="12"/>
      <c r="F1856" s="12"/>
      <c r="G1856" s="12"/>
      <c r="H1856" s="12"/>
      <c r="I1856" s="12"/>
      <c r="J1856" s="12"/>
      <c r="K1856" s="12"/>
      <c r="L1856" s="12"/>
      <c r="M1856" s="49"/>
      <c r="N1856" s="49"/>
      <c r="O1856" s="12"/>
      <c r="P1856" s="12"/>
      <c r="Q1856" s="12"/>
      <c r="R1856" s="12"/>
      <c r="S1856" s="12"/>
      <c r="T1856" s="12"/>
    </row>
    <row r="1857" spans="1:20" s="1" customFormat="1" x14ac:dyDescent="0.4">
      <c r="A1857" s="12"/>
      <c r="B1857" s="12"/>
      <c r="C1857" s="42"/>
      <c r="D1857" s="12"/>
      <c r="E1857" s="12"/>
      <c r="F1857" s="12"/>
      <c r="G1857" s="12"/>
      <c r="H1857" s="12"/>
      <c r="I1857" s="12"/>
      <c r="J1857" s="12"/>
      <c r="K1857" s="12"/>
      <c r="L1857" s="12"/>
      <c r="M1857" s="49"/>
      <c r="N1857" s="49"/>
      <c r="O1857" s="12"/>
      <c r="P1857" s="12"/>
      <c r="Q1857" s="12"/>
      <c r="R1857" s="12"/>
      <c r="S1857" s="12"/>
      <c r="T1857" s="12"/>
    </row>
    <row r="1858" spans="1:20" s="1" customFormat="1" x14ac:dyDescent="0.4">
      <c r="A1858" s="12"/>
      <c r="B1858" s="12"/>
      <c r="C1858" s="42"/>
      <c r="D1858" s="12"/>
      <c r="E1858" s="12"/>
      <c r="F1858" s="12"/>
      <c r="G1858" s="12"/>
      <c r="H1858" s="12"/>
      <c r="I1858" s="12"/>
      <c r="J1858" s="12"/>
      <c r="K1858" s="12"/>
      <c r="L1858" s="12"/>
      <c r="M1858" s="49"/>
      <c r="N1858" s="49"/>
      <c r="O1858" s="12"/>
      <c r="P1858" s="12"/>
      <c r="Q1858" s="12"/>
      <c r="R1858" s="12"/>
      <c r="S1858" s="12"/>
      <c r="T1858" s="12"/>
    </row>
    <row r="1859" spans="1:20" s="1" customFormat="1" x14ac:dyDescent="0.4">
      <c r="A1859" s="12"/>
      <c r="B1859" s="12"/>
      <c r="C1859" s="42"/>
      <c r="D1859" s="12"/>
      <c r="E1859" s="12"/>
      <c r="F1859" s="12"/>
      <c r="G1859" s="12"/>
      <c r="H1859" s="12"/>
      <c r="I1859" s="12"/>
      <c r="J1859" s="12"/>
      <c r="K1859" s="12"/>
      <c r="L1859" s="12"/>
      <c r="M1859" s="49"/>
      <c r="N1859" s="49"/>
      <c r="O1859" s="12"/>
      <c r="P1859" s="12"/>
      <c r="Q1859" s="12"/>
      <c r="R1859" s="12"/>
      <c r="S1859" s="12"/>
      <c r="T1859" s="12"/>
    </row>
    <row r="1860" spans="1:20" s="1" customFormat="1" x14ac:dyDescent="0.4">
      <c r="A1860" s="12"/>
      <c r="B1860" s="12"/>
      <c r="C1860" s="42"/>
      <c r="D1860" s="12"/>
      <c r="E1860" s="12"/>
      <c r="F1860" s="12"/>
      <c r="G1860" s="12"/>
      <c r="H1860" s="12"/>
      <c r="I1860" s="12"/>
      <c r="J1860" s="12"/>
      <c r="K1860" s="12"/>
      <c r="L1860" s="12"/>
      <c r="M1860" s="49"/>
      <c r="N1860" s="49"/>
      <c r="O1860" s="12"/>
      <c r="P1860" s="12"/>
      <c r="Q1860" s="12"/>
      <c r="R1860" s="12"/>
      <c r="S1860" s="12"/>
      <c r="T1860" s="12"/>
    </row>
    <row r="1861" spans="1:20" s="1" customFormat="1" x14ac:dyDescent="0.4">
      <c r="A1861" s="12"/>
      <c r="B1861" s="12"/>
      <c r="C1861" s="42"/>
      <c r="D1861" s="12"/>
      <c r="E1861" s="12"/>
      <c r="F1861" s="12"/>
      <c r="G1861" s="12"/>
      <c r="H1861" s="12"/>
      <c r="I1861" s="12"/>
      <c r="J1861" s="12"/>
      <c r="K1861" s="12"/>
      <c r="L1861" s="12"/>
      <c r="M1861" s="49"/>
      <c r="N1861" s="49"/>
      <c r="O1861" s="12"/>
      <c r="P1861" s="12"/>
      <c r="Q1861" s="12"/>
      <c r="R1861" s="12"/>
      <c r="S1861" s="12"/>
      <c r="T1861" s="12"/>
    </row>
    <row r="1862" spans="1:20" s="1" customFormat="1" x14ac:dyDescent="0.4">
      <c r="A1862" s="12"/>
      <c r="B1862" s="12"/>
      <c r="C1862" s="42"/>
      <c r="D1862" s="12"/>
      <c r="E1862" s="12"/>
      <c r="F1862" s="12"/>
      <c r="G1862" s="12"/>
      <c r="H1862" s="12"/>
      <c r="I1862" s="12"/>
      <c r="J1862" s="12"/>
      <c r="K1862" s="12"/>
      <c r="L1862" s="12"/>
      <c r="M1862" s="49"/>
      <c r="N1862" s="49"/>
      <c r="O1862" s="12"/>
      <c r="P1862" s="12"/>
      <c r="Q1862" s="12"/>
      <c r="R1862" s="12"/>
      <c r="S1862" s="12"/>
      <c r="T1862" s="12"/>
    </row>
    <row r="1863" spans="1:20" s="1" customFormat="1" x14ac:dyDescent="0.4">
      <c r="A1863" s="12"/>
      <c r="B1863" s="12"/>
      <c r="C1863" s="42"/>
      <c r="D1863" s="12"/>
      <c r="E1863" s="12"/>
      <c r="F1863" s="12"/>
      <c r="G1863" s="12"/>
      <c r="H1863" s="12"/>
      <c r="I1863" s="12"/>
      <c r="J1863" s="12"/>
      <c r="K1863" s="12"/>
      <c r="L1863" s="12"/>
      <c r="M1863" s="49"/>
      <c r="N1863" s="49"/>
      <c r="O1863" s="12"/>
      <c r="P1863" s="12"/>
      <c r="Q1863" s="12"/>
      <c r="R1863" s="12"/>
      <c r="S1863" s="12"/>
      <c r="T1863" s="12"/>
    </row>
    <row r="1864" spans="1:20" s="1" customFormat="1" x14ac:dyDescent="0.4">
      <c r="A1864" s="12"/>
      <c r="B1864" s="12"/>
      <c r="C1864" s="42"/>
      <c r="D1864" s="12"/>
      <c r="E1864" s="12"/>
      <c r="F1864" s="12"/>
      <c r="G1864" s="12"/>
      <c r="H1864" s="12"/>
      <c r="I1864" s="12"/>
      <c r="J1864" s="12"/>
      <c r="K1864" s="12"/>
      <c r="L1864" s="12"/>
      <c r="M1864" s="49"/>
      <c r="N1864" s="49"/>
      <c r="O1864" s="12"/>
      <c r="P1864" s="12"/>
      <c r="Q1864" s="12"/>
      <c r="R1864" s="12"/>
      <c r="S1864" s="12"/>
      <c r="T1864" s="12"/>
    </row>
    <row r="1865" spans="1:20" s="1" customFormat="1" x14ac:dyDescent="0.4">
      <c r="A1865" s="12"/>
      <c r="B1865" s="12"/>
      <c r="C1865" s="42"/>
      <c r="D1865" s="12"/>
      <c r="E1865" s="12"/>
      <c r="F1865" s="12"/>
      <c r="G1865" s="12"/>
      <c r="H1865" s="12"/>
      <c r="I1865" s="12"/>
      <c r="J1865" s="12"/>
      <c r="K1865" s="12"/>
      <c r="L1865" s="12"/>
      <c r="M1865" s="49"/>
      <c r="N1865" s="49"/>
      <c r="O1865" s="12"/>
      <c r="P1865" s="12"/>
      <c r="Q1865" s="12"/>
      <c r="R1865" s="12"/>
      <c r="S1865" s="12"/>
      <c r="T1865" s="12"/>
    </row>
    <row r="1866" spans="1:20" s="1" customFormat="1" x14ac:dyDescent="0.4">
      <c r="A1866" s="12"/>
      <c r="B1866" s="12"/>
      <c r="C1866" s="42"/>
      <c r="D1866" s="12"/>
      <c r="E1866" s="12"/>
      <c r="F1866" s="12"/>
      <c r="G1866" s="12"/>
      <c r="H1866" s="12"/>
      <c r="I1866" s="12"/>
      <c r="J1866" s="12"/>
      <c r="K1866" s="12"/>
      <c r="L1866" s="12"/>
      <c r="M1866" s="49"/>
      <c r="N1866" s="49"/>
      <c r="O1866" s="12"/>
      <c r="P1866" s="12"/>
      <c r="Q1866" s="12"/>
      <c r="R1866" s="12"/>
      <c r="S1866" s="12"/>
      <c r="T1866" s="12"/>
    </row>
    <row r="1867" spans="1:20" s="1" customFormat="1" x14ac:dyDescent="0.4">
      <c r="A1867" s="12"/>
      <c r="B1867" s="12"/>
      <c r="C1867" s="42"/>
      <c r="D1867" s="12"/>
      <c r="E1867" s="12"/>
      <c r="F1867" s="12"/>
      <c r="G1867" s="12"/>
      <c r="H1867" s="12"/>
      <c r="I1867" s="12"/>
      <c r="J1867" s="12"/>
      <c r="K1867" s="12"/>
      <c r="L1867" s="12"/>
      <c r="M1867" s="49"/>
      <c r="N1867" s="49"/>
      <c r="O1867" s="12"/>
      <c r="P1867" s="12"/>
      <c r="Q1867" s="12"/>
      <c r="R1867" s="12"/>
      <c r="S1867" s="12"/>
      <c r="T1867" s="12"/>
    </row>
    <row r="1868" spans="1:20" s="1" customFormat="1" x14ac:dyDescent="0.4">
      <c r="A1868" s="12"/>
      <c r="B1868" s="12"/>
      <c r="C1868" s="42"/>
      <c r="D1868" s="12"/>
      <c r="E1868" s="12"/>
      <c r="F1868" s="12"/>
      <c r="G1868" s="12"/>
      <c r="H1868" s="12"/>
      <c r="I1868" s="12"/>
      <c r="J1868" s="12"/>
      <c r="K1868" s="12"/>
      <c r="L1868" s="12"/>
      <c r="M1868" s="49"/>
      <c r="N1868" s="49"/>
      <c r="O1868" s="12"/>
      <c r="P1868" s="12"/>
      <c r="Q1868" s="12"/>
      <c r="R1868" s="12"/>
      <c r="S1868" s="12"/>
      <c r="T1868" s="12"/>
    </row>
    <row r="1869" spans="1:20" s="1" customFormat="1" x14ac:dyDescent="0.4">
      <c r="A1869" s="12"/>
      <c r="B1869" s="12"/>
      <c r="C1869" s="42"/>
      <c r="D1869" s="12"/>
      <c r="E1869" s="12"/>
      <c r="F1869" s="12"/>
      <c r="G1869" s="12"/>
      <c r="H1869" s="12"/>
      <c r="I1869" s="12"/>
      <c r="J1869" s="12"/>
      <c r="K1869" s="12"/>
      <c r="L1869" s="12"/>
      <c r="M1869" s="49"/>
      <c r="N1869" s="49"/>
      <c r="O1869" s="12"/>
      <c r="P1869" s="12"/>
      <c r="Q1869" s="12"/>
      <c r="R1869" s="12"/>
      <c r="S1869" s="12"/>
      <c r="T1869" s="12"/>
    </row>
    <row r="1870" spans="1:20" s="1" customFormat="1" x14ac:dyDescent="0.4">
      <c r="A1870" s="12"/>
      <c r="B1870" s="12"/>
      <c r="C1870" s="42"/>
      <c r="D1870" s="12"/>
      <c r="E1870" s="12"/>
      <c r="F1870" s="12"/>
      <c r="G1870" s="12"/>
      <c r="H1870" s="12"/>
      <c r="I1870" s="12"/>
      <c r="J1870" s="12"/>
      <c r="K1870" s="12"/>
      <c r="L1870" s="12"/>
      <c r="M1870" s="49"/>
      <c r="N1870" s="49"/>
      <c r="O1870" s="12"/>
      <c r="P1870" s="12"/>
      <c r="Q1870" s="12"/>
      <c r="R1870" s="12"/>
      <c r="S1870" s="12"/>
      <c r="T1870" s="12"/>
    </row>
    <row r="1871" spans="1:20" s="1" customFormat="1" x14ac:dyDescent="0.4">
      <c r="A1871" s="12"/>
      <c r="B1871" s="12"/>
      <c r="C1871" s="42"/>
      <c r="D1871" s="12"/>
      <c r="E1871" s="12"/>
      <c r="F1871" s="12"/>
      <c r="G1871" s="12"/>
      <c r="H1871" s="12"/>
      <c r="I1871" s="12"/>
      <c r="J1871" s="12"/>
      <c r="K1871" s="12"/>
      <c r="L1871" s="12"/>
      <c r="M1871" s="49"/>
      <c r="N1871" s="49"/>
      <c r="O1871" s="12"/>
      <c r="P1871" s="12"/>
      <c r="Q1871" s="12"/>
      <c r="R1871" s="12"/>
      <c r="S1871" s="12"/>
      <c r="T1871" s="12"/>
    </row>
    <row r="1872" spans="1:20" s="1" customFormat="1" x14ac:dyDescent="0.4">
      <c r="A1872" s="12"/>
      <c r="B1872" s="12"/>
      <c r="C1872" s="42"/>
      <c r="D1872" s="12"/>
      <c r="E1872" s="12"/>
      <c r="F1872" s="12"/>
      <c r="G1872" s="12"/>
      <c r="H1872" s="12"/>
      <c r="I1872" s="12"/>
      <c r="J1872" s="12"/>
      <c r="K1872" s="12"/>
      <c r="L1872" s="12"/>
      <c r="M1872" s="49"/>
      <c r="N1872" s="49"/>
      <c r="O1872" s="12"/>
      <c r="P1872" s="12"/>
      <c r="Q1872" s="12"/>
      <c r="R1872" s="12"/>
      <c r="S1872" s="12"/>
      <c r="T1872" s="12"/>
    </row>
    <row r="1873" spans="1:20" s="1" customFormat="1" x14ac:dyDescent="0.4">
      <c r="A1873" s="12"/>
      <c r="B1873" s="12"/>
      <c r="C1873" s="42"/>
      <c r="D1873" s="12"/>
      <c r="E1873" s="12"/>
      <c r="F1873" s="12"/>
      <c r="G1873" s="12"/>
      <c r="H1873" s="12"/>
      <c r="I1873" s="12"/>
      <c r="J1873" s="12"/>
      <c r="K1873" s="12"/>
      <c r="L1873" s="12"/>
      <c r="M1873" s="49"/>
      <c r="N1873" s="49"/>
      <c r="O1873" s="12"/>
      <c r="P1873" s="12"/>
      <c r="Q1873" s="12"/>
      <c r="R1873" s="12"/>
      <c r="S1873" s="12"/>
      <c r="T1873" s="12"/>
    </row>
    <row r="1874" spans="1:20" s="1" customFormat="1" x14ac:dyDescent="0.4">
      <c r="A1874" s="12"/>
      <c r="B1874" s="12"/>
      <c r="C1874" s="42"/>
      <c r="D1874" s="12"/>
      <c r="E1874" s="12"/>
      <c r="F1874" s="12"/>
      <c r="G1874" s="12"/>
      <c r="H1874" s="12"/>
      <c r="I1874" s="12"/>
      <c r="J1874" s="12"/>
      <c r="K1874" s="12"/>
      <c r="L1874" s="12"/>
      <c r="M1874" s="49"/>
      <c r="N1874" s="49"/>
      <c r="O1874" s="12"/>
      <c r="P1874" s="12"/>
      <c r="Q1874" s="12"/>
      <c r="R1874" s="12"/>
      <c r="S1874" s="12"/>
      <c r="T1874" s="12"/>
    </row>
    <row r="1875" spans="1:20" s="1" customFormat="1" x14ac:dyDescent="0.4">
      <c r="A1875" s="12"/>
      <c r="B1875" s="12"/>
      <c r="C1875" s="42"/>
      <c r="D1875" s="12"/>
      <c r="E1875" s="12"/>
      <c r="F1875" s="12"/>
      <c r="G1875" s="12"/>
      <c r="H1875" s="12"/>
      <c r="I1875" s="12"/>
      <c r="J1875" s="12"/>
      <c r="K1875" s="12"/>
      <c r="L1875" s="12"/>
      <c r="M1875" s="49"/>
      <c r="N1875" s="49"/>
      <c r="O1875" s="12"/>
      <c r="P1875" s="12"/>
      <c r="Q1875" s="12"/>
      <c r="R1875" s="12"/>
      <c r="S1875" s="12"/>
      <c r="T1875" s="12"/>
    </row>
    <row r="1876" spans="1:20" s="1" customFormat="1" x14ac:dyDescent="0.4">
      <c r="A1876" s="12"/>
      <c r="B1876" s="12"/>
      <c r="C1876" s="42"/>
      <c r="D1876" s="12"/>
      <c r="E1876" s="12"/>
      <c r="F1876" s="12"/>
      <c r="G1876" s="12"/>
      <c r="H1876" s="12"/>
      <c r="I1876" s="12"/>
      <c r="J1876" s="12"/>
      <c r="K1876" s="12"/>
      <c r="L1876" s="12"/>
      <c r="M1876" s="49"/>
      <c r="N1876" s="49"/>
      <c r="O1876" s="12"/>
      <c r="P1876" s="12"/>
      <c r="Q1876" s="12"/>
      <c r="R1876" s="12"/>
      <c r="S1876" s="12"/>
      <c r="T1876" s="12"/>
    </row>
    <row r="1877" spans="1:20" s="1" customFormat="1" x14ac:dyDescent="0.4">
      <c r="A1877" s="12"/>
      <c r="B1877" s="12"/>
      <c r="C1877" s="42"/>
      <c r="D1877" s="12"/>
      <c r="E1877" s="12"/>
      <c r="F1877" s="12"/>
      <c r="G1877" s="12"/>
      <c r="H1877" s="12"/>
      <c r="I1877" s="12"/>
      <c r="J1877" s="12"/>
      <c r="K1877" s="12"/>
      <c r="L1877" s="12"/>
      <c r="M1877" s="49"/>
      <c r="N1877" s="49"/>
      <c r="O1877" s="12"/>
      <c r="P1877" s="12"/>
      <c r="Q1877" s="12"/>
      <c r="R1877" s="12"/>
      <c r="S1877" s="12"/>
      <c r="T1877" s="12"/>
    </row>
    <row r="1878" spans="1:20" s="1" customFormat="1" x14ac:dyDescent="0.4">
      <c r="A1878" s="12"/>
      <c r="B1878" s="12"/>
      <c r="C1878" s="42"/>
      <c r="D1878" s="12"/>
      <c r="E1878" s="12"/>
      <c r="F1878" s="12"/>
      <c r="G1878" s="12"/>
      <c r="H1878" s="12"/>
      <c r="I1878" s="12"/>
      <c r="J1878" s="12"/>
      <c r="K1878" s="12"/>
      <c r="L1878" s="12"/>
      <c r="M1878" s="49"/>
      <c r="N1878" s="49"/>
      <c r="O1878" s="12"/>
      <c r="P1878" s="12"/>
      <c r="Q1878" s="12"/>
      <c r="R1878" s="12"/>
      <c r="S1878" s="12"/>
      <c r="T1878" s="12"/>
    </row>
    <row r="1879" spans="1:20" s="1" customFormat="1" x14ac:dyDescent="0.4">
      <c r="A1879" s="12"/>
      <c r="B1879" s="12"/>
      <c r="C1879" s="42"/>
      <c r="D1879" s="12"/>
      <c r="E1879" s="12"/>
      <c r="F1879" s="12"/>
      <c r="G1879" s="12"/>
      <c r="H1879" s="12"/>
      <c r="I1879" s="12"/>
      <c r="J1879" s="12"/>
      <c r="K1879" s="12"/>
      <c r="L1879" s="12"/>
      <c r="M1879" s="49"/>
      <c r="N1879" s="49"/>
      <c r="O1879" s="12"/>
      <c r="P1879" s="12"/>
      <c r="Q1879" s="12"/>
      <c r="R1879" s="12"/>
      <c r="S1879" s="12"/>
      <c r="T1879" s="12"/>
    </row>
    <row r="1880" spans="1:20" s="1" customFormat="1" x14ac:dyDescent="0.4">
      <c r="A1880" s="12"/>
      <c r="B1880" s="12"/>
      <c r="C1880" s="42"/>
      <c r="D1880" s="12"/>
      <c r="E1880" s="12"/>
      <c r="F1880" s="12"/>
      <c r="G1880" s="12"/>
      <c r="H1880" s="12"/>
      <c r="I1880" s="12"/>
      <c r="J1880" s="12"/>
      <c r="K1880" s="12"/>
      <c r="L1880" s="12"/>
      <c r="M1880" s="49"/>
      <c r="N1880" s="49"/>
      <c r="O1880" s="12"/>
      <c r="P1880" s="12"/>
      <c r="Q1880" s="12"/>
      <c r="R1880" s="12"/>
      <c r="S1880" s="12"/>
      <c r="T1880" s="12"/>
    </row>
    <row r="1881" spans="1:20" s="1" customFormat="1" x14ac:dyDescent="0.4">
      <c r="A1881" s="12"/>
      <c r="B1881" s="12"/>
      <c r="C1881" s="42"/>
      <c r="D1881" s="12"/>
      <c r="E1881" s="12"/>
      <c r="F1881" s="12"/>
      <c r="G1881" s="12"/>
      <c r="H1881" s="12"/>
      <c r="I1881" s="12"/>
      <c r="J1881" s="12"/>
      <c r="K1881" s="12"/>
      <c r="L1881" s="12"/>
      <c r="M1881" s="49"/>
      <c r="N1881" s="49"/>
      <c r="O1881" s="12"/>
      <c r="P1881" s="12"/>
      <c r="Q1881" s="12"/>
      <c r="R1881" s="12"/>
      <c r="S1881" s="12"/>
      <c r="T1881" s="12"/>
    </row>
    <row r="1882" spans="1:20" s="1" customFormat="1" x14ac:dyDescent="0.4">
      <c r="A1882" s="12"/>
      <c r="B1882" s="12"/>
      <c r="C1882" s="42"/>
      <c r="D1882" s="12"/>
      <c r="E1882" s="12"/>
      <c r="F1882" s="12"/>
      <c r="G1882" s="12"/>
      <c r="H1882" s="12"/>
      <c r="I1882" s="12"/>
      <c r="J1882" s="12"/>
      <c r="K1882" s="12"/>
      <c r="L1882" s="12"/>
      <c r="M1882" s="49"/>
      <c r="N1882" s="49"/>
      <c r="O1882" s="12"/>
      <c r="P1882" s="12"/>
      <c r="Q1882" s="12"/>
      <c r="R1882" s="12"/>
      <c r="S1882" s="12"/>
      <c r="T1882" s="12"/>
    </row>
    <row r="1883" spans="1:20" s="1" customFormat="1" x14ac:dyDescent="0.4">
      <c r="A1883" s="12"/>
      <c r="B1883" s="12"/>
      <c r="C1883" s="42"/>
      <c r="D1883" s="12"/>
      <c r="E1883" s="12"/>
      <c r="F1883" s="12"/>
      <c r="G1883" s="12"/>
      <c r="H1883" s="12"/>
      <c r="I1883" s="12"/>
      <c r="J1883" s="12"/>
      <c r="K1883" s="12"/>
      <c r="L1883" s="12"/>
      <c r="M1883" s="49"/>
      <c r="N1883" s="49"/>
      <c r="O1883" s="12"/>
      <c r="P1883" s="12"/>
      <c r="Q1883" s="12"/>
      <c r="R1883" s="12"/>
      <c r="S1883" s="12"/>
      <c r="T1883" s="12"/>
    </row>
    <row r="1884" spans="1:20" s="1" customFormat="1" x14ac:dyDescent="0.4">
      <c r="A1884" s="12"/>
      <c r="B1884" s="12"/>
      <c r="C1884" s="42"/>
      <c r="D1884" s="12"/>
      <c r="E1884" s="12"/>
      <c r="F1884" s="12"/>
      <c r="G1884" s="12"/>
      <c r="H1884" s="12"/>
      <c r="I1884" s="12"/>
      <c r="J1884" s="12"/>
      <c r="K1884" s="12"/>
      <c r="L1884" s="12"/>
      <c r="M1884" s="49"/>
      <c r="N1884" s="49"/>
      <c r="O1884" s="12"/>
      <c r="P1884" s="12"/>
      <c r="Q1884" s="12"/>
      <c r="R1884" s="12"/>
      <c r="S1884" s="12"/>
      <c r="T1884" s="12"/>
    </row>
    <row r="1885" spans="1:20" s="1" customFormat="1" x14ac:dyDescent="0.4">
      <c r="A1885" s="12"/>
      <c r="B1885" s="12"/>
      <c r="C1885" s="42"/>
      <c r="D1885" s="12"/>
      <c r="E1885" s="12"/>
      <c r="F1885" s="12"/>
      <c r="G1885" s="12"/>
      <c r="H1885" s="12"/>
      <c r="I1885" s="12"/>
      <c r="J1885" s="12"/>
      <c r="K1885" s="12"/>
      <c r="L1885" s="12"/>
      <c r="M1885" s="49"/>
      <c r="N1885" s="49"/>
      <c r="O1885" s="12"/>
      <c r="P1885" s="12"/>
      <c r="Q1885" s="12"/>
      <c r="R1885" s="12"/>
      <c r="S1885" s="12"/>
      <c r="T1885" s="12"/>
    </row>
    <row r="1886" spans="1:20" s="1" customFormat="1" x14ac:dyDescent="0.4">
      <c r="A1886" s="12"/>
      <c r="B1886" s="12"/>
      <c r="C1886" s="42"/>
      <c r="D1886" s="12"/>
      <c r="E1886" s="12"/>
      <c r="F1886" s="12"/>
      <c r="G1886" s="12"/>
      <c r="H1886" s="12"/>
      <c r="I1886" s="12"/>
      <c r="J1886" s="12"/>
      <c r="K1886" s="12"/>
      <c r="L1886" s="12"/>
      <c r="M1886" s="49"/>
      <c r="N1886" s="49"/>
      <c r="O1886" s="12"/>
      <c r="P1886" s="12"/>
      <c r="Q1886" s="12"/>
      <c r="R1886" s="12"/>
      <c r="S1886" s="12"/>
      <c r="T1886" s="12"/>
    </row>
    <row r="1887" spans="1:20" s="1" customFormat="1" x14ac:dyDescent="0.4">
      <c r="A1887" s="12"/>
      <c r="B1887" s="12"/>
      <c r="C1887" s="42"/>
      <c r="D1887" s="12"/>
      <c r="E1887" s="12"/>
      <c r="F1887" s="12"/>
      <c r="G1887" s="12"/>
      <c r="H1887" s="12"/>
      <c r="I1887" s="12"/>
      <c r="J1887" s="12"/>
      <c r="K1887" s="12"/>
      <c r="L1887" s="12"/>
      <c r="M1887" s="49"/>
      <c r="N1887" s="49"/>
      <c r="O1887" s="12"/>
      <c r="P1887" s="12"/>
      <c r="Q1887" s="12"/>
      <c r="R1887" s="12"/>
      <c r="S1887" s="12"/>
      <c r="T1887" s="12"/>
    </row>
    <row r="1888" spans="1:20" s="1" customFormat="1" x14ac:dyDescent="0.4">
      <c r="A1888" s="12"/>
      <c r="B1888" s="12"/>
      <c r="C1888" s="42"/>
      <c r="D1888" s="12"/>
      <c r="E1888" s="12"/>
      <c r="F1888" s="12"/>
      <c r="G1888" s="12"/>
      <c r="H1888" s="12"/>
      <c r="I1888" s="12"/>
      <c r="J1888" s="12"/>
      <c r="K1888" s="12"/>
      <c r="L1888" s="12"/>
      <c r="M1888" s="49"/>
      <c r="N1888" s="49"/>
      <c r="O1888" s="12"/>
      <c r="P1888" s="12"/>
      <c r="Q1888" s="12"/>
      <c r="R1888" s="12"/>
      <c r="S1888" s="12"/>
      <c r="T1888" s="12"/>
    </row>
    <row r="1889" spans="1:20" s="1" customFormat="1" x14ac:dyDescent="0.4">
      <c r="A1889" s="12"/>
      <c r="B1889" s="12"/>
      <c r="C1889" s="42"/>
      <c r="D1889" s="12"/>
      <c r="E1889" s="12"/>
      <c r="F1889" s="12"/>
      <c r="G1889" s="12"/>
      <c r="H1889" s="12"/>
      <c r="I1889" s="12"/>
      <c r="J1889" s="12"/>
      <c r="K1889" s="12"/>
      <c r="L1889" s="12"/>
      <c r="M1889" s="49"/>
      <c r="N1889" s="49"/>
      <c r="O1889" s="12"/>
      <c r="P1889" s="12"/>
      <c r="Q1889" s="12"/>
      <c r="R1889" s="12"/>
      <c r="S1889" s="12"/>
      <c r="T1889" s="12"/>
    </row>
    <row r="1890" spans="1:20" s="1" customFormat="1" x14ac:dyDescent="0.4">
      <c r="A1890" s="12"/>
      <c r="B1890" s="12"/>
      <c r="C1890" s="42"/>
      <c r="D1890" s="12"/>
      <c r="E1890" s="12"/>
      <c r="F1890" s="12"/>
      <c r="G1890" s="12"/>
      <c r="H1890" s="12"/>
      <c r="I1890" s="12"/>
      <c r="J1890" s="12"/>
      <c r="K1890" s="12"/>
      <c r="L1890" s="12"/>
      <c r="M1890" s="49"/>
      <c r="N1890" s="49"/>
      <c r="O1890" s="12"/>
      <c r="P1890" s="12"/>
      <c r="Q1890" s="12"/>
      <c r="R1890" s="12"/>
      <c r="S1890" s="12"/>
      <c r="T1890" s="12"/>
    </row>
    <row r="1891" spans="1:20" s="1" customFormat="1" x14ac:dyDescent="0.4">
      <c r="A1891" s="12"/>
      <c r="B1891" s="12"/>
      <c r="C1891" s="42"/>
      <c r="D1891" s="12"/>
      <c r="E1891" s="12"/>
      <c r="F1891" s="12"/>
      <c r="G1891" s="12"/>
      <c r="H1891" s="12"/>
      <c r="I1891" s="12"/>
      <c r="J1891" s="12"/>
      <c r="K1891" s="12"/>
      <c r="L1891" s="12"/>
      <c r="M1891" s="49"/>
      <c r="N1891" s="49"/>
      <c r="O1891" s="12"/>
      <c r="P1891" s="12"/>
      <c r="Q1891" s="12"/>
      <c r="R1891" s="12"/>
      <c r="S1891" s="12"/>
      <c r="T1891" s="12"/>
    </row>
    <row r="1892" spans="1:20" s="1" customFormat="1" x14ac:dyDescent="0.4">
      <c r="A1892" s="12"/>
      <c r="B1892" s="12"/>
      <c r="C1892" s="42"/>
      <c r="D1892" s="12"/>
      <c r="E1892" s="12"/>
      <c r="F1892" s="12"/>
      <c r="G1892" s="12"/>
      <c r="H1892" s="12"/>
      <c r="I1892" s="12"/>
      <c r="J1892" s="12"/>
      <c r="K1892" s="12"/>
      <c r="L1892" s="12"/>
      <c r="M1892" s="49"/>
      <c r="N1892" s="49"/>
      <c r="O1892" s="12"/>
      <c r="P1892" s="12"/>
      <c r="Q1892" s="12"/>
      <c r="R1892" s="12"/>
      <c r="S1892" s="12"/>
      <c r="T1892" s="12"/>
    </row>
    <row r="1893" spans="1:20" s="1" customFormat="1" x14ac:dyDescent="0.4">
      <c r="A1893" s="12"/>
      <c r="B1893" s="12"/>
      <c r="C1893" s="42"/>
      <c r="D1893" s="12"/>
      <c r="E1893" s="12"/>
      <c r="F1893" s="12"/>
      <c r="G1893" s="12"/>
      <c r="H1893" s="12"/>
      <c r="I1893" s="12"/>
      <c r="J1893" s="12"/>
      <c r="K1893" s="12"/>
      <c r="L1893" s="12"/>
      <c r="M1893" s="49"/>
      <c r="N1893" s="49"/>
      <c r="O1893" s="12"/>
      <c r="P1893" s="12"/>
      <c r="Q1893" s="12"/>
      <c r="R1893" s="12"/>
      <c r="S1893" s="12"/>
      <c r="T1893" s="12"/>
    </row>
    <row r="1894" spans="1:20" s="1" customFormat="1" x14ac:dyDescent="0.4">
      <c r="A1894" s="12"/>
      <c r="B1894" s="12"/>
      <c r="C1894" s="42"/>
      <c r="D1894" s="12"/>
      <c r="E1894" s="12"/>
      <c r="F1894" s="12"/>
      <c r="G1894" s="12"/>
      <c r="H1894" s="12"/>
      <c r="I1894" s="12"/>
      <c r="J1894" s="12"/>
      <c r="K1894" s="12"/>
      <c r="L1894" s="12"/>
      <c r="M1894" s="49"/>
      <c r="N1894" s="49"/>
      <c r="O1894" s="12"/>
      <c r="P1894" s="12"/>
      <c r="Q1894" s="12"/>
      <c r="R1894" s="12"/>
      <c r="S1894" s="12"/>
      <c r="T1894" s="12"/>
    </row>
    <row r="1895" spans="1:20" s="1" customFormat="1" x14ac:dyDescent="0.4">
      <c r="A1895" s="12"/>
      <c r="B1895" s="12"/>
      <c r="C1895" s="42"/>
      <c r="D1895" s="12"/>
      <c r="E1895" s="12"/>
      <c r="F1895" s="12"/>
      <c r="G1895" s="12"/>
      <c r="H1895" s="12"/>
      <c r="I1895" s="12"/>
      <c r="J1895" s="12"/>
      <c r="K1895" s="12"/>
      <c r="L1895" s="12"/>
      <c r="M1895" s="49"/>
      <c r="N1895" s="49"/>
      <c r="O1895" s="12"/>
      <c r="P1895" s="12"/>
      <c r="Q1895" s="12"/>
      <c r="R1895" s="12"/>
      <c r="S1895" s="12"/>
      <c r="T1895" s="12"/>
    </row>
    <row r="1896" spans="1:20" s="1" customFormat="1" x14ac:dyDescent="0.4">
      <c r="A1896" s="12"/>
      <c r="B1896" s="12"/>
      <c r="C1896" s="42"/>
      <c r="D1896" s="12"/>
      <c r="E1896" s="12"/>
      <c r="F1896" s="12"/>
      <c r="G1896" s="12"/>
      <c r="H1896" s="12"/>
      <c r="I1896" s="12"/>
      <c r="J1896" s="12"/>
      <c r="K1896" s="12"/>
      <c r="L1896" s="12"/>
      <c r="M1896" s="49"/>
      <c r="N1896" s="49"/>
      <c r="O1896" s="12"/>
      <c r="P1896" s="12"/>
      <c r="Q1896" s="12"/>
      <c r="R1896" s="12"/>
      <c r="S1896" s="12"/>
      <c r="T1896" s="12"/>
    </row>
    <row r="1897" spans="1:20" s="1" customFormat="1" x14ac:dyDescent="0.4">
      <c r="A1897" s="12"/>
      <c r="B1897" s="12"/>
      <c r="C1897" s="42"/>
      <c r="D1897" s="12"/>
      <c r="E1897" s="12"/>
      <c r="F1897" s="12"/>
      <c r="G1897" s="12"/>
      <c r="H1897" s="12"/>
      <c r="I1897" s="12"/>
      <c r="J1897" s="12"/>
      <c r="K1897" s="12"/>
      <c r="L1897" s="12"/>
      <c r="M1897" s="49"/>
      <c r="N1897" s="49"/>
      <c r="O1897" s="12"/>
      <c r="P1897" s="12"/>
      <c r="Q1897" s="12"/>
      <c r="R1897" s="12"/>
      <c r="S1897" s="12"/>
      <c r="T1897" s="12"/>
    </row>
    <row r="1898" spans="1:20" s="1" customFormat="1" x14ac:dyDescent="0.4">
      <c r="A1898" s="12"/>
      <c r="B1898" s="12"/>
      <c r="C1898" s="42"/>
      <c r="D1898" s="12"/>
      <c r="E1898" s="12"/>
      <c r="F1898" s="12"/>
      <c r="G1898" s="12"/>
      <c r="H1898" s="12"/>
      <c r="I1898" s="12"/>
      <c r="J1898" s="12"/>
      <c r="K1898" s="12"/>
      <c r="L1898" s="12"/>
      <c r="M1898" s="49"/>
      <c r="N1898" s="49"/>
      <c r="O1898" s="12"/>
      <c r="P1898" s="12"/>
      <c r="Q1898" s="12"/>
      <c r="R1898" s="12"/>
      <c r="S1898" s="12"/>
      <c r="T1898" s="12"/>
    </row>
    <row r="1899" spans="1:20" s="1" customFormat="1" x14ac:dyDescent="0.4">
      <c r="A1899" s="12"/>
      <c r="B1899" s="12"/>
      <c r="C1899" s="42"/>
      <c r="D1899" s="12"/>
      <c r="E1899" s="12"/>
      <c r="F1899" s="12"/>
      <c r="G1899" s="12"/>
      <c r="H1899" s="12"/>
      <c r="I1899" s="12"/>
      <c r="J1899" s="12"/>
      <c r="K1899" s="12"/>
      <c r="L1899" s="12"/>
      <c r="M1899" s="49"/>
      <c r="N1899" s="49"/>
      <c r="O1899" s="12"/>
      <c r="P1899" s="12"/>
      <c r="Q1899" s="12"/>
      <c r="R1899" s="12"/>
      <c r="S1899" s="12"/>
      <c r="T1899" s="12"/>
    </row>
    <row r="1900" spans="1:20" s="1" customFormat="1" x14ac:dyDescent="0.4">
      <c r="A1900" s="12"/>
      <c r="B1900" s="12"/>
      <c r="C1900" s="42"/>
      <c r="D1900" s="12"/>
      <c r="E1900" s="12"/>
      <c r="F1900" s="12"/>
      <c r="G1900" s="12"/>
      <c r="H1900" s="12"/>
      <c r="I1900" s="12"/>
      <c r="J1900" s="12"/>
      <c r="K1900" s="12"/>
      <c r="L1900" s="12"/>
      <c r="M1900" s="49"/>
      <c r="N1900" s="49"/>
      <c r="O1900" s="12"/>
      <c r="P1900" s="12"/>
      <c r="Q1900" s="12"/>
      <c r="R1900" s="12"/>
      <c r="S1900" s="12"/>
      <c r="T1900" s="12"/>
    </row>
    <row r="1901" spans="1:20" s="1" customFormat="1" x14ac:dyDescent="0.4">
      <c r="A1901" s="12"/>
      <c r="B1901" s="12"/>
      <c r="C1901" s="42"/>
      <c r="D1901" s="12"/>
      <c r="E1901" s="12"/>
      <c r="F1901" s="12"/>
      <c r="G1901" s="12"/>
      <c r="H1901" s="12"/>
      <c r="I1901" s="12"/>
      <c r="J1901" s="12"/>
      <c r="K1901" s="12"/>
      <c r="L1901" s="12"/>
      <c r="M1901" s="49"/>
      <c r="N1901" s="49"/>
      <c r="O1901" s="12"/>
      <c r="P1901" s="12"/>
      <c r="Q1901" s="12"/>
      <c r="R1901" s="12"/>
      <c r="S1901" s="12"/>
      <c r="T1901" s="12"/>
    </row>
    <row r="1902" spans="1:20" s="1" customFormat="1" x14ac:dyDescent="0.4">
      <c r="A1902" s="12"/>
      <c r="B1902" s="12"/>
      <c r="C1902" s="42"/>
      <c r="D1902" s="12"/>
      <c r="E1902" s="12"/>
      <c r="F1902" s="12"/>
      <c r="G1902" s="12"/>
      <c r="H1902" s="12"/>
      <c r="I1902" s="12"/>
      <c r="J1902" s="12"/>
      <c r="K1902" s="12"/>
      <c r="L1902" s="12"/>
      <c r="M1902" s="49"/>
      <c r="N1902" s="49"/>
      <c r="O1902" s="12"/>
      <c r="P1902" s="12"/>
      <c r="Q1902" s="12"/>
      <c r="R1902" s="12"/>
      <c r="S1902" s="12"/>
      <c r="T1902" s="12"/>
    </row>
    <row r="1903" spans="1:20" s="1" customFormat="1" x14ac:dyDescent="0.4">
      <c r="A1903" s="12"/>
      <c r="B1903" s="12"/>
      <c r="C1903" s="42"/>
      <c r="D1903" s="12"/>
      <c r="E1903" s="12"/>
      <c r="F1903" s="12"/>
      <c r="G1903" s="12"/>
      <c r="H1903" s="12"/>
      <c r="I1903" s="12"/>
      <c r="J1903" s="12"/>
      <c r="K1903" s="12"/>
      <c r="L1903" s="12"/>
      <c r="M1903" s="49"/>
      <c r="N1903" s="49"/>
      <c r="O1903" s="12"/>
      <c r="P1903" s="12"/>
      <c r="Q1903" s="12"/>
      <c r="R1903" s="12"/>
      <c r="S1903" s="12"/>
      <c r="T1903" s="12"/>
    </row>
    <row r="1904" spans="1:20" s="1" customFormat="1" x14ac:dyDescent="0.4">
      <c r="A1904" s="12"/>
      <c r="B1904" s="12"/>
      <c r="C1904" s="42"/>
      <c r="D1904" s="12"/>
      <c r="E1904" s="12"/>
      <c r="F1904" s="12"/>
      <c r="G1904" s="12"/>
      <c r="H1904" s="12"/>
      <c r="I1904" s="12"/>
      <c r="J1904" s="12"/>
      <c r="K1904" s="12"/>
      <c r="L1904" s="12"/>
      <c r="M1904" s="49"/>
      <c r="N1904" s="49"/>
      <c r="O1904" s="12"/>
      <c r="P1904" s="12"/>
      <c r="Q1904" s="12"/>
      <c r="R1904" s="12"/>
      <c r="S1904" s="12"/>
      <c r="T1904" s="12"/>
    </row>
    <row r="1905" spans="1:20" s="1" customFormat="1" x14ac:dyDescent="0.4">
      <c r="A1905" s="12"/>
      <c r="B1905" s="12"/>
      <c r="C1905" s="42"/>
      <c r="D1905" s="12"/>
      <c r="E1905" s="12"/>
      <c r="F1905" s="12"/>
      <c r="G1905" s="12"/>
      <c r="H1905" s="12"/>
      <c r="I1905" s="12"/>
      <c r="J1905" s="12"/>
      <c r="K1905" s="12"/>
      <c r="L1905" s="12"/>
      <c r="M1905" s="49"/>
      <c r="N1905" s="49"/>
      <c r="O1905" s="12"/>
      <c r="P1905" s="12"/>
      <c r="Q1905" s="12"/>
      <c r="R1905" s="12"/>
      <c r="S1905" s="12"/>
      <c r="T1905" s="12"/>
    </row>
    <row r="1906" spans="1:20" s="1" customFormat="1" x14ac:dyDescent="0.4">
      <c r="A1906" s="12"/>
      <c r="B1906" s="12"/>
      <c r="C1906" s="42"/>
      <c r="D1906" s="12"/>
      <c r="E1906" s="12"/>
      <c r="F1906" s="12"/>
      <c r="G1906" s="12"/>
      <c r="H1906" s="12"/>
      <c r="I1906" s="12"/>
      <c r="J1906" s="12"/>
      <c r="K1906" s="12"/>
      <c r="L1906" s="12"/>
      <c r="M1906" s="49"/>
      <c r="N1906" s="49"/>
      <c r="O1906" s="12"/>
      <c r="P1906" s="12"/>
      <c r="Q1906" s="12"/>
      <c r="R1906" s="12"/>
      <c r="S1906" s="12"/>
      <c r="T1906" s="12"/>
    </row>
    <row r="1907" spans="1:20" s="1" customFormat="1" x14ac:dyDescent="0.4">
      <c r="A1907" s="12"/>
      <c r="B1907" s="12"/>
      <c r="C1907" s="42"/>
      <c r="D1907" s="12"/>
      <c r="E1907" s="12"/>
      <c r="F1907" s="12"/>
      <c r="G1907" s="12"/>
      <c r="H1907" s="12"/>
      <c r="I1907" s="12"/>
      <c r="J1907" s="12"/>
      <c r="K1907" s="12"/>
      <c r="L1907" s="12"/>
      <c r="M1907" s="49"/>
      <c r="N1907" s="49"/>
      <c r="O1907" s="12"/>
      <c r="P1907" s="12"/>
      <c r="Q1907" s="12"/>
      <c r="R1907" s="12"/>
      <c r="S1907" s="12"/>
      <c r="T1907" s="12"/>
    </row>
    <row r="1908" spans="1:20" s="1" customFormat="1" x14ac:dyDescent="0.4">
      <c r="A1908" s="12"/>
      <c r="B1908" s="12"/>
      <c r="C1908" s="42"/>
      <c r="D1908" s="12"/>
      <c r="E1908" s="12"/>
      <c r="F1908" s="12"/>
      <c r="G1908" s="12"/>
      <c r="H1908" s="12"/>
      <c r="I1908" s="12"/>
      <c r="J1908" s="12"/>
      <c r="K1908" s="12"/>
      <c r="L1908" s="12"/>
      <c r="M1908" s="49"/>
      <c r="N1908" s="49"/>
      <c r="O1908" s="12"/>
      <c r="P1908" s="12"/>
      <c r="Q1908" s="12"/>
      <c r="R1908" s="12"/>
      <c r="S1908" s="12"/>
      <c r="T1908" s="12"/>
    </row>
    <row r="1909" spans="1:20" s="1" customFormat="1" x14ac:dyDescent="0.4">
      <c r="A1909" s="12"/>
      <c r="B1909" s="12"/>
      <c r="C1909" s="42"/>
      <c r="D1909" s="12"/>
      <c r="E1909" s="12"/>
      <c r="F1909" s="12"/>
      <c r="G1909" s="12"/>
      <c r="H1909" s="12"/>
      <c r="I1909" s="12"/>
      <c r="J1909" s="12"/>
      <c r="K1909" s="12"/>
      <c r="L1909" s="12"/>
      <c r="M1909" s="49"/>
      <c r="N1909" s="49"/>
      <c r="O1909" s="12"/>
      <c r="P1909" s="12"/>
      <c r="Q1909" s="12"/>
      <c r="R1909" s="12"/>
      <c r="S1909" s="12"/>
      <c r="T1909" s="12"/>
    </row>
    <row r="1910" spans="1:20" s="1" customFormat="1" x14ac:dyDescent="0.4">
      <c r="A1910" s="12"/>
      <c r="B1910" s="12"/>
      <c r="C1910" s="42"/>
      <c r="D1910" s="12"/>
      <c r="E1910" s="12"/>
      <c r="F1910" s="12"/>
      <c r="G1910" s="12"/>
      <c r="H1910" s="12"/>
      <c r="I1910" s="12"/>
      <c r="J1910" s="12"/>
      <c r="K1910" s="12"/>
      <c r="L1910" s="12"/>
      <c r="M1910" s="49"/>
      <c r="N1910" s="49"/>
      <c r="O1910" s="12"/>
      <c r="P1910" s="12"/>
      <c r="Q1910" s="12"/>
      <c r="R1910" s="12"/>
      <c r="S1910" s="12"/>
      <c r="T1910" s="12"/>
    </row>
    <row r="1911" spans="1:20" s="1" customFormat="1" x14ac:dyDescent="0.4">
      <c r="A1911" s="12"/>
      <c r="B1911" s="12"/>
      <c r="C1911" s="42"/>
      <c r="D1911" s="12"/>
      <c r="E1911" s="12"/>
      <c r="F1911" s="12"/>
      <c r="G1911" s="12"/>
      <c r="H1911" s="12"/>
      <c r="I1911" s="12"/>
      <c r="J1911" s="12"/>
      <c r="K1911" s="12"/>
      <c r="L1911" s="12"/>
      <c r="M1911" s="49"/>
      <c r="N1911" s="49"/>
      <c r="O1911" s="12"/>
      <c r="P1911" s="12"/>
      <c r="Q1911" s="12"/>
      <c r="R1911" s="12"/>
      <c r="S1911" s="12"/>
      <c r="T1911" s="12"/>
    </row>
    <row r="1912" spans="1:20" s="1" customFormat="1" x14ac:dyDescent="0.4">
      <c r="A1912" s="12"/>
      <c r="B1912" s="12"/>
      <c r="C1912" s="42"/>
      <c r="D1912" s="12"/>
      <c r="E1912" s="12"/>
      <c r="F1912" s="12"/>
      <c r="G1912" s="12"/>
      <c r="H1912" s="12"/>
      <c r="I1912" s="12"/>
      <c r="J1912" s="12"/>
      <c r="K1912" s="12"/>
      <c r="L1912" s="12"/>
      <c r="M1912" s="49"/>
      <c r="N1912" s="49"/>
      <c r="O1912" s="12"/>
      <c r="P1912" s="12"/>
      <c r="Q1912" s="12"/>
      <c r="R1912" s="12"/>
      <c r="S1912" s="12"/>
      <c r="T1912" s="12"/>
    </row>
    <row r="1913" spans="1:20" s="1" customFormat="1" x14ac:dyDescent="0.4">
      <c r="A1913" s="12"/>
      <c r="B1913" s="12"/>
      <c r="C1913" s="42"/>
      <c r="D1913" s="12"/>
      <c r="E1913" s="12"/>
      <c r="F1913" s="12"/>
      <c r="G1913" s="12"/>
      <c r="H1913" s="12"/>
      <c r="I1913" s="12"/>
      <c r="J1913" s="12"/>
      <c r="K1913" s="12"/>
      <c r="L1913" s="12"/>
      <c r="M1913" s="49"/>
      <c r="N1913" s="49"/>
      <c r="O1913" s="12"/>
      <c r="P1913" s="12"/>
      <c r="Q1913" s="12"/>
      <c r="R1913" s="12"/>
      <c r="S1913" s="12"/>
      <c r="T1913" s="12"/>
    </row>
    <row r="1914" spans="1:20" s="1" customFormat="1" x14ac:dyDescent="0.4">
      <c r="A1914" s="12"/>
      <c r="B1914" s="12"/>
      <c r="C1914" s="42"/>
      <c r="D1914" s="12"/>
      <c r="E1914" s="12"/>
      <c r="F1914" s="12"/>
      <c r="G1914" s="12"/>
      <c r="H1914" s="12"/>
      <c r="I1914" s="12"/>
      <c r="J1914" s="12"/>
      <c r="K1914" s="12"/>
      <c r="L1914" s="12"/>
      <c r="M1914" s="49"/>
      <c r="N1914" s="49"/>
      <c r="O1914" s="12"/>
      <c r="P1914" s="12"/>
      <c r="Q1914" s="12"/>
      <c r="R1914" s="12"/>
      <c r="S1914" s="12"/>
      <c r="T1914" s="12"/>
    </row>
    <row r="1915" spans="1:20" s="1" customFormat="1" x14ac:dyDescent="0.4">
      <c r="A1915" s="12"/>
      <c r="B1915" s="12"/>
      <c r="C1915" s="42"/>
      <c r="D1915" s="12"/>
      <c r="E1915" s="12"/>
      <c r="F1915" s="12"/>
      <c r="G1915" s="12"/>
      <c r="H1915" s="12"/>
      <c r="I1915" s="12"/>
      <c r="J1915" s="12"/>
      <c r="K1915" s="12"/>
      <c r="L1915" s="12"/>
      <c r="M1915" s="49"/>
      <c r="N1915" s="49"/>
      <c r="O1915" s="12"/>
      <c r="P1915" s="12"/>
      <c r="Q1915" s="12"/>
      <c r="R1915" s="12"/>
      <c r="S1915" s="12"/>
      <c r="T1915" s="12"/>
    </row>
    <row r="1916" spans="1:20" s="1" customFormat="1" x14ac:dyDescent="0.4">
      <c r="A1916" s="12"/>
      <c r="B1916" s="12"/>
      <c r="C1916" s="42"/>
      <c r="D1916" s="12"/>
      <c r="E1916" s="12"/>
      <c r="F1916" s="12"/>
      <c r="G1916" s="12"/>
      <c r="H1916" s="12"/>
      <c r="I1916" s="12"/>
      <c r="J1916" s="12"/>
      <c r="K1916" s="12"/>
      <c r="L1916" s="12"/>
      <c r="M1916" s="49"/>
      <c r="N1916" s="49"/>
      <c r="O1916" s="12"/>
      <c r="P1916" s="12"/>
      <c r="Q1916" s="12"/>
      <c r="R1916" s="12"/>
      <c r="S1916" s="12"/>
      <c r="T1916" s="12"/>
    </row>
    <row r="1917" spans="1:20" s="1" customFormat="1" x14ac:dyDescent="0.4">
      <c r="A1917" s="12"/>
      <c r="B1917" s="12"/>
      <c r="C1917" s="42"/>
      <c r="D1917" s="12"/>
      <c r="E1917" s="12"/>
      <c r="F1917" s="12"/>
      <c r="G1917" s="12"/>
      <c r="H1917" s="12"/>
      <c r="I1917" s="12"/>
      <c r="J1917" s="12"/>
      <c r="K1917" s="12"/>
      <c r="L1917" s="12"/>
      <c r="M1917" s="49"/>
      <c r="N1917" s="49"/>
      <c r="O1917" s="12"/>
      <c r="P1917" s="12"/>
      <c r="Q1917" s="12"/>
      <c r="R1917" s="12"/>
      <c r="S1917" s="12"/>
      <c r="T1917" s="12"/>
    </row>
    <row r="1918" spans="1:20" s="1" customFormat="1" x14ac:dyDescent="0.4">
      <c r="A1918" s="12"/>
      <c r="B1918" s="12"/>
      <c r="C1918" s="42"/>
      <c r="D1918" s="12"/>
      <c r="E1918" s="12"/>
      <c r="F1918" s="12"/>
      <c r="G1918" s="12"/>
      <c r="H1918" s="12"/>
      <c r="I1918" s="12"/>
      <c r="J1918" s="12"/>
      <c r="K1918" s="12"/>
      <c r="L1918" s="12"/>
      <c r="M1918" s="49"/>
      <c r="N1918" s="49"/>
      <c r="O1918" s="12"/>
      <c r="P1918" s="12"/>
      <c r="Q1918" s="12"/>
      <c r="R1918" s="12"/>
      <c r="S1918" s="12"/>
      <c r="T1918" s="12"/>
    </row>
    <row r="1919" spans="1:20" s="1" customFormat="1" x14ac:dyDescent="0.4">
      <c r="A1919" s="12"/>
      <c r="B1919" s="12"/>
      <c r="C1919" s="42"/>
      <c r="D1919" s="12"/>
      <c r="E1919" s="12"/>
      <c r="F1919" s="12"/>
      <c r="G1919" s="12"/>
      <c r="H1919" s="12"/>
      <c r="I1919" s="12"/>
      <c r="J1919" s="12"/>
      <c r="K1919" s="12"/>
      <c r="L1919" s="12"/>
      <c r="M1919" s="49"/>
      <c r="N1919" s="49"/>
      <c r="O1919" s="12"/>
      <c r="P1919" s="12"/>
      <c r="Q1919" s="12"/>
      <c r="R1919" s="12"/>
      <c r="S1919" s="12"/>
      <c r="T1919" s="12"/>
    </row>
    <row r="1920" spans="1:20" s="1" customFormat="1" x14ac:dyDescent="0.4">
      <c r="A1920" s="12"/>
      <c r="B1920" s="12"/>
      <c r="C1920" s="42"/>
      <c r="D1920" s="12"/>
      <c r="E1920" s="12"/>
      <c r="F1920" s="12"/>
      <c r="G1920" s="12"/>
      <c r="H1920" s="12"/>
      <c r="I1920" s="12"/>
      <c r="J1920" s="12"/>
      <c r="K1920" s="12"/>
      <c r="L1920" s="12"/>
      <c r="M1920" s="49"/>
      <c r="N1920" s="49"/>
      <c r="O1920" s="12"/>
      <c r="P1920" s="12"/>
      <c r="Q1920" s="12"/>
      <c r="R1920" s="12"/>
      <c r="S1920" s="12"/>
      <c r="T1920" s="12"/>
    </row>
    <row r="1921" spans="1:20" s="1" customFormat="1" x14ac:dyDescent="0.4">
      <c r="A1921" s="12"/>
      <c r="B1921" s="12"/>
      <c r="C1921" s="42"/>
      <c r="D1921" s="12"/>
      <c r="E1921" s="12"/>
      <c r="F1921" s="12"/>
      <c r="G1921" s="12"/>
      <c r="H1921" s="12"/>
      <c r="I1921" s="12"/>
      <c r="J1921" s="12"/>
      <c r="K1921" s="12"/>
      <c r="L1921" s="12"/>
      <c r="M1921" s="49"/>
      <c r="N1921" s="49"/>
      <c r="O1921" s="12"/>
      <c r="P1921" s="12"/>
      <c r="Q1921" s="12"/>
      <c r="R1921" s="12"/>
      <c r="S1921" s="12"/>
      <c r="T1921" s="12"/>
    </row>
    <row r="1922" spans="1:20" s="1" customFormat="1" x14ac:dyDescent="0.4">
      <c r="A1922" s="12"/>
      <c r="B1922" s="12"/>
      <c r="C1922" s="42"/>
      <c r="D1922" s="12"/>
      <c r="E1922" s="12"/>
      <c r="F1922" s="12"/>
      <c r="G1922" s="12"/>
      <c r="H1922" s="12"/>
      <c r="I1922" s="12"/>
      <c r="J1922" s="12"/>
      <c r="K1922" s="12"/>
      <c r="L1922" s="12"/>
      <c r="M1922" s="49"/>
      <c r="N1922" s="49"/>
      <c r="O1922" s="12"/>
      <c r="P1922" s="12"/>
      <c r="Q1922" s="12"/>
      <c r="R1922" s="12"/>
      <c r="S1922" s="12"/>
      <c r="T1922" s="12"/>
    </row>
    <row r="1923" spans="1:20" s="1" customFormat="1" x14ac:dyDescent="0.4">
      <c r="A1923" s="12"/>
      <c r="B1923" s="12"/>
      <c r="C1923" s="42"/>
      <c r="D1923" s="12"/>
      <c r="E1923" s="12"/>
      <c r="F1923" s="12"/>
      <c r="G1923" s="12"/>
      <c r="H1923" s="12"/>
      <c r="I1923" s="12"/>
      <c r="J1923" s="12"/>
      <c r="K1923" s="12"/>
      <c r="L1923" s="12"/>
      <c r="M1923" s="49"/>
      <c r="N1923" s="49"/>
      <c r="O1923" s="12"/>
      <c r="P1923" s="12"/>
      <c r="Q1923" s="12"/>
      <c r="R1923" s="12"/>
      <c r="S1923" s="12"/>
      <c r="T1923" s="12"/>
    </row>
    <row r="1924" spans="1:20" s="1" customFormat="1" x14ac:dyDescent="0.4">
      <c r="A1924" s="12"/>
      <c r="B1924" s="12"/>
      <c r="C1924" s="42"/>
      <c r="D1924" s="12"/>
      <c r="E1924" s="12"/>
      <c r="F1924" s="12"/>
      <c r="G1924" s="12"/>
      <c r="H1924" s="12"/>
      <c r="I1924" s="12"/>
      <c r="J1924" s="12"/>
      <c r="K1924" s="12"/>
      <c r="L1924" s="12"/>
      <c r="M1924" s="49"/>
      <c r="N1924" s="49"/>
      <c r="O1924" s="12"/>
      <c r="P1924" s="12"/>
      <c r="Q1924" s="12"/>
      <c r="R1924" s="12"/>
      <c r="S1924" s="12"/>
      <c r="T1924" s="12"/>
    </row>
    <row r="1925" spans="1:20" s="1" customFormat="1" x14ac:dyDescent="0.4">
      <c r="A1925" s="12"/>
      <c r="B1925" s="12"/>
      <c r="C1925" s="42"/>
      <c r="D1925" s="12"/>
      <c r="E1925" s="12"/>
      <c r="F1925" s="12"/>
      <c r="G1925" s="12"/>
      <c r="H1925" s="12"/>
      <c r="I1925" s="12"/>
      <c r="J1925" s="12"/>
      <c r="K1925" s="12"/>
      <c r="L1925" s="12"/>
      <c r="M1925" s="49"/>
      <c r="N1925" s="49"/>
      <c r="O1925" s="12"/>
      <c r="P1925" s="12"/>
      <c r="Q1925" s="12"/>
      <c r="R1925" s="12"/>
      <c r="S1925" s="12"/>
      <c r="T1925" s="12"/>
    </row>
    <row r="1926" spans="1:20" s="1" customFormat="1" x14ac:dyDescent="0.4">
      <c r="A1926" s="12"/>
      <c r="B1926" s="12"/>
      <c r="C1926" s="42"/>
      <c r="D1926" s="12"/>
      <c r="E1926" s="12"/>
      <c r="F1926" s="12"/>
      <c r="G1926" s="12"/>
      <c r="H1926" s="12"/>
      <c r="I1926" s="12"/>
      <c r="J1926" s="12"/>
      <c r="K1926" s="12"/>
      <c r="L1926" s="12"/>
      <c r="M1926" s="49"/>
      <c r="N1926" s="49"/>
      <c r="O1926" s="12"/>
      <c r="P1926" s="12"/>
      <c r="Q1926" s="12"/>
      <c r="R1926" s="12"/>
      <c r="S1926" s="12"/>
      <c r="T1926" s="12"/>
    </row>
    <row r="1927" spans="1:20" s="1" customFormat="1" x14ac:dyDescent="0.4">
      <c r="A1927" s="12"/>
      <c r="B1927" s="12"/>
      <c r="C1927" s="42"/>
      <c r="D1927" s="12"/>
      <c r="E1927" s="12"/>
      <c r="F1927" s="12"/>
      <c r="G1927" s="12"/>
      <c r="H1927" s="12"/>
      <c r="I1927" s="12"/>
      <c r="J1927" s="12"/>
      <c r="K1927" s="12"/>
      <c r="L1927" s="12"/>
      <c r="M1927" s="49"/>
      <c r="N1927" s="49"/>
      <c r="O1927" s="12"/>
      <c r="P1927" s="12"/>
      <c r="Q1927" s="12"/>
      <c r="R1927" s="12"/>
      <c r="S1927" s="12"/>
      <c r="T1927" s="12"/>
    </row>
    <row r="1928" spans="1:20" s="1" customFormat="1" x14ac:dyDescent="0.4">
      <c r="A1928" s="12"/>
      <c r="B1928" s="12"/>
      <c r="C1928" s="42"/>
      <c r="D1928" s="12"/>
      <c r="E1928" s="12"/>
      <c r="F1928" s="12"/>
      <c r="G1928" s="12"/>
      <c r="H1928" s="12"/>
      <c r="I1928" s="12"/>
      <c r="J1928" s="12"/>
      <c r="K1928" s="12"/>
      <c r="L1928" s="12"/>
      <c r="M1928" s="49"/>
      <c r="N1928" s="49"/>
      <c r="O1928" s="12"/>
      <c r="P1928" s="12"/>
      <c r="Q1928" s="12"/>
      <c r="R1928" s="12"/>
      <c r="S1928" s="12"/>
      <c r="T1928" s="12"/>
    </row>
    <row r="1929" spans="1:20" s="1" customFormat="1" x14ac:dyDescent="0.4">
      <c r="A1929" s="12"/>
      <c r="B1929" s="12"/>
      <c r="C1929" s="42"/>
      <c r="D1929" s="12"/>
      <c r="E1929" s="12"/>
      <c r="F1929" s="12"/>
      <c r="G1929" s="12"/>
      <c r="H1929" s="12"/>
      <c r="I1929" s="12"/>
      <c r="J1929" s="12"/>
      <c r="K1929" s="12"/>
      <c r="L1929" s="12"/>
      <c r="M1929" s="49"/>
      <c r="N1929" s="49"/>
      <c r="O1929" s="12"/>
      <c r="P1929" s="12"/>
      <c r="Q1929" s="12"/>
      <c r="R1929" s="12"/>
      <c r="S1929" s="12"/>
      <c r="T1929" s="12"/>
    </row>
    <row r="1930" spans="1:20" s="1" customFormat="1" x14ac:dyDescent="0.4">
      <c r="A1930" s="12"/>
      <c r="B1930" s="12"/>
      <c r="C1930" s="42"/>
      <c r="D1930" s="12"/>
      <c r="E1930" s="12"/>
      <c r="F1930" s="12"/>
      <c r="G1930" s="12"/>
      <c r="H1930" s="12"/>
      <c r="I1930" s="12"/>
      <c r="J1930" s="12"/>
      <c r="K1930" s="12"/>
      <c r="L1930" s="12"/>
      <c r="M1930" s="49"/>
      <c r="N1930" s="49"/>
      <c r="O1930" s="12"/>
      <c r="P1930" s="12"/>
      <c r="Q1930" s="12"/>
      <c r="R1930" s="12"/>
      <c r="S1930" s="12"/>
      <c r="T1930" s="12"/>
    </row>
    <row r="1931" spans="1:20" s="1" customFormat="1" x14ac:dyDescent="0.4">
      <c r="A1931" s="12"/>
      <c r="B1931" s="12"/>
      <c r="C1931" s="42"/>
      <c r="D1931" s="12"/>
      <c r="E1931" s="12"/>
      <c r="F1931" s="12"/>
      <c r="G1931" s="12"/>
      <c r="H1931" s="12"/>
      <c r="I1931" s="12"/>
      <c r="J1931" s="12"/>
      <c r="K1931" s="12"/>
      <c r="L1931" s="12"/>
      <c r="M1931" s="49"/>
      <c r="N1931" s="49"/>
      <c r="O1931" s="12"/>
      <c r="P1931" s="12"/>
      <c r="Q1931" s="12"/>
      <c r="R1931" s="12"/>
      <c r="S1931" s="12"/>
      <c r="T1931" s="12"/>
    </row>
    <row r="1932" spans="1:20" s="1" customFormat="1" x14ac:dyDescent="0.4">
      <c r="A1932" s="12"/>
      <c r="B1932" s="12"/>
      <c r="C1932" s="42"/>
      <c r="D1932" s="12"/>
      <c r="E1932" s="12"/>
      <c r="F1932" s="12"/>
      <c r="G1932" s="12"/>
      <c r="H1932" s="12"/>
      <c r="I1932" s="12"/>
      <c r="J1932" s="12"/>
      <c r="K1932" s="12"/>
      <c r="L1932" s="12"/>
      <c r="M1932" s="49"/>
      <c r="N1932" s="49"/>
      <c r="O1932" s="12"/>
      <c r="P1932" s="12"/>
      <c r="Q1932" s="12"/>
      <c r="R1932" s="12"/>
      <c r="S1932" s="12"/>
      <c r="T1932" s="12"/>
    </row>
    <row r="1933" spans="1:20" s="1" customFormat="1" x14ac:dyDescent="0.4">
      <c r="A1933" s="12"/>
      <c r="B1933" s="12"/>
      <c r="C1933" s="42"/>
      <c r="D1933" s="12"/>
      <c r="E1933" s="12"/>
      <c r="F1933" s="12"/>
      <c r="G1933" s="12"/>
      <c r="H1933" s="12"/>
      <c r="I1933" s="12"/>
      <c r="J1933" s="12"/>
      <c r="K1933" s="12"/>
      <c r="L1933" s="12"/>
      <c r="M1933" s="49"/>
      <c r="N1933" s="49"/>
      <c r="O1933" s="12"/>
      <c r="P1933" s="12"/>
      <c r="Q1933" s="12"/>
      <c r="R1933" s="12"/>
      <c r="S1933" s="12"/>
      <c r="T1933" s="12"/>
    </row>
    <row r="1934" spans="1:20" s="1" customFormat="1" x14ac:dyDescent="0.4">
      <c r="A1934" s="12"/>
      <c r="B1934" s="12"/>
      <c r="C1934" s="42"/>
      <c r="D1934" s="12"/>
      <c r="E1934" s="12"/>
      <c r="F1934" s="12"/>
      <c r="G1934" s="12"/>
      <c r="H1934" s="12"/>
      <c r="I1934" s="12"/>
      <c r="J1934" s="12"/>
      <c r="K1934" s="12"/>
      <c r="L1934" s="12"/>
      <c r="M1934" s="49"/>
      <c r="N1934" s="49"/>
      <c r="O1934" s="12"/>
      <c r="P1934" s="12"/>
      <c r="Q1934" s="12"/>
      <c r="R1934" s="12"/>
      <c r="S1934" s="12"/>
      <c r="T1934" s="12"/>
    </row>
    <row r="1935" spans="1:20" s="1" customFormat="1" x14ac:dyDescent="0.4">
      <c r="A1935" s="12"/>
      <c r="B1935" s="12"/>
      <c r="C1935" s="42"/>
      <c r="D1935" s="12"/>
      <c r="E1935" s="12"/>
      <c r="F1935" s="12"/>
      <c r="G1935" s="12"/>
      <c r="H1935" s="12"/>
      <c r="I1935" s="12"/>
      <c r="J1935" s="12"/>
      <c r="K1935" s="12"/>
      <c r="L1935" s="12"/>
      <c r="M1935" s="49"/>
      <c r="N1935" s="49"/>
      <c r="O1935" s="12"/>
      <c r="P1935" s="12"/>
      <c r="Q1935" s="12"/>
      <c r="R1935" s="12"/>
      <c r="S1935" s="12"/>
      <c r="T1935" s="12"/>
    </row>
    <row r="1936" spans="1:20" s="1" customFormat="1" x14ac:dyDescent="0.4">
      <c r="A1936" s="12"/>
      <c r="B1936" s="12"/>
      <c r="C1936" s="42"/>
      <c r="D1936" s="12"/>
      <c r="E1936" s="12"/>
      <c r="F1936" s="12"/>
      <c r="G1936" s="12"/>
      <c r="H1936" s="12"/>
      <c r="I1936" s="12"/>
      <c r="J1936" s="12"/>
      <c r="K1936" s="12"/>
      <c r="L1936" s="12"/>
      <c r="M1936" s="49"/>
      <c r="N1936" s="49"/>
      <c r="O1936" s="12"/>
      <c r="P1936" s="12"/>
      <c r="Q1936" s="12"/>
      <c r="R1936" s="12"/>
      <c r="S1936" s="12"/>
      <c r="T1936" s="12"/>
    </row>
    <row r="1937" spans="1:20" s="1" customFormat="1" x14ac:dyDescent="0.4">
      <c r="A1937" s="12"/>
      <c r="B1937" s="12"/>
      <c r="C1937" s="42"/>
      <c r="D1937" s="12"/>
      <c r="E1937" s="12"/>
      <c r="F1937" s="12"/>
      <c r="G1937" s="12"/>
      <c r="H1937" s="12"/>
      <c r="I1937" s="12"/>
      <c r="J1937" s="12"/>
      <c r="K1937" s="12"/>
      <c r="L1937" s="12"/>
      <c r="M1937" s="49"/>
      <c r="N1937" s="49"/>
      <c r="O1937" s="12"/>
      <c r="P1937" s="12"/>
      <c r="Q1937" s="12"/>
      <c r="R1937" s="12"/>
      <c r="S1937" s="12"/>
      <c r="T1937" s="12"/>
    </row>
    <row r="1938" spans="1:20" s="1" customFormat="1" x14ac:dyDescent="0.4">
      <c r="A1938" s="12"/>
      <c r="B1938" s="12"/>
      <c r="C1938" s="42"/>
      <c r="D1938" s="12"/>
      <c r="E1938" s="12"/>
      <c r="F1938" s="12"/>
      <c r="G1938" s="12"/>
      <c r="H1938" s="12"/>
      <c r="I1938" s="12"/>
      <c r="J1938" s="12"/>
      <c r="K1938" s="12"/>
      <c r="L1938" s="12"/>
      <c r="M1938" s="49"/>
      <c r="N1938" s="49"/>
      <c r="O1938" s="12"/>
      <c r="P1938" s="12"/>
      <c r="Q1938" s="12"/>
      <c r="R1938" s="12"/>
      <c r="S1938" s="12"/>
      <c r="T1938" s="12"/>
    </row>
    <row r="1939" spans="1:20" s="1" customFormat="1" x14ac:dyDescent="0.4">
      <c r="A1939" s="12"/>
      <c r="B1939" s="12"/>
      <c r="C1939" s="42"/>
      <c r="D1939" s="12"/>
      <c r="E1939" s="12"/>
      <c r="F1939" s="12"/>
      <c r="G1939" s="12"/>
      <c r="H1939" s="12"/>
      <c r="I1939" s="12"/>
      <c r="J1939" s="12"/>
      <c r="K1939" s="12"/>
      <c r="L1939" s="12"/>
      <c r="M1939" s="49"/>
      <c r="N1939" s="49"/>
      <c r="O1939" s="12"/>
      <c r="P1939" s="12"/>
      <c r="Q1939" s="12"/>
      <c r="R1939" s="12"/>
      <c r="S1939" s="12"/>
      <c r="T1939" s="12"/>
    </row>
    <row r="1940" spans="1:20" s="1" customFormat="1" x14ac:dyDescent="0.4">
      <c r="A1940" s="12"/>
      <c r="B1940" s="12"/>
      <c r="C1940" s="42"/>
      <c r="D1940" s="12"/>
      <c r="E1940" s="12"/>
      <c r="F1940" s="12"/>
      <c r="G1940" s="12"/>
      <c r="H1940" s="12"/>
      <c r="I1940" s="12"/>
      <c r="J1940" s="12"/>
      <c r="K1940" s="12"/>
      <c r="L1940" s="12"/>
      <c r="M1940" s="49"/>
      <c r="N1940" s="49"/>
      <c r="O1940" s="12"/>
      <c r="P1940" s="12"/>
      <c r="Q1940" s="12"/>
      <c r="R1940" s="12"/>
      <c r="S1940" s="12"/>
      <c r="T1940" s="12"/>
    </row>
    <row r="1941" spans="1:20" s="1" customFormat="1" x14ac:dyDescent="0.4">
      <c r="A1941" s="12"/>
      <c r="B1941" s="12"/>
      <c r="C1941" s="42"/>
      <c r="D1941" s="12"/>
      <c r="E1941" s="12"/>
      <c r="F1941" s="12"/>
      <c r="G1941" s="12"/>
      <c r="H1941" s="12"/>
      <c r="I1941" s="12"/>
      <c r="J1941" s="12"/>
      <c r="K1941" s="12"/>
      <c r="L1941" s="12"/>
      <c r="M1941" s="49"/>
      <c r="N1941" s="49"/>
      <c r="O1941" s="12"/>
      <c r="P1941" s="12"/>
      <c r="Q1941" s="12"/>
      <c r="R1941" s="12"/>
      <c r="S1941" s="12"/>
      <c r="T1941" s="12"/>
    </row>
    <row r="1942" spans="1:20" s="1" customFormat="1" x14ac:dyDescent="0.4">
      <c r="A1942" s="12"/>
      <c r="B1942" s="12"/>
      <c r="C1942" s="42"/>
      <c r="D1942" s="12"/>
      <c r="E1942" s="12"/>
      <c r="F1942" s="12"/>
      <c r="G1942" s="12"/>
      <c r="H1942" s="12"/>
      <c r="I1942" s="12"/>
      <c r="J1942" s="12"/>
      <c r="K1942" s="12"/>
      <c r="L1942" s="12"/>
      <c r="M1942" s="49"/>
      <c r="N1942" s="49"/>
      <c r="O1942" s="12"/>
      <c r="P1942" s="12"/>
      <c r="Q1942" s="12"/>
      <c r="R1942" s="12"/>
      <c r="S1942" s="12"/>
      <c r="T1942" s="12"/>
    </row>
    <row r="1943" spans="1:20" s="1" customFormat="1" x14ac:dyDescent="0.4">
      <c r="A1943" s="12"/>
      <c r="B1943" s="12"/>
      <c r="C1943" s="42"/>
      <c r="D1943" s="12"/>
      <c r="E1943" s="12"/>
      <c r="F1943" s="12"/>
      <c r="G1943" s="12"/>
      <c r="H1943" s="12"/>
      <c r="I1943" s="12"/>
      <c r="J1943" s="12"/>
      <c r="K1943" s="12"/>
      <c r="L1943" s="12"/>
      <c r="M1943" s="49"/>
      <c r="N1943" s="49"/>
      <c r="O1943" s="12"/>
      <c r="P1943" s="12"/>
      <c r="Q1943" s="12"/>
      <c r="R1943" s="12"/>
      <c r="S1943" s="12"/>
      <c r="T1943" s="12"/>
    </row>
    <row r="1944" spans="1:20" s="1" customFormat="1" x14ac:dyDescent="0.4">
      <c r="A1944" s="12"/>
      <c r="B1944" s="12"/>
      <c r="C1944" s="42"/>
      <c r="D1944" s="12"/>
      <c r="E1944" s="12"/>
      <c r="F1944" s="12"/>
      <c r="G1944" s="12"/>
      <c r="H1944" s="12"/>
      <c r="I1944" s="12"/>
      <c r="J1944" s="12"/>
      <c r="K1944" s="12"/>
      <c r="L1944" s="12"/>
      <c r="M1944" s="49"/>
      <c r="N1944" s="49"/>
      <c r="O1944" s="12"/>
      <c r="P1944" s="12"/>
      <c r="Q1944" s="12"/>
      <c r="R1944" s="12"/>
      <c r="S1944" s="12"/>
      <c r="T1944" s="12"/>
    </row>
    <row r="1945" spans="1:20" s="1" customFormat="1" x14ac:dyDescent="0.4">
      <c r="A1945" s="12"/>
      <c r="B1945" s="12"/>
      <c r="C1945" s="42"/>
      <c r="D1945" s="12"/>
      <c r="E1945" s="12"/>
      <c r="F1945" s="12"/>
      <c r="G1945" s="12"/>
      <c r="H1945" s="12"/>
      <c r="I1945" s="12"/>
      <c r="J1945" s="12"/>
      <c r="K1945" s="12"/>
      <c r="L1945" s="12"/>
      <c r="M1945" s="49"/>
      <c r="N1945" s="49"/>
      <c r="O1945" s="12"/>
      <c r="P1945" s="12"/>
      <c r="Q1945" s="12"/>
      <c r="R1945" s="12"/>
      <c r="S1945" s="12"/>
      <c r="T1945" s="12"/>
    </row>
    <row r="1946" spans="1:20" s="1" customFormat="1" x14ac:dyDescent="0.4">
      <c r="A1946" s="12"/>
      <c r="B1946" s="12"/>
      <c r="C1946" s="42"/>
      <c r="D1946" s="12"/>
      <c r="E1946" s="12"/>
      <c r="F1946" s="12"/>
      <c r="G1946" s="12"/>
      <c r="H1946" s="12"/>
      <c r="I1946" s="12"/>
      <c r="J1946" s="12"/>
      <c r="K1946" s="12"/>
      <c r="L1946" s="12"/>
      <c r="M1946" s="49"/>
      <c r="N1946" s="49"/>
      <c r="O1946" s="12"/>
      <c r="P1946" s="12"/>
      <c r="Q1946" s="12"/>
      <c r="R1946" s="12"/>
      <c r="S1946" s="12"/>
      <c r="T1946" s="12"/>
    </row>
    <row r="1947" spans="1:20" s="1" customFormat="1" x14ac:dyDescent="0.4">
      <c r="A1947" s="12"/>
      <c r="B1947" s="12"/>
      <c r="C1947" s="42"/>
      <c r="D1947" s="12"/>
      <c r="E1947" s="12"/>
      <c r="F1947" s="12"/>
      <c r="G1947" s="12"/>
      <c r="H1947" s="12"/>
      <c r="I1947" s="12"/>
      <c r="J1947" s="12"/>
      <c r="K1947" s="12"/>
      <c r="L1947" s="12"/>
      <c r="M1947" s="49"/>
      <c r="N1947" s="49"/>
      <c r="O1947" s="12"/>
      <c r="P1947" s="12"/>
      <c r="Q1947" s="12"/>
      <c r="R1947" s="12"/>
      <c r="S1947" s="12"/>
      <c r="T1947" s="12"/>
    </row>
    <row r="1948" spans="1:20" s="1" customFormat="1" x14ac:dyDescent="0.4">
      <c r="A1948" s="12"/>
      <c r="B1948" s="12"/>
      <c r="C1948" s="42"/>
      <c r="D1948" s="12"/>
      <c r="E1948" s="12"/>
      <c r="F1948" s="12"/>
      <c r="G1948" s="12"/>
      <c r="H1948" s="12"/>
      <c r="I1948" s="12"/>
      <c r="J1948" s="12"/>
      <c r="K1948" s="12"/>
      <c r="L1948" s="12"/>
      <c r="M1948" s="49"/>
      <c r="N1948" s="49"/>
      <c r="O1948" s="12"/>
      <c r="P1948" s="12"/>
      <c r="Q1948" s="12"/>
      <c r="R1948" s="12"/>
      <c r="S1948" s="12"/>
      <c r="T1948" s="12"/>
    </row>
    <row r="1949" spans="1:20" s="1" customFormat="1" x14ac:dyDescent="0.4">
      <c r="A1949" s="12"/>
      <c r="B1949" s="12"/>
      <c r="C1949" s="42"/>
      <c r="D1949" s="12"/>
      <c r="E1949" s="12"/>
      <c r="F1949" s="12"/>
      <c r="G1949" s="12"/>
      <c r="H1949" s="12"/>
      <c r="I1949" s="12"/>
      <c r="J1949" s="12"/>
      <c r="K1949" s="12"/>
      <c r="L1949" s="12"/>
      <c r="M1949" s="49"/>
      <c r="N1949" s="49"/>
      <c r="O1949" s="12"/>
      <c r="P1949" s="12"/>
      <c r="Q1949" s="12"/>
      <c r="R1949" s="12"/>
      <c r="S1949" s="12"/>
      <c r="T1949" s="12"/>
    </row>
    <row r="1950" spans="1:20" s="1" customFormat="1" x14ac:dyDescent="0.4">
      <c r="A1950" s="12"/>
      <c r="B1950" s="12"/>
      <c r="C1950" s="42"/>
      <c r="D1950" s="12"/>
      <c r="E1950" s="12"/>
      <c r="F1950" s="12"/>
      <c r="G1950" s="12"/>
      <c r="H1950" s="12"/>
      <c r="I1950" s="12"/>
      <c r="J1950" s="12"/>
      <c r="K1950" s="12"/>
      <c r="L1950" s="12"/>
      <c r="M1950" s="49"/>
      <c r="N1950" s="49"/>
      <c r="O1950" s="12"/>
      <c r="P1950" s="12"/>
      <c r="Q1950" s="12"/>
      <c r="R1950" s="12"/>
      <c r="S1950" s="12"/>
      <c r="T1950" s="12"/>
    </row>
    <row r="1951" spans="1:20" s="1" customFormat="1" x14ac:dyDescent="0.4">
      <c r="A1951" s="12"/>
      <c r="B1951" s="12"/>
      <c r="C1951" s="42"/>
      <c r="D1951" s="12"/>
      <c r="E1951" s="12"/>
      <c r="F1951" s="12"/>
      <c r="G1951" s="12"/>
      <c r="H1951" s="12"/>
      <c r="I1951" s="12"/>
      <c r="J1951" s="12"/>
      <c r="K1951" s="12"/>
      <c r="L1951" s="12"/>
      <c r="M1951" s="49"/>
      <c r="N1951" s="49"/>
      <c r="O1951" s="12"/>
      <c r="P1951" s="12"/>
      <c r="Q1951" s="12"/>
      <c r="R1951" s="12"/>
      <c r="S1951" s="12"/>
      <c r="T1951" s="12"/>
    </row>
    <row r="1952" spans="1:20" s="1" customFormat="1" x14ac:dyDescent="0.4">
      <c r="A1952" s="12"/>
      <c r="B1952" s="12"/>
      <c r="C1952" s="42"/>
      <c r="D1952" s="12"/>
      <c r="E1952" s="12"/>
      <c r="F1952" s="12"/>
      <c r="G1952" s="12"/>
      <c r="H1952" s="12"/>
      <c r="I1952" s="12"/>
      <c r="J1952" s="12"/>
      <c r="K1952" s="12"/>
      <c r="L1952" s="12"/>
      <c r="M1952" s="49"/>
      <c r="N1952" s="49"/>
      <c r="O1952" s="12"/>
      <c r="P1952" s="12"/>
      <c r="Q1952" s="12"/>
      <c r="R1952" s="12"/>
      <c r="S1952" s="12"/>
      <c r="T1952" s="12"/>
    </row>
    <row r="1953" spans="1:20" s="1" customFormat="1" x14ac:dyDescent="0.4">
      <c r="A1953" s="12"/>
      <c r="B1953" s="12"/>
      <c r="C1953" s="42"/>
      <c r="D1953" s="12"/>
      <c r="E1953" s="12"/>
      <c r="F1953" s="12"/>
      <c r="G1953" s="12"/>
      <c r="H1953" s="12"/>
      <c r="I1953" s="12"/>
      <c r="J1953" s="12"/>
      <c r="K1953" s="12"/>
      <c r="L1953" s="12"/>
      <c r="M1953" s="49"/>
      <c r="N1953" s="49"/>
      <c r="O1953" s="12"/>
      <c r="P1953" s="12"/>
      <c r="Q1953" s="12"/>
      <c r="R1953" s="12"/>
      <c r="S1953" s="12"/>
      <c r="T1953" s="12"/>
    </row>
    <row r="1954" spans="1:20" s="1" customFormat="1" x14ac:dyDescent="0.4">
      <c r="A1954" s="12"/>
      <c r="B1954" s="12"/>
      <c r="C1954" s="42"/>
      <c r="D1954" s="12"/>
      <c r="E1954" s="12"/>
      <c r="F1954" s="12"/>
      <c r="G1954" s="12"/>
      <c r="H1954" s="12"/>
      <c r="I1954" s="12"/>
      <c r="J1954" s="12"/>
      <c r="K1954" s="12"/>
      <c r="L1954" s="12"/>
      <c r="M1954" s="49"/>
      <c r="N1954" s="49"/>
      <c r="O1954" s="12"/>
      <c r="P1954" s="12"/>
      <c r="Q1954" s="12"/>
      <c r="R1954" s="12"/>
      <c r="S1954" s="12"/>
      <c r="T1954" s="12"/>
    </row>
    <row r="1955" spans="1:20" s="1" customFormat="1" x14ac:dyDescent="0.4">
      <c r="A1955" s="12"/>
      <c r="B1955" s="12"/>
      <c r="C1955" s="42"/>
      <c r="D1955" s="12"/>
      <c r="E1955" s="12"/>
      <c r="F1955" s="12"/>
      <c r="G1955" s="12"/>
      <c r="H1955" s="12"/>
      <c r="I1955" s="12"/>
      <c r="J1955" s="12"/>
      <c r="K1955" s="12"/>
      <c r="L1955" s="12"/>
      <c r="M1955" s="49"/>
      <c r="N1955" s="49"/>
      <c r="O1955" s="12"/>
      <c r="P1955" s="12"/>
      <c r="Q1955" s="12"/>
      <c r="R1955" s="12"/>
      <c r="S1955" s="12"/>
      <c r="T1955" s="12"/>
    </row>
    <row r="1956" spans="1:20" s="1" customFormat="1" x14ac:dyDescent="0.4">
      <c r="A1956" s="12"/>
      <c r="B1956" s="12"/>
      <c r="C1956" s="42"/>
      <c r="D1956" s="12"/>
      <c r="E1956" s="12"/>
      <c r="F1956" s="12"/>
      <c r="G1956" s="12"/>
      <c r="H1956" s="12"/>
      <c r="I1956" s="12"/>
      <c r="J1956" s="12"/>
      <c r="K1956" s="12"/>
      <c r="L1956" s="12"/>
      <c r="M1956" s="49"/>
      <c r="N1956" s="49"/>
      <c r="O1956" s="12"/>
      <c r="P1956" s="12"/>
      <c r="Q1956" s="12"/>
      <c r="R1956" s="12"/>
      <c r="S1956" s="12"/>
      <c r="T1956" s="12"/>
    </row>
    <row r="1957" spans="1:20" s="1" customFormat="1" x14ac:dyDescent="0.4">
      <c r="A1957" s="12"/>
      <c r="B1957" s="12"/>
      <c r="C1957" s="42"/>
      <c r="D1957" s="12"/>
      <c r="E1957" s="12"/>
      <c r="F1957" s="12"/>
      <c r="G1957" s="12"/>
      <c r="H1957" s="12"/>
      <c r="I1957" s="12"/>
      <c r="J1957" s="12"/>
      <c r="K1957" s="12"/>
      <c r="L1957" s="12"/>
      <c r="M1957" s="49"/>
      <c r="N1957" s="49"/>
      <c r="O1957" s="12"/>
      <c r="P1957" s="12"/>
      <c r="Q1957" s="12"/>
      <c r="R1957" s="12"/>
      <c r="S1957" s="12"/>
      <c r="T1957" s="12"/>
    </row>
    <row r="1958" spans="1:20" s="1" customFormat="1" x14ac:dyDescent="0.4">
      <c r="A1958" s="12"/>
      <c r="B1958" s="12"/>
      <c r="C1958" s="42"/>
      <c r="D1958" s="12"/>
      <c r="E1958" s="12"/>
      <c r="F1958" s="12"/>
      <c r="G1958" s="12"/>
      <c r="H1958" s="12"/>
      <c r="I1958" s="12"/>
      <c r="J1958" s="12"/>
      <c r="K1958" s="12"/>
      <c r="L1958" s="12"/>
      <c r="M1958" s="49"/>
      <c r="N1958" s="49"/>
      <c r="O1958" s="12"/>
      <c r="P1958" s="12"/>
      <c r="Q1958" s="12"/>
      <c r="R1958" s="12"/>
      <c r="S1958" s="12"/>
      <c r="T1958" s="12"/>
    </row>
    <row r="1959" spans="1:20" s="1" customFormat="1" x14ac:dyDescent="0.4">
      <c r="A1959" s="12"/>
      <c r="B1959" s="12"/>
      <c r="C1959" s="42"/>
      <c r="D1959" s="12"/>
      <c r="E1959" s="12"/>
      <c r="F1959" s="12"/>
      <c r="G1959" s="12"/>
      <c r="H1959" s="12"/>
      <c r="I1959" s="12"/>
      <c r="J1959" s="12"/>
      <c r="K1959" s="12"/>
      <c r="L1959" s="12"/>
      <c r="M1959" s="49"/>
      <c r="N1959" s="49"/>
      <c r="O1959" s="12"/>
      <c r="P1959" s="12"/>
      <c r="Q1959" s="12"/>
      <c r="R1959" s="12"/>
      <c r="S1959" s="12"/>
      <c r="T1959" s="12"/>
    </row>
    <row r="1960" spans="1:20" s="1" customFormat="1" x14ac:dyDescent="0.4">
      <c r="A1960" s="12"/>
      <c r="B1960" s="12"/>
      <c r="C1960" s="42"/>
      <c r="D1960" s="12"/>
      <c r="E1960" s="12"/>
      <c r="F1960" s="12"/>
      <c r="G1960" s="12"/>
      <c r="H1960" s="12"/>
      <c r="I1960" s="12"/>
      <c r="J1960" s="12"/>
      <c r="K1960" s="12"/>
      <c r="L1960" s="12"/>
      <c r="M1960" s="49"/>
      <c r="N1960" s="49"/>
      <c r="O1960" s="12"/>
      <c r="P1960" s="12"/>
      <c r="Q1960" s="12"/>
      <c r="R1960" s="12"/>
      <c r="S1960" s="12"/>
      <c r="T1960" s="12"/>
    </row>
    <row r="1961" spans="1:20" s="1" customFormat="1" x14ac:dyDescent="0.4">
      <c r="A1961" s="12"/>
      <c r="B1961" s="12"/>
      <c r="C1961" s="42"/>
      <c r="D1961" s="12"/>
      <c r="E1961" s="12"/>
      <c r="F1961" s="12"/>
      <c r="G1961" s="12"/>
      <c r="H1961" s="12"/>
      <c r="I1961" s="12"/>
      <c r="J1961" s="12"/>
      <c r="K1961" s="12"/>
      <c r="L1961" s="12"/>
      <c r="M1961" s="49"/>
      <c r="N1961" s="49"/>
      <c r="O1961" s="12"/>
      <c r="P1961" s="12"/>
      <c r="Q1961" s="12"/>
      <c r="R1961" s="12"/>
      <c r="S1961" s="12"/>
      <c r="T1961" s="12"/>
    </row>
    <row r="1962" spans="1:20" s="1" customFormat="1" x14ac:dyDescent="0.4">
      <c r="A1962" s="12"/>
      <c r="B1962" s="12"/>
      <c r="C1962" s="42"/>
      <c r="D1962" s="12"/>
      <c r="E1962" s="12"/>
      <c r="F1962" s="12"/>
      <c r="G1962" s="12"/>
      <c r="H1962" s="12"/>
      <c r="I1962" s="12"/>
      <c r="J1962" s="12"/>
      <c r="K1962" s="12"/>
      <c r="L1962" s="12"/>
      <c r="M1962" s="49"/>
      <c r="N1962" s="49"/>
      <c r="O1962" s="12"/>
      <c r="P1962" s="12"/>
      <c r="Q1962" s="12"/>
      <c r="R1962" s="12"/>
      <c r="S1962" s="12"/>
      <c r="T1962" s="12"/>
    </row>
    <row r="1963" spans="1:20" s="1" customFormat="1" x14ac:dyDescent="0.4">
      <c r="A1963" s="12"/>
      <c r="B1963" s="12"/>
      <c r="C1963" s="42"/>
      <c r="D1963" s="12"/>
      <c r="E1963" s="12"/>
      <c r="F1963" s="12"/>
      <c r="G1963" s="12"/>
      <c r="H1963" s="12"/>
      <c r="I1963" s="12"/>
      <c r="J1963" s="12"/>
      <c r="K1963" s="12"/>
      <c r="L1963" s="12"/>
      <c r="M1963" s="49"/>
      <c r="N1963" s="49"/>
      <c r="O1963" s="12"/>
      <c r="P1963" s="12"/>
      <c r="Q1963" s="12"/>
      <c r="R1963" s="12"/>
      <c r="S1963" s="12"/>
      <c r="T1963" s="12"/>
    </row>
    <row r="1964" spans="1:20" s="1" customFormat="1" x14ac:dyDescent="0.4">
      <c r="A1964" s="12"/>
      <c r="B1964" s="12"/>
      <c r="C1964" s="42"/>
      <c r="D1964" s="12"/>
      <c r="E1964" s="12"/>
      <c r="F1964" s="12"/>
      <c r="G1964" s="12"/>
      <c r="H1964" s="12"/>
      <c r="I1964" s="12"/>
      <c r="J1964" s="12"/>
      <c r="K1964" s="12"/>
      <c r="L1964" s="12"/>
      <c r="M1964" s="49"/>
      <c r="N1964" s="49"/>
      <c r="O1964" s="12"/>
      <c r="P1964" s="12"/>
      <c r="Q1964" s="12"/>
      <c r="R1964" s="12"/>
      <c r="S1964" s="12"/>
      <c r="T1964" s="12"/>
    </row>
    <row r="1965" spans="1:20" s="1" customFormat="1" x14ac:dyDescent="0.4">
      <c r="A1965" s="12"/>
      <c r="B1965" s="12"/>
      <c r="C1965" s="42"/>
      <c r="D1965" s="12"/>
      <c r="E1965" s="12"/>
      <c r="F1965" s="12"/>
      <c r="G1965" s="12"/>
      <c r="H1965" s="12"/>
      <c r="I1965" s="12"/>
      <c r="J1965" s="12"/>
      <c r="K1965" s="12"/>
      <c r="L1965" s="12"/>
      <c r="M1965" s="49"/>
      <c r="N1965" s="49"/>
      <c r="O1965" s="12"/>
      <c r="P1965" s="12"/>
      <c r="Q1965" s="12"/>
      <c r="R1965" s="12"/>
      <c r="S1965" s="12"/>
      <c r="T1965" s="12"/>
    </row>
    <row r="1966" spans="1:20" s="1" customFormat="1" x14ac:dyDescent="0.4">
      <c r="A1966" s="12"/>
      <c r="B1966" s="12"/>
      <c r="C1966" s="42"/>
      <c r="D1966" s="12"/>
      <c r="E1966" s="12"/>
      <c r="F1966" s="12"/>
      <c r="G1966" s="12"/>
      <c r="H1966" s="12"/>
      <c r="I1966" s="12"/>
      <c r="J1966" s="12"/>
      <c r="K1966" s="12"/>
      <c r="L1966" s="12"/>
      <c r="M1966" s="49"/>
      <c r="N1966" s="49"/>
      <c r="O1966" s="12"/>
      <c r="P1966" s="12"/>
      <c r="Q1966" s="12"/>
      <c r="R1966" s="12"/>
      <c r="S1966" s="12"/>
      <c r="T1966" s="12"/>
    </row>
    <row r="1967" spans="1:20" s="1" customFormat="1" x14ac:dyDescent="0.4">
      <c r="A1967" s="12"/>
      <c r="B1967" s="12"/>
      <c r="C1967" s="42"/>
      <c r="D1967" s="12"/>
      <c r="E1967" s="12"/>
      <c r="F1967" s="12"/>
      <c r="G1967" s="12"/>
      <c r="H1967" s="12"/>
      <c r="I1967" s="12"/>
      <c r="J1967" s="12"/>
      <c r="K1967" s="12"/>
      <c r="L1967" s="12"/>
      <c r="M1967" s="49"/>
      <c r="N1967" s="49"/>
      <c r="O1967" s="12"/>
      <c r="P1967" s="12"/>
      <c r="Q1967" s="12"/>
      <c r="R1967" s="12"/>
      <c r="S1967" s="12"/>
      <c r="T1967" s="12"/>
    </row>
    <row r="1968" spans="1:20" s="1" customFormat="1" x14ac:dyDescent="0.4">
      <c r="A1968" s="12"/>
      <c r="B1968" s="12"/>
      <c r="C1968" s="42"/>
      <c r="D1968" s="12"/>
      <c r="E1968" s="12"/>
      <c r="F1968" s="12"/>
      <c r="G1968" s="12"/>
      <c r="H1968" s="12"/>
      <c r="I1968" s="12"/>
      <c r="J1968" s="12"/>
      <c r="K1968" s="12"/>
      <c r="L1968" s="12"/>
      <c r="M1968" s="49"/>
      <c r="N1968" s="49"/>
      <c r="O1968" s="12"/>
      <c r="P1968" s="12"/>
      <c r="Q1968" s="12"/>
      <c r="R1968" s="12"/>
      <c r="S1968" s="12"/>
      <c r="T1968" s="12"/>
    </row>
    <row r="1969" spans="1:20" s="1" customFormat="1" x14ac:dyDescent="0.4">
      <c r="A1969" s="12"/>
      <c r="B1969" s="12"/>
      <c r="C1969" s="42"/>
      <c r="D1969" s="12"/>
      <c r="E1969" s="12"/>
      <c r="F1969" s="12"/>
      <c r="G1969" s="12"/>
      <c r="H1969" s="12"/>
      <c r="I1969" s="12"/>
      <c r="J1969" s="12"/>
      <c r="K1969" s="12"/>
      <c r="L1969" s="12"/>
      <c r="M1969" s="49"/>
      <c r="N1969" s="49"/>
      <c r="O1969" s="12"/>
      <c r="P1969" s="12"/>
      <c r="Q1969" s="12"/>
      <c r="R1969" s="12"/>
      <c r="S1969" s="12"/>
      <c r="T1969" s="12"/>
    </row>
    <row r="1970" spans="1:20" s="1" customFormat="1" x14ac:dyDescent="0.4">
      <c r="A1970" s="12"/>
      <c r="B1970" s="12"/>
      <c r="C1970" s="42"/>
      <c r="D1970" s="12"/>
      <c r="E1970" s="12"/>
      <c r="F1970" s="12"/>
      <c r="G1970" s="12"/>
      <c r="H1970" s="12"/>
      <c r="I1970" s="12"/>
      <c r="J1970" s="12"/>
      <c r="K1970" s="12"/>
      <c r="L1970" s="12"/>
      <c r="M1970" s="49"/>
      <c r="N1970" s="49"/>
      <c r="O1970" s="12"/>
      <c r="P1970" s="12"/>
      <c r="Q1970" s="12"/>
      <c r="R1970" s="12"/>
      <c r="S1970" s="12"/>
      <c r="T1970" s="12"/>
    </row>
    <row r="1971" spans="1:20" s="1" customFormat="1" x14ac:dyDescent="0.4">
      <c r="A1971" s="12"/>
      <c r="B1971" s="12"/>
      <c r="C1971" s="42"/>
      <c r="D1971" s="12"/>
      <c r="E1971" s="12"/>
      <c r="F1971" s="12"/>
      <c r="G1971" s="12"/>
      <c r="H1971" s="12"/>
      <c r="I1971" s="12"/>
      <c r="J1971" s="12"/>
      <c r="K1971" s="12"/>
      <c r="L1971" s="12"/>
      <c r="M1971" s="49"/>
      <c r="N1971" s="49"/>
      <c r="O1971" s="12"/>
      <c r="P1971" s="12"/>
      <c r="Q1971" s="12"/>
      <c r="R1971" s="12"/>
      <c r="S1971" s="12"/>
      <c r="T1971" s="12"/>
    </row>
    <row r="1972" spans="1:20" s="1" customFormat="1" x14ac:dyDescent="0.4">
      <c r="A1972" s="12"/>
      <c r="B1972" s="12"/>
      <c r="C1972" s="42"/>
      <c r="D1972" s="12"/>
      <c r="E1972" s="12"/>
      <c r="F1972" s="12"/>
      <c r="G1972" s="12"/>
      <c r="H1972" s="12"/>
      <c r="I1972" s="12"/>
      <c r="J1972" s="12"/>
      <c r="K1972" s="12"/>
      <c r="L1972" s="12"/>
      <c r="M1972" s="49"/>
      <c r="N1972" s="49"/>
      <c r="O1972" s="12"/>
      <c r="P1972" s="12"/>
      <c r="Q1972" s="12"/>
      <c r="R1972" s="12"/>
      <c r="S1972" s="12"/>
      <c r="T1972" s="12"/>
    </row>
    <row r="1973" spans="1:20" s="1" customFormat="1" x14ac:dyDescent="0.4">
      <c r="A1973" s="12"/>
      <c r="B1973" s="12"/>
      <c r="C1973" s="42"/>
      <c r="D1973" s="12"/>
      <c r="E1973" s="12"/>
      <c r="F1973" s="12"/>
      <c r="G1973" s="12"/>
      <c r="H1973" s="12"/>
      <c r="I1973" s="12"/>
      <c r="J1973" s="12"/>
      <c r="K1973" s="12"/>
      <c r="L1973" s="12"/>
      <c r="M1973" s="49"/>
      <c r="N1973" s="49"/>
      <c r="O1973" s="12"/>
      <c r="P1973" s="12"/>
      <c r="Q1973" s="12"/>
      <c r="R1973" s="12"/>
      <c r="S1973" s="12"/>
      <c r="T1973" s="12"/>
    </row>
    <row r="1974" spans="1:20" s="1" customFormat="1" x14ac:dyDescent="0.4">
      <c r="A1974" s="12"/>
      <c r="B1974" s="12"/>
      <c r="C1974" s="42"/>
      <c r="D1974" s="12"/>
      <c r="E1974" s="12"/>
      <c r="F1974" s="12"/>
      <c r="G1974" s="12"/>
      <c r="H1974" s="12"/>
      <c r="I1974" s="12"/>
      <c r="J1974" s="12"/>
      <c r="K1974" s="12"/>
      <c r="L1974" s="12"/>
      <c r="M1974" s="49"/>
      <c r="N1974" s="49"/>
      <c r="O1974" s="12"/>
      <c r="P1974" s="12"/>
      <c r="Q1974" s="12"/>
      <c r="R1974" s="12"/>
      <c r="S1974" s="12"/>
      <c r="T1974" s="12"/>
    </row>
    <row r="1975" spans="1:20" s="1" customFormat="1" x14ac:dyDescent="0.4">
      <c r="A1975" s="12"/>
      <c r="B1975" s="12"/>
      <c r="C1975" s="42"/>
      <c r="D1975" s="12"/>
      <c r="E1975" s="12"/>
      <c r="F1975" s="12"/>
      <c r="G1975" s="12"/>
      <c r="H1975" s="12"/>
      <c r="I1975" s="12"/>
      <c r="J1975" s="12"/>
      <c r="K1975" s="12"/>
      <c r="L1975" s="12"/>
      <c r="M1975" s="49"/>
      <c r="N1975" s="49"/>
      <c r="O1975" s="12"/>
      <c r="P1975" s="12"/>
      <c r="Q1975" s="12"/>
      <c r="R1975" s="12"/>
      <c r="S1975" s="12"/>
      <c r="T1975" s="12"/>
    </row>
    <row r="1976" spans="1:20" s="1" customFormat="1" x14ac:dyDescent="0.4">
      <c r="A1976" s="12"/>
      <c r="B1976" s="12"/>
      <c r="C1976" s="42"/>
      <c r="D1976" s="12"/>
      <c r="E1976" s="12"/>
      <c r="F1976" s="12"/>
      <c r="G1976" s="12"/>
      <c r="H1976" s="12"/>
      <c r="I1976" s="12"/>
      <c r="J1976" s="12"/>
      <c r="K1976" s="12"/>
      <c r="L1976" s="12"/>
      <c r="M1976" s="49"/>
      <c r="N1976" s="49"/>
      <c r="O1976" s="12"/>
      <c r="P1976" s="12"/>
      <c r="Q1976" s="12"/>
      <c r="R1976" s="12"/>
      <c r="S1976" s="12"/>
      <c r="T1976" s="12"/>
    </row>
    <row r="1977" spans="1:20" s="1" customFormat="1" x14ac:dyDescent="0.4">
      <c r="A1977" s="12"/>
      <c r="B1977" s="12"/>
      <c r="C1977" s="42"/>
      <c r="D1977" s="12"/>
      <c r="E1977" s="12"/>
      <c r="F1977" s="12"/>
      <c r="G1977" s="12"/>
      <c r="H1977" s="12"/>
      <c r="I1977" s="12"/>
      <c r="J1977" s="12"/>
      <c r="K1977" s="12"/>
      <c r="L1977" s="12"/>
      <c r="M1977" s="49"/>
      <c r="N1977" s="49"/>
      <c r="O1977" s="12"/>
      <c r="P1977" s="12"/>
      <c r="Q1977" s="12"/>
      <c r="R1977" s="12"/>
      <c r="S1977" s="12"/>
      <c r="T1977" s="12"/>
    </row>
    <row r="1978" spans="1:20" s="1" customFormat="1" x14ac:dyDescent="0.4">
      <c r="A1978" s="12"/>
      <c r="B1978" s="12"/>
      <c r="C1978" s="42"/>
      <c r="D1978" s="12"/>
      <c r="E1978" s="12"/>
      <c r="F1978" s="12"/>
      <c r="G1978" s="12"/>
      <c r="H1978" s="12"/>
      <c r="I1978" s="12"/>
      <c r="J1978" s="12"/>
      <c r="K1978" s="12"/>
      <c r="L1978" s="12"/>
      <c r="M1978" s="49"/>
      <c r="N1978" s="49"/>
      <c r="O1978" s="12"/>
      <c r="P1978" s="12"/>
      <c r="Q1978" s="12"/>
      <c r="R1978" s="12"/>
      <c r="S1978" s="12"/>
      <c r="T1978" s="12"/>
    </row>
    <row r="1979" spans="1:20" s="1" customFormat="1" x14ac:dyDescent="0.4">
      <c r="A1979" s="12"/>
      <c r="B1979" s="12"/>
      <c r="C1979" s="42"/>
      <c r="D1979" s="12"/>
      <c r="E1979" s="12"/>
      <c r="F1979" s="12"/>
      <c r="G1979" s="12"/>
      <c r="H1979" s="12"/>
      <c r="I1979" s="12"/>
      <c r="J1979" s="12"/>
      <c r="K1979" s="12"/>
      <c r="L1979" s="12"/>
      <c r="M1979" s="49"/>
      <c r="N1979" s="49"/>
      <c r="O1979" s="12"/>
      <c r="P1979" s="12"/>
      <c r="Q1979" s="12"/>
      <c r="R1979" s="12"/>
      <c r="S1979" s="12"/>
      <c r="T1979" s="12"/>
    </row>
    <row r="1980" spans="1:20" s="1" customFormat="1" x14ac:dyDescent="0.4">
      <c r="A1980" s="12"/>
      <c r="B1980" s="12"/>
      <c r="C1980" s="42"/>
      <c r="D1980" s="12"/>
      <c r="E1980" s="12"/>
      <c r="F1980" s="12"/>
      <c r="G1980" s="12"/>
      <c r="H1980" s="12"/>
      <c r="I1980" s="12"/>
      <c r="J1980" s="12"/>
      <c r="K1980" s="12"/>
      <c r="L1980" s="12"/>
      <c r="M1980" s="49"/>
      <c r="N1980" s="49"/>
      <c r="O1980" s="12"/>
      <c r="P1980" s="12"/>
      <c r="Q1980" s="12"/>
      <c r="R1980" s="12"/>
      <c r="S1980" s="12"/>
      <c r="T1980" s="12"/>
    </row>
    <row r="1981" spans="1:20" s="1" customFormat="1" x14ac:dyDescent="0.4">
      <c r="A1981" s="12"/>
      <c r="B1981" s="12"/>
      <c r="C1981" s="42"/>
      <c r="D1981" s="12"/>
      <c r="E1981" s="12"/>
      <c r="F1981" s="12"/>
      <c r="G1981" s="12"/>
      <c r="H1981" s="12"/>
      <c r="I1981" s="12"/>
      <c r="J1981" s="12"/>
      <c r="K1981" s="12"/>
      <c r="L1981" s="12"/>
      <c r="M1981" s="49"/>
      <c r="N1981" s="49"/>
      <c r="O1981" s="12"/>
      <c r="P1981" s="12"/>
      <c r="Q1981" s="12"/>
      <c r="R1981" s="12"/>
      <c r="S1981" s="12"/>
      <c r="T1981" s="12"/>
    </row>
    <row r="1982" spans="1:20" s="1" customFormat="1" x14ac:dyDescent="0.4">
      <c r="A1982" s="12"/>
      <c r="B1982" s="12"/>
      <c r="C1982" s="42"/>
      <c r="D1982" s="12"/>
      <c r="E1982" s="12"/>
      <c r="F1982" s="12"/>
      <c r="G1982" s="12"/>
      <c r="H1982" s="12"/>
      <c r="I1982" s="12"/>
      <c r="J1982" s="12"/>
      <c r="K1982" s="12"/>
      <c r="L1982" s="12"/>
      <c r="M1982" s="49"/>
      <c r="N1982" s="49"/>
      <c r="O1982" s="12"/>
      <c r="P1982" s="12"/>
      <c r="Q1982" s="12"/>
      <c r="R1982" s="12"/>
      <c r="S1982" s="12"/>
      <c r="T1982" s="12"/>
    </row>
    <row r="1983" spans="1:20" s="1" customFormat="1" x14ac:dyDescent="0.4">
      <c r="A1983" s="12"/>
      <c r="B1983" s="12"/>
      <c r="C1983" s="42"/>
      <c r="D1983" s="12"/>
      <c r="E1983" s="12"/>
      <c r="F1983" s="12"/>
      <c r="G1983" s="12"/>
      <c r="H1983" s="12"/>
      <c r="I1983" s="12"/>
      <c r="J1983" s="12"/>
      <c r="K1983" s="12"/>
      <c r="L1983" s="12"/>
      <c r="M1983" s="49"/>
      <c r="N1983" s="49"/>
      <c r="O1983" s="12"/>
      <c r="P1983" s="12"/>
      <c r="Q1983" s="12"/>
      <c r="R1983" s="12"/>
      <c r="S1983" s="12"/>
      <c r="T1983" s="12"/>
    </row>
    <row r="1984" spans="1:20" s="1" customFormat="1" x14ac:dyDescent="0.4">
      <c r="A1984" s="12"/>
      <c r="B1984" s="12"/>
      <c r="C1984" s="42"/>
      <c r="D1984" s="12"/>
      <c r="E1984" s="12"/>
      <c r="F1984" s="12"/>
      <c r="G1984" s="12"/>
      <c r="H1984" s="12"/>
      <c r="I1984" s="12"/>
      <c r="J1984" s="12"/>
      <c r="K1984" s="12"/>
      <c r="L1984" s="12"/>
      <c r="M1984" s="49"/>
      <c r="N1984" s="49"/>
      <c r="O1984" s="12"/>
      <c r="P1984" s="12"/>
      <c r="Q1984" s="12"/>
      <c r="R1984" s="12"/>
      <c r="S1984" s="12"/>
      <c r="T1984" s="12"/>
    </row>
    <row r="1985" spans="1:20" s="1" customFormat="1" x14ac:dyDescent="0.4">
      <c r="A1985" s="12"/>
      <c r="B1985" s="12"/>
      <c r="C1985" s="42"/>
      <c r="D1985" s="12"/>
      <c r="E1985" s="12"/>
      <c r="F1985" s="12"/>
      <c r="G1985" s="12"/>
      <c r="H1985" s="12"/>
      <c r="I1985" s="12"/>
      <c r="J1985" s="12"/>
      <c r="K1985" s="12"/>
      <c r="L1985" s="12"/>
      <c r="M1985" s="49"/>
      <c r="N1985" s="49"/>
      <c r="O1985" s="12"/>
      <c r="P1985" s="12"/>
      <c r="Q1985" s="12"/>
      <c r="R1985" s="12"/>
      <c r="S1985" s="12"/>
      <c r="T1985" s="12"/>
    </row>
    <row r="1986" spans="1:20" s="1" customFormat="1" x14ac:dyDescent="0.4">
      <c r="A1986" s="12"/>
      <c r="B1986" s="12"/>
      <c r="C1986" s="42"/>
      <c r="D1986" s="12"/>
      <c r="E1986" s="12"/>
      <c r="F1986" s="12"/>
      <c r="G1986" s="12"/>
      <c r="H1986" s="12"/>
      <c r="I1986" s="12"/>
      <c r="J1986" s="12"/>
      <c r="K1986" s="12"/>
      <c r="L1986" s="12"/>
      <c r="M1986" s="49"/>
      <c r="N1986" s="49"/>
      <c r="O1986" s="12"/>
      <c r="P1986" s="12"/>
      <c r="Q1986" s="12"/>
      <c r="R1986" s="12"/>
      <c r="S1986" s="12"/>
      <c r="T1986" s="12"/>
    </row>
    <row r="1987" spans="1:20" s="1" customFormat="1" x14ac:dyDescent="0.4">
      <c r="A1987" s="12"/>
      <c r="B1987" s="12"/>
      <c r="C1987" s="42"/>
      <c r="D1987" s="12"/>
      <c r="E1987" s="12"/>
      <c r="F1987" s="12"/>
      <c r="G1987" s="12"/>
      <c r="H1987" s="12"/>
      <c r="I1987" s="12"/>
      <c r="J1987" s="12"/>
      <c r="K1987" s="12"/>
      <c r="L1987" s="12"/>
      <c r="M1987" s="49"/>
      <c r="N1987" s="49"/>
      <c r="O1987" s="12"/>
      <c r="P1987" s="12"/>
      <c r="Q1987" s="12"/>
      <c r="R1987" s="12"/>
      <c r="S1987" s="12"/>
      <c r="T1987" s="12"/>
    </row>
    <row r="1988" spans="1:20" s="1" customFormat="1" x14ac:dyDescent="0.4">
      <c r="A1988" s="12"/>
      <c r="B1988" s="12"/>
      <c r="C1988" s="42"/>
      <c r="D1988" s="12"/>
      <c r="E1988" s="12"/>
      <c r="F1988" s="12"/>
      <c r="G1988" s="12"/>
      <c r="H1988" s="12"/>
      <c r="I1988" s="12"/>
      <c r="J1988" s="12"/>
      <c r="K1988" s="12"/>
      <c r="L1988" s="12"/>
      <c r="M1988" s="49"/>
      <c r="N1988" s="49"/>
      <c r="O1988" s="12"/>
      <c r="P1988" s="12"/>
      <c r="Q1988" s="12"/>
      <c r="R1988" s="12"/>
      <c r="S1988" s="12"/>
      <c r="T1988" s="12"/>
    </row>
    <row r="1989" spans="1:20" s="1" customFormat="1" x14ac:dyDescent="0.4">
      <c r="A1989" s="12"/>
      <c r="B1989" s="12"/>
      <c r="C1989" s="42"/>
      <c r="D1989" s="12"/>
      <c r="E1989" s="12"/>
      <c r="F1989" s="12"/>
      <c r="G1989" s="12"/>
      <c r="H1989" s="12"/>
      <c r="I1989" s="12"/>
      <c r="J1989" s="12"/>
      <c r="K1989" s="12"/>
      <c r="L1989" s="12"/>
      <c r="M1989" s="49"/>
      <c r="N1989" s="49"/>
      <c r="O1989" s="12"/>
      <c r="P1989" s="12"/>
      <c r="Q1989" s="12"/>
      <c r="R1989" s="12"/>
      <c r="S1989" s="12"/>
      <c r="T1989" s="12"/>
    </row>
    <row r="1990" spans="1:20" s="1" customFormat="1" x14ac:dyDescent="0.4">
      <c r="A1990" s="12"/>
      <c r="B1990" s="12"/>
      <c r="C1990" s="42"/>
      <c r="D1990" s="12"/>
      <c r="E1990" s="12"/>
      <c r="F1990" s="12"/>
      <c r="G1990" s="12"/>
      <c r="H1990" s="12"/>
      <c r="I1990" s="12"/>
      <c r="J1990" s="12"/>
      <c r="K1990" s="12"/>
      <c r="L1990" s="12"/>
      <c r="M1990" s="49"/>
      <c r="N1990" s="49"/>
      <c r="O1990" s="12"/>
      <c r="P1990" s="12"/>
      <c r="Q1990" s="12"/>
      <c r="R1990" s="12"/>
      <c r="S1990" s="12"/>
      <c r="T1990" s="12"/>
    </row>
    <row r="1991" spans="1:20" s="1" customFormat="1" x14ac:dyDescent="0.4">
      <c r="A1991" s="12"/>
      <c r="B1991" s="12"/>
      <c r="C1991" s="42"/>
      <c r="D1991" s="12"/>
      <c r="E1991" s="12"/>
      <c r="F1991" s="12"/>
      <c r="G1991" s="12"/>
      <c r="H1991" s="12"/>
      <c r="I1991" s="12"/>
      <c r="J1991" s="12"/>
      <c r="K1991" s="12"/>
      <c r="L1991" s="12"/>
      <c r="M1991" s="49"/>
      <c r="N1991" s="49"/>
      <c r="O1991" s="12"/>
      <c r="P1991" s="12"/>
      <c r="Q1991" s="12"/>
      <c r="R1991" s="12"/>
      <c r="S1991" s="12"/>
      <c r="T1991" s="12"/>
    </row>
    <row r="1992" spans="1:20" s="1" customFormat="1" x14ac:dyDescent="0.4">
      <c r="A1992" s="12"/>
      <c r="B1992" s="12"/>
      <c r="C1992" s="42"/>
      <c r="D1992" s="12"/>
      <c r="E1992" s="12"/>
      <c r="F1992" s="12"/>
      <c r="G1992" s="12"/>
      <c r="H1992" s="12"/>
      <c r="I1992" s="12"/>
      <c r="J1992" s="12"/>
      <c r="K1992" s="12"/>
      <c r="L1992" s="12"/>
      <c r="M1992" s="49"/>
      <c r="N1992" s="49"/>
      <c r="O1992" s="12"/>
      <c r="P1992" s="12"/>
      <c r="Q1992" s="12"/>
      <c r="R1992" s="12"/>
      <c r="S1992" s="12"/>
      <c r="T1992" s="12"/>
    </row>
    <row r="1993" spans="1:20" s="1" customFormat="1" x14ac:dyDescent="0.4">
      <c r="A1993" s="12"/>
      <c r="B1993" s="12"/>
      <c r="C1993" s="42"/>
      <c r="D1993" s="12"/>
      <c r="E1993" s="12"/>
      <c r="F1993" s="12"/>
      <c r="G1993" s="12"/>
      <c r="H1993" s="12"/>
      <c r="I1993" s="12"/>
      <c r="J1993" s="12"/>
      <c r="K1993" s="12"/>
      <c r="L1993" s="12"/>
      <c r="M1993" s="49"/>
      <c r="N1993" s="49"/>
      <c r="O1993" s="12"/>
      <c r="P1993" s="12"/>
      <c r="Q1993" s="12"/>
      <c r="R1993" s="12"/>
      <c r="S1993" s="12"/>
      <c r="T1993" s="12"/>
    </row>
    <row r="1994" spans="1:20" s="1" customFormat="1" x14ac:dyDescent="0.4">
      <c r="A1994" s="12"/>
      <c r="B1994" s="12"/>
      <c r="C1994" s="42"/>
      <c r="D1994" s="12"/>
      <c r="E1994" s="12"/>
      <c r="F1994" s="12"/>
      <c r="G1994" s="12"/>
      <c r="H1994" s="12"/>
      <c r="I1994" s="12"/>
      <c r="J1994" s="12"/>
      <c r="K1994" s="12"/>
      <c r="L1994" s="12"/>
      <c r="M1994" s="49"/>
      <c r="N1994" s="49"/>
      <c r="O1994" s="12"/>
      <c r="P1994" s="12"/>
      <c r="Q1994" s="12"/>
      <c r="R1994" s="12"/>
      <c r="S1994" s="12"/>
      <c r="T1994" s="12"/>
    </row>
    <row r="1995" spans="1:20" s="1" customFormat="1" x14ac:dyDescent="0.4">
      <c r="A1995" s="12"/>
      <c r="B1995" s="12"/>
      <c r="C1995" s="42"/>
      <c r="D1995" s="12"/>
      <c r="E1995" s="12"/>
      <c r="F1995" s="12"/>
      <c r="G1995" s="12"/>
      <c r="H1995" s="12"/>
      <c r="I1995" s="12"/>
      <c r="J1995" s="12"/>
      <c r="K1995" s="12"/>
      <c r="L1995" s="12"/>
      <c r="M1995" s="49"/>
      <c r="N1995" s="49"/>
      <c r="O1995" s="12"/>
      <c r="P1995" s="12"/>
      <c r="Q1995" s="12"/>
      <c r="R1995" s="12"/>
      <c r="S1995" s="12"/>
      <c r="T1995" s="12"/>
    </row>
    <row r="1996" spans="1:20" s="1" customFormat="1" x14ac:dyDescent="0.4">
      <c r="A1996" s="12"/>
      <c r="B1996" s="12"/>
      <c r="C1996" s="42"/>
      <c r="D1996" s="12"/>
      <c r="E1996" s="12"/>
      <c r="F1996" s="12"/>
      <c r="G1996" s="12"/>
      <c r="H1996" s="12"/>
      <c r="I1996" s="12"/>
      <c r="J1996" s="12"/>
      <c r="K1996" s="12"/>
      <c r="L1996" s="12"/>
      <c r="M1996" s="49"/>
      <c r="N1996" s="49"/>
      <c r="O1996" s="12"/>
      <c r="P1996" s="12"/>
      <c r="Q1996" s="12"/>
      <c r="R1996" s="12"/>
      <c r="S1996" s="12"/>
      <c r="T1996" s="12"/>
    </row>
    <row r="1997" spans="1:20" s="1" customFormat="1" x14ac:dyDescent="0.4">
      <c r="A1997" s="12"/>
      <c r="B1997" s="12"/>
      <c r="C1997" s="42"/>
      <c r="D1997" s="12"/>
      <c r="E1997" s="12"/>
      <c r="F1997" s="12"/>
      <c r="G1997" s="12"/>
      <c r="H1997" s="12"/>
      <c r="I1997" s="12"/>
      <c r="J1997" s="12"/>
      <c r="K1997" s="12"/>
      <c r="L1997" s="12"/>
      <c r="M1997" s="49"/>
      <c r="N1997" s="49"/>
      <c r="O1997" s="12"/>
      <c r="P1997" s="12"/>
      <c r="Q1997" s="12"/>
      <c r="R1997" s="12"/>
      <c r="S1997" s="12"/>
      <c r="T1997" s="12"/>
    </row>
    <row r="1998" spans="1:20" s="1" customFormat="1" x14ac:dyDescent="0.4">
      <c r="A1998" s="12"/>
      <c r="B1998" s="12"/>
      <c r="C1998" s="42"/>
      <c r="D1998" s="12"/>
      <c r="E1998" s="12"/>
      <c r="F1998" s="12"/>
      <c r="G1998" s="12"/>
      <c r="H1998" s="12"/>
      <c r="I1998" s="12"/>
      <c r="J1998" s="12"/>
      <c r="K1998" s="12"/>
      <c r="L1998" s="12"/>
      <c r="M1998" s="49"/>
      <c r="N1998" s="49"/>
      <c r="O1998" s="12"/>
      <c r="P1998" s="12"/>
      <c r="Q1998" s="12"/>
      <c r="R1998" s="12"/>
      <c r="S1998" s="12"/>
      <c r="T1998" s="12"/>
    </row>
    <row r="1999" spans="1:20" s="1" customFormat="1" x14ac:dyDescent="0.4">
      <c r="A1999" s="12"/>
      <c r="B1999" s="12"/>
      <c r="C1999" s="42"/>
      <c r="D1999" s="12"/>
      <c r="E1999" s="12"/>
      <c r="F1999" s="12"/>
      <c r="G1999" s="12"/>
      <c r="H1999" s="12"/>
      <c r="I1999" s="12"/>
      <c r="J1999" s="12"/>
      <c r="K1999" s="12"/>
      <c r="L1999" s="12"/>
      <c r="M1999" s="49"/>
      <c r="N1999" s="49"/>
      <c r="O1999" s="12"/>
      <c r="P1999" s="12"/>
      <c r="Q1999" s="12"/>
      <c r="R1999" s="12"/>
      <c r="S1999" s="12"/>
      <c r="T1999" s="12"/>
    </row>
    <row r="2000" spans="1:20" s="1" customFormat="1" x14ac:dyDescent="0.4">
      <c r="A2000" s="12"/>
      <c r="B2000" s="12"/>
      <c r="C2000" s="42"/>
      <c r="D2000" s="12"/>
      <c r="E2000" s="12"/>
      <c r="F2000" s="12"/>
      <c r="G2000" s="12"/>
      <c r="H2000" s="12"/>
      <c r="I2000" s="12"/>
      <c r="J2000" s="12"/>
      <c r="K2000" s="12"/>
      <c r="L2000" s="12"/>
      <c r="M2000" s="49"/>
      <c r="N2000" s="49"/>
      <c r="O2000" s="12"/>
      <c r="P2000" s="12"/>
      <c r="Q2000" s="12"/>
      <c r="R2000" s="12"/>
      <c r="S2000" s="12"/>
      <c r="T2000" s="12"/>
    </row>
    <row r="2001" spans="1:20" s="1" customFormat="1" x14ac:dyDescent="0.4">
      <c r="A2001" s="12"/>
      <c r="B2001" s="12"/>
      <c r="C2001" s="42"/>
      <c r="D2001" s="12"/>
      <c r="E2001" s="12"/>
      <c r="F2001" s="12"/>
      <c r="G2001" s="12"/>
      <c r="H2001" s="12"/>
      <c r="I2001" s="12"/>
      <c r="J2001" s="12"/>
      <c r="K2001" s="12"/>
      <c r="L2001" s="12"/>
      <c r="M2001" s="49"/>
      <c r="N2001" s="49"/>
      <c r="O2001" s="12"/>
      <c r="P2001" s="12"/>
      <c r="Q2001" s="12"/>
      <c r="R2001" s="12"/>
      <c r="S2001" s="12"/>
      <c r="T2001" s="12"/>
    </row>
    <row r="2002" spans="1:20" s="1" customFormat="1" x14ac:dyDescent="0.4">
      <c r="A2002" s="12"/>
      <c r="B2002" s="12"/>
      <c r="C2002" s="42"/>
      <c r="D2002" s="12"/>
      <c r="E2002" s="12"/>
      <c r="F2002" s="12"/>
      <c r="G2002" s="12"/>
      <c r="H2002" s="12"/>
      <c r="I2002" s="12"/>
      <c r="J2002" s="12"/>
      <c r="K2002" s="12"/>
      <c r="L2002" s="12"/>
      <c r="M2002" s="49"/>
      <c r="N2002" s="49"/>
      <c r="O2002" s="12"/>
      <c r="P2002" s="12"/>
      <c r="Q2002" s="12"/>
      <c r="R2002" s="12"/>
      <c r="S2002" s="12"/>
      <c r="T2002" s="12"/>
    </row>
    <row r="2003" spans="1:20" s="1" customFormat="1" x14ac:dyDescent="0.4">
      <c r="A2003" s="12"/>
      <c r="B2003" s="12"/>
      <c r="C2003" s="42"/>
      <c r="D2003" s="12"/>
      <c r="E2003" s="12"/>
      <c r="F2003" s="12"/>
      <c r="G2003" s="12"/>
      <c r="H2003" s="12"/>
      <c r="I2003" s="12"/>
      <c r="J2003" s="12"/>
      <c r="K2003" s="12"/>
      <c r="L2003" s="12"/>
      <c r="M2003" s="49"/>
      <c r="N2003" s="49"/>
      <c r="O2003" s="12"/>
      <c r="P2003" s="12"/>
      <c r="Q2003" s="12"/>
      <c r="R2003" s="12"/>
      <c r="S2003" s="12"/>
      <c r="T2003" s="12"/>
    </row>
    <row r="2004" spans="1:20" s="1" customFormat="1" x14ac:dyDescent="0.4">
      <c r="A2004" s="12"/>
      <c r="B2004" s="12"/>
      <c r="C2004" s="42"/>
      <c r="D2004" s="12"/>
      <c r="E2004" s="12"/>
      <c r="F2004" s="12"/>
      <c r="G2004" s="12"/>
      <c r="H2004" s="12"/>
      <c r="I2004" s="12"/>
      <c r="J2004" s="12"/>
      <c r="K2004" s="12"/>
      <c r="L2004" s="12"/>
      <c r="M2004" s="49"/>
      <c r="N2004" s="49"/>
      <c r="O2004" s="12"/>
      <c r="P2004" s="12"/>
      <c r="Q2004" s="12"/>
      <c r="R2004" s="12"/>
      <c r="S2004" s="12"/>
      <c r="T2004" s="12"/>
    </row>
    <row r="2005" spans="1:20" s="1" customFormat="1" x14ac:dyDescent="0.4">
      <c r="A2005" s="12"/>
      <c r="B2005" s="12"/>
      <c r="C2005" s="42"/>
      <c r="D2005" s="12"/>
      <c r="E2005" s="12"/>
      <c r="F2005" s="12"/>
      <c r="G2005" s="12"/>
      <c r="H2005" s="12"/>
      <c r="I2005" s="12"/>
      <c r="J2005" s="12"/>
      <c r="K2005" s="12"/>
      <c r="L2005" s="12"/>
      <c r="M2005" s="49"/>
      <c r="N2005" s="49"/>
      <c r="O2005" s="12"/>
      <c r="P2005" s="12"/>
      <c r="Q2005" s="12"/>
      <c r="R2005" s="12"/>
      <c r="S2005" s="12"/>
      <c r="T2005" s="12"/>
    </row>
    <row r="2006" spans="1:20" s="1" customFormat="1" x14ac:dyDescent="0.4">
      <c r="A2006" s="12"/>
      <c r="B2006" s="12"/>
      <c r="C2006" s="42"/>
      <c r="D2006" s="12"/>
      <c r="E2006" s="12"/>
      <c r="F2006" s="12"/>
      <c r="G2006" s="12"/>
      <c r="H2006" s="12"/>
      <c r="I2006" s="12"/>
      <c r="J2006" s="12"/>
      <c r="K2006" s="12"/>
      <c r="L2006" s="12"/>
      <c r="M2006" s="49"/>
      <c r="N2006" s="49"/>
      <c r="O2006" s="12"/>
      <c r="P2006" s="12"/>
      <c r="Q2006" s="12"/>
      <c r="R2006" s="12"/>
      <c r="S2006" s="12"/>
      <c r="T2006" s="12"/>
    </row>
    <row r="2007" spans="1:20" s="1" customFormat="1" x14ac:dyDescent="0.4">
      <c r="A2007" s="12"/>
      <c r="B2007" s="12"/>
      <c r="C2007" s="42"/>
      <c r="D2007" s="12"/>
      <c r="E2007" s="12"/>
      <c r="F2007" s="12"/>
      <c r="G2007" s="12"/>
      <c r="H2007" s="12"/>
      <c r="I2007" s="12"/>
      <c r="J2007" s="12"/>
      <c r="K2007" s="12"/>
      <c r="L2007" s="12"/>
      <c r="M2007" s="49"/>
      <c r="N2007" s="49"/>
      <c r="O2007" s="12"/>
      <c r="P2007" s="12"/>
      <c r="Q2007" s="12"/>
      <c r="R2007" s="12"/>
      <c r="S2007" s="12"/>
      <c r="T2007" s="12"/>
    </row>
    <row r="2008" spans="1:20" s="1" customFormat="1" x14ac:dyDescent="0.4">
      <c r="A2008" s="12"/>
      <c r="B2008" s="12"/>
      <c r="C2008" s="42"/>
      <c r="D2008" s="12"/>
      <c r="E2008" s="12"/>
      <c r="F2008" s="12"/>
      <c r="G2008" s="12"/>
      <c r="H2008" s="12"/>
      <c r="I2008" s="12"/>
      <c r="J2008" s="12"/>
      <c r="K2008" s="12"/>
      <c r="L2008" s="12"/>
      <c r="M2008" s="49"/>
      <c r="N2008" s="49"/>
      <c r="O2008" s="12"/>
      <c r="P2008" s="12"/>
      <c r="Q2008" s="12"/>
      <c r="R2008" s="12"/>
      <c r="S2008" s="12"/>
      <c r="T2008" s="12"/>
    </row>
    <row r="2009" spans="1:20" s="1" customFormat="1" x14ac:dyDescent="0.4">
      <c r="A2009" s="12"/>
      <c r="B2009" s="12"/>
      <c r="C2009" s="42"/>
      <c r="D2009" s="12"/>
      <c r="E2009" s="12"/>
      <c r="F2009" s="12"/>
      <c r="G2009" s="12"/>
      <c r="H2009" s="12"/>
      <c r="I2009" s="12"/>
      <c r="J2009" s="12"/>
      <c r="K2009" s="12"/>
      <c r="L2009" s="12"/>
      <c r="M2009" s="49"/>
      <c r="N2009" s="49"/>
      <c r="O2009" s="12"/>
      <c r="P2009" s="12"/>
      <c r="Q2009" s="12"/>
      <c r="R2009" s="12"/>
      <c r="S2009" s="12"/>
      <c r="T2009" s="12"/>
    </row>
    <row r="2010" spans="1:20" s="1" customFormat="1" x14ac:dyDescent="0.4">
      <c r="A2010" s="12"/>
      <c r="B2010" s="12"/>
      <c r="C2010" s="42"/>
      <c r="D2010" s="12"/>
      <c r="E2010" s="12"/>
      <c r="F2010" s="12"/>
      <c r="G2010" s="12"/>
      <c r="H2010" s="12"/>
      <c r="I2010" s="12"/>
      <c r="J2010" s="12"/>
      <c r="K2010" s="12"/>
      <c r="L2010" s="12"/>
      <c r="M2010" s="49"/>
      <c r="N2010" s="49"/>
      <c r="O2010" s="12"/>
      <c r="P2010" s="12"/>
      <c r="Q2010" s="12"/>
      <c r="R2010" s="12"/>
      <c r="S2010" s="12"/>
      <c r="T2010" s="12"/>
    </row>
    <row r="2011" spans="1:20" s="1" customFormat="1" x14ac:dyDescent="0.4">
      <c r="A2011" s="12"/>
      <c r="B2011" s="12"/>
      <c r="C2011" s="42"/>
      <c r="D2011" s="12"/>
      <c r="E2011" s="12"/>
      <c r="F2011" s="12"/>
      <c r="G2011" s="12"/>
      <c r="H2011" s="12"/>
      <c r="I2011" s="12"/>
      <c r="J2011" s="12"/>
      <c r="K2011" s="12"/>
      <c r="L2011" s="12"/>
      <c r="M2011" s="49"/>
      <c r="N2011" s="49"/>
      <c r="O2011" s="12"/>
      <c r="P2011" s="12"/>
      <c r="Q2011" s="12"/>
      <c r="R2011" s="12"/>
      <c r="S2011" s="12"/>
      <c r="T2011" s="12"/>
    </row>
    <row r="2012" spans="1:20" s="1" customFormat="1" x14ac:dyDescent="0.4">
      <c r="A2012" s="12"/>
      <c r="B2012" s="12"/>
      <c r="C2012" s="42"/>
      <c r="D2012" s="12"/>
      <c r="E2012" s="12"/>
      <c r="F2012" s="12"/>
      <c r="G2012" s="12"/>
      <c r="H2012" s="12"/>
      <c r="I2012" s="12"/>
      <c r="J2012" s="12"/>
      <c r="K2012" s="12"/>
      <c r="L2012" s="12"/>
      <c r="M2012" s="49"/>
      <c r="N2012" s="49"/>
      <c r="O2012" s="12"/>
      <c r="P2012" s="12"/>
      <c r="Q2012" s="12"/>
      <c r="R2012" s="12"/>
      <c r="S2012" s="12"/>
      <c r="T2012" s="12"/>
    </row>
    <row r="2013" spans="1:20" s="1" customFormat="1" x14ac:dyDescent="0.4">
      <c r="A2013" s="12"/>
      <c r="B2013" s="12"/>
      <c r="C2013" s="42"/>
      <c r="D2013" s="12"/>
      <c r="E2013" s="12"/>
      <c r="F2013" s="12"/>
      <c r="G2013" s="12"/>
      <c r="H2013" s="12"/>
      <c r="I2013" s="12"/>
      <c r="J2013" s="12"/>
      <c r="K2013" s="12"/>
      <c r="L2013" s="12"/>
      <c r="M2013" s="49"/>
      <c r="N2013" s="49"/>
      <c r="O2013" s="12"/>
      <c r="P2013" s="12"/>
      <c r="Q2013" s="12"/>
      <c r="R2013" s="12"/>
      <c r="S2013" s="12"/>
      <c r="T2013" s="12"/>
    </row>
    <row r="2014" spans="1:20" s="1" customFormat="1" x14ac:dyDescent="0.4">
      <c r="A2014" s="12"/>
      <c r="B2014" s="12"/>
      <c r="C2014" s="42"/>
      <c r="D2014" s="12"/>
      <c r="E2014" s="12"/>
      <c r="F2014" s="12"/>
      <c r="G2014" s="12"/>
      <c r="H2014" s="12"/>
      <c r="I2014" s="12"/>
      <c r="J2014" s="12"/>
      <c r="K2014" s="12"/>
      <c r="L2014" s="12"/>
      <c r="M2014" s="49"/>
      <c r="N2014" s="49"/>
      <c r="O2014" s="12"/>
      <c r="P2014" s="12"/>
      <c r="Q2014" s="12"/>
      <c r="R2014" s="12"/>
      <c r="S2014" s="12"/>
      <c r="T2014" s="12"/>
    </row>
    <row r="2015" spans="1:20" s="1" customFormat="1" x14ac:dyDescent="0.4">
      <c r="A2015" s="12"/>
      <c r="B2015" s="12"/>
      <c r="C2015" s="42"/>
      <c r="D2015" s="12"/>
      <c r="E2015" s="12"/>
      <c r="F2015" s="12"/>
      <c r="G2015" s="12"/>
      <c r="H2015" s="12"/>
      <c r="I2015" s="12"/>
      <c r="J2015" s="12"/>
      <c r="K2015" s="12"/>
      <c r="L2015" s="12"/>
      <c r="M2015" s="49"/>
      <c r="N2015" s="49"/>
      <c r="O2015" s="12"/>
      <c r="P2015" s="12"/>
      <c r="Q2015" s="12"/>
      <c r="R2015" s="12"/>
      <c r="S2015" s="12"/>
      <c r="T2015" s="12"/>
    </row>
    <row r="2016" spans="1:20" s="1" customFormat="1" x14ac:dyDescent="0.4">
      <c r="A2016" s="12"/>
      <c r="B2016" s="12"/>
      <c r="C2016" s="42"/>
      <c r="D2016" s="12"/>
      <c r="E2016" s="12"/>
      <c r="F2016" s="12"/>
      <c r="G2016" s="12"/>
      <c r="H2016" s="12"/>
      <c r="I2016" s="12"/>
      <c r="J2016" s="12"/>
      <c r="K2016" s="12"/>
      <c r="L2016" s="12"/>
      <c r="M2016" s="49"/>
      <c r="N2016" s="49"/>
      <c r="O2016" s="12"/>
      <c r="P2016" s="12"/>
      <c r="Q2016" s="12"/>
      <c r="R2016" s="12"/>
      <c r="S2016" s="12"/>
      <c r="T2016" s="12"/>
    </row>
    <row r="2017" spans="1:20" s="1" customFormat="1" x14ac:dyDescent="0.4">
      <c r="A2017" s="12"/>
      <c r="B2017" s="12"/>
      <c r="C2017" s="42"/>
      <c r="D2017" s="12"/>
      <c r="E2017" s="12"/>
      <c r="F2017" s="12"/>
      <c r="G2017" s="12"/>
      <c r="H2017" s="12"/>
      <c r="I2017" s="12"/>
      <c r="J2017" s="12"/>
      <c r="K2017" s="12"/>
      <c r="L2017" s="12"/>
      <c r="M2017" s="49"/>
      <c r="N2017" s="49"/>
      <c r="O2017" s="12"/>
      <c r="P2017" s="12"/>
      <c r="Q2017" s="12"/>
      <c r="R2017" s="12"/>
      <c r="S2017" s="12"/>
      <c r="T2017" s="12"/>
    </row>
    <row r="2018" spans="1:20" s="1" customFormat="1" x14ac:dyDescent="0.4">
      <c r="A2018" s="12"/>
      <c r="B2018" s="12"/>
      <c r="C2018" s="42"/>
      <c r="D2018" s="12"/>
      <c r="E2018" s="12"/>
      <c r="F2018" s="12"/>
      <c r="G2018" s="12"/>
      <c r="H2018" s="12"/>
      <c r="I2018" s="12"/>
      <c r="J2018" s="12"/>
      <c r="K2018" s="12"/>
      <c r="L2018" s="12"/>
      <c r="M2018" s="49"/>
      <c r="N2018" s="49"/>
      <c r="O2018" s="12"/>
      <c r="P2018" s="12"/>
      <c r="Q2018" s="12"/>
      <c r="R2018" s="12"/>
      <c r="S2018" s="12"/>
      <c r="T2018" s="12"/>
    </row>
    <row r="2019" spans="1:20" s="1" customFormat="1" x14ac:dyDescent="0.4">
      <c r="A2019" s="12"/>
      <c r="B2019" s="12"/>
      <c r="C2019" s="42"/>
      <c r="D2019" s="12"/>
      <c r="E2019" s="12"/>
      <c r="F2019" s="12"/>
      <c r="G2019" s="12"/>
      <c r="H2019" s="12"/>
      <c r="I2019" s="12"/>
      <c r="J2019" s="12"/>
      <c r="K2019" s="12"/>
      <c r="L2019" s="12"/>
      <c r="M2019" s="49"/>
      <c r="N2019" s="49"/>
      <c r="O2019" s="12"/>
      <c r="P2019" s="12"/>
      <c r="Q2019" s="12"/>
      <c r="R2019" s="12"/>
      <c r="S2019" s="12"/>
      <c r="T2019" s="12"/>
    </row>
    <row r="2020" spans="1:20" s="1" customFormat="1" x14ac:dyDescent="0.4">
      <c r="A2020" s="12"/>
      <c r="B2020" s="12"/>
      <c r="C2020" s="42"/>
      <c r="D2020" s="12"/>
      <c r="E2020" s="12"/>
      <c r="F2020" s="12"/>
      <c r="G2020" s="12"/>
      <c r="H2020" s="12"/>
      <c r="I2020" s="12"/>
      <c r="J2020" s="12"/>
      <c r="K2020" s="12"/>
      <c r="L2020" s="12"/>
      <c r="M2020" s="49"/>
      <c r="N2020" s="49"/>
      <c r="O2020" s="12"/>
      <c r="P2020" s="12"/>
      <c r="Q2020" s="12"/>
      <c r="R2020" s="12"/>
      <c r="S2020" s="12"/>
      <c r="T2020" s="12"/>
    </row>
    <row r="2021" spans="1:20" s="1" customFormat="1" x14ac:dyDescent="0.4">
      <c r="A2021" s="12"/>
      <c r="B2021" s="12"/>
      <c r="C2021" s="42"/>
      <c r="D2021" s="12"/>
      <c r="E2021" s="12"/>
      <c r="F2021" s="12"/>
      <c r="G2021" s="12"/>
      <c r="H2021" s="12"/>
      <c r="I2021" s="12"/>
      <c r="J2021" s="12"/>
      <c r="K2021" s="12"/>
      <c r="L2021" s="12"/>
      <c r="M2021" s="49"/>
      <c r="N2021" s="49"/>
      <c r="O2021" s="12"/>
      <c r="P2021" s="12"/>
      <c r="Q2021" s="12"/>
      <c r="R2021" s="12"/>
      <c r="S2021" s="12"/>
      <c r="T2021" s="12"/>
    </row>
    <row r="2022" spans="1:20" s="1" customFormat="1" x14ac:dyDescent="0.4">
      <c r="A2022" s="12"/>
      <c r="B2022" s="12"/>
      <c r="C2022" s="42"/>
      <c r="D2022" s="12"/>
      <c r="E2022" s="12"/>
      <c r="F2022" s="12"/>
      <c r="G2022" s="12"/>
      <c r="H2022" s="12"/>
      <c r="I2022" s="12"/>
      <c r="J2022" s="12"/>
      <c r="K2022" s="12"/>
      <c r="L2022" s="12"/>
      <c r="M2022" s="49"/>
      <c r="N2022" s="49"/>
      <c r="O2022" s="12"/>
      <c r="P2022" s="12"/>
      <c r="Q2022" s="12"/>
      <c r="R2022" s="12"/>
      <c r="S2022" s="12"/>
      <c r="T2022" s="12"/>
    </row>
    <row r="2023" spans="1:20" s="1" customFormat="1" x14ac:dyDescent="0.4">
      <c r="A2023" s="12"/>
      <c r="B2023" s="12"/>
      <c r="C2023" s="42"/>
      <c r="D2023" s="12"/>
      <c r="E2023" s="12"/>
      <c r="F2023" s="12"/>
      <c r="G2023" s="12"/>
      <c r="H2023" s="12"/>
      <c r="I2023" s="12"/>
      <c r="J2023" s="12"/>
      <c r="K2023" s="12"/>
      <c r="L2023" s="12"/>
      <c r="M2023" s="49"/>
      <c r="N2023" s="49"/>
      <c r="O2023" s="12"/>
      <c r="P2023" s="12"/>
      <c r="Q2023" s="12"/>
      <c r="R2023" s="12"/>
      <c r="S2023" s="12"/>
      <c r="T2023" s="12"/>
    </row>
    <row r="2024" spans="1:20" s="1" customFormat="1" x14ac:dyDescent="0.4">
      <c r="A2024" s="12"/>
      <c r="B2024" s="12"/>
      <c r="C2024" s="42"/>
      <c r="D2024" s="12"/>
      <c r="E2024" s="12"/>
      <c r="F2024" s="12"/>
      <c r="G2024" s="12"/>
      <c r="H2024" s="12"/>
      <c r="I2024" s="12"/>
      <c r="J2024" s="12"/>
      <c r="K2024" s="12"/>
      <c r="L2024" s="12"/>
      <c r="M2024" s="49"/>
      <c r="N2024" s="49"/>
      <c r="O2024" s="12"/>
      <c r="P2024" s="12"/>
      <c r="Q2024" s="12"/>
      <c r="R2024" s="12"/>
      <c r="S2024" s="12"/>
      <c r="T2024" s="12"/>
    </row>
    <row r="2025" spans="1:20" s="1" customFormat="1" x14ac:dyDescent="0.4">
      <c r="A2025" s="12"/>
      <c r="B2025" s="12"/>
      <c r="C2025" s="42"/>
      <c r="D2025" s="12"/>
      <c r="E2025" s="12"/>
      <c r="F2025" s="12"/>
      <c r="G2025" s="12"/>
      <c r="H2025" s="12"/>
      <c r="I2025" s="12"/>
      <c r="J2025" s="12"/>
      <c r="K2025" s="12"/>
      <c r="L2025" s="12"/>
      <c r="M2025" s="49"/>
      <c r="N2025" s="49"/>
      <c r="O2025" s="12"/>
      <c r="P2025" s="12"/>
      <c r="Q2025" s="12"/>
      <c r="R2025" s="12"/>
      <c r="S2025" s="12"/>
      <c r="T2025" s="12"/>
    </row>
    <row r="2026" spans="1:20" s="1" customFormat="1" x14ac:dyDescent="0.4">
      <c r="A2026" s="12"/>
      <c r="B2026" s="12"/>
      <c r="C2026" s="42"/>
      <c r="D2026" s="12"/>
      <c r="E2026" s="12"/>
      <c r="F2026" s="12"/>
      <c r="G2026" s="12"/>
      <c r="H2026" s="12"/>
      <c r="I2026" s="12"/>
      <c r="J2026" s="12"/>
      <c r="K2026" s="12"/>
      <c r="L2026" s="12"/>
      <c r="M2026" s="49"/>
      <c r="N2026" s="49"/>
      <c r="O2026" s="12"/>
      <c r="P2026" s="12"/>
      <c r="Q2026" s="12"/>
      <c r="R2026" s="12"/>
      <c r="S2026" s="12"/>
      <c r="T2026" s="12"/>
    </row>
    <row r="2027" spans="1:20" s="1" customFormat="1" x14ac:dyDescent="0.4">
      <c r="A2027" s="12"/>
      <c r="B2027" s="12"/>
      <c r="C2027" s="42"/>
      <c r="D2027" s="12"/>
      <c r="E2027" s="12"/>
      <c r="F2027" s="12"/>
      <c r="G2027" s="12"/>
      <c r="H2027" s="12"/>
      <c r="I2027" s="12"/>
      <c r="J2027" s="12"/>
      <c r="K2027" s="12"/>
      <c r="L2027" s="12"/>
      <c r="M2027" s="49"/>
      <c r="N2027" s="49"/>
      <c r="O2027" s="12"/>
      <c r="P2027" s="12"/>
      <c r="Q2027" s="12"/>
      <c r="R2027" s="12"/>
      <c r="S2027" s="12"/>
      <c r="T2027" s="12"/>
    </row>
    <row r="2028" spans="1:20" s="1" customFormat="1" x14ac:dyDescent="0.4">
      <c r="A2028" s="12"/>
      <c r="B2028" s="12"/>
      <c r="C2028" s="42"/>
      <c r="D2028" s="12"/>
      <c r="E2028" s="12"/>
      <c r="F2028" s="12"/>
      <c r="G2028" s="12"/>
      <c r="H2028" s="12"/>
      <c r="I2028" s="12"/>
      <c r="J2028" s="12"/>
      <c r="K2028" s="12"/>
      <c r="L2028" s="12"/>
      <c r="M2028" s="49"/>
      <c r="N2028" s="49"/>
      <c r="O2028" s="12"/>
      <c r="P2028" s="12"/>
      <c r="Q2028" s="12"/>
      <c r="R2028" s="12"/>
      <c r="S2028" s="12"/>
      <c r="T2028" s="12"/>
    </row>
    <row r="2029" spans="1:20" s="1" customFormat="1" x14ac:dyDescent="0.4">
      <c r="A2029" s="12"/>
      <c r="B2029" s="12"/>
      <c r="C2029" s="42"/>
      <c r="D2029" s="12"/>
      <c r="E2029" s="12"/>
      <c r="F2029" s="12"/>
      <c r="G2029" s="12"/>
      <c r="H2029" s="12"/>
      <c r="I2029" s="12"/>
      <c r="J2029" s="12"/>
      <c r="K2029" s="12"/>
      <c r="L2029" s="12"/>
      <c r="M2029" s="49"/>
      <c r="N2029" s="49"/>
      <c r="O2029" s="12"/>
      <c r="P2029" s="12"/>
      <c r="Q2029" s="12"/>
      <c r="R2029" s="12"/>
      <c r="S2029" s="12"/>
      <c r="T2029" s="12"/>
    </row>
    <row r="2030" spans="1:20" s="1" customFormat="1" x14ac:dyDescent="0.4">
      <c r="A2030" s="12"/>
      <c r="B2030" s="12"/>
      <c r="C2030" s="42"/>
      <c r="D2030" s="12"/>
      <c r="E2030" s="12"/>
      <c r="F2030" s="12"/>
      <c r="G2030" s="12"/>
      <c r="H2030" s="12"/>
      <c r="I2030" s="12"/>
      <c r="J2030" s="12"/>
      <c r="K2030" s="12"/>
      <c r="L2030" s="12"/>
      <c r="M2030" s="49"/>
      <c r="N2030" s="49"/>
      <c r="O2030" s="12"/>
      <c r="P2030" s="12"/>
      <c r="Q2030" s="12"/>
      <c r="R2030" s="12"/>
      <c r="S2030" s="12"/>
      <c r="T2030" s="12"/>
    </row>
    <row r="2031" spans="1:20" s="1" customFormat="1" x14ac:dyDescent="0.4">
      <c r="A2031" s="12"/>
      <c r="B2031" s="12"/>
      <c r="C2031" s="42"/>
      <c r="D2031" s="12"/>
      <c r="E2031" s="12"/>
      <c r="F2031" s="12"/>
      <c r="G2031" s="12"/>
      <c r="H2031" s="12"/>
      <c r="I2031" s="12"/>
      <c r="J2031" s="12"/>
      <c r="K2031" s="12"/>
      <c r="L2031" s="12"/>
      <c r="M2031" s="49"/>
      <c r="N2031" s="49"/>
      <c r="O2031" s="12"/>
      <c r="P2031" s="12"/>
      <c r="Q2031" s="12"/>
      <c r="R2031" s="12"/>
      <c r="S2031" s="12"/>
      <c r="T2031" s="12"/>
    </row>
    <row r="2032" spans="1:20" s="1" customFormat="1" x14ac:dyDescent="0.4">
      <c r="A2032" s="12"/>
      <c r="B2032" s="12"/>
      <c r="C2032" s="42"/>
      <c r="D2032" s="12"/>
      <c r="E2032" s="12"/>
      <c r="F2032" s="12"/>
      <c r="G2032" s="12"/>
      <c r="H2032" s="12"/>
      <c r="I2032" s="12"/>
      <c r="J2032" s="12"/>
      <c r="K2032" s="12"/>
      <c r="L2032" s="12"/>
      <c r="M2032" s="49"/>
      <c r="N2032" s="49"/>
      <c r="O2032" s="12"/>
      <c r="P2032" s="12"/>
      <c r="Q2032" s="12"/>
      <c r="R2032" s="12"/>
      <c r="S2032" s="12"/>
      <c r="T2032" s="12"/>
    </row>
    <row r="2033" spans="1:20" s="1" customFormat="1" x14ac:dyDescent="0.4">
      <c r="A2033" s="12"/>
      <c r="B2033" s="12"/>
      <c r="C2033" s="42"/>
      <c r="D2033" s="12"/>
      <c r="E2033" s="12"/>
      <c r="F2033" s="12"/>
      <c r="G2033" s="12"/>
      <c r="H2033" s="12"/>
      <c r="I2033" s="12"/>
      <c r="J2033" s="12"/>
      <c r="K2033" s="12"/>
      <c r="L2033" s="12"/>
      <c r="M2033" s="49"/>
      <c r="N2033" s="49"/>
      <c r="O2033" s="12"/>
      <c r="P2033" s="12"/>
      <c r="Q2033" s="12"/>
      <c r="R2033" s="12"/>
      <c r="S2033" s="12"/>
      <c r="T2033" s="12"/>
    </row>
    <row r="2034" spans="1:20" s="1" customFormat="1" x14ac:dyDescent="0.4">
      <c r="A2034" s="12"/>
      <c r="B2034" s="12"/>
      <c r="C2034" s="42"/>
      <c r="D2034" s="12"/>
      <c r="E2034" s="12"/>
      <c r="F2034" s="12"/>
      <c r="G2034" s="12"/>
      <c r="H2034" s="12"/>
      <c r="I2034" s="12"/>
      <c r="J2034" s="12"/>
      <c r="K2034" s="12"/>
      <c r="L2034" s="12"/>
      <c r="M2034" s="49"/>
      <c r="N2034" s="49"/>
      <c r="O2034" s="12"/>
      <c r="P2034" s="12"/>
      <c r="Q2034" s="12"/>
      <c r="R2034" s="12"/>
      <c r="S2034" s="12"/>
      <c r="T2034" s="12"/>
    </row>
    <row r="2035" spans="1:20" s="1" customFormat="1" x14ac:dyDescent="0.4">
      <c r="A2035" s="12"/>
      <c r="B2035" s="12"/>
      <c r="C2035" s="42"/>
      <c r="D2035" s="12"/>
      <c r="E2035" s="12"/>
      <c r="F2035" s="12"/>
      <c r="G2035" s="12"/>
      <c r="H2035" s="12"/>
      <c r="I2035" s="12"/>
      <c r="J2035" s="12"/>
      <c r="K2035" s="12"/>
      <c r="L2035" s="12"/>
      <c r="M2035" s="49"/>
      <c r="N2035" s="49"/>
      <c r="O2035" s="12"/>
      <c r="P2035" s="12"/>
      <c r="Q2035" s="12"/>
      <c r="R2035" s="12"/>
      <c r="S2035" s="12"/>
      <c r="T2035" s="12"/>
    </row>
    <row r="2036" spans="1:20" s="1" customFormat="1" x14ac:dyDescent="0.4">
      <c r="A2036" s="12"/>
      <c r="B2036" s="12"/>
      <c r="C2036" s="42"/>
      <c r="D2036" s="12"/>
      <c r="E2036" s="12"/>
      <c r="F2036" s="12"/>
      <c r="G2036" s="12"/>
      <c r="H2036" s="12"/>
      <c r="I2036" s="12"/>
      <c r="J2036" s="12"/>
      <c r="K2036" s="12"/>
      <c r="L2036" s="12"/>
      <c r="M2036" s="49"/>
      <c r="N2036" s="49"/>
      <c r="O2036" s="12"/>
      <c r="P2036" s="12"/>
      <c r="Q2036" s="12"/>
      <c r="R2036" s="12"/>
      <c r="S2036" s="12"/>
      <c r="T2036" s="12"/>
    </row>
    <row r="2037" spans="1:20" s="1" customFormat="1" x14ac:dyDescent="0.4">
      <c r="A2037" s="12"/>
      <c r="B2037" s="12"/>
      <c r="C2037" s="42"/>
      <c r="D2037" s="12"/>
      <c r="E2037" s="12"/>
      <c r="F2037" s="12"/>
      <c r="G2037" s="12"/>
      <c r="H2037" s="12"/>
      <c r="I2037" s="12"/>
      <c r="J2037" s="12"/>
      <c r="K2037" s="12"/>
      <c r="L2037" s="12"/>
      <c r="M2037" s="49"/>
      <c r="N2037" s="49"/>
      <c r="O2037" s="12"/>
      <c r="P2037" s="12"/>
      <c r="Q2037" s="12"/>
      <c r="R2037" s="12"/>
      <c r="S2037" s="12"/>
      <c r="T2037" s="12"/>
    </row>
    <row r="2038" spans="1:20" s="1" customFormat="1" x14ac:dyDescent="0.4">
      <c r="A2038" s="12"/>
      <c r="B2038" s="12"/>
      <c r="C2038" s="42"/>
      <c r="D2038" s="12"/>
      <c r="E2038" s="12"/>
      <c r="F2038" s="12"/>
      <c r="G2038" s="12"/>
      <c r="H2038" s="12"/>
      <c r="I2038" s="12"/>
      <c r="J2038" s="12"/>
      <c r="K2038" s="12"/>
      <c r="L2038" s="12"/>
      <c r="M2038" s="49"/>
      <c r="N2038" s="49"/>
      <c r="O2038" s="12"/>
      <c r="P2038" s="12"/>
      <c r="Q2038" s="12"/>
      <c r="R2038" s="12"/>
      <c r="S2038" s="12"/>
      <c r="T2038" s="12"/>
    </row>
    <row r="2039" spans="1:20" s="1" customFormat="1" x14ac:dyDescent="0.4">
      <c r="A2039" s="12"/>
      <c r="B2039" s="12"/>
      <c r="C2039" s="42"/>
      <c r="D2039" s="12"/>
      <c r="E2039" s="12"/>
      <c r="F2039" s="12"/>
      <c r="G2039" s="12"/>
      <c r="H2039" s="12"/>
      <c r="I2039" s="12"/>
      <c r="J2039" s="12"/>
      <c r="K2039" s="12"/>
      <c r="L2039" s="12"/>
      <c r="M2039" s="49"/>
      <c r="N2039" s="49"/>
      <c r="O2039" s="12"/>
      <c r="P2039" s="12"/>
      <c r="Q2039" s="12"/>
      <c r="R2039" s="12"/>
      <c r="S2039" s="12"/>
      <c r="T2039" s="12"/>
    </row>
    <row r="2040" spans="1:20" s="1" customFormat="1" x14ac:dyDescent="0.4">
      <c r="A2040" s="12"/>
      <c r="B2040" s="12"/>
      <c r="C2040" s="42"/>
      <c r="D2040" s="12"/>
      <c r="E2040" s="12"/>
      <c r="F2040" s="12"/>
      <c r="G2040" s="12"/>
      <c r="H2040" s="12"/>
      <c r="I2040" s="12"/>
      <c r="J2040" s="12"/>
      <c r="K2040" s="12"/>
      <c r="L2040" s="12"/>
      <c r="M2040" s="49"/>
      <c r="N2040" s="49"/>
      <c r="O2040" s="12"/>
      <c r="P2040" s="12"/>
      <c r="Q2040" s="12"/>
      <c r="R2040" s="12"/>
      <c r="S2040" s="12"/>
      <c r="T2040" s="12"/>
    </row>
    <row r="2041" spans="1:20" s="1" customFormat="1" x14ac:dyDescent="0.4">
      <c r="A2041" s="12"/>
      <c r="B2041" s="12"/>
      <c r="C2041" s="42"/>
      <c r="D2041" s="12"/>
      <c r="E2041" s="12"/>
      <c r="F2041" s="12"/>
      <c r="G2041" s="12"/>
      <c r="H2041" s="12"/>
      <c r="I2041" s="12"/>
      <c r="J2041" s="12"/>
      <c r="K2041" s="12"/>
      <c r="L2041" s="12"/>
      <c r="M2041" s="49"/>
      <c r="N2041" s="49"/>
      <c r="O2041" s="12"/>
      <c r="P2041" s="12"/>
      <c r="Q2041" s="12"/>
      <c r="R2041" s="12"/>
      <c r="S2041" s="12"/>
      <c r="T2041" s="12"/>
    </row>
    <row r="2042" spans="1:20" s="1" customFormat="1" x14ac:dyDescent="0.4">
      <c r="A2042" s="12"/>
      <c r="B2042" s="12"/>
      <c r="C2042" s="42"/>
      <c r="D2042" s="12"/>
      <c r="E2042" s="12"/>
      <c r="F2042" s="12"/>
      <c r="G2042" s="12"/>
      <c r="H2042" s="12"/>
      <c r="I2042" s="12"/>
      <c r="J2042" s="12"/>
      <c r="K2042" s="12"/>
      <c r="L2042" s="12"/>
      <c r="M2042" s="49"/>
      <c r="N2042" s="49"/>
      <c r="O2042" s="12"/>
      <c r="P2042" s="12"/>
      <c r="Q2042" s="12"/>
      <c r="R2042" s="12"/>
      <c r="S2042" s="12"/>
      <c r="T2042" s="12"/>
    </row>
    <row r="2043" spans="1:20" s="1" customFormat="1" x14ac:dyDescent="0.4">
      <c r="A2043" s="12"/>
      <c r="B2043" s="12"/>
      <c r="C2043" s="42"/>
      <c r="D2043" s="12"/>
      <c r="E2043" s="12"/>
      <c r="F2043" s="12"/>
      <c r="G2043" s="12"/>
      <c r="H2043" s="12"/>
      <c r="I2043" s="12"/>
      <c r="J2043" s="12"/>
      <c r="K2043" s="12"/>
      <c r="L2043" s="12"/>
      <c r="M2043" s="49"/>
      <c r="N2043" s="49"/>
      <c r="O2043" s="12"/>
      <c r="P2043" s="12"/>
      <c r="Q2043" s="12"/>
      <c r="R2043" s="12"/>
      <c r="S2043" s="12"/>
      <c r="T2043" s="12"/>
    </row>
    <row r="2044" spans="1:20" s="1" customFormat="1" x14ac:dyDescent="0.4">
      <c r="A2044" s="12"/>
      <c r="B2044" s="12"/>
      <c r="C2044" s="42"/>
      <c r="D2044" s="12"/>
      <c r="E2044" s="12"/>
      <c r="F2044" s="12"/>
      <c r="G2044" s="12"/>
      <c r="H2044" s="12"/>
      <c r="I2044" s="12"/>
      <c r="J2044" s="12"/>
      <c r="K2044" s="12"/>
      <c r="L2044" s="12"/>
      <c r="M2044" s="49"/>
      <c r="N2044" s="49"/>
      <c r="O2044" s="12"/>
      <c r="P2044" s="12"/>
      <c r="Q2044" s="12"/>
      <c r="R2044" s="12"/>
      <c r="S2044" s="12"/>
      <c r="T2044" s="12"/>
    </row>
    <row r="2045" spans="1:20" s="1" customFormat="1" x14ac:dyDescent="0.4">
      <c r="A2045" s="12"/>
      <c r="B2045" s="12"/>
      <c r="C2045" s="42"/>
      <c r="D2045" s="12"/>
      <c r="E2045" s="12"/>
      <c r="F2045" s="12"/>
      <c r="G2045" s="12"/>
      <c r="H2045" s="12"/>
      <c r="I2045" s="12"/>
      <c r="J2045" s="12"/>
      <c r="K2045" s="12"/>
      <c r="L2045" s="12"/>
      <c r="M2045" s="49"/>
      <c r="N2045" s="49"/>
      <c r="O2045" s="12"/>
      <c r="P2045" s="12"/>
      <c r="Q2045" s="12"/>
      <c r="R2045" s="12"/>
      <c r="S2045" s="12"/>
      <c r="T2045" s="12"/>
    </row>
    <row r="2046" spans="1:20" s="1" customFormat="1" x14ac:dyDescent="0.4">
      <c r="A2046" s="12"/>
      <c r="B2046" s="12"/>
      <c r="C2046" s="42"/>
      <c r="D2046" s="12"/>
      <c r="E2046" s="12"/>
      <c r="F2046" s="12"/>
      <c r="G2046" s="12"/>
      <c r="H2046" s="12"/>
      <c r="I2046" s="12"/>
      <c r="J2046" s="12"/>
      <c r="K2046" s="12"/>
      <c r="L2046" s="12"/>
      <c r="M2046" s="49"/>
      <c r="N2046" s="49"/>
      <c r="O2046" s="12"/>
      <c r="P2046" s="12"/>
      <c r="Q2046" s="12"/>
      <c r="R2046" s="12"/>
      <c r="S2046" s="12"/>
      <c r="T2046" s="12"/>
    </row>
    <row r="2047" spans="1:20" s="1" customFormat="1" x14ac:dyDescent="0.4">
      <c r="A2047" s="12"/>
      <c r="B2047" s="12"/>
      <c r="C2047" s="42"/>
      <c r="D2047" s="12"/>
      <c r="E2047" s="12"/>
      <c r="F2047" s="12"/>
      <c r="G2047" s="12"/>
      <c r="H2047" s="12"/>
      <c r="I2047" s="12"/>
      <c r="J2047" s="12"/>
      <c r="K2047" s="12"/>
      <c r="L2047" s="12"/>
      <c r="M2047" s="49"/>
      <c r="N2047" s="49"/>
      <c r="O2047" s="12"/>
      <c r="P2047" s="12"/>
      <c r="Q2047" s="12"/>
      <c r="R2047" s="12"/>
      <c r="S2047" s="12"/>
      <c r="T2047" s="12"/>
    </row>
    <row r="2048" spans="1:20" s="1" customFormat="1" x14ac:dyDescent="0.4">
      <c r="A2048" s="12"/>
      <c r="B2048" s="12"/>
      <c r="C2048" s="42"/>
      <c r="D2048" s="12"/>
      <c r="E2048" s="12"/>
      <c r="F2048" s="12"/>
      <c r="G2048" s="12"/>
      <c r="H2048" s="12"/>
      <c r="I2048" s="12"/>
      <c r="J2048" s="12"/>
      <c r="K2048" s="12"/>
      <c r="L2048" s="12"/>
      <c r="M2048" s="49"/>
      <c r="N2048" s="49"/>
      <c r="O2048" s="12"/>
      <c r="P2048" s="12"/>
      <c r="Q2048" s="12"/>
      <c r="R2048" s="12"/>
      <c r="S2048" s="12"/>
      <c r="T2048" s="12"/>
    </row>
    <row r="2049" spans="1:20" s="1" customFormat="1" x14ac:dyDescent="0.4">
      <c r="A2049" s="12"/>
      <c r="B2049" s="12"/>
      <c r="C2049" s="42"/>
      <c r="D2049" s="12"/>
      <c r="E2049" s="12"/>
      <c r="F2049" s="12"/>
      <c r="G2049" s="12"/>
      <c r="H2049" s="12"/>
      <c r="I2049" s="12"/>
      <c r="J2049" s="12"/>
      <c r="K2049" s="12"/>
      <c r="L2049" s="12"/>
      <c r="M2049" s="49"/>
      <c r="N2049" s="49"/>
      <c r="O2049" s="12"/>
      <c r="P2049" s="12"/>
      <c r="Q2049" s="12"/>
      <c r="R2049" s="12"/>
      <c r="S2049" s="12"/>
      <c r="T2049" s="12"/>
    </row>
    <row r="2050" spans="1:20" s="1" customFormat="1" x14ac:dyDescent="0.4">
      <c r="A2050" s="12"/>
      <c r="B2050" s="12"/>
      <c r="C2050" s="42"/>
      <c r="D2050" s="12"/>
      <c r="E2050" s="12"/>
      <c r="F2050" s="12"/>
      <c r="G2050" s="12"/>
      <c r="H2050" s="12"/>
      <c r="I2050" s="12"/>
      <c r="J2050" s="12"/>
      <c r="K2050" s="12"/>
      <c r="L2050" s="12"/>
      <c r="M2050" s="49"/>
      <c r="N2050" s="49"/>
      <c r="O2050" s="12"/>
      <c r="P2050" s="12"/>
      <c r="Q2050" s="12"/>
      <c r="R2050" s="12"/>
      <c r="S2050" s="12"/>
      <c r="T2050" s="12"/>
    </row>
    <row r="2051" spans="1:20" s="1" customFormat="1" x14ac:dyDescent="0.4">
      <c r="A2051" s="12"/>
      <c r="B2051" s="12"/>
      <c r="C2051" s="42"/>
      <c r="D2051" s="12"/>
      <c r="E2051" s="12"/>
      <c r="F2051" s="12"/>
      <c r="G2051" s="12"/>
      <c r="H2051" s="12"/>
      <c r="I2051" s="12"/>
      <c r="J2051" s="12"/>
      <c r="K2051" s="12"/>
      <c r="L2051" s="12"/>
      <c r="M2051" s="49"/>
      <c r="N2051" s="49"/>
      <c r="O2051" s="12"/>
      <c r="P2051" s="12"/>
      <c r="Q2051" s="12"/>
      <c r="R2051" s="12"/>
      <c r="S2051" s="12"/>
      <c r="T2051" s="12"/>
    </row>
    <row r="2052" spans="1:20" s="1" customFormat="1" x14ac:dyDescent="0.4">
      <c r="A2052" s="12"/>
      <c r="B2052" s="12"/>
      <c r="C2052" s="42"/>
      <c r="D2052" s="12"/>
      <c r="E2052" s="12"/>
      <c r="F2052" s="12"/>
      <c r="G2052" s="12"/>
      <c r="H2052" s="12"/>
      <c r="I2052" s="12"/>
      <c r="J2052" s="12"/>
      <c r="K2052" s="12"/>
      <c r="L2052" s="12"/>
      <c r="M2052" s="49"/>
      <c r="N2052" s="49"/>
      <c r="O2052" s="12"/>
      <c r="P2052" s="12"/>
      <c r="Q2052" s="12"/>
      <c r="R2052" s="12"/>
      <c r="S2052" s="12"/>
      <c r="T2052" s="12"/>
    </row>
    <row r="2053" spans="1:20" s="1" customFormat="1" x14ac:dyDescent="0.4">
      <c r="A2053" s="12"/>
      <c r="B2053" s="12"/>
      <c r="C2053" s="42"/>
      <c r="D2053" s="12"/>
      <c r="E2053" s="12"/>
      <c r="F2053" s="12"/>
      <c r="G2053" s="12"/>
      <c r="H2053" s="12"/>
      <c r="I2053" s="12"/>
      <c r="J2053" s="12"/>
      <c r="K2053" s="12"/>
      <c r="L2053" s="12"/>
      <c r="M2053" s="49"/>
      <c r="N2053" s="49"/>
      <c r="O2053" s="12"/>
      <c r="P2053" s="12"/>
      <c r="Q2053" s="12"/>
      <c r="R2053" s="12"/>
      <c r="S2053" s="12"/>
      <c r="T2053" s="12"/>
    </row>
    <row r="2054" spans="1:20" s="1" customFormat="1" x14ac:dyDescent="0.4">
      <c r="A2054" s="12"/>
      <c r="B2054" s="12"/>
      <c r="C2054" s="42"/>
      <c r="D2054" s="12"/>
      <c r="E2054" s="12"/>
      <c r="F2054" s="12"/>
      <c r="G2054" s="12"/>
      <c r="H2054" s="12"/>
      <c r="I2054" s="12"/>
      <c r="J2054" s="12"/>
      <c r="K2054" s="12"/>
      <c r="L2054" s="12"/>
      <c r="M2054" s="49"/>
      <c r="N2054" s="49"/>
      <c r="O2054" s="12"/>
      <c r="P2054" s="12"/>
      <c r="Q2054" s="12"/>
      <c r="R2054" s="12"/>
      <c r="S2054" s="12"/>
      <c r="T2054" s="12"/>
    </row>
    <row r="2055" spans="1:20" s="1" customFormat="1" x14ac:dyDescent="0.4">
      <c r="A2055" s="12"/>
      <c r="B2055" s="12"/>
      <c r="C2055" s="42"/>
      <c r="D2055" s="12"/>
      <c r="E2055" s="12"/>
      <c r="F2055" s="12"/>
      <c r="G2055" s="12"/>
      <c r="H2055" s="12"/>
      <c r="I2055" s="12"/>
      <c r="J2055" s="12"/>
      <c r="K2055" s="12"/>
      <c r="L2055" s="12"/>
      <c r="M2055" s="49"/>
      <c r="N2055" s="49"/>
      <c r="O2055" s="12"/>
      <c r="P2055" s="12"/>
      <c r="Q2055" s="12"/>
      <c r="R2055" s="12"/>
      <c r="S2055" s="12"/>
      <c r="T2055" s="12"/>
    </row>
    <row r="2056" spans="1:20" s="1" customFormat="1" x14ac:dyDescent="0.4">
      <c r="A2056" s="12"/>
      <c r="B2056" s="12"/>
      <c r="C2056" s="42"/>
      <c r="D2056" s="12"/>
      <c r="E2056" s="12"/>
      <c r="F2056" s="12"/>
      <c r="G2056" s="12"/>
      <c r="H2056" s="12"/>
      <c r="I2056" s="12"/>
      <c r="J2056" s="12"/>
      <c r="K2056" s="12"/>
      <c r="L2056" s="12"/>
      <c r="M2056" s="49"/>
      <c r="N2056" s="49"/>
      <c r="O2056" s="12"/>
      <c r="P2056" s="12"/>
      <c r="Q2056" s="12"/>
      <c r="R2056" s="12"/>
      <c r="S2056" s="12"/>
      <c r="T2056" s="12"/>
    </row>
    <row r="2057" spans="1:20" s="1" customFormat="1" x14ac:dyDescent="0.4">
      <c r="A2057" s="12"/>
      <c r="B2057" s="12"/>
      <c r="C2057" s="42"/>
      <c r="D2057" s="12"/>
      <c r="E2057" s="12"/>
      <c r="F2057" s="12"/>
      <c r="G2057" s="12"/>
      <c r="H2057" s="12"/>
      <c r="I2057" s="12"/>
      <c r="J2057" s="12"/>
      <c r="K2057" s="12"/>
      <c r="L2057" s="12"/>
      <c r="M2057" s="49"/>
      <c r="N2057" s="49"/>
      <c r="O2057" s="12"/>
      <c r="P2057" s="12"/>
      <c r="Q2057" s="12"/>
      <c r="R2057" s="12"/>
      <c r="S2057" s="12"/>
      <c r="T2057" s="12"/>
    </row>
    <row r="2058" spans="1:20" s="1" customFormat="1" x14ac:dyDescent="0.4">
      <c r="A2058" s="12"/>
      <c r="B2058" s="12"/>
      <c r="C2058" s="42"/>
      <c r="D2058" s="12"/>
      <c r="E2058" s="12"/>
      <c r="F2058" s="12"/>
      <c r="G2058" s="12"/>
      <c r="H2058" s="12"/>
      <c r="I2058" s="12"/>
      <c r="J2058" s="12"/>
      <c r="K2058" s="12"/>
      <c r="L2058" s="12"/>
      <c r="M2058" s="49"/>
      <c r="N2058" s="49"/>
      <c r="O2058" s="12"/>
      <c r="P2058" s="12"/>
      <c r="Q2058" s="12"/>
      <c r="R2058" s="12"/>
      <c r="S2058" s="12"/>
      <c r="T2058" s="12"/>
    </row>
    <row r="2059" spans="1:20" s="1" customFormat="1" x14ac:dyDescent="0.4">
      <c r="A2059" s="12"/>
      <c r="B2059" s="12"/>
      <c r="C2059" s="42"/>
      <c r="D2059" s="12"/>
      <c r="E2059" s="12"/>
      <c r="F2059" s="12"/>
      <c r="G2059" s="12"/>
      <c r="H2059" s="12"/>
      <c r="I2059" s="12"/>
      <c r="J2059" s="12"/>
      <c r="K2059" s="12"/>
      <c r="L2059" s="12"/>
      <c r="M2059" s="49"/>
      <c r="N2059" s="49"/>
      <c r="O2059" s="12"/>
      <c r="P2059" s="12"/>
      <c r="Q2059" s="12"/>
      <c r="R2059" s="12"/>
      <c r="S2059" s="12"/>
      <c r="T2059" s="12"/>
    </row>
    <row r="2060" spans="1:20" s="1" customFormat="1" x14ac:dyDescent="0.4">
      <c r="A2060" s="12"/>
      <c r="B2060" s="12"/>
      <c r="C2060" s="42"/>
      <c r="D2060" s="12"/>
      <c r="E2060" s="12"/>
      <c r="F2060" s="12"/>
      <c r="G2060" s="12"/>
      <c r="H2060" s="12"/>
      <c r="I2060" s="12"/>
      <c r="J2060" s="12"/>
      <c r="K2060" s="12"/>
      <c r="L2060" s="12"/>
      <c r="M2060" s="49"/>
      <c r="N2060" s="49"/>
      <c r="O2060" s="12"/>
      <c r="P2060" s="12"/>
      <c r="Q2060" s="12"/>
      <c r="R2060" s="12"/>
      <c r="S2060" s="12"/>
      <c r="T2060" s="12"/>
    </row>
    <row r="2061" spans="1:20" s="1" customFormat="1" x14ac:dyDescent="0.4">
      <c r="A2061" s="12"/>
      <c r="B2061" s="12"/>
      <c r="C2061" s="42"/>
      <c r="D2061" s="12"/>
      <c r="E2061" s="12"/>
      <c r="F2061" s="12"/>
      <c r="G2061" s="12"/>
      <c r="H2061" s="12"/>
      <c r="I2061" s="12"/>
      <c r="J2061" s="12"/>
      <c r="K2061" s="12"/>
      <c r="L2061" s="12"/>
      <c r="M2061" s="49"/>
      <c r="N2061" s="49"/>
      <c r="O2061" s="12"/>
      <c r="P2061" s="12"/>
      <c r="Q2061" s="12"/>
      <c r="R2061" s="12"/>
      <c r="S2061" s="12"/>
      <c r="T2061" s="12"/>
    </row>
    <row r="2062" spans="1:20" s="1" customFormat="1" x14ac:dyDescent="0.4">
      <c r="A2062" s="12"/>
      <c r="B2062" s="12"/>
      <c r="C2062" s="42"/>
      <c r="D2062" s="12"/>
      <c r="E2062" s="12"/>
      <c r="F2062" s="12"/>
      <c r="G2062" s="12"/>
      <c r="H2062" s="12"/>
      <c r="I2062" s="12"/>
      <c r="J2062" s="12"/>
      <c r="K2062" s="12"/>
      <c r="L2062" s="12"/>
      <c r="M2062" s="49"/>
      <c r="N2062" s="49"/>
      <c r="O2062" s="12"/>
      <c r="P2062" s="12"/>
      <c r="Q2062" s="12"/>
      <c r="R2062" s="12"/>
      <c r="S2062" s="12"/>
      <c r="T2062" s="12"/>
    </row>
    <row r="2063" spans="1:20" s="1" customFormat="1" x14ac:dyDescent="0.4">
      <c r="A2063" s="12"/>
      <c r="B2063" s="12"/>
      <c r="C2063" s="42"/>
      <c r="D2063" s="12"/>
      <c r="E2063" s="12"/>
      <c r="F2063" s="12"/>
      <c r="G2063" s="12"/>
      <c r="H2063" s="12"/>
      <c r="I2063" s="12"/>
      <c r="J2063" s="12"/>
      <c r="K2063" s="12"/>
      <c r="L2063" s="12"/>
      <c r="M2063" s="49"/>
      <c r="N2063" s="49"/>
      <c r="O2063" s="12"/>
      <c r="P2063" s="12"/>
      <c r="Q2063" s="12"/>
      <c r="R2063" s="12"/>
      <c r="S2063" s="12"/>
      <c r="T2063" s="12"/>
    </row>
    <row r="2064" spans="1:20" s="1" customFormat="1" x14ac:dyDescent="0.4">
      <c r="A2064" s="12"/>
      <c r="B2064" s="12"/>
      <c r="C2064" s="42"/>
      <c r="D2064" s="12"/>
      <c r="E2064" s="12"/>
      <c r="F2064" s="12"/>
      <c r="G2064" s="12"/>
      <c r="H2064" s="12"/>
      <c r="I2064" s="12"/>
      <c r="J2064" s="12"/>
      <c r="K2064" s="12"/>
      <c r="L2064" s="12"/>
      <c r="M2064" s="49"/>
      <c r="N2064" s="49"/>
      <c r="O2064" s="12"/>
      <c r="P2064" s="12"/>
      <c r="Q2064" s="12"/>
      <c r="R2064" s="12"/>
      <c r="S2064" s="12"/>
      <c r="T2064" s="12"/>
    </row>
    <row r="2065" spans="1:20" s="1" customFormat="1" x14ac:dyDescent="0.4">
      <c r="A2065" s="12"/>
      <c r="B2065" s="12"/>
      <c r="C2065" s="42"/>
      <c r="D2065" s="12"/>
      <c r="E2065" s="12"/>
      <c r="F2065" s="12"/>
      <c r="G2065" s="12"/>
      <c r="H2065" s="12"/>
      <c r="I2065" s="12"/>
      <c r="J2065" s="12"/>
      <c r="K2065" s="12"/>
      <c r="L2065" s="12"/>
      <c r="M2065" s="49"/>
      <c r="N2065" s="49"/>
      <c r="O2065" s="12"/>
      <c r="P2065" s="12"/>
      <c r="Q2065" s="12"/>
      <c r="R2065" s="12"/>
      <c r="S2065" s="12"/>
      <c r="T2065" s="12"/>
    </row>
    <row r="2066" spans="1:20" s="1" customFormat="1" x14ac:dyDescent="0.4">
      <c r="A2066" s="12"/>
      <c r="B2066" s="12"/>
      <c r="C2066" s="42"/>
      <c r="D2066" s="12"/>
      <c r="E2066" s="12"/>
      <c r="F2066" s="12"/>
      <c r="G2066" s="12"/>
      <c r="H2066" s="12"/>
      <c r="I2066" s="12"/>
      <c r="J2066" s="12"/>
      <c r="K2066" s="12"/>
      <c r="L2066" s="12"/>
      <c r="M2066" s="49"/>
      <c r="N2066" s="49"/>
      <c r="O2066" s="12"/>
      <c r="P2066" s="12"/>
      <c r="Q2066" s="12"/>
      <c r="R2066" s="12"/>
      <c r="S2066" s="12"/>
      <c r="T2066" s="12"/>
    </row>
    <row r="2067" spans="1:20" s="1" customFormat="1" x14ac:dyDescent="0.4">
      <c r="A2067" s="12"/>
      <c r="B2067" s="12"/>
      <c r="C2067" s="42"/>
      <c r="D2067" s="12"/>
      <c r="E2067" s="12"/>
      <c r="F2067" s="12"/>
      <c r="G2067" s="12"/>
      <c r="H2067" s="12"/>
      <c r="I2067" s="12"/>
      <c r="J2067" s="12"/>
      <c r="K2067" s="12"/>
      <c r="L2067" s="12"/>
      <c r="M2067" s="49"/>
      <c r="N2067" s="49"/>
      <c r="O2067" s="12"/>
      <c r="P2067" s="12"/>
      <c r="Q2067" s="12"/>
      <c r="R2067" s="12"/>
      <c r="S2067" s="12"/>
      <c r="T2067" s="12"/>
    </row>
    <row r="2068" spans="1:20" s="1" customFormat="1" x14ac:dyDescent="0.4">
      <c r="A2068" s="12"/>
      <c r="B2068" s="12"/>
      <c r="C2068" s="42"/>
      <c r="D2068" s="12"/>
      <c r="E2068" s="12"/>
      <c r="F2068" s="12"/>
      <c r="G2068" s="12"/>
      <c r="H2068" s="12"/>
      <c r="I2068" s="12"/>
      <c r="J2068" s="12"/>
      <c r="K2068" s="12"/>
      <c r="L2068" s="12"/>
      <c r="M2068" s="49"/>
      <c r="N2068" s="49"/>
      <c r="O2068" s="12"/>
      <c r="P2068" s="12"/>
      <c r="Q2068" s="12"/>
      <c r="R2068" s="12"/>
      <c r="S2068" s="12"/>
      <c r="T2068" s="12"/>
    </row>
    <row r="2069" spans="1:20" s="1" customFormat="1" x14ac:dyDescent="0.4">
      <c r="A2069" s="12"/>
      <c r="B2069" s="12"/>
      <c r="C2069" s="42"/>
      <c r="D2069" s="12"/>
      <c r="E2069" s="12"/>
      <c r="F2069" s="12"/>
      <c r="G2069" s="12"/>
      <c r="H2069" s="12"/>
      <c r="I2069" s="12"/>
      <c r="J2069" s="12"/>
      <c r="K2069" s="12"/>
      <c r="L2069" s="12"/>
      <c r="M2069" s="49"/>
      <c r="N2069" s="49"/>
      <c r="O2069" s="12"/>
      <c r="P2069" s="12"/>
      <c r="Q2069" s="12"/>
      <c r="R2069" s="12"/>
      <c r="S2069" s="12"/>
      <c r="T2069" s="12"/>
    </row>
    <row r="2070" spans="1:20" s="1" customFormat="1" x14ac:dyDescent="0.4">
      <c r="A2070" s="12"/>
      <c r="B2070" s="12"/>
      <c r="C2070" s="42"/>
      <c r="D2070" s="12"/>
      <c r="E2070" s="12"/>
      <c r="F2070" s="12"/>
      <c r="G2070" s="12"/>
      <c r="H2070" s="12"/>
      <c r="I2070" s="12"/>
      <c r="J2070" s="12"/>
      <c r="K2070" s="12"/>
      <c r="L2070" s="12"/>
      <c r="M2070" s="49"/>
      <c r="N2070" s="49"/>
      <c r="O2070" s="12"/>
      <c r="P2070" s="12"/>
      <c r="Q2070" s="12"/>
      <c r="R2070" s="12"/>
      <c r="S2070" s="12"/>
      <c r="T2070" s="12"/>
    </row>
    <row r="2071" spans="1:20" s="1" customFormat="1" x14ac:dyDescent="0.4">
      <c r="A2071" s="12"/>
      <c r="B2071" s="12"/>
      <c r="C2071" s="42"/>
      <c r="D2071" s="12"/>
      <c r="E2071" s="12"/>
      <c r="F2071" s="12"/>
      <c r="G2071" s="12"/>
      <c r="H2071" s="12"/>
      <c r="I2071" s="12"/>
      <c r="J2071" s="12"/>
      <c r="K2071" s="12"/>
      <c r="L2071" s="12"/>
      <c r="M2071" s="49"/>
      <c r="N2071" s="49"/>
      <c r="O2071" s="12"/>
      <c r="P2071" s="12"/>
      <c r="Q2071" s="12"/>
      <c r="R2071" s="12"/>
      <c r="S2071" s="12"/>
      <c r="T2071" s="12"/>
    </row>
    <row r="2072" spans="1:20" s="1" customFormat="1" x14ac:dyDescent="0.4">
      <c r="A2072" s="12"/>
      <c r="B2072" s="12"/>
      <c r="C2072" s="42"/>
      <c r="D2072" s="12"/>
      <c r="E2072" s="12"/>
      <c r="F2072" s="12"/>
      <c r="G2072" s="12"/>
      <c r="H2072" s="12"/>
      <c r="I2072" s="12"/>
      <c r="J2072" s="12"/>
      <c r="K2072" s="12"/>
      <c r="L2072" s="12"/>
      <c r="M2072" s="49"/>
      <c r="N2072" s="49"/>
      <c r="O2072" s="12"/>
      <c r="P2072" s="12"/>
      <c r="Q2072" s="12"/>
      <c r="R2072" s="12"/>
      <c r="S2072" s="12"/>
      <c r="T2072" s="12"/>
    </row>
    <row r="2073" spans="1:20" s="1" customFormat="1" x14ac:dyDescent="0.4">
      <c r="A2073" s="12"/>
      <c r="B2073" s="12"/>
      <c r="C2073" s="42"/>
      <c r="D2073" s="12"/>
      <c r="E2073" s="12"/>
      <c r="F2073" s="12"/>
      <c r="G2073" s="12"/>
      <c r="H2073" s="12"/>
      <c r="I2073" s="12"/>
      <c r="J2073" s="12"/>
      <c r="K2073" s="12"/>
      <c r="L2073" s="12"/>
      <c r="M2073" s="49"/>
      <c r="N2073" s="49"/>
      <c r="O2073" s="12"/>
      <c r="P2073" s="12"/>
      <c r="Q2073" s="12"/>
      <c r="R2073" s="12"/>
      <c r="S2073" s="12"/>
      <c r="T2073" s="12"/>
    </row>
    <row r="2074" spans="1:20" s="1" customFormat="1" x14ac:dyDescent="0.4">
      <c r="A2074" s="12"/>
      <c r="B2074" s="12"/>
      <c r="C2074" s="42"/>
      <c r="D2074" s="12"/>
      <c r="E2074" s="12"/>
      <c r="F2074" s="12"/>
      <c r="G2074" s="12"/>
      <c r="H2074" s="12"/>
      <c r="I2074" s="12"/>
      <c r="J2074" s="12"/>
      <c r="K2074" s="12"/>
      <c r="L2074" s="12"/>
      <c r="M2074" s="49"/>
      <c r="N2074" s="49"/>
      <c r="O2074" s="12"/>
      <c r="P2074" s="12"/>
      <c r="Q2074" s="12"/>
      <c r="R2074" s="12"/>
      <c r="S2074" s="12"/>
      <c r="T2074" s="12"/>
    </row>
    <row r="2075" spans="1:20" s="1" customFormat="1" x14ac:dyDescent="0.4">
      <c r="A2075" s="12"/>
      <c r="B2075" s="12"/>
      <c r="C2075" s="42"/>
      <c r="D2075" s="12"/>
      <c r="E2075" s="12"/>
      <c r="F2075" s="12"/>
      <c r="G2075" s="12"/>
      <c r="H2075" s="12"/>
      <c r="I2075" s="12"/>
      <c r="J2075" s="12"/>
      <c r="K2075" s="12"/>
      <c r="L2075" s="12"/>
      <c r="M2075" s="49"/>
      <c r="N2075" s="49"/>
      <c r="O2075" s="12"/>
      <c r="P2075" s="12"/>
      <c r="Q2075" s="12"/>
      <c r="R2075" s="12"/>
      <c r="S2075" s="12"/>
      <c r="T2075" s="12"/>
    </row>
    <row r="2076" spans="1:20" s="1" customFormat="1" x14ac:dyDescent="0.4">
      <c r="A2076" s="12"/>
      <c r="B2076" s="12"/>
      <c r="C2076" s="42"/>
      <c r="D2076" s="12"/>
      <c r="E2076" s="12"/>
      <c r="F2076" s="12"/>
      <c r="G2076" s="12"/>
      <c r="H2076" s="12"/>
      <c r="I2076" s="12"/>
      <c r="J2076" s="12"/>
      <c r="K2076" s="12"/>
      <c r="L2076" s="12"/>
      <c r="M2076" s="49"/>
      <c r="N2076" s="49"/>
      <c r="O2076" s="12"/>
      <c r="P2076" s="12"/>
      <c r="Q2076" s="12"/>
      <c r="R2076" s="12"/>
      <c r="S2076" s="12"/>
      <c r="T2076" s="12"/>
    </row>
    <row r="2077" spans="1:20" s="1" customFormat="1" x14ac:dyDescent="0.4">
      <c r="A2077" s="12"/>
      <c r="B2077" s="12"/>
      <c r="C2077" s="42"/>
      <c r="D2077" s="12"/>
      <c r="E2077" s="12"/>
      <c r="F2077" s="12"/>
      <c r="G2077" s="12"/>
      <c r="H2077" s="12"/>
      <c r="I2077" s="12"/>
      <c r="J2077" s="12"/>
      <c r="K2077" s="12"/>
      <c r="L2077" s="12"/>
      <c r="M2077" s="49"/>
      <c r="N2077" s="49"/>
      <c r="O2077" s="12"/>
      <c r="P2077" s="12"/>
      <c r="Q2077" s="12"/>
      <c r="R2077" s="12"/>
      <c r="S2077" s="12"/>
      <c r="T2077" s="12"/>
    </row>
    <row r="2078" spans="1:20" s="1" customFormat="1" x14ac:dyDescent="0.4">
      <c r="A2078" s="12"/>
      <c r="B2078" s="12"/>
      <c r="C2078" s="42"/>
      <c r="D2078" s="12"/>
      <c r="E2078" s="12"/>
      <c r="F2078" s="12"/>
      <c r="G2078" s="12"/>
      <c r="H2078" s="12"/>
      <c r="I2078" s="12"/>
      <c r="J2078" s="12"/>
      <c r="K2078" s="12"/>
      <c r="L2078" s="12"/>
      <c r="M2078" s="49"/>
      <c r="N2078" s="49"/>
      <c r="O2078" s="12"/>
      <c r="P2078" s="12"/>
      <c r="Q2078" s="12"/>
      <c r="R2078" s="12"/>
      <c r="S2078" s="12"/>
      <c r="T2078" s="12"/>
    </row>
    <row r="2079" spans="1:20" s="1" customFormat="1" x14ac:dyDescent="0.4">
      <c r="A2079" s="12"/>
      <c r="B2079" s="12"/>
      <c r="C2079" s="42"/>
      <c r="D2079" s="12"/>
      <c r="E2079" s="12"/>
      <c r="F2079" s="12"/>
      <c r="G2079" s="12"/>
      <c r="H2079" s="12"/>
      <c r="I2079" s="12"/>
      <c r="J2079" s="12"/>
      <c r="K2079" s="12"/>
      <c r="L2079" s="12"/>
      <c r="M2079" s="49"/>
      <c r="N2079" s="49"/>
      <c r="O2079" s="12"/>
      <c r="P2079" s="12"/>
      <c r="Q2079" s="12"/>
      <c r="R2079" s="12"/>
      <c r="S2079" s="12"/>
      <c r="T2079" s="12"/>
    </row>
    <row r="2080" spans="1:20" s="1" customFormat="1" x14ac:dyDescent="0.4">
      <c r="A2080" s="12"/>
      <c r="B2080" s="12"/>
      <c r="C2080" s="42"/>
      <c r="D2080" s="12"/>
      <c r="E2080" s="12"/>
      <c r="F2080" s="12"/>
      <c r="G2080" s="12"/>
      <c r="H2080" s="12"/>
      <c r="I2080" s="12"/>
      <c r="J2080" s="12"/>
      <c r="K2080" s="12"/>
      <c r="L2080" s="12"/>
      <c r="M2080" s="49"/>
      <c r="N2080" s="49"/>
      <c r="O2080" s="12"/>
      <c r="P2080" s="12"/>
      <c r="Q2080" s="12"/>
      <c r="R2080" s="12"/>
      <c r="S2080" s="12"/>
      <c r="T2080" s="12"/>
    </row>
    <row r="2081" spans="1:20" s="1" customFormat="1" x14ac:dyDescent="0.4">
      <c r="A2081" s="12"/>
      <c r="B2081" s="12"/>
      <c r="C2081" s="42"/>
      <c r="D2081" s="12"/>
      <c r="E2081" s="12"/>
      <c r="F2081" s="12"/>
      <c r="G2081" s="12"/>
      <c r="H2081" s="12"/>
      <c r="I2081" s="12"/>
      <c r="J2081" s="12"/>
      <c r="K2081" s="12"/>
      <c r="L2081" s="12"/>
      <c r="M2081" s="49"/>
      <c r="N2081" s="49"/>
      <c r="O2081" s="12"/>
      <c r="P2081" s="12"/>
      <c r="Q2081" s="12"/>
      <c r="R2081" s="12"/>
      <c r="S2081" s="12"/>
      <c r="T2081" s="12"/>
    </row>
    <row r="2082" spans="1:20" s="1" customFormat="1" x14ac:dyDescent="0.4">
      <c r="A2082" s="12"/>
      <c r="B2082" s="12"/>
      <c r="C2082" s="42"/>
      <c r="D2082" s="12"/>
      <c r="E2082" s="12"/>
      <c r="F2082" s="12"/>
      <c r="G2082" s="12"/>
      <c r="H2082" s="12"/>
      <c r="I2082" s="12"/>
      <c r="J2082" s="12"/>
      <c r="K2082" s="12"/>
      <c r="L2082" s="12"/>
      <c r="M2082" s="49"/>
      <c r="N2082" s="49"/>
      <c r="O2082" s="12"/>
      <c r="P2082" s="12"/>
      <c r="Q2082" s="12"/>
      <c r="R2082" s="12"/>
      <c r="S2082" s="12"/>
      <c r="T2082" s="12"/>
    </row>
    <row r="2083" spans="1:20" s="1" customFormat="1" x14ac:dyDescent="0.4">
      <c r="A2083" s="12"/>
      <c r="B2083" s="12"/>
      <c r="C2083" s="42"/>
      <c r="D2083" s="12"/>
      <c r="E2083" s="12"/>
      <c r="F2083" s="12"/>
      <c r="G2083" s="12"/>
      <c r="H2083" s="12"/>
      <c r="I2083" s="12"/>
      <c r="J2083" s="12"/>
      <c r="K2083" s="12"/>
      <c r="L2083" s="12"/>
      <c r="M2083" s="49"/>
      <c r="N2083" s="49"/>
      <c r="O2083" s="12"/>
      <c r="P2083" s="12"/>
      <c r="Q2083" s="12"/>
      <c r="R2083" s="12"/>
      <c r="S2083" s="12"/>
      <c r="T2083" s="12"/>
    </row>
    <row r="2084" spans="1:20" s="1" customFormat="1" x14ac:dyDescent="0.4">
      <c r="A2084" s="12"/>
      <c r="B2084" s="12"/>
      <c r="C2084" s="42"/>
      <c r="D2084" s="12"/>
      <c r="E2084" s="12"/>
      <c r="F2084" s="12"/>
      <c r="G2084" s="12"/>
      <c r="H2084" s="12"/>
      <c r="I2084" s="12"/>
      <c r="J2084" s="12"/>
      <c r="K2084" s="12"/>
      <c r="L2084" s="12"/>
      <c r="M2084" s="49"/>
      <c r="N2084" s="49"/>
      <c r="O2084" s="12"/>
      <c r="P2084" s="12"/>
      <c r="Q2084" s="12"/>
      <c r="R2084" s="12"/>
      <c r="S2084" s="12"/>
      <c r="T2084" s="12"/>
    </row>
    <row r="2085" spans="1:20" s="1" customFormat="1" x14ac:dyDescent="0.4">
      <c r="A2085" s="12"/>
      <c r="B2085" s="12"/>
      <c r="C2085" s="42"/>
      <c r="D2085" s="12"/>
      <c r="E2085" s="12"/>
      <c r="F2085" s="12"/>
      <c r="G2085" s="12"/>
      <c r="H2085" s="12"/>
      <c r="I2085" s="12"/>
      <c r="J2085" s="12"/>
      <c r="K2085" s="12"/>
      <c r="L2085" s="12"/>
      <c r="M2085" s="49"/>
      <c r="N2085" s="49"/>
      <c r="O2085" s="12"/>
      <c r="P2085" s="12"/>
      <c r="Q2085" s="12"/>
      <c r="R2085" s="12"/>
      <c r="S2085" s="12"/>
      <c r="T2085" s="12"/>
    </row>
    <row r="2086" spans="1:20" s="1" customFormat="1" x14ac:dyDescent="0.4">
      <c r="A2086" s="12"/>
      <c r="B2086" s="12"/>
      <c r="C2086" s="42"/>
      <c r="D2086" s="12"/>
      <c r="E2086" s="12"/>
      <c r="F2086" s="12"/>
      <c r="G2086" s="12"/>
      <c r="H2086" s="12"/>
      <c r="I2086" s="12"/>
      <c r="J2086" s="12"/>
      <c r="K2086" s="12"/>
      <c r="L2086" s="12"/>
      <c r="M2086" s="49"/>
      <c r="N2086" s="49"/>
      <c r="O2086" s="12"/>
      <c r="P2086" s="12"/>
      <c r="Q2086" s="12"/>
      <c r="R2086" s="12"/>
      <c r="S2086" s="12"/>
      <c r="T2086" s="12"/>
    </row>
    <row r="2087" spans="1:20" s="1" customFormat="1" x14ac:dyDescent="0.4">
      <c r="A2087" s="12"/>
      <c r="B2087" s="12"/>
      <c r="C2087" s="42"/>
      <c r="D2087" s="12"/>
      <c r="E2087" s="12"/>
      <c r="F2087" s="12"/>
      <c r="G2087" s="12"/>
      <c r="H2087" s="12"/>
      <c r="I2087" s="12"/>
      <c r="J2087" s="12"/>
      <c r="K2087" s="12"/>
      <c r="L2087" s="12"/>
      <c r="M2087" s="49"/>
      <c r="N2087" s="49"/>
      <c r="O2087" s="12"/>
      <c r="P2087" s="12"/>
      <c r="Q2087" s="12"/>
      <c r="R2087" s="12"/>
      <c r="S2087" s="12"/>
      <c r="T2087" s="12"/>
    </row>
    <row r="2088" spans="1:20" s="1" customFormat="1" x14ac:dyDescent="0.4">
      <c r="A2088" s="12"/>
      <c r="B2088" s="12"/>
      <c r="C2088" s="42"/>
      <c r="D2088" s="12"/>
      <c r="E2088" s="12"/>
      <c r="F2088" s="12"/>
      <c r="G2088" s="12"/>
      <c r="H2088" s="12"/>
      <c r="I2088" s="12"/>
      <c r="J2088" s="12"/>
      <c r="K2088" s="12"/>
      <c r="L2088" s="12"/>
      <c r="M2088" s="49"/>
      <c r="N2088" s="49"/>
      <c r="O2088" s="12"/>
      <c r="P2088" s="12"/>
      <c r="Q2088" s="12"/>
      <c r="R2088" s="12"/>
      <c r="S2088" s="12"/>
      <c r="T2088" s="12"/>
    </row>
    <row r="2089" spans="1:20" s="1" customFormat="1" x14ac:dyDescent="0.4">
      <c r="A2089" s="12"/>
      <c r="B2089" s="12"/>
      <c r="C2089" s="42"/>
      <c r="D2089" s="12"/>
      <c r="E2089" s="12"/>
      <c r="F2089" s="12"/>
      <c r="G2089" s="12"/>
      <c r="H2089" s="12"/>
      <c r="I2089" s="12"/>
      <c r="J2089" s="12"/>
      <c r="K2089" s="12"/>
      <c r="L2089" s="12"/>
      <c r="M2089" s="49"/>
      <c r="N2089" s="49"/>
      <c r="O2089" s="12"/>
      <c r="P2089" s="12"/>
      <c r="Q2089" s="12"/>
      <c r="R2089" s="12"/>
      <c r="S2089" s="12"/>
      <c r="T2089" s="12"/>
    </row>
    <row r="2090" spans="1:20" s="1" customFormat="1" x14ac:dyDescent="0.4">
      <c r="A2090" s="12"/>
      <c r="B2090" s="12"/>
      <c r="C2090" s="42"/>
      <c r="D2090" s="12"/>
      <c r="E2090" s="12"/>
      <c r="F2090" s="12"/>
      <c r="G2090" s="12"/>
      <c r="H2090" s="12"/>
      <c r="I2090" s="12"/>
      <c r="J2090" s="12"/>
      <c r="K2090" s="12"/>
      <c r="L2090" s="12"/>
      <c r="M2090" s="49"/>
      <c r="N2090" s="49"/>
      <c r="O2090" s="12"/>
      <c r="P2090" s="12"/>
      <c r="Q2090" s="12"/>
      <c r="R2090" s="12"/>
      <c r="S2090" s="12"/>
      <c r="T2090" s="12"/>
    </row>
    <row r="2091" spans="1:20" s="1" customFormat="1" x14ac:dyDescent="0.4">
      <c r="A2091" s="12"/>
      <c r="B2091" s="12"/>
      <c r="C2091" s="42"/>
      <c r="D2091" s="12"/>
      <c r="E2091" s="12"/>
      <c r="F2091" s="12"/>
      <c r="G2091" s="12"/>
      <c r="H2091" s="12"/>
      <c r="I2091" s="12"/>
      <c r="J2091" s="12"/>
      <c r="K2091" s="12"/>
      <c r="L2091" s="12"/>
      <c r="M2091" s="49"/>
      <c r="N2091" s="49"/>
      <c r="O2091" s="12"/>
      <c r="P2091" s="12"/>
      <c r="Q2091" s="12"/>
      <c r="R2091" s="12"/>
      <c r="S2091" s="12"/>
      <c r="T2091" s="12"/>
    </row>
    <row r="2092" spans="1:20" s="1" customFormat="1" x14ac:dyDescent="0.4">
      <c r="A2092" s="12"/>
      <c r="B2092" s="12"/>
      <c r="C2092" s="42"/>
      <c r="D2092" s="12"/>
      <c r="E2092" s="12"/>
      <c r="F2092" s="12"/>
      <c r="G2092" s="12"/>
      <c r="H2092" s="12"/>
      <c r="I2092" s="12"/>
      <c r="J2092" s="12"/>
      <c r="K2092" s="12"/>
      <c r="L2092" s="12"/>
      <c r="M2092" s="49"/>
      <c r="N2092" s="49"/>
      <c r="O2092" s="12"/>
      <c r="P2092" s="12"/>
      <c r="Q2092" s="12"/>
      <c r="R2092" s="12"/>
      <c r="S2092" s="12"/>
      <c r="T2092" s="12"/>
    </row>
    <row r="2093" spans="1:20" s="1" customFormat="1" x14ac:dyDescent="0.4">
      <c r="A2093" s="12"/>
      <c r="B2093" s="12"/>
      <c r="C2093" s="42"/>
      <c r="D2093" s="12"/>
      <c r="E2093" s="12"/>
      <c r="F2093" s="12"/>
      <c r="G2093" s="12"/>
      <c r="H2093" s="12"/>
      <c r="I2093" s="12"/>
      <c r="J2093" s="12"/>
      <c r="K2093" s="12"/>
      <c r="L2093" s="12"/>
      <c r="M2093" s="49"/>
      <c r="N2093" s="49"/>
      <c r="O2093" s="12"/>
      <c r="P2093" s="12"/>
      <c r="Q2093" s="12"/>
      <c r="R2093" s="12"/>
      <c r="S2093" s="12"/>
      <c r="T2093" s="12"/>
    </row>
    <row r="2094" spans="1:20" s="1" customFormat="1" x14ac:dyDescent="0.4">
      <c r="A2094" s="12"/>
      <c r="B2094" s="12"/>
      <c r="C2094" s="42"/>
      <c r="D2094" s="12"/>
      <c r="E2094" s="12"/>
      <c r="F2094" s="12"/>
      <c r="G2094" s="12"/>
      <c r="H2094" s="12"/>
      <c r="I2094" s="12"/>
      <c r="J2094" s="12"/>
      <c r="K2094" s="12"/>
      <c r="L2094" s="12"/>
      <c r="M2094" s="49"/>
      <c r="N2094" s="49"/>
      <c r="O2094" s="12"/>
      <c r="P2094" s="12"/>
      <c r="Q2094" s="12"/>
      <c r="R2094" s="12"/>
      <c r="S2094" s="12"/>
      <c r="T2094" s="12"/>
    </row>
    <row r="2095" spans="1:20" s="1" customFormat="1" x14ac:dyDescent="0.4">
      <c r="A2095" s="12"/>
      <c r="B2095" s="12"/>
      <c r="C2095" s="42"/>
      <c r="D2095" s="12"/>
      <c r="E2095" s="12"/>
      <c r="F2095" s="12"/>
      <c r="G2095" s="12"/>
      <c r="H2095" s="12"/>
      <c r="I2095" s="12"/>
      <c r="J2095" s="12"/>
      <c r="K2095" s="12"/>
      <c r="L2095" s="12"/>
      <c r="M2095" s="49"/>
      <c r="N2095" s="49"/>
      <c r="O2095" s="12"/>
      <c r="P2095" s="12"/>
      <c r="Q2095" s="12"/>
      <c r="R2095" s="12"/>
      <c r="S2095" s="12"/>
      <c r="T2095" s="12"/>
    </row>
    <row r="2096" spans="1:20" s="1" customFormat="1" x14ac:dyDescent="0.4">
      <c r="A2096" s="12"/>
      <c r="B2096" s="12"/>
      <c r="C2096" s="42"/>
      <c r="D2096" s="12"/>
      <c r="E2096" s="12"/>
      <c r="F2096" s="12"/>
      <c r="G2096" s="12"/>
      <c r="H2096" s="12"/>
      <c r="I2096" s="12"/>
      <c r="J2096" s="12"/>
      <c r="K2096" s="12"/>
      <c r="L2096" s="12"/>
      <c r="M2096" s="49"/>
      <c r="N2096" s="49"/>
      <c r="O2096" s="12"/>
      <c r="P2096" s="12"/>
      <c r="Q2096" s="12"/>
      <c r="R2096" s="12"/>
      <c r="S2096" s="12"/>
      <c r="T2096" s="12"/>
    </row>
    <row r="2097" spans="1:20" s="1" customFormat="1" x14ac:dyDescent="0.4">
      <c r="A2097" s="12"/>
      <c r="B2097" s="12"/>
      <c r="C2097" s="42"/>
      <c r="D2097" s="12"/>
      <c r="E2097" s="12"/>
      <c r="F2097" s="12"/>
      <c r="G2097" s="12"/>
      <c r="H2097" s="12"/>
      <c r="I2097" s="12"/>
      <c r="J2097" s="12"/>
      <c r="K2097" s="12"/>
      <c r="L2097" s="12"/>
      <c r="M2097" s="49"/>
      <c r="N2097" s="49"/>
      <c r="O2097" s="12"/>
      <c r="P2097" s="12"/>
      <c r="Q2097" s="12"/>
      <c r="R2097" s="12"/>
      <c r="S2097" s="12"/>
      <c r="T2097" s="12"/>
    </row>
    <row r="2098" spans="1:20" s="1" customFormat="1" x14ac:dyDescent="0.4">
      <c r="A2098" s="12"/>
      <c r="B2098" s="12"/>
      <c r="C2098" s="42"/>
      <c r="D2098" s="12"/>
      <c r="E2098" s="12"/>
      <c r="F2098" s="12"/>
      <c r="G2098" s="12"/>
      <c r="H2098" s="12"/>
      <c r="I2098" s="12"/>
      <c r="J2098" s="12"/>
      <c r="K2098" s="12"/>
      <c r="L2098" s="12"/>
      <c r="M2098" s="49"/>
      <c r="N2098" s="49"/>
      <c r="O2098" s="12"/>
      <c r="P2098" s="12"/>
      <c r="Q2098" s="12"/>
      <c r="R2098" s="12"/>
      <c r="S2098" s="12"/>
      <c r="T2098" s="12"/>
    </row>
    <row r="2099" spans="1:20" s="1" customFormat="1" x14ac:dyDescent="0.4">
      <c r="A2099" s="12"/>
      <c r="B2099" s="12"/>
      <c r="C2099" s="42"/>
      <c r="D2099" s="12"/>
      <c r="E2099" s="12"/>
      <c r="F2099" s="12"/>
      <c r="G2099" s="12"/>
      <c r="H2099" s="12"/>
      <c r="I2099" s="12"/>
      <c r="J2099" s="12"/>
      <c r="K2099" s="12"/>
      <c r="L2099" s="12"/>
      <c r="M2099" s="49"/>
      <c r="N2099" s="49"/>
      <c r="O2099" s="12"/>
      <c r="P2099" s="12"/>
      <c r="Q2099" s="12"/>
      <c r="R2099" s="12"/>
      <c r="S2099" s="12"/>
      <c r="T2099" s="12"/>
    </row>
    <row r="2100" spans="1:20" s="1" customFormat="1" x14ac:dyDescent="0.4">
      <c r="A2100" s="12"/>
      <c r="B2100" s="12"/>
      <c r="C2100" s="42"/>
      <c r="D2100" s="12"/>
      <c r="E2100" s="12"/>
      <c r="F2100" s="12"/>
      <c r="G2100" s="12"/>
      <c r="H2100" s="12"/>
      <c r="I2100" s="12"/>
      <c r="J2100" s="12"/>
      <c r="K2100" s="12"/>
      <c r="L2100" s="12"/>
      <c r="M2100" s="49"/>
      <c r="N2100" s="49"/>
      <c r="O2100" s="12"/>
      <c r="P2100" s="12"/>
      <c r="Q2100" s="12"/>
      <c r="R2100" s="12"/>
      <c r="S2100" s="12"/>
      <c r="T2100" s="12"/>
    </row>
    <row r="2101" spans="1:20" s="1" customFormat="1" x14ac:dyDescent="0.4">
      <c r="A2101" s="12"/>
      <c r="B2101" s="12"/>
      <c r="C2101" s="42"/>
      <c r="D2101" s="12"/>
      <c r="E2101" s="12"/>
      <c r="F2101" s="12"/>
      <c r="G2101" s="12"/>
      <c r="H2101" s="12"/>
      <c r="I2101" s="12"/>
      <c r="J2101" s="12"/>
      <c r="K2101" s="12"/>
      <c r="L2101" s="12"/>
      <c r="M2101" s="49"/>
      <c r="N2101" s="49"/>
      <c r="O2101" s="12"/>
      <c r="P2101" s="12"/>
      <c r="Q2101" s="12"/>
      <c r="R2101" s="12"/>
      <c r="S2101" s="12"/>
      <c r="T2101" s="12"/>
    </row>
    <row r="2102" spans="1:20" s="1" customFormat="1" x14ac:dyDescent="0.4">
      <c r="A2102" s="12"/>
      <c r="B2102" s="12"/>
      <c r="C2102" s="42"/>
      <c r="D2102" s="12"/>
      <c r="E2102" s="12"/>
      <c r="F2102" s="12"/>
      <c r="G2102" s="12"/>
      <c r="H2102" s="12"/>
      <c r="I2102" s="12"/>
      <c r="J2102" s="12"/>
      <c r="K2102" s="12"/>
      <c r="L2102" s="12"/>
      <c r="M2102" s="49"/>
      <c r="N2102" s="49"/>
      <c r="O2102" s="12"/>
      <c r="P2102" s="12"/>
      <c r="Q2102" s="12"/>
      <c r="R2102" s="12"/>
      <c r="S2102" s="12"/>
      <c r="T2102" s="12"/>
    </row>
    <row r="2103" spans="1:20" s="1" customFormat="1" x14ac:dyDescent="0.4">
      <c r="A2103" s="12"/>
      <c r="B2103" s="12"/>
      <c r="C2103" s="42"/>
      <c r="D2103" s="12"/>
      <c r="E2103" s="12"/>
      <c r="F2103" s="12"/>
      <c r="G2103" s="12"/>
      <c r="H2103" s="12"/>
      <c r="I2103" s="12"/>
      <c r="J2103" s="12"/>
      <c r="K2103" s="12"/>
      <c r="L2103" s="12"/>
      <c r="M2103" s="49"/>
      <c r="N2103" s="49"/>
      <c r="O2103" s="12"/>
      <c r="P2103" s="12"/>
      <c r="Q2103" s="12"/>
      <c r="R2103" s="12"/>
      <c r="S2103" s="12"/>
      <c r="T2103" s="12"/>
    </row>
    <row r="2104" spans="1:20" s="1" customFormat="1" x14ac:dyDescent="0.4">
      <c r="A2104" s="12"/>
      <c r="B2104" s="12"/>
      <c r="C2104" s="42"/>
      <c r="D2104" s="12"/>
      <c r="E2104" s="12"/>
      <c r="F2104" s="12"/>
      <c r="G2104" s="12"/>
      <c r="H2104" s="12"/>
      <c r="I2104" s="12"/>
      <c r="J2104" s="12"/>
      <c r="K2104" s="12"/>
      <c r="L2104" s="12"/>
      <c r="M2104" s="49"/>
      <c r="N2104" s="49"/>
      <c r="O2104" s="12"/>
      <c r="P2104" s="12"/>
      <c r="Q2104" s="12"/>
      <c r="R2104" s="12"/>
      <c r="S2104" s="12"/>
      <c r="T2104" s="12"/>
    </row>
    <row r="2105" spans="1:20" s="1" customFormat="1" x14ac:dyDescent="0.4">
      <c r="A2105" s="12"/>
      <c r="B2105" s="12"/>
      <c r="C2105" s="42"/>
      <c r="D2105" s="12"/>
      <c r="E2105" s="12"/>
      <c r="F2105" s="12"/>
      <c r="G2105" s="12"/>
      <c r="H2105" s="12"/>
      <c r="I2105" s="12"/>
      <c r="J2105" s="12"/>
      <c r="K2105" s="12"/>
      <c r="L2105" s="12"/>
      <c r="M2105" s="49"/>
      <c r="N2105" s="49"/>
      <c r="O2105" s="12"/>
      <c r="P2105" s="12"/>
      <c r="Q2105" s="12"/>
      <c r="R2105" s="12"/>
      <c r="S2105" s="12"/>
      <c r="T2105" s="12"/>
    </row>
    <row r="2106" spans="1:20" s="1" customFormat="1" x14ac:dyDescent="0.4">
      <c r="A2106" s="12"/>
      <c r="B2106" s="12"/>
      <c r="C2106" s="42"/>
      <c r="D2106" s="12"/>
      <c r="E2106" s="12"/>
      <c r="F2106" s="12"/>
      <c r="G2106" s="12"/>
      <c r="H2106" s="12"/>
      <c r="I2106" s="12"/>
      <c r="J2106" s="12"/>
      <c r="K2106" s="12"/>
      <c r="L2106" s="12"/>
      <c r="M2106" s="49"/>
      <c r="N2106" s="49"/>
      <c r="O2106" s="12"/>
      <c r="P2106" s="12"/>
      <c r="Q2106" s="12"/>
      <c r="R2106" s="12"/>
      <c r="S2106" s="12"/>
      <c r="T2106" s="12"/>
    </row>
    <row r="2107" spans="1:20" s="1" customFormat="1" x14ac:dyDescent="0.4">
      <c r="A2107" s="12"/>
      <c r="B2107" s="12"/>
      <c r="C2107" s="42"/>
      <c r="D2107" s="12"/>
      <c r="E2107" s="12"/>
      <c r="F2107" s="12"/>
      <c r="G2107" s="12"/>
      <c r="H2107" s="12"/>
      <c r="I2107" s="12"/>
      <c r="J2107" s="12"/>
      <c r="K2107" s="12"/>
      <c r="L2107" s="12"/>
      <c r="M2107" s="49"/>
      <c r="N2107" s="49"/>
      <c r="O2107" s="12"/>
      <c r="P2107" s="12"/>
      <c r="Q2107" s="12"/>
      <c r="R2107" s="12"/>
      <c r="S2107" s="12"/>
      <c r="T2107" s="12"/>
    </row>
    <row r="2108" spans="1:20" s="1" customFormat="1" x14ac:dyDescent="0.4">
      <c r="A2108" s="12"/>
      <c r="B2108" s="12"/>
      <c r="C2108" s="42"/>
      <c r="D2108" s="12"/>
      <c r="E2108" s="12"/>
      <c r="F2108" s="12"/>
      <c r="G2108" s="12"/>
      <c r="H2108" s="12"/>
      <c r="I2108" s="12"/>
      <c r="J2108" s="12"/>
      <c r="K2108" s="12"/>
      <c r="L2108" s="12"/>
      <c r="M2108" s="49"/>
      <c r="N2108" s="49"/>
      <c r="O2108" s="12"/>
      <c r="P2108" s="12"/>
      <c r="Q2108" s="12"/>
      <c r="R2108" s="12"/>
      <c r="S2108" s="12"/>
      <c r="T2108" s="12"/>
    </row>
    <row r="2109" spans="1:20" s="1" customFormat="1" x14ac:dyDescent="0.4">
      <c r="A2109" s="12"/>
      <c r="B2109" s="12"/>
      <c r="C2109" s="42"/>
      <c r="D2109" s="12"/>
      <c r="E2109" s="12"/>
      <c r="F2109" s="12"/>
      <c r="G2109" s="12"/>
      <c r="H2109" s="12"/>
      <c r="I2109" s="12"/>
      <c r="J2109" s="12"/>
      <c r="K2109" s="12"/>
      <c r="L2109" s="12"/>
      <c r="M2109" s="49"/>
      <c r="N2109" s="49"/>
      <c r="O2109" s="12"/>
      <c r="P2109" s="12"/>
      <c r="Q2109" s="12"/>
      <c r="R2109" s="12"/>
      <c r="S2109" s="12"/>
      <c r="T2109" s="12"/>
    </row>
    <row r="2110" spans="1:20" s="1" customFormat="1" x14ac:dyDescent="0.4">
      <c r="A2110" s="12"/>
      <c r="B2110" s="12"/>
      <c r="C2110" s="42"/>
      <c r="D2110" s="12"/>
      <c r="E2110" s="12"/>
      <c r="F2110" s="12"/>
      <c r="G2110" s="12"/>
      <c r="H2110" s="12"/>
      <c r="I2110" s="12"/>
      <c r="J2110" s="12"/>
      <c r="K2110" s="12"/>
      <c r="L2110" s="12"/>
      <c r="M2110" s="49"/>
      <c r="N2110" s="49"/>
      <c r="O2110" s="12"/>
      <c r="P2110" s="12"/>
      <c r="Q2110" s="12"/>
      <c r="R2110" s="12"/>
      <c r="S2110" s="12"/>
      <c r="T2110" s="12"/>
    </row>
    <row r="2111" spans="1:20" s="1" customFormat="1" x14ac:dyDescent="0.4">
      <c r="A2111" s="12"/>
      <c r="B2111" s="12"/>
      <c r="C2111" s="42"/>
      <c r="D2111" s="12"/>
      <c r="E2111" s="12"/>
      <c r="F2111" s="12"/>
      <c r="G2111" s="12"/>
      <c r="H2111" s="12"/>
      <c r="I2111" s="12"/>
      <c r="J2111" s="12"/>
      <c r="K2111" s="12"/>
      <c r="L2111" s="12"/>
      <c r="M2111" s="49"/>
      <c r="N2111" s="49"/>
      <c r="O2111" s="12"/>
      <c r="P2111" s="12"/>
      <c r="Q2111" s="12"/>
      <c r="R2111" s="12"/>
      <c r="S2111" s="12"/>
      <c r="T2111" s="12"/>
    </row>
    <row r="2112" spans="1:20" s="1" customFormat="1" x14ac:dyDescent="0.4">
      <c r="A2112" s="12"/>
      <c r="B2112" s="12"/>
      <c r="C2112" s="42"/>
      <c r="D2112" s="12"/>
      <c r="E2112" s="12"/>
      <c r="F2112" s="12"/>
      <c r="G2112" s="12"/>
      <c r="H2112" s="12"/>
      <c r="I2112" s="12"/>
      <c r="J2112" s="12"/>
      <c r="K2112" s="12"/>
      <c r="L2112" s="12"/>
      <c r="M2112" s="49"/>
      <c r="N2112" s="49"/>
      <c r="O2112" s="12"/>
      <c r="P2112" s="12"/>
      <c r="Q2112" s="12"/>
      <c r="R2112" s="12"/>
      <c r="S2112" s="12"/>
      <c r="T2112" s="12"/>
    </row>
    <row r="2113" spans="1:20" s="1" customFormat="1" x14ac:dyDescent="0.4">
      <c r="A2113" s="12"/>
      <c r="B2113" s="12"/>
      <c r="C2113" s="42"/>
      <c r="D2113" s="12"/>
      <c r="E2113" s="12"/>
      <c r="F2113" s="12"/>
      <c r="G2113" s="12"/>
      <c r="H2113" s="12"/>
      <c r="I2113" s="12"/>
      <c r="J2113" s="12"/>
      <c r="K2113" s="12"/>
      <c r="L2113" s="12"/>
      <c r="M2113" s="49"/>
      <c r="N2113" s="49"/>
      <c r="O2113" s="12"/>
      <c r="P2113" s="12"/>
      <c r="Q2113" s="12"/>
      <c r="R2113" s="12"/>
      <c r="S2113" s="12"/>
      <c r="T2113" s="12"/>
    </row>
    <row r="2114" spans="1:20" s="1" customFormat="1" x14ac:dyDescent="0.4">
      <c r="A2114" s="12"/>
      <c r="B2114" s="12"/>
      <c r="C2114" s="42"/>
      <c r="D2114" s="12"/>
      <c r="E2114" s="12"/>
      <c r="F2114" s="12"/>
      <c r="G2114" s="12"/>
      <c r="H2114" s="12"/>
      <c r="I2114" s="12"/>
      <c r="J2114" s="12"/>
      <c r="K2114" s="12"/>
      <c r="L2114" s="12"/>
      <c r="M2114" s="49"/>
      <c r="N2114" s="49"/>
      <c r="O2114" s="12"/>
      <c r="P2114" s="12"/>
      <c r="Q2114" s="12"/>
      <c r="R2114" s="12"/>
      <c r="S2114" s="12"/>
      <c r="T2114" s="12"/>
    </row>
    <row r="2115" spans="1:20" s="1" customFormat="1" x14ac:dyDescent="0.4">
      <c r="A2115" s="12"/>
      <c r="B2115" s="12"/>
      <c r="C2115" s="42"/>
      <c r="D2115" s="12"/>
      <c r="E2115" s="12"/>
      <c r="F2115" s="12"/>
      <c r="G2115" s="12"/>
      <c r="H2115" s="12"/>
      <c r="I2115" s="12"/>
      <c r="J2115" s="12"/>
      <c r="K2115" s="12"/>
      <c r="L2115" s="12"/>
      <c r="M2115" s="49"/>
      <c r="N2115" s="49"/>
      <c r="O2115" s="12"/>
      <c r="P2115" s="12"/>
      <c r="Q2115" s="12"/>
      <c r="R2115" s="12"/>
      <c r="S2115" s="12"/>
      <c r="T2115" s="12"/>
    </row>
    <row r="2116" spans="1:20" s="1" customFormat="1" x14ac:dyDescent="0.4">
      <c r="A2116" s="12"/>
      <c r="B2116" s="12"/>
      <c r="C2116" s="42"/>
      <c r="D2116" s="12"/>
      <c r="E2116" s="12"/>
      <c r="F2116" s="12"/>
      <c r="G2116" s="12"/>
      <c r="H2116" s="12"/>
      <c r="I2116" s="12"/>
      <c r="J2116" s="12"/>
      <c r="K2116" s="12"/>
      <c r="L2116" s="12"/>
      <c r="M2116" s="49"/>
      <c r="N2116" s="49"/>
      <c r="O2116" s="12"/>
      <c r="P2116" s="12"/>
      <c r="Q2116" s="12"/>
      <c r="R2116" s="12"/>
      <c r="S2116" s="12"/>
      <c r="T2116" s="12"/>
    </row>
    <row r="2117" spans="1:20" s="1" customFormat="1" x14ac:dyDescent="0.4">
      <c r="A2117" s="12"/>
      <c r="B2117" s="12"/>
      <c r="C2117" s="42"/>
      <c r="D2117" s="12"/>
      <c r="E2117" s="12"/>
      <c r="F2117" s="12"/>
      <c r="G2117" s="12"/>
      <c r="H2117" s="12"/>
      <c r="I2117" s="12"/>
      <c r="J2117" s="12"/>
      <c r="K2117" s="12"/>
      <c r="L2117" s="12"/>
      <c r="M2117" s="49"/>
      <c r="N2117" s="49"/>
      <c r="O2117" s="12"/>
      <c r="P2117" s="12"/>
      <c r="Q2117" s="12"/>
      <c r="R2117" s="12"/>
      <c r="S2117" s="12"/>
      <c r="T2117" s="12"/>
    </row>
    <row r="2118" spans="1:20" s="1" customFormat="1" x14ac:dyDescent="0.4">
      <c r="A2118" s="12"/>
      <c r="B2118" s="12"/>
      <c r="C2118" s="42"/>
      <c r="D2118" s="12"/>
      <c r="E2118" s="12"/>
      <c r="F2118" s="12"/>
      <c r="G2118" s="12"/>
      <c r="H2118" s="12"/>
      <c r="I2118" s="12"/>
      <c r="J2118" s="12"/>
      <c r="K2118" s="12"/>
      <c r="L2118" s="12"/>
      <c r="M2118" s="49"/>
      <c r="N2118" s="49"/>
      <c r="O2118" s="12"/>
      <c r="P2118" s="12"/>
      <c r="Q2118" s="12"/>
      <c r="R2118" s="12"/>
      <c r="S2118" s="12"/>
      <c r="T2118" s="12"/>
    </row>
    <row r="2119" spans="1:20" s="1" customFormat="1" x14ac:dyDescent="0.4">
      <c r="A2119" s="12"/>
      <c r="B2119" s="12"/>
      <c r="C2119" s="42"/>
      <c r="D2119" s="12"/>
      <c r="E2119" s="12"/>
      <c r="F2119" s="12"/>
      <c r="G2119" s="12"/>
      <c r="H2119" s="12"/>
      <c r="I2119" s="12"/>
      <c r="J2119" s="12"/>
      <c r="K2119" s="12"/>
      <c r="L2119" s="12"/>
      <c r="M2119" s="49"/>
      <c r="N2119" s="49"/>
      <c r="O2119" s="12"/>
      <c r="P2119" s="12"/>
      <c r="Q2119" s="12"/>
      <c r="R2119" s="12"/>
      <c r="S2119" s="12"/>
      <c r="T2119" s="12"/>
    </row>
    <row r="2120" spans="1:20" s="1" customFormat="1" x14ac:dyDescent="0.4">
      <c r="A2120" s="12"/>
      <c r="B2120" s="12"/>
      <c r="C2120" s="42"/>
      <c r="D2120" s="12"/>
      <c r="E2120" s="12"/>
      <c r="F2120" s="12"/>
      <c r="G2120" s="12"/>
      <c r="H2120" s="12"/>
      <c r="I2120" s="12"/>
      <c r="J2120" s="12"/>
      <c r="K2120" s="12"/>
      <c r="L2120" s="12"/>
      <c r="M2120" s="49"/>
      <c r="N2120" s="49"/>
      <c r="O2120" s="12"/>
      <c r="P2120" s="12"/>
      <c r="Q2120" s="12"/>
      <c r="R2120" s="12"/>
      <c r="S2120" s="12"/>
      <c r="T2120" s="12"/>
    </row>
    <row r="2121" spans="1:20" s="1" customFormat="1" x14ac:dyDescent="0.4">
      <c r="A2121" s="12"/>
      <c r="B2121" s="12"/>
      <c r="C2121" s="42"/>
      <c r="D2121" s="12"/>
      <c r="E2121" s="12"/>
      <c r="F2121" s="12"/>
      <c r="G2121" s="12"/>
      <c r="H2121" s="12"/>
      <c r="I2121" s="12"/>
      <c r="J2121" s="12"/>
      <c r="K2121" s="12"/>
      <c r="L2121" s="12"/>
      <c r="M2121" s="49"/>
      <c r="N2121" s="49"/>
      <c r="O2121" s="12"/>
      <c r="P2121" s="12"/>
      <c r="Q2121" s="12"/>
      <c r="R2121" s="12"/>
      <c r="S2121" s="12"/>
      <c r="T2121" s="12"/>
    </row>
    <row r="2122" spans="1:20" s="1" customFormat="1" x14ac:dyDescent="0.4">
      <c r="A2122" s="12"/>
      <c r="B2122" s="12"/>
      <c r="C2122" s="42"/>
      <c r="D2122" s="12"/>
      <c r="E2122" s="12"/>
      <c r="F2122" s="12"/>
      <c r="G2122" s="12"/>
      <c r="H2122" s="12"/>
      <c r="I2122" s="12"/>
      <c r="J2122" s="12"/>
      <c r="K2122" s="12"/>
      <c r="L2122" s="12"/>
      <c r="M2122" s="49"/>
      <c r="N2122" s="49"/>
      <c r="O2122" s="12"/>
      <c r="P2122" s="12"/>
      <c r="Q2122" s="12"/>
      <c r="R2122" s="12"/>
      <c r="S2122" s="12"/>
      <c r="T2122" s="12"/>
    </row>
    <row r="2123" spans="1:20" s="1" customFormat="1" x14ac:dyDescent="0.4">
      <c r="A2123" s="12"/>
      <c r="B2123" s="12"/>
      <c r="C2123" s="42"/>
      <c r="D2123" s="12"/>
      <c r="E2123" s="12"/>
      <c r="F2123" s="12"/>
      <c r="G2123" s="12"/>
      <c r="H2123" s="12"/>
      <c r="I2123" s="12"/>
      <c r="J2123" s="12"/>
      <c r="K2123" s="12"/>
      <c r="L2123" s="12"/>
      <c r="M2123" s="49"/>
      <c r="N2123" s="49"/>
      <c r="O2123" s="12"/>
      <c r="P2123" s="12"/>
      <c r="Q2123" s="12"/>
      <c r="R2123" s="12"/>
      <c r="S2123" s="12"/>
      <c r="T2123" s="12"/>
    </row>
    <row r="2124" spans="1:20" s="1" customFormat="1" x14ac:dyDescent="0.4">
      <c r="A2124" s="12"/>
      <c r="B2124" s="12"/>
      <c r="C2124" s="42"/>
      <c r="D2124" s="12"/>
      <c r="E2124" s="12"/>
      <c r="F2124" s="12"/>
      <c r="G2124" s="12"/>
      <c r="H2124" s="12"/>
      <c r="I2124" s="12"/>
      <c r="J2124" s="12"/>
      <c r="K2124" s="12"/>
      <c r="L2124" s="12"/>
      <c r="M2124" s="49"/>
      <c r="N2124" s="49"/>
      <c r="O2124" s="12"/>
      <c r="P2124" s="12"/>
      <c r="Q2124" s="12"/>
      <c r="R2124" s="12"/>
      <c r="S2124" s="12"/>
      <c r="T2124" s="12"/>
    </row>
    <row r="2125" spans="1:20" s="1" customFormat="1" x14ac:dyDescent="0.4">
      <c r="A2125" s="12"/>
      <c r="B2125" s="12"/>
      <c r="C2125" s="42"/>
      <c r="D2125" s="12"/>
      <c r="E2125" s="12"/>
      <c r="F2125" s="12"/>
      <c r="G2125" s="12"/>
      <c r="H2125" s="12"/>
      <c r="I2125" s="12"/>
      <c r="J2125" s="12"/>
      <c r="K2125" s="12"/>
      <c r="L2125" s="12"/>
      <c r="M2125" s="49"/>
      <c r="N2125" s="49"/>
      <c r="O2125" s="12"/>
      <c r="P2125" s="12"/>
      <c r="Q2125" s="12"/>
      <c r="R2125" s="12"/>
      <c r="S2125" s="12"/>
      <c r="T2125" s="12"/>
    </row>
    <row r="2126" spans="1:20" s="1" customFormat="1" x14ac:dyDescent="0.4">
      <c r="A2126" s="12"/>
      <c r="B2126" s="12"/>
      <c r="C2126" s="42"/>
      <c r="D2126" s="12"/>
      <c r="E2126" s="12"/>
      <c r="F2126" s="12"/>
      <c r="G2126" s="12"/>
      <c r="H2126" s="12"/>
      <c r="I2126" s="12"/>
      <c r="J2126" s="12"/>
      <c r="K2126" s="12"/>
      <c r="L2126" s="12"/>
      <c r="M2126" s="49"/>
      <c r="N2126" s="49"/>
      <c r="O2126" s="12"/>
      <c r="P2126" s="12"/>
      <c r="Q2126" s="12"/>
      <c r="R2126" s="12"/>
      <c r="S2126" s="12"/>
      <c r="T2126" s="12"/>
    </row>
    <row r="2127" spans="1:20" s="1" customFormat="1" x14ac:dyDescent="0.4">
      <c r="A2127" s="12"/>
      <c r="B2127" s="12"/>
      <c r="C2127" s="42"/>
      <c r="D2127" s="12"/>
      <c r="E2127" s="12"/>
      <c r="F2127" s="12"/>
      <c r="G2127" s="12"/>
      <c r="H2127" s="12"/>
      <c r="I2127" s="12"/>
      <c r="J2127" s="12"/>
      <c r="K2127" s="12"/>
      <c r="L2127" s="12"/>
      <c r="M2127" s="49"/>
      <c r="N2127" s="49"/>
      <c r="O2127" s="12"/>
      <c r="P2127" s="12"/>
      <c r="Q2127" s="12"/>
      <c r="R2127" s="12"/>
      <c r="S2127" s="12"/>
      <c r="T2127" s="12"/>
    </row>
    <row r="2128" spans="1:20" s="1" customFormat="1" x14ac:dyDescent="0.4">
      <c r="A2128" s="12"/>
      <c r="B2128" s="12"/>
      <c r="C2128" s="42"/>
      <c r="D2128" s="12"/>
      <c r="E2128" s="12"/>
      <c r="F2128" s="12"/>
      <c r="G2128" s="12"/>
      <c r="H2128" s="12"/>
      <c r="I2128" s="12"/>
      <c r="J2128" s="12"/>
      <c r="K2128" s="12"/>
      <c r="L2128" s="12"/>
      <c r="M2128" s="49"/>
      <c r="N2128" s="49"/>
      <c r="O2128" s="12"/>
      <c r="P2128" s="12"/>
      <c r="Q2128" s="12"/>
      <c r="R2128" s="12"/>
      <c r="S2128" s="12"/>
      <c r="T2128" s="12"/>
    </row>
    <row r="2129" spans="1:20" s="1" customFormat="1" x14ac:dyDescent="0.4">
      <c r="A2129" s="12"/>
      <c r="B2129" s="12"/>
      <c r="C2129" s="42"/>
      <c r="D2129" s="12"/>
      <c r="E2129" s="12"/>
      <c r="F2129" s="12"/>
      <c r="G2129" s="12"/>
      <c r="H2129" s="12"/>
      <c r="I2129" s="12"/>
      <c r="J2129" s="12"/>
      <c r="K2129" s="12"/>
      <c r="L2129" s="12"/>
      <c r="M2129" s="49"/>
      <c r="N2129" s="49"/>
      <c r="O2129" s="12"/>
      <c r="P2129" s="12"/>
      <c r="Q2129" s="12"/>
      <c r="R2129" s="12"/>
      <c r="S2129" s="12"/>
      <c r="T2129" s="12"/>
    </row>
    <row r="2130" spans="1:20" s="1" customFormat="1" x14ac:dyDescent="0.4">
      <c r="A2130" s="12"/>
      <c r="B2130" s="12"/>
      <c r="C2130" s="42"/>
      <c r="D2130" s="12"/>
      <c r="E2130" s="12"/>
      <c r="F2130" s="12"/>
      <c r="G2130" s="12"/>
      <c r="H2130" s="12"/>
      <c r="I2130" s="12"/>
      <c r="J2130" s="12"/>
      <c r="K2130" s="12"/>
      <c r="L2130" s="12"/>
      <c r="M2130" s="49"/>
      <c r="N2130" s="49"/>
      <c r="O2130" s="12"/>
      <c r="P2130" s="12"/>
      <c r="Q2130" s="12"/>
      <c r="R2130" s="12"/>
      <c r="S2130" s="12"/>
      <c r="T2130" s="12"/>
    </row>
    <row r="2131" spans="1:20" s="1" customFormat="1" x14ac:dyDescent="0.4">
      <c r="A2131" s="12"/>
      <c r="B2131" s="12"/>
      <c r="C2131" s="42"/>
      <c r="D2131" s="12"/>
      <c r="E2131" s="12"/>
      <c r="F2131" s="12"/>
      <c r="G2131" s="12"/>
      <c r="H2131" s="12"/>
      <c r="I2131" s="12"/>
      <c r="J2131" s="12"/>
      <c r="K2131" s="12"/>
      <c r="L2131" s="12"/>
      <c r="M2131" s="49"/>
      <c r="N2131" s="49"/>
      <c r="O2131" s="12"/>
      <c r="P2131" s="12"/>
      <c r="Q2131" s="12"/>
      <c r="R2131" s="12"/>
      <c r="S2131" s="12"/>
      <c r="T2131" s="12"/>
    </row>
    <row r="2132" spans="1:20" s="1" customFormat="1" x14ac:dyDescent="0.4">
      <c r="A2132" s="12"/>
      <c r="B2132" s="12"/>
      <c r="C2132" s="42"/>
      <c r="D2132" s="12"/>
      <c r="E2132" s="12"/>
      <c r="F2132" s="12"/>
      <c r="G2132" s="12"/>
      <c r="H2132" s="12"/>
      <c r="I2132" s="12"/>
      <c r="J2132" s="12"/>
      <c r="K2132" s="12"/>
      <c r="L2132" s="12"/>
      <c r="M2132" s="49"/>
      <c r="N2132" s="49"/>
      <c r="O2132" s="12"/>
      <c r="P2132" s="12"/>
      <c r="Q2132" s="12"/>
      <c r="R2132" s="12"/>
      <c r="S2132" s="12"/>
      <c r="T2132" s="12"/>
    </row>
    <row r="2133" spans="1:20" s="1" customFormat="1" x14ac:dyDescent="0.4">
      <c r="A2133" s="12"/>
      <c r="B2133" s="12"/>
      <c r="C2133" s="42"/>
      <c r="D2133" s="12"/>
      <c r="E2133" s="12"/>
      <c r="F2133" s="12"/>
      <c r="G2133" s="12"/>
      <c r="H2133" s="12"/>
      <c r="I2133" s="12"/>
      <c r="J2133" s="12"/>
      <c r="K2133" s="12"/>
      <c r="L2133" s="12"/>
      <c r="M2133" s="49"/>
      <c r="N2133" s="49"/>
      <c r="O2133" s="12"/>
      <c r="P2133" s="12"/>
      <c r="Q2133" s="12"/>
      <c r="R2133" s="12"/>
      <c r="S2133" s="12"/>
      <c r="T2133" s="12"/>
    </row>
    <row r="2134" spans="1:20" s="1" customFormat="1" x14ac:dyDescent="0.4">
      <c r="A2134" s="12"/>
      <c r="B2134" s="12"/>
      <c r="C2134" s="42"/>
      <c r="D2134" s="12"/>
      <c r="E2134" s="12"/>
      <c r="F2134" s="12"/>
      <c r="G2134" s="12"/>
      <c r="H2134" s="12"/>
      <c r="I2134" s="12"/>
      <c r="J2134" s="12"/>
      <c r="K2134" s="12"/>
      <c r="L2134" s="12"/>
      <c r="M2134" s="49"/>
      <c r="N2134" s="49"/>
      <c r="O2134" s="12"/>
      <c r="P2134" s="12"/>
      <c r="Q2134" s="12"/>
      <c r="R2134" s="12"/>
      <c r="S2134" s="12"/>
      <c r="T2134" s="12"/>
    </row>
    <row r="2135" spans="1:20" s="1" customFormat="1" x14ac:dyDescent="0.4">
      <c r="A2135" s="12"/>
      <c r="B2135" s="12"/>
      <c r="C2135" s="42"/>
      <c r="D2135" s="12"/>
      <c r="E2135" s="12"/>
      <c r="F2135" s="12"/>
      <c r="G2135" s="12"/>
      <c r="H2135" s="12"/>
      <c r="I2135" s="12"/>
      <c r="J2135" s="12"/>
      <c r="K2135" s="12"/>
      <c r="L2135" s="12"/>
      <c r="M2135" s="49"/>
      <c r="N2135" s="49"/>
      <c r="O2135" s="12"/>
      <c r="P2135" s="12"/>
      <c r="Q2135" s="12"/>
      <c r="R2135" s="12"/>
      <c r="S2135" s="12"/>
      <c r="T2135" s="12"/>
    </row>
    <row r="2136" spans="1:20" s="1" customFormat="1" x14ac:dyDescent="0.4">
      <c r="A2136" s="12"/>
      <c r="B2136" s="12"/>
      <c r="C2136" s="42"/>
      <c r="D2136" s="12"/>
      <c r="E2136" s="12"/>
      <c r="F2136" s="12"/>
      <c r="G2136" s="12"/>
      <c r="H2136" s="12"/>
      <c r="I2136" s="12"/>
      <c r="J2136" s="12"/>
      <c r="K2136" s="12"/>
      <c r="L2136" s="12"/>
      <c r="M2136" s="49"/>
      <c r="N2136" s="49"/>
      <c r="O2136" s="12"/>
      <c r="P2136" s="12"/>
      <c r="Q2136" s="12"/>
      <c r="R2136" s="12"/>
      <c r="S2136" s="12"/>
      <c r="T2136" s="12"/>
    </row>
    <row r="2137" spans="1:20" s="1" customFormat="1" x14ac:dyDescent="0.4">
      <c r="A2137" s="12"/>
      <c r="B2137" s="12"/>
      <c r="C2137" s="42"/>
      <c r="D2137" s="12"/>
      <c r="E2137" s="12"/>
      <c r="F2137" s="12"/>
      <c r="G2137" s="12"/>
      <c r="H2137" s="12"/>
      <c r="I2137" s="12"/>
      <c r="J2137" s="12"/>
      <c r="K2137" s="12"/>
      <c r="L2137" s="12"/>
      <c r="M2137" s="49"/>
      <c r="N2137" s="49"/>
      <c r="O2137" s="12"/>
      <c r="P2137" s="12"/>
      <c r="Q2137" s="12"/>
      <c r="R2137" s="12"/>
      <c r="S2137" s="12"/>
      <c r="T2137" s="12"/>
    </row>
    <row r="2138" spans="1:20" s="1" customFormat="1" x14ac:dyDescent="0.4">
      <c r="A2138" s="12"/>
      <c r="B2138" s="12"/>
      <c r="C2138" s="42"/>
      <c r="D2138" s="12"/>
      <c r="E2138" s="12"/>
      <c r="F2138" s="12"/>
      <c r="G2138" s="12"/>
      <c r="H2138" s="12"/>
      <c r="I2138" s="12"/>
      <c r="J2138" s="12"/>
      <c r="K2138" s="12"/>
      <c r="L2138" s="12"/>
      <c r="M2138" s="49"/>
      <c r="N2138" s="49"/>
      <c r="O2138" s="12"/>
      <c r="P2138" s="12"/>
      <c r="Q2138" s="12"/>
      <c r="R2138" s="12"/>
      <c r="S2138" s="12"/>
      <c r="T2138" s="12"/>
    </row>
    <row r="2139" spans="1:20" s="1" customFormat="1" x14ac:dyDescent="0.4">
      <c r="A2139" s="12"/>
      <c r="B2139" s="12"/>
      <c r="C2139" s="42"/>
      <c r="D2139" s="12"/>
      <c r="E2139" s="12"/>
      <c r="F2139" s="12"/>
      <c r="G2139" s="12"/>
      <c r="H2139" s="12"/>
      <c r="I2139" s="12"/>
      <c r="J2139" s="12"/>
      <c r="K2139" s="12"/>
      <c r="L2139" s="12"/>
      <c r="M2139" s="49"/>
      <c r="N2139" s="49"/>
      <c r="O2139" s="12"/>
      <c r="P2139" s="12"/>
      <c r="Q2139" s="12"/>
      <c r="R2139" s="12"/>
      <c r="S2139" s="12"/>
      <c r="T2139" s="12"/>
    </row>
    <row r="2140" spans="1:20" s="1" customFormat="1" x14ac:dyDescent="0.4">
      <c r="A2140" s="12"/>
      <c r="B2140" s="12"/>
      <c r="C2140" s="42"/>
      <c r="D2140" s="12"/>
      <c r="E2140" s="12"/>
      <c r="F2140" s="12"/>
      <c r="G2140" s="12"/>
      <c r="H2140" s="12"/>
      <c r="I2140" s="12"/>
      <c r="J2140" s="12"/>
      <c r="K2140" s="12"/>
      <c r="L2140" s="12"/>
      <c r="M2140" s="49"/>
      <c r="N2140" s="49"/>
      <c r="O2140" s="12"/>
      <c r="P2140" s="12"/>
      <c r="Q2140" s="12"/>
      <c r="R2140" s="12"/>
      <c r="S2140" s="12"/>
      <c r="T2140" s="12"/>
    </row>
    <row r="2141" spans="1:20" s="1" customFormat="1" x14ac:dyDescent="0.4">
      <c r="A2141" s="12"/>
      <c r="B2141" s="12"/>
      <c r="C2141" s="42"/>
      <c r="D2141" s="12"/>
      <c r="E2141" s="12"/>
      <c r="F2141" s="12"/>
      <c r="G2141" s="12"/>
      <c r="H2141" s="12"/>
      <c r="I2141" s="12"/>
      <c r="J2141" s="12"/>
      <c r="K2141" s="12"/>
      <c r="L2141" s="12"/>
      <c r="M2141" s="49"/>
      <c r="N2141" s="49"/>
      <c r="O2141" s="12"/>
      <c r="P2141" s="12"/>
      <c r="Q2141" s="12"/>
      <c r="R2141" s="12"/>
      <c r="S2141" s="12"/>
      <c r="T2141" s="12"/>
    </row>
    <row r="2142" spans="1:20" s="1" customFormat="1" x14ac:dyDescent="0.4">
      <c r="A2142" s="12"/>
      <c r="B2142" s="12"/>
      <c r="C2142" s="42"/>
      <c r="D2142" s="12"/>
      <c r="E2142" s="12"/>
      <c r="F2142" s="12"/>
      <c r="G2142" s="12"/>
      <c r="H2142" s="12"/>
      <c r="I2142" s="12"/>
      <c r="J2142" s="12"/>
      <c r="K2142" s="12"/>
      <c r="L2142" s="12"/>
      <c r="M2142" s="49"/>
      <c r="N2142" s="49"/>
      <c r="O2142" s="12"/>
      <c r="P2142" s="12"/>
      <c r="Q2142" s="12"/>
      <c r="R2142" s="12"/>
      <c r="S2142" s="12"/>
      <c r="T2142" s="12"/>
    </row>
    <row r="2143" spans="1:20" s="1" customFormat="1" x14ac:dyDescent="0.4">
      <c r="A2143" s="12"/>
      <c r="B2143" s="12"/>
      <c r="C2143" s="42"/>
      <c r="D2143" s="12"/>
      <c r="E2143" s="12"/>
      <c r="F2143" s="12"/>
      <c r="G2143" s="12"/>
      <c r="H2143" s="12"/>
      <c r="I2143" s="12"/>
      <c r="J2143" s="12"/>
      <c r="K2143" s="12"/>
      <c r="L2143" s="12"/>
      <c r="M2143" s="49"/>
      <c r="N2143" s="49"/>
      <c r="O2143" s="12"/>
      <c r="P2143" s="12"/>
      <c r="Q2143" s="12"/>
      <c r="R2143" s="12"/>
      <c r="S2143" s="12"/>
      <c r="T2143" s="12"/>
    </row>
    <row r="2144" spans="1:20" s="1" customFormat="1" x14ac:dyDescent="0.4">
      <c r="A2144" s="12"/>
      <c r="B2144" s="12"/>
      <c r="C2144" s="42"/>
      <c r="D2144" s="12"/>
      <c r="E2144" s="12"/>
      <c r="F2144" s="12"/>
      <c r="G2144" s="12"/>
      <c r="H2144" s="12"/>
      <c r="I2144" s="12"/>
      <c r="J2144" s="12"/>
      <c r="K2144" s="12"/>
      <c r="L2144" s="12"/>
      <c r="M2144" s="49"/>
      <c r="N2144" s="49"/>
      <c r="O2144" s="12"/>
      <c r="P2144" s="12"/>
      <c r="Q2144" s="12"/>
      <c r="R2144" s="12"/>
      <c r="S2144" s="12"/>
      <c r="T2144" s="12"/>
    </row>
    <row r="2145" spans="1:20" s="1" customFormat="1" x14ac:dyDescent="0.4">
      <c r="A2145" s="12"/>
      <c r="B2145" s="12"/>
      <c r="C2145" s="42"/>
      <c r="D2145" s="12"/>
      <c r="E2145" s="12"/>
      <c r="F2145" s="12"/>
      <c r="G2145" s="12"/>
      <c r="H2145" s="12"/>
      <c r="I2145" s="12"/>
      <c r="J2145" s="12"/>
      <c r="K2145" s="12"/>
      <c r="L2145" s="12"/>
      <c r="M2145" s="49"/>
      <c r="N2145" s="49"/>
      <c r="O2145" s="12"/>
      <c r="P2145" s="12"/>
      <c r="Q2145" s="12"/>
      <c r="R2145" s="12"/>
      <c r="S2145" s="12"/>
      <c r="T2145" s="12"/>
    </row>
    <row r="2146" spans="1:20" s="1" customFormat="1" x14ac:dyDescent="0.4">
      <c r="A2146" s="12"/>
      <c r="B2146" s="12"/>
      <c r="C2146" s="42"/>
      <c r="D2146" s="12"/>
      <c r="E2146" s="12"/>
      <c r="F2146" s="12"/>
      <c r="G2146" s="12"/>
      <c r="H2146" s="12"/>
      <c r="I2146" s="12"/>
      <c r="J2146" s="12"/>
      <c r="K2146" s="12"/>
      <c r="L2146" s="12"/>
      <c r="M2146" s="49"/>
      <c r="N2146" s="49"/>
      <c r="O2146" s="12"/>
      <c r="P2146" s="12"/>
      <c r="Q2146" s="12"/>
      <c r="R2146" s="12"/>
      <c r="S2146" s="12"/>
      <c r="T2146" s="12"/>
    </row>
    <row r="2147" spans="1:20" s="1" customFormat="1" x14ac:dyDescent="0.4">
      <c r="A2147" s="12"/>
      <c r="B2147" s="12"/>
      <c r="C2147" s="42"/>
      <c r="D2147" s="12"/>
      <c r="E2147" s="12"/>
      <c r="F2147" s="12"/>
      <c r="G2147" s="12"/>
      <c r="H2147" s="12"/>
      <c r="I2147" s="12"/>
      <c r="J2147" s="12"/>
      <c r="K2147" s="12"/>
      <c r="L2147" s="12"/>
      <c r="M2147" s="49"/>
      <c r="N2147" s="49"/>
      <c r="O2147" s="12"/>
      <c r="P2147" s="12"/>
      <c r="Q2147" s="12"/>
      <c r="R2147" s="12"/>
      <c r="S2147" s="12"/>
      <c r="T2147" s="12"/>
    </row>
    <row r="2148" spans="1:20" s="1" customFormat="1" x14ac:dyDescent="0.4">
      <c r="A2148" s="12"/>
      <c r="B2148" s="12"/>
      <c r="C2148" s="42"/>
      <c r="D2148" s="12"/>
      <c r="E2148" s="12"/>
      <c r="F2148" s="12"/>
      <c r="G2148" s="12"/>
      <c r="H2148" s="12"/>
      <c r="I2148" s="12"/>
      <c r="J2148" s="12"/>
      <c r="K2148" s="12"/>
      <c r="L2148" s="12"/>
      <c r="M2148" s="49"/>
      <c r="N2148" s="49"/>
      <c r="O2148" s="12"/>
      <c r="P2148" s="12"/>
      <c r="Q2148" s="12"/>
      <c r="R2148" s="12"/>
      <c r="S2148" s="12"/>
      <c r="T2148" s="12"/>
    </row>
    <row r="2149" spans="1:20" s="1" customFormat="1" x14ac:dyDescent="0.4">
      <c r="A2149" s="12"/>
      <c r="B2149" s="12"/>
      <c r="C2149" s="42"/>
      <c r="D2149" s="12"/>
      <c r="E2149" s="12"/>
      <c r="F2149" s="12"/>
      <c r="G2149" s="12"/>
      <c r="H2149" s="12"/>
      <c r="I2149" s="12"/>
      <c r="J2149" s="12"/>
      <c r="K2149" s="12"/>
      <c r="L2149" s="12"/>
      <c r="M2149" s="49"/>
      <c r="N2149" s="49"/>
      <c r="O2149" s="12"/>
      <c r="P2149" s="12"/>
      <c r="Q2149" s="12"/>
      <c r="R2149" s="12"/>
      <c r="S2149" s="12"/>
      <c r="T2149" s="12"/>
    </row>
    <row r="2150" spans="1:20" s="1" customFormat="1" x14ac:dyDescent="0.4">
      <c r="A2150" s="12"/>
      <c r="B2150" s="12"/>
      <c r="C2150" s="42"/>
      <c r="D2150" s="12"/>
      <c r="E2150" s="12"/>
      <c r="F2150" s="12"/>
      <c r="G2150" s="12"/>
      <c r="H2150" s="12"/>
      <c r="I2150" s="12"/>
      <c r="J2150" s="12"/>
      <c r="K2150" s="12"/>
      <c r="L2150" s="12"/>
      <c r="M2150" s="49"/>
      <c r="N2150" s="49"/>
      <c r="O2150" s="12"/>
      <c r="P2150" s="12"/>
      <c r="Q2150" s="12"/>
      <c r="R2150" s="12"/>
      <c r="S2150" s="12"/>
      <c r="T2150" s="12"/>
    </row>
    <row r="2151" spans="1:20" s="1" customFormat="1" x14ac:dyDescent="0.4">
      <c r="A2151" s="12"/>
      <c r="B2151" s="12"/>
      <c r="C2151" s="42"/>
      <c r="D2151" s="12"/>
      <c r="E2151" s="12"/>
      <c r="F2151" s="12"/>
      <c r="G2151" s="12"/>
      <c r="H2151" s="12"/>
      <c r="I2151" s="12"/>
      <c r="J2151" s="12"/>
      <c r="K2151" s="12"/>
      <c r="L2151" s="12"/>
      <c r="M2151" s="49"/>
      <c r="N2151" s="49"/>
      <c r="O2151" s="12"/>
      <c r="P2151" s="12"/>
      <c r="Q2151" s="12"/>
      <c r="R2151" s="12"/>
      <c r="S2151" s="12"/>
      <c r="T2151" s="12"/>
    </row>
    <row r="2152" spans="1:20" s="1" customFormat="1" x14ac:dyDescent="0.4">
      <c r="A2152" s="12"/>
      <c r="B2152" s="12"/>
      <c r="C2152" s="42"/>
      <c r="D2152" s="12"/>
      <c r="E2152" s="12"/>
      <c r="F2152" s="12"/>
      <c r="G2152" s="12"/>
      <c r="H2152" s="12"/>
      <c r="I2152" s="12"/>
      <c r="J2152" s="12"/>
      <c r="K2152" s="12"/>
      <c r="L2152" s="12"/>
      <c r="M2152" s="49"/>
      <c r="N2152" s="49"/>
      <c r="O2152" s="12"/>
      <c r="P2152" s="12"/>
      <c r="Q2152" s="12"/>
      <c r="R2152" s="12"/>
      <c r="S2152" s="12"/>
      <c r="T2152" s="12"/>
    </row>
    <row r="2153" spans="1:20" s="1" customFormat="1" x14ac:dyDescent="0.4">
      <c r="A2153" s="12"/>
      <c r="B2153" s="12"/>
      <c r="C2153" s="42"/>
      <c r="D2153" s="12"/>
      <c r="E2153" s="12"/>
      <c r="F2153" s="12"/>
      <c r="G2153" s="12"/>
      <c r="H2153" s="12"/>
      <c r="I2153" s="12"/>
      <c r="J2153" s="12"/>
      <c r="K2153" s="12"/>
      <c r="L2153" s="12"/>
      <c r="M2153" s="49"/>
      <c r="N2153" s="49"/>
      <c r="O2153" s="12"/>
      <c r="P2153" s="12"/>
      <c r="Q2153" s="12"/>
      <c r="R2153" s="12"/>
      <c r="S2153" s="12"/>
      <c r="T2153" s="12"/>
    </row>
    <row r="2154" spans="1:20" s="1" customFormat="1" x14ac:dyDescent="0.4">
      <c r="A2154" s="12"/>
      <c r="B2154" s="12"/>
      <c r="C2154" s="42"/>
      <c r="D2154" s="12"/>
      <c r="E2154" s="12"/>
      <c r="F2154" s="12"/>
      <c r="G2154" s="12"/>
      <c r="H2154" s="12"/>
      <c r="I2154" s="12"/>
      <c r="J2154" s="12"/>
      <c r="K2154" s="12"/>
      <c r="L2154" s="12"/>
      <c r="M2154" s="49"/>
      <c r="N2154" s="49"/>
      <c r="O2154" s="12"/>
      <c r="P2154" s="12"/>
      <c r="Q2154" s="12"/>
      <c r="R2154" s="12"/>
      <c r="S2154" s="12"/>
      <c r="T2154" s="12"/>
    </row>
    <row r="2155" spans="1:20" s="1" customFormat="1" x14ac:dyDescent="0.4">
      <c r="A2155" s="12"/>
      <c r="B2155" s="12"/>
      <c r="C2155" s="42"/>
      <c r="D2155" s="12"/>
      <c r="E2155" s="12"/>
      <c r="F2155" s="12"/>
      <c r="G2155" s="12"/>
      <c r="H2155" s="12"/>
      <c r="I2155" s="12"/>
      <c r="J2155" s="12"/>
      <c r="K2155" s="12"/>
      <c r="L2155" s="12"/>
      <c r="M2155" s="49"/>
      <c r="N2155" s="49"/>
      <c r="O2155" s="12"/>
      <c r="P2155" s="12"/>
      <c r="Q2155" s="12"/>
      <c r="R2155" s="12"/>
      <c r="S2155" s="12"/>
      <c r="T2155" s="12"/>
    </row>
    <row r="2156" spans="1:20" s="1" customFormat="1" x14ac:dyDescent="0.4">
      <c r="A2156" s="12"/>
      <c r="B2156" s="12"/>
      <c r="C2156" s="42"/>
      <c r="D2156" s="12"/>
      <c r="E2156" s="12"/>
      <c r="F2156" s="12"/>
      <c r="G2156" s="12"/>
      <c r="H2156" s="12"/>
      <c r="I2156" s="12"/>
      <c r="J2156" s="12"/>
      <c r="K2156" s="12"/>
      <c r="L2156" s="12"/>
      <c r="M2156" s="49"/>
      <c r="N2156" s="49"/>
      <c r="O2156" s="12"/>
      <c r="P2156" s="12"/>
      <c r="Q2156" s="12"/>
      <c r="R2156" s="12"/>
      <c r="S2156" s="12"/>
      <c r="T2156" s="12"/>
    </row>
    <row r="2157" spans="1:20" s="1" customFormat="1" x14ac:dyDescent="0.4">
      <c r="A2157" s="12"/>
      <c r="B2157" s="12"/>
      <c r="C2157" s="42"/>
      <c r="D2157" s="12"/>
      <c r="E2157" s="12"/>
      <c r="F2157" s="12"/>
      <c r="G2157" s="12"/>
      <c r="H2157" s="12"/>
      <c r="I2157" s="12"/>
      <c r="J2157" s="12"/>
      <c r="K2157" s="12"/>
      <c r="L2157" s="12"/>
      <c r="M2157" s="49"/>
      <c r="N2157" s="49"/>
      <c r="O2157" s="12"/>
      <c r="P2157" s="12"/>
      <c r="Q2157" s="12"/>
      <c r="R2157" s="12"/>
      <c r="S2157" s="12"/>
      <c r="T2157" s="12"/>
    </row>
    <row r="2158" spans="1:20" s="1" customFormat="1" x14ac:dyDescent="0.4">
      <c r="A2158" s="12"/>
      <c r="B2158" s="12"/>
      <c r="C2158" s="42"/>
      <c r="D2158" s="12"/>
      <c r="E2158" s="12"/>
      <c r="F2158" s="12"/>
      <c r="G2158" s="12"/>
      <c r="H2158" s="12"/>
      <c r="I2158" s="12"/>
      <c r="J2158" s="12"/>
      <c r="K2158" s="12"/>
      <c r="L2158" s="12"/>
      <c r="M2158" s="49"/>
      <c r="N2158" s="49"/>
      <c r="O2158" s="12"/>
      <c r="P2158" s="12"/>
      <c r="Q2158" s="12"/>
      <c r="R2158" s="12"/>
      <c r="S2158" s="12"/>
      <c r="T2158" s="12"/>
    </row>
    <row r="2159" spans="1:20" s="1" customFormat="1" x14ac:dyDescent="0.4">
      <c r="A2159" s="12"/>
      <c r="B2159" s="12"/>
      <c r="C2159" s="42"/>
      <c r="D2159" s="12"/>
      <c r="E2159" s="12"/>
      <c r="F2159" s="12"/>
      <c r="G2159" s="12"/>
      <c r="H2159" s="12"/>
      <c r="I2159" s="12"/>
      <c r="J2159" s="12"/>
      <c r="K2159" s="12"/>
      <c r="L2159" s="12"/>
      <c r="M2159" s="49"/>
      <c r="N2159" s="49"/>
      <c r="O2159" s="12"/>
      <c r="P2159" s="12"/>
      <c r="Q2159" s="12"/>
      <c r="R2159" s="12"/>
      <c r="S2159" s="12"/>
      <c r="T2159" s="12"/>
    </row>
    <row r="2160" spans="1:20" s="1" customFormat="1" x14ac:dyDescent="0.4">
      <c r="A2160" s="12"/>
      <c r="B2160" s="12"/>
      <c r="C2160" s="42"/>
      <c r="D2160" s="12"/>
      <c r="E2160" s="12"/>
      <c r="F2160" s="12"/>
      <c r="G2160" s="12"/>
      <c r="H2160" s="12"/>
      <c r="I2160" s="12"/>
      <c r="J2160" s="12"/>
      <c r="K2160" s="12"/>
      <c r="L2160" s="12"/>
      <c r="M2160" s="49"/>
      <c r="N2160" s="49"/>
      <c r="O2160" s="12"/>
      <c r="P2160" s="12"/>
      <c r="Q2160" s="12"/>
      <c r="R2160" s="12"/>
      <c r="S2160" s="12"/>
      <c r="T2160" s="12"/>
    </row>
    <row r="2161" spans="1:20" s="1" customFormat="1" x14ac:dyDescent="0.4">
      <c r="A2161" s="12"/>
      <c r="B2161" s="12"/>
      <c r="C2161" s="42"/>
      <c r="D2161" s="12"/>
      <c r="E2161" s="12"/>
      <c r="F2161" s="12"/>
      <c r="G2161" s="12"/>
      <c r="H2161" s="12"/>
      <c r="I2161" s="12"/>
      <c r="J2161" s="12"/>
      <c r="K2161" s="12"/>
      <c r="L2161" s="12"/>
      <c r="M2161" s="49"/>
      <c r="N2161" s="49"/>
      <c r="O2161" s="12"/>
      <c r="P2161" s="12"/>
      <c r="Q2161" s="12"/>
      <c r="R2161" s="12"/>
      <c r="S2161" s="12"/>
      <c r="T2161" s="12"/>
    </row>
    <row r="2162" spans="1:20" s="1" customFormat="1" x14ac:dyDescent="0.4">
      <c r="A2162" s="12"/>
      <c r="B2162" s="12"/>
      <c r="C2162" s="42"/>
      <c r="D2162" s="12"/>
      <c r="E2162" s="12"/>
      <c r="F2162" s="12"/>
      <c r="G2162" s="12"/>
      <c r="H2162" s="12"/>
      <c r="I2162" s="12"/>
      <c r="J2162" s="12"/>
      <c r="K2162" s="12"/>
      <c r="L2162" s="12"/>
      <c r="M2162" s="49"/>
      <c r="N2162" s="49"/>
      <c r="O2162" s="12"/>
      <c r="P2162" s="12"/>
      <c r="Q2162" s="12"/>
      <c r="R2162" s="12"/>
      <c r="S2162" s="12"/>
      <c r="T2162" s="12"/>
    </row>
    <row r="2163" spans="1:20" s="1" customFormat="1" x14ac:dyDescent="0.4">
      <c r="A2163" s="12"/>
      <c r="B2163" s="12"/>
      <c r="C2163" s="42"/>
      <c r="D2163" s="12"/>
      <c r="E2163" s="12"/>
      <c r="F2163" s="12"/>
      <c r="G2163" s="12"/>
      <c r="H2163" s="12"/>
      <c r="I2163" s="12"/>
      <c r="J2163" s="12"/>
      <c r="K2163" s="12"/>
      <c r="L2163" s="12"/>
      <c r="M2163" s="49"/>
      <c r="N2163" s="49"/>
      <c r="O2163" s="12"/>
      <c r="P2163" s="12"/>
      <c r="Q2163" s="12"/>
      <c r="R2163" s="12"/>
      <c r="S2163" s="12"/>
      <c r="T2163" s="12"/>
    </row>
    <row r="2164" spans="1:20" s="1" customFormat="1" x14ac:dyDescent="0.4">
      <c r="A2164" s="12"/>
      <c r="B2164" s="12"/>
      <c r="C2164" s="42"/>
      <c r="D2164" s="12"/>
      <c r="E2164" s="12"/>
      <c r="F2164" s="12"/>
      <c r="G2164" s="12"/>
      <c r="H2164" s="12"/>
      <c r="I2164" s="12"/>
      <c r="J2164" s="12"/>
      <c r="K2164" s="12"/>
      <c r="L2164" s="12"/>
      <c r="M2164" s="49"/>
      <c r="N2164" s="49"/>
      <c r="O2164" s="12"/>
      <c r="P2164" s="12"/>
      <c r="Q2164" s="12"/>
      <c r="R2164" s="12"/>
      <c r="S2164" s="12"/>
      <c r="T2164" s="12"/>
    </row>
    <row r="2165" spans="1:20" s="1" customFormat="1" x14ac:dyDescent="0.4">
      <c r="A2165" s="12"/>
      <c r="B2165" s="12"/>
      <c r="C2165" s="42"/>
      <c r="D2165" s="12"/>
      <c r="E2165" s="12"/>
      <c r="F2165" s="12"/>
      <c r="G2165" s="12"/>
      <c r="H2165" s="12"/>
      <c r="I2165" s="12"/>
      <c r="J2165" s="12"/>
      <c r="K2165" s="12"/>
      <c r="L2165" s="12"/>
      <c r="M2165" s="49"/>
      <c r="N2165" s="49"/>
      <c r="O2165" s="12"/>
      <c r="P2165" s="12"/>
      <c r="Q2165" s="12"/>
      <c r="R2165" s="12"/>
      <c r="S2165" s="12"/>
      <c r="T2165" s="12"/>
    </row>
    <row r="2166" spans="1:20" s="1" customFormat="1" x14ac:dyDescent="0.4">
      <c r="A2166" s="12"/>
      <c r="B2166" s="12"/>
      <c r="C2166" s="42"/>
      <c r="D2166" s="12"/>
      <c r="E2166" s="12"/>
      <c r="F2166" s="12"/>
      <c r="G2166" s="12"/>
      <c r="H2166" s="12"/>
      <c r="I2166" s="12"/>
      <c r="J2166" s="12"/>
      <c r="K2166" s="12"/>
      <c r="L2166" s="12"/>
      <c r="M2166" s="49"/>
      <c r="N2166" s="49"/>
      <c r="O2166" s="12"/>
      <c r="P2166" s="12"/>
      <c r="Q2166" s="12"/>
      <c r="R2166" s="12"/>
      <c r="S2166" s="12"/>
      <c r="T2166" s="12"/>
    </row>
    <row r="2167" spans="1:20" s="1" customFormat="1" x14ac:dyDescent="0.4">
      <c r="A2167" s="12"/>
      <c r="B2167" s="12"/>
      <c r="C2167" s="42"/>
      <c r="D2167" s="12"/>
      <c r="E2167" s="12"/>
      <c r="F2167" s="12"/>
      <c r="G2167" s="12"/>
      <c r="H2167" s="12"/>
      <c r="I2167" s="12"/>
      <c r="J2167" s="12"/>
      <c r="K2167" s="12"/>
      <c r="L2167" s="12"/>
      <c r="M2167" s="49"/>
      <c r="N2167" s="49"/>
      <c r="O2167" s="12"/>
      <c r="P2167" s="12"/>
      <c r="Q2167" s="12"/>
      <c r="R2167" s="12"/>
      <c r="S2167" s="12"/>
      <c r="T2167" s="12"/>
    </row>
    <row r="2168" spans="1:20" s="1" customFormat="1" x14ac:dyDescent="0.4">
      <c r="A2168" s="12"/>
      <c r="B2168" s="12"/>
      <c r="C2168" s="42"/>
      <c r="D2168" s="12"/>
      <c r="E2168" s="12"/>
      <c r="F2168" s="12"/>
      <c r="G2168" s="12"/>
      <c r="H2168" s="12"/>
      <c r="I2168" s="12"/>
      <c r="J2168" s="12"/>
      <c r="K2168" s="12"/>
      <c r="L2168" s="12"/>
      <c r="M2168" s="49"/>
      <c r="N2168" s="49"/>
      <c r="O2168" s="12"/>
      <c r="P2168" s="12"/>
      <c r="Q2168" s="12"/>
      <c r="R2168" s="12"/>
      <c r="S2168" s="12"/>
      <c r="T2168" s="12"/>
    </row>
    <row r="2169" spans="1:20" s="1" customFormat="1" x14ac:dyDescent="0.4">
      <c r="A2169" s="12"/>
      <c r="B2169" s="12"/>
      <c r="C2169" s="42"/>
      <c r="D2169" s="12"/>
      <c r="E2169" s="12"/>
      <c r="F2169" s="12"/>
      <c r="G2169" s="12"/>
      <c r="H2169" s="12"/>
      <c r="I2169" s="12"/>
      <c r="J2169" s="12"/>
      <c r="K2169" s="12"/>
      <c r="L2169" s="12"/>
      <c r="M2169" s="49"/>
      <c r="N2169" s="49"/>
      <c r="O2169" s="12"/>
      <c r="P2169" s="12"/>
      <c r="Q2169" s="12"/>
      <c r="R2169" s="12"/>
      <c r="S2169" s="12"/>
      <c r="T2169" s="12"/>
    </row>
    <row r="2170" spans="1:20" s="1" customFormat="1" x14ac:dyDescent="0.4">
      <c r="A2170" s="12"/>
      <c r="B2170" s="12"/>
      <c r="C2170" s="42"/>
      <c r="D2170" s="12"/>
      <c r="E2170" s="12"/>
      <c r="F2170" s="12"/>
      <c r="G2170" s="12"/>
      <c r="H2170" s="12"/>
      <c r="I2170" s="12"/>
      <c r="J2170" s="12"/>
      <c r="K2170" s="12"/>
      <c r="L2170" s="12"/>
      <c r="M2170" s="49"/>
      <c r="N2170" s="49"/>
      <c r="O2170" s="12"/>
      <c r="P2170" s="12"/>
      <c r="Q2170" s="12"/>
      <c r="R2170" s="12"/>
      <c r="S2170" s="12"/>
      <c r="T2170" s="12"/>
    </row>
    <row r="2171" spans="1:20" s="1" customFormat="1" x14ac:dyDescent="0.4">
      <c r="A2171" s="12"/>
      <c r="B2171" s="12"/>
      <c r="C2171" s="42"/>
      <c r="D2171" s="12"/>
      <c r="E2171" s="12"/>
      <c r="F2171" s="12"/>
      <c r="G2171" s="12"/>
      <c r="H2171" s="12"/>
      <c r="I2171" s="12"/>
      <c r="J2171" s="12"/>
      <c r="K2171" s="12"/>
      <c r="L2171" s="12"/>
      <c r="M2171" s="49"/>
      <c r="N2171" s="49"/>
      <c r="O2171" s="12"/>
      <c r="P2171" s="12"/>
      <c r="Q2171" s="12"/>
      <c r="R2171" s="12"/>
      <c r="S2171" s="12"/>
      <c r="T2171" s="12"/>
    </row>
    <row r="2172" spans="1:20" s="1" customFormat="1" x14ac:dyDescent="0.4">
      <c r="A2172" s="12"/>
      <c r="B2172" s="12"/>
      <c r="C2172" s="42"/>
      <c r="D2172" s="12"/>
      <c r="E2172" s="12"/>
      <c r="F2172" s="12"/>
      <c r="G2172" s="12"/>
      <c r="H2172" s="12"/>
      <c r="I2172" s="12"/>
      <c r="J2172" s="12"/>
      <c r="K2172" s="12"/>
      <c r="L2172" s="12"/>
      <c r="M2172" s="49"/>
      <c r="N2172" s="49"/>
      <c r="O2172" s="12"/>
      <c r="P2172" s="12"/>
      <c r="Q2172" s="12"/>
      <c r="R2172" s="12"/>
      <c r="S2172" s="12"/>
      <c r="T2172" s="12"/>
    </row>
    <row r="2173" spans="1:20" s="1" customFormat="1" x14ac:dyDescent="0.4">
      <c r="A2173" s="12"/>
      <c r="B2173" s="12"/>
      <c r="C2173" s="42"/>
      <c r="D2173" s="12"/>
      <c r="E2173" s="12"/>
      <c r="F2173" s="12"/>
      <c r="G2173" s="12"/>
      <c r="H2173" s="12"/>
      <c r="I2173" s="12"/>
      <c r="J2173" s="12"/>
      <c r="K2173" s="12"/>
      <c r="L2173" s="12"/>
      <c r="M2173" s="49"/>
      <c r="N2173" s="49"/>
      <c r="O2173" s="12"/>
      <c r="P2173" s="12"/>
      <c r="Q2173" s="12"/>
      <c r="R2173" s="12"/>
      <c r="S2173" s="12"/>
      <c r="T2173" s="12"/>
    </row>
    <row r="2174" spans="1:20" s="1" customFormat="1" x14ac:dyDescent="0.4">
      <c r="A2174" s="12"/>
      <c r="B2174" s="12"/>
      <c r="C2174" s="42"/>
      <c r="D2174" s="12"/>
      <c r="E2174" s="12"/>
      <c r="F2174" s="12"/>
      <c r="G2174" s="12"/>
      <c r="H2174" s="12"/>
      <c r="I2174" s="12"/>
      <c r="J2174" s="12"/>
      <c r="K2174" s="12"/>
      <c r="L2174" s="12"/>
      <c r="M2174" s="49"/>
      <c r="N2174" s="49"/>
      <c r="O2174" s="12"/>
      <c r="P2174" s="12"/>
      <c r="Q2174" s="12"/>
      <c r="R2174" s="12"/>
      <c r="S2174" s="12"/>
      <c r="T2174" s="12"/>
    </row>
    <row r="2175" spans="1:20" s="1" customFormat="1" x14ac:dyDescent="0.4">
      <c r="A2175" s="12"/>
      <c r="B2175" s="12"/>
      <c r="C2175" s="42"/>
      <c r="D2175" s="12"/>
      <c r="E2175" s="12"/>
      <c r="F2175" s="12"/>
      <c r="G2175" s="12"/>
      <c r="H2175" s="12"/>
      <c r="I2175" s="12"/>
      <c r="J2175" s="12"/>
      <c r="K2175" s="12"/>
      <c r="L2175" s="12"/>
      <c r="M2175" s="49"/>
      <c r="N2175" s="49"/>
      <c r="O2175" s="12"/>
      <c r="P2175" s="12"/>
      <c r="Q2175" s="12"/>
      <c r="R2175" s="12"/>
      <c r="S2175" s="12"/>
      <c r="T2175" s="12"/>
    </row>
    <row r="2176" spans="1:20" s="1" customFormat="1" x14ac:dyDescent="0.4">
      <c r="A2176" s="12"/>
      <c r="B2176" s="12"/>
      <c r="C2176" s="42"/>
      <c r="D2176" s="12"/>
      <c r="E2176" s="12"/>
      <c r="F2176" s="12"/>
      <c r="G2176" s="12"/>
      <c r="H2176" s="12"/>
      <c r="I2176" s="12"/>
      <c r="J2176" s="12"/>
      <c r="K2176" s="12"/>
      <c r="L2176" s="12"/>
      <c r="M2176" s="49"/>
      <c r="N2176" s="49"/>
      <c r="O2176" s="12"/>
      <c r="P2176" s="12"/>
      <c r="Q2176" s="12"/>
      <c r="R2176" s="12"/>
      <c r="S2176" s="12"/>
      <c r="T2176" s="12"/>
    </row>
    <row r="2177" spans="1:20" s="1" customFormat="1" x14ac:dyDescent="0.4">
      <c r="A2177" s="12"/>
      <c r="B2177" s="12"/>
      <c r="C2177" s="42"/>
      <c r="D2177" s="12"/>
      <c r="E2177" s="12"/>
      <c r="F2177" s="12"/>
      <c r="G2177" s="12"/>
      <c r="H2177" s="12"/>
      <c r="I2177" s="12"/>
      <c r="J2177" s="12"/>
      <c r="K2177" s="12"/>
      <c r="L2177" s="12"/>
      <c r="M2177" s="49"/>
      <c r="N2177" s="49"/>
      <c r="O2177" s="12"/>
      <c r="P2177" s="12"/>
      <c r="Q2177" s="12"/>
      <c r="R2177" s="12"/>
      <c r="S2177" s="12"/>
      <c r="T2177" s="12"/>
    </row>
    <row r="2178" spans="1:20" s="1" customFormat="1" x14ac:dyDescent="0.4">
      <c r="A2178" s="12"/>
      <c r="B2178" s="12"/>
      <c r="C2178" s="42"/>
      <c r="D2178" s="12"/>
      <c r="E2178" s="12"/>
      <c r="F2178" s="12"/>
      <c r="G2178" s="12"/>
      <c r="H2178" s="12"/>
      <c r="I2178" s="12"/>
      <c r="J2178" s="12"/>
      <c r="K2178" s="12"/>
      <c r="L2178" s="12"/>
      <c r="M2178" s="49"/>
      <c r="N2178" s="49"/>
      <c r="O2178" s="12"/>
      <c r="P2178" s="12"/>
      <c r="Q2178" s="12"/>
      <c r="R2178" s="12"/>
      <c r="S2178" s="12"/>
      <c r="T2178" s="12"/>
    </row>
    <row r="2179" spans="1:20" s="1" customFormat="1" x14ac:dyDescent="0.4">
      <c r="A2179" s="12"/>
      <c r="B2179" s="12"/>
      <c r="C2179" s="42"/>
      <c r="D2179" s="12"/>
      <c r="E2179" s="12"/>
      <c r="F2179" s="12"/>
      <c r="G2179" s="12"/>
      <c r="H2179" s="12"/>
      <c r="I2179" s="12"/>
      <c r="J2179" s="12"/>
      <c r="K2179" s="12"/>
      <c r="L2179" s="12"/>
      <c r="M2179" s="49"/>
      <c r="N2179" s="49"/>
      <c r="O2179" s="12"/>
      <c r="P2179" s="12"/>
      <c r="Q2179" s="12"/>
      <c r="R2179" s="12"/>
      <c r="S2179" s="12"/>
      <c r="T2179" s="12"/>
    </row>
    <row r="2180" spans="1:20" s="1" customFormat="1" x14ac:dyDescent="0.4">
      <c r="A2180" s="12"/>
      <c r="B2180" s="12"/>
      <c r="C2180" s="42"/>
      <c r="D2180" s="12"/>
      <c r="E2180" s="12"/>
      <c r="F2180" s="12"/>
      <c r="G2180" s="12"/>
      <c r="H2180" s="12"/>
      <c r="I2180" s="12"/>
      <c r="J2180" s="12"/>
      <c r="K2180" s="12"/>
      <c r="L2180" s="12"/>
      <c r="M2180" s="49"/>
      <c r="N2180" s="49"/>
      <c r="O2180" s="12"/>
      <c r="P2180" s="12"/>
      <c r="Q2180" s="12"/>
      <c r="R2180" s="12"/>
      <c r="S2180" s="12"/>
      <c r="T2180" s="12"/>
    </row>
    <row r="2181" spans="1:20" s="1" customFormat="1" x14ac:dyDescent="0.4">
      <c r="A2181" s="12"/>
      <c r="B2181" s="12"/>
      <c r="C2181" s="42"/>
      <c r="D2181" s="12"/>
      <c r="E2181" s="12"/>
      <c r="F2181" s="12"/>
      <c r="G2181" s="12"/>
      <c r="H2181" s="12"/>
      <c r="I2181" s="12"/>
      <c r="J2181" s="12"/>
      <c r="K2181" s="12"/>
      <c r="L2181" s="12"/>
      <c r="M2181" s="49"/>
      <c r="N2181" s="49"/>
      <c r="O2181" s="12"/>
      <c r="P2181" s="12"/>
      <c r="Q2181" s="12"/>
      <c r="R2181" s="12"/>
      <c r="S2181" s="12"/>
      <c r="T2181" s="12"/>
    </row>
    <row r="2182" spans="1:20" s="1" customFormat="1" x14ac:dyDescent="0.4">
      <c r="A2182" s="12"/>
      <c r="B2182" s="12"/>
      <c r="C2182" s="42"/>
      <c r="D2182" s="12"/>
      <c r="E2182" s="12"/>
      <c r="F2182" s="12"/>
      <c r="G2182" s="12"/>
      <c r="H2182" s="12"/>
      <c r="I2182" s="12"/>
      <c r="J2182" s="12"/>
      <c r="K2182" s="12"/>
      <c r="L2182" s="12"/>
      <c r="M2182" s="49"/>
      <c r="N2182" s="49"/>
      <c r="O2182" s="12"/>
      <c r="P2182" s="12"/>
      <c r="Q2182" s="12"/>
      <c r="R2182" s="12"/>
      <c r="S2182" s="12"/>
      <c r="T2182" s="12"/>
    </row>
    <row r="2183" spans="1:20" s="1" customFormat="1" x14ac:dyDescent="0.4">
      <c r="A2183" s="12"/>
      <c r="B2183" s="12"/>
      <c r="C2183" s="42"/>
      <c r="D2183" s="12"/>
      <c r="E2183" s="12"/>
      <c r="F2183" s="12"/>
      <c r="G2183" s="12"/>
      <c r="H2183" s="12"/>
      <c r="I2183" s="12"/>
      <c r="J2183" s="12"/>
      <c r="K2183" s="12"/>
      <c r="L2183" s="12"/>
      <c r="M2183" s="49"/>
      <c r="N2183" s="49"/>
      <c r="O2183" s="12"/>
      <c r="P2183" s="12"/>
      <c r="Q2183" s="12"/>
      <c r="R2183" s="12"/>
      <c r="S2183" s="12"/>
      <c r="T2183" s="12"/>
    </row>
    <row r="2184" spans="1:20" s="1" customFormat="1" x14ac:dyDescent="0.4">
      <c r="A2184" s="12"/>
      <c r="B2184" s="12"/>
      <c r="C2184" s="42"/>
      <c r="D2184" s="12"/>
      <c r="E2184" s="12"/>
      <c r="F2184" s="12"/>
      <c r="G2184" s="12"/>
      <c r="H2184" s="12"/>
      <c r="I2184" s="12"/>
      <c r="J2184" s="12"/>
      <c r="K2184" s="12"/>
      <c r="L2184" s="12"/>
      <c r="M2184" s="49"/>
      <c r="N2184" s="49"/>
      <c r="O2184" s="12"/>
      <c r="P2184" s="12"/>
      <c r="Q2184" s="12"/>
      <c r="R2184" s="12"/>
      <c r="S2184" s="12"/>
      <c r="T2184" s="12"/>
    </row>
    <row r="2185" spans="1:20" s="1" customFormat="1" x14ac:dyDescent="0.4">
      <c r="A2185" s="12"/>
      <c r="B2185" s="12"/>
      <c r="C2185" s="42"/>
      <c r="D2185" s="12"/>
      <c r="E2185" s="12"/>
      <c r="F2185" s="12"/>
      <c r="G2185" s="12"/>
      <c r="H2185" s="12"/>
      <c r="I2185" s="12"/>
      <c r="J2185" s="12"/>
      <c r="K2185" s="12"/>
      <c r="L2185" s="12"/>
      <c r="M2185" s="49"/>
      <c r="N2185" s="49"/>
      <c r="O2185" s="12"/>
      <c r="P2185" s="12"/>
      <c r="Q2185" s="12"/>
      <c r="R2185" s="12"/>
      <c r="S2185" s="12"/>
      <c r="T2185" s="12"/>
    </row>
    <row r="2186" spans="1:20" s="1" customFormat="1" x14ac:dyDescent="0.4">
      <c r="A2186" s="12"/>
      <c r="B2186" s="12"/>
      <c r="C2186" s="42"/>
      <c r="D2186" s="12"/>
      <c r="E2186" s="12"/>
      <c r="F2186" s="12"/>
      <c r="G2186" s="12"/>
      <c r="H2186" s="12"/>
      <c r="I2186" s="12"/>
      <c r="J2186" s="12"/>
      <c r="K2186" s="12"/>
      <c r="L2186" s="12"/>
      <c r="M2186" s="49"/>
      <c r="N2186" s="49"/>
      <c r="O2186" s="12"/>
      <c r="P2186" s="12"/>
      <c r="Q2186" s="12"/>
      <c r="R2186" s="12"/>
      <c r="S2186" s="12"/>
      <c r="T2186" s="12"/>
    </row>
    <row r="2187" spans="1:20" s="1" customFormat="1" x14ac:dyDescent="0.4">
      <c r="A2187" s="12"/>
      <c r="B2187" s="12"/>
      <c r="C2187" s="42"/>
      <c r="D2187" s="12"/>
      <c r="E2187" s="12"/>
      <c r="F2187" s="12"/>
      <c r="G2187" s="12"/>
      <c r="H2187" s="12"/>
      <c r="I2187" s="12"/>
      <c r="J2187" s="12"/>
      <c r="K2187" s="12"/>
      <c r="L2187" s="12"/>
      <c r="M2187" s="49"/>
      <c r="N2187" s="49"/>
      <c r="O2187" s="12"/>
      <c r="P2187" s="12"/>
      <c r="Q2187" s="12"/>
      <c r="R2187" s="12"/>
      <c r="S2187" s="12"/>
      <c r="T2187" s="12"/>
    </row>
    <row r="2188" spans="1:20" s="1" customFormat="1" x14ac:dyDescent="0.4">
      <c r="A2188" s="12"/>
      <c r="B2188" s="12"/>
      <c r="C2188" s="42"/>
      <c r="D2188" s="12"/>
      <c r="E2188" s="12"/>
      <c r="F2188" s="12"/>
      <c r="G2188" s="12"/>
      <c r="H2188" s="12"/>
      <c r="I2188" s="12"/>
      <c r="J2188" s="12"/>
      <c r="K2188" s="12"/>
      <c r="L2188" s="12"/>
      <c r="M2188" s="49"/>
      <c r="N2188" s="49"/>
      <c r="O2188" s="12"/>
      <c r="P2188" s="12"/>
      <c r="Q2188" s="12"/>
      <c r="R2188" s="12"/>
      <c r="S2188" s="12"/>
      <c r="T2188" s="12"/>
    </row>
    <row r="2189" spans="1:20" s="1" customFormat="1" x14ac:dyDescent="0.4">
      <c r="A2189" s="12"/>
      <c r="B2189" s="12"/>
      <c r="C2189" s="42"/>
      <c r="D2189" s="12"/>
      <c r="E2189" s="12"/>
      <c r="F2189" s="12"/>
      <c r="G2189" s="12"/>
      <c r="H2189" s="12"/>
      <c r="I2189" s="12"/>
      <c r="J2189" s="12"/>
      <c r="K2189" s="12"/>
      <c r="L2189" s="12"/>
      <c r="M2189" s="49"/>
      <c r="N2189" s="49"/>
      <c r="O2189" s="12"/>
      <c r="P2189" s="12"/>
      <c r="Q2189" s="12"/>
      <c r="R2189" s="12"/>
      <c r="S2189" s="12"/>
      <c r="T2189" s="12"/>
    </row>
    <row r="2190" spans="1:20" s="1" customFormat="1" x14ac:dyDescent="0.4">
      <c r="A2190" s="12"/>
      <c r="B2190" s="12"/>
      <c r="C2190" s="42"/>
      <c r="D2190" s="12"/>
      <c r="E2190" s="12"/>
      <c r="F2190" s="12"/>
      <c r="G2190" s="12"/>
      <c r="H2190" s="12"/>
      <c r="I2190" s="12"/>
      <c r="J2190" s="12"/>
      <c r="K2190" s="12"/>
      <c r="L2190" s="12"/>
      <c r="M2190" s="49"/>
      <c r="N2190" s="49"/>
      <c r="O2190" s="12"/>
      <c r="P2190" s="12"/>
      <c r="Q2190" s="12"/>
      <c r="R2190" s="12"/>
      <c r="S2190" s="12"/>
      <c r="T2190" s="12"/>
    </row>
    <row r="2191" spans="1:20" s="1" customFormat="1" x14ac:dyDescent="0.4">
      <c r="A2191" s="12"/>
      <c r="B2191" s="12"/>
      <c r="C2191" s="42"/>
      <c r="D2191" s="12"/>
      <c r="E2191" s="12"/>
      <c r="F2191" s="12"/>
      <c r="G2191" s="12"/>
      <c r="H2191" s="12"/>
      <c r="I2191" s="12"/>
      <c r="J2191" s="12"/>
      <c r="K2191" s="12"/>
      <c r="L2191" s="12"/>
      <c r="M2191" s="49"/>
      <c r="N2191" s="49"/>
      <c r="O2191" s="12"/>
      <c r="P2191" s="12"/>
      <c r="Q2191" s="12"/>
      <c r="R2191" s="12"/>
      <c r="S2191" s="12"/>
      <c r="T2191" s="12"/>
    </row>
    <row r="2192" spans="1:20" s="1" customFormat="1" x14ac:dyDescent="0.4">
      <c r="A2192" s="12"/>
      <c r="B2192" s="12"/>
      <c r="C2192" s="42"/>
      <c r="D2192" s="12"/>
      <c r="E2192" s="12"/>
      <c r="F2192" s="12"/>
      <c r="G2192" s="12"/>
      <c r="H2192" s="12"/>
      <c r="I2192" s="12"/>
      <c r="J2192" s="12"/>
      <c r="K2192" s="12"/>
      <c r="L2192" s="12"/>
      <c r="M2192" s="49"/>
      <c r="N2192" s="49"/>
      <c r="O2192" s="12"/>
      <c r="P2192" s="12"/>
      <c r="Q2192" s="12"/>
      <c r="R2192" s="12"/>
      <c r="S2192" s="12"/>
      <c r="T2192" s="12"/>
    </row>
    <row r="2193" spans="1:20" s="1" customFormat="1" x14ac:dyDescent="0.4">
      <c r="A2193" s="12"/>
      <c r="B2193" s="12"/>
      <c r="C2193" s="42"/>
      <c r="D2193" s="12"/>
      <c r="E2193" s="12"/>
      <c r="F2193" s="12"/>
      <c r="G2193" s="12"/>
      <c r="H2193" s="12"/>
      <c r="I2193" s="12"/>
      <c r="J2193" s="12"/>
      <c r="K2193" s="12"/>
      <c r="L2193" s="12"/>
      <c r="M2193" s="49"/>
      <c r="N2193" s="49"/>
      <c r="O2193" s="12"/>
      <c r="P2193" s="12"/>
      <c r="Q2193" s="12"/>
      <c r="R2193" s="12"/>
      <c r="S2193" s="12"/>
      <c r="T2193" s="12"/>
    </row>
    <row r="2194" spans="1:20" s="1" customFormat="1" x14ac:dyDescent="0.4">
      <c r="A2194" s="12"/>
      <c r="B2194" s="12"/>
      <c r="C2194" s="42"/>
      <c r="D2194" s="12"/>
      <c r="E2194" s="12"/>
      <c r="F2194" s="12"/>
      <c r="G2194" s="12"/>
      <c r="H2194" s="12"/>
      <c r="I2194" s="12"/>
      <c r="J2194" s="12"/>
      <c r="K2194" s="12"/>
      <c r="L2194" s="12"/>
      <c r="M2194" s="49"/>
      <c r="N2194" s="49"/>
      <c r="O2194" s="12"/>
      <c r="P2194" s="12"/>
      <c r="Q2194" s="12"/>
      <c r="R2194" s="12"/>
      <c r="S2194" s="12"/>
      <c r="T2194" s="12"/>
    </row>
    <row r="2195" spans="1:20" s="1" customFormat="1" x14ac:dyDescent="0.4">
      <c r="A2195" s="12"/>
      <c r="B2195" s="12"/>
      <c r="C2195" s="42"/>
      <c r="D2195" s="12"/>
      <c r="E2195" s="12"/>
      <c r="F2195" s="12"/>
      <c r="G2195" s="12"/>
      <c r="H2195" s="12"/>
      <c r="I2195" s="12"/>
      <c r="J2195" s="12"/>
      <c r="K2195" s="12"/>
      <c r="L2195" s="12"/>
      <c r="M2195" s="49"/>
      <c r="N2195" s="49"/>
      <c r="O2195" s="12"/>
      <c r="P2195" s="12"/>
      <c r="Q2195" s="12"/>
      <c r="R2195" s="12"/>
      <c r="S2195" s="12"/>
      <c r="T2195" s="12"/>
    </row>
    <row r="2196" spans="1:20" s="1" customFormat="1" x14ac:dyDescent="0.4">
      <c r="A2196" s="12"/>
      <c r="B2196" s="12"/>
      <c r="C2196" s="42"/>
      <c r="D2196" s="12"/>
      <c r="E2196" s="12"/>
      <c r="F2196" s="12"/>
      <c r="G2196" s="12"/>
      <c r="H2196" s="12"/>
      <c r="I2196" s="12"/>
      <c r="J2196" s="12"/>
      <c r="K2196" s="12"/>
      <c r="L2196" s="12"/>
      <c r="M2196" s="49"/>
      <c r="N2196" s="49"/>
      <c r="O2196" s="12"/>
      <c r="P2196" s="12"/>
      <c r="Q2196" s="12"/>
      <c r="R2196" s="12"/>
      <c r="S2196" s="12"/>
      <c r="T2196" s="12"/>
    </row>
    <row r="2197" spans="1:20" s="1" customFormat="1" x14ac:dyDescent="0.4">
      <c r="A2197" s="12"/>
      <c r="B2197" s="12"/>
      <c r="C2197" s="42"/>
      <c r="D2197" s="12"/>
      <c r="E2197" s="12"/>
      <c r="F2197" s="12"/>
      <c r="G2197" s="12"/>
      <c r="H2197" s="12"/>
      <c r="I2197" s="12"/>
      <c r="J2197" s="12"/>
      <c r="K2197" s="12"/>
      <c r="L2197" s="12"/>
      <c r="M2197" s="49"/>
      <c r="N2197" s="49"/>
      <c r="O2197" s="12"/>
      <c r="P2197" s="12"/>
      <c r="Q2197" s="12"/>
      <c r="R2197" s="12"/>
      <c r="S2197" s="12"/>
      <c r="T2197" s="12"/>
    </row>
    <row r="2198" spans="1:20" s="1" customFormat="1" x14ac:dyDescent="0.4">
      <c r="A2198" s="12"/>
      <c r="B2198" s="12"/>
      <c r="C2198" s="42"/>
      <c r="D2198" s="12"/>
      <c r="E2198" s="12"/>
      <c r="F2198" s="12"/>
      <c r="G2198" s="12"/>
      <c r="H2198" s="12"/>
      <c r="I2198" s="12"/>
      <c r="J2198" s="12"/>
      <c r="K2198" s="12"/>
      <c r="L2198" s="12"/>
      <c r="M2198" s="49"/>
      <c r="N2198" s="49"/>
      <c r="O2198" s="12"/>
      <c r="P2198" s="12"/>
      <c r="Q2198" s="12"/>
      <c r="R2198" s="12"/>
      <c r="S2198" s="12"/>
      <c r="T2198" s="12"/>
    </row>
    <row r="2199" spans="1:20" s="1" customFormat="1" x14ac:dyDescent="0.4">
      <c r="A2199" s="12"/>
      <c r="B2199" s="12"/>
      <c r="C2199" s="42"/>
      <c r="D2199" s="12"/>
      <c r="E2199" s="12"/>
      <c r="F2199" s="12"/>
      <c r="G2199" s="12"/>
      <c r="H2199" s="12"/>
      <c r="I2199" s="12"/>
      <c r="J2199" s="12"/>
      <c r="K2199" s="12"/>
      <c r="L2199" s="12"/>
      <c r="M2199" s="49"/>
      <c r="N2199" s="49"/>
      <c r="O2199" s="12"/>
      <c r="P2199" s="12"/>
      <c r="Q2199" s="12"/>
      <c r="R2199" s="12"/>
      <c r="S2199" s="12"/>
      <c r="T2199" s="12"/>
    </row>
    <row r="2200" spans="1:20" s="1" customFormat="1" x14ac:dyDescent="0.4">
      <c r="A2200" s="12"/>
      <c r="B2200" s="12"/>
      <c r="C2200" s="42"/>
      <c r="D2200" s="12"/>
      <c r="E2200" s="12"/>
      <c r="F2200" s="12"/>
      <c r="G2200" s="12"/>
      <c r="H2200" s="12"/>
      <c r="I2200" s="12"/>
      <c r="J2200" s="12"/>
      <c r="K2200" s="12"/>
      <c r="L2200" s="12"/>
      <c r="M2200" s="49"/>
      <c r="N2200" s="49"/>
      <c r="O2200" s="12"/>
      <c r="P2200" s="12"/>
      <c r="Q2200" s="12"/>
      <c r="R2200" s="12"/>
      <c r="S2200" s="12"/>
      <c r="T2200" s="12"/>
    </row>
    <row r="2201" spans="1:20" s="1" customFormat="1" x14ac:dyDescent="0.4">
      <c r="A2201" s="12"/>
      <c r="B2201" s="12"/>
      <c r="C2201" s="42"/>
      <c r="D2201" s="12"/>
      <c r="E2201" s="12"/>
      <c r="F2201" s="12"/>
      <c r="G2201" s="12"/>
      <c r="H2201" s="12"/>
      <c r="I2201" s="12"/>
      <c r="J2201" s="12"/>
      <c r="K2201" s="12"/>
      <c r="L2201" s="12"/>
      <c r="M2201" s="49"/>
      <c r="N2201" s="49"/>
      <c r="O2201" s="12"/>
      <c r="P2201" s="12"/>
      <c r="Q2201" s="12"/>
      <c r="R2201" s="12"/>
      <c r="S2201" s="12"/>
      <c r="T2201" s="12"/>
    </row>
    <row r="2202" spans="1:20" s="1" customFormat="1" x14ac:dyDescent="0.4">
      <c r="A2202" s="12"/>
      <c r="B2202" s="12"/>
      <c r="C2202" s="42"/>
      <c r="D2202" s="12"/>
      <c r="E2202" s="12"/>
      <c r="F2202" s="12"/>
      <c r="G2202" s="12"/>
      <c r="H2202" s="12"/>
      <c r="I2202" s="12"/>
      <c r="J2202" s="12"/>
      <c r="K2202" s="12"/>
      <c r="L2202" s="12"/>
      <c r="M2202" s="49"/>
      <c r="N2202" s="49"/>
      <c r="O2202" s="12"/>
      <c r="P2202" s="12"/>
      <c r="Q2202" s="12"/>
      <c r="R2202" s="12"/>
      <c r="S2202" s="12"/>
      <c r="T2202" s="12"/>
    </row>
    <row r="2203" spans="1:20" s="1" customFormat="1" x14ac:dyDescent="0.4">
      <c r="A2203" s="12"/>
      <c r="B2203" s="12"/>
      <c r="C2203" s="42"/>
      <c r="D2203" s="12"/>
      <c r="E2203" s="12"/>
      <c r="F2203" s="12"/>
      <c r="G2203" s="12"/>
      <c r="H2203" s="12"/>
      <c r="I2203" s="12"/>
      <c r="J2203" s="12"/>
      <c r="K2203" s="12"/>
      <c r="L2203" s="12"/>
      <c r="M2203" s="49"/>
      <c r="N2203" s="49"/>
      <c r="O2203" s="12"/>
      <c r="P2203" s="12"/>
      <c r="Q2203" s="12"/>
      <c r="R2203" s="12"/>
      <c r="S2203" s="12"/>
      <c r="T2203" s="12"/>
    </row>
    <row r="2204" spans="1:20" s="1" customFormat="1" x14ac:dyDescent="0.4">
      <c r="A2204" s="12"/>
      <c r="B2204" s="12"/>
      <c r="C2204" s="42"/>
      <c r="D2204" s="12"/>
      <c r="E2204" s="12"/>
      <c r="F2204" s="12"/>
      <c r="G2204" s="12"/>
      <c r="H2204" s="12"/>
      <c r="I2204" s="12"/>
      <c r="J2204" s="12"/>
      <c r="K2204" s="12"/>
      <c r="L2204" s="12"/>
      <c r="M2204" s="49"/>
      <c r="N2204" s="49"/>
      <c r="O2204" s="12"/>
      <c r="P2204" s="12"/>
      <c r="Q2204" s="12"/>
      <c r="R2204" s="12"/>
      <c r="S2204" s="12"/>
      <c r="T2204" s="12"/>
    </row>
    <row r="2205" spans="1:20" s="1" customFormat="1" x14ac:dyDescent="0.4">
      <c r="A2205" s="12"/>
      <c r="B2205" s="12"/>
      <c r="C2205" s="42"/>
      <c r="D2205" s="12"/>
      <c r="E2205" s="12"/>
      <c r="F2205" s="12"/>
      <c r="G2205" s="12"/>
      <c r="H2205" s="12"/>
      <c r="I2205" s="12"/>
      <c r="J2205" s="12"/>
      <c r="K2205" s="12"/>
      <c r="L2205" s="12"/>
      <c r="M2205" s="49"/>
      <c r="N2205" s="49"/>
      <c r="O2205" s="12"/>
      <c r="P2205" s="12"/>
      <c r="Q2205" s="12"/>
      <c r="R2205" s="12"/>
      <c r="S2205" s="12"/>
      <c r="T2205" s="12"/>
    </row>
    <row r="2206" spans="1:20" s="1" customFormat="1" x14ac:dyDescent="0.4">
      <c r="A2206" s="12"/>
      <c r="B2206" s="12"/>
      <c r="C2206" s="42"/>
      <c r="D2206" s="12"/>
      <c r="E2206" s="12"/>
      <c r="F2206" s="12"/>
      <c r="G2206" s="12"/>
      <c r="H2206" s="12"/>
      <c r="I2206" s="12"/>
      <c r="J2206" s="12"/>
      <c r="K2206" s="12"/>
      <c r="L2206" s="12"/>
      <c r="M2206" s="49"/>
      <c r="N2206" s="49"/>
      <c r="O2206" s="12"/>
      <c r="P2206" s="12"/>
      <c r="Q2206" s="12"/>
      <c r="R2206" s="12"/>
      <c r="S2206" s="12"/>
      <c r="T2206" s="12"/>
    </row>
    <row r="2207" spans="1:20" s="1" customFormat="1" x14ac:dyDescent="0.4">
      <c r="A2207" s="12"/>
      <c r="B2207" s="12"/>
      <c r="C2207" s="42"/>
      <c r="D2207" s="12"/>
      <c r="E2207" s="12"/>
      <c r="F2207" s="12"/>
      <c r="G2207" s="12"/>
      <c r="H2207" s="12"/>
      <c r="I2207" s="12"/>
      <c r="J2207" s="12"/>
      <c r="K2207" s="12"/>
      <c r="L2207" s="12"/>
      <c r="M2207" s="49"/>
      <c r="N2207" s="49"/>
      <c r="O2207" s="12"/>
      <c r="P2207" s="12"/>
      <c r="Q2207" s="12"/>
      <c r="R2207" s="12"/>
      <c r="S2207" s="12"/>
      <c r="T2207" s="12"/>
    </row>
    <row r="2208" spans="1:20" s="1" customFormat="1" x14ac:dyDescent="0.4">
      <c r="A2208" s="12"/>
      <c r="B2208" s="12"/>
      <c r="C2208" s="42"/>
      <c r="D2208" s="12"/>
      <c r="E2208" s="12"/>
      <c r="F2208" s="12"/>
      <c r="G2208" s="12"/>
      <c r="H2208" s="12"/>
      <c r="I2208" s="12"/>
      <c r="J2208" s="12"/>
      <c r="K2208" s="12"/>
      <c r="L2208" s="12"/>
      <c r="M2208" s="49"/>
      <c r="N2208" s="49"/>
      <c r="O2208" s="12"/>
      <c r="P2208" s="12"/>
      <c r="Q2208" s="12"/>
      <c r="R2208" s="12"/>
      <c r="S2208" s="12"/>
      <c r="T2208" s="12"/>
    </row>
    <row r="2209" spans="1:20" s="1" customFormat="1" x14ac:dyDescent="0.4">
      <c r="A2209" s="12"/>
      <c r="B2209" s="12"/>
      <c r="C2209" s="42"/>
      <c r="D2209" s="12"/>
      <c r="E2209" s="12"/>
      <c r="F2209" s="12"/>
      <c r="G2209" s="12"/>
      <c r="H2209" s="12"/>
      <c r="I2209" s="12"/>
      <c r="J2209" s="12"/>
      <c r="K2209" s="12"/>
      <c r="L2209" s="12"/>
      <c r="M2209" s="49"/>
      <c r="N2209" s="49"/>
      <c r="O2209" s="12"/>
      <c r="P2209" s="12"/>
      <c r="Q2209" s="12"/>
      <c r="R2209" s="12"/>
      <c r="S2209" s="12"/>
      <c r="T2209" s="12"/>
    </row>
    <row r="2210" spans="1:20" s="1" customFormat="1" x14ac:dyDescent="0.4">
      <c r="A2210" s="12"/>
      <c r="B2210" s="12"/>
      <c r="C2210" s="42"/>
      <c r="D2210" s="12"/>
      <c r="E2210" s="12"/>
      <c r="F2210" s="12"/>
      <c r="G2210" s="12"/>
      <c r="H2210" s="12"/>
      <c r="I2210" s="12"/>
      <c r="J2210" s="12"/>
      <c r="K2210" s="12"/>
      <c r="L2210" s="12"/>
      <c r="M2210" s="49"/>
      <c r="N2210" s="49"/>
      <c r="O2210" s="12"/>
      <c r="P2210" s="12"/>
      <c r="Q2210" s="12"/>
      <c r="R2210" s="12"/>
      <c r="S2210" s="12"/>
      <c r="T2210" s="12"/>
    </row>
    <row r="2211" spans="1:20" s="1" customFormat="1" x14ac:dyDescent="0.4">
      <c r="A2211" s="12"/>
      <c r="B2211" s="12"/>
      <c r="C2211" s="42"/>
      <c r="D2211" s="12"/>
      <c r="E2211" s="12"/>
      <c r="F2211" s="12"/>
      <c r="G2211" s="12"/>
      <c r="H2211" s="12"/>
      <c r="I2211" s="12"/>
      <c r="J2211" s="12"/>
      <c r="K2211" s="12"/>
      <c r="L2211" s="12"/>
      <c r="M2211" s="49"/>
      <c r="N2211" s="49"/>
      <c r="O2211" s="12"/>
      <c r="P2211" s="12"/>
      <c r="Q2211" s="12"/>
      <c r="R2211" s="12"/>
      <c r="S2211" s="12"/>
      <c r="T2211" s="12"/>
    </row>
    <row r="2212" spans="1:20" s="1" customFormat="1" x14ac:dyDescent="0.4">
      <c r="A2212" s="12"/>
      <c r="B2212" s="12"/>
      <c r="C2212" s="42"/>
      <c r="D2212" s="12"/>
      <c r="E2212" s="12"/>
      <c r="F2212" s="12"/>
      <c r="G2212" s="12"/>
      <c r="H2212" s="12"/>
      <c r="I2212" s="12"/>
      <c r="J2212" s="12"/>
      <c r="K2212" s="12"/>
      <c r="L2212" s="12"/>
      <c r="M2212" s="49"/>
      <c r="N2212" s="49"/>
      <c r="O2212" s="12"/>
      <c r="P2212" s="12"/>
      <c r="Q2212" s="12"/>
      <c r="R2212" s="12"/>
      <c r="S2212" s="12"/>
      <c r="T2212" s="12"/>
    </row>
    <row r="2213" spans="1:20" s="1" customFormat="1" x14ac:dyDescent="0.4">
      <c r="A2213" s="12"/>
      <c r="B2213" s="12"/>
      <c r="C2213" s="42"/>
      <c r="D2213" s="12"/>
      <c r="E2213" s="12"/>
      <c r="F2213" s="12"/>
      <c r="G2213" s="12"/>
      <c r="H2213" s="12"/>
      <c r="I2213" s="12"/>
      <c r="J2213" s="12"/>
      <c r="K2213" s="12"/>
      <c r="L2213" s="12"/>
      <c r="M2213" s="49"/>
      <c r="N2213" s="49"/>
      <c r="O2213" s="12"/>
      <c r="P2213" s="12"/>
      <c r="Q2213" s="12"/>
      <c r="R2213" s="12"/>
      <c r="S2213" s="12"/>
      <c r="T2213" s="12"/>
    </row>
    <row r="2214" spans="1:20" s="1" customFormat="1" x14ac:dyDescent="0.4">
      <c r="A2214" s="12"/>
      <c r="B2214" s="12"/>
      <c r="C2214" s="42"/>
      <c r="D2214" s="12"/>
      <c r="E2214" s="12"/>
      <c r="F2214" s="12"/>
      <c r="G2214" s="12"/>
      <c r="H2214" s="12"/>
      <c r="I2214" s="12"/>
      <c r="J2214" s="12"/>
      <c r="K2214" s="12"/>
      <c r="L2214" s="12"/>
      <c r="M2214" s="49"/>
      <c r="N2214" s="49"/>
      <c r="O2214" s="12"/>
      <c r="P2214" s="12"/>
      <c r="Q2214" s="12"/>
      <c r="R2214" s="12"/>
      <c r="S2214" s="12"/>
      <c r="T2214" s="12"/>
    </row>
    <row r="2215" spans="1:20" s="1" customFormat="1" x14ac:dyDescent="0.4">
      <c r="A2215" s="12"/>
      <c r="B2215" s="12"/>
      <c r="C2215" s="42"/>
      <c r="D2215" s="12"/>
      <c r="E2215" s="12"/>
      <c r="F2215" s="12"/>
      <c r="G2215" s="12"/>
      <c r="H2215" s="12"/>
      <c r="I2215" s="12"/>
      <c r="J2215" s="12"/>
      <c r="K2215" s="12"/>
      <c r="L2215" s="12"/>
      <c r="M2215" s="49"/>
      <c r="N2215" s="49"/>
      <c r="O2215" s="12"/>
      <c r="P2215" s="12"/>
      <c r="Q2215" s="12"/>
      <c r="R2215" s="12"/>
      <c r="S2215" s="12"/>
      <c r="T2215" s="12"/>
    </row>
    <row r="2216" spans="1:20" s="1" customFormat="1" x14ac:dyDescent="0.4">
      <c r="A2216" s="12"/>
      <c r="B2216" s="12"/>
      <c r="C2216" s="42"/>
      <c r="D2216" s="12"/>
      <c r="E2216" s="12"/>
      <c r="F2216" s="12"/>
      <c r="G2216" s="12"/>
      <c r="H2216" s="12"/>
      <c r="I2216" s="12"/>
      <c r="J2216" s="12"/>
      <c r="K2216" s="12"/>
      <c r="L2216" s="12"/>
      <c r="M2216" s="49"/>
      <c r="N2216" s="49"/>
      <c r="O2216" s="12"/>
      <c r="P2216" s="12"/>
      <c r="Q2216" s="12"/>
      <c r="R2216" s="12"/>
      <c r="S2216" s="12"/>
      <c r="T2216" s="12"/>
    </row>
    <row r="2217" spans="1:20" s="1" customFormat="1" x14ac:dyDescent="0.4">
      <c r="A2217" s="12"/>
      <c r="B2217" s="12"/>
      <c r="C2217" s="42"/>
      <c r="D2217" s="12"/>
      <c r="E2217" s="12"/>
      <c r="F2217" s="12"/>
      <c r="G2217" s="12"/>
      <c r="H2217" s="12"/>
      <c r="I2217" s="12"/>
      <c r="J2217" s="12"/>
      <c r="K2217" s="12"/>
      <c r="L2217" s="12"/>
      <c r="M2217" s="49"/>
      <c r="N2217" s="49"/>
      <c r="O2217" s="12"/>
      <c r="P2217" s="12"/>
      <c r="Q2217" s="12"/>
      <c r="R2217" s="12"/>
      <c r="S2217" s="12"/>
      <c r="T2217" s="12"/>
    </row>
    <row r="2218" spans="1:20" s="1" customFormat="1" x14ac:dyDescent="0.4">
      <c r="A2218" s="12"/>
      <c r="B2218" s="12"/>
      <c r="C2218" s="42"/>
      <c r="D2218" s="12"/>
      <c r="E2218" s="12"/>
      <c r="F2218" s="12"/>
      <c r="G2218" s="12"/>
      <c r="H2218" s="12"/>
      <c r="I2218" s="12"/>
      <c r="J2218" s="12"/>
      <c r="K2218" s="12"/>
      <c r="L2218" s="12"/>
      <c r="M2218" s="49"/>
      <c r="N2218" s="49"/>
      <c r="O2218" s="12"/>
      <c r="P2218" s="12"/>
      <c r="Q2218" s="12"/>
      <c r="R2218" s="12"/>
      <c r="S2218" s="12"/>
      <c r="T2218" s="12"/>
    </row>
    <row r="2219" spans="1:20" s="1" customFormat="1" x14ac:dyDescent="0.4">
      <c r="A2219" s="12"/>
      <c r="B2219" s="12"/>
      <c r="C2219" s="42"/>
      <c r="D2219" s="12"/>
      <c r="E2219" s="12"/>
      <c r="F2219" s="12"/>
      <c r="G2219" s="12"/>
      <c r="H2219" s="12"/>
      <c r="I2219" s="12"/>
      <c r="J2219" s="12"/>
      <c r="K2219" s="12"/>
      <c r="L2219" s="12"/>
      <c r="M2219" s="49"/>
      <c r="N2219" s="49"/>
      <c r="O2219" s="12"/>
      <c r="P2219" s="12"/>
      <c r="Q2219" s="12"/>
      <c r="R2219" s="12"/>
      <c r="S2219" s="12"/>
      <c r="T2219" s="12"/>
    </row>
    <row r="2220" spans="1:20" s="1" customFormat="1" x14ac:dyDescent="0.4">
      <c r="A2220" s="12"/>
      <c r="B2220" s="12"/>
      <c r="C2220" s="42"/>
      <c r="D2220" s="12"/>
      <c r="E2220" s="12"/>
      <c r="F2220" s="12"/>
      <c r="G2220" s="12"/>
      <c r="H2220" s="12"/>
      <c r="I2220" s="12"/>
      <c r="J2220" s="12"/>
      <c r="K2220" s="12"/>
      <c r="L2220" s="12"/>
      <c r="M2220" s="49"/>
      <c r="N2220" s="49"/>
      <c r="O2220" s="12"/>
      <c r="P2220" s="12"/>
      <c r="Q2220" s="12"/>
      <c r="R2220" s="12"/>
      <c r="S2220" s="12"/>
      <c r="T2220" s="12"/>
    </row>
    <row r="2221" spans="1:20" s="1" customFormat="1" x14ac:dyDescent="0.4">
      <c r="A2221" s="12"/>
      <c r="B2221" s="12"/>
      <c r="C2221" s="42"/>
      <c r="D2221" s="12"/>
      <c r="E2221" s="12"/>
      <c r="F2221" s="12"/>
      <c r="G2221" s="12"/>
      <c r="H2221" s="12"/>
      <c r="I2221" s="12"/>
      <c r="J2221" s="12"/>
      <c r="K2221" s="12"/>
      <c r="L2221" s="12"/>
      <c r="M2221" s="49"/>
      <c r="N2221" s="49"/>
      <c r="O2221" s="12"/>
      <c r="P2221" s="12"/>
      <c r="Q2221" s="12"/>
      <c r="R2221" s="12"/>
      <c r="S2221" s="12"/>
      <c r="T2221" s="12"/>
    </row>
    <row r="2222" spans="1:20" s="1" customFormat="1" x14ac:dyDescent="0.4">
      <c r="A2222" s="12"/>
      <c r="B2222" s="12"/>
      <c r="C2222" s="42"/>
      <c r="D2222" s="12"/>
      <c r="E2222" s="12"/>
      <c r="F2222" s="12"/>
      <c r="G2222" s="12"/>
      <c r="H2222" s="12"/>
      <c r="I2222" s="12"/>
      <c r="J2222" s="12"/>
      <c r="K2222" s="12"/>
      <c r="L2222" s="12"/>
      <c r="M2222" s="49"/>
      <c r="N2222" s="49"/>
      <c r="O2222" s="12"/>
      <c r="P2222" s="12"/>
      <c r="Q2222" s="12"/>
      <c r="R2222" s="12"/>
      <c r="S2222" s="12"/>
      <c r="T2222" s="12"/>
    </row>
    <row r="2223" spans="1:20" s="1" customFormat="1" x14ac:dyDescent="0.4">
      <c r="A2223" s="12"/>
      <c r="B2223" s="12"/>
      <c r="C2223" s="42"/>
      <c r="D2223" s="12"/>
      <c r="E2223" s="12"/>
      <c r="F2223" s="12"/>
      <c r="G2223" s="12"/>
      <c r="H2223" s="12"/>
      <c r="I2223" s="12"/>
      <c r="J2223" s="12"/>
      <c r="K2223" s="12"/>
      <c r="L2223" s="12"/>
      <c r="M2223" s="49"/>
      <c r="N2223" s="49"/>
      <c r="O2223" s="12"/>
      <c r="P2223" s="12"/>
      <c r="Q2223" s="12"/>
      <c r="R2223" s="12"/>
      <c r="S2223" s="12"/>
      <c r="T2223" s="12"/>
    </row>
    <row r="2224" spans="1:20" s="1" customFormat="1" x14ac:dyDescent="0.4">
      <c r="A2224" s="12"/>
      <c r="B2224" s="12"/>
      <c r="C2224" s="42"/>
      <c r="D2224" s="12"/>
      <c r="E2224" s="12"/>
      <c r="F2224" s="12"/>
      <c r="G2224" s="12"/>
      <c r="H2224" s="12"/>
      <c r="I2224" s="12"/>
      <c r="J2224" s="12"/>
      <c r="K2224" s="12"/>
      <c r="L2224" s="12"/>
      <c r="M2224" s="49"/>
      <c r="N2224" s="49"/>
      <c r="O2224" s="12"/>
      <c r="P2224" s="12"/>
      <c r="Q2224" s="12"/>
      <c r="R2224" s="12"/>
      <c r="S2224" s="12"/>
      <c r="T2224" s="12"/>
    </row>
    <row r="2225" spans="1:20" s="1" customFormat="1" x14ac:dyDescent="0.4">
      <c r="A2225" s="12"/>
      <c r="B2225" s="12"/>
      <c r="C2225" s="42"/>
      <c r="D2225" s="12"/>
      <c r="E2225" s="12"/>
      <c r="F2225" s="12"/>
      <c r="G2225" s="12"/>
      <c r="H2225" s="12"/>
      <c r="I2225" s="12"/>
      <c r="J2225" s="12"/>
      <c r="K2225" s="12"/>
      <c r="L2225" s="12"/>
      <c r="M2225" s="49"/>
      <c r="N2225" s="49"/>
      <c r="O2225" s="12"/>
      <c r="P2225" s="12"/>
      <c r="Q2225" s="12"/>
      <c r="R2225" s="12"/>
      <c r="S2225" s="12"/>
      <c r="T2225" s="12"/>
    </row>
    <row r="2226" spans="1:20" s="1" customFormat="1" x14ac:dyDescent="0.4">
      <c r="A2226" s="12"/>
      <c r="B2226" s="12"/>
      <c r="C2226" s="42"/>
      <c r="D2226" s="12"/>
      <c r="E2226" s="12"/>
      <c r="F2226" s="12"/>
      <c r="G2226" s="12"/>
      <c r="H2226" s="12"/>
      <c r="I2226" s="12"/>
      <c r="J2226" s="12"/>
      <c r="K2226" s="12"/>
      <c r="L2226" s="12"/>
      <c r="M2226" s="49"/>
      <c r="N2226" s="49"/>
      <c r="O2226" s="12"/>
      <c r="P2226" s="12"/>
      <c r="Q2226" s="12"/>
      <c r="R2226" s="12"/>
      <c r="S2226" s="12"/>
      <c r="T2226" s="12"/>
    </row>
    <row r="2227" spans="1:20" s="1" customFormat="1" x14ac:dyDescent="0.4">
      <c r="A2227" s="12"/>
      <c r="B2227" s="12"/>
      <c r="C2227" s="42"/>
      <c r="D2227" s="12"/>
      <c r="E2227" s="12"/>
      <c r="F2227" s="12"/>
      <c r="G2227" s="12"/>
      <c r="H2227" s="12"/>
      <c r="I2227" s="12"/>
      <c r="J2227" s="12"/>
      <c r="K2227" s="12"/>
      <c r="L2227" s="12"/>
      <c r="M2227" s="49"/>
      <c r="N2227" s="49"/>
      <c r="O2227" s="12"/>
      <c r="P2227" s="12"/>
      <c r="Q2227" s="12"/>
      <c r="R2227" s="12"/>
      <c r="S2227" s="12"/>
      <c r="T2227" s="12"/>
    </row>
    <row r="2228" spans="1:20" s="1" customFormat="1" x14ac:dyDescent="0.4">
      <c r="A2228" s="12"/>
      <c r="B2228" s="12"/>
      <c r="C2228" s="42"/>
      <c r="D2228" s="12"/>
      <c r="E2228" s="12"/>
      <c r="F2228" s="12"/>
      <c r="G2228" s="12"/>
      <c r="H2228" s="12"/>
      <c r="I2228" s="12"/>
      <c r="J2228" s="12"/>
      <c r="K2228" s="12"/>
      <c r="L2228" s="12"/>
      <c r="M2228" s="49"/>
      <c r="N2228" s="49"/>
      <c r="O2228" s="12"/>
      <c r="P2228" s="12"/>
      <c r="Q2228" s="12"/>
      <c r="R2228" s="12"/>
      <c r="S2228" s="12"/>
      <c r="T2228" s="12"/>
    </row>
    <row r="2229" spans="1:20" s="1" customFormat="1" x14ac:dyDescent="0.4">
      <c r="A2229" s="12"/>
      <c r="B2229" s="12"/>
      <c r="C2229" s="42"/>
      <c r="D2229" s="12"/>
      <c r="E2229" s="12"/>
      <c r="F2229" s="12"/>
      <c r="G2229" s="12"/>
      <c r="H2229" s="12"/>
      <c r="I2229" s="12"/>
      <c r="J2229" s="12"/>
      <c r="K2229" s="12"/>
      <c r="L2229" s="12"/>
      <c r="M2229" s="49"/>
      <c r="N2229" s="49"/>
      <c r="O2229" s="12"/>
      <c r="P2229" s="12"/>
      <c r="Q2229" s="12"/>
      <c r="R2229" s="12"/>
      <c r="S2229" s="12"/>
      <c r="T2229" s="12"/>
    </row>
    <row r="2230" spans="1:20" s="1" customFormat="1" x14ac:dyDescent="0.4">
      <c r="A2230" s="12"/>
      <c r="B2230" s="12"/>
      <c r="C2230" s="42"/>
      <c r="D2230" s="12"/>
      <c r="E2230" s="12"/>
      <c r="F2230" s="12"/>
      <c r="G2230" s="12"/>
      <c r="H2230" s="12"/>
      <c r="I2230" s="12"/>
      <c r="J2230" s="12"/>
      <c r="K2230" s="12"/>
      <c r="L2230" s="12"/>
      <c r="M2230" s="49"/>
      <c r="N2230" s="49"/>
      <c r="O2230" s="12"/>
      <c r="P2230" s="12"/>
      <c r="Q2230" s="12"/>
      <c r="R2230" s="12"/>
      <c r="S2230" s="12"/>
      <c r="T2230" s="12"/>
    </row>
    <row r="2231" spans="1:20" s="1" customFormat="1" x14ac:dyDescent="0.4">
      <c r="A2231" s="12"/>
      <c r="B2231" s="12"/>
      <c r="C2231" s="42"/>
      <c r="D2231" s="12"/>
      <c r="E2231" s="12"/>
      <c r="F2231" s="12"/>
      <c r="G2231" s="12"/>
      <c r="H2231" s="12"/>
      <c r="I2231" s="12"/>
      <c r="J2231" s="12"/>
      <c r="K2231" s="12"/>
      <c r="L2231" s="12"/>
      <c r="M2231" s="49"/>
      <c r="N2231" s="49"/>
      <c r="O2231" s="12"/>
      <c r="P2231" s="12"/>
      <c r="Q2231" s="12"/>
      <c r="R2231" s="12"/>
      <c r="S2231" s="12"/>
      <c r="T2231" s="12"/>
    </row>
    <row r="2232" spans="1:20" s="1" customFormat="1" x14ac:dyDescent="0.4">
      <c r="A2232" s="12"/>
      <c r="B2232" s="12"/>
      <c r="C2232" s="42"/>
      <c r="D2232" s="12"/>
      <c r="E2232" s="12"/>
      <c r="F2232" s="12"/>
      <c r="G2232" s="12"/>
      <c r="H2232" s="12"/>
      <c r="I2232" s="12"/>
      <c r="J2232" s="12"/>
      <c r="K2232" s="12"/>
      <c r="L2232" s="12"/>
      <c r="M2232" s="49"/>
      <c r="N2232" s="49"/>
      <c r="O2232" s="12"/>
      <c r="P2232" s="12"/>
      <c r="Q2232" s="12"/>
      <c r="R2232" s="12"/>
      <c r="S2232" s="12"/>
      <c r="T2232" s="12"/>
    </row>
    <row r="2233" spans="1:20" s="1" customFormat="1" x14ac:dyDescent="0.4">
      <c r="A2233" s="12"/>
      <c r="B2233" s="12"/>
      <c r="C2233" s="42"/>
      <c r="D2233" s="12"/>
      <c r="E2233" s="12"/>
      <c r="F2233" s="12"/>
      <c r="G2233" s="12"/>
      <c r="H2233" s="12"/>
      <c r="I2233" s="12"/>
      <c r="J2233" s="12"/>
      <c r="K2233" s="12"/>
      <c r="L2233" s="12"/>
      <c r="M2233" s="49"/>
      <c r="N2233" s="49"/>
      <c r="O2233" s="12"/>
      <c r="P2233" s="12"/>
      <c r="Q2233" s="12"/>
      <c r="R2233" s="12"/>
      <c r="S2233" s="12"/>
      <c r="T2233" s="12"/>
    </row>
    <row r="2234" spans="1:20" s="1" customFormat="1" x14ac:dyDescent="0.4">
      <c r="A2234" s="12"/>
      <c r="B2234" s="12"/>
      <c r="C2234" s="42"/>
      <c r="D2234" s="12"/>
      <c r="E2234" s="12"/>
      <c r="F2234" s="12"/>
      <c r="G2234" s="12"/>
      <c r="H2234" s="12"/>
      <c r="I2234" s="12"/>
      <c r="J2234" s="12"/>
      <c r="K2234" s="12"/>
      <c r="L2234" s="12"/>
      <c r="M2234" s="49"/>
      <c r="N2234" s="49"/>
      <c r="O2234" s="12"/>
      <c r="P2234" s="12"/>
      <c r="Q2234" s="12"/>
      <c r="R2234" s="12"/>
      <c r="S2234" s="12"/>
      <c r="T2234" s="12"/>
    </row>
    <row r="2235" spans="1:20" s="1" customFormat="1" x14ac:dyDescent="0.4">
      <c r="A2235" s="12"/>
      <c r="B2235" s="12"/>
      <c r="C2235" s="42"/>
      <c r="D2235" s="12"/>
      <c r="E2235" s="12"/>
      <c r="F2235" s="12"/>
      <c r="G2235" s="12"/>
      <c r="H2235" s="12"/>
      <c r="I2235" s="12"/>
      <c r="J2235" s="12"/>
      <c r="K2235" s="12"/>
      <c r="L2235" s="12"/>
      <c r="M2235" s="49"/>
      <c r="N2235" s="49"/>
      <c r="O2235" s="12"/>
      <c r="P2235" s="12"/>
      <c r="Q2235" s="12"/>
      <c r="R2235" s="12"/>
      <c r="S2235" s="12"/>
      <c r="T2235" s="12"/>
    </row>
    <row r="2236" spans="1:20" s="1" customFormat="1" x14ac:dyDescent="0.4">
      <c r="A2236" s="12"/>
      <c r="B2236" s="12"/>
      <c r="C2236" s="42"/>
      <c r="D2236" s="12"/>
      <c r="E2236" s="12"/>
      <c r="F2236" s="12"/>
      <c r="G2236" s="12"/>
      <c r="H2236" s="12"/>
      <c r="I2236" s="12"/>
      <c r="J2236" s="12"/>
      <c r="K2236" s="12"/>
      <c r="L2236" s="12"/>
      <c r="M2236" s="49"/>
      <c r="N2236" s="49"/>
      <c r="O2236" s="12"/>
      <c r="P2236" s="12"/>
      <c r="Q2236" s="12"/>
      <c r="R2236" s="12"/>
      <c r="S2236" s="12"/>
      <c r="T2236" s="12"/>
    </row>
    <row r="2237" spans="1:20" s="1" customFormat="1" x14ac:dyDescent="0.4">
      <c r="A2237" s="12"/>
      <c r="B2237" s="12"/>
      <c r="C2237" s="42"/>
      <c r="D2237" s="12"/>
      <c r="E2237" s="12"/>
      <c r="F2237" s="12"/>
      <c r="G2237" s="12"/>
      <c r="H2237" s="12"/>
      <c r="I2237" s="12"/>
      <c r="J2237" s="12"/>
      <c r="K2237" s="12"/>
      <c r="L2237" s="12"/>
      <c r="M2237" s="49"/>
      <c r="N2237" s="49"/>
      <c r="O2237" s="12"/>
      <c r="P2237" s="12"/>
      <c r="Q2237" s="12"/>
      <c r="R2237" s="12"/>
      <c r="S2237" s="12"/>
      <c r="T2237" s="12"/>
    </row>
    <row r="2238" spans="1:20" s="1" customFormat="1" x14ac:dyDescent="0.4">
      <c r="A2238" s="12"/>
      <c r="B2238" s="12"/>
      <c r="C2238" s="42"/>
      <c r="D2238" s="12"/>
      <c r="E2238" s="12"/>
      <c r="F2238" s="12"/>
      <c r="G2238" s="12"/>
      <c r="H2238" s="12"/>
      <c r="I2238" s="12"/>
      <c r="J2238" s="12"/>
      <c r="K2238" s="12"/>
      <c r="L2238" s="12"/>
      <c r="M2238" s="49"/>
      <c r="N2238" s="49"/>
      <c r="O2238" s="12"/>
      <c r="P2238" s="12"/>
      <c r="Q2238" s="12"/>
      <c r="R2238" s="12"/>
      <c r="S2238" s="12"/>
      <c r="T2238" s="12"/>
    </row>
    <row r="2239" spans="1:20" s="1" customFormat="1" x14ac:dyDescent="0.4">
      <c r="A2239" s="12"/>
      <c r="B2239" s="12"/>
      <c r="C2239" s="42"/>
      <c r="D2239" s="12"/>
      <c r="E2239" s="12"/>
      <c r="F2239" s="12"/>
      <c r="G2239" s="12"/>
      <c r="H2239" s="12"/>
      <c r="I2239" s="12"/>
      <c r="J2239" s="12"/>
      <c r="K2239" s="12"/>
      <c r="L2239" s="12"/>
      <c r="M2239" s="49"/>
      <c r="N2239" s="49"/>
      <c r="O2239" s="12"/>
      <c r="P2239" s="12"/>
      <c r="Q2239" s="12"/>
      <c r="R2239" s="12"/>
      <c r="S2239" s="12"/>
      <c r="T2239" s="12"/>
    </row>
    <row r="2240" spans="1:20" s="1" customFormat="1" x14ac:dyDescent="0.4">
      <c r="A2240" s="12"/>
      <c r="B2240" s="12"/>
      <c r="C2240" s="42"/>
      <c r="D2240" s="12"/>
      <c r="E2240" s="12"/>
      <c r="F2240" s="12"/>
      <c r="G2240" s="12"/>
      <c r="H2240" s="12"/>
      <c r="I2240" s="12"/>
      <c r="J2240" s="12"/>
      <c r="K2240" s="12"/>
      <c r="L2240" s="12"/>
      <c r="M2240" s="49"/>
      <c r="N2240" s="49"/>
      <c r="O2240" s="12"/>
      <c r="P2240" s="12"/>
      <c r="Q2240" s="12"/>
      <c r="R2240" s="12"/>
      <c r="S2240" s="12"/>
      <c r="T2240" s="12"/>
    </row>
    <row r="2241" spans="1:20" s="1" customFormat="1" x14ac:dyDescent="0.4">
      <c r="A2241" s="12"/>
      <c r="B2241" s="12"/>
      <c r="C2241" s="42"/>
      <c r="D2241" s="12"/>
      <c r="E2241" s="12"/>
      <c r="F2241" s="12"/>
      <c r="G2241" s="12"/>
      <c r="H2241" s="12"/>
      <c r="I2241" s="12"/>
      <c r="J2241" s="12"/>
      <c r="K2241" s="12"/>
      <c r="L2241" s="12"/>
      <c r="M2241" s="49"/>
      <c r="N2241" s="49"/>
      <c r="O2241" s="12"/>
      <c r="P2241" s="12"/>
      <c r="Q2241" s="12"/>
      <c r="R2241" s="12"/>
      <c r="S2241" s="12"/>
      <c r="T2241" s="12"/>
    </row>
    <row r="2242" spans="1:20" s="1" customFormat="1" x14ac:dyDescent="0.4">
      <c r="A2242" s="12"/>
      <c r="B2242" s="12"/>
      <c r="C2242" s="42"/>
      <c r="D2242" s="12"/>
      <c r="E2242" s="12"/>
      <c r="F2242" s="12"/>
      <c r="G2242" s="12"/>
      <c r="H2242" s="12"/>
      <c r="I2242" s="12"/>
      <c r="J2242" s="12"/>
      <c r="K2242" s="12"/>
      <c r="L2242" s="12"/>
      <c r="M2242" s="49"/>
      <c r="N2242" s="49"/>
      <c r="O2242" s="12"/>
      <c r="P2242" s="12"/>
      <c r="Q2242" s="12"/>
      <c r="R2242" s="12"/>
      <c r="S2242" s="12"/>
      <c r="T2242" s="12"/>
    </row>
    <row r="2243" spans="1:20" s="1" customFormat="1" x14ac:dyDescent="0.4">
      <c r="A2243" s="12"/>
      <c r="B2243" s="12"/>
      <c r="C2243" s="42"/>
      <c r="D2243" s="12"/>
      <c r="E2243" s="12"/>
      <c r="F2243" s="12"/>
      <c r="G2243" s="12"/>
      <c r="H2243" s="12"/>
      <c r="I2243" s="12"/>
      <c r="J2243" s="12"/>
      <c r="K2243" s="12"/>
      <c r="L2243" s="12"/>
      <c r="M2243" s="49"/>
      <c r="N2243" s="49"/>
      <c r="O2243" s="12"/>
      <c r="P2243" s="12"/>
      <c r="Q2243" s="12"/>
      <c r="R2243" s="12"/>
      <c r="S2243" s="12"/>
      <c r="T2243" s="12"/>
    </row>
    <row r="2244" spans="1:20" s="1" customFormat="1" x14ac:dyDescent="0.4">
      <c r="A2244" s="12"/>
      <c r="B2244" s="12"/>
      <c r="C2244" s="42"/>
      <c r="D2244" s="12"/>
      <c r="E2244" s="12"/>
      <c r="F2244" s="12"/>
      <c r="G2244" s="12"/>
      <c r="H2244" s="12"/>
      <c r="I2244" s="12"/>
      <c r="J2244" s="12"/>
      <c r="K2244" s="12"/>
      <c r="L2244" s="12"/>
      <c r="M2244" s="49"/>
      <c r="N2244" s="49"/>
      <c r="O2244" s="12"/>
      <c r="P2244" s="12"/>
      <c r="Q2244" s="12"/>
      <c r="R2244" s="12"/>
      <c r="S2244" s="12"/>
      <c r="T2244" s="12"/>
    </row>
    <row r="2245" spans="1:20" s="1" customFormat="1" x14ac:dyDescent="0.4">
      <c r="A2245" s="12"/>
      <c r="B2245" s="12"/>
      <c r="C2245" s="42"/>
      <c r="D2245" s="12"/>
      <c r="E2245" s="12"/>
      <c r="F2245" s="12"/>
      <c r="G2245" s="12"/>
      <c r="H2245" s="12"/>
      <c r="I2245" s="12"/>
      <c r="J2245" s="12"/>
      <c r="K2245" s="12"/>
      <c r="L2245" s="12"/>
      <c r="M2245" s="49"/>
      <c r="N2245" s="49"/>
      <c r="O2245" s="12"/>
      <c r="P2245" s="12"/>
      <c r="Q2245" s="12"/>
      <c r="R2245" s="12"/>
      <c r="S2245" s="12"/>
      <c r="T2245" s="12"/>
    </row>
    <row r="2246" spans="1:20" s="1" customFormat="1" x14ac:dyDescent="0.4">
      <c r="A2246" s="12"/>
      <c r="B2246" s="12"/>
      <c r="C2246" s="42"/>
      <c r="D2246" s="12"/>
      <c r="E2246" s="12"/>
      <c r="F2246" s="12"/>
      <c r="G2246" s="12"/>
      <c r="H2246" s="12"/>
      <c r="I2246" s="12"/>
      <c r="J2246" s="12"/>
      <c r="K2246" s="12"/>
      <c r="L2246" s="12"/>
      <c r="M2246" s="49"/>
      <c r="N2246" s="49"/>
      <c r="O2246" s="12"/>
      <c r="P2246" s="12"/>
      <c r="Q2246" s="12"/>
      <c r="R2246" s="12"/>
      <c r="S2246" s="12"/>
      <c r="T2246" s="12"/>
    </row>
    <row r="2247" spans="1:20" s="1" customFormat="1" x14ac:dyDescent="0.4">
      <c r="A2247" s="12"/>
      <c r="B2247" s="12"/>
      <c r="C2247" s="42"/>
      <c r="D2247" s="12"/>
      <c r="E2247" s="12"/>
      <c r="F2247" s="12"/>
      <c r="G2247" s="12"/>
      <c r="H2247" s="12"/>
      <c r="I2247" s="12"/>
      <c r="J2247" s="12"/>
      <c r="K2247" s="12"/>
      <c r="L2247" s="12"/>
      <c r="M2247" s="49"/>
      <c r="N2247" s="49"/>
      <c r="O2247" s="12"/>
      <c r="P2247" s="12"/>
      <c r="Q2247" s="12"/>
      <c r="R2247" s="12"/>
      <c r="S2247" s="12"/>
      <c r="T2247" s="12"/>
    </row>
    <row r="2248" spans="1:20" s="1" customFormat="1" x14ac:dyDescent="0.4">
      <c r="A2248" s="12"/>
      <c r="B2248" s="12"/>
      <c r="C2248" s="42"/>
      <c r="D2248" s="12"/>
      <c r="E2248" s="12"/>
      <c r="F2248" s="12"/>
      <c r="G2248" s="12"/>
      <c r="H2248" s="12"/>
      <c r="I2248" s="12"/>
      <c r="J2248" s="12"/>
      <c r="K2248" s="12"/>
      <c r="L2248" s="12"/>
      <c r="M2248" s="49"/>
      <c r="N2248" s="49"/>
      <c r="O2248" s="12"/>
      <c r="P2248" s="12"/>
      <c r="Q2248" s="12"/>
      <c r="R2248" s="12"/>
      <c r="S2248" s="12"/>
      <c r="T2248" s="12"/>
    </row>
    <row r="2249" spans="1:20" s="1" customFormat="1" x14ac:dyDescent="0.4">
      <c r="A2249" s="12"/>
      <c r="B2249" s="12"/>
      <c r="C2249" s="42"/>
      <c r="D2249" s="12"/>
      <c r="E2249" s="12"/>
      <c r="F2249" s="12"/>
      <c r="G2249" s="12"/>
      <c r="H2249" s="12"/>
      <c r="I2249" s="12"/>
      <c r="J2249" s="12"/>
      <c r="K2249" s="12"/>
      <c r="L2249" s="12"/>
      <c r="M2249" s="49"/>
      <c r="N2249" s="49"/>
      <c r="O2249" s="12"/>
      <c r="P2249" s="12"/>
      <c r="Q2249" s="12"/>
      <c r="R2249" s="12"/>
      <c r="S2249" s="12"/>
      <c r="T2249" s="12"/>
    </row>
    <row r="2250" spans="1:20" s="1" customFormat="1" x14ac:dyDescent="0.4">
      <c r="A2250" s="12"/>
      <c r="B2250" s="12"/>
      <c r="C2250" s="42"/>
      <c r="D2250" s="12"/>
      <c r="E2250" s="12"/>
      <c r="F2250" s="12"/>
      <c r="G2250" s="12"/>
      <c r="H2250" s="12"/>
      <c r="I2250" s="12"/>
      <c r="J2250" s="12"/>
      <c r="K2250" s="12"/>
      <c r="L2250" s="12"/>
      <c r="M2250" s="49"/>
      <c r="N2250" s="49"/>
      <c r="O2250" s="12"/>
      <c r="P2250" s="12"/>
      <c r="Q2250" s="12"/>
      <c r="R2250" s="12"/>
      <c r="S2250" s="12"/>
      <c r="T2250" s="12"/>
    </row>
    <row r="2251" spans="1:20" s="1" customFormat="1" x14ac:dyDescent="0.4">
      <c r="A2251" s="12"/>
      <c r="B2251" s="12"/>
      <c r="C2251" s="42"/>
      <c r="D2251" s="12"/>
      <c r="E2251" s="12"/>
      <c r="F2251" s="12"/>
      <c r="G2251" s="12"/>
      <c r="H2251" s="12"/>
      <c r="I2251" s="12"/>
      <c r="J2251" s="12"/>
      <c r="K2251" s="12"/>
      <c r="L2251" s="12"/>
      <c r="M2251" s="49"/>
      <c r="N2251" s="49"/>
      <c r="O2251" s="12"/>
      <c r="P2251" s="12"/>
      <c r="Q2251" s="12"/>
      <c r="R2251" s="12"/>
      <c r="S2251" s="12"/>
      <c r="T2251" s="12"/>
    </row>
    <row r="2252" spans="1:20" s="1" customFormat="1" x14ac:dyDescent="0.4">
      <c r="A2252" s="12"/>
      <c r="B2252" s="12"/>
      <c r="C2252" s="42"/>
      <c r="D2252" s="12"/>
      <c r="E2252" s="12"/>
      <c r="F2252" s="12"/>
      <c r="G2252" s="12"/>
      <c r="H2252" s="12"/>
      <c r="I2252" s="12"/>
      <c r="J2252" s="12"/>
      <c r="K2252" s="12"/>
      <c r="L2252" s="12"/>
      <c r="M2252" s="49"/>
      <c r="N2252" s="49"/>
      <c r="O2252" s="12"/>
      <c r="P2252" s="12"/>
      <c r="Q2252" s="12"/>
      <c r="R2252" s="12"/>
      <c r="S2252" s="12"/>
      <c r="T2252" s="12"/>
    </row>
    <row r="2253" spans="1:20" s="1" customFormat="1" x14ac:dyDescent="0.4">
      <c r="A2253" s="12"/>
      <c r="B2253" s="12"/>
      <c r="C2253" s="42"/>
      <c r="D2253" s="12"/>
      <c r="E2253" s="12"/>
      <c r="F2253" s="12"/>
      <c r="G2253" s="12"/>
      <c r="H2253" s="12"/>
      <c r="I2253" s="12"/>
      <c r="J2253" s="12"/>
      <c r="K2253" s="12"/>
      <c r="L2253" s="12"/>
      <c r="M2253" s="49"/>
      <c r="N2253" s="49"/>
      <c r="O2253" s="12"/>
      <c r="P2253" s="12"/>
      <c r="Q2253" s="12"/>
      <c r="R2253" s="12"/>
      <c r="S2253" s="12"/>
      <c r="T2253" s="12"/>
    </row>
    <row r="2254" spans="1:20" s="1" customFormat="1" x14ac:dyDescent="0.4">
      <c r="A2254" s="12"/>
      <c r="B2254" s="12"/>
      <c r="C2254" s="42"/>
      <c r="D2254" s="12"/>
      <c r="E2254" s="12"/>
      <c r="F2254" s="12"/>
      <c r="G2254" s="12"/>
      <c r="H2254" s="12"/>
      <c r="I2254" s="12"/>
      <c r="J2254" s="12"/>
      <c r="K2254" s="12"/>
      <c r="L2254" s="12"/>
      <c r="M2254" s="49"/>
      <c r="N2254" s="49"/>
      <c r="O2254" s="12"/>
      <c r="P2254" s="12"/>
      <c r="Q2254" s="12"/>
      <c r="R2254" s="12"/>
      <c r="S2254" s="12"/>
      <c r="T2254" s="12"/>
    </row>
    <row r="2255" spans="1:20" s="1" customFormat="1" x14ac:dyDescent="0.4">
      <c r="A2255" s="12"/>
      <c r="B2255" s="12"/>
      <c r="C2255" s="42"/>
      <c r="D2255" s="12"/>
      <c r="E2255" s="12"/>
      <c r="F2255" s="12"/>
      <c r="G2255" s="12"/>
      <c r="H2255" s="12"/>
      <c r="I2255" s="12"/>
      <c r="J2255" s="12"/>
      <c r="K2255" s="12"/>
      <c r="L2255" s="12"/>
      <c r="M2255" s="49"/>
      <c r="N2255" s="49"/>
      <c r="O2255" s="12"/>
      <c r="P2255" s="12"/>
      <c r="Q2255" s="12"/>
      <c r="R2255" s="12"/>
      <c r="S2255" s="12"/>
      <c r="T2255" s="12"/>
    </row>
    <row r="2256" spans="1:20" s="1" customFormat="1" x14ac:dyDescent="0.4">
      <c r="A2256" s="12"/>
      <c r="B2256" s="12"/>
      <c r="C2256" s="42"/>
      <c r="D2256" s="12"/>
      <c r="E2256" s="12"/>
      <c r="F2256" s="12"/>
      <c r="G2256" s="12"/>
      <c r="H2256" s="12"/>
      <c r="I2256" s="12"/>
      <c r="J2256" s="12"/>
      <c r="K2256" s="12"/>
      <c r="L2256" s="12"/>
      <c r="M2256" s="49"/>
      <c r="N2256" s="49"/>
      <c r="O2256" s="12"/>
      <c r="P2256" s="12"/>
      <c r="Q2256" s="12"/>
      <c r="R2256" s="12"/>
      <c r="S2256" s="12"/>
      <c r="T2256" s="12"/>
    </row>
    <row r="2257" spans="1:20" s="1" customFormat="1" x14ac:dyDescent="0.4">
      <c r="A2257" s="12"/>
      <c r="B2257" s="12"/>
      <c r="C2257" s="42"/>
      <c r="D2257" s="12"/>
      <c r="E2257" s="12"/>
      <c r="F2257" s="12"/>
      <c r="G2257" s="12"/>
      <c r="H2257" s="12"/>
      <c r="I2257" s="12"/>
      <c r="J2257" s="12"/>
      <c r="K2257" s="12"/>
      <c r="L2257" s="12"/>
      <c r="M2257" s="49"/>
      <c r="N2257" s="49"/>
      <c r="O2257" s="12"/>
      <c r="P2257" s="12"/>
      <c r="Q2257" s="12"/>
      <c r="R2257" s="12"/>
      <c r="S2257" s="12"/>
      <c r="T2257" s="12"/>
    </row>
    <row r="2258" spans="1:20" s="1" customFormat="1" x14ac:dyDescent="0.4">
      <c r="A2258" s="12"/>
      <c r="B2258" s="12"/>
      <c r="C2258" s="42"/>
      <c r="D2258" s="12"/>
      <c r="E2258" s="12"/>
      <c r="F2258" s="12"/>
      <c r="G2258" s="12"/>
      <c r="H2258" s="12"/>
      <c r="I2258" s="12"/>
      <c r="J2258" s="12"/>
      <c r="K2258" s="12"/>
      <c r="L2258" s="12"/>
      <c r="M2258" s="49"/>
      <c r="N2258" s="49"/>
      <c r="O2258" s="12"/>
      <c r="P2258" s="12"/>
      <c r="Q2258" s="12"/>
      <c r="R2258" s="12"/>
      <c r="S2258" s="12"/>
      <c r="T2258" s="12"/>
    </row>
    <row r="2259" spans="1:20" s="1" customFormat="1" x14ac:dyDescent="0.4">
      <c r="A2259" s="12"/>
      <c r="B2259" s="12"/>
      <c r="C2259" s="42"/>
      <c r="D2259" s="12"/>
      <c r="E2259" s="12"/>
      <c r="F2259" s="12"/>
      <c r="G2259" s="12"/>
      <c r="H2259" s="12"/>
      <c r="I2259" s="12"/>
      <c r="J2259" s="12"/>
      <c r="K2259" s="12"/>
      <c r="L2259" s="12"/>
      <c r="M2259" s="49"/>
      <c r="N2259" s="49"/>
      <c r="O2259" s="12"/>
      <c r="P2259" s="12"/>
      <c r="Q2259" s="12"/>
      <c r="R2259" s="12"/>
      <c r="S2259" s="12"/>
      <c r="T2259" s="12"/>
    </row>
    <row r="2260" spans="1:20" s="1" customFormat="1" x14ac:dyDescent="0.4">
      <c r="A2260" s="12"/>
      <c r="B2260" s="12"/>
      <c r="C2260" s="42"/>
      <c r="D2260" s="12"/>
      <c r="E2260" s="12"/>
      <c r="F2260" s="12"/>
      <c r="G2260" s="12"/>
      <c r="H2260" s="12"/>
      <c r="I2260" s="12"/>
      <c r="J2260" s="12"/>
      <c r="K2260" s="12"/>
      <c r="L2260" s="12"/>
      <c r="M2260" s="49"/>
      <c r="N2260" s="49"/>
      <c r="O2260" s="12"/>
      <c r="P2260" s="12"/>
      <c r="Q2260" s="12"/>
      <c r="R2260" s="12"/>
      <c r="S2260" s="12"/>
      <c r="T2260" s="12"/>
    </row>
    <row r="2261" spans="1:20" s="1" customFormat="1" x14ac:dyDescent="0.4">
      <c r="A2261" s="12"/>
      <c r="B2261" s="12"/>
      <c r="C2261" s="42"/>
      <c r="D2261" s="12"/>
      <c r="E2261" s="12"/>
      <c r="F2261" s="12"/>
      <c r="G2261" s="12"/>
      <c r="H2261" s="12"/>
      <c r="I2261" s="12"/>
      <c r="J2261" s="12"/>
      <c r="K2261" s="12"/>
      <c r="L2261" s="12"/>
      <c r="M2261" s="49"/>
      <c r="N2261" s="49"/>
      <c r="O2261" s="12"/>
      <c r="P2261" s="12"/>
      <c r="Q2261" s="12"/>
      <c r="R2261" s="12"/>
      <c r="S2261" s="12"/>
      <c r="T2261" s="12"/>
    </row>
    <row r="2262" spans="1:20" s="1" customFormat="1" x14ac:dyDescent="0.4">
      <c r="A2262" s="12"/>
      <c r="B2262" s="12"/>
      <c r="C2262" s="42"/>
      <c r="D2262" s="12"/>
      <c r="E2262" s="12"/>
      <c r="F2262" s="12"/>
      <c r="G2262" s="12"/>
      <c r="H2262" s="12"/>
      <c r="I2262" s="12"/>
      <c r="J2262" s="12"/>
      <c r="K2262" s="12"/>
      <c r="L2262" s="12"/>
      <c r="M2262" s="49"/>
      <c r="N2262" s="49"/>
      <c r="O2262" s="12"/>
      <c r="P2262" s="12"/>
      <c r="Q2262" s="12"/>
      <c r="R2262" s="12"/>
      <c r="S2262" s="12"/>
      <c r="T2262" s="12"/>
    </row>
    <row r="2263" spans="1:20" s="1" customFormat="1" x14ac:dyDescent="0.4">
      <c r="A2263" s="12"/>
      <c r="B2263" s="12"/>
      <c r="C2263" s="42"/>
      <c r="D2263" s="12"/>
      <c r="E2263" s="12"/>
      <c r="F2263" s="12"/>
      <c r="G2263" s="12"/>
      <c r="H2263" s="12"/>
      <c r="I2263" s="12"/>
      <c r="J2263" s="12"/>
      <c r="K2263" s="12"/>
      <c r="L2263" s="12"/>
      <c r="M2263" s="49"/>
      <c r="N2263" s="49"/>
      <c r="O2263" s="12"/>
      <c r="P2263" s="12"/>
      <c r="Q2263" s="12"/>
      <c r="R2263" s="12"/>
      <c r="S2263" s="12"/>
      <c r="T2263" s="12"/>
    </row>
    <row r="2264" spans="1:20" s="1" customFormat="1" x14ac:dyDescent="0.4">
      <c r="A2264" s="12"/>
      <c r="B2264" s="12"/>
      <c r="C2264" s="42"/>
      <c r="D2264" s="12"/>
      <c r="E2264" s="12"/>
      <c r="F2264" s="12"/>
      <c r="G2264" s="12"/>
      <c r="H2264" s="12"/>
      <c r="I2264" s="12"/>
      <c r="J2264" s="12"/>
      <c r="K2264" s="12"/>
      <c r="L2264" s="12"/>
      <c r="M2264" s="49"/>
      <c r="N2264" s="49"/>
      <c r="O2264" s="12"/>
      <c r="P2264" s="12"/>
      <c r="Q2264" s="12"/>
      <c r="R2264" s="12"/>
      <c r="S2264" s="12"/>
      <c r="T2264" s="12"/>
    </row>
    <row r="2265" spans="1:20" s="1" customFormat="1" x14ac:dyDescent="0.4">
      <c r="A2265" s="12"/>
      <c r="B2265" s="12"/>
      <c r="C2265" s="42"/>
      <c r="D2265" s="12"/>
      <c r="E2265" s="12"/>
      <c r="F2265" s="12"/>
      <c r="G2265" s="12"/>
      <c r="H2265" s="12"/>
      <c r="I2265" s="12"/>
      <c r="J2265" s="12"/>
      <c r="K2265" s="12"/>
      <c r="L2265" s="12"/>
      <c r="M2265" s="49"/>
      <c r="N2265" s="49"/>
      <c r="O2265" s="12"/>
      <c r="P2265" s="12"/>
      <c r="Q2265" s="12"/>
      <c r="R2265" s="12"/>
      <c r="S2265" s="12"/>
      <c r="T2265" s="12"/>
    </row>
    <row r="2266" spans="1:20" s="1" customFormat="1" x14ac:dyDescent="0.4">
      <c r="A2266" s="12"/>
      <c r="B2266" s="12"/>
      <c r="C2266" s="42"/>
      <c r="D2266" s="12"/>
      <c r="E2266" s="12"/>
      <c r="F2266" s="12"/>
      <c r="G2266" s="12"/>
      <c r="H2266" s="12"/>
      <c r="I2266" s="12"/>
      <c r="J2266" s="12"/>
      <c r="K2266" s="12"/>
      <c r="L2266" s="12"/>
      <c r="M2266" s="49"/>
      <c r="N2266" s="49"/>
      <c r="O2266" s="12"/>
      <c r="P2266" s="12"/>
      <c r="Q2266" s="12"/>
      <c r="R2266" s="12"/>
      <c r="S2266" s="12"/>
      <c r="T2266" s="12"/>
    </row>
    <row r="2267" spans="1:20" s="1" customFormat="1" x14ac:dyDescent="0.4">
      <c r="A2267" s="12"/>
      <c r="B2267" s="12"/>
      <c r="C2267" s="42"/>
      <c r="D2267" s="12"/>
      <c r="E2267" s="12"/>
      <c r="F2267" s="12"/>
      <c r="G2267" s="12"/>
      <c r="H2267" s="12"/>
      <c r="I2267" s="12"/>
      <c r="J2267" s="12"/>
      <c r="K2267" s="12"/>
      <c r="L2267" s="12"/>
      <c r="M2267" s="49"/>
      <c r="N2267" s="49"/>
      <c r="O2267" s="12"/>
      <c r="P2267" s="12"/>
      <c r="Q2267" s="12"/>
      <c r="R2267" s="12"/>
      <c r="S2267" s="12"/>
      <c r="T2267" s="12"/>
    </row>
    <row r="2268" spans="1:20" s="1" customFormat="1" x14ac:dyDescent="0.4">
      <c r="A2268" s="12"/>
      <c r="B2268" s="12"/>
      <c r="C2268" s="42"/>
      <c r="D2268" s="12"/>
      <c r="E2268" s="12"/>
      <c r="F2268" s="12"/>
      <c r="G2268" s="12"/>
      <c r="H2268" s="12"/>
      <c r="I2268" s="12"/>
      <c r="J2268" s="12"/>
      <c r="K2268" s="12"/>
      <c r="L2268" s="12"/>
      <c r="M2268" s="49"/>
      <c r="N2268" s="49"/>
      <c r="O2268" s="12"/>
      <c r="P2268" s="12"/>
      <c r="Q2268" s="12"/>
      <c r="R2268" s="12"/>
      <c r="S2268" s="12"/>
      <c r="T2268" s="12"/>
    </row>
    <row r="2269" spans="1:20" s="1" customFormat="1" x14ac:dyDescent="0.4">
      <c r="A2269" s="12"/>
      <c r="B2269" s="12"/>
      <c r="C2269" s="42"/>
      <c r="D2269" s="12"/>
      <c r="E2269" s="12"/>
      <c r="F2269" s="12"/>
      <c r="G2269" s="12"/>
      <c r="H2269" s="12"/>
      <c r="I2269" s="12"/>
      <c r="J2269" s="12"/>
      <c r="K2269" s="12"/>
      <c r="L2269" s="12"/>
      <c r="M2269" s="49"/>
      <c r="N2269" s="49"/>
      <c r="O2269" s="12"/>
      <c r="P2269" s="12"/>
      <c r="Q2269" s="12"/>
      <c r="R2269" s="12"/>
      <c r="S2269" s="12"/>
      <c r="T2269" s="12"/>
    </row>
    <row r="2270" spans="1:20" s="1" customFormat="1" x14ac:dyDescent="0.4">
      <c r="A2270" s="12"/>
      <c r="B2270" s="12"/>
      <c r="C2270" s="42"/>
      <c r="D2270" s="12"/>
      <c r="E2270" s="12"/>
      <c r="F2270" s="12"/>
      <c r="G2270" s="12"/>
      <c r="H2270" s="12"/>
      <c r="I2270" s="12"/>
      <c r="J2270" s="12"/>
      <c r="K2270" s="12"/>
      <c r="L2270" s="12"/>
      <c r="M2270" s="49"/>
      <c r="N2270" s="49"/>
      <c r="O2270" s="12"/>
      <c r="P2270" s="12"/>
      <c r="Q2270" s="12"/>
      <c r="R2270" s="12"/>
      <c r="S2270" s="12"/>
      <c r="T2270" s="12"/>
    </row>
    <row r="2271" spans="1:20" s="1" customFormat="1" x14ac:dyDescent="0.4">
      <c r="A2271" s="12"/>
      <c r="B2271" s="12"/>
      <c r="C2271" s="42"/>
      <c r="D2271" s="12"/>
      <c r="E2271" s="12"/>
      <c r="F2271" s="12"/>
      <c r="G2271" s="12"/>
      <c r="H2271" s="12"/>
      <c r="I2271" s="12"/>
      <c r="J2271" s="12"/>
      <c r="K2271" s="12"/>
      <c r="L2271" s="12"/>
      <c r="M2271" s="49"/>
      <c r="N2271" s="49"/>
      <c r="O2271" s="12"/>
      <c r="P2271" s="12"/>
      <c r="Q2271" s="12"/>
      <c r="R2271" s="12"/>
      <c r="S2271" s="12"/>
      <c r="T2271" s="12"/>
    </row>
    <row r="2272" spans="1:20" s="1" customFormat="1" x14ac:dyDescent="0.4">
      <c r="A2272" s="12"/>
      <c r="B2272" s="12"/>
      <c r="C2272" s="42"/>
      <c r="D2272" s="12"/>
      <c r="E2272" s="12"/>
      <c r="F2272" s="12"/>
      <c r="G2272" s="12"/>
      <c r="H2272" s="12"/>
      <c r="I2272" s="12"/>
      <c r="J2272" s="12"/>
      <c r="K2272" s="12"/>
      <c r="L2272" s="12"/>
      <c r="M2272" s="49"/>
      <c r="N2272" s="49"/>
      <c r="O2272" s="12"/>
      <c r="P2272" s="12"/>
      <c r="Q2272" s="12"/>
      <c r="R2272" s="12"/>
      <c r="S2272" s="12"/>
      <c r="T2272" s="12"/>
    </row>
    <row r="2273" spans="1:20" s="1" customFormat="1" x14ac:dyDescent="0.4">
      <c r="A2273" s="12"/>
      <c r="B2273" s="12"/>
      <c r="C2273" s="42"/>
      <c r="D2273" s="12"/>
      <c r="E2273" s="12"/>
      <c r="F2273" s="12"/>
      <c r="G2273" s="12"/>
      <c r="H2273" s="12"/>
      <c r="I2273" s="12"/>
      <c r="J2273" s="12"/>
      <c r="K2273" s="12"/>
      <c r="L2273" s="12"/>
      <c r="M2273" s="49"/>
      <c r="N2273" s="49"/>
      <c r="O2273" s="12"/>
      <c r="P2273" s="12"/>
      <c r="Q2273" s="12"/>
      <c r="R2273" s="12"/>
      <c r="S2273" s="12"/>
      <c r="T2273" s="12"/>
    </row>
    <row r="2274" spans="1:20" s="1" customFormat="1" x14ac:dyDescent="0.4">
      <c r="A2274" s="12"/>
      <c r="B2274" s="12"/>
      <c r="C2274" s="42"/>
      <c r="D2274" s="12"/>
      <c r="E2274" s="12"/>
      <c r="F2274" s="12"/>
      <c r="G2274" s="12"/>
      <c r="H2274" s="12"/>
      <c r="I2274" s="12"/>
      <c r="J2274" s="12"/>
      <c r="K2274" s="12"/>
      <c r="L2274" s="12"/>
      <c r="M2274" s="49"/>
      <c r="N2274" s="49"/>
      <c r="O2274" s="12"/>
      <c r="P2274" s="12"/>
      <c r="Q2274" s="12"/>
      <c r="R2274" s="12"/>
      <c r="S2274" s="12"/>
      <c r="T2274" s="12"/>
    </row>
    <row r="2275" spans="1:20" s="1" customFormat="1" x14ac:dyDescent="0.4">
      <c r="A2275" s="12"/>
      <c r="B2275" s="12"/>
      <c r="C2275" s="42"/>
      <c r="D2275" s="12"/>
      <c r="E2275" s="12"/>
      <c r="F2275" s="12"/>
      <c r="G2275" s="12"/>
      <c r="H2275" s="12"/>
      <c r="I2275" s="12"/>
      <c r="J2275" s="12"/>
      <c r="K2275" s="12"/>
      <c r="L2275" s="12"/>
      <c r="M2275" s="49"/>
      <c r="N2275" s="49"/>
      <c r="O2275" s="12"/>
      <c r="P2275" s="12"/>
      <c r="Q2275" s="12"/>
      <c r="R2275" s="12"/>
      <c r="S2275" s="12"/>
      <c r="T2275" s="12"/>
    </row>
    <row r="2276" spans="1:20" s="1" customFormat="1" x14ac:dyDescent="0.4">
      <c r="A2276" s="12"/>
      <c r="B2276" s="12"/>
      <c r="C2276" s="42"/>
      <c r="D2276" s="12"/>
      <c r="E2276" s="12"/>
      <c r="F2276" s="12"/>
      <c r="G2276" s="12"/>
      <c r="H2276" s="12"/>
      <c r="I2276" s="12"/>
      <c r="J2276" s="12"/>
      <c r="K2276" s="12"/>
      <c r="L2276" s="12"/>
      <c r="M2276" s="49"/>
      <c r="N2276" s="49"/>
      <c r="O2276" s="12"/>
      <c r="P2276" s="12"/>
      <c r="Q2276" s="12"/>
      <c r="R2276" s="12"/>
      <c r="S2276" s="12"/>
      <c r="T2276" s="12"/>
    </row>
    <row r="2277" spans="1:20" s="1" customFormat="1" x14ac:dyDescent="0.4">
      <c r="A2277" s="12"/>
      <c r="B2277" s="12"/>
      <c r="C2277" s="42"/>
      <c r="D2277" s="12"/>
      <c r="E2277" s="12"/>
      <c r="F2277" s="12"/>
      <c r="G2277" s="12"/>
      <c r="H2277" s="12"/>
      <c r="I2277" s="12"/>
      <c r="J2277" s="12"/>
      <c r="K2277" s="12"/>
      <c r="L2277" s="12"/>
      <c r="M2277" s="49"/>
      <c r="N2277" s="49"/>
      <c r="O2277" s="12"/>
      <c r="P2277" s="12"/>
      <c r="Q2277" s="12"/>
      <c r="R2277" s="12"/>
      <c r="S2277" s="12"/>
      <c r="T2277" s="12"/>
    </row>
    <row r="2278" spans="1:20" s="1" customFormat="1" x14ac:dyDescent="0.4">
      <c r="A2278" s="12"/>
      <c r="B2278" s="12"/>
      <c r="C2278" s="42"/>
      <c r="D2278" s="12"/>
      <c r="E2278" s="12"/>
      <c r="F2278" s="12"/>
      <c r="G2278" s="12"/>
      <c r="H2278" s="12"/>
      <c r="I2278" s="12"/>
      <c r="J2278" s="12"/>
      <c r="K2278" s="12"/>
      <c r="L2278" s="12"/>
      <c r="M2278" s="49"/>
      <c r="N2278" s="49"/>
      <c r="O2278" s="12"/>
      <c r="P2278" s="12"/>
      <c r="Q2278" s="12"/>
      <c r="R2278" s="12"/>
      <c r="S2278" s="12"/>
      <c r="T2278" s="12"/>
    </row>
    <row r="2279" spans="1:20" s="1" customFormat="1" x14ac:dyDescent="0.4">
      <c r="A2279" s="12"/>
      <c r="B2279" s="12"/>
      <c r="C2279" s="42"/>
      <c r="D2279" s="12"/>
      <c r="E2279" s="12"/>
      <c r="F2279" s="12"/>
      <c r="G2279" s="12"/>
      <c r="H2279" s="12"/>
      <c r="I2279" s="12"/>
      <c r="J2279" s="12"/>
      <c r="K2279" s="12"/>
      <c r="L2279" s="12"/>
      <c r="M2279" s="49"/>
      <c r="N2279" s="49"/>
      <c r="O2279" s="12"/>
      <c r="P2279" s="12"/>
      <c r="Q2279" s="12"/>
      <c r="R2279" s="12"/>
      <c r="S2279" s="12"/>
      <c r="T2279" s="12"/>
    </row>
    <row r="2280" spans="1:20" s="1" customFormat="1" x14ac:dyDescent="0.4">
      <c r="A2280" s="12"/>
      <c r="B2280" s="12"/>
      <c r="C2280" s="42"/>
      <c r="D2280" s="12"/>
      <c r="E2280" s="12"/>
      <c r="F2280" s="12"/>
      <c r="G2280" s="12"/>
      <c r="H2280" s="12"/>
      <c r="I2280" s="12"/>
      <c r="J2280" s="12"/>
      <c r="K2280" s="12"/>
      <c r="L2280" s="12"/>
      <c r="M2280" s="49"/>
      <c r="N2280" s="49"/>
      <c r="O2280" s="12"/>
      <c r="P2280" s="12"/>
      <c r="Q2280" s="12"/>
      <c r="R2280" s="12"/>
      <c r="S2280" s="12"/>
      <c r="T2280" s="12"/>
    </row>
    <row r="2281" spans="1:20" s="1" customFormat="1" x14ac:dyDescent="0.4">
      <c r="A2281" s="12"/>
      <c r="B2281" s="12"/>
      <c r="C2281" s="42"/>
      <c r="D2281" s="12"/>
      <c r="E2281" s="12"/>
      <c r="F2281" s="12"/>
      <c r="G2281" s="12"/>
      <c r="H2281" s="12"/>
      <c r="I2281" s="12"/>
      <c r="J2281" s="12"/>
      <c r="K2281" s="12"/>
      <c r="L2281" s="12"/>
      <c r="M2281" s="49"/>
      <c r="N2281" s="49"/>
      <c r="O2281" s="12"/>
      <c r="P2281" s="12"/>
      <c r="Q2281" s="12"/>
      <c r="R2281" s="12"/>
      <c r="S2281" s="12"/>
      <c r="T2281" s="12"/>
    </row>
    <row r="2282" spans="1:20" s="1" customFormat="1" x14ac:dyDescent="0.4">
      <c r="A2282" s="12"/>
      <c r="B2282" s="12"/>
      <c r="C2282" s="42"/>
      <c r="D2282" s="12"/>
      <c r="E2282" s="12"/>
      <c r="F2282" s="12"/>
      <c r="G2282" s="12"/>
      <c r="H2282" s="12"/>
      <c r="I2282" s="12"/>
      <c r="J2282" s="12"/>
      <c r="K2282" s="12"/>
      <c r="L2282" s="12"/>
      <c r="M2282" s="49"/>
      <c r="N2282" s="49"/>
      <c r="O2282" s="12"/>
      <c r="P2282" s="12"/>
      <c r="Q2282" s="12"/>
      <c r="R2282" s="12"/>
      <c r="S2282" s="12"/>
      <c r="T2282" s="12"/>
    </row>
    <row r="2283" spans="1:20" s="1" customFormat="1" x14ac:dyDescent="0.4">
      <c r="A2283" s="12"/>
      <c r="B2283" s="12"/>
      <c r="C2283" s="42"/>
      <c r="D2283" s="12"/>
      <c r="E2283" s="12"/>
      <c r="F2283" s="12"/>
      <c r="G2283" s="12"/>
      <c r="H2283" s="12"/>
      <c r="I2283" s="12"/>
      <c r="J2283" s="12"/>
      <c r="K2283" s="12"/>
      <c r="L2283" s="12"/>
      <c r="M2283" s="49"/>
      <c r="N2283" s="49"/>
      <c r="O2283" s="12"/>
      <c r="P2283" s="12"/>
      <c r="Q2283" s="12"/>
      <c r="R2283" s="12"/>
      <c r="S2283" s="12"/>
      <c r="T2283" s="12"/>
    </row>
    <row r="2284" spans="1:20" s="1" customFormat="1" x14ac:dyDescent="0.4">
      <c r="A2284" s="12"/>
      <c r="B2284" s="12"/>
      <c r="C2284" s="42"/>
      <c r="D2284" s="12"/>
      <c r="E2284" s="12"/>
      <c r="F2284" s="12"/>
      <c r="G2284" s="12"/>
      <c r="H2284" s="12"/>
      <c r="I2284" s="12"/>
      <c r="J2284" s="12"/>
      <c r="K2284" s="12"/>
      <c r="L2284" s="12"/>
      <c r="M2284" s="49"/>
      <c r="N2284" s="49"/>
      <c r="O2284" s="12"/>
      <c r="P2284" s="12"/>
      <c r="Q2284" s="12"/>
      <c r="R2284" s="12"/>
      <c r="S2284" s="12"/>
      <c r="T2284" s="12"/>
    </row>
    <row r="2285" spans="1:20" s="1" customFormat="1" x14ac:dyDescent="0.4">
      <c r="A2285" s="12"/>
      <c r="B2285" s="12"/>
      <c r="C2285" s="42"/>
      <c r="D2285" s="12"/>
      <c r="E2285" s="12"/>
      <c r="F2285" s="12"/>
      <c r="G2285" s="12"/>
      <c r="H2285" s="12"/>
      <c r="I2285" s="12"/>
      <c r="J2285" s="12"/>
      <c r="K2285" s="12"/>
      <c r="L2285" s="12"/>
      <c r="M2285" s="49"/>
      <c r="N2285" s="49"/>
      <c r="O2285" s="12"/>
      <c r="P2285" s="12"/>
      <c r="Q2285" s="12"/>
      <c r="R2285" s="12"/>
      <c r="S2285" s="12"/>
      <c r="T2285" s="12"/>
    </row>
    <row r="2286" spans="1:20" s="1" customFormat="1" x14ac:dyDescent="0.4">
      <c r="A2286" s="12"/>
      <c r="B2286" s="12"/>
      <c r="C2286" s="42"/>
      <c r="D2286" s="12"/>
      <c r="E2286" s="12"/>
      <c r="F2286" s="12"/>
      <c r="G2286" s="12"/>
      <c r="H2286" s="12"/>
      <c r="I2286" s="12"/>
      <c r="J2286" s="12"/>
      <c r="K2286" s="12"/>
      <c r="L2286" s="12"/>
      <c r="M2286" s="49"/>
      <c r="N2286" s="49"/>
      <c r="O2286" s="12"/>
      <c r="P2286" s="12"/>
      <c r="Q2286" s="12"/>
      <c r="R2286" s="12"/>
      <c r="S2286" s="12"/>
      <c r="T2286" s="12"/>
    </row>
    <row r="2287" spans="1:20" s="1" customFormat="1" x14ac:dyDescent="0.4">
      <c r="A2287" s="12"/>
      <c r="B2287" s="12"/>
      <c r="C2287" s="42"/>
      <c r="D2287" s="12"/>
      <c r="E2287" s="12"/>
      <c r="F2287" s="12"/>
      <c r="G2287" s="12"/>
      <c r="H2287" s="12"/>
      <c r="I2287" s="12"/>
      <c r="J2287" s="12"/>
      <c r="K2287" s="12"/>
      <c r="L2287" s="12"/>
      <c r="M2287" s="49"/>
      <c r="N2287" s="49"/>
      <c r="O2287" s="12"/>
      <c r="P2287" s="12"/>
      <c r="Q2287" s="12"/>
      <c r="R2287" s="12"/>
      <c r="S2287" s="12"/>
      <c r="T2287" s="12"/>
    </row>
    <row r="2288" spans="1:20" s="1" customFormat="1" x14ac:dyDescent="0.4">
      <c r="A2288" s="12"/>
      <c r="B2288" s="12"/>
      <c r="C2288" s="42"/>
      <c r="D2288" s="12"/>
      <c r="E2288" s="12"/>
      <c r="F2288" s="12"/>
      <c r="G2288" s="12"/>
      <c r="H2288" s="12"/>
      <c r="I2288" s="12"/>
      <c r="J2288" s="12"/>
      <c r="K2288" s="12"/>
      <c r="L2288" s="12"/>
      <c r="M2288" s="49"/>
      <c r="N2288" s="49"/>
      <c r="O2288" s="12"/>
      <c r="P2288" s="12"/>
      <c r="Q2288" s="12"/>
      <c r="R2288" s="12"/>
      <c r="S2288" s="12"/>
      <c r="T2288" s="12"/>
    </row>
    <row r="2289" spans="1:20" s="1" customFormat="1" x14ac:dyDescent="0.4">
      <c r="A2289" s="12"/>
      <c r="B2289" s="12"/>
      <c r="C2289" s="42"/>
      <c r="D2289" s="12"/>
      <c r="E2289" s="12"/>
      <c r="F2289" s="12"/>
      <c r="G2289" s="12"/>
      <c r="H2289" s="12"/>
      <c r="I2289" s="12"/>
      <c r="J2289" s="12"/>
      <c r="K2289" s="12"/>
      <c r="L2289" s="12"/>
      <c r="M2289" s="49"/>
      <c r="N2289" s="49"/>
      <c r="O2289" s="12"/>
      <c r="P2289" s="12"/>
      <c r="Q2289" s="12"/>
      <c r="R2289" s="12"/>
      <c r="S2289" s="12"/>
      <c r="T2289" s="12"/>
    </row>
    <row r="2290" spans="1:20" s="1" customFormat="1" x14ac:dyDescent="0.4">
      <c r="A2290" s="12"/>
      <c r="B2290" s="12"/>
      <c r="C2290" s="42"/>
      <c r="D2290" s="12"/>
      <c r="E2290" s="12"/>
      <c r="F2290" s="12"/>
      <c r="G2290" s="12"/>
      <c r="H2290" s="12"/>
      <c r="I2290" s="12"/>
      <c r="J2290" s="12"/>
      <c r="K2290" s="12"/>
      <c r="L2290" s="12"/>
      <c r="M2290" s="49"/>
      <c r="N2290" s="49"/>
      <c r="O2290" s="12"/>
      <c r="P2290" s="12"/>
      <c r="Q2290" s="12"/>
      <c r="R2290" s="12"/>
      <c r="S2290" s="12"/>
      <c r="T2290" s="12"/>
    </row>
    <row r="2291" spans="1:20" s="1" customFormat="1" x14ac:dyDescent="0.4">
      <c r="A2291" s="12"/>
      <c r="B2291" s="12"/>
      <c r="C2291" s="42"/>
      <c r="D2291" s="12"/>
      <c r="E2291" s="12"/>
      <c r="F2291" s="12"/>
      <c r="G2291" s="12"/>
      <c r="H2291" s="12"/>
      <c r="I2291" s="12"/>
      <c r="J2291" s="12"/>
      <c r="K2291" s="12"/>
      <c r="L2291" s="12"/>
      <c r="M2291" s="49"/>
      <c r="N2291" s="49"/>
      <c r="O2291" s="12"/>
      <c r="P2291" s="12"/>
      <c r="Q2291" s="12"/>
      <c r="R2291" s="12"/>
      <c r="S2291" s="12"/>
      <c r="T2291" s="12"/>
    </row>
    <row r="2292" spans="1:20" s="1" customFormat="1" x14ac:dyDescent="0.4">
      <c r="A2292" s="12"/>
      <c r="B2292" s="12"/>
      <c r="C2292" s="42"/>
      <c r="D2292" s="12"/>
      <c r="E2292" s="12"/>
      <c r="F2292" s="12"/>
      <c r="G2292" s="12"/>
      <c r="H2292" s="12"/>
      <c r="I2292" s="12"/>
      <c r="J2292" s="12"/>
      <c r="K2292" s="12"/>
      <c r="L2292" s="12"/>
      <c r="M2292" s="49"/>
      <c r="N2292" s="49"/>
      <c r="O2292" s="12"/>
      <c r="P2292" s="12"/>
      <c r="Q2292" s="12"/>
      <c r="R2292" s="12"/>
      <c r="S2292" s="12"/>
      <c r="T2292" s="12"/>
    </row>
    <row r="2293" spans="1:20" s="1" customFormat="1" x14ac:dyDescent="0.4">
      <c r="A2293" s="12"/>
      <c r="B2293" s="12"/>
      <c r="C2293" s="42"/>
      <c r="D2293" s="12"/>
      <c r="E2293" s="12"/>
      <c r="F2293" s="12"/>
      <c r="G2293" s="12"/>
      <c r="H2293" s="12"/>
      <c r="I2293" s="12"/>
      <c r="J2293" s="12"/>
      <c r="K2293" s="12"/>
      <c r="L2293" s="12"/>
      <c r="M2293" s="49"/>
      <c r="N2293" s="49"/>
      <c r="O2293" s="12"/>
      <c r="P2293" s="12"/>
      <c r="Q2293" s="12"/>
      <c r="R2293" s="12"/>
      <c r="S2293" s="12"/>
      <c r="T2293" s="12"/>
    </row>
    <row r="2294" spans="1:20" s="1" customFormat="1" x14ac:dyDescent="0.4">
      <c r="A2294" s="12"/>
      <c r="B2294" s="12"/>
      <c r="C2294" s="42"/>
      <c r="D2294" s="12"/>
      <c r="E2294" s="12"/>
      <c r="F2294" s="12"/>
      <c r="G2294" s="12"/>
      <c r="H2294" s="12"/>
      <c r="I2294" s="12"/>
      <c r="J2294" s="12"/>
      <c r="K2294" s="12"/>
      <c r="L2294" s="12"/>
      <c r="M2294" s="49"/>
      <c r="N2294" s="49"/>
      <c r="O2294" s="12"/>
      <c r="P2294" s="12"/>
      <c r="Q2294" s="12"/>
      <c r="R2294" s="12"/>
      <c r="S2294" s="12"/>
      <c r="T2294" s="12"/>
    </row>
    <row r="2295" spans="1:20" s="1" customFormat="1" x14ac:dyDescent="0.4">
      <c r="A2295" s="12"/>
      <c r="B2295" s="12"/>
      <c r="C2295" s="42"/>
      <c r="D2295" s="12"/>
      <c r="E2295" s="12"/>
      <c r="F2295" s="12"/>
      <c r="G2295" s="12"/>
      <c r="H2295" s="12"/>
      <c r="I2295" s="12"/>
      <c r="J2295" s="12"/>
      <c r="K2295" s="12"/>
      <c r="L2295" s="12"/>
      <c r="M2295" s="49"/>
      <c r="N2295" s="49"/>
      <c r="O2295" s="12"/>
      <c r="P2295" s="12"/>
      <c r="Q2295" s="12"/>
      <c r="R2295" s="12"/>
      <c r="S2295" s="12"/>
      <c r="T2295" s="12"/>
    </row>
    <row r="2296" spans="1:20" s="1" customFormat="1" x14ac:dyDescent="0.4">
      <c r="A2296" s="12"/>
      <c r="B2296" s="12"/>
      <c r="C2296" s="42"/>
      <c r="D2296" s="12"/>
      <c r="E2296" s="12"/>
      <c r="F2296" s="12"/>
      <c r="G2296" s="12"/>
      <c r="H2296" s="12"/>
      <c r="I2296" s="12"/>
      <c r="J2296" s="12"/>
      <c r="K2296" s="12"/>
      <c r="L2296" s="12"/>
      <c r="M2296" s="49"/>
      <c r="N2296" s="49"/>
      <c r="O2296" s="12"/>
      <c r="P2296" s="12"/>
      <c r="Q2296" s="12"/>
      <c r="R2296" s="12"/>
      <c r="S2296" s="12"/>
      <c r="T2296" s="12"/>
    </row>
    <row r="2297" spans="1:20" s="1" customFormat="1" x14ac:dyDescent="0.4">
      <c r="A2297" s="12"/>
      <c r="B2297" s="12"/>
      <c r="C2297" s="42"/>
      <c r="D2297" s="12"/>
      <c r="E2297" s="12"/>
      <c r="F2297" s="12"/>
      <c r="G2297" s="12"/>
      <c r="H2297" s="12"/>
      <c r="I2297" s="12"/>
      <c r="J2297" s="12"/>
      <c r="K2297" s="12"/>
      <c r="L2297" s="12"/>
      <c r="M2297" s="49"/>
      <c r="N2297" s="49"/>
      <c r="O2297" s="12"/>
      <c r="P2297" s="12"/>
      <c r="Q2297" s="12"/>
      <c r="R2297" s="12"/>
      <c r="S2297" s="12"/>
      <c r="T2297" s="12"/>
    </row>
    <row r="2298" spans="1:20" s="1" customFormat="1" x14ac:dyDescent="0.4">
      <c r="A2298" s="12"/>
      <c r="B2298" s="12"/>
      <c r="C2298" s="42"/>
      <c r="D2298" s="12"/>
      <c r="E2298" s="12"/>
      <c r="F2298" s="12"/>
      <c r="G2298" s="12"/>
      <c r="H2298" s="12"/>
      <c r="I2298" s="12"/>
      <c r="J2298" s="12"/>
      <c r="K2298" s="12"/>
      <c r="L2298" s="12"/>
      <c r="M2298" s="49"/>
      <c r="N2298" s="49"/>
      <c r="O2298" s="12"/>
      <c r="P2298" s="12"/>
      <c r="Q2298" s="12"/>
      <c r="R2298" s="12"/>
      <c r="S2298" s="12"/>
      <c r="T2298" s="12"/>
    </row>
    <row r="2299" spans="1:20" s="1" customFormat="1" x14ac:dyDescent="0.4">
      <c r="A2299" s="12"/>
      <c r="B2299" s="12"/>
      <c r="C2299" s="42"/>
      <c r="D2299" s="12"/>
      <c r="E2299" s="12"/>
      <c r="F2299" s="12"/>
      <c r="G2299" s="12"/>
      <c r="H2299" s="12"/>
      <c r="I2299" s="12"/>
      <c r="J2299" s="12"/>
      <c r="K2299" s="12"/>
      <c r="L2299" s="12"/>
      <c r="M2299" s="49"/>
      <c r="N2299" s="49"/>
      <c r="O2299" s="12"/>
      <c r="P2299" s="12"/>
      <c r="Q2299" s="12"/>
      <c r="R2299" s="12"/>
      <c r="S2299" s="12"/>
      <c r="T2299" s="12"/>
    </row>
    <row r="2300" spans="1:20" s="1" customFormat="1" x14ac:dyDescent="0.4">
      <c r="A2300" s="12"/>
      <c r="B2300" s="12"/>
      <c r="C2300" s="42"/>
      <c r="D2300" s="12"/>
      <c r="E2300" s="12"/>
      <c r="F2300" s="12"/>
      <c r="G2300" s="12"/>
      <c r="H2300" s="12"/>
      <c r="I2300" s="12"/>
      <c r="J2300" s="12"/>
      <c r="K2300" s="12"/>
      <c r="L2300" s="12"/>
      <c r="M2300" s="49"/>
      <c r="N2300" s="49"/>
      <c r="O2300" s="12"/>
      <c r="P2300" s="12"/>
      <c r="Q2300" s="12"/>
      <c r="R2300" s="12"/>
      <c r="S2300" s="12"/>
      <c r="T2300" s="12"/>
    </row>
    <row r="2301" spans="1:20" s="1" customFormat="1" x14ac:dyDescent="0.4">
      <c r="A2301" s="12"/>
      <c r="B2301" s="12"/>
      <c r="C2301" s="42"/>
      <c r="D2301" s="12"/>
      <c r="E2301" s="12"/>
      <c r="F2301" s="12"/>
      <c r="G2301" s="12"/>
      <c r="H2301" s="12"/>
      <c r="I2301" s="12"/>
      <c r="J2301" s="12"/>
      <c r="K2301" s="12"/>
      <c r="L2301" s="12"/>
      <c r="M2301" s="49"/>
      <c r="N2301" s="49"/>
      <c r="O2301" s="12"/>
      <c r="P2301" s="12"/>
      <c r="Q2301" s="12"/>
      <c r="R2301" s="12"/>
      <c r="S2301" s="12"/>
      <c r="T2301" s="12"/>
    </row>
    <row r="2302" spans="1:20" s="1" customFormat="1" x14ac:dyDescent="0.4">
      <c r="A2302" s="12"/>
      <c r="B2302" s="12"/>
      <c r="C2302" s="42"/>
      <c r="D2302" s="12"/>
      <c r="E2302" s="12"/>
      <c r="F2302" s="12"/>
      <c r="G2302" s="12"/>
      <c r="H2302" s="12"/>
      <c r="I2302" s="12"/>
      <c r="J2302" s="12"/>
      <c r="K2302" s="12"/>
      <c r="L2302" s="12"/>
      <c r="M2302" s="49"/>
      <c r="N2302" s="49"/>
      <c r="O2302" s="12"/>
      <c r="P2302" s="12"/>
      <c r="Q2302" s="12"/>
      <c r="R2302" s="12"/>
      <c r="S2302" s="12"/>
      <c r="T2302" s="12"/>
    </row>
    <row r="2303" spans="1:20" s="1" customFormat="1" x14ac:dyDescent="0.4">
      <c r="A2303" s="12"/>
      <c r="B2303" s="12"/>
      <c r="C2303" s="42"/>
      <c r="D2303" s="12"/>
      <c r="E2303" s="12"/>
      <c r="F2303" s="12"/>
      <c r="G2303" s="12"/>
      <c r="H2303" s="12"/>
      <c r="I2303" s="12"/>
      <c r="J2303" s="12"/>
      <c r="K2303" s="12"/>
      <c r="L2303" s="12"/>
      <c r="M2303" s="49"/>
      <c r="N2303" s="49"/>
      <c r="O2303" s="12"/>
      <c r="P2303" s="12"/>
      <c r="Q2303" s="12"/>
      <c r="R2303" s="12"/>
      <c r="S2303" s="12"/>
      <c r="T2303" s="12"/>
    </row>
    <row r="2304" spans="1:20" s="1" customFormat="1" x14ac:dyDescent="0.4">
      <c r="A2304" s="12"/>
      <c r="B2304" s="12"/>
      <c r="C2304" s="42"/>
      <c r="D2304" s="12"/>
      <c r="E2304" s="12"/>
      <c r="F2304" s="12"/>
      <c r="G2304" s="12"/>
      <c r="H2304" s="12"/>
      <c r="I2304" s="12"/>
      <c r="J2304" s="12"/>
      <c r="K2304" s="12"/>
      <c r="L2304" s="12"/>
      <c r="M2304" s="49"/>
      <c r="N2304" s="49"/>
      <c r="O2304" s="12"/>
      <c r="P2304" s="12"/>
      <c r="Q2304" s="12"/>
      <c r="R2304" s="12"/>
      <c r="S2304" s="12"/>
      <c r="T2304" s="12"/>
    </row>
    <row r="2305" spans="1:20" s="1" customFormat="1" x14ac:dyDescent="0.4">
      <c r="A2305" s="12"/>
      <c r="B2305" s="12"/>
      <c r="C2305" s="42"/>
      <c r="D2305" s="12"/>
      <c r="E2305" s="12"/>
      <c r="F2305" s="12"/>
      <c r="G2305" s="12"/>
      <c r="H2305" s="12"/>
      <c r="I2305" s="12"/>
      <c r="J2305" s="12"/>
      <c r="K2305" s="12"/>
      <c r="L2305" s="12"/>
      <c r="M2305" s="49"/>
      <c r="N2305" s="49"/>
      <c r="O2305" s="12"/>
      <c r="P2305" s="12"/>
      <c r="Q2305" s="12"/>
      <c r="R2305" s="12"/>
      <c r="S2305" s="12"/>
      <c r="T2305" s="12"/>
    </row>
    <row r="2306" spans="1:20" s="1" customFormat="1" x14ac:dyDescent="0.4">
      <c r="A2306" s="12"/>
      <c r="B2306" s="12"/>
      <c r="C2306" s="42"/>
      <c r="D2306" s="12"/>
      <c r="E2306" s="12"/>
      <c r="F2306" s="12"/>
      <c r="G2306" s="12"/>
      <c r="H2306" s="12"/>
      <c r="I2306" s="12"/>
      <c r="J2306" s="12"/>
      <c r="K2306" s="12"/>
      <c r="L2306" s="12"/>
      <c r="M2306" s="49"/>
      <c r="N2306" s="49"/>
      <c r="O2306" s="12"/>
      <c r="P2306" s="12"/>
      <c r="Q2306" s="12"/>
      <c r="R2306" s="12"/>
      <c r="S2306" s="12"/>
      <c r="T2306" s="12"/>
    </row>
    <row r="2307" spans="1:20" s="1" customFormat="1" x14ac:dyDescent="0.4">
      <c r="A2307" s="12"/>
      <c r="B2307" s="12"/>
      <c r="C2307" s="42"/>
      <c r="D2307" s="12"/>
      <c r="E2307" s="12"/>
      <c r="F2307" s="12"/>
      <c r="G2307" s="12"/>
      <c r="H2307" s="12"/>
      <c r="I2307" s="12"/>
      <c r="J2307" s="12"/>
      <c r="K2307" s="12"/>
      <c r="L2307" s="12"/>
      <c r="M2307" s="49"/>
      <c r="N2307" s="49"/>
      <c r="O2307" s="12"/>
      <c r="P2307" s="12"/>
      <c r="Q2307" s="12"/>
      <c r="R2307" s="12"/>
      <c r="S2307" s="12"/>
      <c r="T2307" s="12"/>
    </row>
    <row r="2308" spans="1:20" s="1" customFormat="1" x14ac:dyDescent="0.4">
      <c r="A2308" s="12"/>
      <c r="B2308" s="12"/>
      <c r="C2308" s="42"/>
      <c r="D2308" s="12"/>
      <c r="E2308" s="12"/>
      <c r="F2308" s="12"/>
      <c r="G2308" s="12"/>
      <c r="H2308" s="12"/>
      <c r="I2308" s="12"/>
      <c r="J2308" s="12"/>
      <c r="K2308" s="12"/>
      <c r="L2308" s="12"/>
      <c r="M2308" s="49"/>
      <c r="N2308" s="49"/>
      <c r="O2308" s="12"/>
      <c r="P2308" s="12"/>
      <c r="Q2308" s="12"/>
      <c r="R2308" s="12"/>
      <c r="S2308" s="12"/>
      <c r="T2308" s="12"/>
    </row>
    <row r="2309" spans="1:20" s="1" customFormat="1" x14ac:dyDescent="0.4">
      <c r="A2309" s="12"/>
      <c r="B2309" s="12"/>
      <c r="C2309" s="42"/>
      <c r="D2309" s="12"/>
      <c r="E2309" s="12"/>
      <c r="F2309" s="12"/>
      <c r="G2309" s="12"/>
      <c r="H2309" s="12"/>
      <c r="I2309" s="12"/>
      <c r="J2309" s="12"/>
      <c r="K2309" s="12"/>
      <c r="L2309" s="12"/>
      <c r="M2309" s="49"/>
      <c r="N2309" s="49"/>
      <c r="O2309" s="12"/>
      <c r="P2309" s="12"/>
      <c r="Q2309" s="12"/>
      <c r="R2309" s="12"/>
      <c r="S2309" s="12"/>
      <c r="T2309" s="12"/>
    </row>
    <row r="2310" spans="1:20" s="1" customFormat="1" x14ac:dyDescent="0.4">
      <c r="A2310" s="12"/>
      <c r="B2310" s="12"/>
      <c r="C2310" s="42"/>
      <c r="D2310" s="12"/>
      <c r="E2310" s="12"/>
      <c r="F2310" s="12"/>
      <c r="G2310" s="12"/>
      <c r="H2310" s="12"/>
      <c r="I2310" s="12"/>
      <c r="J2310" s="12"/>
      <c r="K2310" s="12"/>
      <c r="L2310" s="12"/>
      <c r="M2310" s="49"/>
      <c r="N2310" s="49"/>
      <c r="O2310" s="12"/>
      <c r="P2310" s="12"/>
      <c r="Q2310" s="12"/>
      <c r="R2310" s="12"/>
      <c r="S2310" s="12"/>
      <c r="T2310" s="12"/>
    </row>
    <row r="2311" spans="1:20" s="1" customFormat="1" x14ac:dyDescent="0.4">
      <c r="A2311" s="12"/>
      <c r="B2311" s="12"/>
      <c r="C2311" s="42"/>
      <c r="D2311" s="12"/>
      <c r="E2311" s="12"/>
      <c r="F2311" s="12"/>
      <c r="G2311" s="12"/>
      <c r="H2311" s="12"/>
      <c r="I2311" s="12"/>
      <c r="J2311" s="12"/>
      <c r="K2311" s="12"/>
      <c r="L2311" s="12"/>
      <c r="M2311" s="49"/>
      <c r="N2311" s="49"/>
      <c r="O2311" s="12"/>
      <c r="P2311" s="12"/>
      <c r="Q2311" s="12"/>
      <c r="R2311" s="12"/>
      <c r="S2311" s="12"/>
      <c r="T2311" s="12"/>
    </row>
    <row r="2312" spans="1:20" s="1" customFormat="1" x14ac:dyDescent="0.4">
      <c r="A2312" s="12"/>
      <c r="B2312" s="12"/>
      <c r="C2312" s="42"/>
      <c r="D2312" s="12"/>
      <c r="E2312" s="12"/>
      <c r="F2312" s="12"/>
      <c r="G2312" s="12"/>
      <c r="H2312" s="12"/>
      <c r="I2312" s="12"/>
      <c r="J2312" s="12"/>
      <c r="K2312" s="12"/>
      <c r="L2312" s="12"/>
      <c r="M2312" s="49"/>
      <c r="N2312" s="49"/>
      <c r="O2312" s="12"/>
      <c r="P2312" s="12"/>
      <c r="Q2312" s="12"/>
      <c r="R2312" s="12"/>
      <c r="S2312" s="12"/>
      <c r="T2312" s="12"/>
    </row>
    <row r="2313" spans="1:20" s="1" customFormat="1" x14ac:dyDescent="0.4">
      <c r="A2313" s="12"/>
      <c r="B2313" s="12"/>
      <c r="C2313" s="42"/>
      <c r="D2313" s="12"/>
      <c r="E2313" s="12"/>
      <c r="F2313" s="12"/>
      <c r="G2313" s="12"/>
      <c r="H2313" s="12"/>
      <c r="I2313" s="12"/>
      <c r="J2313" s="12"/>
      <c r="K2313" s="12"/>
      <c r="L2313" s="12"/>
      <c r="M2313" s="49"/>
      <c r="N2313" s="49"/>
      <c r="O2313" s="12"/>
      <c r="P2313" s="12"/>
      <c r="Q2313" s="12"/>
      <c r="R2313" s="12"/>
      <c r="S2313" s="12"/>
      <c r="T2313" s="12"/>
    </row>
    <row r="2314" spans="1:20" s="1" customFormat="1" x14ac:dyDescent="0.4">
      <c r="A2314" s="12"/>
      <c r="B2314" s="12"/>
      <c r="C2314" s="42"/>
      <c r="D2314" s="12"/>
      <c r="E2314" s="12"/>
      <c r="F2314" s="12"/>
      <c r="G2314" s="12"/>
      <c r="H2314" s="12"/>
      <c r="I2314" s="12"/>
      <c r="J2314" s="12"/>
      <c r="K2314" s="12"/>
      <c r="L2314" s="12"/>
      <c r="M2314" s="49"/>
      <c r="N2314" s="49"/>
      <c r="O2314" s="12"/>
      <c r="P2314" s="12"/>
      <c r="Q2314" s="12"/>
      <c r="R2314" s="12"/>
      <c r="S2314" s="12"/>
      <c r="T2314" s="12"/>
    </row>
    <row r="2315" spans="1:20" s="1" customFormat="1" x14ac:dyDescent="0.4">
      <c r="A2315" s="12"/>
      <c r="B2315" s="12"/>
      <c r="C2315" s="42"/>
      <c r="D2315" s="12"/>
      <c r="E2315" s="12"/>
      <c r="F2315" s="12"/>
      <c r="G2315" s="12"/>
      <c r="H2315" s="12"/>
      <c r="I2315" s="12"/>
      <c r="J2315" s="12"/>
      <c r="K2315" s="12"/>
      <c r="L2315" s="12"/>
      <c r="M2315" s="49"/>
      <c r="N2315" s="49"/>
      <c r="O2315" s="12"/>
      <c r="P2315" s="12"/>
      <c r="Q2315" s="12"/>
      <c r="R2315" s="12"/>
      <c r="S2315" s="12"/>
      <c r="T2315" s="12"/>
    </row>
    <row r="2316" spans="1:20" s="1" customFormat="1" x14ac:dyDescent="0.4">
      <c r="A2316" s="12"/>
      <c r="B2316" s="12"/>
      <c r="C2316" s="42"/>
      <c r="D2316" s="12"/>
      <c r="E2316" s="12"/>
      <c r="F2316" s="12"/>
      <c r="G2316" s="12"/>
      <c r="H2316" s="12"/>
      <c r="I2316" s="12"/>
      <c r="J2316" s="12"/>
      <c r="K2316" s="12"/>
      <c r="L2316" s="12"/>
      <c r="M2316" s="49"/>
      <c r="N2316" s="49"/>
      <c r="O2316" s="12"/>
      <c r="P2316" s="12"/>
      <c r="Q2316" s="12"/>
      <c r="R2316" s="12"/>
      <c r="S2316" s="12"/>
      <c r="T2316" s="12"/>
    </row>
    <row r="2317" spans="1:20" s="1" customFormat="1" x14ac:dyDescent="0.4">
      <c r="A2317" s="12"/>
      <c r="B2317" s="12"/>
      <c r="C2317" s="42"/>
      <c r="D2317" s="12"/>
      <c r="E2317" s="12"/>
      <c r="F2317" s="12"/>
      <c r="G2317" s="12"/>
      <c r="H2317" s="12"/>
      <c r="I2317" s="12"/>
      <c r="J2317" s="12"/>
      <c r="K2317" s="12"/>
      <c r="L2317" s="12"/>
      <c r="M2317" s="49"/>
      <c r="N2317" s="49"/>
      <c r="O2317" s="12"/>
      <c r="P2317" s="12"/>
      <c r="Q2317" s="12"/>
      <c r="R2317" s="12"/>
      <c r="S2317" s="12"/>
      <c r="T2317" s="12"/>
    </row>
    <row r="2318" spans="1:20" s="1" customFormat="1" x14ac:dyDescent="0.4">
      <c r="A2318" s="12"/>
      <c r="B2318" s="12"/>
      <c r="C2318" s="42"/>
      <c r="D2318" s="12"/>
      <c r="E2318" s="12"/>
      <c r="F2318" s="12"/>
      <c r="G2318" s="12"/>
      <c r="H2318" s="12"/>
      <c r="I2318" s="12"/>
      <c r="J2318" s="12"/>
      <c r="K2318" s="12"/>
      <c r="L2318" s="12"/>
      <c r="M2318" s="49"/>
      <c r="N2318" s="49"/>
      <c r="O2318" s="12"/>
      <c r="P2318" s="12"/>
      <c r="Q2318" s="12"/>
      <c r="R2318" s="12"/>
      <c r="S2318" s="12"/>
      <c r="T2318" s="12"/>
    </row>
    <row r="2319" spans="1:20" s="1" customFormat="1" x14ac:dyDescent="0.4">
      <c r="A2319" s="12"/>
      <c r="B2319" s="12"/>
      <c r="C2319" s="42"/>
      <c r="D2319" s="12"/>
      <c r="E2319" s="12"/>
      <c r="F2319" s="12"/>
      <c r="G2319" s="12"/>
      <c r="H2319" s="12"/>
      <c r="I2319" s="12"/>
      <c r="J2319" s="12"/>
      <c r="K2319" s="12"/>
      <c r="L2319" s="12"/>
      <c r="M2319" s="49"/>
      <c r="N2319" s="49"/>
      <c r="O2319" s="12"/>
      <c r="P2319" s="12"/>
      <c r="Q2319" s="12"/>
      <c r="R2319" s="12"/>
      <c r="S2319" s="12"/>
      <c r="T2319" s="12"/>
    </row>
    <row r="2320" spans="1:20" s="1" customFormat="1" x14ac:dyDescent="0.4">
      <c r="A2320" s="12"/>
      <c r="B2320" s="12"/>
      <c r="C2320" s="42"/>
      <c r="D2320" s="12"/>
      <c r="E2320" s="12"/>
      <c r="F2320" s="12"/>
      <c r="G2320" s="12"/>
      <c r="H2320" s="12"/>
      <c r="I2320" s="12"/>
      <c r="J2320" s="12"/>
      <c r="K2320" s="12"/>
      <c r="L2320" s="12"/>
      <c r="M2320" s="49"/>
      <c r="N2320" s="49"/>
      <c r="O2320" s="12"/>
      <c r="P2320" s="12"/>
      <c r="Q2320" s="12"/>
      <c r="R2320" s="12"/>
      <c r="S2320" s="12"/>
      <c r="T2320" s="12"/>
    </row>
    <row r="2321" spans="1:20" s="1" customFormat="1" x14ac:dyDescent="0.4">
      <c r="A2321" s="12"/>
      <c r="B2321" s="12"/>
      <c r="C2321" s="42"/>
      <c r="D2321" s="12"/>
      <c r="E2321" s="12"/>
      <c r="F2321" s="12"/>
      <c r="G2321" s="12"/>
      <c r="H2321" s="12"/>
      <c r="I2321" s="12"/>
      <c r="J2321" s="12"/>
      <c r="K2321" s="12"/>
      <c r="L2321" s="12"/>
      <c r="M2321" s="49"/>
      <c r="N2321" s="49"/>
      <c r="O2321" s="12"/>
      <c r="P2321" s="12"/>
      <c r="Q2321" s="12"/>
      <c r="R2321" s="12"/>
      <c r="S2321" s="12"/>
      <c r="T2321" s="12"/>
    </row>
    <row r="2322" spans="1:20" s="1" customFormat="1" x14ac:dyDescent="0.4">
      <c r="A2322" s="12"/>
      <c r="B2322" s="12"/>
      <c r="C2322" s="42"/>
      <c r="D2322" s="12"/>
      <c r="E2322" s="12"/>
      <c r="F2322" s="12"/>
      <c r="G2322" s="12"/>
      <c r="H2322" s="12"/>
      <c r="I2322" s="12"/>
      <c r="J2322" s="12"/>
      <c r="K2322" s="12"/>
      <c r="L2322" s="12"/>
      <c r="M2322" s="49"/>
      <c r="N2322" s="49"/>
      <c r="O2322" s="12"/>
      <c r="P2322" s="12"/>
      <c r="Q2322" s="12"/>
      <c r="R2322" s="12"/>
      <c r="S2322" s="12"/>
      <c r="T2322" s="12"/>
    </row>
    <row r="2323" spans="1:20" s="1" customFormat="1" x14ac:dyDescent="0.4">
      <c r="A2323" s="12"/>
      <c r="B2323" s="12"/>
      <c r="C2323" s="42"/>
      <c r="D2323" s="12"/>
      <c r="E2323" s="12"/>
      <c r="F2323" s="12"/>
      <c r="G2323" s="12"/>
      <c r="H2323" s="12"/>
      <c r="I2323" s="12"/>
      <c r="J2323" s="12"/>
      <c r="K2323" s="12"/>
      <c r="L2323" s="12"/>
      <c r="M2323" s="49"/>
      <c r="N2323" s="49"/>
      <c r="O2323" s="12"/>
      <c r="P2323" s="12"/>
      <c r="Q2323" s="12"/>
      <c r="R2323" s="12"/>
      <c r="S2323" s="12"/>
      <c r="T2323" s="12"/>
    </row>
    <row r="2324" spans="1:20" s="1" customFormat="1" x14ac:dyDescent="0.4">
      <c r="A2324" s="12"/>
      <c r="B2324" s="12"/>
      <c r="C2324" s="42"/>
      <c r="D2324" s="12"/>
      <c r="E2324" s="12"/>
      <c r="F2324" s="12"/>
      <c r="G2324" s="12"/>
      <c r="H2324" s="12"/>
      <c r="I2324" s="12"/>
      <c r="J2324" s="12"/>
      <c r="K2324" s="12"/>
      <c r="L2324" s="12"/>
      <c r="M2324" s="49"/>
      <c r="N2324" s="49"/>
      <c r="O2324" s="12"/>
      <c r="P2324" s="12"/>
      <c r="Q2324" s="12"/>
      <c r="R2324" s="12"/>
      <c r="S2324" s="12"/>
      <c r="T2324" s="12"/>
    </row>
    <row r="2325" spans="1:20" s="1" customFormat="1" x14ac:dyDescent="0.4">
      <c r="A2325" s="12"/>
      <c r="B2325" s="12"/>
      <c r="C2325" s="42"/>
      <c r="D2325" s="12"/>
      <c r="E2325" s="12"/>
      <c r="F2325" s="12"/>
      <c r="G2325" s="12"/>
      <c r="H2325" s="12"/>
      <c r="I2325" s="12"/>
      <c r="J2325" s="12"/>
      <c r="K2325" s="12"/>
      <c r="L2325" s="12"/>
      <c r="M2325" s="49"/>
      <c r="N2325" s="49"/>
      <c r="O2325" s="12"/>
      <c r="P2325" s="12"/>
      <c r="Q2325" s="12"/>
      <c r="R2325" s="12"/>
      <c r="S2325" s="12"/>
      <c r="T2325" s="12"/>
    </row>
    <row r="2326" spans="1:20" s="1" customFormat="1" x14ac:dyDescent="0.4">
      <c r="A2326" s="12"/>
      <c r="B2326" s="12"/>
      <c r="C2326" s="42"/>
      <c r="D2326" s="12"/>
      <c r="E2326" s="12"/>
      <c r="F2326" s="12"/>
      <c r="G2326" s="12"/>
      <c r="H2326" s="12"/>
      <c r="I2326" s="12"/>
      <c r="J2326" s="12"/>
      <c r="K2326" s="12"/>
      <c r="L2326" s="12"/>
      <c r="M2326" s="49"/>
      <c r="N2326" s="49"/>
      <c r="O2326" s="12"/>
      <c r="P2326" s="12"/>
      <c r="Q2326" s="12"/>
      <c r="R2326" s="12"/>
      <c r="S2326" s="12"/>
      <c r="T2326" s="12"/>
    </row>
    <row r="2327" spans="1:20" s="1" customFormat="1" x14ac:dyDescent="0.4">
      <c r="A2327" s="12"/>
      <c r="B2327" s="12"/>
      <c r="C2327" s="42"/>
      <c r="D2327" s="12"/>
      <c r="E2327" s="12"/>
      <c r="F2327" s="12"/>
      <c r="G2327" s="12"/>
      <c r="H2327" s="12"/>
      <c r="I2327" s="12"/>
      <c r="J2327" s="12"/>
      <c r="K2327" s="12"/>
      <c r="L2327" s="12"/>
      <c r="M2327" s="49"/>
      <c r="N2327" s="49"/>
      <c r="O2327" s="12"/>
      <c r="P2327" s="12"/>
      <c r="Q2327" s="12"/>
      <c r="R2327" s="12"/>
      <c r="S2327" s="12"/>
      <c r="T2327" s="12"/>
    </row>
    <row r="2328" spans="1:20" s="1" customFormat="1" x14ac:dyDescent="0.4">
      <c r="A2328" s="12"/>
      <c r="B2328" s="12"/>
      <c r="C2328" s="42"/>
      <c r="D2328" s="12"/>
      <c r="E2328" s="12"/>
      <c r="F2328" s="12"/>
      <c r="G2328" s="12"/>
      <c r="H2328" s="12"/>
      <c r="I2328" s="12"/>
      <c r="J2328" s="12"/>
      <c r="K2328" s="12"/>
      <c r="L2328" s="12"/>
      <c r="M2328" s="49"/>
      <c r="N2328" s="49"/>
      <c r="O2328" s="12"/>
      <c r="P2328" s="12"/>
      <c r="Q2328" s="12"/>
      <c r="R2328" s="12"/>
      <c r="S2328" s="12"/>
      <c r="T2328" s="12"/>
    </row>
    <row r="2329" spans="1:20" s="1" customFormat="1" x14ac:dyDescent="0.4">
      <c r="A2329" s="12"/>
      <c r="B2329" s="12"/>
      <c r="C2329" s="42"/>
      <c r="D2329" s="12"/>
      <c r="E2329" s="12"/>
      <c r="F2329" s="12"/>
      <c r="G2329" s="12"/>
      <c r="H2329" s="12"/>
      <c r="I2329" s="12"/>
      <c r="J2329" s="12"/>
      <c r="K2329" s="12"/>
      <c r="L2329" s="12"/>
      <c r="M2329" s="49"/>
      <c r="N2329" s="49"/>
      <c r="O2329" s="12"/>
      <c r="P2329" s="12"/>
      <c r="Q2329" s="12"/>
      <c r="R2329" s="12"/>
      <c r="S2329" s="12"/>
      <c r="T2329" s="12"/>
    </row>
    <row r="2330" spans="1:20" s="1" customFormat="1" x14ac:dyDescent="0.4">
      <c r="A2330" s="12"/>
      <c r="B2330" s="12"/>
      <c r="C2330" s="42"/>
      <c r="D2330" s="12"/>
      <c r="E2330" s="12"/>
      <c r="F2330" s="12"/>
      <c r="G2330" s="12"/>
      <c r="H2330" s="12"/>
      <c r="I2330" s="12"/>
      <c r="J2330" s="12"/>
      <c r="K2330" s="12"/>
      <c r="L2330" s="12"/>
      <c r="M2330" s="49"/>
      <c r="N2330" s="49"/>
      <c r="O2330" s="12"/>
      <c r="P2330" s="12"/>
      <c r="Q2330" s="12"/>
      <c r="R2330" s="12"/>
      <c r="S2330" s="12"/>
      <c r="T2330" s="12"/>
    </row>
    <row r="2331" spans="1:20" s="1" customFormat="1" x14ac:dyDescent="0.4">
      <c r="A2331" s="12"/>
      <c r="B2331" s="12"/>
      <c r="C2331" s="42"/>
      <c r="D2331" s="12"/>
      <c r="E2331" s="12"/>
      <c r="F2331" s="12"/>
      <c r="G2331" s="12"/>
      <c r="H2331" s="12"/>
      <c r="I2331" s="12"/>
      <c r="J2331" s="12"/>
      <c r="K2331" s="12"/>
      <c r="L2331" s="12"/>
      <c r="M2331" s="49"/>
      <c r="N2331" s="49"/>
      <c r="O2331" s="12"/>
      <c r="P2331" s="12"/>
      <c r="Q2331" s="12"/>
      <c r="R2331" s="12"/>
      <c r="S2331" s="12"/>
      <c r="T2331" s="12"/>
    </row>
    <row r="2332" spans="1:20" s="1" customFormat="1" x14ac:dyDescent="0.4">
      <c r="A2332" s="12"/>
      <c r="B2332" s="12"/>
      <c r="C2332" s="42"/>
      <c r="D2332" s="12"/>
      <c r="E2332" s="12"/>
      <c r="F2332" s="12"/>
      <c r="G2332" s="12"/>
      <c r="H2332" s="12"/>
      <c r="I2332" s="12"/>
      <c r="J2332" s="12"/>
      <c r="K2332" s="12"/>
      <c r="L2332" s="12"/>
      <c r="M2332" s="49"/>
      <c r="N2332" s="49"/>
      <c r="O2332" s="12"/>
      <c r="P2332" s="12"/>
      <c r="Q2332" s="12"/>
      <c r="R2332" s="12"/>
      <c r="S2332" s="12"/>
      <c r="T2332" s="12"/>
    </row>
    <row r="2333" spans="1:20" s="1" customFormat="1" x14ac:dyDescent="0.4">
      <c r="A2333" s="12"/>
      <c r="B2333" s="12"/>
      <c r="C2333" s="42"/>
      <c r="D2333" s="12"/>
      <c r="E2333" s="12"/>
      <c r="F2333" s="12"/>
      <c r="G2333" s="12"/>
      <c r="H2333" s="12"/>
      <c r="I2333" s="12"/>
      <c r="J2333" s="12"/>
      <c r="K2333" s="12"/>
      <c r="L2333" s="12"/>
      <c r="M2333" s="49"/>
      <c r="N2333" s="49"/>
      <c r="O2333" s="12"/>
      <c r="P2333" s="12"/>
      <c r="Q2333" s="12"/>
      <c r="R2333" s="12"/>
      <c r="S2333" s="12"/>
      <c r="T2333" s="12"/>
    </row>
    <row r="2334" spans="1:20" s="1" customFormat="1" x14ac:dyDescent="0.4">
      <c r="A2334" s="12"/>
      <c r="B2334" s="12"/>
      <c r="C2334" s="42"/>
      <c r="D2334" s="12"/>
      <c r="E2334" s="12"/>
      <c r="F2334" s="12"/>
      <c r="G2334" s="12"/>
      <c r="H2334" s="12"/>
      <c r="I2334" s="12"/>
      <c r="J2334" s="12"/>
      <c r="K2334" s="12"/>
      <c r="L2334" s="12"/>
      <c r="M2334" s="49"/>
      <c r="N2334" s="49"/>
      <c r="O2334" s="12"/>
      <c r="P2334" s="12"/>
      <c r="Q2334" s="12"/>
      <c r="R2334" s="12"/>
      <c r="S2334" s="12"/>
      <c r="T2334" s="12"/>
    </row>
    <row r="2335" spans="1:20" s="1" customFormat="1" x14ac:dyDescent="0.4">
      <c r="A2335" s="12"/>
      <c r="B2335" s="12"/>
      <c r="C2335" s="42"/>
      <c r="D2335" s="12"/>
      <c r="E2335" s="12"/>
      <c r="F2335" s="12"/>
      <c r="G2335" s="12"/>
      <c r="H2335" s="12"/>
      <c r="I2335" s="12"/>
      <c r="J2335" s="12"/>
      <c r="K2335" s="12"/>
      <c r="L2335" s="12"/>
      <c r="M2335" s="49"/>
      <c r="N2335" s="49"/>
      <c r="O2335" s="12"/>
      <c r="P2335" s="12"/>
      <c r="Q2335" s="12"/>
      <c r="R2335" s="12"/>
      <c r="S2335" s="12"/>
      <c r="T2335" s="12"/>
    </row>
    <row r="2336" spans="1:20" s="1" customFormat="1" x14ac:dyDescent="0.4">
      <c r="A2336" s="12"/>
      <c r="B2336" s="12"/>
      <c r="C2336" s="42"/>
      <c r="D2336" s="12"/>
      <c r="E2336" s="12"/>
      <c r="F2336" s="12"/>
      <c r="G2336" s="12"/>
      <c r="H2336" s="12"/>
      <c r="I2336" s="12"/>
      <c r="J2336" s="12"/>
      <c r="K2336" s="12"/>
      <c r="L2336" s="12"/>
      <c r="M2336" s="49"/>
      <c r="N2336" s="49"/>
      <c r="O2336" s="12"/>
      <c r="P2336" s="12"/>
      <c r="Q2336" s="12"/>
      <c r="R2336" s="12"/>
      <c r="S2336" s="12"/>
      <c r="T2336" s="12"/>
    </row>
    <row r="2337" spans="1:20" s="1" customFormat="1" x14ac:dyDescent="0.4">
      <c r="A2337" s="12"/>
      <c r="B2337" s="12"/>
      <c r="C2337" s="42"/>
      <c r="D2337" s="12"/>
      <c r="E2337" s="12"/>
      <c r="F2337" s="12"/>
      <c r="G2337" s="12"/>
      <c r="H2337" s="12"/>
      <c r="I2337" s="12"/>
      <c r="J2337" s="12"/>
      <c r="K2337" s="12"/>
      <c r="L2337" s="12"/>
      <c r="M2337" s="49"/>
      <c r="N2337" s="49"/>
      <c r="O2337" s="12"/>
      <c r="P2337" s="12"/>
      <c r="Q2337" s="12"/>
      <c r="R2337" s="12"/>
      <c r="S2337" s="12"/>
      <c r="T2337" s="12"/>
    </row>
    <row r="2338" spans="1:20" s="1" customFormat="1" x14ac:dyDescent="0.4">
      <c r="A2338" s="12"/>
      <c r="B2338" s="12"/>
      <c r="C2338" s="42"/>
      <c r="D2338" s="12"/>
      <c r="E2338" s="12"/>
      <c r="F2338" s="12"/>
      <c r="G2338" s="12"/>
      <c r="H2338" s="12"/>
      <c r="I2338" s="12"/>
      <c r="J2338" s="12"/>
      <c r="K2338" s="12"/>
      <c r="L2338" s="12"/>
      <c r="M2338" s="49"/>
      <c r="N2338" s="49"/>
      <c r="O2338" s="12"/>
      <c r="P2338" s="12"/>
      <c r="Q2338" s="12"/>
      <c r="R2338" s="12"/>
      <c r="S2338" s="12"/>
      <c r="T2338" s="12"/>
    </row>
    <row r="2339" spans="1:20" s="1" customFormat="1" x14ac:dyDescent="0.4">
      <c r="A2339" s="12"/>
      <c r="B2339" s="12"/>
      <c r="C2339" s="42"/>
      <c r="D2339" s="12"/>
      <c r="E2339" s="12"/>
      <c r="F2339" s="12"/>
      <c r="G2339" s="12"/>
      <c r="H2339" s="12"/>
      <c r="I2339" s="12"/>
      <c r="J2339" s="12"/>
      <c r="K2339" s="12"/>
      <c r="L2339" s="12"/>
      <c r="M2339" s="49"/>
      <c r="N2339" s="49"/>
      <c r="O2339" s="12"/>
      <c r="P2339" s="12"/>
      <c r="Q2339" s="12"/>
      <c r="R2339" s="12"/>
      <c r="S2339" s="12"/>
      <c r="T2339" s="12"/>
    </row>
    <row r="2340" spans="1:20" s="1" customFormat="1" x14ac:dyDescent="0.4">
      <c r="A2340" s="12"/>
      <c r="B2340" s="12"/>
      <c r="C2340" s="42"/>
      <c r="D2340" s="12"/>
      <c r="E2340" s="12"/>
      <c r="F2340" s="12"/>
      <c r="G2340" s="12"/>
      <c r="H2340" s="12"/>
      <c r="I2340" s="12"/>
      <c r="J2340" s="12"/>
      <c r="K2340" s="12"/>
      <c r="L2340" s="12"/>
      <c r="M2340" s="49"/>
      <c r="N2340" s="49"/>
      <c r="O2340" s="12"/>
      <c r="P2340" s="12"/>
      <c r="Q2340" s="12"/>
      <c r="R2340" s="12"/>
      <c r="S2340" s="12"/>
      <c r="T2340" s="12"/>
    </row>
    <row r="2341" spans="1:20" s="1" customFormat="1" x14ac:dyDescent="0.4">
      <c r="A2341" s="12"/>
      <c r="B2341" s="12"/>
      <c r="C2341" s="42"/>
      <c r="D2341" s="12"/>
      <c r="E2341" s="12"/>
      <c r="F2341" s="12"/>
      <c r="G2341" s="12"/>
      <c r="H2341" s="12"/>
      <c r="I2341" s="12"/>
      <c r="J2341" s="12"/>
      <c r="K2341" s="12"/>
      <c r="L2341" s="12"/>
      <c r="M2341" s="49"/>
      <c r="N2341" s="49"/>
      <c r="O2341" s="12"/>
      <c r="P2341" s="12"/>
      <c r="Q2341" s="12"/>
      <c r="R2341" s="12"/>
      <c r="S2341" s="12"/>
      <c r="T2341" s="12"/>
    </row>
    <row r="2342" spans="1:20" s="1" customFormat="1" x14ac:dyDescent="0.4">
      <c r="A2342" s="12"/>
      <c r="B2342" s="12"/>
      <c r="C2342" s="42"/>
      <c r="D2342" s="12"/>
      <c r="E2342" s="12"/>
      <c r="F2342" s="12"/>
      <c r="G2342" s="12"/>
      <c r="H2342" s="12"/>
      <c r="I2342" s="12"/>
      <c r="J2342" s="12"/>
      <c r="K2342" s="12"/>
      <c r="L2342" s="12"/>
      <c r="M2342" s="49"/>
      <c r="N2342" s="49"/>
      <c r="O2342" s="12"/>
      <c r="P2342" s="12"/>
      <c r="Q2342" s="12"/>
      <c r="R2342" s="12"/>
      <c r="S2342" s="12"/>
      <c r="T2342" s="12"/>
    </row>
    <row r="2343" spans="1:20" s="1" customFormat="1" x14ac:dyDescent="0.4">
      <c r="A2343" s="12"/>
      <c r="B2343" s="12"/>
      <c r="C2343" s="42"/>
      <c r="D2343" s="12"/>
      <c r="E2343" s="12"/>
      <c r="F2343" s="12"/>
      <c r="G2343" s="12"/>
      <c r="H2343" s="12"/>
      <c r="I2343" s="12"/>
      <c r="J2343" s="12"/>
      <c r="K2343" s="12"/>
      <c r="L2343" s="12"/>
      <c r="M2343" s="49"/>
      <c r="N2343" s="49"/>
      <c r="O2343" s="12"/>
      <c r="P2343" s="12"/>
      <c r="Q2343" s="12"/>
      <c r="R2343" s="12"/>
      <c r="S2343" s="12"/>
      <c r="T2343" s="12"/>
    </row>
    <row r="2344" spans="1:20" s="1" customFormat="1" x14ac:dyDescent="0.4">
      <c r="A2344" s="12"/>
      <c r="B2344" s="12"/>
      <c r="C2344" s="42"/>
      <c r="D2344" s="12"/>
      <c r="E2344" s="12"/>
      <c r="F2344" s="12"/>
      <c r="G2344" s="12"/>
      <c r="H2344" s="12"/>
      <c r="I2344" s="12"/>
      <c r="J2344" s="12"/>
      <c r="K2344" s="12"/>
      <c r="L2344" s="12"/>
      <c r="M2344" s="49"/>
      <c r="N2344" s="49"/>
      <c r="O2344" s="12"/>
      <c r="P2344" s="12"/>
      <c r="Q2344" s="12"/>
      <c r="R2344" s="12"/>
      <c r="S2344" s="12"/>
      <c r="T2344" s="12"/>
    </row>
    <row r="2345" spans="1:20" s="1" customFormat="1" x14ac:dyDescent="0.4">
      <c r="A2345" s="12"/>
      <c r="B2345" s="12"/>
      <c r="C2345" s="42"/>
      <c r="D2345" s="12"/>
      <c r="E2345" s="12"/>
      <c r="F2345" s="12"/>
      <c r="G2345" s="12"/>
      <c r="H2345" s="12"/>
      <c r="I2345" s="12"/>
      <c r="J2345" s="12"/>
      <c r="K2345" s="12"/>
      <c r="L2345" s="12"/>
      <c r="M2345" s="49"/>
      <c r="N2345" s="49"/>
      <c r="O2345" s="12"/>
      <c r="P2345" s="12"/>
      <c r="Q2345" s="12"/>
      <c r="R2345" s="12"/>
      <c r="S2345" s="12"/>
      <c r="T2345" s="12"/>
    </row>
    <row r="2346" spans="1:20" s="1" customFormat="1" x14ac:dyDescent="0.4">
      <c r="A2346" s="12"/>
      <c r="B2346" s="12"/>
      <c r="C2346" s="42"/>
      <c r="D2346" s="12"/>
      <c r="E2346" s="12"/>
      <c r="F2346" s="12"/>
      <c r="G2346" s="12"/>
      <c r="H2346" s="12"/>
      <c r="I2346" s="12"/>
      <c r="J2346" s="12"/>
      <c r="K2346" s="12"/>
      <c r="L2346" s="12"/>
      <c r="M2346" s="49"/>
      <c r="N2346" s="49"/>
      <c r="O2346" s="12"/>
      <c r="P2346" s="12"/>
      <c r="Q2346" s="12"/>
      <c r="R2346" s="12"/>
      <c r="S2346" s="12"/>
      <c r="T2346" s="12"/>
    </row>
    <row r="2347" spans="1:20" s="1" customFormat="1" x14ac:dyDescent="0.4">
      <c r="A2347" s="12"/>
      <c r="B2347" s="12"/>
      <c r="C2347" s="42"/>
      <c r="D2347" s="12"/>
      <c r="E2347" s="12"/>
      <c r="F2347" s="12"/>
      <c r="G2347" s="12"/>
      <c r="H2347" s="12"/>
      <c r="I2347" s="12"/>
      <c r="J2347" s="12"/>
      <c r="K2347" s="12"/>
      <c r="L2347" s="12"/>
      <c r="M2347" s="49"/>
      <c r="N2347" s="49"/>
      <c r="O2347" s="12"/>
      <c r="P2347" s="12"/>
      <c r="Q2347" s="12"/>
      <c r="R2347" s="12"/>
      <c r="S2347" s="12"/>
      <c r="T2347" s="12"/>
    </row>
    <row r="2348" spans="1:20" s="1" customFormat="1" x14ac:dyDescent="0.4">
      <c r="A2348" s="12"/>
      <c r="B2348" s="12"/>
      <c r="C2348" s="42"/>
      <c r="D2348" s="12"/>
      <c r="E2348" s="12"/>
      <c r="F2348" s="12"/>
      <c r="G2348" s="12"/>
      <c r="H2348" s="12"/>
      <c r="I2348" s="12"/>
      <c r="J2348" s="12"/>
      <c r="K2348" s="12"/>
      <c r="L2348" s="12"/>
      <c r="M2348" s="49"/>
      <c r="N2348" s="49"/>
      <c r="O2348" s="12"/>
      <c r="P2348" s="12"/>
      <c r="Q2348" s="12"/>
      <c r="R2348" s="12"/>
      <c r="S2348" s="12"/>
      <c r="T2348" s="12"/>
    </row>
    <row r="2349" spans="1:20" s="1" customFormat="1" x14ac:dyDescent="0.4">
      <c r="A2349" s="12"/>
      <c r="B2349" s="12"/>
      <c r="C2349" s="42"/>
      <c r="D2349" s="12"/>
      <c r="E2349" s="12"/>
      <c r="F2349" s="12"/>
      <c r="G2349" s="12"/>
      <c r="H2349" s="12"/>
      <c r="I2349" s="12"/>
      <c r="J2349" s="12"/>
      <c r="K2349" s="12"/>
      <c r="L2349" s="12"/>
      <c r="M2349" s="49"/>
      <c r="N2349" s="49"/>
      <c r="O2349" s="12"/>
      <c r="P2349" s="12"/>
      <c r="Q2349" s="12"/>
      <c r="R2349" s="12"/>
      <c r="S2349" s="12"/>
      <c r="T2349" s="12"/>
    </row>
    <row r="2350" spans="1:20" s="1" customFormat="1" x14ac:dyDescent="0.4">
      <c r="A2350" s="12"/>
      <c r="B2350" s="12"/>
      <c r="C2350" s="42"/>
      <c r="D2350" s="12"/>
      <c r="E2350" s="12"/>
      <c r="F2350" s="12"/>
      <c r="G2350" s="12"/>
      <c r="H2350" s="12"/>
      <c r="I2350" s="12"/>
      <c r="J2350" s="12"/>
      <c r="K2350" s="12"/>
      <c r="L2350" s="12"/>
      <c r="M2350" s="49"/>
      <c r="N2350" s="49"/>
      <c r="O2350" s="12"/>
      <c r="P2350" s="12"/>
      <c r="Q2350" s="12"/>
      <c r="R2350" s="12"/>
      <c r="S2350" s="12"/>
      <c r="T2350" s="12"/>
    </row>
    <row r="2351" spans="1:20" s="1" customFormat="1" x14ac:dyDescent="0.4">
      <c r="A2351" s="12"/>
      <c r="B2351" s="12"/>
      <c r="C2351" s="42"/>
      <c r="D2351" s="12"/>
      <c r="E2351" s="12"/>
      <c r="F2351" s="12"/>
      <c r="G2351" s="12"/>
      <c r="H2351" s="12"/>
      <c r="I2351" s="12"/>
      <c r="J2351" s="12"/>
      <c r="K2351" s="12"/>
      <c r="L2351" s="12"/>
      <c r="M2351" s="49"/>
      <c r="N2351" s="49"/>
      <c r="O2351" s="12"/>
      <c r="P2351" s="12"/>
      <c r="Q2351" s="12"/>
      <c r="R2351" s="12"/>
      <c r="S2351" s="12"/>
      <c r="T2351" s="12"/>
    </row>
    <row r="2352" spans="1:20" s="1" customFormat="1" x14ac:dyDescent="0.4">
      <c r="A2352" s="12"/>
      <c r="B2352" s="12"/>
      <c r="C2352" s="42"/>
      <c r="D2352" s="12"/>
      <c r="E2352" s="12"/>
      <c r="F2352" s="12"/>
      <c r="G2352" s="12"/>
      <c r="H2352" s="12"/>
      <c r="I2352" s="12"/>
      <c r="J2352" s="12"/>
      <c r="K2352" s="12"/>
      <c r="L2352" s="12"/>
      <c r="M2352" s="49"/>
      <c r="N2352" s="49"/>
      <c r="O2352" s="12"/>
      <c r="P2352" s="12"/>
      <c r="Q2352" s="12"/>
      <c r="R2352" s="12"/>
      <c r="S2352" s="12"/>
      <c r="T2352" s="12"/>
    </row>
    <row r="2353" spans="1:20" s="1" customFormat="1" x14ac:dyDescent="0.4">
      <c r="A2353" s="12"/>
      <c r="B2353" s="12"/>
      <c r="C2353" s="42"/>
      <c r="D2353" s="12"/>
      <c r="E2353" s="12"/>
      <c r="F2353" s="12"/>
      <c r="G2353" s="12"/>
      <c r="H2353" s="12"/>
      <c r="I2353" s="12"/>
      <c r="J2353" s="12"/>
      <c r="K2353" s="12"/>
      <c r="L2353" s="12"/>
      <c r="M2353" s="49"/>
      <c r="N2353" s="49"/>
      <c r="O2353" s="12"/>
      <c r="P2353" s="12"/>
      <c r="Q2353" s="12"/>
      <c r="R2353" s="12"/>
      <c r="S2353" s="12"/>
      <c r="T2353" s="12"/>
    </row>
    <row r="2354" spans="1:20" s="1" customFormat="1" x14ac:dyDescent="0.4">
      <c r="A2354" s="12"/>
      <c r="B2354" s="12"/>
      <c r="C2354" s="42"/>
      <c r="D2354" s="12"/>
      <c r="E2354" s="12"/>
      <c r="F2354" s="12"/>
      <c r="G2354" s="12"/>
      <c r="H2354" s="12"/>
      <c r="I2354" s="12"/>
      <c r="J2354" s="12"/>
      <c r="K2354" s="12"/>
      <c r="L2354" s="12"/>
      <c r="M2354" s="49"/>
      <c r="N2354" s="49"/>
      <c r="O2354" s="12"/>
      <c r="P2354" s="12"/>
      <c r="Q2354" s="12"/>
      <c r="R2354" s="12"/>
      <c r="S2354" s="12"/>
      <c r="T2354" s="12"/>
    </row>
    <row r="2355" spans="1:20" s="1" customFormat="1" x14ac:dyDescent="0.4">
      <c r="A2355" s="12"/>
      <c r="B2355" s="12"/>
      <c r="C2355" s="42"/>
      <c r="D2355" s="12"/>
      <c r="E2355" s="12"/>
      <c r="F2355" s="12"/>
      <c r="G2355" s="12"/>
      <c r="H2355" s="12"/>
      <c r="I2355" s="12"/>
      <c r="J2355" s="12"/>
      <c r="K2355" s="12"/>
      <c r="L2355" s="12"/>
      <c r="M2355" s="49"/>
      <c r="N2355" s="49"/>
      <c r="O2355" s="12"/>
      <c r="P2355" s="12"/>
      <c r="Q2355" s="12"/>
      <c r="R2355" s="12"/>
      <c r="S2355" s="12"/>
      <c r="T2355" s="12"/>
    </row>
    <row r="2356" spans="1:20" s="1" customFormat="1" x14ac:dyDescent="0.4">
      <c r="A2356" s="12"/>
      <c r="B2356" s="12"/>
      <c r="C2356" s="42"/>
      <c r="D2356" s="12"/>
      <c r="E2356" s="12"/>
      <c r="F2356" s="12"/>
      <c r="G2356" s="12"/>
      <c r="H2356" s="12"/>
      <c r="I2356" s="12"/>
      <c r="J2356" s="12"/>
      <c r="K2356" s="12"/>
      <c r="L2356" s="12"/>
      <c r="M2356" s="49"/>
      <c r="N2356" s="49"/>
      <c r="O2356" s="12"/>
      <c r="P2356" s="12"/>
      <c r="Q2356" s="12"/>
      <c r="R2356" s="12"/>
      <c r="S2356" s="12"/>
      <c r="T2356" s="12"/>
    </row>
    <row r="2357" spans="1:20" s="1" customFormat="1" x14ac:dyDescent="0.4">
      <c r="A2357" s="12"/>
      <c r="B2357" s="12"/>
      <c r="C2357" s="42"/>
      <c r="D2357" s="12"/>
      <c r="E2357" s="12"/>
      <c r="F2357" s="12"/>
      <c r="G2357" s="12"/>
      <c r="H2357" s="12"/>
      <c r="I2357" s="12"/>
      <c r="J2357" s="12"/>
      <c r="K2357" s="12"/>
      <c r="L2357" s="12"/>
      <c r="M2357" s="49"/>
      <c r="N2357" s="49"/>
      <c r="O2357" s="12"/>
      <c r="P2357" s="12"/>
      <c r="Q2357" s="12"/>
      <c r="R2357" s="12"/>
      <c r="S2357" s="12"/>
      <c r="T2357" s="12"/>
    </row>
    <row r="2358" spans="1:20" s="1" customFormat="1" x14ac:dyDescent="0.4">
      <c r="A2358" s="12"/>
      <c r="B2358" s="12"/>
      <c r="C2358" s="42"/>
      <c r="D2358" s="12"/>
      <c r="E2358" s="12"/>
      <c r="F2358" s="12"/>
      <c r="G2358" s="12"/>
      <c r="H2358" s="12"/>
      <c r="I2358" s="12"/>
      <c r="J2358" s="12"/>
      <c r="K2358" s="12"/>
      <c r="L2358" s="12"/>
      <c r="M2358" s="49"/>
      <c r="N2358" s="49"/>
      <c r="O2358" s="12"/>
      <c r="P2358" s="12"/>
      <c r="Q2358" s="12"/>
      <c r="R2358" s="12"/>
      <c r="S2358" s="12"/>
      <c r="T2358" s="12"/>
    </row>
    <row r="2359" spans="1:20" s="1" customFormat="1" x14ac:dyDescent="0.4">
      <c r="A2359" s="12"/>
      <c r="B2359" s="12"/>
      <c r="C2359" s="42"/>
      <c r="D2359" s="12"/>
      <c r="E2359" s="12"/>
      <c r="F2359" s="12"/>
      <c r="G2359" s="12"/>
      <c r="H2359" s="12"/>
      <c r="I2359" s="12"/>
      <c r="J2359" s="12"/>
      <c r="K2359" s="12"/>
      <c r="L2359" s="12"/>
      <c r="M2359" s="49"/>
      <c r="N2359" s="49"/>
      <c r="O2359" s="12"/>
      <c r="P2359" s="12"/>
      <c r="Q2359" s="12"/>
      <c r="R2359" s="12"/>
      <c r="S2359" s="12"/>
      <c r="T2359" s="12"/>
    </row>
    <row r="2360" spans="1:20" s="1" customFormat="1" x14ac:dyDescent="0.4">
      <c r="A2360" s="12"/>
      <c r="B2360" s="12"/>
      <c r="C2360" s="42"/>
      <c r="D2360" s="12"/>
      <c r="E2360" s="12"/>
      <c r="F2360" s="12"/>
      <c r="G2360" s="12"/>
      <c r="H2360" s="12"/>
      <c r="I2360" s="12"/>
      <c r="J2360" s="12"/>
      <c r="K2360" s="12"/>
      <c r="L2360" s="12"/>
      <c r="M2360" s="49"/>
      <c r="N2360" s="49"/>
      <c r="O2360" s="12"/>
      <c r="P2360" s="12"/>
      <c r="Q2360" s="12"/>
      <c r="R2360" s="12"/>
      <c r="S2360" s="12"/>
      <c r="T2360" s="12"/>
    </row>
    <row r="2361" spans="1:20" s="1" customFormat="1" x14ac:dyDescent="0.4">
      <c r="A2361" s="12"/>
      <c r="B2361" s="12"/>
      <c r="C2361" s="42"/>
      <c r="D2361" s="12"/>
      <c r="E2361" s="12"/>
      <c r="F2361" s="12"/>
      <c r="G2361" s="12"/>
      <c r="H2361" s="12"/>
      <c r="I2361" s="12"/>
      <c r="J2361" s="12"/>
      <c r="K2361" s="12"/>
      <c r="L2361" s="12"/>
      <c r="M2361" s="49"/>
      <c r="N2361" s="49"/>
      <c r="O2361" s="12"/>
      <c r="P2361" s="12"/>
      <c r="Q2361" s="12"/>
      <c r="R2361" s="12"/>
      <c r="S2361" s="12"/>
      <c r="T2361" s="12"/>
    </row>
    <row r="2362" spans="1:20" s="1" customFormat="1" x14ac:dyDescent="0.4">
      <c r="A2362" s="12"/>
      <c r="B2362" s="12"/>
      <c r="C2362" s="42"/>
      <c r="D2362" s="12"/>
      <c r="E2362" s="12"/>
      <c r="F2362" s="12"/>
      <c r="G2362" s="12"/>
      <c r="H2362" s="12"/>
      <c r="I2362" s="12"/>
      <c r="J2362" s="12"/>
      <c r="K2362" s="12"/>
      <c r="L2362" s="12"/>
      <c r="M2362" s="49"/>
      <c r="N2362" s="49"/>
      <c r="O2362" s="12"/>
      <c r="P2362" s="12"/>
      <c r="Q2362" s="12"/>
      <c r="R2362" s="12"/>
      <c r="S2362" s="12"/>
      <c r="T2362" s="12"/>
    </row>
    <row r="2363" spans="1:20" s="1" customFormat="1" x14ac:dyDescent="0.4">
      <c r="A2363" s="12"/>
      <c r="B2363" s="12"/>
      <c r="C2363" s="42"/>
      <c r="D2363" s="12"/>
      <c r="E2363" s="12"/>
      <c r="F2363" s="12"/>
      <c r="G2363" s="12"/>
      <c r="H2363" s="12"/>
      <c r="I2363" s="12"/>
      <c r="J2363" s="12"/>
      <c r="K2363" s="12"/>
      <c r="L2363" s="12"/>
      <c r="M2363" s="49"/>
      <c r="N2363" s="49"/>
      <c r="O2363" s="12"/>
      <c r="P2363" s="12"/>
      <c r="Q2363" s="12"/>
      <c r="R2363" s="12"/>
      <c r="S2363" s="12"/>
      <c r="T2363" s="12"/>
    </row>
    <row r="2364" spans="1:20" s="1" customFormat="1" x14ac:dyDescent="0.4">
      <c r="A2364" s="12"/>
      <c r="B2364" s="12"/>
      <c r="C2364" s="42"/>
      <c r="D2364" s="12"/>
      <c r="E2364" s="12"/>
      <c r="F2364" s="12"/>
      <c r="G2364" s="12"/>
      <c r="H2364" s="12"/>
      <c r="I2364" s="12"/>
      <c r="J2364" s="12"/>
      <c r="K2364" s="12"/>
      <c r="L2364" s="12"/>
      <c r="M2364" s="49"/>
      <c r="N2364" s="49"/>
      <c r="O2364" s="12"/>
      <c r="P2364" s="12"/>
      <c r="Q2364" s="12"/>
      <c r="R2364" s="12"/>
      <c r="S2364" s="12"/>
      <c r="T2364" s="12"/>
    </row>
    <row r="2365" spans="1:20" s="1" customFormat="1" x14ac:dyDescent="0.4">
      <c r="A2365" s="12"/>
      <c r="B2365" s="12"/>
      <c r="C2365" s="42"/>
      <c r="D2365" s="12"/>
      <c r="E2365" s="12"/>
      <c r="F2365" s="12"/>
      <c r="G2365" s="12"/>
      <c r="H2365" s="12"/>
      <c r="I2365" s="12"/>
      <c r="J2365" s="12"/>
      <c r="K2365" s="12"/>
      <c r="L2365" s="12"/>
      <c r="M2365" s="49"/>
      <c r="N2365" s="49"/>
      <c r="O2365" s="12"/>
      <c r="P2365" s="12"/>
      <c r="Q2365" s="12"/>
      <c r="R2365" s="12"/>
      <c r="S2365" s="12"/>
      <c r="T2365" s="12"/>
    </row>
    <row r="2366" spans="1:20" s="1" customFormat="1" x14ac:dyDescent="0.4">
      <c r="A2366" s="12"/>
      <c r="B2366" s="12"/>
      <c r="C2366" s="42"/>
      <c r="D2366" s="12"/>
      <c r="E2366" s="12"/>
      <c r="F2366" s="12"/>
      <c r="G2366" s="12"/>
      <c r="H2366" s="12"/>
      <c r="I2366" s="12"/>
      <c r="J2366" s="12"/>
      <c r="K2366" s="12"/>
      <c r="L2366" s="12"/>
      <c r="M2366" s="49"/>
      <c r="N2366" s="49"/>
      <c r="O2366" s="12"/>
      <c r="P2366" s="12"/>
      <c r="Q2366" s="12"/>
      <c r="R2366" s="12"/>
      <c r="S2366" s="12"/>
      <c r="T2366" s="12"/>
    </row>
    <row r="2367" spans="1:20" s="1" customFormat="1" x14ac:dyDescent="0.4">
      <c r="A2367" s="12"/>
      <c r="B2367" s="12"/>
      <c r="C2367" s="42"/>
      <c r="D2367" s="12"/>
      <c r="E2367" s="12"/>
      <c r="F2367" s="12"/>
      <c r="G2367" s="12"/>
      <c r="H2367" s="12"/>
      <c r="I2367" s="12"/>
      <c r="J2367" s="12"/>
      <c r="K2367" s="12"/>
      <c r="L2367" s="12"/>
      <c r="M2367" s="49"/>
      <c r="N2367" s="49"/>
      <c r="O2367" s="12"/>
      <c r="P2367" s="12"/>
      <c r="Q2367" s="12"/>
      <c r="R2367" s="12"/>
      <c r="S2367" s="12"/>
      <c r="T2367" s="12"/>
    </row>
    <row r="2368" spans="1:20" s="1" customFormat="1" x14ac:dyDescent="0.4">
      <c r="A2368" s="12"/>
      <c r="B2368" s="12"/>
      <c r="C2368" s="42"/>
      <c r="D2368" s="12"/>
      <c r="E2368" s="12"/>
      <c r="F2368" s="12"/>
      <c r="G2368" s="12"/>
      <c r="H2368" s="12"/>
      <c r="I2368" s="12"/>
      <c r="J2368" s="12"/>
      <c r="K2368" s="12"/>
      <c r="L2368" s="12"/>
      <c r="M2368" s="49"/>
      <c r="N2368" s="49"/>
      <c r="O2368" s="12"/>
      <c r="P2368" s="12"/>
      <c r="Q2368" s="12"/>
      <c r="R2368" s="12"/>
      <c r="S2368" s="12"/>
      <c r="T2368" s="12"/>
    </row>
    <row r="2369" spans="1:20" s="1" customFormat="1" x14ac:dyDescent="0.4">
      <c r="A2369" s="12"/>
      <c r="B2369" s="12"/>
      <c r="C2369" s="42"/>
      <c r="D2369" s="12"/>
      <c r="E2369" s="12"/>
      <c r="F2369" s="12"/>
      <c r="G2369" s="12"/>
      <c r="H2369" s="12"/>
      <c r="I2369" s="12"/>
      <c r="J2369" s="12"/>
      <c r="K2369" s="12"/>
      <c r="L2369" s="12"/>
      <c r="M2369" s="49"/>
      <c r="N2369" s="49"/>
      <c r="O2369" s="12"/>
      <c r="P2369" s="12"/>
      <c r="Q2369" s="12"/>
      <c r="R2369" s="12"/>
      <c r="S2369" s="12"/>
      <c r="T2369" s="12"/>
    </row>
    <row r="2370" spans="1:20" s="1" customFormat="1" x14ac:dyDescent="0.4">
      <c r="A2370" s="12"/>
      <c r="B2370" s="12"/>
      <c r="C2370" s="42"/>
      <c r="D2370" s="12"/>
      <c r="E2370" s="12"/>
      <c r="F2370" s="12"/>
      <c r="G2370" s="12"/>
      <c r="H2370" s="12"/>
      <c r="I2370" s="12"/>
      <c r="J2370" s="12"/>
      <c r="K2370" s="12"/>
      <c r="L2370" s="12"/>
      <c r="M2370" s="49"/>
      <c r="N2370" s="49"/>
      <c r="O2370" s="12"/>
      <c r="P2370" s="12"/>
      <c r="Q2370" s="12"/>
      <c r="R2370" s="12"/>
      <c r="S2370" s="12"/>
      <c r="T2370" s="12"/>
    </row>
    <row r="2371" spans="1:20" s="1" customFormat="1" x14ac:dyDescent="0.4">
      <c r="A2371" s="12"/>
      <c r="B2371" s="12"/>
      <c r="C2371" s="42"/>
      <c r="D2371" s="12"/>
      <c r="E2371" s="12"/>
      <c r="F2371" s="12"/>
      <c r="G2371" s="12"/>
      <c r="H2371" s="12"/>
      <c r="I2371" s="12"/>
      <c r="J2371" s="12"/>
      <c r="K2371" s="12"/>
      <c r="L2371" s="12"/>
      <c r="M2371" s="49"/>
      <c r="N2371" s="49"/>
      <c r="O2371" s="12"/>
      <c r="P2371" s="12"/>
      <c r="Q2371" s="12"/>
      <c r="R2371" s="12"/>
      <c r="S2371" s="12"/>
      <c r="T2371" s="12"/>
    </row>
    <row r="2372" spans="1:20" s="1" customFormat="1" x14ac:dyDescent="0.4">
      <c r="A2372" s="12"/>
      <c r="B2372" s="12"/>
      <c r="C2372" s="42"/>
      <c r="D2372" s="12"/>
      <c r="E2372" s="12"/>
      <c r="F2372" s="12"/>
      <c r="G2372" s="12"/>
      <c r="H2372" s="12"/>
      <c r="I2372" s="12"/>
      <c r="J2372" s="12"/>
      <c r="K2372" s="12"/>
      <c r="L2372" s="12"/>
      <c r="M2372" s="49"/>
      <c r="N2372" s="49"/>
      <c r="O2372" s="12"/>
      <c r="P2372" s="12"/>
      <c r="Q2372" s="12"/>
      <c r="R2372" s="12"/>
      <c r="S2372" s="12"/>
      <c r="T2372" s="12"/>
    </row>
    <row r="2373" spans="1:20" s="1" customFormat="1" x14ac:dyDescent="0.4">
      <c r="A2373" s="12"/>
      <c r="B2373" s="12"/>
      <c r="C2373" s="42"/>
      <c r="D2373" s="12"/>
      <c r="E2373" s="12"/>
      <c r="F2373" s="12"/>
      <c r="G2373" s="12"/>
      <c r="H2373" s="12"/>
      <c r="I2373" s="12"/>
      <c r="J2373" s="12"/>
      <c r="K2373" s="12"/>
      <c r="L2373" s="12"/>
      <c r="M2373" s="49"/>
      <c r="N2373" s="49"/>
      <c r="O2373" s="12"/>
      <c r="P2373" s="12"/>
      <c r="Q2373" s="12"/>
      <c r="R2373" s="12"/>
      <c r="S2373" s="12"/>
      <c r="T2373" s="12"/>
    </row>
    <row r="2374" spans="1:20" s="1" customFormat="1" x14ac:dyDescent="0.4">
      <c r="A2374" s="12"/>
      <c r="B2374" s="12"/>
      <c r="C2374" s="42"/>
      <c r="D2374" s="12"/>
      <c r="E2374" s="12"/>
      <c r="F2374" s="12"/>
      <c r="G2374" s="12"/>
      <c r="H2374" s="12"/>
      <c r="I2374" s="12"/>
      <c r="J2374" s="12"/>
      <c r="K2374" s="12"/>
      <c r="L2374" s="12"/>
      <c r="M2374" s="49"/>
      <c r="N2374" s="49"/>
      <c r="O2374" s="12"/>
      <c r="P2374" s="12"/>
      <c r="Q2374" s="12"/>
      <c r="R2374" s="12"/>
      <c r="S2374" s="12"/>
      <c r="T2374" s="12"/>
    </row>
    <row r="2375" spans="1:20" s="1" customFormat="1" x14ac:dyDescent="0.4">
      <c r="A2375" s="12"/>
      <c r="B2375" s="12"/>
      <c r="C2375" s="42"/>
      <c r="D2375" s="12"/>
      <c r="E2375" s="12"/>
      <c r="F2375" s="12"/>
      <c r="G2375" s="12"/>
      <c r="H2375" s="12"/>
      <c r="I2375" s="12"/>
      <c r="J2375" s="12"/>
      <c r="K2375" s="12"/>
      <c r="L2375" s="12"/>
      <c r="M2375" s="49"/>
      <c r="N2375" s="49"/>
      <c r="O2375" s="12"/>
      <c r="P2375" s="12"/>
      <c r="Q2375" s="12"/>
      <c r="R2375" s="12"/>
      <c r="S2375" s="12"/>
      <c r="T2375" s="12"/>
    </row>
    <row r="2376" spans="1:20" s="1" customFormat="1" x14ac:dyDescent="0.4">
      <c r="A2376" s="12"/>
      <c r="B2376" s="12"/>
      <c r="C2376" s="42"/>
      <c r="D2376" s="12"/>
      <c r="E2376" s="12"/>
      <c r="F2376" s="12"/>
      <c r="G2376" s="12"/>
      <c r="H2376" s="12"/>
      <c r="I2376" s="12"/>
      <c r="J2376" s="12"/>
      <c r="K2376" s="12"/>
      <c r="L2376" s="12"/>
      <c r="M2376" s="49"/>
      <c r="N2376" s="49"/>
      <c r="O2376" s="12"/>
      <c r="P2376" s="12"/>
      <c r="Q2376" s="12"/>
      <c r="R2376" s="12"/>
      <c r="S2376" s="12"/>
      <c r="T2376" s="12"/>
    </row>
    <row r="2377" spans="1:20" s="1" customFormat="1" x14ac:dyDescent="0.4">
      <c r="A2377" s="12"/>
      <c r="B2377" s="12"/>
      <c r="C2377" s="42"/>
      <c r="D2377" s="12"/>
      <c r="E2377" s="12"/>
      <c r="F2377" s="12"/>
      <c r="G2377" s="12"/>
      <c r="H2377" s="12"/>
      <c r="I2377" s="12"/>
      <c r="J2377" s="12"/>
      <c r="K2377" s="12"/>
      <c r="L2377" s="12"/>
      <c r="M2377" s="49"/>
      <c r="N2377" s="49"/>
      <c r="O2377" s="12"/>
      <c r="P2377" s="12"/>
      <c r="Q2377" s="12"/>
      <c r="R2377" s="12"/>
      <c r="S2377" s="12"/>
      <c r="T2377" s="12"/>
    </row>
    <row r="2378" spans="1:20" s="1" customFormat="1" x14ac:dyDescent="0.4">
      <c r="A2378" s="12"/>
      <c r="B2378" s="12"/>
      <c r="C2378" s="42"/>
      <c r="D2378" s="12"/>
      <c r="E2378" s="12"/>
      <c r="F2378" s="12"/>
      <c r="G2378" s="12"/>
      <c r="H2378" s="12"/>
      <c r="I2378" s="12"/>
      <c r="J2378" s="12"/>
      <c r="K2378" s="12"/>
      <c r="L2378" s="12"/>
      <c r="M2378" s="49"/>
      <c r="N2378" s="49"/>
      <c r="O2378" s="12"/>
      <c r="P2378" s="12"/>
      <c r="Q2378" s="12"/>
      <c r="R2378" s="12"/>
      <c r="S2378" s="12"/>
      <c r="T2378" s="12"/>
    </row>
    <row r="2379" spans="1:20" s="1" customFormat="1" x14ac:dyDescent="0.4">
      <c r="A2379" s="12"/>
      <c r="B2379" s="12"/>
      <c r="C2379" s="42"/>
      <c r="D2379" s="12"/>
      <c r="E2379" s="12"/>
      <c r="F2379" s="12"/>
      <c r="G2379" s="12"/>
      <c r="H2379" s="12"/>
      <c r="I2379" s="12"/>
      <c r="J2379" s="12"/>
      <c r="K2379" s="12"/>
      <c r="L2379" s="12"/>
      <c r="M2379" s="49"/>
      <c r="N2379" s="49"/>
      <c r="O2379" s="12"/>
      <c r="P2379" s="12"/>
      <c r="Q2379" s="12"/>
      <c r="R2379" s="12"/>
      <c r="S2379" s="12"/>
      <c r="T2379" s="12"/>
    </row>
    <row r="2380" spans="1:20" s="1" customFormat="1" x14ac:dyDescent="0.4">
      <c r="A2380" s="12"/>
      <c r="B2380" s="12"/>
      <c r="C2380" s="42"/>
      <c r="D2380" s="12"/>
      <c r="E2380" s="12"/>
      <c r="F2380" s="12"/>
      <c r="G2380" s="12"/>
      <c r="H2380" s="12"/>
      <c r="I2380" s="12"/>
      <c r="J2380" s="12"/>
      <c r="K2380" s="12"/>
      <c r="L2380" s="12"/>
      <c r="M2380" s="49"/>
      <c r="N2380" s="49"/>
      <c r="O2380" s="12"/>
      <c r="P2380" s="12"/>
      <c r="Q2380" s="12"/>
      <c r="R2380" s="12"/>
      <c r="S2380" s="12"/>
      <c r="T2380" s="12"/>
    </row>
    <row r="2381" spans="1:20" s="1" customFormat="1" x14ac:dyDescent="0.4">
      <c r="A2381" s="12"/>
      <c r="B2381" s="12"/>
      <c r="C2381" s="42"/>
      <c r="D2381" s="12"/>
      <c r="E2381" s="12"/>
      <c r="F2381" s="12"/>
      <c r="G2381" s="12"/>
      <c r="H2381" s="12"/>
      <c r="I2381" s="12"/>
      <c r="J2381" s="12"/>
      <c r="K2381" s="12"/>
      <c r="L2381" s="12"/>
      <c r="M2381" s="49"/>
      <c r="N2381" s="49"/>
      <c r="O2381" s="12"/>
      <c r="P2381" s="12"/>
      <c r="Q2381" s="12"/>
      <c r="R2381" s="12"/>
      <c r="S2381" s="12"/>
      <c r="T2381" s="12"/>
    </row>
    <row r="2382" spans="1:20" s="1" customFormat="1" x14ac:dyDescent="0.4">
      <c r="A2382" s="12"/>
      <c r="B2382" s="12"/>
      <c r="C2382" s="42"/>
      <c r="D2382" s="12"/>
      <c r="E2382" s="12"/>
      <c r="F2382" s="12"/>
      <c r="G2382" s="12"/>
      <c r="H2382" s="12"/>
      <c r="I2382" s="12"/>
      <c r="J2382" s="12"/>
      <c r="K2382" s="12"/>
      <c r="L2382" s="12"/>
      <c r="M2382" s="49"/>
      <c r="N2382" s="49"/>
      <c r="O2382" s="12"/>
      <c r="P2382" s="12"/>
      <c r="Q2382" s="12"/>
      <c r="R2382" s="12"/>
      <c r="S2382" s="12"/>
      <c r="T2382" s="12"/>
    </row>
    <row r="2383" spans="1:20" s="1" customFormat="1" x14ac:dyDescent="0.4">
      <c r="A2383" s="12"/>
      <c r="B2383" s="12"/>
      <c r="C2383" s="42"/>
      <c r="D2383" s="12"/>
      <c r="E2383" s="12"/>
      <c r="F2383" s="12"/>
      <c r="G2383" s="12"/>
      <c r="H2383" s="12"/>
      <c r="I2383" s="12"/>
      <c r="J2383" s="12"/>
      <c r="K2383" s="12"/>
      <c r="L2383" s="12"/>
      <c r="M2383" s="49"/>
      <c r="N2383" s="49"/>
      <c r="O2383" s="12"/>
      <c r="P2383" s="12"/>
      <c r="Q2383" s="12"/>
      <c r="R2383" s="12"/>
      <c r="S2383" s="12"/>
      <c r="T2383" s="12"/>
    </row>
    <row r="2384" spans="1:20" s="1" customFormat="1" x14ac:dyDescent="0.4">
      <c r="A2384" s="12"/>
      <c r="B2384" s="12"/>
      <c r="C2384" s="42"/>
      <c r="D2384" s="12"/>
      <c r="E2384" s="12"/>
      <c r="F2384" s="12"/>
      <c r="G2384" s="12"/>
      <c r="H2384" s="12"/>
      <c r="I2384" s="12"/>
      <c r="J2384" s="12"/>
      <c r="K2384" s="12"/>
      <c r="L2384" s="12"/>
      <c r="M2384" s="49"/>
      <c r="N2384" s="49"/>
      <c r="O2384" s="12"/>
      <c r="P2384" s="12"/>
      <c r="Q2384" s="12"/>
      <c r="R2384" s="12"/>
      <c r="S2384" s="12"/>
      <c r="T2384" s="12"/>
    </row>
    <row r="2385" spans="1:20" s="1" customFormat="1" x14ac:dyDescent="0.4">
      <c r="A2385" s="12"/>
      <c r="B2385" s="12"/>
      <c r="C2385" s="42"/>
      <c r="D2385" s="12"/>
      <c r="E2385" s="12"/>
      <c r="F2385" s="12"/>
      <c r="G2385" s="12"/>
      <c r="H2385" s="12"/>
      <c r="I2385" s="12"/>
      <c r="J2385" s="12"/>
      <c r="K2385" s="12"/>
      <c r="L2385" s="12"/>
      <c r="M2385" s="49"/>
      <c r="N2385" s="49"/>
      <c r="O2385" s="12"/>
      <c r="P2385" s="12"/>
      <c r="Q2385" s="12"/>
      <c r="R2385" s="12"/>
      <c r="S2385" s="12"/>
      <c r="T2385" s="12"/>
    </row>
    <row r="2386" spans="1:20" s="1" customFormat="1" x14ac:dyDescent="0.4">
      <c r="A2386" s="12"/>
      <c r="B2386" s="12"/>
      <c r="C2386" s="42"/>
      <c r="D2386" s="12"/>
      <c r="E2386" s="12"/>
      <c r="F2386" s="12"/>
      <c r="G2386" s="12"/>
      <c r="H2386" s="12"/>
      <c r="I2386" s="12"/>
      <c r="J2386" s="12"/>
      <c r="K2386" s="12"/>
      <c r="L2386" s="12"/>
      <c r="M2386" s="49"/>
      <c r="N2386" s="49"/>
      <c r="O2386" s="12"/>
      <c r="P2386" s="12"/>
      <c r="Q2386" s="12"/>
      <c r="R2386" s="12"/>
      <c r="S2386" s="12"/>
      <c r="T2386" s="12"/>
    </row>
    <row r="2387" spans="1:20" s="1" customFormat="1" x14ac:dyDescent="0.4">
      <c r="A2387" s="12"/>
      <c r="B2387" s="12"/>
      <c r="C2387" s="42"/>
      <c r="D2387" s="12"/>
      <c r="E2387" s="12"/>
      <c r="F2387" s="12"/>
      <c r="G2387" s="12"/>
      <c r="H2387" s="12"/>
      <c r="I2387" s="12"/>
      <c r="J2387" s="12"/>
      <c r="K2387" s="12"/>
      <c r="L2387" s="12"/>
      <c r="M2387" s="49"/>
      <c r="N2387" s="49"/>
      <c r="O2387" s="12"/>
      <c r="P2387" s="12"/>
      <c r="Q2387" s="12"/>
      <c r="R2387" s="12"/>
      <c r="S2387" s="12"/>
      <c r="T2387" s="12"/>
    </row>
    <row r="2388" spans="1:20" s="1" customFormat="1" x14ac:dyDescent="0.4">
      <c r="A2388" s="12"/>
      <c r="B2388" s="12"/>
      <c r="C2388" s="42"/>
      <c r="D2388" s="12"/>
      <c r="E2388" s="12"/>
      <c r="F2388" s="12"/>
      <c r="G2388" s="12"/>
      <c r="H2388" s="12"/>
      <c r="I2388" s="12"/>
      <c r="J2388" s="12"/>
      <c r="K2388" s="12"/>
      <c r="L2388" s="12"/>
      <c r="M2388" s="49"/>
      <c r="N2388" s="49"/>
      <c r="O2388" s="12"/>
      <c r="P2388" s="12"/>
      <c r="Q2388" s="12"/>
      <c r="R2388" s="12"/>
      <c r="S2388" s="12"/>
      <c r="T2388" s="12"/>
    </row>
    <row r="2389" spans="1:20" s="1" customFormat="1" x14ac:dyDescent="0.4">
      <c r="A2389" s="12"/>
      <c r="B2389" s="12"/>
      <c r="C2389" s="42"/>
      <c r="D2389" s="12"/>
      <c r="E2389" s="12"/>
      <c r="F2389" s="12"/>
      <c r="G2389" s="12"/>
      <c r="H2389" s="12"/>
      <c r="I2389" s="12"/>
      <c r="J2389" s="12"/>
      <c r="K2389" s="12"/>
      <c r="L2389" s="12"/>
      <c r="M2389" s="49"/>
      <c r="N2389" s="49"/>
      <c r="O2389" s="12"/>
      <c r="P2389" s="12"/>
      <c r="Q2389" s="12"/>
      <c r="R2389" s="12"/>
      <c r="S2389" s="12"/>
      <c r="T2389" s="12"/>
    </row>
    <row r="2390" spans="1:20" s="1" customFormat="1" x14ac:dyDescent="0.4">
      <c r="A2390" s="12"/>
      <c r="B2390" s="12"/>
      <c r="C2390" s="42"/>
      <c r="D2390" s="12"/>
      <c r="E2390" s="12"/>
      <c r="F2390" s="12"/>
      <c r="G2390" s="12"/>
      <c r="H2390" s="12"/>
      <c r="I2390" s="12"/>
      <c r="J2390" s="12"/>
      <c r="K2390" s="12"/>
      <c r="L2390" s="12"/>
      <c r="M2390" s="49"/>
      <c r="N2390" s="49"/>
      <c r="O2390" s="12"/>
      <c r="P2390" s="12"/>
      <c r="Q2390" s="12"/>
      <c r="R2390" s="12"/>
      <c r="S2390" s="12"/>
      <c r="T2390" s="12"/>
    </row>
    <row r="2391" spans="1:20" s="1" customFormat="1" x14ac:dyDescent="0.4">
      <c r="A2391" s="12"/>
      <c r="B2391" s="12"/>
      <c r="C2391" s="42"/>
      <c r="D2391" s="12"/>
      <c r="E2391" s="12"/>
      <c r="F2391" s="12"/>
      <c r="G2391" s="12"/>
      <c r="H2391" s="12"/>
      <c r="I2391" s="12"/>
      <c r="J2391" s="12"/>
      <c r="K2391" s="12"/>
      <c r="L2391" s="12"/>
      <c r="M2391" s="49"/>
      <c r="N2391" s="49"/>
      <c r="O2391" s="12"/>
      <c r="P2391" s="12"/>
      <c r="Q2391" s="12"/>
      <c r="R2391" s="12"/>
      <c r="S2391" s="12"/>
      <c r="T2391" s="12"/>
    </row>
    <row r="2392" spans="1:20" s="1" customFormat="1" x14ac:dyDescent="0.4">
      <c r="A2392" s="12"/>
      <c r="B2392" s="12"/>
      <c r="C2392" s="42"/>
      <c r="D2392" s="12"/>
      <c r="E2392" s="12"/>
      <c r="F2392" s="12"/>
      <c r="G2392" s="12"/>
      <c r="H2392" s="12"/>
      <c r="I2392" s="12"/>
      <c r="J2392" s="12"/>
      <c r="K2392" s="12"/>
      <c r="L2392" s="12"/>
      <c r="M2392" s="49"/>
      <c r="N2392" s="49"/>
      <c r="O2392" s="12"/>
      <c r="P2392" s="12"/>
      <c r="Q2392" s="12"/>
      <c r="R2392" s="12"/>
      <c r="S2392" s="12"/>
      <c r="T2392" s="12"/>
    </row>
    <row r="2393" spans="1:20" s="1" customFormat="1" x14ac:dyDescent="0.4">
      <c r="A2393" s="12"/>
      <c r="B2393" s="12"/>
      <c r="C2393" s="42"/>
      <c r="D2393" s="12"/>
      <c r="E2393" s="12"/>
      <c r="F2393" s="12"/>
      <c r="G2393" s="12"/>
      <c r="H2393" s="12"/>
      <c r="I2393" s="12"/>
      <c r="J2393" s="12"/>
      <c r="K2393" s="12"/>
      <c r="L2393" s="12"/>
      <c r="M2393" s="49"/>
      <c r="N2393" s="49"/>
      <c r="O2393" s="12"/>
      <c r="P2393" s="12"/>
      <c r="Q2393" s="12"/>
      <c r="R2393" s="12"/>
      <c r="S2393" s="12"/>
      <c r="T2393" s="12"/>
    </row>
    <row r="2394" spans="1:20" s="1" customFormat="1" x14ac:dyDescent="0.4">
      <c r="A2394" s="12"/>
      <c r="B2394" s="12"/>
      <c r="C2394" s="42"/>
      <c r="D2394" s="12"/>
      <c r="E2394" s="12"/>
      <c r="F2394" s="12"/>
      <c r="G2394" s="12"/>
      <c r="H2394" s="12"/>
      <c r="I2394" s="12"/>
      <c r="J2394" s="12"/>
      <c r="K2394" s="12"/>
      <c r="L2394" s="12"/>
      <c r="M2394" s="49"/>
      <c r="N2394" s="49"/>
      <c r="O2394" s="12"/>
      <c r="P2394" s="12"/>
      <c r="Q2394" s="12"/>
      <c r="R2394" s="12"/>
      <c r="S2394" s="12"/>
      <c r="T2394" s="12"/>
    </row>
    <row r="2395" spans="1:20" s="1" customFormat="1" x14ac:dyDescent="0.4">
      <c r="A2395" s="12"/>
      <c r="B2395" s="12"/>
      <c r="C2395" s="42"/>
      <c r="D2395" s="12"/>
      <c r="E2395" s="12"/>
      <c r="F2395" s="12"/>
      <c r="G2395" s="12"/>
      <c r="H2395" s="12"/>
      <c r="I2395" s="12"/>
      <c r="J2395" s="12"/>
      <c r="K2395" s="12"/>
      <c r="L2395" s="12"/>
      <c r="M2395" s="49"/>
      <c r="N2395" s="49"/>
      <c r="O2395" s="12"/>
      <c r="P2395" s="12"/>
      <c r="Q2395" s="12"/>
      <c r="R2395" s="12"/>
      <c r="S2395" s="12"/>
      <c r="T2395" s="12"/>
    </row>
    <row r="2396" spans="1:20" s="1" customFormat="1" x14ac:dyDescent="0.4">
      <c r="A2396" s="12"/>
      <c r="B2396" s="12"/>
      <c r="C2396" s="42"/>
      <c r="D2396" s="12"/>
      <c r="E2396" s="12"/>
      <c r="F2396" s="12"/>
      <c r="G2396" s="12"/>
      <c r="H2396" s="12"/>
      <c r="I2396" s="12"/>
      <c r="J2396" s="12"/>
      <c r="K2396" s="12"/>
      <c r="L2396" s="12"/>
      <c r="M2396" s="49"/>
      <c r="N2396" s="49"/>
      <c r="O2396" s="12"/>
      <c r="P2396" s="12"/>
      <c r="Q2396" s="12"/>
      <c r="R2396" s="12"/>
      <c r="S2396" s="12"/>
      <c r="T2396" s="12"/>
    </row>
    <row r="2397" spans="1:20" s="1" customFormat="1" x14ac:dyDescent="0.4">
      <c r="A2397" s="12"/>
      <c r="B2397" s="12"/>
      <c r="C2397" s="42"/>
      <c r="D2397" s="12"/>
      <c r="E2397" s="12"/>
      <c r="F2397" s="12"/>
      <c r="G2397" s="12"/>
      <c r="H2397" s="12"/>
      <c r="I2397" s="12"/>
      <c r="J2397" s="12"/>
      <c r="K2397" s="12"/>
      <c r="L2397" s="12"/>
      <c r="M2397" s="49"/>
      <c r="N2397" s="49"/>
      <c r="O2397" s="12"/>
      <c r="P2397" s="12"/>
      <c r="Q2397" s="12"/>
      <c r="R2397" s="12"/>
      <c r="S2397" s="12"/>
      <c r="T2397" s="12"/>
    </row>
    <row r="2398" spans="1:20" s="1" customFormat="1" x14ac:dyDescent="0.4">
      <c r="A2398" s="12"/>
      <c r="B2398" s="12"/>
      <c r="C2398" s="42"/>
      <c r="D2398" s="12"/>
      <c r="E2398" s="12"/>
      <c r="F2398" s="12"/>
      <c r="G2398" s="12"/>
      <c r="H2398" s="12"/>
      <c r="I2398" s="12"/>
      <c r="J2398" s="12"/>
      <c r="K2398" s="12"/>
      <c r="L2398" s="12"/>
      <c r="M2398" s="49"/>
      <c r="N2398" s="49"/>
      <c r="O2398" s="12"/>
      <c r="P2398" s="12"/>
      <c r="Q2398" s="12"/>
      <c r="R2398" s="12"/>
      <c r="S2398" s="12"/>
      <c r="T2398" s="12"/>
    </row>
    <row r="2399" spans="1:20" s="1" customFormat="1" x14ac:dyDescent="0.4">
      <c r="A2399" s="12"/>
      <c r="B2399" s="12"/>
      <c r="C2399" s="42"/>
      <c r="D2399" s="12"/>
      <c r="E2399" s="12"/>
      <c r="F2399" s="12"/>
      <c r="G2399" s="12"/>
      <c r="H2399" s="12"/>
      <c r="I2399" s="12"/>
      <c r="J2399" s="12"/>
      <c r="K2399" s="12"/>
      <c r="L2399" s="12"/>
      <c r="M2399" s="49"/>
      <c r="N2399" s="49"/>
      <c r="O2399" s="12"/>
      <c r="P2399" s="12"/>
      <c r="Q2399" s="12"/>
      <c r="R2399" s="12"/>
      <c r="S2399" s="12"/>
      <c r="T2399" s="12"/>
    </row>
    <row r="2400" spans="1:20" s="1" customFormat="1" x14ac:dyDescent="0.4">
      <c r="A2400" s="12"/>
      <c r="B2400" s="12"/>
      <c r="C2400" s="42"/>
      <c r="D2400" s="12"/>
      <c r="E2400" s="12"/>
      <c r="F2400" s="12"/>
      <c r="G2400" s="12"/>
      <c r="H2400" s="12"/>
      <c r="I2400" s="12"/>
      <c r="J2400" s="12"/>
      <c r="K2400" s="12"/>
      <c r="L2400" s="12"/>
      <c r="M2400" s="49"/>
      <c r="N2400" s="49"/>
      <c r="O2400" s="12"/>
      <c r="P2400" s="12"/>
      <c r="Q2400" s="12"/>
      <c r="R2400" s="12"/>
      <c r="S2400" s="12"/>
      <c r="T2400" s="12"/>
    </row>
    <row r="2401" spans="1:20" s="1" customFormat="1" x14ac:dyDescent="0.4">
      <c r="A2401" s="12"/>
      <c r="B2401" s="12"/>
      <c r="C2401" s="42"/>
      <c r="D2401" s="12"/>
      <c r="E2401" s="12"/>
      <c r="F2401" s="12"/>
      <c r="G2401" s="12"/>
      <c r="H2401" s="12"/>
      <c r="I2401" s="12"/>
      <c r="J2401" s="12"/>
      <c r="K2401" s="12"/>
      <c r="L2401" s="12"/>
      <c r="M2401" s="49"/>
      <c r="N2401" s="49"/>
      <c r="O2401" s="12"/>
      <c r="P2401" s="12"/>
      <c r="Q2401" s="12"/>
      <c r="R2401" s="12"/>
      <c r="S2401" s="12"/>
      <c r="T2401" s="12"/>
    </row>
    <row r="2402" spans="1:20" s="1" customFormat="1" x14ac:dyDescent="0.4">
      <c r="A2402" s="12"/>
      <c r="B2402" s="12"/>
      <c r="C2402" s="42"/>
      <c r="D2402" s="12"/>
      <c r="E2402" s="12"/>
      <c r="F2402" s="12"/>
      <c r="G2402" s="12"/>
      <c r="H2402" s="12"/>
      <c r="I2402" s="12"/>
      <c r="J2402" s="12"/>
      <c r="K2402" s="12"/>
      <c r="L2402" s="12"/>
      <c r="M2402" s="49"/>
      <c r="N2402" s="49"/>
      <c r="O2402" s="12"/>
      <c r="P2402" s="12"/>
      <c r="Q2402" s="12"/>
      <c r="R2402" s="12"/>
      <c r="S2402" s="12"/>
      <c r="T2402" s="12"/>
    </row>
    <row r="2403" spans="1:20" s="1" customFormat="1" x14ac:dyDescent="0.4">
      <c r="A2403" s="12"/>
      <c r="B2403" s="12"/>
      <c r="C2403" s="42"/>
      <c r="D2403" s="12"/>
      <c r="E2403" s="12"/>
      <c r="F2403" s="12"/>
      <c r="G2403" s="12"/>
      <c r="H2403" s="12"/>
      <c r="I2403" s="12"/>
      <c r="J2403" s="12"/>
      <c r="K2403" s="12"/>
      <c r="L2403" s="12"/>
      <c r="M2403" s="49"/>
      <c r="N2403" s="49"/>
      <c r="O2403" s="12"/>
      <c r="P2403" s="12"/>
      <c r="Q2403" s="12"/>
      <c r="R2403" s="12"/>
      <c r="S2403" s="12"/>
      <c r="T2403" s="12"/>
    </row>
    <row r="2404" spans="1:20" s="1" customFormat="1" x14ac:dyDescent="0.4">
      <c r="A2404" s="12"/>
      <c r="B2404" s="12"/>
      <c r="C2404" s="42"/>
      <c r="D2404" s="12"/>
      <c r="E2404" s="12"/>
      <c r="F2404" s="12"/>
      <c r="G2404" s="12"/>
      <c r="H2404" s="12"/>
      <c r="I2404" s="12"/>
      <c r="J2404" s="12"/>
      <c r="K2404" s="12"/>
      <c r="L2404" s="12"/>
      <c r="M2404" s="49"/>
      <c r="N2404" s="49"/>
      <c r="O2404" s="12"/>
      <c r="P2404" s="12"/>
      <c r="Q2404" s="12"/>
      <c r="R2404" s="12"/>
      <c r="S2404" s="12"/>
      <c r="T2404" s="12"/>
    </row>
    <row r="2405" spans="1:20" s="1" customFormat="1" x14ac:dyDescent="0.4">
      <c r="A2405" s="12"/>
      <c r="B2405" s="12"/>
      <c r="C2405" s="42"/>
      <c r="D2405" s="12"/>
      <c r="E2405" s="12"/>
      <c r="F2405" s="12"/>
      <c r="G2405" s="12"/>
      <c r="H2405" s="12"/>
      <c r="I2405" s="12"/>
      <c r="J2405" s="12"/>
      <c r="K2405" s="12"/>
      <c r="L2405" s="12"/>
      <c r="M2405" s="49"/>
      <c r="N2405" s="49"/>
      <c r="O2405" s="12"/>
      <c r="P2405" s="12"/>
      <c r="Q2405" s="12"/>
      <c r="R2405" s="12"/>
      <c r="S2405" s="12"/>
      <c r="T2405" s="12"/>
    </row>
    <row r="2406" spans="1:20" s="1" customFormat="1" x14ac:dyDescent="0.4">
      <c r="A2406" s="12"/>
      <c r="B2406" s="12"/>
      <c r="C2406" s="42"/>
      <c r="D2406" s="12"/>
      <c r="E2406" s="12"/>
      <c r="F2406" s="12"/>
      <c r="G2406" s="12"/>
      <c r="H2406" s="12"/>
      <c r="I2406" s="12"/>
      <c r="J2406" s="12"/>
      <c r="K2406" s="12"/>
      <c r="L2406" s="12"/>
      <c r="M2406" s="49"/>
      <c r="N2406" s="49"/>
      <c r="O2406" s="12"/>
      <c r="P2406" s="12"/>
      <c r="Q2406" s="12"/>
      <c r="R2406" s="12"/>
      <c r="S2406" s="12"/>
      <c r="T2406" s="12"/>
    </row>
    <row r="2407" spans="1:20" s="1" customFormat="1" x14ac:dyDescent="0.4">
      <c r="A2407" s="12"/>
      <c r="B2407" s="12"/>
      <c r="C2407" s="42"/>
      <c r="D2407" s="12"/>
      <c r="E2407" s="12"/>
      <c r="F2407" s="12"/>
      <c r="G2407" s="12"/>
      <c r="H2407" s="12"/>
      <c r="I2407" s="12"/>
      <c r="J2407" s="12"/>
      <c r="K2407" s="12"/>
      <c r="L2407" s="12"/>
      <c r="M2407" s="49"/>
      <c r="N2407" s="49"/>
      <c r="O2407" s="12"/>
      <c r="P2407" s="12"/>
      <c r="Q2407" s="12"/>
      <c r="R2407" s="12"/>
      <c r="S2407" s="12"/>
      <c r="T2407" s="12"/>
    </row>
    <row r="2408" spans="1:20" s="1" customFormat="1" x14ac:dyDescent="0.4">
      <c r="A2408" s="12"/>
      <c r="B2408" s="12"/>
      <c r="C2408" s="42"/>
      <c r="D2408" s="12"/>
      <c r="E2408" s="12"/>
      <c r="F2408" s="12"/>
      <c r="G2408" s="12"/>
      <c r="H2408" s="12"/>
      <c r="I2408" s="12"/>
      <c r="J2408" s="12"/>
      <c r="K2408" s="12"/>
      <c r="L2408" s="12"/>
      <c r="M2408" s="49"/>
      <c r="N2408" s="49"/>
      <c r="O2408" s="12"/>
      <c r="P2408" s="12"/>
      <c r="Q2408" s="12"/>
      <c r="R2408" s="12"/>
      <c r="S2408" s="12"/>
      <c r="T2408" s="12"/>
    </row>
    <row r="2409" spans="1:20" s="1" customFormat="1" x14ac:dyDescent="0.4">
      <c r="A2409" s="12"/>
      <c r="B2409" s="12"/>
      <c r="C2409" s="42"/>
      <c r="D2409" s="12"/>
      <c r="E2409" s="12"/>
      <c r="F2409" s="12"/>
      <c r="G2409" s="12"/>
      <c r="H2409" s="12"/>
      <c r="I2409" s="12"/>
      <c r="J2409" s="12"/>
      <c r="K2409" s="12"/>
      <c r="L2409" s="12"/>
      <c r="M2409" s="49"/>
      <c r="N2409" s="49"/>
      <c r="O2409" s="12"/>
      <c r="P2409" s="12"/>
      <c r="Q2409" s="12"/>
      <c r="R2409" s="12"/>
      <c r="S2409" s="12"/>
      <c r="T2409" s="12"/>
    </row>
    <row r="2410" spans="1:20" s="1" customFormat="1" x14ac:dyDescent="0.4">
      <c r="A2410" s="12"/>
      <c r="B2410" s="12"/>
      <c r="C2410" s="42"/>
      <c r="D2410" s="12"/>
      <c r="E2410" s="12"/>
      <c r="F2410" s="12"/>
      <c r="G2410" s="12"/>
      <c r="H2410" s="12"/>
      <c r="I2410" s="12"/>
      <c r="J2410" s="12"/>
      <c r="K2410" s="12"/>
      <c r="L2410" s="12"/>
      <c r="M2410" s="49"/>
      <c r="N2410" s="49"/>
      <c r="O2410" s="12"/>
      <c r="P2410" s="12"/>
      <c r="Q2410" s="12"/>
      <c r="R2410" s="12"/>
      <c r="S2410" s="12"/>
      <c r="T2410" s="12"/>
    </row>
    <row r="2411" spans="1:20" s="1" customFormat="1" x14ac:dyDescent="0.4">
      <c r="A2411" s="12"/>
      <c r="B2411" s="12"/>
      <c r="C2411" s="42"/>
      <c r="D2411" s="12"/>
      <c r="E2411" s="12"/>
      <c r="F2411" s="12"/>
      <c r="G2411" s="12"/>
      <c r="H2411" s="12"/>
      <c r="I2411" s="12"/>
      <c r="J2411" s="12"/>
      <c r="K2411" s="12"/>
      <c r="L2411" s="12"/>
      <c r="M2411" s="49"/>
      <c r="N2411" s="49"/>
      <c r="O2411" s="12"/>
      <c r="P2411" s="12"/>
      <c r="Q2411" s="12"/>
      <c r="R2411" s="12"/>
      <c r="S2411" s="12"/>
      <c r="T2411" s="12"/>
    </row>
    <row r="2412" spans="1:20" s="1" customFormat="1" x14ac:dyDescent="0.4">
      <c r="A2412" s="12"/>
      <c r="B2412" s="12"/>
      <c r="C2412" s="42"/>
      <c r="D2412" s="12"/>
      <c r="E2412" s="12"/>
      <c r="F2412" s="12"/>
      <c r="G2412" s="12"/>
      <c r="H2412" s="12"/>
      <c r="I2412" s="12"/>
      <c r="J2412" s="12"/>
      <c r="K2412" s="12"/>
      <c r="L2412" s="12"/>
      <c r="M2412" s="49"/>
      <c r="N2412" s="49"/>
      <c r="O2412" s="12"/>
      <c r="P2412" s="12"/>
      <c r="Q2412" s="12"/>
      <c r="R2412" s="12"/>
      <c r="S2412" s="12"/>
      <c r="T2412" s="12"/>
    </row>
    <row r="2413" spans="1:20" s="1" customFormat="1" x14ac:dyDescent="0.4">
      <c r="A2413" s="12"/>
      <c r="B2413" s="12"/>
      <c r="C2413" s="42"/>
      <c r="D2413" s="12"/>
      <c r="E2413" s="12"/>
      <c r="F2413" s="12"/>
      <c r="G2413" s="12"/>
      <c r="H2413" s="12"/>
      <c r="I2413" s="12"/>
      <c r="J2413" s="12"/>
      <c r="K2413" s="12"/>
      <c r="L2413" s="12"/>
      <c r="M2413" s="49"/>
      <c r="N2413" s="49"/>
      <c r="O2413" s="12"/>
      <c r="P2413" s="12"/>
      <c r="Q2413" s="12"/>
      <c r="R2413" s="12"/>
      <c r="S2413" s="12"/>
      <c r="T2413" s="12"/>
    </row>
    <row r="2414" spans="1:20" s="1" customFormat="1" x14ac:dyDescent="0.4">
      <c r="A2414" s="12"/>
      <c r="B2414" s="12"/>
      <c r="C2414" s="42"/>
      <c r="D2414" s="12"/>
      <c r="E2414" s="12"/>
      <c r="F2414" s="12"/>
      <c r="G2414" s="12"/>
      <c r="H2414" s="12"/>
      <c r="I2414" s="12"/>
      <c r="J2414" s="12"/>
      <c r="K2414" s="12"/>
      <c r="L2414" s="12"/>
      <c r="M2414" s="49"/>
      <c r="N2414" s="49"/>
      <c r="O2414" s="12"/>
      <c r="P2414" s="12"/>
      <c r="Q2414" s="12"/>
      <c r="R2414" s="12"/>
      <c r="S2414" s="12"/>
      <c r="T2414" s="12"/>
    </row>
    <row r="2415" spans="1:20" s="1" customFormat="1" x14ac:dyDescent="0.4">
      <c r="A2415" s="12"/>
      <c r="B2415" s="12"/>
      <c r="C2415" s="42"/>
      <c r="D2415" s="12"/>
      <c r="E2415" s="12"/>
      <c r="F2415" s="12"/>
      <c r="G2415" s="12"/>
      <c r="H2415" s="12"/>
      <c r="I2415" s="12"/>
      <c r="J2415" s="12"/>
      <c r="K2415" s="12"/>
      <c r="L2415" s="12"/>
      <c r="M2415" s="49"/>
      <c r="N2415" s="49"/>
      <c r="O2415" s="12"/>
      <c r="P2415" s="12"/>
      <c r="Q2415" s="12"/>
      <c r="R2415" s="12"/>
      <c r="S2415" s="12"/>
      <c r="T2415" s="12"/>
    </row>
    <row r="2416" spans="1:20" s="1" customFormat="1" x14ac:dyDescent="0.4">
      <c r="A2416" s="12"/>
      <c r="B2416" s="12"/>
      <c r="C2416" s="42"/>
      <c r="D2416" s="12"/>
      <c r="E2416" s="12"/>
      <c r="F2416" s="12"/>
      <c r="G2416" s="12"/>
      <c r="H2416" s="12"/>
      <c r="I2416" s="12"/>
      <c r="J2416" s="12"/>
      <c r="K2416" s="12"/>
      <c r="L2416" s="12"/>
      <c r="M2416" s="49"/>
      <c r="N2416" s="49"/>
      <c r="O2416" s="12"/>
      <c r="P2416" s="12"/>
      <c r="Q2416" s="12"/>
      <c r="R2416" s="12"/>
      <c r="S2416" s="12"/>
      <c r="T2416" s="12"/>
    </row>
    <row r="2417" spans="1:20" s="1" customFormat="1" x14ac:dyDescent="0.4">
      <c r="A2417" s="12"/>
      <c r="B2417" s="12"/>
      <c r="C2417" s="42"/>
      <c r="D2417" s="12"/>
      <c r="E2417" s="12"/>
      <c r="F2417" s="12"/>
      <c r="G2417" s="12"/>
      <c r="H2417" s="12"/>
      <c r="I2417" s="12"/>
      <c r="J2417" s="12"/>
      <c r="K2417" s="12"/>
      <c r="L2417" s="12"/>
      <c r="M2417" s="49"/>
      <c r="N2417" s="49"/>
      <c r="O2417" s="12"/>
      <c r="P2417" s="12"/>
      <c r="Q2417" s="12"/>
      <c r="R2417" s="12"/>
      <c r="S2417" s="12"/>
      <c r="T2417" s="12"/>
    </row>
    <row r="2418" spans="1:20" s="1" customFormat="1" x14ac:dyDescent="0.4">
      <c r="A2418" s="12"/>
      <c r="B2418" s="12"/>
      <c r="C2418" s="42"/>
      <c r="D2418" s="12"/>
      <c r="E2418" s="12"/>
      <c r="F2418" s="12"/>
      <c r="G2418" s="12"/>
      <c r="H2418" s="12"/>
      <c r="I2418" s="12"/>
      <c r="J2418" s="12"/>
      <c r="K2418" s="12"/>
      <c r="L2418" s="12"/>
      <c r="M2418" s="49"/>
      <c r="N2418" s="49"/>
      <c r="O2418" s="12"/>
      <c r="P2418" s="12"/>
      <c r="Q2418" s="12"/>
      <c r="R2418" s="12"/>
      <c r="S2418" s="12"/>
      <c r="T2418" s="12"/>
    </row>
    <row r="2419" spans="1:20" s="1" customFormat="1" x14ac:dyDescent="0.4">
      <c r="A2419" s="12"/>
      <c r="B2419" s="12"/>
      <c r="C2419" s="42"/>
      <c r="D2419" s="12"/>
      <c r="E2419" s="12"/>
      <c r="F2419" s="12"/>
      <c r="G2419" s="12"/>
      <c r="H2419" s="12"/>
      <c r="I2419" s="12"/>
      <c r="J2419" s="12"/>
      <c r="K2419" s="12"/>
      <c r="L2419" s="12"/>
      <c r="M2419" s="49"/>
      <c r="N2419" s="49"/>
      <c r="O2419" s="12"/>
      <c r="P2419" s="12"/>
      <c r="Q2419" s="12"/>
      <c r="R2419" s="12"/>
      <c r="S2419" s="12"/>
      <c r="T2419" s="12"/>
    </row>
    <row r="2420" spans="1:20" s="1" customFormat="1" x14ac:dyDescent="0.4">
      <c r="A2420" s="12"/>
      <c r="B2420" s="12"/>
      <c r="C2420" s="42"/>
      <c r="D2420" s="12"/>
      <c r="E2420" s="12"/>
      <c r="F2420" s="12"/>
      <c r="G2420" s="12"/>
      <c r="H2420" s="12"/>
      <c r="I2420" s="12"/>
      <c r="J2420" s="12"/>
      <c r="K2420" s="12"/>
      <c r="L2420" s="12"/>
      <c r="M2420" s="49"/>
      <c r="N2420" s="49"/>
      <c r="O2420" s="12"/>
      <c r="P2420" s="12"/>
      <c r="Q2420" s="12"/>
      <c r="R2420" s="12"/>
      <c r="S2420" s="12"/>
      <c r="T2420" s="12"/>
    </row>
    <row r="2421" spans="1:20" s="1" customFormat="1" x14ac:dyDescent="0.4">
      <c r="A2421" s="12"/>
      <c r="B2421" s="12"/>
      <c r="C2421" s="42"/>
      <c r="D2421" s="12"/>
      <c r="E2421" s="12"/>
      <c r="F2421" s="12"/>
      <c r="G2421" s="12"/>
      <c r="H2421" s="12"/>
      <c r="I2421" s="12"/>
      <c r="J2421" s="12"/>
      <c r="K2421" s="12"/>
      <c r="L2421" s="12"/>
      <c r="M2421" s="49"/>
      <c r="N2421" s="49"/>
      <c r="O2421" s="12"/>
      <c r="P2421" s="12"/>
      <c r="Q2421" s="12"/>
      <c r="R2421" s="12"/>
      <c r="S2421" s="12"/>
      <c r="T2421" s="12"/>
    </row>
    <row r="2422" spans="1:20" s="1" customFormat="1" x14ac:dyDescent="0.4">
      <c r="A2422" s="12"/>
      <c r="B2422" s="12"/>
      <c r="C2422" s="42"/>
      <c r="D2422" s="12"/>
      <c r="E2422" s="12"/>
      <c r="F2422" s="12"/>
      <c r="G2422" s="12"/>
      <c r="H2422" s="12"/>
      <c r="I2422" s="12"/>
      <c r="J2422" s="12"/>
      <c r="K2422" s="12"/>
      <c r="L2422" s="12"/>
      <c r="M2422" s="49"/>
      <c r="N2422" s="49"/>
      <c r="O2422" s="12"/>
      <c r="P2422" s="12"/>
      <c r="Q2422" s="12"/>
      <c r="R2422" s="12"/>
      <c r="S2422" s="12"/>
      <c r="T2422" s="12"/>
    </row>
    <row r="2423" spans="1:20" s="1" customFormat="1" x14ac:dyDescent="0.4">
      <c r="A2423" s="12"/>
      <c r="B2423" s="12"/>
      <c r="C2423" s="42"/>
      <c r="D2423" s="12"/>
      <c r="E2423" s="12"/>
      <c r="F2423" s="12"/>
      <c r="G2423" s="12"/>
      <c r="H2423" s="12"/>
      <c r="I2423" s="12"/>
      <c r="J2423" s="12"/>
      <c r="K2423" s="12"/>
      <c r="L2423" s="12"/>
      <c r="M2423" s="49"/>
      <c r="N2423" s="49"/>
      <c r="O2423" s="12"/>
      <c r="P2423" s="12"/>
      <c r="Q2423" s="12"/>
      <c r="R2423" s="12"/>
      <c r="S2423" s="12"/>
      <c r="T2423" s="12"/>
    </row>
    <row r="2424" spans="1:20" s="1" customFormat="1" x14ac:dyDescent="0.4">
      <c r="A2424" s="12"/>
      <c r="B2424" s="12"/>
      <c r="C2424" s="42"/>
      <c r="D2424" s="12"/>
      <c r="E2424" s="12"/>
      <c r="F2424" s="12"/>
      <c r="G2424" s="12"/>
      <c r="H2424" s="12"/>
      <c r="I2424" s="12"/>
      <c r="J2424" s="12"/>
      <c r="K2424" s="12"/>
      <c r="L2424" s="12"/>
      <c r="M2424" s="49"/>
      <c r="N2424" s="49"/>
      <c r="O2424" s="12"/>
      <c r="P2424" s="12"/>
      <c r="Q2424" s="12"/>
      <c r="R2424" s="12"/>
      <c r="S2424" s="12"/>
      <c r="T2424" s="12"/>
    </row>
    <row r="2425" spans="1:20" s="1" customFormat="1" x14ac:dyDescent="0.4">
      <c r="A2425" s="12"/>
      <c r="B2425" s="12"/>
      <c r="C2425" s="42"/>
      <c r="D2425" s="12"/>
      <c r="E2425" s="12"/>
      <c r="F2425" s="12"/>
      <c r="G2425" s="12"/>
      <c r="H2425" s="12"/>
      <c r="I2425" s="12"/>
      <c r="J2425" s="12"/>
      <c r="K2425" s="12"/>
      <c r="L2425" s="12"/>
      <c r="M2425" s="49"/>
      <c r="N2425" s="49"/>
      <c r="O2425" s="12"/>
      <c r="P2425" s="12"/>
      <c r="Q2425" s="12"/>
      <c r="R2425" s="12"/>
      <c r="S2425" s="12"/>
      <c r="T2425" s="12"/>
    </row>
    <row r="2426" spans="1:20" s="1" customFormat="1" x14ac:dyDescent="0.4">
      <c r="A2426" s="12"/>
      <c r="B2426" s="12"/>
      <c r="C2426" s="42"/>
      <c r="D2426" s="12"/>
      <c r="E2426" s="12"/>
      <c r="F2426" s="12"/>
      <c r="G2426" s="12"/>
      <c r="H2426" s="12"/>
      <c r="I2426" s="12"/>
      <c r="J2426" s="12"/>
      <c r="K2426" s="12"/>
      <c r="L2426" s="12"/>
      <c r="M2426" s="49"/>
      <c r="N2426" s="49"/>
      <c r="O2426" s="12"/>
      <c r="P2426" s="12"/>
      <c r="Q2426" s="12"/>
      <c r="R2426" s="12"/>
      <c r="S2426" s="12"/>
      <c r="T2426" s="12"/>
    </row>
    <row r="2427" spans="1:20" s="1" customFormat="1" x14ac:dyDescent="0.4">
      <c r="A2427" s="12"/>
      <c r="B2427" s="12"/>
      <c r="C2427" s="42"/>
      <c r="D2427" s="12"/>
      <c r="E2427" s="12"/>
      <c r="F2427" s="12"/>
      <c r="G2427" s="12"/>
      <c r="H2427" s="12"/>
      <c r="I2427" s="12"/>
      <c r="J2427" s="12"/>
      <c r="K2427" s="12"/>
      <c r="L2427" s="12"/>
      <c r="M2427" s="49"/>
      <c r="N2427" s="49"/>
      <c r="O2427" s="12"/>
      <c r="P2427" s="12"/>
      <c r="Q2427" s="12"/>
      <c r="R2427" s="12"/>
      <c r="S2427" s="12"/>
      <c r="T2427" s="12"/>
    </row>
    <row r="2428" spans="1:20" s="1" customFormat="1" x14ac:dyDescent="0.4">
      <c r="A2428" s="12"/>
      <c r="B2428" s="12"/>
      <c r="C2428" s="42"/>
      <c r="D2428" s="12"/>
      <c r="E2428" s="12"/>
      <c r="F2428" s="12"/>
      <c r="G2428" s="12"/>
      <c r="H2428" s="12"/>
      <c r="I2428" s="12"/>
      <c r="J2428" s="12"/>
      <c r="K2428" s="12"/>
      <c r="L2428" s="12"/>
      <c r="M2428" s="49"/>
      <c r="N2428" s="49"/>
      <c r="O2428" s="12"/>
      <c r="P2428" s="12"/>
      <c r="Q2428" s="12"/>
      <c r="R2428" s="12"/>
      <c r="S2428" s="12"/>
      <c r="T2428" s="12"/>
    </row>
    <row r="2429" spans="1:20" s="1" customFormat="1" x14ac:dyDescent="0.4">
      <c r="A2429" s="12"/>
      <c r="B2429" s="12"/>
      <c r="C2429" s="42"/>
      <c r="D2429" s="12"/>
      <c r="E2429" s="12"/>
      <c r="F2429" s="12"/>
      <c r="G2429" s="12"/>
      <c r="H2429" s="12"/>
      <c r="I2429" s="12"/>
      <c r="J2429" s="12"/>
      <c r="K2429" s="12"/>
      <c r="L2429" s="12"/>
      <c r="M2429" s="49"/>
      <c r="N2429" s="49"/>
      <c r="O2429" s="12"/>
      <c r="P2429" s="12"/>
      <c r="Q2429" s="12"/>
      <c r="R2429" s="12"/>
      <c r="S2429" s="12"/>
      <c r="T2429" s="12"/>
    </row>
    <row r="2430" spans="1:20" s="1" customFormat="1" x14ac:dyDescent="0.4">
      <c r="A2430" s="12"/>
      <c r="B2430" s="12"/>
      <c r="C2430" s="42"/>
      <c r="D2430" s="12"/>
      <c r="E2430" s="12"/>
      <c r="F2430" s="12"/>
      <c r="G2430" s="12"/>
      <c r="H2430" s="12"/>
      <c r="I2430" s="12"/>
      <c r="J2430" s="12"/>
      <c r="K2430" s="12"/>
      <c r="L2430" s="12"/>
      <c r="M2430" s="49"/>
      <c r="N2430" s="49"/>
      <c r="O2430" s="12"/>
      <c r="P2430" s="12"/>
      <c r="Q2430" s="12"/>
      <c r="R2430" s="12"/>
      <c r="S2430" s="12"/>
      <c r="T2430" s="12"/>
    </row>
    <row r="2431" spans="1:20" s="1" customFormat="1" x14ac:dyDescent="0.4">
      <c r="A2431" s="12"/>
      <c r="B2431" s="12"/>
      <c r="C2431" s="42"/>
      <c r="D2431" s="12"/>
      <c r="E2431" s="12"/>
      <c r="F2431" s="12"/>
      <c r="G2431" s="12"/>
      <c r="H2431" s="12"/>
      <c r="I2431" s="12"/>
      <c r="J2431" s="12"/>
      <c r="K2431" s="12"/>
      <c r="L2431" s="12"/>
      <c r="M2431" s="49"/>
      <c r="N2431" s="49"/>
      <c r="O2431" s="12"/>
      <c r="P2431" s="12"/>
      <c r="Q2431" s="12"/>
      <c r="R2431" s="12"/>
      <c r="S2431" s="12"/>
      <c r="T2431" s="12"/>
    </row>
    <row r="2432" spans="1:20" s="1" customFormat="1" x14ac:dyDescent="0.4">
      <c r="A2432" s="12"/>
      <c r="B2432" s="12"/>
      <c r="C2432" s="42"/>
      <c r="D2432" s="12"/>
      <c r="E2432" s="12"/>
      <c r="F2432" s="12"/>
      <c r="G2432" s="12"/>
      <c r="H2432" s="12"/>
      <c r="I2432" s="12"/>
      <c r="J2432" s="12"/>
      <c r="K2432" s="12"/>
      <c r="L2432" s="12"/>
      <c r="M2432" s="49"/>
      <c r="N2432" s="49"/>
      <c r="O2432" s="12"/>
      <c r="P2432" s="12"/>
      <c r="Q2432" s="12"/>
      <c r="R2432" s="12"/>
      <c r="S2432" s="12"/>
      <c r="T2432" s="12"/>
    </row>
    <row r="2433" spans="1:20" s="1" customFormat="1" x14ac:dyDescent="0.4">
      <c r="A2433" s="12"/>
      <c r="B2433" s="12"/>
      <c r="C2433" s="42"/>
      <c r="D2433" s="12"/>
      <c r="E2433" s="12"/>
      <c r="F2433" s="12"/>
      <c r="G2433" s="12"/>
      <c r="H2433" s="12"/>
      <c r="I2433" s="12"/>
      <c r="J2433" s="12"/>
      <c r="K2433" s="12"/>
      <c r="L2433" s="12"/>
      <c r="M2433" s="49"/>
      <c r="N2433" s="49"/>
      <c r="O2433" s="12"/>
      <c r="P2433" s="12"/>
      <c r="Q2433" s="12"/>
      <c r="R2433" s="12"/>
      <c r="S2433" s="12"/>
      <c r="T2433" s="12"/>
    </row>
    <row r="2434" spans="1:20" s="1" customFormat="1" x14ac:dyDescent="0.4">
      <c r="A2434" s="12"/>
      <c r="B2434" s="12"/>
      <c r="C2434" s="42"/>
      <c r="D2434" s="12"/>
      <c r="E2434" s="12"/>
      <c r="F2434" s="12"/>
      <c r="G2434" s="12"/>
      <c r="H2434" s="12"/>
      <c r="I2434" s="12"/>
      <c r="J2434" s="12"/>
      <c r="K2434" s="12"/>
      <c r="L2434" s="12"/>
      <c r="M2434" s="49"/>
      <c r="N2434" s="49"/>
      <c r="O2434" s="12"/>
      <c r="P2434" s="12"/>
      <c r="Q2434" s="12"/>
      <c r="R2434" s="12"/>
      <c r="S2434" s="12"/>
      <c r="T2434" s="12"/>
    </row>
    <row r="2435" spans="1:20" s="1" customFormat="1" x14ac:dyDescent="0.4">
      <c r="A2435" s="12"/>
      <c r="B2435" s="12"/>
      <c r="C2435" s="42"/>
      <c r="D2435" s="12"/>
      <c r="E2435" s="12"/>
      <c r="F2435" s="12"/>
      <c r="G2435" s="12"/>
      <c r="H2435" s="12"/>
      <c r="I2435" s="12"/>
      <c r="J2435" s="12"/>
      <c r="K2435" s="12"/>
      <c r="L2435" s="12"/>
      <c r="M2435" s="49"/>
      <c r="N2435" s="49"/>
      <c r="O2435" s="12"/>
      <c r="P2435" s="12"/>
      <c r="Q2435" s="12"/>
      <c r="R2435" s="12"/>
      <c r="S2435" s="12"/>
      <c r="T2435" s="12"/>
    </row>
    <row r="2436" spans="1:20" s="1" customFormat="1" x14ac:dyDescent="0.4">
      <c r="A2436" s="12"/>
      <c r="B2436" s="12"/>
      <c r="C2436" s="42"/>
      <c r="D2436" s="12"/>
      <c r="E2436" s="12"/>
      <c r="F2436" s="12"/>
      <c r="G2436" s="12"/>
      <c r="H2436" s="12"/>
      <c r="I2436" s="12"/>
      <c r="J2436" s="12"/>
      <c r="K2436" s="12"/>
      <c r="L2436" s="12"/>
      <c r="M2436" s="49"/>
      <c r="N2436" s="49"/>
      <c r="O2436" s="12"/>
      <c r="P2436" s="12"/>
      <c r="Q2436" s="12"/>
      <c r="R2436" s="12"/>
      <c r="S2436" s="12"/>
      <c r="T2436" s="12"/>
    </row>
    <row r="2437" spans="1:20" s="1" customFormat="1" x14ac:dyDescent="0.4">
      <c r="A2437" s="12"/>
      <c r="B2437" s="12"/>
      <c r="C2437" s="42"/>
      <c r="D2437" s="12"/>
      <c r="E2437" s="12"/>
      <c r="F2437" s="12"/>
      <c r="G2437" s="12"/>
      <c r="H2437" s="12"/>
      <c r="I2437" s="12"/>
      <c r="J2437" s="12"/>
      <c r="K2437" s="12"/>
      <c r="L2437" s="12"/>
      <c r="M2437" s="49"/>
      <c r="N2437" s="49"/>
      <c r="O2437" s="12"/>
      <c r="P2437" s="12"/>
      <c r="Q2437" s="12"/>
      <c r="R2437" s="12"/>
      <c r="S2437" s="12"/>
      <c r="T2437" s="12"/>
    </row>
    <row r="2438" spans="1:20" s="1" customFormat="1" x14ac:dyDescent="0.4">
      <c r="A2438" s="12"/>
      <c r="B2438" s="12"/>
      <c r="C2438" s="42"/>
      <c r="D2438" s="12"/>
      <c r="E2438" s="12"/>
      <c r="F2438" s="12"/>
      <c r="G2438" s="12"/>
      <c r="H2438" s="12"/>
      <c r="I2438" s="12"/>
      <c r="J2438" s="12"/>
      <c r="K2438" s="12"/>
      <c r="L2438" s="12"/>
      <c r="M2438" s="49"/>
      <c r="N2438" s="49"/>
      <c r="O2438" s="12"/>
      <c r="P2438" s="12"/>
      <c r="Q2438" s="12"/>
      <c r="R2438" s="12"/>
      <c r="S2438" s="12"/>
      <c r="T2438" s="12"/>
    </row>
    <row r="2439" spans="1:20" s="1" customFormat="1" x14ac:dyDescent="0.4">
      <c r="A2439" s="12"/>
      <c r="B2439" s="12"/>
      <c r="C2439" s="42"/>
      <c r="D2439" s="12"/>
      <c r="E2439" s="12"/>
      <c r="F2439" s="12"/>
      <c r="G2439" s="12"/>
      <c r="H2439" s="12"/>
      <c r="I2439" s="12"/>
      <c r="J2439" s="12"/>
      <c r="K2439" s="12"/>
      <c r="L2439" s="12"/>
      <c r="M2439" s="49"/>
      <c r="N2439" s="49"/>
      <c r="O2439" s="12"/>
      <c r="P2439" s="12"/>
      <c r="Q2439" s="12"/>
      <c r="R2439" s="12"/>
      <c r="S2439" s="12"/>
      <c r="T2439" s="12"/>
    </row>
    <row r="2440" spans="1:20" s="1" customFormat="1" x14ac:dyDescent="0.4">
      <c r="A2440" s="12"/>
      <c r="B2440" s="12"/>
      <c r="C2440" s="42"/>
      <c r="D2440" s="12"/>
      <c r="E2440" s="12"/>
      <c r="F2440" s="12"/>
      <c r="G2440" s="12"/>
      <c r="H2440" s="12"/>
      <c r="I2440" s="12"/>
      <c r="J2440" s="12"/>
      <c r="K2440" s="12"/>
      <c r="L2440" s="12"/>
      <c r="M2440" s="49"/>
      <c r="N2440" s="49"/>
      <c r="O2440" s="12"/>
      <c r="P2440" s="12"/>
      <c r="Q2440" s="12"/>
      <c r="R2440" s="12"/>
      <c r="S2440" s="12"/>
      <c r="T2440" s="12"/>
    </row>
    <row r="2441" spans="1:20" s="1" customFormat="1" x14ac:dyDescent="0.4">
      <c r="A2441" s="12"/>
      <c r="B2441" s="12"/>
      <c r="C2441" s="42"/>
      <c r="D2441" s="12"/>
      <c r="E2441" s="12"/>
      <c r="F2441" s="12"/>
      <c r="G2441" s="12"/>
      <c r="H2441" s="12"/>
      <c r="I2441" s="12"/>
      <c r="J2441" s="12"/>
      <c r="K2441" s="12"/>
      <c r="L2441" s="12"/>
      <c r="M2441" s="49"/>
      <c r="N2441" s="49"/>
      <c r="O2441" s="12"/>
      <c r="P2441" s="12"/>
      <c r="Q2441" s="12"/>
      <c r="R2441" s="12"/>
      <c r="S2441" s="12"/>
      <c r="T2441" s="12"/>
    </row>
    <row r="2442" spans="1:20" s="1" customFormat="1" x14ac:dyDescent="0.4">
      <c r="A2442" s="12"/>
      <c r="B2442" s="12"/>
      <c r="C2442" s="42"/>
      <c r="D2442" s="12"/>
      <c r="E2442" s="12"/>
      <c r="F2442" s="12"/>
      <c r="G2442" s="12"/>
      <c r="H2442" s="12"/>
      <c r="I2442" s="12"/>
      <c r="J2442" s="12"/>
      <c r="K2442" s="12"/>
      <c r="L2442" s="12"/>
      <c r="M2442" s="49"/>
      <c r="N2442" s="49"/>
      <c r="O2442" s="12"/>
      <c r="P2442" s="12"/>
      <c r="Q2442" s="12"/>
      <c r="R2442" s="12"/>
      <c r="S2442" s="12"/>
      <c r="T2442" s="12"/>
    </row>
    <row r="2443" spans="1:20" s="1" customFormat="1" x14ac:dyDescent="0.4">
      <c r="A2443" s="12"/>
      <c r="B2443" s="12"/>
      <c r="C2443" s="42"/>
      <c r="D2443" s="12"/>
      <c r="E2443" s="12"/>
      <c r="F2443" s="12"/>
      <c r="G2443" s="12"/>
      <c r="H2443" s="12"/>
      <c r="I2443" s="12"/>
      <c r="J2443" s="12"/>
      <c r="K2443" s="12"/>
      <c r="L2443" s="12"/>
      <c r="M2443" s="49"/>
      <c r="N2443" s="49"/>
      <c r="O2443" s="12"/>
      <c r="P2443" s="12"/>
      <c r="Q2443" s="12"/>
      <c r="R2443" s="12"/>
      <c r="S2443" s="12"/>
      <c r="T2443" s="12"/>
    </row>
    <row r="2444" spans="1:20" s="1" customFormat="1" x14ac:dyDescent="0.4">
      <c r="A2444" s="12"/>
      <c r="B2444" s="12"/>
      <c r="C2444" s="42"/>
      <c r="D2444" s="12"/>
      <c r="E2444" s="12"/>
      <c r="F2444" s="12"/>
      <c r="G2444" s="12"/>
      <c r="H2444" s="12"/>
      <c r="I2444" s="12"/>
      <c r="J2444" s="12"/>
      <c r="K2444" s="12"/>
      <c r="L2444" s="12"/>
      <c r="M2444" s="49"/>
      <c r="N2444" s="49"/>
      <c r="O2444" s="12"/>
      <c r="P2444" s="12"/>
      <c r="Q2444" s="12"/>
      <c r="R2444" s="12"/>
      <c r="S2444" s="12"/>
      <c r="T2444" s="12"/>
    </row>
    <row r="2445" spans="1:20" s="1" customFormat="1" x14ac:dyDescent="0.4">
      <c r="A2445" s="12"/>
      <c r="B2445" s="12"/>
      <c r="C2445" s="42"/>
      <c r="D2445" s="12"/>
      <c r="E2445" s="12"/>
      <c r="F2445" s="12"/>
      <c r="G2445" s="12"/>
      <c r="H2445" s="12"/>
      <c r="I2445" s="12"/>
      <c r="J2445" s="12"/>
      <c r="K2445" s="12"/>
      <c r="L2445" s="12"/>
      <c r="M2445" s="49"/>
      <c r="N2445" s="49"/>
      <c r="O2445" s="12"/>
      <c r="P2445" s="12"/>
      <c r="Q2445" s="12"/>
      <c r="R2445" s="12"/>
      <c r="S2445" s="12"/>
      <c r="T2445" s="12"/>
    </row>
    <row r="2446" spans="1:20" s="1" customFormat="1" x14ac:dyDescent="0.4">
      <c r="A2446" s="12"/>
      <c r="B2446" s="12"/>
      <c r="C2446" s="42"/>
      <c r="D2446" s="12"/>
      <c r="E2446" s="12"/>
      <c r="F2446" s="12"/>
      <c r="G2446" s="12"/>
      <c r="H2446" s="12"/>
      <c r="I2446" s="12"/>
      <c r="J2446" s="12"/>
      <c r="K2446" s="12"/>
      <c r="L2446" s="12"/>
      <c r="M2446" s="49"/>
      <c r="N2446" s="49"/>
      <c r="O2446" s="12"/>
      <c r="P2446" s="12"/>
      <c r="Q2446" s="12"/>
      <c r="R2446" s="12"/>
      <c r="S2446" s="12"/>
      <c r="T2446" s="12"/>
    </row>
    <row r="2447" spans="1:20" s="1" customFormat="1" x14ac:dyDescent="0.4">
      <c r="A2447" s="12"/>
      <c r="B2447" s="12"/>
      <c r="C2447" s="42"/>
      <c r="D2447" s="12"/>
      <c r="E2447" s="12"/>
      <c r="F2447" s="12"/>
      <c r="G2447" s="12"/>
      <c r="H2447" s="12"/>
      <c r="I2447" s="12"/>
      <c r="J2447" s="12"/>
      <c r="K2447" s="12"/>
      <c r="L2447" s="12"/>
      <c r="M2447" s="49"/>
      <c r="N2447" s="49"/>
      <c r="O2447" s="12"/>
      <c r="P2447" s="12"/>
      <c r="Q2447" s="12"/>
      <c r="R2447" s="12"/>
      <c r="S2447" s="12"/>
      <c r="T2447" s="12"/>
    </row>
    <row r="2448" spans="1:20" s="1" customFormat="1" x14ac:dyDescent="0.4">
      <c r="A2448" s="12"/>
      <c r="B2448" s="12"/>
      <c r="C2448" s="42"/>
      <c r="D2448" s="12"/>
      <c r="E2448" s="12"/>
      <c r="F2448" s="12"/>
      <c r="G2448" s="12"/>
      <c r="H2448" s="12"/>
      <c r="I2448" s="12"/>
      <c r="J2448" s="12"/>
      <c r="K2448" s="12"/>
      <c r="L2448" s="12"/>
      <c r="M2448" s="49"/>
      <c r="N2448" s="49"/>
      <c r="O2448" s="12"/>
      <c r="P2448" s="12"/>
      <c r="Q2448" s="12"/>
      <c r="R2448" s="12"/>
      <c r="S2448" s="12"/>
      <c r="T2448" s="12"/>
    </row>
    <row r="2449" spans="1:20" s="1" customFormat="1" x14ac:dyDescent="0.4">
      <c r="A2449" s="12"/>
      <c r="B2449" s="12"/>
      <c r="C2449" s="42"/>
      <c r="D2449" s="12"/>
      <c r="E2449" s="12"/>
      <c r="F2449" s="12"/>
      <c r="G2449" s="12"/>
      <c r="H2449" s="12"/>
      <c r="I2449" s="12"/>
      <c r="J2449" s="12"/>
      <c r="K2449" s="12"/>
      <c r="L2449" s="12"/>
      <c r="M2449" s="49"/>
      <c r="N2449" s="49"/>
      <c r="O2449" s="12"/>
      <c r="P2449" s="12"/>
      <c r="Q2449" s="12"/>
      <c r="R2449" s="12"/>
      <c r="S2449" s="12"/>
      <c r="T2449" s="12"/>
    </row>
    <row r="2450" spans="1:20" s="1" customFormat="1" x14ac:dyDescent="0.4">
      <c r="A2450" s="12"/>
      <c r="B2450" s="12"/>
      <c r="C2450" s="42"/>
      <c r="D2450" s="12"/>
      <c r="E2450" s="12"/>
      <c r="F2450" s="12"/>
      <c r="G2450" s="12"/>
      <c r="H2450" s="12"/>
      <c r="I2450" s="12"/>
      <c r="J2450" s="12"/>
      <c r="K2450" s="12"/>
      <c r="L2450" s="12"/>
      <c r="M2450" s="49"/>
      <c r="N2450" s="49"/>
      <c r="O2450" s="12"/>
      <c r="P2450" s="12"/>
      <c r="Q2450" s="12"/>
      <c r="R2450" s="12"/>
      <c r="S2450" s="12"/>
      <c r="T2450" s="12"/>
    </row>
    <row r="2451" spans="1:20" s="1" customFormat="1" x14ac:dyDescent="0.4">
      <c r="A2451" s="12"/>
      <c r="B2451" s="12"/>
      <c r="C2451" s="42"/>
      <c r="D2451" s="12"/>
      <c r="E2451" s="12"/>
      <c r="F2451" s="12"/>
      <c r="G2451" s="12"/>
      <c r="H2451" s="12"/>
      <c r="I2451" s="12"/>
      <c r="J2451" s="12"/>
      <c r="K2451" s="12"/>
      <c r="L2451" s="12"/>
      <c r="M2451" s="49"/>
      <c r="N2451" s="49"/>
      <c r="O2451" s="12"/>
      <c r="P2451" s="12"/>
      <c r="Q2451" s="12"/>
      <c r="R2451" s="12"/>
      <c r="S2451" s="12"/>
      <c r="T2451" s="12"/>
    </row>
    <row r="2452" spans="1:20" s="1" customFormat="1" x14ac:dyDescent="0.4">
      <c r="A2452" s="12"/>
      <c r="B2452" s="12"/>
      <c r="C2452" s="42"/>
      <c r="D2452" s="12"/>
      <c r="E2452" s="12"/>
      <c r="F2452" s="12"/>
      <c r="G2452" s="12"/>
      <c r="H2452" s="12"/>
      <c r="I2452" s="12"/>
      <c r="J2452" s="12"/>
      <c r="K2452" s="12"/>
      <c r="L2452" s="12"/>
      <c r="M2452" s="49"/>
      <c r="N2452" s="49"/>
      <c r="O2452" s="12"/>
      <c r="P2452" s="12"/>
      <c r="Q2452" s="12"/>
      <c r="R2452" s="12"/>
      <c r="S2452" s="12"/>
      <c r="T2452" s="12"/>
    </row>
    <row r="2453" spans="1:20" s="1" customFormat="1" x14ac:dyDescent="0.4">
      <c r="A2453" s="12"/>
      <c r="B2453" s="12"/>
      <c r="C2453" s="42"/>
      <c r="D2453" s="12"/>
      <c r="E2453" s="12"/>
      <c r="F2453" s="12"/>
      <c r="G2453" s="12"/>
      <c r="H2453" s="12"/>
      <c r="I2453" s="12"/>
      <c r="J2453" s="12"/>
      <c r="K2453" s="12"/>
      <c r="L2453" s="12"/>
      <c r="M2453" s="49"/>
      <c r="N2453" s="49"/>
      <c r="O2453" s="12"/>
      <c r="P2453" s="12"/>
      <c r="Q2453" s="12"/>
      <c r="R2453" s="12"/>
      <c r="S2453" s="12"/>
      <c r="T2453" s="12"/>
    </row>
    <row r="2454" spans="1:20" s="1" customFormat="1" x14ac:dyDescent="0.4">
      <c r="A2454" s="12"/>
      <c r="B2454" s="12"/>
      <c r="C2454" s="42"/>
      <c r="D2454" s="12"/>
      <c r="E2454" s="12"/>
      <c r="F2454" s="12"/>
      <c r="G2454" s="12"/>
      <c r="H2454" s="12"/>
      <c r="I2454" s="12"/>
      <c r="J2454" s="12"/>
      <c r="K2454" s="12"/>
      <c r="L2454" s="12"/>
      <c r="M2454" s="49"/>
      <c r="N2454" s="49"/>
      <c r="O2454" s="12"/>
      <c r="P2454" s="12"/>
      <c r="Q2454" s="12"/>
      <c r="R2454" s="12"/>
      <c r="S2454" s="12"/>
      <c r="T2454" s="12"/>
    </row>
    <row r="2455" spans="1:20" s="1" customFormat="1" x14ac:dyDescent="0.4">
      <c r="A2455" s="12"/>
      <c r="B2455" s="12"/>
      <c r="C2455" s="42"/>
      <c r="D2455" s="12"/>
      <c r="E2455" s="12"/>
      <c r="F2455" s="12"/>
      <c r="G2455" s="12"/>
      <c r="H2455" s="12"/>
      <c r="I2455" s="12"/>
      <c r="J2455" s="12"/>
      <c r="K2455" s="12"/>
      <c r="L2455" s="12"/>
      <c r="M2455" s="49"/>
      <c r="N2455" s="49"/>
      <c r="O2455" s="12"/>
      <c r="P2455" s="12"/>
      <c r="Q2455" s="12"/>
      <c r="R2455" s="12"/>
      <c r="S2455" s="12"/>
      <c r="T2455" s="12"/>
    </row>
    <row r="2456" spans="1:20" s="1" customFormat="1" x14ac:dyDescent="0.4">
      <c r="A2456" s="12"/>
      <c r="B2456" s="12"/>
      <c r="C2456" s="42"/>
      <c r="D2456" s="12"/>
      <c r="E2456" s="12"/>
      <c r="F2456" s="12"/>
      <c r="G2456" s="12"/>
      <c r="H2456" s="12"/>
      <c r="I2456" s="12"/>
      <c r="J2456" s="12"/>
      <c r="K2456" s="12"/>
      <c r="L2456" s="12"/>
      <c r="M2456" s="49"/>
      <c r="N2456" s="49"/>
      <c r="O2456" s="12"/>
      <c r="P2456" s="12"/>
      <c r="Q2456" s="12"/>
      <c r="R2456" s="12"/>
      <c r="S2456" s="12"/>
      <c r="T2456" s="12"/>
    </row>
    <row r="2457" spans="1:20" s="1" customFormat="1" x14ac:dyDescent="0.4">
      <c r="A2457" s="12"/>
      <c r="B2457" s="12"/>
      <c r="C2457" s="42"/>
      <c r="D2457" s="12"/>
      <c r="E2457" s="12"/>
      <c r="F2457" s="12"/>
      <c r="G2457" s="12"/>
      <c r="H2457" s="12"/>
      <c r="I2457" s="12"/>
      <c r="J2457" s="12"/>
      <c r="K2457" s="12"/>
      <c r="L2457" s="12"/>
      <c r="M2457" s="49"/>
      <c r="N2457" s="49"/>
      <c r="O2457" s="12"/>
      <c r="P2457" s="12"/>
      <c r="Q2457" s="12"/>
      <c r="R2457" s="12"/>
      <c r="S2457" s="12"/>
      <c r="T2457" s="12"/>
    </row>
    <row r="2458" spans="1:20" s="1" customFormat="1" x14ac:dyDescent="0.4">
      <c r="A2458" s="12"/>
      <c r="B2458" s="12"/>
      <c r="C2458" s="42"/>
      <c r="D2458" s="12"/>
      <c r="E2458" s="12"/>
      <c r="F2458" s="12"/>
      <c r="G2458" s="12"/>
      <c r="H2458" s="12"/>
      <c r="I2458" s="12"/>
      <c r="J2458" s="12"/>
      <c r="K2458" s="12"/>
      <c r="L2458" s="12"/>
      <c r="M2458" s="49"/>
      <c r="N2458" s="49"/>
      <c r="O2458" s="12"/>
      <c r="P2458" s="12"/>
      <c r="Q2458" s="12"/>
      <c r="R2458" s="12"/>
      <c r="S2458" s="12"/>
      <c r="T2458" s="12"/>
    </row>
    <row r="2459" spans="1:20" s="1" customFormat="1" x14ac:dyDescent="0.4">
      <c r="A2459" s="12"/>
      <c r="B2459" s="12"/>
      <c r="C2459" s="42"/>
      <c r="D2459" s="12"/>
      <c r="E2459" s="12"/>
      <c r="F2459" s="12"/>
      <c r="G2459" s="12"/>
      <c r="H2459" s="12"/>
      <c r="I2459" s="12"/>
      <c r="J2459" s="12"/>
      <c r="K2459" s="12"/>
      <c r="L2459" s="12"/>
      <c r="M2459" s="49"/>
      <c r="N2459" s="49"/>
      <c r="O2459" s="12"/>
      <c r="P2459" s="12"/>
      <c r="Q2459" s="12"/>
      <c r="R2459" s="12"/>
      <c r="S2459" s="12"/>
      <c r="T2459" s="12"/>
    </row>
    <row r="2460" spans="1:20" s="1" customFormat="1" x14ac:dyDescent="0.4">
      <c r="A2460" s="12"/>
      <c r="B2460" s="12"/>
      <c r="C2460" s="42"/>
      <c r="D2460" s="12"/>
      <c r="E2460" s="12"/>
      <c r="F2460" s="12"/>
      <c r="G2460" s="12"/>
      <c r="H2460" s="12"/>
      <c r="I2460" s="12"/>
      <c r="J2460" s="12"/>
      <c r="K2460" s="12"/>
      <c r="L2460" s="12"/>
      <c r="M2460" s="49"/>
      <c r="N2460" s="49"/>
      <c r="O2460" s="12"/>
      <c r="P2460" s="12"/>
      <c r="Q2460" s="12"/>
      <c r="R2460" s="12"/>
      <c r="S2460" s="12"/>
      <c r="T2460" s="12"/>
    </row>
    <row r="2461" spans="1:20" s="1" customFormat="1" x14ac:dyDescent="0.4">
      <c r="A2461" s="12"/>
      <c r="B2461" s="12"/>
      <c r="C2461" s="42"/>
      <c r="D2461" s="12"/>
      <c r="E2461" s="12"/>
      <c r="F2461" s="12"/>
      <c r="G2461" s="12"/>
      <c r="H2461" s="12"/>
      <c r="I2461" s="12"/>
      <c r="J2461" s="12"/>
      <c r="K2461" s="12"/>
      <c r="L2461" s="12"/>
      <c r="M2461" s="49"/>
      <c r="N2461" s="49"/>
      <c r="O2461" s="12"/>
      <c r="P2461" s="12"/>
      <c r="Q2461" s="12"/>
      <c r="R2461" s="12"/>
      <c r="S2461" s="12"/>
      <c r="T2461" s="12"/>
    </row>
    <row r="2462" spans="1:20" s="1" customFormat="1" x14ac:dyDescent="0.4">
      <c r="A2462" s="12"/>
      <c r="B2462" s="12"/>
      <c r="C2462" s="42"/>
      <c r="D2462" s="12"/>
      <c r="E2462" s="12"/>
      <c r="F2462" s="12"/>
      <c r="G2462" s="12"/>
      <c r="H2462" s="12"/>
      <c r="I2462" s="12"/>
      <c r="J2462" s="12"/>
      <c r="K2462" s="12"/>
      <c r="L2462" s="12"/>
      <c r="M2462" s="49"/>
      <c r="N2462" s="49"/>
      <c r="O2462" s="12"/>
      <c r="P2462" s="12"/>
      <c r="Q2462" s="12"/>
      <c r="R2462" s="12"/>
      <c r="S2462" s="12"/>
      <c r="T2462" s="12"/>
    </row>
    <row r="2463" spans="1:20" s="1" customFormat="1" x14ac:dyDescent="0.4">
      <c r="A2463" s="12"/>
      <c r="B2463" s="12"/>
      <c r="C2463" s="42"/>
      <c r="D2463" s="12"/>
      <c r="E2463" s="12"/>
      <c r="F2463" s="12"/>
      <c r="G2463" s="12"/>
      <c r="H2463" s="12"/>
      <c r="I2463" s="12"/>
      <c r="J2463" s="12"/>
      <c r="K2463" s="12"/>
      <c r="L2463" s="12"/>
      <c r="M2463" s="49"/>
      <c r="N2463" s="49"/>
      <c r="O2463" s="12"/>
      <c r="P2463" s="12"/>
      <c r="Q2463" s="12"/>
      <c r="R2463" s="12"/>
      <c r="S2463" s="12"/>
      <c r="T2463" s="12"/>
    </row>
    <row r="2464" spans="1:20" s="1" customFormat="1" x14ac:dyDescent="0.4">
      <c r="A2464" s="12"/>
      <c r="B2464" s="12"/>
      <c r="C2464" s="42"/>
      <c r="D2464" s="12"/>
      <c r="E2464" s="12"/>
      <c r="F2464" s="12"/>
      <c r="G2464" s="12"/>
      <c r="H2464" s="12"/>
      <c r="I2464" s="12"/>
      <c r="J2464" s="12"/>
      <c r="K2464" s="12"/>
      <c r="L2464" s="12"/>
      <c r="M2464" s="49"/>
      <c r="N2464" s="49"/>
      <c r="O2464" s="12"/>
      <c r="P2464" s="12"/>
      <c r="Q2464" s="12"/>
      <c r="R2464" s="12"/>
      <c r="S2464" s="12"/>
      <c r="T2464" s="12"/>
    </row>
    <row r="2465" spans="1:20" s="1" customFormat="1" x14ac:dyDescent="0.4">
      <c r="A2465" s="12"/>
      <c r="B2465" s="12"/>
      <c r="C2465" s="42"/>
      <c r="D2465" s="12"/>
      <c r="E2465" s="12"/>
      <c r="F2465" s="12"/>
      <c r="G2465" s="12"/>
      <c r="H2465" s="12"/>
      <c r="I2465" s="12"/>
      <c r="J2465" s="12"/>
      <c r="K2465" s="12"/>
      <c r="L2465" s="12"/>
      <c r="M2465" s="49"/>
      <c r="N2465" s="49"/>
      <c r="O2465" s="12"/>
      <c r="P2465" s="12"/>
      <c r="Q2465" s="12"/>
      <c r="R2465" s="12"/>
      <c r="S2465" s="12"/>
      <c r="T2465" s="12"/>
    </row>
    <row r="2466" spans="1:20" s="1" customFormat="1" x14ac:dyDescent="0.4">
      <c r="A2466" s="12"/>
      <c r="B2466" s="12"/>
      <c r="C2466" s="42"/>
      <c r="D2466" s="12"/>
      <c r="E2466" s="12"/>
      <c r="F2466" s="12"/>
      <c r="G2466" s="12"/>
      <c r="H2466" s="12"/>
      <c r="I2466" s="12"/>
      <c r="J2466" s="12"/>
      <c r="K2466" s="12"/>
      <c r="L2466" s="12"/>
      <c r="M2466" s="49"/>
      <c r="N2466" s="49"/>
      <c r="O2466" s="12"/>
      <c r="P2466" s="12"/>
      <c r="Q2466" s="12"/>
      <c r="R2466" s="12"/>
      <c r="S2466" s="12"/>
      <c r="T2466" s="12"/>
    </row>
    <row r="2467" spans="1:20" s="1" customFormat="1" x14ac:dyDescent="0.4">
      <c r="A2467" s="12"/>
      <c r="B2467" s="12"/>
      <c r="C2467" s="42"/>
      <c r="D2467" s="12"/>
      <c r="E2467" s="12"/>
      <c r="F2467" s="12"/>
      <c r="G2467" s="12"/>
      <c r="H2467" s="12"/>
      <c r="I2467" s="12"/>
      <c r="J2467" s="12"/>
      <c r="K2467" s="12"/>
      <c r="L2467" s="12"/>
      <c r="M2467" s="49"/>
      <c r="N2467" s="49"/>
      <c r="O2467" s="12"/>
      <c r="P2467" s="12"/>
      <c r="Q2467" s="12"/>
      <c r="R2467" s="12"/>
      <c r="S2467" s="12"/>
      <c r="T2467" s="12"/>
    </row>
    <row r="2468" spans="1:20" s="1" customFormat="1" x14ac:dyDescent="0.4">
      <c r="A2468" s="12"/>
      <c r="B2468" s="12"/>
      <c r="C2468" s="42"/>
      <c r="D2468" s="12"/>
      <c r="E2468" s="12"/>
      <c r="F2468" s="12"/>
      <c r="G2468" s="12"/>
      <c r="H2468" s="12"/>
      <c r="I2468" s="12"/>
      <c r="J2468" s="12"/>
      <c r="K2468" s="12"/>
      <c r="L2468" s="12"/>
      <c r="M2468" s="49"/>
      <c r="N2468" s="49"/>
      <c r="O2468" s="12"/>
      <c r="P2468" s="12"/>
      <c r="Q2468" s="12"/>
      <c r="R2468" s="12"/>
      <c r="S2468" s="12"/>
      <c r="T2468" s="12"/>
    </row>
    <row r="2469" spans="1:20" s="1" customFormat="1" x14ac:dyDescent="0.4">
      <c r="A2469" s="12"/>
      <c r="B2469" s="12"/>
      <c r="C2469" s="42"/>
      <c r="D2469" s="12"/>
      <c r="E2469" s="12"/>
      <c r="F2469" s="12"/>
      <c r="G2469" s="12"/>
      <c r="H2469" s="12"/>
      <c r="I2469" s="12"/>
      <c r="J2469" s="12"/>
      <c r="K2469" s="12"/>
      <c r="L2469" s="12"/>
      <c r="M2469" s="49"/>
      <c r="N2469" s="49"/>
      <c r="O2469" s="12"/>
      <c r="P2469" s="12"/>
      <c r="Q2469" s="12"/>
      <c r="R2469" s="12"/>
      <c r="S2469" s="12"/>
      <c r="T2469" s="12"/>
    </row>
    <row r="2470" spans="1:20" s="1" customFormat="1" x14ac:dyDescent="0.4">
      <c r="A2470" s="12"/>
      <c r="B2470" s="12"/>
      <c r="C2470" s="42"/>
      <c r="D2470" s="12"/>
      <c r="E2470" s="12"/>
      <c r="F2470" s="12"/>
      <c r="G2470" s="12"/>
      <c r="H2470" s="12"/>
      <c r="I2470" s="12"/>
      <c r="J2470" s="12"/>
      <c r="K2470" s="12"/>
      <c r="L2470" s="12"/>
      <c r="M2470" s="49"/>
      <c r="N2470" s="49"/>
      <c r="O2470" s="12"/>
      <c r="P2470" s="12"/>
      <c r="Q2470" s="12"/>
      <c r="R2470" s="12"/>
      <c r="S2470" s="12"/>
      <c r="T2470" s="12"/>
    </row>
    <row r="2471" spans="1:20" s="1" customFormat="1" x14ac:dyDescent="0.4">
      <c r="A2471" s="12"/>
      <c r="B2471" s="12"/>
      <c r="C2471" s="42"/>
      <c r="D2471" s="12"/>
      <c r="E2471" s="12"/>
      <c r="F2471" s="12"/>
      <c r="G2471" s="12"/>
      <c r="H2471" s="12"/>
      <c r="I2471" s="12"/>
      <c r="J2471" s="12"/>
      <c r="K2471" s="12"/>
      <c r="L2471" s="12"/>
      <c r="M2471" s="49"/>
      <c r="N2471" s="49"/>
      <c r="O2471" s="12"/>
      <c r="P2471" s="12"/>
      <c r="Q2471" s="12"/>
      <c r="R2471" s="12"/>
      <c r="S2471" s="12"/>
      <c r="T2471" s="12"/>
    </row>
    <row r="2472" spans="1:20" s="1" customFormat="1" x14ac:dyDescent="0.4">
      <c r="A2472" s="12"/>
      <c r="B2472" s="12"/>
      <c r="C2472" s="42"/>
      <c r="D2472" s="12"/>
      <c r="E2472" s="12"/>
      <c r="F2472" s="12"/>
      <c r="G2472" s="12"/>
      <c r="H2472" s="12"/>
      <c r="I2472" s="12"/>
      <c r="J2472" s="12"/>
      <c r="K2472" s="12"/>
      <c r="L2472" s="12"/>
      <c r="M2472" s="49"/>
      <c r="N2472" s="49"/>
      <c r="O2472" s="12"/>
      <c r="P2472" s="12"/>
      <c r="Q2472" s="12"/>
      <c r="R2472" s="12"/>
      <c r="S2472" s="12"/>
      <c r="T2472" s="12"/>
    </row>
    <row r="2473" spans="1:20" s="1" customFormat="1" x14ac:dyDescent="0.4">
      <c r="A2473" s="12"/>
      <c r="B2473" s="12"/>
      <c r="C2473" s="42"/>
      <c r="D2473" s="12"/>
      <c r="E2473" s="12"/>
      <c r="F2473" s="12"/>
      <c r="G2473" s="12"/>
      <c r="H2473" s="12"/>
      <c r="I2473" s="12"/>
      <c r="J2473" s="12"/>
      <c r="K2473" s="12"/>
      <c r="L2473" s="12"/>
      <c r="M2473" s="49"/>
      <c r="N2473" s="49"/>
      <c r="O2473" s="12"/>
      <c r="P2473" s="12"/>
      <c r="Q2473" s="12"/>
      <c r="R2473" s="12"/>
      <c r="S2473" s="12"/>
      <c r="T2473" s="12"/>
    </row>
    <row r="2474" spans="1:20" s="1" customFormat="1" x14ac:dyDescent="0.4">
      <c r="A2474" s="12"/>
      <c r="B2474" s="12"/>
      <c r="C2474" s="42"/>
      <c r="D2474" s="12"/>
      <c r="E2474" s="12"/>
      <c r="F2474" s="12"/>
      <c r="G2474" s="12"/>
      <c r="H2474" s="12"/>
      <c r="I2474" s="12"/>
      <c r="J2474" s="12"/>
      <c r="K2474" s="12"/>
      <c r="L2474" s="12"/>
      <c r="M2474" s="49"/>
      <c r="N2474" s="49"/>
      <c r="O2474" s="12"/>
      <c r="P2474" s="12"/>
      <c r="Q2474" s="12"/>
      <c r="R2474" s="12"/>
      <c r="S2474" s="12"/>
      <c r="T2474" s="12"/>
    </row>
    <row r="2475" spans="1:20" s="1" customFormat="1" x14ac:dyDescent="0.4">
      <c r="A2475" s="12"/>
      <c r="B2475" s="12"/>
      <c r="C2475" s="42"/>
      <c r="D2475" s="12"/>
      <c r="E2475" s="12"/>
      <c r="F2475" s="12"/>
      <c r="G2475" s="12"/>
      <c r="H2475" s="12"/>
      <c r="I2475" s="12"/>
      <c r="J2475" s="12"/>
      <c r="K2475" s="12"/>
      <c r="L2475" s="12"/>
      <c r="M2475" s="49"/>
      <c r="N2475" s="49"/>
      <c r="O2475" s="12"/>
      <c r="P2475" s="12"/>
      <c r="Q2475" s="12"/>
      <c r="R2475" s="12"/>
      <c r="S2475" s="12"/>
      <c r="T2475" s="12"/>
    </row>
    <row r="2476" spans="1:20" s="1" customFormat="1" x14ac:dyDescent="0.4">
      <c r="A2476" s="12"/>
      <c r="B2476" s="12"/>
      <c r="C2476" s="42"/>
      <c r="D2476" s="12"/>
      <c r="E2476" s="12"/>
      <c r="F2476" s="12"/>
      <c r="G2476" s="12"/>
      <c r="H2476" s="12"/>
      <c r="I2476" s="12"/>
      <c r="J2476" s="12"/>
      <c r="K2476" s="12"/>
      <c r="L2476" s="12"/>
      <c r="M2476" s="49"/>
      <c r="N2476" s="49"/>
      <c r="O2476" s="12"/>
      <c r="P2476" s="12"/>
      <c r="Q2476" s="12"/>
      <c r="R2476" s="12"/>
      <c r="S2476" s="12"/>
      <c r="T2476" s="12"/>
    </row>
    <row r="2477" spans="1:20" s="1" customFormat="1" x14ac:dyDescent="0.4">
      <c r="A2477" s="12"/>
      <c r="B2477" s="12"/>
      <c r="C2477" s="42"/>
      <c r="D2477" s="12"/>
      <c r="E2477" s="12"/>
      <c r="F2477" s="12"/>
      <c r="G2477" s="12"/>
      <c r="H2477" s="12"/>
      <c r="I2477" s="12"/>
      <c r="J2477" s="12"/>
      <c r="K2477" s="12"/>
      <c r="L2477" s="12"/>
      <c r="M2477" s="49"/>
      <c r="N2477" s="49"/>
      <c r="O2477" s="12"/>
      <c r="P2477" s="12"/>
      <c r="Q2477" s="12"/>
      <c r="R2477" s="12"/>
      <c r="S2477" s="12"/>
      <c r="T2477" s="12"/>
    </row>
    <row r="2478" spans="1:20" s="1" customFormat="1" x14ac:dyDescent="0.4">
      <c r="A2478" s="12"/>
      <c r="B2478" s="12"/>
      <c r="C2478" s="42"/>
      <c r="D2478" s="12"/>
      <c r="E2478" s="12"/>
      <c r="F2478" s="12"/>
      <c r="G2478" s="12"/>
      <c r="H2478" s="12"/>
      <c r="I2478" s="12"/>
      <c r="J2478" s="12"/>
      <c r="K2478" s="12"/>
      <c r="L2478" s="12"/>
      <c r="M2478" s="49"/>
      <c r="N2478" s="49"/>
      <c r="O2478" s="12"/>
      <c r="P2478" s="12"/>
      <c r="Q2478" s="12"/>
      <c r="R2478" s="12"/>
      <c r="S2478" s="12"/>
      <c r="T2478" s="12"/>
    </row>
    <row r="2479" spans="1:20" s="1" customFormat="1" x14ac:dyDescent="0.4">
      <c r="A2479" s="12"/>
      <c r="B2479" s="12"/>
      <c r="C2479" s="42"/>
      <c r="D2479" s="12"/>
      <c r="E2479" s="12"/>
      <c r="F2479" s="12"/>
      <c r="G2479" s="12"/>
      <c r="H2479" s="12"/>
      <c r="I2479" s="12"/>
      <c r="J2479" s="12"/>
      <c r="K2479" s="12"/>
      <c r="L2479" s="12"/>
      <c r="M2479" s="49"/>
      <c r="N2479" s="49"/>
      <c r="O2479" s="12"/>
      <c r="P2479" s="12"/>
      <c r="Q2479" s="12"/>
      <c r="R2479" s="12"/>
      <c r="S2479" s="12"/>
      <c r="T2479" s="12"/>
    </row>
    <row r="2480" spans="1:20" s="1" customFormat="1" x14ac:dyDescent="0.4">
      <c r="A2480" s="12"/>
      <c r="B2480" s="12"/>
      <c r="C2480" s="42"/>
      <c r="D2480" s="12"/>
      <c r="E2480" s="12"/>
      <c r="F2480" s="12"/>
      <c r="G2480" s="12"/>
      <c r="H2480" s="12"/>
      <c r="I2480" s="12"/>
      <c r="J2480" s="12"/>
      <c r="K2480" s="12"/>
      <c r="L2480" s="12"/>
      <c r="M2480" s="49"/>
      <c r="N2480" s="49"/>
      <c r="O2480" s="12"/>
      <c r="P2480" s="12"/>
      <c r="Q2480" s="12"/>
      <c r="R2480" s="12"/>
      <c r="S2480" s="12"/>
      <c r="T2480" s="12"/>
    </row>
    <row r="2481" spans="1:20" s="1" customFormat="1" x14ac:dyDescent="0.4">
      <c r="A2481" s="12"/>
      <c r="B2481" s="12"/>
      <c r="C2481" s="42"/>
      <c r="D2481" s="12"/>
      <c r="E2481" s="12"/>
      <c r="F2481" s="12"/>
      <c r="G2481" s="12"/>
      <c r="H2481" s="12"/>
      <c r="I2481" s="12"/>
      <c r="J2481" s="12"/>
      <c r="K2481" s="12"/>
      <c r="L2481" s="12"/>
      <c r="M2481" s="49"/>
      <c r="N2481" s="49"/>
      <c r="O2481" s="12"/>
      <c r="P2481" s="12"/>
      <c r="Q2481" s="12"/>
      <c r="R2481" s="12"/>
      <c r="S2481" s="12"/>
      <c r="T2481" s="12"/>
    </row>
    <row r="2482" spans="1:20" s="1" customFormat="1" x14ac:dyDescent="0.4">
      <c r="A2482" s="12"/>
      <c r="B2482" s="12"/>
      <c r="C2482" s="42"/>
      <c r="D2482" s="12"/>
      <c r="E2482" s="12"/>
      <c r="F2482" s="12"/>
      <c r="G2482" s="12"/>
      <c r="H2482" s="12"/>
      <c r="I2482" s="12"/>
      <c r="J2482" s="12"/>
      <c r="K2482" s="12"/>
      <c r="L2482" s="12"/>
      <c r="M2482" s="49"/>
      <c r="N2482" s="49"/>
      <c r="O2482" s="12"/>
      <c r="P2482" s="12"/>
      <c r="Q2482" s="12"/>
      <c r="R2482" s="12"/>
      <c r="S2482" s="12"/>
      <c r="T2482" s="12"/>
    </row>
    <row r="2483" spans="1:20" s="1" customFormat="1" x14ac:dyDescent="0.4">
      <c r="A2483" s="12"/>
      <c r="B2483" s="12"/>
      <c r="C2483" s="42"/>
      <c r="D2483" s="12"/>
      <c r="E2483" s="12"/>
      <c r="F2483" s="12"/>
      <c r="G2483" s="12"/>
      <c r="H2483" s="12"/>
      <c r="I2483" s="12"/>
      <c r="J2483" s="12"/>
      <c r="K2483" s="12"/>
      <c r="L2483" s="12"/>
      <c r="M2483" s="49"/>
      <c r="N2483" s="49"/>
      <c r="O2483" s="12"/>
      <c r="P2483" s="12"/>
      <c r="Q2483" s="12"/>
      <c r="R2483" s="12"/>
      <c r="S2483" s="12"/>
      <c r="T2483" s="12"/>
    </row>
    <row r="2484" spans="1:20" s="1" customFormat="1" x14ac:dyDescent="0.4">
      <c r="A2484" s="12"/>
      <c r="B2484" s="12"/>
      <c r="C2484" s="42"/>
      <c r="D2484" s="12"/>
      <c r="E2484" s="12"/>
      <c r="F2484" s="12"/>
      <c r="G2484" s="12"/>
      <c r="H2484" s="12"/>
      <c r="I2484" s="12"/>
      <c r="J2484" s="12"/>
      <c r="K2484" s="12"/>
      <c r="L2484" s="12"/>
      <c r="M2484" s="49"/>
      <c r="N2484" s="49"/>
      <c r="O2484" s="12"/>
      <c r="P2484" s="12"/>
      <c r="Q2484" s="12"/>
      <c r="R2484" s="12"/>
      <c r="S2484" s="12"/>
      <c r="T2484" s="12"/>
    </row>
    <row r="2485" spans="1:20" s="1" customFormat="1" x14ac:dyDescent="0.4">
      <c r="A2485" s="12"/>
      <c r="B2485" s="12"/>
      <c r="C2485" s="42"/>
      <c r="D2485" s="12"/>
      <c r="E2485" s="12"/>
      <c r="F2485" s="12"/>
      <c r="G2485" s="12"/>
      <c r="H2485" s="12"/>
      <c r="I2485" s="12"/>
      <c r="J2485" s="12"/>
      <c r="K2485" s="12"/>
      <c r="L2485" s="12"/>
      <c r="M2485" s="49"/>
      <c r="N2485" s="49"/>
      <c r="O2485" s="12"/>
      <c r="P2485" s="12"/>
      <c r="Q2485" s="12"/>
      <c r="R2485" s="12"/>
      <c r="S2485" s="12"/>
      <c r="T2485" s="12"/>
    </row>
    <row r="2486" spans="1:20" s="1" customFormat="1" x14ac:dyDescent="0.4">
      <c r="A2486" s="12"/>
      <c r="B2486" s="12"/>
      <c r="C2486" s="42"/>
      <c r="D2486" s="12"/>
      <c r="E2486" s="12"/>
      <c r="F2486" s="12"/>
      <c r="G2486" s="12"/>
      <c r="H2486" s="12"/>
      <c r="I2486" s="12"/>
      <c r="J2486" s="12"/>
      <c r="K2486" s="12"/>
      <c r="L2486" s="12"/>
      <c r="M2486" s="49"/>
      <c r="N2486" s="49"/>
      <c r="O2486" s="12"/>
      <c r="P2486" s="12"/>
      <c r="Q2486" s="12"/>
      <c r="R2486" s="12"/>
      <c r="S2486" s="12"/>
      <c r="T2486" s="12"/>
    </row>
    <row r="2487" spans="1:20" s="1" customFormat="1" x14ac:dyDescent="0.4">
      <c r="A2487" s="12"/>
      <c r="B2487" s="12"/>
      <c r="C2487" s="42"/>
      <c r="D2487" s="12"/>
      <c r="E2487" s="12"/>
      <c r="F2487" s="12"/>
      <c r="G2487" s="12"/>
      <c r="H2487" s="12"/>
      <c r="I2487" s="12"/>
      <c r="J2487" s="12"/>
      <c r="K2487" s="12"/>
      <c r="L2487" s="12"/>
      <c r="M2487" s="49"/>
      <c r="N2487" s="49"/>
      <c r="O2487" s="12"/>
      <c r="P2487" s="12"/>
      <c r="Q2487" s="12"/>
      <c r="R2487" s="12"/>
      <c r="S2487" s="12"/>
      <c r="T2487" s="12"/>
    </row>
    <row r="2488" spans="1:20" s="1" customFormat="1" x14ac:dyDescent="0.4">
      <c r="A2488" s="12"/>
      <c r="B2488" s="12"/>
      <c r="C2488" s="42"/>
      <c r="D2488" s="12"/>
      <c r="E2488" s="12"/>
      <c r="F2488" s="12"/>
      <c r="G2488" s="12"/>
      <c r="H2488" s="12"/>
      <c r="I2488" s="12"/>
      <c r="J2488" s="12"/>
      <c r="K2488" s="12"/>
      <c r="L2488" s="12"/>
      <c r="M2488" s="49"/>
      <c r="N2488" s="49"/>
      <c r="O2488" s="12"/>
      <c r="P2488" s="12"/>
      <c r="Q2488" s="12"/>
      <c r="R2488" s="12"/>
      <c r="S2488" s="12"/>
      <c r="T2488" s="12"/>
    </row>
    <row r="2489" spans="1:20" s="1" customFormat="1" x14ac:dyDescent="0.4">
      <c r="A2489" s="12"/>
      <c r="B2489" s="12"/>
      <c r="C2489" s="42"/>
      <c r="D2489" s="12"/>
      <c r="E2489" s="12"/>
      <c r="F2489" s="12"/>
      <c r="G2489" s="12"/>
      <c r="H2489" s="12"/>
      <c r="I2489" s="12"/>
      <c r="J2489" s="12"/>
      <c r="K2489" s="12"/>
      <c r="L2489" s="12"/>
      <c r="M2489" s="49"/>
      <c r="N2489" s="49"/>
      <c r="O2489" s="12"/>
      <c r="P2489" s="12"/>
      <c r="Q2489" s="12"/>
      <c r="R2489" s="12"/>
      <c r="S2489" s="12"/>
      <c r="T2489" s="12"/>
    </row>
    <row r="2490" spans="1:20" s="1" customFormat="1" x14ac:dyDescent="0.4">
      <c r="A2490" s="12"/>
      <c r="B2490" s="12"/>
      <c r="C2490" s="42"/>
      <c r="D2490" s="12"/>
      <c r="E2490" s="12"/>
      <c r="F2490" s="12"/>
      <c r="G2490" s="12"/>
      <c r="H2490" s="12"/>
      <c r="I2490" s="12"/>
      <c r="J2490" s="12"/>
      <c r="K2490" s="12"/>
      <c r="L2490" s="12"/>
      <c r="M2490" s="49"/>
      <c r="N2490" s="49"/>
      <c r="O2490" s="12"/>
      <c r="P2490" s="12"/>
      <c r="Q2490" s="12"/>
      <c r="R2490" s="12"/>
      <c r="S2490" s="12"/>
      <c r="T2490" s="12"/>
    </row>
    <row r="2491" spans="1:20" s="1" customFormat="1" x14ac:dyDescent="0.4">
      <c r="A2491" s="12"/>
      <c r="B2491" s="12"/>
      <c r="C2491" s="42"/>
      <c r="D2491" s="12"/>
      <c r="E2491" s="12"/>
      <c r="F2491" s="12"/>
      <c r="G2491" s="12"/>
      <c r="H2491" s="12"/>
      <c r="I2491" s="12"/>
      <c r="J2491" s="12"/>
      <c r="K2491" s="12"/>
      <c r="L2491" s="12"/>
      <c r="M2491" s="49"/>
      <c r="N2491" s="49"/>
      <c r="O2491" s="12"/>
      <c r="P2491" s="12"/>
      <c r="Q2491" s="12"/>
      <c r="R2491" s="12"/>
      <c r="S2491" s="12"/>
      <c r="T2491" s="12"/>
    </row>
    <row r="2492" spans="1:20" s="1" customFormat="1" x14ac:dyDescent="0.4">
      <c r="A2492" s="12"/>
      <c r="B2492" s="12"/>
      <c r="C2492" s="42"/>
      <c r="D2492" s="12"/>
      <c r="E2492" s="12"/>
      <c r="F2492" s="12"/>
      <c r="G2492" s="12"/>
      <c r="H2492" s="12"/>
      <c r="I2492" s="12"/>
      <c r="J2492" s="12"/>
      <c r="K2492" s="12"/>
      <c r="L2492" s="12"/>
      <c r="M2492" s="49"/>
      <c r="N2492" s="49"/>
      <c r="O2492" s="12"/>
      <c r="P2492" s="12"/>
      <c r="Q2492" s="12"/>
      <c r="R2492" s="12"/>
      <c r="S2492" s="12"/>
      <c r="T2492" s="12"/>
    </row>
    <row r="2493" spans="1:20" s="1" customFormat="1" x14ac:dyDescent="0.4">
      <c r="A2493" s="12"/>
      <c r="B2493" s="12"/>
      <c r="C2493" s="42"/>
      <c r="D2493" s="12"/>
      <c r="E2493" s="12"/>
      <c r="F2493" s="12"/>
      <c r="G2493" s="12"/>
      <c r="H2493" s="12"/>
      <c r="I2493" s="12"/>
      <c r="J2493" s="12"/>
      <c r="K2493" s="12"/>
      <c r="L2493" s="12"/>
      <c r="M2493" s="49"/>
      <c r="N2493" s="49"/>
      <c r="O2493" s="12"/>
      <c r="P2493" s="12"/>
      <c r="Q2493" s="12"/>
      <c r="R2493" s="12"/>
      <c r="S2493" s="12"/>
      <c r="T2493" s="12"/>
    </row>
    <row r="2494" spans="1:20" s="1" customFormat="1" x14ac:dyDescent="0.4">
      <c r="A2494" s="12"/>
      <c r="B2494" s="12"/>
      <c r="C2494" s="42"/>
      <c r="D2494" s="12"/>
      <c r="E2494" s="12"/>
      <c r="F2494" s="12"/>
      <c r="G2494" s="12"/>
      <c r="H2494" s="12"/>
      <c r="I2494" s="12"/>
      <c r="J2494" s="12"/>
      <c r="K2494" s="12"/>
      <c r="L2494" s="12"/>
      <c r="M2494" s="49"/>
      <c r="N2494" s="49"/>
      <c r="O2494" s="12"/>
      <c r="P2494" s="12"/>
      <c r="Q2494" s="12"/>
      <c r="R2494" s="12"/>
      <c r="S2494" s="12"/>
      <c r="T2494" s="12"/>
    </row>
    <row r="2495" spans="1:20" s="1" customFormat="1" x14ac:dyDescent="0.4">
      <c r="A2495" s="12"/>
      <c r="B2495" s="12"/>
      <c r="C2495" s="42"/>
      <c r="D2495" s="12"/>
      <c r="E2495" s="12"/>
      <c r="F2495" s="12"/>
      <c r="G2495" s="12"/>
      <c r="H2495" s="12"/>
      <c r="I2495" s="12"/>
      <c r="J2495" s="12"/>
      <c r="K2495" s="12"/>
      <c r="L2495" s="12"/>
      <c r="M2495" s="49"/>
      <c r="N2495" s="49"/>
      <c r="O2495" s="12"/>
      <c r="P2495" s="12"/>
      <c r="Q2495" s="12"/>
      <c r="R2495" s="12"/>
      <c r="S2495" s="12"/>
      <c r="T2495" s="12"/>
    </row>
    <row r="2496" spans="1:20" s="1" customFormat="1" x14ac:dyDescent="0.4">
      <c r="A2496" s="12"/>
      <c r="B2496" s="12"/>
      <c r="C2496" s="42"/>
      <c r="D2496" s="12"/>
      <c r="E2496" s="12"/>
      <c r="F2496" s="12"/>
      <c r="G2496" s="12"/>
      <c r="H2496" s="12"/>
      <c r="I2496" s="12"/>
      <c r="J2496" s="12"/>
      <c r="K2496" s="12"/>
      <c r="L2496" s="12"/>
      <c r="M2496" s="49"/>
      <c r="N2496" s="49"/>
      <c r="O2496" s="12"/>
      <c r="P2496" s="12"/>
      <c r="Q2496" s="12"/>
      <c r="R2496" s="12"/>
      <c r="S2496" s="12"/>
      <c r="T2496" s="12"/>
    </row>
    <row r="2497" spans="1:20" s="1" customFormat="1" x14ac:dyDescent="0.4">
      <c r="A2497" s="12"/>
      <c r="B2497" s="12"/>
      <c r="C2497" s="42"/>
      <c r="D2497" s="12"/>
      <c r="E2497" s="12"/>
      <c r="F2497" s="12"/>
      <c r="G2497" s="12"/>
      <c r="H2497" s="12"/>
      <c r="I2497" s="12"/>
      <c r="J2497" s="12"/>
      <c r="K2497" s="12"/>
      <c r="L2497" s="12"/>
      <c r="M2497" s="49"/>
      <c r="N2497" s="49"/>
      <c r="O2497" s="12"/>
      <c r="P2497" s="12"/>
      <c r="Q2497" s="12"/>
      <c r="R2497" s="12"/>
      <c r="S2497" s="12"/>
      <c r="T2497" s="12"/>
    </row>
    <row r="2498" spans="1:20" s="1" customFormat="1" x14ac:dyDescent="0.4">
      <c r="A2498" s="12"/>
      <c r="B2498" s="12"/>
      <c r="C2498" s="42"/>
      <c r="D2498" s="12"/>
      <c r="E2498" s="12"/>
      <c r="F2498" s="12"/>
      <c r="G2498" s="12"/>
      <c r="H2498" s="12"/>
      <c r="I2498" s="12"/>
      <c r="J2498" s="12"/>
      <c r="K2498" s="12"/>
      <c r="L2498" s="12"/>
      <c r="M2498" s="49"/>
      <c r="N2498" s="49"/>
      <c r="O2498" s="12"/>
      <c r="P2498" s="12"/>
      <c r="Q2498" s="12"/>
      <c r="R2498" s="12"/>
      <c r="S2498" s="12"/>
      <c r="T2498" s="12"/>
    </row>
    <row r="2499" spans="1:20" s="1" customFormat="1" x14ac:dyDescent="0.4">
      <c r="A2499" s="12"/>
      <c r="B2499" s="12"/>
      <c r="C2499" s="42"/>
      <c r="D2499" s="12"/>
      <c r="E2499" s="12"/>
      <c r="F2499" s="12"/>
      <c r="G2499" s="12"/>
      <c r="H2499" s="12"/>
      <c r="I2499" s="12"/>
      <c r="J2499" s="12"/>
      <c r="K2499" s="12"/>
      <c r="L2499" s="12"/>
      <c r="M2499" s="49"/>
      <c r="N2499" s="49"/>
      <c r="O2499" s="12"/>
      <c r="P2499" s="12"/>
      <c r="Q2499" s="12"/>
      <c r="R2499" s="12"/>
      <c r="S2499" s="12"/>
      <c r="T2499" s="12"/>
    </row>
    <row r="2500" spans="1:20" s="1" customFormat="1" x14ac:dyDescent="0.4">
      <c r="A2500" s="12"/>
      <c r="B2500" s="12"/>
      <c r="C2500" s="42"/>
      <c r="D2500" s="12"/>
      <c r="E2500" s="12"/>
      <c r="F2500" s="12"/>
      <c r="G2500" s="12"/>
      <c r="H2500" s="12"/>
      <c r="I2500" s="12"/>
      <c r="J2500" s="12"/>
      <c r="K2500" s="12"/>
      <c r="L2500" s="12"/>
      <c r="M2500" s="49"/>
      <c r="N2500" s="49"/>
      <c r="O2500" s="12"/>
      <c r="P2500" s="12"/>
      <c r="Q2500" s="12"/>
      <c r="R2500" s="12"/>
      <c r="S2500" s="12"/>
      <c r="T2500" s="12"/>
    </row>
    <row r="2501" spans="1:20" s="1" customFormat="1" x14ac:dyDescent="0.4">
      <c r="A2501" s="12"/>
      <c r="B2501" s="12"/>
      <c r="C2501" s="42"/>
      <c r="D2501" s="12"/>
      <c r="E2501" s="12"/>
      <c r="F2501" s="12"/>
      <c r="G2501" s="12"/>
      <c r="H2501" s="12"/>
      <c r="I2501" s="12"/>
      <c r="J2501" s="12"/>
      <c r="K2501" s="12"/>
      <c r="L2501" s="12"/>
      <c r="M2501" s="49"/>
      <c r="N2501" s="49"/>
      <c r="O2501" s="12"/>
      <c r="P2501" s="12"/>
      <c r="Q2501" s="12"/>
      <c r="R2501" s="12"/>
      <c r="S2501" s="12"/>
      <c r="T2501" s="12"/>
    </row>
    <row r="2502" spans="1:20" s="1" customFormat="1" x14ac:dyDescent="0.4">
      <c r="A2502" s="12"/>
      <c r="B2502" s="12"/>
      <c r="C2502" s="42"/>
      <c r="D2502" s="12"/>
      <c r="E2502" s="12"/>
      <c r="F2502" s="12"/>
      <c r="G2502" s="12"/>
      <c r="H2502" s="12"/>
      <c r="I2502" s="12"/>
      <c r="J2502" s="12"/>
      <c r="K2502" s="12"/>
      <c r="L2502" s="12"/>
      <c r="M2502" s="49"/>
      <c r="N2502" s="49"/>
      <c r="O2502" s="12"/>
      <c r="P2502" s="12"/>
      <c r="Q2502" s="12"/>
      <c r="R2502" s="12"/>
      <c r="S2502" s="12"/>
      <c r="T2502" s="12"/>
    </row>
    <row r="2503" spans="1:20" s="1" customFormat="1" x14ac:dyDescent="0.4">
      <c r="A2503" s="12"/>
      <c r="B2503" s="12"/>
      <c r="C2503" s="42"/>
      <c r="D2503" s="12"/>
      <c r="E2503" s="12"/>
      <c r="F2503" s="12"/>
      <c r="G2503" s="12"/>
      <c r="H2503" s="12"/>
      <c r="I2503" s="12"/>
      <c r="J2503" s="12"/>
      <c r="K2503" s="12"/>
      <c r="L2503" s="12"/>
      <c r="M2503" s="49"/>
      <c r="N2503" s="49"/>
      <c r="O2503" s="12"/>
      <c r="P2503" s="12"/>
      <c r="Q2503" s="12"/>
      <c r="R2503" s="12"/>
      <c r="S2503" s="12"/>
      <c r="T2503" s="12"/>
    </row>
    <row r="2504" spans="1:20" s="1" customFormat="1" x14ac:dyDescent="0.4">
      <c r="A2504" s="12"/>
      <c r="B2504" s="12"/>
      <c r="C2504" s="42"/>
      <c r="D2504" s="12"/>
      <c r="E2504" s="12"/>
      <c r="F2504" s="12"/>
      <c r="G2504" s="12"/>
      <c r="H2504" s="12"/>
      <c r="I2504" s="12"/>
      <c r="J2504" s="12"/>
      <c r="K2504" s="12"/>
      <c r="L2504" s="12"/>
      <c r="M2504" s="49"/>
      <c r="N2504" s="49"/>
      <c r="O2504" s="12"/>
      <c r="P2504" s="12"/>
      <c r="Q2504" s="12"/>
      <c r="R2504" s="12"/>
      <c r="S2504" s="12"/>
      <c r="T2504" s="12"/>
    </row>
    <row r="2505" spans="1:20" s="1" customFormat="1" x14ac:dyDescent="0.4">
      <c r="A2505" s="12"/>
      <c r="B2505" s="12"/>
      <c r="C2505" s="42"/>
      <c r="D2505" s="12"/>
      <c r="E2505" s="12"/>
      <c r="F2505" s="12"/>
      <c r="G2505" s="12"/>
      <c r="H2505" s="12"/>
      <c r="I2505" s="12"/>
      <c r="J2505" s="12"/>
      <c r="K2505" s="12"/>
      <c r="L2505" s="12"/>
      <c r="M2505" s="49"/>
      <c r="N2505" s="49"/>
      <c r="O2505" s="12"/>
      <c r="P2505" s="12"/>
      <c r="Q2505" s="12"/>
      <c r="R2505" s="12"/>
      <c r="S2505" s="12"/>
      <c r="T2505" s="12"/>
    </row>
    <row r="2506" spans="1:20" s="1" customFormat="1" x14ac:dyDescent="0.4">
      <c r="A2506" s="12"/>
      <c r="B2506" s="12"/>
      <c r="C2506" s="42"/>
      <c r="D2506" s="12"/>
      <c r="E2506" s="12"/>
      <c r="F2506" s="12"/>
      <c r="G2506" s="12"/>
      <c r="H2506" s="12"/>
      <c r="I2506" s="12"/>
      <c r="J2506" s="12"/>
      <c r="K2506" s="12"/>
      <c r="L2506" s="12"/>
      <c r="M2506" s="49"/>
      <c r="N2506" s="49"/>
      <c r="O2506" s="12"/>
      <c r="P2506" s="12"/>
      <c r="Q2506" s="12"/>
      <c r="R2506" s="12"/>
      <c r="S2506" s="12"/>
      <c r="T2506" s="12"/>
    </row>
    <row r="2507" spans="1:20" s="1" customFormat="1" x14ac:dyDescent="0.4">
      <c r="A2507" s="12"/>
      <c r="B2507" s="12"/>
      <c r="C2507" s="42"/>
      <c r="D2507" s="12"/>
      <c r="E2507" s="12"/>
      <c r="F2507" s="12"/>
      <c r="G2507" s="12"/>
      <c r="H2507" s="12"/>
      <c r="I2507" s="12"/>
      <c r="J2507" s="12"/>
      <c r="K2507" s="12"/>
      <c r="L2507" s="12"/>
      <c r="M2507" s="49"/>
      <c r="N2507" s="49"/>
      <c r="O2507" s="12"/>
      <c r="P2507" s="12"/>
      <c r="Q2507" s="12"/>
      <c r="R2507" s="12"/>
      <c r="S2507" s="12"/>
      <c r="T2507" s="12"/>
    </row>
    <row r="2508" spans="1:20" s="1" customFormat="1" x14ac:dyDescent="0.4">
      <c r="A2508" s="12"/>
      <c r="B2508" s="12"/>
      <c r="C2508" s="42"/>
      <c r="D2508" s="12"/>
      <c r="E2508" s="12"/>
      <c r="F2508" s="12"/>
      <c r="G2508" s="12"/>
      <c r="H2508" s="12"/>
      <c r="I2508" s="12"/>
      <c r="J2508" s="12"/>
      <c r="K2508" s="12"/>
      <c r="L2508" s="12"/>
      <c r="M2508" s="49"/>
      <c r="N2508" s="49"/>
      <c r="O2508" s="12"/>
      <c r="P2508" s="12"/>
      <c r="Q2508" s="12"/>
      <c r="R2508" s="12"/>
      <c r="S2508" s="12"/>
      <c r="T2508" s="12"/>
    </row>
    <row r="2509" spans="1:20" s="1" customFormat="1" x14ac:dyDescent="0.4">
      <c r="A2509" s="12"/>
      <c r="B2509" s="12"/>
      <c r="C2509" s="42"/>
      <c r="D2509" s="12"/>
      <c r="E2509" s="12"/>
      <c r="F2509" s="12"/>
      <c r="G2509" s="12"/>
      <c r="H2509" s="12"/>
      <c r="I2509" s="12"/>
      <c r="J2509" s="12"/>
      <c r="K2509" s="12"/>
      <c r="L2509" s="12"/>
      <c r="M2509" s="49"/>
      <c r="N2509" s="49"/>
      <c r="O2509" s="12"/>
      <c r="P2509" s="12"/>
      <c r="Q2509" s="12"/>
      <c r="R2509" s="12"/>
      <c r="S2509" s="12"/>
      <c r="T2509" s="12"/>
    </row>
    <row r="2510" spans="1:20" s="1" customFormat="1" x14ac:dyDescent="0.4">
      <c r="A2510" s="12"/>
      <c r="B2510" s="12"/>
      <c r="C2510" s="42"/>
      <c r="D2510" s="12"/>
      <c r="E2510" s="12"/>
      <c r="F2510" s="12"/>
      <c r="G2510" s="12"/>
      <c r="H2510" s="12"/>
      <c r="I2510" s="12"/>
      <c r="J2510" s="12"/>
      <c r="K2510" s="12"/>
      <c r="L2510" s="12"/>
      <c r="M2510" s="49"/>
      <c r="N2510" s="49"/>
      <c r="O2510" s="12"/>
      <c r="P2510" s="12"/>
      <c r="Q2510" s="12"/>
      <c r="R2510" s="12"/>
      <c r="S2510" s="12"/>
      <c r="T2510" s="12"/>
    </row>
    <row r="2511" spans="1:20" s="1" customFormat="1" x14ac:dyDescent="0.4">
      <c r="A2511" s="12"/>
      <c r="B2511" s="12"/>
      <c r="C2511" s="42"/>
      <c r="D2511" s="12"/>
      <c r="E2511" s="12"/>
      <c r="F2511" s="12"/>
      <c r="G2511" s="12"/>
      <c r="H2511" s="12"/>
      <c r="I2511" s="12"/>
      <c r="J2511" s="12"/>
      <c r="K2511" s="12"/>
      <c r="L2511" s="12"/>
      <c r="M2511" s="49"/>
      <c r="N2511" s="49"/>
      <c r="O2511" s="12"/>
      <c r="P2511" s="12"/>
      <c r="Q2511" s="12"/>
      <c r="R2511" s="12"/>
      <c r="S2511" s="12"/>
      <c r="T2511" s="12"/>
    </row>
    <row r="2512" spans="1:20" s="1" customFormat="1" x14ac:dyDescent="0.4">
      <c r="A2512" s="12"/>
      <c r="B2512" s="12"/>
      <c r="C2512" s="42"/>
      <c r="D2512" s="12"/>
      <c r="E2512" s="12"/>
      <c r="F2512" s="12"/>
      <c r="G2512" s="12"/>
      <c r="H2512" s="12"/>
      <c r="I2512" s="12"/>
      <c r="J2512" s="12"/>
      <c r="K2512" s="12"/>
      <c r="L2512" s="12"/>
      <c r="M2512" s="49"/>
      <c r="N2512" s="49"/>
      <c r="O2512" s="12"/>
      <c r="P2512" s="12"/>
      <c r="Q2512" s="12"/>
      <c r="R2512" s="12"/>
      <c r="S2512" s="12"/>
      <c r="T2512" s="12"/>
    </row>
    <row r="2513" spans="1:20" s="1" customFormat="1" x14ac:dyDescent="0.4">
      <c r="A2513" s="12"/>
      <c r="B2513" s="12"/>
      <c r="C2513" s="42"/>
      <c r="D2513" s="12"/>
      <c r="E2513" s="12"/>
      <c r="F2513" s="12"/>
      <c r="G2513" s="12"/>
      <c r="H2513" s="12"/>
      <c r="I2513" s="12"/>
      <c r="J2513" s="12"/>
      <c r="K2513" s="12"/>
      <c r="L2513" s="12"/>
      <c r="M2513" s="49"/>
      <c r="N2513" s="49"/>
      <c r="O2513" s="12"/>
      <c r="P2513" s="12"/>
      <c r="Q2513" s="12"/>
      <c r="R2513" s="12"/>
      <c r="S2513" s="12"/>
      <c r="T2513" s="12"/>
    </row>
    <row r="2514" spans="1:20" s="1" customFormat="1" x14ac:dyDescent="0.4">
      <c r="A2514" s="12"/>
      <c r="B2514" s="12"/>
      <c r="C2514" s="42"/>
      <c r="D2514" s="12"/>
      <c r="E2514" s="12"/>
      <c r="F2514" s="12"/>
      <c r="G2514" s="12"/>
      <c r="H2514" s="12"/>
      <c r="I2514" s="12"/>
      <c r="J2514" s="12"/>
      <c r="K2514" s="12"/>
      <c r="L2514" s="12"/>
      <c r="M2514" s="49"/>
      <c r="N2514" s="49"/>
      <c r="O2514" s="12"/>
      <c r="P2514" s="12"/>
      <c r="Q2514" s="12"/>
      <c r="R2514" s="12"/>
      <c r="S2514" s="12"/>
      <c r="T2514" s="12"/>
    </row>
    <row r="2515" spans="1:20" s="1" customFormat="1" x14ac:dyDescent="0.4">
      <c r="A2515" s="12"/>
      <c r="B2515" s="12"/>
      <c r="C2515" s="42"/>
      <c r="D2515" s="12"/>
      <c r="E2515" s="12"/>
      <c r="F2515" s="12"/>
      <c r="G2515" s="12"/>
      <c r="H2515" s="12"/>
      <c r="I2515" s="12"/>
      <c r="J2515" s="12"/>
      <c r="K2515" s="12"/>
      <c r="L2515" s="12"/>
      <c r="M2515" s="49"/>
      <c r="N2515" s="49"/>
      <c r="O2515" s="12"/>
      <c r="P2515" s="12"/>
      <c r="Q2515" s="12"/>
      <c r="R2515" s="12"/>
      <c r="S2515" s="12"/>
      <c r="T2515" s="12"/>
    </row>
    <row r="2516" spans="1:20" s="1" customFormat="1" x14ac:dyDescent="0.4">
      <c r="A2516" s="12"/>
      <c r="B2516" s="12"/>
      <c r="C2516" s="42"/>
      <c r="D2516" s="12"/>
      <c r="E2516" s="12"/>
      <c r="F2516" s="12"/>
      <c r="G2516" s="12"/>
      <c r="H2516" s="12"/>
      <c r="I2516" s="12"/>
      <c r="J2516" s="12"/>
      <c r="K2516" s="12"/>
      <c r="L2516" s="12"/>
      <c r="M2516" s="49"/>
      <c r="N2516" s="49"/>
      <c r="O2516" s="12"/>
      <c r="P2516" s="12"/>
      <c r="Q2516" s="12"/>
      <c r="R2516" s="12"/>
      <c r="S2516" s="12"/>
      <c r="T2516" s="12"/>
    </row>
    <row r="2517" spans="1:20" s="1" customFormat="1" x14ac:dyDescent="0.4">
      <c r="A2517" s="12"/>
      <c r="B2517" s="12"/>
      <c r="C2517" s="42"/>
      <c r="D2517" s="12"/>
      <c r="E2517" s="12"/>
      <c r="F2517" s="12"/>
      <c r="G2517" s="12"/>
      <c r="H2517" s="12"/>
      <c r="I2517" s="12"/>
      <c r="J2517" s="12"/>
      <c r="K2517" s="12"/>
      <c r="L2517" s="12"/>
      <c r="M2517" s="49"/>
      <c r="N2517" s="49"/>
      <c r="O2517" s="12"/>
      <c r="P2517" s="12"/>
      <c r="Q2517" s="12"/>
      <c r="R2517" s="12"/>
      <c r="S2517" s="12"/>
      <c r="T2517" s="12"/>
    </row>
    <row r="2518" spans="1:20" s="1" customFormat="1" x14ac:dyDescent="0.4">
      <c r="A2518" s="12"/>
      <c r="B2518" s="12"/>
      <c r="C2518" s="42"/>
      <c r="D2518" s="12"/>
      <c r="E2518" s="12"/>
      <c r="F2518" s="12"/>
      <c r="G2518" s="12"/>
      <c r="H2518" s="12"/>
      <c r="I2518" s="12"/>
      <c r="J2518" s="12"/>
      <c r="K2518" s="12"/>
      <c r="L2518" s="12"/>
      <c r="M2518" s="49"/>
      <c r="N2518" s="49"/>
      <c r="O2518" s="12"/>
      <c r="P2518" s="12"/>
      <c r="Q2518" s="12"/>
      <c r="R2518" s="12"/>
      <c r="S2518" s="12"/>
      <c r="T2518" s="12"/>
    </row>
    <row r="2519" spans="1:20" s="1" customFormat="1" x14ac:dyDescent="0.4">
      <c r="A2519" s="12"/>
      <c r="B2519" s="12"/>
      <c r="C2519" s="42"/>
      <c r="D2519" s="12"/>
      <c r="E2519" s="12"/>
      <c r="F2519" s="12"/>
      <c r="G2519" s="12"/>
      <c r="H2519" s="12"/>
      <c r="I2519" s="12"/>
      <c r="J2519" s="12"/>
      <c r="K2519" s="12"/>
      <c r="L2519" s="12"/>
      <c r="M2519" s="49"/>
      <c r="N2519" s="49"/>
      <c r="O2519" s="12"/>
      <c r="P2519" s="12"/>
      <c r="Q2519" s="12"/>
      <c r="R2519" s="12"/>
      <c r="S2519" s="12"/>
      <c r="T2519" s="12"/>
    </row>
    <row r="2520" spans="1:20" s="1" customFormat="1" x14ac:dyDescent="0.4">
      <c r="A2520" s="12"/>
      <c r="B2520" s="12"/>
      <c r="C2520" s="42"/>
      <c r="D2520" s="12"/>
      <c r="E2520" s="12"/>
      <c r="F2520" s="12"/>
      <c r="G2520" s="12"/>
      <c r="H2520" s="12"/>
      <c r="I2520" s="12"/>
      <c r="J2520" s="12"/>
      <c r="K2520" s="12"/>
      <c r="L2520" s="12"/>
      <c r="M2520" s="49"/>
      <c r="N2520" s="49"/>
      <c r="O2520" s="12"/>
      <c r="P2520" s="12"/>
      <c r="Q2520" s="12"/>
      <c r="R2520" s="12"/>
      <c r="S2520" s="12"/>
      <c r="T2520" s="12"/>
    </row>
    <row r="2521" spans="1:20" s="1" customFormat="1" x14ac:dyDescent="0.4">
      <c r="A2521" s="12"/>
      <c r="B2521" s="12"/>
      <c r="C2521" s="42"/>
      <c r="D2521" s="12"/>
      <c r="E2521" s="12"/>
      <c r="F2521" s="12"/>
      <c r="G2521" s="12"/>
      <c r="H2521" s="12"/>
      <c r="I2521" s="12"/>
      <c r="J2521" s="12"/>
      <c r="K2521" s="12"/>
      <c r="L2521" s="12"/>
      <c r="M2521" s="49"/>
      <c r="N2521" s="49"/>
      <c r="O2521" s="12"/>
      <c r="P2521" s="12"/>
      <c r="Q2521" s="12"/>
      <c r="R2521" s="12"/>
      <c r="S2521" s="12"/>
      <c r="T2521" s="12"/>
    </row>
    <row r="2522" spans="1:20" s="1" customFormat="1" x14ac:dyDescent="0.4">
      <c r="A2522" s="12"/>
      <c r="B2522" s="12"/>
      <c r="C2522" s="42"/>
      <c r="D2522" s="12"/>
      <c r="E2522" s="12"/>
      <c r="F2522" s="12"/>
      <c r="G2522" s="12"/>
      <c r="H2522" s="12"/>
      <c r="I2522" s="12"/>
      <c r="J2522" s="12"/>
      <c r="K2522" s="12"/>
      <c r="L2522" s="12"/>
      <c r="M2522" s="49"/>
      <c r="N2522" s="49"/>
      <c r="O2522" s="12"/>
      <c r="P2522" s="12"/>
      <c r="Q2522" s="12"/>
      <c r="R2522" s="12"/>
      <c r="S2522" s="12"/>
      <c r="T2522" s="12"/>
    </row>
    <row r="2523" spans="1:20" s="1" customFormat="1" x14ac:dyDescent="0.4">
      <c r="A2523" s="12"/>
      <c r="B2523" s="12"/>
      <c r="C2523" s="42"/>
      <c r="D2523" s="12"/>
      <c r="E2523" s="12"/>
      <c r="F2523" s="12"/>
      <c r="G2523" s="12"/>
      <c r="H2523" s="12"/>
      <c r="I2523" s="12"/>
      <c r="J2523" s="12"/>
      <c r="K2523" s="12"/>
      <c r="L2523" s="12"/>
      <c r="M2523" s="49"/>
      <c r="N2523" s="49"/>
      <c r="O2523" s="12"/>
      <c r="P2523" s="12"/>
      <c r="Q2523" s="12"/>
      <c r="R2523" s="12"/>
      <c r="S2523" s="12"/>
      <c r="T2523" s="12"/>
    </row>
    <row r="2524" spans="1:20" s="1" customFormat="1" x14ac:dyDescent="0.4">
      <c r="A2524" s="12"/>
      <c r="B2524" s="12"/>
      <c r="C2524" s="42"/>
      <c r="D2524" s="12"/>
      <c r="E2524" s="12"/>
      <c r="F2524" s="12"/>
      <c r="G2524" s="12"/>
      <c r="H2524" s="12"/>
      <c r="I2524" s="12"/>
      <c r="J2524" s="12"/>
      <c r="K2524" s="12"/>
      <c r="L2524" s="12"/>
      <c r="M2524" s="49"/>
      <c r="N2524" s="49"/>
      <c r="O2524" s="12"/>
      <c r="P2524" s="12"/>
      <c r="Q2524" s="12"/>
      <c r="R2524" s="12"/>
      <c r="S2524" s="12"/>
      <c r="T2524" s="12"/>
    </row>
    <row r="2525" spans="1:20" s="1" customFormat="1" x14ac:dyDescent="0.4">
      <c r="A2525" s="12"/>
      <c r="B2525" s="12"/>
      <c r="C2525" s="42"/>
      <c r="D2525" s="12"/>
      <c r="E2525" s="12"/>
      <c r="F2525" s="12"/>
      <c r="G2525" s="12"/>
      <c r="H2525" s="12"/>
      <c r="I2525" s="12"/>
      <c r="J2525" s="12"/>
      <c r="K2525" s="12"/>
      <c r="L2525" s="12"/>
      <c r="M2525" s="49"/>
      <c r="N2525" s="49"/>
      <c r="O2525" s="12"/>
      <c r="P2525" s="12"/>
      <c r="Q2525" s="12"/>
      <c r="R2525" s="12"/>
      <c r="S2525" s="12"/>
      <c r="T2525" s="12"/>
    </row>
    <row r="2526" spans="1:20" s="1" customFormat="1" x14ac:dyDescent="0.4">
      <c r="A2526" s="12"/>
      <c r="B2526" s="12"/>
      <c r="C2526" s="42"/>
      <c r="D2526" s="12"/>
      <c r="E2526" s="12"/>
      <c r="F2526" s="12"/>
      <c r="G2526" s="12"/>
      <c r="H2526" s="12"/>
      <c r="I2526" s="12"/>
      <c r="J2526" s="12"/>
      <c r="K2526" s="12"/>
      <c r="L2526" s="12"/>
      <c r="M2526" s="49"/>
      <c r="N2526" s="49"/>
      <c r="O2526" s="12"/>
      <c r="P2526" s="12"/>
      <c r="Q2526" s="12"/>
      <c r="R2526" s="12"/>
      <c r="S2526" s="12"/>
      <c r="T2526" s="12"/>
    </row>
    <row r="2527" spans="1:20" s="1" customFormat="1" x14ac:dyDescent="0.4">
      <c r="A2527" s="12"/>
      <c r="B2527" s="12"/>
      <c r="C2527" s="42"/>
      <c r="D2527" s="12"/>
      <c r="E2527" s="12"/>
      <c r="F2527" s="12"/>
      <c r="G2527" s="12"/>
      <c r="H2527" s="12"/>
      <c r="I2527" s="12"/>
      <c r="J2527" s="12"/>
      <c r="K2527" s="12"/>
      <c r="L2527" s="12"/>
      <c r="M2527" s="49"/>
      <c r="N2527" s="49"/>
      <c r="O2527" s="12"/>
      <c r="P2527" s="12"/>
      <c r="Q2527" s="12"/>
      <c r="R2527" s="12"/>
      <c r="S2527" s="12"/>
      <c r="T2527" s="12"/>
    </row>
    <row r="2528" spans="1:20" s="1" customFormat="1" x14ac:dyDescent="0.4">
      <c r="A2528" s="12"/>
      <c r="B2528" s="12"/>
      <c r="C2528" s="42"/>
      <c r="D2528" s="12"/>
      <c r="E2528" s="12"/>
      <c r="F2528" s="12"/>
      <c r="G2528" s="12"/>
      <c r="H2528" s="12"/>
      <c r="I2528" s="12"/>
      <c r="J2528" s="12"/>
      <c r="K2528" s="12"/>
      <c r="L2528" s="12"/>
      <c r="M2528" s="49"/>
      <c r="N2528" s="49"/>
      <c r="O2528" s="12"/>
      <c r="P2528" s="12"/>
      <c r="Q2528" s="12"/>
      <c r="R2528" s="12"/>
      <c r="S2528" s="12"/>
      <c r="T2528" s="12"/>
    </row>
    <row r="2529" spans="1:20" s="1" customFormat="1" x14ac:dyDescent="0.4">
      <c r="A2529" s="12"/>
      <c r="B2529" s="12"/>
      <c r="C2529" s="42"/>
      <c r="D2529" s="12"/>
      <c r="E2529" s="12"/>
      <c r="F2529" s="12"/>
      <c r="G2529" s="12"/>
      <c r="H2529" s="12"/>
      <c r="I2529" s="12"/>
      <c r="J2529" s="12"/>
      <c r="K2529" s="12"/>
      <c r="L2529" s="12"/>
      <c r="M2529" s="49"/>
      <c r="N2529" s="49"/>
      <c r="O2529" s="12"/>
      <c r="P2529" s="12"/>
      <c r="Q2529" s="12"/>
      <c r="R2529" s="12"/>
      <c r="S2529" s="12"/>
      <c r="T2529" s="12"/>
    </row>
    <row r="2530" spans="1:20" s="1" customFormat="1" x14ac:dyDescent="0.4">
      <c r="A2530" s="12"/>
      <c r="B2530" s="12"/>
      <c r="C2530" s="42"/>
      <c r="D2530" s="12"/>
      <c r="E2530" s="12"/>
      <c r="F2530" s="12"/>
      <c r="G2530" s="12"/>
      <c r="H2530" s="12"/>
      <c r="I2530" s="12"/>
      <c r="J2530" s="12"/>
      <c r="K2530" s="12"/>
      <c r="L2530" s="12"/>
      <c r="M2530" s="49"/>
      <c r="N2530" s="49"/>
      <c r="O2530" s="12"/>
      <c r="P2530" s="12"/>
      <c r="Q2530" s="12"/>
      <c r="R2530" s="12"/>
      <c r="S2530" s="12"/>
      <c r="T2530" s="12"/>
    </row>
    <row r="2531" spans="1:20" s="1" customFormat="1" x14ac:dyDescent="0.4">
      <c r="A2531" s="12"/>
      <c r="B2531" s="12"/>
      <c r="C2531" s="42"/>
      <c r="D2531" s="12"/>
      <c r="E2531" s="12"/>
      <c r="F2531" s="12"/>
      <c r="G2531" s="12"/>
      <c r="H2531" s="12"/>
      <c r="I2531" s="12"/>
      <c r="J2531" s="12"/>
      <c r="K2531" s="12"/>
      <c r="L2531" s="12"/>
      <c r="M2531" s="49"/>
      <c r="N2531" s="49"/>
      <c r="O2531" s="12"/>
      <c r="P2531" s="12"/>
      <c r="Q2531" s="12"/>
      <c r="R2531" s="12"/>
      <c r="S2531" s="12"/>
      <c r="T2531" s="12"/>
    </row>
    <row r="2532" spans="1:20" s="1" customFormat="1" x14ac:dyDescent="0.4">
      <c r="A2532" s="12"/>
      <c r="B2532" s="12"/>
      <c r="C2532" s="42"/>
      <c r="D2532" s="12"/>
      <c r="E2532" s="12"/>
      <c r="F2532" s="12"/>
      <c r="G2532" s="12"/>
      <c r="H2532" s="12"/>
      <c r="I2532" s="12"/>
      <c r="J2532" s="12"/>
      <c r="K2532" s="12"/>
      <c r="L2532" s="12"/>
      <c r="M2532" s="49"/>
      <c r="N2532" s="49"/>
      <c r="O2532" s="12"/>
      <c r="P2532" s="12"/>
      <c r="Q2532" s="12"/>
      <c r="R2532" s="12"/>
      <c r="S2532" s="12"/>
      <c r="T2532" s="12"/>
    </row>
    <row r="2533" spans="1:20" s="1" customFormat="1" x14ac:dyDescent="0.4">
      <c r="A2533" s="12"/>
      <c r="B2533" s="12"/>
      <c r="C2533" s="42"/>
      <c r="D2533" s="12"/>
      <c r="E2533" s="12"/>
      <c r="F2533" s="12"/>
      <c r="G2533" s="12"/>
      <c r="H2533" s="12"/>
      <c r="I2533" s="12"/>
      <c r="J2533" s="12"/>
      <c r="K2533" s="12"/>
      <c r="L2533" s="12"/>
      <c r="M2533" s="49"/>
      <c r="N2533" s="49"/>
      <c r="O2533" s="12"/>
      <c r="P2533" s="12"/>
      <c r="Q2533" s="12"/>
      <c r="R2533" s="12"/>
      <c r="S2533" s="12"/>
      <c r="T2533" s="12"/>
    </row>
    <row r="2534" spans="1:20" s="1" customFormat="1" x14ac:dyDescent="0.4">
      <c r="A2534" s="12"/>
      <c r="B2534" s="12"/>
      <c r="C2534" s="42"/>
      <c r="D2534" s="12"/>
      <c r="E2534" s="12"/>
      <c r="F2534" s="12"/>
      <c r="G2534" s="12"/>
      <c r="H2534" s="12"/>
      <c r="I2534" s="12"/>
      <c r="J2534" s="12"/>
      <c r="K2534" s="12"/>
      <c r="L2534" s="12"/>
      <c r="M2534" s="49"/>
      <c r="N2534" s="49"/>
      <c r="O2534" s="12"/>
      <c r="P2534" s="12"/>
      <c r="Q2534" s="12"/>
      <c r="R2534" s="12"/>
      <c r="S2534" s="12"/>
      <c r="T2534" s="12"/>
    </row>
    <row r="2535" spans="1:20" s="1" customFormat="1" x14ac:dyDescent="0.4">
      <c r="A2535" s="12"/>
      <c r="B2535" s="12"/>
      <c r="C2535" s="42"/>
      <c r="D2535" s="12"/>
      <c r="E2535" s="12"/>
      <c r="F2535" s="12"/>
      <c r="G2535" s="12"/>
      <c r="H2535" s="12"/>
      <c r="I2535" s="12"/>
      <c r="J2535" s="12"/>
      <c r="K2535" s="12"/>
      <c r="L2535" s="12"/>
      <c r="M2535" s="49"/>
      <c r="N2535" s="49"/>
      <c r="O2535" s="12"/>
      <c r="P2535" s="12"/>
      <c r="Q2535" s="12"/>
      <c r="R2535" s="12"/>
      <c r="S2535" s="12"/>
      <c r="T2535" s="12"/>
    </row>
    <row r="2536" spans="1:20" s="1" customFormat="1" x14ac:dyDescent="0.4">
      <c r="A2536" s="12"/>
      <c r="B2536" s="12"/>
      <c r="C2536" s="42"/>
      <c r="D2536" s="12"/>
      <c r="E2536" s="12"/>
      <c r="F2536" s="12"/>
      <c r="G2536" s="12"/>
      <c r="H2536" s="12"/>
      <c r="I2536" s="12"/>
      <c r="J2536" s="12"/>
      <c r="K2536" s="12"/>
      <c r="L2536" s="12"/>
      <c r="M2536" s="49"/>
      <c r="N2536" s="49"/>
      <c r="O2536" s="12"/>
      <c r="P2536" s="12"/>
      <c r="Q2536" s="12"/>
      <c r="R2536" s="12"/>
      <c r="S2536" s="12"/>
      <c r="T2536" s="12"/>
    </row>
    <row r="2537" spans="1:20" s="1" customFormat="1" x14ac:dyDescent="0.4">
      <c r="A2537" s="12"/>
      <c r="B2537" s="12"/>
      <c r="C2537" s="42"/>
      <c r="D2537" s="12"/>
      <c r="E2537" s="12"/>
      <c r="F2537" s="12"/>
      <c r="G2537" s="12"/>
      <c r="H2537" s="12"/>
      <c r="I2537" s="12"/>
      <c r="J2537" s="12"/>
      <c r="K2537" s="12"/>
      <c r="L2537" s="12"/>
      <c r="M2537" s="49"/>
      <c r="N2537" s="49"/>
      <c r="O2537" s="12"/>
      <c r="P2537" s="12"/>
      <c r="Q2537" s="12"/>
      <c r="R2537" s="12"/>
      <c r="S2537" s="12"/>
      <c r="T2537" s="12"/>
    </row>
    <row r="2538" spans="1:20" s="1" customFormat="1" x14ac:dyDescent="0.4">
      <c r="A2538" s="12"/>
      <c r="B2538" s="12"/>
      <c r="C2538" s="42"/>
      <c r="D2538" s="12"/>
      <c r="E2538" s="12"/>
      <c r="F2538" s="12"/>
      <c r="G2538" s="12"/>
      <c r="H2538" s="12"/>
      <c r="I2538" s="12"/>
      <c r="J2538" s="12"/>
      <c r="K2538" s="12"/>
      <c r="L2538" s="12"/>
      <c r="M2538" s="49"/>
      <c r="N2538" s="49"/>
      <c r="O2538" s="12"/>
      <c r="P2538" s="12"/>
      <c r="Q2538" s="12"/>
      <c r="R2538" s="12"/>
      <c r="S2538" s="12"/>
      <c r="T2538" s="12"/>
    </row>
    <row r="2539" spans="1:20" s="1" customFormat="1" x14ac:dyDescent="0.4">
      <c r="A2539" s="12"/>
      <c r="B2539" s="12"/>
      <c r="C2539" s="42"/>
      <c r="D2539" s="12"/>
      <c r="E2539" s="12"/>
      <c r="F2539" s="12"/>
      <c r="G2539" s="12"/>
      <c r="H2539" s="12"/>
      <c r="I2539" s="12"/>
      <c r="J2539" s="12"/>
      <c r="K2539" s="12"/>
      <c r="L2539" s="12"/>
      <c r="M2539" s="49"/>
      <c r="N2539" s="49"/>
      <c r="O2539" s="12"/>
      <c r="P2539" s="12"/>
      <c r="Q2539" s="12"/>
      <c r="R2539" s="12"/>
      <c r="S2539" s="12"/>
      <c r="T2539" s="12"/>
    </row>
    <row r="2540" spans="1:20" s="1" customFormat="1" x14ac:dyDescent="0.4">
      <c r="A2540" s="12"/>
      <c r="B2540" s="12"/>
      <c r="C2540" s="42"/>
      <c r="D2540" s="12"/>
      <c r="E2540" s="12"/>
      <c r="F2540" s="12"/>
      <c r="G2540" s="12"/>
      <c r="H2540" s="12"/>
      <c r="I2540" s="12"/>
      <c r="J2540" s="12"/>
      <c r="K2540" s="12"/>
      <c r="L2540" s="12"/>
      <c r="M2540" s="49"/>
      <c r="N2540" s="49"/>
      <c r="O2540" s="12"/>
      <c r="P2540" s="12"/>
      <c r="Q2540" s="12"/>
      <c r="R2540" s="12"/>
      <c r="S2540" s="12"/>
      <c r="T2540" s="12"/>
    </row>
    <row r="2541" spans="1:20" s="1" customFormat="1" x14ac:dyDescent="0.4">
      <c r="A2541" s="12"/>
      <c r="B2541" s="12"/>
      <c r="C2541" s="42"/>
      <c r="D2541" s="12"/>
      <c r="E2541" s="12"/>
      <c r="F2541" s="12"/>
      <c r="G2541" s="12"/>
      <c r="H2541" s="12"/>
      <c r="I2541" s="12"/>
      <c r="J2541" s="12"/>
      <c r="K2541" s="12"/>
      <c r="L2541" s="12"/>
      <c r="M2541" s="49"/>
      <c r="N2541" s="49"/>
      <c r="O2541" s="12"/>
      <c r="P2541" s="12"/>
      <c r="Q2541" s="12"/>
      <c r="R2541" s="12"/>
      <c r="S2541" s="12"/>
      <c r="T2541" s="12"/>
    </row>
    <row r="2542" spans="1:20" s="1" customFormat="1" x14ac:dyDescent="0.4">
      <c r="A2542" s="12"/>
      <c r="B2542" s="12"/>
      <c r="C2542" s="42"/>
      <c r="D2542" s="12"/>
      <c r="E2542" s="12"/>
      <c r="F2542" s="12"/>
      <c r="G2542" s="12"/>
      <c r="H2542" s="12"/>
      <c r="I2542" s="12"/>
      <c r="J2542" s="12"/>
      <c r="K2542" s="12"/>
      <c r="L2542" s="12"/>
      <c r="M2542" s="49"/>
      <c r="N2542" s="49"/>
      <c r="O2542" s="12"/>
      <c r="P2542" s="12"/>
      <c r="Q2542" s="12"/>
      <c r="R2542" s="12"/>
      <c r="S2542" s="12"/>
      <c r="T2542" s="12"/>
    </row>
    <row r="2543" spans="1:20" s="1" customFormat="1" x14ac:dyDescent="0.4">
      <c r="A2543" s="12"/>
      <c r="B2543" s="12"/>
      <c r="C2543" s="42"/>
      <c r="D2543" s="12"/>
      <c r="E2543" s="12"/>
      <c r="F2543" s="12"/>
      <c r="G2543" s="12"/>
      <c r="H2543" s="12"/>
      <c r="I2543" s="12"/>
      <c r="J2543" s="12"/>
      <c r="K2543" s="12"/>
      <c r="L2543" s="12"/>
      <c r="M2543" s="49"/>
      <c r="N2543" s="49"/>
      <c r="O2543" s="12"/>
      <c r="P2543" s="12"/>
      <c r="Q2543" s="12"/>
      <c r="R2543" s="12"/>
      <c r="S2543" s="12"/>
      <c r="T2543" s="12"/>
    </row>
    <row r="2544" spans="1:20" s="1" customFormat="1" x14ac:dyDescent="0.4">
      <c r="A2544" s="12"/>
      <c r="B2544" s="12"/>
      <c r="C2544" s="42"/>
      <c r="D2544" s="12"/>
      <c r="E2544" s="12"/>
      <c r="F2544" s="12"/>
      <c r="G2544" s="12"/>
      <c r="H2544" s="12"/>
      <c r="I2544" s="12"/>
      <c r="J2544" s="12"/>
      <c r="K2544" s="12"/>
      <c r="L2544" s="12"/>
      <c r="M2544" s="49"/>
      <c r="N2544" s="49"/>
      <c r="O2544" s="12"/>
      <c r="P2544" s="12"/>
      <c r="Q2544" s="12"/>
      <c r="R2544" s="12"/>
      <c r="S2544" s="12"/>
      <c r="T2544" s="12"/>
    </row>
    <row r="2545" spans="1:20" s="1" customFormat="1" x14ac:dyDescent="0.4">
      <c r="A2545" s="12"/>
      <c r="B2545" s="12"/>
      <c r="C2545" s="42"/>
      <c r="D2545" s="12"/>
      <c r="E2545" s="12"/>
      <c r="F2545" s="12"/>
      <c r="G2545" s="12"/>
      <c r="H2545" s="12"/>
      <c r="I2545" s="12"/>
      <c r="J2545" s="12"/>
      <c r="K2545" s="12"/>
      <c r="L2545" s="12"/>
      <c r="M2545" s="49"/>
      <c r="N2545" s="49"/>
      <c r="O2545" s="12"/>
      <c r="P2545" s="12"/>
      <c r="Q2545" s="12"/>
      <c r="R2545" s="12"/>
      <c r="S2545" s="12"/>
      <c r="T2545" s="12"/>
    </row>
    <row r="2546" spans="1:20" s="1" customFormat="1" x14ac:dyDescent="0.4">
      <c r="A2546" s="12"/>
      <c r="B2546" s="12"/>
      <c r="C2546" s="42"/>
      <c r="D2546" s="12"/>
      <c r="E2546" s="12"/>
      <c r="F2546" s="12"/>
      <c r="G2546" s="12"/>
      <c r="H2546" s="12"/>
      <c r="I2546" s="12"/>
      <c r="J2546" s="12"/>
      <c r="K2546" s="12"/>
      <c r="L2546" s="12"/>
      <c r="M2546" s="49"/>
      <c r="N2546" s="49"/>
      <c r="O2546" s="12"/>
      <c r="P2546" s="12"/>
      <c r="Q2546" s="12"/>
      <c r="R2546" s="12"/>
      <c r="S2546" s="12"/>
      <c r="T2546" s="12"/>
    </row>
    <row r="2547" spans="1:20" s="1" customFormat="1" x14ac:dyDescent="0.4">
      <c r="A2547" s="12"/>
      <c r="B2547" s="12"/>
      <c r="C2547" s="42"/>
      <c r="D2547" s="12"/>
      <c r="E2547" s="12"/>
      <c r="F2547" s="12"/>
      <c r="G2547" s="12"/>
      <c r="H2547" s="12"/>
      <c r="I2547" s="12"/>
      <c r="J2547" s="12"/>
      <c r="K2547" s="12"/>
      <c r="L2547" s="12"/>
      <c r="M2547" s="49"/>
      <c r="N2547" s="49"/>
      <c r="O2547" s="12"/>
      <c r="P2547" s="12"/>
      <c r="Q2547" s="12"/>
      <c r="R2547" s="12"/>
      <c r="S2547" s="12"/>
      <c r="T2547" s="12"/>
    </row>
    <row r="2548" spans="1:20" s="1" customFormat="1" x14ac:dyDescent="0.4">
      <c r="A2548" s="12"/>
      <c r="B2548" s="12"/>
      <c r="C2548" s="42"/>
      <c r="D2548" s="12"/>
      <c r="E2548" s="12"/>
      <c r="F2548" s="12"/>
      <c r="G2548" s="12"/>
      <c r="H2548" s="12"/>
      <c r="I2548" s="12"/>
      <c r="J2548" s="12"/>
      <c r="K2548" s="12"/>
      <c r="L2548" s="12"/>
      <c r="M2548" s="49"/>
      <c r="N2548" s="49"/>
      <c r="O2548" s="12"/>
      <c r="P2548" s="12"/>
      <c r="Q2548" s="12"/>
      <c r="R2548" s="12"/>
      <c r="S2548" s="12"/>
      <c r="T2548" s="12"/>
    </row>
    <row r="2549" spans="1:20" s="1" customFormat="1" x14ac:dyDescent="0.4">
      <c r="A2549" s="12"/>
      <c r="B2549" s="12"/>
      <c r="C2549" s="42"/>
      <c r="D2549" s="12"/>
      <c r="E2549" s="12"/>
      <c r="F2549" s="12"/>
      <c r="G2549" s="12"/>
      <c r="H2549" s="12"/>
      <c r="I2549" s="12"/>
      <c r="J2549" s="12"/>
      <c r="K2549" s="12"/>
      <c r="L2549" s="12"/>
      <c r="M2549" s="49"/>
      <c r="N2549" s="49"/>
      <c r="O2549" s="12"/>
      <c r="P2549" s="12"/>
      <c r="Q2549" s="12"/>
      <c r="R2549" s="12"/>
      <c r="S2549" s="12"/>
      <c r="T2549" s="12"/>
    </row>
    <row r="2550" spans="1:20" s="1" customFormat="1" x14ac:dyDescent="0.4">
      <c r="A2550" s="12"/>
      <c r="B2550" s="12"/>
      <c r="C2550" s="42"/>
      <c r="D2550" s="12"/>
      <c r="E2550" s="12"/>
      <c r="F2550" s="12"/>
      <c r="G2550" s="12"/>
      <c r="H2550" s="12"/>
      <c r="I2550" s="12"/>
      <c r="J2550" s="12"/>
      <c r="K2550" s="12"/>
      <c r="L2550" s="12"/>
      <c r="M2550" s="49"/>
      <c r="N2550" s="49"/>
      <c r="O2550" s="12"/>
      <c r="P2550" s="12"/>
      <c r="Q2550" s="12"/>
      <c r="R2550" s="12"/>
      <c r="S2550" s="12"/>
      <c r="T2550" s="12"/>
    </row>
    <row r="2551" spans="1:20" s="1" customFormat="1" x14ac:dyDescent="0.4">
      <c r="A2551" s="12"/>
      <c r="B2551" s="12"/>
      <c r="C2551" s="42"/>
      <c r="D2551" s="12"/>
      <c r="E2551" s="12"/>
      <c r="F2551" s="12"/>
      <c r="G2551" s="12"/>
      <c r="H2551" s="12"/>
      <c r="I2551" s="12"/>
      <c r="J2551" s="12"/>
      <c r="K2551" s="12"/>
      <c r="L2551" s="12"/>
      <c r="M2551" s="49"/>
      <c r="N2551" s="49"/>
      <c r="O2551" s="12"/>
      <c r="P2551" s="12"/>
      <c r="Q2551" s="12"/>
      <c r="R2551" s="12"/>
      <c r="S2551" s="12"/>
      <c r="T2551" s="12"/>
    </row>
    <row r="2552" spans="1:20" s="1" customFormat="1" x14ac:dyDescent="0.4">
      <c r="A2552" s="12"/>
      <c r="B2552" s="12"/>
      <c r="C2552" s="42"/>
      <c r="D2552" s="12"/>
      <c r="E2552" s="12"/>
      <c r="F2552" s="12"/>
      <c r="G2552" s="12"/>
      <c r="H2552" s="12"/>
      <c r="I2552" s="12"/>
      <c r="J2552" s="12"/>
      <c r="K2552" s="12"/>
      <c r="L2552" s="12"/>
      <c r="M2552" s="49"/>
      <c r="N2552" s="49"/>
      <c r="O2552" s="12"/>
      <c r="P2552" s="12"/>
      <c r="Q2552" s="12"/>
      <c r="R2552" s="12"/>
      <c r="S2552" s="12"/>
      <c r="T2552" s="12"/>
    </row>
    <row r="2553" spans="1:20" s="1" customFormat="1" x14ac:dyDescent="0.4">
      <c r="A2553" s="12"/>
      <c r="B2553" s="12"/>
      <c r="C2553" s="42"/>
      <c r="D2553" s="12"/>
      <c r="E2553" s="12"/>
      <c r="F2553" s="12"/>
      <c r="G2553" s="12"/>
      <c r="H2553" s="12"/>
      <c r="I2553" s="12"/>
      <c r="J2553" s="12"/>
      <c r="K2553" s="12"/>
      <c r="L2553" s="12"/>
      <c r="M2553" s="49"/>
      <c r="N2553" s="49"/>
      <c r="O2553" s="12"/>
      <c r="P2553" s="12"/>
      <c r="Q2553" s="12"/>
      <c r="R2553" s="12"/>
      <c r="S2553" s="12"/>
      <c r="T2553" s="12"/>
    </row>
    <row r="2554" spans="1:20" s="1" customFormat="1" x14ac:dyDescent="0.4">
      <c r="A2554" s="12"/>
      <c r="B2554" s="12"/>
      <c r="C2554" s="42"/>
      <c r="D2554" s="12"/>
      <c r="E2554" s="12"/>
      <c r="F2554" s="12"/>
      <c r="G2554" s="12"/>
      <c r="H2554" s="12"/>
      <c r="I2554" s="12"/>
      <c r="J2554" s="12"/>
      <c r="K2554" s="12"/>
      <c r="L2554" s="12"/>
      <c r="M2554" s="49"/>
      <c r="N2554" s="49"/>
      <c r="O2554" s="12"/>
      <c r="P2554" s="12"/>
      <c r="Q2554" s="12"/>
      <c r="R2554" s="12"/>
      <c r="S2554" s="12"/>
      <c r="T2554" s="12"/>
    </row>
    <row r="2555" spans="1:20" s="1" customFormat="1" x14ac:dyDescent="0.4">
      <c r="A2555" s="12"/>
      <c r="B2555" s="12"/>
      <c r="C2555" s="42"/>
      <c r="D2555" s="12"/>
      <c r="E2555" s="12"/>
      <c r="F2555" s="12"/>
      <c r="G2555" s="12"/>
      <c r="H2555" s="12"/>
      <c r="I2555" s="12"/>
      <c r="J2555" s="12"/>
      <c r="K2555" s="12"/>
      <c r="L2555" s="12"/>
      <c r="M2555" s="49"/>
      <c r="N2555" s="49"/>
      <c r="O2555" s="12"/>
      <c r="P2555" s="12"/>
      <c r="Q2555" s="12"/>
      <c r="R2555" s="12"/>
      <c r="S2555" s="12"/>
      <c r="T2555" s="12"/>
    </row>
    <row r="2556" spans="1:20" s="1" customFormat="1" x14ac:dyDescent="0.4">
      <c r="A2556" s="12"/>
      <c r="B2556" s="12"/>
      <c r="C2556" s="42"/>
      <c r="D2556" s="12"/>
      <c r="E2556" s="12"/>
      <c r="F2556" s="12"/>
      <c r="G2556" s="12"/>
      <c r="H2556" s="12"/>
      <c r="I2556" s="12"/>
      <c r="J2556" s="12"/>
      <c r="K2556" s="12"/>
      <c r="L2556" s="12"/>
      <c r="M2556" s="49"/>
      <c r="N2556" s="49"/>
      <c r="O2556" s="12"/>
      <c r="P2556" s="12"/>
      <c r="Q2556" s="12"/>
      <c r="R2556" s="12"/>
      <c r="S2556" s="12"/>
      <c r="T2556" s="12"/>
    </row>
    <row r="2557" spans="1:20" s="1" customFormat="1" x14ac:dyDescent="0.4">
      <c r="A2557" s="12"/>
      <c r="B2557" s="12"/>
      <c r="C2557" s="42"/>
      <c r="D2557" s="12"/>
      <c r="E2557" s="12"/>
      <c r="F2557" s="12"/>
      <c r="G2557" s="12"/>
      <c r="H2557" s="12"/>
      <c r="I2557" s="12"/>
      <c r="J2557" s="12"/>
      <c r="K2557" s="12"/>
      <c r="L2557" s="12"/>
      <c r="M2557" s="49"/>
      <c r="N2557" s="49"/>
      <c r="O2557" s="12"/>
      <c r="P2557" s="12"/>
      <c r="Q2557" s="12"/>
      <c r="R2557" s="12"/>
      <c r="S2557" s="12"/>
      <c r="T2557" s="12"/>
    </row>
    <row r="2558" spans="1:20" s="1" customFormat="1" x14ac:dyDescent="0.4">
      <c r="A2558" s="12"/>
      <c r="B2558" s="12"/>
      <c r="C2558" s="42"/>
      <c r="D2558" s="12"/>
      <c r="E2558" s="12"/>
      <c r="F2558" s="12"/>
      <c r="G2558" s="12"/>
      <c r="H2558" s="12"/>
      <c r="I2558" s="12"/>
      <c r="J2558" s="12"/>
      <c r="K2558" s="12"/>
      <c r="L2558" s="12"/>
      <c r="M2558" s="49"/>
      <c r="N2558" s="49"/>
      <c r="O2558" s="12"/>
      <c r="P2558" s="12"/>
      <c r="Q2558" s="12"/>
      <c r="R2558" s="12"/>
      <c r="S2558" s="12"/>
      <c r="T2558" s="12"/>
    </row>
    <row r="2559" spans="1:20" s="1" customFormat="1" x14ac:dyDescent="0.4">
      <c r="A2559" s="12"/>
      <c r="B2559" s="12"/>
      <c r="C2559" s="42"/>
      <c r="D2559" s="12"/>
      <c r="E2559" s="12"/>
      <c r="F2559" s="12"/>
      <c r="G2559" s="12"/>
      <c r="H2559" s="12"/>
      <c r="I2559" s="12"/>
      <c r="J2559" s="12"/>
      <c r="K2559" s="12"/>
      <c r="L2559" s="12"/>
      <c r="M2559" s="49"/>
      <c r="N2559" s="49"/>
      <c r="O2559" s="12"/>
      <c r="P2559" s="12"/>
      <c r="Q2559" s="12"/>
      <c r="R2559" s="12"/>
      <c r="S2559" s="12"/>
      <c r="T2559" s="12"/>
    </row>
    <row r="2560" spans="1:20" s="1" customFormat="1" x14ac:dyDescent="0.4">
      <c r="A2560" s="12"/>
      <c r="B2560" s="12"/>
      <c r="C2560" s="42"/>
      <c r="D2560" s="12"/>
      <c r="E2560" s="12"/>
      <c r="F2560" s="12"/>
      <c r="G2560" s="12"/>
      <c r="H2560" s="12"/>
      <c r="I2560" s="12"/>
      <c r="J2560" s="12"/>
      <c r="K2560" s="12"/>
      <c r="L2560" s="12"/>
      <c r="M2560" s="49"/>
      <c r="N2560" s="49"/>
      <c r="O2560" s="12"/>
      <c r="P2560" s="12"/>
      <c r="Q2560" s="12"/>
      <c r="R2560" s="12"/>
      <c r="S2560" s="12"/>
      <c r="T2560" s="12"/>
    </row>
    <row r="2561" spans="1:20" s="1" customFormat="1" x14ac:dyDescent="0.4">
      <c r="A2561" s="12"/>
      <c r="B2561" s="12"/>
      <c r="C2561" s="42"/>
      <c r="D2561" s="12"/>
      <c r="E2561" s="12"/>
      <c r="F2561" s="12"/>
      <c r="G2561" s="12"/>
      <c r="H2561" s="12"/>
      <c r="I2561" s="12"/>
      <c r="J2561" s="12"/>
      <c r="K2561" s="12"/>
      <c r="L2561" s="12"/>
      <c r="M2561" s="49"/>
      <c r="N2561" s="49"/>
      <c r="O2561" s="12"/>
      <c r="P2561" s="12"/>
      <c r="Q2561" s="12"/>
      <c r="R2561" s="12"/>
      <c r="S2561" s="12"/>
      <c r="T2561" s="12"/>
    </row>
    <row r="2562" spans="1:20" s="1" customFormat="1" x14ac:dyDescent="0.4">
      <c r="A2562" s="12"/>
      <c r="B2562" s="12"/>
      <c r="C2562" s="42"/>
      <c r="D2562" s="12"/>
      <c r="E2562" s="12"/>
      <c r="F2562" s="12"/>
      <c r="G2562" s="12"/>
      <c r="H2562" s="12"/>
      <c r="I2562" s="12"/>
      <c r="J2562" s="12"/>
      <c r="K2562" s="12"/>
      <c r="L2562" s="12"/>
      <c r="M2562" s="49"/>
      <c r="N2562" s="49"/>
      <c r="O2562" s="12"/>
      <c r="P2562" s="12"/>
      <c r="Q2562" s="12"/>
      <c r="R2562" s="12"/>
      <c r="S2562" s="12"/>
      <c r="T2562" s="12"/>
    </row>
    <row r="2563" spans="1:20" s="1" customFormat="1" x14ac:dyDescent="0.4">
      <c r="A2563" s="12"/>
      <c r="B2563" s="12"/>
      <c r="C2563" s="42"/>
      <c r="D2563" s="12"/>
      <c r="E2563" s="12"/>
      <c r="F2563" s="12"/>
      <c r="G2563" s="12"/>
      <c r="H2563" s="12"/>
      <c r="I2563" s="12"/>
      <c r="J2563" s="12"/>
      <c r="K2563" s="12"/>
      <c r="L2563" s="12"/>
      <c r="M2563" s="49"/>
      <c r="N2563" s="49"/>
      <c r="O2563" s="12"/>
      <c r="P2563" s="12"/>
      <c r="Q2563" s="12"/>
      <c r="R2563" s="12"/>
      <c r="S2563" s="12"/>
      <c r="T2563" s="12"/>
    </row>
    <row r="2564" spans="1:20" s="1" customFormat="1" x14ac:dyDescent="0.4">
      <c r="A2564" s="12"/>
      <c r="B2564" s="12"/>
      <c r="C2564" s="42"/>
      <c r="D2564" s="12"/>
      <c r="E2564" s="12"/>
      <c r="F2564" s="12"/>
      <c r="G2564" s="12"/>
      <c r="H2564" s="12"/>
      <c r="I2564" s="12"/>
      <c r="J2564" s="12"/>
      <c r="K2564" s="12"/>
      <c r="L2564" s="12"/>
      <c r="M2564" s="49"/>
      <c r="N2564" s="49"/>
      <c r="O2564" s="12"/>
      <c r="P2564" s="12"/>
      <c r="Q2564" s="12"/>
      <c r="R2564" s="12"/>
      <c r="S2564" s="12"/>
      <c r="T2564" s="12"/>
    </row>
    <row r="2565" spans="1:20" s="1" customFormat="1" x14ac:dyDescent="0.4">
      <c r="A2565" s="12"/>
      <c r="B2565" s="12"/>
      <c r="C2565" s="42"/>
      <c r="D2565" s="12"/>
      <c r="E2565" s="12"/>
      <c r="F2565" s="12"/>
      <c r="G2565" s="12"/>
      <c r="H2565" s="12"/>
      <c r="I2565" s="12"/>
      <c r="J2565" s="12"/>
      <c r="K2565" s="12"/>
      <c r="L2565" s="12"/>
      <c r="M2565" s="49"/>
      <c r="N2565" s="49"/>
      <c r="O2565" s="12"/>
      <c r="P2565" s="12"/>
      <c r="Q2565" s="12"/>
      <c r="R2565" s="12"/>
      <c r="S2565" s="12"/>
      <c r="T2565" s="12"/>
    </row>
    <row r="2566" spans="1:20" s="1" customFormat="1" x14ac:dyDescent="0.4">
      <c r="A2566" s="12"/>
      <c r="B2566" s="12"/>
      <c r="C2566" s="42"/>
      <c r="D2566" s="12"/>
      <c r="E2566" s="12"/>
      <c r="F2566" s="12"/>
      <c r="G2566" s="12"/>
      <c r="H2566" s="12"/>
      <c r="I2566" s="12"/>
      <c r="J2566" s="12"/>
      <c r="K2566" s="12"/>
      <c r="L2566" s="12"/>
      <c r="M2566" s="49"/>
      <c r="N2566" s="49"/>
      <c r="O2566" s="12"/>
      <c r="P2566" s="12"/>
      <c r="Q2566" s="12"/>
      <c r="R2566" s="12"/>
      <c r="S2566" s="12"/>
      <c r="T2566" s="12"/>
    </row>
    <row r="2567" spans="1:20" s="1" customFormat="1" x14ac:dyDescent="0.4">
      <c r="A2567" s="12"/>
      <c r="B2567" s="12"/>
      <c r="C2567" s="42"/>
      <c r="D2567" s="12"/>
      <c r="E2567" s="12"/>
      <c r="F2567" s="12"/>
      <c r="G2567" s="12"/>
      <c r="H2567" s="12"/>
      <c r="I2567" s="12"/>
      <c r="J2567" s="12"/>
      <c r="K2567" s="12"/>
      <c r="L2567" s="12"/>
      <c r="M2567" s="49"/>
      <c r="N2567" s="49"/>
      <c r="O2567" s="12"/>
      <c r="P2567" s="12"/>
      <c r="Q2567" s="12"/>
      <c r="R2567" s="12"/>
      <c r="S2567" s="12"/>
      <c r="T2567" s="12"/>
    </row>
    <row r="2568" spans="1:20" s="1" customFormat="1" x14ac:dyDescent="0.4">
      <c r="A2568" s="12"/>
      <c r="B2568" s="12"/>
      <c r="C2568" s="42"/>
      <c r="D2568" s="12"/>
      <c r="E2568" s="12"/>
      <c r="F2568" s="12"/>
      <c r="G2568" s="12"/>
      <c r="H2568" s="12"/>
      <c r="I2568" s="12"/>
      <c r="J2568" s="12"/>
      <c r="K2568" s="12"/>
      <c r="L2568" s="12"/>
      <c r="M2568" s="49"/>
      <c r="N2568" s="49"/>
      <c r="O2568" s="12"/>
      <c r="P2568" s="12"/>
      <c r="Q2568" s="12"/>
      <c r="R2568" s="12"/>
      <c r="S2568" s="12"/>
      <c r="T2568" s="12"/>
    </row>
    <row r="2569" spans="1:20" s="1" customFormat="1" x14ac:dyDescent="0.4">
      <c r="A2569" s="12"/>
      <c r="B2569" s="12"/>
      <c r="C2569" s="42"/>
      <c r="D2569" s="12"/>
      <c r="E2569" s="12"/>
      <c r="F2569" s="12"/>
      <c r="G2569" s="12"/>
      <c r="H2569" s="12"/>
      <c r="I2569" s="12"/>
      <c r="J2569" s="12"/>
      <c r="K2569" s="12"/>
      <c r="L2569" s="12"/>
      <c r="M2569" s="49"/>
      <c r="N2569" s="49"/>
      <c r="O2569" s="12"/>
      <c r="P2569" s="12"/>
      <c r="Q2569" s="12"/>
      <c r="R2569" s="12"/>
      <c r="S2569" s="12"/>
      <c r="T2569" s="12"/>
    </row>
    <row r="2570" spans="1:20" s="1" customFormat="1" x14ac:dyDescent="0.4">
      <c r="A2570" s="12"/>
      <c r="B2570" s="12"/>
      <c r="C2570" s="42"/>
      <c r="D2570" s="12"/>
      <c r="E2570" s="12"/>
      <c r="F2570" s="12"/>
      <c r="G2570" s="12"/>
      <c r="H2570" s="12"/>
      <c r="I2570" s="12"/>
      <c r="J2570" s="12"/>
      <c r="K2570" s="12"/>
      <c r="L2570" s="12"/>
      <c r="M2570" s="49"/>
      <c r="N2570" s="49"/>
      <c r="O2570" s="12"/>
      <c r="P2570" s="12"/>
      <c r="Q2570" s="12"/>
      <c r="R2570" s="12"/>
      <c r="S2570" s="12"/>
      <c r="T2570" s="12"/>
    </row>
    <row r="2571" spans="1:20" s="1" customFormat="1" x14ac:dyDescent="0.4">
      <c r="A2571" s="12"/>
      <c r="B2571" s="12"/>
      <c r="C2571" s="42"/>
      <c r="D2571" s="12"/>
      <c r="E2571" s="12"/>
      <c r="F2571" s="12"/>
      <c r="G2571" s="12"/>
      <c r="H2571" s="12"/>
      <c r="I2571" s="12"/>
      <c r="J2571" s="12"/>
      <c r="K2571" s="12"/>
      <c r="L2571" s="12"/>
      <c r="M2571" s="49"/>
      <c r="N2571" s="49"/>
      <c r="O2571" s="12"/>
      <c r="P2571" s="12"/>
      <c r="Q2571" s="12"/>
      <c r="R2571" s="12"/>
      <c r="S2571" s="12"/>
      <c r="T2571" s="12"/>
    </row>
    <row r="2572" spans="1:20" s="1" customFormat="1" x14ac:dyDescent="0.4">
      <c r="A2572" s="12"/>
      <c r="B2572" s="12"/>
      <c r="C2572" s="42"/>
      <c r="D2572" s="12"/>
      <c r="E2572" s="12"/>
      <c r="F2572" s="12"/>
      <c r="G2572" s="12"/>
      <c r="H2572" s="12"/>
      <c r="I2572" s="12"/>
      <c r="J2572" s="12"/>
      <c r="K2572" s="12"/>
      <c r="L2572" s="12"/>
      <c r="M2572" s="49"/>
      <c r="N2572" s="49"/>
      <c r="O2572" s="12"/>
      <c r="P2572" s="12"/>
      <c r="Q2572" s="12"/>
      <c r="R2572" s="12"/>
      <c r="S2572" s="12"/>
      <c r="T2572" s="12"/>
    </row>
    <row r="2573" spans="1:20" s="1" customFormat="1" x14ac:dyDescent="0.4">
      <c r="A2573" s="12"/>
      <c r="B2573" s="12"/>
      <c r="C2573" s="42"/>
      <c r="D2573" s="12"/>
      <c r="E2573" s="12"/>
      <c r="F2573" s="12"/>
      <c r="G2573" s="12"/>
      <c r="H2573" s="12"/>
      <c r="I2573" s="12"/>
      <c r="J2573" s="12"/>
      <c r="K2573" s="12"/>
      <c r="L2573" s="12"/>
      <c r="M2573" s="49"/>
      <c r="N2573" s="49"/>
      <c r="O2573" s="12"/>
      <c r="P2573" s="12"/>
      <c r="Q2573" s="12"/>
      <c r="R2573" s="12"/>
      <c r="S2573" s="12"/>
      <c r="T2573" s="12"/>
    </row>
    <row r="2574" spans="1:20" s="1" customFormat="1" x14ac:dyDescent="0.4">
      <c r="A2574" s="12"/>
      <c r="B2574" s="12"/>
      <c r="C2574" s="42"/>
      <c r="D2574" s="12"/>
      <c r="E2574" s="12"/>
      <c r="F2574" s="12"/>
      <c r="G2574" s="12"/>
      <c r="H2574" s="12"/>
      <c r="I2574" s="12"/>
      <c r="J2574" s="12"/>
      <c r="K2574" s="12"/>
      <c r="L2574" s="12"/>
      <c r="M2574" s="49"/>
      <c r="N2574" s="49"/>
      <c r="O2574" s="12"/>
      <c r="P2574" s="12"/>
      <c r="Q2574" s="12"/>
      <c r="R2574" s="12"/>
      <c r="S2574" s="12"/>
      <c r="T2574" s="12"/>
    </row>
    <row r="2575" spans="1:20" s="1" customFormat="1" x14ac:dyDescent="0.4">
      <c r="A2575" s="12"/>
      <c r="B2575" s="12"/>
      <c r="C2575" s="42"/>
      <c r="D2575" s="12"/>
      <c r="E2575" s="12"/>
      <c r="F2575" s="12"/>
      <c r="G2575" s="12"/>
      <c r="H2575" s="12"/>
      <c r="I2575" s="12"/>
      <c r="J2575" s="12"/>
      <c r="K2575" s="12"/>
      <c r="L2575" s="12"/>
      <c r="M2575" s="49"/>
      <c r="N2575" s="49"/>
      <c r="O2575" s="12"/>
      <c r="P2575" s="12"/>
      <c r="Q2575" s="12"/>
      <c r="R2575" s="12"/>
      <c r="S2575" s="12"/>
      <c r="T2575" s="12"/>
    </row>
    <row r="2576" spans="1:20" s="1" customFormat="1" x14ac:dyDescent="0.4">
      <c r="A2576" s="12"/>
      <c r="B2576" s="12"/>
      <c r="C2576" s="42"/>
      <c r="D2576" s="12"/>
      <c r="E2576" s="12"/>
      <c r="F2576" s="12"/>
      <c r="G2576" s="12"/>
      <c r="H2576" s="12"/>
      <c r="I2576" s="12"/>
      <c r="J2576" s="12"/>
      <c r="K2576" s="12"/>
      <c r="L2576" s="12"/>
      <c r="M2576" s="49"/>
      <c r="N2576" s="49"/>
      <c r="O2576" s="12"/>
      <c r="P2576" s="12"/>
      <c r="Q2576" s="12"/>
      <c r="R2576" s="12"/>
      <c r="S2576" s="12"/>
      <c r="T2576" s="12"/>
    </row>
    <row r="2577" spans="1:20" s="1" customFormat="1" x14ac:dyDescent="0.4">
      <c r="A2577" s="12"/>
      <c r="B2577" s="12"/>
      <c r="C2577" s="42"/>
      <c r="D2577" s="12"/>
      <c r="E2577" s="12"/>
      <c r="F2577" s="12"/>
      <c r="G2577" s="12"/>
      <c r="H2577" s="12"/>
      <c r="I2577" s="12"/>
      <c r="J2577" s="12"/>
      <c r="K2577" s="12"/>
      <c r="L2577" s="12"/>
      <c r="M2577" s="49"/>
      <c r="N2577" s="49"/>
      <c r="O2577" s="12"/>
      <c r="P2577" s="12"/>
      <c r="Q2577" s="12"/>
      <c r="R2577" s="12"/>
      <c r="S2577" s="12"/>
      <c r="T2577" s="12"/>
    </row>
    <row r="2578" spans="1:20" s="1" customFormat="1" x14ac:dyDescent="0.4">
      <c r="A2578" s="12"/>
      <c r="B2578" s="12"/>
      <c r="C2578" s="42"/>
      <c r="D2578" s="12"/>
      <c r="E2578" s="12"/>
      <c r="F2578" s="12"/>
      <c r="G2578" s="12"/>
      <c r="H2578" s="12"/>
      <c r="I2578" s="12"/>
      <c r="J2578" s="12"/>
      <c r="K2578" s="12"/>
      <c r="L2578" s="12"/>
      <c r="M2578" s="49"/>
      <c r="N2578" s="49"/>
      <c r="O2578" s="12"/>
      <c r="P2578" s="12"/>
      <c r="Q2578" s="12"/>
      <c r="R2578" s="12"/>
      <c r="S2578" s="12"/>
      <c r="T2578" s="12"/>
    </row>
    <row r="2579" spans="1:20" s="1" customFormat="1" x14ac:dyDescent="0.4">
      <c r="A2579" s="12"/>
      <c r="B2579" s="12"/>
      <c r="C2579" s="42"/>
      <c r="D2579" s="12"/>
      <c r="E2579" s="12"/>
      <c r="F2579" s="12"/>
      <c r="G2579" s="12"/>
      <c r="H2579" s="12"/>
      <c r="I2579" s="12"/>
      <c r="J2579" s="12"/>
      <c r="K2579" s="12"/>
      <c r="L2579" s="12"/>
      <c r="M2579" s="49"/>
      <c r="N2579" s="49"/>
      <c r="O2579" s="12"/>
      <c r="P2579" s="12"/>
      <c r="Q2579" s="12"/>
      <c r="R2579" s="12"/>
      <c r="S2579" s="12"/>
      <c r="T2579" s="12"/>
    </row>
    <row r="2580" spans="1:20" s="1" customFormat="1" x14ac:dyDescent="0.4">
      <c r="A2580" s="12"/>
      <c r="B2580" s="12"/>
      <c r="C2580" s="42"/>
      <c r="D2580" s="12"/>
      <c r="E2580" s="12"/>
      <c r="F2580" s="12"/>
      <c r="G2580" s="12"/>
      <c r="H2580" s="12"/>
      <c r="I2580" s="12"/>
      <c r="J2580" s="12"/>
      <c r="K2580" s="12"/>
      <c r="L2580" s="12"/>
      <c r="M2580" s="49"/>
      <c r="N2580" s="49"/>
      <c r="O2580" s="12"/>
      <c r="P2580" s="12"/>
      <c r="Q2580" s="12"/>
      <c r="R2580" s="12"/>
      <c r="S2580" s="12"/>
      <c r="T2580" s="12"/>
    </row>
    <row r="2581" spans="1:20" s="1" customFormat="1" x14ac:dyDescent="0.4">
      <c r="A2581" s="12"/>
      <c r="B2581" s="12"/>
      <c r="C2581" s="42"/>
      <c r="D2581" s="12"/>
      <c r="E2581" s="12"/>
      <c r="F2581" s="12"/>
      <c r="G2581" s="12"/>
      <c r="H2581" s="12"/>
      <c r="I2581" s="12"/>
      <c r="J2581" s="12"/>
      <c r="K2581" s="12"/>
      <c r="L2581" s="12"/>
      <c r="M2581" s="49"/>
      <c r="N2581" s="49"/>
      <c r="O2581" s="12"/>
      <c r="P2581" s="12"/>
      <c r="Q2581" s="12"/>
      <c r="R2581" s="12"/>
      <c r="S2581" s="12"/>
      <c r="T2581" s="12"/>
    </row>
    <row r="2582" spans="1:20" s="1" customFormat="1" x14ac:dyDescent="0.4">
      <c r="A2582" s="12"/>
      <c r="B2582" s="12"/>
      <c r="C2582" s="42"/>
      <c r="D2582" s="12"/>
      <c r="E2582" s="12"/>
      <c r="F2582" s="12"/>
      <c r="G2582" s="12"/>
      <c r="H2582" s="12"/>
      <c r="I2582" s="12"/>
      <c r="J2582" s="12"/>
      <c r="K2582" s="12"/>
      <c r="L2582" s="12"/>
      <c r="M2582" s="49"/>
      <c r="N2582" s="49"/>
      <c r="O2582" s="12"/>
      <c r="P2582" s="12"/>
      <c r="Q2582" s="12"/>
      <c r="R2582" s="12"/>
      <c r="S2582" s="12"/>
      <c r="T2582" s="12"/>
    </row>
    <row r="2583" spans="1:20" s="1" customFormat="1" x14ac:dyDescent="0.4">
      <c r="A2583" s="12"/>
      <c r="B2583" s="12"/>
      <c r="C2583" s="42"/>
      <c r="D2583" s="12"/>
      <c r="E2583" s="12"/>
      <c r="F2583" s="12"/>
      <c r="G2583" s="12"/>
      <c r="H2583" s="12"/>
      <c r="I2583" s="12"/>
      <c r="J2583" s="12"/>
      <c r="K2583" s="12"/>
      <c r="L2583" s="12"/>
      <c r="M2583" s="49"/>
      <c r="N2583" s="49"/>
      <c r="O2583" s="12"/>
      <c r="P2583" s="12"/>
      <c r="Q2583" s="12"/>
      <c r="R2583" s="12"/>
      <c r="S2583" s="12"/>
      <c r="T2583" s="12"/>
    </row>
    <row r="2584" spans="1:20" s="1" customFormat="1" x14ac:dyDescent="0.4">
      <c r="A2584" s="12"/>
      <c r="B2584" s="12"/>
      <c r="C2584" s="42"/>
      <c r="D2584" s="12"/>
      <c r="E2584" s="12"/>
      <c r="F2584" s="12"/>
      <c r="G2584" s="12"/>
      <c r="H2584" s="12"/>
      <c r="I2584" s="12"/>
      <c r="J2584" s="12"/>
      <c r="K2584" s="12"/>
      <c r="L2584" s="12"/>
      <c r="M2584" s="49"/>
      <c r="N2584" s="49"/>
      <c r="O2584" s="12"/>
      <c r="P2584" s="12"/>
      <c r="Q2584" s="12"/>
      <c r="R2584" s="12"/>
      <c r="S2584" s="12"/>
      <c r="T2584" s="12"/>
    </row>
    <row r="2585" spans="1:20" s="1" customFormat="1" x14ac:dyDescent="0.4">
      <c r="A2585" s="12"/>
      <c r="B2585" s="12"/>
      <c r="C2585" s="42"/>
      <c r="D2585" s="12"/>
      <c r="E2585" s="12"/>
      <c r="F2585" s="12"/>
      <c r="G2585" s="12"/>
      <c r="H2585" s="12"/>
      <c r="I2585" s="12"/>
      <c r="J2585" s="12"/>
      <c r="K2585" s="12"/>
      <c r="L2585" s="12"/>
      <c r="M2585" s="49"/>
      <c r="N2585" s="49"/>
      <c r="O2585" s="12"/>
      <c r="P2585" s="12"/>
      <c r="Q2585" s="12"/>
      <c r="R2585" s="12"/>
      <c r="S2585" s="12"/>
      <c r="T2585" s="12"/>
    </row>
    <row r="2586" spans="1:20" s="1" customFormat="1" x14ac:dyDescent="0.4">
      <c r="A2586" s="12"/>
      <c r="B2586" s="12"/>
      <c r="C2586" s="42"/>
      <c r="D2586" s="12"/>
      <c r="E2586" s="12"/>
      <c r="F2586" s="12"/>
      <c r="G2586" s="12"/>
      <c r="H2586" s="12"/>
      <c r="I2586" s="12"/>
      <c r="J2586" s="12"/>
      <c r="K2586" s="12"/>
      <c r="L2586" s="12"/>
      <c r="M2586" s="49"/>
      <c r="N2586" s="49"/>
      <c r="O2586" s="12"/>
      <c r="P2586" s="12"/>
      <c r="Q2586" s="12"/>
      <c r="R2586" s="12"/>
      <c r="S2586" s="12"/>
      <c r="T2586" s="12"/>
    </row>
    <row r="2587" spans="1:20" s="1" customFormat="1" x14ac:dyDescent="0.4">
      <c r="A2587" s="12"/>
      <c r="B2587" s="12"/>
      <c r="C2587" s="42"/>
      <c r="D2587" s="12"/>
      <c r="E2587" s="12"/>
      <c r="F2587" s="12"/>
      <c r="G2587" s="12"/>
      <c r="H2587" s="12"/>
      <c r="I2587" s="12"/>
      <c r="J2587" s="12"/>
      <c r="K2587" s="12"/>
      <c r="L2587" s="12"/>
      <c r="M2587" s="49"/>
      <c r="N2587" s="49"/>
      <c r="O2587" s="12"/>
      <c r="P2587" s="12"/>
      <c r="Q2587" s="12"/>
      <c r="R2587" s="12"/>
      <c r="S2587" s="12"/>
      <c r="T2587" s="12"/>
    </row>
    <row r="2588" spans="1:20" s="1" customFormat="1" x14ac:dyDescent="0.4">
      <c r="A2588" s="12"/>
      <c r="B2588" s="12"/>
      <c r="C2588" s="42"/>
      <c r="D2588" s="12"/>
      <c r="E2588" s="12"/>
      <c r="F2588" s="12"/>
      <c r="G2588" s="12"/>
      <c r="H2588" s="12"/>
      <c r="I2588" s="12"/>
      <c r="J2588" s="12"/>
      <c r="K2588" s="12"/>
      <c r="L2588" s="12"/>
      <c r="M2588" s="49"/>
      <c r="N2588" s="49"/>
      <c r="O2588" s="12"/>
      <c r="P2588" s="12"/>
      <c r="Q2588" s="12"/>
      <c r="R2588" s="12"/>
      <c r="S2588" s="12"/>
      <c r="T2588" s="12"/>
    </row>
    <row r="2589" spans="1:20" s="1" customFormat="1" x14ac:dyDescent="0.4">
      <c r="A2589" s="12"/>
      <c r="B2589" s="12"/>
      <c r="C2589" s="42"/>
      <c r="D2589" s="12"/>
      <c r="E2589" s="12"/>
      <c r="F2589" s="12"/>
      <c r="G2589" s="12"/>
      <c r="H2589" s="12"/>
      <c r="I2589" s="12"/>
      <c r="J2589" s="12"/>
      <c r="K2589" s="12"/>
      <c r="L2589" s="12"/>
      <c r="M2589" s="49"/>
      <c r="N2589" s="49"/>
      <c r="O2589" s="12"/>
      <c r="P2589" s="12"/>
      <c r="Q2589" s="12"/>
      <c r="R2589" s="12"/>
      <c r="S2589" s="12"/>
      <c r="T2589" s="12"/>
    </row>
    <row r="2590" spans="1:20" s="1" customFormat="1" x14ac:dyDescent="0.4">
      <c r="A2590" s="12"/>
      <c r="B2590" s="12"/>
      <c r="C2590" s="42"/>
      <c r="D2590" s="12"/>
      <c r="E2590" s="12"/>
      <c r="F2590" s="12"/>
      <c r="G2590" s="12"/>
      <c r="H2590" s="12"/>
      <c r="I2590" s="12"/>
      <c r="J2590" s="12"/>
      <c r="K2590" s="12"/>
      <c r="L2590" s="12"/>
      <c r="M2590" s="49"/>
      <c r="N2590" s="49"/>
      <c r="O2590" s="12"/>
      <c r="P2590" s="12"/>
      <c r="Q2590" s="12"/>
      <c r="R2590" s="12"/>
      <c r="S2590" s="12"/>
      <c r="T2590" s="12"/>
    </row>
    <row r="2591" spans="1:20" s="1" customFormat="1" x14ac:dyDescent="0.4">
      <c r="A2591" s="12"/>
      <c r="B2591" s="12"/>
      <c r="C2591" s="42"/>
      <c r="D2591" s="12"/>
      <c r="E2591" s="12"/>
      <c r="F2591" s="12"/>
      <c r="G2591" s="12"/>
      <c r="H2591" s="12"/>
      <c r="I2591" s="12"/>
      <c r="J2591" s="12"/>
      <c r="K2591" s="12"/>
      <c r="L2591" s="12"/>
      <c r="M2591" s="49"/>
      <c r="N2591" s="49"/>
      <c r="O2591" s="12"/>
      <c r="P2591" s="12"/>
      <c r="Q2591" s="12"/>
      <c r="R2591" s="12"/>
      <c r="S2591" s="12"/>
      <c r="T2591" s="12"/>
    </row>
    <row r="2592" spans="1:20" s="1" customFormat="1" x14ac:dyDescent="0.4">
      <c r="A2592" s="12"/>
      <c r="B2592" s="12"/>
      <c r="C2592" s="42"/>
      <c r="D2592" s="12"/>
      <c r="E2592" s="12"/>
      <c r="F2592" s="12"/>
      <c r="G2592" s="12"/>
      <c r="H2592" s="12"/>
      <c r="I2592" s="12"/>
      <c r="J2592" s="12"/>
      <c r="K2592" s="12"/>
      <c r="L2592" s="12"/>
      <c r="M2592" s="49"/>
      <c r="N2592" s="49"/>
      <c r="O2592" s="12"/>
      <c r="P2592" s="12"/>
      <c r="Q2592" s="12"/>
      <c r="R2592" s="12"/>
      <c r="S2592" s="12"/>
      <c r="T2592" s="12"/>
    </row>
    <row r="2593" spans="1:20" s="1" customFormat="1" x14ac:dyDescent="0.4">
      <c r="A2593" s="12"/>
      <c r="B2593" s="12"/>
      <c r="C2593" s="42"/>
      <c r="D2593" s="12"/>
      <c r="E2593" s="12"/>
      <c r="F2593" s="12"/>
      <c r="G2593" s="12"/>
      <c r="H2593" s="12"/>
      <c r="I2593" s="12"/>
      <c r="J2593" s="12"/>
      <c r="K2593" s="12"/>
      <c r="L2593" s="12"/>
      <c r="M2593" s="49"/>
      <c r="N2593" s="49"/>
      <c r="O2593" s="12"/>
      <c r="P2593" s="12"/>
      <c r="Q2593" s="12"/>
      <c r="R2593" s="12"/>
      <c r="S2593" s="12"/>
      <c r="T2593" s="12"/>
    </row>
    <row r="2594" spans="1:20" s="1" customFormat="1" x14ac:dyDescent="0.4">
      <c r="A2594" s="12"/>
      <c r="B2594" s="12"/>
      <c r="C2594" s="42"/>
      <c r="D2594" s="12"/>
      <c r="E2594" s="12"/>
      <c r="F2594" s="12"/>
      <c r="G2594" s="12"/>
      <c r="H2594" s="12"/>
      <c r="I2594" s="12"/>
      <c r="J2594" s="12"/>
      <c r="K2594" s="12"/>
      <c r="L2594" s="12"/>
      <c r="M2594" s="49"/>
      <c r="N2594" s="49"/>
      <c r="O2594" s="12"/>
      <c r="P2594" s="12"/>
      <c r="Q2594" s="12"/>
      <c r="R2594" s="12"/>
      <c r="S2594" s="12"/>
      <c r="T2594" s="12"/>
    </row>
    <row r="2595" spans="1:20" s="1" customFormat="1" x14ac:dyDescent="0.4">
      <c r="A2595" s="12"/>
      <c r="B2595" s="12"/>
      <c r="C2595" s="42"/>
      <c r="D2595" s="12"/>
      <c r="E2595" s="12"/>
      <c r="F2595" s="12"/>
      <c r="G2595" s="12"/>
      <c r="H2595" s="12"/>
      <c r="I2595" s="12"/>
      <c r="J2595" s="12"/>
      <c r="K2595" s="12"/>
      <c r="L2595" s="12"/>
      <c r="M2595" s="49"/>
      <c r="N2595" s="49"/>
      <c r="O2595" s="12"/>
      <c r="P2595" s="12"/>
      <c r="Q2595" s="12"/>
      <c r="R2595" s="12"/>
      <c r="S2595" s="12"/>
      <c r="T2595" s="12"/>
    </row>
    <row r="2596" spans="1:20" s="1" customFormat="1" x14ac:dyDescent="0.4">
      <c r="A2596" s="12"/>
      <c r="B2596" s="12"/>
      <c r="C2596" s="42"/>
      <c r="D2596" s="12"/>
      <c r="E2596" s="12"/>
      <c r="F2596" s="12"/>
      <c r="G2596" s="12"/>
      <c r="H2596" s="12"/>
      <c r="I2596" s="12"/>
      <c r="J2596" s="12"/>
      <c r="K2596" s="12"/>
      <c r="L2596" s="12"/>
      <c r="M2596" s="49"/>
      <c r="N2596" s="49"/>
      <c r="O2596" s="12"/>
      <c r="P2596" s="12"/>
      <c r="Q2596" s="12"/>
      <c r="R2596" s="12"/>
      <c r="S2596" s="12"/>
      <c r="T2596" s="12"/>
    </row>
    <row r="2597" spans="1:20" s="1" customFormat="1" x14ac:dyDescent="0.4">
      <c r="A2597" s="12"/>
      <c r="B2597" s="12"/>
      <c r="C2597" s="42"/>
      <c r="D2597" s="12"/>
      <c r="E2597" s="12"/>
      <c r="F2597" s="12"/>
      <c r="G2597" s="12"/>
      <c r="H2597" s="12"/>
      <c r="I2597" s="12"/>
      <c r="J2597" s="12"/>
      <c r="K2597" s="12"/>
      <c r="L2597" s="12"/>
      <c r="M2597" s="49"/>
      <c r="N2597" s="49"/>
      <c r="O2597" s="12"/>
      <c r="P2597" s="12"/>
      <c r="Q2597" s="12"/>
      <c r="R2597" s="12"/>
      <c r="S2597" s="12"/>
      <c r="T2597" s="12"/>
    </row>
    <row r="2598" spans="1:20" s="1" customFormat="1" x14ac:dyDescent="0.4">
      <c r="A2598" s="12"/>
      <c r="B2598" s="12"/>
      <c r="C2598" s="42"/>
      <c r="D2598" s="12"/>
      <c r="E2598" s="12"/>
      <c r="F2598" s="12"/>
      <c r="G2598" s="12"/>
      <c r="H2598" s="12"/>
      <c r="I2598" s="12"/>
      <c r="J2598" s="12"/>
      <c r="K2598" s="12"/>
      <c r="L2598" s="12"/>
      <c r="M2598" s="49"/>
      <c r="N2598" s="49"/>
      <c r="O2598" s="12"/>
      <c r="P2598" s="12"/>
      <c r="Q2598" s="12"/>
      <c r="R2598" s="12"/>
      <c r="S2598" s="12"/>
      <c r="T2598" s="12"/>
    </row>
    <row r="2599" spans="1:20" s="1" customFormat="1" x14ac:dyDescent="0.4">
      <c r="A2599" s="12"/>
      <c r="B2599" s="12"/>
      <c r="C2599" s="42"/>
      <c r="D2599" s="12"/>
      <c r="E2599" s="12"/>
      <c r="F2599" s="12"/>
      <c r="G2599" s="12"/>
      <c r="H2599" s="12"/>
      <c r="I2599" s="12"/>
      <c r="J2599" s="12"/>
      <c r="K2599" s="12"/>
      <c r="L2599" s="12"/>
      <c r="M2599" s="49"/>
      <c r="N2599" s="49"/>
      <c r="O2599" s="12"/>
      <c r="P2599" s="12"/>
      <c r="Q2599" s="12"/>
      <c r="R2599" s="12"/>
      <c r="S2599" s="12"/>
      <c r="T2599" s="12"/>
    </row>
    <row r="2600" spans="1:20" s="1" customFormat="1" x14ac:dyDescent="0.4">
      <c r="A2600" s="12"/>
      <c r="B2600" s="12"/>
      <c r="C2600" s="42"/>
      <c r="D2600" s="12"/>
      <c r="E2600" s="12"/>
      <c r="F2600" s="12"/>
      <c r="G2600" s="12"/>
      <c r="H2600" s="12"/>
      <c r="I2600" s="12"/>
      <c r="J2600" s="12"/>
      <c r="K2600" s="12"/>
      <c r="L2600" s="12"/>
      <c r="M2600" s="49"/>
      <c r="N2600" s="49"/>
      <c r="O2600" s="12"/>
      <c r="P2600" s="12"/>
      <c r="Q2600" s="12"/>
      <c r="R2600" s="12"/>
      <c r="S2600" s="12"/>
      <c r="T2600" s="12"/>
    </row>
    <row r="2601" spans="1:20" s="1" customFormat="1" x14ac:dyDescent="0.4">
      <c r="A2601" s="12"/>
      <c r="B2601" s="12"/>
      <c r="C2601" s="42"/>
      <c r="D2601" s="12"/>
      <c r="E2601" s="12"/>
      <c r="F2601" s="12"/>
      <c r="G2601" s="12"/>
      <c r="H2601" s="12"/>
      <c r="I2601" s="12"/>
      <c r="J2601" s="12"/>
      <c r="K2601" s="12"/>
      <c r="L2601" s="12"/>
      <c r="M2601" s="49"/>
      <c r="N2601" s="49"/>
      <c r="O2601" s="12"/>
      <c r="P2601" s="12"/>
      <c r="Q2601" s="12"/>
      <c r="R2601" s="12"/>
      <c r="S2601" s="12"/>
      <c r="T2601" s="12"/>
    </row>
    <row r="2602" spans="1:20" s="1" customFormat="1" x14ac:dyDescent="0.4">
      <c r="A2602" s="12"/>
      <c r="B2602" s="12"/>
      <c r="C2602" s="42"/>
      <c r="D2602" s="12"/>
      <c r="E2602" s="12"/>
      <c r="F2602" s="12"/>
      <c r="G2602" s="12"/>
      <c r="H2602" s="12"/>
      <c r="I2602" s="12"/>
      <c r="J2602" s="12"/>
      <c r="K2602" s="12"/>
      <c r="L2602" s="12"/>
      <c r="M2602" s="49"/>
      <c r="N2602" s="49"/>
      <c r="O2602" s="12"/>
      <c r="P2602" s="12"/>
      <c r="Q2602" s="12"/>
      <c r="R2602" s="12"/>
      <c r="S2602" s="12"/>
      <c r="T2602" s="12"/>
    </row>
    <row r="2603" spans="1:20" s="1" customFormat="1" x14ac:dyDescent="0.4">
      <c r="A2603" s="12"/>
      <c r="B2603" s="12"/>
      <c r="C2603" s="42"/>
      <c r="D2603" s="12"/>
      <c r="E2603" s="12"/>
      <c r="F2603" s="12"/>
      <c r="G2603" s="12"/>
      <c r="H2603" s="12"/>
      <c r="I2603" s="12"/>
      <c r="J2603" s="12"/>
      <c r="K2603" s="12"/>
      <c r="L2603" s="12"/>
      <c r="M2603" s="49"/>
      <c r="N2603" s="49"/>
      <c r="O2603" s="12"/>
      <c r="P2603" s="12"/>
      <c r="Q2603" s="12"/>
      <c r="R2603" s="12"/>
      <c r="S2603" s="12"/>
      <c r="T2603" s="12"/>
    </row>
    <row r="2604" spans="1:20" s="1" customFormat="1" x14ac:dyDescent="0.4">
      <c r="A2604" s="12"/>
      <c r="B2604" s="12"/>
      <c r="C2604" s="42"/>
      <c r="D2604" s="12"/>
      <c r="E2604" s="12"/>
      <c r="F2604" s="12"/>
      <c r="G2604" s="12"/>
      <c r="H2604" s="12"/>
      <c r="I2604" s="12"/>
      <c r="J2604" s="12"/>
      <c r="K2604" s="12"/>
      <c r="L2604" s="12"/>
      <c r="M2604" s="49"/>
      <c r="N2604" s="49"/>
      <c r="O2604" s="12"/>
      <c r="P2604" s="12"/>
      <c r="Q2604" s="12"/>
      <c r="R2604" s="12"/>
      <c r="S2604" s="12"/>
      <c r="T2604" s="12"/>
    </row>
    <row r="2605" spans="1:20" s="1" customFormat="1" x14ac:dyDescent="0.4">
      <c r="A2605" s="12"/>
      <c r="B2605" s="12"/>
      <c r="C2605" s="42"/>
      <c r="D2605" s="12"/>
      <c r="E2605" s="12"/>
      <c r="F2605" s="12"/>
      <c r="G2605" s="12"/>
      <c r="H2605" s="12"/>
      <c r="I2605" s="12"/>
      <c r="J2605" s="12"/>
      <c r="K2605" s="12"/>
      <c r="L2605" s="12"/>
      <c r="M2605" s="49"/>
      <c r="N2605" s="49"/>
      <c r="O2605" s="12"/>
      <c r="P2605" s="12"/>
      <c r="Q2605" s="12"/>
      <c r="R2605" s="12"/>
      <c r="S2605" s="12"/>
      <c r="T2605" s="12"/>
    </row>
    <row r="2606" spans="1:20" s="1" customFormat="1" x14ac:dyDescent="0.4">
      <c r="A2606" s="12"/>
      <c r="B2606" s="12"/>
      <c r="C2606" s="42"/>
      <c r="D2606" s="12"/>
      <c r="E2606" s="12"/>
      <c r="F2606" s="12"/>
      <c r="G2606" s="12"/>
      <c r="H2606" s="12"/>
      <c r="I2606" s="12"/>
      <c r="J2606" s="12"/>
      <c r="K2606" s="12"/>
      <c r="L2606" s="12"/>
      <c r="M2606" s="49"/>
      <c r="N2606" s="49"/>
      <c r="O2606" s="12"/>
      <c r="P2606" s="12"/>
      <c r="Q2606" s="12"/>
      <c r="R2606" s="12"/>
      <c r="S2606" s="12"/>
      <c r="T2606" s="12"/>
    </row>
    <row r="2607" spans="1:20" s="1" customFormat="1" x14ac:dyDescent="0.4">
      <c r="A2607" s="12"/>
      <c r="B2607" s="12"/>
      <c r="C2607" s="42"/>
      <c r="D2607" s="12"/>
      <c r="E2607" s="12"/>
      <c r="F2607" s="12"/>
      <c r="G2607" s="12"/>
      <c r="H2607" s="12"/>
      <c r="I2607" s="12"/>
      <c r="J2607" s="12"/>
      <c r="K2607" s="12"/>
      <c r="L2607" s="12"/>
      <c r="M2607" s="49"/>
      <c r="N2607" s="49"/>
      <c r="O2607" s="12"/>
      <c r="P2607" s="12"/>
      <c r="Q2607" s="12"/>
      <c r="R2607" s="12"/>
      <c r="S2607" s="12"/>
      <c r="T2607" s="12"/>
    </row>
    <row r="2608" spans="1:20" s="1" customFormat="1" x14ac:dyDescent="0.4">
      <c r="A2608" s="12"/>
      <c r="B2608" s="12"/>
      <c r="C2608" s="42"/>
      <c r="D2608" s="12"/>
      <c r="E2608" s="12"/>
      <c r="F2608" s="12"/>
      <c r="G2608" s="12"/>
      <c r="H2608" s="12"/>
      <c r="I2608" s="12"/>
      <c r="J2608" s="12"/>
      <c r="K2608" s="12"/>
      <c r="L2608" s="12"/>
      <c r="M2608" s="49"/>
      <c r="N2608" s="49"/>
      <c r="O2608" s="12"/>
      <c r="P2608" s="12"/>
      <c r="Q2608" s="12"/>
      <c r="R2608" s="12"/>
      <c r="S2608" s="12"/>
      <c r="T2608" s="12"/>
    </row>
    <row r="2609" spans="1:20" s="1" customFormat="1" x14ac:dyDescent="0.4">
      <c r="A2609" s="12"/>
      <c r="B2609" s="12"/>
      <c r="C2609" s="42"/>
      <c r="D2609" s="12"/>
      <c r="E2609" s="12"/>
      <c r="F2609" s="12"/>
      <c r="G2609" s="12"/>
      <c r="H2609" s="12"/>
      <c r="I2609" s="12"/>
      <c r="J2609" s="12"/>
      <c r="K2609" s="12"/>
      <c r="L2609" s="12"/>
      <c r="M2609" s="49"/>
      <c r="N2609" s="49"/>
      <c r="O2609" s="12"/>
      <c r="P2609" s="12"/>
      <c r="Q2609" s="12"/>
      <c r="R2609" s="12"/>
      <c r="S2609" s="12"/>
      <c r="T2609" s="12"/>
    </row>
    <row r="2610" spans="1:20" s="1" customFormat="1" x14ac:dyDescent="0.4">
      <c r="A2610" s="12"/>
      <c r="B2610" s="12"/>
      <c r="C2610" s="42"/>
      <c r="D2610" s="12"/>
      <c r="E2610" s="12"/>
      <c r="F2610" s="12"/>
      <c r="G2610" s="12"/>
      <c r="H2610" s="12"/>
      <c r="I2610" s="12"/>
      <c r="J2610" s="12"/>
      <c r="K2610" s="12"/>
      <c r="L2610" s="12"/>
      <c r="M2610" s="49"/>
      <c r="N2610" s="49"/>
      <c r="O2610" s="12"/>
      <c r="P2610" s="12"/>
      <c r="Q2610" s="12"/>
      <c r="R2610" s="12"/>
      <c r="S2610" s="12"/>
      <c r="T2610" s="12"/>
    </row>
    <row r="2611" spans="1:20" s="1" customFormat="1" x14ac:dyDescent="0.4">
      <c r="A2611" s="12"/>
      <c r="B2611" s="12"/>
      <c r="C2611" s="42"/>
      <c r="D2611" s="12"/>
      <c r="E2611" s="12"/>
      <c r="F2611" s="12"/>
      <c r="G2611" s="12"/>
      <c r="H2611" s="12"/>
      <c r="I2611" s="12"/>
      <c r="J2611" s="12"/>
      <c r="K2611" s="12"/>
      <c r="L2611" s="12"/>
      <c r="M2611" s="49"/>
      <c r="N2611" s="49"/>
      <c r="O2611" s="12"/>
      <c r="P2611" s="12"/>
      <c r="Q2611" s="12"/>
      <c r="R2611" s="12"/>
      <c r="S2611" s="12"/>
      <c r="T2611" s="12"/>
    </row>
    <row r="2612" spans="1:20" s="1" customFormat="1" x14ac:dyDescent="0.4">
      <c r="A2612" s="12"/>
      <c r="B2612" s="12"/>
      <c r="C2612" s="42"/>
      <c r="D2612" s="12"/>
      <c r="E2612" s="12"/>
      <c r="F2612" s="12"/>
      <c r="G2612" s="12"/>
      <c r="H2612" s="12"/>
      <c r="I2612" s="12"/>
      <c r="J2612" s="12"/>
      <c r="K2612" s="12"/>
      <c r="L2612" s="12"/>
      <c r="M2612" s="49"/>
      <c r="N2612" s="49"/>
      <c r="O2612" s="12"/>
      <c r="P2612" s="12"/>
      <c r="Q2612" s="12"/>
      <c r="R2612" s="12"/>
      <c r="S2612" s="12"/>
      <c r="T2612" s="12"/>
    </row>
    <row r="2613" spans="1:20" s="1" customFormat="1" x14ac:dyDescent="0.4">
      <c r="A2613" s="12"/>
      <c r="B2613" s="12"/>
      <c r="C2613" s="42"/>
      <c r="D2613" s="12"/>
      <c r="E2613" s="12"/>
      <c r="F2613" s="12"/>
      <c r="G2613" s="12"/>
      <c r="H2613" s="12"/>
      <c r="I2613" s="12"/>
      <c r="J2613" s="12"/>
      <c r="K2613" s="12"/>
      <c r="L2613" s="12"/>
      <c r="M2613" s="49"/>
      <c r="N2613" s="49"/>
      <c r="O2613" s="12"/>
      <c r="P2613" s="12"/>
      <c r="Q2613" s="12"/>
      <c r="R2613" s="12"/>
      <c r="S2613" s="12"/>
      <c r="T2613" s="12"/>
    </row>
    <row r="2614" spans="1:20" s="1" customFormat="1" x14ac:dyDescent="0.4">
      <c r="A2614" s="12"/>
      <c r="B2614" s="12"/>
      <c r="C2614" s="42"/>
      <c r="D2614" s="12"/>
      <c r="E2614" s="12"/>
      <c r="F2614" s="12"/>
      <c r="G2614" s="12"/>
      <c r="H2614" s="12"/>
      <c r="I2614" s="12"/>
      <c r="J2614" s="12"/>
      <c r="K2614" s="12"/>
      <c r="L2614" s="12"/>
      <c r="M2614" s="49"/>
      <c r="N2614" s="49"/>
      <c r="O2614" s="12"/>
      <c r="P2614" s="12"/>
      <c r="Q2614" s="12"/>
      <c r="R2614" s="12"/>
      <c r="S2614" s="12"/>
      <c r="T2614" s="12"/>
    </row>
    <row r="2615" spans="1:20" s="1" customFormat="1" x14ac:dyDescent="0.4">
      <c r="A2615" s="12"/>
      <c r="B2615" s="12"/>
      <c r="C2615" s="42"/>
      <c r="D2615" s="12"/>
      <c r="E2615" s="12"/>
      <c r="F2615" s="12"/>
      <c r="G2615" s="12"/>
      <c r="H2615" s="12"/>
      <c r="I2615" s="12"/>
      <c r="J2615" s="12"/>
      <c r="K2615" s="12"/>
      <c r="L2615" s="12"/>
      <c r="M2615" s="49"/>
      <c r="N2615" s="49"/>
      <c r="O2615" s="12"/>
      <c r="P2615" s="12"/>
      <c r="Q2615" s="12"/>
      <c r="R2615" s="12"/>
      <c r="S2615" s="12"/>
      <c r="T2615" s="12"/>
    </row>
    <row r="2616" spans="1:20" s="1" customFormat="1" x14ac:dyDescent="0.4">
      <c r="A2616" s="12"/>
      <c r="B2616" s="12"/>
      <c r="C2616" s="42"/>
      <c r="D2616" s="12"/>
      <c r="E2616" s="12"/>
      <c r="F2616" s="12"/>
      <c r="G2616" s="12"/>
      <c r="H2616" s="12"/>
      <c r="I2616" s="12"/>
      <c r="J2616" s="12"/>
      <c r="K2616" s="12"/>
      <c r="L2616" s="12"/>
      <c r="M2616" s="49"/>
      <c r="N2616" s="49"/>
      <c r="O2616" s="12"/>
      <c r="P2616" s="12"/>
      <c r="Q2616" s="12"/>
      <c r="R2616" s="12"/>
      <c r="S2616" s="12"/>
      <c r="T2616" s="12"/>
    </row>
    <row r="2617" spans="1:20" s="1" customFormat="1" x14ac:dyDescent="0.4">
      <c r="A2617" s="12"/>
      <c r="B2617" s="12"/>
      <c r="C2617" s="42"/>
      <c r="D2617" s="12"/>
      <c r="E2617" s="12"/>
      <c r="F2617" s="12"/>
      <c r="G2617" s="12"/>
      <c r="H2617" s="12"/>
      <c r="I2617" s="12"/>
      <c r="J2617" s="12"/>
      <c r="K2617" s="12"/>
      <c r="L2617" s="12"/>
      <c r="M2617" s="49"/>
      <c r="N2617" s="49"/>
      <c r="O2617" s="12"/>
      <c r="P2617" s="12"/>
      <c r="Q2617" s="12"/>
      <c r="R2617" s="12"/>
      <c r="S2617" s="12"/>
      <c r="T2617" s="12"/>
    </row>
    <row r="2618" spans="1:20" s="1" customFormat="1" x14ac:dyDescent="0.4">
      <c r="A2618" s="12"/>
      <c r="B2618" s="12"/>
      <c r="C2618" s="42"/>
      <c r="D2618" s="12"/>
      <c r="E2618" s="12"/>
      <c r="F2618" s="12"/>
      <c r="G2618" s="12"/>
      <c r="H2618" s="12"/>
      <c r="I2618" s="12"/>
      <c r="J2618" s="12"/>
      <c r="K2618" s="12"/>
      <c r="L2618" s="12"/>
      <c r="M2618" s="49"/>
      <c r="N2618" s="49"/>
      <c r="O2618" s="12"/>
      <c r="P2618" s="12"/>
      <c r="Q2618" s="12"/>
      <c r="R2618" s="12"/>
      <c r="S2618" s="12"/>
      <c r="T2618" s="12"/>
    </row>
    <row r="2619" spans="1:20" s="1" customFormat="1" x14ac:dyDescent="0.4">
      <c r="A2619" s="12"/>
      <c r="B2619" s="12"/>
      <c r="C2619" s="42"/>
      <c r="D2619" s="12"/>
      <c r="E2619" s="12"/>
      <c r="F2619" s="12"/>
      <c r="G2619" s="12"/>
      <c r="H2619" s="12"/>
      <c r="I2619" s="12"/>
      <c r="J2619" s="12"/>
      <c r="K2619" s="12"/>
      <c r="L2619" s="12"/>
      <c r="M2619" s="49"/>
      <c r="N2619" s="49"/>
      <c r="O2619" s="12"/>
      <c r="P2619" s="12"/>
      <c r="Q2619" s="12"/>
      <c r="R2619" s="12"/>
      <c r="S2619" s="12"/>
      <c r="T2619" s="12"/>
    </row>
    <row r="2620" spans="1:20" s="1" customFormat="1" x14ac:dyDescent="0.4">
      <c r="A2620" s="12"/>
      <c r="B2620" s="12"/>
      <c r="C2620" s="42"/>
      <c r="D2620" s="12"/>
      <c r="E2620" s="12"/>
      <c r="F2620" s="12"/>
      <c r="G2620" s="12"/>
      <c r="H2620" s="12"/>
      <c r="I2620" s="12"/>
      <c r="J2620" s="12"/>
      <c r="K2620" s="12"/>
      <c r="L2620" s="12"/>
      <c r="M2620" s="49"/>
      <c r="N2620" s="49"/>
      <c r="O2620" s="12"/>
      <c r="P2620" s="12"/>
      <c r="Q2620" s="12"/>
      <c r="R2620" s="12"/>
      <c r="S2620" s="12"/>
      <c r="T2620" s="12"/>
    </row>
    <row r="2621" spans="1:20" s="1" customFormat="1" x14ac:dyDescent="0.4">
      <c r="A2621" s="12"/>
      <c r="B2621" s="12"/>
      <c r="C2621" s="42"/>
      <c r="D2621" s="12"/>
      <c r="E2621" s="12"/>
      <c r="F2621" s="12"/>
      <c r="G2621" s="12"/>
      <c r="H2621" s="12"/>
      <c r="I2621" s="12"/>
      <c r="J2621" s="12"/>
      <c r="K2621" s="12"/>
      <c r="L2621" s="12"/>
      <c r="M2621" s="49"/>
      <c r="N2621" s="49"/>
      <c r="O2621" s="12"/>
      <c r="P2621" s="12"/>
      <c r="Q2621" s="12"/>
      <c r="R2621" s="12"/>
      <c r="S2621" s="12"/>
      <c r="T2621" s="12"/>
    </row>
    <row r="2622" spans="1:20" s="1" customFormat="1" x14ac:dyDescent="0.4">
      <c r="A2622" s="12"/>
      <c r="B2622" s="12"/>
      <c r="C2622" s="42"/>
      <c r="D2622" s="12"/>
      <c r="E2622" s="12"/>
      <c r="F2622" s="12"/>
      <c r="G2622" s="12"/>
      <c r="H2622" s="12"/>
      <c r="I2622" s="12"/>
      <c r="J2622" s="12"/>
      <c r="K2622" s="12"/>
      <c r="L2622" s="12"/>
      <c r="M2622" s="49"/>
      <c r="N2622" s="49"/>
      <c r="O2622" s="12"/>
      <c r="P2622" s="12"/>
      <c r="Q2622" s="12"/>
      <c r="R2622" s="12"/>
      <c r="S2622" s="12"/>
      <c r="T2622" s="12"/>
    </row>
    <row r="2623" spans="1:20" s="1" customFormat="1" x14ac:dyDescent="0.4">
      <c r="A2623" s="12"/>
      <c r="B2623" s="12"/>
      <c r="C2623" s="42"/>
      <c r="D2623" s="12"/>
      <c r="E2623" s="12"/>
      <c r="F2623" s="12"/>
      <c r="G2623" s="12"/>
      <c r="H2623" s="12"/>
      <c r="I2623" s="12"/>
      <c r="J2623" s="12"/>
      <c r="K2623" s="12"/>
      <c r="L2623" s="12"/>
      <c r="M2623" s="49"/>
      <c r="N2623" s="49"/>
      <c r="O2623" s="12"/>
      <c r="P2623" s="12"/>
      <c r="Q2623" s="12"/>
      <c r="R2623" s="12"/>
      <c r="S2623" s="12"/>
      <c r="T2623" s="12"/>
    </row>
    <row r="2624" spans="1:20" s="1" customFormat="1" x14ac:dyDescent="0.4">
      <c r="A2624" s="12"/>
      <c r="B2624" s="12"/>
      <c r="C2624" s="42"/>
      <c r="D2624" s="12"/>
      <c r="E2624" s="12"/>
      <c r="F2624" s="12"/>
      <c r="G2624" s="12"/>
      <c r="H2624" s="12"/>
      <c r="I2624" s="12"/>
      <c r="J2624" s="12"/>
      <c r="K2624" s="12"/>
      <c r="L2624" s="12"/>
      <c r="M2624" s="49"/>
      <c r="N2624" s="49"/>
      <c r="O2624" s="12"/>
      <c r="P2624" s="12"/>
      <c r="Q2624" s="12"/>
      <c r="R2624" s="12"/>
      <c r="S2624" s="12"/>
      <c r="T2624" s="12"/>
    </row>
    <row r="2625" spans="1:20" s="1" customFormat="1" x14ac:dyDescent="0.4">
      <c r="A2625" s="12"/>
      <c r="B2625" s="12"/>
      <c r="C2625" s="42"/>
      <c r="D2625" s="12"/>
      <c r="E2625" s="12"/>
      <c r="F2625" s="12"/>
      <c r="G2625" s="12"/>
      <c r="H2625" s="12"/>
      <c r="I2625" s="12"/>
      <c r="J2625" s="12"/>
      <c r="K2625" s="12"/>
      <c r="L2625" s="12"/>
      <c r="M2625" s="49"/>
      <c r="N2625" s="49"/>
      <c r="O2625" s="12"/>
      <c r="P2625" s="12"/>
      <c r="Q2625" s="12"/>
      <c r="R2625" s="12"/>
      <c r="S2625" s="12"/>
      <c r="T2625" s="12"/>
    </row>
    <row r="2626" spans="1:20" s="1" customFormat="1" x14ac:dyDescent="0.4">
      <c r="A2626" s="12"/>
      <c r="B2626" s="12"/>
      <c r="C2626" s="42"/>
      <c r="D2626" s="12"/>
      <c r="E2626" s="12"/>
      <c r="F2626" s="12"/>
      <c r="G2626" s="12"/>
      <c r="H2626" s="12"/>
      <c r="I2626" s="12"/>
      <c r="J2626" s="12"/>
      <c r="K2626" s="12"/>
      <c r="L2626" s="12"/>
      <c r="M2626" s="49"/>
      <c r="N2626" s="49"/>
      <c r="O2626" s="12"/>
      <c r="P2626" s="12"/>
      <c r="Q2626" s="12"/>
      <c r="R2626" s="12"/>
      <c r="S2626" s="12"/>
      <c r="T2626" s="12"/>
    </row>
    <row r="2627" spans="1:20" s="1" customFormat="1" x14ac:dyDescent="0.4">
      <c r="A2627" s="12"/>
      <c r="B2627" s="12"/>
      <c r="C2627" s="42"/>
      <c r="D2627" s="12"/>
      <c r="E2627" s="12"/>
      <c r="F2627" s="12"/>
      <c r="G2627" s="12"/>
      <c r="H2627" s="12"/>
      <c r="I2627" s="12"/>
      <c r="J2627" s="12"/>
      <c r="K2627" s="12"/>
      <c r="L2627" s="12"/>
      <c r="M2627" s="49"/>
      <c r="N2627" s="49"/>
      <c r="O2627" s="12"/>
      <c r="P2627" s="12"/>
      <c r="Q2627" s="12"/>
      <c r="R2627" s="12"/>
      <c r="S2627" s="12"/>
      <c r="T2627" s="12"/>
    </row>
    <row r="2628" spans="1:20" s="1" customFormat="1" x14ac:dyDescent="0.4">
      <c r="A2628" s="12"/>
      <c r="B2628" s="12"/>
      <c r="C2628" s="42"/>
      <c r="D2628" s="12"/>
      <c r="E2628" s="12"/>
      <c r="F2628" s="12"/>
      <c r="G2628" s="12"/>
      <c r="H2628" s="12"/>
      <c r="I2628" s="12"/>
      <c r="J2628" s="12"/>
      <c r="K2628" s="12"/>
      <c r="L2628" s="12"/>
      <c r="M2628" s="49"/>
      <c r="N2628" s="49"/>
      <c r="O2628" s="12"/>
      <c r="P2628" s="12"/>
      <c r="Q2628" s="12"/>
      <c r="R2628" s="12"/>
      <c r="S2628" s="12"/>
      <c r="T2628" s="12"/>
    </row>
    <row r="2629" spans="1:20" s="1" customFormat="1" x14ac:dyDescent="0.4">
      <c r="A2629" s="12"/>
      <c r="B2629" s="12"/>
      <c r="C2629" s="42"/>
      <c r="D2629" s="12"/>
      <c r="E2629" s="12"/>
      <c r="F2629" s="12"/>
      <c r="G2629" s="12"/>
      <c r="H2629" s="12"/>
      <c r="I2629" s="12"/>
      <c r="J2629" s="12"/>
      <c r="K2629" s="12"/>
      <c r="L2629" s="12"/>
      <c r="M2629" s="49"/>
      <c r="N2629" s="49"/>
      <c r="O2629" s="12"/>
      <c r="P2629" s="12"/>
      <c r="Q2629" s="12"/>
      <c r="R2629" s="12"/>
      <c r="S2629" s="12"/>
      <c r="T2629" s="12"/>
    </row>
    <row r="2630" spans="1:20" s="1" customFormat="1" x14ac:dyDescent="0.4">
      <c r="A2630" s="12"/>
      <c r="B2630" s="12"/>
      <c r="C2630" s="42"/>
      <c r="D2630" s="12"/>
      <c r="E2630" s="12"/>
      <c r="F2630" s="12"/>
      <c r="G2630" s="12"/>
      <c r="H2630" s="12"/>
      <c r="I2630" s="12"/>
      <c r="J2630" s="12"/>
      <c r="K2630" s="12"/>
      <c r="L2630" s="12"/>
      <c r="M2630" s="49"/>
      <c r="N2630" s="49"/>
      <c r="O2630" s="12"/>
      <c r="P2630" s="12"/>
      <c r="Q2630" s="12"/>
      <c r="R2630" s="12"/>
      <c r="S2630" s="12"/>
      <c r="T2630" s="12"/>
    </row>
    <row r="2631" spans="1:20" s="1" customFormat="1" x14ac:dyDescent="0.4">
      <c r="A2631" s="12"/>
      <c r="B2631" s="12"/>
      <c r="C2631" s="42"/>
      <c r="D2631" s="12"/>
      <c r="E2631" s="12"/>
      <c r="F2631" s="12"/>
      <c r="G2631" s="12"/>
      <c r="H2631" s="12"/>
      <c r="I2631" s="12"/>
      <c r="J2631" s="12"/>
      <c r="K2631" s="12"/>
      <c r="L2631" s="12"/>
      <c r="M2631" s="49"/>
      <c r="N2631" s="49"/>
      <c r="O2631" s="12"/>
      <c r="P2631" s="12"/>
      <c r="Q2631" s="12"/>
      <c r="R2631" s="12"/>
      <c r="S2631" s="12"/>
      <c r="T2631" s="12"/>
    </row>
    <row r="2632" spans="1:20" s="1" customFormat="1" x14ac:dyDescent="0.4">
      <c r="A2632" s="12"/>
      <c r="B2632" s="12"/>
      <c r="C2632" s="42"/>
      <c r="D2632" s="12"/>
      <c r="E2632" s="12"/>
      <c r="F2632" s="12"/>
      <c r="G2632" s="12"/>
      <c r="H2632" s="12"/>
      <c r="I2632" s="12"/>
      <c r="J2632" s="12"/>
      <c r="K2632" s="12"/>
      <c r="L2632" s="12"/>
      <c r="M2632" s="49"/>
      <c r="N2632" s="49"/>
      <c r="O2632" s="12"/>
      <c r="P2632" s="12"/>
      <c r="Q2632" s="12"/>
      <c r="R2632" s="12"/>
      <c r="S2632" s="12"/>
      <c r="T2632" s="12"/>
    </row>
    <row r="2633" spans="1:20" s="1" customFormat="1" x14ac:dyDescent="0.4">
      <c r="A2633" s="12"/>
      <c r="B2633" s="12"/>
      <c r="C2633" s="42"/>
      <c r="D2633" s="12"/>
      <c r="E2633" s="12"/>
      <c r="F2633" s="12"/>
      <c r="G2633" s="12"/>
      <c r="H2633" s="12"/>
      <c r="I2633" s="12"/>
      <c r="J2633" s="12"/>
      <c r="K2633" s="12"/>
      <c r="L2633" s="12"/>
      <c r="M2633" s="49"/>
      <c r="N2633" s="49"/>
      <c r="O2633" s="12"/>
      <c r="P2633" s="12"/>
      <c r="Q2633" s="12"/>
      <c r="R2633" s="12"/>
      <c r="S2633" s="12"/>
      <c r="T2633" s="12"/>
    </row>
    <row r="2634" spans="1:20" s="1" customFormat="1" x14ac:dyDescent="0.4">
      <c r="A2634" s="12"/>
      <c r="B2634" s="12"/>
      <c r="C2634" s="42"/>
      <c r="D2634" s="12"/>
      <c r="E2634" s="12"/>
      <c r="F2634" s="12"/>
      <c r="G2634" s="12"/>
      <c r="H2634" s="12"/>
      <c r="I2634" s="12"/>
      <c r="J2634" s="12"/>
      <c r="K2634" s="12"/>
      <c r="L2634" s="12"/>
      <c r="M2634" s="49"/>
      <c r="N2634" s="49"/>
      <c r="O2634" s="12"/>
      <c r="P2634" s="12"/>
      <c r="Q2634" s="12"/>
      <c r="R2634" s="12"/>
      <c r="S2634" s="12"/>
      <c r="T2634" s="12"/>
    </row>
    <row r="2635" spans="1:20" s="1" customFormat="1" x14ac:dyDescent="0.4">
      <c r="A2635" s="12"/>
      <c r="B2635" s="12"/>
      <c r="C2635" s="42"/>
      <c r="D2635" s="12"/>
      <c r="E2635" s="12"/>
      <c r="F2635" s="12"/>
      <c r="G2635" s="12"/>
      <c r="H2635" s="12"/>
      <c r="I2635" s="12"/>
      <c r="J2635" s="12"/>
      <c r="K2635" s="12"/>
      <c r="L2635" s="12"/>
      <c r="M2635" s="49"/>
      <c r="N2635" s="49"/>
      <c r="O2635" s="12"/>
      <c r="P2635" s="12"/>
      <c r="Q2635" s="12"/>
      <c r="R2635" s="12"/>
      <c r="S2635" s="12"/>
      <c r="T2635" s="12"/>
    </row>
    <row r="2636" spans="1:20" s="1" customFormat="1" x14ac:dyDescent="0.4">
      <c r="A2636" s="12"/>
      <c r="B2636" s="12"/>
      <c r="C2636" s="42"/>
      <c r="D2636" s="12"/>
      <c r="E2636" s="12"/>
      <c r="F2636" s="12"/>
      <c r="G2636" s="12"/>
      <c r="H2636" s="12"/>
      <c r="I2636" s="12"/>
      <c r="J2636" s="12"/>
      <c r="K2636" s="12"/>
      <c r="L2636" s="12"/>
      <c r="M2636" s="49"/>
      <c r="N2636" s="49"/>
      <c r="O2636" s="12"/>
      <c r="P2636" s="12"/>
      <c r="Q2636" s="12"/>
      <c r="R2636" s="12"/>
      <c r="S2636" s="12"/>
      <c r="T2636" s="12"/>
    </row>
    <row r="2637" spans="1:20" s="1" customFormat="1" x14ac:dyDescent="0.4">
      <c r="A2637" s="12"/>
      <c r="B2637" s="12"/>
      <c r="C2637" s="42"/>
      <c r="D2637" s="12"/>
      <c r="E2637" s="12"/>
      <c r="F2637" s="12"/>
      <c r="G2637" s="12"/>
      <c r="H2637" s="12"/>
      <c r="I2637" s="12"/>
      <c r="J2637" s="12"/>
      <c r="K2637" s="12"/>
      <c r="L2637" s="12"/>
      <c r="M2637" s="49"/>
      <c r="N2637" s="49"/>
      <c r="O2637" s="12"/>
      <c r="P2637" s="12"/>
      <c r="Q2637" s="12"/>
      <c r="R2637" s="12"/>
      <c r="S2637" s="12"/>
      <c r="T2637" s="12"/>
    </row>
    <row r="2638" spans="1:20" s="1" customFormat="1" x14ac:dyDescent="0.4">
      <c r="A2638" s="12"/>
      <c r="B2638" s="12"/>
      <c r="C2638" s="42"/>
      <c r="D2638" s="12"/>
      <c r="E2638" s="12"/>
      <c r="F2638" s="12"/>
      <c r="G2638" s="12"/>
      <c r="H2638" s="12"/>
      <c r="I2638" s="12"/>
      <c r="J2638" s="12"/>
      <c r="K2638" s="12"/>
      <c r="L2638" s="12"/>
      <c r="M2638" s="49"/>
      <c r="N2638" s="49"/>
      <c r="O2638" s="12"/>
      <c r="P2638" s="12"/>
      <c r="Q2638" s="12"/>
      <c r="R2638" s="12"/>
      <c r="S2638" s="12"/>
      <c r="T2638" s="12"/>
    </row>
    <row r="2639" spans="1:20" s="1" customFormat="1" x14ac:dyDescent="0.4">
      <c r="A2639" s="12"/>
      <c r="B2639" s="12"/>
      <c r="C2639" s="42"/>
      <c r="D2639" s="12"/>
      <c r="E2639" s="12"/>
      <c r="F2639" s="12"/>
      <c r="G2639" s="12"/>
      <c r="H2639" s="12"/>
      <c r="I2639" s="12"/>
      <c r="J2639" s="12"/>
      <c r="K2639" s="12"/>
      <c r="L2639" s="12"/>
      <c r="M2639" s="49"/>
      <c r="N2639" s="49"/>
      <c r="O2639" s="12"/>
      <c r="P2639" s="12"/>
      <c r="Q2639" s="12"/>
      <c r="R2639" s="12"/>
      <c r="S2639" s="12"/>
      <c r="T2639" s="12"/>
    </row>
    <row r="2640" spans="1:20" s="1" customFormat="1" x14ac:dyDescent="0.4">
      <c r="A2640" s="12"/>
      <c r="B2640" s="12"/>
      <c r="C2640" s="42"/>
      <c r="D2640" s="12"/>
      <c r="E2640" s="12"/>
      <c r="F2640" s="12"/>
      <c r="G2640" s="12"/>
      <c r="H2640" s="12"/>
      <c r="I2640" s="12"/>
      <c r="J2640" s="12"/>
      <c r="K2640" s="12"/>
      <c r="L2640" s="12"/>
      <c r="M2640" s="49"/>
      <c r="N2640" s="49"/>
      <c r="O2640" s="12"/>
      <c r="P2640" s="12"/>
      <c r="Q2640" s="12"/>
      <c r="R2640" s="12"/>
      <c r="S2640" s="12"/>
      <c r="T2640" s="12"/>
    </row>
    <row r="2641" spans="1:20" s="1" customFormat="1" x14ac:dyDescent="0.4">
      <c r="A2641" s="12"/>
      <c r="B2641" s="12"/>
      <c r="C2641" s="42"/>
      <c r="D2641" s="12"/>
      <c r="E2641" s="12"/>
      <c r="F2641" s="12"/>
      <c r="G2641" s="12"/>
      <c r="H2641" s="12"/>
      <c r="I2641" s="12"/>
      <c r="J2641" s="12"/>
      <c r="K2641" s="12"/>
      <c r="L2641" s="12"/>
      <c r="M2641" s="49"/>
      <c r="N2641" s="49"/>
      <c r="O2641" s="12"/>
      <c r="P2641" s="12"/>
      <c r="Q2641" s="12"/>
      <c r="R2641" s="12"/>
      <c r="S2641" s="12"/>
      <c r="T2641" s="12"/>
    </row>
    <row r="2642" spans="1:20" s="1" customFormat="1" x14ac:dyDescent="0.4">
      <c r="A2642" s="12"/>
      <c r="B2642" s="12"/>
      <c r="C2642" s="42"/>
      <c r="D2642" s="12"/>
      <c r="E2642" s="12"/>
      <c r="F2642" s="12"/>
      <c r="G2642" s="12"/>
      <c r="H2642" s="12"/>
      <c r="I2642" s="12"/>
      <c r="J2642" s="12"/>
      <c r="K2642" s="12"/>
      <c r="L2642" s="12"/>
      <c r="M2642" s="49"/>
      <c r="N2642" s="49"/>
      <c r="O2642" s="12"/>
      <c r="P2642" s="12"/>
      <c r="Q2642" s="12"/>
      <c r="R2642" s="12"/>
      <c r="S2642" s="12"/>
      <c r="T2642" s="12"/>
    </row>
    <row r="2643" spans="1:20" s="1" customFormat="1" x14ac:dyDescent="0.4">
      <c r="A2643" s="12"/>
      <c r="B2643" s="12"/>
      <c r="C2643" s="42"/>
      <c r="D2643" s="12"/>
      <c r="E2643" s="12"/>
      <c r="F2643" s="12"/>
      <c r="G2643" s="12"/>
      <c r="H2643" s="12"/>
      <c r="I2643" s="12"/>
      <c r="J2643" s="12"/>
      <c r="K2643" s="12"/>
      <c r="L2643" s="12"/>
      <c r="M2643" s="49"/>
      <c r="N2643" s="49"/>
      <c r="O2643" s="12"/>
      <c r="P2643" s="12"/>
      <c r="Q2643" s="12"/>
      <c r="R2643" s="12"/>
      <c r="S2643" s="12"/>
      <c r="T2643" s="12"/>
    </row>
    <row r="2644" spans="1:20" s="1" customFormat="1" x14ac:dyDescent="0.4">
      <c r="A2644" s="12"/>
      <c r="B2644" s="12"/>
      <c r="C2644" s="42"/>
      <c r="D2644" s="12"/>
      <c r="E2644" s="12"/>
      <c r="F2644" s="12"/>
      <c r="G2644" s="12"/>
      <c r="H2644" s="12"/>
      <c r="I2644" s="12"/>
      <c r="J2644" s="12"/>
      <c r="K2644" s="12"/>
      <c r="L2644" s="12"/>
      <c r="M2644" s="49"/>
      <c r="N2644" s="49"/>
      <c r="O2644" s="12"/>
      <c r="P2644" s="12"/>
      <c r="Q2644" s="12"/>
      <c r="R2644" s="12"/>
      <c r="S2644" s="12"/>
      <c r="T2644" s="12"/>
    </row>
    <row r="2645" spans="1:20" s="1" customFormat="1" x14ac:dyDescent="0.4">
      <c r="A2645" s="12"/>
      <c r="B2645" s="12"/>
      <c r="C2645" s="42"/>
      <c r="D2645" s="12"/>
      <c r="E2645" s="12"/>
      <c r="F2645" s="12"/>
      <c r="G2645" s="12"/>
      <c r="H2645" s="12"/>
      <c r="I2645" s="12"/>
      <c r="J2645" s="12"/>
      <c r="K2645" s="12"/>
      <c r="L2645" s="12"/>
      <c r="M2645" s="49"/>
      <c r="N2645" s="49"/>
      <c r="O2645" s="12"/>
      <c r="P2645" s="12"/>
      <c r="Q2645" s="12"/>
      <c r="R2645" s="12"/>
      <c r="S2645" s="12"/>
      <c r="T2645" s="12"/>
    </row>
    <row r="2646" spans="1:20" s="1" customFormat="1" x14ac:dyDescent="0.4">
      <c r="A2646" s="12"/>
      <c r="B2646" s="12"/>
      <c r="C2646" s="42"/>
      <c r="D2646" s="12"/>
      <c r="E2646" s="12"/>
      <c r="F2646" s="12"/>
      <c r="G2646" s="12"/>
      <c r="H2646" s="12"/>
      <c r="I2646" s="12"/>
      <c r="J2646" s="12"/>
      <c r="K2646" s="12"/>
      <c r="L2646" s="12"/>
      <c r="M2646" s="49"/>
      <c r="N2646" s="49"/>
      <c r="O2646" s="12"/>
      <c r="P2646" s="12"/>
      <c r="Q2646" s="12"/>
      <c r="R2646" s="12"/>
      <c r="S2646" s="12"/>
      <c r="T2646" s="12"/>
    </row>
    <row r="2647" spans="1:20" s="1" customFormat="1" x14ac:dyDescent="0.4">
      <c r="A2647" s="12"/>
      <c r="B2647" s="12"/>
      <c r="C2647" s="42"/>
      <c r="D2647" s="12"/>
      <c r="E2647" s="12"/>
      <c r="F2647" s="12"/>
      <c r="G2647" s="12"/>
      <c r="H2647" s="12"/>
      <c r="I2647" s="12"/>
      <c r="J2647" s="12"/>
      <c r="K2647" s="12"/>
      <c r="L2647" s="12"/>
      <c r="M2647" s="49"/>
      <c r="N2647" s="49"/>
      <c r="O2647" s="12"/>
      <c r="P2647" s="12"/>
      <c r="Q2647" s="12"/>
      <c r="R2647" s="12"/>
      <c r="S2647" s="12"/>
      <c r="T2647" s="12"/>
    </row>
    <row r="2648" spans="1:20" s="1" customFormat="1" x14ac:dyDescent="0.4">
      <c r="A2648" s="12"/>
      <c r="B2648" s="12"/>
      <c r="C2648" s="42"/>
      <c r="D2648" s="12"/>
      <c r="E2648" s="12"/>
      <c r="F2648" s="12"/>
      <c r="G2648" s="12"/>
      <c r="H2648" s="12"/>
      <c r="I2648" s="12"/>
      <c r="J2648" s="12"/>
      <c r="K2648" s="12"/>
      <c r="L2648" s="12"/>
      <c r="M2648" s="49"/>
      <c r="N2648" s="49"/>
      <c r="O2648" s="12"/>
      <c r="P2648" s="12"/>
      <c r="Q2648" s="12"/>
      <c r="R2648" s="12"/>
      <c r="S2648" s="12"/>
      <c r="T2648" s="12"/>
    </row>
    <row r="2649" spans="1:20" s="1" customFormat="1" x14ac:dyDescent="0.4">
      <c r="A2649" s="12"/>
      <c r="B2649" s="12"/>
      <c r="C2649" s="42"/>
      <c r="D2649" s="12"/>
      <c r="E2649" s="12"/>
      <c r="F2649" s="12"/>
      <c r="G2649" s="12"/>
      <c r="H2649" s="12"/>
      <c r="I2649" s="12"/>
      <c r="J2649" s="12"/>
      <c r="K2649" s="12"/>
      <c r="L2649" s="12"/>
      <c r="M2649" s="49"/>
      <c r="N2649" s="49"/>
      <c r="O2649" s="12"/>
      <c r="P2649" s="12"/>
      <c r="Q2649" s="12"/>
      <c r="R2649" s="12"/>
      <c r="S2649" s="12"/>
      <c r="T2649" s="12"/>
    </row>
    <row r="2650" spans="1:20" s="1" customFormat="1" x14ac:dyDescent="0.4">
      <c r="A2650" s="12"/>
      <c r="B2650" s="12"/>
      <c r="C2650" s="42"/>
      <c r="D2650" s="12"/>
      <c r="E2650" s="12"/>
      <c r="F2650" s="12"/>
      <c r="G2650" s="12"/>
      <c r="H2650" s="12"/>
      <c r="I2650" s="12"/>
      <c r="J2650" s="12"/>
      <c r="K2650" s="12"/>
      <c r="L2650" s="12"/>
      <c r="M2650" s="49"/>
      <c r="N2650" s="49"/>
      <c r="O2650" s="12"/>
      <c r="P2650" s="12"/>
      <c r="Q2650" s="12"/>
      <c r="R2650" s="12"/>
      <c r="S2650" s="12"/>
      <c r="T2650" s="12"/>
    </row>
    <row r="2651" spans="1:20" s="1" customFormat="1" x14ac:dyDescent="0.4">
      <c r="A2651" s="12"/>
      <c r="B2651" s="12"/>
      <c r="C2651" s="42"/>
      <c r="D2651" s="12"/>
      <c r="E2651" s="12"/>
      <c r="F2651" s="12"/>
      <c r="G2651" s="12"/>
      <c r="H2651" s="12"/>
      <c r="I2651" s="12"/>
      <c r="J2651" s="12"/>
      <c r="K2651" s="12"/>
      <c r="L2651" s="12"/>
      <c r="M2651" s="49"/>
      <c r="N2651" s="49"/>
      <c r="O2651" s="12"/>
      <c r="P2651" s="12"/>
      <c r="Q2651" s="12"/>
      <c r="R2651" s="12"/>
      <c r="S2651" s="12"/>
      <c r="T2651" s="12"/>
    </row>
    <row r="2652" spans="1:20" s="1" customFormat="1" x14ac:dyDescent="0.4">
      <c r="A2652" s="12"/>
      <c r="B2652" s="12"/>
      <c r="C2652" s="42"/>
      <c r="D2652" s="12"/>
      <c r="E2652" s="12"/>
      <c r="F2652" s="12"/>
      <c r="G2652" s="12"/>
      <c r="H2652" s="12"/>
      <c r="I2652" s="12"/>
      <c r="J2652" s="12"/>
      <c r="K2652" s="12"/>
      <c r="L2652" s="12"/>
      <c r="M2652" s="49"/>
      <c r="N2652" s="49"/>
      <c r="O2652" s="12"/>
      <c r="P2652" s="12"/>
      <c r="Q2652" s="12"/>
      <c r="R2652" s="12"/>
      <c r="S2652" s="12"/>
      <c r="T2652" s="12"/>
    </row>
    <row r="2653" spans="1:20" s="1" customFormat="1" x14ac:dyDescent="0.4">
      <c r="A2653" s="12"/>
      <c r="B2653" s="12"/>
      <c r="C2653" s="42"/>
      <c r="D2653" s="12"/>
      <c r="E2653" s="12"/>
      <c r="F2653" s="12"/>
      <c r="G2653" s="12"/>
      <c r="H2653" s="12"/>
      <c r="I2653" s="12"/>
      <c r="J2653" s="12"/>
      <c r="K2653" s="12"/>
      <c r="L2653" s="12"/>
      <c r="M2653" s="49"/>
      <c r="N2653" s="49"/>
      <c r="O2653" s="12"/>
      <c r="P2653" s="12"/>
      <c r="Q2653" s="12"/>
      <c r="R2653" s="12"/>
      <c r="S2653" s="12"/>
      <c r="T2653" s="12"/>
    </row>
    <row r="2654" spans="1:20" s="1" customFormat="1" x14ac:dyDescent="0.4">
      <c r="A2654" s="12"/>
      <c r="B2654" s="12"/>
      <c r="C2654" s="42"/>
      <c r="D2654" s="12"/>
      <c r="E2654" s="12"/>
      <c r="F2654" s="12"/>
      <c r="G2654" s="12"/>
      <c r="H2654" s="12"/>
      <c r="I2654" s="12"/>
      <c r="J2654" s="12"/>
      <c r="K2654" s="12"/>
      <c r="L2654" s="12"/>
      <c r="M2654" s="49"/>
      <c r="N2654" s="49"/>
      <c r="O2654" s="12"/>
      <c r="P2654" s="12"/>
      <c r="Q2654" s="12"/>
      <c r="R2654" s="12"/>
      <c r="S2654" s="12"/>
      <c r="T2654" s="12"/>
    </row>
    <row r="2655" spans="1:20" s="1" customFormat="1" x14ac:dyDescent="0.4">
      <c r="A2655" s="12"/>
      <c r="B2655" s="12"/>
      <c r="C2655" s="42"/>
      <c r="D2655" s="12"/>
      <c r="E2655" s="12"/>
      <c r="F2655" s="12"/>
      <c r="G2655" s="12"/>
      <c r="H2655" s="12"/>
      <c r="I2655" s="12"/>
      <c r="J2655" s="12"/>
      <c r="K2655" s="12"/>
      <c r="L2655" s="12"/>
      <c r="M2655" s="49"/>
      <c r="N2655" s="49"/>
      <c r="O2655" s="12"/>
      <c r="P2655" s="12"/>
      <c r="Q2655" s="12"/>
      <c r="R2655" s="12"/>
      <c r="S2655" s="12"/>
      <c r="T2655" s="12"/>
    </row>
    <row r="2656" spans="1:20" s="1" customFormat="1" x14ac:dyDescent="0.4">
      <c r="A2656" s="12"/>
      <c r="B2656" s="12"/>
      <c r="C2656" s="42"/>
      <c r="D2656" s="12"/>
      <c r="E2656" s="12"/>
      <c r="F2656" s="12"/>
      <c r="G2656" s="12"/>
      <c r="H2656" s="12"/>
      <c r="I2656" s="12"/>
      <c r="J2656" s="12"/>
      <c r="K2656" s="12"/>
      <c r="L2656" s="12"/>
      <c r="M2656" s="49"/>
      <c r="N2656" s="49"/>
      <c r="O2656" s="12"/>
      <c r="P2656" s="12"/>
      <c r="Q2656" s="12"/>
      <c r="R2656" s="12"/>
      <c r="S2656" s="12"/>
      <c r="T2656" s="12"/>
    </row>
    <row r="2657" spans="1:20" s="1" customFormat="1" x14ac:dyDescent="0.4">
      <c r="A2657" s="12"/>
      <c r="B2657" s="12"/>
      <c r="C2657" s="42"/>
      <c r="D2657" s="12"/>
      <c r="E2657" s="12"/>
      <c r="F2657" s="12"/>
      <c r="G2657" s="12"/>
      <c r="H2657" s="12"/>
      <c r="I2657" s="12"/>
      <c r="J2657" s="12"/>
      <c r="K2657" s="12"/>
      <c r="L2657" s="12"/>
      <c r="M2657" s="49"/>
      <c r="N2657" s="49"/>
      <c r="O2657" s="12"/>
      <c r="P2657" s="12"/>
      <c r="Q2657" s="12"/>
      <c r="R2657" s="12"/>
      <c r="S2657" s="12"/>
      <c r="T2657" s="12"/>
    </row>
    <row r="2658" spans="1:20" s="1" customFormat="1" x14ac:dyDescent="0.4">
      <c r="A2658" s="12"/>
      <c r="B2658" s="12"/>
      <c r="C2658" s="42"/>
      <c r="D2658" s="12"/>
      <c r="E2658" s="12"/>
      <c r="F2658" s="12"/>
      <c r="G2658" s="12"/>
      <c r="H2658" s="12"/>
      <c r="I2658" s="12"/>
      <c r="J2658" s="12"/>
      <c r="K2658" s="12"/>
      <c r="L2658" s="12"/>
      <c r="M2658" s="49"/>
      <c r="N2658" s="49"/>
      <c r="O2658" s="12"/>
      <c r="P2658" s="12"/>
      <c r="Q2658" s="12"/>
      <c r="R2658" s="12"/>
      <c r="S2658" s="12"/>
      <c r="T2658" s="12"/>
    </row>
    <row r="2659" spans="1:20" s="1" customFormat="1" x14ac:dyDescent="0.4">
      <c r="A2659" s="12"/>
      <c r="B2659" s="12"/>
      <c r="C2659" s="42"/>
      <c r="D2659" s="12"/>
      <c r="E2659" s="12"/>
      <c r="F2659" s="12"/>
      <c r="G2659" s="12"/>
      <c r="H2659" s="12"/>
      <c r="I2659" s="12"/>
      <c r="J2659" s="12"/>
      <c r="K2659" s="12"/>
      <c r="L2659" s="12"/>
      <c r="M2659" s="49"/>
      <c r="N2659" s="49"/>
      <c r="O2659" s="12"/>
      <c r="P2659" s="12"/>
      <c r="Q2659" s="12"/>
      <c r="R2659" s="12"/>
      <c r="S2659" s="12"/>
      <c r="T2659" s="12"/>
    </row>
    <row r="2660" spans="1:20" s="1" customFormat="1" x14ac:dyDescent="0.4">
      <c r="A2660" s="12"/>
      <c r="B2660" s="12"/>
      <c r="C2660" s="42"/>
      <c r="D2660" s="12"/>
      <c r="E2660" s="12"/>
      <c r="F2660" s="12"/>
      <c r="G2660" s="12"/>
      <c r="H2660" s="12"/>
      <c r="I2660" s="12"/>
      <c r="J2660" s="12"/>
      <c r="K2660" s="12"/>
      <c r="L2660" s="12"/>
      <c r="M2660" s="49"/>
      <c r="N2660" s="49"/>
      <c r="O2660" s="12"/>
      <c r="P2660" s="12"/>
      <c r="Q2660" s="12"/>
      <c r="R2660" s="12"/>
      <c r="S2660" s="12"/>
      <c r="T2660" s="12"/>
    </row>
    <row r="2661" spans="1:20" s="1" customFormat="1" x14ac:dyDescent="0.4">
      <c r="A2661" s="12"/>
      <c r="B2661" s="12"/>
      <c r="C2661" s="42"/>
      <c r="D2661" s="12"/>
      <c r="E2661" s="12"/>
      <c r="F2661" s="12"/>
      <c r="G2661" s="12"/>
      <c r="H2661" s="12"/>
      <c r="I2661" s="12"/>
      <c r="J2661" s="12"/>
      <c r="K2661" s="12"/>
      <c r="L2661" s="12"/>
      <c r="M2661" s="49"/>
      <c r="N2661" s="49"/>
      <c r="O2661" s="12"/>
      <c r="P2661" s="12"/>
      <c r="Q2661" s="12"/>
      <c r="R2661" s="12"/>
      <c r="S2661" s="12"/>
      <c r="T2661" s="12"/>
    </row>
    <row r="2662" spans="1:20" s="1" customFormat="1" x14ac:dyDescent="0.4">
      <c r="A2662" s="12"/>
      <c r="B2662" s="12"/>
      <c r="C2662" s="42"/>
      <c r="D2662" s="12"/>
      <c r="E2662" s="12"/>
      <c r="F2662" s="12"/>
      <c r="G2662" s="12"/>
      <c r="H2662" s="12"/>
      <c r="I2662" s="12"/>
      <c r="J2662" s="12"/>
      <c r="K2662" s="12"/>
      <c r="L2662" s="12"/>
      <c r="M2662" s="49"/>
      <c r="N2662" s="49"/>
      <c r="O2662" s="12"/>
      <c r="P2662" s="12"/>
      <c r="Q2662" s="12"/>
      <c r="R2662" s="12"/>
      <c r="S2662" s="12"/>
      <c r="T2662" s="12"/>
    </row>
    <row r="2663" spans="1:20" s="1" customFormat="1" x14ac:dyDescent="0.4">
      <c r="A2663" s="12"/>
      <c r="B2663" s="12"/>
      <c r="C2663" s="42"/>
      <c r="D2663" s="12"/>
      <c r="E2663" s="12"/>
      <c r="F2663" s="12"/>
      <c r="G2663" s="12"/>
      <c r="H2663" s="12"/>
      <c r="I2663" s="12"/>
      <c r="J2663" s="12"/>
      <c r="K2663" s="12"/>
      <c r="L2663" s="12"/>
      <c r="M2663" s="49"/>
      <c r="N2663" s="49"/>
      <c r="O2663" s="12"/>
      <c r="P2663" s="12"/>
      <c r="Q2663" s="12"/>
      <c r="R2663" s="12"/>
      <c r="S2663" s="12"/>
      <c r="T2663" s="12"/>
    </row>
    <row r="2664" spans="1:20" s="1" customFormat="1" x14ac:dyDescent="0.4">
      <c r="A2664" s="12"/>
      <c r="B2664" s="12"/>
      <c r="C2664" s="42"/>
      <c r="D2664" s="12"/>
      <c r="E2664" s="12"/>
      <c r="F2664" s="12"/>
      <c r="G2664" s="12"/>
      <c r="H2664" s="12"/>
      <c r="I2664" s="12"/>
      <c r="J2664" s="12"/>
      <c r="K2664" s="12"/>
      <c r="L2664" s="12"/>
      <c r="M2664" s="49"/>
      <c r="N2664" s="49"/>
      <c r="O2664" s="12"/>
      <c r="P2664" s="12"/>
      <c r="Q2664" s="12"/>
      <c r="R2664" s="12"/>
      <c r="S2664" s="12"/>
      <c r="T2664" s="12"/>
    </row>
    <row r="2665" spans="1:20" s="1" customFormat="1" x14ac:dyDescent="0.4">
      <c r="A2665" s="12"/>
      <c r="B2665" s="12"/>
      <c r="C2665" s="42"/>
      <c r="D2665" s="12"/>
      <c r="E2665" s="12"/>
      <c r="F2665" s="12"/>
      <c r="G2665" s="12"/>
      <c r="H2665" s="12"/>
      <c r="I2665" s="12"/>
      <c r="J2665" s="12"/>
      <c r="K2665" s="12"/>
      <c r="L2665" s="12"/>
      <c r="M2665" s="49"/>
      <c r="N2665" s="49"/>
      <c r="O2665" s="12"/>
      <c r="P2665" s="12"/>
      <c r="Q2665" s="12"/>
      <c r="R2665" s="12"/>
      <c r="S2665" s="12"/>
      <c r="T2665" s="12"/>
    </row>
    <row r="2666" spans="1:20" s="1" customFormat="1" x14ac:dyDescent="0.4">
      <c r="A2666" s="12"/>
      <c r="B2666" s="12"/>
      <c r="C2666" s="42"/>
      <c r="D2666" s="12"/>
      <c r="E2666" s="12"/>
      <c r="F2666" s="12"/>
      <c r="G2666" s="12"/>
      <c r="H2666" s="12"/>
      <c r="I2666" s="12"/>
      <c r="J2666" s="12"/>
      <c r="K2666" s="12"/>
      <c r="L2666" s="12"/>
      <c r="M2666" s="49"/>
      <c r="N2666" s="49"/>
      <c r="O2666" s="12"/>
      <c r="P2666" s="12"/>
      <c r="Q2666" s="12"/>
      <c r="R2666" s="12"/>
      <c r="S2666" s="12"/>
      <c r="T2666" s="12"/>
    </row>
    <row r="2667" spans="1:20" s="1" customFormat="1" x14ac:dyDescent="0.4">
      <c r="A2667" s="12"/>
      <c r="B2667" s="12"/>
      <c r="C2667" s="42"/>
      <c r="D2667" s="12"/>
      <c r="E2667" s="12"/>
      <c r="F2667" s="12"/>
      <c r="G2667" s="12"/>
      <c r="H2667" s="12"/>
      <c r="I2667" s="12"/>
      <c r="J2667" s="12"/>
      <c r="K2667" s="12"/>
      <c r="L2667" s="12"/>
      <c r="M2667" s="49"/>
      <c r="N2667" s="49"/>
      <c r="O2667" s="12"/>
      <c r="P2667" s="12"/>
      <c r="Q2667" s="12"/>
      <c r="R2667" s="12"/>
      <c r="S2667" s="12"/>
      <c r="T2667" s="12"/>
    </row>
    <row r="2668" spans="1:20" s="1" customFormat="1" x14ac:dyDescent="0.4">
      <c r="A2668" s="12"/>
      <c r="B2668" s="12"/>
      <c r="C2668" s="42"/>
      <c r="D2668" s="12"/>
      <c r="E2668" s="12"/>
      <c r="F2668" s="12"/>
      <c r="G2668" s="12"/>
      <c r="H2668" s="12"/>
      <c r="I2668" s="12"/>
      <c r="J2668" s="12"/>
      <c r="K2668" s="12"/>
      <c r="L2668" s="12"/>
      <c r="M2668" s="49"/>
      <c r="N2668" s="49"/>
      <c r="O2668" s="12"/>
      <c r="P2668" s="12"/>
      <c r="Q2668" s="12"/>
      <c r="R2668" s="12"/>
      <c r="S2668" s="12"/>
      <c r="T2668" s="12"/>
    </row>
    <row r="2669" spans="1:20" s="1" customFormat="1" x14ac:dyDescent="0.4">
      <c r="A2669" s="12"/>
      <c r="B2669" s="12"/>
      <c r="C2669" s="42"/>
      <c r="D2669" s="12"/>
      <c r="E2669" s="12"/>
      <c r="F2669" s="12"/>
      <c r="G2669" s="12"/>
      <c r="H2669" s="12"/>
      <c r="I2669" s="12"/>
      <c r="J2669" s="12"/>
      <c r="K2669" s="12"/>
      <c r="L2669" s="12"/>
      <c r="M2669" s="49"/>
      <c r="N2669" s="49"/>
      <c r="O2669" s="12"/>
      <c r="P2669" s="12"/>
      <c r="Q2669" s="12"/>
      <c r="R2669" s="12"/>
      <c r="S2669" s="12"/>
      <c r="T2669" s="12"/>
    </row>
    <row r="2670" spans="1:20" s="1" customFormat="1" x14ac:dyDescent="0.4">
      <c r="A2670" s="12"/>
      <c r="B2670" s="12"/>
      <c r="C2670" s="42"/>
      <c r="D2670" s="12"/>
      <c r="E2670" s="12"/>
      <c r="F2670" s="12"/>
      <c r="G2670" s="12"/>
      <c r="H2670" s="12"/>
      <c r="I2670" s="12"/>
      <c r="J2670" s="12"/>
      <c r="K2670" s="12"/>
      <c r="L2670" s="12"/>
      <c r="M2670" s="49"/>
      <c r="N2670" s="49"/>
      <c r="O2670" s="12"/>
      <c r="P2670" s="12"/>
      <c r="Q2670" s="12"/>
      <c r="R2670" s="12"/>
      <c r="S2670" s="12"/>
      <c r="T2670" s="12"/>
    </row>
    <row r="2671" spans="1:20" s="1" customFormat="1" x14ac:dyDescent="0.4">
      <c r="A2671" s="12"/>
      <c r="B2671" s="12"/>
      <c r="C2671" s="42"/>
      <c r="D2671" s="12"/>
      <c r="E2671" s="12"/>
      <c r="F2671" s="12"/>
      <c r="G2671" s="12"/>
      <c r="H2671" s="12"/>
      <c r="I2671" s="12"/>
      <c r="J2671" s="12"/>
      <c r="K2671" s="12"/>
      <c r="L2671" s="12"/>
      <c r="M2671" s="49"/>
      <c r="N2671" s="49"/>
      <c r="O2671" s="12"/>
      <c r="P2671" s="12"/>
      <c r="Q2671" s="12"/>
      <c r="R2671" s="12"/>
      <c r="S2671" s="12"/>
      <c r="T2671" s="12"/>
    </row>
    <row r="2672" spans="1:20" s="1" customFormat="1" x14ac:dyDescent="0.4">
      <c r="A2672" s="12"/>
      <c r="B2672" s="12"/>
      <c r="C2672" s="42"/>
      <c r="D2672" s="12"/>
      <c r="E2672" s="12"/>
      <c r="F2672" s="12"/>
      <c r="G2672" s="12"/>
      <c r="H2672" s="12"/>
      <c r="I2672" s="12"/>
      <c r="J2672" s="12"/>
      <c r="K2672" s="12"/>
      <c r="L2672" s="12"/>
      <c r="M2672" s="49"/>
      <c r="N2672" s="49"/>
      <c r="O2672" s="12"/>
      <c r="P2672" s="12"/>
      <c r="Q2672" s="12"/>
      <c r="R2672" s="12"/>
      <c r="S2672" s="12"/>
      <c r="T2672" s="12"/>
    </row>
    <row r="2673" spans="1:20" s="1" customFormat="1" x14ac:dyDescent="0.4">
      <c r="A2673" s="12"/>
      <c r="B2673" s="12"/>
      <c r="C2673" s="42"/>
      <c r="D2673" s="12"/>
      <c r="E2673" s="12"/>
      <c r="F2673" s="12"/>
      <c r="G2673" s="12"/>
      <c r="H2673" s="12"/>
      <c r="I2673" s="12"/>
      <c r="J2673" s="12"/>
      <c r="K2673" s="12"/>
      <c r="L2673" s="12"/>
      <c r="M2673" s="49"/>
      <c r="N2673" s="49"/>
      <c r="O2673" s="12"/>
      <c r="P2673" s="12"/>
      <c r="Q2673" s="12"/>
      <c r="R2673" s="12"/>
      <c r="S2673" s="12"/>
      <c r="T2673" s="12"/>
    </row>
    <row r="2674" spans="1:20" s="1" customFormat="1" x14ac:dyDescent="0.4">
      <c r="A2674" s="12"/>
      <c r="B2674" s="12"/>
      <c r="C2674" s="42"/>
      <c r="D2674" s="12"/>
      <c r="E2674" s="12"/>
      <c r="F2674" s="12"/>
      <c r="G2674" s="12"/>
      <c r="H2674" s="12"/>
      <c r="I2674" s="12"/>
      <c r="J2674" s="12"/>
      <c r="K2674" s="12"/>
      <c r="L2674" s="12"/>
      <c r="M2674" s="49"/>
      <c r="N2674" s="49"/>
      <c r="O2674" s="12"/>
      <c r="P2674" s="12"/>
      <c r="Q2674" s="12"/>
      <c r="R2674" s="12"/>
      <c r="S2674" s="12"/>
      <c r="T2674" s="12"/>
    </row>
    <row r="2675" spans="1:20" s="1" customFormat="1" x14ac:dyDescent="0.4">
      <c r="A2675" s="12"/>
      <c r="B2675" s="12"/>
      <c r="C2675" s="42"/>
      <c r="D2675" s="12"/>
      <c r="E2675" s="12"/>
      <c r="F2675" s="12"/>
      <c r="G2675" s="12"/>
      <c r="H2675" s="12"/>
      <c r="I2675" s="12"/>
      <c r="J2675" s="12"/>
      <c r="K2675" s="12"/>
      <c r="L2675" s="12"/>
      <c r="M2675" s="49"/>
      <c r="N2675" s="49"/>
      <c r="O2675" s="12"/>
      <c r="P2675" s="12"/>
      <c r="Q2675" s="12"/>
      <c r="R2675" s="12"/>
      <c r="S2675" s="12"/>
      <c r="T2675" s="12"/>
    </row>
    <row r="2676" spans="1:20" s="1" customFormat="1" x14ac:dyDescent="0.4">
      <c r="A2676" s="12"/>
      <c r="B2676" s="12"/>
      <c r="C2676" s="42"/>
      <c r="D2676" s="12"/>
      <c r="E2676" s="12"/>
      <c r="F2676" s="12"/>
      <c r="G2676" s="12"/>
      <c r="H2676" s="12"/>
      <c r="I2676" s="12"/>
      <c r="J2676" s="12"/>
      <c r="K2676" s="12"/>
      <c r="L2676" s="12"/>
      <c r="M2676" s="49"/>
      <c r="N2676" s="49"/>
      <c r="O2676" s="12"/>
      <c r="P2676" s="12"/>
      <c r="Q2676" s="12"/>
      <c r="R2676" s="12"/>
      <c r="S2676" s="12"/>
      <c r="T2676" s="12"/>
    </row>
    <row r="2677" spans="1:20" s="1" customFormat="1" x14ac:dyDescent="0.4">
      <c r="A2677" s="12"/>
      <c r="B2677" s="12"/>
      <c r="C2677" s="42"/>
      <c r="D2677" s="12"/>
      <c r="E2677" s="12"/>
      <c r="F2677" s="12"/>
      <c r="G2677" s="12"/>
      <c r="H2677" s="12"/>
      <c r="I2677" s="12"/>
      <c r="J2677" s="12"/>
      <c r="K2677" s="12"/>
      <c r="L2677" s="12"/>
      <c r="M2677" s="49"/>
      <c r="N2677" s="49"/>
      <c r="O2677" s="12"/>
      <c r="P2677" s="12"/>
      <c r="Q2677" s="12"/>
      <c r="R2677" s="12"/>
      <c r="S2677" s="12"/>
      <c r="T2677" s="12"/>
    </row>
    <row r="2678" spans="1:20" s="1" customFormat="1" x14ac:dyDescent="0.4">
      <c r="A2678" s="12"/>
      <c r="B2678" s="12"/>
      <c r="C2678" s="42"/>
      <c r="D2678" s="12"/>
      <c r="E2678" s="12"/>
      <c r="F2678" s="12"/>
      <c r="G2678" s="12"/>
      <c r="H2678" s="12"/>
      <c r="I2678" s="12"/>
      <c r="J2678" s="12"/>
      <c r="K2678" s="12"/>
      <c r="L2678" s="12"/>
      <c r="M2678" s="49"/>
      <c r="N2678" s="49"/>
      <c r="O2678" s="12"/>
      <c r="P2678" s="12"/>
      <c r="Q2678" s="12"/>
      <c r="R2678" s="12"/>
      <c r="S2678" s="12"/>
      <c r="T2678" s="12"/>
    </row>
    <row r="2679" spans="1:20" s="1" customFormat="1" x14ac:dyDescent="0.4">
      <c r="A2679" s="12"/>
      <c r="B2679" s="12"/>
      <c r="C2679" s="42"/>
      <c r="D2679" s="12"/>
      <c r="E2679" s="12"/>
      <c r="F2679" s="12"/>
      <c r="G2679" s="12"/>
      <c r="H2679" s="12"/>
      <c r="I2679" s="12"/>
      <c r="J2679" s="12"/>
      <c r="K2679" s="12"/>
      <c r="L2679" s="12"/>
      <c r="M2679" s="49"/>
      <c r="N2679" s="49"/>
      <c r="O2679" s="12"/>
      <c r="P2679" s="12"/>
      <c r="Q2679" s="12"/>
      <c r="R2679" s="12"/>
      <c r="S2679" s="12"/>
      <c r="T2679" s="12"/>
    </row>
    <row r="2680" spans="1:20" s="1" customFormat="1" x14ac:dyDescent="0.4">
      <c r="A2680" s="12"/>
      <c r="B2680" s="12"/>
      <c r="C2680" s="42"/>
      <c r="D2680" s="12"/>
      <c r="E2680" s="12"/>
      <c r="F2680" s="12"/>
      <c r="G2680" s="12"/>
      <c r="H2680" s="12"/>
      <c r="I2680" s="12"/>
      <c r="J2680" s="12"/>
      <c r="K2680" s="12"/>
      <c r="L2680" s="12"/>
      <c r="M2680" s="49"/>
      <c r="N2680" s="49"/>
      <c r="O2680" s="12"/>
      <c r="P2680" s="12"/>
      <c r="Q2680" s="12"/>
      <c r="R2680" s="12"/>
      <c r="S2680" s="12"/>
      <c r="T2680" s="12"/>
    </row>
    <row r="2681" spans="1:20" s="1" customFormat="1" x14ac:dyDescent="0.4">
      <c r="A2681" s="12"/>
      <c r="B2681" s="12"/>
      <c r="C2681" s="42"/>
      <c r="D2681" s="12"/>
      <c r="E2681" s="12"/>
      <c r="F2681" s="12"/>
      <c r="G2681" s="12"/>
      <c r="H2681" s="12"/>
      <c r="I2681" s="12"/>
      <c r="J2681" s="12"/>
      <c r="K2681" s="12"/>
      <c r="L2681" s="12"/>
      <c r="M2681" s="49"/>
      <c r="N2681" s="49"/>
      <c r="O2681" s="12"/>
      <c r="P2681" s="12"/>
      <c r="Q2681" s="12"/>
      <c r="R2681" s="12"/>
      <c r="S2681" s="12"/>
      <c r="T2681" s="12"/>
    </row>
    <row r="2682" spans="1:20" s="1" customFormat="1" x14ac:dyDescent="0.4">
      <c r="A2682" s="12"/>
      <c r="B2682" s="12"/>
      <c r="C2682" s="42"/>
      <c r="D2682" s="12"/>
      <c r="E2682" s="12"/>
      <c r="F2682" s="12"/>
      <c r="G2682" s="12"/>
      <c r="H2682" s="12"/>
      <c r="I2682" s="12"/>
      <c r="J2682" s="12"/>
      <c r="K2682" s="12"/>
      <c r="L2682" s="12"/>
      <c r="M2682" s="49"/>
      <c r="N2682" s="49"/>
      <c r="O2682" s="12"/>
      <c r="P2682" s="12"/>
      <c r="Q2682" s="12"/>
      <c r="R2682" s="12"/>
      <c r="S2682" s="12"/>
      <c r="T2682" s="12"/>
    </row>
    <row r="2683" spans="1:20" s="1" customFormat="1" x14ac:dyDescent="0.4">
      <c r="A2683" s="12"/>
      <c r="B2683" s="12"/>
      <c r="C2683" s="42"/>
      <c r="D2683" s="12"/>
      <c r="E2683" s="12"/>
      <c r="F2683" s="12"/>
      <c r="G2683" s="12"/>
      <c r="H2683" s="12"/>
      <c r="I2683" s="12"/>
      <c r="J2683" s="12"/>
      <c r="K2683" s="12"/>
      <c r="L2683" s="12"/>
      <c r="M2683" s="49"/>
      <c r="N2683" s="49"/>
      <c r="O2683" s="12"/>
      <c r="P2683" s="12"/>
      <c r="Q2683" s="12"/>
      <c r="R2683" s="12"/>
      <c r="S2683" s="12"/>
      <c r="T2683" s="12"/>
    </row>
    <row r="2684" spans="1:20" s="1" customFormat="1" x14ac:dyDescent="0.4">
      <c r="A2684" s="12"/>
      <c r="B2684" s="12"/>
      <c r="C2684" s="42"/>
      <c r="D2684" s="12"/>
      <c r="E2684" s="12"/>
      <c r="F2684" s="12"/>
      <c r="G2684" s="12"/>
      <c r="H2684" s="12"/>
      <c r="I2684" s="12"/>
      <c r="J2684" s="12"/>
      <c r="K2684" s="12"/>
      <c r="L2684" s="12"/>
      <c r="M2684" s="49"/>
      <c r="N2684" s="49"/>
      <c r="O2684" s="12"/>
      <c r="P2684" s="12"/>
      <c r="Q2684" s="12"/>
      <c r="R2684" s="12"/>
      <c r="S2684" s="12"/>
      <c r="T2684" s="12"/>
    </row>
    <row r="2685" spans="1:20" s="1" customFormat="1" x14ac:dyDescent="0.4">
      <c r="A2685" s="12"/>
      <c r="B2685" s="12"/>
      <c r="C2685" s="42"/>
      <c r="D2685" s="12"/>
      <c r="E2685" s="12"/>
      <c r="F2685" s="12"/>
      <c r="G2685" s="12"/>
      <c r="H2685" s="12"/>
      <c r="I2685" s="12"/>
      <c r="J2685" s="12"/>
      <c r="K2685" s="12"/>
      <c r="L2685" s="12"/>
      <c r="M2685" s="49"/>
      <c r="N2685" s="49"/>
      <c r="O2685" s="12"/>
      <c r="P2685" s="12"/>
      <c r="Q2685" s="12"/>
      <c r="R2685" s="12"/>
      <c r="S2685" s="12"/>
      <c r="T2685" s="12"/>
    </row>
    <row r="2686" spans="1:20" s="1" customFormat="1" x14ac:dyDescent="0.4">
      <c r="A2686" s="12"/>
      <c r="B2686" s="12"/>
      <c r="C2686" s="42"/>
      <c r="D2686" s="12"/>
      <c r="E2686" s="12"/>
      <c r="F2686" s="12"/>
      <c r="G2686" s="12"/>
      <c r="H2686" s="12"/>
      <c r="I2686" s="12"/>
      <c r="J2686" s="12"/>
      <c r="K2686" s="12"/>
      <c r="L2686" s="12"/>
      <c r="M2686" s="49"/>
      <c r="N2686" s="49"/>
      <c r="O2686" s="12"/>
      <c r="P2686" s="12"/>
      <c r="Q2686" s="12"/>
      <c r="R2686" s="12"/>
      <c r="S2686" s="12"/>
      <c r="T2686" s="12"/>
    </row>
    <row r="2687" spans="1:20" s="1" customFormat="1" x14ac:dyDescent="0.4">
      <c r="A2687" s="12"/>
      <c r="B2687" s="12"/>
      <c r="C2687" s="42"/>
      <c r="D2687" s="12"/>
      <c r="E2687" s="12"/>
      <c r="F2687" s="12"/>
      <c r="G2687" s="12"/>
      <c r="H2687" s="12"/>
      <c r="I2687" s="12"/>
      <c r="J2687" s="12"/>
      <c r="K2687" s="12"/>
      <c r="L2687" s="12"/>
      <c r="M2687" s="49"/>
      <c r="N2687" s="49"/>
      <c r="O2687" s="12"/>
      <c r="P2687" s="12"/>
      <c r="Q2687" s="12"/>
      <c r="R2687" s="12"/>
      <c r="S2687" s="12"/>
      <c r="T2687" s="12"/>
    </row>
    <row r="2688" spans="1:20" s="1" customFormat="1" x14ac:dyDescent="0.4">
      <c r="A2688" s="12"/>
      <c r="B2688" s="12"/>
      <c r="C2688" s="42"/>
      <c r="D2688" s="12"/>
      <c r="E2688" s="12"/>
      <c r="F2688" s="12"/>
      <c r="G2688" s="12"/>
      <c r="H2688" s="12"/>
      <c r="I2688" s="12"/>
      <c r="J2688" s="12"/>
      <c r="K2688" s="12"/>
      <c r="L2688" s="12"/>
      <c r="M2688" s="49"/>
      <c r="N2688" s="49"/>
      <c r="O2688" s="12"/>
      <c r="P2688" s="12"/>
      <c r="Q2688" s="12"/>
      <c r="R2688" s="12"/>
      <c r="S2688" s="12"/>
      <c r="T2688" s="12"/>
    </row>
    <row r="2689" spans="1:20" s="1" customFormat="1" x14ac:dyDescent="0.4">
      <c r="A2689" s="12"/>
      <c r="B2689" s="12"/>
      <c r="C2689" s="42"/>
      <c r="D2689" s="12"/>
      <c r="E2689" s="12"/>
      <c r="F2689" s="12"/>
      <c r="G2689" s="12"/>
      <c r="H2689" s="12"/>
      <c r="I2689" s="12"/>
      <c r="J2689" s="12"/>
      <c r="K2689" s="12"/>
      <c r="L2689" s="12"/>
      <c r="M2689" s="49"/>
      <c r="N2689" s="49"/>
      <c r="O2689" s="12"/>
      <c r="P2689" s="12"/>
      <c r="Q2689" s="12"/>
      <c r="R2689" s="12"/>
      <c r="S2689" s="12"/>
      <c r="T2689" s="12"/>
    </row>
    <row r="2690" spans="1:20" s="1" customFormat="1" x14ac:dyDescent="0.4">
      <c r="A2690" s="12"/>
      <c r="B2690" s="12"/>
      <c r="C2690" s="42"/>
      <c r="D2690" s="12"/>
      <c r="E2690" s="12"/>
      <c r="F2690" s="12"/>
      <c r="G2690" s="12"/>
      <c r="H2690" s="12"/>
      <c r="I2690" s="12"/>
      <c r="J2690" s="12"/>
      <c r="K2690" s="12"/>
      <c r="L2690" s="12"/>
      <c r="M2690" s="49"/>
      <c r="N2690" s="49"/>
      <c r="O2690" s="12"/>
      <c r="P2690" s="12"/>
      <c r="Q2690" s="12"/>
      <c r="R2690" s="12"/>
      <c r="S2690" s="12"/>
      <c r="T2690" s="12"/>
    </row>
    <row r="2691" spans="1:20" s="1" customFormat="1" x14ac:dyDescent="0.4">
      <c r="A2691" s="12"/>
      <c r="B2691" s="12"/>
      <c r="C2691" s="42"/>
      <c r="D2691" s="12"/>
      <c r="E2691" s="12"/>
      <c r="F2691" s="12"/>
      <c r="G2691" s="12"/>
      <c r="H2691" s="12"/>
      <c r="I2691" s="12"/>
      <c r="J2691" s="12"/>
      <c r="K2691" s="12"/>
      <c r="L2691" s="12"/>
      <c r="M2691" s="49"/>
      <c r="N2691" s="49"/>
      <c r="O2691" s="12"/>
      <c r="P2691" s="12"/>
      <c r="Q2691" s="12"/>
      <c r="R2691" s="12"/>
      <c r="S2691" s="12"/>
      <c r="T2691" s="12"/>
    </row>
    <row r="2692" spans="1:20" s="1" customFormat="1" x14ac:dyDescent="0.4">
      <c r="A2692" s="12"/>
      <c r="B2692" s="12"/>
      <c r="C2692" s="42"/>
      <c r="D2692" s="12"/>
      <c r="E2692" s="12"/>
      <c r="F2692" s="12"/>
      <c r="G2692" s="12"/>
      <c r="H2692" s="12"/>
      <c r="I2692" s="12"/>
      <c r="J2692" s="12"/>
      <c r="K2692" s="12"/>
      <c r="L2692" s="12"/>
      <c r="M2692" s="49"/>
      <c r="N2692" s="49"/>
      <c r="O2692" s="12"/>
      <c r="P2692" s="12"/>
      <c r="Q2692" s="12"/>
      <c r="R2692" s="12"/>
      <c r="S2692" s="12"/>
      <c r="T2692" s="12"/>
    </row>
    <row r="2693" spans="1:20" s="1" customFormat="1" x14ac:dyDescent="0.4">
      <c r="A2693" s="12"/>
      <c r="B2693" s="12"/>
      <c r="C2693" s="42"/>
      <c r="D2693" s="12"/>
      <c r="E2693" s="12"/>
      <c r="F2693" s="12"/>
      <c r="G2693" s="12"/>
      <c r="H2693" s="12"/>
      <c r="I2693" s="12"/>
      <c r="J2693" s="12"/>
      <c r="K2693" s="12"/>
      <c r="L2693" s="12"/>
      <c r="M2693" s="49"/>
      <c r="N2693" s="49"/>
      <c r="O2693" s="12"/>
      <c r="P2693" s="12"/>
      <c r="Q2693" s="12"/>
      <c r="R2693" s="12"/>
      <c r="S2693" s="12"/>
      <c r="T2693" s="12"/>
    </row>
    <row r="2694" spans="1:20" s="1" customFormat="1" x14ac:dyDescent="0.4">
      <c r="A2694" s="12"/>
      <c r="B2694" s="12"/>
      <c r="C2694" s="42"/>
      <c r="D2694" s="12"/>
      <c r="E2694" s="12"/>
      <c r="F2694" s="12"/>
      <c r="G2694" s="12"/>
      <c r="H2694" s="12"/>
      <c r="I2694" s="12"/>
      <c r="J2694" s="12"/>
      <c r="K2694" s="12"/>
      <c r="L2694" s="12"/>
      <c r="M2694" s="49"/>
      <c r="N2694" s="49"/>
      <c r="O2694" s="12"/>
      <c r="P2694" s="12"/>
      <c r="Q2694" s="12"/>
      <c r="R2694" s="12"/>
      <c r="S2694" s="12"/>
      <c r="T2694" s="12"/>
    </row>
    <row r="2695" spans="1:20" s="1" customFormat="1" x14ac:dyDescent="0.4">
      <c r="A2695" s="12"/>
      <c r="B2695" s="12"/>
      <c r="C2695" s="42"/>
      <c r="D2695" s="12"/>
      <c r="E2695" s="12"/>
      <c r="F2695" s="12"/>
      <c r="G2695" s="12"/>
      <c r="H2695" s="12"/>
      <c r="I2695" s="12"/>
      <c r="J2695" s="12"/>
      <c r="K2695" s="12"/>
      <c r="L2695" s="12"/>
      <c r="M2695" s="49"/>
      <c r="N2695" s="49"/>
      <c r="O2695" s="12"/>
      <c r="P2695" s="12"/>
      <c r="Q2695" s="12"/>
      <c r="R2695" s="12"/>
      <c r="S2695" s="12"/>
      <c r="T2695" s="12"/>
    </row>
    <row r="2696" spans="1:20" s="1" customFormat="1" x14ac:dyDescent="0.4">
      <c r="A2696" s="12"/>
      <c r="B2696" s="12"/>
      <c r="C2696" s="42"/>
      <c r="D2696" s="12"/>
      <c r="E2696" s="12"/>
      <c r="F2696" s="12"/>
      <c r="G2696" s="12"/>
      <c r="H2696" s="12"/>
      <c r="I2696" s="12"/>
      <c r="J2696" s="12"/>
      <c r="K2696" s="12"/>
      <c r="L2696" s="12"/>
      <c r="M2696" s="49"/>
      <c r="N2696" s="49"/>
      <c r="O2696" s="12"/>
      <c r="P2696" s="12"/>
      <c r="Q2696" s="12"/>
      <c r="R2696" s="12"/>
      <c r="S2696" s="12"/>
      <c r="T2696" s="12"/>
    </row>
    <row r="2697" spans="1:20" s="1" customFormat="1" x14ac:dyDescent="0.4">
      <c r="A2697" s="12"/>
      <c r="B2697" s="12"/>
      <c r="C2697" s="42"/>
      <c r="D2697" s="12"/>
      <c r="E2697" s="12"/>
      <c r="F2697" s="12"/>
      <c r="G2697" s="12"/>
      <c r="H2697" s="12"/>
      <c r="I2697" s="12"/>
      <c r="J2697" s="12"/>
      <c r="K2697" s="12"/>
      <c r="L2697" s="12"/>
      <c r="M2697" s="49"/>
      <c r="N2697" s="49"/>
      <c r="O2697" s="12"/>
      <c r="P2697" s="12"/>
      <c r="Q2697" s="12"/>
      <c r="R2697" s="12"/>
      <c r="S2697" s="12"/>
      <c r="T2697" s="12"/>
    </row>
    <row r="2698" spans="1:20" s="1" customFormat="1" x14ac:dyDescent="0.4">
      <c r="A2698" s="12"/>
      <c r="B2698" s="12"/>
      <c r="C2698" s="42"/>
      <c r="D2698" s="12"/>
      <c r="E2698" s="12"/>
      <c r="F2698" s="12"/>
      <c r="G2698" s="12"/>
      <c r="H2698" s="12"/>
      <c r="I2698" s="12"/>
      <c r="J2698" s="12"/>
      <c r="K2698" s="12"/>
      <c r="L2698" s="12"/>
      <c r="M2698" s="49"/>
      <c r="N2698" s="49"/>
      <c r="O2698" s="12"/>
      <c r="P2698" s="12"/>
      <c r="Q2698" s="12"/>
      <c r="R2698" s="12"/>
      <c r="S2698" s="12"/>
      <c r="T2698" s="12"/>
    </row>
    <row r="2699" spans="1:20" s="1" customFormat="1" x14ac:dyDescent="0.4">
      <c r="A2699" s="12"/>
      <c r="B2699" s="12"/>
      <c r="C2699" s="42"/>
      <c r="D2699" s="12"/>
      <c r="E2699" s="12"/>
      <c r="F2699" s="12"/>
      <c r="G2699" s="12"/>
      <c r="H2699" s="12"/>
      <c r="I2699" s="12"/>
      <c r="J2699" s="12"/>
      <c r="K2699" s="12"/>
      <c r="L2699" s="12"/>
      <c r="M2699" s="49"/>
      <c r="N2699" s="49"/>
      <c r="O2699" s="12"/>
      <c r="P2699" s="12"/>
      <c r="Q2699" s="12"/>
      <c r="R2699" s="12"/>
      <c r="S2699" s="12"/>
      <c r="T2699" s="12"/>
    </row>
    <row r="2700" spans="1:20" s="1" customFormat="1" x14ac:dyDescent="0.4">
      <c r="A2700" s="12"/>
      <c r="B2700" s="12"/>
      <c r="C2700" s="42"/>
      <c r="D2700" s="12"/>
      <c r="E2700" s="12"/>
      <c r="F2700" s="12"/>
      <c r="G2700" s="12"/>
      <c r="H2700" s="12"/>
      <c r="I2700" s="12"/>
      <c r="J2700" s="12"/>
      <c r="K2700" s="12"/>
      <c r="L2700" s="12"/>
      <c r="M2700" s="49"/>
      <c r="N2700" s="49"/>
      <c r="O2700" s="12"/>
      <c r="P2700" s="12"/>
      <c r="Q2700" s="12"/>
      <c r="R2700" s="12"/>
      <c r="S2700" s="12"/>
      <c r="T2700" s="12"/>
    </row>
    <row r="2701" spans="1:20" s="1" customFormat="1" x14ac:dyDescent="0.4">
      <c r="A2701" s="12"/>
      <c r="B2701" s="12"/>
      <c r="C2701" s="42"/>
      <c r="D2701" s="12"/>
      <c r="E2701" s="12"/>
      <c r="F2701" s="12"/>
      <c r="G2701" s="12"/>
      <c r="H2701" s="12"/>
      <c r="I2701" s="12"/>
      <c r="J2701" s="12"/>
      <c r="K2701" s="12"/>
      <c r="L2701" s="12"/>
      <c r="M2701" s="49"/>
      <c r="N2701" s="49"/>
      <c r="O2701" s="12"/>
      <c r="P2701" s="12"/>
      <c r="Q2701" s="12"/>
      <c r="R2701" s="12"/>
      <c r="S2701" s="12"/>
      <c r="T2701" s="12"/>
    </row>
    <row r="2702" spans="1:20" s="1" customFormat="1" x14ac:dyDescent="0.4">
      <c r="A2702" s="12"/>
      <c r="B2702" s="12"/>
      <c r="C2702" s="42"/>
      <c r="D2702" s="12"/>
      <c r="E2702" s="12"/>
      <c r="F2702" s="12"/>
      <c r="G2702" s="12"/>
      <c r="H2702" s="12"/>
      <c r="I2702" s="12"/>
      <c r="J2702" s="12"/>
      <c r="K2702" s="12"/>
      <c r="L2702" s="12"/>
      <c r="M2702" s="49"/>
      <c r="N2702" s="49"/>
      <c r="O2702" s="12"/>
      <c r="P2702" s="12"/>
      <c r="Q2702" s="12"/>
      <c r="R2702" s="12"/>
      <c r="S2702" s="12"/>
      <c r="T2702" s="12"/>
    </row>
    <row r="2703" spans="1:20" s="1" customFormat="1" x14ac:dyDescent="0.4">
      <c r="A2703" s="12"/>
      <c r="B2703" s="12"/>
      <c r="C2703" s="42"/>
      <c r="D2703" s="12"/>
      <c r="E2703" s="12"/>
      <c r="F2703" s="12"/>
      <c r="G2703" s="12"/>
      <c r="H2703" s="12"/>
      <c r="I2703" s="12"/>
      <c r="J2703" s="12"/>
      <c r="K2703" s="12"/>
      <c r="L2703" s="12"/>
      <c r="M2703" s="49"/>
      <c r="N2703" s="49"/>
      <c r="O2703" s="12"/>
      <c r="P2703" s="12"/>
      <c r="Q2703" s="12"/>
      <c r="R2703" s="12"/>
      <c r="S2703" s="12"/>
      <c r="T2703" s="12"/>
    </row>
    <row r="2704" spans="1:20" s="1" customFormat="1" x14ac:dyDescent="0.4">
      <c r="A2704" s="12"/>
      <c r="B2704" s="12"/>
      <c r="C2704" s="42"/>
      <c r="D2704" s="12"/>
      <c r="E2704" s="12"/>
      <c r="F2704" s="12"/>
      <c r="G2704" s="12"/>
      <c r="H2704" s="12"/>
      <c r="I2704" s="12"/>
      <c r="J2704" s="12"/>
      <c r="K2704" s="12"/>
      <c r="L2704" s="12"/>
      <c r="M2704" s="49"/>
      <c r="N2704" s="49"/>
      <c r="O2704" s="12"/>
      <c r="P2704" s="12"/>
      <c r="Q2704" s="12"/>
      <c r="R2704" s="12"/>
      <c r="S2704" s="12"/>
      <c r="T2704" s="12"/>
    </row>
    <row r="2705" spans="1:20" s="1" customFormat="1" x14ac:dyDescent="0.4">
      <c r="A2705" s="12"/>
      <c r="B2705" s="12"/>
      <c r="C2705" s="42"/>
      <c r="D2705" s="12"/>
      <c r="E2705" s="12"/>
      <c r="F2705" s="12"/>
      <c r="G2705" s="12"/>
      <c r="H2705" s="12"/>
      <c r="I2705" s="12"/>
      <c r="J2705" s="12"/>
      <c r="K2705" s="12"/>
      <c r="L2705" s="12"/>
      <c r="M2705" s="49"/>
      <c r="N2705" s="49"/>
      <c r="O2705" s="12"/>
      <c r="P2705" s="12"/>
      <c r="Q2705" s="12"/>
      <c r="R2705" s="12"/>
      <c r="S2705" s="12"/>
      <c r="T2705" s="12"/>
    </row>
    <row r="2706" spans="1:20" s="1" customFormat="1" x14ac:dyDescent="0.4">
      <c r="A2706" s="12"/>
      <c r="B2706" s="12"/>
      <c r="C2706" s="42"/>
      <c r="D2706" s="12"/>
      <c r="E2706" s="12"/>
      <c r="F2706" s="12"/>
      <c r="G2706" s="12"/>
      <c r="H2706" s="12"/>
      <c r="I2706" s="12"/>
      <c r="J2706" s="12"/>
      <c r="K2706" s="12"/>
      <c r="L2706" s="12"/>
      <c r="M2706" s="49"/>
      <c r="N2706" s="49"/>
      <c r="O2706" s="12"/>
      <c r="P2706" s="12"/>
      <c r="Q2706" s="12"/>
      <c r="R2706" s="12"/>
      <c r="S2706" s="12"/>
      <c r="T2706" s="12"/>
    </row>
    <row r="2707" spans="1:20" s="1" customFormat="1" x14ac:dyDescent="0.4">
      <c r="A2707" s="12"/>
      <c r="B2707" s="12"/>
      <c r="C2707" s="42"/>
      <c r="D2707" s="12"/>
      <c r="E2707" s="12"/>
      <c r="F2707" s="12"/>
      <c r="G2707" s="12"/>
      <c r="H2707" s="12"/>
      <c r="I2707" s="12"/>
      <c r="J2707" s="12"/>
      <c r="K2707" s="12"/>
      <c r="L2707" s="12"/>
      <c r="M2707" s="49"/>
      <c r="N2707" s="49"/>
      <c r="O2707" s="12"/>
      <c r="P2707" s="12"/>
      <c r="Q2707" s="12"/>
      <c r="R2707" s="12"/>
      <c r="S2707" s="12"/>
      <c r="T2707" s="12"/>
    </row>
    <row r="2708" spans="1:20" s="1" customFormat="1" x14ac:dyDescent="0.4">
      <c r="A2708" s="12"/>
      <c r="B2708" s="12"/>
      <c r="C2708" s="42"/>
      <c r="D2708" s="12"/>
      <c r="E2708" s="12"/>
      <c r="F2708" s="12"/>
      <c r="G2708" s="12"/>
      <c r="H2708" s="12"/>
      <c r="I2708" s="12"/>
      <c r="J2708" s="12"/>
      <c r="K2708" s="12"/>
      <c r="L2708" s="12"/>
      <c r="M2708" s="49"/>
      <c r="N2708" s="49"/>
      <c r="O2708" s="12"/>
      <c r="P2708" s="12"/>
      <c r="Q2708" s="12"/>
      <c r="R2708" s="12"/>
      <c r="S2708" s="12"/>
      <c r="T2708" s="12"/>
    </row>
    <row r="2709" spans="1:20" s="1" customFormat="1" x14ac:dyDescent="0.4">
      <c r="A2709" s="12"/>
      <c r="B2709" s="12"/>
      <c r="C2709" s="42"/>
      <c r="D2709" s="12"/>
      <c r="E2709" s="12"/>
      <c r="F2709" s="12"/>
      <c r="G2709" s="12"/>
      <c r="H2709" s="12"/>
      <c r="I2709" s="12"/>
      <c r="J2709" s="12"/>
      <c r="K2709" s="12"/>
      <c r="L2709" s="12"/>
      <c r="M2709" s="49"/>
      <c r="N2709" s="49"/>
      <c r="O2709" s="12"/>
      <c r="P2709" s="12"/>
      <c r="Q2709" s="12"/>
      <c r="R2709" s="12"/>
      <c r="S2709" s="12"/>
      <c r="T2709" s="12"/>
    </row>
    <row r="2710" spans="1:20" s="1" customFormat="1" x14ac:dyDescent="0.4">
      <c r="A2710" s="12"/>
      <c r="B2710" s="12"/>
      <c r="C2710" s="42"/>
      <c r="D2710" s="12"/>
      <c r="E2710" s="12"/>
      <c r="F2710" s="12"/>
      <c r="G2710" s="12"/>
      <c r="H2710" s="12"/>
      <c r="I2710" s="12"/>
      <c r="J2710" s="12"/>
      <c r="K2710" s="12"/>
      <c r="L2710" s="12"/>
      <c r="M2710" s="49"/>
      <c r="N2710" s="49"/>
      <c r="O2710" s="12"/>
      <c r="P2710" s="12"/>
      <c r="Q2710" s="12"/>
      <c r="R2710" s="12"/>
      <c r="S2710" s="12"/>
      <c r="T2710" s="12"/>
    </row>
    <row r="2711" spans="1:20" s="1" customFormat="1" x14ac:dyDescent="0.4">
      <c r="A2711" s="12"/>
      <c r="B2711" s="12"/>
      <c r="C2711" s="42"/>
      <c r="D2711" s="12"/>
      <c r="E2711" s="12"/>
      <c r="F2711" s="12"/>
      <c r="G2711" s="12"/>
      <c r="H2711" s="12"/>
      <c r="I2711" s="12"/>
      <c r="J2711" s="12"/>
      <c r="K2711" s="12"/>
      <c r="L2711" s="12"/>
      <c r="M2711" s="49"/>
      <c r="N2711" s="49"/>
      <c r="O2711" s="12"/>
      <c r="P2711" s="12"/>
      <c r="Q2711" s="12"/>
      <c r="R2711" s="12"/>
      <c r="S2711" s="12"/>
      <c r="T2711" s="12"/>
    </row>
    <row r="2712" spans="1:20" s="1" customFormat="1" x14ac:dyDescent="0.4">
      <c r="A2712" s="12"/>
      <c r="B2712" s="12"/>
      <c r="C2712" s="42"/>
      <c r="D2712" s="12"/>
      <c r="E2712" s="12"/>
      <c r="F2712" s="12"/>
      <c r="G2712" s="12"/>
      <c r="H2712" s="12"/>
      <c r="I2712" s="12"/>
      <c r="J2712" s="12"/>
      <c r="K2712" s="12"/>
      <c r="L2712" s="12"/>
      <c r="M2712" s="49"/>
      <c r="N2712" s="49"/>
      <c r="O2712" s="12"/>
      <c r="P2712" s="12"/>
      <c r="Q2712" s="12"/>
      <c r="R2712" s="12"/>
      <c r="S2712" s="12"/>
      <c r="T2712" s="12"/>
    </row>
    <row r="2713" spans="1:20" s="1" customFormat="1" x14ac:dyDescent="0.4">
      <c r="A2713" s="12"/>
      <c r="B2713" s="12"/>
      <c r="C2713" s="42"/>
      <c r="D2713" s="12"/>
      <c r="E2713" s="12"/>
      <c r="F2713" s="12"/>
      <c r="G2713" s="12"/>
      <c r="H2713" s="12"/>
      <c r="I2713" s="12"/>
      <c r="J2713" s="12"/>
      <c r="K2713" s="12"/>
      <c r="L2713" s="12"/>
      <c r="M2713" s="49"/>
      <c r="N2713" s="49"/>
      <c r="O2713" s="12"/>
      <c r="P2713" s="12"/>
      <c r="Q2713" s="12"/>
      <c r="R2713" s="12"/>
      <c r="S2713" s="12"/>
      <c r="T2713" s="12"/>
    </row>
    <row r="2714" spans="1:20" s="1" customFormat="1" x14ac:dyDescent="0.4">
      <c r="A2714" s="12"/>
      <c r="B2714" s="12"/>
      <c r="C2714" s="42"/>
      <c r="D2714" s="12"/>
      <c r="E2714" s="12"/>
      <c r="F2714" s="12"/>
      <c r="G2714" s="12"/>
      <c r="H2714" s="12"/>
      <c r="I2714" s="12"/>
      <c r="J2714" s="12"/>
      <c r="K2714" s="12"/>
      <c r="L2714" s="12"/>
      <c r="M2714" s="49"/>
      <c r="N2714" s="49"/>
      <c r="O2714" s="12"/>
      <c r="P2714" s="12"/>
      <c r="Q2714" s="12"/>
      <c r="R2714" s="12"/>
      <c r="S2714" s="12"/>
      <c r="T2714" s="12"/>
    </row>
    <row r="2715" spans="1:20" s="1" customFormat="1" x14ac:dyDescent="0.4">
      <c r="A2715" s="12"/>
      <c r="B2715" s="12"/>
      <c r="C2715" s="42"/>
      <c r="D2715" s="12"/>
      <c r="E2715" s="12"/>
      <c r="F2715" s="12"/>
      <c r="G2715" s="12"/>
      <c r="H2715" s="12"/>
      <c r="I2715" s="12"/>
      <c r="J2715" s="12"/>
      <c r="K2715" s="12"/>
      <c r="L2715" s="12"/>
      <c r="M2715" s="49"/>
      <c r="N2715" s="49"/>
      <c r="O2715" s="12"/>
      <c r="P2715" s="12"/>
      <c r="Q2715" s="12"/>
      <c r="R2715" s="12"/>
      <c r="S2715" s="12"/>
      <c r="T2715" s="12"/>
    </row>
    <row r="2716" spans="1:20" s="1" customFormat="1" x14ac:dyDescent="0.4">
      <c r="A2716" s="12"/>
      <c r="B2716" s="12"/>
      <c r="C2716" s="42"/>
      <c r="D2716" s="12"/>
      <c r="E2716" s="12"/>
      <c r="F2716" s="12"/>
      <c r="G2716" s="12"/>
      <c r="H2716" s="12"/>
      <c r="I2716" s="12"/>
      <c r="J2716" s="12"/>
      <c r="K2716" s="12"/>
      <c r="L2716" s="12"/>
      <c r="M2716" s="49"/>
      <c r="N2716" s="49"/>
      <c r="O2716" s="12"/>
      <c r="P2716" s="12"/>
      <c r="Q2716" s="12"/>
      <c r="R2716" s="12"/>
      <c r="S2716" s="12"/>
      <c r="T2716" s="12"/>
    </row>
    <row r="2717" spans="1:20" s="1" customFormat="1" x14ac:dyDescent="0.4">
      <c r="A2717" s="12"/>
      <c r="B2717" s="12"/>
      <c r="C2717" s="42"/>
      <c r="D2717" s="12"/>
      <c r="E2717" s="12"/>
      <c r="F2717" s="12"/>
      <c r="G2717" s="12"/>
      <c r="H2717" s="12"/>
      <c r="I2717" s="12"/>
      <c r="J2717" s="12"/>
      <c r="K2717" s="12"/>
      <c r="L2717" s="12"/>
      <c r="M2717" s="49"/>
      <c r="N2717" s="49"/>
      <c r="O2717" s="12"/>
      <c r="P2717" s="12"/>
      <c r="Q2717" s="12"/>
      <c r="R2717" s="12"/>
      <c r="S2717" s="12"/>
      <c r="T2717" s="12"/>
    </row>
    <row r="2718" spans="1:20" s="1" customFormat="1" x14ac:dyDescent="0.4">
      <c r="A2718" s="12"/>
      <c r="B2718" s="12"/>
      <c r="C2718" s="42"/>
      <c r="D2718" s="12"/>
      <c r="E2718" s="12"/>
      <c r="F2718" s="12"/>
      <c r="G2718" s="12"/>
      <c r="H2718" s="12"/>
      <c r="I2718" s="12"/>
      <c r="J2718" s="12"/>
      <c r="K2718" s="12"/>
      <c r="L2718" s="12"/>
      <c r="M2718" s="49"/>
      <c r="N2718" s="49"/>
      <c r="O2718" s="12"/>
      <c r="P2718" s="12"/>
      <c r="Q2718" s="12"/>
      <c r="R2718" s="12"/>
      <c r="S2718" s="12"/>
      <c r="T2718" s="12"/>
    </row>
    <row r="2719" spans="1:20" s="1" customFormat="1" x14ac:dyDescent="0.4">
      <c r="A2719" s="12"/>
      <c r="B2719" s="12"/>
      <c r="C2719" s="42"/>
      <c r="D2719" s="12"/>
      <c r="E2719" s="12"/>
      <c r="F2719" s="12"/>
      <c r="G2719" s="12"/>
      <c r="H2719" s="12"/>
      <c r="I2719" s="12"/>
      <c r="J2719" s="12"/>
      <c r="K2719" s="12"/>
      <c r="L2719" s="12"/>
      <c r="M2719" s="49"/>
      <c r="N2719" s="49"/>
      <c r="O2719" s="12"/>
      <c r="P2719" s="12"/>
      <c r="Q2719" s="12"/>
      <c r="R2719" s="12"/>
      <c r="S2719" s="12"/>
      <c r="T2719" s="12"/>
    </row>
    <row r="2720" spans="1:20" s="1" customFormat="1" x14ac:dyDescent="0.4">
      <c r="A2720" s="12"/>
      <c r="B2720" s="12"/>
      <c r="C2720" s="42"/>
      <c r="D2720" s="12"/>
      <c r="E2720" s="12"/>
      <c r="F2720" s="12"/>
      <c r="G2720" s="12"/>
      <c r="H2720" s="12"/>
      <c r="I2720" s="12"/>
      <c r="J2720" s="12"/>
      <c r="K2720" s="12"/>
      <c r="L2720" s="12"/>
      <c r="M2720" s="49"/>
      <c r="N2720" s="49"/>
      <c r="O2720" s="12"/>
      <c r="P2720" s="12"/>
      <c r="Q2720" s="12"/>
      <c r="R2720" s="12"/>
      <c r="S2720" s="12"/>
      <c r="T2720" s="12"/>
    </row>
    <row r="2721" spans="1:20" s="1" customFormat="1" x14ac:dyDescent="0.4">
      <c r="A2721" s="12"/>
      <c r="B2721" s="12"/>
      <c r="C2721" s="42"/>
      <c r="D2721" s="12"/>
      <c r="E2721" s="12"/>
      <c r="F2721" s="12"/>
      <c r="G2721" s="12"/>
      <c r="H2721" s="12"/>
      <c r="I2721" s="12"/>
      <c r="J2721" s="12"/>
      <c r="K2721" s="12"/>
      <c r="L2721" s="12"/>
      <c r="M2721" s="49"/>
      <c r="N2721" s="49"/>
      <c r="O2721" s="12"/>
      <c r="P2721" s="12"/>
      <c r="Q2721" s="12"/>
      <c r="R2721" s="12"/>
      <c r="S2721" s="12"/>
      <c r="T2721" s="12"/>
    </row>
    <row r="2722" spans="1:20" s="1" customFormat="1" x14ac:dyDescent="0.4">
      <c r="A2722" s="12"/>
      <c r="B2722" s="12"/>
      <c r="C2722" s="42"/>
      <c r="D2722" s="12"/>
      <c r="E2722" s="12"/>
      <c r="F2722" s="12"/>
      <c r="G2722" s="12"/>
      <c r="H2722" s="12"/>
      <c r="I2722" s="12"/>
      <c r="J2722" s="12"/>
      <c r="K2722" s="12"/>
      <c r="L2722" s="12"/>
      <c r="M2722" s="49"/>
      <c r="N2722" s="49"/>
      <c r="O2722" s="12"/>
      <c r="P2722" s="12"/>
      <c r="Q2722" s="12"/>
      <c r="R2722" s="12"/>
      <c r="S2722" s="12"/>
      <c r="T2722" s="12"/>
    </row>
    <row r="2723" spans="1:20" s="1" customFormat="1" x14ac:dyDescent="0.4">
      <c r="A2723" s="12"/>
      <c r="B2723" s="12"/>
      <c r="C2723" s="42"/>
      <c r="D2723" s="12"/>
      <c r="E2723" s="12"/>
      <c r="F2723" s="12"/>
      <c r="G2723" s="12"/>
      <c r="H2723" s="12"/>
      <c r="I2723" s="12"/>
      <c r="J2723" s="12"/>
      <c r="K2723" s="12"/>
      <c r="L2723" s="12"/>
      <c r="M2723" s="49"/>
      <c r="N2723" s="49"/>
      <c r="O2723" s="12"/>
      <c r="P2723" s="12"/>
      <c r="Q2723" s="12"/>
      <c r="R2723" s="12"/>
      <c r="S2723" s="12"/>
      <c r="T2723" s="12"/>
    </row>
    <row r="2724" spans="1:20" s="1" customFormat="1" x14ac:dyDescent="0.4">
      <c r="A2724" s="12"/>
      <c r="B2724" s="12"/>
      <c r="C2724" s="42"/>
      <c r="D2724" s="12"/>
      <c r="E2724" s="12"/>
      <c r="F2724" s="12"/>
      <c r="G2724" s="12"/>
      <c r="H2724" s="12"/>
      <c r="I2724" s="12"/>
      <c r="J2724" s="12"/>
      <c r="K2724" s="12"/>
      <c r="L2724" s="12"/>
      <c r="M2724" s="49"/>
      <c r="N2724" s="49"/>
      <c r="O2724" s="12"/>
      <c r="P2724" s="12"/>
      <c r="Q2724" s="12"/>
      <c r="R2724" s="12"/>
      <c r="S2724" s="12"/>
      <c r="T2724" s="12"/>
    </row>
    <row r="2725" spans="1:20" s="1" customFormat="1" x14ac:dyDescent="0.4">
      <c r="A2725" s="12"/>
      <c r="B2725" s="12"/>
      <c r="C2725" s="42"/>
      <c r="D2725" s="12"/>
      <c r="E2725" s="12"/>
      <c r="F2725" s="12"/>
      <c r="G2725" s="12"/>
      <c r="H2725" s="12"/>
      <c r="I2725" s="12"/>
      <c r="J2725" s="12"/>
      <c r="K2725" s="12"/>
      <c r="L2725" s="12"/>
      <c r="M2725" s="49"/>
      <c r="N2725" s="49"/>
      <c r="O2725" s="12"/>
      <c r="P2725" s="12"/>
      <c r="Q2725" s="12"/>
      <c r="R2725" s="12"/>
      <c r="S2725" s="12"/>
      <c r="T2725" s="12"/>
    </row>
    <row r="2726" spans="1:20" s="1" customFormat="1" x14ac:dyDescent="0.4">
      <c r="A2726" s="12"/>
      <c r="B2726" s="12"/>
      <c r="C2726" s="42"/>
      <c r="D2726" s="12"/>
      <c r="E2726" s="12"/>
      <c r="F2726" s="12"/>
      <c r="G2726" s="12"/>
      <c r="H2726" s="12"/>
      <c r="I2726" s="12"/>
      <c r="J2726" s="12"/>
      <c r="K2726" s="12"/>
      <c r="L2726" s="12"/>
      <c r="M2726" s="49"/>
      <c r="N2726" s="49"/>
      <c r="O2726" s="12"/>
      <c r="P2726" s="12"/>
      <c r="Q2726" s="12"/>
      <c r="R2726" s="12"/>
      <c r="S2726" s="12"/>
      <c r="T2726" s="12"/>
    </row>
    <row r="2727" spans="1:20" s="1" customFormat="1" x14ac:dyDescent="0.4">
      <c r="A2727" s="12"/>
      <c r="B2727" s="12"/>
      <c r="C2727" s="42"/>
      <c r="D2727" s="12"/>
      <c r="E2727" s="12"/>
      <c r="F2727" s="12"/>
      <c r="G2727" s="12"/>
      <c r="H2727" s="12"/>
      <c r="I2727" s="12"/>
      <c r="J2727" s="12"/>
      <c r="K2727" s="12"/>
      <c r="L2727" s="12"/>
      <c r="M2727" s="49"/>
      <c r="N2727" s="49"/>
      <c r="O2727" s="12"/>
      <c r="P2727" s="12"/>
      <c r="Q2727" s="12"/>
      <c r="R2727" s="12"/>
      <c r="S2727" s="12"/>
      <c r="T2727" s="12"/>
    </row>
    <row r="2728" spans="1:20" s="1" customFormat="1" x14ac:dyDescent="0.4">
      <c r="A2728" s="12"/>
      <c r="B2728" s="12"/>
      <c r="C2728" s="42"/>
      <c r="D2728" s="12"/>
      <c r="E2728" s="12"/>
      <c r="F2728" s="12"/>
      <c r="G2728" s="12"/>
      <c r="H2728" s="12"/>
      <c r="I2728" s="12"/>
      <c r="J2728" s="12"/>
      <c r="K2728" s="12"/>
      <c r="L2728" s="12"/>
      <c r="M2728" s="49"/>
      <c r="N2728" s="49"/>
      <c r="O2728" s="12"/>
      <c r="P2728" s="12"/>
      <c r="Q2728" s="12"/>
      <c r="R2728" s="12"/>
      <c r="S2728" s="12"/>
      <c r="T2728" s="12"/>
    </row>
    <row r="2729" spans="1:20" s="1" customFormat="1" x14ac:dyDescent="0.4">
      <c r="A2729" s="12"/>
      <c r="B2729" s="12"/>
      <c r="C2729" s="42"/>
      <c r="D2729" s="12"/>
      <c r="E2729" s="12"/>
      <c r="F2729" s="12"/>
      <c r="G2729" s="12"/>
      <c r="H2729" s="12"/>
      <c r="I2729" s="12"/>
      <c r="J2729" s="12"/>
      <c r="K2729" s="12"/>
      <c r="L2729" s="12"/>
      <c r="M2729" s="49"/>
      <c r="N2729" s="49"/>
      <c r="O2729" s="12"/>
      <c r="P2729" s="12"/>
      <c r="Q2729" s="12"/>
      <c r="R2729" s="12"/>
      <c r="S2729" s="12"/>
      <c r="T2729" s="12"/>
    </row>
    <row r="2730" spans="1:20" s="1" customFormat="1" x14ac:dyDescent="0.4">
      <c r="A2730" s="12"/>
      <c r="B2730" s="12"/>
      <c r="C2730" s="42"/>
      <c r="D2730" s="12"/>
      <c r="E2730" s="12"/>
      <c r="F2730" s="12"/>
      <c r="G2730" s="12"/>
      <c r="H2730" s="12"/>
      <c r="I2730" s="12"/>
      <c r="J2730" s="12"/>
      <c r="K2730" s="12"/>
      <c r="L2730" s="12"/>
      <c r="M2730" s="49"/>
      <c r="N2730" s="49"/>
      <c r="O2730" s="12"/>
      <c r="P2730" s="12"/>
      <c r="Q2730" s="12"/>
      <c r="R2730" s="12"/>
      <c r="S2730" s="12"/>
      <c r="T2730" s="12"/>
    </row>
    <row r="2731" spans="1:20" s="1" customFormat="1" x14ac:dyDescent="0.4">
      <c r="A2731" s="12"/>
      <c r="B2731" s="12"/>
      <c r="C2731" s="42"/>
      <c r="D2731" s="12"/>
      <c r="E2731" s="12"/>
      <c r="F2731" s="12"/>
      <c r="G2731" s="12"/>
      <c r="H2731" s="12"/>
      <c r="I2731" s="12"/>
      <c r="J2731" s="12"/>
      <c r="K2731" s="12"/>
      <c r="L2731" s="12"/>
      <c r="M2731" s="49"/>
      <c r="N2731" s="49"/>
      <c r="O2731" s="12"/>
      <c r="P2731" s="12"/>
      <c r="Q2731" s="12"/>
      <c r="R2731" s="12"/>
      <c r="S2731" s="12"/>
      <c r="T2731" s="12"/>
    </row>
    <row r="2732" spans="1:20" s="1" customFormat="1" x14ac:dyDescent="0.4">
      <c r="A2732" s="12"/>
      <c r="B2732" s="12"/>
      <c r="C2732" s="42"/>
      <c r="D2732" s="12"/>
      <c r="E2732" s="12"/>
      <c r="F2732" s="12"/>
      <c r="G2732" s="12"/>
      <c r="H2732" s="12"/>
      <c r="I2732" s="12"/>
      <c r="J2732" s="12"/>
      <c r="K2732" s="12"/>
      <c r="L2732" s="12"/>
      <c r="M2732" s="49"/>
      <c r="N2732" s="49"/>
      <c r="O2732" s="12"/>
      <c r="P2732" s="12"/>
      <c r="Q2732" s="12"/>
      <c r="R2732" s="12"/>
      <c r="S2732" s="12"/>
      <c r="T2732" s="12"/>
    </row>
    <row r="2733" spans="1:20" s="1" customFormat="1" x14ac:dyDescent="0.4">
      <c r="A2733" s="12"/>
      <c r="B2733" s="12"/>
      <c r="C2733" s="42"/>
      <c r="D2733" s="12"/>
      <c r="E2733" s="12"/>
      <c r="F2733" s="12"/>
      <c r="G2733" s="12"/>
      <c r="H2733" s="12"/>
      <c r="I2733" s="12"/>
      <c r="J2733" s="12"/>
      <c r="K2733" s="12"/>
      <c r="L2733" s="12"/>
      <c r="M2733" s="49"/>
      <c r="N2733" s="49"/>
      <c r="O2733" s="12"/>
      <c r="P2733" s="12"/>
      <c r="Q2733" s="12"/>
      <c r="R2733" s="12"/>
      <c r="S2733" s="12"/>
      <c r="T2733" s="12"/>
    </row>
    <row r="2734" spans="1:20" s="1" customFormat="1" x14ac:dyDescent="0.4">
      <c r="A2734" s="12"/>
      <c r="B2734" s="12"/>
      <c r="C2734" s="42"/>
      <c r="D2734" s="12"/>
      <c r="E2734" s="12"/>
      <c r="F2734" s="12"/>
      <c r="G2734" s="12"/>
      <c r="H2734" s="12"/>
      <c r="I2734" s="12"/>
      <c r="J2734" s="12"/>
      <c r="K2734" s="12"/>
      <c r="L2734" s="12"/>
      <c r="M2734" s="49"/>
      <c r="N2734" s="49"/>
      <c r="O2734" s="12"/>
      <c r="P2734" s="12"/>
      <c r="Q2734" s="12"/>
      <c r="R2734" s="12"/>
      <c r="S2734" s="12"/>
      <c r="T2734" s="12"/>
    </row>
    <row r="2735" spans="1:20" s="1" customFormat="1" x14ac:dyDescent="0.4">
      <c r="A2735" s="12"/>
      <c r="B2735" s="12"/>
      <c r="C2735" s="42"/>
      <c r="D2735" s="12"/>
      <c r="E2735" s="12"/>
      <c r="F2735" s="12"/>
      <c r="G2735" s="12"/>
      <c r="H2735" s="12"/>
      <c r="I2735" s="12"/>
      <c r="J2735" s="12"/>
      <c r="K2735" s="12"/>
      <c r="L2735" s="12"/>
      <c r="M2735" s="49"/>
      <c r="N2735" s="49"/>
      <c r="O2735" s="12"/>
      <c r="P2735" s="12"/>
      <c r="Q2735" s="12"/>
      <c r="R2735" s="12"/>
      <c r="S2735" s="12"/>
      <c r="T2735" s="12"/>
    </row>
    <row r="2736" spans="1:20" s="1" customFormat="1" x14ac:dyDescent="0.4">
      <c r="A2736" s="12"/>
      <c r="B2736" s="12"/>
      <c r="C2736" s="42"/>
      <c r="D2736" s="12"/>
      <c r="E2736" s="12"/>
      <c r="F2736" s="12"/>
      <c r="G2736" s="12"/>
      <c r="H2736" s="12"/>
      <c r="I2736" s="12"/>
      <c r="J2736" s="12"/>
      <c r="K2736" s="12"/>
      <c r="L2736" s="12"/>
      <c r="M2736" s="49"/>
      <c r="N2736" s="49"/>
      <c r="O2736" s="12"/>
      <c r="P2736" s="12"/>
      <c r="Q2736" s="12"/>
      <c r="R2736" s="12"/>
      <c r="S2736" s="12"/>
      <c r="T2736" s="12"/>
    </row>
    <row r="2737" spans="1:20" s="1" customFormat="1" x14ac:dyDescent="0.4">
      <c r="A2737" s="12"/>
      <c r="B2737" s="12"/>
      <c r="C2737" s="42"/>
      <c r="D2737" s="12"/>
      <c r="E2737" s="12"/>
      <c r="F2737" s="12"/>
      <c r="G2737" s="12"/>
      <c r="H2737" s="12"/>
      <c r="I2737" s="12"/>
      <c r="J2737" s="12"/>
      <c r="K2737" s="12"/>
      <c r="L2737" s="12"/>
      <c r="M2737" s="49"/>
      <c r="N2737" s="49"/>
      <c r="O2737" s="12"/>
      <c r="P2737" s="12"/>
      <c r="Q2737" s="12"/>
      <c r="R2737" s="12"/>
      <c r="S2737" s="12"/>
      <c r="T2737" s="12"/>
    </row>
    <row r="2738" spans="1:20" s="1" customFormat="1" x14ac:dyDescent="0.4">
      <c r="A2738" s="12"/>
      <c r="B2738" s="12"/>
      <c r="C2738" s="42"/>
      <c r="D2738" s="12"/>
      <c r="E2738" s="12"/>
      <c r="F2738" s="12"/>
      <c r="G2738" s="12"/>
      <c r="H2738" s="12"/>
      <c r="I2738" s="12"/>
      <c r="J2738" s="12"/>
      <c r="K2738" s="12"/>
      <c r="L2738" s="12"/>
      <c r="M2738" s="49"/>
      <c r="N2738" s="49"/>
      <c r="O2738" s="12"/>
      <c r="P2738" s="12"/>
      <c r="Q2738" s="12"/>
      <c r="R2738" s="12"/>
      <c r="S2738" s="12"/>
      <c r="T2738" s="12"/>
    </row>
    <row r="2739" spans="1:20" s="1" customFormat="1" x14ac:dyDescent="0.4">
      <c r="A2739" s="12"/>
      <c r="B2739" s="12"/>
      <c r="C2739" s="42"/>
      <c r="D2739" s="12"/>
      <c r="E2739" s="12"/>
      <c r="F2739" s="12"/>
      <c r="G2739" s="12"/>
      <c r="H2739" s="12"/>
      <c r="I2739" s="12"/>
      <c r="J2739" s="12"/>
      <c r="K2739" s="12"/>
      <c r="L2739" s="12"/>
      <c r="M2739" s="49"/>
      <c r="N2739" s="49"/>
      <c r="O2739" s="12"/>
      <c r="P2739" s="12"/>
      <c r="Q2739" s="12"/>
      <c r="R2739" s="12"/>
      <c r="S2739" s="12"/>
      <c r="T2739" s="12"/>
    </row>
    <row r="2740" spans="1:20" s="1" customFormat="1" x14ac:dyDescent="0.4">
      <c r="A2740" s="12"/>
      <c r="B2740" s="12"/>
      <c r="C2740" s="42"/>
      <c r="D2740" s="12"/>
      <c r="E2740" s="12"/>
      <c r="F2740" s="12"/>
      <c r="G2740" s="12"/>
      <c r="H2740" s="12"/>
      <c r="I2740" s="12"/>
      <c r="J2740" s="12"/>
      <c r="K2740" s="12"/>
      <c r="L2740" s="12"/>
      <c r="M2740" s="49"/>
      <c r="N2740" s="49"/>
      <c r="O2740" s="12"/>
      <c r="P2740" s="12"/>
      <c r="Q2740" s="12"/>
      <c r="R2740" s="12"/>
      <c r="S2740" s="12"/>
      <c r="T2740" s="12"/>
    </row>
    <row r="2741" spans="1:20" s="1" customFormat="1" x14ac:dyDescent="0.4">
      <c r="A2741" s="12"/>
      <c r="B2741" s="12"/>
      <c r="C2741" s="42"/>
      <c r="D2741" s="12"/>
      <c r="E2741" s="12"/>
      <c r="F2741" s="12"/>
      <c r="G2741" s="12"/>
      <c r="H2741" s="12"/>
      <c r="I2741" s="12"/>
      <c r="J2741" s="12"/>
      <c r="K2741" s="12"/>
      <c r="L2741" s="12"/>
      <c r="M2741" s="49"/>
      <c r="N2741" s="49"/>
      <c r="O2741" s="12"/>
      <c r="P2741" s="12"/>
      <c r="Q2741" s="12"/>
      <c r="R2741" s="12"/>
      <c r="S2741" s="12"/>
      <c r="T2741" s="12"/>
    </row>
    <row r="2742" spans="1:20" s="1" customFormat="1" x14ac:dyDescent="0.4">
      <c r="A2742" s="12"/>
      <c r="B2742" s="12"/>
      <c r="C2742" s="42"/>
      <c r="D2742" s="12"/>
      <c r="E2742" s="12"/>
      <c r="F2742" s="12"/>
      <c r="G2742" s="12"/>
      <c r="H2742" s="12"/>
      <c r="I2742" s="12"/>
      <c r="J2742" s="12"/>
      <c r="K2742" s="12"/>
      <c r="L2742" s="12"/>
      <c r="M2742" s="49"/>
      <c r="N2742" s="49"/>
      <c r="O2742" s="12"/>
      <c r="P2742" s="12"/>
      <c r="Q2742" s="12"/>
      <c r="R2742" s="12"/>
      <c r="S2742" s="12"/>
      <c r="T2742" s="12"/>
    </row>
    <row r="2743" spans="1:20" s="1" customFormat="1" x14ac:dyDescent="0.4">
      <c r="A2743" s="12"/>
      <c r="B2743" s="12"/>
      <c r="C2743" s="42"/>
      <c r="D2743" s="12"/>
      <c r="E2743" s="12"/>
      <c r="F2743" s="12"/>
      <c r="G2743" s="12"/>
      <c r="H2743" s="12"/>
      <c r="I2743" s="12"/>
      <c r="J2743" s="12"/>
      <c r="K2743" s="12"/>
      <c r="L2743" s="12"/>
      <c r="M2743" s="49"/>
      <c r="N2743" s="49"/>
      <c r="O2743" s="12"/>
      <c r="P2743" s="12"/>
      <c r="Q2743" s="12"/>
      <c r="R2743" s="12"/>
      <c r="S2743" s="12"/>
      <c r="T2743" s="12"/>
    </row>
    <row r="2744" spans="1:20" s="1" customFormat="1" x14ac:dyDescent="0.4">
      <c r="A2744" s="12"/>
      <c r="B2744" s="12"/>
      <c r="C2744" s="42"/>
      <c r="D2744" s="12"/>
      <c r="E2744" s="12"/>
      <c r="F2744" s="12"/>
      <c r="G2744" s="12"/>
      <c r="H2744" s="12"/>
      <c r="I2744" s="12"/>
      <c r="J2744" s="12"/>
      <c r="K2744" s="12"/>
      <c r="L2744" s="12"/>
      <c r="M2744" s="49"/>
      <c r="N2744" s="49"/>
      <c r="O2744" s="12"/>
      <c r="P2744" s="12"/>
      <c r="Q2744" s="12"/>
      <c r="R2744" s="12"/>
      <c r="S2744" s="12"/>
      <c r="T2744" s="12"/>
    </row>
    <row r="2745" spans="1:20" s="1" customFormat="1" x14ac:dyDescent="0.4">
      <c r="A2745" s="12"/>
      <c r="B2745" s="12"/>
      <c r="C2745" s="42"/>
      <c r="D2745" s="12"/>
      <c r="E2745" s="12"/>
      <c r="F2745" s="12"/>
      <c r="G2745" s="12"/>
      <c r="H2745" s="12"/>
      <c r="I2745" s="12"/>
      <c r="J2745" s="12"/>
      <c r="K2745" s="12"/>
      <c r="L2745" s="12"/>
      <c r="M2745" s="49"/>
      <c r="N2745" s="49"/>
      <c r="O2745" s="12"/>
      <c r="P2745" s="12"/>
      <c r="Q2745" s="12"/>
      <c r="R2745" s="12"/>
      <c r="S2745" s="12"/>
      <c r="T2745" s="12"/>
    </row>
    <row r="2746" spans="1:20" s="1" customFormat="1" x14ac:dyDescent="0.4">
      <c r="A2746" s="12"/>
      <c r="B2746" s="12"/>
      <c r="C2746" s="42"/>
      <c r="D2746" s="12"/>
      <c r="E2746" s="12"/>
      <c r="F2746" s="12"/>
      <c r="G2746" s="12"/>
      <c r="H2746" s="12"/>
      <c r="I2746" s="12"/>
      <c r="J2746" s="12"/>
      <c r="K2746" s="12"/>
      <c r="L2746" s="12"/>
      <c r="M2746" s="49"/>
      <c r="N2746" s="49"/>
      <c r="O2746" s="12"/>
      <c r="P2746" s="12"/>
      <c r="Q2746" s="12"/>
      <c r="R2746" s="12"/>
      <c r="S2746" s="12"/>
      <c r="T2746" s="12"/>
    </row>
    <row r="2747" spans="1:20" s="1" customFormat="1" x14ac:dyDescent="0.4">
      <c r="A2747" s="12"/>
      <c r="B2747" s="12"/>
      <c r="C2747" s="42"/>
      <c r="D2747" s="12"/>
      <c r="E2747" s="12"/>
      <c r="F2747" s="12"/>
      <c r="G2747" s="12"/>
      <c r="H2747" s="12"/>
      <c r="I2747" s="12"/>
      <c r="J2747" s="12"/>
      <c r="K2747" s="12"/>
      <c r="L2747" s="12"/>
      <c r="M2747" s="49"/>
      <c r="N2747" s="49"/>
      <c r="O2747" s="12"/>
      <c r="P2747" s="12"/>
      <c r="Q2747" s="12"/>
      <c r="R2747" s="12"/>
      <c r="S2747" s="12"/>
      <c r="T2747" s="12"/>
    </row>
    <row r="2748" spans="1:20" s="1" customFormat="1" x14ac:dyDescent="0.4">
      <c r="A2748" s="12"/>
      <c r="B2748" s="12"/>
      <c r="C2748" s="42"/>
      <c r="D2748" s="12"/>
      <c r="E2748" s="12"/>
      <c r="F2748" s="12"/>
      <c r="G2748" s="12"/>
      <c r="H2748" s="12"/>
      <c r="I2748" s="12"/>
      <c r="J2748" s="12"/>
      <c r="K2748" s="12"/>
      <c r="L2748" s="12"/>
      <c r="M2748" s="49"/>
      <c r="N2748" s="49"/>
      <c r="O2748" s="12"/>
      <c r="P2748" s="12"/>
      <c r="Q2748" s="12"/>
      <c r="R2748" s="12"/>
      <c r="S2748" s="12"/>
      <c r="T2748" s="12"/>
    </row>
    <row r="2749" spans="1:20" s="1" customFormat="1" x14ac:dyDescent="0.4">
      <c r="A2749" s="12"/>
      <c r="B2749" s="12"/>
      <c r="C2749" s="42"/>
      <c r="D2749" s="12"/>
      <c r="E2749" s="12"/>
      <c r="F2749" s="12"/>
      <c r="G2749" s="12"/>
      <c r="H2749" s="12"/>
      <c r="I2749" s="12"/>
      <c r="J2749" s="12"/>
      <c r="K2749" s="12"/>
      <c r="L2749" s="12"/>
      <c r="M2749" s="49"/>
      <c r="N2749" s="49"/>
      <c r="O2749" s="12"/>
      <c r="P2749" s="12"/>
      <c r="Q2749" s="12"/>
      <c r="R2749" s="12"/>
      <c r="S2749" s="12"/>
      <c r="T2749" s="12"/>
    </row>
    <row r="2750" spans="1:20" s="1" customFormat="1" x14ac:dyDescent="0.4">
      <c r="A2750" s="12"/>
      <c r="B2750" s="12"/>
      <c r="C2750" s="42"/>
      <c r="D2750" s="12"/>
      <c r="E2750" s="12"/>
      <c r="F2750" s="12"/>
      <c r="G2750" s="12"/>
      <c r="H2750" s="12"/>
      <c r="I2750" s="12"/>
      <c r="J2750" s="12"/>
      <c r="K2750" s="12"/>
      <c r="L2750" s="12"/>
      <c r="M2750" s="49"/>
      <c r="N2750" s="49"/>
      <c r="O2750" s="12"/>
      <c r="P2750" s="12"/>
      <c r="Q2750" s="12"/>
      <c r="R2750" s="12"/>
      <c r="S2750" s="12"/>
      <c r="T2750" s="12"/>
    </row>
    <row r="2751" spans="1:20" s="1" customFormat="1" x14ac:dyDescent="0.4">
      <c r="A2751" s="12"/>
      <c r="B2751" s="12"/>
      <c r="C2751" s="42"/>
      <c r="D2751" s="12"/>
      <c r="E2751" s="12"/>
      <c r="F2751" s="12"/>
      <c r="G2751" s="12"/>
      <c r="H2751" s="12"/>
      <c r="I2751" s="12"/>
      <c r="J2751" s="12"/>
      <c r="K2751" s="12"/>
      <c r="L2751" s="12"/>
      <c r="M2751" s="49"/>
      <c r="N2751" s="49"/>
      <c r="O2751" s="12"/>
      <c r="P2751" s="12"/>
      <c r="Q2751" s="12"/>
      <c r="R2751" s="12"/>
      <c r="S2751" s="12"/>
      <c r="T2751" s="12"/>
    </row>
    <row r="2752" spans="1:20" s="1" customFormat="1" x14ac:dyDescent="0.4">
      <c r="A2752" s="12"/>
      <c r="B2752" s="12"/>
      <c r="C2752" s="42"/>
      <c r="D2752" s="12"/>
      <c r="E2752" s="12"/>
      <c r="F2752" s="12"/>
      <c r="G2752" s="12"/>
      <c r="H2752" s="12"/>
      <c r="I2752" s="12"/>
      <c r="J2752" s="12"/>
      <c r="K2752" s="12"/>
      <c r="L2752" s="12"/>
      <c r="M2752" s="49"/>
      <c r="N2752" s="49"/>
      <c r="O2752" s="12"/>
      <c r="P2752" s="12"/>
      <c r="Q2752" s="12"/>
      <c r="R2752" s="12"/>
      <c r="S2752" s="12"/>
      <c r="T2752" s="12"/>
    </row>
    <row r="2753" spans="1:20" s="1" customFormat="1" x14ac:dyDescent="0.4">
      <c r="A2753" s="12"/>
      <c r="B2753" s="12"/>
      <c r="C2753" s="42"/>
      <c r="D2753" s="12"/>
      <c r="E2753" s="12"/>
      <c r="F2753" s="12"/>
      <c r="G2753" s="12"/>
      <c r="H2753" s="12"/>
      <c r="I2753" s="12"/>
      <c r="J2753" s="12"/>
      <c r="K2753" s="12"/>
      <c r="L2753" s="12"/>
      <c r="M2753" s="49"/>
      <c r="N2753" s="49"/>
      <c r="O2753" s="12"/>
      <c r="P2753" s="12"/>
      <c r="Q2753" s="12"/>
      <c r="R2753" s="12"/>
      <c r="S2753" s="12"/>
      <c r="T2753" s="12"/>
    </row>
    <row r="2754" spans="1:20" s="1" customFormat="1" x14ac:dyDescent="0.4">
      <c r="A2754" s="12"/>
      <c r="B2754" s="12"/>
      <c r="C2754" s="42"/>
      <c r="D2754" s="12"/>
      <c r="E2754" s="12"/>
      <c r="F2754" s="12"/>
      <c r="G2754" s="12"/>
      <c r="H2754" s="12"/>
      <c r="I2754" s="12"/>
      <c r="J2754" s="12"/>
      <c r="K2754" s="12"/>
      <c r="L2754" s="12"/>
      <c r="M2754" s="49"/>
      <c r="N2754" s="49"/>
      <c r="O2754" s="12"/>
      <c r="P2754" s="12"/>
      <c r="Q2754" s="12"/>
      <c r="R2754" s="12"/>
      <c r="S2754" s="12"/>
      <c r="T2754" s="12"/>
    </row>
    <row r="2755" spans="1:20" s="1" customFormat="1" x14ac:dyDescent="0.4">
      <c r="A2755" s="12"/>
      <c r="B2755" s="12"/>
      <c r="C2755" s="42"/>
      <c r="D2755" s="12"/>
      <c r="E2755" s="12"/>
      <c r="F2755" s="12"/>
      <c r="G2755" s="12"/>
      <c r="H2755" s="12"/>
      <c r="I2755" s="12"/>
      <c r="J2755" s="12"/>
      <c r="K2755" s="12"/>
      <c r="L2755" s="12"/>
      <c r="M2755" s="49"/>
      <c r="N2755" s="49"/>
      <c r="O2755" s="12"/>
      <c r="P2755" s="12"/>
      <c r="Q2755" s="12"/>
      <c r="R2755" s="12"/>
      <c r="S2755" s="12"/>
      <c r="T2755" s="12"/>
    </row>
    <row r="2756" spans="1:20" s="1" customFormat="1" x14ac:dyDescent="0.4">
      <c r="A2756" s="12"/>
      <c r="B2756" s="12"/>
      <c r="C2756" s="42"/>
      <c r="D2756" s="12"/>
      <c r="E2756" s="12"/>
      <c r="F2756" s="12"/>
      <c r="G2756" s="12"/>
      <c r="H2756" s="12"/>
      <c r="I2756" s="12"/>
      <c r="J2756" s="12"/>
      <c r="K2756" s="12"/>
      <c r="L2756" s="12"/>
      <c r="M2756" s="49"/>
      <c r="N2756" s="49"/>
      <c r="O2756" s="12"/>
      <c r="P2756" s="12"/>
      <c r="Q2756" s="12"/>
      <c r="R2756" s="12"/>
      <c r="S2756" s="12"/>
      <c r="T2756" s="12"/>
    </row>
    <row r="2757" spans="1:20" s="1" customFormat="1" x14ac:dyDescent="0.4">
      <c r="A2757" s="12"/>
      <c r="B2757" s="12"/>
      <c r="C2757" s="42"/>
      <c r="D2757" s="12"/>
      <c r="E2757" s="12"/>
      <c r="F2757" s="12"/>
      <c r="G2757" s="12"/>
      <c r="H2757" s="12"/>
      <c r="I2757" s="12"/>
      <c r="J2757" s="12"/>
      <c r="K2757" s="12"/>
      <c r="L2757" s="12"/>
      <c r="M2757" s="49"/>
      <c r="N2757" s="49"/>
      <c r="O2757" s="12"/>
      <c r="P2757" s="12"/>
      <c r="Q2757" s="12"/>
      <c r="R2757" s="12"/>
      <c r="S2757" s="12"/>
      <c r="T2757" s="12"/>
    </row>
    <row r="2758" spans="1:20" s="1" customFormat="1" x14ac:dyDescent="0.4">
      <c r="A2758" s="12"/>
      <c r="B2758" s="12"/>
      <c r="C2758" s="42"/>
      <c r="D2758" s="12"/>
      <c r="E2758" s="12"/>
      <c r="F2758" s="12"/>
      <c r="G2758" s="12"/>
      <c r="H2758" s="12"/>
      <c r="I2758" s="12"/>
      <c r="J2758" s="12"/>
      <c r="K2758" s="12"/>
      <c r="L2758" s="12"/>
      <c r="M2758" s="49"/>
      <c r="N2758" s="49"/>
      <c r="O2758" s="12"/>
      <c r="P2758" s="12"/>
      <c r="Q2758" s="12"/>
      <c r="R2758" s="12"/>
      <c r="S2758" s="12"/>
      <c r="T2758" s="12"/>
    </row>
    <row r="2759" spans="1:20" s="1" customFormat="1" x14ac:dyDescent="0.4">
      <c r="A2759" s="12"/>
      <c r="B2759" s="12"/>
      <c r="C2759" s="42"/>
      <c r="D2759" s="12"/>
      <c r="E2759" s="12"/>
      <c r="F2759" s="12"/>
      <c r="G2759" s="12"/>
      <c r="H2759" s="12"/>
      <c r="I2759" s="12"/>
      <c r="J2759" s="12"/>
      <c r="K2759" s="12"/>
      <c r="L2759" s="12"/>
      <c r="M2759" s="49"/>
      <c r="N2759" s="49"/>
      <c r="O2759" s="12"/>
      <c r="P2759" s="12"/>
      <c r="Q2759" s="12"/>
      <c r="R2759" s="12"/>
      <c r="S2759" s="12"/>
      <c r="T2759" s="12"/>
    </row>
    <row r="2760" spans="1:20" s="1" customFormat="1" x14ac:dyDescent="0.4">
      <c r="A2760" s="12"/>
      <c r="B2760" s="12"/>
      <c r="C2760" s="42"/>
      <c r="D2760" s="12"/>
      <c r="E2760" s="12"/>
      <c r="F2760" s="12"/>
      <c r="G2760" s="12"/>
      <c r="H2760" s="12"/>
      <c r="I2760" s="12"/>
      <c r="J2760" s="12"/>
      <c r="K2760" s="12"/>
      <c r="L2760" s="12"/>
      <c r="M2760" s="49"/>
      <c r="N2760" s="49"/>
      <c r="O2760" s="12"/>
      <c r="P2760" s="12"/>
      <c r="Q2760" s="12"/>
      <c r="R2760" s="12"/>
      <c r="S2760" s="12"/>
      <c r="T2760" s="12"/>
    </row>
    <row r="2761" spans="1:20" s="1" customFormat="1" x14ac:dyDescent="0.4">
      <c r="A2761" s="12"/>
      <c r="B2761" s="12"/>
      <c r="C2761" s="42"/>
      <c r="D2761" s="12"/>
      <c r="E2761" s="12"/>
      <c r="F2761" s="12"/>
      <c r="G2761" s="12"/>
      <c r="H2761" s="12"/>
      <c r="I2761" s="12"/>
      <c r="J2761" s="12"/>
      <c r="K2761" s="12"/>
      <c r="L2761" s="12"/>
      <c r="M2761" s="49"/>
      <c r="N2761" s="49"/>
      <c r="O2761" s="12"/>
      <c r="P2761" s="12"/>
      <c r="Q2761" s="12"/>
      <c r="R2761" s="12"/>
      <c r="S2761" s="12"/>
      <c r="T2761" s="12"/>
    </row>
    <row r="2762" spans="1:20" s="1" customFormat="1" x14ac:dyDescent="0.4">
      <c r="A2762" s="12"/>
      <c r="B2762" s="12"/>
      <c r="C2762" s="42"/>
      <c r="D2762" s="12"/>
      <c r="E2762" s="12"/>
      <c r="F2762" s="12"/>
      <c r="G2762" s="12"/>
      <c r="H2762" s="12"/>
      <c r="I2762" s="12"/>
      <c r="J2762" s="12"/>
      <c r="K2762" s="12"/>
      <c r="L2762" s="12"/>
      <c r="M2762" s="49"/>
      <c r="N2762" s="49"/>
      <c r="O2762" s="12"/>
      <c r="P2762" s="12"/>
      <c r="Q2762" s="12"/>
      <c r="R2762" s="12"/>
      <c r="S2762" s="12"/>
      <c r="T2762" s="12"/>
    </row>
    <row r="2763" spans="1:20" s="1" customFormat="1" x14ac:dyDescent="0.4">
      <c r="A2763" s="12"/>
      <c r="B2763" s="12"/>
      <c r="C2763" s="42"/>
      <c r="D2763" s="12"/>
      <c r="E2763" s="12"/>
      <c r="F2763" s="12"/>
      <c r="G2763" s="12"/>
      <c r="H2763" s="12"/>
      <c r="I2763" s="12"/>
      <c r="J2763" s="12"/>
      <c r="K2763" s="12"/>
      <c r="L2763" s="12"/>
      <c r="M2763" s="49"/>
      <c r="N2763" s="49"/>
      <c r="O2763" s="12"/>
      <c r="P2763" s="12"/>
      <c r="Q2763" s="12"/>
      <c r="R2763" s="12"/>
      <c r="S2763" s="12"/>
      <c r="T2763" s="12"/>
    </row>
    <row r="2764" spans="1:20" s="1" customFormat="1" x14ac:dyDescent="0.4">
      <c r="A2764" s="12"/>
      <c r="B2764" s="12"/>
      <c r="C2764" s="42"/>
      <c r="D2764" s="12"/>
      <c r="E2764" s="12"/>
      <c r="F2764" s="12"/>
      <c r="G2764" s="12"/>
      <c r="H2764" s="12"/>
      <c r="I2764" s="12"/>
      <c r="J2764" s="12"/>
      <c r="K2764" s="12"/>
      <c r="L2764" s="12"/>
      <c r="M2764" s="49"/>
      <c r="N2764" s="49"/>
      <c r="O2764" s="12"/>
      <c r="P2764" s="12"/>
      <c r="Q2764" s="12"/>
      <c r="R2764" s="12"/>
      <c r="S2764" s="12"/>
      <c r="T2764" s="12"/>
    </row>
    <row r="2765" spans="1:20" s="1" customFormat="1" x14ac:dyDescent="0.4">
      <c r="A2765" s="12"/>
      <c r="B2765" s="12"/>
      <c r="C2765" s="42"/>
      <c r="D2765" s="12"/>
      <c r="E2765" s="12"/>
      <c r="F2765" s="12"/>
      <c r="G2765" s="12"/>
      <c r="H2765" s="12"/>
      <c r="I2765" s="12"/>
      <c r="J2765" s="12"/>
      <c r="K2765" s="12"/>
      <c r="L2765" s="12"/>
      <c r="M2765" s="49"/>
      <c r="N2765" s="49"/>
      <c r="O2765" s="12"/>
      <c r="P2765" s="12"/>
      <c r="Q2765" s="12"/>
      <c r="R2765" s="12"/>
      <c r="S2765" s="12"/>
      <c r="T2765" s="12"/>
    </row>
    <row r="2766" spans="1:20" s="1" customFormat="1" x14ac:dyDescent="0.4">
      <c r="A2766" s="12"/>
      <c r="B2766" s="12"/>
      <c r="C2766" s="42"/>
      <c r="D2766" s="12"/>
      <c r="E2766" s="12"/>
      <c r="F2766" s="12"/>
      <c r="G2766" s="12"/>
      <c r="H2766" s="12"/>
      <c r="I2766" s="12"/>
      <c r="J2766" s="12"/>
      <c r="K2766" s="12"/>
      <c r="L2766" s="12"/>
      <c r="M2766" s="49"/>
      <c r="N2766" s="49"/>
      <c r="O2766" s="12"/>
      <c r="P2766" s="12"/>
      <c r="Q2766" s="12"/>
      <c r="R2766" s="12"/>
      <c r="S2766" s="12"/>
      <c r="T2766" s="12"/>
    </row>
    <row r="2767" spans="1:20" s="1" customFormat="1" x14ac:dyDescent="0.4">
      <c r="A2767" s="12"/>
      <c r="B2767" s="12"/>
      <c r="C2767" s="42"/>
      <c r="D2767" s="12"/>
      <c r="E2767" s="12"/>
      <c r="F2767" s="12"/>
      <c r="G2767" s="12"/>
      <c r="H2767" s="12"/>
      <c r="I2767" s="12"/>
      <c r="J2767" s="12"/>
      <c r="K2767" s="12"/>
      <c r="L2767" s="12"/>
      <c r="M2767" s="49"/>
      <c r="N2767" s="49"/>
      <c r="O2767" s="12"/>
      <c r="P2767" s="12"/>
      <c r="Q2767" s="12"/>
      <c r="R2767" s="12"/>
      <c r="S2767" s="12"/>
      <c r="T2767" s="12"/>
    </row>
    <row r="2768" spans="1:20" s="1" customFormat="1" x14ac:dyDescent="0.4">
      <c r="A2768" s="12"/>
      <c r="B2768" s="12"/>
      <c r="C2768" s="42"/>
      <c r="D2768" s="12"/>
      <c r="E2768" s="12"/>
      <c r="F2768" s="12"/>
      <c r="G2768" s="12"/>
      <c r="H2768" s="12"/>
      <c r="I2768" s="12"/>
      <c r="J2768" s="12"/>
      <c r="K2768" s="12"/>
      <c r="L2768" s="12"/>
      <c r="M2768" s="49"/>
      <c r="N2768" s="49"/>
      <c r="O2768" s="12"/>
      <c r="P2768" s="12"/>
      <c r="Q2768" s="12"/>
      <c r="R2768" s="12"/>
      <c r="S2768" s="12"/>
      <c r="T2768" s="12"/>
    </row>
    <row r="2769" spans="1:20" s="1" customFormat="1" x14ac:dyDescent="0.4">
      <c r="A2769" s="12"/>
      <c r="B2769" s="12"/>
      <c r="C2769" s="42"/>
      <c r="D2769" s="12"/>
      <c r="E2769" s="12"/>
      <c r="F2769" s="12"/>
      <c r="G2769" s="12"/>
      <c r="H2769" s="12"/>
      <c r="I2769" s="12"/>
      <c r="J2769" s="12"/>
      <c r="K2769" s="12"/>
      <c r="L2769" s="12"/>
      <c r="M2769" s="49"/>
      <c r="N2769" s="49"/>
      <c r="O2769" s="12"/>
      <c r="P2769" s="12"/>
      <c r="Q2769" s="12"/>
      <c r="R2769" s="12"/>
      <c r="S2769" s="12"/>
      <c r="T2769" s="12"/>
    </row>
    <row r="2770" spans="1:20" s="1" customFormat="1" x14ac:dyDescent="0.4">
      <c r="A2770" s="12"/>
      <c r="B2770" s="12"/>
      <c r="C2770" s="42"/>
      <c r="D2770" s="12"/>
      <c r="E2770" s="12"/>
      <c r="F2770" s="12"/>
      <c r="G2770" s="12"/>
      <c r="H2770" s="12"/>
      <c r="I2770" s="12"/>
      <c r="J2770" s="12"/>
      <c r="K2770" s="12"/>
      <c r="L2770" s="12"/>
      <c r="M2770" s="49"/>
      <c r="N2770" s="49"/>
      <c r="O2770" s="12"/>
      <c r="P2770" s="12"/>
      <c r="Q2770" s="12"/>
      <c r="R2770" s="12"/>
      <c r="S2770" s="12"/>
      <c r="T2770" s="12"/>
    </row>
    <row r="2771" spans="1:20" s="1" customFormat="1" x14ac:dyDescent="0.4">
      <c r="A2771" s="12"/>
      <c r="B2771" s="12"/>
      <c r="C2771" s="42"/>
      <c r="D2771" s="12"/>
      <c r="E2771" s="12"/>
      <c r="F2771" s="12"/>
      <c r="G2771" s="12"/>
      <c r="H2771" s="12"/>
      <c r="I2771" s="12"/>
      <c r="J2771" s="12"/>
      <c r="K2771" s="12"/>
      <c r="L2771" s="12"/>
      <c r="M2771" s="49"/>
      <c r="N2771" s="49"/>
      <c r="O2771" s="12"/>
      <c r="P2771" s="12"/>
      <c r="Q2771" s="12"/>
      <c r="R2771" s="12"/>
      <c r="S2771" s="12"/>
      <c r="T2771" s="12"/>
    </row>
    <row r="2772" spans="1:20" s="1" customFormat="1" x14ac:dyDescent="0.4">
      <c r="A2772" s="12"/>
      <c r="B2772" s="12"/>
      <c r="C2772" s="42"/>
      <c r="D2772" s="12"/>
      <c r="E2772" s="12"/>
      <c r="F2772" s="12"/>
      <c r="G2772" s="12"/>
      <c r="H2772" s="12"/>
      <c r="I2772" s="12"/>
      <c r="J2772" s="12"/>
      <c r="K2772" s="12"/>
      <c r="L2772" s="12"/>
      <c r="M2772" s="49"/>
      <c r="N2772" s="49"/>
      <c r="O2772" s="12"/>
      <c r="P2772" s="12"/>
      <c r="Q2772" s="12"/>
      <c r="R2772" s="12"/>
      <c r="S2772" s="12"/>
      <c r="T2772" s="12"/>
    </row>
    <row r="2773" spans="1:20" s="1" customFormat="1" x14ac:dyDescent="0.4">
      <c r="A2773" s="12"/>
      <c r="B2773" s="12"/>
      <c r="C2773" s="42"/>
      <c r="D2773" s="12"/>
      <c r="E2773" s="12"/>
      <c r="F2773" s="12"/>
      <c r="G2773" s="12"/>
      <c r="H2773" s="12"/>
      <c r="I2773" s="12"/>
      <c r="J2773" s="12"/>
      <c r="K2773" s="12"/>
      <c r="L2773" s="12"/>
      <c r="M2773" s="49"/>
      <c r="N2773" s="49"/>
      <c r="O2773" s="12"/>
      <c r="P2773" s="12"/>
      <c r="Q2773" s="12"/>
      <c r="R2773" s="12"/>
      <c r="S2773" s="12"/>
      <c r="T2773" s="12"/>
    </row>
    <row r="2774" spans="1:20" s="1" customFormat="1" x14ac:dyDescent="0.4">
      <c r="A2774" s="12"/>
      <c r="B2774" s="12"/>
      <c r="C2774" s="42"/>
      <c r="D2774" s="12"/>
      <c r="E2774" s="12"/>
      <c r="F2774" s="12"/>
      <c r="G2774" s="12"/>
      <c r="H2774" s="12"/>
      <c r="I2774" s="12"/>
      <c r="J2774" s="12"/>
      <c r="K2774" s="12"/>
      <c r="L2774" s="12"/>
      <c r="M2774" s="49"/>
      <c r="N2774" s="49"/>
      <c r="O2774" s="12"/>
      <c r="P2774" s="12"/>
      <c r="Q2774" s="12"/>
      <c r="R2774" s="12"/>
      <c r="S2774" s="12"/>
      <c r="T2774" s="12"/>
    </row>
    <row r="2775" spans="1:20" s="1" customFormat="1" x14ac:dyDescent="0.4">
      <c r="A2775" s="12"/>
      <c r="B2775" s="12"/>
      <c r="C2775" s="42"/>
      <c r="D2775" s="12"/>
      <c r="E2775" s="12"/>
      <c r="F2775" s="12"/>
      <c r="G2775" s="12"/>
      <c r="H2775" s="12"/>
      <c r="I2775" s="12"/>
      <c r="J2775" s="12"/>
      <c r="K2775" s="12"/>
      <c r="L2775" s="12"/>
      <c r="M2775" s="49"/>
      <c r="N2775" s="49"/>
      <c r="O2775" s="12"/>
      <c r="P2775" s="12"/>
      <c r="Q2775" s="12"/>
      <c r="R2775" s="12"/>
      <c r="S2775" s="12"/>
      <c r="T2775" s="12"/>
    </row>
    <row r="2776" spans="1:20" s="1" customFormat="1" x14ac:dyDescent="0.4">
      <c r="A2776" s="12"/>
      <c r="B2776" s="12"/>
      <c r="C2776" s="42"/>
      <c r="D2776" s="12"/>
      <c r="E2776" s="12"/>
      <c r="F2776" s="12"/>
      <c r="G2776" s="12"/>
      <c r="H2776" s="12"/>
      <c r="I2776" s="12"/>
      <c r="J2776" s="12"/>
      <c r="K2776" s="12"/>
      <c r="L2776" s="12"/>
      <c r="M2776" s="49"/>
      <c r="N2776" s="49"/>
      <c r="O2776" s="12"/>
      <c r="P2776" s="12"/>
      <c r="Q2776" s="12"/>
      <c r="R2776" s="12"/>
      <c r="S2776" s="12"/>
      <c r="T2776" s="12"/>
    </row>
    <row r="2777" spans="1:20" s="1" customFormat="1" x14ac:dyDescent="0.4">
      <c r="A2777" s="12"/>
      <c r="B2777" s="12"/>
      <c r="C2777" s="42"/>
      <c r="D2777" s="12"/>
      <c r="E2777" s="12"/>
      <c r="F2777" s="12"/>
      <c r="G2777" s="12"/>
      <c r="H2777" s="12"/>
      <c r="I2777" s="12"/>
      <c r="J2777" s="12"/>
      <c r="K2777" s="12"/>
      <c r="L2777" s="12"/>
      <c r="M2777" s="49"/>
      <c r="N2777" s="49"/>
      <c r="O2777" s="12"/>
      <c r="P2777" s="12"/>
      <c r="Q2777" s="12"/>
      <c r="R2777" s="12"/>
      <c r="S2777" s="12"/>
      <c r="T2777" s="12"/>
    </row>
    <row r="2778" spans="1:20" s="1" customFormat="1" x14ac:dyDescent="0.4">
      <c r="A2778" s="12"/>
      <c r="B2778" s="12"/>
      <c r="C2778" s="42"/>
      <c r="D2778" s="12"/>
      <c r="E2778" s="12"/>
      <c r="F2778" s="12"/>
      <c r="G2778" s="12"/>
      <c r="H2778" s="12"/>
      <c r="I2778" s="12"/>
      <c r="J2778" s="12"/>
      <c r="K2778" s="12"/>
      <c r="L2778" s="12"/>
      <c r="M2778" s="49"/>
      <c r="N2778" s="49"/>
      <c r="O2778" s="12"/>
      <c r="P2778" s="12"/>
      <c r="Q2778" s="12"/>
      <c r="R2778" s="12"/>
      <c r="S2778" s="12"/>
      <c r="T2778" s="12"/>
    </row>
    <row r="2779" spans="1:20" s="1" customFormat="1" x14ac:dyDescent="0.4">
      <c r="A2779" s="12"/>
      <c r="B2779" s="12"/>
      <c r="C2779" s="42"/>
      <c r="D2779" s="12"/>
      <c r="E2779" s="12"/>
      <c r="F2779" s="12"/>
      <c r="G2779" s="12"/>
      <c r="H2779" s="12"/>
      <c r="I2779" s="12"/>
      <c r="J2779" s="12"/>
      <c r="K2779" s="12"/>
      <c r="L2779" s="12"/>
      <c r="M2779" s="49"/>
      <c r="N2779" s="49"/>
      <c r="O2779" s="12"/>
      <c r="P2779" s="12"/>
      <c r="Q2779" s="12"/>
      <c r="R2779" s="12"/>
      <c r="S2779" s="12"/>
      <c r="T2779" s="12"/>
    </row>
    <row r="2780" spans="1:20" s="1" customFormat="1" x14ac:dyDescent="0.4">
      <c r="A2780" s="12"/>
      <c r="B2780" s="12"/>
      <c r="C2780" s="42"/>
      <c r="D2780" s="12"/>
      <c r="E2780" s="12"/>
      <c r="F2780" s="12"/>
      <c r="G2780" s="12"/>
      <c r="H2780" s="12"/>
      <c r="I2780" s="12"/>
      <c r="J2780" s="12"/>
      <c r="K2780" s="12"/>
      <c r="L2780" s="12"/>
      <c r="M2780" s="49"/>
      <c r="N2780" s="49"/>
      <c r="O2780" s="12"/>
      <c r="P2780" s="12"/>
      <c r="Q2780" s="12"/>
      <c r="R2780" s="12"/>
      <c r="S2780" s="12"/>
      <c r="T2780" s="12"/>
    </row>
    <row r="2781" spans="1:20" s="1" customFormat="1" x14ac:dyDescent="0.4">
      <c r="A2781" s="12"/>
      <c r="B2781" s="12"/>
      <c r="C2781" s="42"/>
      <c r="D2781" s="12"/>
      <c r="E2781" s="12"/>
      <c r="F2781" s="12"/>
      <c r="G2781" s="12"/>
      <c r="H2781" s="12"/>
      <c r="I2781" s="12"/>
      <c r="J2781" s="12"/>
      <c r="K2781" s="12"/>
      <c r="L2781" s="12"/>
      <c r="M2781" s="49"/>
      <c r="N2781" s="49"/>
      <c r="O2781" s="12"/>
      <c r="P2781" s="12"/>
      <c r="Q2781" s="12"/>
      <c r="R2781" s="12"/>
      <c r="S2781" s="12"/>
      <c r="T2781" s="12"/>
    </row>
    <row r="2782" spans="1:20" s="1" customFormat="1" x14ac:dyDescent="0.4">
      <c r="A2782" s="12"/>
      <c r="B2782" s="12"/>
      <c r="C2782" s="42"/>
      <c r="D2782" s="12"/>
      <c r="E2782" s="12"/>
      <c r="F2782" s="12"/>
      <c r="G2782" s="12"/>
      <c r="H2782" s="12"/>
      <c r="I2782" s="12"/>
      <c r="J2782" s="12"/>
      <c r="K2782" s="12"/>
      <c r="L2782" s="12"/>
      <c r="M2782" s="49"/>
      <c r="N2782" s="49"/>
      <c r="O2782" s="12"/>
      <c r="P2782" s="12"/>
      <c r="Q2782" s="12"/>
      <c r="R2782" s="12"/>
      <c r="S2782" s="12"/>
      <c r="T2782" s="12"/>
    </row>
    <row r="2783" spans="1:20" s="1" customFormat="1" x14ac:dyDescent="0.4">
      <c r="A2783" s="12"/>
      <c r="B2783" s="12"/>
      <c r="C2783" s="42"/>
      <c r="D2783" s="12"/>
      <c r="E2783" s="12"/>
      <c r="F2783" s="12"/>
      <c r="G2783" s="12"/>
      <c r="H2783" s="12"/>
      <c r="I2783" s="12"/>
      <c r="J2783" s="12"/>
      <c r="K2783" s="12"/>
      <c r="L2783" s="12"/>
      <c r="M2783" s="49"/>
      <c r="N2783" s="49"/>
      <c r="O2783" s="12"/>
      <c r="P2783" s="12"/>
      <c r="Q2783" s="12"/>
      <c r="R2783" s="12"/>
      <c r="S2783" s="12"/>
      <c r="T2783" s="12"/>
    </row>
    <row r="2784" spans="1:20" s="1" customFormat="1" x14ac:dyDescent="0.4">
      <c r="A2784" s="12"/>
      <c r="B2784" s="12"/>
      <c r="C2784" s="42"/>
      <c r="D2784" s="12"/>
      <c r="E2784" s="12"/>
      <c r="F2784" s="12"/>
      <c r="G2784" s="12"/>
      <c r="H2784" s="12"/>
      <c r="I2784" s="12"/>
      <c r="J2784" s="12"/>
      <c r="K2784" s="12"/>
      <c r="L2784" s="12"/>
      <c r="M2784" s="49"/>
      <c r="N2784" s="49"/>
      <c r="O2784" s="12"/>
      <c r="P2784" s="12"/>
      <c r="Q2784" s="12"/>
      <c r="R2784" s="12"/>
      <c r="S2784" s="12"/>
      <c r="T2784" s="12"/>
    </row>
    <row r="2785" spans="1:20" s="1" customFormat="1" x14ac:dyDescent="0.4">
      <c r="A2785" s="12"/>
      <c r="B2785" s="12"/>
      <c r="C2785" s="42"/>
      <c r="D2785" s="12"/>
      <c r="E2785" s="12"/>
      <c r="F2785" s="12"/>
      <c r="G2785" s="12"/>
      <c r="H2785" s="12"/>
      <c r="I2785" s="12"/>
      <c r="J2785" s="12"/>
      <c r="K2785" s="12"/>
      <c r="L2785" s="12"/>
      <c r="M2785" s="49"/>
      <c r="N2785" s="49"/>
      <c r="O2785" s="12"/>
      <c r="P2785" s="12"/>
      <c r="Q2785" s="12"/>
      <c r="R2785" s="12"/>
      <c r="S2785" s="12"/>
      <c r="T2785" s="12"/>
    </row>
    <row r="2786" spans="1:20" s="1" customFormat="1" x14ac:dyDescent="0.4">
      <c r="A2786" s="12"/>
      <c r="B2786" s="12"/>
      <c r="C2786" s="42"/>
      <c r="D2786" s="12"/>
      <c r="E2786" s="12"/>
      <c r="F2786" s="12"/>
      <c r="G2786" s="12"/>
      <c r="H2786" s="12"/>
      <c r="I2786" s="12"/>
      <c r="J2786" s="12"/>
      <c r="K2786" s="12"/>
      <c r="L2786" s="12"/>
      <c r="M2786" s="49"/>
      <c r="N2786" s="49"/>
      <c r="O2786" s="12"/>
      <c r="P2786" s="12"/>
      <c r="Q2786" s="12"/>
      <c r="R2786" s="12"/>
      <c r="S2786" s="12"/>
      <c r="T2786" s="12"/>
    </row>
    <row r="2787" spans="1:20" s="1" customFormat="1" x14ac:dyDescent="0.4">
      <c r="A2787" s="12"/>
      <c r="B2787" s="12"/>
      <c r="C2787" s="42"/>
      <c r="D2787" s="12"/>
      <c r="E2787" s="12"/>
      <c r="F2787" s="12"/>
      <c r="G2787" s="12"/>
      <c r="H2787" s="12"/>
      <c r="I2787" s="12"/>
      <c r="J2787" s="12"/>
      <c r="K2787" s="12"/>
      <c r="L2787" s="12"/>
      <c r="M2787" s="49"/>
      <c r="N2787" s="49"/>
      <c r="O2787" s="12"/>
      <c r="P2787" s="12"/>
      <c r="Q2787" s="12"/>
      <c r="R2787" s="12"/>
      <c r="S2787" s="12"/>
      <c r="T2787" s="12"/>
    </row>
    <row r="2788" spans="1:20" s="1" customFormat="1" x14ac:dyDescent="0.4">
      <c r="A2788" s="12"/>
      <c r="B2788" s="12"/>
      <c r="C2788" s="42"/>
      <c r="D2788" s="12"/>
      <c r="E2788" s="12"/>
      <c r="F2788" s="12"/>
      <c r="G2788" s="12"/>
      <c r="H2788" s="12"/>
      <c r="I2788" s="12"/>
      <c r="J2788" s="12"/>
      <c r="K2788" s="12"/>
      <c r="L2788" s="12"/>
      <c r="M2788" s="49"/>
      <c r="N2788" s="49"/>
      <c r="O2788" s="12"/>
      <c r="P2788" s="12"/>
      <c r="Q2788" s="12"/>
      <c r="R2788" s="12"/>
      <c r="S2788" s="12"/>
      <c r="T2788" s="12"/>
    </row>
    <row r="2789" spans="1:20" s="1" customFormat="1" x14ac:dyDescent="0.4">
      <c r="A2789" s="12"/>
      <c r="B2789" s="12"/>
      <c r="C2789" s="42"/>
      <c r="D2789" s="12"/>
      <c r="E2789" s="12"/>
      <c r="F2789" s="12"/>
      <c r="G2789" s="12"/>
      <c r="H2789" s="12"/>
      <c r="I2789" s="12"/>
      <c r="J2789" s="12"/>
      <c r="K2789" s="12"/>
      <c r="L2789" s="12"/>
      <c r="M2789" s="49"/>
      <c r="N2789" s="49"/>
      <c r="O2789" s="12"/>
      <c r="P2789" s="12"/>
      <c r="Q2789" s="12"/>
      <c r="R2789" s="12"/>
      <c r="S2789" s="12"/>
      <c r="T2789" s="12"/>
    </row>
    <row r="2790" spans="1:20" s="1" customFormat="1" x14ac:dyDescent="0.4">
      <c r="A2790" s="12"/>
      <c r="B2790" s="12"/>
      <c r="C2790" s="42"/>
      <c r="D2790" s="12"/>
      <c r="E2790" s="12"/>
      <c r="F2790" s="12"/>
      <c r="G2790" s="12"/>
      <c r="H2790" s="12"/>
      <c r="I2790" s="12"/>
      <c r="J2790" s="12"/>
      <c r="K2790" s="12"/>
      <c r="L2790" s="12"/>
      <c r="M2790" s="49"/>
      <c r="N2790" s="49"/>
      <c r="O2790" s="12"/>
      <c r="P2790" s="12"/>
      <c r="Q2790" s="12"/>
      <c r="R2790" s="12"/>
      <c r="S2790" s="12"/>
      <c r="T2790" s="12"/>
    </row>
    <row r="2791" spans="1:20" s="1" customFormat="1" x14ac:dyDescent="0.4">
      <c r="A2791" s="12"/>
      <c r="B2791" s="12"/>
      <c r="C2791" s="42"/>
      <c r="D2791" s="12"/>
      <c r="E2791" s="12"/>
      <c r="F2791" s="12"/>
      <c r="G2791" s="12"/>
      <c r="H2791" s="12"/>
      <c r="I2791" s="12"/>
      <c r="J2791" s="12"/>
      <c r="K2791" s="12"/>
      <c r="L2791" s="12"/>
      <c r="M2791" s="49"/>
      <c r="N2791" s="49"/>
      <c r="O2791" s="12"/>
      <c r="P2791" s="12"/>
      <c r="Q2791" s="12"/>
      <c r="R2791" s="12"/>
      <c r="S2791" s="12"/>
      <c r="T2791" s="12"/>
    </row>
    <row r="2792" spans="1:20" s="1" customFormat="1" x14ac:dyDescent="0.4">
      <c r="A2792" s="12"/>
      <c r="B2792" s="12"/>
      <c r="C2792" s="42"/>
      <c r="D2792" s="12"/>
      <c r="E2792" s="12"/>
      <c r="F2792" s="12"/>
      <c r="G2792" s="12"/>
      <c r="H2792" s="12"/>
      <c r="I2792" s="12"/>
      <c r="J2792" s="12"/>
      <c r="K2792" s="12"/>
      <c r="L2792" s="12"/>
      <c r="M2792" s="49"/>
      <c r="N2792" s="49"/>
      <c r="O2792" s="12"/>
      <c r="P2792" s="12"/>
      <c r="Q2792" s="12"/>
      <c r="R2792" s="12"/>
      <c r="S2792" s="12"/>
      <c r="T2792" s="12"/>
    </row>
    <row r="2793" spans="1:20" s="1" customFormat="1" x14ac:dyDescent="0.4">
      <c r="A2793" s="12"/>
      <c r="B2793" s="12"/>
      <c r="C2793" s="42"/>
      <c r="D2793" s="12"/>
      <c r="E2793" s="12"/>
      <c r="F2793" s="12"/>
      <c r="G2793" s="12"/>
      <c r="H2793" s="12"/>
      <c r="I2793" s="12"/>
      <c r="J2793" s="12"/>
      <c r="K2793" s="12"/>
      <c r="L2793" s="12"/>
      <c r="M2793" s="49"/>
      <c r="N2793" s="49"/>
      <c r="O2793" s="12"/>
      <c r="P2793" s="12"/>
      <c r="Q2793" s="12"/>
      <c r="R2793" s="12"/>
      <c r="S2793" s="12"/>
      <c r="T2793" s="12"/>
    </row>
    <row r="2794" spans="1:20" s="1" customFormat="1" x14ac:dyDescent="0.4">
      <c r="A2794" s="12"/>
      <c r="B2794" s="12"/>
      <c r="C2794" s="42"/>
      <c r="D2794" s="12"/>
      <c r="E2794" s="12"/>
      <c r="F2794" s="12"/>
      <c r="G2794" s="12"/>
      <c r="H2794" s="12"/>
      <c r="I2794" s="12"/>
      <c r="J2794" s="12"/>
      <c r="K2794" s="12"/>
      <c r="L2794" s="12"/>
      <c r="M2794" s="49"/>
      <c r="N2794" s="49"/>
      <c r="O2794" s="12"/>
      <c r="P2794" s="12"/>
      <c r="Q2794" s="12"/>
      <c r="R2794" s="12"/>
      <c r="S2794" s="12"/>
      <c r="T2794" s="12"/>
    </row>
    <row r="2795" spans="1:20" s="1" customFormat="1" x14ac:dyDescent="0.4">
      <c r="A2795" s="12"/>
      <c r="B2795" s="12"/>
      <c r="C2795" s="42"/>
      <c r="D2795" s="12"/>
      <c r="E2795" s="12"/>
      <c r="F2795" s="12"/>
      <c r="G2795" s="12"/>
      <c r="H2795" s="12"/>
      <c r="I2795" s="12"/>
      <c r="J2795" s="12"/>
      <c r="K2795" s="12"/>
      <c r="L2795" s="12"/>
      <c r="M2795" s="49"/>
      <c r="N2795" s="49"/>
      <c r="O2795" s="12"/>
      <c r="P2795" s="12"/>
      <c r="Q2795" s="12"/>
      <c r="R2795" s="12"/>
      <c r="S2795" s="12"/>
      <c r="T2795" s="12"/>
    </row>
    <row r="2796" spans="1:20" s="1" customFormat="1" x14ac:dyDescent="0.4">
      <c r="A2796" s="12"/>
      <c r="B2796" s="12"/>
      <c r="C2796" s="42"/>
      <c r="D2796" s="12"/>
      <c r="E2796" s="12"/>
      <c r="F2796" s="12"/>
      <c r="G2796" s="12"/>
      <c r="H2796" s="12"/>
      <c r="I2796" s="12"/>
      <c r="J2796" s="12"/>
      <c r="K2796" s="12"/>
      <c r="L2796" s="12"/>
      <c r="M2796" s="49"/>
      <c r="N2796" s="49"/>
      <c r="O2796" s="12"/>
      <c r="P2796" s="12"/>
      <c r="Q2796" s="12"/>
      <c r="R2796" s="12"/>
      <c r="S2796" s="12"/>
      <c r="T2796" s="12"/>
    </row>
    <row r="2797" spans="1:20" s="1" customFormat="1" x14ac:dyDescent="0.4">
      <c r="A2797" s="12"/>
      <c r="B2797" s="12"/>
      <c r="C2797" s="42"/>
      <c r="D2797" s="12"/>
      <c r="E2797" s="12"/>
      <c r="F2797" s="12"/>
      <c r="G2797" s="12"/>
      <c r="H2797" s="12"/>
      <c r="I2797" s="12"/>
      <c r="J2797" s="12"/>
      <c r="K2797" s="12"/>
      <c r="L2797" s="12"/>
      <c r="M2797" s="49"/>
      <c r="N2797" s="49"/>
      <c r="O2797" s="12"/>
      <c r="P2797" s="12"/>
      <c r="Q2797" s="12"/>
      <c r="R2797" s="12"/>
      <c r="S2797" s="12"/>
      <c r="T2797" s="12"/>
    </row>
    <row r="2798" spans="1:20" s="1" customFormat="1" x14ac:dyDescent="0.4">
      <c r="A2798" s="12"/>
      <c r="B2798" s="12"/>
      <c r="C2798" s="42"/>
      <c r="D2798" s="12"/>
      <c r="E2798" s="12"/>
      <c r="F2798" s="12"/>
      <c r="G2798" s="12"/>
      <c r="H2798" s="12"/>
      <c r="I2798" s="12"/>
      <c r="J2798" s="12"/>
      <c r="K2798" s="12"/>
      <c r="L2798" s="12"/>
      <c r="M2798" s="49"/>
      <c r="N2798" s="49"/>
      <c r="O2798" s="12"/>
      <c r="P2798" s="12"/>
      <c r="Q2798" s="12"/>
      <c r="R2798" s="12"/>
      <c r="S2798" s="12"/>
      <c r="T2798" s="12"/>
    </row>
    <row r="2799" spans="1:20" s="1" customFormat="1" x14ac:dyDescent="0.4">
      <c r="A2799" s="12"/>
      <c r="B2799" s="12"/>
      <c r="C2799" s="42"/>
      <c r="D2799" s="12"/>
      <c r="E2799" s="12"/>
      <c r="F2799" s="12"/>
      <c r="G2799" s="12"/>
      <c r="H2799" s="12"/>
      <c r="I2799" s="12"/>
      <c r="J2799" s="12"/>
      <c r="K2799" s="12"/>
      <c r="L2799" s="12"/>
      <c r="M2799" s="49"/>
      <c r="N2799" s="49"/>
      <c r="O2799" s="12"/>
      <c r="P2799" s="12"/>
      <c r="Q2799" s="12"/>
      <c r="R2799" s="12"/>
      <c r="S2799" s="12"/>
      <c r="T2799" s="12"/>
    </row>
    <row r="2800" spans="1:20" s="1" customFormat="1" x14ac:dyDescent="0.4">
      <c r="A2800" s="12"/>
      <c r="B2800" s="12"/>
      <c r="C2800" s="42"/>
      <c r="D2800" s="12"/>
      <c r="E2800" s="12"/>
      <c r="F2800" s="12"/>
      <c r="G2800" s="12"/>
      <c r="H2800" s="12"/>
      <c r="I2800" s="12"/>
      <c r="J2800" s="12"/>
      <c r="K2800" s="12"/>
      <c r="L2800" s="12"/>
      <c r="M2800" s="49"/>
      <c r="N2800" s="49"/>
      <c r="O2800" s="12"/>
      <c r="P2800" s="12"/>
      <c r="Q2800" s="12"/>
      <c r="R2800" s="12"/>
      <c r="S2800" s="12"/>
      <c r="T2800" s="12"/>
    </row>
    <row r="2801" spans="1:20" s="1" customFormat="1" x14ac:dyDescent="0.4">
      <c r="A2801" s="12"/>
      <c r="B2801" s="12"/>
      <c r="C2801" s="42"/>
      <c r="D2801" s="12"/>
      <c r="E2801" s="12"/>
      <c r="F2801" s="12"/>
      <c r="G2801" s="12"/>
      <c r="H2801" s="12"/>
      <c r="I2801" s="12"/>
      <c r="J2801" s="12"/>
      <c r="K2801" s="12"/>
      <c r="L2801" s="12"/>
      <c r="M2801" s="49"/>
      <c r="N2801" s="49"/>
      <c r="O2801" s="12"/>
      <c r="P2801" s="12"/>
      <c r="Q2801" s="12"/>
      <c r="R2801" s="12"/>
      <c r="S2801" s="12"/>
      <c r="T2801" s="12"/>
    </row>
    <row r="2802" spans="1:20" s="1" customFormat="1" x14ac:dyDescent="0.4">
      <c r="A2802" s="12"/>
      <c r="B2802" s="12"/>
      <c r="C2802" s="42"/>
      <c r="D2802" s="12"/>
      <c r="E2802" s="12"/>
      <c r="F2802" s="12"/>
      <c r="G2802" s="12"/>
      <c r="H2802" s="12"/>
      <c r="I2802" s="12"/>
      <c r="J2802" s="12"/>
      <c r="K2802" s="12"/>
      <c r="L2802" s="12"/>
      <c r="M2802" s="49"/>
      <c r="N2802" s="49"/>
      <c r="O2802" s="12"/>
      <c r="P2802" s="12"/>
      <c r="Q2802" s="12"/>
      <c r="R2802" s="12"/>
      <c r="S2802" s="12"/>
      <c r="T2802" s="12"/>
    </row>
    <row r="2803" spans="1:20" s="1" customFormat="1" x14ac:dyDescent="0.4">
      <c r="A2803" s="12"/>
      <c r="B2803" s="12"/>
      <c r="C2803" s="42"/>
      <c r="D2803" s="12"/>
      <c r="E2803" s="12"/>
      <c r="F2803" s="12"/>
      <c r="G2803" s="12"/>
      <c r="H2803" s="12"/>
      <c r="I2803" s="12"/>
      <c r="J2803" s="12"/>
      <c r="K2803" s="12"/>
      <c r="L2803" s="12"/>
      <c r="M2803" s="49"/>
      <c r="N2803" s="49"/>
      <c r="O2803" s="12"/>
      <c r="P2803" s="12"/>
      <c r="Q2803" s="12"/>
      <c r="R2803" s="12"/>
      <c r="S2803" s="12"/>
      <c r="T2803" s="12"/>
    </row>
    <row r="2804" spans="1:20" s="1" customFormat="1" x14ac:dyDescent="0.4">
      <c r="A2804" s="12"/>
      <c r="B2804" s="12"/>
      <c r="C2804" s="42"/>
      <c r="D2804" s="12"/>
      <c r="E2804" s="12"/>
      <c r="F2804" s="12"/>
      <c r="G2804" s="12"/>
      <c r="H2804" s="12"/>
      <c r="I2804" s="12"/>
      <c r="J2804" s="12"/>
      <c r="K2804" s="12"/>
      <c r="L2804" s="12"/>
      <c r="M2804" s="49"/>
      <c r="N2804" s="49"/>
      <c r="O2804" s="12"/>
      <c r="P2804" s="12"/>
      <c r="Q2804" s="12"/>
      <c r="R2804" s="12"/>
      <c r="S2804" s="12"/>
      <c r="T2804" s="12"/>
    </row>
    <row r="2805" spans="1:20" s="1" customFormat="1" x14ac:dyDescent="0.4">
      <c r="A2805" s="12"/>
      <c r="B2805" s="12"/>
      <c r="C2805" s="42"/>
      <c r="D2805" s="12"/>
      <c r="E2805" s="12"/>
      <c r="F2805" s="12"/>
      <c r="G2805" s="12"/>
      <c r="H2805" s="12"/>
      <c r="I2805" s="12"/>
      <c r="J2805" s="12"/>
      <c r="K2805" s="12"/>
      <c r="L2805" s="12"/>
      <c r="M2805" s="49"/>
      <c r="N2805" s="49"/>
      <c r="O2805" s="12"/>
      <c r="P2805" s="12"/>
      <c r="Q2805" s="12"/>
      <c r="R2805" s="12"/>
      <c r="S2805" s="12"/>
      <c r="T2805" s="12"/>
    </row>
    <row r="2806" spans="1:20" s="1" customFormat="1" x14ac:dyDescent="0.4">
      <c r="A2806" s="12"/>
      <c r="B2806" s="12"/>
      <c r="C2806" s="42"/>
      <c r="D2806" s="12"/>
      <c r="E2806" s="12"/>
      <c r="F2806" s="12"/>
      <c r="G2806" s="12"/>
      <c r="H2806" s="12"/>
      <c r="I2806" s="12"/>
      <c r="J2806" s="12"/>
      <c r="K2806" s="12"/>
      <c r="L2806" s="12"/>
      <c r="M2806" s="49"/>
      <c r="N2806" s="49"/>
      <c r="O2806" s="12"/>
      <c r="P2806" s="12"/>
      <c r="Q2806" s="12"/>
      <c r="R2806" s="12"/>
      <c r="S2806" s="12"/>
      <c r="T2806" s="12"/>
    </row>
    <row r="2807" spans="1:20" s="1" customFormat="1" x14ac:dyDescent="0.4">
      <c r="A2807" s="12"/>
      <c r="B2807" s="12"/>
      <c r="C2807" s="42"/>
      <c r="D2807" s="12"/>
      <c r="E2807" s="12"/>
      <c r="F2807" s="12"/>
      <c r="G2807" s="12"/>
      <c r="H2807" s="12"/>
      <c r="I2807" s="12"/>
      <c r="J2807" s="12"/>
      <c r="K2807" s="12"/>
      <c r="L2807" s="12"/>
      <c r="M2807" s="49"/>
      <c r="N2807" s="49"/>
      <c r="O2807" s="12"/>
      <c r="P2807" s="12"/>
      <c r="Q2807" s="12"/>
      <c r="R2807" s="12"/>
      <c r="S2807" s="12"/>
      <c r="T2807" s="12"/>
    </row>
    <row r="2808" spans="1:20" s="1" customFormat="1" x14ac:dyDescent="0.4">
      <c r="A2808" s="12"/>
      <c r="B2808" s="12"/>
      <c r="C2808" s="42"/>
      <c r="D2808" s="12"/>
      <c r="E2808" s="12"/>
      <c r="F2808" s="12"/>
      <c r="G2808" s="12"/>
      <c r="H2808" s="12"/>
      <c r="I2808" s="12"/>
      <c r="J2808" s="12"/>
      <c r="K2808" s="12"/>
      <c r="L2808" s="12"/>
      <c r="M2808" s="49"/>
      <c r="N2808" s="49"/>
      <c r="O2808" s="12"/>
      <c r="P2808" s="12"/>
      <c r="Q2808" s="12"/>
      <c r="R2808" s="12"/>
      <c r="S2808" s="12"/>
      <c r="T2808" s="12"/>
    </row>
    <row r="2809" spans="1:20" s="1" customFormat="1" x14ac:dyDescent="0.4">
      <c r="A2809" s="12"/>
      <c r="B2809" s="12"/>
      <c r="C2809" s="42"/>
      <c r="D2809" s="12"/>
      <c r="E2809" s="12"/>
      <c r="F2809" s="12"/>
      <c r="G2809" s="12"/>
      <c r="H2809" s="12"/>
      <c r="I2809" s="12"/>
      <c r="J2809" s="12"/>
      <c r="K2809" s="12"/>
      <c r="L2809" s="12"/>
      <c r="M2809" s="49"/>
      <c r="N2809" s="49"/>
      <c r="O2809" s="12"/>
      <c r="P2809" s="12"/>
      <c r="Q2809" s="12"/>
      <c r="R2809" s="12"/>
      <c r="S2809" s="12"/>
      <c r="T2809" s="12"/>
    </row>
    <row r="2810" spans="1:20" s="1" customFormat="1" x14ac:dyDescent="0.4">
      <c r="A2810" s="12"/>
      <c r="B2810" s="12"/>
      <c r="C2810" s="42"/>
      <c r="D2810" s="12"/>
      <c r="E2810" s="12"/>
      <c r="F2810" s="12"/>
      <c r="G2810" s="12"/>
      <c r="H2810" s="12"/>
      <c r="I2810" s="12"/>
      <c r="J2810" s="12"/>
      <c r="K2810" s="12"/>
      <c r="L2810" s="12"/>
      <c r="M2810" s="49"/>
      <c r="N2810" s="49"/>
      <c r="O2810" s="12"/>
      <c r="P2810" s="12"/>
      <c r="Q2810" s="12"/>
      <c r="R2810" s="12"/>
      <c r="S2810" s="12"/>
      <c r="T2810" s="12"/>
    </row>
    <row r="2811" spans="1:20" s="1" customFormat="1" x14ac:dyDescent="0.4">
      <c r="A2811" s="12"/>
      <c r="B2811" s="12"/>
      <c r="C2811" s="42"/>
      <c r="D2811" s="12"/>
      <c r="E2811" s="12"/>
      <c r="F2811" s="12"/>
      <c r="G2811" s="12"/>
      <c r="H2811" s="12"/>
      <c r="I2811" s="12"/>
      <c r="J2811" s="12"/>
      <c r="K2811" s="12"/>
      <c r="L2811" s="12"/>
      <c r="M2811" s="49"/>
      <c r="N2811" s="49"/>
      <c r="O2811" s="12"/>
      <c r="P2811" s="12"/>
      <c r="Q2811" s="12"/>
      <c r="R2811" s="12"/>
      <c r="S2811" s="12"/>
      <c r="T2811" s="12"/>
    </row>
    <row r="2812" spans="1:20" s="1" customFormat="1" x14ac:dyDescent="0.4">
      <c r="A2812" s="12"/>
      <c r="B2812" s="12"/>
      <c r="C2812" s="42"/>
      <c r="D2812" s="12"/>
      <c r="E2812" s="12"/>
      <c r="F2812" s="12"/>
      <c r="G2812" s="12"/>
      <c r="H2812" s="12"/>
      <c r="I2812" s="12"/>
      <c r="J2812" s="12"/>
      <c r="K2812" s="12"/>
      <c r="L2812" s="12"/>
      <c r="M2812" s="49"/>
      <c r="N2812" s="49"/>
      <c r="O2812" s="12"/>
      <c r="P2812" s="12"/>
      <c r="Q2812" s="12"/>
      <c r="R2812" s="12"/>
      <c r="S2812" s="12"/>
      <c r="T2812" s="12"/>
    </row>
    <row r="2813" spans="1:20" s="1" customFormat="1" x14ac:dyDescent="0.4">
      <c r="A2813" s="12"/>
      <c r="B2813" s="12"/>
      <c r="C2813" s="42"/>
      <c r="D2813" s="12"/>
      <c r="E2813" s="12"/>
      <c r="F2813" s="12"/>
      <c r="G2813" s="12"/>
      <c r="H2813" s="12"/>
      <c r="I2813" s="12"/>
      <c r="J2813" s="12"/>
      <c r="K2813" s="12"/>
      <c r="L2813" s="12"/>
      <c r="M2813" s="49"/>
      <c r="N2813" s="49"/>
      <c r="O2813" s="12"/>
      <c r="P2813" s="12"/>
      <c r="Q2813" s="12"/>
      <c r="R2813" s="12"/>
      <c r="S2813" s="12"/>
      <c r="T2813" s="12"/>
    </row>
    <row r="2814" spans="1:20" s="1" customFormat="1" x14ac:dyDescent="0.4">
      <c r="A2814" s="12"/>
      <c r="B2814" s="12"/>
      <c r="C2814" s="42"/>
      <c r="D2814" s="12"/>
      <c r="E2814" s="12"/>
      <c r="F2814" s="12"/>
      <c r="G2814" s="12"/>
      <c r="H2814" s="12"/>
      <c r="I2814" s="12"/>
      <c r="J2814" s="12"/>
      <c r="K2814" s="12"/>
      <c r="L2814" s="12"/>
      <c r="M2814" s="49"/>
      <c r="N2814" s="49"/>
      <c r="O2814" s="12"/>
      <c r="P2814" s="12"/>
      <c r="Q2814" s="12"/>
      <c r="R2814" s="12"/>
      <c r="S2814" s="12"/>
      <c r="T2814" s="12"/>
    </row>
    <row r="2815" spans="1:20" s="1" customFormat="1" x14ac:dyDescent="0.4">
      <c r="A2815" s="12"/>
      <c r="B2815" s="12"/>
      <c r="C2815" s="42"/>
      <c r="D2815" s="12"/>
      <c r="E2815" s="12"/>
      <c r="F2815" s="12"/>
      <c r="G2815" s="12"/>
      <c r="H2815" s="12"/>
      <c r="I2815" s="12"/>
      <c r="J2815" s="12"/>
      <c r="K2815" s="12"/>
      <c r="L2815" s="12"/>
      <c r="M2815" s="49"/>
      <c r="N2815" s="49"/>
      <c r="O2815" s="12"/>
      <c r="P2815" s="12"/>
      <c r="Q2815" s="12"/>
      <c r="R2815" s="12"/>
      <c r="S2815" s="12"/>
      <c r="T2815" s="12"/>
    </row>
    <row r="2816" spans="1:20" s="1" customFormat="1" x14ac:dyDescent="0.4">
      <c r="A2816" s="12"/>
      <c r="B2816" s="12"/>
      <c r="C2816" s="42"/>
      <c r="D2816" s="12"/>
      <c r="E2816" s="12"/>
      <c r="F2816" s="12"/>
      <c r="G2816" s="12"/>
      <c r="H2816" s="12"/>
      <c r="I2816" s="12"/>
      <c r="J2816" s="12"/>
      <c r="K2816" s="12"/>
      <c r="L2816" s="12"/>
      <c r="M2816" s="49"/>
      <c r="N2816" s="49"/>
      <c r="O2816" s="12"/>
      <c r="P2816" s="12"/>
      <c r="Q2816" s="12"/>
      <c r="R2816" s="12"/>
      <c r="S2816" s="12"/>
      <c r="T2816" s="12"/>
    </row>
    <row r="2817" spans="1:20" s="1" customFormat="1" x14ac:dyDescent="0.4">
      <c r="A2817" s="12"/>
      <c r="B2817" s="12"/>
      <c r="C2817" s="42"/>
      <c r="D2817" s="12"/>
      <c r="E2817" s="12"/>
      <c r="F2817" s="12"/>
      <c r="G2817" s="12"/>
      <c r="H2817" s="12"/>
      <c r="I2817" s="12"/>
      <c r="J2817" s="12"/>
      <c r="K2817" s="12"/>
      <c r="L2817" s="12"/>
      <c r="M2817" s="49"/>
      <c r="N2817" s="49"/>
      <c r="O2817" s="12"/>
      <c r="P2817" s="12"/>
      <c r="Q2817" s="12"/>
      <c r="R2817" s="12"/>
      <c r="S2817" s="12"/>
      <c r="T2817" s="12"/>
    </row>
    <row r="2818" spans="1:20" s="1" customFormat="1" x14ac:dyDescent="0.4">
      <c r="A2818" s="12"/>
      <c r="B2818" s="12"/>
      <c r="C2818" s="42"/>
      <c r="D2818" s="12"/>
      <c r="E2818" s="12"/>
      <c r="F2818" s="12"/>
      <c r="G2818" s="12"/>
      <c r="H2818" s="12"/>
      <c r="I2818" s="12"/>
      <c r="J2818" s="12"/>
      <c r="K2818" s="12"/>
      <c r="L2818" s="12"/>
      <c r="M2818" s="49"/>
      <c r="N2818" s="49"/>
      <c r="O2818" s="12"/>
      <c r="P2818" s="12"/>
      <c r="Q2818" s="12"/>
      <c r="R2818" s="12"/>
      <c r="S2818" s="12"/>
      <c r="T2818" s="12"/>
    </row>
    <row r="2819" spans="1:20" s="1" customFormat="1" x14ac:dyDescent="0.4">
      <c r="A2819" s="12"/>
      <c r="B2819" s="12"/>
      <c r="C2819" s="42"/>
      <c r="D2819" s="12"/>
      <c r="E2819" s="12"/>
      <c r="F2819" s="12"/>
      <c r="G2819" s="12"/>
      <c r="H2819" s="12"/>
      <c r="I2819" s="12"/>
      <c r="J2819" s="12"/>
      <c r="K2819" s="12"/>
      <c r="L2819" s="12"/>
      <c r="M2819" s="49"/>
      <c r="N2819" s="49"/>
      <c r="O2819" s="12"/>
      <c r="P2819" s="12"/>
      <c r="Q2819" s="12"/>
      <c r="R2819" s="12"/>
      <c r="S2819" s="12"/>
      <c r="T2819" s="12"/>
    </row>
    <row r="2820" spans="1:20" s="1" customFormat="1" x14ac:dyDescent="0.4">
      <c r="A2820" s="12"/>
      <c r="B2820" s="12"/>
      <c r="C2820" s="42"/>
      <c r="D2820" s="12"/>
      <c r="E2820" s="12"/>
      <c r="F2820" s="12"/>
      <c r="G2820" s="12"/>
      <c r="H2820" s="12"/>
      <c r="I2820" s="12"/>
      <c r="J2820" s="12"/>
      <c r="K2820" s="12"/>
      <c r="L2820" s="12"/>
      <c r="M2820" s="49"/>
      <c r="N2820" s="49"/>
      <c r="O2820" s="12"/>
      <c r="P2820" s="12"/>
      <c r="Q2820" s="12"/>
      <c r="R2820" s="12"/>
      <c r="S2820" s="12"/>
      <c r="T2820" s="12"/>
    </row>
    <row r="2821" spans="1:20" s="1" customFormat="1" x14ac:dyDescent="0.4">
      <c r="A2821" s="12"/>
      <c r="B2821" s="12"/>
      <c r="C2821" s="42"/>
      <c r="D2821" s="12"/>
      <c r="E2821" s="12"/>
      <c r="F2821" s="12"/>
      <c r="G2821" s="12"/>
      <c r="H2821" s="12"/>
      <c r="I2821" s="12"/>
      <c r="J2821" s="12"/>
      <c r="K2821" s="12"/>
      <c r="L2821" s="12"/>
      <c r="M2821" s="49"/>
      <c r="N2821" s="49"/>
      <c r="O2821" s="12"/>
      <c r="P2821" s="12"/>
      <c r="Q2821" s="12"/>
      <c r="R2821" s="12"/>
      <c r="S2821" s="12"/>
      <c r="T2821" s="12"/>
    </row>
    <row r="2822" spans="1:20" s="1" customFormat="1" x14ac:dyDescent="0.4">
      <c r="A2822" s="12"/>
      <c r="B2822" s="12"/>
      <c r="C2822" s="42"/>
      <c r="D2822" s="12"/>
      <c r="E2822" s="12"/>
      <c r="F2822" s="12"/>
      <c r="G2822" s="12"/>
      <c r="H2822" s="12"/>
      <c r="I2822" s="12"/>
      <c r="J2822" s="12"/>
      <c r="K2822" s="12"/>
      <c r="L2822" s="12"/>
      <c r="M2822" s="49"/>
      <c r="N2822" s="49"/>
      <c r="O2822" s="12"/>
      <c r="P2822" s="12"/>
      <c r="Q2822" s="12"/>
      <c r="R2822" s="12"/>
      <c r="S2822" s="12"/>
      <c r="T2822" s="12"/>
    </row>
    <row r="2823" spans="1:20" s="1" customFormat="1" x14ac:dyDescent="0.4">
      <c r="A2823" s="12"/>
      <c r="B2823" s="12"/>
      <c r="C2823" s="42"/>
      <c r="D2823" s="12"/>
      <c r="E2823" s="12"/>
      <c r="F2823" s="12"/>
      <c r="G2823" s="12"/>
      <c r="H2823" s="12"/>
      <c r="I2823" s="12"/>
      <c r="J2823" s="12"/>
      <c r="K2823" s="12"/>
      <c r="L2823" s="12"/>
      <c r="M2823" s="49"/>
      <c r="N2823" s="49"/>
      <c r="O2823" s="12"/>
      <c r="P2823" s="12"/>
      <c r="Q2823" s="12"/>
      <c r="R2823" s="12"/>
      <c r="S2823" s="12"/>
      <c r="T2823" s="12"/>
    </row>
    <row r="2824" spans="1:20" s="1" customFormat="1" x14ac:dyDescent="0.4">
      <c r="A2824" s="12"/>
      <c r="B2824" s="12"/>
      <c r="C2824" s="42"/>
      <c r="D2824" s="12"/>
      <c r="E2824" s="12"/>
      <c r="F2824" s="12"/>
      <c r="G2824" s="12"/>
      <c r="H2824" s="12"/>
      <c r="I2824" s="12"/>
      <c r="J2824" s="12"/>
      <c r="K2824" s="12"/>
      <c r="L2824" s="12"/>
      <c r="M2824" s="49"/>
      <c r="N2824" s="49"/>
      <c r="O2824" s="12"/>
      <c r="P2824" s="12"/>
      <c r="Q2824" s="12"/>
      <c r="R2824" s="12"/>
      <c r="S2824" s="12"/>
      <c r="T2824" s="12"/>
    </row>
    <row r="2825" spans="1:20" s="1" customFormat="1" x14ac:dyDescent="0.4">
      <c r="A2825" s="12"/>
      <c r="B2825" s="12"/>
      <c r="C2825" s="42"/>
      <c r="D2825" s="12"/>
      <c r="E2825" s="12"/>
      <c r="F2825" s="12"/>
      <c r="G2825" s="12"/>
      <c r="H2825" s="12"/>
      <c r="I2825" s="12"/>
      <c r="J2825" s="12"/>
      <c r="K2825" s="12"/>
      <c r="L2825" s="12"/>
      <c r="M2825" s="49"/>
      <c r="N2825" s="49"/>
      <c r="O2825" s="12"/>
      <c r="P2825" s="12"/>
      <c r="Q2825" s="12"/>
      <c r="R2825" s="12"/>
      <c r="S2825" s="12"/>
      <c r="T2825" s="12"/>
    </row>
    <row r="2826" spans="1:20" s="1" customFormat="1" x14ac:dyDescent="0.4">
      <c r="A2826" s="12"/>
      <c r="B2826" s="12"/>
      <c r="C2826" s="42"/>
      <c r="D2826" s="12"/>
      <c r="E2826" s="12"/>
      <c r="F2826" s="12"/>
      <c r="G2826" s="12"/>
      <c r="H2826" s="12"/>
      <c r="I2826" s="12"/>
      <c r="J2826" s="12"/>
      <c r="K2826" s="12"/>
      <c r="L2826" s="12"/>
      <c r="M2826" s="49"/>
      <c r="N2826" s="49"/>
      <c r="O2826" s="12"/>
      <c r="P2826" s="12"/>
      <c r="Q2826" s="12"/>
      <c r="R2826" s="12"/>
      <c r="S2826" s="12"/>
      <c r="T2826" s="12"/>
    </row>
    <row r="2827" spans="1:20" s="1" customFormat="1" x14ac:dyDescent="0.4">
      <c r="A2827" s="12"/>
      <c r="B2827" s="12"/>
      <c r="C2827" s="42"/>
      <c r="D2827" s="12"/>
      <c r="E2827" s="12"/>
      <c r="F2827" s="12"/>
      <c r="G2827" s="12"/>
      <c r="H2827" s="12"/>
      <c r="I2827" s="12"/>
      <c r="J2827" s="12"/>
      <c r="K2827" s="12"/>
      <c r="L2827" s="12"/>
      <c r="M2827" s="49"/>
      <c r="N2827" s="49"/>
      <c r="O2827" s="12"/>
      <c r="P2827" s="12"/>
      <c r="Q2827" s="12"/>
      <c r="R2827" s="12"/>
      <c r="S2827" s="12"/>
      <c r="T2827" s="12"/>
    </row>
    <row r="2828" spans="1:20" s="1" customFormat="1" x14ac:dyDescent="0.4">
      <c r="A2828" s="12"/>
      <c r="B2828" s="12"/>
      <c r="C2828" s="42"/>
      <c r="D2828" s="12"/>
      <c r="E2828" s="12"/>
      <c r="F2828" s="12"/>
      <c r="G2828" s="12"/>
      <c r="H2828" s="12"/>
      <c r="I2828" s="12"/>
      <c r="J2828" s="12"/>
      <c r="K2828" s="12"/>
      <c r="L2828" s="12"/>
      <c r="M2828" s="49"/>
      <c r="N2828" s="49"/>
      <c r="O2828" s="12"/>
      <c r="P2828" s="12"/>
      <c r="Q2828" s="12"/>
      <c r="R2828" s="12"/>
      <c r="S2828" s="12"/>
      <c r="T2828" s="12"/>
    </row>
    <row r="2829" spans="1:20" s="1" customFormat="1" x14ac:dyDescent="0.4">
      <c r="A2829" s="12"/>
      <c r="B2829" s="12"/>
      <c r="C2829" s="42"/>
      <c r="D2829" s="12"/>
      <c r="E2829" s="12"/>
      <c r="F2829" s="12"/>
      <c r="G2829" s="12"/>
      <c r="H2829" s="12"/>
      <c r="I2829" s="12"/>
      <c r="J2829" s="12"/>
      <c r="K2829" s="12"/>
      <c r="L2829" s="12"/>
      <c r="M2829" s="49"/>
      <c r="N2829" s="49"/>
      <c r="O2829" s="12"/>
      <c r="P2829" s="12"/>
      <c r="Q2829" s="12"/>
      <c r="R2829" s="12"/>
      <c r="S2829" s="12"/>
      <c r="T2829" s="12"/>
    </row>
    <row r="2830" spans="1:20" s="1" customFormat="1" x14ac:dyDescent="0.4">
      <c r="A2830" s="12"/>
      <c r="B2830" s="12"/>
      <c r="C2830" s="42"/>
      <c r="D2830" s="12"/>
      <c r="E2830" s="12"/>
      <c r="F2830" s="12"/>
      <c r="G2830" s="12"/>
      <c r="H2830" s="12"/>
      <c r="I2830" s="12"/>
      <c r="J2830" s="12"/>
      <c r="K2830" s="12"/>
      <c r="L2830" s="12"/>
      <c r="M2830" s="49"/>
      <c r="N2830" s="49"/>
      <c r="O2830" s="12"/>
      <c r="P2830" s="12"/>
      <c r="Q2830" s="12"/>
      <c r="R2830" s="12"/>
      <c r="S2830" s="12"/>
      <c r="T2830" s="12"/>
    </row>
    <row r="2831" spans="1:20" s="1" customFormat="1" x14ac:dyDescent="0.4">
      <c r="A2831" s="12"/>
      <c r="B2831" s="12"/>
      <c r="C2831" s="42"/>
      <c r="D2831" s="12"/>
      <c r="E2831" s="12"/>
      <c r="F2831" s="12"/>
      <c r="G2831" s="12"/>
      <c r="H2831" s="12"/>
      <c r="I2831" s="12"/>
      <c r="J2831" s="12"/>
      <c r="K2831" s="12"/>
      <c r="L2831" s="12"/>
      <c r="M2831" s="49"/>
      <c r="N2831" s="49"/>
      <c r="O2831" s="12"/>
      <c r="P2831" s="12"/>
      <c r="Q2831" s="12"/>
      <c r="R2831" s="12"/>
      <c r="S2831" s="12"/>
      <c r="T2831" s="12"/>
    </row>
    <row r="2832" spans="1:20" s="1" customFormat="1" x14ac:dyDescent="0.4">
      <c r="A2832" s="12"/>
      <c r="B2832" s="12"/>
      <c r="C2832" s="42"/>
      <c r="D2832" s="12"/>
      <c r="E2832" s="12"/>
      <c r="F2832" s="12"/>
      <c r="G2832" s="12"/>
      <c r="H2832" s="12"/>
      <c r="I2832" s="12"/>
      <c r="J2832" s="12"/>
      <c r="K2832" s="12"/>
      <c r="L2832" s="12"/>
      <c r="M2832" s="49"/>
      <c r="N2832" s="49"/>
      <c r="O2832" s="12"/>
      <c r="P2832" s="12"/>
      <c r="Q2832" s="12"/>
      <c r="R2832" s="12"/>
      <c r="S2832" s="12"/>
      <c r="T2832" s="12"/>
    </row>
    <row r="2833" spans="1:20" s="1" customFormat="1" x14ac:dyDescent="0.4">
      <c r="A2833" s="12"/>
      <c r="B2833" s="12"/>
      <c r="C2833" s="42"/>
      <c r="D2833" s="12"/>
      <c r="E2833" s="12"/>
      <c r="F2833" s="12"/>
      <c r="G2833" s="12"/>
      <c r="H2833" s="12"/>
      <c r="I2833" s="12"/>
      <c r="J2833" s="12"/>
      <c r="K2833" s="12"/>
      <c r="L2833" s="12"/>
      <c r="M2833" s="49"/>
      <c r="N2833" s="49"/>
      <c r="O2833" s="12"/>
      <c r="P2833" s="12"/>
      <c r="Q2833" s="12"/>
      <c r="R2833" s="12"/>
      <c r="S2833" s="12"/>
      <c r="T2833" s="12"/>
    </row>
    <row r="2834" spans="1:20" s="1" customFormat="1" x14ac:dyDescent="0.4">
      <c r="A2834" s="12"/>
      <c r="B2834" s="12"/>
      <c r="C2834" s="42"/>
      <c r="D2834" s="12"/>
      <c r="E2834" s="12"/>
      <c r="F2834" s="12"/>
      <c r="G2834" s="12"/>
      <c r="H2834" s="12"/>
      <c r="I2834" s="12"/>
      <c r="J2834" s="12"/>
      <c r="K2834" s="12"/>
      <c r="L2834" s="12"/>
      <c r="M2834" s="49"/>
      <c r="N2834" s="49"/>
      <c r="O2834" s="12"/>
      <c r="P2834" s="12"/>
      <c r="Q2834" s="12"/>
      <c r="R2834" s="12"/>
      <c r="S2834" s="12"/>
      <c r="T2834" s="12"/>
    </row>
    <row r="2835" spans="1:20" s="1" customFormat="1" x14ac:dyDescent="0.4">
      <c r="A2835" s="12"/>
      <c r="B2835" s="12"/>
      <c r="C2835" s="42"/>
      <c r="D2835" s="12"/>
      <c r="E2835" s="12"/>
      <c r="F2835" s="12"/>
      <c r="G2835" s="12"/>
      <c r="H2835" s="12"/>
      <c r="I2835" s="12"/>
      <c r="J2835" s="12"/>
      <c r="K2835" s="12"/>
      <c r="L2835" s="12"/>
      <c r="M2835" s="49"/>
      <c r="N2835" s="49"/>
      <c r="O2835" s="12"/>
      <c r="P2835" s="12"/>
      <c r="Q2835" s="12"/>
      <c r="R2835" s="12"/>
      <c r="S2835" s="12"/>
      <c r="T2835" s="12"/>
    </row>
    <row r="2836" spans="1:20" s="1" customFormat="1" x14ac:dyDescent="0.4">
      <c r="A2836" s="12"/>
      <c r="B2836" s="12"/>
      <c r="C2836" s="42"/>
      <c r="D2836" s="12"/>
      <c r="E2836" s="12"/>
      <c r="F2836" s="12"/>
      <c r="G2836" s="12"/>
      <c r="H2836" s="12"/>
      <c r="I2836" s="12"/>
      <c r="J2836" s="12"/>
      <c r="K2836" s="12"/>
      <c r="L2836" s="12"/>
      <c r="M2836" s="49"/>
      <c r="N2836" s="49"/>
      <c r="O2836" s="12"/>
      <c r="P2836" s="12"/>
      <c r="Q2836" s="12"/>
      <c r="R2836" s="12"/>
      <c r="S2836" s="12"/>
      <c r="T2836" s="12"/>
    </row>
    <row r="2837" spans="1:20" s="1" customFormat="1" x14ac:dyDescent="0.4">
      <c r="A2837" s="12"/>
      <c r="B2837" s="12"/>
      <c r="C2837" s="42"/>
      <c r="D2837" s="12"/>
      <c r="E2837" s="12"/>
      <c r="F2837" s="12"/>
      <c r="G2837" s="12"/>
      <c r="H2837" s="12"/>
      <c r="I2837" s="12"/>
      <c r="J2837" s="12"/>
      <c r="K2837" s="12"/>
      <c r="L2837" s="12"/>
      <c r="M2837" s="49"/>
      <c r="N2837" s="49"/>
      <c r="O2837" s="12"/>
      <c r="P2837" s="12"/>
      <c r="Q2837" s="12"/>
      <c r="R2837" s="12"/>
      <c r="S2837" s="12"/>
      <c r="T2837" s="12"/>
    </row>
    <row r="2838" spans="1:20" s="1" customFormat="1" x14ac:dyDescent="0.4">
      <c r="A2838" s="12"/>
      <c r="B2838" s="12"/>
      <c r="C2838" s="42"/>
      <c r="D2838" s="12"/>
      <c r="E2838" s="12"/>
      <c r="F2838" s="12"/>
      <c r="G2838" s="12"/>
      <c r="H2838" s="12"/>
      <c r="I2838" s="12"/>
      <c r="J2838" s="12"/>
      <c r="K2838" s="12"/>
      <c r="L2838" s="12"/>
      <c r="M2838" s="49"/>
      <c r="N2838" s="49"/>
      <c r="O2838" s="12"/>
      <c r="P2838" s="12"/>
      <c r="Q2838" s="12"/>
      <c r="R2838" s="12"/>
      <c r="S2838" s="12"/>
      <c r="T2838" s="12"/>
    </row>
    <row r="2839" spans="1:20" s="1" customFormat="1" x14ac:dyDescent="0.4">
      <c r="A2839" s="12"/>
      <c r="B2839" s="12"/>
      <c r="C2839" s="42"/>
      <c r="D2839" s="12"/>
      <c r="E2839" s="12"/>
      <c r="F2839" s="12"/>
      <c r="G2839" s="12"/>
      <c r="H2839" s="12"/>
      <c r="I2839" s="12"/>
      <c r="J2839" s="12"/>
      <c r="K2839" s="12"/>
      <c r="L2839" s="12"/>
      <c r="M2839" s="49"/>
      <c r="N2839" s="49"/>
      <c r="O2839" s="12"/>
      <c r="P2839" s="12"/>
      <c r="Q2839" s="12"/>
      <c r="R2839" s="12"/>
      <c r="S2839" s="12"/>
      <c r="T2839" s="12"/>
    </row>
    <row r="2840" spans="1:20" s="1" customFormat="1" x14ac:dyDescent="0.4">
      <c r="A2840" s="12"/>
      <c r="B2840" s="12"/>
      <c r="C2840" s="42"/>
      <c r="D2840" s="12"/>
      <c r="E2840" s="12"/>
      <c r="F2840" s="12"/>
      <c r="G2840" s="12"/>
      <c r="H2840" s="12"/>
      <c r="I2840" s="12"/>
      <c r="J2840" s="12"/>
      <c r="K2840" s="12"/>
      <c r="L2840" s="12"/>
      <c r="M2840" s="49"/>
      <c r="N2840" s="49"/>
      <c r="O2840" s="12"/>
      <c r="P2840" s="12"/>
      <c r="Q2840" s="12"/>
      <c r="R2840" s="12"/>
      <c r="S2840" s="12"/>
      <c r="T2840" s="12"/>
    </row>
    <row r="2841" spans="1:20" s="1" customFormat="1" x14ac:dyDescent="0.4">
      <c r="A2841" s="12"/>
      <c r="B2841" s="12"/>
      <c r="C2841" s="42"/>
      <c r="D2841" s="12"/>
      <c r="E2841" s="12"/>
      <c r="F2841" s="12"/>
      <c r="G2841" s="12"/>
      <c r="H2841" s="12"/>
      <c r="I2841" s="12"/>
      <c r="J2841" s="12"/>
      <c r="K2841" s="12"/>
      <c r="L2841" s="12"/>
      <c r="M2841" s="49"/>
      <c r="N2841" s="49"/>
      <c r="O2841" s="12"/>
      <c r="P2841" s="12"/>
      <c r="Q2841" s="12"/>
      <c r="R2841" s="12"/>
      <c r="S2841" s="12"/>
      <c r="T2841" s="12"/>
    </row>
    <row r="2842" spans="1:20" s="1" customFormat="1" x14ac:dyDescent="0.4">
      <c r="A2842" s="12"/>
      <c r="B2842" s="12"/>
      <c r="C2842" s="42"/>
      <c r="D2842" s="12"/>
      <c r="E2842" s="12"/>
      <c r="F2842" s="12"/>
      <c r="G2842" s="12"/>
      <c r="H2842" s="12"/>
      <c r="I2842" s="12"/>
      <c r="J2842" s="12"/>
      <c r="K2842" s="12"/>
      <c r="L2842" s="12"/>
      <c r="M2842" s="49"/>
      <c r="N2842" s="49"/>
      <c r="O2842" s="12"/>
      <c r="P2842" s="12"/>
      <c r="Q2842" s="12"/>
      <c r="R2842" s="12"/>
      <c r="S2842" s="12"/>
      <c r="T2842" s="12"/>
    </row>
    <row r="2843" spans="1:20" s="1" customFormat="1" x14ac:dyDescent="0.4">
      <c r="A2843" s="12"/>
      <c r="B2843" s="12"/>
      <c r="C2843" s="42"/>
      <c r="D2843" s="12"/>
      <c r="E2843" s="12"/>
      <c r="F2843" s="12"/>
      <c r="G2843" s="12"/>
      <c r="H2843" s="12"/>
      <c r="I2843" s="12"/>
      <c r="J2843" s="12"/>
      <c r="K2843" s="12"/>
      <c r="L2843" s="12"/>
      <c r="M2843" s="49"/>
      <c r="N2843" s="49"/>
      <c r="O2843" s="12"/>
      <c r="P2843" s="12"/>
      <c r="Q2843" s="12"/>
      <c r="R2843" s="12"/>
      <c r="S2843" s="12"/>
      <c r="T2843" s="12"/>
    </row>
    <row r="2844" spans="1:20" s="1" customFormat="1" x14ac:dyDescent="0.4">
      <c r="A2844" s="12"/>
      <c r="B2844" s="12"/>
      <c r="C2844" s="42"/>
      <c r="D2844" s="12"/>
      <c r="E2844" s="12"/>
      <c r="F2844" s="12"/>
      <c r="G2844" s="12"/>
      <c r="H2844" s="12"/>
      <c r="I2844" s="12"/>
      <c r="J2844" s="12"/>
      <c r="K2844" s="12"/>
      <c r="L2844" s="12"/>
      <c r="M2844" s="49"/>
      <c r="N2844" s="49"/>
      <c r="O2844" s="12"/>
      <c r="P2844" s="12"/>
      <c r="Q2844" s="12"/>
      <c r="R2844" s="12"/>
      <c r="S2844" s="12"/>
      <c r="T2844" s="12"/>
    </row>
    <row r="2845" spans="1:20" s="1" customFormat="1" x14ac:dyDescent="0.4">
      <c r="A2845" s="12"/>
      <c r="B2845" s="12"/>
      <c r="C2845" s="42"/>
      <c r="D2845" s="12"/>
      <c r="E2845" s="12"/>
      <c r="F2845" s="12"/>
      <c r="G2845" s="12"/>
      <c r="H2845" s="12"/>
      <c r="I2845" s="12"/>
      <c r="J2845" s="12"/>
      <c r="K2845" s="12"/>
      <c r="L2845" s="12"/>
      <c r="M2845" s="49"/>
      <c r="N2845" s="49"/>
      <c r="O2845" s="12"/>
      <c r="P2845" s="12"/>
      <c r="Q2845" s="12"/>
      <c r="R2845" s="12"/>
      <c r="S2845" s="12"/>
      <c r="T2845" s="12"/>
    </row>
    <row r="2846" spans="1:20" s="1" customFormat="1" x14ac:dyDescent="0.4">
      <c r="A2846" s="12"/>
      <c r="B2846" s="12"/>
      <c r="C2846" s="42"/>
      <c r="D2846" s="12"/>
      <c r="E2846" s="12"/>
      <c r="F2846" s="12"/>
      <c r="G2846" s="12"/>
      <c r="H2846" s="12"/>
      <c r="I2846" s="12"/>
      <c r="J2846" s="12"/>
      <c r="K2846" s="12"/>
      <c r="L2846" s="12"/>
      <c r="M2846" s="49"/>
      <c r="N2846" s="49"/>
      <c r="O2846" s="12"/>
      <c r="P2846" s="12"/>
      <c r="Q2846" s="12"/>
      <c r="R2846" s="12"/>
      <c r="S2846" s="12"/>
      <c r="T2846" s="12"/>
    </row>
    <row r="2847" spans="1:20" s="1" customFormat="1" x14ac:dyDescent="0.4">
      <c r="A2847" s="12"/>
      <c r="B2847" s="12"/>
      <c r="C2847" s="42"/>
      <c r="D2847" s="12"/>
      <c r="E2847" s="12"/>
      <c r="F2847" s="12"/>
      <c r="G2847" s="12"/>
      <c r="H2847" s="12"/>
      <c r="I2847" s="12"/>
      <c r="J2847" s="12"/>
      <c r="K2847" s="12"/>
      <c r="L2847" s="12"/>
      <c r="M2847" s="49"/>
      <c r="N2847" s="49"/>
      <c r="O2847" s="12"/>
      <c r="P2847" s="12"/>
      <c r="Q2847" s="12"/>
      <c r="R2847" s="12"/>
      <c r="S2847" s="12"/>
      <c r="T2847" s="12"/>
    </row>
    <row r="2848" spans="1:20" s="1" customFormat="1" x14ac:dyDescent="0.4">
      <c r="A2848" s="12"/>
      <c r="B2848" s="12"/>
      <c r="C2848" s="42"/>
      <c r="D2848" s="12"/>
      <c r="E2848" s="12"/>
      <c r="F2848" s="12"/>
      <c r="G2848" s="12"/>
      <c r="H2848" s="12"/>
      <c r="I2848" s="12"/>
      <c r="J2848" s="12"/>
      <c r="K2848" s="12"/>
      <c r="L2848" s="12"/>
      <c r="M2848" s="49"/>
      <c r="N2848" s="49"/>
      <c r="O2848" s="12"/>
      <c r="P2848" s="12"/>
      <c r="Q2848" s="12"/>
      <c r="R2848" s="12"/>
      <c r="S2848" s="12"/>
      <c r="T2848" s="12"/>
    </row>
    <row r="2849" spans="1:20" s="1" customFormat="1" x14ac:dyDescent="0.4">
      <c r="A2849" s="12"/>
      <c r="B2849" s="12"/>
      <c r="C2849" s="42"/>
      <c r="D2849" s="12"/>
      <c r="E2849" s="12"/>
      <c r="F2849" s="12"/>
      <c r="G2849" s="12"/>
      <c r="H2849" s="12"/>
      <c r="I2849" s="12"/>
      <c r="J2849" s="12"/>
      <c r="K2849" s="12"/>
      <c r="L2849" s="12"/>
      <c r="M2849" s="49"/>
      <c r="N2849" s="49"/>
      <c r="O2849" s="12"/>
      <c r="P2849" s="12"/>
      <c r="Q2849" s="12"/>
      <c r="R2849" s="12"/>
      <c r="S2849" s="12"/>
      <c r="T2849" s="12"/>
    </row>
    <row r="2850" spans="1:20" s="1" customFormat="1" x14ac:dyDescent="0.4">
      <c r="A2850" s="12"/>
      <c r="B2850" s="12"/>
      <c r="C2850" s="42"/>
      <c r="D2850" s="12"/>
      <c r="E2850" s="12"/>
      <c r="F2850" s="12"/>
      <c r="G2850" s="12"/>
      <c r="H2850" s="12"/>
      <c r="I2850" s="12"/>
      <c r="J2850" s="12"/>
      <c r="K2850" s="12"/>
      <c r="L2850" s="12"/>
      <c r="M2850" s="49"/>
      <c r="N2850" s="49"/>
      <c r="O2850" s="12"/>
      <c r="P2850" s="12"/>
      <c r="Q2850" s="12"/>
      <c r="R2850" s="12"/>
      <c r="S2850" s="12"/>
      <c r="T2850" s="12"/>
    </row>
    <row r="2851" spans="1:20" s="1" customFormat="1" x14ac:dyDescent="0.4">
      <c r="A2851" s="12"/>
      <c r="B2851" s="12"/>
      <c r="C2851" s="42"/>
      <c r="D2851" s="12"/>
      <c r="E2851" s="12"/>
      <c r="F2851" s="12"/>
      <c r="G2851" s="12"/>
      <c r="H2851" s="12"/>
      <c r="I2851" s="12"/>
      <c r="J2851" s="12"/>
      <c r="K2851" s="12"/>
      <c r="L2851" s="12"/>
      <c r="M2851" s="49"/>
      <c r="N2851" s="49"/>
      <c r="O2851" s="12"/>
      <c r="P2851" s="12"/>
      <c r="Q2851" s="12"/>
      <c r="R2851" s="12"/>
      <c r="S2851" s="12"/>
      <c r="T2851" s="12"/>
    </row>
    <row r="2852" spans="1:20" s="1" customFormat="1" x14ac:dyDescent="0.4">
      <c r="A2852" s="12"/>
      <c r="B2852" s="12"/>
      <c r="C2852" s="42"/>
      <c r="D2852" s="12"/>
      <c r="E2852" s="12"/>
      <c r="F2852" s="12"/>
      <c r="G2852" s="12"/>
      <c r="H2852" s="12"/>
      <c r="I2852" s="12"/>
      <c r="J2852" s="12"/>
      <c r="K2852" s="12"/>
      <c r="L2852" s="12"/>
      <c r="M2852" s="49"/>
      <c r="N2852" s="49"/>
      <c r="O2852" s="12"/>
      <c r="P2852" s="12"/>
      <c r="Q2852" s="12"/>
      <c r="R2852" s="12"/>
      <c r="S2852" s="12"/>
      <c r="T2852" s="12"/>
    </row>
    <row r="2853" spans="1:20" s="1" customFormat="1" x14ac:dyDescent="0.4">
      <c r="A2853" s="12"/>
      <c r="B2853" s="12"/>
      <c r="C2853" s="42"/>
      <c r="D2853" s="12"/>
      <c r="E2853" s="12"/>
      <c r="F2853" s="12"/>
      <c r="G2853" s="12"/>
      <c r="H2853" s="12"/>
      <c r="I2853" s="12"/>
      <c r="J2853" s="12"/>
      <c r="K2853" s="12"/>
      <c r="L2853" s="12"/>
      <c r="M2853" s="49"/>
      <c r="N2853" s="49"/>
      <c r="O2853" s="12"/>
      <c r="P2853" s="12"/>
      <c r="Q2853" s="12"/>
      <c r="R2853" s="12"/>
      <c r="S2853" s="12"/>
      <c r="T2853" s="12"/>
    </row>
    <row r="2854" spans="1:20" s="1" customFormat="1" x14ac:dyDescent="0.4">
      <c r="A2854" s="12"/>
      <c r="B2854" s="12"/>
      <c r="C2854" s="42"/>
      <c r="D2854" s="12"/>
      <c r="E2854" s="12"/>
      <c r="F2854" s="12"/>
      <c r="G2854" s="12"/>
      <c r="H2854" s="12"/>
      <c r="I2854" s="12"/>
      <c r="J2854" s="12"/>
      <c r="K2854" s="12"/>
      <c r="L2854" s="12"/>
      <c r="M2854" s="49"/>
      <c r="N2854" s="49"/>
      <c r="O2854" s="12"/>
      <c r="P2854" s="12"/>
      <c r="Q2854" s="12"/>
      <c r="R2854" s="12"/>
      <c r="S2854" s="12"/>
      <c r="T2854" s="12"/>
    </row>
    <row r="2855" spans="1:20" s="1" customFormat="1" x14ac:dyDescent="0.4">
      <c r="A2855" s="12"/>
      <c r="B2855" s="12"/>
      <c r="C2855" s="42"/>
      <c r="D2855" s="12"/>
      <c r="E2855" s="12"/>
      <c r="F2855" s="12"/>
      <c r="G2855" s="12"/>
      <c r="H2855" s="12"/>
      <c r="I2855" s="12"/>
      <c r="J2855" s="12"/>
      <c r="K2855" s="12"/>
      <c r="L2855" s="12"/>
      <c r="M2855" s="49"/>
      <c r="N2855" s="49"/>
      <c r="O2855" s="12"/>
      <c r="P2855" s="12"/>
      <c r="Q2855" s="12"/>
      <c r="R2855" s="12"/>
      <c r="S2855" s="12"/>
      <c r="T2855" s="12"/>
    </row>
    <row r="2856" spans="1:20" s="1" customFormat="1" x14ac:dyDescent="0.4">
      <c r="A2856" s="12"/>
      <c r="B2856" s="12"/>
      <c r="C2856" s="42"/>
      <c r="D2856" s="12"/>
      <c r="E2856" s="12"/>
      <c r="F2856" s="12"/>
      <c r="G2856" s="12"/>
      <c r="H2856" s="12"/>
      <c r="I2856" s="12"/>
      <c r="J2856" s="12"/>
      <c r="K2856" s="12"/>
      <c r="L2856" s="12"/>
      <c r="M2856" s="49"/>
      <c r="N2856" s="49"/>
      <c r="O2856" s="12"/>
      <c r="P2856" s="12"/>
      <c r="Q2856" s="12"/>
      <c r="R2856" s="12"/>
      <c r="S2856" s="12"/>
      <c r="T2856" s="12"/>
    </row>
    <row r="2857" spans="1:20" s="1" customFormat="1" x14ac:dyDescent="0.4">
      <c r="A2857" s="12"/>
      <c r="B2857" s="12"/>
      <c r="C2857" s="42"/>
      <c r="D2857" s="12"/>
      <c r="E2857" s="12"/>
      <c r="F2857" s="12"/>
      <c r="G2857" s="12"/>
      <c r="H2857" s="12"/>
      <c r="I2857" s="12"/>
      <c r="J2857" s="12"/>
      <c r="K2857" s="12"/>
      <c r="L2857" s="12"/>
      <c r="M2857" s="49"/>
      <c r="N2857" s="49"/>
      <c r="O2857" s="12"/>
      <c r="P2857" s="12"/>
      <c r="Q2857" s="12"/>
      <c r="R2857" s="12"/>
      <c r="S2857" s="12"/>
      <c r="T2857" s="12"/>
    </row>
    <row r="2858" spans="1:20" s="1" customFormat="1" x14ac:dyDescent="0.4">
      <c r="A2858" s="12"/>
      <c r="B2858" s="12"/>
      <c r="C2858" s="42"/>
      <c r="D2858" s="12"/>
      <c r="E2858" s="12"/>
      <c r="F2858" s="12"/>
      <c r="G2858" s="12"/>
      <c r="H2858" s="12"/>
      <c r="I2858" s="12"/>
      <c r="J2858" s="12"/>
      <c r="K2858" s="12"/>
      <c r="L2858" s="12"/>
      <c r="M2858" s="49"/>
      <c r="N2858" s="49"/>
      <c r="O2858" s="12"/>
      <c r="P2858" s="12"/>
      <c r="Q2858" s="12"/>
      <c r="R2858" s="12"/>
      <c r="S2858" s="12"/>
      <c r="T2858" s="12"/>
    </row>
    <row r="2859" spans="1:20" s="1" customFormat="1" x14ac:dyDescent="0.4">
      <c r="A2859" s="12"/>
      <c r="B2859" s="12"/>
      <c r="C2859" s="42"/>
      <c r="D2859" s="12"/>
      <c r="E2859" s="12"/>
      <c r="F2859" s="12"/>
      <c r="G2859" s="12"/>
      <c r="H2859" s="12"/>
      <c r="I2859" s="12"/>
      <c r="J2859" s="12"/>
      <c r="K2859" s="12"/>
      <c r="L2859" s="12"/>
      <c r="M2859" s="49"/>
      <c r="N2859" s="49"/>
      <c r="O2859" s="12"/>
      <c r="P2859" s="12"/>
      <c r="Q2859" s="12"/>
      <c r="R2859" s="12"/>
      <c r="S2859" s="12"/>
      <c r="T2859" s="12"/>
    </row>
    <row r="2860" spans="1:20" s="1" customFormat="1" x14ac:dyDescent="0.4">
      <c r="A2860" s="12"/>
      <c r="B2860" s="12"/>
      <c r="C2860" s="42"/>
      <c r="D2860" s="12"/>
      <c r="E2860" s="12"/>
      <c r="F2860" s="12"/>
      <c r="G2860" s="12"/>
      <c r="H2860" s="12"/>
      <c r="I2860" s="12"/>
      <c r="J2860" s="12"/>
      <c r="K2860" s="12"/>
      <c r="L2860" s="12"/>
      <c r="M2860" s="49"/>
      <c r="N2860" s="49"/>
      <c r="O2860" s="12"/>
      <c r="P2860" s="12"/>
      <c r="Q2860" s="12"/>
      <c r="R2860" s="12"/>
      <c r="S2860" s="12"/>
      <c r="T2860" s="12"/>
    </row>
    <row r="2861" spans="1:20" s="1" customFormat="1" x14ac:dyDescent="0.4">
      <c r="A2861" s="12"/>
      <c r="B2861" s="12"/>
      <c r="C2861" s="42"/>
      <c r="D2861" s="12"/>
      <c r="E2861" s="12"/>
      <c r="F2861" s="12"/>
      <c r="G2861" s="12"/>
      <c r="H2861" s="12"/>
      <c r="I2861" s="12"/>
      <c r="J2861" s="12"/>
      <c r="K2861" s="12"/>
      <c r="L2861" s="12"/>
      <c r="M2861" s="49"/>
      <c r="N2861" s="49"/>
      <c r="O2861" s="12"/>
      <c r="P2861" s="12"/>
      <c r="Q2861" s="12"/>
      <c r="R2861" s="12"/>
      <c r="S2861" s="12"/>
      <c r="T2861" s="12"/>
    </row>
    <row r="2862" spans="1:20" s="1" customFormat="1" x14ac:dyDescent="0.4">
      <c r="A2862" s="12"/>
      <c r="B2862" s="12"/>
      <c r="C2862" s="42"/>
      <c r="D2862" s="12"/>
      <c r="E2862" s="12"/>
      <c r="F2862" s="12"/>
      <c r="G2862" s="12"/>
      <c r="H2862" s="12"/>
      <c r="I2862" s="12"/>
      <c r="J2862" s="12"/>
      <c r="K2862" s="12"/>
      <c r="L2862" s="12"/>
      <c r="M2862" s="49"/>
      <c r="N2862" s="49"/>
      <c r="O2862" s="12"/>
      <c r="P2862" s="12"/>
      <c r="Q2862" s="12"/>
      <c r="R2862" s="12"/>
      <c r="S2862" s="12"/>
      <c r="T2862" s="12"/>
    </row>
    <row r="2863" spans="1:20" s="1" customFormat="1" x14ac:dyDescent="0.4">
      <c r="A2863" s="12"/>
      <c r="B2863" s="12"/>
      <c r="C2863" s="42"/>
      <c r="D2863" s="12"/>
      <c r="E2863" s="12"/>
      <c r="F2863" s="12"/>
      <c r="G2863" s="12"/>
      <c r="H2863" s="12"/>
      <c r="I2863" s="12"/>
      <c r="J2863" s="12"/>
      <c r="K2863" s="12"/>
      <c r="L2863" s="12"/>
      <c r="M2863" s="49"/>
      <c r="N2863" s="49"/>
      <c r="O2863" s="12"/>
      <c r="P2863" s="12"/>
      <c r="Q2863" s="12"/>
      <c r="R2863" s="12"/>
      <c r="S2863" s="12"/>
      <c r="T2863" s="12"/>
    </row>
    <row r="2864" spans="1:20" s="1" customFormat="1" x14ac:dyDescent="0.4">
      <c r="A2864" s="12"/>
      <c r="B2864" s="12"/>
      <c r="C2864" s="42"/>
      <c r="D2864" s="12"/>
      <c r="E2864" s="12"/>
      <c r="F2864" s="12"/>
      <c r="G2864" s="12"/>
      <c r="H2864" s="12"/>
      <c r="I2864" s="12"/>
      <c r="J2864" s="12"/>
      <c r="K2864" s="12"/>
      <c r="L2864" s="12"/>
      <c r="M2864" s="49"/>
      <c r="N2864" s="49"/>
      <c r="O2864" s="12"/>
      <c r="P2864" s="12"/>
      <c r="Q2864" s="12"/>
      <c r="R2864" s="12"/>
      <c r="S2864" s="12"/>
      <c r="T2864" s="12"/>
    </row>
    <row r="2865" spans="1:20" s="1" customFormat="1" x14ac:dyDescent="0.4">
      <c r="A2865" s="12"/>
      <c r="B2865" s="12"/>
      <c r="C2865" s="42"/>
      <c r="D2865" s="12"/>
      <c r="E2865" s="12"/>
      <c r="F2865" s="12"/>
      <c r="G2865" s="12"/>
      <c r="H2865" s="12"/>
      <c r="I2865" s="12"/>
      <c r="J2865" s="12"/>
      <c r="K2865" s="12"/>
      <c r="L2865" s="12"/>
      <c r="M2865" s="49"/>
      <c r="N2865" s="49"/>
      <c r="O2865" s="12"/>
      <c r="P2865" s="12"/>
      <c r="Q2865" s="12"/>
      <c r="R2865" s="12"/>
      <c r="S2865" s="12"/>
      <c r="T2865" s="12"/>
    </row>
    <row r="2866" spans="1:20" s="1" customFormat="1" x14ac:dyDescent="0.4">
      <c r="A2866" s="12"/>
      <c r="B2866" s="12"/>
      <c r="C2866" s="42"/>
      <c r="D2866" s="12"/>
      <c r="E2866" s="12"/>
      <c r="F2866" s="12"/>
      <c r="G2866" s="12"/>
      <c r="H2866" s="12"/>
      <c r="I2866" s="12"/>
      <c r="J2866" s="12"/>
      <c r="K2866" s="12"/>
      <c r="L2866" s="12"/>
      <c r="M2866" s="49"/>
      <c r="N2866" s="49"/>
      <c r="O2866" s="12"/>
      <c r="P2866" s="12"/>
      <c r="Q2866" s="12"/>
      <c r="R2866" s="12"/>
      <c r="S2866" s="12"/>
      <c r="T2866" s="12"/>
    </row>
    <row r="2867" spans="1:20" s="1" customFormat="1" x14ac:dyDescent="0.4">
      <c r="A2867" s="12"/>
      <c r="B2867" s="12"/>
      <c r="C2867" s="42"/>
      <c r="D2867" s="12"/>
      <c r="E2867" s="12"/>
      <c r="F2867" s="12"/>
      <c r="G2867" s="12"/>
      <c r="H2867" s="12"/>
      <c r="I2867" s="12"/>
      <c r="J2867" s="12"/>
      <c r="K2867" s="12"/>
      <c r="L2867" s="12"/>
      <c r="M2867" s="49"/>
      <c r="N2867" s="49"/>
      <c r="O2867" s="12"/>
      <c r="P2867" s="12"/>
      <c r="Q2867" s="12"/>
      <c r="R2867" s="12"/>
      <c r="S2867" s="12"/>
      <c r="T2867" s="12"/>
    </row>
    <row r="2868" spans="1:20" s="1" customFormat="1" x14ac:dyDescent="0.4">
      <c r="A2868" s="12"/>
      <c r="B2868" s="12"/>
      <c r="C2868" s="42"/>
      <c r="D2868" s="12"/>
      <c r="E2868" s="12"/>
      <c r="F2868" s="12"/>
      <c r="G2868" s="12"/>
      <c r="H2868" s="12"/>
      <c r="I2868" s="12"/>
      <c r="J2868" s="12"/>
      <c r="K2868" s="12"/>
      <c r="L2868" s="12"/>
      <c r="M2868" s="49"/>
      <c r="N2868" s="49"/>
      <c r="O2868" s="12"/>
      <c r="P2868" s="12"/>
      <c r="Q2868" s="12"/>
      <c r="R2868" s="12"/>
      <c r="S2868" s="12"/>
      <c r="T2868" s="12"/>
    </row>
    <row r="2869" spans="1:20" s="1" customFormat="1" x14ac:dyDescent="0.4">
      <c r="A2869" s="12"/>
      <c r="B2869" s="12"/>
      <c r="C2869" s="42"/>
      <c r="D2869" s="12"/>
      <c r="E2869" s="12"/>
      <c r="F2869" s="12"/>
      <c r="G2869" s="12"/>
      <c r="H2869" s="12"/>
      <c r="I2869" s="12"/>
      <c r="J2869" s="12"/>
      <c r="K2869" s="12"/>
      <c r="L2869" s="12"/>
      <c r="M2869" s="49"/>
      <c r="N2869" s="49"/>
      <c r="O2869" s="12"/>
      <c r="P2869" s="12"/>
      <c r="Q2869" s="12"/>
      <c r="R2869" s="12"/>
      <c r="S2869" s="12"/>
      <c r="T2869" s="12"/>
    </row>
    <row r="2870" spans="1:20" s="1" customFormat="1" x14ac:dyDescent="0.4">
      <c r="A2870" s="12"/>
      <c r="B2870" s="12"/>
      <c r="C2870" s="42"/>
      <c r="D2870" s="12"/>
      <c r="E2870" s="12"/>
      <c r="F2870" s="12"/>
      <c r="G2870" s="12"/>
      <c r="H2870" s="12"/>
      <c r="I2870" s="12"/>
      <c r="J2870" s="12"/>
      <c r="K2870" s="12"/>
      <c r="L2870" s="12"/>
      <c r="M2870" s="49"/>
      <c r="N2870" s="49"/>
      <c r="O2870" s="12"/>
      <c r="P2870" s="12"/>
      <c r="Q2870" s="12"/>
      <c r="R2870" s="12"/>
      <c r="S2870" s="12"/>
      <c r="T2870" s="12"/>
    </row>
    <row r="2871" spans="1:20" s="1" customFormat="1" x14ac:dyDescent="0.4">
      <c r="A2871" s="12"/>
      <c r="B2871" s="12"/>
      <c r="C2871" s="42"/>
      <c r="D2871" s="12"/>
      <c r="E2871" s="12"/>
      <c r="F2871" s="12"/>
      <c r="G2871" s="12"/>
      <c r="H2871" s="12"/>
      <c r="I2871" s="12"/>
      <c r="J2871" s="12"/>
      <c r="K2871" s="12"/>
      <c r="L2871" s="12"/>
      <c r="M2871" s="49"/>
      <c r="N2871" s="49"/>
      <c r="O2871" s="12"/>
      <c r="P2871" s="12"/>
      <c r="Q2871" s="12"/>
      <c r="R2871" s="12"/>
      <c r="S2871" s="12"/>
      <c r="T2871" s="12"/>
    </row>
    <row r="2872" spans="1:20" s="1" customFormat="1" x14ac:dyDescent="0.4">
      <c r="A2872" s="12"/>
      <c r="B2872" s="12"/>
      <c r="C2872" s="42"/>
      <c r="D2872" s="12"/>
      <c r="E2872" s="12"/>
      <c r="F2872" s="12"/>
      <c r="G2872" s="12"/>
      <c r="H2872" s="12"/>
      <c r="I2872" s="12"/>
      <c r="J2872" s="12"/>
      <c r="K2872" s="12"/>
      <c r="L2872" s="12"/>
      <c r="M2872" s="49"/>
      <c r="N2872" s="49"/>
      <c r="O2872" s="12"/>
      <c r="P2872" s="12"/>
      <c r="Q2872" s="12"/>
      <c r="R2872" s="12"/>
      <c r="S2872" s="12"/>
      <c r="T2872" s="12"/>
    </row>
    <row r="2873" spans="1:20" s="1" customFormat="1" x14ac:dyDescent="0.4">
      <c r="A2873" s="12"/>
      <c r="B2873" s="12"/>
      <c r="C2873" s="42"/>
      <c r="D2873" s="12"/>
      <c r="E2873" s="12"/>
      <c r="F2873" s="12"/>
      <c r="G2873" s="12"/>
      <c r="H2873" s="12"/>
      <c r="I2873" s="12"/>
      <c r="J2873" s="12"/>
      <c r="K2873" s="12"/>
      <c r="L2873" s="12"/>
      <c r="M2873" s="49"/>
      <c r="N2873" s="49"/>
      <c r="O2873" s="12"/>
      <c r="P2873" s="12"/>
      <c r="Q2873" s="12"/>
      <c r="R2873" s="12"/>
      <c r="S2873" s="12"/>
      <c r="T2873" s="12"/>
    </row>
    <row r="2874" spans="1:20" s="1" customFormat="1" x14ac:dyDescent="0.4">
      <c r="A2874" s="12"/>
      <c r="B2874" s="12"/>
      <c r="C2874" s="42"/>
      <c r="D2874" s="12"/>
      <c r="E2874" s="12"/>
      <c r="F2874" s="12"/>
      <c r="G2874" s="12"/>
      <c r="H2874" s="12"/>
      <c r="I2874" s="12"/>
      <c r="J2874" s="12"/>
      <c r="K2874" s="12"/>
      <c r="L2874" s="12"/>
      <c r="M2874" s="49"/>
      <c r="N2874" s="49"/>
      <c r="O2874" s="12"/>
      <c r="P2874" s="12"/>
      <c r="Q2874" s="12"/>
      <c r="R2874" s="12"/>
      <c r="S2874" s="12"/>
      <c r="T2874" s="12"/>
    </row>
    <row r="2875" spans="1:20" s="1" customFormat="1" x14ac:dyDescent="0.4">
      <c r="A2875" s="12"/>
      <c r="B2875" s="12"/>
      <c r="C2875" s="42"/>
      <c r="D2875" s="12"/>
      <c r="E2875" s="12"/>
      <c r="F2875" s="12"/>
      <c r="G2875" s="12"/>
      <c r="H2875" s="12"/>
      <c r="I2875" s="12"/>
      <c r="J2875" s="12"/>
      <c r="K2875" s="12"/>
      <c r="L2875" s="12"/>
      <c r="M2875" s="49"/>
      <c r="N2875" s="49"/>
      <c r="O2875" s="12"/>
      <c r="P2875" s="12"/>
      <c r="Q2875" s="12"/>
      <c r="R2875" s="12"/>
      <c r="S2875" s="12"/>
      <c r="T2875" s="12"/>
    </row>
    <row r="2876" spans="1:20" s="1" customFormat="1" x14ac:dyDescent="0.4">
      <c r="A2876" s="12"/>
      <c r="B2876" s="12"/>
      <c r="C2876" s="42"/>
      <c r="D2876" s="12"/>
      <c r="E2876" s="12"/>
      <c r="F2876" s="12"/>
      <c r="G2876" s="12"/>
      <c r="H2876" s="12"/>
      <c r="I2876" s="12"/>
      <c r="J2876" s="12"/>
      <c r="K2876" s="12"/>
      <c r="L2876" s="12"/>
      <c r="M2876" s="49"/>
      <c r="N2876" s="49"/>
      <c r="O2876" s="12"/>
      <c r="P2876" s="12"/>
      <c r="Q2876" s="12"/>
      <c r="R2876" s="12"/>
      <c r="S2876" s="12"/>
      <c r="T2876" s="12"/>
    </row>
    <row r="2877" spans="1:20" s="1" customFormat="1" x14ac:dyDescent="0.4">
      <c r="A2877" s="12"/>
      <c r="B2877" s="12"/>
      <c r="C2877" s="42"/>
      <c r="D2877" s="12"/>
      <c r="E2877" s="12"/>
      <c r="F2877" s="12"/>
      <c r="G2877" s="12"/>
      <c r="H2877" s="12"/>
      <c r="I2877" s="12"/>
      <c r="J2877" s="12"/>
      <c r="K2877" s="12"/>
      <c r="L2877" s="12"/>
      <c r="M2877" s="49"/>
      <c r="N2877" s="49"/>
      <c r="O2877" s="12"/>
      <c r="P2877" s="12"/>
      <c r="Q2877" s="12"/>
      <c r="R2877" s="12"/>
      <c r="S2877" s="12"/>
      <c r="T2877" s="12"/>
    </row>
    <row r="2878" spans="1:20" s="1" customFormat="1" x14ac:dyDescent="0.4">
      <c r="A2878" s="12"/>
      <c r="B2878" s="12"/>
      <c r="C2878" s="42"/>
      <c r="D2878" s="12"/>
      <c r="E2878" s="12"/>
      <c r="F2878" s="12"/>
      <c r="G2878" s="12"/>
      <c r="H2878" s="12"/>
      <c r="I2878" s="12"/>
      <c r="J2878" s="12"/>
      <c r="K2878" s="12"/>
      <c r="L2878" s="12"/>
      <c r="M2878" s="49"/>
      <c r="N2878" s="49"/>
      <c r="O2878" s="12"/>
      <c r="P2878" s="12"/>
      <c r="Q2878" s="12"/>
      <c r="R2878" s="12"/>
      <c r="S2878" s="12"/>
      <c r="T2878" s="12"/>
    </row>
    <row r="2879" spans="1:20" s="1" customFormat="1" x14ac:dyDescent="0.4">
      <c r="A2879" s="12"/>
      <c r="B2879" s="12"/>
      <c r="C2879" s="42"/>
      <c r="D2879" s="12"/>
      <c r="E2879" s="12"/>
      <c r="F2879" s="12"/>
      <c r="G2879" s="12"/>
      <c r="H2879" s="12"/>
      <c r="I2879" s="12"/>
      <c r="J2879" s="12"/>
      <c r="K2879" s="12"/>
      <c r="L2879" s="12"/>
      <c r="M2879" s="49"/>
      <c r="N2879" s="49"/>
      <c r="O2879" s="12"/>
      <c r="P2879" s="12"/>
      <c r="Q2879" s="12"/>
      <c r="R2879" s="12"/>
      <c r="S2879" s="12"/>
      <c r="T2879" s="12"/>
    </row>
    <row r="2880" spans="1:20" s="1" customFormat="1" x14ac:dyDescent="0.4">
      <c r="A2880" s="12"/>
      <c r="B2880" s="12"/>
      <c r="C2880" s="42"/>
      <c r="D2880" s="12"/>
      <c r="E2880" s="12"/>
      <c r="F2880" s="12"/>
      <c r="G2880" s="12"/>
      <c r="H2880" s="12"/>
      <c r="I2880" s="12"/>
      <c r="J2880" s="12"/>
      <c r="K2880" s="12"/>
      <c r="L2880" s="12"/>
      <c r="M2880" s="49"/>
      <c r="N2880" s="49"/>
      <c r="O2880" s="12"/>
      <c r="P2880" s="12"/>
      <c r="Q2880" s="12"/>
      <c r="R2880" s="12"/>
      <c r="S2880" s="12"/>
      <c r="T2880" s="12"/>
    </row>
    <row r="2881" spans="1:20" s="1" customFormat="1" x14ac:dyDescent="0.4">
      <c r="A2881" s="12"/>
      <c r="B2881" s="12"/>
      <c r="C2881" s="42"/>
      <c r="D2881" s="12"/>
      <c r="E2881" s="12"/>
      <c r="F2881" s="12"/>
      <c r="G2881" s="12"/>
      <c r="H2881" s="12"/>
      <c r="I2881" s="12"/>
      <c r="J2881" s="12"/>
      <c r="K2881" s="12"/>
      <c r="L2881" s="12"/>
      <c r="M2881" s="49"/>
      <c r="N2881" s="49"/>
      <c r="O2881" s="12"/>
      <c r="P2881" s="12"/>
      <c r="Q2881" s="12"/>
      <c r="R2881" s="12"/>
      <c r="S2881" s="12"/>
      <c r="T2881" s="12"/>
    </row>
    <row r="2882" spans="1:20" s="1" customFormat="1" x14ac:dyDescent="0.4">
      <c r="A2882" s="12"/>
      <c r="B2882" s="12"/>
      <c r="C2882" s="42"/>
      <c r="D2882" s="12"/>
      <c r="E2882" s="12"/>
      <c r="F2882" s="12"/>
      <c r="G2882" s="12"/>
      <c r="H2882" s="12"/>
      <c r="I2882" s="12"/>
      <c r="J2882" s="12"/>
      <c r="K2882" s="12"/>
      <c r="L2882" s="12"/>
      <c r="M2882" s="49"/>
      <c r="N2882" s="49"/>
      <c r="O2882" s="12"/>
      <c r="P2882" s="12"/>
      <c r="Q2882" s="12"/>
      <c r="R2882" s="12"/>
      <c r="S2882" s="12"/>
      <c r="T2882" s="12"/>
    </row>
    <row r="2883" spans="1:20" s="1" customFormat="1" x14ac:dyDescent="0.4">
      <c r="A2883" s="12"/>
      <c r="B2883" s="12"/>
      <c r="C2883" s="42"/>
      <c r="D2883" s="12"/>
      <c r="E2883" s="12"/>
      <c r="F2883" s="12"/>
      <c r="G2883" s="12"/>
      <c r="H2883" s="12"/>
      <c r="I2883" s="12"/>
      <c r="J2883" s="12"/>
      <c r="K2883" s="12"/>
      <c r="L2883" s="12"/>
      <c r="M2883" s="49"/>
      <c r="N2883" s="49"/>
      <c r="O2883" s="12"/>
      <c r="P2883" s="12"/>
      <c r="Q2883" s="12"/>
      <c r="R2883" s="12"/>
      <c r="S2883" s="12"/>
      <c r="T2883" s="12"/>
    </row>
    <row r="2884" spans="1:20" s="1" customFormat="1" x14ac:dyDescent="0.4">
      <c r="A2884" s="12"/>
      <c r="B2884" s="12"/>
      <c r="C2884" s="42"/>
      <c r="D2884" s="12"/>
      <c r="E2884" s="12"/>
      <c r="F2884" s="12"/>
      <c r="G2884" s="12"/>
      <c r="H2884" s="12"/>
      <c r="I2884" s="12"/>
      <c r="J2884" s="12"/>
      <c r="K2884" s="12"/>
      <c r="L2884" s="12"/>
      <c r="M2884" s="49"/>
      <c r="N2884" s="49"/>
      <c r="O2884" s="12"/>
      <c r="P2884" s="12"/>
      <c r="Q2884" s="12"/>
      <c r="R2884" s="12"/>
      <c r="S2884" s="12"/>
      <c r="T2884" s="12"/>
    </row>
    <row r="2885" spans="1:20" s="1" customFormat="1" x14ac:dyDescent="0.4">
      <c r="A2885" s="12"/>
      <c r="B2885" s="12"/>
      <c r="C2885" s="42"/>
      <c r="D2885" s="12"/>
      <c r="E2885" s="12"/>
      <c r="F2885" s="12"/>
      <c r="G2885" s="12"/>
      <c r="H2885" s="12"/>
      <c r="I2885" s="12"/>
      <c r="J2885" s="12"/>
      <c r="K2885" s="12"/>
      <c r="L2885" s="12"/>
      <c r="M2885" s="49"/>
      <c r="N2885" s="49"/>
      <c r="O2885" s="12"/>
      <c r="P2885" s="12"/>
      <c r="Q2885" s="12"/>
      <c r="R2885" s="12"/>
      <c r="S2885" s="12"/>
      <c r="T2885" s="12"/>
    </row>
    <row r="2886" spans="1:20" s="1" customFormat="1" x14ac:dyDescent="0.4">
      <c r="A2886" s="12"/>
      <c r="B2886" s="12"/>
      <c r="C2886" s="42"/>
      <c r="D2886" s="12"/>
      <c r="E2886" s="12"/>
      <c r="F2886" s="12"/>
      <c r="G2886" s="12"/>
      <c r="H2886" s="12"/>
      <c r="I2886" s="12"/>
      <c r="J2886" s="12"/>
      <c r="K2886" s="12"/>
      <c r="L2886" s="12"/>
      <c r="M2886" s="49"/>
      <c r="N2886" s="49"/>
      <c r="O2886" s="12"/>
      <c r="P2886" s="12"/>
      <c r="Q2886" s="12"/>
      <c r="R2886" s="12"/>
      <c r="S2886" s="12"/>
      <c r="T2886" s="12"/>
    </row>
    <row r="2887" spans="1:20" s="1" customFormat="1" x14ac:dyDescent="0.4">
      <c r="A2887" s="12"/>
      <c r="B2887" s="12"/>
      <c r="C2887" s="42"/>
      <c r="D2887" s="12"/>
      <c r="E2887" s="12"/>
      <c r="F2887" s="12"/>
      <c r="G2887" s="12"/>
      <c r="H2887" s="12"/>
      <c r="I2887" s="12"/>
      <c r="J2887" s="12"/>
      <c r="K2887" s="12"/>
      <c r="L2887" s="12"/>
      <c r="M2887" s="49"/>
      <c r="N2887" s="49"/>
      <c r="O2887" s="12"/>
      <c r="P2887" s="12"/>
      <c r="Q2887" s="12"/>
      <c r="R2887" s="12"/>
      <c r="S2887" s="12"/>
      <c r="T2887" s="12"/>
    </row>
    <row r="2888" spans="1:20" s="1" customFormat="1" x14ac:dyDescent="0.4">
      <c r="A2888" s="12"/>
      <c r="B2888" s="12"/>
      <c r="C2888" s="42"/>
      <c r="D2888" s="12"/>
      <c r="E2888" s="12"/>
      <c r="F2888" s="12"/>
      <c r="G2888" s="12"/>
      <c r="H2888" s="12"/>
      <c r="I2888" s="12"/>
      <c r="J2888" s="12"/>
      <c r="K2888" s="12"/>
      <c r="L2888" s="12"/>
      <c r="M2888" s="49"/>
      <c r="N2888" s="49"/>
      <c r="O2888" s="12"/>
      <c r="P2888" s="12"/>
      <c r="Q2888" s="12"/>
      <c r="R2888" s="12"/>
      <c r="S2888" s="12"/>
      <c r="T2888" s="12"/>
    </row>
    <row r="2889" spans="1:20" s="1" customFormat="1" x14ac:dyDescent="0.4">
      <c r="A2889" s="12"/>
      <c r="B2889" s="12"/>
      <c r="C2889" s="42"/>
      <c r="D2889" s="12"/>
      <c r="E2889" s="12"/>
      <c r="F2889" s="12"/>
      <c r="G2889" s="12"/>
      <c r="H2889" s="12"/>
      <c r="I2889" s="12"/>
      <c r="J2889" s="12"/>
      <c r="K2889" s="12"/>
      <c r="L2889" s="12"/>
      <c r="M2889" s="49"/>
      <c r="N2889" s="49"/>
      <c r="O2889" s="12"/>
      <c r="P2889" s="12"/>
      <c r="Q2889" s="12"/>
      <c r="R2889" s="12"/>
      <c r="S2889" s="12"/>
      <c r="T2889" s="12"/>
    </row>
    <row r="2890" spans="1:20" s="1" customFormat="1" x14ac:dyDescent="0.4">
      <c r="A2890" s="12"/>
      <c r="B2890" s="12"/>
      <c r="C2890" s="42"/>
      <c r="D2890" s="12"/>
      <c r="E2890" s="12"/>
      <c r="F2890" s="12"/>
      <c r="G2890" s="12"/>
      <c r="H2890" s="12"/>
      <c r="I2890" s="12"/>
      <c r="J2890" s="12"/>
      <c r="K2890" s="12"/>
      <c r="L2890" s="12"/>
      <c r="M2890" s="49"/>
      <c r="N2890" s="49"/>
      <c r="O2890" s="12"/>
      <c r="P2890" s="12"/>
      <c r="Q2890" s="12"/>
      <c r="R2890" s="12"/>
      <c r="S2890" s="12"/>
      <c r="T2890" s="12"/>
    </row>
    <row r="2891" spans="1:20" s="1" customFormat="1" x14ac:dyDescent="0.4">
      <c r="A2891" s="12"/>
      <c r="B2891" s="12"/>
      <c r="C2891" s="42"/>
      <c r="D2891" s="12"/>
      <c r="E2891" s="12"/>
      <c r="F2891" s="12"/>
      <c r="G2891" s="12"/>
      <c r="H2891" s="12"/>
      <c r="I2891" s="12"/>
      <c r="J2891" s="12"/>
      <c r="K2891" s="12"/>
      <c r="L2891" s="12"/>
      <c r="M2891" s="49"/>
      <c r="N2891" s="49"/>
      <c r="O2891" s="12"/>
      <c r="P2891" s="12"/>
      <c r="Q2891" s="12"/>
      <c r="R2891" s="12"/>
      <c r="S2891" s="12"/>
      <c r="T2891" s="12"/>
    </row>
    <row r="2892" spans="1:20" s="1" customFormat="1" x14ac:dyDescent="0.4">
      <c r="A2892" s="12"/>
      <c r="B2892" s="12"/>
      <c r="C2892" s="42"/>
      <c r="D2892" s="12"/>
      <c r="E2892" s="12"/>
      <c r="F2892" s="12"/>
      <c r="G2892" s="12"/>
      <c r="H2892" s="12"/>
      <c r="I2892" s="12"/>
      <c r="J2892" s="12"/>
      <c r="K2892" s="12"/>
      <c r="L2892" s="12"/>
      <c r="M2892" s="49"/>
      <c r="N2892" s="49"/>
      <c r="O2892" s="12"/>
      <c r="P2892" s="12"/>
      <c r="Q2892" s="12"/>
      <c r="R2892" s="12"/>
      <c r="S2892" s="12"/>
      <c r="T2892" s="12"/>
    </row>
    <row r="2893" spans="1:20" s="1" customFormat="1" x14ac:dyDescent="0.4">
      <c r="A2893" s="12"/>
      <c r="B2893" s="12"/>
      <c r="C2893" s="42"/>
      <c r="D2893" s="12"/>
      <c r="E2893" s="12"/>
      <c r="F2893" s="12"/>
      <c r="G2893" s="12"/>
      <c r="H2893" s="12"/>
      <c r="I2893" s="12"/>
      <c r="J2893" s="12"/>
      <c r="K2893" s="12"/>
      <c r="L2893" s="12"/>
      <c r="M2893" s="49"/>
      <c r="N2893" s="49"/>
      <c r="O2893" s="12"/>
      <c r="P2893" s="12"/>
      <c r="Q2893" s="12"/>
      <c r="R2893" s="12"/>
      <c r="S2893" s="12"/>
      <c r="T2893" s="12"/>
    </row>
    <row r="2894" spans="1:20" s="1" customFormat="1" x14ac:dyDescent="0.4">
      <c r="A2894" s="12"/>
      <c r="B2894" s="12"/>
      <c r="C2894" s="42"/>
      <c r="D2894" s="12"/>
      <c r="E2894" s="12"/>
      <c r="F2894" s="12"/>
      <c r="G2894" s="12"/>
      <c r="H2894" s="12"/>
      <c r="I2894" s="12"/>
      <c r="J2894" s="12"/>
      <c r="K2894" s="12"/>
      <c r="L2894" s="12"/>
      <c r="M2894" s="49"/>
      <c r="N2894" s="49"/>
      <c r="O2894" s="12"/>
      <c r="P2894" s="12"/>
      <c r="Q2894" s="12"/>
      <c r="R2894" s="12"/>
      <c r="S2894" s="12"/>
      <c r="T2894" s="12"/>
    </row>
    <row r="2895" spans="1:20" s="1" customFormat="1" x14ac:dyDescent="0.4">
      <c r="A2895" s="12"/>
      <c r="B2895" s="12"/>
      <c r="C2895" s="42"/>
      <c r="D2895" s="12"/>
      <c r="E2895" s="12"/>
      <c r="F2895" s="12"/>
      <c r="G2895" s="12"/>
      <c r="H2895" s="12"/>
      <c r="I2895" s="12"/>
      <c r="J2895" s="12"/>
      <c r="K2895" s="12"/>
      <c r="L2895" s="12"/>
      <c r="M2895" s="49"/>
      <c r="N2895" s="49"/>
      <c r="O2895" s="12"/>
      <c r="P2895" s="12"/>
      <c r="Q2895" s="12"/>
      <c r="R2895" s="12"/>
      <c r="S2895" s="12"/>
      <c r="T2895" s="12"/>
    </row>
    <row r="2896" spans="1:20" s="1" customFormat="1" x14ac:dyDescent="0.4">
      <c r="A2896" s="12"/>
      <c r="B2896" s="12"/>
      <c r="C2896" s="42"/>
      <c r="D2896" s="12"/>
      <c r="E2896" s="12"/>
      <c r="F2896" s="12"/>
      <c r="G2896" s="12"/>
      <c r="H2896" s="12"/>
      <c r="I2896" s="12"/>
      <c r="J2896" s="12"/>
      <c r="K2896" s="12"/>
      <c r="L2896" s="12"/>
      <c r="M2896" s="49"/>
      <c r="N2896" s="49"/>
      <c r="O2896" s="12"/>
      <c r="P2896" s="12"/>
      <c r="Q2896" s="12"/>
      <c r="R2896" s="12"/>
      <c r="S2896" s="12"/>
      <c r="T2896" s="12"/>
    </row>
    <row r="2897" spans="1:20" s="1" customFormat="1" x14ac:dyDescent="0.4">
      <c r="A2897" s="12"/>
      <c r="B2897" s="12"/>
      <c r="C2897" s="42"/>
      <c r="D2897" s="12"/>
      <c r="E2897" s="12"/>
      <c r="F2897" s="12"/>
      <c r="G2897" s="12"/>
      <c r="H2897" s="12"/>
      <c r="I2897" s="12"/>
      <c r="J2897" s="12"/>
      <c r="K2897" s="12"/>
      <c r="L2897" s="12"/>
      <c r="M2897" s="49"/>
      <c r="N2897" s="49"/>
      <c r="O2897" s="12"/>
      <c r="P2897" s="12"/>
      <c r="Q2897" s="12"/>
      <c r="R2897" s="12"/>
      <c r="S2897" s="12"/>
      <c r="T2897" s="12"/>
    </row>
    <row r="2898" spans="1:20" s="1" customFormat="1" x14ac:dyDescent="0.4">
      <c r="A2898" s="12"/>
      <c r="B2898" s="12"/>
      <c r="C2898" s="42"/>
      <c r="D2898" s="12"/>
      <c r="E2898" s="12"/>
      <c r="F2898" s="12"/>
      <c r="G2898" s="12"/>
      <c r="H2898" s="12"/>
      <c r="I2898" s="12"/>
      <c r="J2898" s="12"/>
      <c r="K2898" s="12"/>
      <c r="L2898" s="12"/>
      <c r="M2898" s="49"/>
      <c r="N2898" s="49"/>
      <c r="O2898" s="12"/>
      <c r="P2898" s="12"/>
      <c r="Q2898" s="12"/>
      <c r="R2898" s="12"/>
      <c r="S2898" s="12"/>
      <c r="T2898" s="12"/>
    </row>
    <row r="2899" spans="1:20" s="1" customFormat="1" x14ac:dyDescent="0.4">
      <c r="A2899" s="12"/>
      <c r="B2899" s="12"/>
      <c r="C2899" s="42"/>
      <c r="D2899" s="12"/>
      <c r="E2899" s="12"/>
      <c r="F2899" s="12"/>
      <c r="G2899" s="12"/>
      <c r="H2899" s="12"/>
      <c r="I2899" s="12"/>
      <c r="J2899" s="12"/>
      <c r="K2899" s="12"/>
      <c r="L2899" s="12"/>
      <c r="M2899" s="49"/>
      <c r="N2899" s="49"/>
      <c r="O2899" s="12"/>
      <c r="P2899" s="12"/>
      <c r="Q2899" s="12"/>
      <c r="R2899" s="12"/>
      <c r="S2899" s="12"/>
      <c r="T2899" s="12"/>
    </row>
    <row r="2900" spans="1:20" s="1" customFormat="1" x14ac:dyDescent="0.4">
      <c r="A2900" s="12"/>
      <c r="B2900" s="12"/>
      <c r="C2900" s="42"/>
      <c r="D2900" s="12"/>
      <c r="E2900" s="12"/>
      <c r="F2900" s="12"/>
      <c r="G2900" s="12"/>
      <c r="H2900" s="12"/>
      <c r="I2900" s="12"/>
      <c r="J2900" s="12"/>
      <c r="K2900" s="12"/>
      <c r="L2900" s="12"/>
      <c r="M2900" s="49"/>
      <c r="N2900" s="49"/>
      <c r="O2900" s="12"/>
      <c r="P2900" s="12"/>
      <c r="Q2900" s="12"/>
      <c r="R2900" s="12"/>
      <c r="S2900" s="12"/>
      <c r="T2900" s="12"/>
    </row>
    <row r="2901" spans="1:20" s="1" customFormat="1" x14ac:dyDescent="0.4">
      <c r="A2901" s="12"/>
      <c r="B2901" s="12"/>
      <c r="C2901" s="42"/>
      <c r="D2901" s="12"/>
      <c r="E2901" s="12"/>
      <c r="F2901" s="12"/>
      <c r="G2901" s="12"/>
      <c r="H2901" s="12"/>
      <c r="I2901" s="12"/>
      <c r="J2901" s="12"/>
      <c r="K2901" s="12"/>
      <c r="L2901" s="12"/>
      <c r="M2901" s="49"/>
      <c r="N2901" s="49"/>
      <c r="O2901" s="12"/>
      <c r="P2901" s="12"/>
      <c r="Q2901" s="12"/>
      <c r="R2901" s="12"/>
      <c r="S2901" s="12"/>
      <c r="T2901" s="12"/>
    </row>
    <row r="2902" spans="1:20" s="1" customFormat="1" x14ac:dyDescent="0.4">
      <c r="A2902" s="12"/>
      <c r="B2902" s="12"/>
      <c r="C2902" s="42"/>
      <c r="D2902" s="12"/>
      <c r="E2902" s="12"/>
      <c r="F2902" s="12"/>
      <c r="G2902" s="12"/>
      <c r="H2902" s="12"/>
      <c r="I2902" s="12"/>
      <c r="J2902" s="12"/>
      <c r="K2902" s="12"/>
      <c r="L2902" s="12"/>
      <c r="M2902" s="49"/>
      <c r="N2902" s="49"/>
      <c r="O2902" s="12"/>
      <c r="P2902" s="12"/>
      <c r="Q2902" s="12"/>
      <c r="R2902" s="12"/>
      <c r="S2902" s="12"/>
      <c r="T2902" s="12"/>
    </row>
    <row r="2903" spans="1:20" s="1" customFormat="1" x14ac:dyDescent="0.4">
      <c r="A2903" s="12"/>
      <c r="B2903" s="12"/>
      <c r="C2903" s="42"/>
      <c r="D2903" s="12"/>
      <c r="E2903" s="12"/>
      <c r="F2903" s="12"/>
      <c r="G2903" s="12"/>
      <c r="H2903" s="12"/>
      <c r="I2903" s="12"/>
      <c r="J2903" s="12"/>
      <c r="K2903" s="12"/>
      <c r="L2903" s="12"/>
      <c r="M2903" s="49"/>
      <c r="N2903" s="49"/>
      <c r="O2903" s="12"/>
      <c r="P2903" s="12"/>
      <c r="Q2903" s="12"/>
      <c r="R2903" s="12"/>
      <c r="S2903" s="12"/>
      <c r="T2903" s="12"/>
    </row>
    <row r="2904" spans="1:20" s="1" customFormat="1" x14ac:dyDescent="0.4">
      <c r="A2904" s="12"/>
      <c r="B2904" s="12"/>
      <c r="C2904" s="42"/>
      <c r="D2904" s="12"/>
      <c r="E2904" s="12"/>
      <c r="F2904" s="12"/>
      <c r="G2904" s="12"/>
      <c r="H2904" s="12"/>
      <c r="I2904" s="12"/>
      <c r="J2904" s="12"/>
      <c r="K2904" s="12"/>
      <c r="L2904" s="12"/>
      <c r="M2904" s="49"/>
      <c r="N2904" s="49"/>
      <c r="O2904" s="12"/>
      <c r="P2904" s="12"/>
      <c r="Q2904" s="12"/>
      <c r="R2904" s="12"/>
      <c r="S2904" s="12"/>
      <c r="T2904" s="12"/>
    </row>
    <row r="2905" spans="1:20" s="1" customFormat="1" x14ac:dyDescent="0.4">
      <c r="A2905" s="12"/>
      <c r="B2905" s="12"/>
      <c r="C2905" s="42"/>
      <c r="D2905" s="12"/>
      <c r="E2905" s="12"/>
      <c r="F2905" s="12"/>
      <c r="G2905" s="12"/>
      <c r="H2905" s="12"/>
      <c r="I2905" s="12"/>
      <c r="J2905" s="12"/>
      <c r="K2905" s="12"/>
      <c r="L2905" s="12"/>
      <c r="M2905" s="49"/>
      <c r="N2905" s="49"/>
      <c r="O2905" s="12"/>
      <c r="P2905" s="12"/>
      <c r="Q2905" s="12"/>
      <c r="R2905" s="12"/>
      <c r="S2905" s="12"/>
      <c r="T2905" s="12"/>
    </row>
    <row r="2906" spans="1:20" s="1" customFormat="1" x14ac:dyDescent="0.4">
      <c r="A2906" s="12"/>
      <c r="B2906" s="12"/>
      <c r="C2906" s="42"/>
      <c r="D2906" s="12"/>
      <c r="E2906" s="12"/>
      <c r="F2906" s="12"/>
      <c r="G2906" s="12"/>
      <c r="H2906" s="12"/>
      <c r="I2906" s="12"/>
      <c r="J2906" s="12"/>
      <c r="K2906" s="12"/>
      <c r="L2906" s="12"/>
      <c r="M2906" s="49"/>
      <c r="N2906" s="49"/>
      <c r="O2906" s="12"/>
      <c r="P2906" s="12"/>
      <c r="Q2906" s="12"/>
      <c r="R2906" s="12"/>
      <c r="S2906" s="12"/>
      <c r="T2906" s="12"/>
    </row>
    <row r="2907" spans="1:20" s="1" customFormat="1" x14ac:dyDescent="0.4">
      <c r="A2907" s="12"/>
      <c r="B2907" s="12"/>
      <c r="C2907" s="42"/>
      <c r="D2907" s="12"/>
      <c r="E2907" s="12"/>
      <c r="F2907" s="12"/>
      <c r="G2907" s="12"/>
      <c r="H2907" s="12"/>
      <c r="I2907" s="12"/>
      <c r="J2907" s="12"/>
      <c r="K2907" s="12"/>
      <c r="L2907" s="12"/>
      <c r="M2907" s="49"/>
      <c r="N2907" s="49"/>
      <c r="O2907" s="12"/>
      <c r="P2907" s="12"/>
      <c r="Q2907" s="12"/>
      <c r="R2907" s="12"/>
      <c r="S2907" s="12"/>
      <c r="T2907" s="12"/>
    </row>
    <row r="2908" spans="1:20" s="1" customFormat="1" x14ac:dyDescent="0.4">
      <c r="A2908" s="12"/>
      <c r="B2908" s="12"/>
      <c r="C2908" s="42"/>
      <c r="D2908" s="12"/>
      <c r="E2908" s="12"/>
      <c r="F2908" s="12"/>
      <c r="G2908" s="12"/>
      <c r="H2908" s="12"/>
      <c r="I2908" s="12"/>
      <c r="J2908" s="12"/>
      <c r="K2908" s="12"/>
      <c r="L2908" s="12"/>
      <c r="M2908" s="49"/>
      <c r="N2908" s="49"/>
      <c r="O2908" s="12"/>
      <c r="P2908" s="12"/>
      <c r="Q2908" s="12"/>
      <c r="R2908" s="12"/>
      <c r="S2908" s="12"/>
      <c r="T2908" s="12"/>
    </row>
    <row r="2909" spans="1:20" s="1" customFormat="1" x14ac:dyDescent="0.4">
      <c r="A2909" s="12"/>
      <c r="B2909" s="12"/>
      <c r="C2909" s="42"/>
      <c r="D2909" s="12"/>
      <c r="E2909" s="12"/>
      <c r="F2909" s="12"/>
      <c r="G2909" s="12"/>
      <c r="H2909" s="12"/>
      <c r="I2909" s="12"/>
      <c r="J2909" s="12"/>
      <c r="K2909" s="12"/>
      <c r="L2909" s="12"/>
      <c r="M2909" s="49"/>
      <c r="N2909" s="49"/>
      <c r="O2909" s="12"/>
      <c r="P2909" s="12"/>
      <c r="Q2909" s="12"/>
      <c r="R2909" s="12"/>
      <c r="S2909" s="12"/>
      <c r="T2909" s="12"/>
    </row>
    <row r="2910" spans="1:20" s="1" customFormat="1" x14ac:dyDescent="0.4">
      <c r="A2910" s="12"/>
      <c r="B2910" s="12"/>
      <c r="C2910" s="42"/>
      <c r="D2910" s="12"/>
      <c r="E2910" s="12"/>
      <c r="F2910" s="12"/>
      <c r="G2910" s="12"/>
      <c r="H2910" s="12"/>
      <c r="I2910" s="12"/>
      <c r="J2910" s="12"/>
      <c r="K2910" s="12"/>
      <c r="L2910" s="12"/>
      <c r="M2910" s="49"/>
      <c r="N2910" s="49"/>
      <c r="O2910" s="12"/>
      <c r="P2910" s="12"/>
      <c r="Q2910" s="12"/>
      <c r="R2910" s="12"/>
      <c r="S2910" s="12"/>
      <c r="T2910" s="12"/>
    </row>
    <row r="2911" spans="1:20" s="1" customFormat="1" x14ac:dyDescent="0.4">
      <c r="A2911" s="12"/>
      <c r="B2911" s="12"/>
      <c r="C2911" s="42"/>
      <c r="D2911" s="12"/>
      <c r="E2911" s="12"/>
      <c r="F2911" s="12"/>
      <c r="G2911" s="12"/>
      <c r="H2911" s="12"/>
      <c r="I2911" s="12"/>
      <c r="J2911" s="12"/>
      <c r="K2911" s="12"/>
      <c r="L2911" s="12"/>
      <c r="M2911" s="49"/>
      <c r="N2911" s="49"/>
      <c r="O2911" s="12"/>
      <c r="P2911" s="12"/>
      <c r="Q2911" s="12"/>
      <c r="R2911" s="12"/>
      <c r="S2911" s="12"/>
      <c r="T2911" s="12"/>
    </row>
    <row r="2912" spans="1:20" s="1" customFormat="1" x14ac:dyDescent="0.4">
      <c r="A2912" s="12"/>
      <c r="B2912" s="12"/>
      <c r="C2912" s="42"/>
      <c r="D2912" s="12"/>
      <c r="E2912" s="12"/>
      <c r="F2912" s="12"/>
      <c r="G2912" s="12"/>
      <c r="H2912" s="12"/>
      <c r="I2912" s="12"/>
      <c r="J2912" s="12"/>
      <c r="K2912" s="12"/>
      <c r="L2912" s="12"/>
      <c r="M2912" s="49"/>
      <c r="N2912" s="49"/>
      <c r="O2912" s="12"/>
      <c r="P2912" s="12"/>
      <c r="Q2912" s="12"/>
      <c r="R2912" s="12"/>
      <c r="S2912" s="12"/>
      <c r="T2912" s="12"/>
    </row>
    <row r="2913" spans="1:20" s="1" customFormat="1" x14ac:dyDescent="0.4">
      <c r="A2913" s="12"/>
      <c r="B2913" s="12"/>
      <c r="C2913" s="42"/>
      <c r="D2913" s="12"/>
      <c r="E2913" s="12"/>
      <c r="F2913" s="12"/>
      <c r="G2913" s="12"/>
      <c r="H2913" s="12"/>
      <c r="I2913" s="12"/>
      <c r="J2913" s="12"/>
      <c r="K2913" s="12"/>
      <c r="L2913" s="12"/>
      <c r="M2913" s="49"/>
      <c r="N2913" s="49"/>
      <c r="O2913" s="12"/>
      <c r="P2913" s="12"/>
      <c r="Q2913" s="12"/>
      <c r="R2913" s="12"/>
      <c r="S2913" s="12"/>
      <c r="T2913" s="12"/>
    </row>
    <row r="2914" spans="1:20" s="1" customFormat="1" x14ac:dyDescent="0.4">
      <c r="A2914" s="12"/>
      <c r="B2914" s="12"/>
      <c r="C2914" s="42"/>
      <c r="D2914" s="12"/>
      <c r="E2914" s="12"/>
      <c r="F2914" s="12"/>
      <c r="G2914" s="12"/>
      <c r="H2914" s="12"/>
      <c r="I2914" s="12"/>
      <c r="J2914" s="12"/>
      <c r="K2914" s="12"/>
      <c r="L2914" s="12"/>
      <c r="M2914" s="49"/>
      <c r="N2914" s="49"/>
      <c r="O2914" s="12"/>
      <c r="P2914" s="12"/>
      <c r="Q2914" s="12"/>
      <c r="R2914" s="12"/>
      <c r="S2914" s="12"/>
      <c r="T2914" s="12"/>
    </row>
    <row r="2915" spans="1:20" s="1" customFormat="1" x14ac:dyDescent="0.4">
      <c r="A2915" s="12"/>
      <c r="B2915" s="12"/>
      <c r="C2915" s="42"/>
      <c r="D2915" s="12"/>
      <c r="E2915" s="12"/>
      <c r="F2915" s="12"/>
      <c r="G2915" s="12"/>
      <c r="H2915" s="12"/>
      <c r="I2915" s="12"/>
      <c r="J2915" s="12"/>
      <c r="K2915" s="12"/>
      <c r="L2915" s="12"/>
      <c r="M2915" s="49"/>
      <c r="N2915" s="49"/>
      <c r="O2915" s="12"/>
      <c r="P2915" s="12"/>
      <c r="Q2915" s="12"/>
      <c r="R2915" s="12"/>
      <c r="S2915" s="12"/>
      <c r="T2915" s="12"/>
    </row>
    <row r="2916" spans="1:20" s="1" customFormat="1" x14ac:dyDescent="0.4">
      <c r="A2916" s="12"/>
      <c r="B2916" s="12"/>
      <c r="C2916" s="42"/>
      <c r="D2916" s="12"/>
      <c r="E2916" s="12"/>
      <c r="F2916" s="12"/>
      <c r="G2916" s="12"/>
      <c r="H2916" s="12"/>
      <c r="I2916" s="12"/>
      <c r="J2916" s="12"/>
      <c r="K2916" s="12"/>
      <c r="L2916" s="12"/>
      <c r="M2916" s="49"/>
      <c r="N2916" s="49"/>
      <c r="O2916" s="12"/>
      <c r="P2916" s="12"/>
      <c r="Q2916" s="12"/>
      <c r="R2916" s="12"/>
      <c r="S2916" s="12"/>
      <c r="T2916" s="12"/>
    </row>
    <row r="2917" spans="1:20" s="1" customFormat="1" x14ac:dyDescent="0.4">
      <c r="A2917" s="12"/>
      <c r="B2917" s="12"/>
      <c r="C2917" s="42"/>
      <c r="D2917" s="12"/>
      <c r="E2917" s="12"/>
      <c r="F2917" s="12"/>
      <c r="G2917" s="12"/>
      <c r="H2917" s="12"/>
      <c r="I2917" s="12"/>
      <c r="J2917" s="12"/>
      <c r="K2917" s="12"/>
      <c r="L2917" s="12"/>
      <c r="M2917" s="49"/>
      <c r="N2917" s="49"/>
      <c r="O2917" s="12"/>
      <c r="P2917" s="12"/>
      <c r="Q2917" s="12"/>
      <c r="R2917" s="12"/>
      <c r="S2917" s="12"/>
      <c r="T2917" s="12"/>
    </row>
    <row r="2918" spans="1:20" s="1" customFormat="1" x14ac:dyDescent="0.4">
      <c r="A2918" s="12"/>
      <c r="B2918" s="12"/>
      <c r="C2918" s="42"/>
      <c r="D2918" s="12"/>
      <c r="E2918" s="12"/>
      <c r="F2918" s="12"/>
      <c r="G2918" s="12"/>
      <c r="H2918" s="12"/>
      <c r="I2918" s="12"/>
      <c r="J2918" s="12"/>
      <c r="K2918" s="12"/>
      <c r="L2918" s="12"/>
      <c r="M2918" s="49"/>
      <c r="N2918" s="49"/>
      <c r="O2918" s="12"/>
      <c r="P2918" s="12"/>
      <c r="Q2918" s="12"/>
      <c r="R2918" s="12"/>
      <c r="S2918" s="12"/>
      <c r="T2918" s="12"/>
    </row>
    <row r="2919" spans="1:20" s="1" customFormat="1" x14ac:dyDescent="0.4">
      <c r="A2919" s="12"/>
      <c r="B2919" s="12"/>
      <c r="C2919" s="42"/>
      <c r="D2919" s="12"/>
      <c r="E2919" s="12"/>
      <c r="F2919" s="12"/>
      <c r="G2919" s="12"/>
      <c r="H2919" s="12"/>
      <c r="I2919" s="12"/>
      <c r="J2919" s="12"/>
      <c r="K2919" s="12"/>
      <c r="L2919" s="12"/>
      <c r="M2919" s="49"/>
      <c r="N2919" s="49"/>
      <c r="O2919" s="12"/>
      <c r="P2919" s="12"/>
      <c r="Q2919" s="12"/>
      <c r="R2919" s="12"/>
      <c r="S2919" s="12"/>
      <c r="T2919" s="12"/>
    </row>
    <row r="2920" spans="1:20" s="1" customFormat="1" x14ac:dyDescent="0.4">
      <c r="A2920" s="12"/>
      <c r="B2920" s="12"/>
      <c r="C2920" s="42"/>
      <c r="D2920" s="12"/>
      <c r="E2920" s="12"/>
      <c r="F2920" s="12"/>
      <c r="G2920" s="12"/>
      <c r="H2920" s="12"/>
      <c r="I2920" s="12"/>
      <c r="J2920" s="12"/>
      <c r="K2920" s="12"/>
      <c r="L2920" s="12"/>
      <c r="M2920" s="49"/>
      <c r="N2920" s="49"/>
      <c r="O2920" s="12"/>
      <c r="P2920" s="12"/>
      <c r="Q2920" s="12"/>
      <c r="R2920" s="12"/>
      <c r="S2920" s="12"/>
      <c r="T2920" s="12"/>
    </row>
    <row r="2921" spans="1:20" s="1" customFormat="1" x14ac:dyDescent="0.4">
      <c r="A2921" s="12"/>
      <c r="B2921" s="12"/>
      <c r="C2921" s="42"/>
      <c r="D2921" s="12"/>
      <c r="E2921" s="12"/>
      <c r="F2921" s="12"/>
      <c r="G2921" s="12"/>
      <c r="H2921" s="12"/>
      <c r="I2921" s="12"/>
      <c r="J2921" s="12"/>
      <c r="K2921" s="12"/>
      <c r="L2921" s="12"/>
      <c r="M2921" s="49"/>
      <c r="N2921" s="49"/>
      <c r="O2921" s="12"/>
      <c r="P2921" s="12"/>
      <c r="Q2921" s="12"/>
      <c r="R2921" s="12"/>
      <c r="S2921" s="12"/>
      <c r="T2921" s="12"/>
    </row>
    <row r="2922" spans="1:20" s="1" customFormat="1" x14ac:dyDescent="0.4">
      <c r="A2922" s="12"/>
      <c r="B2922" s="12"/>
      <c r="C2922" s="42"/>
      <c r="D2922" s="12"/>
      <c r="E2922" s="12"/>
      <c r="F2922" s="12"/>
      <c r="G2922" s="12"/>
      <c r="H2922" s="12"/>
      <c r="I2922" s="12"/>
      <c r="J2922" s="12"/>
      <c r="K2922" s="12"/>
      <c r="L2922" s="12"/>
      <c r="M2922" s="49"/>
      <c r="N2922" s="49"/>
      <c r="O2922" s="12"/>
      <c r="P2922" s="12"/>
      <c r="Q2922" s="12"/>
      <c r="R2922" s="12"/>
      <c r="S2922" s="12"/>
      <c r="T2922" s="12"/>
    </row>
    <row r="2923" spans="1:20" s="1" customFormat="1" x14ac:dyDescent="0.4">
      <c r="A2923" s="12"/>
      <c r="B2923" s="12"/>
      <c r="C2923" s="42"/>
      <c r="D2923" s="12"/>
      <c r="E2923" s="12"/>
      <c r="F2923" s="12"/>
      <c r="G2923" s="12"/>
      <c r="H2923" s="12"/>
      <c r="I2923" s="12"/>
      <c r="J2923" s="12"/>
      <c r="K2923" s="12"/>
      <c r="L2923" s="12"/>
      <c r="M2923" s="49"/>
      <c r="N2923" s="49"/>
      <c r="O2923" s="12"/>
      <c r="P2923" s="12"/>
      <c r="Q2923" s="12"/>
      <c r="R2923" s="12"/>
      <c r="S2923" s="12"/>
      <c r="T2923" s="12"/>
    </row>
    <row r="2924" spans="1:20" s="1" customFormat="1" x14ac:dyDescent="0.4">
      <c r="A2924" s="12"/>
      <c r="B2924" s="12"/>
      <c r="C2924" s="42"/>
      <c r="D2924" s="12"/>
      <c r="E2924" s="12"/>
      <c r="F2924" s="12"/>
      <c r="G2924" s="12"/>
      <c r="H2924" s="12"/>
      <c r="I2924" s="12"/>
      <c r="J2924" s="12"/>
      <c r="K2924" s="12"/>
      <c r="L2924" s="12"/>
      <c r="M2924" s="49"/>
      <c r="N2924" s="49"/>
      <c r="O2924" s="12"/>
      <c r="P2924" s="12"/>
      <c r="Q2924" s="12"/>
      <c r="R2924" s="12"/>
      <c r="S2924" s="12"/>
      <c r="T2924" s="12"/>
    </row>
    <row r="2925" spans="1:20" s="1" customFormat="1" x14ac:dyDescent="0.4">
      <c r="A2925" s="12"/>
      <c r="B2925" s="12"/>
      <c r="C2925" s="42"/>
      <c r="D2925" s="12"/>
      <c r="E2925" s="12"/>
      <c r="F2925" s="12"/>
      <c r="G2925" s="12"/>
      <c r="H2925" s="12"/>
      <c r="I2925" s="12"/>
      <c r="J2925" s="12"/>
      <c r="K2925" s="12"/>
      <c r="L2925" s="12"/>
      <c r="M2925" s="49"/>
      <c r="N2925" s="49"/>
      <c r="O2925" s="12"/>
      <c r="P2925" s="12"/>
      <c r="Q2925" s="12"/>
      <c r="R2925" s="12"/>
      <c r="S2925" s="12"/>
      <c r="T2925" s="12"/>
    </row>
    <row r="2926" spans="1:20" s="1" customFormat="1" x14ac:dyDescent="0.4">
      <c r="A2926" s="12"/>
      <c r="B2926" s="12"/>
      <c r="C2926" s="42"/>
      <c r="D2926" s="12"/>
      <c r="E2926" s="12"/>
      <c r="F2926" s="12"/>
      <c r="G2926" s="12"/>
      <c r="H2926" s="12"/>
      <c r="I2926" s="12"/>
      <c r="J2926" s="12"/>
      <c r="K2926" s="12"/>
      <c r="L2926" s="12"/>
      <c r="M2926" s="49"/>
      <c r="N2926" s="49"/>
      <c r="O2926" s="12"/>
      <c r="P2926" s="12"/>
      <c r="Q2926" s="12"/>
      <c r="R2926" s="12"/>
      <c r="S2926" s="12"/>
      <c r="T2926" s="12"/>
    </row>
    <row r="2927" spans="1:20" s="1" customFormat="1" x14ac:dyDescent="0.4">
      <c r="A2927" s="12"/>
      <c r="B2927" s="12"/>
      <c r="C2927" s="42"/>
      <c r="D2927" s="12"/>
      <c r="E2927" s="12"/>
      <c r="F2927" s="12"/>
      <c r="G2927" s="12"/>
      <c r="H2927" s="12"/>
      <c r="I2927" s="12"/>
      <c r="J2927" s="12"/>
      <c r="K2927" s="12"/>
      <c r="L2927" s="12"/>
      <c r="M2927" s="49"/>
      <c r="N2927" s="49"/>
      <c r="O2927" s="12"/>
      <c r="P2927" s="12"/>
      <c r="Q2927" s="12"/>
      <c r="R2927" s="12"/>
      <c r="S2927" s="12"/>
      <c r="T2927" s="12"/>
    </row>
    <row r="2928" spans="1:20" s="1" customFormat="1" x14ac:dyDescent="0.4">
      <c r="A2928" s="12"/>
      <c r="B2928" s="12"/>
      <c r="C2928" s="42"/>
      <c r="D2928" s="12"/>
      <c r="E2928" s="12"/>
      <c r="F2928" s="12"/>
      <c r="G2928" s="12"/>
      <c r="H2928" s="12"/>
      <c r="I2928" s="12"/>
      <c r="J2928" s="12"/>
      <c r="K2928" s="12"/>
      <c r="L2928" s="12"/>
      <c r="M2928" s="49"/>
      <c r="N2928" s="49"/>
      <c r="O2928" s="12"/>
      <c r="P2928" s="12"/>
      <c r="Q2928" s="12"/>
      <c r="R2928" s="12"/>
      <c r="S2928" s="12"/>
      <c r="T2928" s="12"/>
    </row>
    <row r="2929" spans="1:20" s="1" customFormat="1" x14ac:dyDescent="0.4">
      <c r="A2929" s="12"/>
      <c r="B2929" s="12"/>
      <c r="C2929" s="42"/>
      <c r="D2929" s="12"/>
      <c r="E2929" s="12"/>
      <c r="F2929" s="12"/>
      <c r="G2929" s="12"/>
      <c r="H2929" s="12"/>
      <c r="I2929" s="12"/>
      <c r="J2929" s="12"/>
      <c r="K2929" s="12"/>
      <c r="L2929" s="12"/>
      <c r="M2929" s="49"/>
      <c r="N2929" s="49"/>
      <c r="O2929" s="12"/>
      <c r="P2929" s="12"/>
      <c r="Q2929" s="12"/>
      <c r="R2929" s="12"/>
      <c r="S2929" s="12"/>
      <c r="T2929" s="12"/>
    </row>
    <row r="2930" spans="1:20" s="1" customFormat="1" x14ac:dyDescent="0.4">
      <c r="A2930" s="12"/>
      <c r="B2930" s="12"/>
      <c r="C2930" s="42"/>
      <c r="D2930" s="12"/>
      <c r="E2930" s="12"/>
      <c r="F2930" s="12"/>
      <c r="G2930" s="12"/>
      <c r="H2930" s="12"/>
      <c r="I2930" s="12"/>
      <c r="J2930" s="12"/>
      <c r="K2930" s="12"/>
      <c r="L2930" s="12"/>
      <c r="M2930" s="49"/>
      <c r="N2930" s="49"/>
      <c r="O2930" s="12"/>
      <c r="P2930" s="12"/>
      <c r="Q2930" s="12"/>
      <c r="R2930" s="12"/>
      <c r="S2930" s="12"/>
      <c r="T2930" s="12"/>
    </row>
    <row r="2931" spans="1:20" s="1" customFormat="1" x14ac:dyDescent="0.4">
      <c r="A2931" s="12"/>
      <c r="B2931" s="12"/>
      <c r="C2931" s="42"/>
      <c r="D2931" s="12"/>
      <c r="E2931" s="12"/>
      <c r="F2931" s="12"/>
      <c r="G2931" s="12"/>
      <c r="H2931" s="12"/>
      <c r="I2931" s="12"/>
      <c r="J2931" s="12"/>
      <c r="K2931" s="12"/>
      <c r="L2931" s="12"/>
      <c r="M2931" s="49"/>
      <c r="N2931" s="49"/>
      <c r="O2931" s="12"/>
      <c r="P2931" s="12"/>
      <c r="Q2931" s="12"/>
      <c r="R2931" s="12"/>
      <c r="S2931" s="12"/>
      <c r="T2931" s="12"/>
    </row>
    <row r="2932" spans="1:20" s="1" customFormat="1" x14ac:dyDescent="0.4">
      <c r="A2932" s="12"/>
      <c r="B2932" s="12"/>
      <c r="C2932" s="42"/>
      <c r="D2932" s="12"/>
      <c r="E2932" s="12"/>
      <c r="F2932" s="12"/>
      <c r="G2932" s="12"/>
      <c r="H2932" s="12"/>
      <c r="I2932" s="12"/>
      <c r="J2932" s="12"/>
      <c r="K2932" s="12"/>
      <c r="L2932" s="12"/>
      <c r="M2932" s="49"/>
      <c r="N2932" s="49"/>
      <c r="O2932" s="12"/>
      <c r="P2932" s="12"/>
      <c r="Q2932" s="12"/>
      <c r="R2932" s="12"/>
      <c r="S2932" s="12"/>
      <c r="T2932" s="12"/>
    </row>
    <row r="2933" spans="1:20" s="1" customFormat="1" x14ac:dyDescent="0.4">
      <c r="A2933" s="12"/>
      <c r="B2933" s="12"/>
      <c r="C2933" s="42"/>
      <c r="D2933" s="12"/>
      <c r="E2933" s="12"/>
      <c r="F2933" s="12"/>
      <c r="G2933" s="12"/>
      <c r="H2933" s="12"/>
      <c r="I2933" s="12"/>
      <c r="J2933" s="12"/>
      <c r="K2933" s="12"/>
      <c r="L2933" s="12"/>
      <c r="M2933" s="49"/>
      <c r="N2933" s="49"/>
      <c r="O2933" s="12"/>
      <c r="P2933" s="12"/>
      <c r="Q2933" s="12"/>
      <c r="R2933" s="12"/>
      <c r="S2933" s="12"/>
      <c r="T2933" s="12"/>
    </row>
    <row r="2934" spans="1:20" s="1" customFormat="1" x14ac:dyDescent="0.4">
      <c r="A2934" s="12"/>
      <c r="B2934" s="12"/>
      <c r="C2934" s="42"/>
      <c r="D2934" s="12"/>
      <c r="E2934" s="12"/>
      <c r="F2934" s="12"/>
      <c r="G2934" s="12"/>
      <c r="H2934" s="12"/>
      <c r="I2934" s="12"/>
      <c r="J2934" s="12"/>
      <c r="K2934" s="12"/>
      <c r="L2934" s="12"/>
      <c r="M2934" s="49"/>
      <c r="N2934" s="49"/>
      <c r="O2934" s="12"/>
      <c r="P2934" s="12"/>
      <c r="Q2934" s="12"/>
      <c r="R2934" s="12"/>
      <c r="S2934" s="12"/>
      <c r="T2934" s="12"/>
    </row>
    <row r="2935" spans="1:20" s="1" customFormat="1" x14ac:dyDescent="0.4">
      <c r="A2935" s="12"/>
      <c r="B2935" s="12"/>
      <c r="C2935" s="42"/>
      <c r="D2935" s="12"/>
      <c r="E2935" s="12"/>
      <c r="F2935" s="12"/>
      <c r="G2935" s="12"/>
      <c r="H2935" s="12"/>
      <c r="I2935" s="12"/>
      <c r="J2935" s="12"/>
      <c r="K2935" s="12"/>
      <c r="L2935" s="12"/>
      <c r="M2935" s="49"/>
      <c r="N2935" s="49"/>
      <c r="O2935" s="12"/>
      <c r="P2935" s="12"/>
      <c r="Q2935" s="12"/>
      <c r="R2935" s="12"/>
      <c r="S2935" s="12"/>
      <c r="T2935" s="12"/>
    </row>
    <row r="2936" spans="1:20" s="1" customFormat="1" x14ac:dyDescent="0.4">
      <c r="A2936" s="12"/>
      <c r="B2936" s="12"/>
      <c r="C2936" s="42"/>
      <c r="D2936" s="12"/>
      <c r="E2936" s="12"/>
      <c r="F2936" s="12"/>
      <c r="G2936" s="12"/>
      <c r="H2936" s="12"/>
      <c r="I2936" s="12"/>
      <c r="J2936" s="12"/>
      <c r="K2936" s="12"/>
      <c r="L2936" s="12"/>
      <c r="M2936" s="49"/>
      <c r="N2936" s="49"/>
      <c r="O2936" s="12"/>
      <c r="P2936" s="12"/>
      <c r="Q2936" s="12"/>
      <c r="R2936" s="12"/>
      <c r="S2936" s="12"/>
      <c r="T2936" s="12"/>
    </row>
    <row r="2937" spans="1:20" s="1" customFormat="1" x14ac:dyDescent="0.4">
      <c r="A2937" s="12"/>
      <c r="B2937" s="12"/>
      <c r="C2937" s="42"/>
      <c r="D2937" s="12"/>
      <c r="E2937" s="12"/>
      <c r="F2937" s="12"/>
      <c r="G2937" s="12"/>
      <c r="H2937" s="12"/>
      <c r="I2937" s="12"/>
      <c r="J2937" s="12"/>
      <c r="K2937" s="12"/>
      <c r="L2937" s="12"/>
      <c r="M2937" s="49"/>
      <c r="N2937" s="49"/>
      <c r="O2937" s="12"/>
      <c r="P2937" s="12"/>
      <c r="Q2937" s="12"/>
      <c r="R2937" s="12"/>
      <c r="S2937" s="12"/>
      <c r="T2937" s="12"/>
    </row>
    <row r="2938" spans="1:20" s="1" customFormat="1" x14ac:dyDescent="0.4">
      <c r="A2938" s="12"/>
      <c r="B2938" s="12"/>
      <c r="C2938" s="42"/>
      <c r="D2938" s="12"/>
      <c r="E2938" s="12"/>
      <c r="F2938" s="12"/>
      <c r="G2938" s="12"/>
      <c r="H2938" s="12"/>
      <c r="I2938" s="12"/>
      <c r="J2938" s="12"/>
      <c r="K2938" s="12"/>
      <c r="L2938" s="12"/>
      <c r="M2938" s="49"/>
      <c r="N2938" s="49"/>
      <c r="O2938" s="12"/>
      <c r="P2938" s="12"/>
      <c r="Q2938" s="12"/>
      <c r="R2938" s="12"/>
      <c r="S2938" s="12"/>
      <c r="T2938" s="12"/>
    </row>
    <row r="2939" spans="1:20" s="1" customFormat="1" x14ac:dyDescent="0.4">
      <c r="A2939" s="12"/>
      <c r="B2939" s="12"/>
      <c r="C2939" s="42"/>
      <c r="D2939" s="12"/>
      <c r="E2939" s="12"/>
      <c r="F2939" s="12"/>
      <c r="G2939" s="12"/>
      <c r="H2939" s="12"/>
      <c r="I2939" s="12"/>
      <c r="J2939" s="12"/>
      <c r="K2939" s="12"/>
      <c r="L2939" s="12"/>
      <c r="M2939" s="49"/>
      <c r="N2939" s="49"/>
      <c r="O2939" s="12"/>
      <c r="P2939" s="12"/>
      <c r="Q2939" s="12"/>
      <c r="R2939" s="12"/>
      <c r="S2939" s="12"/>
      <c r="T2939" s="12"/>
    </row>
    <row r="2940" spans="1:20" s="1" customFormat="1" x14ac:dyDescent="0.4">
      <c r="A2940" s="12"/>
      <c r="B2940" s="12"/>
      <c r="C2940" s="42"/>
      <c r="D2940" s="12"/>
      <c r="E2940" s="12"/>
      <c r="F2940" s="12"/>
      <c r="G2940" s="12"/>
      <c r="H2940" s="12"/>
      <c r="I2940" s="12"/>
      <c r="J2940" s="12"/>
      <c r="K2940" s="12"/>
      <c r="L2940" s="12"/>
      <c r="M2940" s="49"/>
      <c r="N2940" s="49"/>
      <c r="O2940" s="12"/>
      <c r="P2940" s="12"/>
      <c r="Q2940" s="12"/>
      <c r="R2940" s="12"/>
      <c r="S2940" s="12"/>
      <c r="T2940" s="12"/>
    </row>
    <row r="2941" spans="1:20" s="1" customFormat="1" x14ac:dyDescent="0.4">
      <c r="A2941" s="12"/>
      <c r="B2941" s="12"/>
      <c r="C2941" s="42"/>
      <c r="D2941" s="12"/>
      <c r="E2941" s="12"/>
      <c r="F2941" s="12"/>
      <c r="G2941" s="12"/>
      <c r="H2941" s="12"/>
      <c r="I2941" s="12"/>
      <c r="J2941" s="12"/>
      <c r="K2941" s="12"/>
      <c r="L2941" s="12"/>
      <c r="M2941" s="49"/>
      <c r="N2941" s="49"/>
      <c r="O2941" s="12"/>
      <c r="P2941" s="12"/>
      <c r="Q2941" s="12"/>
      <c r="R2941" s="12"/>
      <c r="S2941" s="12"/>
      <c r="T2941" s="12"/>
    </row>
    <row r="2942" spans="1:20" s="1" customFormat="1" x14ac:dyDescent="0.4">
      <c r="A2942" s="12"/>
      <c r="B2942" s="12"/>
      <c r="C2942" s="42"/>
      <c r="D2942" s="12"/>
      <c r="E2942" s="12"/>
      <c r="F2942" s="12"/>
      <c r="G2942" s="12"/>
      <c r="H2942" s="12"/>
      <c r="I2942" s="12"/>
      <c r="J2942" s="12"/>
      <c r="K2942" s="12"/>
      <c r="L2942" s="12"/>
      <c r="M2942" s="49"/>
      <c r="N2942" s="49"/>
      <c r="O2942" s="12"/>
      <c r="P2942" s="12"/>
      <c r="Q2942" s="12"/>
      <c r="R2942" s="12"/>
      <c r="S2942" s="12"/>
      <c r="T2942" s="12"/>
    </row>
    <row r="2943" spans="1:20" s="1" customFormat="1" x14ac:dyDescent="0.4">
      <c r="A2943" s="12"/>
      <c r="B2943" s="12"/>
      <c r="C2943" s="42"/>
      <c r="D2943" s="12"/>
      <c r="E2943" s="12"/>
      <c r="F2943" s="12"/>
      <c r="G2943" s="12"/>
      <c r="H2943" s="12"/>
      <c r="I2943" s="12"/>
      <c r="J2943" s="12"/>
      <c r="K2943" s="12"/>
      <c r="L2943" s="12"/>
      <c r="M2943" s="49"/>
      <c r="N2943" s="49"/>
      <c r="O2943" s="12"/>
      <c r="P2943" s="12"/>
      <c r="Q2943" s="12"/>
      <c r="R2943" s="12"/>
      <c r="S2943" s="12"/>
      <c r="T2943" s="12"/>
    </row>
    <row r="2944" spans="1:20" s="1" customFormat="1" x14ac:dyDescent="0.4">
      <c r="A2944" s="12"/>
      <c r="B2944" s="12"/>
      <c r="C2944" s="42"/>
      <c r="D2944" s="12"/>
      <c r="E2944" s="12"/>
      <c r="F2944" s="12"/>
      <c r="G2944" s="12"/>
      <c r="H2944" s="12"/>
      <c r="I2944" s="12"/>
      <c r="J2944" s="12"/>
      <c r="K2944" s="12"/>
      <c r="L2944" s="12"/>
      <c r="M2944" s="49"/>
      <c r="N2944" s="49"/>
      <c r="O2944" s="12"/>
      <c r="P2944" s="12"/>
      <c r="Q2944" s="12"/>
      <c r="R2944" s="12"/>
      <c r="S2944" s="12"/>
      <c r="T2944" s="12"/>
    </row>
    <row r="2945" spans="1:20" s="1" customFormat="1" x14ac:dyDescent="0.4">
      <c r="A2945" s="12"/>
      <c r="B2945" s="12"/>
      <c r="C2945" s="42"/>
      <c r="D2945" s="12"/>
      <c r="E2945" s="12"/>
      <c r="F2945" s="12"/>
      <c r="G2945" s="12"/>
      <c r="H2945" s="12"/>
      <c r="I2945" s="12"/>
      <c r="J2945" s="12"/>
      <c r="K2945" s="12"/>
      <c r="L2945" s="12"/>
      <c r="M2945" s="49"/>
      <c r="N2945" s="49"/>
      <c r="O2945" s="12"/>
      <c r="P2945" s="12"/>
      <c r="Q2945" s="12"/>
      <c r="R2945" s="12"/>
      <c r="S2945" s="12"/>
      <c r="T2945" s="12"/>
    </row>
    <row r="2946" spans="1:20" s="1" customFormat="1" x14ac:dyDescent="0.4">
      <c r="A2946" s="12"/>
      <c r="B2946" s="12"/>
      <c r="C2946" s="42"/>
      <c r="D2946" s="12"/>
      <c r="E2946" s="12"/>
      <c r="F2946" s="12"/>
      <c r="G2946" s="12"/>
      <c r="H2946" s="12"/>
      <c r="I2946" s="12"/>
      <c r="J2946" s="12"/>
      <c r="K2946" s="12"/>
      <c r="L2946" s="12"/>
      <c r="M2946" s="49"/>
      <c r="N2946" s="49"/>
      <c r="O2946" s="12"/>
      <c r="P2946" s="12"/>
      <c r="Q2946" s="12"/>
      <c r="R2946" s="12"/>
      <c r="S2946" s="12"/>
      <c r="T2946" s="12"/>
    </row>
    <row r="2947" spans="1:20" s="1" customFormat="1" x14ac:dyDescent="0.4">
      <c r="A2947" s="12"/>
      <c r="B2947" s="12"/>
      <c r="C2947" s="42"/>
      <c r="D2947" s="12"/>
      <c r="E2947" s="12"/>
      <c r="F2947" s="12"/>
      <c r="G2947" s="12"/>
      <c r="H2947" s="12"/>
      <c r="I2947" s="12"/>
      <c r="J2947" s="12"/>
      <c r="K2947" s="12"/>
      <c r="L2947" s="12"/>
      <c r="M2947" s="49"/>
      <c r="N2947" s="49"/>
      <c r="O2947" s="12"/>
      <c r="P2947" s="12"/>
      <c r="Q2947" s="12"/>
      <c r="R2947" s="12"/>
      <c r="S2947" s="12"/>
      <c r="T2947" s="12"/>
    </row>
    <row r="2948" spans="1:20" s="1" customFormat="1" x14ac:dyDescent="0.4">
      <c r="A2948" s="12"/>
      <c r="B2948" s="12"/>
      <c r="C2948" s="42"/>
      <c r="D2948" s="12"/>
      <c r="E2948" s="12"/>
      <c r="F2948" s="12"/>
      <c r="G2948" s="12"/>
      <c r="H2948" s="12"/>
      <c r="I2948" s="12"/>
      <c r="J2948" s="12"/>
      <c r="K2948" s="12"/>
      <c r="L2948" s="12"/>
      <c r="M2948" s="49"/>
      <c r="N2948" s="49"/>
      <c r="O2948" s="12"/>
      <c r="P2948" s="12"/>
      <c r="Q2948" s="12"/>
      <c r="R2948" s="12"/>
      <c r="S2948" s="12"/>
      <c r="T2948" s="12"/>
    </row>
    <row r="2949" spans="1:20" s="1" customFormat="1" x14ac:dyDescent="0.4">
      <c r="A2949" s="12"/>
      <c r="B2949" s="12"/>
      <c r="C2949" s="42"/>
      <c r="D2949" s="12"/>
      <c r="E2949" s="12"/>
      <c r="F2949" s="12"/>
      <c r="G2949" s="12"/>
      <c r="H2949" s="12"/>
      <c r="I2949" s="12"/>
      <c r="J2949" s="12"/>
      <c r="K2949" s="12"/>
      <c r="L2949" s="12"/>
      <c r="M2949" s="49"/>
      <c r="N2949" s="49"/>
      <c r="O2949" s="12"/>
      <c r="P2949" s="12"/>
      <c r="Q2949" s="12"/>
      <c r="R2949" s="12"/>
      <c r="S2949" s="12"/>
      <c r="T2949" s="12"/>
    </row>
    <row r="2950" spans="1:20" s="1" customFormat="1" x14ac:dyDescent="0.4">
      <c r="A2950" s="12"/>
      <c r="B2950" s="12"/>
      <c r="C2950" s="42"/>
      <c r="D2950" s="12"/>
      <c r="E2950" s="12"/>
      <c r="F2950" s="12"/>
      <c r="G2950" s="12"/>
      <c r="H2950" s="12"/>
      <c r="I2950" s="12"/>
      <c r="J2950" s="12"/>
      <c r="K2950" s="12"/>
      <c r="L2950" s="12"/>
      <c r="M2950" s="49"/>
      <c r="N2950" s="49"/>
      <c r="O2950" s="12"/>
      <c r="P2950" s="12"/>
      <c r="Q2950" s="12"/>
      <c r="R2950" s="12"/>
      <c r="S2950" s="12"/>
      <c r="T2950" s="12"/>
    </row>
    <row r="2951" spans="1:20" s="1" customFormat="1" x14ac:dyDescent="0.4">
      <c r="A2951" s="12"/>
      <c r="B2951" s="12"/>
      <c r="C2951" s="42"/>
      <c r="D2951" s="12"/>
      <c r="E2951" s="12"/>
      <c r="F2951" s="12"/>
      <c r="G2951" s="12"/>
      <c r="H2951" s="12"/>
      <c r="I2951" s="12"/>
      <c r="J2951" s="12"/>
      <c r="K2951" s="12"/>
      <c r="L2951" s="12"/>
      <c r="M2951" s="49"/>
      <c r="N2951" s="49"/>
      <c r="O2951" s="12"/>
      <c r="P2951" s="12"/>
      <c r="Q2951" s="12"/>
      <c r="R2951" s="12"/>
      <c r="S2951" s="12"/>
      <c r="T2951" s="12"/>
    </row>
    <row r="2952" spans="1:20" s="1" customFormat="1" x14ac:dyDescent="0.4">
      <c r="A2952" s="12"/>
      <c r="B2952" s="12"/>
      <c r="C2952" s="42"/>
      <c r="D2952" s="12"/>
      <c r="E2952" s="12"/>
      <c r="F2952" s="12"/>
      <c r="G2952" s="12"/>
      <c r="H2952" s="12"/>
      <c r="I2952" s="12"/>
      <c r="J2952" s="12"/>
      <c r="K2952" s="12"/>
      <c r="L2952" s="12"/>
      <c r="M2952" s="49"/>
      <c r="N2952" s="49"/>
      <c r="O2952" s="12"/>
      <c r="P2952" s="12"/>
      <c r="Q2952" s="12"/>
      <c r="R2952" s="12"/>
      <c r="S2952" s="12"/>
      <c r="T2952" s="12"/>
    </row>
    <row r="2953" spans="1:20" s="1" customFormat="1" x14ac:dyDescent="0.4">
      <c r="A2953" s="12"/>
      <c r="B2953" s="12"/>
      <c r="C2953" s="42"/>
      <c r="D2953" s="12"/>
      <c r="E2953" s="12"/>
      <c r="F2953" s="12"/>
      <c r="G2953" s="12"/>
      <c r="H2953" s="12"/>
      <c r="I2953" s="12"/>
      <c r="J2953" s="12"/>
      <c r="K2953" s="12"/>
      <c r="L2953" s="12"/>
      <c r="M2953" s="49"/>
      <c r="N2953" s="49"/>
      <c r="O2953" s="12"/>
      <c r="P2953" s="12"/>
      <c r="Q2953" s="12"/>
      <c r="R2953" s="12"/>
      <c r="S2953" s="12"/>
      <c r="T2953" s="12"/>
    </row>
    <row r="2954" spans="1:20" s="1" customFormat="1" x14ac:dyDescent="0.4">
      <c r="A2954" s="12"/>
      <c r="B2954" s="12"/>
      <c r="C2954" s="42"/>
      <c r="D2954" s="12"/>
      <c r="E2954" s="12"/>
      <c r="F2954" s="12"/>
      <c r="G2954" s="12"/>
      <c r="H2954" s="12"/>
      <c r="I2954" s="12"/>
      <c r="J2954" s="12"/>
      <c r="K2954" s="12"/>
      <c r="L2954" s="12"/>
      <c r="M2954" s="49"/>
      <c r="N2954" s="49"/>
      <c r="O2954" s="12"/>
      <c r="P2954" s="12"/>
      <c r="Q2954" s="12"/>
      <c r="R2954" s="12"/>
      <c r="S2954" s="12"/>
      <c r="T2954" s="12"/>
    </row>
    <row r="2955" spans="1:20" s="1" customFormat="1" x14ac:dyDescent="0.4">
      <c r="A2955" s="12"/>
      <c r="B2955" s="12"/>
      <c r="C2955" s="42"/>
      <c r="D2955" s="12"/>
      <c r="E2955" s="12"/>
      <c r="F2955" s="12"/>
      <c r="G2955" s="12"/>
      <c r="H2955" s="12"/>
      <c r="I2955" s="12"/>
      <c r="J2955" s="12"/>
      <c r="K2955" s="12"/>
      <c r="L2955" s="12"/>
      <c r="M2955" s="49"/>
      <c r="N2955" s="49"/>
      <c r="O2955" s="12"/>
      <c r="P2955" s="12"/>
      <c r="Q2955" s="12"/>
      <c r="R2955" s="12"/>
      <c r="S2955" s="12"/>
      <c r="T2955" s="12"/>
    </row>
    <row r="2956" spans="1:20" s="1" customFormat="1" x14ac:dyDescent="0.4">
      <c r="A2956" s="12"/>
      <c r="B2956" s="12"/>
      <c r="C2956" s="42"/>
      <c r="D2956" s="12"/>
      <c r="E2956" s="12"/>
      <c r="F2956" s="12"/>
      <c r="G2956" s="12"/>
      <c r="H2956" s="12"/>
      <c r="I2956" s="12"/>
      <c r="J2956" s="12"/>
      <c r="K2956" s="12"/>
      <c r="L2956" s="12"/>
      <c r="M2956" s="49"/>
      <c r="N2956" s="49"/>
      <c r="O2956" s="12"/>
      <c r="P2956" s="12"/>
      <c r="Q2956" s="12"/>
      <c r="R2956" s="12"/>
      <c r="S2956" s="12"/>
      <c r="T2956" s="12"/>
    </row>
    <row r="2957" spans="1:20" s="1" customFormat="1" x14ac:dyDescent="0.4">
      <c r="A2957" s="12"/>
      <c r="B2957" s="12"/>
      <c r="C2957" s="42"/>
      <c r="D2957" s="12"/>
      <c r="E2957" s="12"/>
      <c r="F2957" s="12"/>
      <c r="G2957" s="12"/>
      <c r="H2957" s="12"/>
      <c r="I2957" s="12"/>
      <c r="J2957" s="12"/>
      <c r="K2957" s="12"/>
      <c r="L2957" s="12"/>
      <c r="M2957" s="49"/>
      <c r="N2957" s="49"/>
      <c r="O2957" s="12"/>
      <c r="P2957" s="12"/>
      <c r="Q2957" s="12"/>
      <c r="R2957" s="12"/>
      <c r="S2957" s="12"/>
      <c r="T2957" s="12"/>
    </row>
    <row r="2958" spans="1:20" s="1" customFormat="1" x14ac:dyDescent="0.4">
      <c r="A2958" s="12"/>
      <c r="B2958" s="12"/>
      <c r="C2958" s="42"/>
      <c r="D2958" s="12"/>
      <c r="E2958" s="12"/>
      <c r="F2958" s="12"/>
      <c r="G2958" s="12"/>
      <c r="H2958" s="12"/>
      <c r="I2958" s="12"/>
      <c r="J2958" s="12"/>
      <c r="K2958" s="12"/>
      <c r="L2958" s="12"/>
      <c r="M2958" s="49"/>
      <c r="N2958" s="49"/>
      <c r="O2958" s="12"/>
      <c r="P2958" s="12"/>
      <c r="Q2958" s="12"/>
      <c r="R2958" s="12"/>
      <c r="S2958" s="12"/>
      <c r="T2958" s="12"/>
    </row>
    <row r="2959" spans="1:20" s="1" customFormat="1" x14ac:dyDescent="0.4">
      <c r="A2959" s="12"/>
      <c r="B2959" s="12"/>
      <c r="C2959" s="42"/>
      <c r="D2959" s="12"/>
      <c r="E2959" s="12"/>
      <c r="F2959" s="12"/>
      <c r="G2959" s="12"/>
      <c r="H2959" s="12"/>
      <c r="I2959" s="12"/>
      <c r="J2959" s="12"/>
      <c r="K2959" s="12"/>
      <c r="L2959" s="12"/>
      <c r="M2959" s="49"/>
      <c r="N2959" s="49"/>
      <c r="O2959" s="12"/>
      <c r="P2959" s="12"/>
      <c r="Q2959" s="12"/>
      <c r="R2959" s="12"/>
      <c r="S2959" s="12"/>
      <c r="T2959" s="12"/>
    </row>
    <row r="2960" spans="1:20" s="1" customFormat="1" x14ac:dyDescent="0.4">
      <c r="A2960" s="12"/>
      <c r="B2960" s="12"/>
      <c r="C2960" s="42"/>
      <c r="D2960" s="12"/>
      <c r="E2960" s="12"/>
      <c r="F2960" s="12"/>
      <c r="G2960" s="12"/>
      <c r="H2960" s="12"/>
      <c r="I2960" s="12"/>
      <c r="J2960" s="12"/>
      <c r="K2960" s="12"/>
      <c r="L2960" s="12"/>
      <c r="M2960" s="49"/>
      <c r="N2960" s="49"/>
      <c r="O2960" s="12"/>
      <c r="P2960" s="12"/>
      <c r="Q2960" s="12"/>
      <c r="R2960" s="12"/>
      <c r="S2960" s="12"/>
      <c r="T2960" s="12"/>
    </row>
    <row r="2961" spans="1:20" s="1" customFormat="1" x14ac:dyDescent="0.4">
      <c r="A2961" s="12"/>
      <c r="B2961" s="12"/>
      <c r="C2961" s="42"/>
      <c r="D2961" s="12"/>
      <c r="E2961" s="12"/>
      <c r="F2961" s="12"/>
      <c r="G2961" s="12"/>
      <c r="H2961" s="12"/>
      <c r="I2961" s="12"/>
      <c r="J2961" s="12"/>
      <c r="K2961" s="12"/>
      <c r="L2961" s="12"/>
      <c r="M2961" s="49"/>
      <c r="N2961" s="49"/>
      <c r="O2961" s="12"/>
      <c r="P2961" s="12"/>
      <c r="Q2961" s="12"/>
      <c r="R2961" s="12"/>
      <c r="S2961" s="12"/>
      <c r="T2961" s="12"/>
    </row>
    <row r="2962" spans="1:20" s="1" customFormat="1" x14ac:dyDescent="0.4">
      <c r="A2962" s="12"/>
      <c r="B2962" s="12"/>
      <c r="C2962" s="42"/>
      <c r="D2962" s="12"/>
      <c r="E2962" s="12"/>
      <c r="F2962" s="12"/>
      <c r="G2962" s="12"/>
      <c r="H2962" s="12"/>
      <c r="I2962" s="12"/>
      <c r="J2962" s="12"/>
      <c r="K2962" s="12"/>
      <c r="L2962" s="12"/>
      <c r="M2962" s="49"/>
      <c r="N2962" s="49"/>
      <c r="O2962" s="12"/>
      <c r="P2962" s="12"/>
      <c r="Q2962" s="12"/>
      <c r="R2962" s="12"/>
      <c r="S2962" s="12"/>
      <c r="T2962" s="12"/>
    </row>
    <row r="2963" spans="1:20" s="1" customFormat="1" x14ac:dyDescent="0.4">
      <c r="A2963" s="12"/>
      <c r="B2963" s="12"/>
      <c r="C2963" s="42"/>
      <c r="D2963" s="12"/>
      <c r="E2963" s="12"/>
      <c r="F2963" s="12"/>
      <c r="G2963" s="12"/>
      <c r="H2963" s="12"/>
      <c r="I2963" s="12"/>
      <c r="J2963" s="12"/>
      <c r="K2963" s="12"/>
      <c r="L2963" s="12"/>
      <c r="M2963" s="49"/>
      <c r="N2963" s="49"/>
      <c r="O2963" s="12"/>
      <c r="P2963" s="12"/>
      <c r="Q2963" s="12"/>
      <c r="R2963" s="12"/>
      <c r="S2963" s="12"/>
      <c r="T2963" s="12"/>
    </row>
    <row r="2964" spans="1:20" s="1" customFormat="1" x14ac:dyDescent="0.4">
      <c r="A2964" s="12"/>
      <c r="B2964" s="12"/>
      <c r="C2964" s="42"/>
      <c r="D2964" s="12"/>
      <c r="E2964" s="12"/>
      <c r="F2964" s="12"/>
      <c r="G2964" s="12"/>
      <c r="H2964" s="12"/>
      <c r="I2964" s="12"/>
      <c r="J2964" s="12"/>
      <c r="K2964" s="12"/>
      <c r="L2964" s="12"/>
      <c r="M2964" s="49"/>
      <c r="N2964" s="49"/>
      <c r="O2964" s="12"/>
      <c r="P2964" s="12"/>
      <c r="Q2964" s="12"/>
      <c r="R2964" s="12"/>
      <c r="S2964" s="12"/>
      <c r="T2964" s="12"/>
    </row>
    <row r="2965" spans="1:20" s="1" customFormat="1" x14ac:dyDescent="0.4">
      <c r="A2965" s="12"/>
      <c r="B2965" s="12"/>
      <c r="C2965" s="42"/>
      <c r="D2965" s="12"/>
      <c r="E2965" s="12"/>
      <c r="F2965" s="12"/>
      <c r="G2965" s="12"/>
      <c r="H2965" s="12"/>
      <c r="I2965" s="12"/>
      <c r="J2965" s="12"/>
      <c r="K2965" s="12"/>
      <c r="L2965" s="12"/>
      <c r="M2965" s="49"/>
      <c r="N2965" s="49"/>
      <c r="O2965" s="12"/>
      <c r="P2965" s="12"/>
      <c r="Q2965" s="12"/>
      <c r="R2965" s="12"/>
      <c r="S2965" s="12"/>
      <c r="T2965" s="12"/>
    </row>
    <row r="2966" spans="1:20" s="1" customFormat="1" x14ac:dyDescent="0.4">
      <c r="A2966" s="12"/>
      <c r="B2966" s="12"/>
      <c r="C2966" s="42"/>
      <c r="D2966" s="12"/>
      <c r="E2966" s="12"/>
      <c r="F2966" s="12"/>
      <c r="G2966" s="12"/>
      <c r="H2966" s="12"/>
      <c r="I2966" s="12"/>
      <c r="J2966" s="12"/>
      <c r="K2966" s="12"/>
      <c r="L2966" s="12"/>
      <c r="M2966" s="49"/>
      <c r="N2966" s="49"/>
      <c r="O2966" s="12"/>
      <c r="P2966" s="12"/>
      <c r="Q2966" s="12"/>
      <c r="R2966" s="12"/>
      <c r="S2966" s="12"/>
      <c r="T2966" s="12"/>
    </row>
    <row r="2967" spans="1:20" s="1" customFormat="1" x14ac:dyDescent="0.4">
      <c r="A2967" s="12"/>
      <c r="B2967" s="12"/>
      <c r="C2967" s="42"/>
      <c r="D2967" s="12"/>
      <c r="E2967" s="12"/>
      <c r="F2967" s="12"/>
      <c r="G2967" s="12"/>
      <c r="H2967" s="12"/>
      <c r="I2967" s="12"/>
      <c r="J2967" s="12"/>
      <c r="K2967" s="12"/>
      <c r="L2967" s="12"/>
      <c r="M2967" s="49"/>
      <c r="N2967" s="49"/>
      <c r="O2967" s="12"/>
      <c r="P2967" s="12"/>
      <c r="Q2967" s="12"/>
      <c r="R2967" s="12"/>
      <c r="S2967" s="12"/>
      <c r="T2967" s="12"/>
    </row>
    <row r="2968" spans="1:20" s="1" customFormat="1" x14ac:dyDescent="0.4">
      <c r="A2968" s="12"/>
      <c r="B2968" s="12"/>
      <c r="C2968" s="42"/>
      <c r="D2968" s="12"/>
      <c r="E2968" s="12"/>
      <c r="F2968" s="12"/>
      <c r="G2968" s="12"/>
      <c r="H2968" s="12"/>
      <c r="I2968" s="12"/>
      <c r="J2968" s="12"/>
      <c r="K2968" s="12"/>
      <c r="L2968" s="12"/>
      <c r="M2968" s="49"/>
      <c r="N2968" s="49"/>
      <c r="O2968" s="12"/>
      <c r="P2968" s="12"/>
      <c r="Q2968" s="12"/>
      <c r="R2968" s="12"/>
      <c r="S2968" s="12"/>
      <c r="T2968" s="12"/>
    </row>
    <row r="2969" spans="1:20" s="1" customFormat="1" x14ac:dyDescent="0.4">
      <c r="A2969" s="12"/>
      <c r="B2969" s="12"/>
      <c r="C2969" s="42"/>
      <c r="D2969" s="12"/>
      <c r="E2969" s="12"/>
      <c r="F2969" s="12"/>
      <c r="G2969" s="12"/>
      <c r="H2969" s="12"/>
      <c r="I2969" s="12"/>
      <c r="J2969" s="12"/>
      <c r="K2969" s="12"/>
      <c r="L2969" s="12"/>
      <c r="M2969" s="49"/>
      <c r="N2969" s="49"/>
      <c r="O2969" s="12"/>
      <c r="P2969" s="12"/>
      <c r="Q2969" s="12"/>
      <c r="R2969" s="12"/>
      <c r="S2969" s="12"/>
      <c r="T2969" s="12"/>
    </row>
    <row r="2970" spans="1:20" s="1" customFormat="1" x14ac:dyDescent="0.4">
      <c r="A2970" s="12"/>
      <c r="B2970" s="12"/>
      <c r="C2970" s="42"/>
      <c r="D2970" s="12"/>
      <c r="E2970" s="12"/>
      <c r="F2970" s="12"/>
      <c r="G2970" s="12"/>
      <c r="H2970" s="12"/>
      <c r="I2970" s="12"/>
      <c r="J2970" s="12"/>
      <c r="K2970" s="12"/>
      <c r="L2970" s="12"/>
      <c r="M2970" s="49"/>
      <c r="N2970" s="49"/>
      <c r="O2970" s="12"/>
      <c r="P2970" s="12"/>
      <c r="Q2970" s="12"/>
      <c r="R2970" s="12"/>
      <c r="S2970" s="12"/>
      <c r="T2970" s="12"/>
    </row>
    <row r="2971" spans="1:20" s="1" customFormat="1" x14ac:dyDescent="0.4">
      <c r="A2971" s="12"/>
      <c r="B2971" s="12"/>
      <c r="C2971" s="42"/>
      <c r="D2971" s="12"/>
      <c r="E2971" s="12"/>
      <c r="F2971" s="12"/>
      <c r="G2971" s="12"/>
      <c r="H2971" s="12"/>
      <c r="I2971" s="12"/>
      <c r="J2971" s="12"/>
      <c r="K2971" s="12"/>
      <c r="L2971" s="12"/>
      <c r="M2971" s="49"/>
      <c r="N2971" s="49"/>
      <c r="O2971" s="12"/>
      <c r="P2971" s="12"/>
      <c r="Q2971" s="12"/>
      <c r="R2971" s="12"/>
      <c r="S2971" s="12"/>
      <c r="T2971" s="12"/>
    </row>
    <row r="2972" spans="1:20" s="1" customFormat="1" x14ac:dyDescent="0.4">
      <c r="A2972" s="12"/>
      <c r="B2972" s="12"/>
      <c r="C2972" s="42"/>
      <c r="D2972" s="12"/>
      <c r="E2972" s="12"/>
      <c r="F2972" s="12"/>
      <c r="G2972" s="12"/>
      <c r="H2972" s="12"/>
      <c r="I2972" s="12"/>
      <c r="J2972" s="12"/>
      <c r="K2972" s="12"/>
      <c r="L2972" s="12"/>
      <c r="M2972" s="49"/>
      <c r="N2972" s="49"/>
      <c r="O2972" s="12"/>
      <c r="P2972" s="12"/>
      <c r="Q2972" s="12"/>
      <c r="R2972" s="12"/>
      <c r="S2972" s="12"/>
      <c r="T2972" s="12"/>
    </row>
    <row r="2973" spans="1:20" s="1" customFormat="1" x14ac:dyDescent="0.4">
      <c r="A2973" s="12"/>
      <c r="B2973" s="12"/>
      <c r="C2973" s="42"/>
      <c r="D2973" s="12"/>
      <c r="E2973" s="12"/>
      <c r="F2973" s="12"/>
      <c r="G2973" s="12"/>
      <c r="H2973" s="12"/>
      <c r="I2973" s="12"/>
      <c r="J2973" s="12"/>
      <c r="K2973" s="12"/>
      <c r="L2973" s="12"/>
      <c r="M2973" s="49"/>
      <c r="N2973" s="49"/>
      <c r="O2973" s="12"/>
      <c r="P2973" s="12"/>
      <c r="Q2973" s="12"/>
      <c r="R2973" s="12"/>
      <c r="S2973" s="12"/>
      <c r="T2973" s="12"/>
    </row>
    <row r="2974" spans="1:20" s="1" customFormat="1" x14ac:dyDescent="0.4">
      <c r="A2974" s="12"/>
      <c r="B2974" s="12"/>
      <c r="C2974" s="42"/>
      <c r="D2974" s="12"/>
      <c r="E2974" s="12"/>
      <c r="F2974" s="12"/>
      <c r="G2974" s="12"/>
      <c r="H2974" s="12"/>
      <c r="I2974" s="12"/>
      <c r="J2974" s="12"/>
      <c r="K2974" s="12"/>
      <c r="L2974" s="12"/>
      <c r="M2974" s="49"/>
      <c r="N2974" s="49"/>
      <c r="O2974" s="12"/>
      <c r="P2974" s="12"/>
      <c r="Q2974" s="12"/>
      <c r="R2974" s="12"/>
      <c r="S2974" s="12"/>
      <c r="T2974" s="12"/>
    </row>
    <row r="2975" spans="1:20" s="1" customFormat="1" x14ac:dyDescent="0.4">
      <c r="A2975" s="12"/>
      <c r="B2975" s="12"/>
      <c r="C2975" s="42"/>
      <c r="D2975" s="12"/>
      <c r="E2975" s="12"/>
      <c r="F2975" s="12"/>
      <c r="G2975" s="12"/>
      <c r="H2975" s="12"/>
      <c r="I2975" s="12"/>
      <c r="J2975" s="12"/>
      <c r="K2975" s="12"/>
      <c r="L2975" s="12"/>
      <c r="M2975" s="49"/>
      <c r="N2975" s="49"/>
      <c r="O2975" s="12"/>
      <c r="P2975" s="12"/>
      <c r="Q2975" s="12"/>
      <c r="R2975" s="12"/>
      <c r="S2975" s="12"/>
      <c r="T2975" s="12"/>
    </row>
    <row r="2976" spans="1:20" s="1" customFormat="1" x14ac:dyDescent="0.4">
      <c r="A2976" s="12"/>
      <c r="B2976" s="12"/>
      <c r="C2976" s="42"/>
      <c r="D2976" s="12"/>
      <c r="E2976" s="12"/>
      <c r="F2976" s="12"/>
      <c r="G2976" s="12"/>
      <c r="H2976" s="12"/>
      <c r="I2976" s="12"/>
      <c r="J2976" s="12"/>
      <c r="K2976" s="12"/>
      <c r="L2976" s="12"/>
      <c r="M2976" s="49"/>
      <c r="N2976" s="49"/>
      <c r="O2976" s="12"/>
      <c r="P2976" s="12"/>
      <c r="Q2976" s="12"/>
      <c r="R2976" s="12"/>
      <c r="S2976" s="12"/>
      <c r="T2976" s="12"/>
    </row>
    <row r="2977" spans="1:20" s="1" customFormat="1" x14ac:dyDescent="0.4">
      <c r="A2977" s="12"/>
      <c r="B2977" s="12"/>
      <c r="C2977" s="42"/>
      <c r="D2977" s="12"/>
      <c r="E2977" s="12"/>
      <c r="F2977" s="12"/>
      <c r="G2977" s="12"/>
      <c r="H2977" s="12"/>
      <c r="I2977" s="12"/>
      <c r="J2977" s="12"/>
      <c r="K2977" s="12"/>
      <c r="L2977" s="12"/>
      <c r="M2977" s="49"/>
      <c r="N2977" s="49"/>
      <c r="O2977" s="12"/>
      <c r="P2977" s="12"/>
      <c r="Q2977" s="12"/>
      <c r="R2977" s="12"/>
      <c r="S2977" s="12"/>
      <c r="T2977" s="12"/>
    </row>
    <row r="2978" spans="1:20" s="1" customFormat="1" x14ac:dyDescent="0.4">
      <c r="A2978" s="12"/>
      <c r="B2978" s="12"/>
      <c r="C2978" s="42"/>
      <c r="D2978" s="12"/>
      <c r="E2978" s="12"/>
      <c r="F2978" s="12"/>
      <c r="G2978" s="12"/>
      <c r="H2978" s="12"/>
      <c r="I2978" s="12"/>
      <c r="J2978" s="12"/>
      <c r="K2978" s="12"/>
      <c r="L2978" s="12"/>
      <c r="M2978" s="49"/>
      <c r="N2978" s="49"/>
      <c r="O2978" s="12"/>
      <c r="P2978" s="12"/>
      <c r="Q2978" s="12"/>
      <c r="R2978" s="12"/>
      <c r="S2978" s="12"/>
      <c r="T2978" s="12"/>
    </row>
    <row r="2979" spans="1:20" s="1" customFormat="1" x14ac:dyDescent="0.4">
      <c r="A2979" s="12"/>
      <c r="B2979" s="12"/>
      <c r="C2979" s="42"/>
      <c r="D2979" s="12"/>
      <c r="E2979" s="12"/>
      <c r="F2979" s="12"/>
      <c r="G2979" s="12"/>
      <c r="H2979" s="12"/>
      <c r="I2979" s="12"/>
      <c r="J2979" s="12"/>
      <c r="K2979" s="12"/>
      <c r="L2979" s="12"/>
      <c r="M2979" s="49"/>
      <c r="N2979" s="49"/>
      <c r="O2979" s="12"/>
      <c r="P2979" s="12"/>
      <c r="Q2979" s="12"/>
      <c r="R2979" s="12"/>
      <c r="S2979" s="12"/>
      <c r="T2979" s="12"/>
    </row>
    <row r="2980" spans="1:20" s="1" customFormat="1" x14ac:dyDescent="0.4">
      <c r="A2980" s="12"/>
      <c r="B2980" s="12"/>
      <c r="C2980" s="42"/>
      <c r="D2980" s="12"/>
      <c r="E2980" s="12"/>
      <c r="F2980" s="12"/>
      <c r="G2980" s="12"/>
      <c r="H2980" s="12"/>
      <c r="I2980" s="12"/>
      <c r="J2980" s="12"/>
      <c r="K2980" s="12"/>
      <c r="L2980" s="12"/>
      <c r="M2980" s="49"/>
      <c r="N2980" s="49"/>
      <c r="O2980" s="12"/>
      <c r="P2980" s="12"/>
      <c r="Q2980" s="12"/>
      <c r="R2980" s="12"/>
      <c r="S2980" s="12"/>
      <c r="T2980" s="12"/>
    </row>
    <row r="2981" spans="1:20" s="1" customFormat="1" x14ac:dyDescent="0.4">
      <c r="A2981" s="12"/>
      <c r="B2981" s="12"/>
      <c r="C2981" s="42"/>
      <c r="D2981" s="12"/>
      <c r="E2981" s="12"/>
      <c r="F2981" s="12"/>
      <c r="G2981" s="12"/>
      <c r="H2981" s="12"/>
      <c r="I2981" s="12"/>
      <c r="J2981" s="12"/>
      <c r="K2981" s="12"/>
      <c r="L2981" s="12"/>
      <c r="M2981" s="49"/>
      <c r="N2981" s="49"/>
      <c r="O2981" s="12"/>
      <c r="P2981" s="12"/>
      <c r="Q2981" s="12"/>
      <c r="R2981" s="12"/>
      <c r="S2981" s="12"/>
      <c r="T2981" s="12"/>
    </row>
    <row r="2982" spans="1:20" s="1" customFormat="1" x14ac:dyDescent="0.4">
      <c r="A2982" s="12"/>
      <c r="B2982" s="12"/>
      <c r="C2982" s="42"/>
      <c r="D2982" s="12"/>
      <c r="E2982" s="12"/>
      <c r="F2982" s="12"/>
      <c r="G2982" s="12"/>
      <c r="H2982" s="12"/>
      <c r="I2982" s="12"/>
      <c r="J2982" s="12"/>
      <c r="K2982" s="12"/>
      <c r="L2982" s="12"/>
      <c r="M2982" s="49"/>
      <c r="N2982" s="49"/>
      <c r="O2982" s="12"/>
      <c r="P2982" s="12"/>
      <c r="Q2982" s="12"/>
      <c r="R2982" s="12"/>
      <c r="S2982" s="12"/>
      <c r="T2982" s="12"/>
    </row>
    <row r="2983" spans="1:20" s="1" customFormat="1" x14ac:dyDescent="0.4">
      <c r="A2983" s="12"/>
      <c r="B2983" s="12"/>
      <c r="C2983" s="42"/>
      <c r="D2983" s="12"/>
      <c r="E2983" s="12"/>
      <c r="F2983" s="12"/>
      <c r="G2983" s="12"/>
      <c r="H2983" s="12"/>
      <c r="I2983" s="12"/>
      <c r="J2983" s="12"/>
      <c r="K2983" s="12"/>
      <c r="L2983" s="12"/>
      <c r="M2983" s="49"/>
      <c r="N2983" s="49"/>
      <c r="O2983" s="12"/>
      <c r="P2983" s="12"/>
      <c r="Q2983" s="12"/>
      <c r="R2983" s="12"/>
      <c r="S2983" s="12"/>
      <c r="T2983" s="12"/>
    </row>
    <row r="2984" spans="1:20" s="1" customFormat="1" x14ac:dyDescent="0.4">
      <c r="A2984" s="12"/>
      <c r="B2984" s="12"/>
      <c r="C2984" s="42"/>
      <c r="D2984" s="12"/>
      <c r="E2984" s="12"/>
      <c r="F2984" s="12"/>
      <c r="G2984" s="12"/>
      <c r="H2984" s="12"/>
      <c r="I2984" s="12"/>
      <c r="J2984" s="12"/>
      <c r="K2984" s="12"/>
      <c r="L2984" s="12"/>
      <c r="M2984" s="49"/>
      <c r="N2984" s="49"/>
      <c r="O2984" s="12"/>
      <c r="P2984" s="12"/>
      <c r="Q2984" s="12"/>
      <c r="R2984" s="12"/>
      <c r="S2984" s="12"/>
      <c r="T2984" s="12"/>
    </row>
    <row r="2985" spans="1:20" s="1" customFormat="1" x14ac:dyDescent="0.4">
      <c r="A2985" s="12"/>
      <c r="B2985" s="12"/>
      <c r="C2985" s="42"/>
      <c r="D2985" s="12"/>
      <c r="E2985" s="12"/>
      <c r="F2985" s="12"/>
      <c r="G2985" s="12"/>
      <c r="H2985" s="12"/>
      <c r="I2985" s="12"/>
      <c r="J2985" s="12"/>
      <c r="K2985" s="12"/>
      <c r="L2985" s="12"/>
      <c r="M2985" s="49"/>
      <c r="N2985" s="49"/>
      <c r="O2985" s="12"/>
      <c r="P2985" s="12"/>
      <c r="Q2985" s="12"/>
      <c r="R2985" s="12"/>
      <c r="S2985" s="12"/>
      <c r="T2985" s="12"/>
    </row>
    <row r="2986" spans="1:20" s="1" customFormat="1" x14ac:dyDescent="0.4">
      <c r="A2986" s="12"/>
      <c r="B2986" s="12"/>
      <c r="C2986" s="42"/>
      <c r="D2986" s="12"/>
      <c r="E2986" s="12"/>
      <c r="F2986" s="12"/>
      <c r="G2986" s="12"/>
      <c r="H2986" s="12"/>
      <c r="I2986" s="12"/>
      <c r="J2986" s="12"/>
      <c r="K2986" s="12"/>
      <c r="L2986" s="12"/>
      <c r="M2986" s="49"/>
      <c r="N2986" s="49"/>
      <c r="O2986" s="12"/>
      <c r="P2986" s="12"/>
      <c r="Q2986" s="12"/>
      <c r="R2986" s="12"/>
      <c r="S2986" s="12"/>
      <c r="T2986" s="12"/>
    </row>
    <row r="2987" spans="1:20" s="1" customFormat="1" x14ac:dyDescent="0.4">
      <c r="A2987" s="12"/>
      <c r="B2987" s="12"/>
      <c r="C2987" s="42"/>
      <c r="D2987" s="12"/>
      <c r="E2987" s="12"/>
      <c r="F2987" s="12"/>
      <c r="G2987" s="12"/>
      <c r="H2987" s="12"/>
      <c r="I2987" s="12"/>
      <c r="J2987" s="12"/>
      <c r="K2987" s="12"/>
      <c r="L2987" s="12"/>
      <c r="M2987" s="49"/>
      <c r="N2987" s="49"/>
      <c r="O2987" s="12"/>
      <c r="P2987" s="12"/>
      <c r="Q2987" s="12"/>
      <c r="R2987" s="12"/>
      <c r="S2987" s="12"/>
      <c r="T2987" s="12"/>
    </row>
    <row r="2988" spans="1:20" s="1" customFormat="1" x14ac:dyDescent="0.4">
      <c r="A2988" s="12"/>
      <c r="B2988" s="12"/>
      <c r="C2988" s="42"/>
      <c r="D2988" s="12"/>
      <c r="E2988" s="12"/>
      <c r="F2988" s="12"/>
      <c r="G2988" s="12"/>
      <c r="H2988" s="12"/>
      <c r="I2988" s="12"/>
      <c r="J2988" s="12"/>
      <c r="K2988" s="12"/>
      <c r="L2988" s="12"/>
      <c r="M2988" s="49"/>
      <c r="N2988" s="49"/>
      <c r="O2988" s="12"/>
      <c r="P2988" s="12"/>
      <c r="Q2988" s="12"/>
      <c r="R2988" s="12"/>
      <c r="S2988" s="12"/>
      <c r="T2988" s="12"/>
    </row>
    <row r="2989" spans="1:20" s="1" customFormat="1" x14ac:dyDescent="0.4">
      <c r="A2989" s="12"/>
      <c r="B2989" s="12"/>
      <c r="C2989" s="42"/>
      <c r="D2989" s="12"/>
      <c r="E2989" s="12"/>
      <c r="F2989" s="12"/>
      <c r="G2989" s="12"/>
      <c r="H2989" s="12"/>
      <c r="I2989" s="12"/>
      <c r="J2989" s="12"/>
      <c r="K2989" s="12"/>
      <c r="L2989" s="12"/>
      <c r="M2989" s="49"/>
      <c r="N2989" s="49"/>
      <c r="O2989" s="12"/>
      <c r="P2989" s="12"/>
      <c r="Q2989" s="12"/>
      <c r="R2989" s="12"/>
      <c r="S2989" s="12"/>
      <c r="T2989" s="12"/>
    </row>
    <row r="2990" spans="1:20" s="1" customFormat="1" x14ac:dyDescent="0.4">
      <c r="A2990" s="12"/>
      <c r="B2990" s="12"/>
      <c r="C2990" s="42"/>
      <c r="D2990" s="12"/>
      <c r="E2990" s="12"/>
      <c r="F2990" s="12"/>
      <c r="G2990" s="12"/>
      <c r="H2990" s="12"/>
      <c r="I2990" s="12"/>
      <c r="J2990" s="12"/>
      <c r="K2990" s="12"/>
      <c r="L2990" s="12"/>
      <c r="M2990" s="49"/>
      <c r="N2990" s="49"/>
      <c r="O2990" s="12"/>
      <c r="P2990" s="12"/>
      <c r="Q2990" s="12"/>
      <c r="R2990" s="12"/>
      <c r="S2990" s="12"/>
      <c r="T2990" s="12"/>
    </row>
    <row r="2991" spans="1:20" s="1" customFormat="1" x14ac:dyDescent="0.4">
      <c r="A2991" s="12"/>
      <c r="B2991" s="12"/>
      <c r="C2991" s="42"/>
      <c r="D2991" s="12"/>
      <c r="E2991" s="12"/>
      <c r="F2991" s="12"/>
      <c r="G2991" s="12"/>
      <c r="H2991" s="12"/>
      <c r="I2991" s="12"/>
      <c r="J2991" s="12"/>
      <c r="K2991" s="12"/>
      <c r="L2991" s="12"/>
      <c r="M2991" s="49"/>
      <c r="N2991" s="49"/>
      <c r="O2991" s="12"/>
      <c r="P2991" s="12"/>
      <c r="Q2991" s="12"/>
      <c r="R2991" s="12"/>
      <c r="S2991" s="12"/>
      <c r="T2991" s="12"/>
    </row>
    <row r="2992" spans="1:20" s="1" customFormat="1" x14ac:dyDescent="0.4">
      <c r="A2992" s="12"/>
      <c r="B2992" s="12"/>
      <c r="C2992" s="42"/>
      <c r="D2992" s="12"/>
      <c r="E2992" s="12"/>
      <c r="F2992" s="12"/>
      <c r="G2992" s="12"/>
      <c r="H2992" s="12"/>
      <c r="I2992" s="12"/>
      <c r="J2992" s="12"/>
      <c r="K2992" s="12"/>
      <c r="L2992" s="12"/>
      <c r="M2992" s="49"/>
      <c r="N2992" s="49"/>
      <c r="O2992" s="12"/>
      <c r="P2992" s="12"/>
      <c r="Q2992" s="12"/>
      <c r="R2992" s="12"/>
      <c r="S2992" s="12"/>
      <c r="T2992" s="12"/>
    </row>
    <row r="2993" spans="1:20" s="1" customFormat="1" x14ac:dyDescent="0.4">
      <c r="A2993" s="12"/>
      <c r="B2993" s="12"/>
      <c r="C2993" s="42"/>
      <c r="D2993" s="12"/>
      <c r="E2993" s="12"/>
      <c r="F2993" s="12"/>
      <c r="G2993" s="12"/>
      <c r="H2993" s="12"/>
      <c r="I2993" s="12"/>
      <c r="J2993" s="12"/>
      <c r="K2993" s="12"/>
      <c r="L2993" s="12"/>
      <c r="M2993" s="49"/>
      <c r="N2993" s="49"/>
      <c r="O2993" s="12"/>
      <c r="P2993" s="12"/>
      <c r="Q2993" s="12"/>
      <c r="R2993" s="12"/>
      <c r="S2993" s="12"/>
      <c r="T2993" s="12"/>
    </row>
    <row r="2994" spans="1:20" s="1" customFormat="1" x14ac:dyDescent="0.4">
      <c r="A2994" s="12"/>
      <c r="B2994" s="12"/>
      <c r="C2994" s="42"/>
      <c r="D2994" s="12"/>
      <c r="E2994" s="12"/>
      <c r="F2994" s="12"/>
      <c r="G2994" s="12"/>
      <c r="H2994" s="12"/>
      <c r="I2994" s="12"/>
      <c r="J2994" s="12"/>
      <c r="K2994" s="12"/>
      <c r="L2994" s="12"/>
      <c r="M2994" s="49"/>
      <c r="N2994" s="49"/>
      <c r="O2994" s="12"/>
      <c r="P2994" s="12"/>
      <c r="Q2994" s="12"/>
      <c r="R2994" s="12"/>
      <c r="S2994" s="12"/>
      <c r="T2994" s="12"/>
    </row>
    <row r="2995" spans="1:20" s="1" customFormat="1" x14ac:dyDescent="0.4">
      <c r="A2995" s="12"/>
      <c r="B2995" s="12"/>
      <c r="C2995" s="42"/>
      <c r="D2995" s="12"/>
      <c r="E2995" s="12"/>
      <c r="F2995" s="12"/>
      <c r="G2995" s="12"/>
      <c r="H2995" s="12"/>
      <c r="I2995" s="12"/>
      <c r="J2995" s="12"/>
      <c r="K2995" s="12"/>
      <c r="L2995" s="12"/>
      <c r="M2995" s="49"/>
      <c r="N2995" s="49"/>
      <c r="O2995" s="12"/>
      <c r="P2995" s="12"/>
      <c r="Q2995" s="12"/>
      <c r="R2995" s="12"/>
      <c r="S2995" s="12"/>
      <c r="T2995" s="12"/>
    </row>
    <row r="2996" spans="1:20" s="1" customFormat="1" x14ac:dyDescent="0.4">
      <c r="A2996" s="12"/>
      <c r="B2996" s="12"/>
      <c r="C2996" s="42"/>
      <c r="D2996" s="12"/>
      <c r="E2996" s="12"/>
      <c r="F2996" s="12"/>
      <c r="G2996" s="12"/>
      <c r="H2996" s="12"/>
      <c r="I2996" s="12"/>
      <c r="J2996" s="12"/>
      <c r="K2996" s="12"/>
      <c r="L2996" s="12"/>
      <c r="M2996" s="49"/>
      <c r="N2996" s="49"/>
      <c r="O2996" s="12"/>
      <c r="P2996" s="12"/>
      <c r="Q2996" s="12"/>
      <c r="R2996" s="12"/>
      <c r="S2996" s="12"/>
      <c r="T2996" s="12"/>
    </row>
    <row r="2997" spans="1:20" s="1" customFormat="1" x14ac:dyDescent="0.4">
      <c r="A2997" s="12"/>
      <c r="B2997" s="12"/>
      <c r="C2997" s="42"/>
      <c r="D2997" s="12"/>
      <c r="E2997" s="12"/>
      <c r="F2997" s="12"/>
      <c r="G2997" s="12"/>
      <c r="H2997" s="12"/>
      <c r="I2997" s="12"/>
      <c r="J2997" s="12"/>
      <c r="K2997" s="12"/>
      <c r="L2997" s="12"/>
      <c r="M2997" s="49"/>
      <c r="N2997" s="49"/>
      <c r="O2997" s="12"/>
      <c r="P2997" s="12"/>
      <c r="Q2997" s="12"/>
      <c r="R2997" s="12"/>
      <c r="S2997" s="12"/>
      <c r="T2997" s="12"/>
    </row>
    <row r="2998" spans="1:20" s="1" customFormat="1" x14ac:dyDescent="0.4">
      <c r="A2998" s="12"/>
      <c r="B2998" s="12"/>
      <c r="C2998" s="42"/>
      <c r="D2998" s="12"/>
      <c r="E2998" s="12"/>
      <c r="F2998" s="12"/>
      <c r="G2998" s="12"/>
      <c r="H2998" s="12"/>
      <c r="I2998" s="12"/>
      <c r="J2998" s="12"/>
      <c r="K2998" s="12"/>
      <c r="L2998" s="12"/>
      <c r="M2998" s="49"/>
      <c r="N2998" s="49"/>
      <c r="O2998" s="12"/>
      <c r="P2998" s="12"/>
      <c r="Q2998" s="12"/>
      <c r="R2998" s="12"/>
      <c r="S2998" s="12"/>
      <c r="T2998" s="12"/>
    </row>
    <row r="2999" spans="1:20" s="1" customFormat="1" x14ac:dyDescent="0.4">
      <c r="A2999" s="12"/>
      <c r="B2999" s="12"/>
      <c r="C2999" s="42"/>
      <c r="D2999" s="12"/>
      <c r="E2999" s="12"/>
      <c r="F2999" s="12"/>
      <c r="G2999" s="12"/>
      <c r="H2999" s="12"/>
      <c r="I2999" s="12"/>
      <c r="J2999" s="12"/>
      <c r="K2999" s="12"/>
      <c r="L2999" s="12"/>
      <c r="M2999" s="49"/>
      <c r="N2999" s="49"/>
      <c r="O2999" s="12"/>
      <c r="P2999" s="12"/>
      <c r="Q2999" s="12"/>
      <c r="R2999" s="12"/>
      <c r="S2999" s="12"/>
      <c r="T2999" s="12"/>
    </row>
    <row r="3000" spans="1:20" s="1" customFormat="1" x14ac:dyDescent="0.4">
      <c r="A3000" s="12"/>
      <c r="B3000" s="12"/>
      <c r="C3000" s="42"/>
      <c r="D3000" s="12"/>
      <c r="E3000" s="12"/>
      <c r="F3000" s="12"/>
      <c r="G3000" s="12"/>
      <c r="H3000" s="12"/>
      <c r="I3000" s="12"/>
      <c r="J3000" s="12"/>
      <c r="K3000" s="12"/>
      <c r="L3000" s="12"/>
      <c r="M3000" s="49"/>
      <c r="N3000" s="49"/>
      <c r="O3000" s="12"/>
      <c r="P3000" s="12"/>
      <c r="Q3000" s="12"/>
      <c r="R3000" s="12"/>
      <c r="S3000" s="12"/>
      <c r="T3000" s="12"/>
    </row>
    <row r="3001" spans="1:20" s="1" customFormat="1" x14ac:dyDescent="0.4">
      <c r="A3001" s="12"/>
      <c r="B3001" s="12"/>
      <c r="C3001" s="42"/>
      <c r="D3001" s="12"/>
      <c r="E3001" s="12"/>
      <c r="F3001" s="12"/>
      <c r="G3001" s="12"/>
      <c r="H3001" s="12"/>
      <c r="I3001" s="12"/>
      <c r="J3001" s="12"/>
      <c r="K3001" s="12"/>
      <c r="L3001" s="12"/>
      <c r="M3001" s="49"/>
      <c r="N3001" s="49"/>
      <c r="O3001" s="12"/>
      <c r="P3001" s="12"/>
      <c r="Q3001" s="12"/>
      <c r="R3001" s="12"/>
      <c r="S3001" s="12"/>
      <c r="T3001" s="12"/>
    </row>
    <row r="3002" spans="1:20" s="1" customFormat="1" x14ac:dyDescent="0.4">
      <c r="A3002" s="12"/>
      <c r="B3002" s="12"/>
      <c r="C3002" s="42"/>
      <c r="D3002" s="12"/>
      <c r="E3002" s="12"/>
      <c r="F3002" s="12"/>
      <c r="G3002" s="12"/>
      <c r="H3002" s="12"/>
      <c r="I3002" s="12"/>
      <c r="J3002" s="12"/>
      <c r="K3002" s="12"/>
      <c r="L3002" s="12"/>
      <c r="M3002" s="49"/>
      <c r="N3002" s="49"/>
      <c r="O3002" s="12"/>
      <c r="P3002" s="12"/>
      <c r="Q3002" s="12"/>
      <c r="R3002" s="12"/>
      <c r="S3002" s="12"/>
      <c r="T3002" s="12"/>
    </row>
    <row r="3003" spans="1:20" s="1" customFormat="1" x14ac:dyDescent="0.4">
      <c r="A3003" s="12"/>
      <c r="B3003" s="12"/>
      <c r="C3003" s="42"/>
      <c r="D3003" s="12"/>
      <c r="E3003" s="12"/>
      <c r="F3003" s="12"/>
      <c r="G3003" s="12"/>
      <c r="H3003" s="12"/>
      <c r="I3003" s="12"/>
      <c r="J3003" s="12"/>
      <c r="K3003" s="12"/>
      <c r="L3003" s="12"/>
      <c r="M3003" s="49"/>
      <c r="N3003" s="49"/>
      <c r="O3003" s="12"/>
      <c r="P3003" s="12"/>
      <c r="Q3003" s="12"/>
      <c r="R3003" s="12"/>
      <c r="S3003" s="12"/>
      <c r="T3003" s="12"/>
    </row>
    <row r="3004" spans="1:20" s="1" customFormat="1" x14ac:dyDescent="0.4">
      <c r="A3004" s="12"/>
      <c r="B3004" s="12"/>
      <c r="C3004" s="42"/>
      <c r="D3004" s="12"/>
      <c r="E3004" s="12"/>
      <c r="F3004" s="12"/>
      <c r="G3004" s="12"/>
      <c r="H3004" s="12"/>
      <c r="I3004" s="12"/>
      <c r="J3004" s="12"/>
      <c r="K3004" s="12"/>
      <c r="L3004" s="12"/>
      <c r="M3004" s="49"/>
      <c r="N3004" s="49"/>
      <c r="O3004" s="12"/>
      <c r="P3004" s="12"/>
      <c r="Q3004" s="12"/>
      <c r="R3004" s="12"/>
      <c r="S3004" s="12"/>
      <c r="T3004" s="12"/>
    </row>
    <row r="3005" spans="1:20" s="1" customFormat="1" x14ac:dyDescent="0.4">
      <c r="A3005" s="12"/>
      <c r="B3005" s="12"/>
      <c r="C3005" s="42"/>
      <c r="D3005" s="12"/>
      <c r="E3005" s="12"/>
      <c r="F3005" s="12"/>
      <c r="G3005" s="12"/>
      <c r="H3005" s="12"/>
      <c r="I3005" s="12"/>
      <c r="J3005" s="12"/>
      <c r="K3005" s="12"/>
      <c r="L3005" s="12"/>
      <c r="M3005" s="49"/>
      <c r="N3005" s="49"/>
      <c r="O3005" s="12"/>
      <c r="P3005" s="12"/>
      <c r="Q3005" s="12"/>
      <c r="R3005" s="12"/>
      <c r="S3005" s="12"/>
      <c r="T3005" s="12"/>
    </row>
    <row r="3006" spans="1:20" s="1" customFormat="1" x14ac:dyDescent="0.4">
      <c r="A3006" s="12"/>
      <c r="B3006" s="12"/>
      <c r="C3006" s="42"/>
      <c r="D3006" s="12"/>
      <c r="E3006" s="12"/>
      <c r="F3006" s="12"/>
      <c r="G3006" s="12"/>
      <c r="H3006" s="12"/>
      <c r="I3006" s="12"/>
      <c r="J3006" s="12"/>
      <c r="K3006" s="12"/>
      <c r="L3006" s="12"/>
      <c r="M3006" s="49"/>
      <c r="N3006" s="49"/>
      <c r="O3006" s="12"/>
      <c r="P3006" s="12"/>
      <c r="Q3006" s="12"/>
      <c r="R3006" s="12"/>
      <c r="S3006" s="12"/>
      <c r="T3006" s="12"/>
    </row>
    <row r="3007" spans="1:20" s="1" customFormat="1" x14ac:dyDescent="0.4">
      <c r="A3007" s="12"/>
      <c r="B3007" s="12"/>
      <c r="C3007" s="42"/>
      <c r="D3007" s="12"/>
      <c r="E3007" s="12"/>
      <c r="F3007" s="12"/>
      <c r="G3007" s="12"/>
      <c r="H3007" s="12"/>
      <c r="I3007" s="12"/>
      <c r="J3007" s="12"/>
      <c r="K3007" s="12"/>
      <c r="L3007" s="12"/>
      <c r="M3007" s="49"/>
      <c r="N3007" s="49"/>
      <c r="O3007" s="12"/>
      <c r="P3007" s="12"/>
      <c r="Q3007" s="12"/>
      <c r="R3007" s="12"/>
      <c r="S3007" s="12"/>
      <c r="T3007" s="12"/>
    </row>
    <row r="3008" spans="1:20" s="1" customFormat="1" x14ac:dyDescent="0.4">
      <c r="A3008" s="12"/>
      <c r="B3008" s="12"/>
      <c r="C3008" s="42"/>
      <c r="D3008" s="12"/>
      <c r="E3008" s="12"/>
      <c r="F3008" s="12"/>
      <c r="G3008" s="12"/>
      <c r="H3008" s="12"/>
      <c r="I3008" s="12"/>
      <c r="J3008" s="12"/>
      <c r="K3008" s="12"/>
      <c r="L3008" s="12"/>
      <c r="M3008" s="49"/>
      <c r="N3008" s="49"/>
      <c r="O3008" s="12"/>
      <c r="P3008" s="12"/>
      <c r="Q3008" s="12"/>
      <c r="R3008" s="12"/>
      <c r="S3008" s="12"/>
      <c r="T3008" s="12"/>
    </row>
    <row r="3009" spans="1:20" s="1" customFormat="1" x14ac:dyDescent="0.4">
      <c r="A3009" s="12"/>
      <c r="B3009" s="12"/>
      <c r="C3009" s="42"/>
      <c r="D3009" s="12"/>
      <c r="E3009" s="12"/>
      <c r="F3009" s="12"/>
      <c r="G3009" s="12"/>
      <c r="H3009" s="12"/>
      <c r="I3009" s="12"/>
      <c r="J3009" s="12"/>
      <c r="K3009" s="12"/>
      <c r="L3009" s="12"/>
      <c r="M3009" s="49"/>
      <c r="N3009" s="49"/>
      <c r="O3009" s="12"/>
      <c r="P3009" s="12"/>
      <c r="Q3009" s="12"/>
      <c r="R3009" s="12"/>
      <c r="S3009" s="12"/>
      <c r="T3009" s="12"/>
    </row>
    <row r="3010" spans="1:20" s="1" customFormat="1" x14ac:dyDescent="0.4">
      <c r="A3010" s="12"/>
      <c r="B3010" s="12"/>
      <c r="C3010" s="42"/>
      <c r="D3010" s="12"/>
      <c r="E3010" s="12"/>
      <c r="F3010" s="12"/>
      <c r="G3010" s="12"/>
      <c r="H3010" s="12"/>
      <c r="I3010" s="12"/>
      <c r="J3010" s="12"/>
      <c r="K3010" s="12"/>
      <c r="L3010" s="12"/>
      <c r="M3010" s="49"/>
      <c r="N3010" s="49"/>
      <c r="O3010" s="12"/>
      <c r="P3010" s="12"/>
      <c r="Q3010" s="12"/>
      <c r="R3010" s="12"/>
      <c r="S3010" s="12"/>
      <c r="T3010" s="12"/>
    </row>
    <row r="3011" spans="1:20" s="1" customFormat="1" x14ac:dyDescent="0.4">
      <c r="A3011" s="12"/>
      <c r="B3011" s="12"/>
      <c r="C3011" s="42"/>
      <c r="D3011" s="12"/>
      <c r="E3011" s="12"/>
      <c r="F3011" s="12"/>
      <c r="G3011" s="12"/>
      <c r="H3011" s="12"/>
      <c r="I3011" s="12"/>
      <c r="J3011" s="12"/>
      <c r="K3011" s="12"/>
      <c r="L3011" s="12"/>
      <c r="M3011" s="49"/>
      <c r="N3011" s="49"/>
      <c r="O3011" s="12"/>
      <c r="P3011" s="12"/>
      <c r="Q3011" s="12"/>
      <c r="R3011" s="12"/>
      <c r="S3011" s="12"/>
      <c r="T3011" s="12"/>
    </row>
    <row r="3012" spans="1:20" s="1" customFormat="1" x14ac:dyDescent="0.4">
      <c r="A3012" s="12"/>
      <c r="B3012" s="12"/>
      <c r="C3012" s="42"/>
      <c r="D3012" s="12"/>
      <c r="E3012" s="12"/>
      <c r="F3012" s="12"/>
      <c r="G3012" s="12"/>
      <c r="H3012" s="12"/>
      <c r="I3012" s="12"/>
      <c r="J3012" s="12"/>
      <c r="K3012" s="12"/>
      <c r="L3012" s="12"/>
      <c r="M3012" s="49"/>
      <c r="N3012" s="49"/>
      <c r="O3012" s="12"/>
      <c r="P3012" s="12"/>
      <c r="Q3012" s="12"/>
      <c r="R3012" s="12"/>
      <c r="S3012" s="12"/>
      <c r="T3012" s="12"/>
    </row>
    <row r="3013" spans="1:20" s="1" customFormat="1" x14ac:dyDescent="0.4">
      <c r="A3013" s="12"/>
      <c r="B3013" s="12"/>
      <c r="C3013" s="42"/>
      <c r="D3013" s="12"/>
      <c r="E3013" s="12"/>
      <c r="F3013" s="12"/>
      <c r="G3013" s="12"/>
      <c r="H3013" s="12"/>
      <c r="I3013" s="12"/>
      <c r="J3013" s="12"/>
      <c r="K3013" s="12"/>
      <c r="L3013" s="12"/>
      <c r="M3013" s="49"/>
      <c r="N3013" s="49"/>
      <c r="O3013" s="12"/>
      <c r="P3013" s="12"/>
      <c r="Q3013" s="12"/>
      <c r="R3013" s="12"/>
      <c r="S3013" s="12"/>
      <c r="T3013" s="12"/>
    </row>
    <row r="3014" spans="1:20" s="1" customFormat="1" x14ac:dyDescent="0.4">
      <c r="A3014" s="12"/>
      <c r="B3014" s="12"/>
      <c r="C3014" s="42"/>
      <c r="D3014" s="12"/>
      <c r="E3014" s="12"/>
      <c r="F3014" s="12"/>
      <c r="G3014" s="12"/>
      <c r="H3014" s="12"/>
      <c r="I3014" s="12"/>
      <c r="J3014" s="12"/>
      <c r="K3014" s="12"/>
      <c r="L3014" s="12"/>
      <c r="M3014" s="49"/>
      <c r="N3014" s="49"/>
      <c r="O3014" s="12"/>
      <c r="P3014" s="12"/>
      <c r="Q3014" s="12"/>
      <c r="R3014" s="12"/>
      <c r="S3014" s="12"/>
      <c r="T3014" s="12"/>
    </row>
    <row r="3015" spans="1:20" s="1" customFormat="1" x14ac:dyDescent="0.4">
      <c r="A3015" s="12"/>
      <c r="B3015" s="12"/>
      <c r="C3015" s="42"/>
      <c r="D3015" s="12"/>
      <c r="E3015" s="12"/>
      <c r="F3015" s="12"/>
      <c r="G3015" s="12"/>
      <c r="H3015" s="12"/>
      <c r="I3015" s="12"/>
      <c r="J3015" s="12"/>
      <c r="K3015" s="12"/>
      <c r="L3015" s="12"/>
      <c r="M3015" s="49"/>
      <c r="N3015" s="49"/>
      <c r="O3015" s="12"/>
      <c r="P3015" s="12"/>
      <c r="Q3015" s="12"/>
      <c r="R3015" s="12"/>
      <c r="S3015" s="12"/>
      <c r="T3015" s="12"/>
    </row>
    <row r="3016" spans="1:20" s="1" customFormat="1" x14ac:dyDescent="0.4">
      <c r="A3016" s="12"/>
      <c r="B3016" s="12"/>
      <c r="C3016" s="42"/>
      <c r="D3016" s="12"/>
      <c r="E3016" s="12"/>
      <c r="F3016" s="12"/>
      <c r="G3016" s="12"/>
      <c r="H3016" s="12"/>
      <c r="I3016" s="12"/>
      <c r="J3016" s="12"/>
      <c r="K3016" s="12"/>
      <c r="L3016" s="12"/>
      <c r="M3016" s="49"/>
      <c r="N3016" s="49"/>
      <c r="O3016" s="12"/>
      <c r="P3016" s="12"/>
      <c r="Q3016" s="12"/>
      <c r="R3016" s="12"/>
      <c r="S3016" s="12"/>
      <c r="T3016" s="12"/>
    </row>
    <row r="3017" spans="1:20" s="1" customFormat="1" x14ac:dyDescent="0.4">
      <c r="A3017" s="12"/>
      <c r="B3017" s="12"/>
      <c r="C3017" s="42"/>
      <c r="D3017" s="12"/>
      <c r="E3017" s="12"/>
      <c r="F3017" s="12"/>
      <c r="G3017" s="12"/>
      <c r="H3017" s="12"/>
      <c r="I3017" s="12"/>
      <c r="J3017" s="12"/>
      <c r="K3017" s="12"/>
      <c r="L3017" s="12"/>
      <c r="M3017" s="49"/>
      <c r="N3017" s="49"/>
      <c r="O3017" s="12"/>
      <c r="P3017" s="12"/>
      <c r="Q3017" s="12"/>
      <c r="R3017" s="12"/>
      <c r="S3017" s="12"/>
      <c r="T3017" s="12"/>
    </row>
    <row r="3018" spans="1:20" s="1" customFormat="1" x14ac:dyDescent="0.4">
      <c r="A3018" s="12"/>
      <c r="B3018" s="12"/>
      <c r="C3018" s="42"/>
      <c r="D3018" s="12"/>
      <c r="E3018" s="12"/>
      <c r="F3018" s="12"/>
      <c r="G3018" s="12"/>
      <c r="H3018" s="12"/>
      <c r="I3018" s="12"/>
      <c r="J3018" s="12"/>
      <c r="K3018" s="12"/>
      <c r="L3018" s="12"/>
      <c r="M3018" s="49"/>
      <c r="N3018" s="49"/>
      <c r="O3018" s="12"/>
      <c r="P3018" s="12"/>
      <c r="Q3018" s="12"/>
      <c r="R3018" s="12"/>
      <c r="S3018" s="12"/>
      <c r="T3018" s="12"/>
    </row>
    <row r="3019" spans="1:20" s="1" customFormat="1" x14ac:dyDescent="0.4">
      <c r="A3019" s="12"/>
      <c r="B3019" s="12"/>
      <c r="C3019" s="42"/>
      <c r="D3019" s="12"/>
      <c r="E3019" s="12"/>
      <c r="F3019" s="12"/>
      <c r="G3019" s="12"/>
      <c r="H3019" s="12"/>
      <c r="I3019" s="12"/>
      <c r="J3019" s="12"/>
      <c r="K3019" s="12"/>
      <c r="L3019" s="12"/>
      <c r="M3019" s="49"/>
      <c r="N3019" s="49"/>
      <c r="O3019" s="12"/>
      <c r="P3019" s="12"/>
      <c r="Q3019" s="12"/>
      <c r="R3019" s="12"/>
      <c r="S3019" s="12"/>
      <c r="T3019" s="12"/>
    </row>
    <row r="3020" spans="1:20" s="1" customFormat="1" x14ac:dyDescent="0.4">
      <c r="A3020" s="12"/>
      <c r="B3020" s="12"/>
      <c r="C3020" s="42"/>
      <c r="D3020" s="12"/>
      <c r="E3020" s="12"/>
      <c r="F3020" s="12"/>
      <c r="G3020" s="12"/>
      <c r="H3020" s="12"/>
      <c r="I3020" s="12"/>
      <c r="J3020" s="12"/>
      <c r="K3020" s="12"/>
      <c r="L3020" s="12"/>
      <c r="M3020" s="49"/>
      <c r="N3020" s="49"/>
      <c r="O3020" s="12"/>
      <c r="P3020" s="12"/>
      <c r="Q3020" s="12"/>
      <c r="R3020" s="12"/>
      <c r="S3020" s="12"/>
      <c r="T3020" s="12"/>
    </row>
    <row r="3021" spans="1:20" s="1" customFormat="1" x14ac:dyDescent="0.4">
      <c r="A3021" s="12"/>
      <c r="B3021" s="12"/>
      <c r="C3021" s="42"/>
      <c r="D3021" s="12"/>
      <c r="E3021" s="12"/>
      <c r="F3021" s="12"/>
      <c r="G3021" s="12"/>
      <c r="H3021" s="12"/>
      <c r="I3021" s="12"/>
      <c r="J3021" s="12"/>
      <c r="K3021" s="12"/>
      <c r="L3021" s="12"/>
      <c r="M3021" s="49"/>
      <c r="N3021" s="49"/>
      <c r="O3021" s="12"/>
      <c r="P3021" s="12"/>
      <c r="Q3021" s="12"/>
      <c r="R3021" s="12"/>
      <c r="S3021" s="12"/>
      <c r="T3021" s="12"/>
    </row>
    <row r="3022" spans="1:20" s="1" customFormat="1" x14ac:dyDescent="0.4">
      <c r="A3022" s="12"/>
      <c r="B3022" s="12"/>
      <c r="C3022" s="42"/>
      <c r="D3022" s="12"/>
      <c r="E3022" s="12"/>
      <c r="F3022" s="12"/>
      <c r="G3022" s="12"/>
      <c r="H3022" s="12"/>
      <c r="I3022" s="12"/>
      <c r="J3022" s="12"/>
      <c r="K3022" s="12"/>
      <c r="L3022" s="12"/>
      <c r="M3022" s="49"/>
      <c r="N3022" s="49"/>
      <c r="O3022" s="12"/>
      <c r="P3022" s="12"/>
      <c r="Q3022" s="12"/>
      <c r="R3022" s="12"/>
      <c r="S3022" s="12"/>
      <c r="T3022" s="12"/>
    </row>
    <row r="3023" spans="1:20" s="1" customFormat="1" x14ac:dyDescent="0.4">
      <c r="A3023" s="12"/>
      <c r="B3023" s="12"/>
      <c r="C3023" s="42"/>
      <c r="D3023" s="12"/>
      <c r="E3023" s="12"/>
      <c r="F3023" s="12"/>
      <c r="G3023" s="12"/>
      <c r="H3023" s="12"/>
      <c r="I3023" s="12"/>
      <c r="J3023" s="12"/>
      <c r="K3023" s="12"/>
      <c r="L3023" s="12"/>
      <c r="M3023" s="49"/>
      <c r="N3023" s="49"/>
      <c r="O3023" s="12"/>
      <c r="P3023" s="12"/>
      <c r="Q3023" s="12"/>
      <c r="R3023" s="12"/>
      <c r="S3023" s="12"/>
      <c r="T3023" s="12"/>
    </row>
    <row r="3024" spans="1:20" s="1" customFormat="1" x14ac:dyDescent="0.4">
      <c r="A3024" s="12"/>
      <c r="B3024" s="12"/>
      <c r="C3024" s="42"/>
      <c r="D3024" s="12"/>
      <c r="E3024" s="12"/>
      <c r="F3024" s="12"/>
      <c r="G3024" s="12"/>
      <c r="H3024" s="12"/>
      <c r="I3024" s="12"/>
      <c r="J3024" s="12"/>
      <c r="K3024" s="12"/>
      <c r="L3024" s="12"/>
      <c r="M3024" s="49"/>
      <c r="N3024" s="49"/>
      <c r="O3024" s="12"/>
      <c r="P3024" s="12"/>
      <c r="Q3024" s="12"/>
      <c r="R3024" s="12"/>
      <c r="S3024" s="12"/>
      <c r="T3024" s="12"/>
    </row>
    <row r="3025" spans="1:20" s="1" customFormat="1" x14ac:dyDescent="0.4">
      <c r="A3025" s="12"/>
      <c r="B3025" s="12"/>
      <c r="C3025" s="42"/>
      <c r="D3025" s="12"/>
      <c r="E3025" s="12"/>
      <c r="F3025" s="12"/>
      <c r="G3025" s="12"/>
      <c r="H3025" s="12"/>
      <c r="I3025" s="12"/>
      <c r="J3025" s="12"/>
      <c r="K3025" s="12"/>
      <c r="L3025" s="12"/>
      <c r="M3025" s="49"/>
      <c r="N3025" s="49"/>
      <c r="O3025" s="12"/>
      <c r="P3025" s="12"/>
      <c r="Q3025" s="12"/>
      <c r="R3025" s="12"/>
      <c r="S3025" s="12"/>
      <c r="T3025" s="12"/>
    </row>
    <row r="3026" spans="1:20" s="1" customFormat="1" x14ac:dyDescent="0.4">
      <c r="A3026" s="12"/>
      <c r="B3026" s="12"/>
      <c r="C3026" s="42"/>
      <c r="D3026" s="12"/>
      <c r="E3026" s="12"/>
      <c r="F3026" s="12"/>
      <c r="G3026" s="12"/>
      <c r="H3026" s="12"/>
      <c r="I3026" s="12"/>
      <c r="J3026" s="12"/>
      <c r="K3026" s="12"/>
      <c r="L3026" s="12"/>
      <c r="M3026" s="49"/>
      <c r="N3026" s="49"/>
      <c r="O3026" s="12"/>
      <c r="P3026" s="12"/>
      <c r="Q3026" s="12"/>
      <c r="R3026" s="12"/>
      <c r="S3026" s="12"/>
      <c r="T3026" s="12"/>
    </row>
    <row r="3027" spans="1:20" s="1" customFormat="1" x14ac:dyDescent="0.4">
      <c r="A3027" s="12"/>
      <c r="B3027" s="12"/>
      <c r="C3027" s="42"/>
      <c r="D3027" s="12"/>
      <c r="E3027" s="12"/>
      <c r="F3027" s="12"/>
      <c r="G3027" s="12"/>
      <c r="H3027" s="12"/>
      <c r="I3027" s="12"/>
      <c r="J3027" s="12"/>
      <c r="K3027" s="12"/>
      <c r="L3027" s="12"/>
      <c r="M3027" s="49"/>
      <c r="N3027" s="49"/>
      <c r="O3027" s="12"/>
      <c r="P3027" s="12"/>
      <c r="Q3027" s="12"/>
      <c r="R3027" s="12"/>
      <c r="S3027" s="12"/>
      <c r="T3027" s="12"/>
    </row>
    <row r="3028" spans="1:20" s="1" customFormat="1" x14ac:dyDescent="0.4">
      <c r="A3028" s="12"/>
      <c r="B3028" s="12"/>
      <c r="C3028" s="42"/>
      <c r="D3028" s="12"/>
      <c r="E3028" s="12"/>
      <c r="F3028" s="12"/>
      <c r="G3028" s="12"/>
      <c r="H3028" s="12"/>
      <c r="I3028" s="12"/>
      <c r="J3028" s="12"/>
      <c r="K3028" s="12"/>
      <c r="L3028" s="12"/>
      <c r="M3028" s="49"/>
      <c r="N3028" s="49"/>
      <c r="O3028" s="12"/>
      <c r="P3028" s="12"/>
      <c r="Q3028" s="12"/>
      <c r="R3028" s="12"/>
      <c r="S3028" s="12"/>
      <c r="T3028" s="12"/>
    </row>
    <row r="3029" spans="1:20" s="1" customFormat="1" x14ac:dyDescent="0.4">
      <c r="A3029" s="12"/>
      <c r="B3029" s="12"/>
      <c r="C3029" s="42"/>
      <c r="D3029" s="12"/>
      <c r="E3029" s="12"/>
      <c r="F3029" s="12"/>
      <c r="G3029" s="12"/>
      <c r="H3029" s="12"/>
      <c r="I3029" s="12"/>
      <c r="J3029" s="12"/>
      <c r="K3029" s="12"/>
      <c r="L3029" s="12"/>
      <c r="M3029" s="49"/>
      <c r="N3029" s="49"/>
      <c r="O3029" s="12"/>
      <c r="P3029" s="12"/>
      <c r="Q3029" s="12"/>
      <c r="R3029" s="12"/>
      <c r="S3029" s="12"/>
      <c r="T3029" s="12"/>
    </row>
    <row r="3030" spans="1:20" s="1" customFormat="1" x14ac:dyDescent="0.4">
      <c r="A3030" s="12"/>
      <c r="B3030" s="12"/>
      <c r="C3030" s="42"/>
      <c r="D3030" s="12"/>
      <c r="E3030" s="12"/>
      <c r="F3030" s="12"/>
      <c r="G3030" s="12"/>
      <c r="H3030" s="12"/>
      <c r="I3030" s="12"/>
      <c r="J3030" s="12"/>
      <c r="K3030" s="12"/>
      <c r="L3030" s="12"/>
      <c r="M3030" s="49"/>
      <c r="N3030" s="49"/>
      <c r="O3030" s="12"/>
      <c r="P3030" s="12"/>
      <c r="Q3030" s="12"/>
      <c r="R3030" s="12"/>
      <c r="S3030" s="12"/>
      <c r="T3030" s="12"/>
    </row>
    <row r="3031" spans="1:20" s="1" customFormat="1" x14ac:dyDescent="0.4">
      <c r="A3031" s="12"/>
      <c r="B3031" s="12"/>
      <c r="C3031" s="42"/>
      <c r="D3031" s="12"/>
      <c r="E3031" s="12"/>
      <c r="F3031" s="12"/>
      <c r="G3031" s="12"/>
      <c r="H3031" s="12"/>
      <c r="I3031" s="12"/>
      <c r="J3031" s="12"/>
      <c r="K3031" s="12"/>
      <c r="L3031" s="12"/>
      <c r="M3031" s="49"/>
      <c r="N3031" s="49"/>
      <c r="O3031" s="12"/>
      <c r="P3031" s="12"/>
      <c r="Q3031" s="12"/>
      <c r="R3031" s="12"/>
      <c r="S3031" s="12"/>
      <c r="T3031" s="12"/>
    </row>
    <row r="3032" spans="1:20" s="1" customFormat="1" x14ac:dyDescent="0.4">
      <c r="A3032" s="12"/>
      <c r="B3032" s="12"/>
      <c r="C3032" s="42"/>
      <c r="D3032" s="12"/>
      <c r="E3032" s="12"/>
      <c r="F3032" s="12"/>
      <c r="G3032" s="12"/>
      <c r="H3032" s="12"/>
      <c r="I3032" s="12"/>
      <c r="J3032" s="12"/>
      <c r="K3032" s="12"/>
      <c r="L3032" s="12"/>
      <c r="M3032" s="49"/>
      <c r="N3032" s="49"/>
      <c r="O3032" s="12"/>
      <c r="P3032" s="12"/>
      <c r="Q3032" s="12"/>
      <c r="R3032" s="12"/>
      <c r="S3032" s="12"/>
      <c r="T3032" s="12"/>
    </row>
    <row r="3033" spans="1:20" s="1" customFormat="1" x14ac:dyDescent="0.4">
      <c r="A3033" s="12"/>
      <c r="B3033" s="12"/>
      <c r="C3033" s="42"/>
      <c r="D3033" s="12"/>
      <c r="E3033" s="12"/>
      <c r="F3033" s="12"/>
      <c r="G3033" s="12"/>
      <c r="H3033" s="12"/>
      <c r="I3033" s="12"/>
      <c r="J3033" s="12"/>
      <c r="K3033" s="12"/>
      <c r="L3033" s="12"/>
      <c r="M3033" s="49"/>
      <c r="N3033" s="49"/>
      <c r="O3033" s="12"/>
      <c r="P3033" s="12"/>
      <c r="Q3033" s="12"/>
      <c r="R3033" s="12"/>
      <c r="S3033" s="12"/>
      <c r="T3033" s="12"/>
    </row>
    <row r="3034" spans="1:20" s="1" customFormat="1" x14ac:dyDescent="0.4">
      <c r="A3034" s="12"/>
      <c r="B3034" s="12"/>
      <c r="C3034" s="42"/>
      <c r="D3034" s="12"/>
      <c r="E3034" s="12"/>
      <c r="F3034" s="12"/>
      <c r="G3034" s="12"/>
      <c r="H3034" s="12"/>
      <c r="I3034" s="12"/>
      <c r="J3034" s="12"/>
      <c r="K3034" s="12"/>
      <c r="L3034" s="12"/>
      <c r="M3034" s="49"/>
      <c r="N3034" s="49"/>
      <c r="O3034" s="12"/>
      <c r="P3034" s="12"/>
      <c r="Q3034" s="12"/>
      <c r="R3034" s="12"/>
      <c r="S3034" s="12"/>
      <c r="T3034" s="12"/>
    </row>
    <row r="3035" spans="1:20" s="1" customFormat="1" x14ac:dyDescent="0.4">
      <c r="A3035" s="12"/>
      <c r="B3035" s="12"/>
      <c r="C3035" s="42"/>
      <c r="D3035" s="12"/>
      <c r="E3035" s="12"/>
      <c r="F3035" s="12"/>
      <c r="G3035" s="12"/>
      <c r="H3035" s="12"/>
      <c r="I3035" s="12"/>
      <c r="J3035" s="12"/>
      <c r="K3035" s="12"/>
      <c r="L3035" s="12"/>
      <c r="M3035" s="49"/>
      <c r="N3035" s="49"/>
      <c r="O3035" s="12"/>
      <c r="P3035" s="12"/>
      <c r="Q3035" s="12"/>
      <c r="R3035" s="12"/>
      <c r="S3035" s="12"/>
      <c r="T3035" s="12"/>
    </row>
    <row r="3036" spans="1:20" s="1" customFormat="1" x14ac:dyDescent="0.4">
      <c r="A3036" s="12"/>
      <c r="B3036" s="12"/>
      <c r="C3036" s="42"/>
      <c r="D3036" s="12"/>
      <c r="E3036" s="12"/>
      <c r="F3036" s="12"/>
      <c r="G3036" s="12"/>
      <c r="H3036" s="12"/>
      <c r="I3036" s="12"/>
      <c r="J3036" s="12"/>
      <c r="K3036" s="12"/>
      <c r="L3036" s="12"/>
      <c r="M3036" s="49"/>
      <c r="N3036" s="49"/>
      <c r="O3036" s="12"/>
      <c r="P3036" s="12"/>
      <c r="Q3036" s="12"/>
      <c r="R3036" s="12"/>
      <c r="S3036" s="12"/>
      <c r="T3036" s="12"/>
    </row>
    <row r="3037" spans="1:20" s="1" customFormat="1" x14ac:dyDescent="0.4">
      <c r="A3037" s="12"/>
      <c r="B3037" s="12"/>
      <c r="C3037" s="42"/>
      <c r="D3037" s="12"/>
      <c r="E3037" s="12"/>
      <c r="F3037" s="12"/>
      <c r="G3037" s="12"/>
      <c r="H3037" s="12"/>
      <c r="I3037" s="12"/>
      <c r="J3037" s="12"/>
      <c r="K3037" s="12"/>
      <c r="L3037" s="12"/>
      <c r="M3037" s="49"/>
      <c r="N3037" s="49"/>
      <c r="O3037" s="12"/>
      <c r="P3037" s="12"/>
      <c r="Q3037" s="12"/>
      <c r="R3037" s="12"/>
      <c r="S3037" s="12"/>
      <c r="T3037" s="12"/>
    </row>
    <row r="3038" spans="1:20" s="1" customFormat="1" x14ac:dyDescent="0.4">
      <c r="A3038" s="12"/>
      <c r="B3038" s="12"/>
      <c r="C3038" s="42"/>
      <c r="D3038" s="12"/>
      <c r="E3038" s="12"/>
      <c r="F3038" s="12"/>
      <c r="G3038" s="12"/>
      <c r="H3038" s="12"/>
      <c r="I3038" s="12"/>
      <c r="J3038" s="12"/>
      <c r="K3038" s="12"/>
      <c r="L3038" s="12"/>
      <c r="M3038" s="49"/>
      <c r="N3038" s="49"/>
      <c r="O3038" s="12"/>
      <c r="P3038" s="12"/>
      <c r="Q3038" s="12"/>
      <c r="R3038" s="12"/>
      <c r="S3038" s="12"/>
      <c r="T3038" s="12"/>
    </row>
    <row r="3039" spans="1:20" s="1" customFormat="1" x14ac:dyDescent="0.4">
      <c r="A3039" s="12"/>
      <c r="B3039" s="12"/>
      <c r="C3039" s="42"/>
      <c r="D3039" s="12"/>
      <c r="E3039" s="12"/>
      <c r="F3039" s="12"/>
      <c r="G3039" s="12"/>
      <c r="H3039" s="12"/>
      <c r="I3039" s="12"/>
      <c r="J3039" s="12"/>
      <c r="K3039" s="12"/>
      <c r="L3039" s="12"/>
      <c r="M3039" s="49"/>
      <c r="N3039" s="49"/>
      <c r="O3039" s="12"/>
      <c r="P3039" s="12"/>
      <c r="Q3039" s="12"/>
      <c r="R3039" s="12"/>
      <c r="S3039" s="12"/>
      <c r="T3039" s="12"/>
    </row>
    <row r="3040" spans="1:20" s="1" customFormat="1" x14ac:dyDescent="0.4">
      <c r="A3040" s="12"/>
      <c r="B3040" s="12"/>
      <c r="C3040" s="42"/>
      <c r="D3040" s="12"/>
      <c r="E3040" s="12"/>
      <c r="F3040" s="12"/>
      <c r="G3040" s="12"/>
      <c r="H3040" s="12"/>
      <c r="I3040" s="12"/>
      <c r="J3040" s="12"/>
      <c r="K3040" s="12"/>
      <c r="L3040" s="12"/>
      <c r="M3040" s="49"/>
      <c r="N3040" s="49"/>
      <c r="O3040" s="12"/>
      <c r="P3040" s="12"/>
      <c r="Q3040" s="12"/>
      <c r="R3040" s="12"/>
      <c r="S3040" s="12"/>
      <c r="T3040" s="12"/>
    </row>
    <row r="3041" spans="1:20" s="1" customFormat="1" x14ac:dyDescent="0.4">
      <c r="A3041" s="12"/>
      <c r="B3041" s="12"/>
      <c r="C3041" s="42"/>
      <c r="D3041" s="12"/>
      <c r="E3041" s="12"/>
      <c r="F3041" s="12"/>
      <c r="G3041" s="12"/>
      <c r="H3041" s="12"/>
      <c r="I3041" s="12"/>
      <c r="J3041" s="12"/>
      <c r="K3041" s="12"/>
      <c r="L3041" s="12"/>
      <c r="M3041" s="49"/>
      <c r="N3041" s="49"/>
      <c r="O3041" s="12"/>
      <c r="P3041" s="12"/>
      <c r="Q3041" s="12"/>
      <c r="R3041" s="12"/>
      <c r="S3041" s="12"/>
      <c r="T3041" s="12"/>
    </row>
    <row r="3042" spans="1:20" s="1" customFormat="1" x14ac:dyDescent="0.4">
      <c r="A3042" s="12"/>
      <c r="B3042" s="12"/>
      <c r="C3042" s="42"/>
      <c r="D3042" s="12"/>
      <c r="E3042" s="12"/>
      <c r="F3042" s="12"/>
      <c r="G3042" s="12"/>
      <c r="H3042" s="12"/>
      <c r="I3042" s="12"/>
      <c r="J3042" s="12"/>
      <c r="K3042" s="12"/>
      <c r="L3042" s="12"/>
      <c r="M3042" s="49"/>
      <c r="N3042" s="49"/>
      <c r="O3042" s="12"/>
      <c r="P3042" s="12"/>
      <c r="Q3042" s="12"/>
      <c r="R3042" s="12"/>
      <c r="S3042" s="12"/>
      <c r="T3042" s="12"/>
    </row>
    <row r="3043" spans="1:20" s="1" customFormat="1" x14ac:dyDescent="0.4">
      <c r="A3043" s="12"/>
      <c r="B3043" s="12"/>
      <c r="C3043" s="42"/>
      <c r="D3043" s="12"/>
      <c r="E3043" s="12"/>
      <c r="F3043" s="12"/>
      <c r="G3043" s="12"/>
      <c r="H3043" s="12"/>
      <c r="I3043" s="12"/>
      <c r="J3043" s="12"/>
      <c r="K3043" s="12"/>
      <c r="L3043" s="12"/>
      <c r="M3043" s="49"/>
      <c r="N3043" s="49"/>
      <c r="O3043" s="12"/>
      <c r="P3043" s="12"/>
      <c r="Q3043" s="12"/>
      <c r="R3043" s="12"/>
      <c r="S3043" s="12"/>
      <c r="T3043" s="12"/>
    </row>
    <row r="3044" spans="1:20" s="1" customFormat="1" x14ac:dyDescent="0.4">
      <c r="A3044" s="12"/>
      <c r="B3044" s="12"/>
      <c r="C3044" s="42"/>
      <c r="D3044" s="12"/>
      <c r="E3044" s="12"/>
      <c r="F3044" s="12"/>
      <c r="G3044" s="12"/>
      <c r="H3044" s="12"/>
      <c r="I3044" s="12"/>
      <c r="J3044" s="12"/>
      <c r="K3044" s="12"/>
      <c r="L3044" s="12"/>
      <c r="M3044" s="49"/>
      <c r="N3044" s="49"/>
      <c r="O3044" s="12"/>
      <c r="P3044" s="12"/>
      <c r="Q3044" s="12"/>
      <c r="R3044" s="12"/>
      <c r="S3044" s="12"/>
      <c r="T3044" s="12"/>
    </row>
    <row r="3045" spans="1:20" s="1" customFormat="1" x14ac:dyDescent="0.4">
      <c r="A3045" s="12"/>
      <c r="B3045" s="12"/>
      <c r="C3045" s="42"/>
      <c r="D3045" s="12"/>
      <c r="E3045" s="12"/>
      <c r="F3045" s="12"/>
      <c r="G3045" s="12"/>
      <c r="H3045" s="12"/>
      <c r="I3045" s="12"/>
      <c r="J3045" s="12"/>
      <c r="K3045" s="12"/>
      <c r="L3045" s="12"/>
      <c r="M3045" s="49"/>
      <c r="N3045" s="49"/>
      <c r="O3045" s="12"/>
      <c r="P3045" s="12"/>
      <c r="Q3045" s="12"/>
      <c r="R3045" s="12"/>
      <c r="S3045" s="12"/>
      <c r="T3045" s="12"/>
    </row>
    <row r="3046" spans="1:20" s="1" customFormat="1" x14ac:dyDescent="0.4">
      <c r="A3046" s="12"/>
      <c r="B3046" s="12"/>
      <c r="C3046" s="42"/>
      <c r="D3046" s="12"/>
      <c r="E3046" s="12"/>
      <c r="F3046" s="12"/>
      <c r="G3046" s="12"/>
      <c r="H3046" s="12"/>
      <c r="I3046" s="12"/>
      <c r="J3046" s="12"/>
      <c r="K3046" s="12"/>
      <c r="L3046" s="12"/>
      <c r="M3046" s="49"/>
      <c r="N3046" s="49"/>
      <c r="O3046" s="12"/>
      <c r="P3046" s="12"/>
      <c r="Q3046" s="12"/>
      <c r="R3046" s="12"/>
      <c r="S3046" s="12"/>
      <c r="T3046" s="12"/>
    </row>
    <row r="3047" spans="1:20" s="1" customFormat="1" x14ac:dyDescent="0.4">
      <c r="A3047" s="12"/>
      <c r="B3047" s="12"/>
      <c r="C3047" s="42"/>
      <c r="D3047" s="12"/>
      <c r="E3047" s="12"/>
      <c r="F3047" s="12"/>
      <c r="G3047" s="12"/>
      <c r="H3047" s="12"/>
      <c r="I3047" s="12"/>
      <c r="J3047" s="12"/>
      <c r="K3047" s="12"/>
      <c r="L3047" s="12"/>
      <c r="M3047" s="49"/>
      <c r="N3047" s="49"/>
      <c r="O3047" s="12"/>
      <c r="P3047" s="12"/>
      <c r="Q3047" s="12"/>
      <c r="R3047" s="12"/>
      <c r="S3047" s="12"/>
      <c r="T3047" s="12"/>
    </row>
    <row r="3048" spans="1:20" s="1" customFormat="1" x14ac:dyDescent="0.4">
      <c r="A3048" s="12"/>
      <c r="B3048" s="12"/>
      <c r="C3048" s="42"/>
      <c r="D3048" s="12"/>
      <c r="E3048" s="12"/>
      <c r="F3048" s="12"/>
      <c r="G3048" s="12"/>
      <c r="H3048" s="12"/>
      <c r="I3048" s="12"/>
      <c r="J3048" s="12"/>
      <c r="K3048" s="12"/>
      <c r="L3048" s="12"/>
      <c r="M3048" s="49"/>
      <c r="N3048" s="49"/>
      <c r="O3048" s="12"/>
      <c r="P3048" s="12"/>
      <c r="Q3048" s="12"/>
      <c r="R3048" s="12"/>
      <c r="S3048" s="12"/>
      <c r="T3048" s="12"/>
    </row>
    <row r="3049" spans="1:20" s="1" customFormat="1" x14ac:dyDescent="0.4">
      <c r="A3049" s="12"/>
      <c r="B3049" s="12"/>
      <c r="C3049" s="42"/>
      <c r="D3049" s="12"/>
      <c r="E3049" s="12"/>
      <c r="F3049" s="12"/>
      <c r="G3049" s="12"/>
      <c r="H3049" s="12"/>
      <c r="I3049" s="12"/>
      <c r="J3049" s="12"/>
      <c r="K3049" s="12"/>
      <c r="L3049" s="12"/>
      <c r="M3049" s="49"/>
      <c r="N3049" s="49"/>
      <c r="O3049" s="12"/>
      <c r="P3049" s="12"/>
      <c r="Q3049" s="12"/>
      <c r="R3049" s="12"/>
      <c r="S3049" s="12"/>
      <c r="T3049" s="12"/>
    </row>
    <row r="3050" spans="1:20" s="1" customFormat="1" x14ac:dyDescent="0.4">
      <c r="A3050" s="12"/>
      <c r="B3050" s="12"/>
      <c r="C3050" s="42"/>
      <c r="D3050" s="12"/>
      <c r="E3050" s="12"/>
      <c r="F3050" s="12"/>
      <c r="G3050" s="12"/>
      <c r="H3050" s="12"/>
      <c r="I3050" s="12"/>
      <c r="J3050" s="12"/>
      <c r="K3050" s="12"/>
      <c r="L3050" s="12"/>
      <c r="M3050" s="49"/>
      <c r="N3050" s="49"/>
      <c r="O3050" s="12"/>
      <c r="P3050" s="12"/>
      <c r="Q3050" s="12"/>
      <c r="R3050" s="12"/>
      <c r="S3050" s="12"/>
      <c r="T3050" s="12"/>
    </row>
    <row r="3051" spans="1:20" s="1" customFormat="1" x14ac:dyDescent="0.4">
      <c r="A3051" s="12"/>
      <c r="B3051" s="12"/>
      <c r="C3051" s="42"/>
      <c r="D3051" s="12"/>
      <c r="E3051" s="12"/>
      <c r="F3051" s="12"/>
      <c r="G3051" s="12"/>
      <c r="H3051" s="12"/>
      <c r="I3051" s="12"/>
      <c r="J3051" s="12"/>
      <c r="K3051" s="12"/>
      <c r="L3051" s="12"/>
      <c r="M3051" s="49"/>
      <c r="N3051" s="49"/>
      <c r="O3051" s="12"/>
      <c r="P3051" s="12"/>
      <c r="Q3051" s="12"/>
      <c r="R3051" s="12"/>
      <c r="S3051" s="12"/>
      <c r="T3051" s="12"/>
    </row>
    <row r="3052" spans="1:20" s="1" customFormat="1" x14ac:dyDescent="0.4">
      <c r="A3052" s="12"/>
      <c r="B3052" s="12"/>
      <c r="C3052" s="42"/>
      <c r="D3052" s="12"/>
      <c r="E3052" s="12"/>
      <c r="F3052" s="12"/>
      <c r="G3052" s="12"/>
      <c r="H3052" s="12"/>
      <c r="I3052" s="12"/>
      <c r="J3052" s="12"/>
      <c r="K3052" s="12"/>
      <c r="L3052" s="12"/>
      <c r="M3052" s="49"/>
      <c r="N3052" s="49"/>
      <c r="O3052" s="12"/>
      <c r="P3052" s="12"/>
      <c r="Q3052" s="12"/>
      <c r="R3052" s="12"/>
      <c r="S3052" s="12"/>
      <c r="T3052" s="12"/>
    </row>
    <row r="3053" spans="1:20" s="1" customFormat="1" x14ac:dyDescent="0.4">
      <c r="A3053" s="12"/>
      <c r="B3053" s="12"/>
      <c r="C3053" s="42"/>
      <c r="D3053" s="12"/>
      <c r="E3053" s="12"/>
      <c r="F3053" s="12"/>
      <c r="G3053" s="12"/>
      <c r="H3053" s="12"/>
      <c r="I3053" s="12"/>
      <c r="J3053" s="12"/>
      <c r="K3053" s="12"/>
      <c r="L3053" s="12"/>
      <c r="M3053" s="49"/>
      <c r="N3053" s="49"/>
      <c r="O3053" s="12"/>
      <c r="P3053" s="12"/>
      <c r="Q3053" s="12"/>
      <c r="R3053" s="12"/>
      <c r="S3053" s="12"/>
      <c r="T3053" s="12"/>
    </row>
    <row r="3054" spans="1:20" s="1" customFormat="1" x14ac:dyDescent="0.4">
      <c r="A3054" s="12"/>
      <c r="B3054" s="12"/>
      <c r="C3054" s="42"/>
      <c r="D3054" s="12"/>
      <c r="E3054" s="12"/>
      <c r="F3054" s="12"/>
      <c r="G3054" s="12"/>
      <c r="H3054" s="12"/>
      <c r="I3054" s="12"/>
      <c r="J3054" s="12"/>
      <c r="K3054" s="12"/>
      <c r="L3054" s="12"/>
      <c r="M3054" s="49"/>
      <c r="N3054" s="49"/>
      <c r="O3054" s="12"/>
      <c r="P3054" s="12"/>
      <c r="Q3054" s="12"/>
      <c r="R3054" s="12"/>
      <c r="S3054" s="12"/>
      <c r="T3054" s="12"/>
    </row>
    <row r="3055" spans="1:20" s="1" customFormat="1" x14ac:dyDescent="0.4">
      <c r="A3055" s="12"/>
      <c r="B3055" s="12"/>
      <c r="C3055" s="42"/>
      <c r="D3055" s="12"/>
      <c r="E3055" s="12"/>
      <c r="F3055" s="12"/>
      <c r="G3055" s="12"/>
      <c r="H3055" s="12"/>
      <c r="I3055" s="12"/>
      <c r="J3055" s="12"/>
      <c r="K3055" s="12"/>
      <c r="L3055" s="12"/>
      <c r="M3055" s="49"/>
      <c r="N3055" s="49"/>
      <c r="O3055" s="12"/>
      <c r="P3055" s="12"/>
      <c r="Q3055" s="12"/>
      <c r="R3055" s="12"/>
      <c r="S3055" s="12"/>
      <c r="T3055" s="12"/>
    </row>
    <row r="3056" spans="1:20" s="1" customFormat="1" x14ac:dyDescent="0.4">
      <c r="A3056" s="12"/>
      <c r="B3056" s="12"/>
      <c r="C3056" s="42"/>
      <c r="D3056" s="12"/>
      <c r="E3056" s="12"/>
      <c r="F3056" s="12"/>
      <c r="G3056" s="12"/>
      <c r="H3056" s="12"/>
      <c r="I3056" s="12"/>
      <c r="J3056" s="12"/>
      <c r="K3056" s="12"/>
      <c r="L3056" s="12"/>
      <c r="M3056" s="49"/>
      <c r="N3056" s="49"/>
      <c r="O3056" s="12"/>
      <c r="P3056" s="12"/>
      <c r="Q3056" s="12"/>
      <c r="R3056" s="12"/>
      <c r="S3056" s="12"/>
      <c r="T3056" s="12"/>
    </row>
    <row r="3057" spans="1:20" s="1" customFormat="1" x14ac:dyDescent="0.4">
      <c r="A3057" s="12"/>
      <c r="B3057" s="12"/>
      <c r="C3057" s="42"/>
      <c r="D3057" s="12"/>
      <c r="E3057" s="12"/>
      <c r="F3057" s="12"/>
      <c r="G3057" s="12"/>
      <c r="H3057" s="12"/>
      <c r="I3057" s="12"/>
      <c r="J3057" s="12"/>
      <c r="K3057" s="12"/>
      <c r="L3057" s="12"/>
      <c r="M3057" s="49"/>
      <c r="N3057" s="49"/>
      <c r="O3057" s="12"/>
      <c r="P3057" s="12"/>
      <c r="Q3057" s="12"/>
      <c r="R3057" s="12"/>
      <c r="S3057" s="12"/>
      <c r="T3057" s="12"/>
    </row>
    <row r="3058" spans="1:20" s="1" customFormat="1" x14ac:dyDescent="0.4">
      <c r="A3058" s="12"/>
      <c r="B3058" s="12"/>
      <c r="C3058" s="42"/>
      <c r="D3058" s="12"/>
      <c r="E3058" s="12"/>
      <c r="F3058" s="12"/>
      <c r="G3058" s="12"/>
      <c r="H3058" s="12"/>
      <c r="I3058" s="12"/>
      <c r="J3058" s="12"/>
      <c r="K3058" s="12"/>
      <c r="L3058" s="12"/>
      <c r="M3058" s="49"/>
      <c r="N3058" s="49"/>
      <c r="O3058" s="12"/>
      <c r="P3058" s="12"/>
      <c r="Q3058" s="12"/>
      <c r="R3058" s="12"/>
      <c r="S3058" s="12"/>
      <c r="T3058" s="12"/>
    </row>
    <row r="3059" spans="1:20" s="1" customFormat="1" x14ac:dyDescent="0.4">
      <c r="A3059" s="12"/>
      <c r="B3059" s="12"/>
      <c r="C3059" s="42"/>
      <c r="D3059" s="12"/>
      <c r="E3059" s="12"/>
      <c r="F3059" s="12"/>
      <c r="G3059" s="12"/>
      <c r="H3059" s="12"/>
      <c r="I3059" s="12"/>
      <c r="J3059" s="12"/>
      <c r="K3059" s="12"/>
      <c r="L3059" s="12"/>
      <c r="M3059" s="49"/>
      <c r="N3059" s="49"/>
      <c r="O3059" s="12"/>
      <c r="P3059" s="12"/>
      <c r="Q3059" s="12"/>
      <c r="R3059" s="12"/>
      <c r="S3059" s="12"/>
      <c r="T3059" s="12"/>
    </row>
    <row r="3060" spans="1:20" s="1" customFormat="1" x14ac:dyDescent="0.4">
      <c r="A3060" s="12"/>
      <c r="B3060" s="12"/>
      <c r="C3060" s="42"/>
      <c r="D3060" s="12"/>
      <c r="E3060" s="12"/>
      <c r="F3060" s="12"/>
      <c r="G3060" s="12"/>
      <c r="H3060" s="12"/>
      <c r="I3060" s="12"/>
      <c r="J3060" s="12"/>
      <c r="K3060" s="12"/>
      <c r="L3060" s="12"/>
      <c r="M3060" s="49"/>
      <c r="N3060" s="49"/>
      <c r="O3060" s="12"/>
      <c r="P3060" s="12"/>
      <c r="Q3060" s="12"/>
      <c r="R3060" s="12"/>
      <c r="S3060" s="12"/>
      <c r="T3060" s="12"/>
    </row>
    <row r="3061" spans="1:20" s="1" customFormat="1" x14ac:dyDescent="0.4">
      <c r="A3061" s="12"/>
      <c r="B3061" s="12"/>
      <c r="C3061" s="42"/>
      <c r="D3061" s="12"/>
      <c r="E3061" s="12"/>
      <c r="F3061" s="12"/>
      <c r="G3061" s="12"/>
      <c r="H3061" s="12"/>
      <c r="I3061" s="12"/>
      <c r="J3061" s="12"/>
      <c r="K3061" s="12"/>
      <c r="L3061" s="12"/>
      <c r="M3061" s="49"/>
      <c r="N3061" s="49"/>
      <c r="O3061" s="12"/>
      <c r="P3061" s="12"/>
      <c r="Q3061" s="12"/>
      <c r="R3061" s="12"/>
      <c r="S3061" s="12"/>
      <c r="T3061" s="12"/>
    </row>
    <row r="3062" spans="1:20" s="1" customFormat="1" x14ac:dyDescent="0.4">
      <c r="A3062" s="12"/>
      <c r="B3062" s="12"/>
      <c r="C3062" s="42"/>
      <c r="D3062" s="12"/>
      <c r="E3062" s="12"/>
      <c r="F3062" s="12"/>
      <c r="G3062" s="12"/>
      <c r="H3062" s="12"/>
      <c r="I3062" s="12"/>
      <c r="J3062" s="12"/>
      <c r="K3062" s="12"/>
      <c r="L3062" s="12"/>
      <c r="M3062" s="49"/>
      <c r="N3062" s="49"/>
      <c r="O3062" s="12"/>
      <c r="P3062" s="12"/>
      <c r="Q3062" s="12"/>
      <c r="R3062" s="12"/>
      <c r="S3062" s="12"/>
      <c r="T3062" s="12"/>
    </row>
    <row r="3063" spans="1:20" s="1" customFormat="1" x14ac:dyDescent="0.4">
      <c r="A3063" s="12"/>
      <c r="B3063" s="12"/>
      <c r="C3063" s="42"/>
      <c r="D3063" s="12"/>
      <c r="E3063" s="12"/>
      <c r="F3063" s="12"/>
      <c r="G3063" s="12"/>
      <c r="H3063" s="12"/>
      <c r="I3063" s="12"/>
      <c r="J3063" s="12"/>
      <c r="K3063" s="12"/>
      <c r="L3063" s="12"/>
      <c r="M3063" s="49"/>
      <c r="N3063" s="49"/>
      <c r="O3063" s="12"/>
      <c r="P3063" s="12"/>
      <c r="Q3063" s="12"/>
      <c r="R3063" s="12"/>
      <c r="S3063" s="12"/>
      <c r="T3063" s="12"/>
    </row>
    <row r="3064" spans="1:20" s="1" customFormat="1" x14ac:dyDescent="0.4">
      <c r="A3064" s="12"/>
      <c r="B3064" s="12"/>
      <c r="C3064" s="42"/>
      <c r="D3064" s="12"/>
      <c r="E3064" s="12"/>
      <c r="F3064" s="12"/>
      <c r="G3064" s="12"/>
      <c r="H3064" s="12"/>
      <c r="I3064" s="12"/>
      <c r="J3064" s="12"/>
      <c r="K3064" s="12"/>
      <c r="L3064" s="12"/>
      <c r="M3064" s="49"/>
      <c r="N3064" s="49"/>
      <c r="O3064" s="12"/>
      <c r="P3064" s="12"/>
      <c r="Q3064" s="12"/>
      <c r="R3064" s="12"/>
      <c r="S3064" s="12"/>
      <c r="T3064" s="12"/>
    </row>
    <row r="3065" spans="1:20" s="1" customFormat="1" x14ac:dyDescent="0.4">
      <c r="A3065" s="12"/>
      <c r="B3065" s="12"/>
      <c r="C3065" s="42"/>
      <c r="D3065" s="12"/>
      <c r="E3065" s="12"/>
      <c r="F3065" s="12"/>
      <c r="G3065" s="12"/>
      <c r="H3065" s="12"/>
      <c r="I3065" s="12"/>
      <c r="J3065" s="12"/>
      <c r="K3065" s="12"/>
      <c r="L3065" s="12"/>
      <c r="M3065" s="49"/>
      <c r="N3065" s="49"/>
      <c r="O3065" s="12"/>
      <c r="P3065" s="12"/>
      <c r="Q3065" s="12"/>
      <c r="R3065" s="12"/>
      <c r="S3065" s="12"/>
      <c r="T3065" s="12"/>
    </row>
    <row r="3066" spans="1:20" s="1" customFormat="1" x14ac:dyDescent="0.4">
      <c r="A3066" s="12"/>
      <c r="B3066" s="12"/>
      <c r="C3066" s="42"/>
      <c r="D3066" s="12"/>
      <c r="E3066" s="12"/>
      <c r="F3066" s="12"/>
      <c r="G3066" s="12"/>
      <c r="H3066" s="12"/>
      <c r="I3066" s="12"/>
      <c r="J3066" s="12"/>
      <c r="K3066" s="12"/>
      <c r="L3066" s="12"/>
      <c r="M3066" s="49"/>
      <c r="N3066" s="49"/>
      <c r="O3066" s="12"/>
      <c r="P3066" s="12"/>
      <c r="Q3066" s="12"/>
      <c r="R3066" s="12"/>
      <c r="S3066" s="12"/>
      <c r="T3066" s="12"/>
    </row>
    <row r="3067" spans="1:20" s="1" customFormat="1" x14ac:dyDescent="0.4">
      <c r="A3067" s="12"/>
      <c r="B3067" s="12"/>
      <c r="C3067" s="42"/>
      <c r="D3067" s="12"/>
      <c r="E3067" s="12"/>
      <c r="F3067" s="12"/>
      <c r="G3067" s="12"/>
      <c r="H3067" s="12"/>
      <c r="I3067" s="12"/>
      <c r="J3067" s="12"/>
      <c r="K3067" s="12"/>
      <c r="L3067" s="12"/>
      <c r="M3067" s="49"/>
      <c r="N3067" s="49"/>
      <c r="O3067" s="12"/>
      <c r="P3067" s="12"/>
      <c r="Q3067" s="12"/>
      <c r="R3067" s="12"/>
      <c r="S3067" s="12"/>
      <c r="T3067" s="12"/>
    </row>
    <row r="3068" spans="1:20" s="1" customFormat="1" x14ac:dyDescent="0.4">
      <c r="A3068" s="12"/>
      <c r="B3068" s="12"/>
      <c r="C3068" s="42"/>
      <c r="D3068" s="12"/>
      <c r="E3068" s="12"/>
      <c r="F3068" s="12"/>
      <c r="G3068" s="12"/>
      <c r="H3068" s="12"/>
      <c r="I3068" s="12"/>
      <c r="J3068" s="12"/>
      <c r="K3068" s="12"/>
      <c r="L3068" s="12"/>
      <c r="M3068" s="49"/>
      <c r="N3068" s="49"/>
      <c r="O3068" s="12"/>
      <c r="P3068" s="12"/>
      <c r="Q3068" s="12"/>
      <c r="R3068" s="12"/>
      <c r="S3068" s="12"/>
      <c r="T3068" s="12"/>
    </row>
    <row r="3069" spans="1:20" s="1" customFormat="1" x14ac:dyDescent="0.4">
      <c r="A3069" s="12"/>
      <c r="B3069" s="12"/>
      <c r="C3069" s="42"/>
      <c r="D3069" s="12"/>
      <c r="E3069" s="12"/>
      <c r="F3069" s="12"/>
      <c r="G3069" s="12"/>
      <c r="H3069" s="12"/>
      <c r="I3069" s="12"/>
      <c r="J3069" s="12"/>
      <c r="K3069" s="12"/>
      <c r="L3069" s="12"/>
      <c r="M3069" s="49"/>
      <c r="N3069" s="49"/>
      <c r="O3069" s="12"/>
      <c r="P3069" s="12"/>
      <c r="Q3069" s="12"/>
      <c r="R3069" s="12"/>
      <c r="S3069" s="12"/>
      <c r="T3069" s="12"/>
    </row>
    <row r="3070" spans="1:20" s="1" customFormat="1" x14ac:dyDescent="0.4">
      <c r="A3070" s="12"/>
      <c r="B3070" s="12"/>
      <c r="C3070" s="42"/>
      <c r="D3070" s="12"/>
      <c r="E3070" s="12"/>
      <c r="F3070" s="12"/>
      <c r="G3070" s="12"/>
      <c r="H3070" s="12"/>
      <c r="I3070" s="12"/>
      <c r="J3070" s="12"/>
      <c r="K3070" s="12"/>
      <c r="L3070" s="12"/>
      <c r="M3070" s="49"/>
      <c r="N3070" s="49"/>
      <c r="O3070" s="12"/>
      <c r="P3070" s="12"/>
      <c r="Q3070" s="12"/>
      <c r="R3070" s="12"/>
      <c r="S3070" s="12"/>
      <c r="T3070" s="12"/>
    </row>
    <row r="3071" spans="1:20" s="1" customFormat="1" x14ac:dyDescent="0.4">
      <c r="A3071" s="12"/>
      <c r="B3071" s="12"/>
      <c r="C3071" s="42"/>
      <c r="D3071" s="12"/>
      <c r="E3071" s="12"/>
      <c r="F3071" s="12"/>
      <c r="G3071" s="12"/>
      <c r="H3071" s="12"/>
      <c r="I3071" s="12"/>
      <c r="J3071" s="12"/>
      <c r="K3071" s="12"/>
      <c r="L3071" s="12"/>
      <c r="M3071" s="49"/>
      <c r="N3071" s="49"/>
      <c r="O3071" s="12"/>
      <c r="P3071" s="12"/>
      <c r="Q3071" s="12"/>
      <c r="R3071" s="12"/>
      <c r="S3071" s="12"/>
      <c r="T3071" s="12"/>
    </row>
    <row r="3072" spans="1:20" s="1" customFormat="1" x14ac:dyDescent="0.4">
      <c r="A3072" s="12"/>
      <c r="B3072" s="12"/>
      <c r="C3072" s="42"/>
      <c r="D3072" s="12"/>
      <c r="E3072" s="12"/>
      <c r="F3072" s="12"/>
      <c r="G3072" s="12"/>
      <c r="H3072" s="12"/>
      <c r="I3072" s="12"/>
      <c r="J3072" s="12"/>
      <c r="K3072" s="12"/>
      <c r="L3072" s="12"/>
      <c r="M3072" s="49"/>
      <c r="N3072" s="49"/>
      <c r="O3072" s="12"/>
      <c r="P3072" s="12"/>
      <c r="Q3072" s="12"/>
      <c r="R3072" s="12"/>
      <c r="S3072" s="12"/>
      <c r="T3072" s="12"/>
    </row>
    <row r="3073" spans="1:20" s="1" customFormat="1" x14ac:dyDescent="0.4">
      <c r="A3073" s="12"/>
      <c r="B3073" s="12"/>
      <c r="C3073" s="42"/>
      <c r="D3073" s="12"/>
      <c r="E3073" s="12"/>
      <c r="F3073" s="12"/>
      <c r="G3073" s="12"/>
      <c r="H3073" s="12"/>
      <c r="I3073" s="12"/>
      <c r="J3073" s="12"/>
      <c r="K3073" s="12"/>
      <c r="L3073" s="12"/>
      <c r="M3073" s="49"/>
      <c r="N3073" s="49"/>
      <c r="O3073" s="12"/>
      <c r="P3073" s="12"/>
      <c r="Q3073" s="12"/>
      <c r="R3073" s="12"/>
      <c r="S3073" s="12"/>
      <c r="T3073" s="12"/>
    </row>
    <row r="3074" spans="1:20" s="1" customFormat="1" x14ac:dyDescent="0.4">
      <c r="A3074" s="12"/>
      <c r="B3074" s="12"/>
      <c r="C3074" s="42"/>
      <c r="D3074" s="12"/>
      <c r="E3074" s="12"/>
      <c r="F3074" s="12"/>
      <c r="G3074" s="12"/>
      <c r="H3074" s="12"/>
      <c r="I3074" s="12"/>
      <c r="J3074" s="12"/>
      <c r="K3074" s="12"/>
      <c r="L3074" s="12"/>
      <c r="M3074" s="49"/>
      <c r="N3074" s="49"/>
      <c r="O3074" s="12"/>
      <c r="P3074" s="12"/>
      <c r="Q3074" s="12"/>
      <c r="R3074" s="12"/>
      <c r="S3074" s="12"/>
      <c r="T3074" s="12"/>
    </row>
    <row r="3075" spans="1:20" s="1" customFormat="1" x14ac:dyDescent="0.4">
      <c r="A3075" s="12"/>
      <c r="B3075" s="12"/>
      <c r="C3075" s="42"/>
      <c r="D3075" s="12"/>
      <c r="E3075" s="12"/>
      <c r="F3075" s="12"/>
      <c r="G3075" s="12"/>
      <c r="H3075" s="12"/>
      <c r="I3075" s="12"/>
      <c r="J3075" s="12"/>
      <c r="K3075" s="12"/>
      <c r="L3075" s="12"/>
      <c r="M3075" s="49"/>
      <c r="N3075" s="49"/>
      <c r="O3075" s="12"/>
      <c r="P3075" s="12"/>
      <c r="Q3075" s="12"/>
      <c r="R3075" s="12"/>
      <c r="S3075" s="12"/>
      <c r="T3075" s="12"/>
    </row>
    <row r="3076" spans="1:20" s="1" customFormat="1" x14ac:dyDescent="0.4">
      <c r="A3076" s="12"/>
      <c r="B3076" s="12"/>
      <c r="C3076" s="42"/>
      <c r="D3076" s="12"/>
      <c r="E3076" s="12"/>
      <c r="F3076" s="12"/>
      <c r="G3076" s="12"/>
      <c r="H3076" s="12"/>
      <c r="I3076" s="12"/>
      <c r="J3076" s="12"/>
      <c r="K3076" s="12"/>
      <c r="L3076" s="12"/>
      <c r="M3076" s="49"/>
      <c r="N3076" s="49"/>
      <c r="O3076" s="12"/>
      <c r="P3076" s="12"/>
      <c r="Q3076" s="12"/>
      <c r="R3076" s="12"/>
      <c r="S3076" s="12"/>
      <c r="T3076" s="12"/>
    </row>
    <row r="3077" spans="1:20" s="1" customFormat="1" x14ac:dyDescent="0.4">
      <c r="A3077" s="12"/>
      <c r="B3077" s="12"/>
      <c r="C3077" s="42"/>
      <c r="D3077" s="12"/>
      <c r="E3077" s="12"/>
      <c r="F3077" s="12"/>
      <c r="G3077" s="12"/>
      <c r="H3077" s="12"/>
      <c r="I3077" s="12"/>
      <c r="J3077" s="12"/>
      <c r="K3077" s="12"/>
      <c r="L3077" s="12"/>
      <c r="M3077" s="49"/>
      <c r="N3077" s="49"/>
      <c r="O3077" s="12"/>
      <c r="P3077" s="12"/>
      <c r="Q3077" s="12"/>
      <c r="R3077" s="12"/>
      <c r="S3077" s="12"/>
      <c r="T3077" s="12"/>
    </row>
    <row r="3078" spans="1:20" s="1" customFormat="1" x14ac:dyDescent="0.4">
      <c r="A3078" s="12"/>
      <c r="B3078" s="12"/>
      <c r="C3078" s="42"/>
      <c r="D3078" s="12"/>
      <c r="E3078" s="12"/>
      <c r="F3078" s="12"/>
      <c r="G3078" s="12"/>
      <c r="H3078" s="12"/>
      <c r="I3078" s="12"/>
      <c r="J3078" s="12"/>
      <c r="K3078" s="12"/>
      <c r="L3078" s="12"/>
      <c r="M3078" s="49"/>
      <c r="N3078" s="49"/>
      <c r="O3078" s="12"/>
      <c r="P3078" s="12"/>
      <c r="Q3078" s="12"/>
      <c r="R3078" s="12"/>
      <c r="S3078" s="12"/>
      <c r="T3078" s="12"/>
    </row>
    <row r="3079" spans="1:20" s="1" customFormat="1" x14ac:dyDescent="0.4">
      <c r="A3079" s="12"/>
      <c r="B3079" s="12"/>
      <c r="C3079" s="42"/>
      <c r="D3079" s="12"/>
      <c r="E3079" s="12"/>
      <c r="F3079" s="12"/>
      <c r="G3079" s="12"/>
      <c r="H3079" s="12"/>
      <c r="I3079" s="12"/>
      <c r="J3079" s="12"/>
      <c r="K3079" s="12"/>
      <c r="L3079" s="12"/>
      <c r="M3079" s="49"/>
      <c r="N3079" s="49"/>
      <c r="O3079" s="12"/>
      <c r="P3079" s="12"/>
      <c r="Q3079" s="12"/>
      <c r="R3079" s="12"/>
      <c r="S3079" s="12"/>
      <c r="T3079" s="12"/>
    </row>
    <row r="3080" spans="1:20" s="1" customFormat="1" x14ac:dyDescent="0.4">
      <c r="A3080" s="12"/>
      <c r="B3080" s="12"/>
      <c r="C3080" s="42"/>
      <c r="D3080" s="12"/>
      <c r="E3080" s="12"/>
      <c r="F3080" s="12"/>
      <c r="G3080" s="12"/>
      <c r="H3080" s="12"/>
      <c r="I3080" s="12"/>
      <c r="J3080" s="12"/>
      <c r="K3080" s="12"/>
      <c r="L3080" s="12"/>
      <c r="M3080" s="49"/>
      <c r="N3080" s="49"/>
      <c r="O3080" s="12"/>
      <c r="P3080" s="12"/>
      <c r="Q3080" s="12"/>
      <c r="R3080" s="12"/>
      <c r="S3080" s="12"/>
      <c r="T3080" s="12"/>
    </row>
    <row r="3081" spans="1:20" s="1" customFormat="1" x14ac:dyDescent="0.4">
      <c r="A3081" s="12"/>
      <c r="B3081" s="12"/>
      <c r="C3081" s="42"/>
      <c r="D3081" s="12"/>
      <c r="E3081" s="12"/>
      <c r="F3081" s="12"/>
      <c r="G3081" s="12"/>
      <c r="H3081" s="12"/>
      <c r="I3081" s="12"/>
      <c r="J3081" s="12"/>
      <c r="K3081" s="12"/>
      <c r="L3081" s="12"/>
      <c r="M3081" s="49"/>
      <c r="N3081" s="49"/>
      <c r="O3081" s="12"/>
      <c r="P3081" s="12"/>
      <c r="Q3081" s="12"/>
      <c r="R3081" s="12"/>
      <c r="S3081" s="12"/>
      <c r="T3081" s="12"/>
    </row>
    <row r="3082" spans="1:20" s="1" customFormat="1" x14ac:dyDescent="0.4">
      <c r="A3082" s="12"/>
      <c r="B3082" s="12"/>
      <c r="C3082" s="42"/>
      <c r="D3082" s="12"/>
      <c r="E3082" s="12"/>
      <c r="F3082" s="12"/>
      <c r="G3082" s="12"/>
      <c r="H3082" s="12"/>
      <c r="I3082" s="12"/>
      <c r="J3082" s="12"/>
      <c r="K3082" s="12"/>
      <c r="L3082" s="12"/>
      <c r="M3082" s="49"/>
      <c r="N3082" s="49"/>
      <c r="O3082" s="12"/>
      <c r="P3082" s="12"/>
      <c r="Q3082" s="12"/>
      <c r="R3082" s="12"/>
      <c r="S3082" s="12"/>
      <c r="T3082" s="12"/>
    </row>
    <row r="3083" spans="1:20" s="1" customFormat="1" x14ac:dyDescent="0.4">
      <c r="A3083" s="12"/>
      <c r="B3083" s="12"/>
      <c r="C3083" s="42"/>
      <c r="D3083" s="12"/>
      <c r="E3083" s="12"/>
      <c r="F3083" s="12"/>
      <c r="G3083" s="12"/>
      <c r="H3083" s="12"/>
      <c r="I3083" s="12"/>
      <c r="J3083" s="12"/>
      <c r="K3083" s="12"/>
      <c r="L3083" s="12"/>
      <c r="M3083" s="49"/>
      <c r="N3083" s="49"/>
      <c r="O3083" s="12"/>
      <c r="P3083" s="12"/>
      <c r="Q3083" s="12"/>
      <c r="R3083" s="12"/>
      <c r="S3083" s="12"/>
      <c r="T3083" s="12"/>
    </row>
    <row r="3084" spans="1:20" s="1" customFormat="1" x14ac:dyDescent="0.4">
      <c r="A3084" s="12"/>
      <c r="B3084" s="12"/>
      <c r="C3084" s="42"/>
      <c r="D3084" s="12"/>
      <c r="E3084" s="12"/>
      <c r="F3084" s="12"/>
      <c r="G3084" s="12"/>
      <c r="H3084" s="12"/>
      <c r="I3084" s="12"/>
      <c r="J3084" s="12"/>
      <c r="K3084" s="12"/>
      <c r="L3084" s="12"/>
      <c r="M3084" s="49"/>
      <c r="N3084" s="49"/>
      <c r="O3084" s="12"/>
      <c r="P3084" s="12"/>
      <c r="Q3084" s="12"/>
      <c r="R3084" s="12"/>
      <c r="S3084" s="12"/>
      <c r="T3084" s="12"/>
    </row>
    <row r="3085" spans="1:20" s="1" customFormat="1" x14ac:dyDescent="0.4">
      <c r="A3085" s="12"/>
      <c r="B3085" s="12"/>
      <c r="C3085" s="42"/>
      <c r="D3085" s="12"/>
      <c r="E3085" s="12"/>
      <c r="F3085" s="12"/>
      <c r="G3085" s="12"/>
      <c r="H3085" s="12"/>
      <c r="I3085" s="12"/>
      <c r="J3085" s="12"/>
      <c r="K3085" s="12"/>
      <c r="L3085" s="12"/>
      <c r="M3085" s="49"/>
      <c r="N3085" s="49"/>
      <c r="O3085" s="12"/>
      <c r="P3085" s="12"/>
      <c r="Q3085" s="12"/>
      <c r="R3085" s="12"/>
      <c r="S3085" s="12"/>
      <c r="T3085" s="12"/>
    </row>
    <row r="3086" spans="1:20" s="1" customFormat="1" x14ac:dyDescent="0.4">
      <c r="A3086" s="12"/>
      <c r="B3086" s="12"/>
      <c r="C3086" s="42"/>
      <c r="D3086" s="12"/>
      <c r="E3086" s="12"/>
      <c r="F3086" s="12"/>
      <c r="G3086" s="12"/>
      <c r="H3086" s="12"/>
      <c r="I3086" s="12"/>
      <c r="J3086" s="12"/>
      <c r="K3086" s="12"/>
      <c r="L3086" s="12"/>
      <c r="M3086" s="49"/>
      <c r="N3086" s="49"/>
      <c r="O3086" s="12"/>
      <c r="P3086" s="12"/>
      <c r="Q3086" s="12"/>
      <c r="R3086" s="12"/>
      <c r="S3086" s="12"/>
      <c r="T3086" s="12"/>
    </row>
    <row r="3087" spans="1:20" s="1" customFormat="1" x14ac:dyDescent="0.4">
      <c r="A3087" s="12"/>
      <c r="B3087" s="12"/>
      <c r="C3087" s="42"/>
      <c r="D3087" s="12"/>
      <c r="E3087" s="12"/>
      <c r="F3087" s="12"/>
      <c r="G3087" s="12"/>
      <c r="H3087" s="12"/>
      <c r="I3087" s="12"/>
      <c r="J3087" s="12"/>
      <c r="K3087" s="12"/>
      <c r="L3087" s="12"/>
      <c r="M3087" s="49"/>
      <c r="N3087" s="49"/>
      <c r="O3087" s="12"/>
      <c r="P3087" s="12"/>
      <c r="Q3087" s="12"/>
      <c r="R3087" s="12"/>
      <c r="S3087" s="12"/>
      <c r="T3087" s="12"/>
    </row>
    <row r="3088" spans="1:20" s="1" customFormat="1" x14ac:dyDescent="0.4">
      <c r="A3088" s="12"/>
      <c r="B3088" s="12"/>
      <c r="C3088" s="42"/>
      <c r="D3088" s="12"/>
      <c r="E3088" s="12"/>
      <c r="F3088" s="12"/>
      <c r="G3088" s="12"/>
      <c r="H3088" s="12"/>
      <c r="I3088" s="12"/>
      <c r="J3088" s="12"/>
      <c r="K3088" s="12"/>
      <c r="L3088" s="12"/>
      <c r="M3088" s="49"/>
      <c r="N3088" s="49"/>
      <c r="O3088" s="12"/>
      <c r="P3088" s="12"/>
      <c r="Q3088" s="12"/>
      <c r="R3088" s="12"/>
      <c r="S3088" s="12"/>
      <c r="T3088" s="12"/>
    </row>
    <row r="3089" spans="1:20" s="1" customFormat="1" x14ac:dyDescent="0.4">
      <c r="A3089" s="12"/>
      <c r="B3089" s="12"/>
      <c r="C3089" s="42"/>
      <c r="D3089" s="12"/>
      <c r="E3089" s="12"/>
      <c r="F3089" s="12"/>
      <c r="G3089" s="12"/>
      <c r="H3089" s="12"/>
      <c r="I3089" s="12"/>
      <c r="J3089" s="12"/>
      <c r="K3089" s="12"/>
      <c r="L3089" s="12"/>
      <c r="M3089" s="49"/>
      <c r="N3089" s="49"/>
      <c r="O3089" s="12"/>
      <c r="P3089" s="12"/>
      <c r="Q3089" s="12"/>
      <c r="R3089" s="12"/>
      <c r="S3089" s="12"/>
      <c r="T3089" s="12"/>
    </row>
    <row r="3090" spans="1:20" s="1" customFormat="1" x14ac:dyDescent="0.4">
      <c r="A3090" s="12"/>
      <c r="B3090" s="12"/>
      <c r="C3090" s="42"/>
      <c r="D3090" s="12"/>
      <c r="E3090" s="12"/>
      <c r="F3090" s="12"/>
      <c r="G3090" s="12"/>
      <c r="H3090" s="12"/>
      <c r="I3090" s="12"/>
      <c r="J3090" s="12"/>
      <c r="K3090" s="12"/>
      <c r="L3090" s="12"/>
      <c r="M3090" s="49"/>
      <c r="N3090" s="49"/>
      <c r="O3090" s="12"/>
      <c r="P3090" s="12"/>
      <c r="Q3090" s="12"/>
      <c r="R3090" s="12"/>
      <c r="S3090" s="12"/>
      <c r="T3090" s="12"/>
    </row>
    <row r="3091" spans="1:20" s="1" customFormat="1" x14ac:dyDescent="0.4">
      <c r="A3091" s="12"/>
      <c r="B3091" s="12"/>
      <c r="C3091" s="42"/>
      <c r="D3091" s="12"/>
      <c r="E3091" s="12"/>
      <c r="F3091" s="12"/>
      <c r="G3091" s="12"/>
      <c r="H3091" s="12"/>
      <c r="I3091" s="12"/>
      <c r="J3091" s="12"/>
      <c r="K3091" s="12"/>
      <c r="L3091" s="12"/>
      <c r="M3091" s="49"/>
      <c r="N3091" s="49"/>
      <c r="O3091" s="12"/>
      <c r="P3091" s="12"/>
      <c r="Q3091" s="12"/>
      <c r="R3091" s="12"/>
      <c r="S3091" s="12"/>
      <c r="T3091" s="12"/>
    </row>
    <row r="3092" spans="1:20" s="1" customFormat="1" x14ac:dyDescent="0.4">
      <c r="A3092" s="12"/>
      <c r="B3092" s="12"/>
      <c r="C3092" s="42"/>
      <c r="D3092" s="12"/>
      <c r="E3092" s="12"/>
      <c r="F3092" s="12"/>
      <c r="G3092" s="12"/>
      <c r="H3092" s="12"/>
      <c r="I3092" s="12"/>
      <c r="J3092" s="12"/>
      <c r="K3092" s="12"/>
      <c r="L3092" s="12"/>
      <c r="M3092" s="49"/>
      <c r="N3092" s="49"/>
      <c r="O3092" s="12"/>
      <c r="P3092" s="12"/>
      <c r="Q3092" s="12"/>
      <c r="R3092" s="12"/>
      <c r="S3092" s="12"/>
      <c r="T3092" s="12"/>
    </row>
    <row r="3093" spans="1:20" s="1" customFormat="1" x14ac:dyDescent="0.4">
      <c r="A3093" s="12"/>
      <c r="B3093" s="12"/>
      <c r="C3093" s="42"/>
      <c r="D3093" s="12"/>
      <c r="E3093" s="12"/>
      <c r="F3093" s="12"/>
      <c r="G3093" s="12"/>
      <c r="H3093" s="12"/>
      <c r="I3093" s="12"/>
      <c r="J3093" s="12"/>
      <c r="K3093" s="12"/>
      <c r="L3093" s="12"/>
      <c r="M3093" s="49"/>
      <c r="N3093" s="49"/>
      <c r="O3093" s="12"/>
      <c r="P3093" s="12"/>
      <c r="Q3093" s="12"/>
      <c r="R3093" s="12"/>
      <c r="S3093" s="12"/>
      <c r="T3093" s="12"/>
    </row>
    <row r="3094" spans="1:20" s="1" customFormat="1" x14ac:dyDescent="0.4">
      <c r="A3094" s="12"/>
      <c r="B3094" s="12"/>
      <c r="C3094" s="42"/>
      <c r="D3094" s="12"/>
      <c r="E3094" s="12"/>
      <c r="F3094" s="12"/>
      <c r="G3094" s="12"/>
      <c r="H3094" s="12"/>
      <c r="I3094" s="12"/>
      <c r="J3094" s="12"/>
      <c r="K3094" s="12"/>
      <c r="L3094" s="12"/>
      <c r="M3094" s="49"/>
      <c r="N3094" s="49"/>
      <c r="O3094" s="12"/>
      <c r="P3094" s="12"/>
      <c r="Q3094" s="12"/>
      <c r="R3094" s="12"/>
      <c r="S3094" s="12"/>
      <c r="T3094" s="12"/>
    </row>
    <row r="3095" spans="1:20" s="1" customFormat="1" x14ac:dyDescent="0.4">
      <c r="A3095" s="12"/>
      <c r="B3095" s="12"/>
      <c r="C3095" s="42"/>
      <c r="D3095" s="12"/>
      <c r="E3095" s="12"/>
      <c r="F3095" s="12"/>
      <c r="G3095" s="12"/>
      <c r="H3095" s="12"/>
      <c r="I3095" s="12"/>
      <c r="J3095" s="12"/>
      <c r="K3095" s="12"/>
      <c r="L3095" s="12"/>
      <c r="M3095" s="49"/>
      <c r="N3095" s="49"/>
      <c r="O3095" s="12"/>
      <c r="P3095" s="12"/>
      <c r="Q3095" s="12"/>
      <c r="R3095" s="12"/>
      <c r="S3095" s="12"/>
      <c r="T3095" s="12"/>
    </row>
    <row r="3096" spans="1:20" s="1" customFormat="1" x14ac:dyDescent="0.4">
      <c r="A3096" s="12"/>
      <c r="B3096" s="12"/>
      <c r="C3096" s="42"/>
      <c r="D3096" s="12"/>
      <c r="E3096" s="12"/>
      <c r="F3096" s="12"/>
      <c r="G3096" s="12"/>
      <c r="H3096" s="12"/>
      <c r="I3096" s="12"/>
      <c r="J3096" s="12"/>
      <c r="K3096" s="12"/>
      <c r="L3096" s="12"/>
      <c r="M3096" s="49"/>
      <c r="N3096" s="49"/>
      <c r="O3096" s="12"/>
      <c r="P3096" s="12"/>
      <c r="Q3096" s="12"/>
      <c r="R3096" s="12"/>
      <c r="S3096" s="12"/>
      <c r="T3096" s="12"/>
    </row>
    <row r="3097" spans="1:20" s="1" customFormat="1" x14ac:dyDescent="0.4">
      <c r="A3097" s="12"/>
      <c r="B3097" s="12"/>
      <c r="C3097" s="42"/>
      <c r="D3097" s="12"/>
      <c r="E3097" s="12"/>
      <c r="F3097" s="12"/>
      <c r="G3097" s="12"/>
      <c r="H3097" s="12"/>
      <c r="I3097" s="12"/>
      <c r="J3097" s="12"/>
      <c r="K3097" s="12"/>
      <c r="L3097" s="12"/>
      <c r="M3097" s="49"/>
      <c r="N3097" s="49"/>
      <c r="O3097" s="12"/>
      <c r="P3097" s="12"/>
      <c r="Q3097" s="12"/>
      <c r="R3097" s="12"/>
      <c r="S3097" s="12"/>
      <c r="T3097" s="12"/>
    </row>
    <row r="3098" spans="1:20" s="1" customFormat="1" x14ac:dyDescent="0.4">
      <c r="A3098" s="12"/>
      <c r="B3098" s="12"/>
      <c r="C3098" s="42"/>
      <c r="D3098" s="12"/>
      <c r="E3098" s="12"/>
      <c r="F3098" s="12"/>
      <c r="G3098" s="12"/>
      <c r="H3098" s="12"/>
      <c r="I3098" s="12"/>
      <c r="J3098" s="12"/>
      <c r="K3098" s="12"/>
      <c r="L3098" s="12"/>
      <c r="M3098" s="49"/>
      <c r="N3098" s="49"/>
      <c r="O3098" s="12"/>
      <c r="P3098" s="12"/>
      <c r="Q3098" s="12"/>
      <c r="R3098" s="12"/>
      <c r="S3098" s="12"/>
      <c r="T3098" s="12"/>
    </row>
    <row r="3099" spans="1:20" s="1" customFormat="1" x14ac:dyDescent="0.4">
      <c r="A3099" s="12"/>
      <c r="B3099" s="12"/>
      <c r="C3099" s="42"/>
      <c r="D3099" s="12"/>
      <c r="E3099" s="12"/>
      <c r="F3099" s="12"/>
      <c r="G3099" s="12"/>
      <c r="H3099" s="12"/>
      <c r="I3099" s="12"/>
      <c r="J3099" s="12"/>
      <c r="K3099" s="12"/>
      <c r="L3099" s="12"/>
      <c r="M3099" s="49"/>
      <c r="N3099" s="49"/>
      <c r="O3099" s="12"/>
      <c r="P3099" s="12"/>
      <c r="Q3099" s="12"/>
      <c r="R3099" s="12"/>
      <c r="S3099" s="12"/>
      <c r="T3099" s="12"/>
    </row>
    <row r="3100" spans="1:20" s="1" customFormat="1" x14ac:dyDescent="0.4">
      <c r="A3100" s="12"/>
      <c r="B3100" s="12"/>
      <c r="C3100" s="42"/>
      <c r="D3100" s="12"/>
      <c r="E3100" s="12"/>
      <c r="F3100" s="12"/>
      <c r="G3100" s="12"/>
      <c r="H3100" s="12"/>
      <c r="I3100" s="12"/>
      <c r="J3100" s="12"/>
      <c r="K3100" s="12"/>
      <c r="L3100" s="12"/>
      <c r="M3100" s="49"/>
      <c r="N3100" s="49"/>
      <c r="O3100" s="12"/>
      <c r="P3100" s="12"/>
      <c r="Q3100" s="12"/>
      <c r="R3100" s="12"/>
      <c r="S3100" s="12"/>
      <c r="T3100" s="12"/>
    </row>
    <row r="3101" spans="1:20" s="1" customFormat="1" x14ac:dyDescent="0.4">
      <c r="A3101" s="12"/>
      <c r="B3101" s="12"/>
      <c r="C3101" s="42"/>
      <c r="D3101" s="12"/>
      <c r="E3101" s="12"/>
      <c r="F3101" s="12"/>
      <c r="G3101" s="12"/>
      <c r="H3101" s="12"/>
      <c r="I3101" s="12"/>
      <c r="J3101" s="12"/>
      <c r="K3101" s="12"/>
      <c r="L3101" s="12"/>
      <c r="M3101" s="49"/>
      <c r="N3101" s="49"/>
      <c r="O3101" s="12"/>
      <c r="P3101" s="12"/>
      <c r="Q3101" s="12"/>
      <c r="R3101" s="12"/>
      <c r="S3101" s="12"/>
      <c r="T3101" s="12"/>
    </row>
    <row r="3102" spans="1:20" s="1" customFormat="1" x14ac:dyDescent="0.4">
      <c r="A3102" s="12"/>
      <c r="B3102" s="12"/>
      <c r="C3102" s="42"/>
      <c r="D3102" s="12"/>
      <c r="E3102" s="12"/>
      <c r="F3102" s="12"/>
      <c r="G3102" s="12"/>
      <c r="H3102" s="12"/>
      <c r="I3102" s="12"/>
      <c r="J3102" s="12"/>
      <c r="K3102" s="12"/>
      <c r="L3102" s="12"/>
      <c r="M3102" s="49"/>
      <c r="N3102" s="49"/>
      <c r="O3102" s="12"/>
      <c r="P3102" s="12"/>
      <c r="Q3102" s="12"/>
      <c r="R3102" s="12"/>
      <c r="S3102" s="12"/>
      <c r="T3102" s="12"/>
    </row>
    <row r="3103" spans="1:20" s="1" customFormat="1" x14ac:dyDescent="0.4">
      <c r="A3103" s="12"/>
      <c r="B3103" s="12"/>
      <c r="C3103" s="42"/>
      <c r="D3103" s="12"/>
      <c r="E3103" s="12"/>
      <c r="F3103" s="12"/>
      <c r="G3103" s="12"/>
      <c r="H3103" s="12"/>
      <c r="I3103" s="12"/>
      <c r="J3103" s="12"/>
      <c r="K3103" s="12"/>
      <c r="L3103" s="12"/>
      <c r="M3103" s="49"/>
      <c r="N3103" s="49"/>
      <c r="O3103" s="12"/>
      <c r="P3103" s="12"/>
      <c r="Q3103" s="12"/>
      <c r="R3103" s="12"/>
      <c r="S3103" s="12"/>
      <c r="T3103" s="12"/>
    </row>
    <row r="3104" spans="1:20" s="1" customFormat="1" x14ac:dyDescent="0.4">
      <c r="A3104" s="12"/>
      <c r="B3104" s="12"/>
      <c r="C3104" s="42"/>
      <c r="D3104" s="12"/>
      <c r="E3104" s="12"/>
      <c r="F3104" s="12"/>
      <c r="G3104" s="12"/>
      <c r="H3104" s="12"/>
      <c r="I3104" s="12"/>
      <c r="J3104" s="12"/>
      <c r="K3104" s="12"/>
      <c r="L3104" s="12"/>
      <c r="M3104" s="49"/>
      <c r="N3104" s="49"/>
      <c r="O3104" s="12"/>
      <c r="P3104" s="12"/>
      <c r="Q3104" s="12"/>
      <c r="R3104" s="12"/>
      <c r="S3104" s="12"/>
      <c r="T3104" s="12"/>
    </row>
    <row r="3105" spans="1:20" s="1" customFormat="1" x14ac:dyDescent="0.4">
      <c r="A3105" s="12"/>
      <c r="B3105" s="12"/>
      <c r="C3105" s="42"/>
      <c r="D3105" s="12"/>
      <c r="E3105" s="12"/>
      <c r="F3105" s="12"/>
      <c r="G3105" s="12"/>
      <c r="H3105" s="12"/>
      <c r="I3105" s="12"/>
      <c r="J3105" s="12"/>
      <c r="K3105" s="12"/>
      <c r="L3105" s="12"/>
      <c r="M3105" s="49"/>
      <c r="N3105" s="49"/>
      <c r="O3105" s="12"/>
      <c r="P3105" s="12"/>
      <c r="Q3105" s="12"/>
      <c r="R3105" s="12"/>
      <c r="S3105" s="12"/>
      <c r="T3105" s="12"/>
    </row>
    <row r="3106" spans="1:20" s="1" customFormat="1" x14ac:dyDescent="0.4">
      <c r="A3106" s="12"/>
      <c r="B3106" s="12"/>
      <c r="C3106" s="42"/>
      <c r="D3106" s="12"/>
      <c r="E3106" s="12"/>
      <c r="F3106" s="12"/>
      <c r="G3106" s="12"/>
      <c r="H3106" s="12"/>
      <c r="I3106" s="12"/>
      <c r="J3106" s="12"/>
      <c r="K3106" s="12"/>
      <c r="L3106" s="12"/>
      <c r="M3106" s="49"/>
      <c r="N3106" s="49"/>
      <c r="O3106" s="12"/>
      <c r="P3106" s="12"/>
      <c r="Q3106" s="12"/>
      <c r="R3106" s="12"/>
      <c r="S3106" s="12"/>
      <c r="T3106" s="12"/>
    </row>
    <row r="3107" spans="1:20" s="1" customFormat="1" x14ac:dyDescent="0.4">
      <c r="A3107" s="12"/>
      <c r="B3107" s="12"/>
      <c r="C3107" s="42"/>
      <c r="D3107" s="12"/>
      <c r="E3107" s="12"/>
      <c r="F3107" s="12"/>
      <c r="G3107" s="12"/>
      <c r="H3107" s="12"/>
      <c r="I3107" s="12"/>
      <c r="J3107" s="12"/>
      <c r="K3107" s="12"/>
      <c r="L3107" s="12"/>
      <c r="M3107" s="49"/>
      <c r="N3107" s="49"/>
      <c r="O3107" s="12"/>
      <c r="P3107" s="12"/>
      <c r="Q3107" s="12"/>
      <c r="R3107" s="12"/>
      <c r="S3107" s="12"/>
      <c r="T3107" s="12"/>
    </row>
    <row r="3108" spans="1:20" s="1" customFormat="1" x14ac:dyDescent="0.4">
      <c r="A3108" s="12"/>
      <c r="B3108" s="12"/>
      <c r="C3108" s="42"/>
      <c r="D3108" s="12"/>
      <c r="E3108" s="12"/>
      <c r="F3108" s="12"/>
      <c r="G3108" s="12"/>
      <c r="H3108" s="12"/>
      <c r="I3108" s="12"/>
      <c r="J3108" s="12"/>
      <c r="K3108" s="12"/>
      <c r="L3108" s="12"/>
      <c r="M3108" s="49"/>
      <c r="N3108" s="49"/>
      <c r="O3108" s="12"/>
      <c r="P3108" s="12"/>
      <c r="Q3108" s="12"/>
      <c r="R3108" s="12"/>
      <c r="S3108" s="12"/>
      <c r="T3108" s="12"/>
    </row>
    <row r="3109" spans="1:20" s="1" customFormat="1" x14ac:dyDescent="0.4">
      <c r="A3109" s="12"/>
      <c r="B3109" s="12"/>
      <c r="C3109" s="42"/>
      <c r="D3109" s="12"/>
      <c r="E3109" s="12"/>
      <c r="F3109" s="12"/>
      <c r="G3109" s="12"/>
      <c r="H3109" s="12"/>
      <c r="I3109" s="12"/>
      <c r="J3109" s="12"/>
      <c r="K3109" s="12"/>
      <c r="L3109" s="12"/>
      <c r="M3109" s="49"/>
      <c r="N3109" s="49"/>
      <c r="O3109" s="12"/>
      <c r="P3109" s="12"/>
      <c r="Q3109" s="12"/>
      <c r="R3109" s="12"/>
      <c r="S3109" s="12"/>
      <c r="T3109" s="12"/>
    </row>
    <row r="3110" spans="1:20" s="1" customFormat="1" x14ac:dyDescent="0.4">
      <c r="A3110" s="12"/>
      <c r="B3110" s="12"/>
      <c r="C3110" s="42"/>
      <c r="D3110" s="12"/>
      <c r="E3110" s="12"/>
      <c r="F3110" s="12"/>
      <c r="G3110" s="12"/>
      <c r="H3110" s="12"/>
      <c r="I3110" s="12"/>
      <c r="J3110" s="12"/>
      <c r="K3110" s="12"/>
      <c r="L3110" s="12"/>
      <c r="M3110" s="49"/>
      <c r="N3110" s="49"/>
      <c r="O3110" s="12"/>
      <c r="P3110" s="12"/>
      <c r="Q3110" s="12"/>
      <c r="R3110" s="12"/>
      <c r="S3110" s="12"/>
      <c r="T3110" s="12"/>
    </row>
    <row r="3111" spans="1:20" s="1" customFormat="1" x14ac:dyDescent="0.4">
      <c r="A3111" s="12"/>
      <c r="B3111" s="12"/>
      <c r="C3111" s="42"/>
      <c r="D3111" s="12"/>
      <c r="E3111" s="12"/>
      <c r="F3111" s="12"/>
      <c r="G3111" s="12"/>
      <c r="H3111" s="12"/>
      <c r="I3111" s="12"/>
      <c r="J3111" s="12"/>
      <c r="K3111" s="12"/>
      <c r="L3111" s="12"/>
      <c r="M3111" s="49"/>
      <c r="N3111" s="49"/>
      <c r="O3111" s="12"/>
      <c r="P3111" s="12"/>
      <c r="Q3111" s="12"/>
      <c r="R3111" s="12"/>
      <c r="S3111" s="12"/>
      <c r="T3111" s="12"/>
    </row>
    <row r="3112" spans="1:20" s="1" customFormat="1" x14ac:dyDescent="0.4">
      <c r="A3112" s="12"/>
      <c r="B3112" s="12"/>
      <c r="C3112" s="42"/>
      <c r="D3112" s="12"/>
      <c r="E3112" s="12"/>
      <c r="F3112" s="12"/>
      <c r="G3112" s="12"/>
      <c r="H3112" s="12"/>
      <c r="I3112" s="12"/>
      <c r="J3112" s="12"/>
      <c r="K3112" s="12"/>
      <c r="L3112" s="12"/>
      <c r="M3112" s="49"/>
      <c r="N3112" s="49"/>
      <c r="O3112" s="12"/>
      <c r="P3112" s="12"/>
      <c r="Q3112" s="12"/>
      <c r="R3112" s="12"/>
      <c r="S3112" s="12"/>
      <c r="T3112" s="12"/>
    </row>
    <row r="3113" spans="1:20" s="1" customFormat="1" x14ac:dyDescent="0.4">
      <c r="A3113" s="12"/>
      <c r="B3113" s="12"/>
      <c r="C3113" s="42"/>
      <c r="D3113" s="12"/>
      <c r="E3113" s="12"/>
      <c r="F3113" s="12"/>
      <c r="G3113" s="12"/>
      <c r="H3113" s="12"/>
      <c r="I3113" s="12"/>
      <c r="J3113" s="12"/>
      <c r="K3113" s="12"/>
      <c r="L3113" s="12"/>
      <c r="M3113" s="49"/>
      <c r="N3113" s="49"/>
      <c r="O3113" s="12"/>
      <c r="P3113" s="12"/>
      <c r="Q3113" s="12"/>
      <c r="R3113" s="12"/>
      <c r="S3113" s="12"/>
      <c r="T3113" s="12"/>
    </row>
    <row r="3114" spans="1:20" s="1" customFormat="1" x14ac:dyDescent="0.4">
      <c r="A3114" s="12"/>
      <c r="B3114" s="12"/>
      <c r="C3114" s="42"/>
      <c r="D3114" s="12"/>
      <c r="E3114" s="12"/>
      <c r="F3114" s="12"/>
      <c r="G3114" s="12"/>
      <c r="H3114" s="12"/>
      <c r="I3114" s="12"/>
      <c r="J3114" s="12"/>
      <c r="K3114" s="12"/>
      <c r="L3114" s="12"/>
      <c r="M3114" s="49"/>
      <c r="N3114" s="49"/>
      <c r="O3114" s="12"/>
      <c r="P3114" s="12"/>
      <c r="Q3114" s="12"/>
      <c r="R3114" s="12"/>
      <c r="S3114" s="12"/>
      <c r="T3114" s="12"/>
    </row>
    <row r="3115" spans="1:20" s="1" customFormat="1" x14ac:dyDescent="0.4">
      <c r="A3115" s="12"/>
      <c r="B3115" s="12"/>
      <c r="C3115" s="42"/>
      <c r="D3115" s="12"/>
      <c r="E3115" s="12"/>
      <c r="F3115" s="12"/>
      <c r="G3115" s="12"/>
      <c r="H3115" s="12"/>
      <c r="I3115" s="12"/>
      <c r="J3115" s="12"/>
      <c r="K3115" s="12"/>
      <c r="L3115" s="12"/>
      <c r="M3115" s="49"/>
      <c r="N3115" s="49"/>
      <c r="O3115" s="12"/>
      <c r="P3115" s="12"/>
      <c r="Q3115" s="12"/>
      <c r="R3115" s="12"/>
      <c r="S3115" s="12"/>
      <c r="T3115" s="12"/>
    </row>
    <row r="3116" spans="1:20" s="1" customFormat="1" x14ac:dyDescent="0.4">
      <c r="A3116" s="12"/>
      <c r="B3116" s="12"/>
      <c r="C3116" s="42"/>
      <c r="D3116" s="12"/>
      <c r="E3116" s="12"/>
      <c r="F3116" s="12"/>
      <c r="G3116" s="12"/>
      <c r="H3116" s="12"/>
      <c r="I3116" s="12"/>
      <c r="J3116" s="12"/>
      <c r="K3116" s="12"/>
      <c r="L3116" s="12"/>
      <c r="M3116" s="49"/>
      <c r="N3116" s="49"/>
      <c r="O3116" s="12"/>
      <c r="P3116" s="12"/>
      <c r="Q3116" s="12"/>
      <c r="R3116" s="12"/>
      <c r="S3116" s="12"/>
      <c r="T3116" s="12"/>
    </row>
    <row r="3117" spans="1:20" s="1" customFormat="1" x14ac:dyDescent="0.4">
      <c r="A3117" s="12"/>
      <c r="B3117" s="12"/>
      <c r="C3117" s="42"/>
      <c r="D3117" s="12"/>
      <c r="E3117" s="12"/>
      <c r="F3117" s="12"/>
      <c r="G3117" s="12"/>
      <c r="H3117" s="12"/>
      <c r="I3117" s="12"/>
      <c r="J3117" s="12"/>
      <c r="K3117" s="12"/>
      <c r="L3117" s="12"/>
      <c r="M3117" s="49"/>
      <c r="N3117" s="49"/>
      <c r="O3117" s="12"/>
      <c r="P3117" s="12"/>
      <c r="Q3117" s="12"/>
      <c r="R3117" s="12"/>
      <c r="S3117" s="12"/>
      <c r="T3117" s="12"/>
    </row>
    <row r="3118" spans="1:20" s="1" customFormat="1" x14ac:dyDescent="0.4">
      <c r="A3118" s="12"/>
      <c r="B3118" s="12"/>
      <c r="C3118" s="42"/>
      <c r="D3118" s="12"/>
      <c r="E3118" s="12"/>
      <c r="F3118" s="12"/>
      <c r="G3118" s="12"/>
      <c r="H3118" s="12"/>
      <c r="I3118" s="12"/>
      <c r="J3118" s="12"/>
      <c r="K3118" s="12"/>
      <c r="L3118" s="12"/>
      <c r="M3118" s="49"/>
      <c r="N3118" s="49"/>
      <c r="O3118" s="12"/>
      <c r="P3118" s="12"/>
      <c r="Q3118" s="12"/>
      <c r="R3118" s="12"/>
      <c r="S3118" s="12"/>
      <c r="T3118" s="12"/>
    </row>
    <row r="3119" spans="1:20" s="1" customFormat="1" x14ac:dyDescent="0.4">
      <c r="A3119" s="12"/>
      <c r="B3119" s="12"/>
      <c r="C3119" s="42"/>
      <c r="D3119" s="12"/>
      <c r="E3119" s="12"/>
      <c r="F3119" s="12"/>
      <c r="G3119" s="12"/>
      <c r="H3119" s="12"/>
      <c r="I3119" s="12"/>
      <c r="J3119" s="12"/>
      <c r="K3119" s="12"/>
      <c r="L3119" s="12"/>
      <c r="M3119" s="49"/>
      <c r="N3119" s="49"/>
      <c r="O3119" s="12"/>
      <c r="P3119" s="12"/>
      <c r="Q3119" s="12"/>
      <c r="R3119" s="12"/>
      <c r="S3119" s="12"/>
      <c r="T3119" s="12"/>
    </row>
    <row r="3120" spans="1:20" s="1" customFormat="1" x14ac:dyDescent="0.4">
      <c r="A3120" s="12"/>
      <c r="B3120" s="12"/>
      <c r="C3120" s="42"/>
      <c r="D3120" s="12"/>
      <c r="E3120" s="12"/>
      <c r="F3120" s="12"/>
      <c r="G3120" s="12"/>
      <c r="H3120" s="12"/>
      <c r="I3120" s="12"/>
      <c r="J3120" s="12"/>
      <c r="K3120" s="12"/>
      <c r="L3120" s="12"/>
      <c r="M3120" s="49"/>
      <c r="N3120" s="49"/>
      <c r="O3120" s="12"/>
      <c r="P3120" s="12"/>
      <c r="Q3120" s="12"/>
      <c r="R3120" s="12"/>
      <c r="S3120" s="12"/>
      <c r="T3120" s="12"/>
    </row>
    <row r="3121" spans="1:20" s="1" customFormat="1" x14ac:dyDescent="0.4">
      <c r="A3121" s="12"/>
      <c r="B3121" s="12"/>
      <c r="C3121" s="42"/>
      <c r="D3121" s="12"/>
      <c r="E3121" s="12"/>
      <c r="F3121" s="12"/>
      <c r="G3121" s="12"/>
      <c r="H3121" s="12"/>
      <c r="I3121" s="12"/>
      <c r="J3121" s="12"/>
      <c r="K3121" s="12"/>
      <c r="L3121" s="12"/>
      <c r="M3121" s="49"/>
      <c r="N3121" s="49"/>
      <c r="O3121" s="12"/>
      <c r="P3121" s="12"/>
      <c r="Q3121" s="12"/>
      <c r="R3121" s="12"/>
      <c r="S3121" s="12"/>
      <c r="T3121" s="12"/>
    </row>
    <row r="3122" spans="1:20" s="1" customFormat="1" x14ac:dyDescent="0.4">
      <c r="A3122" s="12"/>
      <c r="B3122" s="12"/>
      <c r="C3122" s="42"/>
      <c r="D3122" s="12"/>
      <c r="E3122" s="12"/>
      <c r="F3122" s="12"/>
      <c r="G3122" s="12"/>
      <c r="H3122" s="12"/>
      <c r="I3122" s="12"/>
      <c r="J3122" s="12"/>
      <c r="K3122" s="12"/>
      <c r="L3122" s="12"/>
      <c r="M3122" s="49"/>
      <c r="N3122" s="49"/>
      <c r="O3122" s="12"/>
      <c r="P3122" s="12"/>
      <c r="Q3122" s="12"/>
      <c r="R3122" s="12"/>
      <c r="S3122" s="12"/>
      <c r="T3122" s="12"/>
    </row>
    <row r="3123" spans="1:20" s="1" customFormat="1" x14ac:dyDescent="0.4">
      <c r="A3123" s="12"/>
      <c r="B3123" s="12"/>
      <c r="C3123" s="42"/>
      <c r="D3123" s="12"/>
      <c r="E3123" s="12"/>
      <c r="F3123" s="12"/>
      <c r="G3123" s="12"/>
      <c r="H3123" s="12"/>
      <c r="I3123" s="12"/>
      <c r="J3123" s="12"/>
      <c r="K3123" s="12"/>
      <c r="L3123" s="12"/>
      <c r="M3123" s="49"/>
      <c r="N3123" s="49"/>
      <c r="O3123" s="12"/>
      <c r="P3123" s="12"/>
      <c r="Q3123" s="12"/>
      <c r="R3123" s="12"/>
      <c r="S3123" s="12"/>
      <c r="T3123" s="12"/>
    </row>
    <row r="3124" spans="1:20" s="1" customFormat="1" x14ac:dyDescent="0.4">
      <c r="A3124" s="12"/>
      <c r="B3124" s="12"/>
      <c r="C3124" s="42"/>
      <c r="D3124" s="12"/>
      <c r="E3124" s="12"/>
      <c r="F3124" s="12"/>
      <c r="G3124" s="12"/>
      <c r="H3124" s="12"/>
      <c r="I3124" s="12"/>
      <c r="J3124" s="12"/>
      <c r="K3124" s="12"/>
      <c r="L3124" s="12"/>
      <c r="M3124" s="49"/>
      <c r="N3124" s="49"/>
      <c r="O3124" s="12"/>
      <c r="P3124" s="12"/>
      <c r="Q3124" s="12"/>
      <c r="R3124" s="12"/>
      <c r="S3124" s="12"/>
      <c r="T3124" s="12"/>
    </row>
    <row r="3125" spans="1:20" s="1" customFormat="1" x14ac:dyDescent="0.4">
      <c r="A3125" s="12"/>
      <c r="B3125" s="12"/>
      <c r="C3125" s="42"/>
      <c r="D3125" s="12"/>
      <c r="E3125" s="12"/>
      <c r="F3125" s="12"/>
      <c r="G3125" s="12"/>
      <c r="H3125" s="12"/>
      <c r="I3125" s="12"/>
      <c r="J3125" s="12"/>
      <c r="K3125" s="12"/>
      <c r="L3125" s="12"/>
      <c r="M3125" s="49"/>
      <c r="N3125" s="49"/>
      <c r="O3125" s="12"/>
      <c r="P3125" s="12"/>
      <c r="Q3125" s="12"/>
      <c r="R3125" s="12"/>
      <c r="S3125" s="12"/>
      <c r="T3125" s="12"/>
    </row>
    <row r="3126" spans="1:20" s="1" customFormat="1" x14ac:dyDescent="0.4">
      <c r="A3126" s="12"/>
      <c r="B3126" s="12"/>
      <c r="C3126" s="42"/>
      <c r="D3126" s="12"/>
      <c r="E3126" s="12"/>
      <c r="F3126" s="12"/>
      <c r="G3126" s="12"/>
      <c r="H3126" s="12"/>
      <c r="I3126" s="12"/>
      <c r="J3126" s="12"/>
      <c r="K3126" s="12"/>
      <c r="L3126" s="12"/>
      <c r="M3126" s="49"/>
      <c r="N3126" s="49"/>
      <c r="O3126" s="12"/>
      <c r="P3126" s="12"/>
      <c r="Q3126" s="12"/>
      <c r="R3126" s="12"/>
      <c r="S3126" s="12"/>
      <c r="T3126" s="12"/>
    </row>
    <row r="3127" spans="1:20" s="1" customFormat="1" x14ac:dyDescent="0.4">
      <c r="A3127" s="12"/>
      <c r="B3127" s="12"/>
      <c r="C3127" s="42"/>
      <c r="D3127" s="12"/>
      <c r="E3127" s="12"/>
      <c r="F3127" s="12"/>
      <c r="G3127" s="12"/>
      <c r="H3127" s="12"/>
      <c r="I3127" s="12"/>
      <c r="J3127" s="12"/>
      <c r="K3127" s="12"/>
      <c r="L3127" s="12"/>
      <c r="M3127" s="49"/>
      <c r="N3127" s="49"/>
      <c r="O3127" s="12"/>
      <c r="P3127" s="12"/>
      <c r="Q3127" s="12"/>
      <c r="R3127" s="12"/>
      <c r="S3127" s="12"/>
      <c r="T3127" s="12"/>
    </row>
    <row r="3128" spans="1:20" s="1" customFormat="1" x14ac:dyDescent="0.4">
      <c r="A3128" s="12"/>
      <c r="B3128" s="12"/>
      <c r="C3128" s="42"/>
      <c r="D3128" s="12"/>
      <c r="E3128" s="12"/>
      <c r="F3128" s="12"/>
      <c r="G3128" s="12"/>
      <c r="H3128" s="12"/>
      <c r="I3128" s="12"/>
      <c r="J3128" s="12"/>
      <c r="K3128" s="12"/>
      <c r="L3128" s="12"/>
      <c r="M3128" s="49"/>
      <c r="N3128" s="49"/>
      <c r="O3128" s="12"/>
      <c r="P3128" s="12"/>
      <c r="Q3128" s="12"/>
      <c r="R3128" s="12"/>
      <c r="S3128" s="12"/>
      <c r="T3128" s="12"/>
    </row>
    <row r="3129" spans="1:20" s="1" customFormat="1" x14ac:dyDescent="0.4">
      <c r="A3129" s="12"/>
      <c r="B3129" s="12"/>
      <c r="C3129" s="42"/>
      <c r="D3129" s="12"/>
      <c r="E3129" s="12"/>
      <c r="F3129" s="12"/>
      <c r="G3129" s="12"/>
      <c r="H3129" s="12"/>
      <c r="I3129" s="12"/>
      <c r="J3129" s="12"/>
      <c r="K3129" s="12"/>
      <c r="L3129" s="12"/>
      <c r="M3129" s="49"/>
      <c r="N3129" s="49"/>
      <c r="O3129" s="12"/>
      <c r="P3129" s="12"/>
      <c r="Q3129" s="12"/>
      <c r="R3129" s="12"/>
      <c r="S3129" s="12"/>
      <c r="T3129" s="12"/>
    </row>
    <row r="3130" spans="1:20" s="1" customFormat="1" x14ac:dyDescent="0.4">
      <c r="A3130" s="12"/>
      <c r="B3130" s="12"/>
      <c r="C3130" s="42"/>
      <c r="D3130" s="12"/>
      <c r="E3130" s="12"/>
      <c r="F3130" s="12"/>
      <c r="G3130" s="12"/>
      <c r="H3130" s="12"/>
      <c r="I3130" s="12"/>
      <c r="J3130" s="12"/>
      <c r="K3130" s="12"/>
      <c r="L3130" s="12"/>
      <c r="M3130" s="49"/>
      <c r="N3130" s="49"/>
      <c r="O3130" s="12"/>
      <c r="P3130" s="12"/>
      <c r="Q3130" s="12"/>
      <c r="R3130" s="12"/>
      <c r="S3130" s="12"/>
      <c r="T3130" s="12"/>
    </row>
    <row r="3131" spans="1:20" s="1" customFormat="1" x14ac:dyDescent="0.4">
      <c r="A3131" s="12"/>
      <c r="B3131" s="12"/>
      <c r="C3131" s="42"/>
      <c r="D3131" s="12"/>
      <c r="E3131" s="12"/>
      <c r="F3131" s="12"/>
      <c r="G3131" s="12"/>
      <c r="H3131" s="12"/>
      <c r="I3131" s="12"/>
      <c r="J3131" s="12"/>
      <c r="K3131" s="12"/>
      <c r="L3131" s="12"/>
      <c r="M3131" s="49"/>
      <c r="N3131" s="49"/>
      <c r="O3131" s="12"/>
      <c r="P3131" s="12"/>
      <c r="Q3131" s="12"/>
      <c r="R3131" s="12"/>
      <c r="S3131" s="12"/>
      <c r="T3131" s="12"/>
    </row>
    <row r="3132" spans="1:20" s="1" customFormat="1" x14ac:dyDescent="0.4">
      <c r="A3132" s="12"/>
      <c r="B3132" s="12"/>
      <c r="C3132" s="42"/>
      <c r="D3132" s="12"/>
      <c r="E3132" s="12"/>
      <c r="F3132" s="12"/>
      <c r="G3132" s="12"/>
      <c r="H3132" s="12"/>
      <c r="I3132" s="12"/>
      <c r="J3132" s="12"/>
      <c r="K3132" s="12"/>
      <c r="L3132" s="12"/>
      <c r="M3132" s="49"/>
      <c r="N3132" s="49"/>
      <c r="O3132" s="12"/>
      <c r="P3132" s="12"/>
      <c r="Q3132" s="12"/>
      <c r="R3132" s="12"/>
      <c r="S3132" s="12"/>
      <c r="T3132" s="12"/>
    </row>
    <row r="3133" spans="1:20" s="1" customFormat="1" x14ac:dyDescent="0.4">
      <c r="A3133" s="12"/>
      <c r="B3133" s="12"/>
      <c r="C3133" s="42"/>
      <c r="D3133" s="12"/>
      <c r="E3133" s="12"/>
      <c r="F3133" s="12"/>
      <c r="G3133" s="12"/>
      <c r="H3133" s="12"/>
      <c r="I3133" s="12"/>
      <c r="J3133" s="12"/>
      <c r="K3133" s="12"/>
      <c r="L3133" s="12"/>
      <c r="M3133" s="49"/>
      <c r="N3133" s="49"/>
      <c r="O3133" s="12"/>
      <c r="P3133" s="12"/>
      <c r="Q3133" s="12"/>
      <c r="R3133" s="12"/>
      <c r="S3133" s="12"/>
      <c r="T3133" s="12"/>
    </row>
    <row r="3134" spans="1:20" s="1" customFormat="1" x14ac:dyDescent="0.4">
      <c r="A3134" s="12"/>
      <c r="B3134" s="12"/>
      <c r="C3134" s="42"/>
      <c r="D3134" s="12"/>
      <c r="E3134" s="12"/>
      <c r="F3134" s="12"/>
      <c r="G3134" s="12"/>
      <c r="H3134" s="12"/>
      <c r="I3134" s="12"/>
      <c r="J3134" s="12"/>
      <c r="K3134" s="12"/>
      <c r="L3134" s="12"/>
      <c r="M3134" s="49"/>
      <c r="N3134" s="49"/>
      <c r="O3134" s="12"/>
      <c r="P3134" s="12"/>
      <c r="Q3134" s="12"/>
      <c r="R3134" s="12"/>
      <c r="S3134" s="12"/>
      <c r="T3134" s="12"/>
    </row>
    <row r="3135" spans="1:20" s="1" customFormat="1" x14ac:dyDescent="0.4">
      <c r="A3135" s="12"/>
      <c r="B3135" s="12"/>
      <c r="C3135" s="42"/>
      <c r="D3135" s="12"/>
      <c r="E3135" s="12"/>
      <c r="F3135" s="12"/>
      <c r="G3135" s="12"/>
      <c r="H3135" s="12"/>
      <c r="I3135" s="12"/>
      <c r="J3135" s="12"/>
      <c r="K3135" s="12"/>
      <c r="L3135" s="12"/>
      <c r="M3135" s="49"/>
      <c r="N3135" s="49"/>
      <c r="O3135" s="12"/>
      <c r="P3135" s="12"/>
      <c r="Q3135" s="12"/>
      <c r="R3135" s="12"/>
      <c r="S3135" s="12"/>
      <c r="T3135" s="12"/>
    </row>
    <row r="3136" spans="1:20" s="1" customFormat="1" x14ac:dyDescent="0.4">
      <c r="A3136" s="12"/>
      <c r="B3136" s="12"/>
      <c r="C3136" s="42"/>
      <c r="D3136" s="12"/>
      <c r="E3136" s="12"/>
      <c r="F3136" s="12"/>
      <c r="G3136" s="12"/>
      <c r="H3136" s="12"/>
      <c r="I3136" s="12"/>
      <c r="J3136" s="12"/>
      <c r="K3136" s="12"/>
      <c r="L3136" s="12"/>
      <c r="M3136" s="49"/>
      <c r="N3136" s="49"/>
      <c r="O3136" s="12"/>
      <c r="P3136" s="12"/>
      <c r="Q3136" s="12"/>
      <c r="R3136" s="12"/>
      <c r="S3136" s="12"/>
      <c r="T3136" s="12"/>
    </row>
    <row r="3137" spans="1:20" s="1" customFormat="1" x14ac:dyDescent="0.4">
      <c r="A3137" s="12"/>
      <c r="B3137" s="12"/>
      <c r="C3137" s="42"/>
      <c r="D3137" s="12"/>
      <c r="E3137" s="12"/>
      <c r="F3137" s="12"/>
      <c r="G3137" s="12"/>
      <c r="H3137" s="12"/>
      <c r="I3137" s="12"/>
      <c r="J3137" s="12"/>
      <c r="K3137" s="12"/>
      <c r="L3137" s="12"/>
      <c r="M3137" s="49"/>
      <c r="N3137" s="49"/>
      <c r="O3137" s="12"/>
      <c r="P3137" s="12"/>
      <c r="Q3137" s="12"/>
      <c r="R3137" s="12"/>
      <c r="S3137" s="12"/>
      <c r="T3137" s="12"/>
    </row>
    <row r="3138" spans="1:20" s="1" customFormat="1" x14ac:dyDescent="0.4">
      <c r="A3138" s="12"/>
      <c r="B3138" s="12"/>
      <c r="C3138" s="42"/>
      <c r="D3138" s="12"/>
      <c r="E3138" s="12"/>
      <c r="F3138" s="12"/>
      <c r="G3138" s="12"/>
      <c r="H3138" s="12"/>
      <c r="I3138" s="12"/>
      <c r="J3138" s="12"/>
      <c r="K3138" s="12"/>
      <c r="L3138" s="12"/>
      <c r="M3138" s="49"/>
      <c r="N3138" s="49"/>
      <c r="O3138" s="12"/>
      <c r="P3138" s="12"/>
      <c r="Q3138" s="12"/>
      <c r="R3138" s="12"/>
      <c r="S3138" s="12"/>
      <c r="T3138" s="12"/>
    </row>
    <row r="3139" spans="1:20" s="1" customFormat="1" x14ac:dyDescent="0.4">
      <c r="A3139" s="12"/>
      <c r="B3139" s="12"/>
      <c r="C3139" s="42"/>
      <c r="D3139" s="12"/>
      <c r="E3139" s="12"/>
      <c r="F3139" s="12"/>
      <c r="G3139" s="12"/>
      <c r="H3139" s="12"/>
      <c r="I3139" s="12"/>
      <c r="J3139" s="12"/>
      <c r="K3139" s="12"/>
      <c r="L3139" s="12"/>
      <c r="M3139" s="49"/>
      <c r="N3139" s="49"/>
      <c r="O3139" s="12"/>
      <c r="P3139" s="12"/>
      <c r="Q3139" s="12"/>
      <c r="R3139" s="12"/>
      <c r="S3139" s="12"/>
      <c r="T3139" s="12"/>
    </row>
    <row r="3140" spans="1:20" s="1" customFormat="1" x14ac:dyDescent="0.4">
      <c r="A3140" s="12"/>
      <c r="B3140" s="12"/>
      <c r="C3140" s="42"/>
      <c r="D3140" s="12"/>
      <c r="E3140" s="12"/>
      <c r="F3140" s="12"/>
      <c r="G3140" s="12"/>
      <c r="H3140" s="12"/>
      <c r="I3140" s="12"/>
      <c r="J3140" s="12"/>
      <c r="K3140" s="12"/>
      <c r="L3140" s="12"/>
      <c r="M3140" s="49"/>
      <c r="N3140" s="49"/>
      <c r="O3140" s="12"/>
      <c r="P3140" s="12"/>
      <c r="Q3140" s="12"/>
      <c r="R3140" s="12"/>
      <c r="S3140" s="12"/>
      <c r="T3140" s="12"/>
    </row>
    <row r="3141" spans="1:20" s="1" customFormat="1" x14ac:dyDescent="0.4">
      <c r="A3141" s="12"/>
      <c r="B3141" s="12"/>
      <c r="C3141" s="42"/>
      <c r="D3141" s="12"/>
      <c r="E3141" s="12"/>
      <c r="F3141" s="12"/>
      <c r="G3141" s="12"/>
      <c r="H3141" s="12"/>
      <c r="I3141" s="12"/>
      <c r="J3141" s="12"/>
      <c r="K3141" s="12"/>
      <c r="L3141" s="12"/>
      <c r="M3141" s="49"/>
      <c r="N3141" s="49"/>
      <c r="O3141" s="12"/>
      <c r="P3141" s="12"/>
      <c r="Q3141" s="12"/>
      <c r="R3141" s="12"/>
      <c r="S3141" s="12"/>
      <c r="T3141" s="12"/>
    </row>
    <row r="3142" spans="1:20" s="1" customFormat="1" x14ac:dyDescent="0.4">
      <c r="A3142" s="12"/>
      <c r="B3142" s="12"/>
      <c r="C3142" s="42"/>
      <c r="D3142" s="12"/>
      <c r="E3142" s="12"/>
      <c r="F3142" s="12"/>
      <c r="G3142" s="12"/>
      <c r="H3142" s="12"/>
      <c r="I3142" s="12"/>
      <c r="J3142" s="12"/>
      <c r="K3142" s="12"/>
      <c r="L3142" s="12"/>
      <c r="M3142" s="49"/>
      <c r="N3142" s="49"/>
      <c r="O3142" s="12"/>
      <c r="P3142" s="12"/>
      <c r="Q3142" s="12"/>
      <c r="R3142" s="12"/>
      <c r="S3142" s="12"/>
      <c r="T3142" s="12"/>
    </row>
    <row r="3143" spans="1:20" s="1" customFormat="1" x14ac:dyDescent="0.4">
      <c r="A3143" s="12"/>
      <c r="B3143" s="12"/>
      <c r="C3143" s="42"/>
      <c r="D3143" s="12"/>
      <c r="E3143" s="12"/>
      <c r="F3143" s="12"/>
      <c r="G3143" s="12"/>
      <c r="H3143" s="12"/>
      <c r="I3143" s="12"/>
      <c r="J3143" s="12"/>
      <c r="K3143" s="12"/>
      <c r="L3143" s="12"/>
      <c r="M3143" s="49"/>
      <c r="N3143" s="49"/>
      <c r="O3143" s="12"/>
      <c r="P3143" s="12"/>
      <c r="Q3143" s="12"/>
      <c r="R3143" s="12"/>
      <c r="S3143" s="12"/>
      <c r="T3143" s="12"/>
    </row>
    <row r="3144" spans="1:20" s="1" customFormat="1" x14ac:dyDescent="0.4">
      <c r="A3144" s="12"/>
      <c r="B3144" s="12"/>
      <c r="C3144" s="42"/>
      <c r="D3144" s="12"/>
      <c r="E3144" s="12"/>
      <c r="F3144" s="12"/>
      <c r="G3144" s="12"/>
      <c r="H3144" s="12"/>
      <c r="I3144" s="12"/>
      <c r="J3144" s="12"/>
      <c r="K3144" s="12"/>
      <c r="L3144" s="12"/>
      <c r="M3144" s="49"/>
      <c r="N3144" s="49"/>
      <c r="O3144" s="12"/>
      <c r="P3144" s="12"/>
      <c r="Q3144" s="12"/>
      <c r="R3144" s="12"/>
      <c r="S3144" s="12"/>
      <c r="T3144" s="12"/>
    </row>
    <row r="3145" spans="1:20" s="1" customFormat="1" x14ac:dyDescent="0.4">
      <c r="A3145" s="12"/>
      <c r="B3145" s="12"/>
      <c r="C3145" s="42"/>
      <c r="D3145" s="12"/>
      <c r="E3145" s="12"/>
      <c r="F3145" s="12"/>
      <c r="G3145" s="12"/>
      <c r="H3145" s="12"/>
      <c r="I3145" s="12"/>
      <c r="J3145" s="12"/>
      <c r="K3145" s="12"/>
      <c r="L3145" s="12"/>
      <c r="M3145" s="49"/>
      <c r="N3145" s="49"/>
      <c r="O3145" s="12"/>
      <c r="P3145" s="12"/>
      <c r="Q3145" s="12"/>
      <c r="R3145" s="12"/>
      <c r="S3145" s="12"/>
      <c r="T3145" s="12"/>
    </row>
    <row r="3146" spans="1:20" s="1" customFormat="1" x14ac:dyDescent="0.4">
      <c r="A3146" s="12"/>
      <c r="B3146" s="12"/>
      <c r="C3146" s="42"/>
      <c r="D3146" s="12"/>
      <c r="E3146" s="12"/>
      <c r="F3146" s="12"/>
      <c r="G3146" s="12"/>
      <c r="H3146" s="12"/>
      <c r="I3146" s="12"/>
      <c r="J3146" s="12"/>
      <c r="K3146" s="12"/>
      <c r="L3146" s="12"/>
      <c r="M3146" s="49"/>
      <c r="N3146" s="49"/>
      <c r="O3146" s="12"/>
      <c r="P3146" s="12"/>
      <c r="Q3146" s="12"/>
      <c r="R3146" s="12"/>
      <c r="S3146" s="12"/>
      <c r="T3146" s="12"/>
    </row>
    <row r="3147" spans="1:20" s="1" customFormat="1" x14ac:dyDescent="0.4">
      <c r="A3147" s="12"/>
      <c r="B3147" s="12"/>
      <c r="C3147" s="42"/>
      <c r="D3147" s="12"/>
      <c r="E3147" s="12"/>
      <c r="F3147" s="12"/>
      <c r="G3147" s="12"/>
      <c r="H3147" s="12"/>
      <c r="I3147" s="12"/>
      <c r="J3147" s="12"/>
      <c r="K3147" s="12"/>
      <c r="L3147" s="12"/>
      <c r="M3147" s="49"/>
      <c r="N3147" s="49"/>
      <c r="O3147" s="12"/>
      <c r="P3147" s="12"/>
      <c r="Q3147" s="12"/>
      <c r="R3147" s="12"/>
      <c r="S3147" s="12"/>
      <c r="T3147" s="12"/>
    </row>
    <row r="3148" spans="1:20" s="1" customFormat="1" x14ac:dyDescent="0.4">
      <c r="A3148" s="12"/>
      <c r="B3148" s="12"/>
      <c r="C3148" s="42"/>
      <c r="D3148" s="12"/>
      <c r="E3148" s="12"/>
      <c r="F3148" s="12"/>
      <c r="G3148" s="12"/>
      <c r="H3148" s="12"/>
      <c r="I3148" s="12"/>
      <c r="J3148" s="12"/>
      <c r="K3148" s="12"/>
      <c r="L3148" s="12"/>
      <c r="M3148" s="49"/>
      <c r="N3148" s="49"/>
      <c r="O3148" s="12"/>
      <c r="P3148" s="12"/>
      <c r="Q3148" s="12"/>
      <c r="R3148" s="12"/>
      <c r="S3148" s="12"/>
      <c r="T3148" s="12"/>
    </row>
    <row r="3149" spans="1:20" s="1" customFormat="1" x14ac:dyDescent="0.4">
      <c r="A3149" s="12"/>
      <c r="B3149" s="12"/>
      <c r="C3149" s="42"/>
      <c r="D3149" s="12"/>
      <c r="E3149" s="12"/>
      <c r="F3149" s="12"/>
      <c r="G3149" s="12"/>
      <c r="H3149" s="12"/>
      <c r="I3149" s="12"/>
      <c r="J3149" s="12"/>
      <c r="K3149" s="12"/>
      <c r="L3149" s="12"/>
      <c r="M3149" s="49"/>
      <c r="N3149" s="49"/>
      <c r="O3149" s="12"/>
      <c r="P3149" s="12"/>
      <c r="Q3149" s="12"/>
      <c r="R3149" s="12"/>
      <c r="S3149" s="12"/>
      <c r="T3149" s="12"/>
    </row>
    <row r="3150" spans="1:20" s="1" customFormat="1" x14ac:dyDescent="0.4">
      <c r="A3150" s="12"/>
      <c r="B3150" s="12"/>
      <c r="C3150" s="42"/>
      <c r="D3150" s="12"/>
      <c r="E3150" s="12"/>
      <c r="F3150" s="12"/>
      <c r="G3150" s="12"/>
      <c r="H3150" s="12"/>
      <c r="I3150" s="12"/>
      <c r="J3150" s="12"/>
      <c r="K3150" s="12"/>
      <c r="L3150" s="12"/>
      <c r="M3150" s="49"/>
      <c r="N3150" s="49"/>
      <c r="O3150" s="12"/>
      <c r="P3150" s="12"/>
      <c r="Q3150" s="12"/>
      <c r="R3150" s="12"/>
      <c r="S3150" s="12"/>
      <c r="T3150" s="12"/>
    </row>
    <row r="3151" spans="1:20" s="1" customFormat="1" x14ac:dyDescent="0.4">
      <c r="A3151" s="12"/>
      <c r="B3151" s="12"/>
      <c r="C3151" s="42"/>
      <c r="D3151" s="12"/>
      <c r="E3151" s="12"/>
      <c r="F3151" s="12"/>
      <c r="G3151" s="12"/>
      <c r="H3151" s="12"/>
      <c r="I3151" s="12"/>
      <c r="J3151" s="12"/>
      <c r="K3151" s="12"/>
      <c r="L3151" s="12"/>
      <c r="M3151" s="49"/>
      <c r="N3151" s="49"/>
      <c r="O3151" s="12"/>
      <c r="P3151" s="12"/>
      <c r="Q3151" s="12"/>
      <c r="R3151" s="12"/>
      <c r="S3151" s="12"/>
      <c r="T3151" s="12"/>
    </row>
    <row r="3152" spans="1:20" s="1" customFormat="1" x14ac:dyDescent="0.4">
      <c r="A3152" s="12"/>
      <c r="B3152" s="12"/>
      <c r="C3152" s="42"/>
      <c r="D3152" s="12"/>
      <c r="E3152" s="12"/>
      <c r="F3152" s="12"/>
      <c r="G3152" s="12"/>
      <c r="H3152" s="12"/>
      <c r="I3152" s="12"/>
      <c r="J3152" s="12"/>
      <c r="K3152" s="12"/>
      <c r="L3152" s="12"/>
      <c r="M3152" s="49"/>
      <c r="N3152" s="49"/>
      <c r="O3152" s="12"/>
      <c r="P3152" s="12"/>
      <c r="Q3152" s="12"/>
      <c r="R3152" s="12"/>
      <c r="S3152" s="12"/>
      <c r="T3152" s="12"/>
    </row>
    <row r="3153" spans="1:20" s="1" customFormat="1" x14ac:dyDescent="0.4">
      <c r="A3153" s="12"/>
      <c r="B3153" s="12"/>
      <c r="C3153" s="42"/>
      <c r="D3153" s="12"/>
      <c r="E3153" s="12"/>
      <c r="F3153" s="12"/>
      <c r="G3153" s="12"/>
      <c r="H3153" s="12"/>
      <c r="I3153" s="12"/>
      <c r="J3153" s="12"/>
      <c r="K3153" s="12"/>
      <c r="L3153" s="12"/>
      <c r="M3153" s="49"/>
      <c r="N3153" s="49"/>
      <c r="O3153" s="12"/>
      <c r="P3153" s="12"/>
      <c r="Q3153" s="12"/>
      <c r="R3153" s="12"/>
      <c r="S3153" s="12"/>
      <c r="T3153" s="12"/>
    </row>
    <row r="3154" spans="1:20" s="1" customFormat="1" x14ac:dyDescent="0.4">
      <c r="A3154" s="12"/>
      <c r="B3154" s="12"/>
      <c r="C3154" s="42"/>
      <c r="D3154" s="12"/>
      <c r="E3154" s="12"/>
      <c r="F3154" s="12"/>
      <c r="G3154" s="12"/>
      <c r="H3154" s="12"/>
      <c r="I3154" s="12"/>
      <c r="J3154" s="12"/>
      <c r="K3154" s="12"/>
      <c r="L3154" s="12"/>
      <c r="M3154" s="49"/>
      <c r="N3154" s="49"/>
      <c r="O3154" s="12"/>
      <c r="P3154" s="12"/>
      <c r="Q3154" s="12"/>
      <c r="R3154" s="12"/>
      <c r="S3154" s="12"/>
      <c r="T3154" s="12"/>
    </row>
    <row r="3155" spans="1:20" s="1" customFormat="1" x14ac:dyDescent="0.4">
      <c r="A3155" s="12"/>
      <c r="B3155" s="12"/>
      <c r="C3155" s="42"/>
      <c r="D3155" s="12"/>
      <c r="E3155" s="12"/>
      <c r="F3155" s="12"/>
      <c r="G3155" s="12"/>
      <c r="H3155" s="12"/>
      <c r="I3155" s="12"/>
      <c r="J3155" s="12"/>
      <c r="K3155" s="12"/>
      <c r="L3155" s="12"/>
      <c r="M3155" s="49"/>
      <c r="N3155" s="49"/>
      <c r="O3155" s="12"/>
      <c r="P3155" s="12"/>
      <c r="Q3155" s="12"/>
      <c r="R3155" s="12"/>
      <c r="S3155" s="12"/>
      <c r="T3155" s="12"/>
    </row>
    <row r="3156" spans="1:20" s="1" customFormat="1" x14ac:dyDescent="0.4">
      <c r="A3156" s="12"/>
      <c r="B3156" s="12"/>
      <c r="C3156" s="42"/>
      <c r="D3156" s="12"/>
      <c r="E3156" s="12"/>
      <c r="F3156" s="12"/>
      <c r="G3156" s="12"/>
      <c r="H3156" s="12"/>
      <c r="I3156" s="12"/>
      <c r="J3156" s="12"/>
      <c r="K3156" s="12"/>
      <c r="L3156" s="12"/>
      <c r="M3156" s="49"/>
      <c r="N3156" s="49"/>
      <c r="O3156" s="12"/>
      <c r="P3156" s="12"/>
      <c r="Q3156" s="12"/>
      <c r="R3156" s="12"/>
      <c r="S3156" s="12"/>
      <c r="T3156" s="12"/>
    </row>
    <row r="3157" spans="1:20" s="1" customFormat="1" x14ac:dyDescent="0.4">
      <c r="A3157" s="12"/>
      <c r="B3157" s="12"/>
      <c r="C3157" s="42"/>
      <c r="D3157" s="12"/>
      <c r="E3157" s="12"/>
      <c r="F3157" s="12"/>
      <c r="G3157" s="12"/>
      <c r="H3157" s="12"/>
      <c r="I3157" s="12"/>
      <c r="J3157" s="12"/>
      <c r="K3157" s="12"/>
      <c r="L3157" s="12"/>
      <c r="M3157" s="49"/>
      <c r="N3157" s="49"/>
      <c r="O3157" s="12"/>
      <c r="P3157" s="12"/>
      <c r="Q3157" s="12"/>
      <c r="R3157" s="12"/>
      <c r="S3157" s="12"/>
      <c r="T3157" s="12"/>
    </row>
    <row r="3158" spans="1:20" s="1" customFormat="1" x14ac:dyDescent="0.4">
      <c r="A3158" s="12"/>
      <c r="B3158" s="12"/>
      <c r="C3158" s="42"/>
      <c r="D3158" s="12"/>
      <c r="E3158" s="12"/>
      <c r="F3158" s="12"/>
      <c r="G3158" s="12"/>
      <c r="H3158" s="12"/>
      <c r="I3158" s="12"/>
      <c r="J3158" s="12"/>
      <c r="K3158" s="12"/>
      <c r="L3158" s="12"/>
      <c r="M3158" s="49"/>
      <c r="N3158" s="49"/>
      <c r="O3158" s="12"/>
      <c r="P3158" s="12"/>
      <c r="Q3158" s="12"/>
      <c r="R3158" s="12"/>
      <c r="S3158" s="12"/>
      <c r="T3158" s="12"/>
    </row>
    <row r="3159" spans="1:20" s="1" customFormat="1" x14ac:dyDescent="0.4">
      <c r="A3159" s="12"/>
      <c r="B3159" s="12"/>
      <c r="C3159" s="42"/>
      <c r="D3159" s="12"/>
      <c r="E3159" s="12"/>
      <c r="F3159" s="12"/>
      <c r="G3159" s="12"/>
      <c r="H3159" s="12"/>
      <c r="I3159" s="12"/>
      <c r="J3159" s="12"/>
      <c r="K3159" s="12"/>
      <c r="L3159" s="12"/>
      <c r="M3159" s="49"/>
      <c r="N3159" s="49"/>
      <c r="O3159" s="12"/>
      <c r="P3159" s="12"/>
      <c r="Q3159" s="12"/>
      <c r="R3159" s="12"/>
      <c r="S3159" s="12"/>
      <c r="T3159" s="12"/>
    </row>
    <row r="3160" spans="1:20" s="1" customFormat="1" x14ac:dyDescent="0.4">
      <c r="A3160" s="12"/>
      <c r="B3160" s="12"/>
      <c r="C3160" s="42"/>
      <c r="D3160" s="12"/>
      <c r="E3160" s="12"/>
      <c r="F3160" s="12"/>
      <c r="G3160" s="12"/>
      <c r="H3160" s="12"/>
      <c r="I3160" s="12"/>
      <c r="J3160" s="12"/>
      <c r="K3160" s="12"/>
      <c r="L3160" s="12"/>
      <c r="M3160" s="49"/>
      <c r="N3160" s="49"/>
      <c r="O3160" s="12"/>
      <c r="P3160" s="12"/>
      <c r="Q3160" s="12"/>
      <c r="R3160" s="12"/>
      <c r="S3160" s="12"/>
      <c r="T3160" s="12"/>
    </row>
    <row r="3161" spans="1:20" s="1" customFormat="1" x14ac:dyDescent="0.4">
      <c r="A3161" s="12"/>
      <c r="B3161" s="12"/>
      <c r="C3161" s="42"/>
      <c r="D3161" s="12"/>
      <c r="E3161" s="12"/>
      <c r="F3161" s="12"/>
      <c r="G3161" s="12"/>
      <c r="H3161" s="12"/>
      <c r="I3161" s="12"/>
      <c r="J3161" s="12"/>
      <c r="K3161" s="12"/>
      <c r="L3161" s="12"/>
      <c r="M3161" s="49"/>
      <c r="N3161" s="49"/>
      <c r="O3161" s="12"/>
      <c r="P3161" s="12"/>
      <c r="Q3161" s="12"/>
      <c r="R3161" s="12"/>
      <c r="S3161" s="12"/>
      <c r="T3161" s="12"/>
    </row>
    <row r="3162" spans="1:20" s="1" customFormat="1" x14ac:dyDescent="0.4">
      <c r="A3162" s="12"/>
      <c r="B3162" s="12"/>
      <c r="C3162" s="42"/>
      <c r="D3162" s="12"/>
      <c r="E3162" s="12"/>
      <c r="F3162" s="12"/>
      <c r="G3162" s="12"/>
      <c r="H3162" s="12"/>
      <c r="I3162" s="12"/>
      <c r="J3162" s="12"/>
      <c r="K3162" s="12"/>
      <c r="L3162" s="12"/>
      <c r="M3162" s="49"/>
      <c r="N3162" s="49"/>
      <c r="O3162" s="12"/>
      <c r="P3162" s="12"/>
      <c r="Q3162" s="12"/>
      <c r="R3162" s="12"/>
      <c r="S3162" s="12"/>
      <c r="T3162" s="12"/>
    </row>
    <row r="3163" spans="1:20" s="1" customFormat="1" x14ac:dyDescent="0.4">
      <c r="A3163" s="12"/>
      <c r="B3163" s="12"/>
      <c r="C3163" s="42"/>
      <c r="D3163" s="12"/>
      <c r="E3163" s="12"/>
      <c r="F3163" s="12"/>
      <c r="G3163" s="12"/>
      <c r="H3163" s="12"/>
      <c r="I3163" s="12"/>
      <c r="J3163" s="12"/>
      <c r="K3163" s="12"/>
      <c r="L3163" s="12"/>
      <c r="M3163" s="49"/>
      <c r="N3163" s="49"/>
      <c r="O3163" s="12"/>
      <c r="P3163" s="12"/>
      <c r="Q3163" s="12"/>
      <c r="R3163" s="12"/>
      <c r="S3163" s="12"/>
      <c r="T3163" s="12"/>
    </row>
    <row r="3164" spans="1:20" s="1" customFormat="1" x14ac:dyDescent="0.4">
      <c r="A3164" s="12"/>
      <c r="B3164" s="12"/>
      <c r="C3164" s="42"/>
      <c r="D3164" s="12"/>
      <c r="E3164" s="12"/>
      <c r="F3164" s="12"/>
      <c r="G3164" s="12"/>
      <c r="H3164" s="12"/>
      <c r="I3164" s="12"/>
      <c r="J3164" s="12"/>
      <c r="K3164" s="12"/>
      <c r="L3164" s="12"/>
      <c r="M3164" s="49"/>
      <c r="N3164" s="49"/>
      <c r="O3164" s="12"/>
      <c r="P3164" s="12"/>
      <c r="Q3164" s="12"/>
      <c r="R3164" s="12"/>
      <c r="S3164" s="12"/>
      <c r="T3164" s="12"/>
    </row>
    <row r="3165" spans="1:20" s="1" customFormat="1" x14ac:dyDescent="0.4">
      <c r="A3165" s="12"/>
      <c r="B3165" s="12"/>
      <c r="C3165" s="42"/>
      <c r="D3165" s="12"/>
      <c r="E3165" s="12"/>
      <c r="F3165" s="12"/>
      <c r="G3165" s="12"/>
      <c r="H3165" s="12"/>
      <c r="I3165" s="12"/>
      <c r="J3165" s="12"/>
      <c r="K3165" s="12"/>
      <c r="L3165" s="12"/>
      <c r="M3165" s="49"/>
      <c r="N3165" s="49"/>
      <c r="O3165" s="12"/>
      <c r="P3165" s="12"/>
      <c r="Q3165" s="12"/>
      <c r="R3165" s="12"/>
      <c r="S3165" s="12"/>
      <c r="T3165" s="12"/>
    </row>
    <row r="3166" spans="1:20" s="1" customFormat="1" x14ac:dyDescent="0.4">
      <c r="A3166" s="12"/>
      <c r="B3166" s="12"/>
      <c r="C3166" s="42"/>
      <c r="D3166" s="12"/>
      <c r="E3166" s="12"/>
      <c r="F3166" s="12"/>
      <c r="G3166" s="12"/>
      <c r="H3166" s="12"/>
      <c r="I3166" s="12"/>
      <c r="J3166" s="12"/>
      <c r="K3166" s="12"/>
      <c r="L3166" s="12"/>
      <c r="M3166" s="49"/>
      <c r="N3166" s="49"/>
      <c r="O3166" s="12"/>
      <c r="P3166" s="12"/>
      <c r="Q3166" s="12"/>
      <c r="R3166" s="12"/>
      <c r="S3166" s="12"/>
      <c r="T3166" s="12"/>
    </row>
    <row r="3167" spans="1:20" s="1" customFormat="1" x14ac:dyDescent="0.4">
      <c r="A3167" s="12"/>
      <c r="B3167" s="12"/>
      <c r="C3167" s="42"/>
      <c r="D3167" s="12"/>
      <c r="E3167" s="12"/>
      <c r="F3167" s="12"/>
      <c r="G3167" s="12"/>
      <c r="H3167" s="12"/>
      <c r="I3167" s="12"/>
      <c r="J3167" s="12"/>
      <c r="K3167" s="12"/>
      <c r="L3167" s="12"/>
      <c r="M3167" s="49"/>
      <c r="N3167" s="49"/>
      <c r="O3167" s="12"/>
      <c r="P3167" s="12"/>
      <c r="Q3167" s="12"/>
      <c r="R3167" s="12"/>
      <c r="S3167" s="12"/>
      <c r="T3167" s="12"/>
    </row>
    <row r="3168" spans="1:20" s="1" customFormat="1" x14ac:dyDescent="0.4">
      <c r="A3168" s="12"/>
      <c r="B3168" s="12"/>
      <c r="C3168" s="42"/>
      <c r="D3168" s="12"/>
      <c r="E3168" s="12"/>
      <c r="F3168" s="12"/>
      <c r="G3168" s="12"/>
      <c r="H3168" s="12"/>
      <c r="I3168" s="12"/>
      <c r="J3168" s="12"/>
      <c r="K3168" s="12"/>
      <c r="L3168" s="12"/>
      <c r="M3168" s="49"/>
      <c r="N3168" s="49"/>
      <c r="O3168" s="12"/>
      <c r="P3168" s="12"/>
      <c r="Q3168" s="12"/>
      <c r="R3168" s="12"/>
      <c r="S3168" s="12"/>
      <c r="T3168" s="12"/>
    </row>
    <row r="3169" spans="1:20" s="1" customFormat="1" x14ac:dyDescent="0.4">
      <c r="A3169" s="12"/>
      <c r="B3169" s="12"/>
      <c r="C3169" s="42"/>
      <c r="D3169" s="12"/>
      <c r="E3169" s="12"/>
      <c r="F3169" s="12"/>
      <c r="G3169" s="12"/>
      <c r="H3169" s="12"/>
      <c r="I3169" s="12"/>
      <c r="J3169" s="12"/>
      <c r="K3169" s="12"/>
      <c r="L3169" s="12"/>
      <c r="M3169" s="49"/>
      <c r="N3169" s="49"/>
      <c r="O3169" s="12"/>
      <c r="P3169" s="12"/>
      <c r="Q3169" s="12"/>
      <c r="R3169" s="12"/>
      <c r="S3169" s="12"/>
      <c r="T3169" s="12"/>
    </row>
    <row r="3170" spans="1:20" s="1" customFormat="1" x14ac:dyDescent="0.4">
      <c r="A3170" s="12"/>
      <c r="B3170" s="12"/>
      <c r="C3170" s="42"/>
      <c r="D3170" s="12"/>
      <c r="E3170" s="12"/>
      <c r="F3170" s="12"/>
      <c r="G3170" s="12"/>
      <c r="H3170" s="12"/>
      <c r="I3170" s="12"/>
      <c r="J3170" s="12"/>
      <c r="K3170" s="12"/>
      <c r="L3170" s="12"/>
      <c r="M3170" s="49"/>
      <c r="N3170" s="49"/>
      <c r="O3170" s="12"/>
      <c r="P3170" s="12"/>
      <c r="Q3170" s="12"/>
      <c r="R3170" s="12"/>
      <c r="S3170" s="12"/>
      <c r="T3170" s="12"/>
    </row>
    <row r="3171" spans="1:20" s="1" customFormat="1" x14ac:dyDescent="0.4">
      <c r="A3171" s="12"/>
      <c r="B3171" s="12"/>
      <c r="C3171" s="42"/>
      <c r="D3171" s="12"/>
      <c r="E3171" s="12"/>
      <c r="F3171" s="12"/>
      <c r="G3171" s="12"/>
      <c r="H3171" s="12"/>
      <c r="I3171" s="12"/>
      <c r="J3171" s="12"/>
      <c r="K3171" s="12"/>
      <c r="L3171" s="12"/>
      <c r="M3171" s="49"/>
      <c r="N3171" s="49"/>
      <c r="O3171" s="12"/>
      <c r="P3171" s="12"/>
      <c r="Q3171" s="12"/>
      <c r="R3171" s="12"/>
      <c r="S3171" s="12"/>
      <c r="T3171" s="12"/>
    </row>
    <row r="3172" spans="1:20" s="1" customFormat="1" x14ac:dyDescent="0.4">
      <c r="A3172" s="12"/>
      <c r="B3172" s="12"/>
      <c r="C3172" s="42"/>
      <c r="D3172" s="12"/>
      <c r="E3172" s="12"/>
      <c r="F3172" s="12"/>
      <c r="G3172" s="12"/>
      <c r="H3172" s="12"/>
      <c r="I3172" s="12"/>
      <c r="J3172" s="12"/>
      <c r="K3172" s="12"/>
      <c r="L3172" s="12"/>
      <c r="M3172" s="49"/>
      <c r="N3172" s="49"/>
      <c r="O3172" s="12"/>
      <c r="P3172" s="12"/>
      <c r="Q3172" s="12"/>
      <c r="R3172" s="12"/>
      <c r="S3172" s="12"/>
      <c r="T3172" s="12"/>
    </row>
    <row r="3173" spans="1:20" s="1" customFormat="1" x14ac:dyDescent="0.4">
      <c r="A3173" s="12"/>
      <c r="B3173" s="12"/>
      <c r="C3173" s="42"/>
      <c r="D3173" s="12"/>
      <c r="E3173" s="12"/>
      <c r="F3173" s="12"/>
      <c r="G3173" s="12"/>
      <c r="H3173" s="12"/>
      <c r="I3173" s="12"/>
      <c r="J3173" s="12"/>
      <c r="K3173" s="12"/>
      <c r="L3173" s="12"/>
      <c r="M3173" s="49"/>
      <c r="N3173" s="49"/>
      <c r="O3173" s="12"/>
      <c r="P3173" s="12"/>
      <c r="Q3173" s="12"/>
      <c r="R3173" s="12"/>
      <c r="S3173" s="12"/>
      <c r="T3173" s="12"/>
    </row>
    <row r="3174" spans="1:20" s="1" customFormat="1" x14ac:dyDescent="0.4">
      <c r="A3174" s="12"/>
      <c r="B3174" s="12"/>
      <c r="C3174" s="42"/>
      <c r="D3174" s="12"/>
      <c r="E3174" s="12"/>
      <c r="F3174" s="12"/>
      <c r="G3174" s="12"/>
      <c r="H3174" s="12"/>
      <c r="I3174" s="12"/>
      <c r="J3174" s="12"/>
      <c r="K3174" s="12"/>
      <c r="L3174" s="12"/>
      <c r="M3174" s="49"/>
      <c r="N3174" s="49"/>
      <c r="O3174" s="12"/>
      <c r="P3174" s="12"/>
      <c r="Q3174" s="12"/>
      <c r="R3174" s="12"/>
      <c r="S3174" s="12"/>
      <c r="T3174" s="12"/>
    </row>
    <row r="3175" spans="1:20" s="1" customFormat="1" x14ac:dyDescent="0.4">
      <c r="A3175" s="12"/>
      <c r="B3175" s="12"/>
      <c r="C3175" s="42"/>
      <c r="D3175" s="12"/>
      <c r="E3175" s="12"/>
      <c r="F3175" s="12"/>
      <c r="G3175" s="12"/>
      <c r="H3175" s="12"/>
      <c r="I3175" s="12"/>
      <c r="J3175" s="12"/>
      <c r="K3175" s="12"/>
      <c r="L3175" s="12"/>
      <c r="M3175" s="49"/>
      <c r="N3175" s="49"/>
      <c r="O3175" s="12"/>
      <c r="P3175" s="12"/>
      <c r="Q3175" s="12"/>
      <c r="R3175" s="12"/>
      <c r="S3175" s="12"/>
      <c r="T3175" s="12"/>
    </row>
    <row r="3176" spans="1:20" s="1" customFormat="1" x14ac:dyDescent="0.4">
      <c r="A3176" s="12"/>
      <c r="B3176" s="12"/>
      <c r="C3176" s="42"/>
      <c r="D3176" s="12"/>
      <c r="E3176" s="12"/>
      <c r="F3176" s="12"/>
      <c r="G3176" s="12"/>
      <c r="H3176" s="12"/>
      <c r="I3176" s="12"/>
      <c r="J3176" s="12"/>
      <c r="K3176" s="12"/>
      <c r="L3176" s="12"/>
      <c r="M3176" s="49"/>
      <c r="N3176" s="49"/>
      <c r="O3176" s="12"/>
      <c r="P3176" s="12"/>
      <c r="Q3176" s="12"/>
      <c r="R3176" s="12"/>
      <c r="S3176" s="12"/>
      <c r="T3176" s="12"/>
    </row>
    <row r="3177" spans="1:20" s="1" customFormat="1" x14ac:dyDescent="0.4">
      <c r="A3177" s="12"/>
      <c r="B3177" s="12"/>
      <c r="C3177" s="42"/>
      <c r="D3177" s="12"/>
      <c r="E3177" s="12"/>
      <c r="F3177" s="12"/>
      <c r="G3177" s="12"/>
      <c r="H3177" s="12"/>
      <c r="I3177" s="12"/>
      <c r="J3177" s="12"/>
      <c r="K3177" s="12"/>
      <c r="L3177" s="12"/>
      <c r="M3177" s="49"/>
      <c r="N3177" s="49"/>
      <c r="O3177" s="12"/>
      <c r="P3177" s="12"/>
      <c r="Q3177" s="12"/>
      <c r="R3177" s="12"/>
      <c r="S3177" s="12"/>
      <c r="T3177" s="12"/>
    </row>
    <row r="3178" spans="1:20" s="1" customFormat="1" x14ac:dyDescent="0.4">
      <c r="A3178" s="12"/>
      <c r="B3178" s="12"/>
      <c r="C3178" s="42"/>
      <c r="D3178" s="12"/>
      <c r="E3178" s="12"/>
      <c r="F3178" s="12"/>
      <c r="G3178" s="12"/>
      <c r="H3178" s="12"/>
      <c r="I3178" s="12"/>
      <c r="J3178" s="12"/>
      <c r="K3178" s="12"/>
      <c r="L3178" s="12"/>
      <c r="M3178" s="49"/>
      <c r="N3178" s="49"/>
      <c r="O3178" s="12"/>
      <c r="P3178" s="12"/>
      <c r="Q3178" s="12"/>
      <c r="R3178" s="12"/>
      <c r="S3178" s="12"/>
      <c r="T3178" s="12"/>
    </row>
    <row r="3179" spans="1:20" s="1" customFormat="1" x14ac:dyDescent="0.4">
      <c r="A3179" s="12"/>
      <c r="B3179" s="12"/>
      <c r="C3179" s="42"/>
      <c r="D3179" s="12"/>
      <c r="E3179" s="12"/>
      <c r="F3179" s="12"/>
      <c r="G3179" s="12"/>
      <c r="H3179" s="12"/>
      <c r="I3179" s="12"/>
      <c r="J3179" s="12"/>
      <c r="K3179" s="12"/>
      <c r="L3179" s="12"/>
      <c r="M3179" s="49"/>
      <c r="N3179" s="49"/>
      <c r="O3179" s="12"/>
      <c r="P3179" s="12"/>
      <c r="Q3179" s="12"/>
      <c r="R3179" s="12"/>
      <c r="S3179" s="12"/>
      <c r="T3179" s="12"/>
    </row>
    <row r="3180" spans="1:20" s="1" customFormat="1" x14ac:dyDescent="0.4">
      <c r="A3180" s="12"/>
      <c r="B3180" s="12"/>
      <c r="C3180" s="42"/>
      <c r="D3180" s="12"/>
      <c r="E3180" s="12"/>
      <c r="F3180" s="12"/>
      <c r="G3180" s="12"/>
      <c r="H3180" s="12"/>
      <c r="I3180" s="12"/>
      <c r="J3180" s="12"/>
      <c r="K3180" s="12"/>
      <c r="L3180" s="12"/>
      <c r="M3180" s="49"/>
      <c r="N3180" s="49"/>
      <c r="O3180" s="12"/>
      <c r="P3180" s="12"/>
      <c r="Q3180" s="12"/>
      <c r="R3180" s="12"/>
      <c r="S3180" s="12"/>
      <c r="T3180" s="12"/>
    </row>
    <row r="3181" spans="1:20" s="1" customFormat="1" x14ac:dyDescent="0.4">
      <c r="A3181" s="12"/>
      <c r="B3181" s="12"/>
      <c r="C3181" s="42"/>
      <c r="D3181" s="12"/>
      <c r="E3181" s="12"/>
      <c r="F3181" s="12"/>
      <c r="G3181" s="12"/>
      <c r="H3181" s="12"/>
      <c r="I3181" s="12"/>
      <c r="J3181" s="12"/>
      <c r="K3181" s="12"/>
      <c r="L3181" s="12"/>
      <c r="M3181" s="49"/>
      <c r="N3181" s="49"/>
      <c r="O3181" s="12"/>
      <c r="P3181" s="12"/>
      <c r="Q3181" s="12"/>
      <c r="R3181" s="12"/>
      <c r="S3181" s="12"/>
      <c r="T3181" s="12"/>
    </row>
    <row r="3182" spans="1:20" s="1" customFormat="1" x14ac:dyDescent="0.4">
      <c r="A3182" s="12"/>
      <c r="B3182" s="12"/>
      <c r="C3182" s="42"/>
      <c r="D3182" s="12"/>
      <c r="E3182" s="12"/>
      <c r="F3182" s="12"/>
      <c r="G3182" s="12"/>
      <c r="H3182" s="12"/>
      <c r="I3182" s="12"/>
      <c r="J3182" s="12"/>
      <c r="K3182" s="12"/>
      <c r="L3182" s="12"/>
      <c r="M3182" s="49"/>
      <c r="N3182" s="49"/>
      <c r="O3182" s="12"/>
      <c r="P3182" s="12"/>
      <c r="Q3182" s="12"/>
      <c r="R3182" s="12"/>
      <c r="S3182" s="12"/>
      <c r="T3182" s="12"/>
    </row>
    <row r="3183" spans="1:20" s="1" customFormat="1" x14ac:dyDescent="0.4">
      <c r="A3183" s="12"/>
      <c r="B3183" s="12"/>
      <c r="C3183" s="42"/>
      <c r="D3183" s="12"/>
      <c r="E3183" s="12"/>
      <c r="F3183" s="12"/>
      <c r="G3183" s="12"/>
      <c r="H3183" s="12"/>
      <c r="I3183" s="12"/>
      <c r="J3183" s="12"/>
      <c r="K3183" s="12"/>
      <c r="L3183" s="12"/>
      <c r="M3183" s="49"/>
      <c r="N3183" s="49"/>
      <c r="O3183" s="12"/>
      <c r="P3183" s="12"/>
      <c r="Q3183" s="12"/>
      <c r="R3183" s="12"/>
      <c r="S3183" s="12"/>
      <c r="T3183" s="12"/>
    </row>
    <row r="3184" spans="1:20" s="1" customFormat="1" x14ac:dyDescent="0.4">
      <c r="A3184" s="12"/>
      <c r="B3184" s="12"/>
      <c r="C3184" s="42"/>
      <c r="D3184" s="12"/>
      <c r="E3184" s="12"/>
      <c r="F3184" s="12"/>
      <c r="G3184" s="12"/>
      <c r="H3184" s="12"/>
      <c r="I3184" s="12"/>
      <c r="J3184" s="12"/>
      <c r="K3184" s="12"/>
      <c r="L3184" s="12"/>
      <c r="M3184" s="49"/>
      <c r="N3184" s="49"/>
      <c r="O3184" s="12"/>
      <c r="P3184" s="12"/>
      <c r="Q3184" s="12"/>
      <c r="R3184" s="12"/>
      <c r="S3184" s="12"/>
      <c r="T3184" s="12"/>
    </row>
    <row r="3185" spans="1:20" s="1" customFormat="1" x14ac:dyDescent="0.4">
      <c r="A3185" s="12"/>
      <c r="B3185" s="12"/>
      <c r="C3185" s="42"/>
      <c r="D3185" s="12"/>
      <c r="E3185" s="12"/>
      <c r="F3185" s="12"/>
      <c r="G3185" s="12"/>
      <c r="H3185" s="12"/>
      <c r="I3185" s="12"/>
      <c r="J3185" s="12"/>
      <c r="K3185" s="12"/>
      <c r="L3185" s="12"/>
      <c r="M3185" s="49"/>
      <c r="N3185" s="49"/>
      <c r="O3185" s="12"/>
      <c r="P3185" s="12"/>
      <c r="Q3185" s="12"/>
      <c r="R3185" s="12"/>
      <c r="S3185" s="12"/>
      <c r="T3185" s="12"/>
    </row>
    <row r="3186" spans="1:20" s="1" customFormat="1" x14ac:dyDescent="0.4">
      <c r="A3186" s="12"/>
      <c r="B3186" s="12"/>
      <c r="C3186" s="42"/>
      <c r="D3186" s="12"/>
      <c r="E3186" s="12"/>
      <c r="F3186" s="12"/>
      <c r="G3186" s="12"/>
      <c r="H3186" s="12"/>
      <c r="I3186" s="12"/>
      <c r="J3186" s="12"/>
      <c r="K3186" s="12"/>
      <c r="L3186" s="12"/>
      <c r="M3186" s="49"/>
      <c r="N3186" s="49"/>
      <c r="O3186" s="12"/>
      <c r="P3186" s="12"/>
      <c r="Q3186" s="12"/>
      <c r="R3186" s="12"/>
      <c r="S3186" s="12"/>
      <c r="T3186" s="12"/>
    </row>
    <row r="3187" spans="1:20" s="1" customFormat="1" x14ac:dyDescent="0.4">
      <c r="A3187" s="12"/>
      <c r="B3187" s="12"/>
      <c r="C3187" s="42"/>
      <c r="D3187" s="12"/>
      <c r="E3187" s="12"/>
      <c r="F3187" s="12"/>
      <c r="G3187" s="12"/>
      <c r="H3187" s="12"/>
      <c r="I3187" s="12"/>
      <c r="J3187" s="12"/>
      <c r="K3187" s="12"/>
      <c r="L3187" s="12"/>
      <c r="M3187" s="49"/>
      <c r="N3187" s="49"/>
      <c r="O3187" s="12"/>
      <c r="P3187" s="12"/>
      <c r="Q3187" s="12"/>
      <c r="R3187" s="12"/>
      <c r="S3187" s="12"/>
      <c r="T3187" s="12"/>
    </row>
    <row r="3188" spans="1:20" s="1" customFormat="1" x14ac:dyDescent="0.4">
      <c r="A3188" s="12"/>
      <c r="B3188" s="12"/>
      <c r="C3188" s="42"/>
      <c r="D3188" s="12"/>
      <c r="E3188" s="12"/>
      <c r="F3188" s="12"/>
      <c r="G3188" s="12"/>
      <c r="H3188" s="12"/>
      <c r="I3188" s="12"/>
      <c r="J3188" s="12"/>
      <c r="K3188" s="12"/>
      <c r="L3188" s="12"/>
      <c r="M3188" s="49"/>
      <c r="N3188" s="49"/>
      <c r="O3188" s="12"/>
      <c r="P3188" s="12"/>
      <c r="Q3188" s="12"/>
      <c r="R3188" s="12"/>
      <c r="S3188" s="12"/>
      <c r="T3188" s="12"/>
    </row>
    <row r="3189" spans="1:20" s="1" customFormat="1" x14ac:dyDescent="0.4">
      <c r="A3189" s="12"/>
      <c r="B3189" s="12"/>
      <c r="C3189" s="42"/>
      <c r="D3189" s="12"/>
      <c r="E3189" s="12"/>
      <c r="F3189" s="12"/>
      <c r="G3189" s="12"/>
      <c r="H3189" s="12"/>
      <c r="I3189" s="12"/>
      <c r="J3189" s="12"/>
      <c r="K3189" s="12"/>
      <c r="L3189" s="12"/>
      <c r="M3189" s="49"/>
      <c r="N3189" s="49"/>
      <c r="O3189" s="12"/>
      <c r="P3189" s="12"/>
      <c r="Q3189" s="12"/>
      <c r="R3189" s="12"/>
      <c r="S3189" s="12"/>
      <c r="T3189" s="12"/>
    </row>
    <row r="3190" spans="1:20" s="1" customFormat="1" x14ac:dyDescent="0.4">
      <c r="A3190" s="12"/>
      <c r="B3190" s="12"/>
      <c r="C3190" s="42"/>
      <c r="D3190" s="12"/>
      <c r="E3190" s="12"/>
      <c r="F3190" s="12"/>
      <c r="G3190" s="12"/>
      <c r="H3190" s="12"/>
      <c r="I3190" s="12"/>
      <c r="J3190" s="12"/>
      <c r="K3190" s="12"/>
      <c r="L3190" s="12"/>
      <c r="M3190" s="49"/>
      <c r="N3190" s="49"/>
      <c r="O3190" s="12"/>
      <c r="P3190" s="12"/>
      <c r="Q3190" s="12"/>
      <c r="R3190" s="12"/>
      <c r="S3190" s="12"/>
      <c r="T3190" s="12"/>
    </row>
    <row r="3191" spans="1:20" s="1" customFormat="1" x14ac:dyDescent="0.4">
      <c r="A3191" s="12"/>
      <c r="B3191" s="12"/>
      <c r="C3191" s="42"/>
      <c r="D3191" s="12"/>
      <c r="E3191" s="12"/>
      <c r="F3191" s="12"/>
      <c r="G3191" s="12"/>
      <c r="H3191" s="12"/>
      <c r="I3191" s="12"/>
      <c r="J3191" s="12"/>
      <c r="K3191" s="12"/>
      <c r="L3191" s="12"/>
      <c r="M3191" s="49"/>
      <c r="N3191" s="49"/>
      <c r="O3191" s="12"/>
      <c r="P3191" s="12"/>
      <c r="Q3191" s="12"/>
      <c r="R3191" s="12"/>
      <c r="S3191" s="12"/>
      <c r="T3191" s="12"/>
    </row>
    <row r="3192" spans="1:20" s="1" customFormat="1" x14ac:dyDescent="0.4">
      <c r="A3192" s="12"/>
      <c r="B3192" s="12"/>
      <c r="C3192" s="42"/>
      <c r="D3192" s="12"/>
      <c r="E3192" s="12"/>
      <c r="F3192" s="12"/>
      <c r="G3192" s="12"/>
      <c r="H3192" s="12"/>
      <c r="I3192" s="12"/>
      <c r="J3192" s="12"/>
      <c r="K3192" s="12"/>
      <c r="L3192" s="12"/>
      <c r="M3192" s="49"/>
      <c r="N3192" s="49"/>
      <c r="O3192" s="12"/>
      <c r="P3192" s="12"/>
      <c r="Q3192" s="12"/>
      <c r="R3192" s="12"/>
      <c r="S3192" s="12"/>
      <c r="T3192" s="12"/>
    </row>
    <row r="3193" spans="1:20" s="1" customFormat="1" x14ac:dyDescent="0.4">
      <c r="A3193" s="12"/>
      <c r="B3193" s="12"/>
      <c r="C3193" s="42"/>
      <c r="D3193" s="12"/>
      <c r="E3193" s="12"/>
      <c r="F3193" s="12"/>
      <c r="G3193" s="12"/>
      <c r="H3193" s="12"/>
      <c r="I3193" s="12"/>
      <c r="J3193" s="12"/>
      <c r="K3193" s="12"/>
      <c r="L3193" s="12"/>
      <c r="M3193" s="49"/>
      <c r="N3193" s="49"/>
      <c r="O3193" s="12"/>
      <c r="P3193" s="12"/>
      <c r="Q3193" s="12"/>
      <c r="R3193" s="12"/>
      <c r="S3193" s="12"/>
      <c r="T3193" s="12"/>
    </row>
    <row r="3194" spans="1:20" s="1" customFormat="1" x14ac:dyDescent="0.4">
      <c r="A3194" s="12"/>
      <c r="B3194" s="12"/>
      <c r="C3194" s="42"/>
      <c r="D3194" s="12"/>
      <c r="E3194" s="12"/>
      <c r="F3194" s="12"/>
      <c r="G3194" s="12"/>
      <c r="H3194" s="12"/>
      <c r="I3194" s="12"/>
      <c r="J3194" s="12"/>
      <c r="K3194" s="12"/>
      <c r="L3194" s="12"/>
      <c r="M3194" s="49"/>
      <c r="N3194" s="49"/>
      <c r="O3194" s="12"/>
      <c r="P3194" s="12"/>
      <c r="Q3194" s="12"/>
      <c r="R3194" s="12"/>
      <c r="S3194" s="12"/>
      <c r="T3194" s="12"/>
    </row>
    <row r="3195" spans="1:20" s="1" customFormat="1" x14ac:dyDescent="0.4">
      <c r="A3195" s="12"/>
      <c r="B3195" s="12"/>
      <c r="C3195" s="42"/>
      <c r="D3195" s="12"/>
      <c r="E3195" s="12"/>
      <c r="F3195" s="12"/>
      <c r="G3195" s="12"/>
      <c r="H3195" s="12"/>
      <c r="I3195" s="12"/>
      <c r="J3195" s="12"/>
      <c r="K3195" s="12"/>
      <c r="L3195" s="12"/>
      <c r="M3195" s="49"/>
      <c r="N3195" s="49"/>
      <c r="O3195" s="12"/>
      <c r="P3195" s="12"/>
      <c r="Q3195" s="12"/>
      <c r="R3195" s="12"/>
      <c r="S3195" s="12"/>
      <c r="T3195" s="12"/>
    </row>
    <row r="3196" spans="1:20" s="1" customFormat="1" x14ac:dyDescent="0.4">
      <c r="A3196" s="12"/>
      <c r="B3196" s="12"/>
      <c r="C3196" s="42"/>
      <c r="D3196" s="12"/>
      <c r="E3196" s="12"/>
      <c r="F3196" s="12"/>
      <c r="G3196" s="12"/>
      <c r="H3196" s="12"/>
      <c r="I3196" s="12"/>
      <c r="J3196" s="12"/>
      <c r="K3196" s="12"/>
      <c r="L3196" s="12"/>
      <c r="M3196" s="49"/>
      <c r="N3196" s="49"/>
      <c r="O3196" s="12"/>
      <c r="P3196" s="12"/>
      <c r="Q3196" s="12"/>
      <c r="R3196" s="12"/>
      <c r="S3196" s="12"/>
      <c r="T3196" s="12"/>
    </row>
    <row r="3197" spans="1:20" s="1" customFormat="1" x14ac:dyDescent="0.4">
      <c r="A3197" s="12"/>
      <c r="B3197" s="12"/>
      <c r="C3197" s="42"/>
      <c r="D3197" s="12"/>
      <c r="E3197" s="12"/>
      <c r="F3197" s="12"/>
      <c r="G3197" s="12"/>
      <c r="H3197" s="12"/>
      <c r="I3197" s="12"/>
      <c r="J3197" s="12"/>
      <c r="K3197" s="12"/>
      <c r="L3197" s="12"/>
      <c r="M3197" s="49"/>
      <c r="N3197" s="49"/>
      <c r="O3197" s="12"/>
      <c r="P3197" s="12"/>
      <c r="Q3197" s="12"/>
      <c r="R3197" s="12"/>
      <c r="S3197" s="12"/>
      <c r="T3197" s="12"/>
    </row>
    <row r="3198" spans="1:20" s="1" customFormat="1" x14ac:dyDescent="0.4">
      <c r="A3198" s="12"/>
      <c r="B3198" s="12"/>
      <c r="C3198" s="42"/>
      <c r="D3198" s="12"/>
      <c r="E3198" s="12"/>
      <c r="F3198" s="12"/>
      <c r="G3198" s="12"/>
      <c r="H3198" s="12"/>
      <c r="I3198" s="12"/>
      <c r="J3198" s="12"/>
      <c r="K3198" s="12"/>
      <c r="L3198" s="12"/>
      <c r="M3198" s="49"/>
      <c r="N3198" s="49"/>
      <c r="O3198" s="12"/>
      <c r="P3198" s="12"/>
      <c r="Q3198" s="12"/>
      <c r="R3198" s="12"/>
      <c r="S3198" s="12"/>
      <c r="T3198" s="12"/>
    </row>
    <row r="3199" spans="1:20" s="1" customFormat="1" x14ac:dyDescent="0.4">
      <c r="A3199" s="12"/>
      <c r="B3199" s="12"/>
      <c r="C3199" s="42"/>
      <c r="D3199" s="12"/>
      <c r="E3199" s="12"/>
      <c r="F3199" s="12"/>
      <c r="G3199" s="12"/>
      <c r="H3199" s="12"/>
      <c r="I3199" s="12"/>
      <c r="J3199" s="12"/>
      <c r="K3199" s="12"/>
      <c r="L3199" s="12"/>
      <c r="M3199" s="49"/>
      <c r="N3199" s="49"/>
      <c r="O3199" s="12"/>
      <c r="P3199" s="12"/>
      <c r="Q3199" s="12"/>
      <c r="R3199" s="12"/>
      <c r="S3199" s="12"/>
      <c r="T3199" s="12"/>
    </row>
    <row r="3200" spans="1:20" s="1" customFormat="1" x14ac:dyDescent="0.4">
      <c r="A3200" s="12"/>
      <c r="B3200" s="12"/>
      <c r="C3200" s="42"/>
      <c r="D3200" s="12"/>
      <c r="E3200" s="12"/>
      <c r="F3200" s="12"/>
      <c r="G3200" s="12"/>
      <c r="H3200" s="12"/>
      <c r="I3200" s="12"/>
      <c r="J3200" s="12"/>
      <c r="K3200" s="12"/>
      <c r="L3200" s="12"/>
      <c r="M3200" s="49"/>
      <c r="N3200" s="49"/>
      <c r="O3200" s="12"/>
      <c r="P3200" s="12"/>
      <c r="Q3200" s="12"/>
      <c r="R3200" s="12"/>
      <c r="S3200" s="12"/>
      <c r="T3200" s="12"/>
    </row>
    <row r="3201" spans="1:20" s="1" customFormat="1" x14ac:dyDescent="0.4">
      <c r="A3201" s="12"/>
      <c r="B3201" s="12"/>
      <c r="C3201" s="42"/>
      <c r="D3201" s="12"/>
      <c r="E3201" s="12"/>
      <c r="F3201" s="12"/>
      <c r="G3201" s="12"/>
      <c r="H3201" s="12"/>
      <c r="I3201" s="12"/>
      <c r="J3201" s="12"/>
      <c r="K3201" s="12"/>
      <c r="L3201" s="12"/>
      <c r="M3201" s="49"/>
      <c r="N3201" s="49"/>
      <c r="O3201" s="12"/>
      <c r="P3201" s="12"/>
      <c r="Q3201" s="12"/>
      <c r="R3201" s="12"/>
      <c r="S3201" s="12"/>
      <c r="T3201" s="12"/>
    </row>
    <row r="3202" spans="1:20" s="1" customFormat="1" x14ac:dyDescent="0.4">
      <c r="A3202" s="12"/>
      <c r="B3202" s="12"/>
      <c r="C3202" s="42"/>
      <c r="D3202" s="12"/>
      <c r="E3202" s="12"/>
      <c r="F3202" s="12"/>
      <c r="G3202" s="12"/>
      <c r="H3202" s="12"/>
      <c r="I3202" s="12"/>
      <c r="J3202" s="12"/>
      <c r="K3202" s="12"/>
      <c r="L3202" s="12"/>
      <c r="M3202" s="49"/>
      <c r="N3202" s="49"/>
      <c r="O3202" s="12"/>
      <c r="P3202" s="12"/>
      <c r="Q3202" s="12"/>
      <c r="R3202" s="12"/>
      <c r="S3202" s="12"/>
      <c r="T3202" s="12"/>
    </row>
    <row r="3203" spans="1:20" s="1" customFormat="1" x14ac:dyDescent="0.4">
      <c r="A3203" s="12"/>
      <c r="B3203" s="12"/>
      <c r="C3203" s="42"/>
      <c r="D3203" s="12"/>
      <c r="E3203" s="12"/>
      <c r="F3203" s="12"/>
      <c r="G3203" s="12"/>
      <c r="H3203" s="12"/>
      <c r="I3203" s="12"/>
      <c r="J3203" s="12"/>
      <c r="K3203" s="12"/>
      <c r="L3203" s="12"/>
      <c r="M3203" s="49"/>
      <c r="N3203" s="49"/>
      <c r="O3203" s="12"/>
      <c r="P3203" s="12"/>
      <c r="Q3203" s="12"/>
      <c r="R3203" s="12"/>
      <c r="S3203" s="12"/>
      <c r="T3203" s="12"/>
    </row>
    <row r="3204" spans="1:20" s="1" customFormat="1" x14ac:dyDescent="0.4">
      <c r="A3204" s="12"/>
      <c r="B3204" s="12"/>
      <c r="C3204" s="42"/>
      <c r="D3204" s="12"/>
      <c r="E3204" s="12"/>
      <c r="F3204" s="12"/>
      <c r="G3204" s="12"/>
      <c r="H3204" s="12"/>
      <c r="I3204" s="12"/>
      <c r="J3204" s="12"/>
      <c r="K3204" s="12"/>
      <c r="L3204" s="12"/>
      <c r="M3204" s="49"/>
      <c r="N3204" s="49"/>
      <c r="O3204" s="12"/>
      <c r="P3204" s="12"/>
      <c r="Q3204" s="12"/>
      <c r="R3204" s="12"/>
      <c r="S3204" s="12"/>
      <c r="T3204" s="12"/>
    </row>
    <row r="3205" spans="1:20" s="1" customFormat="1" x14ac:dyDescent="0.4">
      <c r="A3205" s="12"/>
      <c r="B3205" s="12"/>
      <c r="C3205" s="42"/>
      <c r="D3205" s="12"/>
      <c r="E3205" s="12"/>
      <c r="F3205" s="12"/>
      <c r="G3205" s="12"/>
      <c r="H3205" s="12"/>
      <c r="I3205" s="12"/>
      <c r="J3205" s="12"/>
      <c r="K3205" s="12"/>
      <c r="L3205" s="12"/>
      <c r="M3205" s="49"/>
      <c r="N3205" s="49"/>
      <c r="O3205" s="12"/>
      <c r="P3205" s="12"/>
      <c r="Q3205" s="12"/>
      <c r="R3205" s="12"/>
      <c r="S3205" s="12"/>
      <c r="T3205" s="12"/>
    </row>
    <row r="3206" spans="1:20" s="1" customFormat="1" x14ac:dyDescent="0.4">
      <c r="A3206" s="12"/>
      <c r="B3206" s="12"/>
      <c r="C3206" s="42"/>
      <c r="D3206" s="12"/>
      <c r="E3206" s="12"/>
      <c r="F3206" s="12"/>
      <c r="G3206" s="12"/>
      <c r="H3206" s="12"/>
      <c r="I3206" s="12"/>
      <c r="J3206" s="12"/>
      <c r="K3206" s="12"/>
      <c r="L3206" s="12"/>
      <c r="M3206" s="49"/>
      <c r="N3206" s="49"/>
      <c r="O3206" s="12"/>
      <c r="P3206" s="12"/>
      <c r="Q3206" s="12"/>
      <c r="R3206" s="12"/>
      <c r="S3206" s="12"/>
      <c r="T3206" s="12"/>
    </row>
    <row r="3207" spans="1:20" s="1" customFormat="1" x14ac:dyDescent="0.4">
      <c r="A3207" s="12"/>
      <c r="B3207" s="12"/>
      <c r="C3207" s="42"/>
      <c r="D3207" s="12"/>
      <c r="E3207" s="12"/>
      <c r="F3207" s="12"/>
      <c r="G3207" s="12"/>
      <c r="H3207" s="12"/>
      <c r="I3207" s="12"/>
      <c r="J3207" s="12"/>
      <c r="K3207" s="12"/>
      <c r="L3207" s="12"/>
      <c r="M3207" s="49"/>
      <c r="N3207" s="49"/>
      <c r="O3207" s="12"/>
      <c r="P3207" s="12"/>
      <c r="Q3207" s="12"/>
      <c r="R3207" s="12"/>
      <c r="S3207" s="12"/>
      <c r="T3207" s="12"/>
    </row>
    <row r="3208" spans="1:20" s="1" customFormat="1" x14ac:dyDescent="0.4">
      <c r="A3208" s="12"/>
      <c r="B3208" s="12"/>
      <c r="C3208" s="42"/>
      <c r="D3208" s="12"/>
      <c r="E3208" s="12"/>
      <c r="F3208" s="12"/>
      <c r="G3208" s="12"/>
      <c r="H3208" s="12"/>
      <c r="I3208" s="12"/>
      <c r="J3208" s="12"/>
      <c r="K3208" s="12"/>
      <c r="L3208" s="12"/>
      <c r="M3208" s="49"/>
      <c r="N3208" s="49"/>
      <c r="O3208" s="12"/>
      <c r="P3208" s="12"/>
      <c r="Q3208" s="12"/>
      <c r="R3208" s="12"/>
      <c r="S3208" s="12"/>
      <c r="T3208" s="12"/>
    </row>
    <row r="3209" spans="1:20" s="1" customFormat="1" x14ac:dyDescent="0.4">
      <c r="A3209" s="12"/>
      <c r="B3209" s="12"/>
      <c r="C3209" s="42"/>
      <c r="D3209" s="12"/>
      <c r="E3209" s="12"/>
      <c r="F3209" s="12"/>
      <c r="G3209" s="12"/>
      <c r="H3209" s="12"/>
      <c r="I3209" s="12"/>
      <c r="J3209" s="12"/>
      <c r="K3209" s="12"/>
      <c r="L3209" s="12"/>
      <c r="M3209" s="49"/>
      <c r="N3209" s="49"/>
      <c r="O3209" s="12"/>
      <c r="P3209" s="12"/>
      <c r="Q3209" s="12"/>
      <c r="R3209" s="12"/>
      <c r="S3209" s="12"/>
      <c r="T3209" s="12"/>
    </row>
    <row r="3210" spans="1:20" s="1" customFormat="1" x14ac:dyDescent="0.4">
      <c r="A3210" s="12"/>
      <c r="B3210" s="12"/>
      <c r="C3210" s="42"/>
      <c r="D3210" s="12"/>
      <c r="E3210" s="12"/>
      <c r="F3210" s="12"/>
      <c r="G3210" s="12"/>
      <c r="H3210" s="12"/>
      <c r="I3210" s="12"/>
      <c r="J3210" s="12"/>
      <c r="K3210" s="12"/>
      <c r="L3210" s="12"/>
      <c r="M3210" s="49"/>
      <c r="N3210" s="49"/>
      <c r="O3210" s="12"/>
      <c r="P3210" s="12"/>
      <c r="Q3210" s="12"/>
      <c r="R3210" s="12"/>
      <c r="S3210" s="12"/>
      <c r="T3210" s="12"/>
    </row>
    <row r="3211" spans="1:20" s="1" customFormat="1" x14ac:dyDescent="0.4">
      <c r="A3211" s="12"/>
      <c r="B3211" s="12"/>
      <c r="C3211" s="42"/>
      <c r="D3211" s="12"/>
      <c r="E3211" s="12"/>
      <c r="F3211" s="12"/>
      <c r="G3211" s="12"/>
      <c r="H3211" s="12"/>
      <c r="I3211" s="12"/>
      <c r="J3211" s="12"/>
      <c r="K3211" s="12"/>
      <c r="L3211" s="12"/>
      <c r="M3211" s="49"/>
      <c r="N3211" s="49"/>
      <c r="O3211" s="12"/>
      <c r="P3211" s="12"/>
      <c r="Q3211" s="12"/>
      <c r="R3211" s="12"/>
      <c r="S3211" s="12"/>
      <c r="T3211" s="12"/>
    </row>
    <row r="3212" spans="1:20" s="1" customFormat="1" x14ac:dyDescent="0.4">
      <c r="A3212" s="12"/>
      <c r="B3212" s="12"/>
      <c r="C3212" s="42"/>
      <c r="D3212" s="12"/>
      <c r="E3212" s="12"/>
      <c r="F3212" s="12"/>
      <c r="G3212" s="12"/>
      <c r="H3212" s="12"/>
      <c r="I3212" s="12"/>
      <c r="J3212" s="12"/>
      <c r="K3212" s="12"/>
      <c r="L3212" s="12"/>
      <c r="M3212" s="49"/>
      <c r="N3212" s="49"/>
      <c r="O3212" s="12"/>
      <c r="P3212" s="12"/>
      <c r="Q3212" s="12"/>
      <c r="R3212" s="12"/>
      <c r="S3212" s="12"/>
      <c r="T3212" s="12"/>
    </row>
    <row r="3213" spans="1:20" s="1" customFormat="1" x14ac:dyDescent="0.4">
      <c r="A3213" s="12"/>
      <c r="B3213" s="12"/>
      <c r="C3213" s="42"/>
      <c r="D3213" s="12"/>
      <c r="E3213" s="12"/>
      <c r="F3213" s="12"/>
      <c r="G3213" s="12"/>
      <c r="H3213" s="12"/>
      <c r="I3213" s="12"/>
      <c r="J3213" s="12"/>
      <c r="K3213" s="12"/>
      <c r="L3213" s="12"/>
      <c r="M3213" s="49"/>
      <c r="N3213" s="49"/>
      <c r="O3213" s="12"/>
      <c r="P3213" s="12"/>
      <c r="Q3213" s="12"/>
      <c r="R3213" s="12"/>
      <c r="S3213" s="12"/>
      <c r="T3213" s="12"/>
    </row>
    <row r="3214" spans="1:20" s="1" customFormat="1" x14ac:dyDescent="0.4">
      <c r="A3214" s="12"/>
      <c r="B3214" s="12"/>
      <c r="C3214" s="42"/>
      <c r="D3214" s="12"/>
      <c r="E3214" s="12"/>
      <c r="F3214" s="12"/>
      <c r="G3214" s="12"/>
      <c r="H3214" s="12"/>
      <c r="I3214" s="12"/>
      <c r="J3214" s="12"/>
      <c r="K3214" s="12"/>
      <c r="L3214" s="12"/>
      <c r="M3214" s="49"/>
      <c r="N3214" s="49"/>
      <c r="O3214" s="12"/>
      <c r="P3214" s="12"/>
      <c r="Q3214" s="12"/>
      <c r="R3214" s="12"/>
      <c r="S3214" s="12"/>
      <c r="T3214" s="12"/>
    </row>
    <row r="3215" spans="1:20" s="1" customFormat="1" x14ac:dyDescent="0.4">
      <c r="A3215" s="12"/>
      <c r="B3215" s="12"/>
      <c r="C3215" s="42"/>
      <c r="D3215" s="12"/>
      <c r="E3215" s="12"/>
      <c r="F3215" s="12"/>
      <c r="G3215" s="12"/>
      <c r="H3215" s="12"/>
      <c r="I3215" s="12"/>
      <c r="J3215" s="12"/>
      <c r="K3215" s="12"/>
      <c r="L3215" s="12"/>
      <c r="M3215" s="49"/>
      <c r="N3215" s="49"/>
      <c r="O3215" s="12"/>
      <c r="P3215" s="12"/>
      <c r="Q3215" s="12"/>
      <c r="R3215" s="12"/>
      <c r="S3215" s="12"/>
      <c r="T3215" s="12"/>
    </row>
    <row r="3216" spans="1:20" s="1" customFormat="1" x14ac:dyDescent="0.4">
      <c r="A3216" s="12"/>
      <c r="B3216" s="12"/>
      <c r="C3216" s="42"/>
      <c r="D3216" s="12"/>
      <c r="E3216" s="12"/>
      <c r="F3216" s="12"/>
      <c r="G3216" s="12"/>
      <c r="H3216" s="12"/>
      <c r="I3216" s="12"/>
      <c r="J3216" s="12"/>
      <c r="K3216" s="12"/>
      <c r="L3216" s="12"/>
      <c r="M3216" s="49"/>
      <c r="N3216" s="49"/>
      <c r="O3216" s="12"/>
      <c r="P3216" s="12"/>
      <c r="Q3216" s="12"/>
      <c r="R3216" s="12"/>
      <c r="S3216" s="12"/>
      <c r="T3216" s="12"/>
    </row>
    <row r="3217" spans="1:20" s="1" customFormat="1" x14ac:dyDescent="0.4">
      <c r="A3217" s="12"/>
      <c r="B3217" s="12"/>
      <c r="C3217" s="42"/>
      <c r="D3217" s="12"/>
      <c r="E3217" s="12"/>
      <c r="F3217" s="12"/>
      <c r="G3217" s="12"/>
      <c r="H3217" s="12"/>
      <c r="I3217" s="12"/>
      <c r="J3217" s="12"/>
      <c r="K3217" s="12"/>
      <c r="L3217" s="12"/>
      <c r="M3217" s="49"/>
      <c r="N3217" s="49"/>
      <c r="O3217" s="12"/>
      <c r="P3217" s="12"/>
      <c r="Q3217" s="12"/>
      <c r="R3217" s="12"/>
      <c r="S3217" s="12"/>
      <c r="T3217" s="12"/>
    </row>
    <row r="3218" spans="1:20" s="1" customFormat="1" x14ac:dyDescent="0.4">
      <c r="A3218" s="12"/>
      <c r="B3218" s="12"/>
      <c r="C3218" s="42"/>
      <c r="D3218" s="12"/>
      <c r="E3218" s="12"/>
      <c r="F3218" s="12"/>
      <c r="G3218" s="12"/>
      <c r="H3218" s="12"/>
      <c r="I3218" s="12"/>
      <c r="J3218" s="12"/>
      <c r="K3218" s="12"/>
      <c r="L3218" s="12"/>
      <c r="M3218" s="49"/>
      <c r="N3218" s="49"/>
      <c r="O3218" s="12"/>
      <c r="P3218" s="12"/>
      <c r="Q3218" s="12"/>
      <c r="R3218" s="12"/>
      <c r="S3218" s="12"/>
      <c r="T3218" s="12"/>
    </row>
    <row r="3219" spans="1:20" s="1" customFormat="1" x14ac:dyDescent="0.4">
      <c r="A3219" s="12"/>
      <c r="B3219" s="12"/>
      <c r="C3219" s="42"/>
      <c r="D3219" s="12"/>
      <c r="E3219" s="12"/>
      <c r="F3219" s="12"/>
      <c r="G3219" s="12"/>
      <c r="H3219" s="12"/>
      <c r="I3219" s="12"/>
      <c r="J3219" s="12"/>
      <c r="K3219" s="12"/>
      <c r="L3219" s="12"/>
      <c r="M3219" s="49"/>
      <c r="N3219" s="49"/>
      <c r="O3219" s="12"/>
      <c r="P3219" s="12"/>
      <c r="Q3219" s="12"/>
      <c r="R3219" s="12"/>
      <c r="S3219" s="12"/>
      <c r="T3219" s="12"/>
    </row>
    <row r="3220" spans="1:20" s="1" customFormat="1" x14ac:dyDescent="0.4">
      <c r="A3220" s="12"/>
      <c r="B3220" s="12"/>
      <c r="C3220" s="42"/>
      <c r="D3220" s="12"/>
      <c r="E3220" s="12"/>
      <c r="F3220" s="12"/>
      <c r="G3220" s="12"/>
      <c r="H3220" s="12"/>
      <c r="I3220" s="12"/>
      <c r="J3220" s="12"/>
      <c r="K3220" s="12"/>
      <c r="L3220" s="12"/>
      <c r="M3220" s="49"/>
      <c r="N3220" s="49"/>
      <c r="O3220" s="12"/>
      <c r="P3220" s="12"/>
      <c r="Q3220" s="12"/>
      <c r="R3220" s="12"/>
      <c r="S3220" s="12"/>
      <c r="T3220" s="12"/>
    </row>
    <row r="3221" spans="1:20" s="1" customFormat="1" x14ac:dyDescent="0.4">
      <c r="A3221" s="12"/>
      <c r="B3221" s="12"/>
      <c r="C3221" s="42"/>
      <c r="D3221" s="12"/>
      <c r="E3221" s="12"/>
      <c r="F3221" s="12"/>
      <c r="G3221" s="12"/>
      <c r="H3221" s="12"/>
      <c r="I3221" s="12"/>
      <c r="J3221" s="12"/>
      <c r="K3221" s="12"/>
      <c r="L3221" s="12"/>
      <c r="M3221" s="49"/>
      <c r="N3221" s="49"/>
      <c r="O3221" s="12"/>
      <c r="P3221" s="12"/>
      <c r="Q3221" s="12"/>
      <c r="R3221" s="12"/>
      <c r="S3221" s="12"/>
      <c r="T3221" s="12"/>
    </row>
    <row r="3222" spans="1:20" s="1" customFormat="1" x14ac:dyDescent="0.4">
      <c r="A3222" s="12"/>
      <c r="B3222" s="12"/>
      <c r="C3222" s="42"/>
      <c r="D3222" s="12"/>
      <c r="E3222" s="12"/>
      <c r="F3222" s="12"/>
      <c r="G3222" s="12"/>
      <c r="H3222" s="12"/>
      <c r="I3222" s="12"/>
      <c r="J3222" s="12"/>
      <c r="K3222" s="12"/>
      <c r="L3222" s="12"/>
      <c r="M3222" s="49"/>
      <c r="N3222" s="49"/>
      <c r="O3222" s="12"/>
      <c r="P3222" s="12"/>
      <c r="Q3222" s="12"/>
      <c r="R3222" s="12"/>
      <c r="S3222" s="12"/>
      <c r="T3222" s="12"/>
    </row>
    <row r="3223" spans="1:20" s="1" customFormat="1" x14ac:dyDescent="0.4">
      <c r="A3223" s="12"/>
      <c r="B3223" s="12"/>
      <c r="C3223" s="42"/>
      <c r="D3223" s="12"/>
      <c r="E3223" s="12"/>
      <c r="F3223" s="12"/>
      <c r="G3223" s="12"/>
      <c r="H3223" s="12"/>
      <c r="I3223" s="12"/>
      <c r="J3223" s="12"/>
      <c r="K3223" s="12"/>
      <c r="L3223" s="12"/>
      <c r="M3223" s="49"/>
      <c r="N3223" s="49"/>
      <c r="O3223" s="12"/>
      <c r="P3223" s="12"/>
      <c r="Q3223" s="12"/>
      <c r="R3223" s="12"/>
      <c r="S3223" s="12"/>
      <c r="T3223" s="12"/>
    </row>
    <row r="3224" spans="1:20" s="1" customFormat="1" x14ac:dyDescent="0.4">
      <c r="A3224" s="12"/>
      <c r="B3224" s="12"/>
      <c r="C3224" s="42"/>
      <c r="D3224" s="12"/>
      <c r="E3224" s="12"/>
      <c r="F3224" s="12"/>
      <c r="G3224" s="12"/>
      <c r="H3224" s="12"/>
      <c r="I3224" s="12"/>
      <c r="J3224" s="12"/>
      <c r="K3224" s="12"/>
      <c r="L3224" s="12"/>
      <c r="M3224" s="49"/>
      <c r="N3224" s="49"/>
      <c r="O3224" s="12"/>
      <c r="P3224" s="12"/>
      <c r="Q3224" s="12"/>
      <c r="R3224" s="12"/>
      <c r="S3224" s="12"/>
      <c r="T3224" s="12"/>
    </row>
    <row r="3225" spans="1:20" s="1" customFormat="1" x14ac:dyDescent="0.4">
      <c r="A3225" s="12"/>
      <c r="B3225" s="12"/>
      <c r="C3225" s="42"/>
      <c r="D3225" s="12"/>
      <c r="E3225" s="12"/>
      <c r="F3225" s="12"/>
      <c r="G3225" s="12"/>
      <c r="H3225" s="12"/>
      <c r="I3225" s="12"/>
      <c r="J3225" s="12"/>
      <c r="K3225" s="12"/>
      <c r="L3225" s="12"/>
      <c r="M3225" s="49"/>
      <c r="N3225" s="49"/>
      <c r="O3225" s="12"/>
      <c r="P3225" s="12"/>
      <c r="Q3225" s="12"/>
      <c r="R3225" s="12"/>
      <c r="S3225" s="12"/>
      <c r="T3225" s="12"/>
    </row>
    <row r="3226" spans="1:20" s="1" customFormat="1" x14ac:dyDescent="0.4">
      <c r="A3226" s="12"/>
      <c r="B3226" s="12"/>
      <c r="C3226" s="42"/>
      <c r="D3226" s="12"/>
      <c r="E3226" s="12"/>
      <c r="F3226" s="12"/>
      <c r="G3226" s="12"/>
      <c r="H3226" s="12"/>
      <c r="I3226" s="12"/>
      <c r="J3226" s="12"/>
      <c r="K3226" s="12"/>
      <c r="L3226" s="12"/>
      <c r="M3226" s="49"/>
      <c r="N3226" s="49"/>
      <c r="O3226" s="12"/>
      <c r="P3226" s="12"/>
      <c r="Q3226" s="12"/>
      <c r="R3226" s="12"/>
      <c r="S3226" s="12"/>
      <c r="T3226" s="12"/>
    </row>
    <row r="3227" spans="1:20" s="1" customFormat="1" x14ac:dyDescent="0.4">
      <c r="A3227" s="12"/>
      <c r="B3227" s="12"/>
      <c r="C3227" s="42"/>
      <c r="D3227" s="12"/>
      <c r="E3227" s="12"/>
      <c r="F3227" s="12"/>
      <c r="G3227" s="12"/>
      <c r="H3227" s="12"/>
      <c r="I3227" s="12"/>
      <c r="J3227" s="12"/>
      <c r="K3227" s="12"/>
      <c r="L3227" s="12"/>
      <c r="M3227" s="49"/>
      <c r="N3227" s="49"/>
      <c r="O3227" s="12"/>
      <c r="P3227" s="12"/>
      <c r="Q3227" s="12"/>
      <c r="R3227" s="12"/>
      <c r="S3227" s="12"/>
      <c r="T3227" s="12"/>
    </row>
    <row r="3228" spans="1:20" s="1" customFormat="1" x14ac:dyDescent="0.4">
      <c r="A3228" s="12"/>
      <c r="B3228" s="12"/>
      <c r="C3228" s="42"/>
      <c r="D3228" s="12"/>
      <c r="E3228" s="12"/>
      <c r="F3228" s="12"/>
      <c r="G3228" s="12"/>
      <c r="H3228" s="12"/>
      <c r="I3228" s="12"/>
      <c r="J3228" s="12"/>
      <c r="K3228" s="12"/>
      <c r="L3228" s="12"/>
      <c r="M3228" s="49"/>
      <c r="N3228" s="49"/>
      <c r="O3228" s="12"/>
      <c r="P3228" s="12"/>
      <c r="Q3228" s="12"/>
      <c r="R3228" s="12"/>
      <c r="S3228" s="12"/>
      <c r="T3228" s="12"/>
    </row>
    <row r="3229" spans="1:20" s="1" customFormat="1" x14ac:dyDescent="0.4">
      <c r="A3229" s="12"/>
      <c r="B3229" s="12"/>
      <c r="C3229" s="42"/>
      <c r="D3229" s="12"/>
      <c r="E3229" s="12"/>
      <c r="F3229" s="12"/>
      <c r="G3229" s="12"/>
      <c r="H3229" s="12"/>
      <c r="I3229" s="12"/>
      <c r="J3229" s="12"/>
      <c r="K3229" s="12"/>
      <c r="L3229" s="12"/>
      <c r="M3229" s="49"/>
      <c r="N3229" s="49"/>
      <c r="O3229" s="12"/>
      <c r="P3229" s="12"/>
      <c r="Q3229" s="12"/>
      <c r="R3229" s="12"/>
      <c r="S3229" s="12"/>
      <c r="T3229" s="12"/>
    </row>
    <row r="3230" spans="1:20" s="1" customFormat="1" x14ac:dyDescent="0.4">
      <c r="A3230" s="12"/>
      <c r="B3230" s="12"/>
      <c r="C3230" s="42"/>
      <c r="D3230" s="12"/>
      <c r="E3230" s="12"/>
      <c r="F3230" s="12"/>
      <c r="G3230" s="12"/>
      <c r="H3230" s="12"/>
      <c r="I3230" s="12"/>
      <c r="J3230" s="12"/>
      <c r="K3230" s="12"/>
      <c r="L3230" s="12"/>
      <c r="M3230" s="49"/>
      <c r="N3230" s="49"/>
      <c r="O3230" s="12"/>
      <c r="P3230" s="12"/>
      <c r="Q3230" s="12"/>
      <c r="R3230" s="12"/>
      <c r="S3230" s="12"/>
      <c r="T3230" s="12"/>
    </row>
    <row r="3231" spans="1:20" s="1" customFormat="1" x14ac:dyDescent="0.4">
      <c r="A3231" s="12"/>
      <c r="B3231" s="12"/>
      <c r="C3231" s="42"/>
      <c r="D3231" s="12"/>
      <c r="E3231" s="12"/>
      <c r="F3231" s="12"/>
      <c r="G3231" s="12"/>
      <c r="H3231" s="12"/>
      <c r="I3231" s="12"/>
      <c r="J3231" s="12"/>
      <c r="K3231" s="12"/>
      <c r="L3231" s="12"/>
      <c r="M3231" s="49"/>
      <c r="N3231" s="49"/>
      <c r="O3231" s="12"/>
      <c r="P3231" s="12"/>
      <c r="Q3231" s="12"/>
      <c r="R3231" s="12"/>
      <c r="S3231" s="12"/>
      <c r="T3231" s="12"/>
    </row>
    <row r="3232" spans="1:20" s="1" customFormat="1" x14ac:dyDescent="0.4">
      <c r="A3232" s="12"/>
      <c r="B3232" s="12"/>
      <c r="C3232" s="42"/>
      <c r="D3232" s="12"/>
      <c r="E3232" s="12"/>
      <c r="F3232" s="12"/>
      <c r="G3232" s="12"/>
      <c r="H3232" s="12"/>
      <c r="I3232" s="12"/>
      <c r="J3232" s="12"/>
      <c r="K3232" s="12"/>
      <c r="L3232" s="12"/>
      <c r="M3232" s="49"/>
      <c r="N3232" s="49"/>
      <c r="O3232" s="12"/>
      <c r="P3232" s="12"/>
      <c r="Q3232" s="12"/>
      <c r="R3232" s="12"/>
      <c r="S3232" s="12"/>
      <c r="T3232" s="12"/>
    </row>
    <row r="3233" spans="1:20" s="1" customFormat="1" x14ac:dyDescent="0.4">
      <c r="A3233" s="12"/>
      <c r="B3233" s="12"/>
      <c r="C3233" s="42"/>
      <c r="D3233" s="12"/>
      <c r="E3233" s="12"/>
      <c r="F3233" s="12"/>
      <c r="G3233" s="12"/>
      <c r="H3233" s="12"/>
      <c r="I3233" s="12"/>
      <c r="J3233" s="12"/>
      <c r="K3233" s="12"/>
      <c r="L3233" s="12"/>
      <c r="M3233" s="49"/>
      <c r="N3233" s="49"/>
      <c r="O3233" s="12"/>
      <c r="P3233" s="12"/>
      <c r="Q3233" s="12"/>
      <c r="R3233" s="12"/>
      <c r="S3233" s="12"/>
      <c r="T3233" s="12"/>
    </row>
    <row r="3234" spans="1:20" s="1" customFormat="1" x14ac:dyDescent="0.4">
      <c r="A3234" s="12"/>
      <c r="B3234" s="12"/>
      <c r="C3234" s="42"/>
      <c r="D3234" s="12"/>
      <c r="E3234" s="12"/>
      <c r="F3234" s="12"/>
      <c r="G3234" s="12"/>
      <c r="H3234" s="12"/>
      <c r="I3234" s="12"/>
      <c r="J3234" s="12"/>
      <c r="K3234" s="12"/>
      <c r="L3234" s="12"/>
      <c r="M3234" s="49"/>
      <c r="N3234" s="49"/>
      <c r="O3234" s="12"/>
      <c r="P3234" s="12"/>
      <c r="Q3234" s="12"/>
      <c r="R3234" s="12"/>
      <c r="S3234" s="12"/>
      <c r="T3234" s="12"/>
    </row>
    <row r="3235" spans="1:20" s="1" customFormat="1" x14ac:dyDescent="0.4">
      <c r="A3235" s="12"/>
      <c r="B3235" s="12"/>
      <c r="C3235" s="42"/>
      <c r="D3235" s="12"/>
      <c r="E3235" s="12"/>
      <c r="F3235" s="12"/>
      <c r="G3235" s="12"/>
      <c r="H3235" s="12"/>
      <c r="I3235" s="12"/>
      <c r="J3235" s="12"/>
      <c r="K3235" s="12"/>
      <c r="L3235" s="12"/>
      <c r="M3235" s="49"/>
      <c r="N3235" s="49"/>
      <c r="O3235" s="12"/>
      <c r="P3235" s="12"/>
      <c r="Q3235" s="12"/>
      <c r="R3235" s="12"/>
      <c r="S3235" s="12"/>
      <c r="T3235" s="12"/>
    </row>
    <row r="3236" spans="1:20" s="1" customFormat="1" x14ac:dyDescent="0.4">
      <c r="A3236" s="12"/>
      <c r="B3236" s="12"/>
      <c r="C3236" s="42"/>
      <c r="D3236" s="12"/>
      <c r="E3236" s="12"/>
      <c r="F3236" s="12"/>
      <c r="G3236" s="12"/>
      <c r="H3236" s="12"/>
      <c r="I3236" s="12"/>
      <c r="J3236" s="12"/>
      <c r="K3236" s="12"/>
      <c r="L3236" s="12"/>
      <c r="M3236" s="49"/>
      <c r="N3236" s="49"/>
      <c r="O3236" s="12"/>
      <c r="P3236" s="12"/>
      <c r="Q3236" s="12"/>
      <c r="R3236" s="12"/>
      <c r="S3236" s="12"/>
      <c r="T3236" s="12"/>
    </row>
    <row r="3237" spans="1:20" s="1" customFormat="1" x14ac:dyDescent="0.4">
      <c r="A3237" s="12"/>
      <c r="B3237" s="12"/>
      <c r="C3237" s="42"/>
      <c r="D3237" s="12"/>
      <c r="E3237" s="12"/>
      <c r="F3237" s="12"/>
      <c r="G3237" s="12"/>
      <c r="H3237" s="12"/>
      <c r="I3237" s="12"/>
      <c r="J3237" s="12"/>
      <c r="K3237" s="12"/>
      <c r="L3237" s="12"/>
      <c r="M3237" s="49"/>
      <c r="N3237" s="49"/>
      <c r="O3237" s="12"/>
      <c r="P3237" s="12"/>
      <c r="Q3237" s="12"/>
      <c r="R3237" s="12"/>
      <c r="S3237" s="12"/>
      <c r="T3237" s="12"/>
    </row>
    <row r="3238" spans="1:20" s="1" customFormat="1" x14ac:dyDescent="0.4">
      <c r="A3238" s="12"/>
      <c r="B3238" s="12"/>
      <c r="C3238" s="42"/>
      <c r="D3238" s="12"/>
      <c r="E3238" s="12"/>
      <c r="F3238" s="12"/>
      <c r="G3238" s="12"/>
      <c r="H3238" s="12"/>
      <c r="I3238" s="12"/>
      <c r="J3238" s="12"/>
      <c r="K3238" s="12"/>
      <c r="L3238" s="12"/>
      <c r="M3238" s="49"/>
      <c r="N3238" s="49"/>
      <c r="O3238" s="12"/>
      <c r="P3238" s="12"/>
      <c r="Q3238" s="12"/>
      <c r="R3238" s="12"/>
      <c r="S3238" s="12"/>
      <c r="T3238" s="12"/>
    </row>
    <row r="3239" spans="1:20" s="1" customFormat="1" x14ac:dyDescent="0.4">
      <c r="A3239" s="12"/>
      <c r="B3239" s="12"/>
      <c r="C3239" s="42"/>
      <c r="D3239" s="12"/>
      <c r="E3239" s="12"/>
      <c r="F3239" s="12"/>
      <c r="G3239" s="12"/>
      <c r="H3239" s="12"/>
      <c r="I3239" s="12"/>
      <c r="J3239" s="12"/>
      <c r="K3239" s="12"/>
      <c r="L3239" s="12"/>
      <c r="M3239" s="49"/>
      <c r="N3239" s="49"/>
      <c r="O3239" s="12"/>
      <c r="P3239" s="12"/>
      <c r="Q3239" s="12"/>
      <c r="R3239" s="12"/>
      <c r="S3239" s="12"/>
      <c r="T3239" s="12"/>
    </row>
    <row r="3240" spans="1:20" s="1" customFormat="1" x14ac:dyDescent="0.4">
      <c r="A3240" s="12"/>
      <c r="B3240" s="12"/>
      <c r="C3240" s="42"/>
      <c r="D3240" s="12"/>
      <c r="E3240" s="12"/>
      <c r="F3240" s="12"/>
      <c r="G3240" s="12"/>
      <c r="H3240" s="12"/>
      <c r="I3240" s="12"/>
      <c r="J3240" s="12"/>
      <c r="K3240" s="12"/>
      <c r="L3240" s="12"/>
      <c r="M3240" s="49"/>
      <c r="N3240" s="49"/>
      <c r="O3240" s="12"/>
      <c r="P3240" s="12"/>
      <c r="Q3240" s="12"/>
      <c r="R3240" s="12"/>
      <c r="S3240" s="12"/>
      <c r="T3240" s="12"/>
    </row>
    <row r="3241" spans="1:20" s="1" customFormat="1" x14ac:dyDescent="0.4">
      <c r="A3241" s="12"/>
      <c r="B3241" s="12"/>
      <c r="C3241" s="42"/>
      <c r="D3241" s="12"/>
      <c r="E3241" s="12"/>
      <c r="F3241" s="12"/>
      <c r="G3241" s="12"/>
      <c r="H3241" s="12"/>
      <c r="I3241" s="12"/>
      <c r="J3241" s="12"/>
      <c r="K3241" s="12"/>
      <c r="L3241" s="12"/>
      <c r="M3241" s="49"/>
      <c r="N3241" s="49"/>
      <c r="O3241" s="12"/>
      <c r="P3241" s="12"/>
      <c r="Q3241" s="12"/>
      <c r="R3241" s="12"/>
      <c r="S3241" s="12"/>
      <c r="T3241" s="12"/>
    </row>
    <row r="3242" spans="1:20" s="1" customFormat="1" x14ac:dyDescent="0.4">
      <c r="A3242" s="12"/>
      <c r="B3242" s="12"/>
      <c r="C3242" s="42"/>
      <c r="D3242" s="12"/>
      <c r="E3242" s="12"/>
      <c r="F3242" s="12"/>
      <c r="G3242" s="12"/>
      <c r="H3242" s="12"/>
      <c r="I3242" s="12"/>
      <c r="J3242" s="12"/>
      <c r="K3242" s="12"/>
      <c r="L3242" s="12"/>
      <c r="M3242" s="49"/>
      <c r="N3242" s="49"/>
      <c r="O3242" s="12"/>
      <c r="P3242" s="12"/>
      <c r="Q3242" s="12"/>
      <c r="R3242" s="12"/>
      <c r="S3242" s="12"/>
      <c r="T3242" s="12"/>
    </row>
    <row r="3243" spans="1:20" s="1" customFormat="1" x14ac:dyDescent="0.4">
      <c r="A3243" s="12"/>
      <c r="B3243" s="12"/>
      <c r="C3243" s="42"/>
      <c r="D3243" s="12"/>
      <c r="E3243" s="12"/>
      <c r="F3243" s="12"/>
      <c r="G3243" s="12"/>
      <c r="H3243" s="12"/>
      <c r="I3243" s="12"/>
      <c r="J3243" s="12"/>
      <c r="K3243" s="12"/>
      <c r="L3243" s="12"/>
      <c r="M3243" s="49"/>
      <c r="N3243" s="49"/>
      <c r="O3243" s="12"/>
      <c r="P3243" s="12"/>
      <c r="Q3243" s="12"/>
      <c r="R3243" s="12"/>
      <c r="S3243" s="12"/>
      <c r="T3243" s="12"/>
    </row>
    <row r="3244" spans="1:20" s="1" customFormat="1" x14ac:dyDescent="0.4">
      <c r="A3244" s="12"/>
      <c r="B3244" s="12"/>
      <c r="C3244" s="42"/>
      <c r="D3244" s="12"/>
      <c r="E3244" s="12"/>
      <c r="F3244" s="12"/>
      <c r="G3244" s="12"/>
      <c r="H3244" s="12"/>
      <c r="I3244" s="12"/>
      <c r="J3244" s="12"/>
      <c r="K3244" s="12"/>
      <c r="L3244" s="12"/>
      <c r="M3244" s="49"/>
      <c r="N3244" s="49"/>
      <c r="O3244" s="12"/>
      <c r="P3244" s="12"/>
      <c r="Q3244" s="12"/>
      <c r="R3244" s="12"/>
      <c r="S3244" s="12"/>
      <c r="T3244" s="12"/>
    </row>
    <row r="3245" spans="1:20" s="1" customFormat="1" x14ac:dyDescent="0.4">
      <c r="A3245" s="12"/>
      <c r="B3245" s="12"/>
      <c r="C3245" s="42"/>
      <c r="D3245" s="12"/>
      <c r="E3245" s="12"/>
      <c r="F3245" s="12"/>
      <c r="G3245" s="12"/>
      <c r="H3245" s="12"/>
      <c r="I3245" s="12"/>
      <c r="J3245" s="12"/>
      <c r="K3245" s="12"/>
      <c r="L3245" s="12"/>
      <c r="M3245" s="49"/>
      <c r="N3245" s="49"/>
      <c r="O3245" s="12"/>
      <c r="P3245" s="12"/>
      <c r="Q3245" s="12"/>
      <c r="R3245" s="12"/>
      <c r="S3245" s="12"/>
      <c r="T3245" s="12"/>
    </row>
    <row r="3246" spans="1:20" s="1" customFormat="1" x14ac:dyDescent="0.4">
      <c r="A3246" s="12"/>
      <c r="B3246" s="12"/>
      <c r="C3246" s="42"/>
      <c r="D3246" s="12"/>
      <c r="E3246" s="12"/>
      <c r="F3246" s="12"/>
      <c r="G3246" s="12"/>
      <c r="H3246" s="12"/>
      <c r="I3246" s="12"/>
      <c r="J3246" s="12"/>
      <c r="K3246" s="12"/>
      <c r="L3246" s="12"/>
      <c r="M3246" s="49"/>
      <c r="N3246" s="49"/>
      <c r="O3246" s="12"/>
      <c r="P3246" s="12"/>
      <c r="Q3246" s="12"/>
      <c r="R3246" s="12"/>
      <c r="S3246" s="12"/>
      <c r="T3246" s="12"/>
    </row>
    <row r="3247" spans="1:20" s="1" customFormat="1" x14ac:dyDescent="0.4">
      <c r="A3247" s="12"/>
      <c r="B3247" s="12"/>
      <c r="C3247" s="42"/>
      <c r="D3247" s="12"/>
      <c r="E3247" s="12"/>
      <c r="F3247" s="12"/>
      <c r="G3247" s="12"/>
      <c r="H3247" s="12"/>
      <c r="I3247" s="12"/>
      <c r="J3247" s="12"/>
      <c r="K3247" s="12"/>
      <c r="L3247" s="12"/>
      <c r="M3247" s="49"/>
      <c r="N3247" s="49"/>
      <c r="O3247" s="12"/>
      <c r="P3247" s="12"/>
      <c r="Q3247" s="12"/>
      <c r="R3247" s="12"/>
      <c r="S3247" s="12"/>
      <c r="T3247" s="12"/>
    </row>
    <row r="3248" spans="1:20" s="1" customFormat="1" x14ac:dyDescent="0.4">
      <c r="A3248" s="12"/>
      <c r="B3248" s="12"/>
      <c r="C3248" s="42"/>
      <c r="D3248" s="12"/>
      <c r="E3248" s="12"/>
      <c r="F3248" s="12"/>
      <c r="G3248" s="12"/>
      <c r="H3248" s="12"/>
      <c r="I3248" s="12"/>
      <c r="J3248" s="12"/>
      <c r="K3248" s="12"/>
      <c r="L3248" s="12"/>
      <c r="M3248" s="49"/>
      <c r="N3248" s="49"/>
      <c r="O3248" s="12"/>
      <c r="P3248" s="12"/>
      <c r="Q3248" s="12"/>
      <c r="R3248" s="12"/>
      <c r="S3248" s="12"/>
      <c r="T3248" s="12"/>
    </row>
    <row r="3249" spans="1:20" s="1" customFormat="1" x14ac:dyDescent="0.4">
      <c r="A3249" s="12"/>
      <c r="B3249" s="12"/>
      <c r="C3249" s="42"/>
      <c r="D3249" s="12"/>
      <c r="E3249" s="12"/>
      <c r="F3249" s="12"/>
      <c r="G3249" s="12"/>
      <c r="H3249" s="12"/>
      <c r="I3249" s="12"/>
      <c r="J3249" s="12"/>
      <c r="K3249" s="12"/>
      <c r="L3249" s="12"/>
      <c r="M3249" s="49"/>
      <c r="N3249" s="49"/>
      <c r="O3249" s="12"/>
      <c r="P3249" s="12"/>
      <c r="Q3249" s="12"/>
      <c r="R3249" s="12"/>
      <c r="S3249" s="12"/>
      <c r="T3249" s="12"/>
    </row>
    <row r="3250" spans="1:20" s="1" customFormat="1" x14ac:dyDescent="0.4">
      <c r="A3250" s="12"/>
      <c r="B3250" s="12"/>
      <c r="C3250" s="42"/>
      <c r="D3250" s="12"/>
      <c r="E3250" s="12"/>
      <c r="F3250" s="12"/>
      <c r="G3250" s="12"/>
      <c r="H3250" s="12"/>
      <c r="I3250" s="12"/>
      <c r="J3250" s="12"/>
      <c r="K3250" s="12"/>
      <c r="L3250" s="12"/>
      <c r="M3250" s="49"/>
      <c r="N3250" s="49"/>
      <c r="O3250" s="12"/>
      <c r="P3250" s="12"/>
      <c r="Q3250" s="12"/>
      <c r="R3250" s="12"/>
      <c r="S3250" s="12"/>
      <c r="T3250" s="12"/>
    </row>
    <row r="3251" spans="1:20" s="1" customFormat="1" x14ac:dyDescent="0.4">
      <c r="A3251" s="12"/>
      <c r="B3251" s="12"/>
      <c r="C3251" s="42"/>
      <c r="D3251" s="12"/>
      <c r="E3251" s="12"/>
      <c r="F3251" s="12"/>
      <c r="G3251" s="12"/>
      <c r="H3251" s="12"/>
      <c r="I3251" s="12"/>
      <c r="J3251" s="12"/>
      <c r="K3251" s="12"/>
      <c r="L3251" s="12"/>
      <c r="M3251" s="49"/>
      <c r="N3251" s="49"/>
      <c r="O3251" s="12"/>
      <c r="P3251" s="12"/>
      <c r="Q3251" s="12"/>
      <c r="R3251" s="12"/>
      <c r="S3251" s="12"/>
      <c r="T3251" s="12"/>
    </row>
    <row r="3252" spans="1:20" s="1" customFormat="1" x14ac:dyDescent="0.4">
      <c r="A3252" s="12"/>
      <c r="B3252" s="12"/>
      <c r="C3252" s="42"/>
      <c r="D3252" s="12"/>
      <c r="E3252" s="12"/>
      <c r="F3252" s="12"/>
      <c r="G3252" s="12"/>
      <c r="H3252" s="12"/>
      <c r="I3252" s="12"/>
      <c r="J3252" s="12"/>
      <c r="K3252" s="12"/>
      <c r="L3252" s="12"/>
      <c r="M3252" s="49"/>
      <c r="N3252" s="49"/>
      <c r="O3252" s="12"/>
      <c r="P3252" s="12"/>
      <c r="Q3252" s="12"/>
      <c r="R3252" s="12"/>
      <c r="S3252" s="12"/>
      <c r="T3252" s="12"/>
    </row>
    <row r="3253" spans="1:20" s="1" customFormat="1" x14ac:dyDescent="0.4">
      <c r="A3253" s="12"/>
      <c r="B3253" s="12"/>
      <c r="C3253" s="42"/>
      <c r="D3253" s="12"/>
      <c r="E3253" s="12"/>
      <c r="F3253" s="12"/>
      <c r="G3253" s="12"/>
      <c r="H3253" s="12"/>
      <c r="I3253" s="12"/>
      <c r="J3253" s="12"/>
      <c r="K3253" s="12"/>
      <c r="L3253" s="12"/>
      <c r="M3253" s="49"/>
      <c r="N3253" s="49"/>
      <c r="O3253" s="12"/>
      <c r="P3253" s="12"/>
      <c r="Q3253" s="12"/>
      <c r="R3253" s="12"/>
      <c r="S3253" s="12"/>
      <c r="T3253" s="12"/>
    </row>
    <row r="3254" spans="1:20" s="1" customFormat="1" x14ac:dyDescent="0.4">
      <c r="A3254" s="12"/>
      <c r="B3254" s="12"/>
      <c r="C3254" s="42"/>
      <c r="D3254" s="12"/>
      <c r="E3254" s="12"/>
      <c r="F3254" s="12"/>
      <c r="G3254" s="12"/>
      <c r="H3254" s="12"/>
      <c r="I3254" s="12"/>
      <c r="J3254" s="12"/>
      <c r="K3254" s="12"/>
      <c r="L3254" s="12"/>
      <c r="M3254" s="49"/>
      <c r="N3254" s="49"/>
      <c r="O3254" s="12"/>
      <c r="P3254" s="12"/>
      <c r="Q3254" s="12"/>
      <c r="R3254" s="12"/>
      <c r="S3254" s="12"/>
      <c r="T3254" s="12"/>
    </row>
    <row r="3255" spans="1:20" s="1" customFormat="1" x14ac:dyDescent="0.4">
      <c r="A3255" s="12"/>
      <c r="B3255" s="12"/>
      <c r="C3255" s="42"/>
      <c r="D3255" s="12"/>
      <c r="E3255" s="12"/>
      <c r="F3255" s="12"/>
      <c r="G3255" s="12"/>
      <c r="H3255" s="12"/>
      <c r="I3255" s="12"/>
      <c r="J3255" s="12"/>
      <c r="K3255" s="12"/>
      <c r="L3255" s="12"/>
      <c r="M3255" s="49"/>
      <c r="N3255" s="49"/>
      <c r="O3255" s="12"/>
      <c r="P3255" s="12"/>
      <c r="Q3255" s="12"/>
      <c r="R3255" s="12"/>
      <c r="S3255" s="12"/>
      <c r="T3255" s="12"/>
    </row>
    <row r="3256" spans="1:20" s="1" customFormat="1" x14ac:dyDescent="0.4">
      <c r="A3256" s="12"/>
      <c r="B3256" s="12"/>
      <c r="C3256" s="42"/>
      <c r="D3256" s="12"/>
      <c r="E3256" s="12"/>
      <c r="F3256" s="12"/>
      <c r="G3256" s="12"/>
      <c r="H3256" s="12"/>
      <c r="I3256" s="12"/>
      <c r="J3256" s="12"/>
      <c r="K3256" s="12"/>
      <c r="L3256" s="12"/>
      <c r="M3256" s="49"/>
      <c r="N3256" s="49"/>
      <c r="O3256" s="12"/>
      <c r="P3256" s="12"/>
      <c r="Q3256" s="12"/>
      <c r="R3256" s="12"/>
      <c r="S3256" s="12"/>
      <c r="T3256" s="12"/>
    </row>
    <row r="3257" spans="1:20" s="1" customFormat="1" x14ac:dyDescent="0.4">
      <c r="A3257" s="12"/>
      <c r="B3257" s="12"/>
      <c r="C3257" s="42"/>
      <c r="D3257" s="12"/>
      <c r="E3257" s="12"/>
      <c r="F3257" s="12"/>
      <c r="G3257" s="12"/>
      <c r="H3257" s="12"/>
      <c r="I3257" s="12"/>
      <c r="J3257" s="12"/>
      <c r="K3257" s="12"/>
      <c r="L3257" s="12"/>
      <c r="M3257" s="49"/>
      <c r="N3257" s="49"/>
      <c r="O3257" s="12"/>
      <c r="P3257" s="12"/>
      <c r="Q3257" s="12"/>
      <c r="R3257" s="12"/>
      <c r="S3257" s="12"/>
      <c r="T3257" s="12"/>
    </row>
    <row r="3258" spans="1:20" s="1" customFormat="1" x14ac:dyDescent="0.4">
      <c r="A3258" s="12"/>
      <c r="B3258" s="12"/>
      <c r="C3258" s="42"/>
      <c r="D3258" s="12"/>
      <c r="E3258" s="12"/>
      <c r="F3258" s="12"/>
      <c r="G3258" s="12"/>
      <c r="H3258" s="12"/>
      <c r="I3258" s="12"/>
      <c r="J3258" s="12"/>
      <c r="K3258" s="12"/>
      <c r="L3258" s="12"/>
      <c r="M3258" s="49"/>
      <c r="N3258" s="49"/>
      <c r="O3258" s="12"/>
      <c r="P3258" s="12"/>
      <c r="Q3258" s="12"/>
      <c r="R3258" s="12"/>
      <c r="S3258" s="12"/>
      <c r="T3258" s="12"/>
    </row>
    <row r="3259" spans="1:20" s="1" customFormat="1" x14ac:dyDescent="0.4">
      <c r="A3259" s="12"/>
      <c r="B3259" s="12"/>
      <c r="C3259" s="42"/>
      <c r="D3259" s="12"/>
      <c r="E3259" s="12"/>
      <c r="F3259" s="12"/>
      <c r="G3259" s="12"/>
      <c r="H3259" s="12"/>
      <c r="I3259" s="12"/>
      <c r="J3259" s="12"/>
      <c r="K3259" s="12"/>
      <c r="L3259" s="12"/>
      <c r="M3259" s="49"/>
      <c r="N3259" s="49"/>
      <c r="O3259" s="12"/>
      <c r="P3259" s="12"/>
      <c r="Q3259" s="12"/>
      <c r="R3259" s="12"/>
      <c r="S3259" s="12"/>
      <c r="T3259" s="12"/>
    </row>
    <row r="3260" spans="1:20" s="1" customFormat="1" x14ac:dyDescent="0.4">
      <c r="A3260" s="12"/>
      <c r="B3260" s="12"/>
      <c r="C3260" s="42"/>
      <c r="D3260" s="12"/>
      <c r="E3260" s="12"/>
      <c r="F3260" s="12"/>
      <c r="G3260" s="12"/>
      <c r="H3260" s="12"/>
      <c r="I3260" s="12"/>
      <c r="J3260" s="12"/>
      <c r="K3260" s="12"/>
      <c r="L3260" s="12"/>
      <c r="M3260" s="49"/>
      <c r="N3260" s="49"/>
      <c r="O3260" s="12"/>
      <c r="P3260" s="12"/>
      <c r="Q3260" s="12"/>
      <c r="R3260" s="12"/>
      <c r="S3260" s="12"/>
      <c r="T3260" s="12"/>
    </row>
    <row r="3261" spans="1:20" s="1" customFormat="1" x14ac:dyDescent="0.4">
      <c r="A3261" s="12"/>
      <c r="B3261" s="12"/>
      <c r="C3261" s="42"/>
      <c r="D3261" s="12"/>
      <c r="E3261" s="12"/>
      <c r="F3261" s="12"/>
      <c r="G3261" s="12"/>
      <c r="H3261" s="12"/>
      <c r="I3261" s="12"/>
      <c r="J3261" s="12"/>
      <c r="K3261" s="12"/>
      <c r="L3261" s="12"/>
      <c r="M3261" s="49"/>
      <c r="N3261" s="49"/>
      <c r="O3261" s="12"/>
      <c r="P3261" s="12"/>
      <c r="Q3261" s="12"/>
      <c r="R3261" s="12"/>
      <c r="S3261" s="12"/>
      <c r="T3261" s="12"/>
    </row>
    <row r="3262" spans="1:20" s="1" customFormat="1" x14ac:dyDescent="0.4">
      <c r="A3262" s="12"/>
      <c r="B3262" s="12"/>
      <c r="C3262" s="42"/>
      <c r="D3262" s="12"/>
      <c r="E3262" s="12"/>
      <c r="F3262" s="12"/>
      <c r="G3262" s="12"/>
      <c r="H3262" s="12"/>
      <c r="I3262" s="12"/>
      <c r="J3262" s="12"/>
      <c r="K3262" s="12"/>
      <c r="L3262" s="12"/>
      <c r="M3262" s="49"/>
      <c r="N3262" s="49"/>
      <c r="O3262" s="12"/>
      <c r="P3262" s="12"/>
      <c r="Q3262" s="12"/>
      <c r="R3262" s="12"/>
      <c r="S3262" s="12"/>
      <c r="T3262" s="12"/>
    </row>
    <row r="3263" spans="1:20" s="1" customFormat="1" x14ac:dyDescent="0.4">
      <c r="A3263" s="12"/>
      <c r="B3263" s="12"/>
      <c r="C3263" s="42"/>
      <c r="D3263" s="12"/>
      <c r="E3263" s="12"/>
      <c r="F3263" s="12"/>
      <c r="G3263" s="12"/>
      <c r="H3263" s="12"/>
      <c r="I3263" s="12"/>
      <c r="J3263" s="12"/>
      <c r="K3263" s="12"/>
      <c r="L3263" s="12"/>
      <c r="M3263" s="49"/>
      <c r="N3263" s="49"/>
      <c r="O3263" s="12"/>
      <c r="P3263" s="12"/>
      <c r="Q3263" s="12"/>
      <c r="R3263" s="12"/>
      <c r="S3263" s="12"/>
      <c r="T3263" s="12"/>
    </row>
    <row r="3264" spans="1:20" s="1" customFormat="1" x14ac:dyDescent="0.4">
      <c r="A3264" s="12"/>
      <c r="B3264" s="12"/>
      <c r="C3264" s="42"/>
      <c r="D3264" s="12"/>
      <c r="E3264" s="12"/>
      <c r="F3264" s="12"/>
      <c r="G3264" s="12"/>
      <c r="H3264" s="12"/>
      <c r="I3264" s="12"/>
      <c r="J3264" s="12"/>
      <c r="K3264" s="12"/>
      <c r="L3264" s="12"/>
      <c r="M3264" s="49"/>
      <c r="N3264" s="49"/>
      <c r="O3264" s="12"/>
      <c r="P3264" s="12"/>
      <c r="Q3264" s="12"/>
      <c r="R3264" s="12"/>
      <c r="S3264" s="12"/>
      <c r="T3264" s="12"/>
    </row>
    <row r="3265" spans="1:20" s="1" customFormat="1" x14ac:dyDescent="0.4">
      <c r="A3265" s="12"/>
      <c r="B3265" s="12"/>
      <c r="C3265" s="42"/>
      <c r="D3265" s="12"/>
      <c r="E3265" s="12"/>
      <c r="F3265" s="12"/>
      <c r="G3265" s="12"/>
      <c r="H3265" s="12"/>
      <c r="I3265" s="12"/>
      <c r="J3265" s="12"/>
      <c r="K3265" s="12"/>
      <c r="L3265" s="12"/>
      <c r="M3265" s="49"/>
      <c r="N3265" s="49"/>
      <c r="O3265" s="12"/>
      <c r="P3265" s="12"/>
      <c r="Q3265" s="12"/>
      <c r="R3265" s="12"/>
      <c r="S3265" s="12"/>
      <c r="T3265" s="12"/>
    </row>
    <row r="3266" spans="1:20" s="1" customFormat="1" x14ac:dyDescent="0.4">
      <c r="A3266" s="12"/>
      <c r="B3266" s="12"/>
      <c r="C3266" s="42"/>
      <c r="D3266" s="12"/>
      <c r="E3266" s="12"/>
      <c r="F3266" s="12"/>
      <c r="G3266" s="12"/>
      <c r="H3266" s="12"/>
      <c r="I3266" s="12"/>
      <c r="J3266" s="12"/>
      <c r="K3266" s="12"/>
      <c r="L3266" s="12"/>
      <c r="M3266" s="49"/>
      <c r="N3266" s="49"/>
      <c r="O3266" s="12"/>
      <c r="P3266" s="12"/>
      <c r="Q3266" s="12"/>
      <c r="R3266" s="12"/>
      <c r="S3266" s="12"/>
      <c r="T3266" s="12"/>
    </row>
    <row r="3267" spans="1:20" s="1" customFormat="1" x14ac:dyDescent="0.4">
      <c r="A3267" s="12"/>
      <c r="B3267" s="12"/>
      <c r="C3267" s="42"/>
      <c r="D3267" s="12"/>
      <c r="E3267" s="12"/>
      <c r="F3267" s="12"/>
      <c r="G3267" s="12"/>
      <c r="H3267" s="12"/>
      <c r="I3267" s="12"/>
      <c r="J3267" s="12"/>
      <c r="K3267" s="12"/>
      <c r="L3267" s="12"/>
      <c r="M3267" s="49"/>
      <c r="N3267" s="49"/>
      <c r="O3267" s="12"/>
      <c r="P3267" s="12"/>
      <c r="Q3267" s="12"/>
      <c r="R3267" s="12"/>
      <c r="S3267" s="12"/>
      <c r="T3267" s="12"/>
    </row>
    <row r="3268" spans="1:20" s="1" customFormat="1" x14ac:dyDescent="0.4">
      <c r="A3268" s="12"/>
      <c r="B3268" s="12"/>
      <c r="C3268" s="42"/>
      <c r="D3268" s="12"/>
      <c r="E3268" s="12"/>
      <c r="F3268" s="12"/>
      <c r="G3268" s="12"/>
      <c r="H3268" s="12"/>
      <c r="I3268" s="12"/>
      <c r="J3268" s="12"/>
      <c r="K3268" s="12"/>
      <c r="L3268" s="12"/>
      <c r="M3268" s="49"/>
      <c r="N3268" s="49"/>
      <c r="O3268" s="12"/>
      <c r="P3268" s="12"/>
      <c r="Q3268" s="12"/>
      <c r="R3268" s="12"/>
      <c r="S3268" s="12"/>
      <c r="T3268" s="12"/>
    </row>
    <row r="3269" spans="1:20" s="1" customFormat="1" x14ac:dyDescent="0.4">
      <c r="A3269" s="12"/>
      <c r="B3269" s="12"/>
      <c r="C3269" s="42"/>
      <c r="D3269" s="12"/>
      <c r="E3269" s="12"/>
      <c r="F3269" s="12"/>
      <c r="G3269" s="12"/>
      <c r="H3269" s="12"/>
      <c r="I3269" s="12"/>
      <c r="J3269" s="12"/>
      <c r="K3269" s="12"/>
      <c r="L3269" s="12"/>
      <c r="M3269" s="49"/>
      <c r="N3269" s="49"/>
      <c r="O3269" s="12"/>
      <c r="P3269" s="12"/>
      <c r="Q3269" s="12"/>
      <c r="R3269" s="12"/>
      <c r="S3269" s="12"/>
      <c r="T3269" s="12"/>
    </row>
    <row r="3270" spans="1:20" s="1" customFormat="1" x14ac:dyDescent="0.4">
      <c r="A3270" s="12"/>
      <c r="B3270" s="12"/>
      <c r="C3270" s="42"/>
      <c r="D3270" s="12"/>
      <c r="E3270" s="12"/>
      <c r="F3270" s="12"/>
      <c r="G3270" s="12"/>
      <c r="H3270" s="12"/>
      <c r="I3270" s="12"/>
      <c r="J3270" s="12"/>
      <c r="K3270" s="12"/>
      <c r="L3270" s="12"/>
      <c r="M3270" s="49"/>
      <c r="N3270" s="49"/>
      <c r="O3270" s="12"/>
      <c r="P3270" s="12"/>
      <c r="Q3270" s="12"/>
      <c r="R3270" s="12"/>
      <c r="S3270" s="12"/>
      <c r="T3270" s="12"/>
    </row>
    <row r="3271" spans="1:20" s="1" customFormat="1" x14ac:dyDescent="0.4">
      <c r="A3271" s="12"/>
      <c r="B3271" s="12"/>
      <c r="C3271" s="42"/>
      <c r="D3271" s="12"/>
      <c r="E3271" s="12"/>
      <c r="F3271" s="12"/>
      <c r="G3271" s="12"/>
      <c r="H3271" s="12"/>
      <c r="I3271" s="12"/>
      <c r="J3271" s="12"/>
      <c r="K3271" s="12"/>
      <c r="L3271" s="12"/>
      <c r="M3271" s="49"/>
      <c r="N3271" s="49"/>
      <c r="O3271" s="12"/>
      <c r="P3271" s="12"/>
      <c r="Q3271" s="12"/>
      <c r="R3271" s="12"/>
      <c r="S3271" s="12"/>
      <c r="T3271" s="12"/>
    </row>
    <row r="3272" spans="1:20" s="1" customFormat="1" x14ac:dyDescent="0.4">
      <c r="A3272" s="12"/>
      <c r="B3272" s="12"/>
      <c r="C3272" s="42"/>
      <c r="D3272" s="12"/>
      <c r="E3272" s="12"/>
      <c r="F3272" s="12"/>
      <c r="G3272" s="12"/>
      <c r="H3272" s="12"/>
      <c r="I3272" s="12"/>
      <c r="J3272" s="12"/>
      <c r="K3272" s="12"/>
      <c r="L3272" s="12"/>
      <c r="M3272" s="49"/>
      <c r="N3272" s="49"/>
      <c r="O3272" s="12"/>
      <c r="P3272" s="12"/>
      <c r="Q3272" s="12"/>
      <c r="R3272" s="12"/>
      <c r="S3272" s="12"/>
      <c r="T3272" s="12"/>
    </row>
    <row r="3273" spans="1:20" s="1" customFormat="1" x14ac:dyDescent="0.4">
      <c r="A3273" s="12"/>
      <c r="B3273" s="12"/>
      <c r="C3273" s="42"/>
      <c r="D3273" s="12"/>
      <c r="E3273" s="12"/>
      <c r="F3273" s="12"/>
      <c r="G3273" s="12"/>
      <c r="H3273" s="12"/>
      <c r="I3273" s="12"/>
      <c r="J3273" s="12"/>
      <c r="K3273" s="12"/>
      <c r="L3273" s="12"/>
      <c r="M3273" s="49"/>
      <c r="N3273" s="49"/>
      <c r="O3273" s="12"/>
      <c r="P3273" s="12"/>
      <c r="Q3273" s="12"/>
      <c r="R3273" s="12"/>
      <c r="S3273" s="12"/>
      <c r="T3273" s="12"/>
    </row>
    <row r="3274" spans="1:20" s="1" customFormat="1" x14ac:dyDescent="0.4">
      <c r="A3274" s="12"/>
      <c r="B3274" s="12"/>
      <c r="C3274" s="42"/>
      <c r="D3274" s="12"/>
      <c r="E3274" s="12"/>
      <c r="F3274" s="12"/>
      <c r="G3274" s="12"/>
      <c r="H3274" s="12"/>
      <c r="I3274" s="12"/>
      <c r="J3274" s="12"/>
      <c r="K3274" s="12"/>
      <c r="L3274" s="12"/>
      <c r="M3274" s="49"/>
      <c r="N3274" s="49"/>
      <c r="O3274" s="12"/>
      <c r="P3274" s="12"/>
      <c r="Q3274" s="12"/>
      <c r="R3274" s="12"/>
      <c r="S3274" s="12"/>
      <c r="T3274" s="12"/>
    </row>
    <row r="3275" spans="1:20" s="1" customFormat="1" x14ac:dyDescent="0.4">
      <c r="A3275" s="12"/>
      <c r="B3275" s="12"/>
      <c r="C3275" s="42"/>
      <c r="D3275" s="12"/>
      <c r="E3275" s="12"/>
      <c r="F3275" s="12"/>
      <c r="G3275" s="12"/>
      <c r="H3275" s="12"/>
      <c r="I3275" s="12"/>
      <c r="J3275" s="12"/>
      <c r="K3275" s="12"/>
      <c r="L3275" s="12"/>
      <c r="M3275" s="49"/>
      <c r="N3275" s="49"/>
      <c r="O3275" s="12"/>
      <c r="P3275" s="12"/>
      <c r="Q3275" s="12"/>
      <c r="R3275" s="12"/>
      <c r="S3275" s="12"/>
      <c r="T3275" s="12"/>
    </row>
    <row r="3276" spans="1:20" s="1" customFormat="1" x14ac:dyDescent="0.4">
      <c r="A3276" s="12"/>
      <c r="B3276" s="12"/>
      <c r="C3276" s="42"/>
      <c r="D3276" s="12"/>
      <c r="E3276" s="12"/>
      <c r="F3276" s="12"/>
      <c r="G3276" s="12"/>
      <c r="H3276" s="12"/>
      <c r="I3276" s="12"/>
      <c r="J3276" s="12"/>
      <c r="K3276" s="12"/>
      <c r="L3276" s="12"/>
      <c r="M3276" s="49"/>
      <c r="N3276" s="49"/>
      <c r="O3276" s="12"/>
      <c r="P3276" s="12"/>
      <c r="Q3276" s="12"/>
      <c r="R3276" s="12"/>
      <c r="S3276" s="12"/>
      <c r="T3276" s="12"/>
    </row>
    <row r="3277" spans="1:20" s="1" customFormat="1" x14ac:dyDescent="0.4">
      <c r="A3277" s="12"/>
      <c r="B3277" s="12"/>
      <c r="C3277" s="42"/>
      <c r="D3277" s="12"/>
      <c r="E3277" s="12"/>
      <c r="F3277" s="12"/>
      <c r="G3277" s="12"/>
      <c r="H3277" s="12"/>
      <c r="I3277" s="12"/>
      <c r="J3277" s="12"/>
      <c r="K3277" s="12"/>
      <c r="L3277" s="12"/>
      <c r="M3277" s="49"/>
      <c r="N3277" s="49"/>
      <c r="O3277" s="12"/>
      <c r="P3277" s="12"/>
      <c r="Q3277" s="12"/>
      <c r="R3277" s="12"/>
      <c r="S3277" s="12"/>
      <c r="T3277" s="12"/>
    </row>
    <row r="3278" spans="1:20" s="1" customFormat="1" x14ac:dyDescent="0.4">
      <c r="A3278" s="12"/>
      <c r="B3278" s="12"/>
      <c r="C3278" s="42"/>
      <c r="D3278" s="12"/>
      <c r="E3278" s="12"/>
      <c r="F3278" s="12"/>
      <c r="G3278" s="12"/>
      <c r="H3278" s="12"/>
      <c r="I3278" s="12"/>
      <c r="J3278" s="12"/>
      <c r="K3278" s="12"/>
      <c r="L3278" s="12"/>
      <c r="M3278" s="49"/>
      <c r="N3278" s="49"/>
      <c r="O3278" s="12"/>
      <c r="P3278" s="12"/>
      <c r="Q3278" s="12"/>
      <c r="R3278" s="12"/>
      <c r="S3278" s="12"/>
      <c r="T3278" s="12"/>
    </row>
    <row r="3279" spans="1:20" s="1" customFormat="1" x14ac:dyDescent="0.4">
      <c r="A3279" s="12"/>
      <c r="B3279" s="12"/>
      <c r="C3279" s="42"/>
      <c r="D3279" s="12"/>
      <c r="E3279" s="12"/>
      <c r="F3279" s="12"/>
      <c r="G3279" s="12"/>
      <c r="H3279" s="12"/>
      <c r="I3279" s="12"/>
      <c r="J3279" s="12"/>
      <c r="K3279" s="12"/>
      <c r="L3279" s="12"/>
      <c r="M3279" s="49"/>
      <c r="N3279" s="49"/>
      <c r="O3279" s="12"/>
      <c r="P3279" s="12"/>
      <c r="Q3279" s="12"/>
      <c r="R3279" s="12"/>
      <c r="S3279" s="12"/>
      <c r="T3279" s="12"/>
    </row>
    <row r="3280" spans="1:20" s="1" customFormat="1" x14ac:dyDescent="0.4">
      <c r="A3280" s="12"/>
      <c r="B3280" s="12"/>
      <c r="C3280" s="42"/>
      <c r="D3280" s="12"/>
      <c r="E3280" s="12"/>
      <c r="F3280" s="12"/>
      <c r="G3280" s="12"/>
      <c r="H3280" s="12"/>
      <c r="I3280" s="12"/>
      <c r="J3280" s="12"/>
      <c r="K3280" s="12"/>
      <c r="L3280" s="12"/>
      <c r="M3280" s="49"/>
      <c r="N3280" s="49"/>
      <c r="O3280" s="12"/>
      <c r="P3280" s="12"/>
      <c r="Q3280" s="12"/>
      <c r="R3280" s="12"/>
      <c r="S3280" s="12"/>
      <c r="T3280" s="12"/>
    </row>
    <row r="3281" spans="1:20" s="1" customFormat="1" x14ac:dyDescent="0.4">
      <c r="A3281" s="12"/>
      <c r="B3281" s="12"/>
      <c r="C3281" s="42"/>
      <c r="D3281" s="12"/>
      <c r="E3281" s="12"/>
      <c r="F3281" s="12"/>
      <c r="G3281" s="12"/>
      <c r="H3281" s="12"/>
      <c r="I3281" s="12"/>
      <c r="J3281" s="12"/>
      <c r="K3281" s="12"/>
      <c r="L3281" s="12"/>
      <c r="M3281" s="49"/>
      <c r="N3281" s="49"/>
      <c r="O3281" s="12"/>
      <c r="P3281" s="12"/>
      <c r="Q3281" s="12"/>
      <c r="R3281" s="12"/>
      <c r="S3281" s="12"/>
      <c r="T3281" s="12"/>
    </row>
    <row r="3282" spans="1:20" s="1" customFormat="1" x14ac:dyDescent="0.4">
      <c r="A3282" s="12"/>
      <c r="B3282" s="12"/>
      <c r="C3282" s="42"/>
      <c r="D3282" s="12"/>
      <c r="E3282" s="12"/>
      <c r="F3282" s="12"/>
      <c r="G3282" s="12"/>
      <c r="H3282" s="12"/>
      <c r="I3282" s="12"/>
      <c r="J3282" s="12"/>
      <c r="K3282" s="12"/>
      <c r="L3282" s="12"/>
      <c r="M3282" s="49"/>
      <c r="N3282" s="49"/>
      <c r="O3282" s="12"/>
      <c r="P3282" s="12"/>
      <c r="Q3282" s="12"/>
      <c r="R3282" s="12"/>
      <c r="S3282" s="12"/>
      <c r="T3282" s="12"/>
    </row>
    <row r="3283" spans="1:20" s="1" customFormat="1" x14ac:dyDescent="0.4">
      <c r="A3283" s="12"/>
      <c r="B3283" s="12"/>
      <c r="C3283" s="42"/>
      <c r="D3283" s="12"/>
      <c r="E3283" s="12"/>
      <c r="F3283" s="12"/>
      <c r="G3283" s="12"/>
      <c r="H3283" s="12"/>
      <c r="I3283" s="12"/>
      <c r="J3283" s="12"/>
      <c r="K3283" s="12"/>
      <c r="L3283" s="12"/>
      <c r="M3283" s="49"/>
      <c r="N3283" s="49"/>
      <c r="O3283" s="12"/>
      <c r="P3283" s="12"/>
      <c r="Q3283" s="12"/>
      <c r="R3283" s="12"/>
      <c r="S3283" s="12"/>
      <c r="T3283" s="12"/>
    </row>
    <row r="3284" spans="1:20" s="1" customFormat="1" x14ac:dyDescent="0.4">
      <c r="A3284" s="12"/>
      <c r="B3284" s="12"/>
      <c r="C3284" s="42"/>
      <c r="D3284" s="12"/>
      <c r="E3284" s="12"/>
      <c r="F3284" s="12"/>
      <c r="G3284" s="12"/>
      <c r="H3284" s="12"/>
      <c r="I3284" s="12"/>
      <c r="J3284" s="12"/>
      <c r="K3284" s="12"/>
      <c r="L3284" s="12"/>
      <c r="M3284" s="49"/>
      <c r="N3284" s="49"/>
      <c r="O3284" s="12"/>
      <c r="P3284" s="12"/>
      <c r="Q3284" s="12"/>
      <c r="R3284" s="12"/>
      <c r="S3284" s="12"/>
      <c r="T3284" s="12"/>
    </row>
    <row r="3285" spans="1:20" s="1" customFormat="1" x14ac:dyDescent="0.4">
      <c r="A3285" s="12"/>
      <c r="B3285" s="12"/>
      <c r="C3285" s="42"/>
      <c r="D3285" s="12"/>
      <c r="E3285" s="12"/>
      <c r="F3285" s="12"/>
      <c r="G3285" s="12"/>
      <c r="H3285" s="12"/>
      <c r="I3285" s="12"/>
      <c r="J3285" s="12"/>
      <c r="K3285" s="12"/>
      <c r="L3285" s="12"/>
      <c r="M3285" s="49"/>
      <c r="N3285" s="49"/>
      <c r="O3285" s="12"/>
      <c r="P3285" s="12"/>
      <c r="Q3285" s="12"/>
      <c r="R3285" s="12"/>
      <c r="S3285" s="12"/>
      <c r="T3285" s="12"/>
    </row>
    <row r="3286" spans="1:20" s="1" customFormat="1" x14ac:dyDescent="0.4">
      <c r="A3286" s="12"/>
      <c r="B3286" s="12"/>
      <c r="C3286" s="42"/>
      <c r="D3286" s="12"/>
      <c r="E3286" s="12"/>
      <c r="F3286" s="12"/>
      <c r="G3286" s="12"/>
      <c r="H3286" s="12"/>
      <c r="I3286" s="12"/>
      <c r="J3286" s="12"/>
      <c r="K3286" s="12"/>
      <c r="L3286" s="12"/>
      <c r="M3286" s="49"/>
      <c r="N3286" s="49"/>
      <c r="O3286" s="12"/>
      <c r="P3286" s="12"/>
      <c r="Q3286" s="12"/>
      <c r="R3286" s="12"/>
      <c r="S3286" s="12"/>
      <c r="T3286" s="12"/>
    </row>
    <row r="3287" spans="1:20" s="1" customFormat="1" x14ac:dyDescent="0.4">
      <c r="A3287" s="12"/>
      <c r="B3287" s="12"/>
      <c r="C3287" s="42"/>
      <c r="D3287" s="12"/>
      <c r="E3287" s="12"/>
      <c r="F3287" s="12"/>
      <c r="G3287" s="12"/>
      <c r="H3287" s="12"/>
      <c r="I3287" s="12"/>
      <c r="J3287" s="12"/>
      <c r="K3287" s="12"/>
      <c r="L3287" s="12"/>
      <c r="M3287" s="49"/>
      <c r="N3287" s="49"/>
      <c r="O3287" s="12"/>
      <c r="P3287" s="12"/>
      <c r="Q3287" s="12"/>
      <c r="R3287" s="12"/>
      <c r="S3287" s="12"/>
      <c r="T3287" s="12"/>
    </row>
    <row r="3288" spans="1:20" s="1" customFormat="1" x14ac:dyDescent="0.4">
      <c r="A3288" s="12"/>
      <c r="B3288" s="12"/>
      <c r="C3288" s="42"/>
      <c r="D3288" s="12"/>
      <c r="E3288" s="12"/>
      <c r="F3288" s="12"/>
      <c r="G3288" s="12"/>
      <c r="H3288" s="12"/>
      <c r="I3288" s="12"/>
      <c r="J3288" s="12"/>
      <c r="K3288" s="12"/>
      <c r="L3288" s="12"/>
      <c r="M3288" s="49"/>
      <c r="N3288" s="49"/>
      <c r="O3288" s="12"/>
      <c r="P3288" s="12"/>
      <c r="Q3288" s="12"/>
      <c r="R3288" s="12"/>
      <c r="S3288" s="12"/>
      <c r="T3288" s="12"/>
    </row>
    <row r="3289" spans="1:20" s="1" customFormat="1" x14ac:dyDescent="0.4">
      <c r="A3289" s="12"/>
      <c r="B3289" s="12"/>
      <c r="C3289" s="42"/>
      <c r="D3289" s="12"/>
      <c r="E3289" s="12"/>
      <c r="F3289" s="12"/>
      <c r="G3289" s="12"/>
      <c r="H3289" s="12"/>
      <c r="I3289" s="12"/>
      <c r="J3289" s="12"/>
      <c r="K3289" s="12"/>
      <c r="L3289" s="12"/>
      <c r="M3289" s="49"/>
      <c r="N3289" s="49"/>
      <c r="O3289" s="12"/>
      <c r="P3289" s="12"/>
      <c r="Q3289" s="12"/>
      <c r="R3289" s="12"/>
      <c r="S3289" s="12"/>
      <c r="T3289" s="12"/>
    </row>
    <row r="3290" spans="1:20" s="1" customFormat="1" x14ac:dyDescent="0.4">
      <c r="A3290" s="12"/>
      <c r="B3290" s="12"/>
      <c r="C3290" s="42"/>
      <c r="D3290" s="12"/>
      <c r="E3290" s="12"/>
      <c r="F3290" s="12"/>
      <c r="G3290" s="12"/>
      <c r="H3290" s="12"/>
      <c r="I3290" s="12"/>
      <c r="J3290" s="12"/>
      <c r="K3290" s="12"/>
      <c r="L3290" s="12"/>
      <c r="M3290" s="49"/>
      <c r="N3290" s="49"/>
      <c r="O3290" s="12"/>
      <c r="P3290" s="12"/>
      <c r="Q3290" s="12"/>
      <c r="R3290" s="12"/>
      <c r="S3290" s="12"/>
      <c r="T3290" s="12"/>
    </row>
    <row r="3291" spans="1:20" s="1" customFormat="1" x14ac:dyDescent="0.4">
      <c r="A3291" s="12"/>
      <c r="B3291" s="12"/>
      <c r="C3291" s="42"/>
      <c r="D3291" s="12"/>
      <c r="E3291" s="12"/>
      <c r="F3291" s="12"/>
      <c r="G3291" s="12"/>
      <c r="H3291" s="12"/>
      <c r="I3291" s="12"/>
      <c r="J3291" s="12"/>
      <c r="K3291" s="12"/>
      <c r="L3291" s="12"/>
      <c r="M3291" s="49"/>
      <c r="N3291" s="49"/>
      <c r="O3291" s="12"/>
      <c r="P3291" s="12"/>
      <c r="Q3291" s="12"/>
      <c r="R3291" s="12"/>
      <c r="S3291" s="12"/>
      <c r="T3291" s="12"/>
    </row>
    <row r="3292" spans="1:20" s="1" customFormat="1" x14ac:dyDescent="0.4">
      <c r="A3292" s="12"/>
      <c r="B3292" s="12"/>
      <c r="C3292" s="42"/>
      <c r="D3292" s="12"/>
      <c r="E3292" s="12"/>
      <c r="F3292" s="12"/>
      <c r="G3292" s="12"/>
      <c r="H3292" s="12"/>
      <c r="I3292" s="12"/>
      <c r="J3292" s="12"/>
      <c r="K3292" s="12"/>
      <c r="L3292" s="12"/>
      <c r="M3292" s="49"/>
      <c r="N3292" s="49"/>
      <c r="O3292" s="12"/>
      <c r="P3292" s="12"/>
      <c r="Q3292" s="12"/>
      <c r="R3292" s="12"/>
      <c r="S3292" s="12"/>
      <c r="T3292" s="12"/>
    </row>
    <row r="3293" spans="1:20" s="1" customFormat="1" x14ac:dyDescent="0.4">
      <c r="A3293" s="12"/>
      <c r="B3293" s="12"/>
      <c r="C3293" s="42"/>
      <c r="D3293" s="12"/>
      <c r="E3293" s="12"/>
      <c r="F3293" s="12"/>
      <c r="G3293" s="12"/>
      <c r="H3293" s="12"/>
      <c r="I3293" s="12"/>
      <c r="J3293" s="12"/>
      <c r="K3293" s="12"/>
      <c r="L3293" s="12"/>
      <c r="M3293" s="49"/>
      <c r="N3293" s="49"/>
      <c r="O3293" s="12"/>
      <c r="P3293" s="12"/>
      <c r="Q3293" s="12"/>
      <c r="R3293" s="12"/>
      <c r="S3293" s="12"/>
      <c r="T3293" s="12"/>
    </row>
    <row r="3294" spans="1:20" s="1" customFormat="1" x14ac:dyDescent="0.4">
      <c r="A3294" s="12"/>
      <c r="B3294" s="12"/>
      <c r="C3294" s="42"/>
      <c r="D3294" s="12"/>
      <c r="E3294" s="12"/>
      <c r="F3294" s="12"/>
      <c r="G3294" s="12"/>
      <c r="H3294" s="12"/>
      <c r="I3294" s="12"/>
      <c r="J3294" s="12"/>
      <c r="K3294" s="12"/>
      <c r="L3294" s="12"/>
      <c r="M3294" s="49"/>
      <c r="N3294" s="49"/>
      <c r="O3294" s="12"/>
      <c r="P3294" s="12"/>
      <c r="Q3294" s="12"/>
      <c r="R3294" s="12"/>
      <c r="S3294" s="12"/>
      <c r="T3294" s="12"/>
    </row>
    <row r="3295" spans="1:20" s="1" customFormat="1" x14ac:dyDescent="0.4">
      <c r="A3295" s="12"/>
      <c r="B3295" s="12"/>
      <c r="C3295" s="42"/>
      <c r="D3295" s="12"/>
      <c r="E3295" s="12"/>
      <c r="F3295" s="12"/>
      <c r="G3295" s="12"/>
      <c r="H3295" s="12"/>
      <c r="I3295" s="12"/>
      <c r="J3295" s="12"/>
      <c r="K3295" s="12"/>
      <c r="L3295" s="12"/>
      <c r="M3295" s="49"/>
      <c r="N3295" s="49"/>
      <c r="O3295" s="12"/>
      <c r="P3295" s="12"/>
      <c r="Q3295" s="12"/>
      <c r="R3295" s="12"/>
      <c r="S3295" s="12"/>
      <c r="T3295" s="12"/>
    </row>
    <row r="3296" spans="1:20" s="1" customFormat="1" x14ac:dyDescent="0.4">
      <c r="A3296" s="12"/>
      <c r="B3296" s="12"/>
      <c r="C3296" s="42"/>
      <c r="D3296" s="12"/>
      <c r="E3296" s="12"/>
      <c r="F3296" s="12"/>
      <c r="G3296" s="12"/>
      <c r="H3296" s="12"/>
      <c r="I3296" s="12"/>
      <c r="J3296" s="12"/>
      <c r="K3296" s="12"/>
      <c r="L3296" s="12"/>
      <c r="M3296" s="49"/>
      <c r="N3296" s="49"/>
      <c r="O3296" s="12"/>
      <c r="P3296" s="12"/>
      <c r="Q3296" s="12"/>
      <c r="R3296" s="12"/>
      <c r="S3296" s="12"/>
      <c r="T3296" s="12"/>
    </row>
    <row r="3297" spans="1:20" s="1" customFormat="1" x14ac:dyDescent="0.4">
      <c r="A3297" s="12"/>
      <c r="B3297" s="12"/>
      <c r="C3297" s="42"/>
      <c r="D3297" s="12"/>
      <c r="E3297" s="12"/>
      <c r="F3297" s="12"/>
      <c r="G3297" s="12"/>
      <c r="H3297" s="12"/>
      <c r="I3297" s="12"/>
      <c r="J3297" s="12"/>
      <c r="K3297" s="12"/>
      <c r="L3297" s="12"/>
      <c r="M3297" s="49"/>
      <c r="N3297" s="49"/>
      <c r="O3297" s="12"/>
      <c r="P3297" s="12"/>
      <c r="Q3297" s="12"/>
      <c r="R3297" s="12"/>
      <c r="S3297" s="12"/>
      <c r="T3297" s="12"/>
    </row>
    <row r="3298" spans="1:20" s="1" customFormat="1" x14ac:dyDescent="0.4">
      <c r="A3298" s="12"/>
      <c r="B3298" s="12"/>
      <c r="C3298" s="42"/>
      <c r="D3298" s="12"/>
      <c r="E3298" s="12"/>
      <c r="F3298" s="12"/>
      <c r="G3298" s="12"/>
      <c r="H3298" s="12"/>
      <c r="I3298" s="12"/>
      <c r="J3298" s="12"/>
      <c r="K3298" s="12"/>
      <c r="L3298" s="12"/>
      <c r="M3298" s="49"/>
      <c r="N3298" s="49"/>
      <c r="O3298" s="12"/>
      <c r="P3298" s="12"/>
      <c r="Q3298" s="12"/>
      <c r="R3298" s="12"/>
      <c r="S3298" s="12"/>
      <c r="T3298" s="12"/>
    </row>
    <row r="3299" spans="1:20" s="1" customFormat="1" x14ac:dyDescent="0.4">
      <c r="A3299" s="12"/>
      <c r="B3299" s="12"/>
      <c r="C3299" s="42"/>
      <c r="D3299" s="12"/>
      <c r="E3299" s="12"/>
      <c r="F3299" s="12"/>
      <c r="G3299" s="12"/>
      <c r="H3299" s="12"/>
      <c r="I3299" s="12"/>
      <c r="J3299" s="12"/>
      <c r="K3299" s="12"/>
      <c r="L3299" s="12"/>
      <c r="M3299" s="49"/>
      <c r="N3299" s="49"/>
      <c r="O3299" s="12"/>
      <c r="P3299" s="12"/>
      <c r="Q3299" s="12"/>
      <c r="R3299" s="12"/>
      <c r="S3299" s="12"/>
      <c r="T3299" s="12"/>
    </row>
    <row r="3300" spans="1:20" s="1" customFormat="1" x14ac:dyDescent="0.4">
      <c r="A3300" s="12"/>
      <c r="B3300" s="12"/>
      <c r="C3300" s="42"/>
      <c r="D3300" s="12"/>
      <c r="E3300" s="12"/>
      <c r="F3300" s="12"/>
      <c r="G3300" s="12"/>
      <c r="H3300" s="12"/>
      <c r="I3300" s="12"/>
      <c r="J3300" s="12"/>
      <c r="K3300" s="12"/>
      <c r="L3300" s="12"/>
      <c r="M3300" s="49"/>
      <c r="N3300" s="49"/>
      <c r="O3300" s="12"/>
      <c r="P3300" s="12"/>
      <c r="Q3300" s="12"/>
      <c r="R3300" s="12"/>
      <c r="S3300" s="12"/>
      <c r="T3300" s="12"/>
    </row>
    <row r="3301" spans="1:20" s="1" customFormat="1" x14ac:dyDescent="0.4">
      <c r="A3301" s="12"/>
      <c r="B3301" s="12"/>
      <c r="C3301" s="42"/>
      <c r="D3301" s="12"/>
      <c r="E3301" s="12"/>
      <c r="F3301" s="12"/>
      <c r="G3301" s="12"/>
      <c r="H3301" s="12"/>
      <c r="I3301" s="12"/>
      <c r="J3301" s="12"/>
      <c r="K3301" s="12"/>
      <c r="L3301" s="12"/>
      <c r="M3301" s="49"/>
      <c r="N3301" s="49"/>
      <c r="O3301" s="12"/>
      <c r="P3301" s="12"/>
      <c r="Q3301" s="12"/>
      <c r="R3301" s="12"/>
      <c r="S3301" s="12"/>
      <c r="T3301" s="12"/>
    </row>
    <row r="3302" spans="1:20" s="1" customFormat="1" x14ac:dyDescent="0.4">
      <c r="A3302" s="12"/>
      <c r="B3302" s="12"/>
      <c r="C3302" s="42"/>
      <c r="D3302" s="12"/>
      <c r="E3302" s="12"/>
      <c r="F3302" s="12"/>
      <c r="G3302" s="12"/>
      <c r="H3302" s="12"/>
      <c r="I3302" s="12"/>
      <c r="J3302" s="12"/>
      <c r="K3302" s="12"/>
      <c r="L3302" s="12"/>
      <c r="M3302" s="49"/>
      <c r="N3302" s="49"/>
      <c r="O3302" s="12"/>
      <c r="P3302" s="12"/>
      <c r="Q3302" s="12"/>
      <c r="R3302" s="12"/>
      <c r="S3302" s="12"/>
      <c r="T3302" s="12"/>
    </row>
    <row r="3303" spans="1:20" s="1" customFormat="1" x14ac:dyDescent="0.4">
      <c r="A3303" s="12"/>
      <c r="B3303" s="12"/>
      <c r="C3303" s="42"/>
      <c r="D3303" s="12"/>
      <c r="E3303" s="12"/>
      <c r="F3303" s="12"/>
      <c r="G3303" s="12"/>
      <c r="H3303" s="12"/>
      <c r="I3303" s="12"/>
      <c r="J3303" s="12"/>
      <c r="K3303" s="12"/>
      <c r="L3303" s="12"/>
      <c r="M3303" s="49"/>
      <c r="N3303" s="49"/>
      <c r="O3303" s="12"/>
      <c r="P3303" s="12"/>
      <c r="Q3303" s="12"/>
      <c r="R3303" s="12"/>
      <c r="S3303" s="12"/>
      <c r="T3303" s="12"/>
    </row>
    <row r="3304" spans="1:20" s="1" customFormat="1" x14ac:dyDescent="0.4">
      <c r="A3304" s="12"/>
      <c r="B3304" s="12"/>
      <c r="C3304" s="42"/>
      <c r="D3304" s="12"/>
      <c r="E3304" s="12"/>
      <c r="F3304" s="12"/>
      <c r="G3304" s="12"/>
      <c r="H3304" s="12"/>
      <c r="I3304" s="12"/>
      <c r="J3304" s="12"/>
      <c r="K3304" s="12"/>
      <c r="L3304" s="12"/>
      <c r="M3304" s="49"/>
      <c r="N3304" s="49"/>
      <c r="O3304" s="12"/>
      <c r="P3304" s="12"/>
      <c r="Q3304" s="12"/>
      <c r="R3304" s="12"/>
      <c r="S3304" s="12"/>
      <c r="T3304" s="12"/>
    </row>
    <row r="3305" spans="1:20" s="1" customFormat="1" x14ac:dyDescent="0.4">
      <c r="A3305" s="12"/>
      <c r="B3305" s="12"/>
      <c r="C3305" s="42"/>
      <c r="D3305" s="12"/>
      <c r="E3305" s="12"/>
      <c r="F3305" s="12"/>
      <c r="G3305" s="12"/>
      <c r="H3305" s="12"/>
      <c r="I3305" s="12"/>
      <c r="J3305" s="12"/>
      <c r="K3305" s="12"/>
      <c r="L3305" s="12"/>
      <c r="M3305" s="49"/>
      <c r="N3305" s="49"/>
      <c r="O3305" s="12"/>
      <c r="P3305" s="12"/>
      <c r="Q3305" s="12"/>
      <c r="R3305" s="12"/>
      <c r="S3305" s="12"/>
      <c r="T3305" s="12"/>
    </row>
    <row r="3306" spans="1:20" s="1" customFormat="1" x14ac:dyDescent="0.4">
      <c r="A3306" s="12"/>
      <c r="B3306" s="12"/>
      <c r="C3306" s="42"/>
      <c r="D3306" s="12"/>
      <c r="E3306" s="12"/>
      <c r="F3306" s="12"/>
      <c r="G3306" s="12"/>
      <c r="H3306" s="12"/>
      <c r="I3306" s="12"/>
      <c r="J3306" s="12"/>
      <c r="K3306" s="12"/>
      <c r="L3306" s="12"/>
      <c r="M3306" s="49"/>
      <c r="N3306" s="49"/>
      <c r="O3306" s="12"/>
      <c r="P3306" s="12"/>
      <c r="Q3306" s="12"/>
      <c r="R3306" s="12"/>
      <c r="S3306" s="12"/>
      <c r="T3306" s="12"/>
    </row>
    <row r="3307" spans="1:20" s="1" customFormat="1" x14ac:dyDescent="0.4">
      <c r="A3307" s="12"/>
      <c r="B3307" s="12"/>
      <c r="C3307" s="42"/>
      <c r="D3307" s="12"/>
      <c r="E3307" s="12"/>
      <c r="F3307" s="12"/>
      <c r="G3307" s="12"/>
      <c r="H3307" s="12"/>
      <c r="I3307" s="12"/>
      <c r="J3307" s="12"/>
      <c r="K3307" s="12"/>
      <c r="L3307" s="12"/>
      <c r="M3307" s="49"/>
      <c r="N3307" s="49"/>
      <c r="O3307" s="12"/>
      <c r="P3307" s="12"/>
      <c r="Q3307" s="12"/>
      <c r="R3307" s="12"/>
      <c r="S3307" s="12"/>
      <c r="T3307" s="12"/>
    </row>
    <row r="3308" spans="1:20" s="1" customFormat="1" x14ac:dyDescent="0.4">
      <c r="A3308" s="12"/>
      <c r="B3308" s="12"/>
      <c r="C3308" s="42"/>
      <c r="D3308" s="12"/>
      <c r="E3308" s="12"/>
      <c r="F3308" s="12"/>
      <c r="G3308" s="12"/>
      <c r="H3308" s="12"/>
      <c r="I3308" s="12"/>
      <c r="J3308" s="12"/>
      <c r="K3308" s="12"/>
      <c r="L3308" s="12"/>
      <c r="M3308" s="49"/>
      <c r="N3308" s="49"/>
      <c r="O3308" s="12"/>
      <c r="P3308" s="12"/>
      <c r="Q3308" s="12"/>
      <c r="R3308" s="12"/>
      <c r="S3308" s="12"/>
      <c r="T3308" s="12"/>
    </row>
    <row r="3309" spans="1:20" s="1" customFormat="1" x14ac:dyDescent="0.4">
      <c r="A3309" s="12"/>
      <c r="B3309" s="12"/>
      <c r="C3309" s="42"/>
      <c r="D3309" s="12"/>
      <c r="E3309" s="12"/>
      <c r="F3309" s="12"/>
      <c r="G3309" s="12"/>
      <c r="H3309" s="12"/>
      <c r="I3309" s="12"/>
      <c r="J3309" s="12"/>
      <c r="K3309" s="12"/>
      <c r="L3309" s="12"/>
      <c r="M3309" s="49"/>
      <c r="N3309" s="49"/>
      <c r="O3309" s="12"/>
      <c r="P3309" s="12"/>
      <c r="Q3309" s="12"/>
      <c r="R3309" s="12"/>
      <c r="S3309" s="12"/>
      <c r="T3309" s="12"/>
    </row>
    <row r="3310" spans="1:20" s="1" customFormat="1" x14ac:dyDescent="0.4">
      <c r="A3310" s="12"/>
      <c r="B3310" s="12"/>
      <c r="C3310" s="42"/>
      <c r="D3310" s="12"/>
      <c r="E3310" s="12"/>
      <c r="F3310" s="12"/>
      <c r="G3310" s="12"/>
      <c r="H3310" s="12"/>
      <c r="I3310" s="12"/>
      <c r="J3310" s="12"/>
      <c r="K3310" s="12"/>
      <c r="L3310" s="12"/>
      <c r="M3310" s="49"/>
      <c r="N3310" s="49"/>
      <c r="O3310" s="12"/>
      <c r="P3310" s="12"/>
      <c r="Q3310" s="12"/>
      <c r="R3310" s="12"/>
      <c r="S3310" s="12"/>
      <c r="T3310" s="12"/>
    </row>
    <row r="3311" spans="1:20" s="1" customFormat="1" x14ac:dyDescent="0.4">
      <c r="A3311" s="12"/>
      <c r="B3311" s="12"/>
      <c r="C3311" s="42"/>
      <c r="D3311" s="12"/>
      <c r="E3311" s="12"/>
      <c r="F3311" s="12"/>
      <c r="G3311" s="12"/>
      <c r="H3311" s="12"/>
      <c r="I3311" s="12"/>
      <c r="J3311" s="12"/>
      <c r="K3311" s="12"/>
      <c r="L3311" s="12"/>
      <c r="M3311" s="49"/>
      <c r="N3311" s="49"/>
      <c r="O3311" s="12"/>
      <c r="P3311" s="12"/>
      <c r="Q3311" s="12"/>
      <c r="R3311" s="12"/>
      <c r="S3311" s="12"/>
      <c r="T3311" s="12"/>
    </row>
    <row r="3312" spans="1:20" s="1" customFormat="1" x14ac:dyDescent="0.4">
      <c r="A3312" s="12"/>
      <c r="B3312" s="12"/>
      <c r="C3312" s="42"/>
      <c r="D3312" s="12"/>
      <c r="E3312" s="12"/>
      <c r="F3312" s="12"/>
      <c r="G3312" s="12"/>
      <c r="H3312" s="12"/>
      <c r="I3312" s="12"/>
      <c r="J3312" s="12"/>
      <c r="K3312" s="12"/>
      <c r="L3312" s="12"/>
      <c r="M3312" s="49"/>
      <c r="N3312" s="49"/>
      <c r="O3312" s="12"/>
      <c r="P3312" s="12"/>
      <c r="Q3312" s="12"/>
      <c r="R3312" s="12"/>
      <c r="S3312" s="12"/>
      <c r="T3312" s="12"/>
    </row>
    <row r="3313" spans="1:20" s="1" customFormat="1" x14ac:dyDescent="0.4">
      <c r="A3313" s="12"/>
      <c r="B3313" s="12"/>
      <c r="C3313" s="42"/>
      <c r="D3313" s="12"/>
      <c r="E3313" s="12"/>
      <c r="F3313" s="12"/>
      <c r="G3313" s="12"/>
      <c r="H3313" s="12"/>
      <c r="I3313" s="12"/>
      <c r="J3313" s="12"/>
      <c r="K3313" s="12"/>
      <c r="L3313" s="12"/>
      <c r="M3313" s="49"/>
      <c r="N3313" s="49"/>
      <c r="O3313" s="12"/>
      <c r="P3313" s="12"/>
      <c r="Q3313" s="12"/>
      <c r="R3313" s="12"/>
      <c r="S3313" s="12"/>
      <c r="T3313" s="12"/>
    </row>
    <row r="3314" spans="1:20" s="1" customFormat="1" x14ac:dyDescent="0.4">
      <c r="A3314" s="12"/>
      <c r="B3314" s="12"/>
      <c r="C3314" s="42"/>
      <c r="D3314" s="12"/>
      <c r="E3314" s="12"/>
      <c r="F3314" s="12"/>
      <c r="G3314" s="12"/>
      <c r="H3314" s="12"/>
      <c r="I3314" s="12"/>
      <c r="J3314" s="12"/>
      <c r="K3314" s="12"/>
      <c r="L3314" s="12"/>
      <c r="M3314" s="49"/>
      <c r="N3314" s="49"/>
      <c r="O3314" s="12"/>
      <c r="P3314" s="12"/>
      <c r="Q3314" s="12"/>
      <c r="R3314" s="12"/>
      <c r="S3314" s="12"/>
      <c r="T3314" s="12"/>
    </row>
    <row r="3315" spans="1:20" s="1" customFormat="1" x14ac:dyDescent="0.4">
      <c r="A3315" s="12"/>
      <c r="B3315" s="12"/>
      <c r="C3315" s="42"/>
      <c r="D3315" s="12"/>
      <c r="E3315" s="12"/>
      <c r="F3315" s="12"/>
      <c r="G3315" s="12"/>
      <c r="H3315" s="12"/>
      <c r="I3315" s="12"/>
      <c r="J3315" s="12"/>
      <c r="K3315" s="12"/>
      <c r="L3315" s="12"/>
      <c r="M3315" s="49"/>
      <c r="N3315" s="49"/>
      <c r="O3315" s="12"/>
      <c r="P3315" s="12"/>
      <c r="Q3315" s="12"/>
      <c r="R3315" s="12"/>
      <c r="S3315" s="12"/>
      <c r="T3315" s="12"/>
    </row>
    <row r="3316" spans="1:20" s="1" customFormat="1" x14ac:dyDescent="0.4">
      <c r="A3316" s="12"/>
      <c r="B3316" s="12"/>
      <c r="C3316" s="42"/>
      <c r="D3316" s="12"/>
      <c r="E3316" s="12"/>
      <c r="F3316" s="12"/>
      <c r="G3316" s="12"/>
      <c r="H3316" s="12"/>
      <c r="I3316" s="12"/>
      <c r="J3316" s="12"/>
      <c r="K3316" s="12"/>
      <c r="L3316" s="12"/>
      <c r="M3316" s="49"/>
      <c r="N3316" s="49"/>
      <c r="O3316" s="12"/>
      <c r="P3316" s="12"/>
      <c r="Q3316" s="12"/>
      <c r="R3316" s="12"/>
      <c r="S3316" s="12"/>
      <c r="T3316" s="12"/>
    </row>
    <row r="3317" spans="1:20" s="1" customFormat="1" x14ac:dyDescent="0.4">
      <c r="A3317" s="12"/>
      <c r="B3317" s="12"/>
      <c r="C3317" s="42"/>
      <c r="D3317" s="12"/>
      <c r="E3317" s="12"/>
      <c r="F3317" s="12"/>
      <c r="G3317" s="12"/>
      <c r="H3317" s="12"/>
      <c r="I3317" s="12"/>
      <c r="J3317" s="12"/>
      <c r="K3317" s="12"/>
      <c r="L3317" s="12"/>
      <c r="M3317" s="49"/>
      <c r="N3317" s="49"/>
      <c r="O3317" s="12"/>
      <c r="P3317" s="12"/>
      <c r="Q3317" s="12"/>
      <c r="R3317" s="12"/>
      <c r="S3317" s="12"/>
      <c r="T3317" s="12"/>
    </row>
    <row r="3318" spans="1:20" s="1" customFormat="1" x14ac:dyDescent="0.4">
      <c r="A3318" s="12"/>
      <c r="B3318" s="12"/>
      <c r="C3318" s="42"/>
      <c r="D3318" s="12"/>
      <c r="E3318" s="12"/>
      <c r="F3318" s="12"/>
      <c r="G3318" s="12"/>
      <c r="H3318" s="12"/>
      <c r="I3318" s="12"/>
      <c r="J3318" s="12"/>
      <c r="K3318" s="12"/>
      <c r="L3318" s="12"/>
      <c r="M3318" s="49"/>
      <c r="N3318" s="49"/>
      <c r="O3318" s="12"/>
      <c r="P3318" s="12"/>
      <c r="Q3318" s="12"/>
      <c r="R3318" s="12"/>
      <c r="S3318" s="12"/>
      <c r="T3318" s="12"/>
    </row>
    <row r="3319" spans="1:20" s="1" customFormat="1" x14ac:dyDescent="0.4">
      <c r="A3319" s="12"/>
      <c r="B3319" s="12"/>
      <c r="C3319" s="42"/>
      <c r="D3319" s="12"/>
      <c r="E3319" s="12"/>
      <c r="F3319" s="12"/>
      <c r="G3319" s="12"/>
      <c r="H3319" s="12"/>
      <c r="I3319" s="12"/>
      <c r="J3319" s="12"/>
      <c r="K3319" s="12"/>
      <c r="L3319" s="12"/>
      <c r="M3319" s="49"/>
      <c r="N3319" s="49"/>
      <c r="O3319" s="12"/>
      <c r="P3319" s="12"/>
      <c r="Q3319" s="12"/>
      <c r="R3319" s="12"/>
      <c r="S3319" s="12"/>
      <c r="T3319" s="12"/>
    </row>
    <row r="3320" spans="1:20" s="1" customFormat="1" x14ac:dyDescent="0.4">
      <c r="A3320" s="12"/>
      <c r="B3320" s="12"/>
      <c r="C3320" s="42"/>
      <c r="D3320" s="12"/>
      <c r="E3320" s="12"/>
      <c r="F3320" s="12"/>
      <c r="G3320" s="12"/>
      <c r="H3320" s="12"/>
      <c r="I3320" s="12"/>
      <c r="J3320" s="12"/>
      <c r="K3320" s="12"/>
      <c r="L3320" s="12"/>
      <c r="M3320" s="49"/>
      <c r="N3320" s="49"/>
      <c r="O3320" s="12"/>
      <c r="P3320" s="12"/>
      <c r="Q3320" s="12"/>
      <c r="R3320" s="12"/>
      <c r="S3320" s="12"/>
      <c r="T3320" s="12"/>
    </row>
    <row r="3321" spans="1:20" s="1" customFormat="1" x14ac:dyDescent="0.4">
      <c r="A3321" s="12"/>
      <c r="B3321" s="12"/>
      <c r="C3321" s="42"/>
      <c r="D3321" s="12"/>
      <c r="E3321" s="12"/>
      <c r="F3321" s="12"/>
      <c r="G3321" s="12"/>
      <c r="H3321" s="12"/>
      <c r="I3321" s="12"/>
      <c r="J3321" s="12"/>
      <c r="K3321" s="12"/>
      <c r="L3321" s="12"/>
      <c r="M3321" s="49"/>
      <c r="N3321" s="49"/>
      <c r="O3321" s="12"/>
      <c r="P3321" s="12"/>
      <c r="Q3321" s="12"/>
      <c r="R3321" s="12"/>
      <c r="S3321" s="12"/>
      <c r="T3321" s="12"/>
    </row>
    <row r="3322" spans="1:20" s="1" customFormat="1" x14ac:dyDescent="0.4">
      <c r="A3322" s="12"/>
      <c r="B3322" s="12"/>
      <c r="C3322" s="42"/>
      <c r="D3322" s="12"/>
      <c r="E3322" s="12"/>
      <c r="F3322" s="12"/>
      <c r="G3322" s="12"/>
      <c r="H3322" s="12"/>
      <c r="I3322" s="12"/>
      <c r="J3322" s="12"/>
      <c r="K3322" s="12"/>
      <c r="L3322" s="12"/>
      <c r="M3322" s="49"/>
      <c r="N3322" s="49"/>
      <c r="O3322" s="12"/>
      <c r="P3322" s="12"/>
      <c r="Q3322" s="12"/>
      <c r="R3322" s="12"/>
      <c r="S3322" s="12"/>
      <c r="T3322" s="12"/>
    </row>
    <row r="3323" spans="1:20" s="1" customFormat="1" x14ac:dyDescent="0.4">
      <c r="A3323" s="12"/>
      <c r="B3323" s="12"/>
      <c r="C3323" s="42"/>
      <c r="D3323" s="12"/>
      <c r="E3323" s="12"/>
      <c r="F3323" s="12"/>
      <c r="G3323" s="12"/>
      <c r="H3323" s="12"/>
      <c r="I3323" s="12"/>
      <c r="J3323" s="12"/>
      <c r="K3323" s="12"/>
      <c r="L3323" s="12"/>
      <c r="M3323" s="49"/>
      <c r="N3323" s="49"/>
      <c r="O3323" s="12"/>
      <c r="P3323" s="12"/>
      <c r="Q3323" s="12"/>
      <c r="R3323" s="12"/>
      <c r="S3323" s="12"/>
      <c r="T3323" s="12"/>
    </row>
    <row r="3324" spans="1:20" s="1" customFormat="1" x14ac:dyDescent="0.4">
      <c r="A3324" s="12"/>
      <c r="B3324" s="12"/>
      <c r="C3324" s="42"/>
      <c r="D3324" s="12"/>
      <c r="E3324" s="12"/>
      <c r="F3324" s="12"/>
      <c r="G3324" s="12"/>
      <c r="H3324" s="12"/>
      <c r="I3324" s="12"/>
      <c r="J3324" s="12"/>
      <c r="K3324" s="12"/>
      <c r="L3324" s="12"/>
      <c r="M3324" s="49"/>
      <c r="N3324" s="49"/>
      <c r="O3324" s="12"/>
      <c r="P3324" s="12"/>
      <c r="Q3324" s="12"/>
      <c r="R3324" s="12"/>
      <c r="S3324" s="12"/>
      <c r="T3324" s="12"/>
    </row>
    <row r="3325" spans="1:20" s="1" customFormat="1" x14ac:dyDescent="0.4">
      <c r="A3325" s="12"/>
      <c r="B3325" s="12"/>
      <c r="C3325" s="42"/>
      <c r="D3325" s="12"/>
      <c r="E3325" s="12"/>
      <c r="F3325" s="12"/>
      <c r="G3325" s="12"/>
      <c r="H3325" s="12"/>
      <c r="I3325" s="12"/>
      <c r="J3325" s="12"/>
      <c r="K3325" s="12"/>
      <c r="L3325" s="12"/>
      <c r="M3325" s="49"/>
      <c r="N3325" s="49"/>
      <c r="O3325" s="12"/>
      <c r="P3325" s="12"/>
      <c r="Q3325" s="12"/>
      <c r="R3325" s="12"/>
      <c r="S3325" s="12"/>
      <c r="T3325" s="12"/>
    </row>
    <row r="3326" spans="1:20" s="1" customFormat="1" x14ac:dyDescent="0.4">
      <c r="A3326" s="12"/>
      <c r="B3326" s="12"/>
      <c r="C3326" s="42"/>
      <c r="D3326" s="12"/>
      <c r="E3326" s="12"/>
      <c r="F3326" s="12"/>
      <c r="G3326" s="12"/>
      <c r="H3326" s="12"/>
      <c r="I3326" s="12"/>
      <c r="J3326" s="12"/>
      <c r="K3326" s="12"/>
      <c r="L3326" s="12"/>
      <c r="M3326" s="49"/>
      <c r="N3326" s="49"/>
      <c r="O3326" s="12"/>
      <c r="P3326" s="12"/>
      <c r="Q3326" s="12"/>
      <c r="R3326" s="12"/>
      <c r="S3326" s="12"/>
      <c r="T3326" s="12"/>
    </row>
    <row r="3327" spans="1:20" s="1" customFormat="1" x14ac:dyDescent="0.4">
      <c r="A3327" s="12"/>
      <c r="B3327" s="12"/>
      <c r="C3327" s="42"/>
      <c r="D3327" s="12"/>
      <c r="E3327" s="12"/>
      <c r="F3327" s="12"/>
      <c r="G3327" s="12"/>
      <c r="H3327" s="12"/>
      <c r="I3327" s="12"/>
      <c r="J3327" s="12"/>
      <c r="K3327" s="12"/>
      <c r="L3327" s="12"/>
      <c r="M3327" s="49"/>
      <c r="N3327" s="49"/>
      <c r="O3327" s="12"/>
      <c r="P3327" s="12"/>
      <c r="Q3327" s="12"/>
      <c r="R3327" s="12"/>
      <c r="S3327" s="12"/>
      <c r="T3327" s="12"/>
    </row>
    <row r="3328" spans="1:20" s="1" customFormat="1" x14ac:dyDescent="0.4">
      <c r="A3328" s="12"/>
      <c r="B3328" s="12"/>
      <c r="C3328" s="42"/>
      <c r="D3328" s="12"/>
      <c r="E3328" s="12"/>
      <c r="F3328" s="12"/>
      <c r="G3328" s="12"/>
      <c r="H3328" s="12"/>
      <c r="I3328" s="12"/>
      <c r="J3328" s="12"/>
      <c r="K3328" s="12"/>
      <c r="L3328" s="12"/>
      <c r="M3328" s="49"/>
      <c r="N3328" s="49"/>
      <c r="O3328" s="12"/>
      <c r="P3328" s="12"/>
      <c r="Q3328" s="12"/>
      <c r="R3328" s="12"/>
      <c r="S3328" s="12"/>
      <c r="T3328" s="12"/>
    </row>
    <row r="3329" spans="1:20" s="1" customFormat="1" x14ac:dyDescent="0.4">
      <c r="A3329" s="12"/>
      <c r="B3329" s="12"/>
      <c r="C3329" s="42"/>
      <c r="D3329" s="12"/>
      <c r="E3329" s="12"/>
      <c r="F3329" s="12"/>
      <c r="G3329" s="12"/>
      <c r="H3329" s="12"/>
      <c r="I3329" s="12"/>
      <c r="J3329" s="12"/>
      <c r="K3329" s="12"/>
      <c r="L3329" s="12"/>
      <c r="M3329" s="49"/>
      <c r="N3329" s="49"/>
      <c r="O3329" s="12"/>
      <c r="P3329" s="12"/>
      <c r="Q3329" s="12"/>
      <c r="R3329" s="12"/>
      <c r="S3329" s="12"/>
      <c r="T3329" s="12"/>
    </row>
    <row r="3330" spans="1:20" s="1" customFormat="1" x14ac:dyDescent="0.4">
      <c r="A3330" s="12"/>
      <c r="B3330" s="12"/>
      <c r="C3330" s="42"/>
      <c r="D3330" s="12"/>
      <c r="E3330" s="12"/>
      <c r="F3330" s="12"/>
      <c r="G3330" s="12"/>
      <c r="H3330" s="12"/>
      <c r="I3330" s="12"/>
      <c r="J3330" s="12"/>
      <c r="K3330" s="12"/>
      <c r="L3330" s="12"/>
      <c r="M3330" s="49"/>
      <c r="N3330" s="49"/>
      <c r="O3330" s="12"/>
      <c r="P3330" s="12"/>
      <c r="Q3330" s="12"/>
      <c r="R3330" s="12"/>
      <c r="S3330" s="12"/>
      <c r="T3330" s="12"/>
    </row>
    <row r="3331" spans="1:20" s="1" customFormat="1" x14ac:dyDescent="0.4">
      <c r="A3331" s="12"/>
      <c r="B3331" s="12"/>
      <c r="C3331" s="42"/>
      <c r="D3331" s="12"/>
      <c r="E3331" s="12"/>
      <c r="F3331" s="12"/>
      <c r="G3331" s="12"/>
      <c r="H3331" s="12"/>
      <c r="I3331" s="12"/>
      <c r="J3331" s="12"/>
      <c r="K3331" s="12"/>
      <c r="L3331" s="12"/>
      <c r="M3331" s="49"/>
      <c r="N3331" s="49"/>
      <c r="O3331" s="12"/>
      <c r="P3331" s="12"/>
      <c r="Q3331" s="12"/>
      <c r="R3331" s="12"/>
      <c r="S3331" s="12"/>
      <c r="T3331" s="12"/>
    </row>
    <row r="3332" spans="1:20" s="1" customFormat="1" x14ac:dyDescent="0.4">
      <c r="A3332" s="12"/>
      <c r="B3332" s="12"/>
      <c r="C3332" s="42"/>
      <c r="D3332" s="12"/>
      <c r="E3332" s="12"/>
      <c r="F3332" s="12"/>
      <c r="G3332" s="12"/>
      <c r="H3332" s="12"/>
      <c r="I3332" s="12"/>
      <c r="J3332" s="12"/>
      <c r="K3332" s="12"/>
      <c r="L3332" s="12"/>
      <c r="M3332" s="49"/>
      <c r="N3332" s="49"/>
      <c r="O3332" s="12"/>
      <c r="P3332" s="12"/>
      <c r="Q3332" s="12"/>
      <c r="R3332" s="12"/>
      <c r="S3332" s="12"/>
      <c r="T3332" s="12"/>
    </row>
    <row r="3333" spans="1:20" s="1" customFormat="1" x14ac:dyDescent="0.4">
      <c r="A3333" s="12"/>
      <c r="B3333" s="12"/>
      <c r="C3333" s="42"/>
      <c r="D3333" s="12"/>
      <c r="E3333" s="12"/>
      <c r="F3333" s="12"/>
      <c r="G3333" s="12"/>
      <c r="H3333" s="12"/>
      <c r="I3333" s="12"/>
      <c r="J3333" s="12"/>
      <c r="K3333" s="12"/>
      <c r="L3333" s="12"/>
      <c r="M3333" s="49"/>
      <c r="N3333" s="49"/>
      <c r="O3333" s="12"/>
      <c r="P3333" s="12"/>
      <c r="Q3333" s="12"/>
      <c r="R3333" s="12"/>
      <c r="S3333" s="12"/>
      <c r="T3333" s="12"/>
    </row>
    <row r="3334" spans="1:20" s="1" customFormat="1" x14ac:dyDescent="0.4">
      <c r="A3334" s="12"/>
      <c r="B3334" s="12"/>
      <c r="C3334" s="42"/>
      <c r="D3334" s="12"/>
      <c r="E3334" s="12"/>
      <c r="F3334" s="12"/>
      <c r="G3334" s="12"/>
      <c r="H3334" s="12"/>
      <c r="I3334" s="12"/>
      <c r="J3334" s="12"/>
      <c r="K3334" s="12"/>
      <c r="L3334" s="12"/>
      <c r="M3334" s="49"/>
      <c r="N3334" s="49"/>
      <c r="O3334" s="12"/>
      <c r="P3334" s="12"/>
      <c r="Q3334" s="12"/>
      <c r="R3334" s="12"/>
      <c r="S3334" s="12"/>
      <c r="T3334" s="12"/>
    </row>
    <row r="3335" spans="1:20" s="1" customFormat="1" x14ac:dyDescent="0.4">
      <c r="A3335" s="12"/>
      <c r="B3335" s="12"/>
      <c r="C3335" s="42"/>
      <c r="D3335" s="12"/>
      <c r="E3335" s="12"/>
      <c r="F3335" s="12"/>
      <c r="G3335" s="12"/>
      <c r="H3335" s="12"/>
      <c r="I3335" s="12"/>
      <c r="J3335" s="12"/>
      <c r="K3335" s="12"/>
      <c r="L3335" s="12"/>
      <c r="M3335" s="49"/>
      <c r="N3335" s="49"/>
      <c r="O3335" s="12"/>
      <c r="P3335" s="12"/>
      <c r="Q3335" s="12"/>
      <c r="R3335" s="12"/>
      <c r="S3335" s="12"/>
      <c r="T3335" s="12"/>
    </row>
    <row r="3336" spans="1:20" s="1" customFormat="1" x14ac:dyDescent="0.4">
      <c r="A3336" s="12"/>
      <c r="B3336" s="12"/>
      <c r="C3336" s="42"/>
      <c r="D3336" s="12"/>
      <c r="E3336" s="12"/>
      <c r="F3336" s="12"/>
      <c r="G3336" s="12"/>
      <c r="H3336" s="12"/>
      <c r="I3336" s="12"/>
      <c r="J3336" s="12"/>
      <c r="K3336" s="12"/>
      <c r="L3336" s="12"/>
      <c r="M3336" s="49"/>
      <c r="N3336" s="49"/>
      <c r="O3336" s="12"/>
      <c r="P3336" s="12"/>
      <c r="Q3336" s="12"/>
      <c r="R3336" s="12"/>
      <c r="S3336" s="12"/>
      <c r="T3336" s="12"/>
    </row>
    <row r="3337" spans="1:20" s="1" customFormat="1" x14ac:dyDescent="0.4">
      <c r="A3337" s="12"/>
      <c r="B3337" s="12"/>
      <c r="C3337" s="42"/>
      <c r="D3337" s="12"/>
      <c r="E3337" s="12"/>
      <c r="F3337" s="12"/>
      <c r="G3337" s="12"/>
      <c r="H3337" s="12"/>
      <c r="I3337" s="12"/>
      <c r="J3337" s="12"/>
      <c r="K3337" s="12"/>
      <c r="L3337" s="12"/>
      <c r="M3337" s="49"/>
      <c r="N3337" s="49"/>
      <c r="O3337" s="12"/>
      <c r="P3337" s="12"/>
      <c r="Q3337" s="12"/>
      <c r="R3337" s="12"/>
      <c r="S3337" s="12"/>
      <c r="T3337" s="12"/>
    </row>
    <row r="3338" spans="1:20" s="1" customFormat="1" x14ac:dyDescent="0.4">
      <c r="A3338" s="12"/>
      <c r="B3338" s="12"/>
      <c r="C3338" s="42"/>
      <c r="D3338" s="12"/>
      <c r="E3338" s="12"/>
      <c r="F3338" s="12"/>
      <c r="G3338" s="12"/>
      <c r="H3338" s="12"/>
      <c r="I3338" s="12"/>
      <c r="J3338" s="12"/>
      <c r="K3338" s="12"/>
      <c r="L3338" s="12"/>
      <c r="M3338" s="49"/>
      <c r="N3338" s="49"/>
      <c r="O3338" s="12"/>
      <c r="P3338" s="12"/>
      <c r="Q3338" s="12"/>
      <c r="R3338" s="12"/>
      <c r="S3338" s="12"/>
      <c r="T3338" s="12"/>
    </row>
    <row r="3339" spans="1:20" s="1" customFormat="1" x14ac:dyDescent="0.4">
      <c r="A3339" s="12"/>
      <c r="B3339" s="12"/>
      <c r="C3339" s="42"/>
      <c r="D3339" s="12"/>
      <c r="E3339" s="12"/>
      <c r="F3339" s="12"/>
      <c r="G3339" s="12"/>
      <c r="H3339" s="12"/>
      <c r="I3339" s="12"/>
      <c r="J3339" s="12"/>
      <c r="K3339" s="12"/>
      <c r="L3339" s="12"/>
      <c r="M3339" s="49"/>
      <c r="N3339" s="49"/>
      <c r="O3339" s="12"/>
      <c r="P3339" s="12"/>
      <c r="Q3339" s="12"/>
      <c r="R3339" s="12"/>
      <c r="S3339" s="12"/>
      <c r="T3339" s="12"/>
    </row>
    <row r="3340" spans="1:20" s="1" customFormat="1" x14ac:dyDescent="0.4">
      <c r="A3340" s="12"/>
      <c r="B3340" s="12"/>
      <c r="C3340" s="42"/>
      <c r="D3340" s="12"/>
      <c r="E3340" s="12"/>
      <c r="F3340" s="12"/>
      <c r="G3340" s="12"/>
      <c r="H3340" s="12"/>
      <c r="I3340" s="12"/>
      <c r="J3340" s="12"/>
      <c r="K3340" s="12"/>
      <c r="L3340" s="12"/>
      <c r="M3340" s="49"/>
      <c r="N3340" s="49"/>
      <c r="O3340" s="12"/>
      <c r="P3340" s="12"/>
      <c r="Q3340" s="12"/>
      <c r="R3340" s="12"/>
      <c r="S3340" s="12"/>
      <c r="T3340" s="12"/>
    </row>
    <row r="3341" spans="1:20" s="1" customFormat="1" x14ac:dyDescent="0.4">
      <c r="A3341" s="12"/>
      <c r="B3341" s="12"/>
      <c r="C3341" s="42"/>
      <c r="D3341" s="12"/>
      <c r="E3341" s="12"/>
      <c r="F3341" s="12"/>
      <c r="G3341" s="12"/>
      <c r="H3341" s="12"/>
      <c r="I3341" s="12"/>
      <c r="J3341" s="12"/>
      <c r="K3341" s="12"/>
      <c r="L3341" s="12"/>
      <c r="M3341" s="49"/>
      <c r="N3341" s="49"/>
      <c r="O3341" s="12"/>
      <c r="P3341" s="12"/>
      <c r="Q3341" s="12"/>
      <c r="R3341" s="12"/>
      <c r="S3341" s="12"/>
      <c r="T3341" s="12"/>
    </row>
    <row r="3342" spans="1:20" s="1" customFormat="1" x14ac:dyDescent="0.4">
      <c r="A3342" s="12"/>
      <c r="B3342" s="12"/>
      <c r="C3342" s="42"/>
      <c r="D3342" s="12"/>
      <c r="E3342" s="12"/>
      <c r="F3342" s="12"/>
      <c r="G3342" s="12"/>
      <c r="H3342" s="12"/>
      <c r="I3342" s="12"/>
      <c r="J3342" s="12"/>
      <c r="K3342" s="12"/>
      <c r="L3342" s="12"/>
      <c r="M3342" s="49"/>
      <c r="N3342" s="49"/>
      <c r="O3342" s="12"/>
      <c r="P3342" s="12"/>
      <c r="Q3342" s="12"/>
      <c r="R3342" s="12"/>
      <c r="S3342" s="12"/>
      <c r="T3342" s="12"/>
    </row>
    <row r="3343" spans="1:20" s="1" customFormat="1" x14ac:dyDescent="0.4">
      <c r="A3343" s="12"/>
      <c r="B3343" s="12"/>
      <c r="C3343" s="42"/>
      <c r="D3343" s="12"/>
      <c r="E3343" s="12"/>
      <c r="F3343" s="12"/>
      <c r="G3343" s="12"/>
      <c r="H3343" s="12"/>
      <c r="I3343" s="12"/>
      <c r="J3343" s="12"/>
      <c r="K3343" s="12"/>
      <c r="L3343" s="12"/>
      <c r="M3343" s="49"/>
      <c r="N3343" s="49"/>
      <c r="O3343" s="12"/>
      <c r="P3343" s="12"/>
      <c r="Q3343" s="12"/>
      <c r="R3343" s="12"/>
      <c r="S3343" s="12"/>
      <c r="T3343" s="12"/>
    </row>
    <row r="3344" spans="1:20" s="1" customFormat="1" x14ac:dyDescent="0.4">
      <c r="A3344" s="12"/>
      <c r="B3344" s="12"/>
      <c r="C3344" s="42"/>
      <c r="D3344" s="12"/>
      <c r="E3344" s="12"/>
      <c r="F3344" s="12"/>
      <c r="G3344" s="12"/>
      <c r="H3344" s="12"/>
      <c r="I3344" s="12"/>
      <c r="J3344" s="12"/>
      <c r="K3344" s="12"/>
      <c r="L3344" s="12"/>
      <c r="M3344" s="49"/>
      <c r="N3344" s="49"/>
      <c r="O3344" s="12"/>
      <c r="P3344" s="12"/>
      <c r="Q3344" s="12"/>
      <c r="R3344" s="12"/>
      <c r="S3344" s="12"/>
      <c r="T3344" s="12"/>
    </row>
    <row r="3345" spans="1:20" s="1" customFormat="1" x14ac:dyDescent="0.4">
      <c r="A3345" s="12"/>
      <c r="B3345" s="12"/>
      <c r="C3345" s="42"/>
      <c r="D3345" s="12"/>
      <c r="E3345" s="12"/>
      <c r="F3345" s="12"/>
      <c r="G3345" s="12"/>
      <c r="H3345" s="12"/>
      <c r="I3345" s="12"/>
      <c r="J3345" s="12"/>
      <c r="K3345" s="12"/>
      <c r="L3345" s="12"/>
      <c r="M3345" s="49"/>
      <c r="N3345" s="49"/>
      <c r="O3345" s="12"/>
      <c r="P3345" s="12"/>
      <c r="Q3345" s="12"/>
      <c r="R3345" s="12"/>
      <c r="S3345" s="12"/>
      <c r="T3345" s="12"/>
    </row>
    <row r="3346" spans="1:20" s="1" customFormat="1" x14ac:dyDescent="0.4">
      <c r="A3346" s="12"/>
      <c r="B3346" s="12"/>
      <c r="C3346" s="42"/>
      <c r="D3346" s="12"/>
      <c r="E3346" s="12"/>
      <c r="F3346" s="12"/>
      <c r="G3346" s="12"/>
      <c r="H3346" s="12"/>
      <c r="I3346" s="12"/>
      <c r="J3346" s="12"/>
      <c r="K3346" s="12"/>
      <c r="L3346" s="12"/>
      <c r="M3346" s="49"/>
      <c r="N3346" s="49"/>
      <c r="O3346" s="12"/>
      <c r="P3346" s="12"/>
      <c r="Q3346" s="12"/>
      <c r="R3346" s="12"/>
      <c r="S3346" s="12"/>
      <c r="T3346" s="12"/>
    </row>
    <row r="3347" spans="1:20" s="1" customFormat="1" x14ac:dyDescent="0.4">
      <c r="A3347" s="12"/>
      <c r="B3347" s="12"/>
      <c r="C3347" s="42"/>
      <c r="D3347" s="12"/>
      <c r="E3347" s="12"/>
      <c r="F3347" s="12"/>
      <c r="G3347" s="12"/>
      <c r="H3347" s="12"/>
      <c r="I3347" s="12"/>
      <c r="J3347" s="12"/>
      <c r="K3347" s="12"/>
      <c r="L3347" s="12"/>
      <c r="M3347" s="49"/>
      <c r="N3347" s="49"/>
      <c r="O3347" s="12"/>
      <c r="P3347" s="12"/>
      <c r="Q3347" s="12"/>
      <c r="R3347" s="12"/>
      <c r="S3347" s="12"/>
      <c r="T3347" s="12"/>
    </row>
    <row r="3348" spans="1:20" s="1" customFormat="1" x14ac:dyDescent="0.4">
      <c r="A3348" s="12"/>
      <c r="B3348" s="12"/>
      <c r="C3348" s="42"/>
      <c r="D3348" s="12"/>
      <c r="E3348" s="12"/>
      <c r="F3348" s="12"/>
      <c r="G3348" s="12"/>
      <c r="H3348" s="12"/>
      <c r="I3348" s="12"/>
      <c r="J3348" s="12"/>
      <c r="K3348" s="12"/>
      <c r="L3348" s="12"/>
      <c r="M3348" s="49"/>
      <c r="N3348" s="49"/>
      <c r="O3348" s="12"/>
      <c r="P3348" s="12"/>
      <c r="Q3348" s="12"/>
      <c r="R3348" s="12"/>
      <c r="S3348" s="12"/>
      <c r="T3348" s="12"/>
    </row>
    <row r="3349" spans="1:20" s="1" customFormat="1" x14ac:dyDescent="0.4">
      <c r="A3349" s="12"/>
      <c r="B3349" s="12"/>
      <c r="C3349" s="42"/>
      <c r="D3349" s="12"/>
      <c r="E3349" s="12"/>
      <c r="F3349" s="12"/>
      <c r="G3349" s="12"/>
      <c r="H3349" s="12"/>
      <c r="I3349" s="12"/>
      <c r="J3349" s="12"/>
      <c r="K3349" s="12"/>
      <c r="L3349" s="12"/>
      <c r="M3349" s="49"/>
      <c r="N3349" s="49"/>
      <c r="O3349" s="12"/>
      <c r="P3349" s="12"/>
      <c r="Q3349" s="12"/>
      <c r="R3349" s="12"/>
      <c r="S3349" s="12"/>
      <c r="T3349" s="12"/>
    </row>
    <row r="3350" spans="1:20" s="1" customFormat="1" x14ac:dyDescent="0.4">
      <c r="A3350" s="12"/>
      <c r="B3350" s="12"/>
      <c r="C3350" s="42"/>
      <c r="D3350" s="12"/>
      <c r="E3350" s="12"/>
      <c r="F3350" s="12"/>
      <c r="G3350" s="12"/>
      <c r="H3350" s="12"/>
      <c r="I3350" s="12"/>
      <c r="J3350" s="12"/>
      <c r="K3350" s="12"/>
      <c r="L3350" s="12"/>
      <c r="M3350" s="49"/>
      <c r="N3350" s="49"/>
      <c r="O3350" s="12"/>
      <c r="P3350" s="12"/>
      <c r="Q3350" s="12"/>
      <c r="R3350" s="12"/>
      <c r="S3350" s="12"/>
      <c r="T3350" s="12"/>
    </row>
    <row r="3351" spans="1:20" s="1" customFormat="1" x14ac:dyDescent="0.4">
      <c r="A3351" s="12"/>
      <c r="B3351" s="12"/>
      <c r="C3351" s="42"/>
      <c r="D3351" s="12"/>
      <c r="E3351" s="12"/>
      <c r="F3351" s="12"/>
      <c r="G3351" s="12"/>
      <c r="H3351" s="12"/>
      <c r="I3351" s="12"/>
      <c r="J3351" s="12"/>
      <c r="K3351" s="12"/>
      <c r="L3351" s="12"/>
      <c r="M3351" s="49"/>
      <c r="N3351" s="49"/>
      <c r="O3351" s="12"/>
      <c r="P3351" s="12"/>
      <c r="Q3351" s="12"/>
      <c r="R3351" s="12"/>
      <c r="S3351" s="12"/>
      <c r="T3351" s="12"/>
    </row>
    <row r="3352" spans="1:20" s="1" customFormat="1" x14ac:dyDescent="0.4">
      <c r="A3352" s="12"/>
      <c r="B3352" s="12"/>
      <c r="C3352" s="42"/>
      <c r="D3352" s="12"/>
      <c r="E3352" s="12"/>
      <c r="F3352" s="12"/>
      <c r="G3352" s="12"/>
      <c r="H3352" s="12"/>
      <c r="I3352" s="12"/>
      <c r="J3352" s="12"/>
      <c r="K3352" s="12"/>
      <c r="L3352" s="12"/>
      <c r="M3352" s="49"/>
      <c r="N3352" s="49"/>
      <c r="O3352" s="12"/>
      <c r="P3352" s="12"/>
      <c r="Q3352" s="12"/>
      <c r="R3352" s="12"/>
      <c r="S3352" s="12"/>
      <c r="T3352" s="12"/>
    </row>
    <row r="3353" spans="1:20" s="1" customFormat="1" x14ac:dyDescent="0.4">
      <c r="A3353" s="12"/>
      <c r="B3353" s="12"/>
      <c r="C3353" s="42"/>
      <c r="D3353" s="12"/>
      <c r="E3353" s="12"/>
      <c r="F3353" s="12"/>
      <c r="G3353" s="12"/>
      <c r="H3353" s="12"/>
      <c r="I3353" s="12"/>
      <c r="J3353" s="12"/>
      <c r="K3353" s="12"/>
      <c r="L3353" s="12"/>
      <c r="M3353" s="49"/>
      <c r="N3353" s="49"/>
      <c r="O3353" s="12"/>
      <c r="P3353" s="12"/>
      <c r="Q3353" s="12"/>
      <c r="R3353" s="12"/>
      <c r="S3353" s="12"/>
      <c r="T3353" s="12"/>
    </row>
    <row r="3354" spans="1:20" s="1" customFormat="1" x14ac:dyDescent="0.4">
      <c r="A3354" s="12"/>
      <c r="B3354" s="12"/>
      <c r="C3354" s="42"/>
      <c r="D3354" s="12"/>
      <c r="E3354" s="12"/>
      <c r="F3354" s="12"/>
      <c r="G3354" s="12"/>
      <c r="H3354" s="12"/>
      <c r="I3354" s="12"/>
      <c r="J3354" s="12"/>
      <c r="K3354" s="12"/>
      <c r="L3354" s="12"/>
      <c r="M3354" s="49"/>
      <c r="N3354" s="49"/>
      <c r="O3354" s="12"/>
      <c r="P3354" s="12"/>
      <c r="Q3354" s="12"/>
      <c r="R3354" s="12"/>
      <c r="S3354" s="12"/>
      <c r="T3354" s="12"/>
    </row>
    <row r="3355" spans="1:20" s="1" customFormat="1" x14ac:dyDescent="0.4">
      <c r="A3355" s="12"/>
      <c r="B3355" s="12"/>
      <c r="C3355" s="42"/>
      <c r="D3355" s="12"/>
      <c r="E3355" s="12"/>
      <c r="F3355" s="12"/>
      <c r="G3355" s="12"/>
      <c r="H3355" s="12"/>
      <c r="I3355" s="12"/>
      <c r="J3355" s="12"/>
      <c r="K3355" s="12"/>
      <c r="L3355" s="12"/>
      <c r="M3355" s="49"/>
      <c r="N3355" s="49"/>
      <c r="O3355" s="12"/>
      <c r="P3355" s="12"/>
      <c r="Q3355" s="12"/>
      <c r="R3355" s="12"/>
      <c r="S3355" s="12"/>
      <c r="T3355" s="12"/>
    </row>
    <row r="3356" spans="1:20" s="1" customFormat="1" x14ac:dyDescent="0.4">
      <c r="A3356" s="12"/>
      <c r="B3356" s="12"/>
      <c r="C3356" s="42"/>
      <c r="D3356" s="12"/>
      <c r="E3356" s="12"/>
      <c r="F3356" s="12"/>
      <c r="G3356" s="12"/>
      <c r="H3356" s="12"/>
      <c r="I3356" s="12"/>
      <c r="J3356" s="12"/>
      <c r="K3356" s="12"/>
      <c r="L3356" s="12"/>
      <c r="M3356" s="49"/>
      <c r="N3356" s="49"/>
      <c r="O3356" s="12"/>
      <c r="P3356" s="12"/>
      <c r="Q3356" s="12"/>
      <c r="R3356" s="12"/>
      <c r="S3356" s="12"/>
      <c r="T3356" s="12"/>
    </row>
    <row r="3357" spans="1:20" s="1" customFormat="1" x14ac:dyDescent="0.4">
      <c r="A3357" s="12"/>
      <c r="B3357" s="12"/>
      <c r="C3357" s="42"/>
      <c r="D3357" s="12"/>
      <c r="E3357" s="12"/>
      <c r="F3357" s="12"/>
      <c r="G3357" s="12"/>
      <c r="H3357" s="12"/>
      <c r="I3357" s="12"/>
      <c r="J3357" s="12"/>
      <c r="K3357" s="12"/>
      <c r="L3357" s="12"/>
      <c r="M3357" s="49"/>
      <c r="N3357" s="49"/>
      <c r="O3357" s="12"/>
      <c r="P3357" s="12"/>
      <c r="Q3357" s="12"/>
      <c r="R3357" s="12"/>
      <c r="S3357" s="12"/>
      <c r="T3357" s="12"/>
    </row>
    <row r="3358" spans="1:20" s="1" customFormat="1" x14ac:dyDescent="0.4">
      <c r="A3358" s="12"/>
      <c r="B3358" s="12"/>
      <c r="C3358" s="42"/>
      <c r="D3358" s="12"/>
      <c r="E3358" s="12"/>
      <c r="F3358" s="12"/>
      <c r="G3358" s="12"/>
      <c r="H3358" s="12"/>
      <c r="I3358" s="12"/>
      <c r="J3358" s="12"/>
      <c r="K3358" s="12"/>
      <c r="L3358" s="12"/>
      <c r="M3358" s="49"/>
      <c r="N3358" s="49"/>
      <c r="O3358" s="12"/>
      <c r="P3358" s="12"/>
      <c r="Q3358" s="12"/>
      <c r="R3358" s="12"/>
      <c r="S3358" s="12"/>
      <c r="T3358" s="12"/>
    </row>
    <row r="3359" spans="1:20" s="1" customFormat="1" x14ac:dyDescent="0.4">
      <c r="A3359" s="12"/>
      <c r="B3359" s="12"/>
      <c r="C3359" s="42"/>
      <c r="D3359" s="12"/>
      <c r="E3359" s="12"/>
      <c r="F3359" s="12"/>
      <c r="G3359" s="12"/>
      <c r="H3359" s="12"/>
      <c r="I3359" s="12"/>
      <c r="J3359" s="12"/>
      <c r="K3359" s="12"/>
      <c r="L3359" s="12"/>
      <c r="M3359" s="49"/>
      <c r="N3359" s="49"/>
      <c r="O3359" s="12"/>
      <c r="P3359" s="12"/>
      <c r="Q3359" s="12"/>
      <c r="R3359" s="12"/>
      <c r="S3359" s="12"/>
      <c r="T3359" s="12"/>
    </row>
    <row r="3360" spans="1:20" s="1" customFormat="1" x14ac:dyDescent="0.4">
      <c r="A3360" s="12"/>
      <c r="B3360" s="12"/>
      <c r="C3360" s="42"/>
      <c r="D3360" s="12"/>
      <c r="E3360" s="12"/>
      <c r="F3360" s="12"/>
      <c r="G3360" s="12"/>
      <c r="H3360" s="12"/>
      <c r="I3360" s="12"/>
      <c r="J3360" s="12"/>
      <c r="K3360" s="12"/>
      <c r="L3360" s="12"/>
      <c r="M3360" s="49"/>
      <c r="N3360" s="49"/>
      <c r="O3360" s="12"/>
      <c r="P3360" s="12"/>
      <c r="Q3360" s="12"/>
      <c r="R3360" s="12"/>
      <c r="S3360" s="12"/>
      <c r="T3360" s="12"/>
    </row>
    <row r="3361" spans="1:20" s="1" customFormat="1" x14ac:dyDescent="0.4">
      <c r="A3361" s="12"/>
      <c r="B3361" s="12"/>
      <c r="C3361" s="42"/>
      <c r="D3361" s="12"/>
      <c r="E3361" s="12"/>
      <c r="F3361" s="12"/>
      <c r="G3361" s="12"/>
      <c r="H3361" s="12"/>
      <c r="I3361" s="12"/>
      <c r="J3361" s="12"/>
      <c r="K3361" s="12"/>
      <c r="L3361" s="12"/>
      <c r="M3361" s="49"/>
      <c r="N3361" s="49"/>
      <c r="O3361" s="12"/>
      <c r="P3361" s="12"/>
      <c r="Q3361" s="12"/>
      <c r="R3361" s="12"/>
      <c r="S3361" s="12"/>
      <c r="T3361" s="12"/>
    </row>
    <row r="3362" spans="1:20" s="1" customFormat="1" x14ac:dyDescent="0.4">
      <c r="A3362" s="12"/>
      <c r="B3362" s="12"/>
      <c r="C3362" s="42"/>
      <c r="D3362" s="12"/>
      <c r="E3362" s="12"/>
      <c r="F3362" s="12"/>
      <c r="G3362" s="12"/>
      <c r="H3362" s="12"/>
      <c r="I3362" s="12"/>
      <c r="J3362" s="12"/>
      <c r="K3362" s="12"/>
      <c r="L3362" s="12"/>
      <c r="M3362" s="49"/>
      <c r="N3362" s="49"/>
      <c r="O3362" s="12"/>
      <c r="P3362" s="12"/>
      <c r="Q3362" s="12"/>
      <c r="R3362" s="12"/>
      <c r="S3362" s="12"/>
      <c r="T3362" s="12"/>
    </row>
    <row r="3363" spans="1:20" s="1" customFormat="1" x14ac:dyDescent="0.4">
      <c r="A3363" s="12"/>
      <c r="B3363" s="12"/>
      <c r="C3363" s="42"/>
      <c r="D3363" s="12"/>
      <c r="E3363" s="12"/>
      <c r="F3363" s="12"/>
      <c r="G3363" s="12"/>
      <c r="H3363" s="12"/>
      <c r="I3363" s="12"/>
      <c r="J3363" s="12"/>
      <c r="K3363" s="12"/>
      <c r="L3363" s="12"/>
      <c r="M3363" s="49"/>
      <c r="N3363" s="49"/>
      <c r="O3363" s="12"/>
      <c r="P3363" s="12"/>
      <c r="Q3363" s="12"/>
      <c r="R3363" s="12"/>
      <c r="S3363" s="12"/>
      <c r="T3363" s="12"/>
    </row>
    <row r="3364" spans="1:20" s="1" customFormat="1" x14ac:dyDescent="0.4">
      <c r="A3364" s="12"/>
      <c r="B3364" s="12"/>
      <c r="C3364" s="42"/>
      <c r="D3364" s="12"/>
      <c r="E3364" s="12"/>
      <c r="F3364" s="12"/>
      <c r="G3364" s="12"/>
      <c r="H3364" s="12"/>
      <c r="I3364" s="12"/>
      <c r="J3364" s="12"/>
      <c r="K3364" s="12"/>
      <c r="L3364" s="12"/>
      <c r="M3364" s="49"/>
      <c r="N3364" s="49"/>
      <c r="O3364" s="12"/>
      <c r="P3364" s="12"/>
      <c r="Q3364" s="12"/>
      <c r="R3364" s="12"/>
      <c r="S3364" s="12"/>
      <c r="T3364" s="12"/>
    </row>
    <row r="3365" spans="1:20" s="1" customFormat="1" x14ac:dyDescent="0.4">
      <c r="A3365" s="12"/>
      <c r="B3365" s="12"/>
      <c r="C3365" s="42"/>
      <c r="D3365" s="12"/>
      <c r="E3365" s="12"/>
      <c r="F3365" s="12"/>
      <c r="G3365" s="12"/>
      <c r="H3365" s="12"/>
      <c r="I3365" s="12"/>
      <c r="J3365" s="12"/>
      <c r="K3365" s="12"/>
      <c r="L3365" s="12"/>
      <c r="M3365" s="49"/>
      <c r="N3365" s="49"/>
      <c r="O3365" s="12"/>
      <c r="P3365" s="12"/>
      <c r="Q3365" s="12"/>
      <c r="R3365" s="12"/>
      <c r="S3365" s="12"/>
      <c r="T3365" s="12"/>
    </row>
    <row r="3366" spans="1:20" s="1" customFormat="1" x14ac:dyDescent="0.4">
      <c r="A3366" s="12"/>
      <c r="B3366" s="12"/>
      <c r="C3366" s="42"/>
      <c r="D3366" s="12"/>
      <c r="E3366" s="12"/>
      <c r="F3366" s="12"/>
      <c r="G3366" s="12"/>
      <c r="H3366" s="12"/>
      <c r="I3366" s="12"/>
      <c r="J3366" s="12"/>
      <c r="K3366" s="12"/>
      <c r="L3366" s="12"/>
      <c r="M3366" s="49"/>
      <c r="N3366" s="49"/>
      <c r="O3366" s="12"/>
      <c r="P3366" s="12"/>
      <c r="Q3366" s="12"/>
      <c r="R3366" s="12"/>
      <c r="S3366" s="12"/>
      <c r="T3366" s="12"/>
    </row>
    <row r="3367" spans="1:20" s="1" customFormat="1" x14ac:dyDescent="0.4">
      <c r="A3367" s="12"/>
      <c r="B3367" s="12"/>
      <c r="C3367" s="42"/>
      <c r="D3367" s="12"/>
      <c r="E3367" s="12"/>
      <c r="F3367" s="12"/>
      <c r="G3367" s="12"/>
      <c r="H3367" s="12"/>
      <c r="I3367" s="12"/>
      <c r="J3367" s="12"/>
      <c r="K3367" s="12"/>
      <c r="L3367" s="12"/>
      <c r="M3367" s="49"/>
      <c r="N3367" s="49"/>
      <c r="O3367" s="12"/>
      <c r="P3367" s="12"/>
      <c r="Q3367" s="12"/>
      <c r="R3367" s="12"/>
      <c r="S3367" s="12"/>
      <c r="T3367" s="12"/>
    </row>
    <row r="3368" spans="1:20" s="1" customFormat="1" x14ac:dyDescent="0.4">
      <c r="A3368" s="12"/>
      <c r="B3368" s="12"/>
      <c r="C3368" s="42"/>
      <c r="D3368" s="12"/>
      <c r="E3368" s="12"/>
      <c r="F3368" s="12"/>
      <c r="G3368" s="12"/>
      <c r="H3368" s="12"/>
      <c r="I3368" s="12"/>
      <c r="J3368" s="12"/>
      <c r="K3368" s="12"/>
      <c r="L3368" s="12"/>
      <c r="M3368" s="49"/>
      <c r="N3368" s="49"/>
      <c r="O3368" s="12"/>
      <c r="P3368" s="12"/>
      <c r="Q3368" s="12"/>
      <c r="R3368" s="12"/>
      <c r="S3368" s="12"/>
      <c r="T3368" s="12"/>
    </row>
    <row r="3369" spans="1:20" s="1" customFormat="1" x14ac:dyDescent="0.4">
      <c r="A3369" s="12"/>
      <c r="B3369" s="12"/>
      <c r="C3369" s="42"/>
      <c r="D3369" s="12"/>
      <c r="E3369" s="12"/>
      <c r="F3369" s="12"/>
      <c r="G3369" s="12"/>
      <c r="H3369" s="12"/>
      <c r="I3369" s="12"/>
      <c r="J3369" s="12"/>
      <c r="K3369" s="12"/>
      <c r="L3369" s="12"/>
      <c r="M3369" s="49"/>
      <c r="N3369" s="49"/>
      <c r="O3369" s="12"/>
      <c r="P3369" s="12"/>
      <c r="Q3369" s="12"/>
      <c r="R3369" s="12"/>
      <c r="S3369" s="12"/>
      <c r="T3369" s="12"/>
    </row>
    <row r="3370" spans="1:20" s="1" customFormat="1" x14ac:dyDescent="0.4">
      <c r="A3370" s="12"/>
      <c r="B3370" s="12"/>
      <c r="C3370" s="42"/>
      <c r="D3370" s="12"/>
      <c r="E3370" s="12"/>
      <c r="F3370" s="12"/>
      <c r="G3370" s="12"/>
      <c r="H3370" s="12"/>
      <c r="I3370" s="12"/>
      <c r="J3370" s="12"/>
      <c r="K3370" s="12"/>
      <c r="L3370" s="12"/>
      <c r="M3370" s="49"/>
      <c r="N3370" s="49"/>
      <c r="O3370" s="12"/>
      <c r="P3370" s="12"/>
      <c r="Q3370" s="12"/>
      <c r="R3370" s="12"/>
      <c r="S3370" s="12"/>
      <c r="T3370" s="12"/>
    </row>
    <row r="3371" spans="1:20" s="1" customFormat="1" x14ac:dyDescent="0.4">
      <c r="A3371" s="12"/>
      <c r="B3371" s="12"/>
      <c r="C3371" s="42"/>
      <c r="D3371" s="12"/>
      <c r="E3371" s="12"/>
      <c r="F3371" s="12"/>
      <c r="G3371" s="12"/>
      <c r="H3371" s="12"/>
      <c r="I3371" s="12"/>
      <c r="J3371" s="12"/>
      <c r="K3371" s="12"/>
      <c r="L3371" s="12"/>
      <c r="M3371" s="49"/>
      <c r="N3371" s="49"/>
      <c r="O3371" s="12"/>
      <c r="P3371" s="12"/>
      <c r="Q3371" s="12"/>
      <c r="R3371" s="12"/>
      <c r="S3371" s="12"/>
      <c r="T3371" s="12"/>
    </row>
    <row r="3372" spans="1:20" s="1" customFormat="1" x14ac:dyDescent="0.4">
      <c r="A3372" s="12"/>
      <c r="B3372" s="12"/>
      <c r="C3372" s="42"/>
      <c r="D3372" s="12"/>
      <c r="E3372" s="12"/>
      <c r="F3372" s="12"/>
      <c r="G3372" s="12"/>
      <c r="H3372" s="12"/>
      <c r="I3372" s="12"/>
      <c r="J3372" s="12"/>
      <c r="K3372" s="12"/>
      <c r="L3372" s="12"/>
      <c r="M3372" s="49"/>
      <c r="N3372" s="49"/>
      <c r="O3372" s="12"/>
      <c r="P3372" s="12"/>
      <c r="Q3372" s="12"/>
      <c r="R3372" s="12"/>
      <c r="S3372" s="12"/>
      <c r="T3372" s="12"/>
    </row>
    <row r="3373" spans="1:20" s="1" customFormat="1" x14ac:dyDescent="0.4">
      <c r="A3373" s="12"/>
      <c r="B3373" s="12"/>
      <c r="C3373" s="42"/>
      <c r="D3373" s="12"/>
      <c r="E3373" s="12"/>
      <c r="F3373" s="12"/>
      <c r="G3373" s="12"/>
      <c r="H3373" s="12"/>
      <c r="I3373" s="12"/>
      <c r="J3373" s="12"/>
      <c r="K3373" s="12"/>
      <c r="L3373" s="12"/>
      <c r="M3373" s="49"/>
      <c r="N3373" s="49"/>
      <c r="O3373" s="12"/>
      <c r="P3373" s="12"/>
      <c r="Q3373" s="12"/>
      <c r="R3373" s="12"/>
      <c r="S3373" s="12"/>
      <c r="T3373" s="12"/>
    </row>
    <row r="3374" spans="1:20" s="1" customFormat="1" x14ac:dyDescent="0.4">
      <c r="A3374" s="12"/>
      <c r="B3374" s="12"/>
      <c r="C3374" s="42"/>
      <c r="D3374" s="12"/>
      <c r="E3374" s="12"/>
      <c r="F3374" s="12"/>
      <c r="G3374" s="12"/>
      <c r="H3374" s="12"/>
      <c r="I3374" s="12"/>
      <c r="J3374" s="12"/>
      <c r="K3374" s="12"/>
      <c r="L3374" s="12"/>
      <c r="M3374" s="49"/>
      <c r="N3374" s="49"/>
      <c r="O3374" s="12"/>
      <c r="P3374" s="12"/>
      <c r="Q3374" s="12"/>
      <c r="R3374" s="12"/>
      <c r="S3374" s="12"/>
      <c r="T3374" s="12"/>
    </row>
    <row r="3375" spans="1:20" s="1" customFormat="1" x14ac:dyDescent="0.4">
      <c r="A3375" s="12"/>
      <c r="B3375" s="12"/>
      <c r="C3375" s="42"/>
      <c r="D3375" s="12"/>
      <c r="E3375" s="12"/>
      <c r="F3375" s="12"/>
      <c r="G3375" s="12"/>
      <c r="H3375" s="12"/>
      <c r="I3375" s="12"/>
      <c r="J3375" s="12"/>
      <c r="K3375" s="12"/>
      <c r="L3375" s="12"/>
      <c r="M3375" s="49"/>
      <c r="N3375" s="49"/>
      <c r="O3375" s="12"/>
      <c r="P3375" s="12"/>
      <c r="Q3375" s="12"/>
      <c r="R3375" s="12"/>
      <c r="S3375" s="12"/>
      <c r="T3375" s="12"/>
    </row>
    <row r="3376" spans="1:20" s="1" customFormat="1" x14ac:dyDescent="0.4">
      <c r="A3376" s="12"/>
      <c r="B3376" s="12"/>
      <c r="C3376" s="42"/>
      <c r="D3376" s="12"/>
      <c r="E3376" s="12"/>
      <c r="F3376" s="12"/>
      <c r="G3376" s="12"/>
      <c r="H3376" s="12"/>
      <c r="I3376" s="12"/>
      <c r="J3376" s="12"/>
      <c r="K3376" s="12"/>
      <c r="L3376" s="12"/>
      <c r="M3376" s="49"/>
      <c r="N3376" s="49"/>
      <c r="O3376" s="12"/>
      <c r="P3376" s="12"/>
      <c r="Q3376" s="12"/>
      <c r="R3376" s="12"/>
      <c r="S3376" s="12"/>
      <c r="T3376" s="12"/>
    </row>
    <row r="3377" spans="1:20" s="1" customFormat="1" x14ac:dyDescent="0.4">
      <c r="A3377" s="12"/>
      <c r="B3377" s="12"/>
      <c r="C3377" s="42"/>
      <c r="D3377" s="12"/>
      <c r="E3377" s="12"/>
      <c r="F3377" s="12"/>
      <c r="G3377" s="12"/>
      <c r="H3377" s="12"/>
      <c r="I3377" s="12"/>
      <c r="J3377" s="12"/>
      <c r="K3377" s="12"/>
      <c r="L3377" s="12"/>
      <c r="M3377" s="49"/>
      <c r="N3377" s="49"/>
      <c r="O3377" s="12"/>
      <c r="P3377" s="12"/>
      <c r="Q3377" s="12"/>
      <c r="R3377" s="12"/>
      <c r="S3377" s="12"/>
      <c r="T3377" s="12"/>
    </row>
    <row r="3378" spans="1:20" s="1" customFormat="1" x14ac:dyDescent="0.4">
      <c r="A3378" s="12"/>
      <c r="B3378" s="12"/>
      <c r="C3378" s="42"/>
      <c r="D3378" s="12"/>
      <c r="E3378" s="12"/>
      <c r="F3378" s="12"/>
      <c r="G3378" s="12"/>
      <c r="H3378" s="12"/>
      <c r="I3378" s="12"/>
      <c r="J3378" s="12"/>
      <c r="K3378" s="12"/>
      <c r="L3378" s="12"/>
      <c r="M3378" s="49"/>
      <c r="N3378" s="49"/>
      <c r="O3378" s="12"/>
      <c r="P3378" s="12"/>
      <c r="Q3378" s="12"/>
      <c r="R3378" s="12"/>
      <c r="S3378" s="12"/>
      <c r="T3378" s="12"/>
    </row>
    <row r="3379" spans="1:20" s="1" customFormat="1" x14ac:dyDescent="0.4">
      <c r="A3379" s="12"/>
      <c r="B3379" s="12"/>
      <c r="C3379" s="42"/>
      <c r="D3379" s="12"/>
      <c r="E3379" s="12"/>
      <c r="F3379" s="12"/>
      <c r="G3379" s="12"/>
      <c r="H3379" s="12"/>
      <c r="I3379" s="12"/>
      <c r="J3379" s="12"/>
      <c r="K3379" s="12"/>
      <c r="L3379" s="12"/>
      <c r="M3379" s="49"/>
      <c r="N3379" s="49"/>
      <c r="O3379" s="12"/>
      <c r="P3379" s="12"/>
      <c r="Q3379" s="12"/>
      <c r="R3379" s="12"/>
      <c r="S3379" s="12"/>
      <c r="T3379" s="12"/>
    </row>
    <row r="3380" spans="1:20" s="1" customFormat="1" x14ac:dyDescent="0.4">
      <c r="A3380" s="12"/>
      <c r="B3380" s="12"/>
      <c r="C3380" s="42"/>
      <c r="D3380" s="12"/>
      <c r="E3380" s="12"/>
      <c r="F3380" s="12"/>
      <c r="G3380" s="12"/>
      <c r="H3380" s="12"/>
      <c r="I3380" s="12"/>
      <c r="J3380" s="12"/>
      <c r="K3380" s="12"/>
      <c r="L3380" s="12"/>
      <c r="M3380" s="49"/>
      <c r="N3380" s="49"/>
      <c r="O3380" s="12"/>
      <c r="P3380" s="12"/>
      <c r="Q3380" s="12"/>
      <c r="R3380" s="12"/>
      <c r="S3380" s="12"/>
      <c r="T3380" s="12"/>
    </row>
    <row r="3381" spans="1:20" s="1" customFormat="1" x14ac:dyDescent="0.4">
      <c r="A3381" s="12"/>
      <c r="B3381" s="12"/>
      <c r="C3381" s="42"/>
      <c r="D3381" s="12"/>
      <c r="E3381" s="12"/>
      <c r="F3381" s="12"/>
      <c r="G3381" s="12"/>
      <c r="H3381" s="12"/>
      <c r="I3381" s="12"/>
      <c r="J3381" s="12"/>
      <c r="K3381" s="12"/>
      <c r="L3381" s="12"/>
      <c r="M3381" s="49"/>
      <c r="N3381" s="49"/>
      <c r="O3381" s="12"/>
      <c r="P3381" s="12"/>
      <c r="Q3381" s="12"/>
      <c r="R3381" s="12"/>
      <c r="S3381" s="12"/>
      <c r="T3381" s="12"/>
    </row>
    <row r="3382" spans="1:20" s="1" customFormat="1" x14ac:dyDescent="0.4">
      <c r="A3382" s="12"/>
      <c r="B3382" s="12"/>
      <c r="C3382" s="42"/>
      <c r="D3382" s="12"/>
      <c r="E3382" s="12"/>
      <c r="F3382" s="12"/>
      <c r="G3382" s="12"/>
      <c r="H3382" s="12"/>
      <c r="I3382" s="12"/>
      <c r="J3382" s="12"/>
      <c r="K3382" s="12"/>
      <c r="L3382" s="12"/>
      <c r="M3382" s="49"/>
      <c r="N3382" s="49"/>
      <c r="O3382" s="12"/>
      <c r="P3382" s="12"/>
      <c r="Q3382" s="12"/>
      <c r="R3382" s="12"/>
      <c r="S3382" s="12"/>
      <c r="T3382" s="12"/>
    </row>
    <row r="3383" spans="1:20" s="1" customFormat="1" x14ac:dyDescent="0.4">
      <c r="A3383" s="12"/>
      <c r="B3383" s="12"/>
      <c r="C3383" s="42"/>
      <c r="D3383" s="12"/>
      <c r="E3383" s="12"/>
      <c r="F3383" s="12"/>
      <c r="G3383" s="12"/>
      <c r="H3383" s="12"/>
      <c r="I3383" s="12"/>
      <c r="J3383" s="12"/>
      <c r="K3383" s="12"/>
      <c r="L3383" s="12"/>
      <c r="M3383" s="49"/>
      <c r="N3383" s="49"/>
      <c r="O3383" s="12"/>
      <c r="P3383" s="12"/>
      <c r="Q3383" s="12"/>
      <c r="R3383" s="12"/>
      <c r="S3383" s="12"/>
      <c r="T3383" s="12"/>
    </row>
    <row r="3384" spans="1:20" s="1" customFormat="1" x14ac:dyDescent="0.4">
      <c r="A3384" s="12"/>
      <c r="B3384" s="12"/>
      <c r="C3384" s="42"/>
      <c r="D3384" s="12"/>
      <c r="E3384" s="12"/>
      <c r="F3384" s="12"/>
      <c r="G3384" s="12"/>
      <c r="H3384" s="12"/>
      <c r="I3384" s="12"/>
      <c r="J3384" s="12"/>
      <c r="K3384" s="12"/>
      <c r="L3384" s="12"/>
      <c r="M3384" s="49"/>
      <c r="N3384" s="49"/>
      <c r="O3384" s="12"/>
      <c r="P3384" s="12"/>
      <c r="Q3384" s="12"/>
      <c r="R3384" s="12"/>
      <c r="S3384" s="12"/>
      <c r="T3384" s="12"/>
    </row>
    <row r="3385" spans="1:20" s="1" customFormat="1" x14ac:dyDescent="0.4">
      <c r="A3385" s="12"/>
      <c r="B3385" s="12"/>
      <c r="C3385" s="42"/>
      <c r="D3385" s="12"/>
      <c r="E3385" s="12"/>
      <c r="F3385" s="12"/>
      <c r="G3385" s="12"/>
      <c r="H3385" s="12"/>
      <c r="I3385" s="12"/>
      <c r="J3385" s="12"/>
      <c r="K3385" s="12"/>
      <c r="L3385" s="12"/>
      <c r="M3385" s="49"/>
      <c r="N3385" s="49"/>
      <c r="O3385" s="12"/>
      <c r="P3385" s="12"/>
      <c r="Q3385" s="12"/>
      <c r="R3385" s="12"/>
      <c r="S3385" s="12"/>
      <c r="T3385" s="12"/>
    </row>
    <row r="3386" spans="1:20" s="1" customFormat="1" x14ac:dyDescent="0.4">
      <c r="A3386" s="12"/>
      <c r="B3386" s="12"/>
      <c r="C3386" s="42"/>
      <c r="D3386" s="12"/>
      <c r="E3386" s="12"/>
      <c r="F3386" s="12"/>
      <c r="G3386" s="12"/>
      <c r="H3386" s="12"/>
      <c r="I3386" s="12"/>
      <c r="J3386" s="12"/>
      <c r="K3386" s="12"/>
      <c r="L3386" s="12"/>
      <c r="M3386" s="49"/>
      <c r="N3386" s="49"/>
      <c r="O3386" s="12"/>
      <c r="P3386" s="12"/>
      <c r="Q3386" s="12"/>
      <c r="R3386" s="12"/>
      <c r="S3386" s="12"/>
      <c r="T3386" s="12"/>
    </row>
    <row r="3387" spans="1:20" s="1" customFormat="1" x14ac:dyDescent="0.4">
      <c r="A3387" s="12"/>
      <c r="B3387" s="12"/>
      <c r="C3387" s="42"/>
      <c r="D3387" s="12"/>
      <c r="E3387" s="12"/>
      <c r="F3387" s="12"/>
      <c r="G3387" s="12"/>
      <c r="H3387" s="12"/>
      <c r="I3387" s="12"/>
      <c r="J3387" s="12"/>
      <c r="K3387" s="12"/>
      <c r="L3387" s="12"/>
      <c r="M3387" s="49"/>
      <c r="N3387" s="49"/>
      <c r="O3387" s="12"/>
      <c r="P3387" s="12"/>
      <c r="Q3387" s="12"/>
      <c r="R3387" s="12"/>
      <c r="S3387" s="12"/>
      <c r="T3387" s="12"/>
    </row>
    <row r="3388" spans="1:20" s="1" customFormat="1" x14ac:dyDescent="0.4">
      <c r="A3388" s="12"/>
      <c r="B3388" s="12"/>
      <c r="C3388" s="42"/>
      <c r="D3388" s="12"/>
      <c r="E3388" s="12"/>
      <c r="F3388" s="12"/>
      <c r="G3388" s="12"/>
      <c r="H3388" s="12"/>
      <c r="I3388" s="12"/>
      <c r="J3388" s="12"/>
      <c r="K3388" s="12"/>
      <c r="L3388" s="12"/>
      <c r="M3388" s="49"/>
      <c r="N3388" s="49"/>
      <c r="O3388" s="12"/>
      <c r="P3388" s="12"/>
      <c r="Q3388" s="12"/>
      <c r="R3388" s="12"/>
      <c r="S3388" s="12"/>
      <c r="T3388" s="12"/>
    </row>
    <row r="3389" spans="1:20" s="1" customFormat="1" x14ac:dyDescent="0.4">
      <c r="A3389" s="12"/>
      <c r="B3389" s="12"/>
      <c r="C3389" s="42"/>
      <c r="D3389" s="12"/>
      <c r="E3389" s="12"/>
      <c r="F3389" s="12"/>
      <c r="G3389" s="12"/>
      <c r="H3389" s="12"/>
      <c r="I3389" s="12"/>
      <c r="J3389" s="12"/>
      <c r="K3389" s="12"/>
      <c r="L3389" s="12"/>
      <c r="M3389" s="49"/>
      <c r="N3389" s="49"/>
      <c r="O3389" s="12"/>
      <c r="P3389" s="12"/>
      <c r="Q3389" s="12"/>
      <c r="R3389" s="12"/>
      <c r="S3389" s="12"/>
      <c r="T3389" s="12"/>
    </row>
    <row r="3390" spans="1:20" s="1" customFormat="1" x14ac:dyDescent="0.4">
      <c r="A3390" s="12"/>
      <c r="B3390" s="12"/>
      <c r="C3390" s="42"/>
      <c r="D3390" s="12"/>
      <c r="E3390" s="12"/>
      <c r="F3390" s="12"/>
      <c r="G3390" s="12"/>
      <c r="H3390" s="12"/>
      <c r="I3390" s="12"/>
      <c r="J3390" s="12"/>
      <c r="K3390" s="12"/>
      <c r="L3390" s="12"/>
      <c r="M3390" s="49"/>
      <c r="N3390" s="49"/>
      <c r="O3390" s="12"/>
      <c r="P3390" s="12"/>
      <c r="Q3390" s="12"/>
      <c r="R3390" s="12"/>
      <c r="S3390" s="12"/>
      <c r="T3390" s="12"/>
    </row>
    <row r="3391" spans="1:20" s="1" customFormat="1" x14ac:dyDescent="0.4">
      <c r="A3391" s="12"/>
      <c r="B3391" s="12"/>
      <c r="C3391" s="42"/>
      <c r="D3391" s="12"/>
      <c r="E3391" s="12"/>
      <c r="F3391" s="12"/>
      <c r="G3391" s="12"/>
      <c r="H3391" s="12"/>
      <c r="I3391" s="12"/>
      <c r="J3391" s="12"/>
      <c r="K3391" s="12"/>
      <c r="L3391" s="12"/>
      <c r="M3391" s="49"/>
      <c r="N3391" s="49"/>
      <c r="O3391" s="12"/>
      <c r="P3391" s="12"/>
      <c r="Q3391" s="12"/>
      <c r="R3391" s="12"/>
      <c r="S3391" s="12"/>
      <c r="T3391" s="12"/>
    </row>
    <row r="3392" spans="1:20" s="1" customFormat="1" x14ac:dyDescent="0.4">
      <c r="A3392" s="12"/>
      <c r="B3392" s="12"/>
      <c r="C3392" s="42"/>
      <c r="D3392" s="12"/>
      <c r="E3392" s="12"/>
      <c r="F3392" s="12"/>
      <c r="G3392" s="12"/>
      <c r="H3392" s="12"/>
      <c r="I3392" s="12"/>
      <c r="J3392" s="12"/>
      <c r="K3392" s="12"/>
      <c r="L3392" s="12"/>
      <c r="M3392" s="49"/>
      <c r="N3392" s="49"/>
      <c r="O3392" s="12"/>
      <c r="P3392" s="12"/>
      <c r="Q3392" s="12"/>
      <c r="R3392" s="12"/>
      <c r="S3392" s="12"/>
      <c r="T3392" s="12"/>
    </row>
    <row r="3393" spans="1:20" s="1" customFormat="1" x14ac:dyDescent="0.4">
      <c r="A3393" s="12"/>
      <c r="B3393" s="12"/>
      <c r="C3393" s="42"/>
      <c r="D3393" s="12"/>
      <c r="E3393" s="12"/>
      <c r="F3393" s="12"/>
      <c r="G3393" s="12"/>
      <c r="H3393" s="12"/>
      <c r="I3393" s="12"/>
      <c r="J3393" s="12"/>
      <c r="K3393" s="12"/>
      <c r="L3393" s="12"/>
      <c r="M3393" s="49"/>
      <c r="N3393" s="49"/>
      <c r="O3393" s="12"/>
      <c r="P3393" s="12"/>
      <c r="Q3393" s="12"/>
      <c r="R3393" s="12"/>
      <c r="S3393" s="12"/>
      <c r="T3393" s="12"/>
    </row>
    <row r="3394" spans="1:20" s="1" customFormat="1" x14ac:dyDescent="0.4">
      <c r="A3394" s="12"/>
      <c r="B3394" s="12"/>
      <c r="C3394" s="42"/>
      <c r="D3394" s="12"/>
      <c r="E3394" s="12"/>
      <c r="F3394" s="12"/>
      <c r="G3394" s="12"/>
      <c r="H3394" s="12"/>
      <c r="I3394" s="12"/>
      <c r="J3394" s="12"/>
      <c r="K3394" s="12"/>
      <c r="L3394" s="12"/>
      <c r="M3394" s="49"/>
      <c r="N3394" s="49"/>
      <c r="O3394" s="12"/>
      <c r="P3394" s="12"/>
      <c r="Q3394" s="12"/>
      <c r="R3394" s="12"/>
      <c r="S3394" s="12"/>
      <c r="T3394" s="12"/>
    </row>
    <row r="3395" spans="1:20" s="1" customFormat="1" x14ac:dyDescent="0.4">
      <c r="A3395" s="12"/>
      <c r="B3395" s="12"/>
      <c r="C3395" s="42"/>
      <c r="D3395" s="12"/>
      <c r="E3395" s="12"/>
      <c r="F3395" s="12"/>
      <c r="G3395" s="12"/>
      <c r="H3395" s="12"/>
      <c r="I3395" s="12"/>
      <c r="J3395" s="12"/>
      <c r="K3395" s="12"/>
      <c r="L3395" s="12"/>
      <c r="M3395" s="49"/>
      <c r="N3395" s="49"/>
      <c r="O3395" s="12"/>
      <c r="P3395" s="12"/>
      <c r="Q3395" s="12"/>
      <c r="R3395" s="12"/>
      <c r="S3395" s="12"/>
      <c r="T3395" s="12"/>
    </row>
    <row r="3396" spans="1:20" s="1" customFormat="1" x14ac:dyDescent="0.4">
      <c r="A3396" s="12"/>
      <c r="B3396" s="12"/>
      <c r="C3396" s="42"/>
      <c r="D3396" s="12"/>
      <c r="E3396" s="12"/>
      <c r="F3396" s="12"/>
      <c r="G3396" s="12"/>
      <c r="H3396" s="12"/>
      <c r="I3396" s="12"/>
      <c r="J3396" s="12"/>
      <c r="K3396" s="12"/>
      <c r="L3396" s="12"/>
      <c r="M3396" s="49"/>
      <c r="N3396" s="49"/>
      <c r="O3396" s="12"/>
      <c r="P3396" s="12"/>
      <c r="Q3396" s="12"/>
      <c r="R3396" s="12"/>
      <c r="S3396" s="12"/>
      <c r="T3396" s="12"/>
    </row>
    <row r="3397" spans="1:20" s="1" customFormat="1" x14ac:dyDescent="0.4">
      <c r="A3397" s="12"/>
      <c r="B3397" s="12"/>
      <c r="C3397" s="42"/>
      <c r="D3397" s="12"/>
      <c r="E3397" s="12"/>
      <c r="F3397" s="12"/>
      <c r="G3397" s="12"/>
      <c r="H3397" s="12"/>
      <c r="I3397" s="12"/>
      <c r="J3397" s="12"/>
      <c r="K3397" s="12"/>
      <c r="L3397" s="12"/>
      <c r="M3397" s="49"/>
      <c r="N3397" s="49"/>
      <c r="O3397" s="12"/>
      <c r="P3397" s="12"/>
      <c r="Q3397" s="12"/>
      <c r="R3397" s="12"/>
      <c r="S3397" s="12"/>
      <c r="T3397" s="12"/>
    </row>
    <row r="3398" spans="1:20" s="1" customFormat="1" x14ac:dyDescent="0.4">
      <c r="A3398" s="12"/>
      <c r="B3398" s="12"/>
      <c r="C3398" s="42"/>
      <c r="D3398" s="12"/>
      <c r="E3398" s="12"/>
      <c r="F3398" s="12"/>
      <c r="G3398" s="12"/>
      <c r="H3398" s="12"/>
      <c r="I3398" s="12"/>
      <c r="J3398" s="12"/>
      <c r="K3398" s="12"/>
      <c r="L3398" s="12"/>
      <c r="M3398" s="49"/>
      <c r="N3398" s="49"/>
      <c r="O3398" s="12"/>
      <c r="P3398" s="12"/>
      <c r="Q3398" s="12"/>
      <c r="R3398" s="12"/>
      <c r="S3398" s="12"/>
      <c r="T3398" s="12"/>
    </row>
    <row r="3399" spans="1:20" s="1" customFormat="1" x14ac:dyDescent="0.4">
      <c r="A3399" s="12"/>
      <c r="B3399" s="12"/>
      <c r="C3399" s="42"/>
      <c r="D3399" s="12"/>
      <c r="E3399" s="12"/>
      <c r="F3399" s="12"/>
      <c r="G3399" s="12"/>
      <c r="H3399" s="12"/>
      <c r="I3399" s="12"/>
      <c r="J3399" s="12"/>
      <c r="K3399" s="12"/>
      <c r="L3399" s="12"/>
      <c r="M3399" s="49"/>
      <c r="N3399" s="49"/>
      <c r="O3399" s="12"/>
      <c r="P3399" s="12"/>
      <c r="Q3399" s="12"/>
      <c r="R3399" s="12"/>
      <c r="S3399" s="12"/>
      <c r="T3399" s="12"/>
    </row>
    <row r="3400" spans="1:20" s="1" customFormat="1" x14ac:dyDescent="0.4">
      <c r="A3400" s="12"/>
      <c r="B3400" s="12"/>
      <c r="C3400" s="42"/>
      <c r="D3400" s="12"/>
      <c r="E3400" s="12"/>
      <c r="F3400" s="12"/>
      <c r="G3400" s="12"/>
      <c r="H3400" s="12"/>
      <c r="I3400" s="12"/>
      <c r="J3400" s="12"/>
      <c r="K3400" s="12"/>
      <c r="L3400" s="12"/>
      <c r="M3400" s="49"/>
      <c r="N3400" s="49"/>
      <c r="O3400" s="12"/>
      <c r="P3400" s="12"/>
      <c r="Q3400" s="12"/>
      <c r="R3400" s="12"/>
      <c r="S3400" s="12"/>
      <c r="T3400" s="12"/>
    </row>
    <row r="3401" spans="1:20" s="1" customFormat="1" x14ac:dyDescent="0.4">
      <c r="A3401" s="12"/>
      <c r="B3401" s="12"/>
      <c r="C3401" s="42"/>
      <c r="D3401" s="12"/>
      <c r="E3401" s="12"/>
      <c r="F3401" s="12"/>
      <c r="G3401" s="12"/>
      <c r="H3401" s="12"/>
      <c r="I3401" s="12"/>
      <c r="J3401" s="12"/>
      <c r="K3401" s="12"/>
      <c r="L3401" s="12"/>
      <c r="M3401" s="49"/>
      <c r="N3401" s="49"/>
      <c r="O3401" s="12"/>
      <c r="P3401" s="12"/>
      <c r="Q3401" s="12"/>
      <c r="R3401" s="12"/>
      <c r="S3401" s="12"/>
      <c r="T3401" s="12"/>
    </row>
    <row r="3402" spans="1:20" s="1" customFormat="1" x14ac:dyDescent="0.4">
      <c r="A3402" s="12"/>
      <c r="B3402" s="12"/>
      <c r="C3402" s="42"/>
      <c r="D3402" s="12"/>
      <c r="E3402" s="12"/>
      <c r="F3402" s="12"/>
      <c r="G3402" s="12"/>
      <c r="H3402" s="12"/>
      <c r="I3402" s="12"/>
      <c r="J3402" s="12"/>
      <c r="K3402" s="12"/>
      <c r="L3402" s="12"/>
      <c r="M3402" s="49"/>
      <c r="N3402" s="49"/>
      <c r="O3402" s="12"/>
      <c r="P3402" s="12"/>
      <c r="Q3402" s="12"/>
      <c r="R3402" s="12"/>
      <c r="S3402" s="12"/>
      <c r="T3402" s="12"/>
    </row>
    <row r="3403" spans="1:20" s="1" customFormat="1" x14ac:dyDescent="0.4">
      <c r="A3403" s="12"/>
      <c r="B3403" s="12"/>
      <c r="C3403" s="42"/>
      <c r="D3403" s="12"/>
      <c r="E3403" s="12"/>
      <c r="F3403" s="12"/>
      <c r="G3403" s="12"/>
      <c r="H3403" s="12"/>
      <c r="I3403" s="12"/>
      <c r="J3403" s="12"/>
      <c r="K3403" s="12"/>
      <c r="L3403" s="12"/>
      <c r="M3403" s="49"/>
      <c r="N3403" s="49"/>
      <c r="O3403" s="12"/>
      <c r="P3403" s="12"/>
      <c r="Q3403" s="12"/>
      <c r="R3403" s="12"/>
      <c r="S3403" s="12"/>
      <c r="T3403" s="12"/>
    </row>
    <row r="3404" spans="1:20" s="1" customFormat="1" x14ac:dyDescent="0.4">
      <c r="A3404" s="12"/>
      <c r="B3404" s="12"/>
      <c r="C3404" s="42"/>
      <c r="D3404" s="12"/>
      <c r="E3404" s="12"/>
      <c r="F3404" s="12"/>
      <c r="G3404" s="12"/>
      <c r="H3404" s="12"/>
      <c r="I3404" s="12"/>
      <c r="J3404" s="12"/>
      <c r="K3404" s="12"/>
      <c r="L3404" s="12"/>
      <c r="M3404" s="49"/>
      <c r="N3404" s="49"/>
      <c r="O3404" s="12"/>
      <c r="P3404" s="12"/>
      <c r="Q3404" s="12"/>
      <c r="R3404" s="12"/>
      <c r="S3404" s="12"/>
      <c r="T3404" s="12"/>
    </row>
    <row r="3405" spans="1:20" s="1" customFormat="1" x14ac:dyDescent="0.4">
      <c r="A3405" s="12"/>
      <c r="B3405" s="12"/>
      <c r="C3405" s="42"/>
      <c r="D3405" s="12"/>
      <c r="E3405" s="12"/>
      <c r="F3405" s="12"/>
      <c r="G3405" s="12"/>
      <c r="H3405" s="12"/>
      <c r="I3405" s="12"/>
      <c r="J3405" s="12"/>
      <c r="K3405" s="12"/>
      <c r="L3405" s="12"/>
      <c r="M3405" s="49"/>
      <c r="N3405" s="49"/>
      <c r="O3405" s="12"/>
      <c r="P3405" s="12"/>
      <c r="Q3405" s="12"/>
      <c r="R3405" s="12"/>
      <c r="S3405" s="12"/>
      <c r="T3405" s="12"/>
    </row>
    <row r="3406" spans="1:20" s="1" customFormat="1" x14ac:dyDescent="0.4">
      <c r="A3406" s="12"/>
      <c r="B3406" s="12"/>
      <c r="C3406" s="42"/>
      <c r="D3406" s="12"/>
      <c r="E3406" s="12"/>
      <c r="F3406" s="12"/>
      <c r="G3406" s="12"/>
      <c r="H3406" s="12"/>
      <c r="I3406" s="12"/>
      <c r="J3406" s="12"/>
      <c r="K3406" s="12"/>
      <c r="L3406" s="12"/>
      <c r="M3406" s="49"/>
      <c r="N3406" s="49"/>
      <c r="O3406" s="12"/>
      <c r="P3406" s="12"/>
      <c r="Q3406" s="12"/>
      <c r="R3406" s="12"/>
      <c r="S3406" s="12"/>
      <c r="T3406" s="12"/>
    </row>
    <row r="3407" spans="1:20" s="1" customFormat="1" x14ac:dyDescent="0.4">
      <c r="A3407" s="12"/>
      <c r="B3407" s="12"/>
      <c r="C3407" s="42"/>
      <c r="D3407" s="12"/>
      <c r="E3407" s="12"/>
      <c r="F3407" s="12"/>
      <c r="G3407" s="12"/>
      <c r="H3407" s="12"/>
      <c r="I3407" s="12"/>
      <c r="J3407" s="12"/>
      <c r="K3407" s="12"/>
      <c r="L3407" s="12"/>
      <c r="M3407" s="49"/>
      <c r="N3407" s="49"/>
      <c r="O3407" s="12"/>
      <c r="P3407" s="12"/>
      <c r="Q3407" s="12"/>
      <c r="R3407" s="12"/>
      <c r="S3407" s="12"/>
      <c r="T3407" s="12"/>
    </row>
    <row r="3408" spans="1:20" s="1" customFormat="1" x14ac:dyDescent="0.4">
      <c r="A3408" s="12"/>
      <c r="B3408" s="12"/>
      <c r="C3408" s="42"/>
      <c r="D3408" s="12"/>
      <c r="E3408" s="12"/>
      <c r="F3408" s="12"/>
      <c r="G3408" s="12"/>
      <c r="H3408" s="12"/>
      <c r="I3408" s="12"/>
      <c r="J3408" s="12"/>
      <c r="K3408" s="12"/>
      <c r="L3408" s="12"/>
      <c r="M3408" s="49"/>
      <c r="N3408" s="49"/>
      <c r="O3408" s="12"/>
      <c r="P3408" s="12"/>
      <c r="Q3408" s="12"/>
      <c r="R3408" s="12"/>
      <c r="S3408" s="12"/>
      <c r="T3408" s="12"/>
    </row>
    <row r="3409" spans="1:20" s="1" customFormat="1" x14ac:dyDescent="0.4">
      <c r="A3409" s="12"/>
      <c r="B3409" s="12"/>
      <c r="C3409" s="42"/>
      <c r="D3409" s="12"/>
      <c r="E3409" s="12"/>
      <c r="F3409" s="12"/>
      <c r="G3409" s="12"/>
      <c r="H3409" s="12"/>
      <c r="I3409" s="12"/>
      <c r="J3409" s="12"/>
      <c r="K3409" s="12"/>
      <c r="L3409" s="12"/>
      <c r="M3409" s="49"/>
      <c r="N3409" s="49"/>
      <c r="O3409" s="12"/>
      <c r="P3409" s="12"/>
      <c r="Q3409" s="12"/>
      <c r="R3409" s="12"/>
      <c r="S3409" s="12"/>
      <c r="T3409" s="12"/>
    </row>
    <row r="3410" spans="1:20" s="1" customFormat="1" x14ac:dyDescent="0.4">
      <c r="A3410" s="12"/>
      <c r="B3410" s="12"/>
      <c r="C3410" s="42"/>
      <c r="D3410" s="12"/>
      <c r="E3410" s="12"/>
      <c r="F3410" s="12"/>
      <c r="G3410" s="12"/>
      <c r="H3410" s="12"/>
      <c r="I3410" s="12"/>
      <c r="J3410" s="12"/>
      <c r="K3410" s="12"/>
      <c r="L3410" s="12"/>
      <c r="M3410" s="49"/>
      <c r="N3410" s="49"/>
      <c r="O3410" s="12"/>
      <c r="P3410" s="12"/>
      <c r="Q3410" s="12"/>
      <c r="R3410" s="12"/>
      <c r="S3410" s="12"/>
      <c r="T3410" s="12"/>
    </row>
    <row r="3411" spans="1:20" s="1" customFormat="1" x14ac:dyDescent="0.4">
      <c r="A3411" s="12"/>
      <c r="B3411" s="12"/>
      <c r="C3411" s="42"/>
      <c r="D3411" s="12"/>
      <c r="E3411" s="12"/>
      <c r="F3411" s="12"/>
      <c r="G3411" s="12"/>
      <c r="H3411" s="12"/>
      <c r="I3411" s="12"/>
      <c r="J3411" s="12"/>
      <c r="K3411" s="12"/>
      <c r="L3411" s="12"/>
      <c r="M3411" s="49"/>
      <c r="N3411" s="49"/>
      <c r="O3411" s="12"/>
      <c r="P3411" s="12"/>
      <c r="Q3411" s="12"/>
      <c r="R3411" s="12"/>
      <c r="S3411" s="12"/>
      <c r="T3411" s="12"/>
    </row>
    <row r="3412" spans="1:20" s="1" customFormat="1" x14ac:dyDescent="0.4">
      <c r="A3412" s="12"/>
      <c r="B3412" s="12"/>
      <c r="C3412" s="42"/>
      <c r="D3412" s="12"/>
      <c r="E3412" s="12"/>
      <c r="F3412" s="12"/>
      <c r="G3412" s="12"/>
      <c r="H3412" s="12"/>
      <c r="I3412" s="12"/>
      <c r="J3412" s="12"/>
      <c r="K3412" s="12"/>
      <c r="L3412" s="12"/>
      <c r="M3412" s="49"/>
      <c r="N3412" s="49"/>
      <c r="O3412" s="12"/>
      <c r="P3412" s="12"/>
      <c r="Q3412" s="12"/>
      <c r="R3412" s="12"/>
      <c r="S3412" s="12"/>
      <c r="T3412" s="12"/>
    </row>
    <row r="3413" spans="1:20" s="1" customFormat="1" x14ac:dyDescent="0.4">
      <c r="A3413" s="12"/>
      <c r="B3413" s="12"/>
      <c r="C3413" s="42"/>
      <c r="D3413" s="12"/>
      <c r="E3413" s="12"/>
      <c r="F3413" s="12"/>
      <c r="G3413" s="12"/>
      <c r="H3413" s="12"/>
      <c r="I3413" s="12"/>
      <c r="J3413" s="12"/>
      <c r="K3413" s="12"/>
      <c r="L3413" s="12"/>
      <c r="M3413" s="49"/>
      <c r="N3413" s="49"/>
      <c r="O3413" s="12"/>
      <c r="P3413" s="12"/>
      <c r="Q3413" s="12"/>
      <c r="R3413" s="12"/>
      <c r="S3413" s="12"/>
      <c r="T3413" s="12"/>
    </row>
    <row r="3414" spans="1:20" s="1" customFormat="1" x14ac:dyDescent="0.4">
      <c r="A3414" s="12"/>
      <c r="B3414" s="12"/>
      <c r="C3414" s="42"/>
      <c r="D3414" s="12"/>
      <c r="E3414" s="12"/>
      <c r="F3414" s="12"/>
      <c r="G3414" s="12"/>
      <c r="H3414" s="12"/>
      <c r="I3414" s="12"/>
      <c r="J3414" s="12"/>
      <c r="K3414" s="12"/>
      <c r="L3414" s="12"/>
      <c r="M3414" s="49"/>
      <c r="N3414" s="49"/>
      <c r="O3414" s="12"/>
      <c r="P3414" s="12"/>
      <c r="Q3414" s="12"/>
      <c r="R3414" s="12"/>
      <c r="S3414" s="12"/>
      <c r="T3414" s="12"/>
    </row>
    <row r="3415" spans="1:20" s="1" customFormat="1" x14ac:dyDescent="0.4">
      <c r="A3415" s="12"/>
      <c r="B3415" s="12"/>
      <c r="C3415" s="42"/>
      <c r="D3415" s="12"/>
      <c r="E3415" s="12"/>
      <c r="F3415" s="12"/>
      <c r="G3415" s="12"/>
      <c r="H3415" s="12"/>
      <c r="I3415" s="12"/>
      <c r="J3415" s="12"/>
      <c r="K3415" s="12"/>
      <c r="L3415" s="12"/>
      <c r="M3415" s="49"/>
      <c r="N3415" s="49"/>
      <c r="O3415" s="12"/>
      <c r="P3415" s="12"/>
      <c r="Q3415" s="12"/>
      <c r="R3415" s="12"/>
      <c r="S3415" s="12"/>
      <c r="T3415" s="12"/>
    </row>
    <row r="3416" spans="1:20" s="1" customFormat="1" x14ac:dyDescent="0.4">
      <c r="A3416" s="12"/>
      <c r="B3416" s="12"/>
      <c r="C3416" s="42"/>
      <c r="D3416" s="12"/>
      <c r="E3416" s="12"/>
      <c r="F3416" s="12"/>
      <c r="G3416" s="12"/>
      <c r="H3416" s="12"/>
      <c r="I3416" s="12"/>
      <c r="J3416" s="12"/>
      <c r="K3416" s="12"/>
      <c r="L3416" s="12"/>
      <c r="M3416" s="49"/>
      <c r="N3416" s="49"/>
      <c r="O3416" s="12"/>
      <c r="P3416" s="12"/>
      <c r="Q3416" s="12"/>
      <c r="R3416" s="12"/>
      <c r="S3416" s="12"/>
      <c r="T3416" s="12"/>
    </row>
    <row r="3417" spans="1:20" s="1" customFormat="1" x14ac:dyDescent="0.4">
      <c r="A3417" s="12"/>
      <c r="B3417" s="12"/>
      <c r="C3417" s="42"/>
      <c r="D3417" s="12"/>
      <c r="E3417" s="12"/>
      <c r="F3417" s="12"/>
      <c r="G3417" s="12"/>
      <c r="H3417" s="12"/>
      <c r="I3417" s="12"/>
      <c r="J3417" s="12"/>
      <c r="K3417" s="12"/>
      <c r="L3417" s="12"/>
      <c r="M3417" s="49"/>
      <c r="N3417" s="49"/>
      <c r="O3417" s="12"/>
      <c r="P3417" s="12"/>
      <c r="Q3417" s="12"/>
      <c r="R3417" s="12"/>
      <c r="S3417" s="12"/>
      <c r="T3417" s="12"/>
    </row>
    <row r="3418" spans="1:20" s="1" customFormat="1" x14ac:dyDescent="0.4">
      <c r="A3418" s="12"/>
      <c r="B3418" s="12"/>
      <c r="C3418" s="42"/>
      <c r="D3418" s="12"/>
      <c r="E3418" s="12"/>
      <c r="F3418" s="12"/>
      <c r="G3418" s="12"/>
      <c r="H3418" s="12"/>
      <c r="I3418" s="12"/>
      <c r="J3418" s="12"/>
      <c r="K3418" s="12"/>
      <c r="L3418" s="12"/>
      <c r="M3418" s="49"/>
      <c r="N3418" s="49"/>
      <c r="O3418" s="12"/>
      <c r="P3418" s="12"/>
      <c r="Q3418" s="12"/>
      <c r="R3418" s="12"/>
      <c r="S3418" s="12"/>
      <c r="T3418" s="12"/>
    </row>
    <row r="3419" spans="1:20" s="1" customFormat="1" x14ac:dyDescent="0.4">
      <c r="A3419" s="12"/>
      <c r="B3419" s="12"/>
      <c r="C3419" s="42"/>
      <c r="D3419" s="12"/>
      <c r="E3419" s="12"/>
      <c r="F3419" s="12"/>
      <c r="G3419" s="12"/>
      <c r="H3419" s="12"/>
      <c r="I3419" s="12"/>
      <c r="J3419" s="12"/>
      <c r="K3419" s="12"/>
      <c r="L3419" s="12"/>
      <c r="M3419" s="49"/>
      <c r="N3419" s="49"/>
      <c r="O3419" s="12"/>
      <c r="P3419" s="12"/>
      <c r="Q3419" s="12"/>
      <c r="R3419" s="12"/>
      <c r="S3419" s="12"/>
      <c r="T3419" s="12"/>
    </row>
    <row r="3420" spans="1:20" s="1" customFormat="1" x14ac:dyDescent="0.4">
      <c r="A3420" s="12"/>
      <c r="B3420" s="12"/>
      <c r="C3420" s="42"/>
      <c r="D3420" s="12"/>
      <c r="E3420" s="12"/>
      <c r="F3420" s="12"/>
      <c r="G3420" s="12"/>
      <c r="H3420" s="12"/>
      <c r="I3420" s="12"/>
      <c r="J3420" s="12"/>
      <c r="K3420" s="12"/>
      <c r="L3420" s="12"/>
      <c r="M3420" s="49"/>
      <c r="N3420" s="49"/>
      <c r="O3420" s="12"/>
      <c r="P3420" s="12"/>
      <c r="Q3420" s="12"/>
      <c r="R3420" s="12"/>
      <c r="S3420" s="12"/>
      <c r="T3420" s="12"/>
    </row>
    <row r="3421" spans="1:20" s="1" customFormat="1" x14ac:dyDescent="0.4">
      <c r="A3421" s="12"/>
      <c r="B3421" s="12"/>
      <c r="C3421" s="42"/>
      <c r="D3421" s="12"/>
      <c r="E3421" s="12"/>
      <c r="F3421" s="12"/>
      <c r="G3421" s="12"/>
      <c r="H3421" s="12"/>
      <c r="I3421" s="12"/>
      <c r="J3421" s="12"/>
      <c r="K3421" s="12"/>
      <c r="L3421" s="12"/>
      <c r="M3421" s="49"/>
      <c r="N3421" s="49"/>
      <c r="O3421" s="12"/>
      <c r="P3421" s="12"/>
      <c r="Q3421" s="12"/>
      <c r="R3421" s="12"/>
      <c r="S3421" s="12"/>
      <c r="T3421" s="12"/>
    </row>
    <row r="3422" spans="1:20" s="1" customFormat="1" x14ac:dyDescent="0.4">
      <c r="A3422" s="12"/>
      <c r="B3422" s="12"/>
      <c r="C3422" s="42"/>
      <c r="D3422" s="12"/>
      <c r="E3422" s="12"/>
      <c r="F3422" s="12"/>
      <c r="G3422" s="12"/>
      <c r="H3422" s="12"/>
      <c r="I3422" s="12"/>
      <c r="J3422" s="12"/>
      <c r="K3422" s="12"/>
      <c r="L3422" s="12"/>
      <c r="M3422" s="49"/>
      <c r="N3422" s="49"/>
      <c r="O3422" s="12"/>
      <c r="P3422" s="12"/>
      <c r="Q3422" s="12"/>
      <c r="R3422" s="12"/>
      <c r="S3422" s="12"/>
      <c r="T3422" s="12"/>
    </row>
    <row r="3423" spans="1:20" s="1" customFormat="1" x14ac:dyDescent="0.4">
      <c r="A3423" s="12"/>
      <c r="B3423" s="12"/>
      <c r="C3423" s="42"/>
      <c r="D3423" s="12"/>
      <c r="E3423" s="12"/>
      <c r="F3423" s="12"/>
      <c r="G3423" s="12"/>
      <c r="H3423" s="12"/>
      <c r="I3423" s="12"/>
      <c r="J3423" s="12"/>
      <c r="K3423" s="12"/>
      <c r="L3423" s="12"/>
      <c r="M3423" s="49"/>
      <c r="N3423" s="49"/>
      <c r="O3423" s="12"/>
      <c r="P3423" s="12"/>
      <c r="Q3423" s="12"/>
      <c r="R3423" s="12"/>
      <c r="S3423" s="12"/>
      <c r="T3423" s="12"/>
    </row>
    <row r="3424" spans="1:20" s="1" customFormat="1" x14ac:dyDescent="0.4">
      <c r="A3424" s="12"/>
      <c r="B3424" s="12"/>
      <c r="C3424" s="42"/>
      <c r="D3424" s="12"/>
      <c r="E3424" s="12"/>
      <c r="F3424" s="12"/>
      <c r="G3424" s="12"/>
      <c r="H3424" s="12"/>
      <c r="I3424" s="12"/>
      <c r="J3424" s="12"/>
      <c r="K3424" s="12"/>
      <c r="L3424" s="12"/>
      <c r="M3424" s="49"/>
      <c r="N3424" s="49"/>
      <c r="O3424" s="12"/>
      <c r="P3424" s="12"/>
      <c r="Q3424" s="12"/>
      <c r="R3424" s="12"/>
      <c r="S3424" s="12"/>
      <c r="T3424" s="12"/>
    </row>
    <row r="3425" spans="1:20" s="1" customFormat="1" x14ac:dyDescent="0.4">
      <c r="A3425" s="12"/>
      <c r="B3425" s="12"/>
      <c r="C3425" s="42"/>
      <c r="D3425" s="12"/>
      <c r="E3425" s="12"/>
      <c r="F3425" s="12"/>
      <c r="G3425" s="12"/>
      <c r="H3425" s="12"/>
      <c r="I3425" s="12"/>
      <c r="J3425" s="12"/>
      <c r="K3425" s="12"/>
      <c r="L3425" s="12"/>
      <c r="M3425" s="49"/>
      <c r="N3425" s="49"/>
      <c r="O3425" s="12"/>
      <c r="P3425" s="12"/>
      <c r="Q3425" s="12"/>
      <c r="R3425" s="12"/>
      <c r="S3425" s="12"/>
      <c r="T3425" s="12"/>
    </row>
    <row r="3426" spans="1:20" s="1" customFormat="1" x14ac:dyDescent="0.4">
      <c r="A3426" s="12"/>
      <c r="B3426" s="12"/>
      <c r="C3426" s="42"/>
      <c r="D3426" s="12"/>
      <c r="E3426" s="12"/>
      <c r="F3426" s="12"/>
      <c r="G3426" s="12"/>
      <c r="H3426" s="12"/>
      <c r="I3426" s="12"/>
      <c r="J3426" s="12"/>
      <c r="K3426" s="12"/>
      <c r="L3426" s="12"/>
      <c r="M3426" s="49"/>
      <c r="N3426" s="49"/>
      <c r="O3426" s="12"/>
      <c r="P3426" s="12"/>
      <c r="Q3426" s="12"/>
      <c r="R3426" s="12"/>
      <c r="S3426" s="12"/>
      <c r="T3426" s="12"/>
    </row>
    <row r="3427" spans="1:20" s="1" customFormat="1" x14ac:dyDescent="0.4">
      <c r="A3427" s="12"/>
      <c r="B3427" s="12"/>
      <c r="C3427" s="42"/>
      <c r="D3427" s="12"/>
      <c r="E3427" s="12"/>
      <c r="F3427" s="12"/>
      <c r="G3427" s="12"/>
      <c r="H3427" s="12"/>
      <c r="I3427" s="12"/>
      <c r="J3427" s="12"/>
      <c r="K3427" s="12"/>
      <c r="L3427" s="12"/>
      <c r="M3427" s="49"/>
      <c r="N3427" s="49"/>
      <c r="O3427" s="12"/>
      <c r="P3427" s="12"/>
      <c r="Q3427" s="12"/>
      <c r="R3427" s="12"/>
      <c r="S3427" s="12"/>
      <c r="T3427" s="12"/>
    </row>
    <row r="3428" spans="1:20" s="1" customFormat="1" x14ac:dyDescent="0.4">
      <c r="A3428" s="12"/>
      <c r="B3428" s="12"/>
      <c r="C3428" s="42"/>
      <c r="D3428" s="12"/>
      <c r="E3428" s="12"/>
      <c r="F3428" s="12"/>
      <c r="G3428" s="12"/>
      <c r="H3428" s="12"/>
      <c r="I3428" s="12"/>
      <c r="J3428" s="12"/>
      <c r="K3428" s="12"/>
      <c r="L3428" s="12"/>
      <c r="M3428" s="49"/>
      <c r="N3428" s="49"/>
      <c r="O3428" s="12"/>
      <c r="P3428" s="12"/>
      <c r="Q3428" s="12"/>
      <c r="R3428" s="12"/>
      <c r="S3428" s="12"/>
      <c r="T3428" s="12"/>
    </row>
    <row r="3429" spans="1:20" s="1" customFormat="1" x14ac:dyDescent="0.4">
      <c r="A3429" s="12"/>
      <c r="B3429" s="12"/>
      <c r="C3429" s="42"/>
      <c r="D3429" s="12"/>
      <c r="E3429" s="12"/>
      <c r="F3429" s="12"/>
      <c r="G3429" s="12"/>
      <c r="H3429" s="12"/>
      <c r="I3429" s="12"/>
      <c r="J3429" s="12"/>
      <c r="K3429" s="12"/>
      <c r="L3429" s="12"/>
      <c r="M3429" s="49"/>
      <c r="N3429" s="49"/>
      <c r="O3429" s="12"/>
      <c r="P3429" s="12"/>
      <c r="Q3429" s="12"/>
      <c r="R3429" s="12"/>
      <c r="S3429" s="12"/>
      <c r="T3429" s="12"/>
    </row>
    <row r="3430" spans="1:20" s="1" customFormat="1" x14ac:dyDescent="0.4">
      <c r="A3430" s="12"/>
      <c r="B3430" s="12"/>
      <c r="C3430" s="42"/>
      <c r="D3430" s="12"/>
      <c r="E3430" s="12"/>
      <c r="F3430" s="12"/>
      <c r="G3430" s="12"/>
      <c r="H3430" s="12"/>
      <c r="I3430" s="12"/>
      <c r="J3430" s="12"/>
      <c r="K3430" s="12"/>
      <c r="L3430" s="12"/>
      <c r="M3430" s="49"/>
      <c r="N3430" s="49"/>
      <c r="O3430" s="12"/>
      <c r="P3430" s="12"/>
      <c r="Q3430" s="12"/>
      <c r="R3430" s="12"/>
      <c r="S3430" s="12"/>
      <c r="T3430" s="12"/>
    </row>
    <row r="3431" spans="1:20" s="1" customFormat="1" x14ac:dyDescent="0.4">
      <c r="A3431" s="12"/>
      <c r="B3431" s="12"/>
      <c r="C3431" s="42"/>
      <c r="D3431" s="12"/>
      <c r="E3431" s="12"/>
      <c r="F3431" s="12"/>
      <c r="G3431" s="12"/>
      <c r="H3431" s="12"/>
      <c r="I3431" s="12"/>
      <c r="J3431" s="12"/>
      <c r="K3431" s="12"/>
      <c r="L3431" s="12"/>
      <c r="M3431" s="49"/>
      <c r="N3431" s="49"/>
      <c r="O3431" s="12"/>
      <c r="P3431" s="12"/>
      <c r="Q3431" s="12"/>
      <c r="R3431" s="12"/>
      <c r="S3431" s="12"/>
      <c r="T3431" s="12"/>
    </row>
    <row r="3432" spans="1:20" s="1" customFormat="1" x14ac:dyDescent="0.4">
      <c r="A3432" s="12"/>
      <c r="B3432" s="12"/>
      <c r="C3432" s="42"/>
      <c r="D3432" s="12"/>
      <c r="E3432" s="12"/>
      <c r="F3432" s="12"/>
      <c r="G3432" s="12"/>
      <c r="H3432" s="12"/>
      <c r="I3432" s="12"/>
      <c r="J3432" s="12"/>
      <c r="K3432" s="12"/>
      <c r="L3432" s="12"/>
      <c r="M3432" s="49"/>
      <c r="N3432" s="49"/>
      <c r="O3432" s="12"/>
      <c r="P3432" s="12"/>
      <c r="Q3432" s="12"/>
      <c r="R3432" s="12"/>
      <c r="S3432" s="12"/>
      <c r="T3432" s="12"/>
    </row>
    <row r="3433" spans="1:20" s="1" customFormat="1" x14ac:dyDescent="0.4">
      <c r="A3433" s="12"/>
      <c r="B3433" s="12"/>
      <c r="C3433" s="42"/>
      <c r="D3433" s="12"/>
      <c r="E3433" s="12"/>
      <c r="F3433" s="12"/>
      <c r="G3433" s="12"/>
      <c r="H3433" s="12"/>
      <c r="I3433" s="12"/>
      <c r="J3433" s="12"/>
      <c r="K3433" s="12"/>
      <c r="L3433" s="12"/>
      <c r="M3433" s="49"/>
      <c r="N3433" s="49"/>
      <c r="O3433" s="12"/>
      <c r="P3433" s="12"/>
      <c r="Q3433" s="12"/>
      <c r="R3433" s="12"/>
      <c r="S3433" s="12"/>
      <c r="T3433" s="12"/>
    </row>
    <row r="3434" spans="1:20" s="1" customFormat="1" x14ac:dyDescent="0.4">
      <c r="A3434" s="12"/>
      <c r="B3434" s="12"/>
      <c r="C3434" s="42"/>
      <c r="D3434" s="12"/>
      <c r="E3434" s="12"/>
      <c r="F3434" s="12"/>
      <c r="G3434" s="12"/>
      <c r="H3434" s="12"/>
      <c r="I3434" s="12"/>
      <c r="J3434" s="12"/>
      <c r="K3434" s="12"/>
      <c r="L3434" s="12"/>
      <c r="M3434" s="49"/>
      <c r="N3434" s="49"/>
      <c r="O3434" s="12"/>
      <c r="P3434" s="12"/>
      <c r="Q3434" s="12"/>
      <c r="R3434" s="12"/>
      <c r="S3434" s="12"/>
      <c r="T3434" s="12"/>
    </row>
    <row r="3435" spans="1:20" s="1" customFormat="1" x14ac:dyDescent="0.4">
      <c r="A3435" s="12"/>
      <c r="B3435" s="12"/>
      <c r="C3435" s="42"/>
      <c r="D3435" s="12"/>
      <c r="E3435" s="12"/>
      <c r="F3435" s="12"/>
      <c r="G3435" s="12"/>
      <c r="H3435" s="12"/>
      <c r="I3435" s="12"/>
      <c r="J3435" s="12"/>
      <c r="K3435" s="12"/>
      <c r="L3435" s="12"/>
      <c r="M3435" s="49"/>
      <c r="N3435" s="49"/>
      <c r="O3435" s="12"/>
      <c r="P3435" s="12"/>
      <c r="Q3435" s="12"/>
      <c r="R3435" s="12"/>
      <c r="S3435" s="12"/>
      <c r="T3435" s="12"/>
    </row>
    <row r="3436" spans="1:20" s="1" customFormat="1" x14ac:dyDescent="0.4">
      <c r="A3436" s="12"/>
      <c r="B3436" s="12"/>
      <c r="C3436" s="42"/>
      <c r="D3436" s="12"/>
      <c r="E3436" s="12"/>
      <c r="F3436" s="12"/>
      <c r="G3436" s="12"/>
      <c r="H3436" s="12"/>
      <c r="I3436" s="12"/>
      <c r="J3436" s="12"/>
      <c r="K3436" s="12"/>
      <c r="L3436" s="12"/>
      <c r="M3436" s="49"/>
      <c r="N3436" s="49"/>
      <c r="O3436" s="12"/>
      <c r="P3436" s="12"/>
      <c r="Q3436" s="12"/>
      <c r="R3436" s="12"/>
      <c r="S3436" s="12"/>
      <c r="T3436" s="12"/>
    </row>
    <row r="3437" spans="1:20" s="1" customFormat="1" x14ac:dyDescent="0.4">
      <c r="A3437" s="12"/>
      <c r="B3437" s="12"/>
      <c r="C3437" s="42"/>
      <c r="D3437" s="12"/>
      <c r="E3437" s="12"/>
      <c r="F3437" s="12"/>
      <c r="G3437" s="12"/>
      <c r="H3437" s="12"/>
      <c r="I3437" s="12"/>
      <c r="J3437" s="12"/>
      <c r="K3437" s="12"/>
      <c r="L3437" s="12"/>
      <c r="M3437" s="49"/>
      <c r="N3437" s="49"/>
      <c r="O3437" s="12"/>
      <c r="P3437" s="12"/>
      <c r="Q3437" s="12"/>
      <c r="R3437" s="12"/>
      <c r="S3437" s="12"/>
      <c r="T3437" s="12"/>
    </row>
    <row r="3438" spans="1:20" s="1" customFormat="1" x14ac:dyDescent="0.4">
      <c r="A3438" s="12"/>
      <c r="B3438" s="12"/>
      <c r="C3438" s="42"/>
      <c r="D3438" s="12"/>
      <c r="E3438" s="12"/>
      <c r="F3438" s="12"/>
      <c r="G3438" s="12"/>
      <c r="H3438" s="12"/>
      <c r="I3438" s="12"/>
      <c r="J3438" s="12"/>
      <c r="K3438" s="12"/>
      <c r="L3438" s="12"/>
      <c r="M3438" s="49"/>
      <c r="N3438" s="49"/>
      <c r="O3438" s="12"/>
      <c r="P3438" s="12"/>
      <c r="Q3438" s="12"/>
      <c r="R3438" s="12"/>
      <c r="S3438" s="12"/>
      <c r="T3438" s="12"/>
    </row>
    <row r="3439" spans="1:20" s="1" customFormat="1" x14ac:dyDescent="0.4">
      <c r="A3439" s="12"/>
      <c r="B3439" s="12"/>
      <c r="C3439" s="42"/>
      <c r="D3439" s="12"/>
      <c r="E3439" s="12"/>
      <c r="F3439" s="12"/>
      <c r="G3439" s="12"/>
      <c r="H3439" s="12"/>
      <c r="I3439" s="12"/>
      <c r="J3439" s="12"/>
      <c r="K3439" s="12"/>
      <c r="L3439" s="12"/>
      <c r="M3439" s="49"/>
      <c r="N3439" s="49"/>
      <c r="O3439" s="12"/>
      <c r="P3439" s="12"/>
      <c r="Q3439" s="12"/>
      <c r="R3439" s="12"/>
      <c r="S3439" s="12"/>
      <c r="T3439" s="12"/>
    </row>
    <row r="3440" spans="1:20" s="1" customFormat="1" x14ac:dyDescent="0.4">
      <c r="A3440" s="12"/>
      <c r="B3440" s="12"/>
      <c r="C3440" s="42"/>
      <c r="D3440" s="12"/>
      <c r="E3440" s="12"/>
      <c r="F3440" s="12"/>
      <c r="G3440" s="12"/>
      <c r="H3440" s="12"/>
      <c r="I3440" s="12"/>
      <c r="J3440" s="12"/>
      <c r="K3440" s="12"/>
      <c r="L3440" s="12"/>
      <c r="M3440" s="49"/>
      <c r="N3440" s="49"/>
      <c r="O3440" s="12"/>
      <c r="P3440" s="12"/>
      <c r="Q3440" s="12"/>
      <c r="R3440" s="12"/>
      <c r="S3440" s="12"/>
      <c r="T3440" s="12"/>
    </row>
    <row r="3441" spans="1:20" s="1" customFormat="1" x14ac:dyDescent="0.4">
      <c r="A3441" s="12"/>
      <c r="B3441" s="12"/>
      <c r="C3441" s="42"/>
      <c r="D3441" s="12"/>
      <c r="E3441" s="12"/>
      <c r="F3441" s="12"/>
      <c r="G3441" s="12"/>
      <c r="H3441" s="12"/>
      <c r="I3441" s="12"/>
      <c r="J3441" s="12"/>
      <c r="K3441" s="12"/>
      <c r="L3441" s="12"/>
      <c r="M3441" s="49"/>
      <c r="N3441" s="49"/>
      <c r="O3441" s="12"/>
      <c r="P3441" s="12"/>
      <c r="Q3441" s="12"/>
      <c r="R3441" s="12"/>
      <c r="S3441" s="12"/>
      <c r="T3441" s="12"/>
    </row>
    <row r="3442" spans="1:20" s="1" customFormat="1" x14ac:dyDescent="0.4">
      <c r="A3442" s="12"/>
      <c r="B3442" s="12"/>
      <c r="C3442" s="42"/>
      <c r="D3442" s="12"/>
      <c r="E3442" s="12"/>
      <c r="F3442" s="12"/>
      <c r="G3442" s="12"/>
      <c r="H3442" s="12"/>
      <c r="I3442" s="12"/>
      <c r="J3442" s="12"/>
      <c r="K3442" s="12"/>
      <c r="L3442" s="12"/>
      <c r="M3442" s="49"/>
      <c r="N3442" s="49"/>
      <c r="O3442" s="12"/>
      <c r="P3442" s="12"/>
      <c r="Q3442" s="12"/>
      <c r="R3442" s="12"/>
      <c r="S3442" s="12"/>
      <c r="T3442" s="12"/>
    </row>
    <row r="3443" spans="1:20" s="1" customFormat="1" x14ac:dyDescent="0.4">
      <c r="A3443" s="12"/>
      <c r="B3443" s="12"/>
      <c r="C3443" s="42"/>
      <c r="D3443" s="12"/>
      <c r="E3443" s="12"/>
      <c r="F3443" s="12"/>
      <c r="G3443" s="12"/>
      <c r="H3443" s="12"/>
      <c r="I3443" s="12"/>
      <c r="J3443" s="12"/>
      <c r="K3443" s="12"/>
      <c r="L3443" s="12"/>
      <c r="M3443" s="49"/>
      <c r="N3443" s="49"/>
      <c r="O3443" s="12"/>
      <c r="P3443" s="12"/>
      <c r="Q3443" s="12"/>
      <c r="R3443" s="12"/>
      <c r="S3443" s="12"/>
      <c r="T3443" s="12"/>
    </row>
    <row r="3444" spans="1:20" s="1" customFormat="1" x14ac:dyDescent="0.4">
      <c r="A3444" s="12"/>
      <c r="B3444" s="12"/>
      <c r="C3444" s="42"/>
      <c r="D3444" s="12"/>
      <c r="E3444" s="12"/>
      <c r="F3444" s="12"/>
      <c r="G3444" s="12"/>
      <c r="H3444" s="12"/>
      <c r="I3444" s="12"/>
      <c r="J3444" s="12"/>
      <c r="K3444" s="12"/>
      <c r="L3444" s="12"/>
      <c r="M3444" s="49"/>
      <c r="N3444" s="49"/>
      <c r="O3444" s="12"/>
      <c r="P3444" s="12"/>
      <c r="Q3444" s="12"/>
      <c r="R3444" s="12"/>
      <c r="S3444" s="12"/>
      <c r="T3444" s="12"/>
    </row>
    <row r="3445" spans="1:20" s="1" customFormat="1" x14ac:dyDescent="0.4">
      <c r="A3445" s="12"/>
      <c r="B3445" s="12"/>
      <c r="C3445" s="42"/>
      <c r="D3445" s="12"/>
      <c r="E3445" s="12"/>
      <c r="F3445" s="12"/>
      <c r="G3445" s="12"/>
      <c r="H3445" s="12"/>
      <c r="I3445" s="12"/>
      <c r="J3445" s="12"/>
      <c r="K3445" s="12"/>
      <c r="L3445" s="12"/>
      <c r="M3445" s="49"/>
      <c r="N3445" s="49"/>
      <c r="O3445" s="12"/>
      <c r="P3445" s="12"/>
      <c r="Q3445" s="12"/>
      <c r="R3445" s="12"/>
      <c r="S3445" s="12"/>
      <c r="T3445" s="12"/>
    </row>
    <row r="3446" spans="1:20" s="1" customFormat="1" x14ac:dyDescent="0.4">
      <c r="A3446" s="12"/>
      <c r="B3446" s="12"/>
      <c r="C3446" s="42"/>
      <c r="D3446" s="12"/>
      <c r="E3446" s="12"/>
      <c r="F3446" s="12"/>
      <c r="G3446" s="12"/>
      <c r="H3446" s="12"/>
      <c r="I3446" s="12"/>
      <c r="J3446" s="12"/>
      <c r="K3446" s="12"/>
      <c r="L3446" s="12"/>
      <c r="M3446" s="49"/>
      <c r="N3446" s="49"/>
      <c r="O3446" s="12"/>
      <c r="P3446" s="12"/>
      <c r="Q3446" s="12"/>
      <c r="R3446" s="12"/>
      <c r="S3446" s="12"/>
      <c r="T3446" s="12"/>
    </row>
    <row r="3447" spans="1:20" s="1" customFormat="1" x14ac:dyDescent="0.4">
      <c r="A3447" s="12"/>
      <c r="B3447" s="12"/>
      <c r="C3447" s="42"/>
      <c r="D3447" s="12"/>
      <c r="E3447" s="12"/>
      <c r="F3447" s="12"/>
      <c r="G3447" s="12"/>
      <c r="H3447" s="12"/>
      <c r="I3447" s="12"/>
      <c r="J3447" s="12"/>
      <c r="K3447" s="12"/>
      <c r="L3447" s="12"/>
      <c r="M3447" s="49"/>
      <c r="N3447" s="49"/>
      <c r="O3447" s="12"/>
      <c r="P3447" s="12"/>
      <c r="Q3447" s="12"/>
      <c r="R3447" s="12"/>
      <c r="S3447" s="12"/>
      <c r="T3447" s="12"/>
    </row>
    <row r="3448" spans="1:20" s="1" customFormat="1" x14ac:dyDescent="0.4">
      <c r="A3448" s="12"/>
      <c r="B3448" s="12"/>
      <c r="C3448" s="42"/>
      <c r="D3448" s="12"/>
      <c r="E3448" s="12"/>
      <c r="F3448" s="12"/>
      <c r="G3448" s="12"/>
      <c r="H3448" s="12"/>
      <c r="I3448" s="12"/>
      <c r="J3448" s="12"/>
      <c r="K3448" s="12"/>
      <c r="L3448" s="12"/>
      <c r="M3448" s="49"/>
      <c r="N3448" s="49"/>
      <c r="O3448" s="12"/>
      <c r="P3448" s="12"/>
      <c r="Q3448" s="12"/>
      <c r="R3448" s="12"/>
      <c r="S3448" s="12"/>
      <c r="T3448" s="12"/>
    </row>
    <row r="3449" spans="1:20" s="1" customFormat="1" x14ac:dyDescent="0.4">
      <c r="A3449" s="12"/>
      <c r="B3449" s="12"/>
      <c r="C3449" s="42"/>
      <c r="D3449" s="12"/>
      <c r="E3449" s="12"/>
      <c r="F3449" s="12"/>
      <c r="G3449" s="12"/>
      <c r="H3449" s="12"/>
      <c r="I3449" s="12"/>
      <c r="J3449" s="12"/>
      <c r="K3449" s="12"/>
      <c r="L3449" s="12"/>
      <c r="M3449" s="49"/>
      <c r="N3449" s="49"/>
      <c r="O3449" s="12"/>
      <c r="P3449" s="12"/>
      <c r="Q3449" s="12"/>
      <c r="R3449" s="12"/>
      <c r="S3449" s="12"/>
      <c r="T3449" s="12"/>
    </row>
    <row r="3450" spans="1:20" s="1" customFormat="1" x14ac:dyDescent="0.4">
      <c r="A3450" s="12"/>
      <c r="B3450" s="12"/>
      <c r="C3450" s="42"/>
      <c r="D3450" s="12"/>
      <c r="E3450" s="12"/>
      <c r="F3450" s="12"/>
      <c r="G3450" s="12"/>
      <c r="H3450" s="12"/>
      <c r="I3450" s="12"/>
      <c r="J3450" s="12"/>
      <c r="K3450" s="12"/>
      <c r="L3450" s="12"/>
      <c r="M3450" s="49"/>
      <c r="N3450" s="49"/>
      <c r="O3450" s="12"/>
      <c r="P3450" s="12"/>
      <c r="Q3450" s="12"/>
      <c r="R3450" s="12"/>
      <c r="S3450" s="12"/>
      <c r="T3450" s="12"/>
    </row>
    <row r="3451" spans="1:20" s="1" customFormat="1" x14ac:dyDescent="0.4">
      <c r="A3451" s="12"/>
      <c r="B3451" s="12"/>
      <c r="C3451" s="42"/>
      <c r="D3451" s="12"/>
      <c r="E3451" s="12"/>
      <c r="F3451" s="12"/>
      <c r="G3451" s="12"/>
      <c r="H3451" s="12"/>
      <c r="I3451" s="12"/>
      <c r="J3451" s="12"/>
      <c r="K3451" s="12"/>
      <c r="L3451" s="12"/>
      <c r="M3451" s="49"/>
      <c r="N3451" s="49"/>
      <c r="O3451" s="12"/>
      <c r="P3451" s="12"/>
      <c r="Q3451" s="12"/>
      <c r="R3451" s="12"/>
      <c r="S3451" s="12"/>
      <c r="T3451" s="12"/>
    </row>
    <row r="3452" spans="1:20" s="1" customFormat="1" x14ac:dyDescent="0.4">
      <c r="A3452" s="12"/>
      <c r="B3452" s="12"/>
      <c r="C3452" s="42"/>
      <c r="D3452" s="12"/>
      <c r="E3452" s="12"/>
      <c r="F3452" s="12"/>
      <c r="G3452" s="12"/>
      <c r="H3452" s="12"/>
      <c r="I3452" s="12"/>
      <c r="J3452" s="12"/>
      <c r="K3452" s="12"/>
      <c r="L3452" s="12"/>
      <c r="M3452" s="49"/>
      <c r="N3452" s="49"/>
      <c r="O3452" s="12"/>
      <c r="P3452" s="12"/>
      <c r="Q3452" s="12"/>
      <c r="R3452" s="12"/>
      <c r="S3452" s="12"/>
      <c r="T3452" s="12"/>
    </row>
    <row r="3453" spans="1:20" s="1" customFormat="1" x14ac:dyDescent="0.4">
      <c r="A3453" s="12"/>
      <c r="B3453" s="12"/>
      <c r="C3453" s="42"/>
      <c r="D3453" s="12"/>
      <c r="E3453" s="12"/>
      <c r="F3453" s="12"/>
      <c r="G3453" s="12"/>
      <c r="H3453" s="12"/>
      <c r="I3453" s="12"/>
      <c r="J3453" s="12"/>
      <c r="K3453" s="12"/>
      <c r="L3453" s="12"/>
      <c r="M3453" s="49"/>
      <c r="N3453" s="49"/>
      <c r="O3453" s="12"/>
      <c r="P3453" s="12"/>
      <c r="Q3453" s="12"/>
      <c r="R3453" s="12"/>
      <c r="S3453" s="12"/>
      <c r="T3453" s="12"/>
    </row>
    <row r="3454" spans="1:20" s="1" customFormat="1" x14ac:dyDescent="0.4">
      <c r="A3454" s="12"/>
      <c r="B3454" s="12"/>
      <c r="C3454" s="42"/>
      <c r="D3454" s="12"/>
      <c r="E3454" s="12"/>
      <c r="F3454" s="12"/>
      <c r="G3454" s="12"/>
      <c r="H3454" s="12"/>
      <c r="I3454" s="12"/>
      <c r="J3454" s="12"/>
      <c r="K3454" s="12"/>
      <c r="L3454" s="12"/>
      <c r="M3454" s="49"/>
      <c r="N3454" s="49"/>
      <c r="O3454" s="12"/>
      <c r="P3454" s="12"/>
      <c r="Q3454" s="12"/>
      <c r="R3454" s="12"/>
      <c r="S3454" s="12"/>
      <c r="T3454" s="12"/>
    </row>
    <row r="3455" spans="1:20" s="1" customFormat="1" x14ac:dyDescent="0.4">
      <c r="A3455" s="12"/>
      <c r="B3455" s="12"/>
      <c r="C3455" s="42"/>
      <c r="D3455" s="12"/>
      <c r="E3455" s="12"/>
      <c r="F3455" s="12"/>
      <c r="G3455" s="12"/>
      <c r="H3455" s="12"/>
      <c r="I3455" s="12"/>
      <c r="J3455" s="12"/>
      <c r="K3455" s="12"/>
      <c r="L3455" s="12"/>
      <c r="M3455" s="49"/>
      <c r="N3455" s="49"/>
      <c r="O3455" s="12"/>
      <c r="P3455" s="12"/>
      <c r="Q3455" s="12"/>
      <c r="R3455" s="12"/>
      <c r="S3455" s="12"/>
      <c r="T3455" s="12"/>
    </row>
    <row r="3456" spans="1:20" s="1" customFormat="1" x14ac:dyDescent="0.4">
      <c r="A3456" s="12"/>
      <c r="B3456" s="12"/>
      <c r="C3456" s="42"/>
      <c r="D3456" s="12"/>
      <c r="E3456" s="12"/>
      <c r="F3456" s="12"/>
      <c r="G3456" s="12"/>
      <c r="H3456" s="12"/>
      <c r="I3456" s="12"/>
      <c r="J3456" s="12"/>
      <c r="K3456" s="12"/>
      <c r="L3456" s="12"/>
      <c r="M3456" s="49"/>
      <c r="N3456" s="49"/>
      <c r="O3456" s="12"/>
      <c r="P3456" s="12"/>
      <c r="Q3456" s="12"/>
      <c r="R3456" s="12"/>
      <c r="S3456" s="12"/>
      <c r="T3456" s="12"/>
    </row>
    <row r="3457" spans="1:20" s="1" customFormat="1" x14ac:dyDescent="0.4">
      <c r="A3457" s="12"/>
      <c r="B3457" s="12"/>
      <c r="C3457" s="42"/>
      <c r="D3457" s="12"/>
      <c r="E3457" s="12"/>
      <c r="F3457" s="12"/>
      <c r="G3457" s="12"/>
      <c r="H3457" s="12"/>
      <c r="I3457" s="12"/>
      <c r="J3457" s="12"/>
      <c r="K3457" s="12"/>
      <c r="L3457" s="12"/>
      <c r="M3457" s="49"/>
      <c r="N3457" s="49"/>
      <c r="O3457" s="12"/>
      <c r="P3457" s="12"/>
      <c r="Q3457" s="12"/>
      <c r="R3457" s="12"/>
      <c r="S3457" s="12"/>
      <c r="T3457" s="12"/>
    </row>
    <row r="3458" spans="1:20" s="1" customFormat="1" x14ac:dyDescent="0.4">
      <c r="A3458" s="12"/>
      <c r="B3458" s="12"/>
      <c r="C3458" s="42"/>
      <c r="D3458" s="12"/>
      <c r="E3458" s="12"/>
      <c r="F3458" s="12"/>
      <c r="G3458" s="12"/>
      <c r="H3458" s="12"/>
      <c r="I3458" s="12"/>
      <c r="J3458" s="12"/>
      <c r="K3458" s="12"/>
      <c r="L3458" s="12"/>
      <c r="M3458" s="49"/>
      <c r="N3458" s="49"/>
      <c r="O3458" s="12"/>
      <c r="P3458" s="12"/>
      <c r="Q3458" s="12"/>
      <c r="R3458" s="12"/>
      <c r="S3458" s="12"/>
      <c r="T3458" s="12"/>
    </row>
    <row r="3459" spans="1:20" s="1" customFormat="1" x14ac:dyDescent="0.4">
      <c r="A3459" s="12"/>
      <c r="B3459" s="12"/>
      <c r="C3459" s="42"/>
      <c r="D3459" s="12"/>
      <c r="E3459" s="12"/>
      <c r="F3459" s="12"/>
      <c r="G3459" s="12"/>
      <c r="H3459" s="12"/>
      <c r="I3459" s="12"/>
      <c r="J3459" s="12"/>
      <c r="K3459" s="12"/>
      <c r="L3459" s="12"/>
      <c r="M3459" s="49"/>
      <c r="N3459" s="49"/>
      <c r="O3459" s="12"/>
      <c r="P3459" s="12"/>
      <c r="Q3459" s="12"/>
      <c r="R3459" s="12"/>
      <c r="S3459" s="12"/>
      <c r="T3459" s="12"/>
    </row>
    <row r="3460" spans="1:20" s="1" customFormat="1" x14ac:dyDescent="0.4">
      <c r="A3460" s="12"/>
      <c r="B3460" s="12"/>
      <c r="C3460" s="42"/>
      <c r="D3460" s="12"/>
      <c r="E3460" s="12"/>
      <c r="F3460" s="12"/>
      <c r="G3460" s="12"/>
      <c r="H3460" s="12"/>
      <c r="I3460" s="12"/>
      <c r="J3460" s="12"/>
      <c r="K3460" s="12"/>
      <c r="L3460" s="12"/>
      <c r="M3460" s="49"/>
      <c r="N3460" s="49"/>
      <c r="O3460" s="12"/>
      <c r="P3460" s="12"/>
      <c r="Q3460" s="12"/>
      <c r="R3460" s="12"/>
      <c r="S3460" s="12"/>
      <c r="T3460" s="12"/>
    </row>
    <row r="3461" spans="1:20" s="1" customFormat="1" x14ac:dyDescent="0.4">
      <c r="A3461" s="12"/>
      <c r="B3461" s="12"/>
      <c r="C3461" s="42"/>
      <c r="D3461" s="12"/>
      <c r="E3461" s="12"/>
      <c r="F3461" s="12"/>
      <c r="G3461" s="12"/>
      <c r="H3461" s="12"/>
      <c r="I3461" s="12"/>
      <c r="J3461" s="12"/>
      <c r="K3461" s="12"/>
      <c r="L3461" s="12"/>
      <c r="M3461" s="49"/>
      <c r="N3461" s="49"/>
      <c r="O3461" s="12"/>
      <c r="P3461" s="12"/>
      <c r="Q3461" s="12"/>
      <c r="R3461" s="12"/>
      <c r="S3461" s="12"/>
      <c r="T3461" s="12"/>
    </row>
    <row r="3462" spans="1:20" s="1" customFormat="1" x14ac:dyDescent="0.4">
      <c r="A3462" s="12"/>
      <c r="B3462" s="12"/>
      <c r="C3462" s="42"/>
      <c r="D3462" s="12"/>
      <c r="E3462" s="12"/>
      <c r="F3462" s="12"/>
      <c r="G3462" s="12"/>
      <c r="H3462" s="12"/>
      <c r="I3462" s="12"/>
      <c r="J3462" s="12"/>
      <c r="K3462" s="12"/>
      <c r="L3462" s="12"/>
      <c r="M3462" s="49"/>
      <c r="N3462" s="49"/>
      <c r="O3462" s="12"/>
      <c r="P3462" s="12"/>
      <c r="Q3462" s="12"/>
      <c r="R3462" s="12"/>
      <c r="S3462" s="12"/>
      <c r="T3462" s="12"/>
    </row>
    <row r="3463" spans="1:20" s="1" customFormat="1" x14ac:dyDescent="0.4">
      <c r="A3463" s="12"/>
      <c r="B3463" s="12"/>
      <c r="C3463" s="42"/>
      <c r="D3463" s="12"/>
      <c r="E3463" s="12"/>
      <c r="F3463" s="12"/>
      <c r="G3463" s="12"/>
      <c r="H3463" s="12"/>
      <c r="I3463" s="12"/>
      <c r="J3463" s="12"/>
      <c r="K3463" s="12"/>
      <c r="L3463" s="12"/>
      <c r="M3463" s="49"/>
      <c r="N3463" s="49"/>
      <c r="O3463" s="12"/>
      <c r="P3463" s="12"/>
      <c r="Q3463" s="12"/>
      <c r="R3463" s="12"/>
      <c r="S3463" s="12"/>
      <c r="T3463" s="12"/>
    </row>
    <row r="3464" spans="1:20" s="1" customFormat="1" x14ac:dyDescent="0.4">
      <c r="A3464" s="12"/>
      <c r="B3464" s="12"/>
      <c r="C3464" s="42"/>
      <c r="D3464" s="12"/>
      <c r="E3464" s="12"/>
      <c r="F3464" s="12"/>
      <c r="G3464" s="12"/>
      <c r="H3464" s="12"/>
      <c r="I3464" s="12"/>
      <c r="J3464" s="12"/>
      <c r="K3464" s="12"/>
      <c r="L3464" s="12"/>
      <c r="M3464" s="49"/>
      <c r="N3464" s="49"/>
      <c r="O3464" s="12"/>
      <c r="P3464" s="12"/>
      <c r="Q3464" s="12"/>
      <c r="R3464" s="12"/>
      <c r="S3464" s="12"/>
      <c r="T3464" s="12"/>
    </row>
    <row r="3465" spans="1:20" s="1" customFormat="1" x14ac:dyDescent="0.4">
      <c r="A3465" s="12"/>
      <c r="B3465" s="12"/>
      <c r="C3465" s="42"/>
      <c r="D3465" s="12"/>
      <c r="E3465" s="12"/>
      <c r="F3465" s="12"/>
      <c r="G3465" s="12"/>
      <c r="H3465" s="12"/>
      <c r="I3465" s="12"/>
      <c r="J3465" s="12"/>
      <c r="K3465" s="12"/>
      <c r="L3465" s="12"/>
      <c r="M3465" s="49"/>
      <c r="N3465" s="49"/>
      <c r="O3465" s="12"/>
      <c r="P3465" s="12"/>
      <c r="Q3465" s="12"/>
      <c r="R3465" s="12"/>
      <c r="S3465" s="12"/>
      <c r="T3465" s="12"/>
    </row>
    <row r="3466" spans="1:20" s="1" customFormat="1" x14ac:dyDescent="0.4">
      <c r="A3466" s="12"/>
      <c r="B3466" s="12"/>
      <c r="C3466" s="42"/>
      <c r="D3466" s="12"/>
      <c r="E3466" s="12"/>
      <c r="F3466" s="12"/>
      <c r="G3466" s="12"/>
      <c r="H3466" s="12"/>
      <c r="I3466" s="12"/>
      <c r="J3466" s="12"/>
      <c r="K3466" s="12"/>
      <c r="L3466" s="12"/>
      <c r="M3466" s="49"/>
      <c r="N3466" s="49"/>
      <c r="O3466" s="12"/>
      <c r="P3466" s="12"/>
      <c r="Q3466" s="12"/>
      <c r="R3466" s="12"/>
      <c r="S3466" s="12"/>
      <c r="T3466" s="12"/>
    </row>
    <row r="3467" spans="1:20" s="1" customFormat="1" x14ac:dyDescent="0.4">
      <c r="A3467" s="12"/>
      <c r="B3467" s="12"/>
      <c r="C3467" s="42"/>
      <c r="D3467" s="12"/>
      <c r="E3467" s="12"/>
      <c r="F3467" s="12"/>
      <c r="G3467" s="12"/>
      <c r="H3467" s="12"/>
      <c r="I3467" s="12"/>
      <c r="J3467" s="12"/>
      <c r="K3467" s="12"/>
      <c r="L3467" s="12"/>
      <c r="M3467" s="49"/>
      <c r="N3467" s="49"/>
      <c r="O3467" s="12"/>
      <c r="P3467" s="12"/>
      <c r="Q3467" s="12"/>
      <c r="R3467" s="12"/>
      <c r="S3467" s="12"/>
      <c r="T3467" s="12"/>
    </row>
    <row r="3468" spans="1:20" s="1" customFormat="1" x14ac:dyDescent="0.4">
      <c r="A3468" s="12"/>
      <c r="B3468" s="12"/>
      <c r="C3468" s="42"/>
      <c r="D3468" s="12"/>
      <c r="E3468" s="12"/>
      <c r="F3468" s="12"/>
      <c r="G3468" s="12"/>
      <c r="H3468" s="12"/>
      <c r="I3468" s="12"/>
      <c r="J3468" s="12"/>
      <c r="K3468" s="12"/>
      <c r="L3468" s="12"/>
      <c r="M3468" s="49"/>
      <c r="N3468" s="49"/>
      <c r="O3468" s="12"/>
      <c r="P3468" s="12"/>
      <c r="Q3468" s="12"/>
      <c r="R3468" s="12"/>
      <c r="S3468" s="12"/>
      <c r="T3468" s="12"/>
    </row>
    <row r="3469" spans="1:20" s="1" customFormat="1" x14ac:dyDescent="0.4">
      <c r="A3469" s="12"/>
      <c r="B3469" s="12"/>
      <c r="C3469" s="42"/>
      <c r="D3469" s="12"/>
      <c r="E3469" s="12"/>
      <c r="F3469" s="12"/>
      <c r="G3469" s="12"/>
      <c r="H3469" s="12"/>
      <c r="I3469" s="12"/>
      <c r="J3469" s="12"/>
      <c r="K3469" s="12"/>
      <c r="L3469" s="12"/>
      <c r="M3469" s="49"/>
      <c r="N3469" s="49"/>
      <c r="O3469" s="12"/>
      <c r="P3469" s="12"/>
      <c r="Q3469" s="12"/>
      <c r="R3469" s="12"/>
      <c r="S3469" s="12"/>
      <c r="T3469" s="12"/>
    </row>
    <row r="3470" spans="1:20" s="1" customFormat="1" x14ac:dyDescent="0.4">
      <c r="A3470" s="12"/>
      <c r="B3470" s="12"/>
      <c r="C3470" s="42"/>
      <c r="D3470" s="12"/>
      <c r="E3470" s="12"/>
      <c r="F3470" s="12"/>
      <c r="G3470" s="12"/>
      <c r="H3470" s="12"/>
      <c r="I3470" s="12"/>
      <c r="J3470" s="12"/>
      <c r="K3470" s="12"/>
      <c r="L3470" s="12"/>
      <c r="M3470" s="49"/>
      <c r="N3470" s="49"/>
      <c r="O3470" s="12"/>
      <c r="P3470" s="12"/>
      <c r="Q3470" s="12"/>
      <c r="R3470" s="12"/>
      <c r="S3470" s="12"/>
      <c r="T3470" s="12"/>
    </row>
    <row r="3471" spans="1:20" s="1" customFormat="1" x14ac:dyDescent="0.4">
      <c r="A3471" s="12"/>
      <c r="B3471" s="12"/>
      <c r="C3471" s="42"/>
      <c r="D3471" s="12"/>
      <c r="E3471" s="12"/>
      <c r="F3471" s="12"/>
      <c r="G3471" s="12"/>
      <c r="H3471" s="12"/>
      <c r="I3471" s="12"/>
      <c r="J3471" s="12"/>
      <c r="K3471" s="12"/>
      <c r="L3471" s="12"/>
      <c r="M3471" s="49"/>
      <c r="N3471" s="49"/>
      <c r="O3471" s="12"/>
      <c r="P3471" s="12"/>
      <c r="Q3471" s="12"/>
      <c r="R3471" s="12"/>
      <c r="S3471" s="12"/>
      <c r="T3471" s="12"/>
    </row>
    <row r="3472" spans="1:20" s="1" customFormat="1" x14ac:dyDescent="0.4">
      <c r="A3472" s="12"/>
      <c r="B3472" s="12"/>
      <c r="C3472" s="42"/>
      <c r="D3472" s="12"/>
      <c r="E3472" s="12"/>
      <c r="F3472" s="12"/>
      <c r="G3472" s="12"/>
      <c r="H3472" s="12"/>
      <c r="I3472" s="12"/>
      <c r="J3472" s="12"/>
      <c r="K3472" s="12"/>
      <c r="L3472" s="12"/>
      <c r="M3472" s="49"/>
      <c r="N3472" s="49"/>
      <c r="O3472" s="12"/>
      <c r="P3472" s="12"/>
      <c r="Q3472" s="12"/>
      <c r="R3472" s="12"/>
      <c r="S3472" s="12"/>
      <c r="T3472" s="12"/>
    </row>
    <row r="3473" spans="1:20" s="1" customFormat="1" x14ac:dyDescent="0.4">
      <c r="A3473" s="12"/>
      <c r="B3473" s="12"/>
      <c r="C3473" s="42"/>
      <c r="D3473" s="12"/>
      <c r="E3473" s="12"/>
      <c r="F3473" s="12"/>
      <c r="G3473" s="12"/>
      <c r="H3473" s="12"/>
      <c r="I3473" s="12"/>
      <c r="J3473" s="12"/>
      <c r="K3473" s="12"/>
      <c r="L3473" s="12"/>
      <c r="M3473" s="49"/>
      <c r="N3473" s="49"/>
      <c r="O3473" s="12"/>
      <c r="P3473" s="12"/>
      <c r="Q3473" s="12"/>
      <c r="R3473" s="12"/>
      <c r="S3473" s="12"/>
      <c r="T3473" s="12"/>
    </row>
    <row r="3474" spans="1:20" s="1" customFormat="1" x14ac:dyDescent="0.4">
      <c r="A3474" s="12"/>
      <c r="B3474" s="12"/>
      <c r="C3474" s="42"/>
      <c r="D3474" s="12"/>
      <c r="E3474" s="12"/>
      <c r="F3474" s="12"/>
      <c r="G3474" s="12"/>
      <c r="H3474" s="12"/>
      <c r="I3474" s="12"/>
      <c r="J3474" s="12"/>
      <c r="K3474" s="12"/>
      <c r="L3474" s="12"/>
      <c r="M3474" s="49"/>
      <c r="N3474" s="49"/>
      <c r="O3474" s="12"/>
      <c r="P3474" s="12"/>
      <c r="Q3474" s="12"/>
      <c r="R3474" s="12"/>
      <c r="S3474" s="12"/>
      <c r="T3474" s="12"/>
    </row>
    <row r="3475" spans="1:20" s="1" customFormat="1" x14ac:dyDescent="0.4">
      <c r="A3475" s="12"/>
      <c r="B3475" s="12"/>
      <c r="C3475" s="42"/>
      <c r="D3475" s="12"/>
      <c r="E3475" s="12"/>
      <c r="F3475" s="12"/>
      <c r="G3475" s="12"/>
      <c r="H3475" s="12"/>
      <c r="I3475" s="12"/>
      <c r="J3475" s="12"/>
      <c r="K3475" s="12"/>
      <c r="L3475" s="12"/>
      <c r="M3475" s="49"/>
      <c r="N3475" s="49"/>
      <c r="O3475" s="12"/>
      <c r="P3475" s="12"/>
      <c r="Q3475" s="12"/>
      <c r="R3475" s="12"/>
      <c r="S3475" s="12"/>
      <c r="T3475" s="12"/>
    </row>
    <row r="3476" spans="1:20" s="1" customFormat="1" x14ac:dyDescent="0.4">
      <c r="A3476" s="12"/>
      <c r="B3476" s="12"/>
      <c r="C3476" s="42"/>
      <c r="D3476" s="12"/>
      <c r="E3476" s="12"/>
      <c r="F3476" s="12"/>
      <c r="G3476" s="12"/>
      <c r="H3476" s="12"/>
      <c r="I3476" s="12"/>
      <c r="J3476" s="12"/>
      <c r="K3476" s="12"/>
      <c r="L3476" s="12"/>
      <c r="M3476" s="49"/>
      <c r="N3476" s="49"/>
      <c r="O3476" s="12"/>
      <c r="P3476" s="12"/>
      <c r="Q3476" s="12"/>
      <c r="R3476" s="12"/>
      <c r="S3476" s="12"/>
      <c r="T3476" s="12"/>
    </row>
    <row r="3477" spans="1:20" s="1" customFormat="1" x14ac:dyDescent="0.4">
      <c r="A3477" s="12"/>
      <c r="B3477" s="12"/>
      <c r="C3477" s="42"/>
      <c r="D3477" s="12"/>
      <c r="E3477" s="12"/>
      <c r="F3477" s="12"/>
      <c r="G3477" s="12"/>
      <c r="H3477" s="12"/>
      <c r="I3477" s="12"/>
      <c r="J3477" s="12"/>
      <c r="K3477" s="12"/>
      <c r="L3477" s="12"/>
      <c r="M3477" s="49"/>
      <c r="N3477" s="49"/>
      <c r="O3477" s="12"/>
      <c r="P3477" s="12"/>
      <c r="Q3477" s="12"/>
      <c r="R3477" s="12"/>
      <c r="S3477" s="12"/>
      <c r="T3477" s="12"/>
    </row>
    <row r="3478" spans="1:20" s="1" customFormat="1" x14ac:dyDescent="0.4">
      <c r="A3478" s="12"/>
      <c r="B3478" s="12"/>
      <c r="C3478" s="42"/>
      <c r="D3478" s="12"/>
      <c r="E3478" s="12"/>
      <c r="F3478" s="12"/>
      <c r="G3478" s="12"/>
      <c r="H3478" s="12"/>
      <c r="I3478" s="12"/>
      <c r="J3478" s="12"/>
      <c r="K3478" s="12"/>
      <c r="L3478" s="12"/>
      <c r="M3478" s="49"/>
      <c r="N3478" s="49"/>
      <c r="O3478" s="12"/>
      <c r="P3478" s="12"/>
      <c r="Q3478" s="12"/>
      <c r="R3478" s="12"/>
      <c r="S3478" s="12"/>
      <c r="T3478" s="12"/>
    </row>
    <row r="3479" spans="1:20" s="1" customFormat="1" x14ac:dyDescent="0.4">
      <c r="A3479" s="12"/>
      <c r="B3479" s="12"/>
      <c r="C3479" s="42"/>
      <c r="D3479" s="12"/>
      <c r="E3479" s="12"/>
      <c r="F3479" s="12"/>
      <c r="G3479" s="12"/>
      <c r="H3479" s="12"/>
      <c r="I3479" s="12"/>
      <c r="J3479" s="12"/>
      <c r="K3479" s="12"/>
      <c r="L3479" s="12"/>
      <c r="M3479" s="49"/>
      <c r="N3479" s="49"/>
      <c r="O3479" s="12"/>
      <c r="P3479" s="12"/>
      <c r="Q3479" s="12"/>
      <c r="R3479" s="12"/>
      <c r="S3479" s="12"/>
      <c r="T3479" s="12"/>
    </row>
    <row r="3480" spans="1:20" s="1" customFormat="1" x14ac:dyDescent="0.4">
      <c r="A3480" s="12"/>
      <c r="B3480" s="12"/>
      <c r="C3480" s="42"/>
      <c r="D3480" s="12"/>
      <c r="E3480" s="12"/>
      <c r="F3480" s="12"/>
      <c r="G3480" s="12"/>
      <c r="H3480" s="12"/>
      <c r="I3480" s="12"/>
      <c r="J3480" s="12"/>
      <c r="K3480" s="12"/>
      <c r="L3480" s="12"/>
      <c r="M3480" s="49"/>
      <c r="N3480" s="49"/>
      <c r="O3480" s="12"/>
      <c r="P3480" s="12"/>
      <c r="Q3480" s="12"/>
      <c r="R3480" s="12"/>
      <c r="S3480" s="12"/>
      <c r="T3480" s="12"/>
    </row>
    <row r="3481" spans="1:20" s="1" customFormat="1" x14ac:dyDescent="0.4">
      <c r="A3481" s="12"/>
      <c r="B3481" s="12"/>
      <c r="C3481" s="42"/>
      <c r="D3481" s="12"/>
      <c r="E3481" s="12"/>
      <c r="F3481" s="12"/>
      <c r="G3481" s="12"/>
      <c r="H3481" s="12"/>
      <c r="I3481" s="12"/>
      <c r="J3481" s="12"/>
      <c r="K3481" s="12"/>
      <c r="L3481" s="12"/>
      <c r="M3481" s="49"/>
      <c r="N3481" s="49"/>
      <c r="O3481" s="12"/>
      <c r="P3481" s="12"/>
      <c r="Q3481" s="12"/>
      <c r="R3481" s="12"/>
      <c r="S3481" s="12"/>
      <c r="T3481" s="12"/>
    </row>
    <row r="3482" spans="1:20" s="1" customFormat="1" x14ac:dyDescent="0.4">
      <c r="A3482" s="12"/>
      <c r="B3482" s="12"/>
      <c r="C3482" s="42"/>
      <c r="D3482" s="12"/>
      <c r="E3482" s="12"/>
      <c r="F3482" s="12"/>
      <c r="G3482" s="12"/>
      <c r="H3482" s="12"/>
      <c r="I3482" s="12"/>
      <c r="J3482" s="12"/>
      <c r="K3482" s="12"/>
      <c r="L3482" s="12"/>
      <c r="M3482" s="49"/>
      <c r="N3482" s="49"/>
      <c r="O3482" s="12"/>
      <c r="P3482" s="12"/>
      <c r="Q3482" s="12"/>
      <c r="R3482" s="12"/>
      <c r="S3482" s="12"/>
      <c r="T3482" s="12"/>
    </row>
    <row r="3483" spans="1:20" s="1" customFormat="1" x14ac:dyDescent="0.4">
      <c r="A3483" s="12"/>
      <c r="B3483" s="12"/>
      <c r="C3483" s="42"/>
      <c r="D3483" s="12"/>
      <c r="E3483" s="12"/>
      <c r="F3483" s="12"/>
      <c r="G3483" s="12"/>
      <c r="H3483" s="12"/>
      <c r="I3483" s="12"/>
      <c r="J3483" s="12"/>
      <c r="K3483" s="12"/>
      <c r="L3483" s="12"/>
      <c r="M3483" s="49"/>
      <c r="N3483" s="49"/>
      <c r="O3483" s="12"/>
      <c r="P3483" s="12"/>
      <c r="Q3483" s="12"/>
      <c r="R3483" s="12"/>
      <c r="S3483" s="12"/>
      <c r="T3483" s="12"/>
    </row>
    <row r="3484" spans="1:20" s="1" customFormat="1" x14ac:dyDescent="0.4">
      <c r="A3484" s="12"/>
      <c r="B3484" s="12"/>
      <c r="C3484" s="42"/>
      <c r="D3484" s="12"/>
      <c r="E3484" s="12"/>
      <c r="F3484" s="12"/>
      <c r="G3484" s="12"/>
      <c r="H3484" s="12"/>
      <c r="I3484" s="12"/>
      <c r="J3484" s="12"/>
      <c r="K3484" s="12"/>
      <c r="L3484" s="12"/>
      <c r="M3484" s="49"/>
      <c r="N3484" s="49"/>
      <c r="O3484" s="12"/>
      <c r="P3484" s="12"/>
      <c r="Q3484" s="12"/>
      <c r="R3484" s="12"/>
      <c r="S3484" s="12"/>
      <c r="T3484" s="12"/>
    </row>
    <row r="3485" spans="1:20" s="1" customFormat="1" x14ac:dyDescent="0.4">
      <c r="A3485" s="12"/>
      <c r="B3485" s="12"/>
      <c r="C3485" s="42"/>
      <c r="D3485" s="12"/>
      <c r="E3485" s="12"/>
      <c r="F3485" s="12"/>
      <c r="G3485" s="12"/>
      <c r="H3485" s="12"/>
      <c r="I3485" s="12"/>
      <c r="J3485" s="12"/>
      <c r="K3485" s="12"/>
      <c r="L3485" s="12"/>
      <c r="M3485" s="49"/>
      <c r="N3485" s="49"/>
      <c r="O3485" s="12"/>
      <c r="P3485" s="12"/>
      <c r="Q3485" s="12"/>
      <c r="R3485" s="12"/>
      <c r="S3485" s="12"/>
      <c r="T3485" s="12"/>
    </row>
    <row r="3486" spans="1:20" s="1" customFormat="1" x14ac:dyDescent="0.4">
      <c r="A3486" s="12"/>
      <c r="B3486" s="12"/>
      <c r="C3486" s="42"/>
      <c r="D3486" s="12"/>
      <c r="E3486" s="12"/>
      <c r="F3486" s="12"/>
      <c r="G3486" s="12"/>
      <c r="H3486" s="12"/>
      <c r="I3486" s="12"/>
      <c r="J3486" s="12"/>
      <c r="K3486" s="12"/>
      <c r="L3486" s="12"/>
      <c r="M3486" s="49"/>
      <c r="N3486" s="49"/>
      <c r="O3486" s="12"/>
      <c r="P3486" s="12"/>
      <c r="Q3486" s="12"/>
      <c r="R3486" s="12"/>
      <c r="S3486" s="12"/>
      <c r="T3486" s="12"/>
    </row>
    <row r="3487" spans="1:20" s="1" customFormat="1" x14ac:dyDescent="0.4">
      <c r="A3487" s="12"/>
      <c r="B3487" s="12"/>
      <c r="C3487" s="42"/>
      <c r="D3487" s="12"/>
      <c r="E3487" s="12"/>
      <c r="F3487" s="12"/>
      <c r="G3487" s="12"/>
      <c r="H3487" s="12"/>
      <c r="I3487" s="12"/>
      <c r="J3487" s="12"/>
      <c r="K3487" s="12"/>
      <c r="L3487" s="12"/>
      <c r="M3487" s="49"/>
      <c r="N3487" s="49"/>
      <c r="O3487" s="12"/>
      <c r="P3487" s="12"/>
      <c r="Q3487" s="12"/>
      <c r="R3487" s="12"/>
      <c r="S3487" s="12"/>
      <c r="T3487" s="12"/>
    </row>
    <row r="3488" spans="1:20" s="1" customFormat="1" x14ac:dyDescent="0.4">
      <c r="A3488" s="12"/>
      <c r="B3488" s="12"/>
      <c r="C3488" s="42"/>
      <c r="D3488" s="12"/>
      <c r="E3488" s="12"/>
      <c r="F3488" s="12"/>
      <c r="G3488" s="12"/>
      <c r="H3488" s="12"/>
      <c r="I3488" s="12"/>
      <c r="J3488" s="12"/>
      <c r="K3488" s="12"/>
      <c r="L3488" s="12"/>
      <c r="M3488" s="49"/>
      <c r="N3488" s="49"/>
      <c r="O3488" s="12"/>
      <c r="P3488" s="12"/>
      <c r="Q3488" s="12"/>
      <c r="R3488" s="12"/>
      <c r="S3488" s="12"/>
      <c r="T3488" s="12"/>
    </row>
    <row r="3489" spans="1:20" s="1" customFormat="1" x14ac:dyDescent="0.4">
      <c r="A3489" s="12"/>
      <c r="B3489" s="12"/>
      <c r="C3489" s="42"/>
      <c r="D3489" s="12"/>
      <c r="E3489" s="12"/>
      <c r="F3489" s="12"/>
      <c r="G3489" s="12"/>
      <c r="H3489" s="12"/>
      <c r="I3489" s="12"/>
      <c r="J3489" s="12"/>
      <c r="K3489" s="12"/>
      <c r="L3489" s="12"/>
      <c r="M3489" s="49"/>
      <c r="N3489" s="49"/>
      <c r="O3489" s="12"/>
      <c r="P3489" s="12"/>
      <c r="Q3489" s="12"/>
      <c r="R3489" s="12"/>
      <c r="S3489" s="12"/>
      <c r="T3489" s="12"/>
    </row>
    <row r="3490" spans="1:20" s="1" customFormat="1" x14ac:dyDescent="0.4">
      <c r="A3490" s="12"/>
      <c r="B3490" s="12"/>
      <c r="C3490" s="42"/>
      <c r="D3490" s="12"/>
      <c r="E3490" s="12"/>
      <c r="F3490" s="12"/>
      <c r="G3490" s="12"/>
      <c r="H3490" s="12"/>
      <c r="I3490" s="12"/>
      <c r="J3490" s="12"/>
      <c r="K3490" s="12"/>
      <c r="L3490" s="12"/>
      <c r="M3490" s="49"/>
      <c r="N3490" s="49"/>
      <c r="O3490" s="12"/>
      <c r="P3490" s="12"/>
      <c r="Q3490" s="12"/>
      <c r="R3490" s="12"/>
      <c r="S3490" s="12"/>
      <c r="T3490" s="12"/>
    </row>
    <row r="3491" spans="1:20" s="1" customFormat="1" x14ac:dyDescent="0.4">
      <c r="A3491" s="12"/>
      <c r="B3491" s="12"/>
      <c r="C3491" s="42"/>
      <c r="D3491" s="12"/>
      <c r="E3491" s="12"/>
      <c r="F3491" s="12"/>
      <c r="G3491" s="12"/>
      <c r="H3491" s="12"/>
      <c r="I3491" s="12"/>
      <c r="J3491" s="12"/>
      <c r="K3491" s="12"/>
      <c r="L3491" s="12"/>
      <c r="M3491" s="49"/>
      <c r="N3491" s="49"/>
      <c r="O3491" s="12"/>
      <c r="P3491" s="12"/>
      <c r="Q3491" s="12"/>
      <c r="R3491" s="12"/>
      <c r="S3491" s="12"/>
      <c r="T3491" s="12"/>
    </row>
    <row r="3492" spans="1:20" s="1" customFormat="1" x14ac:dyDescent="0.4">
      <c r="A3492" s="12"/>
      <c r="B3492" s="12"/>
      <c r="C3492" s="42"/>
      <c r="D3492" s="12"/>
      <c r="E3492" s="12"/>
      <c r="F3492" s="12"/>
      <c r="G3492" s="12"/>
      <c r="H3492" s="12"/>
      <c r="I3492" s="12"/>
      <c r="J3492" s="12"/>
      <c r="K3492" s="12"/>
      <c r="L3492" s="12"/>
      <c r="M3492" s="49"/>
      <c r="N3492" s="49"/>
      <c r="O3492" s="12"/>
      <c r="P3492" s="12"/>
      <c r="Q3492" s="12"/>
      <c r="R3492" s="12"/>
      <c r="S3492" s="12"/>
      <c r="T3492" s="12"/>
    </row>
    <row r="3493" spans="1:20" s="1" customFormat="1" x14ac:dyDescent="0.4">
      <c r="A3493" s="12"/>
      <c r="B3493" s="12"/>
      <c r="C3493" s="42"/>
      <c r="D3493" s="12"/>
      <c r="E3493" s="12"/>
      <c r="F3493" s="12"/>
      <c r="G3493" s="12"/>
      <c r="H3493" s="12"/>
      <c r="I3493" s="12"/>
      <c r="J3493" s="12"/>
      <c r="K3493" s="12"/>
      <c r="L3493" s="12"/>
      <c r="M3493" s="49"/>
      <c r="N3493" s="49"/>
      <c r="O3493" s="12"/>
      <c r="P3493" s="12"/>
      <c r="Q3493" s="12"/>
      <c r="R3493" s="12"/>
      <c r="S3493" s="12"/>
      <c r="T3493" s="12"/>
    </row>
    <row r="3494" spans="1:20" s="1" customFormat="1" x14ac:dyDescent="0.4">
      <c r="A3494" s="12"/>
      <c r="B3494" s="12"/>
      <c r="C3494" s="42"/>
      <c r="D3494" s="12"/>
      <c r="E3494" s="12"/>
      <c r="F3494" s="12"/>
      <c r="G3494" s="12"/>
      <c r="H3494" s="12"/>
      <c r="I3494" s="12"/>
      <c r="J3494" s="12"/>
      <c r="K3494" s="12"/>
      <c r="L3494" s="12"/>
      <c r="M3494" s="49"/>
      <c r="N3494" s="49"/>
      <c r="O3494" s="12"/>
      <c r="P3494" s="12"/>
      <c r="Q3494" s="12"/>
      <c r="R3494" s="12"/>
      <c r="S3494" s="12"/>
      <c r="T3494" s="12"/>
    </row>
    <row r="3495" spans="1:20" s="1" customFormat="1" x14ac:dyDescent="0.4">
      <c r="A3495" s="12"/>
      <c r="B3495" s="12"/>
      <c r="C3495" s="42"/>
      <c r="D3495" s="12"/>
      <c r="E3495" s="12"/>
      <c r="F3495" s="12"/>
      <c r="G3495" s="12"/>
      <c r="H3495" s="12"/>
      <c r="I3495" s="12"/>
      <c r="J3495" s="12"/>
      <c r="K3495" s="12"/>
      <c r="L3495" s="12"/>
      <c r="M3495" s="49"/>
      <c r="N3495" s="49"/>
      <c r="O3495" s="12"/>
      <c r="P3495" s="12"/>
      <c r="Q3495" s="12"/>
      <c r="R3495" s="12"/>
      <c r="S3495" s="12"/>
      <c r="T3495" s="12"/>
    </row>
    <row r="3496" spans="1:20" s="1" customFormat="1" x14ac:dyDescent="0.4">
      <c r="A3496" s="12"/>
      <c r="B3496" s="12"/>
      <c r="C3496" s="42"/>
      <c r="D3496" s="12"/>
      <c r="E3496" s="12"/>
      <c r="F3496" s="12"/>
      <c r="G3496" s="12"/>
      <c r="H3496" s="12"/>
      <c r="I3496" s="12"/>
      <c r="J3496" s="12"/>
      <c r="K3496" s="12"/>
      <c r="L3496" s="12"/>
      <c r="M3496" s="49"/>
      <c r="N3496" s="49"/>
      <c r="O3496" s="12"/>
      <c r="P3496" s="12"/>
      <c r="Q3496" s="12"/>
      <c r="R3496" s="12"/>
      <c r="S3496" s="12"/>
      <c r="T3496" s="12"/>
    </row>
    <row r="3497" spans="1:20" s="1" customFormat="1" x14ac:dyDescent="0.4">
      <c r="A3497" s="12"/>
      <c r="B3497" s="12"/>
      <c r="C3497" s="42"/>
      <c r="D3497" s="12"/>
      <c r="E3497" s="12"/>
      <c r="F3497" s="12"/>
      <c r="G3497" s="12"/>
      <c r="H3497" s="12"/>
      <c r="I3497" s="12"/>
      <c r="J3497" s="12"/>
      <c r="K3497" s="12"/>
      <c r="L3497" s="12"/>
      <c r="M3497" s="49"/>
      <c r="N3497" s="49"/>
      <c r="O3497" s="12"/>
      <c r="P3497" s="12"/>
      <c r="Q3497" s="12"/>
      <c r="R3497" s="12"/>
      <c r="S3497" s="12"/>
      <c r="T3497" s="12"/>
    </row>
    <row r="3498" spans="1:20" s="1" customFormat="1" x14ac:dyDescent="0.4">
      <c r="A3498" s="12"/>
      <c r="B3498" s="12"/>
      <c r="C3498" s="42"/>
      <c r="D3498" s="12"/>
      <c r="E3498" s="12"/>
      <c r="F3498" s="12"/>
      <c r="G3498" s="12"/>
      <c r="H3498" s="12"/>
      <c r="I3498" s="12"/>
      <c r="J3498" s="12"/>
      <c r="K3498" s="12"/>
      <c r="L3498" s="12"/>
      <c r="M3498" s="49"/>
      <c r="N3498" s="49"/>
      <c r="O3498" s="12"/>
      <c r="P3498" s="12"/>
      <c r="Q3498" s="12"/>
      <c r="R3498" s="12"/>
      <c r="S3498" s="12"/>
      <c r="T3498" s="12"/>
    </row>
    <row r="3499" spans="1:20" s="1" customFormat="1" x14ac:dyDescent="0.4">
      <c r="A3499" s="12"/>
      <c r="B3499" s="12"/>
      <c r="C3499" s="42"/>
      <c r="D3499" s="12"/>
      <c r="E3499" s="12"/>
      <c r="F3499" s="12"/>
      <c r="G3499" s="12"/>
      <c r="H3499" s="12"/>
      <c r="I3499" s="12"/>
      <c r="J3499" s="12"/>
      <c r="K3499" s="12"/>
      <c r="L3499" s="12"/>
      <c r="M3499" s="49"/>
      <c r="N3499" s="49"/>
      <c r="O3499" s="12"/>
      <c r="P3499" s="12"/>
      <c r="Q3499" s="12"/>
      <c r="R3499" s="12"/>
      <c r="S3499" s="12"/>
      <c r="T3499" s="12"/>
    </row>
    <row r="3500" spans="1:20" s="1" customFormat="1" x14ac:dyDescent="0.4">
      <c r="A3500" s="12"/>
      <c r="B3500" s="12"/>
      <c r="C3500" s="42"/>
      <c r="D3500" s="12"/>
      <c r="E3500" s="12"/>
      <c r="F3500" s="12"/>
      <c r="G3500" s="12"/>
      <c r="H3500" s="12"/>
      <c r="I3500" s="12"/>
      <c r="J3500" s="12"/>
      <c r="K3500" s="12"/>
      <c r="L3500" s="12"/>
      <c r="M3500" s="49"/>
      <c r="N3500" s="49"/>
      <c r="O3500" s="12"/>
      <c r="P3500" s="12"/>
      <c r="Q3500" s="12"/>
      <c r="R3500" s="12"/>
      <c r="S3500" s="12"/>
      <c r="T3500" s="12"/>
    </row>
    <row r="3501" spans="1:20" s="1" customFormat="1" x14ac:dyDescent="0.4">
      <c r="A3501" s="12"/>
      <c r="B3501" s="12"/>
      <c r="C3501" s="42"/>
      <c r="D3501" s="12"/>
      <c r="E3501" s="12"/>
      <c r="F3501" s="12"/>
      <c r="G3501" s="12"/>
      <c r="H3501" s="12"/>
      <c r="I3501" s="12"/>
      <c r="J3501" s="12"/>
      <c r="K3501" s="12"/>
      <c r="L3501" s="12"/>
      <c r="M3501" s="49"/>
      <c r="N3501" s="49"/>
      <c r="O3501" s="12"/>
      <c r="P3501" s="12"/>
      <c r="Q3501" s="12"/>
      <c r="R3501" s="12"/>
      <c r="S3501" s="12"/>
      <c r="T3501" s="12"/>
    </row>
    <row r="3502" spans="1:20" s="1" customFormat="1" x14ac:dyDescent="0.4">
      <c r="A3502" s="12"/>
      <c r="B3502" s="12"/>
      <c r="C3502" s="42"/>
      <c r="D3502" s="12"/>
      <c r="E3502" s="12"/>
      <c r="F3502" s="12"/>
      <c r="G3502" s="12"/>
      <c r="H3502" s="12"/>
      <c r="I3502" s="12"/>
      <c r="J3502" s="12"/>
      <c r="K3502" s="12"/>
      <c r="L3502" s="12"/>
      <c r="M3502" s="49"/>
      <c r="N3502" s="49"/>
      <c r="O3502" s="12"/>
      <c r="P3502" s="12"/>
      <c r="Q3502" s="12"/>
      <c r="R3502" s="12"/>
      <c r="S3502" s="12"/>
      <c r="T3502" s="12"/>
    </row>
    <row r="3503" spans="1:20" s="1" customFormat="1" x14ac:dyDescent="0.4">
      <c r="A3503" s="12"/>
      <c r="B3503" s="12"/>
      <c r="C3503" s="42"/>
      <c r="D3503" s="12"/>
      <c r="E3503" s="12"/>
      <c r="F3503" s="12"/>
      <c r="G3503" s="12"/>
      <c r="H3503" s="12"/>
      <c r="I3503" s="12"/>
      <c r="J3503" s="12"/>
      <c r="K3503" s="12"/>
      <c r="L3503" s="12"/>
      <c r="M3503" s="49"/>
      <c r="N3503" s="49"/>
      <c r="O3503" s="12"/>
      <c r="P3503" s="12"/>
      <c r="Q3503" s="12"/>
      <c r="R3503" s="12"/>
      <c r="S3503" s="12"/>
      <c r="T3503" s="12"/>
    </row>
    <row r="3504" spans="1:20" s="1" customFormat="1" x14ac:dyDescent="0.4">
      <c r="A3504" s="12"/>
      <c r="B3504" s="12"/>
      <c r="C3504" s="42"/>
      <c r="D3504" s="12"/>
      <c r="E3504" s="12"/>
      <c r="F3504" s="12"/>
      <c r="G3504" s="12"/>
      <c r="H3504" s="12"/>
      <c r="I3504" s="12"/>
      <c r="J3504" s="12"/>
      <c r="K3504" s="12"/>
      <c r="L3504" s="12"/>
      <c r="M3504" s="49"/>
      <c r="N3504" s="49"/>
      <c r="O3504" s="12"/>
      <c r="P3504" s="12"/>
      <c r="Q3504" s="12"/>
      <c r="R3504" s="12"/>
      <c r="S3504" s="12"/>
      <c r="T3504" s="12"/>
    </row>
    <row r="3505" spans="1:20" s="1" customFormat="1" x14ac:dyDescent="0.4">
      <c r="A3505" s="12"/>
      <c r="B3505" s="12"/>
      <c r="C3505" s="42"/>
      <c r="D3505" s="12"/>
      <c r="E3505" s="12"/>
      <c r="F3505" s="12"/>
      <c r="G3505" s="12"/>
      <c r="H3505" s="12"/>
      <c r="I3505" s="12"/>
      <c r="J3505" s="12"/>
      <c r="K3505" s="12"/>
      <c r="L3505" s="12"/>
      <c r="M3505" s="49"/>
      <c r="N3505" s="49"/>
      <c r="O3505" s="12"/>
      <c r="P3505" s="12"/>
      <c r="Q3505" s="12"/>
      <c r="R3505" s="12"/>
      <c r="S3505" s="12"/>
      <c r="T3505" s="12"/>
    </row>
    <row r="3506" spans="1:20" s="1" customFormat="1" x14ac:dyDescent="0.4">
      <c r="A3506" s="12"/>
      <c r="B3506" s="12"/>
      <c r="C3506" s="42"/>
      <c r="D3506" s="12"/>
      <c r="E3506" s="12"/>
      <c r="F3506" s="12"/>
      <c r="G3506" s="12"/>
      <c r="H3506" s="12"/>
      <c r="I3506" s="12"/>
      <c r="J3506" s="12"/>
      <c r="K3506" s="12"/>
      <c r="L3506" s="12"/>
      <c r="M3506" s="49"/>
      <c r="N3506" s="49"/>
      <c r="O3506" s="12"/>
      <c r="P3506" s="12"/>
      <c r="Q3506" s="12"/>
      <c r="R3506" s="12"/>
      <c r="S3506" s="12"/>
      <c r="T3506" s="12"/>
    </row>
    <row r="3507" spans="1:20" s="1" customFormat="1" x14ac:dyDescent="0.4">
      <c r="A3507" s="12"/>
      <c r="B3507" s="12"/>
      <c r="C3507" s="42"/>
      <c r="D3507" s="12"/>
      <c r="E3507" s="12"/>
      <c r="F3507" s="12"/>
      <c r="G3507" s="12"/>
      <c r="H3507" s="12"/>
      <c r="I3507" s="12"/>
      <c r="J3507" s="12"/>
      <c r="K3507" s="12"/>
      <c r="L3507" s="12"/>
      <c r="M3507" s="49"/>
      <c r="N3507" s="49"/>
      <c r="O3507" s="12"/>
      <c r="P3507" s="12"/>
      <c r="Q3507" s="12"/>
      <c r="R3507" s="12"/>
      <c r="S3507" s="12"/>
      <c r="T3507" s="12"/>
    </row>
    <row r="3508" spans="1:20" s="1" customFormat="1" x14ac:dyDescent="0.4">
      <c r="A3508" s="12"/>
      <c r="B3508" s="12"/>
      <c r="C3508" s="42"/>
      <c r="D3508" s="12"/>
      <c r="E3508" s="12"/>
      <c r="F3508" s="12"/>
      <c r="G3508" s="12"/>
      <c r="H3508" s="12"/>
      <c r="I3508" s="12"/>
      <c r="J3508" s="12"/>
      <c r="K3508" s="12"/>
      <c r="L3508" s="12"/>
      <c r="M3508" s="49"/>
      <c r="N3508" s="49"/>
      <c r="O3508" s="12"/>
      <c r="P3508" s="12"/>
      <c r="Q3508" s="12"/>
      <c r="R3508" s="12"/>
      <c r="S3508" s="12"/>
      <c r="T3508" s="12"/>
    </row>
    <row r="3509" spans="1:20" s="1" customFormat="1" x14ac:dyDescent="0.4">
      <c r="A3509" s="12"/>
      <c r="B3509" s="12"/>
      <c r="C3509" s="42"/>
      <c r="D3509" s="12"/>
      <c r="E3509" s="12"/>
      <c r="F3509" s="12"/>
      <c r="G3509" s="12"/>
      <c r="H3509" s="12"/>
      <c r="I3509" s="12"/>
      <c r="J3509" s="12"/>
      <c r="K3509" s="12"/>
      <c r="L3509" s="12"/>
      <c r="M3509" s="49"/>
      <c r="N3509" s="49"/>
      <c r="O3509" s="12"/>
      <c r="P3509" s="12"/>
      <c r="Q3509" s="12"/>
      <c r="R3509" s="12"/>
      <c r="S3509" s="12"/>
      <c r="T3509" s="12"/>
    </row>
    <row r="3510" spans="1:20" s="1" customFormat="1" x14ac:dyDescent="0.4">
      <c r="A3510" s="12"/>
      <c r="B3510" s="12"/>
      <c r="C3510" s="42"/>
      <c r="D3510" s="12"/>
      <c r="E3510" s="12"/>
      <c r="F3510" s="12"/>
      <c r="G3510" s="12"/>
      <c r="H3510" s="12"/>
      <c r="I3510" s="12"/>
      <c r="J3510" s="12"/>
      <c r="K3510" s="12"/>
      <c r="L3510" s="12"/>
      <c r="M3510" s="49"/>
      <c r="N3510" s="49"/>
      <c r="O3510" s="12"/>
      <c r="P3510" s="12"/>
      <c r="Q3510" s="12"/>
      <c r="R3510" s="12"/>
      <c r="S3510" s="12"/>
      <c r="T3510" s="12"/>
    </row>
    <row r="3511" spans="1:20" s="1" customFormat="1" x14ac:dyDescent="0.4">
      <c r="A3511" s="12"/>
      <c r="B3511" s="12"/>
      <c r="C3511" s="42"/>
      <c r="D3511" s="12"/>
      <c r="E3511" s="12"/>
      <c r="F3511" s="12"/>
      <c r="G3511" s="12"/>
      <c r="H3511" s="12"/>
      <c r="I3511" s="12"/>
      <c r="J3511" s="12"/>
      <c r="K3511" s="12"/>
      <c r="L3511" s="12"/>
      <c r="M3511" s="49"/>
      <c r="N3511" s="49"/>
      <c r="O3511" s="12"/>
      <c r="P3511" s="12"/>
      <c r="Q3511" s="12"/>
      <c r="R3511" s="12"/>
      <c r="S3511" s="12"/>
      <c r="T3511" s="12"/>
    </row>
    <row r="3512" spans="1:20" s="1" customFormat="1" x14ac:dyDescent="0.4">
      <c r="A3512" s="12"/>
      <c r="B3512" s="12"/>
      <c r="C3512" s="42"/>
      <c r="D3512" s="12"/>
      <c r="E3512" s="12"/>
      <c r="F3512" s="12"/>
      <c r="G3512" s="12"/>
      <c r="H3512" s="12"/>
      <c r="I3512" s="12"/>
      <c r="J3512" s="12"/>
      <c r="K3512" s="12"/>
      <c r="L3512" s="12"/>
      <c r="M3512" s="49"/>
      <c r="N3512" s="49"/>
      <c r="O3512" s="12"/>
      <c r="P3512" s="12"/>
      <c r="Q3512" s="12"/>
      <c r="R3512" s="12"/>
      <c r="S3512" s="12"/>
      <c r="T3512" s="12"/>
    </row>
    <row r="3513" spans="1:20" s="1" customFormat="1" x14ac:dyDescent="0.4">
      <c r="A3513" s="12"/>
      <c r="B3513" s="12"/>
      <c r="C3513" s="42"/>
      <c r="D3513" s="12"/>
      <c r="E3513" s="12"/>
      <c r="F3513" s="12"/>
      <c r="G3513" s="12"/>
      <c r="H3513" s="12"/>
      <c r="I3513" s="12"/>
      <c r="J3513" s="12"/>
      <c r="K3513" s="12"/>
      <c r="L3513" s="12"/>
      <c r="M3513" s="49"/>
      <c r="N3513" s="49"/>
      <c r="O3513" s="12"/>
      <c r="P3513" s="12"/>
      <c r="Q3513" s="12"/>
      <c r="R3513" s="12"/>
      <c r="S3513" s="12"/>
      <c r="T3513" s="12"/>
    </row>
    <row r="3514" spans="1:20" s="1" customFormat="1" x14ac:dyDescent="0.4">
      <c r="A3514" s="12"/>
      <c r="B3514" s="12"/>
      <c r="C3514" s="42"/>
      <c r="D3514" s="12"/>
      <c r="E3514" s="12"/>
      <c r="F3514" s="12"/>
      <c r="G3514" s="12"/>
      <c r="H3514" s="12"/>
      <c r="I3514" s="12"/>
      <c r="J3514" s="12"/>
      <c r="K3514" s="12"/>
      <c r="L3514" s="12"/>
      <c r="M3514" s="49"/>
      <c r="N3514" s="49"/>
      <c r="O3514" s="12"/>
      <c r="P3514" s="12"/>
      <c r="Q3514" s="12"/>
      <c r="R3514" s="12"/>
      <c r="S3514" s="12"/>
      <c r="T3514" s="12"/>
    </row>
    <row r="3515" spans="1:20" s="1" customFormat="1" x14ac:dyDescent="0.4">
      <c r="A3515" s="12"/>
      <c r="B3515" s="12"/>
      <c r="C3515" s="42"/>
      <c r="D3515" s="12"/>
      <c r="E3515" s="12"/>
      <c r="F3515" s="12"/>
      <c r="G3515" s="12"/>
      <c r="H3515" s="12"/>
      <c r="I3515" s="12"/>
      <c r="J3515" s="12"/>
      <c r="K3515" s="12"/>
      <c r="L3515" s="12"/>
      <c r="M3515" s="49"/>
      <c r="N3515" s="49"/>
      <c r="O3515" s="12"/>
      <c r="P3515" s="12"/>
      <c r="Q3515" s="12"/>
      <c r="R3515" s="12"/>
      <c r="S3515" s="12"/>
      <c r="T3515" s="12"/>
    </row>
    <row r="3516" spans="1:20" s="1" customFormat="1" x14ac:dyDescent="0.4">
      <c r="A3516" s="12"/>
      <c r="B3516" s="12"/>
      <c r="C3516" s="42"/>
      <c r="D3516" s="12"/>
      <c r="E3516" s="12"/>
      <c r="F3516" s="12"/>
      <c r="G3516" s="12"/>
      <c r="H3516" s="12"/>
      <c r="I3516" s="12"/>
      <c r="J3516" s="12"/>
      <c r="K3516" s="12"/>
      <c r="L3516" s="12"/>
      <c r="M3516" s="49"/>
      <c r="N3516" s="49"/>
      <c r="O3516" s="12"/>
      <c r="P3516" s="12"/>
      <c r="Q3516" s="12"/>
      <c r="R3516" s="12"/>
      <c r="S3516" s="12"/>
      <c r="T3516" s="12"/>
    </row>
    <row r="3517" spans="1:20" s="1" customFormat="1" x14ac:dyDescent="0.4">
      <c r="A3517" s="12"/>
      <c r="B3517" s="12"/>
      <c r="C3517" s="42"/>
      <c r="D3517" s="12"/>
      <c r="E3517" s="12"/>
      <c r="F3517" s="12"/>
      <c r="G3517" s="12"/>
      <c r="H3517" s="12"/>
      <c r="I3517" s="12"/>
      <c r="J3517" s="12"/>
      <c r="K3517" s="12"/>
      <c r="L3517" s="12"/>
      <c r="M3517" s="49"/>
      <c r="N3517" s="49"/>
      <c r="O3517" s="12"/>
      <c r="P3517" s="12"/>
      <c r="Q3517" s="12"/>
      <c r="R3517" s="12"/>
      <c r="S3517" s="12"/>
      <c r="T3517" s="12"/>
    </row>
    <row r="3518" spans="1:20" s="1" customFormat="1" x14ac:dyDescent="0.4">
      <c r="A3518" s="12"/>
      <c r="B3518" s="12"/>
      <c r="C3518" s="42"/>
      <c r="D3518" s="12"/>
      <c r="E3518" s="12"/>
      <c r="F3518" s="12"/>
      <c r="G3518" s="12"/>
      <c r="H3518" s="12"/>
      <c r="I3518" s="12"/>
      <c r="J3518" s="12"/>
      <c r="K3518" s="12"/>
      <c r="L3518" s="12"/>
      <c r="M3518" s="49"/>
      <c r="N3518" s="49"/>
      <c r="O3518" s="12"/>
      <c r="P3518" s="12"/>
      <c r="Q3518" s="12"/>
      <c r="R3518" s="12"/>
      <c r="S3518" s="12"/>
      <c r="T3518" s="12"/>
    </row>
    <row r="3519" spans="1:20" s="1" customFormat="1" x14ac:dyDescent="0.4">
      <c r="A3519" s="12"/>
      <c r="B3519" s="12"/>
      <c r="C3519" s="42"/>
      <c r="D3519" s="12"/>
      <c r="E3519" s="12"/>
      <c r="F3519" s="12"/>
      <c r="G3519" s="12"/>
      <c r="H3519" s="12"/>
      <c r="I3519" s="12"/>
      <c r="J3519" s="12"/>
      <c r="K3519" s="12"/>
      <c r="L3519" s="12"/>
      <c r="M3519" s="49"/>
      <c r="N3519" s="49"/>
      <c r="O3519" s="12"/>
      <c r="P3519" s="12"/>
      <c r="Q3519" s="12"/>
      <c r="R3519" s="12"/>
      <c r="S3519" s="12"/>
      <c r="T3519" s="12"/>
    </row>
    <row r="3520" spans="1:20" s="1" customFormat="1" x14ac:dyDescent="0.4">
      <c r="A3520" s="12"/>
      <c r="B3520" s="12"/>
      <c r="C3520" s="42"/>
      <c r="D3520" s="12"/>
      <c r="E3520" s="12"/>
      <c r="F3520" s="12"/>
      <c r="G3520" s="12"/>
      <c r="H3520" s="12"/>
      <c r="I3520" s="12"/>
      <c r="J3520" s="12"/>
      <c r="K3520" s="12"/>
      <c r="L3520" s="12"/>
      <c r="M3520" s="49"/>
      <c r="N3520" s="49"/>
      <c r="O3520" s="12"/>
      <c r="P3520" s="12"/>
      <c r="Q3520" s="12"/>
      <c r="R3520" s="12"/>
      <c r="S3520" s="12"/>
      <c r="T3520" s="12"/>
    </row>
    <row r="3521" spans="1:20" s="1" customFormat="1" x14ac:dyDescent="0.4">
      <c r="A3521" s="12"/>
      <c r="B3521" s="12"/>
      <c r="C3521" s="42"/>
      <c r="D3521" s="12"/>
      <c r="E3521" s="12"/>
      <c r="F3521" s="12"/>
      <c r="G3521" s="12"/>
      <c r="H3521" s="12"/>
      <c r="I3521" s="12"/>
      <c r="J3521" s="12"/>
      <c r="K3521" s="12"/>
      <c r="L3521" s="12"/>
      <c r="M3521" s="49"/>
      <c r="N3521" s="49"/>
      <c r="O3521" s="12"/>
      <c r="P3521" s="12"/>
      <c r="Q3521" s="12"/>
      <c r="R3521" s="12"/>
      <c r="S3521" s="12"/>
      <c r="T3521" s="12"/>
    </row>
    <row r="3522" spans="1:20" s="1" customFormat="1" x14ac:dyDescent="0.4">
      <c r="A3522" s="12"/>
      <c r="B3522" s="12"/>
      <c r="C3522" s="42"/>
      <c r="D3522" s="12"/>
      <c r="E3522" s="12"/>
      <c r="F3522" s="12"/>
      <c r="G3522" s="12"/>
      <c r="H3522" s="12"/>
      <c r="I3522" s="12"/>
      <c r="J3522" s="12"/>
      <c r="K3522" s="12"/>
      <c r="L3522" s="12"/>
      <c r="M3522" s="49"/>
      <c r="N3522" s="49"/>
      <c r="O3522" s="12"/>
      <c r="P3522" s="12"/>
      <c r="Q3522" s="12"/>
      <c r="R3522" s="12"/>
      <c r="S3522" s="12"/>
      <c r="T3522" s="12"/>
    </row>
    <row r="3523" spans="1:20" s="1" customFormat="1" x14ac:dyDescent="0.4">
      <c r="A3523" s="12"/>
      <c r="B3523" s="12"/>
      <c r="C3523" s="42"/>
      <c r="D3523" s="12"/>
      <c r="E3523" s="12"/>
      <c r="F3523" s="12"/>
      <c r="G3523" s="12"/>
      <c r="H3523" s="12"/>
      <c r="I3523" s="12"/>
      <c r="J3523" s="12"/>
      <c r="K3523" s="12"/>
      <c r="L3523" s="12"/>
      <c r="M3523" s="49"/>
      <c r="N3523" s="49"/>
      <c r="O3523" s="12"/>
      <c r="P3523" s="12"/>
      <c r="Q3523" s="12"/>
      <c r="R3523" s="12"/>
      <c r="S3523" s="12"/>
      <c r="T3523" s="12"/>
    </row>
    <row r="3524" spans="1:20" s="1" customFormat="1" x14ac:dyDescent="0.4">
      <c r="A3524" s="12"/>
      <c r="B3524" s="12"/>
      <c r="C3524" s="42"/>
      <c r="D3524" s="12"/>
      <c r="E3524" s="12"/>
      <c r="F3524" s="12"/>
      <c r="G3524" s="12"/>
      <c r="H3524" s="12"/>
      <c r="I3524" s="12"/>
      <c r="J3524" s="12"/>
      <c r="K3524" s="12"/>
      <c r="L3524" s="12"/>
      <c r="M3524" s="49"/>
      <c r="N3524" s="49"/>
      <c r="O3524" s="12"/>
      <c r="P3524" s="12"/>
      <c r="Q3524" s="12"/>
      <c r="R3524" s="12"/>
      <c r="S3524" s="12"/>
      <c r="T3524" s="12"/>
    </row>
    <row r="3525" spans="1:20" s="1" customFormat="1" x14ac:dyDescent="0.4">
      <c r="A3525" s="12"/>
      <c r="B3525" s="12"/>
      <c r="C3525" s="42"/>
      <c r="D3525" s="12"/>
      <c r="E3525" s="12"/>
      <c r="F3525" s="12"/>
      <c r="G3525" s="12"/>
      <c r="H3525" s="12"/>
      <c r="I3525" s="12"/>
      <c r="J3525" s="12"/>
      <c r="K3525" s="12"/>
      <c r="L3525" s="12"/>
      <c r="M3525" s="49"/>
      <c r="N3525" s="49"/>
      <c r="O3525" s="12"/>
      <c r="P3525" s="12"/>
      <c r="Q3525" s="12"/>
      <c r="R3525" s="12"/>
      <c r="S3525" s="12"/>
      <c r="T3525" s="12"/>
    </row>
    <row r="3526" spans="1:20" s="1" customFormat="1" x14ac:dyDescent="0.4">
      <c r="A3526" s="12"/>
      <c r="B3526" s="12"/>
      <c r="C3526" s="42"/>
      <c r="D3526" s="12"/>
      <c r="E3526" s="12"/>
      <c r="F3526" s="12"/>
      <c r="G3526" s="12"/>
      <c r="H3526" s="12"/>
      <c r="I3526" s="12"/>
      <c r="J3526" s="12"/>
      <c r="K3526" s="12"/>
      <c r="L3526" s="12"/>
      <c r="M3526" s="49"/>
      <c r="N3526" s="49"/>
      <c r="O3526" s="12"/>
      <c r="P3526" s="12"/>
      <c r="Q3526" s="12"/>
      <c r="R3526" s="12"/>
      <c r="S3526" s="12"/>
      <c r="T3526" s="12"/>
    </row>
    <row r="3527" spans="1:20" s="1" customFormat="1" x14ac:dyDescent="0.4">
      <c r="A3527" s="12"/>
      <c r="B3527" s="12"/>
      <c r="C3527" s="42"/>
      <c r="D3527" s="12"/>
      <c r="E3527" s="12"/>
      <c r="F3527" s="12"/>
      <c r="G3527" s="12"/>
      <c r="H3527" s="12"/>
      <c r="I3527" s="12"/>
      <c r="J3527" s="12"/>
      <c r="K3527" s="12"/>
      <c r="L3527" s="12"/>
      <c r="M3527" s="49"/>
      <c r="N3527" s="49"/>
      <c r="O3527" s="12"/>
      <c r="P3527" s="12"/>
      <c r="Q3527" s="12"/>
      <c r="R3527" s="12"/>
      <c r="S3527" s="12"/>
      <c r="T3527" s="12"/>
    </row>
    <row r="3528" spans="1:20" s="1" customFormat="1" x14ac:dyDescent="0.4">
      <c r="A3528" s="12"/>
      <c r="B3528" s="12"/>
      <c r="C3528" s="42"/>
      <c r="D3528" s="12"/>
      <c r="E3528" s="12"/>
      <c r="F3528" s="12"/>
      <c r="G3528" s="12"/>
      <c r="H3528" s="12"/>
      <c r="I3528" s="12"/>
      <c r="J3528" s="12"/>
      <c r="K3528" s="12"/>
      <c r="L3528" s="12"/>
      <c r="M3528" s="49"/>
      <c r="N3528" s="49"/>
      <c r="O3528" s="12"/>
      <c r="P3528" s="12"/>
      <c r="Q3528" s="12"/>
      <c r="R3528" s="12"/>
      <c r="S3528" s="12"/>
      <c r="T3528" s="12"/>
    </row>
    <row r="3529" spans="1:20" s="1" customFormat="1" x14ac:dyDescent="0.4">
      <c r="A3529" s="12"/>
      <c r="B3529" s="12"/>
      <c r="C3529" s="42"/>
      <c r="D3529" s="12"/>
      <c r="E3529" s="12"/>
      <c r="F3529" s="12"/>
      <c r="G3529" s="12"/>
      <c r="H3529" s="12"/>
      <c r="I3529" s="12"/>
      <c r="J3529" s="12"/>
      <c r="K3529" s="12"/>
      <c r="L3529" s="12"/>
      <c r="M3529" s="49"/>
      <c r="N3529" s="49"/>
      <c r="O3529" s="12"/>
      <c r="P3529" s="12"/>
      <c r="Q3529" s="12"/>
      <c r="R3529" s="12"/>
      <c r="S3529" s="12"/>
      <c r="T3529" s="12"/>
    </row>
    <row r="3530" spans="1:20" s="1" customFormat="1" x14ac:dyDescent="0.4">
      <c r="A3530" s="12"/>
      <c r="B3530" s="12"/>
      <c r="C3530" s="42"/>
      <c r="D3530" s="12"/>
      <c r="E3530" s="12"/>
      <c r="F3530" s="12"/>
      <c r="G3530" s="12"/>
      <c r="H3530" s="12"/>
      <c r="I3530" s="12"/>
      <c r="J3530" s="12"/>
      <c r="K3530" s="12"/>
      <c r="L3530" s="12"/>
      <c r="M3530" s="49"/>
      <c r="N3530" s="49"/>
      <c r="O3530" s="12"/>
      <c r="P3530" s="12"/>
      <c r="Q3530" s="12"/>
      <c r="R3530" s="12"/>
      <c r="S3530" s="12"/>
      <c r="T3530" s="12"/>
    </row>
    <row r="3531" spans="1:20" s="1" customFormat="1" x14ac:dyDescent="0.4">
      <c r="A3531" s="12"/>
      <c r="B3531" s="12"/>
      <c r="C3531" s="42"/>
      <c r="D3531" s="12"/>
      <c r="E3531" s="12"/>
      <c r="F3531" s="12"/>
      <c r="G3531" s="12"/>
      <c r="H3531" s="12"/>
      <c r="I3531" s="12"/>
      <c r="J3531" s="12"/>
      <c r="K3531" s="12"/>
      <c r="L3531" s="12"/>
      <c r="M3531" s="49"/>
      <c r="N3531" s="49"/>
      <c r="O3531" s="12"/>
      <c r="P3531" s="12"/>
      <c r="Q3531" s="12"/>
      <c r="R3531" s="12"/>
      <c r="S3531" s="12"/>
      <c r="T3531" s="12"/>
    </row>
    <row r="3532" spans="1:20" s="1" customFormat="1" x14ac:dyDescent="0.4">
      <c r="A3532" s="12"/>
      <c r="B3532" s="12"/>
      <c r="C3532" s="42"/>
      <c r="D3532" s="12"/>
      <c r="E3532" s="12"/>
      <c r="F3532" s="12"/>
      <c r="G3532" s="12"/>
      <c r="H3532" s="12"/>
      <c r="I3532" s="12"/>
      <c r="J3532" s="12"/>
      <c r="K3532" s="12"/>
      <c r="L3532" s="12"/>
      <c r="M3532" s="49"/>
      <c r="N3532" s="49"/>
      <c r="O3532" s="12"/>
      <c r="P3532" s="12"/>
      <c r="Q3532" s="12"/>
      <c r="R3532" s="12"/>
      <c r="S3532" s="12"/>
      <c r="T3532" s="12"/>
    </row>
    <row r="3533" spans="1:20" s="1" customFormat="1" x14ac:dyDescent="0.4">
      <c r="A3533" s="12"/>
      <c r="B3533" s="12"/>
      <c r="C3533" s="42"/>
      <c r="D3533" s="12"/>
      <c r="E3533" s="12"/>
      <c r="F3533" s="12"/>
      <c r="G3533" s="12"/>
      <c r="H3533" s="12"/>
      <c r="I3533" s="12"/>
      <c r="J3533" s="12"/>
      <c r="K3533" s="12"/>
      <c r="L3533" s="12"/>
      <c r="M3533" s="49"/>
      <c r="N3533" s="49"/>
      <c r="O3533" s="12"/>
      <c r="P3533" s="12"/>
      <c r="Q3533" s="12"/>
      <c r="R3533" s="12"/>
      <c r="S3533" s="12"/>
      <c r="T3533" s="12"/>
    </row>
    <row r="3534" spans="1:20" s="1" customFormat="1" x14ac:dyDescent="0.4">
      <c r="A3534" s="12"/>
      <c r="B3534" s="12"/>
      <c r="C3534" s="42"/>
      <c r="D3534" s="12"/>
      <c r="E3534" s="12"/>
      <c r="F3534" s="12"/>
      <c r="G3534" s="12"/>
      <c r="H3534" s="12"/>
      <c r="I3534" s="12"/>
      <c r="J3534" s="12"/>
      <c r="K3534" s="12"/>
      <c r="L3534" s="12"/>
      <c r="M3534" s="49"/>
      <c r="N3534" s="49"/>
      <c r="O3534" s="12"/>
      <c r="P3534" s="12"/>
      <c r="Q3534" s="12"/>
      <c r="R3534" s="12"/>
      <c r="S3534" s="12"/>
      <c r="T3534" s="12"/>
    </row>
    <row r="3535" spans="1:20" s="1" customFormat="1" x14ac:dyDescent="0.4">
      <c r="A3535" s="12"/>
      <c r="B3535" s="12"/>
      <c r="C3535" s="42"/>
      <c r="D3535" s="12"/>
      <c r="E3535" s="12"/>
      <c r="F3535" s="12"/>
      <c r="G3535" s="12"/>
      <c r="H3535" s="12"/>
      <c r="I3535" s="12"/>
      <c r="J3535" s="12"/>
      <c r="K3535" s="12"/>
      <c r="L3535" s="12"/>
      <c r="M3535" s="49"/>
      <c r="N3535" s="49"/>
      <c r="O3535" s="12"/>
      <c r="P3535" s="12"/>
      <c r="Q3535" s="12"/>
      <c r="R3535" s="12"/>
      <c r="S3535" s="12"/>
      <c r="T3535" s="12"/>
    </row>
    <row r="3536" spans="1:20" s="1" customFormat="1" x14ac:dyDescent="0.4">
      <c r="A3536" s="12"/>
      <c r="B3536" s="12"/>
      <c r="C3536" s="42"/>
      <c r="D3536" s="12"/>
      <c r="E3536" s="12"/>
      <c r="F3536" s="12"/>
      <c r="G3536" s="12"/>
      <c r="H3536" s="12"/>
      <c r="I3536" s="12"/>
      <c r="J3536" s="12"/>
      <c r="K3536" s="12"/>
      <c r="L3536" s="12"/>
      <c r="M3536" s="49"/>
      <c r="N3536" s="49"/>
      <c r="O3536" s="12"/>
      <c r="P3536" s="12"/>
      <c r="Q3536" s="12"/>
      <c r="R3536" s="12"/>
      <c r="S3536" s="12"/>
      <c r="T3536" s="12"/>
    </row>
    <row r="3537" spans="1:20" s="1" customFormat="1" x14ac:dyDescent="0.4">
      <c r="A3537" s="12"/>
      <c r="B3537" s="12"/>
      <c r="C3537" s="42"/>
      <c r="D3537" s="12"/>
      <c r="E3537" s="12"/>
      <c r="F3537" s="12"/>
      <c r="G3537" s="12"/>
      <c r="H3537" s="12"/>
      <c r="I3537" s="12"/>
      <c r="J3537" s="12"/>
      <c r="K3537" s="12"/>
      <c r="L3537" s="12"/>
      <c r="M3537" s="49"/>
      <c r="N3537" s="49"/>
      <c r="O3537" s="12"/>
      <c r="P3537" s="12"/>
      <c r="Q3537" s="12"/>
      <c r="R3537" s="12"/>
      <c r="S3537" s="12"/>
      <c r="T3537" s="12"/>
    </row>
    <row r="3538" spans="1:20" s="1" customFormat="1" x14ac:dyDescent="0.4">
      <c r="A3538" s="12"/>
      <c r="B3538" s="12"/>
      <c r="C3538" s="42"/>
      <c r="D3538" s="12"/>
      <c r="E3538" s="12"/>
      <c r="F3538" s="12"/>
      <c r="G3538" s="12"/>
      <c r="H3538" s="12"/>
      <c r="I3538" s="12"/>
      <c r="J3538" s="12"/>
      <c r="K3538" s="12"/>
      <c r="L3538" s="12"/>
      <c r="M3538" s="49"/>
      <c r="N3538" s="49"/>
      <c r="O3538" s="12"/>
      <c r="P3538" s="12"/>
      <c r="Q3538" s="12"/>
      <c r="R3538" s="12"/>
      <c r="S3538" s="12"/>
      <c r="T3538" s="12"/>
    </row>
    <row r="3539" spans="1:20" s="1" customFormat="1" x14ac:dyDescent="0.4">
      <c r="A3539" s="12"/>
      <c r="B3539" s="12"/>
      <c r="C3539" s="42"/>
      <c r="D3539" s="12"/>
      <c r="E3539" s="12"/>
      <c r="F3539" s="12"/>
      <c r="G3539" s="12"/>
      <c r="H3539" s="12"/>
      <c r="I3539" s="12"/>
      <c r="J3539" s="12"/>
      <c r="K3539" s="12"/>
      <c r="L3539" s="12"/>
      <c r="M3539" s="49"/>
      <c r="N3539" s="49"/>
      <c r="O3539" s="12"/>
      <c r="P3539" s="12"/>
      <c r="Q3539" s="12"/>
      <c r="R3539" s="12"/>
      <c r="S3539" s="12"/>
      <c r="T3539" s="12"/>
    </row>
    <row r="3540" spans="1:20" s="1" customFormat="1" x14ac:dyDescent="0.4">
      <c r="A3540" s="12"/>
      <c r="B3540" s="12"/>
      <c r="C3540" s="42"/>
      <c r="D3540" s="12"/>
      <c r="E3540" s="12"/>
      <c r="F3540" s="12"/>
      <c r="G3540" s="12"/>
      <c r="H3540" s="12"/>
      <c r="I3540" s="12"/>
      <c r="J3540" s="12"/>
      <c r="K3540" s="12"/>
      <c r="L3540" s="12"/>
      <c r="M3540" s="49"/>
      <c r="N3540" s="49"/>
      <c r="O3540" s="12"/>
      <c r="P3540" s="12"/>
      <c r="Q3540" s="12"/>
      <c r="R3540" s="12"/>
      <c r="S3540" s="12"/>
      <c r="T3540" s="12"/>
    </row>
    <row r="3541" spans="1:20" s="1" customFormat="1" x14ac:dyDescent="0.4">
      <c r="A3541" s="12"/>
      <c r="B3541" s="12"/>
      <c r="C3541" s="42"/>
      <c r="D3541" s="12"/>
      <c r="E3541" s="12"/>
      <c r="F3541" s="12"/>
      <c r="G3541" s="12"/>
      <c r="H3541" s="12"/>
      <c r="I3541" s="12"/>
      <c r="J3541" s="12"/>
      <c r="K3541" s="12"/>
      <c r="L3541" s="12"/>
      <c r="M3541" s="49"/>
      <c r="N3541" s="49"/>
      <c r="O3541" s="12"/>
      <c r="P3541" s="12"/>
      <c r="Q3541" s="12"/>
      <c r="R3541" s="12"/>
      <c r="S3541" s="12"/>
      <c r="T3541" s="12"/>
    </row>
    <row r="3542" spans="1:20" s="1" customFormat="1" x14ac:dyDescent="0.4">
      <c r="A3542" s="12"/>
      <c r="B3542" s="12"/>
      <c r="C3542" s="42"/>
      <c r="D3542" s="12"/>
      <c r="E3542" s="12"/>
      <c r="F3542" s="12"/>
      <c r="G3542" s="12"/>
      <c r="H3542" s="12"/>
      <c r="I3542" s="12"/>
      <c r="J3542" s="12"/>
      <c r="K3542" s="12"/>
      <c r="L3542" s="12"/>
      <c r="M3542" s="49"/>
      <c r="N3542" s="49"/>
      <c r="O3542" s="12"/>
      <c r="P3542" s="12"/>
      <c r="Q3542" s="12"/>
      <c r="R3542" s="12"/>
      <c r="S3542" s="12"/>
      <c r="T3542" s="12"/>
    </row>
    <row r="3543" spans="1:20" s="1" customFormat="1" x14ac:dyDescent="0.4">
      <c r="A3543" s="12"/>
      <c r="B3543" s="12"/>
      <c r="C3543" s="42"/>
      <c r="D3543" s="12"/>
      <c r="E3543" s="12"/>
      <c r="F3543" s="12"/>
      <c r="G3543" s="12"/>
      <c r="H3543" s="12"/>
      <c r="I3543" s="12"/>
      <c r="J3543" s="12"/>
      <c r="K3543" s="12"/>
      <c r="L3543" s="12"/>
      <c r="M3543" s="49"/>
      <c r="N3543" s="49"/>
      <c r="O3543" s="12"/>
      <c r="P3543" s="12"/>
      <c r="Q3543" s="12"/>
      <c r="R3543" s="12"/>
      <c r="S3543" s="12"/>
      <c r="T3543" s="12"/>
    </row>
    <row r="3544" spans="1:20" s="1" customFormat="1" x14ac:dyDescent="0.4">
      <c r="A3544" s="12"/>
      <c r="B3544" s="12"/>
      <c r="C3544" s="42"/>
      <c r="D3544" s="12"/>
      <c r="E3544" s="12"/>
      <c r="F3544" s="12"/>
      <c r="G3544" s="12"/>
      <c r="H3544" s="12"/>
      <c r="I3544" s="12"/>
      <c r="J3544" s="12"/>
      <c r="K3544" s="12"/>
      <c r="L3544" s="12"/>
      <c r="M3544" s="49"/>
      <c r="N3544" s="49"/>
      <c r="O3544" s="12"/>
      <c r="P3544" s="12"/>
      <c r="Q3544" s="12"/>
      <c r="R3544" s="12"/>
      <c r="S3544" s="12"/>
      <c r="T3544" s="12"/>
    </row>
    <row r="3545" spans="1:20" s="1" customFormat="1" x14ac:dyDescent="0.4">
      <c r="A3545" s="12"/>
      <c r="B3545" s="12"/>
      <c r="C3545" s="42"/>
      <c r="D3545" s="12"/>
      <c r="E3545" s="12"/>
      <c r="F3545" s="12"/>
      <c r="G3545" s="12"/>
      <c r="H3545" s="12"/>
      <c r="I3545" s="12"/>
      <c r="J3545" s="12"/>
      <c r="K3545" s="12"/>
      <c r="L3545" s="12"/>
      <c r="M3545" s="49"/>
      <c r="N3545" s="49"/>
      <c r="O3545" s="12"/>
      <c r="P3545" s="12"/>
      <c r="Q3545" s="12"/>
      <c r="R3545" s="12"/>
      <c r="S3545" s="12"/>
      <c r="T3545" s="12"/>
    </row>
    <row r="3546" spans="1:20" s="1" customFormat="1" x14ac:dyDescent="0.4">
      <c r="A3546" s="12"/>
      <c r="B3546" s="12"/>
      <c r="C3546" s="42"/>
      <c r="D3546" s="12"/>
      <c r="E3546" s="12"/>
      <c r="F3546" s="12"/>
      <c r="G3546" s="12"/>
      <c r="H3546" s="12"/>
      <c r="I3546" s="12"/>
      <c r="J3546" s="12"/>
      <c r="K3546" s="12"/>
      <c r="L3546" s="12"/>
      <c r="M3546" s="49"/>
      <c r="N3546" s="49"/>
      <c r="O3546" s="12"/>
      <c r="P3546" s="12"/>
      <c r="Q3546" s="12"/>
      <c r="R3546" s="12"/>
      <c r="S3546" s="12"/>
      <c r="T3546" s="12"/>
    </row>
    <row r="3547" spans="1:20" s="1" customFormat="1" x14ac:dyDescent="0.4">
      <c r="A3547" s="12"/>
      <c r="B3547" s="12"/>
      <c r="C3547" s="42"/>
      <c r="D3547" s="12"/>
      <c r="E3547" s="12"/>
      <c r="F3547" s="12"/>
      <c r="G3547" s="12"/>
      <c r="H3547" s="12"/>
      <c r="I3547" s="12"/>
      <c r="J3547" s="12"/>
      <c r="K3547" s="12"/>
      <c r="L3547" s="12"/>
      <c r="M3547" s="49"/>
      <c r="N3547" s="49"/>
      <c r="O3547" s="12"/>
      <c r="P3547" s="12"/>
      <c r="Q3547" s="12"/>
      <c r="R3547" s="12"/>
      <c r="S3547" s="12"/>
      <c r="T3547" s="12"/>
    </row>
    <row r="3548" spans="1:20" s="1" customFormat="1" x14ac:dyDescent="0.4">
      <c r="A3548" s="12"/>
      <c r="B3548" s="12"/>
      <c r="C3548" s="42"/>
      <c r="D3548" s="12"/>
      <c r="E3548" s="12"/>
      <c r="F3548" s="12"/>
      <c r="G3548" s="12"/>
      <c r="H3548" s="12"/>
      <c r="I3548" s="12"/>
      <c r="J3548" s="12"/>
      <c r="K3548" s="12"/>
      <c r="L3548" s="12"/>
      <c r="M3548" s="49"/>
      <c r="N3548" s="49"/>
      <c r="O3548" s="12"/>
      <c r="P3548" s="12"/>
      <c r="Q3548" s="12"/>
      <c r="R3548" s="12"/>
      <c r="S3548" s="12"/>
      <c r="T3548" s="12"/>
    </row>
    <row r="3549" spans="1:20" s="1" customFormat="1" x14ac:dyDescent="0.4">
      <c r="A3549" s="12"/>
      <c r="B3549" s="12"/>
      <c r="C3549" s="42"/>
      <c r="D3549" s="12"/>
      <c r="E3549" s="12"/>
      <c r="F3549" s="12"/>
      <c r="G3549" s="12"/>
      <c r="H3549" s="12"/>
      <c r="I3549" s="12"/>
      <c r="J3549" s="12"/>
      <c r="K3549" s="12"/>
      <c r="L3549" s="12"/>
      <c r="M3549" s="49"/>
      <c r="N3549" s="49"/>
      <c r="O3549" s="12"/>
      <c r="P3549" s="12"/>
      <c r="Q3549" s="12"/>
      <c r="R3549" s="12"/>
      <c r="S3549" s="12"/>
      <c r="T3549" s="12"/>
    </row>
    <row r="3550" spans="1:20" s="1" customFormat="1" x14ac:dyDescent="0.4">
      <c r="A3550" s="12"/>
      <c r="B3550" s="12"/>
      <c r="C3550" s="42"/>
      <c r="D3550" s="12"/>
      <c r="E3550" s="12"/>
      <c r="F3550" s="12"/>
      <c r="G3550" s="12"/>
      <c r="H3550" s="12"/>
      <c r="I3550" s="12"/>
      <c r="J3550" s="12"/>
      <c r="K3550" s="12"/>
      <c r="L3550" s="12"/>
      <c r="M3550" s="49"/>
      <c r="N3550" s="49"/>
      <c r="O3550" s="12"/>
      <c r="P3550" s="12"/>
      <c r="Q3550" s="12"/>
      <c r="R3550" s="12"/>
      <c r="S3550" s="12"/>
      <c r="T3550" s="12"/>
    </row>
    <row r="3551" spans="1:20" s="1" customFormat="1" x14ac:dyDescent="0.4">
      <c r="A3551" s="12"/>
      <c r="B3551" s="12"/>
      <c r="C3551" s="42"/>
      <c r="D3551" s="12"/>
      <c r="E3551" s="12"/>
      <c r="F3551" s="12"/>
      <c r="G3551" s="12"/>
      <c r="H3551" s="12"/>
      <c r="I3551" s="12"/>
      <c r="J3551" s="12"/>
      <c r="K3551" s="12"/>
      <c r="L3551" s="12"/>
      <c r="M3551" s="49"/>
      <c r="N3551" s="49"/>
      <c r="O3551" s="12"/>
      <c r="P3551" s="12"/>
      <c r="Q3551" s="12"/>
      <c r="R3551" s="12"/>
      <c r="S3551" s="12"/>
      <c r="T3551" s="12"/>
    </row>
    <row r="3552" spans="1:20" s="1" customFormat="1" x14ac:dyDescent="0.4">
      <c r="A3552" s="12"/>
      <c r="B3552" s="12"/>
      <c r="C3552" s="42"/>
      <c r="D3552" s="12"/>
      <c r="E3552" s="12"/>
      <c r="F3552" s="12"/>
      <c r="G3552" s="12"/>
      <c r="H3552" s="12"/>
      <c r="I3552" s="12"/>
      <c r="J3552" s="12"/>
      <c r="K3552" s="12"/>
      <c r="L3552" s="12"/>
      <c r="M3552" s="49"/>
      <c r="N3552" s="49"/>
      <c r="O3552" s="12"/>
      <c r="P3552" s="12"/>
      <c r="Q3552" s="12"/>
      <c r="R3552" s="12"/>
      <c r="S3552" s="12"/>
      <c r="T3552" s="12"/>
    </row>
    <row r="3553" spans="1:20" s="1" customFormat="1" x14ac:dyDescent="0.4">
      <c r="A3553" s="12"/>
      <c r="B3553" s="12"/>
      <c r="C3553" s="42"/>
      <c r="D3553" s="12"/>
      <c r="E3553" s="12"/>
      <c r="F3553" s="12"/>
      <c r="G3553" s="12"/>
      <c r="H3553" s="12"/>
      <c r="I3553" s="12"/>
      <c r="J3553" s="12"/>
      <c r="K3553" s="12"/>
      <c r="L3553" s="12"/>
      <c r="M3553" s="49"/>
      <c r="N3553" s="49"/>
      <c r="O3553" s="12"/>
      <c r="P3553" s="12"/>
      <c r="Q3553" s="12"/>
      <c r="R3553" s="12"/>
      <c r="S3553" s="12"/>
      <c r="T3553" s="12"/>
    </row>
    <row r="3554" spans="1:20" s="1" customFormat="1" x14ac:dyDescent="0.4">
      <c r="A3554" s="12"/>
      <c r="B3554" s="12"/>
      <c r="C3554" s="42"/>
      <c r="D3554" s="12"/>
      <c r="E3554" s="12"/>
      <c r="F3554" s="12"/>
      <c r="G3554" s="12"/>
      <c r="H3554" s="12"/>
      <c r="I3554" s="12"/>
      <c r="J3554" s="12"/>
      <c r="K3554" s="12"/>
      <c r="L3554" s="12"/>
      <c r="M3554" s="49"/>
      <c r="N3554" s="49"/>
      <c r="O3554" s="12"/>
      <c r="P3554" s="12"/>
      <c r="Q3554" s="12"/>
      <c r="R3554" s="12"/>
      <c r="S3554" s="12"/>
      <c r="T3554" s="12"/>
    </row>
    <row r="3555" spans="1:20" s="1" customFormat="1" x14ac:dyDescent="0.4">
      <c r="A3555" s="12"/>
      <c r="B3555" s="12"/>
      <c r="C3555" s="42"/>
      <c r="D3555" s="12"/>
      <c r="E3555" s="12"/>
      <c r="F3555" s="12"/>
      <c r="G3555" s="12"/>
      <c r="H3555" s="12"/>
      <c r="I3555" s="12"/>
      <c r="J3555" s="12"/>
      <c r="K3555" s="12"/>
      <c r="L3555" s="12"/>
      <c r="M3555" s="49"/>
      <c r="N3555" s="49"/>
      <c r="O3555" s="12"/>
      <c r="P3555" s="12"/>
      <c r="Q3555" s="12"/>
      <c r="R3555" s="12"/>
      <c r="S3555" s="12"/>
      <c r="T3555" s="12"/>
    </row>
    <row r="3556" spans="1:20" s="1" customFormat="1" x14ac:dyDescent="0.4">
      <c r="A3556" s="12"/>
      <c r="B3556" s="12"/>
      <c r="C3556" s="42"/>
      <c r="D3556" s="12"/>
      <c r="E3556" s="12"/>
      <c r="F3556" s="12"/>
      <c r="G3556" s="12"/>
      <c r="H3556" s="12"/>
      <c r="I3556" s="12"/>
      <c r="J3556" s="12"/>
      <c r="K3556" s="12"/>
      <c r="L3556" s="12"/>
      <c r="M3556" s="49"/>
      <c r="N3556" s="49"/>
      <c r="O3556" s="12"/>
      <c r="P3556" s="12"/>
      <c r="Q3556" s="12"/>
      <c r="R3556" s="12"/>
      <c r="S3556" s="12"/>
      <c r="T3556" s="12"/>
    </row>
    <row r="3557" spans="1:20" s="1" customFormat="1" x14ac:dyDescent="0.4">
      <c r="A3557" s="12"/>
      <c r="B3557" s="12"/>
      <c r="C3557" s="42"/>
      <c r="D3557" s="12"/>
      <c r="E3557" s="12"/>
      <c r="F3557" s="12"/>
      <c r="G3557" s="12"/>
      <c r="H3557" s="12"/>
      <c r="I3557" s="12"/>
      <c r="J3557" s="12"/>
      <c r="K3557" s="12"/>
      <c r="L3557" s="12"/>
      <c r="M3557" s="49"/>
      <c r="N3557" s="49"/>
      <c r="O3557" s="12"/>
      <c r="P3557" s="12"/>
      <c r="Q3557" s="12"/>
      <c r="R3557" s="12"/>
      <c r="S3557" s="12"/>
      <c r="T3557" s="12"/>
    </row>
    <row r="3558" spans="1:20" s="1" customFormat="1" x14ac:dyDescent="0.4">
      <c r="A3558" s="12"/>
      <c r="B3558" s="12"/>
      <c r="C3558" s="42"/>
      <c r="D3558" s="12"/>
      <c r="E3558" s="12"/>
      <c r="F3558" s="12"/>
      <c r="G3558" s="12"/>
      <c r="H3558" s="12"/>
      <c r="I3558" s="12"/>
      <c r="J3558" s="12"/>
      <c r="K3558" s="12"/>
      <c r="L3558" s="12"/>
      <c r="M3558" s="49"/>
      <c r="N3558" s="49"/>
      <c r="O3558" s="12"/>
      <c r="P3558" s="12"/>
      <c r="Q3558" s="12"/>
      <c r="R3558" s="12"/>
      <c r="S3558" s="12"/>
      <c r="T3558" s="12"/>
    </row>
    <row r="3559" spans="1:20" s="1" customFormat="1" x14ac:dyDescent="0.4">
      <c r="A3559" s="12"/>
      <c r="B3559" s="12"/>
      <c r="C3559" s="42"/>
      <c r="D3559" s="12"/>
      <c r="E3559" s="12"/>
      <c r="F3559" s="12"/>
      <c r="G3559" s="12"/>
      <c r="H3559" s="12"/>
      <c r="I3559" s="12"/>
      <c r="J3559" s="12"/>
      <c r="K3559" s="12"/>
      <c r="L3559" s="12"/>
      <c r="M3559" s="49"/>
      <c r="N3559" s="49"/>
      <c r="O3559" s="12"/>
      <c r="P3559" s="12"/>
      <c r="Q3559" s="12"/>
      <c r="R3559" s="12"/>
      <c r="S3559" s="12"/>
      <c r="T3559" s="12"/>
    </row>
    <row r="3560" spans="1:20" s="1" customFormat="1" x14ac:dyDescent="0.4">
      <c r="A3560" s="12"/>
      <c r="B3560" s="12"/>
      <c r="C3560" s="42"/>
      <c r="D3560" s="12"/>
      <c r="E3560" s="12"/>
      <c r="F3560" s="12"/>
      <c r="G3560" s="12"/>
      <c r="H3560" s="12"/>
      <c r="I3560" s="12"/>
      <c r="J3560" s="12"/>
      <c r="K3560" s="12"/>
      <c r="L3560" s="12"/>
      <c r="M3560" s="49"/>
      <c r="N3560" s="49"/>
      <c r="O3560" s="12"/>
      <c r="P3560" s="12"/>
      <c r="Q3560" s="12"/>
      <c r="R3560" s="12"/>
      <c r="S3560" s="12"/>
      <c r="T3560" s="12"/>
    </row>
    <row r="3561" spans="1:20" s="1" customFormat="1" x14ac:dyDescent="0.4">
      <c r="A3561" s="12"/>
      <c r="B3561" s="12"/>
      <c r="C3561" s="42"/>
      <c r="D3561" s="12"/>
      <c r="E3561" s="12"/>
      <c r="F3561" s="12"/>
      <c r="G3561" s="12"/>
      <c r="H3561" s="12"/>
      <c r="I3561" s="12"/>
      <c r="J3561" s="12"/>
      <c r="K3561" s="12"/>
      <c r="L3561" s="12"/>
      <c r="M3561" s="49"/>
      <c r="N3561" s="49"/>
      <c r="O3561" s="12"/>
      <c r="P3561" s="12"/>
      <c r="Q3561" s="12"/>
      <c r="R3561" s="12"/>
      <c r="S3561" s="12"/>
      <c r="T3561" s="12"/>
    </row>
    <row r="3562" spans="1:20" s="1" customFormat="1" x14ac:dyDescent="0.4">
      <c r="A3562" s="12"/>
      <c r="B3562" s="12"/>
      <c r="C3562" s="42"/>
      <c r="D3562" s="12"/>
      <c r="E3562" s="12"/>
      <c r="F3562" s="12"/>
      <c r="G3562" s="12"/>
      <c r="H3562" s="12"/>
      <c r="I3562" s="12"/>
      <c r="J3562" s="12"/>
      <c r="K3562" s="12"/>
      <c r="L3562" s="12"/>
      <c r="M3562" s="49"/>
      <c r="N3562" s="49"/>
      <c r="O3562" s="12"/>
      <c r="P3562" s="12"/>
      <c r="Q3562" s="12"/>
      <c r="R3562" s="12"/>
      <c r="S3562" s="12"/>
      <c r="T3562" s="12"/>
    </row>
    <row r="3563" spans="1:20" s="1" customFormat="1" x14ac:dyDescent="0.4">
      <c r="A3563" s="12"/>
      <c r="B3563" s="12"/>
      <c r="C3563" s="42"/>
      <c r="D3563" s="12"/>
      <c r="E3563" s="12"/>
      <c r="F3563" s="12"/>
      <c r="G3563" s="12"/>
      <c r="H3563" s="12"/>
      <c r="I3563" s="12"/>
      <c r="J3563" s="12"/>
      <c r="K3563" s="12"/>
      <c r="L3563" s="12"/>
      <c r="M3563" s="49"/>
      <c r="N3563" s="49"/>
      <c r="O3563" s="12"/>
      <c r="P3563" s="12"/>
      <c r="Q3563" s="12"/>
      <c r="R3563" s="12"/>
      <c r="S3563" s="12"/>
      <c r="T3563" s="12"/>
    </row>
    <row r="3564" spans="1:20" s="1" customFormat="1" x14ac:dyDescent="0.4">
      <c r="A3564" s="12"/>
      <c r="B3564" s="12"/>
      <c r="C3564" s="42"/>
      <c r="D3564" s="12"/>
      <c r="E3564" s="12"/>
      <c r="F3564" s="12"/>
      <c r="G3564" s="12"/>
      <c r="H3564" s="12"/>
      <c r="I3564" s="12"/>
      <c r="J3564" s="12"/>
      <c r="K3564" s="12"/>
      <c r="L3564" s="12"/>
      <c r="M3564" s="49"/>
      <c r="N3564" s="49"/>
      <c r="O3564" s="12"/>
      <c r="P3564" s="12"/>
      <c r="Q3564" s="12"/>
      <c r="R3564" s="12"/>
      <c r="S3564" s="12"/>
      <c r="T3564" s="12"/>
    </row>
    <row r="3565" spans="1:20" s="1" customFormat="1" x14ac:dyDescent="0.4">
      <c r="A3565" s="12"/>
      <c r="B3565" s="12"/>
      <c r="C3565" s="42"/>
      <c r="D3565" s="12"/>
      <c r="E3565" s="12"/>
      <c r="F3565" s="12"/>
      <c r="G3565" s="12"/>
      <c r="H3565" s="12"/>
      <c r="I3565" s="12"/>
      <c r="J3565" s="12"/>
      <c r="K3565" s="12"/>
      <c r="L3565" s="12"/>
      <c r="M3565" s="49"/>
      <c r="N3565" s="49"/>
      <c r="O3565" s="12"/>
      <c r="P3565" s="12"/>
      <c r="Q3565" s="12"/>
      <c r="R3565" s="12"/>
      <c r="S3565" s="12"/>
      <c r="T3565" s="12"/>
    </row>
    <row r="3566" spans="1:20" s="1" customFormat="1" x14ac:dyDescent="0.4">
      <c r="A3566" s="12"/>
      <c r="B3566" s="12"/>
      <c r="C3566" s="42"/>
      <c r="D3566" s="12"/>
      <c r="E3566" s="12"/>
      <c r="F3566" s="12"/>
      <c r="G3566" s="12"/>
      <c r="H3566" s="12"/>
      <c r="I3566" s="12"/>
      <c r="J3566" s="12"/>
      <c r="K3566" s="12"/>
      <c r="L3566" s="12"/>
      <c r="M3566" s="49"/>
      <c r="N3566" s="49"/>
      <c r="O3566" s="12"/>
      <c r="P3566" s="12"/>
      <c r="Q3566" s="12"/>
      <c r="R3566" s="12"/>
      <c r="S3566" s="12"/>
      <c r="T3566" s="12"/>
    </row>
    <row r="3567" spans="1:20" s="1" customFormat="1" x14ac:dyDescent="0.4">
      <c r="A3567" s="12"/>
      <c r="B3567" s="12"/>
      <c r="C3567" s="42"/>
      <c r="D3567" s="12"/>
      <c r="E3567" s="12"/>
      <c r="F3567" s="12"/>
      <c r="G3567" s="12"/>
      <c r="H3567" s="12"/>
      <c r="I3567" s="12"/>
      <c r="J3567" s="12"/>
      <c r="K3567" s="12"/>
      <c r="L3567" s="12"/>
      <c r="M3567" s="49"/>
      <c r="N3567" s="49"/>
      <c r="O3567" s="12"/>
      <c r="P3567" s="12"/>
      <c r="Q3567" s="12"/>
      <c r="R3567" s="12"/>
      <c r="S3567" s="12"/>
      <c r="T3567" s="12"/>
    </row>
    <row r="3568" spans="1:20" s="1" customFormat="1" x14ac:dyDescent="0.4">
      <c r="A3568" s="12"/>
      <c r="B3568" s="12"/>
      <c r="C3568" s="42"/>
      <c r="D3568" s="12"/>
      <c r="E3568" s="12"/>
      <c r="F3568" s="12"/>
      <c r="G3568" s="12"/>
      <c r="H3568" s="12"/>
      <c r="I3568" s="12"/>
      <c r="J3568" s="12"/>
      <c r="K3568" s="12"/>
      <c r="L3568" s="12"/>
      <c r="M3568" s="49"/>
      <c r="N3568" s="49"/>
      <c r="O3568" s="12"/>
      <c r="P3568" s="12"/>
      <c r="Q3568" s="12"/>
      <c r="R3568" s="12"/>
      <c r="S3568" s="12"/>
      <c r="T3568" s="12"/>
    </row>
    <row r="3569" spans="1:20" s="1" customFormat="1" x14ac:dyDescent="0.4">
      <c r="A3569" s="12"/>
      <c r="B3569" s="12"/>
      <c r="C3569" s="42"/>
      <c r="D3569" s="12"/>
      <c r="E3569" s="12"/>
      <c r="F3569" s="12"/>
      <c r="G3569" s="12"/>
      <c r="H3569" s="12"/>
      <c r="I3569" s="12"/>
      <c r="J3569" s="12"/>
      <c r="K3569" s="12"/>
      <c r="L3569" s="12"/>
      <c r="M3569" s="49"/>
      <c r="N3569" s="49"/>
      <c r="O3569" s="12"/>
      <c r="P3569" s="12"/>
      <c r="Q3569" s="12"/>
      <c r="R3569" s="12"/>
      <c r="S3569" s="12"/>
      <c r="T3569" s="12"/>
    </row>
    <row r="3570" spans="1:20" s="1" customFormat="1" x14ac:dyDescent="0.4">
      <c r="A3570" s="12"/>
      <c r="B3570" s="12"/>
      <c r="C3570" s="42"/>
      <c r="D3570" s="12"/>
      <c r="E3570" s="12"/>
      <c r="F3570" s="12"/>
      <c r="G3570" s="12"/>
      <c r="H3570" s="12"/>
      <c r="I3570" s="12"/>
      <c r="J3570" s="12"/>
      <c r="K3570" s="12"/>
      <c r="L3570" s="12"/>
      <c r="M3570" s="49"/>
      <c r="N3570" s="49"/>
      <c r="O3570" s="12"/>
      <c r="P3570" s="12"/>
      <c r="Q3570" s="12"/>
      <c r="R3570" s="12"/>
      <c r="S3570" s="12"/>
      <c r="T3570" s="12"/>
    </row>
    <row r="3571" spans="1:20" s="1" customFormat="1" x14ac:dyDescent="0.4">
      <c r="A3571" s="12"/>
      <c r="B3571" s="12"/>
      <c r="C3571" s="42"/>
      <c r="D3571" s="12"/>
      <c r="E3571" s="12"/>
      <c r="F3571" s="12"/>
      <c r="G3571" s="12"/>
      <c r="H3571" s="12"/>
      <c r="I3571" s="12"/>
      <c r="J3571" s="12"/>
      <c r="K3571" s="12"/>
      <c r="L3571" s="12"/>
      <c r="M3571" s="49"/>
      <c r="N3571" s="49"/>
      <c r="O3571" s="12"/>
      <c r="P3571" s="12"/>
      <c r="Q3571" s="12"/>
      <c r="R3571" s="12"/>
      <c r="S3571" s="12"/>
      <c r="T3571" s="12"/>
    </row>
    <row r="3572" spans="1:20" s="1" customFormat="1" x14ac:dyDescent="0.4">
      <c r="A3572" s="12"/>
      <c r="B3572" s="12"/>
      <c r="C3572" s="42"/>
      <c r="D3572" s="12"/>
      <c r="E3572" s="12"/>
      <c r="F3572" s="12"/>
      <c r="G3572" s="12"/>
      <c r="H3572" s="12"/>
      <c r="I3572" s="12"/>
      <c r="J3572" s="12"/>
      <c r="K3572" s="12"/>
      <c r="L3572" s="12"/>
      <c r="M3572" s="49"/>
      <c r="N3572" s="49"/>
      <c r="O3572" s="12"/>
      <c r="P3572" s="12"/>
      <c r="Q3572" s="12"/>
      <c r="R3572" s="12"/>
      <c r="S3572" s="12"/>
      <c r="T3572" s="12"/>
    </row>
    <row r="3573" spans="1:20" s="1" customFormat="1" x14ac:dyDescent="0.4">
      <c r="A3573" s="12"/>
      <c r="B3573" s="12"/>
      <c r="C3573" s="42"/>
      <c r="D3573" s="12"/>
      <c r="E3573" s="12"/>
      <c r="F3573" s="12"/>
      <c r="G3573" s="12"/>
      <c r="H3573" s="12"/>
      <c r="I3573" s="12"/>
      <c r="J3573" s="12"/>
      <c r="K3573" s="12"/>
      <c r="L3573" s="12"/>
      <c r="M3573" s="49"/>
      <c r="N3573" s="49"/>
      <c r="O3573" s="12"/>
      <c r="P3573" s="12"/>
      <c r="Q3573" s="12"/>
      <c r="R3573" s="12"/>
      <c r="S3573" s="12"/>
      <c r="T3573" s="12"/>
    </row>
    <row r="3574" spans="1:20" s="1" customFormat="1" x14ac:dyDescent="0.4">
      <c r="A3574" s="12"/>
      <c r="B3574" s="12"/>
      <c r="C3574" s="42"/>
      <c r="D3574" s="12"/>
      <c r="E3574" s="12"/>
      <c r="F3574" s="12"/>
      <c r="G3574" s="12"/>
      <c r="H3574" s="12"/>
      <c r="I3574" s="12"/>
      <c r="J3574" s="12"/>
      <c r="K3574" s="12"/>
      <c r="L3574" s="12"/>
      <c r="M3574" s="49"/>
      <c r="N3574" s="49"/>
      <c r="O3574" s="12"/>
      <c r="P3574" s="12"/>
      <c r="Q3574" s="12"/>
      <c r="R3574" s="12"/>
      <c r="S3574" s="12"/>
      <c r="T3574" s="12"/>
    </row>
    <row r="3575" spans="1:20" s="1" customFormat="1" x14ac:dyDescent="0.4">
      <c r="A3575" s="12"/>
      <c r="B3575" s="12"/>
      <c r="C3575" s="42"/>
      <c r="D3575" s="12"/>
      <c r="E3575" s="12"/>
      <c r="F3575" s="12"/>
      <c r="G3575" s="12"/>
      <c r="H3575" s="12"/>
      <c r="I3575" s="12"/>
      <c r="J3575" s="12"/>
      <c r="K3575" s="12"/>
      <c r="L3575" s="12"/>
      <c r="M3575" s="49"/>
      <c r="N3575" s="49"/>
      <c r="O3575" s="12"/>
      <c r="P3575" s="12"/>
      <c r="Q3575" s="12"/>
      <c r="R3575" s="12"/>
      <c r="S3575" s="12"/>
      <c r="T3575" s="12"/>
    </row>
    <row r="3576" spans="1:20" s="1" customFormat="1" x14ac:dyDescent="0.4">
      <c r="A3576" s="12"/>
      <c r="B3576" s="12"/>
      <c r="C3576" s="42"/>
      <c r="D3576" s="12"/>
      <c r="E3576" s="12"/>
      <c r="F3576" s="12"/>
      <c r="G3576" s="12"/>
      <c r="H3576" s="12"/>
      <c r="I3576" s="12"/>
      <c r="J3576" s="12"/>
      <c r="K3576" s="12"/>
      <c r="L3576" s="12"/>
      <c r="M3576" s="49"/>
      <c r="N3576" s="49"/>
      <c r="O3576" s="12"/>
      <c r="P3576" s="12"/>
      <c r="Q3576" s="12"/>
      <c r="R3576" s="12"/>
      <c r="S3576" s="12"/>
      <c r="T3576" s="12"/>
    </row>
    <row r="3577" spans="1:20" s="1" customFormat="1" x14ac:dyDescent="0.4">
      <c r="A3577" s="12"/>
      <c r="B3577" s="12"/>
      <c r="C3577" s="42"/>
      <c r="D3577" s="12"/>
      <c r="E3577" s="12"/>
      <c r="F3577" s="12"/>
      <c r="G3577" s="12"/>
      <c r="H3577" s="12"/>
      <c r="I3577" s="12"/>
      <c r="J3577" s="12"/>
      <c r="K3577" s="12"/>
      <c r="L3577" s="12"/>
      <c r="M3577" s="49"/>
      <c r="N3577" s="49"/>
      <c r="O3577" s="12"/>
      <c r="P3577" s="12"/>
      <c r="Q3577" s="12"/>
      <c r="R3577" s="12"/>
      <c r="S3577" s="12"/>
      <c r="T3577" s="12"/>
    </row>
    <row r="3578" spans="1:20" s="1" customFormat="1" x14ac:dyDescent="0.4">
      <c r="A3578" s="12"/>
      <c r="B3578" s="12"/>
      <c r="C3578" s="42"/>
      <c r="D3578" s="12"/>
      <c r="E3578" s="12"/>
      <c r="F3578" s="12"/>
      <c r="G3578" s="12"/>
      <c r="H3578" s="12"/>
      <c r="I3578" s="12"/>
      <c r="J3578" s="12"/>
      <c r="K3578" s="12"/>
      <c r="L3578" s="12"/>
      <c r="M3578" s="49"/>
      <c r="N3578" s="49"/>
      <c r="O3578" s="12"/>
      <c r="P3578" s="12"/>
      <c r="Q3578" s="12"/>
      <c r="R3578" s="12"/>
      <c r="S3578" s="12"/>
      <c r="T3578" s="12"/>
    </row>
    <row r="3579" spans="1:20" s="1" customFormat="1" x14ac:dyDescent="0.4">
      <c r="A3579" s="12"/>
      <c r="B3579" s="12"/>
      <c r="C3579" s="42"/>
      <c r="D3579" s="12"/>
      <c r="E3579" s="12"/>
      <c r="F3579" s="12"/>
      <c r="G3579" s="12"/>
      <c r="H3579" s="12"/>
      <c r="I3579" s="12"/>
      <c r="J3579" s="12"/>
      <c r="K3579" s="12"/>
      <c r="L3579" s="12"/>
      <c r="M3579" s="49"/>
      <c r="N3579" s="49"/>
      <c r="O3579" s="12"/>
      <c r="P3579" s="12"/>
      <c r="Q3579" s="12"/>
      <c r="R3579" s="12"/>
      <c r="S3579" s="12"/>
      <c r="T3579" s="12"/>
    </row>
    <row r="3580" spans="1:20" s="1" customFormat="1" x14ac:dyDescent="0.4">
      <c r="A3580" s="12"/>
      <c r="B3580" s="12"/>
      <c r="C3580" s="42"/>
      <c r="D3580" s="12"/>
      <c r="E3580" s="12"/>
      <c r="F3580" s="12"/>
      <c r="G3580" s="12"/>
      <c r="H3580" s="12"/>
      <c r="I3580" s="12"/>
      <c r="J3580" s="12"/>
      <c r="K3580" s="12"/>
      <c r="L3580" s="12"/>
      <c r="M3580" s="49"/>
      <c r="N3580" s="49"/>
      <c r="O3580" s="12"/>
      <c r="P3580" s="12"/>
      <c r="Q3580" s="12"/>
      <c r="R3580" s="12"/>
      <c r="S3580" s="12"/>
      <c r="T3580" s="12"/>
    </row>
    <row r="3581" spans="1:20" s="1" customFormat="1" x14ac:dyDescent="0.4">
      <c r="A3581" s="12"/>
      <c r="B3581" s="12"/>
      <c r="C3581" s="42"/>
      <c r="D3581" s="12"/>
      <c r="E3581" s="12"/>
      <c r="F3581" s="12"/>
      <c r="G3581" s="12"/>
      <c r="H3581" s="12"/>
      <c r="I3581" s="12"/>
      <c r="J3581" s="12"/>
      <c r="K3581" s="12"/>
      <c r="L3581" s="12"/>
      <c r="M3581" s="49"/>
      <c r="N3581" s="49"/>
      <c r="O3581" s="12"/>
      <c r="P3581" s="12"/>
      <c r="Q3581" s="12"/>
      <c r="R3581" s="12"/>
      <c r="S3581" s="12"/>
      <c r="T3581" s="12"/>
    </row>
    <row r="3582" spans="1:20" s="1" customFormat="1" x14ac:dyDescent="0.4">
      <c r="A3582" s="12"/>
      <c r="B3582" s="12"/>
      <c r="C3582" s="42"/>
      <c r="D3582" s="12"/>
      <c r="E3582" s="12"/>
      <c r="F3582" s="12"/>
      <c r="G3582" s="12"/>
      <c r="H3582" s="12"/>
      <c r="I3582" s="12"/>
      <c r="J3582" s="12"/>
      <c r="K3582" s="12"/>
      <c r="L3582" s="12"/>
      <c r="M3582" s="49"/>
      <c r="N3582" s="49"/>
      <c r="O3582" s="12"/>
      <c r="P3582" s="12"/>
      <c r="Q3582" s="12"/>
      <c r="R3582" s="12"/>
      <c r="S3582" s="12"/>
      <c r="T3582" s="12"/>
    </row>
    <row r="3583" spans="1:20" s="1" customFormat="1" x14ac:dyDescent="0.4">
      <c r="A3583" s="12"/>
      <c r="B3583" s="12"/>
      <c r="C3583" s="42"/>
      <c r="D3583" s="12"/>
      <c r="E3583" s="12"/>
      <c r="F3583" s="12"/>
      <c r="G3583" s="12"/>
      <c r="H3583" s="12"/>
      <c r="I3583" s="12"/>
      <c r="J3583" s="12"/>
      <c r="K3583" s="12"/>
      <c r="L3583" s="12"/>
      <c r="M3583" s="49"/>
      <c r="N3583" s="49"/>
      <c r="O3583" s="12"/>
      <c r="P3583" s="12"/>
      <c r="Q3583" s="12"/>
      <c r="R3583" s="12"/>
      <c r="S3583" s="12"/>
      <c r="T3583" s="12"/>
    </row>
    <row r="3584" spans="1:20" s="1" customFormat="1" x14ac:dyDescent="0.4">
      <c r="A3584" s="12"/>
      <c r="B3584" s="12"/>
      <c r="C3584" s="42"/>
      <c r="D3584" s="12"/>
      <c r="E3584" s="12"/>
      <c r="F3584" s="12"/>
      <c r="G3584" s="12"/>
      <c r="H3584" s="12"/>
      <c r="I3584" s="12"/>
      <c r="J3584" s="12"/>
      <c r="K3584" s="12"/>
      <c r="L3584" s="12"/>
      <c r="M3584" s="49"/>
      <c r="N3584" s="49"/>
      <c r="O3584" s="12"/>
      <c r="P3584" s="12"/>
      <c r="Q3584" s="12"/>
      <c r="R3584" s="12"/>
      <c r="S3584" s="12"/>
      <c r="T3584" s="12"/>
    </row>
    <row r="3585" spans="1:20" s="1" customFormat="1" x14ac:dyDescent="0.4">
      <c r="A3585" s="12"/>
      <c r="B3585" s="12"/>
      <c r="C3585" s="42"/>
      <c r="D3585" s="12"/>
      <c r="E3585" s="12"/>
      <c r="F3585" s="12"/>
      <c r="G3585" s="12"/>
      <c r="H3585" s="12"/>
      <c r="I3585" s="12"/>
      <c r="J3585" s="12"/>
      <c r="K3585" s="12"/>
      <c r="L3585" s="12"/>
      <c r="M3585" s="49"/>
      <c r="N3585" s="49"/>
      <c r="O3585" s="12"/>
      <c r="P3585" s="12"/>
      <c r="Q3585" s="12"/>
      <c r="R3585" s="12"/>
      <c r="S3585" s="12"/>
      <c r="T3585" s="12"/>
    </row>
    <row r="3586" spans="1:20" s="1" customFormat="1" x14ac:dyDescent="0.4">
      <c r="A3586" s="12"/>
      <c r="B3586" s="12"/>
      <c r="C3586" s="42"/>
      <c r="D3586" s="12"/>
      <c r="E3586" s="12"/>
      <c r="F3586" s="12"/>
      <c r="G3586" s="12"/>
      <c r="H3586" s="12"/>
      <c r="I3586" s="12"/>
      <c r="J3586" s="12"/>
      <c r="K3586" s="12"/>
      <c r="L3586" s="12"/>
      <c r="M3586" s="49"/>
      <c r="N3586" s="49"/>
      <c r="O3586" s="12"/>
      <c r="P3586" s="12"/>
      <c r="Q3586" s="12"/>
      <c r="R3586" s="12"/>
      <c r="S3586" s="12"/>
      <c r="T3586" s="12"/>
    </row>
    <row r="3587" spans="1:20" s="1" customFormat="1" x14ac:dyDescent="0.4">
      <c r="A3587" s="12"/>
      <c r="B3587" s="12"/>
      <c r="C3587" s="42"/>
      <c r="D3587" s="12"/>
      <c r="E3587" s="12"/>
      <c r="F3587" s="12"/>
      <c r="G3587" s="12"/>
      <c r="H3587" s="12"/>
      <c r="I3587" s="12"/>
      <c r="J3587" s="12"/>
      <c r="K3587" s="12"/>
      <c r="L3587" s="12"/>
      <c r="M3587" s="49"/>
      <c r="N3587" s="49"/>
      <c r="O3587" s="12"/>
      <c r="P3587" s="12"/>
      <c r="Q3587" s="12"/>
      <c r="R3587" s="12"/>
      <c r="S3587" s="12"/>
      <c r="T3587" s="12"/>
    </row>
    <row r="3588" spans="1:20" s="1" customFormat="1" x14ac:dyDescent="0.4">
      <c r="A3588" s="12"/>
      <c r="B3588" s="12"/>
      <c r="C3588" s="42"/>
      <c r="D3588" s="12"/>
      <c r="E3588" s="12"/>
      <c r="F3588" s="12"/>
      <c r="G3588" s="12"/>
      <c r="H3588" s="12"/>
      <c r="I3588" s="12"/>
      <c r="J3588" s="12"/>
      <c r="K3588" s="12"/>
      <c r="L3588" s="12"/>
      <c r="M3588" s="49"/>
      <c r="N3588" s="49"/>
      <c r="O3588" s="12"/>
      <c r="P3588" s="12"/>
      <c r="Q3588" s="12"/>
      <c r="R3588" s="12"/>
      <c r="S3588" s="12"/>
      <c r="T3588" s="12"/>
    </row>
    <row r="3589" spans="1:20" s="1" customFormat="1" x14ac:dyDescent="0.4">
      <c r="A3589" s="12"/>
      <c r="B3589" s="12"/>
      <c r="C3589" s="42"/>
      <c r="D3589" s="12"/>
      <c r="E3589" s="12"/>
      <c r="F3589" s="12"/>
      <c r="G3589" s="12"/>
      <c r="H3589" s="12"/>
      <c r="I3589" s="12"/>
      <c r="J3589" s="12"/>
      <c r="K3589" s="12"/>
      <c r="L3589" s="12"/>
      <c r="M3589" s="49"/>
      <c r="N3589" s="49"/>
      <c r="O3589" s="12"/>
      <c r="P3589" s="12"/>
      <c r="Q3589" s="12"/>
      <c r="R3589" s="12"/>
      <c r="S3589" s="12"/>
      <c r="T3589" s="12"/>
    </row>
    <row r="3590" spans="1:20" s="1" customFormat="1" x14ac:dyDescent="0.4">
      <c r="A3590" s="12"/>
      <c r="B3590" s="12"/>
      <c r="C3590" s="42"/>
      <c r="D3590" s="12"/>
      <c r="E3590" s="12"/>
      <c r="F3590" s="12"/>
      <c r="G3590" s="12"/>
      <c r="H3590" s="12"/>
      <c r="I3590" s="12"/>
      <c r="J3590" s="12"/>
      <c r="K3590" s="12"/>
      <c r="L3590" s="12"/>
      <c r="M3590" s="49"/>
      <c r="N3590" s="49"/>
      <c r="O3590" s="12"/>
      <c r="P3590" s="12"/>
      <c r="Q3590" s="12"/>
      <c r="R3590" s="12"/>
      <c r="S3590" s="12"/>
      <c r="T3590" s="12"/>
    </row>
    <row r="3591" spans="1:20" s="1" customFormat="1" x14ac:dyDescent="0.4">
      <c r="A3591" s="12"/>
      <c r="B3591" s="12"/>
      <c r="C3591" s="42"/>
      <c r="D3591" s="12"/>
      <c r="E3591" s="12"/>
      <c r="F3591" s="12"/>
      <c r="G3591" s="12"/>
      <c r="H3591" s="12"/>
      <c r="I3591" s="12"/>
      <c r="J3591" s="12"/>
      <c r="K3591" s="12"/>
      <c r="L3591" s="12"/>
      <c r="M3591" s="49"/>
      <c r="N3591" s="49"/>
      <c r="O3591" s="12"/>
      <c r="P3591" s="12"/>
      <c r="Q3591" s="12"/>
      <c r="R3591" s="12"/>
      <c r="S3591" s="12"/>
      <c r="T3591" s="12"/>
    </row>
    <row r="3592" spans="1:20" s="1" customFormat="1" x14ac:dyDescent="0.4">
      <c r="A3592" s="12"/>
      <c r="B3592" s="12"/>
      <c r="C3592" s="42"/>
      <c r="D3592" s="12"/>
      <c r="E3592" s="12"/>
      <c r="F3592" s="12"/>
      <c r="G3592" s="12"/>
      <c r="H3592" s="12"/>
      <c r="I3592" s="12"/>
      <c r="J3592" s="12"/>
      <c r="K3592" s="12"/>
      <c r="L3592" s="12"/>
      <c r="M3592" s="49"/>
      <c r="N3592" s="49"/>
      <c r="O3592" s="12"/>
      <c r="P3592" s="12"/>
      <c r="Q3592" s="12"/>
      <c r="R3592" s="12"/>
      <c r="S3592" s="12"/>
      <c r="T3592" s="12"/>
    </row>
    <row r="3593" spans="1:20" s="1" customFormat="1" x14ac:dyDescent="0.4">
      <c r="A3593" s="12"/>
      <c r="B3593" s="12"/>
      <c r="C3593" s="42"/>
      <c r="D3593" s="12"/>
      <c r="E3593" s="12"/>
      <c r="F3593" s="12"/>
      <c r="G3593" s="12"/>
      <c r="H3593" s="12"/>
      <c r="I3593" s="12"/>
      <c r="J3593" s="12"/>
      <c r="K3593" s="12"/>
      <c r="L3593" s="12"/>
      <c r="M3593" s="49"/>
      <c r="N3593" s="49"/>
      <c r="O3593" s="12"/>
      <c r="P3593" s="12"/>
      <c r="Q3593" s="12"/>
      <c r="R3593" s="12"/>
      <c r="S3593" s="12"/>
      <c r="T3593" s="12"/>
    </row>
    <row r="3594" spans="1:20" s="1" customFormat="1" x14ac:dyDescent="0.4">
      <c r="A3594" s="12"/>
      <c r="B3594" s="12"/>
      <c r="C3594" s="42"/>
      <c r="D3594" s="12"/>
      <c r="E3594" s="12"/>
      <c r="F3594" s="12"/>
      <c r="G3594" s="12"/>
      <c r="H3594" s="12"/>
      <c r="I3594" s="12"/>
      <c r="J3594" s="12"/>
      <c r="K3594" s="12"/>
      <c r="L3594" s="12"/>
      <c r="M3594" s="49"/>
      <c r="N3594" s="49"/>
      <c r="O3594" s="12"/>
      <c r="P3594" s="12"/>
      <c r="Q3594" s="12"/>
      <c r="R3594" s="12"/>
      <c r="S3594" s="12"/>
      <c r="T3594" s="12"/>
    </row>
    <row r="3595" spans="1:20" s="1" customFormat="1" x14ac:dyDescent="0.4">
      <c r="A3595" s="12"/>
      <c r="B3595" s="12"/>
      <c r="C3595" s="42"/>
      <c r="D3595" s="12"/>
      <c r="E3595" s="12"/>
      <c r="F3595" s="12"/>
      <c r="G3595" s="12"/>
      <c r="H3595" s="12"/>
      <c r="I3595" s="12"/>
      <c r="J3595" s="12"/>
      <c r="K3595" s="12"/>
      <c r="L3595" s="12"/>
      <c r="M3595" s="49"/>
      <c r="N3595" s="49"/>
      <c r="O3595" s="12"/>
      <c r="P3595" s="12"/>
      <c r="Q3595" s="12"/>
      <c r="R3595" s="12"/>
      <c r="S3595" s="12"/>
      <c r="T3595" s="12"/>
    </row>
    <row r="3596" spans="1:20" s="1" customFormat="1" x14ac:dyDescent="0.4">
      <c r="A3596" s="12"/>
      <c r="B3596" s="12"/>
      <c r="C3596" s="42"/>
      <c r="D3596" s="12"/>
      <c r="E3596" s="12"/>
      <c r="F3596" s="12"/>
      <c r="G3596" s="12"/>
      <c r="H3596" s="12"/>
      <c r="I3596" s="12"/>
      <c r="J3596" s="12"/>
      <c r="K3596" s="12"/>
      <c r="L3596" s="12"/>
      <c r="M3596" s="49"/>
      <c r="N3596" s="49"/>
      <c r="O3596" s="12"/>
      <c r="P3596" s="12"/>
      <c r="Q3596" s="12"/>
      <c r="R3596" s="12"/>
      <c r="S3596" s="12"/>
      <c r="T3596" s="12"/>
    </row>
    <row r="3597" spans="1:20" s="1" customFormat="1" x14ac:dyDescent="0.4">
      <c r="A3597" s="12"/>
      <c r="B3597" s="12"/>
      <c r="C3597" s="42"/>
      <c r="D3597" s="12"/>
      <c r="E3597" s="12"/>
      <c r="F3597" s="12"/>
      <c r="G3597" s="12"/>
      <c r="H3597" s="12"/>
      <c r="I3597" s="12"/>
      <c r="J3597" s="12"/>
      <c r="K3597" s="12"/>
      <c r="L3597" s="12"/>
      <c r="M3597" s="49"/>
      <c r="N3597" s="49"/>
      <c r="O3597" s="12"/>
      <c r="P3597" s="12"/>
      <c r="Q3597" s="12"/>
      <c r="R3597" s="12"/>
      <c r="S3597" s="12"/>
      <c r="T3597" s="12"/>
    </row>
    <row r="3598" spans="1:20" s="1" customFormat="1" x14ac:dyDescent="0.4">
      <c r="A3598" s="12"/>
      <c r="B3598" s="12"/>
      <c r="C3598" s="42"/>
      <c r="D3598" s="12"/>
      <c r="E3598" s="12"/>
      <c r="F3598" s="12"/>
      <c r="G3598" s="12"/>
      <c r="H3598" s="12"/>
      <c r="I3598" s="12"/>
      <c r="J3598" s="12"/>
      <c r="K3598" s="12"/>
      <c r="L3598" s="12"/>
      <c r="M3598" s="49"/>
      <c r="N3598" s="49"/>
      <c r="O3598" s="12"/>
      <c r="P3598" s="12"/>
      <c r="Q3598" s="12"/>
      <c r="R3598" s="12"/>
      <c r="S3598" s="12"/>
      <c r="T3598" s="12"/>
    </row>
    <row r="3599" spans="1:20" s="1" customFormat="1" x14ac:dyDescent="0.4">
      <c r="A3599" s="12"/>
      <c r="B3599" s="12"/>
      <c r="C3599" s="42"/>
      <c r="D3599" s="12"/>
      <c r="E3599" s="12"/>
      <c r="F3599" s="12"/>
      <c r="G3599" s="12"/>
      <c r="H3599" s="12"/>
      <c r="I3599" s="12"/>
      <c r="J3599" s="12"/>
      <c r="K3599" s="12"/>
      <c r="L3599" s="12"/>
      <c r="M3599" s="49"/>
      <c r="N3599" s="49"/>
      <c r="O3599" s="12"/>
      <c r="P3599" s="12"/>
      <c r="Q3599" s="12"/>
      <c r="R3599" s="12"/>
      <c r="S3599" s="12"/>
      <c r="T3599" s="12"/>
    </row>
    <row r="3600" spans="1:20" s="1" customFormat="1" x14ac:dyDescent="0.4">
      <c r="A3600" s="12"/>
      <c r="B3600" s="12"/>
      <c r="C3600" s="42"/>
      <c r="D3600" s="12"/>
      <c r="E3600" s="12"/>
      <c r="F3600" s="12"/>
      <c r="G3600" s="12"/>
      <c r="H3600" s="12"/>
      <c r="I3600" s="12"/>
      <c r="J3600" s="12"/>
      <c r="K3600" s="12"/>
      <c r="L3600" s="12"/>
      <c r="M3600" s="49"/>
      <c r="N3600" s="49"/>
      <c r="O3600" s="12"/>
      <c r="P3600" s="12"/>
      <c r="Q3600" s="12"/>
      <c r="R3600" s="12"/>
      <c r="S3600" s="12"/>
      <c r="T3600" s="12"/>
    </row>
    <row r="3601" spans="1:20" s="1" customFormat="1" x14ac:dyDescent="0.4">
      <c r="A3601" s="12"/>
      <c r="B3601" s="12"/>
      <c r="C3601" s="42"/>
      <c r="D3601" s="12"/>
      <c r="E3601" s="12"/>
      <c r="F3601" s="12"/>
      <c r="G3601" s="12"/>
      <c r="H3601" s="12"/>
      <c r="I3601" s="12"/>
      <c r="J3601" s="12"/>
      <c r="K3601" s="12"/>
      <c r="L3601" s="12"/>
      <c r="M3601" s="49"/>
      <c r="N3601" s="49"/>
      <c r="O3601" s="12"/>
      <c r="P3601" s="12"/>
      <c r="Q3601" s="12"/>
      <c r="R3601" s="12"/>
      <c r="S3601" s="12"/>
      <c r="T3601" s="12"/>
    </row>
    <row r="3602" spans="1:20" s="1" customFormat="1" x14ac:dyDescent="0.4">
      <c r="A3602" s="12"/>
      <c r="B3602" s="12"/>
      <c r="C3602" s="42"/>
      <c r="D3602" s="12"/>
      <c r="E3602" s="12"/>
      <c r="F3602" s="12"/>
      <c r="G3602" s="12"/>
      <c r="H3602" s="12"/>
      <c r="I3602" s="12"/>
      <c r="J3602" s="12"/>
      <c r="K3602" s="12"/>
      <c r="L3602" s="12"/>
      <c r="M3602" s="49"/>
      <c r="N3602" s="49"/>
      <c r="O3602" s="12"/>
      <c r="P3602" s="12"/>
      <c r="Q3602" s="12"/>
      <c r="R3602" s="12"/>
      <c r="S3602" s="12"/>
      <c r="T3602" s="12"/>
    </row>
    <row r="3603" spans="1:20" s="1" customFormat="1" x14ac:dyDescent="0.4">
      <c r="A3603" s="12"/>
      <c r="B3603" s="12"/>
      <c r="C3603" s="42"/>
      <c r="D3603" s="12"/>
      <c r="E3603" s="12"/>
      <c r="F3603" s="12"/>
      <c r="G3603" s="12"/>
      <c r="H3603" s="12"/>
      <c r="I3603" s="12"/>
      <c r="J3603" s="12"/>
      <c r="K3603" s="12"/>
      <c r="L3603" s="12"/>
      <c r="M3603" s="49"/>
      <c r="N3603" s="49"/>
      <c r="O3603" s="12"/>
      <c r="P3603" s="12"/>
      <c r="Q3603" s="12"/>
      <c r="R3603" s="12"/>
      <c r="S3603" s="12"/>
      <c r="T3603" s="12"/>
    </row>
    <row r="3604" spans="1:20" s="1" customFormat="1" x14ac:dyDescent="0.4">
      <c r="A3604" s="12"/>
      <c r="B3604" s="12"/>
      <c r="C3604" s="42"/>
      <c r="D3604" s="12"/>
      <c r="E3604" s="12"/>
      <c r="F3604" s="12"/>
      <c r="G3604" s="12"/>
      <c r="H3604" s="12"/>
      <c r="I3604" s="12"/>
      <c r="J3604" s="12"/>
      <c r="K3604" s="12"/>
      <c r="L3604" s="12"/>
      <c r="M3604" s="49"/>
      <c r="N3604" s="49"/>
      <c r="O3604" s="12"/>
      <c r="P3604" s="12"/>
      <c r="Q3604" s="12"/>
      <c r="R3604" s="12"/>
      <c r="S3604" s="12"/>
      <c r="T3604" s="12"/>
    </row>
    <row r="3605" spans="1:20" s="1" customFormat="1" x14ac:dyDescent="0.4">
      <c r="A3605" s="12"/>
      <c r="B3605" s="12"/>
      <c r="C3605" s="42"/>
      <c r="D3605" s="12"/>
      <c r="E3605" s="12"/>
      <c r="F3605" s="12"/>
      <c r="G3605" s="12"/>
      <c r="H3605" s="12"/>
      <c r="I3605" s="12"/>
      <c r="J3605" s="12"/>
      <c r="K3605" s="12"/>
      <c r="L3605" s="12"/>
      <c r="M3605" s="49"/>
      <c r="N3605" s="49"/>
      <c r="O3605" s="12"/>
      <c r="P3605" s="12"/>
      <c r="Q3605" s="12"/>
      <c r="R3605" s="12"/>
      <c r="S3605" s="12"/>
      <c r="T3605" s="12"/>
    </row>
    <row r="3606" spans="1:20" s="1" customFormat="1" x14ac:dyDescent="0.4">
      <c r="A3606" s="12"/>
      <c r="B3606" s="12"/>
      <c r="C3606" s="42"/>
      <c r="D3606" s="12"/>
      <c r="E3606" s="12"/>
      <c r="F3606" s="12"/>
      <c r="G3606" s="12"/>
      <c r="H3606" s="12"/>
      <c r="I3606" s="12"/>
      <c r="J3606" s="12"/>
      <c r="K3606" s="12"/>
      <c r="L3606" s="12"/>
      <c r="M3606" s="49"/>
      <c r="N3606" s="49"/>
      <c r="O3606" s="12"/>
      <c r="P3606" s="12"/>
      <c r="Q3606" s="12"/>
      <c r="R3606" s="12"/>
      <c r="S3606" s="12"/>
      <c r="T3606" s="12"/>
    </row>
    <row r="3607" spans="1:20" s="1" customFormat="1" x14ac:dyDescent="0.4">
      <c r="A3607" s="12"/>
      <c r="B3607" s="12"/>
      <c r="C3607" s="42"/>
      <c r="D3607" s="12"/>
      <c r="E3607" s="12"/>
      <c r="F3607" s="12"/>
      <c r="G3607" s="12"/>
      <c r="H3607" s="12"/>
      <c r="I3607" s="12"/>
      <c r="J3607" s="12"/>
      <c r="K3607" s="12"/>
      <c r="L3607" s="12"/>
      <c r="M3607" s="49"/>
      <c r="N3607" s="49"/>
      <c r="O3607" s="12"/>
      <c r="P3607" s="12"/>
      <c r="Q3607" s="12"/>
      <c r="R3607" s="12"/>
      <c r="S3607" s="12"/>
      <c r="T3607" s="12"/>
    </row>
    <row r="3608" spans="1:20" s="1" customFormat="1" x14ac:dyDescent="0.4">
      <c r="A3608" s="12"/>
      <c r="B3608" s="12"/>
      <c r="C3608" s="42"/>
      <c r="D3608" s="12"/>
      <c r="E3608" s="12"/>
      <c r="F3608" s="12"/>
      <c r="G3608" s="12"/>
      <c r="H3608" s="12"/>
      <c r="I3608" s="12"/>
      <c r="J3608" s="12"/>
      <c r="K3608" s="12"/>
      <c r="L3608" s="12"/>
      <c r="M3608" s="49"/>
      <c r="N3608" s="49"/>
      <c r="O3608" s="12"/>
      <c r="P3608" s="12"/>
      <c r="Q3608" s="12"/>
      <c r="R3608" s="12"/>
      <c r="S3608" s="12"/>
      <c r="T3608" s="12"/>
    </row>
    <row r="3609" spans="1:20" s="1" customFormat="1" x14ac:dyDescent="0.4">
      <c r="A3609" s="12"/>
      <c r="B3609" s="12"/>
      <c r="C3609" s="42"/>
      <c r="D3609" s="12"/>
      <c r="E3609" s="12"/>
      <c r="F3609" s="12"/>
      <c r="G3609" s="12"/>
      <c r="H3609" s="12"/>
      <c r="I3609" s="12"/>
      <c r="J3609" s="12"/>
      <c r="K3609" s="12"/>
      <c r="L3609" s="12"/>
      <c r="M3609" s="49"/>
      <c r="N3609" s="49"/>
      <c r="O3609" s="12"/>
      <c r="P3609" s="12"/>
      <c r="Q3609" s="12"/>
      <c r="R3609" s="12"/>
      <c r="S3609" s="12"/>
      <c r="T3609" s="12"/>
    </row>
    <row r="3610" spans="1:20" s="1" customFormat="1" x14ac:dyDescent="0.4">
      <c r="A3610" s="12"/>
      <c r="B3610" s="12"/>
      <c r="C3610" s="42"/>
      <c r="D3610" s="12"/>
      <c r="E3610" s="12"/>
      <c r="F3610" s="12"/>
      <c r="G3610" s="12"/>
      <c r="H3610" s="12"/>
      <c r="I3610" s="12"/>
      <c r="J3610" s="12"/>
      <c r="K3610" s="12"/>
      <c r="L3610" s="12"/>
      <c r="M3610" s="49"/>
      <c r="N3610" s="49"/>
      <c r="O3610" s="12"/>
      <c r="P3610" s="12"/>
      <c r="Q3610" s="12"/>
      <c r="R3610" s="12"/>
      <c r="S3610" s="12"/>
      <c r="T3610" s="12"/>
    </row>
    <row r="3611" spans="1:20" s="1" customFormat="1" x14ac:dyDescent="0.4">
      <c r="A3611" s="12"/>
      <c r="B3611" s="12"/>
      <c r="C3611" s="42"/>
      <c r="D3611" s="12"/>
      <c r="E3611" s="12"/>
      <c r="F3611" s="12"/>
      <c r="G3611" s="12"/>
      <c r="H3611" s="12"/>
      <c r="I3611" s="12"/>
      <c r="J3611" s="12"/>
      <c r="K3611" s="12"/>
      <c r="L3611" s="12"/>
      <c r="M3611" s="49"/>
      <c r="N3611" s="49"/>
      <c r="O3611" s="12"/>
      <c r="P3611" s="12"/>
      <c r="Q3611" s="12"/>
      <c r="R3611" s="12"/>
      <c r="S3611" s="12"/>
      <c r="T3611" s="12"/>
    </row>
    <row r="3612" spans="1:20" s="1" customFormat="1" x14ac:dyDescent="0.4">
      <c r="A3612" s="12"/>
      <c r="B3612" s="12"/>
      <c r="C3612" s="42"/>
      <c r="D3612" s="12"/>
      <c r="E3612" s="12"/>
      <c r="F3612" s="12"/>
      <c r="G3612" s="12"/>
      <c r="H3612" s="12"/>
      <c r="I3612" s="12"/>
      <c r="J3612" s="12"/>
      <c r="K3612" s="12"/>
      <c r="L3612" s="12"/>
      <c r="M3612" s="49"/>
      <c r="N3612" s="49"/>
      <c r="O3612" s="12"/>
      <c r="P3612" s="12"/>
      <c r="Q3612" s="12"/>
      <c r="R3612" s="12"/>
      <c r="S3612" s="12"/>
      <c r="T3612" s="12"/>
    </row>
    <row r="3613" spans="1:20" s="1" customFormat="1" x14ac:dyDescent="0.4">
      <c r="A3613" s="12"/>
      <c r="B3613" s="12"/>
      <c r="C3613" s="42"/>
      <c r="D3613" s="12"/>
      <c r="E3613" s="12"/>
      <c r="F3613" s="12"/>
      <c r="G3613" s="12"/>
      <c r="H3613" s="12"/>
      <c r="I3613" s="12"/>
      <c r="J3613" s="12"/>
      <c r="K3613" s="12"/>
      <c r="L3613" s="12"/>
      <c r="M3613" s="49"/>
      <c r="N3613" s="49"/>
      <c r="O3613" s="12"/>
      <c r="P3613" s="12"/>
      <c r="Q3613" s="12"/>
      <c r="R3613" s="12"/>
      <c r="S3613" s="12"/>
      <c r="T3613" s="12"/>
    </row>
    <row r="3614" spans="1:20" s="1" customFormat="1" x14ac:dyDescent="0.4">
      <c r="A3614" s="12"/>
      <c r="B3614" s="12"/>
      <c r="C3614" s="42"/>
      <c r="D3614" s="12"/>
      <c r="E3614" s="12"/>
      <c r="F3614" s="12"/>
      <c r="G3614" s="12"/>
      <c r="H3614" s="12"/>
      <c r="I3614" s="12"/>
      <c r="J3614" s="12"/>
      <c r="K3614" s="12"/>
      <c r="L3614" s="12"/>
      <c r="M3614" s="49"/>
      <c r="N3614" s="49"/>
      <c r="O3614" s="12"/>
      <c r="P3614" s="12"/>
      <c r="Q3614" s="12"/>
      <c r="R3614" s="12"/>
      <c r="S3614" s="12"/>
      <c r="T3614" s="12"/>
    </row>
    <row r="3615" spans="1:20" s="1" customFormat="1" x14ac:dyDescent="0.4">
      <c r="A3615" s="12"/>
      <c r="B3615" s="12"/>
      <c r="C3615" s="42"/>
      <c r="D3615" s="12"/>
      <c r="E3615" s="12"/>
      <c r="F3615" s="12"/>
      <c r="G3615" s="12"/>
      <c r="H3615" s="12"/>
      <c r="I3615" s="12"/>
      <c r="J3615" s="12"/>
      <c r="K3615" s="12"/>
      <c r="L3615" s="12"/>
      <c r="M3615" s="49"/>
      <c r="N3615" s="49"/>
      <c r="O3615" s="12"/>
      <c r="P3615" s="12"/>
      <c r="Q3615" s="12"/>
      <c r="R3615" s="12"/>
      <c r="S3615" s="12"/>
      <c r="T3615" s="12"/>
    </row>
    <row r="3616" spans="1:20" s="1" customFormat="1" x14ac:dyDescent="0.4">
      <c r="A3616" s="12"/>
      <c r="B3616" s="12"/>
      <c r="C3616" s="42"/>
      <c r="D3616" s="12"/>
      <c r="E3616" s="12"/>
      <c r="F3616" s="12"/>
      <c r="G3616" s="12"/>
      <c r="H3616" s="12"/>
      <c r="I3616" s="12"/>
      <c r="J3616" s="12"/>
      <c r="K3616" s="12"/>
      <c r="L3616" s="12"/>
      <c r="M3616" s="49"/>
      <c r="N3616" s="49"/>
      <c r="O3616" s="12"/>
      <c r="P3616" s="12"/>
      <c r="Q3616" s="12"/>
      <c r="R3616" s="12"/>
      <c r="S3616" s="12"/>
      <c r="T3616" s="12"/>
    </row>
    <row r="3617" spans="1:20" s="1" customFormat="1" x14ac:dyDescent="0.4">
      <c r="A3617" s="12"/>
      <c r="B3617" s="12"/>
      <c r="C3617" s="42"/>
      <c r="D3617" s="12"/>
      <c r="E3617" s="12"/>
      <c r="F3617" s="12"/>
      <c r="G3617" s="12"/>
      <c r="H3617" s="12"/>
      <c r="I3617" s="12"/>
      <c r="J3617" s="12"/>
      <c r="K3617" s="12"/>
      <c r="L3617" s="12"/>
      <c r="M3617" s="49"/>
      <c r="N3617" s="49"/>
      <c r="O3617" s="12"/>
      <c r="P3617" s="12"/>
      <c r="Q3617" s="12"/>
      <c r="R3617" s="12"/>
      <c r="S3617" s="12"/>
      <c r="T3617" s="12"/>
    </row>
    <row r="3618" spans="1:20" s="1" customFormat="1" x14ac:dyDescent="0.4">
      <c r="A3618" s="12"/>
      <c r="B3618" s="12"/>
      <c r="C3618" s="42"/>
      <c r="D3618" s="12"/>
      <c r="E3618" s="12"/>
      <c r="F3618" s="12"/>
      <c r="G3618" s="12"/>
      <c r="H3618" s="12"/>
      <c r="I3618" s="12"/>
      <c r="J3618" s="12"/>
      <c r="K3618" s="12"/>
      <c r="L3618" s="12"/>
      <c r="M3618" s="49"/>
      <c r="N3618" s="49"/>
      <c r="O3618" s="12"/>
      <c r="P3618" s="12"/>
      <c r="Q3618" s="12"/>
      <c r="R3618" s="12"/>
      <c r="S3618" s="12"/>
      <c r="T3618" s="12"/>
    </row>
    <row r="3619" spans="1:20" s="1" customFormat="1" x14ac:dyDescent="0.4">
      <c r="A3619" s="12"/>
      <c r="B3619" s="12"/>
      <c r="C3619" s="42"/>
      <c r="D3619" s="12"/>
      <c r="E3619" s="12"/>
      <c r="F3619" s="12"/>
      <c r="G3619" s="12"/>
      <c r="H3619" s="12"/>
      <c r="I3619" s="12"/>
      <c r="J3619" s="12"/>
      <c r="K3619" s="12"/>
      <c r="L3619" s="12"/>
      <c r="M3619" s="49"/>
      <c r="N3619" s="49"/>
      <c r="O3619" s="12"/>
      <c r="P3619" s="12"/>
      <c r="Q3619" s="12"/>
      <c r="R3619" s="12"/>
      <c r="S3619" s="12"/>
      <c r="T3619" s="12"/>
    </row>
    <row r="3620" spans="1:20" s="1" customFormat="1" x14ac:dyDescent="0.4">
      <c r="A3620" s="12"/>
      <c r="B3620" s="12"/>
      <c r="C3620" s="42"/>
      <c r="D3620" s="12"/>
      <c r="E3620" s="12"/>
      <c r="F3620" s="12"/>
      <c r="G3620" s="12"/>
      <c r="H3620" s="12"/>
      <c r="I3620" s="12"/>
      <c r="J3620" s="12"/>
      <c r="K3620" s="12"/>
      <c r="L3620" s="12"/>
      <c r="M3620" s="49"/>
      <c r="N3620" s="49"/>
      <c r="O3620" s="12"/>
      <c r="P3620" s="12"/>
      <c r="Q3620" s="12"/>
      <c r="R3620" s="12"/>
      <c r="S3620" s="12"/>
      <c r="T3620" s="12"/>
    </row>
    <row r="3621" spans="1:20" s="1" customFormat="1" x14ac:dyDescent="0.4">
      <c r="A3621" s="12"/>
      <c r="B3621" s="12"/>
      <c r="C3621" s="42"/>
      <c r="D3621" s="12"/>
      <c r="E3621" s="12"/>
      <c r="F3621" s="12"/>
      <c r="G3621" s="12"/>
      <c r="H3621" s="12"/>
      <c r="I3621" s="12"/>
      <c r="J3621" s="12"/>
      <c r="K3621" s="12"/>
      <c r="L3621" s="12"/>
      <c r="M3621" s="49"/>
      <c r="N3621" s="49"/>
      <c r="O3621" s="12"/>
      <c r="P3621" s="12"/>
      <c r="Q3621" s="12"/>
      <c r="R3621" s="12"/>
      <c r="S3621" s="12"/>
      <c r="T3621" s="12"/>
    </row>
    <row r="3622" spans="1:20" s="1" customFormat="1" x14ac:dyDescent="0.4">
      <c r="A3622" s="12"/>
      <c r="B3622" s="12"/>
      <c r="C3622" s="42"/>
      <c r="D3622" s="12"/>
      <c r="E3622" s="12"/>
      <c r="F3622" s="12"/>
      <c r="G3622" s="12"/>
      <c r="H3622" s="12"/>
      <c r="I3622" s="12"/>
      <c r="J3622" s="12"/>
      <c r="K3622" s="12"/>
      <c r="L3622" s="12"/>
      <c r="M3622" s="49"/>
      <c r="N3622" s="49"/>
      <c r="O3622" s="12"/>
      <c r="P3622" s="12"/>
      <c r="Q3622" s="12"/>
      <c r="R3622" s="12"/>
      <c r="S3622" s="12"/>
      <c r="T3622" s="12"/>
    </row>
    <row r="3623" spans="1:20" s="1" customFormat="1" x14ac:dyDescent="0.4">
      <c r="A3623" s="12"/>
      <c r="B3623" s="12"/>
      <c r="C3623" s="42"/>
      <c r="D3623" s="12"/>
      <c r="E3623" s="12"/>
      <c r="F3623" s="12"/>
      <c r="G3623" s="12"/>
      <c r="H3623" s="12"/>
      <c r="I3623" s="12"/>
      <c r="J3623" s="12"/>
      <c r="K3623" s="12"/>
      <c r="L3623" s="12"/>
      <c r="M3623" s="49"/>
      <c r="N3623" s="49"/>
      <c r="O3623" s="12"/>
      <c r="P3623" s="12"/>
      <c r="Q3623" s="12"/>
      <c r="R3623" s="12"/>
      <c r="S3623" s="12"/>
      <c r="T3623" s="12"/>
    </row>
    <row r="3624" spans="1:20" s="1" customFormat="1" x14ac:dyDescent="0.4">
      <c r="A3624" s="12"/>
      <c r="B3624" s="12"/>
      <c r="C3624" s="42"/>
      <c r="D3624" s="12"/>
      <c r="E3624" s="12"/>
      <c r="F3624" s="12"/>
      <c r="G3624" s="12"/>
      <c r="H3624" s="12"/>
      <c r="I3624" s="12"/>
      <c r="J3624" s="12"/>
      <c r="K3624" s="12"/>
      <c r="L3624" s="12"/>
      <c r="M3624" s="49"/>
      <c r="N3624" s="49"/>
      <c r="O3624" s="12"/>
      <c r="P3624" s="12"/>
      <c r="Q3624" s="12"/>
      <c r="R3624" s="12"/>
      <c r="S3624" s="12"/>
      <c r="T3624" s="12"/>
    </row>
    <row r="3625" spans="1:20" s="1" customFormat="1" x14ac:dyDescent="0.4">
      <c r="A3625" s="12"/>
      <c r="B3625" s="12"/>
      <c r="C3625" s="42"/>
      <c r="D3625" s="12"/>
      <c r="E3625" s="12"/>
      <c r="F3625" s="12"/>
      <c r="G3625" s="12"/>
      <c r="H3625" s="12"/>
      <c r="I3625" s="12"/>
      <c r="J3625" s="12"/>
      <c r="K3625" s="12"/>
      <c r="L3625" s="12"/>
      <c r="M3625" s="49"/>
      <c r="N3625" s="49"/>
      <c r="O3625" s="12"/>
      <c r="P3625" s="12"/>
      <c r="Q3625" s="12"/>
      <c r="R3625" s="12"/>
      <c r="S3625" s="12"/>
      <c r="T3625" s="12"/>
    </row>
    <row r="3626" spans="1:20" s="1" customFormat="1" x14ac:dyDescent="0.4">
      <c r="A3626" s="12"/>
      <c r="B3626" s="12"/>
      <c r="C3626" s="42"/>
      <c r="D3626" s="12"/>
      <c r="E3626" s="12"/>
      <c r="F3626" s="12"/>
      <c r="G3626" s="12"/>
      <c r="H3626" s="12"/>
      <c r="I3626" s="12"/>
      <c r="J3626" s="12"/>
      <c r="K3626" s="12"/>
      <c r="L3626" s="12"/>
      <c r="M3626" s="49"/>
      <c r="N3626" s="49"/>
      <c r="O3626" s="12"/>
      <c r="P3626" s="12"/>
      <c r="Q3626" s="12"/>
      <c r="R3626" s="12"/>
      <c r="S3626" s="12"/>
      <c r="T3626" s="12"/>
    </row>
    <row r="3627" spans="1:20" s="1" customFormat="1" x14ac:dyDescent="0.4">
      <c r="A3627" s="12"/>
      <c r="B3627" s="12"/>
      <c r="C3627" s="42"/>
      <c r="D3627" s="12"/>
      <c r="E3627" s="12"/>
      <c r="F3627" s="12"/>
      <c r="G3627" s="12"/>
      <c r="H3627" s="12"/>
      <c r="I3627" s="12"/>
      <c r="J3627" s="12"/>
      <c r="K3627" s="12"/>
      <c r="L3627" s="12"/>
      <c r="M3627" s="49"/>
      <c r="N3627" s="49"/>
      <c r="O3627" s="12"/>
      <c r="P3627" s="12"/>
      <c r="Q3627" s="12"/>
      <c r="R3627" s="12"/>
      <c r="S3627" s="12"/>
      <c r="T3627" s="12"/>
    </row>
    <row r="3628" spans="1:20" s="1" customFormat="1" x14ac:dyDescent="0.4">
      <c r="A3628" s="12"/>
      <c r="B3628" s="12"/>
      <c r="C3628" s="42"/>
      <c r="D3628" s="12"/>
      <c r="E3628" s="12"/>
      <c r="F3628" s="12"/>
      <c r="G3628" s="12"/>
      <c r="H3628" s="12"/>
      <c r="I3628" s="12"/>
      <c r="J3628" s="12"/>
      <c r="K3628" s="12"/>
      <c r="L3628" s="12"/>
      <c r="M3628" s="49"/>
      <c r="N3628" s="49"/>
      <c r="O3628" s="12"/>
      <c r="P3628" s="12"/>
      <c r="Q3628" s="12"/>
      <c r="R3628" s="12"/>
      <c r="S3628" s="12"/>
      <c r="T3628" s="12"/>
    </row>
    <row r="3629" spans="1:20" s="1" customFormat="1" x14ac:dyDescent="0.4">
      <c r="A3629" s="12"/>
      <c r="B3629" s="12"/>
      <c r="C3629" s="42"/>
      <c r="D3629" s="12"/>
      <c r="E3629" s="12"/>
      <c r="F3629" s="12"/>
      <c r="G3629" s="12"/>
      <c r="H3629" s="12"/>
      <c r="I3629" s="12"/>
      <c r="J3629" s="12"/>
      <c r="K3629" s="12"/>
      <c r="L3629" s="12"/>
      <c r="M3629" s="49"/>
      <c r="N3629" s="49"/>
      <c r="O3629" s="12"/>
      <c r="P3629" s="12"/>
      <c r="Q3629" s="12"/>
      <c r="R3629" s="12"/>
      <c r="S3629" s="12"/>
      <c r="T3629" s="12"/>
    </row>
    <row r="3630" spans="1:20" s="1" customFormat="1" x14ac:dyDescent="0.4">
      <c r="A3630" s="12"/>
      <c r="B3630" s="12"/>
      <c r="C3630" s="42"/>
      <c r="D3630" s="12"/>
      <c r="E3630" s="12"/>
      <c r="F3630" s="12"/>
      <c r="G3630" s="12"/>
      <c r="H3630" s="12"/>
      <c r="I3630" s="12"/>
      <c r="J3630" s="12"/>
      <c r="K3630" s="12"/>
      <c r="L3630" s="12"/>
      <c r="M3630" s="49"/>
      <c r="N3630" s="49"/>
      <c r="O3630" s="12"/>
      <c r="P3630" s="12"/>
      <c r="Q3630" s="12"/>
      <c r="R3630" s="12"/>
      <c r="S3630" s="12"/>
      <c r="T3630" s="12"/>
    </row>
    <row r="3631" spans="1:20" s="1" customFormat="1" x14ac:dyDescent="0.4">
      <c r="A3631" s="12"/>
      <c r="B3631" s="12"/>
      <c r="C3631" s="42"/>
      <c r="D3631" s="12"/>
      <c r="E3631" s="12"/>
      <c r="F3631" s="12"/>
      <c r="G3631" s="12"/>
      <c r="H3631" s="12"/>
      <c r="I3631" s="12"/>
      <c r="J3631" s="12"/>
      <c r="K3631" s="12"/>
      <c r="L3631" s="12"/>
      <c r="M3631" s="49"/>
      <c r="N3631" s="49"/>
      <c r="O3631" s="12"/>
      <c r="P3631" s="12"/>
      <c r="Q3631" s="12"/>
      <c r="R3631" s="12"/>
      <c r="S3631" s="12"/>
      <c r="T3631" s="12"/>
    </row>
    <row r="3632" spans="1:20" s="1" customFormat="1" x14ac:dyDescent="0.4">
      <c r="A3632" s="12"/>
      <c r="B3632" s="12"/>
      <c r="C3632" s="42"/>
      <c r="D3632" s="12"/>
      <c r="E3632" s="12"/>
      <c r="F3632" s="12"/>
      <c r="G3632" s="12"/>
      <c r="H3632" s="12"/>
      <c r="I3632" s="12"/>
      <c r="J3632" s="12"/>
      <c r="K3632" s="12"/>
      <c r="L3632" s="12"/>
      <c r="M3632" s="49"/>
      <c r="N3632" s="49"/>
      <c r="O3632" s="12"/>
      <c r="P3632" s="12"/>
      <c r="Q3632" s="12"/>
      <c r="R3632" s="12"/>
      <c r="S3632" s="12"/>
      <c r="T3632" s="12"/>
    </row>
    <row r="3633" spans="1:20" s="1" customFormat="1" x14ac:dyDescent="0.4">
      <c r="A3633" s="12"/>
      <c r="B3633" s="12"/>
      <c r="C3633" s="42"/>
      <c r="D3633" s="12"/>
      <c r="E3633" s="12"/>
      <c r="F3633" s="12"/>
      <c r="G3633" s="12"/>
      <c r="H3633" s="12"/>
      <c r="I3633" s="12"/>
      <c r="J3633" s="12"/>
      <c r="K3633" s="12"/>
      <c r="L3633" s="12"/>
      <c r="M3633" s="49"/>
      <c r="N3633" s="49"/>
      <c r="O3633" s="12"/>
      <c r="P3633" s="12"/>
      <c r="Q3633" s="12"/>
      <c r="R3633" s="12"/>
      <c r="S3633" s="12"/>
      <c r="T3633" s="12"/>
    </row>
    <row r="3634" spans="1:20" s="1" customFormat="1" x14ac:dyDescent="0.4">
      <c r="A3634" s="12"/>
      <c r="B3634" s="12"/>
      <c r="C3634" s="42"/>
      <c r="D3634" s="12"/>
      <c r="E3634" s="12"/>
      <c r="F3634" s="12"/>
      <c r="G3634" s="12"/>
      <c r="H3634" s="12"/>
      <c r="I3634" s="12"/>
      <c r="J3634" s="12"/>
      <c r="K3634" s="12"/>
      <c r="L3634" s="12"/>
      <c r="M3634" s="49"/>
      <c r="N3634" s="49"/>
      <c r="O3634" s="12"/>
      <c r="P3634" s="12"/>
      <c r="Q3634" s="12"/>
      <c r="R3634" s="12"/>
      <c r="S3634" s="12"/>
      <c r="T3634" s="12"/>
    </row>
    <row r="3635" spans="1:20" s="1" customFormat="1" x14ac:dyDescent="0.4">
      <c r="A3635" s="12"/>
      <c r="B3635" s="12"/>
      <c r="C3635" s="42"/>
      <c r="D3635" s="12"/>
      <c r="E3635" s="12"/>
      <c r="F3635" s="12"/>
      <c r="G3635" s="12"/>
      <c r="H3635" s="12"/>
      <c r="I3635" s="12"/>
      <c r="J3635" s="12"/>
      <c r="K3635" s="12"/>
      <c r="L3635" s="12"/>
      <c r="M3635" s="49"/>
      <c r="N3635" s="49"/>
      <c r="O3635" s="12"/>
      <c r="P3635" s="12"/>
      <c r="Q3635" s="12"/>
      <c r="R3635" s="12"/>
      <c r="S3635" s="12"/>
      <c r="T3635" s="12"/>
    </row>
    <row r="3636" spans="1:20" s="1" customFormat="1" x14ac:dyDescent="0.4">
      <c r="A3636" s="12"/>
      <c r="B3636" s="12"/>
      <c r="C3636" s="42"/>
      <c r="D3636" s="12"/>
      <c r="E3636" s="12"/>
      <c r="F3636" s="12"/>
      <c r="G3636" s="12"/>
      <c r="H3636" s="12"/>
      <c r="I3636" s="12"/>
      <c r="J3636" s="12"/>
      <c r="K3636" s="12"/>
      <c r="L3636" s="12"/>
      <c r="M3636" s="49"/>
      <c r="N3636" s="49"/>
      <c r="O3636" s="12"/>
      <c r="P3636" s="12"/>
      <c r="Q3636" s="12"/>
      <c r="R3636" s="12"/>
      <c r="S3636" s="12"/>
      <c r="T3636" s="12"/>
    </row>
    <row r="3637" spans="1:20" s="1" customFormat="1" x14ac:dyDescent="0.4">
      <c r="A3637" s="12"/>
      <c r="B3637" s="12"/>
      <c r="C3637" s="42"/>
      <c r="D3637" s="12"/>
      <c r="E3637" s="12"/>
      <c r="F3637" s="12"/>
      <c r="G3637" s="12"/>
      <c r="H3637" s="12"/>
      <c r="I3637" s="12"/>
      <c r="J3637" s="12"/>
      <c r="K3637" s="12"/>
      <c r="L3637" s="12"/>
      <c r="M3637" s="49"/>
      <c r="N3637" s="49"/>
      <c r="O3637" s="12"/>
      <c r="P3637" s="12"/>
      <c r="Q3637" s="12"/>
      <c r="R3637" s="12"/>
      <c r="S3637" s="12"/>
      <c r="T3637" s="12"/>
    </row>
    <row r="3638" spans="1:20" s="1" customFormat="1" x14ac:dyDescent="0.4">
      <c r="A3638" s="12"/>
      <c r="B3638" s="12"/>
      <c r="C3638" s="42"/>
      <c r="D3638" s="12"/>
      <c r="E3638" s="12"/>
      <c r="F3638" s="12"/>
      <c r="G3638" s="12"/>
      <c r="H3638" s="12"/>
      <c r="I3638" s="12"/>
      <c r="J3638" s="12"/>
      <c r="K3638" s="12"/>
      <c r="L3638" s="12"/>
      <c r="M3638" s="49"/>
      <c r="N3638" s="49"/>
      <c r="O3638" s="12"/>
      <c r="P3638" s="12"/>
      <c r="Q3638" s="12"/>
      <c r="R3638" s="12"/>
      <c r="S3638" s="12"/>
      <c r="T3638" s="12"/>
    </row>
    <row r="3639" spans="1:20" s="1" customFormat="1" x14ac:dyDescent="0.4">
      <c r="A3639" s="12"/>
      <c r="B3639" s="12"/>
      <c r="C3639" s="42"/>
      <c r="D3639" s="12"/>
      <c r="E3639" s="12"/>
      <c r="F3639" s="12"/>
      <c r="G3639" s="12"/>
      <c r="H3639" s="12"/>
      <c r="I3639" s="12"/>
      <c r="J3639" s="12"/>
      <c r="K3639" s="12"/>
      <c r="L3639" s="12"/>
      <c r="M3639" s="49"/>
      <c r="N3639" s="49"/>
      <c r="O3639" s="12"/>
      <c r="P3639" s="12"/>
      <c r="Q3639" s="12"/>
      <c r="R3639" s="12"/>
      <c r="S3639" s="12"/>
      <c r="T3639" s="12"/>
    </row>
    <row r="3640" spans="1:20" s="1" customFormat="1" x14ac:dyDescent="0.4">
      <c r="A3640" s="12"/>
      <c r="B3640" s="12"/>
      <c r="C3640" s="42"/>
      <c r="D3640" s="12"/>
      <c r="E3640" s="12"/>
      <c r="F3640" s="12"/>
      <c r="G3640" s="12"/>
      <c r="H3640" s="12"/>
      <c r="I3640" s="12"/>
      <c r="J3640" s="12"/>
      <c r="K3640" s="12"/>
      <c r="L3640" s="12"/>
      <c r="M3640" s="49"/>
      <c r="N3640" s="49"/>
      <c r="O3640" s="12"/>
      <c r="P3640" s="12"/>
      <c r="Q3640" s="12"/>
      <c r="R3640" s="12"/>
      <c r="S3640" s="12"/>
      <c r="T3640" s="12"/>
    </row>
    <row r="3641" spans="1:20" s="1" customFormat="1" x14ac:dyDescent="0.4">
      <c r="A3641" s="12"/>
      <c r="B3641" s="12"/>
      <c r="C3641" s="42"/>
      <c r="D3641" s="12"/>
      <c r="E3641" s="12"/>
      <c r="F3641" s="12"/>
      <c r="G3641" s="12"/>
      <c r="H3641" s="12"/>
      <c r="I3641" s="12"/>
      <c r="J3641" s="12"/>
      <c r="K3641" s="12"/>
      <c r="L3641" s="12"/>
      <c r="M3641" s="49"/>
      <c r="N3641" s="49"/>
      <c r="O3641" s="12"/>
      <c r="P3641" s="12"/>
      <c r="Q3641" s="12"/>
      <c r="R3641" s="12"/>
      <c r="S3641" s="12"/>
      <c r="T3641" s="12"/>
    </row>
    <row r="3642" spans="1:20" s="1" customFormat="1" x14ac:dyDescent="0.4">
      <c r="A3642" s="12"/>
      <c r="B3642" s="12"/>
      <c r="C3642" s="42"/>
      <c r="D3642" s="12"/>
      <c r="E3642" s="12"/>
      <c r="F3642" s="12"/>
      <c r="G3642" s="12"/>
      <c r="H3642" s="12"/>
      <c r="I3642" s="12"/>
      <c r="J3642" s="12"/>
      <c r="K3642" s="12"/>
      <c r="L3642" s="12"/>
      <c r="M3642" s="49"/>
      <c r="N3642" s="49"/>
      <c r="O3642" s="12"/>
      <c r="P3642" s="12"/>
      <c r="Q3642" s="12"/>
      <c r="R3642" s="12"/>
      <c r="S3642" s="12"/>
      <c r="T3642" s="12"/>
    </row>
    <row r="3643" spans="1:20" s="1" customFormat="1" x14ac:dyDescent="0.4">
      <c r="A3643" s="12"/>
      <c r="B3643" s="12"/>
      <c r="C3643" s="42"/>
      <c r="D3643" s="12"/>
      <c r="E3643" s="12"/>
      <c r="F3643" s="12"/>
      <c r="G3643" s="12"/>
      <c r="H3643" s="12"/>
      <c r="I3643" s="12"/>
      <c r="J3643" s="12"/>
      <c r="K3643" s="12"/>
      <c r="L3643" s="12"/>
      <c r="M3643" s="49"/>
      <c r="N3643" s="49"/>
      <c r="O3643" s="12"/>
      <c r="P3643" s="12"/>
      <c r="Q3643" s="12"/>
      <c r="R3643" s="12"/>
      <c r="S3643" s="12"/>
      <c r="T3643" s="12"/>
    </row>
    <row r="3644" spans="1:20" s="1" customFormat="1" x14ac:dyDescent="0.4">
      <c r="A3644" s="12"/>
      <c r="B3644" s="12"/>
      <c r="C3644" s="42"/>
      <c r="D3644" s="12"/>
      <c r="E3644" s="12"/>
      <c r="F3644" s="12"/>
      <c r="G3644" s="12"/>
      <c r="H3644" s="12"/>
      <c r="I3644" s="12"/>
      <c r="J3644" s="12"/>
      <c r="K3644" s="12"/>
      <c r="L3644" s="12"/>
      <c r="M3644" s="49"/>
      <c r="N3644" s="49"/>
      <c r="O3644" s="12"/>
      <c r="P3644" s="12"/>
      <c r="Q3644" s="12"/>
      <c r="R3644" s="12"/>
      <c r="S3644" s="12"/>
      <c r="T3644" s="12"/>
    </row>
    <row r="3645" spans="1:20" s="1" customFormat="1" x14ac:dyDescent="0.4">
      <c r="A3645" s="12"/>
      <c r="B3645" s="12"/>
      <c r="C3645" s="42"/>
      <c r="D3645" s="12"/>
      <c r="E3645" s="12"/>
      <c r="F3645" s="12"/>
      <c r="G3645" s="12"/>
      <c r="H3645" s="12"/>
      <c r="I3645" s="12"/>
      <c r="J3645" s="12"/>
      <c r="K3645" s="12"/>
      <c r="L3645" s="12"/>
      <c r="M3645" s="49"/>
      <c r="N3645" s="49"/>
      <c r="O3645" s="12"/>
      <c r="P3645" s="12"/>
      <c r="Q3645" s="12"/>
      <c r="R3645" s="12"/>
      <c r="S3645" s="12"/>
      <c r="T3645" s="12"/>
    </row>
    <row r="3646" spans="1:20" s="1" customFormat="1" x14ac:dyDescent="0.4">
      <c r="A3646" s="12"/>
      <c r="B3646" s="12"/>
      <c r="C3646" s="42"/>
      <c r="D3646" s="12"/>
      <c r="E3646" s="12"/>
      <c r="F3646" s="12"/>
      <c r="G3646" s="12"/>
      <c r="H3646" s="12"/>
      <c r="I3646" s="12"/>
      <c r="J3646" s="12"/>
      <c r="K3646" s="12"/>
      <c r="L3646" s="12"/>
      <c r="M3646" s="49"/>
      <c r="N3646" s="49"/>
      <c r="O3646" s="12"/>
      <c r="P3646" s="12"/>
      <c r="Q3646" s="12"/>
      <c r="R3646" s="12"/>
      <c r="S3646" s="12"/>
      <c r="T3646" s="12"/>
    </row>
    <row r="3647" spans="1:20" s="1" customFormat="1" x14ac:dyDescent="0.4">
      <c r="A3647" s="12"/>
      <c r="B3647" s="12"/>
      <c r="C3647" s="42"/>
      <c r="D3647" s="12"/>
      <c r="E3647" s="12"/>
      <c r="F3647" s="12"/>
      <c r="G3647" s="12"/>
      <c r="H3647" s="12"/>
      <c r="I3647" s="12"/>
      <c r="J3647" s="12"/>
      <c r="K3647" s="12"/>
      <c r="L3647" s="12"/>
      <c r="M3647" s="49"/>
      <c r="N3647" s="49"/>
      <c r="O3647" s="12"/>
      <c r="P3647" s="12"/>
      <c r="Q3647" s="12"/>
      <c r="R3647" s="12"/>
      <c r="S3647" s="12"/>
      <c r="T3647" s="12"/>
    </row>
    <row r="3648" spans="1:20" s="1" customFormat="1" x14ac:dyDescent="0.4">
      <c r="A3648" s="12"/>
      <c r="B3648" s="12"/>
      <c r="C3648" s="42"/>
      <c r="D3648" s="12"/>
      <c r="E3648" s="12"/>
      <c r="F3648" s="12"/>
      <c r="G3648" s="12"/>
      <c r="H3648" s="12"/>
      <c r="I3648" s="12"/>
      <c r="J3648" s="12"/>
      <c r="K3648" s="12"/>
      <c r="L3648" s="12"/>
      <c r="M3648" s="49"/>
      <c r="N3648" s="49"/>
      <c r="O3648" s="12"/>
      <c r="P3648" s="12"/>
      <c r="Q3648" s="12"/>
      <c r="R3648" s="12"/>
      <c r="S3648" s="12"/>
      <c r="T3648" s="12"/>
    </row>
    <row r="3649" spans="1:20" s="1" customFormat="1" x14ac:dyDescent="0.4">
      <c r="A3649" s="12"/>
      <c r="B3649" s="12"/>
      <c r="C3649" s="42"/>
      <c r="D3649" s="12"/>
      <c r="E3649" s="12"/>
      <c r="F3649" s="12"/>
      <c r="G3649" s="12"/>
      <c r="H3649" s="12"/>
      <c r="I3649" s="12"/>
      <c r="J3649" s="12"/>
      <c r="K3649" s="12"/>
      <c r="L3649" s="12"/>
      <c r="M3649" s="49"/>
      <c r="N3649" s="49"/>
      <c r="O3649" s="12"/>
      <c r="P3649" s="12"/>
      <c r="Q3649" s="12"/>
      <c r="R3649" s="12"/>
      <c r="S3649" s="12"/>
      <c r="T3649" s="12"/>
    </row>
    <row r="3650" spans="1:20" s="1" customFormat="1" x14ac:dyDescent="0.4">
      <c r="A3650" s="12"/>
      <c r="B3650" s="12"/>
      <c r="C3650" s="42"/>
      <c r="D3650" s="12"/>
      <c r="E3650" s="12"/>
      <c r="F3650" s="12"/>
      <c r="G3650" s="12"/>
      <c r="H3650" s="12"/>
      <c r="I3650" s="12"/>
      <c r="J3650" s="12"/>
      <c r="K3650" s="12"/>
      <c r="L3650" s="12"/>
      <c r="M3650" s="49"/>
      <c r="N3650" s="49"/>
      <c r="O3650" s="12"/>
      <c r="P3650" s="12"/>
      <c r="Q3650" s="12"/>
      <c r="R3650" s="12"/>
      <c r="S3650" s="12"/>
      <c r="T3650" s="12"/>
    </row>
    <row r="3651" spans="1:20" s="1" customFormat="1" x14ac:dyDescent="0.4">
      <c r="A3651" s="12"/>
      <c r="B3651" s="12"/>
      <c r="C3651" s="42"/>
      <c r="D3651" s="12"/>
      <c r="E3651" s="12"/>
      <c r="F3651" s="12"/>
      <c r="G3651" s="12"/>
      <c r="H3651" s="12"/>
      <c r="I3651" s="12"/>
      <c r="J3651" s="12"/>
      <c r="K3651" s="12"/>
      <c r="L3651" s="12"/>
      <c r="M3651" s="49"/>
      <c r="N3651" s="49"/>
      <c r="O3651" s="12"/>
      <c r="P3651" s="12"/>
      <c r="Q3651" s="12"/>
      <c r="R3651" s="12"/>
      <c r="S3651" s="12"/>
      <c r="T3651" s="12"/>
    </row>
    <row r="3652" spans="1:20" s="1" customFormat="1" x14ac:dyDescent="0.4">
      <c r="A3652" s="12"/>
      <c r="B3652" s="12"/>
      <c r="C3652" s="42"/>
      <c r="D3652" s="12"/>
      <c r="E3652" s="12"/>
      <c r="F3652" s="12"/>
      <c r="G3652" s="12"/>
      <c r="H3652" s="12"/>
      <c r="I3652" s="12"/>
      <c r="J3652" s="12"/>
      <c r="K3652" s="12"/>
      <c r="L3652" s="12"/>
      <c r="M3652" s="49"/>
      <c r="N3652" s="49"/>
      <c r="O3652" s="12"/>
      <c r="P3652" s="12"/>
      <c r="Q3652" s="12"/>
      <c r="R3652" s="12"/>
      <c r="S3652" s="12"/>
      <c r="T3652" s="12"/>
    </row>
    <row r="3653" spans="1:20" s="1" customFormat="1" x14ac:dyDescent="0.4">
      <c r="A3653" s="12"/>
      <c r="B3653" s="12"/>
      <c r="C3653" s="42"/>
      <c r="D3653" s="12"/>
      <c r="E3653" s="12"/>
      <c r="F3653" s="12"/>
      <c r="G3653" s="12"/>
      <c r="H3653" s="12"/>
      <c r="I3653" s="12"/>
      <c r="J3653" s="12"/>
      <c r="K3653" s="12"/>
      <c r="L3653" s="12"/>
      <c r="M3653" s="49"/>
      <c r="N3653" s="49"/>
      <c r="O3653" s="12"/>
      <c r="P3653" s="12"/>
      <c r="Q3653" s="12"/>
      <c r="R3653" s="12"/>
      <c r="S3653" s="12"/>
      <c r="T3653" s="12"/>
    </row>
    <row r="3654" spans="1:20" s="1" customFormat="1" x14ac:dyDescent="0.4">
      <c r="A3654" s="12"/>
      <c r="B3654" s="12"/>
      <c r="C3654" s="42"/>
      <c r="D3654" s="12"/>
      <c r="E3654" s="12"/>
      <c r="F3654" s="12"/>
      <c r="G3654" s="12"/>
      <c r="H3654" s="12"/>
      <c r="I3654" s="12"/>
      <c r="J3654" s="12"/>
      <c r="K3654" s="12"/>
      <c r="L3654" s="12"/>
      <c r="M3654" s="49"/>
      <c r="N3654" s="49"/>
      <c r="O3654" s="12"/>
      <c r="P3654" s="12"/>
      <c r="Q3654" s="12"/>
      <c r="R3654" s="12"/>
      <c r="S3654" s="12"/>
      <c r="T3654" s="12"/>
    </row>
    <row r="3655" spans="1:20" s="1" customFormat="1" x14ac:dyDescent="0.4">
      <c r="A3655" s="12"/>
      <c r="B3655" s="12"/>
      <c r="C3655" s="42"/>
      <c r="D3655" s="12"/>
      <c r="E3655" s="12"/>
      <c r="F3655" s="12"/>
      <c r="G3655" s="12"/>
      <c r="H3655" s="12"/>
      <c r="I3655" s="12"/>
      <c r="J3655" s="12"/>
      <c r="K3655" s="12"/>
      <c r="L3655" s="12"/>
      <c r="M3655" s="49"/>
      <c r="N3655" s="49"/>
      <c r="O3655" s="12"/>
      <c r="P3655" s="12"/>
      <c r="Q3655" s="12"/>
      <c r="R3655" s="12"/>
      <c r="S3655" s="12"/>
      <c r="T3655" s="12"/>
    </row>
    <row r="3656" spans="1:20" s="1" customFormat="1" x14ac:dyDescent="0.4">
      <c r="A3656" s="12"/>
      <c r="B3656" s="12"/>
      <c r="C3656" s="42"/>
      <c r="D3656" s="12"/>
      <c r="E3656" s="12"/>
      <c r="F3656" s="12"/>
      <c r="G3656" s="12"/>
      <c r="H3656" s="12"/>
      <c r="I3656" s="12"/>
      <c r="J3656" s="12"/>
      <c r="K3656" s="12"/>
      <c r="L3656" s="12"/>
      <c r="M3656" s="49"/>
      <c r="N3656" s="49"/>
      <c r="O3656" s="12"/>
      <c r="P3656" s="12"/>
      <c r="Q3656" s="12"/>
      <c r="R3656" s="12"/>
      <c r="S3656" s="12"/>
      <c r="T3656" s="12"/>
    </row>
    <row r="3657" spans="1:20" s="1" customFormat="1" x14ac:dyDescent="0.4">
      <c r="A3657" s="12"/>
      <c r="B3657" s="12"/>
      <c r="C3657" s="42"/>
      <c r="D3657" s="12"/>
      <c r="E3657" s="12"/>
      <c r="F3657" s="12"/>
      <c r="G3657" s="12"/>
      <c r="H3657" s="12"/>
      <c r="I3657" s="12"/>
      <c r="J3657" s="12"/>
      <c r="K3657" s="12"/>
      <c r="L3657" s="12"/>
      <c r="M3657" s="49"/>
      <c r="N3657" s="49"/>
      <c r="O3657" s="12"/>
      <c r="P3657" s="12"/>
      <c r="Q3657" s="12"/>
      <c r="R3657" s="12"/>
      <c r="S3657" s="12"/>
      <c r="T3657" s="12"/>
    </row>
    <row r="3658" spans="1:20" s="1" customFormat="1" x14ac:dyDescent="0.4">
      <c r="A3658" s="12"/>
      <c r="B3658" s="12"/>
      <c r="C3658" s="42"/>
      <c r="D3658" s="12"/>
      <c r="E3658" s="12"/>
      <c r="F3658" s="12"/>
      <c r="G3658" s="12"/>
      <c r="H3658" s="12"/>
      <c r="I3658" s="12"/>
      <c r="J3658" s="12"/>
      <c r="K3658" s="12"/>
      <c r="L3658" s="12"/>
      <c r="M3658" s="49"/>
      <c r="N3658" s="49"/>
      <c r="O3658" s="12"/>
      <c r="P3658" s="12"/>
      <c r="Q3658" s="12"/>
      <c r="R3658" s="12"/>
      <c r="S3658" s="12"/>
      <c r="T3658" s="12"/>
    </row>
    <row r="3659" spans="1:20" s="1" customFormat="1" x14ac:dyDescent="0.4">
      <c r="A3659" s="12"/>
      <c r="B3659" s="12"/>
      <c r="C3659" s="42"/>
      <c r="D3659" s="12"/>
      <c r="E3659" s="12"/>
      <c r="F3659" s="12"/>
      <c r="G3659" s="12"/>
      <c r="H3659" s="12"/>
      <c r="I3659" s="12"/>
      <c r="J3659" s="12"/>
      <c r="K3659" s="12"/>
      <c r="L3659" s="12"/>
      <c r="M3659" s="49"/>
      <c r="N3659" s="49"/>
      <c r="O3659" s="12"/>
      <c r="P3659" s="12"/>
      <c r="Q3659" s="12"/>
      <c r="R3659" s="12"/>
      <c r="S3659" s="12"/>
      <c r="T3659" s="12"/>
    </row>
    <row r="3660" spans="1:20" s="1" customFormat="1" x14ac:dyDescent="0.4">
      <c r="A3660" s="12"/>
      <c r="B3660" s="12"/>
      <c r="C3660" s="42"/>
      <c r="D3660" s="12"/>
      <c r="E3660" s="12"/>
      <c r="F3660" s="12"/>
      <c r="G3660" s="12"/>
      <c r="H3660" s="12"/>
      <c r="I3660" s="12"/>
      <c r="J3660" s="12"/>
      <c r="K3660" s="12"/>
      <c r="L3660" s="12"/>
      <c r="M3660" s="49"/>
      <c r="N3660" s="49"/>
      <c r="O3660" s="12"/>
      <c r="P3660" s="12"/>
      <c r="Q3660" s="12"/>
      <c r="R3660" s="12"/>
      <c r="S3660" s="12"/>
      <c r="T3660" s="12"/>
    </row>
    <row r="3661" spans="1:20" s="1" customFormat="1" x14ac:dyDescent="0.4">
      <c r="A3661" s="12"/>
      <c r="B3661" s="12"/>
      <c r="C3661" s="42"/>
      <c r="D3661" s="12"/>
      <c r="E3661" s="12"/>
      <c r="F3661" s="12"/>
      <c r="G3661" s="12"/>
      <c r="H3661" s="12"/>
      <c r="I3661" s="12"/>
      <c r="J3661" s="12"/>
      <c r="K3661" s="12"/>
      <c r="L3661" s="12"/>
      <c r="M3661" s="49"/>
      <c r="N3661" s="49"/>
      <c r="O3661" s="12"/>
      <c r="P3661" s="12"/>
      <c r="Q3661" s="12"/>
      <c r="R3661" s="12"/>
      <c r="S3661" s="12"/>
      <c r="T3661" s="12"/>
    </row>
    <row r="3662" spans="1:20" s="1" customFormat="1" x14ac:dyDescent="0.4">
      <c r="A3662" s="12"/>
      <c r="B3662" s="12"/>
      <c r="C3662" s="42"/>
      <c r="D3662" s="12"/>
      <c r="E3662" s="12"/>
      <c r="F3662" s="12"/>
      <c r="G3662" s="12"/>
      <c r="H3662" s="12"/>
      <c r="I3662" s="12"/>
      <c r="J3662" s="12"/>
      <c r="K3662" s="12"/>
      <c r="L3662" s="12"/>
      <c r="M3662" s="49"/>
      <c r="N3662" s="49"/>
      <c r="O3662" s="12"/>
      <c r="P3662" s="12"/>
      <c r="Q3662" s="12"/>
      <c r="R3662" s="12"/>
      <c r="S3662" s="12"/>
      <c r="T3662" s="12"/>
    </row>
    <row r="3663" spans="1:20" s="1" customFormat="1" x14ac:dyDescent="0.4">
      <c r="A3663" s="12"/>
      <c r="B3663" s="12"/>
      <c r="C3663" s="42"/>
      <c r="D3663" s="12"/>
      <c r="E3663" s="12"/>
      <c r="F3663" s="12"/>
      <c r="G3663" s="12"/>
      <c r="H3663" s="12"/>
      <c r="I3663" s="12"/>
      <c r="J3663" s="12"/>
      <c r="K3663" s="12"/>
      <c r="L3663" s="12"/>
      <c r="M3663" s="49"/>
      <c r="N3663" s="49"/>
      <c r="O3663" s="12"/>
      <c r="P3663" s="12"/>
      <c r="Q3663" s="12"/>
      <c r="R3663" s="12"/>
      <c r="S3663" s="12"/>
      <c r="T3663" s="12"/>
    </row>
    <row r="3664" spans="1:20" s="1" customFormat="1" x14ac:dyDescent="0.4">
      <c r="A3664" s="12"/>
      <c r="B3664" s="12"/>
      <c r="C3664" s="42"/>
      <c r="D3664" s="12"/>
      <c r="E3664" s="12"/>
      <c r="F3664" s="12"/>
      <c r="G3664" s="12"/>
      <c r="H3664" s="12"/>
      <c r="I3664" s="12"/>
      <c r="J3664" s="12"/>
      <c r="K3664" s="12"/>
      <c r="L3664" s="12"/>
      <c r="M3664" s="49"/>
      <c r="N3664" s="49"/>
      <c r="O3664" s="12"/>
      <c r="P3664" s="12"/>
      <c r="Q3664" s="12"/>
      <c r="R3664" s="12"/>
      <c r="S3664" s="12"/>
      <c r="T3664" s="12"/>
    </row>
    <row r="3665" spans="1:20" s="1" customFormat="1" x14ac:dyDescent="0.4">
      <c r="A3665" s="12"/>
      <c r="B3665" s="12"/>
      <c r="C3665" s="42"/>
      <c r="D3665" s="12"/>
      <c r="E3665" s="12"/>
      <c r="F3665" s="12"/>
      <c r="G3665" s="12"/>
      <c r="H3665" s="12"/>
      <c r="I3665" s="12"/>
      <c r="J3665" s="12"/>
      <c r="K3665" s="12"/>
      <c r="L3665" s="12"/>
      <c r="M3665" s="49"/>
      <c r="N3665" s="49"/>
      <c r="O3665" s="12"/>
      <c r="P3665" s="12"/>
      <c r="Q3665" s="12"/>
      <c r="R3665" s="12"/>
      <c r="S3665" s="12"/>
      <c r="T3665" s="12"/>
    </row>
    <row r="3666" spans="1:20" s="1" customFormat="1" x14ac:dyDescent="0.4">
      <c r="A3666" s="12"/>
      <c r="B3666" s="12"/>
      <c r="C3666" s="42"/>
      <c r="D3666" s="12"/>
      <c r="E3666" s="12"/>
      <c r="F3666" s="12"/>
      <c r="G3666" s="12"/>
      <c r="H3666" s="12"/>
      <c r="I3666" s="12"/>
      <c r="J3666" s="12"/>
      <c r="K3666" s="12"/>
      <c r="L3666" s="12"/>
      <c r="M3666" s="49"/>
      <c r="N3666" s="49"/>
      <c r="O3666" s="12"/>
      <c r="P3666" s="12"/>
      <c r="Q3666" s="12"/>
      <c r="R3666" s="12"/>
      <c r="S3666" s="12"/>
      <c r="T3666" s="12"/>
    </row>
    <row r="3667" spans="1:20" s="1" customFormat="1" x14ac:dyDescent="0.4">
      <c r="A3667" s="12"/>
      <c r="B3667" s="12"/>
      <c r="C3667" s="42"/>
      <c r="D3667" s="12"/>
      <c r="E3667" s="12"/>
      <c r="F3667" s="12"/>
      <c r="G3667" s="12"/>
      <c r="H3667" s="12"/>
      <c r="I3667" s="12"/>
      <c r="J3667" s="12"/>
      <c r="K3667" s="12"/>
      <c r="L3667" s="12"/>
      <c r="M3667" s="49"/>
      <c r="N3667" s="49"/>
      <c r="O3667" s="12"/>
      <c r="P3667" s="12"/>
      <c r="Q3667" s="12"/>
      <c r="R3667" s="12"/>
      <c r="S3667" s="12"/>
      <c r="T3667" s="12"/>
    </row>
    <row r="3668" spans="1:20" s="1" customFormat="1" x14ac:dyDescent="0.4">
      <c r="A3668" s="12"/>
      <c r="B3668" s="12"/>
      <c r="C3668" s="42"/>
      <c r="D3668" s="12"/>
      <c r="E3668" s="12"/>
      <c r="F3668" s="12"/>
      <c r="G3668" s="12"/>
      <c r="H3668" s="12"/>
      <c r="I3668" s="12"/>
      <c r="J3668" s="12"/>
      <c r="K3668" s="12"/>
      <c r="L3668" s="12"/>
      <c r="M3668" s="49"/>
      <c r="N3668" s="49"/>
      <c r="O3668" s="12"/>
      <c r="P3668" s="12"/>
      <c r="Q3668" s="12"/>
      <c r="R3668" s="12"/>
      <c r="S3668" s="12"/>
      <c r="T3668" s="12"/>
    </row>
    <row r="3669" spans="1:20" s="1" customFormat="1" x14ac:dyDescent="0.4">
      <c r="A3669" s="12"/>
      <c r="B3669" s="12"/>
      <c r="C3669" s="42"/>
      <c r="D3669" s="12"/>
      <c r="E3669" s="12"/>
      <c r="F3669" s="12"/>
      <c r="G3669" s="12"/>
      <c r="H3669" s="12"/>
      <c r="I3669" s="12"/>
      <c r="J3669" s="12"/>
      <c r="K3669" s="12"/>
      <c r="L3669" s="12"/>
      <c r="M3669" s="49"/>
      <c r="N3669" s="49"/>
      <c r="O3669" s="12"/>
      <c r="P3669" s="12"/>
      <c r="Q3669" s="12"/>
      <c r="R3669" s="12"/>
      <c r="S3669" s="12"/>
      <c r="T3669" s="12"/>
    </row>
    <row r="3670" spans="1:20" s="1" customFormat="1" x14ac:dyDescent="0.4">
      <c r="A3670" s="12"/>
      <c r="B3670" s="12"/>
      <c r="C3670" s="42"/>
      <c r="D3670" s="12"/>
      <c r="E3670" s="12"/>
      <c r="F3670" s="12"/>
      <c r="G3670" s="12"/>
      <c r="H3670" s="12"/>
      <c r="I3670" s="12"/>
      <c r="J3670" s="12"/>
      <c r="K3670" s="12"/>
      <c r="L3670" s="12"/>
      <c r="M3670" s="49"/>
      <c r="N3670" s="49"/>
      <c r="O3670" s="12"/>
      <c r="P3670" s="12"/>
      <c r="Q3670" s="12"/>
      <c r="R3670" s="12"/>
      <c r="S3670" s="12"/>
      <c r="T3670" s="12"/>
    </row>
    <row r="3671" spans="1:20" s="1" customFormat="1" x14ac:dyDescent="0.4">
      <c r="A3671" s="12"/>
      <c r="B3671" s="12"/>
      <c r="C3671" s="42"/>
      <c r="D3671" s="12"/>
      <c r="E3671" s="12"/>
      <c r="F3671" s="12"/>
      <c r="G3671" s="12"/>
      <c r="H3671" s="12"/>
      <c r="I3671" s="12"/>
      <c r="J3671" s="12"/>
      <c r="K3671" s="12"/>
      <c r="L3671" s="12"/>
      <c r="M3671" s="49"/>
      <c r="N3671" s="49"/>
      <c r="O3671" s="12"/>
      <c r="P3671" s="12"/>
      <c r="Q3671" s="12"/>
      <c r="R3671" s="12"/>
      <c r="S3671" s="12"/>
      <c r="T3671" s="12"/>
    </row>
    <row r="3672" spans="1:20" s="1" customFormat="1" x14ac:dyDescent="0.4">
      <c r="A3672" s="12"/>
      <c r="B3672" s="12"/>
      <c r="C3672" s="42"/>
      <c r="D3672" s="12"/>
      <c r="E3672" s="12"/>
      <c r="F3672" s="12"/>
      <c r="G3672" s="12"/>
      <c r="H3672" s="12"/>
      <c r="I3672" s="12"/>
      <c r="J3672" s="12"/>
      <c r="K3672" s="12"/>
      <c r="L3672" s="12"/>
      <c r="M3672" s="49"/>
      <c r="N3672" s="49"/>
      <c r="O3672" s="12"/>
      <c r="P3672" s="12"/>
      <c r="Q3672" s="12"/>
      <c r="R3672" s="12"/>
      <c r="S3672" s="12"/>
      <c r="T3672" s="12"/>
    </row>
    <row r="3673" spans="1:20" s="1" customFormat="1" x14ac:dyDescent="0.4">
      <c r="A3673" s="12"/>
      <c r="B3673" s="12"/>
      <c r="C3673" s="42"/>
      <c r="D3673" s="12"/>
      <c r="E3673" s="12"/>
      <c r="F3673" s="12"/>
      <c r="G3673" s="12"/>
      <c r="H3673" s="12"/>
      <c r="I3673" s="12"/>
      <c r="J3673" s="12"/>
      <c r="K3673" s="12"/>
      <c r="L3673" s="12"/>
      <c r="M3673" s="49"/>
      <c r="N3673" s="49"/>
      <c r="O3673" s="12"/>
      <c r="P3673" s="12"/>
      <c r="Q3673" s="12"/>
      <c r="R3673" s="12"/>
      <c r="S3673" s="12"/>
      <c r="T3673" s="12"/>
    </row>
    <row r="3674" spans="1:20" s="1" customFormat="1" x14ac:dyDescent="0.4">
      <c r="A3674" s="12"/>
      <c r="B3674" s="12"/>
      <c r="C3674" s="42"/>
      <c r="D3674" s="12"/>
      <c r="E3674" s="12"/>
      <c r="F3674" s="12"/>
      <c r="G3674" s="12"/>
      <c r="H3674" s="12"/>
      <c r="I3674" s="12"/>
      <c r="J3674" s="12"/>
      <c r="K3674" s="12"/>
      <c r="L3674" s="12"/>
      <c r="M3674" s="49"/>
      <c r="N3674" s="49"/>
      <c r="O3674" s="12"/>
      <c r="P3674" s="12"/>
      <c r="Q3674" s="12"/>
      <c r="R3674" s="12"/>
      <c r="S3674" s="12"/>
      <c r="T3674" s="12"/>
    </row>
    <row r="3675" spans="1:20" s="1" customFormat="1" x14ac:dyDescent="0.4">
      <c r="A3675" s="12"/>
      <c r="B3675" s="12"/>
      <c r="C3675" s="42"/>
      <c r="D3675" s="12"/>
      <c r="E3675" s="12"/>
      <c r="F3675" s="12"/>
      <c r="G3675" s="12"/>
      <c r="H3675" s="12"/>
      <c r="I3675" s="12"/>
      <c r="J3675" s="12"/>
      <c r="K3675" s="12"/>
      <c r="L3675" s="12"/>
      <c r="M3675" s="49"/>
      <c r="N3675" s="49"/>
      <c r="O3675" s="12"/>
      <c r="P3675" s="12"/>
      <c r="Q3675" s="12"/>
      <c r="R3675" s="12"/>
      <c r="S3675" s="12"/>
      <c r="T3675" s="12"/>
    </row>
    <row r="3676" spans="1:20" s="1" customFormat="1" x14ac:dyDescent="0.4">
      <c r="A3676" s="12"/>
      <c r="B3676" s="12"/>
      <c r="C3676" s="42"/>
      <c r="D3676" s="12"/>
      <c r="E3676" s="12"/>
      <c r="F3676" s="12"/>
      <c r="G3676" s="12"/>
      <c r="H3676" s="12"/>
      <c r="I3676" s="12"/>
      <c r="J3676" s="12"/>
      <c r="K3676" s="12"/>
      <c r="L3676" s="12"/>
      <c r="M3676" s="49"/>
      <c r="N3676" s="49"/>
      <c r="O3676" s="12"/>
      <c r="P3676" s="12"/>
      <c r="Q3676" s="12"/>
      <c r="R3676" s="12"/>
      <c r="S3676" s="12"/>
      <c r="T3676" s="12"/>
    </row>
    <row r="3677" spans="1:20" s="1" customFormat="1" x14ac:dyDescent="0.4">
      <c r="A3677" s="12"/>
      <c r="B3677" s="12"/>
      <c r="C3677" s="12"/>
      <c r="D3677" s="12"/>
      <c r="E3677" s="12"/>
      <c r="F3677" s="12"/>
      <c r="G3677" s="12"/>
      <c r="H3677" s="12"/>
      <c r="I3677" s="12"/>
      <c r="J3677" s="12"/>
      <c r="K3677" s="12"/>
      <c r="L3677" s="12"/>
      <c r="M3677" s="49"/>
      <c r="N3677" s="49"/>
      <c r="O3677" s="12"/>
      <c r="P3677" s="12"/>
      <c r="Q3677" s="12"/>
      <c r="R3677" s="12"/>
      <c r="S3677" s="12"/>
      <c r="T3677" s="12"/>
    </row>
    <row r="3678" spans="1:20" s="1" customFormat="1" x14ac:dyDescent="0.4">
      <c r="A3678" s="12"/>
      <c r="B3678" s="12"/>
      <c r="C3678" s="12"/>
      <c r="D3678" s="12"/>
      <c r="E3678" s="12"/>
      <c r="F3678" s="12"/>
      <c r="G3678" s="12"/>
      <c r="H3678" s="12"/>
      <c r="I3678" s="12"/>
      <c r="J3678" s="12"/>
      <c r="K3678" s="12"/>
      <c r="L3678" s="12"/>
      <c r="M3678" s="49"/>
      <c r="N3678" s="49"/>
      <c r="O3678" s="12"/>
      <c r="P3678" s="12"/>
      <c r="Q3678" s="12"/>
      <c r="R3678" s="12"/>
      <c r="S3678" s="12"/>
      <c r="T3678" s="12"/>
    </row>
    <row r="3679" spans="1:20" s="1" customFormat="1" x14ac:dyDescent="0.4">
      <c r="A3679" s="12"/>
      <c r="B3679" s="12"/>
      <c r="C3679" s="12"/>
      <c r="D3679" s="12"/>
      <c r="E3679" s="12"/>
      <c r="F3679" s="12"/>
      <c r="G3679" s="12"/>
      <c r="H3679" s="12"/>
      <c r="I3679" s="12"/>
      <c r="J3679" s="12"/>
      <c r="K3679" s="12"/>
      <c r="L3679" s="12"/>
      <c r="M3679" s="49"/>
      <c r="N3679" s="49"/>
      <c r="O3679" s="12"/>
      <c r="P3679" s="12"/>
      <c r="Q3679" s="12"/>
      <c r="R3679" s="12"/>
      <c r="S3679" s="12"/>
      <c r="T3679" s="12"/>
    </row>
  </sheetData>
  <mergeCells count="10">
    <mergeCell ref="M32:Q33"/>
    <mergeCell ref="M40:Q40"/>
    <mergeCell ref="M41:Q42"/>
    <mergeCell ref="M16:Q16"/>
    <mergeCell ref="M17:Q18"/>
    <mergeCell ref="C19:H19"/>
    <mergeCell ref="C20:H20"/>
    <mergeCell ref="C24:D24"/>
    <mergeCell ref="C25:D25"/>
    <mergeCell ref="M31:Q31"/>
  </mergeCells>
  <phoneticPr fontId="46" type="noConversion"/>
  <dataValidations count="1">
    <dataValidation type="list" allowBlank="1" showInputMessage="1" showErrorMessage="1" sqref="E13">
      <formula1>"D,W,M,Q,S,Y"</formula1>
    </dataValidation>
  </dataValidation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7" tint="0.79998168889431442"/>
  </sheetPr>
  <dimension ref="A1:AS3679"/>
  <sheetViews>
    <sheetView zoomScaleNormal="100" workbookViewId="0">
      <selection activeCell="S47" sqref="S47"/>
    </sheetView>
  </sheetViews>
  <sheetFormatPr defaultRowHeight="17.399999999999999" outlineLevelCol="2" x14ac:dyDescent="0.4"/>
  <cols>
    <col min="1" max="1" width="4.59765625" style="12" customWidth="1"/>
    <col min="2" max="2" width="4.3984375" style="12" customWidth="1"/>
    <col min="3" max="3" width="10.69921875" style="12" bestFit="1" customWidth="1"/>
    <col min="4" max="4" width="42.09765625" style="12" customWidth="1"/>
    <col min="5" max="5" width="21.59765625" style="12" customWidth="1"/>
    <col min="6" max="6" width="22.69921875" style="12" customWidth="1" outlineLevel="1"/>
    <col min="7" max="7" width="20.296875" style="12" customWidth="1"/>
    <col min="8" max="8" width="60.69921875" style="12" customWidth="1"/>
    <col min="9" max="9" width="5.296875" style="12" customWidth="1"/>
    <col min="10" max="10" width="4.8984375" style="12" customWidth="1"/>
    <col min="11" max="11" width="10.8984375" style="12" customWidth="1"/>
    <col min="12" max="12" width="4.09765625" style="12" hidden="1" customWidth="1" outlineLevel="1"/>
    <col min="13" max="13" width="26.69921875" style="49" hidden="1" customWidth="1" outlineLevel="1"/>
    <col min="14" max="14" width="23.69921875" style="49" hidden="1" customWidth="1" outlineLevel="1"/>
    <col min="15" max="15" width="23.69921875" style="12" hidden="1" customWidth="1" outlineLevel="2"/>
    <col min="16" max="16" width="23.69921875" style="12" hidden="1" customWidth="1" outlineLevel="1" collapsed="1"/>
    <col min="17" max="17" width="29" style="12" hidden="1" customWidth="1" outlineLevel="1"/>
    <col min="18" max="18" width="5.59765625" style="12" hidden="1" customWidth="1" outlineLevel="1"/>
    <col min="19" max="19" width="9.09765625" style="12" collapsed="1"/>
    <col min="20" max="45" width="9.09765625" style="1"/>
  </cols>
  <sheetData>
    <row r="1" spans="1:19" s="1" customFormat="1" ht="5.0999999999999996" customHeight="1" x14ac:dyDescent="0.4">
      <c r="A1" s="12"/>
      <c r="B1" s="12"/>
      <c r="C1" s="12"/>
      <c r="D1" s="12"/>
      <c r="E1" s="12"/>
      <c r="F1" s="12"/>
      <c r="G1" s="12"/>
      <c r="H1" s="12"/>
      <c r="I1" s="12"/>
      <c r="J1" s="12"/>
      <c r="K1" s="12"/>
      <c r="L1" s="12"/>
      <c r="M1" s="12"/>
      <c r="N1" s="12"/>
      <c r="O1" s="12"/>
      <c r="P1" s="12"/>
      <c r="Q1" s="12"/>
      <c r="R1" s="12"/>
      <c r="S1" s="12"/>
    </row>
    <row r="2" spans="1:19" s="1" customFormat="1" ht="15" customHeight="1" x14ac:dyDescent="0.4">
      <c r="A2" s="12"/>
      <c r="B2" s="12"/>
      <c r="C2" s="12"/>
      <c r="D2" s="12"/>
      <c r="E2" s="12"/>
      <c r="F2" s="12"/>
      <c r="G2" s="12"/>
      <c r="H2" s="12"/>
      <c r="I2" s="12"/>
      <c r="J2" s="12"/>
      <c r="K2" s="12"/>
      <c r="L2" s="12"/>
      <c r="M2" s="12"/>
      <c r="N2" s="12"/>
      <c r="O2" s="12"/>
      <c r="P2" s="12"/>
      <c r="Q2" s="12"/>
      <c r="R2" s="12"/>
      <c r="S2" s="12"/>
    </row>
    <row r="3" spans="1:19" s="1" customFormat="1" ht="15" customHeight="1" x14ac:dyDescent="0.4">
      <c r="A3" s="12"/>
      <c r="B3" s="12"/>
      <c r="C3" s="12"/>
      <c r="D3" s="12"/>
      <c r="E3" s="12"/>
      <c r="F3" s="12"/>
      <c r="G3" s="12"/>
      <c r="H3" s="12"/>
      <c r="I3" s="12"/>
      <c r="J3" s="12"/>
      <c r="K3" s="12"/>
      <c r="L3" s="12"/>
      <c r="M3" s="12"/>
      <c r="N3" s="12"/>
      <c r="O3" s="12"/>
      <c r="P3" s="12"/>
      <c r="Q3" s="12"/>
      <c r="R3" s="12"/>
      <c r="S3" s="12"/>
    </row>
    <row r="4" spans="1:19" s="1" customFormat="1" ht="15" customHeight="1" x14ac:dyDescent="0.4">
      <c r="A4" s="12"/>
      <c r="B4" s="12"/>
      <c r="C4" s="12"/>
      <c r="D4" s="12"/>
      <c r="E4" s="12"/>
      <c r="F4" s="12"/>
      <c r="G4" s="12"/>
      <c r="H4" s="12"/>
      <c r="I4" s="12"/>
      <c r="J4" s="12"/>
      <c r="K4" s="12"/>
      <c r="L4" s="12"/>
      <c r="M4" s="219"/>
      <c r="N4" s="12"/>
      <c r="O4" s="12"/>
      <c r="P4" s="12"/>
      <c r="Q4" s="12"/>
      <c r="R4" s="12"/>
      <c r="S4" s="12"/>
    </row>
    <row r="5" spans="1:19" s="1" customFormat="1" ht="15" customHeight="1" x14ac:dyDescent="0.4">
      <c r="A5" s="12"/>
      <c r="B5" s="12"/>
      <c r="C5" s="12"/>
      <c r="D5" s="12"/>
      <c r="E5" s="12"/>
      <c r="F5" s="12"/>
      <c r="G5" s="12"/>
      <c r="H5" s="12"/>
      <c r="I5" s="12"/>
      <c r="J5" s="12"/>
      <c r="K5" s="12"/>
      <c r="L5" s="12"/>
      <c r="M5" s="12"/>
      <c r="N5" s="12"/>
      <c r="O5" s="12"/>
      <c r="P5" s="12"/>
      <c r="Q5" s="12"/>
      <c r="R5" s="12"/>
      <c r="S5" s="12"/>
    </row>
    <row r="6" spans="1:19" s="1" customFormat="1" ht="30" customHeight="1" thickBot="1" x14ac:dyDescent="0.45">
      <c r="A6" s="12"/>
      <c r="B6" s="13" t="s">
        <v>28</v>
      </c>
      <c r="C6" s="12"/>
      <c r="D6" s="12"/>
      <c r="E6" s="12"/>
      <c r="F6" s="12"/>
      <c r="G6" s="12"/>
      <c r="H6" s="12"/>
      <c r="I6" s="12"/>
      <c r="J6" s="12"/>
      <c r="K6" s="12"/>
      <c r="L6" s="13" t="s">
        <v>43</v>
      </c>
      <c r="M6" s="12"/>
      <c r="N6" s="12"/>
      <c r="O6" s="12"/>
      <c r="P6" s="12"/>
      <c r="Q6" s="12"/>
      <c r="R6" s="12"/>
      <c r="S6" s="12"/>
    </row>
    <row r="7" spans="1:19" s="1" customFormat="1" x14ac:dyDescent="0.4">
      <c r="A7" s="12"/>
      <c r="B7" s="14"/>
      <c r="C7" s="15"/>
      <c r="D7" s="16"/>
      <c r="E7" s="15"/>
      <c r="F7" s="15"/>
      <c r="G7" s="15"/>
      <c r="H7" s="15"/>
      <c r="I7" s="15"/>
      <c r="J7" s="17"/>
      <c r="K7" s="18"/>
      <c r="L7" s="14"/>
      <c r="M7" s="15"/>
      <c r="N7" s="15"/>
      <c r="O7" s="15"/>
      <c r="P7" s="15"/>
      <c r="Q7" s="15"/>
      <c r="R7" s="17"/>
      <c r="S7" s="12"/>
    </row>
    <row r="8" spans="1:19" s="1" customFormat="1" ht="19.2" x14ac:dyDescent="0.4">
      <c r="A8" s="12"/>
      <c r="B8" s="19"/>
      <c r="C8" s="212" t="s">
        <v>0</v>
      </c>
      <c r="D8" s="21" t="s">
        <v>370</v>
      </c>
      <c r="E8" s="18"/>
      <c r="F8" s="18"/>
      <c r="G8" s="18"/>
      <c r="H8" s="18"/>
      <c r="I8" s="18"/>
      <c r="J8" s="22"/>
      <c r="K8" s="18"/>
      <c r="L8" s="19"/>
      <c r="M8" s="23"/>
      <c r="N8" s="24"/>
      <c r="O8" s="25"/>
      <c r="P8" s="25"/>
      <c r="Q8" s="25"/>
      <c r="R8" s="22"/>
      <c r="S8" s="12"/>
    </row>
    <row r="9" spans="1:19" s="1" customFormat="1" ht="19.2" x14ac:dyDescent="0.4">
      <c r="A9" s="12"/>
      <c r="B9" s="19"/>
      <c r="C9" s="18"/>
      <c r="D9" s="18"/>
      <c r="E9" s="18"/>
      <c r="F9" s="18"/>
      <c r="G9" s="18"/>
      <c r="H9" s="18"/>
      <c r="I9" s="18"/>
      <c r="J9" s="22"/>
      <c r="K9" s="18"/>
      <c r="L9" s="19"/>
      <c r="M9" s="26"/>
      <c r="N9" s="26"/>
      <c r="O9" s="74"/>
      <c r="P9" s="26"/>
      <c r="Q9" s="26"/>
      <c r="R9" s="22"/>
      <c r="S9" s="12"/>
    </row>
    <row r="10" spans="1:19" s="1" customFormat="1" ht="19.2" x14ac:dyDescent="0.4">
      <c r="A10" s="12"/>
      <c r="B10" s="19"/>
      <c r="C10" s="18"/>
      <c r="D10" s="18"/>
      <c r="E10" s="18"/>
      <c r="F10" s="18"/>
      <c r="G10" s="18"/>
      <c r="H10" s="18"/>
      <c r="I10" s="18"/>
      <c r="J10" s="22"/>
      <c r="K10" s="18"/>
      <c r="L10" s="19"/>
      <c r="M10" s="212"/>
      <c r="N10" s="40"/>
      <c r="O10" s="75"/>
      <c r="P10" s="26"/>
      <c r="Q10" s="26"/>
      <c r="R10" s="57"/>
      <c r="S10" s="12"/>
    </row>
    <row r="11" spans="1:19" s="1" customFormat="1" ht="19.2" x14ac:dyDescent="0.4">
      <c r="A11" s="12"/>
      <c r="B11" s="19"/>
      <c r="C11" s="29"/>
      <c r="D11" s="30" t="s">
        <v>10</v>
      </c>
      <c r="E11" s="30" t="s">
        <v>11</v>
      </c>
      <c r="F11" s="30" t="s">
        <v>18</v>
      </c>
      <c r="G11" s="30" t="s">
        <v>13</v>
      </c>
      <c r="H11" s="30" t="s">
        <v>40</v>
      </c>
      <c r="I11" s="18"/>
      <c r="J11" s="22"/>
      <c r="K11" s="18"/>
      <c r="L11" s="19"/>
      <c r="M11" s="212"/>
      <c r="N11" s="28"/>
      <c r="O11" s="75"/>
      <c r="P11" s="26"/>
      <c r="Q11" s="26"/>
      <c r="R11" s="22"/>
      <c r="S11" s="12"/>
    </row>
    <row r="12" spans="1:19" s="1" customFormat="1" ht="34.799999999999997" x14ac:dyDescent="0.4">
      <c r="A12" s="12"/>
      <c r="B12" s="19"/>
      <c r="C12" s="30" t="s">
        <v>6</v>
      </c>
      <c r="D12" s="212" t="s">
        <v>74</v>
      </c>
      <c r="E12" s="21" t="s">
        <v>3</v>
      </c>
      <c r="F12" s="28" t="str">
        <f>IF(UlcerIndex_Interval="","Calc_Interval=1y","Calc_Interval="&amp;UlcerIndex_Interval)</f>
        <v>Calc_Interval=1y</v>
      </c>
      <c r="G12" s="28" t="s">
        <v>550</v>
      </c>
      <c r="H12" s="76" t="s">
        <v>551</v>
      </c>
      <c r="I12" s="18"/>
      <c r="J12" s="22"/>
      <c r="K12" s="18"/>
      <c r="L12" s="19"/>
      <c r="M12" s="56"/>
      <c r="N12" s="28"/>
      <c r="O12" s="75"/>
      <c r="P12" s="26"/>
      <c r="Q12" s="26"/>
      <c r="R12" s="22"/>
      <c r="S12" s="12"/>
    </row>
    <row r="13" spans="1:19" s="1" customFormat="1" ht="18" thickBot="1" x14ac:dyDescent="0.45">
      <c r="A13" s="12"/>
      <c r="B13" s="33"/>
      <c r="C13" s="34"/>
      <c r="D13" s="34"/>
      <c r="E13" s="34"/>
      <c r="F13" s="34"/>
      <c r="G13" s="34"/>
      <c r="H13" s="34"/>
      <c r="I13" s="34"/>
      <c r="J13" s="35"/>
      <c r="K13" s="18"/>
      <c r="L13" s="19"/>
      <c r="M13" s="31"/>
      <c r="N13" s="31"/>
      <c r="O13" s="31"/>
      <c r="P13" s="31"/>
      <c r="Q13" s="31"/>
      <c r="R13" s="22"/>
      <c r="S13" s="12"/>
    </row>
    <row r="14" spans="1:19" s="1" customFormat="1" ht="15.75" customHeight="1" x14ac:dyDescent="0.4">
      <c r="A14" s="12"/>
      <c r="B14" s="18"/>
      <c r="C14" s="18"/>
      <c r="D14" s="18"/>
      <c r="E14" s="18"/>
      <c r="F14" s="18"/>
      <c r="G14" s="18"/>
      <c r="H14" s="18"/>
      <c r="I14" s="18"/>
      <c r="J14" s="18"/>
      <c r="K14" s="18"/>
      <c r="L14" s="19"/>
      <c r="M14" s="376" t="s">
        <v>17</v>
      </c>
      <c r="N14" s="377"/>
      <c r="O14" s="377"/>
      <c r="P14" s="377"/>
      <c r="Q14" s="378"/>
      <c r="R14" s="22"/>
      <c r="S14" s="18"/>
    </row>
    <row r="15" spans="1:19" s="1" customFormat="1" x14ac:dyDescent="0.4">
      <c r="A15" s="18"/>
      <c r="B15" s="18"/>
      <c r="C15" s="392" t="s">
        <v>430</v>
      </c>
      <c r="D15" s="392"/>
      <c r="E15" s="392"/>
      <c r="F15" s="392"/>
      <c r="G15" s="392"/>
      <c r="H15" s="392"/>
      <c r="I15" s="18"/>
      <c r="J15" s="18"/>
      <c r="K15" s="18"/>
      <c r="L15" s="19"/>
      <c r="M15" s="389"/>
      <c r="N15" s="389"/>
      <c r="O15" s="389"/>
      <c r="P15" s="389"/>
      <c r="Q15" s="389"/>
      <c r="R15" s="22"/>
      <c r="S15" s="18"/>
    </row>
    <row r="16" spans="1:19" s="1" customFormat="1" x14ac:dyDescent="0.4">
      <c r="A16" s="18"/>
      <c r="B16" s="12"/>
      <c r="C16" s="389" t="str">
        <f>"ULCER_INDEX("&amp;$F$12&amp;")"</f>
        <v>ULCER_INDEX(Calc_Interval=1y)</v>
      </c>
      <c r="D16" s="389"/>
      <c r="E16" s="389"/>
      <c r="F16" s="389"/>
      <c r="G16" s="389"/>
      <c r="H16" s="389"/>
      <c r="I16" s="12"/>
      <c r="J16" s="12"/>
      <c r="K16" s="18"/>
      <c r="L16" s="19"/>
      <c r="M16" s="389"/>
      <c r="N16" s="389"/>
      <c r="O16" s="389"/>
      <c r="P16" s="389"/>
      <c r="Q16" s="389"/>
      <c r="R16" s="22"/>
      <c r="S16" s="18"/>
    </row>
    <row r="17" spans="1:19" s="1" customFormat="1" x14ac:dyDescent="0.4">
      <c r="A17" s="18"/>
      <c r="B17" s="12"/>
      <c r="C17" s="7"/>
      <c r="D17" s="7"/>
      <c r="E17" s="7"/>
      <c r="F17" s="7"/>
      <c r="G17" s="7"/>
      <c r="H17" s="7"/>
      <c r="I17" s="12"/>
      <c r="J17" s="12"/>
      <c r="K17" s="18"/>
      <c r="L17" s="19"/>
      <c r="M17" s="31"/>
      <c r="N17" s="31"/>
      <c r="O17" s="31"/>
      <c r="P17" s="31"/>
      <c r="Q17" s="31"/>
      <c r="R17" s="22"/>
      <c r="S17" s="18"/>
    </row>
    <row r="18" spans="1:19" s="1" customFormat="1" x14ac:dyDescent="0.4">
      <c r="A18" s="18"/>
      <c r="B18" s="12"/>
      <c r="C18" s="12"/>
      <c r="D18" s="12"/>
      <c r="E18" s="12"/>
      <c r="F18" s="12"/>
      <c r="G18" s="12"/>
      <c r="H18" s="12"/>
      <c r="I18" s="12"/>
      <c r="J18" s="12"/>
      <c r="K18" s="18"/>
      <c r="L18" s="19"/>
      <c r="M18" s="212"/>
      <c r="N18" s="36"/>
      <c r="O18" s="31"/>
      <c r="P18" s="31"/>
      <c r="Q18" s="31"/>
      <c r="R18" s="22"/>
      <c r="S18" s="18"/>
    </row>
    <row r="19" spans="1:19" s="1" customFormat="1" x14ac:dyDescent="0.4">
      <c r="A19" s="18"/>
      <c r="B19" s="12"/>
      <c r="C19" s="12"/>
      <c r="D19" s="12"/>
      <c r="E19" s="12"/>
      <c r="F19" s="12"/>
      <c r="G19" s="12"/>
      <c r="H19" s="12"/>
      <c r="I19" s="12"/>
      <c r="J19" s="12"/>
      <c r="K19" s="18"/>
      <c r="L19" s="19"/>
      <c r="M19" s="31"/>
      <c r="N19" s="31"/>
      <c r="O19" s="31"/>
      <c r="P19" s="31"/>
      <c r="Q19" s="31"/>
      <c r="R19" s="22"/>
      <c r="S19" s="18"/>
    </row>
    <row r="20" spans="1:19" s="1" customFormat="1" x14ac:dyDescent="0.4">
      <c r="A20" s="18"/>
      <c r="B20" s="12"/>
      <c r="C20" s="369" t="s">
        <v>25</v>
      </c>
      <c r="D20" s="370"/>
      <c r="E20" s="12"/>
      <c r="F20" s="12"/>
      <c r="G20" s="12"/>
      <c r="H20" s="12"/>
      <c r="I20" s="12"/>
      <c r="J20" s="12"/>
      <c r="K20" s="18"/>
      <c r="L20" s="19"/>
      <c r="M20" s="31"/>
      <c r="N20" s="31"/>
      <c r="O20" s="31"/>
      <c r="P20" s="31"/>
      <c r="Q20" s="31"/>
      <c r="R20" s="22"/>
      <c r="S20" s="18"/>
    </row>
    <row r="21" spans="1:19" s="1" customFormat="1" x14ac:dyDescent="0.4">
      <c r="A21" s="18"/>
      <c r="B21" s="12"/>
      <c r="C21" s="393" t="str">
        <f>_xll.BQL(UlcerIndex_Ticker,C16)</f>
        <v>#N/A Requesting Data...</v>
      </c>
      <c r="D21" s="393"/>
      <c r="E21" s="12"/>
      <c r="F21" s="12"/>
      <c r="G21" s="12"/>
      <c r="H21" s="12"/>
      <c r="I21" s="12"/>
      <c r="J21" s="12"/>
      <c r="K21" s="12"/>
      <c r="L21" s="19"/>
      <c r="M21" s="18"/>
      <c r="N21" s="18"/>
      <c r="O21" s="18"/>
      <c r="P21" s="18"/>
      <c r="Q21" s="18"/>
      <c r="R21" s="22"/>
      <c r="S21" s="12"/>
    </row>
    <row r="22" spans="1:19" s="1" customFormat="1" ht="19.2" x14ac:dyDescent="0.4">
      <c r="A22" s="12"/>
      <c r="B22" s="12"/>
      <c r="C22" s="12"/>
      <c r="D22" s="12"/>
      <c r="E22" s="12"/>
      <c r="F22" s="12"/>
      <c r="G22" s="12"/>
      <c r="H22" s="12"/>
      <c r="I22" s="12"/>
      <c r="J22" s="12"/>
      <c r="K22" s="12"/>
      <c r="L22" s="19"/>
      <c r="M22" s="23"/>
      <c r="N22" s="25"/>
      <c r="O22" s="25"/>
      <c r="P22" s="25"/>
      <c r="Q22" s="25"/>
      <c r="R22" s="22"/>
      <c r="S22" s="12"/>
    </row>
    <row r="23" spans="1:19" s="1" customFormat="1" ht="21" customHeight="1" x14ac:dyDescent="0.4">
      <c r="A23" s="12"/>
      <c r="B23" s="12"/>
      <c r="C23" s="42"/>
      <c r="D23" s="12"/>
      <c r="E23" s="42"/>
      <c r="F23" s="12"/>
      <c r="G23" s="12"/>
      <c r="H23" s="12"/>
      <c r="I23" s="12"/>
      <c r="J23" s="12"/>
      <c r="K23" s="12"/>
      <c r="L23" s="19"/>
      <c r="M23" s="26"/>
      <c r="N23" s="26"/>
      <c r="O23" s="74"/>
      <c r="P23" s="26"/>
      <c r="Q23" s="31"/>
      <c r="R23" s="22"/>
      <c r="S23" s="12"/>
    </row>
    <row r="24" spans="1:19" s="1" customFormat="1" x14ac:dyDescent="0.4">
      <c r="A24" s="12"/>
      <c r="B24" s="12"/>
      <c r="C24" s="42"/>
      <c r="D24" s="12"/>
      <c r="E24" s="42"/>
      <c r="F24" s="12"/>
      <c r="G24" s="12"/>
      <c r="H24" s="12"/>
      <c r="I24" s="12"/>
      <c r="J24" s="12"/>
      <c r="K24" s="12"/>
      <c r="L24" s="19"/>
      <c r="M24" s="31"/>
      <c r="N24" s="31"/>
      <c r="O24" s="31"/>
      <c r="P24" s="31"/>
      <c r="Q24" s="31"/>
      <c r="R24" s="22"/>
      <c r="S24" s="12"/>
    </row>
    <row r="25" spans="1:19" s="1" customFormat="1" x14ac:dyDescent="0.4">
      <c r="A25" s="12"/>
      <c r="B25" s="12"/>
      <c r="C25" s="42"/>
      <c r="D25" s="12"/>
      <c r="E25" s="42"/>
      <c r="F25" s="12"/>
      <c r="G25" s="12"/>
      <c r="H25" s="12"/>
      <c r="I25" s="12"/>
      <c r="J25" s="12"/>
      <c r="K25" s="12"/>
      <c r="L25" s="19"/>
      <c r="M25" s="376" t="s">
        <v>17</v>
      </c>
      <c r="N25" s="377"/>
      <c r="O25" s="377"/>
      <c r="P25" s="377"/>
      <c r="Q25" s="378"/>
      <c r="R25" s="22"/>
      <c r="S25" s="12"/>
    </row>
    <row r="26" spans="1:19" s="1" customFormat="1" ht="15" customHeight="1" x14ac:dyDescent="0.4">
      <c r="A26" s="12"/>
      <c r="B26" s="12"/>
      <c r="C26" s="42"/>
      <c r="D26" s="12"/>
      <c r="E26" s="42"/>
      <c r="F26" s="12"/>
      <c r="G26" s="12"/>
      <c r="H26" s="12"/>
      <c r="I26" s="12"/>
      <c r="J26" s="12"/>
      <c r="K26" s="12"/>
      <c r="L26" s="19"/>
      <c r="M26" s="379"/>
      <c r="N26" s="380"/>
      <c r="O26" s="380"/>
      <c r="P26" s="380"/>
      <c r="Q26" s="381"/>
      <c r="R26" s="22"/>
      <c r="S26" s="12"/>
    </row>
    <row r="27" spans="1:19" s="1" customFormat="1" ht="15" customHeight="1" x14ac:dyDescent="0.4">
      <c r="A27" s="12"/>
      <c r="B27" s="12"/>
      <c r="D27" s="12"/>
      <c r="E27" s="42"/>
      <c r="F27" s="12"/>
      <c r="G27" s="12"/>
      <c r="H27" s="12"/>
      <c r="I27" s="12"/>
      <c r="J27" s="12"/>
      <c r="K27" s="12"/>
      <c r="L27" s="43"/>
      <c r="M27" s="382"/>
      <c r="N27" s="383"/>
      <c r="O27" s="383"/>
      <c r="P27" s="383"/>
      <c r="Q27" s="384"/>
      <c r="R27" s="22"/>
      <c r="S27" s="12"/>
    </row>
    <row r="28" spans="1:19" s="1" customFormat="1" x14ac:dyDescent="0.4">
      <c r="A28" s="12"/>
      <c r="B28" s="12"/>
      <c r="D28" s="12"/>
      <c r="E28" s="42"/>
      <c r="F28" s="12"/>
      <c r="G28" s="12"/>
      <c r="H28" s="12"/>
      <c r="I28" s="12"/>
      <c r="J28" s="12"/>
      <c r="K28" s="12"/>
      <c r="L28" s="43"/>
      <c r="M28" s="41"/>
      <c r="N28" s="31"/>
      <c r="O28" s="31"/>
      <c r="P28" s="31"/>
      <c r="Q28" s="31"/>
      <c r="R28" s="22"/>
      <c r="S28" s="12"/>
    </row>
    <row r="29" spans="1:19" s="1" customFormat="1" x14ac:dyDescent="0.4">
      <c r="A29" s="12"/>
      <c r="B29" s="12"/>
      <c r="D29" s="12"/>
      <c r="E29" s="42"/>
      <c r="F29" s="12"/>
      <c r="G29" s="12"/>
      <c r="H29" s="12"/>
      <c r="I29" s="12"/>
      <c r="J29" s="12"/>
      <c r="K29" s="12"/>
      <c r="L29" s="43"/>
      <c r="M29" s="212"/>
      <c r="N29" s="205"/>
      <c r="O29" s="31"/>
      <c r="P29" s="31"/>
      <c r="Q29" s="31"/>
      <c r="R29" s="22"/>
      <c r="S29" s="12"/>
    </row>
    <row r="30" spans="1:19" s="1" customFormat="1" x14ac:dyDescent="0.4">
      <c r="A30" s="12"/>
      <c r="B30" s="12"/>
      <c r="D30" s="12"/>
      <c r="E30" s="42"/>
      <c r="F30" s="12"/>
      <c r="G30" s="12"/>
      <c r="H30" s="12"/>
      <c r="I30" s="12"/>
      <c r="J30" s="12"/>
      <c r="K30" s="12"/>
      <c r="L30" s="43"/>
      <c r="M30" s="31"/>
      <c r="N30" s="31"/>
      <c r="O30" s="31"/>
      <c r="P30" s="31"/>
      <c r="Q30" s="31"/>
      <c r="R30" s="22"/>
      <c r="S30" s="12"/>
    </row>
    <row r="31" spans="1:19" s="1" customFormat="1" x14ac:dyDescent="0.4">
      <c r="A31" s="12"/>
      <c r="B31" s="12"/>
      <c r="D31" s="12"/>
      <c r="E31" s="42"/>
      <c r="F31" s="12"/>
      <c r="G31" s="12"/>
      <c r="H31" s="12"/>
      <c r="I31" s="12"/>
      <c r="J31" s="12"/>
      <c r="K31" s="12"/>
      <c r="L31" s="43"/>
      <c r="M31" s="44"/>
      <c r="N31" s="18"/>
      <c r="O31" s="18"/>
      <c r="P31" s="18"/>
      <c r="Q31" s="18"/>
      <c r="R31" s="22"/>
      <c r="S31" s="12"/>
    </row>
    <row r="32" spans="1:19" s="1" customFormat="1" ht="19.2" x14ac:dyDescent="0.4">
      <c r="A32" s="12"/>
      <c r="B32" s="12"/>
      <c r="D32" s="12"/>
      <c r="E32" s="42"/>
      <c r="F32" s="12"/>
      <c r="G32" s="12"/>
      <c r="H32" s="12"/>
      <c r="I32" s="12"/>
      <c r="J32" s="12"/>
      <c r="K32" s="12"/>
      <c r="L32" s="43"/>
      <c r="M32" s="23"/>
      <c r="N32" s="25"/>
      <c r="O32" s="25"/>
      <c r="P32" s="25"/>
      <c r="Q32" s="25"/>
      <c r="R32" s="22"/>
      <c r="S32" s="12"/>
    </row>
    <row r="33" spans="1:19" s="1" customFormat="1" x14ac:dyDescent="0.4">
      <c r="A33" s="12"/>
      <c r="B33" s="12"/>
      <c r="C33" s="42"/>
      <c r="D33" s="12"/>
      <c r="E33" s="42"/>
      <c r="F33" s="12"/>
      <c r="G33" s="12"/>
      <c r="H33" s="12"/>
      <c r="I33" s="12"/>
      <c r="J33" s="12"/>
      <c r="K33" s="12"/>
      <c r="L33" s="43"/>
      <c r="M33" s="31"/>
      <c r="N33" s="31"/>
      <c r="O33" s="31"/>
      <c r="P33" s="31"/>
      <c r="Q33" s="31"/>
      <c r="R33" s="65"/>
      <c r="S33" s="12"/>
    </row>
    <row r="34" spans="1:19" s="1" customFormat="1" x14ac:dyDescent="0.4">
      <c r="A34" s="12"/>
      <c r="B34" s="12"/>
      <c r="C34" s="42"/>
      <c r="D34" s="12"/>
      <c r="E34" s="42"/>
      <c r="F34" s="12"/>
      <c r="G34" s="12"/>
      <c r="H34" s="12"/>
      <c r="I34" s="12"/>
      <c r="J34" s="12"/>
      <c r="K34" s="12"/>
      <c r="L34" s="43"/>
      <c r="M34" s="376" t="s">
        <v>47</v>
      </c>
      <c r="N34" s="377"/>
      <c r="O34" s="377"/>
      <c r="P34" s="377"/>
      <c r="Q34" s="378"/>
      <c r="R34" s="65"/>
      <c r="S34" s="12"/>
    </row>
    <row r="35" spans="1:19" s="1" customFormat="1" x14ac:dyDescent="0.4">
      <c r="A35" s="12"/>
      <c r="B35" s="12"/>
      <c r="C35" s="42"/>
      <c r="D35" s="12"/>
      <c r="E35" s="42"/>
      <c r="F35" s="12"/>
      <c r="G35" s="12"/>
      <c r="H35" s="12"/>
      <c r="I35" s="12"/>
      <c r="J35" s="12"/>
      <c r="K35" s="12"/>
      <c r="L35" s="43"/>
      <c r="M35" s="379"/>
      <c r="N35" s="380"/>
      <c r="O35" s="380"/>
      <c r="P35" s="380"/>
      <c r="Q35" s="381"/>
      <c r="R35" s="65"/>
      <c r="S35" s="12"/>
    </row>
    <row r="36" spans="1:19" s="1" customFormat="1" ht="15" customHeight="1" x14ac:dyDescent="0.4">
      <c r="A36" s="12"/>
      <c r="B36" s="12"/>
      <c r="C36" s="42"/>
      <c r="D36" s="12"/>
      <c r="E36" s="42"/>
      <c r="F36" s="12"/>
      <c r="G36" s="12"/>
      <c r="H36" s="12"/>
      <c r="I36" s="12"/>
      <c r="J36" s="12"/>
      <c r="K36" s="12"/>
      <c r="L36" s="43"/>
      <c r="M36" s="382"/>
      <c r="N36" s="383"/>
      <c r="O36" s="383"/>
      <c r="P36" s="383"/>
      <c r="Q36" s="384"/>
      <c r="R36" s="22"/>
      <c r="S36" s="12"/>
    </row>
    <row r="37" spans="1:19" s="1" customFormat="1" x14ac:dyDescent="0.4">
      <c r="A37" s="12"/>
      <c r="B37" s="12"/>
      <c r="C37" s="42"/>
      <c r="D37" s="12"/>
      <c r="E37" s="42"/>
      <c r="F37" s="12"/>
      <c r="G37" s="12"/>
      <c r="H37" s="12"/>
      <c r="I37" s="12"/>
      <c r="J37" s="12"/>
      <c r="K37" s="12"/>
      <c r="L37" s="43"/>
      <c r="M37" s="31"/>
      <c r="N37" s="31"/>
      <c r="O37" s="31"/>
      <c r="P37" s="31"/>
      <c r="Q37" s="31"/>
      <c r="R37" s="22"/>
      <c r="S37" s="12"/>
    </row>
    <row r="38" spans="1:19" s="1" customFormat="1" x14ac:dyDescent="0.4">
      <c r="A38" s="12"/>
      <c r="B38" s="12"/>
      <c r="C38" s="42"/>
      <c r="D38" s="12"/>
      <c r="E38" s="42"/>
      <c r="F38" s="12"/>
      <c r="G38" s="12"/>
      <c r="H38" s="12"/>
      <c r="I38" s="12"/>
      <c r="J38" s="12"/>
      <c r="K38" s="12"/>
      <c r="L38" s="43"/>
      <c r="M38" s="212"/>
      <c r="N38" s="51"/>
      <c r="O38" s="31"/>
      <c r="P38" s="31"/>
      <c r="Q38" s="31"/>
      <c r="R38" s="22"/>
      <c r="S38" s="12"/>
    </row>
    <row r="39" spans="1:19" s="1" customFormat="1" x14ac:dyDescent="0.4">
      <c r="A39" s="12"/>
      <c r="B39" s="12"/>
      <c r="C39" s="42"/>
      <c r="D39" s="12"/>
      <c r="E39" s="42"/>
      <c r="F39" s="12"/>
      <c r="G39" s="12"/>
      <c r="H39" s="12"/>
      <c r="I39" s="12"/>
      <c r="J39" s="12"/>
      <c r="K39" s="12"/>
      <c r="L39" s="43"/>
      <c r="M39" s="45"/>
      <c r="N39" s="45"/>
      <c r="O39" s="45"/>
      <c r="P39" s="45"/>
      <c r="Q39" s="45"/>
      <c r="R39" s="22"/>
      <c r="S39" s="12"/>
    </row>
    <row r="40" spans="1:19" s="1" customFormat="1" ht="18" thickBot="1" x14ac:dyDescent="0.45">
      <c r="A40" s="12"/>
      <c r="B40" s="12"/>
      <c r="C40" s="42"/>
      <c r="D40" s="12"/>
      <c r="E40" s="42"/>
      <c r="F40" s="12"/>
      <c r="G40" s="12"/>
      <c r="H40" s="12"/>
      <c r="I40" s="12"/>
      <c r="J40" s="12"/>
      <c r="K40" s="12"/>
      <c r="L40" s="47"/>
      <c r="M40" s="48"/>
      <c r="N40" s="34"/>
      <c r="O40" s="34"/>
      <c r="P40" s="34"/>
      <c r="Q40" s="34"/>
      <c r="R40" s="22"/>
      <c r="S40" s="12"/>
    </row>
    <row r="41" spans="1:19" s="1" customFormat="1" ht="18" thickBot="1" x14ac:dyDescent="0.45">
      <c r="A41" s="12"/>
      <c r="B41" s="12"/>
      <c r="C41" s="42"/>
      <c r="D41" s="12"/>
      <c r="E41" s="42"/>
      <c r="F41" s="12"/>
      <c r="G41" s="12"/>
      <c r="H41" s="12"/>
      <c r="I41" s="12"/>
      <c r="J41" s="12"/>
      <c r="K41" s="12"/>
      <c r="L41" s="42"/>
      <c r="M41" s="42"/>
      <c r="N41" s="12"/>
      <c r="O41" s="12"/>
      <c r="P41" s="12"/>
      <c r="Q41" s="12"/>
      <c r="R41" s="35"/>
      <c r="S41" s="12"/>
    </row>
    <row r="42" spans="1:19" s="1" customFormat="1" x14ac:dyDescent="0.4">
      <c r="A42" s="12"/>
      <c r="B42" s="12"/>
      <c r="C42" s="42"/>
      <c r="D42" s="12"/>
      <c r="E42" s="42"/>
      <c r="F42" s="12"/>
      <c r="G42" s="12"/>
      <c r="H42" s="12"/>
      <c r="I42" s="12"/>
      <c r="J42" s="12"/>
      <c r="K42" s="12"/>
      <c r="L42" s="42"/>
      <c r="M42" s="42"/>
      <c r="N42" s="12"/>
      <c r="O42" s="12"/>
      <c r="P42" s="12"/>
      <c r="Q42" s="12"/>
      <c r="R42" s="12"/>
      <c r="S42" s="12"/>
    </row>
    <row r="43" spans="1:19" s="1" customFormat="1" x14ac:dyDescent="0.4">
      <c r="A43" s="12"/>
      <c r="B43" s="12"/>
      <c r="C43" s="42"/>
      <c r="D43" s="12"/>
      <c r="E43" s="42"/>
      <c r="F43" s="12"/>
      <c r="G43" s="12"/>
      <c r="H43" s="12"/>
      <c r="I43" s="12"/>
      <c r="J43" s="12"/>
      <c r="K43" s="12"/>
      <c r="L43" s="42"/>
      <c r="M43" s="42" t="s">
        <v>576</v>
      </c>
      <c r="N43" s="12"/>
      <c r="O43" s="12"/>
      <c r="P43" s="12"/>
      <c r="Q43" s="12"/>
      <c r="R43" s="12"/>
      <c r="S43" s="12"/>
    </row>
    <row r="44" spans="1:19" s="1" customFormat="1" x14ac:dyDescent="0.4">
      <c r="A44" s="12"/>
      <c r="B44" s="12"/>
      <c r="C44" s="42"/>
      <c r="D44" s="12"/>
      <c r="E44" s="42"/>
      <c r="F44" s="12"/>
      <c r="G44" s="12"/>
      <c r="H44" s="12"/>
      <c r="I44" s="12"/>
      <c r="J44" s="12"/>
      <c r="K44" s="12"/>
      <c r="L44" s="42"/>
      <c r="M44" s="42" t="s">
        <v>577</v>
      </c>
      <c r="N44" s="12"/>
      <c r="O44" s="12"/>
      <c r="P44" s="12"/>
      <c r="Q44" s="12"/>
      <c r="R44" s="12"/>
      <c r="S44" s="12"/>
    </row>
    <row r="45" spans="1:19" s="1" customFormat="1" x14ac:dyDescent="0.4">
      <c r="A45" s="12"/>
      <c r="B45" s="12"/>
      <c r="C45" s="42"/>
      <c r="D45" s="12"/>
      <c r="E45" s="42"/>
      <c r="F45" s="12"/>
      <c r="G45" s="12"/>
      <c r="H45" s="12"/>
      <c r="I45" s="12"/>
      <c r="J45" s="12"/>
      <c r="K45" s="12"/>
      <c r="L45" s="42"/>
      <c r="M45" s="42"/>
      <c r="N45" s="12"/>
      <c r="O45" s="12"/>
      <c r="P45" s="12"/>
      <c r="Q45" s="12"/>
      <c r="R45" s="12"/>
      <c r="S45" s="12"/>
    </row>
    <row r="46" spans="1:19" s="1" customFormat="1" x14ac:dyDescent="0.4">
      <c r="A46" s="12"/>
      <c r="B46" s="12"/>
      <c r="C46" s="42"/>
      <c r="D46" s="12"/>
      <c r="E46" s="42"/>
      <c r="F46" s="12"/>
      <c r="G46" s="12"/>
      <c r="H46" s="12"/>
      <c r="I46" s="12"/>
      <c r="J46" s="12"/>
      <c r="K46" s="12"/>
      <c r="L46" s="42"/>
      <c r="M46" s="42" t="s">
        <v>578</v>
      </c>
      <c r="N46" s="12"/>
      <c r="O46" s="12"/>
      <c r="P46" s="12"/>
      <c r="Q46" s="12"/>
      <c r="R46" s="12"/>
      <c r="S46" s="12"/>
    </row>
    <row r="47" spans="1:19" s="1" customFormat="1" x14ac:dyDescent="0.4">
      <c r="A47" s="12"/>
      <c r="B47" s="12"/>
      <c r="C47" s="42"/>
      <c r="D47" s="12"/>
      <c r="E47" s="42"/>
      <c r="F47" s="12"/>
      <c r="G47" s="12"/>
      <c r="H47" s="12"/>
      <c r="I47" s="12"/>
      <c r="J47" s="12"/>
      <c r="K47" s="12"/>
      <c r="L47" s="42"/>
      <c r="M47" s="42" t="s">
        <v>579</v>
      </c>
      <c r="N47" s="12"/>
      <c r="O47" s="12"/>
      <c r="P47" s="12"/>
      <c r="Q47" s="12"/>
      <c r="R47" s="12"/>
      <c r="S47" s="12"/>
    </row>
    <row r="48" spans="1:19" s="1" customFormat="1" x14ac:dyDescent="0.4">
      <c r="A48" s="12"/>
      <c r="B48" s="12"/>
      <c r="C48" s="42"/>
      <c r="D48" s="12"/>
      <c r="E48" s="42"/>
      <c r="F48" s="12"/>
      <c r="G48" s="12"/>
      <c r="H48" s="12"/>
      <c r="I48" s="12"/>
      <c r="J48" s="12"/>
      <c r="K48" s="12"/>
      <c r="L48" s="42"/>
      <c r="M48" s="42" t="s">
        <v>580</v>
      </c>
      <c r="N48" s="12"/>
      <c r="O48" s="12"/>
      <c r="P48" s="12"/>
      <c r="Q48" s="12"/>
      <c r="R48" s="12"/>
      <c r="S48" s="12"/>
    </row>
    <row r="49" spans="1:19" s="1" customFormat="1" x14ac:dyDescent="0.4">
      <c r="A49" s="12"/>
      <c r="B49" s="12"/>
      <c r="C49" s="42"/>
      <c r="D49" s="12"/>
      <c r="E49" s="42"/>
      <c r="F49" s="12"/>
      <c r="G49" s="12"/>
      <c r="H49" s="12"/>
      <c r="I49" s="12"/>
      <c r="J49" s="12"/>
      <c r="K49" s="12"/>
      <c r="L49" s="42"/>
      <c r="M49" s="42"/>
      <c r="N49" s="12"/>
      <c r="O49" s="12"/>
      <c r="P49" s="12"/>
      <c r="Q49" s="12"/>
      <c r="R49" s="12"/>
      <c r="S49" s="12"/>
    </row>
    <row r="50" spans="1:19" s="1" customFormat="1" x14ac:dyDescent="0.4">
      <c r="A50" s="12"/>
      <c r="B50" s="12"/>
      <c r="C50" s="42"/>
      <c r="D50" s="12"/>
      <c r="E50" s="42"/>
      <c r="F50" s="12"/>
      <c r="G50" s="12"/>
      <c r="H50" s="12"/>
      <c r="I50" s="12"/>
      <c r="J50" s="12"/>
      <c r="K50" s="12"/>
      <c r="L50" s="42"/>
      <c r="M50" s="42"/>
      <c r="N50" s="12"/>
      <c r="O50" s="12"/>
      <c r="P50" s="12"/>
      <c r="Q50" s="12"/>
      <c r="R50" s="12"/>
      <c r="S50" s="12"/>
    </row>
    <row r="51" spans="1:19" s="1" customFormat="1" x14ac:dyDescent="0.4">
      <c r="A51" s="12"/>
      <c r="B51" s="12"/>
      <c r="C51" s="42"/>
      <c r="D51" s="12"/>
      <c r="E51" s="42"/>
      <c r="F51" s="12"/>
      <c r="G51" s="12"/>
      <c r="H51" s="12"/>
      <c r="I51" s="12"/>
      <c r="J51" s="12"/>
      <c r="K51" s="12"/>
      <c r="L51" s="42"/>
      <c r="M51" s="42"/>
      <c r="N51" s="12"/>
      <c r="O51" s="12"/>
      <c r="P51" s="12"/>
      <c r="Q51" s="12"/>
      <c r="R51" s="12"/>
      <c r="S51" s="12"/>
    </row>
    <row r="52" spans="1:19" s="1" customFormat="1" x14ac:dyDescent="0.4">
      <c r="A52" s="12"/>
      <c r="B52" s="12"/>
      <c r="C52" s="42"/>
      <c r="D52" s="12"/>
      <c r="E52" s="42"/>
      <c r="F52" s="12"/>
      <c r="G52" s="12"/>
      <c r="H52" s="12"/>
      <c r="I52" s="12"/>
      <c r="J52" s="12"/>
      <c r="K52" s="12"/>
      <c r="L52" s="42"/>
      <c r="M52" s="42"/>
      <c r="N52" s="12"/>
      <c r="O52" s="12"/>
      <c r="P52" s="12"/>
      <c r="Q52" s="12"/>
      <c r="R52" s="12"/>
      <c r="S52" s="12"/>
    </row>
    <row r="53" spans="1:19" s="1" customFormat="1" x14ac:dyDescent="0.4">
      <c r="A53" s="12"/>
      <c r="B53" s="12"/>
      <c r="C53" s="42"/>
      <c r="D53" s="12"/>
      <c r="E53" s="42"/>
      <c r="F53" s="12"/>
      <c r="G53" s="12"/>
      <c r="H53" s="12"/>
      <c r="I53" s="12"/>
      <c r="J53" s="12"/>
      <c r="K53" s="12"/>
      <c r="L53" s="42"/>
      <c r="M53" s="42"/>
      <c r="N53" s="12"/>
      <c r="O53" s="12"/>
      <c r="P53" s="12"/>
      <c r="Q53" s="12"/>
      <c r="R53" s="12"/>
      <c r="S53" s="12"/>
    </row>
    <row r="54" spans="1:19" s="1" customFormat="1" x14ac:dyDescent="0.4">
      <c r="A54" s="12"/>
      <c r="B54" s="12"/>
      <c r="C54" s="42"/>
      <c r="D54" s="12"/>
      <c r="E54" s="42"/>
      <c r="F54" s="12"/>
      <c r="G54" s="12"/>
      <c r="H54" s="12"/>
      <c r="I54" s="12"/>
      <c r="J54" s="12"/>
      <c r="K54" s="12"/>
      <c r="L54" s="42"/>
      <c r="M54" s="42"/>
      <c r="N54" s="12"/>
      <c r="O54" s="12"/>
      <c r="P54" s="12"/>
      <c r="Q54" s="12"/>
      <c r="R54" s="12"/>
      <c r="S54" s="12"/>
    </row>
    <row r="55" spans="1:19" s="1" customFormat="1" x14ac:dyDescent="0.4">
      <c r="A55" s="12"/>
      <c r="B55" s="12"/>
      <c r="C55" s="42"/>
      <c r="D55" s="12"/>
      <c r="E55" s="42"/>
      <c r="F55" s="12"/>
      <c r="G55" s="12"/>
      <c r="H55" s="12"/>
      <c r="I55" s="12"/>
      <c r="J55" s="12"/>
      <c r="K55" s="12"/>
      <c r="L55" s="42"/>
      <c r="M55" s="42"/>
      <c r="N55" s="12"/>
      <c r="O55" s="12"/>
      <c r="P55" s="12"/>
      <c r="Q55" s="12"/>
      <c r="R55" s="12"/>
      <c r="S55" s="12"/>
    </row>
    <row r="56" spans="1:19" s="1" customFormat="1" x14ac:dyDescent="0.4">
      <c r="A56" s="12"/>
      <c r="B56" s="12"/>
      <c r="C56" s="42"/>
      <c r="D56" s="12"/>
      <c r="E56" s="42"/>
      <c r="F56" s="12"/>
      <c r="G56" s="12"/>
      <c r="H56" s="12"/>
      <c r="I56" s="12"/>
      <c r="J56" s="12"/>
      <c r="K56" s="12"/>
      <c r="L56" s="42"/>
      <c r="M56" s="42"/>
      <c r="N56" s="12"/>
      <c r="O56" s="12"/>
      <c r="P56" s="12"/>
      <c r="Q56" s="12"/>
      <c r="R56" s="12"/>
      <c r="S56" s="12"/>
    </row>
    <row r="57" spans="1:19" s="1" customFormat="1" x14ac:dyDescent="0.4">
      <c r="A57" s="12"/>
      <c r="B57" s="12"/>
      <c r="C57" s="42"/>
      <c r="D57" s="12"/>
      <c r="E57" s="42"/>
      <c r="F57" s="12"/>
      <c r="G57" s="12"/>
      <c r="H57" s="12"/>
      <c r="I57" s="12"/>
      <c r="J57" s="12"/>
      <c r="K57" s="12"/>
      <c r="L57" s="42"/>
      <c r="M57" s="42"/>
      <c r="N57" s="12"/>
      <c r="O57" s="12"/>
      <c r="P57" s="12"/>
      <c r="Q57" s="12"/>
      <c r="R57" s="12"/>
      <c r="S57" s="12"/>
    </row>
    <row r="58" spans="1:19" s="1" customFormat="1" x14ac:dyDescent="0.4">
      <c r="A58" s="12"/>
      <c r="B58" s="12"/>
      <c r="C58" s="42"/>
      <c r="D58" s="12"/>
      <c r="E58" s="42"/>
      <c r="F58" s="12"/>
      <c r="G58" s="12"/>
      <c r="H58" s="12"/>
      <c r="I58" s="12"/>
      <c r="J58" s="12"/>
      <c r="K58" s="12"/>
      <c r="L58" s="42"/>
      <c r="M58" s="42"/>
      <c r="N58" s="12"/>
      <c r="O58" s="12"/>
      <c r="P58" s="12"/>
      <c r="Q58" s="12"/>
      <c r="R58" s="12"/>
      <c r="S58" s="12"/>
    </row>
    <row r="59" spans="1:19" s="1" customFormat="1" x14ac:dyDescent="0.4">
      <c r="A59" s="12"/>
      <c r="B59" s="12"/>
      <c r="C59" s="42"/>
      <c r="D59" s="12"/>
      <c r="E59" s="42"/>
      <c r="F59" s="12"/>
      <c r="G59" s="12"/>
      <c r="H59" s="12"/>
      <c r="I59" s="12"/>
      <c r="J59" s="12"/>
      <c r="K59" s="12"/>
      <c r="L59" s="42"/>
      <c r="M59" s="42"/>
      <c r="N59" s="12"/>
      <c r="O59" s="12"/>
      <c r="P59" s="12"/>
      <c r="Q59" s="12"/>
      <c r="R59" s="12"/>
      <c r="S59" s="12"/>
    </row>
    <row r="60" spans="1:19" s="1" customFormat="1" x14ac:dyDescent="0.4">
      <c r="A60" s="12"/>
      <c r="B60" s="12"/>
      <c r="C60" s="42"/>
      <c r="D60" s="12"/>
      <c r="E60" s="42"/>
      <c r="F60" s="12"/>
      <c r="G60" s="12"/>
      <c r="H60" s="12"/>
      <c r="I60" s="12"/>
      <c r="J60" s="12"/>
      <c r="K60" s="12"/>
      <c r="L60" s="42"/>
      <c r="M60" s="42"/>
      <c r="N60" s="12"/>
      <c r="O60" s="12"/>
      <c r="P60" s="12"/>
      <c r="Q60" s="12"/>
      <c r="R60" s="12"/>
      <c r="S60" s="12"/>
    </row>
    <row r="61" spans="1:19" s="1" customFormat="1" x14ac:dyDescent="0.4">
      <c r="A61" s="12"/>
      <c r="B61" s="12"/>
      <c r="C61" s="42"/>
      <c r="D61" s="12"/>
      <c r="E61" s="42"/>
      <c r="F61" s="12"/>
      <c r="G61" s="12"/>
      <c r="H61" s="12"/>
      <c r="I61" s="12"/>
      <c r="J61" s="12"/>
      <c r="K61" s="12"/>
      <c r="L61" s="42"/>
      <c r="M61" s="42"/>
      <c r="N61" s="12"/>
      <c r="O61" s="12"/>
      <c r="P61" s="12"/>
      <c r="Q61" s="12"/>
      <c r="R61" s="12"/>
      <c r="S61" s="12"/>
    </row>
    <row r="62" spans="1:19" s="1" customFormat="1" x14ac:dyDescent="0.4">
      <c r="A62" s="12"/>
      <c r="B62" s="12"/>
      <c r="C62" s="42"/>
      <c r="D62" s="12"/>
      <c r="E62" s="42"/>
      <c r="F62" s="12"/>
      <c r="G62" s="12"/>
      <c r="H62" s="12"/>
      <c r="I62" s="12"/>
      <c r="J62" s="12"/>
      <c r="K62" s="12"/>
      <c r="L62" s="42"/>
      <c r="M62" s="42"/>
      <c r="N62" s="12"/>
      <c r="O62" s="12"/>
      <c r="P62" s="12"/>
      <c r="Q62" s="12"/>
      <c r="R62" s="12"/>
      <c r="S62" s="12"/>
    </row>
    <row r="63" spans="1:19" s="1" customFormat="1" x14ac:dyDescent="0.4">
      <c r="A63" s="12"/>
      <c r="B63" s="12"/>
      <c r="C63" s="42"/>
      <c r="D63" s="12"/>
      <c r="E63" s="42"/>
      <c r="F63" s="12"/>
      <c r="G63" s="12"/>
      <c r="H63" s="12"/>
      <c r="I63" s="12"/>
      <c r="J63" s="12"/>
      <c r="K63" s="12"/>
      <c r="L63" s="42"/>
      <c r="M63" s="42"/>
      <c r="N63" s="12"/>
      <c r="O63" s="12"/>
      <c r="P63" s="12"/>
      <c r="Q63" s="12"/>
      <c r="R63" s="12"/>
      <c r="S63" s="12"/>
    </row>
    <row r="64" spans="1:19" s="1" customFormat="1" x14ac:dyDescent="0.4">
      <c r="A64" s="12"/>
      <c r="B64" s="12"/>
      <c r="C64" s="42"/>
      <c r="D64" s="12"/>
      <c r="E64" s="42"/>
      <c r="F64" s="12"/>
      <c r="G64" s="12"/>
      <c r="H64" s="12"/>
      <c r="I64" s="12"/>
      <c r="J64" s="12"/>
      <c r="K64" s="12"/>
      <c r="L64" s="42"/>
      <c r="M64" s="42"/>
      <c r="N64" s="12"/>
      <c r="O64" s="12"/>
      <c r="P64" s="12"/>
      <c r="Q64" s="12"/>
      <c r="R64" s="12"/>
      <c r="S64" s="12"/>
    </row>
    <row r="65" spans="1:19" s="1" customFormat="1" x14ac:dyDescent="0.4">
      <c r="A65" s="12"/>
      <c r="B65" s="12"/>
      <c r="C65" s="42"/>
      <c r="D65" s="12"/>
      <c r="E65" s="42"/>
      <c r="F65" s="12"/>
      <c r="G65" s="12"/>
      <c r="H65" s="12"/>
      <c r="I65" s="12"/>
      <c r="J65" s="12"/>
      <c r="K65" s="12"/>
      <c r="L65" s="42"/>
      <c r="M65" s="42"/>
      <c r="N65" s="12"/>
      <c r="O65" s="12"/>
      <c r="P65" s="12"/>
      <c r="Q65" s="12"/>
      <c r="R65" s="12"/>
      <c r="S65" s="12"/>
    </row>
    <row r="66" spans="1:19" s="1" customFormat="1" x14ac:dyDescent="0.4">
      <c r="A66" s="12"/>
      <c r="B66" s="12"/>
      <c r="C66" s="42"/>
      <c r="D66" s="12"/>
      <c r="E66" s="42"/>
      <c r="F66" s="12"/>
      <c r="G66" s="12"/>
      <c r="H66" s="12"/>
      <c r="I66" s="12"/>
      <c r="J66" s="12"/>
      <c r="K66" s="12"/>
      <c r="L66" s="42"/>
      <c r="M66" s="42"/>
      <c r="N66" s="12"/>
      <c r="O66" s="12"/>
      <c r="P66" s="12"/>
      <c r="Q66" s="12"/>
      <c r="R66" s="12"/>
      <c r="S66" s="12"/>
    </row>
    <row r="67" spans="1:19" s="1" customFormat="1" x14ac:dyDescent="0.4">
      <c r="A67" s="12"/>
      <c r="B67" s="12"/>
      <c r="C67" s="42"/>
      <c r="D67" s="12"/>
      <c r="E67" s="42"/>
      <c r="F67" s="12"/>
      <c r="G67" s="12"/>
      <c r="H67" s="12"/>
      <c r="I67" s="12"/>
      <c r="J67" s="12"/>
      <c r="K67" s="12"/>
      <c r="L67" s="42"/>
      <c r="M67" s="42"/>
      <c r="N67" s="12"/>
      <c r="O67" s="12"/>
      <c r="P67" s="12"/>
      <c r="Q67" s="12"/>
      <c r="R67" s="12"/>
      <c r="S67" s="12"/>
    </row>
    <row r="68" spans="1:19" s="1" customFormat="1" x14ac:dyDescent="0.4">
      <c r="A68" s="12"/>
      <c r="B68" s="12"/>
      <c r="C68" s="42"/>
      <c r="D68" s="12"/>
      <c r="E68" s="42"/>
      <c r="F68" s="12"/>
      <c r="G68" s="12"/>
      <c r="H68" s="12"/>
      <c r="I68" s="12"/>
      <c r="J68" s="12"/>
      <c r="K68" s="12"/>
      <c r="L68" s="42"/>
      <c r="M68" s="42"/>
      <c r="N68" s="12"/>
      <c r="O68" s="12"/>
      <c r="P68" s="12"/>
      <c r="Q68" s="12"/>
      <c r="R68" s="12"/>
      <c r="S68" s="12"/>
    </row>
    <row r="69" spans="1:19" s="1" customFormat="1" x14ac:dyDescent="0.4">
      <c r="A69" s="12"/>
      <c r="B69" s="12"/>
      <c r="C69" s="42"/>
      <c r="D69" s="12"/>
      <c r="E69" s="42"/>
      <c r="F69" s="12"/>
      <c r="G69" s="12"/>
      <c r="H69" s="12"/>
      <c r="I69" s="12"/>
      <c r="J69" s="12"/>
      <c r="K69" s="12"/>
      <c r="L69" s="42"/>
      <c r="M69" s="42"/>
      <c r="N69" s="12"/>
      <c r="O69" s="12"/>
      <c r="P69" s="12"/>
      <c r="Q69" s="12"/>
      <c r="R69" s="12"/>
      <c r="S69" s="12"/>
    </row>
    <row r="70" spans="1:19" s="1" customFormat="1" x14ac:dyDescent="0.4">
      <c r="A70" s="12"/>
      <c r="B70" s="12"/>
      <c r="C70" s="42"/>
      <c r="D70" s="12"/>
      <c r="E70" s="42"/>
      <c r="F70" s="12"/>
      <c r="G70" s="12"/>
      <c r="H70" s="12"/>
      <c r="I70" s="12"/>
      <c r="J70" s="12"/>
      <c r="K70" s="12"/>
      <c r="L70" s="42"/>
      <c r="M70" s="42"/>
      <c r="N70" s="12"/>
      <c r="O70" s="12"/>
      <c r="P70" s="12"/>
      <c r="Q70" s="12"/>
      <c r="R70" s="12"/>
      <c r="S70" s="12"/>
    </row>
    <row r="71" spans="1:19" s="1" customFormat="1" x14ac:dyDescent="0.4">
      <c r="A71" s="12"/>
      <c r="B71" s="12"/>
      <c r="C71" s="42"/>
      <c r="D71" s="12"/>
      <c r="E71" s="42"/>
      <c r="F71" s="12"/>
      <c r="G71" s="12"/>
      <c r="H71" s="12"/>
      <c r="I71" s="12"/>
      <c r="J71" s="12"/>
      <c r="K71" s="12"/>
      <c r="L71" s="42"/>
      <c r="M71" s="42"/>
      <c r="N71" s="12"/>
      <c r="O71" s="12"/>
      <c r="P71" s="12"/>
      <c r="Q71" s="12"/>
      <c r="R71" s="12"/>
      <c r="S71" s="12"/>
    </row>
    <row r="72" spans="1:19" s="1" customFormat="1" x14ac:dyDescent="0.4">
      <c r="A72" s="12"/>
      <c r="B72" s="12"/>
      <c r="C72" s="42"/>
      <c r="D72" s="12"/>
      <c r="E72" s="42"/>
      <c r="F72" s="12"/>
      <c r="G72" s="12"/>
      <c r="H72" s="12"/>
      <c r="I72" s="12"/>
      <c r="J72" s="12"/>
      <c r="K72" s="12"/>
      <c r="L72" s="42"/>
      <c r="M72" s="42"/>
      <c r="N72" s="12"/>
      <c r="O72" s="12"/>
      <c r="P72" s="12"/>
      <c r="Q72" s="12"/>
      <c r="R72" s="12"/>
      <c r="S72" s="12"/>
    </row>
    <row r="73" spans="1:19" s="1" customFormat="1" x14ac:dyDescent="0.4">
      <c r="A73" s="12"/>
      <c r="B73" s="12"/>
      <c r="C73" s="42"/>
      <c r="D73" s="12"/>
      <c r="E73" s="42"/>
      <c r="F73" s="12"/>
      <c r="G73" s="12"/>
      <c r="H73" s="12"/>
      <c r="I73" s="12"/>
      <c r="J73" s="12"/>
      <c r="K73" s="12"/>
      <c r="L73" s="42"/>
      <c r="M73" s="42"/>
      <c r="N73" s="12"/>
      <c r="O73" s="12"/>
      <c r="P73" s="12"/>
      <c r="Q73" s="12"/>
      <c r="R73" s="12"/>
      <c r="S73" s="12"/>
    </row>
    <row r="74" spans="1:19" s="1" customFormat="1" x14ac:dyDescent="0.4">
      <c r="A74" s="12"/>
      <c r="B74" s="12"/>
      <c r="C74" s="42"/>
      <c r="D74" s="12"/>
      <c r="E74" s="42"/>
      <c r="F74" s="12"/>
      <c r="G74" s="12"/>
      <c r="H74" s="12"/>
      <c r="I74" s="12"/>
      <c r="J74" s="12"/>
      <c r="K74" s="12"/>
      <c r="L74" s="42"/>
      <c r="M74" s="42"/>
      <c r="N74" s="12"/>
      <c r="O74" s="12"/>
      <c r="P74" s="12"/>
      <c r="Q74" s="12"/>
      <c r="R74" s="12"/>
      <c r="S74" s="12"/>
    </row>
    <row r="75" spans="1:19" s="1" customFormat="1" x14ac:dyDescent="0.4">
      <c r="A75" s="12"/>
      <c r="B75" s="12"/>
      <c r="C75" s="42"/>
      <c r="D75" s="12"/>
      <c r="E75" s="42"/>
      <c r="F75" s="12"/>
      <c r="G75" s="12"/>
      <c r="H75" s="12"/>
      <c r="I75" s="12"/>
      <c r="J75" s="12"/>
      <c r="K75" s="12"/>
      <c r="L75" s="42"/>
      <c r="M75" s="42"/>
      <c r="N75" s="12"/>
      <c r="O75" s="12"/>
      <c r="P75" s="12"/>
      <c r="Q75" s="12"/>
      <c r="R75" s="12"/>
      <c r="S75" s="12"/>
    </row>
    <row r="76" spans="1:19" s="1" customFormat="1" x14ac:dyDescent="0.4">
      <c r="A76" s="12"/>
      <c r="B76" s="12"/>
      <c r="C76" s="42"/>
      <c r="D76" s="12"/>
      <c r="E76" s="42"/>
      <c r="F76" s="12"/>
      <c r="G76" s="12"/>
      <c r="H76" s="12"/>
      <c r="I76" s="12"/>
      <c r="J76" s="12"/>
      <c r="K76" s="12"/>
      <c r="L76" s="42"/>
      <c r="M76" s="42"/>
      <c r="N76" s="12"/>
      <c r="O76" s="12"/>
      <c r="P76" s="12"/>
      <c r="Q76" s="12"/>
      <c r="R76" s="12"/>
      <c r="S76" s="12"/>
    </row>
    <row r="77" spans="1:19" s="1" customFormat="1" x14ac:dyDescent="0.4">
      <c r="A77" s="12"/>
      <c r="B77" s="12"/>
      <c r="C77" s="42"/>
      <c r="D77" s="12"/>
      <c r="E77" s="42"/>
      <c r="F77" s="12"/>
      <c r="G77" s="12"/>
      <c r="H77" s="12"/>
      <c r="I77" s="12"/>
      <c r="J77" s="12"/>
      <c r="K77" s="12"/>
      <c r="L77" s="42"/>
      <c r="M77" s="42"/>
      <c r="N77" s="12"/>
      <c r="O77" s="12"/>
      <c r="P77" s="12"/>
      <c r="Q77" s="12"/>
      <c r="R77" s="12"/>
      <c r="S77" s="12"/>
    </row>
    <row r="78" spans="1:19" s="1" customFormat="1" x14ac:dyDescent="0.4">
      <c r="A78" s="12"/>
      <c r="B78" s="12"/>
      <c r="C78" s="42"/>
      <c r="D78" s="12"/>
      <c r="E78" s="42"/>
      <c r="F78" s="12"/>
      <c r="G78" s="12"/>
      <c r="H78" s="12"/>
      <c r="I78" s="12"/>
      <c r="J78" s="12"/>
      <c r="K78" s="12"/>
      <c r="L78" s="42"/>
      <c r="M78" s="42"/>
      <c r="N78" s="12"/>
      <c r="O78" s="12"/>
      <c r="P78" s="12"/>
      <c r="Q78" s="12"/>
      <c r="R78" s="12"/>
      <c r="S78" s="12"/>
    </row>
    <row r="79" spans="1:19" s="1" customFormat="1" x14ac:dyDescent="0.4">
      <c r="A79" s="12"/>
      <c r="B79" s="12"/>
      <c r="C79" s="42"/>
      <c r="D79" s="12"/>
      <c r="E79" s="42"/>
      <c r="F79" s="12"/>
      <c r="G79" s="12"/>
      <c r="H79" s="12"/>
      <c r="I79" s="12"/>
      <c r="J79" s="12"/>
      <c r="K79" s="12"/>
      <c r="L79" s="42"/>
      <c r="M79" s="42"/>
      <c r="N79" s="12"/>
      <c r="O79" s="12"/>
      <c r="P79" s="12"/>
      <c r="Q79" s="12"/>
      <c r="R79" s="12"/>
      <c r="S79" s="12"/>
    </row>
    <row r="80" spans="1:19" s="1" customFormat="1" x14ac:dyDescent="0.4">
      <c r="A80" s="12"/>
      <c r="B80" s="12"/>
      <c r="C80" s="42"/>
      <c r="D80" s="12"/>
      <c r="E80" s="42"/>
      <c r="F80" s="12"/>
      <c r="G80" s="12"/>
      <c r="H80" s="12"/>
      <c r="I80" s="12"/>
      <c r="J80" s="12"/>
      <c r="K80" s="12"/>
      <c r="L80" s="42"/>
      <c r="M80" s="42"/>
      <c r="N80" s="12"/>
      <c r="O80" s="12"/>
      <c r="P80" s="12"/>
      <c r="Q80" s="12"/>
      <c r="R80" s="12"/>
      <c r="S80" s="12"/>
    </row>
    <row r="81" spans="1:19" s="1" customFormat="1" x14ac:dyDescent="0.4">
      <c r="A81" s="12"/>
      <c r="B81" s="12"/>
      <c r="C81" s="42"/>
      <c r="D81" s="12"/>
      <c r="E81" s="42"/>
      <c r="F81" s="12"/>
      <c r="G81" s="12"/>
      <c r="H81" s="12"/>
      <c r="I81" s="12"/>
      <c r="J81" s="12"/>
      <c r="K81" s="12"/>
      <c r="L81" s="42"/>
      <c r="M81" s="42"/>
      <c r="N81" s="12"/>
      <c r="O81" s="12"/>
      <c r="P81" s="12"/>
      <c r="Q81" s="12"/>
      <c r="R81" s="12"/>
      <c r="S81" s="12"/>
    </row>
    <row r="82" spans="1:19" s="1" customFormat="1" x14ac:dyDescent="0.4">
      <c r="A82" s="12"/>
      <c r="B82" s="12"/>
      <c r="C82" s="42"/>
      <c r="D82" s="12"/>
      <c r="E82" s="42"/>
      <c r="F82" s="12"/>
      <c r="G82" s="12"/>
      <c r="H82" s="12"/>
      <c r="I82" s="12"/>
      <c r="J82" s="12"/>
      <c r="K82" s="12"/>
      <c r="L82" s="42"/>
      <c r="M82" s="42"/>
      <c r="N82" s="12"/>
      <c r="O82" s="12"/>
      <c r="P82" s="12"/>
      <c r="Q82" s="12"/>
      <c r="R82" s="12"/>
      <c r="S82" s="12"/>
    </row>
    <row r="83" spans="1:19" s="1" customFormat="1" x14ac:dyDescent="0.4">
      <c r="A83" s="12"/>
      <c r="B83" s="12"/>
      <c r="C83" s="42"/>
      <c r="D83" s="12"/>
      <c r="E83" s="42"/>
      <c r="F83" s="12"/>
      <c r="G83" s="12"/>
      <c r="H83" s="12"/>
      <c r="I83" s="12"/>
      <c r="J83" s="12"/>
      <c r="K83" s="12"/>
      <c r="L83" s="42"/>
      <c r="M83" s="42"/>
      <c r="N83" s="12"/>
      <c r="O83" s="12"/>
      <c r="P83" s="12"/>
      <c r="Q83" s="12"/>
      <c r="R83" s="12"/>
      <c r="S83" s="12"/>
    </row>
    <row r="84" spans="1:19" s="1" customFormat="1" x14ac:dyDescent="0.4">
      <c r="A84" s="12"/>
      <c r="B84" s="12"/>
      <c r="C84" s="42"/>
      <c r="D84" s="12"/>
      <c r="E84" s="42"/>
      <c r="F84" s="12"/>
      <c r="G84" s="12"/>
      <c r="H84" s="12"/>
      <c r="I84" s="12"/>
      <c r="J84" s="12"/>
      <c r="K84" s="12"/>
      <c r="L84" s="42"/>
      <c r="M84" s="42"/>
      <c r="N84" s="12"/>
      <c r="O84" s="12"/>
      <c r="P84" s="12"/>
      <c r="Q84" s="12"/>
      <c r="R84" s="12"/>
      <c r="S84" s="12"/>
    </row>
    <row r="85" spans="1:19" s="1" customFormat="1" x14ac:dyDescent="0.4">
      <c r="A85" s="12"/>
      <c r="B85" s="12"/>
      <c r="C85" s="42"/>
      <c r="D85" s="12"/>
      <c r="E85" s="42"/>
      <c r="F85" s="12"/>
      <c r="G85" s="12"/>
      <c r="H85" s="12"/>
      <c r="I85" s="12"/>
      <c r="J85" s="12"/>
      <c r="K85" s="12"/>
      <c r="L85" s="42"/>
      <c r="M85" s="42"/>
      <c r="N85" s="12"/>
      <c r="O85" s="12"/>
      <c r="P85" s="12"/>
      <c r="Q85" s="12"/>
      <c r="R85" s="12"/>
      <c r="S85" s="12"/>
    </row>
    <row r="86" spans="1:19" s="1" customFormat="1" x14ac:dyDescent="0.4">
      <c r="A86" s="12"/>
      <c r="B86" s="12"/>
      <c r="C86" s="42"/>
      <c r="D86" s="12"/>
      <c r="E86" s="42"/>
      <c r="F86" s="12"/>
      <c r="G86" s="12"/>
      <c r="H86" s="12"/>
      <c r="I86" s="12"/>
      <c r="J86" s="12"/>
      <c r="K86" s="12"/>
      <c r="L86" s="42"/>
      <c r="M86" s="42"/>
      <c r="N86" s="12"/>
      <c r="O86" s="12"/>
      <c r="P86" s="12"/>
      <c r="Q86" s="12"/>
      <c r="R86" s="12"/>
      <c r="S86" s="12"/>
    </row>
    <row r="87" spans="1:19" s="1" customFormat="1" x14ac:dyDescent="0.4">
      <c r="A87" s="12"/>
      <c r="B87" s="12"/>
      <c r="C87" s="42"/>
      <c r="D87" s="12"/>
      <c r="E87" s="42"/>
      <c r="F87" s="12"/>
      <c r="G87" s="12"/>
      <c r="H87" s="12"/>
      <c r="I87" s="12"/>
      <c r="J87" s="12"/>
      <c r="K87" s="12"/>
      <c r="L87" s="42"/>
      <c r="M87" s="42"/>
      <c r="N87" s="12"/>
      <c r="O87" s="12"/>
      <c r="P87" s="12"/>
      <c r="Q87" s="12"/>
      <c r="R87" s="12"/>
      <c r="S87" s="12"/>
    </row>
    <row r="88" spans="1:19" s="1" customFormat="1" x14ac:dyDescent="0.4">
      <c r="A88" s="12"/>
      <c r="B88" s="12"/>
      <c r="C88" s="42"/>
      <c r="D88" s="12"/>
      <c r="E88" s="42"/>
      <c r="F88" s="12"/>
      <c r="G88" s="12"/>
      <c r="H88" s="12"/>
      <c r="I88" s="12"/>
      <c r="J88" s="12"/>
      <c r="K88" s="12"/>
      <c r="L88" s="42"/>
      <c r="M88" s="42"/>
      <c r="N88" s="12"/>
      <c r="O88" s="12"/>
      <c r="P88" s="12"/>
      <c r="Q88" s="12"/>
      <c r="R88" s="12"/>
      <c r="S88" s="12"/>
    </row>
    <row r="89" spans="1:19" s="1" customFormat="1" x14ac:dyDescent="0.4">
      <c r="A89" s="12"/>
      <c r="B89" s="12"/>
      <c r="C89" s="42"/>
      <c r="D89" s="12"/>
      <c r="E89" s="42"/>
      <c r="F89" s="12"/>
      <c r="G89" s="12"/>
      <c r="H89" s="12"/>
      <c r="I89" s="12"/>
      <c r="J89" s="12"/>
      <c r="K89" s="12"/>
      <c r="L89" s="42"/>
      <c r="M89" s="42"/>
      <c r="N89" s="12"/>
      <c r="O89" s="12"/>
      <c r="P89" s="12"/>
      <c r="Q89" s="12"/>
      <c r="R89" s="12"/>
      <c r="S89" s="12"/>
    </row>
    <row r="90" spans="1:19" s="1" customFormat="1" x14ac:dyDescent="0.4">
      <c r="A90" s="12"/>
      <c r="B90" s="12"/>
      <c r="C90" s="42"/>
      <c r="D90" s="12"/>
      <c r="E90" s="42"/>
      <c r="F90" s="12"/>
      <c r="G90" s="12"/>
      <c r="H90" s="12"/>
      <c r="I90" s="12"/>
      <c r="J90" s="12"/>
      <c r="K90" s="12"/>
      <c r="L90" s="42"/>
      <c r="M90" s="42"/>
      <c r="N90" s="12"/>
      <c r="O90" s="12"/>
      <c r="P90" s="12"/>
      <c r="Q90" s="12"/>
      <c r="R90" s="12"/>
      <c r="S90" s="12"/>
    </row>
    <row r="91" spans="1:19" s="1" customFormat="1" x14ac:dyDescent="0.4">
      <c r="A91" s="12"/>
      <c r="B91" s="12"/>
      <c r="C91" s="42"/>
      <c r="D91" s="12"/>
      <c r="E91" s="42"/>
      <c r="F91" s="12"/>
      <c r="G91" s="12"/>
      <c r="H91" s="12"/>
      <c r="I91" s="12"/>
      <c r="J91" s="12"/>
      <c r="K91" s="12"/>
      <c r="L91" s="42"/>
      <c r="M91" s="42"/>
      <c r="N91" s="12"/>
      <c r="O91" s="12"/>
      <c r="P91" s="12"/>
      <c r="Q91" s="12"/>
      <c r="R91" s="12"/>
      <c r="S91" s="12"/>
    </row>
    <row r="92" spans="1:19" s="1" customFormat="1" x14ac:dyDescent="0.4">
      <c r="A92" s="12"/>
      <c r="B92" s="12"/>
      <c r="C92" s="42"/>
      <c r="D92" s="12"/>
      <c r="E92" s="42"/>
      <c r="F92" s="12"/>
      <c r="G92" s="12"/>
      <c r="H92" s="12"/>
      <c r="I92" s="12"/>
      <c r="J92" s="12"/>
      <c r="K92" s="12"/>
      <c r="L92" s="42"/>
      <c r="M92" s="42"/>
      <c r="N92" s="12"/>
      <c r="O92" s="12"/>
      <c r="P92" s="12"/>
      <c r="Q92" s="12"/>
      <c r="R92" s="12"/>
      <c r="S92" s="12"/>
    </row>
    <row r="93" spans="1:19" s="1" customFormat="1" x14ac:dyDescent="0.4">
      <c r="A93" s="12"/>
      <c r="B93" s="12"/>
      <c r="C93" s="42"/>
      <c r="D93" s="12"/>
      <c r="E93" s="42"/>
      <c r="F93" s="12"/>
      <c r="G93" s="12"/>
      <c r="H93" s="12"/>
      <c r="I93" s="12"/>
      <c r="J93" s="12"/>
      <c r="K93" s="12"/>
      <c r="L93" s="42"/>
      <c r="M93" s="42"/>
      <c r="N93" s="12"/>
      <c r="O93" s="12"/>
      <c r="P93" s="12"/>
      <c r="Q93" s="12"/>
      <c r="R93" s="12"/>
      <c r="S93" s="12"/>
    </row>
    <row r="94" spans="1:19" s="1" customFormat="1" x14ac:dyDescent="0.4">
      <c r="A94" s="12"/>
      <c r="B94" s="12"/>
      <c r="C94" s="42"/>
      <c r="D94" s="12"/>
      <c r="E94" s="42"/>
      <c r="F94" s="12"/>
      <c r="G94" s="12"/>
      <c r="H94" s="12"/>
      <c r="I94" s="12"/>
      <c r="J94" s="12"/>
      <c r="K94" s="12"/>
      <c r="L94" s="42"/>
      <c r="M94" s="42"/>
      <c r="N94" s="12"/>
      <c r="O94" s="12"/>
      <c r="P94" s="12"/>
      <c r="Q94" s="12"/>
      <c r="R94" s="12"/>
      <c r="S94" s="12"/>
    </row>
    <row r="95" spans="1:19" s="1" customFormat="1" x14ac:dyDescent="0.4">
      <c r="A95" s="12"/>
      <c r="B95" s="12"/>
      <c r="C95" s="42"/>
      <c r="D95" s="12"/>
      <c r="E95" s="42"/>
      <c r="F95" s="12"/>
      <c r="G95" s="12"/>
      <c r="H95" s="12"/>
      <c r="I95" s="12"/>
      <c r="J95" s="12"/>
      <c r="K95" s="12"/>
      <c r="L95" s="42"/>
      <c r="M95" s="42"/>
      <c r="N95" s="12"/>
      <c r="O95" s="12"/>
      <c r="P95" s="12"/>
      <c r="Q95" s="12"/>
      <c r="R95" s="12"/>
      <c r="S95" s="12"/>
    </row>
    <row r="96" spans="1:19" s="1" customFormat="1" x14ac:dyDescent="0.4">
      <c r="A96" s="12"/>
      <c r="B96" s="12"/>
      <c r="C96" s="42"/>
      <c r="D96" s="12"/>
      <c r="E96" s="42"/>
      <c r="F96" s="12"/>
      <c r="G96" s="12"/>
      <c r="H96" s="12"/>
      <c r="I96" s="12"/>
      <c r="J96" s="12"/>
      <c r="K96" s="12"/>
      <c r="L96" s="42"/>
      <c r="M96" s="42"/>
      <c r="N96" s="12"/>
      <c r="O96" s="12"/>
      <c r="P96" s="12"/>
      <c r="Q96" s="12"/>
      <c r="R96" s="12"/>
      <c r="S96" s="12"/>
    </row>
    <row r="97" spans="1:19" s="1" customFormat="1" x14ac:dyDescent="0.4">
      <c r="A97" s="12"/>
      <c r="B97" s="12"/>
      <c r="C97" s="42"/>
      <c r="D97" s="12"/>
      <c r="E97" s="42"/>
      <c r="F97" s="12"/>
      <c r="G97" s="12"/>
      <c r="H97" s="12"/>
      <c r="I97" s="12"/>
      <c r="J97" s="12"/>
      <c r="K97" s="12"/>
      <c r="L97" s="42"/>
      <c r="M97" s="42"/>
      <c r="N97" s="12"/>
      <c r="O97" s="12"/>
      <c r="P97" s="12"/>
      <c r="Q97" s="12"/>
      <c r="R97" s="12"/>
      <c r="S97" s="12"/>
    </row>
    <row r="98" spans="1:19" s="1" customFormat="1" x14ac:dyDescent="0.4">
      <c r="A98" s="12"/>
      <c r="B98" s="12"/>
      <c r="C98" s="42"/>
      <c r="D98" s="12"/>
      <c r="E98" s="42"/>
      <c r="F98" s="12"/>
      <c r="G98" s="12"/>
      <c r="H98" s="12"/>
      <c r="I98" s="12"/>
      <c r="J98" s="12"/>
      <c r="K98" s="12"/>
      <c r="L98" s="42"/>
      <c r="M98" s="42"/>
      <c r="N98" s="12"/>
      <c r="O98" s="12"/>
      <c r="P98" s="12"/>
      <c r="Q98" s="12"/>
      <c r="R98" s="12"/>
      <c r="S98" s="12"/>
    </row>
    <row r="99" spans="1:19" s="1" customFormat="1" x14ac:dyDescent="0.4">
      <c r="A99" s="12"/>
      <c r="B99" s="12"/>
      <c r="C99" s="42"/>
      <c r="D99" s="12"/>
      <c r="E99" s="42"/>
      <c r="F99" s="12"/>
      <c r="G99" s="12"/>
      <c r="H99" s="12"/>
      <c r="I99" s="12"/>
      <c r="J99" s="12"/>
      <c r="K99" s="12"/>
      <c r="L99" s="42"/>
      <c r="M99" s="42"/>
      <c r="N99" s="12"/>
      <c r="O99" s="12"/>
      <c r="P99" s="12"/>
      <c r="Q99" s="12"/>
      <c r="R99" s="12"/>
      <c r="S99" s="12"/>
    </row>
    <row r="100" spans="1:19" s="1" customFormat="1" x14ac:dyDescent="0.4">
      <c r="A100" s="12"/>
      <c r="B100" s="12"/>
      <c r="C100" s="42"/>
      <c r="D100" s="12"/>
      <c r="E100" s="42"/>
      <c r="F100" s="12"/>
      <c r="G100" s="12"/>
      <c r="H100" s="12"/>
      <c r="I100" s="12"/>
      <c r="J100" s="12"/>
      <c r="K100" s="12"/>
      <c r="L100" s="42"/>
      <c r="M100" s="42"/>
      <c r="N100" s="12"/>
      <c r="O100" s="12"/>
      <c r="P100" s="12"/>
      <c r="Q100" s="12"/>
      <c r="R100" s="12"/>
      <c r="S100" s="12"/>
    </row>
    <row r="101" spans="1:19" s="1" customFormat="1" x14ac:dyDescent="0.4">
      <c r="A101" s="12"/>
      <c r="B101" s="12"/>
      <c r="C101" s="42"/>
      <c r="D101" s="12"/>
      <c r="E101" s="42"/>
      <c r="F101" s="12"/>
      <c r="G101" s="12"/>
      <c r="H101" s="12"/>
      <c r="I101" s="12"/>
      <c r="J101" s="12"/>
      <c r="K101" s="12"/>
      <c r="L101" s="42"/>
      <c r="M101" s="42"/>
      <c r="N101" s="12"/>
      <c r="O101" s="12"/>
      <c r="P101" s="12"/>
      <c r="Q101" s="12"/>
      <c r="R101" s="12"/>
      <c r="S101" s="12"/>
    </row>
    <row r="102" spans="1:19" s="1" customFormat="1" x14ac:dyDescent="0.4">
      <c r="A102" s="12"/>
      <c r="B102" s="12"/>
      <c r="C102" s="42"/>
      <c r="D102" s="12"/>
      <c r="E102" s="42"/>
      <c r="F102" s="12"/>
      <c r="G102" s="12"/>
      <c r="H102" s="12"/>
      <c r="I102" s="12"/>
      <c r="J102" s="12"/>
      <c r="K102" s="12"/>
      <c r="L102" s="42"/>
      <c r="M102" s="42"/>
      <c r="N102" s="12"/>
      <c r="O102" s="12"/>
      <c r="P102" s="12"/>
      <c r="Q102" s="12"/>
      <c r="R102" s="12"/>
      <c r="S102" s="12"/>
    </row>
    <row r="103" spans="1:19" s="1" customFormat="1" x14ac:dyDescent="0.4">
      <c r="A103" s="12"/>
      <c r="B103" s="12"/>
      <c r="C103" s="42"/>
      <c r="D103" s="12"/>
      <c r="E103" s="42"/>
      <c r="F103" s="12"/>
      <c r="G103" s="12"/>
      <c r="H103" s="12"/>
      <c r="I103" s="12"/>
      <c r="J103" s="12"/>
      <c r="K103" s="12"/>
      <c r="L103" s="42"/>
      <c r="M103" s="42"/>
      <c r="N103" s="12"/>
      <c r="O103" s="12"/>
      <c r="P103" s="12"/>
      <c r="Q103" s="12"/>
      <c r="R103" s="12"/>
      <c r="S103" s="12"/>
    </row>
    <row r="104" spans="1:19" s="1" customFormat="1" x14ac:dyDescent="0.4">
      <c r="A104" s="12"/>
      <c r="B104" s="12"/>
      <c r="C104" s="42"/>
      <c r="D104" s="12"/>
      <c r="E104" s="42"/>
      <c r="F104" s="12"/>
      <c r="G104" s="12"/>
      <c r="H104" s="12"/>
      <c r="I104" s="12"/>
      <c r="J104" s="12"/>
      <c r="K104" s="12"/>
      <c r="L104" s="42"/>
      <c r="M104" s="42"/>
      <c r="N104" s="12"/>
      <c r="O104" s="12"/>
      <c r="P104" s="12"/>
      <c r="Q104" s="12"/>
      <c r="R104" s="12"/>
      <c r="S104" s="12"/>
    </row>
    <row r="105" spans="1:19" s="1" customFormat="1" x14ac:dyDescent="0.4">
      <c r="A105" s="12"/>
      <c r="B105" s="12"/>
      <c r="C105" s="42"/>
      <c r="D105" s="12"/>
      <c r="E105" s="42"/>
      <c r="F105" s="12"/>
      <c r="G105" s="12"/>
      <c r="H105" s="12"/>
      <c r="I105" s="12"/>
      <c r="J105" s="12"/>
      <c r="K105" s="12"/>
      <c r="L105" s="42"/>
      <c r="M105" s="42"/>
      <c r="N105" s="12"/>
      <c r="O105" s="12"/>
      <c r="P105" s="12"/>
      <c r="Q105" s="12"/>
      <c r="R105" s="12"/>
      <c r="S105" s="12"/>
    </row>
    <row r="106" spans="1:19" s="1" customFormat="1" x14ac:dyDescent="0.4">
      <c r="A106" s="12"/>
      <c r="B106" s="12"/>
      <c r="C106" s="42"/>
      <c r="D106" s="12"/>
      <c r="E106" s="42"/>
      <c r="F106" s="12"/>
      <c r="G106" s="12"/>
      <c r="H106" s="12"/>
      <c r="I106" s="12"/>
      <c r="J106" s="12"/>
      <c r="K106" s="12"/>
      <c r="L106" s="42"/>
      <c r="M106" s="42"/>
      <c r="N106" s="12"/>
      <c r="O106" s="12"/>
      <c r="P106" s="12"/>
      <c r="Q106" s="12"/>
      <c r="R106" s="12"/>
      <c r="S106" s="12"/>
    </row>
    <row r="107" spans="1:19" s="1" customFormat="1" x14ac:dyDescent="0.4">
      <c r="A107" s="12"/>
      <c r="B107" s="12"/>
      <c r="C107" s="42"/>
      <c r="D107" s="12"/>
      <c r="E107" s="42"/>
      <c r="F107" s="12"/>
      <c r="G107" s="12"/>
      <c r="H107" s="12"/>
      <c r="I107" s="12"/>
      <c r="J107" s="12"/>
      <c r="K107" s="12"/>
      <c r="L107" s="42"/>
      <c r="M107" s="42"/>
      <c r="N107" s="12"/>
      <c r="O107" s="12"/>
      <c r="P107" s="12"/>
      <c r="Q107" s="12"/>
      <c r="R107" s="12"/>
      <c r="S107" s="12"/>
    </row>
    <row r="108" spans="1:19" s="1" customFormat="1" x14ac:dyDescent="0.4">
      <c r="A108" s="12"/>
      <c r="B108" s="12"/>
      <c r="C108" s="42"/>
      <c r="D108" s="12"/>
      <c r="E108" s="42"/>
      <c r="F108" s="12"/>
      <c r="G108" s="12"/>
      <c r="H108" s="12"/>
      <c r="I108" s="12"/>
      <c r="J108" s="12"/>
      <c r="K108" s="12"/>
      <c r="L108" s="42"/>
      <c r="M108" s="42"/>
      <c r="N108" s="12"/>
      <c r="O108" s="12"/>
      <c r="P108" s="12"/>
      <c r="Q108" s="12"/>
      <c r="R108" s="12"/>
      <c r="S108" s="12"/>
    </row>
    <row r="109" spans="1:19" s="1" customFormat="1" x14ac:dyDescent="0.4">
      <c r="A109" s="12"/>
      <c r="B109" s="12"/>
      <c r="C109" s="42"/>
      <c r="D109" s="12"/>
      <c r="E109" s="42"/>
      <c r="F109" s="12"/>
      <c r="G109" s="12"/>
      <c r="H109" s="12"/>
      <c r="I109" s="12"/>
      <c r="J109" s="12"/>
      <c r="K109" s="12"/>
      <c r="L109" s="42"/>
      <c r="M109" s="42"/>
      <c r="N109" s="12"/>
      <c r="O109" s="12"/>
      <c r="P109" s="12"/>
      <c r="Q109" s="12"/>
      <c r="R109" s="12"/>
      <c r="S109" s="12"/>
    </row>
    <row r="110" spans="1:19" s="1" customFormat="1" x14ac:dyDescent="0.4">
      <c r="A110" s="12"/>
      <c r="B110" s="12"/>
      <c r="C110" s="42"/>
      <c r="D110" s="12"/>
      <c r="E110" s="42"/>
      <c r="F110" s="12"/>
      <c r="G110" s="12"/>
      <c r="H110" s="12"/>
      <c r="I110" s="12"/>
      <c r="J110" s="12"/>
      <c r="K110" s="12"/>
      <c r="L110" s="42"/>
      <c r="M110" s="42"/>
      <c r="N110" s="12"/>
      <c r="O110" s="12"/>
      <c r="P110" s="12"/>
      <c r="Q110" s="12"/>
      <c r="R110" s="12"/>
      <c r="S110" s="12"/>
    </row>
    <row r="111" spans="1:19" s="1" customFormat="1" x14ac:dyDescent="0.4">
      <c r="A111" s="12"/>
      <c r="B111" s="12"/>
      <c r="C111" s="42"/>
      <c r="D111" s="12"/>
      <c r="E111" s="42"/>
      <c r="F111" s="12"/>
      <c r="G111" s="12"/>
      <c r="H111" s="12"/>
      <c r="I111" s="12"/>
      <c r="J111" s="12"/>
      <c r="K111" s="12"/>
      <c r="L111" s="42"/>
      <c r="M111" s="42"/>
      <c r="N111" s="12"/>
      <c r="O111" s="12"/>
      <c r="P111" s="12"/>
      <c r="Q111" s="12"/>
      <c r="R111" s="12"/>
      <c r="S111" s="12"/>
    </row>
    <row r="112" spans="1:19" s="1" customFormat="1" x14ac:dyDescent="0.4">
      <c r="A112" s="12"/>
      <c r="B112" s="12"/>
      <c r="C112" s="42"/>
      <c r="D112" s="12"/>
      <c r="E112" s="42"/>
      <c r="F112" s="12"/>
      <c r="G112" s="12"/>
      <c r="H112" s="12"/>
      <c r="I112" s="12"/>
      <c r="J112" s="12"/>
      <c r="K112" s="12"/>
      <c r="L112" s="42"/>
      <c r="M112" s="42"/>
      <c r="N112" s="12"/>
      <c r="O112" s="12"/>
      <c r="P112" s="12"/>
      <c r="Q112" s="12"/>
      <c r="R112" s="12"/>
      <c r="S112" s="12"/>
    </row>
    <row r="113" spans="1:19" s="1" customFormat="1" x14ac:dyDescent="0.4">
      <c r="A113" s="12"/>
      <c r="B113" s="12"/>
      <c r="C113" s="42"/>
      <c r="D113" s="12"/>
      <c r="E113" s="42"/>
      <c r="F113" s="12"/>
      <c r="G113" s="12"/>
      <c r="H113" s="12"/>
      <c r="I113" s="12"/>
      <c r="J113" s="12"/>
      <c r="K113" s="12"/>
      <c r="L113" s="42"/>
      <c r="M113" s="42"/>
      <c r="N113" s="12"/>
      <c r="O113" s="12"/>
      <c r="P113" s="12"/>
      <c r="Q113" s="12"/>
      <c r="R113" s="12"/>
      <c r="S113" s="12"/>
    </row>
    <row r="114" spans="1:19" s="1" customFormat="1" x14ac:dyDescent="0.4">
      <c r="A114" s="12"/>
      <c r="B114" s="12"/>
      <c r="C114" s="42"/>
      <c r="D114" s="12"/>
      <c r="E114" s="42"/>
      <c r="F114" s="12"/>
      <c r="G114" s="12"/>
      <c r="H114" s="12"/>
      <c r="I114" s="12"/>
      <c r="J114" s="12"/>
      <c r="K114" s="12"/>
      <c r="L114" s="42"/>
      <c r="M114" s="42"/>
      <c r="N114" s="12"/>
      <c r="O114" s="12"/>
      <c r="P114" s="12"/>
      <c r="Q114" s="12"/>
      <c r="R114" s="12"/>
      <c r="S114" s="12"/>
    </row>
    <row r="115" spans="1:19" s="1" customFormat="1" x14ac:dyDescent="0.4">
      <c r="A115" s="12"/>
      <c r="B115" s="12"/>
      <c r="C115" s="42"/>
      <c r="D115" s="12"/>
      <c r="E115" s="42"/>
      <c r="F115" s="12"/>
      <c r="G115" s="12"/>
      <c r="H115" s="12"/>
      <c r="I115" s="12"/>
      <c r="J115" s="12"/>
      <c r="K115" s="12"/>
      <c r="L115" s="42"/>
      <c r="M115" s="42"/>
      <c r="N115" s="12"/>
      <c r="O115" s="12"/>
      <c r="P115" s="12"/>
      <c r="Q115" s="12"/>
      <c r="R115" s="12"/>
      <c r="S115" s="12"/>
    </row>
    <row r="116" spans="1:19" s="1" customFormat="1" x14ac:dyDescent="0.4">
      <c r="A116" s="12"/>
      <c r="B116" s="12"/>
      <c r="C116" s="42"/>
      <c r="D116" s="12"/>
      <c r="E116" s="42"/>
      <c r="F116" s="12"/>
      <c r="G116" s="12"/>
      <c r="H116" s="12"/>
      <c r="I116" s="12"/>
      <c r="J116" s="12"/>
      <c r="K116" s="12"/>
      <c r="L116" s="42"/>
      <c r="M116" s="42"/>
      <c r="N116" s="12"/>
      <c r="O116" s="12"/>
      <c r="P116" s="12"/>
      <c r="Q116" s="12"/>
      <c r="R116" s="12"/>
      <c r="S116" s="12"/>
    </row>
    <row r="117" spans="1:19" s="1" customFormat="1" x14ac:dyDescent="0.4">
      <c r="A117" s="12"/>
      <c r="B117" s="12"/>
      <c r="C117" s="42"/>
      <c r="D117" s="12"/>
      <c r="E117" s="42"/>
      <c r="F117" s="12"/>
      <c r="G117" s="12"/>
      <c r="H117" s="12"/>
      <c r="I117" s="12"/>
      <c r="J117" s="12"/>
      <c r="K117" s="12"/>
      <c r="L117" s="42"/>
      <c r="M117" s="42"/>
      <c r="N117" s="12"/>
      <c r="O117" s="12"/>
      <c r="P117" s="12"/>
      <c r="Q117" s="12"/>
      <c r="R117" s="12"/>
      <c r="S117" s="12"/>
    </row>
    <row r="118" spans="1:19" s="1" customFormat="1" x14ac:dyDescent="0.4">
      <c r="A118" s="12"/>
      <c r="B118" s="12"/>
      <c r="C118" s="42"/>
      <c r="D118" s="12"/>
      <c r="E118" s="42"/>
      <c r="F118" s="12"/>
      <c r="G118" s="12"/>
      <c r="H118" s="12"/>
      <c r="I118" s="12"/>
      <c r="J118" s="12"/>
      <c r="K118" s="12"/>
      <c r="L118" s="42"/>
      <c r="M118" s="42"/>
      <c r="N118" s="12"/>
      <c r="O118" s="12"/>
      <c r="P118" s="12"/>
      <c r="Q118" s="12"/>
      <c r="R118" s="12"/>
      <c r="S118" s="12"/>
    </row>
    <row r="119" spans="1:19" s="1" customFormat="1" x14ac:dyDescent="0.4">
      <c r="A119" s="12"/>
      <c r="B119" s="12"/>
      <c r="C119" s="42"/>
      <c r="D119" s="12"/>
      <c r="E119" s="42"/>
      <c r="F119" s="12"/>
      <c r="G119" s="12"/>
      <c r="H119" s="12"/>
      <c r="I119" s="12"/>
      <c r="J119" s="12"/>
      <c r="K119" s="12"/>
      <c r="L119" s="42"/>
      <c r="M119" s="42"/>
      <c r="N119" s="12"/>
      <c r="O119" s="12"/>
      <c r="P119" s="12"/>
      <c r="Q119" s="12"/>
      <c r="R119" s="12"/>
      <c r="S119" s="12"/>
    </row>
    <row r="120" spans="1:19" s="1" customFormat="1" x14ac:dyDescent="0.4">
      <c r="A120" s="12"/>
      <c r="B120" s="12"/>
      <c r="C120" s="42"/>
      <c r="D120" s="12"/>
      <c r="E120" s="42"/>
      <c r="F120" s="12"/>
      <c r="G120" s="12"/>
      <c r="H120" s="12"/>
      <c r="I120" s="12"/>
      <c r="J120" s="12"/>
      <c r="K120" s="12"/>
      <c r="L120" s="42"/>
      <c r="M120" s="42"/>
      <c r="N120" s="12"/>
      <c r="O120" s="12"/>
      <c r="P120" s="12"/>
      <c r="Q120" s="12"/>
      <c r="R120" s="12"/>
      <c r="S120" s="12"/>
    </row>
    <row r="121" spans="1:19" s="1" customFormat="1" x14ac:dyDescent="0.4">
      <c r="A121" s="12"/>
      <c r="B121" s="12"/>
      <c r="C121" s="42"/>
      <c r="D121" s="12"/>
      <c r="E121" s="42"/>
      <c r="F121" s="12"/>
      <c r="G121" s="12"/>
      <c r="H121" s="12"/>
      <c r="I121" s="12"/>
      <c r="J121" s="12"/>
      <c r="K121" s="12"/>
      <c r="L121" s="42"/>
      <c r="M121" s="42"/>
      <c r="N121" s="12"/>
      <c r="O121" s="12"/>
      <c r="P121" s="12"/>
      <c r="Q121" s="12"/>
      <c r="R121" s="12"/>
      <c r="S121" s="12"/>
    </row>
    <row r="122" spans="1:19" s="1" customFormat="1" x14ac:dyDescent="0.4">
      <c r="A122" s="12"/>
      <c r="B122" s="12"/>
      <c r="C122" s="42"/>
      <c r="D122" s="12"/>
      <c r="E122" s="42"/>
      <c r="F122" s="12"/>
      <c r="G122" s="12"/>
      <c r="H122" s="12"/>
      <c r="I122" s="12"/>
      <c r="J122" s="12"/>
      <c r="K122" s="12"/>
      <c r="L122" s="42"/>
      <c r="M122" s="42"/>
      <c r="N122" s="12"/>
      <c r="O122" s="12"/>
      <c r="P122" s="12"/>
      <c r="Q122" s="12"/>
      <c r="R122" s="12"/>
      <c r="S122" s="12"/>
    </row>
    <row r="123" spans="1:19" s="1" customFormat="1" x14ac:dyDescent="0.4">
      <c r="A123" s="12"/>
      <c r="B123" s="12"/>
      <c r="C123" s="42"/>
      <c r="D123" s="12"/>
      <c r="E123" s="42"/>
      <c r="F123" s="12"/>
      <c r="G123" s="12"/>
      <c r="H123" s="12"/>
      <c r="I123" s="12"/>
      <c r="J123" s="12"/>
      <c r="K123" s="12"/>
      <c r="L123" s="42"/>
      <c r="M123" s="42"/>
      <c r="N123" s="12"/>
      <c r="O123" s="12"/>
      <c r="P123" s="12"/>
      <c r="Q123" s="12"/>
      <c r="R123" s="12"/>
      <c r="S123" s="12"/>
    </row>
    <row r="124" spans="1:19" s="1" customFormat="1" x14ac:dyDescent="0.4">
      <c r="A124" s="12"/>
      <c r="B124" s="12"/>
      <c r="C124" s="42"/>
      <c r="D124" s="12"/>
      <c r="E124" s="42"/>
      <c r="F124" s="12"/>
      <c r="G124" s="12"/>
      <c r="H124" s="12"/>
      <c r="I124" s="12"/>
      <c r="J124" s="12"/>
      <c r="K124" s="12"/>
      <c r="L124" s="42"/>
      <c r="M124" s="42"/>
      <c r="N124" s="12"/>
      <c r="O124" s="12"/>
      <c r="P124" s="12"/>
      <c r="Q124" s="12"/>
      <c r="R124" s="12"/>
      <c r="S124" s="12"/>
    </row>
    <row r="125" spans="1:19" s="1" customFormat="1" x14ac:dyDescent="0.4">
      <c r="A125" s="12"/>
      <c r="B125" s="12"/>
      <c r="C125" s="42"/>
      <c r="D125" s="12"/>
      <c r="E125" s="42"/>
      <c r="F125" s="12"/>
      <c r="G125" s="12"/>
      <c r="H125" s="12"/>
      <c r="I125" s="12"/>
      <c r="J125" s="12"/>
      <c r="K125" s="12"/>
      <c r="L125" s="42"/>
      <c r="M125" s="42"/>
      <c r="N125" s="12"/>
      <c r="O125" s="12"/>
      <c r="P125" s="12"/>
      <c r="Q125" s="12"/>
      <c r="R125" s="12"/>
      <c r="S125" s="12"/>
    </row>
    <row r="126" spans="1:19" s="1" customFormat="1" x14ac:dyDescent="0.4">
      <c r="A126" s="12"/>
      <c r="B126" s="12"/>
      <c r="C126" s="42"/>
      <c r="D126" s="12"/>
      <c r="E126" s="42"/>
      <c r="F126" s="12"/>
      <c r="G126" s="12"/>
      <c r="H126" s="12"/>
      <c r="I126" s="12"/>
      <c r="J126" s="12"/>
      <c r="K126" s="12"/>
      <c r="L126" s="42"/>
      <c r="M126" s="42"/>
      <c r="N126" s="12"/>
      <c r="O126" s="12"/>
      <c r="P126" s="12"/>
      <c r="Q126" s="12"/>
      <c r="R126" s="12"/>
      <c r="S126" s="12"/>
    </row>
    <row r="127" spans="1:19" s="1" customFormat="1" x14ac:dyDescent="0.4">
      <c r="A127" s="12"/>
      <c r="B127" s="12"/>
      <c r="C127" s="42"/>
      <c r="D127" s="12"/>
      <c r="E127" s="42"/>
      <c r="F127" s="12"/>
      <c r="G127" s="12"/>
      <c r="H127" s="12"/>
      <c r="I127" s="12"/>
      <c r="J127" s="12"/>
      <c r="K127" s="12"/>
      <c r="L127" s="42"/>
      <c r="M127" s="42"/>
      <c r="N127" s="12"/>
      <c r="O127" s="12"/>
      <c r="P127" s="12"/>
      <c r="Q127" s="12"/>
      <c r="R127" s="12"/>
      <c r="S127" s="12"/>
    </row>
    <row r="128" spans="1:19" s="1" customFormat="1" x14ac:dyDescent="0.4">
      <c r="A128" s="12"/>
      <c r="B128" s="12"/>
      <c r="C128" s="42"/>
      <c r="D128" s="12"/>
      <c r="E128" s="42"/>
      <c r="F128" s="12"/>
      <c r="G128" s="12"/>
      <c r="H128" s="12"/>
      <c r="I128" s="12"/>
      <c r="J128" s="12"/>
      <c r="K128" s="12"/>
      <c r="L128" s="42"/>
      <c r="M128" s="42"/>
      <c r="N128" s="12"/>
      <c r="O128" s="12"/>
      <c r="P128" s="12"/>
      <c r="Q128" s="12"/>
      <c r="R128" s="12"/>
      <c r="S128" s="12"/>
    </row>
    <row r="129" spans="1:19" s="1" customFormat="1" x14ac:dyDescent="0.4">
      <c r="A129" s="12"/>
      <c r="B129" s="12"/>
      <c r="C129" s="42"/>
      <c r="D129" s="12"/>
      <c r="E129" s="42"/>
      <c r="F129" s="12"/>
      <c r="G129" s="12"/>
      <c r="H129" s="12"/>
      <c r="I129" s="12"/>
      <c r="J129" s="12"/>
      <c r="K129" s="12"/>
      <c r="L129" s="42"/>
      <c r="M129" s="42"/>
      <c r="N129" s="12"/>
      <c r="O129" s="12"/>
      <c r="P129" s="12"/>
      <c r="Q129" s="12"/>
      <c r="R129" s="12"/>
      <c r="S129" s="12"/>
    </row>
    <row r="130" spans="1:19" s="1" customFormat="1" x14ac:dyDescent="0.4">
      <c r="A130" s="12"/>
      <c r="B130" s="12"/>
      <c r="C130" s="42"/>
      <c r="D130" s="12"/>
      <c r="E130" s="42"/>
      <c r="F130" s="12"/>
      <c r="G130" s="12"/>
      <c r="H130" s="12"/>
      <c r="I130" s="12"/>
      <c r="J130" s="12"/>
      <c r="K130" s="12"/>
      <c r="L130" s="42"/>
      <c r="M130" s="42"/>
      <c r="N130" s="12"/>
      <c r="O130" s="12"/>
      <c r="P130" s="12"/>
      <c r="Q130" s="12"/>
      <c r="R130" s="12"/>
      <c r="S130" s="12"/>
    </row>
    <row r="131" spans="1:19" s="1" customFormat="1" x14ac:dyDescent="0.4">
      <c r="A131" s="12"/>
      <c r="B131" s="12"/>
      <c r="C131" s="42"/>
      <c r="D131" s="12"/>
      <c r="E131" s="42"/>
      <c r="F131" s="12"/>
      <c r="G131" s="12"/>
      <c r="H131" s="12"/>
      <c r="I131" s="12"/>
      <c r="J131" s="12"/>
      <c r="K131" s="12"/>
      <c r="L131" s="42"/>
      <c r="M131" s="42"/>
      <c r="N131" s="12"/>
      <c r="O131" s="12"/>
      <c r="P131" s="12"/>
      <c r="Q131" s="12"/>
      <c r="R131" s="12"/>
      <c r="S131" s="12"/>
    </row>
    <row r="132" spans="1:19" s="1" customFormat="1" x14ac:dyDescent="0.4">
      <c r="A132" s="12"/>
      <c r="B132" s="12"/>
      <c r="C132" s="42"/>
      <c r="D132" s="12"/>
      <c r="E132" s="42"/>
      <c r="F132" s="12"/>
      <c r="G132" s="12"/>
      <c r="H132" s="12"/>
      <c r="I132" s="12"/>
      <c r="J132" s="12"/>
      <c r="K132" s="12"/>
      <c r="L132" s="42"/>
      <c r="M132" s="42"/>
      <c r="N132" s="12"/>
      <c r="O132" s="12"/>
      <c r="P132" s="12"/>
      <c r="Q132" s="12"/>
      <c r="R132" s="12"/>
      <c r="S132" s="12"/>
    </row>
    <row r="133" spans="1:19" s="1" customFormat="1" x14ac:dyDescent="0.4">
      <c r="A133" s="12"/>
      <c r="B133" s="12"/>
      <c r="C133" s="42"/>
      <c r="D133" s="12"/>
      <c r="E133" s="42"/>
      <c r="F133" s="12"/>
      <c r="G133" s="12"/>
      <c r="H133" s="12"/>
      <c r="I133" s="12"/>
      <c r="J133" s="12"/>
      <c r="K133" s="12"/>
      <c r="L133" s="42"/>
      <c r="M133" s="42"/>
      <c r="N133" s="12"/>
      <c r="O133" s="12"/>
      <c r="P133" s="12"/>
      <c r="Q133" s="12"/>
      <c r="R133" s="12"/>
      <c r="S133" s="12"/>
    </row>
    <row r="134" spans="1:19" s="1" customFormat="1" x14ac:dyDescent="0.4">
      <c r="A134" s="12"/>
      <c r="B134" s="12"/>
      <c r="C134" s="42"/>
      <c r="D134" s="12"/>
      <c r="E134" s="42"/>
      <c r="F134" s="12"/>
      <c r="G134" s="12"/>
      <c r="H134" s="12"/>
      <c r="I134" s="12"/>
      <c r="J134" s="12"/>
      <c r="K134" s="12"/>
      <c r="L134" s="42"/>
      <c r="M134" s="42"/>
      <c r="N134" s="12"/>
      <c r="O134" s="12"/>
      <c r="P134" s="12"/>
      <c r="Q134" s="12"/>
      <c r="R134" s="12"/>
      <c r="S134" s="12"/>
    </row>
    <row r="135" spans="1:19" s="1" customFormat="1" x14ac:dyDescent="0.4">
      <c r="A135" s="12"/>
      <c r="B135" s="12"/>
      <c r="C135" s="42"/>
      <c r="D135" s="12"/>
      <c r="E135" s="42"/>
      <c r="F135" s="12"/>
      <c r="G135" s="12"/>
      <c r="H135" s="12"/>
      <c r="I135" s="12"/>
      <c r="J135" s="12"/>
      <c r="K135" s="12"/>
      <c r="L135" s="42"/>
      <c r="M135" s="42"/>
      <c r="N135" s="12"/>
      <c r="O135" s="12"/>
      <c r="P135" s="12"/>
      <c r="Q135" s="12"/>
      <c r="R135" s="12"/>
      <c r="S135" s="12"/>
    </row>
    <row r="136" spans="1:19" s="1" customFormat="1" x14ac:dyDescent="0.4">
      <c r="A136" s="12"/>
      <c r="B136" s="12"/>
      <c r="C136" s="42"/>
      <c r="D136" s="12"/>
      <c r="E136" s="42"/>
      <c r="F136" s="12"/>
      <c r="G136" s="12"/>
      <c r="H136" s="12"/>
      <c r="I136" s="12"/>
      <c r="J136" s="12"/>
      <c r="K136" s="12"/>
      <c r="L136" s="42"/>
      <c r="M136" s="42"/>
      <c r="N136" s="12"/>
      <c r="O136" s="12"/>
      <c r="P136" s="12"/>
      <c r="Q136" s="12"/>
      <c r="R136" s="12"/>
      <c r="S136" s="12"/>
    </row>
    <row r="137" spans="1:19" s="1" customFormat="1" x14ac:dyDescent="0.4">
      <c r="A137" s="12"/>
      <c r="B137" s="12"/>
      <c r="C137" s="42"/>
      <c r="D137" s="12"/>
      <c r="E137" s="42"/>
      <c r="F137" s="12"/>
      <c r="G137" s="12"/>
      <c r="H137" s="12"/>
      <c r="I137" s="12"/>
      <c r="J137" s="12"/>
      <c r="K137" s="12"/>
      <c r="L137" s="42"/>
      <c r="M137" s="42"/>
      <c r="N137" s="12"/>
      <c r="O137" s="12"/>
      <c r="P137" s="12"/>
      <c r="Q137" s="12"/>
      <c r="R137" s="12"/>
      <c r="S137" s="12"/>
    </row>
    <row r="138" spans="1:19" s="1" customFormat="1" x14ac:dyDescent="0.4">
      <c r="A138" s="12"/>
      <c r="B138" s="12"/>
      <c r="C138" s="42"/>
      <c r="D138" s="12"/>
      <c r="E138" s="42"/>
      <c r="F138" s="12"/>
      <c r="G138" s="12"/>
      <c r="H138" s="12"/>
      <c r="I138" s="12"/>
      <c r="J138" s="12"/>
      <c r="K138" s="12"/>
      <c r="L138" s="42"/>
      <c r="M138" s="42"/>
      <c r="N138" s="12"/>
      <c r="O138" s="12"/>
      <c r="P138" s="12"/>
      <c r="Q138" s="12"/>
      <c r="R138" s="12"/>
      <c r="S138" s="12"/>
    </row>
    <row r="139" spans="1:19" s="1" customFormat="1" x14ac:dyDescent="0.4">
      <c r="A139" s="12"/>
      <c r="B139" s="12"/>
      <c r="C139" s="42"/>
      <c r="D139" s="12"/>
      <c r="E139" s="42"/>
      <c r="F139" s="12"/>
      <c r="G139" s="12"/>
      <c r="H139" s="12"/>
      <c r="I139" s="12"/>
      <c r="J139" s="12"/>
      <c r="K139" s="12"/>
      <c r="L139" s="42"/>
      <c r="M139" s="42"/>
      <c r="N139" s="12"/>
      <c r="O139" s="12"/>
      <c r="P139" s="12"/>
      <c r="Q139" s="12"/>
      <c r="R139" s="12"/>
      <c r="S139" s="12"/>
    </row>
    <row r="140" spans="1:19" s="1" customFormat="1" x14ac:dyDescent="0.4">
      <c r="A140" s="12"/>
      <c r="B140" s="12"/>
      <c r="C140" s="42"/>
      <c r="D140" s="12"/>
      <c r="E140" s="42"/>
      <c r="F140" s="12"/>
      <c r="G140" s="12"/>
      <c r="H140" s="12"/>
      <c r="I140" s="12"/>
      <c r="J140" s="12"/>
      <c r="K140" s="12"/>
      <c r="L140" s="42"/>
      <c r="M140" s="42"/>
      <c r="N140" s="12"/>
      <c r="O140" s="12"/>
      <c r="P140" s="12"/>
      <c r="Q140" s="12"/>
      <c r="R140" s="12"/>
      <c r="S140" s="12"/>
    </row>
    <row r="141" spans="1:19" s="1" customFormat="1" x14ac:dyDescent="0.4">
      <c r="A141" s="12"/>
      <c r="B141" s="12"/>
      <c r="C141" s="42"/>
      <c r="D141" s="12"/>
      <c r="E141" s="42"/>
      <c r="F141" s="12"/>
      <c r="G141" s="12"/>
      <c r="H141" s="12"/>
      <c r="I141" s="12"/>
      <c r="J141" s="12"/>
      <c r="K141" s="12"/>
      <c r="L141" s="42"/>
      <c r="M141" s="42"/>
      <c r="N141" s="12"/>
      <c r="O141" s="12"/>
      <c r="P141" s="12"/>
      <c r="Q141" s="12"/>
      <c r="R141" s="12"/>
      <c r="S141" s="12"/>
    </row>
    <row r="142" spans="1:19" s="1" customFormat="1" x14ac:dyDescent="0.4">
      <c r="A142" s="12"/>
      <c r="B142" s="12"/>
      <c r="C142" s="42"/>
      <c r="D142" s="12"/>
      <c r="E142" s="42"/>
      <c r="F142" s="12"/>
      <c r="G142" s="12"/>
      <c r="H142" s="12"/>
      <c r="I142" s="12"/>
      <c r="J142" s="12"/>
      <c r="K142" s="12"/>
      <c r="L142" s="42"/>
      <c r="M142" s="42"/>
      <c r="N142" s="12"/>
      <c r="O142" s="12"/>
      <c r="P142" s="12"/>
      <c r="Q142" s="12"/>
      <c r="R142" s="12"/>
      <c r="S142" s="12"/>
    </row>
    <row r="143" spans="1:19" s="1" customFormat="1" x14ac:dyDescent="0.4">
      <c r="A143" s="12"/>
      <c r="B143" s="12"/>
      <c r="C143" s="42"/>
      <c r="D143" s="12"/>
      <c r="E143" s="42"/>
      <c r="F143" s="12"/>
      <c r="G143" s="12"/>
      <c r="H143" s="12"/>
      <c r="I143" s="12"/>
      <c r="J143" s="12"/>
      <c r="K143" s="12"/>
      <c r="L143" s="42"/>
      <c r="M143" s="42"/>
      <c r="N143" s="12"/>
      <c r="O143" s="12"/>
      <c r="P143" s="12"/>
      <c r="Q143" s="12"/>
      <c r="R143" s="12"/>
      <c r="S143" s="12"/>
    </row>
    <row r="144" spans="1:19" s="1" customFormat="1" x14ac:dyDescent="0.4">
      <c r="A144" s="12"/>
      <c r="B144" s="12"/>
      <c r="C144" s="42"/>
      <c r="D144" s="12"/>
      <c r="E144" s="42"/>
      <c r="F144" s="12"/>
      <c r="G144" s="12"/>
      <c r="H144" s="12"/>
      <c r="I144" s="12"/>
      <c r="J144" s="12"/>
      <c r="K144" s="12"/>
      <c r="L144" s="42"/>
      <c r="M144" s="42"/>
      <c r="N144" s="12"/>
      <c r="O144" s="12"/>
      <c r="P144" s="12"/>
      <c r="Q144" s="12"/>
      <c r="R144" s="12"/>
      <c r="S144" s="12"/>
    </row>
    <row r="145" spans="1:19" s="1" customFormat="1" x14ac:dyDescent="0.4">
      <c r="A145" s="12"/>
      <c r="B145" s="12"/>
      <c r="C145" s="42"/>
      <c r="D145" s="12"/>
      <c r="E145" s="42"/>
      <c r="F145" s="12"/>
      <c r="G145" s="12"/>
      <c r="H145" s="12"/>
      <c r="I145" s="12"/>
      <c r="J145" s="12"/>
      <c r="K145" s="12"/>
      <c r="L145" s="42"/>
      <c r="M145" s="42"/>
      <c r="N145" s="12"/>
      <c r="O145" s="12"/>
      <c r="P145" s="12"/>
      <c r="Q145" s="12"/>
      <c r="R145" s="12"/>
      <c r="S145" s="12"/>
    </row>
    <row r="146" spans="1:19" s="1" customFormat="1" x14ac:dyDescent="0.4">
      <c r="A146" s="12"/>
      <c r="B146" s="12"/>
      <c r="C146" s="42"/>
      <c r="D146" s="12"/>
      <c r="E146" s="42"/>
      <c r="F146" s="12"/>
      <c r="G146" s="12"/>
      <c r="H146" s="12"/>
      <c r="I146" s="12"/>
      <c r="J146" s="12"/>
      <c r="K146" s="12"/>
      <c r="L146" s="42"/>
      <c r="M146" s="42"/>
      <c r="N146" s="12"/>
      <c r="O146" s="12"/>
      <c r="P146" s="12"/>
      <c r="Q146" s="12"/>
      <c r="R146" s="12"/>
      <c r="S146" s="12"/>
    </row>
    <row r="147" spans="1:19" s="1" customFormat="1" x14ac:dyDescent="0.4">
      <c r="A147" s="12"/>
      <c r="B147" s="12"/>
      <c r="C147" s="42"/>
      <c r="D147" s="12"/>
      <c r="E147" s="42"/>
      <c r="F147" s="12"/>
      <c r="G147" s="12"/>
      <c r="H147" s="12"/>
      <c r="I147" s="12"/>
      <c r="J147" s="12"/>
      <c r="K147" s="12"/>
      <c r="L147" s="42"/>
      <c r="M147" s="42"/>
      <c r="N147" s="12"/>
      <c r="O147" s="12"/>
      <c r="P147" s="12"/>
      <c r="Q147" s="12"/>
      <c r="R147" s="12"/>
      <c r="S147" s="12"/>
    </row>
    <row r="148" spans="1:19" s="1" customFormat="1" x14ac:dyDescent="0.4">
      <c r="A148" s="12"/>
      <c r="B148" s="12"/>
      <c r="C148" s="42"/>
      <c r="D148" s="12"/>
      <c r="E148" s="42"/>
      <c r="F148" s="12"/>
      <c r="G148" s="12"/>
      <c r="H148" s="12"/>
      <c r="I148" s="12"/>
      <c r="J148" s="12"/>
      <c r="K148" s="12"/>
      <c r="L148" s="42"/>
      <c r="M148" s="42"/>
      <c r="N148" s="12"/>
      <c r="O148" s="12"/>
      <c r="P148" s="12"/>
      <c r="Q148" s="12"/>
      <c r="R148" s="12"/>
      <c r="S148" s="12"/>
    </row>
    <row r="149" spans="1:19" s="1" customFormat="1" x14ac:dyDescent="0.4">
      <c r="A149" s="12"/>
      <c r="B149" s="12"/>
      <c r="C149" s="42"/>
      <c r="D149" s="12"/>
      <c r="E149" s="42"/>
      <c r="F149" s="12"/>
      <c r="G149" s="12"/>
      <c r="H149" s="12"/>
      <c r="I149" s="12"/>
      <c r="J149" s="12"/>
      <c r="K149" s="12"/>
      <c r="L149" s="42"/>
      <c r="M149" s="42"/>
      <c r="N149" s="12"/>
      <c r="O149" s="12"/>
      <c r="P149" s="12"/>
      <c r="Q149" s="12"/>
      <c r="R149" s="12"/>
      <c r="S149" s="12"/>
    </row>
    <row r="150" spans="1:19" s="1" customFormat="1" x14ac:dyDescent="0.4">
      <c r="A150" s="12"/>
      <c r="B150" s="12"/>
      <c r="C150" s="42"/>
      <c r="D150" s="12"/>
      <c r="E150" s="42"/>
      <c r="F150" s="12"/>
      <c r="G150" s="12"/>
      <c r="H150" s="12"/>
      <c r="I150" s="12"/>
      <c r="J150" s="12"/>
      <c r="K150" s="12"/>
      <c r="L150" s="42"/>
      <c r="M150" s="42"/>
      <c r="N150" s="12"/>
      <c r="O150" s="12"/>
      <c r="P150" s="12"/>
      <c r="Q150" s="12"/>
      <c r="R150" s="12"/>
      <c r="S150" s="12"/>
    </row>
    <row r="151" spans="1:19" s="1" customFormat="1" x14ac:dyDescent="0.4">
      <c r="A151" s="12"/>
      <c r="B151" s="12"/>
      <c r="C151" s="42"/>
      <c r="D151" s="12"/>
      <c r="E151" s="42"/>
      <c r="F151" s="12"/>
      <c r="G151" s="12"/>
      <c r="H151" s="12"/>
      <c r="I151" s="12"/>
      <c r="J151" s="12"/>
      <c r="K151" s="12"/>
      <c r="L151" s="42"/>
      <c r="M151" s="42"/>
      <c r="N151" s="12"/>
      <c r="O151" s="12"/>
      <c r="P151" s="12"/>
      <c r="Q151" s="12"/>
      <c r="R151" s="12"/>
      <c r="S151" s="12"/>
    </row>
    <row r="152" spans="1:19" s="1" customFormat="1" x14ac:dyDescent="0.4">
      <c r="A152" s="12"/>
      <c r="B152" s="12"/>
      <c r="C152" s="42"/>
      <c r="D152" s="12"/>
      <c r="E152" s="42"/>
      <c r="F152" s="12"/>
      <c r="G152" s="12"/>
      <c r="H152" s="12"/>
      <c r="I152" s="12"/>
      <c r="J152" s="12"/>
      <c r="K152" s="12"/>
      <c r="L152" s="42"/>
      <c r="M152" s="42"/>
      <c r="N152" s="12"/>
      <c r="O152" s="12"/>
      <c r="P152" s="12"/>
      <c r="Q152" s="12"/>
      <c r="R152" s="12"/>
      <c r="S152" s="12"/>
    </row>
    <row r="153" spans="1:19" s="1" customFormat="1" x14ac:dyDescent="0.4">
      <c r="A153" s="12"/>
      <c r="B153" s="12"/>
      <c r="C153" s="42"/>
      <c r="D153" s="12"/>
      <c r="E153" s="42"/>
      <c r="F153" s="12"/>
      <c r="G153" s="12"/>
      <c r="H153" s="12"/>
      <c r="I153" s="12"/>
      <c r="J153" s="12"/>
      <c r="K153" s="12"/>
      <c r="L153" s="42"/>
      <c r="M153" s="42"/>
      <c r="N153" s="12"/>
      <c r="O153" s="12"/>
      <c r="P153" s="12"/>
      <c r="Q153" s="12"/>
      <c r="R153" s="12"/>
      <c r="S153" s="12"/>
    </row>
    <row r="154" spans="1:19" s="1" customFormat="1" x14ac:dyDescent="0.4">
      <c r="A154" s="12"/>
      <c r="B154" s="12"/>
      <c r="C154" s="42"/>
      <c r="D154" s="12"/>
      <c r="E154" s="42"/>
      <c r="F154" s="12"/>
      <c r="G154" s="12"/>
      <c r="H154" s="12"/>
      <c r="I154" s="12"/>
      <c r="J154" s="12"/>
      <c r="K154" s="12"/>
      <c r="L154" s="42"/>
      <c r="M154" s="42"/>
      <c r="N154" s="12"/>
      <c r="O154" s="12"/>
      <c r="P154" s="12"/>
      <c r="Q154" s="12"/>
      <c r="R154" s="12"/>
      <c r="S154" s="12"/>
    </row>
    <row r="155" spans="1:19" s="1" customFormat="1" x14ac:dyDescent="0.4">
      <c r="A155" s="12"/>
      <c r="B155" s="12"/>
      <c r="C155" s="42"/>
      <c r="D155" s="12"/>
      <c r="E155" s="42"/>
      <c r="F155" s="12"/>
      <c r="G155" s="12"/>
      <c r="H155" s="12"/>
      <c r="I155" s="12"/>
      <c r="J155" s="12"/>
      <c r="K155" s="12"/>
      <c r="L155" s="42"/>
      <c r="M155" s="42"/>
      <c r="N155" s="12"/>
      <c r="O155" s="12"/>
      <c r="P155" s="12"/>
      <c r="Q155" s="12"/>
      <c r="R155" s="12"/>
      <c r="S155" s="12"/>
    </row>
    <row r="156" spans="1:19" s="1" customFormat="1" x14ac:dyDescent="0.4">
      <c r="A156" s="12"/>
      <c r="B156" s="12"/>
      <c r="C156" s="42"/>
      <c r="D156" s="12"/>
      <c r="E156" s="42"/>
      <c r="F156" s="12"/>
      <c r="G156" s="12"/>
      <c r="H156" s="12"/>
      <c r="I156" s="12"/>
      <c r="J156" s="12"/>
      <c r="K156" s="12"/>
      <c r="L156" s="42"/>
      <c r="M156" s="42"/>
      <c r="N156" s="12"/>
      <c r="O156" s="12"/>
      <c r="P156" s="12"/>
      <c r="Q156" s="12"/>
      <c r="R156" s="12"/>
      <c r="S156" s="12"/>
    </row>
    <row r="157" spans="1:19" s="1" customFormat="1" x14ac:dyDescent="0.4">
      <c r="A157" s="12"/>
      <c r="B157" s="12"/>
      <c r="C157" s="42"/>
      <c r="D157" s="12"/>
      <c r="E157" s="42"/>
      <c r="F157" s="12"/>
      <c r="G157" s="12"/>
      <c r="H157" s="12"/>
      <c r="I157" s="12"/>
      <c r="J157" s="12"/>
      <c r="K157" s="12"/>
      <c r="L157" s="42"/>
      <c r="M157" s="42"/>
      <c r="N157" s="12"/>
      <c r="O157" s="12"/>
      <c r="P157" s="12"/>
      <c r="Q157" s="12"/>
      <c r="R157" s="12"/>
      <c r="S157" s="12"/>
    </row>
    <row r="158" spans="1:19" s="1" customFormat="1" x14ac:dyDescent="0.4">
      <c r="A158" s="12"/>
      <c r="B158" s="12"/>
      <c r="C158" s="42"/>
      <c r="D158" s="12"/>
      <c r="E158" s="42"/>
      <c r="F158" s="12"/>
      <c r="G158" s="12"/>
      <c r="H158" s="12"/>
      <c r="I158" s="12"/>
      <c r="J158" s="12"/>
      <c r="K158" s="12"/>
      <c r="L158" s="42"/>
      <c r="M158" s="42"/>
      <c r="N158" s="12"/>
      <c r="O158" s="12"/>
      <c r="P158" s="12"/>
      <c r="Q158" s="12"/>
      <c r="R158" s="12"/>
      <c r="S158" s="12"/>
    </row>
    <row r="159" spans="1:19" s="1" customFormat="1" x14ac:dyDescent="0.4">
      <c r="A159" s="12"/>
      <c r="B159" s="12"/>
      <c r="C159" s="42"/>
      <c r="D159" s="12"/>
      <c r="E159" s="42"/>
      <c r="F159" s="12"/>
      <c r="G159" s="12"/>
      <c r="H159" s="12"/>
      <c r="I159" s="12"/>
      <c r="J159" s="12"/>
      <c r="K159" s="12"/>
      <c r="L159" s="42"/>
      <c r="M159" s="42"/>
      <c r="N159" s="12"/>
      <c r="O159" s="12"/>
      <c r="P159" s="12"/>
      <c r="Q159" s="12"/>
      <c r="R159" s="12"/>
      <c r="S159" s="12"/>
    </row>
    <row r="160" spans="1:19" s="1" customFormat="1" x14ac:dyDescent="0.4">
      <c r="A160" s="12"/>
      <c r="B160" s="12"/>
      <c r="C160" s="42"/>
      <c r="D160" s="12"/>
      <c r="E160" s="42"/>
      <c r="F160" s="12"/>
      <c r="G160" s="12"/>
      <c r="H160" s="12"/>
      <c r="I160" s="12"/>
      <c r="J160" s="12"/>
      <c r="K160" s="12"/>
      <c r="L160" s="42"/>
      <c r="M160" s="42"/>
      <c r="N160" s="12"/>
      <c r="O160" s="12"/>
      <c r="P160" s="12"/>
      <c r="Q160" s="12"/>
      <c r="R160" s="12"/>
      <c r="S160" s="12"/>
    </row>
    <row r="161" spans="1:19" s="1" customFormat="1" x14ac:dyDescent="0.4">
      <c r="A161" s="12"/>
      <c r="B161" s="12"/>
      <c r="C161" s="42"/>
      <c r="D161" s="12"/>
      <c r="E161" s="42"/>
      <c r="F161" s="12"/>
      <c r="G161" s="12"/>
      <c r="H161" s="12"/>
      <c r="I161" s="12"/>
      <c r="J161" s="12"/>
      <c r="K161" s="12"/>
      <c r="L161" s="42"/>
      <c r="M161" s="42"/>
      <c r="N161" s="12"/>
      <c r="O161" s="12"/>
      <c r="P161" s="12"/>
      <c r="Q161" s="12"/>
      <c r="R161" s="12"/>
      <c r="S161" s="12"/>
    </row>
    <row r="162" spans="1:19" s="1" customFormat="1" x14ac:dyDescent="0.4">
      <c r="A162" s="12"/>
      <c r="B162" s="12"/>
      <c r="C162" s="42"/>
      <c r="D162" s="12"/>
      <c r="E162" s="42"/>
      <c r="F162" s="12"/>
      <c r="G162" s="12"/>
      <c r="H162" s="12"/>
      <c r="I162" s="12"/>
      <c r="J162" s="12"/>
      <c r="K162" s="12"/>
      <c r="L162" s="42"/>
      <c r="M162" s="42"/>
      <c r="N162" s="12"/>
      <c r="O162" s="12"/>
      <c r="P162" s="12"/>
      <c r="Q162" s="12"/>
      <c r="R162" s="12"/>
      <c r="S162" s="12"/>
    </row>
    <row r="163" spans="1:19" s="1" customFormat="1" x14ac:dyDescent="0.4">
      <c r="A163" s="12"/>
      <c r="B163" s="12"/>
      <c r="C163" s="42"/>
      <c r="D163" s="12"/>
      <c r="E163" s="42"/>
      <c r="F163" s="12"/>
      <c r="G163" s="12"/>
      <c r="H163" s="12"/>
      <c r="I163" s="12"/>
      <c r="J163" s="12"/>
      <c r="K163" s="12"/>
      <c r="L163" s="42"/>
      <c r="M163" s="42"/>
      <c r="N163" s="12"/>
      <c r="O163" s="12"/>
      <c r="P163" s="12"/>
      <c r="Q163" s="12"/>
      <c r="R163" s="12"/>
      <c r="S163" s="12"/>
    </row>
    <row r="164" spans="1:19" s="1" customFormat="1" x14ac:dyDescent="0.4">
      <c r="A164" s="12"/>
      <c r="B164" s="12"/>
      <c r="C164" s="42"/>
      <c r="D164" s="12"/>
      <c r="E164" s="42"/>
      <c r="F164" s="12"/>
      <c r="G164" s="12"/>
      <c r="H164" s="12"/>
      <c r="I164" s="12"/>
      <c r="J164" s="12"/>
      <c r="K164" s="12"/>
      <c r="L164" s="42"/>
      <c r="M164" s="42"/>
      <c r="N164" s="12"/>
      <c r="O164" s="12"/>
      <c r="P164" s="12"/>
      <c r="Q164" s="12"/>
      <c r="R164" s="12"/>
      <c r="S164" s="12"/>
    </row>
    <row r="165" spans="1:19" s="1" customFormat="1" x14ac:dyDescent="0.4">
      <c r="A165" s="12"/>
      <c r="B165" s="12"/>
      <c r="C165" s="42"/>
      <c r="D165" s="12"/>
      <c r="E165" s="42"/>
      <c r="F165" s="12"/>
      <c r="G165" s="12"/>
      <c r="H165" s="12"/>
      <c r="I165" s="12"/>
      <c r="J165" s="12"/>
      <c r="K165" s="12"/>
      <c r="L165" s="42"/>
      <c r="M165" s="42"/>
      <c r="N165" s="12"/>
      <c r="O165" s="12"/>
      <c r="P165" s="12"/>
      <c r="Q165" s="12"/>
      <c r="R165" s="12"/>
      <c r="S165" s="12"/>
    </row>
    <row r="166" spans="1:19" s="1" customFormat="1" x14ac:dyDescent="0.4">
      <c r="A166" s="12"/>
      <c r="B166" s="12"/>
      <c r="C166" s="42"/>
      <c r="D166" s="12"/>
      <c r="E166" s="42"/>
      <c r="F166" s="12"/>
      <c r="G166" s="12"/>
      <c r="H166" s="12"/>
      <c r="I166" s="12"/>
      <c r="J166" s="12"/>
      <c r="K166" s="12"/>
      <c r="L166" s="42"/>
      <c r="M166" s="42"/>
      <c r="N166" s="12"/>
      <c r="O166" s="12"/>
      <c r="P166" s="12"/>
      <c r="Q166" s="12"/>
      <c r="R166" s="12"/>
      <c r="S166" s="12"/>
    </row>
    <row r="167" spans="1:19" s="1" customFormat="1" x14ac:dyDescent="0.4">
      <c r="A167" s="12"/>
      <c r="B167" s="12"/>
      <c r="C167" s="42"/>
      <c r="D167" s="12"/>
      <c r="E167" s="42"/>
      <c r="F167" s="12"/>
      <c r="G167" s="12"/>
      <c r="H167" s="12"/>
      <c r="I167" s="12"/>
      <c r="J167" s="12"/>
      <c r="K167" s="12"/>
      <c r="L167" s="42"/>
      <c r="M167" s="42"/>
      <c r="N167" s="12"/>
      <c r="O167" s="12"/>
      <c r="P167" s="12"/>
      <c r="Q167" s="12"/>
      <c r="R167" s="12"/>
      <c r="S167" s="12"/>
    </row>
    <row r="168" spans="1:19" s="1" customFormat="1" x14ac:dyDescent="0.4">
      <c r="A168" s="12"/>
      <c r="B168" s="12"/>
      <c r="C168" s="42"/>
      <c r="D168" s="12"/>
      <c r="E168" s="42"/>
      <c r="F168" s="12"/>
      <c r="G168" s="12"/>
      <c r="H168" s="12"/>
      <c r="I168" s="12"/>
      <c r="J168" s="12"/>
      <c r="K168" s="12"/>
      <c r="L168" s="42"/>
      <c r="M168" s="42"/>
      <c r="N168" s="12"/>
      <c r="O168" s="12"/>
      <c r="P168" s="12"/>
      <c r="Q168" s="12"/>
      <c r="R168" s="12"/>
      <c r="S168" s="12"/>
    </row>
    <row r="169" spans="1:19" s="1" customFormat="1" x14ac:dyDescent="0.4">
      <c r="A169" s="12"/>
      <c r="B169" s="12"/>
      <c r="C169" s="42"/>
      <c r="D169" s="12"/>
      <c r="E169" s="42"/>
      <c r="F169" s="12"/>
      <c r="G169" s="12"/>
      <c r="H169" s="12"/>
      <c r="I169" s="12"/>
      <c r="J169" s="12"/>
      <c r="K169" s="12"/>
      <c r="L169" s="42"/>
      <c r="M169" s="42"/>
      <c r="N169" s="12"/>
      <c r="O169" s="12"/>
      <c r="P169" s="12"/>
      <c r="Q169" s="12"/>
      <c r="R169" s="12"/>
      <c r="S169" s="12"/>
    </row>
    <row r="170" spans="1:19" s="1" customFormat="1" x14ac:dyDescent="0.4">
      <c r="A170" s="12"/>
      <c r="B170" s="12"/>
      <c r="C170" s="42"/>
      <c r="D170" s="12"/>
      <c r="E170" s="42"/>
      <c r="F170" s="12"/>
      <c r="G170" s="12"/>
      <c r="H170" s="12"/>
      <c r="I170" s="12"/>
      <c r="J170" s="12"/>
      <c r="K170" s="12"/>
      <c r="L170" s="42"/>
      <c r="M170" s="42"/>
      <c r="N170" s="12"/>
      <c r="O170" s="12"/>
      <c r="P170" s="12"/>
      <c r="Q170" s="12"/>
      <c r="R170" s="12"/>
      <c r="S170" s="12"/>
    </row>
    <row r="171" spans="1:19" s="1" customFormat="1" x14ac:dyDescent="0.4">
      <c r="A171" s="12"/>
      <c r="B171" s="12"/>
      <c r="C171" s="42"/>
      <c r="D171" s="12"/>
      <c r="E171" s="42"/>
      <c r="F171" s="12"/>
      <c r="G171" s="12"/>
      <c r="H171" s="12"/>
      <c r="I171" s="12"/>
      <c r="J171" s="12"/>
      <c r="K171" s="12"/>
      <c r="L171" s="42"/>
      <c r="M171" s="42"/>
      <c r="N171" s="12"/>
      <c r="O171" s="12"/>
      <c r="P171" s="12"/>
      <c r="Q171" s="12"/>
      <c r="R171" s="12"/>
      <c r="S171" s="12"/>
    </row>
    <row r="172" spans="1:19" s="1" customFormat="1" x14ac:dyDescent="0.4">
      <c r="A172" s="12"/>
      <c r="B172" s="12"/>
      <c r="C172" s="42"/>
      <c r="D172" s="12"/>
      <c r="E172" s="42"/>
      <c r="F172" s="12"/>
      <c r="G172" s="12"/>
      <c r="H172" s="12"/>
      <c r="I172" s="12"/>
      <c r="J172" s="12"/>
      <c r="K172" s="12"/>
      <c r="L172" s="42"/>
      <c r="M172" s="42"/>
      <c r="N172" s="12"/>
      <c r="O172" s="12"/>
      <c r="P172" s="12"/>
      <c r="Q172" s="12"/>
      <c r="R172" s="12"/>
      <c r="S172" s="12"/>
    </row>
    <row r="173" spans="1:19" s="1" customFormat="1" x14ac:dyDescent="0.4">
      <c r="A173" s="12"/>
      <c r="B173" s="12"/>
      <c r="C173" s="42"/>
      <c r="D173" s="12"/>
      <c r="E173" s="42"/>
      <c r="F173" s="12"/>
      <c r="G173" s="12"/>
      <c r="H173" s="12"/>
      <c r="I173" s="12"/>
      <c r="J173" s="12"/>
      <c r="K173" s="12"/>
      <c r="L173" s="42"/>
      <c r="M173" s="42"/>
      <c r="N173" s="12"/>
      <c r="O173" s="12"/>
      <c r="P173" s="12"/>
      <c r="Q173" s="12"/>
      <c r="R173" s="12"/>
      <c r="S173" s="12"/>
    </row>
    <row r="174" spans="1:19" s="1" customFormat="1" x14ac:dyDescent="0.4">
      <c r="A174" s="12"/>
      <c r="B174" s="12"/>
      <c r="C174" s="42"/>
      <c r="D174" s="12"/>
      <c r="E174" s="42"/>
      <c r="F174" s="12"/>
      <c r="G174" s="12"/>
      <c r="H174" s="12"/>
      <c r="I174" s="12"/>
      <c r="J174" s="12"/>
      <c r="K174" s="12"/>
      <c r="L174" s="42"/>
      <c r="M174" s="42"/>
      <c r="N174" s="12"/>
      <c r="O174" s="12"/>
      <c r="P174" s="12"/>
      <c r="Q174" s="12"/>
      <c r="R174" s="12"/>
      <c r="S174" s="12"/>
    </row>
    <row r="175" spans="1:19" s="1" customFormat="1" x14ac:dyDescent="0.4">
      <c r="A175" s="12"/>
      <c r="B175" s="12"/>
      <c r="C175" s="42"/>
      <c r="D175" s="12"/>
      <c r="E175" s="42"/>
      <c r="F175" s="12"/>
      <c r="G175" s="12"/>
      <c r="H175" s="12"/>
      <c r="I175" s="12"/>
      <c r="J175" s="12"/>
      <c r="K175" s="12"/>
      <c r="L175" s="42"/>
      <c r="M175" s="42"/>
      <c r="N175" s="12"/>
      <c r="O175" s="12"/>
      <c r="P175" s="12"/>
      <c r="Q175" s="12"/>
      <c r="R175" s="12"/>
      <c r="S175" s="12"/>
    </row>
    <row r="176" spans="1:19" s="1" customFormat="1" x14ac:dyDescent="0.4">
      <c r="A176" s="12"/>
      <c r="B176" s="12"/>
      <c r="C176" s="42"/>
      <c r="D176" s="12"/>
      <c r="E176" s="42"/>
      <c r="F176" s="12"/>
      <c r="G176" s="12"/>
      <c r="H176" s="12"/>
      <c r="I176" s="12"/>
      <c r="J176" s="12"/>
      <c r="K176" s="12"/>
      <c r="L176" s="42"/>
      <c r="M176" s="42"/>
      <c r="N176" s="12"/>
      <c r="O176" s="12"/>
      <c r="P176" s="12"/>
      <c r="Q176" s="12"/>
      <c r="R176" s="12"/>
      <c r="S176" s="12"/>
    </row>
    <row r="177" spans="1:19" s="1" customFormat="1" x14ac:dyDescent="0.4">
      <c r="A177" s="12"/>
      <c r="B177" s="12"/>
      <c r="C177" s="42"/>
      <c r="D177" s="12"/>
      <c r="E177" s="42"/>
      <c r="F177" s="12"/>
      <c r="G177" s="12"/>
      <c r="H177" s="12"/>
      <c r="I177" s="12"/>
      <c r="J177" s="12"/>
      <c r="K177" s="12"/>
      <c r="L177" s="42"/>
      <c r="M177" s="42"/>
      <c r="N177" s="12"/>
      <c r="O177" s="12"/>
      <c r="P177" s="12"/>
      <c r="Q177" s="12"/>
      <c r="R177" s="12"/>
      <c r="S177" s="12"/>
    </row>
    <row r="178" spans="1:19" s="1" customFormat="1" x14ac:dyDescent="0.4">
      <c r="A178" s="12"/>
      <c r="B178" s="12"/>
      <c r="C178" s="42"/>
      <c r="D178" s="12"/>
      <c r="E178" s="42"/>
      <c r="F178" s="12"/>
      <c r="G178" s="12"/>
      <c r="H178" s="12"/>
      <c r="I178" s="12"/>
      <c r="J178" s="12"/>
      <c r="K178" s="12"/>
      <c r="L178" s="42"/>
      <c r="M178" s="42"/>
      <c r="N178" s="12"/>
      <c r="O178" s="12"/>
      <c r="P178" s="12"/>
      <c r="Q178" s="12"/>
      <c r="R178" s="12"/>
      <c r="S178" s="12"/>
    </row>
    <row r="179" spans="1:19" s="1" customFormat="1" x14ac:dyDescent="0.4">
      <c r="A179" s="12"/>
      <c r="B179" s="12"/>
      <c r="C179" s="42"/>
      <c r="D179" s="12"/>
      <c r="E179" s="42"/>
      <c r="F179" s="12"/>
      <c r="G179" s="12"/>
      <c r="H179" s="12"/>
      <c r="I179" s="12"/>
      <c r="J179" s="12"/>
      <c r="K179" s="12"/>
      <c r="L179" s="42"/>
      <c r="M179" s="42"/>
      <c r="N179" s="12"/>
      <c r="O179" s="12"/>
      <c r="P179" s="12"/>
      <c r="Q179" s="12"/>
      <c r="R179" s="12"/>
      <c r="S179" s="12"/>
    </row>
    <row r="180" spans="1:19" s="1" customFormat="1" x14ac:dyDescent="0.4">
      <c r="A180" s="12"/>
      <c r="B180" s="12"/>
      <c r="C180" s="42"/>
      <c r="D180" s="12"/>
      <c r="E180" s="42"/>
      <c r="F180" s="12"/>
      <c r="G180" s="12"/>
      <c r="H180" s="12"/>
      <c r="I180" s="12"/>
      <c r="J180" s="12"/>
      <c r="K180" s="12"/>
      <c r="L180" s="42"/>
      <c r="M180" s="42"/>
      <c r="N180" s="12"/>
      <c r="O180" s="12"/>
      <c r="P180" s="12"/>
      <c r="Q180" s="12"/>
      <c r="R180" s="12"/>
      <c r="S180" s="12"/>
    </row>
    <row r="181" spans="1:19" s="1" customFormat="1" x14ac:dyDescent="0.4">
      <c r="A181" s="12"/>
      <c r="B181" s="12"/>
      <c r="C181" s="42"/>
      <c r="D181" s="12"/>
      <c r="E181" s="42"/>
      <c r="F181" s="12"/>
      <c r="G181" s="12"/>
      <c r="H181" s="12"/>
      <c r="I181" s="12"/>
      <c r="J181" s="12"/>
      <c r="K181" s="12"/>
      <c r="L181" s="42"/>
      <c r="M181" s="42"/>
      <c r="N181" s="12"/>
      <c r="O181" s="12"/>
      <c r="P181" s="12"/>
      <c r="Q181" s="12"/>
      <c r="R181" s="12"/>
      <c r="S181" s="12"/>
    </row>
    <row r="182" spans="1:19" s="1" customFormat="1" x14ac:dyDescent="0.4">
      <c r="A182" s="12"/>
      <c r="B182" s="12"/>
      <c r="C182" s="42"/>
      <c r="D182" s="12"/>
      <c r="E182" s="42"/>
      <c r="F182" s="12"/>
      <c r="G182" s="12"/>
      <c r="H182" s="12"/>
      <c r="I182" s="12"/>
      <c r="J182" s="12"/>
      <c r="K182" s="12"/>
      <c r="L182" s="42"/>
      <c r="M182" s="42"/>
      <c r="N182" s="12"/>
      <c r="O182" s="12"/>
      <c r="P182" s="12"/>
      <c r="Q182" s="12"/>
      <c r="R182" s="12"/>
      <c r="S182" s="12"/>
    </row>
    <row r="183" spans="1:19" s="1" customFormat="1" x14ac:dyDescent="0.4">
      <c r="A183" s="12"/>
      <c r="B183" s="12"/>
      <c r="C183" s="42"/>
      <c r="D183" s="12"/>
      <c r="E183" s="42"/>
      <c r="F183" s="12"/>
      <c r="G183" s="12"/>
      <c r="H183" s="12"/>
      <c r="I183" s="12"/>
      <c r="J183" s="12"/>
      <c r="K183" s="12"/>
      <c r="L183" s="42"/>
      <c r="M183" s="42"/>
      <c r="N183" s="12"/>
      <c r="O183" s="12"/>
      <c r="P183" s="12"/>
      <c r="Q183" s="12"/>
      <c r="R183" s="12"/>
      <c r="S183" s="12"/>
    </row>
    <row r="184" spans="1:19" s="1" customFormat="1" x14ac:dyDescent="0.4">
      <c r="A184" s="12"/>
      <c r="B184" s="12"/>
      <c r="C184" s="42"/>
      <c r="D184" s="12"/>
      <c r="E184" s="42"/>
      <c r="F184" s="12"/>
      <c r="G184" s="12"/>
      <c r="H184" s="12"/>
      <c r="I184" s="12"/>
      <c r="J184" s="12"/>
      <c r="K184" s="12"/>
      <c r="L184" s="42"/>
      <c r="M184" s="42"/>
      <c r="N184" s="12"/>
      <c r="O184" s="12"/>
      <c r="P184" s="12"/>
      <c r="Q184" s="12"/>
      <c r="R184" s="12"/>
      <c r="S184" s="12"/>
    </row>
    <row r="185" spans="1:19" s="1" customFormat="1" x14ac:dyDescent="0.4">
      <c r="A185" s="12"/>
      <c r="B185" s="12"/>
      <c r="C185" s="42"/>
      <c r="D185" s="12"/>
      <c r="E185" s="42"/>
      <c r="F185" s="12"/>
      <c r="G185" s="12"/>
      <c r="H185" s="12"/>
      <c r="I185" s="12"/>
      <c r="J185" s="12"/>
      <c r="K185" s="12"/>
      <c r="L185" s="42"/>
      <c r="M185" s="42"/>
      <c r="N185" s="12"/>
      <c r="O185" s="12"/>
      <c r="P185" s="12"/>
      <c r="Q185" s="12"/>
      <c r="R185" s="12"/>
      <c r="S185" s="12"/>
    </row>
    <row r="186" spans="1:19" s="1" customFormat="1" x14ac:dyDescent="0.4">
      <c r="A186" s="12"/>
      <c r="B186" s="12"/>
      <c r="C186" s="42"/>
      <c r="D186" s="12"/>
      <c r="E186" s="42"/>
      <c r="F186" s="12"/>
      <c r="G186" s="12"/>
      <c r="H186" s="12"/>
      <c r="I186" s="12"/>
      <c r="J186" s="12"/>
      <c r="K186" s="12"/>
      <c r="L186" s="42"/>
      <c r="M186" s="42"/>
      <c r="N186" s="12"/>
      <c r="O186" s="12"/>
      <c r="P186" s="12"/>
      <c r="Q186" s="12"/>
      <c r="R186" s="12"/>
      <c r="S186" s="12"/>
    </row>
    <row r="187" spans="1:19" s="1" customFormat="1" x14ac:dyDescent="0.4">
      <c r="A187" s="12"/>
      <c r="B187" s="12"/>
      <c r="C187" s="42"/>
      <c r="D187" s="12"/>
      <c r="E187" s="42"/>
      <c r="F187" s="12"/>
      <c r="G187" s="12"/>
      <c r="H187" s="12"/>
      <c r="I187" s="12"/>
      <c r="J187" s="12"/>
      <c r="K187" s="12"/>
      <c r="L187" s="42"/>
      <c r="M187" s="42"/>
      <c r="N187" s="12"/>
      <c r="O187" s="12"/>
      <c r="P187" s="12"/>
      <c r="Q187" s="12"/>
      <c r="R187" s="12"/>
      <c r="S187" s="12"/>
    </row>
    <row r="188" spans="1:19" s="1" customFormat="1" x14ac:dyDescent="0.4">
      <c r="A188" s="12"/>
      <c r="B188" s="12"/>
      <c r="C188" s="42"/>
      <c r="D188" s="12"/>
      <c r="E188" s="42"/>
      <c r="F188" s="12"/>
      <c r="G188" s="12"/>
      <c r="H188" s="12"/>
      <c r="I188" s="12"/>
      <c r="J188" s="12"/>
      <c r="K188" s="12"/>
      <c r="L188" s="42"/>
      <c r="M188" s="42"/>
      <c r="N188" s="12"/>
      <c r="O188" s="12"/>
      <c r="P188" s="12"/>
      <c r="Q188" s="12"/>
      <c r="R188" s="12"/>
      <c r="S188" s="12"/>
    </row>
    <row r="189" spans="1:19" s="1" customFormat="1" x14ac:dyDescent="0.4">
      <c r="A189" s="12"/>
      <c r="B189" s="12"/>
      <c r="C189" s="42"/>
      <c r="D189" s="12"/>
      <c r="E189" s="42"/>
      <c r="F189" s="12"/>
      <c r="G189" s="12"/>
      <c r="H189" s="12"/>
      <c r="I189" s="12"/>
      <c r="J189" s="12"/>
      <c r="K189" s="12"/>
      <c r="L189" s="42"/>
      <c r="M189" s="42"/>
      <c r="N189" s="12"/>
      <c r="O189" s="12"/>
      <c r="P189" s="12"/>
      <c r="Q189" s="12"/>
      <c r="R189" s="12"/>
      <c r="S189" s="12"/>
    </row>
    <row r="190" spans="1:19" s="1" customFormat="1" x14ac:dyDescent="0.4">
      <c r="A190" s="12"/>
      <c r="B190" s="12"/>
      <c r="C190" s="42"/>
      <c r="D190" s="12"/>
      <c r="E190" s="42"/>
      <c r="F190" s="12"/>
      <c r="G190" s="12"/>
      <c r="H190" s="12"/>
      <c r="I190" s="12"/>
      <c r="J190" s="12"/>
      <c r="K190" s="12"/>
      <c r="L190" s="42"/>
      <c r="M190" s="42"/>
      <c r="N190" s="12"/>
      <c r="O190" s="12"/>
      <c r="P190" s="12"/>
      <c r="Q190" s="12"/>
      <c r="R190" s="12"/>
      <c r="S190" s="12"/>
    </row>
    <row r="191" spans="1:19" s="1" customFormat="1" x14ac:dyDescent="0.4">
      <c r="A191" s="12"/>
      <c r="B191" s="12"/>
      <c r="C191" s="42"/>
      <c r="D191" s="12"/>
      <c r="E191" s="42"/>
      <c r="F191" s="12"/>
      <c r="G191" s="12"/>
      <c r="H191" s="12"/>
      <c r="I191" s="12"/>
      <c r="J191" s="12"/>
      <c r="K191" s="12"/>
      <c r="L191" s="42"/>
      <c r="M191" s="42"/>
      <c r="N191" s="12"/>
      <c r="O191" s="12"/>
      <c r="P191" s="12"/>
      <c r="Q191" s="12"/>
      <c r="R191" s="12"/>
      <c r="S191" s="12"/>
    </row>
    <row r="192" spans="1:19" s="1" customFormat="1" x14ac:dyDescent="0.4">
      <c r="A192" s="12"/>
      <c r="B192" s="12"/>
      <c r="C192" s="42"/>
      <c r="D192" s="12"/>
      <c r="E192" s="42"/>
      <c r="F192" s="12"/>
      <c r="G192" s="12"/>
      <c r="H192" s="12"/>
      <c r="I192" s="12"/>
      <c r="J192" s="12"/>
      <c r="K192" s="12"/>
      <c r="L192" s="42"/>
      <c r="M192" s="42"/>
      <c r="N192" s="12"/>
      <c r="O192" s="12"/>
      <c r="P192" s="12"/>
      <c r="Q192" s="12"/>
      <c r="R192" s="12"/>
      <c r="S192" s="12"/>
    </row>
    <row r="193" spans="1:19" s="1" customFormat="1" x14ac:dyDescent="0.4">
      <c r="A193" s="12"/>
      <c r="B193" s="12"/>
      <c r="C193" s="42"/>
      <c r="D193" s="12"/>
      <c r="E193" s="42"/>
      <c r="F193" s="12"/>
      <c r="G193" s="12"/>
      <c r="H193" s="12"/>
      <c r="I193" s="12"/>
      <c r="J193" s="12"/>
      <c r="K193" s="12"/>
      <c r="L193" s="42"/>
      <c r="M193" s="42"/>
      <c r="N193" s="12"/>
      <c r="O193" s="12"/>
      <c r="P193" s="12"/>
      <c r="Q193" s="12"/>
      <c r="R193" s="12"/>
      <c r="S193" s="12"/>
    </row>
    <row r="194" spans="1:19" s="1" customFormat="1" x14ac:dyDescent="0.4">
      <c r="A194" s="12"/>
      <c r="B194" s="12"/>
      <c r="C194" s="42"/>
      <c r="D194" s="12"/>
      <c r="E194" s="42"/>
      <c r="F194" s="12"/>
      <c r="G194" s="12"/>
      <c r="H194" s="12"/>
      <c r="I194" s="12"/>
      <c r="J194" s="12"/>
      <c r="K194" s="12"/>
      <c r="L194" s="42"/>
      <c r="M194" s="42"/>
      <c r="N194" s="12"/>
      <c r="O194" s="12"/>
      <c r="P194" s="12"/>
      <c r="Q194" s="12"/>
      <c r="R194" s="12"/>
      <c r="S194" s="12"/>
    </row>
    <row r="195" spans="1:19" s="1" customFormat="1" x14ac:dyDescent="0.4">
      <c r="A195" s="12"/>
      <c r="B195" s="12"/>
      <c r="C195" s="42"/>
      <c r="D195" s="12"/>
      <c r="E195" s="42"/>
      <c r="F195" s="12"/>
      <c r="G195" s="12"/>
      <c r="H195" s="12"/>
      <c r="I195" s="12"/>
      <c r="J195" s="12"/>
      <c r="K195" s="12"/>
      <c r="L195" s="42"/>
      <c r="M195" s="42"/>
      <c r="N195" s="12"/>
      <c r="O195" s="12"/>
      <c r="P195" s="12"/>
      <c r="Q195" s="12"/>
      <c r="R195" s="12"/>
      <c r="S195" s="12"/>
    </row>
    <row r="196" spans="1:19" s="1" customFormat="1" x14ac:dyDescent="0.4">
      <c r="A196" s="12"/>
      <c r="B196" s="12"/>
      <c r="C196" s="42"/>
      <c r="D196" s="12"/>
      <c r="E196" s="42"/>
      <c r="F196" s="12"/>
      <c r="G196" s="12"/>
      <c r="H196" s="12"/>
      <c r="I196" s="12"/>
      <c r="J196" s="12"/>
      <c r="K196" s="12"/>
      <c r="L196" s="42"/>
      <c r="M196" s="42"/>
      <c r="N196" s="12"/>
      <c r="O196" s="12"/>
      <c r="P196" s="12"/>
      <c r="Q196" s="12"/>
      <c r="R196" s="12"/>
      <c r="S196" s="12"/>
    </row>
    <row r="197" spans="1:19" s="1" customFormat="1" x14ac:dyDescent="0.4">
      <c r="A197" s="12"/>
      <c r="B197" s="12"/>
      <c r="C197" s="42"/>
      <c r="D197" s="12"/>
      <c r="E197" s="42"/>
      <c r="F197" s="12"/>
      <c r="G197" s="12"/>
      <c r="H197" s="12"/>
      <c r="I197" s="12"/>
      <c r="J197" s="12"/>
      <c r="K197" s="12"/>
      <c r="L197" s="42"/>
      <c r="M197" s="42"/>
      <c r="N197" s="12"/>
      <c r="O197" s="12"/>
      <c r="P197" s="12"/>
      <c r="Q197" s="12"/>
      <c r="R197" s="12"/>
      <c r="S197" s="12"/>
    </row>
    <row r="198" spans="1:19" s="1" customFormat="1" x14ac:dyDescent="0.4">
      <c r="A198" s="12"/>
      <c r="B198" s="12"/>
      <c r="C198" s="42"/>
      <c r="D198" s="12"/>
      <c r="E198" s="42"/>
      <c r="F198" s="12"/>
      <c r="G198" s="12"/>
      <c r="H198" s="12"/>
      <c r="I198" s="12"/>
      <c r="J198" s="12"/>
      <c r="K198" s="12"/>
      <c r="L198" s="42"/>
      <c r="M198" s="42"/>
      <c r="N198" s="12"/>
      <c r="O198" s="12"/>
      <c r="P198" s="12"/>
      <c r="Q198" s="12"/>
      <c r="R198" s="12"/>
      <c r="S198" s="12"/>
    </row>
    <row r="199" spans="1:19" s="1" customFormat="1" x14ac:dyDescent="0.4">
      <c r="A199" s="12"/>
      <c r="B199" s="12"/>
      <c r="C199" s="42"/>
      <c r="D199" s="12"/>
      <c r="E199" s="42"/>
      <c r="F199" s="12"/>
      <c r="G199" s="12"/>
      <c r="H199" s="12"/>
      <c r="I199" s="12"/>
      <c r="J199" s="12"/>
      <c r="K199" s="12"/>
      <c r="L199" s="42"/>
      <c r="M199" s="42"/>
      <c r="N199" s="12"/>
      <c r="O199" s="12"/>
      <c r="P199" s="12"/>
      <c r="Q199" s="12"/>
      <c r="R199" s="12"/>
      <c r="S199" s="12"/>
    </row>
    <row r="200" spans="1:19" s="1" customFormat="1" x14ac:dyDescent="0.4">
      <c r="A200" s="12"/>
      <c r="B200" s="12"/>
      <c r="C200" s="42"/>
      <c r="D200" s="12"/>
      <c r="E200" s="42"/>
      <c r="F200" s="12"/>
      <c r="G200" s="12"/>
      <c r="H200" s="12"/>
      <c r="I200" s="12"/>
      <c r="J200" s="12"/>
      <c r="K200" s="12"/>
      <c r="L200" s="42"/>
      <c r="M200" s="42"/>
      <c r="N200" s="12"/>
      <c r="O200" s="12"/>
      <c r="P200" s="12"/>
      <c r="Q200" s="12"/>
      <c r="R200" s="12"/>
      <c r="S200" s="12"/>
    </row>
    <row r="201" spans="1:19" s="1" customFormat="1" x14ac:dyDescent="0.4">
      <c r="A201" s="12"/>
      <c r="B201" s="12"/>
      <c r="C201" s="42"/>
      <c r="D201" s="12"/>
      <c r="E201" s="42"/>
      <c r="F201" s="12"/>
      <c r="G201" s="12"/>
      <c r="H201" s="12"/>
      <c r="I201" s="12"/>
      <c r="J201" s="12"/>
      <c r="K201" s="12"/>
      <c r="L201" s="42"/>
      <c r="M201" s="42"/>
      <c r="N201" s="12"/>
      <c r="O201" s="12"/>
      <c r="P201" s="12"/>
      <c r="Q201" s="12"/>
      <c r="R201" s="12"/>
      <c r="S201" s="12"/>
    </row>
    <row r="202" spans="1:19" s="1" customFormat="1" x14ac:dyDescent="0.4">
      <c r="A202" s="12"/>
      <c r="B202" s="12"/>
      <c r="C202" s="42"/>
      <c r="D202" s="12"/>
      <c r="E202" s="42"/>
      <c r="F202" s="12"/>
      <c r="G202" s="12"/>
      <c r="H202" s="12"/>
      <c r="I202" s="12"/>
      <c r="J202" s="12"/>
      <c r="K202" s="12"/>
      <c r="L202" s="42"/>
      <c r="M202" s="42"/>
      <c r="N202" s="12"/>
      <c r="O202" s="12"/>
      <c r="P202" s="12"/>
      <c r="Q202" s="12"/>
      <c r="R202" s="12"/>
      <c r="S202" s="12"/>
    </row>
    <row r="203" spans="1:19" s="1" customFormat="1" x14ac:dyDescent="0.4">
      <c r="A203" s="12"/>
      <c r="B203" s="12"/>
      <c r="C203" s="42"/>
      <c r="D203" s="12"/>
      <c r="E203" s="42"/>
      <c r="F203" s="12"/>
      <c r="G203" s="12"/>
      <c r="H203" s="12"/>
      <c r="I203" s="12"/>
      <c r="J203" s="12"/>
      <c r="K203" s="12"/>
      <c r="L203" s="42"/>
      <c r="M203" s="42"/>
      <c r="N203" s="12"/>
      <c r="O203" s="12"/>
      <c r="P203" s="12"/>
      <c r="Q203" s="12"/>
      <c r="R203" s="12"/>
      <c r="S203" s="12"/>
    </row>
    <row r="204" spans="1:19" s="1" customFormat="1" x14ac:dyDescent="0.4">
      <c r="A204" s="12"/>
      <c r="B204" s="12"/>
      <c r="C204" s="42"/>
      <c r="D204" s="12"/>
      <c r="E204" s="42"/>
      <c r="F204" s="12"/>
      <c r="G204" s="12"/>
      <c r="H204" s="12"/>
      <c r="I204" s="12"/>
      <c r="J204" s="12"/>
      <c r="K204" s="12"/>
      <c r="L204" s="42"/>
      <c r="M204" s="42"/>
      <c r="N204" s="12"/>
      <c r="O204" s="12"/>
      <c r="P204" s="12"/>
      <c r="Q204" s="12"/>
      <c r="R204" s="12"/>
      <c r="S204" s="12"/>
    </row>
    <row r="205" spans="1:19" s="1" customFormat="1" x14ac:dyDescent="0.4">
      <c r="A205" s="12"/>
      <c r="B205" s="12"/>
      <c r="C205" s="42"/>
      <c r="D205" s="12"/>
      <c r="E205" s="42"/>
      <c r="F205" s="12"/>
      <c r="G205" s="12"/>
      <c r="H205" s="12"/>
      <c r="I205" s="12"/>
      <c r="J205" s="12"/>
      <c r="K205" s="12"/>
      <c r="L205" s="42"/>
      <c r="M205" s="42"/>
      <c r="N205" s="12"/>
      <c r="O205" s="12"/>
      <c r="P205" s="12"/>
      <c r="Q205" s="12"/>
      <c r="R205" s="12"/>
      <c r="S205" s="12"/>
    </row>
    <row r="206" spans="1:19" s="1" customFormat="1" x14ac:dyDescent="0.4">
      <c r="A206" s="12"/>
      <c r="B206" s="12"/>
      <c r="C206" s="42"/>
      <c r="D206" s="12"/>
      <c r="E206" s="42"/>
      <c r="F206" s="12"/>
      <c r="G206" s="12"/>
      <c r="H206" s="12"/>
      <c r="I206" s="12"/>
      <c r="J206" s="12"/>
      <c r="K206" s="12"/>
      <c r="L206" s="42"/>
      <c r="M206" s="42"/>
      <c r="N206" s="12"/>
      <c r="O206" s="12"/>
      <c r="P206" s="12"/>
      <c r="Q206" s="12"/>
      <c r="R206" s="12"/>
      <c r="S206" s="12"/>
    </row>
    <row r="207" spans="1:19" s="1" customFormat="1" x14ac:dyDescent="0.4">
      <c r="A207" s="12"/>
      <c r="B207" s="12"/>
      <c r="C207" s="42"/>
      <c r="D207" s="12"/>
      <c r="E207" s="42"/>
      <c r="F207" s="12"/>
      <c r="G207" s="12"/>
      <c r="H207" s="12"/>
      <c r="I207" s="12"/>
      <c r="J207" s="12"/>
      <c r="K207" s="12"/>
      <c r="L207" s="42"/>
      <c r="M207" s="42"/>
      <c r="N207" s="12"/>
      <c r="O207" s="12"/>
      <c r="P207" s="12"/>
      <c r="Q207" s="12"/>
      <c r="R207" s="12"/>
      <c r="S207" s="12"/>
    </row>
    <row r="208" spans="1:19" s="1" customFormat="1" x14ac:dyDescent="0.4">
      <c r="A208" s="12"/>
      <c r="B208" s="12"/>
      <c r="C208" s="42"/>
      <c r="D208" s="12"/>
      <c r="E208" s="42"/>
      <c r="F208" s="12"/>
      <c r="G208" s="12"/>
      <c r="H208" s="12"/>
      <c r="I208" s="12"/>
      <c r="J208" s="12"/>
      <c r="K208" s="12"/>
      <c r="L208" s="42"/>
      <c r="M208" s="42"/>
      <c r="N208" s="12"/>
      <c r="O208" s="12"/>
      <c r="P208" s="12"/>
      <c r="Q208" s="12"/>
      <c r="R208" s="12"/>
      <c r="S208" s="12"/>
    </row>
    <row r="209" spans="1:19" s="1" customFormat="1" x14ac:dyDescent="0.4">
      <c r="A209" s="12"/>
      <c r="B209" s="12"/>
      <c r="C209" s="42"/>
      <c r="D209" s="12"/>
      <c r="E209" s="42"/>
      <c r="F209" s="12"/>
      <c r="G209" s="12"/>
      <c r="H209" s="12"/>
      <c r="I209" s="12"/>
      <c r="J209" s="12"/>
      <c r="K209" s="12"/>
      <c r="L209" s="42"/>
      <c r="M209" s="42"/>
      <c r="N209" s="12"/>
      <c r="O209" s="12"/>
      <c r="P209" s="12"/>
      <c r="Q209" s="12"/>
      <c r="R209" s="12"/>
      <c r="S209" s="12"/>
    </row>
    <row r="210" spans="1:19" s="1" customFormat="1" x14ac:dyDescent="0.4">
      <c r="A210" s="12"/>
      <c r="B210" s="12"/>
      <c r="C210" s="42"/>
      <c r="D210" s="12"/>
      <c r="E210" s="42"/>
      <c r="F210" s="12"/>
      <c r="G210" s="12"/>
      <c r="H210" s="12"/>
      <c r="I210" s="12"/>
      <c r="J210" s="12"/>
      <c r="K210" s="12"/>
      <c r="L210" s="42"/>
      <c r="M210" s="42"/>
      <c r="N210" s="12"/>
      <c r="O210" s="12"/>
      <c r="P210" s="12"/>
      <c r="Q210" s="12"/>
      <c r="R210" s="12"/>
      <c r="S210" s="12"/>
    </row>
    <row r="211" spans="1:19" s="1" customFormat="1" x14ac:dyDescent="0.4">
      <c r="A211" s="12"/>
      <c r="B211" s="12"/>
      <c r="C211" s="42"/>
      <c r="D211" s="12"/>
      <c r="E211" s="42"/>
      <c r="F211" s="12"/>
      <c r="G211" s="12"/>
      <c r="H211" s="12"/>
      <c r="I211" s="12"/>
      <c r="J211" s="12"/>
      <c r="K211" s="12"/>
      <c r="L211" s="42"/>
      <c r="M211" s="42"/>
      <c r="N211" s="12"/>
      <c r="O211" s="12"/>
      <c r="P211" s="12"/>
      <c r="Q211" s="12"/>
      <c r="R211" s="12"/>
      <c r="S211" s="12"/>
    </row>
    <row r="212" spans="1:19" s="1" customFormat="1" x14ac:dyDescent="0.4">
      <c r="A212" s="12"/>
      <c r="B212" s="12"/>
      <c r="C212" s="42"/>
      <c r="D212" s="12"/>
      <c r="E212" s="42"/>
      <c r="F212" s="12"/>
      <c r="G212" s="12"/>
      <c r="H212" s="12"/>
      <c r="I212" s="12"/>
      <c r="J212" s="12"/>
      <c r="K212" s="12"/>
      <c r="L212" s="42"/>
      <c r="M212" s="42"/>
      <c r="N212" s="12"/>
      <c r="O212" s="12"/>
      <c r="P212" s="12"/>
      <c r="Q212" s="12"/>
      <c r="R212" s="12"/>
      <c r="S212" s="12"/>
    </row>
    <row r="213" spans="1:19" s="1" customFormat="1" x14ac:dyDescent="0.4">
      <c r="A213" s="12"/>
      <c r="B213" s="12"/>
      <c r="C213" s="42"/>
      <c r="D213" s="12"/>
      <c r="E213" s="42"/>
      <c r="F213" s="12"/>
      <c r="G213" s="12"/>
      <c r="H213" s="12"/>
      <c r="I213" s="12"/>
      <c r="J213" s="12"/>
      <c r="K213" s="12"/>
      <c r="L213" s="42"/>
      <c r="M213" s="42"/>
      <c r="N213" s="12"/>
      <c r="O213" s="12"/>
      <c r="P213" s="12"/>
      <c r="Q213" s="12"/>
      <c r="R213" s="12"/>
      <c r="S213" s="12"/>
    </row>
    <row r="214" spans="1:19" s="1" customFormat="1" x14ac:dyDescent="0.4">
      <c r="A214" s="12"/>
      <c r="B214" s="12"/>
      <c r="C214" s="42"/>
      <c r="D214" s="12"/>
      <c r="E214" s="42"/>
      <c r="F214" s="12"/>
      <c r="G214" s="12"/>
      <c r="H214" s="12"/>
      <c r="I214" s="12"/>
      <c r="J214" s="12"/>
      <c r="K214" s="12"/>
      <c r="L214" s="42"/>
      <c r="M214" s="42"/>
      <c r="N214" s="12"/>
      <c r="O214" s="12"/>
      <c r="P214" s="12"/>
      <c r="Q214" s="12"/>
      <c r="R214" s="12"/>
      <c r="S214" s="12"/>
    </row>
    <row r="215" spans="1:19" s="1" customFormat="1" x14ac:dyDescent="0.4">
      <c r="A215" s="12"/>
      <c r="B215" s="12"/>
      <c r="C215" s="42"/>
      <c r="D215" s="12"/>
      <c r="E215" s="42"/>
      <c r="F215" s="12"/>
      <c r="G215" s="12"/>
      <c r="H215" s="12"/>
      <c r="I215" s="12"/>
      <c r="J215" s="12"/>
      <c r="K215" s="12"/>
      <c r="L215" s="42"/>
      <c r="M215" s="42"/>
      <c r="N215" s="12"/>
      <c r="O215" s="12"/>
      <c r="P215" s="12"/>
      <c r="Q215" s="12"/>
      <c r="R215" s="12"/>
      <c r="S215" s="12"/>
    </row>
    <row r="216" spans="1:19" s="1" customFormat="1" x14ac:dyDescent="0.4">
      <c r="A216" s="12"/>
      <c r="B216" s="12"/>
      <c r="C216" s="42"/>
      <c r="D216" s="12"/>
      <c r="E216" s="42"/>
      <c r="F216" s="12"/>
      <c r="G216" s="12"/>
      <c r="H216" s="12"/>
      <c r="I216" s="12"/>
      <c r="J216" s="12"/>
      <c r="K216" s="12"/>
      <c r="L216" s="42"/>
      <c r="M216" s="42"/>
      <c r="N216" s="12"/>
      <c r="O216" s="12"/>
      <c r="P216" s="12"/>
      <c r="Q216" s="12"/>
      <c r="R216" s="12"/>
      <c r="S216" s="12"/>
    </row>
    <row r="217" spans="1:19" s="1" customFormat="1" x14ac:dyDescent="0.4">
      <c r="A217" s="12"/>
      <c r="B217" s="12"/>
      <c r="C217" s="42"/>
      <c r="D217" s="12"/>
      <c r="E217" s="42"/>
      <c r="F217" s="12"/>
      <c r="G217" s="12"/>
      <c r="H217" s="12"/>
      <c r="I217" s="12"/>
      <c r="J217" s="12"/>
      <c r="K217" s="12"/>
      <c r="L217" s="42"/>
      <c r="M217" s="42"/>
      <c r="N217" s="12"/>
      <c r="O217" s="12"/>
      <c r="P217" s="12"/>
      <c r="Q217" s="12"/>
      <c r="R217" s="12"/>
      <c r="S217" s="12"/>
    </row>
    <row r="218" spans="1:19" s="1" customFormat="1" x14ac:dyDescent="0.4">
      <c r="A218" s="12"/>
      <c r="B218" s="12"/>
      <c r="C218" s="42"/>
      <c r="D218" s="12"/>
      <c r="E218" s="42"/>
      <c r="F218" s="12"/>
      <c r="G218" s="12"/>
      <c r="H218" s="12"/>
      <c r="I218" s="12"/>
      <c r="J218" s="12"/>
      <c r="K218" s="12"/>
      <c r="L218" s="42"/>
      <c r="M218" s="42"/>
      <c r="N218" s="12"/>
      <c r="O218" s="12"/>
      <c r="P218" s="12"/>
      <c r="Q218" s="12"/>
      <c r="R218" s="12"/>
      <c r="S218" s="12"/>
    </row>
    <row r="219" spans="1:19" s="1" customFormat="1" x14ac:dyDescent="0.4">
      <c r="A219" s="12"/>
      <c r="B219" s="12"/>
      <c r="C219" s="42"/>
      <c r="D219" s="12"/>
      <c r="E219" s="42"/>
      <c r="F219" s="12"/>
      <c r="G219" s="12"/>
      <c r="H219" s="12"/>
      <c r="I219" s="12"/>
      <c r="J219" s="12"/>
      <c r="K219" s="12"/>
      <c r="L219" s="42"/>
      <c r="M219" s="42"/>
      <c r="N219" s="12"/>
      <c r="O219" s="12"/>
      <c r="P219" s="12"/>
      <c r="Q219" s="12"/>
      <c r="R219" s="12"/>
      <c r="S219" s="12"/>
    </row>
    <row r="220" spans="1:19" s="1" customFormat="1" x14ac:dyDescent="0.4">
      <c r="A220" s="12"/>
      <c r="B220" s="12"/>
      <c r="C220" s="42"/>
      <c r="D220" s="12"/>
      <c r="E220" s="42"/>
      <c r="F220" s="12"/>
      <c r="G220" s="12"/>
      <c r="H220" s="12"/>
      <c r="I220" s="12"/>
      <c r="J220" s="12"/>
      <c r="K220" s="12"/>
      <c r="L220" s="42"/>
      <c r="M220" s="42"/>
      <c r="N220" s="12"/>
      <c r="O220" s="12"/>
      <c r="P220" s="12"/>
      <c r="Q220" s="12"/>
      <c r="R220" s="12"/>
      <c r="S220" s="12"/>
    </row>
    <row r="221" spans="1:19" s="1" customFormat="1" x14ac:dyDescent="0.4">
      <c r="A221" s="12"/>
      <c r="B221" s="12"/>
      <c r="C221" s="42"/>
      <c r="D221" s="12"/>
      <c r="E221" s="42"/>
      <c r="F221" s="12"/>
      <c r="G221" s="12"/>
      <c r="H221" s="12"/>
      <c r="I221" s="12"/>
      <c r="J221" s="12"/>
      <c r="K221" s="12"/>
      <c r="L221" s="42"/>
      <c r="M221" s="42"/>
      <c r="N221" s="12"/>
      <c r="O221" s="12"/>
      <c r="P221" s="12"/>
      <c r="Q221" s="12"/>
      <c r="R221" s="12"/>
      <c r="S221" s="12"/>
    </row>
    <row r="222" spans="1:19" s="1" customFormat="1" x14ac:dyDescent="0.4">
      <c r="A222" s="12"/>
      <c r="B222" s="12"/>
      <c r="C222" s="42"/>
      <c r="D222" s="12"/>
      <c r="E222" s="42"/>
      <c r="F222" s="12"/>
      <c r="G222" s="12"/>
      <c r="H222" s="12"/>
      <c r="I222" s="12"/>
      <c r="J222" s="12"/>
      <c r="K222" s="12"/>
      <c r="L222" s="42"/>
      <c r="M222" s="42"/>
      <c r="N222" s="12"/>
      <c r="O222" s="12"/>
      <c r="P222" s="12"/>
      <c r="Q222" s="12"/>
      <c r="R222" s="12"/>
      <c r="S222" s="12"/>
    </row>
    <row r="223" spans="1:19" s="1" customFormat="1" x14ac:dyDescent="0.4">
      <c r="A223" s="12"/>
      <c r="B223" s="12"/>
      <c r="C223" s="42"/>
      <c r="D223" s="12"/>
      <c r="E223" s="42"/>
      <c r="F223" s="12"/>
      <c r="G223" s="12"/>
      <c r="H223" s="12"/>
      <c r="I223" s="12"/>
      <c r="J223" s="12"/>
      <c r="K223" s="12"/>
      <c r="L223" s="42"/>
      <c r="M223" s="42"/>
      <c r="N223" s="12"/>
      <c r="O223" s="12"/>
      <c r="P223" s="12"/>
      <c r="Q223" s="12"/>
      <c r="R223" s="12"/>
      <c r="S223" s="12"/>
    </row>
    <row r="224" spans="1:19" s="1" customFormat="1" x14ac:dyDescent="0.4">
      <c r="A224" s="12"/>
      <c r="B224" s="12"/>
      <c r="C224" s="42"/>
      <c r="D224" s="12"/>
      <c r="E224" s="42"/>
      <c r="F224" s="12"/>
      <c r="G224" s="12"/>
      <c r="H224" s="12"/>
      <c r="I224" s="12"/>
      <c r="J224" s="12"/>
      <c r="K224" s="12"/>
      <c r="L224" s="42"/>
      <c r="M224" s="42"/>
      <c r="N224" s="12"/>
      <c r="O224" s="12"/>
      <c r="P224" s="12"/>
      <c r="Q224" s="12"/>
      <c r="R224" s="12"/>
      <c r="S224" s="12"/>
    </row>
    <row r="225" spans="1:19" s="1" customFormat="1" x14ac:dyDescent="0.4">
      <c r="A225" s="12"/>
      <c r="B225" s="12"/>
      <c r="C225" s="42"/>
      <c r="D225" s="12"/>
      <c r="E225" s="42"/>
      <c r="F225" s="12"/>
      <c r="G225" s="12"/>
      <c r="H225" s="12"/>
      <c r="I225" s="12"/>
      <c r="J225" s="12"/>
      <c r="K225" s="12"/>
      <c r="L225" s="42"/>
      <c r="M225" s="42"/>
      <c r="N225" s="12"/>
      <c r="O225" s="12"/>
      <c r="P225" s="12"/>
      <c r="Q225" s="12"/>
      <c r="R225" s="12"/>
      <c r="S225" s="12"/>
    </row>
    <row r="226" spans="1:19" s="1" customFormat="1" x14ac:dyDescent="0.4">
      <c r="A226" s="12"/>
      <c r="B226" s="12"/>
      <c r="C226" s="42"/>
      <c r="D226" s="12"/>
      <c r="E226" s="42"/>
      <c r="F226" s="12"/>
      <c r="G226" s="12"/>
      <c r="H226" s="12"/>
      <c r="I226" s="12"/>
      <c r="J226" s="12"/>
      <c r="K226" s="12"/>
      <c r="L226" s="42"/>
      <c r="M226" s="42"/>
      <c r="N226" s="12"/>
      <c r="O226" s="12"/>
      <c r="P226" s="12"/>
      <c r="Q226" s="12"/>
      <c r="R226" s="12"/>
      <c r="S226" s="12"/>
    </row>
    <row r="227" spans="1:19" s="1" customFormat="1" x14ac:dyDescent="0.4">
      <c r="A227" s="12"/>
      <c r="B227" s="12"/>
      <c r="C227" s="42"/>
      <c r="D227" s="12"/>
      <c r="E227" s="42"/>
      <c r="F227" s="12"/>
      <c r="G227" s="12"/>
      <c r="H227" s="12"/>
      <c r="I227" s="12"/>
      <c r="J227" s="12"/>
      <c r="K227" s="12"/>
      <c r="L227" s="42"/>
      <c r="M227" s="42"/>
      <c r="N227" s="12"/>
      <c r="O227" s="12"/>
      <c r="P227" s="12"/>
      <c r="Q227" s="12"/>
      <c r="R227" s="12"/>
      <c r="S227" s="12"/>
    </row>
    <row r="228" spans="1:19" s="1" customFormat="1" x14ac:dyDescent="0.4">
      <c r="A228" s="12"/>
      <c r="B228" s="12"/>
      <c r="C228" s="42"/>
      <c r="D228" s="12"/>
      <c r="E228" s="42"/>
      <c r="F228" s="12"/>
      <c r="G228" s="12"/>
      <c r="H228" s="12"/>
      <c r="I228" s="12"/>
      <c r="J228" s="12"/>
      <c r="K228" s="12"/>
      <c r="L228" s="42"/>
      <c r="M228" s="42"/>
      <c r="N228" s="12"/>
      <c r="O228" s="12"/>
      <c r="P228" s="12"/>
      <c r="Q228" s="12"/>
      <c r="R228" s="12"/>
      <c r="S228" s="12"/>
    </row>
    <row r="229" spans="1:19" s="1" customFormat="1" x14ac:dyDescent="0.4">
      <c r="A229" s="12"/>
      <c r="B229" s="12"/>
      <c r="C229" s="42"/>
      <c r="D229" s="12"/>
      <c r="E229" s="42"/>
      <c r="F229" s="12"/>
      <c r="G229" s="12"/>
      <c r="H229" s="12"/>
      <c r="I229" s="12"/>
      <c r="J229" s="12"/>
      <c r="K229" s="12"/>
      <c r="L229" s="42"/>
      <c r="M229" s="42"/>
      <c r="N229" s="12"/>
      <c r="O229" s="12"/>
      <c r="P229" s="12"/>
      <c r="Q229" s="12"/>
      <c r="R229" s="12"/>
      <c r="S229" s="12"/>
    </row>
    <row r="230" spans="1:19" s="1" customFormat="1" x14ac:dyDescent="0.4">
      <c r="A230" s="12"/>
      <c r="B230" s="12"/>
      <c r="C230" s="42"/>
      <c r="D230" s="12"/>
      <c r="E230" s="42"/>
      <c r="F230" s="12"/>
      <c r="G230" s="12"/>
      <c r="H230" s="12"/>
      <c r="I230" s="12"/>
      <c r="J230" s="12"/>
      <c r="K230" s="12"/>
      <c r="L230" s="42"/>
      <c r="M230" s="42"/>
      <c r="N230" s="12"/>
      <c r="O230" s="12"/>
      <c r="P230" s="12"/>
      <c r="Q230" s="12"/>
      <c r="R230" s="12"/>
      <c r="S230" s="12"/>
    </row>
    <row r="231" spans="1:19" s="1" customFormat="1" x14ac:dyDescent="0.4">
      <c r="A231" s="12"/>
      <c r="B231" s="12"/>
      <c r="C231" s="42"/>
      <c r="D231" s="12"/>
      <c r="E231" s="42"/>
      <c r="F231" s="12"/>
      <c r="G231" s="12"/>
      <c r="H231" s="12"/>
      <c r="I231" s="12"/>
      <c r="J231" s="12"/>
      <c r="K231" s="12"/>
      <c r="L231" s="42"/>
      <c r="M231" s="42"/>
      <c r="N231" s="12"/>
      <c r="O231" s="12"/>
      <c r="P231" s="12"/>
      <c r="Q231" s="12"/>
      <c r="R231" s="12"/>
      <c r="S231" s="12"/>
    </row>
    <row r="232" spans="1:19" s="1" customFormat="1" x14ac:dyDescent="0.4">
      <c r="A232" s="12"/>
      <c r="B232" s="12"/>
      <c r="C232" s="42"/>
      <c r="D232" s="12"/>
      <c r="E232" s="42"/>
      <c r="F232" s="12"/>
      <c r="G232" s="12"/>
      <c r="H232" s="12"/>
      <c r="I232" s="12"/>
      <c r="J232" s="12"/>
      <c r="K232" s="12"/>
      <c r="L232" s="42"/>
      <c r="M232" s="42"/>
      <c r="N232" s="12"/>
      <c r="O232" s="12"/>
      <c r="P232" s="12"/>
      <c r="Q232" s="12"/>
      <c r="R232" s="12"/>
      <c r="S232" s="12"/>
    </row>
    <row r="233" spans="1:19" s="1" customFormat="1" x14ac:dyDescent="0.4">
      <c r="A233" s="12"/>
      <c r="B233" s="12"/>
      <c r="C233" s="42"/>
      <c r="D233" s="12"/>
      <c r="E233" s="42"/>
      <c r="F233" s="12"/>
      <c r="G233" s="12"/>
      <c r="H233" s="12"/>
      <c r="I233" s="12"/>
      <c r="J233" s="12"/>
      <c r="K233" s="12"/>
      <c r="L233" s="42"/>
      <c r="M233" s="42"/>
      <c r="N233" s="12"/>
      <c r="O233" s="12"/>
      <c r="P233" s="12"/>
      <c r="Q233" s="12"/>
      <c r="R233" s="12"/>
      <c r="S233" s="12"/>
    </row>
    <row r="234" spans="1:19" s="1" customFormat="1" x14ac:dyDescent="0.4">
      <c r="A234" s="12"/>
      <c r="B234" s="12"/>
      <c r="C234" s="42"/>
      <c r="D234" s="12"/>
      <c r="E234" s="42"/>
      <c r="F234" s="12"/>
      <c r="G234" s="12"/>
      <c r="H234" s="12"/>
      <c r="I234" s="12"/>
      <c r="J234" s="12"/>
      <c r="K234" s="12"/>
      <c r="L234" s="42"/>
      <c r="M234" s="42"/>
      <c r="N234" s="12"/>
      <c r="O234" s="12"/>
      <c r="P234" s="12"/>
      <c r="Q234" s="12"/>
      <c r="R234" s="12"/>
      <c r="S234" s="12"/>
    </row>
    <row r="235" spans="1:19" s="1" customFormat="1" x14ac:dyDescent="0.4">
      <c r="A235" s="12"/>
      <c r="B235" s="12"/>
      <c r="C235" s="42"/>
      <c r="D235" s="12"/>
      <c r="E235" s="42"/>
      <c r="F235" s="12"/>
      <c r="G235" s="12"/>
      <c r="H235" s="12"/>
      <c r="I235" s="12"/>
      <c r="J235" s="12"/>
      <c r="K235" s="12"/>
      <c r="L235" s="42"/>
      <c r="M235" s="42"/>
      <c r="N235" s="12"/>
      <c r="O235" s="12"/>
      <c r="P235" s="12"/>
      <c r="Q235" s="12"/>
      <c r="R235" s="12"/>
      <c r="S235" s="12"/>
    </row>
    <row r="236" spans="1:19" s="1" customFormat="1" x14ac:dyDescent="0.4">
      <c r="A236" s="12"/>
      <c r="B236" s="12"/>
      <c r="C236" s="42"/>
      <c r="D236" s="12"/>
      <c r="E236" s="42"/>
      <c r="F236" s="12"/>
      <c r="G236" s="12"/>
      <c r="H236" s="12"/>
      <c r="I236" s="12"/>
      <c r="J236" s="12"/>
      <c r="K236" s="12"/>
      <c r="L236" s="42"/>
      <c r="M236" s="42"/>
      <c r="N236" s="12"/>
      <c r="O236" s="12"/>
      <c r="P236" s="12"/>
      <c r="Q236" s="12"/>
      <c r="R236" s="12"/>
      <c r="S236" s="12"/>
    </row>
    <row r="237" spans="1:19" s="1" customFormat="1" x14ac:dyDescent="0.4">
      <c r="A237" s="12"/>
      <c r="B237" s="12"/>
      <c r="C237" s="42"/>
      <c r="D237" s="12"/>
      <c r="E237" s="42"/>
      <c r="F237" s="12"/>
      <c r="G237" s="12"/>
      <c r="H237" s="12"/>
      <c r="I237" s="12"/>
      <c r="J237" s="12"/>
      <c r="K237" s="12"/>
      <c r="L237" s="42"/>
      <c r="M237" s="42"/>
      <c r="N237" s="12"/>
      <c r="O237" s="12"/>
      <c r="P237" s="12"/>
      <c r="Q237" s="12"/>
      <c r="R237" s="12"/>
      <c r="S237" s="12"/>
    </row>
    <row r="238" spans="1:19" s="1" customFormat="1" x14ac:dyDescent="0.4">
      <c r="A238" s="12"/>
      <c r="B238" s="12"/>
      <c r="C238" s="42"/>
      <c r="D238" s="12"/>
      <c r="E238" s="42"/>
      <c r="F238" s="12"/>
      <c r="G238" s="12"/>
      <c r="H238" s="12"/>
      <c r="I238" s="12"/>
      <c r="J238" s="12"/>
      <c r="K238" s="12"/>
      <c r="L238" s="42"/>
      <c r="M238" s="42"/>
      <c r="N238" s="12"/>
      <c r="O238" s="12"/>
      <c r="P238" s="12"/>
      <c r="Q238" s="12"/>
      <c r="R238" s="12"/>
      <c r="S238" s="12"/>
    </row>
    <row r="239" spans="1:19" s="1" customFormat="1" x14ac:dyDescent="0.4">
      <c r="A239" s="12"/>
      <c r="B239" s="12"/>
      <c r="C239" s="42"/>
      <c r="D239" s="12"/>
      <c r="E239" s="42"/>
      <c r="F239" s="12"/>
      <c r="G239" s="12"/>
      <c r="H239" s="12"/>
      <c r="I239" s="12"/>
      <c r="J239" s="12"/>
      <c r="K239" s="12"/>
      <c r="L239" s="42"/>
      <c r="M239" s="42"/>
      <c r="N239" s="12"/>
      <c r="O239" s="12"/>
      <c r="P239" s="12"/>
      <c r="Q239" s="12"/>
      <c r="R239" s="12"/>
      <c r="S239" s="12"/>
    </row>
    <row r="240" spans="1:19" s="1" customFormat="1" x14ac:dyDescent="0.4">
      <c r="A240" s="12"/>
      <c r="B240" s="12"/>
      <c r="C240" s="42"/>
      <c r="D240" s="12"/>
      <c r="E240" s="42"/>
      <c r="F240" s="12"/>
      <c r="G240" s="12"/>
      <c r="H240" s="12"/>
      <c r="I240" s="12"/>
      <c r="J240" s="12"/>
      <c r="K240" s="12"/>
      <c r="L240" s="42"/>
      <c r="M240" s="42"/>
      <c r="N240" s="12"/>
      <c r="O240" s="12"/>
      <c r="P240" s="12"/>
      <c r="Q240" s="12"/>
      <c r="R240" s="12"/>
      <c r="S240" s="12"/>
    </row>
    <row r="241" spans="1:19" s="1" customFormat="1" x14ac:dyDescent="0.4">
      <c r="A241" s="12"/>
      <c r="B241" s="12"/>
      <c r="C241" s="42"/>
      <c r="D241" s="12"/>
      <c r="E241" s="42"/>
      <c r="F241" s="12"/>
      <c r="G241" s="12"/>
      <c r="H241" s="12"/>
      <c r="I241" s="12"/>
      <c r="J241" s="12"/>
      <c r="K241" s="12"/>
      <c r="L241" s="42"/>
      <c r="M241" s="42"/>
      <c r="N241" s="12"/>
      <c r="O241" s="12"/>
      <c r="P241" s="12"/>
      <c r="Q241" s="12"/>
      <c r="R241" s="12"/>
      <c r="S241" s="12"/>
    </row>
    <row r="242" spans="1:19" s="1" customFormat="1" x14ac:dyDescent="0.4">
      <c r="A242" s="12"/>
      <c r="B242" s="12"/>
      <c r="C242" s="42"/>
      <c r="D242" s="12"/>
      <c r="E242" s="42"/>
      <c r="F242" s="12"/>
      <c r="G242" s="12"/>
      <c r="H242" s="12"/>
      <c r="I242" s="12"/>
      <c r="J242" s="12"/>
      <c r="K242" s="12"/>
      <c r="L242" s="42"/>
      <c r="M242" s="42"/>
      <c r="N242" s="12"/>
      <c r="O242" s="12"/>
      <c r="P242" s="12"/>
      <c r="Q242" s="12"/>
      <c r="R242" s="12"/>
      <c r="S242" s="12"/>
    </row>
    <row r="243" spans="1:19" s="1" customFormat="1" x14ac:dyDescent="0.4">
      <c r="A243" s="12"/>
      <c r="B243" s="12"/>
      <c r="C243" s="42"/>
      <c r="D243" s="12"/>
      <c r="E243" s="42"/>
      <c r="F243" s="12"/>
      <c r="G243" s="12"/>
      <c r="H243" s="12"/>
      <c r="I243" s="12"/>
      <c r="J243" s="12"/>
      <c r="K243" s="12"/>
      <c r="L243" s="42"/>
      <c r="M243" s="42"/>
      <c r="N243" s="12"/>
      <c r="O243" s="12"/>
      <c r="P243" s="12"/>
      <c r="Q243" s="12"/>
      <c r="R243" s="12"/>
      <c r="S243" s="12"/>
    </row>
    <row r="244" spans="1:19" s="1" customFormat="1" x14ac:dyDescent="0.4">
      <c r="A244" s="12"/>
      <c r="B244" s="12"/>
      <c r="C244" s="42"/>
      <c r="D244" s="12"/>
      <c r="E244" s="42"/>
      <c r="F244" s="12"/>
      <c r="G244" s="12"/>
      <c r="H244" s="12"/>
      <c r="I244" s="12"/>
      <c r="J244" s="12"/>
      <c r="K244" s="12"/>
      <c r="L244" s="42"/>
      <c r="M244" s="42"/>
      <c r="N244" s="12"/>
      <c r="O244" s="12"/>
      <c r="P244" s="12"/>
      <c r="Q244" s="12"/>
      <c r="R244" s="12"/>
      <c r="S244" s="12"/>
    </row>
    <row r="245" spans="1:19" s="1" customFormat="1" x14ac:dyDescent="0.4">
      <c r="A245" s="12"/>
      <c r="B245" s="12"/>
      <c r="C245" s="42"/>
      <c r="D245" s="12"/>
      <c r="E245" s="42"/>
      <c r="F245" s="12"/>
      <c r="G245" s="12"/>
      <c r="H245" s="12"/>
      <c r="I245" s="12"/>
      <c r="J245" s="12"/>
      <c r="K245" s="12"/>
      <c r="L245" s="42"/>
      <c r="M245" s="42"/>
      <c r="N245" s="12"/>
      <c r="O245" s="12"/>
      <c r="P245" s="12"/>
      <c r="Q245" s="12"/>
      <c r="R245" s="12"/>
      <c r="S245" s="12"/>
    </row>
    <row r="246" spans="1:19" s="1" customFormat="1" x14ac:dyDescent="0.4">
      <c r="A246" s="12"/>
      <c r="B246" s="12"/>
      <c r="C246" s="42"/>
      <c r="D246" s="12"/>
      <c r="E246" s="42"/>
      <c r="F246" s="12"/>
      <c r="G246" s="12"/>
      <c r="H246" s="12"/>
      <c r="I246" s="12"/>
      <c r="J246" s="12"/>
      <c r="K246" s="12"/>
      <c r="L246" s="42"/>
      <c r="M246" s="42"/>
      <c r="N246" s="12"/>
      <c r="O246" s="12"/>
      <c r="P246" s="12"/>
      <c r="Q246" s="12"/>
      <c r="R246" s="12"/>
      <c r="S246" s="12"/>
    </row>
    <row r="247" spans="1:19" s="1" customFormat="1" x14ac:dyDescent="0.4">
      <c r="A247" s="12"/>
      <c r="B247" s="12"/>
      <c r="C247" s="42"/>
      <c r="D247" s="12"/>
      <c r="E247" s="42"/>
      <c r="F247" s="12"/>
      <c r="G247" s="12"/>
      <c r="H247" s="12"/>
      <c r="I247" s="12"/>
      <c r="J247" s="12"/>
      <c r="K247" s="12"/>
      <c r="L247" s="42"/>
      <c r="M247" s="42"/>
      <c r="N247" s="12"/>
      <c r="O247" s="12"/>
      <c r="P247" s="12"/>
      <c r="Q247" s="12"/>
      <c r="R247" s="12"/>
      <c r="S247" s="12"/>
    </row>
    <row r="248" spans="1:19" s="1" customFormat="1" x14ac:dyDescent="0.4">
      <c r="A248" s="12"/>
      <c r="B248" s="12"/>
      <c r="C248" s="42"/>
      <c r="D248" s="12"/>
      <c r="E248" s="42"/>
      <c r="F248" s="12"/>
      <c r="G248" s="12"/>
      <c r="H248" s="12"/>
      <c r="I248" s="12"/>
      <c r="J248" s="12"/>
      <c r="K248" s="12"/>
      <c r="L248" s="42"/>
      <c r="M248" s="42"/>
      <c r="N248" s="12"/>
      <c r="O248" s="12"/>
      <c r="P248" s="12"/>
      <c r="Q248" s="12"/>
      <c r="R248" s="12"/>
      <c r="S248" s="12"/>
    </row>
    <row r="249" spans="1:19" s="1" customFormat="1" x14ac:dyDescent="0.4">
      <c r="A249" s="12"/>
      <c r="B249" s="12"/>
      <c r="C249" s="42"/>
      <c r="D249" s="12"/>
      <c r="E249" s="42"/>
      <c r="F249" s="12"/>
      <c r="G249" s="12"/>
      <c r="H249" s="12"/>
      <c r="I249" s="12"/>
      <c r="J249" s="12"/>
      <c r="K249" s="12"/>
      <c r="L249" s="42"/>
      <c r="M249" s="42"/>
      <c r="N249" s="12"/>
      <c r="O249" s="12"/>
      <c r="P249" s="12"/>
      <c r="Q249" s="12"/>
      <c r="R249" s="12"/>
      <c r="S249" s="12"/>
    </row>
    <row r="250" spans="1:19" s="1" customFormat="1" x14ac:dyDescent="0.4">
      <c r="A250" s="12"/>
      <c r="B250" s="12"/>
      <c r="C250" s="42"/>
      <c r="D250" s="12"/>
      <c r="E250" s="42"/>
      <c r="F250" s="12"/>
      <c r="G250" s="12"/>
      <c r="H250" s="12"/>
      <c r="I250" s="12"/>
      <c r="J250" s="12"/>
      <c r="K250" s="12"/>
      <c r="L250" s="42"/>
      <c r="M250" s="42"/>
      <c r="N250" s="12"/>
      <c r="O250" s="12"/>
      <c r="P250" s="12"/>
      <c r="Q250" s="12"/>
      <c r="R250" s="12"/>
      <c r="S250" s="12"/>
    </row>
    <row r="251" spans="1:19" s="1" customFormat="1" x14ac:dyDescent="0.4">
      <c r="A251" s="12"/>
      <c r="B251" s="12"/>
      <c r="C251" s="42"/>
      <c r="D251" s="12"/>
      <c r="E251" s="42"/>
      <c r="F251" s="12"/>
      <c r="G251" s="12"/>
      <c r="H251" s="12"/>
      <c r="I251" s="12"/>
      <c r="J251" s="12"/>
      <c r="K251" s="12"/>
      <c r="L251" s="42"/>
      <c r="M251" s="42"/>
      <c r="N251" s="12"/>
      <c r="O251" s="12"/>
      <c r="P251" s="12"/>
      <c r="Q251" s="12"/>
      <c r="R251" s="12"/>
      <c r="S251" s="12"/>
    </row>
    <row r="252" spans="1:19" s="1" customFormat="1" x14ac:dyDescent="0.4">
      <c r="A252" s="12"/>
      <c r="B252" s="12"/>
      <c r="C252" s="42"/>
      <c r="D252" s="12"/>
      <c r="E252" s="42"/>
      <c r="F252" s="12"/>
      <c r="G252" s="12"/>
      <c r="H252" s="12"/>
      <c r="I252" s="12"/>
      <c r="J252" s="12"/>
      <c r="K252" s="12"/>
      <c r="L252" s="42"/>
      <c r="M252" s="42"/>
      <c r="N252" s="12"/>
      <c r="O252" s="12"/>
      <c r="P252" s="12"/>
      <c r="Q252" s="12"/>
      <c r="R252" s="12"/>
      <c r="S252" s="12"/>
    </row>
    <row r="253" spans="1:19" s="1" customFormat="1" x14ac:dyDescent="0.4">
      <c r="A253" s="12"/>
      <c r="B253" s="12"/>
      <c r="C253" s="42"/>
      <c r="D253" s="12"/>
      <c r="E253" s="42"/>
      <c r="F253" s="12"/>
      <c r="G253" s="12"/>
      <c r="H253" s="12"/>
      <c r="I253" s="12"/>
      <c r="J253" s="12"/>
      <c r="K253" s="12"/>
      <c r="L253" s="42"/>
      <c r="M253" s="42"/>
      <c r="N253" s="12"/>
      <c r="O253" s="12"/>
      <c r="P253" s="12"/>
      <c r="Q253" s="12"/>
      <c r="R253" s="12"/>
      <c r="S253" s="12"/>
    </row>
    <row r="254" spans="1:19" s="1" customFormat="1" x14ac:dyDescent="0.4">
      <c r="A254" s="12"/>
      <c r="B254" s="12"/>
      <c r="C254" s="42"/>
      <c r="D254" s="12"/>
      <c r="E254" s="42"/>
      <c r="F254" s="12"/>
      <c r="G254" s="12"/>
      <c r="H254" s="12"/>
      <c r="I254" s="12"/>
      <c r="J254" s="12"/>
      <c r="K254" s="12"/>
      <c r="L254" s="42"/>
      <c r="M254" s="42"/>
      <c r="N254" s="12"/>
      <c r="O254" s="12"/>
      <c r="P254" s="12"/>
      <c r="Q254" s="12"/>
      <c r="R254" s="12"/>
      <c r="S254" s="12"/>
    </row>
    <row r="255" spans="1:19" s="1" customFormat="1" x14ac:dyDescent="0.4">
      <c r="A255" s="12"/>
      <c r="B255" s="12"/>
      <c r="C255" s="42"/>
      <c r="D255" s="12"/>
      <c r="E255" s="42"/>
      <c r="F255" s="12"/>
      <c r="G255" s="12"/>
      <c r="H255" s="12"/>
      <c r="I255" s="12"/>
      <c r="J255" s="12"/>
      <c r="K255" s="12"/>
      <c r="L255" s="42"/>
      <c r="M255" s="42"/>
      <c r="N255" s="12"/>
      <c r="O255" s="12"/>
      <c r="P255" s="12"/>
      <c r="Q255" s="12"/>
      <c r="R255" s="12"/>
      <c r="S255" s="12"/>
    </row>
    <row r="256" spans="1:19" s="1" customFormat="1" x14ac:dyDescent="0.4">
      <c r="A256" s="12"/>
      <c r="B256" s="12"/>
      <c r="C256" s="42"/>
      <c r="D256" s="12"/>
      <c r="E256" s="42"/>
      <c r="F256" s="12"/>
      <c r="G256" s="12"/>
      <c r="H256" s="12"/>
      <c r="I256" s="12"/>
      <c r="J256" s="12"/>
      <c r="K256" s="12"/>
      <c r="L256" s="42"/>
      <c r="M256" s="42"/>
      <c r="N256" s="12"/>
      <c r="O256" s="12"/>
      <c r="P256" s="12"/>
      <c r="Q256" s="12"/>
      <c r="R256" s="12"/>
      <c r="S256" s="12"/>
    </row>
    <row r="257" spans="1:19" s="1" customFormat="1" x14ac:dyDescent="0.4">
      <c r="A257" s="12"/>
      <c r="B257" s="12"/>
      <c r="C257" s="42"/>
      <c r="D257" s="12"/>
      <c r="E257" s="42"/>
      <c r="F257" s="12"/>
      <c r="G257" s="12"/>
      <c r="H257" s="12"/>
      <c r="I257" s="12"/>
      <c r="J257" s="12"/>
      <c r="K257" s="12"/>
      <c r="L257" s="42"/>
      <c r="M257" s="42"/>
      <c r="N257" s="12"/>
      <c r="O257" s="12"/>
      <c r="P257" s="12"/>
      <c r="Q257" s="12"/>
      <c r="R257" s="12"/>
      <c r="S257" s="12"/>
    </row>
    <row r="258" spans="1:19" s="1" customFormat="1" x14ac:dyDescent="0.4">
      <c r="A258" s="12"/>
      <c r="B258" s="12"/>
      <c r="C258" s="42"/>
      <c r="D258" s="12"/>
      <c r="E258" s="42"/>
      <c r="F258" s="12"/>
      <c r="G258" s="12"/>
      <c r="H258" s="12"/>
      <c r="I258" s="12"/>
      <c r="J258" s="12"/>
      <c r="K258" s="12"/>
      <c r="L258" s="42"/>
      <c r="M258" s="42"/>
      <c r="N258" s="12"/>
      <c r="O258" s="12"/>
      <c r="P258" s="12"/>
      <c r="Q258" s="12"/>
      <c r="R258" s="12"/>
      <c r="S258" s="12"/>
    </row>
    <row r="259" spans="1:19" s="1" customFormat="1" x14ac:dyDescent="0.4">
      <c r="A259" s="12"/>
      <c r="B259" s="12"/>
      <c r="C259" s="42"/>
      <c r="D259" s="12"/>
      <c r="E259" s="42"/>
      <c r="F259" s="12"/>
      <c r="G259" s="12"/>
      <c r="H259" s="12"/>
      <c r="I259" s="12"/>
      <c r="J259" s="12"/>
      <c r="K259" s="12"/>
      <c r="L259" s="42"/>
      <c r="M259" s="42"/>
      <c r="N259" s="12"/>
      <c r="O259" s="12"/>
      <c r="P259" s="12"/>
      <c r="Q259" s="12"/>
      <c r="R259" s="12"/>
      <c r="S259" s="12"/>
    </row>
    <row r="260" spans="1:19" s="1" customFormat="1" x14ac:dyDescent="0.4">
      <c r="A260" s="12"/>
      <c r="B260" s="12"/>
      <c r="C260" s="42"/>
      <c r="D260" s="12"/>
      <c r="E260" s="42"/>
      <c r="F260" s="12"/>
      <c r="G260" s="12"/>
      <c r="H260" s="12"/>
      <c r="I260" s="12"/>
      <c r="J260" s="12"/>
      <c r="K260" s="12"/>
      <c r="L260" s="42"/>
      <c r="M260" s="42"/>
      <c r="N260" s="12"/>
      <c r="O260" s="12"/>
      <c r="P260" s="12"/>
      <c r="Q260" s="12"/>
      <c r="R260" s="12"/>
      <c r="S260" s="12"/>
    </row>
    <row r="261" spans="1:19" s="1" customFormat="1" x14ac:dyDescent="0.4">
      <c r="A261" s="12"/>
      <c r="B261" s="12"/>
      <c r="C261" s="42"/>
      <c r="D261" s="12"/>
      <c r="E261" s="42"/>
      <c r="F261" s="12"/>
      <c r="G261" s="12"/>
      <c r="H261" s="12"/>
      <c r="I261" s="12"/>
      <c r="J261" s="12"/>
      <c r="K261" s="12"/>
      <c r="L261" s="42"/>
      <c r="M261" s="42"/>
      <c r="N261" s="12"/>
      <c r="O261" s="12"/>
      <c r="P261" s="12"/>
      <c r="Q261" s="12"/>
      <c r="R261" s="12"/>
      <c r="S261" s="12"/>
    </row>
    <row r="262" spans="1:19" s="1" customFormat="1" x14ac:dyDescent="0.4">
      <c r="A262" s="12"/>
      <c r="B262" s="12"/>
      <c r="C262" s="42"/>
      <c r="D262" s="12"/>
      <c r="E262" s="42"/>
      <c r="F262" s="12"/>
      <c r="G262" s="12"/>
      <c r="H262" s="12"/>
      <c r="I262" s="12"/>
      <c r="J262" s="12"/>
      <c r="K262" s="12"/>
      <c r="L262" s="42"/>
      <c r="M262" s="42"/>
      <c r="N262" s="12"/>
      <c r="O262" s="12"/>
      <c r="P262" s="12"/>
      <c r="Q262" s="12"/>
      <c r="R262" s="12"/>
      <c r="S262" s="12"/>
    </row>
    <row r="263" spans="1:19" s="1" customFormat="1" x14ac:dyDescent="0.4">
      <c r="A263" s="12"/>
      <c r="B263" s="12"/>
      <c r="C263" s="42"/>
      <c r="D263" s="12"/>
      <c r="E263" s="42"/>
      <c r="F263" s="12"/>
      <c r="G263" s="12"/>
      <c r="H263" s="12"/>
      <c r="I263" s="12"/>
      <c r="J263" s="12"/>
      <c r="K263" s="12"/>
      <c r="L263" s="42"/>
      <c r="M263" s="42"/>
      <c r="N263" s="12"/>
      <c r="O263" s="12"/>
      <c r="P263" s="12"/>
      <c r="Q263" s="12"/>
      <c r="R263" s="12"/>
      <c r="S263" s="12"/>
    </row>
    <row r="264" spans="1:19" s="1" customFormat="1" x14ac:dyDescent="0.4">
      <c r="A264" s="12"/>
      <c r="B264" s="12"/>
      <c r="C264" s="42"/>
      <c r="D264" s="12"/>
      <c r="E264" s="42"/>
      <c r="F264" s="12"/>
      <c r="G264" s="12"/>
      <c r="H264" s="12"/>
      <c r="I264" s="12"/>
      <c r="J264" s="12"/>
      <c r="K264" s="12"/>
      <c r="L264" s="42"/>
      <c r="M264" s="42"/>
      <c r="N264" s="12"/>
      <c r="O264" s="12"/>
      <c r="P264" s="12"/>
      <c r="Q264" s="12"/>
      <c r="R264" s="12"/>
      <c r="S264" s="12"/>
    </row>
    <row r="265" spans="1:19" s="1" customFormat="1" x14ac:dyDescent="0.4">
      <c r="A265" s="12"/>
      <c r="B265" s="12"/>
      <c r="C265" s="42"/>
      <c r="D265" s="12"/>
      <c r="E265" s="42"/>
      <c r="F265" s="12"/>
      <c r="G265" s="12"/>
      <c r="H265" s="12"/>
      <c r="I265" s="12"/>
      <c r="J265" s="12"/>
      <c r="K265" s="12"/>
      <c r="L265" s="42"/>
      <c r="M265" s="42"/>
      <c r="N265" s="12"/>
      <c r="O265" s="12"/>
      <c r="P265" s="12"/>
      <c r="Q265" s="12"/>
      <c r="R265" s="12"/>
      <c r="S265" s="12"/>
    </row>
    <row r="266" spans="1:19" s="1" customFormat="1" x14ac:dyDescent="0.4">
      <c r="A266" s="12"/>
      <c r="B266" s="12"/>
      <c r="C266" s="42"/>
      <c r="D266" s="12"/>
      <c r="E266" s="42"/>
      <c r="F266" s="12"/>
      <c r="G266" s="12"/>
      <c r="H266" s="12"/>
      <c r="I266" s="12"/>
      <c r="J266" s="12"/>
      <c r="K266" s="12"/>
      <c r="L266" s="42"/>
      <c r="M266" s="42"/>
      <c r="N266" s="12"/>
      <c r="O266" s="12"/>
      <c r="P266" s="12"/>
      <c r="Q266" s="12"/>
      <c r="R266" s="12"/>
      <c r="S266" s="12"/>
    </row>
    <row r="267" spans="1:19" s="1" customFormat="1" x14ac:dyDescent="0.4">
      <c r="A267" s="12"/>
      <c r="B267" s="12"/>
      <c r="C267" s="42"/>
      <c r="D267" s="12"/>
      <c r="E267" s="42"/>
      <c r="F267" s="12"/>
      <c r="G267" s="12"/>
      <c r="H267" s="12"/>
      <c r="I267" s="12"/>
      <c r="J267" s="12"/>
      <c r="K267" s="12"/>
      <c r="L267" s="42"/>
      <c r="M267" s="42"/>
      <c r="N267" s="12"/>
      <c r="O267" s="12"/>
      <c r="P267" s="12"/>
      <c r="Q267" s="12"/>
      <c r="R267" s="12"/>
      <c r="S267" s="12"/>
    </row>
    <row r="268" spans="1:19" s="1" customFormat="1" x14ac:dyDescent="0.4">
      <c r="A268" s="12"/>
      <c r="B268" s="12"/>
      <c r="C268" s="42"/>
      <c r="D268" s="12"/>
      <c r="E268" s="42"/>
      <c r="F268" s="12"/>
      <c r="G268" s="12"/>
      <c r="H268" s="12"/>
      <c r="I268" s="12"/>
      <c r="J268" s="12"/>
      <c r="K268" s="12"/>
      <c r="L268" s="42"/>
      <c r="M268" s="49"/>
      <c r="N268" s="49"/>
      <c r="O268" s="12"/>
      <c r="P268" s="12"/>
      <c r="Q268" s="12"/>
      <c r="R268" s="12"/>
      <c r="S268" s="12"/>
    </row>
    <row r="269" spans="1:19" s="1" customFormat="1" x14ac:dyDescent="0.4">
      <c r="A269" s="12"/>
      <c r="B269" s="12"/>
      <c r="C269" s="42"/>
      <c r="D269" s="12"/>
      <c r="E269" s="12"/>
      <c r="F269" s="12"/>
      <c r="G269" s="12"/>
      <c r="H269" s="12"/>
      <c r="I269" s="12"/>
      <c r="J269" s="12"/>
      <c r="K269" s="12"/>
      <c r="L269" s="42"/>
      <c r="M269" s="49"/>
      <c r="N269" s="49"/>
      <c r="O269" s="12"/>
      <c r="P269" s="12"/>
      <c r="Q269" s="12"/>
      <c r="R269" s="12"/>
      <c r="S269" s="12"/>
    </row>
    <row r="270" spans="1:19" s="1" customFormat="1" x14ac:dyDescent="0.4">
      <c r="A270" s="12"/>
      <c r="B270" s="12"/>
      <c r="C270" s="42"/>
      <c r="D270" s="12"/>
      <c r="E270" s="12"/>
      <c r="F270" s="12"/>
      <c r="G270" s="12"/>
      <c r="H270" s="12"/>
      <c r="I270" s="12"/>
      <c r="J270" s="12"/>
      <c r="K270" s="12"/>
      <c r="L270" s="42"/>
      <c r="M270" s="49"/>
      <c r="N270" s="49"/>
      <c r="O270" s="12"/>
      <c r="P270" s="12"/>
      <c r="Q270" s="12"/>
      <c r="R270" s="12"/>
      <c r="S270" s="12"/>
    </row>
    <row r="271" spans="1:19" s="1" customFormat="1" x14ac:dyDescent="0.4">
      <c r="A271" s="12"/>
      <c r="B271" s="12"/>
      <c r="C271" s="42"/>
      <c r="D271" s="12"/>
      <c r="E271" s="12"/>
      <c r="F271" s="12"/>
      <c r="G271" s="12"/>
      <c r="H271" s="12"/>
      <c r="I271" s="12"/>
      <c r="J271" s="12"/>
      <c r="K271" s="12"/>
      <c r="L271" s="42"/>
      <c r="M271" s="49"/>
      <c r="N271" s="49"/>
      <c r="O271" s="12"/>
      <c r="P271" s="12"/>
      <c r="Q271" s="12"/>
      <c r="R271" s="12"/>
      <c r="S271" s="12"/>
    </row>
    <row r="272" spans="1:19" s="1" customFormat="1" x14ac:dyDescent="0.4">
      <c r="A272" s="12"/>
      <c r="B272" s="12"/>
      <c r="C272" s="42"/>
      <c r="D272" s="12"/>
      <c r="E272" s="12"/>
      <c r="F272" s="12"/>
      <c r="G272" s="12"/>
      <c r="H272" s="12"/>
      <c r="I272" s="12"/>
      <c r="J272" s="12"/>
      <c r="K272" s="12"/>
      <c r="L272" s="42"/>
      <c r="M272" s="49"/>
      <c r="N272" s="49"/>
      <c r="O272" s="12"/>
      <c r="P272" s="12"/>
      <c r="Q272" s="12"/>
      <c r="R272" s="12"/>
      <c r="S272" s="12"/>
    </row>
    <row r="273" spans="1:19" s="1" customFormat="1" x14ac:dyDescent="0.4">
      <c r="A273" s="12"/>
      <c r="B273" s="12"/>
      <c r="C273" s="42"/>
      <c r="D273" s="12"/>
      <c r="E273" s="12"/>
      <c r="F273" s="12"/>
      <c r="G273" s="12"/>
      <c r="H273" s="12"/>
      <c r="I273" s="12"/>
      <c r="J273" s="12"/>
      <c r="K273" s="12"/>
      <c r="L273" s="42"/>
      <c r="M273" s="49"/>
      <c r="N273" s="49"/>
      <c r="O273" s="12"/>
      <c r="P273" s="12"/>
      <c r="Q273" s="12"/>
      <c r="R273" s="12"/>
      <c r="S273" s="12"/>
    </row>
    <row r="274" spans="1:19" s="1" customFormat="1" x14ac:dyDescent="0.4">
      <c r="A274" s="12"/>
      <c r="B274" s="12"/>
      <c r="C274" s="42"/>
      <c r="D274" s="12"/>
      <c r="E274" s="12"/>
      <c r="F274" s="12"/>
      <c r="G274" s="12"/>
      <c r="H274" s="12"/>
      <c r="I274" s="12"/>
      <c r="J274" s="12"/>
      <c r="K274" s="12"/>
      <c r="L274" s="42"/>
      <c r="M274" s="49"/>
      <c r="N274" s="49"/>
      <c r="O274" s="12"/>
      <c r="P274" s="12"/>
      <c r="Q274" s="12"/>
      <c r="R274" s="12"/>
      <c r="S274" s="12"/>
    </row>
    <row r="275" spans="1:19" s="1" customFormat="1" x14ac:dyDescent="0.4">
      <c r="A275" s="12"/>
      <c r="B275" s="12"/>
      <c r="C275" s="42"/>
      <c r="D275" s="12"/>
      <c r="E275" s="12"/>
      <c r="F275" s="12"/>
      <c r="G275" s="12"/>
      <c r="H275" s="12"/>
      <c r="I275" s="12"/>
      <c r="J275" s="12"/>
      <c r="K275" s="12"/>
      <c r="L275" s="42"/>
      <c r="M275" s="49"/>
      <c r="N275" s="49"/>
      <c r="O275" s="12"/>
      <c r="P275" s="12"/>
      <c r="Q275" s="12"/>
      <c r="R275" s="12"/>
      <c r="S275" s="12"/>
    </row>
    <row r="276" spans="1:19" s="1" customFormat="1" x14ac:dyDescent="0.4">
      <c r="A276" s="12"/>
      <c r="B276" s="12"/>
      <c r="C276" s="42"/>
      <c r="D276" s="12"/>
      <c r="E276" s="12"/>
      <c r="F276" s="12"/>
      <c r="G276" s="12"/>
      <c r="H276" s="12"/>
      <c r="I276" s="12"/>
      <c r="J276" s="12"/>
      <c r="K276" s="12"/>
      <c r="L276" s="42"/>
      <c r="M276" s="49"/>
      <c r="N276" s="49"/>
      <c r="O276" s="12"/>
      <c r="P276" s="12"/>
      <c r="Q276" s="12"/>
      <c r="R276" s="12"/>
      <c r="S276" s="12"/>
    </row>
    <row r="277" spans="1:19" s="1" customFormat="1" x14ac:dyDescent="0.4">
      <c r="A277" s="12"/>
      <c r="B277" s="12"/>
      <c r="C277" s="42"/>
      <c r="D277" s="12"/>
      <c r="E277" s="12"/>
      <c r="F277" s="12"/>
      <c r="G277" s="12"/>
      <c r="H277" s="12"/>
      <c r="I277" s="12"/>
      <c r="J277" s="12"/>
      <c r="K277" s="12"/>
      <c r="L277" s="42"/>
      <c r="M277" s="49"/>
      <c r="N277" s="49"/>
      <c r="O277" s="12"/>
      <c r="P277" s="12"/>
      <c r="Q277" s="12"/>
      <c r="R277" s="12"/>
      <c r="S277" s="12"/>
    </row>
    <row r="278" spans="1:19" s="1" customFormat="1" x14ac:dyDescent="0.4">
      <c r="A278" s="12"/>
      <c r="B278" s="12"/>
      <c r="C278" s="42"/>
      <c r="D278" s="12"/>
      <c r="E278" s="12"/>
      <c r="F278" s="12"/>
      <c r="G278" s="12"/>
      <c r="H278" s="12"/>
      <c r="I278" s="12"/>
      <c r="J278" s="12"/>
      <c r="K278" s="12"/>
      <c r="L278" s="42"/>
      <c r="M278" s="49"/>
      <c r="N278" s="49"/>
      <c r="O278" s="12"/>
      <c r="P278" s="12"/>
      <c r="Q278" s="12"/>
      <c r="R278" s="12"/>
      <c r="S278" s="12"/>
    </row>
    <row r="279" spans="1:19" s="1" customFormat="1" x14ac:dyDescent="0.4">
      <c r="A279" s="12"/>
      <c r="B279" s="12"/>
      <c r="C279" s="42"/>
      <c r="D279" s="12"/>
      <c r="E279" s="12"/>
      <c r="F279" s="12"/>
      <c r="G279" s="12"/>
      <c r="H279" s="12"/>
      <c r="I279" s="12"/>
      <c r="J279" s="12"/>
      <c r="K279" s="12"/>
      <c r="L279" s="42"/>
      <c r="M279" s="49"/>
      <c r="N279" s="49"/>
      <c r="O279" s="12"/>
      <c r="P279" s="12"/>
      <c r="Q279" s="12"/>
      <c r="R279" s="12"/>
      <c r="S279" s="12"/>
    </row>
    <row r="280" spans="1:19" s="1" customFormat="1" x14ac:dyDescent="0.4">
      <c r="A280" s="12"/>
      <c r="B280" s="12"/>
      <c r="C280" s="42"/>
      <c r="D280" s="12"/>
      <c r="E280" s="12"/>
      <c r="F280" s="12"/>
      <c r="G280" s="12"/>
      <c r="H280" s="12"/>
      <c r="I280" s="12"/>
      <c r="J280" s="12"/>
      <c r="K280" s="12"/>
      <c r="L280" s="42"/>
      <c r="M280" s="49"/>
      <c r="N280" s="49"/>
      <c r="O280" s="12"/>
      <c r="P280" s="12"/>
      <c r="Q280" s="12"/>
      <c r="R280" s="12"/>
      <c r="S280" s="12"/>
    </row>
    <row r="281" spans="1:19" s="1" customFormat="1" x14ac:dyDescent="0.4">
      <c r="A281" s="12"/>
      <c r="B281" s="12"/>
      <c r="C281" s="42"/>
      <c r="D281" s="12"/>
      <c r="E281" s="12"/>
      <c r="F281" s="12"/>
      <c r="G281" s="12"/>
      <c r="H281" s="12"/>
      <c r="I281" s="12"/>
      <c r="J281" s="12"/>
      <c r="K281" s="12"/>
      <c r="L281" s="42"/>
      <c r="M281" s="49"/>
      <c r="N281" s="49"/>
      <c r="O281" s="12"/>
      <c r="P281" s="12"/>
      <c r="Q281" s="12"/>
      <c r="R281" s="12"/>
      <c r="S281" s="12"/>
    </row>
    <row r="282" spans="1:19" s="1" customFormat="1" x14ac:dyDescent="0.4">
      <c r="A282" s="12"/>
      <c r="B282" s="12"/>
      <c r="C282" s="42"/>
      <c r="D282" s="12"/>
      <c r="E282" s="12"/>
      <c r="F282" s="12"/>
      <c r="G282" s="12"/>
      <c r="H282" s="12"/>
      <c r="I282" s="12"/>
      <c r="J282" s="12"/>
      <c r="K282" s="12"/>
      <c r="L282" s="42"/>
      <c r="M282" s="49"/>
      <c r="N282" s="49"/>
      <c r="O282" s="12"/>
      <c r="P282" s="12"/>
      <c r="Q282" s="12"/>
      <c r="R282" s="12"/>
      <c r="S282" s="12"/>
    </row>
    <row r="283" spans="1:19" s="1" customFormat="1" x14ac:dyDescent="0.4">
      <c r="A283" s="12"/>
      <c r="B283" s="12"/>
      <c r="C283" s="42"/>
      <c r="D283" s="12"/>
      <c r="E283" s="12"/>
      <c r="F283" s="12"/>
      <c r="G283" s="12"/>
      <c r="H283" s="12"/>
      <c r="I283" s="12"/>
      <c r="J283" s="12"/>
      <c r="K283" s="12"/>
      <c r="L283" s="42"/>
      <c r="M283" s="49"/>
      <c r="N283" s="49"/>
      <c r="O283" s="12"/>
      <c r="P283" s="12"/>
      <c r="Q283" s="12"/>
      <c r="R283" s="12"/>
      <c r="S283" s="12"/>
    </row>
    <row r="284" spans="1:19" s="1" customFormat="1" x14ac:dyDescent="0.4">
      <c r="A284" s="12"/>
      <c r="B284" s="12"/>
      <c r="C284" s="42"/>
      <c r="D284" s="12"/>
      <c r="E284" s="12"/>
      <c r="F284" s="12"/>
      <c r="G284" s="12"/>
      <c r="H284" s="12"/>
      <c r="I284" s="12"/>
      <c r="J284" s="12"/>
      <c r="K284" s="12"/>
      <c r="L284" s="42"/>
      <c r="M284" s="49"/>
      <c r="N284" s="49"/>
      <c r="O284" s="12"/>
      <c r="P284" s="12"/>
      <c r="Q284" s="12"/>
      <c r="R284" s="12"/>
      <c r="S284" s="12"/>
    </row>
    <row r="285" spans="1:19" s="1" customFormat="1" x14ac:dyDescent="0.4">
      <c r="A285" s="12"/>
      <c r="B285" s="12"/>
      <c r="C285" s="42"/>
      <c r="D285" s="12"/>
      <c r="E285" s="12"/>
      <c r="F285" s="12"/>
      <c r="G285" s="12"/>
      <c r="H285" s="12"/>
      <c r="I285" s="12"/>
      <c r="J285" s="12"/>
      <c r="K285" s="12"/>
      <c r="L285" s="42"/>
      <c r="M285" s="49"/>
      <c r="N285" s="49"/>
      <c r="O285" s="12"/>
      <c r="P285" s="12"/>
      <c r="Q285" s="12"/>
      <c r="R285" s="12"/>
      <c r="S285" s="12"/>
    </row>
    <row r="286" spans="1:19" s="1" customFormat="1" x14ac:dyDescent="0.4">
      <c r="A286" s="12"/>
      <c r="B286" s="12"/>
      <c r="C286" s="42"/>
      <c r="D286" s="12"/>
      <c r="E286" s="12"/>
      <c r="F286" s="12"/>
      <c r="G286" s="12"/>
      <c r="H286" s="12"/>
      <c r="I286" s="12"/>
      <c r="J286" s="12"/>
      <c r="K286" s="12"/>
      <c r="L286" s="42"/>
      <c r="M286" s="49"/>
      <c r="N286" s="49"/>
      <c r="O286" s="12"/>
      <c r="P286" s="12"/>
      <c r="Q286" s="12"/>
      <c r="R286" s="12"/>
      <c r="S286" s="12"/>
    </row>
    <row r="287" spans="1:19" s="1" customFormat="1" x14ac:dyDescent="0.4">
      <c r="A287" s="12"/>
      <c r="B287" s="12"/>
      <c r="C287" s="42"/>
      <c r="D287" s="12"/>
      <c r="E287" s="12"/>
      <c r="F287" s="12"/>
      <c r="G287" s="12"/>
      <c r="H287" s="12"/>
      <c r="I287" s="12"/>
      <c r="J287" s="12"/>
      <c r="K287" s="12"/>
      <c r="L287" s="42"/>
      <c r="M287" s="49"/>
      <c r="N287" s="49"/>
      <c r="O287" s="12"/>
      <c r="P287" s="12"/>
      <c r="Q287" s="12"/>
      <c r="R287" s="12"/>
      <c r="S287" s="12"/>
    </row>
    <row r="288" spans="1:19" s="1" customFormat="1" x14ac:dyDescent="0.4">
      <c r="A288" s="12"/>
      <c r="B288" s="12"/>
      <c r="C288" s="42"/>
      <c r="D288" s="12"/>
      <c r="E288" s="12"/>
      <c r="F288" s="12"/>
      <c r="G288" s="12"/>
      <c r="H288" s="12"/>
      <c r="I288" s="12"/>
      <c r="J288" s="12"/>
      <c r="K288" s="12"/>
      <c r="L288" s="42"/>
      <c r="M288" s="49"/>
      <c r="N288" s="49"/>
      <c r="O288" s="12"/>
      <c r="P288" s="12"/>
      <c r="Q288" s="12"/>
      <c r="R288" s="12"/>
      <c r="S288" s="12"/>
    </row>
    <row r="289" spans="1:45" s="1" customFormat="1" x14ac:dyDescent="0.4">
      <c r="A289" s="12"/>
      <c r="B289" s="12"/>
      <c r="C289" s="42"/>
      <c r="D289" s="12"/>
      <c r="E289" s="12"/>
      <c r="F289" s="12"/>
      <c r="G289" s="12"/>
      <c r="H289" s="12"/>
      <c r="I289" s="12"/>
      <c r="J289" s="12"/>
      <c r="K289" s="12"/>
      <c r="L289" s="42"/>
      <c r="M289" s="49"/>
      <c r="N289" s="49"/>
      <c r="O289" s="12"/>
      <c r="P289" s="12"/>
      <c r="Q289" s="12"/>
      <c r="R289" s="12"/>
      <c r="S289" s="12"/>
    </row>
    <row r="290" spans="1:45" s="49" customFormat="1" x14ac:dyDescent="0.4">
      <c r="A290" s="12"/>
      <c r="B290" s="12"/>
      <c r="C290" s="42"/>
      <c r="D290" s="12"/>
      <c r="E290" s="12"/>
      <c r="F290" s="12"/>
      <c r="G290" s="12"/>
      <c r="H290" s="12"/>
      <c r="I290" s="12"/>
      <c r="J290" s="12"/>
      <c r="K290" s="12"/>
      <c r="L290" s="42"/>
      <c r="O290" s="12"/>
      <c r="P290" s="12"/>
      <c r="Q290" s="12"/>
      <c r="R290" s="12"/>
      <c r="S290" s="12"/>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row>
    <row r="291" spans="1:45" s="49" customFormat="1" x14ac:dyDescent="0.4">
      <c r="A291" s="12"/>
      <c r="B291" s="12"/>
      <c r="C291" s="42"/>
      <c r="D291" s="12"/>
      <c r="E291" s="12"/>
      <c r="F291" s="12"/>
      <c r="G291" s="12"/>
      <c r="H291" s="12"/>
      <c r="I291" s="12"/>
      <c r="J291" s="12"/>
      <c r="K291" s="12"/>
      <c r="L291" s="42"/>
      <c r="O291" s="12"/>
      <c r="P291" s="12"/>
      <c r="Q291" s="12"/>
      <c r="R291" s="12"/>
      <c r="S291" s="12"/>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row>
    <row r="292" spans="1:45" s="49" customFormat="1" x14ac:dyDescent="0.4">
      <c r="A292" s="12"/>
      <c r="B292" s="12"/>
      <c r="C292" s="42"/>
      <c r="D292" s="12"/>
      <c r="E292" s="12"/>
      <c r="F292" s="12"/>
      <c r="G292" s="12"/>
      <c r="H292" s="12"/>
      <c r="I292" s="12"/>
      <c r="J292" s="12"/>
      <c r="K292" s="12"/>
      <c r="L292" s="42"/>
      <c r="O292" s="12"/>
      <c r="P292" s="12"/>
      <c r="Q292" s="12"/>
      <c r="R292" s="12"/>
      <c r="S292" s="12"/>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row>
    <row r="293" spans="1:45" s="49" customFormat="1" x14ac:dyDescent="0.4">
      <c r="A293" s="12"/>
      <c r="B293" s="12"/>
      <c r="C293" s="42"/>
      <c r="D293" s="12"/>
      <c r="E293" s="12"/>
      <c r="F293" s="12"/>
      <c r="G293" s="12"/>
      <c r="H293" s="12"/>
      <c r="I293" s="12"/>
      <c r="J293" s="12"/>
      <c r="K293" s="12"/>
      <c r="L293" s="42"/>
      <c r="O293" s="12"/>
      <c r="P293" s="12"/>
      <c r="Q293" s="12"/>
      <c r="R293" s="12"/>
      <c r="S293" s="12"/>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row>
    <row r="294" spans="1:45" s="49" customFormat="1" x14ac:dyDescent="0.4">
      <c r="A294" s="12"/>
      <c r="B294" s="12"/>
      <c r="C294" s="42"/>
      <c r="D294" s="12"/>
      <c r="E294" s="12"/>
      <c r="F294" s="12"/>
      <c r="G294" s="12"/>
      <c r="H294" s="12"/>
      <c r="I294" s="12"/>
      <c r="J294" s="12"/>
      <c r="K294" s="12"/>
      <c r="L294" s="42"/>
      <c r="O294" s="12"/>
      <c r="P294" s="12"/>
      <c r="Q294" s="12"/>
      <c r="R294" s="12"/>
      <c r="S294" s="12"/>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row>
    <row r="295" spans="1:45" s="49" customFormat="1" x14ac:dyDescent="0.4">
      <c r="A295" s="12"/>
      <c r="B295" s="12"/>
      <c r="C295" s="42"/>
      <c r="D295" s="12"/>
      <c r="E295" s="12"/>
      <c r="F295" s="12"/>
      <c r="G295" s="12"/>
      <c r="H295" s="12"/>
      <c r="I295" s="12"/>
      <c r="J295" s="12"/>
      <c r="K295" s="12"/>
      <c r="L295" s="42"/>
      <c r="O295" s="12"/>
      <c r="P295" s="12"/>
      <c r="Q295" s="12"/>
      <c r="R295" s="12"/>
      <c r="S295" s="12"/>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row>
    <row r="296" spans="1:45" s="49" customFormat="1" x14ac:dyDescent="0.4">
      <c r="A296" s="12"/>
      <c r="B296" s="12"/>
      <c r="C296" s="42"/>
      <c r="D296" s="12"/>
      <c r="E296" s="12"/>
      <c r="F296" s="12"/>
      <c r="G296" s="12"/>
      <c r="H296" s="12"/>
      <c r="I296" s="12"/>
      <c r="J296" s="12"/>
      <c r="K296" s="12"/>
      <c r="L296" s="42"/>
      <c r="O296" s="12"/>
      <c r="P296" s="12"/>
      <c r="Q296" s="12"/>
      <c r="R296" s="12"/>
      <c r="S296" s="12"/>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row>
    <row r="297" spans="1:45" s="49" customFormat="1" x14ac:dyDescent="0.4">
      <c r="A297" s="12"/>
      <c r="B297" s="12"/>
      <c r="C297" s="42"/>
      <c r="D297" s="12"/>
      <c r="E297" s="12"/>
      <c r="F297" s="12"/>
      <c r="G297" s="12"/>
      <c r="H297" s="12"/>
      <c r="I297" s="12"/>
      <c r="J297" s="12"/>
      <c r="K297" s="12"/>
      <c r="L297" s="42"/>
      <c r="O297" s="12"/>
      <c r="P297" s="12"/>
      <c r="Q297" s="12"/>
      <c r="R297" s="12"/>
      <c r="S297" s="12"/>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row>
    <row r="298" spans="1:45" s="49" customFormat="1" x14ac:dyDescent="0.4">
      <c r="A298" s="12"/>
      <c r="B298" s="12"/>
      <c r="C298" s="42"/>
      <c r="D298" s="12"/>
      <c r="E298" s="12"/>
      <c r="F298" s="12"/>
      <c r="G298" s="12"/>
      <c r="H298" s="12"/>
      <c r="I298" s="12"/>
      <c r="J298" s="12"/>
      <c r="K298" s="12"/>
      <c r="L298" s="42"/>
      <c r="O298" s="12"/>
      <c r="P298" s="12"/>
      <c r="Q298" s="12"/>
      <c r="R298" s="12"/>
      <c r="S298" s="12"/>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row>
    <row r="299" spans="1:45" s="49" customFormat="1" x14ac:dyDescent="0.4">
      <c r="A299" s="12"/>
      <c r="B299" s="12"/>
      <c r="C299" s="42"/>
      <c r="D299" s="12"/>
      <c r="E299" s="12"/>
      <c r="F299" s="12"/>
      <c r="G299" s="12"/>
      <c r="H299" s="12"/>
      <c r="I299" s="12"/>
      <c r="J299" s="12"/>
      <c r="K299" s="12"/>
      <c r="L299" s="42"/>
      <c r="O299" s="12"/>
      <c r="P299" s="12"/>
      <c r="Q299" s="12"/>
      <c r="R299" s="12"/>
      <c r="S299" s="12"/>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row>
    <row r="300" spans="1:45" s="49" customFormat="1" x14ac:dyDescent="0.4">
      <c r="A300" s="12"/>
      <c r="B300" s="12"/>
      <c r="C300" s="42"/>
      <c r="D300" s="12"/>
      <c r="E300" s="12"/>
      <c r="F300" s="12"/>
      <c r="G300" s="12"/>
      <c r="H300" s="12"/>
      <c r="I300" s="12"/>
      <c r="J300" s="12"/>
      <c r="K300" s="12"/>
      <c r="L300" s="42"/>
      <c r="O300" s="12"/>
      <c r="P300" s="12"/>
      <c r="Q300" s="12"/>
      <c r="R300" s="12"/>
      <c r="S300" s="12"/>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row>
    <row r="301" spans="1:45" s="49" customFormat="1" x14ac:dyDescent="0.4">
      <c r="A301" s="12"/>
      <c r="B301" s="12"/>
      <c r="C301" s="42"/>
      <c r="D301" s="12"/>
      <c r="E301" s="12"/>
      <c r="F301" s="12"/>
      <c r="G301" s="12"/>
      <c r="H301" s="12"/>
      <c r="I301" s="12"/>
      <c r="J301" s="12"/>
      <c r="K301" s="12"/>
      <c r="L301" s="42"/>
      <c r="O301" s="12"/>
      <c r="P301" s="12"/>
      <c r="Q301" s="12"/>
      <c r="R301" s="12"/>
      <c r="S301" s="12"/>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row>
    <row r="302" spans="1:45" s="49" customFormat="1" x14ac:dyDescent="0.4">
      <c r="A302" s="12"/>
      <c r="B302" s="12"/>
      <c r="C302" s="42"/>
      <c r="D302" s="12"/>
      <c r="E302" s="12"/>
      <c r="F302" s="12"/>
      <c r="G302" s="12"/>
      <c r="H302" s="12"/>
      <c r="I302" s="12"/>
      <c r="J302" s="12"/>
      <c r="K302" s="12"/>
      <c r="L302" s="42"/>
      <c r="O302" s="12"/>
      <c r="P302" s="12"/>
      <c r="Q302" s="12"/>
      <c r="R302" s="12"/>
      <c r="S302" s="12"/>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row>
    <row r="303" spans="1:45" s="49" customFormat="1" x14ac:dyDescent="0.4">
      <c r="A303" s="12"/>
      <c r="B303" s="12"/>
      <c r="C303" s="42"/>
      <c r="D303" s="12"/>
      <c r="E303" s="12"/>
      <c r="F303" s="12"/>
      <c r="G303" s="12"/>
      <c r="H303" s="12"/>
      <c r="I303" s="12"/>
      <c r="J303" s="12"/>
      <c r="K303" s="12"/>
      <c r="L303" s="42"/>
      <c r="O303" s="12"/>
      <c r="P303" s="12"/>
      <c r="Q303" s="12"/>
      <c r="R303" s="12"/>
      <c r="S303" s="12"/>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row>
    <row r="304" spans="1:45" s="49" customFormat="1" x14ac:dyDescent="0.4">
      <c r="A304" s="12"/>
      <c r="B304" s="12"/>
      <c r="C304" s="42"/>
      <c r="D304" s="12"/>
      <c r="E304" s="12"/>
      <c r="F304" s="12"/>
      <c r="G304" s="12"/>
      <c r="H304" s="12"/>
      <c r="I304" s="12"/>
      <c r="J304" s="12"/>
      <c r="K304" s="12"/>
      <c r="L304" s="42"/>
      <c r="O304" s="12"/>
      <c r="P304" s="12"/>
      <c r="Q304" s="12"/>
      <c r="R304" s="12"/>
      <c r="S304" s="12"/>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row>
    <row r="305" spans="1:45" s="49" customFormat="1" x14ac:dyDescent="0.4">
      <c r="A305" s="12"/>
      <c r="B305" s="12"/>
      <c r="C305" s="42"/>
      <c r="D305" s="12"/>
      <c r="E305" s="12"/>
      <c r="F305" s="12"/>
      <c r="G305" s="12"/>
      <c r="H305" s="12"/>
      <c r="I305" s="12"/>
      <c r="J305" s="12"/>
      <c r="K305" s="12"/>
      <c r="L305" s="42"/>
      <c r="O305" s="12"/>
      <c r="P305" s="12"/>
      <c r="Q305" s="12"/>
      <c r="R305" s="12"/>
      <c r="S305" s="12"/>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row>
    <row r="306" spans="1:45" s="49" customFormat="1" x14ac:dyDescent="0.4">
      <c r="A306" s="12"/>
      <c r="B306" s="12"/>
      <c r="C306" s="42"/>
      <c r="D306" s="12"/>
      <c r="E306" s="12"/>
      <c r="F306" s="12"/>
      <c r="G306" s="12"/>
      <c r="H306" s="12"/>
      <c r="I306" s="12"/>
      <c r="J306" s="12"/>
      <c r="K306" s="12"/>
      <c r="L306" s="42"/>
      <c r="O306" s="12"/>
      <c r="P306" s="12"/>
      <c r="Q306" s="12"/>
      <c r="R306" s="12"/>
      <c r="S306" s="12"/>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row>
    <row r="307" spans="1:45" s="49" customFormat="1" x14ac:dyDescent="0.4">
      <c r="A307" s="12"/>
      <c r="B307" s="12"/>
      <c r="C307" s="42"/>
      <c r="D307" s="12"/>
      <c r="E307" s="12"/>
      <c r="F307" s="12"/>
      <c r="G307" s="12"/>
      <c r="H307" s="12"/>
      <c r="I307" s="12"/>
      <c r="J307" s="12"/>
      <c r="K307" s="12"/>
      <c r="L307" s="42"/>
      <c r="O307" s="12"/>
      <c r="P307" s="12"/>
      <c r="Q307" s="12"/>
      <c r="R307" s="12"/>
      <c r="S307" s="12"/>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row>
    <row r="308" spans="1:45" s="49" customFormat="1" x14ac:dyDescent="0.4">
      <c r="A308" s="12"/>
      <c r="B308" s="12"/>
      <c r="C308" s="42"/>
      <c r="D308" s="12"/>
      <c r="E308" s="12"/>
      <c r="F308" s="12"/>
      <c r="G308" s="12"/>
      <c r="H308" s="12"/>
      <c r="I308" s="12"/>
      <c r="J308" s="12"/>
      <c r="K308" s="12"/>
      <c r="L308" s="42"/>
      <c r="O308" s="12"/>
      <c r="P308" s="12"/>
      <c r="Q308" s="12"/>
      <c r="R308" s="12"/>
      <c r="S308" s="12"/>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row>
    <row r="309" spans="1:45" s="49" customFormat="1" x14ac:dyDescent="0.4">
      <c r="A309" s="12"/>
      <c r="B309" s="12"/>
      <c r="C309" s="42"/>
      <c r="D309" s="12"/>
      <c r="E309" s="12"/>
      <c r="F309" s="12"/>
      <c r="G309" s="12"/>
      <c r="H309" s="12"/>
      <c r="I309" s="12"/>
      <c r="J309" s="12"/>
      <c r="K309" s="12"/>
      <c r="L309" s="42"/>
      <c r="O309" s="12"/>
      <c r="P309" s="12"/>
      <c r="Q309" s="12"/>
      <c r="R309" s="12"/>
      <c r="S309" s="12"/>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row>
    <row r="310" spans="1:45" s="49" customFormat="1" x14ac:dyDescent="0.4">
      <c r="A310" s="12"/>
      <c r="B310" s="12"/>
      <c r="C310" s="42"/>
      <c r="D310" s="12"/>
      <c r="E310" s="12"/>
      <c r="F310" s="12"/>
      <c r="G310" s="12"/>
      <c r="H310" s="12"/>
      <c r="I310" s="12"/>
      <c r="J310" s="12"/>
      <c r="K310" s="12"/>
      <c r="L310" s="42"/>
      <c r="O310" s="12"/>
      <c r="P310" s="12"/>
      <c r="Q310" s="12"/>
      <c r="R310" s="12"/>
      <c r="S310" s="12"/>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row>
    <row r="311" spans="1:45" s="49" customFormat="1" x14ac:dyDescent="0.4">
      <c r="A311" s="12"/>
      <c r="B311" s="12"/>
      <c r="C311" s="42"/>
      <c r="D311" s="12"/>
      <c r="E311" s="12"/>
      <c r="F311" s="12"/>
      <c r="G311" s="12"/>
      <c r="H311" s="12"/>
      <c r="I311" s="12"/>
      <c r="J311" s="12"/>
      <c r="K311" s="12"/>
      <c r="L311" s="42"/>
      <c r="O311" s="12"/>
      <c r="P311" s="12"/>
      <c r="Q311" s="12"/>
      <c r="R311" s="12"/>
      <c r="S311" s="12"/>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row>
    <row r="312" spans="1:45" s="49" customFormat="1" x14ac:dyDescent="0.4">
      <c r="A312" s="12"/>
      <c r="B312" s="12"/>
      <c r="C312" s="42"/>
      <c r="D312" s="12"/>
      <c r="E312" s="12"/>
      <c r="F312" s="12"/>
      <c r="G312" s="12"/>
      <c r="H312" s="12"/>
      <c r="I312" s="12"/>
      <c r="J312" s="12"/>
      <c r="K312" s="12"/>
      <c r="L312" s="42"/>
      <c r="O312" s="12"/>
      <c r="P312" s="12"/>
      <c r="Q312" s="12"/>
      <c r="R312" s="12"/>
      <c r="S312" s="12"/>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row>
    <row r="313" spans="1:45" s="49" customFormat="1" x14ac:dyDescent="0.4">
      <c r="A313" s="12"/>
      <c r="B313" s="12"/>
      <c r="C313" s="42"/>
      <c r="D313" s="12"/>
      <c r="E313" s="12"/>
      <c r="F313" s="12"/>
      <c r="G313" s="12"/>
      <c r="H313" s="12"/>
      <c r="I313" s="12"/>
      <c r="J313" s="12"/>
      <c r="K313" s="12"/>
      <c r="L313" s="42"/>
      <c r="O313" s="12"/>
      <c r="P313" s="12"/>
      <c r="Q313" s="12"/>
      <c r="R313" s="12"/>
      <c r="S313" s="12"/>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row>
    <row r="314" spans="1:45" s="49" customFormat="1" x14ac:dyDescent="0.4">
      <c r="A314" s="12"/>
      <c r="B314" s="12"/>
      <c r="C314" s="42"/>
      <c r="D314" s="12"/>
      <c r="E314" s="12"/>
      <c r="F314" s="12"/>
      <c r="G314" s="12"/>
      <c r="H314" s="12"/>
      <c r="I314" s="12"/>
      <c r="J314" s="12"/>
      <c r="K314" s="12"/>
      <c r="L314" s="42"/>
      <c r="O314" s="12"/>
      <c r="P314" s="12"/>
      <c r="Q314" s="12"/>
      <c r="R314" s="12"/>
      <c r="S314" s="12"/>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row>
    <row r="315" spans="1:45" s="49" customFormat="1" x14ac:dyDescent="0.4">
      <c r="A315" s="12"/>
      <c r="B315" s="12"/>
      <c r="C315" s="42"/>
      <c r="D315" s="12"/>
      <c r="E315" s="12"/>
      <c r="F315" s="12"/>
      <c r="G315" s="12"/>
      <c r="H315" s="12"/>
      <c r="I315" s="12"/>
      <c r="J315" s="12"/>
      <c r="K315" s="12"/>
      <c r="L315" s="42"/>
      <c r="O315" s="12"/>
      <c r="P315" s="12"/>
      <c r="Q315" s="12"/>
      <c r="R315" s="12"/>
      <c r="S315" s="12"/>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row>
    <row r="316" spans="1:45" s="49" customFormat="1" x14ac:dyDescent="0.4">
      <c r="A316" s="12"/>
      <c r="B316" s="12"/>
      <c r="C316" s="42"/>
      <c r="D316" s="12"/>
      <c r="E316" s="12"/>
      <c r="F316" s="12"/>
      <c r="G316" s="12"/>
      <c r="H316" s="12"/>
      <c r="I316" s="12"/>
      <c r="J316" s="12"/>
      <c r="K316" s="12"/>
      <c r="L316" s="42"/>
      <c r="O316" s="12"/>
      <c r="P316" s="12"/>
      <c r="Q316" s="12"/>
      <c r="R316" s="12"/>
      <c r="S316" s="12"/>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row>
    <row r="317" spans="1:45" s="49" customFormat="1" x14ac:dyDescent="0.4">
      <c r="A317" s="12"/>
      <c r="B317" s="12"/>
      <c r="C317" s="42"/>
      <c r="D317" s="12"/>
      <c r="E317" s="12"/>
      <c r="F317" s="12"/>
      <c r="G317" s="12"/>
      <c r="H317" s="12"/>
      <c r="I317" s="12"/>
      <c r="J317" s="12"/>
      <c r="K317" s="12"/>
      <c r="L317" s="42"/>
      <c r="O317" s="12"/>
      <c r="P317" s="12"/>
      <c r="Q317" s="12"/>
      <c r="R317" s="12"/>
      <c r="S317" s="12"/>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row>
    <row r="318" spans="1:45" s="49" customFormat="1" x14ac:dyDescent="0.4">
      <c r="A318" s="12"/>
      <c r="B318" s="12"/>
      <c r="C318" s="42"/>
      <c r="D318" s="12"/>
      <c r="E318" s="12"/>
      <c r="F318" s="12"/>
      <c r="G318" s="12"/>
      <c r="H318" s="12"/>
      <c r="I318" s="12"/>
      <c r="J318" s="12"/>
      <c r="K318" s="12"/>
      <c r="L318" s="42"/>
      <c r="O318" s="12"/>
      <c r="P318" s="12"/>
      <c r="Q318" s="12"/>
      <c r="R318" s="12"/>
      <c r="S318" s="12"/>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row>
    <row r="319" spans="1:45" s="49" customFormat="1" x14ac:dyDescent="0.4">
      <c r="A319" s="12"/>
      <c r="B319" s="12"/>
      <c r="C319" s="42"/>
      <c r="D319" s="12"/>
      <c r="E319" s="12"/>
      <c r="F319" s="12"/>
      <c r="G319" s="12"/>
      <c r="H319" s="12"/>
      <c r="I319" s="12"/>
      <c r="J319" s="12"/>
      <c r="K319" s="12"/>
      <c r="L319" s="42"/>
      <c r="O319" s="12"/>
      <c r="P319" s="12"/>
      <c r="Q319" s="12"/>
      <c r="R319" s="12"/>
      <c r="S319" s="12"/>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row>
    <row r="320" spans="1:45" s="49" customFormat="1" x14ac:dyDescent="0.4">
      <c r="A320" s="12"/>
      <c r="B320" s="12"/>
      <c r="C320" s="42"/>
      <c r="D320" s="12"/>
      <c r="E320" s="12"/>
      <c r="F320" s="12"/>
      <c r="G320" s="12"/>
      <c r="H320" s="12"/>
      <c r="I320" s="12"/>
      <c r="J320" s="12"/>
      <c r="K320" s="12"/>
      <c r="L320" s="42"/>
      <c r="O320" s="12"/>
      <c r="P320" s="12"/>
      <c r="Q320" s="12"/>
      <c r="R320" s="12"/>
      <c r="S320" s="12"/>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row>
    <row r="321" spans="1:45" s="49" customFormat="1" x14ac:dyDescent="0.4">
      <c r="A321" s="12"/>
      <c r="B321" s="12"/>
      <c r="C321" s="42"/>
      <c r="D321" s="12"/>
      <c r="E321" s="12"/>
      <c r="F321" s="12"/>
      <c r="G321" s="12"/>
      <c r="H321" s="12"/>
      <c r="I321" s="12"/>
      <c r="J321" s="12"/>
      <c r="K321" s="12"/>
      <c r="L321" s="42"/>
      <c r="O321" s="12"/>
      <c r="P321" s="12"/>
      <c r="Q321" s="12"/>
      <c r="R321" s="12"/>
      <c r="S321" s="12"/>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row>
    <row r="322" spans="1:45" s="49" customFormat="1" x14ac:dyDescent="0.4">
      <c r="A322" s="12"/>
      <c r="B322" s="12"/>
      <c r="C322" s="42"/>
      <c r="D322" s="12"/>
      <c r="E322" s="12"/>
      <c r="F322" s="12"/>
      <c r="G322" s="12"/>
      <c r="H322" s="12"/>
      <c r="I322" s="12"/>
      <c r="J322" s="12"/>
      <c r="K322" s="12"/>
      <c r="L322" s="42"/>
      <c r="O322" s="12"/>
      <c r="P322" s="12"/>
      <c r="Q322" s="12"/>
      <c r="R322" s="12"/>
      <c r="S322" s="12"/>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row>
    <row r="323" spans="1:45" s="49" customFormat="1" x14ac:dyDescent="0.4">
      <c r="A323" s="12"/>
      <c r="B323" s="12"/>
      <c r="C323" s="42"/>
      <c r="D323" s="12"/>
      <c r="E323" s="12"/>
      <c r="F323" s="12"/>
      <c r="G323" s="12"/>
      <c r="H323" s="12"/>
      <c r="I323" s="12"/>
      <c r="J323" s="12"/>
      <c r="K323" s="12"/>
      <c r="L323" s="42"/>
      <c r="O323" s="12"/>
      <c r="P323" s="12"/>
      <c r="Q323" s="12"/>
      <c r="R323" s="12"/>
      <c r="S323" s="12"/>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row>
    <row r="324" spans="1:45" s="49" customFormat="1" x14ac:dyDescent="0.4">
      <c r="A324" s="12"/>
      <c r="B324" s="12"/>
      <c r="C324" s="42"/>
      <c r="D324" s="12"/>
      <c r="E324" s="12"/>
      <c r="F324" s="12"/>
      <c r="G324" s="12"/>
      <c r="H324" s="12"/>
      <c r="I324" s="12"/>
      <c r="J324" s="12"/>
      <c r="K324" s="12"/>
      <c r="L324" s="42"/>
      <c r="O324" s="12"/>
      <c r="P324" s="12"/>
      <c r="Q324" s="12"/>
      <c r="R324" s="12"/>
      <c r="S324" s="12"/>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row>
    <row r="325" spans="1:45" s="49" customFormat="1" x14ac:dyDescent="0.4">
      <c r="A325" s="12"/>
      <c r="B325" s="12"/>
      <c r="C325" s="42"/>
      <c r="D325" s="12"/>
      <c r="E325" s="12"/>
      <c r="F325" s="12"/>
      <c r="G325" s="12"/>
      <c r="H325" s="12"/>
      <c r="I325" s="12"/>
      <c r="J325" s="12"/>
      <c r="K325" s="12"/>
      <c r="L325" s="42"/>
      <c r="O325" s="12"/>
      <c r="P325" s="12"/>
      <c r="Q325" s="12"/>
      <c r="R325" s="12"/>
      <c r="S325" s="12"/>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row>
    <row r="326" spans="1:45" s="49" customFormat="1" x14ac:dyDescent="0.4">
      <c r="A326" s="12"/>
      <c r="B326" s="12"/>
      <c r="C326" s="42"/>
      <c r="D326" s="12"/>
      <c r="E326" s="12"/>
      <c r="F326" s="12"/>
      <c r="G326" s="12"/>
      <c r="H326" s="12"/>
      <c r="I326" s="12"/>
      <c r="J326" s="12"/>
      <c r="K326" s="12"/>
      <c r="L326" s="42"/>
      <c r="O326" s="12"/>
      <c r="P326" s="12"/>
      <c r="Q326" s="12"/>
      <c r="R326" s="12"/>
      <c r="S326" s="12"/>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row>
    <row r="327" spans="1:45" s="49" customFormat="1" x14ac:dyDescent="0.4">
      <c r="A327" s="12"/>
      <c r="B327" s="12"/>
      <c r="C327" s="42"/>
      <c r="D327" s="12"/>
      <c r="E327" s="12"/>
      <c r="F327" s="12"/>
      <c r="G327" s="12"/>
      <c r="H327" s="12"/>
      <c r="I327" s="12"/>
      <c r="J327" s="12"/>
      <c r="K327" s="12"/>
      <c r="L327" s="42"/>
      <c r="O327" s="12"/>
      <c r="P327" s="12"/>
      <c r="Q327" s="12"/>
      <c r="R327" s="12"/>
      <c r="S327" s="12"/>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row>
    <row r="328" spans="1:45" s="49" customFormat="1" x14ac:dyDescent="0.4">
      <c r="A328" s="12"/>
      <c r="B328" s="12"/>
      <c r="C328" s="42"/>
      <c r="D328" s="12"/>
      <c r="E328" s="12"/>
      <c r="F328" s="12"/>
      <c r="G328" s="12"/>
      <c r="H328" s="12"/>
      <c r="I328" s="12"/>
      <c r="J328" s="12"/>
      <c r="K328" s="12"/>
      <c r="L328" s="42"/>
      <c r="O328" s="12"/>
      <c r="P328" s="12"/>
      <c r="Q328" s="12"/>
      <c r="R328" s="12"/>
      <c r="S328" s="12"/>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row>
    <row r="329" spans="1:45" s="49" customFormat="1" x14ac:dyDescent="0.4">
      <c r="A329" s="12"/>
      <c r="B329" s="12"/>
      <c r="C329" s="42"/>
      <c r="D329" s="12"/>
      <c r="E329" s="12"/>
      <c r="F329" s="12"/>
      <c r="G329" s="12"/>
      <c r="H329" s="12"/>
      <c r="I329" s="12"/>
      <c r="J329" s="12"/>
      <c r="K329" s="12"/>
      <c r="L329" s="42"/>
      <c r="O329" s="12"/>
      <c r="P329" s="12"/>
      <c r="Q329" s="12"/>
      <c r="R329" s="12"/>
      <c r="S329" s="12"/>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row>
    <row r="330" spans="1:45" s="49" customFormat="1" x14ac:dyDescent="0.4">
      <c r="A330" s="12"/>
      <c r="B330" s="12"/>
      <c r="C330" s="42"/>
      <c r="D330" s="12"/>
      <c r="E330" s="12"/>
      <c r="F330" s="12"/>
      <c r="G330" s="12"/>
      <c r="H330" s="12"/>
      <c r="I330" s="12"/>
      <c r="J330" s="12"/>
      <c r="K330" s="12"/>
      <c r="L330" s="42"/>
      <c r="O330" s="12"/>
      <c r="P330" s="12"/>
      <c r="Q330" s="12"/>
      <c r="R330" s="12"/>
      <c r="S330" s="12"/>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row>
    <row r="331" spans="1:45" s="49" customFormat="1" x14ac:dyDescent="0.4">
      <c r="A331" s="12"/>
      <c r="B331" s="12"/>
      <c r="C331" s="42"/>
      <c r="D331" s="12"/>
      <c r="E331" s="12"/>
      <c r="F331" s="12"/>
      <c r="G331" s="12"/>
      <c r="H331" s="12"/>
      <c r="I331" s="12"/>
      <c r="J331" s="12"/>
      <c r="K331" s="12"/>
      <c r="L331" s="42"/>
      <c r="O331" s="12"/>
      <c r="P331" s="12"/>
      <c r="Q331" s="12"/>
      <c r="R331" s="12"/>
      <c r="S331" s="12"/>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row>
    <row r="332" spans="1:45" s="49" customFormat="1" x14ac:dyDescent="0.4">
      <c r="A332" s="12"/>
      <c r="B332" s="12"/>
      <c r="C332" s="42"/>
      <c r="D332" s="12"/>
      <c r="E332" s="12"/>
      <c r="F332" s="12"/>
      <c r="G332" s="12"/>
      <c r="H332" s="12"/>
      <c r="I332" s="12"/>
      <c r="J332" s="12"/>
      <c r="K332" s="12"/>
      <c r="L332" s="42"/>
      <c r="O332" s="12"/>
      <c r="P332" s="12"/>
      <c r="Q332" s="12"/>
      <c r="R332" s="12"/>
      <c r="S332" s="12"/>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row>
    <row r="333" spans="1:45" s="49" customFormat="1" x14ac:dyDescent="0.4">
      <c r="A333" s="12"/>
      <c r="B333" s="12"/>
      <c r="C333" s="42"/>
      <c r="D333" s="12"/>
      <c r="E333" s="12"/>
      <c r="F333" s="12"/>
      <c r="G333" s="12"/>
      <c r="H333" s="12"/>
      <c r="I333" s="12"/>
      <c r="J333" s="12"/>
      <c r="K333" s="12"/>
      <c r="L333" s="42"/>
      <c r="O333" s="12"/>
      <c r="P333" s="12"/>
      <c r="Q333" s="12"/>
      <c r="R333" s="12"/>
      <c r="S333" s="12"/>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row>
    <row r="334" spans="1:45" s="49" customFormat="1" x14ac:dyDescent="0.4">
      <c r="A334" s="12"/>
      <c r="B334" s="12"/>
      <c r="C334" s="42"/>
      <c r="D334" s="12"/>
      <c r="E334" s="12"/>
      <c r="F334" s="12"/>
      <c r="G334" s="12"/>
      <c r="H334" s="12"/>
      <c r="I334" s="12"/>
      <c r="J334" s="12"/>
      <c r="K334" s="12"/>
      <c r="L334" s="42"/>
      <c r="O334" s="12"/>
      <c r="P334" s="12"/>
      <c r="Q334" s="12"/>
      <c r="R334" s="12"/>
      <c r="S334" s="12"/>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row>
    <row r="335" spans="1:45" s="49" customFormat="1" x14ac:dyDescent="0.4">
      <c r="A335" s="12"/>
      <c r="B335" s="12"/>
      <c r="C335" s="42"/>
      <c r="D335" s="12"/>
      <c r="E335" s="12"/>
      <c r="F335" s="12"/>
      <c r="G335" s="12"/>
      <c r="H335" s="12"/>
      <c r="I335" s="12"/>
      <c r="J335" s="12"/>
      <c r="K335" s="12"/>
      <c r="L335" s="42"/>
      <c r="O335" s="12"/>
      <c r="P335" s="12"/>
      <c r="Q335" s="12"/>
      <c r="R335" s="12"/>
      <c r="S335" s="12"/>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row>
    <row r="336" spans="1:45" s="49" customFormat="1" x14ac:dyDescent="0.4">
      <c r="A336" s="12"/>
      <c r="B336" s="12"/>
      <c r="C336" s="42"/>
      <c r="D336" s="12"/>
      <c r="E336" s="12"/>
      <c r="F336" s="12"/>
      <c r="G336" s="12"/>
      <c r="H336" s="12"/>
      <c r="I336" s="12"/>
      <c r="J336" s="12"/>
      <c r="K336" s="12"/>
      <c r="L336" s="42"/>
      <c r="O336" s="12"/>
      <c r="P336" s="12"/>
      <c r="Q336" s="12"/>
      <c r="R336" s="12"/>
      <c r="S336" s="12"/>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row>
    <row r="337" spans="1:45" s="49" customFormat="1" x14ac:dyDescent="0.4">
      <c r="A337" s="12"/>
      <c r="B337" s="12"/>
      <c r="C337" s="42"/>
      <c r="D337" s="12"/>
      <c r="E337" s="12"/>
      <c r="F337" s="12"/>
      <c r="G337" s="12"/>
      <c r="H337" s="12"/>
      <c r="I337" s="12"/>
      <c r="J337" s="12"/>
      <c r="K337" s="12"/>
      <c r="L337" s="42"/>
      <c r="O337" s="12"/>
      <c r="P337" s="12"/>
      <c r="Q337" s="12"/>
      <c r="R337" s="12"/>
      <c r="S337" s="12"/>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row>
    <row r="338" spans="1:45" s="49" customFormat="1" x14ac:dyDescent="0.4">
      <c r="A338" s="12"/>
      <c r="B338" s="12"/>
      <c r="C338" s="42"/>
      <c r="D338" s="12"/>
      <c r="E338" s="12"/>
      <c r="F338" s="12"/>
      <c r="G338" s="12"/>
      <c r="H338" s="12"/>
      <c r="I338" s="12"/>
      <c r="J338" s="12"/>
      <c r="K338" s="12"/>
      <c r="L338" s="42"/>
      <c r="O338" s="12"/>
      <c r="P338" s="12"/>
      <c r="Q338" s="12"/>
      <c r="R338" s="12"/>
      <c r="S338" s="12"/>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row>
    <row r="339" spans="1:45" s="49" customFormat="1" x14ac:dyDescent="0.4">
      <c r="A339" s="12"/>
      <c r="B339" s="12"/>
      <c r="C339" s="42"/>
      <c r="D339" s="12"/>
      <c r="E339" s="12"/>
      <c r="F339" s="12"/>
      <c r="G339" s="12"/>
      <c r="H339" s="12"/>
      <c r="I339" s="12"/>
      <c r="J339" s="12"/>
      <c r="K339" s="12"/>
      <c r="L339" s="42"/>
      <c r="O339" s="12"/>
      <c r="P339" s="12"/>
      <c r="Q339" s="12"/>
      <c r="R339" s="12"/>
      <c r="S339" s="12"/>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row>
    <row r="340" spans="1:45" s="49" customFormat="1" x14ac:dyDescent="0.4">
      <c r="A340" s="12"/>
      <c r="B340" s="12"/>
      <c r="C340" s="42"/>
      <c r="D340" s="12"/>
      <c r="E340" s="12"/>
      <c r="F340" s="12"/>
      <c r="G340" s="12"/>
      <c r="H340" s="12"/>
      <c r="I340" s="12"/>
      <c r="J340" s="12"/>
      <c r="K340" s="12"/>
      <c r="L340" s="42"/>
      <c r="O340" s="12"/>
      <c r="P340" s="12"/>
      <c r="Q340" s="12"/>
      <c r="R340" s="12"/>
      <c r="S340" s="12"/>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row>
    <row r="341" spans="1:45" s="49" customFormat="1" x14ac:dyDescent="0.4">
      <c r="A341" s="12"/>
      <c r="B341" s="12"/>
      <c r="C341" s="42"/>
      <c r="D341" s="12"/>
      <c r="E341" s="12"/>
      <c r="F341" s="12"/>
      <c r="G341" s="12"/>
      <c r="H341" s="12"/>
      <c r="I341" s="12"/>
      <c r="J341" s="12"/>
      <c r="K341" s="12"/>
      <c r="L341" s="42"/>
      <c r="O341" s="12"/>
      <c r="P341" s="12"/>
      <c r="Q341" s="12"/>
      <c r="R341" s="12"/>
      <c r="S341" s="12"/>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row>
    <row r="342" spans="1:45" s="49" customFormat="1" x14ac:dyDescent="0.4">
      <c r="A342" s="12"/>
      <c r="B342" s="12"/>
      <c r="C342" s="42"/>
      <c r="D342" s="12"/>
      <c r="E342" s="12"/>
      <c r="F342" s="12"/>
      <c r="G342" s="12"/>
      <c r="H342" s="12"/>
      <c r="I342" s="12"/>
      <c r="J342" s="12"/>
      <c r="K342" s="12"/>
      <c r="L342" s="42"/>
      <c r="O342" s="12"/>
      <c r="P342" s="12"/>
      <c r="Q342" s="12"/>
      <c r="R342" s="12"/>
      <c r="S342" s="12"/>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row>
    <row r="343" spans="1:45" s="49" customFormat="1" x14ac:dyDescent="0.4">
      <c r="A343" s="12"/>
      <c r="B343" s="12"/>
      <c r="C343" s="42"/>
      <c r="D343" s="12"/>
      <c r="E343" s="12"/>
      <c r="F343" s="12"/>
      <c r="G343" s="12"/>
      <c r="H343" s="12"/>
      <c r="I343" s="12"/>
      <c r="J343" s="12"/>
      <c r="K343" s="12"/>
      <c r="L343" s="42"/>
      <c r="O343" s="12"/>
      <c r="P343" s="12"/>
      <c r="Q343" s="12"/>
      <c r="R343" s="12"/>
      <c r="S343" s="12"/>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row>
    <row r="344" spans="1:45" s="49" customFormat="1" x14ac:dyDescent="0.4">
      <c r="A344" s="12"/>
      <c r="B344" s="12"/>
      <c r="C344" s="42"/>
      <c r="D344" s="12"/>
      <c r="E344" s="12"/>
      <c r="F344" s="12"/>
      <c r="G344" s="12"/>
      <c r="H344" s="12"/>
      <c r="I344" s="12"/>
      <c r="J344" s="12"/>
      <c r="K344" s="12"/>
      <c r="L344" s="42"/>
      <c r="O344" s="12"/>
      <c r="P344" s="12"/>
      <c r="Q344" s="12"/>
      <c r="R344" s="12"/>
      <c r="S344" s="12"/>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row>
    <row r="345" spans="1:45" s="49" customFormat="1" x14ac:dyDescent="0.4">
      <c r="A345" s="12"/>
      <c r="B345" s="12"/>
      <c r="C345" s="42"/>
      <c r="D345" s="12"/>
      <c r="E345" s="12"/>
      <c r="F345" s="12"/>
      <c r="G345" s="12"/>
      <c r="H345" s="12"/>
      <c r="I345" s="12"/>
      <c r="J345" s="12"/>
      <c r="K345" s="12"/>
      <c r="L345" s="42"/>
      <c r="O345" s="12"/>
      <c r="P345" s="12"/>
      <c r="Q345" s="12"/>
      <c r="R345" s="12"/>
      <c r="S345" s="12"/>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row>
    <row r="346" spans="1:45" s="49" customFormat="1" x14ac:dyDescent="0.4">
      <c r="A346" s="12"/>
      <c r="B346" s="12"/>
      <c r="C346" s="42"/>
      <c r="D346" s="12"/>
      <c r="E346" s="12"/>
      <c r="F346" s="12"/>
      <c r="G346" s="12"/>
      <c r="H346" s="12"/>
      <c r="I346" s="12"/>
      <c r="J346" s="12"/>
      <c r="K346" s="12"/>
      <c r="L346" s="42"/>
      <c r="O346" s="12"/>
      <c r="P346" s="12"/>
      <c r="Q346" s="12"/>
      <c r="R346" s="12"/>
      <c r="S346" s="12"/>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row>
    <row r="347" spans="1:45" s="49" customFormat="1" x14ac:dyDescent="0.4">
      <c r="A347" s="12"/>
      <c r="B347" s="12"/>
      <c r="C347" s="42"/>
      <c r="D347" s="12"/>
      <c r="E347" s="12"/>
      <c r="F347" s="12"/>
      <c r="G347" s="12"/>
      <c r="H347" s="12"/>
      <c r="I347" s="12"/>
      <c r="J347" s="12"/>
      <c r="K347" s="12"/>
      <c r="L347" s="42"/>
      <c r="O347" s="12"/>
      <c r="P347" s="12"/>
      <c r="Q347" s="12"/>
      <c r="R347" s="12"/>
      <c r="S347" s="12"/>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row>
    <row r="348" spans="1:45" s="49" customFormat="1" x14ac:dyDescent="0.4">
      <c r="A348" s="12"/>
      <c r="B348" s="12"/>
      <c r="C348" s="42"/>
      <c r="D348" s="12"/>
      <c r="E348" s="12"/>
      <c r="F348" s="12"/>
      <c r="G348" s="12"/>
      <c r="H348" s="12"/>
      <c r="I348" s="12"/>
      <c r="J348" s="12"/>
      <c r="K348" s="12"/>
      <c r="L348" s="42"/>
      <c r="O348" s="12"/>
      <c r="P348" s="12"/>
      <c r="Q348" s="12"/>
      <c r="R348" s="12"/>
      <c r="S348" s="12"/>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row>
    <row r="349" spans="1:45" s="49" customFormat="1" x14ac:dyDescent="0.4">
      <c r="A349" s="12"/>
      <c r="B349" s="12"/>
      <c r="C349" s="42"/>
      <c r="D349" s="12"/>
      <c r="E349" s="12"/>
      <c r="F349" s="12"/>
      <c r="G349" s="12"/>
      <c r="H349" s="12"/>
      <c r="I349" s="12"/>
      <c r="J349" s="12"/>
      <c r="K349" s="12"/>
      <c r="L349" s="42"/>
      <c r="O349" s="12"/>
      <c r="P349" s="12"/>
      <c r="Q349" s="12"/>
      <c r="R349" s="12"/>
      <c r="S349" s="12"/>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row>
    <row r="350" spans="1:45" s="49" customFormat="1" x14ac:dyDescent="0.4">
      <c r="A350" s="12"/>
      <c r="B350" s="12"/>
      <c r="C350" s="42"/>
      <c r="D350" s="12"/>
      <c r="E350" s="12"/>
      <c r="F350" s="12"/>
      <c r="G350" s="12"/>
      <c r="H350" s="12"/>
      <c r="I350" s="12"/>
      <c r="J350" s="12"/>
      <c r="K350" s="12"/>
      <c r="L350" s="42"/>
      <c r="O350" s="12"/>
      <c r="P350" s="12"/>
      <c r="Q350" s="12"/>
      <c r="R350" s="12"/>
      <c r="S350" s="12"/>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row>
    <row r="351" spans="1:45" s="49" customFormat="1" x14ac:dyDescent="0.4">
      <c r="A351" s="12"/>
      <c r="B351" s="12"/>
      <c r="C351" s="42"/>
      <c r="D351" s="12"/>
      <c r="E351" s="12"/>
      <c r="F351" s="12"/>
      <c r="G351" s="12"/>
      <c r="H351" s="12"/>
      <c r="I351" s="12"/>
      <c r="J351" s="12"/>
      <c r="K351" s="12"/>
      <c r="L351" s="42"/>
      <c r="O351" s="12"/>
      <c r="P351" s="12"/>
      <c r="Q351" s="12"/>
      <c r="R351" s="12"/>
      <c r="S351" s="12"/>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row>
    <row r="352" spans="1:45" s="49" customFormat="1" x14ac:dyDescent="0.4">
      <c r="A352" s="12"/>
      <c r="B352" s="12"/>
      <c r="C352" s="42"/>
      <c r="D352" s="12"/>
      <c r="E352" s="12"/>
      <c r="F352" s="12"/>
      <c r="G352" s="12"/>
      <c r="H352" s="12"/>
      <c r="I352" s="12"/>
      <c r="J352" s="12"/>
      <c r="K352" s="12"/>
      <c r="L352" s="42"/>
      <c r="O352" s="12"/>
      <c r="P352" s="12"/>
      <c r="Q352" s="12"/>
      <c r="R352" s="12"/>
      <c r="S352" s="12"/>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row>
    <row r="353" spans="1:45" s="49" customFormat="1" x14ac:dyDescent="0.4">
      <c r="A353" s="12"/>
      <c r="B353" s="12"/>
      <c r="C353" s="42"/>
      <c r="D353" s="12"/>
      <c r="E353" s="12"/>
      <c r="F353" s="12"/>
      <c r="G353" s="12"/>
      <c r="H353" s="12"/>
      <c r="I353" s="12"/>
      <c r="J353" s="12"/>
      <c r="K353" s="12"/>
      <c r="L353" s="42"/>
      <c r="O353" s="12"/>
      <c r="P353" s="12"/>
      <c r="Q353" s="12"/>
      <c r="R353" s="12"/>
      <c r="S353" s="12"/>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row>
    <row r="354" spans="1:45" s="49" customFormat="1" x14ac:dyDescent="0.4">
      <c r="A354" s="12"/>
      <c r="B354" s="12"/>
      <c r="C354" s="42"/>
      <c r="D354" s="12"/>
      <c r="E354" s="12"/>
      <c r="F354" s="12"/>
      <c r="G354" s="12"/>
      <c r="H354" s="12"/>
      <c r="I354" s="12"/>
      <c r="J354" s="12"/>
      <c r="K354" s="12"/>
      <c r="L354" s="42"/>
      <c r="O354" s="12"/>
      <c r="P354" s="12"/>
      <c r="Q354" s="12"/>
      <c r="R354" s="12"/>
      <c r="S354" s="12"/>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row>
    <row r="355" spans="1:45" s="49" customFormat="1" x14ac:dyDescent="0.4">
      <c r="A355" s="12"/>
      <c r="B355" s="12"/>
      <c r="C355" s="42"/>
      <c r="D355" s="12"/>
      <c r="E355" s="12"/>
      <c r="F355" s="12"/>
      <c r="G355" s="12"/>
      <c r="H355" s="12"/>
      <c r="I355" s="12"/>
      <c r="J355" s="12"/>
      <c r="K355" s="12"/>
      <c r="L355" s="42"/>
      <c r="O355" s="12"/>
      <c r="P355" s="12"/>
      <c r="Q355" s="12"/>
      <c r="R355" s="12"/>
      <c r="S355" s="12"/>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row>
    <row r="356" spans="1:45" s="49" customFormat="1" x14ac:dyDescent="0.4">
      <c r="A356" s="12"/>
      <c r="B356" s="12"/>
      <c r="C356" s="42"/>
      <c r="D356" s="12"/>
      <c r="E356" s="12"/>
      <c r="F356" s="12"/>
      <c r="G356" s="12"/>
      <c r="H356" s="12"/>
      <c r="I356" s="12"/>
      <c r="J356" s="12"/>
      <c r="K356" s="12"/>
      <c r="L356" s="42"/>
      <c r="O356" s="12"/>
      <c r="P356" s="12"/>
      <c r="Q356" s="12"/>
      <c r="R356" s="12"/>
      <c r="S356" s="12"/>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row>
    <row r="357" spans="1:45" s="49" customFormat="1" x14ac:dyDescent="0.4">
      <c r="A357" s="12"/>
      <c r="B357" s="12"/>
      <c r="C357" s="42"/>
      <c r="D357" s="12"/>
      <c r="E357" s="12"/>
      <c r="F357" s="12"/>
      <c r="G357" s="12"/>
      <c r="H357" s="12"/>
      <c r="I357" s="12"/>
      <c r="J357" s="12"/>
      <c r="K357" s="12"/>
      <c r="L357" s="42"/>
      <c r="O357" s="12"/>
      <c r="P357" s="12"/>
      <c r="Q357" s="12"/>
      <c r="R357" s="12"/>
      <c r="S357" s="12"/>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row>
    <row r="358" spans="1:45" s="49" customFormat="1" x14ac:dyDescent="0.4">
      <c r="A358" s="12"/>
      <c r="B358" s="12"/>
      <c r="C358" s="42"/>
      <c r="D358" s="12"/>
      <c r="E358" s="12"/>
      <c r="F358" s="12"/>
      <c r="G358" s="12"/>
      <c r="H358" s="12"/>
      <c r="I358" s="12"/>
      <c r="J358" s="12"/>
      <c r="K358" s="12"/>
      <c r="L358" s="42"/>
      <c r="O358" s="12"/>
      <c r="P358" s="12"/>
      <c r="Q358" s="12"/>
      <c r="R358" s="12"/>
      <c r="S358" s="12"/>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row>
    <row r="359" spans="1:45" s="49" customFormat="1" x14ac:dyDescent="0.4">
      <c r="A359" s="12"/>
      <c r="B359" s="12"/>
      <c r="C359" s="42"/>
      <c r="D359" s="12"/>
      <c r="E359" s="12"/>
      <c r="F359" s="12"/>
      <c r="G359" s="12"/>
      <c r="H359" s="12"/>
      <c r="I359" s="12"/>
      <c r="J359" s="12"/>
      <c r="K359" s="12"/>
      <c r="L359" s="42"/>
      <c r="O359" s="12"/>
      <c r="P359" s="12"/>
      <c r="Q359" s="12"/>
      <c r="R359" s="12"/>
      <c r="S359" s="12"/>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row>
    <row r="360" spans="1:45" s="49" customFormat="1" x14ac:dyDescent="0.4">
      <c r="A360" s="12"/>
      <c r="B360" s="12"/>
      <c r="C360" s="42"/>
      <c r="D360" s="12"/>
      <c r="E360" s="12"/>
      <c r="F360" s="12"/>
      <c r="G360" s="12"/>
      <c r="H360" s="12"/>
      <c r="I360" s="12"/>
      <c r="J360" s="12"/>
      <c r="K360" s="12"/>
      <c r="L360" s="42"/>
      <c r="O360" s="12"/>
      <c r="P360" s="12"/>
      <c r="Q360" s="12"/>
      <c r="R360" s="12"/>
      <c r="S360" s="12"/>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row>
    <row r="361" spans="1:45" s="49" customFormat="1" x14ac:dyDescent="0.4">
      <c r="A361" s="12"/>
      <c r="B361" s="12"/>
      <c r="C361" s="42"/>
      <c r="D361" s="12"/>
      <c r="E361" s="12"/>
      <c r="F361" s="12"/>
      <c r="G361" s="12"/>
      <c r="H361" s="12"/>
      <c r="I361" s="12"/>
      <c r="J361" s="12"/>
      <c r="K361" s="12"/>
      <c r="L361" s="42"/>
      <c r="O361" s="12"/>
      <c r="P361" s="12"/>
      <c r="Q361" s="12"/>
      <c r="R361" s="12"/>
      <c r="S361" s="12"/>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row>
    <row r="362" spans="1:45" s="49" customFormat="1" x14ac:dyDescent="0.4">
      <c r="A362" s="12"/>
      <c r="B362" s="12"/>
      <c r="C362" s="42"/>
      <c r="D362" s="12"/>
      <c r="E362" s="12"/>
      <c r="F362" s="12"/>
      <c r="G362" s="12"/>
      <c r="H362" s="12"/>
      <c r="I362" s="12"/>
      <c r="J362" s="12"/>
      <c r="K362" s="12"/>
      <c r="L362" s="42"/>
      <c r="O362" s="12"/>
      <c r="P362" s="12"/>
      <c r="Q362" s="12"/>
      <c r="R362" s="12"/>
      <c r="S362" s="12"/>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row>
    <row r="363" spans="1:45" s="49" customFormat="1" x14ac:dyDescent="0.4">
      <c r="A363" s="12"/>
      <c r="B363" s="12"/>
      <c r="C363" s="42"/>
      <c r="D363" s="12"/>
      <c r="E363" s="12"/>
      <c r="F363" s="12"/>
      <c r="G363" s="12"/>
      <c r="H363" s="12"/>
      <c r="I363" s="12"/>
      <c r="J363" s="12"/>
      <c r="K363" s="12"/>
      <c r="L363" s="42"/>
      <c r="O363" s="12"/>
      <c r="P363" s="12"/>
      <c r="Q363" s="12"/>
      <c r="R363" s="12"/>
      <c r="S363" s="12"/>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row>
    <row r="364" spans="1:45" s="49" customFormat="1" x14ac:dyDescent="0.4">
      <c r="A364" s="12"/>
      <c r="B364" s="12"/>
      <c r="C364" s="42"/>
      <c r="D364" s="12"/>
      <c r="E364" s="12"/>
      <c r="F364" s="12"/>
      <c r="G364" s="12"/>
      <c r="H364" s="12"/>
      <c r="I364" s="12"/>
      <c r="J364" s="12"/>
      <c r="K364" s="12"/>
      <c r="L364" s="42"/>
      <c r="O364" s="12"/>
      <c r="P364" s="12"/>
      <c r="Q364" s="12"/>
      <c r="R364" s="12"/>
      <c r="S364" s="12"/>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row>
    <row r="365" spans="1:45" s="49" customFormat="1" x14ac:dyDescent="0.4">
      <c r="A365" s="12"/>
      <c r="B365" s="12"/>
      <c r="C365" s="42"/>
      <c r="D365" s="12"/>
      <c r="E365" s="12"/>
      <c r="F365" s="12"/>
      <c r="G365" s="12"/>
      <c r="H365" s="12"/>
      <c r="I365" s="12"/>
      <c r="J365" s="12"/>
      <c r="K365" s="12"/>
      <c r="L365" s="42"/>
      <c r="O365" s="12"/>
      <c r="P365" s="12"/>
      <c r="Q365" s="12"/>
      <c r="R365" s="12"/>
      <c r="S365" s="12"/>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row>
    <row r="366" spans="1:45" s="49" customFormat="1" x14ac:dyDescent="0.4">
      <c r="A366" s="12"/>
      <c r="B366" s="12"/>
      <c r="C366" s="42"/>
      <c r="D366" s="12"/>
      <c r="E366" s="12"/>
      <c r="F366" s="12"/>
      <c r="G366" s="12"/>
      <c r="H366" s="12"/>
      <c r="I366" s="12"/>
      <c r="J366" s="12"/>
      <c r="K366" s="12"/>
      <c r="L366" s="42"/>
      <c r="O366" s="12"/>
      <c r="P366" s="12"/>
      <c r="Q366" s="12"/>
      <c r="R366" s="12"/>
      <c r="S366" s="12"/>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row>
    <row r="367" spans="1:45" s="49" customFormat="1" x14ac:dyDescent="0.4">
      <c r="A367" s="12"/>
      <c r="B367" s="12"/>
      <c r="C367" s="42"/>
      <c r="D367" s="12"/>
      <c r="E367" s="12"/>
      <c r="F367" s="12"/>
      <c r="G367" s="12"/>
      <c r="H367" s="12"/>
      <c r="I367" s="12"/>
      <c r="J367" s="12"/>
      <c r="K367" s="12"/>
      <c r="L367" s="42"/>
      <c r="O367" s="12"/>
      <c r="P367" s="12"/>
      <c r="Q367" s="12"/>
      <c r="R367" s="12"/>
      <c r="S367" s="12"/>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row>
    <row r="368" spans="1:45" s="49" customFormat="1" x14ac:dyDescent="0.4">
      <c r="A368" s="12"/>
      <c r="B368" s="12"/>
      <c r="C368" s="42"/>
      <c r="D368" s="12"/>
      <c r="E368" s="12"/>
      <c r="F368" s="12"/>
      <c r="G368" s="12"/>
      <c r="H368" s="12"/>
      <c r="I368" s="12"/>
      <c r="J368" s="12"/>
      <c r="K368" s="12"/>
      <c r="L368" s="42"/>
      <c r="O368" s="12"/>
      <c r="P368" s="12"/>
      <c r="Q368" s="12"/>
      <c r="R368" s="12"/>
      <c r="S368" s="12"/>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row>
    <row r="369" spans="1:45" s="49" customFormat="1" x14ac:dyDescent="0.4">
      <c r="A369" s="12"/>
      <c r="B369" s="12"/>
      <c r="C369" s="42"/>
      <c r="D369" s="12"/>
      <c r="E369" s="12"/>
      <c r="F369" s="12"/>
      <c r="G369" s="12"/>
      <c r="H369" s="12"/>
      <c r="I369" s="12"/>
      <c r="J369" s="12"/>
      <c r="K369" s="12"/>
      <c r="L369" s="42"/>
      <c r="O369" s="12"/>
      <c r="P369" s="12"/>
      <c r="Q369" s="12"/>
      <c r="R369" s="12"/>
      <c r="S369" s="12"/>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row>
    <row r="370" spans="1:45" s="49" customFormat="1" x14ac:dyDescent="0.4">
      <c r="A370" s="12"/>
      <c r="B370" s="12"/>
      <c r="C370" s="42"/>
      <c r="D370" s="12"/>
      <c r="E370" s="12"/>
      <c r="F370" s="12"/>
      <c r="G370" s="12"/>
      <c r="H370" s="12"/>
      <c r="I370" s="12"/>
      <c r="J370" s="12"/>
      <c r="K370" s="12"/>
      <c r="L370" s="42"/>
      <c r="O370" s="12"/>
      <c r="P370" s="12"/>
      <c r="Q370" s="12"/>
      <c r="R370" s="12"/>
      <c r="S370" s="12"/>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row>
    <row r="371" spans="1:45" s="49" customFormat="1" x14ac:dyDescent="0.4">
      <c r="A371" s="12"/>
      <c r="B371" s="12"/>
      <c r="C371" s="42"/>
      <c r="D371" s="12"/>
      <c r="E371" s="12"/>
      <c r="F371" s="12"/>
      <c r="G371" s="12"/>
      <c r="H371" s="12"/>
      <c r="I371" s="12"/>
      <c r="J371" s="12"/>
      <c r="K371" s="12"/>
      <c r="L371" s="42"/>
      <c r="O371" s="12"/>
      <c r="P371" s="12"/>
      <c r="Q371" s="12"/>
      <c r="R371" s="12"/>
      <c r="S371" s="12"/>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row>
    <row r="372" spans="1:45" s="49" customFormat="1" x14ac:dyDescent="0.4">
      <c r="A372" s="12"/>
      <c r="B372" s="12"/>
      <c r="C372" s="42"/>
      <c r="D372" s="12"/>
      <c r="E372" s="12"/>
      <c r="F372" s="12"/>
      <c r="G372" s="12"/>
      <c r="H372" s="12"/>
      <c r="I372" s="12"/>
      <c r="J372" s="12"/>
      <c r="K372" s="12"/>
      <c r="L372" s="42"/>
      <c r="O372" s="12"/>
      <c r="P372" s="12"/>
      <c r="Q372" s="12"/>
      <c r="R372" s="12"/>
      <c r="S372" s="12"/>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row>
    <row r="373" spans="1:45" s="49" customFormat="1" x14ac:dyDescent="0.4">
      <c r="A373" s="12"/>
      <c r="B373" s="12"/>
      <c r="C373" s="42"/>
      <c r="D373" s="12"/>
      <c r="E373" s="12"/>
      <c r="F373" s="12"/>
      <c r="G373" s="12"/>
      <c r="H373" s="12"/>
      <c r="I373" s="12"/>
      <c r="J373" s="12"/>
      <c r="K373" s="12"/>
      <c r="L373" s="42"/>
      <c r="O373" s="12"/>
      <c r="P373" s="12"/>
      <c r="Q373" s="12"/>
      <c r="R373" s="12"/>
      <c r="S373" s="12"/>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row>
    <row r="374" spans="1:45" s="49" customFormat="1" x14ac:dyDescent="0.4">
      <c r="A374" s="12"/>
      <c r="B374" s="12"/>
      <c r="C374" s="42"/>
      <c r="D374" s="12"/>
      <c r="E374" s="12"/>
      <c r="F374" s="12"/>
      <c r="G374" s="12"/>
      <c r="H374" s="12"/>
      <c r="I374" s="12"/>
      <c r="J374" s="12"/>
      <c r="K374" s="12"/>
      <c r="L374" s="42"/>
      <c r="O374" s="12"/>
      <c r="P374" s="12"/>
      <c r="Q374" s="12"/>
      <c r="R374" s="12"/>
      <c r="S374" s="12"/>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row>
    <row r="375" spans="1:45" s="49" customFormat="1" x14ac:dyDescent="0.4">
      <c r="A375" s="12"/>
      <c r="B375" s="12"/>
      <c r="C375" s="42"/>
      <c r="D375" s="12"/>
      <c r="E375" s="12"/>
      <c r="F375" s="12"/>
      <c r="G375" s="12"/>
      <c r="H375" s="12"/>
      <c r="I375" s="12"/>
      <c r="J375" s="12"/>
      <c r="K375" s="12"/>
      <c r="L375" s="42"/>
      <c r="O375" s="12"/>
      <c r="P375" s="12"/>
      <c r="Q375" s="12"/>
      <c r="R375" s="12"/>
      <c r="S375" s="12"/>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row>
    <row r="376" spans="1:45" s="49" customFormat="1" x14ac:dyDescent="0.4">
      <c r="A376" s="12"/>
      <c r="B376" s="12"/>
      <c r="C376" s="42"/>
      <c r="D376" s="12"/>
      <c r="E376" s="12"/>
      <c r="F376" s="12"/>
      <c r="G376" s="12"/>
      <c r="H376" s="12"/>
      <c r="I376" s="12"/>
      <c r="J376" s="12"/>
      <c r="K376" s="12"/>
      <c r="L376" s="42"/>
      <c r="O376" s="12"/>
      <c r="P376" s="12"/>
      <c r="Q376" s="12"/>
      <c r="R376" s="12"/>
      <c r="S376" s="12"/>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row>
    <row r="377" spans="1:45" s="49" customFormat="1" x14ac:dyDescent="0.4">
      <c r="A377" s="12"/>
      <c r="B377" s="12"/>
      <c r="C377" s="42"/>
      <c r="D377" s="12"/>
      <c r="E377" s="12"/>
      <c r="F377" s="12"/>
      <c r="G377" s="12"/>
      <c r="H377" s="12"/>
      <c r="I377" s="12"/>
      <c r="J377" s="12"/>
      <c r="K377" s="12"/>
      <c r="L377" s="42"/>
      <c r="O377" s="12"/>
      <c r="P377" s="12"/>
      <c r="Q377" s="12"/>
      <c r="R377" s="12"/>
      <c r="S377" s="12"/>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row>
    <row r="378" spans="1:45" s="49" customFormat="1" x14ac:dyDescent="0.4">
      <c r="A378" s="12"/>
      <c r="B378" s="12"/>
      <c r="C378" s="42"/>
      <c r="D378" s="12"/>
      <c r="E378" s="12"/>
      <c r="F378" s="12"/>
      <c r="G378" s="12"/>
      <c r="H378" s="12"/>
      <c r="I378" s="12"/>
      <c r="J378" s="12"/>
      <c r="K378" s="12"/>
      <c r="L378" s="42"/>
      <c r="O378" s="12"/>
      <c r="P378" s="12"/>
      <c r="Q378" s="12"/>
      <c r="R378" s="12"/>
      <c r="S378" s="12"/>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row>
    <row r="379" spans="1:45" s="49" customFormat="1" x14ac:dyDescent="0.4">
      <c r="A379" s="12"/>
      <c r="B379" s="12"/>
      <c r="C379" s="42"/>
      <c r="D379" s="12"/>
      <c r="E379" s="12"/>
      <c r="F379" s="12"/>
      <c r="G379" s="12"/>
      <c r="H379" s="12"/>
      <c r="I379" s="12"/>
      <c r="J379" s="12"/>
      <c r="K379" s="12"/>
      <c r="L379" s="42"/>
      <c r="O379" s="12"/>
      <c r="P379" s="12"/>
      <c r="Q379" s="12"/>
      <c r="R379" s="12"/>
      <c r="S379" s="12"/>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row>
    <row r="380" spans="1:45" s="49" customFormat="1" x14ac:dyDescent="0.4">
      <c r="A380" s="12"/>
      <c r="B380" s="12"/>
      <c r="C380" s="42"/>
      <c r="D380" s="12"/>
      <c r="E380" s="12"/>
      <c r="F380" s="12"/>
      <c r="G380" s="12"/>
      <c r="H380" s="12"/>
      <c r="I380" s="12"/>
      <c r="J380" s="12"/>
      <c r="K380" s="12"/>
      <c r="L380" s="42"/>
      <c r="O380" s="12"/>
      <c r="P380" s="12"/>
      <c r="Q380" s="12"/>
      <c r="R380" s="12"/>
      <c r="S380" s="12"/>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row>
    <row r="381" spans="1:45" s="49" customFormat="1" x14ac:dyDescent="0.4">
      <c r="A381" s="12"/>
      <c r="B381" s="12"/>
      <c r="C381" s="42"/>
      <c r="D381" s="12"/>
      <c r="E381" s="12"/>
      <c r="F381" s="12"/>
      <c r="G381" s="12"/>
      <c r="H381" s="12"/>
      <c r="I381" s="12"/>
      <c r="J381" s="12"/>
      <c r="K381" s="12"/>
      <c r="L381" s="42"/>
      <c r="O381" s="12"/>
      <c r="P381" s="12"/>
      <c r="Q381" s="12"/>
      <c r="R381" s="12"/>
      <c r="S381" s="12"/>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row>
    <row r="382" spans="1:45" s="49" customFormat="1" x14ac:dyDescent="0.4">
      <c r="A382" s="12"/>
      <c r="B382" s="12"/>
      <c r="C382" s="42"/>
      <c r="D382" s="12"/>
      <c r="E382" s="12"/>
      <c r="F382" s="12"/>
      <c r="G382" s="12"/>
      <c r="H382" s="12"/>
      <c r="I382" s="12"/>
      <c r="J382" s="12"/>
      <c r="K382" s="12"/>
      <c r="L382" s="42"/>
      <c r="O382" s="12"/>
      <c r="P382" s="12"/>
      <c r="Q382" s="12"/>
      <c r="R382" s="12"/>
      <c r="S382" s="12"/>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row>
    <row r="383" spans="1:45" s="49" customFormat="1" x14ac:dyDescent="0.4">
      <c r="A383" s="12"/>
      <c r="B383" s="12"/>
      <c r="C383" s="42"/>
      <c r="D383" s="12"/>
      <c r="E383" s="12"/>
      <c r="F383" s="12"/>
      <c r="G383" s="12"/>
      <c r="H383" s="12"/>
      <c r="I383" s="12"/>
      <c r="J383" s="12"/>
      <c r="K383" s="12"/>
      <c r="L383" s="42"/>
      <c r="O383" s="12"/>
      <c r="P383" s="12"/>
      <c r="Q383" s="12"/>
      <c r="R383" s="12"/>
      <c r="S383" s="12"/>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row>
    <row r="384" spans="1:45" s="49" customFormat="1" x14ac:dyDescent="0.4">
      <c r="A384" s="12"/>
      <c r="B384" s="12"/>
      <c r="C384" s="42"/>
      <c r="D384" s="12"/>
      <c r="E384" s="12"/>
      <c r="F384" s="12"/>
      <c r="G384" s="12"/>
      <c r="H384" s="12"/>
      <c r="I384" s="12"/>
      <c r="J384" s="12"/>
      <c r="K384" s="12"/>
      <c r="L384" s="42"/>
      <c r="O384" s="12"/>
      <c r="P384" s="12"/>
      <c r="Q384" s="12"/>
      <c r="R384" s="12"/>
      <c r="S384" s="12"/>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row>
    <row r="385" spans="1:45" s="49" customFormat="1" x14ac:dyDescent="0.4">
      <c r="A385" s="12"/>
      <c r="B385" s="12"/>
      <c r="C385" s="42"/>
      <c r="D385" s="12"/>
      <c r="E385" s="12"/>
      <c r="F385" s="12"/>
      <c r="G385" s="12"/>
      <c r="H385" s="12"/>
      <c r="I385" s="12"/>
      <c r="J385" s="12"/>
      <c r="K385" s="12"/>
      <c r="L385" s="42"/>
      <c r="O385" s="12"/>
      <c r="P385" s="12"/>
      <c r="Q385" s="12"/>
      <c r="R385" s="12"/>
      <c r="S385" s="12"/>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row>
    <row r="386" spans="1:45" s="49" customFormat="1" x14ac:dyDescent="0.4">
      <c r="A386" s="12"/>
      <c r="B386" s="12"/>
      <c r="C386" s="42"/>
      <c r="D386" s="12"/>
      <c r="E386" s="12"/>
      <c r="F386" s="12"/>
      <c r="G386" s="12"/>
      <c r="H386" s="12"/>
      <c r="I386" s="12"/>
      <c r="J386" s="12"/>
      <c r="K386" s="12"/>
      <c r="L386" s="42"/>
      <c r="O386" s="12"/>
      <c r="P386" s="12"/>
      <c r="Q386" s="12"/>
      <c r="R386" s="12"/>
      <c r="S386" s="12"/>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row>
    <row r="387" spans="1:45" s="49" customFormat="1" x14ac:dyDescent="0.4">
      <c r="A387" s="12"/>
      <c r="B387" s="12"/>
      <c r="C387" s="42"/>
      <c r="D387" s="12"/>
      <c r="E387" s="12"/>
      <c r="F387" s="12"/>
      <c r="G387" s="12"/>
      <c r="H387" s="12"/>
      <c r="I387" s="12"/>
      <c r="J387" s="12"/>
      <c r="K387" s="12"/>
      <c r="L387" s="42"/>
      <c r="O387" s="12"/>
      <c r="P387" s="12"/>
      <c r="Q387" s="12"/>
      <c r="R387" s="12"/>
      <c r="S387" s="12"/>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row>
    <row r="388" spans="1:45" s="49" customFormat="1" x14ac:dyDescent="0.4">
      <c r="A388" s="12"/>
      <c r="B388" s="12"/>
      <c r="C388" s="42"/>
      <c r="D388" s="12"/>
      <c r="E388" s="12"/>
      <c r="F388" s="12"/>
      <c r="G388" s="12"/>
      <c r="H388" s="12"/>
      <c r="I388" s="12"/>
      <c r="J388" s="12"/>
      <c r="K388" s="12"/>
      <c r="L388" s="42"/>
      <c r="O388" s="12"/>
      <c r="P388" s="12"/>
      <c r="Q388" s="12"/>
      <c r="R388" s="12"/>
      <c r="S388" s="12"/>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row>
    <row r="389" spans="1:45" s="49" customFormat="1" x14ac:dyDescent="0.4">
      <c r="A389" s="12"/>
      <c r="B389" s="12"/>
      <c r="C389" s="42"/>
      <c r="D389" s="12"/>
      <c r="E389" s="12"/>
      <c r="F389" s="12"/>
      <c r="G389" s="12"/>
      <c r="H389" s="12"/>
      <c r="I389" s="12"/>
      <c r="J389" s="12"/>
      <c r="K389" s="12"/>
      <c r="L389" s="42"/>
      <c r="O389" s="12"/>
      <c r="P389" s="12"/>
      <c r="Q389" s="12"/>
      <c r="R389" s="12"/>
      <c r="S389" s="12"/>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row>
    <row r="390" spans="1:45" s="49" customFormat="1" x14ac:dyDescent="0.4">
      <c r="A390" s="12"/>
      <c r="B390" s="12"/>
      <c r="C390" s="42"/>
      <c r="D390" s="12"/>
      <c r="E390" s="12"/>
      <c r="F390" s="12"/>
      <c r="G390" s="12"/>
      <c r="H390" s="12"/>
      <c r="I390" s="12"/>
      <c r="J390" s="12"/>
      <c r="K390" s="12"/>
      <c r="L390" s="42"/>
      <c r="O390" s="12"/>
      <c r="P390" s="12"/>
      <c r="Q390" s="12"/>
      <c r="R390" s="12"/>
      <c r="S390" s="12"/>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row>
    <row r="391" spans="1:45" s="49" customFormat="1" x14ac:dyDescent="0.4">
      <c r="A391" s="12"/>
      <c r="B391" s="12"/>
      <c r="C391" s="42"/>
      <c r="D391" s="12"/>
      <c r="E391" s="12"/>
      <c r="F391" s="12"/>
      <c r="G391" s="12"/>
      <c r="H391" s="12"/>
      <c r="I391" s="12"/>
      <c r="J391" s="12"/>
      <c r="K391" s="12"/>
      <c r="L391" s="42"/>
      <c r="O391" s="12"/>
      <c r="P391" s="12"/>
      <c r="Q391" s="12"/>
      <c r="R391" s="12"/>
      <c r="S391" s="12"/>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row>
    <row r="392" spans="1:45" s="49" customFormat="1" x14ac:dyDescent="0.4">
      <c r="A392" s="12"/>
      <c r="B392" s="12"/>
      <c r="C392" s="42"/>
      <c r="D392" s="12"/>
      <c r="E392" s="12"/>
      <c r="F392" s="12"/>
      <c r="G392" s="12"/>
      <c r="H392" s="12"/>
      <c r="I392" s="12"/>
      <c r="J392" s="12"/>
      <c r="K392" s="12"/>
      <c r="L392" s="42"/>
      <c r="O392" s="12"/>
      <c r="P392" s="12"/>
      <c r="Q392" s="12"/>
      <c r="R392" s="12"/>
      <c r="S392" s="12"/>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row>
    <row r="393" spans="1:45" s="49" customFormat="1" x14ac:dyDescent="0.4">
      <c r="A393" s="12"/>
      <c r="B393" s="12"/>
      <c r="C393" s="42"/>
      <c r="D393" s="12"/>
      <c r="E393" s="12"/>
      <c r="F393" s="12"/>
      <c r="G393" s="12"/>
      <c r="H393" s="12"/>
      <c r="I393" s="12"/>
      <c r="J393" s="12"/>
      <c r="K393" s="12"/>
      <c r="L393" s="42"/>
      <c r="O393" s="12"/>
      <c r="P393" s="12"/>
      <c r="Q393" s="12"/>
      <c r="R393" s="12"/>
      <c r="S393" s="12"/>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row>
    <row r="394" spans="1:45" s="49" customFormat="1" x14ac:dyDescent="0.4">
      <c r="A394" s="12"/>
      <c r="B394" s="12"/>
      <c r="C394" s="42"/>
      <c r="D394" s="12"/>
      <c r="E394" s="12"/>
      <c r="F394" s="12"/>
      <c r="G394" s="12"/>
      <c r="H394" s="12"/>
      <c r="I394" s="12"/>
      <c r="J394" s="12"/>
      <c r="K394" s="12"/>
      <c r="L394" s="42"/>
      <c r="O394" s="12"/>
      <c r="P394" s="12"/>
      <c r="Q394" s="12"/>
      <c r="R394" s="12"/>
      <c r="S394" s="12"/>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row>
    <row r="395" spans="1:45" s="49" customFormat="1" x14ac:dyDescent="0.4">
      <c r="A395" s="12"/>
      <c r="B395" s="12"/>
      <c r="C395" s="42"/>
      <c r="D395" s="12"/>
      <c r="E395" s="12"/>
      <c r="F395" s="12"/>
      <c r="G395" s="12"/>
      <c r="H395" s="12"/>
      <c r="I395" s="12"/>
      <c r="J395" s="12"/>
      <c r="K395" s="12"/>
      <c r="L395" s="42"/>
      <c r="O395" s="12"/>
      <c r="P395" s="12"/>
      <c r="Q395" s="12"/>
      <c r="R395" s="12"/>
      <c r="S395" s="12"/>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row>
    <row r="396" spans="1:45" s="49" customFormat="1" x14ac:dyDescent="0.4">
      <c r="A396" s="12"/>
      <c r="B396" s="12"/>
      <c r="C396" s="42"/>
      <c r="D396" s="12"/>
      <c r="E396" s="12"/>
      <c r="F396" s="12"/>
      <c r="G396" s="12"/>
      <c r="H396" s="12"/>
      <c r="I396" s="12"/>
      <c r="J396" s="12"/>
      <c r="K396" s="12"/>
      <c r="L396" s="42"/>
      <c r="O396" s="12"/>
      <c r="P396" s="12"/>
      <c r="Q396" s="12"/>
      <c r="R396" s="12"/>
      <c r="S396" s="12"/>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row>
    <row r="397" spans="1:45" s="49" customFormat="1" x14ac:dyDescent="0.4">
      <c r="A397" s="12"/>
      <c r="B397" s="12"/>
      <c r="C397" s="42"/>
      <c r="D397" s="12"/>
      <c r="E397" s="12"/>
      <c r="F397" s="12"/>
      <c r="G397" s="12"/>
      <c r="H397" s="12"/>
      <c r="I397" s="12"/>
      <c r="J397" s="12"/>
      <c r="K397" s="12"/>
      <c r="L397" s="42"/>
      <c r="O397" s="12"/>
      <c r="P397" s="12"/>
      <c r="Q397" s="12"/>
      <c r="R397" s="12"/>
      <c r="S397" s="12"/>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row>
    <row r="398" spans="1:45" s="49" customFormat="1" x14ac:dyDescent="0.4">
      <c r="A398" s="12"/>
      <c r="B398" s="12"/>
      <c r="C398" s="42"/>
      <c r="D398" s="12"/>
      <c r="E398" s="12"/>
      <c r="F398" s="12"/>
      <c r="G398" s="12"/>
      <c r="H398" s="12"/>
      <c r="I398" s="12"/>
      <c r="J398" s="12"/>
      <c r="K398" s="12"/>
      <c r="L398" s="42"/>
      <c r="O398" s="12"/>
      <c r="P398" s="12"/>
      <c r="Q398" s="12"/>
      <c r="R398" s="12"/>
      <c r="S398" s="12"/>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row>
    <row r="399" spans="1:45" s="49" customFormat="1" x14ac:dyDescent="0.4">
      <c r="A399" s="12"/>
      <c r="B399" s="12"/>
      <c r="C399" s="42"/>
      <c r="D399" s="12"/>
      <c r="E399" s="12"/>
      <c r="F399" s="12"/>
      <c r="G399" s="12"/>
      <c r="H399" s="12"/>
      <c r="I399" s="12"/>
      <c r="J399" s="12"/>
      <c r="K399" s="12"/>
      <c r="L399" s="42"/>
      <c r="O399" s="12"/>
      <c r="P399" s="12"/>
      <c r="Q399" s="12"/>
      <c r="R399" s="12"/>
      <c r="S399" s="12"/>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row>
    <row r="400" spans="1:45" s="49" customFormat="1" x14ac:dyDescent="0.4">
      <c r="A400" s="12"/>
      <c r="B400" s="12"/>
      <c r="C400" s="42"/>
      <c r="D400" s="12"/>
      <c r="E400" s="12"/>
      <c r="F400" s="12"/>
      <c r="G400" s="12"/>
      <c r="H400" s="12"/>
      <c r="I400" s="12"/>
      <c r="J400" s="12"/>
      <c r="K400" s="12"/>
      <c r="L400" s="42"/>
      <c r="O400" s="12"/>
      <c r="P400" s="12"/>
      <c r="Q400" s="12"/>
      <c r="R400" s="12"/>
      <c r="S400" s="12"/>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row>
    <row r="401" spans="1:45" s="49" customFormat="1" x14ac:dyDescent="0.4">
      <c r="A401" s="12"/>
      <c r="B401" s="12"/>
      <c r="C401" s="42"/>
      <c r="D401" s="12"/>
      <c r="E401" s="12"/>
      <c r="F401" s="12"/>
      <c r="G401" s="12"/>
      <c r="H401" s="12"/>
      <c r="I401" s="12"/>
      <c r="J401" s="12"/>
      <c r="K401" s="12"/>
      <c r="L401" s="42"/>
      <c r="O401" s="12"/>
      <c r="P401" s="12"/>
      <c r="Q401" s="12"/>
      <c r="R401" s="12"/>
      <c r="S401" s="12"/>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row>
    <row r="402" spans="1:45" s="49" customFormat="1" x14ac:dyDescent="0.4">
      <c r="A402" s="12"/>
      <c r="B402" s="12"/>
      <c r="C402" s="42"/>
      <c r="D402" s="12"/>
      <c r="E402" s="12"/>
      <c r="F402" s="12"/>
      <c r="G402" s="12"/>
      <c r="H402" s="12"/>
      <c r="I402" s="12"/>
      <c r="J402" s="12"/>
      <c r="K402" s="12"/>
      <c r="L402" s="42"/>
      <c r="O402" s="12"/>
      <c r="P402" s="12"/>
      <c r="Q402" s="12"/>
      <c r="R402" s="12"/>
      <c r="S402" s="12"/>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row>
    <row r="403" spans="1:45" s="49" customFormat="1" x14ac:dyDescent="0.4">
      <c r="A403" s="12"/>
      <c r="B403" s="12"/>
      <c r="C403" s="42"/>
      <c r="D403" s="12"/>
      <c r="E403" s="12"/>
      <c r="F403" s="12"/>
      <c r="G403" s="12"/>
      <c r="H403" s="12"/>
      <c r="I403" s="12"/>
      <c r="J403" s="12"/>
      <c r="K403" s="12"/>
      <c r="L403" s="42"/>
      <c r="O403" s="12"/>
      <c r="P403" s="12"/>
      <c r="Q403" s="12"/>
      <c r="R403" s="12"/>
      <c r="S403" s="12"/>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row>
    <row r="404" spans="1:45" s="49" customFormat="1" x14ac:dyDescent="0.4">
      <c r="A404" s="12"/>
      <c r="B404" s="12"/>
      <c r="C404" s="42"/>
      <c r="D404" s="12"/>
      <c r="E404" s="12"/>
      <c r="F404" s="12"/>
      <c r="G404" s="12"/>
      <c r="H404" s="12"/>
      <c r="I404" s="12"/>
      <c r="J404" s="12"/>
      <c r="K404" s="12"/>
      <c r="L404" s="42"/>
      <c r="O404" s="12"/>
      <c r="P404" s="12"/>
      <c r="Q404" s="12"/>
      <c r="R404" s="12"/>
      <c r="S404" s="12"/>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row>
    <row r="405" spans="1:45" s="49" customFormat="1" x14ac:dyDescent="0.4">
      <c r="A405" s="12"/>
      <c r="B405" s="12"/>
      <c r="C405" s="42"/>
      <c r="D405" s="12"/>
      <c r="E405" s="12"/>
      <c r="F405" s="12"/>
      <c r="G405" s="12"/>
      <c r="H405" s="12"/>
      <c r="I405" s="12"/>
      <c r="J405" s="12"/>
      <c r="K405" s="12"/>
      <c r="L405" s="42"/>
      <c r="O405" s="12"/>
      <c r="P405" s="12"/>
      <c r="Q405" s="12"/>
      <c r="R405" s="12"/>
      <c r="S405" s="12"/>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row>
    <row r="406" spans="1:45" s="49" customFormat="1" x14ac:dyDescent="0.4">
      <c r="A406" s="12"/>
      <c r="B406" s="12"/>
      <c r="C406" s="42"/>
      <c r="D406" s="12"/>
      <c r="E406" s="12"/>
      <c r="F406" s="12"/>
      <c r="G406" s="12"/>
      <c r="H406" s="12"/>
      <c r="I406" s="12"/>
      <c r="J406" s="12"/>
      <c r="K406" s="12"/>
      <c r="L406" s="42"/>
      <c r="O406" s="12"/>
      <c r="P406" s="12"/>
      <c r="Q406" s="12"/>
      <c r="R406" s="12"/>
      <c r="S406" s="12"/>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row>
    <row r="407" spans="1:45" s="49" customFormat="1" x14ac:dyDescent="0.4">
      <c r="A407" s="12"/>
      <c r="B407" s="12"/>
      <c r="C407" s="42"/>
      <c r="D407" s="12"/>
      <c r="E407" s="12"/>
      <c r="F407" s="12"/>
      <c r="G407" s="12"/>
      <c r="H407" s="12"/>
      <c r="I407" s="12"/>
      <c r="J407" s="12"/>
      <c r="K407" s="12"/>
      <c r="L407" s="42"/>
      <c r="O407" s="12"/>
      <c r="P407" s="12"/>
      <c r="Q407" s="12"/>
      <c r="R407" s="12"/>
      <c r="S407" s="12"/>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row>
    <row r="408" spans="1:45" s="49" customFormat="1" x14ac:dyDescent="0.4">
      <c r="A408" s="12"/>
      <c r="B408" s="12"/>
      <c r="C408" s="42"/>
      <c r="D408" s="12"/>
      <c r="E408" s="12"/>
      <c r="F408" s="12"/>
      <c r="G408" s="12"/>
      <c r="H408" s="12"/>
      <c r="I408" s="12"/>
      <c r="J408" s="12"/>
      <c r="K408" s="12"/>
      <c r="L408" s="42"/>
      <c r="O408" s="12"/>
      <c r="P408" s="12"/>
      <c r="Q408" s="12"/>
      <c r="R408" s="12"/>
      <c r="S408" s="12"/>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row>
    <row r="409" spans="1:45" s="49" customFormat="1" x14ac:dyDescent="0.4">
      <c r="A409" s="12"/>
      <c r="B409" s="12"/>
      <c r="C409" s="42"/>
      <c r="D409" s="12"/>
      <c r="E409" s="12"/>
      <c r="F409" s="12"/>
      <c r="G409" s="12"/>
      <c r="H409" s="12"/>
      <c r="I409" s="12"/>
      <c r="J409" s="12"/>
      <c r="K409" s="12"/>
      <c r="L409" s="42"/>
      <c r="O409" s="12"/>
      <c r="P409" s="12"/>
      <c r="Q409" s="12"/>
      <c r="R409" s="12"/>
      <c r="S409" s="12"/>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row>
    <row r="410" spans="1:45" s="49" customFormat="1" x14ac:dyDescent="0.4">
      <c r="A410" s="12"/>
      <c r="B410" s="12"/>
      <c r="C410" s="42"/>
      <c r="D410" s="12"/>
      <c r="E410" s="12"/>
      <c r="F410" s="12"/>
      <c r="G410" s="12"/>
      <c r="H410" s="12"/>
      <c r="I410" s="12"/>
      <c r="J410" s="12"/>
      <c r="K410" s="12"/>
      <c r="L410" s="42"/>
      <c r="O410" s="12"/>
      <c r="P410" s="12"/>
      <c r="Q410" s="12"/>
      <c r="R410" s="12"/>
      <c r="S410" s="12"/>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row>
    <row r="411" spans="1:45" s="49" customFormat="1" x14ac:dyDescent="0.4">
      <c r="A411" s="12"/>
      <c r="B411" s="12"/>
      <c r="C411" s="42"/>
      <c r="D411" s="12"/>
      <c r="E411" s="12"/>
      <c r="F411" s="12"/>
      <c r="G411" s="12"/>
      <c r="H411" s="12"/>
      <c r="I411" s="12"/>
      <c r="J411" s="12"/>
      <c r="K411" s="12"/>
      <c r="L411" s="42"/>
      <c r="O411" s="12"/>
      <c r="P411" s="12"/>
      <c r="Q411" s="12"/>
      <c r="R411" s="12"/>
      <c r="S411" s="12"/>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row>
    <row r="412" spans="1:45" s="49" customFormat="1" x14ac:dyDescent="0.4">
      <c r="A412" s="12"/>
      <c r="B412" s="12"/>
      <c r="C412" s="42"/>
      <c r="D412" s="12"/>
      <c r="E412" s="12"/>
      <c r="F412" s="12"/>
      <c r="G412" s="12"/>
      <c r="H412" s="12"/>
      <c r="I412" s="12"/>
      <c r="J412" s="12"/>
      <c r="K412" s="12"/>
      <c r="L412" s="42"/>
      <c r="O412" s="12"/>
      <c r="P412" s="12"/>
      <c r="Q412" s="12"/>
      <c r="R412" s="12"/>
      <c r="S412" s="12"/>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row>
    <row r="413" spans="1:45" s="49" customFormat="1" x14ac:dyDescent="0.4">
      <c r="A413" s="12"/>
      <c r="B413" s="12"/>
      <c r="C413" s="42"/>
      <c r="D413" s="12"/>
      <c r="E413" s="12"/>
      <c r="F413" s="12"/>
      <c r="G413" s="12"/>
      <c r="H413" s="12"/>
      <c r="I413" s="12"/>
      <c r="J413" s="12"/>
      <c r="K413" s="12"/>
      <c r="L413" s="42"/>
      <c r="O413" s="12"/>
      <c r="P413" s="12"/>
      <c r="Q413" s="12"/>
      <c r="R413" s="12"/>
      <c r="S413" s="12"/>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row>
    <row r="414" spans="1:45" s="49" customFormat="1" x14ac:dyDescent="0.4">
      <c r="A414" s="12"/>
      <c r="B414" s="12"/>
      <c r="C414" s="42"/>
      <c r="D414" s="12"/>
      <c r="E414" s="12"/>
      <c r="F414" s="12"/>
      <c r="G414" s="12"/>
      <c r="H414" s="12"/>
      <c r="I414" s="12"/>
      <c r="J414" s="12"/>
      <c r="K414" s="12"/>
      <c r="L414" s="42"/>
      <c r="O414" s="12"/>
      <c r="P414" s="12"/>
      <c r="Q414" s="12"/>
      <c r="R414" s="12"/>
      <c r="S414" s="12"/>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row>
    <row r="415" spans="1:45" s="49" customFormat="1" x14ac:dyDescent="0.4">
      <c r="A415" s="12"/>
      <c r="B415" s="12"/>
      <c r="C415" s="42"/>
      <c r="D415" s="12"/>
      <c r="E415" s="12"/>
      <c r="F415" s="12"/>
      <c r="G415" s="12"/>
      <c r="H415" s="12"/>
      <c r="I415" s="12"/>
      <c r="J415" s="12"/>
      <c r="K415" s="12"/>
      <c r="L415" s="42"/>
      <c r="O415" s="12"/>
      <c r="P415" s="12"/>
      <c r="Q415" s="12"/>
      <c r="R415" s="12"/>
      <c r="S415" s="12"/>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row>
    <row r="416" spans="1:45" s="49" customFormat="1" x14ac:dyDescent="0.4">
      <c r="A416" s="12"/>
      <c r="B416" s="12"/>
      <c r="C416" s="42"/>
      <c r="D416" s="12"/>
      <c r="E416" s="12"/>
      <c r="F416" s="12"/>
      <c r="G416" s="12"/>
      <c r="H416" s="12"/>
      <c r="I416" s="12"/>
      <c r="J416" s="12"/>
      <c r="K416" s="12"/>
      <c r="L416" s="42"/>
      <c r="O416" s="12"/>
      <c r="P416" s="12"/>
      <c r="Q416" s="12"/>
      <c r="R416" s="12"/>
      <c r="S416" s="12"/>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row>
    <row r="417" spans="1:45" s="49" customFormat="1" x14ac:dyDescent="0.4">
      <c r="A417" s="12"/>
      <c r="B417" s="12"/>
      <c r="C417" s="42"/>
      <c r="D417" s="12"/>
      <c r="E417" s="12"/>
      <c r="F417" s="12"/>
      <c r="G417" s="12"/>
      <c r="H417" s="12"/>
      <c r="I417" s="12"/>
      <c r="J417" s="12"/>
      <c r="K417" s="12"/>
      <c r="L417" s="42"/>
      <c r="O417" s="12"/>
      <c r="P417" s="12"/>
      <c r="Q417" s="12"/>
      <c r="R417" s="12"/>
      <c r="S417" s="12"/>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row>
    <row r="418" spans="1:45" s="49" customFormat="1" x14ac:dyDescent="0.4">
      <c r="A418" s="12"/>
      <c r="B418" s="12"/>
      <c r="C418" s="42"/>
      <c r="D418" s="12"/>
      <c r="E418" s="12"/>
      <c r="F418" s="12"/>
      <c r="G418" s="12"/>
      <c r="H418" s="12"/>
      <c r="I418" s="12"/>
      <c r="J418" s="12"/>
      <c r="K418" s="12"/>
      <c r="L418" s="42"/>
      <c r="O418" s="12"/>
      <c r="P418" s="12"/>
      <c r="Q418" s="12"/>
      <c r="R418" s="12"/>
      <c r="S418" s="12"/>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row>
    <row r="419" spans="1:45" s="49" customFormat="1" x14ac:dyDescent="0.4">
      <c r="A419" s="12"/>
      <c r="B419" s="12"/>
      <c r="C419" s="42"/>
      <c r="D419" s="12"/>
      <c r="E419" s="12"/>
      <c r="F419" s="12"/>
      <c r="G419" s="12"/>
      <c r="H419" s="12"/>
      <c r="I419" s="12"/>
      <c r="J419" s="12"/>
      <c r="K419" s="12"/>
      <c r="L419" s="42"/>
      <c r="O419" s="12"/>
      <c r="P419" s="12"/>
      <c r="Q419" s="12"/>
      <c r="R419" s="12"/>
      <c r="S419" s="12"/>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row>
    <row r="420" spans="1:45" s="49" customFormat="1" x14ac:dyDescent="0.4">
      <c r="A420" s="12"/>
      <c r="B420" s="12"/>
      <c r="C420" s="42"/>
      <c r="D420" s="12"/>
      <c r="E420" s="12"/>
      <c r="F420" s="12"/>
      <c r="G420" s="12"/>
      <c r="H420" s="12"/>
      <c r="I420" s="12"/>
      <c r="J420" s="12"/>
      <c r="K420" s="12"/>
      <c r="L420" s="42"/>
      <c r="O420" s="12"/>
      <c r="P420" s="12"/>
      <c r="Q420" s="12"/>
      <c r="R420" s="12"/>
      <c r="S420" s="12"/>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row>
    <row r="421" spans="1:45" s="49" customFormat="1" x14ac:dyDescent="0.4">
      <c r="A421" s="12"/>
      <c r="B421" s="12"/>
      <c r="C421" s="42"/>
      <c r="D421" s="12"/>
      <c r="E421" s="12"/>
      <c r="F421" s="12"/>
      <c r="G421" s="12"/>
      <c r="H421" s="12"/>
      <c r="I421" s="12"/>
      <c r="J421" s="12"/>
      <c r="K421" s="12"/>
      <c r="L421" s="42"/>
      <c r="O421" s="12"/>
      <c r="P421" s="12"/>
      <c r="Q421" s="12"/>
      <c r="R421" s="12"/>
      <c r="S421" s="12"/>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row>
    <row r="422" spans="1:45" s="49" customFormat="1" x14ac:dyDescent="0.4">
      <c r="A422" s="12"/>
      <c r="B422" s="12"/>
      <c r="C422" s="42"/>
      <c r="D422" s="12"/>
      <c r="E422" s="12"/>
      <c r="F422" s="12"/>
      <c r="G422" s="12"/>
      <c r="H422" s="12"/>
      <c r="I422" s="12"/>
      <c r="J422" s="12"/>
      <c r="K422" s="12"/>
      <c r="L422" s="42"/>
      <c r="O422" s="12"/>
      <c r="P422" s="12"/>
      <c r="Q422" s="12"/>
      <c r="R422" s="12"/>
      <c r="S422" s="12"/>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row>
    <row r="423" spans="1:45" s="49" customFormat="1" x14ac:dyDescent="0.4">
      <c r="A423" s="12"/>
      <c r="B423" s="12"/>
      <c r="C423" s="42"/>
      <c r="D423" s="12"/>
      <c r="E423" s="12"/>
      <c r="F423" s="12"/>
      <c r="G423" s="12"/>
      <c r="H423" s="12"/>
      <c r="I423" s="12"/>
      <c r="J423" s="12"/>
      <c r="K423" s="12"/>
      <c r="L423" s="42"/>
      <c r="O423" s="12"/>
      <c r="P423" s="12"/>
      <c r="Q423" s="12"/>
      <c r="R423" s="12"/>
      <c r="S423" s="12"/>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row>
    <row r="424" spans="1:45" s="49" customFormat="1" x14ac:dyDescent="0.4">
      <c r="A424" s="12"/>
      <c r="B424" s="12"/>
      <c r="C424" s="42"/>
      <c r="D424" s="12"/>
      <c r="E424" s="12"/>
      <c r="F424" s="12"/>
      <c r="G424" s="12"/>
      <c r="H424" s="12"/>
      <c r="I424" s="12"/>
      <c r="J424" s="12"/>
      <c r="K424" s="12"/>
      <c r="L424" s="42"/>
      <c r="O424" s="12"/>
      <c r="P424" s="12"/>
      <c r="Q424" s="12"/>
      <c r="R424" s="12"/>
      <c r="S424" s="12"/>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row>
    <row r="425" spans="1:45" s="49" customFormat="1" x14ac:dyDescent="0.4">
      <c r="A425" s="12"/>
      <c r="B425" s="12"/>
      <c r="C425" s="42"/>
      <c r="D425" s="12"/>
      <c r="E425" s="12"/>
      <c r="F425" s="12"/>
      <c r="G425" s="12"/>
      <c r="H425" s="12"/>
      <c r="I425" s="12"/>
      <c r="J425" s="12"/>
      <c r="K425" s="12"/>
      <c r="L425" s="42"/>
      <c r="O425" s="12"/>
      <c r="P425" s="12"/>
      <c r="Q425" s="12"/>
      <c r="R425" s="12"/>
      <c r="S425" s="12"/>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row>
    <row r="426" spans="1:45" s="49" customFormat="1" x14ac:dyDescent="0.4">
      <c r="A426" s="12"/>
      <c r="B426" s="12"/>
      <c r="C426" s="42"/>
      <c r="D426" s="12"/>
      <c r="E426" s="12"/>
      <c r="F426" s="12"/>
      <c r="G426" s="12"/>
      <c r="H426" s="12"/>
      <c r="I426" s="12"/>
      <c r="J426" s="12"/>
      <c r="K426" s="12"/>
      <c r="L426" s="42"/>
      <c r="O426" s="12"/>
      <c r="P426" s="12"/>
      <c r="Q426" s="12"/>
      <c r="R426" s="12"/>
      <c r="S426" s="12"/>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row>
    <row r="427" spans="1:45" s="49" customFormat="1" x14ac:dyDescent="0.4">
      <c r="A427" s="12"/>
      <c r="B427" s="12"/>
      <c r="C427" s="42"/>
      <c r="D427" s="12"/>
      <c r="E427" s="12"/>
      <c r="F427" s="12"/>
      <c r="G427" s="12"/>
      <c r="H427" s="12"/>
      <c r="I427" s="12"/>
      <c r="J427" s="12"/>
      <c r="K427" s="12"/>
      <c r="L427" s="42"/>
      <c r="O427" s="12"/>
      <c r="P427" s="12"/>
      <c r="Q427" s="12"/>
      <c r="R427" s="12"/>
      <c r="S427" s="12"/>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row>
    <row r="428" spans="1:45" s="49" customFormat="1" x14ac:dyDescent="0.4">
      <c r="A428" s="12"/>
      <c r="B428" s="12"/>
      <c r="C428" s="42"/>
      <c r="D428" s="12"/>
      <c r="E428" s="12"/>
      <c r="F428" s="12"/>
      <c r="G428" s="12"/>
      <c r="H428" s="12"/>
      <c r="I428" s="12"/>
      <c r="J428" s="12"/>
      <c r="K428" s="12"/>
      <c r="L428" s="42"/>
      <c r="O428" s="12"/>
      <c r="P428" s="12"/>
      <c r="Q428" s="12"/>
      <c r="R428" s="12"/>
      <c r="S428" s="12"/>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row>
    <row r="429" spans="1:45" s="49" customFormat="1" x14ac:dyDescent="0.4">
      <c r="A429" s="12"/>
      <c r="B429" s="12"/>
      <c r="C429" s="42"/>
      <c r="D429" s="12"/>
      <c r="E429" s="12"/>
      <c r="F429" s="12"/>
      <c r="G429" s="12"/>
      <c r="H429" s="12"/>
      <c r="I429" s="12"/>
      <c r="J429" s="12"/>
      <c r="K429" s="12"/>
      <c r="L429" s="42"/>
      <c r="O429" s="12"/>
      <c r="P429" s="12"/>
      <c r="Q429" s="12"/>
      <c r="R429" s="12"/>
      <c r="S429" s="12"/>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row>
    <row r="430" spans="1:45" s="49" customFormat="1" x14ac:dyDescent="0.4">
      <c r="A430" s="12"/>
      <c r="B430" s="12"/>
      <c r="C430" s="42"/>
      <c r="D430" s="12"/>
      <c r="E430" s="12"/>
      <c r="F430" s="12"/>
      <c r="G430" s="12"/>
      <c r="H430" s="12"/>
      <c r="I430" s="12"/>
      <c r="J430" s="12"/>
      <c r="K430" s="12"/>
      <c r="L430" s="42"/>
      <c r="O430" s="12"/>
      <c r="P430" s="12"/>
      <c r="Q430" s="12"/>
      <c r="R430" s="12"/>
      <c r="S430" s="12"/>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row>
    <row r="431" spans="1:45" s="49" customFormat="1" x14ac:dyDescent="0.4">
      <c r="A431" s="12"/>
      <c r="B431" s="12"/>
      <c r="C431" s="42"/>
      <c r="D431" s="12"/>
      <c r="E431" s="12"/>
      <c r="F431" s="12"/>
      <c r="G431" s="12"/>
      <c r="H431" s="12"/>
      <c r="I431" s="12"/>
      <c r="J431" s="12"/>
      <c r="K431" s="12"/>
      <c r="L431" s="42"/>
      <c r="O431" s="12"/>
      <c r="P431" s="12"/>
      <c r="Q431" s="12"/>
      <c r="R431" s="12"/>
      <c r="S431" s="12"/>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row>
    <row r="432" spans="1:45" s="49" customFormat="1" x14ac:dyDescent="0.4">
      <c r="A432" s="12"/>
      <c r="B432" s="12"/>
      <c r="C432" s="42"/>
      <c r="D432" s="12"/>
      <c r="E432" s="12"/>
      <c r="F432" s="12"/>
      <c r="G432" s="12"/>
      <c r="H432" s="12"/>
      <c r="I432" s="12"/>
      <c r="J432" s="12"/>
      <c r="K432" s="12"/>
      <c r="L432" s="42"/>
      <c r="O432" s="12"/>
      <c r="P432" s="12"/>
      <c r="Q432" s="12"/>
      <c r="R432" s="12"/>
      <c r="S432" s="12"/>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row>
    <row r="433" spans="1:45" s="49" customFormat="1" x14ac:dyDescent="0.4">
      <c r="A433" s="12"/>
      <c r="B433" s="12"/>
      <c r="C433" s="42"/>
      <c r="D433" s="12"/>
      <c r="E433" s="12"/>
      <c r="F433" s="12"/>
      <c r="G433" s="12"/>
      <c r="H433" s="12"/>
      <c r="I433" s="12"/>
      <c r="J433" s="12"/>
      <c r="K433" s="12"/>
      <c r="L433" s="42"/>
      <c r="O433" s="12"/>
      <c r="P433" s="12"/>
      <c r="Q433" s="12"/>
      <c r="R433" s="12"/>
      <c r="S433" s="12"/>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row>
    <row r="434" spans="1:45" s="49" customFormat="1" x14ac:dyDescent="0.4">
      <c r="A434" s="12"/>
      <c r="B434" s="12"/>
      <c r="C434" s="42"/>
      <c r="D434" s="12"/>
      <c r="E434" s="12"/>
      <c r="F434" s="12"/>
      <c r="G434" s="12"/>
      <c r="H434" s="12"/>
      <c r="I434" s="12"/>
      <c r="J434" s="12"/>
      <c r="K434" s="12"/>
      <c r="L434" s="42"/>
      <c r="O434" s="12"/>
      <c r="P434" s="12"/>
      <c r="Q434" s="12"/>
      <c r="R434" s="12"/>
      <c r="S434" s="12"/>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row>
    <row r="435" spans="1:45" s="49" customFormat="1" x14ac:dyDescent="0.4">
      <c r="A435" s="12"/>
      <c r="B435" s="12"/>
      <c r="C435" s="42"/>
      <c r="D435" s="12"/>
      <c r="E435" s="12"/>
      <c r="F435" s="12"/>
      <c r="G435" s="12"/>
      <c r="H435" s="12"/>
      <c r="I435" s="12"/>
      <c r="J435" s="12"/>
      <c r="K435" s="12"/>
      <c r="L435" s="42"/>
      <c r="O435" s="12"/>
      <c r="P435" s="12"/>
      <c r="Q435" s="12"/>
      <c r="R435" s="12"/>
      <c r="S435" s="12"/>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row>
    <row r="436" spans="1:45" s="49" customFormat="1" x14ac:dyDescent="0.4">
      <c r="A436" s="12"/>
      <c r="B436" s="12"/>
      <c r="C436" s="42"/>
      <c r="D436" s="12"/>
      <c r="E436" s="12"/>
      <c r="F436" s="12"/>
      <c r="G436" s="12"/>
      <c r="H436" s="12"/>
      <c r="I436" s="12"/>
      <c r="J436" s="12"/>
      <c r="K436" s="12"/>
      <c r="L436" s="42"/>
      <c r="O436" s="12"/>
      <c r="P436" s="12"/>
      <c r="Q436" s="12"/>
      <c r="R436" s="12"/>
      <c r="S436" s="12"/>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row>
    <row r="437" spans="1:45" s="49" customFormat="1" x14ac:dyDescent="0.4">
      <c r="A437" s="12"/>
      <c r="B437" s="12"/>
      <c r="C437" s="42"/>
      <c r="D437" s="12"/>
      <c r="E437" s="12"/>
      <c r="F437" s="12"/>
      <c r="G437" s="12"/>
      <c r="H437" s="12"/>
      <c r="I437" s="12"/>
      <c r="J437" s="12"/>
      <c r="K437" s="12"/>
      <c r="L437" s="42"/>
      <c r="O437" s="12"/>
      <c r="P437" s="12"/>
      <c r="Q437" s="12"/>
      <c r="R437" s="12"/>
      <c r="S437" s="12"/>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row>
    <row r="438" spans="1:45" s="49" customFormat="1" x14ac:dyDescent="0.4">
      <c r="A438" s="12"/>
      <c r="B438" s="12"/>
      <c r="C438" s="42"/>
      <c r="D438" s="12"/>
      <c r="E438" s="12"/>
      <c r="F438" s="12"/>
      <c r="G438" s="12"/>
      <c r="H438" s="12"/>
      <c r="I438" s="12"/>
      <c r="J438" s="12"/>
      <c r="K438" s="12"/>
      <c r="L438" s="42"/>
      <c r="O438" s="12"/>
      <c r="P438" s="12"/>
      <c r="Q438" s="12"/>
      <c r="R438" s="12"/>
      <c r="S438" s="12"/>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row>
    <row r="439" spans="1:45" s="49" customFormat="1" x14ac:dyDescent="0.4">
      <c r="A439" s="12"/>
      <c r="B439" s="12"/>
      <c r="C439" s="42"/>
      <c r="D439" s="12"/>
      <c r="E439" s="12"/>
      <c r="F439" s="12"/>
      <c r="G439" s="12"/>
      <c r="H439" s="12"/>
      <c r="I439" s="12"/>
      <c r="J439" s="12"/>
      <c r="K439" s="12"/>
      <c r="L439" s="42"/>
      <c r="O439" s="12"/>
      <c r="P439" s="12"/>
      <c r="Q439" s="12"/>
      <c r="R439" s="12"/>
      <c r="S439" s="12"/>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row>
    <row r="440" spans="1:45" s="49" customFormat="1" x14ac:dyDescent="0.4">
      <c r="A440" s="12"/>
      <c r="B440" s="12"/>
      <c r="C440" s="42"/>
      <c r="D440" s="12"/>
      <c r="E440" s="12"/>
      <c r="F440" s="12"/>
      <c r="G440" s="12"/>
      <c r="H440" s="12"/>
      <c r="I440" s="12"/>
      <c r="J440" s="12"/>
      <c r="K440" s="12"/>
      <c r="L440" s="42"/>
      <c r="O440" s="12"/>
      <c r="P440" s="12"/>
      <c r="Q440" s="12"/>
      <c r="R440" s="12"/>
      <c r="S440" s="12"/>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row>
    <row r="441" spans="1:45" s="49" customFormat="1" x14ac:dyDescent="0.4">
      <c r="A441" s="12"/>
      <c r="B441" s="12"/>
      <c r="C441" s="42"/>
      <c r="D441" s="12"/>
      <c r="E441" s="12"/>
      <c r="F441" s="12"/>
      <c r="G441" s="12"/>
      <c r="H441" s="12"/>
      <c r="I441" s="12"/>
      <c r="J441" s="12"/>
      <c r="K441" s="12"/>
      <c r="L441" s="42"/>
      <c r="O441" s="12"/>
      <c r="P441" s="12"/>
      <c r="Q441" s="12"/>
      <c r="R441" s="12"/>
      <c r="S441" s="12"/>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row>
    <row r="442" spans="1:45" s="49" customFormat="1" x14ac:dyDescent="0.4">
      <c r="A442" s="12"/>
      <c r="B442" s="12"/>
      <c r="C442" s="42"/>
      <c r="D442" s="12"/>
      <c r="E442" s="12"/>
      <c r="F442" s="12"/>
      <c r="G442" s="12"/>
      <c r="H442" s="12"/>
      <c r="I442" s="12"/>
      <c r="J442" s="12"/>
      <c r="K442" s="12"/>
      <c r="L442" s="42"/>
      <c r="O442" s="12"/>
      <c r="P442" s="12"/>
      <c r="Q442" s="12"/>
      <c r="R442" s="12"/>
      <c r="S442" s="12"/>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row>
    <row r="443" spans="1:45" s="49" customFormat="1" x14ac:dyDescent="0.4">
      <c r="A443" s="12"/>
      <c r="B443" s="12"/>
      <c r="C443" s="42"/>
      <c r="D443" s="12"/>
      <c r="E443" s="12"/>
      <c r="F443" s="12"/>
      <c r="G443" s="12"/>
      <c r="H443" s="12"/>
      <c r="I443" s="12"/>
      <c r="J443" s="12"/>
      <c r="K443" s="12"/>
      <c r="L443" s="42"/>
      <c r="O443" s="12"/>
      <c r="P443" s="12"/>
      <c r="Q443" s="12"/>
      <c r="R443" s="12"/>
      <c r="S443" s="12"/>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row>
    <row r="444" spans="1:45" s="49" customFormat="1" x14ac:dyDescent="0.4">
      <c r="A444" s="12"/>
      <c r="B444" s="12"/>
      <c r="C444" s="42"/>
      <c r="D444" s="12"/>
      <c r="E444" s="12"/>
      <c r="F444" s="12"/>
      <c r="G444" s="12"/>
      <c r="H444" s="12"/>
      <c r="I444" s="12"/>
      <c r="J444" s="12"/>
      <c r="K444" s="12"/>
      <c r="L444" s="42"/>
      <c r="O444" s="12"/>
      <c r="P444" s="12"/>
      <c r="Q444" s="12"/>
      <c r="R444" s="12"/>
      <c r="S444" s="12"/>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row>
    <row r="445" spans="1:45" s="49" customFormat="1" x14ac:dyDescent="0.4">
      <c r="A445" s="12"/>
      <c r="B445" s="12"/>
      <c r="C445" s="42"/>
      <c r="D445" s="12"/>
      <c r="E445" s="12"/>
      <c r="F445" s="12"/>
      <c r="G445" s="12"/>
      <c r="H445" s="12"/>
      <c r="I445" s="12"/>
      <c r="J445" s="12"/>
      <c r="K445" s="12"/>
      <c r="L445" s="42"/>
      <c r="O445" s="12"/>
      <c r="P445" s="12"/>
      <c r="Q445" s="12"/>
      <c r="R445" s="12"/>
      <c r="S445" s="12"/>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row>
    <row r="446" spans="1:45" s="49" customFormat="1" x14ac:dyDescent="0.4">
      <c r="A446" s="12"/>
      <c r="B446" s="12"/>
      <c r="C446" s="42"/>
      <c r="D446" s="12"/>
      <c r="E446" s="12"/>
      <c r="F446" s="12"/>
      <c r="G446" s="12"/>
      <c r="H446" s="12"/>
      <c r="I446" s="12"/>
      <c r="J446" s="12"/>
      <c r="K446" s="12"/>
      <c r="L446" s="42"/>
      <c r="O446" s="12"/>
      <c r="P446" s="12"/>
      <c r="Q446" s="12"/>
      <c r="R446" s="12"/>
      <c r="S446" s="12"/>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row>
    <row r="447" spans="1:45" s="49" customFormat="1" x14ac:dyDescent="0.4">
      <c r="A447" s="12"/>
      <c r="B447" s="12"/>
      <c r="C447" s="42"/>
      <c r="D447" s="12"/>
      <c r="E447" s="12"/>
      <c r="F447" s="12"/>
      <c r="G447" s="12"/>
      <c r="H447" s="12"/>
      <c r="I447" s="12"/>
      <c r="J447" s="12"/>
      <c r="K447" s="12"/>
      <c r="L447" s="42"/>
      <c r="O447" s="12"/>
      <c r="P447" s="12"/>
      <c r="Q447" s="12"/>
      <c r="R447" s="12"/>
      <c r="S447" s="12"/>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row>
    <row r="448" spans="1:45" s="49" customFormat="1" x14ac:dyDescent="0.4">
      <c r="A448" s="12"/>
      <c r="B448" s="12"/>
      <c r="C448" s="42"/>
      <c r="D448" s="12"/>
      <c r="E448" s="12"/>
      <c r="F448" s="12"/>
      <c r="G448" s="12"/>
      <c r="H448" s="12"/>
      <c r="I448" s="12"/>
      <c r="J448" s="12"/>
      <c r="K448" s="12"/>
      <c r="L448" s="42"/>
      <c r="O448" s="12"/>
      <c r="P448" s="12"/>
      <c r="Q448" s="12"/>
      <c r="R448" s="12"/>
      <c r="S448" s="12"/>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row>
    <row r="449" spans="1:45" s="49" customFormat="1" x14ac:dyDescent="0.4">
      <c r="A449" s="12"/>
      <c r="B449" s="12"/>
      <c r="C449" s="42"/>
      <c r="D449" s="12"/>
      <c r="E449" s="12"/>
      <c r="F449" s="12"/>
      <c r="G449" s="12"/>
      <c r="H449" s="12"/>
      <c r="I449" s="12"/>
      <c r="J449" s="12"/>
      <c r="K449" s="12"/>
      <c r="L449" s="42"/>
      <c r="O449" s="12"/>
      <c r="P449" s="12"/>
      <c r="Q449" s="12"/>
      <c r="R449" s="12"/>
      <c r="S449" s="12"/>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row>
    <row r="450" spans="1:45" s="49" customFormat="1" x14ac:dyDescent="0.4">
      <c r="A450" s="12"/>
      <c r="B450" s="12"/>
      <c r="C450" s="42"/>
      <c r="D450" s="12"/>
      <c r="E450" s="12"/>
      <c r="F450" s="12"/>
      <c r="G450" s="12"/>
      <c r="H450" s="12"/>
      <c r="I450" s="12"/>
      <c r="J450" s="12"/>
      <c r="K450" s="12"/>
      <c r="L450" s="42"/>
      <c r="O450" s="12"/>
      <c r="P450" s="12"/>
      <c r="Q450" s="12"/>
      <c r="R450" s="12"/>
      <c r="S450" s="12"/>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row>
    <row r="451" spans="1:45" s="49" customFormat="1" x14ac:dyDescent="0.4">
      <c r="A451" s="12"/>
      <c r="B451" s="12"/>
      <c r="C451" s="42"/>
      <c r="D451" s="12"/>
      <c r="E451" s="12"/>
      <c r="F451" s="12"/>
      <c r="G451" s="12"/>
      <c r="H451" s="12"/>
      <c r="I451" s="12"/>
      <c r="J451" s="12"/>
      <c r="K451" s="12"/>
      <c r="L451" s="42"/>
      <c r="O451" s="12"/>
      <c r="P451" s="12"/>
      <c r="Q451" s="12"/>
      <c r="R451" s="12"/>
      <c r="S451" s="12"/>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row>
    <row r="452" spans="1:45" s="49" customFormat="1" x14ac:dyDescent="0.4">
      <c r="A452" s="12"/>
      <c r="B452" s="12"/>
      <c r="C452" s="42"/>
      <c r="D452" s="12"/>
      <c r="E452" s="12"/>
      <c r="F452" s="12"/>
      <c r="G452" s="12"/>
      <c r="H452" s="12"/>
      <c r="I452" s="12"/>
      <c r="J452" s="12"/>
      <c r="K452" s="12"/>
      <c r="L452" s="42"/>
      <c r="O452" s="12"/>
      <c r="P452" s="12"/>
      <c r="Q452" s="12"/>
      <c r="R452" s="12"/>
      <c r="S452" s="12"/>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row>
    <row r="453" spans="1:45" s="49" customFormat="1" x14ac:dyDescent="0.4">
      <c r="A453" s="12"/>
      <c r="B453" s="12"/>
      <c r="C453" s="42"/>
      <c r="D453" s="12"/>
      <c r="E453" s="12"/>
      <c r="F453" s="12"/>
      <c r="G453" s="12"/>
      <c r="H453" s="12"/>
      <c r="I453" s="12"/>
      <c r="J453" s="12"/>
      <c r="K453" s="12"/>
      <c r="L453" s="42"/>
      <c r="O453" s="12"/>
      <c r="P453" s="12"/>
      <c r="Q453" s="12"/>
      <c r="R453" s="12"/>
      <c r="S453" s="12"/>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row>
    <row r="454" spans="1:45" s="49" customFormat="1" x14ac:dyDescent="0.4">
      <c r="A454" s="12"/>
      <c r="B454" s="12"/>
      <c r="C454" s="42"/>
      <c r="D454" s="12"/>
      <c r="E454" s="12"/>
      <c r="F454" s="12"/>
      <c r="G454" s="12"/>
      <c r="H454" s="12"/>
      <c r="I454" s="12"/>
      <c r="J454" s="12"/>
      <c r="K454" s="12"/>
      <c r="L454" s="42"/>
      <c r="O454" s="12"/>
      <c r="P454" s="12"/>
      <c r="Q454" s="12"/>
      <c r="R454" s="12"/>
      <c r="S454" s="12"/>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row>
    <row r="455" spans="1:45" s="49" customFormat="1" x14ac:dyDescent="0.4">
      <c r="A455" s="12"/>
      <c r="B455" s="12"/>
      <c r="C455" s="42"/>
      <c r="D455" s="12"/>
      <c r="E455" s="12"/>
      <c r="F455" s="12"/>
      <c r="G455" s="12"/>
      <c r="H455" s="12"/>
      <c r="I455" s="12"/>
      <c r="J455" s="12"/>
      <c r="K455" s="12"/>
      <c r="L455" s="42"/>
      <c r="O455" s="12"/>
      <c r="P455" s="12"/>
      <c r="Q455" s="12"/>
      <c r="R455" s="12"/>
      <c r="S455" s="12"/>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row>
    <row r="456" spans="1:45" s="49" customFormat="1" x14ac:dyDescent="0.4">
      <c r="A456" s="12"/>
      <c r="B456" s="12"/>
      <c r="C456" s="42"/>
      <c r="D456" s="12"/>
      <c r="E456" s="12"/>
      <c r="F456" s="12"/>
      <c r="G456" s="12"/>
      <c r="H456" s="12"/>
      <c r="I456" s="12"/>
      <c r="J456" s="12"/>
      <c r="K456" s="12"/>
      <c r="L456" s="42"/>
      <c r="O456" s="12"/>
      <c r="P456" s="12"/>
      <c r="Q456" s="12"/>
      <c r="R456" s="12"/>
      <c r="S456" s="12"/>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row>
    <row r="457" spans="1:45" s="49" customFormat="1" x14ac:dyDescent="0.4">
      <c r="A457" s="12"/>
      <c r="B457" s="12"/>
      <c r="C457" s="42"/>
      <c r="D457" s="12"/>
      <c r="E457" s="12"/>
      <c r="F457" s="12"/>
      <c r="G457" s="12"/>
      <c r="H457" s="12"/>
      <c r="I457" s="12"/>
      <c r="J457" s="12"/>
      <c r="K457" s="12"/>
      <c r="L457" s="42"/>
      <c r="O457" s="12"/>
      <c r="P457" s="12"/>
      <c r="Q457" s="12"/>
      <c r="R457" s="12"/>
      <c r="S457" s="12"/>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row>
    <row r="458" spans="1:45" s="49" customFormat="1" x14ac:dyDescent="0.4">
      <c r="A458" s="12"/>
      <c r="B458" s="12"/>
      <c r="C458" s="42"/>
      <c r="D458" s="12"/>
      <c r="E458" s="12"/>
      <c r="F458" s="12"/>
      <c r="G458" s="12"/>
      <c r="H458" s="12"/>
      <c r="I458" s="12"/>
      <c r="J458" s="12"/>
      <c r="K458" s="12"/>
      <c r="L458" s="42"/>
      <c r="O458" s="12"/>
      <c r="P458" s="12"/>
      <c r="Q458" s="12"/>
      <c r="R458" s="12"/>
      <c r="S458" s="12"/>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row>
    <row r="459" spans="1:45" s="49" customFormat="1" x14ac:dyDescent="0.4">
      <c r="A459" s="12"/>
      <c r="B459" s="12"/>
      <c r="C459" s="42"/>
      <c r="D459" s="12"/>
      <c r="E459" s="12"/>
      <c r="F459" s="12"/>
      <c r="G459" s="12"/>
      <c r="H459" s="12"/>
      <c r="I459" s="12"/>
      <c r="J459" s="12"/>
      <c r="K459" s="12"/>
      <c r="L459" s="42"/>
      <c r="O459" s="12"/>
      <c r="P459" s="12"/>
      <c r="Q459" s="12"/>
      <c r="R459" s="12"/>
      <c r="S459" s="12"/>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row>
    <row r="460" spans="1:45" s="49" customFormat="1" x14ac:dyDescent="0.4">
      <c r="A460" s="12"/>
      <c r="B460" s="12"/>
      <c r="C460" s="42"/>
      <c r="D460" s="12"/>
      <c r="E460" s="12"/>
      <c r="F460" s="12"/>
      <c r="G460" s="12"/>
      <c r="H460" s="12"/>
      <c r="I460" s="12"/>
      <c r="J460" s="12"/>
      <c r="K460" s="12"/>
      <c r="L460" s="42"/>
      <c r="O460" s="12"/>
      <c r="P460" s="12"/>
      <c r="Q460" s="12"/>
      <c r="R460" s="12"/>
      <c r="S460" s="12"/>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row>
    <row r="461" spans="1:45" s="49" customFormat="1" x14ac:dyDescent="0.4">
      <c r="A461" s="12"/>
      <c r="B461" s="12"/>
      <c r="C461" s="42"/>
      <c r="D461" s="12"/>
      <c r="E461" s="12"/>
      <c r="F461" s="12"/>
      <c r="G461" s="12"/>
      <c r="H461" s="12"/>
      <c r="I461" s="12"/>
      <c r="J461" s="12"/>
      <c r="K461" s="12"/>
      <c r="L461" s="42"/>
      <c r="O461" s="12"/>
      <c r="P461" s="12"/>
      <c r="Q461" s="12"/>
      <c r="R461" s="12"/>
      <c r="S461" s="12"/>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row>
    <row r="462" spans="1:45" s="49" customFormat="1" x14ac:dyDescent="0.4">
      <c r="A462" s="12"/>
      <c r="B462" s="12"/>
      <c r="C462" s="42"/>
      <c r="D462" s="12"/>
      <c r="E462" s="12"/>
      <c r="F462" s="12"/>
      <c r="G462" s="12"/>
      <c r="H462" s="12"/>
      <c r="I462" s="12"/>
      <c r="J462" s="12"/>
      <c r="K462" s="12"/>
      <c r="L462" s="42"/>
      <c r="O462" s="12"/>
      <c r="P462" s="12"/>
      <c r="Q462" s="12"/>
      <c r="R462" s="12"/>
      <c r="S462" s="12"/>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row>
    <row r="463" spans="1:45" s="49" customFormat="1" x14ac:dyDescent="0.4">
      <c r="A463" s="12"/>
      <c r="B463" s="12"/>
      <c r="C463" s="42"/>
      <c r="D463" s="12"/>
      <c r="E463" s="12"/>
      <c r="F463" s="12"/>
      <c r="G463" s="12"/>
      <c r="H463" s="12"/>
      <c r="I463" s="12"/>
      <c r="J463" s="12"/>
      <c r="K463" s="12"/>
      <c r="L463" s="42"/>
      <c r="O463" s="12"/>
      <c r="P463" s="12"/>
      <c r="Q463" s="12"/>
      <c r="R463" s="12"/>
      <c r="S463" s="12"/>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row>
    <row r="464" spans="1:45" s="49" customFormat="1" x14ac:dyDescent="0.4">
      <c r="A464" s="12"/>
      <c r="B464" s="12"/>
      <c r="C464" s="42"/>
      <c r="D464" s="12"/>
      <c r="E464" s="12"/>
      <c r="F464" s="12"/>
      <c r="G464" s="12"/>
      <c r="H464" s="12"/>
      <c r="I464" s="12"/>
      <c r="J464" s="12"/>
      <c r="K464" s="12"/>
      <c r="L464" s="42"/>
      <c r="O464" s="12"/>
      <c r="P464" s="12"/>
      <c r="Q464" s="12"/>
      <c r="R464" s="12"/>
      <c r="S464" s="12"/>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row>
    <row r="465" spans="1:45" s="49" customFormat="1" x14ac:dyDescent="0.4">
      <c r="A465" s="12"/>
      <c r="B465" s="12"/>
      <c r="C465" s="42"/>
      <c r="D465" s="12"/>
      <c r="E465" s="12"/>
      <c r="F465" s="12"/>
      <c r="G465" s="12"/>
      <c r="H465" s="12"/>
      <c r="I465" s="12"/>
      <c r="J465" s="12"/>
      <c r="K465" s="12"/>
      <c r="L465" s="42"/>
      <c r="O465" s="12"/>
      <c r="P465" s="12"/>
      <c r="Q465" s="12"/>
      <c r="R465" s="12"/>
      <c r="S465" s="12"/>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row>
    <row r="466" spans="1:45" s="49" customFormat="1" x14ac:dyDescent="0.4">
      <c r="A466" s="12"/>
      <c r="B466" s="12"/>
      <c r="C466" s="42"/>
      <c r="D466" s="12"/>
      <c r="E466" s="12"/>
      <c r="F466" s="12"/>
      <c r="G466" s="12"/>
      <c r="H466" s="12"/>
      <c r="I466" s="12"/>
      <c r="J466" s="12"/>
      <c r="K466" s="12"/>
      <c r="L466" s="42"/>
      <c r="O466" s="12"/>
      <c r="P466" s="12"/>
      <c r="Q466" s="12"/>
      <c r="R466" s="12"/>
      <c r="S466" s="12"/>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row>
    <row r="467" spans="1:45" s="49" customFormat="1" x14ac:dyDescent="0.4">
      <c r="A467" s="12"/>
      <c r="B467" s="12"/>
      <c r="C467" s="42"/>
      <c r="D467" s="12"/>
      <c r="E467" s="12"/>
      <c r="F467" s="12"/>
      <c r="G467" s="12"/>
      <c r="H467" s="12"/>
      <c r="I467" s="12"/>
      <c r="J467" s="12"/>
      <c r="K467" s="12"/>
      <c r="L467" s="42"/>
      <c r="O467" s="12"/>
      <c r="P467" s="12"/>
      <c r="Q467" s="12"/>
      <c r="R467" s="12"/>
      <c r="S467" s="12"/>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row>
    <row r="468" spans="1:45" s="49" customFormat="1" x14ac:dyDescent="0.4">
      <c r="A468" s="12"/>
      <c r="B468" s="12"/>
      <c r="C468" s="42"/>
      <c r="D468" s="12"/>
      <c r="E468" s="12"/>
      <c r="F468" s="12"/>
      <c r="G468" s="12"/>
      <c r="H468" s="12"/>
      <c r="I468" s="12"/>
      <c r="J468" s="12"/>
      <c r="K468" s="12"/>
      <c r="L468" s="42"/>
      <c r="O468" s="12"/>
      <c r="P468" s="12"/>
      <c r="Q468" s="12"/>
      <c r="R468" s="12"/>
      <c r="S468" s="12"/>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row>
    <row r="469" spans="1:45" s="49" customFormat="1" x14ac:dyDescent="0.4">
      <c r="A469" s="12"/>
      <c r="B469" s="12"/>
      <c r="C469" s="42"/>
      <c r="D469" s="12"/>
      <c r="E469" s="12"/>
      <c r="F469" s="12"/>
      <c r="G469" s="12"/>
      <c r="H469" s="12"/>
      <c r="I469" s="12"/>
      <c r="J469" s="12"/>
      <c r="K469" s="12"/>
      <c r="L469" s="42"/>
      <c r="O469" s="12"/>
      <c r="P469" s="12"/>
      <c r="Q469" s="12"/>
      <c r="R469" s="12"/>
      <c r="S469" s="12"/>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row>
    <row r="470" spans="1:45" s="49" customFormat="1" x14ac:dyDescent="0.4">
      <c r="A470" s="12"/>
      <c r="B470" s="12"/>
      <c r="C470" s="42"/>
      <c r="D470" s="12"/>
      <c r="E470" s="12"/>
      <c r="F470" s="12"/>
      <c r="G470" s="12"/>
      <c r="H470" s="12"/>
      <c r="I470" s="12"/>
      <c r="J470" s="12"/>
      <c r="K470" s="12"/>
      <c r="L470" s="42"/>
      <c r="O470" s="12"/>
      <c r="P470" s="12"/>
      <c r="Q470" s="12"/>
      <c r="R470" s="12"/>
      <c r="S470" s="12"/>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row>
    <row r="471" spans="1:45" s="49" customFormat="1" x14ac:dyDescent="0.4">
      <c r="A471" s="12"/>
      <c r="B471" s="12"/>
      <c r="C471" s="42"/>
      <c r="D471" s="12"/>
      <c r="E471" s="12"/>
      <c r="F471" s="12"/>
      <c r="G471" s="12"/>
      <c r="H471" s="12"/>
      <c r="I471" s="12"/>
      <c r="J471" s="12"/>
      <c r="K471" s="12"/>
      <c r="L471" s="42"/>
      <c r="O471" s="12"/>
      <c r="P471" s="12"/>
      <c r="Q471" s="12"/>
      <c r="R471" s="12"/>
      <c r="S471" s="12"/>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row>
    <row r="472" spans="1:45" s="49" customFormat="1" x14ac:dyDescent="0.4">
      <c r="A472" s="12"/>
      <c r="B472" s="12"/>
      <c r="C472" s="42"/>
      <c r="D472" s="12"/>
      <c r="E472" s="12"/>
      <c r="F472" s="12"/>
      <c r="G472" s="12"/>
      <c r="H472" s="12"/>
      <c r="I472" s="12"/>
      <c r="J472" s="12"/>
      <c r="K472" s="12"/>
      <c r="L472" s="42"/>
      <c r="O472" s="12"/>
      <c r="P472" s="12"/>
      <c r="Q472" s="12"/>
      <c r="R472" s="12"/>
      <c r="S472" s="12"/>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row>
    <row r="473" spans="1:45" s="49" customFormat="1" x14ac:dyDescent="0.4">
      <c r="A473" s="12"/>
      <c r="B473" s="12"/>
      <c r="C473" s="42"/>
      <c r="D473" s="12"/>
      <c r="E473" s="12"/>
      <c r="F473" s="12"/>
      <c r="G473" s="12"/>
      <c r="H473" s="12"/>
      <c r="I473" s="12"/>
      <c r="J473" s="12"/>
      <c r="K473" s="12"/>
      <c r="L473" s="42"/>
      <c r="O473" s="12"/>
      <c r="P473" s="12"/>
      <c r="Q473" s="12"/>
      <c r="R473" s="12"/>
      <c r="S473" s="12"/>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row>
    <row r="474" spans="1:45" s="49" customFormat="1" x14ac:dyDescent="0.4">
      <c r="A474" s="12"/>
      <c r="B474" s="12"/>
      <c r="C474" s="42"/>
      <c r="D474" s="12"/>
      <c r="E474" s="12"/>
      <c r="F474" s="12"/>
      <c r="G474" s="12"/>
      <c r="H474" s="12"/>
      <c r="I474" s="12"/>
      <c r="J474" s="12"/>
      <c r="K474" s="12"/>
      <c r="L474" s="42"/>
      <c r="O474" s="12"/>
      <c r="P474" s="12"/>
      <c r="Q474" s="12"/>
      <c r="R474" s="12"/>
      <c r="S474" s="12"/>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row>
    <row r="475" spans="1:45" s="49" customFormat="1" x14ac:dyDescent="0.4">
      <c r="A475" s="12"/>
      <c r="B475" s="12"/>
      <c r="C475" s="42"/>
      <c r="D475" s="12"/>
      <c r="E475" s="12"/>
      <c r="F475" s="12"/>
      <c r="G475" s="12"/>
      <c r="H475" s="12"/>
      <c r="I475" s="12"/>
      <c r="J475" s="12"/>
      <c r="K475" s="12"/>
      <c r="L475" s="42"/>
      <c r="O475" s="12"/>
      <c r="P475" s="12"/>
      <c r="Q475" s="12"/>
      <c r="R475" s="12"/>
      <c r="S475" s="12"/>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row>
    <row r="476" spans="1:45" s="49" customFormat="1" x14ac:dyDescent="0.4">
      <c r="A476" s="12"/>
      <c r="B476" s="12"/>
      <c r="C476" s="42"/>
      <c r="D476" s="12"/>
      <c r="E476" s="12"/>
      <c r="F476" s="12"/>
      <c r="G476" s="12"/>
      <c r="H476" s="12"/>
      <c r="I476" s="12"/>
      <c r="J476" s="12"/>
      <c r="K476" s="12"/>
      <c r="L476" s="42"/>
      <c r="O476" s="12"/>
      <c r="P476" s="12"/>
      <c r="Q476" s="12"/>
      <c r="R476" s="12"/>
      <c r="S476" s="12"/>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row>
    <row r="477" spans="1:45" s="49" customFormat="1" x14ac:dyDescent="0.4">
      <c r="A477" s="12"/>
      <c r="B477" s="12"/>
      <c r="C477" s="42"/>
      <c r="D477" s="12"/>
      <c r="E477" s="12"/>
      <c r="F477" s="12"/>
      <c r="G477" s="12"/>
      <c r="H477" s="12"/>
      <c r="I477" s="12"/>
      <c r="J477" s="12"/>
      <c r="K477" s="12"/>
      <c r="L477" s="42"/>
      <c r="O477" s="12"/>
      <c r="P477" s="12"/>
      <c r="Q477" s="12"/>
      <c r="R477" s="12"/>
      <c r="S477" s="12"/>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row>
    <row r="478" spans="1:45" s="49" customFormat="1" x14ac:dyDescent="0.4">
      <c r="A478" s="12"/>
      <c r="B478" s="12"/>
      <c r="C478" s="42"/>
      <c r="D478" s="12"/>
      <c r="E478" s="12"/>
      <c r="F478" s="12"/>
      <c r="G478" s="12"/>
      <c r="H478" s="12"/>
      <c r="I478" s="12"/>
      <c r="J478" s="12"/>
      <c r="K478" s="12"/>
      <c r="L478" s="42"/>
      <c r="O478" s="12"/>
      <c r="P478" s="12"/>
      <c r="Q478" s="12"/>
      <c r="R478" s="12"/>
      <c r="S478" s="12"/>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row>
    <row r="479" spans="1:45" s="49" customFormat="1" x14ac:dyDescent="0.4">
      <c r="A479" s="12"/>
      <c r="B479" s="12"/>
      <c r="C479" s="42"/>
      <c r="D479" s="12"/>
      <c r="E479" s="12"/>
      <c r="F479" s="12"/>
      <c r="G479" s="12"/>
      <c r="H479" s="12"/>
      <c r="I479" s="12"/>
      <c r="J479" s="12"/>
      <c r="K479" s="12"/>
      <c r="L479" s="42"/>
      <c r="O479" s="12"/>
      <c r="P479" s="12"/>
      <c r="Q479" s="12"/>
      <c r="R479" s="12"/>
      <c r="S479" s="12"/>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row>
    <row r="480" spans="1:45" s="49" customFormat="1" x14ac:dyDescent="0.4">
      <c r="A480" s="12"/>
      <c r="B480" s="12"/>
      <c r="C480" s="42"/>
      <c r="D480" s="12"/>
      <c r="E480" s="12"/>
      <c r="F480" s="12"/>
      <c r="G480" s="12"/>
      <c r="H480" s="12"/>
      <c r="I480" s="12"/>
      <c r="J480" s="12"/>
      <c r="K480" s="12"/>
      <c r="L480" s="42"/>
      <c r="O480" s="12"/>
      <c r="P480" s="12"/>
      <c r="Q480" s="12"/>
      <c r="R480" s="12"/>
      <c r="S480" s="12"/>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row>
    <row r="481" spans="1:45" s="49" customFormat="1" x14ac:dyDescent="0.4">
      <c r="A481" s="12"/>
      <c r="B481" s="12"/>
      <c r="C481" s="42"/>
      <c r="D481" s="12"/>
      <c r="E481" s="12"/>
      <c r="F481" s="12"/>
      <c r="G481" s="12"/>
      <c r="H481" s="12"/>
      <c r="I481" s="12"/>
      <c r="J481" s="12"/>
      <c r="K481" s="12"/>
      <c r="L481" s="42"/>
      <c r="O481" s="12"/>
      <c r="P481" s="12"/>
      <c r="Q481" s="12"/>
      <c r="R481" s="12"/>
      <c r="S481" s="12"/>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row>
    <row r="482" spans="1:45" s="49" customFormat="1" x14ac:dyDescent="0.4">
      <c r="A482" s="12"/>
      <c r="B482" s="12"/>
      <c r="C482" s="42"/>
      <c r="D482" s="12"/>
      <c r="E482" s="12"/>
      <c r="F482" s="12"/>
      <c r="G482" s="12"/>
      <c r="H482" s="12"/>
      <c r="I482" s="12"/>
      <c r="J482" s="12"/>
      <c r="K482" s="12"/>
      <c r="L482" s="42"/>
      <c r="O482" s="12"/>
      <c r="P482" s="12"/>
      <c r="Q482" s="12"/>
      <c r="R482" s="12"/>
      <c r="S482" s="12"/>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row>
    <row r="483" spans="1:45" s="49" customFormat="1" x14ac:dyDescent="0.4">
      <c r="A483" s="12"/>
      <c r="B483" s="12"/>
      <c r="C483" s="42"/>
      <c r="D483" s="12"/>
      <c r="E483" s="12"/>
      <c r="F483" s="12"/>
      <c r="G483" s="12"/>
      <c r="H483" s="12"/>
      <c r="I483" s="12"/>
      <c r="J483" s="12"/>
      <c r="K483" s="12"/>
      <c r="L483" s="42"/>
      <c r="O483" s="12"/>
      <c r="P483" s="12"/>
      <c r="Q483" s="12"/>
      <c r="R483" s="12"/>
      <c r="S483" s="12"/>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row>
    <row r="484" spans="1:45" s="49" customFormat="1" x14ac:dyDescent="0.4">
      <c r="A484" s="12"/>
      <c r="B484" s="12"/>
      <c r="C484" s="42"/>
      <c r="D484" s="12"/>
      <c r="E484" s="12"/>
      <c r="F484" s="12"/>
      <c r="G484" s="12"/>
      <c r="H484" s="12"/>
      <c r="I484" s="12"/>
      <c r="J484" s="12"/>
      <c r="K484" s="12"/>
      <c r="L484" s="42"/>
      <c r="O484" s="12"/>
      <c r="P484" s="12"/>
      <c r="Q484" s="12"/>
      <c r="R484" s="12"/>
      <c r="S484" s="12"/>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row>
    <row r="485" spans="1:45" s="49" customFormat="1" x14ac:dyDescent="0.4">
      <c r="A485" s="12"/>
      <c r="B485" s="12"/>
      <c r="C485" s="42"/>
      <c r="D485" s="12"/>
      <c r="E485" s="12"/>
      <c r="F485" s="12"/>
      <c r="G485" s="12"/>
      <c r="H485" s="12"/>
      <c r="I485" s="12"/>
      <c r="J485" s="12"/>
      <c r="K485" s="12"/>
      <c r="L485" s="42"/>
      <c r="O485" s="12"/>
      <c r="P485" s="12"/>
      <c r="Q485" s="12"/>
      <c r="R485" s="12"/>
      <c r="S485" s="12"/>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row>
    <row r="486" spans="1:45" s="49" customFormat="1" x14ac:dyDescent="0.4">
      <c r="A486" s="12"/>
      <c r="B486" s="12"/>
      <c r="C486" s="42"/>
      <c r="D486" s="12"/>
      <c r="E486" s="12"/>
      <c r="F486" s="12"/>
      <c r="G486" s="12"/>
      <c r="H486" s="12"/>
      <c r="I486" s="12"/>
      <c r="J486" s="12"/>
      <c r="K486" s="12"/>
      <c r="L486" s="42"/>
      <c r="O486" s="12"/>
      <c r="P486" s="12"/>
      <c r="Q486" s="12"/>
      <c r="R486" s="12"/>
      <c r="S486" s="12"/>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row>
    <row r="487" spans="1:45" s="49" customFormat="1" x14ac:dyDescent="0.4">
      <c r="A487" s="12"/>
      <c r="B487" s="12"/>
      <c r="C487" s="42"/>
      <c r="D487" s="12"/>
      <c r="E487" s="12"/>
      <c r="F487" s="12"/>
      <c r="G487" s="12"/>
      <c r="H487" s="12"/>
      <c r="I487" s="12"/>
      <c r="J487" s="12"/>
      <c r="K487" s="12"/>
      <c r="L487" s="42"/>
      <c r="O487" s="12"/>
      <c r="P487" s="12"/>
      <c r="Q487" s="12"/>
      <c r="R487" s="12"/>
      <c r="S487" s="12"/>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row>
    <row r="488" spans="1:45" s="49" customFormat="1" x14ac:dyDescent="0.4">
      <c r="A488" s="12"/>
      <c r="B488" s="12"/>
      <c r="C488" s="42"/>
      <c r="D488" s="12"/>
      <c r="E488" s="12"/>
      <c r="F488" s="12"/>
      <c r="G488" s="12"/>
      <c r="H488" s="12"/>
      <c r="I488" s="12"/>
      <c r="J488" s="12"/>
      <c r="K488" s="12"/>
      <c r="L488" s="42"/>
      <c r="O488" s="12"/>
      <c r="P488" s="12"/>
      <c r="Q488" s="12"/>
      <c r="R488" s="12"/>
      <c r="S488" s="12"/>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row>
    <row r="489" spans="1:45" s="49" customFormat="1" x14ac:dyDescent="0.4">
      <c r="A489" s="12"/>
      <c r="B489" s="12"/>
      <c r="C489" s="42"/>
      <c r="D489" s="12"/>
      <c r="E489" s="12"/>
      <c r="F489" s="12"/>
      <c r="G489" s="12"/>
      <c r="H489" s="12"/>
      <c r="I489" s="12"/>
      <c r="J489" s="12"/>
      <c r="K489" s="12"/>
      <c r="L489" s="42"/>
      <c r="O489" s="12"/>
      <c r="P489" s="12"/>
      <c r="Q489" s="12"/>
      <c r="R489" s="12"/>
      <c r="S489" s="12"/>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row>
    <row r="490" spans="1:45" s="49" customFormat="1" x14ac:dyDescent="0.4">
      <c r="A490" s="12"/>
      <c r="B490" s="12"/>
      <c r="C490" s="42"/>
      <c r="D490" s="12"/>
      <c r="E490" s="12"/>
      <c r="F490" s="12"/>
      <c r="G490" s="12"/>
      <c r="H490" s="12"/>
      <c r="I490" s="12"/>
      <c r="J490" s="12"/>
      <c r="K490" s="12"/>
      <c r="L490" s="42"/>
      <c r="O490" s="12"/>
      <c r="P490" s="12"/>
      <c r="Q490" s="12"/>
      <c r="R490" s="12"/>
      <c r="S490" s="12"/>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row>
    <row r="491" spans="1:45" s="49" customFormat="1" x14ac:dyDescent="0.4">
      <c r="A491" s="12"/>
      <c r="B491" s="12"/>
      <c r="C491" s="42"/>
      <c r="D491" s="12"/>
      <c r="E491" s="12"/>
      <c r="F491" s="12"/>
      <c r="G491" s="12"/>
      <c r="H491" s="12"/>
      <c r="I491" s="12"/>
      <c r="J491" s="12"/>
      <c r="K491" s="12"/>
      <c r="L491" s="42"/>
      <c r="O491" s="12"/>
      <c r="P491" s="12"/>
      <c r="Q491" s="12"/>
      <c r="R491" s="12"/>
      <c r="S491" s="12"/>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row>
    <row r="492" spans="1:45" s="49" customFormat="1" x14ac:dyDescent="0.4">
      <c r="A492" s="12"/>
      <c r="B492" s="12"/>
      <c r="C492" s="42"/>
      <c r="D492" s="12"/>
      <c r="E492" s="12"/>
      <c r="F492" s="12"/>
      <c r="G492" s="12"/>
      <c r="H492" s="12"/>
      <c r="I492" s="12"/>
      <c r="J492" s="12"/>
      <c r="K492" s="12"/>
      <c r="L492" s="42"/>
      <c r="O492" s="12"/>
      <c r="P492" s="12"/>
      <c r="Q492" s="12"/>
      <c r="R492" s="12"/>
      <c r="S492" s="12"/>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row>
    <row r="493" spans="1:45" s="49" customFormat="1" x14ac:dyDescent="0.4">
      <c r="A493" s="12"/>
      <c r="B493" s="12"/>
      <c r="C493" s="42"/>
      <c r="D493" s="12"/>
      <c r="E493" s="12"/>
      <c r="F493" s="12"/>
      <c r="G493" s="12"/>
      <c r="H493" s="12"/>
      <c r="I493" s="12"/>
      <c r="J493" s="12"/>
      <c r="K493" s="12"/>
      <c r="L493" s="42"/>
      <c r="O493" s="12"/>
      <c r="P493" s="12"/>
      <c r="Q493" s="12"/>
      <c r="R493" s="12"/>
      <c r="S493" s="12"/>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row>
    <row r="494" spans="1:45" s="49" customFormat="1" x14ac:dyDescent="0.4">
      <c r="A494" s="12"/>
      <c r="B494" s="12"/>
      <c r="C494" s="42"/>
      <c r="D494" s="12"/>
      <c r="E494" s="12"/>
      <c r="F494" s="12"/>
      <c r="G494" s="12"/>
      <c r="H494" s="12"/>
      <c r="I494" s="12"/>
      <c r="J494" s="12"/>
      <c r="K494" s="12"/>
      <c r="L494" s="42"/>
      <c r="O494" s="12"/>
      <c r="P494" s="12"/>
      <c r="Q494" s="12"/>
      <c r="R494" s="12"/>
      <c r="S494" s="12"/>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row>
    <row r="495" spans="1:45" s="49" customFormat="1" x14ac:dyDescent="0.4">
      <c r="A495" s="12"/>
      <c r="B495" s="12"/>
      <c r="C495" s="42"/>
      <c r="D495" s="12"/>
      <c r="E495" s="12"/>
      <c r="F495" s="12"/>
      <c r="G495" s="12"/>
      <c r="H495" s="12"/>
      <c r="I495" s="12"/>
      <c r="J495" s="12"/>
      <c r="K495" s="12"/>
      <c r="L495" s="42"/>
      <c r="O495" s="12"/>
      <c r="P495" s="12"/>
      <c r="Q495" s="12"/>
      <c r="R495" s="12"/>
      <c r="S495" s="12"/>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row>
    <row r="496" spans="1:45" s="49" customFormat="1" x14ac:dyDescent="0.4">
      <c r="A496" s="12"/>
      <c r="B496" s="12"/>
      <c r="C496" s="42"/>
      <c r="D496" s="12"/>
      <c r="E496" s="12"/>
      <c r="F496" s="12"/>
      <c r="G496" s="12"/>
      <c r="H496" s="12"/>
      <c r="I496" s="12"/>
      <c r="J496" s="12"/>
      <c r="K496" s="12"/>
      <c r="L496" s="42"/>
      <c r="O496" s="12"/>
      <c r="P496" s="12"/>
      <c r="Q496" s="12"/>
      <c r="R496" s="12"/>
      <c r="S496" s="12"/>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row>
    <row r="497" spans="1:45" s="49" customFormat="1" x14ac:dyDescent="0.4">
      <c r="A497" s="12"/>
      <c r="B497" s="12"/>
      <c r="C497" s="42"/>
      <c r="D497" s="12"/>
      <c r="E497" s="12"/>
      <c r="F497" s="12"/>
      <c r="G497" s="12"/>
      <c r="H497" s="12"/>
      <c r="I497" s="12"/>
      <c r="J497" s="12"/>
      <c r="K497" s="12"/>
      <c r="L497" s="42"/>
      <c r="O497" s="12"/>
      <c r="P497" s="12"/>
      <c r="Q497" s="12"/>
      <c r="R497" s="12"/>
      <c r="S497" s="12"/>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row>
    <row r="498" spans="1:45" s="1" customFormat="1" x14ac:dyDescent="0.4">
      <c r="A498" s="12"/>
      <c r="B498" s="12"/>
      <c r="C498" s="42"/>
      <c r="D498" s="12"/>
      <c r="E498" s="12"/>
      <c r="F498" s="12"/>
      <c r="G498" s="12"/>
      <c r="H498" s="12"/>
      <c r="I498" s="12"/>
      <c r="J498" s="12"/>
      <c r="K498" s="12"/>
      <c r="L498" s="42"/>
      <c r="M498" s="49"/>
      <c r="N498" s="49"/>
      <c r="O498" s="12"/>
      <c r="P498" s="12"/>
      <c r="Q498" s="12"/>
      <c r="R498" s="12"/>
      <c r="S498" s="12"/>
    </row>
    <row r="499" spans="1:45" s="1" customFormat="1" x14ac:dyDescent="0.4">
      <c r="A499" s="12"/>
      <c r="B499" s="12"/>
      <c r="C499" s="42"/>
      <c r="D499" s="12"/>
      <c r="E499" s="12"/>
      <c r="F499" s="12"/>
      <c r="G499" s="12"/>
      <c r="H499" s="12"/>
      <c r="I499" s="12"/>
      <c r="J499" s="12"/>
      <c r="K499" s="12"/>
      <c r="L499" s="42"/>
      <c r="M499" s="49"/>
      <c r="N499" s="49"/>
      <c r="O499" s="12"/>
      <c r="P499" s="12"/>
      <c r="Q499" s="12"/>
      <c r="R499" s="12"/>
      <c r="S499" s="12"/>
    </row>
    <row r="500" spans="1:45" s="1" customFormat="1" x14ac:dyDescent="0.4">
      <c r="A500" s="12"/>
      <c r="B500" s="12"/>
      <c r="C500" s="42"/>
      <c r="D500" s="12"/>
      <c r="E500" s="12"/>
      <c r="F500" s="12"/>
      <c r="G500" s="12"/>
      <c r="H500" s="12"/>
      <c r="I500" s="12"/>
      <c r="J500" s="12"/>
      <c r="K500" s="12"/>
      <c r="L500" s="42"/>
      <c r="M500" s="49"/>
      <c r="N500" s="49"/>
      <c r="O500" s="12"/>
      <c r="P500" s="12"/>
      <c r="Q500" s="12"/>
      <c r="R500" s="12"/>
      <c r="S500" s="12"/>
    </row>
    <row r="501" spans="1:45" s="1" customFormat="1" x14ac:dyDescent="0.4">
      <c r="A501" s="12"/>
      <c r="B501" s="12"/>
      <c r="C501" s="42"/>
      <c r="D501" s="12"/>
      <c r="E501" s="12"/>
      <c r="F501" s="12"/>
      <c r="G501" s="12"/>
      <c r="H501" s="12"/>
      <c r="I501" s="12"/>
      <c r="J501" s="12"/>
      <c r="K501" s="12"/>
      <c r="L501" s="42"/>
      <c r="M501" s="49"/>
      <c r="N501" s="49"/>
      <c r="O501" s="12"/>
      <c r="P501" s="12"/>
      <c r="Q501" s="12"/>
      <c r="R501" s="12"/>
      <c r="S501" s="12"/>
    </row>
    <row r="502" spans="1:45" s="1" customFormat="1" x14ac:dyDescent="0.4">
      <c r="A502" s="12"/>
      <c r="B502" s="12"/>
      <c r="C502" s="42"/>
      <c r="D502" s="12"/>
      <c r="E502" s="12"/>
      <c r="F502" s="12"/>
      <c r="G502" s="12"/>
      <c r="H502" s="12"/>
      <c r="I502" s="12"/>
      <c r="J502" s="12"/>
      <c r="K502" s="12"/>
      <c r="L502" s="42"/>
      <c r="M502" s="49"/>
      <c r="N502" s="49"/>
      <c r="O502" s="12"/>
      <c r="P502" s="12"/>
      <c r="Q502" s="12"/>
      <c r="R502" s="12"/>
      <c r="S502" s="12"/>
    </row>
    <row r="503" spans="1:45" s="1" customFormat="1" x14ac:dyDescent="0.4">
      <c r="A503" s="12"/>
      <c r="B503" s="12"/>
      <c r="C503" s="42"/>
      <c r="D503" s="12"/>
      <c r="E503" s="12"/>
      <c r="F503" s="12"/>
      <c r="G503" s="12"/>
      <c r="H503" s="12"/>
      <c r="I503" s="12"/>
      <c r="J503" s="12"/>
      <c r="K503" s="12"/>
      <c r="L503" s="42"/>
      <c r="M503" s="49"/>
      <c r="N503" s="49"/>
      <c r="O503" s="12"/>
      <c r="P503" s="12"/>
      <c r="Q503" s="12"/>
      <c r="R503" s="12"/>
      <c r="S503" s="12"/>
    </row>
    <row r="504" spans="1:45" s="1" customFormat="1" x14ac:dyDescent="0.4">
      <c r="A504" s="12"/>
      <c r="B504" s="12"/>
      <c r="C504" s="42"/>
      <c r="D504" s="12"/>
      <c r="E504" s="12"/>
      <c r="F504" s="12"/>
      <c r="G504" s="12"/>
      <c r="H504" s="12"/>
      <c r="I504" s="12"/>
      <c r="J504" s="12"/>
      <c r="K504" s="12"/>
      <c r="L504" s="42"/>
      <c r="M504" s="49"/>
      <c r="N504" s="49"/>
      <c r="O504" s="12"/>
      <c r="P504" s="12"/>
      <c r="Q504" s="12"/>
      <c r="R504" s="12"/>
      <c r="S504" s="12"/>
    </row>
    <row r="505" spans="1:45" s="1" customFormat="1" x14ac:dyDescent="0.4">
      <c r="A505" s="12"/>
      <c r="B505" s="12"/>
      <c r="C505" s="42"/>
      <c r="D505" s="12"/>
      <c r="E505" s="12"/>
      <c r="F505" s="12"/>
      <c r="G505" s="12"/>
      <c r="H505" s="12"/>
      <c r="I505" s="12"/>
      <c r="J505" s="12"/>
      <c r="K505" s="12"/>
      <c r="L505" s="42"/>
      <c r="M505" s="49"/>
      <c r="N505" s="49"/>
      <c r="O505" s="12"/>
      <c r="P505" s="12"/>
      <c r="Q505" s="12"/>
      <c r="R505" s="12"/>
      <c r="S505" s="12"/>
    </row>
    <row r="506" spans="1:45" s="1" customFormat="1" x14ac:dyDescent="0.4">
      <c r="A506" s="12"/>
      <c r="B506" s="12"/>
      <c r="C506" s="42"/>
      <c r="D506" s="12"/>
      <c r="E506" s="12"/>
      <c r="F506" s="12"/>
      <c r="G506" s="12"/>
      <c r="H506" s="12"/>
      <c r="I506" s="12"/>
      <c r="J506" s="12"/>
      <c r="K506" s="12"/>
      <c r="L506" s="42"/>
      <c r="M506" s="49"/>
      <c r="N506" s="49"/>
      <c r="O506" s="12"/>
      <c r="P506" s="12"/>
      <c r="Q506" s="12"/>
      <c r="R506" s="12"/>
      <c r="S506" s="12"/>
    </row>
    <row r="507" spans="1:45" s="1" customFormat="1" x14ac:dyDescent="0.4">
      <c r="A507" s="12"/>
      <c r="B507" s="12"/>
      <c r="C507" s="42"/>
      <c r="D507" s="12"/>
      <c r="E507" s="12"/>
      <c r="F507" s="12"/>
      <c r="G507" s="12"/>
      <c r="H507" s="12"/>
      <c r="I507" s="12"/>
      <c r="J507" s="12"/>
      <c r="K507" s="12"/>
      <c r="L507" s="42"/>
      <c r="M507" s="49"/>
      <c r="N507" s="49"/>
      <c r="O507" s="12"/>
      <c r="P507" s="12"/>
      <c r="Q507" s="12"/>
      <c r="R507" s="12"/>
      <c r="S507" s="12"/>
    </row>
    <row r="508" spans="1:45" s="1" customFormat="1" x14ac:dyDescent="0.4">
      <c r="A508" s="12"/>
      <c r="B508" s="12"/>
      <c r="C508" s="42"/>
      <c r="D508" s="12"/>
      <c r="E508" s="12"/>
      <c r="F508" s="12"/>
      <c r="G508" s="12"/>
      <c r="H508" s="12"/>
      <c r="I508" s="12"/>
      <c r="J508" s="12"/>
      <c r="K508" s="12"/>
      <c r="L508" s="42"/>
      <c r="M508" s="49"/>
      <c r="N508" s="49"/>
      <c r="O508" s="12"/>
      <c r="P508" s="12"/>
      <c r="Q508" s="12"/>
      <c r="R508" s="12"/>
      <c r="S508" s="12"/>
    </row>
    <row r="509" spans="1:45" s="1" customFormat="1" x14ac:dyDescent="0.4">
      <c r="A509" s="12"/>
      <c r="B509" s="12"/>
      <c r="C509" s="42"/>
      <c r="D509" s="12"/>
      <c r="E509" s="12"/>
      <c r="F509" s="12"/>
      <c r="G509" s="12"/>
      <c r="H509" s="12"/>
      <c r="I509" s="12"/>
      <c r="J509" s="12"/>
      <c r="K509" s="12"/>
      <c r="L509" s="42"/>
      <c r="M509" s="49"/>
      <c r="N509" s="49"/>
      <c r="O509" s="12"/>
      <c r="P509" s="12"/>
      <c r="Q509" s="12"/>
      <c r="R509" s="12"/>
      <c r="S509" s="12"/>
    </row>
    <row r="510" spans="1:45" s="1" customFormat="1" x14ac:dyDescent="0.4">
      <c r="A510" s="12"/>
      <c r="B510" s="12"/>
      <c r="C510" s="42"/>
      <c r="D510" s="12"/>
      <c r="E510" s="12"/>
      <c r="F510" s="12"/>
      <c r="G510" s="12"/>
      <c r="H510" s="12"/>
      <c r="I510" s="12"/>
      <c r="J510" s="12"/>
      <c r="K510" s="12"/>
      <c r="L510" s="42"/>
      <c r="M510" s="49"/>
      <c r="N510" s="49"/>
      <c r="O510" s="12"/>
      <c r="P510" s="12"/>
      <c r="Q510" s="12"/>
      <c r="R510" s="12"/>
      <c r="S510" s="12"/>
    </row>
    <row r="511" spans="1:45" s="1" customFormat="1" x14ac:dyDescent="0.4">
      <c r="A511" s="12"/>
      <c r="B511" s="12"/>
      <c r="C511" s="42"/>
      <c r="D511" s="12"/>
      <c r="E511" s="12"/>
      <c r="F511" s="12"/>
      <c r="G511" s="12"/>
      <c r="H511" s="12"/>
      <c r="I511" s="12"/>
      <c r="J511" s="12"/>
      <c r="K511" s="12"/>
      <c r="L511" s="42"/>
      <c r="M511" s="49"/>
      <c r="N511" s="49"/>
      <c r="O511" s="12"/>
      <c r="P511" s="12"/>
      <c r="Q511" s="12"/>
      <c r="R511" s="12"/>
      <c r="S511" s="12"/>
    </row>
    <row r="512" spans="1:45" s="1" customFormat="1" x14ac:dyDescent="0.4">
      <c r="A512" s="12"/>
      <c r="B512" s="12"/>
      <c r="C512" s="42"/>
      <c r="D512" s="12"/>
      <c r="E512" s="12"/>
      <c r="F512" s="12"/>
      <c r="G512" s="12"/>
      <c r="H512" s="12"/>
      <c r="I512" s="12"/>
      <c r="J512" s="12"/>
      <c r="K512" s="12"/>
      <c r="L512" s="12"/>
      <c r="M512" s="49"/>
      <c r="N512" s="49"/>
      <c r="O512" s="12"/>
      <c r="P512" s="12"/>
      <c r="Q512" s="12"/>
      <c r="R512" s="12"/>
      <c r="S512" s="12"/>
    </row>
    <row r="513" spans="1:19" s="1" customFormat="1" x14ac:dyDescent="0.4">
      <c r="A513" s="12"/>
      <c r="B513" s="12"/>
      <c r="C513" s="42"/>
      <c r="D513" s="12"/>
      <c r="E513" s="12"/>
      <c r="F513" s="12"/>
      <c r="G513" s="12"/>
      <c r="H513" s="12"/>
      <c r="I513" s="12"/>
      <c r="J513" s="12"/>
      <c r="K513" s="12"/>
      <c r="L513" s="12"/>
      <c r="M513" s="49"/>
      <c r="N513" s="49"/>
      <c r="O513" s="12"/>
      <c r="P513" s="12"/>
      <c r="Q513" s="12"/>
      <c r="R513" s="12"/>
      <c r="S513" s="12"/>
    </row>
    <row r="514" spans="1:19" s="1" customFormat="1" x14ac:dyDescent="0.4">
      <c r="A514" s="12"/>
      <c r="B514" s="12"/>
      <c r="C514" s="42"/>
      <c r="D514" s="12"/>
      <c r="E514" s="12"/>
      <c r="F514" s="12"/>
      <c r="G514" s="12"/>
      <c r="H514" s="12"/>
      <c r="I514" s="12"/>
      <c r="J514" s="12"/>
      <c r="K514" s="12"/>
      <c r="L514" s="12"/>
      <c r="M514" s="49"/>
      <c r="N514" s="49"/>
      <c r="O514" s="12"/>
      <c r="P514" s="12"/>
      <c r="Q514" s="12"/>
      <c r="R514" s="12"/>
      <c r="S514" s="12"/>
    </row>
    <row r="515" spans="1:19" s="1" customFormat="1" x14ac:dyDescent="0.4">
      <c r="A515" s="12"/>
      <c r="B515" s="12"/>
      <c r="C515" s="42"/>
      <c r="D515" s="12"/>
      <c r="E515" s="12"/>
      <c r="F515" s="12"/>
      <c r="G515" s="12"/>
      <c r="H515" s="12"/>
      <c r="I515" s="12"/>
      <c r="J515" s="12"/>
      <c r="K515" s="12"/>
      <c r="L515" s="12"/>
      <c r="M515" s="49"/>
      <c r="N515" s="49"/>
      <c r="O515" s="12"/>
      <c r="P515" s="12"/>
      <c r="Q515" s="12"/>
      <c r="R515" s="12"/>
      <c r="S515" s="12"/>
    </row>
    <row r="516" spans="1:19" s="1" customFormat="1" x14ac:dyDescent="0.4">
      <c r="A516" s="12"/>
      <c r="B516" s="12"/>
      <c r="C516" s="42"/>
      <c r="D516" s="12"/>
      <c r="E516" s="12"/>
      <c r="F516" s="12"/>
      <c r="G516" s="12"/>
      <c r="H516" s="12"/>
      <c r="I516" s="12"/>
      <c r="J516" s="12"/>
      <c r="K516" s="12"/>
      <c r="L516" s="12"/>
      <c r="M516" s="49"/>
      <c r="N516" s="49"/>
      <c r="O516" s="12"/>
      <c r="P516" s="12"/>
      <c r="Q516" s="12"/>
      <c r="R516" s="12"/>
      <c r="S516" s="12"/>
    </row>
    <row r="517" spans="1:19" s="1" customFormat="1" x14ac:dyDescent="0.4">
      <c r="A517" s="12"/>
      <c r="B517" s="12"/>
      <c r="C517" s="42"/>
      <c r="D517" s="12"/>
      <c r="E517" s="12"/>
      <c r="F517" s="12"/>
      <c r="G517" s="12"/>
      <c r="H517" s="12"/>
      <c r="I517" s="12"/>
      <c r="J517" s="12"/>
      <c r="K517" s="12"/>
      <c r="L517" s="12"/>
      <c r="M517" s="49"/>
      <c r="N517" s="49"/>
      <c r="O517" s="12"/>
      <c r="P517" s="12"/>
      <c r="Q517" s="12"/>
      <c r="R517" s="12"/>
      <c r="S517" s="12"/>
    </row>
    <row r="518" spans="1:19" s="1" customFormat="1" x14ac:dyDescent="0.4">
      <c r="A518" s="12"/>
      <c r="B518" s="12"/>
      <c r="C518" s="42"/>
      <c r="D518" s="12"/>
      <c r="E518" s="12"/>
      <c r="F518" s="12"/>
      <c r="G518" s="12"/>
      <c r="H518" s="12"/>
      <c r="I518" s="12"/>
      <c r="J518" s="12"/>
      <c r="K518" s="12"/>
      <c r="L518" s="12"/>
      <c r="M518" s="49"/>
      <c r="N518" s="49"/>
      <c r="O518" s="12"/>
      <c r="P518" s="12"/>
      <c r="Q518" s="12"/>
      <c r="R518" s="12"/>
      <c r="S518" s="12"/>
    </row>
    <row r="519" spans="1:19" s="1" customFormat="1" x14ac:dyDescent="0.4">
      <c r="A519" s="12"/>
      <c r="B519" s="12"/>
      <c r="C519" s="42"/>
      <c r="D519" s="12"/>
      <c r="E519" s="12"/>
      <c r="F519" s="12"/>
      <c r="G519" s="12"/>
      <c r="H519" s="12"/>
      <c r="I519" s="12"/>
      <c r="J519" s="12"/>
      <c r="K519" s="12"/>
      <c r="L519" s="12"/>
      <c r="M519" s="49"/>
      <c r="N519" s="49"/>
      <c r="O519" s="12"/>
      <c r="P519" s="12"/>
      <c r="Q519" s="12"/>
      <c r="R519" s="12"/>
      <c r="S519" s="12"/>
    </row>
    <row r="520" spans="1:19" s="1" customFormat="1" x14ac:dyDescent="0.4">
      <c r="A520" s="12"/>
      <c r="B520" s="12"/>
      <c r="C520" s="42"/>
      <c r="D520" s="12"/>
      <c r="E520" s="12"/>
      <c r="F520" s="12"/>
      <c r="G520" s="12"/>
      <c r="H520" s="12"/>
      <c r="I520" s="12"/>
      <c r="J520" s="12"/>
      <c r="K520" s="12"/>
      <c r="L520" s="12"/>
      <c r="M520" s="49"/>
      <c r="N520" s="49"/>
      <c r="O520" s="12"/>
      <c r="P520" s="12"/>
      <c r="Q520" s="12"/>
      <c r="R520" s="12"/>
      <c r="S520" s="12"/>
    </row>
    <row r="521" spans="1:19" s="1" customFormat="1" x14ac:dyDescent="0.4">
      <c r="A521" s="12"/>
      <c r="B521" s="12"/>
      <c r="C521" s="42"/>
      <c r="D521" s="12"/>
      <c r="E521" s="12"/>
      <c r="F521" s="12"/>
      <c r="G521" s="12"/>
      <c r="H521" s="12"/>
      <c r="I521" s="12"/>
      <c r="J521" s="12"/>
      <c r="K521" s="12"/>
      <c r="L521" s="12"/>
      <c r="M521" s="49"/>
      <c r="N521" s="49"/>
      <c r="O521" s="12"/>
      <c r="P521" s="12"/>
      <c r="Q521" s="12"/>
      <c r="R521" s="12"/>
      <c r="S521" s="12"/>
    </row>
    <row r="522" spans="1:19" s="1" customFormat="1" x14ac:dyDescent="0.4">
      <c r="A522" s="12"/>
      <c r="B522" s="12"/>
      <c r="C522" s="42"/>
      <c r="D522" s="12"/>
      <c r="E522" s="12"/>
      <c r="F522" s="12"/>
      <c r="G522" s="12"/>
      <c r="H522" s="12"/>
      <c r="I522" s="12"/>
      <c r="J522" s="12"/>
      <c r="K522" s="12"/>
      <c r="L522" s="12"/>
      <c r="M522" s="49"/>
      <c r="N522" s="49"/>
      <c r="O522" s="12"/>
      <c r="P522" s="12"/>
      <c r="Q522" s="12"/>
      <c r="R522" s="12"/>
      <c r="S522" s="12"/>
    </row>
    <row r="523" spans="1:19" s="1" customFormat="1" x14ac:dyDescent="0.4">
      <c r="A523" s="12"/>
      <c r="B523" s="12"/>
      <c r="C523" s="42"/>
      <c r="D523" s="12"/>
      <c r="E523" s="12"/>
      <c r="F523" s="12"/>
      <c r="G523" s="12"/>
      <c r="H523" s="12"/>
      <c r="I523" s="12"/>
      <c r="J523" s="12"/>
      <c r="K523" s="12"/>
      <c r="L523" s="12"/>
      <c r="M523" s="49"/>
      <c r="N523" s="49"/>
      <c r="O523" s="12"/>
      <c r="P523" s="12"/>
      <c r="Q523" s="12"/>
      <c r="R523" s="12"/>
      <c r="S523" s="12"/>
    </row>
    <row r="524" spans="1:19" s="1" customFormat="1" x14ac:dyDescent="0.4">
      <c r="A524" s="12"/>
      <c r="B524" s="12"/>
      <c r="C524" s="42"/>
      <c r="D524" s="12"/>
      <c r="E524" s="12"/>
      <c r="F524" s="12"/>
      <c r="G524" s="12"/>
      <c r="H524" s="12"/>
      <c r="I524" s="12"/>
      <c r="J524" s="12"/>
      <c r="K524" s="12"/>
      <c r="L524" s="12"/>
      <c r="M524" s="49"/>
      <c r="N524" s="49"/>
      <c r="O524" s="12"/>
      <c r="P524" s="12"/>
      <c r="Q524" s="12"/>
      <c r="R524" s="12"/>
      <c r="S524" s="12"/>
    </row>
    <row r="525" spans="1:19" s="1" customFormat="1" x14ac:dyDescent="0.4">
      <c r="A525" s="12"/>
      <c r="B525" s="12"/>
      <c r="C525" s="42"/>
      <c r="D525" s="12"/>
      <c r="E525" s="12"/>
      <c r="F525" s="12"/>
      <c r="G525" s="12"/>
      <c r="H525" s="12"/>
      <c r="I525" s="12"/>
      <c r="J525" s="12"/>
      <c r="K525" s="12"/>
      <c r="L525" s="12"/>
      <c r="M525" s="49"/>
      <c r="N525" s="49"/>
      <c r="O525" s="12"/>
      <c r="P525" s="12"/>
      <c r="Q525" s="12"/>
      <c r="R525" s="12"/>
      <c r="S525" s="12"/>
    </row>
    <row r="526" spans="1:19" s="1" customFormat="1" x14ac:dyDescent="0.4">
      <c r="A526" s="12"/>
      <c r="B526" s="12"/>
      <c r="C526" s="42"/>
      <c r="D526" s="12"/>
      <c r="E526" s="12"/>
      <c r="F526" s="12"/>
      <c r="G526" s="12"/>
      <c r="H526" s="12"/>
      <c r="I526" s="12"/>
      <c r="J526" s="12"/>
      <c r="K526" s="12"/>
      <c r="L526" s="12"/>
      <c r="M526" s="49"/>
      <c r="N526" s="49"/>
      <c r="O526" s="12"/>
      <c r="P526" s="12"/>
      <c r="Q526" s="12"/>
      <c r="R526" s="12"/>
      <c r="S526" s="12"/>
    </row>
    <row r="527" spans="1:19" s="1" customFormat="1" x14ac:dyDescent="0.4">
      <c r="A527" s="12"/>
      <c r="B527" s="12"/>
      <c r="C527" s="42"/>
      <c r="D527" s="12"/>
      <c r="E527" s="12"/>
      <c r="F527" s="12"/>
      <c r="G527" s="12"/>
      <c r="H527" s="12"/>
      <c r="I527" s="12"/>
      <c r="J527" s="12"/>
      <c r="K527" s="12"/>
      <c r="L527" s="12"/>
      <c r="M527" s="49"/>
      <c r="N527" s="49"/>
      <c r="O527" s="12"/>
      <c r="P527" s="12"/>
      <c r="Q527" s="12"/>
      <c r="R527" s="12"/>
      <c r="S527" s="12"/>
    </row>
    <row r="528" spans="1:19" s="1" customFormat="1" x14ac:dyDescent="0.4">
      <c r="A528" s="12"/>
      <c r="B528" s="12"/>
      <c r="C528" s="42"/>
      <c r="D528" s="12"/>
      <c r="E528" s="12"/>
      <c r="F528" s="12"/>
      <c r="G528" s="12"/>
      <c r="H528" s="12"/>
      <c r="I528" s="12"/>
      <c r="J528" s="12"/>
      <c r="K528" s="12"/>
      <c r="L528" s="12"/>
      <c r="M528" s="49"/>
      <c r="N528" s="49"/>
      <c r="O528" s="12"/>
      <c r="P528" s="12"/>
      <c r="Q528" s="12"/>
      <c r="R528" s="12"/>
      <c r="S528" s="12"/>
    </row>
    <row r="529" spans="1:19" s="1" customFormat="1" x14ac:dyDescent="0.4">
      <c r="A529" s="12"/>
      <c r="B529" s="12"/>
      <c r="C529" s="42"/>
      <c r="D529" s="12"/>
      <c r="E529" s="12"/>
      <c r="F529" s="12"/>
      <c r="G529" s="12"/>
      <c r="H529" s="12"/>
      <c r="I529" s="12"/>
      <c r="J529" s="12"/>
      <c r="K529" s="12"/>
      <c r="L529" s="12"/>
      <c r="M529" s="49"/>
      <c r="N529" s="49"/>
      <c r="O529" s="12"/>
      <c r="P529" s="12"/>
      <c r="Q529" s="12"/>
      <c r="R529" s="12"/>
      <c r="S529" s="12"/>
    </row>
    <row r="530" spans="1:19" s="1" customFormat="1" x14ac:dyDescent="0.4">
      <c r="A530" s="12"/>
      <c r="B530" s="12"/>
      <c r="C530" s="42"/>
      <c r="D530" s="12"/>
      <c r="E530" s="12"/>
      <c r="F530" s="12"/>
      <c r="G530" s="12"/>
      <c r="H530" s="12"/>
      <c r="I530" s="12"/>
      <c r="J530" s="12"/>
      <c r="K530" s="12"/>
      <c r="L530" s="12"/>
      <c r="M530" s="49"/>
      <c r="N530" s="49"/>
      <c r="O530" s="12"/>
      <c r="P530" s="12"/>
      <c r="Q530" s="12"/>
      <c r="R530" s="12"/>
      <c r="S530" s="12"/>
    </row>
    <row r="531" spans="1:19" s="1" customFormat="1" x14ac:dyDescent="0.4">
      <c r="A531" s="12"/>
      <c r="B531" s="12"/>
      <c r="C531" s="42"/>
      <c r="D531" s="12"/>
      <c r="E531" s="12"/>
      <c r="F531" s="12"/>
      <c r="G531" s="12"/>
      <c r="H531" s="12"/>
      <c r="I531" s="12"/>
      <c r="J531" s="12"/>
      <c r="K531" s="12"/>
      <c r="L531" s="12"/>
      <c r="M531" s="49"/>
      <c r="N531" s="49"/>
      <c r="O531" s="12"/>
      <c r="P531" s="12"/>
      <c r="Q531" s="12"/>
      <c r="R531" s="12"/>
      <c r="S531" s="12"/>
    </row>
    <row r="532" spans="1:19" s="1" customFormat="1" x14ac:dyDescent="0.4">
      <c r="A532" s="12"/>
      <c r="B532" s="12"/>
      <c r="C532" s="42"/>
      <c r="D532" s="12"/>
      <c r="E532" s="12"/>
      <c r="F532" s="12"/>
      <c r="G532" s="12"/>
      <c r="H532" s="12"/>
      <c r="I532" s="12"/>
      <c r="J532" s="12"/>
      <c r="K532" s="12"/>
      <c r="L532" s="12"/>
      <c r="M532" s="49"/>
      <c r="N532" s="49"/>
      <c r="O532" s="12"/>
      <c r="P532" s="12"/>
      <c r="Q532" s="12"/>
      <c r="R532" s="12"/>
      <c r="S532" s="12"/>
    </row>
    <row r="533" spans="1:19" s="1" customFormat="1" x14ac:dyDescent="0.4">
      <c r="A533" s="12"/>
      <c r="B533" s="12"/>
      <c r="C533" s="42"/>
      <c r="D533" s="12"/>
      <c r="E533" s="12"/>
      <c r="F533" s="12"/>
      <c r="G533" s="12"/>
      <c r="H533" s="12"/>
      <c r="I533" s="12"/>
      <c r="J533" s="12"/>
      <c r="K533" s="12"/>
      <c r="L533" s="12"/>
      <c r="M533" s="49"/>
      <c r="N533" s="49"/>
      <c r="O533" s="12"/>
      <c r="P533" s="12"/>
      <c r="Q533" s="12"/>
      <c r="R533" s="12"/>
      <c r="S533" s="12"/>
    </row>
    <row r="534" spans="1:19" s="1" customFormat="1" x14ac:dyDescent="0.4">
      <c r="A534" s="12"/>
      <c r="B534" s="12"/>
      <c r="C534" s="42"/>
      <c r="D534" s="12"/>
      <c r="E534" s="12"/>
      <c r="F534" s="12"/>
      <c r="G534" s="12"/>
      <c r="H534" s="12"/>
      <c r="I534" s="12"/>
      <c r="J534" s="12"/>
      <c r="K534" s="12"/>
      <c r="L534" s="12"/>
      <c r="M534" s="49"/>
      <c r="N534" s="49"/>
      <c r="O534" s="12"/>
      <c r="P534" s="12"/>
      <c r="Q534" s="12"/>
      <c r="R534" s="12"/>
      <c r="S534" s="12"/>
    </row>
    <row r="535" spans="1:19" s="1" customFormat="1" x14ac:dyDescent="0.4">
      <c r="A535" s="12"/>
      <c r="B535" s="12"/>
      <c r="C535" s="42"/>
      <c r="D535" s="12"/>
      <c r="E535" s="12"/>
      <c r="F535" s="12"/>
      <c r="G535" s="12"/>
      <c r="H535" s="12"/>
      <c r="I535" s="12"/>
      <c r="J535" s="12"/>
      <c r="K535" s="12"/>
      <c r="L535" s="12"/>
      <c r="M535" s="49"/>
      <c r="N535" s="49"/>
      <c r="O535" s="12"/>
      <c r="P535" s="12"/>
      <c r="Q535" s="12"/>
      <c r="R535" s="12"/>
      <c r="S535" s="12"/>
    </row>
    <row r="536" spans="1:19" s="1" customFormat="1" x14ac:dyDescent="0.4">
      <c r="A536" s="12"/>
      <c r="B536" s="12"/>
      <c r="C536" s="42"/>
      <c r="D536" s="12"/>
      <c r="E536" s="12"/>
      <c r="F536" s="12"/>
      <c r="G536" s="12"/>
      <c r="H536" s="12"/>
      <c r="I536" s="12"/>
      <c r="J536" s="12"/>
      <c r="K536" s="12"/>
      <c r="L536" s="12"/>
      <c r="M536" s="49"/>
      <c r="N536" s="49"/>
      <c r="O536" s="12"/>
      <c r="P536" s="12"/>
      <c r="Q536" s="12"/>
      <c r="R536" s="12"/>
      <c r="S536" s="12"/>
    </row>
    <row r="537" spans="1:19" s="1" customFormat="1" x14ac:dyDescent="0.4">
      <c r="A537" s="12"/>
      <c r="B537" s="12"/>
      <c r="C537" s="42"/>
      <c r="D537" s="12"/>
      <c r="E537" s="12"/>
      <c r="F537" s="12"/>
      <c r="G537" s="12"/>
      <c r="H537" s="12"/>
      <c r="I537" s="12"/>
      <c r="J537" s="12"/>
      <c r="K537" s="12"/>
      <c r="L537" s="12"/>
      <c r="M537" s="49"/>
      <c r="N537" s="49"/>
      <c r="O537" s="12"/>
      <c r="P537" s="12"/>
      <c r="Q537" s="12"/>
      <c r="R537" s="12"/>
      <c r="S537" s="12"/>
    </row>
    <row r="538" spans="1:19" s="1" customFormat="1" x14ac:dyDescent="0.4">
      <c r="A538" s="12"/>
      <c r="B538" s="12"/>
      <c r="C538" s="42"/>
      <c r="D538" s="12"/>
      <c r="E538" s="12"/>
      <c r="F538" s="12"/>
      <c r="G538" s="12"/>
      <c r="H538" s="12"/>
      <c r="I538" s="12"/>
      <c r="J538" s="12"/>
      <c r="K538" s="12"/>
      <c r="L538" s="12"/>
      <c r="M538" s="49"/>
      <c r="N538" s="49"/>
      <c r="O538" s="12"/>
      <c r="P538" s="12"/>
      <c r="Q538" s="12"/>
      <c r="R538" s="12"/>
      <c r="S538" s="12"/>
    </row>
    <row r="539" spans="1:19" s="1" customFormat="1" x14ac:dyDescent="0.4">
      <c r="A539" s="12"/>
      <c r="B539" s="12"/>
      <c r="C539" s="42"/>
      <c r="D539" s="12"/>
      <c r="E539" s="12"/>
      <c r="F539" s="12"/>
      <c r="G539" s="12"/>
      <c r="H539" s="12"/>
      <c r="I539" s="12"/>
      <c r="J539" s="12"/>
      <c r="K539" s="12"/>
      <c r="L539" s="12"/>
      <c r="M539" s="49"/>
      <c r="N539" s="49"/>
      <c r="O539" s="12"/>
      <c r="P539" s="12"/>
      <c r="Q539" s="12"/>
      <c r="R539" s="12"/>
      <c r="S539" s="12"/>
    </row>
    <row r="540" spans="1:19" s="1" customFormat="1" x14ac:dyDescent="0.4">
      <c r="A540" s="12"/>
      <c r="B540" s="12"/>
      <c r="C540" s="42"/>
      <c r="D540" s="12"/>
      <c r="E540" s="12"/>
      <c r="F540" s="12"/>
      <c r="G540" s="12"/>
      <c r="H540" s="12"/>
      <c r="I540" s="12"/>
      <c r="J540" s="12"/>
      <c r="K540" s="12"/>
      <c r="L540" s="12"/>
      <c r="M540" s="49"/>
      <c r="N540" s="49"/>
      <c r="O540" s="12"/>
      <c r="P540" s="12"/>
      <c r="Q540" s="12"/>
      <c r="R540" s="12"/>
      <c r="S540" s="12"/>
    </row>
    <row r="541" spans="1:19" s="1" customFormat="1" x14ac:dyDescent="0.4">
      <c r="A541" s="12"/>
      <c r="B541" s="12"/>
      <c r="C541" s="42"/>
      <c r="D541" s="12"/>
      <c r="E541" s="12"/>
      <c r="F541" s="12"/>
      <c r="G541" s="12"/>
      <c r="H541" s="12"/>
      <c r="I541" s="12"/>
      <c r="J541" s="12"/>
      <c r="K541" s="12"/>
      <c r="L541" s="12"/>
      <c r="M541" s="49"/>
      <c r="N541" s="49"/>
      <c r="O541" s="12"/>
      <c r="P541" s="12"/>
      <c r="Q541" s="12"/>
      <c r="R541" s="12"/>
      <c r="S541" s="12"/>
    </row>
    <row r="542" spans="1:19" s="1" customFormat="1" x14ac:dyDescent="0.4">
      <c r="A542" s="12"/>
      <c r="B542" s="12"/>
      <c r="C542" s="42"/>
      <c r="D542" s="12"/>
      <c r="E542" s="12"/>
      <c r="F542" s="12"/>
      <c r="G542" s="12"/>
      <c r="H542" s="12"/>
      <c r="I542" s="12"/>
      <c r="J542" s="12"/>
      <c r="K542" s="12"/>
      <c r="L542" s="12"/>
      <c r="M542" s="49"/>
      <c r="N542" s="49"/>
      <c r="O542" s="12"/>
      <c r="P542" s="12"/>
      <c r="Q542" s="12"/>
      <c r="R542" s="12"/>
      <c r="S542" s="12"/>
    </row>
    <row r="543" spans="1:19" s="1" customFormat="1" x14ac:dyDescent="0.4">
      <c r="A543" s="12"/>
      <c r="B543" s="12"/>
      <c r="C543" s="42"/>
      <c r="D543" s="12"/>
      <c r="E543" s="12"/>
      <c r="F543" s="12"/>
      <c r="G543" s="12"/>
      <c r="H543" s="12"/>
      <c r="I543" s="12"/>
      <c r="J543" s="12"/>
      <c r="K543" s="12"/>
      <c r="L543" s="12"/>
      <c r="M543" s="49"/>
      <c r="N543" s="49"/>
      <c r="O543" s="12"/>
      <c r="P543" s="12"/>
      <c r="Q543" s="12"/>
      <c r="R543" s="12"/>
      <c r="S543" s="12"/>
    </row>
    <row r="544" spans="1:19" s="1" customFormat="1" x14ac:dyDescent="0.4">
      <c r="A544" s="12"/>
      <c r="B544" s="12"/>
      <c r="C544" s="42"/>
      <c r="D544" s="12"/>
      <c r="E544" s="12"/>
      <c r="F544" s="12"/>
      <c r="G544" s="12"/>
      <c r="H544" s="12"/>
      <c r="I544" s="12"/>
      <c r="J544" s="12"/>
      <c r="K544" s="12"/>
      <c r="L544" s="12"/>
      <c r="M544" s="49"/>
      <c r="N544" s="49"/>
      <c r="O544" s="12"/>
      <c r="P544" s="12"/>
      <c r="Q544" s="12"/>
      <c r="R544" s="12"/>
      <c r="S544" s="12"/>
    </row>
    <row r="545" spans="1:19" s="1" customFormat="1" x14ac:dyDescent="0.4">
      <c r="A545" s="12"/>
      <c r="B545" s="12"/>
      <c r="C545" s="42"/>
      <c r="D545" s="12"/>
      <c r="E545" s="12"/>
      <c r="F545" s="12"/>
      <c r="G545" s="12"/>
      <c r="H545" s="12"/>
      <c r="I545" s="12"/>
      <c r="J545" s="12"/>
      <c r="K545" s="12"/>
      <c r="L545" s="12"/>
      <c r="M545" s="49"/>
      <c r="N545" s="49"/>
      <c r="O545" s="12"/>
      <c r="P545" s="12"/>
      <c r="Q545" s="12"/>
      <c r="R545" s="12"/>
      <c r="S545" s="12"/>
    </row>
    <row r="546" spans="1:19" s="1" customFormat="1" x14ac:dyDescent="0.4">
      <c r="A546" s="12"/>
      <c r="B546" s="12"/>
      <c r="C546" s="42"/>
      <c r="D546" s="12"/>
      <c r="E546" s="12"/>
      <c r="F546" s="12"/>
      <c r="G546" s="12"/>
      <c r="H546" s="12"/>
      <c r="I546" s="12"/>
      <c r="J546" s="12"/>
      <c r="K546" s="12"/>
      <c r="L546" s="12"/>
      <c r="M546" s="49"/>
      <c r="N546" s="49"/>
      <c r="O546" s="12"/>
      <c r="P546" s="12"/>
      <c r="Q546" s="12"/>
      <c r="R546" s="12"/>
      <c r="S546" s="12"/>
    </row>
    <row r="547" spans="1:19" s="1" customFormat="1" x14ac:dyDescent="0.4">
      <c r="A547" s="12"/>
      <c r="B547" s="12"/>
      <c r="C547" s="42"/>
      <c r="D547" s="12"/>
      <c r="E547" s="12"/>
      <c r="F547" s="12"/>
      <c r="G547" s="12"/>
      <c r="H547" s="12"/>
      <c r="I547" s="12"/>
      <c r="J547" s="12"/>
      <c r="K547" s="12"/>
      <c r="L547" s="12"/>
      <c r="M547" s="49"/>
      <c r="N547" s="49"/>
      <c r="O547" s="12"/>
      <c r="P547" s="12"/>
      <c r="Q547" s="12"/>
      <c r="R547" s="12"/>
      <c r="S547" s="12"/>
    </row>
    <row r="548" spans="1:19" s="1" customFormat="1" x14ac:dyDescent="0.4">
      <c r="A548" s="12"/>
      <c r="B548" s="12"/>
      <c r="C548" s="42"/>
      <c r="D548" s="12"/>
      <c r="E548" s="12"/>
      <c r="F548" s="12"/>
      <c r="G548" s="12"/>
      <c r="H548" s="12"/>
      <c r="I548" s="12"/>
      <c r="J548" s="12"/>
      <c r="K548" s="12"/>
      <c r="L548" s="12"/>
      <c r="M548" s="49"/>
      <c r="N548" s="49"/>
      <c r="O548" s="12"/>
      <c r="P548" s="12"/>
      <c r="Q548" s="12"/>
      <c r="R548" s="12"/>
      <c r="S548" s="12"/>
    </row>
    <row r="549" spans="1:19" s="1" customFormat="1" x14ac:dyDescent="0.4">
      <c r="A549" s="12"/>
      <c r="B549" s="12"/>
      <c r="C549" s="42"/>
      <c r="D549" s="12"/>
      <c r="E549" s="12"/>
      <c r="F549" s="12"/>
      <c r="G549" s="12"/>
      <c r="H549" s="12"/>
      <c r="I549" s="12"/>
      <c r="J549" s="12"/>
      <c r="K549" s="12"/>
      <c r="L549" s="12"/>
      <c r="M549" s="49"/>
      <c r="N549" s="49"/>
      <c r="O549" s="12"/>
      <c r="P549" s="12"/>
      <c r="Q549" s="12"/>
      <c r="R549" s="12"/>
      <c r="S549" s="12"/>
    </row>
    <row r="550" spans="1:19" s="1" customFormat="1" x14ac:dyDescent="0.4">
      <c r="A550" s="12"/>
      <c r="B550" s="12"/>
      <c r="C550" s="42"/>
      <c r="D550" s="12"/>
      <c r="E550" s="12"/>
      <c r="F550" s="12"/>
      <c r="G550" s="12"/>
      <c r="H550" s="12"/>
      <c r="I550" s="12"/>
      <c r="J550" s="12"/>
      <c r="K550" s="12"/>
      <c r="L550" s="12"/>
      <c r="M550" s="49"/>
      <c r="N550" s="49"/>
      <c r="O550" s="12"/>
      <c r="P550" s="12"/>
      <c r="Q550" s="12"/>
      <c r="R550" s="12"/>
      <c r="S550" s="12"/>
    </row>
    <row r="551" spans="1:19" s="1" customFormat="1" x14ac:dyDescent="0.4">
      <c r="A551" s="12"/>
      <c r="B551" s="12"/>
      <c r="C551" s="42"/>
      <c r="D551" s="12"/>
      <c r="E551" s="12"/>
      <c r="F551" s="12"/>
      <c r="G551" s="12"/>
      <c r="H551" s="12"/>
      <c r="I551" s="12"/>
      <c r="J551" s="12"/>
      <c r="K551" s="12"/>
      <c r="L551" s="12"/>
      <c r="M551" s="49"/>
      <c r="N551" s="49"/>
      <c r="O551" s="12"/>
      <c r="P551" s="12"/>
      <c r="Q551" s="12"/>
      <c r="R551" s="12"/>
      <c r="S551" s="12"/>
    </row>
    <row r="552" spans="1:19" s="1" customFormat="1" x14ac:dyDescent="0.4">
      <c r="A552" s="12"/>
      <c r="B552" s="12"/>
      <c r="C552" s="42"/>
      <c r="D552" s="12"/>
      <c r="E552" s="12"/>
      <c r="F552" s="12"/>
      <c r="G552" s="12"/>
      <c r="H552" s="12"/>
      <c r="I552" s="12"/>
      <c r="J552" s="12"/>
      <c r="K552" s="12"/>
      <c r="L552" s="12"/>
      <c r="M552" s="49"/>
      <c r="N552" s="49"/>
      <c r="O552" s="12"/>
      <c r="P552" s="12"/>
      <c r="Q552" s="12"/>
      <c r="R552" s="12"/>
      <c r="S552" s="12"/>
    </row>
    <row r="553" spans="1:19" s="1" customFormat="1" x14ac:dyDescent="0.4">
      <c r="A553" s="12"/>
      <c r="B553" s="12"/>
      <c r="C553" s="42"/>
      <c r="D553" s="12"/>
      <c r="E553" s="12"/>
      <c r="F553" s="12"/>
      <c r="G553" s="12"/>
      <c r="H553" s="12"/>
      <c r="I553" s="12"/>
      <c r="J553" s="12"/>
      <c r="K553" s="12"/>
      <c r="L553" s="12"/>
      <c r="M553" s="49"/>
      <c r="N553" s="49"/>
      <c r="O553" s="12"/>
      <c r="P553" s="12"/>
      <c r="Q553" s="12"/>
      <c r="R553" s="12"/>
      <c r="S553" s="12"/>
    </row>
    <row r="554" spans="1:19" s="1" customFormat="1" x14ac:dyDescent="0.4">
      <c r="A554" s="12"/>
      <c r="B554" s="12"/>
      <c r="C554" s="42"/>
      <c r="D554" s="12"/>
      <c r="E554" s="12"/>
      <c r="F554" s="12"/>
      <c r="G554" s="12"/>
      <c r="H554" s="12"/>
      <c r="I554" s="12"/>
      <c r="J554" s="12"/>
      <c r="K554" s="12"/>
      <c r="L554" s="12"/>
      <c r="M554" s="49"/>
      <c r="N554" s="49"/>
      <c r="O554" s="12"/>
      <c r="P554" s="12"/>
      <c r="Q554" s="12"/>
      <c r="R554" s="12"/>
      <c r="S554" s="12"/>
    </row>
    <row r="555" spans="1:19" s="1" customFormat="1" x14ac:dyDescent="0.4">
      <c r="A555" s="12"/>
      <c r="B555" s="12"/>
      <c r="C555" s="42"/>
      <c r="D555" s="12"/>
      <c r="E555" s="12"/>
      <c r="F555" s="12"/>
      <c r="G555" s="12"/>
      <c r="H555" s="12"/>
      <c r="I555" s="12"/>
      <c r="J555" s="12"/>
      <c r="K555" s="12"/>
      <c r="L555" s="12"/>
      <c r="M555" s="49"/>
      <c r="N555" s="49"/>
      <c r="O555" s="12"/>
      <c r="P555" s="12"/>
      <c r="Q555" s="12"/>
      <c r="R555" s="12"/>
      <c r="S555" s="12"/>
    </row>
    <row r="556" spans="1:19" s="1" customFormat="1" x14ac:dyDescent="0.4">
      <c r="A556" s="12"/>
      <c r="B556" s="12"/>
      <c r="C556" s="42"/>
      <c r="D556" s="12"/>
      <c r="E556" s="12"/>
      <c r="F556" s="12"/>
      <c r="G556" s="12"/>
      <c r="H556" s="12"/>
      <c r="I556" s="12"/>
      <c r="J556" s="12"/>
      <c r="K556" s="12"/>
      <c r="L556" s="12"/>
      <c r="M556" s="49"/>
      <c r="N556" s="49"/>
      <c r="O556" s="12"/>
      <c r="P556" s="12"/>
      <c r="Q556" s="12"/>
      <c r="R556" s="12"/>
      <c r="S556" s="12"/>
    </row>
    <row r="557" spans="1:19" s="1" customFormat="1" x14ac:dyDescent="0.4">
      <c r="A557" s="12"/>
      <c r="B557" s="12"/>
      <c r="C557" s="42"/>
      <c r="D557" s="12"/>
      <c r="E557" s="12"/>
      <c r="F557" s="12"/>
      <c r="G557" s="12"/>
      <c r="H557" s="12"/>
      <c r="I557" s="12"/>
      <c r="J557" s="12"/>
      <c r="K557" s="12"/>
      <c r="L557" s="12"/>
      <c r="M557" s="49"/>
      <c r="N557" s="49"/>
      <c r="O557" s="12"/>
      <c r="P557" s="12"/>
      <c r="Q557" s="12"/>
      <c r="R557" s="12"/>
      <c r="S557" s="12"/>
    </row>
    <row r="558" spans="1:19" s="1" customFormat="1" x14ac:dyDescent="0.4">
      <c r="A558" s="12"/>
      <c r="B558" s="12"/>
      <c r="C558" s="42"/>
      <c r="D558" s="12"/>
      <c r="E558" s="12"/>
      <c r="F558" s="12"/>
      <c r="G558" s="12"/>
      <c r="H558" s="12"/>
      <c r="I558" s="12"/>
      <c r="J558" s="12"/>
      <c r="K558" s="12"/>
      <c r="L558" s="12"/>
      <c r="M558" s="49"/>
      <c r="N558" s="49"/>
      <c r="O558" s="12"/>
      <c r="P558" s="12"/>
      <c r="Q558" s="12"/>
      <c r="R558" s="12"/>
      <c r="S558" s="12"/>
    </row>
    <row r="559" spans="1:19" s="1" customFormat="1" x14ac:dyDescent="0.4">
      <c r="A559" s="12"/>
      <c r="B559" s="12"/>
      <c r="C559" s="42"/>
      <c r="D559" s="12"/>
      <c r="E559" s="12"/>
      <c r="F559" s="12"/>
      <c r="G559" s="12"/>
      <c r="H559" s="12"/>
      <c r="I559" s="12"/>
      <c r="J559" s="12"/>
      <c r="K559" s="12"/>
      <c r="L559" s="12"/>
      <c r="M559" s="49"/>
      <c r="N559" s="49"/>
      <c r="O559" s="12"/>
      <c r="P559" s="12"/>
      <c r="Q559" s="12"/>
      <c r="R559" s="12"/>
      <c r="S559" s="12"/>
    </row>
    <row r="560" spans="1:19" s="1" customFormat="1" x14ac:dyDescent="0.4">
      <c r="A560" s="12"/>
      <c r="B560" s="12"/>
      <c r="C560" s="42"/>
      <c r="D560" s="12"/>
      <c r="E560" s="12"/>
      <c r="F560" s="12"/>
      <c r="G560" s="12"/>
      <c r="H560" s="12"/>
      <c r="I560" s="12"/>
      <c r="J560" s="12"/>
      <c r="K560" s="12"/>
      <c r="L560" s="12"/>
      <c r="M560" s="49"/>
      <c r="N560" s="49"/>
      <c r="O560" s="12"/>
      <c r="P560" s="12"/>
      <c r="Q560" s="12"/>
      <c r="R560" s="12"/>
      <c r="S560" s="12"/>
    </row>
    <row r="561" spans="1:19" s="1" customFormat="1" x14ac:dyDescent="0.4">
      <c r="A561" s="12"/>
      <c r="B561" s="12"/>
      <c r="C561" s="42"/>
      <c r="D561" s="12"/>
      <c r="E561" s="12"/>
      <c r="F561" s="12"/>
      <c r="G561" s="12"/>
      <c r="H561" s="12"/>
      <c r="I561" s="12"/>
      <c r="J561" s="12"/>
      <c r="K561" s="12"/>
      <c r="L561" s="12"/>
      <c r="M561" s="49"/>
      <c r="N561" s="49"/>
      <c r="O561" s="12"/>
      <c r="P561" s="12"/>
      <c r="Q561" s="12"/>
      <c r="R561" s="12"/>
      <c r="S561" s="12"/>
    </row>
    <row r="562" spans="1:19" s="1" customFormat="1" x14ac:dyDescent="0.4">
      <c r="A562" s="12"/>
      <c r="B562" s="12"/>
      <c r="C562" s="42"/>
      <c r="D562" s="12"/>
      <c r="E562" s="12"/>
      <c r="F562" s="12"/>
      <c r="G562" s="12"/>
      <c r="H562" s="12"/>
      <c r="I562" s="12"/>
      <c r="J562" s="12"/>
      <c r="K562" s="12"/>
      <c r="L562" s="12"/>
      <c r="M562" s="49"/>
      <c r="N562" s="49"/>
      <c r="O562" s="12"/>
      <c r="P562" s="12"/>
      <c r="Q562" s="12"/>
      <c r="R562" s="12"/>
      <c r="S562" s="12"/>
    </row>
    <row r="563" spans="1:19" s="1" customFormat="1" x14ac:dyDescent="0.4">
      <c r="A563" s="12"/>
      <c r="B563" s="12"/>
      <c r="C563" s="42"/>
      <c r="D563" s="12"/>
      <c r="E563" s="12"/>
      <c r="F563" s="12"/>
      <c r="G563" s="12"/>
      <c r="H563" s="12"/>
      <c r="I563" s="12"/>
      <c r="J563" s="12"/>
      <c r="K563" s="12"/>
      <c r="L563" s="12"/>
      <c r="M563" s="49"/>
      <c r="N563" s="49"/>
      <c r="O563" s="12"/>
      <c r="P563" s="12"/>
      <c r="Q563" s="12"/>
      <c r="R563" s="12"/>
      <c r="S563" s="12"/>
    </row>
    <row r="564" spans="1:19" s="1" customFormat="1" x14ac:dyDescent="0.4">
      <c r="A564" s="12"/>
      <c r="B564" s="12"/>
      <c r="C564" s="42"/>
      <c r="D564" s="12"/>
      <c r="E564" s="12"/>
      <c r="F564" s="12"/>
      <c r="G564" s="12"/>
      <c r="H564" s="12"/>
      <c r="I564" s="12"/>
      <c r="J564" s="12"/>
      <c r="K564" s="12"/>
      <c r="L564" s="12"/>
      <c r="M564" s="49"/>
      <c r="N564" s="49"/>
      <c r="O564" s="12"/>
      <c r="P564" s="12"/>
      <c r="Q564" s="12"/>
      <c r="R564" s="12"/>
      <c r="S564" s="12"/>
    </row>
    <row r="565" spans="1:19" s="1" customFormat="1" x14ac:dyDescent="0.4">
      <c r="A565" s="12"/>
      <c r="B565" s="12"/>
      <c r="C565" s="42"/>
      <c r="D565" s="12"/>
      <c r="E565" s="12"/>
      <c r="F565" s="12"/>
      <c r="G565" s="12"/>
      <c r="H565" s="12"/>
      <c r="I565" s="12"/>
      <c r="J565" s="12"/>
      <c r="K565" s="12"/>
      <c r="L565" s="12"/>
      <c r="M565" s="49"/>
      <c r="N565" s="49"/>
      <c r="O565" s="12"/>
      <c r="P565" s="12"/>
      <c r="Q565" s="12"/>
      <c r="R565" s="12"/>
      <c r="S565" s="12"/>
    </row>
    <row r="566" spans="1:19" s="1" customFormat="1" x14ac:dyDescent="0.4">
      <c r="A566" s="12"/>
      <c r="B566" s="12"/>
      <c r="C566" s="42"/>
      <c r="D566" s="12"/>
      <c r="E566" s="12"/>
      <c r="F566" s="12"/>
      <c r="G566" s="12"/>
      <c r="H566" s="12"/>
      <c r="I566" s="12"/>
      <c r="J566" s="12"/>
      <c r="K566" s="12"/>
      <c r="L566" s="12"/>
      <c r="M566" s="49"/>
      <c r="N566" s="49"/>
      <c r="O566" s="12"/>
      <c r="P566" s="12"/>
      <c r="Q566" s="12"/>
      <c r="R566" s="12"/>
      <c r="S566" s="12"/>
    </row>
    <row r="567" spans="1:19" s="1" customFormat="1" x14ac:dyDescent="0.4">
      <c r="A567" s="12"/>
      <c r="B567" s="12"/>
      <c r="C567" s="42"/>
      <c r="D567" s="12"/>
      <c r="E567" s="12"/>
      <c r="F567" s="12"/>
      <c r="G567" s="12"/>
      <c r="H567" s="12"/>
      <c r="I567" s="12"/>
      <c r="J567" s="12"/>
      <c r="K567" s="12"/>
      <c r="L567" s="12"/>
      <c r="M567" s="49"/>
      <c r="N567" s="49"/>
      <c r="O567" s="12"/>
      <c r="P567" s="12"/>
      <c r="Q567" s="12"/>
      <c r="R567" s="12"/>
      <c r="S567" s="12"/>
    </row>
    <row r="568" spans="1:19" s="1" customFormat="1" x14ac:dyDescent="0.4">
      <c r="A568" s="12"/>
      <c r="B568" s="12"/>
      <c r="C568" s="42"/>
      <c r="D568" s="12"/>
      <c r="E568" s="12"/>
      <c r="F568" s="12"/>
      <c r="G568" s="12"/>
      <c r="H568" s="12"/>
      <c r="I568" s="12"/>
      <c r="J568" s="12"/>
      <c r="K568" s="12"/>
      <c r="L568" s="12"/>
      <c r="M568" s="49"/>
      <c r="N568" s="49"/>
      <c r="O568" s="12"/>
      <c r="P568" s="12"/>
      <c r="Q568" s="12"/>
      <c r="R568" s="12"/>
      <c r="S568" s="12"/>
    </row>
    <row r="569" spans="1:19" s="1" customFormat="1" x14ac:dyDescent="0.4">
      <c r="A569" s="12"/>
      <c r="B569" s="12"/>
      <c r="C569" s="42"/>
      <c r="D569" s="12"/>
      <c r="E569" s="12"/>
      <c r="F569" s="12"/>
      <c r="G569" s="12"/>
      <c r="H569" s="12"/>
      <c r="I569" s="12"/>
      <c r="J569" s="12"/>
      <c r="K569" s="12"/>
      <c r="L569" s="12"/>
      <c r="M569" s="49"/>
      <c r="N569" s="49"/>
      <c r="O569" s="12"/>
      <c r="P569" s="12"/>
      <c r="Q569" s="12"/>
      <c r="R569" s="12"/>
      <c r="S569" s="12"/>
    </row>
    <row r="570" spans="1:19" s="1" customFormat="1" x14ac:dyDescent="0.4">
      <c r="A570" s="12"/>
      <c r="B570" s="12"/>
      <c r="C570" s="42"/>
      <c r="D570" s="12"/>
      <c r="E570" s="12"/>
      <c r="F570" s="12"/>
      <c r="G570" s="12"/>
      <c r="H570" s="12"/>
      <c r="I570" s="12"/>
      <c r="J570" s="12"/>
      <c r="K570" s="12"/>
      <c r="L570" s="12"/>
      <c r="M570" s="49"/>
      <c r="N570" s="49"/>
      <c r="O570" s="12"/>
      <c r="P570" s="12"/>
      <c r="Q570" s="12"/>
      <c r="R570" s="12"/>
      <c r="S570" s="12"/>
    </row>
    <row r="571" spans="1:19" s="1" customFormat="1" x14ac:dyDescent="0.4">
      <c r="A571" s="12"/>
      <c r="B571" s="12"/>
      <c r="C571" s="42"/>
      <c r="D571" s="12"/>
      <c r="E571" s="12"/>
      <c r="F571" s="12"/>
      <c r="G571" s="12"/>
      <c r="H571" s="12"/>
      <c r="I571" s="12"/>
      <c r="J571" s="12"/>
      <c r="K571" s="12"/>
      <c r="L571" s="12"/>
      <c r="M571" s="49"/>
      <c r="N571" s="49"/>
      <c r="O571" s="12"/>
      <c r="P571" s="12"/>
      <c r="Q571" s="12"/>
      <c r="R571" s="12"/>
      <c r="S571" s="12"/>
    </row>
    <row r="572" spans="1:19" s="1" customFormat="1" x14ac:dyDescent="0.4">
      <c r="A572" s="12"/>
      <c r="B572" s="12"/>
      <c r="C572" s="42"/>
      <c r="D572" s="12"/>
      <c r="E572" s="12"/>
      <c r="F572" s="12"/>
      <c r="G572" s="12"/>
      <c r="H572" s="12"/>
      <c r="I572" s="12"/>
      <c r="J572" s="12"/>
      <c r="K572" s="12"/>
      <c r="L572" s="12"/>
      <c r="M572" s="49"/>
      <c r="N572" s="49"/>
      <c r="O572" s="12"/>
      <c r="P572" s="12"/>
      <c r="Q572" s="12"/>
      <c r="R572" s="12"/>
      <c r="S572" s="12"/>
    </row>
    <row r="573" spans="1:19" s="1" customFormat="1" x14ac:dyDescent="0.4">
      <c r="A573" s="12"/>
      <c r="B573" s="12"/>
      <c r="C573" s="42"/>
      <c r="D573" s="12"/>
      <c r="E573" s="12"/>
      <c r="F573" s="12"/>
      <c r="G573" s="12"/>
      <c r="H573" s="12"/>
      <c r="I573" s="12"/>
      <c r="J573" s="12"/>
      <c r="K573" s="12"/>
      <c r="L573" s="12"/>
      <c r="M573" s="49"/>
      <c r="N573" s="49"/>
      <c r="O573" s="12"/>
      <c r="P573" s="12"/>
      <c r="Q573" s="12"/>
      <c r="R573" s="12"/>
      <c r="S573" s="12"/>
    </row>
    <row r="574" spans="1:19" s="1" customFormat="1" x14ac:dyDescent="0.4">
      <c r="A574" s="12"/>
      <c r="B574" s="12"/>
      <c r="C574" s="42"/>
      <c r="D574" s="12"/>
      <c r="E574" s="12"/>
      <c r="F574" s="12"/>
      <c r="G574" s="12"/>
      <c r="H574" s="12"/>
      <c r="I574" s="12"/>
      <c r="J574" s="12"/>
      <c r="K574" s="12"/>
      <c r="L574" s="12"/>
      <c r="M574" s="49"/>
      <c r="N574" s="49"/>
      <c r="O574" s="12"/>
      <c r="P574" s="12"/>
      <c r="Q574" s="12"/>
      <c r="R574" s="12"/>
      <c r="S574" s="12"/>
    </row>
    <row r="575" spans="1:19" s="1" customFormat="1" x14ac:dyDescent="0.4">
      <c r="A575" s="12"/>
      <c r="B575" s="12"/>
      <c r="C575" s="42"/>
      <c r="D575" s="12"/>
      <c r="E575" s="12"/>
      <c r="F575" s="12"/>
      <c r="G575" s="12"/>
      <c r="H575" s="12"/>
      <c r="I575" s="12"/>
      <c r="J575" s="12"/>
      <c r="K575" s="12"/>
      <c r="L575" s="12"/>
      <c r="M575" s="49"/>
      <c r="N575" s="49"/>
      <c r="O575" s="12"/>
      <c r="P575" s="12"/>
      <c r="Q575" s="12"/>
      <c r="R575" s="12"/>
      <c r="S575" s="12"/>
    </row>
    <row r="576" spans="1:19" s="1" customFormat="1" x14ac:dyDescent="0.4">
      <c r="A576" s="12"/>
      <c r="B576" s="12"/>
      <c r="C576" s="42"/>
      <c r="D576" s="12"/>
      <c r="E576" s="12"/>
      <c r="F576" s="12"/>
      <c r="G576" s="12"/>
      <c r="H576" s="12"/>
      <c r="I576" s="12"/>
      <c r="J576" s="12"/>
      <c r="K576" s="12"/>
      <c r="L576" s="12"/>
      <c r="M576" s="49"/>
      <c r="N576" s="49"/>
      <c r="O576" s="12"/>
      <c r="P576" s="12"/>
      <c r="Q576" s="12"/>
      <c r="R576" s="12"/>
      <c r="S576" s="12"/>
    </row>
    <row r="577" spans="1:19" s="1" customFormat="1" x14ac:dyDescent="0.4">
      <c r="A577" s="12"/>
      <c r="B577" s="12"/>
      <c r="C577" s="42"/>
      <c r="D577" s="12"/>
      <c r="E577" s="12"/>
      <c r="F577" s="12"/>
      <c r="G577" s="12"/>
      <c r="H577" s="12"/>
      <c r="I577" s="12"/>
      <c r="J577" s="12"/>
      <c r="K577" s="12"/>
      <c r="L577" s="12"/>
      <c r="M577" s="49"/>
      <c r="N577" s="49"/>
      <c r="O577" s="12"/>
      <c r="P577" s="12"/>
      <c r="Q577" s="12"/>
      <c r="R577" s="12"/>
      <c r="S577" s="12"/>
    </row>
    <row r="578" spans="1:19" s="1" customFormat="1" x14ac:dyDescent="0.4">
      <c r="A578" s="12"/>
      <c r="B578" s="12"/>
      <c r="C578" s="42"/>
      <c r="D578" s="12"/>
      <c r="E578" s="12"/>
      <c r="F578" s="12"/>
      <c r="G578" s="12"/>
      <c r="H578" s="12"/>
      <c r="I578" s="12"/>
      <c r="J578" s="12"/>
      <c r="K578" s="12"/>
      <c r="L578" s="12"/>
      <c r="M578" s="49"/>
      <c r="N578" s="49"/>
      <c r="O578" s="12"/>
      <c r="P578" s="12"/>
      <c r="Q578" s="12"/>
      <c r="R578" s="12"/>
      <c r="S578" s="12"/>
    </row>
    <row r="579" spans="1:19" s="1" customFormat="1" x14ac:dyDescent="0.4">
      <c r="A579" s="12"/>
      <c r="B579" s="12"/>
      <c r="C579" s="42"/>
      <c r="D579" s="12"/>
      <c r="E579" s="12"/>
      <c r="F579" s="12"/>
      <c r="G579" s="12"/>
      <c r="H579" s="12"/>
      <c r="I579" s="12"/>
      <c r="J579" s="12"/>
      <c r="K579" s="12"/>
      <c r="L579" s="12"/>
      <c r="M579" s="49"/>
      <c r="N579" s="49"/>
      <c r="O579" s="12"/>
      <c r="P579" s="12"/>
      <c r="Q579" s="12"/>
      <c r="R579" s="12"/>
      <c r="S579" s="12"/>
    </row>
    <row r="580" spans="1:19" s="1" customFormat="1" x14ac:dyDescent="0.4">
      <c r="A580" s="12"/>
      <c r="B580" s="12"/>
      <c r="C580" s="42"/>
      <c r="D580" s="12"/>
      <c r="E580" s="12"/>
      <c r="F580" s="12"/>
      <c r="G580" s="12"/>
      <c r="H580" s="12"/>
      <c r="I580" s="12"/>
      <c r="J580" s="12"/>
      <c r="K580" s="12"/>
      <c r="L580" s="12"/>
      <c r="M580" s="49"/>
      <c r="N580" s="49"/>
      <c r="O580" s="12"/>
      <c r="P580" s="12"/>
      <c r="Q580" s="12"/>
      <c r="R580" s="12"/>
      <c r="S580" s="12"/>
    </row>
    <row r="581" spans="1:19" s="1" customFormat="1" x14ac:dyDescent="0.4">
      <c r="A581" s="12"/>
      <c r="B581" s="12"/>
      <c r="C581" s="42"/>
      <c r="D581" s="12"/>
      <c r="E581" s="12"/>
      <c r="F581" s="12"/>
      <c r="G581" s="12"/>
      <c r="H581" s="12"/>
      <c r="I581" s="12"/>
      <c r="J581" s="12"/>
      <c r="K581" s="12"/>
      <c r="L581" s="12"/>
      <c r="M581" s="49"/>
      <c r="N581" s="49"/>
      <c r="O581" s="12"/>
      <c r="P581" s="12"/>
      <c r="Q581" s="12"/>
      <c r="R581" s="12"/>
      <c r="S581" s="12"/>
    </row>
    <row r="582" spans="1:19" s="1" customFormat="1" x14ac:dyDescent="0.4">
      <c r="A582" s="12"/>
      <c r="B582" s="12"/>
      <c r="C582" s="42"/>
      <c r="D582" s="12"/>
      <c r="E582" s="12"/>
      <c r="F582" s="12"/>
      <c r="G582" s="12"/>
      <c r="H582" s="12"/>
      <c r="I582" s="12"/>
      <c r="J582" s="12"/>
      <c r="K582" s="12"/>
      <c r="L582" s="12"/>
      <c r="M582" s="49"/>
      <c r="N582" s="49"/>
      <c r="O582" s="12"/>
      <c r="P582" s="12"/>
      <c r="Q582" s="12"/>
      <c r="R582" s="12"/>
      <c r="S582" s="12"/>
    </row>
    <row r="583" spans="1:19" s="1" customFormat="1" x14ac:dyDescent="0.4">
      <c r="A583" s="12"/>
      <c r="B583" s="12"/>
      <c r="C583" s="42"/>
      <c r="D583" s="12"/>
      <c r="E583" s="12"/>
      <c r="F583" s="12"/>
      <c r="G583" s="12"/>
      <c r="H583" s="12"/>
      <c r="I583" s="12"/>
      <c r="J583" s="12"/>
      <c r="K583" s="12"/>
      <c r="L583" s="12"/>
      <c r="M583" s="49"/>
      <c r="N583" s="49"/>
      <c r="O583" s="12"/>
      <c r="P583" s="12"/>
      <c r="Q583" s="12"/>
      <c r="R583" s="12"/>
      <c r="S583" s="12"/>
    </row>
    <row r="584" spans="1:19" s="1" customFormat="1" x14ac:dyDescent="0.4">
      <c r="A584" s="12"/>
      <c r="B584" s="12"/>
      <c r="C584" s="42"/>
      <c r="D584" s="12"/>
      <c r="E584" s="12"/>
      <c r="F584" s="12"/>
      <c r="G584" s="12"/>
      <c r="H584" s="12"/>
      <c r="I584" s="12"/>
      <c r="J584" s="12"/>
      <c r="K584" s="12"/>
      <c r="L584" s="12"/>
      <c r="M584" s="49"/>
      <c r="N584" s="49"/>
      <c r="O584" s="12"/>
      <c r="P584" s="12"/>
      <c r="Q584" s="12"/>
      <c r="R584" s="12"/>
      <c r="S584" s="12"/>
    </row>
    <row r="585" spans="1:19" s="1" customFormat="1" x14ac:dyDescent="0.4">
      <c r="A585" s="12"/>
      <c r="B585" s="12"/>
      <c r="C585" s="42"/>
      <c r="D585" s="12"/>
      <c r="E585" s="12"/>
      <c r="F585" s="12"/>
      <c r="G585" s="12"/>
      <c r="H585" s="12"/>
      <c r="I585" s="12"/>
      <c r="J585" s="12"/>
      <c r="K585" s="12"/>
      <c r="L585" s="12"/>
      <c r="M585" s="49"/>
      <c r="N585" s="49"/>
      <c r="O585" s="12"/>
      <c r="P585" s="12"/>
      <c r="Q585" s="12"/>
      <c r="R585" s="12"/>
      <c r="S585" s="12"/>
    </row>
    <row r="586" spans="1:19" s="1" customFormat="1" x14ac:dyDescent="0.4">
      <c r="A586" s="12"/>
      <c r="B586" s="12"/>
      <c r="C586" s="42"/>
      <c r="D586" s="12"/>
      <c r="E586" s="12"/>
      <c r="F586" s="12"/>
      <c r="G586" s="12"/>
      <c r="H586" s="12"/>
      <c r="I586" s="12"/>
      <c r="J586" s="12"/>
      <c r="K586" s="12"/>
      <c r="L586" s="12"/>
      <c r="M586" s="49"/>
      <c r="N586" s="49"/>
      <c r="O586" s="12"/>
      <c r="P586" s="12"/>
      <c r="Q586" s="12"/>
      <c r="R586" s="12"/>
      <c r="S586" s="12"/>
    </row>
    <row r="587" spans="1:19" s="1" customFormat="1" x14ac:dyDescent="0.4">
      <c r="A587" s="12"/>
      <c r="B587" s="12"/>
      <c r="C587" s="42"/>
      <c r="D587" s="12"/>
      <c r="E587" s="12"/>
      <c r="F587" s="12"/>
      <c r="G587" s="12"/>
      <c r="H587" s="12"/>
      <c r="I587" s="12"/>
      <c r="J587" s="12"/>
      <c r="K587" s="12"/>
      <c r="L587" s="12"/>
      <c r="M587" s="49"/>
      <c r="N587" s="49"/>
      <c r="O587" s="12"/>
      <c r="P587" s="12"/>
      <c r="Q587" s="12"/>
      <c r="R587" s="12"/>
      <c r="S587" s="12"/>
    </row>
    <row r="588" spans="1:19" s="1" customFormat="1" x14ac:dyDescent="0.4">
      <c r="A588" s="12"/>
      <c r="B588" s="12"/>
      <c r="C588" s="42"/>
      <c r="D588" s="12"/>
      <c r="E588" s="12"/>
      <c r="F588" s="12"/>
      <c r="G588" s="12"/>
      <c r="H588" s="12"/>
      <c r="I588" s="12"/>
      <c r="J588" s="12"/>
      <c r="K588" s="12"/>
      <c r="L588" s="12"/>
      <c r="M588" s="49"/>
      <c r="N588" s="49"/>
      <c r="O588" s="12"/>
      <c r="P588" s="12"/>
      <c r="Q588" s="12"/>
      <c r="R588" s="12"/>
      <c r="S588" s="12"/>
    </row>
    <row r="589" spans="1:19" s="1" customFormat="1" x14ac:dyDescent="0.4">
      <c r="A589" s="12"/>
      <c r="B589" s="12"/>
      <c r="C589" s="42"/>
      <c r="D589" s="12"/>
      <c r="E589" s="12"/>
      <c r="F589" s="12"/>
      <c r="G589" s="12"/>
      <c r="H589" s="12"/>
      <c r="I589" s="12"/>
      <c r="J589" s="12"/>
      <c r="K589" s="12"/>
      <c r="L589" s="12"/>
      <c r="M589" s="49"/>
      <c r="N589" s="49"/>
      <c r="O589" s="12"/>
      <c r="P589" s="12"/>
      <c r="Q589" s="12"/>
      <c r="R589" s="12"/>
      <c r="S589" s="12"/>
    </row>
    <row r="590" spans="1:19" s="1" customFormat="1" x14ac:dyDescent="0.4">
      <c r="A590" s="12"/>
      <c r="B590" s="12"/>
      <c r="C590" s="42"/>
      <c r="D590" s="12"/>
      <c r="E590" s="12"/>
      <c r="F590" s="12"/>
      <c r="G590" s="12"/>
      <c r="H590" s="12"/>
      <c r="I590" s="12"/>
      <c r="J590" s="12"/>
      <c r="K590" s="12"/>
      <c r="L590" s="12"/>
      <c r="M590" s="49"/>
      <c r="N590" s="49"/>
      <c r="O590" s="12"/>
      <c r="P590" s="12"/>
      <c r="Q590" s="12"/>
      <c r="R590" s="12"/>
      <c r="S590" s="12"/>
    </row>
    <row r="591" spans="1:19" s="1" customFormat="1" x14ac:dyDescent="0.4">
      <c r="A591" s="12"/>
      <c r="B591" s="12"/>
      <c r="C591" s="42"/>
      <c r="D591" s="12"/>
      <c r="E591" s="12"/>
      <c r="F591" s="12"/>
      <c r="G591" s="12"/>
      <c r="H591" s="12"/>
      <c r="I591" s="12"/>
      <c r="J591" s="12"/>
      <c r="K591" s="12"/>
      <c r="L591" s="12"/>
      <c r="M591" s="49"/>
      <c r="N591" s="49"/>
      <c r="O591" s="12"/>
      <c r="P591" s="12"/>
      <c r="Q591" s="12"/>
      <c r="R591" s="12"/>
      <c r="S591" s="12"/>
    </row>
    <row r="592" spans="1:19" s="1" customFormat="1" x14ac:dyDescent="0.4">
      <c r="A592" s="12"/>
      <c r="B592" s="12"/>
      <c r="C592" s="42"/>
      <c r="D592" s="12"/>
      <c r="E592" s="12"/>
      <c r="F592" s="12"/>
      <c r="G592" s="12"/>
      <c r="H592" s="12"/>
      <c r="I592" s="12"/>
      <c r="J592" s="12"/>
      <c r="K592" s="12"/>
      <c r="L592" s="12"/>
      <c r="M592" s="49"/>
      <c r="N592" s="49"/>
      <c r="O592" s="12"/>
      <c r="P592" s="12"/>
      <c r="Q592" s="12"/>
      <c r="R592" s="12"/>
      <c r="S592" s="12"/>
    </row>
    <row r="593" spans="1:19" s="1" customFormat="1" x14ac:dyDescent="0.4">
      <c r="A593" s="12"/>
      <c r="B593" s="12"/>
      <c r="C593" s="42"/>
      <c r="D593" s="12"/>
      <c r="E593" s="12"/>
      <c r="F593" s="12"/>
      <c r="G593" s="12"/>
      <c r="H593" s="12"/>
      <c r="I593" s="12"/>
      <c r="J593" s="12"/>
      <c r="K593" s="12"/>
      <c r="L593" s="12"/>
      <c r="M593" s="49"/>
      <c r="N593" s="49"/>
      <c r="O593" s="12"/>
      <c r="P593" s="12"/>
      <c r="Q593" s="12"/>
      <c r="R593" s="12"/>
      <c r="S593" s="12"/>
    </row>
    <row r="594" spans="1:19" s="1" customFormat="1" x14ac:dyDescent="0.4">
      <c r="A594" s="12"/>
      <c r="B594" s="12"/>
      <c r="C594" s="42"/>
      <c r="D594" s="12"/>
      <c r="E594" s="12"/>
      <c r="F594" s="12"/>
      <c r="G594" s="12"/>
      <c r="H594" s="12"/>
      <c r="I594" s="12"/>
      <c r="J594" s="12"/>
      <c r="K594" s="12"/>
      <c r="L594" s="12"/>
      <c r="M594" s="49"/>
      <c r="N594" s="49"/>
      <c r="O594" s="12"/>
      <c r="P594" s="12"/>
      <c r="Q594" s="12"/>
      <c r="R594" s="12"/>
      <c r="S594" s="12"/>
    </row>
    <row r="595" spans="1:19" s="1" customFormat="1" x14ac:dyDescent="0.4">
      <c r="A595" s="12"/>
      <c r="B595" s="12"/>
      <c r="C595" s="42"/>
      <c r="D595" s="12"/>
      <c r="E595" s="12"/>
      <c r="F595" s="12"/>
      <c r="G595" s="12"/>
      <c r="H595" s="12"/>
      <c r="I595" s="12"/>
      <c r="J595" s="12"/>
      <c r="K595" s="12"/>
      <c r="L595" s="12"/>
      <c r="M595" s="49"/>
      <c r="N595" s="49"/>
      <c r="O595" s="12"/>
      <c r="P595" s="12"/>
      <c r="Q595" s="12"/>
      <c r="R595" s="12"/>
      <c r="S595" s="12"/>
    </row>
    <row r="596" spans="1:19" s="1" customFormat="1" x14ac:dyDescent="0.4">
      <c r="A596" s="12"/>
      <c r="B596" s="12"/>
      <c r="C596" s="42"/>
      <c r="D596" s="12"/>
      <c r="E596" s="12"/>
      <c r="F596" s="12"/>
      <c r="G596" s="12"/>
      <c r="H596" s="12"/>
      <c r="I596" s="12"/>
      <c r="J596" s="12"/>
      <c r="K596" s="12"/>
      <c r="L596" s="12"/>
      <c r="M596" s="49"/>
      <c r="N596" s="49"/>
      <c r="O596" s="12"/>
      <c r="P596" s="12"/>
      <c r="Q596" s="12"/>
      <c r="R596" s="12"/>
      <c r="S596" s="12"/>
    </row>
    <row r="597" spans="1:19" s="1" customFormat="1" x14ac:dyDescent="0.4">
      <c r="A597" s="12"/>
      <c r="B597" s="12"/>
      <c r="C597" s="42"/>
      <c r="D597" s="12"/>
      <c r="E597" s="12"/>
      <c r="F597" s="12"/>
      <c r="G597" s="12"/>
      <c r="H597" s="12"/>
      <c r="I597" s="12"/>
      <c r="J597" s="12"/>
      <c r="K597" s="12"/>
      <c r="L597" s="12"/>
      <c r="M597" s="49"/>
      <c r="N597" s="49"/>
      <c r="O597" s="12"/>
      <c r="P597" s="12"/>
      <c r="Q597" s="12"/>
      <c r="R597" s="12"/>
      <c r="S597" s="12"/>
    </row>
    <row r="598" spans="1:19" s="1" customFormat="1" x14ac:dyDescent="0.4">
      <c r="A598" s="12"/>
      <c r="B598" s="12"/>
      <c r="C598" s="42"/>
      <c r="D598" s="12"/>
      <c r="E598" s="12"/>
      <c r="F598" s="12"/>
      <c r="G598" s="12"/>
      <c r="H598" s="12"/>
      <c r="I598" s="12"/>
      <c r="J598" s="12"/>
      <c r="K598" s="12"/>
      <c r="L598" s="12"/>
      <c r="M598" s="49"/>
      <c r="N598" s="49"/>
      <c r="O598" s="12"/>
      <c r="P598" s="12"/>
      <c r="Q598" s="12"/>
      <c r="R598" s="12"/>
      <c r="S598" s="12"/>
    </row>
    <row r="599" spans="1:19" s="1" customFormat="1" x14ac:dyDescent="0.4">
      <c r="A599" s="12"/>
      <c r="B599" s="12"/>
      <c r="C599" s="42"/>
      <c r="D599" s="12"/>
      <c r="E599" s="12"/>
      <c r="F599" s="12"/>
      <c r="G599" s="12"/>
      <c r="H599" s="12"/>
      <c r="I599" s="12"/>
      <c r="J599" s="12"/>
      <c r="K599" s="12"/>
      <c r="L599" s="12"/>
      <c r="M599" s="49"/>
      <c r="N599" s="49"/>
      <c r="O599" s="12"/>
      <c r="P599" s="12"/>
      <c r="Q599" s="12"/>
      <c r="R599" s="12"/>
      <c r="S599" s="12"/>
    </row>
    <row r="600" spans="1:19" s="1" customFormat="1" x14ac:dyDescent="0.4">
      <c r="A600" s="12"/>
      <c r="B600" s="12"/>
      <c r="C600" s="42"/>
      <c r="D600" s="12"/>
      <c r="E600" s="12"/>
      <c r="F600" s="12"/>
      <c r="G600" s="12"/>
      <c r="H600" s="12"/>
      <c r="I600" s="12"/>
      <c r="J600" s="12"/>
      <c r="K600" s="12"/>
      <c r="L600" s="12"/>
      <c r="M600" s="49"/>
      <c r="N600" s="49"/>
      <c r="O600" s="12"/>
      <c r="P600" s="12"/>
      <c r="Q600" s="12"/>
      <c r="R600" s="12"/>
      <c r="S600" s="12"/>
    </row>
    <row r="601" spans="1:19" s="1" customFormat="1" x14ac:dyDescent="0.4">
      <c r="A601" s="12"/>
      <c r="B601" s="12"/>
      <c r="C601" s="42"/>
      <c r="D601" s="12"/>
      <c r="E601" s="12"/>
      <c r="F601" s="12"/>
      <c r="G601" s="12"/>
      <c r="H601" s="12"/>
      <c r="I601" s="12"/>
      <c r="J601" s="12"/>
      <c r="K601" s="12"/>
      <c r="L601" s="12"/>
      <c r="M601" s="49"/>
      <c r="N601" s="49"/>
      <c r="O601" s="12"/>
      <c r="P601" s="12"/>
      <c r="Q601" s="12"/>
      <c r="R601" s="12"/>
      <c r="S601" s="12"/>
    </row>
    <row r="602" spans="1:19" s="1" customFormat="1" x14ac:dyDescent="0.4">
      <c r="A602" s="12"/>
      <c r="B602" s="12"/>
      <c r="C602" s="42"/>
      <c r="D602" s="12"/>
      <c r="E602" s="12"/>
      <c r="F602" s="12"/>
      <c r="G602" s="12"/>
      <c r="H602" s="12"/>
      <c r="I602" s="12"/>
      <c r="J602" s="12"/>
      <c r="K602" s="12"/>
      <c r="L602" s="12"/>
      <c r="M602" s="49"/>
      <c r="N602" s="49"/>
      <c r="O602" s="12"/>
      <c r="P602" s="12"/>
      <c r="Q602" s="12"/>
      <c r="R602" s="12"/>
      <c r="S602" s="12"/>
    </row>
    <row r="603" spans="1:19" s="1" customFormat="1" x14ac:dyDescent="0.4">
      <c r="A603" s="12"/>
      <c r="B603" s="12"/>
      <c r="C603" s="42"/>
      <c r="D603" s="12"/>
      <c r="E603" s="12"/>
      <c r="F603" s="12"/>
      <c r="G603" s="12"/>
      <c r="H603" s="12"/>
      <c r="I603" s="12"/>
      <c r="J603" s="12"/>
      <c r="K603" s="12"/>
      <c r="L603" s="12"/>
      <c r="M603" s="49"/>
      <c r="N603" s="49"/>
      <c r="O603" s="12"/>
      <c r="P603" s="12"/>
      <c r="Q603" s="12"/>
      <c r="R603" s="12"/>
      <c r="S603" s="12"/>
    </row>
    <row r="604" spans="1:19" s="1" customFormat="1" x14ac:dyDescent="0.4">
      <c r="A604" s="12"/>
      <c r="B604" s="12"/>
      <c r="C604" s="42"/>
      <c r="D604" s="12"/>
      <c r="E604" s="12"/>
      <c r="F604" s="12"/>
      <c r="G604" s="12"/>
      <c r="H604" s="12"/>
      <c r="I604" s="12"/>
      <c r="J604" s="12"/>
      <c r="K604" s="12"/>
      <c r="L604" s="12"/>
      <c r="M604" s="49"/>
      <c r="N604" s="49"/>
      <c r="O604" s="12"/>
      <c r="P604" s="12"/>
      <c r="Q604" s="12"/>
      <c r="R604" s="12"/>
      <c r="S604" s="12"/>
    </row>
    <row r="605" spans="1:19" s="1" customFormat="1" x14ac:dyDescent="0.4">
      <c r="A605" s="12"/>
      <c r="B605" s="12"/>
      <c r="C605" s="42"/>
      <c r="D605" s="12"/>
      <c r="E605" s="12"/>
      <c r="F605" s="12"/>
      <c r="G605" s="12"/>
      <c r="H605" s="12"/>
      <c r="I605" s="12"/>
      <c r="J605" s="12"/>
      <c r="K605" s="12"/>
      <c r="L605" s="12"/>
      <c r="M605" s="49"/>
      <c r="N605" s="49"/>
      <c r="O605" s="12"/>
      <c r="P605" s="12"/>
      <c r="Q605" s="12"/>
      <c r="R605" s="12"/>
      <c r="S605" s="12"/>
    </row>
    <row r="606" spans="1:19" s="1" customFormat="1" x14ac:dyDescent="0.4">
      <c r="A606" s="12"/>
      <c r="B606" s="12"/>
      <c r="C606" s="42"/>
      <c r="D606" s="12"/>
      <c r="E606" s="12"/>
      <c r="F606" s="12"/>
      <c r="G606" s="12"/>
      <c r="H606" s="12"/>
      <c r="I606" s="12"/>
      <c r="J606" s="12"/>
      <c r="K606" s="12"/>
      <c r="L606" s="12"/>
      <c r="M606" s="49"/>
      <c r="N606" s="49"/>
      <c r="O606" s="12"/>
      <c r="P606" s="12"/>
      <c r="Q606" s="12"/>
      <c r="R606" s="12"/>
      <c r="S606" s="12"/>
    </row>
    <row r="607" spans="1:19" s="1" customFormat="1" x14ac:dyDescent="0.4">
      <c r="A607" s="12"/>
      <c r="B607" s="12"/>
      <c r="C607" s="42"/>
      <c r="D607" s="12"/>
      <c r="E607" s="12"/>
      <c r="F607" s="12"/>
      <c r="G607" s="12"/>
      <c r="H607" s="12"/>
      <c r="I607" s="12"/>
      <c r="J607" s="12"/>
      <c r="K607" s="12"/>
      <c r="L607" s="12"/>
      <c r="M607" s="49"/>
      <c r="N607" s="49"/>
      <c r="O607" s="12"/>
      <c r="P607" s="12"/>
      <c r="Q607" s="12"/>
      <c r="R607" s="12"/>
      <c r="S607" s="12"/>
    </row>
    <row r="608" spans="1:19" s="1" customFormat="1" x14ac:dyDescent="0.4">
      <c r="A608" s="12"/>
      <c r="B608" s="12"/>
      <c r="C608" s="42"/>
      <c r="D608" s="12"/>
      <c r="E608" s="12"/>
      <c r="F608" s="12"/>
      <c r="G608" s="12"/>
      <c r="H608" s="12"/>
      <c r="I608" s="12"/>
      <c r="J608" s="12"/>
      <c r="K608" s="12"/>
      <c r="L608" s="12"/>
      <c r="M608" s="49"/>
      <c r="N608" s="49"/>
      <c r="O608" s="12"/>
      <c r="P608" s="12"/>
      <c r="Q608" s="12"/>
      <c r="R608" s="12"/>
      <c r="S608" s="12"/>
    </row>
    <row r="609" spans="1:19" s="1" customFormat="1" x14ac:dyDescent="0.4">
      <c r="A609" s="12"/>
      <c r="B609" s="12"/>
      <c r="C609" s="42"/>
      <c r="D609" s="12"/>
      <c r="E609" s="12"/>
      <c r="F609" s="12"/>
      <c r="G609" s="12"/>
      <c r="H609" s="12"/>
      <c r="I609" s="12"/>
      <c r="J609" s="12"/>
      <c r="K609" s="12"/>
      <c r="L609" s="12"/>
      <c r="M609" s="49"/>
      <c r="N609" s="49"/>
      <c r="O609" s="12"/>
      <c r="P609" s="12"/>
      <c r="Q609" s="12"/>
      <c r="R609" s="12"/>
      <c r="S609" s="12"/>
    </row>
    <row r="610" spans="1:19" s="1" customFormat="1" x14ac:dyDescent="0.4">
      <c r="A610" s="12"/>
      <c r="B610" s="12"/>
      <c r="C610" s="42"/>
      <c r="D610" s="12"/>
      <c r="E610" s="12"/>
      <c r="F610" s="12"/>
      <c r="G610" s="12"/>
      <c r="H610" s="12"/>
      <c r="I610" s="12"/>
      <c r="J610" s="12"/>
      <c r="K610" s="12"/>
      <c r="L610" s="12"/>
      <c r="M610" s="49"/>
      <c r="N610" s="49"/>
      <c r="O610" s="12"/>
      <c r="P610" s="12"/>
      <c r="Q610" s="12"/>
      <c r="R610" s="12"/>
      <c r="S610" s="12"/>
    </row>
    <row r="611" spans="1:19" s="1" customFormat="1" x14ac:dyDescent="0.4">
      <c r="A611" s="12"/>
      <c r="B611" s="12"/>
      <c r="C611" s="42"/>
      <c r="D611" s="12"/>
      <c r="E611" s="12"/>
      <c r="F611" s="12"/>
      <c r="G611" s="12"/>
      <c r="H611" s="12"/>
      <c r="I611" s="12"/>
      <c r="J611" s="12"/>
      <c r="K611" s="12"/>
      <c r="L611" s="12"/>
      <c r="M611" s="49"/>
      <c r="N611" s="49"/>
      <c r="O611" s="12"/>
      <c r="P611" s="12"/>
      <c r="Q611" s="12"/>
      <c r="R611" s="12"/>
      <c r="S611" s="12"/>
    </row>
    <row r="612" spans="1:19" s="1" customFormat="1" x14ac:dyDescent="0.4">
      <c r="A612" s="12"/>
      <c r="B612" s="12"/>
      <c r="C612" s="42"/>
      <c r="D612" s="12"/>
      <c r="E612" s="12"/>
      <c r="F612" s="12"/>
      <c r="G612" s="12"/>
      <c r="H612" s="12"/>
      <c r="I612" s="12"/>
      <c r="J612" s="12"/>
      <c r="K612" s="12"/>
      <c r="L612" s="12"/>
      <c r="M612" s="49"/>
      <c r="N612" s="49"/>
      <c r="O612" s="12"/>
      <c r="P612" s="12"/>
      <c r="Q612" s="12"/>
      <c r="R612" s="12"/>
      <c r="S612" s="12"/>
    </row>
    <row r="613" spans="1:19" s="1" customFormat="1" x14ac:dyDescent="0.4">
      <c r="A613" s="12"/>
      <c r="B613" s="12"/>
      <c r="C613" s="42"/>
      <c r="D613" s="12"/>
      <c r="E613" s="12"/>
      <c r="F613" s="12"/>
      <c r="G613" s="12"/>
      <c r="H613" s="12"/>
      <c r="I613" s="12"/>
      <c r="J613" s="12"/>
      <c r="K613" s="12"/>
      <c r="L613" s="12"/>
      <c r="M613" s="49"/>
      <c r="N613" s="49"/>
      <c r="O613" s="12"/>
      <c r="P613" s="12"/>
      <c r="Q613" s="12"/>
      <c r="R613" s="12"/>
      <c r="S613" s="12"/>
    </row>
    <row r="614" spans="1:19" s="1" customFormat="1" x14ac:dyDescent="0.4">
      <c r="A614" s="12"/>
      <c r="B614" s="12"/>
      <c r="C614" s="42"/>
      <c r="D614" s="12"/>
      <c r="E614" s="12"/>
      <c r="F614" s="12"/>
      <c r="G614" s="12"/>
      <c r="H614" s="12"/>
      <c r="I614" s="12"/>
      <c r="J614" s="12"/>
      <c r="K614" s="12"/>
      <c r="L614" s="12"/>
      <c r="M614" s="49"/>
      <c r="N614" s="49"/>
      <c r="O614" s="12"/>
      <c r="P614" s="12"/>
      <c r="Q614" s="12"/>
      <c r="R614" s="12"/>
      <c r="S614" s="12"/>
    </row>
    <row r="615" spans="1:19" s="1" customFormat="1" x14ac:dyDescent="0.4">
      <c r="A615" s="12"/>
      <c r="B615" s="12"/>
      <c r="C615" s="42"/>
      <c r="D615" s="12"/>
      <c r="E615" s="12"/>
      <c r="F615" s="12"/>
      <c r="G615" s="12"/>
      <c r="H615" s="12"/>
      <c r="I615" s="12"/>
      <c r="J615" s="12"/>
      <c r="K615" s="12"/>
      <c r="L615" s="12"/>
      <c r="M615" s="49"/>
      <c r="N615" s="49"/>
      <c r="O615" s="12"/>
      <c r="P615" s="12"/>
      <c r="Q615" s="12"/>
      <c r="R615" s="12"/>
      <c r="S615" s="12"/>
    </row>
    <row r="616" spans="1:19" s="1" customFormat="1" x14ac:dyDescent="0.4">
      <c r="A616" s="12"/>
      <c r="B616" s="12"/>
      <c r="C616" s="42"/>
      <c r="D616" s="12"/>
      <c r="E616" s="12"/>
      <c r="F616" s="12"/>
      <c r="G616" s="12"/>
      <c r="H616" s="12"/>
      <c r="I616" s="12"/>
      <c r="J616" s="12"/>
      <c r="K616" s="12"/>
      <c r="L616" s="12"/>
      <c r="M616" s="49"/>
      <c r="N616" s="49"/>
      <c r="O616" s="12"/>
      <c r="P616" s="12"/>
      <c r="Q616" s="12"/>
      <c r="R616" s="12"/>
      <c r="S616" s="12"/>
    </row>
    <row r="617" spans="1:19" s="1" customFormat="1" x14ac:dyDescent="0.4">
      <c r="A617" s="12"/>
      <c r="B617" s="12"/>
      <c r="C617" s="42"/>
      <c r="D617" s="12"/>
      <c r="E617" s="12"/>
      <c r="F617" s="12"/>
      <c r="G617" s="12"/>
      <c r="H617" s="12"/>
      <c r="I617" s="12"/>
      <c r="J617" s="12"/>
      <c r="K617" s="12"/>
      <c r="L617" s="12"/>
      <c r="M617" s="49"/>
      <c r="N617" s="49"/>
      <c r="O617" s="12"/>
      <c r="P617" s="12"/>
      <c r="Q617" s="12"/>
      <c r="R617" s="12"/>
      <c r="S617" s="12"/>
    </row>
    <row r="618" spans="1:19" s="1" customFormat="1" x14ac:dyDescent="0.4">
      <c r="A618" s="12"/>
      <c r="B618" s="12"/>
      <c r="C618" s="42"/>
      <c r="D618" s="12"/>
      <c r="E618" s="12"/>
      <c r="F618" s="12"/>
      <c r="G618" s="12"/>
      <c r="H618" s="12"/>
      <c r="I618" s="12"/>
      <c r="J618" s="12"/>
      <c r="K618" s="12"/>
      <c r="L618" s="12"/>
      <c r="M618" s="49"/>
      <c r="N618" s="49"/>
      <c r="O618" s="12"/>
      <c r="P618" s="12"/>
      <c r="Q618" s="12"/>
      <c r="R618" s="12"/>
      <c r="S618" s="12"/>
    </row>
    <row r="619" spans="1:19" s="1" customFormat="1" x14ac:dyDescent="0.4">
      <c r="A619" s="12"/>
      <c r="B619" s="12"/>
      <c r="C619" s="42"/>
      <c r="D619" s="12"/>
      <c r="E619" s="12"/>
      <c r="F619" s="12"/>
      <c r="G619" s="12"/>
      <c r="H619" s="12"/>
      <c r="I619" s="12"/>
      <c r="J619" s="12"/>
      <c r="K619" s="12"/>
      <c r="L619" s="12"/>
      <c r="M619" s="49"/>
      <c r="N619" s="49"/>
      <c r="O619" s="12"/>
      <c r="P619" s="12"/>
      <c r="Q619" s="12"/>
      <c r="R619" s="12"/>
      <c r="S619" s="12"/>
    </row>
    <row r="620" spans="1:19" s="1" customFormat="1" x14ac:dyDescent="0.4">
      <c r="A620" s="12"/>
      <c r="B620" s="12"/>
      <c r="C620" s="42"/>
      <c r="D620" s="12"/>
      <c r="E620" s="12"/>
      <c r="F620" s="12"/>
      <c r="G620" s="12"/>
      <c r="H620" s="12"/>
      <c r="I620" s="12"/>
      <c r="J620" s="12"/>
      <c r="K620" s="12"/>
      <c r="L620" s="12"/>
      <c r="M620" s="49"/>
      <c r="N620" s="49"/>
      <c r="O620" s="12"/>
      <c r="P620" s="12"/>
      <c r="Q620" s="12"/>
      <c r="R620" s="12"/>
      <c r="S620" s="12"/>
    </row>
    <row r="621" spans="1:19" s="1" customFormat="1" x14ac:dyDescent="0.4">
      <c r="A621" s="12"/>
      <c r="B621" s="12"/>
      <c r="C621" s="42"/>
      <c r="D621" s="12"/>
      <c r="E621" s="12"/>
      <c r="F621" s="12"/>
      <c r="G621" s="12"/>
      <c r="H621" s="12"/>
      <c r="I621" s="12"/>
      <c r="J621" s="12"/>
      <c r="K621" s="12"/>
      <c r="L621" s="12"/>
      <c r="M621" s="49"/>
      <c r="N621" s="49"/>
      <c r="O621" s="12"/>
      <c r="P621" s="12"/>
      <c r="Q621" s="12"/>
      <c r="R621" s="12"/>
      <c r="S621" s="12"/>
    </row>
    <row r="622" spans="1:19" s="1" customFormat="1" x14ac:dyDescent="0.4">
      <c r="A622" s="12"/>
      <c r="B622" s="12"/>
      <c r="C622" s="42"/>
      <c r="D622" s="12"/>
      <c r="E622" s="12"/>
      <c r="F622" s="12"/>
      <c r="G622" s="12"/>
      <c r="H622" s="12"/>
      <c r="I622" s="12"/>
      <c r="J622" s="12"/>
      <c r="K622" s="12"/>
      <c r="L622" s="12"/>
      <c r="M622" s="49"/>
      <c r="N622" s="49"/>
      <c r="O622" s="12"/>
      <c r="P622" s="12"/>
      <c r="Q622" s="12"/>
      <c r="R622" s="12"/>
      <c r="S622" s="12"/>
    </row>
    <row r="623" spans="1:19" s="1" customFormat="1" x14ac:dyDescent="0.4">
      <c r="A623" s="12"/>
      <c r="B623" s="12"/>
      <c r="C623" s="42"/>
      <c r="D623" s="12"/>
      <c r="E623" s="12"/>
      <c r="F623" s="12"/>
      <c r="G623" s="12"/>
      <c r="H623" s="12"/>
      <c r="I623" s="12"/>
      <c r="J623" s="12"/>
      <c r="K623" s="12"/>
      <c r="L623" s="12"/>
      <c r="M623" s="49"/>
      <c r="N623" s="49"/>
      <c r="O623" s="12"/>
      <c r="P623" s="12"/>
      <c r="Q623" s="12"/>
      <c r="R623" s="12"/>
      <c r="S623" s="12"/>
    </row>
    <row r="624" spans="1:19" s="1" customFormat="1" x14ac:dyDescent="0.4">
      <c r="A624" s="12"/>
      <c r="B624" s="12"/>
      <c r="C624" s="42"/>
      <c r="D624" s="12"/>
      <c r="E624" s="12"/>
      <c r="F624" s="12"/>
      <c r="G624" s="12"/>
      <c r="H624" s="12"/>
      <c r="I624" s="12"/>
      <c r="J624" s="12"/>
      <c r="K624" s="12"/>
      <c r="L624" s="12"/>
      <c r="M624" s="49"/>
      <c r="N624" s="49"/>
      <c r="O624" s="12"/>
      <c r="P624" s="12"/>
      <c r="Q624" s="12"/>
      <c r="R624" s="12"/>
      <c r="S624" s="12"/>
    </row>
    <row r="625" spans="1:19" s="1" customFormat="1" x14ac:dyDescent="0.4">
      <c r="A625" s="12"/>
      <c r="B625" s="12"/>
      <c r="C625" s="42"/>
      <c r="D625" s="12"/>
      <c r="E625" s="12"/>
      <c r="F625" s="12"/>
      <c r="G625" s="12"/>
      <c r="H625" s="12"/>
      <c r="I625" s="12"/>
      <c r="J625" s="12"/>
      <c r="K625" s="12"/>
      <c r="L625" s="12"/>
      <c r="M625" s="49"/>
      <c r="N625" s="49"/>
      <c r="O625" s="12"/>
      <c r="P625" s="12"/>
      <c r="Q625" s="12"/>
      <c r="R625" s="12"/>
      <c r="S625" s="12"/>
    </row>
    <row r="626" spans="1:19" s="1" customFormat="1" x14ac:dyDescent="0.4">
      <c r="A626" s="12"/>
      <c r="B626" s="12"/>
      <c r="C626" s="42"/>
      <c r="D626" s="12"/>
      <c r="E626" s="12"/>
      <c r="F626" s="12"/>
      <c r="G626" s="12"/>
      <c r="H626" s="12"/>
      <c r="I626" s="12"/>
      <c r="J626" s="12"/>
      <c r="K626" s="12"/>
      <c r="L626" s="12"/>
      <c r="M626" s="49"/>
      <c r="N626" s="49"/>
      <c r="O626" s="12"/>
      <c r="P626" s="12"/>
      <c r="Q626" s="12"/>
      <c r="R626" s="12"/>
      <c r="S626" s="12"/>
    </row>
    <row r="627" spans="1:19" s="1" customFormat="1" x14ac:dyDescent="0.4">
      <c r="A627" s="12"/>
      <c r="B627" s="12"/>
      <c r="C627" s="42"/>
      <c r="D627" s="12"/>
      <c r="E627" s="12"/>
      <c r="F627" s="12"/>
      <c r="G627" s="12"/>
      <c r="H627" s="12"/>
      <c r="I627" s="12"/>
      <c r="J627" s="12"/>
      <c r="K627" s="12"/>
      <c r="L627" s="12"/>
      <c r="M627" s="49"/>
      <c r="N627" s="49"/>
      <c r="O627" s="12"/>
      <c r="P627" s="12"/>
      <c r="Q627" s="12"/>
      <c r="R627" s="12"/>
      <c r="S627" s="12"/>
    </row>
    <row r="628" spans="1:19" s="1" customFormat="1" x14ac:dyDescent="0.4">
      <c r="A628" s="12"/>
      <c r="B628" s="12"/>
      <c r="C628" s="42"/>
      <c r="D628" s="12"/>
      <c r="E628" s="12"/>
      <c r="F628" s="12"/>
      <c r="G628" s="12"/>
      <c r="H628" s="12"/>
      <c r="I628" s="12"/>
      <c r="J628" s="12"/>
      <c r="K628" s="12"/>
      <c r="L628" s="12"/>
      <c r="M628" s="49"/>
      <c r="N628" s="49"/>
      <c r="O628" s="12"/>
      <c r="P628" s="12"/>
      <c r="Q628" s="12"/>
      <c r="R628" s="12"/>
      <c r="S628" s="12"/>
    </row>
    <row r="629" spans="1:19" s="1" customFormat="1" x14ac:dyDescent="0.4">
      <c r="A629" s="12"/>
      <c r="B629" s="12"/>
      <c r="C629" s="42"/>
      <c r="D629" s="12"/>
      <c r="E629" s="12"/>
      <c r="F629" s="12"/>
      <c r="G629" s="12"/>
      <c r="H629" s="12"/>
      <c r="I629" s="12"/>
      <c r="J629" s="12"/>
      <c r="K629" s="12"/>
      <c r="L629" s="12"/>
      <c r="M629" s="49"/>
      <c r="N629" s="49"/>
      <c r="O629" s="12"/>
      <c r="P629" s="12"/>
      <c r="Q629" s="12"/>
      <c r="R629" s="12"/>
      <c r="S629" s="12"/>
    </row>
    <row r="630" spans="1:19" s="1" customFormat="1" x14ac:dyDescent="0.4">
      <c r="A630" s="12"/>
      <c r="B630" s="12"/>
      <c r="C630" s="42"/>
      <c r="D630" s="12"/>
      <c r="E630" s="12"/>
      <c r="F630" s="12"/>
      <c r="G630" s="12"/>
      <c r="H630" s="12"/>
      <c r="I630" s="12"/>
      <c r="J630" s="12"/>
      <c r="K630" s="12"/>
      <c r="L630" s="12"/>
      <c r="M630" s="49"/>
      <c r="N630" s="49"/>
      <c r="O630" s="12"/>
      <c r="P630" s="12"/>
      <c r="Q630" s="12"/>
      <c r="R630" s="12"/>
      <c r="S630" s="12"/>
    </row>
    <row r="631" spans="1:19" s="1" customFormat="1" x14ac:dyDescent="0.4">
      <c r="A631" s="12"/>
      <c r="B631" s="12"/>
      <c r="C631" s="42"/>
      <c r="D631" s="12"/>
      <c r="E631" s="12"/>
      <c r="F631" s="12"/>
      <c r="G631" s="12"/>
      <c r="H631" s="12"/>
      <c r="I631" s="12"/>
      <c r="J631" s="12"/>
      <c r="K631" s="12"/>
      <c r="L631" s="12"/>
      <c r="M631" s="49"/>
      <c r="N631" s="49"/>
      <c r="O631" s="12"/>
      <c r="P631" s="12"/>
      <c r="Q631" s="12"/>
      <c r="R631" s="12"/>
      <c r="S631" s="12"/>
    </row>
    <row r="632" spans="1:19" s="1" customFormat="1" x14ac:dyDescent="0.4">
      <c r="A632" s="12"/>
      <c r="B632" s="12"/>
      <c r="C632" s="42"/>
      <c r="D632" s="12"/>
      <c r="E632" s="12"/>
      <c r="F632" s="12"/>
      <c r="G632" s="12"/>
      <c r="H632" s="12"/>
      <c r="I632" s="12"/>
      <c r="J632" s="12"/>
      <c r="K632" s="12"/>
      <c r="L632" s="12"/>
      <c r="M632" s="49"/>
      <c r="N632" s="49"/>
      <c r="O632" s="12"/>
      <c r="P632" s="12"/>
      <c r="Q632" s="12"/>
      <c r="R632" s="12"/>
      <c r="S632" s="12"/>
    </row>
    <row r="633" spans="1:19" s="1" customFormat="1" x14ac:dyDescent="0.4">
      <c r="A633" s="12"/>
      <c r="B633" s="12"/>
      <c r="C633" s="42"/>
      <c r="D633" s="12"/>
      <c r="E633" s="12"/>
      <c r="F633" s="12"/>
      <c r="G633" s="12"/>
      <c r="H633" s="12"/>
      <c r="I633" s="12"/>
      <c r="J633" s="12"/>
      <c r="K633" s="12"/>
      <c r="L633" s="12"/>
      <c r="M633" s="49"/>
      <c r="N633" s="49"/>
      <c r="O633" s="12"/>
      <c r="P633" s="12"/>
      <c r="Q633" s="12"/>
      <c r="R633" s="12"/>
      <c r="S633" s="12"/>
    </row>
    <row r="634" spans="1:19" s="1" customFormat="1" x14ac:dyDescent="0.4">
      <c r="A634" s="12"/>
      <c r="B634" s="12"/>
      <c r="C634" s="42"/>
      <c r="D634" s="12"/>
      <c r="E634" s="12"/>
      <c r="F634" s="12"/>
      <c r="G634" s="12"/>
      <c r="H634" s="12"/>
      <c r="I634" s="12"/>
      <c r="J634" s="12"/>
      <c r="K634" s="12"/>
      <c r="L634" s="12"/>
      <c r="M634" s="49"/>
      <c r="N634" s="49"/>
      <c r="O634" s="12"/>
      <c r="P634" s="12"/>
      <c r="Q634" s="12"/>
      <c r="R634" s="12"/>
      <c r="S634" s="12"/>
    </row>
    <row r="635" spans="1:19" s="1" customFormat="1" x14ac:dyDescent="0.4">
      <c r="A635" s="12"/>
      <c r="B635" s="12"/>
      <c r="C635" s="42"/>
      <c r="D635" s="12"/>
      <c r="E635" s="12"/>
      <c r="F635" s="12"/>
      <c r="G635" s="12"/>
      <c r="H635" s="12"/>
      <c r="I635" s="12"/>
      <c r="J635" s="12"/>
      <c r="K635" s="12"/>
      <c r="L635" s="12"/>
      <c r="M635" s="49"/>
      <c r="N635" s="49"/>
      <c r="O635" s="12"/>
      <c r="P635" s="12"/>
      <c r="Q635" s="12"/>
      <c r="R635" s="12"/>
      <c r="S635" s="12"/>
    </row>
    <row r="636" spans="1:19" s="1" customFormat="1" x14ac:dyDescent="0.4">
      <c r="A636" s="12"/>
      <c r="B636" s="12"/>
      <c r="C636" s="42"/>
      <c r="D636" s="12"/>
      <c r="E636" s="12"/>
      <c r="F636" s="12"/>
      <c r="G636" s="12"/>
      <c r="H636" s="12"/>
      <c r="I636" s="12"/>
      <c r="J636" s="12"/>
      <c r="K636" s="12"/>
      <c r="L636" s="12"/>
      <c r="M636" s="49"/>
      <c r="N636" s="49"/>
      <c r="O636" s="12"/>
      <c r="P636" s="12"/>
      <c r="Q636" s="12"/>
      <c r="R636" s="12"/>
      <c r="S636" s="12"/>
    </row>
    <row r="637" spans="1:19" s="1" customFormat="1" x14ac:dyDescent="0.4">
      <c r="A637" s="12"/>
      <c r="B637" s="12"/>
      <c r="C637" s="42"/>
      <c r="D637" s="12"/>
      <c r="E637" s="12"/>
      <c r="F637" s="12"/>
      <c r="G637" s="12"/>
      <c r="H637" s="12"/>
      <c r="I637" s="12"/>
      <c r="J637" s="12"/>
      <c r="K637" s="12"/>
      <c r="L637" s="12"/>
      <c r="M637" s="49"/>
      <c r="N637" s="49"/>
      <c r="O637" s="12"/>
      <c r="P637" s="12"/>
      <c r="Q637" s="12"/>
      <c r="R637" s="12"/>
      <c r="S637" s="12"/>
    </row>
    <row r="638" spans="1:19" s="1" customFormat="1" x14ac:dyDescent="0.4">
      <c r="A638" s="12"/>
      <c r="B638" s="12"/>
      <c r="C638" s="42"/>
      <c r="D638" s="12"/>
      <c r="E638" s="12"/>
      <c r="F638" s="12"/>
      <c r="G638" s="12"/>
      <c r="H638" s="12"/>
      <c r="I638" s="12"/>
      <c r="J638" s="12"/>
      <c r="K638" s="12"/>
      <c r="L638" s="12"/>
      <c r="M638" s="49"/>
      <c r="N638" s="49"/>
      <c r="O638" s="12"/>
      <c r="P638" s="12"/>
      <c r="Q638" s="12"/>
      <c r="R638" s="12"/>
      <c r="S638" s="12"/>
    </row>
    <row r="639" spans="1:19" s="1" customFormat="1" x14ac:dyDescent="0.4">
      <c r="A639" s="12"/>
      <c r="B639" s="12"/>
      <c r="C639" s="42"/>
      <c r="D639" s="12"/>
      <c r="E639" s="12"/>
      <c r="F639" s="12"/>
      <c r="G639" s="12"/>
      <c r="H639" s="12"/>
      <c r="I639" s="12"/>
      <c r="J639" s="12"/>
      <c r="K639" s="12"/>
      <c r="L639" s="12"/>
      <c r="M639" s="49"/>
      <c r="N639" s="49"/>
      <c r="O639" s="12"/>
      <c r="P639" s="12"/>
      <c r="Q639" s="12"/>
      <c r="R639" s="12"/>
      <c r="S639" s="12"/>
    </row>
    <row r="640" spans="1:19" s="1" customFormat="1" x14ac:dyDescent="0.4">
      <c r="A640" s="12"/>
      <c r="B640" s="12"/>
      <c r="C640" s="42"/>
      <c r="D640" s="12"/>
      <c r="E640" s="12"/>
      <c r="F640" s="12"/>
      <c r="G640" s="12"/>
      <c r="H640" s="12"/>
      <c r="I640" s="12"/>
      <c r="J640" s="12"/>
      <c r="K640" s="12"/>
      <c r="L640" s="12"/>
      <c r="M640" s="49"/>
      <c r="N640" s="49"/>
      <c r="O640" s="12"/>
      <c r="P640" s="12"/>
      <c r="Q640" s="12"/>
      <c r="R640" s="12"/>
      <c r="S640" s="12"/>
    </row>
    <row r="641" spans="1:19" s="1" customFormat="1" x14ac:dyDescent="0.4">
      <c r="A641" s="12"/>
      <c r="B641" s="12"/>
      <c r="C641" s="42"/>
      <c r="D641" s="12"/>
      <c r="E641" s="12"/>
      <c r="F641" s="12"/>
      <c r="G641" s="12"/>
      <c r="H641" s="12"/>
      <c r="I641" s="12"/>
      <c r="J641" s="12"/>
      <c r="K641" s="12"/>
      <c r="L641" s="12"/>
      <c r="M641" s="49"/>
      <c r="N641" s="49"/>
      <c r="O641" s="12"/>
      <c r="P641" s="12"/>
      <c r="Q641" s="12"/>
      <c r="R641" s="12"/>
      <c r="S641" s="12"/>
    </row>
    <row r="642" spans="1:19" s="1" customFormat="1" x14ac:dyDescent="0.4">
      <c r="A642" s="12"/>
      <c r="B642" s="12"/>
      <c r="C642" s="42"/>
      <c r="D642" s="12"/>
      <c r="E642" s="12"/>
      <c r="F642" s="12"/>
      <c r="G642" s="12"/>
      <c r="H642" s="12"/>
      <c r="I642" s="12"/>
      <c r="J642" s="12"/>
      <c r="K642" s="12"/>
      <c r="L642" s="12"/>
      <c r="M642" s="49"/>
      <c r="N642" s="49"/>
      <c r="O642" s="12"/>
      <c r="P642" s="12"/>
      <c r="Q642" s="12"/>
      <c r="R642" s="12"/>
      <c r="S642" s="12"/>
    </row>
    <row r="643" spans="1:19" s="1" customFormat="1" x14ac:dyDescent="0.4">
      <c r="A643" s="12"/>
      <c r="B643" s="12"/>
      <c r="C643" s="42"/>
      <c r="D643" s="12"/>
      <c r="E643" s="12"/>
      <c r="F643" s="12"/>
      <c r="G643" s="12"/>
      <c r="H643" s="12"/>
      <c r="I643" s="12"/>
      <c r="J643" s="12"/>
      <c r="K643" s="12"/>
      <c r="L643" s="12"/>
      <c r="M643" s="49"/>
      <c r="N643" s="49"/>
      <c r="O643" s="12"/>
      <c r="P643" s="12"/>
      <c r="Q643" s="12"/>
      <c r="R643" s="12"/>
      <c r="S643" s="12"/>
    </row>
    <row r="644" spans="1:19" s="1" customFormat="1" x14ac:dyDescent="0.4">
      <c r="A644" s="12"/>
      <c r="B644" s="12"/>
      <c r="C644" s="42"/>
      <c r="D644" s="12"/>
      <c r="E644" s="12"/>
      <c r="F644" s="12"/>
      <c r="G644" s="12"/>
      <c r="H644" s="12"/>
      <c r="I644" s="12"/>
      <c r="J644" s="12"/>
      <c r="K644" s="12"/>
      <c r="L644" s="12"/>
      <c r="M644" s="49"/>
      <c r="N644" s="49"/>
      <c r="O644" s="12"/>
      <c r="P644" s="12"/>
      <c r="Q644" s="12"/>
      <c r="R644" s="12"/>
      <c r="S644" s="12"/>
    </row>
    <row r="645" spans="1:19" s="1" customFormat="1" x14ac:dyDescent="0.4">
      <c r="A645" s="12"/>
      <c r="B645" s="12"/>
      <c r="C645" s="42"/>
      <c r="D645" s="12"/>
      <c r="E645" s="12"/>
      <c r="F645" s="12"/>
      <c r="G645" s="12"/>
      <c r="H645" s="12"/>
      <c r="I645" s="12"/>
      <c r="J645" s="12"/>
      <c r="K645" s="12"/>
      <c r="L645" s="12"/>
      <c r="M645" s="49"/>
      <c r="N645" s="49"/>
      <c r="O645" s="12"/>
      <c r="P645" s="12"/>
      <c r="Q645" s="12"/>
      <c r="R645" s="12"/>
      <c r="S645" s="12"/>
    </row>
    <row r="646" spans="1:19" s="1" customFormat="1" x14ac:dyDescent="0.4">
      <c r="A646" s="12"/>
      <c r="B646" s="12"/>
      <c r="C646" s="42"/>
      <c r="D646" s="12"/>
      <c r="E646" s="12"/>
      <c r="F646" s="12"/>
      <c r="G646" s="12"/>
      <c r="H646" s="12"/>
      <c r="I646" s="12"/>
      <c r="J646" s="12"/>
      <c r="K646" s="12"/>
      <c r="L646" s="12"/>
      <c r="M646" s="49"/>
      <c r="N646" s="49"/>
      <c r="O646" s="12"/>
      <c r="P646" s="12"/>
      <c r="Q646" s="12"/>
      <c r="R646" s="12"/>
      <c r="S646" s="12"/>
    </row>
    <row r="647" spans="1:19" s="1" customFormat="1" x14ac:dyDescent="0.4">
      <c r="A647" s="12"/>
      <c r="B647" s="12"/>
      <c r="C647" s="42"/>
      <c r="D647" s="12"/>
      <c r="E647" s="12"/>
      <c r="F647" s="12"/>
      <c r="G647" s="12"/>
      <c r="H647" s="12"/>
      <c r="I647" s="12"/>
      <c r="J647" s="12"/>
      <c r="K647" s="12"/>
      <c r="L647" s="12"/>
      <c r="M647" s="49"/>
      <c r="N647" s="49"/>
      <c r="O647" s="12"/>
      <c r="P647" s="12"/>
      <c r="Q647" s="12"/>
      <c r="R647" s="12"/>
      <c r="S647" s="12"/>
    </row>
    <row r="648" spans="1:19" s="1" customFormat="1" x14ac:dyDescent="0.4">
      <c r="A648" s="12"/>
      <c r="B648" s="12"/>
      <c r="C648" s="42"/>
      <c r="D648" s="12"/>
      <c r="E648" s="12"/>
      <c r="F648" s="12"/>
      <c r="G648" s="12"/>
      <c r="H648" s="12"/>
      <c r="I648" s="12"/>
      <c r="J648" s="12"/>
      <c r="K648" s="12"/>
      <c r="L648" s="12"/>
      <c r="M648" s="49"/>
      <c r="N648" s="49"/>
      <c r="O648" s="12"/>
      <c r="P648" s="12"/>
      <c r="Q648" s="12"/>
      <c r="R648" s="12"/>
      <c r="S648" s="12"/>
    </row>
    <row r="649" spans="1:19" s="1" customFormat="1" x14ac:dyDescent="0.4">
      <c r="A649" s="12"/>
      <c r="B649" s="12"/>
      <c r="C649" s="42"/>
      <c r="D649" s="12"/>
      <c r="E649" s="12"/>
      <c r="F649" s="12"/>
      <c r="G649" s="12"/>
      <c r="H649" s="12"/>
      <c r="I649" s="12"/>
      <c r="J649" s="12"/>
      <c r="K649" s="12"/>
      <c r="L649" s="12"/>
      <c r="M649" s="49"/>
      <c r="N649" s="49"/>
      <c r="O649" s="12"/>
      <c r="P649" s="12"/>
      <c r="Q649" s="12"/>
      <c r="R649" s="12"/>
      <c r="S649" s="12"/>
    </row>
    <row r="650" spans="1:19" s="1" customFormat="1" x14ac:dyDescent="0.4">
      <c r="A650" s="12"/>
      <c r="B650" s="12"/>
      <c r="C650" s="42"/>
      <c r="D650" s="12"/>
      <c r="E650" s="12"/>
      <c r="F650" s="12"/>
      <c r="G650" s="12"/>
      <c r="H650" s="12"/>
      <c r="I650" s="12"/>
      <c r="J650" s="12"/>
      <c r="K650" s="12"/>
      <c r="L650" s="12"/>
      <c r="M650" s="49"/>
      <c r="N650" s="49"/>
      <c r="O650" s="12"/>
      <c r="P650" s="12"/>
      <c r="Q650" s="12"/>
      <c r="R650" s="12"/>
      <c r="S650" s="12"/>
    </row>
    <row r="651" spans="1:19" s="1" customFormat="1" x14ac:dyDescent="0.4">
      <c r="A651" s="12"/>
      <c r="B651" s="12"/>
      <c r="C651" s="42"/>
      <c r="D651" s="12"/>
      <c r="E651" s="12"/>
      <c r="F651" s="12"/>
      <c r="G651" s="12"/>
      <c r="H651" s="12"/>
      <c r="I651" s="12"/>
      <c r="J651" s="12"/>
      <c r="K651" s="12"/>
      <c r="L651" s="12"/>
      <c r="M651" s="49"/>
      <c r="N651" s="49"/>
      <c r="O651" s="12"/>
      <c r="P651" s="12"/>
      <c r="Q651" s="12"/>
      <c r="R651" s="12"/>
      <c r="S651" s="12"/>
    </row>
    <row r="652" spans="1:19" s="1" customFormat="1" x14ac:dyDescent="0.4">
      <c r="A652" s="12"/>
      <c r="B652" s="12"/>
      <c r="C652" s="42"/>
      <c r="D652" s="12"/>
      <c r="E652" s="12"/>
      <c r="F652" s="12"/>
      <c r="G652" s="12"/>
      <c r="H652" s="12"/>
      <c r="I652" s="12"/>
      <c r="J652" s="12"/>
      <c r="K652" s="12"/>
      <c r="L652" s="12"/>
      <c r="M652" s="49"/>
      <c r="N652" s="49"/>
      <c r="O652" s="12"/>
      <c r="P652" s="12"/>
      <c r="Q652" s="12"/>
      <c r="R652" s="12"/>
      <c r="S652" s="12"/>
    </row>
    <row r="653" spans="1:19" s="1" customFormat="1" x14ac:dyDescent="0.4">
      <c r="A653" s="12"/>
      <c r="B653" s="12"/>
      <c r="C653" s="42"/>
      <c r="D653" s="12"/>
      <c r="E653" s="12"/>
      <c r="F653" s="12"/>
      <c r="G653" s="12"/>
      <c r="H653" s="12"/>
      <c r="I653" s="12"/>
      <c r="J653" s="12"/>
      <c r="K653" s="12"/>
      <c r="L653" s="12"/>
      <c r="M653" s="49"/>
      <c r="N653" s="49"/>
      <c r="O653" s="12"/>
      <c r="P653" s="12"/>
      <c r="Q653" s="12"/>
      <c r="R653" s="12"/>
      <c r="S653" s="12"/>
    </row>
    <row r="654" spans="1:19" s="1" customFormat="1" x14ac:dyDescent="0.4">
      <c r="A654" s="12"/>
      <c r="B654" s="12"/>
      <c r="C654" s="42"/>
      <c r="D654" s="12"/>
      <c r="E654" s="12"/>
      <c r="F654" s="12"/>
      <c r="G654" s="12"/>
      <c r="H654" s="12"/>
      <c r="I654" s="12"/>
      <c r="J654" s="12"/>
      <c r="K654" s="12"/>
      <c r="L654" s="12"/>
      <c r="M654" s="49"/>
      <c r="N654" s="49"/>
      <c r="O654" s="12"/>
      <c r="P654" s="12"/>
      <c r="Q654" s="12"/>
      <c r="R654" s="12"/>
      <c r="S654" s="12"/>
    </row>
    <row r="655" spans="1:19" s="1" customFormat="1" x14ac:dyDescent="0.4">
      <c r="A655" s="12"/>
      <c r="B655" s="12"/>
      <c r="C655" s="42"/>
      <c r="D655" s="12"/>
      <c r="E655" s="12"/>
      <c r="F655" s="12"/>
      <c r="G655" s="12"/>
      <c r="H655" s="12"/>
      <c r="I655" s="12"/>
      <c r="J655" s="12"/>
      <c r="K655" s="12"/>
      <c r="L655" s="12"/>
      <c r="M655" s="49"/>
      <c r="N655" s="49"/>
      <c r="O655" s="12"/>
      <c r="P655" s="12"/>
      <c r="Q655" s="12"/>
      <c r="R655" s="12"/>
      <c r="S655" s="12"/>
    </row>
    <row r="656" spans="1:19" s="1" customFormat="1" x14ac:dyDescent="0.4">
      <c r="A656" s="12"/>
      <c r="B656" s="12"/>
      <c r="C656" s="42"/>
      <c r="D656" s="12"/>
      <c r="E656" s="12"/>
      <c r="F656" s="12"/>
      <c r="G656" s="12"/>
      <c r="H656" s="12"/>
      <c r="I656" s="12"/>
      <c r="J656" s="12"/>
      <c r="K656" s="12"/>
      <c r="L656" s="12"/>
      <c r="M656" s="49"/>
      <c r="N656" s="49"/>
      <c r="O656" s="12"/>
      <c r="P656" s="12"/>
      <c r="Q656" s="12"/>
      <c r="R656" s="12"/>
      <c r="S656" s="12"/>
    </row>
    <row r="657" spans="1:19" s="1" customFormat="1" x14ac:dyDescent="0.4">
      <c r="A657" s="12"/>
      <c r="B657" s="12"/>
      <c r="C657" s="42"/>
      <c r="D657" s="12"/>
      <c r="E657" s="12"/>
      <c r="F657" s="12"/>
      <c r="G657" s="12"/>
      <c r="H657" s="12"/>
      <c r="I657" s="12"/>
      <c r="J657" s="12"/>
      <c r="K657" s="12"/>
      <c r="L657" s="12"/>
      <c r="M657" s="49"/>
      <c r="N657" s="49"/>
      <c r="O657" s="12"/>
      <c r="P657" s="12"/>
      <c r="Q657" s="12"/>
      <c r="R657" s="12"/>
      <c r="S657" s="12"/>
    </row>
    <row r="658" spans="1:19" s="1" customFormat="1" x14ac:dyDescent="0.4">
      <c r="A658" s="12"/>
      <c r="B658" s="12"/>
      <c r="C658" s="42"/>
      <c r="D658" s="12"/>
      <c r="E658" s="12"/>
      <c r="F658" s="12"/>
      <c r="G658" s="12"/>
      <c r="H658" s="12"/>
      <c r="I658" s="12"/>
      <c r="J658" s="12"/>
      <c r="K658" s="12"/>
      <c r="L658" s="12"/>
      <c r="M658" s="49"/>
      <c r="N658" s="49"/>
      <c r="O658" s="12"/>
      <c r="P658" s="12"/>
      <c r="Q658" s="12"/>
      <c r="R658" s="12"/>
      <c r="S658" s="12"/>
    </row>
    <row r="659" spans="1:19" s="1" customFormat="1" x14ac:dyDescent="0.4">
      <c r="A659" s="12"/>
      <c r="B659" s="12"/>
      <c r="C659" s="42"/>
      <c r="D659" s="12"/>
      <c r="E659" s="12"/>
      <c r="F659" s="12"/>
      <c r="G659" s="12"/>
      <c r="H659" s="12"/>
      <c r="I659" s="12"/>
      <c r="J659" s="12"/>
      <c r="K659" s="12"/>
      <c r="L659" s="12"/>
      <c r="M659" s="49"/>
      <c r="N659" s="49"/>
      <c r="O659" s="12"/>
      <c r="P659" s="12"/>
      <c r="Q659" s="12"/>
      <c r="R659" s="12"/>
      <c r="S659" s="12"/>
    </row>
    <row r="660" spans="1:19" s="1" customFormat="1" x14ac:dyDescent="0.4">
      <c r="A660" s="12"/>
      <c r="B660" s="12"/>
      <c r="C660" s="42"/>
      <c r="D660" s="12"/>
      <c r="E660" s="12"/>
      <c r="F660" s="12"/>
      <c r="G660" s="12"/>
      <c r="H660" s="12"/>
      <c r="I660" s="12"/>
      <c r="J660" s="12"/>
      <c r="K660" s="12"/>
      <c r="L660" s="12"/>
      <c r="M660" s="49"/>
      <c r="N660" s="49"/>
      <c r="O660" s="12"/>
      <c r="P660" s="12"/>
      <c r="Q660" s="12"/>
      <c r="R660" s="12"/>
      <c r="S660" s="12"/>
    </row>
    <row r="661" spans="1:19" s="1" customFormat="1" x14ac:dyDescent="0.4">
      <c r="A661" s="12"/>
      <c r="B661" s="12"/>
      <c r="C661" s="42"/>
      <c r="D661" s="12"/>
      <c r="E661" s="12"/>
      <c r="F661" s="12"/>
      <c r="G661" s="12"/>
      <c r="H661" s="12"/>
      <c r="I661" s="12"/>
      <c r="J661" s="12"/>
      <c r="K661" s="12"/>
      <c r="L661" s="12"/>
      <c r="M661" s="49"/>
      <c r="N661" s="49"/>
      <c r="O661" s="12"/>
      <c r="P661" s="12"/>
      <c r="Q661" s="12"/>
      <c r="R661" s="12"/>
      <c r="S661" s="12"/>
    </row>
    <row r="662" spans="1:19" s="1" customFormat="1" x14ac:dyDescent="0.4">
      <c r="A662" s="12"/>
      <c r="B662" s="12"/>
      <c r="C662" s="42"/>
      <c r="D662" s="12"/>
      <c r="E662" s="12"/>
      <c r="F662" s="12"/>
      <c r="G662" s="12"/>
      <c r="H662" s="12"/>
      <c r="I662" s="12"/>
      <c r="J662" s="12"/>
      <c r="K662" s="12"/>
      <c r="L662" s="12"/>
      <c r="M662" s="49"/>
      <c r="N662" s="49"/>
      <c r="O662" s="12"/>
      <c r="P662" s="12"/>
      <c r="Q662" s="12"/>
      <c r="R662" s="12"/>
      <c r="S662" s="12"/>
    </row>
    <row r="663" spans="1:19" s="1" customFormat="1" x14ac:dyDescent="0.4">
      <c r="A663" s="12"/>
      <c r="B663" s="12"/>
      <c r="C663" s="42"/>
      <c r="D663" s="12"/>
      <c r="E663" s="12"/>
      <c r="F663" s="12"/>
      <c r="G663" s="12"/>
      <c r="H663" s="12"/>
      <c r="I663" s="12"/>
      <c r="J663" s="12"/>
      <c r="K663" s="12"/>
      <c r="L663" s="12"/>
      <c r="M663" s="49"/>
      <c r="N663" s="49"/>
      <c r="O663" s="12"/>
      <c r="P663" s="12"/>
      <c r="Q663" s="12"/>
      <c r="R663" s="12"/>
      <c r="S663" s="12"/>
    </row>
    <row r="664" spans="1:19" s="1" customFormat="1" x14ac:dyDescent="0.4">
      <c r="A664" s="12"/>
      <c r="B664" s="12"/>
      <c r="C664" s="42"/>
      <c r="D664" s="12"/>
      <c r="E664" s="12"/>
      <c r="F664" s="12"/>
      <c r="G664" s="12"/>
      <c r="H664" s="12"/>
      <c r="I664" s="12"/>
      <c r="J664" s="12"/>
      <c r="K664" s="12"/>
      <c r="L664" s="12"/>
      <c r="M664" s="49"/>
      <c r="N664" s="49"/>
      <c r="O664" s="12"/>
      <c r="P664" s="12"/>
      <c r="Q664" s="12"/>
      <c r="R664" s="12"/>
      <c r="S664" s="12"/>
    </row>
    <row r="665" spans="1:19" s="1" customFormat="1" x14ac:dyDescent="0.4">
      <c r="A665" s="12"/>
      <c r="B665" s="12"/>
      <c r="C665" s="42"/>
      <c r="D665" s="12"/>
      <c r="E665" s="12"/>
      <c r="F665" s="12"/>
      <c r="G665" s="12"/>
      <c r="H665" s="12"/>
      <c r="I665" s="12"/>
      <c r="J665" s="12"/>
      <c r="K665" s="12"/>
      <c r="L665" s="12"/>
      <c r="M665" s="49"/>
      <c r="N665" s="49"/>
      <c r="O665" s="12"/>
      <c r="P665" s="12"/>
      <c r="Q665" s="12"/>
      <c r="R665" s="12"/>
      <c r="S665" s="12"/>
    </row>
    <row r="666" spans="1:19" s="1" customFormat="1" x14ac:dyDescent="0.4">
      <c r="A666" s="12"/>
      <c r="B666" s="12"/>
      <c r="C666" s="42"/>
      <c r="D666" s="12"/>
      <c r="E666" s="12"/>
      <c r="F666" s="12"/>
      <c r="G666" s="12"/>
      <c r="H666" s="12"/>
      <c r="I666" s="12"/>
      <c r="J666" s="12"/>
      <c r="K666" s="12"/>
      <c r="L666" s="12"/>
      <c r="M666" s="49"/>
      <c r="N666" s="49"/>
      <c r="O666" s="12"/>
      <c r="P666" s="12"/>
      <c r="Q666" s="12"/>
      <c r="R666" s="12"/>
      <c r="S666" s="12"/>
    </row>
    <row r="667" spans="1:19" s="1" customFormat="1" x14ac:dyDescent="0.4">
      <c r="A667" s="12"/>
      <c r="B667" s="12"/>
      <c r="C667" s="42"/>
      <c r="D667" s="12"/>
      <c r="E667" s="12"/>
      <c r="F667" s="12"/>
      <c r="G667" s="12"/>
      <c r="H667" s="12"/>
      <c r="I667" s="12"/>
      <c r="J667" s="12"/>
      <c r="K667" s="12"/>
      <c r="L667" s="12"/>
      <c r="M667" s="49"/>
      <c r="N667" s="49"/>
      <c r="O667" s="12"/>
      <c r="P667" s="12"/>
      <c r="Q667" s="12"/>
      <c r="R667" s="12"/>
      <c r="S667" s="12"/>
    </row>
    <row r="668" spans="1:19" s="1" customFormat="1" x14ac:dyDescent="0.4">
      <c r="A668" s="12"/>
      <c r="B668" s="12"/>
      <c r="C668" s="42"/>
      <c r="D668" s="12"/>
      <c r="E668" s="12"/>
      <c r="F668" s="12"/>
      <c r="G668" s="12"/>
      <c r="H668" s="12"/>
      <c r="I668" s="12"/>
      <c r="J668" s="12"/>
      <c r="K668" s="12"/>
      <c r="L668" s="12"/>
      <c r="M668" s="49"/>
      <c r="N668" s="49"/>
      <c r="O668" s="12"/>
      <c r="P668" s="12"/>
      <c r="Q668" s="12"/>
      <c r="R668" s="12"/>
      <c r="S668" s="12"/>
    </row>
    <row r="669" spans="1:19" s="1" customFormat="1" x14ac:dyDescent="0.4">
      <c r="A669" s="12"/>
      <c r="B669" s="12"/>
      <c r="C669" s="42"/>
      <c r="D669" s="12"/>
      <c r="E669" s="12"/>
      <c r="F669" s="12"/>
      <c r="G669" s="12"/>
      <c r="H669" s="12"/>
      <c r="I669" s="12"/>
      <c r="J669" s="12"/>
      <c r="K669" s="12"/>
      <c r="L669" s="12"/>
      <c r="M669" s="49"/>
      <c r="N669" s="49"/>
      <c r="O669" s="12"/>
      <c r="P669" s="12"/>
      <c r="Q669" s="12"/>
      <c r="R669" s="12"/>
      <c r="S669" s="12"/>
    </row>
    <row r="670" spans="1:19" s="1" customFormat="1" x14ac:dyDescent="0.4">
      <c r="A670" s="12"/>
      <c r="B670" s="12"/>
      <c r="C670" s="42"/>
      <c r="D670" s="12"/>
      <c r="E670" s="12"/>
      <c r="F670" s="12"/>
      <c r="G670" s="12"/>
      <c r="H670" s="12"/>
      <c r="I670" s="12"/>
      <c r="J670" s="12"/>
      <c r="K670" s="12"/>
      <c r="L670" s="12"/>
      <c r="M670" s="49"/>
      <c r="N670" s="49"/>
      <c r="O670" s="12"/>
      <c r="P670" s="12"/>
      <c r="Q670" s="12"/>
      <c r="R670" s="12"/>
      <c r="S670" s="12"/>
    </row>
    <row r="671" spans="1:19" s="1" customFormat="1" x14ac:dyDescent="0.4">
      <c r="A671" s="12"/>
      <c r="B671" s="12"/>
      <c r="C671" s="42"/>
      <c r="D671" s="12"/>
      <c r="E671" s="12"/>
      <c r="F671" s="12"/>
      <c r="G671" s="12"/>
      <c r="H671" s="12"/>
      <c r="I671" s="12"/>
      <c r="J671" s="12"/>
      <c r="K671" s="12"/>
      <c r="L671" s="12"/>
      <c r="M671" s="49"/>
      <c r="N671" s="49"/>
      <c r="O671" s="12"/>
      <c r="P671" s="12"/>
      <c r="Q671" s="12"/>
      <c r="R671" s="12"/>
      <c r="S671" s="12"/>
    </row>
    <row r="672" spans="1:19" s="1" customFormat="1" x14ac:dyDescent="0.4">
      <c r="A672" s="12"/>
      <c r="B672" s="12"/>
      <c r="C672" s="42"/>
      <c r="D672" s="12"/>
      <c r="E672" s="12"/>
      <c r="F672" s="12"/>
      <c r="G672" s="12"/>
      <c r="H672" s="12"/>
      <c r="I672" s="12"/>
      <c r="J672" s="12"/>
      <c r="K672" s="12"/>
      <c r="L672" s="12"/>
      <c r="M672" s="49"/>
      <c r="N672" s="49"/>
      <c r="O672" s="12"/>
      <c r="P672" s="12"/>
      <c r="Q672" s="12"/>
      <c r="R672" s="12"/>
      <c r="S672" s="12"/>
    </row>
    <row r="673" spans="1:19" s="1" customFormat="1" x14ac:dyDescent="0.4">
      <c r="A673" s="12"/>
      <c r="B673" s="12"/>
      <c r="C673" s="42"/>
      <c r="D673" s="12"/>
      <c r="E673" s="12"/>
      <c r="F673" s="12"/>
      <c r="G673" s="12"/>
      <c r="H673" s="12"/>
      <c r="I673" s="12"/>
      <c r="J673" s="12"/>
      <c r="K673" s="12"/>
      <c r="L673" s="12"/>
      <c r="M673" s="49"/>
      <c r="N673" s="49"/>
      <c r="O673" s="12"/>
      <c r="P673" s="12"/>
      <c r="Q673" s="12"/>
      <c r="R673" s="12"/>
      <c r="S673" s="12"/>
    </row>
    <row r="674" spans="1:19" s="1" customFormat="1" x14ac:dyDescent="0.4">
      <c r="A674" s="12"/>
      <c r="B674" s="12"/>
      <c r="C674" s="42"/>
      <c r="D674" s="12"/>
      <c r="E674" s="12"/>
      <c r="F674" s="12"/>
      <c r="G674" s="12"/>
      <c r="H674" s="12"/>
      <c r="I674" s="12"/>
      <c r="J674" s="12"/>
      <c r="K674" s="12"/>
      <c r="L674" s="12"/>
      <c r="M674" s="49"/>
      <c r="N674" s="49"/>
      <c r="O674" s="12"/>
      <c r="P674" s="12"/>
      <c r="Q674" s="12"/>
      <c r="R674" s="12"/>
      <c r="S674" s="12"/>
    </row>
    <row r="675" spans="1:19" s="1" customFormat="1" x14ac:dyDescent="0.4">
      <c r="A675" s="12"/>
      <c r="B675" s="12"/>
      <c r="C675" s="42"/>
      <c r="D675" s="12"/>
      <c r="E675" s="12"/>
      <c r="F675" s="12"/>
      <c r="G675" s="12"/>
      <c r="H675" s="12"/>
      <c r="I675" s="12"/>
      <c r="J675" s="12"/>
      <c r="K675" s="12"/>
      <c r="L675" s="12"/>
      <c r="M675" s="49"/>
      <c r="N675" s="49"/>
      <c r="O675" s="12"/>
      <c r="P675" s="12"/>
      <c r="Q675" s="12"/>
      <c r="R675" s="12"/>
      <c r="S675" s="12"/>
    </row>
    <row r="676" spans="1:19" s="1" customFormat="1" x14ac:dyDescent="0.4">
      <c r="A676" s="12"/>
      <c r="B676" s="12"/>
      <c r="C676" s="42"/>
      <c r="D676" s="12"/>
      <c r="E676" s="12"/>
      <c r="F676" s="12"/>
      <c r="G676" s="12"/>
      <c r="H676" s="12"/>
      <c r="I676" s="12"/>
      <c r="J676" s="12"/>
      <c r="K676" s="12"/>
      <c r="L676" s="12"/>
      <c r="M676" s="49"/>
      <c r="N676" s="49"/>
      <c r="O676" s="12"/>
      <c r="P676" s="12"/>
      <c r="Q676" s="12"/>
      <c r="R676" s="12"/>
      <c r="S676" s="12"/>
    </row>
    <row r="677" spans="1:19" s="1" customFormat="1" x14ac:dyDescent="0.4">
      <c r="A677" s="12"/>
      <c r="B677" s="12"/>
      <c r="C677" s="42"/>
      <c r="D677" s="12"/>
      <c r="E677" s="12"/>
      <c r="F677" s="12"/>
      <c r="G677" s="12"/>
      <c r="H677" s="12"/>
      <c r="I677" s="12"/>
      <c r="J677" s="12"/>
      <c r="K677" s="12"/>
      <c r="L677" s="12"/>
      <c r="M677" s="49"/>
      <c r="N677" s="49"/>
      <c r="O677" s="12"/>
      <c r="P677" s="12"/>
      <c r="Q677" s="12"/>
      <c r="R677" s="12"/>
      <c r="S677" s="12"/>
    </row>
    <row r="678" spans="1:19" s="1" customFormat="1" x14ac:dyDescent="0.4">
      <c r="A678" s="12"/>
      <c r="B678" s="12"/>
      <c r="C678" s="42"/>
      <c r="D678" s="12"/>
      <c r="E678" s="12"/>
      <c r="F678" s="12"/>
      <c r="G678" s="12"/>
      <c r="H678" s="12"/>
      <c r="I678" s="12"/>
      <c r="J678" s="12"/>
      <c r="K678" s="12"/>
      <c r="L678" s="12"/>
      <c r="M678" s="49"/>
      <c r="N678" s="49"/>
      <c r="O678" s="12"/>
      <c r="P678" s="12"/>
      <c r="Q678" s="12"/>
      <c r="R678" s="12"/>
      <c r="S678" s="12"/>
    </row>
    <row r="679" spans="1:19" s="1" customFormat="1" x14ac:dyDescent="0.4">
      <c r="A679" s="12"/>
      <c r="B679" s="12"/>
      <c r="C679" s="42"/>
      <c r="D679" s="12"/>
      <c r="E679" s="12"/>
      <c r="F679" s="12"/>
      <c r="G679" s="12"/>
      <c r="H679" s="12"/>
      <c r="I679" s="12"/>
      <c r="J679" s="12"/>
      <c r="K679" s="12"/>
      <c r="L679" s="12"/>
      <c r="M679" s="49"/>
      <c r="N679" s="49"/>
      <c r="O679" s="12"/>
      <c r="P679" s="12"/>
      <c r="Q679" s="12"/>
      <c r="R679" s="12"/>
      <c r="S679" s="12"/>
    </row>
    <row r="680" spans="1:19" s="1" customFormat="1" x14ac:dyDescent="0.4">
      <c r="A680" s="12"/>
      <c r="B680" s="12"/>
      <c r="C680" s="42"/>
      <c r="D680" s="12"/>
      <c r="E680" s="12"/>
      <c r="F680" s="12"/>
      <c r="G680" s="12"/>
      <c r="H680" s="12"/>
      <c r="I680" s="12"/>
      <c r="J680" s="12"/>
      <c r="K680" s="12"/>
      <c r="L680" s="12"/>
      <c r="M680" s="49"/>
      <c r="N680" s="49"/>
      <c r="O680" s="12"/>
      <c r="P680" s="12"/>
      <c r="Q680" s="12"/>
      <c r="R680" s="12"/>
      <c r="S680" s="12"/>
    </row>
    <row r="681" spans="1:19" s="1" customFormat="1" x14ac:dyDescent="0.4">
      <c r="A681" s="12"/>
      <c r="B681" s="12"/>
      <c r="C681" s="42"/>
      <c r="D681" s="12"/>
      <c r="E681" s="12"/>
      <c r="F681" s="12"/>
      <c r="G681" s="12"/>
      <c r="H681" s="12"/>
      <c r="I681" s="12"/>
      <c r="J681" s="12"/>
      <c r="K681" s="12"/>
      <c r="L681" s="12"/>
      <c r="M681" s="49"/>
      <c r="N681" s="49"/>
      <c r="O681" s="12"/>
      <c r="P681" s="12"/>
      <c r="Q681" s="12"/>
      <c r="R681" s="12"/>
      <c r="S681" s="12"/>
    </row>
    <row r="682" spans="1:19" s="1" customFormat="1" x14ac:dyDescent="0.4">
      <c r="A682" s="12"/>
      <c r="B682" s="12"/>
      <c r="C682" s="42"/>
      <c r="D682" s="12"/>
      <c r="E682" s="12"/>
      <c r="F682" s="12"/>
      <c r="G682" s="12"/>
      <c r="H682" s="12"/>
      <c r="I682" s="12"/>
      <c r="J682" s="12"/>
      <c r="K682" s="12"/>
      <c r="L682" s="12"/>
      <c r="M682" s="49"/>
      <c r="N682" s="49"/>
      <c r="O682" s="12"/>
      <c r="P682" s="12"/>
      <c r="Q682" s="12"/>
      <c r="R682" s="12"/>
      <c r="S682" s="12"/>
    </row>
    <row r="683" spans="1:19" s="1" customFormat="1" x14ac:dyDescent="0.4">
      <c r="A683" s="12"/>
      <c r="B683" s="12"/>
      <c r="C683" s="42"/>
      <c r="D683" s="12"/>
      <c r="E683" s="12"/>
      <c r="F683" s="12"/>
      <c r="G683" s="12"/>
      <c r="H683" s="12"/>
      <c r="I683" s="12"/>
      <c r="J683" s="12"/>
      <c r="K683" s="12"/>
      <c r="L683" s="12"/>
      <c r="M683" s="49"/>
      <c r="N683" s="49"/>
      <c r="O683" s="12"/>
      <c r="P683" s="12"/>
      <c r="Q683" s="12"/>
      <c r="R683" s="12"/>
      <c r="S683" s="12"/>
    </row>
    <row r="684" spans="1:19" s="1" customFormat="1" x14ac:dyDescent="0.4">
      <c r="A684" s="12"/>
      <c r="B684" s="12"/>
      <c r="C684" s="42"/>
      <c r="D684" s="12"/>
      <c r="E684" s="12"/>
      <c r="F684" s="12"/>
      <c r="G684" s="12"/>
      <c r="H684" s="12"/>
      <c r="I684" s="12"/>
      <c r="J684" s="12"/>
      <c r="K684" s="12"/>
      <c r="L684" s="12"/>
      <c r="M684" s="49"/>
      <c r="N684" s="49"/>
      <c r="O684" s="12"/>
      <c r="P684" s="12"/>
      <c r="Q684" s="12"/>
      <c r="R684" s="12"/>
      <c r="S684" s="12"/>
    </row>
    <row r="685" spans="1:19" s="1" customFormat="1" x14ac:dyDescent="0.4">
      <c r="A685" s="12"/>
      <c r="B685" s="12"/>
      <c r="C685" s="42"/>
      <c r="D685" s="12"/>
      <c r="E685" s="12"/>
      <c r="F685" s="12"/>
      <c r="G685" s="12"/>
      <c r="H685" s="12"/>
      <c r="I685" s="12"/>
      <c r="J685" s="12"/>
      <c r="K685" s="12"/>
      <c r="L685" s="12"/>
      <c r="M685" s="49"/>
      <c r="N685" s="49"/>
      <c r="O685" s="12"/>
      <c r="P685" s="12"/>
      <c r="Q685" s="12"/>
      <c r="R685" s="12"/>
      <c r="S685" s="12"/>
    </row>
    <row r="686" spans="1:19" s="1" customFormat="1" x14ac:dyDescent="0.4">
      <c r="A686" s="12"/>
      <c r="B686" s="12"/>
      <c r="C686" s="42"/>
      <c r="D686" s="12"/>
      <c r="E686" s="12"/>
      <c r="F686" s="12"/>
      <c r="G686" s="12"/>
      <c r="H686" s="12"/>
      <c r="I686" s="12"/>
      <c r="J686" s="12"/>
      <c r="K686" s="12"/>
      <c r="L686" s="12"/>
      <c r="M686" s="49"/>
      <c r="N686" s="49"/>
      <c r="O686" s="12"/>
      <c r="P686" s="12"/>
      <c r="Q686" s="12"/>
      <c r="R686" s="12"/>
      <c r="S686" s="12"/>
    </row>
    <row r="687" spans="1:19" s="1" customFormat="1" x14ac:dyDescent="0.4">
      <c r="A687" s="12"/>
      <c r="B687" s="12"/>
      <c r="C687" s="42"/>
      <c r="D687" s="12"/>
      <c r="E687" s="12"/>
      <c r="F687" s="12"/>
      <c r="G687" s="12"/>
      <c r="H687" s="12"/>
      <c r="I687" s="12"/>
      <c r="J687" s="12"/>
      <c r="K687" s="12"/>
      <c r="L687" s="12"/>
      <c r="M687" s="49"/>
      <c r="N687" s="49"/>
      <c r="O687" s="12"/>
      <c r="P687" s="12"/>
      <c r="Q687" s="12"/>
      <c r="R687" s="12"/>
      <c r="S687" s="12"/>
    </row>
    <row r="688" spans="1:19" s="1" customFormat="1" x14ac:dyDescent="0.4">
      <c r="A688" s="12"/>
      <c r="B688" s="12"/>
      <c r="C688" s="42"/>
      <c r="D688" s="12"/>
      <c r="E688" s="12"/>
      <c r="F688" s="12"/>
      <c r="G688" s="12"/>
      <c r="H688" s="12"/>
      <c r="I688" s="12"/>
      <c r="J688" s="12"/>
      <c r="K688" s="12"/>
      <c r="L688" s="12"/>
      <c r="M688" s="49"/>
      <c r="N688" s="49"/>
      <c r="O688" s="12"/>
      <c r="P688" s="12"/>
      <c r="Q688" s="12"/>
      <c r="R688" s="12"/>
      <c r="S688" s="12"/>
    </row>
    <row r="689" spans="1:19" s="1" customFormat="1" x14ac:dyDescent="0.4">
      <c r="A689" s="12"/>
      <c r="B689" s="12"/>
      <c r="C689" s="42"/>
      <c r="D689" s="12"/>
      <c r="E689" s="12"/>
      <c r="F689" s="12"/>
      <c r="G689" s="12"/>
      <c r="H689" s="12"/>
      <c r="I689" s="12"/>
      <c r="J689" s="12"/>
      <c r="K689" s="12"/>
      <c r="L689" s="12"/>
      <c r="M689" s="49"/>
      <c r="N689" s="49"/>
      <c r="O689" s="12"/>
      <c r="P689" s="12"/>
      <c r="Q689" s="12"/>
      <c r="R689" s="12"/>
      <c r="S689" s="12"/>
    </row>
    <row r="690" spans="1:19" s="1" customFormat="1" x14ac:dyDescent="0.4">
      <c r="A690" s="12"/>
      <c r="B690" s="12"/>
      <c r="C690" s="42"/>
      <c r="D690" s="12"/>
      <c r="E690" s="12"/>
      <c r="F690" s="12"/>
      <c r="G690" s="12"/>
      <c r="H690" s="12"/>
      <c r="I690" s="12"/>
      <c r="J690" s="12"/>
      <c r="K690" s="12"/>
      <c r="L690" s="12"/>
      <c r="M690" s="49"/>
      <c r="N690" s="49"/>
      <c r="O690" s="12"/>
      <c r="P690" s="12"/>
      <c r="Q690" s="12"/>
      <c r="R690" s="12"/>
      <c r="S690" s="12"/>
    </row>
    <row r="691" spans="1:19" s="1" customFormat="1" x14ac:dyDescent="0.4">
      <c r="A691" s="12"/>
      <c r="B691" s="12"/>
      <c r="C691" s="42"/>
      <c r="D691" s="12"/>
      <c r="E691" s="12"/>
      <c r="F691" s="12"/>
      <c r="G691" s="12"/>
      <c r="H691" s="12"/>
      <c r="I691" s="12"/>
      <c r="J691" s="12"/>
      <c r="K691" s="12"/>
      <c r="L691" s="12"/>
      <c r="M691" s="49"/>
      <c r="N691" s="49"/>
      <c r="O691" s="12"/>
      <c r="P691" s="12"/>
      <c r="Q691" s="12"/>
      <c r="R691" s="12"/>
      <c r="S691" s="12"/>
    </row>
    <row r="692" spans="1:19" s="1" customFormat="1" x14ac:dyDescent="0.4">
      <c r="A692" s="12"/>
      <c r="B692" s="12"/>
      <c r="C692" s="42"/>
      <c r="D692" s="12"/>
      <c r="E692" s="12"/>
      <c r="F692" s="12"/>
      <c r="G692" s="12"/>
      <c r="H692" s="12"/>
      <c r="I692" s="12"/>
      <c r="J692" s="12"/>
      <c r="K692" s="12"/>
      <c r="L692" s="12"/>
      <c r="M692" s="49"/>
      <c r="N692" s="49"/>
      <c r="O692" s="12"/>
      <c r="P692" s="12"/>
      <c r="Q692" s="12"/>
      <c r="R692" s="12"/>
      <c r="S692" s="12"/>
    </row>
    <row r="693" spans="1:19" s="1" customFormat="1" x14ac:dyDescent="0.4">
      <c r="A693" s="12"/>
      <c r="B693" s="12"/>
      <c r="C693" s="42"/>
      <c r="D693" s="12"/>
      <c r="E693" s="12"/>
      <c r="F693" s="12"/>
      <c r="G693" s="12"/>
      <c r="H693" s="12"/>
      <c r="I693" s="12"/>
      <c r="J693" s="12"/>
      <c r="K693" s="12"/>
      <c r="L693" s="12"/>
      <c r="M693" s="49"/>
      <c r="N693" s="49"/>
      <c r="O693" s="12"/>
      <c r="P693" s="12"/>
      <c r="Q693" s="12"/>
      <c r="R693" s="12"/>
      <c r="S693" s="12"/>
    </row>
    <row r="694" spans="1:19" s="1" customFormat="1" x14ac:dyDescent="0.4">
      <c r="A694" s="12"/>
      <c r="B694" s="12"/>
      <c r="C694" s="42"/>
      <c r="D694" s="12"/>
      <c r="E694" s="12"/>
      <c r="F694" s="12"/>
      <c r="G694" s="12"/>
      <c r="H694" s="12"/>
      <c r="I694" s="12"/>
      <c r="J694" s="12"/>
      <c r="K694" s="12"/>
      <c r="L694" s="12"/>
      <c r="M694" s="49"/>
      <c r="N694" s="49"/>
      <c r="O694" s="12"/>
      <c r="P694" s="12"/>
      <c r="Q694" s="12"/>
      <c r="R694" s="12"/>
      <c r="S694" s="12"/>
    </row>
    <row r="695" spans="1:19" s="1" customFormat="1" x14ac:dyDescent="0.4">
      <c r="A695" s="12"/>
      <c r="B695" s="12"/>
      <c r="C695" s="42"/>
      <c r="D695" s="12"/>
      <c r="E695" s="12"/>
      <c r="F695" s="12"/>
      <c r="G695" s="12"/>
      <c r="H695" s="12"/>
      <c r="I695" s="12"/>
      <c r="J695" s="12"/>
      <c r="K695" s="12"/>
      <c r="L695" s="12"/>
      <c r="M695" s="49"/>
      <c r="N695" s="49"/>
      <c r="O695" s="12"/>
      <c r="P695" s="12"/>
      <c r="Q695" s="12"/>
      <c r="R695" s="12"/>
      <c r="S695" s="12"/>
    </row>
    <row r="696" spans="1:19" s="1" customFormat="1" x14ac:dyDescent="0.4">
      <c r="A696" s="12"/>
      <c r="B696" s="12"/>
      <c r="C696" s="42"/>
      <c r="D696" s="12"/>
      <c r="E696" s="12"/>
      <c r="F696" s="12"/>
      <c r="G696" s="12"/>
      <c r="H696" s="12"/>
      <c r="I696" s="12"/>
      <c r="J696" s="12"/>
      <c r="K696" s="12"/>
      <c r="L696" s="12"/>
      <c r="M696" s="49"/>
      <c r="N696" s="49"/>
      <c r="O696" s="12"/>
      <c r="P696" s="12"/>
      <c r="Q696" s="12"/>
      <c r="R696" s="12"/>
      <c r="S696" s="12"/>
    </row>
    <row r="697" spans="1:19" s="1" customFormat="1" x14ac:dyDescent="0.4">
      <c r="A697" s="12"/>
      <c r="B697" s="12"/>
      <c r="C697" s="42"/>
      <c r="D697" s="12"/>
      <c r="E697" s="12"/>
      <c r="F697" s="12"/>
      <c r="G697" s="12"/>
      <c r="H697" s="12"/>
      <c r="I697" s="12"/>
      <c r="J697" s="12"/>
      <c r="K697" s="12"/>
      <c r="L697" s="12"/>
      <c r="M697" s="49"/>
      <c r="N697" s="49"/>
      <c r="O697" s="12"/>
      <c r="P697" s="12"/>
      <c r="Q697" s="12"/>
      <c r="R697" s="12"/>
      <c r="S697" s="12"/>
    </row>
    <row r="698" spans="1:19" s="1" customFormat="1" x14ac:dyDescent="0.4">
      <c r="A698" s="12"/>
      <c r="B698" s="12"/>
      <c r="C698" s="42"/>
      <c r="D698" s="12"/>
      <c r="E698" s="12"/>
      <c r="F698" s="12"/>
      <c r="G698" s="12"/>
      <c r="H698" s="12"/>
      <c r="I698" s="12"/>
      <c r="J698" s="12"/>
      <c r="K698" s="12"/>
      <c r="L698" s="12"/>
      <c r="M698" s="49"/>
      <c r="N698" s="49"/>
      <c r="O698" s="12"/>
      <c r="P698" s="12"/>
      <c r="Q698" s="12"/>
      <c r="R698" s="12"/>
      <c r="S698" s="12"/>
    </row>
    <row r="699" spans="1:19" s="1" customFormat="1" x14ac:dyDescent="0.4">
      <c r="A699" s="12"/>
      <c r="B699" s="12"/>
      <c r="C699" s="42"/>
      <c r="D699" s="12"/>
      <c r="E699" s="12"/>
      <c r="F699" s="12"/>
      <c r="G699" s="12"/>
      <c r="H699" s="12"/>
      <c r="I699" s="12"/>
      <c r="J699" s="12"/>
      <c r="K699" s="12"/>
      <c r="L699" s="12"/>
      <c r="M699" s="49"/>
      <c r="N699" s="49"/>
      <c r="O699" s="12"/>
      <c r="P699" s="12"/>
      <c r="Q699" s="12"/>
      <c r="R699" s="12"/>
      <c r="S699" s="12"/>
    </row>
    <row r="700" spans="1:19" s="1" customFormat="1" x14ac:dyDescent="0.4">
      <c r="A700" s="12"/>
      <c r="B700" s="12"/>
      <c r="C700" s="42"/>
      <c r="D700" s="12"/>
      <c r="E700" s="12"/>
      <c r="F700" s="12"/>
      <c r="G700" s="12"/>
      <c r="H700" s="12"/>
      <c r="I700" s="12"/>
      <c r="J700" s="12"/>
      <c r="K700" s="12"/>
      <c r="L700" s="12"/>
      <c r="M700" s="49"/>
      <c r="N700" s="49"/>
      <c r="O700" s="12"/>
      <c r="P700" s="12"/>
      <c r="Q700" s="12"/>
      <c r="R700" s="12"/>
      <c r="S700" s="12"/>
    </row>
    <row r="701" spans="1:19" s="1" customFormat="1" x14ac:dyDescent="0.4">
      <c r="A701" s="12"/>
      <c r="B701" s="12"/>
      <c r="C701" s="42"/>
      <c r="D701" s="12"/>
      <c r="E701" s="12"/>
      <c r="F701" s="12"/>
      <c r="G701" s="12"/>
      <c r="H701" s="12"/>
      <c r="I701" s="12"/>
      <c r="J701" s="12"/>
      <c r="K701" s="12"/>
      <c r="L701" s="12"/>
      <c r="M701" s="49"/>
      <c r="N701" s="49"/>
      <c r="O701" s="12"/>
      <c r="P701" s="12"/>
      <c r="Q701" s="12"/>
      <c r="R701" s="12"/>
      <c r="S701" s="12"/>
    </row>
    <row r="702" spans="1:19" s="1" customFormat="1" x14ac:dyDescent="0.4">
      <c r="A702" s="12"/>
      <c r="B702" s="12"/>
      <c r="C702" s="42"/>
      <c r="D702" s="12"/>
      <c r="E702" s="12"/>
      <c r="F702" s="12"/>
      <c r="G702" s="12"/>
      <c r="H702" s="12"/>
      <c r="I702" s="12"/>
      <c r="J702" s="12"/>
      <c r="K702" s="12"/>
      <c r="L702" s="12"/>
      <c r="M702" s="49"/>
      <c r="N702" s="49"/>
      <c r="O702" s="12"/>
      <c r="P702" s="12"/>
      <c r="Q702" s="12"/>
      <c r="R702" s="12"/>
      <c r="S702" s="12"/>
    </row>
    <row r="703" spans="1:19" s="1" customFormat="1" x14ac:dyDescent="0.4">
      <c r="A703" s="12"/>
      <c r="B703" s="12"/>
      <c r="C703" s="42"/>
      <c r="D703" s="12"/>
      <c r="E703" s="12"/>
      <c r="F703" s="12"/>
      <c r="G703" s="12"/>
      <c r="H703" s="12"/>
      <c r="I703" s="12"/>
      <c r="J703" s="12"/>
      <c r="K703" s="12"/>
      <c r="L703" s="12"/>
      <c r="M703" s="49"/>
      <c r="N703" s="49"/>
      <c r="O703" s="12"/>
      <c r="P703" s="12"/>
      <c r="Q703" s="12"/>
      <c r="R703" s="12"/>
      <c r="S703" s="12"/>
    </row>
    <row r="704" spans="1:19" s="1" customFormat="1" x14ac:dyDescent="0.4">
      <c r="A704" s="12"/>
      <c r="B704" s="12"/>
      <c r="C704" s="42"/>
      <c r="D704" s="12"/>
      <c r="E704" s="12"/>
      <c r="F704" s="12"/>
      <c r="G704" s="12"/>
      <c r="H704" s="12"/>
      <c r="I704" s="12"/>
      <c r="J704" s="12"/>
      <c r="K704" s="12"/>
      <c r="L704" s="12"/>
      <c r="M704" s="49"/>
      <c r="N704" s="49"/>
      <c r="O704" s="12"/>
      <c r="P704" s="12"/>
      <c r="Q704" s="12"/>
      <c r="R704" s="12"/>
      <c r="S704" s="12"/>
    </row>
    <row r="705" spans="1:19" s="1" customFormat="1" x14ac:dyDescent="0.4">
      <c r="A705" s="12"/>
      <c r="B705" s="12"/>
      <c r="C705" s="42"/>
      <c r="D705" s="12"/>
      <c r="E705" s="12"/>
      <c r="F705" s="12"/>
      <c r="G705" s="12"/>
      <c r="H705" s="12"/>
      <c r="I705" s="12"/>
      <c r="J705" s="12"/>
      <c r="K705" s="12"/>
      <c r="L705" s="12"/>
      <c r="M705" s="49"/>
      <c r="N705" s="49"/>
      <c r="O705" s="12"/>
      <c r="P705" s="12"/>
      <c r="Q705" s="12"/>
      <c r="R705" s="12"/>
      <c r="S705" s="12"/>
    </row>
    <row r="706" spans="1:19" s="1" customFormat="1" x14ac:dyDescent="0.4">
      <c r="A706" s="12"/>
      <c r="B706" s="12"/>
      <c r="C706" s="42"/>
      <c r="D706" s="12"/>
      <c r="E706" s="12"/>
      <c r="F706" s="12"/>
      <c r="G706" s="12"/>
      <c r="H706" s="12"/>
      <c r="I706" s="12"/>
      <c r="J706" s="12"/>
      <c r="K706" s="12"/>
      <c r="L706" s="12"/>
      <c r="M706" s="49"/>
      <c r="N706" s="49"/>
      <c r="O706" s="12"/>
      <c r="P706" s="12"/>
      <c r="Q706" s="12"/>
      <c r="R706" s="12"/>
      <c r="S706" s="12"/>
    </row>
    <row r="707" spans="1:19" s="1" customFormat="1" x14ac:dyDescent="0.4">
      <c r="A707" s="12"/>
      <c r="B707" s="12"/>
      <c r="C707" s="42"/>
      <c r="D707" s="12"/>
      <c r="E707" s="12"/>
      <c r="F707" s="12"/>
      <c r="G707" s="12"/>
      <c r="H707" s="12"/>
      <c r="I707" s="12"/>
      <c r="J707" s="12"/>
      <c r="K707" s="12"/>
      <c r="L707" s="12"/>
      <c r="M707" s="49"/>
      <c r="N707" s="49"/>
      <c r="O707" s="12"/>
      <c r="P707" s="12"/>
      <c r="Q707" s="12"/>
      <c r="R707" s="12"/>
      <c r="S707" s="12"/>
    </row>
    <row r="708" spans="1:19" s="1" customFormat="1" x14ac:dyDescent="0.4">
      <c r="A708" s="12"/>
      <c r="B708" s="12"/>
      <c r="C708" s="42"/>
      <c r="D708" s="12"/>
      <c r="E708" s="12"/>
      <c r="F708" s="12"/>
      <c r="G708" s="12"/>
      <c r="H708" s="12"/>
      <c r="I708" s="12"/>
      <c r="J708" s="12"/>
      <c r="K708" s="12"/>
      <c r="L708" s="12"/>
      <c r="M708" s="49"/>
      <c r="N708" s="49"/>
      <c r="O708" s="12"/>
      <c r="P708" s="12"/>
      <c r="Q708" s="12"/>
      <c r="R708" s="12"/>
      <c r="S708" s="12"/>
    </row>
    <row r="709" spans="1:19" s="1" customFormat="1" x14ac:dyDescent="0.4">
      <c r="A709" s="12"/>
      <c r="B709" s="12"/>
      <c r="C709" s="42"/>
      <c r="D709" s="12"/>
      <c r="E709" s="12"/>
      <c r="F709" s="12"/>
      <c r="G709" s="12"/>
      <c r="H709" s="12"/>
      <c r="I709" s="12"/>
      <c r="J709" s="12"/>
      <c r="K709" s="12"/>
      <c r="L709" s="12"/>
      <c r="M709" s="49"/>
      <c r="N709" s="49"/>
      <c r="O709" s="12"/>
      <c r="P709" s="12"/>
      <c r="Q709" s="12"/>
      <c r="R709" s="12"/>
      <c r="S709" s="12"/>
    </row>
    <row r="710" spans="1:19" s="1" customFormat="1" x14ac:dyDescent="0.4">
      <c r="A710" s="12"/>
      <c r="B710" s="12"/>
      <c r="C710" s="42"/>
      <c r="D710" s="12"/>
      <c r="E710" s="12"/>
      <c r="F710" s="12"/>
      <c r="G710" s="12"/>
      <c r="H710" s="12"/>
      <c r="I710" s="12"/>
      <c r="J710" s="12"/>
      <c r="K710" s="12"/>
      <c r="L710" s="12"/>
      <c r="M710" s="49"/>
      <c r="N710" s="49"/>
      <c r="O710" s="12"/>
      <c r="P710" s="12"/>
      <c r="Q710" s="12"/>
      <c r="R710" s="12"/>
      <c r="S710" s="12"/>
    </row>
    <row r="711" spans="1:19" s="1" customFormat="1" x14ac:dyDescent="0.4">
      <c r="A711" s="12"/>
      <c r="B711" s="12"/>
      <c r="C711" s="42"/>
      <c r="D711" s="12"/>
      <c r="E711" s="12"/>
      <c r="F711" s="12"/>
      <c r="G711" s="12"/>
      <c r="H711" s="12"/>
      <c r="I711" s="12"/>
      <c r="J711" s="12"/>
      <c r="K711" s="12"/>
      <c r="L711" s="12"/>
      <c r="M711" s="49"/>
      <c r="N711" s="49"/>
      <c r="O711" s="12"/>
      <c r="P711" s="12"/>
      <c r="Q711" s="12"/>
      <c r="R711" s="12"/>
      <c r="S711" s="12"/>
    </row>
    <row r="712" spans="1:19" s="1" customFormat="1" x14ac:dyDescent="0.4">
      <c r="A712" s="12"/>
      <c r="B712" s="12"/>
      <c r="C712" s="42"/>
      <c r="D712" s="12"/>
      <c r="E712" s="12"/>
      <c r="F712" s="12"/>
      <c r="G712" s="12"/>
      <c r="H712" s="12"/>
      <c r="I712" s="12"/>
      <c r="J712" s="12"/>
      <c r="K712" s="12"/>
      <c r="L712" s="12"/>
      <c r="M712" s="49"/>
      <c r="N712" s="49"/>
      <c r="O712" s="12"/>
      <c r="P712" s="12"/>
      <c r="Q712" s="12"/>
      <c r="R712" s="12"/>
      <c r="S712" s="12"/>
    </row>
    <row r="713" spans="1:19" s="1" customFormat="1" x14ac:dyDescent="0.4">
      <c r="A713" s="12"/>
      <c r="B713" s="12"/>
      <c r="C713" s="42"/>
      <c r="D713" s="12"/>
      <c r="E713" s="12"/>
      <c r="F713" s="12"/>
      <c r="G713" s="12"/>
      <c r="H713" s="12"/>
      <c r="I713" s="12"/>
      <c r="J713" s="12"/>
      <c r="K713" s="12"/>
      <c r="L713" s="12"/>
      <c r="M713" s="49"/>
      <c r="N713" s="49"/>
      <c r="O713" s="12"/>
      <c r="P713" s="12"/>
      <c r="Q713" s="12"/>
      <c r="R713" s="12"/>
      <c r="S713" s="12"/>
    </row>
    <row r="714" spans="1:19" s="1" customFormat="1" x14ac:dyDescent="0.4">
      <c r="A714" s="12"/>
      <c r="B714" s="12"/>
      <c r="C714" s="42"/>
      <c r="D714" s="12"/>
      <c r="E714" s="12"/>
      <c r="F714" s="12"/>
      <c r="G714" s="12"/>
      <c r="H714" s="12"/>
      <c r="I714" s="12"/>
      <c r="J714" s="12"/>
      <c r="K714" s="12"/>
      <c r="L714" s="12"/>
      <c r="M714" s="49"/>
      <c r="N714" s="49"/>
      <c r="O714" s="12"/>
      <c r="P714" s="12"/>
      <c r="Q714" s="12"/>
      <c r="R714" s="12"/>
      <c r="S714" s="12"/>
    </row>
    <row r="715" spans="1:19" s="1" customFormat="1" x14ac:dyDescent="0.4">
      <c r="A715" s="12"/>
      <c r="B715" s="12"/>
      <c r="C715" s="42"/>
      <c r="D715" s="12"/>
      <c r="E715" s="12"/>
      <c r="F715" s="12"/>
      <c r="G715" s="12"/>
      <c r="H715" s="12"/>
      <c r="I715" s="12"/>
      <c r="J715" s="12"/>
      <c r="K715" s="12"/>
      <c r="L715" s="12"/>
      <c r="M715" s="49"/>
      <c r="N715" s="49"/>
      <c r="O715" s="12"/>
      <c r="P715" s="12"/>
      <c r="Q715" s="12"/>
      <c r="R715" s="12"/>
      <c r="S715" s="12"/>
    </row>
    <row r="716" spans="1:19" s="1" customFormat="1" x14ac:dyDescent="0.4">
      <c r="A716" s="12"/>
      <c r="B716" s="12"/>
      <c r="C716" s="42"/>
      <c r="D716" s="12"/>
      <c r="E716" s="12"/>
      <c r="F716" s="12"/>
      <c r="G716" s="12"/>
      <c r="H716" s="12"/>
      <c r="I716" s="12"/>
      <c r="J716" s="12"/>
      <c r="K716" s="12"/>
      <c r="L716" s="12"/>
      <c r="M716" s="49"/>
      <c r="N716" s="49"/>
      <c r="O716" s="12"/>
      <c r="P716" s="12"/>
      <c r="Q716" s="12"/>
      <c r="R716" s="12"/>
      <c r="S716" s="12"/>
    </row>
    <row r="717" spans="1:19" s="1" customFormat="1" x14ac:dyDescent="0.4">
      <c r="A717" s="12"/>
      <c r="B717" s="12"/>
      <c r="C717" s="42"/>
      <c r="D717" s="12"/>
      <c r="E717" s="12"/>
      <c r="F717" s="12"/>
      <c r="G717" s="12"/>
      <c r="H717" s="12"/>
      <c r="I717" s="12"/>
      <c r="J717" s="12"/>
      <c r="K717" s="12"/>
      <c r="L717" s="12"/>
      <c r="M717" s="49"/>
      <c r="N717" s="49"/>
      <c r="O717" s="12"/>
      <c r="P717" s="12"/>
      <c r="Q717" s="12"/>
      <c r="R717" s="12"/>
      <c r="S717" s="12"/>
    </row>
    <row r="718" spans="1:19" s="1" customFormat="1" x14ac:dyDescent="0.4">
      <c r="A718" s="12"/>
      <c r="B718" s="12"/>
      <c r="C718" s="42"/>
      <c r="D718" s="12"/>
      <c r="E718" s="12"/>
      <c r="F718" s="12"/>
      <c r="G718" s="12"/>
      <c r="H718" s="12"/>
      <c r="I718" s="12"/>
      <c r="J718" s="12"/>
      <c r="K718" s="12"/>
      <c r="L718" s="12"/>
      <c r="M718" s="49"/>
      <c r="N718" s="49"/>
      <c r="O718" s="12"/>
      <c r="P718" s="12"/>
      <c r="Q718" s="12"/>
      <c r="R718" s="12"/>
      <c r="S718" s="12"/>
    </row>
    <row r="719" spans="1:19" s="1" customFormat="1" x14ac:dyDescent="0.4">
      <c r="A719" s="12"/>
      <c r="B719" s="12"/>
      <c r="C719" s="42"/>
      <c r="D719" s="12"/>
      <c r="E719" s="12"/>
      <c r="F719" s="12"/>
      <c r="G719" s="12"/>
      <c r="H719" s="12"/>
      <c r="I719" s="12"/>
      <c r="J719" s="12"/>
      <c r="K719" s="12"/>
      <c r="L719" s="12"/>
      <c r="M719" s="49"/>
      <c r="N719" s="49"/>
      <c r="O719" s="12"/>
      <c r="P719" s="12"/>
      <c r="Q719" s="12"/>
      <c r="R719" s="12"/>
      <c r="S719" s="12"/>
    </row>
    <row r="720" spans="1:19" s="1" customFormat="1" x14ac:dyDescent="0.4">
      <c r="A720" s="12"/>
      <c r="B720" s="12"/>
      <c r="C720" s="42"/>
      <c r="D720" s="12"/>
      <c r="E720" s="12"/>
      <c r="F720" s="12"/>
      <c r="G720" s="12"/>
      <c r="H720" s="12"/>
      <c r="I720" s="12"/>
      <c r="J720" s="12"/>
      <c r="K720" s="12"/>
      <c r="L720" s="12"/>
      <c r="M720" s="49"/>
      <c r="N720" s="49"/>
      <c r="O720" s="12"/>
      <c r="P720" s="12"/>
      <c r="Q720" s="12"/>
      <c r="R720" s="12"/>
      <c r="S720" s="12"/>
    </row>
    <row r="721" spans="1:19" s="1" customFormat="1" x14ac:dyDescent="0.4">
      <c r="A721" s="12"/>
      <c r="B721" s="12"/>
      <c r="C721" s="42"/>
      <c r="D721" s="12"/>
      <c r="E721" s="12"/>
      <c r="F721" s="12"/>
      <c r="G721" s="12"/>
      <c r="H721" s="12"/>
      <c r="I721" s="12"/>
      <c r="J721" s="12"/>
      <c r="K721" s="12"/>
      <c r="L721" s="12"/>
      <c r="M721" s="49"/>
      <c r="N721" s="49"/>
      <c r="O721" s="12"/>
      <c r="P721" s="12"/>
      <c r="Q721" s="12"/>
      <c r="R721" s="12"/>
      <c r="S721" s="12"/>
    </row>
    <row r="722" spans="1:19" s="1" customFormat="1" x14ac:dyDescent="0.4">
      <c r="A722" s="12"/>
      <c r="B722" s="12"/>
      <c r="C722" s="42"/>
      <c r="D722" s="12"/>
      <c r="E722" s="12"/>
      <c r="F722" s="12"/>
      <c r="G722" s="12"/>
      <c r="H722" s="12"/>
      <c r="I722" s="12"/>
      <c r="J722" s="12"/>
      <c r="K722" s="12"/>
      <c r="L722" s="12"/>
      <c r="M722" s="49"/>
      <c r="N722" s="49"/>
      <c r="O722" s="12"/>
      <c r="P722" s="12"/>
      <c r="Q722" s="12"/>
      <c r="R722" s="12"/>
      <c r="S722" s="12"/>
    </row>
    <row r="723" spans="1:19" s="1" customFormat="1" x14ac:dyDescent="0.4">
      <c r="A723" s="12"/>
      <c r="B723" s="12"/>
      <c r="C723" s="42"/>
      <c r="D723" s="12"/>
      <c r="E723" s="12"/>
      <c r="F723" s="12"/>
      <c r="G723" s="12"/>
      <c r="H723" s="12"/>
      <c r="I723" s="12"/>
      <c r="J723" s="12"/>
      <c r="K723" s="12"/>
      <c r="L723" s="12"/>
      <c r="M723" s="49"/>
      <c r="N723" s="49"/>
      <c r="O723" s="12"/>
      <c r="P723" s="12"/>
      <c r="Q723" s="12"/>
      <c r="R723" s="12"/>
      <c r="S723" s="12"/>
    </row>
    <row r="724" spans="1:19" s="1" customFormat="1" x14ac:dyDescent="0.4">
      <c r="A724" s="12"/>
      <c r="B724" s="12"/>
      <c r="C724" s="42"/>
      <c r="D724" s="12"/>
      <c r="E724" s="12"/>
      <c r="F724" s="12"/>
      <c r="G724" s="12"/>
      <c r="H724" s="12"/>
      <c r="I724" s="12"/>
      <c r="J724" s="12"/>
      <c r="K724" s="12"/>
      <c r="L724" s="12"/>
      <c r="M724" s="49"/>
      <c r="N724" s="49"/>
      <c r="O724" s="12"/>
      <c r="P724" s="12"/>
      <c r="Q724" s="12"/>
      <c r="R724" s="12"/>
      <c r="S724" s="12"/>
    </row>
    <row r="725" spans="1:19" s="1" customFormat="1" x14ac:dyDescent="0.4">
      <c r="A725" s="12"/>
      <c r="B725" s="12"/>
      <c r="C725" s="42"/>
      <c r="D725" s="12"/>
      <c r="E725" s="12"/>
      <c r="F725" s="12"/>
      <c r="G725" s="12"/>
      <c r="H725" s="12"/>
      <c r="I725" s="12"/>
      <c r="J725" s="12"/>
      <c r="K725" s="12"/>
      <c r="L725" s="12"/>
      <c r="M725" s="49"/>
      <c r="N725" s="49"/>
      <c r="O725" s="12"/>
      <c r="P725" s="12"/>
      <c r="Q725" s="12"/>
      <c r="R725" s="12"/>
      <c r="S725" s="12"/>
    </row>
    <row r="726" spans="1:19" s="1" customFormat="1" x14ac:dyDescent="0.4">
      <c r="A726" s="12"/>
      <c r="B726" s="12"/>
      <c r="C726" s="42"/>
      <c r="D726" s="12"/>
      <c r="E726" s="12"/>
      <c r="F726" s="12"/>
      <c r="G726" s="12"/>
      <c r="H726" s="12"/>
      <c r="I726" s="12"/>
      <c r="J726" s="12"/>
      <c r="K726" s="12"/>
      <c r="L726" s="12"/>
      <c r="M726" s="49"/>
      <c r="N726" s="49"/>
      <c r="O726" s="12"/>
      <c r="P726" s="12"/>
      <c r="Q726" s="12"/>
      <c r="R726" s="12"/>
      <c r="S726" s="12"/>
    </row>
    <row r="727" spans="1:19" s="1" customFormat="1" x14ac:dyDescent="0.4">
      <c r="A727" s="12"/>
      <c r="B727" s="12"/>
      <c r="C727" s="42"/>
      <c r="D727" s="12"/>
      <c r="E727" s="12"/>
      <c r="F727" s="12"/>
      <c r="G727" s="12"/>
      <c r="H727" s="12"/>
      <c r="I727" s="12"/>
      <c r="J727" s="12"/>
      <c r="K727" s="12"/>
      <c r="L727" s="12"/>
      <c r="M727" s="49"/>
      <c r="N727" s="49"/>
      <c r="O727" s="12"/>
      <c r="P727" s="12"/>
      <c r="Q727" s="12"/>
      <c r="R727" s="12"/>
      <c r="S727" s="12"/>
    </row>
    <row r="728" spans="1:19" s="1" customFormat="1" x14ac:dyDescent="0.4">
      <c r="A728" s="12"/>
      <c r="B728" s="12"/>
      <c r="C728" s="42"/>
      <c r="D728" s="12"/>
      <c r="E728" s="12"/>
      <c r="F728" s="12"/>
      <c r="G728" s="12"/>
      <c r="H728" s="12"/>
      <c r="I728" s="12"/>
      <c r="J728" s="12"/>
      <c r="K728" s="12"/>
      <c r="L728" s="12"/>
      <c r="M728" s="49"/>
      <c r="N728" s="49"/>
      <c r="O728" s="12"/>
      <c r="P728" s="12"/>
      <c r="Q728" s="12"/>
      <c r="R728" s="12"/>
      <c r="S728" s="12"/>
    </row>
    <row r="729" spans="1:19" s="1" customFormat="1" x14ac:dyDescent="0.4">
      <c r="A729" s="12"/>
      <c r="B729" s="12"/>
      <c r="C729" s="42"/>
      <c r="D729" s="12"/>
      <c r="E729" s="12"/>
      <c r="F729" s="12"/>
      <c r="G729" s="12"/>
      <c r="H729" s="12"/>
      <c r="I729" s="12"/>
      <c r="J729" s="12"/>
      <c r="K729" s="12"/>
      <c r="L729" s="12"/>
      <c r="M729" s="49"/>
      <c r="N729" s="49"/>
      <c r="O729" s="12"/>
      <c r="P729" s="12"/>
      <c r="Q729" s="12"/>
      <c r="R729" s="12"/>
      <c r="S729" s="12"/>
    </row>
    <row r="730" spans="1:19" s="1" customFormat="1" x14ac:dyDescent="0.4">
      <c r="A730" s="12"/>
      <c r="B730" s="12"/>
      <c r="C730" s="42"/>
      <c r="D730" s="12"/>
      <c r="E730" s="12"/>
      <c r="F730" s="12"/>
      <c r="G730" s="12"/>
      <c r="H730" s="12"/>
      <c r="I730" s="12"/>
      <c r="J730" s="12"/>
      <c r="K730" s="12"/>
      <c r="L730" s="12"/>
      <c r="M730" s="49"/>
      <c r="N730" s="49"/>
      <c r="O730" s="12"/>
      <c r="P730" s="12"/>
      <c r="Q730" s="12"/>
      <c r="R730" s="12"/>
      <c r="S730" s="12"/>
    </row>
    <row r="731" spans="1:19" s="1" customFormat="1" x14ac:dyDescent="0.4">
      <c r="A731" s="12"/>
      <c r="B731" s="12"/>
      <c r="C731" s="42"/>
      <c r="D731" s="12"/>
      <c r="E731" s="12"/>
      <c r="F731" s="12"/>
      <c r="G731" s="12"/>
      <c r="H731" s="12"/>
      <c r="I731" s="12"/>
      <c r="J731" s="12"/>
      <c r="K731" s="12"/>
      <c r="L731" s="12"/>
      <c r="M731" s="49"/>
      <c r="N731" s="49"/>
      <c r="O731" s="12"/>
      <c r="P731" s="12"/>
      <c r="Q731" s="12"/>
      <c r="R731" s="12"/>
      <c r="S731" s="12"/>
    </row>
    <row r="732" spans="1:19" s="1" customFormat="1" x14ac:dyDescent="0.4">
      <c r="A732" s="12"/>
      <c r="B732" s="12"/>
      <c r="C732" s="42"/>
      <c r="D732" s="12"/>
      <c r="E732" s="12"/>
      <c r="F732" s="12"/>
      <c r="G732" s="12"/>
      <c r="H732" s="12"/>
      <c r="I732" s="12"/>
      <c r="J732" s="12"/>
      <c r="K732" s="12"/>
      <c r="L732" s="12"/>
      <c r="M732" s="49"/>
      <c r="N732" s="49"/>
      <c r="O732" s="12"/>
      <c r="P732" s="12"/>
      <c r="Q732" s="12"/>
      <c r="R732" s="12"/>
      <c r="S732" s="12"/>
    </row>
    <row r="733" spans="1:19" s="1" customFormat="1" x14ac:dyDescent="0.4">
      <c r="A733" s="12"/>
      <c r="B733" s="12"/>
      <c r="C733" s="42"/>
      <c r="D733" s="12"/>
      <c r="E733" s="12"/>
      <c r="F733" s="12"/>
      <c r="G733" s="12"/>
      <c r="H733" s="12"/>
      <c r="I733" s="12"/>
      <c r="J733" s="12"/>
      <c r="K733" s="12"/>
      <c r="L733" s="12"/>
      <c r="M733" s="49"/>
      <c r="N733" s="49"/>
      <c r="O733" s="12"/>
      <c r="P733" s="12"/>
      <c r="Q733" s="12"/>
      <c r="R733" s="12"/>
      <c r="S733" s="12"/>
    </row>
    <row r="734" spans="1:19" s="1" customFormat="1" x14ac:dyDescent="0.4">
      <c r="A734" s="12"/>
      <c r="B734" s="12"/>
      <c r="C734" s="42"/>
      <c r="D734" s="12"/>
      <c r="E734" s="12"/>
      <c r="F734" s="12"/>
      <c r="G734" s="12"/>
      <c r="H734" s="12"/>
      <c r="I734" s="12"/>
      <c r="J734" s="12"/>
      <c r="K734" s="12"/>
      <c r="L734" s="12"/>
      <c r="M734" s="49"/>
      <c r="N734" s="49"/>
      <c r="O734" s="12"/>
      <c r="P734" s="12"/>
      <c r="Q734" s="12"/>
      <c r="R734" s="12"/>
      <c r="S734" s="12"/>
    </row>
    <row r="735" spans="1:19" s="1" customFormat="1" x14ac:dyDescent="0.4">
      <c r="A735" s="12"/>
      <c r="B735" s="12"/>
      <c r="C735" s="42"/>
      <c r="D735" s="12"/>
      <c r="E735" s="12"/>
      <c r="F735" s="12"/>
      <c r="G735" s="12"/>
      <c r="H735" s="12"/>
      <c r="I735" s="12"/>
      <c r="J735" s="12"/>
      <c r="K735" s="12"/>
      <c r="L735" s="12"/>
      <c r="M735" s="49"/>
      <c r="N735" s="49"/>
      <c r="O735" s="12"/>
      <c r="P735" s="12"/>
      <c r="Q735" s="12"/>
      <c r="R735" s="12"/>
      <c r="S735" s="12"/>
    </row>
    <row r="736" spans="1:19" s="1" customFormat="1" x14ac:dyDescent="0.4">
      <c r="A736" s="12"/>
      <c r="B736" s="12"/>
      <c r="C736" s="42"/>
      <c r="D736" s="12"/>
      <c r="E736" s="12"/>
      <c r="F736" s="12"/>
      <c r="G736" s="12"/>
      <c r="H736" s="12"/>
      <c r="I736" s="12"/>
      <c r="J736" s="12"/>
      <c r="K736" s="12"/>
      <c r="L736" s="12"/>
      <c r="M736" s="49"/>
      <c r="N736" s="49"/>
      <c r="O736" s="12"/>
      <c r="P736" s="12"/>
      <c r="Q736" s="12"/>
      <c r="R736" s="12"/>
      <c r="S736" s="12"/>
    </row>
    <row r="737" spans="1:19" s="1" customFormat="1" x14ac:dyDescent="0.4">
      <c r="A737" s="12"/>
      <c r="B737" s="12"/>
      <c r="C737" s="42"/>
      <c r="D737" s="12"/>
      <c r="E737" s="12"/>
      <c r="F737" s="12"/>
      <c r="G737" s="12"/>
      <c r="H737" s="12"/>
      <c r="I737" s="12"/>
      <c r="J737" s="12"/>
      <c r="K737" s="12"/>
      <c r="L737" s="12"/>
      <c r="M737" s="49"/>
      <c r="N737" s="49"/>
      <c r="O737" s="12"/>
      <c r="P737" s="12"/>
      <c r="Q737" s="12"/>
      <c r="R737" s="12"/>
      <c r="S737" s="12"/>
    </row>
    <row r="738" spans="1:19" s="1" customFormat="1" x14ac:dyDescent="0.4">
      <c r="A738" s="12"/>
      <c r="B738" s="12"/>
      <c r="C738" s="42"/>
      <c r="D738" s="12"/>
      <c r="E738" s="12"/>
      <c r="F738" s="12"/>
      <c r="G738" s="12"/>
      <c r="H738" s="12"/>
      <c r="I738" s="12"/>
      <c r="J738" s="12"/>
      <c r="K738" s="12"/>
      <c r="L738" s="12"/>
      <c r="M738" s="49"/>
      <c r="N738" s="49"/>
      <c r="O738" s="12"/>
      <c r="P738" s="12"/>
      <c r="Q738" s="12"/>
      <c r="R738" s="12"/>
      <c r="S738" s="12"/>
    </row>
    <row r="739" spans="1:19" s="1" customFormat="1" x14ac:dyDescent="0.4">
      <c r="A739" s="12"/>
      <c r="B739" s="12"/>
      <c r="C739" s="42"/>
      <c r="D739" s="12"/>
      <c r="E739" s="12"/>
      <c r="F739" s="12"/>
      <c r="G739" s="12"/>
      <c r="H739" s="12"/>
      <c r="I739" s="12"/>
      <c r="J739" s="12"/>
      <c r="K739" s="12"/>
      <c r="L739" s="12"/>
      <c r="M739" s="49"/>
      <c r="N739" s="49"/>
      <c r="O739" s="12"/>
      <c r="P739" s="12"/>
      <c r="Q739" s="12"/>
      <c r="R739" s="12"/>
      <c r="S739" s="12"/>
    </row>
    <row r="740" spans="1:19" s="1" customFormat="1" x14ac:dyDescent="0.4">
      <c r="A740" s="12"/>
      <c r="B740" s="12"/>
      <c r="C740" s="42"/>
      <c r="D740" s="12"/>
      <c r="E740" s="12"/>
      <c r="F740" s="12"/>
      <c r="G740" s="12"/>
      <c r="H740" s="12"/>
      <c r="I740" s="12"/>
      <c r="J740" s="12"/>
      <c r="K740" s="12"/>
      <c r="L740" s="12"/>
      <c r="M740" s="49"/>
      <c r="N740" s="49"/>
      <c r="O740" s="12"/>
      <c r="P740" s="12"/>
      <c r="Q740" s="12"/>
      <c r="R740" s="12"/>
      <c r="S740" s="12"/>
    </row>
    <row r="741" spans="1:19" s="1" customFormat="1" x14ac:dyDescent="0.4">
      <c r="A741" s="12"/>
      <c r="B741" s="12"/>
      <c r="C741" s="42"/>
      <c r="D741" s="12"/>
      <c r="E741" s="12"/>
      <c r="F741" s="12"/>
      <c r="G741" s="12"/>
      <c r="H741" s="12"/>
      <c r="I741" s="12"/>
      <c r="J741" s="12"/>
      <c r="K741" s="12"/>
      <c r="L741" s="12"/>
      <c r="M741" s="49"/>
      <c r="N741" s="49"/>
      <c r="O741" s="12"/>
      <c r="P741" s="12"/>
      <c r="Q741" s="12"/>
      <c r="R741" s="12"/>
      <c r="S741" s="12"/>
    </row>
    <row r="742" spans="1:19" s="1" customFormat="1" x14ac:dyDescent="0.4">
      <c r="A742" s="12"/>
      <c r="B742" s="12"/>
      <c r="C742" s="42"/>
      <c r="D742" s="12"/>
      <c r="E742" s="12"/>
      <c r="F742" s="12"/>
      <c r="G742" s="12"/>
      <c r="H742" s="12"/>
      <c r="I742" s="12"/>
      <c r="J742" s="12"/>
      <c r="K742" s="12"/>
      <c r="L742" s="12"/>
      <c r="M742" s="49"/>
      <c r="N742" s="49"/>
      <c r="O742" s="12"/>
      <c r="P742" s="12"/>
      <c r="Q742" s="12"/>
      <c r="R742" s="12"/>
      <c r="S742" s="12"/>
    </row>
    <row r="743" spans="1:19" s="1" customFormat="1" x14ac:dyDescent="0.4">
      <c r="A743" s="12"/>
      <c r="B743" s="12"/>
      <c r="C743" s="42"/>
      <c r="D743" s="12"/>
      <c r="E743" s="12"/>
      <c r="F743" s="12"/>
      <c r="G743" s="12"/>
      <c r="H743" s="12"/>
      <c r="I743" s="12"/>
      <c r="J743" s="12"/>
      <c r="K743" s="12"/>
      <c r="L743" s="12"/>
      <c r="M743" s="49"/>
      <c r="N743" s="49"/>
      <c r="O743" s="12"/>
      <c r="P743" s="12"/>
      <c r="Q743" s="12"/>
      <c r="R743" s="12"/>
      <c r="S743" s="12"/>
    </row>
    <row r="744" spans="1:19" s="1" customFormat="1" x14ac:dyDescent="0.4">
      <c r="A744" s="12"/>
      <c r="B744" s="12"/>
      <c r="C744" s="42"/>
      <c r="D744" s="12"/>
      <c r="E744" s="12"/>
      <c r="F744" s="12"/>
      <c r="G744" s="12"/>
      <c r="H744" s="12"/>
      <c r="I744" s="12"/>
      <c r="J744" s="12"/>
      <c r="K744" s="12"/>
      <c r="L744" s="12"/>
      <c r="M744" s="49"/>
      <c r="N744" s="49"/>
      <c r="O744" s="12"/>
      <c r="P744" s="12"/>
      <c r="Q744" s="12"/>
      <c r="R744" s="12"/>
      <c r="S744" s="12"/>
    </row>
    <row r="745" spans="1:19" s="1" customFormat="1" x14ac:dyDescent="0.4">
      <c r="A745" s="12"/>
      <c r="B745" s="12"/>
      <c r="C745" s="42"/>
      <c r="D745" s="12"/>
      <c r="E745" s="12"/>
      <c r="F745" s="12"/>
      <c r="G745" s="12"/>
      <c r="H745" s="12"/>
      <c r="I745" s="12"/>
      <c r="J745" s="12"/>
      <c r="K745" s="12"/>
      <c r="L745" s="12"/>
      <c r="M745" s="49"/>
      <c r="N745" s="49"/>
      <c r="O745" s="12"/>
      <c r="P745" s="12"/>
      <c r="Q745" s="12"/>
      <c r="R745" s="12"/>
      <c r="S745" s="12"/>
    </row>
    <row r="746" spans="1:19" s="1" customFormat="1" x14ac:dyDescent="0.4">
      <c r="A746" s="12"/>
      <c r="B746" s="12"/>
      <c r="C746" s="42"/>
      <c r="D746" s="12"/>
      <c r="E746" s="12"/>
      <c r="F746" s="12"/>
      <c r="G746" s="12"/>
      <c r="H746" s="12"/>
      <c r="I746" s="12"/>
      <c r="J746" s="12"/>
      <c r="K746" s="12"/>
      <c r="L746" s="12"/>
      <c r="M746" s="49"/>
      <c r="N746" s="49"/>
      <c r="O746" s="12"/>
      <c r="P746" s="12"/>
      <c r="Q746" s="12"/>
      <c r="R746" s="12"/>
      <c r="S746" s="12"/>
    </row>
    <row r="747" spans="1:19" s="1" customFormat="1" x14ac:dyDescent="0.4">
      <c r="A747" s="12"/>
      <c r="B747" s="12"/>
      <c r="C747" s="42"/>
      <c r="D747" s="12"/>
      <c r="E747" s="12"/>
      <c r="F747" s="12"/>
      <c r="G747" s="12"/>
      <c r="H747" s="12"/>
      <c r="I747" s="12"/>
      <c r="J747" s="12"/>
      <c r="K747" s="12"/>
      <c r="L747" s="12"/>
      <c r="M747" s="49"/>
      <c r="N747" s="49"/>
      <c r="O747" s="12"/>
      <c r="P747" s="12"/>
      <c r="Q747" s="12"/>
      <c r="R747" s="12"/>
      <c r="S747" s="12"/>
    </row>
    <row r="748" spans="1:19" s="1" customFormat="1" x14ac:dyDescent="0.4">
      <c r="A748" s="12"/>
      <c r="B748" s="12"/>
      <c r="C748" s="42"/>
      <c r="D748" s="12"/>
      <c r="E748" s="12"/>
      <c r="F748" s="12"/>
      <c r="G748" s="12"/>
      <c r="H748" s="12"/>
      <c r="I748" s="12"/>
      <c r="J748" s="12"/>
      <c r="K748" s="12"/>
      <c r="L748" s="12"/>
      <c r="M748" s="49"/>
      <c r="N748" s="49"/>
      <c r="O748" s="12"/>
      <c r="P748" s="12"/>
      <c r="Q748" s="12"/>
      <c r="R748" s="12"/>
      <c r="S748" s="12"/>
    </row>
    <row r="749" spans="1:19" s="1" customFormat="1" x14ac:dyDescent="0.4">
      <c r="A749" s="12"/>
      <c r="B749" s="12"/>
      <c r="C749" s="42"/>
      <c r="D749" s="12"/>
      <c r="E749" s="12"/>
      <c r="F749" s="12"/>
      <c r="G749" s="12"/>
      <c r="H749" s="12"/>
      <c r="I749" s="12"/>
      <c r="J749" s="12"/>
      <c r="K749" s="12"/>
      <c r="L749" s="12"/>
      <c r="M749" s="49"/>
      <c r="N749" s="49"/>
      <c r="O749" s="12"/>
      <c r="P749" s="12"/>
      <c r="Q749" s="12"/>
      <c r="R749" s="12"/>
      <c r="S749" s="12"/>
    </row>
    <row r="750" spans="1:19" s="1" customFormat="1" x14ac:dyDescent="0.4">
      <c r="A750" s="12"/>
      <c r="B750" s="12"/>
      <c r="C750" s="42"/>
      <c r="D750" s="12"/>
      <c r="E750" s="12"/>
      <c r="F750" s="12"/>
      <c r="G750" s="12"/>
      <c r="H750" s="12"/>
      <c r="I750" s="12"/>
      <c r="J750" s="12"/>
      <c r="K750" s="12"/>
      <c r="L750" s="12"/>
      <c r="M750" s="49"/>
      <c r="N750" s="49"/>
      <c r="O750" s="12"/>
      <c r="P750" s="12"/>
      <c r="Q750" s="12"/>
      <c r="R750" s="12"/>
      <c r="S750" s="12"/>
    </row>
    <row r="751" spans="1:19" s="1" customFormat="1" x14ac:dyDescent="0.4">
      <c r="A751" s="12"/>
      <c r="B751" s="12"/>
      <c r="C751" s="42"/>
      <c r="D751" s="12"/>
      <c r="E751" s="12"/>
      <c r="F751" s="12"/>
      <c r="G751" s="12"/>
      <c r="H751" s="12"/>
      <c r="I751" s="12"/>
      <c r="J751" s="12"/>
      <c r="K751" s="12"/>
      <c r="L751" s="12"/>
      <c r="M751" s="49"/>
      <c r="N751" s="49"/>
      <c r="O751" s="12"/>
      <c r="P751" s="12"/>
      <c r="Q751" s="12"/>
      <c r="R751" s="12"/>
      <c r="S751" s="12"/>
    </row>
    <row r="752" spans="1:19" s="1" customFormat="1" x14ac:dyDescent="0.4">
      <c r="A752" s="12"/>
      <c r="B752" s="12"/>
      <c r="C752" s="42"/>
      <c r="D752" s="12"/>
      <c r="E752" s="12"/>
      <c r="F752" s="12"/>
      <c r="G752" s="12"/>
      <c r="H752" s="12"/>
      <c r="I752" s="12"/>
      <c r="J752" s="12"/>
      <c r="K752" s="12"/>
      <c r="L752" s="12"/>
      <c r="M752" s="49"/>
      <c r="N752" s="49"/>
      <c r="O752" s="12"/>
      <c r="P752" s="12"/>
      <c r="Q752" s="12"/>
      <c r="R752" s="12"/>
      <c r="S752" s="12"/>
    </row>
    <row r="753" spans="1:19" s="1" customFormat="1" x14ac:dyDescent="0.4">
      <c r="A753" s="12"/>
      <c r="B753" s="12"/>
      <c r="C753" s="42"/>
      <c r="D753" s="12"/>
      <c r="E753" s="12"/>
      <c r="F753" s="12"/>
      <c r="G753" s="12"/>
      <c r="H753" s="12"/>
      <c r="I753" s="12"/>
      <c r="J753" s="12"/>
      <c r="K753" s="12"/>
      <c r="L753" s="12"/>
      <c r="M753" s="49"/>
      <c r="N753" s="49"/>
      <c r="O753" s="12"/>
      <c r="P753" s="12"/>
      <c r="Q753" s="12"/>
      <c r="R753" s="12"/>
      <c r="S753" s="12"/>
    </row>
    <row r="754" spans="1:19" s="1" customFormat="1" x14ac:dyDescent="0.4">
      <c r="A754" s="12"/>
      <c r="B754" s="12"/>
      <c r="C754" s="42"/>
      <c r="D754" s="12"/>
      <c r="E754" s="12"/>
      <c r="F754" s="12"/>
      <c r="G754" s="12"/>
      <c r="H754" s="12"/>
      <c r="I754" s="12"/>
      <c r="J754" s="12"/>
      <c r="K754" s="12"/>
      <c r="L754" s="12"/>
      <c r="M754" s="49"/>
      <c r="N754" s="49"/>
      <c r="O754" s="12"/>
      <c r="P754" s="12"/>
      <c r="Q754" s="12"/>
      <c r="R754" s="12"/>
      <c r="S754" s="12"/>
    </row>
    <row r="755" spans="1:19" s="1" customFormat="1" x14ac:dyDescent="0.4">
      <c r="A755" s="12"/>
      <c r="B755" s="12"/>
      <c r="C755" s="42"/>
      <c r="D755" s="12"/>
      <c r="E755" s="12"/>
      <c r="F755" s="12"/>
      <c r="G755" s="12"/>
      <c r="H755" s="12"/>
      <c r="I755" s="12"/>
      <c r="J755" s="12"/>
      <c r="K755" s="12"/>
      <c r="L755" s="12"/>
      <c r="M755" s="49"/>
      <c r="N755" s="49"/>
      <c r="O755" s="12"/>
      <c r="P755" s="12"/>
      <c r="Q755" s="12"/>
      <c r="R755" s="12"/>
      <c r="S755" s="12"/>
    </row>
    <row r="756" spans="1:19" s="1" customFormat="1" x14ac:dyDescent="0.4">
      <c r="A756" s="12"/>
      <c r="B756" s="12"/>
      <c r="C756" s="42"/>
      <c r="D756" s="12"/>
      <c r="E756" s="12"/>
      <c r="F756" s="12"/>
      <c r="G756" s="12"/>
      <c r="H756" s="12"/>
      <c r="I756" s="12"/>
      <c r="J756" s="12"/>
      <c r="K756" s="12"/>
      <c r="L756" s="12"/>
      <c r="M756" s="49"/>
      <c r="N756" s="49"/>
      <c r="O756" s="12"/>
      <c r="P756" s="12"/>
      <c r="Q756" s="12"/>
      <c r="R756" s="12"/>
      <c r="S756" s="12"/>
    </row>
    <row r="757" spans="1:19" s="1" customFormat="1" x14ac:dyDescent="0.4">
      <c r="A757" s="12"/>
      <c r="B757" s="12"/>
      <c r="C757" s="42"/>
      <c r="D757" s="12"/>
      <c r="E757" s="12"/>
      <c r="F757" s="12"/>
      <c r="G757" s="12"/>
      <c r="H757" s="12"/>
      <c r="I757" s="12"/>
      <c r="J757" s="12"/>
      <c r="K757" s="12"/>
      <c r="L757" s="12"/>
      <c r="M757" s="49"/>
      <c r="N757" s="49"/>
      <c r="O757" s="12"/>
      <c r="P757" s="12"/>
      <c r="Q757" s="12"/>
      <c r="R757" s="12"/>
      <c r="S757" s="12"/>
    </row>
    <row r="758" spans="1:19" s="1" customFormat="1" x14ac:dyDescent="0.4">
      <c r="A758" s="12"/>
      <c r="B758" s="12"/>
      <c r="C758" s="42"/>
      <c r="D758" s="12"/>
      <c r="E758" s="12"/>
      <c r="F758" s="12"/>
      <c r="G758" s="12"/>
      <c r="H758" s="12"/>
      <c r="I758" s="12"/>
      <c r="J758" s="12"/>
      <c r="K758" s="12"/>
      <c r="L758" s="12"/>
      <c r="M758" s="49"/>
      <c r="N758" s="49"/>
      <c r="O758" s="12"/>
      <c r="P758" s="12"/>
      <c r="Q758" s="12"/>
      <c r="R758" s="12"/>
      <c r="S758" s="12"/>
    </row>
    <row r="759" spans="1:19" s="1" customFormat="1" x14ac:dyDescent="0.4">
      <c r="A759" s="12"/>
      <c r="B759" s="12"/>
      <c r="C759" s="42"/>
      <c r="D759" s="12"/>
      <c r="E759" s="12"/>
      <c r="F759" s="12"/>
      <c r="G759" s="12"/>
      <c r="H759" s="12"/>
      <c r="I759" s="12"/>
      <c r="J759" s="12"/>
      <c r="K759" s="12"/>
      <c r="L759" s="12"/>
      <c r="M759" s="49"/>
      <c r="N759" s="49"/>
      <c r="O759" s="12"/>
      <c r="P759" s="12"/>
      <c r="Q759" s="12"/>
      <c r="R759" s="12"/>
      <c r="S759" s="12"/>
    </row>
    <row r="760" spans="1:19" s="1" customFormat="1" x14ac:dyDescent="0.4">
      <c r="A760" s="12"/>
      <c r="B760" s="12"/>
      <c r="C760" s="42"/>
      <c r="D760" s="12"/>
      <c r="E760" s="12"/>
      <c r="F760" s="12"/>
      <c r="G760" s="12"/>
      <c r="H760" s="12"/>
      <c r="I760" s="12"/>
      <c r="J760" s="12"/>
      <c r="K760" s="12"/>
      <c r="L760" s="12"/>
      <c r="M760" s="49"/>
      <c r="N760" s="49"/>
      <c r="O760" s="12"/>
      <c r="P760" s="12"/>
      <c r="Q760" s="12"/>
      <c r="R760" s="12"/>
      <c r="S760" s="12"/>
    </row>
    <row r="761" spans="1:19" s="1" customFormat="1" x14ac:dyDescent="0.4">
      <c r="A761" s="12"/>
      <c r="B761" s="12"/>
      <c r="C761" s="42"/>
      <c r="D761" s="12"/>
      <c r="E761" s="12"/>
      <c r="F761" s="12"/>
      <c r="G761" s="12"/>
      <c r="H761" s="12"/>
      <c r="I761" s="12"/>
      <c r="J761" s="12"/>
      <c r="K761" s="12"/>
      <c r="L761" s="12"/>
      <c r="M761" s="49"/>
      <c r="N761" s="49"/>
      <c r="O761" s="12"/>
      <c r="P761" s="12"/>
      <c r="Q761" s="12"/>
      <c r="R761" s="12"/>
      <c r="S761" s="12"/>
    </row>
    <row r="762" spans="1:19" s="1" customFormat="1" x14ac:dyDescent="0.4">
      <c r="A762" s="12"/>
      <c r="B762" s="12"/>
      <c r="C762" s="42"/>
      <c r="D762" s="12"/>
      <c r="E762" s="12"/>
      <c r="F762" s="12"/>
      <c r="G762" s="12"/>
      <c r="H762" s="12"/>
      <c r="I762" s="12"/>
      <c r="J762" s="12"/>
      <c r="K762" s="12"/>
      <c r="L762" s="12"/>
      <c r="M762" s="49"/>
      <c r="N762" s="49"/>
      <c r="O762" s="12"/>
      <c r="P762" s="12"/>
      <c r="Q762" s="12"/>
      <c r="R762" s="12"/>
      <c r="S762" s="12"/>
    </row>
    <row r="763" spans="1:19" s="1" customFormat="1" x14ac:dyDescent="0.4">
      <c r="A763" s="12"/>
      <c r="B763" s="12"/>
      <c r="C763" s="42"/>
      <c r="D763" s="12"/>
      <c r="E763" s="12"/>
      <c r="F763" s="12"/>
      <c r="G763" s="12"/>
      <c r="H763" s="12"/>
      <c r="I763" s="12"/>
      <c r="J763" s="12"/>
      <c r="K763" s="12"/>
      <c r="L763" s="12"/>
      <c r="M763" s="49"/>
      <c r="N763" s="49"/>
      <c r="O763" s="12"/>
      <c r="P763" s="12"/>
      <c r="Q763" s="12"/>
      <c r="R763" s="12"/>
      <c r="S763" s="12"/>
    </row>
    <row r="764" spans="1:19" s="1" customFormat="1" x14ac:dyDescent="0.4">
      <c r="A764" s="12"/>
      <c r="B764" s="12"/>
      <c r="C764" s="42"/>
      <c r="D764" s="12"/>
      <c r="E764" s="12"/>
      <c r="F764" s="12"/>
      <c r="G764" s="12"/>
      <c r="H764" s="12"/>
      <c r="I764" s="12"/>
      <c r="J764" s="12"/>
      <c r="K764" s="12"/>
      <c r="L764" s="12"/>
      <c r="M764" s="49"/>
      <c r="N764" s="49"/>
      <c r="O764" s="12"/>
      <c r="P764" s="12"/>
      <c r="Q764" s="12"/>
      <c r="R764" s="12"/>
      <c r="S764" s="12"/>
    </row>
    <row r="765" spans="1:19" s="1" customFormat="1" x14ac:dyDescent="0.4">
      <c r="A765" s="12"/>
      <c r="B765" s="12"/>
      <c r="C765" s="42"/>
      <c r="D765" s="12"/>
      <c r="E765" s="12"/>
      <c r="F765" s="12"/>
      <c r="G765" s="12"/>
      <c r="H765" s="12"/>
      <c r="I765" s="12"/>
      <c r="J765" s="12"/>
      <c r="K765" s="12"/>
      <c r="L765" s="12"/>
      <c r="M765" s="49"/>
      <c r="N765" s="49"/>
      <c r="O765" s="12"/>
      <c r="P765" s="12"/>
      <c r="Q765" s="12"/>
      <c r="R765" s="12"/>
      <c r="S765" s="12"/>
    </row>
    <row r="766" spans="1:19" s="1" customFormat="1" x14ac:dyDescent="0.4">
      <c r="A766" s="12"/>
      <c r="B766" s="12"/>
      <c r="C766" s="42"/>
      <c r="D766" s="12"/>
      <c r="E766" s="12"/>
      <c r="F766" s="12"/>
      <c r="G766" s="12"/>
      <c r="H766" s="12"/>
      <c r="I766" s="12"/>
      <c r="J766" s="12"/>
      <c r="K766" s="12"/>
      <c r="L766" s="12"/>
      <c r="M766" s="49"/>
      <c r="N766" s="49"/>
      <c r="O766" s="12"/>
      <c r="P766" s="12"/>
      <c r="Q766" s="12"/>
      <c r="R766" s="12"/>
      <c r="S766" s="12"/>
    </row>
    <row r="767" spans="1:19" s="1" customFormat="1" x14ac:dyDescent="0.4">
      <c r="A767" s="12"/>
      <c r="B767" s="12"/>
      <c r="C767" s="42"/>
      <c r="D767" s="12"/>
      <c r="E767" s="12"/>
      <c r="F767" s="12"/>
      <c r="G767" s="12"/>
      <c r="H767" s="12"/>
      <c r="I767" s="12"/>
      <c r="J767" s="12"/>
      <c r="K767" s="12"/>
      <c r="L767" s="12"/>
      <c r="M767" s="49"/>
      <c r="N767" s="49"/>
      <c r="O767" s="12"/>
      <c r="P767" s="12"/>
      <c r="Q767" s="12"/>
      <c r="R767" s="12"/>
      <c r="S767" s="12"/>
    </row>
    <row r="768" spans="1:19" s="1" customFormat="1" x14ac:dyDescent="0.4">
      <c r="A768" s="12"/>
      <c r="B768" s="12"/>
      <c r="C768" s="42"/>
      <c r="D768" s="12"/>
      <c r="E768" s="12"/>
      <c r="F768" s="12"/>
      <c r="G768" s="12"/>
      <c r="H768" s="12"/>
      <c r="I768" s="12"/>
      <c r="J768" s="12"/>
      <c r="K768" s="12"/>
      <c r="L768" s="12"/>
      <c r="M768" s="49"/>
      <c r="N768" s="49"/>
      <c r="O768" s="12"/>
      <c r="P768" s="12"/>
      <c r="Q768" s="12"/>
      <c r="R768" s="12"/>
      <c r="S768" s="12"/>
    </row>
    <row r="769" spans="1:19" s="1" customFormat="1" x14ac:dyDescent="0.4">
      <c r="A769" s="12"/>
      <c r="B769" s="12"/>
      <c r="C769" s="42"/>
      <c r="D769" s="12"/>
      <c r="E769" s="12"/>
      <c r="F769" s="12"/>
      <c r="G769" s="12"/>
      <c r="H769" s="12"/>
      <c r="I769" s="12"/>
      <c r="J769" s="12"/>
      <c r="K769" s="12"/>
      <c r="L769" s="12"/>
      <c r="M769" s="49"/>
      <c r="N769" s="49"/>
      <c r="O769" s="12"/>
      <c r="P769" s="12"/>
      <c r="Q769" s="12"/>
      <c r="R769" s="12"/>
      <c r="S769" s="12"/>
    </row>
    <row r="770" spans="1:19" s="1" customFormat="1" x14ac:dyDescent="0.4">
      <c r="A770" s="12"/>
      <c r="B770" s="12"/>
      <c r="C770" s="42"/>
      <c r="D770" s="12"/>
      <c r="E770" s="12"/>
      <c r="F770" s="12"/>
      <c r="G770" s="12"/>
      <c r="H770" s="12"/>
      <c r="I770" s="12"/>
      <c r="J770" s="12"/>
      <c r="K770" s="12"/>
      <c r="L770" s="12"/>
      <c r="M770" s="49"/>
      <c r="N770" s="49"/>
      <c r="O770" s="12"/>
      <c r="P770" s="12"/>
      <c r="Q770" s="12"/>
      <c r="R770" s="12"/>
      <c r="S770" s="12"/>
    </row>
    <row r="771" spans="1:19" s="1" customFormat="1" x14ac:dyDescent="0.4">
      <c r="A771" s="12"/>
      <c r="B771" s="12"/>
      <c r="C771" s="42"/>
      <c r="D771" s="12"/>
      <c r="E771" s="12"/>
      <c r="F771" s="12"/>
      <c r="G771" s="12"/>
      <c r="H771" s="12"/>
      <c r="I771" s="12"/>
      <c r="J771" s="12"/>
      <c r="K771" s="12"/>
      <c r="L771" s="12"/>
      <c r="M771" s="49"/>
      <c r="N771" s="49"/>
      <c r="O771" s="12"/>
      <c r="P771" s="12"/>
      <c r="Q771" s="12"/>
      <c r="R771" s="12"/>
      <c r="S771" s="12"/>
    </row>
    <row r="772" spans="1:19" s="1" customFormat="1" x14ac:dyDescent="0.4">
      <c r="A772" s="12"/>
      <c r="B772" s="12"/>
      <c r="C772" s="42"/>
      <c r="D772" s="12"/>
      <c r="E772" s="12"/>
      <c r="F772" s="12"/>
      <c r="G772" s="12"/>
      <c r="H772" s="12"/>
      <c r="I772" s="12"/>
      <c r="J772" s="12"/>
      <c r="K772" s="12"/>
      <c r="L772" s="12"/>
      <c r="M772" s="49"/>
      <c r="N772" s="49"/>
      <c r="O772" s="12"/>
      <c r="P772" s="12"/>
      <c r="Q772" s="12"/>
      <c r="R772" s="12"/>
      <c r="S772" s="12"/>
    </row>
    <row r="773" spans="1:19" s="1" customFormat="1" x14ac:dyDescent="0.4">
      <c r="A773" s="12"/>
      <c r="B773" s="12"/>
      <c r="C773" s="42"/>
      <c r="D773" s="12"/>
      <c r="E773" s="12"/>
      <c r="F773" s="12"/>
      <c r="G773" s="12"/>
      <c r="H773" s="12"/>
      <c r="I773" s="12"/>
      <c r="J773" s="12"/>
      <c r="K773" s="12"/>
      <c r="L773" s="12"/>
      <c r="M773" s="49"/>
      <c r="N773" s="49"/>
      <c r="O773" s="12"/>
      <c r="P773" s="12"/>
      <c r="Q773" s="12"/>
      <c r="R773" s="12"/>
      <c r="S773" s="12"/>
    </row>
    <row r="774" spans="1:19" s="1" customFormat="1" x14ac:dyDescent="0.4">
      <c r="A774" s="12"/>
      <c r="B774" s="12"/>
      <c r="C774" s="42"/>
      <c r="D774" s="12"/>
      <c r="E774" s="12"/>
      <c r="F774" s="12"/>
      <c r="G774" s="12"/>
      <c r="H774" s="12"/>
      <c r="I774" s="12"/>
      <c r="J774" s="12"/>
      <c r="K774" s="12"/>
      <c r="L774" s="12"/>
      <c r="M774" s="49"/>
      <c r="N774" s="49"/>
      <c r="O774" s="12"/>
      <c r="P774" s="12"/>
      <c r="Q774" s="12"/>
      <c r="R774" s="12"/>
      <c r="S774" s="12"/>
    </row>
    <row r="775" spans="1:19" s="1" customFormat="1" x14ac:dyDescent="0.4">
      <c r="A775" s="12"/>
      <c r="B775" s="12"/>
      <c r="C775" s="42"/>
      <c r="D775" s="12"/>
      <c r="E775" s="12"/>
      <c r="F775" s="12"/>
      <c r="G775" s="12"/>
      <c r="H775" s="12"/>
      <c r="I775" s="12"/>
      <c r="J775" s="12"/>
      <c r="K775" s="12"/>
      <c r="L775" s="12"/>
      <c r="M775" s="49"/>
      <c r="N775" s="49"/>
      <c r="O775" s="12"/>
      <c r="P775" s="12"/>
      <c r="Q775" s="12"/>
      <c r="R775" s="12"/>
      <c r="S775" s="12"/>
    </row>
    <row r="776" spans="1:19" s="1" customFormat="1" x14ac:dyDescent="0.4">
      <c r="A776" s="12"/>
      <c r="B776" s="12"/>
      <c r="C776" s="42"/>
      <c r="D776" s="12"/>
      <c r="E776" s="12"/>
      <c r="F776" s="12"/>
      <c r="G776" s="12"/>
      <c r="H776" s="12"/>
      <c r="I776" s="12"/>
      <c r="J776" s="12"/>
      <c r="K776" s="12"/>
      <c r="L776" s="12"/>
      <c r="M776" s="49"/>
      <c r="N776" s="49"/>
      <c r="O776" s="12"/>
      <c r="P776" s="12"/>
      <c r="Q776" s="12"/>
      <c r="R776" s="12"/>
      <c r="S776" s="12"/>
    </row>
    <row r="777" spans="1:19" s="1" customFormat="1" x14ac:dyDescent="0.4">
      <c r="A777" s="12"/>
      <c r="B777" s="12"/>
      <c r="C777" s="42"/>
      <c r="D777" s="12"/>
      <c r="E777" s="12"/>
      <c r="F777" s="12"/>
      <c r="G777" s="12"/>
      <c r="H777" s="12"/>
      <c r="I777" s="12"/>
      <c r="J777" s="12"/>
      <c r="K777" s="12"/>
      <c r="L777" s="12"/>
      <c r="M777" s="49"/>
      <c r="N777" s="49"/>
      <c r="O777" s="12"/>
      <c r="P777" s="12"/>
      <c r="Q777" s="12"/>
      <c r="R777" s="12"/>
      <c r="S777" s="12"/>
    </row>
    <row r="778" spans="1:19" s="1" customFormat="1" x14ac:dyDescent="0.4">
      <c r="A778" s="12"/>
      <c r="B778" s="12"/>
      <c r="C778" s="42"/>
      <c r="D778" s="12"/>
      <c r="E778" s="12"/>
      <c r="F778" s="12"/>
      <c r="G778" s="12"/>
      <c r="H778" s="12"/>
      <c r="I778" s="12"/>
      <c r="J778" s="12"/>
      <c r="K778" s="12"/>
      <c r="L778" s="12"/>
      <c r="M778" s="49"/>
      <c r="N778" s="49"/>
      <c r="O778" s="12"/>
      <c r="P778" s="12"/>
      <c r="Q778" s="12"/>
      <c r="R778" s="12"/>
      <c r="S778" s="12"/>
    </row>
    <row r="779" spans="1:19" s="1" customFormat="1" x14ac:dyDescent="0.4">
      <c r="A779" s="12"/>
      <c r="B779" s="12"/>
      <c r="C779" s="42"/>
      <c r="D779" s="12"/>
      <c r="E779" s="12"/>
      <c r="F779" s="12"/>
      <c r="G779" s="12"/>
      <c r="H779" s="12"/>
      <c r="I779" s="12"/>
      <c r="J779" s="12"/>
      <c r="K779" s="12"/>
      <c r="L779" s="12"/>
      <c r="M779" s="49"/>
      <c r="N779" s="49"/>
      <c r="O779" s="12"/>
      <c r="P779" s="12"/>
      <c r="Q779" s="12"/>
      <c r="R779" s="12"/>
      <c r="S779" s="12"/>
    </row>
    <row r="780" spans="1:19" s="1" customFormat="1" x14ac:dyDescent="0.4">
      <c r="A780" s="12"/>
      <c r="B780" s="12"/>
      <c r="C780" s="42"/>
      <c r="D780" s="12"/>
      <c r="E780" s="12"/>
      <c r="F780" s="12"/>
      <c r="G780" s="12"/>
      <c r="H780" s="12"/>
      <c r="I780" s="12"/>
      <c r="J780" s="12"/>
      <c r="K780" s="12"/>
      <c r="L780" s="12"/>
      <c r="M780" s="49"/>
      <c r="N780" s="49"/>
      <c r="O780" s="12"/>
      <c r="P780" s="12"/>
      <c r="Q780" s="12"/>
      <c r="R780" s="12"/>
      <c r="S780" s="12"/>
    </row>
    <row r="781" spans="1:19" s="1" customFormat="1" x14ac:dyDescent="0.4">
      <c r="A781" s="12"/>
      <c r="B781" s="12"/>
      <c r="C781" s="42"/>
      <c r="D781" s="12"/>
      <c r="E781" s="12"/>
      <c r="F781" s="12"/>
      <c r="G781" s="12"/>
      <c r="H781" s="12"/>
      <c r="I781" s="12"/>
      <c r="J781" s="12"/>
      <c r="K781" s="12"/>
      <c r="L781" s="12"/>
      <c r="M781" s="49"/>
      <c r="N781" s="49"/>
      <c r="O781" s="12"/>
      <c r="P781" s="12"/>
      <c r="Q781" s="12"/>
      <c r="R781" s="12"/>
      <c r="S781" s="12"/>
    </row>
    <row r="782" spans="1:19" s="1" customFormat="1" x14ac:dyDescent="0.4">
      <c r="A782" s="12"/>
      <c r="B782" s="12"/>
      <c r="C782" s="42"/>
      <c r="D782" s="12"/>
      <c r="E782" s="12"/>
      <c r="F782" s="12"/>
      <c r="G782" s="12"/>
      <c r="H782" s="12"/>
      <c r="I782" s="12"/>
      <c r="J782" s="12"/>
      <c r="K782" s="12"/>
      <c r="L782" s="12"/>
      <c r="M782" s="49"/>
      <c r="N782" s="49"/>
      <c r="O782" s="12"/>
      <c r="P782" s="12"/>
      <c r="Q782" s="12"/>
      <c r="R782" s="12"/>
      <c r="S782" s="12"/>
    </row>
    <row r="783" spans="1:19" s="1" customFormat="1" x14ac:dyDescent="0.4">
      <c r="A783" s="12"/>
      <c r="B783" s="12"/>
      <c r="C783" s="42"/>
      <c r="D783" s="12"/>
      <c r="E783" s="12"/>
      <c r="F783" s="12"/>
      <c r="G783" s="12"/>
      <c r="H783" s="12"/>
      <c r="I783" s="12"/>
      <c r="J783" s="12"/>
      <c r="K783" s="12"/>
      <c r="L783" s="12"/>
      <c r="M783" s="49"/>
      <c r="N783" s="49"/>
      <c r="O783" s="12"/>
      <c r="P783" s="12"/>
      <c r="Q783" s="12"/>
      <c r="R783" s="12"/>
      <c r="S783" s="12"/>
    </row>
    <row r="784" spans="1:19" s="1" customFormat="1" x14ac:dyDescent="0.4">
      <c r="A784" s="12"/>
      <c r="B784" s="12"/>
      <c r="C784" s="42"/>
      <c r="D784" s="12"/>
      <c r="E784" s="12"/>
      <c r="F784" s="12"/>
      <c r="G784" s="12"/>
      <c r="H784" s="12"/>
      <c r="I784" s="12"/>
      <c r="J784" s="12"/>
      <c r="K784" s="12"/>
      <c r="L784" s="12"/>
      <c r="M784" s="49"/>
      <c r="N784" s="49"/>
      <c r="O784" s="12"/>
      <c r="P784" s="12"/>
      <c r="Q784" s="12"/>
      <c r="R784" s="12"/>
      <c r="S784" s="12"/>
    </row>
    <row r="785" spans="1:19" s="1" customFormat="1" x14ac:dyDescent="0.4">
      <c r="A785" s="12"/>
      <c r="B785" s="12"/>
      <c r="C785" s="42"/>
      <c r="D785" s="12"/>
      <c r="E785" s="12"/>
      <c r="F785" s="12"/>
      <c r="G785" s="12"/>
      <c r="H785" s="12"/>
      <c r="I785" s="12"/>
      <c r="J785" s="12"/>
      <c r="K785" s="12"/>
      <c r="L785" s="12"/>
      <c r="M785" s="49"/>
      <c r="N785" s="49"/>
      <c r="O785" s="12"/>
      <c r="P785" s="12"/>
      <c r="Q785" s="12"/>
      <c r="R785" s="12"/>
      <c r="S785" s="12"/>
    </row>
    <row r="786" spans="1:19" s="1" customFormat="1" x14ac:dyDescent="0.4">
      <c r="A786" s="12"/>
      <c r="B786" s="12"/>
      <c r="C786" s="42"/>
      <c r="D786" s="12"/>
      <c r="E786" s="12"/>
      <c r="F786" s="12"/>
      <c r="G786" s="12"/>
      <c r="H786" s="12"/>
      <c r="I786" s="12"/>
      <c r="J786" s="12"/>
      <c r="K786" s="12"/>
      <c r="L786" s="12"/>
      <c r="M786" s="49"/>
      <c r="N786" s="49"/>
      <c r="O786" s="12"/>
      <c r="P786" s="12"/>
      <c r="Q786" s="12"/>
      <c r="R786" s="12"/>
      <c r="S786" s="12"/>
    </row>
    <row r="787" spans="1:19" s="1" customFormat="1" x14ac:dyDescent="0.4">
      <c r="A787" s="12"/>
      <c r="B787" s="12"/>
      <c r="C787" s="42"/>
      <c r="D787" s="12"/>
      <c r="E787" s="12"/>
      <c r="F787" s="12"/>
      <c r="G787" s="12"/>
      <c r="H787" s="12"/>
      <c r="I787" s="12"/>
      <c r="J787" s="12"/>
      <c r="K787" s="12"/>
      <c r="L787" s="12"/>
      <c r="M787" s="49"/>
      <c r="N787" s="49"/>
      <c r="O787" s="12"/>
      <c r="P787" s="12"/>
      <c r="Q787" s="12"/>
      <c r="R787" s="12"/>
      <c r="S787" s="12"/>
    </row>
    <row r="788" spans="1:19" s="1" customFormat="1" x14ac:dyDescent="0.4">
      <c r="A788" s="12"/>
      <c r="B788" s="12"/>
      <c r="C788" s="42"/>
      <c r="D788" s="12"/>
      <c r="E788" s="12"/>
      <c r="F788" s="12"/>
      <c r="G788" s="12"/>
      <c r="H788" s="12"/>
      <c r="I788" s="12"/>
      <c r="J788" s="12"/>
      <c r="K788" s="12"/>
      <c r="L788" s="12"/>
      <c r="M788" s="49"/>
      <c r="N788" s="49"/>
      <c r="O788" s="12"/>
      <c r="P788" s="12"/>
      <c r="Q788" s="12"/>
      <c r="R788" s="12"/>
      <c r="S788" s="12"/>
    </row>
    <row r="789" spans="1:19" s="1" customFormat="1" x14ac:dyDescent="0.4">
      <c r="A789" s="12"/>
      <c r="B789" s="12"/>
      <c r="C789" s="42"/>
      <c r="D789" s="12"/>
      <c r="E789" s="12"/>
      <c r="F789" s="12"/>
      <c r="G789" s="12"/>
      <c r="H789" s="12"/>
      <c r="I789" s="12"/>
      <c r="J789" s="12"/>
      <c r="K789" s="12"/>
      <c r="L789" s="12"/>
      <c r="M789" s="49"/>
      <c r="N789" s="49"/>
      <c r="O789" s="12"/>
      <c r="P789" s="12"/>
      <c r="Q789" s="12"/>
      <c r="R789" s="12"/>
      <c r="S789" s="12"/>
    </row>
    <row r="790" spans="1:19" s="1" customFormat="1" x14ac:dyDescent="0.4">
      <c r="A790" s="12"/>
      <c r="B790" s="12"/>
      <c r="C790" s="42"/>
      <c r="D790" s="12"/>
      <c r="E790" s="12"/>
      <c r="F790" s="12"/>
      <c r="G790" s="12"/>
      <c r="H790" s="12"/>
      <c r="I790" s="12"/>
      <c r="J790" s="12"/>
      <c r="K790" s="12"/>
      <c r="L790" s="12"/>
      <c r="M790" s="49"/>
      <c r="N790" s="49"/>
      <c r="O790" s="12"/>
      <c r="P790" s="12"/>
      <c r="Q790" s="12"/>
      <c r="R790" s="12"/>
      <c r="S790" s="12"/>
    </row>
    <row r="791" spans="1:19" s="1" customFormat="1" x14ac:dyDescent="0.4">
      <c r="A791" s="12"/>
      <c r="B791" s="12"/>
      <c r="C791" s="42"/>
      <c r="D791" s="12"/>
      <c r="E791" s="12"/>
      <c r="F791" s="12"/>
      <c r="G791" s="12"/>
      <c r="H791" s="12"/>
      <c r="I791" s="12"/>
      <c r="J791" s="12"/>
      <c r="K791" s="12"/>
      <c r="L791" s="12"/>
      <c r="M791" s="49"/>
      <c r="N791" s="49"/>
      <c r="O791" s="12"/>
      <c r="P791" s="12"/>
      <c r="Q791" s="12"/>
      <c r="R791" s="12"/>
      <c r="S791" s="12"/>
    </row>
    <row r="792" spans="1:19" s="1" customFormat="1" x14ac:dyDescent="0.4">
      <c r="A792" s="12"/>
      <c r="B792" s="12"/>
      <c r="C792" s="42"/>
      <c r="D792" s="12"/>
      <c r="E792" s="12"/>
      <c r="F792" s="12"/>
      <c r="G792" s="12"/>
      <c r="H792" s="12"/>
      <c r="I792" s="12"/>
      <c r="J792" s="12"/>
      <c r="K792" s="12"/>
      <c r="L792" s="12"/>
      <c r="M792" s="49"/>
      <c r="N792" s="49"/>
      <c r="O792" s="12"/>
      <c r="P792" s="12"/>
      <c r="Q792" s="12"/>
      <c r="R792" s="12"/>
      <c r="S792" s="12"/>
    </row>
    <row r="793" spans="1:19" s="1" customFormat="1" x14ac:dyDescent="0.4">
      <c r="A793" s="12"/>
      <c r="B793" s="12"/>
      <c r="C793" s="42"/>
      <c r="D793" s="12"/>
      <c r="E793" s="12"/>
      <c r="F793" s="12"/>
      <c r="G793" s="12"/>
      <c r="H793" s="12"/>
      <c r="I793" s="12"/>
      <c r="J793" s="12"/>
      <c r="K793" s="12"/>
      <c r="L793" s="12"/>
      <c r="M793" s="49"/>
      <c r="N793" s="49"/>
      <c r="O793" s="12"/>
      <c r="P793" s="12"/>
      <c r="Q793" s="12"/>
      <c r="R793" s="12"/>
      <c r="S793" s="12"/>
    </row>
    <row r="794" spans="1:19" s="1" customFormat="1" x14ac:dyDescent="0.4">
      <c r="A794" s="12"/>
      <c r="B794" s="12"/>
      <c r="C794" s="42"/>
      <c r="D794" s="12"/>
      <c r="E794" s="12"/>
      <c r="F794" s="12"/>
      <c r="G794" s="12"/>
      <c r="H794" s="12"/>
      <c r="I794" s="12"/>
      <c r="J794" s="12"/>
      <c r="K794" s="12"/>
      <c r="L794" s="12"/>
      <c r="M794" s="49"/>
      <c r="N794" s="49"/>
      <c r="O794" s="12"/>
      <c r="P794" s="12"/>
      <c r="Q794" s="12"/>
      <c r="R794" s="12"/>
      <c r="S794" s="12"/>
    </row>
    <row r="795" spans="1:19" s="1" customFormat="1" x14ac:dyDescent="0.4">
      <c r="A795" s="12"/>
      <c r="B795" s="12"/>
      <c r="C795" s="42"/>
      <c r="D795" s="12"/>
      <c r="E795" s="12"/>
      <c r="F795" s="12"/>
      <c r="G795" s="12"/>
      <c r="H795" s="12"/>
      <c r="I795" s="12"/>
      <c r="J795" s="12"/>
      <c r="K795" s="12"/>
      <c r="L795" s="12"/>
      <c r="M795" s="49"/>
      <c r="N795" s="49"/>
      <c r="O795" s="12"/>
      <c r="P795" s="12"/>
      <c r="Q795" s="12"/>
      <c r="R795" s="12"/>
      <c r="S795" s="12"/>
    </row>
    <row r="796" spans="1:19" s="1" customFormat="1" x14ac:dyDescent="0.4">
      <c r="A796" s="12"/>
      <c r="B796" s="12"/>
      <c r="C796" s="42"/>
      <c r="D796" s="12"/>
      <c r="E796" s="12"/>
      <c r="F796" s="12"/>
      <c r="G796" s="12"/>
      <c r="H796" s="12"/>
      <c r="I796" s="12"/>
      <c r="J796" s="12"/>
      <c r="K796" s="12"/>
      <c r="L796" s="12"/>
      <c r="M796" s="49"/>
      <c r="N796" s="49"/>
      <c r="O796" s="12"/>
      <c r="P796" s="12"/>
      <c r="Q796" s="12"/>
      <c r="R796" s="12"/>
      <c r="S796" s="12"/>
    </row>
    <row r="797" spans="1:19" s="1" customFormat="1" x14ac:dyDescent="0.4">
      <c r="A797" s="12"/>
      <c r="B797" s="12"/>
      <c r="C797" s="42"/>
      <c r="D797" s="12"/>
      <c r="E797" s="12"/>
      <c r="F797" s="12"/>
      <c r="G797" s="12"/>
      <c r="H797" s="12"/>
      <c r="I797" s="12"/>
      <c r="J797" s="12"/>
      <c r="K797" s="12"/>
      <c r="L797" s="12"/>
      <c r="M797" s="49"/>
      <c r="N797" s="49"/>
      <c r="O797" s="12"/>
      <c r="P797" s="12"/>
      <c r="Q797" s="12"/>
      <c r="R797" s="12"/>
      <c r="S797" s="12"/>
    </row>
    <row r="798" spans="1:19" s="1" customFormat="1" x14ac:dyDescent="0.4">
      <c r="A798" s="12"/>
      <c r="B798" s="12"/>
      <c r="C798" s="42"/>
      <c r="D798" s="12"/>
      <c r="E798" s="12"/>
      <c r="F798" s="12"/>
      <c r="G798" s="12"/>
      <c r="H798" s="12"/>
      <c r="I798" s="12"/>
      <c r="J798" s="12"/>
      <c r="K798" s="12"/>
      <c r="L798" s="12"/>
      <c r="M798" s="49"/>
      <c r="N798" s="49"/>
      <c r="O798" s="12"/>
      <c r="P798" s="12"/>
      <c r="Q798" s="12"/>
      <c r="R798" s="12"/>
      <c r="S798" s="12"/>
    </row>
    <row r="799" spans="1:19" s="1" customFormat="1" x14ac:dyDescent="0.4">
      <c r="A799" s="12"/>
      <c r="B799" s="12"/>
      <c r="C799" s="42"/>
      <c r="D799" s="12"/>
      <c r="E799" s="12"/>
      <c r="F799" s="12"/>
      <c r="G799" s="12"/>
      <c r="H799" s="12"/>
      <c r="I799" s="12"/>
      <c r="J799" s="12"/>
      <c r="K799" s="12"/>
      <c r="L799" s="12"/>
      <c r="M799" s="49"/>
      <c r="N799" s="49"/>
      <c r="O799" s="12"/>
      <c r="P799" s="12"/>
      <c r="Q799" s="12"/>
      <c r="R799" s="12"/>
      <c r="S799" s="12"/>
    </row>
    <row r="800" spans="1:19" s="1" customFormat="1" x14ac:dyDescent="0.4">
      <c r="A800" s="12"/>
      <c r="B800" s="12"/>
      <c r="C800" s="42"/>
      <c r="D800" s="12"/>
      <c r="E800" s="12"/>
      <c r="F800" s="12"/>
      <c r="G800" s="12"/>
      <c r="H800" s="12"/>
      <c r="I800" s="12"/>
      <c r="J800" s="12"/>
      <c r="K800" s="12"/>
      <c r="L800" s="12"/>
      <c r="M800" s="49"/>
      <c r="N800" s="49"/>
      <c r="O800" s="12"/>
      <c r="P800" s="12"/>
      <c r="Q800" s="12"/>
      <c r="R800" s="12"/>
      <c r="S800" s="12"/>
    </row>
    <row r="801" spans="1:19" s="1" customFormat="1" x14ac:dyDescent="0.4">
      <c r="A801" s="12"/>
      <c r="B801" s="12"/>
      <c r="C801" s="42"/>
      <c r="D801" s="12"/>
      <c r="E801" s="12"/>
      <c r="F801" s="12"/>
      <c r="G801" s="12"/>
      <c r="H801" s="12"/>
      <c r="I801" s="12"/>
      <c r="J801" s="12"/>
      <c r="K801" s="12"/>
      <c r="L801" s="12"/>
      <c r="M801" s="49"/>
      <c r="N801" s="49"/>
      <c r="O801" s="12"/>
      <c r="P801" s="12"/>
      <c r="Q801" s="12"/>
      <c r="R801" s="12"/>
      <c r="S801" s="12"/>
    </row>
    <row r="802" spans="1:19" s="1" customFormat="1" x14ac:dyDescent="0.4">
      <c r="A802" s="12"/>
      <c r="B802" s="12"/>
      <c r="C802" s="42"/>
      <c r="D802" s="12"/>
      <c r="E802" s="12"/>
      <c r="F802" s="12"/>
      <c r="G802" s="12"/>
      <c r="H802" s="12"/>
      <c r="I802" s="12"/>
      <c r="J802" s="12"/>
      <c r="K802" s="12"/>
      <c r="L802" s="12"/>
      <c r="M802" s="49"/>
      <c r="N802" s="49"/>
      <c r="O802" s="12"/>
      <c r="P802" s="12"/>
      <c r="Q802" s="12"/>
      <c r="R802" s="12"/>
      <c r="S802" s="12"/>
    </row>
    <row r="803" spans="1:19" s="1" customFormat="1" x14ac:dyDescent="0.4">
      <c r="A803" s="12"/>
      <c r="B803" s="12"/>
      <c r="C803" s="42"/>
      <c r="D803" s="12"/>
      <c r="E803" s="12"/>
      <c r="F803" s="12"/>
      <c r="G803" s="12"/>
      <c r="H803" s="12"/>
      <c r="I803" s="12"/>
      <c r="J803" s="12"/>
      <c r="K803" s="12"/>
      <c r="L803" s="12"/>
      <c r="M803" s="49"/>
      <c r="N803" s="49"/>
      <c r="O803" s="12"/>
      <c r="P803" s="12"/>
      <c r="Q803" s="12"/>
      <c r="R803" s="12"/>
      <c r="S803" s="12"/>
    </row>
    <row r="804" spans="1:19" s="1" customFormat="1" x14ac:dyDescent="0.4">
      <c r="A804" s="12"/>
      <c r="B804" s="12"/>
      <c r="C804" s="42"/>
      <c r="D804" s="12"/>
      <c r="E804" s="12"/>
      <c r="F804" s="12"/>
      <c r="G804" s="12"/>
      <c r="H804" s="12"/>
      <c r="I804" s="12"/>
      <c r="J804" s="12"/>
      <c r="K804" s="12"/>
      <c r="L804" s="12"/>
      <c r="M804" s="49"/>
      <c r="N804" s="49"/>
      <c r="O804" s="12"/>
      <c r="P804" s="12"/>
      <c r="Q804" s="12"/>
      <c r="R804" s="12"/>
      <c r="S804" s="12"/>
    </row>
    <row r="805" spans="1:19" s="1" customFormat="1" x14ac:dyDescent="0.4">
      <c r="A805" s="12"/>
      <c r="B805" s="12"/>
      <c r="C805" s="42"/>
      <c r="D805" s="12"/>
      <c r="E805" s="12"/>
      <c r="F805" s="12"/>
      <c r="G805" s="12"/>
      <c r="H805" s="12"/>
      <c r="I805" s="12"/>
      <c r="J805" s="12"/>
      <c r="K805" s="12"/>
      <c r="L805" s="12"/>
      <c r="M805" s="49"/>
      <c r="N805" s="49"/>
      <c r="O805" s="12"/>
      <c r="P805" s="12"/>
      <c r="Q805" s="12"/>
      <c r="R805" s="12"/>
      <c r="S805" s="12"/>
    </row>
    <row r="806" spans="1:19" s="1" customFormat="1" x14ac:dyDescent="0.4">
      <c r="A806" s="12"/>
      <c r="B806" s="12"/>
      <c r="C806" s="42"/>
      <c r="D806" s="12"/>
      <c r="E806" s="12"/>
      <c r="F806" s="12"/>
      <c r="G806" s="12"/>
      <c r="H806" s="12"/>
      <c r="I806" s="12"/>
      <c r="J806" s="12"/>
      <c r="K806" s="12"/>
      <c r="L806" s="12"/>
      <c r="M806" s="49"/>
      <c r="N806" s="49"/>
      <c r="O806" s="12"/>
      <c r="P806" s="12"/>
      <c r="Q806" s="12"/>
      <c r="R806" s="12"/>
      <c r="S806" s="12"/>
    </row>
    <row r="807" spans="1:19" s="1" customFormat="1" x14ac:dyDescent="0.4">
      <c r="A807" s="12"/>
      <c r="B807" s="12"/>
      <c r="C807" s="42"/>
      <c r="D807" s="12"/>
      <c r="E807" s="12"/>
      <c r="F807" s="12"/>
      <c r="G807" s="12"/>
      <c r="H807" s="12"/>
      <c r="I807" s="12"/>
      <c r="J807" s="12"/>
      <c r="K807" s="12"/>
      <c r="L807" s="12"/>
      <c r="M807" s="49"/>
      <c r="N807" s="49"/>
      <c r="O807" s="12"/>
      <c r="P807" s="12"/>
      <c r="Q807" s="12"/>
      <c r="R807" s="12"/>
      <c r="S807" s="12"/>
    </row>
    <row r="808" spans="1:19" s="1" customFormat="1" x14ac:dyDescent="0.4">
      <c r="A808" s="12"/>
      <c r="B808" s="12"/>
      <c r="C808" s="42"/>
      <c r="D808" s="12"/>
      <c r="E808" s="12"/>
      <c r="F808" s="12"/>
      <c r="G808" s="12"/>
      <c r="H808" s="12"/>
      <c r="I808" s="12"/>
      <c r="J808" s="12"/>
      <c r="K808" s="12"/>
      <c r="L808" s="12"/>
      <c r="M808" s="49"/>
      <c r="N808" s="49"/>
      <c r="O808" s="12"/>
      <c r="P808" s="12"/>
      <c r="Q808" s="12"/>
      <c r="R808" s="12"/>
      <c r="S808" s="12"/>
    </row>
    <row r="809" spans="1:19" s="1" customFormat="1" x14ac:dyDescent="0.4">
      <c r="A809" s="12"/>
      <c r="B809" s="12"/>
      <c r="C809" s="42"/>
      <c r="D809" s="12"/>
      <c r="E809" s="12"/>
      <c r="F809" s="12"/>
      <c r="G809" s="12"/>
      <c r="H809" s="12"/>
      <c r="I809" s="12"/>
      <c r="J809" s="12"/>
      <c r="K809" s="12"/>
      <c r="L809" s="12"/>
      <c r="M809" s="49"/>
      <c r="N809" s="49"/>
      <c r="O809" s="12"/>
      <c r="P809" s="12"/>
      <c r="Q809" s="12"/>
      <c r="R809" s="12"/>
      <c r="S809" s="12"/>
    </row>
    <row r="810" spans="1:19" s="1" customFormat="1" x14ac:dyDescent="0.4">
      <c r="A810" s="12"/>
      <c r="B810" s="12"/>
      <c r="C810" s="42"/>
      <c r="D810" s="12"/>
      <c r="E810" s="12"/>
      <c r="F810" s="12"/>
      <c r="G810" s="12"/>
      <c r="H810" s="12"/>
      <c r="I810" s="12"/>
      <c r="J810" s="12"/>
      <c r="K810" s="12"/>
      <c r="L810" s="12"/>
      <c r="M810" s="49"/>
      <c r="N810" s="49"/>
      <c r="O810" s="12"/>
      <c r="P810" s="12"/>
      <c r="Q810" s="12"/>
      <c r="R810" s="12"/>
      <c r="S810" s="12"/>
    </row>
    <row r="811" spans="1:19" s="1" customFormat="1" x14ac:dyDescent="0.4">
      <c r="A811" s="12"/>
      <c r="B811" s="12"/>
      <c r="C811" s="42"/>
      <c r="D811" s="12"/>
      <c r="E811" s="12"/>
      <c r="F811" s="12"/>
      <c r="G811" s="12"/>
      <c r="H811" s="12"/>
      <c r="I811" s="12"/>
      <c r="J811" s="12"/>
      <c r="K811" s="12"/>
      <c r="L811" s="12"/>
      <c r="M811" s="49"/>
      <c r="N811" s="49"/>
      <c r="O811" s="12"/>
      <c r="P811" s="12"/>
      <c r="Q811" s="12"/>
      <c r="R811" s="12"/>
      <c r="S811" s="12"/>
    </row>
    <row r="812" spans="1:19" s="1" customFormat="1" x14ac:dyDescent="0.4">
      <c r="A812" s="12"/>
      <c r="B812" s="12"/>
      <c r="C812" s="42"/>
      <c r="D812" s="12"/>
      <c r="E812" s="12"/>
      <c r="F812" s="12"/>
      <c r="G812" s="12"/>
      <c r="H812" s="12"/>
      <c r="I812" s="12"/>
      <c r="J812" s="12"/>
      <c r="K812" s="12"/>
      <c r="L812" s="12"/>
      <c r="M812" s="49"/>
      <c r="N812" s="49"/>
      <c r="O812" s="12"/>
      <c r="P812" s="12"/>
      <c r="Q812" s="12"/>
      <c r="R812" s="12"/>
      <c r="S812" s="12"/>
    </row>
    <row r="813" spans="1:19" s="1" customFormat="1" x14ac:dyDescent="0.4">
      <c r="A813" s="12"/>
      <c r="B813" s="12"/>
      <c r="C813" s="42"/>
      <c r="D813" s="12"/>
      <c r="E813" s="12"/>
      <c r="F813" s="12"/>
      <c r="G813" s="12"/>
      <c r="H813" s="12"/>
      <c r="I813" s="12"/>
      <c r="J813" s="12"/>
      <c r="K813" s="12"/>
      <c r="L813" s="12"/>
      <c r="M813" s="49"/>
      <c r="N813" s="49"/>
      <c r="O813" s="12"/>
      <c r="P813" s="12"/>
      <c r="Q813" s="12"/>
      <c r="R813" s="12"/>
      <c r="S813" s="12"/>
    </row>
    <row r="814" spans="1:19" s="1" customFormat="1" x14ac:dyDescent="0.4">
      <c r="A814" s="12"/>
      <c r="B814" s="12"/>
      <c r="C814" s="42"/>
      <c r="D814" s="12"/>
      <c r="E814" s="12"/>
      <c r="F814" s="12"/>
      <c r="G814" s="12"/>
      <c r="H814" s="12"/>
      <c r="I814" s="12"/>
      <c r="J814" s="12"/>
      <c r="K814" s="12"/>
      <c r="L814" s="12"/>
      <c r="M814" s="49"/>
      <c r="N814" s="49"/>
      <c r="O814" s="12"/>
      <c r="P814" s="12"/>
      <c r="Q814" s="12"/>
      <c r="R814" s="12"/>
      <c r="S814" s="12"/>
    </row>
    <row r="815" spans="1:19" s="1" customFormat="1" x14ac:dyDescent="0.4">
      <c r="A815" s="12"/>
      <c r="B815" s="12"/>
      <c r="C815" s="42"/>
      <c r="D815" s="12"/>
      <c r="E815" s="12"/>
      <c r="F815" s="12"/>
      <c r="G815" s="12"/>
      <c r="H815" s="12"/>
      <c r="I815" s="12"/>
      <c r="J815" s="12"/>
      <c r="K815" s="12"/>
      <c r="L815" s="12"/>
      <c r="M815" s="49"/>
      <c r="N815" s="49"/>
      <c r="O815" s="12"/>
      <c r="P815" s="12"/>
      <c r="Q815" s="12"/>
      <c r="R815" s="12"/>
      <c r="S815" s="12"/>
    </row>
    <row r="816" spans="1:19" s="1" customFormat="1" x14ac:dyDescent="0.4">
      <c r="A816" s="12"/>
      <c r="B816" s="12"/>
      <c r="C816" s="42"/>
      <c r="D816" s="12"/>
      <c r="E816" s="12"/>
      <c r="F816" s="12"/>
      <c r="G816" s="12"/>
      <c r="H816" s="12"/>
      <c r="I816" s="12"/>
      <c r="J816" s="12"/>
      <c r="K816" s="12"/>
      <c r="L816" s="12"/>
      <c r="M816" s="49"/>
      <c r="N816" s="49"/>
      <c r="O816" s="12"/>
      <c r="P816" s="12"/>
      <c r="Q816" s="12"/>
      <c r="R816" s="12"/>
      <c r="S816" s="12"/>
    </row>
    <row r="817" spans="1:19" s="1" customFormat="1" x14ac:dyDescent="0.4">
      <c r="A817" s="12"/>
      <c r="B817" s="12"/>
      <c r="C817" s="42"/>
      <c r="D817" s="12"/>
      <c r="E817" s="12"/>
      <c r="F817" s="12"/>
      <c r="G817" s="12"/>
      <c r="H817" s="12"/>
      <c r="I817" s="12"/>
      <c r="J817" s="12"/>
      <c r="K817" s="12"/>
      <c r="L817" s="12"/>
      <c r="M817" s="49"/>
      <c r="N817" s="49"/>
      <c r="O817" s="12"/>
      <c r="P817" s="12"/>
      <c r="Q817" s="12"/>
      <c r="R817" s="12"/>
      <c r="S817" s="12"/>
    </row>
    <row r="818" spans="1:19" s="1" customFormat="1" x14ac:dyDescent="0.4">
      <c r="A818" s="12"/>
      <c r="B818" s="12"/>
      <c r="C818" s="42"/>
      <c r="D818" s="12"/>
      <c r="E818" s="12"/>
      <c r="F818" s="12"/>
      <c r="G818" s="12"/>
      <c r="H818" s="12"/>
      <c r="I818" s="12"/>
      <c r="J818" s="12"/>
      <c r="K818" s="12"/>
      <c r="L818" s="12"/>
      <c r="M818" s="49"/>
      <c r="N818" s="49"/>
      <c r="O818" s="12"/>
      <c r="P818" s="12"/>
      <c r="Q818" s="12"/>
      <c r="R818" s="12"/>
      <c r="S818" s="12"/>
    </row>
    <row r="819" spans="1:19" s="1" customFormat="1" x14ac:dyDescent="0.4">
      <c r="A819" s="12"/>
      <c r="B819" s="12"/>
      <c r="C819" s="42"/>
      <c r="D819" s="12"/>
      <c r="E819" s="12"/>
      <c r="F819" s="12"/>
      <c r="G819" s="12"/>
      <c r="H819" s="12"/>
      <c r="I819" s="12"/>
      <c r="J819" s="12"/>
      <c r="K819" s="12"/>
      <c r="L819" s="12"/>
      <c r="M819" s="49"/>
      <c r="N819" s="49"/>
      <c r="O819" s="12"/>
      <c r="P819" s="12"/>
      <c r="Q819" s="12"/>
      <c r="R819" s="12"/>
      <c r="S819" s="12"/>
    </row>
    <row r="820" spans="1:19" s="1" customFormat="1" x14ac:dyDescent="0.4">
      <c r="A820" s="12"/>
      <c r="B820" s="12"/>
      <c r="C820" s="42"/>
      <c r="D820" s="12"/>
      <c r="E820" s="12"/>
      <c r="F820" s="12"/>
      <c r="G820" s="12"/>
      <c r="H820" s="12"/>
      <c r="I820" s="12"/>
      <c r="J820" s="12"/>
      <c r="K820" s="12"/>
      <c r="L820" s="12"/>
      <c r="M820" s="49"/>
      <c r="N820" s="49"/>
      <c r="O820" s="12"/>
      <c r="P820" s="12"/>
      <c r="Q820" s="12"/>
      <c r="R820" s="12"/>
      <c r="S820" s="12"/>
    </row>
    <row r="821" spans="1:19" s="1" customFormat="1" x14ac:dyDescent="0.4">
      <c r="A821" s="12"/>
      <c r="B821" s="12"/>
      <c r="C821" s="42"/>
      <c r="D821" s="12"/>
      <c r="E821" s="12"/>
      <c r="F821" s="12"/>
      <c r="G821" s="12"/>
      <c r="H821" s="12"/>
      <c r="I821" s="12"/>
      <c r="J821" s="12"/>
      <c r="K821" s="12"/>
      <c r="L821" s="12"/>
      <c r="M821" s="49"/>
      <c r="N821" s="49"/>
      <c r="O821" s="12"/>
      <c r="P821" s="12"/>
      <c r="Q821" s="12"/>
      <c r="R821" s="12"/>
      <c r="S821" s="12"/>
    </row>
    <row r="822" spans="1:19" s="1" customFormat="1" x14ac:dyDescent="0.4">
      <c r="A822" s="12"/>
      <c r="B822" s="12"/>
      <c r="C822" s="42"/>
      <c r="D822" s="12"/>
      <c r="E822" s="12"/>
      <c r="F822" s="12"/>
      <c r="G822" s="12"/>
      <c r="H822" s="12"/>
      <c r="I822" s="12"/>
      <c r="J822" s="12"/>
      <c r="K822" s="12"/>
      <c r="L822" s="12"/>
      <c r="M822" s="49"/>
      <c r="N822" s="49"/>
      <c r="O822" s="12"/>
      <c r="P822" s="12"/>
      <c r="Q822" s="12"/>
      <c r="R822" s="12"/>
      <c r="S822" s="12"/>
    </row>
    <row r="823" spans="1:19" s="1" customFormat="1" x14ac:dyDescent="0.4">
      <c r="A823" s="12"/>
      <c r="B823" s="12"/>
      <c r="C823" s="42"/>
      <c r="D823" s="12"/>
      <c r="E823" s="12"/>
      <c r="F823" s="12"/>
      <c r="G823" s="12"/>
      <c r="H823" s="12"/>
      <c r="I823" s="12"/>
      <c r="J823" s="12"/>
      <c r="K823" s="12"/>
      <c r="L823" s="12"/>
      <c r="M823" s="49"/>
      <c r="N823" s="49"/>
      <c r="O823" s="12"/>
      <c r="P823" s="12"/>
      <c r="Q823" s="12"/>
      <c r="R823" s="12"/>
      <c r="S823" s="12"/>
    </row>
    <row r="824" spans="1:19" s="1" customFormat="1" x14ac:dyDescent="0.4">
      <c r="A824" s="12"/>
      <c r="B824" s="12"/>
      <c r="C824" s="42"/>
      <c r="D824" s="12"/>
      <c r="E824" s="12"/>
      <c r="F824" s="12"/>
      <c r="G824" s="12"/>
      <c r="H824" s="12"/>
      <c r="I824" s="12"/>
      <c r="J824" s="12"/>
      <c r="K824" s="12"/>
      <c r="L824" s="12"/>
      <c r="M824" s="49"/>
      <c r="N824" s="49"/>
      <c r="O824" s="12"/>
      <c r="P824" s="12"/>
      <c r="Q824" s="12"/>
      <c r="R824" s="12"/>
      <c r="S824" s="12"/>
    </row>
    <row r="825" spans="1:19" s="1" customFormat="1" x14ac:dyDescent="0.4">
      <c r="A825" s="12"/>
      <c r="B825" s="12"/>
      <c r="C825" s="42"/>
      <c r="D825" s="12"/>
      <c r="E825" s="12"/>
      <c r="F825" s="12"/>
      <c r="G825" s="12"/>
      <c r="H825" s="12"/>
      <c r="I825" s="12"/>
      <c r="J825" s="12"/>
      <c r="K825" s="12"/>
      <c r="L825" s="12"/>
      <c r="M825" s="49"/>
      <c r="N825" s="49"/>
      <c r="O825" s="12"/>
      <c r="P825" s="12"/>
      <c r="Q825" s="12"/>
      <c r="R825" s="12"/>
      <c r="S825" s="12"/>
    </row>
    <row r="826" spans="1:19" s="1" customFormat="1" x14ac:dyDescent="0.4">
      <c r="A826" s="12"/>
      <c r="B826" s="12"/>
      <c r="C826" s="42"/>
      <c r="D826" s="12"/>
      <c r="E826" s="12"/>
      <c r="F826" s="12"/>
      <c r="G826" s="12"/>
      <c r="H826" s="12"/>
      <c r="I826" s="12"/>
      <c r="J826" s="12"/>
      <c r="K826" s="12"/>
      <c r="L826" s="12"/>
      <c r="M826" s="49"/>
      <c r="N826" s="49"/>
      <c r="O826" s="12"/>
      <c r="P826" s="12"/>
      <c r="Q826" s="12"/>
      <c r="R826" s="12"/>
      <c r="S826" s="12"/>
    </row>
    <row r="827" spans="1:19" s="1" customFormat="1" x14ac:dyDescent="0.4">
      <c r="A827" s="12"/>
      <c r="B827" s="12"/>
      <c r="C827" s="42"/>
      <c r="D827" s="12"/>
      <c r="E827" s="12"/>
      <c r="F827" s="12"/>
      <c r="G827" s="12"/>
      <c r="H827" s="12"/>
      <c r="I827" s="12"/>
      <c r="J827" s="12"/>
      <c r="K827" s="12"/>
      <c r="L827" s="12"/>
      <c r="M827" s="49"/>
      <c r="N827" s="49"/>
      <c r="O827" s="12"/>
      <c r="P827" s="12"/>
      <c r="Q827" s="12"/>
      <c r="R827" s="12"/>
      <c r="S827" s="12"/>
    </row>
    <row r="828" spans="1:19" s="1" customFormat="1" x14ac:dyDescent="0.4">
      <c r="A828" s="12"/>
      <c r="B828" s="12"/>
      <c r="C828" s="42"/>
      <c r="D828" s="12"/>
      <c r="E828" s="12"/>
      <c r="F828" s="12"/>
      <c r="G828" s="12"/>
      <c r="H828" s="12"/>
      <c r="I828" s="12"/>
      <c r="J828" s="12"/>
      <c r="K828" s="12"/>
      <c r="L828" s="12"/>
      <c r="M828" s="49"/>
      <c r="N828" s="49"/>
      <c r="O828" s="12"/>
      <c r="P828" s="12"/>
      <c r="Q828" s="12"/>
      <c r="R828" s="12"/>
      <c r="S828" s="12"/>
    </row>
    <row r="829" spans="1:19" s="1" customFormat="1" x14ac:dyDescent="0.4">
      <c r="A829" s="12"/>
      <c r="B829" s="12"/>
      <c r="C829" s="42"/>
      <c r="D829" s="12"/>
      <c r="E829" s="12"/>
      <c r="F829" s="12"/>
      <c r="G829" s="12"/>
      <c r="H829" s="12"/>
      <c r="I829" s="12"/>
      <c r="J829" s="12"/>
      <c r="K829" s="12"/>
      <c r="L829" s="12"/>
      <c r="M829" s="49"/>
      <c r="N829" s="49"/>
      <c r="O829" s="12"/>
      <c r="P829" s="12"/>
      <c r="Q829" s="12"/>
      <c r="R829" s="12"/>
      <c r="S829" s="12"/>
    </row>
    <row r="830" spans="1:19" s="1" customFormat="1" x14ac:dyDescent="0.4">
      <c r="A830" s="12"/>
      <c r="B830" s="12"/>
      <c r="C830" s="42"/>
      <c r="D830" s="12"/>
      <c r="E830" s="12"/>
      <c r="F830" s="12"/>
      <c r="G830" s="12"/>
      <c r="H830" s="12"/>
      <c r="I830" s="12"/>
      <c r="J830" s="12"/>
      <c r="K830" s="12"/>
      <c r="L830" s="12"/>
      <c r="M830" s="49"/>
      <c r="N830" s="49"/>
      <c r="O830" s="12"/>
      <c r="P830" s="12"/>
      <c r="Q830" s="12"/>
      <c r="R830" s="12"/>
      <c r="S830" s="12"/>
    </row>
    <row r="831" spans="1:19" s="1" customFormat="1" x14ac:dyDescent="0.4">
      <c r="A831" s="12"/>
      <c r="B831" s="12"/>
      <c r="C831" s="42"/>
      <c r="D831" s="12"/>
      <c r="E831" s="12"/>
      <c r="F831" s="12"/>
      <c r="G831" s="12"/>
      <c r="H831" s="12"/>
      <c r="I831" s="12"/>
      <c r="J831" s="12"/>
      <c r="K831" s="12"/>
      <c r="L831" s="12"/>
      <c r="M831" s="49"/>
      <c r="N831" s="49"/>
      <c r="O831" s="12"/>
      <c r="P831" s="12"/>
      <c r="Q831" s="12"/>
      <c r="R831" s="12"/>
      <c r="S831" s="12"/>
    </row>
    <row r="832" spans="1:19" s="1" customFormat="1" x14ac:dyDescent="0.4">
      <c r="A832" s="12"/>
      <c r="B832" s="12"/>
      <c r="C832" s="42"/>
      <c r="D832" s="12"/>
      <c r="E832" s="12"/>
      <c r="F832" s="12"/>
      <c r="G832" s="12"/>
      <c r="H832" s="12"/>
      <c r="I832" s="12"/>
      <c r="J832" s="12"/>
      <c r="K832" s="12"/>
      <c r="L832" s="12"/>
      <c r="M832" s="49"/>
      <c r="N832" s="49"/>
      <c r="O832" s="12"/>
      <c r="P832" s="12"/>
      <c r="Q832" s="12"/>
      <c r="R832" s="12"/>
      <c r="S832" s="12"/>
    </row>
    <row r="833" spans="1:19" s="1" customFormat="1" x14ac:dyDescent="0.4">
      <c r="A833" s="12"/>
      <c r="B833" s="12"/>
      <c r="C833" s="42"/>
      <c r="D833" s="12"/>
      <c r="E833" s="12"/>
      <c r="F833" s="12"/>
      <c r="G833" s="12"/>
      <c r="H833" s="12"/>
      <c r="I833" s="12"/>
      <c r="J833" s="12"/>
      <c r="K833" s="12"/>
      <c r="L833" s="12"/>
      <c r="M833" s="49"/>
      <c r="N833" s="49"/>
      <c r="O833" s="12"/>
      <c r="P833" s="12"/>
      <c r="Q833" s="12"/>
      <c r="R833" s="12"/>
      <c r="S833" s="12"/>
    </row>
    <row r="834" spans="1:19" s="1" customFormat="1" x14ac:dyDescent="0.4">
      <c r="A834" s="12"/>
      <c r="B834" s="12"/>
      <c r="C834" s="42"/>
      <c r="D834" s="12"/>
      <c r="E834" s="12"/>
      <c r="F834" s="12"/>
      <c r="G834" s="12"/>
      <c r="H834" s="12"/>
      <c r="I834" s="12"/>
      <c r="J834" s="12"/>
      <c r="K834" s="12"/>
      <c r="L834" s="12"/>
      <c r="M834" s="49"/>
      <c r="N834" s="49"/>
      <c r="O834" s="12"/>
      <c r="P834" s="12"/>
      <c r="Q834" s="12"/>
      <c r="R834" s="12"/>
      <c r="S834" s="12"/>
    </row>
    <row r="835" spans="1:19" s="1" customFormat="1" x14ac:dyDescent="0.4">
      <c r="A835" s="12"/>
      <c r="B835" s="12"/>
      <c r="C835" s="42"/>
      <c r="D835" s="12"/>
      <c r="E835" s="12"/>
      <c r="F835" s="12"/>
      <c r="G835" s="12"/>
      <c r="H835" s="12"/>
      <c r="I835" s="12"/>
      <c r="J835" s="12"/>
      <c r="K835" s="12"/>
      <c r="L835" s="12"/>
      <c r="M835" s="49"/>
      <c r="N835" s="49"/>
      <c r="O835" s="12"/>
      <c r="P835" s="12"/>
      <c r="Q835" s="12"/>
      <c r="R835" s="12"/>
      <c r="S835" s="12"/>
    </row>
    <row r="836" spans="1:19" s="1" customFormat="1" x14ac:dyDescent="0.4">
      <c r="A836" s="12"/>
      <c r="B836" s="12"/>
      <c r="C836" s="42"/>
      <c r="D836" s="12"/>
      <c r="E836" s="12"/>
      <c r="F836" s="12"/>
      <c r="G836" s="12"/>
      <c r="H836" s="12"/>
      <c r="I836" s="12"/>
      <c r="J836" s="12"/>
      <c r="K836" s="12"/>
      <c r="L836" s="12"/>
      <c r="M836" s="49"/>
      <c r="N836" s="49"/>
      <c r="O836" s="12"/>
      <c r="P836" s="12"/>
      <c r="Q836" s="12"/>
      <c r="R836" s="12"/>
      <c r="S836" s="12"/>
    </row>
    <row r="837" spans="1:19" s="1" customFormat="1" x14ac:dyDescent="0.4">
      <c r="A837" s="12"/>
      <c r="B837" s="12"/>
      <c r="C837" s="42"/>
      <c r="D837" s="12"/>
      <c r="E837" s="12"/>
      <c r="F837" s="12"/>
      <c r="G837" s="12"/>
      <c r="H837" s="12"/>
      <c r="I837" s="12"/>
      <c r="J837" s="12"/>
      <c r="K837" s="12"/>
      <c r="L837" s="12"/>
      <c r="M837" s="49"/>
      <c r="N837" s="49"/>
      <c r="O837" s="12"/>
      <c r="P837" s="12"/>
      <c r="Q837" s="12"/>
      <c r="R837" s="12"/>
      <c r="S837" s="12"/>
    </row>
    <row r="838" spans="1:19" s="1" customFormat="1" x14ac:dyDescent="0.4">
      <c r="A838" s="12"/>
      <c r="B838" s="12"/>
      <c r="C838" s="42"/>
      <c r="D838" s="12"/>
      <c r="E838" s="12"/>
      <c r="F838" s="12"/>
      <c r="G838" s="12"/>
      <c r="H838" s="12"/>
      <c r="I838" s="12"/>
      <c r="J838" s="12"/>
      <c r="K838" s="12"/>
      <c r="L838" s="12"/>
      <c r="M838" s="49"/>
      <c r="N838" s="49"/>
      <c r="O838" s="12"/>
      <c r="P838" s="12"/>
      <c r="Q838" s="12"/>
      <c r="R838" s="12"/>
      <c r="S838" s="12"/>
    </row>
    <row r="839" spans="1:19" s="1" customFormat="1" x14ac:dyDescent="0.4">
      <c r="A839" s="12"/>
      <c r="B839" s="12"/>
      <c r="C839" s="42"/>
      <c r="D839" s="12"/>
      <c r="E839" s="12"/>
      <c r="F839" s="12"/>
      <c r="G839" s="12"/>
      <c r="H839" s="12"/>
      <c r="I839" s="12"/>
      <c r="J839" s="12"/>
      <c r="K839" s="12"/>
      <c r="L839" s="12"/>
      <c r="M839" s="49"/>
      <c r="N839" s="49"/>
      <c r="O839" s="12"/>
      <c r="P839" s="12"/>
      <c r="Q839" s="12"/>
      <c r="R839" s="12"/>
      <c r="S839" s="12"/>
    </row>
    <row r="840" spans="1:19" s="1" customFormat="1" x14ac:dyDescent="0.4">
      <c r="A840" s="12"/>
      <c r="B840" s="12"/>
      <c r="C840" s="42"/>
      <c r="D840" s="12"/>
      <c r="E840" s="12"/>
      <c r="F840" s="12"/>
      <c r="G840" s="12"/>
      <c r="H840" s="12"/>
      <c r="I840" s="12"/>
      <c r="J840" s="12"/>
      <c r="K840" s="12"/>
      <c r="L840" s="12"/>
      <c r="M840" s="49"/>
      <c r="N840" s="49"/>
      <c r="O840" s="12"/>
      <c r="P840" s="12"/>
      <c r="Q840" s="12"/>
      <c r="R840" s="12"/>
      <c r="S840" s="12"/>
    </row>
    <row r="841" spans="1:19" s="1" customFormat="1" x14ac:dyDescent="0.4">
      <c r="A841" s="12"/>
      <c r="B841" s="12"/>
      <c r="C841" s="42"/>
      <c r="D841" s="12"/>
      <c r="E841" s="12"/>
      <c r="F841" s="12"/>
      <c r="G841" s="12"/>
      <c r="H841" s="12"/>
      <c r="I841" s="12"/>
      <c r="J841" s="12"/>
      <c r="K841" s="12"/>
      <c r="L841" s="12"/>
      <c r="M841" s="49"/>
      <c r="N841" s="49"/>
      <c r="O841" s="12"/>
      <c r="P841" s="12"/>
      <c r="Q841" s="12"/>
      <c r="R841" s="12"/>
      <c r="S841" s="12"/>
    </row>
    <row r="842" spans="1:19" s="1" customFormat="1" x14ac:dyDescent="0.4">
      <c r="A842" s="12"/>
      <c r="B842" s="12"/>
      <c r="C842" s="42"/>
      <c r="D842" s="12"/>
      <c r="E842" s="12"/>
      <c r="F842" s="12"/>
      <c r="G842" s="12"/>
      <c r="H842" s="12"/>
      <c r="I842" s="12"/>
      <c r="J842" s="12"/>
      <c r="K842" s="12"/>
      <c r="L842" s="12"/>
      <c r="M842" s="49"/>
      <c r="N842" s="49"/>
      <c r="O842" s="12"/>
      <c r="P842" s="12"/>
      <c r="Q842" s="12"/>
      <c r="R842" s="12"/>
      <c r="S842" s="12"/>
    </row>
    <row r="843" spans="1:19" s="1" customFormat="1" x14ac:dyDescent="0.4">
      <c r="A843" s="12"/>
      <c r="B843" s="12"/>
      <c r="C843" s="42"/>
      <c r="D843" s="12"/>
      <c r="E843" s="12"/>
      <c r="F843" s="12"/>
      <c r="G843" s="12"/>
      <c r="H843" s="12"/>
      <c r="I843" s="12"/>
      <c r="J843" s="12"/>
      <c r="K843" s="12"/>
      <c r="L843" s="12"/>
      <c r="M843" s="49"/>
      <c r="N843" s="49"/>
      <c r="O843" s="12"/>
      <c r="P843" s="12"/>
      <c r="Q843" s="12"/>
      <c r="R843" s="12"/>
      <c r="S843" s="12"/>
    </row>
    <row r="844" spans="1:19" s="1" customFormat="1" x14ac:dyDescent="0.4">
      <c r="A844" s="12"/>
      <c r="B844" s="12"/>
      <c r="C844" s="42"/>
      <c r="D844" s="12"/>
      <c r="E844" s="12"/>
      <c r="F844" s="12"/>
      <c r="G844" s="12"/>
      <c r="H844" s="12"/>
      <c r="I844" s="12"/>
      <c r="J844" s="12"/>
      <c r="K844" s="12"/>
      <c r="L844" s="12"/>
      <c r="M844" s="49"/>
      <c r="N844" s="49"/>
      <c r="O844" s="12"/>
      <c r="P844" s="12"/>
      <c r="Q844" s="12"/>
      <c r="R844" s="12"/>
      <c r="S844" s="12"/>
    </row>
    <row r="845" spans="1:19" s="1" customFormat="1" x14ac:dyDescent="0.4">
      <c r="A845" s="12"/>
      <c r="B845" s="12"/>
      <c r="C845" s="42"/>
      <c r="D845" s="12"/>
      <c r="E845" s="12"/>
      <c r="F845" s="12"/>
      <c r="G845" s="12"/>
      <c r="H845" s="12"/>
      <c r="I845" s="12"/>
      <c r="J845" s="12"/>
      <c r="K845" s="12"/>
      <c r="L845" s="12"/>
      <c r="M845" s="49"/>
      <c r="N845" s="49"/>
      <c r="O845" s="12"/>
      <c r="P845" s="12"/>
      <c r="Q845" s="12"/>
      <c r="R845" s="12"/>
      <c r="S845" s="12"/>
    </row>
    <row r="846" spans="1:19" s="1" customFormat="1" x14ac:dyDescent="0.4">
      <c r="A846" s="12"/>
      <c r="B846" s="12"/>
      <c r="C846" s="42"/>
      <c r="D846" s="12"/>
      <c r="E846" s="12"/>
      <c r="F846" s="12"/>
      <c r="G846" s="12"/>
      <c r="H846" s="12"/>
      <c r="I846" s="12"/>
      <c r="J846" s="12"/>
      <c r="K846" s="12"/>
      <c r="L846" s="12"/>
      <c r="M846" s="49"/>
      <c r="N846" s="49"/>
      <c r="O846" s="12"/>
      <c r="P846" s="12"/>
      <c r="Q846" s="12"/>
      <c r="R846" s="12"/>
      <c r="S846" s="12"/>
    </row>
    <row r="847" spans="1:19" s="1" customFormat="1" x14ac:dyDescent="0.4">
      <c r="A847" s="12"/>
      <c r="B847" s="12"/>
      <c r="C847" s="42"/>
      <c r="D847" s="12"/>
      <c r="E847" s="12"/>
      <c r="F847" s="12"/>
      <c r="G847" s="12"/>
      <c r="H847" s="12"/>
      <c r="I847" s="12"/>
      <c r="J847" s="12"/>
      <c r="K847" s="12"/>
      <c r="L847" s="12"/>
      <c r="M847" s="49"/>
      <c r="N847" s="49"/>
      <c r="O847" s="12"/>
      <c r="P847" s="12"/>
      <c r="Q847" s="12"/>
      <c r="R847" s="12"/>
      <c r="S847" s="12"/>
    </row>
    <row r="848" spans="1:19" s="1" customFormat="1" x14ac:dyDescent="0.4">
      <c r="A848" s="12"/>
      <c r="B848" s="12"/>
      <c r="C848" s="42"/>
      <c r="D848" s="12"/>
      <c r="E848" s="12"/>
      <c r="F848" s="12"/>
      <c r="G848" s="12"/>
      <c r="H848" s="12"/>
      <c r="I848" s="12"/>
      <c r="J848" s="12"/>
      <c r="K848" s="12"/>
      <c r="L848" s="12"/>
      <c r="M848" s="49"/>
      <c r="N848" s="49"/>
      <c r="O848" s="12"/>
      <c r="P848" s="12"/>
      <c r="Q848" s="12"/>
      <c r="R848" s="12"/>
      <c r="S848" s="12"/>
    </row>
    <row r="849" spans="1:19" s="1" customFormat="1" x14ac:dyDescent="0.4">
      <c r="A849" s="12"/>
      <c r="B849" s="12"/>
      <c r="C849" s="42"/>
      <c r="D849" s="12"/>
      <c r="E849" s="12"/>
      <c r="F849" s="12"/>
      <c r="G849" s="12"/>
      <c r="H849" s="12"/>
      <c r="I849" s="12"/>
      <c r="J849" s="12"/>
      <c r="K849" s="12"/>
      <c r="L849" s="12"/>
      <c r="M849" s="49"/>
      <c r="N849" s="49"/>
      <c r="O849" s="12"/>
      <c r="P849" s="12"/>
      <c r="Q849" s="12"/>
      <c r="R849" s="12"/>
      <c r="S849" s="12"/>
    </row>
    <row r="850" spans="1:19" s="1" customFormat="1" x14ac:dyDescent="0.4">
      <c r="A850" s="12"/>
      <c r="B850" s="12"/>
      <c r="C850" s="42"/>
      <c r="D850" s="12"/>
      <c r="E850" s="12"/>
      <c r="F850" s="12"/>
      <c r="G850" s="12"/>
      <c r="H850" s="12"/>
      <c r="I850" s="12"/>
      <c r="J850" s="12"/>
      <c r="K850" s="12"/>
      <c r="L850" s="12"/>
      <c r="M850" s="49"/>
      <c r="N850" s="49"/>
      <c r="O850" s="12"/>
      <c r="P850" s="12"/>
      <c r="Q850" s="12"/>
      <c r="R850" s="12"/>
      <c r="S850" s="12"/>
    </row>
    <row r="851" spans="1:19" s="1" customFormat="1" x14ac:dyDescent="0.4">
      <c r="A851" s="12"/>
      <c r="B851" s="12"/>
      <c r="C851" s="42"/>
      <c r="D851" s="12"/>
      <c r="E851" s="12"/>
      <c r="F851" s="12"/>
      <c r="G851" s="12"/>
      <c r="H851" s="12"/>
      <c r="I851" s="12"/>
      <c r="J851" s="12"/>
      <c r="K851" s="12"/>
      <c r="L851" s="12"/>
      <c r="M851" s="49"/>
      <c r="N851" s="49"/>
      <c r="O851" s="12"/>
      <c r="P851" s="12"/>
      <c r="Q851" s="12"/>
      <c r="R851" s="12"/>
      <c r="S851" s="12"/>
    </row>
    <row r="852" spans="1:19" s="1" customFormat="1" x14ac:dyDescent="0.4">
      <c r="A852" s="12"/>
      <c r="B852" s="12"/>
      <c r="C852" s="42"/>
      <c r="D852" s="12"/>
      <c r="E852" s="12"/>
      <c r="F852" s="12"/>
      <c r="G852" s="12"/>
      <c r="H852" s="12"/>
      <c r="I852" s="12"/>
      <c r="J852" s="12"/>
      <c r="K852" s="12"/>
      <c r="L852" s="12"/>
      <c r="M852" s="49"/>
      <c r="N852" s="49"/>
      <c r="O852" s="12"/>
      <c r="P852" s="12"/>
      <c r="Q852" s="12"/>
      <c r="R852" s="12"/>
      <c r="S852" s="12"/>
    </row>
    <row r="853" spans="1:19" s="1" customFormat="1" x14ac:dyDescent="0.4">
      <c r="A853" s="12"/>
      <c r="B853" s="12"/>
      <c r="C853" s="42"/>
      <c r="D853" s="12"/>
      <c r="E853" s="12"/>
      <c r="F853" s="12"/>
      <c r="G853" s="12"/>
      <c r="H853" s="12"/>
      <c r="I853" s="12"/>
      <c r="J853" s="12"/>
      <c r="K853" s="12"/>
      <c r="L853" s="12"/>
      <c r="M853" s="49"/>
      <c r="N853" s="49"/>
      <c r="O853" s="12"/>
      <c r="P853" s="12"/>
      <c r="Q853" s="12"/>
      <c r="R853" s="12"/>
      <c r="S853" s="12"/>
    </row>
    <row r="854" spans="1:19" s="1" customFormat="1" x14ac:dyDescent="0.4">
      <c r="A854" s="12"/>
      <c r="B854" s="12"/>
      <c r="C854" s="42"/>
      <c r="D854" s="12"/>
      <c r="E854" s="12"/>
      <c r="F854" s="12"/>
      <c r="G854" s="12"/>
      <c r="H854" s="12"/>
      <c r="I854" s="12"/>
      <c r="J854" s="12"/>
      <c r="K854" s="12"/>
      <c r="L854" s="12"/>
      <c r="M854" s="49"/>
      <c r="N854" s="49"/>
      <c r="O854" s="12"/>
      <c r="P854" s="12"/>
      <c r="Q854" s="12"/>
      <c r="R854" s="12"/>
      <c r="S854" s="12"/>
    </row>
    <row r="855" spans="1:19" s="1" customFormat="1" x14ac:dyDescent="0.4">
      <c r="A855" s="12"/>
      <c r="B855" s="12"/>
      <c r="C855" s="42"/>
      <c r="D855" s="12"/>
      <c r="E855" s="12"/>
      <c r="F855" s="12"/>
      <c r="G855" s="12"/>
      <c r="H855" s="12"/>
      <c r="I855" s="12"/>
      <c r="J855" s="12"/>
      <c r="K855" s="12"/>
      <c r="L855" s="12"/>
      <c r="M855" s="49"/>
      <c r="N855" s="49"/>
      <c r="O855" s="12"/>
      <c r="P855" s="12"/>
      <c r="Q855" s="12"/>
      <c r="R855" s="12"/>
      <c r="S855" s="12"/>
    </row>
    <row r="856" spans="1:19" s="1" customFormat="1" x14ac:dyDescent="0.4">
      <c r="A856" s="12"/>
      <c r="B856" s="12"/>
      <c r="C856" s="42"/>
      <c r="D856" s="12"/>
      <c r="E856" s="12"/>
      <c r="F856" s="12"/>
      <c r="G856" s="12"/>
      <c r="H856" s="12"/>
      <c r="I856" s="12"/>
      <c r="J856" s="12"/>
      <c r="K856" s="12"/>
      <c r="L856" s="12"/>
      <c r="M856" s="49"/>
      <c r="N856" s="49"/>
      <c r="O856" s="12"/>
      <c r="P856" s="12"/>
      <c r="Q856" s="12"/>
      <c r="R856" s="12"/>
      <c r="S856" s="12"/>
    </row>
    <row r="857" spans="1:19" s="1" customFormat="1" x14ac:dyDescent="0.4">
      <c r="A857" s="12"/>
      <c r="B857" s="12"/>
      <c r="C857" s="42"/>
      <c r="D857" s="12"/>
      <c r="E857" s="12"/>
      <c r="F857" s="12"/>
      <c r="G857" s="12"/>
      <c r="H857" s="12"/>
      <c r="I857" s="12"/>
      <c r="J857" s="12"/>
      <c r="K857" s="12"/>
      <c r="L857" s="12"/>
      <c r="M857" s="49"/>
      <c r="N857" s="49"/>
      <c r="O857" s="12"/>
      <c r="P857" s="12"/>
      <c r="Q857" s="12"/>
      <c r="R857" s="12"/>
      <c r="S857" s="12"/>
    </row>
    <row r="858" spans="1:19" s="1" customFormat="1" x14ac:dyDescent="0.4">
      <c r="A858" s="12"/>
      <c r="B858" s="12"/>
      <c r="C858" s="42"/>
      <c r="D858" s="12"/>
      <c r="E858" s="12"/>
      <c r="F858" s="12"/>
      <c r="G858" s="12"/>
      <c r="H858" s="12"/>
      <c r="I858" s="12"/>
      <c r="J858" s="12"/>
      <c r="K858" s="12"/>
      <c r="L858" s="12"/>
      <c r="M858" s="49"/>
      <c r="N858" s="49"/>
      <c r="O858" s="12"/>
      <c r="P858" s="12"/>
      <c r="Q858" s="12"/>
      <c r="R858" s="12"/>
      <c r="S858" s="12"/>
    </row>
    <row r="859" spans="1:19" s="1" customFormat="1" x14ac:dyDescent="0.4">
      <c r="A859" s="12"/>
      <c r="B859" s="12"/>
      <c r="C859" s="42"/>
      <c r="D859" s="12"/>
      <c r="E859" s="12"/>
      <c r="F859" s="12"/>
      <c r="G859" s="12"/>
      <c r="H859" s="12"/>
      <c r="I859" s="12"/>
      <c r="J859" s="12"/>
      <c r="K859" s="12"/>
      <c r="L859" s="12"/>
      <c r="M859" s="49"/>
      <c r="N859" s="49"/>
      <c r="O859" s="12"/>
      <c r="P859" s="12"/>
      <c r="Q859" s="12"/>
      <c r="R859" s="12"/>
      <c r="S859" s="12"/>
    </row>
    <row r="860" spans="1:19" s="1" customFormat="1" x14ac:dyDescent="0.4">
      <c r="A860" s="12"/>
      <c r="B860" s="12"/>
      <c r="C860" s="42"/>
      <c r="D860" s="12"/>
      <c r="E860" s="12"/>
      <c r="F860" s="12"/>
      <c r="G860" s="12"/>
      <c r="H860" s="12"/>
      <c r="I860" s="12"/>
      <c r="J860" s="12"/>
      <c r="K860" s="12"/>
      <c r="L860" s="12"/>
      <c r="M860" s="49"/>
      <c r="N860" s="49"/>
      <c r="O860" s="12"/>
      <c r="P860" s="12"/>
      <c r="Q860" s="12"/>
      <c r="R860" s="12"/>
      <c r="S860" s="12"/>
    </row>
    <row r="861" spans="1:19" s="1" customFormat="1" x14ac:dyDescent="0.4">
      <c r="A861" s="12"/>
      <c r="B861" s="12"/>
      <c r="C861" s="42"/>
      <c r="D861" s="12"/>
      <c r="E861" s="12"/>
      <c r="F861" s="12"/>
      <c r="G861" s="12"/>
      <c r="H861" s="12"/>
      <c r="I861" s="12"/>
      <c r="J861" s="12"/>
      <c r="K861" s="12"/>
      <c r="L861" s="12"/>
      <c r="M861" s="49"/>
      <c r="N861" s="49"/>
      <c r="O861" s="12"/>
      <c r="P861" s="12"/>
      <c r="Q861" s="12"/>
      <c r="R861" s="12"/>
      <c r="S861" s="12"/>
    </row>
    <row r="862" spans="1:19" s="1" customFormat="1" x14ac:dyDescent="0.4">
      <c r="A862" s="12"/>
      <c r="B862" s="12"/>
      <c r="C862" s="42"/>
      <c r="D862" s="12"/>
      <c r="E862" s="12"/>
      <c r="F862" s="12"/>
      <c r="G862" s="12"/>
      <c r="H862" s="12"/>
      <c r="I862" s="12"/>
      <c r="J862" s="12"/>
      <c r="K862" s="12"/>
      <c r="L862" s="12"/>
      <c r="M862" s="49"/>
      <c r="N862" s="49"/>
      <c r="O862" s="12"/>
      <c r="P862" s="12"/>
      <c r="Q862" s="12"/>
      <c r="R862" s="12"/>
      <c r="S862" s="12"/>
    </row>
    <row r="863" spans="1:19" s="1" customFormat="1" x14ac:dyDescent="0.4">
      <c r="A863" s="12"/>
      <c r="B863" s="12"/>
      <c r="C863" s="42"/>
      <c r="D863" s="12"/>
      <c r="E863" s="12"/>
      <c r="F863" s="12"/>
      <c r="G863" s="12"/>
      <c r="H863" s="12"/>
      <c r="I863" s="12"/>
      <c r="J863" s="12"/>
      <c r="K863" s="12"/>
      <c r="L863" s="12"/>
      <c r="M863" s="49"/>
      <c r="N863" s="49"/>
      <c r="O863" s="12"/>
      <c r="P863" s="12"/>
      <c r="Q863" s="12"/>
      <c r="R863" s="12"/>
      <c r="S863" s="12"/>
    </row>
    <row r="864" spans="1:19" s="1" customFormat="1" x14ac:dyDescent="0.4">
      <c r="A864" s="12"/>
      <c r="B864" s="12"/>
      <c r="C864" s="42"/>
      <c r="D864" s="12"/>
      <c r="E864" s="12"/>
      <c r="F864" s="12"/>
      <c r="G864" s="12"/>
      <c r="H864" s="12"/>
      <c r="I864" s="12"/>
      <c r="J864" s="12"/>
      <c r="K864" s="12"/>
      <c r="L864" s="12"/>
      <c r="M864" s="49"/>
      <c r="N864" s="49"/>
      <c r="O864" s="12"/>
      <c r="P864" s="12"/>
      <c r="Q864" s="12"/>
      <c r="R864" s="12"/>
      <c r="S864" s="12"/>
    </row>
    <row r="865" spans="1:19" s="1" customFormat="1" x14ac:dyDescent="0.4">
      <c r="A865" s="12"/>
      <c r="B865" s="12"/>
      <c r="C865" s="42"/>
      <c r="D865" s="12"/>
      <c r="E865" s="12"/>
      <c r="F865" s="12"/>
      <c r="G865" s="12"/>
      <c r="H865" s="12"/>
      <c r="I865" s="12"/>
      <c r="J865" s="12"/>
      <c r="K865" s="12"/>
      <c r="L865" s="12"/>
      <c r="M865" s="49"/>
      <c r="N865" s="49"/>
      <c r="O865" s="12"/>
      <c r="P865" s="12"/>
      <c r="Q865" s="12"/>
      <c r="R865" s="12"/>
      <c r="S865" s="12"/>
    </row>
    <row r="866" spans="1:19" s="1" customFormat="1" x14ac:dyDescent="0.4">
      <c r="A866" s="12"/>
      <c r="B866" s="12"/>
      <c r="C866" s="42"/>
      <c r="D866" s="12"/>
      <c r="E866" s="12"/>
      <c r="F866" s="12"/>
      <c r="G866" s="12"/>
      <c r="H866" s="12"/>
      <c r="I866" s="12"/>
      <c r="J866" s="12"/>
      <c r="K866" s="12"/>
      <c r="L866" s="12"/>
      <c r="M866" s="49"/>
      <c r="N866" s="49"/>
      <c r="O866" s="12"/>
      <c r="P866" s="12"/>
      <c r="Q866" s="12"/>
      <c r="R866" s="12"/>
      <c r="S866" s="12"/>
    </row>
    <row r="867" spans="1:19" s="1" customFormat="1" x14ac:dyDescent="0.4">
      <c r="A867" s="12"/>
      <c r="B867" s="12"/>
      <c r="C867" s="42"/>
      <c r="D867" s="12"/>
      <c r="E867" s="12"/>
      <c r="F867" s="12"/>
      <c r="G867" s="12"/>
      <c r="H867" s="12"/>
      <c r="I867" s="12"/>
      <c r="J867" s="12"/>
      <c r="K867" s="12"/>
      <c r="L867" s="12"/>
      <c r="M867" s="49"/>
      <c r="N867" s="49"/>
      <c r="O867" s="12"/>
      <c r="P867" s="12"/>
      <c r="Q867" s="12"/>
      <c r="R867" s="12"/>
      <c r="S867" s="12"/>
    </row>
    <row r="868" spans="1:19" s="1" customFormat="1" x14ac:dyDescent="0.4">
      <c r="A868" s="12"/>
      <c r="B868" s="12"/>
      <c r="C868" s="42"/>
      <c r="D868" s="12"/>
      <c r="E868" s="12"/>
      <c r="F868" s="12"/>
      <c r="G868" s="12"/>
      <c r="H868" s="12"/>
      <c r="I868" s="12"/>
      <c r="J868" s="12"/>
      <c r="K868" s="12"/>
      <c r="L868" s="12"/>
      <c r="M868" s="49"/>
      <c r="N868" s="49"/>
      <c r="O868" s="12"/>
      <c r="P868" s="12"/>
      <c r="Q868" s="12"/>
      <c r="R868" s="12"/>
      <c r="S868" s="12"/>
    </row>
    <row r="869" spans="1:19" s="1" customFormat="1" x14ac:dyDescent="0.4">
      <c r="A869" s="12"/>
      <c r="B869" s="12"/>
      <c r="C869" s="42"/>
      <c r="D869" s="12"/>
      <c r="E869" s="12"/>
      <c r="F869" s="12"/>
      <c r="G869" s="12"/>
      <c r="H869" s="12"/>
      <c r="I869" s="12"/>
      <c r="J869" s="12"/>
      <c r="K869" s="12"/>
      <c r="L869" s="12"/>
      <c r="M869" s="49"/>
      <c r="N869" s="49"/>
      <c r="O869" s="12"/>
      <c r="P869" s="12"/>
      <c r="Q869" s="12"/>
      <c r="R869" s="12"/>
      <c r="S869" s="12"/>
    </row>
    <row r="870" spans="1:19" s="1" customFormat="1" x14ac:dyDescent="0.4">
      <c r="A870" s="12"/>
      <c r="B870" s="12"/>
      <c r="C870" s="42"/>
      <c r="D870" s="12"/>
      <c r="E870" s="12"/>
      <c r="F870" s="12"/>
      <c r="G870" s="12"/>
      <c r="H870" s="12"/>
      <c r="I870" s="12"/>
      <c r="J870" s="12"/>
      <c r="K870" s="12"/>
      <c r="L870" s="12"/>
      <c r="M870" s="49"/>
      <c r="N870" s="49"/>
      <c r="O870" s="12"/>
      <c r="P870" s="12"/>
      <c r="Q870" s="12"/>
      <c r="R870" s="12"/>
      <c r="S870" s="12"/>
    </row>
    <row r="871" spans="1:19" s="1" customFormat="1" x14ac:dyDescent="0.4">
      <c r="A871" s="12"/>
      <c r="B871" s="12"/>
      <c r="C871" s="42"/>
      <c r="D871" s="12"/>
      <c r="E871" s="12"/>
      <c r="F871" s="12"/>
      <c r="G871" s="12"/>
      <c r="H871" s="12"/>
      <c r="I871" s="12"/>
      <c r="J871" s="12"/>
      <c r="K871" s="12"/>
      <c r="L871" s="12"/>
      <c r="M871" s="49"/>
      <c r="N871" s="49"/>
      <c r="O871" s="12"/>
      <c r="P871" s="12"/>
      <c r="Q871" s="12"/>
      <c r="R871" s="12"/>
      <c r="S871" s="12"/>
    </row>
    <row r="872" spans="1:19" s="1" customFormat="1" x14ac:dyDescent="0.4">
      <c r="A872" s="12"/>
      <c r="B872" s="12"/>
      <c r="C872" s="42"/>
      <c r="D872" s="12"/>
      <c r="E872" s="12"/>
      <c r="F872" s="12"/>
      <c r="G872" s="12"/>
      <c r="H872" s="12"/>
      <c r="I872" s="12"/>
      <c r="J872" s="12"/>
      <c r="K872" s="12"/>
      <c r="L872" s="12"/>
      <c r="M872" s="49"/>
      <c r="N872" s="49"/>
      <c r="O872" s="12"/>
      <c r="P872" s="12"/>
      <c r="Q872" s="12"/>
      <c r="R872" s="12"/>
      <c r="S872" s="12"/>
    </row>
    <row r="873" spans="1:19" s="1" customFormat="1" x14ac:dyDescent="0.4">
      <c r="A873" s="12"/>
      <c r="B873" s="12"/>
      <c r="C873" s="42"/>
      <c r="D873" s="12"/>
      <c r="E873" s="12"/>
      <c r="F873" s="12"/>
      <c r="G873" s="12"/>
      <c r="H873" s="12"/>
      <c r="I873" s="12"/>
      <c r="J873" s="12"/>
      <c r="K873" s="12"/>
      <c r="L873" s="12"/>
      <c r="M873" s="49"/>
      <c r="N873" s="49"/>
      <c r="O873" s="12"/>
      <c r="P873" s="12"/>
      <c r="Q873" s="12"/>
      <c r="R873" s="12"/>
      <c r="S873" s="12"/>
    </row>
    <row r="874" spans="1:19" s="1" customFormat="1" x14ac:dyDescent="0.4">
      <c r="A874" s="12"/>
      <c r="B874" s="12"/>
      <c r="C874" s="42"/>
      <c r="D874" s="12"/>
      <c r="E874" s="12"/>
      <c r="F874" s="12"/>
      <c r="G874" s="12"/>
      <c r="H874" s="12"/>
      <c r="I874" s="12"/>
      <c r="J874" s="12"/>
      <c r="K874" s="12"/>
      <c r="L874" s="12"/>
      <c r="M874" s="49"/>
      <c r="N874" s="49"/>
      <c r="O874" s="12"/>
      <c r="P874" s="12"/>
      <c r="Q874" s="12"/>
      <c r="R874" s="12"/>
      <c r="S874" s="12"/>
    </row>
    <row r="875" spans="1:19" s="1" customFormat="1" x14ac:dyDescent="0.4">
      <c r="A875" s="12"/>
      <c r="B875" s="12"/>
      <c r="C875" s="42"/>
      <c r="D875" s="12"/>
      <c r="E875" s="12"/>
      <c r="F875" s="12"/>
      <c r="G875" s="12"/>
      <c r="H875" s="12"/>
      <c r="I875" s="12"/>
      <c r="J875" s="12"/>
      <c r="K875" s="12"/>
      <c r="L875" s="12"/>
      <c r="M875" s="49"/>
      <c r="N875" s="49"/>
      <c r="O875" s="12"/>
      <c r="P875" s="12"/>
      <c r="Q875" s="12"/>
      <c r="R875" s="12"/>
      <c r="S875" s="12"/>
    </row>
    <row r="876" spans="1:19" s="1" customFormat="1" x14ac:dyDescent="0.4">
      <c r="A876" s="12"/>
      <c r="B876" s="12"/>
      <c r="C876" s="42"/>
      <c r="D876" s="12"/>
      <c r="E876" s="12"/>
      <c r="F876" s="12"/>
      <c r="G876" s="12"/>
      <c r="H876" s="12"/>
      <c r="I876" s="12"/>
      <c r="J876" s="12"/>
      <c r="K876" s="12"/>
      <c r="L876" s="12"/>
      <c r="M876" s="49"/>
      <c r="N876" s="49"/>
      <c r="O876" s="12"/>
      <c r="P876" s="12"/>
      <c r="Q876" s="12"/>
      <c r="R876" s="12"/>
      <c r="S876" s="12"/>
    </row>
    <row r="877" spans="1:19" s="1" customFormat="1" x14ac:dyDescent="0.4">
      <c r="A877" s="12"/>
      <c r="B877" s="12"/>
      <c r="C877" s="42"/>
      <c r="D877" s="12"/>
      <c r="E877" s="12"/>
      <c r="F877" s="12"/>
      <c r="G877" s="12"/>
      <c r="H877" s="12"/>
      <c r="I877" s="12"/>
      <c r="J877" s="12"/>
      <c r="K877" s="12"/>
      <c r="L877" s="12"/>
      <c r="M877" s="49"/>
      <c r="N877" s="49"/>
      <c r="O877" s="12"/>
      <c r="P877" s="12"/>
      <c r="Q877" s="12"/>
      <c r="R877" s="12"/>
      <c r="S877" s="12"/>
    </row>
    <row r="878" spans="1:19" s="1" customFormat="1" x14ac:dyDescent="0.4">
      <c r="A878" s="12"/>
      <c r="B878" s="12"/>
      <c r="C878" s="42"/>
      <c r="D878" s="12"/>
      <c r="E878" s="12"/>
      <c r="F878" s="12"/>
      <c r="G878" s="12"/>
      <c r="H878" s="12"/>
      <c r="I878" s="12"/>
      <c r="J878" s="12"/>
      <c r="K878" s="12"/>
      <c r="L878" s="12"/>
      <c r="M878" s="49"/>
      <c r="N878" s="49"/>
      <c r="O878" s="12"/>
      <c r="P878" s="12"/>
      <c r="Q878" s="12"/>
      <c r="R878" s="12"/>
      <c r="S878" s="12"/>
    </row>
    <row r="879" spans="1:19" s="1" customFormat="1" x14ac:dyDescent="0.4">
      <c r="A879" s="12"/>
      <c r="B879" s="12"/>
      <c r="C879" s="42"/>
      <c r="D879" s="12"/>
      <c r="E879" s="12"/>
      <c r="F879" s="12"/>
      <c r="G879" s="12"/>
      <c r="H879" s="12"/>
      <c r="I879" s="12"/>
      <c r="J879" s="12"/>
      <c r="K879" s="12"/>
      <c r="L879" s="12"/>
      <c r="M879" s="49"/>
      <c r="N879" s="49"/>
      <c r="O879" s="12"/>
      <c r="P879" s="12"/>
      <c r="Q879" s="12"/>
      <c r="R879" s="12"/>
      <c r="S879" s="12"/>
    </row>
    <row r="880" spans="1:19" s="1" customFormat="1" x14ac:dyDescent="0.4">
      <c r="A880" s="12"/>
      <c r="B880" s="12"/>
      <c r="C880" s="42"/>
      <c r="D880" s="12"/>
      <c r="E880" s="12"/>
      <c r="F880" s="12"/>
      <c r="G880" s="12"/>
      <c r="H880" s="12"/>
      <c r="I880" s="12"/>
      <c r="J880" s="12"/>
      <c r="K880" s="12"/>
      <c r="L880" s="12"/>
      <c r="M880" s="49"/>
      <c r="N880" s="49"/>
      <c r="O880" s="12"/>
      <c r="P880" s="12"/>
      <c r="Q880" s="12"/>
      <c r="R880" s="12"/>
      <c r="S880" s="12"/>
    </row>
    <row r="881" spans="1:19" s="1" customFormat="1" x14ac:dyDescent="0.4">
      <c r="A881" s="12"/>
      <c r="B881" s="12"/>
      <c r="C881" s="42"/>
      <c r="D881" s="12"/>
      <c r="E881" s="12"/>
      <c r="F881" s="12"/>
      <c r="G881" s="12"/>
      <c r="H881" s="12"/>
      <c r="I881" s="12"/>
      <c r="J881" s="12"/>
      <c r="K881" s="12"/>
      <c r="L881" s="12"/>
      <c r="M881" s="49"/>
      <c r="N881" s="49"/>
      <c r="O881" s="12"/>
      <c r="P881" s="12"/>
      <c r="Q881" s="12"/>
      <c r="R881" s="12"/>
      <c r="S881" s="12"/>
    </row>
    <row r="882" spans="1:19" s="1" customFormat="1" x14ac:dyDescent="0.4">
      <c r="A882" s="12"/>
      <c r="B882" s="12"/>
      <c r="C882" s="42"/>
      <c r="D882" s="12"/>
      <c r="E882" s="12"/>
      <c r="F882" s="12"/>
      <c r="G882" s="12"/>
      <c r="H882" s="12"/>
      <c r="I882" s="12"/>
      <c r="J882" s="12"/>
      <c r="K882" s="12"/>
      <c r="L882" s="12"/>
      <c r="M882" s="49"/>
      <c r="N882" s="49"/>
      <c r="O882" s="12"/>
      <c r="P882" s="12"/>
      <c r="Q882" s="12"/>
      <c r="R882" s="12"/>
      <c r="S882" s="12"/>
    </row>
    <row r="883" spans="1:19" s="1" customFormat="1" x14ac:dyDescent="0.4">
      <c r="A883" s="12"/>
      <c r="B883" s="12"/>
      <c r="C883" s="42"/>
      <c r="D883" s="12"/>
      <c r="E883" s="12"/>
      <c r="F883" s="12"/>
      <c r="G883" s="12"/>
      <c r="H883" s="12"/>
      <c r="I883" s="12"/>
      <c r="J883" s="12"/>
      <c r="K883" s="12"/>
      <c r="L883" s="12"/>
      <c r="M883" s="49"/>
      <c r="N883" s="49"/>
      <c r="O883" s="12"/>
      <c r="P883" s="12"/>
      <c r="Q883" s="12"/>
      <c r="R883" s="12"/>
      <c r="S883" s="12"/>
    </row>
    <row r="884" spans="1:19" s="1" customFormat="1" x14ac:dyDescent="0.4">
      <c r="A884" s="12"/>
      <c r="B884" s="12"/>
      <c r="C884" s="42"/>
      <c r="D884" s="12"/>
      <c r="E884" s="12"/>
      <c r="F884" s="12"/>
      <c r="G884" s="12"/>
      <c r="H884" s="12"/>
      <c r="I884" s="12"/>
      <c r="J884" s="12"/>
      <c r="K884" s="12"/>
      <c r="L884" s="12"/>
      <c r="M884" s="49"/>
      <c r="N884" s="49"/>
      <c r="O884" s="12"/>
      <c r="P884" s="12"/>
      <c r="Q884" s="12"/>
      <c r="R884" s="12"/>
      <c r="S884" s="12"/>
    </row>
    <row r="885" spans="1:19" s="1" customFormat="1" x14ac:dyDescent="0.4">
      <c r="A885" s="12"/>
      <c r="B885" s="12"/>
      <c r="C885" s="42"/>
      <c r="D885" s="12"/>
      <c r="E885" s="12"/>
      <c r="F885" s="12"/>
      <c r="G885" s="12"/>
      <c r="H885" s="12"/>
      <c r="I885" s="12"/>
      <c r="J885" s="12"/>
      <c r="K885" s="12"/>
      <c r="L885" s="12"/>
      <c r="M885" s="49"/>
      <c r="N885" s="49"/>
      <c r="O885" s="12"/>
      <c r="P885" s="12"/>
      <c r="Q885" s="12"/>
      <c r="R885" s="12"/>
      <c r="S885" s="12"/>
    </row>
    <row r="886" spans="1:19" s="1" customFormat="1" x14ac:dyDescent="0.4">
      <c r="A886" s="12"/>
      <c r="B886" s="12"/>
      <c r="C886" s="42"/>
      <c r="D886" s="12"/>
      <c r="E886" s="12"/>
      <c r="F886" s="12"/>
      <c r="G886" s="12"/>
      <c r="H886" s="12"/>
      <c r="I886" s="12"/>
      <c r="J886" s="12"/>
      <c r="K886" s="12"/>
      <c r="L886" s="12"/>
      <c r="M886" s="49"/>
      <c r="N886" s="49"/>
      <c r="O886" s="12"/>
      <c r="P886" s="12"/>
      <c r="Q886" s="12"/>
      <c r="R886" s="12"/>
      <c r="S886" s="12"/>
    </row>
    <row r="887" spans="1:19" s="1" customFormat="1" x14ac:dyDescent="0.4">
      <c r="A887" s="12"/>
      <c r="B887" s="12"/>
      <c r="C887" s="42"/>
      <c r="D887" s="12"/>
      <c r="E887" s="12"/>
      <c r="F887" s="12"/>
      <c r="G887" s="12"/>
      <c r="H887" s="12"/>
      <c r="I887" s="12"/>
      <c r="J887" s="12"/>
      <c r="K887" s="12"/>
      <c r="L887" s="12"/>
      <c r="M887" s="49"/>
      <c r="N887" s="49"/>
      <c r="O887" s="12"/>
      <c r="P887" s="12"/>
      <c r="Q887" s="12"/>
      <c r="R887" s="12"/>
      <c r="S887" s="12"/>
    </row>
    <row r="888" spans="1:19" s="1" customFormat="1" x14ac:dyDescent="0.4">
      <c r="A888" s="12"/>
      <c r="B888" s="12"/>
      <c r="C888" s="42"/>
      <c r="D888" s="12"/>
      <c r="E888" s="12"/>
      <c r="F888" s="12"/>
      <c r="G888" s="12"/>
      <c r="H888" s="12"/>
      <c r="I888" s="12"/>
      <c r="J888" s="12"/>
      <c r="K888" s="12"/>
      <c r="L888" s="12"/>
      <c r="M888" s="49"/>
      <c r="N888" s="49"/>
      <c r="O888" s="12"/>
      <c r="P888" s="12"/>
      <c r="Q888" s="12"/>
      <c r="R888" s="12"/>
      <c r="S888" s="12"/>
    </row>
    <row r="889" spans="1:19" s="1" customFormat="1" x14ac:dyDescent="0.4">
      <c r="A889" s="12"/>
      <c r="B889" s="12"/>
      <c r="C889" s="42"/>
      <c r="D889" s="12"/>
      <c r="E889" s="12"/>
      <c r="F889" s="12"/>
      <c r="G889" s="12"/>
      <c r="H889" s="12"/>
      <c r="I889" s="12"/>
      <c r="J889" s="12"/>
      <c r="K889" s="12"/>
      <c r="L889" s="12"/>
      <c r="M889" s="49"/>
      <c r="N889" s="49"/>
      <c r="O889" s="12"/>
      <c r="P889" s="12"/>
      <c r="Q889" s="12"/>
      <c r="R889" s="12"/>
      <c r="S889" s="12"/>
    </row>
    <row r="890" spans="1:19" s="1" customFormat="1" x14ac:dyDescent="0.4">
      <c r="A890" s="12"/>
      <c r="B890" s="12"/>
      <c r="C890" s="42"/>
      <c r="D890" s="12"/>
      <c r="E890" s="12"/>
      <c r="F890" s="12"/>
      <c r="G890" s="12"/>
      <c r="H890" s="12"/>
      <c r="I890" s="12"/>
      <c r="J890" s="12"/>
      <c r="K890" s="12"/>
      <c r="L890" s="12"/>
      <c r="M890" s="49"/>
      <c r="N890" s="49"/>
      <c r="O890" s="12"/>
      <c r="P890" s="12"/>
      <c r="Q890" s="12"/>
      <c r="R890" s="12"/>
      <c r="S890" s="12"/>
    </row>
    <row r="891" spans="1:19" s="1" customFormat="1" x14ac:dyDescent="0.4">
      <c r="A891" s="12"/>
      <c r="B891" s="12"/>
      <c r="C891" s="42"/>
      <c r="D891" s="12"/>
      <c r="E891" s="12"/>
      <c r="F891" s="12"/>
      <c r="G891" s="12"/>
      <c r="H891" s="12"/>
      <c r="I891" s="12"/>
      <c r="J891" s="12"/>
      <c r="K891" s="12"/>
      <c r="L891" s="12"/>
      <c r="M891" s="49"/>
      <c r="N891" s="49"/>
      <c r="O891" s="12"/>
      <c r="P891" s="12"/>
      <c r="Q891" s="12"/>
      <c r="R891" s="12"/>
      <c r="S891" s="12"/>
    </row>
    <row r="892" spans="1:19" s="1" customFormat="1" x14ac:dyDescent="0.4">
      <c r="A892" s="12"/>
      <c r="B892" s="12"/>
      <c r="C892" s="42"/>
      <c r="D892" s="12"/>
      <c r="E892" s="12"/>
      <c r="F892" s="12"/>
      <c r="G892" s="12"/>
      <c r="H892" s="12"/>
      <c r="I892" s="12"/>
      <c r="J892" s="12"/>
      <c r="K892" s="12"/>
      <c r="L892" s="12"/>
      <c r="M892" s="49"/>
      <c r="N892" s="49"/>
      <c r="O892" s="12"/>
      <c r="P892" s="12"/>
      <c r="Q892" s="12"/>
      <c r="R892" s="12"/>
      <c r="S892" s="12"/>
    </row>
    <row r="893" spans="1:19" s="1" customFormat="1" x14ac:dyDescent="0.4">
      <c r="A893" s="12"/>
      <c r="B893" s="12"/>
      <c r="C893" s="42"/>
      <c r="D893" s="12"/>
      <c r="E893" s="12"/>
      <c r="F893" s="12"/>
      <c r="G893" s="12"/>
      <c r="H893" s="12"/>
      <c r="I893" s="12"/>
      <c r="J893" s="12"/>
      <c r="K893" s="12"/>
      <c r="L893" s="12"/>
      <c r="M893" s="49"/>
      <c r="N893" s="49"/>
      <c r="O893" s="12"/>
      <c r="P893" s="12"/>
      <c r="Q893" s="12"/>
      <c r="R893" s="12"/>
      <c r="S893" s="12"/>
    </row>
    <row r="894" spans="1:19" s="1" customFormat="1" x14ac:dyDescent="0.4">
      <c r="A894" s="12"/>
      <c r="B894" s="12"/>
      <c r="C894" s="42"/>
      <c r="D894" s="12"/>
      <c r="E894" s="12"/>
      <c r="F894" s="12"/>
      <c r="G894" s="12"/>
      <c r="H894" s="12"/>
      <c r="I894" s="12"/>
      <c r="J894" s="12"/>
      <c r="K894" s="12"/>
      <c r="L894" s="12"/>
      <c r="M894" s="49"/>
      <c r="N894" s="49"/>
      <c r="O894" s="12"/>
      <c r="P894" s="12"/>
      <c r="Q894" s="12"/>
      <c r="R894" s="12"/>
      <c r="S894" s="12"/>
    </row>
    <row r="895" spans="1:19" s="1" customFormat="1" x14ac:dyDescent="0.4">
      <c r="A895" s="12"/>
      <c r="B895" s="12"/>
      <c r="C895" s="42"/>
      <c r="D895" s="12"/>
      <c r="E895" s="12"/>
      <c r="F895" s="12"/>
      <c r="G895" s="12"/>
      <c r="H895" s="12"/>
      <c r="I895" s="12"/>
      <c r="J895" s="12"/>
      <c r="K895" s="12"/>
      <c r="L895" s="12"/>
      <c r="M895" s="49"/>
      <c r="N895" s="49"/>
      <c r="O895" s="12"/>
      <c r="P895" s="12"/>
      <c r="Q895" s="12"/>
      <c r="R895" s="12"/>
      <c r="S895" s="12"/>
    </row>
    <row r="896" spans="1:19" s="1" customFormat="1" x14ac:dyDescent="0.4">
      <c r="A896" s="12"/>
      <c r="B896" s="12"/>
      <c r="C896" s="42"/>
      <c r="D896" s="12"/>
      <c r="E896" s="12"/>
      <c r="F896" s="12"/>
      <c r="G896" s="12"/>
      <c r="H896" s="12"/>
      <c r="I896" s="12"/>
      <c r="J896" s="12"/>
      <c r="K896" s="12"/>
      <c r="L896" s="12"/>
      <c r="M896" s="49"/>
      <c r="N896" s="49"/>
      <c r="O896" s="12"/>
      <c r="P896" s="12"/>
      <c r="Q896" s="12"/>
      <c r="R896" s="12"/>
      <c r="S896" s="12"/>
    </row>
    <row r="897" spans="1:19" s="1" customFormat="1" x14ac:dyDescent="0.4">
      <c r="A897" s="12"/>
      <c r="B897" s="12"/>
      <c r="C897" s="42"/>
      <c r="D897" s="12"/>
      <c r="E897" s="12"/>
      <c r="F897" s="12"/>
      <c r="G897" s="12"/>
      <c r="H897" s="12"/>
      <c r="I897" s="12"/>
      <c r="J897" s="12"/>
      <c r="K897" s="12"/>
      <c r="L897" s="12"/>
      <c r="M897" s="49"/>
      <c r="N897" s="49"/>
      <c r="O897" s="12"/>
      <c r="P897" s="12"/>
      <c r="Q897" s="12"/>
      <c r="R897" s="12"/>
      <c r="S897" s="12"/>
    </row>
    <row r="898" spans="1:19" s="1" customFormat="1" x14ac:dyDescent="0.4">
      <c r="A898" s="12"/>
      <c r="B898" s="12"/>
      <c r="C898" s="42"/>
      <c r="D898" s="12"/>
      <c r="E898" s="12"/>
      <c r="F898" s="12"/>
      <c r="G898" s="12"/>
      <c r="H898" s="12"/>
      <c r="I898" s="12"/>
      <c r="J898" s="12"/>
      <c r="K898" s="12"/>
      <c r="L898" s="12"/>
      <c r="M898" s="49"/>
      <c r="N898" s="49"/>
      <c r="O898" s="12"/>
      <c r="P898" s="12"/>
      <c r="Q898" s="12"/>
      <c r="R898" s="12"/>
      <c r="S898" s="12"/>
    </row>
    <row r="899" spans="1:19" s="1" customFormat="1" x14ac:dyDescent="0.4">
      <c r="A899" s="12"/>
      <c r="B899" s="12"/>
      <c r="C899" s="42"/>
      <c r="D899" s="12"/>
      <c r="E899" s="12"/>
      <c r="F899" s="12"/>
      <c r="G899" s="12"/>
      <c r="H899" s="12"/>
      <c r="I899" s="12"/>
      <c r="J899" s="12"/>
      <c r="K899" s="12"/>
      <c r="L899" s="12"/>
      <c r="M899" s="49"/>
      <c r="N899" s="49"/>
      <c r="O899" s="12"/>
      <c r="P899" s="12"/>
      <c r="Q899" s="12"/>
      <c r="R899" s="12"/>
      <c r="S899" s="12"/>
    </row>
    <row r="900" spans="1:19" s="1" customFormat="1" x14ac:dyDescent="0.4">
      <c r="A900" s="12"/>
      <c r="B900" s="12"/>
      <c r="C900" s="42"/>
      <c r="D900" s="12"/>
      <c r="E900" s="12"/>
      <c r="F900" s="12"/>
      <c r="G900" s="12"/>
      <c r="H900" s="12"/>
      <c r="I900" s="12"/>
      <c r="J900" s="12"/>
      <c r="K900" s="12"/>
      <c r="L900" s="12"/>
      <c r="M900" s="49"/>
      <c r="N900" s="49"/>
      <c r="O900" s="12"/>
      <c r="P900" s="12"/>
      <c r="Q900" s="12"/>
      <c r="R900" s="12"/>
      <c r="S900" s="12"/>
    </row>
    <row r="901" spans="1:19" s="1" customFormat="1" x14ac:dyDescent="0.4">
      <c r="A901" s="12"/>
      <c r="B901" s="12"/>
      <c r="C901" s="42"/>
      <c r="D901" s="12"/>
      <c r="E901" s="12"/>
      <c r="F901" s="12"/>
      <c r="G901" s="12"/>
      <c r="H901" s="12"/>
      <c r="I901" s="12"/>
      <c r="J901" s="12"/>
      <c r="K901" s="12"/>
      <c r="L901" s="12"/>
      <c r="M901" s="49"/>
      <c r="N901" s="49"/>
      <c r="O901" s="12"/>
      <c r="P901" s="12"/>
      <c r="Q901" s="12"/>
      <c r="R901" s="12"/>
      <c r="S901" s="12"/>
    </row>
    <row r="902" spans="1:19" s="1" customFormat="1" x14ac:dyDescent="0.4">
      <c r="A902" s="12"/>
      <c r="B902" s="12"/>
      <c r="C902" s="42"/>
      <c r="D902" s="12"/>
      <c r="E902" s="12"/>
      <c r="F902" s="12"/>
      <c r="G902" s="12"/>
      <c r="H902" s="12"/>
      <c r="I902" s="12"/>
      <c r="J902" s="12"/>
      <c r="K902" s="12"/>
      <c r="L902" s="12"/>
      <c r="M902" s="49"/>
      <c r="N902" s="49"/>
      <c r="O902" s="12"/>
      <c r="P902" s="12"/>
      <c r="Q902" s="12"/>
      <c r="R902" s="12"/>
      <c r="S902" s="12"/>
    </row>
    <row r="903" spans="1:19" s="1" customFormat="1" x14ac:dyDescent="0.4">
      <c r="A903" s="12"/>
      <c r="B903" s="12"/>
      <c r="C903" s="42"/>
      <c r="D903" s="12"/>
      <c r="E903" s="12"/>
      <c r="F903" s="12"/>
      <c r="G903" s="12"/>
      <c r="H903" s="12"/>
      <c r="I903" s="12"/>
      <c r="J903" s="12"/>
      <c r="K903" s="12"/>
      <c r="L903" s="12"/>
      <c r="M903" s="49"/>
      <c r="N903" s="49"/>
      <c r="O903" s="12"/>
      <c r="P903" s="12"/>
      <c r="Q903" s="12"/>
      <c r="R903" s="12"/>
      <c r="S903" s="12"/>
    </row>
    <row r="904" spans="1:19" s="1" customFormat="1" x14ac:dyDescent="0.4">
      <c r="A904" s="12"/>
      <c r="B904" s="12"/>
      <c r="C904" s="42"/>
      <c r="D904" s="12"/>
      <c r="E904" s="12"/>
      <c r="F904" s="12"/>
      <c r="G904" s="12"/>
      <c r="H904" s="12"/>
      <c r="I904" s="12"/>
      <c r="J904" s="12"/>
      <c r="K904" s="12"/>
      <c r="L904" s="12"/>
      <c r="M904" s="49"/>
      <c r="N904" s="49"/>
      <c r="O904" s="12"/>
      <c r="P904" s="12"/>
      <c r="Q904" s="12"/>
      <c r="R904" s="12"/>
      <c r="S904" s="12"/>
    </row>
    <row r="905" spans="1:19" s="1" customFormat="1" x14ac:dyDescent="0.4">
      <c r="A905" s="12"/>
      <c r="B905" s="12"/>
      <c r="C905" s="42"/>
      <c r="D905" s="12"/>
      <c r="E905" s="12"/>
      <c r="F905" s="12"/>
      <c r="G905" s="12"/>
      <c r="H905" s="12"/>
      <c r="I905" s="12"/>
      <c r="J905" s="12"/>
      <c r="K905" s="12"/>
      <c r="L905" s="12"/>
      <c r="M905" s="49"/>
      <c r="N905" s="49"/>
      <c r="O905" s="12"/>
      <c r="P905" s="12"/>
      <c r="Q905" s="12"/>
      <c r="R905" s="12"/>
      <c r="S905" s="12"/>
    </row>
    <row r="906" spans="1:19" s="1" customFormat="1" x14ac:dyDescent="0.4">
      <c r="A906" s="12"/>
      <c r="B906" s="12"/>
      <c r="C906" s="42"/>
      <c r="D906" s="12"/>
      <c r="E906" s="12"/>
      <c r="F906" s="12"/>
      <c r="G906" s="12"/>
      <c r="H906" s="12"/>
      <c r="I906" s="12"/>
      <c r="J906" s="12"/>
      <c r="K906" s="12"/>
      <c r="L906" s="12"/>
      <c r="M906" s="49"/>
      <c r="N906" s="49"/>
      <c r="O906" s="12"/>
      <c r="P906" s="12"/>
      <c r="Q906" s="12"/>
      <c r="R906" s="12"/>
      <c r="S906" s="12"/>
    </row>
    <row r="907" spans="1:19" s="1" customFormat="1" x14ac:dyDescent="0.4">
      <c r="A907" s="12"/>
      <c r="B907" s="12"/>
      <c r="C907" s="42"/>
      <c r="D907" s="12"/>
      <c r="E907" s="12"/>
      <c r="F907" s="12"/>
      <c r="G907" s="12"/>
      <c r="H907" s="12"/>
      <c r="I907" s="12"/>
      <c r="J907" s="12"/>
      <c r="K907" s="12"/>
      <c r="L907" s="12"/>
      <c r="M907" s="49"/>
      <c r="N907" s="49"/>
      <c r="O907" s="12"/>
      <c r="P907" s="12"/>
      <c r="Q907" s="12"/>
      <c r="R907" s="12"/>
      <c r="S907" s="12"/>
    </row>
    <row r="908" spans="1:19" s="1" customFormat="1" x14ac:dyDescent="0.4">
      <c r="A908" s="12"/>
      <c r="B908" s="12"/>
      <c r="C908" s="42"/>
      <c r="D908" s="12"/>
      <c r="E908" s="12"/>
      <c r="F908" s="12"/>
      <c r="G908" s="12"/>
      <c r="H908" s="12"/>
      <c r="I908" s="12"/>
      <c r="J908" s="12"/>
      <c r="K908" s="12"/>
      <c r="L908" s="12"/>
      <c r="M908" s="49"/>
      <c r="N908" s="49"/>
      <c r="O908" s="12"/>
      <c r="P908" s="12"/>
      <c r="Q908" s="12"/>
      <c r="R908" s="12"/>
      <c r="S908" s="12"/>
    </row>
    <row r="909" spans="1:19" s="1" customFormat="1" x14ac:dyDescent="0.4">
      <c r="A909" s="12"/>
      <c r="B909" s="12"/>
      <c r="C909" s="42"/>
      <c r="D909" s="12"/>
      <c r="E909" s="12"/>
      <c r="F909" s="12"/>
      <c r="G909" s="12"/>
      <c r="H909" s="12"/>
      <c r="I909" s="12"/>
      <c r="J909" s="12"/>
      <c r="K909" s="12"/>
      <c r="L909" s="12"/>
      <c r="M909" s="49"/>
      <c r="N909" s="49"/>
      <c r="O909" s="12"/>
      <c r="P909" s="12"/>
      <c r="Q909" s="12"/>
      <c r="R909" s="12"/>
      <c r="S909" s="12"/>
    </row>
    <row r="910" spans="1:19" s="1" customFormat="1" x14ac:dyDescent="0.4">
      <c r="A910" s="12"/>
      <c r="B910" s="12"/>
      <c r="C910" s="42"/>
      <c r="D910" s="12"/>
      <c r="E910" s="12"/>
      <c r="F910" s="12"/>
      <c r="G910" s="12"/>
      <c r="H910" s="12"/>
      <c r="I910" s="12"/>
      <c r="J910" s="12"/>
      <c r="K910" s="12"/>
      <c r="L910" s="12"/>
      <c r="M910" s="49"/>
      <c r="N910" s="49"/>
      <c r="O910" s="12"/>
      <c r="P910" s="12"/>
      <c r="Q910" s="12"/>
      <c r="R910" s="12"/>
      <c r="S910" s="12"/>
    </row>
    <row r="911" spans="1:19" s="1" customFormat="1" x14ac:dyDescent="0.4">
      <c r="A911" s="12"/>
      <c r="B911" s="12"/>
      <c r="C911" s="42"/>
      <c r="D911" s="12"/>
      <c r="E911" s="12"/>
      <c r="F911" s="12"/>
      <c r="G911" s="12"/>
      <c r="H911" s="12"/>
      <c r="I911" s="12"/>
      <c r="J911" s="12"/>
      <c r="K911" s="12"/>
      <c r="L911" s="12"/>
      <c r="M911" s="49"/>
      <c r="N911" s="49"/>
      <c r="O911" s="12"/>
      <c r="P911" s="12"/>
      <c r="Q911" s="12"/>
      <c r="R911" s="12"/>
      <c r="S911" s="12"/>
    </row>
    <row r="912" spans="1:19" s="1" customFormat="1" x14ac:dyDescent="0.4">
      <c r="A912" s="12"/>
      <c r="B912" s="12"/>
      <c r="C912" s="42"/>
      <c r="D912" s="12"/>
      <c r="E912" s="12"/>
      <c r="F912" s="12"/>
      <c r="G912" s="12"/>
      <c r="H912" s="12"/>
      <c r="I912" s="12"/>
      <c r="J912" s="12"/>
      <c r="K912" s="12"/>
      <c r="L912" s="12"/>
      <c r="M912" s="49"/>
      <c r="N912" s="49"/>
      <c r="O912" s="12"/>
      <c r="P912" s="12"/>
      <c r="Q912" s="12"/>
      <c r="R912" s="12"/>
      <c r="S912" s="12"/>
    </row>
    <row r="913" spans="1:19" s="1" customFormat="1" x14ac:dyDescent="0.4">
      <c r="A913" s="12"/>
      <c r="B913" s="12"/>
      <c r="C913" s="42"/>
      <c r="D913" s="12"/>
      <c r="E913" s="12"/>
      <c r="F913" s="12"/>
      <c r="G913" s="12"/>
      <c r="H913" s="12"/>
      <c r="I913" s="12"/>
      <c r="J913" s="12"/>
      <c r="K913" s="12"/>
      <c r="L913" s="12"/>
      <c r="M913" s="49"/>
      <c r="N913" s="49"/>
      <c r="O913" s="12"/>
      <c r="P913" s="12"/>
      <c r="Q913" s="12"/>
      <c r="R913" s="12"/>
      <c r="S913" s="12"/>
    </row>
    <row r="914" spans="1:19" s="1" customFormat="1" x14ac:dyDescent="0.4">
      <c r="A914" s="12"/>
      <c r="B914" s="12"/>
      <c r="C914" s="42"/>
      <c r="D914" s="12"/>
      <c r="E914" s="12"/>
      <c r="F914" s="12"/>
      <c r="G914" s="12"/>
      <c r="H914" s="12"/>
      <c r="I914" s="12"/>
      <c r="J914" s="12"/>
      <c r="K914" s="12"/>
      <c r="L914" s="12"/>
      <c r="M914" s="49"/>
      <c r="N914" s="49"/>
      <c r="O914" s="12"/>
      <c r="P914" s="12"/>
      <c r="Q914" s="12"/>
      <c r="R914" s="12"/>
      <c r="S914" s="12"/>
    </row>
    <row r="915" spans="1:19" s="1" customFormat="1" x14ac:dyDescent="0.4">
      <c r="A915" s="12"/>
      <c r="B915" s="12"/>
      <c r="C915" s="42"/>
      <c r="D915" s="12"/>
      <c r="E915" s="12"/>
      <c r="F915" s="12"/>
      <c r="G915" s="12"/>
      <c r="H915" s="12"/>
      <c r="I915" s="12"/>
      <c r="J915" s="12"/>
      <c r="K915" s="12"/>
      <c r="L915" s="12"/>
      <c r="M915" s="49"/>
      <c r="N915" s="49"/>
      <c r="O915" s="12"/>
      <c r="P915" s="12"/>
      <c r="Q915" s="12"/>
      <c r="R915" s="12"/>
      <c r="S915" s="12"/>
    </row>
    <row r="916" spans="1:19" s="1" customFormat="1" x14ac:dyDescent="0.4">
      <c r="A916" s="12"/>
      <c r="B916" s="12"/>
      <c r="C916" s="42"/>
      <c r="D916" s="12"/>
      <c r="E916" s="12"/>
      <c r="F916" s="12"/>
      <c r="G916" s="12"/>
      <c r="H916" s="12"/>
      <c r="I916" s="12"/>
      <c r="J916" s="12"/>
      <c r="K916" s="12"/>
      <c r="L916" s="12"/>
      <c r="M916" s="49"/>
      <c r="N916" s="49"/>
      <c r="O916" s="12"/>
      <c r="P916" s="12"/>
      <c r="Q916" s="12"/>
      <c r="R916" s="12"/>
      <c r="S916" s="12"/>
    </row>
    <row r="917" spans="1:19" s="1" customFormat="1" x14ac:dyDescent="0.4">
      <c r="A917" s="12"/>
      <c r="B917" s="12"/>
      <c r="C917" s="42"/>
      <c r="D917" s="12"/>
      <c r="E917" s="12"/>
      <c r="F917" s="12"/>
      <c r="G917" s="12"/>
      <c r="H917" s="12"/>
      <c r="I917" s="12"/>
      <c r="J917" s="12"/>
      <c r="K917" s="12"/>
      <c r="L917" s="12"/>
      <c r="M917" s="49"/>
      <c r="N917" s="49"/>
      <c r="O917" s="12"/>
      <c r="P917" s="12"/>
      <c r="Q917" s="12"/>
      <c r="R917" s="12"/>
      <c r="S917" s="12"/>
    </row>
    <row r="918" spans="1:19" s="1" customFormat="1" x14ac:dyDescent="0.4">
      <c r="A918" s="12"/>
      <c r="B918" s="12"/>
      <c r="C918" s="42"/>
      <c r="D918" s="12"/>
      <c r="E918" s="12"/>
      <c r="F918" s="12"/>
      <c r="G918" s="12"/>
      <c r="H918" s="12"/>
      <c r="I918" s="12"/>
      <c r="J918" s="12"/>
      <c r="K918" s="12"/>
      <c r="L918" s="12"/>
      <c r="M918" s="49"/>
      <c r="N918" s="49"/>
      <c r="O918" s="12"/>
      <c r="P918" s="12"/>
      <c r="Q918" s="12"/>
      <c r="R918" s="12"/>
      <c r="S918" s="12"/>
    </row>
    <row r="919" spans="1:19" s="1" customFormat="1" x14ac:dyDescent="0.4">
      <c r="A919" s="12"/>
      <c r="B919" s="12"/>
      <c r="C919" s="42"/>
      <c r="D919" s="12"/>
      <c r="E919" s="12"/>
      <c r="F919" s="12"/>
      <c r="G919" s="12"/>
      <c r="H919" s="12"/>
      <c r="I919" s="12"/>
      <c r="J919" s="12"/>
      <c r="K919" s="12"/>
      <c r="L919" s="12"/>
      <c r="M919" s="49"/>
      <c r="N919" s="49"/>
      <c r="O919" s="12"/>
      <c r="P919" s="12"/>
      <c r="Q919" s="12"/>
      <c r="R919" s="12"/>
      <c r="S919" s="12"/>
    </row>
    <row r="920" spans="1:19" s="1" customFormat="1" x14ac:dyDescent="0.4">
      <c r="A920" s="12"/>
      <c r="B920" s="12"/>
      <c r="C920" s="42"/>
      <c r="D920" s="12"/>
      <c r="E920" s="12"/>
      <c r="F920" s="12"/>
      <c r="G920" s="12"/>
      <c r="H920" s="12"/>
      <c r="I920" s="12"/>
      <c r="J920" s="12"/>
      <c r="K920" s="12"/>
      <c r="L920" s="12"/>
      <c r="M920" s="49"/>
      <c r="N920" s="49"/>
      <c r="O920" s="12"/>
      <c r="P920" s="12"/>
      <c r="Q920" s="12"/>
      <c r="R920" s="12"/>
      <c r="S920" s="12"/>
    </row>
    <row r="921" spans="1:19" s="1" customFormat="1" x14ac:dyDescent="0.4">
      <c r="A921" s="12"/>
      <c r="B921" s="12"/>
      <c r="C921" s="42"/>
      <c r="D921" s="12"/>
      <c r="E921" s="12"/>
      <c r="F921" s="12"/>
      <c r="G921" s="12"/>
      <c r="H921" s="12"/>
      <c r="I921" s="12"/>
      <c r="J921" s="12"/>
      <c r="K921" s="12"/>
      <c r="L921" s="12"/>
      <c r="M921" s="49"/>
      <c r="N921" s="49"/>
      <c r="O921" s="12"/>
      <c r="P921" s="12"/>
      <c r="Q921" s="12"/>
      <c r="R921" s="12"/>
      <c r="S921" s="12"/>
    </row>
    <row r="922" spans="1:19" s="1" customFormat="1" x14ac:dyDescent="0.4">
      <c r="A922" s="12"/>
      <c r="B922" s="12"/>
      <c r="C922" s="42"/>
      <c r="D922" s="12"/>
      <c r="E922" s="12"/>
      <c r="F922" s="12"/>
      <c r="G922" s="12"/>
      <c r="H922" s="12"/>
      <c r="I922" s="12"/>
      <c r="J922" s="12"/>
      <c r="K922" s="12"/>
      <c r="L922" s="12"/>
      <c r="M922" s="49"/>
      <c r="N922" s="49"/>
      <c r="O922" s="12"/>
      <c r="P922" s="12"/>
      <c r="Q922" s="12"/>
      <c r="R922" s="12"/>
      <c r="S922" s="12"/>
    </row>
    <row r="923" spans="1:19" s="1" customFormat="1" x14ac:dyDescent="0.4">
      <c r="A923" s="12"/>
      <c r="B923" s="12"/>
      <c r="C923" s="42"/>
      <c r="D923" s="12"/>
      <c r="E923" s="12"/>
      <c r="F923" s="12"/>
      <c r="G923" s="12"/>
      <c r="H923" s="12"/>
      <c r="I923" s="12"/>
      <c r="J923" s="12"/>
      <c r="K923" s="12"/>
      <c r="L923" s="12"/>
      <c r="M923" s="49"/>
      <c r="N923" s="49"/>
      <c r="O923" s="12"/>
      <c r="P923" s="12"/>
      <c r="Q923" s="12"/>
      <c r="R923" s="12"/>
      <c r="S923" s="12"/>
    </row>
    <row r="924" spans="1:19" s="1" customFormat="1" x14ac:dyDescent="0.4">
      <c r="A924" s="12"/>
      <c r="B924" s="12"/>
      <c r="C924" s="42"/>
      <c r="D924" s="12"/>
      <c r="E924" s="12"/>
      <c r="F924" s="12"/>
      <c r="G924" s="12"/>
      <c r="H924" s="12"/>
      <c r="I924" s="12"/>
      <c r="J924" s="12"/>
      <c r="K924" s="12"/>
      <c r="L924" s="12"/>
      <c r="M924" s="49"/>
      <c r="N924" s="49"/>
      <c r="O924" s="12"/>
      <c r="P924" s="12"/>
      <c r="Q924" s="12"/>
      <c r="R924" s="12"/>
      <c r="S924" s="12"/>
    </row>
    <row r="925" spans="1:19" s="1" customFormat="1" x14ac:dyDescent="0.4">
      <c r="A925" s="12"/>
      <c r="B925" s="12"/>
      <c r="C925" s="42"/>
      <c r="D925" s="12"/>
      <c r="E925" s="12"/>
      <c r="F925" s="12"/>
      <c r="G925" s="12"/>
      <c r="H925" s="12"/>
      <c r="I925" s="12"/>
      <c r="J925" s="12"/>
      <c r="K925" s="12"/>
      <c r="L925" s="12"/>
      <c r="M925" s="49"/>
      <c r="N925" s="49"/>
      <c r="O925" s="12"/>
      <c r="P925" s="12"/>
      <c r="Q925" s="12"/>
      <c r="R925" s="12"/>
      <c r="S925" s="12"/>
    </row>
    <row r="926" spans="1:19" s="1" customFormat="1" x14ac:dyDescent="0.4">
      <c r="A926" s="12"/>
      <c r="B926" s="12"/>
      <c r="C926" s="42"/>
      <c r="D926" s="12"/>
      <c r="E926" s="12"/>
      <c r="F926" s="12"/>
      <c r="G926" s="12"/>
      <c r="H926" s="12"/>
      <c r="I926" s="12"/>
      <c r="J926" s="12"/>
      <c r="K926" s="12"/>
      <c r="L926" s="12"/>
      <c r="M926" s="49"/>
      <c r="N926" s="49"/>
      <c r="O926" s="12"/>
      <c r="P926" s="12"/>
      <c r="Q926" s="12"/>
      <c r="R926" s="12"/>
      <c r="S926" s="12"/>
    </row>
    <row r="927" spans="1:19" s="1" customFormat="1" x14ac:dyDescent="0.4">
      <c r="A927" s="12"/>
      <c r="B927" s="12"/>
      <c r="C927" s="42"/>
      <c r="D927" s="12"/>
      <c r="E927" s="12"/>
      <c r="F927" s="12"/>
      <c r="G927" s="12"/>
      <c r="H927" s="12"/>
      <c r="I927" s="12"/>
      <c r="J927" s="12"/>
      <c r="K927" s="12"/>
      <c r="L927" s="12"/>
      <c r="M927" s="49"/>
      <c r="N927" s="49"/>
      <c r="O927" s="12"/>
      <c r="P927" s="12"/>
      <c r="Q927" s="12"/>
      <c r="R927" s="12"/>
      <c r="S927" s="12"/>
    </row>
    <row r="928" spans="1:19" s="1" customFormat="1" x14ac:dyDescent="0.4">
      <c r="A928" s="12"/>
      <c r="B928" s="12"/>
      <c r="C928" s="42"/>
      <c r="D928" s="12"/>
      <c r="E928" s="12"/>
      <c r="F928" s="12"/>
      <c r="G928" s="12"/>
      <c r="H928" s="12"/>
      <c r="I928" s="12"/>
      <c r="J928" s="12"/>
      <c r="K928" s="12"/>
      <c r="L928" s="12"/>
      <c r="M928" s="49"/>
      <c r="N928" s="49"/>
      <c r="O928" s="12"/>
      <c r="P928" s="12"/>
      <c r="Q928" s="12"/>
      <c r="R928" s="12"/>
      <c r="S928" s="12"/>
    </row>
    <row r="929" spans="1:19" s="1" customFormat="1" x14ac:dyDescent="0.4">
      <c r="A929" s="12"/>
      <c r="B929" s="12"/>
      <c r="C929" s="42"/>
      <c r="D929" s="12"/>
      <c r="E929" s="12"/>
      <c r="F929" s="12"/>
      <c r="G929" s="12"/>
      <c r="H929" s="12"/>
      <c r="I929" s="12"/>
      <c r="J929" s="12"/>
      <c r="K929" s="12"/>
      <c r="L929" s="12"/>
      <c r="M929" s="49"/>
      <c r="N929" s="49"/>
      <c r="O929" s="12"/>
      <c r="P929" s="12"/>
      <c r="Q929" s="12"/>
      <c r="R929" s="12"/>
      <c r="S929" s="12"/>
    </row>
    <row r="930" spans="1:19" s="1" customFormat="1" x14ac:dyDescent="0.4">
      <c r="A930" s="12"/>
      <c r="B930" s="12"/>
      <c r="C930" s="42"/>
      <c r="D930" s="12"/>
      <c r="E930" s="12"/>
      <c r="F930" s="12"/>
      <c r="G930" s="12"/>
      <c r="H930" s="12"/>
      <c r="I930" s="12"/>
      <c r="J930" s="12"/>
      <c r="K930" s="12"/>
      <c r="L930" s="12"/>
      <c r="M930" s="49"/>
      <c r="N930" s="49"/>
      <c r="O930" s="12"/>
      <c r="P930" s="12"/>
      <c r="Q930" s="12"/>
      <c r="R930" s="12"/>
      <c r="S930" s="12"/>
    </row>
    <row r="931" spans="1:19" s="1" customFormat="1" x14ac:dyDescent="0.4">
      <c r="A931" s="12"/>
      <c r="B931" s="12"/>
      <c r="C931" s="42"/>
      <c r="D931" s="12"/>
      <c r="E931" s="12"/>
      <c r="F931" s="12"/>
      <c r="G931" s="12"/>
      <c r="H931" s="12"/>
      <c r="I931" s="12"/>
      <c r="J931" s="12"/>
      <c r="K931" s="12"/>
      <c r="L931" s="12"/>
      <c r="M931" s="49"/>
      <c r="N931" s="49"/>
      <c r="O931" s="12"/>
      <c r="P931" s="12"/>
      <c r="Q931" s="12"/>
      <c r="R931" s="12"/>
      <c r="S931" s="12"/>
    </row>
    <row r="932" spans="1:19" s="1" customFormat="1" x14ac:dyDescent="0.4">
      <c r="A932" s="12"/>
      <c r="B932" s="12"/>
      <c r="C932" s="42"/>
      <c r="D932" s="12"/>
      <c r="E932" s="12"/>
      <c r="F932" s="12"/>
      <c r="G932" s="12"/>
      <c r="H932" s="12"/>
      <c r="I932" s="12"/>
      <c r="J932" s="12"/>
      <c r="K932" s="12"/>
      <c r="L932" s="12"/>
      <c r="M932" s="49"/>
      <c r="N932" s="49"/>
      <c r="O932" s="12"/>
      <c r="P932" s="12"/>
      <c r="Q932" s="12"/>
      <c r="R932" s="12"/>
      <c r="S932" s="12"/>
    </row>
    <row r="933" spans="1:19" s="1" customFormat="1" x14ac:dyDescent="0.4">
      <c r="A933" s="12"/>
      <c r="B933" s="12"/>
      <c r="C933" s="42"/>
      <c r="D933" s="12"/>
      <c r="E933" s="12"/>
      <c r="F933" s="12"/>
      <c r="G933" s="12"/>
      <c r="H933" s="12"/>
      <c r="I933" s="12"/>
      <c r="J933" s="12"/>
      <c r="K933" s="12"/>
      <c r="L933" s="12"/>
      <c r="M933" s="49"/>
      <c r="N933" s="49"/>
      <c r="O933" s="12"/>
      <c r="P933" s="12"/>
      <c r="Q933" s="12"/>
      <c r="R933" s="12"/>
      <c r="S933" s="12"/>
    </row>
    <row r="934" spans="1:19" s="1" customFormat="1" x14ac:dyDescent="0.4">
      <c r="A934" s="12"/>
      <c r="B934" s="12"/>
      <c r="C934" s="42"/>
      <c r="D934" s="12"/>
      <c r="E934" s="12"/>
      <c r="F934" s="12"/>
      <c r="G934" s="12"/>
      <c r="H934" s="12"/>
      <c r="I934" s="12"/>
      <c r="J934" s="12"/>
      <c r="K934" s="12"/>
      <c r="L934" s="12"/>
      <c r="M934" s="49"/>
      <c r="N934" s="49"/>
      <c r="O934" s="12"/>
      <c r="P934" s="12"/>
      <c r="Q934" s="12"/>
      <c r="R934" s="12"/>
      <c r="S934" s="12"/>
    </row>
    <row r="935" spans="1:19" s="1" customFormat="1" x14ac:dyDescent="0.4">
      <c r="A935" s="12"/>
      <c r="B935" s="12"/>
      <c r="C935" s="42"/>
      <c r="D935" s="12"/>
      <c r="E935" s="12"/>
      <c r="F935" s="12"/>
      <c r="G935" s="12"/>
      <c r="H935" s="12"/>
      <c r="I935" s="12"/>
      <c r="J935" s="12"/>
      <c r="K935" s="12"/>
      <c r="L935" s="12"/>
      <c r="M935" s="49"/>
      <c r="N935" s="49"/>
      <c r="O935" s="12"/>
      <c r="P935" s="12"/>
      <c r="Q935" s="12"/>
      <c r="R935" s="12"/>
      <c r="S935" s="12"/>
    </row>
    <row r="936" spans="1:19" s="1" customFormat="1" x14ac:dyDescent="0.4">
      <c r="A936" s="12"/>
      <c r="B936" s="12"/>
      <c r="C936" s="42"/>
      <c r="D936" s="12"/>
      <c r="E936" s="12"/>
      <c r="F936" s="12"/>
      <c r="G936" s="12"/>
      <c r="H936" s="12"/>
      <c r="I936" s="12"/>
      <c r="J936" s="12"/>
      <c r="K936" s="12"/>
      <c r="L936" s="12"/>
      <c r="M936" s="49"/>
      <c r="N936" s="49"/>
      <c r="O936" s="12"/>
      <c r="P936" s="12"/>
      <c r="Q936" s="12"/>
      <c r="R936" s="12"/>
      <c r="S936" s="12"/>
    </row>
    <row r="937" spans="1:19" s="1" customFormat="1" x14ac:dyDescent="0.4">
      <c r="A937" s="12"/>
      <c r="B937" s="12"/>
      <c r="C937" s="42"/>
      <c r="D937" s="12"/>
      <c r="E937" s="12"/>
      <c r="F937" s="12"/>
      <c r="G937" s="12"/>
      <c r="H937" s="12"/>
      <c r="I937" s="12"/>
      <c r="J937" s="12"/>
      <c r="K937" s="12"/>
      <c r="L937" s="12"/>
      <c r="M937" s="49"/>
      <c r="N937" s="49"/>
      <c r="O937" s="12"/>
      <c r="P937" s="12"/>
      <c r="Q937" s="12"/>
      <c r="R937" s="12"/>
      <c r="S937" s="12"/>
    </row>
    <row r="938" spans="1:19" s="1" customFormat="1" x14ac:dyDescent="0.4">
      <c r="A938" s="12"/>
      <c r="B938" s="12"/>
      <c r="C938" s="42"/>
      <c r="D938" s="12"/>
      <c r="E938" s="12"/>
      <c r="F938" s="12"/>
      <c r="G938" s="12"/>
      <c r="H938" s="12"/>
      <c r="I938" s="12"/>
      <c r="J938" s="12"/>
      <c r="K938" s="12"/>
      <c r="L938" s="12"/>
      <c r="M938" s="49"/>
      <c r="N938" s="49"/>
      <c r="O938" s="12"/>
      <c r="P938" s="12"/>
      <c r="Q938" s="12"/>
      <c r="R938" s="12"/>
      <c r="S938" s="12"/>
    </row>
    <row r="939" spans="1:19" s="1" customFormat="1" x14ac:dyDescent="0.4">
      <c r="A939" s="12"/>
      <c r="B939" s="12"/>
      <c r="C939" s="42"/>
      <c r="D939" s="12"/>
      <c r="E939" s="12"/>
      <c r="F939" s="12"/>
      <c r="G939" s="12"/>
      <c r="H939" s="12"/>
      <c r="I939" s="12"/>
      <c r="J939" s="12"/>
      <c r="K939" s="12"/>
      <c r="L939" s="12"/>
      <c r="M939" s="49"/>
      <c r="N939" s="49"/>
      <c r="O939" s="12"/>
      <c r="P939" s="12"/>
      <c r="Q939" s="12"/>
      <c r="R939" s="12"/>
      <c r="S939" s="12"/>
    </row>
    <row r="940" spans="1:19" s="1" customFormat="1" x14ac:dyDescent="0.4">
      <c r="A940" s="12"/>
      <c r="B940" s="12"/>
      <c r="C940" s="42"/>
      <c r="D940" s="12"/>
      <c r="E940" s="12"/>
      <c r="F940" s="12"/>
      <c r="G940" s="12"/>
      <c r="H940" s="12"/>
      <c r="I940" s="12"/>
      <c r="J940" s="12"/>
      <c r="K940" s="12"/>
      <c r="L940" s="12"/>
      <c r="M940" s="49"/>
      <c r="N940" s="49"/>
      <c r="O940" s="12"/>
      <c r="P940" s="12"/>
      <c r="Q940" s="12"/>
      <c r="R940" s="12"/>
      <c r="S940" s="12"/>
    </row>
    <row r="941" spans="1:19" s="1" customFormat="1" x14ac:dyDescent="0.4">
      <c r="A941" s="12"/>
      <c r="B941" s="12"/>
      <c r="C941" s="42"/>
      <c r="D941" s="12"/>
      <c r="E941" s="12"/>
      <c r="F941" s="12"/>
      <c r="G941" s="12"/>
      <c r="H941" s="12"/>
      <c r="I941" s="12"/>
      <c r="J941" s="12"/>
      <c r="K941" s="12"/>
      <c r="L941" s="12"/>
      <c r="M941" s="49"/>
      <c r="N941" s="49"/>
      <c r="O941" s="12"/>
      <c r="P941" s="12"/>
      <c r="Q941" s="12"/>
      <c r="R941" s="12"/>
      <c r="S941" s="12"/>
    </row>
    <row r="942" spans="1:19" s="1" customFormat="1" x14ac:dyDescent="0.4">
      <c r="A942" s="12"/>
      <c r="B942" s="12"/>
      <c r="C942" s="42"/>
      <c r="D942" s="12"/>
      <c r="E942" s="12"/>
      <c r="F942" s="12"/>
      <c r="G942" s="12"/>
      <c r="H942" s="12"/>
      <c r="I942" s="12"/>
      <c r="J942" s="12"/>
      <c r="K942" s="12"/>
      <c r="L942" s="12"/>
      <c r="M942" s="49"/>
      <c r="N942" s="49"/>
      <c r="O942" s="12"/>
      <c r="P942" s="12"/>
      <c r="Q942" s="12"/>
      <c r="R942" s="12"/>
      <c r="S942" s="12"/>
    </row>
    <row r="943" spans="1:19" s="1" customFormat="1" x14ac:dyDescent="0.4">
      <c r="A943" s="12"/>
      <c r="B943" s="12"/>
      <c r="C943" s="42"/>
      <c r="D943" s="12"/>
      <c r="E943" s="12"/>
      <c r="F943" s="12"/>
      <c r="G943" s="12"/>
      <c r="H943" s="12"/>
      <c r="I943" s="12"/>
      <c r="J943" s="12"/>
      <c r="K943" s="12"/>
      <c r="L943" s="12"/>
      <c r="M943" s="49"/>
      <c r="N943" s="49"/>
      <c r="O943" s="12"/>
      <c r="P943" s="12"/>
      <c r="Q943" s="12"/>
      <c r="R943" s="12"/>
      <c r="S943" s="12"/>
    </row>
    <row r="944" spans="1:19" s="1" customFormat="1" x14ac:dyDescent="0.4">
      <c r="A944" s="12"/>
      <c r="B944" s="12"/>
      <c r="C944" s="42"/>
      <c r="D944" s="12"/>
      <c r="E944" s="12"/>
      <c r="F944" s="12"/>
      <c r="G944" s="12"/>
      <c r="H944" s="12"/>
      <c r="I944" s="12"/>
      <c r="J944" s="12"/>
      <c r="K944" s="12"/>
      <c r="L944" s="12"/>
      <c r="M944" s="49"/>
      <c r="N944" s="49"/>
      <c r="O944" s="12"/>
      <c r="P944" s="12"/>
      <c r="Q944" s="12"/>
      <c r="R944" s="12"/>
      <c r="S944" s="12"/>
    </row>
    <row r="945" spans="1:19" s="1" customFormat="1" x14ac:dyDescent="0.4">
      <c r="A945" s="12"/>
      <c r="B945" s="12"/>
      <c r="C945" s="42"/>
      <c r="D945" s="12"/>
      <c r="E945" s="12"/>
      <c r="F945" s="12"/>
      <c r="G945" s="12"/>
      <c r="H945" s="12"/>
      <c r="I945" s="12"/>
      <c r="J945" s="12"/>
      <c r="K945" s="12"/>
      <c r="L945" s="12"/>
      <c r="M945" s="49"/>
      <c r="N945" s="49"/>
      <c r="O945" s="12"/>
      <c r="P945" s="12"/>
      <c r="Q945" s="12"/>
      <c r="R945" s="12"/>
      <c r="S945" s="12"/>
    </row>
    <row r="946" spans="1:19" s="1" customFormat="1" x14ac:dyDescent="0.4">
      <c r="A946" s="12"/>
      <c r="B946" s="12"/>
      <c r="C946" s="42"/>
      <c r="D946" s="12"/>
      <c r="E946" s="12"/>
      <c r="F946" s="12"/>
      <c r="G946" s="12"/>
      <c r="H946" s="12"/>
      <c r="I946" s="12"/>
      <c r="J946" s="12"/>
      <c r="K946" s="12"/>
      <c r="L946" s="12"/>
      <c r="M946" s="49"/>
      <c r="N946" s="49"/>
      <c r="O946" s="12"/>
      <c r="P946" s="12"/>
      <c r="Q946" s="12"/>
      <c r="R946" s="12"/>
      <c r="S946" s="12"/>
    </row>
    <row r="947" spans="1:19" s="1" customFormat="1" x14ac:dyDescent="0.4">
      <c r="A947" s="12"/>
      <c r="B947" s="12"/>
      <c r="C947" s="42"/>
      <c r="D947" s="12"/>
      <c r="E947" s="12"/>
      <c r="F947" s="12"/>
      <c r="G947" s="12"/>
      <c r="H947" s="12"/>
      <c r="I947" s="12"/>
      <c r="J947" s="12"/>
      <c r="K947" s="12"/>
      <c r="L947" s="12"/>
      <c r="M947" s="49"/>
      <c r="N947" s="49"/>
      <c r="O947" s="12"/>
      <c r="P947" s="12"/>
      <c r="Q947" s="12"/>
      <c r="R947" s="12"/>
      <c r="S947" s="12"/>
    </row>
    <row r="948" spans="1:19" s="1" customFormat="1" x14ac:dyDescent="0.4">
      <c r="A948" s="12"/>
      <c r="B948" s="12"/>
      <c r="C948" s="42"/>
      <c r="D948" s="12"/>
      <c r="E948" s="12"/>
      <c r="F948" s="12"/>
      <c r="G948" s="12"/>
      <c r="H948" s="12"/>
      <c r="I948" s="12"/>
      <c r="J948" s="12"/>
      <c r="K948" s="12"/>
      <c r="L948" s="12"/>
      <c r="M948" s="49"/>
      <c r="N948" s="49"/>
      <c r="O948" s="12"/>
      <c r="P948" s="12"/>
      <c r="Q948" s="12"/>
      <c r="R948" s="12"/>
      <c r="S948" s="12"/>
    </row>
    <row r="949" spans="1:19" s="1" customFormat="1" x14ac:dyDescent="0.4">
      <c r="A949" s="12"/>
      <c r="B949" s="12"/>
      <c r="C949" s="42"/>
      <c r="D949" s="12"/>
      <c r="E949" s="12"/>
      <c r="F949" s="12"/>
      <c r="G949" s="12"/>
      <c r="H949" s="12"/>
      <c r="I949" s="12"/>
      <c r="J949" s="12"/>
      <c r="K949" s="12"/>
      <c r="L949" s="12"/>
      <c r="M949" s="49"/>
      <c r="N949" s="49"/>
      <c r="O949" s="12"/>
      <c r="P949" s="12"/>
      <c r="Q949" s="12"/>
      <c r="R949" s="12"/>
      <c r="S949" s="12"/>
    </row>
    <row r="950" spans="1:19" s="1" customFormat="1" x14ac:dyDescent="0.4">
      <c r="A950" s="12"/>
      <c r="B950" s="12"/>
      <c r="C950" s="42"/>
      <c r="D950" s="12"/>
      <c r="E950" s="12"/>
      <c r="F950" s="12"/>
      <c r="G950" s="12"/>
      <c r="H950" s="12"/>
      <c r="I950" s="12"/>
      <c r="J950" s="12"/>
      <c r="K950" s="12"/>
      <c r="L950" s="12"/>
      <c r="M950" s="49"/>
      <c r="N950" s="49"/>
      <c r="O950" s="12"/>
      <c r="P950" s="12"/>
      <c r="Q950" s="12"/>
      <c r="R950" s="12"/>
      <c r="S950" s="12"/>
    </row>
    <row r="951" spans="1:19" s="1" customFormat="1" x14ac:dyDescent="0.4">
      <c r="A951" s="12"/>
      <c r="B951" s="12"/>
      <c r="C951" s="42"/>
      <c r="D951" s="12"/>
      <c r="E951" s="12"/>
      <c r="F951" s="12"/>
      <c r="G951" s="12"/>
      <c r="H951" s="12"/>
      <c r="I951" s="12"/>
      <c r="J951" s="12"/>
      <c r="K951" s="12"/>
      <c r="L951" s="12"/>
      <c r="M951" s="49"/>
      <c r="N951" s="49"/>
      <c r="O951" s="12"/>
      <c r="P951" s="12"/>
      <c r="Q951" s="12"/>
      <c r="R951" s="12"/>
      <c r="S951" s="12"/>
    </row>
    <row r="952" spans="1:19" s="1" customFormat="1" x14ac:dyDescent="0.4">
      <c r="A952" s="12"/>
      <c r="B952" s="12"/>
      <c r="C952" s="42"/>
      <c r="D952" s="12"/>
      <c r="E952" s="12"/>
      <c r="F952" s="12"/>
      <c r="G952" s="12"/>
      <c r="H952" s="12"/>
      <c r="I952" s="12"/>
      <c r="J952" s="12"/>
      <c r="K952" s="12"/>
      <c r="L952" s="12"/>
      <c r="M952" s="49"/>
      <c r="N952" s="49"/>
      <c r="O952" s="12"/>
      <c r="P952" s="12"/>
      <c r="Q952" s="12"/>
      <c r="R952" s="12"/>
      <c r="S952" s="12"/>
    </row>
    <row r="953" spans="1:19" s="1" customFormat="1" x14ac:dyDescent="0.4">
      <c r="A953" s="12"/>
      <c r="B953" s="12"/>
      <c r="C953" s="42"/>
      <c r="D953" s="12"/>
      <c r="E953" s="12"/>
      <c r="F953" s="12"/>
      <c r="G953" s="12"/>
      <c r="H953" s="12"/>
      <c r="I953" s="12"/>
      <c r="J953" s="12"/>
      <c r="K953" s="12"/>
      <c r="L953" s="12"/>
      <c r="M953" s="49"/>
      <c r="N953" s="49"/>
      <c r="O953" s="12"/>
      <c r="P953" s="12"/>
      <c r="Q953" s="12"/>
      <c r="R953" s="12"/>
      <c r="S953" s="12"/>
    </row>
    <row r="954" spans="1:19" s="1" customFormat="1" x14ac:dyDescent="0.4">
      <c r="A954" s="12"/>
      <c r="B954" s="12"/>
      <c r="C954" s="42"/>
      <c r="D954" s="12"/>
      <c r="E954" s="12"/>
      <c r="F954" s="12"/>
      <c r="G954" s="12"/>
      <c r="H954" s="12"/>
      <c r="I954" s="12"/>
      <c r="J954" s="12"/>
      <c r="K954" s="12"/>
      <c r="L954" s="12"/>
      <c r="M954" s="49"/>
      <c r="N954" s="49"/>
      <c r="O954" s="12"/>
      <c r="P954" s="12"/>
      <c r="Q954" s="12"/>
      <c r="R954" s="12"/>
      <c r="S954" s="12"/>
    </row>
    <row r="955" spans="1:19" s="1" customFormat="1" x14ac:dyDescent="0.4">
      <c r="A955" s="12"/>
      <c r="B955" s="12"/>
      <c r="C955" s="42"/>
      <c r="D955" s="12"/>
      <c r="E955" s="12"/>
      <c r="F955" s="12"/>
      <c r="G955" s="12"/>
      <c r="H955" s="12"/>
      <c r="I955" s="12"/>
      <c r="J955" s="12"/>
      <c r="K955" s="12"/>
      <c r="L955" s="12"/>
      <c r="M955" s="49"/>
      <c r="N955" s="49"/>
      <c r="O955" s="12"/>
      <c r="P955" s="12"/>
      <c r="Q955" s="12"/>
      <c r="R955" s="12"/>
      <c r="S955" s="12"/>
    </row>
    <row r="956" spans="1:19" s="1" customFormat="1" x14ac:dyDescent="0.4">
      <c r="A956" s="12"/>
      <c r="B956" s="12"/>
      <c r="C956" s="42"/>
      <c r="D956" s="12"/>
      <c r="E956" s="12"/>
      <c r="F956" s="12"/>
      <c r="G956" s="12"/>
      <c r="H956" s="12"/>
      <c r="I956" s="12"/>
      <c r="J956" s="12"/>
      <c r="K956" s="12"/>
      <c r="L956" s="12"/>
      <c r="M956" s="49"/>
      <c r="N956" s="49"/>
      <c r="O956" s="12"/>
      <c r="P956" s="12"/>
      <c r="Q956" s="12"/>
      <c r="R956" s="12"/>
      <c r="S956" s="12"/>
    </row>
    <row r="957" spans="1:19" s="1" customFormat="1" x14ac:dyDescent="0.4">
      <c r="A957" s="12"/>
      <c r="B957" s="12"/>
      <c r="C957" s="42"/>
      <c r="D957" s="12"/>
      <c r="E957" s="12"/>
      <c r="F957" s="12"/>
      <c r="G957" s="12"/>
      <c r="H957" s="12"/>
      <c r="I957" s="12"/>
      <c r="J957" s="12"/>
      <c r="K957" s="12"/>
      <c r="L957" s="12"/>
      <c r="M957" s="49"/>
      <c r="N957" s="49"/>
      <c r="O957" s="12"/>
      <c r="P957" s="12"/>
      <c r="Q957" s="12"/>
      <c r="R957" s="12"/>
      <c r="S957" s="12"/>
    </row>
    <row r="958" spans="1:19" s="1" customFormat="1" x14ac:dyDescent="0.4">
      <c r="A958" s="12"/>
      <c r="B958" s="12"/>
      <c r="C958" s="42"/>
      <c r="D958" s="12"/>
      <c r="E958" s="12"/>
      <c r="F958" s="12"/>
      <c r="G958" s="12"/>
      <c r="H958" s="12"/>
      <c r="I958" s="12"/>
      <c r="J958" s="12"/>
      <c r="K958" s="12"/>
      <c r="L958" s="12"/>
      <c r="M958" s="49"/>
      <c r="N958" s="49"/>
      <c r="O958" s="12"/>
      <c r="P958" s="12"/>
      <c r="Q958" s="12"/>
      <c r="R958" s="12"/>
      <c r="S958" s="12"/>
    </row>
    <row r="959" spans="1:19" s="1" customFormat="1" x14ac:dyDescent="0.4">
      <c r="A959" s="12"/>
      <c r="B959" s="12"/>
      <c r="C959" s="42"/>
      <c r="D959" s="12"/>
      <c r="E959" s="12"/>
      <c r="F959" s="12"/>
      <c r="G959" s="12"/>
      <c r="H959" s="12"/>
      <c r="I959" s="12"/>
      <c r="J959" s="12"/>
      <c r="K959" s="12"/>
      <c r="L959" s="12"/>
      <c r="M959" s="49"/>
      <c r="N959" s="49"/>
      <c r="O959" s="12"/>
      <c r="P959" s="12"/>
      <c r="Q959" s="12"/>
      <c r="R959" s="12"/>
      <c r="S959" s="12"/>
    </row>
    <row r="960" spans="1:19" s="1" customFormat="1" x14ac:dyDescent="0.4">
      <c r="A960" s="12"/>
      <c r="B960" s="12"/>
      <c r="C960" s="42"/>
      <c r="D960" s="12"/>
      <c r="E960" s="12"/>
      <c r="F960" s="12"/>
      <c r="G960" s="12"/>
      <c r="H960" s="12"/>
      <c r="I960" s="12"/>
      <c r="J960" s="12"/>
      <c r="K960" s="12"/>
      <c r="L960" s="12"/>
      <c r="M960" s="49"/>
      <c r="N960" s="49"/>
      <c r="O960" s="12"/>
      <c r="P960" s="12"/>
      <c r="Q960" s="12"/>
      <c r="R960" s="12"/>
      <c r="S960" s="12"/>
    </row>
    <row r="961" spans="1:19" s="1" customFormat="1" x14ac:dyDescent="0.4">
      <c r="A961" s="12"/>
      <c r="B961" s="12"/>
      <c r="C961" s="42"/>
      <c r="D961" s="12"/>
      <c r="E961" s="12"/>
      <c r="F961" s="12"/>
      <c r="G961" s="12"/>
      <c r="H961" s="12"/>
      <c r="I961" s="12"/>
      <c r="J961" s="12"/>
      <c r="K961" s="12"/>
      <c r="L961" s="12"/>
      <c r="M961" s="49"/>
      <c r="N961" s="49"/>
      <c r="O961" s="12"/>
      <c r="P961" s="12"/>
      <c r="Q961" s="12"/>
      <c r="R961" s="12"/>
      <c r="S961" s="12"/>
    </row>
    <row r="962" spans="1:19" s="1" customFormat="1" x14ac:dyDescent="0.4">
      <c r="A962" s="12"/>
      <c r="B962" s="12"/>
      <c r="C962" s="42"/>
      <c r="D962" s="12"/>
      <c r="E962" s="12"/>
      <c r="F962" s="12"/>
      <c r="G962" s="12"/>
      <c r="H962" s="12"/>
      <c r="I962" s="12"/>
      <c r="J962" s="12"/>
      <c r="K962" s="12"/>
      <c r="L962" s="12"/>
      <c r="M962" s="49"/>
      <c r="N962" s="49"/>
      <c r="O962" s="12"/>
      <c r="P962" s="12"/>
      <c r="Q962" s="12"/>
      <c r="R962" s="12"/>
      <c r="S962" s="12"/>
    </row>
    <row r="963" spans="1:19" s="1" customFormat="1" x14ac:dyDescent="0.4">
      <c r="A963" s="12"/>
      <c r="B963" s="12"/>
      <c r="C963" s="42"/>
      <c r="D963" s="12"/>
      <c r="E963" s="12"/>
      <c r="F963" s="12"/>
      <c r="G963" s="12"/>
      <c r="H963" s="12"/>
      <c r="I963" s="12"/>
      <c r="J963" s="12"/>
      <c r="K963" s="12"/>
      <c r="L963" s="12"/>
      <c r="M963" s="49"/>
      <c r="N963" s="49"/>
      <c r="O963" s="12"/>
      <c r="P963" s="12"/>
      <c r="Q963" s="12"/>
      <c r="R963" s="12"/>
      <c r="S963" s="12"/>
    </row>
    <row r="964" spans="1:19" s="1" customFormat="1" x14ac:dyDescent="0.4">
      <c r="A964" s="12"/>
      <c r="B964" s="12"/>
      <c r="C964" s="42"/>
      <c r="D964" s="12"/>
      <c r="E964" s="12"/>
      <c r="F964" s="12"/>
      <c r="G964" s="12"/>
      <c r="H964" s="12"/>
      <c r="I964" s="12"/>
      <c r="J964" s="12"/>
      <c r="K964" s="12"/>
      <c r="L964" s="12"/>
      <c r="M964" s="49"/>
      <c r="N964" s="49"/>
      <c r="O964" s="12"/>
      <c r="P964" s="12"/>
      <c r="Q964" s="12"/>
      <c r="R964" s="12"/>
      <c r="S964" s="12"/>
    </row>
    <row r="965" spans="1:19" s="1" customFormat="1" x14ac:dyDescent="0.4">
      <c r="A965" s="12"/>
      <c r="B965" s="12"/>
      <c r="C965" s="42"/>
      <c r="D965" s="12"/>
      <c r="E965" s="12"/>
      <c r="F965" s="12"/>
      <c r="G965" s="12"/>
      <c r="H965" s="12"/>
      <c r="I965" s="12"/>
      <c r="J965" s="12"/>
      <c r="K965" s="12"/>
      <c r="L965" s="12"/>
      <c r="M965" s="49"/>
      <c r="N965" s="49"/>
      <c r="O965" s="12"/>
      <c r="P965" s="12"/>
      <c r="Q965" s="12"/>
      <c r="R965" s="12"/>
      <c r="S965" s="12"/>
    </row>
    <row r="966" spans="1:19" s="1" customFormat="1" x14ac:dyDescent="0.4">
      <c r="A966" s="12"/>
      <c r="B966" s="12"/>
      <c r="C966" s="42"/>
      <c r="D966" s="12"/>
      <c r="E966" s="12"/>
      <c r="F966" s="12"/>
      <c r="G966" s="12"/>
      <c r="H966" s="12"/>
      <c r="I966" s="12"/>
      <c r="J966" s="12"/>
      <c r="K966" s="12"/>
      <c r="L966" s="12"/>
      <c r="M966" s="49"/>
      <c r="N966" s="49"/>
      <c r="O966" s="12"/>
      <c r="P966" s="12"/>
      <c r="Q966" s="12"/>
      <c r="R966" s="12"/>
      <c r="S966" s="12"/>
    </row>
    <row r="967" spans="1:19" s="1" customFormat="1" x14ac:dyDescent="0.4">
      <c r="A967" s="12"/>
      <c r="B967" s="12"/>
      <c r="C967" s="42"/>
      <c r="D967" s="12"/>
      <c r="E967" s="12"/>
      <c r="F967" s="12"/>
      <c r="G967" s="12"/>
      <c r="H967" s="12"/>
      <c r="I967" s="12"/>
      <c r="J967" s="12"/>
      <c r="K967" s="12"/>
      <c r="L967" s="12"/>
      <c r="M967" s="49"/>
      <c r="N967" s="49"/>
      <c r="O967" s="12"/>
      <c r="P967" s="12"/>
      <c r="Q967" s="12"/>
      <c r="R967" s="12"/>
      <c r="S967" s="12"/>
    </row>
    <row r="968" spans="1:19" s="1" customFormat="1" x14ac:dyDescent="0.4">
      <c r="A968" s="12"/>
      <c r="B968" s="12"/>
      <c r="C968" s="42"/>
      <c r="D968" s="12"/>
      <c r="E968" s="12"/>
      <c r="F968" s="12"/>
      <c r="G968" s="12"/>
      <c r="H968" s="12"/>
      <c r="I968" s="12"/>
      <c r="J968" s="12"/>
      <c r="K968" s="12"/>
      <c r="L968" s="12"/>
      <c r="M968" s="49"/>
      <c r="N968" s="49"/>
      <c r="O968" s="12"/>
      <c r="P968" s="12"/>
      <c r="Q968" s="12"/>
      <c r="R968" s="12"/>
      <c r="S968" s="12"/>
    </row>
    <row r="969" spans="1:19" s="1" customFormat="1" x14ac:dyDescent="0.4">
      <c r="A969" s="12"/>
      <c r="B969" s="12"/>
      <c r="C969" s="42"/>
      <c r="D969" s="12"/>
      <c r="E969" s="12"/>
      <c r="F969" s="12"/>
      <c r="G969" s="12"/>
      <c r="H969" s="12"/>
      <c r="I969" s="12"/>
      <c r="J969" s="12"/>
      <c r="K969" s="12"/>
      <c r="L969" s="12"/>
      <c r="M969" s="49"/>
      <c r="N969" s="49"/>
      <c r="O969" s="12"/>
      <c r="P969" s="12"/>
      <c r="Q969" s="12"/>
      <c r="R969" s="12"/>
      <c r="S969" s="12"/>
    </row>
    <row r="970" spans="1:19" s="1" customFormat="1" x14ac:dyDescent="0.4">
      <c r="A970" s="12"/>
      <c r="B970" s="12"/>
      <c r="C970" s="42"/>
      <c r="D970" s="12"/>
      <c r="E970" s="12"/>
      <c r="F970" s="12"/>
      <c r="G970" s="12"/>
      <c r="H970" s="12"/>
      <c r="I970" s="12"/>
      <c r="J970" s="12"/>
      <c r="K970" s="12"/>
      <c r="L970" s="12"/>
      <c r="M970" s="49"/>
      <c r="N970" s="49"/>
      <c r="O970" s="12"/>
      <c r="P970" s="12"/>
      <c r="Q970" s="12"/>
      <c r="R970" s="12"/>
      <c r="S970" s="12"/>
    </row>
    <row r="971" spans="1:19" s="1" customFormat="1" x14ac:dyDescent="0.4">
      <c r="A971" s="12"/>
      <c r="B971" s="12"/>
      <c r="C971" s="42"/>
      <c r="D971" s="12"/>
      <c r="E971" s="12"/>
      <c r="F971" s="12"/>
      <c r="G971" s="12"/>
      <c r="H971" s="12"/>
      <c r="I971" s="12"/>
      <c r="J971" s="12"/>
      <c r="K971" s="12"/>
      <c r="L971" s="12"/>
      <c r="M971" s="49"/>
      <c r="N971" s="49"/>
      <c r="O971" s="12"/>
      <c r="P971" s="12"/>
      <c r="Q971" s="12"/>
      <c r="R971" s="12"/>
      <c r="S971" s="12"/>
    </row>
    <row r="972" spans="1:19" s="1" customFormat="1" x14ac:dyDescent="0.4">
      <c r="A972" s="12"/>
      <c r="B972" s="12"/>
      <c r="C972" s="42"/>
      <c r="D972" s="12"/>
      <c r="E972" s="12"/>
      <c r="F972" s="12"/>
      <c r="G972" s="12"/>
      <c r="H972" s="12"/>
      <c r="I972" s="12"/>
      <c r="J972" s="12"/>
      <c r="K972" s="12"/>
      <c r="L972" s="12"/>
      <c r="M972" s="49"/>
      <c r="N972" s="49"/>
      <c r="O972" s="12"/>
      <c r="P972" s="12"/>
      <c r="Q972" s="12"/>
      <c r="R972" s="12"/>
      <c r="S972" s="12"/>
    </row>
    <row r="973" spans="1:19" s="1" customFormat="1" x14ac:dyDescent="0.4">
      <c r="A973" s="12"/>
      <c r="B973" s="12"/>
      <c r="C973" s="42"/>
      <c r="D973" s="12"/>
      <c r="E973" s="12"/>
      <c r="F973" s="12"/>
      <c r="G973" s="12"/>
      <c r="H973" s="12"/>
      <c r="I973" s="12"/>
      <c r="J973" s="12"/>
      <c r="K973" s="12"/>
      <c r="L973" s="12"/>
      <c r="M973" s="49"/>
      <c r="N973" s="49"/>
      <c r="O973" s="12"/>
      <c r="P973" s="12"/>
      <c r="Q973" s="12"/>
      <c r="R973" s="12"/>
      <c r="S973" s="12"/>
    </row>
    <row r="974" spans="1:19" s="1" customFormat="1" x14ac:dyDescent="0.4">
      <c r="A974" s="12"/>
      <c r="B974" s="12"/>
      <c r="C974" s="42"/>
      <c r="D974" s="12"/>
      <c r="E974" s="12"/>
      <c r="F974" s="12"/>
      <c r="G974" s="12"/>
      <c r="H974" s="12"/>
      <c r="I974" s="12"/>
      <c r="J974" s="12"/>
      <c r="K974" s="12"/>
      <c r="L974" s="12"/>
      <c r="M974" s="49"/>
      <c r="N974" s="49"/>
      <c r="O974" s="12"/>
      <c r="P974" s="12"/>
      <c r="Q974" s="12"/>
      <c r="R974" s="12"/>
      <c r="S974" s="12"/>
    </row>
    <row r="975" spans="1:19" s="1" customFormat="1" x14ac:dyDescent="0.4">
      <c r="A975" s="12"/>
      <c r="B975" s="12"/>
      <c r="C975" s="42"/>
      <c r="D975" s="12"/>
      <c r="E975" s="12"/>
      <c r="F975" s="12"/>
      <c r="G975" s="12"/>
      <c r="H975" s="12"/>
      <c r="I975" s="12"/>
      <c r="J975" s="12"/>
      <c r="K975" s="12"/>
      <c r="L975" s="12"/>
      <c r="M975" s="49"/>
      <c r="N975" s="49"/>
      <c r="O975" s="12"/>
      <c r="P975" s="12"/>
      <c r="Q975" s="12"/>
      <c r="R975" s="12"/>
      <c r="S975" s="12"/>
    </row>
    <row r="976" spans="1:19" s="1" customFormat="1" x14ac:dyDescent="0.4">
      <c r="A976" s="12"/>
      <c r="B976" s="12"/>
      <c r="C976" s="42"/>
      <c r="D976" s="12"/>
      <c r="E976" s="12"/>
      <c r="F976" s="12"/>
      <c r="G976" s="12"/>
      <c r="H976" s="12"/>
      <c r="I976" s="12"/>
      <c r="J976" s="12"/>
      <c r="K976" s="12"/>
      <c r="L976" s="12"/>
      <c r="M976" s="49"/>
      <c r="N976" s="49"/>
      <c r="O976" s="12"/>
      <c r="P976" s="12"/>
      <c r="Q976" s="12"/>
      <c r="R976" s="12"/>
      <c r="S976" s="12"/>
    </row>
    <row r="977" spans="1:19" s="1" customFormat="1" x14ac:dyDescent="0.4">
      <c r="A977" s="12"/>
      <c r="B977" s="12"/>
      <c r="C977" s="42"/>
      <c r="D977" s="12"/>
      <c r="E977" s="12"/>
      <c r="F977" s="12"/>
      <c r="G977" s="12"/>
      <c r="H977" s="12"/>
      <c r="I977" s="12"/>
      <c r="J977" s="12"/>
      <c r="K977" s="12"/>
      <c r="L977" s="12"/>
      <c r="M977" s="49"/>
      <c r="N977" s="49"/>
      <c r="O977" s="12"/>
      <c r="P977" s="12"/>
      <c r="Q977" s="12"/>
      <c r="R977" s="12"/>
      <c r="S977" s="12"/>
    </row>
    <row r="978" spans="1:19" s="1" customFormat="1" x14ac:dyDescent="0.4">
      <c r="A978" s="12"/>
      <c r="B978" s="12"/>
      <c r="C978" s="42"/>
      <c r="D978" s="12"/>
      <c r="E978" s="12"/>
      <c r="F978" s="12"/>
      <c r="G978" s="12"/>
      <c r="H978" s="12"/>
      <c r="I978" s="12"/>
      <c r="J978" s="12"/>
      <c r="K978" s="12"/>
      <c r="L978" s="12"/>
      <c r="M978" s="49"/>
      <c r="N978" s="49"/>
      <c r="O978" s="12"/>
      <c r="P978" s="12"/>
      <c r="Q978" s="12"/>
      <c r="R978" s="12"/>
      <c r="S978" s="12"/>
    </row>
    <row r="979" spans="1:19" s="1" customFormat="1" x14ac:dyDescent="0.4">
      <c r="A979" s="12"/>
      <c r="B979" s="12"/>
      <c r="C979" s="42"/>
      <c r="D979" s="12"/>
      <c r="E979" s="12"/>
      <c r="F979" s="12"/>
      <c r="G979" s="12"/>
      <c r="H979" s="12"/>
      <c r="I979" s="12"/>
      <c r="J979" s="12"/>
      <c r="K979" s="12"/>
      <c r="L979" s="12"/>
      <c r="M979" s="49"/>
      <c r="N979" s="49"/>
      <c r="O979" s="12"/>
      <c r="P979" s="12"/>
      <c r="Q979" s="12"/>
      <c r="R979" s="12"/>
      <c r="S979" s="12"/>
    </row>
    <row r="980" spans="1:19" s="1" customFormat="1" x14ac:dyDescent="0.4">
      <c r="A980" s="12"/>
      <c r="B980" s="12"/>
      <c r="C980" s="42"/>
      <c r="D980" s="12"/>
      <c r="E980" s="12"/>
      <c r="F980" s="12"/>
      <c r="G980" s="12"/>
      <c r="H980" s="12"/>
      <c r="I980" s="12"/>
      <c r="J980" s="12"/>
      <c r="K980" s="12"/>
      <c r="L980" s="12"/>
      <c r="M980" s="49"/>
      <c r="N980" s="49"/>
      <c r="O980" s="12"/>
      <c r="P980" s="12"/>
      <c r="Q980" s="12"/>
      <c r="R980" s="12"/>
      <c r="S980" s="12"/>
    </row>
    <row r="981" spans="1:19" s="1" customFormat="1" x14ac:dyDescent="0.4">
      <c r="A981" s="12"/>
      <c r="B981" s="12"/>
      <c r="C981" s="42"/>
      <c r="D981" s="12"/>
      <c r="E981" s="12"/>
      <c r="F981" s="12"/>
      <c r="G981" s="12"/>
      <c r="H981" s="12"/>
      <c r="I981" s="12"/>
      <c r="J981" s="12"/>
      <c r="K981" s="12"/>
      <c r="L981" s="12"/>
      <c r="M981" s="49"/>
      <c r="N981" s="49"/>
      <c r="O981" s="12"/>
      <c r="P981" s="12"/>
      <c r="Q981" s="12"/>
      <c r="R981" s="12"/>
      <c r="S981" s="12"/>
    </row>
    <row r="982" spans="1:19" s="1" customFormat="1" x14ac:dyDescent="0.4">
      <c r="A982" s="12"/>
      <c r="B982" s="12"/>
      <c r="C982" s="42"/>
      <c r="D982" s="12"/>
      <c r="E982" s="12"/>
      <c r="F982" s="12"/>
      <c r="G982" s="12"/>
      <c r="H982" s="12"/>
      <c r="I982" s="12"/>
      <c r="J982" s="12"/>
      <c r="K982" s="12"/>
      <c r="L982" s="12"/>
      <c r="M982" s="49"/>
      <c r="N982" s="49"/>
      <c r="O982" s="12"/>
      <c r="P982" s="12"/>
      <c r="Q982" s="12"/>
      <c r="R982" s="12"/>
      <c r="S982" s="12"/>
    </row>
    <row r="983" spans="1:19" s="1" customFormat="1" x14ac:dyDescent="0.4">
      <c r="A983" s="12"/>
      <c r="B983" s="12"/>
      <c r="C983" s="42"/>
      <c r="D983" s="12"/>
      <c r="E983" s="12"/>
      <c r="F983" s="12"/>
      <c r="G983" s="12"/>
      <c r="H983" s="12"/>
      <c r="I983" s="12"/>
      <c r="J983" s="12"/>
      <c r="K983" s="12"/>
      <c r="L983" s="12"/>
      <c r="M983" s="49"/>
      <c r="N983" s="49"/>
      <c r="O983" s="12"/>
      <c r="P983" s="12"/>
      <c r="Q983" s="12"/>
      <c r="R983" s="12"/>
      <c r="S983" s="12"/>
    </row>
    <row r="984" spans="1:19" s="1" customFormat="1" x14ac:dyDescent="0.4">
      <c r="A984" s="12"/>
      <c r="B984" s="12"/>
      <c r="C984" s="42"/>
      <c r="D984" s="12"/>
      <c r="E984" s="12"/>
      <c r="F984" s="12"/>
      <c r="G984" s="12"/>
      <c r="H984" s="12"/>
      <c r="I984" s="12"/>
      <c r="J984" s="12"/>
      <c r="K984" s="12"/>
      <c r="L984" s="12"/>
      <c r="M984" s="49"/>
      <c r="N984" s="49"/>
      <c r="O984" s="12"/>
      <c r="P984" s="12"/>
      <c r="Q984" s="12"/>
      <c r="R984" s="12"/>
      <c r="S984" s="12"/>
    </row>
    <row r="985" spans="1:19" s="1" customFormat="1" x14ac:dyDescent="0.4">
      <c r="A985" s="12"/>
      <c r="B985" s="12"/>
      <c r="C985" s="42"/>
      <c r="D985" s="12"/>
      <c r="E985" s="12"/>
      <c r="F985" s="12"/>
      <c r="G985" s="12"/>
      <c r="H985" s="12"/>
      <c r="I985" s="12"/>
      <c r="J985" s="12"/>
      <c r="K985" s="12"/>
      <c r="L985" s="12"/>
      <c r="M985" s="49"/>
      <c r="N985" s="49"/>
      <c r="O985" s="12"/>
      <c r="P985" s="12"/>
      <c r="Q985" s="12"/>
      <c r="R985" s="12"/>
      <c r="S985" s="12"/>
    </row>
    <row r="986" spans="1:19" s="1" customFormat="1" x14ac:dyDescent="0.4">
      <c r="A986" s="12"/>
      <c r="B986" s="12"/>
      <c r="C986" s="42"/>
      <c r="D986" s="12"/>
      <c r="E986" s="12"/>
      <c r="F986" s="12"/>
      <c r="G986" s="12"/>
      <c r="H986" s="12"/>
      <c r="I986" s="12"/>
      <c r="J986" s="12"/>
      <c r="K986" s="12"/>
      <c r="L986" s="12"/>
      <c r="M986" s="49"/>
      <c r="N986" s="49"/>
      <c r="O986" s="12"/>
      <c r="P986" s="12"/>
      <c r="Q986" s="12"/>
      <c r="R986" s="12"/>
      <c r="S986" s="12"/>
    </row>
    <row r="987" spans="1:19" s="1" customFormat="1" x14ac:dyDescent="0.4">
      <c r="A987" s="12"/>
      <c r="B987" s="12"/>
      <c r="C987" s="42"/>
      <c r="D987" s="12"/>
      <c r="E987" s="12"/>
      <c r="F987" s="12"/>
      <c r="G987" s="12"/>
      <c r="H987" s="12"/>
      <c r="I987" s="12"/>
      <c r="J987" s="12"/>
      <c r="K987" s="12"/>
      <c r="L987" s="12"/>
      <c r="M987" s="49"/>
      <c r="N987" s="49"/>
      <c r="O987" s="12"/>
      <c r="P987" s="12"/>
      <c r="Q987" s="12"/>
      <c r="R987" s="12"/>
      <c r="S987" s="12"/>
    </row>
    <row r="988" spans="1:19" s="1" customFormat="1" x14ac:dyDescent="0.4">
      <c r="A988" s="12"/>
      <c r="B988" s="12"/>
      <c r="C988" s="42"/>
      <c r="D988" s="12"/>
      <c r="E988" s="12"/>
      <c r="F988" s="12"/>
      <c r="G988" s="12"/>
      <c r="H988" s="12"/>
      <c r="I988" s="12"/>
      <c r="J988" s="12"/>
      <c r="K988" s="12"/>
      <c r="L988" s="12"/>
      <c r="M988" s="49"/>
      <c r="N988" s="49"/>
      <c r="O988" s="12"/>
      <c r="P988" s="12"/>
      <c r="Q988" s="12"/>
      <c r="R988" s="12"/>
      <c r="S988" s="12"/>
    </row>
    <row r="989" spans="1:19" s="1" customFormat="1" x14ac:dyDescent="0.4">
      <c r="A989" s="12"/>
      <c r="B989" s="12"/>
      <c r="C989" s="42"/>
      <c r="D989" s="12"/>
      <c r="E989" s="12"/>
      <c r="F989" s="12"/>
      <c r="G989" s="12"/>
      <c r="H989" s="12"/>
      <c r="I989" s="12"/>
      <c r="J989" s="12"/>
      <c r="K989" s="12"/>
      <c r="L989" s="12"/>
      <c r="M989" s="49"/>
      <c r="N989" s="49"/>
      <c r="O989" s="12"/>
      <c r="P989" s="12"/>
      <c r="Q989" s="12"/>
      <c r="R989" s="12"/>
      <c r="S989" s="12"/>
    </row>
    <row r="990" spans="1:19" s="1" customFormat="1" x14ac:dyDescent="0.4">
      <c r="A990" s="12"/>
      <c r="B990" s="12"/>
      <c r="C990" s="42"/>
      <c r="D990" s="12"/>
      <c r="E990" s="12"/>
      <c r="F990" s="12"/>
      <c r="G990" s="12"/>
      <c r="H990" s="12"/>
      <c r="I990" s="12"/>
      <c r="J990" s="12"/>
      <c r="K990" s="12"/>
      <c r="L990" s="12"/>
      <c r="M990" s="49"/>
      <c r="N990" s="49"/>
      <c r="O990" s="12"/>
      <c r="P990" s="12"/>
      <c r="Q990" s="12"/>
      <c r="R990" s="12"/>
      <c r="S990" s="12"/>
    </row>
    <row r="991" spans="1:19" s="1" customFormat="1" x14ac:dyDescent="0.4">
      <c r="A991" s="12"/>
      <c r="B991" s="12"/>
      <c r="C991" s="42"/>
      <c r="D991" s="12"/>
      <c r="E991" s="12"/>
      <c r="F991" s="12"/>
      <c r="G991" s="12"/>
      <c r="H991" s="12"/>
      <c r="I991" s="12"/>
      <c r="J991" s="12"/>
      <c r="K991" s="12"/>
      <c r="L991" s="12"/>
      <c r="M991" s="49"/>
      <c r="N991" s="49"/>
      <c r="O991" s="12"/>
      <c r="P991" s="12"/>
      <c r="Q991" s="12"/>
      <c r="R991" s="12"/>
      <c r="S991" s="12"/>
    </row>
    <row r="992" spans="1:19" s="1" customFormat="1" x14ac:dyDescent="0.4">
      <c r="A992" s="12"/>
      <c r="B992" s="12"/>
      <c r="C992" s="42"/>
      <c r="D992" s="12"/>
      <c r="E992" s="12"/>
      <c r="F992" s="12"/>
      <c r="G992" s="12"/>
      <c r="H992" s="12"/>
      <c r="I992" s="12"/>
      <c r="J992" s="12"/>
      <c r="K992" s="12"/>
      <c r="L992" s="12"/>
      <c r="M992" s="49"/>
      <c r="N992" s="49"/>
      <c r="O992" s="12"/>
      <c r="P992" s="12"/>
      <c r="Q992" s="12"/>
      <c r="R992" s="12"/>
      <c r="S992" s="12"/>
    </row>
    <row r="993" spans="1:19" s="1" customFormat="1" x14ac:dyDescent="0.4">
      <c r="A993" s="12"/>
      <c r="B993" s="12"/>
      <c r="C993" s="42"/>
      <c r="D993" s="12"/>
      <c r="E993" s="12"/>
      <c r="F993" s="12"/>
      <c r="G993" s="12"/>
      <c r="H993" s="12"/>
      <c r="I993" s="12"/>
      <c r="J993" s="12"/>
      <c r="K993" s="12"/>
      <c r="L993" s="12"/>
      <c r="M993" s="49"/>
      <c r="N993" s="49"/>
      <c r="O993" s="12"/>
      <c r="P993" s="12"/>
      <c r="Q993" s="12"/>
      <c r="R993" s="12"/>
      <c r="S993" s="12"/>
    </row>
    <row r="994" spans="1:19" s="1" customFormat="1" x14ac:dyDescent="0.4">
      <c r="A994" s="12"/>
      <c r="B994" s="12"/>
      <c r="C994" s="42"/>
      <c r="D994" s="12"/>
      <c r="E994" s="12"/>
      <c r="F994" s="12"/>
      <c r="G994" s="12"/>
      <c r="H994" s="12"/>
      <c r="I994" s="12"/>
      <c r="J994" s="12"/>
      <c r="K994" s="12"/>
      <c r="L994" s="12"/>
      <c r="M994" s="49"/>
      <c r="N994" s="49"/>
      <c r="O994" s="12"/>
      <c r="P994" s="12"/>
      <c r="Q994" s="12"/>
      <c r="R994" s="12"/>
      <c r="S994" s="12"/>
    </row>
    <row r="995" spans="1:19" s="1" customFormat="1" x14ac:dyDescent="0.4">
      <c r="A995" s="12"/>
      <c r="B995" s="12"/>
      <c r="C995" s="42"/>
      <c r="D995" s="12"/>
      <c r="E995" s="12"/>
      <c r="F995" s="12"/>
      <c r="G995" s="12"/>
      <c r="H995" s="12"/>
      <c r="I995" s="12"/>
      <c r="J995" s="12"/>
      <c r="K995" s="12"/>
      <c r="L995" s="12"/>
      <c r="M995" s="49"/>
      <c r="N995" s="49"/>
      <c r="O995" s="12"/>
      <c r="P995" s="12"/>
      <c r="Q995" s="12"/>
      <c r="R995" s="12"/>
      <c r="S995" s="12"/>
    </row>
    <row r="996" spans="1:19" s="1" customFormat="1" x14ac:dyDescent="0.4">
      <c r="A996" s="12"/>
      <c r="B996" s="12"/>
      <c r="C996" s="42"/>
      <c r="D996" s="12"/>
      <c r="E996" s="12"/>
      <c r="F996" s="12"/>
      <c r="G996" s="12"/>
      <c r="H996" s="12"/>
      <c r="I996" s="12"/>
      <c r="J996" s="12"/>
      <c r="K996" s="12"/>
      <c r="L996" s="12"/>
      <c r="M996" s="49"/>
      <c r="N996" s="49"/>
      <c r="O996" s="12"/>
      <c r="P996" s="12"/>
      <c r="Q996" s="12"/>
      <c r="R996" s="12"/>
      <c r="S996" s="12"/>
    </row>
    <row r="997" spans="1:19" s="1" customFormat="1" x14ac:dyDescent="0.4">
      <c r="A997" s="12"/>
      <c r="B997" s="12"/>
      <c r="C997" s="42"/>
      <c r="D997" s="12"/>
      <c r="E997" s="12"/>
      <c r="F997" s="12"/>
      <c r="G997" s="12"/>
      <c r="H997" s="12"/>
      <c r="I997" s="12"/>
      <c r="J997" s="12"/>
      <c r="K997" s="12"/>
      <c r="L997" s="12"/>
      <c r="M997" s="49"/>
      <c r="N997" s="49"/>
      <c r="O997" s="12"/>
      <c r="P997" s="12"/>
      <c r="Q997" s="12"/>
      <c r="R997" s="12"/>
      <c r="S997" s="12"/>
    </row>
    <row r="998" spans="1:19" s="1" customFormat="1" x14ac:dyDescent="0.4">
      <c r="A998" s="12"/>
      <c r="B998" s="12"/>
      <c r="C998" s="42"/>
      <c r="D998" s="12"/>
      <c r="E998" s="12"/>
      <c r="F998" s="12"/>
      <c r="G998" s="12"/>
      <c r="H998" s="12"/>
      <c r="I998" s="12"/>
      <c r="J998" s="12"/>
      <c r="K998" s="12"/>
      <c r="L998" s="12"/>
      <c r="M998" s="49"/>
      <c r="N998" s="49"/>
      <c r="O998" s="12"/>
      <c r="P998" s="12"/>
      <c r="Q998" s="12"/>
      <c r="R998" s="12"/>
      <c r="S998" s="12"/>
    </row>
    <row r="999" spans="1:19" s="1" customFormat="1" x14ac:dyDescent="0.4">
      <c r="A999" s="12"/>
      <c r="B999" s="12"/>
      <c r="C999" s="42"/>
      <c r="D999" s="12"/>
      <c r="E999" s="12"/>
      <c r="F999" s="12"/>
      <c r="G999" s="12"/>
      <c r="H999" s="12"/>
      <c r="I999" s="12"/>
      <c r="J999" s="12"/>
      <c r="K999" s="12"/>
      <c r="L999" s="12"/>
      <c r="M999" s="49"/>
      <c r="N999" s="49"/>
      <c r="O999" s="12"/>
      <c r="P999" s="12"/>
      <c r="Q999" s="12"/>
      <c r="R999" s="12"/>
      <c r="S999" s="12"/>
    </row>
    <row r="1000" spans="1:19" s="1" customFormat="1" x14ac:dyDescent="0.4">
      <c r="A1000" s="12"/>
      <c r="B1000" s="12"/>
      <c r="C1000" s="42"/>
      <c r="D1000" s="12"/>
      <c r="E1000" s="12"/>
      <c r="F1000" s="12"/>
      <c r="G1000" s="12"/>
      <c r="H1000" s="12"/>
      <c r="I1000" s="12"/>
      <c r="J1000" s="12"/>
      <c r="K1000" s="12"/>
      <c r="L1000" s="12"/>
      <c r="M1000" s="49"/>
      <c r="N1000" s="49"/>
      <c r="O1000" s="12"/>
      <c r="P1000" s="12"/>
      <c r="Q1000" s="12"/>
      <c r="R1000" s="12"/>
      <c r="S1000" s="12"/>
    </row>
    <row r="1001" spans="1:19" s="1" customFormat="1" x14ac:dyDescent="0.4">
      <c r="A1001" s="12"/>
      <c r="B1001" s="12"/>
      <c r="C1001" s="42"/>
      <c r="D1001" s="12"/>
      <c r="E1001" s="12"/>
      <c r="F1001" s="12"/>
      <c r="G1001" s="12"/>
      <c r="H1001" s="12"/>
      <c r="I1001" s="12"/>
      <c r="J1001" s="12"/>
      <c r="K1001" s="12"/>
      <c r="L1001" s="12"/>
      <c r="M1001" s="49"/>
      <c r="N1001" s="49"/>
      <c r="O1001" s="12"/>
      <c r="P1001" s="12"/>
      <c r="Q1001" s="12"/>
      <c r="R1001" s="12"/>
      <c r="S1001" s="12"/>
    </row>
    <row r="1002" spans="1:19" s="1" customFormat="1" x14ac:dyDescent="0.4">
      <c r="A1002" s="12"/>
      <c r="B1002" s="12"/>
      <c r="C1002" s="42"/>
      <c r="D1002" s="12"/>
      <c r="E1002" s="12"/>
      <c r="F1002" s="12"/>
      <c r="G1002" s="12"/>
      <c r="H1002" s="12"/>
      <c r="I1002" s="12"/>
      <c r="J1002" s="12"/>
      <c r="K1002" s="12"/>
      <c r="L1002" s="12"/>
      <c r="M1002" s="49"/>
      <c r="N1002" s="49"/>
      <c r="O1002" s="12"/>
      <c r="P1002" s="12"/>
      <c r="Q1002" s="12"/>
      <c r="R1002" s="12"/>
      <c r="S1002" s="12"/>
    </row>
    <row r="1003" spans="1:19" s="1" customFormat="1" x14ac:dyDescent="0.4">
      <c r="A1003" s="12"/>
      <c r="B1003" s="12"/>
      <c r="C1003" s="42"/>
      <c r="D1003" s="12"/>
      <c r="E1003" s="12"/>
      <c r="F1003" s="12"/>
      <c r="G1003" s="12"/>
      <c r="H1003" s="12"/>
      <c r="I1003" s="12"/>
      <c r="J1003" s="12"/>
      <c r="K1003" s="12"/>
      <c r="L1003" s="12"/>
      <c r="M1003" s="49"/>
      <c r="N1003" s="49"/>
      <c r="O1003" s="12"/>
      <c r="P1003" s="12"/>
      <c r="Q1003" s="12"/>
      <c r="R1003" s="12"/>
      <c r="S1003" s="12"/>
    </row>
    <row r="1004" spans="1:19" s="1" customFormat="1" x14ac:dyDescent="0.4">
      <c r="A1004" s="12"/>
      <c r="B1004" s="12"/>
      <c r="C1004" s="42"/>
      <c r="D1004" s="12"/>
      <c r="E1004" s="12"/>
      <c r="F1004" s="12"/>
      <c r="G1004" s="12"/>
      <c r="H1004" s="12"/>
      <c r="I1004" s="12"/>
      <c r="J1004" s="12"/>
      <c r="K1004" s="12"/>
      <c r="L1004" s="12"/>
      <c r="M1004" s="49"/>
      <c r="N1004" s="49"/>
      <c r="O1004" s="12"/>
      <c r="P1004" s="12"/>
      <c r="Q1004" s="12"/>
      <c r="R1004" s="12"/>
      <c r="S1004" s="12"/>
    </row>
    <row r="1005" spans="1:19" s="1" customFormat="1" x14ac:dyDescent="0.4">
      <c r="A1005" s="12"/>
      <c r="B1005" s="12"/>
      <c r="C1005" s="42"/>
      <c r="D1005" s="12"/>
      <c r="E1005" s="12"/>
      <c r="F1005" s="12"/>
      <c r="G1005" s="12"/>
      <c r="H1005" s="12"/>
      <c r="I1005" s="12"/>
      <c r="J1005" s="12"/>
      <c r="K1005" s="12"/>
      <c r="L1005" s="12"/>
      <c r="M1005" s="49"/>
      <c r="N1005" s="49"/>
      <c r="O1005" s="12"/>
      <c r="P1005" s="12"/>
      <c r="Q1005" s="12"/>
      <c r="R1005" s="12"/>
      <c r="S1005" s="12"/>
    </row>
    <row r="1006" spans="1:19" s="1" customFormat="1" x14ac:dyDescent="0.4">
      <c r="A1006" s="12"/>
      <c r="B1006" s="12"/>
      <c r="C1006" s="42"/>
      <c r="D1006" s="12"/>
      <c r="E1006" s="12"/>
      <c r="F1006" s="12"/>
      <c r="G1006" s="12"/>
      <c r="H1006" s="12"/>
      <c r="I1006" s="12"/>
      <c r="J1006" s="12"/>
      <c r="K1006" s="12"/>
      <c r="L1006" s="12"/>
      <c r="M1006" s="49"/>
      <c r="N1006" s="49"/>
      <c r="O1006" s="12"/>
      <c r="P1006" s="12"/>
      <c r="Q1006" s="12"/>
      <c r="R1006" s="12"/>
      <c r="S1006" s="12"/>
    </row>
    <row r="1007" spans="1:19" s="1" customFormat="1" x14ac:dyDescent="0.4">
      <c r="A1007" s="12"/>
      <c r="B1007" s="12"/>
      <c r="C1007" s="42"/>
      <c r="D1007" s="12"/>
      <c r="E1007" s="12"/>
      <c r="F1007" s="12"/>
      <c r="G1007" s="12"/>
      <c r="H1007" s="12"/>
      <c r="I1007" s="12"/>
      <c r="J1007" s="12"/>
      <c r="K1007" s="12"/>
      <c r="L1007" s="12"/>
      <c r="M1007" s="49"/>
      <c r="N1007" s="49"/>
      <c r="O1007" s="12"/>
      <c r="P1007" s="12"/>
      <c r="Q1007" s="12"/>
      <c r="R1007" s="12"/>
      <c r="S1007" s="12"/>
    </row>
    <row r="1008" spans="1:19" s="1" customFormat="1" x14ac:dyDescent="0.4">
      <c r="A1008" s="12"/>
      <c r="B1008" s="12"/>
      <c r="C1008" s="42"/>
      <c r="D1008" s="12"/>
      <c r="E1008" s="12"/>
      <c r="F1008" s="12"/>
      <c r="G1008" s="12"/>
      <c r="H1008" s="12"/>
      <c r="I1008" s="12"/>
      <c r="J1008" s="12"/>
      <c r="K1008" s="12"/>
      <c r="L1008" s="12"/>
      <c r="M1008" s="49"/>
      <c r="N1008" s="49"/>
      <c r="O1008" s="12"/>
      <c r="P1008" s="12"/>
      <c r="Q1008" s="12"/>
      <c r="R1008" s="12"/>
      <c r="S1008" s="12"/>
    </row>
    <row r="1009" spans="1:19" s="1" customFormat="1" x14ac:dyDescent="0.4">
      <c r="A1009" s="12"/>
      <c r="B1009" s="12"/>
      <c r="C1009" s="42"/>
      <c r="D1009" s="12"/>
      <c r="E1009" s="12"/>
      <c r="F1009" s="12"/>
      <c r="G1009" s="12"/>
      <c r="H1009" s="12"/>
      <c r="I1009" s="12"/>
      <c r="J1009" s="12"/>
      <c r="K1009" s="12"/>
      <c r="L1009" s="12"/>
      <c r="M1009" s="49"/>
      <c r="N1009" s="49"/>
      <c r="O1009" s="12"/>
      <c r="P1009" s="12"/>
      <c r="Q1009" s="12"/>
      <c r="R1009" s="12"/>
      <c r="S1009" s="12"/>
    </row>
    <row r="1010" spans="1:19" s="1" customFormat="1" x14ac:dyDescent="0.4">
      <c r="A1010" s="12"/>
      <c r="B1010" s="12"/>
      <c r="C1010" s="42"/>
      <c r="D1010" s="12"/>
      <c r="E1010" s="12"/>
      <c r="F1010" s="12"/>
      <c r="G1010" s="12"/>
      <c r="H1010" s="12"/>
      <c r="I1010" s="12"/>
      <c r="J1010" s="12"/>
      <c r="K1010" s="12"/>
      <c r="L1010" s="12"/>
      <c r="M1010" s="49"/>
      <c r="N1010" s="49"/>
      <c r="O1010" s="12"/>
      <c r="P1010" s="12"/>
      <c r="Q1010" s="12"/>
      <c r="R1010" s="12"/>
      <c r="S1010" s="12"/>
    </row>
    <row r="1011" spans="1:19" s="1" customFormat="1" x14ac:dyDescent="0.4">
      <c r="A1011" s="12"/>
      <c r="B1011" s="12"/>
      <c r="C1011" s="42"/>
      <c r="D1011" s="12"/>
      <c r="E1011" s="12"/>
      <c r="F1011" s="12"/>
      <c r="G1011" s="12"/>
      <c r="H1011" s="12"/>
      <c r="I1011" s="12"/>
      <c r="J1011" s="12"/>
      <c r="K1011" s="12"/>
      <c r="L1011" s="12"/>
      <c r="M1011" s="49"/>
      <c r="N1011" s="49"/>
      <c r="O1011" s="12"/>
      <c r="P1011" s="12"/>
      <c r="Q1011" s="12"/>
      <c r="R1011" s="12"/>
      <c r="S1011" s="12"/>
    </row>
    <row r="1012" spans="1:19" s="1" customFormat="1" x14ac:dyDescent="0.4">
      <c r="A1012" s="12"/>
      <c r="B1012" s="12"/>
      <c r="C1012" s="42"/>
      <c r="D1012" s="12"/>
      <c r="E1012" s="12"/>
      <c r="F1012" s="12"/>
      <c r="G1012" s="12"/>
      <c r="H1012" s="12"/>
      <c r="I1012" s="12"/>
      <c r="J1012" s="12"/>
      <c r="K1012" s="12"/>
      <c r="L1012" s="12"/>
      <c r="M1012" s="49"/>
      <c r="N1012" s="49"/>
      <c r="O1012" s="12"/>
      <c r="P1012" s="12"/>
      <c r="Q1012" s="12"/>
      <c r="R1012" s="12"/>
      <c r="S1012" s="12"/>
    </row>
    <row r="1013" spans="1:19" s="1" customFormat="1" x14ac:dyDescent="0.4">
      <c r="A1013" s="12"/>
      <c r="B1013" s="12"/>
      <c r="C1013" s="42"/>
      <c r="D1013" s="12"/>
      <c r="E1013" s="12"/>
      <c r="F1013" s="12"/>
      <c r="G1013" s="12"/>
      <c r="H1013" s="12"/>
      <c r="I1013" s="12"/>
      <c r="J1013" s="12"/>
      <c r="K1013" s="12"/>
      <c r="L1013" s="12"/>
      <c r="M1013" s="49"/>
      <c r="N1013" s="49"/>
      <c r="O1013" s="12"/>
      <c r="P1013" s="12"/>
      <c r="Q1013" s="12"/>
      <c r="R1013" s="12"/>
      <c r="S1013" s="12"/>
    </row>
    <row r="1014" spans="1:19" s="1" customFormat="1" x14ac:dyDescent="0.4">
      <c r="A1014" s="12"/>
      <c r="B1014" s="12"/>
      <c r="C1014" s="42"/>
      <c r="D1014" s="12"/>
      <c r="E1014" s="12"/>
      <c r="F1014" s="12"/>
      <c r="G1014" s="12"/>
      <c r="H1014" s="12"/>
      <c r="I1014" s="12"/>
      <c r="J1014" s="12"/>
      <c r="K1014" s="12"/>
      <c r="L1014" s="12"/>
      <c r="M1014" s="49"/>
      <c r="N1014" s="49"/>
      <c r="O1014" s="12"/>
      <c r="P1014" s="12"/>
      <c r="Q1014" s="12"/>
      <c r="R1014" s="12"/>
      <c r="S1014" s="12"/>
    </row>
    <row r="1015" spans="1:19" s="1" customFormat="1" x14ac:dyDescent="0.4">
      <c r="A1015" s="12"/>
      <c r="B1015" s="12"/>
      <c r="C1015" s="42"/>
      <c r="D1015" s="12"/>
      <c r="E1015" s="12"/>
      <c r="F1015" s="12"/>
      <c r="G1015" s="12"/>
      <c r="H1015" s="12"/>
      <c r="I1015" s="12"/>
      <c r="J1015" s="12"/>
      <c r="K1015" s="12"/>
      <c r="L1015" s="12"/>
      <c r="M1015" s="49"/>
      <c r="N1015" s="49"/>
      <c r="O1015" s="12"/>
      <c r="P1015" s="12"/>
      <c r="Q1015" s="12"/>
      <c r="R1015" s="12"/>
      <c r="S1015" s="12"/>
    </row>
    <row r="1016" spans="1:19" s="1" customFormat="1" x14ac:dyDescent="0.4">
      <c r="A1016" s="12"/>
      <c r="B1016" s="12"/>
      <c r="C1016" s="42"/>
      <c r="D1016" s="12"/>
      <c r="E1016" s="12"/>
      <c r="F1016" s="12"/>
      <c r="G1016" s="12"/>
      <c r="H1016" s="12"/>
      <c r="I1016" s="12"/>
      <c r="J1016" s="12"/>
      <c r="K1016" s="12"/>
      <c r="L1016" s="12"/>
      <c r="M1016" s="49"/>
      <c r="N1016" s="49"/>
      <c r="O1016" s="12"/>
      <c r="P1016" s="12"/>
      <c r="Q1016" s="12"/>
      <c r="R1016" s="12"/>
      <c r="S1016" s="12"/>
    </row>
    <row r="1017" spans="1:19" s="1" customFormat="1" x14ac:dyDescent="0.4">
      <c r="A1017" s="12"/>
      <c r="B1017" s="12"/>
      <c r="C1017" s="42"/>
      <c r="D1017" s="12"/>
      <c r="E1017" s="12"/>
      <c r="F1017" s="12"/>
      <c r="G1017" s="12"/>
      <c r="H1017" s="12"/>
      <c r="I1017" s="12"/>
      <c r="J1017" s="12"/>
      <c r="K1017" s="12"/>
      <c r="L1017" s="12"/>
      <c r="M1017" s="49"/>
      <c r="N1017" s="49"/>
      <c r="O1017" s="12"/>
      <c r="P1017" s="12"/>
      <c r="Q1017" s="12"/>
      <c r="R1017" s="12"/>
      <c r="S1017" s="12"/>
    </row>
    <row r="1018" spans="1:19" s="1" customFormat="1" x14ac:dyDescent="0.4">
      <c r="A1018" s="12"/>
      <c r="B1018" s="12"/>
      <c r="C1018" s="42"/>
      <c r="D1018" s="12"/>
      <c r="E1018" s="12"/>
      <c r="F1018" s="12"/>
      <c r="G1018" s="12"/>
      <c r="H1018" s="12"/>
      <c r="I1018" s="12"/>
      <c r="J1018" s="12"/>
      <c r="K1018" s="12"/>
      <c r="L1018" s="12"/>
      <c r="M1018" s="49"/>
      <c r="N1018" s="49"/>
      <c r="O1018" s="12"/>
      <c r="P1018" s="12"/>
      <c r="Q1018" s="12"/>
      <c r="R1018" s="12"/>
      <c r="S1018" s="12"/>
    </row>
    <row r="1019" spans="1:19" s="1" customFormat="1" x14ac:dyDescent="0.4">
      <c r="A1019" s="12"/>
      <c r="B1019" s="12"/>
      <c r="C1019" s="42"/>
      <c r="D1019" s="12"/>
      <c r="E1019" s="12"/>
      <c r="F1019" s="12"/>
      <c r="G1019" s="12"/>
      <c r="H1019" s="12"/>
      <c r="I1019" s="12"/>
      <c r="J1019" s="12"/>
      <c r="K1019" s="12"/>
      <c r="L1019" s="12"/>
      <c r="M1019" s="49"/>
      <c r="N1019" s="49"/>
      <c r="O1019" s="12"/>
      <c r="P1019" s="12"/>
      <c r="Q1019" s="12"/>
      <c r="R1019" s="12"/>
      <c r="S1019" s="12"/>
    </row>
    <row r="1020" spans="1:19" s="1" customFormat="1" x14ac:dyDescent="0.4">
      <c r="A1020" s="12"/>
      <c r="B1020" s="12"/>
      <c r="C1020" s="42"/>
      <c r="D1020" s="12"/>
      <c r="E1020" s="12"/>
      <c r="F1020" s="12"/>
      <c r="G1020" s="12"/>
      <c r="H1020" s="12"/>
      <c r="I1020" s="12"/>
      <c r="J1020" s="12"/>
      <c r="K1020" s="12"/>
      <c r="L1020" s="12"/>
      <c r="M1020" s="49"/>
      <c r="N1020" s="49"/>
      <c r="O1020" s="12"/>
      <c r="P1020" s="12"/>
      <c r="Q1020" s="12"/>
      <c r="R1020" s="12"/>
      <c r="S1020" s="12"/>
    </row>
    <row r="1021" spans="1:19" s="1" customFormat="1" x14ac:dyDescent="0.4">
      <c r="A1021" s="12"/>
      <c r="B1021" s="12"/>
      <c r="C1021" s="42"/>
      <c r="D1021" s="12"/>
      <c r="E1021" s="12"/>
      <c r="F1021" s="12"/>
      <c r="G1021" s="12"/>
      <c r="H1021" s="12"/>
      <c r="I1021" s="12"/>
      <c r="J1021" s="12"/>
      <c r="K1021" s="12"/>
      <c r="L1021" s="12"/>
      <c r="M1021" s="49"/>
      <c r="N1021" s="49"/>
      <c r="O1021" s="12"/>
      <c r="P1021" s="12"/>
      <c r="Q1021" s="12"/>
      <c r="R1021" s="12"/>
      <c r="S1021" s="12"/>
    </row>
    <row r="1022" spans="1:19" s="1" customFormat="1" x14ac:dyDescent="0.4">
      <c r="A1022" s="12"/>
      <c r="B1022" s="12"/>
      <c r="C1022" s="42"/>
      <c r="D1022" s="12"/>
      <c r="E1022" s="12"/>
      <c r="F1022" s="12"/>
      <c r="G1022" s="12"/>
      <c r="H1022" s="12"/>
      <c r="I1022" s="12"/>
      <c r="J1022" s="12"/>
      <c r="K1022" s="12"/>
      <c r="L1022" s="12"/>
      <c r="M1022" s="49"/>
      <c r="N1022" s="49"/>
      <c r="O1022" s="12"/>
      <c r="P1022" s="12"/>
      <c r="Q1022" s="12"/>
      <c r="R1022" s="12"/>
      <c r="S1022" s="12"/>
    </row>
    <row r="1023" spans="1:19" s="1" customFormat="1" x14ac:dyDescent="0.4">
      <c r="A1023" s="12"/>
      <c r="B1023" s="12"/>
      <c r="C1023" s="42"/>
      <c r="D1023" s="12"/>
      <c r="E1023" s="12"/>
      <c r="F1023" s="12"/>
      <c r="G1023" s="12"/>
      <c r="H1023" s="12"/>
      <c r="I1023" s="12"/>
      <c r="J1023" s="12"/>
      <c r="K1023" s="12"/>
      <c r="L1023" s="12"/>
      <c r="M1023" s="49"/>
      <c r="N1023" s="49"/>
      <c r="O1023" s="12"/>
      <c r="P1023" s="12"/>
      <c r="Q1023" s="12"/>
      <c r="R1023" s="12"/>
      <c r="S1023" s="12"/>
    </row>
    <row r="1024" spans="1:19" s="1" customFormat="1" x14ac:dyDescent="0.4">
      <c r="A1024" s="12"/>
      <c r="B1024" s="12"/>
      <c r="C1024" s="42"/>
      <c r="D1024" s="12"/>
      <c r="E1024" s="12"/>
      <c r="F1024" s="12"/>
      <c r="G1024" s="12"/>
      <c r="H1024" s="12"/>
      <c r="I1024" s="12"/>
      <c r="J1024" s="12"/>
      <c r="K1024" s="12"/>
      <c r="L1024" s="12"/>
      <c r="M1024" s="49"/>
      <c r="N1024" s="49"/>
      <c r="O1024" s="12"/>
      <c r="P1024" s="12"/>
      <c r="Q1024" s="12"/>
      <c r="R1024" s="12"/>
      <c r="S1024" s="12"/>
    </row>
    <row r="1025" spans="1:19" s="1" customFormat="1" x14ac:dyDescent="0.4">
      <c r="A1025" s="12"/>
      <c r="B1025" s="12"/>
      <c r="C1025" s="42"/>
      <c r="D1025" s="12"/>
      <c r="E1025" s="12"/>
      <c r="F1025" s="12"/>
      <c r="G1025" s="12"/>
      <c r="H1025" s="12"/>
      <c r="I1025" s="12"/>
      <c r="J1025" s="12"/>
      <c r="K1025" s="12"/>
      <c r="L1025" s="12"/>
      <c r="M1025" s="49"/>
      <c r="N1025" s="49"/>
      <c r="O1025" s="12"/>
      <c r="P1025" s="12"/>
      <c r="Q1025" s="12"/>
      <c r="R1025" s="12"/>
      <c r="S1025" s="12"/>
    </row>
    <row r="1026" spans="1:19" s="1" customFormat="1" x14ac:dyDescent="0.4">
      <c r="A1026" s="12"/>
      <c r="B1026" s="12"/>
      <c r="C1026" s="42"/>
      <c r="D1026" s="12"/>
      <c r="E1026" s="12"/>
      <c r="F1026" s="12"/>
      <c r="G1026" s="12"/>
      <c r="H1026" s="12"/>
      <c r="I1026" s="12"/>
      <c r="J1026" s="12"/>
      <c r="K1026" s="12"/>
      <c r="L1026" s="12"/>
      <c r="M1026" s="49"/>
      <c r="N1026" s="49"/>
      <c r="O1026" s="12"/>
      <c r="P1026" s="12"/>
      <c r="Q1026" s="12"/>
      <c r="R1026" s="12"/>
      <c r="S1026" s="12"/>
    </row>
    <row r="1027" spans="1:19" s="1" customFormat="1" x14ac:dyDescent="0.4">
      <c r="A1027" s="12"/>
      <c r="B1027" s="12"/>
      <c r="C1027" s="42"/>
      <c r="D1027" s="12"/>
      <c r="E1027" s="12"/>
      <c r="F1027" s="12"/>
      <c r="G1027" s="12"/>
      <c r="H1027" s="12"/>
      <c r="I1027" s="12"/>
      <c r="J1027" s="12"/>
      <c r="K1027" s="12"/>
      <c r="L1027" s="12"/>
      <c r="M1027" s="49"/>
      <c r="N1027" s="49"/>
      <c r="O1027" s="12"/>
      <c r="P1027" s="12"/>
      <c r="Q1027" s="12"/>
      <c r="R1027" s="12"/>
      <c r="S1027" s="12"/>
    </row>
    <row r="1028" spans="1:19" s="1" customFormat="1" x14ac:dyDescent="0.4">
      <c r="A1028" s="12"/>
      <c r="B1028" s="12"/>
      <c r="C1028" s="42"/>
      <c r="D1028" s="12"/>
      <c r="E1028" s="12"/>
      <c r="F1028" s="12"/>
      <c r="G1028" s="12"/>
      <c r="H1028" s="12"/>
      <c r="I1028" s="12"/>
      <c r="J1028" s="12"/>
      <c r="K1028" s="12"/>
      <c r="L1028" s="12"/>
      <c r="M1028" s="49"/>
      <c r="N1028" s="49"/>
      <c r="O1028" s="12"/>
      <c r="P1028" s="12"/>
      <c r="Q1028" s="12"/>
      <c r="R1028" s="12"/>
      <c r="S1028" s="12"/>
    </row>
    <row r="1029" spans="1:19" s="1" customFormat="1" x14ac:dyDescent="0.4">
      <c r="A1029" s="12"/>
      <c r="B1029" s="12"/>
      <c r="C1029" s="42"/>
      <c r="D1029" s="12"/>
      <c r="E1029" s="12"/>
      <c r="F1029" s="12"/>
      <c r="G1029" s="12"/>
      <c r="H1029" s="12"/>
      <c r="I1029" s="12"/>
      <c r="J1029" s="12"/>
      <c r="K1029" s="12"/>
      <c r="L1029" s="12"/>
      <c r="M1029" s="49"/>
      <c r="N1029" s="49"/>
      <c r="O1029" s="12"/>
      <c r="P1029" s="12"/>
      <c r="Q1029" s="12"/>
      <c r="R1029" s="12"/>
      <c r="S1029" s="12"/>
    </row>
    <row r="1030" spans="1:19" s="1" customFormat="1" x14ac:dyDescent="0.4">
      <c r="A1030" s="12"/>
      <c r="B1030" s="12"/>
      <c r="C1030" s="42"/>
      <c r="D1030" s="12"/>
      <c r="E1030" s="12"/>
      <c r="F1030" s="12"/>
      <c r="G1030" s="12"/>
      <c r="H1030" s="12"/>
      <c r="I1030" s="12"/>
      <c r="J1030" s="12"/>
      <c r="K1030" s="12"/>
      <c r="L1030" s="12"/>
      <c r="M1030" s="49"/>
      <c r="N1030" s="49"/>
      <c r="O1030" s="12"/>
      <c r="P1030" s="12"/>
      <c r="Q1030" s="12"/>
      <c r="R1030" s="12"/>
      <c r="S1030" s="12"/>
    </row>
    <row r="1031" spans="1:19" s="1" customFormat="1" x14ac:dyDescent="0.4">
      <c r="A1031" s="12"/>
      <c r="B1031" s="12"/>
      <c r="C1031" s="42"/>
      <c r="D1031" s="12"/>
      <c r="E1031" s="12"/>
      <c r="F1031" s="12"/>
      <c r="G1031" s="12"/>
      <c r="H1031" s="12"/>
      <c r="I1031" s="12"/>
      <c r="J1031" s="12"/>
      <c r="K1031" s="12"/>
      <c r="L1031" s="12"/>
      <c r="M1031" s="49"/>
      <c r="N1031" s="49"/>
      <c r="O1031" s="12"/>
      <c r="P1031" s="12"/>
      <c r="Q1031" s="12"/>
      <c r="R1031" s="12"/>
      <c r="S1031" s="12"/>
    </row>
    <row r="1032" spans="1:19" s="1" customFormat="1" x14ac:dyDescent="0.4">
      <c r="A1032" s="12"/>
      <c r="B1032" s="12"/>
      <c r="C1032" s="42"/>
      <c r="D1032" s="12"/>
      <c r="E1032" s="12"/>
      <c r="F1032" s="12"/>
      <c r="G1032" s="12"/>
      <c r="H1032" s="12"/>
      <c r="I1032" s="12"/>
      <c r="J1032" s="12"/>
      <c r="K1032" s="12"/>
      <c r="L1032" s="12"/>
      <c r="M1032" s="49"/>
      <c r="N1032" s="49"/>
      <c r="O1032" s="12"/>
      <c r="P1032" s="12"/>
      <c r="Q1032" s="12"/>
      <c r="R1032" s="12"/>
      <c r="S1032" s="12"/>
    </row>
    <row r="1033" spans="1:19" s="1" customFormat="1" x14ac:dyDescent="0.4">
      <c r="A1033" s="12"/>
      <c r="B1033" s="12"/>
      <c r="C1033" s="42"/>
      <c r="D1033" s="12"/>
      <c r="E1033" s="12"/>
      <c r="F1033" s="12"/>
      <c r="G1033" s="12"/>
      <c r="H1033" s="12"/>
      <c r="I1033" s="12"/>
      <c r="J1033" s="12"/>
      <c r="K1033" s="12"/>
      <c r="L1033" s="12"/>
      <c r="M1033" s="49"/>
      <c r="N1033" s="49"/>
      <c r="O1033" s="12"/>
      <c r="P1033" s="12"/>
      <c r="Q1033" s="12"/>
      <c r="R1033" s="12"/>
      <c r="S1033" s="12"/>
    </row>
    <row r="1034" spans="1:19" s="1" customFormat="1" x14ac:dyDescent="0.4">
      <c r="A1034" s="12"/>
      <c r="B1034" s="12"/>
      <c r="C1034" s="42"/>
      <c r="D1034" s="12"/>
      <c r="E1034" s="12"/>
      <c r="F1034" s="12"/>
      <c r="G1034" s="12"/>
      <c r="H1034" s="12"/>
      <c r="I1034" s="12"/>
      <c r="J1034" s="12"/>
      <c r="K1034" s="12"/>
      <c r="L1034" s="12"/>
      <c r="M1034" s="49"/>
      <c r="N1034" s="49"/>
      <c r="O1034" s="12"/>
      <c r="P1034" s="12"/>
      <c r="Q1034" s="12"/>
      <c r="R1034" s="12"/>
      <c r="S1034" s="12"/>
    </row>
    <row r="1035" spans="1:19" s="1" customFormat="1" x14ac:dyDescent="0.4">
      <c r="A1035" s="12"/>
      <c r="B1035" s="12"/>
      <c r="C1035" s="42"/>
      <c r="D1035" s="12"/>
      <c r="E1035" s="12"/>
      <c r="F1035" s="12"/>
      <c r="G1035" s="12"/>
      <c r="H1035" s="12"/>
      <c r="I1035" s="12"/>
      <c r="J1035" s="12"/>
      <c r="K1035" s="12"/>
      <c r="L1035" s="12"/>
      <c r="M1035" s="49"/>
      <c r="N1035" s="49"/>
      <c r="O1035" s="12"/>
      <c r="P1035" s="12"/>
      <c r="Q1035" s="12"/>
      <c r="R1035" s="12"/>
      <c r="S1035" s="12"/>
    </row>
    <row r="1036" spans="1:19" s="1" customFormat="1" x14ac:dyDescent="0.4">
      <c r="A1036" s="12"/>
      <c r="B1036" s="12"/>
      <c r="C1036" s="42"/>
      <c r="D1036" s="12"/>
      <c r="E1036" s="12"/>
      <c r="F1036" s="12"/>
      <c r="G1036" s="12"/>
      <c r="H1036" s="12"/>
      <c r="I1036" s="12"/>
      <c r="J1036" s="12"/>
      <c r="K1036" s="12"/>
      <c r="L1036" s="12"/>
      <c r="M1036" s="49"/>
      <c r="N1036" s="49"/>
      <c r="O1036" s="12"/>
      <c r="P1036" s="12"/>
      <c r="Q1036" s="12"/>
      <c r="R1036" s="12"/>
      <c r="S1036" s="12"/>
    </row>
    <row r="1037" spans="1:19" s="1" customFormat="1" x14ac:dyDescent="0.4">
      <c r="A1037" s="12"/>
      <c r="B1037" s="12"/>
      <c r="C1037" s="42"/>
      <c r="D1037" s="12"/>
      <c r="E1037" s="12"/>
      <c r="F1037" s="12"/>
      <c r="G1037" s="12"/>
      <c r="H1037" s="12"/>
      <c r="I1037" s="12"/>
      <c r="J1037" s="12"/>
      <c r="K1037" s="12"/>
      <c r="L1037" s="12"/>
      <c r="M1037" s="49"/>
      <c r="N1037" s="49"/>
      <c r="O1037" s="12"/>
      <c r="P1037" s="12"/>
      <c r="Q1037" s="12"/>
      <c r="R1037" s="12"/>
      <c r="S1037" s="12"/>
    </row>
    <row r="1038" spans="1:19" s="1" customFormat="1" x14ac:dyDescent="0.4">
      <c r="A1038" s="12"/>
      <c r="B1038" s="12"/>
      <c r="C1038" s="42"/>
      <c r="D1038" s="12"/>
      <c r="E1038" s="12"/>
      <c r="F1038" s="12"/>
      <c r="G1038" s="12"/>
      <c r="H1038" s="12"/>
      <c r="I1038" s="12"/>
      <c r="J1038" s="12"/>
      <c r="K1038" s="12"/>
      <c r="L1038" s="12"/>
      <c r="M1038" s="49"/>
      <c r="N1038" s="49"/>
      <c r="O1038" s="12"/>
      <c r="P1038" s="12"/>
      <c r="Q1038" s="12"/>
      <c r="R1038" s="12"/>
      <c r="S1038" s="12"/>
    </row>
    <row r="1039" spans="1:19" s="1" customFormat="1" x14ac:dyDescent="0.4">
      <c r="A1039" s="12"/>
      <c r="B1039" s="12"/>
      <c r="C1039" s="42"/>
      <c r="D1039" s="12"/>
      <c r="E1039" s="12"/>
      <c r="F1039" s="12"/>
      <c r="G1039" s="12"/>
      <c r="H1039" s="12"/>
      <c r="I1039" s="12"/>
      <c r="J1039" s="12"/>
      <c r="K1039" s="12"/>
      <c r="L1039" s="12"/>
      <c r="M1039" s="49"/>
      <c r="N1039" s="49"/>
      <c r="O1039" s="12"/>
      <c r="P1039" s="12"/>
      <c r="Q1039" s="12"/>
      <c r="R1039" s="12"/>
      <c r="S1039" s="12"/>
    </row>
    <row r="1040" spans="1:19" s="1" customFormat="1" x14ac:dyDescent="0.4">
      <c r="A1040" s="12"/>
      <c r="B1040" s="12"/>
      <c r="C1040" s="42"/>
      <c r="D1040" s="12"/>
      <c r="E1040" s="12"/>
      <c r="F1040" s="12"/>
      <c r="G1040" s="12"/>
      <c r="H1040" s="12"/>
      <c r="I1040" s="12"/>
      <c r="J1040" s="12"/>
      <c r="K1040" s="12"/>
      <c r="L1040" s="12"/>
      <c r="M1040" s="49"/>
      <c r="N1040" s="49"/>
      <c r="O1040" s="12"/>
      <c r="P1040" s="12"/>
      <c r="Q1040" s="12"/>
      <c r="R1040" s="12"/>
      <c r="S1040" s="12"/>
    </row>
    <row r="1041" spans="1:19" s="1" customFormat="1" x14ac:dyDescent="0.4">
      <c r="A1041" s="12"/>
      <c r="B1041" s="12"/>
      <c r="C1041" s="42"/>
      <c r="D1041" s="12"/>
      <c r="E1041" s="12"/>
      <c r="F1041" s="12"/>
      <c r="G1041" s="12"/>
      <c r="H1041" s="12"/>
      <c r="I1041" s="12"/>
      <c r="J1041" s="12"/>
      <c r="K1041" s="12"/>
      <c r="L1041" s="12"/>
      <c r="M1041" s="49"/>
      <c r="N1041" s="49"/>
      <c r="O1041" s="12"/>
      <c r="P1041" s="12"/>
      <c r="Q1041" s="12"/>
      <c r="R1041" s="12"/>
      <c r="S1041" s="12"/>
    </row>
    <row r="1042" spans="1:19" s="1" customFormat="1" x14ac:dyDescent="0.4">
      <c r="A1042" s="12"/>
      <c r="B1042" s="12"/>
      <c r="C1042" s="42"/>
      <c r="D1042" s="12"/>
      <c r="E1042" s="12"/>
      <c r="F1042" s="12"/>
      <c r="G1042" s="12"/>
      <c r="H1042" s="12"/>
      <c r="I1042" s="12"/>
      <c r="J1042" s="12"/>
      <c r="K1042" s="12"/>
      <c r="L1042" s="12"/>
      <c r="M1042" s="49"/>
      <c r="N1042" s="49"/>
      <c r="O1042" s="12"/>
      <c r="P1042" s="12"/>
      <c r="Q1042" s="12"/>
      <c r="R1042" s="12"/>
      <c r="S1042" s="12"/>
    </row>
    <row r="1043" spans="1:19" s="1" customFormat="1" x14ac:dyDescent="0.4">
      <c r="A1043" s="12"/>
      <c r="B1043" s="12"/>
      <c r="C1043" s="42"/>
      <c r="D1043" s="12"/>
      <c r="E1043" s="12"/>
      <c r="F1043" s="12"/>
      <c r="G1043" s="12"/>
      <c r="H1043" s="12"/>
      <c r="I1043" s="12"/>
      <c r="J1043" s="12"/>
      <c r="K1043" s="12"/>
      <c r="L1043" s="12"/>
      <c r="M1043" s="49"/>
      <c r="N1043" s="49"/>
      <c r="O1043" s="12"/>
      <c r="P1043" s="12"/>
      <c r="Q1043" s="12"/>
      <c r="R1043" s="12"/>
      <c r="S1043" s="12"/>
    </row>
    <row r="1044" spans="1:19" s="1" customFormat="1" x14ac:dyDescent="0.4">
      <c r="A1044" s="12"/>
      <c r="B1044" s="12"/>
      <c r="C1044" s="42"/>
      <c r="D1044" s="12"/>
      <c r="E1044" s="12"/>
      <c r="F1044" s="12"/>
      <c r="G1044" s="12"/>
      <c r="H1044" s="12"/>
      <c r="I1044" s="12"/>
      <c r="J1044" s="12"/>
      <c r="K1044" s="12"/>
      <c r="L1044" s="12"/>
      <c r="M1044" s="49"/>
      <c r="N1044" s="49"/>
      <c r="O1044" s="12"/>
      <c r="P1044" s="12"/>
      <c r="Q1044" s="12"/>
      <c r="R1044" s="12"/>
      <c r="S1044" s="12"/>
    </row>
    <row r="1045" spans="1:19" s="1" customFormat="1" x14ac:dyDescent="0.4">
      <c r="A1045" s="12"/>
      <c r="B1045" s="12"/>
      <c r="C1045" s="42"/>
      <c r="D1045" s="12"/>
      <c r="E1045" s="12"/>
      <c r="F1045" s="12"/>
      <c r="G1045" s="12"/>
      <c r="H1045" s="12"/>
      <c r="I1045" s="12"/>
      <c r="J1045" s="12"/>
      <c r="K1045" s="12"/>
      <c r="L1045" s="12"/>
      <c r="M1045" s="49"/>
      <c r="N1045" s="49"/>
      <c r="O1045" s="12"/>
      <c r="P1045" s="12"/>
      <c r="Q1045" s="12"/>
      <c r="R1045" s="12"/>
      <c r="S1045" s="12"/>
    </row>
    <row r="1046" spans="1:19" s="1" customFormat="1" x14ac:dyDescent="0.4">
      <c r="A1046" s="12"/>
      <c r="B1046" s="12"/>
      <c r="C1046" s="42"/>
      <c r="D1046" s="12"/>
      <c r="E1046" s="12"/>
      <c r="F1046" s="12"/>
      <c r="G1046" s="12"/>
      <c r="H1046" s="12"/>
      <c r="I1046" s="12"/>
      <c r="J1046" s="12"/>
      <c r="K1046" s="12"/>
      <c r="L1046" s="12"/>
      <c r="M1046" s="49"/>
      <c r="N1046" s="49"/>
      <c r="O1046" s="12"/>
      <c r="P1046" s="12"/>
      <c r="Q1046" s="12"/>
      <c r="R1046" s="12"/>
      <c r="S1046" s="12"/>
    </row>
    <row r="1047" spans="1:19" s="1" customFormat="1" x14ac:dyDescent="0.4">
      <c r="A1047" s="12"/>
      <c r="B1047" s="12"/>
      <c r="C1047" s="42"/>
      <c r="D1047" s="12"/>
      <c r="E1047" s="12"/>
      <c r="F1047" s="12"/>
      <c r="G1047" s="12"/>
      <c r="H1047" s="12"/>
      <c r="I1047" s="12"/>
      <c r="J1047" s="12"/>
      <c r="K1047" s="12"/>
      <c r="L1047" s="12"/>
      <c r="M1047" s="49"/>
      <c r="N1047" s="49"/>
      <c r="O1047" s="12"/>
      <c r="P1047" s="12"/>
      <c r="Q1047" s="12"/>
      <c r="R1047" s="12"/>
      <c r="S1047" s="12"/>
    </row>
    <row r="1048" spans="1:19" s="1" customFormat="1" x14ac:dyDescent="0.4">
      <c r="A1048" s="12"/>
      <c r="B1048" s="12"/>
      <c r="C1048" s="42"/>
      <c r="D1048" s="12"/>
      <c r="E1048" s="12"/>
      <c r="F1048" s="12"/>
      <c r="G1048" s="12"/>
      <c r="H1048" s="12"/>
      <c r="I1048" s="12"/>
      <c r="J1048" s="12"/>
      <c r="K1048" s="12"/>
      <c r="L1048" s="12"/>
      <c r="M1048" s="49"/>
      <c r="N1048" s="49"/>
      <c r="O1048" s="12"/>
      <c r="P1048" s="12"/>
      <c r="Q1048" s="12"/>
      <c r="R1048" s="12"/>
      <c r="S1048" s="12"/>
    </row>
    <row r="1049" spans="1:19" s="1" customFormat="1" x14ac:dyDescent="0.4">
      <c r="A1049" s="12"/>
      <c r="B1049" s="12"/>
      <c r="C1049" s="42"/>
      <c r="D1049" s="12"/>
      <c r="E1049" s="12"/>
      <c r="F1049" s="12"/>
      <c r="G1049" s="12"/>
      <c r="H1049" s="12"/>
      <c r="I1049" s="12"/>
      <c r="J1049" s="12"/>
      <c r="K1049" s="12"/>
      <c r="L1049" s="12"/>
      <c r="M1049" s="49"/>
      <c r="N1049" s="49"/>
      <c r="O1049" s="12"/>
      <c r="P1049" s="12"/>
      <c r="Q1049" s="12"/>
      <c r="R1049" s="12"/>
      <c r="S1049" s="12"/>
    </row>
    <row r="1050" spans="1:19" s="1" customFormat="1" x14ac:dyDescent="0.4">
      <c r="A1050" s="12"/>
      <c r="B1050" s="12"/>
      <c r="C1050" s="42"/>
      <c r="D1050" s="12"/>
      <c r="E1050" s="12"/>
      <c r="F1050" s="12"/>
      <c r="G1050" s="12"/>
      <c r="H1050" s="12"/>
      <c r="I1050" s="12"/>
      <c r="J1050" s="12"/>
      <c r="K1050" s="12"/>
      <c r="L1050" s="12"/>
      <c r="M1050" s="49"/>
      <c r="N1050" s="49"/>
      <c r="O1050" s="12"/>
      <c r="P1050" s="12"/>
      <c r="Q1050" s="12"/>
      <c r="R1050" s="12"/>
      <c r="S1050" s="12"/>
    </row>
    <row r="1051" spans="1:19" s="1" customFormat="1" x14ac:dyDescent="0.4">
      <c r="A1051" s="12"/>
      <c r="B1051" s="12"/>
      <c r="C1051" s="42"/>
      <c r="D1051" s="12"/>
      <c r="E1051" s="12"/>
      <c r="F1051" s="12"/>
      <c r="G1051" s="12"/>
      <c r="H1051" s="12"/>
      <c r="I1051" s="12"/>
      <c r="J1051" s="12"/>
      <c r="K1051" s="12"/>
      <c r="L1051" s="12"/>
      <c r="M1051" s="49"/>
      <c r="N1051" s="49"/>
      <c r="O1051" s="12"/>
      <c r="P1051" s="12"/>
      <c r="Q1051" s="12"/>
      <c r="R1051" s="12"/>
      <c r="S1051" s="12"/>
    </row>
    <row r="1052" spans="1:19" s="1" customFormat="1" x14ac:dyDescent="0.4">
      <c r="A1052" s="12"/>
      <c r="B1052" s="12"/>
      <c r="C1052" s="42"/>
      <c r="D1052" s="12"/>
      <c r="E1052" s="12"/>
      <c r="F1052" s="12"/>
      <c r="G1052" s="12"/>
      <c r="H1052" s="12"/>
      <c r="I1052" s="12"/>
      <c r="J1052" s="12"/>
      <c r="K1052" s="12"/>
      <c r="L1052" s="12"/>
      <c r="M1052" s="49"/>
      <c r="N1052" s="49"/>
      <c r="O1052" s="12"/>
      <c r="P1052" s="12"/>
      <c r="Q1052" s="12"/>
      <c r="R1052" s="12"/>
      <c r="S1052" s="12"/>
    </row>
    <row r="1053" spans="1:19" s="1" customFormat="1" x14ac:dyDescent="0.4">
      <c r="A1053" s="12"/>
      <c r="B1053" s="12"/>
      <c r="C1053" s="42"/>
      <c r="D1053" s="12"/>
      <c r="E1053" s="12"/>
      <c r="F1053" s="12"/>
      <c r="G1053" s="12"/>
      <c r="H1053" s="12"/>
      <c r="I1053" s="12"/>
      <c r="J1053" s="12"/>
      <c r="K1053" s="12"/>
      <c r="L1053" s="12"/>
      <c r="M1053" s="49"/>
      <c r="N1053" s="49"/>
      <c r="O1053" s="12"/>
      <c r="P1053" s="12"/>
      <c r="Q1053" s="12"/>
      <c r="R1053" s="12"/>
      <c r="S1053" s="12"/>
    </row>
    <row r="1054" spans="1:19" s="1" customFormat="1" x14ac:dyDescent="0.4">
      <c r="A1054" s="12"/>
      <c r="B1054" s="12"/>
      <c r="C1054" s="42"/>
      <c r="D1054" s="12"/>
      <c r="E1054" s="12"/>
      <c r="F1054" s="12"/>
      <c r="G1054" s="12"/>
      <c r="H1054" s="12"/>
      <c r="I1054" s="12"/>
      <c r="J1054" s="12"/>
      <c r="K1054" s="12"/>
      <c r="L1054" s="12"/>
      <c r="M1054" s="49"/>
      <c r="N1054" s="49"/>
      <c r="O1054" s="12"/>
      <c r="P1054" s="12"/>
      <c r="Q1054" s="12"/>
      <c r="R1054" s="12"/>
      <c r="S1054" s="12"/>
    </row>
    <row r="1055" spans="1:19" s="1" customFormat="1" x14ac:dyDescent="0.4">
      <c r="A1055" s="12"/>
      <c r="B1055" s="12"/>
      <c r="C1055" s="42"/>
      <c r="D1055" s="12"/>
      <c r="E1055" s="12"/>
      <c r="F1055" s="12"/>
      <c r="G1055" s="12"/>
      <c r="H1055" s="12"/>
      <c r="I1055" s="12"/>
      <c r="J1055" s="12"/>
      <c r="K1055" s="12"/>
      <c r="L1055" s="12"/>
      <c r="M1055" s="49"/>
      <c r="N1055" s="49"/>
      <c r="O1055" s="12"/>
      <c r="P1055" s="12"/>
      <c r="Q1055" s="12"/>
      <c r="R1055" s="12"/>
      <c r="S1055" s="12"/>
    </row>
    <row r="1056" spans="1:19" s="1" customFormat="1" x14ac:dyDescent="0.4">
      <c r="A1056" s="12"/>
      <c r="B1056" s="12"/>
      <c r="C1056" s="42"/>
      <c r="D1056" s="12"/>
      <c r="E1056" s="12"/>
      <c r="F1056" s="12"/>
      <c r="G1056" s="12"/>
      <c r="H1056" s="12"/>
      <c r="I1056" s="12"/>
      <c r="J1056" s="12"/>
      <c r="K1056" s="12"/>
      <c r="L1056" s="12"/>
      <c r="M1056" s="49"/>
      <c r="N1056" s="49"/>
      <c r="O1056" s="12"/>
      <c r="P1056" s="12"/>
      <c r="Q1056" s="12"/>
      <c r="R1056" s="12"/>
      <c r="S1056" s="12"/>
    </row>
    <row r="1057" spans="1:19" s="1" customFormat="1" x14ac:dyDescent="0.4">
      <c r="A1057" s="12"/>
      <c r="B1057" s="12"/>
      <c r="C1057" s="42"/>
      <c r="D1057" s="12"/>
      <c r="E1057" s="12"/>
      <c r="F1057" s="12"/>
      <c r="G1057" s="12"/>
      <c r="H1057" s="12"/>
      <c r="I1057" s="12"/>
      <c r="J1057" s="12"/>
      <c r="K1057" s="12"/>
      <c r="L1057" s="12"/>
      <c r="M1057" s="49"/>
      <c r="N1057" s="49"/>
      <c r="O1057" s="12"/>
      <c r="P1057" s="12"/>
      <c r="Q1057" s="12"/>
      <c r="R1057" s="12"/>
      <c r="S1057" s="12"/>
    </row>
    <row r="1058" spans="1:19" s="1" customFormat="1" x14ac:dyDescent="0.4">
      <c r="A1058" s="12"/>
      <c r="B1058" s="12"/>
      <c r="C1058" s="42"/>
      <c r="D1058" s="12"/>
      <c r="E1058" s="12"/>
      <c r="F1058" s="12"/>
      <c r="G1058" s="12"/>
      <c r="H1058" s="12"/>
      <c r="I1058" s="12"/>
      <c r="J1058" s="12"/>
      <c r="K1058" s="12"/>
      <c r="L1058" s="12"/>
      <c r="M1058" s="49"/>
      <c r="N1058" s="49"/>
      <c r="O1058" s="12"/>
      <c r="P1058" s="12"/>
      <c r="Q1058" s="12"/>
      <c r="R1058" s="12"/>
      <c r="S1058" s="12"/>
    </row>
    <row r="1059" spans="1:19" s="1" customFormat="1" x14ac:dyDescent="0.4">
      <c r="A1059" s="12"/>
      <c r="B1059" s="12"/>
      <c r="C1059" s="42"/>
      <c r="D1059" s="12"/>
      <c r="E1059" s="12"/>
      <c r="F1059" s="12"/>
      <c r="G1059" s="12"/>
      <c r="H1059" s="12"/>
      <c r="I1059" s="12"/>
      <c r="J1059" s="12"/>
      <c r="K1059" s="12"/>
      <c r="L1059" s="12"/>
      <c r="M1059" s="49"/>
      <c r="N1059" s="49"/>
      <c r="O1059" s="12"/>
      <c r="P1059" s="12"/>
      <c r="Q1059" s="12"/>
      <c r="R1059" s="12"/>
      <c r="S1059" s="12"/>
    </row>
    <row r="1060" spans="1:19" s="1" customFormat="1" x14ac:dyDescent="0.4">
      <c r="A1060" s="12"/>
      <c r="B1060" s="12"/>
      <c r="C1060" s="42"/>
      <c r="D1060" s="12"/>
      <c r="E1060" s="12"/>
      <c r="F1060" s="12"/>
      <c r="G1060" s="12"/>
      <c r="H1060" s="12"/>
      <c r="I1060" s="12"/>
      <c r="J1060" s="12"/>
      <c r="K1060" s="12"/>
      <c r="L1060" s="12"/>
      <c r="M1060" s="49"/>
      <c r="N1060" s="49"/>
      <c r="O1060" s="12"/>
      <c r="P1060" s="12"/>
      <c r="Q1060" s="12"/>
      <c r="R1060" s="12"/>
      <c r="S1060" s="12"/>
    </row>
    <row r="1061" spans="1:19" s="1" customFormat="1" x14ac:dyDescent="0.4">
      <c r="A1061" s="12"/>
      <c r="B1061" s="12"/>
      <c r="C1061" s="42"/>
      <c r="D1061" s="12"/>
      <c r="E1061" s="12"/>
      <c r="F1061" s="12"/>
      <c r="G1061" s="12"/>
      <c r="H1061" s="12"/>
      <c r="I1061" s="12"/>
      <c r="J1061" s="12"/>
      <c r="K1061" s="12"/>
      <c r="L1061" s="12"/>
      <c r="M1061" s="49"/>
      <c r="N1061" s="49"/>
      <c r="O1061" s="12"/>
      <c r="P1061" s="12"/>
      <c r="Q1061" s="12"/>
      <c r="R1061" s="12"/>
      <c r="S1061" s="12"/>
    </row>
    <row r="1062" spans="1:19" s="1" customFormat="1" x14ac:dyDescent="0.4">
      <c r="A1062" s="12"/>
      <c r="B1062" s="12"/>
      <c r="C1062" s="42"/>
      <c r="D1062" s="12"/>
      <c r="E1062" s="12"/>
      <c r="F1062" s="12"/>
      <c r="G1062" s="12"/>
      <c r="H1062" s="12"/>
      <c r="I1062" s="12"/>
      <c r="J1062" s="12"/>
      <c r="K1062" s="12"/>
      <c r="L1062" s="12"/>
      <c r="M1062" s="49"/>
      <c r="N1062" s="49"/>
      <c r="O1062" s="12"/>
      <c r="P1062" s="12"/>
      <c r="Q1062" s="12"/>
      <c r="R1062" s="12"/>
      <c r="S1062" s="12"/>
    </row>
    <row r="1063" spans="1:19" s="1" customFormat="1" x14ac:dyDescent="0.4">
      <c r="A1063" s="12"/>
      <c r="B1063" s="12"/>
      <c r="C1063" s="42"/>
      <c r="D1063" s="12"/>
      <c r="E1063" s="12"/>
      <c r="F1063" s="12"/>
      <c r="G1063" s="12"/>
      <c r="H1063" s="12"/>
      <c r="I1063" s="12"/>
      <c r="J1063" s="12"/>
      <c r="K1063" s="12"/>
      <c r="L1063" s="12"/>
      <c r="M1063" s="49"/>
      <c r="N1063" s="49"/>
      <c r="O1063" s="12"/>
      <c r="P1063" s="12"/>
      <c r="Q1063" s="12"/>
      <c r="R1063" s="12"/>
      <c r="S1063" s="12"/>
    </row>
    <row r="1064" spans="1:19" s="1" customFormat="1" x14ac:dyDescent="0.4">
      <c r="A1064" s="12"/>
      <c r="B1064" s="12"/>
      <c r="C1064" s="42"/>
      <c r="D1064" s="12"/>
      <c r="E1064" s="12"/>
      <c r="F1064" s="12"/>
      <c r="G1064" s="12"/>
      <c r="H1064" s="12"/>
      <c r="I1064" s="12"/>
      <c r="J1064" s="12"/>
      <c r="K1064" s="12"/>
      <c r="L1064" s="12"/>
      <c r="M1064" s="49"/>
      <c r="N1064" s="49"/>
      <c r="O1064" s="12"/>
      <c r="P1064" s="12"/>
      <c r="Q1064" s="12"/>
      <c r="R1064" s="12"/>
      <c r="S1064" s="12"/>
    </row>
    <row r="1065" spans="1:19" s="1" customFormat="1" x14ac:dyDescent="0.4">
      <c r="A1065" s="12"/>
      <c r="B1065" s="12"/>
      <c r="C1065" s="42"/>
      <c r="D1065" s="12"/>
      <c r="E1065" s="12"/>
      <c r="F1065" s="12"/>
      <c r="G1065" s="12"/>
      <c r="H1065" s="12"/>
      <c r="I1065" s="12"/>
      <c r="J1065" s="12"/>
      <c r="K1065" s="12"/>
      <c r="L1065" s="12"/>
      <c r="M1065" s="49"/>
      <c r="N1065" s="49"/>
      <c r="O1065" s="12"/>
      <c r="P1065" s="12"/>
      <c r="Q1065" s="12"/>
      <c r="R1065" s="12"/>
      <c r="S1065" s="12"/>
    </row>
    <row r="1066" spans="1:19" s="1" customFormat="1" x14ac:dyDescent="0.4">
      <c r="A1066" s="12"/>
      <c r="B1066" s="12"/>
      <c r="C1066" s="42"/>
      <c r="D1066" s="12"/>
      <c r="E1066" s="12"/>
      <c r="F1066" s="12"/>
      <c r="G1066" s="12"/>
      <c r="H1066" s="12"/>
      <c r="I1066" s="12"/>
      <c r="J1066" s="12"/>
      <c r="K1066" s="12"/>
      <c r="L1066" s="12"/>
      <c r="M1066" s="49"/>
      <c r="N1066" s="49"/>
      <c r="O1066" s="12"/>
      <c r="P1066" s="12"/>
      <c r="Q1066" s="12"/>
      <c r="R1066" s="12"/>
      <c r="S1066" s="12"/>
    </row>
    <row r="1067" spans="1:19" s="1" customFormat="1" x14ac:dyDescent="0.4">
      <c r="A1067" s="12"/>
      <c r="B1067" s="12"/>
      <c r="C1067" s="42"/>
      <c r="D1067" s="12"/>
      <c r="E1067" s="12"/>
      <c r="F1067" s="12"/>
      <c r="G1067" s="12"/>
      <c r="H1067" s="12"/>
      <c r="I1067" s="12"/>
      <c r="J1067" s="12"/>
      <c r="K1067" s="12"/>
      <c r="L1067" s="12"/>
      <c r="M1067" s="49"/>
      <c r="N1067" s="49"/>
      <c r="O1067" s="12"/>
      <c r="P1067" s="12"/>
      <c r="Q1067" s="12"/>
      <c r="R1067" s="12"/>
      <c r="S1067" s="12"/>
    </row>
    <row r="1068" spans="1:19" s="1" customFormat="1" x14ac:dyDescent="0.4">
      <c r="A1068" s="12"/>
      <c r="B1068" s="12"/>
      <c r="C1068" s="42"/>
      <c r="D1068" s="12"/>
      <c r="E1068" s="12"/>
      <c r="F1068" s="12"/>
      <c r="G1068" s="12"/>
      <c r="H1068" s="12"/>
      <c r="I1068" s="12"/>
      <c r="J1068" s="12"/>
      <c r="K1068" s="12"/>
      <c r="L1068" s="12"/>
      <c r="M1068" s="49"/>
      <c r="N1068" s="49"/>
      <c r="O1068" s="12"/>
      <c r="P1068" s="12"/>
      <c r="Q1068" s="12"/>
      <c r="R1068" s="12"/>
      <c r="S1068" s="12"/>
    </row>
    <row r="1069" spans="1:19" s="1" customFormat="1" x14ac:dyDescent="0.4">
      <c r="A1069" s="12"/>
      <c r="B1069" s="12"/>
      <c r="C1069" s="42"/>
      <c r="D1069" s="12"/>
      <c r="E1069" s="12"/>
      <c r="F1069" s="12"/>
      <c r="G1069" s="12"/>
      <c r="H1069" s="12"/>
      <c r="I1069" s="12"/>
      <c r="J1069" s="12"/>
      <c r="K1069" s="12"/>
      <c r="L1069" s="12"/>
      <c r="M1069" s="49"/>
      <c r="N1069" s="49"/>
      <c r="O1069" s="12"/>
      <c r="P1069" s="12"/>
      <c r="Q1069" s="12"/>
      <c r="R1069" s="12"/>
      <c r="S1069" s="12"/>
    </row>
    <row r="1070" spans="1:19" s="1" customFormat="1" x14ac:dyDescent="0.4">
      <c r="A1070" s="12"/>
      <c r="B1070" s="12"/>
      <c r="C1070" s="42"/>
      <c r="D1070" s="12"/>
      <c r="E1070" s="12"/>
      <c r="F1070" s="12"/>
      <c r="G1070" s="12"/>
      <c r="H1070" s="12"/>
      <c r="I1070" s="12"/>
      <c r="J1070" s="12"/>
      <c r="K1070" s="12"/>
      <c r="L1070" s="12"/>
      <c r="M1070" s="49"/>
      <c r="N1070" s="49"/>
      <c r="O1070" s="12"/>
      <c r="P1070" s="12"/>
      <c r="Q1070" s="12"/>
      <c r="R1070" s="12"/>
      <c r="S1070" s="12"/>
    </row>
    <row r="1071" spans="1:19" s="1" customFormat="1" x14ac:dyDescent="0.4">
      <c r="A1071" s="12"/>
      <c r="B1071" s="12"/>
      <c r="C1071" s="42"/>
      <c r="D1071" s="12"/>
      <c r="E1071" s="12"/>
      <c r="F1071" s="12"/>
      <c r="G1071" s="12"/>
      <c r="H1071" s="12"/>
      <c r="I1071" s="12"/>
      <c r="J1071" s="12"/>
      <c r="K1071" s="12"/>
      <c r="L1071" s="12"/>
      <c r="M1071" s="49"/>
      <c r="N1071" s="49"/>
      <c r="O1071" s="12"/>
      <c r="P1071" s="12"/>
      <c r="Q1071" s="12"/>
      <c r="R1071" s="12"/>
      <c r="S1071" s="12"/>
    </row>
    <row r="1072" spans="1:19" s="1" customFormat="1" x14ac:dyDescent="0.4">
      <c r="A1072" s="12"/>
      <c r="B1072" s="12"/>
      <c r="C1072" s="42"/>
      <c r="D1072" s="12"/>
      <c r="E1072" s="12"/>
      <c r="F1072" s="12"/>
      <c r="G1072" s="12"/>
      <c r="H1072" s="12"/>
      <c r="I1072" s="12"/>
      <c r="J1072" s="12"/>
      <c r="K1072" s="12"/>
      <c r="L1072" s="12"/>
      <c r="M1072" s="49"/>
      <c r="N1072" s="49"/>
      <c r="O1072" s="12"/>
      <c r="P1072" s="12"/>
      <c r="Q1072" s="12"/>
      <c r="R1072" s="12"/>
      <c r="S1072" s="12"/>
    </row>
    <row r="1073" spans="1:19" s="1" customFormat="1" x14ac:dyDescent="0.4">
      <c r="A1073" s="12"/>
      <c r="B1073" s="12"/>
      <c r="C1073" s="42"/>
      <c r="D1073" s="12"/>
      <c r="E1073" s="12"/>
      <c r="F1073" s="12"/>
      <c r="G1073" s="12"/>
      <c r="H1073" s="12"/>
      <c r="I1073" s="12"/>
      <c r="J1073" s="12"/>
      <c r="K1073" s="12"/>
      <c r="L1073" s="12"/>
      <c r="M1073" s="49"/>
      <c r="N1073" s="49"/>
      <c r="O1073" s="12"/>
      <c r="P1073" s="12"/>
      <c r="Q1073" s="12"/>
      <c r="R1073" s="12"/>
      <c r="S1073" s="12"/>
    </row>
    <row r="1074" spans="1:19" s="1" customFormat="1" x14ac:dyDescent="0.4">
      <c r="A1074" s="12"/>
      <c r="B1074" s="12"/>
      <c r="C1074" s="42"/>
      <c r="D1074" s="12"/>
      <c r="E1074" s="12"/>
      <c r="F1074" s="12"/>
      <c r="G1074" s="12"/>
      <c r="H1074" s="12"/>
      <c r="I1074" s="12"/>
      <c r="J1074" s="12"/>
      <c r="K1074" s="12"/>
      <c r="L1074" s="12"/>
      <c r="M1074" s="49"/>
      <c r="N1074" s="49"/>
      <c r="O1074" s="12"/>
      <c r="P1074" s="12"/>
      <c r="Q1074" s="12"/>
      <c r="R1074" s="12"/>
      <c r="S1074" s="12"/>
    </row>
    <row r="1075" spans="1:19" s="1" customFormat="1" x14ac:dyDescent="0.4">
      <c r="A1075" s="12"/>
      <c r="B1075" s="12"/>
      <c r="C1075" s="42"/>
      <c r="D1075" s="12"/>
      <c r="E1075" s="12"/>
      <c r="F1075" s="12"/>
      <c r="G1075" s="12"/>
      <c r="H1075" s="12"/>
      <c r="I1075" s="12"/>
      <c r="J1075" s="12"/>
      <c r="K1075" s="12"/>
      <c r="L1075" s="12"/>
      <c r="M1075" s="49"/>
      <c r="N1075" s="49"/>
      <c r="O1075" s="12"/>
      <c r="P1075" s="12"/>
      <c r="Q1075" s="12"/>
      <c r="R1075" s="12"/>
      <c r="S1075" s="12"/>
    </row>
    <row r="1076" spans="1:19" s="1" customFormat="1" x14ac:dyDescent="0.4">
      <c r="A1076" s="12"/>
      <c r="B1076" s="12"/>
      <c r="C1076" s="42"/>
      <c r="D1076" s="12"/>
      <c r="E1076" s="12"/>
      <c r="F1076" s="12"/>
      <c r="G1076" s="12"/>
      <c r="H1076" s="12"/>
      <c r="I1076" s="12"/>
      <c r="J1076" s="12"/>
      <c r="K1076" s="12"/>
      <c r="L1076" s="12"/>
      <c r="M1076" s="49"/>
      <c r="N1076" s="49"/>
      <c r="O1076" s="12"/>
      <c r="P1076" s="12"/>
      <c r="Q1076" s="12"/>
      <c r="R1076" s="12"/>
      <c r="S1076" s="12"/>
    </row>
    <row r="1077" spans="1:19" s="1" customFormat="1" x14ac:dyDescent="0.4">
      <c r="A1077" s="12"/>
      <c r="B1077" s="12"/>
      <c r="C1077" s="42"/>
      <c r="D1077" s="12"/>
      <c r="E1077" s="12"/>
      <c r="F1077" s="12"/>
      <c r="G1077" s="12"/>
      <c r="H1077" s="12"/>
      <c r="I1077" s="12"/>
      <c r="J1077" s="12"/>
      <c r="K1077" s="12"/>
      <c r="L1077" s="12"/>
      <c r="M1077" s="49"/>
      <c r="N1077" s="49"/>
      <c r="O1077" s="12"/>
      <c r="P1077" s="12"/>
      <c r="Q1077" s="12"/>
      <c r="R1077" s="12"/>
      <c r="S1077" s="12"/>
    </row>
    <row r="1078" spans="1:19" s="1" customFormat="1" x14ac:dyDescent="0.4">
      <c r="A1078" s="12"/>
      <c r="B1078" s="12"/>
      <c r="C1078" s="42"/>
      <c r="D1078" s="12"/>
      <c r="E1078" s="12"/>
      <c r="F1078" s="12"/>
      <c r="G1078" s="12"/>
      <c r="H1078" s="12"/>
      <c r="I1078" s="12"/>
      <c r="J1078" s="12"/>
      <c r="K1078" s="12"/>
      <c r="L1078" s="12"/>
      <c r="M1078" s="49"/>
      <c r="N1078" s="49"/>
      <c r="O1078" s="12"/>
      <c r="P1078" s="12"/>
      <c r="Q1078" s="12"/>
      <c r="R1078" s="12"/>
      <c r="S1078" s="12"/>
    </row>
    <row r="1079" spans="1:19" s="1" customFormat="1" x14ac:dyDescent="0.4">
      <c r="A1079" s="12"/>
      <c r="B1079" s="12"/>
      <c r="C1079" s="42"/>
      <c r="D1079" s="12"/>
      <c r="E1079" s="12"/>
      <c r="F1079" s="12"/>
      <c r="G1079" s="12"/>
      <c r="H1079" s="12"/>
      <c r="I1079" s="12"/>
      <c r="J1079" s="12"/>
      <c r="K1079" s="12"/>
      <c r="L1079" s="12"/>
      <c r="M1079" s="49"/>
      <c r="N1079" s="49"/>
      <c r="O1079" s="12"/>
      <c r="P1079" s="12"/>
      <c r="Q1079" s="12"/>
      <c r="R1079" s="12"/>
      <c r="S1079" s="12"/>
    </row>
    <row r="1080" spans="1:19" s="1" customFormat="1" x14ac:dyDescent="0.4">
      <c r="A1080" s="12"/>
      <c r="B1080" s="12"/>
      <c r="C1080" s="42"/>
      <c r="D1080" s="12"/>
      <c r="E1080" s="12"/>
      <c r="F1080" s="12"/>
      <c r="G1080" s="12"/>
      <c r="H1080" s="12"/>
      <c r="I1080" s="12"/>
      <c r="J1080" s="12"/>
      <c r="K1080" s="12"/>
      <c r="L1080" s="12"/>
      <c r="M1080" s="49"/>
      <c r="N1080" s="49"/>
      <c r="O1080" s="12"/>
      <c r="P1080" s="12"/>
      <c r="Q1080" s="12"/>
      <c r="R1080" s="12"/>
      <c r="S1080" s="12"/>
    </row>
    <row r="1081" spans="1:19" s="1" customFormat="1" x14ac:dyDescent="0.4">
      <c r="A1081" s="12"/>
      <c r="B1081" s="12"/>
      <c r="C1081" s="42"/>
      <c r="D1081" s="12"/>
      <c r="E1081" s="12"/>
      <c r="F1081" s="12"/>
      <c r="G1081" s="12"/>
      <c r="H1081" s="12"/>
      <c r="I1081" s="12"/>
      <c r="J1081" s="12"/>
      <c r="K1081" s="12"/>
      <c r="L1081" s="12"/>
      <c r="M1081" s="49"/>
      <c r="N1081" s="49"/>
      <c r="O1081" s="12"/>
      <c r="P1081" s="12"/>
      <c r="Q1081" s="12"/>
      <c r="R1081" s="12"/>
      <c r="S1081" s="12"/>
    </row>
    <row r="1082" spans="1:19" s="1" customFormat="1" x14ac:dyDescent="0.4">
      <c r="A1082" s="12"/>
      <c r="B1082" s="12"/>
      <c r="C1082" s="42"/>
      <c r="D1082" s="12"/>
      <c r="E1082" s="12"/>
      <c r="F1082" s="12"/>
      <c r="G1082" s="12"/>
      <c r="H1082" s="12"/>
      <c r="I1082" s="12"/>
      <c r="J1082" s="12"/>
      <c r="K1082" s="12"/>
      <c r="L1082" s="12"/>
      <c r="M1082" s="49"/>
      <c r="N1082" s="49"/>
      <c r="O1082" s="12"/>
      <c r="P1082" s="12"/>
      <c r="Q1082" s="12"/>
      <c r="R1082" s="12"/>
      <c r="S1082" s="12"/>
    </row>
    <row r="1083" spans="1:19" s="1" customFormat="1" x14ac:dyDescent="0.4">
      <c r="A1083" s="12"/>
      <c r="B1083" s="12"/>
      <c r="C1083" s="42"/>
      <c r="D1083" s="12"/>
      <c r="E1083" s="12"/>
      <c r="F1083" s="12"/>
      <c r="G1083" s="12"/>
      <c r="H1083" s="12"/>
      <c r="I1083" s="12"/>
      <c r="J1083" s="12"/>
      <c r="K1083" s="12"/>
      <c r="L1083" s="12"/>
      <c r="M1083" s="49"/>
      <c r="N1083" s="49"/>
      <c r="O1083" s="12"/>
      <c r="P1083" s="12"/>
      <c r="Q1083" s="12"/>
      <c r="R1083" s="12"/>
      <c r="S1083" s="12"/>
    </row>
    <row r="1084" spans="1:19" s="1" customFormat="1" x14ac:dyDescent="0.4">
      <c r="A1084" s="12"/>
      <c r="B1084" s="12"/>
      <c r="C1084" s="42"/>
      <c r="D1084" s="12"/>
      <c r="E1084" s="12"/>
      <c r="F1084" s="12"/>
      <c r="G1084" s="12"/>
      <c r="H1084" s="12"/>
      <c r="I1084" s="12"/>
      <c r="J1084" s="12"/>
      <c r="K1084" s="12"/>
      <c r="L1084" s="12"/>
      <c r="M1084" s="49"/>
      <c r="N1084" s="49"/>
      <c r="O1084" s="12"/>
      <c r="P1084" s="12"/>
      <c r="Q1084" s="12"/>
      <c r="R1084" s="12"/>
      <c r="S1084" s="12"/>
    </row>
    <row r="1085" spans="1:19" s="1" customFormat="1" x14ac:dyDescent="0.4">
      <c r="A1085" s="12"/>
      <c r="B1085" s="12"/>
      <c r="C1085" s="42"/>
      <c r="D1085" s="12"/>
      <c r="E1085" s="12"/>
      <c r="F1085" s="12"/>
      <c r="G1085" s="12"/>
      <c r="H1085" s="12"/>
      <c r="I1085" s="12"/>
      <c r="J1085" s="12"/>
      <c r="K1085" s="12"/>
      <c r="L1085" s="12"/>
      <c r="M1085" s="49"/>
      <c r="N1085" s="49"/>
      <c r="O1085" s="12"/>
      <c r="P1085" s="12"/>
      <c r="Q1085" s="12"/>
      <c r="R1085" s="12"/>
      <c r="S1085" s="12"/>
    </row>
    <row r="1086" spans="1:19" s="1" customFormat="1" x14ac:dyDescent="0.4">
      <c r="A1086" s="12"/>
      <c r="B1086" s="12"/>
      <c r="C1086" s="42"/>
      <c r="D1086" s="12"/>
      <c r="E1086" s="12"/>
      <c r="F1086" s="12"/>
      <c r="G1086" s="12"/>
      <c r="H1086" s="12"/>
      <c r="I1086" s="12"/>
      <c r="J1086" s="12"/>
      <c r="K1086" s="12"/>
      <c r="L1086" s="12"/>
      <c r="M1086" s="49"/>
      <c r="N1086" s="49"/>
      <c r="O1086" s="12"/>
      <c r="P1086" s="12"/>
      <c r="Q1086" s="12"/>
      <c r="R1086" s="12"/>
      <c r="S1086" s="12"/>
    </row>
    <row r="1087" spans="1:19" s="1" customFormat="1" x14ac:dyDescent="0.4">
      <c r="A1087" s="12"/>
      <c r="B1087" s="12"/>
      <c r="C1087" s="42"/>
      <c r="D1087" s="12"/>
      <c r="E1087" s="12"/>
      <c r="F1087" s="12"/>
      <c r="G1087" s="12"/>
      <c r="H1087" s="12"/>
      <c r="I1087" s="12"/>
      <c r="J1087" s="12"/>
      <c r="K1087" s="12"/>
      <c r="L1087" s="12"/>
      <c r="M1087" s="49"/>
      <c r="N1087" s="49"/>
      <c r="O1087" s="12"/>
      <c r="P1087" s="12"/>
      <c r="Q1087" s="12"/>
      <c r="R1087" s="12"/>
      <c r="S1087" s="12"/>
    </row>
    <row r="1088" spans="1:19" s="1" customFormat="1" x14ac:dyDescent="0.4">
      <c r="A1088" s="12"/>
      <c r="B1088" s="12"/>
      <c r="C1088" s="42"/>
      <c r="D1088" s="12"/>
      <c r="E1088" s="12"/>
      <c r="F1088" s="12"/>
      <c r="G1088" s="12"/>
      <c r="H1088" s="12"/>
      <c r="I1088" s="12"/>
      <c r="J1088" s="12"/>
      <c r="K1088" s="12"/>
      <c r="L1088" s="12"/>
      <c r="M1088" s="49"/>
      <c r="N1088" s="49"/>
      <c r="O1088" s="12"/>
      <c r="P1088" s="12"/>
      <c r="Q1088" s="12"/>
      <c r="R1088" s="12"/>
      <c r="S1088" s="12"/>
    </row>
    <row r="1089" spans="1:19" s="1" customFormat="1" x14ac:dyDescent="0.4">
      <c r="A1089" s="12"/>
      <c r="B1089" s="12"/>
      <c r="C1089" s="42"/>
      <c r="D1089" s="12"/>
      <c r="E1089" s="12"/>
      <c r="F1089" s="12"/>
      <c r="G1089" s="12"/>
      <c r="H1089" s="12"/>
      <c r="I1089" s="12"/>
      <c r="J1089" s="12"/>
      <c r="K1089" s="12"/>
      <c r="L1089" s="12"/>
      <c r="M1089" s="49"/>
      <c r="N1089" s="49"/>
      <c r="O1089" s="12"/>
      <c r="P1089" s="12"/>
      <c r="Q1089" s="12"/>
      <c r="R1089" s="12"/>
      <c r="S1089" s="12"/>
    </row>
    <row r="1090" spans="1:19" s="1" customFormat="1" x14ac:dyDescent="0.4">
      <c r="A1090" s="12"/>
      <c r="B1090" s="12"/>
      <c r="C1090" s="42"/>
      <c r="D1090" s="12"/>
      <c r="E1090" s="12"/>
      <c r="F1090" s="12"/>
      <c r="G1090" s="12"/>
      <c r="H1090" s="12"/>
      <c r="I1090" s="12"/>
      <c r="J1090" s="12"/>
      <c r="K1090" s="12"/>
      <c r="L1090" s="12"/>
      <c r="M1090" s="49"/>
      <c r="N1090" s="49"/>
      <c r="O1090" s="12"/>
      <c r="P1090" s="12"/>
      <c r="Q1090" s="12"/>
      <c r="R1090" s="12"/>
      <c r="S1090" s="12"/>
    </row>
    <row r="1091" spans="1:19" s="1" customFormat="1" x14ac:dyDescent="0.4">
      <c r="A1091" s="12"/>
      <c r="B1091" s="12"/>
      <c r="C1091" s="42"/>
      <c r="D1091" s="12"/>
      <c r="E1091" s="12"/>
      <c r="F1091" s="12"/>
      <c r="G1091" s="12"/>
      <c r="H1091" s="12"/>
      <c r="I1091" s="12"/>
      <c r="J1091" s="12"/>
      <c r="K1091" s="12"/>
      <c r="L1091" s="12"/>
      <c r="M1091" s="49"/>
      <c r="N1091" s="49"/>
      <c r="O1091" s="12"/>
      <c r="P1091" s="12"/>
      <c r="Q1091" s="12"/>
      <c r="R1091" s="12"/>
      <c r="S1091" s="12"/>
    </row>
    <row r="1092" spans="1:19" s="1" customFormat="1" x14ac:dyDescent="0.4">
      <c r="A1092" s="12"/>
      <c r="B1092" s="12"/>
      <c r="C1092" s="42"/>
      <c r="D1092" s="12"/>
      <c r="E1092" s="12"/>
      <c r="F1092" s="12"/>
      <c r="G1092" s="12"/>
      <c r="H1092" s="12"/>
      <c r="I1092" s="12"/>
      <c r="J1092" s="12"/>
      <c r="K1092" s="12"/>
      <c r="L1092" s="12"/>
      <c r="M1092" s="49"/>
      <c r="N1092" s="49"/>
      <c r="O1092" s="12"/>
      <c r="P1092" s="12"/>
      <c r="Q1092" s="12"/>
      <c r="R1092" s="12"/>
      <c r="S1092" s="12"/>
    </row>
    <row r="1093" spans="1:19" s="1" customFormat="1" x14ac:dyDescent="0.4">
      <c r="A1093" s="12"/>
      <c r="B1093" s="12"/>
      <c r="C1093" s="42"/>
      <c r="D1093" s="12"/>
      <c r="E1093" s="12"/>
      <c r="F1093" s="12"/>
      <c r="G1093" s="12"/>
      <c r="H1093" s="12"/>
      <c r="I1093" s="12"/>
      <c r="J1093" s="12"/>
      <c r="K1093" s="12"/>
      <c r="L1093" s="12"/>
      <c r="M1093" s="49"/>
      <c r="N1093" s="49"/>
      <c r="O1093" s="12"/>
      <c r="P1093" s="12"/>
      <c r="Q1093" s="12"/>
      <c r="R1093" s="12"/>
      <c r="S1093" s="12"/>
    </row>
    <row r="1094" spans="1:19" s="1" customFormat="1" x14ac:dyDescent="0.4">
      <c r="A1094" s="12"/>
      <c r="B1094" s="12"/>
      <c r="C1094" s="42"/>
      <c r="D1094" s="12"/>
      <c r="E1094" s="12"/>
      <c r="F1094" s="12"/>
      <c r="G1094" s="12"/>
      <c r="H1094" s="12"/>
      <c r="I1094" s="12"/>
      <c r="J1094" s="12"/>
      <c r="K1094" s="12"/>
      <c r="L1094" s="12"/>
      <c r="M1094" s="49"/>
      <c r="N1094" s="49"/>
      <c r="O1094" s="12"/>
      <c r="P1094" s="12"/>
      <c r="Q1094" s="12"/>
      <c r="R1094" s="12"/>
      <c r="S1094" s="12"/>
    </row>
    <row r="1095" spans="1:19" s="1" customFormat="1" x14ac:dyDescent="0.4">
      <c r="A1095" s="12"/>
      <c r="B1095" s="12"/>
      <c r="C1095" s="42"/>
      <c r="D1095" s="12"/>
      <c r="E1095" s="12"/>
      <c r="F1095" s="12"/>
      <c r="G1095" s="12"/>
      <c r="H1095" s="12"/>
      <c r="I1095" s="12"/>
      <c r="J1095" s="12"/>
      <c r="K1095" s="12"/>
      <c r="L1095" s="12"/>
      <c r="M1095" s="49"/>
      <c r="N1095" s="49"/>
      <c r="O1095" s="12"/>
      <c r="P1095" s="12"/>
      <c r="Q1095" s="12"/>
      <c r="R1095" s="12"/>
      <c r="S1095" s="12"/>
    </row>
    <row r="1096" spans="1:19" s="1" customFormat="1" x14ac:dyDescent="0.4">
      <c r="A1096" s="12"/>
      <c r="B1096" s="12"/>
      <c r="C1096" s="42"/>
      <c r="D1096" s="12"/>
      <c r="E1096" s="12"/>
      <c r="F1096" s="12"/>
      <c r="G1096" s="12"/>
      <c r="H1096" s="12"/>
      <c r="I1096" s="12"/>
      <c r="J1096" s="12"/>
      <c r="K1096" s="12"/>
      <c r="L1096" s="12"/>
      <c r="M1096" s="49"/>
      <c r="N1096" s="49"/>
      <c r="O1096" s="12"/>
      <c r="P1096" s="12"/>
      <c r="Q1096" s="12"/>
      <c r="R1096" s="12"/>
      <c r="S1096" s="12"/>
    </row>
    <row r="1097" spans="1:19" s="1" customFormat="1" x14ac:dyDescent="0.4">
      <c r="A1097" s="12"/>
      <c r="B1097" s="12"/>
      <c r="C1097" s="42"/>
      <c r="D1097" s="12"/>
      <c r="E1097" s="12"/>
      <c r="F1097" s="12"/>
      <c r="G1097" s="12"/>
      <c r="H1097" s="12"/>
      <c r="I1097" s="12"/>
      <c r="J1097" s="12"/>
      <c r="K1097" s="12"/>
      <c r="L1097" s="12"/>
      <c r="M1097" s="49"/>
      <c r="N1097" s="49"/>
      <c r="O1097" s="12"/>
      <c r="P1097" s="12"/>
      <c r="Q1097" s="12"/>
      <c r="R1097" s="12"/>
      <c r="S1097" s="12"/>
    </row>
    <row r="1098" spans="1:19" s="1" customFormat="1" x14ac:dyDescent="0.4">
      <c r="A1098" s="12"/>
      <c r="B1098" s="12"/>
      <c r="C1098" s="42"/>
      <c r="D1098" s="12"/>
      <c r="E1098" s="12"/>
      <c r="F1098" s="12"/>
      <c r="G1098" s="12"/>
      <c r="H1098" s="12"/>
      <c r="I1098" s="12"/>
      <c r="J1098" s="12"/>
      <c r="K1098" s="12"/>
      <c r="L1098" s="12"/>
      <c r="M1098" s="49"/>
      <c r="N1098" s="49"/>
      <c r="O1098" s="12"/>
      <c r="P1098" s="12"/>
      <c r="Q1098" s="12"/>
      <c r="R1098" s="12"/>
      <c r="S1098" s="12"/>
    </row>
    <row r="1099" spans="1:19" s="1" customFormat="1" x14ac:dyDescent="0.4">
      <c r="A1099" s="12"/>
      <c r="B1099" s="12"/>
      <c r="C1099" s="42"/>
      <c r="D1099" s="12"/>
      <c r="E1099" s="12"/>
      <c r="F1099" s="12"/>
      <c r="G1099" s="12"/>
      <c r="H1099" s="12"/>
      <c r="I1099" s="12"/>
      <c r="J1099" s="12"/>
      <c r="K1099" s="12"/>
      <c r="L1099" s="12"/>
      <c r="M1099" s="49"/>
      <c r="N1099" s="49"/>
      <c r="O1099" s="12"/>
      <c r="P1099" s="12"/>
      <c r="Q1099" s="12"/>
      <c r="R1099" s="12"/>
      <c r="S1099" s="12"/>
    </row>
    <row r="1100" spans="1:19" s="1" customFormat="1" x14ac:dyDescent="0.4">
      <c r="A1100" s="12"/>
      <c r="B1100" s="12"/>
      <c r="C1100" s="42"/>
      <c r="D1100" s="12"/>
      <c r="E1100" s="12"/>
      <c r="F1100" s="12"/>
      <c r="G1100" s="12"/>
      <c r="H1100" s="12"/>
      <c r="I1100" s="12"/>
      <c r="J1100" s="12"/>
      <c r="K1100" s="12"/>
      <c r="L1100" s="12"/>
      <c r="M1100" s="49"/>
      <c r="N1100" s="49"/>
      <c r="O1100" s="12"/>
      <c r="P1100" s="12"/>
      <c r="Q1100" s="12"/>
      <c r="R1100" s="12"/>
      <c r="S1100" s="12"/>
    </row>
    <row r="1101" spans="1:19" s="1" customFormat="1" x14ac:dyDescent="0.4">
      <c r="A1101" s="12"/>
      <c r="B1101" s="12"/>
      <c r="C1101" s="42"/>
      <c r="D1101" s="12"/>
      <c r="E1101" s="12"/>
      <c r="F1101" s="12"/>
      <c r="G1101" s="12"/>
      <c r="H1101" s="12"/>
      <c r="I1101" s="12"/>
      <c r="J1101" s="12"/>
      <c r="K1101" s="12"/>
      <c r="L1101" s="12"/>
      <c r="M1101" s="49"/>
      <c r="N1101" s="49"/>
      <c r="O1101" s="12"/>
      <c r="P1101" s="12"/>
      <c r="Q1101" s="12"/>
      <c r="R1101" s="12"/>
      <c r="S1101" s="12"/>
    </row>
    <row r="1102" spans="1:19" s="1" customFormat="1" x14ac:dyDescent="0.4">
      <c r="A1102" s="12"/>
      <c r="B1102" s="12"/>
      <c r="C1102" s="42"/>
      <c r="D1102" s="12"/>
      <c r="E1102" s="12"/>
      <c r="F1102" s="12"/>
      <c r="G1102" s="12"/>
      <c r="H1102" s="12"/>
      <c r="I1102" s="12"/>
      <c r="J1102" s="12"/>
      <c r="K1102" s="12"/>
      <c r="L1102" s="12"/>
      <c r="M1102" s="49"/>
      <c r="N1102" s="49"/>
      <c r="O1102" s="12"/>
      <c r="P1102" s="12"/>
      <c r="Q1102" s="12"/>
      <c r="R1102" s="12"/>
      <c r="S1102" s="12"/>
    </row>
    <row r="1103" spans="1:19" s="1" customFormat="1" x14ac:dyDescent="0.4">
      <c r="A1103" s="12"/>
      <c r="B1103" s="12"/>
      <c r="C1103" s="42"/>
      <c r="D1103" s="12"/>
      <c r="E1103" s="12"/>
      <c r="F1103" s="12"/>
      <c r="G1103" s="12"/>
      <c r="H1103" s="12"/>
      <c r="I1103" s="12"/>
      <c r="J1103" s="12"/>
      <c r="K1103" s="12"/>
      <c r="L1103" s="12"/>
      <c r="M1103" s="49"/>
      <c r="N1103" s="49"/>
      <c r="O1103" s="12"/>
      <c r="P1103" s="12"/>
      <c r="Q1103" s="12"/>
      <c r="R1103" s="12"/>
      <c r="S1103" s="12"/>
    </row>
    <row r="1104" spans="1:19" s="1" customFormat="1" x14ac:dyDescent="0.4">
      <c r="A1104" s="12"/>
      <c r="B1104" s="12"/>
      <c r="C1104" s="42"/>
      <c r="D1104" s="12"/>
      <c r="E1104" s="12"/>
      <c r="F1104" s="12"/>
      <c r="G1104" s="12"/>
      <c r="H1104" s="12"/>
      <c r="I1104" s="12"/>
      <c r="J1104" s="12"/>
      <c r="K1104" s="12"/>
      <c r="L1104" s="12"/>
      <c r="M1104" s="49"/>
      <c r="N1104" s="49"/>
      <c r="O1104" s="12"/>
      <c r="P1104" s="12"/>
      <c r="Q1104" s="12"/>
      <c r="R1104" s="12"/>
      <c r="S1104" s="12"/>
    </row>
    <row r="1105" spans="1:19" s="1" customFormat="1" x14ac:dyDescent="0.4">
      <c r="A1105" s="12"/>
      <c r="B1105" s="12"/>
      <c r="C1105" s="42"/>
      <c r="D1105" s="12"/>
      <c r="E1105" s="12"/>
      <c r="F1105" s="12"/>
      <c r="G1105" s="12"/>
      <c r="H1105" s="12"/>
      <c r="I1105" s="12"/>
      <c r="J1105" s="12"/>
      <c r="K1105" s="12"/>
      <c r="L1105" s="12"/>
      <c r="M1105" s="49"/>
      <c r="N1105" s="49"/>
      <c r="O1105" s="12"/>
      <c r="P1105" s="12"/>
      <c r="Q1105" s="12"/>
      <c r="R1105" s="12"/>
      <c r="S1105" s="12"/>
    </row>
    <row r="1106" spans="1:19" s="1" customFormat="1" x14ac:dyDescent="0.4">
      <c r="A1106" s="12"/>
      <c r="B1106" s="12"/>
      <c r="C1106" s="42"/>
      <c r="D1106" s="12"/>
      <c r="E1106" s="12"/>
      <c r="F1106" s="12"/>
      <c r="G1106" s="12"/>
      <c r="H1106" s="12"/>
      <c r="I1106" s="12"/>
      <c r="J1106" s="12"/>
      <c r="K1106" s="12"/>
      <c r="L1106" s="12"/>
      <c r="M1106" s="49"/>
      <c r="N1106" s="49"/>
      <c r="O1106" s="12"/>
      <c r="P1106" s="12"/>
      <c r="Q1106" s="12"/>
      <c r="R1106" s="12"/>
      <c r="S1106" s="12"/>
    </row>
    <row r="1107" spans="1:19" s="1" customFormat="1" x14ac:dyDescent="0.4">
      <c r="A1107" s="12"/>
      <c r="B1107" s="12"/>
      <c r="C1107" s="42"/>
      <c r="D1107" s="12"/>
      <c r="E1107" s="12"/>
      <c r="F1107" s="12"/>
      <c r="G1107" s="12"/>
      <c r="H1107" s="12"/>
      <c r="I1107" s="12"/>
      <c r="J1107" s="12"/>
      <c r="K1107" s="12"/>
      <c r="L1107" s="12"/>
      <c r="M1107" s="49"/>
      <c r="N1107" s="49"/>
      <c r="O1107" s="12"/>
      <c r="P1107" s="12"/>
      <c r="Q1107" s="12"/>
      <c r="R1107" s="12"/>
      <c r="S1107" s="12"/>
    </row>
    <row r="1108" spans="1:19" s="1" customFormat="1" x14ac:dyDescent="0.4">
      <c r="A1108" s="12"/>
      <c r="B1108" s="12"/>
      <c r="C1108" s="42"/>
      <c r="D1108" s="12"/>
      <c r="E1108" s="12"/>
      <c r="F1108" s="12"/>
      <c r="G1108" s="12"/>
      <c r="H1108" s="12"/>
      <c r="I1108" s="12"/>
      <c r="J1108" s="12"/>
      <c r="K1108" s="12"/>
      <c r="L1108" s="12"/>
      <c r="M1108" s="49"/>
      <c r="N1108" s="49"/>
      <c r="O1108" s="12"/>
      <c r="P1108" s="12"/>
      <c r="Q1108" s="12"/>
      <c r="R1108" s="12"/>
      <c r="S1108" s="12"/>
    </row>
    <row r="1109" spans="1:19" s="1" customFormat="1" x14ac:dyDescent="0.4">
      <c r="A1109" s="12"/>
      <c r="B1109" s="12"/>
      <c r="C1109" s="42"/>
      <c r="D1109" s="12"/>
      <c r="E1109" s="12"/>
      <c r="F1109" s="12"/>
      <c r="G1109" s="12"/>
      <c r="H1109" s="12"/>
      <c r="I1109" s="12"/>
      <c r="J1109" s="12"/>
      <c r="K1109" s="12"/>
      <c r="L1109" s="12"/>
      <c r="M1109" s="49"/>
      <c r="N1109" s="49"/>
      <c r="O1109" s="12"/>
      <c r="P1109" s="12"/>
      <c r="Q1109" s="12"/>
      <c r="R1109" s="12"/>
      <c r="S1109" s="12"/>
    </row>
    <row r="1110" spans="1:19" s="1" customFormat="1" x14ac:dyDescent="0.4">
      <c r="A1110" s="12"/>
      <c r="B1110" s="12"/>
      <c r="C1110" s="42"/>
      <c r="D1110" s="12"/>
      <c r="E1110" s="12"/>
      <c r="F1110" s="12"/>
      <c r="G1110" s="12"/>
      <c r="H1110" s="12"/>
      <c r="I1110" s="12"/>
      <c r="J1110" s="12"/>
      <c r="K1110" s="12"/>
      <c r="L1110" s="12"/>
      <c r="M1110" s="49"/>
      <c r="N1110" s="49"/>
      <c r="O1110" s="12"/>
      <c r="P1110" s="12"/>
      <c r="Q1110" s="12"/>
      <c r="R1110" s="12"/>
      <c r="S1110" s="12"/>
    </row>
    <row r="1111" spans="1:19" s="1" customFormat="1" x14ac:dyDescent="0.4">
      <c r="A1111" s="12"/>
      <c r="B1111" s="12"/>
      <c r="C1111" s="42"/>
      <c r="D1111" s="12"/>
      <c r="E1111" s="12"/>
      <c r="F1111" s="12"/>
      <c r="G1111" s="12"/>
      <c r="H1111" s="12"/>
      <c r="I1111" s="12"/>
      <c r="J1111" s="12"/>
      <c r="K1111" s="12"/>
      <c r="L1111" s="12"/>
      <c r="M1111" s="49"/>
      <c r="N1111" s="49"/>
      <c r="O1111" s="12"/>
      <c r="P1111" s="12"/>
      <c r="Q1111" s="12"/>
      <c r="R1111" s="12"/>
      <c r="S1111" s="12"/>
    </row>
    <row r="1112" spans="1:19" s="1" customFormat="1" x14ac:dyDescent="0.4">
      <c r="A1112" s="12"/>
      <c r="B1112" s="12"/>
      <c r="C1112" s="42"/>
      <c r="D1112" s="12"/>
      <c r="E1112" s="12"/>
      <c r="F1112" s="12"/>
      <c r="G1112" s="12"/>
      <c r="H1112" s="12"/>
      <c r="I1112" s="12"/>
      <c r="J1112" s="12"/>
      <c r="K1112" s="12"/>
      <c r="L1112" s="12"/>
      <c r="M1112" s="49"/>
      <c r="N1112" s="49"/>
      <c r="O1112" s="12"/>
      <c r="P1112" s="12"/>
      <c r="Q1112" s="12"/>
      <c r="R1112" s="12"/>
      <c r="S1112" s="12"/>
    </row>
    <row r="1113" spans="1:19" s="1" customFormat="1" x14ac:dyDescent="0.4">
      <c r="A1113" s="12"/>
      <c r="B1113" s="12"/>
      <c r="C1113" s="42"/>
      <c r="D1113" s="12"/>
      <c r="E1113" s="12"/>
      <c r="F1113" s="12"/>
      <c r="G1113" s="12"/>
      <c r="H1113" s="12"/>
      <c r="I1113" s="12"/>
      <c r="J1113" s="12"/>
      <c r="K1113" s="12"/>
      <c r="L1113" s="12"/>
      <c r="M1113" s="49"/>
      <c r="N1113" s="49"/>
      <c r="O1113" s="12"/>
      <c r="P1113" s="12"/>
      <c r="Q1113" s="12"/>
      <c r="R1113" s="12"/>
      <c r="S1113" s="12"/>
    </row>
    <row r="1114" spans="1:19" s="1" customFormat="1" x14ac:dyDescent="0.4">
      <c r="A1114" s="12"/>
      <c r="B1114" s="12"/>
      <c r="C1114" s="42"/>
      <c r="D1114" s="12"/>
      <c r="E1114" s="12"/>
      <c r="F1114" s="12"/>
      <c r="G1114" s="12"/>
      <c r="H1114" s="12"/>
      <c r="I1114" s="12"/>
      <c r="J1114" s="12"/>
      <c r="K1114" s="12"/>
      <c r="L1114" s="12"/>
      <c r="M1114" s="49"/>
      <c r="N1114" s="49"/>
      <c r="O1114" s="12"/>
      <c r="P1114" s="12"/>
      <c r="Q1114" s="12"/>
      <c r="R1114" s="12"/>
      <c r="S1114" s="12"/>
    </row>
    <row r="1115" spans="1:19" s="1" customFormat="1" x14ac:dyDescent="0.4">
      <c r="A1115" s="12"/>
      <c r="B1115" s="12"/>
      <c r="C1115" s="42"/>
      <c r="D1115" s="12"/>
      <c r="E1115" s="12"/>
      <c r="F1115" s="12"/>
      <c r="G1115" s="12"/>
      <c r="H1115" s="12"/>
      <c r="I1115" s="12"/>
      <c r="J1115" s="12"/>
      <c r="K1115" s="12"/>
      <c r="L1115" s="12"/>
      <c r="M1115" s="49"/>
      <c r="N1115" s="49"/>
      <c r="O1115" s="12"/>
      <c r="P1115" s="12"/>
      <c r="Q1115" s="12"/>
      <c r="R1115" s="12"/>
      <c r="S1115" s="12"/>
    </row>
    <row r="1116" spans="1:19" s="1" customFormat="1" x14ac:dyDescent="0.4">
      <c r="A1116" s="12"/>
      <c r="B1116" s="12"/>
      <c r="C1116" s="42"/>
      <c r="D1116" s="12"/>
      <c r="E1116" s="12"/>
      <c r="F1116" s="12"/>
      <c r="G1116" s="12"/>
      <c r="H1116" s="12"/>
      <c r="I1116" s="12"/>
      <c r="J1116" s="12"/>
      <c r="K1116" s="12"/>
      <c r="L1116" s="12"/>
      <c r="M1116" s="49"/>
      <c r="N1116" s="49"/>
      <c r="O1116" s="12"/>
      <c r="P1116" s="12"/>
      <c r="Q1116" s="12"/>
      <c r="R1116" s="12"/>
      <c r="S1116" s="12"/>
    </row>
    <row r="1117" spans="1:19" s="1" customFormat="1" x14ac:dyDescent="0.4">
      <c r="A1117" s="12"/>
      <c r="B1117" s="12"/>
      <c r="C1117" s="42"/>
      <c r="D1117" s="12"/>
      <c r="E1117" s="12"/>
      <c r="F1117" s="12"/>
      <c r="G1117" s="12"/>
      <c r="H1117" s="12"/>
      <c r="I1117" s="12"/>
      <c r="J1117" s="12"/>
      <c r="K1117" s="12"/>
      <c r="L1117" s="12"/>
      <c r="M1117" s="49"/>
      <c r="N1117" s="49"/>
      <c r="O1117" s="12"/>
      <c r="P1117" s="12"/>
      <c r="Q1117" s="12"/>
      <c r="R1117" s="12"/>
      <c r="S1117" s="12"/>
    </row>
    <row r="1118" spans="1:19" s="1" customFormat="1" x14ac:dyDescent="0.4">
      <c r="A1118" s="12"/>
      <c r="B1118" s="12"/>
      <c r="C1118" s="42"/>
      <c r="D1118" s="12"/>
      <c r="E1118" s="12"/>
      <c r="F1118" s="12"/>
      <c r="G1118" s="12"/>
      <c r="H1118" s="12"/>
      <c r="I1118" s="12"/>
      <c r="J1118" s="12"/>
      <c r="K1118" s="12"/>
      <c r="L1118" s="12"/>
      <c r="M1118" s="49"/>
      <c r="N1118" s="49"/>
      <c r="O1118" s="12"/>
      <c r="P1118" s="12"/>
      <c r="Q1118" s="12"/>
      <c r="R1118" s="12"/>
      <c r="S1118" s="12"/>
    </row>
    <row r="1119" spans="1:19" s="1" customFormat="1" x14ac:dyDescent="0.4">
      <c r="A1119" s="12"/>
      <c r="B1119" s="12"/>
      <c r="C1119" s="42"/>
      <c r="D1119" s="12"/>
      <c r="E1119" s="12"/>
      <c r="F1119" s="12"/>
      <c r="G1119" s="12"/>
      <c r="H1119" s="12"/>
      <c r="I1119" s="12"/>
      <c r="J1119" s="12"/>
      <c r="K1119" s="12"/>
      <c r="L1119" s="12"/>
      <c r="M1119" s="49"/>
      <c r="N1119" s="49"/>
      <c r="O1119" s="12"/>
      <c r="P1119" s="12"/>
      <c r="Q1119" s="12"/>
      <c r="R1119" s="12"/>
      <c r="S1119" s="12"/>
    </row>
    <row r="1120" spans="1:19" s="1" customFormat="1" x14ac:dyDescent="0.4">
      <c r="A1120" s="12"/>
      <c r="B1120" s="12"/>
      <c r="C1120" s="42"/>
      <c r="D1120" s="12"/>
      <c r="E1120" s="12"/>
      <c r="F1120" s="12"/>
      <c r="G1120" s="12"/>
      <c r="H1120" s="12"/>
      <c r="I1120" s="12"/>
      <c r="J1120" s="12"/>
      <c r="K1120" s="12"/>
      <c r="L1120" s="12"/>
      <c r="M1120" s="49"/>
      <c r="N1120" s="49"/>
      <c r="O1120" s="12"/>
      <c r="P1120" s="12"/>
      <c r="Q1120" s="12"/>
      <c r="R1120" s="12"/>
      <c r="S1120" s="12"/>
    </row>
    <row r="1121" spans="1:19" s="1" customFormat="1" x14ac:dyDescent="0.4">
      <c r="A1121" s="12"/>
      <c r="B1121" s="12"/>
      <c r="C1121" s="42"/>
      <c r="D1121" s="12"/>
      <c r="E1121" s="12"/>
      <c r="F1121" s="12"/>
      <c r="G1121" s="12"/>
      <c r="H1121" s="12"/>
      <c r="I1121" s="12"/>
      <c r="J1121" s="12"/>
      <c r="K1121" s="12"/>
      <c r="L1121" s="12"/>
      <c r="M1121" s="49"/>
      <c r="N1121" s="49"/>
      <c r="O1121" s="12"/>
      <c r="P1121" s="12"/>
      <c r="Q1121" s="12"/>
      <c r="R1121" s="12"/>
      <c r="S1121" s="12"/>
    </row>
    <row r="1122" spans="1:19" s="1" customFormat="1" x14ac:dyDescent="0.4">
      <c r="A1122" s="12"/>
      <c r="B1122" s="12"/>
      <c r="C1122" s="42"/>
      <c r="D1122" s="12"/>
      <c r="E1122" s="12"/>
      <c r="F1122" s="12"/>
      <c r="G1122" s="12"/>
      <c r="H1122" s="12"/>
      <c r="I1122" s="12"/>
      <c r="J1122" s="12"/>
      <c r="K1122" s="12"/>
      <c r="L1122" s="12"/>
      <c r="M1122" s="49"/>
      <c r="N1122" s="49"/>
      <c r="O1122" s="12"/>
      <c r="P1122" s="12"/>
      <c r="Q1122" s="12"/>
      <c r="R1122" s="12"/>
      <c r="S1122" s="12"/>
    </row>
    <row r="1123" spans="1:19" s="1" customFormat="1" x14ac:dyDescent="0.4">
      <c r="A1123" s="12"/>
      <c r="B1123" s="12"/>
      <c r="C1123" s="42"/>
      <c r="D1123" s="12"/>
      <c r="E1123" s="12"/>
      <c r="F1123" s="12"/>
      <c r="G1123" s="12"/>
      <c r="H1123" s="12"/>
      <c r="I1123" s="12"/>
      <c r="J1123" s="12"/>
      <c r="K1123" s="12"/>
      <c r="L1123" s="12"/>
      <c r="M1123" s="49"/>
      <c r="N1123" s="49"/>
      <c r="O1123" s="12"/>
      <c r="P1123" s="12"/>
      <c r="Q1123" s="12"/>
      <c r="R1123" s="12"/>
      <c r="S1123" s="12"/>
    </row>
    <row r="1124" spans="1:19" s="1" customFormat="1" x14ac:dyDescent="0.4">
      <c r="A1124" s="12"/>
      <c r="B1124" s="12"/>
      <c r="C1124" s="42"/>
      <c r="D1124" s="12"/>
      <c r="E1124" s="12"/>
      <c r="F1124" s="12"/>
      <c r="G1124" s="12"/>
      <c r="H1124" s="12"/>
      <c r="I1124" s="12"/>
      <c r="J1124" s="12"/>
      <c r="K1124" s="12"/>
      <c r="L1124" s="12"/>
      <c r="M1124" s="49"/>
      <c r="N1124" s="49"/>
      <c r="O1124" s="12"/>
      <c r="P1124" s="12"/>
      <c r="Q1124" s="12"/>
      <c r="R1124" s="12"/>
      <c r="S1124" s="12"/>
    </row>
    <row r="1125" spans="1:19" s="1" customFormat="1" x14ac:dyDescent="0.4">
      <c r="A1125" s="12"/>
      <c r="B1125" s="12"/>
      <c r="C1125" s="42"/>
      <c r="D1125" s="12"/>
      <c r="E1125" s="12"/>
      <c r="F1125" s="12"/>
      <c r="G1125" s="12"/>
      <c r="H1125" s="12"/>
      <c r="I1125" s="12"/>
      <c r="J1125" s="12"/>
      <c r="K1125" s="12"/>
      <c r="L1125" s="12"/>
      <c r="M1125" s="49"/>
      <c r="N1125" s="49"/>
      <c r="O1125" s="12"/>
      <c r="P1125" s="12"/>
      <c r="Q1125" s="12"/>
      <c r="R1125" s="12"/>
      <c r="S1125" s="12"/>
    </row>
    <row r="1126" spans="1:19" s="1" customFormat="1" x14ac:dyDescent="0.4">
      <c r="A1126" s="12"/>
      <c r="B1126" s="12"/>
      <c r="C1126" s="42"/>
      <c r="D1126" s="12"/>
      <c r="E1126" s="12"/>
      <c r="F1126" s="12"/>
      <c r="G1126" s="12"/>
      <c r="H1126" s="12"/>
      <c r="I1126" s="12"/>
      <c r="J1126" s="12"/>
      <c r="K1126" s="12"/>
      <c r="L1126" s="12"/>
      <c r="M1126" s="49"/>
      <c r="N1126" s="49"/>
      <c r="O1126" s="12"/>
      <c r="P1126" s="12"/>
      <c r="Q1126" s="12"/>
      <c r="R1126" s="12"/>
      <c r="S1126" s="12"/>
    </row>
    <row r="1127" spans="1:19" s="1" customFormat="1" x14ac:dyDescent="0.4">
      <c r="A1127" s="12"/>
      <c r="B1127" s="12"/>
      <c r="C1127" s="42"/>
      <c r="D1127" s="12"/>
      <c r="E1127" s="12"/>
      <c r="F1127" s="12"/>
      <c r="G1127" s="12"/>
      <c r="H1127" s="12"/>
      <c r="I1127" s="12"/>
      <c r="J1127" s="12"/>
      <c r="K1127" s="12"/>
      <c r="L1127" s="12"/>
      <c r="M1127" s="49"/>
      <c r="N1127" s="49"/>
      <c r="O1127" s="12"/>
      <c r="P1127" s="12"/>
      <c r="Q1127" s="12"/>
      <c r="R1127" s="12"/>
      <c r="S1127" s="12"/>
    </row>
    <row r="1128" spans="1:19" s="1" customFormat="1" x14ac:dyDescent="0.4">
      <c r="A1128" s="12"/>
      <c r="B1128" s="12"/>
      <c r="C1128" s="42"/>
      <c r="D1128" s="12"/>
      <c r="E1128" s="12"/>
      <c r="F1128" s="12"/>
      <c r="G1128" s="12"/>
      <c r="H1128" s="12"/>
      <c r="I1128" s="12"/>
      <c r="J1128" s="12"/>
      <c r="K1128" s="12"/>
      <c r="L1128" s="12"/>
      <c r="M1128" s="49"/>
      <c r="N1128" s="49"/>
      <c r="O1128" s="12"/>
      <c r="P1128" s="12"/>
      <c r="Q1128" s="12"/>
      <c r="R1128" s="12"/>
      <c r="S1128" s="12"/>
    </row>
    <row r="1129" spans="1:19" s="1" customFormat="1" x14ac:dyDescent="0.4">
      <c r="A1129" s="12"/>
      <c r="B1129" s="12"/>
      <c r="C1129" s="42"/>
      <c r="D1129" s="12"/>
      <c r="E1129" s="12"/>
      <c r="F1129" s="12"/>
      <c r="G1129" s="12"/>
      <c r="H1129" s="12"/>
      <c r="I1129" s="12"/>
      <c r="J1129" s="12"/>
      <c r="K1129" s="12"/>
      <c r="L1129" s="12"/>
      <c r="M1129" s="49"/>
      <c r="N1129" s="49"/>
      <c r="O1129" s="12"/>
      <c r="P1129" s="12"/>
      <c r="Q1129" s="12"/>
      <c r="R1129" s="12"/>
      <c r="S1129" s="12"/>
    </row>
    <row r="1130" spans="1:19" s="1" customFormat="1" x14ac:dyDescent="0.4">
      <c r="A1130" s="12"/>
      <c r="B1130" s="12"/>
      <c r="C1130" s="42"/>
      <c r="D1130" s="12"/>
      <c r="E1130" s="12"/>
      <c r="F1130" s="12"/>
      <c r="G1130" s="12"/>
      <c r="H1130" s="12"/>
      <c r="I1130" s="12"/>
      <c r="J1130" s="12"/>
      <c r="K1130" s="12"/>
      <c r="L1130" s="12"/>
      <c r="M1130" s="49"/>
      <c r="N1130" s="49"/>
      <c r="O1130" s="12"/>
      <c r="P1130" s="12"/>
      <c r="Q1130" s="12"/>
      <c r="R1130" s="12"/>
      <c r="S1130" s="12"/>
    </row>
    <row r="1131" spans="1:19" s="1" customFormat="1" x14ac:dyDescent="0.4">
      <c r="A1131" s="12"/>
      <c r="B1131" s="12"/>
      <c r="C1131" s="42"/>
      <c r="D1131" s="12"/>
      <c r="E1131" s="12"/>
      <c r="F1131" s="12"/>
      <c r="G1131" s="12"/>
      <c r="H1131" s="12"/>
      <c r="I1131" s="12"/>
      <c r="J1131" s="12"/>
      <c r="K1131" s="12"/>
      <c r="L1131" s="12"/>
      <c r="M1131" s="49"/>
      <c r="N1131" s="49"/>
      <c r="O1131" s="12"/>
      <c r="P1131" s="12"/>
      <c r="Q1131" s="12"/>
      <c r="R1131" s="12"/>
      <c r="S1131" s="12"/>
    </row>
    <row r="1132" spans="1:19" s="1" customFormat="1" x14ac:dyDescent="0.4">
      <c r="A1132" s="12"/>
      <c r="B1132" s="12"/>
      <c r="C1132" s="42"/>
      <c r="D1132" s="12"/>
      <c r="E1132" s="12"/>
      <c r="F1132" s="12"/>
      <c r="G1132" s="12"/>
      <c r="H1132" s="12"/>
      <c r="I1132" s="12"/>
      <c r="J1132" s="12"/>
      <c r="K1132" s="12"/>
      <c r="L1132" s="12"/>
      <c r="M1132" s="49"/>
      <c r="N1132" s="49"/>
      <c r="O1132" s="12"/>
      <c r="P1132" s="12"/>
      <c r="Q1132" s="12"/>
      <c r="R1132" s="12"/>
      <c r="S1132" s="12"/>
    </row>
    <row r="1133" spans="1:19" s="1" customFormat="1" x14ac:dyDescent="0.4">
      <c r="A1133" s="12"/>
      <c r="B1133" s="12"/>
      <c r="C1133" s="42"/>
      <c r="D1133" s="12"/>
      <c r="E1133" s="12"/>
      <c r="F1133" s="12"/>
      <c r="G1133" s="12"/>
      <c r="H1133" s="12"/>
      <c r="I1133" s="12"/>
      <c r="J1133" s="12"/>
      <c r="K1133" s="12"/>
      <c r="L1133" s="12"/>
      <c r="M1133" s="49"/>
      <c r="N1133" s="49"/>
      <c r="O1133" s="12"/>
      <c r="P1133" s="12"/>
      <c r="Q1133" s="12"/>
      <c r="R1133" s="12"/>
      <c r="S1133" s="12"/>
    </row>
    <row r="1134" spans="1:19" s="1" customFormat="1" x14ac:dyDescent="0.4">
      <c r="A1134" s="12"/>
      <c r="B1134" s="12"/>
      <c r="C1134" s="42"/>
      <c r="D1134" s="12"/>
      <c r="E1134" s="12"/>
      <c r="F1134" s="12"/>
      <c r="G1134" s="12"/>
      <c r="H1134" s="12"/>
      <c r="I1134" s="12"/>
      <c r="J1134" s="12"/>
      <c r="K1134" s="12"/>
      <c r="L1134" s="12"/>
      <c r="M1134" s="49"/>
      <c r="N1134" s="49"/>
      <c r="O1134" s="12"/>
      <c r="P1134" s="12"/>
      <c r="Q1134" s="12"/>
      <c r="R1134" s="12"/>
      <c r="S1134" s="12"/>
    </row>
    <row r="1135" spans="1:19" s="1" customFormat="1" x14ac:dyDescent="0.4">
      <c r="A1135" s="12"/>
      <c r="B1135" s="12"/>
      <c r="C1135" s="42"/>
      <c r="D1135" s="12"/>
      <c r="E1135" s="12"/>
      <c r="F1135" s="12"/>
      <c r="G1135" s="12"/>
      <c r="H1135" s="12"/>
      <c r="I1135" s="12"/>
      <c r="J1135" s="12"/>
      <c r="K1135" s="12"/>
      <c r="L1135" s="12"/>
      <c r="M1135" s="49"/>
      <c r="N1135" s="49"/>
      <c r="O1135" s="12"/>
      <c r="P1135" s="12"/>
      <c r="Q1135" s="12"/>
      <c r="R1135" s="12"/>
      <c r="S1135" s="12"/>
    </row>
    <row r="1136" spans="1:19" s="1" customFormat="1" x14ac:dyDescent="0.4">
      <c r="A1136" s="12"/>
      <c r="B1136" s="12"/>
      <c r="C1136" s="42"/>
      <c r="D1136" s="12"/>
      <c r="E1136" s="12"/>
      <c r="F1136" s="12"/>
      <c r="G1136" s="12"/>
      <c r="H1136" s="12"/>
      <c r="I1136" s="12"/>
      <c r="J1136" s="12"/>
      <c r="K1136" s="12"/>
      <c r="L1136" s="12"/>
      <c r="M1136" s="49"/>
      <c r="N1136" s="49"/>
      <c r="O1136" s="12"/>
      <c r="P1136" s="12"/>
      <c r="Q1136" s="12"/>
      <c r="R1136" s="12"/>
      <c r="S1136" s="12"/>
    </row>
    <row r="1137" spans="1:19" s="1" customFormat="1" x14ac:dyDescent="0.4">
      <c r="A1137" s="12"/>
      <c r="B1137" s="12"/>
      <c r="C1137" s="42"/>
      <c r="D1137" s="12"/>
      <c r="E1137" s="12"/>
      <c r="F1137" s="12"/>
      <c r="G1137" s="12"/>
      <c r="H1137" s="12"/>
      <c r="I1137" s="12"/>
      <c r="J1137" s="12"/>
      <c r="K1137" s="12"/>
      <c r="L1137" s="12"/>
      <c r="M1137" s="49"/>
      <c r="N1137" s="49"/>
      <c r="O1137" s="12"/>
      <c r="P1137" s="12"/>
      <c r="Q1137" s="12"/>
      <c r="R1137" s="12"/>
      <c r="S1137" s="12"/>
    </row>
    <row r="1138" spans="1:19" s="1" customFormat="1" x14ac:dyDescent="0.4">
      <c r="A1138" s="12"/>
      <c r="B1138" s="12"/>
      <c r="C1138" s="42"/>
      <c r="D1138" s="12"/>
      <c r="E1138" s="12"/>
      <c r="F1138" s="12"/>
      <c r="G1138" s="12"/>
      <c r="H1138" s="12"/>
      <c r="I1138" s="12"/>
      <c r="J1138" s="12"/>
      <c r="K1138" s="12"/>
      <c r="L1138" s="12"/>
      <c r="M1138" s="49"/>
      <c r="N1138" s="49"/>
      <c r="O1138" s="12"/>
      <c r="P1138" s="12"/>
      <c r="Q1138" s="12"/>
      <c r="R1138" s="12"/>
      <c r="S1138" s="12"/>
    </row>
    <row r="1139" spans="1:19" s="1" customFormat="1" x14ac:dyDescent="0.4">
      <c r="A1139" s="12"/>
      <c r="B1139" s="12"/>
      <c r="C1139" s="42"/>
      <c r="D1139" s="12"/>
      <c r="E1139" s="12"/>
      <c r="F1139" s="12"/>
      <c r="G1139" s="12"/>
      <c r="H1139" s="12"/>
      <c r="I1139" s="12"/>
      <c r="J1139" s="12"/>
      <c r="K1139" s="12"/>
      <c r="L1139" s="12"/>
      <c r="M1139" s="49"/>
      <c r="N1139" s="49"/>
      <c r="O1139" s="12"/>
      <c r="P1139" s="12"/>
      <c r="Q1139" s="12"/>
      <c r="R1139" s="12"/>
      <c r="S1139" s="12"/>
    </row>
    <row r="1140" spans="1:19" s="1" customFormat="1" x14ac:dyDescent="0.4">
      <c r="A1140" s="12"/>
      <c r="B1140" s="12"/>
      <c r="C1140" s="42"/>
      <c r="D1140" s="12"/>
      <c r="E1140" s="12"/>
      <c r="F1140" s="12"/>
      <c r="G1140" s="12"/>
      <c r="H1140" s="12"/>
      <c r="I1140" s="12"/>
      <c r="J1140" s="12"/>
      <c r="K1140" s="12"/>
      <c r="L1140" s="12"/>
      <c r="M1140" s="49"/>
      <c r="N1140" s="49"/>
      <c r="O1140" s="12"/>
      <c r="P1140" s="12"/>
      <c r="Q1140" s="12"/>
      <c r="R1140" s="12"/>
      <c r="S1140" s="12"/>
    </row>
    <row r="1141" spans="1:19" s="1" customFormat="1" x14ac:dyDescent="0.4">
      <c r="A1141" s="12"/>
      <c r="B1141" s="12"/>
      <c r="C1141" s="42"/>
      <c r="D1141" s="12"/>
      <c r="E1141" s="12"/>
      <c r="F1141" s="12"/>
      <c r="G1141" s="12"/>
      <c r="H1141" s="12"/>
      <c r="I1141" s="12"/>
      <c r="J1141" s="12"/>
      <c r="K1141" s="12"/>
      <c r="L1141" s="12"/>
      <c r="M1141" s="49"/>
      <c r="N1141" s="49"/>
      <c r="O1141" s="12"/>
      <c r="P1141" s="12"/>
      <c r="Q1141" s="12"/>
      <c r="R1141" s="12"/>
      <c r="S1141" s="12"/>
    </row>
    <row r="1142" spans="1:19" s="1" customFormat="1" x14ac:dyDescent="0.4">
      <c r="A1142" s="12"/>
      <c r="B1142" s="12"/>
      <c r="C1142" s="42"/>
      <c r="D1142" s="12"/>
      <c r="E1142" s="12"/>
      <c r="F1142" s="12"/>
      <c r="G1142" s="12"/>
      <c r="H1142" s="12"/>
      <c r="I1142" s="12"/>
      <c r="J1142" s="12"/>
      <c r="K1142" s="12"/>
      <c r="L1142" s="12"/>
      <c r="M1142" s="49"/>
      <c r="N1142" s="49"/>
      <c r="O1142" s="12"/>
      <c r="P1142" s="12"/>
      <c r="Q1142" s="12"/>
      <c r="R1142" s="12"/>
      <c r="S1142" s="12"/>
    </row>
    <row r="1143" spans="1:19" s="1" customFormat="1" x14ac:dyDescent="0.4">
      <c r="A1143" s="12"/>
      <c r="B1143" s="12"/>
      <c r="C1143" s="42"/>
      <c r="D1143" s="12"/>
      <c r="E1143" s="12"/>
      <c r="F1143" s="12"/>
      <c r="G1143" s="12"/>
      <c r="H1143" s="12"/>
      <c r="I1143" s="12"/>
      <c r="J1143" s="12"/>
      <c r="K1143" s="12"/>
      <c r="L1143" s="12"/>
      <c r="M1143" s="49"/>
      <c r="N1143" s="49"/>
      <c r="O1143" s="12"/>
      <c r="P1143" s="12"/>
      <c r="Q1143" s="12"/>
      <c r="R1143" s="12"/>
      <c r="S1143" s="12"/>
    </row>
    <row r="1144" spans="1:19" s="1" customFormat="1" x14ac:dyDescent="0.4">
      <c r="A1144" s="12"/>
      <c r="B1144" s="12"/>
      <c r="C1144" s="42"/>
      <c r="D1144" s="12"/>
      <c r="E1144" s="12"/>
      <c r="F1144" s="12"/>
      <c r="G1144" s="12"/>
      <c r="H1144" s="12"/>
      <c r="I1144" s="12"/>
      <c r="J1144" s="12"/>
      <c r="K1144" s="12"/>
      <c r="L1144" s="12"/>
      <c r="M1144" s="49"/>
      <c r="N1144" s="49"/>
      <c r="O1144" s="12"/>
      <c r="P1144" s="12"/>
      <c r="Q1144" s="12"/>
      <c r="R1144" s="12"/>
      <c r="S1144" s="12"/>
    </row>
    <row r="1145" spans="1:19" s="1" customFormat="1" x14ac:dyDescent="0.4">
      <c r="A1145" s="12"/>
      <c r="B1145" s="12"/>
      <c r="C1145" s="42"/>
      <c r="D1145" s="12"/>
      <c r="E1145" s="12"/>
      <c r="F1145" s="12"/>
      <c r="G1145" s="12"/>
      <c r="H1145" s="12"/>
      <c r="I1145" s="12"/>
      <c r="J1145" s="12"/>
      <c r="K1145" s="12"/>
      <c r="L1145" s="12"/>
      <c r="M1145" s="49"/>
      <c r="N1145" s="49"/>
      <c r="O1145" s="12"/>
      <c r="P1145" s="12"/>
      <c r="Q1145" s="12"/>
      <c r="R1145" s="12"/>
      <c r="S1145" s="12"/>
    </row>
    <row r="1146" spans="1:19" s="1" customFormat="1" x14ac:dyDescent="0.4">
      <c r="A1146" s="12"/>
      <c r="B1146" s="12"/>
      <c r="C1146" s="42"/>
      <c r="D1146" s="12"/>
      <c r="E1146" s="12"/>
      <c r="F1146" s="12"/>
      <c r="G1146" s="12"/>
      <c r="H1146" s="12"/>
      <c r="I1146" s="12"/>
      <c r="J1146" s="12"/>
      <c r="K1146" s="12"/>
      <c r="L1146" s="12"/>
      <c r="M1146" s="49"/>
      <c r="N1146" s="49"/>
      <c r="O1146" s="12"/>
      <c r="P1146" s="12"/>
      <c r="Q1146" s="12"/>
      <c r="R1146" s="12"/>
      <c r="S1146" s="12"/>
    </row>
    <row r="1147" spans="1:19" s="1" customFormat="1" x14ac:dyDescent="0.4">
      <c r="A1147" s="12"/>
      <c r="B1147" s="12"/>
      <c r="C1147" s="42"/>
      <c r="D1147" s="12"/>
      <c r="E1147" s="12"/>
      <c r="F1147" s="12"/>
      <c r="G1147" s="12"/>
      <c r="H1147" s="12"/>
      <c r="I1147" s="12"/>
      <c r="J1147" s="12"/>
      <c r="K1147" s="12"/>
      <c r="L1147" s="12"/>
      <c r="M1147" s="49"/>
      <c r="N1147" s="49"/>
      <c r="O1147" s="12"/>
      <c r="P1147" s="12"/>
      <c r="Q1147" s="12"/>
      <c r="R1147" s="12"/>
      <c r="S1147" s="12"/>
    </row>
    <row r="1148" spans="1:19" s="1" customFormat="1" x14ac:dyDescent="0.4">
      <c r="A1148" s="12"/>
      <c r="B1148" s="12"/>
      <c r="C1148" s="42"/>
      <c r="D1148" s="12"/>
      <c r="E1148" s="12"/>
      <c r="F1148" s="12"/>
      <c r="G1148" s="12"/>
      <c r="H1148" s="12"/>
      <c r="I1148" s="12"/>
      <c r="J1148" s="12"/>
      <c r="K1148" s="12"/>
      <c r="L1148" s="12"/>
      <c r="M1148" s="49"/>
      <c r="N1148" s="49"/>
      <c r="O1148" s="12"/>
      <c r="P1148" s="12"/>
      <c r="Q1148" s="12"/>
      <c r="R1148" s="12"/>
      <c r="S1148" s="12"/>
    </row>
    <row r="1149" spans="1:19" s="1" customFormat="1" x14ac:dyDescent="0.4">
      <c r="A1149" s="12"/>
      <c r="B1149" s="12"/>
      <c r="C1149" s="42"/>
      <c r="D1149" s="12"/>
      <c r="E1149" s="12"/>
      <c r="F1149" s="12"/>
      <c r="G1149" s="12"/>
      <c r="H1149" s="12"/>
      <c r="I1149" s="12"/>
      <c r="J1149" s="12"/>
      <c r="K1149" s="12"/>
      <c r="L1149" s="12"/>
      <c r="M1149" s="49"/>
      <c r="N1149" s="49"/>
      <c r="O1149" s="12"/>
      <c r="P1149" s="12"/>
      <c r="Q1149" s="12"/>
      <c r="R1149" s="12"/>
      <c r="S1149" s="12"/>
    </row>
    <row r="1150" spans="1:19" s="1" customFormat="1" x14ac:dyDescent="0.4">
      <c r="A1150" s="12"/>
      <c r="B1150" s="12"/>
      <c r="C1150" s="42"/>
      <c r="D1150" s="12"/>
      <c r="E1150" s="12"/>
      <c r="F1150" s="12"/>
      <c r="G1150" s="12"/>
      <c r="H1150" s="12"/>
      <c r="I1150" s="12"/>
      <c r="J1150" s="12"/>
      <c r="K1150" s="12"/>
      <c r="L1150" s="12"/>
      <c r="M1150" s="49"/>
      <c r="N1150" s="49"/>
      <c r="O1150" s="12"/>
      <c r="P1150" s="12"/>
      <c r="Q1150" s="12"/>
      <c r="R1150" s="12"/>
      <c r="S1150" s="12"/>
    </row>
    <row r="1151" spans="1:19" s="1" customFormat="1" x14ac:dyDescent="0.4">
      <c r="A1151" s="12"/>
      <c r="B1151" s="12"/>
      <c r="C1151" s="42"/>
      <c r="D1151" s="12"/>
      <c r="E1151" s="12"/>
      <c r="F1151" s="12"/>
      <c r="G1151" s="12"/>
      <c r="H1151" s="12"/>
      <c r="I1151" s="12"/>
      <c r="J1151" s="12"/>
      <c r="K1151" s="12"/>
      <c r="L1151" s="12"/>
      <c r="M1151" s="49"/>
      <c r="N1151" s="49"/>
      <c r="O1151" s="12"/>
      <c r="P1151" s="12"/>
      <c r="Q1151" s="12"/>
      <c r="R1151" s="12"/>
      <c r="S1151" s="12"/>
    </row>
    <row r="1152" spans="1:19" s="1" customFormat="1" x14ac:dyDescent="0.4">
      <c r="A1152" s="12"/>
      <c r="B1152" s="12"/>
      <c r="C1152" s="42"/>
      <c r="D1152" s="12"/>
      <c r="E1152" s="12"/>
      <c r="F1152" s="12"/>
      <c r="G1152" s="12"/>
      <c r="H1152" s="12"/>
      <c r="I1152" s="12"/>
      <c r="J1152" s="12"/>
      <c r="K1152" s="12"/>
      <c r="L1152" s="12"/>
      <c r="M1152" s="49"/>
      <c r="N1152" s="49"/>
      <c r="O1152" s="12"/>
      <c r="P1152" s="12"/>
      <c r="Q1152" s="12"/>
      <c r="R1152" s="12"/>
      <c r="S1152" s="12"/>
    </row>
    <row r="1153" spans="1:19" s="1" customFormat="1" x14ac:dyDescent="0.4">
      <c r="A1153" s="12"/>
      <c r="B1153" s="12"/>
      <c r="C1153" s="42"/>
      <c r="D1153" s="12"/>
      <c r="E1153" s="12"/>
      <c r="F1153" s="12"/>
      <c r="G1153" s="12"/>
      <c r="H1153" s="12"/>
      <c r="I1153" s="12"/>
      <c r="J1153" s="12"/>
      <c r="K1153" s="12"/>
      <c r="L1153" s="12"/>
      <c r="M1153" s="49"/>
      <c r="N1153" s="49"/>
      <c r="O1153" s="12"/>
      <c r="P1153" s="12"/>
      <c r="Q1153" s="12"/>
      <c r="R1153" s="12"/>
      <c r="S1153" s="12"/>
    </row>
    <row r="1154" spans="1:19" s="1" customFormat="1" x14ac:dyDescent="0.4">
      <c r="A1154" s="12"/>
      <c r="B1154" s="12"/>
      <c r="C1154" s="42"/>
      <c r="D1154" s="12"/>
      <c r="E1154" s="12"/>
      <c r="F1154" s="12"/>
      <c r="G1154" s="12"/>
      <c r="H1154" s="12"/>
      <c r="I1154" s="12"/>
      <c r="J1154" s="12"/>
      <c r="K1154" s="12"/>
      <c r="L1154" s="12"/>
      <c r="M1154" s="49"/>
      <c r="N1154" s="49"/>
      <c r="O1154" s="12"/>
      <c r="P1154" s="12"/>
      <c r="Q1154" s="12"/>
      <c r="R1154" s="12"/>
      <c r="S1154" s="12"/>
    </row>
    <row r="1155" spans="1:19" s="1" customFormat="1" x14ac:dyDescent="0.4">
      <c r="A1155" s="12"/>
      <c r="B1155" s="12"/>
      <c r="C1155" s="42"/>
      <c r="D1155" s="12"/>
      <c r="E1155" s="12"/>
      <c r="F1155" s="12"/>
      <c r="G1155" s="12"/>
      <c r="H1155" s="12"/>
      <c r="I1155" s="12"/>
      <c r="J1155" s="12"/>
      <c r="K1155" s="12"/>
      <c r="L1155" s="12"/>
      <c r="M1155" s="49"/>
      <c r="N1155" s="49"/>
      <c r="O1155" s="12"/>
      <c r="P1155" s="12"/>
      <c r="Q1155" s="12"/>
      <c r="R1155" s="12"/>
      <c r="S1155" s="12"/>
    </row>
    <row r="1156" spans="1:19" s="1" customFormat="1" x14ac:dyDescent="0.4">
      <c r="A1156" s="12"/>
      <c r="B1156" s="12"/>
      <c r="C1156" s="42"/>
      <c r="D1156" s="12"/>
      <c r="E1156" s="12"/>
      <c r="F1156" s="12"/>
      <c r="G1156" s="12"/>
      <c r="H1156" s="12"/>
      <c r="I1156" s="12"/>
      <c r="J1156" s="12"/>
      <c r="K1156" s="12"/>
      <c r="L1156" s="12"/>
      <c r="M1156" s="49"/>
      <c r="N1156" s="49"/>
      <c r="O1156" s="12"/>
      <c r="P1156" s="12"/>
      <c r="Q1156" s="12"/>
      <c r="R1156" s="12"/>
      <c r="S1156" s="12"/>
    </row>
    <row r="1157" spans="1:19" s="1" customFormat="1" x14ac:dyDescent="0.4">
      <c r="A1157" s="12"/>
      <c r="B1157" s="12"/>
      <c r="C1157" s="42"/>
      <c r="D1157" s="12"/>
      <c r="E1157" s="12"/>
      <c r="F1157" s="12"/>
      <c r="G1157" s="12"/>
      <c r="H1157" s="12"/>
      <c r="I1157" s="12"/>
      <c r="J1157" s="12"/>
      <c r="K1157" s="12"/>
      <c r="L1157" s="12"/>
      <c r="M1157" s="49"/>
      <c r="N1157" s="49"/>
      <c r="O1157" s="12"/>
      <c r="P1157" s="12"/>
      <c r="Q1157" s="12"/>
      <c r="R1157" s="12"/>
      <c r="S1157" s="12"/>
    </row>
    <row r="1158" spans="1:19" s="1" customFormat="1" x14ac:dyDescent="0.4">
      <c r="A1158" s="12"/>
      <c r="B1158" s="12"/>
      <c r="C1158" s="42"/>
      <c r="D1158" s="12"/>
      <c r="E1158" s="12"/>
      <c r="F1158" s="12"/>
      <c r="G1158" s="12"/>
      <c r="H1158" s="12"/>
      <c r="I1158" s="12"/>
      <c r="J1158" s="12"/>
      <c r="K1158" s="12"/>
      <c r="L1158" s="12"/>
      <c r="M1158" s="49"/>
      <c r="N1158" s="49"/>
      <c r="O1158" s="12"/>
      <c r="P1158" s="12"/>
      <c r="Q1158" s="12"/>
      <c r="R1158" s="12"/>
      <c r="S1158" s="12"/>
    </row>
    <row r="1159" spans="1:19" s="1" customFormat="1" x14ac:dyDescent="0.4">
      <c r="A1159" s="12"/>
      <c r="B1159" s="12"/>
      <c r="C1159" s="42"/>
      <c r="D1159" s="12"/>
      <c r="E1159" s="12"/>
      <c r="F1159" s="12"/>
      <c r="G1159" s="12"/>
      <c r="H1159" s="12"/>
      <c r="I1159" s="12"/>
      <c r="J1159" s="12"/>
      <c r="K1159" s="12"/>
      <c r="L1159" s="12"/>
      <c r="M1159" s="49"/>
      <c r="N1159" s="49"/>
      <c r="O1159" s="12"/>
      <c r="P1159" s="12"/>
      <c r="Q1159" s="12"/>
      <c r="R1159" s="12"/>
      <c r="S1159" s="12"/>
    </row>
    <row r="1160" spans="1:19" s="1" customFormat="1" x14ac:dyDescent="0.4">
      <c r="A1160" s="12"/>
      <c r="B1160" s="12"/>
      <c r="C1160" s="42"/>
      <c r="D1160" s="12"/>
      <c r="E1160" s="12"/>
      <c r="F1160" s="12"/>
      <c r="G1160" s="12"/>
      <c r="H1160" s="12"/>
      <c r="I1160" s="12"/>
      <c r="J1160" s="12"/>
      <c r="K1160" s="12"/>
      <c r="L1160" s="12"/>
      <c r="M1160" s="49"/>
      <c r="N1160" s="49"/>
      <c r="O1160" s="12"/>
      <c r="P1160" s="12"/>
      <c r="Q1160" s="12"/>
      <c r="R1160" s="12"/>
      <c r="S1160" s="12"/>
    </row>
    <row r="1161" spans="1:19" s="1" customFormat="1" x14ac:dyDescent="0.4">
      <c r="A1161" s="12"/>
      <c r="B1161" s="12"/>
      <c r="C1161" s="42"/>
      <c r="D1161" s="12"/>
      <c r="E1161" s="12"/>
      <c r="F1161" s="12"/>
      <c r="G1161" s="12"/>
      <c r="H1161" s="12"/>
      <c r="I1161" s="12"/>
      <c r="J1161" s="12"/>
      <c r="K1161" s="12"/>
      <c r="L1161" s="12"/>
      <c r="M1161" s="49"/>
      <c r="N1161" s="49"/>
      <c r="O1161" s="12"/>
      <c r="P1161" s="12"/>
      <c r="Q1161" s="12"/>
      <c r="R1161" s="12"/>
      <c r="S1161" s="12"/>
    </row>
    <row r="1162" spans="1:19" s="1" customFormat="1" x14ac:dyDescent="0.4">
      <c r="A1162" s="12"/>
      <c r="B1162" s="12"/>
      <c r="C1162" s="42"/>
      <c r="D1162" s="12"/>
      <c r="E1162" s="12"/>
      <c r="F1162" s="12"/>
      <c r="G1162" s="12"/>
      <c r="H1162" s="12"/>
      <c r="I1162" s="12"/>
      <c r="J1162" s="12"/>
      <c r="K1162" s="12"/>
      <c r="L1162" s="12"/>
      <c r="M1162" s="49"/>
      <c r="N1162" s="49"/>
      <c r="O1162" s="12"/>
      <c r="P1162" s="12"/>
      <c r="Q1162" s="12"/>
      <c r="R1162" s="12"/>
      <c r="S1162" s="12"/>
    </row>
    <row r="1163" spans="1:19" s="1" customFormat="1" x14ac:dyDescent="0.4">
      <c r="A1163" s="12"/>
      <c r="B1163" s="12"/>
      <c r="C1163" s="42"/>
      <c r="D1163" s="12"/>
      <c r="E1163" s="12"/>
      <c r="F1163" s="12"/>
      <c r="G1163" s="12"/>
      <c r="H1163" s="12"/>
      <c r="I1163" s="12"/>
      <c r="J1163" s="12"/>
      <c r="K1163" s="12"/>
      <c r="L1163" s="12"/>
      <c r="M1163" s="49"/>
      <c r="N1163" s="49"/>
      <c r="O1163" s="12"/>
      <c r="P1163" s="12"/>
      <c r="Q1163" s="12"/>
      <c r="R1163" s="12"/>
      <c r="S1163" s="12"/>
    </row>
    <row r="1164" spans="1:19" s="1" customFormat="1" x14ac:dyDescent="0.4">
      <c r="A1164" s="12"/>
      <c r="B1164" s="12"/>
      <c r="C1164" s="42"/>
      <c r="D1164" s="12"/>
      <c r="E1164" s="12"/>
      <c r="F1164" s="12"/>
      <c r="G1164" s="12"/>
      <c r="H1164" s="12"/>
      <c r="I1164" s="12"/>
      <c r="J1164" s="12"/>
      <c r="K1164" s="12"/>
      <c r="L1164" s="12"/>
      <c r="M1164" s="49"/>
      <c r="N1164" s="49"/>
      <c r="O1164" s="12"/>
      <c r="P1164" s="12"/>
      <c r="Q1164" s="12"/>
      <c r="R1164" s="12"/>
      <c r="S1164" s="12"/>
    </row>
    <row r="1165" spans="1:19" s="1" customFormat="1" x14ac:dyDescent="0.4">
      <c r="A1165" s="12"/>
      <c r="B1165" s="12"/>
      <c r="C1165" s="42"/>
      <c r="D1165" s="12"/>
      <c r="E1165" s="12"/>
      <c r="F1165" s="12"/>
      <c r="G1165" s="12"/>
      <c r="H1165" s="12"/>
      <c r="I1165" s="12"/>
      <c r="J1165" s="12"/>
      <c r="K1165" s="12"/>
      <c r="L1165" s="12"/>
      <c r="M1165" s="49"/>
      <c r="N1165" s="49"/>
      <c r="O1165" s="12"/>
      <c r="P1165" s="12"/>
      <c r="Q1165" s="12"/>
      <c r="R1165" s="12"/>
      <c r="S1165" s="12"/>
    </row>
    <row r="1166" spans="1:19" s="1" customFormat="1" x14ac:dyDescent="0.4">
      <c r="A1166" s="12"/>
      <c r="B1166" s="12"/>
      <c r="C1166" s="42"/>
      <c r="D1166" s="12"/>
      <c r="E1166" s="12"/>
      <c r="F1166" s="12"/>
      <c r="G1166" s="12"/>
      <c r="H1166" s="12"/>
      <c r="I1166" s="12"/>
      <c r="J1166" s="12"/>
      <c r="K1166" s="12"/>
      <c r="L1166" s="12"/>
      <c r="M1166" s="49"/>
      <c r="N1166" s="49"/>
      <c r="O1166" s="12"/>
      <c r="P1166" s="12"/>
      <c r="Q1166" s="12"/>
      <c r="R1166" s="12"/>
      <c r="S1166" s="12"/>
    </row>
    <row r="1167" spans="1:19" s="1" customFormat="1" x14ac:dyDescent="0.4">
      <c r="A1167" s="12"/>
      <c r="B1167" s="12"/>
      <c r="C1167" s="42"/>
      <c r="D1167" s="12"/>
      <c r="E1167" s="12"/>
      <c r="F1167" s="12"/>
      <c r="G1167" s="12"/>
      <c r="H1167" s="12"/>
      <c r="I1167" s="12"/>
      <c r="J1167" s="12"/>
      <c r="K1167" s="12"/>
      <c r="L1167" s="12"/>
      <c r="M1167" s="49"/>
      <c r="N1167" s="49"/>
      <c r="O1167" s="12"/>
      <c r="P1167" s="12"/>
      <c r="Q1167" s="12"/>
      <c r="R1167" s="12"/>
      <c r="S1167" s="12"/>
    </row>
    <row r="1168" spans="1:19" s="1" customFormat="1" x14ac:dyDescent="0.4">
      <c r="A1168" s="12"/>
      <c r="B1168" s="12"/>
      <c r="C1168" s="42"/>
      <c r="D1168" s="12"/>
      <c r="E1168" s="12"/>
      <c r="F1168" s="12"/>
      <c r="G1168" s="12"/>
      <c r="H1168" s="12"/>
      <c r="I1168" s="12"/>
      <c r="J1168" s="12"/>
      <c r="K1168" s="12"/>
      <c r="L1168" s="12"/>
      <c r="M1168" s="49"/>
      <c r="N1168" s="49"/>
      <c r="O1168" s="12"/>
      <c r="P1168" s="12"/>
      <c r="Q1168" s="12"/>
      <c r="R1168" s="12"/>
      <c r="S1168" s="12"/>
    </row>
    <row r="1169" spans="1:19" s="1" customFormat="1" x14ac:dyDescent="0.4">
      <c r="A1169" s="12"/>
      <c r="B1169" s="12"/>
      <c r="C1169" s="42"/>
      <c r="D1169" s="12"/>
      <c r="E1169" s="12"/>
      <c r="F1169" s="12"/>
      <c r="G1169" s="12"/>
      <c r="H1169" s="12"/>
      <c r="I1169" s="12"/>
      <c r="J1169" s="12"/>
      <c r="K1169" s="12"/>
      <c r="L1169" s="12"/>
      <c r="M1169" s="49"/>
      <c r="N1169" s="49"/>
      <c r="O1169" s="12"/>
      <c r="P1169" s="12"/>
      <c r="Q1169" s="12"/>
      <c r="R1169" s="12"/>
      <c r="S1169" s="12"/>
    </row>
    <row r="1170" spans="1:19" s="1" customFormat="1" x14ac:dyDescent="0.4">
      <c r="A1170" s="12"/>
      <c r="B1170" s="12"/>
      <c r="C1170" s="42"/>
      <c r="D1170" s="12"/>
      <c r="E1170" s="12"/>
      <c r="F1170" s="12"/>
      <c r="G1170" s="12"/>
      <c r="H1170" s="12"/>
      <c r="I1170" s="12"/>
      <c r="J1170" s="12"/>
      <c r="K1170" s="12"/>
      <c r="L1170" s="12"/>
      <c r="M1170" s="49"/>
      <c r="N1170" s="49"/>
      <c r="O1170" s="12"/>
      <c r="P1170" s="12"/>
      <c r="Q1170" s="12"/>
      <c r="R1170" s="12"/>
      <c r="S1170" s="12"/>
    </row>
    <row r="1171" spans="1:19" s="1" customFormat="1" x14ac:dyDescent="0.4">
      <c r="A1171" s="12"/>
      <c r="B1171" s="12"/>
      <c r="C1171" s="42"/>
      <c r="D1171" s="12"/>
      <c r="E1171" s="12"/>
      <c r="F1171" s="12"/>
      <c r="G1171" s="12"/>
      <c r="H1171" s="12"/>
      <c r="I1171" s="12"/>
      <c r="J1171" s="12"/>
      <c r="K1171" s="12"/>
      <c r="L1171" s="12"/>
      <c r="M1171" s="49"/>
      <c r="N1171" s="49"/>
      <c r="O1171" s="12"/>
      <c r="P1171" s="12"/>
      <c r="Q1171" s="12"/>
      <c r="R1171" s="12"/>
      <c r="S1171" s="12"/>
    </row>
    <row r="1172" spans="1:19" s="1" customFormat="1" x14ac:dyDescent="0.4">
      <c r="A1172" s="12"/>
      <c r="B1172" s="12"/>
      <c r="C1172" s="42"/>
      <c r="D1172" s="12"/>
      <c r="E1172" s="12"/>
      <c r="F1172" s="12"/>
      <c r="G1172" s="12"/>
      <c r="H1172" s="12"/>
      <c r="I1172" s="12"/>
      <c r="J1172" s="12"/>
      <c r="K1172" s="12"/>
      <c r="L1172" s="12"/>
      <c r="M1172" s="49"/>
      <c r="N1172" s="49"/>
      <c r="O1172" s="12"/>
      <c r="P1172" s="12"/>
      <c r="Q1172" s="12"/>
      <c r="R1172" s="12"/>
      <c r="S1172" s="12"/>
    </row>
    <row r="1173" spans="1:19" s="1" customFormat="1" x14ac:dyDescent="0.4">
      <c r="A1173" s="12"/>
      <c r="B1173" s="12"/>
      <c r="C1173" s="42"/>
      <c r="D1173" s="12"/>
      <c r="E1173" s="12"/>
      <c r="F1173" s="12"/>
      <c r="G1173" s="12"/>
      <c r="H1173" s="12"/>
      <c r="I1173" s="12"/>
      <c r="J1173" s="12"/>
      <c r="K1173" s="12"/>
      <c r="L1173" s="12"/>
      <c r="M1173" s="49"/>
      <c r="N1173" s="49"/>
      <c r="O1173" s="12"/>
      <c r="P1173" s="12"/>
      <c r="Q1173" s="12"/>
      <c r="R1173" s="12"/>
      <c r="S1173" s="12"/>
    </row>
    <row r="1174" spans="1:19" s="1" customFormat="1" x14ac:dyDescent="0.4">
      <c r="A1174" s="12"/>
      <c r="B1174" s="12"/>
      <c r="C1174" s="42"/>
      <c r="D1174" s="12"/>
      <c r="E1174" s="12"/>
      <c r="F1174" s="12"/>
      <c r="G1174" s="12"/>
      <c r="H1174" s="12"/>
      <c r="I1174" s="12"/>
      <c r="J1174" s="12"/>
      <c r="K1174" s="12"/>
      <c r="L1174" s="12"/>
      <c r="M1174" s="49"/>
      <c r="N1174" s="49"/>
      <c r="O1174" s="12"/>
      <c r="P1174" s="12"/>
      <c r="Q1174" s="12"/>
      <c r="R1174" s="12"/>
      <c r="S1174" s="12"/>
    </row>
    <row r="1175" spans="1:19" s="1" customFormat="1" x14ac:dyDescent="0.4">
      <c r="A1175" s="12"/>
      <c r="B1175" s="12"/>
      <c r="C1175" s="42"/>
      <c r="D1175" s="12"/>
      <c r="E1175" s="12"/>
      <c r="F1175" s="12"/>
      <c r="G1175" s="12"/>
      <c r="H1175" s="12"/>
      <c r="I1175" s="12"/>
      <c r="J1175" s="12"/>
      <c r="K1175" s="12"/>
      <c r="L1175" s="12"/>
      <c r="M1175" s="49"/>
      <c r="N1175" s="49"/>
      <c r="O1175" s="12"/>
      <c r="P1175" s="12"/>
      <c r="Q1175" s="12"/>
      <c r="R1175" s="12"/>
      <c r="S1175" s="12"/>
    </row>
    <row r="1176" spans="1:19" s="1" customFormat="1" x14ac:dyDescent="0.4">
      <c r="A1176" s="12"/>
      <c r="B1176" s="12"/>
      <c r="C1176" s="42"/>
      <c r="D1176" s="12"/>
      <c r="E1176" s="12"/>
      <c r="F1176" s="12"/>
      <c r="G1176" s="12"/>
      <c r="H1176" s="12"/>
      <c r="I1176" s="12"/>
      <c r="J1176" s="12"/>
      <c r="K1176" s="12"/>
      <c r="L1176" s="12"/>
      <c r="M1176" s="49"/>
      <c r="N1176" s="49"/>
      <c r="O1176" s="12"/>
      <c r="P1176" s="12"/>
      <c r="Q1176" s="12"/>
      <c r="R1176" s="12"/>
      <c r="S1176" s="12"/>
    </row>
    <row r="1177" spans="1:19" s="1" customFormat="1" x14ac:dyDescent="0.4">
      <c r="A1177" s="12"/>
      <c r="B1177" s="12"/>
      <c r="C1177" s="42"/>
      <c r="D1177" s="12"/>
      <c r="E1177" s="12"/>
      <c r="F1177" s="12"/>
      <c r="G1177" s="12"/>
      <c r="H1177" s="12"/>
      <c r="I1177" s="12"/>
      <c r="J1177" s="12"/>
      <c r="K1177" s="12"/>
      <c r="L1177" s="12"/>
      <c r="M1177" s="49"/>
      <c r="N1177" s="49"/>
      <c r="O1177" s="12"/>
      <c r="P1177" s="12"/>
      <c r="Q1177" s="12"/>
      <c r="R1177" s="12"/>
      <c r="S1177" s="12"/>
    </row>
    <row r="1178" spans="1:19" s="1" customFormat="1" x14ac:dyDescent="0.4">
      <c r="A1178" s="12"/>
      <c r="B1178" s="12"/>
      <c r="C1178" s="42"/>
      <c r="D1178" s="12"/>
      <c r="E1178" s="12"/>
      <c r="F1178" s="12"/>
      <c r="G1178" s="12"/>
      <c r="H1178" s="12"/>
      <c r="I1178" s="12"/>
      <c r="J1178" s="12"/>
      <c r="K1178" s="12"/>
      <c r="L1178" s="12"/>
      <c r="M1178" s="49"/>
      <c r="N1178" s="49"/>
      <c r="O1178" s="12"/>
      <c r="P1178" s="12"/>
      <c r="Q1178" s="12"/>
      <c r="R1178" s="12"/>
      <c r="S1178" s="12"/>
    </row>
    <row r="1179" spans="1:19" s="1" customFormat="1" x14ac:dyDescent="0.4">
      <c r="A1179" s="12"/>
      <c r="B1179" s="12"/>
      <c r="C1179" s="42"/>
      <c r="D1179" s="12"/>
      <c r="E1179" s="12"/>
      <c r="F1179" s="12"/>
      <c r="G1179" s="12"/>
      <c r="H1179" s="12"/>
      <c r="I1179" s="12"/>
      <c r="J1179" s="12"/>
      <c r="K1179" s="12"/>
      <c r="L1179" s="12"/>
      <c r="M1179" s="49"/>
      <c r="N1179" s="49"/>
      <c r="O1179" s="12"/>
      <c r="P1179" s="12"/>
      <c r="Q1179" s="12"/>
      <c r="R1179" s="12"/>
      <c r="S1179" s="12"/>
    </row>
    <row r="1180" spans="1:19" s="1" customFormat="1" x14ac:dyDescent="0.4">
      <c r="A1180" s="12"/>
      <c r="B1180" s="12"/>
      <c r="C1180" s="42"/>
      <c r="D1180" s="12"/>
      <c r="E1180" s="12"/>
      <c r="F1180" s="12"/>
      <c r="G1180" s="12"/>
      <c r="H1180" s="12"/>
      <c r="I1180" s="12"/>
      <c r="J1180" s="12"/>
      <c r="K1180" s="12"/>
      <c r="L1180" s="12"/>
      <c r="M1180" s="49"/>
      <c r="N1180" s="49"/>
      <c r="O1180" s="12"/>
      <c r="P1180" s="12"/>
      <c r="Q1180" s="12"/>
      <c r="R1180" s="12"/>
      <c r="S1180" s="12"/>
    </row>
    <row r="1181" spans="1:19" s="1" customFormat="1" x14ac:dyDescent="0.4">
      <c r="A1181" s="12"/>
      <c r="B1181" s="12"/>
      <c r="C1181" s="42"/>
      <c r="D1181" s="12"/>
      <c r="E1181" s="12"/>
      <c r="F1181" s="12"/>
      <c r="G1181" s="12"/>
      <c r="H1181" s="12"/>
      <c r="I1181" s="12"/>
      <c r="J1181" s="12"/>
      <c r="K1181" s="12"/>
      <c r="L1181" s="12"/>
      <c r="M1181" s="49"/>
      <c r="N1181" s="49"/>
      <c r="O1181" s="12"/>
      <c r="P1181" s="12"/>
      <c r="Q1181" s="12"/>
      <c r="R1181" s="12"/>
      <c r="S1181" s="12"/>
    </row>
    <row r="1182" spans="1:19" s="1" customFormat="1" x14ac:dyDescent="0.4">
      <c r="A1182" s="12"/>
      <c r="B1182" s="12"/>
      <c r="C1182" s="42"/>
      <c r="D1182" s="12"/>
      <c r="E1182" s="12"/>
      <c r="F1182" s="12"/>
      <c r="G1182" s="12"/>
      <c r="H1182" s="12"/>
      <c r="I1182" s="12"/>
      <c r="J1182" s="12"/>
      <c r="K1182" s="12"/>
      <c r="L1182" s="12"/>
      <c r="M1182" s="49"/>
      <c r="N1182" s="49"/>
      <c r="O1182" s="12"/>
      <c r="P1182" s="12"/>
      <c r="Q1182" s="12"/>
      <c r="R1182" s="12"/>
      <c r="S1182" s="12"/>
    </row>
    <row r="1183" spans="1:19" s="1" customFormat="1" x14ac:dyDescent="0.4">
      <c r="A1183" s="12"/>
      <c r="B1183" s="12"/>
      <c r="C1183" s="42"/>
      <c r="D1183" s="12"/>
      <c r="E1183" s="12"/>
      <c r="F1183" s="12"/>
      <c r="G1183" s="12"/>
      <c r="H1183" s="12"/>
      <c r="I1183" s="12"/>
      <c r="J1183" s="12"/>
      <c r="K1183" s="12"/>
      <c r="L1183" s="12"/>
      <c r="M1183" s="49"/>
      <c r="N1183" s="49"/>
      <c r="O1183" s="12"/>
      <c r="P1183" s="12"/>
      <c r="Q1183" s="12"/>
      <c r="R1183" s="12"/>
      <c r="S1183" s="12"/>
    </row>
    <row r="1184" spans="1:19" s="1" customFormat="1" x14ac:dyDescent="0.4">
      <c r="A1184" s="12"/>
      <c r="B1184" s="12"/>
      <c r="C1184" s="42"/>
      <c r="D1184" s="12"/>
      <c r="E1184" s="12"/>
      <c r="F1184" s="12"/>
      <c r="G1184" s="12"/>
      <c r="H1184" s="12"/>
      <c r="I1184" s="12"/>
      <c r="J1184" s="12"/>
      <c r="K1184" s="12"/>
      <c r="L1184" s="12"/>
      <c r="M1184" s="49"/>
      <c r="N1184" s="49"/>
      <c r="O1184" s="12"/>
      <c r="P1184" s="12"/>
      <c r="Q1184" s="12"/>
      <c r="R1184" s="12"/>
      <c r="S1184" s="12"/>
    </row>
    <row r="1185" spans="1:19" s="1" customFormat="1" x14ac:dyDescent="0.4">
      <c r="A1185" s="12"/>
      <c r="B1185" s="12"/>
      <c r="C1185" s="42"/>
      <c r="D1185" s="12"/>
      <c r="E1185" s="12"/>
      <c r="F1185" s="12"/>
      <c r="G1185" s="12"/>
      <c r="H1185" s="12"/>
      <c r="I1185" s="12"/>
      <c r="J1185" s="12"/>
      <c r="K1185" s="12"/>
      <c r="L1185" s="12"/>
      <c r="M1185" s="49"/>
      <c r="N1185" s="49"/>
      <c r="O1185" s="12"/>
      <c r="P1185" s="12"/>
      <c r="Q1185" s="12"/>
      <c r="R1185" s="12"/>
      <c r="S1185" s="12"/>
    </row>
    <row r="1186" spans="1:19" s="1" customFormat="1" x14ac:dyDescent="0.4">
      <c r="A1186" s="12"/>
      <c r="B1186" s="12"/>
      <c r="C1186" s="42"/>
      <c r="D1186" s="12"/>
      <c r="E1186" s="12"/>
      <c r="F1186" s="12"/>
      <c r="G1186" s="12"/>
      <c r="H1186" s="12"/>
      <c r="I1186" s="12"/>
      <c r="J1186" s="12"/>
      <c r="K1186" s="12"/>
      <c r="L1186" s="12"/>
      <c r="M1186" s="49"/>
      <c r="N1186" s="49"/>
      <c r="O1186" s="12"/>
      <c r="P1186" s="12"/>
      <c r="Q1186" s="12"/>
      <c r="R1186" s="12"/>
      <c r="S1186" s="12"/>
    </row>
    <row r="1187" spans="1:19" s="1" customFormat="1" x14ac:dyDescent="0.4">
      <c r="A1187" s="12"/>
      <c r="B1187" s="12"/>
      <c r="C1187" s="42"/>
      <c r="D1187" s="12"/>
      <c r="E1187" s="12"/>
      <c r="F1187" s="12"/>
      <c r="G1187" s="12"/>
      <c r="H1187" s="12"/>
      <c r="I1187" s="12"/>
      <c r="J1187" s="12"/>
      <c r="K1187" s="12"/>
      <c r="L1187" s="12"/>
      <c r="M1187" s="49"/>
      <c r="N1187" s="49"/>
      <c r="O1187" s="12"/>
      <c r="P1187" s="12"/>
      <c r="Q1187" s="12"/>
      <c r="R1187" s="12"/>
      <c r="S1187" s="12"/>
    </row>
    <row r="1188" spans="1:19" s="1" customFormat="1" x14ac:dyDescent="0.4">
      <c r="A1188" s="12"/>
      <c r="B1188" s="12"/>
      <c r="C1188" s="42"/>
      <c r="D1188" s="12"/>
      <c r="E1188" s="12"/>
      <c r="F1188" s="12"/>
      <c r="G1188" s="12"/>
      <c r="H1188" s="12"/>
      <c r="I1188" s="12"/>
      <c r="J1188" s="12"/>
      <c r="K1188" s="12"/>
      <c r="L1188" s="12"/>
      <c r="M1188" s="49"/>
      <c r="N1188" s="49"/>
      <c r="O1188" s="12"/>
      <c r="P1188" s="12"/>
      <c r="Q1188" s="12"/>
      <c r="R1188" s="12"/>
      <c r="S1188" s="12"/>
    </row>
    <row r="1189" spans="1:19" s="1" customFormat="1" x14ac:dyDescent="0.4">
      <c r="A1189" s="12"/>
      <c r="B1189" s="12"/>
      <c r="C1189" s="42"/>
      <c r="D1189" s="12"/>
      <c r="E1189" s="12"/>
      <c r="F1189" s="12"/>
      <c r="G1189" s="12"/>
      <c r="H1189" s="12"/>
      <c r="I1189" s="12"/>
      <c r="J1189" s="12"/>
      <c r="K1189" s="12"/>
      <c r="L1189" s="12"/>
      <c r="M1189" s="49"/>
      <c r="N1189" s="49"/>
      <c r="O1189" s="12"/>
      <c r="P1189" s="12"/>
      <c r="Q1189" s="12"/>
      <c r="R1189" s="12"/>
      <c r="S1189" s="12"/>
    </row>
    <row r="1190" spans="1:19" s="1" customFormat="1" x14ac:dyDescent="0.4">
      <c r="A1190" s="12"/>
      <c r="B1190" s="12"/>
      <c r="C1190" s="42"/>
      <c r="D1190" s="12"/>
      <c r="E1190" s="12"/>
      <c r="F1190" s="12"/>
      <c r="G1190" s="12"/>
      <c r="H1190" s="12"/>
      <c r="I1190" s="12"/>
      <c r="J1190" s="12"/>
      <c r="K1190" s="12"/>
      <c r="L1190" s="12"/>
      <c r="M1190" s="49"/>
      <c r="N1190" s="49"/>
      <c r="O1190" s="12"/>
      <c r="P1190" s="12"/>
      <c r="Q1190" s="12"/>
      <c r="R1190" s="12"/>
      <c r="S1190" s="12"/>
    </row>
    <row r="1191" spans="1:19" s="1" customFormat="1" x14ac:dyDescent="0.4">
      <c r="A1191" s="12"/>
      <c r="B1191" s="12"/>
      <c r="C1191" s="42"/>
      <c r="D1191" s="12"/>
      <c r="E1191" s="12"/>
      <c r="F1191" s="12"/>
      <c r="G1191" s="12"/>
      <c r="H1191" s="12"/>
      <c r="I1191" s="12"/>
      <c r="J1191" s="12"/>
      <c r="K1191" s="12"/>
      <c r="L1191" s="12"/>
      <c r="M1191" s="49"/>
      <c r="N1191" s="49"/>
      <c r="O1191" s="12"/>
      <c r="P1191" s="12"/>
      <c r="Q1191" s="12"/>
      <c r="R1191" s="12"/>
      <c r="S1191" s="12"/>
    </row>
    <row r="1192" spans="1:19" s="1" customFormat="1" x14ac:dyDescent="0.4">
      <c r="A1192" s="12"/>
      <c r="B1192" s="12"/>
      <c r="C1192" s="42"/>
      <c r="D1192" s="12"/>
      <c r="E1192" s="12"/>
      <c r="F1192" s="12"/>
      <c r="G1192" s="12"/>
      <c r="H1192" s="12"/>
      <c r="I1192" s="12"/>
      <c r="J1192" s="12"/>
      <c r="K1192" s="12"/>
      <c r="L1192" s="12"/>
      <c r="M1192" s="49"/>
      <c r="N1192" s="49"/>
      <c r="O1192" s="12"/>
      <c r="P1192" s="12"/>
      <c r="Q1192" s="12"/>
      <c r="R1192" s="12"/>
      <c r="S1192" s="12"/>
    </row>
    <row r="1193" spans="1:19" s="1" customFormat="1" x14ac:dyDescent="0.4">
      <c r="A1193" s="12"/>
      <c r="B1193" s="12"/>
      <c r="C1193" s="42"/>
      <c r="D1193" s="12"/>
      <c r="E1193" s="12"/>
      <c r="F1193" s="12"/>
      <c r="G1193" s="12"/>
      <c r="H1193" s="12"/>
      <c r="I1193" s="12"/>
      <c r="J1193" s="12"/>
      <c r="K1193" s="12"/>
      <c r="L1193" s="12"/>
      <c r="M1193" s="49"/>
      <c r="N1193" s="49"/>
      <c r="O1193" s="12"/>
      <c r="P1193" s="12"/>
      <c r="Q1193" s="12"/>
      <c r="R1193" s="12"/>
      <c r="S1193" s="12"/>
    </row>
    <row r="1194" spans="1:19" s="1" customFormat="1" x14ac:dyDescent="0.4">
      <c r="A1194" s="12"/>
      <c r="B1194" s="12"/>
      <c r="C1194" s="42"/>
      <c r="D1194" s="12"/>
      <c r="E1194" s="12"/>
      <c r="F1194" s="12"/>
      <c r="G1194" s="12"/>
      <c r="H1194" s="12"/>
      <c r="I1194" s="12"/>
      <c r="J1194" s="12"/>
      <c r="K1194" s="12"/>
      <c r="L1194" s="12"/>
      <c r="M1194" s="49"/>
      <c r="N1194" s="49"/>
      <c r="O1194" s="12"/>
      <c r="P1194" s="12"/>
      <c r="Q1194" s="12"/>
      <c r="R1194" s="12"/>
      <c r="S1194" s="12"/>
    </row>
    <row r="1195" spans="1:19" s="1" customFormat="1" x14ac:dyDescent="0.4">
      <c r="A1195" s="12"/>
      <c r="B1195" s="12"/>
      <c r="C1195" s="42"/>
      <c r="D1195" s="12"/>
      <c r="E1195" s="12"/>
      <c r="F1195" s="12"/>
      <c r="G1195" s="12"/>
      <c r="H1195" s="12"/>
      <c r="I1195" s="12"/>
      <c r="J1195" s="12"/>
      <c r="K1195" s="12"/>
      <c r="L1195" s="12"/>
      <c r="M1195" s="49"/>
      <c r="N1195" s="49"/>
      <c r="O1195" s="12"/>
      <c r="P1195" s="12"/>
      <c r="Q1195" s="12"/>
      <c r="R1195" s="12"/>
      <c r="S1195" s="12"/>
    </row>
    <row r="1196" spans="1:19" s="1" customFormat="1" x14ac:dyDescent="0.4">
      <c r="A1196" s="12"/>
      <c r="B1196" s="12"/>
      <c r="C1196" s="42"/>
      <c r="D1196" s="12"/>
      <c r="E1196" s="12"/>
      <c r="F1196" s="12"/>
      <c r="G1196" s="12"/>
      <c r="H1196" s="12"/>
      <c r="I1196" s="12"/>
      <c r="J1196" s="12"/>
      <c r="K1196" s="12"/>
      <c r="L1196" s="12"/>
      <c r="M1196" s="49"/>
      <c r="N1196" s="49"/>
      <c r="O1196" s="12"/>
      <c r="P1196" s="12"/>
      <c r="Q1196" s="12"/>
      <c r="R1196" s="12"/>
      <c r="S1196" s="12"/>
    </row>
    <row r="1197" spans="1:19" s="1" customFormat="1" x14ac:dyDescent="0.4">
      <c r="A1197" s="12"/>
      <c r="B1197" s="12"/>
      <c r="C1197" s="42"/>
      <c r="D1197" s="12"/>
      <c r="E1197" s="12"/>
      <c r="F1197" s="12"/>
      <c r="G1197" s="12"/>
      <c r="H1197" s="12"/>
      <c r="I1197" s="12"/>
      <c r="J1197" s="12"/>
      <c r="K1197" s="12"/>
      <c r="L1197" s="12"/>
      <c r="M1197" s="49"/>
      <c r="N1197" s="49"/>
      <c r="O1197" s="12"/>
      <c r="P1197" s="12"/>
      <c r="Q1197" s="12"/>
      <c r="R1197" s="12"/>
      <c r="S1197" s="12"/>
    </row>
    <row r="1198" spans="1:19" s="1" customFormat="1" x14ac:dyDescent="0.4">
      <c r="A1198" s="12"/>
      <c r="B1198" s="12"/>
      <c r="C1198" s="42"/>
      <c r="D1198" s="12"/>
      <c r="E1198" s="12"/>
      <c r="F1198" s="12"/>
      <c r="G1198" s="12"/>
      <c r="H1198" s="12"/>
      <c r="I1198" s="12"/>
      <c r="J1198" s="12"/>
      <c r="K1198" s="12"/>
      <c r="L1198" s="12"/>
      <c r="M1198" s="49"/>
      <c r="N1198" s="49"/>
      <c r="O1198" s="12"/>
      <c r="P1198" s="12"/>
      <c r="Q1198" s="12"/>
      <c r="R1198" s="12"/>
      <c r="S1198" s="12"/>
    </row>
    <row r="1199" spans="1:19" s="1" customFormat="1" x14ac:dyDescent="0.4">
      <c r="A1199" s="12"/>
      <c r="B1199" s="12"/>
      <c r="C1199" s="42"/>
      <c r="D1199" s="12"/>
      <c r="E1199" s="12"/>
      <c r="F1199" s="12"/>
      <c r="G1199" s="12"/>
      <c r="H1199" s="12"/>
      <c r="I1199" s="12"/>
      <c r="J1199" s="12"/>
      <c r="K1199" s="12"/>
      <c r="L1199" s="12"/>
      <c r="M1199" s="49"/>
      <c r="N1199" s="49"/>
      <c r="O1199" s="12"/>
      <c r="P1199" s="12"/>
      <c r="Q1199" s="12"/>
      <c r="R1199" s="12"/>
      <c r="S1199" s="12"/>
    </row>
    <row r="1200" spans="1:19" s="1" customFormat="1" x14ac:dyDescent="0.4">
      <c r="A1200" s="12"/>
      <c r="B1200" s="12"/>
      <c r="C1200" s="42"/>
      <c r="D1200" s="12"/>
      <c r="E1200" s="12"/>
      <c r="F1200" s="12"/>
      <c r="G1200" s="12"/>
      <c r="H1200" s="12"/>
      <c r="I1200" s="12"/>
      <c r="J1200" s="12"/>
      <c r="K1200" s="12"/>
      <c r="L1200" s="12"/>
      <c r="M1200" s="49"/>
      <c r="N1200" s="49"/>
      <c r="O1200" s="12"/>
      <c r="P1200" s="12"/>
      <c r="Q1200" s="12"/>
      <c r="R1200" s="12"/>
      <c r="S1200" s="12"/>
    </row>
    <row r="1201" spans="1:19" s="1" customFormat="1" x14ac:dyDescent="0.4">
      <c r="A1201" s="12"/>
      <c r="B1201" s="12"/>
      <c r="C1201" s="42"/>
      <c r="D1201" s="12"/>
      <c r="E1201" s="12"/>
      <c r="F1201" s="12"/>
      <c r="G1201" s="12"/>
      <c r="H1201" s="12"/>
      <c r="I1201" s="12"/>
      <c r="J1201" s="12"/>
      <c r="K1201" s="12"/>
      <c r="L1201" s="12"/>
      <c r="M1201" s="49"/>
      <c r="N1201" s="49"/>
      <c r="O1201" s="12"/>
      <c r="P1201" s="12"/>
      <c r="Q1201" s="12"/>
      <c r="R1201" s="12"/>
      <c r="S1201" s="12"/>
    </row>
    <row r="1202" spans="1:19" s="1" customFormat="1" x14ac:dyDescent="0.4">
      <c r="A1202" s="12"/>
      <c r="B1202" s="12"/>
      <c r="C1202" s="42"/>
      <c r="D1202" s="12"/>
      <c r="E1202" s="12"/>
      <c r="F1202" s="12"/>
      <c r="G1202" s="12"/>
      <c r="H1202" s="12"/>
      <c r="I1202" s="12"/>
      <c r="J1202" s="12"/>
      <c r="K1202" s="12"/>
      <c r="L1202" s="12"/>
      <c r="M1202" s="49"/>
      <c r="N1202" s="49"/>
      <c r="O1202" s="12"/>
      <c r="P1202" s="12"/>
      <c r="Q1202" s="12"/>
      <c r="R1202" s="12"/>
      <c r="S1202" s="12"/>
    </row>
    <row r="1203" spans="1:19" s="1" customFormat="1" x14ac:dyDescent="0.4">
      <c r="A1203" s="12"/>
      <c r="B1203" s="12"/>
      <c r="C1203" s="42"/>
      <c r="D1203" s="12"/>
      <c r="E1203" s="12"/>
      <c r="F1203" s="12"/>
      <c r="G1203" s="12"/>
      <c r="H1203" s="12"/>
      <c r="I1203" s="12"/>
      <c r="J1203" s="12"/>
      <c r="K1203" s="12"/>
      <c r="L1203" s="12"/>
      <c r="M1203" s="49"/>
      <c r="N1203" s="49"/>
      <c r="O1203" s="12"/>
      <c r="P1203" s="12"/>
      <c r="Q1203" s="12"/>
      <c r="R1203" s="12"/>
      <c r="S1203" s="12"/>
    </row>
    <row r="1204" spans="1:19" s="1" customFormat="1" x14ac:dyDescent="0.4">
      <c r="A1204" s="12"/>
      <c r="B1204" s="12"/>
      <c r="C1204" s="42"/>
      <c r="D1204" s="12"/>
      <c r="E1204" s="12"/>
      <c r="F1204" s="12"/>
      <c r="G1204" s="12"/>
      <c r="H1204" s="12"/>
      <c r="I1204" s="12"/>
      <c r="J1204" s="12"/>
      <c r="K1204" s="12"/>
      <c r="L1204" s="12"/>
      <c r="M1204" s="49"/>
      <c r="N1204" s="49"/>
      <c r="O1204" s="12"/>
      <c r="P1204" s="12"/>
      <c r="Q1204" s="12"/>
      <c r="R1204" s="12"/>
      <c r="S1204" s="12"/>
    </row>
    <row r="1205" spans="1:19" s="1" customFormat="1" x14ac:dyDescent="0.4">
      <c r="A1205" s="12"/>
      <c r="B1205" s="12"/>
      <c r="C1205" s="42"/>
      <c r="D1205" s="12"/>
      <c r="E1205" s="12"/>
      <c r="F1205" s="12"/>
      <c r="G1205" s="12"/>
      <c r="H1205" s="12"/>
      <c r="I1205" s="12"/>
      <c r="J1205" s="12"/>
      <c r="K1205" s="12"/>
      <c r="L1205" s="12"/>
      <c r="M1205" s="49"/>
      <c r="N1205" s="49"/>
      <c r="O1205" s="12"/>
      <c r="P1205" s="12"/>
      <c r="Q1205" s="12"/>
      <c r="R1205" s="12"/>
      <c r="S1205" s="12"/>
    </row>
    <row r="1206" spans="1:19" s="1" customFormat="1" x14ac:dyDescent="0.4">
      <c r="A1206" s="12"/>
      <c r="B1206" s="12"/>
      <c r="C1206" s="42"/>
      <c r="D1206" s="12"/>
      <c r="E1206" s="12"/>
      <c r="F1206" s="12"/>
      <c r="G1206" s="12"/>
      <c r="H1206" s="12"/>
      <c r="I1206" s="12"/>
      <c r="J1206" s="12"/>
      <c r="K1206" s="12"/>
      <c r="L1206" s="12"/>
      <c r="M1206" s="49"/>
      <c r="N1206" s="49"/>
      <c r="O1206" s="12"/>
      <c r="P1206" s="12"/>
      <c r="Q1206" s="12"/>
      <c r="R1206" s="12"/>
      <c r="S1206" s="12"/>
    </row>
    <row r="1207" spans="1:19" s="1" customFormat="1" x14ac:dyDescent="0.4">
      <c r="A1207" s="12"/>
      <c r="B1207" s="12"/>
      <c r="C1207" s="42"/>
      <c r="D1207" s="12"/>
      <c r="E1207" s="12"/>
      <c r="F1207" s="12"/>
      <c r="G1207" s="12"/>
      <c r="H1207" s="12"/>
      <c r="I1207" s="12"/>
      <c r="J1207" s="12"/>
      <c r="K1207" s="12"/>
      <c r="L1207" s="12"/>
      <c r="M1207" s="49"/>
      <c r="N1207" s="49"/>
      <c r="O1207" s="12"/>
      <c r="P1207" s="12"/>
      <c r="Q1207" s="12"/>
      <c r="R1207" s="12"/>
      <c r="S1207" s="12"/>
    </row>
    <row r="1208" spans="1:19" s="1" customFormat="1" x14ac:dyDescent="0.4">
      <c r="A1208" s="12"/>
      <c r="B1208" s="12"/>
      <c r="C1208" s="42"/>
      <c r="D1208" s="12"/>
      <c r="E1208" s="12"/>
      <c r="F1208" s="12"/>
      <c r="G1208" s="12"/>
      <c r="H1208" s="12"/>
      <c r="I1208" s="12"/>
      <c r="J1208" s="12"/>
      <c r="K1208" s="12"/>
      <c r="L1208" s="12"/>
      <c r="M1208" s="49"/>
      <c r="N1208" s="49"/>
      <c r="O1208" s="12"/>
      <c r="P1208" s="12"/>
      <c r="Q1208" s="12"/>
      <c r="R1208" s="12"/>
      <c r="S1208" s="12"/>
    </row>
    <row r="1209" spans="1:19" s="1" customFormat="1" x14ac:dyDescent="0.4">
      <c r="A1209" s="12"/>
      <c r="B1209" s="12"/>
      <c r="C1209" s="42"/>
      <c r="D1209" s="12"/>
      <c r="E1209" s="12"/>
      <c r="F1209" s="12"/>
      <c r="G1209" s="12"/>
      <c r="H1209" s="12"/>
      <c r="I1209" s="12"/>
      <c r="J1209" s="12"/>
      <c r="K1209" s="12"/>
      <c r="L1209" s="12"/>
      <c r="M1209" s="49"/>
      <c r="N1209" s="49"/>
      <c r="O1209" s="12"/>
      <c r="P1209" s="12"/>
      <c r="Q1209" s="12"/>
      <c r="R1209" s="12"/>
      <c r="S1209" s="12"/>
    </row>
    <row r="1210" spans="1:19" s="1" customFormat="1" x14ac:dyDescent="0.4">
      <c r="A1210" s="12"/>
      <c r="B1210" s="12"/>
      <c r="C1210" s="42"/>
      <c r="D1210" s="12"/>
      <c r="E1210" s="12"/>
      <c r="F1210" s="12"/>
      <c r="G1210" s="12"/>
      <c r="H1210" s="12"/>
      <c r="I1210" s="12"/>
      <c r="J1210" s="12"/>
      <c r="K1210" s="12"/>
      <c r="L1210" s="12"/>
      <c r="M1210" s="49"/>
      <c r="N1210" s="49"/>
      <c r="O1210" s="12"/>
      <c r="P1210" s="12"/>
      <c r="Q1210" s="12"/>
      <c r="R1210" s="12"/>
      <c r="S1210" s="12"/>
    </row>
    <row r="1211" spans="1:19" s="1" customFormat="1" x14ac:dyDescent="0.4">
      <c r="A1211" s="12"/>
      <c r="B1211" s="12"/>
      <c r="C1211" s="42"/>
      <c r="D1211" s="12"/>
      <c r="E1211" s="12"/>
      <c r="F1211" s="12"/>
      <c r="G1211" s="12"/>
      <c r="H1211" s="12"/>
      <c r="I1211" s="12"/>
      <c r="J1211" s="12"/>
      <c r="K1211" s="12"/>
      <c r="L1211" s="12"/>
      <c r="M1211" s="49"/>
      <c r="N1211" s="49"/>
      <c r="O1211" s="12"/>
      <c r="P1211" s="12"/>
      <c r="Q1211" s="12"/>
      <c r="R1211" s="12"/>
      <c r="S1211" s="12"/>
    </row>
    <row r="1212" spans="1:19" s="1" customFormat="1" x14ac:dyDescent="0.4">
      <c r="A1212" s="12"/>
      <c r="B1212" s="12"/>
      <c r="C1212" s="42"/>
      <c r="D1212" s="12"/>
      <c r="E1212" s="12"/>
      <c r="F1212" s="12"/>
      <c r="G1212" s="12"/>
      <c r="H1212" s="12"/>
      <c r="I1212" s="12"/>
      <c r="J1212" s="12"/>
      <c r="K1212" s="12"/>
      <c r="L1212" s="12"/>
      <c r="M1212" s="49"/>
      <c r="N1212" s="49"/>
      <c r="O1212" s="12"/>
      <c r="P1212" s="12"/>
      <c r="Q1212" s="12"/>
      <c r="R1212" s="12"/>
      <c r="S1212" s="12"/>
    </row>
    <row r="1213" spans="1:19" s="1" customFormat="1" x14ac:dyDescent="0.4">
      <c r="A1213" s="12"/>
      <c r="B1213" s="12"/>
      <c r="C1213" s="42"/>
      <c r="D1213" s="12"/>
      <c r="E1213" s="12"/>
      <c r="F1213" s="12"/>
      <c r="G1213" s="12"/>
      <c r="H1213" s="12"/>
      <c r="I1213" s="12"/>
      <c r="J1213" s="12"/>
      <c r="K1213" s="12"/>
      <c r="L1213" s="12"/>
      <c r="M1213" s="49"/>
      <c r="N1213" s="49"/>
      <c r="O1213" s="12"/>
      <c r="P1213" s="12"/>
      <c r="Q1213" s="12"/>
      <c r="R1213" s="12"/>
      <c r="S1213" s="12"/>
    </row>
    <row r="1214" spans="1:19" s="1" customFormat="1" x14ac:dyDescent="0.4">
      <c r="A1214" s="12"/>
      <c r="B1214" s="12"/>
      <c r="C1214" s="42"/>
      <c r="D1214" s="12"/>
      <c r="E1214" s="12"/>
      <c r="F1214" s="12"/>
      <c r="G1214" s="12"/>
      <c r="H1214" s="12"/>
      <c r="I1214" s="12"/>
      <c r="J1214" s="12"/>
      <c r="K1214" s="12"/>
      <c r="L1214" s="12"/>
      <c r="M1214" s="49"/>
      <c r="N1214" s="49"/>
      <c r="O1214" s="12"/>
      <c r="P1214" s="12"/>
      <c r="Q1214" s="12"/>
      <c r="R1214" s="12"/>
      <c r="S1214" s="12"/>
    </row>
    <row r="1215" spans="1:19" s="1" customFormat="1" x14ac:dyDescent="0.4">
      <c r="A1215" s="12"/>
      <c r="B1215" s="12"/>
      <c r="C1215" s="42"/>
      <c r="D1215" s="12"/>
      <c r="E1215" s="12"/>
      <c r="F1215" s="12"/>
      <c r="G1215" s="12"/>
      <c r="H1215" s="12"/>
      <c r="I1215" s="12"/>
      <c r="J1215" s="12"/>
      <c r="K1215" s="12"/>
      <c r="L1215" s="12"/>
      <c r="M1215" s="49"/>
      <c r="N1215" s="49"/>
      <c r="O1215" s="12"/>
      <c r="P1215" s="12"/>
      <c r="Q1215" s="12"/>
      <c r="R1215" s="12"/>
      <c r="S1215" s="12"/>
    </row>
    <row r="1216" spans="1:19" s="1" customFormat="1" x14ac:dyDescent="0.4">
      <c r="A1216" s="12"/>
      <c r="B1216" s="12"/>
      <c r="C1216" s="42"/>
      <c r="D1216" s="12"/>
      <c r="E1216" s="12"/>
      <c r="F1216" s="12"/>
      <c r="G1216" s="12"/>
      <c r="H1216" s="12"/>
      <c r="I1216" s="12"/>
      <c r="J1216" s="12"/>
      <c r="K1216" s="12"/>
      <c r="L1216" s="12"/>
      <c r="M1216" s="49"/>
      <c r="N1216" s="49"/>
      <c r="O1216" s="12"/>
      <c r="P1216" s="12"/>
      <c r="Q1216" s="12"/>
      <c r="R1216" s="12"/>
      <c r="S1216" s="12"/>
    </row>
    <row r="1217" spans="1:19" s="1" customFormat="1" x14ac:dyDescent="0.4">
      <c r="A1217" s="12"/>
      <c r="B1217" s="12"/>
      <c r="C1217" s="42"/>
      <c r="D1217" s="12"/>
      <c r="E1217" s="12"/>
      <c r="F1217" s="12"/>
      <c r="G1217" s="12"/>
      <c r="H1217" s="12"/>
      <c r="I1217" s="12"/>
      <c r="J1217" s="12"/>
      <c r="K1217" s="12"/>
      <c r="L1217" s="12"/>
      <c r="M1217" s="49"/>
      <c r="N1217" s="49"/>
      <c r="O1217" s="12"/>
      <c r="P1217" s="12"/>
      <c r="Q1217" s="12"/>
      <c r="R1217" s="12"/>
      <c r="S1217" s="12"/>
    </row>
    <row r="1218" spans="1:19" s="1" customFormat="1" x14ac:dyDescent="0.4">
      <c r="A1218" s="12"/>
      <c r="B1218" s="12"/>
      <c r="C1218" s="42"/>
      <c r="D1218" s="12"/>
      <c r="E1218" s="12"/>
      <c r="F1218" s="12"/>
      <c r="G1218" s="12"/>
      <c r="H1218" s="12"/>
      <c r="I1218" s="12"/>
      <c r="J1218" s="12"/>
      <c r="K1218" s="12"/>
      <c r="L1218" s="12"/>
      <c r="M1218" s="49"/>
      <c r="N1218" s="49"/>
      <c r="O1218" s="12"/>
      <c r="P1218" s="12"/>
      <c r="Q1218" s="12"/>
      <c r="R1218" s="12"/>
      <c r="S1218" s="12"/>
    </row>
    <row r="1219" spans="1:19" s="1" customFormat="1" x14ac:dyDescent="0.4">
      <c r="A1219" s="12"/>
      <c r="B1219" s="12"/>
      <c r="C1219" s="42"/>
      <c r="D1219" s="12"/>
      <c r="E1219" s="12"/>
      <c r="F1219" s="12"/>
      <c r="G1219" s="12"/>
      <c r="H1219" s="12"/>
      <c r="I1219" s="12"/>
      <c r="J1219" s="12"/>
      <c r="K1219" s="12"/>
      <c r="L1219" s="12"/>
      <c r="M1219" s="49"/>
      <c r="N1219" s="49"/>
      <c r="O1219" s="12"/>
      <c r="P1219" s="12"/>
      <c r="Q1219" s="12"/>
      <c r="R1219" s="12"/>
      <c r="S1219" s="12"/>
    </row>
    <row r="1220" spans="1:19" s="1" customFormat="1" x14ac:dyDescent="0.4">
      <c r="A1220" s="12"/>
      <c r="B1220" s="12"/>
      <c r="C1220" s="42"/>
      <c r="D1220" s="12"/>
      <c r="E1220" s="12"/>
      <c r="F1220" s="12"/>
      <c r="G1220" s="12"/>
      <c r="H1220" s="12"/>
      <c r="I1220" s="12"/>
      <c r="J1220" s="12"/>
      <c r="K1220" s="12"/>
      <c r="L1220" s="12"/>
      <c r="M1220" s="49"/>
      <c r="N1220" s="49"/>
      <c r="O1220" s="12"/>
      <c r="P1220" s="12"/>
      <c r="Q1220" s="12"/>
      <c r="R1220" s="12"/>
      <c r="S1220" s="12"/>
    </row>
    <row r="1221" spans="1:19" s="1" customFormat="1" x14ac:dyDescent="0.4">
      <c r="A1221" s="12"/>
      <c r="B1221" s="12"/>
      <c r="C1221" s="42"/>
      <c r="D1221" s="12"/>
      <c r="E1221" s="12"/>
      <c r="F1221" s="12"/>
      <c r="G1221" s="12"/>
      <c r="H1221" s="12"/>
      <c r="I1221" s="12"/>
      <c r="J1221" s="12"/>
      <c r="K1221" s="12"/>
      <c r="L1221" s="12"/>
      <c r="M1221" s="49"/>
      <c r="N1221" s="49"/>
      <c r="O1221" s="12"/>
      <c r="P1221" s="12"/>
      <c r="Q1221" s="12"/>
      <c r="R1221" s="12"/>
      <c r="S1221" s="12"/>
    </row>
    <row r="1222" spans="1:19" s="1" customFormat="1" x14ac:dyDescent="0.4">
      <c r="A1222" s="12"/>
      <c r="B1222" s="12"/>
      <c r="C1222" s="42"/>
      <c r="D1222" s="12"/>
      <c r="E1222" s="12"/>
      <c r="F1222" s="12"/>
      <c r="G1222" s="12"/>
      <c r="H1222" s="12"/>
      <c r="I1222" s="12"/>
      <c r="J1222" s="12"/>
      <c r="K1222" s="12"/>
      <c r="L1222" s="12"/>
      <c r="M1222" s="49"/>
      <c r="N1222" s="49"/>
      <c r="O1222" s="12"/>
      <c r="P1222" s="12"/>
      <c r="Q1222" s="12"/>
      <c r="R1222" s="12"/>
      <c r="S1222" s="12"/>
    </row>
    <row r="1223" spans="1:19" s="1" customFormat="1" x14ac:dyDescent="0.4">
      <c r="A1223" s="12"/>
      <c r="B1223" s="12"/>
      <c r="C1223" s="42"/>
      <c r="D1223" s="12"/>
      <c r="E1223" s="12"/>
      <c r="F1223" s="12"/>
      <c r="G1223" s="12"/>
      <c r="H1223" s="12"/>
      <c r="I1223" s="12"/>
      <c r="J1223" s="12"/>
      <c r="K1223" s="12"/>
      <c r="L1223" s="12"/>
      <c r="M1223" s="49"/>
      <c r="N1223" s="49"/>
      <c r="O1223" s="12"/>
      <c r="P1223" s="12"/>
      <c r="Q1223" s="12"/>
      <c r="R1223" s="12"/>
      <c r="S1223" s="12"/>
    </row>
    <row r="1224" spans="1:19" s="1" customFormat="1" x14ac:dyDescent="0.4">
      <c r="A1224" s="12"/>
      <c r="B1224" s="12"/>
      <c r="C1224" s="42"/>
      <c r="D1224" s="12"/>
      <c r="E1224" s="12"/>
      <c r="F1224" s="12"/>
      <c r="G1224" s="12"/>
      <c r="H1224" s="12"/>
      <c r="I1224" s="12"/>
      <c r="J1224" s="12"/>
      <c r="K1224" s="12"/>
      <c r="L1224" s="12"/>
      <c r="M1224" s="49"/>
      <c r="N1224" s="49"/>
      <c r="O1224" s="12"/>
      <c r="P1224" s="12"/>
      <c r="Q1224" s="12"/>
      <c r="R1224" s="12"/>
      <c r="S1224" s="12"/>
    </row>
    <row r="1225" spans="1:19" s="1" customFormat="1" x14ac:dyDescent="0.4">
      <c r="A1225" s="12"/>
      <c r="B1225" s="12"/>
      <c r="C1225" s="42"/>
      <c r="D1225" s="12"/>
      <c r="E1225" s="12"/>
      <c r="F1225" s="12"/>
      <c r="G1225" s="12"/>
      <c r="H1225" s="12"/>
      <c r="I1225" s="12"/>
      <c r="J1225" s="12"/>
      <c r="K1225" s="12"/>
      <c r="L1225" s="12"/>
      <c r="M1225" s="49"/>
      <c r="N1225" s="49"/>
      <c r="O1225" s="12"/>
      <c r="P1225" s="12"/>
      <c r="Q1225" s="12"/>
      <c r="R1225" s="12"/>
      <c r="S1225" s="12"/>
    </row>
    <row r="1226" spans="1:19" s="1" customFormat="1" x14ac:dyDescent="0.4">
      <c r="A1226" s="12"/>
      <c r="B1226" s="12"/>
      <c r="C1226" s="42"/>
      <c r="D1226" s="12"/>
      <c r="E1226" s="12"/>
      <c r="F1226" s="12"/>
      <c r="G1226" s="12"/>
      <c r="H1226" s="12"/>
      <c r="I1226" s="12"/>
      <c r="J1226" s="12"/>
      <c r="K1226" s="12"/>
      <c r="L1226" s="12"/>
      <c r="M1226" s="49"/>
      <c r="N1226" s="49"/>
      <c r="O1226" s="12"/>
      <c r="P1226" s="12"/>
      <c r="Q1226" s="12"/>
      <c r="R1226" s="12"/>
      <c r="S1226" s="12"/>
    </row>
    <row r="1227" spans="1:19" s="1" customFormat="1" x14ac:dyDescent="0.4">
      <c r="A1227" s="12"/>
      <c r="B1227" s="12"/>
      <c r="C1227" s="42"/>
      <c r="D1227" s="12"/>
      <c r="E1227" s="12"/>
      <c r="F1227" s="12"/>
      <c r="G1227" s="12"/>
      <c r="H1227" s="12"/>
      <c r="I1227" s="12"/>
      <c r="J1227" s="12"/>
      <c r="K1227" s="12"/>
      <c r="L1227" s="12"/>
      <c r="M1227" s="49"/>
      <c r="N1227" s="49"/>
      <c r="O1227" s="12"/>
      <c r="P1227" s="12"/>
      <c r="Q1227" s="12"/>
      <c r="R1227" s="12"/>
      <c r="S1227" s="12"/>
    </row>
    <row r="1228" spans="1:19" s="1" customFormat="1" x14ac:dyDescent="0.4">
      <c r="A1228" s="12"/>
      <c r="B1228" s="12"/>
      <c r="C1228" s="42"/>
      <c r="D1228" s="12"/>
      <c r="E1228" s="12"/>
      <c r="F1228" s="12"/>
      <c r="G1228" s="12"/>
      <c r="H1228" s="12"/>
      <c r="I1228" s="12"/>
      <c r="J1228" s="12"/>
      <c r="K1228" s="12"/>
      <c r="L1228" s="12"/>
      <c r="M1228" s="49"/>
      <c r="N1228" s="49"/>
      <c r="O1228" s="12"/>
      <c r="P1228" s="12"/>
      <c r="Q1228" s="12"/>
      <c r="R1228" s="12"/>
      <c r="S1228" s="12"/>
    </row>
    <row r="1229" spans="1:19" s="1" customFormat="1" x14ac:dyDescent="0.4">
      <c r="A1229" s="12"/>
      <c r="B1229" s="12"/>
      <c r="C1229" s="42"/>
      <c r="D1229" s="12"/>
      <c r="E1229" s="12"/>
      <c r="F1229" s="12"/>
      <c r="G1229" s="12"/>
      <c r="H1229" s="12"/>
      <c r="I1229" s="12"/>
      <c r="J1229" s="12"/>
      <c r="K1229" s="12"/>
      <c r="L1229" s="12"/>
      <c r="M1229" s="49"/>
      <c r="N1229" s="49"/>
      <c r="O1229" s="12"/>
      <c r="P1229" s="12"/>
      <c r="Q1229" s="12"/>
      <c r="R1229" s="12"/>
      <c r="S1229" s="12"/>
    </row>
    <row r="1230" spans="1:19" s="1" customFormat="1" x14ac:dyDescent="0.4">
      <c r="A1230" s="12"/>
      <c r="B1230" s="12"/>
      <c r="C1230" s="42"/>
      <c r="D1230" s="12"/>
      <c r="E1230" s="12"/>
      <c r="F1230" s="12"/>
      <c r="G1230" s="12"/>
      <c r="H1230" s="12"/>
      <c r="I1230" s="12"/>
      <c r="J1230" s="12"/>
      <c r="K1230" s="12"/>
      <c r="L1230" s="12"/>
      <c r="M1230" s="49"/>
      <c r="N1230" s="49"/>
      <c r="O1230" s="12"/>
      <c r="P1230" s="12"/>
      <c r="Q1230" s="12"/>
      <c r="R1230" s="12"/>
      <c r="S1230" s="12"/>
    </row>
    <row r="1231" spans="1:19" s="1" customFormat="1" x14ac:dyDescent="0.4">
      <c r="A1231" s="12"/>
      <c r="B1231" s="12"/>
      <c r="C1231" s="42"/>
      <c r="D1231" s="12"/>
      <c r="E1231" s="12"/>
      <c r="F1231" s="12"/>
      <c r="G1231" s="12"/>
      <c r="H1231" s="12"/>
      <c r="I1231" s="12"/>
      <c r="J1231" s="12"/>
      <c r="K1231" s="12"/>
      <c r="L1231" s="12"/>
      <c r="M1231" s="49"/>
      <c r="N1231" s="49"/>
      <c r="O1231" s="12"/>
      <c r="P1231" s="12"/>
      <c r="Q1231" s="12"/>
      <c r="R1231" s="12"/>
      <c r="S1231" s="12"/>
    </row>
    <row r="1232" spans="1:19" s="1" customFormat="1" x14ac:dyDescent="0.4">
      <c r="A1232" s="12"/>
      <c r="B1232" s="12"/>
      <c r="C1232" s="42"/>
      <c r="D1232" s="12"/>
      <c r="E1232" s="12"/>
      <c r="F1232" s="12"/>
      <c r="G1232" s="12"/>
      <c r="H1232" s="12"/>
      <c r="I1232" s="12"/>
      <c r="J1232" s="12"/>
      <c r="K1232" s="12"/>
      <c r="L1232" s="12"/>
      <c r="M1232" s="49"/>
      <c r="N1232" s="49"/>
      <c r="O1232" s="12"/>
      <c r="P1232" s="12"/>
      <c r="Q1232" s="12"/>
      <c r="R1232" s="12"/>
      <c r="S1232" s="12"/>
    </row>
    <row r="1233" spans="1:19" s="1" customFormat="1" x14ac:dyDescent="0.4">
      <c r="A1233" s="12"/>
      <c r="B1233" s="12"/>
      <c r="C1233" s="42"/>
      <c r="D1233" s="12"/>
      <c r="E1233" s="12"/>
      <c r="F1233" s="12"/>
      <c r="G1233" s="12"/>
      <c r="H1233" s="12"/>
      <c r="I1233" s="12"/>
      <c r="J1233" s="12"/>
      <c r="K1233" s="12"/>
      <c r="L1233" s="12"/>
      <c r="M1233" s="49"/>
      <c r="N1233" s="49"/>
      <c r="O1233" s="12"/>
      <c r="P1233" s="12"/>
      <c r="Q1233" s="12"/>
      <c r="R1233" s="12"/>
      <c r="S1233" s="12"/>
    </row>
    <row r="1234" spans="1:19" s="1" customFormat="1" x14ac:dyDescent="0.4">
      <c r="A1234" s="12"/>
      <c r="B1234" s="12"/>
      <c r="C1234" s="42"/>
      <c r="D1234" s="12"/>
      <c r="E1234" s="12"/>
      <c r="F1234" s="12"/>
      <c r="G1234" s="12"/>
      <c r="H1234" s="12"/>
      <c r="I1234" s="12"/>
      <c r="J1234" s="12"/>
      <c r="K1234" s="12"/>
      <c r="L1234" s="12"/>
      <c r="M1234" s="49"/>
      <c r="N1234" s="49"/>
      <c r="O1234" s="12"/>
      <c r="P1234" s="12"/>
      <c r="Q1234" s="12"/>
      <c r="R1234" s="12"/>
      <c r="S1234" s="12"/>
    </row>
    <row r="1235" spans="1:19" s="1" customFormat="1" x14ac:dyDescent="0.4">
      <c r="A1235" s="12"/>
      <c r="B1235" s="12"/>
      <c r="C1235" s="42"/>
      <c r="D1235" s="12"/>
      <c r="E1235" s="12"/>
      <c r="F1235" s="12"/>
      <c r="G1235" s="12"/>
      <c r="H1235" s="12"/>
      <c r="I1235" s="12"/>
      <c r="J1235" s="12"/>
      <c r="K1235" s="12"/>
      <c r="L1235" s="12"/>
      <c r="M1235" s="49"/>
      <c r="N1235" s="49"/>
      <c r="O1235" s="12"/>
      <c r="P1235" s="12"/>
      <c r="Q1235" s="12"/>
      <c r="R1235" s="12"/>
      <c r="S1235" s="12"/>
    </row>
    <row r="1236" spans="1:19" s="1" customFormat="1" x14ac:dyDescent="0.4">
      <c r="A1236" s="12"/>
      <c r="B1236" s="12"/>
      <c r="C1236" s="42"/>
      <c r="D1236" s="12"/>
      <c r="E1236" s="12"/>
      <c r="F1236" s="12"/>
      <c r="G1236" s="12"/>
      <c r="H1236" s="12"/>
      <c r="I1236" s="12"/>
      <c r="J1236" s="12"/>
      <c r="K1236" s="12"/>
      <c r="L1236" s="12"/>
      <c r="M1236" s="49"/>
      <c r="N1236" s="49"/>
      <c r="O1236" s="12"/>
      <c r="P1236" s="12"/>
      <c r="Q1236" s="12"/>
      <c r="R1236" s="12"/>
      <c r="S1236" s="12"/>
    </row>
    <row r="1237" spans="1:19" s="1" customFormat="1" x14ac:dyDescent="0.4">
      <c r="A1237" s="12"/>
      <c r="B1237" s="12"/>
      <c r="C1237" s="42"/>
      <c r="D1237" s="12"/>
      <c r="E1237" s="12"/>
      <c r="F1237" s="12"/>
      <c r="G1237" s="12"/>
      <c r="H1237" s="12"/>
      <c r="I1237" s="12"/>
      <c r="J1237" s="12"/>
      <c r="K1237" s="12"/>
      <c r="L1237" s="12"/>
      <c r="M1237" s="49"/>
      <c r="N1237" s="49"/>
      <c r="O1237" s="12"/>
      <c r="P1237" s="12"/>
      <c r="Q1237" s="12"/>
      <c r="R1237" s="12"/>
      <c r="S1237" s="12"/>
    </row>
    <row r="1238" spans="1:19" s="1" customFormat="1" x14ac:dyDescent="0.4">
      <c r="A1238" s="12"/>
      <c r="B1238" s="12"/>
      <c r="C1238" s="42"/>
      <c r="D1238" s="12"/>
      <c r="E1238" s="12"/>
      <c r="F1238" s="12"/>
      <c r="G1238" s="12"/>
      <c r="H1238" s="12"/>
      <c r="I1238" s="12"/>
      <c r="J1238" s="12"/>
      <c r="K1238" s="12"/>
      <c r="L1238" s="12"/>
      <c r="M1238" s="49"/>
      <c r="N1238" s="49"/>
      <c r="O1238" s="12"/>
      <c r="P1238" s="12"/>
      <c r="Q1238" s="12"/>
      <c r="R1238" s="12"/>
      <c r="S1238" s="12"/>
    </row>
    <row r="1239" spans="1:19" s="1" customFormat="1" x14ac:dyDescent="0.4">
      <c r="A1239" s="12"/>
      <c r="B1239" s="12"/>
      <c r="C1239" s="42"/>
      <c r="D1239" s="12"/>
      <c r="E1239" s="12"/>
      <c r="F1239" s="12"/>
      <c r="G1239" s="12"/>
      <c r="H1239" s="12"/>
      <c r="I1239" s="12"/>
      <c r="J1239" s="12"/>
      <c r="K1239" s="12"/>
      <c r="L1239" s="12"/>
      <c r="M1239" s="49"/>
      <c r="N1239" s="49"/>
      <c r="O1239" s="12"/>
      <c r="P1239" s="12"/>
      <c r="Q1239" s="12"/>
      <c r="R1239" s="12"/>
      <c r="S1239" s="12"/>
    </row>
    <row r="1240" spans="1:19" s="1" customFormat="1" x14ac:dyDescent="0.4">
      <c r="A1240" s="12"/>
      <c r="B1240" s="12"/>
      <c r="C1240" s="42"/>
      <c r="D1240" s="12"/>
      <c r="E1240" s="12"/>
      <c r="F1240" s="12"/>
      <c r="G1240" s="12"/>
      <c r="H1240" s="12"/>
      <c r="I1240" s="12"/>
      <c r="J1240" s="12"/>
      <c r="K1240" s="12"/>
      <c r="L1240" s="12"/>
      <c r="M1240" s="49"/>
      <c r="N1240" s="49"/>
      <c r="O1240" s="12"/>
      <c r="P1240" s="12"/>
      <c r="Q1240" s="12"/>
      <c r="R1240" s="12"/>
      <c r="S1240" s="12"/>
    </row>
    <row r="1241" spans="1:19" s="1" customFormat="1" x14ac:dyDescent="0.4">
      <c r="A1241" s="12"/>
      <c r="B1241" s="12"/>
      <c r="C1241" s="42"/>
      <c r="D1241" s="12"/>
      <c r="E1241" s="12"/>
      <c r="F1241" s="12"/>
      <c r="G1241" s="12"/>
      <c r="H1241" s="12"/>
      <c r="I1241" s="12"/>
      <c r="J1241" s="12"/>
      <c r="K1241" s="12"/>
      <c r="L1241" s="12"/>
      <c r="M1241" s="49"/>
      <c r="N1241" s="49"/>
      <c r="O1241" s="12"/>
      <c r="P1241" s="12"/>
      <c r="Q1241" s="12"/>
      <c r="R1241" s="12"/>
      <c r="S1241" s="12"/>
    </row>
    <row r="1242" spans="1:19" s="1" customFormat="1" x14ac:dyDescent="0.4">
      <c r="A1242" s="12"/>
      <c r="B1242" s="12"/>
      <c r="C1242" s="42"/>
      <c r="D1242" s="12"/>
      <c r="E1242" s="12"/>
      <c r="F1242" s="12"/>
      <c r="G1242" s="12"/>
      <c r="H1242" s="12"/>
      <c r="I1242" s="12"/>
      <c r="J1242" s="12"/>
      <c r="K1242" s="12"/>
      <c r="L1242" s="12"/>
      <c r="M1242" s="49"/>
      <c r="N1242" s="49"/>
      <c r="O1242" s="12"/>
      <c r="P1242" s="12"/>
      <c r="Q1242" s="12"/>
      <c r="R1242" s="12"/>
      <c r="S1242" s="12"/>
    </row>
    <row r="1243" spans="1:19" s="1" customFormat="1" x14ac:dyDescent="0.4">
      <c r="A1243" s="12"/>
      <c r="B1243" s="12"/>
      <c r="C1243" s="42"/>
      <c r="D1243" s="12"/>
      <c r="E1243" s="12"/>
      <c r="F1243" s="12"/>
      <c r="G1243" s="12"/>
      <c r="H1243" s="12"/>
      <c r="I1243" s="12"/>
      <c r="J1243" s="12"/>
      <c r="K1243" s="12"/>
      <c r="L1243" s="12"/>
      <c r="M1243" s="49"/>
      <c r="N1243" s="49"/>
      <c r="O1243" s="12"/>
      <c r="P1243" s="12"/>
      <c r="Q1243" s="12"/>
      <c r="R1243" s="12"/>
      <c r="S1243" s="12"/>
    </row>
    <row r="1244" spans="1:19" s="1" customFormat="1" x14ac:dyDescent="0.4">
      <c r="A1244" s="12"/>
      <c r="B1244" s="12"/>
      <c r="C1244" s="42"/>
      <c r="D1244" s="12"/>
      <c r="E1244" s="12"/>
      <c r="F1244" s="12"/>
      <c r="G1244" s="12"/>
      <c r="H1244" s="12"/>
      <c r="I1244" s="12"/>
      <c r="J1244" s="12"/>
      <c r="K1244" s="12"/>
      <c r="L1244" s="12"/>
      <c r="M1244" s="49"/>
      <c r="N1244" s="49"/>
      <c r="O1244" s="12"/>
      <c r="P1244" s="12"/>
      <c r="Q1244" s="12"/>
      <c r="R1244" s="12"/>
      <c r="S1244" s="12"/>
    </row>
    <row r="1245" spans="1:19" s="1" customFormat="1" x14ac:dyDescent="0.4">
      <c r="A1245" s="12"/>
      <c r="B1245" s="12"/>
      <c r="C1245" s="42"/>
      <c r="D1245" s="12"/>
      <c r="E1245" s="12"/>
      <c r="F1245" s="12"/>
      <c r="G1245" s="12"/>
      <c r="H1245" s="12"/>
      <c r="I1245" s="12"/>
      <c r="J1245" s="12"/>
      <c r="K1245" s="12"/>
      <c r="L1245" s="12"/>
      <c r="M1245" s="49"/>
      <c r="N1245" s="49"/>
      <c r="O1245" s="12"/>
      <c r="P1245" s="12"/>
      <c r="Q1245" s="12"/>
      <c r="R1245" s="12"/>
      <c r="S1245" s="12"/>
    </row>
    <row r="1246" spans="1:19" s="1" customFormat="1" x14ac:dyDescent="0.4">
      <c r="A1246" s="12"/>
      <c r="B1246" s="12"/>
      <c r="C1246" s="42"/>
      <c r="D1246" s="12"/>
      <c r="E1246" s="12"/>
      <c r="F1246" s="12"/>
      <c r="G1246" s="12"/>
      <c r="H1246" s="12"/>
      <c r="I1246" s="12"/>
      <c r="J1246" s="12"/>
      <c r="K1246" s="12"/>
      <c r="L1246" s="12"/>
      <c r="M1246" s="49"/>
      <c r="N1246" s="49"/>
      <c r="O1246" s="12"/>
      <c r="P1246" s="12"/>
      <c r="Q1246" s="12"/>
      <c r="R1246" s="12"/>
      <c r="S1246" s="12"/>
    </row>
    <row r="1247" spans="1:19" s="1" customFormat="1" x14ac:dyDescent="0.4">
      <c r="A1247" s="12"/>
      <c r="B1247" s="12"/>
      <c r="C1247" s="42"/>
      <c r="D1247" s="12"/>
      <c r="E1247" s="12"/>
      <c r="F1247" s="12"/>
      <c r="G1247" s="12"/>
      <c r="H1247" s="12"/>
      <c r="I1247" s="12"/>
      <c r="J1247" s="12"/>
      <c r="K1247" s="12"/>
      <c r="L1247" s="12"/>
      <c r="M1247" s="49"/>
      <c r="N1247" s="49"/>
      <c r="O1247" s="12"/>
      <c r="P1247" s="12"/>
      <c r="Q1247" s="12"/>
      <c r="R1247" s="12"/>
      <c r="S1247" s="12"/>
    </row>
    <row r="1248" spans="1:19" s="1" customFormat="1" x14ac:dyDescent="0.4">
      <c r="A1248" s="12"/>
      <c r="B1248" s="12"/>
      <c r="C1248" s="42"/>
      <c r="D1248" s="12"/>
      <c r="E1248" s="12"/>
      <c r="F1248" s="12"/>
      <c r="G1248" s="12"/>
      <c r="H1248" s="12"/>
      <c r="I1248" s="12"/>
      <c r="J1248" s="12"/>
      <c r="K1248" s="12"/>
      <c r="L1248" s="12"/>
      <c r="M1248" s="49"/>
      <c r="N1248" s="49"/>
      <c r="O1248" s="12"/>
      <c r="P1248" s="12"/>
      <c r="Q1248" s="12"/>
      <c r="R1248" s="12"/>
      <c r="S1248" s="12"/>
    </row>
    <row r="1249" spans="1:19" s="1" customFormat="1" x14ac:dyDescent="0.4">
      <c r="A1249" s="12"/>
      <c r="B1249" s="12"/>
      <c r="C1249" s="42"/>
      <c r="D1249" s="12"/>
      <c r="E1249" s="12"/>
      <c r="F1249" s="12"/>
      <c r="G1249" s="12"/>
      <c r="H1249" s="12"/>
      <c r="I1249" s="12"/>
      <c r="J1249" s="12"/>
      <c r="K1249" s="12"/>
      <c r="L1249" s="12"/>
      <c r="M1249" s="49"/>
      <c r="N1249" s="49"/>
      <c r="O1249" s="12"/>
      <c r="P1249" s="12"/>
      <c r="Q1249" s="12"/>
      <c r="R1249" s="12"/>
      <c r="S1249" s="12"/>
    </row>
    <row r="1250" spans="1:19" s="1" customFormat="1" x14ac:dyDescent="0.4">
      <c r="A1250" s="12"/>
      <c r="B1250" s="12"/>
      <c r="C1250" s="42"/>
      <c r="D1250" s="12"/>
      <c r="E1250" s="12"/>
      <c r="F1250" s="12"/>
      <c r="G1250" s="12"/>
      <c r="H1250" s="12"/>
      <c r="I1250" s="12"/>
      <c r="J1250" s="12"/>
      <c r="K1250" s="12"/>
      <c r="L1250" s="12"/>
      <c r="M1250" s="49"/>
      <c r="N1250" s="49"/>
      <c r="O1250" s="12"/>
      <c r="P1250" s="12"/>
      <c r="Q1250" s="12"/>
      <c r="R1250" s="12"/>
      <c r="S1250" s="12"/>
    </row>
    <row r="1251" spans="1:19" s="1" customFormat="1" x14ac:dyDescent="0.4">
      <c r="A1251" s="12"/>
      <c r="B1251" s="12"/>
      <c r="C1251" s="42"/>
      <c r="D1251" s="12"/>
      <c r="E1251" s="12"/>
      <c r="F1251" s="12"/>
      <c r="G1251" s="12"/>
      <c r="H1251" s="12"/>
      <c r="I1251" s="12"/>
      <c r="J1251" s="12"/>
      <c r="K1251" s="12"/>
      <c r="L1251" s="12"/>
      <c r="M1251" s="49"/>
      <c r="N1251" s="49"/>
      <c r="O1251" s="12"/>
      <c r="P1251" s="12"/>
      <c r="Q1251" s="12"/>
      <c r="R1251" s="12"/>
      <c r="S1251" s="12"/>
    </row>
    <row r="1252" spans="1:19" s="1" customFormat="1" x14ac:dyDescent="0.4">
      <c r="A1252" s="12"/>
      <c r="B1252" s="12"/>
      <c r="C1252" s="42"/>
      <c r="D1252" s="12"/>
      <c r="E1252" s="12"/>
      <c r="F1252" s="12"/>
      <c r="G1252" s="12"/>
      <c r="H1252" s="12"/>
      <c r="I1252" s="12"/>
      <c r="J1252" s="12"/>
      <c r="K1252" s="12"/>
      <c r="L1252" s="12"/>
      <c r="M1252" s="49"/>
      <c r="N1252" s="49"/>
      <c r="O1252" s="12"/>
      <c r="P1252" s="12"/>
      <c r="Q1252" s="12"/>
      <c r="R1252" s="12"/>
      <c r="S1252" s="12"/>
    </row>
    <row r="1253" spans="1:19" s="1" customFormat="1" x14ac:dyDescent="0.4">
      <c r="A1253" s="12"/>
      <c r="B1253" s="12"/>
      <c r="C1253" s="42"/>
      <c r="D1253" s="12"/>
      <c r="E1253" s="12"/>
      <c r="F1253" s="12"/>
      <c r="G1253" s="12"/>
      <c r="H1253" s="12"/>
      <c r="I1253" s="12"/>
      <c r="J1253" s="12"/>
      <c r="K1253" s="12"/>
      <c r="L1253" s="12"/>
      <c r="M1253" s="49"/>
      <c r="N1253" s="49"/>
      <c r="O1253" s="12"/>
      <c r="P1253" s="12"/>
      <c r="Q1253" s="12"/>
      <c r="R1253" s="12"/>
      <c r="S1253" s="12"/>
    </row>
    <row r="1254" spans="1:19" s="1" customFormat="1" x14ac:dyDescent="0.4">
      <c r="A1254" s="12"/>
      <c r="B1254" s="12"/>
      <c r="C1254" s="42"/>
      <c r="D1254" s="12"/>
      <c r="E1254" s="12"/>
      <c r="F1254" s="12"/>
      <c r="G1254" s="12"/>
      <c r="H1254" s="12"/>
      <c r="I1254" s="12"/>
      <c r="J1254" s="12"/>
      <c r="K1254" s="12"/>
      <c r="L1254" s="12"/>
      <c r="M1254" s="49"/>
      <c r="N1254" s="49"/>
      <c r="O1254" s="12"/>
      <c r="P1254" s="12"/>
      <c r="Q1254" s="12"/>
      <c r="R1254" s="12"/>
      <c r="S1254" s="12"/>
    </row>
    <row r="1255" spans="1:19" s="1" customFormat="1" x14ac:dyDescent="0.4">
      <c r="A1255" s="12"/>
      <c r="B1255" s="12"/>
      <c r="C1255" s="42"/>
      <c r="D1255" s="12"/>
      <c r="E1255" s="12"/>
      <c r="F1255" s="12"/>
      <c r="G1255" s="12"/>
      <c r="H1255" s="12"/>
      <c r="I1255" s="12"/>
      <c r="J1255" s="12"/>
      <c r="K1255" s="12"/>
      <c r="L1255" s="12"/>
      <c r="M1255" s="49"/>
      <c r="N1255" s="49"/>
      <c r="O1255" s="12"/>
      <c r="P1255" s="12"/>
      <c r="Q1255" s="12"/>
      <c r="R1255" s="12"/>
      <c r="S1255" s="12"/>
    </row>
    <row r="1256" spans="1:19" s="1" customFormat="1" x14ac:dyDescent="0.4">
      <c r="A1256" s="12"/>
      <c r="B1256" s="12"/>
      <c r="C1256" s="42"/>
      <c r="D1256" s="12"/>
      <c r="E1256" s="12"/>
      <c r="F1256" s="12"/>
      <c r="G1256" s="12"/>
      <c r="H1256" s="12"/>
      <c r="I1256" s="12"/>
      <c r="J1256" s="12"/>
      <c r="K1256" s="12"/>
      <c r="L1256" s="12"/>
      <c r="M1256" s="49"/>
      <c r="N1256" s="49"/>
      <c r="O1256" s="12"/>
      <c r="P1256" s="12"/>
      <c r="Q1256" s="12"/>
      <c r="R1256" s="12"/>
      <c r="S1256" s="12"/>
    </row>
    <row r="1257" spans="1:19" s="1" customFormat="1" x14ac:dyDescent="0.4">
      <c r="A1257" s="12"/>
      <c r="B1257" s="12"/>
      <c r="C1257" s="42"/>
      <c r="D1257" s="12"/>
      <c r="E1257" s="12"/>
      <c r="F1257" s="12"/>
      <c r="G1257" s="12"/>
      <c r="H1257" s="12"/>
      <c r="I1257" s="12"/>
      <c r="J1257" s="12"/>
      <c r="K1257" s="12"/>
      <c r="L1257" s="12"/>
      <c r="M1257" s="49"/>
      <c r="N1257" s="49"/>
      <c r="O1257" s="12"/>
      <c r="P1257" s="12"/>
      <c r="Q1257" s="12"/>
      <c r="R1257" s="12"/>
      <c r="S1257" s="12"/>
    </row>
    <row r="1258" spans="1:19" s="1" customFormat="1" x14ac:dyDescent="0.4">
      <c r="A1258" s="12"/>
      <c r="B1258" s="12"/>
      <c r="C1258" s="42"/>
      <c r="D1258" s="12"/>
      <c r="E1258" s="12"/>
      <c r="F1258" s="12"/>
      <c r="G1258" s="12"/>
      <c r="H1258" s="12"/>
      <c r="I1258" s="12"/>
      <c r="J1258" s="12"/>
      <c r="K1258" s="12"/>
      <c r="L1258" s="12"/>
      <c r="M1258" s="49"/>
      <c r="N1258" s="49"/>
      <c r="O1258" s="12"/>
      <c r="P1258" s="12"/>
      <c r="Q1258" s="12"/>
      <c r="R1258" s="12"/>
      <c r="S1258" s="12"/>
    </row>
    <row r="1259" spans="1:19" s="1" customFormat="1" x14ac:dyDescent="0.4">
      <c r="A1259" s="12"/>
      <c r="B1259" s="12"/>
      <c r="C1259" s="42"/>
      <c r="D1259" s="12"/>
      <c r="E1259" s="12"/>
      <c r="F1259" s="12"/>
      <c r="G1259" s="12"/>
      <c r="H1259" s="12"/>
      <c r="I1259" s="12"/>
      <c r="J1259" s="12"/>
      <c r="K1259" s="12"/>
      <c r="L1259" s="12"/>
      <c r="M1259" s="49"/>
      <c r="N1259" s="49"/>
      <c r="O1259" s="12"/>
      <c r="P1259" s="12"/>
      <c r="Q1259" s="12"/>
      <c r="R1259" s="12"/>
      <c r="S1259" s="12"/>
    </row>
    <row r="1260" spans="1:19" s="1" customFormat="1" x14ac:dyDescent="0.4">
      <c r="A1260" s="12"/>
      <c r="B1260" s="12"/>
      <c r="C1260" s="42"/>
      <c r="D1260" s="12"/>
      <c r="E1260" s="12"/>
      <c r="F1260" s="12"/>
      <c r="G1260" s="12"/>
      <c r="H1260" s="12"/>
      <c r="I1260" s="12"/>
      <c r="J1260" s="12"/>
      <c r="K1260" s="12"/>
      <c r="L1260" s="12"/>
      <c r="M1260" s="49"/>
      <c r="N1260" s="49"/>
      <c r="O1260" s="12"/>
      <c r="P1260" s="12"/>
      <c r="Q1260" s="12"/>
      <c r="R1260" s="12"/>
      <c r="S1260" s="12"/>
    </row>
    <row r="1261" spans="1:19" s="1" customFormat="1" x14ac:dyDescent="0.4">
      <c r="A1261" s="12"/>
      <c r="B1261" s="12"/>
      <c r="C1261" s="42"/>
      <c r="D1261" s="12"/>
      <c r="E1261" s="12"/>
      <c r="F1261" s="12"/>
      <c r="G1261" s="12"/>
      <c r="H1261" s="12"/>
      <c r="I1261" s="12"/>
      <c r="J1261" s="12"/>
      <c r="K1261" s="12"/>
      <c r="L1261" s="12"/>
      <c r="M1261" s="49"/>
      <c r="N1261" s="49"/>
      <c r="O1261" s="12"/>
      <c r="P1261" s="12"/>
      <c r="Q1261" s="12"/>
      <c r="R1261" s="12"/>
      <c r="S1261" s="12"/>
    </row>
    <row r="1262" spans="1:19" s="1" customFormat="1" x14ac:dyDescent="0.4">
      <c r="A1262" s="12"/>
      <c r="B1262" s="12"/>
      <c r="C1262" s="42"/>
      <c r="D1262" s="12"/>
      <c r="E1262" s="12"/>
      <c r="F1262" s="12"/>
      <c r="G1262" s="12"/>
      <c r="H1262" s="12"/>
      <c r="I1262" s="12"/>
      <c r="J1262" s="12"/>
      <c r="K1262" s="12"/>
      <c r="L1262" s="12"/>
      <c r="M1262" s="49"/>
      <c r="N1262" s="49"/>
      <c r="O1262" s="12"/>
      <c r="P1262" s="12"/>
      <c r="Q1262" s="12"/>
      <c r="R1262" s="12"/>
      <c r="S1262" s="12"/>
    </row>
    <row r="1263" spans="1:19" s="1" customFormat="1" x14ac:dyDescent="0.4">
      <c r="A1263" s="12"/>
      <c r="B1263" s="12"/>
      <c r="C1263" s="42"/>
      <c r="D1263" s="12"/>
      <c r="E1263" s="12"/>
      <c r="F1263" s="12"/>
      <c r="G1263" s="12"/>
      <c r="H1263" s="12"/>
      <c r="I1263" s="12"/>
      <c r="J1263" s="12"/>
      <c r="K1263" s="12"/>
      <c r="L1263" s="12"/>
      <c r="M1263" s="49"/>
      <c r="N1263" s="49"/>
      <c r="O1263" s="12"/>
      <c r="P1263" s="12"/>
      <c r="Q1263" s="12"/>
      <c r="R1263" s="12"/>
      <c r="S1263" s="12"/>
    </row>
    <row r="1264" spans="1:19" s="1" customFormat="1" x14ac:dyDescent="0.4">
      <c r="A1264" s="12"/>
      <c r="B1264" s="12"/>
      <c r="C1264" s="42"/>
      <c r="D1264" s="12"/>
      <c r="E1264" s="12"/>
      <c r="F1264" s="12"/>
      <c r="G1264" s="12"/>
      <c r="H1264" s="12"/>
      <c r="I1264" s="12"/>
      <c r="J1264" s="12"/>
      <c r="K1264" s="12"/>
      <c r="L1264" s="12"/>
      <c r="M1264" s="49"/>
      <c r="N1264" s="49"/>
      <c r="O1264" s="12"/>
      <c r="P1264" s="12"/>
      <c r="Q1264" s="12"/>
      <c r="R1264" s="12"/>
      <c r="S1264" s="12"/>
    </row>
    <row r="1265" spans="1:19" s="1" customFormat="1" x14ac:dyDescent="0.4">
      <c r="A1265" s="12"/>
      <c r="B1265" s="12"/>
      <c r="C1265" s="42"/>
      <c r="D1265" s="12"/>
      <c r="E1265" s="12"/>
      <c r="F1265" s="12"/>
      <c r="G1265" s="12"/>
      <c r="H1265" s="12"/>
      <c r="I1265" s="12"/>
      <c r="J1265" s="12"/>
      <c r="K1265" s="12"/>
      <c r="L1265" s="12"/>
      <c r="M1265" s="49"/>
      <c r="N1265" s="49"/>
      <c r="O1265" s="12"/>
      <c r="P1265" s="12"/>
      <c r="Q1265" s="12"/>
      <c r="R1265" s="12"/>
      <c r="S1265" s="12"/>
    </row>
    <row r="1266" spans="1:19" s="1" customFormat="1" x14ac:dyDescent="0.4">
      <c r="A1266" s="12"/>
      <c r="B1266" s="12"/>
      <c r="C1266" s="42"/>
      <c r="D1266" s="12"/>
      <c r="E1266" s="12"/>
      <c r="F1266" s="12"/>
      <c r="G1266" s="12"/>
      <c r="H1266" s="12"/>
      <c r="I1266" s="12"/>
      <c r="J1266" s="12"/>
      <c r="K1266" s="12"/>
      <c r="L1266" s="12"/>
      <c r="M1266" s="49"/>
      <c r="N1266" s="49"/>
      <c r="O1266" s="12"/>
      <c r="P1266" s="12"/>
      <c r="Q1266" s="12"/>
      <c r="R1266" s="12"/>
      <c r="S1266" s="12"/>
    </row>
    <row r="1267" spans="1:19" s="1" customFormat="1" x14ac:dyDescent="0.4">
      <c r="A1267" s="12"/>
      <c r="B1267" s="12"/>
      <c r="C1267" s="42"/>
      <c r="D1267" s="12"/>
      <c r="E1267" s="12"/>
      <c r="F1267" s="12"/>
      <c r="G1267" s="12"/>
      <c r="H1267" s="12"/>
      <c r="I1267" s="12"/>
      <c r="J1267" s="12"/>
      <c r="K1267" s="12"/>
      <c r="L1267" s="12"/>
      <c r="M1267" s="49"/>
      <c r="N1267" s="49"/>
      <c r="O1267" s="12"/>
      <c r="P1267" s="12"/>
      <c r="Q1267" s="12"/>
      <c r="R1267" s="12"/>
      <c r="S1267" s="12"/>
    </row>
    <row r="1268" spans="1:19" s="1" customFormat="1" x14ac:dyDescent="0.4">
      <c r="A1268" s="12"/>
      <c r="B1268" s="12"/>
      <c r="C1268" s="42"/>
      <c r="D1268" s="12"/>
      <c r="E1268" s="12"/>
      <c r="F1268" s="12"/>
      <c r="G1268" s="12"/>
      <c r="H1268" s="12"/>
      <c r="I1268" s="12"/>
      <c r="J1268" s="12"/>
      <c r="K1268" s="12"/>
      <c r="L1268" s="12"/>
      <c r="M1268" s="49"/>
      <c r="N1268" s="49"/>
      <c r="O1268" s="12"/>
      <c r="P1268" s="12"/>
      <c r="Q1268" s="12"/>
      <c r="R1268" s="12"/>
      <c r="S1268" s="12"/>
    </row>
    <row r="1269" spans="1:19" s="1" customFormat="1" x14ac:dyDescent="0.4">
      <c r="A1269" s="12"/>
      <c r="B1269" s="12"/>
      <c r="C1269" s="42"/>
      <c r="D1269" s="12"/>
      <c r="E1269" s="12"/>
      <c r="F1269" s="12"/>
      <c r="G1269" s="12"/>
      <c r="H1269" s="12"/>
      <c r="I1269" s="12"/>
      <c r="J1269" s="12"/>
      <c r="K1269" s="12"/>
      <c r="L1269" s="12"/>
      <c r="M1269" s="49"/>
      <c r="N1269" s="49"/>
      <c r="O1269" s="12"/>
      <c r="P1269" s="12"/>
      <c r="Q1269" s="12"/>
      <c r="R1269" s="12"/>
      <c r="S1269" s="12"/>
    </row>
    <row r="1270" spans="1:19" s="1" customFormat="1" x14ac:dyDescent="0.4">
      <c r="A1270" s="12"/>
      <c r="B1270" s="12"/>
      <c r="C1270" s="42"/>
      <c r="D1270" s="12"/>
      <c r="E1270" s="12"/>
      <c r="F1270" s="12"/>
      <c r="G1270" s="12"/>
      <c r="H1270" s="12"/>
      <c r="I1270" s="12"/>
      <c r="J1270" s="12"/>
      <c r="K1270" s="12"/>
      <c r="L1270" s="12"/>
      <c r="M1270" s="49"/>
      <c r="N1270" s="49"/>
      <c r="O1270" s="12"/>
      <c r="P1270" s="12"/>
      <c r="Q1270" s="12"/>
      <c r="R1270" s="12"/>
      <c r="S1270" s="12"/>
    </row>
    <row r="1271" spans="1:19" s="1" customFormat="1" x14ac:dyDescent="0.4">
      <c r="A1271" s="12"/>
      <c r="B1271" s="12"/>
      <c r="C1271" s="42"/>
      <c r="D1271" s="12"/>
      <c r="E1271" s="12"/>
      <c r="F1271" s="12"/>
      <c r="G1271" s="12"/>
      <c r="H1271" s="12"/>
      <c r="I1271" s="12"/>
      <c r="J1271" s="12"/>
      <c r="K1271" s="12"/>
      <c r="L1271" s="12"/>
      <c r="M1271" s="49"/>
      <c r="N1271" s="49"/>
      <c r="O1271" s="12"/>
      <c r="P1271" s="12"/>
      <c r="Q1271" s="12"/>
      <c r="R1271" s="12"/>
      <c r="S1271" s="12"/>
    </row>
    <row r="1272" spans="1:19" s="1" customFormat="1" x14ac:dyDescent="0.4">
      <c r="A1272" s="12"/>
      <c r="B1272" s="12"/>
      <c r="C1272" s="42"/>
      <c r="D1272" s="12"/>
      <c r="E1272" s="12"/>
      <c r="F1272" s="12"/>
      <c r="G1272" s="12"/>
      <c r="H1272" s="12"/>
      <c r="I1272" s="12"/>
      <c r="J1272" s="12"/>
      <c r="K1272" s="12"/>
      <c r="L1272" s="12"/>
      <c r="M1272" s="49"/>
      <c r="N1272" s="49"/>
      <c r="O1272" s="12"/>
      <c r="P1272" s="12"/>
      <c r="Q1272" s="12"/>
      <c r="R1272" s="12"/>
      <c r="S1272" s="12"/>
    </row>
    <row r="1273" spans="1:19" s="1" customFormat="1" x14ac:dyDescent="0.4">
      <c r="A1273" s="12"/>
      <c r="B1273" s="12"/>
      <c r="C1273" s="42"/>
      <c r="D1273" s="12"/>
      <c r="E1273" s="12"/>
      <c r="F1273" s="12"/>
      <c r="G1273" s="12"/>
      <c r="H1273" s="12"/>
      <c r="I1273" s="12"/>
      <c r="J1273" s="12"/>
      <c r="K1273" s="12"/>
      <c r="L1273" s="12"/>
      <c r="M1273" s="49"/>
      <c r="N1273" s="49"/>
      <c r="O1273" s="12"/>
      <c r="P1273" s="12"/>
      <c r="Q1273" s="12"/>
      <c r="R1273" s="12"/>
      <c r="S1273" s="12"/>
    </row>
    <row r="1274" spans="1:19" s="1" customFormat="1" x14ac:dyDescent="0.4">
      <c r="A1274" s="12"/>
      <c r="B1274" s="12"/>
      <c r="C1274" s="42"/>
      <c r="D1274" s="12"/>
      <c r="E1274" s="12"/>
      <c r="F1274" s="12"/>
      <c r="G1274" s="12"/>
      <c r="H1274" s="12"/>
      <c r="I1274" s="12"/>
      <c r="J1274" s="12"/>
      <c r="K1274" s="12"/>
      <c r="L1274" s="12"/>
      <c r="M1274" s="49"/>
      <c r="N1274" s="49"/>
      <c r="O1274" s="12"/>
      <c r="P1274" s="12"/>
      <c r="Q1274" s="12"/>
      <c r="R1274" s="12"/>
      <c r="S1274" s="12"/>
    </row>
    <row r="1275" spans="1:19" s="1" customFormat="1" x14ac:dyDescent="0.4">
      <c r="A1275" s="12"/>
      <c r="B1275" s="12"/>
      <c r="C1275" s="42"/>
      <c r="D1275" s="12"/>
      <c r="E1275" s="12"/>
      <c r="F1275" s="12"/>
      <c r="G1275" s="12"/>
      <c r="H1275" s="12"/>
      <c r="I1275" s="12"/>
      <c r="J1275" s="12"/>
      <c r="K1275" s="12"/>
      <c r="L1275" s="12"/>
      <c r="M1275" s="49"/>
      <c r="N1275" s="49"/>
      <c r="O1275" s="12"/>
      <c r="P1275" s="12"/>
      <c r="Q1275" s="12"/>
      <c r="R1275" s="12"/>
      <c r="S1275" s="12"/>
    </row>
    <row r="1276" spans="1:19" s="1" customFormat="1" x14ac:dyDescent="0.4">
      <c r="A1276" s="12"/>
      <c r="B1276" s="12"/>
      <c r="C1276" s="42"/>
      <c r="D1276" s="12"/>
      <c r="E1276" s="12"/>
      <c r="F1276" s="12"/>
      <c r="G1276" s="12"/>
      <c r="H1276" s="12"/>
      <c r="I1276" s="12"/>
      <c r="J1276" s="12"/>
      <c r="K1276" s="12"/>
      <c r="L1276" s="12"/>
      <c r="M1276" s="49"/>
      <c r="N1276" s="49"/>
      <c r="O1276" s="12"/>
      <c r="P1276" s="12"/>
      <c r="Q1276" s="12"/>
      <c r="R1276" s="12"/>
      <c r="S1276" s="12"/>
    </row>
    <row r="1277" spans="1:19" s="1" customFormat="1" x14ac:dyDescent="0.4">
      <c r="A1277" s="12"/>
      <c r="B1277" s="12"/>
      <c r="C1277" s="42"/>
      <c r="D1277" s="12"/>
      <c r="E1277" s="12"/>
      <c r="F1277" s="12"/>
      <c r="G1277" s="12"/>
      <c r="H1277" s="12"/>
      <c r="I1277" s="12"/>
      <c r="J1277" s="12"/>
      <c r="K1277" s="12"/>
      <c r="L1277" s="12"/>
      <c r="M1277" s="49"/>
      <c r="N1277" s="49"/>
      <c r="O1277" s="12"/>
      <c r="P1277" s="12"/>
      <c r="Q1277" s="12"/>
      <c r="R1277" s="12"/>
      <c r="S1277" s="12"/>
    </row>
    <row r="1278" spans="1:19" s="1" customFormat="1" x14ac:dyDescent="0.4">
      <c r="A1278" s="12"/>
      <c r="B1278" s="12"/>
      <c r="C1278" s="42"/>
      <c r="D1278" s="12"/>
      <c r="E1278" s="12"/>
      <c r="F1278" s="12"/>
      <c r="G1278" s="12"/>
      <c r="H1278" s="12"/>
      <c r="I1278" s="12"/>
      <c r="J1278" s="12"/>
      <c r="K1278" s="12"/>
      <c r="L1278" s="12"/>
      <c r="M1278" s="49"/>
      <c r="N1278" s="49"/>
      <c r="O1278" s="12"/>
      <c r="P1278" s="12"/>
      <c r="Q1278" s="12"/>
      <c r="R1278" s="12"/>
      <c r="S1278" s="12"/>
    </row>
    <row r="1279" spans="1:19" s="1" customFormat="1" x14ac:dyDescent="0.4">
      <c r="A1279" s="12"/>
      <c r="B1279" s="12"/>
      <c r="C1279" s="42"/>
      <c r="D1279" s="12"/>
      <c r="E1279" s="12"/>
      <c r="F1279" s="12"/>
      <c r="G1279" s="12"/>
      <c r="H1279" s="12"/>
      <c r="I1279" s="12"/>
      <c r="J1279" s="12"/>
      <c r="K1279" s="12"/>
      <c r="L1279" s="12"/>
      <c r="M1279" s="49"/>
      <c r="N1279" s="49"/>
      <c r="O1279" s="12"/>
      <c r="P1279" s="12"/>
      <c r="Q1279" s="12"/>
      <c r="R1279" s="12"/>
      <c r="S1279" s="12"/>
    </row>
    <row r="1280" spans="1:19" s="1" customFormat="1" x14ac:dyDescent="0.4">
      <c r="A1280" s="12"/>
      <c r="B1280" s="12"/>
      <c r="C1280" s="42"/>
      <c r="D1280" s="12"/>
      <c r="E1280" s="12"/>
      <c r="F1280" s="12"/>
      <c r="G1280" s="12"/>
      <c r="H1280" s="12"/>
      <c r="I1280" s="12"/>
      <c r="J1280" s="12"/>
      <c r="K1280" s="12"/>
      <c r="L1280" s="12"/>
      <c r="M1280" s="49"/>
      <c r="N1280" s="49"/>
      <c r="O1280" s="12"/>
      <c r="P1280" s="12"/>
      <c r="Q1280" s="12"/>
      <c r="R1280" s="12"/>
      <c r="S1280" s="12"/>
    </row>
    <row r="1281" spans="1:19" s="1" customFormat="1" x14ac:dyDescent="0.4">
      <c r="A1281" s="12"/>
      <c r="B1281" s="12"/>
      <c r="C1281" s="42"/>
      <c r="D1281" s="12"/>
      <c r="E1281" s="12"/>
      <c r="F1281" s="12"/>
      <c r="G1281" s="12"/>
      <c r="H1281" s="12"/>
      <c r="I1281" s="12"/>
      <c r="J1281" s="12"/>
      <c r="K1281" s="12"/>
      <c r="L1281" s="12"/>
      <c r="M1281" s="49"/>
      <c r="N1281" s="49"/>
      <c r="O1281" s="12"/>
      <c r="P1281" s="12"/>
      <c r="Q1281" s="12"/>
      <c r="R1281" s="12"/>
      <c r="S1281" s="12"/>
    </row>
    <row r="1282" spans="1:19" s="1" customFormat="1" x14ac:dyDescent="0.4">
      <c r="A1282" s="12"/>
      <c r="B1282" s="12"/>
      <c r="C1282" s="42"/>
      <c r="D1282" s="12"/>
      <c r="E1282" s="12"/>
      <c r="F1282" s="12"/>
      <c r="G1282" s="12"/>
      <c r="H1282" s="12"/>
      <c r="I1282" s="12"/>
      <c r="J1282" s="12"/>
      <c r="K1282" s="12"/>
      <c r="L1282" s="12"/>
      <c r="M1282" s="49"/>
      <c r="N1282" s="49"/>
      <c r="O1282" s="12"/>
      <c r="P1282" s="12"/>
      <c r="Q1282" s="12"/>
      <c r="R1282" s="12"/>
      <c r="S1282" s="12"/>
    </row>
    <row r="1283" spans="1:19" s="1" customFormat="1" x14ac:dyDescent="0.4">
      <c r="A1283" s="12"/>
      <c r="B1283" s="12"/>
      <c r="C1283" s="42"/>
      <c r="D1283" s="12"/>
      <c r="E1283" s="12"/>
      <c r="F1283" s="12"/>
      <c r="G1283" s="12"/>
      <c r="H1283" s="12"/>
      <c r="I1283" s="12"/>
      <c r="J1283" s="12"/>
      <c r="K1283" s="12"/>
      <c r="L1283" s="12"/>
      <c r="M1283" s="49"/>
      <c r="N1283" s="49"/>
      <c r="O1283" s="12"/>
      <c r="P1283" s="12"/>
      <c r="Q1283" s="12"/>
      <c r="R1283" s="12"/>
      <c r="S1283" s="12"/>
    </row>
    <row r="1284" spans="1:19" s="1" customFormat="1" x14ac:dyDescent="0.4">
      <c r="A1284" s="12"/>
      <c r="B1284" s="12"/>
      <c r="C1284" s="42"/>
      <c r="D1284" s="12"/>
      <c r="E1284" s="12"/>
      <c r="F1284" s="12"/>
      <c r="G1284" s="12"/>
      <c r="H1284" s="12"/>
      <c r="I1284" s="12"/>
      <c r="J1284" s="12"/>
      <c r="K1284" s="12"/>
      <c r="L1284" s="12"/>
      <c r="M1284" s="49"/>
      <c r="N1284" s="49"/>
      <c r="O1284" s="12"/>
      <c r="P1284" s="12"/>
      <c r="Q1284" s="12"/>
      <c r="R1284" s="12"/>
      <c r="S1284" s="12"/>
    </row>
    <row r="1285" spans="1:19" s="1" customFormat="1" x14ac:dyDescent="0.4">
      <c r="A1285" s="12"/>
      <c r="B1285" s="12"/>
      <c r="C1285" s="42"/>
      <c r="D1285" s="12"/>
      <c r="E1285" s="12"/>
      <c r="F1285" s="12"/>
      <c r="G1285" s="12"/>
      <c r="H1285" s="12"/>
      <c r="I1285" s="12"/>
      <c r="J1285" s="12"/>
      <c r="K1285" s="12"/>
      <c r="L1285" s="12"/>
      <c r="M1285" s="49"/>
      <c r="N1285" s="49"/>
      <c r="O1285" s="12"/>
      <c r="P1285" s="12"/>
      <c r="Q1285" s="12"/>
      <c r="R1285" s="12"/>
      <c r="S1285" s="12"/>
    </row>
    <row r="1286" spans="1:19" s="1" customFormat="1" x14ac:dyDescent="0.4">
      <c r="A1286" s="12"/>
      <c r="B1286" s="12"/>
      <c r="C1286" s="42"/>
      <c r="D1286" s="12"/>
      <c r="E1286" s="12"/>
      <c r="F1286" s="12"/>
      <c r="G1286" s="12"/>
      <c r="H1286" s="12"/>
      <c r="I1286" s="12"/>
      <c r="J1286" s="12"/>
      <c r="K1286" s="12"/>
      <c r="L1286" s="12"/>
      <c r="M1286" s="49"/>
      <c r="N1286" s="49"/>
      <c r="O1286" s="12"/>
      <c r="P1286" s="12"/>
      <c r="Q1286" s="12"/>
      <c r="R1286" s="12"/>
      <c r="S1286" s="12"/>
    </row>
    <row r="1287" spans="1:19" s="1" customFormat="1" x14ac:dyDescent="0.4">
      <c r="A1287" s="12"/>
      <c r="B1287" s="12"/>
      <c r="C1287" s="42"/>
      <c r="D1287" s="12"/>
      <c r="E1287" s="12"/>
      <c r="F1287" s="12"/>
      <c r="G1287" s="12"/>
      <c r="H1287" s="12"/>
      <c r="I1287" s="12"/>
      <c r="J1287" s="12"/>
      <c r="K1287" s="12"/>
      <c r="L1287" s="12"/>
      <c r="M1287" s="49"/>
      <c r="N1287" s="49"/>
      <c r="O1287" s="12"/>
      <c r="P1287" s="12"/>
      <c r="Q1287" s="12"/>
      <c r="R1287" s="12"/>
      <c r="S1287" s="12"/>
    </row>
    <row r="1288" spans="1:19" s="1" customFormat="1" x14ac:dyDescent="0.4">
      <c r="A1288" s="12"/>
      <c r="B1288" s="12"/>
      <c r="C1288" s="42"/>
      <c r="D1288" s="12"/>
      <c r="E1288" s="12"/>
      <c r="F1288" s="12"/>
      <c r="G1288" s="12"/>
      <c r="H1288" s="12"/>
      <c r="I1288" s="12"/>
      <c r="J1288" s="12"/>
      <c r="K1288" s="12"/>
      <c r="L1288" s="12"/>
      <c r="M1288" s="49"/>
      <c r="N1288" s="49"/>
      <c r="O1288" s="12"/>
      <c r="P1288" s="12"/>
      <c r="Q1288" s="12"/>
      <c r="R1288" s="12"/>
      <c r="S1288" s="12"/>
    </row>
    <row r="1289" spans="1:19" s="1" customFormat="1" x14ac:dyDescent="0.4">
      <c r="A1289" s="12"/>
      <c r="B1289" s="12"/>
      <c r="C1289" s="42"/>
      <c r="D1289" s="12"/>
      <c r="E1289" s="12"/>
      <c r="F1289" s="12"/>
      <c r="G1289" s="12"/>
      <c r="H1289" s="12"/>
      <c r="I1289" s="12"/>
      <c r="J1289" s="12"/>
      <c r="K1289" s="12"/>
      <c r="L1289" s="12"/>
      <c r="M1289" s="49"/>
      <c r="N1289" s="49"/>
      <c r="O1289" s="12"/>
      <c r="P1289" s="12"/>
      <c r="Q1289" s="12"/>
      <c r="R1289" s="12"/>
      <c r="S1289" s="12"/>
    </row>
    <row r="1290" spans="1:19" s="1" customFormat="1" x14ac:dyDescent="0.4">
      <c r="A1290" s="12"/>
      <c r="B1290" s="12"/>
      <c r="C1290" s="42"/>
      <c r="D1290" s="12"/>
      <c r="E1290" s="12"/>
      <c r="F1290" s="12"/>
      <c r="G1290" s="12"/>
      <c r="H1290" s="12"/>
      <c r="I1290" s="12"/>
      <c r="J1290" s="12"/>
      <c r="K1290" s="12"/>
      <c r="L1290" s="12"/>
      <c r="M1290" s="49"/>
      <c r="N1290" s="49"/>
      <c r="O1290" s="12"/>
      <c r="P1290" s="12"/>
      <c r="Q1290" s="12"/>
      <c r="R1290" s="12"/>
      <c r="S1290" s="12"/>
    </row>
    <row r="1291" spans="1:19" s="1" customFormat="1" x14ac:dyDescent="0.4">
      <c r="A1291" s="12"/>
      <c r="B1291" s="12"/>
      <c r="C1291" s="42"/>
      <c r="D1291" s="12"/>
      <c r="E1291" s="12"/>
      <c r="F1291" s="12"/>
      <c r="G1291" s="12"/>
      <c r="H1291" s="12"/>
      <c r="I1291" s="12"/>
      <c r="J1291" s="12"/>
      <c r="K1291" s="12"/>
      <c r="L1291" s="12"/>
      <c r="M1291" s="49"/>
      <c r="N1291" s="49"/>
      <c r="O1291" s="12"/>
      <c r="P1291" s="12"/>
      <c r="Q1291" s="12"/>
      <c r="R1291" s="12"/>
      <c r="S1291" s="12"/>
    </row>
    <row r="1292" spans="1:19" s="1" customFormat="1" x14ac:dyDescent="0.4">
      <c r="A1292" s="12"/>
      <c r="B1292" s="12"/>
      <c r="C1292" s="42"/>
      <c r="D1292" s="12"/>
      <c r="E1292" s="12"/>
      <c r="F1292" s="12"/>
      <c r="G1292" s="12"/>
      <c r="H1292" s="12"/>
      <c r="I1292" s="12"/>
      <c r="J1292" s="12"/>
      <c r="K1292" s="12"/>
      <c r="L1292" s="12"/>
      <c r="M1292" s="49"/>
      <c r="N1292" s="49"/>
      <c r="O1292" s="12"/>
      <c r="P1292" s="12"/>
      <c r="Q1292" s="12"/>
      <c r="R1292" s="12"/>
      <c r="S1292" s="12"/>
    </row>
    <row r="1293" spans="1:19" s="1" customFormat="1" x14ac:dyDescent="0.4">
      <c r="A1293" s="12"/>
      <c r="B1293" s="12"/>
      <c r="C1293" s="42"/>
      <c r="D1293" s="12"/>
      <c r="E1293" s="12"/>
      <c r="F1293" s="12"/>
      <c r="G1293" s="12"/>
      <c r="H1293" s="12"/>
      <c r="I1293" s="12"/>
      <c r="J1293" s="12"/>
      <c r="K1293" s="12"/>
      <c r="L1293" s="12"/>
      <c r="M1293" s="49"/>
      <c r="N1293" s="49"/>
      <c r="O1293" s="12"/>
      <c r="P1293" s="12"/>
      <c r="Q1293" s="12"/>
      <c r="R1293" s="12"/>
      <c r="S1293" s="12"/>
    </row>
    <row r="1294" spans="1:19" s="1" customFormat="1" x14ac:dyDescent="0.4">
      <c r="A1294" s="12"/>
      <c r="B1294" s="12"/>
      <c r="C1294" s="42"/>
      <c r="D1294" s="12"/>
      <c r="E1294" s="12"/>
      <c r="F1294" s="12"/>
      <c r="G1294" s="12"/>
      <c r="H1294" s="12"/>
      <c r="I1294" s="12"/>
      <c r="J1294" s="12"/>
      <c r="K1294" s="12"/>
      <c r="L1294" s="12"/>
      <c r="M1294" s="49"/>
      <c r="N1294" s="49"/>
      <c r="O1294" s="12"/>
      <c r="P1294" s="12"/>
      <c r="Q1294" s="12"/>
      <c r="R1294" s="12"/>
      <c r="S1294" s="12"/>
    </row>
    <row r="1295" spans="1:19" s="1" customFormat="1" x14ac:dyDescent="0.4">
      <c r="A1295" s="12"/>
      <c r="B1295" s="12"/>
      <c r="C1295" s="42"/>
      <c r="D1295" s="12"/>
      <c r="E1295" s="12"/>
      <c r="F1295" s="12"/>
      <c r="G1295" s="12"/>
      <c r="H1295" s="12"/>
      <c r="I1295" s="12"/>
      <c r="J1295" s="12"/>
      <c r="K1295" s="12"/>
      <c r="L1295" s="12"/>
      <c r="M1295" s="49"/>
      <c r="N1295" s="49"/>
      <c r="O1295" s="12"/>
      <c r="P1295" s="12"/>
      <c r="Q1295" s="12"/>
      <c r="R1295" s="12"/>
      <c r="S1295" s="12"/>
    </row>
    <row r="1296" spans="1:19" s="1" customFormat="1" x14ac:dyDescent="0.4">
      <c r="A1296" s="12"/>
      <c r="B1296" s="12"/>
      <c r="C1296" s="42"/>
      <c r="D1296" s="12"/>
      <c r="E1296" s="12"/>
      <c r="F1296" s="12"/>
      <c r="G1296" s="12"/>
      <c r="H1296" s="12"/>
      <c r="I1296" s="12"/>
      <c r="J1296" s="12"/>
      <c r="K1296" s="12"/>
      <c r="L1296" s="12"/>
      <c r="M1296" s="49"/>
      <c r="N1296" s="49"/>
      <c r="O1296" s="12"/>
      <c r="P1296" s="12"/>
      <c r="Q1296" s="12"/>
      <c r="R1296" s="12"/>
      <c r="S1296" s="12"/>
    </row>
    <row r="1297" spans="1:19" s="1" customFormat="1" x14ac:dyDescent="0.4">
      <c r="A1297" s="12"/>
      <c r="B1297" s="12"/>
      <c r="C1297" s="42"/>
      <c r="D1297" s="12"/>
      <c r="E1297" s="12"/>
      <c r="F1297" s="12"/>
      <c r="G1297" s="12"/>
      <c r="H1297" s="12"/>
      <c r="I1297" s="12"/>
      <c r="J1297" s="12"/>
      <c r="K1297" s="12"/>
      <c r="L1297" s="12"/>
      <c r="M1297" s="49"/>
      <c r="N1297" s="49"/>
      <c r="O1297" s="12"/>
      <c r="P1297" s="12"/>
      <c r="Q1297" s="12"/>
      <c r="R1297" s="12"/>
      <c r="S1297" s="12"/>
    </row>
    <row r="1298" spans="1:19" s="1" customFormat="1" x14ac:dyDescent="0.4">
      <c r="A1298" s="12"/>
      <c r="B1298" s="12"/>
      <c r="C1298" s="42"/>
      <c r="D1298" s="12"/>
      <c r="E1298" s="12"/>
      <c r="F1298" s="12"/>
      <c r="G1298" s="12"/>
      <c r="H1298" s="12"/>
      <c r="I1298" s="12"/>
      <c r="J1298" s="12"/>
      <c r="K1298" s="12"/>
      <c r="L1298" s="12"/>
      <c r="M1298" s="49"/>
      <c r="N1298" s="49"/>
      <c r="O1298" s="12"/>
      <c r="P1298" s="12"/>
      <c r="Q1298" s="12"/>
      <c r="R1298" s="12"/>
      <c r="S1298" s="12"/>
    </row>
    <row r="1299" spans="1:19" s="1" customFormat="1" x14ac:dyDescent="0.4">
      <c r="A1299" s="12"/>
      <c r="B1299" s="12"/>
      <c r="C1299" s="42"/>
      <c r="D1299" s="12"/>
      <c r="E1299" s="12"/>
      <c r="F1299" s="12"/>
      <c r="G1299" s="12"/>
      <c r="H1299" s="12"/>
      <c r="I1299" s="12"/>
      <c r="J1299" s="12"/>
      <c r="K1299" s="12"/>
      <c r="L1299" s="12"/>
      <c r="M1299" s="49"/>
      <c r="N1299" s="49"/>
      <c r="O1299" s="12"/>
      <c r="P1299" s="12"/>
      <c r="Q1299" s="12"/>
      <c r="R1299" s="12"/>
      <c r="S1299" s="12"/>
    </row>
    <row r="1300" spans="1:19" s="1" customFormat="1" x14ac:dyDescent="0.4">
      <c r="A1300" s="12"/>
      <c r="B1300" s="12"/>
      <c r="C1300" s="42"/>
      <c r="D1300" s="12"/>
      <c r="E1300" s="12"/>
      <c r="F1300" s="12"/>
      <c r="G1300" s="12"/>
      <c r="H1300" s="12"/>
      <c r="I1300" s="12"/>
      <c r="J1300" s="12"/>
      <c r="K1300" s="12"/>
      <c r="L1300" s="12"/>
      <c r="M1300" s="49"/>
      <c r="N1300" s="49"/>
      <c r="O1300" s="12"/>
      <c r="P1300" s="12"/>
      <c r="Q1300" s="12"/>
      <c r="R1300" s="12"/>
      <c r="S1300" s="12"/>
    </row>
    <row r="1301" spans="1:19" s="1" customFormat="1" x14ac:dyDescent="0.4">
      <c r="A1301" s="12"/>
      <c r="B1301" s="12"/>
      <c r="C1301" s="42"/>
      <c r="D1301" s="12"/>
      <c r="E1301" s="12"/>
      <c r="F1301" s="12"/>
      <c r="G1301" s="12"/>
      <c r="H1301" s="12"/>
      <c r="I1301" s="12"/>
      <c r="J1301" s="12"/>
      <c r="K1301" s="12"/>
      <c r="L1301" s="12"/>
      <c r="M1301" s="49"/>
      <c r="N1301" s="49"/>
      <c r="O1301" s="12"/>
      <c r="P1301" s="12"/>
      <c r="Q1301" s="12"/>
      <c r="R1301" s="12"/>
      <c r="S1301" s="12"/>
    </row>
    <row r="1302" spans="1:19" s="1" customFormat="1" x14ac:dyDescent="0.4">
      <c r="A1302" s="12"/>
      <c r="B1302" s="12"/>
      <c r="C1302" s="42"/>
      <c r="D1302" s="12"/>
      <c r="E1302" s="12"/>
      <c r="F1302" s="12"/>
      <c r="G1302" s="12"/>
      <c r="H1302" s="12"/>
      <c r="I1302" s="12"/>
      <c r="J1302" s="12"/>
      <c r="K1302" s="12"/>
      <c r="L1302" s="12"/>
      <c r="M1302" s="49"/>
      <c r="N1302" s="49"/>
      <c r="O1302" s="12"/>
      <c r="P1302" s="12"/>
      <c r="Q1302" s="12"/>
      <c r="R1302" s="12"/>
      <c r="S1302" s="12"/>
    </row>
    <row r="1303" spans="1:19" s="1" customFormat="1" x14ac:dyDescent="0.4">
      <c r="A1303" s="12"/>
      <c r="B1303" s="12"/>
      <c r="C1303" s="42"/>
      <c r="D1303" s="12"/>
      <c r="E1303" s="12"/>
      <c r="F1303" s="12"/>
      <c r="G1303" s="12"/>
      <c r="H1303" s="12"/>
      <c r="I1303" s="12"/>
      <c r="J1303" s="12"/>
      <c r="K1303" s="12"/>
      <c r="L1303" s="12"/>
      <c r="M1303" s="49"/>
      <c r="N1303" s="49"/>
      <c r="O1303" s="12"/>
      <c r="P1303" s="12"/>
      <c r="Q1303" s="12"/>
      <c r="R1303" s="12"/>
      <c r="S1303" s="12"/>
    </row>
    <row r="1304" spans="1:19" s="1" customFormat="1" x14ac:dyDescent="0.4">
      <c r="A1304" s="12"/>
      <c r="B1304" s="12"/>
      <c r="C1304" s="42"/>
      <c r="D1304" s="12"/>
      <c r="E1304" s="12"/>
      <c r="F1304" s="12"/>
      <c r="G1304" s="12"/>
      <c r="H1304" s="12"/>
      <c r="I1304" s="12"/>
      <c r="J1304" s="12"/>
      <c r="K1304" s="12"/>
      <c r="L1304" s="12"/>
      <c r="M1304" s="49"/>
      <c r="N1304" s="49"/>
      <c r="O1304" s="12"/>
      <c r="P1304" s="12"/>
      <c r="Q1304" s="12"/>
      <c r="R1304" s="12"/>
      <c r="S1304" s="12"/>
    </row>
    <row r="1305" spans="1:19" s="1" customFormat="1" x14ac:dyDescent="0.4">
      <c r="A1305" s="12"/>
      <c r="B1305" s="12"/>
      <c r="C1305" s="42"/>
      <c r="D1305" s="12"/>
      <c r="E1305" s="12"/>
      <c r="F1305" s="12"/>
      <c r="G1305" s="12"/>
      <c r="H1305" s="12"/>
      <c r="I1305" s="12"/>
      <c r="J1305" s="12"/>
      <c r="K1305" s="12"/>
      <c r="L1305" s="12"/>
      <c r="M1305" s="49"/>
      <c r="N1305" s="49"/>
      <c r="O1305" s="12"/>
      <c r="P1305" s="12"/>
      <c r="Q1305" s="12"/>
      <c r="R1305" s="12"/>
      <c r="S1305" s="12"/>
    </row>
    <row r="1306" spans="1:19" s="1" customFormat="1" x14ac:dyDescent="0.4">
      <c r="A1306" s="12"/>
      <c r="B1306" s="12"/>
      <c r="C1306" s="42"/>
      <c r="D1306" s="12"/>
      <c r="E1306" s="12"/>
      <c r="F1306" s="12"/>
      <c r="G1306" s="12"/>
      <c r="H1306" s="12"/>
      <c r="I1306" s="12"/>
      <c r="J1306" s="12"/>
      <c r="K1306" s="12"/>
      <c r="L1306" s="12"/>
      <c r="M1306" s="49"/>
      <c r="N1306" s="49"/>
      <c r="O1306" s="12"/>
      <c r="P1306" s="12"/>
      <c r="Q1306" s="12"/>
      <c r="R1306" s="12"/>
      <c r="S1306" s="12"/>
    </row>
    <row r="1307" spans="1:19" s="1" customFormat="1" x14ac:dyDescent="0.4">
      <c r="A1307" s="12"/>
      <c r="B1307" s="12"/>
      <c r="C1307" s="42"/>
      <c r="D1307" s="12"/>
      <c r="E1307" s="12"/>
      <c r="F1307" s="12"/>
      <c r="G1307" s="12"/>
      <c r="H1307" s="12"/>
      <c r="I1307" s="12"/>
      <c r="J1307" s="12"/>
      <c r="K1307" s="12"/>
      <c r="L1307" s="12"/>
      <c r="M1307" s="49"/>
      <c r="N1307" s="49"/>
      <c r="O1307" s="12"/>
      <c r="P1307" s="12"/>
      <c r="Q1307" s="12"/>
      <c r="R1307" s="12"/>
      <c r="S1307" s="12"/>
    </row>
    <row r="1308" spans="1:19" s="1" customFormat="1" x14ac:dyDescent="0.4">
      <c r="A1308" s="12"/>
      <c r="B1308" s="12"/>
      <c r="C1308" s="42"/>
      <c r="D1308" s="12"/>
      <c r="E1308" s="12"/>
      <c r="F1308" s="12"/>
      <c r="G1308" s="12"/>
      <c r="H1308" s="12"/>
      <c r="I1308" s="12"/>
      <c r="J1308" s="12"/>
      <c r="K1308" s="12"/>
      <c r="L1308" s="12"/>
      <c r="M1308" s="49"/>
      <c r="N1308" s="49"/>
      <c r="O1308" s="12"/>
      <c r="P1308" s="12"/>
      <c r="Q1308" s="12"/>
      <c r="R1308" s="12"/>
      <c r="S1308" s="12"/>
    </row>
    <row r="1309" spans="1:19" s="1" customFormat="1" x14ac:dyDescent="0.4">
      <c r="A1309" s="12"/>
      <c r="B1309" s="12"/>
      <c r="C1309" s="42"/>
      <c r="D1309" s="12"/>
      <c r="E1309" s="12"/>
      <c r="F1309" s="12"/>
      <c r="G1309" s="12"/>
      <c r="H1309" s="12"/>
      <c r="I1309" s="12"/>
      <c r="J1309" s="12"/>
      <c r="K1309" s="12"/>
      <c r="L1309" s="12"/>
      <c r="M1309" s="49"/>
      <c r="N1309" s="49"/>
      <c r="O1309" s="12"/>
      <c r="P1309" s="12"/>
      <c r="Q1309" s="12"/>
      <c r="R1309" s="12"/>
      <c r="S1309" s="12"/>
    </row>
    <row r="1310" spans="1:19" s="1" customFormat="1" x14ac:dyDescent="0.4">
      <c r="A1310" s="12"/>
      <c r="B1310" s="12"/>
      <c r="C1310" s="42"/>
      <c r="D1310" s="12"/>
      <c r="E1310" s="12"/>
      <c r="F1310" s="12"/>
      <c r="G1310" s="12"/>
      <c r="H1310" s="12"/>
      <c r="I1310" s="12"/>
      <c r="J1310" s="12"/>
      <c r="K1310" s="12"/>
      <c r="L1310" s="12"/>
      <c r="M1310" s="49"/>
      <c r="N1310" s="49"/>
      <c r="O1310" s="12"/>
      <c r="P1310" s="12"/>
      <c r="Q1310" s="12"/>
      <c r="R1310" s="12"/>
      <c r="S1310" s="12"/>
    </row>
    <row r="1311" spans="1:19" s="1" customFormat="1" x14ac:dyDescent="0.4">
      <c r="A1311" s="12"/>
      <c r="B1311" s="12"/>
      <c r="C1311" s="42"/>
      <c r="D1311" s="12"/>
      <c r="E1311" s="12"/>
      <c r="F1311" s="12"/>
      <c r="G1311" s="12"/>
      <c r="H1311" s="12"/>
      <c r="I1311" s="12"/>
      <c r="J1311" s="12"/>
      <c r="K1311" s="12"/>
      <c r="L1311" s="12"/>
      <c r="M1311" s="49"/>
      <c r="N1311" s="49"/>
      <c r="O1311" s="12"/>
      <c r="P1311" s="12"/>
      <c r="Q1311" s="12"/>
      <c r="R1311" s="12"/>
      <c r="S1311" s="12"/>
    </row>
    <row r="1312" spans="1:19" s="1" customFormat="1" x14ac:dyDescent="0.4">
      <c r="A1312" s="12"/>
      <c r="B1312" s="12"/>
      <c r="C1312" s="42"/>
      <c r="D1312" s="12"/>
      <c r="E1312" s="12"/>
      <c r="F1312" s="12"/>
      <c r="G1312" s="12"/>
      <c r="H1312" s="12"/>
      <c r="I1312" s="12"/>
      <c r="J1312" s="12"/>
      <c r="K1312" s="12"/>
      <c r="L1312" s="12"/>
      <c r="M1312" s="49"/>
      <c r="N1312" s="49"/>
      <c r="O1312" s="12"/>
      <c r="P1312" s="12"/>
      <c r="Q1312" s="12"/>
      <c r="R1312" s="12"/>
      <c r="S1312" s="12"/>
    </row>
    <row r="1313" spans="1:19" s="1" customFormat="1" x14ac:dyDescent="0.4">
      <c r="A1313" s="12"/>
      <c r="B1313" s="12"/>
      <c r="C1313" s="42"/>
      <c r="D1313" s="12"/>
      <c r="E1313" s="12"/>
      <c r="F1313" s="12"/>
      <c r="G1313" s="12"/>
      <c r="H1313" s="12"/>
      <c r="I1313" s="12"/>
      <c r="J1313" s="12"/>
      <c r="K1313" s="12"/>
      <c r="L1313" s="12"/>
      <c r="M1313" s="49"/>
      <c r="N1313" s="49"/>
      <c r="O1313" s="12"/>
      <c r="P1313" s="12"/>
      <c r="Q1313" s="12"/>
      <c r="R1313" s="12"/>
      <c r="S1313" s="12"/>
    </row>
    <row r="1314" spans="1:19" s="1" customFormat="1" x14ac:dyDescent="0.4">
      <c r="A1314" s="12"/>
      <c r="B1314" s="12"/>
      <c r="C1314" s="42"/>
      <c r="D1314" s="12"/>
      <c r="E1314" s="12"/>
      <c r="F1314" s="12"/>
      <c r="G1314" s="12"/>
      <c r="H1314" s="12"/>
      <c r="I1314" s="12"/>
      <c r="J1314" s="12"/>
      <c r="K1314" s="12"/>
      <c r="L1314" s="12"/>
      <c r="M1314" s="49"/>
      <c r="N1314" s="49"/>
      <c r="O1314" s="12"/>
      <c r="P1314" s="12"/>
      <c r="Q1314" s="12"/>
      <c r="R1314" s="12"/>
      <c r="S1314" s="12"/>
    </row>
    <row r="1315" spans="1:19" s="1" customFormat="1" x14ac:dyDescent="0.4">
      <c r="A1315" s="12"/>
      <c r="B1315" s="12"/>
      <c r="C1315" s="42"/>
      <c r="D1315" s="12"/>
      <c r="E1315" s="12"/>
      <c r="F1315" s="12"/>
      <c r="G1315" s="12"/>
      <c r="H1315" s="12"/>
      <c r="I1315" s="12"/>
      <c r="J1315" s="12"/>
      <c r="K1315" s="12"/>
      <c r="L1315" s="12"/>
      <c r="M1315" s="49"/>
      <c r="N1315" s="49"/>
      <c r="O1315" s="12"/>
      <c r="P1315" s="12"/>
      <c r="Q1315" s="12"/>
      <c r="R1315" s="12"/>
      <c r="S1315" s="12"/>
    </row>
    <row r="1316" spans="1:19" s="1" customFormat="1" x14ac:dyDescent="0.4">
      <c r="A1316" s="12"/>
      <c r="B1316" s="12"/>
      <c r="C1316" s="42"/>
      <c r="D1316" s="12"/>
      <c r="E1316" s="12"/>
      <c r="F1316" s="12"/>
      <c r="G1316" s="12"/>
      <c r="H1316" s="12"/>
      <c r="I1316" s="12"/>
      <c r="J1316" s="12"/>
      <c r="K1316" s="12"/>
      <c r="L1316" s="12"/>
      <c r="M1316" s="49"/>
      <c r="N1316" s="49"/>
      <c r="O1316" s="12"/>
      <c r="P1316" s="12"/>
      <c r="Q1316" s="12"/>
      <c r="R1316" s="12"/>
      <c r="S1316" s="12"/>
    </row>
    <row r="1317" spans="1:19" s="1" customFormat="1" x14ac:dyDescent="0.4">
      <c r="A1317" s="12"/>
      <c r="B1317" s="12"/>
      <c r="C1317" s="42"/>
      <c r="D1317" s="12"/>
      <c r="E1317" s="12"/>
      <c r="F1317" s="12"/>
      <c r="G1317" s="12"/>
      <c r="H1317" s="12"/>
      <c r="I1317" s="12"/>
      <c r="J1317" s="12"/>
      <c r="K1317" s="12"/>
      <c r="L1317" s="12"/>
      <c r="M1317" s="49"/>
      <c r="N1317" s="49"/>
      <c r="O1317" s="12"/>
      <c r="P1317" s="12"/>
      <c r="Q1317" s="12"/>
      <c r="R1317" s="12"/>
      <c r="S1317" s="12"/>
    </row>
    <row r="1318" spans="1:19" s="1" customFormat="1" x14ac:dyDescent="0.4">
      <c r="A1318" s="12"/>
      <c r="B1318" s="12"/>
      <c r="C1318" s="42"/>
      <c r="D1318" s="12"/>
      <c r="E1318" s="12"/>
      <c r="F1318" s="12"/>
      <c r="G1318" s="12"/>
      <c r="H1318" s="12"/>
      <c r="I1318" s="12"/>
      <c r="J1318" s="12"/>
      <c r="K1318" s="12"/>
      <c r="L1318" s="12"/>
      <c r="M1318" s="49"/>
      <c r="N1318" s="49"/>
      <c r="O1318" s="12"/>
      <c r="P1318" s="12"/>
      <c r="Q1318" s="12"/>
      <c r="R1318" s="12"/>
      <c r="S1318" s="12"/>
    </row>
    <row r="1319" spans="1:19" s="1" customFormat="1" x14ac:dyDescent="0.4">
      <c r="A1319" s="12"/>
      <c r="B1319" s="12"/>
      <c r="C1319" s="42"/>
      <c r="D1319" s="12"/>
      <c r="E1319" s="12"/>
      <c r="F1319" s="12"/>
      <c r="G1319" s="12"/>
      <c r="H1319" s="12"/>
      <c r="I1319" s="12"/>
      <c r="J1319" s="12"/>
      <c r="K1319" s="12"/>
      <c r="L1319" s="12"/>
      <c r="M1319" s="49"/>
      <c r="N1319" s="49"/>
      <c r="O1319" s="12"/>
      <c r="P1319" s="12"/>
      <c r="Q1319" s="12"/>
      <c r="R1319" s="12"/>
      <c r="S1319" s="12"/>
    </row>
    <row r="1320" spans="1:19" s="1" customFormat="1" x14ac:dyDescent="0.4">
      <c r="A1320" s="12"/>
      <c r="B1320" s="12"/>
      <c r="C1320" s="42"/>
      <c r="D1320" s="12"/>
      <c r="E1320" s="12"/>
      <c r="F1320" s="12"/>
      <c r="G1320" s="12"/>
      <c r="H1320" s="12"/>
      <c r="I1320" s="12"/>
      <c r="J1320" s="12"/>
      <c r="K1320" s="12"/>
      <c r="L1320" s="12"/>
      <c r="M1320" s="49"/>
      <c r="N1320" s="49"/>
      <c r="O1320" s="12"/>
      <c r="P1320" s="12"/>
      <c r="Q1320" s="12"/>
      <c r="R1320" s="12"/>
      <c r="S1320" s="12"/>
    </row>
    <row r="1321" spans="1:19" s="1" customFormat="1" x14ac:dyDescent="0.4">
      <c r="A1321" s="12"/>
      <c r="B1321" s="12"/>
      <c r="C1321" s="42"/>
      <c r="D1321" s="12"/>
      <c r="E1321" s="12"/>
      <c r="F1321" s="12"/>
      <c r="G1321" s="12"/>
      <c r="H1321" s="12"/>
      <c r="I1321" s="12"/>
      <c r="J1321" s="12"/>
      <c r="K1321" s="12"/>
      <c r="L1321" s="12"/>
      <c r="M1321" s="49"/>
      <c r="N1321" s="49"/>
      <c r="O1321" s="12"/>
      <c r="P1321" s="12"/>
      <c r="Q1321" s="12"/>
      <c r="R1321" s="12"/>
      <c r="S1321" s="12"/>
    </row>
    <row r="1322" spans="1:19" s="1" customFormat="1" x14ac:dyDescent="0.4">
      <c r="A1322" s="12"/>
      <c r="B1322" s="12"/>
      <c r="C1322" s="42"/>
      <c r="D1322" s="12"/>
      <c r="E1322" s="12"/>
      <c r="F1322" s="12"/>
      <c r="G1322" s="12"/>
      <c r="H1322" s="12"/>
      <c r="I1322" s="12"/>
      <c r="J1322" s="12"/>
      <c r="K1322" s="12"/>
      <c r="L1322" s="12"/>
      <c r="M1322" s="49"/>
      <c r="N1322" s="49"/>
      <c r="O1322" s="12"/>
      <c r="P1322" s="12"/>
      <c r="Q1322" s="12"/>
      <c r="R1322" s="12"/>
      <c r="S1322" s="12"/>
    </row>
    <row r="1323" spans="1:19" s="1" customFormat="1" x14ac:dyDescent="0.4">
      <c r="A1323" s="12"/>
      <c r="B1323" s="12"/>
      <c r="C1323" s="42"/>
      <c r="D1323" s="12"/>
      <c r="E1323" s="12"/>
      <c r="F1323" s="12"/>
      <c r="G1323" s="12"/>
      <c r="H1323" s="12"/>
      <c r="I1323" s="12"/>
      <c r="J1323" s="12"/>
      <c r="K1323" s="12"/>
      <c r="L1323" s="12"/>
      <c r="M1323" s="49"/>
      <c r="N1323" s="49"/>
      <c r="O1323" s="12"/>
      <c r="P1323" s="12"/>
      <c r="Q1323" s="12"/>
      <c r="R1323" s="12"/>
      <c r="S1323" s="12"/>
    </row>
    <row r="1324" spans="1:19" s="1" customFormat="1" x14ac:dyDescent="0.4">
      <c r="A1324" s="12"/>
      <c r="B1324" s="12"/>
      <c r="C1324" s="42"/>
      <c r="D1324" s="12"/>
      <c r="E1324" s="12"/>
      <c r="F1324" s="12"/>
      <c r="G1324" s="12"/>
      <c r="H1324" s="12"/>
      <c r="I1324" s="12"/>
      <c r="J1324" s="12"/>
      <c r="K1324" s="12"/>
      <c r="L1324" s="12"/>
      <c r="M1324" s="49"/>
      <c r="N1324" s="49"/>
      <c r="O1324" s="12"/>
      <c r="P1324" s="12"/>
      <c r="Q1324" s="12"/>
      <c r="R1324" s="12"/>
      <c r="S1324" s="12"/>
    </row>
    <row r="1325" spans="1:19" s="1" customFormat="1" x14ac:dyDescent="0.4">
      <c r="A1325" s="12"/>
      <c r="B1325" s="12"/>
      <c r="C1325" s="42"/>
      <c r="D1325" s="12"/>
      <c r="E1325" s="12"/>
      <c r="F1325" s="12"/>
      <c r="G1325" s="12"/>
      <c r="H1325" s="12"/>
      <c r="I1325" s="12"/>
      <c r="J1325" s="12"/>
      <c r="K1325" s="12"/>
      <c r="L1325" s="12"/>
      <c r="M1325" s="49"/>
      <c r="N1325" s="49"/>
      <c r="O1325" s="12"/>
      <c r="P1325" s="12"/>
      <c r="Q1325" s="12"/>
      <c r="R1325" s="12"/>
      <c r="S1325" s="12"/>
    </row>
    <row r="1326" spans="1:19" s="1" customFormat="1" x14ac:dyDescent="0.4">
      <c r="A1326" s="12"/>
      <c r="B1326" s="12"/>
      <c r="C1326" s="42"/>
      <c r="D1326" s="12"/>
      <c r="E1326" s="12"/>
      <c r="F1326" s="12"/>
      <c r="G1326" s="12"/>
      <c r="H1326" s="12"/>
      <c r="I1326" s="12"/>
      <c r="J1326" s="12"/>
      <c r="K1326" s="12"/>
      <c r="L1326" s="12"/>
      <c r="M1326" s="49"/>
      <c r="N1326" s="49"/>
      <c r="O1326" s="12"/>
      <c r="P1326" s="12"/>
      <c r="Q1326" s="12"/>
      <c r="R1326" s="12"/>
      <c r="S1326" s="12"/>
    </row>
    <row r="1327" spans="1:19" s="1" customFormat="1" x14ac:dyDescent="0.4">
      <c r="A1327" s="12"/>
      <c r="B1327" s="12"/>
      <c r="C1327" s="42"/>
      <c r="D1327" s="12"/>
      <c r="E1327" s="12"/>
      <c r="F1327" s="12"/>
      <c r="G1327" s="12"/>
      <c r="H1327" s="12"/>
      <c r="I1327" s="12"/>
      <c r="J1327" s="12"/>
      <c r="K1327" s="12"/>
      <c r="L1327" s="12"/>
      <c r="M1327" s="49"/>
      <c r="N1327" s="49"/>
      <c r="O1327" s="12"/>
      <c r="P1327" s="12"/>
      <c r="Q1327" s="12"/>
      <c r="R1327" s="12"/>
      <c r="S1327" s="12"/>
    </row>
    <row r="1328" spans="1:19" s="1" customFormat="1" x14ac:dyDescent="0.4">
      <c r="A1328" s="12"/>
      <c r="B1328" s="12"/>
      <c r="C1328" s="42"/>
      <c r="D1328" s="12"/>
      <c r="E1328" s="12"/>
      <c r="F1328" s="12"/>
      <c r="G1328" s="12"/>
      <c r="H1328" s="12"/>
      <c r="I1328" s="12"/>
      <c r="J1328" s="12"/>
      <c r="K1328" s="12"/>
      <c r="L1328" s="12"/>
      <c r="M1328" s="49"/>
      <c r="N1328" s="49"/>
      <c r="O1328" s="12"/>
      <c r="P1328" s="12"/>
      <c r="Q1328" s="12"/>
      <c r="R1328" s="12"/>
      <c r="S1328" s="12"/>
    </row>
    <row r="1329" spans="1:19" s="1" customFormat="1" x14ac:dyDescent="0.4">
      <c r="A1329" s="12"/>
      <c r="B1329" s="12"/>
      <c r="C1329" s="42"/>
      <c r="D1329" s="12"/>
      <c r="E1329" s="12"/>
      <c r="F1329" s="12"/>
      <c r="G1329" s="12"/>
      <c r="H1329" s="12"/>
      <c r="I1329" s="12"/>
      <c r="J1329" s="12"/>
      <c r="K1329" s="12"/>
      <c r="L1329" s="12"/>
      <c r="M1329" s="49"/>
      <c r="N1329" s="49"/>
      <c r="O1329" s="12"/>
      <c r="P1329" s="12"/>
      <c r="Q1329" s="12"/>
      <c r="R1329" s="12"/>
      <c r="S1329" s="12"/>
    </row>
    <row r="1330" spans="1:19" s="1" customFormat="1" x14ac:dyDescent="0.4">
      <c r="A1330" s="12"/>
      <c r="B1330" s="12"/>
      <c r="C1330" s="42"/>
      <c r="D1330" s="12"/>
      <c r="E1330" s="12"/>
      <c r="F1330" s="12"/>
      <c r="G1330" s="12"/>
      <c r="H1330" s="12"/>
      <c r="I1330" s="12"/>
      <c r="J1330" s="12"/>
      <c r="K1330" s="12"/>
      <c r="L1330" s="12"/>
      <c r="M1330" s="49"/>
      <c r="N1330" s="49"/>
      <c r="O1330" s="12"/>
      <c r="P1330" s="12"/>
      <c r="Q1330" s="12"/>
      <c r="R1330" s="12"/>
      <c r="S1330" s="12"/>
    </row>
    <row r="1331" spans="1:19" s="1" customFormat="1" x14ac:dyDescent="0.4">
      <c r="A1331" s="12"/>
      <c r="B1331" s="12"/>
      <c r="C1331" s="42"/>
      <c r="D1331" s="12"/>
      <c r="E1331" s="12"/>
      <c r="F1331" s="12"/>
      <c r="G1331" s="12"/>
      <c r="H1331" s="12"/>
      <c r="I1331" s="12"/>
      <c r="J1331" s="12"/>
      <c r="K1331" s="12"/>
      <c r="L1331" s="12"/>
      <c r="M1331" s="49"/>
      <c r="N1331" s="49"/>
      <c r="O1331" s="12"/>
      <c r="P1331" s="12"/>
      <c r="Q1331" s="12"/>
      <c r="R1331" s="12"/>
      <c r="S1331" s="12"/>
    </row>
    <row r="1332" spans="1:19" s="1" customFormat="1" x14ac:dyDescent="0.4">
      <c r="A1332" s="12"/>
      <c r="B1332" s="12"/>
      <c r="C1332" s="42"/>
      <c r="D1332" s="12"/>
      <c r="E1332" s="12"/>
      <c r="F1332" s="12"/>
      <c r="G1332" s="12"/>
      <c r="H1332" s="12"/>
      <c r="I1332" s="12"/>
      <c r="J1332" s="12"/>
      <c r="K1332" s="12"/>
      <c r="L1332" s="12"/>
      <c r="M1332" s="49"/>
      <c r="N1332" s="49"/>
      <c r="O1332" s="12"/>
      <c r="P1332" s="12"/>
      <c r="Q1332" s="12"/>
      <c r="R1332" s="12"/>
      <c r="S1332" s="12"/>
    </row>
    <row r="1333" spans="1:19" s="1" customFormat="1" x14ac:dyDescent="0.4">
      <c r="A1333" s="12"/>
      <c r="B1333" s="12"/>
      <c r="C1333" s="42"/>
      <c r="D1333" s="12"/>
      <c r="E1333" s="12"/>
      <c r="F1333" s="12"/>
      <c r="G1333" s="12"/>
      <c r="H1333" s="12"/>
      <c r="I1333" s="12"/>
      <c r="J1333" s="12"/>
      <c r="K1333" s="12"/>
      <c r="L1333" s="12"/>
      <c r="M1333" s="49"/>
      <c r="N1333" s="49"/>
      <c r="O1333" s="12"/>
      <c r="P1333" s="12"/>
      <c r="Q1333" s="12"/>
      <c r="R1333" s="12"/>
      <c r="S1333" s="12"/>
    </row>
    <row r="1334" spans="1:19" s="1" customFormat="1" x14ac:dyDescent="0.4">
      <c r="A1334" s="12"/>
      <c r="B1334" s="12"/>
      <c r="C1334" s="42"/>
      <c r="D1334" s="12"/>
      <c r="E1334" s="12"/>
      <c r="F1334" s="12"/>
      <c r="G1334" s="12"/>
      <c r="H1334" s="12"/>
      <c r="I1334" s="12"/>
      <c r="J1334" s="12"/>
      <c r="K1334" s="12"/>
      <c r="L1334" s="12"/>
      <c r="M1334" s="49"/>
      <c r="N1334" s="49"/>
      <c r="O1334" s="12"/>
      <c r="P1334" s="12"/>
      <c r="Q1334" s="12"/>
      <c r="R1334" s="12"/>
      <c r="S1334" s="12"/>
    </row>
    <row r="1335" spans="1:19" s="1" customFormat="1" x14ac:dyDescent="0.4">
      <c r="A1335" s="12"/>
      <c r="B1335" s="12"/>
      <c r="C1335" s="42"/>
      <c r="D1335" s="12"/>
      <c r="E1335" s="12"/>
      <c r="F1335" s="12"/>
      <c r="G1335" s="12"/>
      <c r="H1335" s="12"/>
      <c r="I1335" s="12"/>
      <c r="J1335" s="12"/>
      <c r="K1335" s="12"/>
      <c r="L1335" s="12"/>
      <c r="M1335" s="49"/>
      <c r="N1335" s="49"/>
      <c r="O1335" s="12"/>
      <c r="P1335" s="12"/>
      <c r="Q1335" s="12"/>
      <c r="R1335" s="12"/>
      <c r="S1335" s="12"/>
    </row>
    <row r="1336" spans="1:19" s="1" customFormat="1" x14ac:dyDescent="0.4">
      <c r="A1336" s="12"/>
      <c r="B1336" s="12"/>
      <c r="C1336" s="42"/>
      <c r="D1336" s="12"/>
      <c r="E1336" s="12"/>
      <c r="F1336" s="12"/>
      <c r="G1336" s="12"/>
      <c r="H1336" s="12"/>
      <c r="I1336" s="12"/>
      <c r="J1336" s="12"/>
      <c r="K1336" s="12"/>
      <c r="L1336" s="12"/>
      <c r="M1336" s="49"/>
      <c r="N1336" s="49"/>
      <c r="O1336" s="12"/>
      <c r="P1336" s="12"/>
      <c r="Q1336" s="12"/>
      <c r="R1336" s="12"/>
      <c r="S1336" s="12"/>
    </row>
    <row r="1337" spans="1:19" s="1" customFormat="1" x14ac:dyDescent="0.4">
      <c r="A1337" s="12"/>
      <c r="B1337" s="12"/>
      <c r="C1337" s="42"/>
      <c r="D1337" s="12"/>
      <c r="E1337" s="12"/>
      <c r="F1337" s="12"/>
      <c r="G1337" s="12"/>
      <c r="H1337" s="12"/>
      <c r="I1337" s="12"/>
      <c r="J1337" s="12"/>
      <c r="K1337" s="12"/>
      <c r="L1337" s="12"/>
      <c r="M1337" s="49"/>
      <c r="N1337" s="49"/>
      <c r="O1337" s="12"/>
      <c r="P1337" s="12"/>
      <c r="Q1337" s="12"/>
      <c r="R1337" s="12"/>
      <c r="S1337" s="12"/>
    </row>
    <row r="1338" spans="1:19" s="1" customFormat="1" x14ac:dyDescent="0.4">
      <c r="A1338" s="12"/>
      <c r="B1338" s="12"/>
      <c r="C1338" s="42"/>
      <c r="D1338" s="12"/>
      <c r="E1338" s="12"/>
      <c r="F1338" s="12"/>
      <c r="G1338" s="12"/>
      <c r="H1338" s="12"/>
      <c r="I1338" s="12"/>
      <c r="J1338" s="12"/>
      <c r="K1338" s="12"/>
      <c r="L1338" s="12"/>
      <c r="M1338" s="49"/>
      <c r="N1338" s="49"/>
      <c r="O1338" s="12"/>
      <c r="P1338" s="12"/>
      <c r="Q1338" s="12"/>
      <c r="R1338" s="12"/>
      <c r="S1338" s="12"/>
    </row>
    <row r="1339" spans="1:19" s="1" customFormat="1" x14ac:dyDescent="0.4">
      <c r="A1339" s="12"/>
      <c r="B1339" s="12"/>
      <c r="C1339" s="42"/>
      <c r="D1339" s="12"/>
      <c r="E1339" s="12"/>
      <c r="F1339" s="12"/>
      <c r="G1339" s="12"/>
      <c r="H1339" s="12"/>
      <c r="I1339" s="12"/>
      <c r="J1339" s="12"/>
      <c r="K1339" s="12"/>
      <c r="L1339" s="12"/>
      <c r="M1339" s="49"/>
      <c r="N1339" s="49"/>
      <c r="O1339" s="12"/>
      <c r="P1339" s="12"/>
      <c r="Q1339" s="12"/>
      <c r="R1339" s="12"/>
      <c r="S1339" s="12"/>
    </row>
    <row r="1340" spans="1:19" s="1" customFormat="1" x14ac:dyDescent="0.4">
      <c r="A1340" s="12"/>
      <c r="B1340" s="12"/>
      <c r="C1340" s="42"/>
      <c r="D1340" s="12"/>
      <c r="E1340" s="12"/>
      <c r="F1340" s="12"/>
      <c r="G1340" s="12"/>
      <c r="H1340" s="12"/>
      <c r="I1340" s="12"/>
      <c r="J1340" s="12"/>
      <c r="K1340" s="12"/>
      <c r="L1340" s="12"/>
      <c r="M1340" s="49"/>
      <c r="N1340" s="49"/>
      <c r="O1340" s="12"/>
      <c r="P1340" s="12"/>
      <c r="Q1340" s="12"/>
      <c r="R1340" s="12"/>
      <c r="S1340" s="12"/>
    </row>
    <row r="1341" spans="1:19" s="1" customFormat="1" x14ac:dyDescent="0.4">
      <c r="A1341" s="12"/>
      <c r="B1341" s="12"/>
      <c r="C1341" s="42"/>
      <c r="D1341" s="12"/>
      <c r="E1341" s="12"/>
      <c r="F1341" s="12"/>
      <c r="G1341" s="12"/>
      <c r="H1341" s="12"/>
      <c r="I1341" s="12"/>
      <c r="J1341" s="12"/>
      <c r="K1341" s="12"/>
      <c r="L1341" s="12"/>
      <c r="M1341" s="49"/>
      <c r="N1341" s="49"/>
      <c r="O1341" s="12"/>
      <c r="P1341" s="12"/>
      <c r="Q1341" s="12"/>
      <c r="R1341" s="12"/>
      <c r="S1341" s="12"/>
    </row>
    <row r="1342" spans="1:19" s="1" customFormat="1" x14ac:dyDescent="0.4">
      <c r="A1342" s="12"/>
      <c r="B1342" s="12"/>
      <c r="C1342" s="42"/>
      <c r="D1342" s="12"/>
      <c r="E1342" s="12"/>
      <c r="F1342" s="12"/>
      <c r="G1342" s="12"/>
      <c r="H1342" s="12"/>
      <c r="I1342" s="12"/>
      <c r="J1342" s="12"/>
      <c r="K1342" s="12"/>
      <c r="L1342" s="12"/>
      <c r="M1342" s="49"/>
      <c r="N1342" s="49"/>
      <c r="O1342" s="12"/>
      <c r="P1342" s="12"/>
      <c r="Q1342" s="12"/>
      <c r="R1342" s="12"/>
      <c r="S1342" s="12"/>
    </row>
    <row r="1343" spans="1:19" s="1" customFormat="1" x14ac:dyDescent="0.4">
      <c r="A1343" s="12"/>
      <c r="B1343" s="12"/>
      <c r="C1343" s="42"/>
      <c r="D1343" s="12"/>
      <c r="E1343" s="12"/>
      <c r="F1343" s="12"/>
      <c r="G1343" s="12"/>
      <c r="H1343" s="12"/>
      <c r="I1343" s="12"/>
      <c r="J1343" s="12"/>
      <c r="K1343" s="12"/>
      <c r="L1343" s="12"/>
      <c r="M1343" s="49"/>
      <c r="N1343" s="49"/>
      <c r="O1343" s="12"/>
      <c r="P1343" s="12"/>
      <c r="Q1343" s="12"/>
      <c r="R1343" s="12"/>
      <c r="S1343" s="12"/>
    </row>
    <row r="1344" spans="1:19" s="1" customFormat="1" x14ac:dyDescent="0.4">
      <c r="A1344" s="12"/>
      <c r="B1344" s="12"/>
      <c r="C1344" s="42"/>
      <c r="D1344" s="12"/>
      <c r="E1344" s="12"/>
      <c r="F1344" s="12"/>
      <c r="G1344" s="12"/>
      <c r="H1344" s="12"/>
      <c r="I1344" s="12"/>
      <c r="J1344" s="12"/>
      <c r="K1344" s="12"/>
      <c r="L1344" s="12"/>
      <c r="M1344" s="49"/>
      <c r="N1344" s="49"/>
      <c r="O1344" s="12"/>
      <c r="P1344" s="12"/>
      <c r="Q1344" s="12"/>
      <c r="R1344" s="12"/>
      <c r="S1344" s="12"/>
    </row>
    <row r="1345" spans="1:19" s="1" customFormat="1" x14ac:dyDescent="0.4">
      <c r="A1345" s="12"/>
      <c r="B1345" s="12"/>
      <c r="C1345" s="42"/>
      <c r="D1345" s="12"/>
      <c r="E1345" s="12"/>
      <c r="F1345" s="12"/>
      <c r="G1345" s="12"/>
      <c r="H1345" s="12"/>
      <c r="I1345" s="12"/>
      <c r="J1345" s="12"/>
      <c r="K1345" s="12"/>
      <c r="L1345" s="12"/>
      <c r="M1345" s="49"/>
      <c r="N1345" s="49"/>
      <c r="O1345" s="12"/>
      <c r="P1345" s="12"/>
      <c r="Q1345" s="12"/>
      <c r="R1345" s="12"/>
      <c r="S1345" s="12"/>
    </row>
    <row r="1346" spans="1:19" s="1" customFormat="1" x14ac:dyDescent="0.4">
      <c r="A1346" s="12"/>
      <c r="B1346" s="12"/>
      <c r="C1346" s="42"/>
      <c r="D1346" s="12"/>
      <c r="E1346" s="12"/>
      <c r="F1346" s="12"/>
      <c r="G1346" s="12"/>
      <c r="H1346" s="12"/>
      <c r="I1346" s="12"/>
      <c r="J1346" s="12"/>
      <c r="K1346" s="12"/>
      <c r="L1346" s="12"/>
      <c r="M1346" s="49"/>
      <c r="N1346" s="49"/>
      <c r="O1346" s="12"/>
      <c r="P1346" s="12"/>
      <c r="Q1346" s="12"/>
      <c r="R1346" s="12"/>
      <c r="S1346" s="12"/>
    </row>
    <row r="1347" spans="1:19" s="1" customFormat="1" x14ac:dyDescent="0.4">
      <c r="A1347" s="12"/>
      <c r="B1347" s="12"/>
      <c r="C1347" s="42"/>
      <c r="D1347" s="12"/>
      <c r="E1347" s="12"/>
      <c r="F1347" s="12"/>
      <c r="G1347" s="12"/>
      <c r="H1347" s="12"/>
      <c r="I1347" s="12"/>
      <c r="J1347" s="12"/>
      <c r="K1347" s="12"/>
      <c r="L1347" s="12"/>
      <c r="M1347" s="49"/>
      <c r="N1347" s="49"/>
      <c r="O1347" s="12"/>
      <c r="P1347" s="12"/>
      <c r="Q1347" s="12"/>
      <c r="R1347" s="12"/>
      <c r="S1347" s="12"/>
    </row>
    <row r="1348" spans="1:19" s="1" customFormat="1" x14ac:dyDescent="0.4">
      <c r="A1348" s="12"/>
      <c r="B1348" s="12"/>
      <c r="C1348" s="42"/>
      <c r="D1348" s="12"/>
      <c r="E1348" s="12"/>
      <c r="F1348" s="12"/>
      <c r="G1348" s="12"/>
      <c r="H1348" s="12"/>
      <c r="I1348" s="12"/>
      <c r="J1348" s="12"/>
      <c r="K1348" s="12"/>
      <c r="L1348" s="12"/>
      <c r="M1348" s="49"/>
      <c r="N1348" s="49"/>
      <c r="O1348" s="12"/>
      <c r="P1348" s="12"/>
      <c r="Q1348" s="12"/>
      <c r="R1348" s="12"/>
      <c r="S1348" s="12"/>
    </row>
    <row r="1349" spans="1:19" s="1" customFormat="1" x14ac:dyDescent="0.4">
      <c r="A1349" s="12"/>
      <c r="B1349" s="12"/>
      <c r="C1349" s="42"/>
      <c r="D1349" s="12"/>
      <c r="E1349" s="12"/>
      <c r="F1349" s="12"/>
      <c r="G1349" s="12"/>
      <c r="H1349" s="12"/>
      <c r="I1349" s="12"/>
      <c r="J1349" s="12"/>
      <c r="K1349" s="12"/>
      <c r="L1349" s="12"/>
      <c r="M1349" s="49"/>
      <c r="N1349" s="49"/>
      <c r="O1349" s="12"/>
      <c r="P1349" s="12"/>
      <c r="Q1349" s="12"/>
      <c r="R1349" s="12"/>
      <c r="S1349" s="12"/>
    </row>
    <row r="1350" spans="1:19" s="1" customFormat="1" x14ac:dyDescent="0.4">
      <c r="A1350" s="12"/>
      <c r="B1350" s="12"/>
      <c r="C1350" s="42"/>
      <c r="D1350" s="12"/>
      <c r="E1350" s="12"/>
      <c r="F1350" s="12"/>
      <c r="G1350" s="12"/>
      <c r="H1350" s="12"/>
      <c r="I1350" s="12"/>
      <c r="J1350" s="12"/>
      <c r="K1350" s="12"/>
      <c r="L1350" s="12"/>
      <c r="M1350" s="49"/>
      <c r="N1350" s="49"/>
      <c r="O1350" s="12"/>
      <c r="P1350" s="12"/>
      <c r="Q1350" s="12"/>
      <c r="R1350" s="12"/>
      <c r="S1350" s="12"/>
    </row>
    <row r="1351" spans="1:19" s="1" customFormat="1" x14ac:dyDescent="0.4">
      <c r="A1351" s="12"/>
      <c r="B1351" s="12"/>
      <c r="C1351" s="42"/>
      <c r="D1351" s="12"/>
      <c r="E1351" s="12"/>
      <c r="F1351" s="12"/>
      <c r="G1351" s="12"/>
      <c r="H1351" s="12"/>
      <c r="I1351" s="12"/>
      <c r="J1351" s="12"/>
      <c r="K1351" s="12"/>
      <c r="L1351" s="12"/>
      <c r="M1351" s="49"/>
      <c r="N1351" s="49"/>
      <c r="O1351" s="12"/>
      <c r="P1351" s="12"/>
      <c r="Q1351" s="12"/>
      <c r="R1351" s="12"/>
      <c r="S1351" s="12"/>
    </row>
    <row r="1352" spans="1:19" s="1" customFormat="1" x14ac:dyDescent="0.4">
      <c r="A1352" s="12"/>
      <c r="B1352" s="12"/>
      <c r="C1352" s="42"/>
      <c r="D1352" s="12"/>
      <c r="E1352" s="12"/>
      <c r="F1352" s="12"/>
      <c r="G1352" s="12"/>
      <c r="H1352" s="12"/>
      <c r="I1352" s="12"/>
      <c r="J1352" s="12"/>
      <c r="K1352" s="12"/>
      <c r="L1352" s="12"/>
      <c r="M1352" s="49"/>
      <c r="N1352" s="49"/>
      <c r="O1352" s="12"/>
      <c r="P1352" s="12"/>
      <c r="Q1352" s="12"/>
      <c r="R1352" s="12"/>
      <c r="S1352" s="12"/>
    </row>
    <row r="1353" spans="1:19" s="1" customFormat="1" x14ac:dyDescent="0.4">
      <c r="A1353" s="12"/>
      <c r="B1353" s="12"/>
      <c r="C1353" s="42"/>
      <c r="D1353" s="12"/>
      <c r="E1353" s="12"/>
      <c r="F1353" s="12"/>
      <c r="G1353" s="12"/>
      <c r="H1353" s="12"/>
      <c r="I1353" s="12"/>
      <c r="J1353" s="12"/>
      <c r="K1353" s="12"/>
      <c r="L1353" s="12"/>
      <c r="M1353" s="49"/>
      <c r="N1353" s="49"/>
      <c r="O1353" s="12"/>
      <c r="P1353" s="12"/>
      <c r="Q1353" s="12"/>
      <c r="R1353" s="12"/>
      <c r="S1353" s="12"/>
    </row>
    <row r="1354" spans="1:19" s="1" customFormat="1" x14ac:dyDescent="0.4">
      <c r="A1354" s="12"/>
      <c r="B1354" s="12"/>
      <c r="C1354" s="42"/>
      <c r="D1354" s="12"/>
      <c r="E1354" s="12"/>
      <c r="F1354" s="12"/>
      <c r="G1354" s="12"/>
      <c r="H1354" s="12"/>
      <c r="I1354" s="12"/>
      <c r="J1354" s="12"/>
      <c r="K1354" s="12"/>
      <c r="L1354" s="12"/>
      <c r="M1354" s="49"/>
      <c r="N1354" s="49"/>
      <c r="O1354" s="12"/>
      <c r="P1354" s="12"/>
      <c r="Q1354" s="12"/>
      <c r="R1354" s="12"/>
      <c r="S1354" s="12"/>
    </row>
    <row r="1355" spans="1:19" s="1" customFormat="1" x14ac:dyDescent="0.4">
      <c r="A1355" s="12"/>
      <c r="B1355" s="12"/>
      <c r="C1355" s="42"/>
      <c r="D1355" s="12"/>
      <c r="E1355" s="12"/>
      <c r="F1355" s="12"/>
      <c r="G1355" s="12"/>
      <c r="H1355" s="12"/>
      <c r="I1355" s="12"/>
      <c r="J1355" s="12"/>
      <c r="K1355" s="12"/>
      <c r="L1355" s="12"/>
      <c r="M1355" s="49"/>
      <c r="N1355" s="49"/>
      <c r="O1355" s="12"/>
      <c r="P1355" s="12"/>
      <c r="Q1355" s="12"/>
      <c r="R1355" s="12"/>
      <c r="S1355" s="12"/>
    </row>
    <row r="1356" spans="1:19" s="1" customFormat="1" x14ac:dyDescent="0.4">
      <c r="A1356" s="12"/>
      <c r="B1356" s="12"/>
      <c r="C1356" s="42"/>
      <c r="D1356" s="12"/>
      <c r="E1356" s="12"/>
      <c r="F1356" s="12"/>
      <c r="G1356" s="12"/>
      <c r="H1356" s="12"/>
      <c r="I1356" s="12"/>
      <c r="J1356" s="12"/>
      <c r="K1356" s="12"/>
      <c r="L1356" s="12"/>
      <c r="M1356" s="49"/>
      <c r="N1356" s="49"/>
      <c r="O1356" s="12"/>
      <c r="P1356" s="12"/>
      <c r="Q1356" s="12"/>
      <c r="R1356" s="12"/>
      <c r="S1356" s="12"/>
    </row>
    <row r="1357" spans="1:19" s="1" customFormat="1" x14ac:dyDescent="0.4">
      <c r="A1357" s="12"/>
      <c r="B1357" s="12"/>
      <c r="C1357" s="42"/>
      <c r="D1357" s="12"/>
      <c r="E1357" s="12"/>
      <c r="F1357" s="12"/>
      <c r="G1357" s="12"/>
      <c r="H1357" s="12"/>
      <c r="I1357" s="12"/>
      <c r="J1357" s="12"/>
      <c r="K1357" s="12"/>
      <c r="L1357" s="12"/>
      <c r="M1357" s="49"/>
      <c r="N1357" s="49"/>
      <c r="O1357" s="12"/>
      <c r="P1357" s="12"/>
      <c r="Q1357" s="12"/>
      <c r="R1357" s="12"/>
      <c r="S1357" s="12"/>
    </row>
    <row r="1358" spans="1:19" s="1" customFormat="1" x14ac:dyDescent="0.4">
      <c r="A1358" s="12"/>
      <c r="B1358" s="12"/>
      <c r="C1358" s="42"/>
      <c r="D1358" s="12"/>
      <c r="E1358" s="12"/>
      <c r="F1358" s="12"/>
      <c r="G1358" s="12"/>
      <c r="H1358" s="12"/>
      <c r="I1358" s="12"/>
      <c r="J1358" s="12"/>
      <c r="K1358" s="12"/>
      <c r="L1358" s="12"/>
      <c r="M1358" s="49"/>
      <c r="N1358" s="49"/>
      <c r="O1358" s="12"/>
      <c r="P1358" s="12"/>
      <c r="Q1358" s="12"/>
      <c r="R1358" s="12"/>
      <c r="S1358" s="12"/>
    </row>
    <row r="1359" spans="1:19" s="1" customFormat="1" x14ac:dyDescent="0.4">
      <c r="A1359" s="12"/>
      <c r="B1359" s="12"/>
      <c r="C1359" s="42"/>
      <c r="D1359" s="12"/>
      <c r="E1359" s="12"/>
      <c r="F1359" s="12"/>
      <c r="G1359" s="12"/>
      <c r="H1359" s="12"/>
      <c r="I1359" s="12"/>
      <c r="J1359" s="12"/>
      <c r="K1359" s="12"/>
      <c r="L1359" s="12"/>
      <c r="M1359" s="49"/>
      <c r="N1359" s="49"/>
      <c r="O1359" s="12"/>
      <c r="P1359" s="12"/>
      <c r="Q1359" s="12"/>
      <c r="R1359" s="12"/>
      <c r="S1359" s="12"/>
    </row>
    <row r="1360" spans="1:19" s="1" customFormat="1" x14ac:dyDescent="0.4">
      <c r="A1360" s="12"/>
      <c r="B1360" s="12"/>
      <c r="C1360" s="42"/>
      <c r="D1360" s="12"/>
      <c r="E1360" s="12"/>
      <c r="F1360" s="12"/>
      <c r="G1360" s="12"/>
      <c r="H1360" s="12"/>
      <c r="I1360" s="12"/>
      <c r="J1360" s="12"/>
      <c r="K1360" s="12"/>
      <c r="L1360" s="12"/>
      <c r="M1360" s="49"/>
      <c r="N1360" s="49"/>
      <c r="O1360" s="12"/>
      <c r="P1360" s="12"/>
      <c r="Q1360" s="12"/>
      <c r="R1360" s="12"/>
      <c r="S1360" s="12"/>
    </row>
    <row r="1361" spans="1:19" s="1" customFormat="1" x14ac:dyDescent="0.4">
      <c r="A1361" s="12"/>
      <c r="B1361" s="12"/>
      <c r="C1361" s="42"/>
      <c r="D1361" s="12"/>
      <c r="E1361" s="12"/>
      <c r="F1361" s="12"/>
      <c r="G1361" s="12"/>
      <c r="H1361" s="12"/>
      <c r="I1361" s="12"/>
      <c r="J1361" s="12"/>
      <c r="K1361" s="12"/>
      <c r="L1361" s="12"/>
      <c r="M1361" s="49"/>
      <c r="N1361" s="49"/>
      <c r="O1361" s="12"/>
      <c r="P1361" s="12"/>
      <c r="Q1361" s="12"/>
      <c r="R1361" s="12"/>
      <c r="S1361" s="12"/>
    </row>
    <row r="1362" spans="1:19" s="1" customFormat="1" x14ac:dyDescent="0.4">
      <c r="A1362" s="12"/>
      <c r="B1362" s="12"/>
      <c r="C1362" s="42"/>
      <c r="D1362" s="12"/>
      <c r="E1362" s="12"/>
      <c r="F1362" s="12"/>
      <c r="G1362" s="12"/>
      <c r="H1362" s="12"/>
      <c r="I1362" s="12"/>
      <c r="J1362" s="12"/>
      <c r="K1362" s="12"/>
      <c r="L1362" s="12"/>
      <c r="M1362" s="49"/>
      <c r="N1362" s="49"/>
      <c r="O1362" s="12"/>
      <c r="P1362" s="12"/>
      <c r="Q1362" s="12"/>
      <c r="R1362" s="12"/>
      <c r="S1362" s="12"/>
    </row>
    <row r="1363" spans="1:19" s="1" customFormat="1" x14ac:dyDescent="0.4">
      <c r="A1363" s="12"/>
      <c r="B1363" s="12"/>
      <c r="C1363" s="42"/>
      <c r="D1363" s="12"/>
      <c r="E1363" s="12"/>
      <c r="F1363" s="12"/>
      <c r="G1363" s="12"/>
      <c r="H1363" s="12"/>
      <c r="I1363" s="12"/>
      <c r="J1363" s="12"/>
      <c r="K1363" s="12"/>
      <c r="L1363" s="12"/>
      <c r="M1363" s="49"/>
      <c r="N1363" s="49"/>
      <c r="O1363" s="12"/>
      <c r="P1363" s="12"/>
      <c r="Q1363" s="12"/>
      <c r="R1363" s="12"/>
      <c r="S1363" s="12"/>
    </row>
    <row r="1364" spans="1:19" s="1" customFormat="1" x14ac:dyDescent="0.4">
      <c r="A1364" s="12"/>
      <c r="B1364" s="12"/>
      <c r="C1364" s="42"/>
      <c r="D1364" s="12"/>
      <c r="E1364" s="12"/>
      <c r="F1364" s="12"/>
      <c r="G1364" s="12"/>
      <c r="H1364" s="12"/>
      <c r="I1364" s="12"/>
      <c r="J1364" s="12"/>
      <c r="K1364" s="12"/>
      <c r="L1364" s="12"/>
      <c r="M1364" s="49"/>
      <c r="N1364" s="49"/>
      <c r="O1364" s="12"/>
      <c r="P1364" s="12"/>
      <c r="Q1364" s="12"/>
      <c r="R1364" s="12"/>
      <c r="S1364" s="12"/>
    </row>
    <row r="1365" spans="1:19" s="1" customFormat="1" x14ac:dyDescent="0.4">
      <c r="A1365" s="12"/>
      <c r="B1365" s="12"/>
      <c r="C1365" s="42"/>
      <c r="D1365" s="12"/>
      <c r="E1365" s="12"/>
      <c r="F1365" s="12"/>
      <c r="G1365" s="12"/>
      <c r="H1365" s="12"/>
      <c r="I1365" s="12"/>
      <c r="J1365" s="12"/>
      <c r="K1365" s="12"/>
      <c r="L1365" s="12"/>
      <c r="M1365" s="49"/>
      <c r="N1365" s="49"/>
      <c r="O1365" s="12"/>
      <c r="P1365" s="12"/>
      <c r="Q1365" s="12"/>
      <c r="R1365" s="12"/>
      <c r="S1365" s="12"/>
    </row>
    <row r="1366" spans="1:19" s="1" customFormat="1" x14ac:dyDescent="0.4">
      <c r="A1366" s="12"/>
      <c r="B1366" s="12"/>
      <c r="C1366" s="42"/>
      <c r="D1366" s="12"/>
      <c r="E1366" s="12"/>
      <c r="F1366" s="12"/>
      <c r="G1366" s="12"/>
      <c r="H1366" s="12"/>
      <c r="I1366" s="12"/>
      <c r="J1366" s="12"/>
      <c r="K1366" s="12"/>
      <c r="L1366" s="12"/>
      <c r="M1366" s="49"/>
      <c r="N1366" s="49"/>
      <c r="O1366" s="12"/>
      <c r="P1366" s="12"/>
      <c r="Q1366" s="12"/>
      <c r="R1366" s="12"/>
      <c r="S1366" s="12"/>
    </row>
    <row r="1367" spans="1:19" s="1" customFormat="1" x14ac:dyDescent="0.4">
      <c r="A1367" s="12"/>
      <c r="B1367" s="12"/>
      <c r="C1367" s="42"/>
      <c r="D1367" s="12"/>
      <c r="E1367" s="12"/>
      <c r="F1367" s="12"/>
      <c r="G1367" s="12"/>
      <c r="H1367" s="12"/>
      <c r="I1367" s="12"/>
      <c r="J1367" s="12"/>
      <c r="K1367" s="12"/>
      <c r="L1367" s="12"/>
      <c r="M1367" s="49"/>
      <c r="N1367" s="49"/>
      <c r="O1367" s="12"/>
      <c r="P1367" s="12"/>
      <c r="Q1367" s="12"/>
      <c r="R1367" s="12"/>
      <c r="S1367" s="12"/>
    </row>
    <row r="1368" spans="1:19" s="1" customFormat="1" x14ac:dyDescent="0.4">
      <c r="A1368" s="12"/>
      <c r="B1368" s="12"/>
      <c r="C1368" s="42"/>
      <c r="D1368" s="12"/>
      <c r="E1368" s="12"/>
      <c r="F1368" s="12"/>
      <c r="G1368" s="12"/>
      <c r="H1368" s="12"/>
      <c r="I1368" s="12"/>
      <c r="J1368" s="12"/>
      <c r="K1368" s="12"/>
      <c r="L1368" s="12"/>
      <c r="M1368" s="49"/>
      <c r="N1368" s="49"/>
      <c r="O1368" s="12"/>
      <c r="P1368" s="12"/>
      <c r="Q1368" s="12"/>
      <c r="R1368" s="12"/>
      <c r="S1368" s="12"/>
    </row>
    <row r="1369" spans="1:19" s="1" customFormat="1" x14ac:dyDescent="0.4">
      <c r="A1369" s="12"/>
      <c r="B1369" s="12"/>
      <c r="C1369" s="42"/>
      <c r="D1369" s="12"/>
      <c r="E1369" s="12"/>
      <c r="F1369" s="12"/>
      <c r="G1369" s="12"/>
      <c r="H1369" s="12"/>
      <c r="I1369" s="12"/>
      <c r="J1369" s="12"/>
      <c r="K1369" s="12"/>
      <c r="L1369" s="12"/>
      <c r="M1369" s="49"/>
      <c r="N1369" s="49"/>
      <c r="O1369" s="12"/>
      <c r="P1369" s="12"/>
      <c r="Q1369" s="12"/>
      <c r="R1369" s="12"/>
      <c r="S1369" s="12"/>
    </row>
    <row r="1370" spans="1:19" s="1" customFormat="1" x14ac:dyDescent="0.4">
      <c r="A1370" s="12"/>
      <c r="B1370" s="12"/>
      <c r="C1370" s="42"/>
      <c r="D1370" s="12"/>
      <c r="E1370" s="12"/>
      <c r="F1370" s="12"/>
      <c r="G1370" s="12"/>
      <c r="H1370" s="12"/>
      <c r="I1370" s="12"/>
      <c r="J1370" s="12"/>
      <c r="K1370" s="12"/>
      <c r="L1370" s="12"/>
      <c r="M1370" s="49"/>
      <c r="N1370" s="49"/>
      <c r="O1370" s="12"/>
      <c r="P1370" s="12"/>
      <c r="Q1370" s="12"/>
      <c r="R1370" s="12"/>
      <c r="S1370" s="12"/>
    </row>
    <row r="1371" spans="1:19" s="1" customFormat="1" x14ac:dyDescent="0.4">
      <c r="A1371" s="12"/>
      <c r="B1371" s="12"/>
      <c r="C1371" s="42"/>
      <c r="D1371" s="12"/>
      <c r="E1371" s="12"/>
      <c r="F1371" s="12"/>
      <c r="G1371" s="12"/>
      <c r="H1371" s="12"/>
      <c r="I1371" s="12"/>
      <c r="J1371" s="12"/>
      <c r="K1371" s="12"/>
      <c r="L1371" s="12"/>
      <c r="M1371" s="49"/>
      <c r="N1371" s="49"/>
      <c r="O1371" s="12"/>
      <c r="P1371" s="12"/>
      <c r="Q1371" s="12"/>
      <c r="R1371" s="12"/>
      <c r="S1371" s="12"/>
    </row>
    <row r="1372" spans="1:19" s="1" customFormat="1" x14ac:dyDescent="0.4">
      <c r="A1372" s="12"/>
      <c r="B1372" s="12"/>
      <c r="C1372" s="42"/>
      <c r="D1372" s="12"/>
      <c r="E1372" s="12"/>
      <c r="F1372" s="12"/>
      <c r="G1372" s="12"/>
      <c r="H1372" s="12"/>
      <c r="I1372" s="12"/>
      <c r="J1372" s="12"/>
      <c r="K1372" s="12"/>
      <c r="L1372" s="12"/>
      <c r="M1372" s="49"/>
      <c r="N1372" s="49"/>
      <c r="O1372" s="12"/>
      <c r="P1372" s="12"/>
      <c r="Q1372" s="12"/>
      <c r="R1372" s="12"/>
      <c r="S1372" s="12"/>
    </row>
    <row r="1373" spans="1:19" s="1" customFormat="1" x14ac:dyDescent="0.4">
      <c r="A1373" s="12"/>
      <c r="B1373" s="12"/>
      <c r="C1373" s="42"/>
      <c r="D1373" s="12"/>
      <c r="E1373" s="12"/>
      <c r="F1373" s="12"/>
      <c r="G1373" s="12"/>
      <c r="H1373" s="12"/>
      <c r="I1373" s="12"/>
      <c r="J1373" s="12"/>
      <c r="K1373" s="12"/>
      <c r="L1373" s="12"/>
      <c r="M1373" s="49"/>
      <c r="N1373" s="49"/>
      <c r="O1373" s="12"/>
      <c r="P1373" s="12"/>
      <c r="Q1373" s="12"/>
      <c r="R1373" s="12"/>
      <c r="S1373" s="12"/>
    </row>
    <row r="1374" spans="1:19" s="1" customFormat="1" x14ac:dyDescent="0.4">
      <c r="A1374" s="12"/>
      <c r="B1374" s="12"/>
      <c r="C1374" s="42"/>
      <c r="D1374" s="12"/>
      <c r="E1374" s="12"/>
      <c r="F1374" s="12"/>
      <c r="G1374" s="12"/>
      <c r="H1374" s="12"/>
      <c r="I1374" s="12"/>
      <c r="J1374" s="12"/>
      <c r="K1374" s="12"/>
      <c r="L1374" s="12"/>
      <c r="M1374" s="49"/>
      <c r="N1374" s="49"/>
      <c r="O1374" s="12"/>
      <c r="P1374" s="12"/>
      <c r="Q1374" s="12"/>
      <c r="R1374" s="12"/>
      <c r="S1374" s="12"/>
    </row>
    <row r="1375" spans="1:19" s="1" customFormat="1" x14ac:dyDescent="0.4">
      <c r="A1375" s="12"/>
      <c r="B1375" s="12"/>
      <c r="C1375" s="42"/>
      <c r="D1375" s="12"/>
      <c r="E1375" s="12"/>
      <c r="F1375" s="12"/>
      <c r="G1375" s="12"/>
      <c r="H1375" s="12"/>
      <c r="I1375" s="12"/>
      <c r="J1375" s="12"/>
      <c r="K1375" s="12"/>
      <c r="L1375" s="12"/>
      <c r="M1375" s="49"/>
      <c r="N1375" s="49"/>
      <c r="O1375" s="12"/>
      <c r="P1375" s="12"/>
      <c r="Q1375" s="12"/>
      <c r="R1375" s="12"/>
      <c r="S1375" s="12"/>
    </row>
    <row r="1376" spans="1:19" s="1" customFormat="1" x14ac:dyDescent="0.4">
      <c r="A1376" s="12"/>
      <c r="B1376" s="12"/>
      <c r="C1376" s="42"/>
      <c r="D1376" s="12"/>
      <c r="E1376" s="12"/>
      <c r="F1376" s="12"/>
      <c r="G1376" s="12"/>
      <c r="H1376" s="12"/>
      <c r="I1376" s="12"/>
      <c r="J1376" s="12"/>
      <c r="K1376" s="12"/>
      <c r="L1376" s="12"/>
      <c r="M1376" s="49"/>
      <c r="N1376" s="49"/>
      <c r="O1376" s="12"/>
      <c r="P1376" s="12"/>
      <c r="Q1376" s="12"/>
      <c r="R1376" s="12"/>
      <c r="S1376" s="12"/>
    </row>
    <row r="1377" spans="1:19" s="1" customFormat="1" x14ac:dyDescent="0.4">
      <c r="A1377" s="12"/>
      <c r="B1377" s="12"/>
      <c r="C1377" s="42"/>
      <c r="D1377" s="12"/>
      <c r="E1377" s="12"/>
      <c r="F1377" s="12"/>
      <c r="G1377" s="12"/>
      <c r="H1377" s="12"/>
      <c r="I1377" s="12"/>
      <c r="J1377" s="12"/>
      <c r="K1377" s="12"/>
      <c r="L1377" s="12"/>
      <c r="M1377" s="49"/>
      <c r="N1377" s="49"/>
      <c r="O1377" s="12"/>
      <c r="P1377" s="12"/>
      <c r="Q1377" s="12"/>
      <c r="R1377" s="12"/>
      <c r="S1377" s="12"/>
    </row>
    <row r="1378" spans="1:19" s="1" customFormat="1" x14ac:dyDescent="0.4">
      <c r="A1378" s="12"/>
      <c r="B1378" s="12"/>
      <c r="C1378" s="42"/>
      <c r="D1378" s="12"/>
      <c r="E1378" s="12"/>
      <c r="F1378" s="12"/>
      <c r="G1378" s="12"/>
      <c r="H1378" s="12"/>
      <c r="I1378" s="12"/>
      <c r="J1378" s="12"/>
      <c r="K1378" s="12"/>
      <c r="L1378" s="12"/>
      <c r="M1378" s="49"/>
      <c r="N1378" s="49"/>
      <c r="O1378" s="12"/>
      <c r="P1378" s="12"/>
      <c r="Q1378" s="12"/>
      <c r="R1378" s="12"/>
      <c r="S1378" s="12"/>
    </row>
    <row r="1379" spans="1:19" s="1" customFormat="1" x14ac:dyDescent="0.4">
      <c r="A1379" s="12"/>
      <c r="B1379" s="12"/>
      <c r="C1379" s="42"/>
      <c r="D1379" s="12"/>
      <c r="E1379" s="12"/>
      <c r="F1379" s="12"/>
      <c r="G1379" s="12"/>
      <c r="H1379" s="12"/>
      <c r="I1379" s="12"/>
      <c r="J1379" s="12"/>
      <c r="K1379" s="12"/>
      <c r="L1379" s="12"/>
      <c r="M1379" s="49"/>
      <c r="N1379" s="49"/>
      <c r="O1379" s="12"/>
      <c r="P1379" s="12"/>
      <c r="Q1379" s="12"/>
      <c r="R1379" s="12"/>
      <c r="S1379" s="12"/>
    </row>
    <row r="1380" spans="1:19" s="1" customFormat="1" x14ac:dyDescent="0.4">
      <c r="A1380" s="12"/>
      <c r="B1380" s="12"/>
      <c r="C1380" s="42"/>
      <c r="D1380" s="12"/>
      <c r="E1380" s="12"/>
      <c r="F1380" s="12"/>
      <c r="G1380" s="12"/>
      <c r="H1380" s="12"/>
      <c r="I1380" s="12"/>
      <c r="J1380" s="12"/>
      <c r="K1380" s="12"/>
      <c r="L1380" s="12"/>
      <c r="M1380" s="49"/>
      <c r="N1380" s="49"/>
      <c r="O1380" s="12"/>
      <c r="P1380" s="12"/>
      <c r="Q1380" s="12"/>
      <c r="R1380" s="12"/>
      <c r="S1380" s="12"/>
    </row>
    <row r="1381" spans="1:19" s="1" customFormat="1" x14ac:dyDescent="0.4">
      <c r="A1381" s="12"/>
      <c r="B1381" s="12"/>
      <c r="C1381" s="42"/>
      <c r="D1381" s="12"/>
      <c r="E1381" s="12"/>
      <c r="F1381" s="12"/>
      <c r="G1381" s="12"/>
      <c r="H1381" s="12"/>
      <c r="I1381" s="12"/>
      <c r="J1381" s="12"/>
      <c r="K1381" s="12"/>
      <c r="L1381" s="12"/>
      <c r="M1381" s="49"/>
      <c r="N1381" s="49"/>
      <c r="O1381" s="12"/>
      <c r="P1381" s="12"/>
      <c r="Q1381" s="12"/>
      <c r="R1381" s="12"/>
      <c r="S1381" s="12"/>
    </row>
    <row r="1382" spans="1:19" s="1" customFormat="1" x14ac:dyDescent="0.4">
      <c r="A1382" s="12"/>
      <c r="B1382" s="12"/>
      <c r="C1382" s="42"/>
      <c r="D1382" s="12"/>
      <c r="E1382" s="12"/>
      <c r="F1382" s="12"/>
      <c r="G1382" s="12"/>
      <c r="H1382" s="12"/>
      <c r="I1382" s="12"/>
      <c r="J1382" s="12"/>
      <c r="K1382" s="12"/>
      <c r="L1382" s="12"/>
      <c r="M1382" s="49"/>
      <c r="N1382" s="49"/>
      <c r="O1382" s="12"/>
      <c r="P1382" s="12"/>
      <c r="Q1382" s="12"/>
      <c r="R1382" s="12"/>
      <c r="S1382" s="12"/>
    </row>
    <row r="1383" spans="1:19" s="1" customFormat="1" x14ac:dyDescent="0.4">
      <c r="A1383" s="12"/>
      <c r="B1383" s="12"/>
      <c r="C1383" s="42"/>
      <c r="D1383" s="12"/>
      <c r="E1383" s="12"/>
      <c r="F1383" s="12"/>
      <c r="G1383" s="12"/>
      <c r="H1383" s="12"/>
      <c r="I1383" s="12"/>
      <c r="J1383" s="12"/>
      <c r="K1383" s="12"/>
      <c r="L1383" s="12"/>
      <c r="M1383" s="49"/>
      <c r="N1383" s="49"/>
      <c r="O1383" s="12"/>
      <c r="P1383" s="12"/>
      <c r="Q1383" s="12"/>
      <c r="R1383" s="12"/>
      <c r="S1383" s="12"/>
    </row>
    <row r="1384" spans="1:19" s="1" customFormat="1" x14ac:dyDescent="0.4">
      <c r="A1384" s="12"/>
      <c r="B1384" s="12"/>
      <c r="C1384" s="42"/>
      <c r="D1384" s="12"/>
      <c r="E1384" s="12"/>
      <c r="F1384" s="12"/>
      <c r="G1384" s="12"/>
      <c r="H1384" s="12"/>
      <c r="I1384" s="12"/>
      <c r="J1384" s="12"/>
      <c r="K1384" s="12"/>
      <c r="L1384" s="12"/>
      <c r="M1384" s="49"/>
      <c r="N1384" s="49"/>
      <c r="O1384" s="12"/>
      <c r="P1384" s="12"/>
      <c r="Q1384" s="12"/>
      <c r="R1384" s="12"/>
      <c r="S1384" s="12"/>
    </row>
    <row r="1385" spans="1:19" s="1" customFormat="1" x14ac:dyDescent="0.4">
      <c r="A1385" s="12"/>
      <c r="B1385" s="12"/>
      <c r="C1385" s="42"/>
      <c r="D1385" s="12"/>
      <c r="E1385" s="12"/>
      <c r="F1385" s="12"/>
      <c r="G1385" s="12"/>
      <c r="H1385" s="12"/>
      <c r="I1385" s="12"/>
      <c r="J1385" s="12"/>
      <c r="K1385" s="12"/>
      <c r="L1385" s="12"/>
      <c r="M1385" s="49"/>
      <c r="N1385" s="49"/>
      <c r="O1385" s="12"/>
      <c r="P1385" s="12"/>
      <c r="Q1385" s="12"/>
      <c r="R1385" s="12"/>
      <c r="S1385" s="12"/>
    </row>
    <row r="1386" spans="1:19" s="1" customFormat="1" x14ac:dyDescent="0.4">
      <c r="A1386" s="12"/>
      <c r="B1386" s="12"/>
      <c r="C1386" s="42"/>
      <c r="D1386" s="12"/>
      <c r="E1386" s="12"/>
      <c r="F1386" s="12"/>
      <c r="G1386" s="12"/>
      <c r="H1386" s="12"/>
      <c r="I1386" s="12"/>
      <c r="J1386" s="12"/>
      <c r="K1386" s="12"/>
      <c r="L1386" s="12"/>
      <c r="M1386" s="49"/>
      <c r="N1386" s="49"/>
      <c r="O1386" s="12"/>
      <c r="P1386" s="12"/>
      <c r="Q1386" s="12"/>
      <c r="R1386" s="12"/>
      <c r="S1386" s="12"/>
    </row>
    <row r="1387" spans="1:19" s="1" customFormat="1" x14ac:dyDescent="0.4">
      <c r="A1387" s="12"/>
      <c r="B1387" s="12"/>
      <c r="C1387" s="42"/>
      <c r="D1387" s="12"/>
      <c r="E1387" s="12"/>
      <c r="F1387" s="12"/>
      <c r="G1387" s="12"/>
      <c r="H1387" s="12"/>
      <c r="I1387" s="12"/>
      <c r="J1387" s="12"/>
      <c r="K1387" s="12"/>
      <c r="L1387" s="12"/>
      <c r="M1387" s="49"/>
      <c r="N1387" s="49"/>
      <c r="O1387" s="12"/>
      <c r="P1387" s="12"/>
      <c r="Q1387" s="12"/>
      <c r="R1387" s="12"/>
      <c r="S1387" s="12"/>
    </row>
    <row r="1388" spans="1:19" s="1" customFormat="1" x14ac:dyDescent="0.4">
      <c r="A1388" s="12"/>
      <c r="B1388" s="12"/>
      <c r="C1388" s="42"/>
      <c r="D1388" s="12"/>
      <c r="E1388" s="12"/>
      <c r="F1388" s="12"/>
      <c r="G1388" s="12"/>
      <c r="H1388" s="12"/>
      <c r="I1388" s="12"/>
      <c r="J1388" s="12"/>
      <c r="K1388" s="12"/>
      <c r="L1388" s="12"/>
      <c r="M1388" s="49"/>
      <c r="N1388" s="49"/>
      <c r="O1388" s="12"/>
      <c r="P1388" s="12"/>
      <c r="Q1388" s="12"/>
      <c r="R1388" s="12"/>
      <c r="S1388" s="12"/>
    </row>
    <row r="1389" spans="1:19" s="1" customFormat="1" x14ac:dyDescent="0.4">
      <c r="A1389" s="12"/>
      <c r="B1389" s="12"/>
      <c r="C1389" s="42"/>
      <c r="D1389" s="12"/>
      <c r="E1389" s="12"/>
      <c r="F1389" s="12"/>
      <c r="G1389" s="12"/>
      <c r="H1389" s="12"/>
      <c r="I1389" s="12"/>
      <c r="J1389" s="12"/>
      <c r="K1389" s="12"/>
      <c r="L1389" s="12"/>
      <c r="M1389" s="49"/>
      <c r="N1389" s="49"/>
      <c r="O1389" s="12"/>
      <c r="P1389" s="12"/>
      <c r="Q1389" s="12"/>
      <c r="R1389" s="12"/>
      <c r="S1389" s="12"/>
    </row>
    <row r="1390" spans="1:19" s="1" customFormat="1" x14ac:dyDescent="0.4">
      <c r="A1390" s="12"/>
      <c r="B1390" s="12"/>
      <c r="C1390" s="42"/>
      <c r="D1390" s="12"/>
      <c r="E1390" s="12"/>
      <c r="F1390" s="12"/>
      <c r="G1390" s="12"/>
      <c r="H1390" s="12"/>
      <c r="I1390" s="12"/>
      <c r="J1390" s="12"/>
      <c r="K1390" s="12"/>
      <c r="L1390" s="12"/>
      <c r="M1390" s="49"/>
      <c r="N1390" s="49"/>
      <c r="O1390" s="12"/>
      <c r="P1390" s="12"/>
      <c r="Q1390" s="12"/>
      <c r="R1390" s="12"/>
      <c r="S1390" s="12"/>
    </row>
    <row r="1391" spans="1:19" s="1" customFormat="1" x14ac:dyDescent="0.4">
      <c r="A1391" s="12"/>
      <c r="B1391" s="12"/>
      <c r="C1391" s="42"/>
      <c r="D1391" s="12"/>
      <c r="E1391" s="12"/>
      <c r="F1391" s="12"/>
      <c r="G1391" s="12"/>
      <c r="H1391" s="12"/>
      <c r="I1391" s="12"/>
      <c r="J1391" s="12"/>
      <c r="K1391" s="12"/>
      <c r="L1391" s="12"/>
      <c r="M1391" s="49"/>
      <c r="N1391" s="49"/>
      <c r="O1391" s="12"/>
      <c r="P1391" s="12"/>
      <c r="Q1391" s="12"/>
      <c r="R1391" s="12"/>
      <c r="S1391" s="12"/>
    </row>
    <row r="1392" spans="1:19" s="1" customFormat="1" x14ac:dyDescent="0.4">
      <c r="A1392" s="12"/>
      <c r="B1392" s="12"/>
      <c r="C1392" s="42"/>
      <c r="D1392" s="12"/>
      <c r="E1392" s="12"/>
      <c r="F1392" s="12"/>
      <c r="G1392" s="12"/>
      <c r="H1392" s="12"/>
      <c r="I1392" s="12"/>
      <c r="J1392" s="12"/>
      <c r="K1392" s="12"/>
      <c r="L1392" s="12"/>
      <c r="M1392" s="49"/>
      <c r="N1392" s="49"/>
      <c r="O1392" s="12"/>
      <c r="P1392" s="12"/>
      <c r="Q1392" s="12"/>
      <c r="R1392" s="12"/>
      <c r="S1392" s="12"/>
    </row>
    <row r="1393" spans="1:19" s="1" customFormat="1" x14ac:dyDescent="0.4">
      <c r="A1393" s="12"/>
      <c r="B1393" s="12"/>
      <c r="C1393" s="42"/>
      <c r="D1393" s="12"/>
      <c r="E1393" s="12"/>
      <c r="F1393" s="12"/>
      <c r="G1393" s="12"/>
      <c r="H1393" s="12"/>
      <c r="I1393" s="12"/>
      <c r="J1393" s="12"/>
      <c r="K1393" s="12"/>
      <c r="L1393" s="12"/>
      <c r="M1393" s="49"/>
      <c r="N1393" s="49"/>
      <c r="O1393" s="12"/>
      <c r="P1393" s="12"/>
      <c r="Q1393" s="12"/>
      <c r="R1393" s="12"/>
      <c r="S1393" s="12"/>
    </row>
    <row r="1394" spans="1:19" s="1" customFormat="1" x14ac:dyDescent="0.4">
      <c r="A1394" s="12"/>
      <c r="B1394" s="12"/>
      <c r="C1394" s="42"/>
      <c r="D1394" s="12"/>
      <c r="E1394" s="12"/>
      <c r="F1394" s="12"/>
      <c r="G1394" s="12"/>
      <c r="H1394" s="12"/>
      <c r="I1394" s="12"/>
      <c r="J1394" s="12"/>
      <c r="K1394" s="12"/>
      <c r="L1394" s="12"/>
      <c r="M1394" s="49"/>
      <c r="N1394" s="49"/>
      <c r="O1394" s="12"/>
      <c r="P1394" s="12"/>
      <c r="Q1394" s="12"/>
      <c r="R1394" s="12"/>
      <c r="S1394" s="12"/>
    </row>
    <row r="1395" spans="1:19" s="1" customFormat="1" x14ac:dyDescent="0.4">
      <c r="A1395" s="12"/>
      <c r="B1395" s="12"/>
      <c r="C1395" s="42"/>
      <c r="D1395" s="12"/>
      <c r="E1395" s="12"/>
      <c r="F1395" s="12"/>
      <c r="G1395" s="12"/>
      <c r="H1395" s="12"/>
      <c r="I1395" s="12"/>
      <c r="J1395" s="12"/>
      <c r="K1395" s="12"/>
      <c r="L1395" s="12"/>
      <c r="M1395" s="49"/>
      <c r="N1395" s="49"/>
      <c r="O1395" s="12"/>
      <c r="P1395" s="12"/>
      <c r="Q1395" s="12"/>
      <c r="R1395" s="12"/>
      <c r="S1395" s="12"/>
    </row>
    <row r="1396" spans="1:19" s="1" customFormat="1" x14ac:dyDescent="0.4">
      <c r="A1396" s="12"/>
      <c r="B1396" s="12"/>
      <c r="C1396" s="42"/>
      <c r="D1396" s="12"/>
      <c r="E1396" s="12"/>
      <c r="F1396" s="12"/>
      <c r="G1396" s="12"/>
      <c r="H1396" s="12"/>
      <c r="I1396" s="12"/>
      <c r="J1396" s="12"/>
      <c r="K1396" s="12"/>
      <c r="L1396" s="12"/>
      <c r="M1396" s="49"/>
      <c r="N1396" s="49"/>
      <c r="O1396" s="12"/>
      <c r="P1396" s="12"/>
      <c r="Q1396" s="12"/>
      <c r="R1396" s="12"/>
      <c r="S1396" s="12"/>
    </row>
    <row r="1397" spans="1:19" s="1" customFormat="1" x14ac:dyDescent="0.4">
      <c r="A1397" s="12"/>
      <c r="B1397" s="12"/>
      <c r="C1397" s="42"/>
      <c r="D1397" s="12"/>
      <c r="E1397" s="12"/>
      <c r="F1397" s="12"/>
      <c r="G1397" s="12"/>
      <c r="H1397" s="12"/>
      <c r="I1397" s="12"/>
      <c r="J1397" s="12"/>
      <c r="K1397" s="12"/>
      <c r="L1397" s="12"/>
      <c r="M1397" s="49"/>
      <c r="N1397" s="49"/>
      <c r="O1397" s="12"/>
      <c r="P1397" s="12"/>
      <c r="Q1397" s="12"/>
      <c r="R1397" s="12"/>
      <c r="S1397" s="12"/>
    </row>
    <row r="1398" spans="1:19" s="1" customFormat="1" x14ac:dyDescent="0.4">
      <c r="A1398" s="12"/>
      <c r="B1398" s="12"/>
      <c r="C1398" s="42"/>
      <c r="D1398" s="12"/>
      <c r="E1398" s="12"/>
      <c r="F1398" s="12"/>
      <c r="G1398" s="12"/>
      <c r="H1398" s="12"/>
      <c r="I1398" s="12"/>
      <c r="J1398" s="12"/>
      <c r="K1398" s="12"/>
      <c r="L1398" s="12"/>
      <c r="M1398" s="49"/>
      <c r="N1398" s="49"/>
      <c r="O1398" s="12"/>
      <c r="P1398" s="12"/>
      <c r="Q1398" s="12"/>
      <c r="R1398" s="12"/>
      <c r="S1398" s="12"/>
    </row>
    <row r="1399" spans="1:19" s="1" customFormat="1" x14ac:dyDescent="0.4">
      <c r="A1399" s="12"/>
      <c r="B1399" s="12"/>
      <c r="C1399" s="42"/>
      <c r="D1399" s="12"/>
      <c r="E1399" s="12"/>
      <c r="F1399" s="12"/>
      <c r="G1399" s="12"/>
      <c r="H1399" s="12"/>
      <c r="I1399" s="12"/>
      <c r="J1399" s="12"/>
      <c r="K1399" s="12"/>
      <c r="L1399" s="12"/>
      <c r="M1399" s="49"/>
      <c r="N1399" s="49"/>
      <c r="O1399" s="12"/>
      <c r="P1399" s="12"/>
      <c r="Q1399" s="12"/>
      <c r="R1399" s="12"/>
      <c r="S1399" s="12"/>
    </row>
    <row r="1400" spans="1:19" s="1" customFormat="1" x14ac:dyDescent="0.4">
      <c r="A1400" s="12"/>
      <c r="B1400" s="12"/>
      <c r="C1400" s="42"/>
      <c r="D1400" s="12"/>
      <c r="E1400" s="12"/>
      <c r="F1400" s="12"/>
      <c r="G1400" s="12"/>
      <c r="H1400" s="12"/>
      <c r="I1400" s="12"/>
      <c r="J1400" s="12"/>
      <c r="K1400" s="12"/>
      <c r="L1400" s="12"/>
      <c r="M1400" s="49"/>
      <c r="N1400" s="49"/>
      <c r="O1400" s="12"/>
      <c r="P1400" s="12"/>
      <c r="Q1400" s="12"/>
      <c r="R1400" s="12"/>
      <c r="S1400" s="12"/>
    </row>
    <row r="1401" spans="1:19" s="1" customFormat="1" x14ac:dyDescent="0.4">
      <c r="A1401" s="12"/>
      <c r="B1401" s="12"/>
      <c r="C1401" s="42"/>
      <c r="D1401" s="12"/>
      <c r="E1401" s="12"/>
      <c r="F1401" s="12"/>
      <c r="G1401" s="12"/>
      <c r="H1401" s="12"/>
      <c r="I1401" s="12"/>
      <c r="J1401" s="12"/>
      <c r="K1401" s="12"/>
      <c r="L1401" s="12"/>
      <c r="M1401" s="49"/>
      <c r="N1401" s="49"/>
      <c r="O1401" s="12"/>
      <c r="P1401" s="12"/>
      <c r="Q1401" s="12"/>
      <c r="R1401" s="12"/>
      <c r="S1401" s="12"/>
    </row>
    <row r="1402" spans="1:19" s="1" customFormat="1" x14ac:dyDescent="0.4">
      <c r="A1402" s="12"/>
      <c r="B1402" s="12"/>
      <c r="C1402" s="42"/>
      <c r="D1402" s="12"/>
      <c r="E1402" s="12"/>
      <c r="F1402" s="12"/>
      <c r="G1402" s="12"/>
      <c r="H1402" s="12"/>
      <c r="I1402" s="12"/>
      <c r="J1402" s="12"/>
      <c r="K1402" s="12"/>
      <c r="L1402" s="12"/>
      <c r="M1402" s="49"/>
      <c r="N1402" s="49"/>
      <c r="O1402" s="12"/>
      <c r="P1402" s="12"/>
      <c r="Q1402" s="12"/>
      <c r="R1402" s="12"/>
      <c r="S1402" s="12"/>
    </row>
    <row r="1403" spans="1:19" s="1" customFormat="1" x14ac:dyDescent="0.4">
      <c r="A1403" s="12"/>
      <c r="B1403" s="12"/>
      <c r="C1403" s="42"/>
      <c r="D1403" s="12"/>
      <c r="E1403" s="12"/>
      <c r="F1403" s="12"/>
      <c r="G1403" s="12"/>
      <c r="H1403" s="12"/>
      <c r="I1403" s="12"/>
      <c r="J1403" s="12"/>
      <c r="K1403" s="12"/>
      <c r="L1403" s="12"/>
      <c r="M1403" s="49"/>
      <c r="N1403" s="49"/>
      <c r="O1403" s="12"/>
      <c r="P1403" s="12"/>
      <c r="Q1403" s="12"/>
      <c r="R1403" s="12"/>
      <c r="S1403" s="12"/>
    </row>
    <row r="1404" spans="1:19" s="1" customFormat="1" x14ac:dyDescent="0.4">
      <c r="A1404" s="12"/>
      <c r="B1404" s="12"/>
      <c r="C1404" s="42"/>
      <c r="D1404" s="12"/>
      <c r="E1404" s="12"/>
      <c r="F1404" s="12"/>
      <c r="G1404" s="12"/>
      <c r="H1404" s="12"/>
      <c r="I1404" s="12"/>
      <c r="J1404" s="12"/>
      <c r="K1404" s="12"/>
      <c r="L1404" s="12"/>
      <c r="M1404" s="49"/>
      <c r="N1404" s="49"/>
      <c r="O1404" s="12"/>
      <c r="P1404" s="12"/>
      <c r="Q1404" s="12"/>
      <c r="R1404" s="12"/>
      <c r="S1404" s="12"/>
    </row>
    <row r="1405" spans="1:19" s="1" customFormat="1" x14ac:dyDescent="0.4">
      <c r="A1405" s="12"/>
      <c r="B1405" s="12"/>
      <c r="C1405" s="42"/>
      <c r="D1405" s="12"/>
      <c r="E1405" s="12"/>
      <c r="F1405" s="12"/>
      <c r="G1405" s="12"/>
      <c r="H1405" s="12"/>
      <c r="I1405" s="12"/>
      <c r="J1405" s="12"/>
      <c r="K1405" s="12"/>
      <c r="L1405" s="12"/>
      <c r="M1405" s="49"/>
      <c r="N1405" s="49"/>
      <c r="O1405" s="12"/>
      <c r="P1405" s="12"/>
      <c r="Q1405" s="12"/>
      <c r="R1405" s="12"/>
      <c r="S1405" s="12"/>
    </row>
    <row r="1406" spans="1:19" s="1" customFormat="1" x14ac:dyDescent="0.4">
      <c r="A1406" s="12"/>
      <c r="B1406" s="12"/>
      <c r="C1406" s="42"/>
      <c r="D1406" s="12"/>
      <c r="E1406" s="12"/>
      <c r="F1406" s="12"/>
      <c r="G1406" s="12"/>
      <c r="H1406" s="12"/>
      <c r="I1406" s="12"/>
      <c r="J1406" s="12"/>
      <c r="K1406" s="12"/>
      <c r="L1406" s="12"/>
      <c r="M1406" s="49"/>
      <c r="N1406" s="49"/>
      <c r="O1406" s="12"/>
      <c r="P1406" s="12"/>
      <c r="Q1406" s="12"/>
      <c r="R1406" s="12"/>
      <c r="S1406" s="12"/>
    </row>
    <row r="1407" spans="1:19" s="1" customFormat="1" x14ac:dyDescent="0.4">
      <c r="A1407" s="12"/>
      <c r="B1407" s="12"/>
      <c r="C1407" s="42"/>
      <c r="D1407" s="12"/>
      <c r="E1407" s="12"/>
      <c r="F1407" s="12"/>
      <c r="G1407" s="12"/>
      <c r="H1407" s="12"/>
      <c r="I1407" s="12"/>
      <c r="J1407" s="12"/>
      <c r="K1407" s="12"/>
      <c r="L1407" s="12"/>
      <c r="M1407" s="49"/>
      <c r="N1407" s="49"/>
      <c r="O1407" s="12"/>
      <c r="P1407" s="12"/>
      <c r="Q1407" s="12"/>
      <c r="R1407" s="12"/>
      <c r="S1407" s="12"/>
    </row>
    <row r="1408" spans="1:19" s="1" customFormat="1" x14ac:dyDescent="0.4">
      <c r="A1408" s="12"/>
      <c r="B1408" s="12"/>
      <c r="C1408" s="42"/>
      <c r="D1408" s="12"/>
      <c r="E1408" s="12"/>
      <c r="F1408" s="12"/>
      <c r="G1408" s="12"/>
      <c r="H1408" s="12"/>
      <c r="I1408" s="12"/>
      <c r="J1408" s="12"/>
      <c r="K1408" s="12"/>
      <c r="L1408" s="12"/>
      <c r="M1408" s="49"/>
      <c r="N1408" s="49"/>
      <c r="O1408" s="12"/>
      <c r="P1408" s="12"/>
      <c r="Q1408" s="12"/>
      <c r="R1408" s="12"/>
      <c r="S1408" s="12"/>
    </row>
    <row r="1409" spans="1:19" s="1" customFormat="1" x14ac:dyDescent="0.4">
      <c r="A1409" s="12"/>
      <c r="B1409" s="12"/>
      <c r="C1409" s="42"/>
      <c r="D1409" s="12"/>
      <c r="E1409" s="12"/>
      <c r="F1409" s="12"/>
      <c r="G1409" s="12"/>
      <c r="H1409" s="12"/>
      <c r="I1409" s="12"/>
      <c r="J1409" s="12"/>
      <c r="K1409" s="12"/>
      <c r="L1409" s="12"/>
      <c r="M1409" s="49"/>
      <c r="N1409" s="49"/>
      <c r="O1409" s="12"/>
      <c r="P1409" s="12"/>
      <c r="Q1409" s="12"/>
      <c r="R1409" s="12"/>
      <c r="S1409" s="12"/>
    </row>
    <row r="1410" spans="1:19" s="1" customFormat="1" x14ac:dyDescent="0.4">
      <c r="A1410" s="12"/>
      <c r="B1410" s="12"/>
      <c r="C1410" s="42"/>
      <c r="D1410" s="12"/>
      <c r="E1410" s="12"/>
      <c r="F1410" s="12"/>
      <c r="G1410" s="12"/>
      <c r="H1410" s="12"/>
      <c r="I1410" s="12"/>
      <c r="J1410" s="12"/>
      <c r="K1410" s="12"/>
      <c r="L1410" s="12"/>
      <c r="M1410" s="49"/>
      <c r="N1410" s="49"/>
      <c r="O1410" s="12"/>
      <c r="P1410" s="12"/>
      <c r="Q1410" s="12"/>
      <c r="R1410" s="12"/>
      <c r="S1410" s="12"/>
    </row>
    <row r="1411" spans="1:19" s="1" customFormat="1" x14ac:dyDescent="0.4">
      <c r="A1411" s="12"/>
      <c r="B1411" s="12"/>
      <c r="C1411" s="42"/>
      <c r="D1411" s="12"/>
      <c r="E1411" s="12"/>
      <c r="F1411" s="12"/>
      <c r="G1411" s="12"/>
      <c r="H1411" s="12"/>
      <c r="I1411" s="12"/>
      <c r="J1411" s="12"/>
      <c r="K1411" s="12"/>
      <c r="L1411" s="12"/>
      <c r="M1411" s="49"/>
      <c r="N1411" s="49"/>
      <c r="O1411" s="12"/>
      <c r="P1411" s="12"/>
      <c r="Q1411" s="12"/>
      <c r="R1411" s="12"/>
      <c r="S1411" s="12"/>
    </row>
    <row r="1412" spans="1:19" s="1" customFormat="1" x14ac:dyDescent="0.4">
      <c r="A1412" s="12"/>
      <c r="B1412" s="12"/>
      <c r="C1412" s="42"/>
      <c r="D1412" s="12"/>
      <c r="E1412" s="12"/>
      <c r="F1412" s="12"/>
      <c r="G1412" s="12"/>
      <c r="H1412" s="12"/>
      <c r="I1412" s="12"/>
      <c r="J1412" s="12"/>
      <c r="K1412" s="12"/>
      <c r="L1412" s="12"/>
      <c r="M1412" s="49"/>
      <c r="N1412" s="49"/>
      <c r="O1412" s="12"/>
      <c r="P1412" s="12"/>
      <c r="Q1412" s="12"/>
      <c r="R1412" s="12"/>
      <c r="S1412" s="12"/>
    </row>
    <row r="1413" spans="1:19" s="1" customFormat="1" x14ac:dyDescent="0.4">
      <c r="A1413" s="12"/>
      <c r="B1413" s="12"/>
      <c r="C1413" s="42"/>
      <c r="D1413" s="12"/>
      <c r="E1413" s="12"/>
      <c r="F1413" s="12"/>
      <c r="G1413" s="12"/>
      <c r="H1413" s="12"/>
      <c r="I1413" s="12"/>
      <c r="J1413" s="12"/>
      <c r="K1413" s="12"/>
      <c r="L1413" s="12"/>
      <c r="M1413" s="49"/>
      <c r="N1413" s="49"/>
      <c r="O1413" s="12"/>
      <c r="P1413" s="12"/>
      <c r="Q1413" s="12"/>
      <c r="R1413" s="12"/>
      <c r="S1413" s="12"/>
    </row>
    <row r="1414" spans="1:19" s="1" customFormat="1" x14ac:dyDescent="0.4">
      <c r="A1414" s="12"/>
      <c r="B1414" s="12"/>
      <c r="C1414" s="42"/>
      <c r="D1414" s="12"/>
      <c r="E1414" s="12"/>
      <c r="F1414" s="12"/>
      <c r="G1414" s="12"/>
      <c r="H1414" s="12"/>
      <c r="I1414" s="12"/>
      <c r="J1414" s="12"/>
      <c r="K1414" s="12"/>
      <c r="L1414" s="12"/>
      <c r="M1414" s="49"/>
      <c r="N1414" s="49"/>
      <c r="O1414" s="12"/>
      <c r="P1414" s="12"/>
      <c r="Q1414" s="12"/>
      <c r="R1414" s="12"/>
      <c r="S1414" s="12"/>
    </row>
    <row r="1415" spans="1:19" s="1" customFormat="1" x14ac:dyDescent="0.4">
      <c r="A1415" s="12"/>
      <c r="B1415" s="12"/>
      <c r="C1415" s="42"/>
      <c r="D1415" s="12"/>
      <c r="E1415" s="12"/>
      <c r="F1415" s="12"/>
      <c r="G1415" s="12"/>
      <c r="H1415" s="12"/>
      <c r="I1415" s="12"/>
      <c r="J1415" s="12"/>
      <c r="K1415" s="12"/>
      <c r="L1415" s="12"/>
      <c r="M1415" s="49"/>
      <c r="N1415" s="49"/>
      <c r="O1415" s="12"/>
      <c r="P1415" s="12"/>
      <c r="Q1415" s="12"/>
      <c r="R1415" s="12"/>
      <c r="S1415" s="12"/>
    </row>
    <row r="1416" spans="1:19" s="1" customFormat="1" x14ac:dyDescent="0.4">
      <c r="A1416" s="12"/>
      <c r="B1416" s="12"/>
      <c r="C1416" s="42"/>
      <c r="D1416" s="12"/>
      <c r="E1416" s="12"/>
      <c r="F1416" s="12"/>
      <c r="G1416" s="12"/>
      <c r="H1416" s="12"/>
      <c r="I1416" s="12"/>
      <c r="J1416" s="12"/>
      <c r="K1416" s="12"/>
      <c r="L1416" s="12"/>
      <c r="M1416" s="49"/>
      <c r="N1416" s="49"/>
      <c r="O1416" s="12"/>
      <c r="P1416" s="12"/>
      <c r="Q1416" s="12"/>
      <c r="R1416" s="12"/>
      <c r="S1416" s="12"/>
    </row>
    <row r="1417" spans="1:19" s="1" customFormat="1" x14ac:dyDescent="0.4">
      <c r="A1417" s="12"/>
      <c r="B1417" s="12"/>
      <c r="C1417" s="42"/>
      <c r="D1417" s="12"/>
      <c r="E1417" s="12"/>
      <c r="F1417" s="12"/>
      <c r="G1417" s="12"/>
      <c r="H1417" s="12"/>
      <c r="I1417" s="12"/>
      <c r="J1417" s="12"/>
      <c r="K1417" s="12"/>
      <c r="L1417" s="12"/>
      <c r="M1417" s="49"/>
      <c r="N1417" s="49"/>
      <c r="O1417" s="12"/>
      <c r="P1417" s="12"/>
      <c r="Q1417" s="12"/>
      <c r="R1417" s="12"/>
      <c r="S1417" s="12"/>
    </row>
    <row r="1418" spans="1:19" s="1" customFormat="1" x14ac:dyDescent="0.4">
      <c r="A1418" s="12"/>
      <c r="B1418" s="12"/>
      <c r="C1418" s="42"/>
      <c r="D1418" s="12"/>
      <c r="E1418" s="12"/>
      <c r="F1418" s="12"/>
      <c r="G1418" s="12"/>
      <c r="H1418" s="12"/>
      <c r="I1418" s="12"/>
      <c r="J1418" s="12"/>
      <c r="K1418" s="12"/>
      <c r="L1418" s="12"/>
      <c r="M1418" s="49"/>
      <c r="N1418" s="49"/>
      <c r="O1418" s="12"/>
      <c r="P1418" s="12"/>
      <c r="Q1418" s="12"/>
      <c r="R1418" s="12"/>
      <c r="S1418" s="12"/>
    </row>
    <row r="1419" spans="1:19" s="1" customFormat="1" x14ac:dyDescent="0.4">
      <c r="A1419" s="12"/>
      <c r="B1419" s="12"/>
      <c r="C1419" s="42"/>
      <c r="D1419" s="12"/>
      <c r="E1419" s="12"/>
      <c r="F1419" s="12"/>
      <c r="G1419" s="12"/>
      <c r="H1419" s="12"/>
      <c r="I1419" s="12"/>
      <c r="J1419" s="12"/>
      <c r="K1419" s="12"/>
      <c r="L1419" s="12"/>
      <c r="M1419" s="49"/>
      <c r="N1419" s="49"/>
      <c r="O1419" s="12"/>
      <c r="P1419" s="12"/>
      <c r="Q1419" s="12"/>
      <c r="R1419" s="12"/>
      <c r="S1419" s="12"/>
    </row>
    <row r="1420" spans="1:19" s="1" customFormat="1" x14ac:dyDescent="0.4">
      <c r="A1420" s="12"/>
      <c r="B1420" s="12"/>
      <c r="C1420" s="42"/>
      <c r="D1420" s="12"/>
      <c r="E1420" s="12"/>
      <c r="F1420" s="12"/>
      <c r="G1420" s="12"/>
      <c r="H1420" s="12"/>
      <c r="I1420" s="12"/>
      <c r="J1420" s="12"/>
      <c r="K1420" s="12"/>
      <c r="L1420" s="12"/>
      <c r="M1420" s="49"/>
      <c r="N1420" s="49"/>
      <c r="O1420" s="12"/>
      <c r="P1420" s="12"/>
      <c r="Q1420" s="12"/>
      <c r="R1420" s="12"/>
      <c r="S1420" s="12"/>
    </row>
    <row r="1421" spans="1:19" s="1" customFormat="1" x14ac:dyDescent="0.4">
      <c r="A1421" s="12"/>
      <c r="B1421" s="12"/>
      <c r="C1421" s="42"/>
      <c r="D1421" s="12"/>
      <c r="E1421" s="12"/>
      <c r="F1421" s="12"/>
      <c r="G1421" s="12"/>
      <c r="H1421" s="12"/>
      <c r="I1421" s="12"/>
      <c r="J1421" s="12"/>
      <c r="K1421" s="12"/>
      <c r="L1421" s="12"/>
      <c r="M1421" s="49"/>
      <c r="N1421" s="49"/>
      <c r="O1421" s="12"/>
      <c r="P1421" s="12"/>
      <c r="Q1421" s="12"/>
      <c r="R1421" s="12"/>
      <c r="S1421" s="12"/>
    </row>
    <row r="1422" spans="1:19" s="1" customFormat="1" x14ac:dyDescent="0.4">
      <c r="A1422" s="12"/>
      <c r="B1422" s="12"/>
      <c r="C1422" s="42"/>
      <c r="D1422" s="12"/>
      <c r="E1422" s="12"/>
      <c r="F1422" s="12"/>
      <c r="G1422" s="12"/>
      <c r="H1422" s="12"/>
      <c r="I1422" s="12"/>
      <c r="J1422" s="12"/>
      <c r="K1422" s="12"/>
      <c r="L1422" s="12"/>
      <c r="M1422" s="49"/>
      <c r="N1422" s="49"/>
      <c r="O1422" s="12"/>
      <c r="P1422" s="12"/>
      <c r="Q1422" s="12"/>
      <c r="R1422" s="12"/>
      <c r="S1422" s="12"/>
    </row>
    <row r="1423" spans="1:19" s="1" customFormat="1" x14ac:dyDescent="0.4">
      <c r="A1423" s="12"/>
      <c r="B1423" s="12"/>
      <c r="C1423" s="42"/>
      <c r="D1423" s="12"/>
      <c r="E1423" s="12"/>
      <c r="F1423" s="12"/>
      <c r="G1423" s="12"/>
      <c r="H1423" s="12"/>
      <c r="I1423" s="12"/>
      <c r="J1423" s="12"/>
      <c r="K1423" s="12"/>
      <c r="L1423" s="12"/>
      <c r="M1423" s="49"/>
      <c r="N1423" s="49"/>
      <c r="O1423" s="12"/>
      <c r="P1423" s="12"/>
      <c r="Q1423" s="12"/>
      <c r="R1423" s="12"/>
      <c r="S1423" s="12"/>
    </row>
    <row r="1424" spans="1:19" s="1" customFormat="1" x14ac:dyDescent="0.4">
      <c r="A1424" s="12"/>
      <c r="B1424" s="12"/>
      <c r="C1424" s="42"/>
      <c r="D1424" s="12"/>
      <c r="E1424" s="12"/>
      <c r="F1424" s="12"/>
      <c r="G1424" s="12"/>
      <c r="H1424" s="12"/>
      <c r="I1424" s="12"/>
      <c r="J1424" s="12"/>
      <c r="K1424" s="12"/>
      <c r="L1424" s="12"/>
      <c r="M1424" s="49"/>
      <c r="N1424" s="49"/>
      <c r="O1424" s="12"/>
      <c r="P1424" s="12"/>
      <c r="Q1424" s="12"/>
      <c r="R1424" s="12"/>
      <c r="S1424" s="12"/>
    </row>
    <row r="1425" spans="1:19" s="1" customFormat="1" x14ac:dyDescent="0.4">
      <c r="A1425" s="12"/>
      <c r="B1425" s="12"/>
      <c r="C1425" s="42"/>
      <c r="D1425" s="12"/>
      <c r="E1425" s="12"/>
      <c r="F1425" s="12"/>
      <c r="G1425" s="12"/>
      <c r="H1425" s="12"/>
      <c r="I1425" s="12"/>
      <c r="J1425" s="12"/>
      <c r="K1425" s="12"/>
      <c r="L1425" s="12"/>
      <c r="M1425" s="49"/>
      <c r="N1425" s="49"/>
      <c r="O1425" s="12"/>
      <c r="P1425" s="12"/>
      <c r="Q1425" s="12"/>
      <c r="R1425" s="12"/>
      <c r="S1425" s="12"/>
    </row>
    <row r="1426" spans="1:19" s="1" customFormat="1" x14ac:dyDescent="0.4">
      <c r="A1426" s="12"/>
      <c r="B1426" s="12"/>
      <c r="C1426" s="42"/>
      <c r="D1426" s="12"/>
      <c r="E1426" s="12"/>
      <c r="F1426" s="12"/>
      <c r="G1426" s="12"/>
      <c r="H1426" s="12"/>
      <c r="I1426" s="12"/>
      <c r="J1426" s="12"/>
      <c r="K1426" s="12"/>
      <c r="L1426" s="12"/>
      <c r="M1426" s="49"/>
      <c r="N1426" s="49"/>
      <c r="O1426" s="12"/>
      <c r="P1426" s="12"/>
      <c r="Q1426" s="12"/>
      <c r="R1426" s="12"/>
      <c r="S1426" s="12"/>
    </row>
    <row r="1427" spans="1:19" s="1" customFormat="1" x14ac:dyDescent="0.4">
      <c r="A1427" s="12"/>
      <c r="B1427" s="12"/>
      <c r="C1427" s="42"/>
      <c r="D1427" s="12"/>
      <c r="E1427" s="12"/>
      <c r="F1427" s="12"/>
      <c r="G1427" s="12"/>
      <c r="H1427" s="12"/>
      <c r="I1427" s="12"/>
      <c r="J1427" s="12"/>
      <c r="K1427" s="12"/>
      <c r="L1427" s="12"/>
      <c r="M1427" s="49"/>
      <c r="N1427" s="49"/>
      <c r="O1427" s="12"/>
      <c r="P1427" s="12"/>
      <c r="Q1427" s="12"/>
      <c r="R1427" s="12"/>
      <c r="S1427" s="12"/>
    </row>
    <row r="1428" spans="1:19" s="1" customFormat="1" x14ac:dyDescent="0.4">
      <c r="A1428" s="12"/>
      <c r="B1428" s="12"/>
      <c r="C1428" s="42"/>
      <c r="D1428" s="12"/>
      <c r="E1428" s="12"/>
      <c r="F1428" s="12"/>
      <c r="G1428" s="12"/>
      <c r="H1428" s="12"/>
      <c r="I1428" s="12"/>
      <c r="J1428" s="12"/>
      <c r="K1428" s="12"/>
      <c r="L1428" s="12"/>
      <c r="M1428" s="49"/>
      <c r="N1428" s="49"/>
      <c r="O1428" s="12"/>
      <c r="P1428" s="12"/>
      <c r="Q1428" s="12"/>
      <c r="R1428" s="12"/>
      <c r="S1428" s="12"/>
    </row>
    <row r="1429" spans="1:19" s="1" customFormat="1" x14ac:dyDescent="0.4">
      <c r="A1429" s="12"/>
      <c r="B1429" s="12"/>
      <c r="C1429" s="42"/>
      <c r="D1429" s="12"/>
      <c r="E1429" s="12"/>
      <c r="F1429" s="12"/>
      <c r="G1429" s="12"/>
      <c r="H1429" s="12"/>
      <c r="I1429" s="12"/>
      <c r="J1429" s="12"/>
      <c r="K1429" s="12"/>
      <c r="L1429" s="12"/>
      <c r="M1429" s="49"/>
      <c r="N1429" s="49"/>
      <c r="O1429" s="12"/>
      <c r="P1429" s="12"/>
      <c r="Q1429" s="12"/>
      <c r="R1429" s="12"/>
      <c r="S1429" s="12"/>
    </row>
    <row r="1430" spans="1:19" s="1" customFormat="1" x14ac:dyDescent="0.4">
      <c r="A1430" s="12"/>
      <c r="B1430" s="12"/>
      <c r="C1430" s="42"/>
      <c r="D1430" s="12"/>
      <c r="E1430" s="12"/>
      <c r="F1430" s="12"/>
      <c r="G1430" s="12"/>
      <c r="H1430" s="12"/>
      <c r="I1430" s="12"/>
      <c r="J1430" s="12"/>
      <c r="K1430" s="12"/>
      <c r="L1430" s="12"/>
      <c r="M1430" s="49"/>
      <c r="N1430" s="49"/>
      <c r="O1430" s="12"/>
      <c r="P1430" s="12"/>
      <c r="Q1430" s="12"/>
      <c r="R1430" s="12"/>
      <c r="S1430" s="12"/>
    </row>
    <row r="1431" spans="1:19" s="1" customFormat="1" x14ac:dyDescent="0.4">
      <c r="A1431" s="12"/>
      <c r="B1431" s="12"/>
      <c r="C1431" s="42"/>
      <c r="D1431" s="12"/>
      <c r="E1431" s="12"/>
      <c r="F1431" s="12"/>
      <c r="G1431" s="12"/>
      <c r="H1431" s="12"/>
      <c r="I1431" s="12"/>
      <c r="J1431" s="12"/>
      <c r="K1431" s="12"/>
      <c r="L1431" s="12"/>
      <c r="M1431" s="49"/>
      <c r="N1431" s="49"/>
      <c r="O1431" s="12"/>
      <c r="P1431" s="12"/>
      <c r="Q1431" s="12"/>
      <c r="R1431" s="12"/>
      <c r="S1431" s="12"/>
    </row>
    <row r="1432" spans="1:19" s="1" customFormat="1" x14ac:dyDescent="0.4">
      <c r="A1432" s="12"/>
      <c r="B1432" s="12"/>
      <c r="C1432" s="42"/>
      <c r="D1432" s="12"/>
      <c r="E1432" s="12"/>
      <c r="F1432" s="12"/>
      <c r="G1432" s="12"/>
      <c r="H1432" s="12"/>
      <c r="I1432" s="12"/>
      <c r="J1432" s="12"/>
      <c r="K1432" s="12"/>
      <c r="L1432" s="12"/>
      <c r="M1432" s="49"/>
      <c r="N1432" s="49"/>
      <c r="O1432" s="12"/>
      <c r="P1432" s="12"/>
      <c r="Q1432" s="12"/>
      <c r="R1432" s="12"/>
      <c r="S1432" s="12"/>
    </row>
    <row r="1433" spans="1:19" s="1" customFormat="1" x14ac:dyDescent="0.4">
      <c r="A1433" s="12"/>
      <c r="B1433" s="12"/>
      <c r="C1433" s="42"/>
      <c r="D1433" s="12"/>
      <c r="E1433" s="12"/>
      <c r="F1433" s="12"/>
      <c r="G1433" s="12"/>
      <c r="H1433" s="12"/>
      <c r="I1433" s="12"/>
      <c r="J1433" s="12"/>
      <c r="K1433" s="12"/>
      <c r="L1433" s="12"/>
      <c r="M1433" s="49"/>
      <c r="N1433" s="49"/>
      <c r="O1433" s="12"/>
      <c r="P1433" s="12"/>
      <c r="Q1433" s="12"/>
      <c r="R1433" s="12"/>
      <c r="S1433" s="12"/>
    </row>
    <row r="1434" spans="1:19" s="1" customFormat="1" x14ac:dyDescent="0.4">
      <c r="A1434" s="12"/>
      <c r="B1434" s="12"/>
      <c r="C1434" s="42"/>
      <c r="D1434" s="12"/>
      <c r="E1434" s="12"/>
      <c r="F1434" s="12"/>
      <c r="G1434" s="12"/>
      <c r="H1434" s="12"/>
      <c r="I1434" s="12"/>
      <c r="J1434" s="12"/>
      <c r="K1434" s="12"/>
      <c r="L1434" s="12"/>
      <c r="M1434" s="49"/>
      <c r="N1434" s="49"/>
      <c r="O1434" s="12"/>
      <c r="P1434" s="12"/>
      <c r="Q1434" s="12"/>
      <c r="R1434" s="12"/>
      <c r="S1434" s="12"/>
    </row>
    <row r="1435" spans="1:19" s="1" customFormat="1" x14ac:dyDescent="0.4">
      <c r="A1435" s="12"/>
      <c r="B1435" s="12"/>
      <c r="C1435" s="42"/>
      <c r="D1435" s="12"/>
      <c r="E1435" s="12"/>
      <c r="F1435" s="12"/>
      <c r="G1435" s="12"/>
      <c r="H1435" s="12"/>
      <c r="I1435" s="12"/>
      <c r="J1435" s="12"/>
      <c r="K1435" s="12"/>
      <c r="L1435" s="12"/>
      <c r="M1435" s="49"/>
      <c r="N1435" s="49"/>
      <c r="O1435" s="12"/>
      <c r="P1435" s="12"/>
      <c r="Q1435" s="12"/>
      <c r="R1435" s="12"/>
      <c r="S1435" s="12"/>
    </row>
    <row r="1436" spans="1:19" s="1" customFormat="1" x14ac:dyDescent="0.4">
      <c r="A1436" s="12"/>
      <c r="B1436" s="12"/>
      <c r="C1436" s="42"/>
      <c r="D1436" s="12"/>
      <c r="E1436" s="12"/>
      <c r="F1436" s="12"/>
      <c r="G1436" s="12"/>
      <c r="H1436" s="12"/>
      <c r="I1436" s="12"/>
      <c r="J1436" s="12"/>
      <c r="K1436" s="12"/>
      <c r="L1436" s="12"/>
      <c r="M1436" s="49"/>
      <c r="N1436" s="49"/>
      <c r="O1436" s="12"/>
      <c r="P1436" s="12"/>
      <c r="Q1436" s="12"/>
      <c r="R1436" s="12"/>
      <c r="S1436" s="12"/>
    </row>
    <row r="1437" spans="1:19" s="1" customFormat="1" x14ac:dyDescent="0.4">
      <c r="A1437" s="12"/>
      <c r="B1437" s="12"/>
      <c r="C1437" s="42"/>
      <c r="D1437" s="12"/>
      <c r="E1437" s="12"/>
      <c r="F1437" s="12"/>
      <c r="G1437" s="12"/>
      <c r="H1437" s="12"/>
      <c r="I1437" s="12"/>
      <c r="J1437" s="12"/>
      <c r="K1437" s="12"/>
      <c r="L1437" s="12"/>
      <c r="M1437" s="49"/>
      <c r="N1437" s="49"/>
      <c r="O1437" s="12"/>
      <c r="P1437" s="12"/>
      <c r="Q1437" s="12"/>
      <c r="R1437" s="12"/>
      <c r="S1437" s="12"/>
    </row>
    <row r="1438" spans="1:19" s="1" customFormat="1" x14ac:dyDescent="0.4">
      <c r="A1438" s="12"/>
      <c r="B1438" s="12"/>
      <c r="C1438" s="42"/>
      <c r="D1438" s="12"/>
      <c r="E1438" s="12"/>
      <c r="F1438" s="12"/>
      <c r="G1438" s="12"/>
      <c r="H1438" s="12"/>
      <c r="I1438" s="12"/>
      <c r="J1438" s="12"/>
      <c r="K1438" s="12"/>
      <c r="L1438" s="12"/>
      <c r="M1438" s="49"/>
      <c r="N1438" s="49"/>
      <c r="O1438" s="12"/>
      <c r="P1438" s="12"/>
      <c r="Q1438" s="12"/>
      <c r="R1438" s="12"/>
      <c r="S1438" s="12"/>
    </row>
    <row r="1439" spans="1:19" s="1" customFormat="1" x14ac:dyDescent="0.4">
      <c r="A1439" s="12"/>
      <c r="B1439" s="12"/>
      <c r="C1439" s="42"/>
      <c r="D1439" s="12"/>
      <c r="E1439" s="12"/>
      <c r="F1439" s="12"/>
      <c r="G1439" s="12"/>
      <c r="H1439" s="12"/>
      <c r="I1439" s="12"/>
      <c r="J1439" s="12"/>
      <c r="K1439" s="12"/>
      <c r="L1439" s="12"/>
      <c r="M1439" s="49"/>
      <c r="N1439" s="49"/>
      <c r="O1439" s="12"/>
      <c r="P1439" s="12"/>
      <c r="Q1439" s="12"/>
      <c r="R1439" s="12"/>
      <c r="S1439" s="12"/>
    </row>
    <row r="1440" spans="1:19" s="1" customFormat="1" x14ac:dyDescent="0.4">
      <c r="A1440" s="12"/>
      <c r="B1440" s="12"/>
      <c r="C1440" s="42"/>
      <c r="D1440" s="12"/>
      <c r="E1440" s="12"/>
      <c r="F1440" s="12"/>
      <c r="G1440" s="12"/>
      <c r="H1440" s="12"/>
      <c r="I1440" s="12"/>
      <c r="J1440" s="12"/>
      <c r="K1440" s="12"/>
      <c r="L1440" s="12"/>
      <c r="M1440" s="49"/>
      <c r="N1440" s="49"/>
      <c r="O1440" s="12"/>
      <c r="P1440" s="12"/>
      <c r="Q1440" s="12"/>
      <c r="R1440" s="12"/>
      <c r="S1440" s="12"/>
    </row>
    <row r="1441" spans="1:19" s="1" customFormat="1" x14ac:dyDescent="0.4">
      <c r="A1441" s="12"/>
      <c r="B1441" s="12"/>
      <c r="C1441" s="42"/>
      <c r="D1441" s="12"/>
      <c r="E1441" s="12"/>
      <c r="F1441" s="12"/>
      <c r="G1441" s="12"/>
      <c r="H1441" s="12"/>
      <c r="I1441" s="12"/>
      <c r="J1441" s="12"/>
      <c r="K1441" s="12"/>
      <c r="L1441" s="12"/>
      <c r="M1441" s="49"/>
      <c r="N1441" s="49"/>
      <c r="O1441" s="12"/>
      <c r="P1441" s="12"/>
      <c r="Q1441" s="12"/>
      <c r="R1441" s="12"/>
      <c r="S1441" s="12"/>
    </row>
    <row r="1442" spans="1:19" s="1" customFormat="1" x14ac:dyDescent="0.4">
      <c r="A1442" s="12"/>
      <c r="B1442" s="12"/>
      <c r="C1442" s="42"/>
      <c r="D1442" s="12"/>
      <c r="E1442" s="12"/>
      <c r="F1442" s="12"/>
      <c r="G1442" s="12"/>
      <c r="H1442" s="12"/>
      <c r="I1442" s="12"/>
      <c r="J1442" s="12"/>
      <c r="K1442" s="12"/>
      <c r="L1442" s="12"/>
      <c r="M1442" s="49"/>
      <c r="N1442" s="49"/>
      <c r="O1442" s="12"/>
      <c r="P1442" s="12"/>
      <c r="Q1442" s="12"/>
      <c r="R1442" s="12"/>
      <c r="S1442" s="12"/>
    </row>
    <row r="1443" spans="1:19" s="1" customFormat="1" x14ac:dyDescent="0.4">
      <c r="A1443" s="12"/>
      <c r="B1443" s="12"/>
      <c r="C1443" s="42"/>
      <c r="D1443" s="12"/>
      <c r="E1443" s="12"/>
      <c r="F1443" s="12"/>
      <c r="G1443" s="12"/>
      <c r="H1443" s="12"/>
      <c r="I1443" s="12"/>
      <c r="J1443" s="12"/>
      <c r="K1443" s="12"/>
      <c r="L1443" s="12"/>
      <c r="M1443" s="49"/>
      <c r="N1443" s="49"/>
      <c r="O1443" s="12"/>
      <c r="P1443" s="12"/>
      <c r="Q1443" s="12"/>
      <c r="R1443" s="12"/>
      <c r="S1443" s="12"/>
    </row>
    <row r="1444" spans="1:19" s="1" customFormat="1" x14ac:dyDescent="0.4">
      <c r="A1444" s="12"/>
      <c r="B1444" s="12"/>
      <c r="C1444" s="42"/>
      <c r="D1444" s="12"/>
      <c r="E1444" s="12"/>
      <c r="F1444" s="12"/>
      <c r="G1444" s="12"/>
      <c r="H1444" s="12"/>
      <c r="I1444" s="12"/>
      <c r="J1444" s="12"/>
      <c r="K1444" s="12"/>
      <c r="L1444" s="12"/>
      <c r="M1444" s="49"/>
      <c r="N1444" s="49"/>
      <c r="O1444" s="12"/>
      <c r="P1444" s="12"/>
      <c r="Q1444" s="12"/>
      <c r="R1444" s="12"/>
      <c r="S1444" s="12"/>
    </row>
    <row r="1445" spans="1:19" s="1" customFormat="1" x14ac:dyDescent="0.4">
      <c r="A1445" s="12"/>
      <c r="B1445" s="12"/>
      <c r="C1445" s="42"/>
      <c r="D1445" s="12"/>
      <c r="E1445" s="12"/>
      <c r="F1445" s="12"/>
      <c r="G1445" s="12"/>
      <c r="H1445" s="12"/>
      <c r="I1445" s="12"/>
      <c r="J1445" s="12"/>
      <c r="K1445" s="12"/>
      <c r="L1445" s="12"/>
      <c r="M1445" s="49"/>
      <c r="N1445" s="49"/>
      <c r="O1445" s="12"/>
      <c r="P1445" s="12"/>
      <c r="Q1445" s="12"/>
      <c r="R1445" s="12"/>
      <c r="S1445" s="12"/>
    </row>
    <row r="1446" spans="1:19" s="1" customFormat="1" x14ac:dyDescent="0.4">
      <c r="A1446" s="12"/>
      <c r="B1446" s="12"/>
      <c r="C1446" s="42"/>
      <c r="D1446" s="12"/>
      <c r="E1446" s="12"/>
      <c r="F1446" s="12"/>
      <c r="G1446" s="12"/>
      <c r="H1446" s="12"/>
      <c r="I1446" s="12"/>
      <c r="J1446" s="12"/>
      <c r="K1446" s="12"/>
      <c r="L1446" s="12"/>
      <c r="M1446" s="49"/>
      <c r="N1446" s="49"/>
      <c r="O1446" s="12"/>
      <c r="P1446" s="12"/>
      <c r="Q1446" s="12"/>
      <c r="R1446" s="12"/>
      <c r="S1446" s="12"/>
    </row>
    <row r="1447" spans="1:19" s="1" customFormat="1" x14ac:dyDescent="0.4">
      <c r="A1447" s="12"/>
      <c r="B1447" s="12"/>
      <c r="C1447" s="42"/>
      <c r="D1447" s="12"/>
      <c r="E1447" s="12"/>
      <c r="F1447" s="12"/>
      <c r="G1447" s="12"/>
      <c r="H1447" s="12"/>
      <c r="I1447" s="12"/>
      <c r="J1447" s="12"/>
      <c r="K1447" s="12"/>
      <c r="L1447" s="12"/>
      <c r="M1447" s="49"/>
      <c r="N1447" s="49"/>
      <c r="O1447" s="12"/>
      <c r="P1447" s="12"/>
      <c r="Q1447" s="12"/>
      <c r="R1447" s="12"/>
      <c r="S1447" s="12"/>
    </row>
    <row r="1448" spans="1:19" s="1" customFormat="1" x14ac:dyDescent="0.4">
      <c r="A1448" s="12"/>
      <c r="B1448" s="12"/>
      <c r="C1448" s="42"/>
      <c r="D1448" s="12"/>
      <c r="E1448" s="12"/>
      <c r="F1448" s="12"/>
      <c r="G1448" s="12"/>
      <c r="H1448" s="12"/>
      <c r="I1448" s="12"/>
      <c r="J1448" s="12"/>
      <c r="K1448" s="12"/>
      <c r="L1448" s="12"/>
      <c r="M1448" s="49"/>
      <c r="N1448" s="49"/>
      <c r="O1448" s="12"/>
      <c r="P1448" s="12"/>
      <c r="Q1448" s="12"/>
      <c r="R1448" s="12"/>
      <c r="S1448" s="12"/>
    </row>
    <row r="1449" spans="1:19" s="1" customFormat="1" x14ac:dyDescent="0.4">
      <c r="A1449" s="12"/>
      <c r="B1449" s="12"/>
      <c r="C1449" s="42"/>
      <c r="D1449" s="12"/>
      <c r="E1449" s="12"/>
      <c r="F1449" s="12"/>
      <c r="G1449" s="12"/>
      <c r="H1449" s="12"/>
      <c r="I1449" s="12"/>
      <c r="J1449" s="12"/>
      <c r="K1449" s="12"/>
      <c r="L1449" s="12"/>
      <c r="M1449" s="49"/>
      <c r="N1449" s="49"/>
      <c r="O1449" s="12"/>
      <c r="P1449" s="12"/>
      <c r="Q1449" s="12"/>
      <c r="R1449" s="12"/>
      <c r="S1449" s="12"/>
    </row>
    <row r="1450" spans="1:19" s="1" customFormat="1" x14ac:dyDescent="0.4">
      <c r="A1450" s="12"/>
      <c r="B1450" s="12"/>
      <c r="C1450" s="42"/>
      <c r="D1450" s="12"/>
      <c r="E1450" s="12"/>
      <c r="F1450" s="12"/>
      <c r="G1450" s="12"/>
      <c r="H1450" s="12"/>
      <c r="I1450" s="12"/>
      <c r="J1450" s="12"/>
      <c r="K1450" s="12"/>
      <c r="L1450" s="12"/>
      <c r="M1450" s="49"/>
      <c r="N1450" s="49"/>
      <c r="O1450" s="12"/>
      <c r="P1450" s="12"/>
      <c r="Q1450" s="12"/>
      <c r="R1450" s="12"/>
      <c r="S1450" s="12"/>
    </row>
    <row r="1451" spans="1:19" s="1" customFormat="1" x14ac:dyDescent="0.4">
      <c r="A1451" s="12"/>
      <c r="B1451" s="12"/>
      <c r="C1451" s="42"/>
      <c r="D1451" s="12"/>
      <c r="E1451" s="12"/>
      <c r="F1451" s="12"/>
      <c r="G1451" s="12"/>
      <c r="H1451" s="12"/>
      <c r="I1451" s="12"/>
      <c r="J1451" s="12"/>
      <c r="K1451" s="12"/>
      <c r="L1451" s="12"/>
      <c r="M1451" s="49"/>
      <c r="N1451" s="49"/>
      <c r="O1451" s="12"/>
      <c r="P1451" s="12"/>
      <c r="Q1451" s="12"/>
      <c r="R1451" s="12"/>
      <c r="S1451" s="12"/>
    </row>
    <row r="1452" spans="1:19" s="1" customFormat="1" x14ac:dyDescent="0.4">
      <c r="A1452" s="12"/>
      <c r="B1452" s="12"/>
      <c r="C1452" s="42"/>
      <c r="D1452" s="12"/>
      <c r="E1452" s="12"/>
      <c r="F1452" s="12"/>
      <c r="G1452" s="12"/>
      <c r="H1452" s="12"/>
      <c r="I1452" s="12"/>
      <c r="J1452" s="12"/>
      <c r="K1452" s="12"/>
      <c r="L1452" s="12"/>
      <c r="M1452" s="49"/>
      <c r="N1452" s="49"/>
      <c r="O1452" s="12"/>
      <c r="P1452" s="12"/>
      <c r="Q1452" s="12"/>
      <c r="R1452" s="12"/>
      <c r="S1452" s="12"/>
    </row>
    <row r="1453" spans="1:19" s="1" customFormat="1" x14ac:dyDescent="0.4">
      <c r="A1453" s="12"/>
      <c r="B1453" s="12"/>
      <c r="C1453" s="42"/>
      <c r="D1453" s="12"/>
      <c r="E1453" s="12"/>
      <c r="F1453" s="12"/>
      <c r="G1453" s="12"/>
      <c r="H1453" s="12"/>
      <c r="I1453" s="12"/>
      <c r="J1453" s="12"/>
      <c r="K1453" s="12"/>
      <c r="L1453" s="12"/>
      <c r="M1453" s="49"/>
      <c r="N1453" s="49"/>
      <c r="O1453" s="12"/>
      <c r="P1453" s="12"/>
      <c r="Q1453" s="12"/>
      <c r="R1453" s="12"/>
      <c r="S1453" s="12"/>
    </row>
    <row r="1454" spans="1:19" s="1" customFormat="1" x14ac:dyDescent="0.4">
      <c r="A1454" s="12"/>
      <c r="B1454" s="12"/>
      <c r="C1454" s="42"/>
      <c r="D1454" s="12"/>
      <c r="E1454" s="12"/>
      <c r="F1454" s="12"/>
      <c r="G1454" s="12"/>
      <c r="H1454" s="12"/>
      <c r="I1454" s="12"/>
      <c r="J1454" s="12"/>
      <c r="K1454" s="12"/>
      <c r="L1454" s="12"/>
      <c r="M1454" s="49"/>
      <c r="N1454" s="49"/>
      <c r="O1454" s="12"/>
      <c r="P1454" s="12"/>
      <c r="Q1454" s="12"/>
      <c r="R1454" s="12"/>
      <c r="S1454" s="12"/>
    </row>
    <row r="1455" spans="1:19" s="1" customFormat="1" x14ac:dyDescent="0.4">
      <c r="A1455" s="12"/>
      <c r="B1455" s="12"/>
      <c r="C1455" s="42"/>
      <c r="D1455" s="12"/>
      <c r="E1455" s="12"/>
      <c r="F1455" s="12"/>
      <c r="G1455" s="12"/>
      <c r="H1455" s="12"/>
      <c r="I1455" s="12"/>
      <c r="J1455" s="12"/>
      <c r="K1455" s="12"/>
      <c r="L1455" s="12"/>
      <c r="M1455" s="49"/>
      <c r="N1455" s="49"/>
      <c r="O1455" s="12"/>
      <c r="P1455" s="12"/>
      <c r="Q1455" s="12"/>
      <c r="R1455" s="12"/>
      <c r="S1455" s="12"/>
    </row>
    <row r="1456" spans="1:19" s="1" customFormat="1" x14ac:dyDescent="0.4">
      <c r="A1456" s="12"/>
      <c r="B1456" s="12"/>
      <c r="C1456" s="42"/>
      <c r="D1456" s="12"/>
      <c r="E1456" s="12"/>
      <c r="F1456" s="12"/>
      <c r="G1456" s="12"/>
      <c r="H1456" s="12"/>
      <c r="I1456" s="12"/>
      <c r="J1456" s="12"/>
      <c r="K1456" s="12"/>
      <c r="L1456" s="12"/>
      <c r="M1456" s="49"/>
      <c r="N1456" s="49"/>
      <c r="O1456" s="12"/>
      <c r="P1456" s="12"/>
      <c r="Q1456" s="12"/>
      <c r="R1456" s="12"/>
      <c r="S1456" s="12"/>
    </row>
    <row r="1457" spans="1:19" s="1" customFormat="1" x14ac:dyDescent="0.4">
      <c r="A1457" s="12"/>
      <c r="B1457" s="12"/>
      <c r="C1457" s="42"/>
      <c r="D1457" s="12"/>
      <c r="E1457" s="12"/>
      <c r="F1457" s="12"/>
      <c r="G1457" s="12"/>
      <c r="H1457" s="12"/>
      <c r="I1457" s="12"/>
      <c r="J1457" s="12"/>
      <c r="K1457" s="12"/>
      <c r="L1457" s="12"/>
      <c r="M1457" s="49"/>
      <c r="N1457" s="49"/>
      <c r="O1457" s="12"/>
      <c r="P1457" s="12"/>
      <c r="Q1457" s="12"/>
      <c r="R1457" s="12"/>
      <c r="S1457" s="12"/>
    </row>
    <row r="1458" spans="1:19" s="1" customFormat="1" x14ac:dyDescent="0.4">
      <c r="A1458" s="12"/>
      <c r="B1458" s="12"/>
      <c r="C1458" s="42"/>
      <c r="D1458" s="12"/>
      <c r="E1458" s="12"/>
      <c r="F1458" s="12"/>
      <c r="G1458" s="12"/>
      <c r="H1458" s="12"/>
      <c r="I1458" s="12"/>
      <c r="J1458" s="12"/>
      <c r="K1458" s="12"/>
      <c r="L1458" s="12"/>
      <c r="M1458" s="49"/>
      <c r="N1458" s="49"/>
      <c r="O1458" s="12"/>
      <c r="P1458" s="12"/>
      <c r="Q1458" s="12"/>
      <c r="R1458" s="12"/>
      <c r="S1458" s="12"/>
    </row>
    <row r="1459" spans="1:19" s="1" customFormat="1" x14ac:dyDescent="0.4">
      <c r="A1459" s="12"/>
      <c r="B1459" s="12"/>
      <c r="C1459" s="42"/>
      <c r="D1459" s="12"/>
      <c r="E1459" s="12"/>
      <c r="F1459" s="12"/>
      <c r="G1459" s="12"/>
      <c r="H1459" s="12"/>
      <c r="I1459" s="12"/>
      <c r="J1459" s="12"/>
      <c r="K1459" s="12"/>
      <c r="L1459" s="12"/>
      <c r="M1459" s="49"/>
      <c r="N1459" s="49"/>
      <c r="O1459" s="12"/>
      <c r="P1459" s="12"/>
      <c r="Q1459" s="12"/>
      <c r="R1459" s="12"/>
      <c r="S1459" s="12"/>
    </row>
    <row r="1460" spans="1:19" s="1" customFormat="1" x14ac:dyDescent="0.4">
      <c r="A1460" s="12"/>
      <c r="B1460" s="12"/>
      <c r="C1460" s="42"/>
      <c r="D1460" s="12"/>
      <c r="E1460" s="12"/>
      <c r="F1460" s="12"/>
      <c r="G1460" s="12"/>
      <c r="H1460" s="12"/>
      <c r="I1460" s="12"/>
      <c r="J1460" s="12"/>
      <c r="K1460" s="12"/>
      <c r="L1460" s="12"/>
      <c r="M1460" s="49"/>
      <c r="N1460" s="49"/>
      <c r="O1460" s="12"/>
      <c r="P1460" s="12"/>
      <c r="Q1460" s="12"/>
      <c r="R1460" s="12"/>
      <c r="S1460" s="12"/>
    </row>
    <row r="1461" spans="1:19" s="1" customFormat="1" x14ac:dyDescent="0.4">
      <c r="A1461" s="12"/>
      <c r="B1461" s="12"/>
      <c r="C1461" s="42"/>
      <c r="D1461" s="12"/>
      <c r="E1461" s="12"/>
      <c r="F1461" s="12"/>
      <c r="G1461" s="12"/>
      <c r="H1461" s="12"/>
      <c r="I1461" s="12"/>
      <c r="J1461" s="12"/>
      <c r="K1461" s="12"/>
      <c r="L1461" s="12"/>
      <c r="M1461" s="49"/>
      <c r="N1461" s="49"/>
      <c r="O1461" s="12"/>
      <c r="P1461" s="12"/>
      <c r="Q1461" s="12"/>
      <c r="R1461" s="12"/>
      <c r="S1461" s="12"/>
    </row>
    <row r="1462" spans="1:19" s="1" customFormat="1" x14ac:dyDescent="0.4">
      <c r="A1462" s="12"/>
      <c r="B1462" s="12"/>
      <c r="C1462" s="42"/>
      <c r="D1462" s="12"/>
      <c r="E1462" s="12"/>
      <c r="F1462" s="12"/>
      <c r="G1462" s="12"/>
      <c r="H1462" s="12"/>
      <c r="I1462" s="12"/>
      <c r="J1462" s="12"/>
      <c r="K1462" s="12"/>
      <c r="L1462" s="12"/>
      <c r="M1462" s="49"/>
      <c r="N1462" s="49"/>
      <c r="O1462" s="12"/>
      <c r="P1462" s="12"/>
      <c r="Q1462" s="12"/>
      <c r="R1462" s="12"/>
      <c r="S1462" s="12"/>
    </row>
    <row r="1463" spans="1:19" s="1" customFormat="1" x14ac:dyDescent="0.4">
      <c r="A1463" s="12"/>
      <c r="B1463" s="12"/>
      <c r="C1463" s="42"/>
      <c r="D1463" s="12"/>
      <c r="E1463" s="12"/>
      <c r="F1463" s="12"/>
      <c r="G1463" s="12"/>
      <c r="H1463" s="12"/>
      <c r="I1463" s="12"/>
      <c r="J1463" s="12"/>
      <c r="K1463" s="12"/>
      <c r="L1463" s="12"/>
      <c r="M1463" s="49"/>
      <c r="N1463" s="49"/>
      <c r="O1463" s="12"/>
      <c r="P1463" s="12"/>
      <c r="Q1463" s="12"/>
      <c r="R1463" s="12"/>
      <c r="S1463" s="12"/>
    </row>
    <row r="1464" spans="1:19" s="1" customFormat="1" x14ac:dyDescent="0.4">
      <c r="A1464" s="12"/>
      <c r="B1464" s="12"/>
      <c r="C1464" s="42"/>
      <c r="D1464" s="12"/>
      <c r="E1464" s="12"/>
      <c r="F1464" s="12"/>
      <c r="G1464" s="12"/>
      <c r="H1464" s="12"/>
      <c r="I1464" s="12"/>
      <c r="J1464" s="12"/>
      <c r="K1464" s="12"/>
      <c r="L1464" s="12"/>
      <c r="M1464" s="49"/>
      <c r="N1464" s="49"/>
      <c r="O1464" s="12"/>
      <c r="P1464" s="12"/>
      <c r="Q1464" s="12"/>
      <c r="R1464" s="12"/>
      <c r="S1464" s="12"/>
    </row>
    <row r="1465" spans="1:19" s="1" customFormat="1" x14ac:dyDescent="0.4">
      <c r="A1465" s="12"/>
      <c r="B1465" s="12"/>
      <c r="C1465" s="42"/>
      <c r="D1465" s="12"/>
      <c r="E1465" s="12"/>
      <c r="F1465" s="12"/>
      <c r="G1465" s="12"/>
      <c r="H1465" s="12"/>
      <c r="I1465" s="12"/>
      <c r="J1465" s="12"/>
      <c r="K1465" s="12"/>
      <c r="L1465" s="12"/>
      <c r="M1465" s="49"/>
      <c r="N1465" s="49"/>
      <c r="O1465" s="12"/>
      <c r="P1465" s="12"/>
      <c r="Q1465" s="12"/>
      <c r="R1465" s="12"/>
      <c r="S1465" s="12"/>
    </row>
    <row r="1466" spans="1:19" s="1" customFormat="1" x14ac:dyDescent="0.4">
      <c r="A1466" s="12"/>
      <c r="B1466" s="12"/>
      <c r="C1466" s="42"/>
      <c r="D1466" s="12"/>
      <c r="E1466" s="12"/>
      <c r="F1466" s="12"/>
      <c r="G1466" s="12"/>
      <c r="H1466" s="12"/>
      <c r="I1466" s="12"/>
      <c r="J1466" s="12"/>
      <c r="K1466" s="12"/>
      <c r="L1466" s="12"/>
      <c r="M1466" s="49"/>
      <c r="N1466" s="49"/>
      <c r="O1466" s="12"/>
      <c r="P1466" s="12"/>
      <c r="Q1466" s="12"/>
      <c r="R1466" s="12"/>
      <c r="S1466" s="12"/>
    </row>
    <row r="1467" spans="1:19" s="1" customFormat="1" x14ac:dyDescent="0.4">
      <c r="A1467" s="12"/>
      <c r="B1467" s="12"/>
      <c r="C1467" s="42"/>
      <c r="D1467" s="12"/>
      <c r="E1467" s="12"/>
      <c r="F1467" s="12"/>
      <c r="G1467" s="12"/>
      <c r="H1467" s="12"/>
      <c r="I1467" s="12"/>
      <c r="J1467" s="12"/>
      <c r="K1467" s="12"/>
      <c r="L1467" s="12"/>
      <c r="M1467" s="49"/>
      <c r="N1467" s="49"/>
      <c r="O1467" s="12"/>
      <c r="P1467" s="12"/>
      <c r="Q1467" s="12"/>
      <c r="R1467" s="12"/>
      <c r="S1467" s="12"/>
    </row>
    <row r="1468" spans="1:19" s="1" customFormat="1" x14ac:dyDescent="0.4">
      <c r="A1468" s="12"/>
      <c r="B1468" s="12"/>
      <c r="C1468" s="42"/>
      <c r="D1468" s="12"/>
      <c r="E1468" s="12"/>
      <c r="F1468" s="12"/>
      <c r="G1468" s="12"/>
      <c r="H1468" s="12"/>
      <c r="I1468" s="12"/>
      <c r="J1468" s="12"/>
      <c r="K1468" s="12"/>
      <c r="L1468" s="12"/>
      <c r="M1468" s="49"/>
      <c r="N1468" s="49"/>
      <c r="O1468" s="12"/>
      <c r="P1468" s="12"/>
      <c r="Q1468" s="12"/>
      <c r="R1468" s="12"/>
      <c r="S1468" s="12"/>
    </row>
    <row r="1469" spans="1:19" s="1" customFormat="1" x14ac:dyDescent="0.4">
      <c r="A1469" s="12"/>
      <c r="B1469" s="12"/>
      <c r="C1469" s="42"/>
      <c r="D1469" s="12"/>
      <c r="E1469" s="12"/>
      <c r="F1469" s="12"/>
      <c r="G1469" s="12"/>
      <c r="H1469" s="12"/>
      <c r="I1469" s="12"/>
      <c r="J1469" s="12"/>
      <c r="K1469" s="12"/>
      <c r="L1469" s="12"/>
      <c r="M1469" s="49"/>
      <c r="N1469" s="49"/>
      <c r="O1469" s="12"/>
      <c r="P1469" s="12"/>
      <c r="Q1469" s="12"/>
      <c r="R1469" s="12"/>
      <c r="S1469" s="12"/>
    </row>
    <row r="1470" spans="1:19" s="1" customFormat="1" x14ac:dyDescent="0.4">
      <c r="A1470" s="12"/>
      <c r="B1470" s="12"/>
      <c r="C1470" s="42"/>
      <c r="D1470" s="12"/>
      <c r="E1470" s="12"/>
      <c r="F1470" s="12"/>
      <c r="G1470" s="12"/>
      <c r="H1470" s="12"/>
      <c r="I1470" s="12"/>
      <c r="J1470" s="12"/>
      <c r="K1470" s="12"/>
      <c r="L1470" s="12"/>
      <c r="M1470" s="49"/>
      <c r="N1470" s="49"/>
      <c r="O1470" s="12"/>
      <c r="P1470" s="12"/>
      <c r="Q1470" s="12"/>
      <c r="R1470" s="12"/>
      <c r="S1470" s="12"/>
    </row>
    <row r="1471" spans="1:19" s="1" customFormat="1" x14ac:dyDescent="0.4">
      <c r="A1471" s="12"/>
      <c r="B1471" s="12"/>
      <c r="C1471" s="42"/>
      <c r="D1471" s="12"/>
      <c r="E1471" s="12"/>
      <c r="F1471" s="12"/>
      <c r="G1471" s="12"/>
      <c r="H1471" s="12"/>
      <c r="I1471" s="12"/>
      <c r="J1471" s="12"/>
      <c r="K1471" s="12"/>
      <c r="L1471" s="12"/>
      <c r="M1471" s="49"/>
      <c r="N1471" s="49"/>
      <c r="O1471" s="12"/>
      <c r="P1471" s="12"/>
      <c r="Q1471" s="12"/>
      <c r="R1471" s="12"/>
      <c r="S1471" s="12"/>
    </row>
    <row r="1472" spans="1:19" s="1" customFormat="1" x14ac:dyDescent="0.4">
      <c r="A1472" s="12"/>
      <c r="B1472" s="12"/>
      <c r="C1472" s="42"/>
      <c r="D1472" s="12"/>
      <c r="E1472" s="12"/>
      <c r="F1472" s="12"/>
      <c r="G1472" s="12"/>
      <c r="H1472" s="12"/>
      <c r="I1472" s="12"/>
      <c r="J1472" s="12"/>
      <c r="K1472" s="12"/>
      <c r="L1472" s="12"/>
      <c r="M1472" s="49"/>
      <c r="N1472" s="49"/>
      <c r="O1472" s="12"/>
      <c r="P1472" s="12"/>
      <c r="Q1472" s="12"/>
      <c r="R1472" s="12"/>
      <c r="S1472" s="12"/>
    </row>
    <row r="1473" spans="1:19" s="1" customFormat="1" x14ac:dyDescent="0.4">
      <c r="A1473" s="12"/>
      <c r="B1473" s="12"/>
      <c r="C1473" s="42"/>
      <c r="D1473" s="12"/>
      <c r="E1473" s="12"/>
      <c r="F1473" s="12"/>
      <c r="G1473" s="12"/>
      <c r="H1473" s="12"/>
      <c r="I1473" s="12"/>
      <c r="J1473" s="12"/>
      <c r="K1473" s="12"/>
      <c r="L1473" s="12"/>
      <c r="M1473" s="49"/>
      <c r="N1473" s="49"/>
      <c r="O1473" s="12"/>
      <c r="P1473" s="12"/>
      <c r="Q1473" s="12"/>
      <c r="R1473" s="12"/>
      <c r="S1473" s="12"/>
    </row>
    <row r="1474" spans="1:19" s="1" customFormat="1" x14ac:dyDescent="0.4">
      <c r="A1474" s="12"/>
      <c r="B1474" s="12"/>
      <c r="C1474" s="42"/>
      <c r="D1474" s="12"/>
      <c r="E1474" s="12"/>
      <c r="F1474" s="12"/>
      <c r="G1474" s="12"/>
      <c r="H1474" s="12"/>
      <c r="I1474" s="12"/>
      <c r="J1474" s="12"/>
      <c r="K1474" s="12"/>
      <c r="L1474" s="12"/>
      <c r="M1474" s="49"/>
      <c r="N1474" s="49"/>
      <c r="O1474" s="12"/>
      <c r="P1474" s="12"/>
      <c r="Q1474" s="12"/>
      <c r="R1474" s="12"/>
      <c r="S1474" s="12"/>
    </row>
    <row r="1475" spans="1:19" s="1" customFormat="1" x14ac:dyDescent="0.4">
      <c r="A1475" s="12"/>
      <c r="B1475" s="12"/>
      <c r="C1475" s="42"/>
      <c r="D1475" s="12"/>
      <c r="E1475" s="12"/>
      <c r="F1475" s="12"/>
      <c r="G1475" s="12"/>
      <c r="H1475" s="12"/>
      <c r="I1475" s="12"/>
      <c r="J1475" s="12"/>
      <c r="K1475" s="12"/>
      <c r="L1475" s="12"/>
      <c r="M1475" s="49"/>
      <c r="N1475" s="49"/>
      <c r="O1475" s="12"/>
      <c r="P1475" s="12"/>
      <c r="Q1475" s="12"/>
      <c r="R1475" s="12"/>
      <c r="S1475" s="12"/>
    </row>
    <row r="1476" spans="1:19" s="1" customFormat="1" x14ac:dyDescent="0.4">
      <c r="A1476" s="12"/>
      <c r="B1476" s="12"/>
      <c r="C1476" s="42"/>
      <c r="D1476" s="12"/>
      <c r="E1476" s="12"/>
      <c r="F1476" s="12"/>
      <c r="G1476" s="12"/>
      <c r="H1476" s="12"/>
      <c r="I1476" s="12"/>
      <c r="J1476" s="12"/>
      <c r="K1476" s="12"/>
      <c r="L1476" s="12"/>
      <c r="M1476" s="49"/>
      <c r="N1476" s="49"/>
      <c r="O1476" s="12"/>
      <c r="P1476" s="12"/>
      <c r="Q1476" s="12"/>
      <c r="R1476" s="12"/>
      <c r="S1476" s="12"/>
    </row>
    <row r="1477" spans="1:19" s="1" customFormat="1" x14ac:dyDescent="0.4">
      <c r="A1477" s="12"/>
      <c r="B1477" s="12"/>
      <c r="C1477" s="42"/>
      <c r="D1477" s="12"/>
      <c r="E1477" s="12"/>
      <c r="F1477" s="12"/>
      <c r="G1477" s="12"/>
      <c r="H1477" s="12"/>
      <c r="I1477" s="12"/>
      <c r="J1477" s="12"/>
      <c r="K1477" s="12"/>
      <c r="L1477" s="12"/>
      <c r="M1477" s="49"/>
      <c r="N1477" s="49"/>
      <c r="O1477" s="12"/>
      <c r="P1477" s="12"/>
      <c r="Q1477" s="12"/>
      <c r="R1477" s="12"/>
      <c r="S1477" s="12"/>
    </row>
    <row r="1478" spans="1:19" s="1" customFormat="1" x14ac:dyDescent="0.4">
      <c r="A1478" s="12"/>
      <c r="B1478" s="12"/>
      <c r="C1478" s="42"/>
      <c r="D1478" s="12"/>
      <c r="E1478" s="12"/>
      <c r="F1478" s="12"/>
      <c r="G1478" s="12"/>
      <c r="H1478" s="12"/>
      <c r="I1478" s="12"/>
      <c r="J1478" s="12"/>
      <c r="K1478" s="12"/>
      <c r="L1478" s="12"/>
      <c r="M1478" s="49"/>
      <c r="N1478" s="49"/>
      <c r="O1478" s="12"/>
      <c r="P1478" s="12"/>
      <c r="Q1478" s="12"/>
      <c r="R1478" s="12"/>
      <c r="S1478" s="12"/>
    </row>
    <row r="1479" spans="1:19" s="1" customFormat="1" x14ac:dyDescent="0.4">
      <c r="A1479" s="12"/>
      <c r="B1479" s="12"/>
      <c r="C1479" s="42"/>
      <c r="D1479" s="12"/>
      <c r="E1479" s="12"/>
      <c r="F1479" s="12"/>
      <c r="G1479" s="12"/>
      <c r="H1479" s="12"/>
      <c r="I1479" s="12"/>
      <c r="J1479" s="12"/>
      <c r="K1479" s="12"/>
      <c r="L1479" s="12"/>
      <c r="M1479" s="49"/>
      <c r="N1479" s="49"/>
      <c r="O1479" s="12"/>
      <c r="P1479" s="12"/>
      <c r="Q1479" s="12"/>
      <c r="R1479" s="12"/>
      <c r="S1479" s="12"/>
    </row>
    <row r="1480" spans="1:19" s="1" customFormat="1" x14ac:dyDescent="0.4">
      <c r="A1480" s="12"/>
      <c r="B1480" s="12"/>
      <c r="C1480" s="42"/>
      <c r="D1480" s="12"/>
      <c r="E1480" s="12"/>
      <c r="F1480" s="12"/>
      <c r="G1480" s="12"/>
      <c r="H1480" s="12"/>
      <c r="I1480" s="12"/>
      <c r="J1480" s="12"/>
      <c r="K1480" s="12"/>
      <c r="L1480" s="12"/>
      <c r="M1480" s="49"/>
      <c r="N1480" s="49"/>
      <c r="O1480" s="12"/>
      <c r="P1480" s="12"/>
      <c r="Q1480" s="12"/>
      <c r="R1480" s="12"/>
      <c r="S1480" s="12"/>
    </row>
    <row r="1481" spans="1:19" s="1" customFormat="1" x14ac:dyDescent="0.4">
      <c r="A1481" s="12"/>
      <c r="B1481" s="12"/>
      <c r="C1481" s="42"/>
      <c r="D1481" s="12"/>
      <c r="E1481" s="12"/>
      <c r="F1481" s="12"/>
      <c r="G1481" s="12"/>
      <c r="H1481" s="12"/>
      <c r="I1481" s="12"/>
      <c r="J1481" s="12"/>
      <c r="K1481" s="12"/>
      <c r="L1481" s="12"/>
      <c r="M1481" s="49"/>
      <c r="N1481" s="49"/>
      <c r="O1481" s="12"/>
      <c r="P1481" s="12"/>
      <c r="Q1481" s="12"/>
      <c r="R1481" s="12"/>
      <c r="S1481" s="12"/>
    </row>
    <row r="1482" spans="1:19" s="1" customFormat="1" x14ac:dyDescent="0.4">
      <c r="A1482" s="12"/>
      <c r="B1482" s="12"/>
      <c r="C1482" s="42"/>
      <c r="D1482" s="12"/>
      <c r="E1482" s="12"/>
      <c r="F1482" s="12"/>
      <c r="G1482" s="12"/>
      <c r="H1482" s="12"/>
      <c r="I1482" s="12"/>
      <c r="J1482" s="12"/>
      <c r="K1482" s="12"/>
      <c r="L1482" s="12"/>
      <c r="M1482" s="49"/>
      <c r="N1482" s="49"/>
      <c r="O1482" s="12"/>
      <c r="P1482" s="12"/>
      <c r="Q1482" s="12"/>
      <c r="R1482" s="12"/>
      <c r="S1482" s="12"/>
    </row>
    <row r="1483" spans="1:19" s="1" customFormat="1" x14ac:dyDescent="0.4">
      <c r="A1483" s="12"/>
      <c r="B1483" s="12"/>
      <c r="C1483" s="42"/>
      <c r="D1483" s="12"/>
      <c r="E1483" s="12"/>
      <c r="F1483" s="12"/>
      <c r="G1483" s="12"/>
      <c r="H1483" s="12"/>
      <c r="I1483" s="12"/>
      <c r="J1483" s="12"/>
      <c r="K1483" s="12"/>
      <c r="L1483" s="12"/>
      <c r="M1483" s="49"/>
      <c r="N1483" s="49"/>
      <c r="O1483" s="12"/>
      <c r="P1483" s="12"/>
      <c r="Q1483" s="12"/>
      <c r="R1483" s="12"/>
      <c r="S1483" s="12"/>
    </row>
    <row r="1484" spans="1:19" s="1" customFormat="1" x14ac:dyDescent="0.4">
      <c r="A1484" s="12"/>
      <c r="B1484" s="12"/>
      <c r="C1484" s="42"/>
      <c r="D1484" s="12"/>
      <c r="E1484" s="12"/>
      <c r="F1484" s="12"/>
      <c r="G1484" s="12"/>
      <c r="H1484" s="12"/>
      <c r="I1484" s="12"/>
      <c r="J1484" s="12"/>
      <c r="K1484" s="12"/>
      <c r="L1484" s="12"/>
      <c r="M1484" s="49"/>
      <c r="N1484" s="49"/>
      <c r="O1484" s="12"/>
      <c r="P1484" s="12"/>
      <c r="Q1484" s="12"/>
      <c r="R1484" s="12"/>
      <c r="S1484" s="12"/>
    </row>
    <row r="1485" spans="1:19" s="1" customFormat="1" x14ac:dyDescent="0.4">
      <c r="A1485" s="12"/>
      <c r="B1485" s="12"/>
      <c r="C1485" s="42"/>
      <c r="D1485" s="12"/>
      <c r="E1485" s="12"/>
      <c r="F1485" s="12"/>
      <c r="G1485" s="12"/>
      <c r="H1485" s="12"/>
      <c r="I1485" s="12"/>
      <c r="J1485" s="12"/>
      <c r="K1485" s="12"/>
      <c r="L1485" s="12"/>
      <c r="M1485" s="49"/>
      <c r="N1485" s="49"/>
      <c r="O1485" s="12"/>
      <c r="P1485" s="12"/>
      <c r="Q1485" s="12"/>
      <c r="R1485" s="12"/>
      <c r="S1485" s="12"/>
    </row>
    <row r="1486" spans="1:19" s="1" customFormat="1" x14ac:dyDescent="0.4">
      <c r="A1486" s="12"/>
      <c r="B1486" s="12"/>
      <c r="C1486" s="42"/>
      <c r="D1486" s="12"/>
      <c r="E1486" s="12"/>
      <c r="F1486" s="12"/>
      <c r="G1486" s="12"/>
      <c r="H1486" s="12"/>
      <c r="I1486" s="12"/>
      <c r="J1486" s="12"/>
      <c r="K1486" s="12"/>
      <c r="L1486" s="12"/>
      <c r="M1486" s="49"/>
      <c r="N1486" s="49"/>
      <c r="O1486" s="12"/>
      <c r="P1486" s="12"/>
      <c r="Q1486" s="12"/>
      <c r="R1486" s="12"/>
      <c r="S1486" s="12"/>
    </row>
    <row r="1487" spans="1:19" s="1" customFormat="1" x14ac:dyDescent="0.4">
      <c r="A1487" s="12"/>
      <c r="B1487" s="12"/>
      <c r="C1487" s="42"/>
      <c r="D1487" s="12"/>
      <c r="E1487" s="12"/>
      <c r="F1487" s="12"/>
      <c r="G1487" s="12"/>
      <c r="H1487" s="12"/>
      <c r="I1487" s="12"/>
      <c r="J1487" s="12"/>
      <c r="K1487" s="12"/>
      <c r="L1487" s="12"/>
      <c r="M1487" s="49"/>
      <c r="N1487" s="49"/>
      <c r="O1487" s="12"/>
      <c r="P1487" s="12"/>
      <c r="Q1487" s="12"/>
      <c r="R1487" s="12"/>
      <c r="S1487" s="12"/>
    </row>
    <row r="1488" spans="1:19" s="1" customFormat="1" x14ac:dyDescent="0.4">
      <c r="A1488" s="12"/>
      <c r="B1488" s="12"/>
      <c r="C1488" s="42"/>
      <c r="D1488" s="12"/>
      <c r="E1488" s="12"/>
      <c r="F1488" s="12"/>
      <c r="G1488" s="12"/>
      <c r="H1488" s="12"/>
      <c r="I1488" s="12"/>
      <c r="J1488" s="12"/>
      <c r="K1488" s="12"/>
      <c r="L1488" s="12"/>
      <c r="M1488" s="49"/>
      <c r="N1488" s="49"/>
      <c r="O1488" s="12"/>
      <c r="P1488" s="12"/>
      <c r="Q1488" s="12"/>
      <c r="R1488" s="12"/>
      <c r="S1488" s="12"/>
    </row>
    <row r="1489" spans="1:19" s="1" customFormat="1" x14ac:dyDescent="0.4">
      <c r="A1489" s="12"/>
      <c r="B1489" s="12"/>
      <c r="C1489" s="42"/>
      <c r="D1489" s="12"/>
      <c r="E1489" s="12"/>
      <c r="F1489" s="12"/>
      <c r="G1489" s="12"/>
      <c r="H1489" s="12"/>
      <c r="I1489" s="12"/>
      <c r="J1489" s="12"/>
      <c r="K1489" s="12"/>
      <c r="L1489" s="12"/>
      <c r="M1489" s="49"/>
      <c r="N1489" s="49"/>
      <c r="O1489" s="12"/>
      <c r="P1489" s="12"/>
      <c r="Q1489" s="12"/>
      <c r="R1489" s="12"/>
      <c r="S1489" s="12"/>
    </row>
    <row r="1490" spans="1:19" s="1" customFormat="1" x14ac:dyDescent="0.4">
      <c r="A1490" s="12"/>
      <c r="B1490" s="12"/>
      <c r="C1490" s="42"/>
      <c r="D1490" s="12"/>
      <c r="E1490" s="12"/>
      <c r="F1490" s="12"/>
      <c r="G1490" s="12"/>
      <c r="H1490" s="12"/>
      <c r="I1490" s="12"/>
      <c r="J1490" s="12"/>
      <c r="K1490" s="12"/>
      <c r="L1490" s="12"/>
      <c r="M1490" s="49"/>
      <c r="N1490" s="49"/>
      <c r="O1490" s="12"/>
      <c r="P1490" s="12"/>
      <c r="Q1490" s="12"/>
      <c r="R1490" s="12"/>
      <c r="S1490" s="12"/>
    </row>
    <row r="1491" spans="1:19" s="1" customFormat="1" x14ac:dyDescent="0.4">
      <c r="A1491" s="12"/>
      <c r="B1491" s="12"/>
      <c r="C1491" s="42"/>
      <c r="D1491" s="12"/>
      <c r="E1491" s="12"/>
      <c r="F1491" s="12"/>
      <c r="G1491" s="12"/>
      <c r="H1491" s="12"/>
      <c r="I1491" s="12"/>
      <c r="J1491" s="12"/>
      <c r="K1491" s="12"/>
      <c r="L1491" s="12"/>
      <c r="M1491" s="49"/>
      <c r="N1491" s="49"/>
      <c r="O1491" s="12"/>
      <c r="P1491" s="12"/>
      <c r="Q1491" s="12"/>
      <c r="R1491" s="12"/>
      <c r="S1491" s="12"/>
    </row>
    <row r="1492" spans="1:19" s="1" customFormat="1" x14ac:dyDescent="0.4">
      <c r="A1492" s="12"/>
      <c r="B1492" s="12"/>
      <c r="C1492" s="42"/>
      <c r="D1492" s="12"/>
      <c r="E1492" s="12"/>
      <c r="F1492" s="12"/>
      <c r="G1492" s="12"/>
      <c r="H1492" s="12"/>
      <c r="I1492" s="12"/>
      <c r="J1492" s="12"/>
      <c r="K1492" s="12"/>
      <c r="L1492" s="12"/>
      <c r="M1492" s="49"/>
      <c r="N1492" s="49"/>
      <c r="O1492" s="12"/>
      <c r="P1492" s="12"/>
      <c r="Q1492" s="12"/>
      <c r="R1492" s="12"/>
      <c r="S1492" s="12"/>
    </row>
    <row r="1493" spans="1:19" s="1" customFormat="1" x14ac:dyDescent="0.4">
      <c r="A1493" s="12"/>
      <c r="B1493" s="12"/>
      <c r="C1493" s="42"/>
      <c r="D1493" s="12"/>
      <c r="E1493" s="12"/>
      <c r="F1493" s="12"/>
      <c r="G1493" s="12"/>
      <c r="H1493" s="12"/>
      <c r="I1493" s="12"/>
      <c r="J1493" s="12"/>
      <c r="K1493" s="12"/>
      <c r="L1493" s="12"/>
      <c r="M1493" s="49"/>
      <c r="N1493" s="49"/>
      <c r="O1493" s="12"/>
      <c r="P1493" s="12"/>
      <c r="Q1493" s="12"/>
      <c r="R1493" s="12"/>
      <c r="S1493" s="12"/>
    </row>
    <row r="1494" spans="1:19" s="1" customFormat="1" x14ac:dyDescent="0.4">
      <c r="A1494" s="12"/>
      <c r="B1494" s="12"/>
      <c r="C1494" s="42"/>
      <c r="D1494" s="12"/>
      <c r="E1494" s="12"/>
      <c r="F1494" s="12"/>
      <c r="G1494" s="12"/>
      <c r="H1494" s="12"/>
      <c r="I1494" s="12"/>
      <c r="J1494" s="12"/>
      <c r="K1494" s="12"/>
      <c r="L1494" s="12"/>
      <c r="M1494" s="49"/>
      <c r="N1494" s="49"/>
      <c r="O1494" s="12"/>
      <c r="P1494" s="12"/>
      <c r="Q1494" s="12"/>
      <c r="R1494" s="12"/>
      <c r="S1494" s="12"/>
    </row>
    <row r="1495" spans="1:19" s="1" customFormat="1" x14ac:dyDescent="0.4">
      <c r="A1495" s="12"/>
      <c r="B1495" s="12"/>
      <c r="C1495" s="42"/>
      <c r="D1495" s="12"/>
      <c r="E1495" s="12"/>
      <c r="F1495" s="12"/>
      <c r="G1495" s="12"/>
      <c r="H1495" s="12"/>
      <c r="I1495" s="12"/>
      <c r="J1495" s="12"/>
      <c r="K1495" s="12"/>
      <c r="L1495" s="12"/>
      <c r="M1495" s="49"/>
      <c r="N1495" s="49"/>
      <c r="O1495" s="12"/>
      <c r="P1495" s="12"/>
      <c r="Q1495" s="12"/>
      <c r="R1495" s="12"/>
      <c r="S1495" s="12"/>
    </row>
    <row r="1496" spans="1:19" s="1" customFormat="1" x14ac:dyDescent="0.4">
      <c r="A1496" s="12"/>
      <c r="B1496" s="12"/>
      <c r="C1496" s="42"/>
      <c r="D1496" s="12"/>
      <c r="E1496" s="12"/>
      <c r="F1496" s="12"/>
      <c r="G1496" s="12"/>
      <c r="H1496" s="12"/>
      <c r="I1496" s="12"/>
      <c r="J1496" s="12"/>
      <c r="K1496" s="12"/>
      <c r="L1496" s="12"/>
      <c r="M1496" s="49"/>
      <c r="N1496" s="49"/>
      <c r="O1496" s="12"/>
      <c r="P1496" s="12"/>
      <c r="Q1496" s="12"/>
      <c r="R1496" s="12"/>
      <c r="S1496" s="12"/>
    </row>
    <row r="1497" spans="1:19" s="1" customFormat="1" x14ac:dyDescent="0.4">
      <c r="A1497" s="12"/>
      <c r="B1497" s="12"/>
      <c r="C1497" s="42"/>
      <c r="D1497" s="12"/>
      <c r="E1497" s="12"/>
      <c r="F1497" s="12"/>
      <c r="G1497" s="12"/>
      <c r="H1497" s="12"/>
      <c r="I1497" s="12"/>
      <c r="J1497" s="12"/>
      <c r="K1497" s="12"/>
      <c r="L1497" s="12"/>
      <c r="M1497" s="49"/>
      <c r="N1497" s="49"/>
      <c r="O1497" s="12"/>
      <c r="P1497" s="12"/>
      <c r="Q1497" s="12"/>
      <c r="R1497" s="12"/>
      <c r="S1497" s="12"/>
    </row>
    <row r="1498" spans="1:19" s="1" customFormat="1" x14ac:dyDescent="0.4">
      <c r="A1498" s="12"/>
      <c r="B1498" s="12"/>
      <c r="C1498" s="42"/>
      <c r="D1498" s="12"/>
      <c r="E1498" s="12"/>
      <c r="F1498" s="12"/>
      <c r="G1498" s="12"/>
      <c r="H1498" s="12"/>
      <c r="I1498" s="12"/>
      <c r="J1498" s="12"/>
      <c r="K1498" s="12"/>
      <c r="L1498" s="12"/>
      <c r="M1498" s="49"/>
      <c r="N1498" s="49"/>
      <c r="O1498" s="12"/>
      <c r="P1498" s="12"/>
      <c r="Q1498" s="12"/>
      <c r="R1498" s="12"/>
      <c r="S1498" s="12"/>
    </row>
    <row r="1499" spans="1:19" s="1" customFormat="1" x14ac:dyDescent="0.4">
      <c r="A1499" s="12"/>
      <c r="B1499" s="12"/>
      <c r="C1499" s="42"/>
      <c r="D1499" s="12"/>
      <c r="E1499" s="12"/>
      <c r="F1499" s="12"/>
      <c r="G1499" s="12"/>
      <c r="H1499" s="12"/>
      <c r="I1499" s="12"/>
      <c r="J1499" s="12"/>
      <c r="K1499" s="12"/>
      <c r="L1499" s="12"/>
      <c r="M1499" s="49"/>
      <c r="N1499" s="49"/>
      <c r="O1499" s="12"/>
      <c r="P1499" s="12"/>
      <c r="Q1499" s="12"/>
      <c r="R1499" s="12"/>
      <c r="S1499" s="12"/>
    </row>
    <row r="1500" spans="1:19" s="1" customFormat="1" x14ac:dyDescent="0.4">
      <c r="A1500" s="12"/>
      <c r="B1500" s="12"/>
      <c r="C1500" s="42"/>
      <c r="D1500" s="12"/>
      <c r="E1500" s="12"/>
      <c r="F1500" s="12"/>
      <c r="G1500" s="12"/>
      <c r="H1500" s="12"/>
      <c r="I1500" s="12"/>
      <c r="J1500" s="12"/>
      <c r="K1500" s="12"/>
      <c r="L1500" s="12"/>
      <c r="M1500" s="49"/>
      <c r="N1500" s="49"/>
      <c r="O1500" s="12"/>
      <c r="P1500" s="12"/>
      <c r="Q1500" s="12"/>
      <c r="R1500" s="12"/>
      <c r="S1500" s="12"/>
    </row>
    <row r="1501" spans="1:19" s="1" customFormat="1" x14ac:dyDescent="0.4">
      <c r="A1501" s="12"/>
      <c r="B1501" s="12"/>
      <c r="C1501" s="42"/>
      <c r="D1501" s="12"/>
      <c r="E1501" s="12"/>
      <c r="F1501" s="12"/>
      <c r="G1501" s="12"/>
      <c r="H1501" s="12"/>
      <c r="I1501" s="12"/>
      <c r="J1501" s="12"/>
      <c r="K1501" s="12"/>
      <c r="L1501" s="12"/>
      <c r="M1501" s="49"/>
      <c r="N1501" s="49"/>
      <c r="O1501" s="12"/>
      <c r="P1501" s="12"/>
      <c r="Q1501" s="12"/>
      <c r="R1501" s="12"/>
      <c r="S1501" s="12"/>
    </row>
    <row r="1502" spans="1:19" s="1" customFormat="1" x14ac:dyDescent="0.4">
      <c r="A1502" s="12"/>
      <c r="B1502" s="12"/>
      <c r="C1502" s="42"/>
      <c r="D1502" s="12"/>
      <c r="E1502" s="12"/>
      <c r="F1502" s="12"/>
      <c r="G1502" s="12"/>
      <c r="H1502" s="12"/>
      <c r="I1502" s="12"/>
      <c r="J1502" s="12"/>
      <c r="K1502" s="12"/>
      <c r="L1502" s="12"/>
      <c r="M1502" s="49"/>
      <c r="N1502" s="49"/>
      <c r="O1502" s="12"/>
      <c r="P1502" s="12"/>
      <c r="Q1502" s="12"/>
      <c r="R1502" s="12"/>
      <c r="S1502" s="12"/>
    </row>
    <row r="1503" spans="1:19" s="1" customFormat="1" x14ac:dyDescent="0.4">
      <c r="A1503" s="12"/>
      <c r="B1503" s="12"/>
      <c r="C1503" s="42"/>
      <c r="D1503" s="12"/>
      <c r="E1503" s="12"/>
      <c r="F1503" s="12"/>
      <c r="G1503" s="12"/>
      <c r="H1503" s="12"/>
      <c r="I1503" s="12"/>
      <c r="J1503" s="12"/>
      <c r="K1503" s="12"/>
      <c r="L1503" s="12"/>
      <c r="M1503" s="49"/>
      <c r="N1503" s="49"/>
      <c r="O1503" s="12"/>
      <c r="P1503" s="12"/>
      <c r="Q1503" s="12"/>
      <c r="R1503" s="12"/>
      <c r="S1503" s="12"/>
    </row>
    <row r="1504" spans="1:19" s="1" customFormat="1" x14ac:dyDescent="0.4">
      <c r="A1504" s="12"/>
      <c r="B1504" s="12"/>
      <c r="C1504" s="42"/>
      <c r="D1504" s="12"/>
      <c r="E1504" s="12"/>
      <c r="F1504" s="12"/>
      <c r="G1504" s="12"/>
      <c r="H1504" s="12"/>
      <c r="I1504" s="12"/>
      <c r="J1504" s="12"/>
      <c r="K1504" s="12"/>
      <c r="L1504" s="12"/>
      <c r="M1504" s="49"/>
      <c r="N1504" s="49"/>
      <c r="O1504" s="12"/>
      <c r="P1504" s="12"/>
      <c r="Q1504" s="12"/>
      <c r="R1504" s="12"/>
      <c r="S1504" s="12"/>
    </row>
    <row r="1505" spans="1:19" s="1" customFormat="1" x14ac:dyDescent="0.4">
      <c r="A1505" s="12"/>
      <c r="B1505" s="12"/>
      <c r="C1505" s="42"/>
      <c r="D1505" s="12"/>
      <c r="E1505" s="12"/>
      <c r="F1505" s="12"/>
      <c r="G1505" s="12"/>
      <c r="H1505" s="12"/>
      <c r="I1505" s="12"/>
      <c r="J1505" s="12"/>
      <c r="K1505" s="12"/>
      <c r="L1505" s="12"/>
      <c r="M1505" s="49"/>
      <c r="N1505" s="49"/>
      <c r="O1505" s="12"/>
      <c r="P1505" s="12"/>
      <c r="Q1505" s="12"/>
      <c r="R1505" s="12"/>
      <c r="S1505" s="12"/>
    </row>
    <row r="1506" spans="1:19" s="1" customFormat="1" x14ac:dyDescent="0.4">
      <c r="A1506" s="12"/>
      <c r="B1506" s="12"/>
      <c r="C1506" s="42"/>
      <c r="D1506" s="12"/>
      <c r="E1506" s="12"/>
      <c r="F1506" s="12"/>
      <c r="G1506" s="12"/>
      <c r="H1506" s="12"/>
      <c r="I1506" s="12"/>
      <c r="J1506" s="12"/>
      <c r="K1506" s="12"/>
      <c r="L1506" s="12"/>
      <c r="M1506" s="49"/>
      <c r="N1506" s="49"/>
      <c r="O1506" s="12"/>
      <c r="P1506" s="12"/>
      <c r="Q1506" s="12"/>
      <c r="R1506" s="12"/>
      <c r="S1506" s="12"/>
    </row>
    <row r="1507" spans="1:19" s="1" customFormat="1" x14ac:dyDescent="0.4">
      <c r="A1507" s="12"/>
      <c r="B1507" s="12"/>
      <c r="C1507" s="42"/>
      <c r="D1507" s="12"/>
      <c r="E1507" s="12"/>
      <c r="F1507" s="12"/>
      <c r="G1507" s="12"/>
      <c r="H1507" s="12"/>
      <c r="I1507" s="12"/>
      <c r="J1507" s="12"/>
      <c r="K1507" s="12"/>
      <c r="L1507" s="12"/>
      <c r="M1507" s="49"/>
      <c r="N1507" s="49"/>
      <c r="O1507" s="12"/>
      <c r="P1507" s="12"/>
      <c r="Q1507" s="12"/>
      <c r="R1507" s="12"/>
      <c r="S1507" s="12"/>
    </row>
    <row r="1508" spans="1:19" s="1" customFormat="1" x14ac:dyDescent="0.4">
      <c r="A1508" s="12"/>
      <c r="B1508" s="12"/>
      <c r="C1508" s="42"/>
      <c r="D1508" s="12"/>
      <c r="E1508" s="12"/>
      <c r="F1508" s="12"/>
      <c r="G1508" s="12"/>
      <c r="H1508" s="12"/>
      <c r="I1508" s="12"/>
      <c r="J1508" s="12"/>
      <c r="K1508" s="12"/>
      <c r="L1508" s="12"/>
      <c r="M1508" s="49"/>
      <c r="N1508" s="49"/>
      <c r="O1508" s="12"/>
      <c r="P1508" s="12"/>
      <c r="Q1508" s="12"/>
      <c r="R1508" s="12"/>
      <c r="S1508" s="12"/>
    </row>
    <row r="1509" spans="1:19" s="1" customFormat="1" x14ac:dyDescent="0.4">
      <c r="A1509" s="12"/>
      <c r="B1509" s="12"/>
      <c r="C1509" s="42"/>
      <c r="D1509" s="12"/>
      <c r="E1509" s="12"/>
      <c r="F1509" s="12"/>
      <c r="G1509" s="12"/>
      <c r="H1509" s="12"/>
      <c r="I1509" s="12"/>
      <c r="J1509" s="12"/>
      <c r="K1509" s="12"/>
      <c r="L1509" s="12"/>
      <c r="M1509" s="49"/>
      <c r="N1509" s="49"/>
      <c r="O1509" s="12"/>
      <c r="P1509" s="12"/>
      <c r="Q1509" s="12"/>
      <c r="R1509" s="12"/>
      <c r="S1509" s="12"/>
    </row>
    <row r="1510" spans="1:19" s="1" customFormat="1" x14ac:dyDescent="0.4">
      <c r="A1510" s="12"/>
      <c r="B1510" s="12"/>
      <c r="C1510" s="42"/>
      <c r="D1510" s="12"/>
      <c r="E1510" s="12"/>
      <c r="F1510" s="12"/>
      <c r="G1510" s="12"/>
      <c r="H1510" s="12"/>
      <c r="I1510" s="12"/>
      <c r="J1510" s="12"/>
      <c r="K1510" s="12"/>
      <c r="L1510" s="12"/>
      <c r="M1510" s="49"/>
      <c r="N1510" s="49"/>
      <c r="O1510" s="12"/>
      <c r="P1510" s="12"/>
      <c r="Q1510" s="12"/>
      <c r="R1510" s="12"/>
      <c r="S1510" s="12"/>
    </row>
    <row r="1511" spans="1:19" s="1" customFormat="1" x14ac:dyDescent="0.4">
      <c r="A1511" s="12"/>
      <c r="B1511" s="12"/>
      <c r="C1511" s="42"/>
      <c r="D1511" s="12"/>
      <c r="E1511" s="12"/>
      <c r="F1511" s="12"/>
      <c r="G1511" s="12"/>
      <c r="H1511" s="12"/>
      <c r="I1511" s="12"/>
      <c r="J1511" s="12"/>
      <c r="K1511" s="12"/>
      <c r="L1511" s="12"/>
      <c r="M1511" s="49"/>
      <c r="N1511" s="49"/>
      <c r="O1511" s="12"/>
      <c r="P1511" s="12"/>
      <c r="Q1511" s="12"/>
      <c r="R1511" s="12"/>
      <c r="S1511" s="12"/>
    </row>
    <row r="1512" spans="1:19" s="1" customFormat="1" x14ac:dyDescent="0.4">
      <c r="A1512" s="12"/>
      <c r="B1512" s="12"/>
      <c r="C1512" s="42"/>
      <c r="D1512" s="12"/>
      <c r="E1512" s="12"/>
      <c r="F1512" s="12"/>
      <c r="G1512" s="12"/>
      <c r="H1512" s="12"/>
      <c r="I1512" s="12"/>
      <c r="J1512" s="12"/>
      <c r="K1512" s="12"/>
      <c r="L1512" s="12"/>
      <c r="M1512" s="49"/>
      <c r="N1512" s="49"/>
      <c r="O1512" s="12"/>
      <c r="P1512" s="12"/>
      <c r="Q1512" s="12"/>
      <c r="R1512" s="12"/>
      <c r="S1512" s="12"/>
    </row>
    <row r="1513" spans="1:19" s="1" customFormat="1" x14ac:dyDescent="0.4">
      <c r="A1513" s="12"/>
      <c r="B1513" s="12"/>
      <c r="C1513" s="42"/>
      <c r="D1513" s="12"/>
      <c r="E1513" s="12"/>
      <c r="F1513" s="12"/>
      <c r="G1513" s="12"/>
      <c r="H1513" s="12"/>
      <c r="I1513" s="12"/>
      <c r="J1513" s="12"/>
      <c r="K1513" s="12"/>
      <c r="L1513" s="12"/>
      <c r="M1513" s="49"/>
      <c r="N1513" s="49"/>
      <c r="O1513" s="12"/>
      <c r="P1513" s="12"/>
      <c r="Q1513" s="12"/>
      <c r="R1513" s="12"/>
      <c r="S1513" s="12"/>
    </row>
    <row r="1514" spans="1:19" s="1" customFormat="1" x14ac:dyDescent="0.4">
      <c r="A1514" s="12"/>
      <c r="B1514" s="12"/>
      <c r="C1514" s="42"/>
      <c r="D1514" s="12"/>
      <c r="E1514" s="12"/>
      <c r="F1514" s="12"/>
      <c r="G1514" s="12"/>
      <c r="H1514" s="12"/>
      <c r="I1514" s="12"/>
      <c r="J1514" s="12"/>
      <c r="K1514" s="12"/>
      <c r="L1514" s="12"/>
      <c r="M1514" s="49"/>
      <c r="N1514" s="49"/>
      <c r="O1514" s="12"/>
      <c r="P1514" s="12"/>
      <c r="Q1514" s="12"/>
      <c r="R1514" s="12"/>
      <c r="S1514" s="12"/>
    </row>
    <row r="1515" spans="1:19" s="1" customFormat="1" x14ac:dyDescent="0.4">
      <c r="A1515" s="12"/>
      <c r="B1515" s="12"/>
      <c r="C1515" s="42"/>
      <c r="D1515" s="12"/>
      <c r="E1515" s="12"/>
      <c r="F1515" s="12"/>
      <c r="G1515" s="12"/>
      <c r="H1515" s="12"/>
      <c r="I1515" s="12"/>
      <c r="J1515" s="12"/>
      <c r="K1515" s="12"/>
      <c r="L1515" s="12"/>
      <c r="M1515" s="49"/>
      <c r="N1515" s="49"/>
      <c r="O1515" s="12"/>
      <c r="P1515" s="12"/>
      <c r="Q1515" s="12"/>
      <c r="R1515" s="12"/>
      <c r="S1515" s="12"/>
    </row>
    <row r="1516" spans="1:19" s="1" customFormat="1" x14ac:dyDescent="0.4">
      <c r="A1516" s="12"/>
      <c r="B1516" s="12"/>
      <c r="C1516" s="42"/>
      <c r="D1516" s="12"/>
      <c r="E1516" s="12"/>
      <c r="F1516" s="12"/>
      <c r="G1516" s="12"/>
      <c r="H1516" s="12"/>
      <c r="I1516" s="12"/>
      <c r="J1516" s="12"/>
      <c r="K1516" s="12"/>
      <c r="L1516" s="12"/>
      <c r="M1516" s="49"/>
      <c r="N1516" s="49"/>
      <c r="O1516" s="12"/>
      <c r="P1516" s="12"/>
      <c r="Q1516" s="12"/>
      <c r="R1516" s="12"/>
      <c r="S1516" s="12"/>
    </row>
    <row r="1517" spans="1:19" s="1" customFormat="1" x14ac:dyDescent="0.4">
      <c r="A1517" s="12"/>
      <c r="B1517" s="12"/>
      <c r="C1517" s="42"/>
      <c r="D1517" s="12"/>
      <c r="E1517" s="12"/>
      <c r="F1517" s="12"/>
      <c r="G1517" s="12"/>
      <c r="H1517" s="12"/>
      <c r="I1517" s="12"/>
      <c r="J1517" s="12"/>
      <c r="K1517" s="12"/>
      <c r="L1517" s="12"/>
      <c r="M1517" s="49"/>
      <c r="N1517" s="49"/>
      <c r="O1517" s="12"/>
      <c r="P1517" s="12"/>
      <c r="Q1517" s="12"/>
      <c r="R1517" s="12"/>
      <c r="S1517" s="12"/>
    </row>
    <row r="1518" spans="1:19" s="1" customFormat="1" x14ac:dyDescent="0.4">
      <c r="A1518" s="12"/>
      <c r="B1518" s="12"/>
      <c r="C1518" s="42"/>
      <c r="D1518" s="12"/>
      <c r="E1518" s="12"/>
      <c r="F1518" s="12"/>
      <c r="G1518" s="12"/>
      <c r="H1518" s="12"/>
      <c r="I1518" s="12"/>
      <c r="J1518" s="12"/>
      <c r="K1518" s="12"/>
      <c r="L1518" s="12"/>
      <c r="M1518" s="49"/>
      <c r="N1518" s="49"/>
      <c r="O1518" s="12"/>
      <c r="P1518" s="12"/>
      <c r="Q1518" s="12"/>
      <c r="R1518" s="12"/>
      <c r="S1518" s="12"/>
    </row>
    <row r="1519" spans="1:19" s="1" customFormat="1" x14ac:dyDescent="0.4">
      <c r="A1519" s="12"/>
      <c r="B1519" s="12"/>
      <c r="C1519" s="42"/>
      <c r="D1519" s="12"/>
      <c r="E1519" s="12"/>
      <c r="F1519" s="12"/>
      <c r="G1519" s="12"/>
      <c r="H1519" s="12"/>
      <c r="I1519" s="12"/>
      <c r="J1519" s="12"/>
      <c r="K1519" s="12"/>
      <c r="L1519" s="12"/>
      <c r="M1519" s="49"/>
      <c r="N1519" s="49"/>
      <c r="O1519" s="12"/>
      <c r="P1519" s="12"/>
      <c r="Q1519" s="12"/>
      <c r="R1519" s="12"/>
      <c r="S1519" s="12"/>
    </row>
    <row r="1520" spans="1:19" s="1" customFormat="1" x14ac:dyDescent="0.4">
      <c r="A1520" s="12"/>
      <c r="B1520" s="12"/>
      <c r="C1520" s="42"/>
      <c r="D1520" s="12"/>
      <c r="E1520" s="12"/>
      <c r="F1520" s="12"/>
      <c r="G1520" s="12"/>
      <c r="H1520" s="12"/>
      <c r="I1520" s="12"/>
      <c r="J1520" s="12"/>
      <c r="K1520" s="12"/>
      <c r="L1520" s="12"/>
      <c r="M1520" s="49"/>
      <c r="N1520" s="49"/>
      <c r="O1520" s="12"/>
      <c r="P1520" s="12"/>
      <c r="Q1520" s="12"/>
      <c r="R1520" s="12"/>
      <c r="S1520" s="12"/>
    </row>
    <row r="1521" spans="1:19" s="1" customFormat="1" x14ac:dyDescent="0.4">
      <c r="A1521" s="12"/>
      <c r="B1521" s="12"/>
      <c r="C1521" s="42"/>
      <c r="D1521" s="12"/>
      <c r="E1521" s="12"/>
      <c r="F1521" s="12"/>
      <c r="G1521" s="12"/>
      <c r="H1521" s="12"/>
      <c r="I1521" s="12"/>
      <c r="J1521" s="12"/>
      <c r="K1521" s="12"/>
      <c r="L1521" s="12"/>
      <c r="M1521" s="49"/>
      <c r="N1521" s="49"/>
      <c r="O1521" s="12"/>
      <c r="P1521" s="12"/>
      <c r="Q1521" s="12"/>
      <c r="R1521" s="12"/>
      <c r="S1521" s="12"/>
    </row>
    <row r="1522" spans="1:19" s="1" customFormat="1" x14ac:dyDescent="0.4">
      <c r="A1522" s="12"/>
      <c r="B1522" s="12"/>
      <c r="C1522" s="42"/>
      <c r="D1522" s="12"/>
      <c r="E1522" s="12"/>
      <c r="F1522" s="12"/>
      <c r="G1522" s="12"/>
      <c r="H1522" s="12"/>
      <c r="I1522" s="12"/>
      <c r="J1522" s="12"/>
      <c r="K1522" s="12"/>
      <c r="L1522" s="12"/>
      <c r="M1522" s="49"/>
      <c r="N1522" s="49"/>
      <c r="O1522" s="12"/>
      <c r="P1522" s="12"/>
      <c r="Q1522" s="12"/>
      <c r="R1522" s="12"/>
      <c r="S1522" s="12"/>
    </row>
    <row r="1523" spans="1:19" s="1" customFormat="1" x14ac:dyDescent="0.4">
      <c r="A1523" s="12"/>
      <c r="B1523" s="12"/>
      <c r="C1523" s="42"/>
      <c r="D1523" s="12"/>
      <c r="E1523" s="12"/>
      <c r="F1523" s="12"/>
      <c r="G1523" s="12"/>
      <c r="H1523" s="12"/>
      <c r="I1523" s="12"/>
      <c r="J1523" s="12"/>
      <c r="K1523" s="12"/>
      <c r="L1523" s="12"/>
      <c r="M1523" s="49"/>
      <c r="N1523" s="49"/>
      <c r="O1523" s="12"/>
      <c r="P1523" s="12"/>
      <c r="Q1523" s="12"/>
      <c r="R1523" s="12"/>
      <c r="S1523" s="12"/>
    </row>
    <row r="1524" spans="1:19" s="1" customFormat="1" x14ac:dyDescent="0.4">
      <c r="A1524" s="12"/>
      <c r="B1524" s="12"/>
      <c r="C1524" s="42"/>
      <c r="D1524" s="12"/>
      <c r="E1524" s="12"/>
      <c r="F1524" s="12"/>
      <c r="G1524" s="12"/>
      <c r="H1524" s="12"/>
      <c r="I1524" s="12"/>
      <c r="J1524" s="12"/>
      <c r="K1524" s="12"/>
      <c r="L1524" s="12"/>
      <c r="M1524" s="49"/>
      <c r="N1524" s="49"/>
      <c r="O1524" s="12"/>
      <c r="P1524" s="12"/>
      <c r="Q1524" s="12"/>
      <c r="R1524" s="12"/>
      <c r="S1524" s="12"/>
    </row>
    <row r="1525" spans="1:19" s="1" customFormat="1" x14ac:dyDescent="0.4">
      <c r="A1525" s="12"/>
      <c r="B1525" s="12"/>
      <c r="C1525" s="42"/>
      <c r="D1525" s="12"/>
      <c r="E1525" s="12"/>
      <c r="F1525" s="12"/>
      <c r="G1525" s="12"/>
      <c r="H1525" s="12"/>
      <c r="I1525" s="12"/>
      <c r="J1525" s="12"/>
      <c r="K1525" s="12"/>
      <c r="L1525" s="12"/>
      <c r="M1525" s="49"/>
      <c r="N1525" s="49"/>
      <c r="O1525" s="12"/>
      <c r="P1525" s="12"/>
      <c r="Q1525" s="12"/>
      <c r="R1525" s="12"/>
      <c r="S1525" s="12"/>
    </row>
    <row r="1526" spans="1:19" s="1" customFormat="1" x14ac:dyDescent="0.4">
      <c r="A1526" s="12"/>
      <c r="B1526" s="12"/>
      <c r="C1526" s="42"/>
      <c r="D1526" s="12"/>
      <c r="E1526" s="12"/>
      <c r="F1526" s="12"/>
      <c r="G1526" s="12"/>
      <c r="H1526" s="12"/>
      <c r="I1526" s="12"/>
      <c r="J1526" s="12"/>
      <c r="K1526" s="12"/>
      <c r="L1526" s="12"/>
      <c r="M1526" s="49"/>
      <c r="N1526" s="49"/>
      <c r="O1526" s="12"/>
      <c r="P1526" s="12"/>
      <c r="Q1526" s="12"/>
      <c r="R1526" s="12"/>
      <c r="S1526" s="12"/>
    </row>
    <row r="1527" spans="1:19" s="1" customFormat="1" x14ac:dyDescent="0.4">
      <c r="A1527" s="12"/>
      <c r="B1527" s="12"/>
      <c r="C1527" s="42"/>
      <c r="D1527" s="12"/>
      <c r="E1527" s="12"/>
      <c r="F1527" s="12"/>
      <c r="G1527" s="12"/>
      <c r="H1527" s="12"/>
      <c r="I1527" s="12"/>
      <c r="J1527" s="12"/>
      <c r="K1527" s="12"/>
      <c r="L1527" s="12"/>
      <c r="M1527" s="49"/>
      <c r="N1527" s="49"/>
      <c r="O1527" s="12"/>
      <c r="P1527" s="12"/>
      <c r="Q1527" s="12"/>
      <c r="R1527" s="12"/>
      <c r="S1527" s="12"/>
    </row>
    <row r="1528" spans="1:19" s="1" customFormat="1" x14ac:dyDescent="0.4">
      <c r="A1528" s="12"/>
      <c r="B1528" s="12"/>
      <c r="C1528" s="42"/>
      <c r="D1528" s="12"/>
      <c r="E1528" s="12"/>
      <c r="F1528" s="12"/>
      <c r="G1528" s="12"/>
      <c r="H1528" s="12"/>
      <c r="I1528" s="12"/>
      <c r="J1528" s="12"/>
      <c r="K1528" s="12"/>
      <c r="L1528" s="12"/>
      <c r="M1528" s="49"/>
      <c r="N1528" s="49"/>
      <c r="O1528" s="12"/>
      <c r="P1528" s="12"/>
      <c r="Q1528" s="12"/>
      <c r="R1528" s="12"/>
      <c r="S1528" s="12"/>
    </row>
    <row r="1529" spans="1:19" s="1" customFormat="1" x14ac:dyDescent="0.4">
      <c r="A1529" s="12"/>
      <c r="B1529" s="12"/>
      <c r="C1529" s="42"/>
      <c r="D1529" s="12"/>
      <c r="E1529" s="12"/>
      <c r="F1529" s="12"/>
      <c r="G1529" s="12"/>
      <c r="H1529" s="12"/>
      <c r="I1529" s="12"/>
      <c r="J1529" s="12"/>
      <c r="K1529" s="12"/>
      <c r="L1529" s="12"/>
      <c r="M1529" s="49"/>
      <c r="N1529" s="49"/>
      <c r="O1529" s="12"/>
      <c r="P1529" s="12"/>
      <c r="Q1529" s="12"/>
      <c r="R1529" s="12"/>
      <c r="S1529" s="12"/>
    </row>
    <row r="1530" spans="1:19" s="1" customFormat="1" x14ac:dyDescent="0.4">
      <c r="A1530" s="12"/>
      <c r="B1530" s="12"/>
      <c r="C1530" s="42"/>
      <c r="D1530" s="12"/>
      <c r="E1530" s="12"/>
      <c r="F1530" s="12"/>
      <c r="G1530" s="12"/>
      <c r="H1530" s="12"/>
      <c r="I1530" s="12"/>
      <c r="J1530" s="12"/>
      <c r="K1530" s="12"/>
      <c r="L1530" s="12"/>
      <c r="M1530" s="49"/>
      <c r="N1530" s="49"/>
      <c r="O1530" s="12"/>
      <c r="P1530" s="12"/>
      <c r="Q1530" s="12"/>
      <c r="R1530" s="12"/>
      <c r="S1530" s="12"/>
    </row>
    <row r="1531" spans="1:19" s="1" customFormat="1" x14ac:dyDescent="0.4">
      <c r="A1531" s="12"/>
      <c r="B1531" s="12"/>
      <c r="C1531" s="42"/>
      <c r="D1531" s="12"/>
      <c r="E1531" s="12"/>
      <c r="F1531" s="12"/>
      <c r="G1531" s="12"/>
      <c r="H1531" s="12"/>
      <c r="I1531" s="12"/>
      <c r="J1531" s="12"/>
      <c r="K1531" s="12"/>
      <c r="L1531" s="12"/>
      <c r="M1531" s="49"/>
      <c r="N1531" s="49"/>
      <c r="O1531" s="12"/>
      <c r="P1531" s="12"/>
      <c r="Q1531" s="12"/>
      <c r="R1531" s="12"/>
      <c r="S1531" s="12"/>
    </row>
    <row r="1532" spans="1:19" s="1" customFormat="1" x14ac:dyDescent="0.4">
      <c r="A1532" s="12"/>
      <c r="B1532" s="12"/>
      <c r="C1532" s="42"/>
      <c r="D1532" s="12"/>
      <c r="E1532" s="12"/>
      <c r="F1532" s="12"/>
      <c r="G1532" s="12"/>
      <c r="H1532" s="12"/>
      <c r="I1532" s="12"/>
      <c r="J1532" s="12"/>
      <c r="K1532" s="12"/>
      <c r="L1532" s="12"/>
      <c r="M1532" s="49"/>
      <c r="N1532" s="49"/>
      <c r="O1532" s="12"/>
      <c r="P1532" s="12"/>
      <c r="Q1532" s="12"/>
      <c r="R1532" s="12"/>
      <c r="S1532" s="12"/>
    </row>
    <row r="1533" spans="1:19" s="1" customFormat="1" x14ac:dyDescent="0.4">
      <c r="A1533" s="12"/>
      <c r="B1533" s="12"/>
      <c r="C1533" s="42"/>
      <c r="D1533" s="12"/>
      <c r="E1533" s="12"/>
      <c r="F1533" s="12"/>
      <c r="G1533" s="12"/>
      <c r="H1533" s="12"/>
      <c r="I1533" s="12"/>
      <c r="J1533" s="12"/>
      <c r="K1533" s="12"/>
      <c r="L1533" s="12"/>
      <c r="M1533" s="49"/>
      <c r="N1533" s="49"/>
      <c r="O1533" s="12"/>
      <c r="P1533" s="12"/>
      <c r="Q1533" s="12"/>
      <c r="R1533" s="12"/>
      <c r="S1533" s="12"/>
    </row>
    <row r="1534" spans="1:19" s="1" customFormat="1" x14ac:dyDescent="0.4">
      <c r="A1534" s="12"/>
      <c r="B1534" s="12"/>
      <c r="C1534" s="42"/>
      <c r="D1534" s="12"/>
      <c r="E1534" s="12"/>
      <c r="F1534" s="12"/>
      <c r="G1534" s="12"/>
      <c r="H1534" s="12"/>
      <c r="I1534" s="12"/>
      <c r="J1534" s="12"/>
      <c r="K1534" s="12"/>
      <c r="L1534" s="12"/>
      <c r="M1534" s="49"/>
      <c r="N1534" s="49"/>
      <c r="O1534" s="12"/>
      <c r="P1534" s="12"/>
      <c r="Q1534" s="12"/>
      <c r="R1534" s="12"/>
      <c r="S1534" s="12"/>
    </row>
    <row r="1535" spans="1:19" s="1" customFormat="1" x14ac:dyDescent="0.4">
      <c r="A1535" s="12"/>
      <c r="B1535" s="12"/>
      <c r="C1535" s="42"/>
      <c r="D1535" s="12"/>
      <c r="E1535" s="12"/>
      <c r="F1535" s="12"/>
      <c r="G1535" s="12"/>
      <c r="H1535" s="12"/>
      <c r="I1535" s="12"/>
      <c r="J1535" s="12"/>
      <c r="K1535" s="12"/>
      <c r="L1535" s="12"/>
      <c r="M1535" s="49"/>
      <c r="N1535" s="49"/>
      <c r="O1535" s="12"/>
      <c r="P1535" s="12"/>
      <c r="Q1535" s="12"/>
      <c r="R1535" s="12"/>
      <c r="S1535" s="12"/>
    </row>
    <row r="1536" spans="1:19" s="1" customFormat="1" x14ac:dyDescent="0.4">
      <c r="A1536" s="12"/>
      <c r="B1536" s="12"/>
      <c r="C1536" s="42"/>
      <c r="D1536" s="12"/>
      <c r="E1536" s="12"/>
      <c r="F1536" s="12"/>
      <c r="G1536" s="12"/>
      <c r="H1536" s="12"/>
      <c r="I1536" s="12"/>
      <c r="J1536" s="12"/>
      <c r="K1536" s="12"/>
      <c r="L1536" s="12"/>
      <c r="M1536" s="49"/>
      <c r="N1536" s="49"/>
      <c r="O1536" s="12"/>
      <c r="P1536" s="12"/>
      <c r="Q1536" s="12"/>
      <c r="R1536" s="12"/>
      <c r="S1536" s="12"/>
    </row>
    <row r="1537" spans="1:19" s="1" customFormat="1" x14ac:dyDescent="0.4">
      <c r="A1537" s="12"/>
      <c r="B1537" s="12"/>
      <c r="C1537" s="42"/>
      <c r="D1537" s="12"/>
      <c r="E1537" s="12"/>
      <c r="F1537" s="12"/>
      <c r="G1537" s="12"/>
      <c r="H1537" s="12"/>
      <c r="I1537" s="12"/>
      <c r="J1537" s="12"/>
      <c r="K1537" s="12"/>
      <c r="L1537" s="12"/>
      <c r="M1537" s="49"/>
      <c r="N1537" s="49"/>
      <c r="O1537" s="12"/>
      <c r="P1537" s="12"/>
      <c r="Q1537" s="12"/>
      <c r="R1537" s="12"/>
      <c r="S1537" s="12"/>
    </row>
    <row r="1538" spans="1:19" s="1" customFormat="1" x14ac:dyDescent="0.4">
      <c r="A1538" s="12"/>
      <c r="B1538" s="12"/>
      <c r="C1538" s="42"/>
      <c r="D1538" s="12"/>
      <c r="E1538" s="12"/>
      <c r="F1538" s="12"/>
      <c r="G1538" s="12"/>
      <c r="H1538" s="12"/>
      <c r="I1538" s="12"/>
      <c r="J1538" s="12"/>
      <c r="K1538" s="12"/>
      <c r="L1538" s="12"/>
      <c r="M1538" s="49"/>
      <c r="N1538" s="49"/>
      <c r="O1538" s="12"/>
      <c r="P1538" s="12"/>
      <c r="Q1538" s="12"/>
      <c r="R1538" s="12"/>
      <c r="S1538" s="12"/>
    </row>
    <row r="1539" spans="1:19" s="1" customFormat="1" x14ac:dyDescent="0.4">
      <c r="A1539" s="12"/>
      <c r="B1539" s="12"/>
      <c r="C1539" s="42"/>
      <c r="D1539" s="12"/>
      <c r="E1539" s="12"/>
      <c r="F1539" s="12"/>
      <c r="G1539" s="12"/>
      <c r="H1539" s="12"/>
      <c r="I1539" s="12"/>
      <c r="J1539" s="12"/>
      <c r="K1539" s="12"/>
      <c r="L1539" s="12"/>
      <c r="M1539" s="49"/>
      <c r="N1539" s="49"/>
      <c r="O1539" s="12"/>
      <c r="P1539" s="12"/>
      <c r="Q1539" s="12"/>
      <c r="R1539" s="12"/>
      <c r="S1539" s="12"/>
    </row>
    <row r="1540" spans="1:19" s="1" customFormat="1" x14ac:dyDescent="0.4">
      <c r="A1540" s="12"/>
      <c r="B1540" s="12"/>
      <c r="C1540" s="42"/>
      <c r="D1540" s="12"/>
      <c r="E1540" s="12"/>
      <c r="F1540" s="12"/>
      <c r="G1540" s="12"/>
      <c r="H1540" s="12"/>
      <c r="I1540" s="12"/>
      <c r="J1540" s="12"/>
      <c r="K1540" s="12"/>
      <c r="L1540" s="12"/>
      <c r="M1540" s="49"/>
      <c r="N1540" s="49"/>
      <c r="O1540" s="12"/>
      <c r="P1540" s="12"/>
      <c r="Q1540" s="12"/>
      <c r="R1540" s="12"/>
      <c r="S1540" s="12"/>
    </row>
    <row r="1541" spans="1:19" s="1" customFormat="1" x14ac:dyDescent="0.4">
      <c r="A1541" s="12"/>
      <c r="B1541" s="12"/>
      <c r="C1541" s="42"/>
      <c r="D1541" s="12"/>
      <c r="E1541" s="12"/>
      <c r="F1541" s="12"/>
      <c r="G1541" s="12"/>
      <c r="H1541" s="12"/>
      <c r="I1541" s="12"/>
      <c r="J1541" s="12"/>
      <c r="K1541" s="12"/>
      <c r="L1541" s="12"/>
      <c r="M1541" s="49"/>
      <c r="N1541" s="49"/>
      <c r="O1541" s="12"/>
      <c r="P1541" s="12"/>
      <c r="Q1541" s="12"/>
      <c r="R1541" s="12"/>
      <c r="S1541" s="12"/>
    </row>
    <row r="1542" spans="1:19" s="1" customFormat="1" x14ac:dyDescent="0.4">
      <c r="A1542" s="12"/>
      <c r="B1542" s="12"/>
      <c r="C1542" s="42"/>
      <c r="D1542" s="12"/>
      <c r="E1542" s="12"/>
      <c r="F1542" s="12"/>
      <c r="G1542" s="12"/>
      <c r="H1542" s="12"/>
      <c r="I1542" s="12"/>
      <c r="J1542" s="12"/>
      <c r="K1542" s="12"/>
      <c r="L1542" s="12"/>
      <c r="M1542" s="49"/>
      <c r="N1542" s="49"/>
      <c r="O1542" s="12"/>
      <c r="P1542" s="12"/>
      <c r="Q1542" s="12"/>
      <c r="R1542" s="12"/>
      <c r="S1542" s="12"/>
    </row>
    <row r="1543" spans="1:19" s="1" customFormat="1" x14ac:dyDescent="0.4">
      <c r="A1543" s="12"/>
      <c r="B1543" s="12"/>
      <c r="C1543" s="42"/>
      <c r="D1543" s="12"/>
      <c r="E1543" s="12"/>
      <c r="F1543" s="12"/>
      <c r="G1543" s="12"/>
      <c r="H1543" s="12"/>
      <c r="I1543" s="12"/>
      <c r="J1543" s="12"/>
      <c r="K1543" s="12"/>
      <c r="L1543" s="12"/>
      <c r="M1543" s="49"/>
      <c r="N1543" s="49"/>
      <c r="O1543" s="12"/>
      <c r="P1543" s="12"/>
      <c r="Q1543" s="12"/>
      <c r="R1543" s="12"/>
      <c r="S1543" s="12"/>
    </row>
    <row r="1544" spans="1:19" s="1" customFormat="1" x14ac:dyDescent="0.4">
      <c r="A1544" s="12"/>
      <c r="B1544" s="12"/>
      <c r="C1544" s="42"/>
      <c r="D1544" s="12"/>
      <c r="E1544" s="12"/>
      <c r="F1544" s="12"/>
      <c r="G1544" s="12"/>
      <c r="H1544" s="12"/>
      <c r="I1544" s="12"/>
      <c r="J1544" s="12"/>
      <c r="K1544" s="12"/>
      <c r="L1544" s="12"/>
      <c r="M1544" s="49"/>
      <c r="N1544" s="49"/>
      <c r="O1544" s="12"/>
      <c r="P1544" s="12"/>
      <c r="Q1544" s="12"/>
      <c r="R1544" s="12"/>
      <c r="S1544" s="12"/>
    </row>
    <row r="1545" spans="1:19" s="1" customFormat="1" x14ac:dyDescent="0.4">
      <c r="A1545" s="12"/>
      <c r="B1545" s="12"/>
      <c r="C1545" s="42"/>
      <c r="D1545" s="12"/>
      <c r="E1545" s="12"/>
      <c r="F1545" s="12"/>
      <c r="G1545" s="12"/>
      <c r="H1545" s="12"/>
      <c r="I1545" s="12"/>
      <c r="J1545" s="12"/>
      <c r="K1545" s="12"/>
      <c r="L1545" s="12"/>
      <c r="M1545" s="49"/>
      <c r="N1545" s="49"/>
      <c r="O1545" s="12"/>
      <c r="P1545" s="12"/>
      <c r="Q1545" s="12"/>
      <c r="R1545" s="12"/>
      <c r="S1545" s="12"/>
    </row>
    <row r="1546" spans="1:19" s="1" customFormat="1" x14ac:dyDescent="0.4">
      <c r="A1546" s="12"/>
      <c r="B1546" s="12"/>
      <c r="C1546" s="42"/>
      <c r="D1546" s="12"/>
      <c r="E1546" s="12"/>
      <c r="F1546" s="12"/>
      <c r="G1546" s="12"/>
      <c r="H1546" s="12"/>
      <c r="I1546" s="12"/>
      <c r="J1546" s="12"/>
      <c r="K1546" s="12"/>
      <c r="L1546" s="12"/>
      <c r="M1546" s="49"/>
      <c r="N1546" s="49"/>
      <c r="O1546" s="12"/>
      <c r="P1546" s="12"/>
      <c r="Q1546" s="12"/>
      <c r="R1546" s="12"/>
      <c r="S1546" s="12"/>
    </row>
    <row r="1547" spans="1:19" s="1" customFormat="1" x14ac:dyDescent="0.4">
      <c r="A1547" s="12"/>
      <c r="B1547" s="12"/>
      <c r="C1547" s="42"/>
      <c r="D1547" s="12"/>
      <c r="E1547" s="12"/>
      <c r="F1547" s="12"/>
      <c r="G1547" s="12"/>
      <c r="H1547" s="12"/>
      <c r="I1547" s="12"/>
      <c r="J1547" s="12"/>
      <c r="K1547" s="12"/>
      <c r="L1547" s="12"/>
      <c r="M1547" s="49"/>
      <c r="N1547" s="49"/>
      <c r="O1547" s="12"/>
      <c r="P1547" s="12"/>
      <c r="Q1547" s="12"/>
      <c r="R1547" s="12"/>
      <c r="S1547" s="12"/>
    </row>
    <row r="1548" spans="1:19" s="1" customFormat="1" x14ac:dyDescent="0.4">
      <c r="A1548" s="12"/>
      <c r="B1548" s="12"/>
      <c r="C1548" s="42"/>
      <c r="D1548" s="12"/>
      <c r="E1548" s="12"/>
      <c r="F1548" s="12"/>
      <c r="G1548" s="12"/>
      <c r="H1548" s="12"/>
      <c r="I1548" s="12"/>
      <c r="J1548" s="12"/>
      <c r="K1548" s="12"/>
      <c r="L1548" s="12"/>
      <c r="M1548" s="49"/>
      <c r="N1548" s="49"/>
      <c r="O1548" s="12"/>
      <c r="P1548" s="12"/>
      <c r="Q1548" s="12"/>
      <c r="R1548" s="12"/>
      <c r="S1548" s="12"/>
    </row>
    <row r="1549" spans="1:19" s="1" customFormat="1" x14ac:dyDescent="0.4">
      <c r="A1549" s="12"/>
      <c r="B1549" s="12"/>
      <c r="C1549" s="42"/>
      <c r="D1549" s="12"/>
      <c r="E1549" s="12"/>
      <c r="F1549" s="12"/>
      <c r="G1549" s="12"/>
      <c r="H1549" s="12"/>
      <c r="I1549" s="12"/>
      <c r="J1549" s="12"/>
      <c r="K1549" s="12"/>
      <c r="L1549" s="12"/>
      <c r="M1549" s="49"/>
      <c r="N1549" s="49"/>
      <c r="O1549" s="12"/>
      <c r="P1549" s="12"/>
      <c r="Q1549" s="12"/>
      <c r="R1549" s="12"/>
      <c r="S1549" s="12"/>
    </row>
    <row r="1550" spans="1:19" s="1" customFormat="1" x14ac:dyDescent="0.4">
      <c r="A1550" s="12"/>
      <c r="B1550" s="12"/>
      <c r="C1550" s="42"/>
      <c r="D1550" s="12"/>
      <c r="E1550" s="12"/>
      <c r="F1550" s="12"/>
      <c r="G1550" s="12"/>
      <c r="H1550" s="12"/>
      <c r="I1550" s="12"/>
      <c r="J1550" s="12"/>
      <c r="K1550" s="12"/>
      <c r="L1550" s="12"/>
      <c r="M1550" s="49"/>
      <c r="N1550" s="49"/>
      <c r="O1550" s="12"/>
      <c r="P1550" s="12"/>
      <c r="Q1550" s="12"/>
      <c r="R1550" s="12"/>
      <c r="S1550" s="12"/>
    </row>
    <row r="1551" spans="1:19" s="1" customFormat="1" x14ac:dyDescent="0.4">
      <c r="A1551" s="12"/>
      <c r="B1551" s="12"/>
      <c r="C1551" s="42"/>
      <c r="D1551" s="12"/>
      <c r="E1551" s="12"/>
      <c r="F1551" s="12"/>
      <c r="G1551" s="12"/>
      <c r="H1551" s="12"/>
      <c r="I1551" s="12"/>
      <c r="J1551" s="12"/>
      <c r="K1551" s="12"/>
      <c r="L1551" s="12"/>
      <c r="M1551" s="49"/>
      <c r="N1551" s="49"/>
      <c r="O1551" s="12"/>
      <c r="P1551" s="12"/>
      <c r="Q1551" s="12"/>
      <c r="R1551" s="12"/>
      <c r="S1551" s="12"/>
    </row>
    <row r="1552" spans="1:19" s="1" customFormat="1" x14ac:dyDescent="0.4">
      <c r="A1552" s="12"/>
      <c r="B1552" s="12"/>
      <c r="C1552" s="42"/>
      <c r="D1552" s="12"/>
      <c r="E1552" s="12"/>
      <c r="F1552" s="12"/>
      <c r="G1552" s="12"/>
      <c r="H1552" s="12"/>
      <c r="I1552" s="12"/>
      <c r="J1552" s="12"/>
      <c r="K1552" s="12"/>
      <c r="L1552" s="12"/>
      <c r="M1552" s="49"/>
      <c r="N1552" s="49"/>
      <c r="O1552" s="12"/>
      <c r="P1552" s="12"/>
      <c r="Q1552" s="12"/>
      <c r="R1552" s="12"/>
      <c r="S1552" s="12"/>
    </row>
    <row r="1553" spans="1:19" s="1" customFormat="1" x14ac:dyDescent="0.4">
      <c r="A1553" s="12"/>
      <c r="B1553" s="12"/>
      <c r="C1553" s="42"/>
      <c r="D1553" s="12"/>
      <c r="E1553" s="12"/>
      <c r="F1553" s="12"/>
      <c r="G1553" s="12"/>
      <c r="H1553" s="12"/>
      <c r="I1553" s="12"/>
      <c r="J1553" s="12"/>
      <c r="K1553" s="12"/>
      <c r="L1553" s="12"/>
      <c r="M1553" s="49"/>
      <c r="N1553" s="49"/>
      <c r="O1553" s="12"/>
      <c r="P1553" s="12"/>
      <c r="Q1553" s="12"/>
      <c r="R1553" s="12"/>
      <c r="S1553" s="12"/>
    </row>
    <row r="1554" spans="1:19" s="1" customFormat="1" x14ac:dyDescent="0.4">
      <c r="A1554" s="12"/>
      <c r="B1554" s="12"/>
      <c r="C1554" s="42"/>
      <c r="D1554" s="12"/>
      <c r="E1554" s="12"/>
      <c r="F1554" s="12"/>
      <c r="G1554" s="12"/>
      <c r="H1554" s="12"/>
      <c r="I1554" s="12"/>
      <c r="J1554" s="12"/>
      <c r="K1554" s="12"/>
      <c r="L1554" s="12"/>
      <c r="M1554" s="49"/>
      <c r="N1554" s="49"/>
      <c r="O1554" s="12"/>
      <c r="P1554" s="12"/>
      <c r="Q1554" s="12"/>
      <c r="R1554" s="12"/>
      <c r="S1554" s="12"/>
    </row>
    <row r="1555" spans="1:19" s="1" customFormat="1" x14ac:dyDescent="0.4">
      <c r="A1555" s="12"/>
      <c r="B1555" s="12"/>
      <c r="C1555" s="42"/>
      <c r="D1555" s="12"/>
      <c r="E1555" s="12"/>
      <c r="F1555" s="12"/>
      <c r="G1555" s="12"/>
      <c r="H1555" s="12"/>
      <c r="I1555" s="12"/>
      <c r="J1555" s="12"/>
      <c r="K1555" s="12"/>
      <c r="L1555" s="12"/>
      <c r="M1555" s="49"/>
      <c r="N1555" s="49"/>
      <c r="O1555" s="12"/>
      <c r="P1555" s="12"/>
      <c r="Q1555" s="12"/>
      <c r="R1555" s="12"/>
      <c r="S1555" s="12"/>
    </row>
    <row r="1556" spans="1:19" s="1" customFormat="1" x14ac:dyDescent="0.4">
      <c r="A1556" s="12"/>
      <c r="B1556" s="12"/>
      <c r="C1556" s="42"/>
      <c r="D1556" s="12"/>
      <c r="E1556" s="12"/>
      <c r="F1556" s="12"/>
      <c r="G1556" s="12"/>
      <c r="H1556" s="12"/>
      <c r="I1556" s="12"/>
      <c r="J1556" s="12"/>
      <c r="K1556" s="12"/>
      <c r="L1556" s="12"/>
      <c r="M1556" s="49"/>
      <c r="N1556" s="49"/>
      <c r="O1556" s="12"/>
      <c r="P1556" s="12"/>
      <c r="Q1556" s="12"/>
      <c r="R1556" s="12"/>
      <c r="S1556" s="12"/>
    </row>
    <row r="1557" spans="1:19" s="1" customFormat="1" x14ac:dyDescent="0.4">
      <c r="A1557" s="12"/>
      <c r="B1557" s="12"/>
      <c r="C1557" s="42"/>
      <c r="D1557" s="12"/>
      <c r="E1557" s="12"/>
      <c r="F1557" s="12"/>
      <c r="G1557" s="12"/>
      <c r="H1557" s="12"/>
      <c r="I1557" s="12"/>
      <c r="J1557" s="12"/>
      <c r="K1557" s="12"/>
      <c r="L1557" s="12"/>
      <c r="M1557" s="49"/>
      <c r="N1557" s="49"/>
      <c r="O1557" s="12"/>
      <c r="P1557" s="12"/>
      <c r="Q1557" s="12"/>
      <c r="R1557" s="12"/>
      <c r="S1557" s="12"/>
    </row>
    <row r="1558" spans="1:19" s="1" customFormat="1" x14ac:dyDescent="0.4">
      <c r="A1558" s="12"/>
      <c r="B1558" s="12"/>
      <c r="C1558" s="42"/>
      <c r="D1558" s="12"/>
      <c r="E1558" s="12"/>
      <c r="F1558" s="12"/>
      <c r="G1558" s="12"/>
      <c r="H1558" s="12"/>
      <c r="I1558" s="12"/>
      <c r="J1558" s="12"/>
      <c r="K1558" s="12"/>
      <c r="L1558" s="12"/>
      <c r="M1558" s="49"/>
      <c r="N1558" s="49"/>
      <c r="O1558" s="12"/>
      <c r="P1558" s="12"/>
      <c r="Q1558" s="12"/>
      <c r="R1558" s="12"/>
      <c r="S1558" s="12"/>
    </row>
    <row r="1559" spans="1:19" s="1" customFormat="1" x14ac:dyDescent="0.4">
      <c r="A1559" s="12"/>
      <c r="B1559" s="12"/>
      <c r="C1559" s="42"/>
      <c r="D1559" s="12"/>
      <c r="E1559" s="12"/>
      <c r="F1559" s="12"/>
      <c r="G1559" s="12"/>
      <c r="H1559" s="12"/>
      <c r="I1559" s="12"/>
      <c r="J1559" s="12"/>
      <c r="K1559" s="12"/>
      <c r="L1559" s="12"/>
      <c r="M1559" s="49"/>
      <c r="N1559" s="49"/>
      <c r="O1559" s="12"/>
      <c r="P1559" s="12"/>
      <c r="Q1559" s="12"/>
      <c r="R1559" s="12"/>
      <c r="S1559" s="12"/>
    </row>
    <row r="1560" spans="1:19" s="1" customFormat="1" x14ac:dyDescent="0.4">
      <c r="A1560" s="12"/>
      <c r="B1560" s="12"/>
      <c r="C1560" s="42"/>
      <c r="D1560" s="12"/>
      <c r="E1560" s="12"/>
      <c r="F1560" s="12"/>
      <c r="G1560" s="12"/>
      <c r="H1560" s="12"/>
      <c r="I1560" s="12"/>
      <c r="J1560" s="12"/>
      <c r="K1560" s="12"/>
      <c r="L1560" s="12"/>
      <c r="M1560" s="49"/>
      <c r="N1560" s="49"/>
      <c r="O1560" s="12"/>
      <c r="P1560" s="12"/>
      <c r="Q1560" s="12"/>
      <c r="R1560" s="12"/>
      <c r="S1560" s="12"/>
    </row>
    <row r="1561" spans="1:19" s="1" customFormat="1" x14ac:dyDescent="0.4">
      <c r="A1561" s="12"/>
      <c r="B1561" s="12"/>
      <c r="C1561" s="42"/>
      <c r="D1561" s="12"/>
      <c r="E1561" s="12"/>
      <c r="F1561" s="12"/>
      <c r="G1561" s="12"/>
      <c r="H1561" s="12"/>
      <c r="I1561" s="12"/>
      <c r="J1561" s="12"/>
      <c r="K1561" s="12"/>
      <c r="L1561" s="12"/>
      <c r="M1561" s="49"/>
      <c r="N1561" s="49"/>
      <c r="O1561" s="12"/>
      <c r="P1561" s="12"/>
      <c r="Q1561" s="12"/>
      <c r="R1561" s="12"/>
      <c r="S1561" s="12"/>
    </row>
    <row r="1562" spans="1:19" s="1" customFormat="1" x14ac:dyDescent="0.4">
      <c r="A1562" s="12"/>
      <c r="B1562" s="12"/>
      <c r="C1562" s="42"/>
      <c r="D1562" s="12"/>
      <c r="E1562" s="12"/>
      <c r="F1562" s="12"/>
      <c r="G1562" s="12"/>
      <c r="H1562" s="12"/>
      <c r="I1562" s="12"/>
      <c r="J1562" s="12"/>
      <c r="K1562" s="12"/>
      <c r="L1562" s="12"/>
      <c r="M1562" s="49"/>
      <c r="N1562" s="49"/>
      <c r="O1562" s="12"/>
      <c r="P1562" s="12"/>
      <c r="Q1562" s="12"/>
      <c r="R1562" s="12"/>
      <c r="S1562" s="12"/>
    </row>
    <row r="1563" spans="1:19" s="1" customFormat="1" x14ac:dyDescent="0.4">
      <c r="A1563" s="12"/>
      <c r="B1563" s="12"/>
      <c r="C1563" s="42"/>
      <c r="D1563" s="12"/>
      <c r="E1563" s="12"/>
      <c r="F1563" s="12"/>
      <c r="G1563" s="12"/>
      <c r="H1563" s="12"/>
      <c r="I1563" s="12"/>
      <c r="J1563" s="12"/>
      <c r="K1563" s="12"/>
      <c r="L1563" s="12"/>
      <c r="M1563" s="49"/>
      <c r="N1563" s="49"/>
      <c r="O1563" s="12"/>
      <c r="P1563" s="12"/>
      <c r="Q1563" s="12"/>
      <c r="R1563" s="12"/>
      <c r="S1563" s="12"/>
    </row>
    <row r="1564" spans="1:19" s="1" customFormat="1" x14ac:dyDescent="0.4">
      <c r="A1564" s="12"/>
      <c r="B1564" s="12"/>
      <c r="C1564" s="42"/>
      <c r="D1564" s="12"/>
      <c r="E1564" s="12"/>
      <c r="F1564" s="12"/>
      <c r="G1564" s="12"/>
      <c r="H1564" s="12"/>
      <c r="I1564" s="12"/>
      <c r="J1564" s="12"/>
      <c r="K1564" s="12"/>
      <c r="L1564" s="12"/>
      <c r="M1564" s="49"/>
      <c r="N1564" s="49"/>
      <c r="O1564" s="12"/>
      <c r="P1564" s="12"/>
      <c r="Q1564" s="12"/>
      <c r="R1564" s="12"/>
      <c r="S1564" s="12"/>
    </row>
    <row r="1565" spans="1:19" s="1" customFormat="1" x14ac:dyDescent="0.4">
      <c r="A1565" s="12"/>
      <c r="B1565" s="12"/>
      <c r="C1565" s="42"/>
      <c r="D1565" s="12"/>
      <c r="E1565" s="12"/>
      <c r="F1565" s="12"/>
      <c r="G1565" s="12"/>
      <c r="H1565" s="12"/>
      <c r="I1565" s="12"/>
      <c r="J1565" s="12"/>
      <c r="K1565" s="12"/>
      <c r="L1565" s="12"/>
      <c r="M1565" s="49"/>
      <c r="N1565" s="49"/>
      <c r="O1565" s="12"/>
      <c r="P1565" s="12"/>
      <c r="Q1565" s="12"/>
      <c r="R1565" s="12"/>
      <c r="S1565" s="12"/>
    </row>
    <row r="1566" spans="1:19" s="1" customFormat="1" x14ac:dyDescent="0.4">
      <c r="A1566" s="12"/>
      <c r="B1566" s="12"/>
      <c r="C1566" s="42"/>
      <c r="D1566" s="12"/>
      <c r="E1566" s="12"/>
      <c r="F1566" s="12"/>
      <c r="G1566" s="12"/>
      <c r="H1566" s="12"/>
      <c r="I1566" s="12"/>
      <c r="J1566" s="12"/>
      <c r="K1566" s="12"/>
      <c r="L1566" s="12"/>
      <c r="M1566" s="49"/>
      <c r="N1566" s="49"/>
      <c r="O1566" s="12"/>
      <c r="P1566" s="12"/>
      <c r="Q1566" s="12"/>
      <c r="R1566" s="12"/>
      <c r="S1566" s="12"/>
    </row>
    <row r="1567" spans="1:19" s="1" customFormat="1" x14ac:dyDescent="0.4">
      <c r="A1567" s="12"/>
      <c r="B1567" s="12"/>
      <c r="C1567" s="42"/>
      <c r="D1567" s="12"/>
      <c r="E1567" s="12"/>
      <c r="F1567" s="12"/>
      <c r="G1567" s="12"/>
      <c r="H1567" s="12"/>
      <c r="I1567" s="12"/>
      <c r="J1567" s="12"/>
      <c r="K1567" s="12"/>
      <c r="L1567" s="12"/>
      <c r="M1567" s="49"/>
      <c r="N1567" s="49"/>
      <c r="O1567" s="12"/>
      <c r="P1567" s="12"/>
      <c r="Q1567" s="12"/>
      <c r="R1567" s="12"/>
      <c r="S1567" s="12"/>
    </row>
    <row r="1568" spans="1:19" s="1" customFormat="1" x14ac:dyDescent="0.4">
      <c r="A1568" s="12"/>
      <c r="B1568" s="12"/>
      <c r="C1568" s="42"/>
      <c r="D1568" s="12"/>
      <c r="E1568" s="12"/>
      <c r="F1568" s="12"/>
      <c r="G1568" s="12"/>
      <c r="H1568" s="12"/>
      <c r="I1568" s="12"/>
      <c r="J1568" s="12"/>
      <c r="K1568" s="12"/>
      <c r="L1568" s="12"/>
      <c r="M1568" s="49"/>
      <c r="N1568" s="49"/>
      <c r="O1568" s="12"/>
      <c r="P1568" s="12"/>
      <c r="Q1568" s="12"/>
      <c r="R1568" s="12"/>
      <c r="S1568" s="12"/>
    </row>
    <row r="1569" spans="1:19" s="1" customFormat="1" x14ac:dyDescent="0.4">
      <c r="A1569" s="12"/>
      <c r="B1569" s="12"/>
      <c r="C1569" s="42"/>
      <c r="D1569" s="12"/>
      <c r="E1569" s="12"/>
      <c r="F1569" s="12"/>
      <c r="G1569" s="12"/>
      <c r="H1569" s="12"/>
      <c r="I1569" s="12"/>
      <c r="J1569" s="12"/>
      <c r="K1569" s="12"/>
      <c r="L1569" s="12"/>
      <c r="M1569" s="49"/>
      <c r="N1569" s="49"/>
      <c r="O1569" s="12"/>
      <c r="P1569" s="12"/>
      <c r="Q1569" s="12"/>
      <c r="R1569" s="12"/>
      <c r="S1569" s="12"/>
    </row>
    <row r="1570" spans="1:19" s="1" customFormat="1" x14ac:dyDescent="0.4">
      <c r="A1570" s="12"/>
      <c r="B1570" s="12"/>
      <c r="C1570" s="42"/>
      <c r="D1570" s="12"/>
      <c r="E1570" s="12"/>
      <c r="F1570" s="12"/>
      <c r="G1570" s="12"/>
      <c r="H1570" s="12"/>
      <c r="I1570" s="12"/>
      <c r="J1570" s="12"/>
      <c r="K1570" s="12"/>
      <c r="L1570" s="12"/>
      <c r="M1570" s="49"/>
      <c r="N1570" s="49"/>
      <c r="O1570" s="12"/>
      <c r="P1570" s="12"/>
      <c r="Q1570" s="12"/>
      <c r="R1570" s="12"/>
      <c r="S1570" s="12"/>
    </row>
    <row r="1571" spans="1:19" s="1" customFormat="1" x14ac:dyDescent="0.4">
      <c r="A1571" s="12"/>
      <c r="B1571" s="12"/>
      <c r="C1571" s="42"/>
      <c r="D1571" s="12"/>
      <c r="E1571" s="12"/>
      <c r="F1571" s="12"/>
      <c r="G1571" s="12"/>
      <c r="H1571" s="12"/>
      <c r="I1571" s="12"/>
      <c r="J1571" s="12"/>
      <c r="K1571" s="12"/>
      <c r="L1571" s="12"/>
      <c r="M1571" s="49"/>
      <c r="N1571" s="49"/>
      <c r="O1571" s="12"/>
      <c r="P1571" s="12"/>
      <c r="Q1571" s="12"/>
      <c r="R1571" s="12"/>
      <c r="S1571" s="12"/>
    </row>
    <row r="1572" spans="1:19" s="1" customFormat="1" x14ac:dyDescent="0.4">
      <c r="A1572" s="12"/>
      <c r="B1572" s="12"/>
      <c r="C1572" s="42"/>
      <c r="D1572" s="12"/>
      <c r="E1572" s="12"/>
      <c r="F1572" s="12"/>
      <c r="G1572" s="12"/>
      <c r="H1572" s="12"/>
      <c r="I1572" s="12"/>
      <c r="J1572" s="12"/>
      <c r="K1572" s="12"/>
      <c r="L1572" s="12"/>
      <c r="M1572" s="49"/>
      <c r="N1572" s="49"/>
      <c r="O1572" s="12"/>
      <c r="P1572" s="12"/>
      <c r="Q1572" s="12"/>
      <c r="R1572" s="12"/>
      <c r="S1572" s="12"/>
    </row>
    <row r="1573" spans="1:19" s="1" customFormat="1" x14ac:dyDescent="0.4">
      <c r="A1573" s="12"/>
      <c r="B1573" s="12"/>
      <c r="C1573" s="42"/>
      <c r="D1573" s="12"/>
      <c r="E1573" s="12"/>
      <c r="F1573" s="12"/>
      <c r="G1573" s="12"/>
      <c r="H1573" s="12"/>
      <c r="I1573" s="12"/>
      <c r="J1573" s="12"/>
      <c r="K1573" s="12"/>
      <c r="L1573" s="12"/>
      <c r="M1573" s="49"/>
      <c r="N1573" s="49"/>
      <c r="O1573" s="12"/>
      <c r="P1573" s="12"/>
      <c r="Q1573" s="12"/>
      <c r="R1573" s="12"/>
      <c r="S1573" s="12"/>
    </row>
    <row r="1574" spans="1:19" s="1" customFormat="1" x14ac:dyDescent="0.4">
      <c r="A1574" s="12"/>
      <c r="B1574" s="12"/>
      <c r="C1574" s="42"/>
      <c r="D1574" s="12"/>
      <c r="E1574" s="12"/>
      <c r="F1574" s="12"/>
      <c r="G1574" s="12"/>
      <c r="H1574" s="12"/>
      <c r="I1574" s="12"/>
      <c r="J1574" s="12"/>
      <c r="K1574" s="12"/>
      <c r="L1574" s="12"/>
      <c r="M1574" s="49"/>
      <c r="N1574" s="49"/>
      <c r="O1574" s="12"/>
      <c r="P1574" s="12"/>
      <c r="Q1574" s="12"/>
      <c r="R1574" s="12"/>
      <c r="S1574" s="12"/>
    </row>
    <row r="1575" spans="1:19" s="1" customFormat="1" x14ac:dyDescent="0.4">
      <c r="A1575" s="12"/>
      <c r="B1575" s="12"/>
      <c r="C1575" s="42"/>
      <c r="D1575" s="12"/>
      <c r="E1575" s="12"/>
      <c r="F1575" s="12"/>
      <c r="G1575" s="12"/>
      <c r="H1575" s="12"/>
      <c r="I1575" s="12"/>
      <c r="J1575" s="12"/>
      <c r="K1575" s="12"/>
      <c r="L1575" s="12"/>
      <c r="M1575" s="49"/>
      <c r="N1575" s="49"/>
      <c r="O1575" s="12"/>
      <c r="P1575" s="12"/>
      <c r="Q1575" s="12"/>
      <c r="R1575" s="12"/>
      <c r="S1575" s="12"/>
    </row>
    <row r="1576" spans="1:19" s="1" customFormat="1" x14ac:dyDescent="0.4">
      <c r="A1576" s="12"/>
      <c r="B1576" s="12"/>
      <c r="C1576" s="42"/>
      <c r="D1576" s="12"/>
      <c r="E1576" s="12"/>
      <c r="F1576" s="12"/>
      <c r="G1576" s="12"/>
      <c r="H1576" s="12"/>
      <c r="I1576" s="12"/>
      <c r="J1576" s="12"/>
      <c r="K1576" s="12"/>
      <c r="L1576" s="12"/>
      <c r="M1576" s="49"/>
      <c r="N1576" s="49"/>
      <c r="O1576" s="12"/>
      <c r="P1576" s="12"/>
      <c r="Q1576" s="12"/>
      <c r="R1576" s="12"/>
      <c r="S1576" s="12"/>
    </row>
    <row r="1577" spans="1:19" s="1" customFormat="1" x14ac:dyDescent="0.4">
      <c r="A1577" s="12"/>
      <c r="B1577" s="12"/>
      <c r="C1577" s="42"/>
      <c r="D1577" s="12"/>
      <c r="E1577" s="12"/>
      <c r="F1577" s="12"/>
      <c r="G1577" s="12"/>
      <c r="H1577" s="12"/>
      <c r="I1577" s="12"/>
      <c r="J1577" s="12"/>
      <c r="K1577" s="12"/>
      <c r="L1577" s="12"/>
      <c r="M1577" s="49"/>
      <c r="N1577" s="49"/>
      <c r="O1577" s="12"/>
      <c r="P1577" s="12"/>
      <c r="Q1577" s="12"/>
      <c r="R1577" s="12"/>
      <c r="S1577" s="12"/>
    </row>
    <row r="1578" spans="1:19" s="1" customFormat="1" x14ac:dyDescent="0.4">
      <c r="A1578" s="12"/>
      <c r="B1578" s="12"/>
      <c r="C1578" s="42"/>
      <c r="D1578" s="12"/>
      <c r="E1578" s="12"/>
      <c r="F1578" s="12"/>
      <c r="G1578" s="12"/>
      <c r="H1578" s="12"/>
      <c r="I1578" s="12"/>
      <c r="J1578" s="12"/>
      <c r="K1578" s="12"/>
      <c r="L1578" s="12"/>
      <c r="M1578" s="49"/>
      <c r="N1578" s="49"/>
      <c r="O1578" s="12"/>
      <c r="P1578" s="12"/>
      <c r="Q1578" s="12"/>
      <c r="R1578" s="12"/>
      <c r="S1578" s="12"/>
    </row>
    <row r="1579" spans="1:19" s="1" customFormat="1" x14ac:dyDescent="0.4">
      <c r="A1579" s="12"/>
      <c r="B1579" s="12"/>
      <c r="C1579" s="42"/>
      <c r="D1579" s="12"/>
      <c r="E1579" s="12"/>
      <c r="F1579" s="12"/>
      <c r="G1579" s="12"/>
      <c r="H1579" s="12"/>
      <c r="I1579" s="12"/>
      <c r="J1579" s="12"/>
      <c r="K1579" s="12"/>
      <c r="L1579" s="12"/>
      <c r="M1579" s="49"/>
      <c r="N1579" s="49"/>
      <c r="O1579" s="12"/>
      <c r="P1579" s="12"/>
      <c r="Q1579" s="12"/>
      <c r="R1579" s="12"/>
      <c r="S1579" s="12"/>
    </row>
    <row r="1580" spans="1:19" s="1" customFormat="1" x14ac:dyDescent="0.4">
      <c r="A1580" s="12"/>
      <c r="B1580" s="12"/>
      <c r="C1580" s="42"/>
      <c r="D1580" s="12"/>
      <c r="E1580" s="12"/>
      <c r="F1580" s="12"/>
      <c r="G1580" s="12"/>
      <c r="H1580" s="12"/>
      <c r="I1580" s="12"/>
      <c r="J1580" s="12"/>
      <c r="K1580" s="12"/>
      <c r="L1580" s="12"/>
      <c r="M1580" s="49"/>
      <c r="N1580" s="49"/>
      <c r="O1580" s="12"/>
      <c r="P1580" s="12"/>
      <c r="Q1580" s="12"/>
      <c r="R1580" s="12"/>
      <c r="S1580" s="12"/>
    </row>
    <row r="1581" spans="1:19" s="1" customFormat="1" x14ac:dyDescent="0.4">
      <c r="A1581" s="12"/>
      <c r="B1581" s="12"/>
      <c r="C1581" s="42"/>
      <c r="D1581" s="12"/>
      <c r="E1581" s="12"/>
      <c r="F1581" s="12"/>
      <c r="G1581" s="12"/>
      <c r="H1581" s="12"/>
      <c r="I1581" s="12"/>
      <c r="J1581" s="12"/>
      <c r="K1581" s="12"/>
      <c r="L1581" s="12"/>
      <c r="M1581" s="49"/>
      <c r="N1581" s="49"/>
      <c r="O1581" s="12"/>
      <c r="P1581" s="12"/>
      <c r="Q1581" s="12"/>
      <c r="R1581" s="12"/>
      <c r="S1581" s="12"/>
    </row>
    <row r="1582" spans="1:19" s="1" customFormat="1" x14ac:dyDescent="0.4">
      <c r="A1582" s="12"/>
      <c r="B1582" s="12"/>
      <c r="C1582" s="42"/>
      <c r="D1582" s="12"/>
      <c r="E1582" s="12"/>
      <c r="F1582" s="12"/>
      <c r="G1582" s="12"/>
      <c r="H1582" s="12"/>
      <c r="I1582" s="12"/>
      <c r="J1582" s="12"/>
      <c r="K1582" s="12"/>
      <c r="L1582" s="12"/>
      <c r="M1582" s="49"/>
      <c r="N1582" s="49"/>
      <c r="O1582" s="12"/>
      <c r="P1582" s="12"/>
      <c r="Q1582" s="12"/>
      <c r="R1582" s="12"/>
      <c r="S1582" s="12"/>
    </row>
    <row r="1583" spans="1:19" s="1" customFormat="1" x14ac:dyDescent="0.4">
      <c r="A1583" s="12"/>
      <c r="B1583" s="12"/>
      <c r="C1583" s="42"/>
      <c r="D1583" s="12"/>
      <c r="E1583" s="12"/>
      <c r="F1583" s="12"/>
      <c r="G1583" s="12"/>
      <c r="H1583" s="12"/>
      <c r="I1583" s="12"/>
      <c r="J1583" s="12"/>
      <c r="K1583" s="12"/>
      <c r="L1583" s="12"/>
      <c r="M1583" s="49"/>
      <c r="N1583" s="49"/>
      <c r="O1583" s="12"/>
      <c r="P1583" s="12"/>
      <c r="Q1583" s="12"/>
      <c r="R1583" s="12"/>
      <c r="S1583" s="12"/>
    </row>
    <row r="1584" spans="1:19" s="1" customFormat="1" x14ac:dyDescent="0.4">
      <c r="A1584" s="12"/>
      <c r="B1584" s="12"/>
      <c r="C1584" s="42"/>
      <c r="D1584" s="12"/>
      <c r="E1584" s="12"/>
      <c r="F1584" s="12"/>
      <c r="G1584" s="12"/>
      <c r="H1584" s="12"/>
      <c r="I1584" s="12"/>
      <c r="J1584" s="12"/>
      <c r="K1584" s="12"/>
      <c r="L1584" s="12"/>
      <c r="M1584" s="49"/>
      <c r="N1584" s="49"/>
      <c r="O1584" s="12"/>
      <c r="P1584" s="12"/>
      <c r="Q1584" s="12"/>
      <c r="R1584" s="12"/>
      <c r="S1584" s="12"/>
    </row>
    <row r="1585" spans="1:19" s="1" customFormat="1" x14ac:dyDescent="0.4">
      <c r="A1585" s="12"/>
      <c r="B1585" s="12"/>
      <c r="C1585" s="42"/>
      <c r="D1585" s="12"/>
      <c r="E1585" s="12"/>
      <c r="F1585" s="12"/>
      <c r="G1585" s="12"/>
      <c r="H1585" s="12"/>
      <c r="I1585" s="12"/>
      <c r="J1585" s="12"/>
      <c r="K1585" s="12"/>
      <c r="L1585" s="12"/>
      <c r="M1585" s="49"/>
      <c r="N1585" s="49"/>
      <c r="O1585" s="12"/>
      <c r="P1585" s="12"/>
      <c r="Q1585" s="12"/>
      <c r="R1585" s="12"/>
      <c r="S1585" s="12"/>
    </row>
    <row r="1586" spans="1:19" s="1" customFormat="1" x14ac:dyDescent="0.4">
      <c r="A1586" s="12"/>
      <c r="B1586" s="12"/>
      <c r="C1586" s="42"/>
      <c r="D1586" s="12"/>
      <c r="E1586" s="12"/>
      <c r="F1586" s="12"/>
      <c r="G1586" s="12"/>
      <c r="H1586" s="12"/>
      <c r="I1586" s="12"/>
      <c r="J1586" s="12"/>
      <c r="K1586" s="12"/>
      <c r="L1586" s="12"/>
      <c r="M1586" s="49"/>
      <c r="N1586" s="49"/>
      <c r="O1586" s="12"/>
      <c r="P1586" s="12"/>
      <c r="Q1586" s="12"/>
      <c r="R1586" s="12"/>
      <c r="S1586" s="12"/>
    </row>
    <row r="1587" spans="1:19" s="1" customFormat="1" x14ac:dyDescent="0.4">
      <c r="A1587" s="12"/>
      <c r="B1587" s="12"/>
      <c r="C1587" s="42"/>
      <c r="D1587" s="12"/>
      <c r="E1587" s="12"/>
      <c r="F1587" s="12"/>
      <c r="G1587" s="12"/>
      <c r="H1587" s="12"/>
      <c r="I1587" s="12"/>
      <c r="J1587" s="12"/>
      <c r="K1587" s="12"/>
      <c r="L1587" s="12"/>
      <c r="M1587" s="49"/>
      <c r="N1587" s="49"/>
      <c r="O1587" s="12"/>
      <c r="P1587" s="12"/>
      <c r="Q1587" s="12"/>
      <c r="R1587" s="12"/>
      <c r="S1587" s="12"/>
    </row>
    <row r="1588" spans="1:19" s="1" customFormat="1" x14ac:dyDescent="0.4">
      <c r="A1588" s="12"/>
      <c r="B1588" s="12"/>
      <c r="C1588" s="42"/>
      <c r="D1588" s="12"/>
      <c r="E1588" s="12"/>
      <c r="F1588" s="12"/>
      <c r="G1588" s="12"/>
      <c r="H1588" s="12"/>
      <c r="I1588" s="12"/>
      <c r="J1588" s="12"/>
      <c r="K1588" s="12"/>
      <c r="L1588" s="12"/>
      <c r="M1588" s="49"/>
      <c r="N1588" s="49"/>
      <c r="O1588" s="12"/>
      <c r="P1588" s="12"/>
      <c r="Q1588" s="12"/>
      <c r="R1588" s="12"/>
      <c r="S1588" s="12"/>
    </row>
    <row r="1589" spans="1:19" s="1" customFormat="1" x14ac:dyDescent="0.4">
      <c r="A1589" s="12"/>
      <c r="B1589" s="12"/>
      <c r="C1589" s="42"/>
      <c r="D1589" s="12"/>
      <c r="E1589" s="12"/>
      <c r="F1589" s="12"/>
      <c r="G1589" s="12"/>
      <c r="H1589" s="12"/>
      <c r="I1589" s="12"/>
      <c r="J1589" s="12"/>
      <c r="K1589" s="12"/>
      <c r="L1589" s="12"/>
      <c r="M1589" s="49"/>
      <c r="N1589" s="49"/>
      <c r="O1589" s="12"/>
      <c r="P1589" s="12"/>
      <c r="Q1589" s="12"/>
      <c r="R1589" s="12"/>
      <c r="S1589" s="12"/>
    </row>
    <row r="1590" spans="1:19" s="1" customFormat="1" x14ac:dyDescent="0.4">
      <c r="A1590" s="12"/>
      <c r="B1590" s="12"/>
      <c r="C1590" s="42"/>
      <c r="D1590" s="12"/>
      <c r="E1590" s="12"/>
      <c r="F1590" s="12"/>
      <c r="G1590" s="12"/>
      <c r="H1590" s="12"/>
      <c r="I1590" s="12"/>
      <c r="J1590" s="12"/>
      <c r="K1590" s="12"/>
      <c r="L1590" s="12"/>
      <c r="M1590" s="49"/>
      <c r="N1590" s="49"/>
      <c r="O1590" s="12"/>
      <c r="P1590" s="12"/>
      <c r="Q1590" s="12"/>
      <c r="R1590" s="12"/>
      <c r="S1590" s="12"/>
    </row>
    <row r="1591" spans="1:19" s="1" customFormat="1" x14ac:dyDescent="0.4">
      <c r="A1591" s="12"/>
      <c r="B1591" s="12"/>
      <c r="C1591" s="42"/>
      <c r="D1591" s="12"/>
      <c r="E1591" s="12"/>
      <c r="F1591" s="12"/>
      <c r="G1591" s="12"/>
      <c r="H1591" s="12"/>
      <c r="I1591" s="12"/>
      <c r="J1591" s="12"/>
      <c r="K1591" s="12"/>
      <c r="L1591" s="12"/>
      <c r="M1591" s="49"/>
      <c r="N1591" s="49"/>
      <c r="O1591" s="12"/>
      <c r="P1591" s="12"/>
      <c r="Q1591" s="12"/>
      <c r="R1591" s="12"/>
      <c r="S1591" s="12"/>
    </row>
    <row r="1592" spans="1:19" s="1" customFormat="1" x14ac:dyDescent="0.4">
      <c r="A1592" s="12"/>
      <c r="B1592" s="12"/>
      <c r="C1592" s="42"/>
      <c r="D1592" s="12"/>
      <c r="E1592" s="12"/>
      <c r="F1592" s="12"/>
      <c r="G1592" s="12"/>
      <c r="H1592" s="12"/>
      <c r="I1592" s="12"/>
      <c r="J1592" s="12"/>
      <c r="K1592" s="12"/>
      <c r="L1592" s="12"/>
      <c r="M1592" s="49"/>
      <c r="N1592" s="49"/>
      <c r="O1592" s="12"/>
      <c r="P1592" s="12"/>
      <c r="Q1592" s="12"/>
      <c r="R1592" s="12"/>
      <c r="S1592" s="12"/>
    </row>
    <row r="1593" spans="1:19" s="1" customFormat="1" x14ac:dyDescent="0.4">
      <c r="A1593" s="12"/>
      <c r="B1593" s="12"/>
      <c r="C1593" s="42"/>
      <c r="D1593" s="12"/>
      <c r="E1593" s="12"/>
      <c r="F1593" s="12"/>
      <c r="G1593" s="12"/>
      <c r="H1593" s="12"/>
      <c r="I1593" s="12"/>
      <c r="J1593" s="12"/>
      <c r="K1593" s="12"/>
      <c r="L1593" s="12"/>
      <c r="M1593" s="49"/>
      <c r="N1593" s="49"/>
      <c r="O1593" s="12"/>
      <c r="P1593" s="12"/>
      <c r="Q1593" s="12"/>
      <c r="R1593" s="12"/>
      <c r="S1593" s="12"/>
    </row>
    <row r="1594" spans="1:19" s="1" customFormat="1" x14ac:dyDescent="0.4">
      <c r="A1594" s="12"/>
      <c r="B1594" s="12"/>
      <c r="C1594" s="42"/>
      <c r="D1594" s="12"/>
      <c r="E1594" s="12"/>
      <c r="F1594" s="12"/>
      <c r="G1594" s="12"/>
      <c r="H1594" s="12"/>
      <c r="I1594" s="12"/>
      <c r="J1594" s="12"/>
      <c r="K1594" s="12"/>
      <c r="L1594" s="12"/>
      <c r="M1594" s="49"/>
      <c r="N1594" s="49"/>
      <c r="O1594" s="12"/>
      <c r="P1594" s="12"/>
      <c r="Q1594" s="12"/>
      <c r="R1594" s="12"/>
      <c r="S1594" s="12"/>
    </row>
    <row r="1595" spans="1:19" s="1" customFormat="1" x14ac:dyDescent="0.4">
      <c r="A1595" s="12"/>
      <c r="B1595" s="12"/>
      <c r="C1595" s="42"/>
      <c r="D1595" s="12"/>
      <c r="E1595" s="12"/>
      <c r="F1595" s="12"/>
      <c r="G1595" s="12"/>
      <c r="H1595" s="12"/>
      <c r="I1595" s="12"/>
      <c r="J1595" s="12"/>
      <c r="K1595" s="12"/>
      <c r="L1595" s="12"/>
      <c r="M1595" s="49"/>
      <c r="N1595" s="49"/>
      <c r="O1595" s="12"/>
      <c r="P1595" s="12"/>
      <c r="Q1595" s="12"/>
      <c r="R1595" s="12"/>
      <c r="S1595" s="12"/>
    </row>
    <row r="1596" spans="1:19" s="1" customFormat="1" x14ac:dyDescent="0.4">
      <c r="A1596" s="12"/>
      <c r="B1596" s="12"/>
      <c r="C1596" s="42"/>
      <c r="D1596" s="12"/>
      <c r="E1596" s="12"/>
      <c r="F1596" s="12"/>
      <c r="G1596" s="12"/>
      <c r="H1596" s="12"/>
      <c r="I1596" s="12"/>
      <c r="J1596" s="12"/>
      <c r="K1596" s="12"/>
      <c r="L1596" s="12"/>
      <c r="M1596" s="49"/>
      <c r="N1596" s="49"/>
      <c r="O1596" s="12"/>
      <c r="P1596" s="12"/>
      <c r="Q1596" s="12"/>
      <c r="R1596" s="12"/>
      <c r="S1596" s="12"/>
    </row>
    <row r="1597" spans="1:19" s="1" customFormat="1" x14ac:dyDescent="0.4">
      <c r="A1597" s="12"/>
      <c r="B1597" s="12"/>
      <c r="C1597" s="42"/>
      <c r="D1597" s="12"/>
      <c r="E1597" s="12"/>
      <c r="F1597" s="12"/>
      <c r="G1597" s="12"/>
      <c r="H1597" s="12"/>
      <c r="I1597" s="12"/>
      <c r="J1597" s="12"/>
      <c r="K1597" s="12"/>
      <c r="L1597" s="12"/>
      <c r="M1597" s="49"/>
      <c r="N1597" s="49"/>
      <c r="O1597" s="12"/>
      <c r="P1597" s="12"/>
      <c r="Q1597" s="12"/>
      <c r="R1597" s="12"/>
      <c r="S1597" s="12"/>
    </row>
    <row r="1598" spans="1:19" s="1" customFormat="1" x14ac:dyDescent="0.4">
      <c r="A1598" s="12"/>
      <c r="B1598" s="12"/>
      <c r="C1598" s="42"/>
      <c r="D1598" s="12"/>
      <c r="E1598" s="12"/>
      <c r="F1598" s="12"/>
      <c r="G1598" s="12"/>
      <c r="H1598" s="12"/>
      <c r="I1598" s="12"/>
      <c r="J1598" s="12"/>
      <c r="K1598" s="12"/>
      <c r="L1598" s="12"/>
      <c r="M1598" s="49"/>
      <c r="N1598" s="49"/>
      <c r="O1598" s="12"/>
      <c r="P1598" s="12"/>
      <c r="Q1598" s="12"/>
      <c r="R1598" s="12"/>
      <c r="S1598" s="12"/>
    </row>
    <row r="1599" spans="1:19" s="1" customFormat="1" x14ac:dyDescent="0.4">
      <c r="A1599" s="12"/>
      <c r="B1599" s="12"/>
      <c r="C1599" s="42"/>
      <c r="D1599" s="12"/>
      <c r="E1599" s="12"/>
      <c r="F1599" s="12"/>
      <c r="G1599" s="12"/>
      <c r="H1599" s="12"/>
      <c r="I1599" s="12"/>
      <c r="J1599" s="12"/>
      <c r="K1599" s="12"/>
      <c r="L1599" s="12"/>
      <c r="M1599" s="49"/>
      <c r="N1599" s="49"/>
      <c r="O1599" s="12"/>
      <c r="P1599" s="12"/>
      <c r="Q1599" s="12"/>
      <c r="R1599" s="12"/>
      <c r="S1599" s="12"/>
    </row>
    <row r="1600" spans="1:19" s="1" customFormat="1" x14ac:dyDescent="0.4">
      <c r="A1600" s="12"/>
      <c r="B1600" s="12"/>
      <c r="C1600" s="42"/>
      <c r="D1600" s="12"/>
      <c r="E1600" s="12"/>
      <c r="F1600" s="12"/>
      <c r="G1600" s="12"/>
      <c r="H1600" s="12"/>
      <c r="I1600" s="12"/>
      <c r="J1600" s="12"/>
      <c r="K1600" s="12"/>
      <c r="L1600" s="12"/>
      <c r="M1600" s="49"/>
      <c r="N1600" s="49"/>
      <c r="O1600" s="12"/>
      <c r="P1600" s="12"/>
      <c r="Q1600" s="12"/>
      <c r="R1600" s="12"/>
      <c r="S1600" s="12"/>
    </row>
    <row r="1601" spans="1:19" s="1" customFormat="1" x14ac:dyDescent="0.4">
      <c r="A1601" s="12"/>
      <c r="B1601" s="12"/>
      <c r="C1601" s="42"/>
      <c r="D1601" s="12"/>
      <c r="E1601" s="12"/>
      <c r="F1601" s="12"/>
      <c r="G1601" s="12"/>
      <c r="H1601" s="12"/>
      <c r="I1601" s="12"/>
      <c r="J1601" s="12"/>
      <c r="K1601" s="12"/>
      <c r="L1601" s="12"/>
      <c r="M1601" s="49"/>
      <c r="N1601" s="49"/>
      <c r="O1601" s="12"/>
      <c r="P1601" s="12"/>
      <c r="Q1601" s="12"/>
      <c r="R1601" s="12"/>
      <c r="S1601" s="12"/>
    </row>
    <row r="1602" spans="1:19" s="1" customFormat="1" x14ac:dyDescent="0.4">
      <c r="A1602" s="12"/>
      <c r="B1602" s="12"/>
      <c r="C1602" s="42"/>
      <c r="D1602" s="12"/>
      <c r="E1602" s="12"/>
      <c r="F1602" s="12"/>
      <c r="G1602" s="12"/>
      <c r="H1602" s="12"/>
      <c r="I1602" s="12"/>
      <c r="J1602" s="12"/>
      <c r="K1602" s="12"/>
      <c r="L1602" s="12"/>
      <c r="M1602" s="49"/>
      <c r="N1602" s="49"/>
      <c r="O1602" s="12"/>
      <c r="P1602" s="12"/>
      <c r="Q1602" s="12"/>
      <c r="R1602" s="12"/>
      <c r="S1602" s="12"/>
    </row>
    <row r="1603" spans="1:19" s="1" customFormat="1" x14ac:dyDescent="0.4">
      <c r="A1603" s="12"/>
      <c r="B1603" s="12"/>
      <c r="C1603" s="42"/>
      <c r="D1603" s="12"/>
      <c r="E1603" s="12"/>
      <c r="F1603" s="12"/>
      <c r="G1603" s="12"/>
      <c r="H1603" s="12"/>
      <c r="I1603" s="12"/>
      <c r="J1603" s="12"/>
      <c r="K1603" s="12"/>
      <c r="L1603" s="12"/>
      <c r="M1603" s="49"/>
      <c r="N1603" s="49"/>
      <c r="O1603" s="12"/>
      <c r="P1603" s="12"/>
      <c r="Q1603" s="12"/>
      <c r="R1603" s="12"/>
      <c r="S1603" s="12"/>
    </row>
    <row r="1604" spans="1:19" s="1" customFormat="1" x14ac:dyDescent="0.4">
      <c r="A1604" s="12"/>
      <c r="B1604" s="12"/>
      <c r="C1604" s="42"/>
      <c r="D1604" s="12"/>
      <c r="E1604" s="12"/>
      <c r="F1604" s="12"/>
      <c r="G1604" s="12"/>
      <c r="H1604" s="12"/>
      <c r="I1604" s="12"/>
      <c r="J1604" s="12"/>
      <c r="K1604" s="12"/>
      <c r="L1604" s="12"/>
      <c r="M1604" s="49"/>
      <c r="N1604" s="49"/>
      <c r="O1604" s="12"/>
      <c r="P1604" s="12"/>
      <c r="Q1604" s="12"/>
      <c r="R1604" s="12"/>
      <c r="S1604" s="12"/>
    </row>
    <row r="1605" spans="1:19" s="1" customFormat="1" x14ac:dyDescent="0.4">
      <c r="A1605" s="12"/>
      <c r="B1605" s="12"/>
      <c r="C1605" s="42"/>
      <c r="D1605" s="12"/>
      <c r="E1605" s="12"/>
      <c r="F1605" s="12"/>
      <c r="G1605" s="12"/>
      <c r="H1605" s="12"/>
      <c r="I1605" s="12"/>
      <c r="J1605" s="12"/>
      <c r="K1605" s="12"/>
      <c r="L1605" s="12"/>
      <c r="M1605" s="49"/>
      <c r="N1605" s="49"/>
      <c r="O1605" s="12"/>
      <c r="P1605" s="12"/>
      <c r="Q1605" s="12"/>
      <c r="R1605" s="12"/>
      <c r="S1605" s="12"/>
    </row>
    <row r="1606" spans="1:19" s="1" customFormat="1" x14ac:dyDescent="0.4">
      <c r="A1606" s="12"/>
      <c r="B1606" s="12"/>
      <c r="C1606" s="42"/>
      <c r="D1606" s="12"/>
      <c r="E1606" s="12"/>
      <c r="F1606" s="12"/>
      <c r="G1606" s="12"/>
      <c r="H1606" s="12"/>
      <c r="I1606" s="12"/>
      <c r="J1606" s="12"/>
      <c r="K1606" s="12"/>
      <c r="L1606" s="12"/>
      <c r="M1606" s="49"/>
      <c r="N1606" s="49"/>
      <c r="O1606" s="12"/>
      <c r="P1606" s="12"/>
      <c r="Q1606" s="12"/>
      <c r="R1606" s="12"/>
      <c r="S1606" s="12"/>
    </row>
    <row r="1607" spans="1:19" s="1" customFormat="1" x14ac:dyDescent="0.4">
      <c r="A1607" s="12"/>
      <c r="B1607" s="12"/>
      <c r="C1607" s="42"/>
      <c r="D1607" s="12"/>
      <c r="E1607" s="12"/>
      <c r="F1607" s="12"/>
      <c r="G1607" s="12"/>
      <c r="H1607" s="12"/>
      <c r="I1607" s="12"/>
      <c r="J1607" s="12"/>
      <c r="K1607" s="12"/>
      <c r="L1607" s="12"/>
      <c r="M1607" s="49"/>
      <c r="N1607" s="49"/>
      <c r="O1607" s="12"/>
      <c r="P1607" s="12"/>
      <c r="Q1607" s="12"/>
      <c r="R1607" s="12"/>
      <c r="S1607" s="12"/>
    </row>
    <row r="1608" spans="1:19" s="1" customFormat="1" x14ac:dyDescent="0.4">
      <c r="A1608" s="12"/>
      <c r="B1608" s="12"/>
      <c r="C1608" s="42"/>
      <c r="D1608" s="12"/>
      <c r="E1608" s="12"/>
      <c r="F1608" s="12"/>
      <c r="G1608" s="12"/>
      <c r="H1608" s="12"/>
      <c r="I1608" s="12"/>
      <c r="J1608" s="12"/>
      <c r="K1608" s="12"/>
      <c r="L1608" s="12"/>
      <c r="M1608" s="49"/>
      <c r="N1608" s="49"/>
      <c r="O1608" s="12"/>
      <c r="P1608" s="12"/>
      <c r="Q1608" s="12"/>
      <c r="R1608" s="12"/>
      <c r="S1608" s="12"/>
    </row>
    <row r="1609" spans="1:19" s="1" customFormat="1" x14ac:dyDescent="0.4">
      <c r="A1609" s="12"/>
      <c r="B1609" s="12"/>
      <c r="C1609" s="42"/>
      <c r="D1609" s="12"/>
      <c r="E1609" s="12"/>
      <c r="F1609" s="12"/>
      <c r="G1609" s="12"/>
      <c r="H1609" s="12"/>
      <c r="I1609" s="12"/>
      <c r="J1609" s="12"/>
      <c r="K1609" s="12"/>
      <c r="L1609" s="12"/>
      <c r="M1609" s="49"/>
      <c r="N1609" s="49"/>
      <c r="O1609" s="12"/>
      <c r="P1609" s="12"/>
      <c r="Q1609" s="12"/>
      <c r="R1609" s="12"/>
      <c r="S1609" s="12"/>
    </row>
    <row r="1610" spans="1:19" s="1" customFormat="1" x14ac:dyDescent="0.4">
      <c r="A1610" s="12"/>
      <c r="B1610" s="12"/>
      <c r="C1610" s="42"/>
      <c r="D1610" s="12"/>
      <c r="E1610" s="12"/>
      <c r="F1610" s="12"/>
      <c r="G1610" s="12"/>
      <c r="H1610" s="12"/>
      <c r="I1610" s="12"/>
      <c r="J1610" s="12"/>
      <c r="K1610" s="12"/>
      <c r="L1610" s="12"/>
      <c r="M1610" s="49"/>
      <c r="N1610" s="49"/>
      <c r="O1610" s="12"/>
      <c r="P1610" s="12"/>
      <c r="Q1610" s="12"/>
      <c r="R1610" s="12"/>
      <c r="S1610" s="12"/>
    </row>
    <row r="1611" spans="1:19" s="1" customFormat="1" x14ac:dyDescent="0.4">
      <c r="A1611" s="12"/>
      <c r="B1611" s="12"/>
      <c r="C1611" s="42"/>
      <c r="D1611" s="12"/>
      <c r="E1611" s="12"/>
      <c r="F1611" s="12"/>
      <c r="G1611" s="12"/>
      <c r="H1611" s="12"/>
      <c r="I1611" s="12"/>
      <c r="J1611" s="12"/>
      <c r="K1611" s="12"/>
      <c r="L1611" s="12"/>
      <c r="M1611" s="49"/>
      <c r="N1611" s="49"/>
      <c r="O1611" s="12"/>
      <c r="P1611" s="12"/>
      <c r="Q1611" s="12"/>
      <c r="R1611" s="12"/>
      <c r="S1611" s="12"/>
    </row>
    <row r="1612" spans="1:19" s="1" customFormat="1" x14ac:dyDescent="0.4">
      <c r="A1612" s="12"/>
      <c r="B1612" s="12"/>
      <c r="C1612" s="42"/>
      <c r="D1612" s="12"/>
      <c r="E1612" s="12"/>
      <c r="F1612" s="12"/>
      <c r="G1612" s="12"/>
      <c r="H1612" s="12"/>
      <c r="I1612" s="12"/>
      <c r="J1612" s="12"/>
      <c r="K1612" s="12"/>
      <c r="L1612" s="12"/>
      <c r="M1612" s="49"/>
      <c r="N1612" s="49"/>
      <c r="O1612" s="12"/>
      <c r="P1612" s="12"/>
      <c r="Q1612" s="12"/>
      <c r="R1612" s="12"/>
      <c r="S1612" s="12"/>
    </row>
    <row r="1613" spans="1:19" s="1" customFormat="1" x14ac:dyDescent="0.4">
      <c r="A1613" s="12"/>
      <c r="B1613" s="12"/>
      <c r="C1613" s="42"/>
      <c r="D1613" s="12"/>
      <c r="E1613" s="12"/>
      <c r="F1613" s="12"/>
      <c r="G1613" s="12"/>
      <c r="H1613" s="12"/>
      <c r="I1613" s="12"/>
      <c r="J1613" s="12"/>
      <c r="K1613" s="12"/>
      <c r="L1613" s="12"/>
      <c r="M1613" s="49"/>
      <c r="N1613" s="49"/>
      <c r="O1613" s="12"/>
      <c r="P1613" s="12"/>
      <c r="Q1613" s="12"/>
      <c r="R1613" s="12"/>
      <c r="S1613" s="12"/>
    </row>
    <row r="1614" spans="1:19" s="1" customFormat="1" x14ac:dyDescent="0.4">
      <c r="A1614" s="12"/>
      <c r="B1614" s="12"/>
      <c r="C1614" s="42"/>
      <c r="D1614" s="12"/>
      <c r="E1614" s="12"/>
      <c r="F1614" s="12"/>
      <c r="G1614" s="12"/>
      <c r="H1614" s="12"/>
      <c r="I1614" s="12"/>
      <c r="J1614" s="12"/>
      <c r="K1614" s="12"/>
      <c r="L1614" s="12"/>
      <c r="M1614" s="49"/>
      <c r="N1614" s="49"/>
      <c r="O1614" s="12"/>
      <c r="P1614" s="12"/>
      <c r="Q1614" s="12"/>
      <c r="R1614" s="12"/>
      <c r="S1614" s="12"/>
    </row>
    <row r="1615" spans="1:19" s="1" customFormat="1" x14ac:dyDescent="0.4">
      <c r="A1615" s="12"/>
      <c r="B1615" s="12"/>
      <c r="C1615" s="42"/>
      <c r="D1615" s="12"/>
      <c r="E1615" s="12"/>
      <c r="F1615" s="12"/>
      <c r="G1615" s="12"/>
      <c r="H1615" s="12"/>
      <c r="I1615" s="12"/>
      <c r="J1615" s="12"/>
      <c r="K1615" s="12"/>
      <c r="L1615" s="12"/>
      <c r="M1615" s="49"/>
      <c r="N1615" s="49"/>
      <c r="O1615" s="12"/>
      <c r="P1615" s="12"/>
      <c r="Q1615" s="12"/>
      <c r="R1615" s="12"/>
      <c r="S1615" s="12"/>
    </row>
    <row r="1616" spans="1:19" s="1" customFormat="1" x14ac:dyDescent="0.4">
      <c r="A1616" s="12"/>
      <c r="B1616" s="12"/>
      <c r="C1616" s="42"/>
      <c r="D1616" s="12"/>
      <c r="E1616" s="12"/>
      <c r="F1616" s="12"/>
      <c r="G1616" s="12"/>
      <c r="H1616" s="12"/>
      <c r="I1616" s="12"/>
      <c r="J1616" s="12"/>
      <c r="K1616" s="12"/>
      <c r="L1616" s="12"/>
      <c r="M1616" s="49"/>
      <c r="N1616" s="49"/>
      <c r="O1616" s="12"/>
      <c r="P1616" s="12"/>
      <c r="Q1616" s="12"/>
      <c r="R1616" s="12"/>
      <c r="S1616" s="12"/>
    </row>
    <row r="1617" spans="1:19" s="1" customFormat="1" x14ac:dyDescent="0.4">
      <c r="A1617" s="12"/>
      <c r="B1617" s="12"/>
      <c r="C1617" s="42"/>
      <c r="D1617" s="12"/>
      <c r="E1617" s="12"/>
      <c r="F1617" s="12"/>
      <c r="G1617" s="12"/>
      <c r="H1617" s="12"/>
      <c r="I1617" s="12"/>
      <c r="J1617" s="12"/>
      <c r="K1617" s="12"/>
      <c r="L1617" s="12"/>
      <c r="M1617" s="49"/>
      <c r="N1617" s="49"/>
      <c r="O1617" s="12"/>
      <c r="P1617" s="12"/>
      <c r="Q1617" s="12"/>
      <c r="R1617" s="12"/>
      <c r="S1617" s="12"/>
    </row>
    <row r="1618" spans="1:19" s="1" customFormat="1" x14ac:dyDescent="0.4">
      <c r="A1618" s="12"/>
      <c r="B1618" s="12"/>
      <c r="C1618" s="42"/>
      <c r="D1618" s="12"/>
      <c r="E1618" s="12"/>
      <c r="F1618" s="12"/>
      <c r="G1618" s="12"/>
      <c r="H1618" s="12"/>
      <c r="I1618" s="12"/>
      <c r="J1618" s="12"/>
      <c r="K1618" s="12"/>
      <c r="L1618" s="12"/>
      <c r="M1618" s="49"/>
      <c r="N1618" s="49"/>
      <c r="O1618" s="12"/>
      <c r="P1618" s="12"/>
      <c r="Q1618" s="12"/>
      <c r="R1618" s="12"/>
      <c r="S1618" s="12"/>
    </row>
    <row r="1619" spans="1:19" s="1" customFormat="1" x14ac:dyDescent="0.4">
      <c r="A1619" s="12"/>
      <c r="B1619" s="12"/>
      <c r="C1619" s="42"/>
      <c r="D1619" s="12"/>
      <c r="E1619" s="12"/>
      <c r="F1619" s="12"/>
      <c r="G1619" s="12"/>
      <c r="H1619" s="12"/>
      <c r="I1619" s="12"/>
      <c r="J1619" s="12"/>
      <c r="K1619" s="12"/>
      <c r="L1619" s="12"/>
      <c r="M1619" s="49"/>
      <c r="N1619" s="49"/>
      <c r="O1619" s="12"/>
      <c r="P1619" s="12"/>
      <c r="Q1619" s="12"/>
      <c r="R1619" s="12"/>
      <c r="S1619" s="12"/>
    </row>
    <row r="1620" spans="1:19" s="1" customFormat="1" x14ac:dyDescent="0.4">
      <c r="A1620" s="12"/>
      <c r="B1620" s="12"/>
      <c r="C1620" s="42"/>
      <c r="D1620" s="12"/>
      <c r="E1620" s="12"/>
      <c r="F1620" s="12"/>
      <c r="G1620" s="12"/>
      <c r="H1620" s="12"/>
      <c r="I1620" s="12"/>
      <c r="J1620" s="12"/>
      <c r="K1620" s="12"/>
      <c r="L1620" s="12"/>
      <c r="M1620" s="49"/>
      <c r="N1620" s="49"/>
      <c r="O1620" s="12"/>
      <c r="P1620" s="12"/>
      <c r="Q1620" s="12"/>
      <c r="R1620" s="12"/>
      <c r="S1620" s="12"/>
    </row>
    <row r="1621" spans="1:19" s="1" customFormat="1" x14ac:dyDescent="0.4">
      <c r="A1621" s="12"/>
      <c r="B1621" s="12"/>
      <c r="C1621" s="42"/>
      <c r="D1621" s="12"/>
      <c r="E1621" s="12"/>
      <c r="F1621" s="12"/>
      <c r="G1621" s="12"/>
      <c r="H1621" s="12"/>
      <c r="I1621" s="12"/>
      <c r="J1621" s="12"/>
      <c r="K1621" s="12"/>
      <c r="L1621" s="12"/>
      <c r="M1621" s="49"/>
      <c r="N1621" s="49"/>
      <c r="O1621" s="12"/>
      <c r="P1621" s="12"/>
      <c r="Q1621" s="12"/>
      <c r="R1621" s="12"/>
      <c r="S1621" s="12"/>
    </row>
    <row r="1622" spans="1:19" s="1" customFormat="1" x14ac:dyDescent="0.4">
      <c r="A1622" s="12"/>
      <c r="B1622" s="12"/>
      <c r="C1622" s="42"/>
      <c r="D1622" s="12"/>
      <c r="E1622" s="12"/>
      <c r="F1622" s="12"/>
      <c r="G1622" s="12"/>
      <c r="H1622" s="12"/>
      <c r="I1622" s="12"/>
      <c r="J1622" s="12"/>
      <c r="K1622" s="12"/>
      <c r="L1622" s="12"/>
      <c r="M1622" s="49"/>
      <c r="N1622" s="49"/>
      <c r="O1622" s="12"/>
      <c r="P1622" s="12"/>
      <c r="Q1622" s="12"/>
      <c r="R1622" s="12"/>
      <c r="S1622" s="12"/>
    </row>
    <row r="1623" spans="1:19" s="1" customFormat="1" x14ac:dyDescent="0.4">
      <c r="A1623" s="12"/>
      <c r="B1623" s="12"/>
      <c r="C1623" s="42"/>
      <c r="D1623" s="12"/>
      <c r="E1623" s="12"/>
      <c r="F1623" s="12"/>
      <c r="G1623" s="12"/>
      <c r="H1623" s="12"/>
      <c r="I1623" s="12"/>
      <c r="J1623" s="12"/>
      <c r="K1623" s="12"/>
      <c r="L1623" s="12"/>
      <c r="M1623" s="49"/>
      <c r="N1623" s="49"/>
      <c r="O1623" s="12"/>
      <c r="P1623" s="12"/>
      <c r="Q1623" s="12"/>
      <c r="R1623" s="12"/>
      <c r="S1623" s="12"/>
    </row>
    <row r="1624" spans="1:19" s="1" customFormat="1" x14ac:dyDescent="0.4">
      <c r="A1624" s="12"/>
      <c r="B1624" s="12"/>
      <c r="C1624" s="42"/>
      <c r="D1624" s="12"/>
      <c r="E1624" s="12"/>
      <c r="F1624" s="12"/>
      <c r="G1624" s="12"/>
      <c r="H1624" s="12"/>
      <c r="I1624" s="12"/>
      <c r="J1624" s="12"/>
      <c r="K1624" s="12"/>
      <c r="L1624" s="12"/>
      <c r="M1624" s="49"/>
      <c r="N1624" s="49"/>
      <c r="O1624" s="12"/>
      <c r="P1624" s="12"/>
      <c r="Q1624" s="12"/>
      <c r="R1624" s="12"/>
      <c r="S1624" s="12"/>
    </row>
    <row r="1625" spans="1:19" s="1" customFormat="1" x14ac:dyDescent="0.4">
      <c r="A1625" s="12"/>
      <c r="B1625" s="12"/>
      <c r="C1625" s="42"/>
      <c r="D1625" s="12"/>
      <c r="E1625" s="12"/>
      <c r="F1625" s="12"/>
      <c r="G1625" s="12"/>
      <c r="H1625" s="12"/>
      <c r="I1625" s="12"/>
      <c r="J1625" s="12"/>
      <c r="K1625" s="12"/>
      <c r="L1625" s="12"/>
      <c r="M1625" s="49"/>
      <c r="N1625" s="49"/>
      <c r="O1625" s="12"/>
      <c r="P1625" s="12"/>
      <c r="Q1625" s="12"/>
      <c r="R1625" s="12"/>
      <c r="S1625" s="12"/>
    </row>
    <row r="1626" spans="1:19" s="1" customFormat="1" x14ac:dyDescent="0.4">
      <c r="A1626" s="12"/>
      <c r="B1626" s="12"/>
      <c r="C1626" s="42"/>
      <c r="D1626" s="12"/>
      <c r="E1626" s="12"/>
      <c r="F1626" s="12"/>
      <c r="G1626" s="12"/>
      <c r="H1626" s="12"/>
      <c r="I1626" s="12"/>
      <c r="J1626" s="12"/>
      <c r="K1626" s="12"/>
      <c r="L1626" s="12"/>
      <c r="M1626" s="49"/>
      <c r="N1626" s="49"/>
      <c r="O1626" s="12"/>
      <c r="P1626" s="12"/>
      <c r="Q1626" s="12"/>
      <c r="R1626" s="12"/>
      <c r="S1626" s="12"/>
    </row>
    <row r="1627" spans="1:19" s="1" customFormat="1" x14ac:dyDescent="0.4">
      <c r="A1627" s="12"/>
      <c r="B1627" s="12"/>
      <c r="C1627" s="42"/>
      <c r="D1627" s="12"/>
      <c r="E1627" s="12"/>
      <c r="F1627" s="12"/>
      <c r="G1627" s="12"/>
      <c r="H1627" s="12"/>
      <c r="I1627" s="12"/>
      <c r="J1627" s="12"/>
      <c r="K1627" s="12"/>
      <c r="L1627" s="12"/>
      <c r="M1627" s="49"/>
      <c r="N1627" s="49"/>
      <c r="O1627" s="12"/>
      <c r="P1627" s="12"/>
      <c r="Q1627" s="12"/>
      <c r="R1627" s="12"/>
      <c r="S1627" s="12"/>
    </row>
    <row r="1628" spans="1:19" s="1" customFormat="1" x14ac:dyDescent="0.4">
      <c r="A1628" s="12"/>
      <c r="B1628" s="12"/>
      <c r="C1628" s="42"/>
      <c r="D1628" s="12"/>
      <c r="E1628" s="12"/>
      <c r="F1628" s="12"/>
      <c r="G1628" s="12"/>
      <c r="H1628" s="12"/>
      <c r="I1628" s="12"/>
      <c r="J1628" s="12"/>
      <c r="K1628" s="12"/>
      <c r="L1628" s="12"/>
      <c r="M1628" s="49"/>
      <c r="N1628" s="49"/>
      <c r="O1628" s="12"/>
      <c r="P1628" s="12"/>
      <c r="Q1628" s="12"/>
      <c r="R1628" s="12"/>
      <c r="S1628" s="12"/>
    </row>
    <row r="1629" spans="1:19" s="1" customFormat="1" x14ac:dyDescent="0.4">
      <c r="A1629" s="12"/>
      <c r="B1629" s="12"/>
      <c r="C1629" s="42"/>
      <c r="D1629" s="12"/>
      <c r="E1629" s="12"/>
      <c r="F1629" s="12"/>
      <c r="G1629" s="12"/>
      <c r="H1629" s="12"/>
      <c r="I1629" s="12"/>
      <c r="J1629" s="12"/>
      <c r="K1629" s="12"/>
      <c r="L1629" s="12"/>
      <c r="M1629" s="49"/>
      <c r="N1629" s="49"/>
      <c r="O1629" s="12"/>
      <c r="P1629" s="12"/>
      <c r="Q1629" s="12"/>
      <c r="R1629" s="12"/>
      <c r="S1629" s="12"/>
    </row>
    <row r="1630" spans="1:19" s="1" customFormat="1" x14ac:dyDescent="0.4">
      <c r="A1630" s="12"/>
      <c r="B1630" s="12"/>
      <c r="C1630" s="42"/>
      <c r="D1630" s="12"/>
      <c r="E1630" s="12"/>
      <c r="F1630" s="12"/>
      <c r="G1630" s="12"/>
      <c r="H1630" s="12"/>
      <c r="I1630" s="12"/>
      <c r="J1630" s="12"/>
      <c r="K1630" s="12"/>
      <c r="L1630" s="12"/>
      <c r="M1630" s="49"/>
      <c r="N1630" s="49"/>
      <c r="O1630" s="12"/>
      <c r="P1630" s="12"/>
      <c r="Q1630" s="12"/>
      <c r="R1630" s="12"/>
      <c r="S1630" s="12"/>
    </row>
    <row r="1631" spans="1:19" s="1" customFormat="1" x14ac:dyDescent="0.4">
      <c r="A1631" s="12"/>
      <c r="B1631" s="12"/>
      <c r="C1631" s="42"/>
      <c r="D1631" s="12"/>
      <c r="E1631" s="12"/>
      <c r="F1631" s="12"/>
      <c r="G1631" s="12"/>
      <c r="H1631" s="12"/>
      <c r="I1631" s="12"/>
      <c r="J1631" s="12"/>
      <c r="K1631" s="12"/>
      <c r="L1631" s="12"/>
      <c r="M1631" s="49"/>
      <c r="N1631" s="49"/>
      <c r="O1631" s="12"/>
      <c r="P1631" s="12"/>
      <c r="Q1631" s="12"/>
      <c r="R1631" s="12"/>
      <c r="S1631" s="12"/>
    </row>
    <row r="1632" spans="1:19" s="1" customFormat="1" x14ac:dyDescent="0.4">
      <c r="A1632" s="12"/>
      <c r="B1632" s="12"/>
      <c r="C1632" s="42"/>
      <c r="D1632" s="12"/>
      <c r="E1632" s="12"/>
      <c r="F1632" s="12"/>
      <c r="G1632" s="12"/>
      <c r="H1632" s="12"/>
      <c r="I1632" s="12"/>
      <c r="J1632" s="12"/>
      <c r="K1632" s="12"/>
      <c r="L1632" s="12"/>
      <c r="M1632" s="49"/>
      <c r="N1632" s="49"/>
      <c r="O1632" s="12"/>
      <c r="P1632" s="12"/>
      <c r="Q1632" s="12"/>
      <c r="R1632" s="12"/>
      <c r="S1632" s="12"/>
    </row>
    <row r="1633" spans="1:19" s="1" customFormat="1" x14ac:dyDescent="0.4">
      <c r="A1633" s="12"/>
      <c r="B1633" s="12"/>
      <c r="C1633" s="42"/>
      <c r="D1633" s="12"/>
      <c r="E1633" s="12"/>
      <c r="F1633" s="12"/>
      <c r="G1633" s="12"/>
      <c r="H1633" s="12"/>
      <c r="I1633" s="12"/>
      <c r="J1633" s="12"/>
      <c r="K1633" s="12"/>
      <c r="L1633" s="12"/>
      <c r="M1633" s="49"/>
      <c r="N1633" s="49"/>
      <c r="O1633" s="12"/>
      <c r="P1633" s="12"/>
      <c r="Q1633" s="12"/>
      <c r="R1633" s="12"/>
      <c r="S1633" s="12"/>
    </row>
    <row r="1634" spans="1:19" s="1" customFormat="1" x14ac:dyDescent="0.4">
      <c r="A1634" s="12"/>
      <c r="B1634" s="12"/>
      <c r="C1634" s="42"/>
      <c r="D1634" s="12"/>
      <c r="E1634" s="12"/>
      <c r="F1634" s="12"/>
      <c r="G1634" s="12"/>
      <c r="H1634" s="12"/>
      <c r="I1634" s="12"/>
      <c r="J1634" s="12"/>
      <c r="K1634" s="12"/>
      <c r="L1634" s="12"/>
      <c r="M1634" s="49"/>
      <c r="N1634" s="49"/>
      <c r="O1634" s="12"/>
      <c r="P1634" s="12"/>
      <c r="Q1634" s="12"/>
      <c r="R1634" s="12"/>
      <c r="S1634" s="12"/>
    </row>
    <row r="1635" spans="1:19" s="1" customFormat="1" x14ac:dyDescent="0.4">
      <c r="A1635" s="12"/>
      <c r="B1635" s="12"/>
      <c r="C1635" s="42"/>
      <c r="D1635" s="12"/>
      <c r="E1635" s="12"/>
      <c r="F1635" s="12"/>
      <c r="G1635" s="12"/>
      <c r="H1635" s="12"/>
      <c r="I1635" s="12"/>
      <c r="J1635" s="12"/>
      <c r="K1635" s="12"/>
      <c r="L1635" s="12"/>
      <c r="M1635" s="49"/>
      <c r="N1635" s="49"/>
      <c r="O1635" s="12"/>
      <c r="P1635" s="12"/>
      <c r="Q1635" s="12"/>
      <c r="R1635" s="12"/>
      <c r="S1635" s="12"/>
    </row>
    <row r="1636" spans="1:19" s="1" customFormat="1" x14ac:dyDescent="0.4">
      <c r="A1636" s="12"/>
      <c r="B1636" s="12"/>
      <c r="C1636" s="42"/>
      <c r="D1636" s="12"/>
      <c r="E1636" s="12"/>
      <c r="F1636" s="12"/>
      <c r="G1636" s="12"/>
      <c r="H1636" s="12"/>
      <c r="I1636" s="12"/>
      <c r="J1636" s="12"/>
      <c r="K1636" s="12"/>
      <c r="L1636" s="12"/>
      <c r="M1636" s="49"/>
      <c r="N1636" s="49"/>
      <c r="O1636" s="12"/>
      <c r="P1636" s="12"/>
      <c r="Q1636" s="12"/>
      <c r="R1636" s="12"/>
      <c r="S1636" s="12"/>
    </row>
    <row r="1637" spans="1:19" s="1" customFormat="1" x14ac:dyDescent="0.4">
      <c r="A1637" s="12"/>
      <c r="B1637" s="12"/>
      <c r="C1637" s="42"/>
      <c r="D1637" s="12"/>
      <c r="E1637" s="12"/>
      <c r="F1637" s="12"/>
      <c r="G1637" s="12"/>
      <c r="H1637" s="12"/>
      <c r="I1637" s="12"/>
      <c r="J1637" s="12"/>
      <c r="K1637" s="12"/>
      <c r="L1637" s="12"/>
      <c r="M1637" s="49"/>
      <c r="N1637" s="49"/>
      <c r="O1637" s="12"/>
      <c r="P1637" s="12"/>
      <c r="Q1637" s="12"/>
      <c r="R1637" s="12"/>
      <c r="S1637" s="12"/>
    </row>
    <row r="1638" spans="1:19" s="1" customFormat="1" x14ac:dyDescent="0.4">
      <c r="A1638" s="12"/>
      <c r="B1638" s="12"/>
      <c r="C1638" s="42"/>
      <c r="D1638" s="12"/>
      <c r="E1638" s="12"/>
      <c r="F1638" s="12"/>
      <c r="G1638" s="12"/>
      <c r="H1638" s="12"/>
      <c r="I1638" s="12"/>
      <c r="J1638" s="12"/>
      <c r="K1638" s="12"/>
      <c r="L1638" s="12"/>
      <c r="M1638" s="49"/>
      <c r="N1638" s="49"/>
      <c r="O1638" s="12"/>
      <c r="P1638" s="12"/>
      <c r="Q1638" s="12"/>
      <c r="R1638" s="12"/>
      <c r="S1638" s="12"/>
    </row>
    <row r="1639" spans="1:19" s="1" customFormat="1" x14ac:dyDescent="0.4">
      <c r="A1639" s="12"/>
      <c r="B1639" s="12"/>
      <c r="C1639" s="42"/>
      <c r="D1639" s="12"/>
      <c r="E1639" s="12"/>
      <c r="F1639" s="12"/>
      <c r="G1639" s="12"/>
      <c r="H1639" s="12"/>
      <c r="I1639" s="12"/>
      <c r="J1639" s="12"/>
      <c r="K1639" s="12"/>
      <c r="L1639" s="12"/>
      <c r="M1639" s="49"/>
      <c r="N1639" s="49"/>
      <c r="O1639" s="12"/>
      <c r="P1639" s="12"/>
      <c r="Q1639" s="12"/>
      <c r="R1639" s="12"/>
      <c r="S1639" s="12"/>
    </row>
    <row r="1640" spans="1:19" s="1" customFormat="1" x14ac:dyDescent="0.4">
      <c r="A1640" s="12"/>
      <c r="B1640" s="12"/>
      <c r="C1640" s="42"/>
      <c r="D1640" s="12"/>
      <c r="E1640" s="12"/>
      <c r="F1640" s="12"/>
      <c r="G1640" s="12"/>
      <c r="H1640" s="12"/>
      <c r="I1640" s="12"/>
      <c r="J1640" s="12"/>
      <c r="K1640" s="12"/>
      <c r="L1640" s="12"/>
      <c r="M1640" s="49"/>
      <c r="N1640" s="49"/>
      <c r="O1640" s="12"/>
      <c r="P1640" s="12"/>
      <c r="Q1640" s="12"/>
      <c r="R1640" s="12"/>
      <c r="S1640" s="12"/>
    </row>
    <row r="1641" spans="1:19" s="1" customFormat="1" x14ac:dyDescent="0.4">
      <c r="A1641" s="12"/>
      <c r="B1641" s="12"/>
      <c r="C1641" s="42"/>
      <c r="D1641" s="12"/>
      <c r="E1641" s="12"/>
      <c r="F1641" s="12"/>
      <c r="G1641" s="12"/>
      <c r="H1641" s="12"/>
      <c r="I1641" s="12"/>
      <c r="J1641" s="12"/>
      <c r="K1641" s="12"/>
      <c r="L1641" s="12"/>
      <c r="M1641" s="49"/>
      <c r="N1641" s="49"/>
      <c r="O1641" s="12"/>
      <c r="P1641" s="12"/>
      <c r="Q1641" s="12"/>
      <c r="R1641" s="12"/>
      <c r="S1641" s="12"/>
    </row>
    <row r="1642" spans="1:19" s="1" customFormat="1" x14ac:dyDescent="0.4">
      <c r="A1642" s="12"/>
      <c r="B1642" s="12"/>
      <c r="C1642" s="42"/>
      <c r="D1642" s="12"/>
      <c r="E1642" s="12"/>
      <c r="F1642" s="12"/>
      <c r="G1642" s="12"/>
      <c r="H1642" s="12"/>
      <c r="I1642" s="12"/>
      <c r="J1642" s="12"/>
      <c r="K1642" s="12"/>
      <c r="L1642" s="12"/>
      <c r="M1642" s="49"/>
      <c r="N1642" s="49"/>
      <c r="O1642" s="12"/>
      <c r="P1642" s="12"/>
      <c r="Q1642" s="12"/>
      <c r="R1642" s="12"/>
      <c r="S1642" s="12"/>
    </row>
    <row r="1643" spans="1:19" s="1" customFormat="1" x14ac:dyDescent="0.4">
      <c r="A1643" s="12"/>
      <c r="B1643" s="12"/>
      <c r="C1643" s="42"/>
      <c r="D1643" s="12"/>
      <c r="E1643" s="12"/>
      <c r="F1643" s="12"/>
      <c r="G1643" s="12"/>
      <c r="H1643" s="12"/>
      <c r="I1643" s="12"/>
      <c r="J1643" s="12"/>
      <c r="K1643" s="12"/>
      <c r="L1643" s="12"/>
      <c r="M1643" s="49"/>
      <c r="N1643" s="49"/>
      <c r="O1643" s="12"/>
      <c r="P1643" s="12"/>
      <c r="Q1643" s="12"/>
      <c r="R1643" s="12"/>
      <c r="S1643" s="12"/>
    </row>
    <row r="1644" spans="1:19" s="1" customFormat="1" x14ac:dyDescent="0.4">
      <c r="A1644" s="12"/>
      <c r="B1644" s="12"/>
      <c r="C1644" s="42"/>
      <c r="D1644" s="12"/>
      <c r="E1644" s="12"/>
      <c r="F1644" s="12"/>
      <c r="G1644" s="12"/>
      <c r="H1644" s="12"/>
      <c r="I1644" s="12"/>
      <c r="J1644" s="12"/>
      <c r="K1644" s="12"/>
      <c r="L1644" s="12"/>
      <c r="M1644" s="49"/>
      <c r="N1644" s="49"/>
      <c r="O1644" s="12"/>
      <c r="P1644" s="12"/>
      <c r="Q1644" s="12"/>
      <c r="R1644" s="12"/>
      <c r="S1644" s="12"/>
    </row>
    <row r="1645" spans="1:19" s="1" customFormat="1" x14ac:dyDescent="0.4">
      <c r="A1645" s="12"/>
      <c r="B1645" s="12"/>
      <c r="C1645" s="42"/>
      <c r="D1645" s="12"/>
      <c r="E1645" s="12"/>
      <c r="F1645" s="12"/>
      <c r="G1645" s="12"/>
      <c r="H1645" s="12"/>
      <c r="I1645" s="12"/>
      <c r="J1645" s="12"/>
      <c r="K1645" s="12"/>
      <c r="L1645" s="12"/>
      <c r="M1645" s="49"/>
      <c r="N1645" s="49"/>
      <c r="O1645" s="12"/>
      <c r="P1645" s="12"/>
      <c r="Q1645" s="12"/>
      <c r="R1645" s="12"/>
      <c r="S1645" s="12"/>
    </row>
    <row r="1646" spans="1:19" s="1" customFormat="1" x14ac:dyDescent="0.4">
      <c r="A1646" s="12"/>
      <c r="B1646" s="12"/>
      <c r="C1646" s="42"/>
      <c r="D1646" s="12"/>
      <c r="E1646" s="12"/>
      <c r="F1646" s="12"/>
      <c r="G1646" s="12"/>
      <c r="H1646" s="12"/>
      <c r="I1646" s="12"/>
      <c r="J1646" s="12"/>
      <c r="K1646" s="12"/>
      <c r="L1646" s="12"/>
      <c r="M1646" s="49"/>
      <c r="N1646" s="49"/>
      <c r="O1646" s="12"/>
      <c r="P1646" s="12"/>
      <c r="Q1646" s="12"/>
      <c r="R1646" s="12"/>
      <c r="S1646" s="12"/>
    </row>
    <row r="1647" spans="1:19" s="1" customFormat="1" x14ac:dyDescent="0.4">
      <c r="A1647" s="12"/>
      <c r="B1647" s="12"/>
      <c r="C1647" s="42"/>
      <c r="D1647" s="12"/>
      <c r="E1647" s="12"/>
      <c r="F1647" s="12"/>
      <c r="G1647" s="12"/>
      <c r="H1647" s="12"/>
      <c r="I1647" s="12"/>
      <c r="J1647" s="12"/>
      <c r="K1647" s="12"/>
      <c r="L1647" s="12"/>
      <c r="M1647" s="49"/>
      <c r="N1647" s="49"/>
      <c r="O1647" s="12"/>
      <c r="P1647" s="12"/>
      <c r="Q1647" s="12"/>
      <c r="R1647" s="12"/>
      <c r="S1647" s="12"/>
    </row>
    <row r="1648" spans="1:19" s="1" customFormat="1" x14ac:dyDescent="0.4">
      <c r="A1648" s="12"/>
      <c r="B1648" s="12"/>
      <c r="C1648" s="42"/>
      <c r="D1648" s="12"/>
      <c r="E1648" s="12"/>
      <c r="F1648" s="12"/>
      <c r="G1648" s="12"/>
      <c r="H1648" s="12"/>
      <c r="I1648" s="12"/>
      <c r="J1648" s="12"/>
      <c r="K1648" s="12"/>
      <c r="L1648" s="12"/>
      <c r="M1648" s="49"/>
      <c r="N1648" s="49"/>
      <c r="O1648" s="12"/>
      <c r="P1648" s="12"/>
      <c r="Q1648" s="12"/>
      <c r="R1648" s="12"/>
      <c r="S1648" s="12"/>
    </row>
    <row r="1649" spans="1:19" s="1" customFormat="1" x14ac:dyDescent="0.4">
      <c r="A1649" s="12"/>
      <c r="B1649" s="12"/>
      <c r="C1649" s="42"/>
      <c r="D1649" s="12"/>
      <c r="E1649" s="12"/>
      <c r="F1649" s="12"/>
      <c r="G1649" s="12"/>
      <c r="H1649" s="12"/>
      <c r="I1649" s="12"/>
      <c r="J1649" s="12"/>
      <c r="K1649" s="12"/>
      <c r="L1649" s="12"/>
      <c r="M1649" s="49"/>
      <c r="N1649" s="49"/>
      <c r="O1649" s="12"/>
      <c r="P1649" s="12"/>
      <c r="Q1649" s="12"/>
      <c r="R1649" s="12"/>
      <c r="S1649" s="12"/>
    </row>
    <row r="1650" spans="1:19" s="1" customFormat="1" x14ac:dyDescent="0.4">
      <c r="A1650" s="12"/>
      <c r="B1650" s="12"/>
      <c r="C1650" s="42"/>
      <c r="D1650" s="12"/>
      <c r="E1650" s="12"/>
      <c r="F1650" s="12"/>
      <c r="G1650" s="12"/>
      <c r="H1650" s="12"/>
      <c r="I1650" s="12"/>
      <c r="J1650" s="12"/>
      <c r="K1650" s="12"/>
      <c r="L1650" s="12"/>
      <c r="M1650" s="49"/>
      <c r="N1650" s="49"/>
      <c r="O1650" s="12"/>
      <c r="P1650" s="12"/>
      <c r="Q1650" s="12"/>
      <c r="R1650" s="12"/>
      <c r="S1650" s="12"/>
    </row>
    <row r="1651" spans="1:19" s="1" customFormat="1" x14ac:dyDescent="0.4">
      <c r="A1651" s="12"/>
      <c r="B1651" s="12"/>
      <c r="C1651" s="42"/>
      <c r="D1651" s="12"/>
      <c r="E1651" s="12"/>
      <c r="F1651" s="12"/>
      <c r="G1651" s="12"/>
      <c r="H1651" s="12"/>
      <c r="I1651" s="12"/>
      <c r="J1651" s="12"/>
      <c r="K1651" s="12"/>
      <c r="L1651" s="12"/>
      <c r="M1651" s="49"/>
      <c r="N1651" s="49"/>
      <c r="O1651" s="12"/>
      <c r="P1651" s="12"/>
      <c r="Q1651" s="12"/>
      <c r="R1651" s="12"/>
      <c r="S1651" s="12"/>
    </row>
    <row r="1652" spans="1:19" s="1" customFormat="1" x14ac:dyDescent="0.4">
      <c r="A1652" s="12"/>
      <c r="B1652" s="12"/>
      <c r="C1652" s="42"/>
      <c r="D1652" s="12"/>
      <c r="E1652" s="12"/>
      <c r="F1652" s="12"/>
      <c r="G1652" s="12"/>
      <c r="H1652" s="12"/>
      <c r="I1652" s="12"/>
      <c r="J1652" s="12"/>
      <c r="K1652" s="12"/>
      <c r="L1652" s="12"/>
      <c r="M1652" s="49"/>
      <c r="N1652" s="49"/>
      <c r="O1652" s="12"/>
      <c r="P1652" s="12"/>
      <c r="Q1652" s="12"/>
      <c r="R1652" s="12"/>
      <c r="S1652" s="12"/>
    </row>
    <row r="1653" spans="1:19" s="1" customFormat="1" x14ac:dyDescent="0.4">
      <c r="A1653" s="12"/>
      <c r="B1653" s="12"/>
      <c r="C1653" s="42"/>
      <c r="D1653" s="12"/>
      <c r="E1653" s="12"/>
      <c r="F1653" s="12"/>
      <c r="G1653" s="12"/>
      <c r="H1653" s="12"/>
      <c r="I1653" s="12"/>
      <c r="J1653" s="12"/>
      <c r="K1653" s="12"/>
      <c r="L1653" s="12"/>
      <c r="M1653" s="49"/>
      <c r="N1653" s="49"/>
      <c r="O1653" s="12"/>
      <c r="P1653" s="12"/>
      <c r="Q1653" s="12"/>
      <c r="R1653" s="12"/>
      <c r="S1653" s="12"/>
    </row>
    <row r="1654" spans="1:19" s="1" customFormat="1" x14ac:dyDescent="0.4">
      <c r="A1654" s="12"/>
      <c r="B1654" s="12"/>
      <c r="C1654" s="42"/>
      <c r="D1654" s="12"/>
      <c r="E1654" s="12"/>
      <c r="F1654" s="12"/>
      <c r="G1654" s="12"/>
      <c r="H1654" s="12"/>
      <c r="I1654" s="12"/>
      <c r="J1654" s="12"/>
      <c r="K1654" s="12"/>
      <c r="L1654" s="12"/>
      <c r="M1654" s="49"/>
      <c r="N1654" s="49"/>
      <c r="O1654" s="12"/>
      <c r="P1654" s="12"/>
      <c r="Q1654" s="12"/>
      <c r="R1654" s="12"/>
      <c r="S1654" s="12"/>
    </row>
    <row r="1655" spans="1:19" s="1" customFormat="1" x14ac:dyDescent="0.4">
      <c r="A1655" s="12"/>
      <c r="B1655" s="12"/>
      <c r="C1655" s="42"/>
      <c r="D1655" s="12"/>
      <c r="E1655" s="12"/>
      <c r="F1655" s="12"/>
      <c r="G1655" s="12"/>
      <c r="H1655" s="12"/>
      <c r="I1655" s="12"/>
      <c r="J1655" s="12"/>
      <c r="K1655" s="12"/>
      <c r="L1655" s="12"/>
      <c r="M1655" s="49"/>
      <c r="N1655" s="49"/>
      <c r="O1655" s="12"/>
      <c r="P1655" s="12"/>
      <c r="Q1655" s="12"/>
      <c r="R1655" s="12"/>
      <c r="S1655" s="12"/>
    </row>
    <row r="1656" spans="1:19" s="1" customFormat="1" x14ac:dyDescent="0.4">
      <c r="A1656" s="12"/>
      <c r="B1656" s="12"/>
      <c r="C1656" s="42"/>
      <c r="D1656" s="12"/>
      <c r="E1656" s="12"/>
      <c r="F1656" s="12"/>
      <c r="G1656" s="12"/>
      <c r="H1656" s="12"/>
      <c r="I1656" s="12"/>
      <c r="J1656" s="12"/>
      <c r="K1656" s="12"/>
      <c r="L1656" s="12"/>
      <c r="M1656" s="49"/>
      <c r="N1656" s="49"/>
      <c r="O1656" s="12"/>
      <c r="P1656" s="12"/>
      <c r="Q1656" s="12"/>
      <c r="R1656" s="12"/>
      <c r="S1656" s="12"/>
    </row>
    <row r="1657" spans="1:19" s="1" customFormat="1" x14ac:dyDescent="0.4">
      <c r="A1657" s="12"/>
      <c r="B1657" s="12"/>
      <c r="C1657" s="42"/>
      <c r="D1657" s="12"/>
      <c r="E1657" s="12"/>
      <c r="F1657" s="12"/>
      <c r="G1657" s="12"/>
      <c r="H1657" s="12"/>
      <c r="I1657" s="12"/>
      <c r="J1657" s="12"/>
      <c r="K1657" s="12"/>
      <c r="L1657" s="12"/>
      <c r="M1657" s="49"/>
      <c r="N1657" s="49"/>
      <c r="O1657" s="12"/>
      <c r="P1657" s="12"/>
      <c r="Q1657" s="12"/>
      <c r="R1657" s="12"/>
      <c r="S1657" s="12"/>
    </row>
    <row r="1658" spans="1:19" s="1" customFormat="1" x14ac:dyDescent="0.4">
      <c r="A1658" s="12"/>
      <c r="B1658" s="12"/>
      <c r="C1658" s="42"/>
      <c r="D1658" s="12"/>
      <c r="E1658" s="12"/>
      <c r="F1658" s="12"/>
      <c r="G1658" s="12"/>
      <c r="H1658" s="12"/>
      <c r="I1658" s="12"/>
      <c r="J1658" s="12"/>
      <c r="K1658" s="12"/>
      <c r="L1658" s="12"/>
      <c r="M1658" s="49"/>
      <c r="N1658" s="49"/>
      <c r="O1658" s="12"/>
      <c r="P1658" s="12"/>
      <c r="Q1658" s="12"/>
      <c r="R1658" s="12"/>
      <c r="S1658" s="12"/>
    </row>
    <row r="1659" spans="1:19" s="1" customFormat="1" x14ac:dyDescent="0.4">
      <c r="A1659" s="12"/>
      <c r="B1659" s="12"/>
      <c r="C1659" s="42"/>
      <c r="D1659" s="12"/>
      <c r="E1659" s="12"/>
      <c r="F1659" s="12"/>
      <c r="G1659" s="12"/>
      <c r="H1659" s="12"/>
      <c r="I1659" s="12"/>
      <c r="J1659" s="12"/>
      <c r="K1659" s="12"/>
      <c r="L1659" s="12"/>
      <c r="M1659" s="49"/>
      <c r="N1659" s="49"/>
      <c r="O1659" s="12"/>
      <c r="P1659" s="12"/>
      <c r="Q1659" s="12"/>
      <c r="R1659" s="12"/>
      <c r="S1659" s="12"/>
    </row>
    <row r="1660" spans="1:19" s="1" customFormat="1" x14ac:dyDescent="0.4">
      <c r="A1660" s="12"/>
      <c r="B1660" s="12"/>
      <c r="C1660" s="42"/>
      <c r="D1660" s="12"/>
      <c r="E1660" s="12"/>
      <c r="F1660" s="12"/>
      <c r="G1660" s="12"/>
      <c r="H1660" s="12"/>
      <c r="I1660" s="12"/>
      <c r="J1660" s="12"/>
      <c r="K1660" s="12"/>
      <c r="L1660" s="12"/>
      <c r="M1660" s="49"/>
      <c r="N1660" s="49"/>
      <c r="O1660" s="12"/>
      <c r="P1660" s="12"/>
      <c r="Q1660" s="12"/>
      <c r="R1660" s="12"/>
      <c r="S1660" s="12"/>
    </row>
    <row r="1661" spans="1:19" s="1" customFormat="1" x14ac:dyDescent="0.4">
      <c r="A1661" s="12"/>
      <c r="B1661" s="12"/>
      <c r="C1661" s="42"/>
      <c r="D1661" s="12"/>
      <c r="E1661" s="12"/>
      <c r="F1661" s="12"/>
      <c r="G1661" s="12"/>
      <c r="H1661" s="12"/>
      <c r="I1661" s="12"/>
      <c r="J1661" s="12"/>
      <c r="K1661" s="12"/>
      <c r="L1661" s="12"/>
      <c r="M1661" s="49"/>
      <c r="N1661" s="49"/>
      <c r="O1661" s="12"/>
      <c r="P1661" s="12"/>
      <c r="Q1661" s="12"/>
      <c r="R1661" s="12"/>
      <c r="S1661" s="12"/>
    </row>
    <row r="1662" spans="1:19" s="1" customFormat="1" x14ac:dyDescent="0.4">
      <c r="A1662" s="12"/>
      <c r="B1662" s="12"/>
      <c r="C1662" s="42"/>
      <c r="D1662" s="12"/>
      <c r="E1662" s="12"/>
      <c r="F1662" s="12"/>
      <c r="G1662" s="12"/>
      <c r="H1662" s="12"/>
      <c r="I1662" s="12"/>
      <c r="J1662" s="12"/>
      <c r="K1662" s="12"/>
      <c r="L1662" s="12"/>
      <c r="M1662" s="49"/>
      <c r="N1662" s="49"/>
      <c r="O1662" s="12"/>
      <c r="P1662" s="12"/>
      <c r="Q1662" s="12"/>
      <c r="R1662" s="12"/>
      <c r="S1662" s="12"/>
    </row>
    <row r="1663" spans="1:19" s="1" customFormat="1" x14ac:dyDescent="0.4">
      <c r="A1663" s="12"/>
      <c r="B1663" s="12"/>
      <c r="C1663" s="42"/>
      <c r="D1663" s="12"/>
      <c r="E1663" s="12"/>
      <c r="F1663" s="12"/>
      <c r="G1663" s="12"/>
      <c r="H1663" s="12"/>
      <c r="I1663" s="12"/>
      <c r="J1663" s="12"/>
      <c r="K1663" s="12"/>
      <c r="L1663" s="12"/>
      <c r="M1663" s="49"/>
      <c r="N1663" s="49"/>
      <c r="O1663" s="12"/>
      <c r="P1663" s="12"/>
      <c r="Q1663" s="12"/>
      <c r="R1663" s="12"/>
      <c r="S1663" s="12"/>
    </row>
    <row r="1664" spans="1:19" s="1" customFormat="1" x14ac:dyDescent="0.4">
      <c r="A1664" s="12"/>
      <c r="B1664" s="12"/>
      <c r="C1664" s="42"/>
      <c r="D1664" s="12"/>
      <c r="E1664" s="12"/>
      <c r="F1664" s="12"/>
      <c r="G1664" s="12"/>
      <c r="H1664" s="12"/>
      <c r="I1664" s="12"/>
      <c r="J1664" s="12"/>
      <c r="K1664" s="12"/>
      <c r="L1664" s="12"/>
      <c r="M1664" s="49"/>
      <c r="N1664" s="49"/>
      <c r="O1664" s="12"/>
      <c r="P1664" s="12"/>
      <c r="Q1664" s="12"/>
      <c r="R1664" s="12"/>
      <c r="S1664" s="12"/>
    </row>
    <row r="1665" spans="1:19" s="1" customFormat="1" x14ac:dyDescent="0.4">
      <c r="A1665" s="12"/>
      <c r="B1665" s="12"/>
      <c r="C1665" s="42"/>
      <c r="D1665" s="12"/>
      <c r="E1665" s="12"/>
      <c r="F1665" s="12"/>
      <c r="G1665" s="12"/>
      <c r="H1665" s="12"/>
      <c r="I1665" s="12"/>
      <c r="J1665" s="12"/>
      <c r="K1665" s="12"/>
      <c r="L1665" s="12"/>
      <c r="M1665" s="49"/>
      <c r="N1665" s="49"/>
      <c r="O1665" s="12"/>
      <c r="P1665" s="12"/>
      <c r="Q1665" s="12"/>
      <c r="R1665" s="12"/>
      <c r="S1665" s="12"/>
    </row>
    <row r="1666" spans="1:19" s="1" customFormat="1" x14ac:dyDescent="0.4">
      <c r="A1666" s="12"/>
      <c r="B1666" s="12"/>
      <c r="C1666" s="42"/>
      <c r="D1666" s="12"/>
      <c r="E1666" s="12"/>
      <c r="F1666" s="12"/>
      <c r="G1666" s="12"/>
      <c r="H1666" s="12"/>
      <c r="I1666" s="12"/>
      <c r="J1666" s="12"/>
      <c r="K1666" s="12"/>
      <c r="L1666" s="12"/>
      <c r="M1666" s="49"/>
      <c r="N1666" s="49"/>
      <c r="O1666" s="12"/>
      <c r="P1666" s="12"/>
      <c r="Q1666" s="12"/>
      <c r="R1666" s="12"/>
      <c r="S1666" s="12"/>
    </row>
    <row r="1667" spans="1:19" s="1" customFormat="1" x14ac:dyDescent="0.4">
      <c r="A1667" s="12"/>
      <c r="B1667" s="12"/>
      <c r="C1667" s="42"/>
      <c r="D1667" s="12"/>
      <c r="E1667" s="12"/>
      <c r="F1667" s="12"/>
      <c r="G1667" s="12"/>
      <c r="H1667" s="12"/>
      <c r="I1667" s="12"/>
      <c r="J1667" s="12"/>
      <c r="K1667" s="12"/>
      <c r="L1667" s="12"/>
      <c r="M1667" s="49"/>
      <c r="N1667" s="49"/>
      <c r="O1667" s="12"/>
      <c r="P1667" s="12"/>
      <c r="Q1667" s="12"/>
      <c r="R1667" s="12"/>
      <c r="S1667" s="12"/>
    </row>
    <row r="1668" spans="1:19" s="1" customFormat="1" x14ac:dyDescent="0.4">
      <c r="A1668" s="12"/>
      <c r="B1668" s="12"/>
      <c r="C1668" s="42"/>
      <c r="D1668" s="12"/>
      <c r="E1668" s="12"/>
      <c r="F1668" s="12"/>
      <c r="G1668" s="12"/>
      <c r="H1668" s="12"/>
      <c r="I1668" s="12"/>
      <c r="J1668" s="12"/>
      <c r="K1668" s="12"/>
      <c r="L1668" s="12"/>
      <c r="M1668" s="49"/>
      <c r="N1668" s="49"/>
      <c r="O1668" s="12"/>
      <c r="P1668" s="12"/>
      <c r="Q1668" s="12"/>
      <c r="R1668" s="12"/>
      <c r="S1668" s="12"/>
    </row>
    <row r="1669" spans="1:19" s="1" customFormat="1" x14ac:dyDescent="0.4">
      <c r="A1669" s="12"/>
      <c r="B1669" s="12"/>
      <c r="C1669" s="42"/>
      <c r="D1669" s="12"/>
      <c r="E1669" s="12"/>
      <c r="F1669" s="12"/>
      <c r="G1669" s="12"/>
      <c r="H1669" s="12"/>
      <c r="I1669" s="12"/>
      <c r="J1669" s="12"/>
      <c r="K1669" s="12"/>
      <c r="L1669" s="12"/>
      <c r="M1669" s="49"/>
      <c r="N1669" s="49"/>
      <c r="O1669" s="12"/>
      <c r="P1669" s="12"/>
      <c r="Q1669" s="12"/>
      <c r="R1669" s="12"/>
      <c r="S1669" s="12"/>
    </row>
    <row r="1670" spans="1:19" s="1" customFormat="1" x14ac:dyDescent="0.4">
      <c r="A1670" s="12"/>
      <c r="B1670" s="12"/>
      <c r="C1670" s="42"/>
      <c r="D1670" s="12"/>
      <c r="E1670" s="12"/>
      <c r="F1670" s="12"/>
      <c r="G1670" s="12"/>
      <c r="H1670" s="12"/>
      <c r="I1670" s="12"/>
      <c r="J1670" s="12"/>
      <c r="K1670" s="12"/>
      <c r="L1670" s="12"/>
      <c r="M1670" s="49"/>
      <c r="N1670" s="49"/>
      <c r="O1670" s="12"/>
      <c r="P1670" s="12"/>
      <c r="Q1670" s="12"/>
      <c r="R1670" s="12"/>
      <c r="S1670" s="12"/>
    </row>
    <row r="1671" spans="1:19" s="1" customFormat="1" x14ac:dyDescent="0.4">
      <c r="A1671" s="12"/>
      <c r="B1671" s="12"/>
      <c r="C1671" s="42"/>
      <c r="D1671" s="12"/>
      <c r="E1671" s="12"/>
      <c r="F1671" s="12"/>
      <c r="G1671" s="12"/>
      <c r="H1671" s="12"/>
      <c r="I1671" s="12"/>
      <c r="J1671" s="12"/>
      <c r="K1671" s="12"/>
      <c r="L1671" s="12"/>
      <c r="M1671" s="49"/>
      <c r="N1671" s="49"/>
      <c r="O1671" s="12"/>
      <c r="P1671" s="12"/>
      <c r="Q1671" s="12"/>
      <c r="R1671" s="12"/>
      <c r="S1671" s="12"/>
    </row>
    <row r="1672" spans="1:19" s="1" customFormat="1" x14ac:dyDescent="0.4">
      <c r="A1672" s="12"/>
      <c r="B1672" s="12"/>
      <c r="C1672" s="42"/>
      <c r="D1672" s="12"/>
      <c r="E1672" s="12"/>
      <c r="F1672" s="12"/>
      <c r="G1672" s="12"/>
      <c r="H1672" s="12"/>
      <c r="I1672" s="12"/>
      <c r="J1672" s="12"/>
      <c r="K1672" s="12"/>
      <c r="L1672" s="12"/>
      <c r="M1672" s="49"/>
      <c r="N1672" s="49"/>
      <c r="O1672" s="12"/>
      <c r="P1672" s="12"/>
      <c r="Q1672" s="12"/>
      <c r="R1672" s="12"/>
      <c r="S1672" s="12"/>
    </row>
    <row r="1673" spans="1:19" s="1" customFormat="1" x14ac:dyDescent="0.4">
      <c r="A1673" s="12"/>
      <c r="B1673" s="12"/>
      <c r="C1673" s="42"/>
      <c r="D1673" s="12"/>
      <c r="E1673" s="12"/>
      <c r="F1673" s="12"/>
      <c r="G1673" s="12"/>
      <c r="H1673" s="12"/>
      <c r="I1673" s="12"/>
      <c r="J1673" s="12"/>
      <c r="K1673" s="12"/>
      <c r="L1673" s="12"/>
      <c r="M1673" s="49"/>
      <c r="N1673" s="49"/>
      <c r="O1673" s="12"/>
      <c r="P1673" s="12"/>
      <c r="Q1673" s="12"/>
      <c r="R1673" s="12"/>
      <c r="S1673" s="12"/>
    </row>
    <row r="1674" spans="1:19" s="1" customFormat="1" x14ac:dyDescent="0.4">
      <c r="A1674" s="12"/>
      <c r="B1674" s="12"/>
      <c r="C1674" s="42"/>
      <c r="D1674" s="12"/>
      <c r="E1674" s="12"/>
      <c r="F1674" s="12"/>
      <c r="G1674" s="12"/>
      <c r="H1674" s="12"/>
      <c r="I1674" s="12"/>
      <c r="J1674" s="12"/>
      <c r="K1674" s="12"/>
      <c r="L1674" s="12"/>
      <c r="M1674" s="49"/>
      <c r="N1674" s="49"/>
      <c r="O1674" s="12"/>
      <c r="P1674" s="12"/>
      <c r="Q1674" s="12"/>
      <c r="R1674" s="12"/>
      <c r="S1674" s="12"/>
    </row>
    <row r="1675" spans="1:19" s="1" customFormat="1" x14ac:dyDescent="0.4">
      <c r="A1675" s="12"/>
      <c r="B1675" s="12"/>
      <c r="C1675" s="42"/>
      <c r="D1675" s="12"/>
      <c r="E1675" s="12"/>
      <c r="F1675" s="12"/>
      <c r="G1675" s="12"/>
      <c r="H1675" s="12"/>
      <c r="I1675" s="12"/>
      <c r="J1675" s="12"/>
      <c r="K1675" s="12"/>
      <c r="L1675" s="12"/>
      <c r="M1675" s="49"/>
      <c r="N1675" s="49"/>
      <c r="O1675" s="12"/>
      <c r="P1675" s="12"/>
      <c r="Q1675" s="12"/>
      <c r="R1675" s="12"/>
      <c r="S1675" s="12"/>
    </row>
    <row r="1676" spans="1:19" s="1" customFormat="1" x14ac:dyDescent="0.4">
      <c r="A1676" s="12"/>
      <c r="B1676" s="12"/>
      <c r="C1676" s="42"/>
      <c r="D1676" s="12"/>
      <c r="E1676" s="12"/>
      <c r="F1676" s="12"/>
      <c r="G1676" s="12"/>
      <c r="H1676" s="12"/>
      <c r="I1676" s="12"/>
      <c r="J1676" s="12"/>
      <c r="K1676" s="12"/>
      <c r="L1676" s="12"/>
      <c r="M1676" s="49"/>
      <c r="N1676" s="49"/>
      <c r="O1676" s="12"/>
      <c r="P1676" s="12"/>
      <c r="Q1676" s="12"/>
      <c r="R1676" s="12"/>
      <c r="S1676" s="12"/>
    </row>
    <row r="1677" spans="1:19" s="1" customFormat="1" x14ac:dyDescent="0.4">
      <c r="A1677" s="12"/>
      <c r="B1677" s="12"/>
      <c r="C1677" s="42"/>
      <c r="D1677" s="12"/>
      <c r="E1677" s="12"/>
      <c r="F1677" s="12"/>
      <c r="G1677" s="12"/>
      <c r="H1677" s="12"/>
      <c r="I1677" s="12"/>
      <c r="J1677" s="12"/>
      <c r="K1677" s="12"/>
      <c r="L1677" s="12"/>
      <c r="M1677" s="49"/>
      <c r="N1677" s="49"/>
      <c r="O1677" s="12"/>
      <c r="P1677" s="12"/>
      <c r="Q1677" s="12"/>
      <c r="R1677" s="12"/>
      <c r="S1677" s="12"/>
    </row>
    <row r="1678" spans="1:19" s="1" customFormat="1" x14ac:dyDescent="0.4">
      <c r="A1678" s="12"/>
      <c r="B1678" s="12"/>
      <c r="C1678" s="42"/>
      <c r="D1678" s="12"/>
      <c r="E1678" s="12"/>
      <c r="F1678" s="12"/>
      <c r="G1678" s="12"/>
      <c r="H1678" s="12"/>
      <c r="I1678" s="12"/>
      <c r="J1678" s="12"/>
      <c r="K1678" s="12"/>
      <c r="L1678" s="12"/>
      <c r="M1678" s="49"/>
      <c r="N1678" s="49"/>
      <c r="O1678" s="12"/>
      <c r="P1678" s="12"/>
      <c r="Q1678" s="12"/>
      <c r="R1678" s="12"/>
      <c r="S1678" s="12"/>
    </row>
    <row r="1679" spans="1:19" s="1" customFormat="1" x14ac:dyDescent="0.4">
      <c r="A1679" s="12"/>
      <c r="B1679" s="12"/>
      <c r="C1679" s="42"/>
      <c r="D1679" s="12"/>
      <c r="E1679" s="12"/>
      <c r="F1679" s="12"/>
      <c r="G1679" s="12"/>
      <c r="H1679" s="12"/>
      <c r="I1679" s="12"/>
      <c r="J1679" s="12"/>
      <c r="K1679" s="12"/>
      <c r="L1679" s="12"/>
      <c r="M1679" s="49"/>
      <c r="N1679" s="49"/>
      <c r="O1679" s="12"/>
      <c r="P1679" s="12"/>
      <c r="Q1679" s="12"/>
      <c r="R1679" s="12"/>
      <c r="S1679" s="12"/>
    </row>
    <row r="1680" spans="1:19" s="1" customFormat="1" x14ac:dyDescent="0.4">
      <c r="A1680" s="12"/>
      <c r="B1680" s="12"/>
      <c r="C1680" s="42"/>
      <c r="D1680" s="12"/>
      <c r="E1680" s="12"/>
      <c r="F1680" s="12"/>
      <c r="G1680" s="12"/>
      <c r="H1680" s="12"/>
      <c r="I1680" s="12"/>
      <c r="J1680" s="12"/>
      <c r="K1680" s="12"/>
      <c r="L1680" s="12"/>
      <c r="M1680" s="49"/>
      <c r="N1680" s="49"/>
      <c r="O1680" s="12"/>
      <c r="P1680" s="12"/>
      <c r="Q1680" s="12"/>
      <c r="R1680" s="12"/>
      <c r="S1680" s="12"/>
    </row>
    <row r="1681" spans="1:19" s="1" customFormat="1" x14ac:dyDescent="0.4">
      <c r="A1681" s="12"/>
      <c r="B1681" s="12"/>
      <c r="C1681" s="42"/>
      <c r="D1681" s="12"/>
      <c r="E1681" s="12"/>
      <c r="F1681" s="12"/>
      <c r="G1681" s="12"/>
      <c r="H1681" s="12"/>
      <c r="I1681" s="12"/>
      <c r="J1681" s="12"/>
      <c r="K1681" s="12"/>
      <c r="L1681" s="12"/>
      <c r="M1681" s="49"/>
      <c r="N1681" s="49"/>
      <c r="O1681" s="12"/>
      <c r="P1681" s="12"/>
      <c r="Q1681" s="12"/>
      <c r="R1681" s="12"/>
      <c r="S1681" s="12"/>
    </row>
    <row r="1682" spans="1:19" s="1" customFormat="1" x14ac:dyDescent="0.4">
      <c r="A1682" s="12"/>
      <c r="B1682" s="12"/>
      <c r="C1682" s="42"/>
      <c r="D1682" s="12"/>
      <c r="E1682" s="12"/>
      <c r="F1682" s="12"/>
      <c r="G1682" s="12"/>
      <c r="H1682" s="12"/>
      <c r="I1682" s="12"/>
      <c r="J1682" s="12"/>
      <c r="K1682" s="12"/>
      <c r="L1682" s="12"/>
      <c r="M1682" s="49"/>
      <c r="N1682" s="49"/>
      <c r="O1682" s="12"/>
      <c r="P1682" s="12"/>
      <c r="Q1682" s="12"/>
      <c r="R1682" s="12"/>
      <c r="S1682" s="12"/>
    </row>
    <row r="1683" spans="1:19" s="1" customFormat="1" x14ac:dyDescent="0.4">
      <c r="A1683" s="12"/>
      <c r="B1683" s="12"/>
      <c r="C1683" s="42"/>
      <c r="D1683" s="12"/>
      <c r="E1683" s="12"/>
      <c r="F1683" s="12"/>
      <c r="G1683" s="12"/>
      <c r="H1683" s="12"/>
      <c r="I1683" s="12"/>
      <c r="J1683" s="12"/>
      <c r="K1683" s="12"/>
      <c r="L1683" s="12"/>
      <c r="M1683" s="49"/>
      <c r="N1683" s="49"/>
      <c r="O1683" s="12"/>
      <c r="P1683" s="12"/>
      <c r="Q1683" s="12"/>
      <c r="R1683" s="12"/>
      <c r="S1683" s="12"/>
    </row>
    <row r="1684" spans="1:19" s="1" customFormat="1" x14ac:dyDescent="0.4">
      <c r="A1684" s="12"/>
      <c r="B1684" s="12"/>
      <c r="C1684" s="42"/>
      <c r="D1684" s="12"/>
      <c r="E1684" s="12"/>
      <c r="F1684" s="12"/>
      <c r="G1684" s="12"/>
      <c r="H1684" s="12"/>
      <c r="I1684" s="12"/>
      <c r="J1684" s="12"/>
      <c r="K1684" s="12"/>
      <c r="L1684" s="12"/>
      <c r="M1684" s="49"/>
      <c r="N1684" s="49"/>
      <c r="O1684" s="12"/>
      <c r="P1684" s="12"/>
      <c r="Q1684" s="12"/>
      <c r="R1684" s="12"/>
      <c r="S1684" s="12"/>
    </row>
    <row r="1685" spans="1:19" s="1" customFormat="1" x14ac:dyDescent="0.4">
      <c r="A1685" s="12"/>
      <c r="B1685" s="12"/>
      <c r="C1685" s="42"/>
      <c r="D1685" s="12"/>
      <c r="E1685" s="12"/>
      <c r="F1685" s="12"/>
      <c r="G1685" s="12"/>
      <c r="H1685" s="12"/>
      <c r="I1685" s="12"/>
      <c r="J1685" s="12"/>
      <c r="K1685" s="12"/>
      <c r="L1685" s="12"/>
      <c r="M1685" s="49"/>
      <c r="N1685" s="49"/>
      <c r="O1685" s="12"/>
      <c r="P1685" s="12"/>
      <c r="Q1685" s="12"/>
      <c r="R1685" s="12"/>
      <c r="S1685" s="12"/>
    </row>
    <row r="1686" spans="1:19" s="1" customFormat="1" x14ac:dyDescent="0.4">
      <c r="A1686" s="12"/>
      <c r="B1686" s="12"/>
      <c r="C1686" s="42"/>
      <c r="D1686" s="12"/>
      <c r="E1686" s="12"/>
      <c r="F1686" s="12"/>
      <c r="G1686" s="12"/>
      <c r="H1686" s="12"/>
      <c r="I1686" s="12"/>
      <c r="J1686" s="12"/>
      <c r="K1686" s="12"/>
      <c r="L1686" s="12"/>
      <c r="M1686" s="49"/>
      <c r="N1686" s="49"/>
      <c r="O1686" s="12"/>
      <c r="P1686" s="12"/>
      <c r="Q1686" s="12"/>
      <c r="R1686" s="12"/>
      <c r="S1686" s="12"/>
    </row>
    <row r="1687" spans="1:19" s="1" customFormat="1" x14ac:dyDescent="0.4">
      <c r="A1687" s="12"/>
      <c r="B1687" s="12"/>
      <c r="C1687" s="42"/>
      <c r="D1687" s="12"/>
      <c r="E1687" s="12"/>
      <c r="F1687" s="12"/>
      <c r="G1687" s="12"/>
      <c r="H1687" s="12"/>
      <c r="I1687" s="12"/>
      <c r="J1687" s="12"/>
      <c r="K1687" s="12"/>
      <c r="L1687" s="12"/>
      <c r="M1687" s="49"/>
      <c r="N1687" s="49"/>
      <c r="O1687" s="12"/>
      <c r="P1687" s="12"/>
      <c r="Q1687" s="12"/>
      <c r="R1687" s="12"/>
      <c r="S1687" s="12"/>
    </row>
    <row r="1688" spans="1:19" s="1" customFormat="1" x14ac:dyDescent="0.4">
      <c r="A1688" s="12"/>
      <c r="B1688" s="12"/>
      <c r="C1688" s="42"/>
      <c r="D1688" s="12"/>
      <c r="E1688" s="12"/>
      <c r="F1688" s="12"/>
      <c r="G1688" s="12"/>
      <c r="H1688" s="12"/>
      <c r="I1688" s="12"/>
      <c r="J1688" s="12"/>
      <c r="K1688" s="12"/>
      <c r="L1688" s="12"/>
      <c r="M1688" s="49"/>
      <c r="N1688" s="49"/>
      <c r="O1688" s="12"/>
      <c r="P1688" s="12"/>
      <c r="Q1688" s="12"/>
      <c r="R1688" s="12"/>
      <c r="S1688" s="12"/>
    </row>
    <row r="1689" spans="1:19" s="1" customFormat="1" x14ac:dyDescent="0.4">
      <c r="A1689" s="12"/>
      <c r="B1689" s="12"/>
      <c r="C1689" s="42"/>
      <c r="D1689" s="12"/>
      <c r="E1689" s="12"/>
      <c r="F1689" s="12"/>
      <c r="G1689" s="12"/>
      <c r="H1689" s="12"/>
      <c r="I1689" s="12"/>
      <c r="J1689" s="12"/>
      <c r="K1689" s="12"/>
      <c r="L1689" s="12"/>
      <c r="M1689" s="49"/>
      <c r="N1689" s="49"/>
      <c r="O1689" s="12"/>
      <c r="P1689" s="12"/>
      <c r="Q1689" s="12"/>
      <c r="R1689" s="12"/>
      <c r="S1689" s="12"/>
    </row>
    <row r="1690" spans="1:19" s="1" customFormat="1" x14ac:dyDescent="0.4">
      <c r="A1690" s="12"/>
      <c r="B1690" s="12"/>
      <c r="C1690" s="42"/>
      <c r="D1690" s="12"/>
      <c r="E1690" s="12"/>
      <c r="F1690" s="12"/>
      <c r="G1690" s="12"/>
      <c r="H1690" s="12"/>
      <c r="I1690" s="12"/>
      <c r="J1690" s="12"/>
      <c r="K1690" s="12"/>
      <c r="L1690" s="12"/>
      <c r="M1690" s="49"/>
      <c r="N1690" s="49"/>
      <c r="O1690" s="12"/>
      <c r="P1690" s="12"/>
      <c r="Q1690" s="12"/>
      <c r="R1690" s="12"/>
      <c r="S1690" s="12"/>
    </row>
    <row r="1691" spans="1:19" s="1" customFormat="1" x14ac:dyDescent="0.4">
      <c r="A1691" s="12"/>
      <c r="B1691" s="12"/>
      <c r="C1691" s="42"/>
      <c r="D1691" s="12"/>
      <c r="E1691" s="12"/>
      <c r="F1691" s="12"/>
      <c r="G1691" s="12"/>
      <c r="H1691" s="12"/>
      <c r="I1691" s="12"/>
      <c r="J1691" s="12"/>
      <c r="K1691" s="12"/>
      <c r="L1691" s="12"/>
      <c r="M1691" s="49"/>
      <c r="N1691" s="49"/>
      <c r="O1691" s="12"/>
      <c r="P1691" s="12"/>
      <c r="Q1691" s="12"/>
      <c r="R1691" s="12"/>
      <c r="S1691" s="12"/>
    </row>
    <row r="1692" spans="1:19" s="1" customFormat="1" x14ac:dyDescent="0.4">
      <c r="A1692" s="12"/>
      <c r="B1692" s="12"/>
      <c r="C1692" s="42"/>
      <c r="D1692" s="12"/>
      <c r="E1692" s="12"/>
      <c r="F1692" s="12"/>
      <c r="G1692" s="12"/>
      <c r="H1692" s="12"/>
      <c r="I1692" s="12"/>
      <c r="J1692" s="12"/>
      <c r="K1692" s="12"/>
      <c r="L1692" s="12"/>
      <c r="M1692" s="49"/>
      <c r="N1692" s="49"/>
      <c r="O1692" s="12"/>
      <c r="P1692" s="12"/>
      <c r="Q1692" s="12"/>
      <c r="R1692" s="12"/>
      <c r="S1692" s="12"/>
    </row>
    <row r="1693" spans="1:19" s="1" customFormat="1" x14ac:dyDescent="0.4">
      <c r="A1693" s="12"/>
      <c r="B1693" s="12"/>
      <c r="C1693" s="42"/>
      <c r="D1693" s="12"/>
      <c r="E1693" s="12"/>
      <c r="F1693" s="12"/>
      <c r="G1693" s="12"/>
      <c r="H1693" s="12"/>
      <c r="I1693" s="12"/>
      <c r="J1693" s="12"/>
      <c r="K1693" s="12"/>
      <c r="L1693" s="12"/>
      <c r="M1693" s="49"/>
      <c r="N1693" s="49"/>
      <c r="O1693" s="12"/>
      <c r="P1693" s="12"/>
      <c r="Q1693" s="12"/>
      <c r="R1693" s="12"/>
      <c r="S1693" s="12"/>
    </row>
    <row r="1694" spans="1:19" s="1" customFormat="1" x14ac:dyDescent="0.4">
      <c r="A1694" s="12"/>
      <c r="B1694" s="12"/>
      <c r="C1694" s="42"/>
      <c r="D1694" s="12"/>
      <c r="E1694" s="12"/>
      <c r="F1694" s="12"/>
      <c r="G1694" s="12"/>
      <c r="H1694" s="12"/>
      <c r="I1694" s="12"/>
      <c r="J1694" s="12"/>
      <c r="K1694" s="12"/>
      <c r="L1694" s="12"/>
      <c r="M1694" s="49"/>
      <c r="N1694" s="49"/>
      <c r="O1694" s="12"/>
      <c r="P1694" s="12"/>
      <c r="Q1694" s="12"/>
      <c r="R1694" s="12"/>
      <c r="S1694" s="12"/>
    </row>
    <row r="1695" spans="1:19" s="1" customFormat="1" x14ac:dyDescent="0.4">
      <c r="A1695" s="12"/>
      <c r="B1695" s="12"/>
      <c r="C1695" s="42"/>
      <c r="D1695" s="12"/>
      <c r="E1695" s="12"/>
      <c r="F1695" s="12"/>
      <c r="G1695" s="12"/>
      <c r="H1695" s="12"/>
      <c r="I1695" s="12"/>
      <c r="J1695" s="12"/>
      <c r="K1695" s="12"/>
      <c r="L1695" s="12"/>
      <c r="M1695" s="49"/>
      <c r="N1695" s="49"/>
      <c r="O1695" s="12"/>
      <c r="P1695" s="12"/>
      <c r="Q1695" s="12"/>
      <c r="R1695" s="12"/>
      <c r="S1695" s="12"/>
    </row>
    <row r="1696" spans="1:19" s="1" customFormat="1" x14ac:dyDescent="0.4">
      <c r="A1696" s="12"/>
      <c r="B1696" s="12"/>
      <c r="C1696" s="42"/>
      <c r="D1696" s="12"/>
      <c r="E1696" s="12"/>
      <c r="F1696" s="12"/>
      <c r="G1696" s="12"/>
      <c r="H1696" s="12"/>
      <c r="I1696" s="12"/>
      <c r="J1696" s="12"/>
      <c r="K1696" s="12"/>
      <c r="L1696" s="12"/>
      <c r="M1696" s="49"/>
      <c r="N1696" s="49"/>
      <c r="O1696" s="12"/>
      <c r="P1696" s="12"/>
      <c r="Q1696" s="12"/>
      <c r="R1696" s="12"/>
      <c r="S1696" s="12"/>
    </row>
    <row r="1697" spans="1:19" s="1" customFormat="1" x14ac:dyDescent="0.4">
      <c r="A1697" s="12"/>
      <c r="B1697" s="12"/>
      <c r="C1697" s="42"/>
      <c r="D1697" s="12"/>
      <c r="E1697" s="12"/>
      <c r="F1697" s="12"/>
      <c r="G1697" s="12"/>
      <c r="H1697" s="12"/>
      <c r="I1697" s="12"/>
      <c r="J1697" s="12"/>
      <c r="K1697" s="12"/>
      <c r="L1697" s="12"/>
      <c r="M1697" s="49"/>
      <c r="N1697" s="49"/>
      <c r="O1697" s="12"/>
      <c r="P1697" s="12"/>
      <c r="Q1697" s="12"/>
      <c r="R1697" s="12"/>
      <c r="S1697" s="12"/>
    </row>
    <row r="1698" spans="1:19" s="1" customFormat="1" x14ac:dyDescent="0.4">
      <c r="A1698" s="12"/>
      <c r="B1698" s="12"/>
      <c r="C1698" s="42"/>
      <c r="D1698" s="12"/>
      <c r="E1698" s="12"/>
      <c r="F1698" s="12"/>
      <c r="G1698" s="12"/>
      <c r="H1698" s="12"/>
      <c r="I1698" s="12"/>
      <c r="J1698" s="12"/>
      <c r="K1698" s="12"/>
      <c r="L1698" s="12"/>
      <c r="M1698" s="49"/>
      <c r="N1698" s="49"/>
      <c r="O1698" s="12"/>
      <c r="P1698" s="12"/>
      <c r="Q1698" s="12"/>
      <c r="R1698" s="12"/>
      <c r="S1698" s="12"/>
    </row>
    <row r="1699" spans="1:19" s="1" customFormat="1" x14ac:dyDescent="0.4">
      <c r="A1699" s="12"/>
      <c r="B1699" s="12"/>
      <c r="C1699" s="42"/>
      <c r="D1699" s="12"/>
      <c r="E1699" s="12"/>
      <c r="F1699" s="12"/>
      <c r="G1699" s="12"/>
      <c r="H1699" s="12"/>
      <c r="I1699" s="12"/>
      <c r="J1699" s="12"/>
      <c r="K1699" s="12"/>
      <c r="L1699" s="12"/>
      <c r="M1699" s="49"/>
      <c r="N1699" s="49"/>
      <c r="O1699" s="12"/>
      <c r="P1699" s="12"/>
      <c r="Q1699" s="12"/>
      <c r="R1699" s="12"/>
      <c r="S1699" s="12"/>
    </row>
    <row r="1700" spans="1:19" s="1" customFormat="1" x14ac:dyDescent="0.4">
      <c r="A1700" s="12"/>
      <c r="B1700" s="12"/>
      <c r="C1700" s="42"/>
      <c r="D1700" s="12"/>
      <c r="E1700" s="12"/>
      <c r="F1700" s="12"/>
      <c r="G1700" s="12"/>
      <c r="H1700" s="12"/>
      <c r="I1700" s="12"/>
      <c r="J1700" s="12"/>
      <c r="K1700" s="12"/>
      <c r="L1700" s="12"/>
      <c r="M1700" s="49"/>
      <c r="N1700" s="49"/>
      <c r="O1700" s="12"/>
      <c r="P1700" s="12"/>
      <c r="Q1700" s="12"/>
      <c r="R1700" s="12"/>
      <c r="S1700" s="12"/>
    </row>
    <row r="1701" spans="1:19" s="1" customFormat="1" x14ac:dyDescent="0.4">
      <c r="A1701" s="12"/>
      <c r="B1701" s="12"/>
      <c r="C1701" s="42"/>
      <c r="D1701" s="12"/>
      <c r="E1701" s="12"/>
      <c r="F1701" s="12"/>
      <c r="G1701" s="12"/>
      <c r="H1701" s="12"/>
      <c r="I1701" s="12"/>
      <c r="J1701" s="12"/>
      <c r="K1701" s="12"/>
      <c r="L1701" s="12"/>
      <c r="M1701" s="49"/>
      <c r="N1701" s="49"/>
      <c r="O1701" s="12"/>
      <c r="P1701" s="12"/>
      <c r="Q1701" s="12"/>
      <c r="R1701" s="12"/>
      <c r="S1701" s="12"/>
    </row>
    <row r="1702" spans="1:19" s="1" customFormat="1" x14ac:dyDescent="0.4">
      <c r="A1702" s="12"/>
      <c r="B1702" s="12"/>
      <c r="C1702" s="42"/>
      <c r="D1702" s="12"/>
      <c r="E1702" s="12"/>
      <c r="F1702" s="12"/>
      <c r="G1702" s="12"/>
      <c r="H1702" s="12"/>
      <c r="I1702" s="12"/>
      <c r="J1702" s="12"/>
      <c r="K1702" s="12"/>
      <c r="L1702" s="12"/>
      <c r="M1702" s="49"/>
      <c r="N1702" s="49"/>
      <c r="O1702" s="12"/>
      <c r="P1702" s="12"/>
      <c r="Q1702" s="12"/>
      <c r="R1702" s="12"/>
      <c r="S1702" s="12"/>
    </row>
    <row r="1703" spans="1:19" s="1" customFormat="1" x14ac:dyDescent="0.4">
      <c r="A1703" s="12"/>
      <c r="B1703" s="12"/>
      <c r="C1703" s="42"/>
      <c r="D1703" s="12"/>
      <c r="E1703" s="12"/>
      <c r="F1703" s="12"/>
      <c r="G1703" s="12"/>
      <c r="H1703" s="12"/>
      <c r="I1703" s="12"/>
      <c r="J1703" s="12"/>
      <c r="K1703" s="12"/>
      <c r="L1703" s="12"/>
      <c r="M1703" s="49"/>
      <c r="N1703" s="49"/>
      <c r="O1703" s="12"/>
      <c r="P1703" s="12"/>
      <c r="Q1703" s="12"/>
      <c r="R1703" s="12"/>
      <c r="S1703" s="12"/>
    </row>
    <row r="1704" spans="1:19" s="1" customFormat="1" x14ac:dyDescent="0.4">
      <c r="A1704" s="12"/>
      <c r="B1704" s="12"/>
      <c r="C1704" s="42"/>
      <c r="D1704" s="12"/>
      <c r="E1704" s="12"/>
      <c r="F1704" s="12"/>
      <c r="G1704" s="12"/>
      <c r="H1704" s="12"/>
      <c r="I1704" s="12"/>
      <c r="J1704" s="12"/>
      <c r="K1704" s="12"/>
      <c r="L1704" s="12"/>
      <c r="M1704" s="49"/>
      <c r="N1704" s="49"/>
      <c r="O1704" s="12"/>
      <c r="P1704" s="12"/>
      <c r="Q1704" s="12"/>
      <c r="R1704" s="12"/>
      <c r="S1704" s="12"/>
    </row>
    <row r="1705" spans="1:19" s="1" customFormat="1" x14ac:dyDescent="0.4">
      <c r="A1705" s="12"/>
      <c r="B1705" s="12"/>
      <c r="C1705" s="42"/>
      <c r="D1705" s="12"/>
      <c r="E1705" s="12"/>
      <c r="F1705" s="12"/>
      <c r="G1705" s="12"/>
      <c r="H1705" s="12"/>
      <c r="I1705" s="12"/>
      <c r="J1705" s="12"/>
      <c r="K1705" s="12"/>
      <c r="L1705" s="12"/>
      <c r="M1705" s="49"/>
      <c r="N1705" s="49"/>
      <c r="O1705" s="12"/>
      <c r="P1705" s="12"/>
      <c r="Q1705" s="12"/>
      <c r="R1705" s="12"/>
      <c r="S1705" s="12"/>
    </row>
    <row r="1706" spans="1:19" s="1" customFormat="1" x14ac:dyDescent="0.4">
      <c r="A1706" s="12"/>
      <c r="B1706" s="12"/>
      <c r="C1706" s="42"/>
      <c r="D1706" s="12"/>
      <c r="E1706" s="12"/>
      <c r="F1706" s="12"/>
      <c r="G1706" s="12"/>
      <c r="H1706" s="12"/>
      <c r="I1706" s="12"/>
      <c r="J1706" s="12"/>
      <c r="K1706" s="12"/>
      <c r="L1706" s="12"/>
      <c r="M1706" s="49"/>
      <c r="N1706" s="49"/>
      <c r="O1706" s="12"/>
      <c r="P1706" s="12"/>
      <c r="Q1706" s="12"/>
      <c r="R1706" s="12"/>
      <c r="S1706" s="12"/>
    </row>
    <row r="1707" spans="1:19" s="1" customFormat="1" x14ac:dyDescent="0.4">
      <c r="A1707" s="12"/>
      <c r="B1707" s="12"/>
      <c r="C1707" s="42"/>
      <c r="D1707" s="12"/>
      <c r="E1707" s="12"/>
      <c r="F1707" s="12"/>
      <c r="G1707" s="12"/>
      <c r="H1707" s="12"/>
      <c r="I1707" s="12"/>
      <c r="J1707" s="12"/>
      <c r="K1707" s="12"/>
      <c r="L1707" s="12"/>
      <c r="M1707" s="49"/>
      <c r="N1707" s="49"/>
      <c r="O1707" s="12"/>
      <c r="P1707" s="12"/>
      <c r="Q1707" s="12"/>
      <c r="R1707" s="12"/>
      <c r="S1707" s="12"/>
    </row>
    <row r="1708" spans="1:19" s="1" customFormat="1" x14ac:dyDescent="0.4">
      <c r="A1708" s="12"/>
      <c r="B1708" s="12"/>
      <c r="C1708" s="42"/>
      <c r="D1708" s="12"/>
      <c r="E1708" s="12"/>
      <c r="F1708" s="12"/>
      <c r="G1708" s="12"/>
      <c r="H1708" s="12"/>
      <c r="I1708" s="12"/>
      <c r="J1708" s="12"/>
      <c r="K1708" s="12"/>
      <c r="L1708" s="12"/>
      <c r="M1708" s="49"/>
      <c r="N1708" s="49"/>
      <c r="O1708" s="12"/>
      <c r="P1708" s="12"/>
      <c r="Q1708" s="12"/>
      <c r="R1708" s="12"/>
      <c r="S1708" s="12"/>
    </row>
    <row r="1709" spans="1:19" s="1" customFormat="1" x14ac:dyDescent="0.4">
      <c r="A1709" s="12"/>
      <c r="B1709" s="12"/>
      <c r="C1709" s="42"/>
      <c r="D1709" s="12"/>
      <c r="E1709" s="12"/>
      <c r="F1709" s="12"/>
      <c r="G1709" s="12"/>
      <c r="H1709" s="12"/>
      <c r="I1709" s="12"/>
      <c r="J1709" s="12"/>
      <c r="K1709" s="12"/>
      <c r="L1709" s="12"/>
      <c r="M1709" s="49"/>
      <c r="N1709" s="49"/>
      <c r="O1709" s="12"/>
      <c r="P1709" s="12"/>
      <c r="Q1709" s="12"/>
      <c r="R1709" s="12"/>
      <c r="S1709" s="12"/>
    </row>
    <row r="1710" spans="1:19" s="1" customFormat="1" x14ac:dyDescent="0.4">
      <c r="A1710" s="12"/>
      <c r="B1710" s="12"/>
      <c r="C1710" s="42"/>
      <c r="D1710" s="12"/>
      <c r="E1710" s="12"/>
      <c r="F1710" s="12"/>
      <c r="G1710" s="12"/>
      <c r="H1710" s="12"/>
      <c r="I1710" s="12"/>
      <c r="J1710" s="12"/>
      <c r="K1710" s="12"/>
      <c r="L1710" s="12"/>
      <c r="M1710" s="49"/>
      <c r="N1710" s="49"/>
      <c r="O1710" s="12"/>
      <c r="P1710" s="12"/>
      <c r="Q1710" s="12"/>
      <c r="R1710" s="12"/>
      <c r="S1710" s="12"/>
    </row>
    <row r="1711" spans="1:19" s="1" customFormat="1" x14ac:dyDescent="0.4">
      <c r="A1711" s="12"/>
      <c r="B1711" s="12"/>
      <c r="C1711" s="42"/>
      <c r="D1711" s="12"/>
      <c r="E1711" s="12"/>
      <c r="F1711" s="12"/>
      <c r="G1711" s="12"/>
      <c r="H1711" s="12"/>
      <c r="I1711" s="12"/>
      <c r="J1711" s="12"/>
      <c r="K1711" s="12"/>
      <c r="L1711" s="12"/>
      <c r="M1711" s="49"/>
      <c r="N1711" s="49"/>
      <c r="O1711" s="12"/>
      <c r="P1711" s="12"/>
      <c r="Q1711" s="12"/>
      <c r="R1711" s="12"/>
      <c r="S1711" s="12"/>
    </row>
    <row r="1712" spans="1:19" s="1" customFormat="1" x14ac:dyDescent="0.4">
      <c r="A1712" s="12"/>
      <c r="B1712" s="12"/>
      <c r="C1712" s="42"/>
      <c r="D1712" s="12"/>
      <c r="E1712" s="12"/>
      <c r="F1712" s="12"/>
      <c r="G1712" s="12"/>
      <c r="H1712" s="12"/>
      <c r="I1712" s="12"/>
      <c r="J1712" s="12"/>
      <c r="K1712" s="12"/>
      <c r="L1712" s="12"/>
      <c r="M1712" s="49"/>
      <c r="N1712" s="49"/>
      <c r="O1712" s="12"/>
      <c r="P1712" s="12"/>
      <c r="Q1712" s="12"/>
      <c r="R1712" s="12"/>
      <c r="S1712" s="12"/>
    </row>
    <row r="1713" spans="1:19" s="1" customFormat="1" x14ac:dyDescent="0.4">
      <c r="A1713" s="12"/>
      <c r="B1713" s="12"/>
      <c r="C1713" s="42"/>
      <c r="D1713" s="12"/>
      <c r="E1713" s="12"/>
      <c r="F1713" s="12"/>
      <c r="G1713" s="12"/>
      <c r="H1713" s="12"/>
      <c r="I1713" s="12"/>
      <c r="J1713" s="12"/>
      <c r="K1713" s="12"/>
      <c r="L1713" s="12"/>
      <c r="M1713" s="49"/>
      <c r="N1713" s="49"/>
      <c r="O1713" s="12"/>
      <c r="P1713" s="12"/>
      <c r="Q1713" s="12"/>
      <c r="R1713" s="12"/>
      <c r="S1713" s="12"/>
    </row>
    <row r="1714" spans="1:19" s="1" customFormat="1" x14ac:dyDescent="0.4">
      <c r="A1714" s="12"/>
      <c r="B1714" s="12"/>
      <c r="C1714" s="42"/>
      <c r="D1714" s="12"/>
      <c r="E1714" s="12"/>
      <c r="F1714" s="12"/>
      <c r="G1714" s="12"/>
      <c r="H1714" s="12"/>
      <c r="I1714" s="12"/>
      <c r="J1714" s="12"/>
      <c r="K1714" s="12"/>
      <c r="L1714" s="12"/>
      <c r="M1714" s="49"/>
      <c r="N1714" s="49"/>
      <c r="O1714" s="12"/>
      <c r="P1714" s="12"/>
      <c r="Q1714" s="12"/>
      <c r="R1714" s="12"/>
      <c r="S1714" s="12"/>
    </row>
    <row r="1715" spans="1:19" s="1" customFormat="1" x14ac:dyDescent="0.4">
      <c r="A1715" s="12"/>
      <c r="B1715" s="12"/>
      <c r="C1715" s="42"/>
      <c r="D1715" s="12"/>
      <c r="E1715" s="12"/>
      <c r="F1715" s="12"/>
      <c r="G1715" s="12"/>
      <c r="H1715" s="12"/>
      <c r="I1715" s="12"/>
      <c r="J1715" s="12"/>
      <c r="K1715" s="12"/>
      <c r="L1715" s="12"/>
      <c r="M1715" s="49"/>
      <c r="N1715" s="49"/>
      <c r="O1715" s="12"/>
      <c r="P1715" s="12"/>
      <c r="Q1715" s="12"/>
      <c r="R1715" s="12"/>
      <c r="S1715" s="12"/>
    </row>
    <row r="1716" spans="1:19" s="1" customFormat="1" x14ac:dyDescent="0.4">
      <c r="A1716" s="12"/>
      <c r="B1716" s="12"/>
      <c r="C1716" s="42"/>
      <c r="D1716" s="12"/>
      <c r="E1716" s="12"/>
      <c r="F1716" s="12"/>
      <c r="G1716" s="12"/>
      <c r="H1716" s="12"/>
      <c r="I1716" s="12"/>
      <c r="J1716" s="12"/>
      <c r="K1716" s="12"/>
      <c r="L1716" s="12"/>
      <c r="M1716" s="49"/>
      <c r="N1716" s="49"/>
      <c r="O1716" s="12"/>
      <c r="P1716" s="12"/>
      <c r="Q1716" s="12"/>
      <c r="R1716" s="12"/>
      <c r="S1716" s="12"/>
    </row>
    <row r="1717" spans="1:19" s="1" customFormat="1" x14ac:dyDescent="0.4">
      <c r="A1717" s="12"/>
      <c r="B1717" s="12"/>
      <c r="C1717" s="42"/>
      <c r="D1717" s="12"/>
      <c r="E1717" s="12"/>
      <c r="F1717" s="12"/>
      <c r="G1717" s="12"/>
      <c r="H1717" s="12"/>
      <c r="I1717" s="12"/>
      <c r="J1717" s="12"/>
      <c r="K1717" s="12"/>
      <c r="L1717" s="12"/>
      <c r="M1717" s="49"/>
      <c r="N1717" s="49"/>
      <c r="O1717" s="12"/>
      <c r="P1717" s="12"/>
      <c r="Q1717" s="12"/>
      <c r="R1717" s="12"/>
      <c r="S1717" s="12"/>
    </row>
    <row r="1718" spans="1:19" s="1" customFormat="1" x14ac:dyDescent="0.4">
      <c r="A1718" s="12"/>
      <c r="B1718" s="12"/>
      <c r="C1718" s="42"/>
      <c r="D1718" s="12"/>
      <c r="E1718" s="12"/>
      <c r="F1718" s="12"/>
      <c r="G1718" s="12"/>
      <c r="H1718" s="12"/>
      <c r="I1718" s="12"/>
      <c r="J1718" s="12"/>
      <c r="K1718" s="12"/>
      <c r="L1718" s="12"/>
      <c r="M1718" s="49"/>
      <c r="N1718" s="49"/>
      <c r="O1718" s="12"/>
      <c r="P1718" s="12"/>
      <c r="Q1718" s="12"/>
      <c r="R1718" s="12"/>
      <c r="S1718" s="12"/>
    </row>
    <row r="1719" spans="1:19" s="1" customFormat="1" x14ac:dyDescent="0.4">
      <c r="A1719" s="12"/>
      <c r="B1719" s="12"/>
      <c r="C1719" s="42"/>
      <c r="D1719" s="12"/>
      <c r="E1719" s="12"/>
      <c r="F1719" s="12"/>
      <c r="G1719" s="12"/>
      <c r="H1719" s="12"/>
      <c r="I1719" s="12"/>
      <c r="J1719" s="12"/>
      <c r="K1719" s="12"/>
      <c r="L1719" s="12"/>
      <c r="M1719" s="49"/>
      <c r="N1719" s="49"/>
      <c r="O1719" s="12"/>
      <c r="P1719" s="12"/>
      <c r="Q1719" s="12"/>
      <c r="R1719" s="12"/>
      <c r="S1719" s="12"/>
    </row>
    <row r="1720" spans="1:19" s="1" customFormat="1" x14ac:dyDescent="0.4">
      <c r="A1720" s="12"/>
      <c r="B1720" s="12"/>
      <c r="C1720" s="42"/>
      <c r="D1720" s="12"/>
      <c r="E1720" s="12"/>
      <c r="F1720" s="12"/>
      <c r="G1720" s="12"/>
      <c r="H1720" s="12"/>
      <c r="I1720" s="12"/>
      <c r="J1720" s="12"/>
      <c r="K1720" s="12"/>
      <c r="L1720" s="12"/>
      <c r="M1720" s="49"/>
      <c r="N1720" s="49"/>
      <c r="O1720" s="12"/>
      <c r="P1720" s="12"/>
      <c r="Q1720" s="12"/>
      <c r="R1720" s="12"/>
      <c r="S1720" s="12"/>
    </row>
    <row r="1721" spans="1:19" s="1" customFormat="1" x14ac:dyDescent="0.4">
      <c r="A1721" s="12"/>
      <c r="B1721" s="12"/>
      <c r="C1721" s="42"/>
      <c r="D1721" s="12"/>
      <c r="E1721" s="12"/>
      <c r="F1721" s="12"/>
      <c r="G1721" s="12"/>
      <c r="H1721" s="12"/>
      <c r="I1721" s="12"/>
      <c r="J1721" s="12"/>
      <c r="K1721" s="12"/>
      <c r="L1721" s="12"/>
      <c r="M1721" s="49"/>
      <c r="N1721" s="49"/>
      <c r="O1721" s="12"/>
      <c r="P1721" s="12"/>
      <c r="Q1721" s="12"/>
      <c r="R1721" s="12"/>
      <c r="S1721" s="12"/>
    </row>
    <row r="1722" spans="1:19" s="1" customFormat="1" x14ac:dyDescent="0.4">
      <c r="A1722" s="12"/>
      <c r="B1722" s="12"/>
      <c r="C1722" s="42"/>
      <c r="D1722" s="12"/>
      <c r="E1722" s="12"/>
      <c r="F1722" s="12"/>
      <c r="G1722" s="12"/>
      <c r="H1722" s="12"/>
      <c r="I1722" s="12"/>
      <c r="J1722" s="12"/>
      <c r="K1722" s="12"/>
      <c r="L1722" s="12"/>
      <c r="M1722" s="49"/>
      <c r="N1722" s="49"/>
      <c r="O1722" s="12"/>
      <c r="P1722" s="12"/>
      <c r="Q1722" s="12"/>
      <c r="R1722" s="12"/>
      <c r="S1722" s="12"/>
    </row>
    <row r="1723" spans="1:19" s="1" customFormat="1" x14ac:dyDescent="0.4">
      <c r="A1723" s="12"/>
      <c r="B1723" s="12"/>
      <c r="C1723" s="42"/>
      <c r="D1723" s="12"/>
      <c r="E1723" s="12"/>
      <c r="F1723" s="12"/>
      <c r="G1723" s="12"/>
      <c r="H1723" s="12"/>
      <c r="I1723" s="12"/>
      <c r="J1723" s="12"/>
      <c r="K1723" s="12"/>
      <c r="L1723" s="12"/>
      <c r="M1723" s="49"/>
      <c r="N1723" s="49"/>
      <c r="O1723" s="12"/>
      <c r="P1723" s="12"/>
      <c r="Q1723" s="12"/>
      <c r="R1723" s="12"/>
      <c r="S1723" s="12"/>
    </row>
    <row r="1724" spans="1:19" s="1" customFormat="1" x14ac:dyDescent="0.4">
      <c r="A1724" s="12"/>
      <c r="B1724" s="12"/>
      <c r="C1724" s="42"/>
      <c r="D1724" s="12"/>
      <c r="E1724" s="12"/>
      <c r="F1724" s="12"/>
      <c r="G1724" s="12"/>
      <c r="H1724" s="12"/>
      <c r="I1724" s="12"/>
      <c r="J1724" s="12"/>
      <c r="K1724" s="12"/>
      <c r="L1724" s="12"/>
      <c r="M1724" s="49"/>
      <c r="N1724" s="49"/>
      <c r="O1724" s="12"/>
      <c r="P1724" s="12"/>
      <c r="Q1724" s="12"/>
      <c r="R1724" s="12"/>
      <c r="S1724" s="12"/>
    </row>
    <row r="1725" spans="1:19" s="1" customFormat="1" x14ac:dyDescent="0.4">
      <c r="A1725" s="12"/>
      <c r="B1725" s="12"/>
      <c r="C1725" s="42"/>
      <c r="D1725" s="12"/>
      <c r="E1725" s="12"/>
      <c r="F1725" s="12"/>
      <c r="G1725" s="12"/>
      <c r="H1725" s="12"/>
      <c r="I1725" s="12"/>
      <c r="J1725" s="12"/>
      <c r="K1725" s="12"/>
      <c r="L1725" s="12"/>
      <c r="M1725" s="49"/>
      <c r="N1725" s="49"/>
      <c r="O1725" s="12"/>
      <c r="P1725" s="12"/>
      <c r="Q1725" s="12"/>
      <c r="R1725" s="12"/>
      <c r="S1725" s="12"/>
    </row>
    <row r="1726" spans="1:19" s="1" customFormat="1" x14ac:dyDescent="0.4">
      <c r="A1726" s="12"/>
      <c r="B1726" s="12"/>
      <c r="C1726" s="42"/>
      <c r="D1726" s="12"/>
      <c r="E1726" s="12"/>
      <c r="F1726" s="12"/>
      <c r="G1726" s="12"/>
      <c r="H1726" s="12"/>
      <c r="I1726" s="12"/>
      <c r="J1726" s="12"/>
      <c r="K1726" s="12"/>
      <c r="L1726" s="12"/>
      <c r="M1726" s="49"/>
      <c r="N1726" s="49"/>
      <c r="O1726" s="12"/>
      <c r="P1726" s="12"/>
      <c r="Q1726" s="12"/>
      <c r="R1726" s="12"/>
      <c r="S1726" s="12"/>
    </row>
    <row r="1727" spans="1:19" s="1" customFormat="1" x14ac:dyDescent="0.4">
      <c r="A1727" s="12"/>
      <c r="B1727" s="12"/>
      <c r="C1727" s="42"/>
      <c r="D1727" s="12"/>
      <c r="E1727" s="12"/>
      <c r="F1727" s="12"/>
      <c r="G1727" s="12"/>
      <c r="H1727" s="12"/>
      <c r="I1727" s="12"/>
      <c r="J1727" s="12"/>
      <c r="K1727" s="12"/>
      <c r="L1727" s="12"/>
      <c r="M1727" s="49"/>
      <c r="N1727" s="49"/>
      <c r="O1727" s="12"/>
      <c r="P1727" s="12"/>
      <c r="Q1727" s="12"/>
      <c r="R1727" s="12"/>
      <c r="S1727" s="12"/>
    </row>
    <row r="1728" spans="1:19" s="1" customFormat="1" x14ac:dyDescent="0.4">
      <c r="A1728" s="12"/>
      <c r="B1728" s="12"/>
      <c r="C1728" s="42"/>
      <c r="D1728" s="12"/>
      <c r="E1728" s="12"/>
      <c r="F1728" s="12"/>
      <c r="G1728" s="12"/>
      <c r="H1728" s="12"/>
      <c r="I1728" s="12"/>
      <c r="J1728" s="12"/>
      <c r="K1728" s="12"/>
      <c r="L1728" s="12"/>
      <c r="M1728" s="49"/>
      <c r="N1728" s="49"/>
      <c r="O1728" s="12"/>
      <c r="P1728" s="12"/>
      <c r="Q1728" s="12"/>
      <c r="R1728" s="12"/>
      <c r="S1728" s="12"/>
    </row>
    <row r="1729" spans="1:19" s="1" customFormat="1" x14ac:dyDescent="0.4">
      <c r="A1729" s="12"/>
      <c r="B1729" s="12"/>
      <c r="C1729" s="42"/>
      <c r="D1729" s="12"/>
      <c r="E1729" s="12"/>
      <c r="F1729" s="12"/>
      <c r="G1729" s="12"/>
      <c r="H1729" s="12"/>
      <c r="I1729" s="12"/>
      <c r="J1729" s="12"/>
      <c r="K1729" s="12"/>
      <c r="L1729" s="12"/>
      <c r="M1729" s="49"/>
      <c r="N1729" s="49"/>
      <c r="O1729" s="12"/>
      <c r="P1729" s="12"/>
      <c r="Q1729" s="12"/>
      <c r="R1729" s="12"/>
      <c r="S1729" s="12"/>
    </row>
    <row r="1730" spans="1:19" s="1" customFormat="1" x14ac:dyDescent="0.4">
      <c r="A1730" s="12"/>
      <c r="B1730" s="12"/>
      <c r="C1730" s="42"/>
      <c r="D1730" s="12"/>
      <c r="E1730" s="12"/>
      <c r="F1730" s="12"/>
      <c r="G1730" s="12"/>
      <c r="H1730" s="12"/>
      <c r="I1730" s="12"/>
      <c r="J1730" s="12"/>
      <c r="K1730" s="12"/>
      <c r="L1730" s="12"/>
      <c r="M1730" s="49"/>
      <c r="N1730" s="49"/>
      <c r="O1730" s="12"/>
      <c r="P1730" s="12"/>
      <c r="Q1730" s="12"/>
      <c r="R1730" s="12"/>
      <c r="S1730" s="12"/>
    </row>
    <row r="1731" spans="1:19" s="1" customFormat="1" x14ac:dyDescent="0.4">
      <c r="A1731" s="12"/>
      <c r="B1731" s="12"/>
      <c r="C1731" s="42"/>
      <c r="D1731" s="12"/>
      <c r="E1731" s="12"/>
      <c r="F1731" s="12"/>
      <c r="G1731" s="12"/>
      <c r="H1731" s="12"/>
      <c r="I1731" s="12"/>
      <c r="J1731" s="12"/>
      <c r="K1731" s="12"/>
      <c r="L1731" s="12"/>
      <c r="M1731" s="49"/>
      <c r="N1731" s="49"/>
      <c r="O1731" s="12"/>
      <c r="P1731" s="12"/>
      <c r="Q1731" s="12"/>
      <c r="R1731" s="12"/>
      <c r="S1731" s="12"/>
    </row>
    <row r="1732" spans="1:19" s="1" customFormat="1" x14ac:dyDescent="0.4">
      <c r="A1732" s="12"/>
      <c r="B1732" s="12"/>
      <c r="C1732" s="42"/>
      <c r="D1732" s="12"/>
      <c r="E1732" s="12"/>
      <c r="F1732" s="12"/>
      <c r="G1732" s="12"/>
      <c r="H1732" s="12"/>
      <c r="I1732" s="12"/>
      <c r="J1732" s="12"/>
      <c r="K1732" s="12"/>
      <c r="L1732" s="12"/>
      <c r="M1732" s="49"/>
      <c r="N1732" s="49"/>
      <c r="O1732" s="12"/>
      <c r="P1732" s="12"/>
      <c r="Q1732" s="12"/>
      <c r="R1732" s="12"/>
      <c r="S1732" s="12"/>
    </row>
    <row r="1733" spans="1:19" s="1" customFormat="1" x14ac:dyDescent="0.4">
      <c r="A1733" s="12"/>
      <c r="B1733" s="12"/>
      <c r="C1733" s="42"/>
      <c r="D1733" s="12"/>
      <c r="E1733" s="12"/>
      <c r="F1733" s="12"/>
      <c r="G1733" s="12"/>
      <c r="H1733" s="12"/>
      <c r="I1733" s="12"/>
      <c r="J1733" s="12"/>
      <c r="K1733" s="12"/>
      <c r="L1733" s="12"/>
      <c r="M1733" s="49"/>
      <c r="N1733" s="49"/>
      <c r="O1733" s="12"/>
      <c r="P1733" s="12"/>
      <c r="Q1733" s="12"/>
      <c r="R1733" s="12"/>
      <c r="S1733" s="12"/>
    </row>
    <row r="1734" spans="1:19" s="1" customFormat="1" x14ac:dyDescent="0.4">
      <c r="A1734" s="12"/>
      <c r="B1734" s="12"/>
      <c r="C1734" s="42"/>
      <c r="D1734" s="12"/>
      <c r="E1734" s="12"/>
      <c r="F1734" s="12"/>
      <c r="G1734" s="12"/>
      <c r="H1734" s="12"/>
      <c r="I1734" s="12"/>
      <c r="J1734" s="12"/>
      <c r="K1734" s="12"/>
      <c r="L1734" s="12"/>
      <c r="M1734" s="49"/>
      <c r="N1734" s="49"/>
      <c r="O1734" s="12"/>
      <c r="P1734" s="12"/>
      <c r="Q1734" s="12"/>
      <c r="R1734" s="12"/>
      <c r="S1734" s="12"/>
    </row>
    <row r="1735" spans="1:19" s="1" customFormat="1" x14ac:dyDescent="0.4">
      <c r="A1735" s="12"/>
      <c r="B1735" s="12"/>
      <c r="C1735" s="42"/>
      <c r="D1735" s="12"/>
      <c r="E1735" s="12"/>
      <c r="F1735" s="12"/>
      <c r="G1735" s="12"/>
      <c r="H1735" s="12"/>
      <c r="I1735" s="12"/>
      <c r="J1735" s="12"/>
      <c r="K1735" s="12"/>
      <c r="L1735" s="12"/>
      <c r="M1735" s="49"/>
      <c r="N1735" s="49"/>
      <c r="O1735" s="12"/>
      <c r="P1735" s="12"/>
      <c r="Q1735" s="12"/>
      <c r="R1735" s="12"/>
      <c r="S1735" s="12"/>
    </row>
    <row r="1736" spans="1:19" s="1" customFormat="1" x14ac:dyDescent="0.4">
      <c r="A1736" s="12"/>
      <c r="B1736" s="12"/>
      <c r="C1736" s="42"/>
      <c r="D1736" s="12"/>
      <c r="E1736" s="12"/>
      <c r="F1736" s="12"/>
      <c r="G1736" s="12"/>
      <c r="H1736" s="12"/>
      <c r="I1736" s="12"/>
      <c r="J1736" s="12"/>
      <c r="K1736" s="12"/>
      <c r="L1736" s="12"/>
      <c r="M1736" s="49"/>
      <c r="N1736" s="49"/>
      <c r="O1736" s="12"/>
      <c r="P1736" s="12"/>
      <c r="Q1736" s="12"/>
      <c r="R1736" s="12"/>
      <c r="S1736" s="12"/>
    </row>
    <row r="1737" spans="1:19" s="1" customFormat="1" x14ac:dyDescent="0.4">
      <c r="A1737" s="12"/>
      <c r="B1737" s="12"/>
      <c r="C1737" s="42"/>
      <c r="D1737" s="12"/>
      <c r="E1737" s="12"/>
      <c r="F1737" s="12"/>
      <c r="G1737" s="12"/>
      <c r="H1737" s="12"/>
      <c r="I1737" s="12"/>
      <c r="J1737" s="12"/>
      <c r="K1737" s="12"/>
      <c r="L1737" s="12"/>
      <c r="M1737" s="49"/>
      <c r="N1737" s="49"/>
      <c r="O1737" s="12"/>
      <c r="P1737" s="12"/>
      <c r="Q1737" s="12"/>
      <c r="R1737" s="12"/>
      <c r="S1737" s="12"/>
    </row>
    <row r="1738" spans="1:19" s="1" customFormat="1" x14ac:dyDescent="0.4">
      <c r="A1738" s="12"/>
      <c r="B1738" s="12"/>
      <c r="C1738" s="42"/>
      <c r="D1738" s="12"/>
      <c r="E1738" s="12"/>
      <c r="F1738" s="12"/>
      <c r="G1738" s="12"/>
      <c r="H1738" s="12"/>
      <c r="I1738" s="12"/>
      <c r="J1738" s="12"/>
      <c r="K1738" s="12"/>
      <c r="L1738" s="12"/>
      <c r="M1738" s="49"/>
      <c r="N1738" s="49"/>
      <c r="O1738" s="12"/>
      <c r="P1738" s="12"/>
      <c r="Q1738" s="12"/>
      <c r="R1738" s="12"/>
      <c r="S1738" s="12"/>
    </row>
    <row r="1739" spans="1:19" s="1" customFormat="1" x14ac:dyDescent="0.4">
      <c r="A1739" s="12"/>
      <c r="B1739" s="12"/>
      <c r="C1739" s="42"/>
      <c r="D1739" s="12"/>
      <c r="E1739" s="12"/>
      <c r="F1739" s="12"/>
      <c r="G1739" s="12"/>
      <c r="H1739" s="12"/>
      <c r="I1739" s="12"/>
      <c r="J1739" s="12"/>
      <c r="K1739" s="12"/>
      <c r="L1739" s="12"/>
      <c r="M1739" s="49"/>
      <c r="N1739" s="49"/>
      <c r="O1739" s="12"/>
      <c r="P1739" s="12"/>
      <c r="Q1739" s="12"/>
      <c r="R1739" s="12"/>
      <c r="S1739" s="12"/>
    </row>
    <row r="1740" spans="1:19" s="1" customFormat="1" x14ac:dyDescent="0.4">
      <c r="A1740" s="12"/>
      <c r="B1740" s="12"/>
      <c r="C1740" s="42"/>
      <c r="D1740" s="12"/>
      <c r="E1740" s="12"/>
      <c r="F1740" s="12"/>
      <c r="G1740" s="12"/>
      <c r="H1740" s="12"/>
      <c r="I1740" s="12"/>
      <c r="J1740" s="12"/>
      <c r="K1740" s="12"/>
      <c r="L1740" s="12"/>
      <c r="M1740" s="49"/>
      <c r="N1740" s="49"/>
      <c r="O1740" s="12"/>
      <c r="P1740" s="12"/>
      <c r="Q1740" s="12"/>
      <c r="R1740" s="12"/>
      <c r="S1740" s="12"/>
    </row>
    <row r="1741" spans="1:19" s="1" customFormat="1" x14ac:dyDescent="0.4">
      <c r="A1741" s="12"/>
      <c r="B1741" s="12"/>
      <c r="C1741" s="42"/>
      <c r="D1741" s="12"/>
      <c r="E1741" s="12"/>
      <c r="F1741" s="12"/>
      <c r="G1741" s="12"/>
      <c r="H1741" s="12"/>
      <c r="I1741" s="12"/>
      <c r="J1741" s="12"/>
      <c r="K1741" s="12"/>
      <c r="L1741" s="12"/>
      <c r="M1741" s="49"/>
      <c r="N1741" s="49"/>
      <c r="O1741" s="12"/>
      <c r="P1741" s="12"/>
      <c r="Q1741" s="12"/>
      <c r="R1741" s="12"/>
      <c r="S1741" s="12"/>
    </row>
    <row r="1742" spans="1:19" s="1" customFormat="1" x14ac:dyDescent="0.4">
      <c r="A1742" s="12"/>
      <c r="B1742" s="12"/>
      <c r="C1742" s="42"/>
      <c r="D1742" s="12"/>
      <c r="E1742" s="12"/>
      <c r="F1742" s="12"/>
      <c r="G1742" s="12"/>
      <c r="H1742" s="12"/>
      <c r="I1742" s="12"/>
      <c r="J1742" s="12"/>
      <c r="K1742" s="12"/>
      <c r="L1742" s="12"/>
      <c r="M1742" s="49"/>
      <c r="N1742" s="49"/>
      <c r="O1742" s="12"/>
      <c r="P1742" s="12"/>
      <c r="Q1742" s="12"/>
      <c r="R1742" s="12"/>
      <c r="S1742" s="12"/>
    </row>
    <row r="1743" spans="1:19" s="1" customFormat="1" x14ac:dyDescent="0.4">
      <c r="A1743" s="12"/>
      <c r="B1743" s="12"/>
      <c r="C1743" s="42"/>
      <c r="D1743" s="12"/>
      <c r="E1743" s="12"/>
      <c r="F1743" s="12"/>
      <c r="G1743" s="12"/>
      <c r="H1743" s="12"/>
      <c r="I1743" s="12"/>
      <c r="J1743" s="12"/>
      <c r="K1743" s="12"/>
      <c r="L1743" s="12"/>
      <c r="M1743" s="49"/>
      <c r="N1743" s="49"/>
      <c r="O1743" s="12"/>
      <c r="P1743" s="12"/>
      <c r="Q1743" s="12"/>
      <c r="R1743" s="12"/>
      <c r="S1743" s="12"/>
    </row>
    <row r="1744" spans="1:19" s="1" customFormat="1" x14ac:dyDescent="0.4">
      <c r="A1744" s="12"/>
      <c r="B1744" s="12"/>
      <c r="C1744" s="42"/>
      <c r="D1744" s="12"/>
      <c r="E1744" s="12"/>
      <c r="F1744" s="12"/>
      <c r="G1744" s="12"/>
      <c r="H1744" s="12"/>
      <c r="I1744" s="12"/>
      <c r="J1744" s="12"/>
      <c r="K1744" s="12"/>
      <c r="L1744" s="12"/>
      <c r="M1744" s="49"/>
      <c r="N1744" s="49"/>
      <c r="O1744" s="12"/>
      <c r="P1744" s="12"/>
      <c r="Q1744" s="12"/>
      <c r="R1744" s="12"/>
      <c r="S1744" s="12"/>
    </row>
    <row r="1745" spans="1:19" s="1" customFormat="1" x14ac:dyDescent="0.4">
      <c r="A1745" s="12"/>
      <c r="B1745" s="12"/>
      <c r="C1745" s="42"/>
      <c r="D1745" s="12"/>
      <c r="E1745" s="12"/>
      <c r="F1745" s="12"/>
      <c r="G1745" s="12"/>
      <c r="H1745" s="12"/>
      <c r="I1745" s="12"/>
      <c r="J1745" s="12"/>
      <c r="K1745" s="12"/>
      <c r="L1745" s="12"/>
      <c r="M1745" s="49"/>
      <c r="N1745" s="49"/>
      <c r="O1745" s="12"/>
      <c r="P1745" s="12"/>
      <c r="Q1745" s="12"/>
      <c r="R1745" s="12"/>
      <c r="S1745" s="12"/>
    </row>
    <row r="1746" spans="1:19" s="1" customFormat="1" x14ac:dyDescent="0.4">
      <c r="A1746" s="12"/>
      <c r="B1746" s="12"/>
      <c r="C1746" s="42"/>
      <c r="D1746" s="12"/>
      <c r="E1746" s="12"/>
      <c r="F1746" s="12"/>
      <c r="G1746" s="12"/>
      <c r="H1746" s="12"/>
      <c r="I1746" s="12"/>
      <c r="J1746" s="12"/>
      <c r="K1746" s="12"/>
      <c r="L1746" s="12"/>
      <c r="M1746" s="49"/>
      <c r="N1746" s="49"/>
      <c r="O1746" s="12"/>
      <c r="P1746" s="12"/>
      <c r="Q1746" s="12"/>
      <c r="R1746" s="12"/>
      <c r="S1746" s="12"/>
    </row>
    <row r="1747" spans="1:19" s="1" customFormat="1" x14ac:dyDescent="0.4">
      <c r="A1747" s="12"/>
      <c r="B1747" s="12"/>
      <c r="C1747" s="42"/>
      <c r="D1747" s="12"/>
      <c r="E1747" s="12"/>
      <c r="F1747" s="12"/>
      <c r="G1747" s="12"/>
      <c r="H1747" s="12"/>
      <c r="I1747" s="12"/>
      <c r="J1747" s="12"/>
      <c r="K1747" s="12"/>
      <c r="L1747" s="12"/>
      <c r="M1747" s="49"/>
      <c r="N1747" s="49"/>
      <c r="O1747" s="12"/>
      <c r="P1747" s="12"/>
      <c r="Q1747" s="12"/>
      <c r="R1747" s="12"/>
      <c r="S1747" s="12"/>
    </row>
    <row r="1748" spans="1:19" s="1" customFormat="1" x14ac:dyDescent="0.4">
      <c r="A1748" s="12"/>
      <c r="B1748" s="12"/>
      <c r="C1748" s="42"/>
      <c r="D1748" s="12"/>
      <c r="E1748" s="12"/>
      <c r="F1748" s="12"/>
      <c r="G1748" s="12"/>
      <c r="H1748" s="12"/>
      <c r="I1748" s="12"/>
      <c r="J1748" s="12"/>
      <c r="K1748" s="12"/>
      <c r="L1748" s="12"/>
      <c r="M1748" s="49"/>
      <c r="N1748" s="49"/>
      <c r="O1748" s="12"/>
      <c r="P1748" s="12"/>
      <c r="Q1748" s="12"/>
      <c r="R1748" s="12"/>
      <c r="S1748" s="12"/>
    </row>
    <row r="1749" spans="1:19" s="1" customFormat="1" x14ac:dyDescent="0.4">
      <c r="A1749" s="12"/>
      <c r="B1749" s="12"/>
      <c r="C1749" s="42"/>
      <c r="D1749" s="12"/>
      <c r="E1749" s="12"/>
      <c r="F1749" s="12"/>
      <c r="G1749" s="12"/>
      <c r="H1749" s="12"/>
      <c r="I1749" s="12"/>
      <c r="J1749" s="12"/>
      <c r="K1749" s="12"/>
      <c r="L1749" s="12"/>
      <c r="M1749" s="49"/>
      <c r="N1749" s="49"/>
      <c r="O1749" s="12"/>
      <c r="P1749" s="12"/>
      <c r="Q1749" s="12"/>
      <c r="R1749" s="12"/>
      <c r="S1749" s="12"/>
    </row>
    <row r="1750" spans="1:19" s="1" customFormat="1" x14ac:dyDescent="0.4">
      <c r="A1750" s="12"/>
      <c r="B1750" s="12"/>
      <c r="C1750" s="42"/>
      <c r="D1750" s="12"/>
      <c r="E1750" s="12"/>
      <c r="F1750" s="12"/>
      <c r="G1750" s="12"/>
      <c r="H1750" s="12"/>
      <c r="I1750" s="12"/>
      <c r="J1750" s="12"/>
      <c r="K1750" s="12"/>
      <c r="L1750" s="12"/>
      <c r="M1750" s="49"/>
      <c r="N1750" s="49"/>
      <c r="O1750" s="12"/>
      <c r="P1750" s="12"/>
      <c r="Q1750" s="12"/>
      <c r="R1750" s="12"/>
      <c r="S1750" s="12"/>
    </row>
    <row r="1751" spans="1:19" s="1" customFormat="1" x14ac:dyDescent="0.4">
      <c r="A1751" s="12"/>
      <c r="B1751" s="12"/>
      <c r="C1751" s="42"/>
      <c r="D1751" s="12"/>
      <c r="E1751" s="12"/>
      <c r="F1751" s="12"/>
      <c r="G1751" s="12"/>
      <c r="H1751" s="12"/>
      <c r="I1751" s="12"/>
      <c r="J1751" s="12"/>
      <c r="K1751" s="12"/>
      <c r="L1751" s="12"/>
      <c r="M1751" s="49"/>
      <c r="N1751" s="49"/>
      <c r="O1751" s="12"/>
      <c r="P1751" s="12"/>
      <c r="Q1751" s="12"/>
      <c r="R1751" s="12"/>
      <c r="S1751" s="12"/>
    </row>
    <row r="1752" spans="1:19" s="1" customFormat="1" x14ac:dyDescent="0.4">
      <c r="A1752" s="12"/>
      <c r="B1752" s="12"/>
      <c r="C1752" s="42"/>
      <c r="D1752" s="12"/>
      <c r="E1752" s="12"/>
      <c r="F1752" s="12"/>
      <c r="G1752" s="12"/>
      <c r="H1752" s="12"/>
      <c r="I1752" s="12"/>
      <c r="J1752" s="12"/>
      <c r="K1752" s="12"/>
      <c r="L1752" s="12"/>
      <c r="M1752" s="49"/>
      <c r="N1752" s="49"/>
      <c r="O1752" s="12"/>
      <c r="P1752" s="12"/>
      <c r="Q1752" s="12"/>
      <c r="R1752" s="12"/>
      <c r="S1752" s="12"/>
    </row>
    <row r="1753" spans="1:19" s="1" customFormat="1" x14ac:dyDescent="0.4">
      <c r="A1753" s="12"/>
      <c r="B1753" s="12"/>
      <c r="C1753" s="42"/>
      <c r="D1753" s="12"/>
      <c r="E1753" s="12"/>
      <c r="F1753" s="12"/>
      <c r="G1753" s="12"/>
      <c r="H1753" s="12"/>
      <c r="I1753" s="12"/>
      <c r="J1753" s="12"/>
      <c r="K1753" s="12"/>
      <c r="L1753" s="12"/>
      <c r="M1753" s="49"/>
      <c r="N1753" s="49"/>
      <c r="O1753" s="12"/>
      <c r="P1753" s="12"/>
      <c r="Q1753" s="12"/>
      <c r="R1753" s="12"/>
      <c r="S1753" s="12"/>
    </row>
    <row r="1754" spans="1:19" s="1" customFormat="1" x14ac:dyDescent="0.4">
      <c r="A1754" s="12"/>
      <c r="B1754" s="12"/>
      <c r="C1754" s="42"/>
      <c r="D1754" s="12"/>
      <c r="E1754" s="12"/>
      <c r="F1754" s="12"/>
      <c r="G1754" s="12"/>
      <c r="H1754" s="12"/>
      <c r="I1754" s="12"/>
      <c r="J1754" s="12"/>
      <c r="K1754" s="12"/>
      <c r="L1754" s="12"/>
      <c r="M1754" s="49"/>
      <c r="N1754" s="49"/>
      <c r="O1754" s="12"/>
      <c r="P1754" s="12"/>
      <c r="Q1754" s="12"/>
      <c r="R1754" s="12"/>
      <c r="S1754" s="12"/>
    </row>
    <row r="1755" spans="1:19" s="1" customFormat="1" x14ac:dyDescent="0.4">
      <c r="A1755" s="12"/>
      <c r="B1755" s="12"/>
      <c r="C1755" s="42"/>
      <c r="D1755" s="12"/>
      <c r="E1755" s="12"/>
      <c r="F1755" s="12"/>
      <c r="G1755" s="12"/>
      <c r="H1755" s="12"/>
      <c r="I1755" s="12"/>
      <c r="J1755" s="12"/>
      <c r="K1755" s="12"/>
      <c r="L1755" s="12"/>
      <c r="M1755" s="49"/>
      <c r="N1755" s="49"/>
      <c r="O1755" s="12"/>
      <c r="P1755" s="12"/>
      <c r="Q1755" s="12"/>
      <c r="R1755" s="12"/>
      <c r="S1755" s="12"/>
    </row>
    <row r="1756" spans="1:19" s="1" customFormat="1" x14ac:dyDescent="0.4">
      <c r="A1756" s="12"/>
      <c r="B1756" s="12"/>
      <c r="C1756" s="42"/>
      <c r="D1756" s="12"/>
      <c r="E1756" s="12"/>
      <c r="F1756" s="12"/>
      <c r="G1756" s="12"/>
      <c r="H1756" s="12"/>
      <c r="I1756" s="12"/>
      <c r="J1756" s="12"/>
      <c r="K1756" s="12"/>
      <c r="L1756" s="12"/>
      <c r="M1756" s="49"/>
      <c r="N1756" s="49"/>
      <c r="O1756" s="12"/>
      <c r="P1756" s="12"/>
      <c r="Q1756" s="12"/>
      <c r="R1756" s="12"/>
      <c r="S1756" s="12"/>
    </row>
    <row r="1757" spans="1:19" s="1" customFormat="1" x14ac:dyDescent="0.4">
      <c r="A1757" s="12"/>
      <c r="B1757" s="12"/>
      <c r="C1757" s="42"/>
      <c r="D1757" s="12"/>
      <c r="E1757" s="12"/>
      <c r="F1757" s="12"/>
      <c r="G1757" s="12"/>
      <c r="H1757" s="12"/>
      <c r="I1757" s="12"/>
      <c r="J1757" s="12"/>
      <c r="K1757" s="12"/>
      <c r="L1757" s="12"/>
      <c r="M1757" s="49"/>
      <c r="N1757" s="49"/>
      <c r="O1757" s="12"/>
      <c r="P1757" s="12"/>
      <c r="Q1757" s="12"/>
      <c r="R1757" s="12"/>
      <c r="S1757" s="12"/>
    </row>
    <row r="1758" spans="1:19" s="1" customFormat="1" x14ac:dyDescent="0.4">
      <c r="A1758" s="12"/>
      <c r="B1758" s="12"/>
      <c r="C1758" s="42"/>
      <c r="D1758" s="12"/>
      <c r="E1758" s="12"/>
      <c r="F1758" s="12"/>
      <c r="G1758" s="12"/>
      <c r="H1758" s="12"/>
      <c r="I1758" s="12"/>
      <c r="J1758" s="12"/>
      <c r="K1758" s="12"/>
      <c r="L1758" s="12"/>
      <c r="M1758" s="49"/>
      <c r="N1758" s="49"/>
      <c r="O1758" s="12"/>
      <c r="P1758" s="12"/>
      <c r="Q1758" s="12"/>
      <c r="R1758" s="12"/>
      <c r="S1758" s="12"/>
    </row>
    <row r="1759" spans="1:19" s="1" customFormat="1" x14ac:dyDescent="0.4">
      <c r="A1759" s="12"/>
      <c r="B1759" s="12"/>
      <c r="C1759" s="42"/>
      <c r="D1759" s="12"/>
      <c r="E1759" s="12"/>
      <c r="F1759" s="12"/>
      <c r="G1759" s="12"/>
      <c r="H1759" s="12"/>
      <c r="I1759" s="12"/>
      <c r="J1759" s="12"/>
      <c r="K1759" s="12"/>
      <c r="L1759" s="12"/>
      <c r="M1759" s="49"/>
      <c r="N1759" s="49"/>
      <c r="O1759" s="12"/>
      <c r="P1759" s="12"/>
      <c r="Q1759" s="12"/>
      <c r="R1759" s="12"/>
      <c r="S1759" s="12"/>
    </row>
    <row r="1760" spans="1:19" s="1" customFormat="1" x14ac:dyDescent="0.4">
      <c r="A1760" s="12"/>
      <c r="B1760" s="12"/>
      <c r="C1760" s="42"/>
      <c r="D1760" s="12"/>
      <c r="E1760" s="12"/>
      <c r="F1760" s="12"/>
      <c r="G1760" s="12"/>
      <c r="H1760" s="12"/>
      <c r="I1760" s="12"/>
      <c r="J1760" s="12"/>
      <c r="K1760" s="12"/>
      <c r="L1760" s="12"/>
      <c r="M1760" s="49"/>
      <c r="N1760" s="49"/>
      <c r="O1760" s="12"/>
      <c r="P1760" s="12"/>
      <c r="Q1760" s="12"/>
      <c r="R1760" s="12"/>
      <c r="S1760" s="12"/>
    </row>
    <row r="1761" spans="1:19" s="1" customFormat="1" x14ac:dyDescent="0.4">
      <c r="A1761" s="12"/>
      <c r="B1761" s="12"/>
      <c r="C1761" s="42"/>
      <c r="D1761" s="12"/>
      <c r="E1761" s="12"/>
      <c r="F1761" s="12"/>
      <c r="G1761" s="12"/>
      <c r="H1761" s="12"/>
      <c r="I1761" s="12"/>
      <c r="J1761" s="12"/>
      <c r="K1761" s="12"/>
      <c r="L1761" s="12"/>
      <c r="M1761" s="49"/>
      <c r="N1761" s="49"/>
      <c r="O1761" s="12"/>
      <c r="P1761" s="12"/>
      <c r="Q1761" s="12"/>
      <c r="R1761" s="12"/>
      <c r="S1761" s="12"/>
    </row>
    <row r="1762" spans="1:19" s="1" customFormat="1" x14ac:dyDescent="0.4">
      <c r="A1762" s="12"/>
      <c r="B1762" s="12"/>
      <c r="C1762" s="42"/>
      <c r="D1762" s="12"/>
      <c r="E1762" s="12"/>
      <c r="F1762" s="12"/>
      <c r="G1762" s="12"/>
      <c r="H1762" s="12"/>
      <c r="I1762" s="12"/>
      <c r="J1762" s="12"/>
      <c r="K1762" s="12"/>
      <c r="L1762" s="12"/>
      <c r="M1762" s="49"/>
      <c r="N1762" s="49"/>
      <c r="O1762" s="12"/>
      <c r="P1762" s="12"/>
      <c r="Q1762" s="12"/>
      <c r="R1762" s="12"/>
      <c r="S1762" s="12"/>
    </row>
    <row r="1763" spans="1:19" s="1" customFormat="1" x14ac:dyDescent="0.4">
      <c r="A1763" s="12"/>
      <c r="B1763" s="12"/>
      <c r="C1763" s="42"/>
      <c r="D1763" s="12"/>
      <c r="E1763" s="12"/>
      <c r="F1763" s="12"/>
      <c r="G1763" s="12"/>
      <c r="H1763" s="12"/>
      <c r="I1763" s="12"/>
      <c r="J1763" s="12"/>
      <c r="K1763" s="12"/>
      <c r="L1763" s="12"/>
      <c r="M1763" s="49"/>
      <c r="N1763" s="49"/>
      <c r="O1763" s="12"/>
      <c r="P1763" s="12"/>
      <c r="Q1763" s="12"/>
      <c r="R1763" s="12"/>
      <c r="S1763" s="12"/>
    </row>
    <row r="1764" spans="1:19" s="1" customFormat="1" x14ac:dyDescent="0.4">
      <c r="A1764" s="12"/>
      <c r="B1764" s="12"/>
      <c r="C1764" s="42"/>
      <c r="D1764" s="12"/>
      <c r="E1764" s="12"/>
      <c r="F1764" s="12"/>
      <c r="G1764" s="12"/>
      <c r="H1764" s="12"/>
      <c r="I1764" s="12"/>
      <c r="J1764" s="12"/>
      <c r="K1764" s="12"/>
      <c r="L1764" s="12"/>
      <c r="M1764" s="49"/>
      <c r="N1764" s="49"/>
      <c r="O1764" s="12"/>
      <c r="P1764" s="12"/>
      <c r="Q1764" s="12"/>
      <c r="R1764" s="12"/>
      <c r="S1764" s="12"/>
    </row>
    <row r="1765" spans="1:19" s="1" customFormat="1" x14ac:dyDescent="0.4">
      <c r="A1765" s="12"/>
      <c r="B1765" s="12"/>
      <c r="C1765" s="42"/>
      <c r="D1765" s="12"/>
      <c r="E1765" s="12"/>
      <c r="F1765" s="12"/>
      <c r="G1765" s="12"/>
      <c r="H1765" s="12"/>
      <c r="I1765" s="12"/>
      <c r="J1765" s="12"/>
      <c r="K1765" s="12"/>
      <c r="L1765" s="12"/>
      <c r="M1765" s="49"/>
      <c r="N1765" s="49"/>
      <c r="O1765" s="12"/>
      <c r="P1765" s="12"/>
      <c r="Q1765" s="12"/>
      <c r="R1765" s="12"/>
      <c r="S1765" s="12"/>
    </row>
    <row r="1766" spans="1:19" s="1" customFormat="1" x14ac:dyDescent="0.4">
      <c r="A1766" s="12"/>
      <c r="B1766" s="12"/>
      <c r="C1766" s="42"/>
      <c r="D1766" s="12"/>
      <c r="E1766" s="12"/>
      <c r="F1766" s="12"/>
      <c r="G1766" s="12"/>
      <c r="H1766" s="12"/>
      <c r="I1766" s="12"/>
      <c r="J1766" s="12"/>
      <c r="K1766" s="12"/>
      <c r="L1766" s="12"/>
      <c r="M1766" s="49"/>
      <c r="N1766" s="49"/>
      <c r="O1766" s="12"/>
      <c r="P1766" s="12"/>
      <c r="Q1766" s="12"/>
      <c r="R1766" s="12"/>
      <c r="S1766" s="12"/>
    </row>
    <row r="1767" spans="1:19" s="1" customFormat="1" x14ac:dyDescent="0.4">
      <c r="A1767" s="12"/>
      <c r="B1767" s="12"/>
      <c r="C1767" s="42"/>
      <c r="D1767" s="12"/>
      <c r="E1767" s="12"/>
      <c r="F1767" s="12"/>
      <c r="G1767" s="12"/>
      <c r="H1767" s="12"/>
      <c r="I1767" s="12"/>
      <c r="J1767" s="12"/>
      <c r="K1767" s="12"/>
      <c r="L1767" s="12"/>
      <c r="M1767" s="49"/>
      <c r="N1767" s="49"/>
      <c r="O1767" s="12"/>
      <c r="P1767" s="12"/>
      <c r="Q1767" s="12"/>
      <c r="R1767" s="12"/>
      <c r="S1767" s="12"/>
    </row>
    <row r="1768" spans="1:19" s="1" customFormat="1" x14ac:dyDescent="0.4">
      <c r="A1768" s="12"/>
      <c r="B1768" s="12"/>
      <c r="C1768" s="42"/>
      <c r="D1768" s="12"/>
      <c r="E1768" s="12"/>
      <c r="F1768" s="12"/>
      <c r="G1768" s="12"/>
      <c r="H1768" s="12"/>
      <c r="I1768" s="12"/>
      <c r="J1768" s="12"/>
      <c r="K1768" s="12"/>
      <c r="L1768" s="12"/>
      <c r="M1768" s="49"/>
      <c r="N1768" s="49"/>
      <c r="O1768" s="12"/>
      <c r="P1768" s="12"/>
      <c r="Q1768" s="12"/>
      <c r="R1768" s="12"/>
      <c r="S1768" s="12"/>
    </row>
    <row r="1769" spans="1:19" s="1" customFormat="1" x14ac:dyDescent="0.4">
      <c r="A1769" s="12"/>
      <c r="B1769" s="12"/>
      <c r="C1769" s="42"/>
      <c r="D1769" s="12"/>
      <c r="E1769" s="12"/>
      <c r="F1769" s="12"/>
      <c r="G1769" s="12"/>
      <c r="H1769" s="12"/>
      <c r="I1769" s="12"/>
      <c r="J1769" s="12"/>
      <c r="K1769" s="12"/>
      <c r="L1769" s="12"/>
      <c r="M1769" s="49"/>
      <c r="N1769" s="49"/>
      <c r="O1769" s="12"/>
      <c r="P1769" s="12"/>
      <c r="Q1769" s="12"/>
      <c r="R1769" s="12"/>
      <c r="S1769" s="12"/>
    </row>
    <row r="1770" spans="1:19" s="1" customFormat="1" x14ac:dyDescent="0.4">
      <c r="A1770" s="12"/>
      <c r="B1770" s="12"/>
      <c r="C1770" s="42"/>
      <c r="D1770" s="12"/>
      <c r="E1770" s="12"/>
      <c r="F1770" s="12"/>
      <c r="G1770" s="12"/>
      <c r="H1770" s="12"/>
      <c r="I1770" s="12"/>
      <c r="J1770" s="12"/>
      <c r="K1770" s="12"/>
      <c r="L1770" s="12"/>
      <c r="M1770" s="49"/>
      <c r="N1770" s="49"/>
      <c r="O1770" s="12"/>
      <c r="P1770" s="12"/>
      <c r="Q1770" s="12"/>
      <c r="R1770" s="12"/>
      <c r="S1770" s="12"/>
    </row>
    <row r="1771" spans="1:19" s="1" customFormat="1" x14ac:dyDescent="0.4">
      <c r="A1771" s="12"/>
      <c r="B1771" s="12"/>
      <c r="C1771" s="42"/>
      <c r="D1771" s="12"/>
      <c r="E1771" s="12"/>
      <c r="F1771" s="12"/>
      <c r="G1771" s="12"/>
      <c r="H1771" s="12"/>
      <c r="I1771" s="12"/>
      <c r="J1771" s="12"/>
      <c r="K1771" s="12"/>
      <c r="L1771" s="12"/>
      <c r="M1771" s="49"/>
      <c r="N1771" s="49"/>
      <c r="O1771" s="12"/>
      <c r="P1771" s="12"/>
      <c r="Q1771" s="12"/>
      <c r="R1771" s="12"/>
      <c r="S1771" s="12"/>
    </row>
    <row r="1772" spans="1:19" s="1" customFormat="1" x14ac:dyDescent="0.4">
      <c r="A1772" s="12"/>
      <c r="B1772" s="12"/>
      <c r="C1772" s="42"/>
      <c r="D1772" s="12"/>
      <c r="E1772" s="12"/>
      <c r="F1772" s="12"/>
      <c r="G1772" s="12"/>
      <c r="H1772" s="12"/>
      <c r="I1772" s="12"/>
      <c r="J1772" s="12"/>
      <c r="K1772" s="12"/>
      <c r="L1772" s="12"/>
      <c r="M1772" s="49"/>
      <c r="N1772" s="49"/>
      <c r="O1772" s="12"/>
      <c r="P1772" s="12"/>
      <c r="Q1772" s="12"/>
      <c r="R1772" s="12"/>
      <c r="S1772" s="12"/>
    </row>
    <row r="1773" spans="1:19" s="1" customFormat="1" x14ac:dyDescent="0.4">
      <c r="A1773" s="12"/>
      <c r="B1773" s="12"/>
      <c r="C1773" s="42"/>
      <c r="D1773" s="12"/>
      <c r="E1773" s="12"/>
      <c r="F1773" s="12"/>
      <c r="G1773" s="12"/>
      <c r="H1773" s="12"/>
      <c r="I1773" s="12"/>
      <c r="J1773" s="12"/>
      <c r="K1773" s="12"/>
      <c r="L1773" s="12"/>
      <c r="M1773" s="49"/>
      <c r="N1773" s="49"/>
      <c r="O1773" s="12"/>
      <c r="P1773" s="12"/>
      <c r="Q1773" s="12"/>
      <c r="R1773" s="12"/>
      <c r="S1773" s="12"/>
    </row>
    <row r="1774" spans="1:19" s="1" customFormat="1" x14ac:dyDescent="0.4">
      <c r="A1774" s="12"/>
      <c r="B1774" s="12"/>
      <c r="C1774" s="42"/>
      <c r="D1774" s="12"/>
      <c r="E1774" s="12"/>
      <c r="F1774" s="12"/>
      <c r="G1774" s="12"/>
      <c r="H1774" s="12"/>
      <c r="I1774" s="12"/>
      <c r="J1774" s="12"/>
      <c r="K1774" s="12"/>
      <c r="L1774" s="12"/>
      <c r="M1774" s="49"/>
      <c r="N1774" s="49"/>
      <c r="O1774" s="12"/>
      <c r="P1774" s="12"/>
      <c r="Q1774" s="12"/>
      <c r="R1774" s="12"/>
      <c r="S1774" s="12"/>
    </row>
    <row r="1775" spans="1:19" s="1" customFormat="1" x14ac:dyDescent="0.4">
      <c r="A1775" s="12"/>
      <c r="B1775" s="12"/>
      <c r="C1775" s="42"/>
      <c r="D1775" s="12"/>
      <c r="E1775" s="12"/>
      <c r="F1775" s="12"/>
      <c r="G1775" s="12"/>
      <c r="H1775" s="12"/>
      <c r="I1775" s="12"/>
      <c r="J1775" s="12"/>
      <c r="K1775" s="12"/>
      <c r="L1775" s="12"/>
      <c r="M1775" s="49"/>
      <c r="N1775" s="49"/>
      <c r="O1775" s="12"/>
      <c r="P1775" s="12"/>
      <c r="Q1775" s="12"/>
      <c r="R1775" s="12"/>
      <c r="S1775" s="12"/>
    </row>
    <row r="1776" spans="1:19" s="1" customFormat="1" x14ac:dyDescent="0.4">
      <c r="A1776" s="12"/>
      <c r="B1776" s="12"/>
      <c r="C1776" s="42"/>
      <c r="D1776" s="12"/>
      <c r="E1776" s="12"/>
      <c r="F1776" s="12"/>
      <c r="G1776" s="12"/>
      <c r="H1776" s="12"/>
      <c r="I1776" s="12"/>
      <c r="J1776" s="12"/>
      <c r="K1776" s="12"/>
      <c r="L1776" s="12"/>
      <c r="M1776" s="49"/>
      <c r="N1776" s="49"/>
      <c r="O1776" s="12"/>
      <c r="P1776" s="12"/>
      <c r="Q1776" s="12"/>
      <c r="R1776" s="12"/>
      <c r="S1776" s="12"/>
    </row>
    <row r="1777" spans="1:19" s="1" customFormat="1" x14ac:dyDescent="0.4">
      <c r="A1777" s="12"/>
      <c r="B1777" s="12"/>
      <c r="C1777" s="42"/>
      <c r="D1777" s="12"/>
      <c r="E1777" s="12"/>
      <c r="F1777" s="12"/>
      <c r="G1777" s="12"/>
      <c r="H1777" s="12"/>
      <c r="I1777" s="12"/>
      <c r="J1777" s="12"/>
      <c r="K1777" s="12"/>
      <c r="L1777" s="12"/>
      <c r="M1777" s="49"/>
      <c r="N1777" s="49"/>
      <c r="O1777" s="12"/>
      <c r="P1777" s="12"/>
      <c r="Q1777" s="12"/>
      <c r="R1777" s="12"/>
      <c r="S1777" s="12"/>
    </row>
    <row r="1778" spans="1:19" s="1" customFormat="1" x14ac:dyDescent="0.4">
      <c r="A1778" s="12"/>
      <c r="B1778" s="12"/>
      <c r="C1778" s="42"/>
      <c r="D1778" s="12"/>
      <c r="E1778" s="12"/>
      <c r="F1778" s="12"/>
      <c r="G1778" s="12"/>
      <c r="H1778" s="12"/>
      <c r="I1778" s="12"/>
      <c r="J1778" s="12"/>
      <c r="K1778" s="12"/>
      <c r="L1778" s="12"/>
      <c r="M1778" s="49"/>
      <c r="N1778" s="49"/>
      <c r="O1778" s="12"/>
      <c r="P1778" s="12"/>
      <c r="Q1778" s="12"/>
      <c r="R1778" s="12"/>
      <c r="S1778" s="12"/>
    </row>
    <row r="1779" spans="1:19" s="1" customFormat="1" x14ac:dyDescent="0.4">
      <c r="A1779" s="12"/>
      <c r="B1779" s="12"/>
      <c r="C1779" s="42"/>
      <c r="D1779" s="12"/>
      <c r="E1779" s="12"/>
      <c r="F1779" s="12"/>
      <c r="G1779" s="12"/>
      <c r="H1779" s="12"/>
      <c r="I1779" s="12"/>
      <c r="J1779" s="12"/>
      <c r="K1779" s="12"/>
      <c r="L1779" s="12"/>
      <c r="M1779" s="49"/>
      <c r="N1779" s="49"/>
      <c r="O1779" s="12"/>
      <c r="P1779" s="12"/>
      <c r="Q1779" s="12"/>
      <c r="R1779" s="12"/>
      <c r="S1779" s="12"/>
    </row>
    <row r="1780" spans="1:19" s="1" customFormat="1" x14ac:dyDescent="0.4">
      <c r="A1780" s="12"/>
      <c r="B1780" s="12"/>
      <c r="C1780" s="42"/>
      <c r="D1780" s="12"/>
      <c r="E1780" s="12"/>
      <c r="F1780" s="12"/>
      <c r="G1780" s="12"/>
      <c r="H1780" s="12"/>
      <c r="I1780" s="12"/>
      <c r="J1780" s="12"/>
      <c r="K1780" s="12"/>
      <c r="L1780" s="12"/>
      <c r="M1780" s="49"/>
      <c r="N1780" s="49"/>
      <c r="O1780" s="12"/>
      <c r="P1780" s="12"/>
      <c r="Q1780" s="12"/>
      <c r="R1780" s="12"/>
      <c r="S1780" s="12"/>
    </row>
    <row r="1781" spans="1:19" s="1" customFormat="1" x14ac:dyDescent="0.4">
      <c r="A1781" s="12"/>
      <c r="B1781" s="12"/>
      <c r="C1781" s="42"/>
      <c r="D1781" s="12"/>
      <c r="E1781" s="12"/>
      <c r="F1781" s="12"/>
      <c r="G1781" s="12"/>
      <c r="H1781" s="12"/>
      <c r="I1781" s="12"/>
      <c r="J1781" s="12"/>
      <c r="K1781" s="12"/>
      <c r="L1781" s="12"/>
      <c r="M1781" s="49"/>
      <c r="N1781" s="49"/>
      <c r="O1781" s="12"/>
      <c r="P1781" s="12"/>
      <c r="Q1781" s="12"/>
      <c r="R1781" s="12"/>
      <c r="S1781" s="12"/>
    </row>
    <row r="1782" spans="1:19" s="1" customFormat="1" x14ac:dyDescent="0.4">
      <c r="A1782" s="12"/>
      <c r="B1782" s="12"/>
      <c r="C1782" s="42"/>
      <c r="D1782" s="12"/>
      <c r="E1782" s="12"/>
      <c r="F1782" s="12"/>
      <c r="G1782" s="12"/>
      <c r="H1782" s="12"/>
      <c r="I1782" s="12"/>
      <c r="J1782" s="12"/>
      <c r="K1782" s="12"/>
      <c r="L1782" s="12"/>
      <c r="M1782" s="49"/>
      <c r="N1782" s="49"/>
      <c r="O1782" s="12"/>
      <c r="P1782" s="12"/>
      <c r="Q1782" s="12"/>
      <c r="R1782" s="12"/>
      <c r="S1782" s="12"/>
    </row>
    <row r="1783" spans="1:19" s="1" customFormat="1" x14ac:dyDescent="0.4">
      <c r="A1783" s="12"/>
      <c r="B1783" s="12"/>
      <c r="C1783" s="42"/>
      <c r="D1783" s="12"/>
      <c r="E1783" s="12"/>
      <c r="F1783" s="12"/>
      <c r="G1783" s="12"/>
      <c r="H1783" s="12"/>
      <c r="I1783" s="12"/>
      <c r="J1783" s="12"/>
      <c r="K1783" s="12"/>
      <c r="L1783" s="12"/>
      <c r="M1783" s="49"/>
      <c r="N1783" s="49"/>
      <c r="O1783" s="12"/>
      <c r="P1783" s="12"/>
      <c r="Q1783" s="12"/>
      <c r="R1783" s="12"/>
      <c r="S1783" s="12"/>
    </row>
    <row r="1784" spans="1:19" s="1" customFormat="1" x14ac:dyDescent="0.4">
      <c r="A1784" s="12"/>
      <c r="B1784" s="12"/>
      <c r="C1784" s="42"/>
      <c r="D1784" s="12"/>
      <c r="E1784" s="12"/>
      <c r="F1784" s="12"/>
      <c r="G1784" s="12"/>
      <c r="H1784" s="12"/>
      <c r="I1784" s="12"/>
      <c r="J1784" s="12"/>
      <c r="K1784" s="12"/>
      <c r="L1784" s="12"/>
      <c r="M1784" s="49"/>
      <c r="N1784" s="49"/>
      <c r="O1784" s="12"/>
      <c r="P1784" s="12"/>
      <c r="Q1784" s="12"/>
      <c r="R1784" s="12"/>
      <c r="S1784" s="12"/>
    </row>
    <row r="1785" spans="1:19" s="1" customFormat="1" x14ac:dyDescent="0.4">
      <c r="A1785" s="12"/>
      <c r="B1785" s="12"/>
      <c r="C1785" s="42"/>
      <c r="D1785" s="12"/>
      <c r="E1785" s="12"/>
      <c r="F1785" s="12"/>
      <c r="G1785" s="12"/>
      <c r="H1785" s="12"/>
      <c r="I1785" s="12"/>
      <c r="J1785" s="12"/>
      <c r="K1785" s="12"/>
      <c r="L1785" s="12"/>
      <c r="M1785" s="49"/>
      <c r="N1785" s="49"/>
      <c r="O1785" s="12"/>
      <c r="P1785" s="12"/>
      <c r="Q1785" s="12"/>
      <c r="R1785" s="12"/>
      <c r="S1785" s="12"/>
    </row>
    <row r="1786" spans="1:19" s="1" customFormat="1" x14ac:dyDescent="0.4">
      <c r="A1786" s="12"/>
      <c r="B1786" s="12"/>
      <c r="C1786" s="42"/>
      <c r="D1786" s="12"/>
      <c r="E1786" s="12"/>
      <c r="F1786" s="12"/>
      <c r="G1786" s="12"/>
      <c r="H1786" s="12"/>
      <c r="I1786" s="12"/>
      <c r="J1786" s="12"/>
      <c r="K1786" s="12"/>
      <c r="L1786" s="12"/>
      <c r="M1786" s="49"/>
      <c r="N1786" s="49"/>
      <c r="O1786" s="12"/>
      <c r="P1786" s="12"/>
      <c r="Q1786" s="12"/>
      <c r="R1786" s="12"/>
      <c r="S1786" s="12"/>
    </row>
    <row r="1787" spans="1:19" s="1" customFormat="1" x14ac:dyDescent="0.4">
      <c r="A1787" s="12"/>
      <c r="B1787" s="12"/>
      <c r="C1787" s="42"/>
      <c r="D1787" s="12"/>
      <c r="E1787" s="12"/>
      <c r="F1787" s="12"/>
      <c r="G1787" s="12"/>
      <c r="H1787" s="12"/>
      <c r="I1787" s="12"/>
      <c r="J1787" s="12"/>
      <c r="K1787" s="12"/>
      <c r="L1787" s="12"/>
      <c r="M1787" s="49"/>
      <c r="N1787" s="49"/>
      <c r="O1787" s="12"/>
      <c r="P1787" s="12"/>
      <c r="Q1787" s="12"/>
      <c r="R1787" s="12"/>
      <c r="S1787" s="12"/>
    </row>
    <row r="1788" spans="1:19" s="1" customFormat="1" x14ac:dyDescent="0.4">
      <c r="A1788" s="12"/>
      <c r="B1788" s="12"/>
      <c r="C1788" s="42"/>
      <c r="D1788" s="12"/>
      <c r="E1788" s="12"/>
      <c r="F1788" s="12"/>
      <c r="G1788" s="12"/>
      <c r="H1788" s="12"/>
      <c r="I1788" s="12"/>
      <c r="J1788" s="12"/>
      <c r="K1788" s="12"/>
      <c r="L1788" s="12"/>
      <c r="M1788" s="49"/>
      <c r="N1788" s="49"/>
      <c r="O1788" s="12"/>
      <c r="P1788" s="12"/>
      <c r="Q1788" s="12"/>
      <c r="R1788" s="12"/>
      <c r="S1788" s="12"/>
    </row>
    <row r="1789" spans="1:19" s="1" customFormat="1" x14ac:dyDescent="0.4">
      <c r="A1789" s="12"/>
      <c r="B1789" s="12"/>
      <c r="C1789" s="42"/>
      <c r="D1789" s="12"/>
      <c r="E1789" s="12"/>
      <c r="F1789" s="12"/>
      <c r="G1789" s="12"/>
      <c r="H1789" s="12"/>
      <c r="I1789" s="12"/>
      <c r="J1789" s="12"/>
      <c r="K1789" s="12"/>
      <c r="L1789" s="12"/>
      <c r="M1789" s="49"/>
      <c r="N1789" s="49"/>
      <c r="O1789" s="12"/>
      <c r="P1789" s="12"/>
      <c r="Q1789" s="12"/>
      <c r="R1789" s="12"/>
      <c r="S1789" s="12"/>
    </row>
    <row r="1790" spans="1:19" s="1" customFormat="1" x14ac:dyDescent="0.4">
      <c r="A1790" s="12"/>
      <c r="B1790" s="12"/>
      <c r="C1790" s="42"/>
      <c r="D1790" s="12"/>
      <c r="E1790" s="12"/>
      <c r="F1790" s="12"/>
      <c r="G1790" s="12"/>
      <c r="H1790" s="12"/>
      <c r="I1790" s="12"/>
      <c r="J1790" s="12"/>
      <c r="K1790" s="12"/>
      <c r="L1790" s="12"/>
      <c r="M1790" s="49"/>
      <c r="N1790" s="49"/>
      <c r="O1790" s="12"/>
      <c r="P1790" s="12"/>
      <c r="Q1790" s="12"/>
      <c r="R1790" s="12"/>
      <c r="S1790" s="12"/>
    </row>
    <row r="1791" spans="1:19" s="1" customFormat="1" x14ac:dyDescent="0.4">
      <c r="A1791" s="12"/>
      <c r="B1791" s="12"/>
      <c r="C1791" s="42"/>
      <c r="D1791" s="12"/>
      <c r="E1791" s="12"/>
      <c r="F1791" s="12"/>
      <c r="G1791" s="12"/>
      <c r="H1791" s="12"/>
      <c r="I1791" s="12"/>
      <c r="J1791" s="12"/>
      <c r="K1791" s="12"/>
      <c r="L1791" s="12"/>
      <c r="M1791" s="49"/>
      <c r="N1791" s="49"/>
      <c r="O1791" s="12"/>
      <c r="P1791" s="12"/>
      <c r="Q1791" s="12"/>
      <c r="R1791" s="12"/>
      <c r="S1791" s="12"/>
    </row>
    <row r="1792" spans="1:19" s="1" customFormat="1" x14ac:dyDescent="0.4">
      <c r="A1792" s="12"/>
      <c r="B1792" s="12"/>
      <c r="C1792" s="42"/>
      <c r="D1792" s="12"/>
      <c r="E1792" s="12"/>
      <c r="F1792" s="12"/>
      <c r="G1792" s="12"/>
      <c r="H1792" s="12"/>
      <c r="I1792" s="12"/>
      <c r="J1792" s="12"/>
      <c r="K1792" s="12"/>
      <c r="L1792" s="12"/>
      <c r="M1792" s="49"/>
      <c r="N1792" s="49"/>
      <c r="O1792" s="12"/>
      <c r="P1792" s="12"/>
      <c r="Q1792" s="12"/>
      <c r="R1792" s="12"/>
      <c r="S1792" s="12"/>
    </row>
    <row r="1793" spans="1:19" s="1" customFormat="1" x14ac:dyDescent="0.4">
      <c r="A1793" s="12"/>
      <c r="B1793" s="12"/>
      <c r="C1793" s="42"/>
      <c r="D1793" s="12"/>
      <c r="E1793" s="12"/>
      <c r="F1793" s="12"/>
      <c r="G1793" s="12"/>
      <c r="H1793" s="12"/>
      <c r="I1793" s="12"/>
      <c r="J1793" s="12"/>
      <c r="K1793" s="12"/>
      <c r="L1793" s="12"/>
      <c r="M1793" s="49"/>
      <c r="N1793" s="49"/>
      <c r="O1793" s="12"/>
      <c r="P1793" s="12"/>
      <c r="Q1793" s="12"/>
      <c r="R1793" s="12"/>
      <c r="S1793" s="12"/>
    </row>
    <row r="1794" spans="1:19" s="1" customFormat="1" x14ac:dyDescent="0.4">
      <c r="A1794" s="12"/>
      <c r="B1794" s="12"/>
      <c r="C1794" s="42"/>
      <c r="D1794" s="12"/>
      <c r="E1794" s="12"/>
      <c r="F1794" s="12"/>
      <c r="G1794" s="12"/>
      <c r="H1794" s="12"/>
      <c r="I1794" s="12"/>
      <c r="J1794" s="12"/>
      <c r="K1794" s="12"/>
      <c r="L1794" s="12"/>
      <c r="M1794" s="49"/>
      <c r="N1794" s="49"/>
      <c r="O1794" s="12"/>
      <c r="P1794" s="12"/>
      <c r="Q1794" s="12"/>
      <c r="R1794" s="12"/>
      <c r="S1794" s="12"/>
    </row>
    <row r="1795" spans="1:19" s="1" customFormat="1" x14ac:dyDescent="0.4">
      <c r="A1795" s="12"/>
      <c r="B1795" s="12"/>
      <c r="C1795" s="42"/>
      <c r="D1795" s="12"/>
      <c r="E1795" s="12"/>
      <c r="F1795" s="12"/>
      <c r="G1795" s="12"/>
      <c r="H1795" s="12"/>
      <c r="I1795" s="12"/>
      <c r="J1795" s="12"/>
      <c r="K1795" s="12"/>
      <c r="L1795" s="12"/>
      <c r="M1795" s="49"/>
      <c r="N1795" s="49"/>
      <c r="O1795" s="12"/>
      <c r="P1795" s="12"/>
      <c r="Q1795" s="12"/>
      <c r="R1795" s="12"/>
      <c r="S1795" s="12"/>
    </row>
    <row r="1796" spans="1:19" s="1" customFormat="1" x14ac:dyDescent="0.4">
      <c r="A1796" s="12"/>
      <c r="B1796" s="12"/>
      <c r="C1796" s="42"/>
      <c r="D1796" s="12"/>
      <c r="E1796" s="12"/>
      <c r="F1796" s="12"/>
      <c r="G1796" s="12"/>
      <c r="H1796" s="12"/>
      <c r="I1796" s="12"/>
      <c r="J1796" s="12"/>
      <c r="K1796" s="12"/>
      <c r="L1796" s="12"/>
      <c r="M1796" s="49"/>
      <c r="N1796" s="49"/>
      <c r="O1796" s="12"/>
      <c r="P1796" s="12"/>
      <c r="Q1796" s="12"/>
      <c r="R1796" s="12"/>
      <c r="S1796" s="12"/>
    </row>
    <row r="1797" spans="1:19" s="1" customFormat="1" x14ac:dyDescent="0.4">
      <c r="A1797" s="12"/>
      <c r="B1797" s="12"/>
      <c r="C1797" s="42"/>
      <c r="D1797" s="12"/>
      <c r="E1797" s="12"/>
      <c r="F1797" s="12"/>
      <c r="G1797" s="12"/>
      <c r="H1797" s="12"/>
      <c r="I1797" s="12"/>
      <c r="J1797" s="12"/>
      <c r="K1797" s="12"/>
      <c r="L1797" s="12"/>
      <c r="M1797" s="49"/>
      <c r="N1797" s="49"/>
      <c r="O1797" s="12"/>
      <c r="P1797" s="12"/>
      <c r="Q1797" s="12"/>
      <c r="R1797" s="12"/>
      <c r="S1797" s="12"/>
    </row>
    <row r="1798" spans="1:19" s="1" customFormat="1" x14ac:dyDescent="0.4">
      <c r="A1798" s="12"/>
      <c r="B1798" s="12"/>
      <c r="C1798" s="42"/>
      <c r="D1798" s="12"/>
      <c r="E1798" s="12"/>
      <c r="F1798" s="12"/>
      <c r="G1798" s="12"/>
      <c r="H1798" s="12"/>
      <c r="I1798" s="12"/>
      <c r="J1798" s="12"/>
      <c r="K1798" s="12"/>
      <c r="L1798" s="12"/>
      <c r="M1798" s="49"/>
      <c r="N1798" s="49"/>
      <c r="O1798" s="12"/>
      <c r="P1798" s="12"/>
      <c r="Q1798" s="12"/>
      <c r="R1798" s="12"/>
      <c r="S1798" s="12"/>
    </row>
    <row r="1799" spans="1:19" s="1" customFormat="1" x14ac:dyDescent="0.4">
      <c r="A1799" s="12"/>
      <c r="B1799" s="12"/>
      <c r="C1799" s="42"/>
      <c r="D1799" s="12"/>
      <c r="E1799" s="12"/>
      <c r="F1799" s="12"/>
      <c r="G1799" s="12"/>
      <c r="H1799" s="12"/>
      <c r="I1799" s="12"/>
      <c r="J1799" s="12"/>
      <c r="K1799" s="12"/>
      <c r="L1799" s="12"/>
      <c r="M1799" s="49"/>
      <c r="N1799" s="49"/>
      <c r="O1799" s="12"/>
      <c r="P1799" s="12"/>
      <c r="Q1799" s="12"/>
      <c r="R1799" s="12"/>
      <c r="S1799" s="12"/>
    </row>
    <row r="1800" spans="1:19" s="1" customFormat="1" x14ac:dyDescent="0.4">
      <c r="A1800" s="12"/>
      <c r="B1800" s="12"/>
      <c r="C1800" s="42"/>
      <c r="D1800" s="12"/>
      <c r="E1800" s="12"/>
      <c r="F1800" s="12"/>
      <c r="G1800" s="12"/>
      <c r="H1800" s="12"/>
      <c r="I1800" s="12"/>
      <c r="J1800" s="12"/>
      <c r="K1800" s="12"/>
      <c r="L1800" s="12"/>
      <c r="M1800" s="49"/>
      <c r="N1800" s="49"/>
      <c r="O1800" s="12"/>
      <c r="P1800" s="12"/>
      <c r="Q1800" s="12"/>
      <c r="R1800" s="12"/>
      <c r="S1800" s="12"/>
    </row>
    <row r="1801" spans="1:19" s="1" customFormat="1" x14ac:dyDescent="0.4">
      <c r="A1801" s="12"/>
      <c r="B1801" s="12"/>
      <c r="C1801" s="42"/>
      <c r="D1801" s="12"/>
      <c r="E1801" s="12"/>
      <c r="F1801" s="12"/>
      <c r="G1801" s="12"/>
      <c r="H1801" s="12"/>
      <c r="I1801" s="12"/>
      <c r="J1801" s="12"/>
      <c r="K1801" s="12"/>
      <c r="L1801" s="12"/>
      <c r="M1801" s="49"/>
      <c r="N1801" s="49"/>
      <c r="O1801" s="12"/>
      <c r="P1801" s="12"/>
      <c r="Q1801" s="12"/>
      <c r="R1801" s="12"/>
      <c r="S1801" s="12"/>
    </row>
    <row r="1802" spans="1:19" s="1" customFormat="1" x14ac:dyDescent="0.4">
      <c r="A1802" s="12"/>
      <c r="B1802" s="12"/>
      <c r="C1802" s="42"/>
      <c r="D1802" s="12"/>
      <c r="E1802" s="12"/>
      <c r="F1802" s="12"/>
      <c r="G1802" s="12"/>
      <c r="H1802" s="12"/>
      <c r="I1802" s="12"/>
      <c r="J1802" s="12"/>
      <c r="K1802" s="12"/>
      <c r="L1802" s="12"/>
      <c r="M1802" s="49"/>
      <c r="N1802" s="49"/>
      <c r="O1802" s="12"/>
      <c r="P1802" s="12"/>
      <c r="Q1802" s="12"/>
      <c r="R1802" s="12"/>
      <c r="S1802" s="12"/>
    </row>
    <row r="1803" spans="1:19" s="1" customFormat="1" x14ac:dyDescent="0.4">
      <c r="A1803" s="12"/>
      <c r="B1803" s="12"/>
      <c r="C1803" s="42"/>
      <c r="D1803" s="12"/>
      <c r="E1803" s="12"/>
      <c r="F1803" s="12"/>
      <c r="G1803" s="12"/>
      <c r="H1803" s="12"/>
      <c r="I1803" s="12"/>
      <c r="J1803" s="12"/>
      <c r="K1803" s="12"/>
      <c r="L1803" s="12"/>
      <c r="M1803" s="49"/>
      <c r="N1803" s="49"/>
      <c r="O1803" s="12"/>
      <c r="P1803" s="12"/>
      <c r="Q1803" s="12"/>
      <c r="R1803" s="12"/>
      <c r="S1803" s="12"/>
    </row>
    <row r="1804" spans="1:19" s="1" customFormat="1" x14ac:dyDescent="0.4">
      <c r="A1804" s="12"/>
      <c r="B1804" s="12"/>
      <c r="C1804" s="42"/>
      <c r="D1804" s="12"/>
      <c r="E1804" s="12"/>
      <c r="F1804" s="12"/>
      <c r="G1804" s="12"/>
      <c r="H1804" s="12"/>
      <c r="I1804" s="12"/>
      <c r="J1804" s="12"/>
      <c r="K1804" s="12"/>
      <c r="L1804" s="12"/>
      <c r="M1804" s="49"/>
      <c r="N1804" s="49"/>
      <c r="O1804" s="12"/>
      <c r="P1804" s="12"/>
      <c r="Q1804" s="12"/>
      <c r="R1804" s="12"/>
      <c r="S1804" s="12"/>
    </row>
    <row r="1805" spans="1:19" s="1" customFormat="1" x14ac:dyDescent="0.4">
      <c r="A1805" s="12"/>
      <c r="B1805" s="12"/>
      <c r="C1805" s="42"/>
      <c r="D1805" s="12"/>
      <c r="E1805" s="12"/>
      <c r="F1805" s="12"/>
      <c r="G1805" s="12"/>
      <c r="H1805" s="12"/>
      <c r="I1805" s="12"/>
      <c r="J1805" s="12"/>
      <c r="K1805" s="12"/>
      <c r="L1805" s="12"/>
      <c r="M1805" s="49"/>
      <c r="N1805" s="49"/>
      <c r="O1805" s="12"/>
      <c r="P1805" s="12"/>
      <c r="Q1805" s="12"/>
      <c r="R1805" s="12"/>
      <c r="S1805" s="12"/>
    </row>
    <row r="1806" spans="1:19" s="1" customFormat="1" x14ac:dyDescent="0.4">
      <c r="A1806" s="12"/>
      <c r="B1806" s="12"/>
      <c r="C1806" s="42"/>
      <c r="D1806" s="12"/>
      <c r="E1806" s="12"/>
      <c r="F1806" s="12"/>
      <c r="G1806" s="12"/>
      <c r="H1806" s="12"/>
      <c r="I1806" s="12"/>
      <c r="J1806" s="12"/>
      <c r="K1806" s="12"/>
      <c r="L1806" s="12"/>
      <c r="M1806" s="49"/>
      <c r="N1806" s="49"/>
      <c r="O1806" s="12"/>
      <c r="P1806" s="12"/>
      <c r="Q1806" s="12"/>
      <c r="R1806" s="12"/>
      <c r="S1806" s="12"/>
    </row>
    <row r="1807" spans="1:19" s="1" customFormat="1" x14ac:dyDescent="0.4">
      <c r="A1807" s="12"/>
      <c r="B1807" s="12"/>
      <c r="C1807" s="42"/>
      <c r="D1807" s="12"/>
      <c r="E1807" s="12"/>
      <c r="F1807" s="12"/>
      <c r="G1807" s="12"/>
      <c r="H1807" s="12"/>
      <c r="I1807" s="12"/>
      <c r="J1807" s="12"/>
      <c r="K1807" s="12"/>
      <c r="L1807" s="12"/>
      <c r="M1807" s="49"/>
      <c r="N1807" s="49"/>
      <c r="O1807" s="12"/>
      <c r="P1807" s="12"/>
      <c r="Q1807" s="12"/>
      <c r="R1807" s="12"/>
      <c r="S1807" s="12"/>
    </row>
    <row r="1808" spans="1:19" s="1" customFormat="1" x14ac:dyDescent="0.4">
      <c r="A1808" s="12"/>
      <c r="B1808" s="12"/>
      <c r="C1808" s="42"/>
      <c r="D1808" s="12"/>
      <c r="E1808" s="12"/>
      <c r="F1808" s="12"/>
      <c r="G1808" s="12"/>
      <c r="H1808" s="12"/>
      <c r="I1808" s="12"/>
      <c r="J1808" s="12"/>
      <c r="K1808" s="12"/>
      <c r="L1808" s="12"/>
      <c r="M1808" s="49"/>
      <c r="N1808" s="49"/>
      <c r="O1808" s="12"/>
      <c r="P1808" s="12"/>
      <c r="Q1808" s="12"/>
      <c r="R1808" s="12"/>
      <c r="S1808" s="12"/>
    </row>
    <row r="1809" spans="1:19" s="1" customFormat="1" x14ac:dyDescent="0.4">
      <c r="A1809" s="12"/>
      <c r="B1809" s="12"/>
      <c r="C1809" s="42"/>
      <c r="D1809" s="12"/>
      <c r="E1809" s="12"/>
      <c r="F1809" s="12"/>
      <c r="G1809" s="12"/>
      <c r="H1809" s="12"/>
      <c r="I1809" s="12"/>
      <c r="J1809" s="12"/>
      <c r="K1809" s="12"/>
      <c r="L1809" s="12"/>
      <c r="M1809" s="49"/>
      <c r="N1809" s="49"/>
      <c r="O1809" s="12"/>
      <c r="P1809" s="12"/>
      <c r="Q1809" s="12"/>
      <c r="R1809" s="12"/>
      <c r="S1809" s="12"/>
    </row>
    <row r="1810" spans="1:19" s="1" customFormat="1" x14ac:dyDescent="0.4">
      <c r="A1810" s="12"/>
      <c r="B1810" s="12"/>
      <c r="C1810" s="42"/>
      <c r="D1810" s="12"/>
      <c r="E1810" s="12"/>
      <c r="F1810" s="12"/>
      <c r="G1810" s="12"/>
      <c r="H1810" s="12"/>
      <c r="I1810" s="12"/>
      <c r="J1810" s="12"/>
      <c r="K1810" s="12"/>
      <c r="L1810" s="12"/>
      <c r="M1810" s="49"/>
      <c r="N1810" s="49"/>
      <c r="O1810" s="12"/>
      <c r="P1810" s="12"/>
      <c r="Q1810" s="12"/>
      <c r="R1810" s="12"/>
      <c r="S1810" s="12"/>
    </row>
    <row r="1811" spans="1:19" s="1" customFormat="1" x14ac:dyDescent="0.4">
      <c r="A1811" s="12"/>
      <c r="B1811" s="12"/>
      <c r="C1811" s="42"/>
      <c r="D1811" s="12"/>
      <c r="E1811" s="12"/>
      <c r="F1811" s="12"/>
      <c r="G1811" s="12"/>
      <c r="H1811" s="12"/>
      <c r="I1811" s="12"/>
      <c r="J1811" s="12"/>
      <c r="K1811" s="12"/>
      <c r="L1811" s="12"/>
      <c r="M1811" s="49"/>
      <c r="N1811" s="49"/>
      <c r="O1811" s="12"/>
      <c r="P1811" s="12"/>
      <c r="Q1811" s="12"/>
      <c r="R1811" s="12"/>
      <c r="S1811" s="12"/>
    </row>
    <row r="1812" spans="1:19" s="1" customFormat="1" x14ac:dyDescent="0.4">
      <c r="A1812" s="12"/>
      <c r="B1812" s="12"/>
      <c r="C1812" s="42"/>
      <c r="D1812" s="12"/>
      <c r="E1812" s="12"/>
      <c r="F1812" s="12"/>
      <c r="G1812" s="12"/>
      <c r="H1812" s="12"/>
      <c r="I1812" s="12"/>
      <c r="J1812" s="12"/>
      <c r="K1812" s="12"/>
      <c r="L1812" s="12"/>
      <c r="M1812" s="49"/>
      <c r="N1812" s="49"/>
      <c r="O1812" s="12"/>
      <c r="P1812" s="12"/>
      <c r="Q1812" s="12"/>
      <c r="R1812" s="12"/>
      <c r="S1812" s="12"/>
    </row>
    <row r="1813" spans="1:19" s="1" customFormat="1" x14ac:dyDescent="0.4">
      <c r="A1813" s="12"/>
      <c r="B1813" s="12"/>
      <c r="C1813" s="42"/>
      <c r="D1813" s="12"/>
      <c r="E1813" s="12"/>
      <c r="F1813" s="12"/>
      <c r="G1813" s="12"/>
      <c r="H1813" s="12"/>
      <c r="I1813" s="12"/>
      <c r="J1813" s="12"/>
      <c r="K1813" s="12"/>
      <c r="L1813" s="12"/>
      <c r="M1813" s="49"/>
      <c r="N1813" s="49"/>
      <c r="O1813" s="12"/>
      <c r="P1813" s="12"/>
      <c r="Q1813" s="12"/>
      <c r="R1813" s="12"/>
      <c r="S1813" s="12"/>
    </row>
    <row r="1814" spans="1:19" s="1" customFormat="1" x14ac:dyDescent="0.4">
      <c r="A1814" s="12"/>
      <c r="B1814" s="12"/>
      <c r="C1814" s="42"/>
      <c r="D1814" s="12"/>
      <c r="E1814" s="12"/>
      <c r="F1814" s="12"/>
      <c r="G1814" s="12"/>
      <c r="H1814" s="12"/>
      <c r="I1814" s="12"/>
      <c r="J1814" s="12"/>
      <c r="K1814" s="12"/>
      <c r="L1814" s="12"/>
      <c r="M1814" s="49"/>
      <c r="N1814" s="49"/>
      <c r="O1814" s="12"/>
      <c r="P1814" s="12"/>
      <c r="Q1814" s="12"/>
      <c r="R1814" s="12"/>
      <c r="S1814" s="12"/>
    </row>
    <row r="1815" spans="1:19" s="1" customFormat="1" x14ac:dyDescent="0.4">
      <c r="A1815" s="12"/>
      <c r="B1815" s="12"/>
      <c r="C1815" s="42"/>
      <c r="D1815" s="12"/>
      <c r="E1815" s="12"/>
      <c r="F1815" s="12"/>
      <c r="G1815" s="12"/>
      <c r="H1815" s="12"/>
      <c r="I1815" s="12"/>
      <c r="J1815" s="12"/>
      <c r="K1815" s="12"/>
      <c r="L1815" s="12"/>
      <c r="M1815" s="49"/>
      <c r="N1815" s="49"/>
      <c r="O1815" s="12"/>
      <c r="P1815" s="12"/>
      <c r="Q1815" s="12"/>
      <c r="R1815" s="12"/>
      <c r="S1815" s="12"/>
    </row>
    <row r="1816" spans="1:19" s="1" customFormat="1" x14ac:dyDescent="0.4">
      <c r="A1816" s="12"/>
      <c r="B1816" s="12"/>
      <c r="C1816" s="42"/>
      <c r="D1816" s="12"/>
      <c r="E1816" s="12"/>
      <c r="F1816" s="12"/>
      <c r="G1816" s="12"/>
      <c r="H1816" s="12"/>
      <c r="I1816" s="12"/>
      <c r="J1816" s="12"/>
      <c r="K1816" s="12"/>
      <c r="L1816" s="12"/>
      <c r="M1816" s="49"/>
      <c r="N1816" s="49"/>
      <c r="O1816" s="12"/>
      <c r="P1816" s="12"/>
      <c r="Q1816" s="12"/>
      <c r="R1816" s="12"/>
      <c r="S1816" s="12"/>
    </row>
    <row r="1817" spans="1:19" s="1" customFormat="1" x14ac:dyDescent="0.4">
      <c r="A1817" s="12"/>
      <c r="B1817" s="12"/>
      <c r="C1817" s="42"/>
      <c r="D1817" s="12"/>
      <c r="E1817" s="12"/>
      <c r="F1817" s="12"/>
      <c r="G1817" s="12"/>
      <c r="H1817" s="12"/>
      <c r="I1817" s="12"/>
      <c r="J1817" s="12"/>
      <c r="K1817" s="12"/>
      <c r="L1817" s="12"/>
      <c r="M1817" s="49"/>
      <c r="N1817" s="49"/>
      <c r="O1817" s="12"/>
      <c r="P1817" s="12"/>
      <c r="Q1817" s="12"/>
      <c r="R1817" s="12"/>
      <c r="S1817" s="12"/>
    </row>
    <row r="1818" spans="1:19" s="1" customFormat="1" x14ac:dyDescent="0.4">
      <c r="A1818" s="12"/>
      <c r="B1818" s="12"/>
      <c r="C1818" s="42"/>
      <c r="D1818" s="12"/>
      <c r="E1818" s="12"/>
      <c r="F1818" s="12"/>
      <c r="G1818" s="12"/>
      <c r="H1818" s="12"/>
      <c r="I1818" s="12"/>
      <c r="J1818" s="12"/>
      <c r="K1818" s="12"/>
      <c r="L1818" s="12"/>
      <c r="M1818" s="49"/>
      <c r="N1818" s="49"/>
      <c r="O1818" s="12"/>
      <c r="P1818" s="12"/>
      <c r="Q1818" s="12"/>
      <c r="R1818" s="12"/>
      <c r="S1818" s="12"/>
    </row>
    <row r="1819" spans="1:19" s="1" customFormat="1" x14ac:dyDescent="0.4">
      <c r="A1819" s="12"/>
      <c r="B1819" s="12"/>
      <c r="C1819" s="42"/>
      <c r="D1819" s="12"/>
      <c r="E1819" s="12"/>
      <c r="F1819" s="12"/>
      <c r="G1819" s="12"/>
      <c r="H1819" s="12"/>
      <c r="I1819" s="12"/>
      <c r="J1819" s="12"/>
      <c r="K1819" s="12"/>
      <c r="L1819" s="12"/>
      <c r="M1819" s="49"/>
      <c r="N1819" s="49"/>
      <c r="O1819" s="12"/>
      <c r="P1819" s="12"/>
      <c r="Q1819" s="12"/>
      <c r="R1819" s="12"/>
      <c r="S1819" s="12"/>
    </row>
    <row r="1820" spans="1:19" s="1" customFormat="1" x14ac:dyDescent="0.4">
      <c r="A1820" s="12"/>
      <c r="B1820" s="12"/>
      <c r="C1820" s="42"/>
      <c r="D1820" s="12"/>
      <c r="E1820" s="12"/>
      <c r="F1820" s="12"/>
      <c r="G1820" s="12"/>
      <c r="H1820" s="12"/>
      <c r="I1820" s="12"/>
      <c r="J1820" s="12"/>
      <c r="K1820" s="12"/>
      <c r="L1820" s="12"/>
      <c r="M1820" s="49"/>
      <c r="N1820" s="49"/>
      <c r="O1820" s="12"/>
      <c r="P1820" s="12"/>
      <c r="Q1820" s="12"/>
      <c r="R1820" s="12"/>
      <c r="S1820" s="12"/>
    </row>
    <row r="1821" spans="1:19" s="1" customFormat="1" x14ac:dyDescent="0.4">
      <c r="A1821" s="12"/>
      <c r="B1821" s="12"/>
      <c r="C1821" s="42"/>
      <c r="D1821" s="12"/>
      <c r="E1821" s="12"/>
      <c r="F1821" s="12"/>
      <c r="G1821" s="12"/>
      <c r="H1821" s="12"/>
      <c r="I1821" s="12"/>
      <c r="J1821" s="12"/>
      <c r="K1821" s="12"/>
      <c r="L1821" s="12"/>
      <c r="M1821" s="49"/>
      <c r="N1821" s="49"/>
      <c r="O1821" s="12"/>
      <c r="P1821" s="12"/>
      <c r="Q1821" s="12"/>
      <c r="R1821" s="12"/>
      <c r="S1821" s="12"/>
    </row>
    <row r="1822" spans="1:19" s="1" customFormat="1" x14ac:dyDescent="0.4">
      <c r="A1822" s="12"/>
      <c r="B1822" s="12"/>
      <c r="C1822" s="42"/>
      <c r="D1822" s="12"/>
      <c r="E1822" s="12"/>
      <c r="F1822" s="12"/>
      <c r="G1822" s="12"/>
      <c r="H1822" s="12"/>
      <c r="I1822" s="12"/>
      <c r="J1822" s="12"/>
      <c r="K1822" s="12"/>
      <c r="L1822" s="12"/>
      <c r="M1822" s="49"/>
      <c r="N1822" s="49"/>
      <c r="O1822" s="12"/>
      <c r="P1822" s="12"/>
      <c r="Q1822" s="12"/>
      <c r="R1822" s="12"/>
      <c r="S1822" s="12"/>
    </row>
    <row r="1823" spans="1:19" s="1" customFormat="1" x14ac:dyDescent="0.4">
      <c r="A1823" s="12"/>
      <c r="B1823" s="12"/>
      <c r="C1823" s="42"/>
      <c r="D1823" s="12"/>
      <c r="E1823" s="12"/>
      <c r="F1823" s="12"/>
      <c r="G1823" s="12"/>
      <c r="H1823" s="12"/>
      <c r="I1823" s="12"/>
      <c r="J1823" s="12"/>
      <c r="K1823" s="12"/>
      <c r="L1823" s="12"/>
      <c r="M1823" s="49"/>
      <c r="N1823" s="49"/>
      <c r="O1823" s="12"/>
      <c r="P1823" s="12"/>
      <c r="Q1823" s="12"/>
      <c r="R1823" s="12"/>
      <c r="S1823" s="12"/>
    </row>
    <row r="1824" spans="1:19" s="1" customFormat="1" x14ac:dyDescent="0.4">
      <c r="A1824" s="12"/>
      <c r="B1824" s="12"/>
      <c r="C1824" s="42"/>
      <c r="D1824" s="12"/>
      <c r="E1824" s="12"/>
      <c r="F1824" s="12"/>
      <c r="G1824" s="12"/>
      <c r="H1824" s="12"/>
      <c r="I1824" s="12"/>
      <c r="J1824" s="12"/>
      <c r="K1824" s="12"/>
      <c r="L1824" s="12"/>
      <c r="M1824" s="49"/>
      <c r="N1824" s="49"/>
      <c r="O1824" s="12"/>
      <c r="P1824" s="12"/>
      <c r="Q1824" s="12"/>
      <c r="R1824" s="12"/>
      <c r="S1824" s="12"/>
    </row>
    <row r="1825" spans="1:19" s="1" customFormat="1" x14ac:dyDescent="0.4">
      <c r="A1825" s="12"/>
      <c r="B1825" s="12"/>
      <c r="C1825" s="42"/>
      <c r="D1825" s="12"/>
      <c r="E1825" s="12"/>
      <c r="F1825" s="12"/>
      <c r="G1825" s="12"/>
      <c r="H1825" s="12"/>
      <c r="I1825" s="12"/>
      <c r="J1825" s="12"/>
      <c r="K1825" s="12"/>
      <c r="L1825" s="12"/>
      <c r="M1825" s="49"/>
      <c r="N1825" s="49"/>
      <c r="O1825" s="12"/>
      <c r="P1825" s="12"/>
      <c r="Q1825" s="12"/>
      <c r="R1825" s="12"/>
      <c r="S1825" s="12"/>
    </row>
    <row r="1826" spans="1:19" s="1" customFormat="1" x14ac:dyDescent="0.4">
      <c r="A1826" s="12"/>
      <c r="B1826" s="12"/>
      <c r="C1826" s="42"/>
      <c r="D1826" s="12"/>
      <c r="E1826" s="12"/>
      <c r="F1826" s="12"/>
      <c r="G1826" s="12"/>
      <c r="H1826" s="12"/>
      <c r="I1826" s="12"/>
      <c r="J1826" s="12"/>
      <c r="K1826" s="12"/>
      <c r="L1826" s="12"/>
      <c r="M1826" s="49"/>
      <c r="N1826" s="49"/>
      <c r="O1826" s="12"/>
      <c r="P1826" s="12"/>
      <c r="Q1826" s="12"/>
      <c r="R1826" s="12"/>
      <c r="S1826" s="12"/>
    </row>
    <row r="1827" spans="1:19" s="1" customFormat="1" x14ac:dyDescent="0.4">
      <c r="A1827" s="12"/>
      <c r="B1827" s="12"/>
      <c r="C1827" s="42"/>
      <c r="D1827" s="12"/>
      <c r="E1827" s="12"/>
      <c r="F1827" s="12"/>
      <c r="G1827" s="12"/>
      <c r="H1827" s="12"/>
      <c r="I1827" s="12"/>
      <c r="J1827" s="12"/>
      <c r="K1827" s="12"/>
      <c r="L1827" s="12"/>
      <c r="M1827" s="49"/>
      <c r="N1827" s="49"/>
      <c r="O1827" s="12"/>
      <c r="P1827" s="12"/>
      <c r="Q1827" s="12"/>
      <c r="R1827" s="12"/>
      <c r="S1827" s="12"/>
    </row>
    <row r="1828" spans="1:19" s="1" customFormat="1" x14ac:dyDescent="0.4">
      <c r="A1828" s="12"/>
      <c r="B1828" s="12"/>
      <c r="C1828" s="42"/>
      <c r="D1828" s="12"/>
      <c r="E1828" s="12"/>
      <c r="F1828" s="12"/>
      <c r="G1828" s="12"/>
      <c r="H1828" s="12"/>
      <c r="I1828" s="12"/>
      <c r="J1828" s="12"/>
      <c r="K1828" s="12"/>
      <c r="L1828" s="12"/>
      <c r="M1828" s="49"/>
      <c r="N1828" s="49"/>
      <c r="O1828" s="12"/>
      <c r="P1828" s="12"/>
      <c r="Q1828" s="12"/>
      <c r="R1828" s="12"/>
      <c r="S1828" s="12"/>
    </row>
    <row r="1829" spans="1:19" s="1" customFormat="1" x14ac:dyDescent="0.4">
      <c r="A1829" s="12"/>
      <c r="B1829" s="12"/>
      <c r="C1829" s="42"/>
      <c r="D1829" s="12"/>
      <c r="E1829" s="12"/>
      <c r="F1829" s="12"/>
      <c r="G1829" s="12"/>
      <c r="H1829" s="12"/>
      <c r="I1829" s="12"/>
      <c r="J1829" s="12"/>
      <c r="K1829" s="12"/>
      <c r="L1829" s="12"/>
      <c r="M1829" s="49"/>
      <c r="N1829" s="49"/>
      <c r="O1829" s="12"/>
      <c r="P1829" s="12"/>
      <c r="Q1829" s="12"/>
      <c r="R1829" s="12"/>
      <c r="S1829" s="12"/>
    </row>
    <row r="1830" spans="1:19" s="1" customFormat="1" x14ac:dyDescent="0.4">
      <c r="A1830" s="12"/>
      <c r="B1830" s="12"/>
      <c r="C1830" s="42"/>
      <c r="D1830" s="12"/>
      <c r="E1830" s="12"/>
      <c r="F1830" s="12"/>
      <c r="G1830" s="12"/>
      <c r="H1830" s="12"/>
      <c r="I1830" s="12"/>
      <c r="J1830" s="12"/>
      <c r="K1830" s="12"/>
      <c r="L1830" s="12"/>
      <c r="M1830" s="49"/>
      <c r="N1830" s="49"/>
      <c r="O1830" s="12"/>
      <c r="P1830" s="12"/>
      <c r="Q1830" s="12"/>
      <c r="R1830" s="12"/>
      <c r="S1830" s="12"/>
    </row>
    <row r="1831" spans="1:19" s="1" customFormat="1" x14ac:dyDescent="0.4">
      <c r="A1831" s="12"/>
      <c r="B1831" s="12"/>
      <c r="C1831" s="42"/>
      <c r="D1831" s="12"/>
      <c r="E1831" s="12"/>
      <c r="F1831" s="12"/>
      <c r="G1831" s="12"/>
      <c r="H1831" s="12"/>
      <c r="I1831" s="12"/>
      <c r="J1831" s="12"/>
      <c r="K1831" s="12"/>
      <c r="L1831" s="12"/>
      <c r="M1831" s="49"/>
      <c r="N1831" s="49"/>
      <c r="O1831" s="12"/>
      <c r="P1831" s="12"/>
      <c r="Q1831" s="12"/>
      <c r="R1831" s="12"/>
      <c r="S1831" s="12"/>
    </row>
    <row r="1832" spans="1:19" s="1" customFormat="1" x14ac:dyDescent="0.4">
      <c r="A1832" s="12"/>
      <c r="B1832" s="12"/>
      <c r="C1832" s="42"/>
      <c r="D1832" s="12"/>
      <c r="E1832" s="12"/>
      <c r="F1832" s="12"/>
      <c r="G1832" s="12"/>
      <c r="H1832" s="12"/>
      <c r="I1832" s="12"/>
      <c r="J1832" s="12"/>
      <c r="K1832" s="12"/>
      <c r="L1832" s="12"/>
      <c r="M1832" s="49"/>
      <c r="N1832" s="49"/>
      <c r="O1832" s="12"/>
      <c r="P1832" s="12"/>
      <c r="Q1832" s="12"/>
      <c r="R1832" s="12"/>
      <c r="S1832" s="12"/>
    </row>
    <row r="1833" spans="1:19" s="1" customFormat="1" x14ac:dyDescent="0.4">
      <c r="A1833" s="12"/>
      <c r="B1833" s="12"/>
      <c r="C1833" s="42"/>
      <c r="D1833" s="12"/>
      <c r="E1833" s="12"/>
      <c r="F1833" s="12"/>
      <c r="G1833" s="12"/>
      <c r="H1833" s="12"/>
      <c r="I1833" s="12"/>
      <c r="J1833" s="12"/>
      <c r="K1833" s="12"/>
      <c r="L1833" s="12"/>
      <c r="M1833" s="49"/>
      <c r="N1833" s="49"/>
      <c r="O1833" s="12"/>
      <c r="P1833" s="12"/>
      <c r="Q1833" s="12"/>
      <c r="R1833" s="12"/>
      <c r="S1833" s="12"/>
    </row>
    <row r="1834" spans="1:19" s="1" customFormat="1" x14ac:dyDescent="0.4">
      <c r="A1834" s="12"/>
      <c r="B1834" s="12"/>
      <c r="C1834" s="42"/>
      <c r="D1834" s="12"/>
      <c r="E1834" s="12"/>
      <c r="F1834" s="12"/>
      <c r="G1834" s="12"/>
      <c r="H1834" s="12"/>
      <c r="I1834" s="12"/>
      <c r="J1834" s="12"/>
      <c r="K1834" s="12"/>
      <c r="L1834" s="12"/>
      <c r="M1834" s="49"/>
      <c r="N1834" s="49"/>
      <c r="O1834" s="12"/>
      <c r="P1834" s="12"/>
      <c r="Q1834" s="12"/>
      <c r="R1834" s="12"/>
      <c r="S1834" s="12"/>
    </row>
    <row r="1835" spans="1:19" s="1" customFormat="1" x14ac:dyDescent="0.4">
      <c r="A1835" s="12"/>
      <c r="B1835" s="12"/>
      <c r="C1835" s="42"/>
      <c r="D1835" s="12"/>
      <c r="E1835" s="12"/>
      <c r="F1835" s="12"/>
      <c r="G1835" s="12"/>
      <c r="H1835" s="12"/>
      <c r="I1835" s="12"/>
      <c r="J1835" s="12"/>
      <c r="K1835" s="12"/>
      <c r="L1835" s="12"/>
      <c r="M1835" s="49"/>
      <c r="N1835" s="49"/>
      <c r="O1835" s="12"/>
      <c r="P1835" s="12"/>
      <c r="Q1835" s="12"/>
      <c r="R1835" s="12"/>
      <c r="S1835" s="12"/>
    </row>
    <row r="1836" spans="1:19" s="1" customFormat="1" x14ac:dyDescent="0.4">
      <c r="A1836" s="12"/>
      <c r="B1836" s="12"/>
      <c r="C1836" s="42"/>
      <c r="D1836" s="12"/>
      <c r="E1836" s="12"/>
      <c r="F1836" s="12"/>
      <c r="G1836" s="12"/>
      <c r="H1836" s="12"/>
      <c r="I1836" s="12"/>
      <c r="J1836" s="12"/>
      <c r="K1836" s="12"/>
      <c r="L1836" s="12"/>
      <c r="M1836" s="49"/>
      <c r="N1836" s="49"/>
      <c r="O1836" s="12"/>
      <c r="P1836" s="12"/>
      <c r="Q1836" s="12"/>
      <c r="R1836" s="12"/>
      <c r="S1836" s="12"/>
    </row>
    <row r="1837" spans="1:19" s="1" customFormat="1" x14ac:dyDescent="0.4">
      <c r="A1837" s="12"/>
      <c r="B1837" s="12"/>
      <c r="C1837" s="42"/>
      <c r="D1837" s="12"/>
      <c r="E1837" s="12"/>
      <c r="F1837" s="12"/>
      <c r="G1837" s="12"/>
      <c r="H1837" s="12"/>
      <c r="I1837" s="12"/>
      <c r="J1837" s="12"/>
      <c r="K1837" s="12"/>
      <c r="L1837" s="12"/>
      <c r="M1837" s="49"/>
      <c r="N1837" s="49"/>
      <c r="O1837" s="12"/>
      <c r="P1837" s="12"/>
      <c r="Q1837" s="12"/>
      <c r="R1837" s="12"/>
      <c r="S1837" s="12"/>
    </row>
    <row r="1838" spans="1:19" s="1" customFormat="1" x14ac:dyDescent="0.4">
      <c r="A1838" s="12"/>
      <c r="B1838" s="12"/>
      <c r="C1838" s="42"/>
      <c r="D1838" s="12"/>
      <c r="E1838" s="12"/>
      <c r="F1838" s="12"/>
      <c r="G1838" s="12"/>
      <c r="H1838" s="12"/>
      <c r="I1838" s="12"/>
      <c r="J1838" s="12"/>
      <c r="K1838" s="12"/>
      <c r="L1838" s="12"/>
      <c r="M1838" s="49"/>
      <c r="N1838" s="49"/>
      <c r="O1838" s="12"/>
      <c r="P1838" s="12"/>
      <c r="Q1838" s="12"/>
      <c r="R1838" s="12"/>
      <c r="S1838" s="12"/>
    </row>
    <row r="1839" spans="1:19" s="1" customFormat="1" x14ac:dyDescent="0.4">
      <c r="A1839" s="12"/>
      <c r="B1839" s="12"/>
      <c r="C1839" s="42"/>
      <c r="D1839" s="12"/>
      <c r="E1839" s="12"/>
      <c r="F1839" s="12"/>
      <c r="G1839" s="12"/>
      <c r="H1839" s="12"/>
      <c r="I1839" s="12"/>
      <c r="J1839" s="12"/>
      <c r="K1839" s="12"/>
      <c r="L1839" s="12"/>
      <c r="M1839" s="49"/>
      <c r="N1839" s="49"/>
      <c r="O1839" s="12"/>
      <c r="P1839" s="12"/>
      <c r="Q1839" s="12"/>
      <c r="R1839" s="12"/>
      <c r="S1839" s="12"/>
    </row>
    <row r="1840" spans="1:19" s="1" customFormat="1" x14ac:dyDescent="0.4">
      <c r="A1840" s="12"/>
      <c r="B1840" s="12"/>
      <c r="C1840" s="42"/>
      <c r="D1840" s="12"/>
      <c r="E1840" s="12"/>
      <c r="F1840" s="12"/>
      <c r="G1840" s="12"/>
      <c r="H1840" s="12"/>
      <c r="I1840" s="12"/>
      <c r="J1840" s="12"/>
      <c r="K1840" s="12"/>
      <c r="L1840" s="12"/>
      <c r="M1840" s="49"/>
      <c r="N1840" s="49"/>
      <c r="O1840" s="12"/>
      <c r="P1840" s="12"/>
      <c r="Q1840" s="12"/>
      <c r="R1840" s="12"/>
      <c r="S1840" s="12"/>
    </row>
    <row r="1841" spans="1:19" s="1" customFormat="1" x14ac:dyDescent="0.4">
      <c r="A1841" s="12"/>
      <c r="B1841" s="12"/>
      <c r="C1841" s="42"/>
      <c r="D1841" s="12"/>
      <c r="E1841" s="12"/>
      <c r="F1841" s="12"/>
      <c r="G1841" s="12"/>
      <c r="H1841" s="12"/>
      <c r="I1841" s="12"/>
      <c r="J1841" s="12"/>
      <c r="K1841" s="12"/>
      <c r="L1841" s="12"/>
      <c r="M1841" s="49"/>
      <c r="N1841" s="49"/>
      <c r="O1841" s="12"/>
      <c r="P1841" s="12"/>
      <c r="Q1841" s="12"/>
      <c r="R1841" s="12"/>
      <c r="S1841" s="12"/>
    </row>
    <row r="1842" spans="1:19" s="1" customFormat="1" x14ac:dyDescent="0.4">
      <c r="A1842" s="12"/>
      <c r="B1842" s="12"/>
      <c r="C1842" s="42"/>
      <c r="D1842" s="12"/>
      <c r="E1842" s="12"/>
      <c r="F1842" s="12"/>
      <c r="G1842" s="12"/>
      <c r="H1842" s="12"/>
      <c r="I1842" s="12"/>
      <c r="J1842" s="12"/>
      <c r="K1842" s="12"/>
      <c r="L1842" s="12"/>
      <c r="M1842" s="49"/>
      <c r="N1842" s="49"/>
      <c r="O1842" s="12"/>
      <c r="P1842" s="12"/>
      <c r="Q1842" s="12"/>
      <c r="R1842" s="12"/>
      <c r="S1842" s="12"/>
    </row>
    <row r="1843" spans="1:19" s="1" customFormat="1" x14ac:dyDescent="0.4">
      <c r="A1843" s="12"/>
      <c r="B1843" s="12"/>
      <c r="C1843" s="42"/>
      <c r="D1843" s="12"/>
      <c r="E1843" s="12"/>
      <c r="F1843" s="12"/>
      <c r="G1843" s="12"/>
      <c r="H1843" s="12"/>
      <c r="I1843" s="12"/>
      <c r="J1843" s="12"/>
      <c r="K1843" s="12"/>
      <c r="L1843" s="12"/>
      <c r="M1843" s="49"/>
      <c r="N1843" s="49"/>
      <c r="O1843" s="12"/>
      <c r="P1843" s="12"/>
      <c r="Q1843" s="12"/>
      <c r="R1843" s="12"/>
      <c r="S1843" s="12"/>
    </row>
    <row r="1844" spans="1:19" s="1" customFormat="1" x14ac:dyDescent="0.4">
      <c r="A1844" s="12"/>
      <c r="B1844" s="12"/>
      <c r="C1844" s="42"/>
      <c r="D1844" s="12"/>
      <c r="E1844" s="12"/>
      <c r="F1844" s="12"/>
      <c r="G1844" s="12"/>
      <c r="H1844" s="12"/>
      <c r="I1844" s="12"/>
      <c r="J1844" s="12"/>
      <c r="K1844" s="12"/>
      <c r="L1844" s="12"/>
      <c r="M1844" s="49"/>
      <c r="N1844" s="49"/>
      <c r="O1844" s="12"/>
      <c r="P1844" s="12"/>
      <c r="Q1844" s="12"/>
      <c r="R1844" s="12"/>
      <c r="S1844" s="12"/>
    </row>
    <row r="1845" spans="1:19" s="1" customFormat="1" x14ac:dyDescent="0.4">
      <c r="A1845" s="12"/>
      <c r="B1845" s="12"/>
      <c r="C1845" s="42"/>
      <c r="D1845" s="12"/>
      <c r="E1845" s="12"/>
      <c r="F1845" s="12"/>
      <c r="G1845" s="12"/>
      <c r="H1845" s="12"/>
      <c r="I1845" s="12"/>
      <c r="J1845" s="12"/>
      <c r="K1845" s="12"/>
      <c r="L1845" s="12"/>
      <c r="M1845" s="49"/>
      <c r="N1845" s="49"/>
      <c r="O1845" s="12"/>
      <c r="P1845" s="12"/>
      <c r="Q1845" s="12"/>
      <c r="R1845" s="12"/>
      <c r="S1845" s="12"/>
    </row>
    <row r="1846" spans="1:19" s="1" customFormat="1" x14ac:dyDescent="0.4">
      <c r="A1846" s="12"/>
      <c r="B1846" s="12"/>
      <c r="C1846" s="42"/>
      <c r="D1846" s="12"/>
      <c r="E1846" s="12"/>
      <c r="F1846" s="12"/>
      <c r="G1846" s="12"/>
      <c r="H1846" s="12"/>
      <c r="I1846" s="12"/>
      <c r="J1846" s="12"/>
      <c r="K1846" s="12"/>
      <c r="L1846" s="12"/>
      <c r="M1846" s="49"/>
      <c r="N1846" s="49"/>
      <c r="O1846" s="12"/>
      <c r="P1846" s="12"/>
      <c r="Q1846" s="12"/>
      <c r="R1846" s="12"/>
      <c r="S1846" s="12"/>
    </row>
    <row r="1847" spans="1:19" s="1" customFormat="1" x14ac:dyDescent="0.4">
      <c r="A1847" s="12"/>
      <c r="B1847" s="12"/>
      <c r="C1847" s="42"/>
      <c r="D1847" s="12"/>
      <c r="E1847" s="12"/>
      <c r="F1847" s="12"/>
      <c r="G1847" s="12"/>
      <c r="H1847" s="12"/>
      <c r="I1847" s="12"/>
      <c r="J1847" s="12"/>
      <c r="K1847" s="12"/>
      <c r="L1847" s="12"/>
      <c r="M1847" s="49"/>
      <c r="N1847" s="49"/>
      <c r="O1847" s="12"/>
      <c r="P1847" s="12"/>
      <c r="Q1847" s="12"/>
      <c r="R1847" s="12"/>
      <c r="S1847" s="12"/>
    </row>
    <row r="1848" spans="1:19" s="1" customFormat="1" x14ac:dyDescent="0.4">
      <c r="A1848" s="12"/>
      <c r="B1848" s="12"/>
      <c r="C1848" s="42"/>
      <c r="D1848" s="12"/>
      <c r="E1848" s="12"/>
      <c r="F1848" s="12"/>
      <c r="G1848" s="12"/>
      <c r="H1848" s="12"/>
      <c r="I1848" s="12"/>
      <c r="J1848" s="12"/>
      <c r="K1848" s="12"/>
      <c r="L1848" s="12"/>
      <c r="M1848" s="49"/>
      <c r="N1848" s="49"/>
      <c r="O1848" s="12"/>
      <c r="P1848" s="12"/>
      <c r="Q1848" s="12"/>
      <c r="R1848" s="12"/>
      <c r="S1848" s="12"/>
    </row>
    <row r="1849" spans="1:19" s="1" customFormat="1" x14ac:dyDescent="0.4">
      <c r="A1849" s="12"/>
      <c r="B1849" s="12"/>
      <c r="C1849" s="42"/>
      <c r="D1849" s="12"/>
      <c r="E1849" s="12"/>
      <c r="F1849" s="12"/>
      <c r="G1849" s="12"/>
      <c r="H1849" s="12"/>
      <c r="I1849" s="12"/>
      <c r="J1849" s="12"/>
      <c r="K1849" s="12"/>
      <c r="L1849" s="12"/>
      <c r="M1849" s="49"/>
      <c r="N1849" s="49"/>
      <c r="O1849" s="12"/>
      <c r="P1849" s="12"/>
      <c r="Q1849" s="12"/>
      <c r="R1849" s="12"/>
      <c r="S1849" s="12"/>
    </row>
    <row r="1850" spans="1:19" s="1" customFormat="1" x14ac:dyDescent="0.4">
      <c r="A1850" s="12"/>
      <c r="B1850" s="12"/>
      <c r="C1850" s="42"/>
      <c r="D1850" s="12"/>
      <c r="E1850" s="12"/>
      <c r="F1850" s="12"/>
      <c r="G1850" s="12"/>
      <c r="H1850" s="12"/>
      <c r="I1850" s="12"/>
      <c r="J1850" s="12"/>
      <c r="K1850" s="12"/>
      <c r="L1850" s="12"/>
      <c r="M1850" s="49"/>
      <c r="N1850" s="49"/>
      <c r="O1850" s="12"/>
      <c r="P1850" s="12"/>
      <c r="Q1850" s="12"/>
      <c r="R1850" s="12"/>
      <c r="S1850" s="12"/>
    </row>
    <row r="1851" spans="1:19" s="1" customFormat="1" x14ac:dyDescent="0.4">
      <c r="A1851" s="12"/>
      <c r="B1851" s="12"/>
      <c r="C1851" s="42"/>
      <c r="D1851" s="12"/>
      <c r="E1851" s="12"/>
      <c r="F1851" s="12"/>
      <c r="G1851" s="12"/>
      <c r="H1851" s="12"/>
      <c r="I1851" s="12"/>
      <c r="J1851" s="12"/>
      <c r="K1851" s="12"/>
      <c r="L1851" s="12"/>
      <c r="M1851" s="49"/>
      <c r="N1851" s="49"/>
      <c r="O1851" s="12"/>
      <c r="P1851" s="12"/>
      <c r="Q1851" s="12"/>
      <c r="R1851" s="12"/>
      <c r="S1851" s="12"/>
    </row>
    <row r="1852" spans="1:19" s="1" customFormat="1" x14ac:dyDescent="0.4">
      <c r="A1852" s="12"/>
      <c r="B1852" s="12"/>
      <c r="C1852" s="42"/>
      <c r="D1852" s="12"/>
      <c r="E1852" s="12"/>
      <c r="F1852" s="12"/>
      <c r="G1852" s="12"/>
      <c r="H1852" s="12"/>
      <c r="I1852" s="12"/>
      <c r="J1852" s="12"/>
      <c r="K1852" s="12"/>
      <c r="L1852" s="12"/>
      <c r="M1852" s="49"/>
      <c r="N1852" s="49"/>
      <c r="O1852" s="12"/>
      <c r="P1852" s="12"/>
      <c r="Q1852" s="12"/>
      <c r="R1852" s="12"/>
      <c r="S1852" s="12"/>
    </row>
    <row r="1853" spans="1:19" s="1" customFormat="1" x14ac:dyDescent="0.4">
      <c r="A1853" s="12"/>
      <c r="B1853" s="12"/>
      <c r="C1853" s="42"/>
      <c r="D1853" s="12"/>
      <c r="E1853" s="12"/>
      <c r="F1853" s="12"/>
      <c r="G1853" s="12"/>
      <c r="H1853" s="12"/>
      <c r="I1853" s="12"/>
      <c r="J1853" s="12"/>
      <c r="K1853" s="12"/>
      <c r="L1853" s="12"/>
      <c r="M1853" s="49"/>
      <c r="N1853" s="49"/>
      <c r="O1853" s="12"/>
      <c r="P1853" s="12"/>
      <c r="Q1853" s="12"/>
      <c r="R1853" s="12"/>
      <c r="S1853" s="12"/>
    </row>
    <row r="1854" spans="1:19" s="1" customFormat="1" x14ac:dyDescent="0.4">
      <c r="A1854" s="12"/>
      <c r="B1854" s="12"/>
      <c r="C1854" s="42"/>
      <c r="D1854" s="12"/>
      <c r="E1854" s="12"/>
      <c r="F1854" s="12"/>
      <c r="G1854" s="12"/>
      <c r="H1854" s="12"/>
      <c r="I1854" s="12"/>
      <c r="J1854" s="12"/>
      <c r="K1854" s="12"/>
      <c r="L1854" s="12"/>
      <c r="M1854" s="49"/>
      <c r="N1854" s="49"/>
      <c r="O1854" s="12"/>
      <c r="P1854" s="12"/>
      <c r="Q1854" s="12"/>
      <c r="R1854" s="12"/>
      <c r="S1854" s="12"/>
    </row>
    <row r="1855" spans="1:19" s="1" customFormat="1" x14ac:dyDescent="0.4">
      <c r="A1855" s="12"/>
      <c r="B1855" s="12"/>
      <c r="C1855" s="42"/>
      <c r="D1855" s="12"/>
      <c r="E1855" s="12"/>
      <c r="F1855" s="12"/>
      <c r="G1855" s="12"/>
      <c r="H1855" s="12"/>
      <c r="I1855" s="12"/>
      <c r="J1855" s="12"/>
      <c r="K1855" s="12"/>
      <c r="L1855" s="12"/>
      <c r="M1855" s="49"/>
      <c r="N1855" s="49"/>
      <c r="O1855" s="12"/>
      <c r="P1855" s="12"/>
      <c r="Q1855" s="12"/>
      <c r="R1855" s="12"/>
      <c r="S1855" s="12"/>
    </row>
    <row r="1856" spans="1:19" s="1" customFormat="1" x14ac:dyDescent="0.4">
      <c r="A1856" s="12"/>
      <c r="B1856" s="12"/>
      <c r="C1856" s="42"/>
      <c r="D1856" s="12"/>
      <c r="E1856" s="12"/>
      <c r="F1856" s="12"/>
      <c r="G1856" s="12"/>
      <c r="H1856" s="12"/>
      <c r="I1856" s="12"/>
      <c r="J1856" s="12"/>
      <c r="K1856" s="12"/>
      <c r="L1856" s="12"/>
      <c r="M1856" s="49"/>
      <c r="N1856" s="49"/>
      <c r="O1856" s="12"/>
      <c r="P1856" s="12"/>
      <c r="Q1856" s="12"/>
      <c r="R1856" s="12"/>
      <c r="S1856" s="12"/>
    </row>
    <row r="1857" spans="1:19" s="1" customFormat="1" x14ac:dyDescent="0.4">
      <c r="A1857" s="12"/>
      <c r="B1857" s="12"/>
      <c r="C1857" s="42"/>
      <c r="D1857" s="12"/>
      <c r="E1857" s="12"/>
      <c r="F1857" s="12"/>
      <c r="G1857" s="12"/>
      <c r="H1857" s="12"/>
      <c r="I1857" s="12"/>
      <c r="J1857" s="12"/>
      <c r="K1857" s="12"/>
      <c r="L1857" s="12"/>
      <c r="M1857" s="49"/>
      <c r="N1857" s="49"/>
      <c r="O1857" s="12"/>
      <c r="P1857" s="12"/>
      <c r="Q1857" s="12"/>
      <c r="R1857" s="12"/>
      <c r="S1857" s="12"/>
    </row>
    <row r="1858" spans="1:19" s="1" customFormat="1" x14ac:dyDescent="0.4">
      <c r="A1858" s="12"/>
      <c r="B1858" s="12"/>
      <c r="C1858" s="42"/>
      <c r="D1858" s="12"/>
      <c r="E1858" s="12"/>
      <c r="F1858" s="12"/>
      <c r="G1858" s="12"/>
      <c r="H1858" s="12"/>
      <c r="I1858" s="12"/>
      <c r="J1858" s="12"/>
      <c r="K1858" s="12"/>
      <c r="L1858" s="12"/>
      <c r="M1858" s="49"/>
      <c r="N1858" s="49"/>
      <c r="O1858" s="12"/>
      <c r="P1858" s="12"/>
      <c r="Q1858" s="12"/>
      <c r="R1858" s="12"/>
      <c r="S1858" s="12"/>
    </row>
    <row r="1859" spans="1:19" s="1" customFormat="1" x14ac:dyDescent="0.4">
      <c r="A1859" s="12"/>
      <c r="B1859" s="12"/>
      <c r="C1859" s="42"/>
      <c r="D1859" s="12"/>
      <c r="E1859" s="12"/>
      <c r="F1859" s="12"/>
      <c r="G1859" s="12"/>
      <c r="H1859" s="12"/>
      <c r="I1859" s="12"/>
      <c r="J1859" s="12"/>
      <c r="K1859" s="12"/>
      <c r="L1859" s="12"/>
      <c r="M1859" s="49"/>
      <c r="N1859" s="49"/>
      <c r="O1859" s="12"/>
      <c r="P1859" s="12"/>
      <c r="Q1859" s="12"/>
      <c r="R1859" s="12"/>
      <c r="S1859" s="12"/>
    </row>
    <row r="1860" spans="1:19" s="1" customFormat="1" x14ac:dyDescent="0.4">
      <c r="A1860" s="12"/>
      <c r="B1860" s="12"/>
      <c r="C1860" s="42"/>
      <c r="D1860" s="12"/>
      <c r="E1860" s="12"/>
      <c r="F1860" s="12"/>
      <c r="G1860" s="12"/>
      <c r="H1860" s="12"/>
      <c r="I1860" s="12"/>
      <c r="J1860" s="12"/>
      <c r="K1860" s="12"/>
      <c r="L1860" s="12"/>
      <c r="M1860" s="49"/>
      <c r="N1860" s="49"/>
      <c r="O1860" s="12"/>
      <c r="P1860" s="12"/>
      <c r="Q1860" s="12"/>
      <c r="R1860" s="12"/>
      <c r="S1860" s="12"/>
    </row>
    <row r="1861" spans="1:19" s="1" customFormat="1" x14ac:dyDescent="0.4">
      <c r="A1861" s="12"/>
      <c r="B1861" s="12"/>
      <c r="C1861" s="42"/>
      <c r="D1861" s="12"/>
      <c r="E1861" s="12"/>
      <c r="F1861" s="12"/>
      <c r="G1861" s="12"/>
      <c r="H1861" s="12"/>
      <c r="I1861" s="12"/>
      <c r="J1861" s="12"/>
      <c r="K1861" s="12"/>
      <c r="L1861" s="12"/>
      <c r="M1861" s="49"/>
      <c r="N1861" s="49"/>
      <c r="O1861" s="12"/>
      <c r="P1861" s="12"/>
      <c r="Q1861" s="12"/>
      <c r="R1861" s="12"/>
      <c r="S1861" s="12"/>
    </row>
    <row r="1862" spans="1:19" s="1" customFormat="1" x14ac:dyDescent="0.4">
      <c r="A1862" s="12"/>
      <c r="B1862" s="12"/>
      <c r="C1862" s="42"/>
      <c r="D1862" s="12"/>
      <c r="E1862" s="12"/>
      <c r="F1862" s="12"/>
      <c r="G1862" s="12"/>
      <c r="H1862" s="12"/>
      <c r="I1862" s="12"/>
      <c r="J1862" s="12"/>
      <c r="K1862" s="12"/>
      <c r="L1862" s="12"/>
      <c r="M1862" s="49"/>
      <c r="N1862" s="49"/>
      <c r="O1862" s="12"/>
      <c r="P1862" s="12"/>
      <c r="Q1862" s="12"/>
      <c r="R1862" s="12"/>
      <c r="S1862" s="12"/>
    </row>
    <row r="1863" spans="1:19" s="1" customFormat="1" x14ac:dyDescent="0.4">
      <c r="A1863" s="12"/>
      <c r="B1863" s="12"/>
      <c r="C1863" s="42"/>
      <c r="D1863" s="12"/>
      <c r="E1863" s="12"/>
      <c r="F1863" s="12"/>
      <c r="G1863" s="12"/>
      <c r="H1863" s="12"/>
      <c r="I1863" s="12"/>
      <c r="J1863" s="12"/>
      <c r="K1863" s="12"/>
      <c r="L1863" s="12"/>
      <c r="M1863" s="49"/>
      <c r="N1863" s="49"/>
      <c r="O1863" s="12"/>
      <c r="P1863" s="12"/>
      <c r="Q1863" s="12"/>
      <c r="R1863" s="12"/>
      <c r="S1863" s="12"/>
    </row>
    <row r="1864" spans="1:19" s="1" customFormat="1" x14ac:dyDescent="0.4">
      <c r="A1864" s="12"/>
      <c r="B1864" s="12"/>
      <c r="C1864" s="42"/>
      <c r="D1864" s="12"/>
      <c r="E1864" s="12"/>
      <c r="F1864" s="12"/>
      <c r="G1864" s="12"/>
      <c r="H1864" s="12"/>
      <c r="I1864" s="12"/>
      <c r="J1864" s="12"/>
      <c r="K1864" s="12"/>
      <c r="L1864" s="12"/>
      <c r="M1864" s="49"/>
      <c r="N1864" s="49"/>
      <c r="O1864" s="12"/>
      <c r="P1864" s="12"/>
      <c r="Q1864" s="12"/>
      <c r="R1864" s="12"/>
      <c r="S1864" s="12"/>
    </row>
    <row r="1865" spans="1:19" s="1" customFormat="1" x14ac:dyDescent="0.4">
      <c r="A1865" s="12"/>
      <c r="B1865" s="12"/>
      <c r="C1865" s="42"/>
      <c r="D1865" s="12"/>
      <c r="E1865" s="12"/>
      <c r="F1865" s="12"/>
      <c r="G1865" s="12"/>
      <c r="H1865" s="12"/>
      <c r="I1865" s="12"/>
      <c r="J1865" s="12"/>
      <c r="K1865" s="12"/>
      <c r="L1865" s="12"/>
      <c r="M1865" s="49"/>
      <c r="N1865" s="49"/>
      <c r="O1865" s="12"/>
      <c r="P1865" s="12"/>
      <c r="Q1865" s="12"/>
      <c r="R1865" s="12"/>
      <c r="S1865" s="12"/>
    </row>
    <row r="1866" spans="1:19" s="1" customFormat="1" x14ac:dyDescent="0.4">
      <c r="A1866" s="12"/>
      <c r="B1866" s="12"/>
      <c r="C1866" s="42"/>
      <c r="D1866" s="12"/>
      <c r="E1866" s="12"/>
      <c r="F1866" s="12"/>
      <c r="G1866" s="12"/>
      <c r="H1866" s="12"/>
      <c r="I1866" s="12"/>
      <c r="J1866" s="12"/>
      <c r="K1866" s="12"/>
      <c r="L1866" s="12"/>
      <c r="M1866" s="49"/>
      <c r="N1866" s="49"/>
      <c r="O1866" s="12"/>
      <c r="P1866" s="12"/>
      <c r="Q1866" s="12"/>
      <c r="R1866" s="12"/>
      <c r="S1866" s="12"/>
    </row>
    <row r="1867" spans="1:19" s="1" customFormat="1" x14ac:dyDescent="0.4">
      <c r="A1867" s="12"/>
      <c r="B1867" s="12"/>
      <c r="C1867" s="42"/>
      <c r="D1867" s="12"/>
      <c r="E1867" s="12"/>
      <c r="F1867" s="12"/>
      <c r="G1867" s="12"/>
      <c r="H1867" s="12"/>
      <c r="I1867" s="12"/>
      <c r="J1867" s="12"/>
      <c r="K1867" s="12"/>
      <c r="L1867" s="12"/>
      <c r="M1867" s="49"/>
      <c r="N1867" s="49"/>
      <c r="O1867" s="12"/>
      <c r="P1867" s="12"/>
      <c r="Q1867" s="12"/>
      <c r="R1867" s="12"/>
      <c r="S1867" s="12"/>
    </row>
    <row r="1868" spans="1:19" s="1" customFormat="1" x14ac:dyDescent="0.4">
      <c r="A1868" s="12"/>
      <c r="B1868" s="12"/>
      <c r="C1868" s="42"/>
      <c r="D1868" s="12"/>
      <c r="E1868" s="12"/>
      <c r="F1868" s="12"/>
      <c r="G1868" s="12"/>
      <c r="H1868" s="12"/>
      <c r="I1868" s="12"/>
      <c r="J1868" s="12"/>
      <c r="K1868" s="12"/>
      <c r="L1868" s="12"/>
      <c r="M1868" s="49"/>
      <c r="N1868" s="49"/>
      <c r="O1868" s="12"/>
      <c r="P1868" s="12"/>
      <c r="Q1868" s="12"/>
      <c r="R1868" s="12"/>
      <c r="S1868" s="12"/>
    </row>
    <row r="1869" spans="1:19" s="1" customFormat="1" x14ac:dyDescent="0.4">
      <c r="A1869" s="12"/>
      <c r="B1869" s="12"/>
      <c r="C1869" s="42"/>
      <c r="D1869" s="12"/>
      <c r="E1869" s="12"/>
      <c r="F1869" s="12"/>
      <c r="G1869" s="12"/>
      <c r="H1869" s="12"/>
      <c r="I1869" s="12"/>
      <c r="J1869" s="12"/>
      <c r="K1869" s="12"/>
      <c r="L1869" s="12"/>
      <c r="M1869" s="49"/>
      <c r="N1869" s="49"/>
      <c r="O1869" s="12"/>
      <c r="P1869" s="12"/>
      <c r="Q1869" s="12"/>
      <c r="R1869" s="12"/>
      <c r="S1869" s="12"/>
    </row>
    <row r="1870" spans="1:19" s="1" customFormat="1" x14ac:dyDescent="0.4">
      <c r="A1870" s="12"/>
      <c r="B1870" s="12"/>
      <c r="C1870" s="42"/>
      <c r="D1870" s="12"/>
      <c r="E1870" s="12"/>
      <c r="F1870" s="12"/>
      <c r="G1870" s="12"/>
      <c r="H1870" s="12"/>
      <c r="I1870" s="12"/>
      <c r="J1870" s="12"/>
      <c r="K1870" s="12"/>
      <c r="L1870" s="12"/>
      <c r="M1870" s="49"/>
      <c r="N1870" s="49"/>
      <c r="O1870" s="12"/>
      <c r="P1870" s="12"/>
      <c r="Q1870" s="12"/>
      <c r="R1870" s="12"/>
      <c r="S1870" s="12"/>
    </row>
    <row r="1871" spans="1:19" s="1" customFormat="1" x14ac:dyDescent="0.4">
      <c r="A1871" s="12"/>
      <c r="B1871" s="12"/>
      <c r="C1871" s="42"/>
      <c r="D1871" s="12"/>
      <c r="E1871" s="12"/>
      <c r="F1871" s="12"/>
      <c r="G1871" s="12"/>
      <c r="H1871" s="12"/>
      <c r="I1871" s="12"/>
      <c r="J1871" s="12"/>
      <c r="K1871" s="12"/>
      <c r="L1871" s="12"/>
      <c r="M1871" s="49"/>
      <c r="N1871" s="49"/>
      <c r="O1871" s="12"/>
      <c r="P1871" s="12"/>
      <c r="Q1871" s="12"/>
      <c r="R1871" s="12"/>
      <c r="S1871" s="12"/>
    </row>
    <row r="1872" spans="1:19" s="1" customFormat="1" x14ac:dyDescent="0.4">
      <c r="A1872" s="12"/>
      <c r="B1872" s="12"/>
      <c r="C1872" s="42"/>
      <c r="D1872" s="12"/>
      <c r="E1872" s="12"/>
      <c r="F1872" s="12"/>
      <c r="G1872" s="12"/>
      <c r="H1872" s="12"/>
      <c r="I1872" s="12"/>
      <c r="J1872" s="12"/>
      <c r="K1872" s="12"/>
      <c r="L1872" s="12"/>
      <c r="M1872" s="49"/>
      <c r="N1872" s="49"/>
      <c r="O1872" s="12"/>
      <c r="P1872" s="12"/>
      <c r="Q1872" s="12"/>
      <c r="R1872" s="12"/>
      <c r="S1872" s="12"/>
    </row>
    <row r="1873" spans="1:19" s="1" customFormat="1" x14ac:dyDescent="0.4">
      <c r="A1873" s="12"/>
      <c r="B1873" s="12"/>
      <c r="C1873" s="42"/>
      <c r="D1873" s="12"/>
      <c r="E1873" s="12"/>
      <c r="F1873" s="12"/>
      <c r="G1873" s="12"/>
      <c r="H1873" s="12"/>
      <c r="I1873" s="12"/>
      <c r="J1873" s="12"/>
      <c r="K1873" s="12"/>
      <c r="L1873" s="12"/>
      <c r="M1873" s="49"/>
      <c r="N1873" s="49"/>
      <c r="O1873" s="12"/>
      <c r="P1873" s="12"/>
      <c r="Q1873" s="12"/>
      <c r="R1873" s="12"/>
      <c r="S1873" s="12"/>
    </row>
    <row r="1874" spans="1:19" s="1" customFormat="1" x14ac:dyDescent="0.4">
      <c r="A1874" s="12"/>
      <c r="B1874" s="12"/>
      <c r="C1874" s="42"/>
      <c r="D1874" s="12"/>
      <c r="E1874" s="12"/>
      <c r="F1874" s="12"/>
      <c r="G1874" s="12"/>
      <c r="H1874" s="12"/>
      <c r="I1874" s="12"/>
      <c r="J1874" s="12"/>
      <c r="K1874" s="12"/>
      <c r="L1874" s="12"/>
      <c r="M1874" s="49"/>
      <c r="N1874" s="49"/>
      <c r="O1874" s="12"/>
      <c r="P1874" s="12"/>
      <c r="Q1874" s="12"/>
      <c r="R1874" s="12"/>
      <c r="S1874" s="12"/>
    </row>
    <row r="1875" spans="1:19" s="1" customFormat="1" x14ac:dyDescent="0.4">
      <c r="A1875" s="12"/>
      <c r="B1875" s="12"/>
      <c r="C1875" s="42"/>
      <c r="D1875" s="12"/>
      <c r="E1875" s="12"/>
      <c r="F1875" s="12"/>
      <c r="G1875" s="12"/>
      <c r="H1875" s="12"/>
      <c r="I1875" s="12"/>
      <c r="J1875" s="12"/>
      <c r="K1875" s="12"/>
      <c r="L1875" s="12"/>
      <c r="M1875" s="49"/>
      <c r="N1875" s="49"/>
      <c r="O1875" s="12"/>
      <c r="P1875" s="12"/>
      <c r="Q1875" s="12"/>
      <c r="R1875" s="12"/>
      <c r="S1875" s="12"/>
    </row>
    <row r="1876" spans="1:19" s="1" customFormat="1" x14ac:dyDescent="0.4">
      <c r="A1876" s="12"/>
      <c r="B1876" s="12"/>
      <c r="C1876" s="42"/>
      <c r="D1876" s="12"/>
      <c r="E1876" s="12"/>
      <c r="F1876" s="12"/>
      <c r="G1876" s="12"/>
      <c r="H1876" s="12"/>
      <c r="I1876" s="12"/>
      <c r="J1876" s="12"/>
      <c r="K1876" s="12"/>
      <c r="L1876" s="12"/>
      <c r="M1876" s="49"/>
      <c r="N1876" s="49"/>
      <c r="O1876" s="12"/>
      <c r="P1876" s="12"/>
      <c r="Q1876" s="12"/>
      <c r="R1876" s="12"/>
      <c r="S1876" s="12"/>
    </row>
    <row r="1877" spans="1:19" s="1" customFormat="1" x14ac:dyDescent="0.4">
      <c r="A1877" s="12"/>
      <c r="B1877" s="12"/>
      <c r="C1877" s="42"/>
      <c r="D1877" s="12"/>
      <c r="E1877" s="12"/>
      <c r="F1877" s="12"/>
      <c r="G1877" s="12"/>
      <c r="H1877" s="12"/>
      <c r="I1877" s="12"/>
      <c r="J1877" s="12"/>
      <c r="K1877" s="12"/>
      <c r="L1877" s="12"/>
      <c r="M1877" s="49"/>
      <c r="N1877" s="49"/>
      <c r="O1877" s="12"/>
      <c r="P1877" s="12"/>
      <c r="Q1877" s="12"/>
      <c r="R1877" s="12"/>
      <c r="S1877" s="12"/>
    </row>
    <row r="1878" spans="1:19" s="1" customFormat="1" x14ac:dyDescent="0.4">
      <c r="A1878" s="12"/>
      <c r="B1878" s="12"/>
      <c r="C1878" s="42"/>
      <c r="D1878" s="12"/>
      <c r="E1878" s="12"/>
      <c r="F1878" s="12"/>
      <c r="G1878" s="12"/>
      <c r="H1878" s="12"/>
      <c r="I1878" s="12"/>
      <c r="J1878" s="12"/>
      <c r="K1878" s="12"/>
      <c r="L1878" s="12"/>
      <c r="M1878" s="49"/>
      <c r="N1878" s="49"/>
      <c r="O1878" s="12"/>
      <c r="P1878" s="12"/>
      <c r="Q1878" s="12"/>
      <c r="R1878" s="12"/>
      <c r="S1878" s="12"/>
    </row>
    <row r="1879" spans="1:19" s="1" customFormat="1" x14ac:dyDescent="0.4">
      <c r="A1879" s="12"/>
      <c r="B1879" s="12"/>
      <c r="C1879" s="42"/>
      <c r="D1879" s="12"/>
      <c r="E1879" s="12"/>
      <c r="F1879" s="12"/>
      <c r="G1879" s="12"/>
      <c r="H1879" s="12"/>
      <c r="I1879" s="12"/>
      <c r="J1879" s="12"/>
      <c r="K1879" s="12"/>
      <c r="L1879" s="12"/>
      <c r="M1879" s="49"/>
      <c r="N1879" s="49"/>
      <c r="O1879" s="12"/>
      <c r="P1879" s="12"/>
      <c r="Q1879" s="12"/>
      <c r="R1879" s="12"/>
      <c r="S1879" s="12"/>
    </row>
    <row r="1880" spans="1:19" s="1" customFormat="1" x14ac:dyDescent="0.4">
      <c r="A1880" s="12"/>
      <c r="B1880" s="12"/>
      <c r="C1880" s="42"/>
      <c r="D1880" s="12"/>
      <c r="E1880" s="12"/>
      <c r="F1880" s="12"/>
      <c r="G1880" s="12"/>
      <c r="H1880" s="12"/>
      <c r="I1880" s="12"/>
      <c r="J1880" s="12"/>
      <c r="K1880" s="12"/>
      <c r="L1880" s="12"/>
      <c r="M1880" s="49"/>
      <c r="N1880" s="49"/>
      <c r="O1880" s="12"/>
      <c r="P1880" s="12"/>
      <c r="Q1880" s="12"/>
      <c r="R1880" s="12"/>
      <c r="S1880" s="12"/>
    </row>
    <row r="1881" spans="1:19" s="1" customFormat="1" x14ac:dyDescent="0.4">
      <c r="A1881" s="12"/>
      <c r="B1881" s="12"/>
      <c r="C1881" s="42"/>
      <c r="D1881" s="12"/>
      <c r="E1881" s="12"/>
      <c r="F1881" s="12"/>
      <c r="G1881" s="12"/>
      <c r="H1881" s="12"/>
      <c r="I1881" s="12"/>
      <c r="J1881" s="12"/>
      <c r="K1881" s="12"/>
      <c r="L1881" s="12"/>
      <c r="M1881" s="49"/>
      <c r="N1881" s="49"/>
      <c r="O1881" s="12"/>
      <c r="P1881" s="12"/>
      <c r="Q1881" s="12"/>
      <c r="R1881" s="12"/>
      <c r="S1881" s="12"/>
    </row>
    <row r="1882" spans="1:19" s="1" customFormat="1" x14ac:dyDescent="0.4">
      <c r="A1882" s="12"/>
      <c r="B1882" s="12"/>
      <c r="C1882" s="42"/>
      <c r="D1882" s="12"/>
      <c r="E1882" s="12"/>
      <c r="F1882" s="12"/>
      <c r="G1882" s="12"/>
      <c r="H1882" s="12"/>
      <c r="I1882" s="12"/>
      <c r="J1882" s="12"/>
      <c r="K1882" s="12"/>
      <c r="L1882" s="12"/>
      <c r="M1882" s="49"/>
      <c r="N1882" s="49"/>
      <c r="O1882" s="12"/>
      <c r="P1882" s="12"/>
      <c r="Q1882" s="12"/>
      <c r="R1882" s="12"/>
      <c r="S1882" s="12"/>
    </row>
    <row r="1883" spans="1:19" s="1" customFormat="1" x14ac:dyDescent="0.4">
      <c r="A1883" s="12"/>
      <c r="B1883" s="12"/>
      <c r="C1883" s="42"/>
      <c r="D1883" s="12"/>
      <c r="E1883" s="12"/>
      <c r="F1883" s="12"/>
      <c r="G1883" s="12"/>
      <c r="H1883" s="12"/>
      <c r="I1883" s="12"/>
      <c r="J1883" s="12"/>
      <c r="K1883" s="12"/>
      <c r="L1883" s="12"/>
      <c r="M1883" s="49"/>
      <c r="N1883" s="49"/>
      <c r="O1883" s="12"/>
      <c r="P1883" s="12"/>
      <c r="Q1883" s="12"/>
      <c r="R1883" s="12"/>
      <c r="S1883" s="12"/>
    </row>
    <row r="1884" spans="1:19" s="1" customFormat="1" x14ac:dyDescent="0.4">
      <c r="A1884" s="12"/>
      <c r="B1884" s="12"/>
      <c r="C1884" s="42"/>
      <c r="D1884" s="12"/>
      <c r="E1884" s="12"/>
      <c r="F1884" s="12"/>
      <c r="G1884" s="12"/>
      <c r="H1884" s="12"/>
      <c r="I1884" s="12"/>
      <c r="J1884" s="12"/>
      <c r="K1884" s="12"/>
      <c r="L1884" s="12"/>
      <c r="M1884" s="49"/>
      <c r="N1884" s="49"/>
      <c r="O1884" s="12"/>
      <c r="P1884" s="12"/>
      <c r="Q1884" s="12"/>
      <c r="R1884" s="12"/>
      <c r="S1884" s="12"/>
    </row>
    <row r="1885" spans="1:19" s="1" customFormat="1" x14ac:dyDescent="0.4">
      <c r="A1885" s="12"/>
      <c r="B1885" s="12"/>
      <c r="C1885" s="42"/>
      <c r="D1885" s="12"/>
      <c r="E1885" s="12"/>
      <c r="F1885" s="12"/>
      <c r="G1885" s="12"/>
      <c r="H1885" s="12"/>
      <c r="I1885" s="12"/>
      <c r="J1885" s="12"/>
      <c r="K1885" s="12"/>
      <c r="L1885" s="12"/>
      <c r="M1885" s="49"/>
      <c r="N1885" s="49"/>
      <c r="O1885" s="12"/>
      <c r="P1885" s="12"/>
      <c r="Q1885" s="12"/>
      <c r="R1885" s="12"/>
      <c r="S1885" s="12"/>
    </row>
    <row r="1886" spans="1:19" s="1" customFormat="1" x14ac:dyDescent="0.4">
      <c r="A1886" s="12"/>
      <c r="B1886" s="12"/>
      <c r="C1886" s="42"/>
      <c r="D1886" s="12"/>
      <c r="E1886" s="12"/>
      <c r="F1886" s="12"/>
      <c r="G1886" s="12"/>
      <c r="H1886" s="12"/>
      <c r="I1886" s="12"/>
      <c r="J1886" s="12"/>
      <c r="K1886" s="12"/>
      <c r="L1886" s="12"/>
      <c r="M1886" s="49"/>
      <c r="N1886" s="49"/>
      <c r="O1886" s="12"/>
      <c r="P1886" s="12"/>
      <c r="Q1886" s="12"/>
      <c r="R1886" s="12"/>
      <c r="S1886" s="12"/>
    </row>
    <row r="1887" spans="1:19" s="1" customFormat="1" x14ac:dyDescent="0.4">
      <c r="A1887" s="12"/>
      <c r="B1887" s="12"/>
      <c r="C1887" s="42"/>
      <c r="D1887" s="12"/>
      <c r="E1887" s="12"/>
      <c r="F1887" s="12"/>
      <c r="G1887" s="12"/>
      <c r="H1887" s="12"/>
      <c r="I1887" s="12"/>
      <c r="J1887" s="12"/>
      <c r="K1887" s="12"/>
      <c r="L1887" s="12"/>
      <c r="M1887" s="49"/>
      <c r="N1887" s="49"/>
      <c r="O1887" s="12"/>
      <c r="P1887" s="12"/>
      <c r="Q1887" s="12"/>
      <c r="R1887" s="12"/>
      <c r="S1887" s="12"/>
    </row>
    <row r="1888" spans="1:19" s="1" customFormat="1" x14ac:dyDescent="0.4">
      <c r="A1888" s="12"/>
      <c r="B1888" s="12"/>
      <c r="C1888" s="42"/>
      <c r="D1888" s="12"/>
      <c r="E1888" s="12"/>
      <c r="F1888" s="12"/>
      <c r="G1888" s="12"/>
      <c r="H1888" s="12"/>
      <c r="I1888" s="12"/>
      <c r="J1888" s="12"/>
      <c r="K1888" s="12"/>
      <c r="L1888" s="12"/>
      <c r="M1888" s="49"/>
      <c r="N1888" s="49"/>
      <c r="O1888" s="12"/>
      <c r="P1888" s="12"/>
      <c r="Q1888" s="12"/>
      <c r="R1888" s="12"/>
      <c r="S1888" s="12"/>
    </row>
    <row r="1889" spans="1:19" s="1" customFormat="1" x14ac:dyDescent="0.4">
      <c r="A1889" s="12"/>
      <c r="B1889" s="12"/>
      <c r="C1889" s="42"/>
      <c r="D1889" s="12"/>
      <c r="E1889" s="12"/>
      <c r="F1889" s="12"/>
      <c r="G1889" s="12"/>
      <c r="H1889" s="12"/>
      <c r="I1889" s="12"/>
      <c r="J1889" s="12"/>
      <c r="K1889" s="12"/>
      <c r="L1889" s="12"/>
      <c r="M1889" s="49"/>
      <c r="N1889" s="49"/>
      <c r="O1889" s="12"/>
      <c r="P1889" s="12"/>
      <c r="Q1889" s="12"/>
      <c r="R1889" s="12"/>
      <c r="S1889" s="12"/>
    </row>
    <row r="1890" spans="1:19" s="1" customFormat="1" x14ac:dyDescent="0.4">
      <c r="A1890" s="12"/>
      <c r="B1890" s="12"/>
      <c r="C1890" s="42"/>
      <c r="D1890" s="12"/>
      <c r="E1890" s="12"/>
      <c r="F1890" s="12"/>
      <c r="G1890" s="12"/>
      <c r="H1890" s="12"/>
      <c r="I1890" s="12"/>
      <c r="J1890" s="12"/>
      <c r="K1890" s="12"/>
      <c r="L1890" s="12"/>
      <c r="M1890" s="49"/>
      <c r="N1890" s="49"/>
      <c r="O1890" s="12"/>
      <c r="P1890" s="12"/>
      <c r="Q1890" s="12"/>
      <c r="R1890" s="12"/>
      <c r="S1890" s="12"/>
    </row>
    <row r="1891" spans="1:19" s="1" customFormat="1" x14ac:dyDescent="0.4">
      <c r="A1891" s="12"/>
      <c r="B1891" s="12"/>
      <c r="C1891" s="42"/>
      <c r="D1891" s="12"/>
      <c r="E1891" s="12"/>
      <c r="F1891" s="12"/>
      <c r="G1891" s="12"/>
      <c r="H1891" s="12"/>
      <c r="I1891" s="12"/>
      <c r="J1891" s="12"/>
      <c r="K1891" s="12"/>
      <c r="L1891" s="12"/>
      <c r="M1891" s="49"/>
      <c r="N1891" s="49"/>
      <c r="O1891" s="12"/>
      <c r="P1891" s="12"/>
      <c r="Q1891" s="12"/>
      <c r="R1891" s="12"/>
      <c r="S1891" s="12"/>
    </row>
    <row r="1892" spans="1:19" s="1" customFormat="1" x14ac:dyDescent="0.4">
      <c r="A1892" s="12"/>
      <c r="B1892" s="12"/>
      <c r="C1892" s="42"/>
      <c r="D1892" s="12"/>
      <c r="E1892" s="12"/>
      <c r="F1892" s="12"/>
      <c r="G1892" s="12"/>
      <c r="H1892" s="12"/>
      <c r="I1892" s="12"/>
      <c r="J1892" s="12"/>
      <c r="K1892" s="12"/>
      <c r="L1892" s="12"/>
      <c r="M1892" s="49"/>
      <c r="N1892" s="49"/>
      <c r="O1892" s="12"/>
      <c r="P1892" s="12"/>
      <c r="Q1892" s="12"/>
      <c r="R1892" s="12"/>
      <c r="S1892" s="12"/>
    </row>
    <row r="1893" spans="1:19" s="1" customFormat="1" x14ac:dyDescent="0.4">
      <c r="A1893" s="12"/>
      <c r="B1893" s="12"/>
      <c r="C1893" s="42"/>
      <c r="D1893" s="12"/>
      <c r="E1893" s="12"/>
      <c r="F1893" s="12"/>
      <c r="G1893" s="12"/>
      <c r="H1893" s="12"/>
      <c r="I1893" s="12"/>
      <c r="J1893" s="12"/>
      <c r="K1893" s="12"/>
      <c r="L1893" s="12"/>
      <c r="M1893" s="49"/>
      <c r="N1893" s="49"/>
      <c r="O1893" s="12"/>
      <c r="P1893" s="12"/>
      <c r="Q1893" s="12"/>
      <c r="R1893" s="12"/>
      <c r="S1893" s="12"/>
    </row>
    <row r="1894" spans="1:19" s="1" customFormat="1" x14ac:dyDescent="0.4">
      <c r="A1894" s="12"/>
      <c r="B1894" s="12"/>
      <c r="C1894" s="42"/>
      <c r="D1894" s="12"/>
      <c r="E1894" s="12"/>
      <c r="F1894" s="12"/>
      <c r="G1894" s="12"/>
      <c r="H1894" s="12"/>
      <c r="I1894" s="12"/>
      <c r="J1894" s="12"/>
      <c r="K1894" s="12"/>
      <c r="L1894" s="12"/>
      <c r="M1894" s="49"/>
      <c r="N1894" s="49"/>
      <c r="O1894" s="12"/>
      <c r="P1894" s="12"/>
      <c r="Q1894" s="12"/>
      <c r="R1894" s="12"/>
      <c r="S1894" s="12"/>
    </row>
    <row r="1895" spans="1:19" s="1" customFormat="1" x14ac:dyDescent="0.4">
      <c r="A1895" s="12"/>
      <c r="B1895" s="12"/>
      <c r="C1895" s="42"/>
      <c r="D1895" s="12"/>
      <c r="E1895" s="12"/>
      <c r="F1895" s="12"/>
      <c r="G1895" s="12"/>
      <c r="H1895" s="12"/>
      <c r="I1895" s="12"/>
      <c r="J1895" s="12"/>
      <c r="K1895" s="12"/>
      <c r="L1895" s="12"/>
      <c r="M1895" s="49"/>
      <c r="N1895" s="49"/>
      <c r="O1895" s="12"/>
      <c r="P1895" s="12"/>
      <c r="Q1895" s="12"/>
      <c r="R1895" s="12"/>
      <c r="S1895" s="12"/>
    </row>
    <row r="1896" spans="1:19" s="1" customFormat="1" x14ac:dyDescent="0.4">
      <c r="A1896" s="12"/>
      <c r="B1896" s="12"/>
      <c r="C1896" s="42"/>
      <c r="D1896" s="12"/>
      <c r="E1896" s="12"/>
      <c r="F1896" s="12"/>
      <c r="G1896" s="12"/>
      <c r="H1896" s="12"/>
      <c r="I1896" s="12"/>
      <c r="J1896" s="12"/>
      <c r="K1896" s="12"/>
      <c r="L1896" s="12"/>
      <c r="M1896" s="49"/>
      <c r="N1896" s="49"/>
      <c r="O1896" s="12"/>
      <c r="P1896" s="12"/>
      <c r="Q1896" s="12"/>
      <c r="R1896" s="12"/>
      <c r="S1896" s="12"/>
    </row>
    <row r="1897" spans="1:19" s="1" customFormat="1" x14ac:dyDescent="0.4">
      <c r="A1897" s="12"/>
      <c r="B1897" s="12"/>
      <c r="C1897" s="42"/>
      <c r="D1897" s="12"/>
      <c r="E1897" s="12"/>
      <c r="F1897" s="12"/>
      <c r="G1897" s="12"/>
      <c r="H1897" s="12"/>
      <c r="I1897" s="12"/>
      <c r="J1897" s="12"/>
      <c r="K1897" s="12"/>
      <c r="L1897" s="12"/>
      <c r="M1897" s="49"/>
      <c r="N1897" s="49"/>
      <c r="O1897" s="12"/>
      <c r="P1897" s="12"/>
      <c r="Q1897" s="12"/>
      <c r="R1897" s="12"/>
      <c r="S1897" s="12"/>
    </row>
    <row r="1898" spans="1:19" s="1" customFormat="1" x14ac:dyDescent="0.4">
      <c r="A1898" s="12"/>
      <c r="B1898" s="12"/>
      <c r="C1898" s="42"/>
      <c r="D1898" s="12"/>
      <c r="E1898" s="12"/>
      <c r="F1898" s="12"/>
      <c r="G1898" s="12"/>
      <c r="H1898" s="12"/>
      <c r="I1898" s="12"/>
      <c r="J1898" s="12"/>
      <c r="K1898" s="12"/>
      <c r="L1898" s="12"/>
      <c r="M1898" s="49"/>
      <c r="N1898" s="49"/>
      <c r="O1898" s="12"/>
      <c r="P1898" s="12"/>
      <c r="Q1898" s="12"/>
      <c r="R1898" s="12"/>
      <c r="S1898" s="12"/>
    </row>
    <row r="1899" spans="1:19" s="1" customFormat="1" x14ac:dyDescent="0.4">
      <c r="A1899" s="12"/>
      <c r="B1899" s="12"/>
      <c r="C1899" s="42"/>
      <c r="D1899" s="12"/>
      <c r="E1899" s="12"/>
      <c r="F1899" s="12"/>
      <c r="G1899" s="12"/>
      <c r="H1899" s="12"/>
      <c r="I1899" s="12"/>
      <c r="J1899" s="12"/>
      <c r="K1899" s="12"/>
      <c r="L1899" s="12"/>
      <c r="M1899" s="49"/>
      <c r="N1899" s="49"/>
      <c r="O1899" s="12"/>
      <c r="P1899" s="12"/>
      <c r="Q1899" s="12"/>
      <c r="R1899" s="12"/>
      <c r="S1899" s="12"/>
    </row>
    <row r="1900" spans="1:19" s="1" customFormat="1" x14ac:dyDescent="0.4">
      <c r="A1900" s="12"/>
      <c r="B1900" s="12"/>
      <c r="C1900" s="42"/>
      <c r="D1900" s="12"/>
      <c r="E1900" s="12"/>
      <c r="F1900" s="12"/>
      <c r="G1900" s="12"/>
      <c r="H1900" s="12"/>
      <c r="I1900" s="12"/>
      <c r="J1900" s="12"/>
      <c r="K1900" s="12"/>
      <c r="L1900" s="12"/>
      <c r="M1900" s="49"/>
      <c r="N1900" s="49"/>
      <c r="O1900" s="12"/>
      <c r="P1900" s="12"/>
      <c r="Q1900" s="12"/>
      <c r="R1900" s="12"/>
      <c r="S1900" s="12"/>
    </row>
    <row r="1901" spans="1:19" s="1" customFormat="1" x14ac:dyDescent="0.4">
      <c r="A1901" s="12"/>
      <c r="B1901" s="12"/>
      <c r="C1901" s="42"/>
      <c r="D1901" s="12"/>
      <c r="E1901" s="12"/>
      <c r="F1901" s="12"/>
      <c r="G1901" s="12"/>
      <c r="H1901" s="12"/>
      <c r="I1901" s="12"/>
      <c r="J1901" s="12"/>
      <c r="K1901" s="12"/>
      <c r="L1901" s="12"/>
      <c r="M1901" s="49"/>
      <c r="N1901" s="49"/>
      <c r="O1901" s="12"/>
      <c r="P1901" s="12"/>
      <c r="Q1901" s="12"/>
      <c r="R1901" s="12"/>
      <c r="S1901" s="12"/>
    </row>
    <row r="1902" spans="1:19" s="1" customFormat="1" x14ac:dyDescent="0.4">
      <c r="A1902" s="12"/>
      <c r="B1902" s="12"/>
      <c r="C1902" s="42"/>
      <c r="D1902" s="12"/>
      <c r="E1902" s="12"/>
      <c r="F1902" s="12"/>
      <c r="G1902" s="12"/>
      <c r="H1902" s="12"/>
      <c r="I1902" s="12"/>
      <c r="J1902" s="12"/>
      <c r="K1902" s="12"/>
      <c r="L1902" s="12"/>
      <c r="M1902" s="49"/>
      <c r="N1902" s="49"/>
      <c r="O1902" s="12"/>
      <c r="P1902" s="12"/>
      <c r="Q1902" s="12"/>
      <c r="R1902" s="12"/>
      <c r="S1902" s="12"/>
    </row>
    <row r="1903" spans="1:19" s="1" customFormat="1" x14ac:dyDescent="0.4">
      <c r="A1903" s="12"/>
      <c r="B1903" s="12"/>
      <c r="C1903" s="42"/>
      <c r="D1903" s="12"/>
      <c r="E1903" s="12"/>
      <c r="F1903" s="12"/>
      <c r="G1903" s="12"/>
      <c r="H1903" s="12"/>
      <c r="I1903" s="12"/>
      <c r="J1903" s="12"/>
      <c r="K1903" s="12"/>
      <c r="L1903" s="12"/>
      <c r="M1903" s="49"/>
      <c r="N1903" s="49"/>
      <c r="O1903" s="12"/>
      <c r="P1903" s="12"/>
      <c r="Q1903" s="12"/>
      <c r="R1903" s="12"/>
      <c r="S1903" s="12"/>
    </row>
    <row r="1904" spans="1:19" s="1" customFormat="1" x14ac:dyDescent="0.4">
      <c r="A1904" s="12"/>
      <c r="B1904" s="12"/>
      <c r="C1904" s="42"/>
      <c r="D1904" s="12"/>
      <c r="E1904" s="12"/>
      <c r="F1904" s="12"/>
      <c r="G1904" s="12"/>
      <c r="H1904" s="12"/>
      <c r="I1904" s="12"/>
      <c r="J1904" s="12"/>
      <c r="K1904" s="12"/>
      <c r="L1904" s="12"/>
      <c r="M1904" s="49"/>
      <c r="N1904" s="49"/>
      <c r="O1904" s="12"/>
      <c r="P1904" s="12"/>
      <c r="Q1904" s="12"/>
      <c r="R1904" s="12"/>
      <c r="S1904" s="12"/>
    </row>
    <row r="1905" spans="1:19" s="1" customFormat="1" x14ac:dyDescent="0.4">
      <c r="A1905" s="12"/>
      <c r="B1905" s="12"/>
      <c r="C1905" s="42"/>
      <c r="D1905" s="12"/>
      <c r="E1905" s="12"/>
      <c r="F1905" s="12"/>
      <c r="G1905" s="12"/>
      <c r="H1905" s="12"/>
      <c r="I1905" s="12"/>
      <c r="J1905" s="12"/>
      <c r="K1905" s="12"/>
      <c r="L1905" s="12"/>
      <c r="M1905" s="49"/>
      <c r="N1905" s="49"/>
      <c r="O1905" s="12"/>
      <c r="P1905" s="12"/>
      <c r="Q1905" s="12"/>
      <c r="R1905" s="12"/>
      <c r="S1905" s="12"/>
    </row>
    <row r="1906" spans="1:19" s="1" customFormat="1" x14ac:dyDescent="0.4">
      <c r="A1906" s="12"/>
      <c r="B1906" s="12"/>
      <c r="C1906" s="42"/>
      <c r="D1906" s="12"/>
      <c r="E1906" s="12"/>
      <c r="F1906" s="12"/>
      <c r="G1906" s="12"/>
      <c r="H1906" s="12"/>
      <c r="I1906" s="12"/>
      <c r="J1906" s="12"/>
      <c r="K1906" s="12"/>
      <c r="L1906" s="12"/>
      <c r="M1906" s="49"/>
      <c r="N1906" s="49"/>
      <c r="O1906" s="12"/>
      <c r="P1906" s="12"/>
      <c r="Q1906" s="12"/>
      <c r="R1906" s="12"/>
      <c r="S1906" s="12"/>
    </row>
    <row r="1907" spans="1:19" s="1" customFormat="1" x14ac:dyDescent="0.4">
      <c r="A1907" s="12"/>
      <c r="B1907" s="12"/>
      <c r="C1907" s="42"/>
      <c r="D1907" s="12"/>
      <c r="E1907" s="12"/>
      <c r="F1907" s="12"/>
      <c r="G1907" s="12"/>
      <c r="H1907" s="12"/>
      <c r="I1907" s="12"/>
      <c r="J1907" s="12"/>
      <c r="K1907" s="12"/>
      <c r="L1907" s="12"/>
      <c r="M1907" s="49"/>
      <c r="N1907" s="49"/>
      <c r="O1907" s="12"/>
      <c r="P1907" s="12"/>
      <c r="Q1907" s="12"/>
      <c r="R1907" s="12"/>
      <c r="S1907" s="12"/>
    </row>
    <row r="1908" spans="1:19" s="1" customFormat="1" x14ac:dyDescent="0.4">
      <c r="A1908" s="12"/>
      <c r="B1908" s="12"/>
      <c r="C1908" s="42"/>
      <c r="D1908" s="12"/>
      <c r="E1908" s="12"/>
      <c r="F1908" s="12"/>
      <c r="G1908" s="12"/>
      <c r="H1908" s="12"/>
      <c r="I1908" s="12"/>
      <c r="J1908" s="12"/>
      <c r="K1908" s="12"/>
      <c r="L1908" s="12"/>
      <c r="M1908" s="49"/>
      <c r="N1908" s="49"/>
      <c r="O1908" s="12"/>
      <c r="P1908" s="12"/>
      <c r="Q1908" s="12"/>
      <c r="R1908" s="12"/>
      <c r="S1908" s="12"/>
    </row>
    <row r="1909" spans="1:19" s="1" customFormat="1" x14ac:dyDescent="0.4">
      <c r="A1909" s="12"/>
      <c r="B1909" s="12"/>
      <c r="C1909" s="42"/>
      <c r="D1909" s="12"/>
      <c r="E1909" s="12"/>
      <c r="F1909" s="12"/>
      <c r="G1909" s="12"/>
      <c r="H1909" s="12"/>
      <c r="I1909" s="12"/>
      <c r="J1909" s="12"/>
      <c r="K1909" s="12"/>
      <c r="L1909" s="12"/>
      <c r="M1909" s="49"/>
      <c r="N1909" s="49"/>
      <c r="O1909" s="12"/>
      <c r="P1909" s="12"/>
      <c r="Q1909" s="12"/>
      <c r="R1909" s="12"/>
      <c r="S1909" s="12"/>
    </row>
    <row r="1910" spans="1:19" s="1" customFormat="1" x14ac:dyDescent="0.4">
      <c r="A1910" s="12"/>
      <c r="B1910" s="12"/>
      <c r="C1910" s="42"/>
      <c r="D1910" s="12"/>
      <c r="E1910" s="12"/>
      <c r="F1910" s="12"/>
      <c r="G1910" s="12"/>
      <c r="H1910" s="12"/>
      <c r="I1910" s="12"/>
      <c r="J1910" s="12"/>
      <c r="K1910" s="12"/>
      <c r="L1910" s="12"/>
      <c r="M1910" s="49"/>
      <c r="N1910" s="49"/>
      <c r="O1910" s="12"/>
      <c r="P1910" s="12"/>
      <c r="Q1910" s="12"/>
      <c r="R1910" s="12"/>
      <c r="S1910" s="12"/>
    </row>
    <row r="1911" spans="1:19" s="1" customFormat="1" x14ac:dyDescent="0.4">
      <c r="A1911" s="12"/>
      <c r="B1911" s="12"/>
      <c r="C1911" s="42"/>
      <c r="D1911" s="12"/>
      <c r="E1911" s="12"/>
      <c r="F1911" s="12"/>
      <c r="G1911" s="12"/>
      <c r="H1911" s="12"/>
      <c r="I1911" s="12"/>
      <c r="J1911" s="12"/>
      <c r="K1911" s="12"/>
      <c r="L1911" s="12"/>
      <c r="M1911" s="49"/>
      <c r="N1911" s="49"/>
      <c r="O1911" s="12"/>
      <c r="P1911" s="12"/>
      <c r="Q1911" s="12"/>
      <c r="R1911" s="12"/>
      <c r="S1911" s="12"/>
    </row>
    <row r="1912" spans="1:19" s="1" customFormat="1" x14ac:dyDescent="0.4">
      <c r="A1912" s="12"/>
      <c r="B1912" s="12"/>
      <c r="C1912" s="42"/>
      <c r="D1912" s="12"/>
      <c r="E1912" s="12"/>
      <c r="F1912" s="12"/>
      <c r="G1912" s="12"/>
      <c r="H1912" s="12"/>
      <c r="I1912" s="12"/>
      <c r="J1912" s="12"/>
      <c r="K1912" s="12"/>
      <c r="L1912" s="12"/>
      <c r="M1912" s="49"/>
      <c r="N1912" s="49"/>
      <c r="O1912" s="12"/>
      <c r="P1912" s="12"/>
      <c r="Q1912" s="12"/>
      <c r="R1912" s="12"/>
      <c r="S1912" s="12"/>
    </row>
    <row r="1913" spans="1:19" s="1" customFormat="1" x14ac:dyDescent="0.4">
      <c r="A1913" s="12"/>
      <c r="B1913" s="12"/>
      <c r="C1913" s="42"/>
      <c r="D1913" s="12"/>
      <c r="E1913" s="12"/>
      <c r="F1913" s="12"/>
      <c r="G1913" s="12"/>
      <c r="H1913" s="12"/>
      <c r="I1913" s="12"/>
      <c r="J1913" s="12"/>
      <c r="K1913" s="12"/>
      <c r="L1913" s="12"/>
      <c r="M1913" s="49"/>
      <c r="N1913" s="49"/>
      <c r="O1913" s="12"/>
      <c r="P1913" s="12"/>
      <c r="Q1913" s="12"/>
      <c r="R1913" s="12"/>
      <c r="S1913" s="12"/>
    </row>
    <row r="1914" spans="1:19" s="1" customFormat="1" x14ac:dyDescent="0.4">
      <c r="A1914" s="12"/>
      <c r="B1914" s="12"/>
      <c r="C1914" s="42"/>
      <c r="D1914" s="12"/>
      <c r="E1914" s="12"/>
      <c r="F1914" s="12"/>
      <c r="G1914" s="12"/>
      <c r="H1914" s="12"/>
      <c r="I1914" s="12"/>
      <c r="J1914" s="12"/>
      <c r="K1914" s="12"/>
      <c r="L1914" s="12"/>
      <c r="M1914" s="49"/>
      <c r="N1914" s="49"/>
      <c r="O1914" s="12"/>
      <c r="P1914" s="12"/>
      <c r="Q1914" s="12"/>
      <c r="R1914" s="12"/>
      <c r="S1914" s="12"/>
    </row>
    <row r="1915" spans="1:19" s="1" customFormat="1" x14ac:dyDescent="0.4">
      <c r="A1915" s="12"/>
      <c r="B1915" s="12"/>
      <c r="C1915" s="42"/>
      <c r="D1915" s="12"/>
      <c r="E1915" s="12"/>
      <c r="F1915" s="12"/>
      <c r="G1915" s="12"/>
      <c r="H1915" s="12"/>
      <c r="I1915" s="12"/>
      <c r="J1915" s="12"/>
      <c r="K1915" s="12"/>
      <c r="L1915" s="12"/>
      <c r="M1915" s="49"/>
      <c r="N1915" s="49"/>
      <c r="O1915" s="12"/>
      <c r="P1915" s="12"/>
      <c r="Q1915" s="12"/>
      <c r="R1915" s="12"/>
      <c r="S1915" s="12"/>
    </row>
    <row r="1916" spans="1:19" s="1" customFormat="1" x14ac:dyDescent="0.4">
      <c r="A1916" s="12"/>
      <c r="B1916" s="12"/>
      <c r="C1916" s="42"/>
      <c r="D1916" s="12"/>
      <c r="E1916" s="12"/>
      <c r="F1916" s="12"/>
      <c r="G1916" s="12"/>
      <c r="H1916" s="12"/>
      <c r="I1916" s="12"/>
      <c r="J1916" s="12"/>
      <c r="K1916" s="12"/>
      <c r="L1916" s="12"/>
      <c r="M1916" s="49"/>
      <c r="N1916" s="49"/>
      <c r="O1916" s="12"/>
      <c r="P1916" s="12"/>
      <c r="Q1916" s="12"/>
      <c r="R1916" s="12"/>
      <c r="S1916" s="12"/>
    </row>
    <row r="1917" spans="1:19" s="1" customFormat="1" x14ac:dyDescent="0.4">
      <c r="A1917" s="12"/>
      <c r="B1917" s="12"/>
      <c r="C1917" s="42"/>
      <c r="D1917" s="12"/>
      <c r="E1917" s="12"/>
      <c r="F1917" s="12"/>
      <c r="G1917" s="12"/>
      <c r="H1917" s="12"/>
      <c r="I1917" s="12"/>
      <c r="J1917" s="12"/>
      <c r="K1917" s="12"/>
      <c r="L1917" s="12"/>
      <c r="M1917" s="49"/>
      <c r="N1917" s="49"/>
      <c r="O1917" s="12"/>
      <c r="P1917" s="12"/>
      <c r="Q1917" s="12"/>
      <c r="R1917" s="12"/>
      <c r="S1917" s="12"/>
    </row>
    <row r="1918" spans="1:19" s="1" customFormat="1" x14ac:dyDescent="0.4">
      <c r="A1918" s="12"/>
      <c r="B1918" s="12"/>
      <c r="C1918" s="42"/>
      <c r="D1918" s="12"/>
      <c r="E1918" s="12"/>
      <c r="F1918" s="12"/>
      <c r="G1918" s="12"/>
      <c r="H1918" s="12"/>
      <c r="I1918" s="12"/>
      <c r="J1918" s="12"/>
      <c r="K1918" s="12"/>
      <c r="L1918" s="12"/>
      <c r="M1918" s="49"/>
      <c r="N1918" s="49"/>
      <c r="O1918" s="12"/>
      <c r="P1918" s="12"/>
      <c r="Q1918" s="12"/>
      <c r="R1918" s="12"/>
      <c r="S1918" s="12"/>
    </row>
    <row r="1919" spans="1:19" s="1" customFormat="1" x14ac:dyDescent="0.4">
      <c r="A1919" s="12"/>
      <c r="B1919" s="12"/>
      <c r="C1919" s="42"/>
      <c r="D1919" s="12"/>
      <c r="E1919" s="12"/>
      <c r="F1919" s="12"/>
      <c r="G1919" s="12"/>
      <c r="H1919" s="12"/>
      <c r="I1919" s="12"/>
      <c r="J1919" s="12"/>
      <c r="K1919" s="12"/>
      <c r="L1919" s="12"/>
      <c r="M1919" s="49"/>
      <c r="N1919" s="49"/>
      <c r="O1919" s="12"/>
      <c r="P1919" s="12"/>
      <c r="Q1919" s="12"/>
      <c r="R1919" s="12"/>
      <c r="S1919" s="12"/>
    </row>
    <row r="1920" spans="1:19" s="1" customFormat="1" x14ac:dyDescent="0.4">
      <c r="A1920" s="12"/>
      <c r="B1920" s="12"/>
      <c r="C1920" s="42"/>
      <c r="D1920" s="12"/>
      <c r="E1920" s="12"/>
      <c r="F1920" s="12"/>
      <c r="G1920" s="12"/>
      <c r="H1920" s="12"/>
      <c r="I1920" s="12"/>
      <c r="J1920" s="12"/>
      <c r="K1920" s="12"/>
      <c r="L1920" s="12"/>
      <c r="M1920" s="49"/>
      <c r="N1920" s="49"/>
      <c r="O1920" s="12"/>
      <c r="P1920" s="12"/>
      <c r="Q1920" s="12"/>
      <c r="R1920" s="12"/>
      <c r="S1920" s="12"/>
    </row>
    <row r="1921" spans="1:19" s="1" customFormat="1" x14ac:dyDescent="0.4">
      <c r="A1921" s="12"/>
      <c r="B1921" s="12"/>
      <c r="C1921" s="42"/>
      <c r="D1921" s="12"/>
      <c r="E1921" s="12"/>
      <c r="F1921" s="12"/>
      <c r="G1921" s="12"/>
      <c r="H1921" s="12"/>
      <c r="I1921" s="12"/>
      <c r="J1921" s="12"/>
      <c r="K1921" s="12"/>
      <c r="L1921" s="12"/>
      <c r="M1921" s="49"/>
      <c r="N1921" s="49"/>
      <c r="O1921" s="12"/>
      <c r="P1921" s="12"/>
      <c r="Q1921" s="12"/>
      <c r="R1921" s="12"/>
      <c r="S1921" s="12"/>
    </row>
    <row r="1922" spans="1:19" s="1" customFormat="1" x14ac:dyDescent="0.4">
      <c r="A1922" s="12"/>
      <c r="B1922" s="12"/>
      <c r="C1922" s="42"/>
      <c r="D1922" s="12"/>
      <c r="E1922" s="12"/>
      <c r="F1922" s="12"/>
      <c r="G1922" s="12"/>
      <c r="H1922" s="12"/>
      <c r="I1922" s="12"/>
      <c r="J1922" s="12"/>
      <c r="K1922" s="12"/>
      <c r="L1922" s="12"/>
      <c r="M1922" s="49"/>
      <c r="N1922" s="49"/>
      <c r="O1922" s="12"/>
      <c r="P1922" s="12"/>
      <c r="Q1922" s="12"/>
      <c r="R1922" s="12"/>
      <c r="S1922" s="12"/>
    </row>
    <row r="1923" spans="1:19" s="1" customFormat="1" x14ac:dyDescent="0.4">
      <c r="A1923" s="12"/>
      <c r="B1923" s="12"/>
      <c r="C1923" s="42"/>
      <c r="D1923" s="12"/>
      <c r="E1923" s="12"/>
      <c r="F1923" s="12"/>
      <c r="G1923" s="12"/>
      <c r="H1923" s="12"/>
      <c r="I1923" s="12"/>
      <c r="J1923" s="12"/>
      <c r="K1923" s="12"/>
      <c r="L1923" s="12"/>
      <c r="M1923" s="49"/>
      <c r="N1923" s="49"/>
      <c r="O1923" s="12"/>
      <c r="P1923" s="12"/>
      <c r="Q1923" s="12"/>
      <c r="R1923" s="12"/>
      <c r="S1923" s="12"/>
    </row>
    <row r="1924" spans="1:19" s="1" customFormat="1" x14ac:dyDescent="0.4">
      <c r="A1924" s="12"/>
      <c r="B1924" s="12"/>
      <c r="C1924" s="42"/>
      <c r="D1924" s="12"/>
      <c r="E1924" s="12"/>
      <c r="F1924" s="12"/>
      <c r="G1924" s="12"/>
      <c r="H1924" s="12"/>
      <c r="I1924" s="12"/>
      <c r="J1924" s="12"/>
      <c r="K1924" s="12"/>
      <c r="L1924" s="12"/>
      <c r="M1924" s="49"/>
      <c r="N1924" s="49"/>
      <c r="O1924" s="12"/>
      <c r="P1924" s="12"/>
      <c r="Q1924" s="12"/>
      <c r="R1924" s="12"/>
      <c r="S1924" s="12"/>
    </row>
    <row r="1925" spans="1:19" s="1" customFormat="1" x14ac:dyDescent="0.4">
      <c r="A1925" s="12"/>
      <c r="B1925" s="12"/>
      <c r="C1925" s="42"/>
      <c r="D1925" s="12"/>
      <c r="E1925" s="12"/>
      <c r="F1925" s="12"/>
      <c r="G1925" s="12"/>
      <c r="H1925" s="12"/>
      <c r="I1925" s="12"/>
      <c r="J1925" s="12"/>
      <c r="K1925" s="12"/>
      <c r="L1925" s="12"/>
      <c r="M1925" s="49"/>
      <c r="N1925" s="49"/>
      <c r="O1925" s="12"/>
      <c r="P1925" s="12"/>
      <c r="Q1925" s="12"/>
      <c r="R1925" s="12"/>
      <c r="S1925" s="12"/>
    </row>
    <row r="1926" spans="1:19" s="1" customFormat="1" x14ac:dyDescent="0.4">
      <c r="A1926" s="12"/>
      <c r="B1926" s="12"/>
      <c r="C1926" s="42"/>
      <c r="D1926" s="12"/>
      <c r="E1926" s="12"/>
      <c r="F1926" s="12"/>
      <c r="G1926" s="12"/>
      <c r="H1926" s="12"/>
      <c r="I1926" s="12"/>
      <c r="J1926" s="12"/>
      <c r="K1926" s="12"/>
      <c r="L1926" s="12"/>
      <c r="M1926" s="49"/>
      <c r="N1926" s="49"/>
      <c r="O1926" s="12"/>
      <c r="P1926" s="12"/>
      <c r="Q1926" s="12"/>
      <c r="R1926" s="12"/>
      <c r="S1926" s="12"/>
    </row>
    <row r="1927" spans="1:19" s="1" customFormat="1" x14ac:dyDescent="0.4">
      <c r="A1927" s="12"/>
      <c r="B1927" s="12"/>
      <c r="C1927" s="42"/>
      <c r="D1927" s="12"/>
      <c r="E1927" s="12"/>
      <c r="F1927" s="12"/>
      <c r="G1927" s="12"/>
      <c r="H1927" s="12"/>
      <c r="I1927" s="12"/>
      <c r="J1927" s="12"/>
      <c r="K1927" s="12"/>
      <c r="L1927" s="12"/>
      <c r="M1927" s="49"/>
      <c r="N1927" s="49"/>
      <c r="O1927" s="12"/>
      <c r="P1927" s="12"/>
      <c r="Q1927" s="12"/>
      <c r="R1927" s="12"/>
      <c r="S1927" s="12"/>
    </row>
    <row r="1928" spans="1:19" s="1" customFormat="1" x14ac:dyDescent="0.4">
      <c r="A1928" s="12"/>
      <c r="B1928" s="12"/>
      <c r="C1928" s="42"/>
      <c r="D1928" s="12"/>
      <c r="E1928" s="12"/>
      <c r="F1928" s="12"/>
      <c r="G1928" s="12"/>
      <c r="H1928" s="12"/>
      <c r="I1928" s="12"/>
      <c r="J1928" s="12"/>
      <c r="K1928" s="12"/>
      <c r="L1928" s="12"/>
      <c r="M1928" s="49"/>
      <c r="N1928" s="49"/>
      <c r="O1928" s="12"/>
      <c r="P1928" s="12"/>
      <c r="Q1928" s="12"/>
      <c r="R1928" s="12"/>
      <c r="S1928" s="12"/>
    </row>
    <row r="1929" spans="1:19" s="1" customFormat="1" x14ac:dyDescent="0.4">
      <c r="A1929" s="12"/>
      <c r="B1929" s="12"/>
      <c r="C1929" s="42"/>
      <c r="D1929" s="12"/>
      <c r="E1929" s="12"/>
      <c r="F1929" s="12"/>
      <c r="G1929" s="12"/>
      <c r="H1929" s="12"/>
      <c r="I1929" s="12"/>
      <c r="J1929" s="12"/>
      <c r="K1929" s="12"/>
      <c r="L1929" s="12"/>
      <c r="M1929" s="49"/>
      <c r="N1929" s="49"/>
      <c r="O1929" s="12"/>
      <c r="P1929" s="12"/>
      <c r="Q1929" s="12"/>
      <c r="R1929" s="12"/>
      <c r="S1929" s="12"/>
    </row>
    <row r="1930" spans="1:19" s="1" customFormat="1" x14ac:dyDescent="0.4">
      <c r="A1930" s="12"/>
      <c r="B1930" s="12"/>
      <c r="C1930" s="42"/>
      <c r="D1930" s="12"/>
      <c r="E1930" s="12"/>
      <c r="F1930" s="12"/>
      <c r="G1930" s="12"/>
      <c r="H1930" s="12"/>
      <c r="I1930" s="12"/>
      <c r="J1930" s="12"/>
      <c r="K1930" s="12"/>
      <c r="L1930" s="12"/>
      <c r="M1930" s="49"/>
      <c r="N1930" s="49"/>
      <c r="O1930" s="12"/>
      <c r="P1930" s="12"/>
      <c r="Q1930" s="12"/>
      <c r="R1930" s="12"/>
      <c r="S1930" s="12"/>
    </row>
    <row r="1931" spans="1:19" s="1" customFormat="1" x14ac:dyDescent="0.4">
      <c r="A1931" s="12"/>
      <c r="B1931" s="12"/>
      <c r="C1931" s="42"/>
      <c r="D1931" s="12"/>
      <c r="E1931" s="12"/>
      <c r="F1931" s="12"/>
      <c r="G1931" s="12"/>
      <c r="H1931" s="12"/>
      <c r="I1931" s="12"/>
      <c r="J1931" s="12"/>
      <c r="K1931" s="12"/>
      <c r="L1931" s="12"/>
      <c r="M1931" s="49"/>
      <c r="N1931" s="49"/>
      <c r="O1931" s="12"/>
      <c r="P1931" s="12"/>
      <c r="Q1931" s="12"/>
      <c r="R1931" s="12"/>
      <c r="S1931" s="12"/>
    </row>
    <row r="1932" spans="1:19" s="1" customFormat="1" x14ac:dyDescent="0.4">
      <c r="A1932" s="12"/>
      <c r="B1932" s="12"/>
      <c r="C1932" s="42"/>
      <c r="D1932" s="12"/>
      <c r="E1932" s="12"/>
      <c r="F1932" s="12"/>
      <c r="G1932" s="12"/>
      <c r="H1932" s="12"/>
      <c r="I1932" s="12"/>
      <c r="J1932" s="12"/>
      <c r="K1932" s="12"/>
      <c r="L1932" s="12"/>
      <c r="M1932" s="49"/>
      <c r="N1932" s="49"/>
      <c r="O1932" s="12"/>
      <c r="P1932" s="12"/>
      <c r="Q1932" s="12"/>
      <c r="R1932" s="12"/>
      <c r="S1932" s="12"/>
    </row>
    <row r="1933" spans="1:19" s="1" customFormat="1" x14ac:dyDescent="0.4">
      <c r="A1933" s="12"/>
      <c r="B1933" s="12"/>
      <c r="C1933" s="42"/>
      <c r="D1933" s="12"/>
      <c r="E1933" s="12"/>
      <c r="F1933" s="12"/>
      <c r="G1933" s="12"/>
      <c r="H1933" s="12"/>
      <c r="I1933" s="12"/>
      <c r="J1933" s="12"/>
      <c r="K1933" s="12"/>
      <c r="L1933" s="12"/>
      <c r="M1933" s="49"/>
      <c r="N1933" s="49"/>
      <c r="O1933" s="12"/>
      <c r="P1933" s="12"/>
      <c r="Q1933" s="12"/>
      <c r="R1933" s="12"/>
      <c r="S1933" s="12"/>
    </row>
    <row r="1934" spans="1:19" s="1" customFormat="1" x14ac:dyDescent="0.4">
      <c r="A1934" s="12"/>
      <c r="B1934" s="12"/>
      <c r="C1934" s="42"/>
      <c r="D1934" s="12"/>
      <c r="E1934" s="12"/>
      <c r="F1934" s="12"/>
      <c r="G1934" s="12"/>
      <c r="H1934" s="12"/>
      <c r="I1934" s="12"/>
      <c r="J1934" s="12"/>
      <c r="K1934" s="12"/>
      <c r="L1934" s="12"/>
      <c r="M1934" s="49"/>
      <c r="N1934" s="49"/>
      <c r="O1934" s="12"/>
      <c r="P1934" s="12"/>
      <c r="Q1934" s="12"/>
      <c r="R1934" s="12"/>
      <c r="S1934" s="12"/>
    </row>
    <row r="1935" spans="1:19" s="1" customFormat="1" x14ac:dyDescent="0.4">
      <c r="A1935" s="12"/>
      <c r="B1935" s="12"/>
      <c r="C1935" s="42"/>
      <c r="D1935" s="12"/>
      <c r="E1935" s="12"/>
      <c r="F1935" s="12"/>
      <c r="G1935" s="12"/>
      <c r="H1935" s="12"/>
      <c r="I1935" s="12"/>
      <c r="J1935" s="12"/>
      <c r="K1935" s="12"/>
      <c r="L1935" s="12"/>
      <c r="M1935" s="49"/>
      <c r="N1935" s="49"/>
      <c r="O1935" s="12"/>
      <c r="P1935" s="12"/>
      <c r="Q1935" s="12"/>
      <c r="R1935" s="12"/>
      <c r="S1935" s="12"/>
    </row>
    <row r="1936" spans="1:19" s="1" customFormat="1" x14ac:dyDescent="0.4">
      <c r="A1936" s="12"/>
      <c r="B1936" s="12"/>
      <c r="C1936" s="42"/>
      <c r="D1936" s="12"/>
      <c r="E1936" s="12"/>
      <c r="F1936" s="12"/>
      <c r="G1936" s="12"/>
      <c r="H1936" s="12"/>
      <c r="I1936" s="12"/>
      <c r="J1936" s="12"/>
      <c r="K1936" s="12"/>
      <c r="L1936" s="12"/>
      <c r="M1936" s="49"/>
      <c r="N1936" s="49"/>
      <c r="O1936" s="12"/>
      <c r="P1936" s="12"/>
      <c r="Q1936" s="12"/>
      <c r="R1936" s="12"/>
      <c r="S1936" s="12"/>
    </row>
    <row r="1937" spans="1:19" s="1" customFormat="1" x14ac:dyDescent="0.4">
      <c r="A1937" s="12"/>
      <c r="B1937" s="12"/>
      <c r="C1937" s="42"/>
      <c r="D1937" s="12"/>
      <c r="E1937" s="12"/>
      <c r="F1937" s="12"/>
      <c r="G1937" s="12"/>
      <c r="H1937" s="12"/>
      <c r="I1937" s="12"/>
      <c r="J1937" s="12"/>
      <c r="K1937" s="12"/>
      <c r="L1937" s="12"/>
      <c r="M1937" s="49"/>
      <c r="N1937" s="49"/>
      <c r="O1937" s="12"/>
      <c r="P1937" s="12"/>
      <c r="Q1937" s="12"/>
      <c r="R1937" s="12"/>
      <c r="S1937" s="12"/>
    </row>
    <row r="1938" spans="1:19" s="1" customFormat="1" x14ac:dyDescent="0.4">
      <c r="A1938" s="12"/>
      <c r="B1938" s="12"/>
      <c r="C1938" s="42"/>
      <c r="D1938" s="12"/>
      <c r="E1938" s="12"/>
      <c r="F1938" s="12"/>
      <c r="G1938" s="12"/>
      <c r="H1938" s="12"/>
      <c r="I1938" s="12"/>
      <c r="J1938" s="12"/>
      <c r="K1938" s="12"/>
      <c r="L1938" s="12"/>
      <c r="M1938" s="49"/>
      <c r="N1938" s="49"/>
      <c r="O1938" s="12"/>
      <c r="P1938" s="12"/>
      <c r="Q1938" s="12"/>
      <c r="R1938" s="12"/>
      <c r="S1938" s="12"/>
    </row>
    <row r="1939" spans="1:19" s="1" customFormat="1" x14ac:dyDescent="0.4">
      <c r="A1939" s="12"/>
      <c r="B1939" s="12"/>
      <c r="C1939" s="42"/>
      <c r="D1939" s="12"/>
      <c r="E1939" s="12"/>
      <c r="F1939" s="12"/>
      <c r="G1939" s="12"/>
      <c r="H1939" s="12"/>
      <c r="I1939" s="12"/>
      <c r="J1939" s="12"/>
      <c r="K1939" s="12"/>
      <c r="L1939" s="12"/>
      <c r="M1939" s="49"/>
      <c r="N1939" s="49"/>
      <c r="O1939" s="12"/>
      <c r="P1939" s="12"/>
      <c r="Q1939" s="12"/>
      <c r="R1939" s="12"/>
      <c r="S1939" s="12"/>
    </row>
    <row r="1940" spans="1:19" s="1" customFormat="1" x14ac:dyDescent="0.4">
      <c r="A1940" s="12"/>
      <c r="B1940" s="12"/>
      <c r="C1940" s="42"/>
      <c r="D1940" s="12"/>
      <c r="E1940" s="12"/>
      <c r="F1940" s="12"/>
      <c r="G1940" s="12"/>
      <c r="H1940" s="12"/>
      <c r="I1940" s="12"/>
      <c r="J1940" s="12"/>
      <c r="K1940" s="12"/>
      <c r="L1940" s="12"/>
      <c r="M1940" s="49"/>
      <c r="N1940" s="49"/>
      <c r="O1940" s="12"/>
      <c r="P1940" s="12"/>
      <c r="Q1940" s="12"/>
      <c r="R1940" s="12"/>
      <c r="S1940" s="12"/>
    </row>
    <row r="1941" spans="1:19" s="1" customFormat="1" x14ac:dyDescent="0.4">
      <c r="A1941" s="12"/>
      <c r="B1941" s="12"/>
      <c r="C1941" s="42"/>
      <c r="D1941" s="12"/>
      <c r="E1941" s="12"/>
      <c r="F1941" s="12"/>
      <c r="G1941" s="12"/>
      <c r="H1941" s="12"/>
      <c r="I1941" s="12"/>
      <c r="J1941" s="12"/>
      <c r="K1941" s="12"/>
      <c r="L1941" s="12"/>
      <c r="M1941" s="49"/>
      <c r="N1941" s="49"/>
      <c r="O1941" s="12"/>
      <c r="P1941" s="12"/>
      <c r="Q1941" s="12"/>
      <c r="R1941" s="12"/>
      <c r="S1941" s="12"/>
    </row>
    <row r="1942" spans="1:19" s="1" customFormat="1" x14ac:dyDescent="0.4">
      <c r="A1942" s="12"/>
      <c r="B1942" s="12"/>
      <c r="C1942" s="42"/>
      <c r="D1942" s="12"/>
      <c r="E1942" s="12"/>
      <c r="F1942" s="12"/>
      <c r="G1942" s="12"/>
      <c r="H1942" s="12"/>
      <c r="I1942" s="12"/>
      <c r="J1942" s="12"/>
      <c r="K1942" s="12"/>
      <c r="L1942" s="12"/>
      <c r="M1942" s="49"/>
      <c r="N1942" s="49"/>
      <c r="O1942" s="12"/>
      <c r="P1942" s="12"/>
      <c r="Q1942" s="12"/>
      <c r="R1942" s="12"/>
      <c r="S1942" s="12"/>
    </row>
    <row r="1943" spans="1:19" s="1" customFormat="1" x14ac:dyDescent="0.4">
      <c r="A1943" s="12"/>
      <c r="B1943" s="12"/>
      <c r="C1943" s="42"/>
      <c r="D1943" s="12"/>
      <c r="E1943" s="12"/>
      <c r="F1943" s="12"/>
      <c r="G1943" s="12"/>
      <c r="H1943" s="12"/>
      <c r="I1943" s="12"/>
      <c r="J1943" s="12"/>
      <c r="K1943" s="12"/>
      <c r="L1943" s="12"/>
      <c r="M1943" s="49"/>
      <c r="N1943" s="49"/>
      <c r="O1943" s="12"/>
      <c r="P1943" s="12"/>
      <c r="Q1943" s="12"/>
      <c r="R1943" s="12"/>
      <c r="S1943" s="12"/>
    </row>
    <row r="1944" spans="1:19" s="1" customFormat="1" x14ac:dyDescent="0.4">
      <c r="A1944" s="12"/>
      <c r="B1944" s="12"/>
      <c r="C1944" s="42"/>
      <c r="D1944" s="12"/>
      <c r="E1944" s="12"/>
      <c r="F1944" s="12"/>
      <c r="G1944" s="12"/>
      <c r="H1944" s="12"/>
      <c r="I1944" s="12"/>
      <c r="J1944" s="12"/>
      <c r="K1944" s="12"/>
      <c r="L1944" s="12"/>
      <c r="M1944" s="49"/>
      <c r="N1944" s="49"/>
      <c r="O1944" s="12"/>
      <c r="P1944" s="12"/>
      <c r="Q1944" s="12"/>
      <c r="R1944" s="12"/>
      <c r="S1944" s="12"/>
    </row>
    <row r="1945" spans="1:19" s="1" customFormat="1" x14ac:dyDescent="0.4">
      <c r="A1945" s="12"/>
      <c r="B1945" s="12"/>
      <c r="C1945" s="42"/>
      <c r="D1945" s="12"/>
      <c r="E1945" s="12"/>
      <c r="F1945" s="12"/>
      <c r="G1945" s="12"/>
      <c r="H1945" s="12"/>
      <c r="I1945" s="12"/>
      <c r="J1945" s="12"/>
      <c r="K1945" s="12"/>
      <c r="L1945" s="12"/>
      <c r="M1945" s="49"/>
      <c r="N1945" s="49"/>
      <c r="O1945" s="12"/>
      <c r="P1945" s="12"/>
      <c r="Q1945" s="12"/>
      <c r="R1945" s="12"/>
      <c r="S1945" s="12"/>
    </row>
    <row r="1946" spans="1:19" s="1" customFormat="1" x14ac:dyDescent="0.4">
      <c r="A1946" s="12"/>
      <c r="B1946" s="12"/>
      <c r="C1946" s="42"/>
      <c r="D1946" s="12"/>
      <c r="E1946" s="12"/>
      <c r="F1946" s="12"/>
      <c r="G1946" s="12"/>
      <c r="H1946" s="12"/>
      <c r="I1946" s="12"/>
      <c r="J1946" s="12"/>
      <c r="K1946" s="12"/>
      <c r="L1946" s="12"/>
      <c r="M1946" s="49"/>
      <c r="N1946" s="49"/>
      <c r="O1946" s="12"/>
      <c r="P1946" s="12"/>
      <c r="Q1946" s="12"/>
      <c r="R1946" s="12"/>
      <c r="S1946" s="12"/>
    </row>
    <row r="1947" spans="1:19" s="1" customFormat="1" x14ac:dyDescent="0.4">
      <c r="A1947" s="12"/>
      <c r="B1947" s="12"/>
      <c r="C1947" s="42"/>
      <c r="D1947" s="12"/>
      <c r="E1947" s="12"/>
      <c r="F1947" s="12"/>
      <c r="G1947" s="12"/>
      <c r="H1947" s="12"/>
      <c r="I1947" s="12"/>
      <c r="J1947" s="12"/>
      <c r="K1947" s="12"/>
      <c r="L1947" s="12"/>
      <c r="M1947" s="49"/>
      <c r="N1947" s="49"/>
      <c r="O1947" s="12"/>
      <c r="P1947" s="12"/>
      <c r="Q1947" s="12"/>
      <c r="R1947" s="12"/>
      <c r="S1947" s="12"/>
    </row>
    <row r="1948" spans="1:19" s="1" customFormat="1" x14ac:dyDescent="0.4">
      <c r="A1948" s="12"/>
      <c r="B1948" s="12"/>
      <c r="C1948" s="42"/>
      <c r="D1948" s="12"/>
      <c r="E1948" s="12"/>
      <c r="F1948" s="12"/>
      <c r="G1948" s="12"/>
      <c r="H1948" s="12"/>
      <c r="I1948" s="12"/>
      <c r="J1948" s="12"/>
      <c r="K1948" s="12"/>
      <c r="L1948" s="12"/>
      <c r="M1948" s="49"/>
      <c r="N1948" s="49"/>
      <c r="O1948" s="12"/>
      <c r="P1948" s="12"/>
      <c r="Q1948" s="12"/>
      <c r="R1948" s="12"/>
      <c r="S1948" s="12"/>
    </row>
    <row r="1949" spans="1:19" s="1" customFormat="1" x14ac:dyDescent="0.4">
      <c r="A1949" s="12"/>
      <c r="B1949" s="12"/>
      <c r="C1949" s="42"/>
      <c r="D1949" s="12"/>
      <c r="E1949" s="12"/>
      <c r="F1949" s="12"/>
      <c r="G1949" s="12"/>
      <c r="H1949" s="12"/>
      <c r="I1949" s="12"/>
      <c r="J1949" s="12"/>
      <c r="K1949" s="12"/>
      <c r="L1949" s="12"/>
      <c r="M1949" s="49"/>
      <c r="N1949" s="49"/>
      <c r="O1949" s="12"/>
      <c r="P1949" s="12"/>
      <c r="Q1949" s="12"/>
      <c r="R1949" s="12"/>
      <c r="S1949" s="12"/>
    </row>
    <row r="1950" spans="1:19" s="1" customFormat="1" x14ac:dyDescent="0.4">
      <c r="A1950" s="12"/>
      <c r="B1950" s="12"/>
      <c r="C1950" s="42"/>
      <c r="D1950" s="12"/>
      <c r="E1950" s="12"/>
      <c r="F1950" s="12"/>
      <c r="G1950" s="12"/>
      <c r="H1950" s="12"/>
      <c r="I1950" s="12"/>
      <c r="J1950" s="12"/>
      <c r="K1950" s="12"/>
      <c r="L1950" s="12"/>
      <c r="M1950" s="49"/>
      <c r="N1950" s="49"/>
      <c r="O1950" s="12"/>
      <c r="P1950" s="12"/>
      <c r="Q1950" s="12"/>
      <c r="R1950" s="12"/>
      <c r="S1950" s="12"/>
    </row>
    <row r="1951" spans="1:19" s="1" customFormat="1" x14ac:dyDescent="0.4">
      <c r="A1951" s="12"/>
      <c r="B1951" s="12"/>
      <c r="C1951" s="42"/>
      <c r="D1951" s="12"/>
      <c r="E1951" s="12"/>
      <c r="F1951" s="12"/>
      <c r="G1951" s="12"/>
      <c r="H1951" s="12"/>
      <c r="I1951" s="12"/>
      <c r="J1951" s="12"/>
      <c r="K1951" s="12"/>
      <c r="L1951" s="12"/>
      <c r="M1951" s="49"/>
      <c r="N1951" s="49"/>
      <c r="O1951" s="12"/>
      <c r="P1951" s="12"/>
      <c r="Q1951" s="12"/>
      <c r="R1951" s="12"/>
      <c r="S1951" s="12"/>
    </row>
    <row r="1952" spans="1:19" s="1" customFormat="1" x14ac:dyDescent="0.4">
      <c r="A1952" s="12"/>
      <c r="B1952" s="12"/>
      <c r="C1952" s="42"/>
      <c r="D1952" s="12"/>
      <c r="E1952" s="12"/>
      <c r="F1952" s="12"/>
      <c r="G1952" s="12"/>
      <c r="H1952" s="12"/>
      <c r="I1952" s="12"/>
      <c r="J1952" s="12"/>
      <c r="K1952" s="12"/>
      <c r="L1952" s="12"/>
      <c r="M1952" s="49"/>
      <c r="N1952" s="49"/>
      <c r="O1952" s="12"/>
      <c r="P1952" s="12"/>
      <c r="Q1952" s="12"/>
      <c r="R1952" s="12"/>
      <c r="S1952" s="12"/>
    </row>
    <row r="1953" spans="1:19" s="1" customFormat="1" x14ac:dyDescent="0.4">
      <c r="A1953" s="12"/>
      <c r="B1953" s="12"/>
      <c r="C1953" s="42"/>
      <c r="D1953" s="12"/>
      <c r="E1953" s="12"/>
      <c r="F1953" s="12"/>
      <c r="G1953" s="12"/>
      <c r="H1953" s="12"/>
      <c r="I1953" s="12"/>
      <c r="J1953" s="12"/>
      <c r="K1953" s="12"/>
      <c r="L1953" s="12"/>
      <c r="M1953" s="49"/>
      <c r="N1953" s="49"/>
      <c r="O1953" s="12"/>
      <c r="P1953" s="12"/>
      <c r="Q1953" s="12"/>
      <c r="R1953" s="12"/>
      <c r="S1953" s="12"/>
    </row>
    <row r="1954" spans="1:19" s="1" customFormat="1" x14ac:dyDescent="0.4">
      <c r="A1954" s="12"/>
      <c r="B1954" s="12"/>
      <c r="C1954" s="42"/>
      <c r="D1954" s="12"/>
      <c r="E1954" s="12"/>
      <c r="F1954" s="12"/>
      <c r="G1954" s="12"/>
      <c r="H1954" s="12"/>
      <c r="I1954" s="12"/>
      <c r="J1954" s="12"/>
      <c r="K1954" s="12"/>
      <c r="L1954" s="12"/>
      <c r="M1954" s="49"/>
      <c r="N1954" s="49"/>
      <c r="O1954" s="12"/>
      <c r="P1954" s="12"/>
      <c r="Q1954" s="12"/>
      <c r="R1954" s="12"/>
      <c r="S1954" s="12"/>
    </row>
    <row r="1955" spans="1:19" s="1" customFormat="1" x14ac:dyDescent="0.4">
      <c r="A1955" s="12"/>
      <c r="B1955" s="12"/>
      <c r="C1955" s="42"/>
      <c r="D1955" s="12"/>
      <c r="E1955" s="12"/>
      <c r="F1955" s="12"/>
      <c r="G1955" s="12"/>
      <c r="H1955" s="12"/>
      <c r="I1955" s="12"/>
      <c r="J1955" s="12"/>
      <c r="K1955" s="12"/>
      <c r="L1955" s="12"/>
      <c r="M1955" s="49"/>
      <c r="N1955" s="49"/>
      <c r="O1955" s="12"/>
      <c r="P1955" s="12"/>
      <c r="Q1955" s="12"/>
      <c r="R1955" s="12"/>
      <c r="S1955" s="12"/>
    </row>
    <row r="1956" spans="1:19" s="1" customFormat="1" x14ac:dyDescent="0.4">
      <c r="A1956" s="12"/>
      <c r="B1956" s="12"/>
      <c r="C1956" s="42"/>
      <c r="D1956" s="12"/>
      <c r="E1956" s="12"/>
      <c r="F1956" s="12"/>
      <c r="G1956" s="12"/>
      <c r="H1956" s="12"/>
      <c r="I1956" s="12"/>
      <c r="J1956" s="12"/>
      <c r="K1956" s="12"/>
      <c r="L1956" s="12"/>
      <c r="M1956" s="49"/>
      <c r="N1956" s="49"/>
      <c r="O1956" s="12"/>
      <c r="P1956" s="12"/>
      <c r="Q1956" s="12"/>
      <c r="R1956" s="12"/>
      <c r="S1956" s="12"/>
    </row>
    <row r="1957" spans="1:19" s="1" customFormat="1" x14ac:dyDescent="0.4">
      <c r="A1957" s="12"/>
      <c r="B1957" s="12"/>
      <c r="C1957" s="42"/>
      <c r="D1957" s="12"/>
      <c r="E1957" s="12"/>
      <c r="F1957" s="12"/>
      <c r="G1957" s="12"/>
      <c r="H1957" s="12"/>
      <c r="I1957" s="12"/>
      <c r="J1957" s="12"/>
      <c r="K1957" s="12"/>
      <c r="L1957" s="12"/>
      <c r="M1957" s="49"/>
      <c r="N1957" s="49"/>
      <c r="O1957" s="12"/>
      <c r="P1957" s="12"/>
      <c r="Q1957" s="12"/>
      <c r="R1957" s="12"/>
      <c r="S1957" s="12"/>
    </row>
    <row r="1958" spans="1:19" s="1" customFormat="1" x14ac:dyDescent="0.4">
      <c r="A1958" s="12"/>
      <c r="B1958" s="12"/>
      <c r="C1958" s="42"/>
      <c r="D1958" s="12"/>
      <c r="E1958" s="12"/>
      <c r="F1958" s="12"/>
      <c r="G1958" s="12"/>
      <c r="H1958" s="12"/>
      <c r="I1958" s="12"/>
      <c r="J1958" s="12"/>
      <c r="K1958" s="12"/>
      <c r="L1958" s="12"/>
      <c r="M1958" s="49"/>
      <c r="N1958" s="49"/>
      <c r="O1958" s="12"/>
      <c r="P1958" s="12"/>
      <c r="Q1958" s="12"/>
      <c r="R1958" s="12"/>
      <c r="S1958" s="12"/>
    </row>
    <row r="1959" spans="1:19" s="1" customFormat="1" x14ac:dyDescent="0.4">
      <c r="A1959" s="12"/>
      <c r="B1959" s="12"/>
      <c r="C1959" s="42"/>
      <c r="D1959" s="12"/>
      <c r="E1959" s="12"/>
      <c r="F1959" s="12"/>
      <c r="G1959" s="12"/>
      <c r="H1959" s="12"/>
      <c r="I1959" s="12"/>
      <c r="J1959" s="12"/>
      <c r="K1959" s="12"/>
      <c r="L1959" s="12"/>
      <c r="M1959" s="49"/>
      <c r="N1959" s="49"/>
      <c r="O1959" s="12"/>
      <c r="P1959" s="12"/>
      <c r="Q1959" s="12"/>
      <c r="R1959" s="12"/>
      <c r="S1959" s="12"/>
    </row>
    <row r="1960" spans="1:19" s="1" customFormat="1" x14ac:dyDescent="0.4">
      <c r="A1960" s="12"/>
      <c r="B1960" s="12"/>
      <c r="C1960" s="42"/>
      <c r="D1960" s="12"/>
      <c r="E1960" s="12"/>
      <c r="F1960" s="12"/>
      <c r="G1960" s="12"/>
      <c r="H1960" s="12"/>
      <c r="I1960" s="12"/>
      <c r="J1960" s="12"/>
      <c r="K1960" s="12"/>
      <c r="L1960" s="12"/>
      <c r="M1960" s="49"/>
      <c r="N1960" s="49"/>
      <c r="O1960" s="12"/>
      <c r="P1960" s="12"/>
      <c r="Q1960" s="12"/>
      <c r="R1960" s="12"/>
      <c r="S1960" s="12"/>
    </row>
    <row r="1961" spans="1:19" s="1" customFormat="1" x14ac:dyDescent="0.4">
      <c r="A1961" s="12"/>
      <c r="B1961" s="12"/>
      <c r="C1961" s="42"/>
      <c r="D1961" s="12"/>
      <c r="E1961" s="12"/>
      <c r="F1961" s="12"/>
      <c r="G1961" s="12"/>
      <c r="H1961" s="12"/>
      <c r="I1961" s="12"/>
      <c r="J1961" s="12"/>
      <c r="K1961" s="12"/>
      <c r="L1961" s="12"/>
      <c r="M1961" s="49"/>
      <c r="N1961" s="49"/>
      <c r="O1961" s="12"/>
      <c r="P1961" s="12"/>
      <c r="Q1961" s="12"/>
      <c r="R1961" s="12"/>
      <c r="S1961" s="12"/>
    </row>
    <row r="1962" spans="1:19" s="1" customFormat="1" x14ac:dyDescent="0.4">
      <c r="A1962" s="12"/>
      <c r="B1962" s="12"/>
      <c r="C1962" s="42"/>
      <c r="D1962" s="12"/>
      <c r="E1962" s="12"/>
      <c r="F1962" s="12"/>
      <c r="G1962" s="12"/>
      <c r="H1962" s="12"/>
      <c r="I1962" s="12"/>
      <c r="J1962" s="12"/>
      <c r="K1962" s="12"/>
      <c r="L1962" s="12"/>
      <c r="M1962" s="49"/>
      <c r="N1962" s="49"/>
      <c r="O1962" s="12"/>
      <c r="P1962" s="12"/>
      <c r="Q1962" s="12"/>
      <c r="R1962" s="12"/>
      <c r="S1962" s="12"/>
    </row>
    <row r="1963" spans="1:19" s="1" customFormat="1" x14ac:dyDescent="0.4">
      <c r="A1963" s="12"/>
      <c r="B1963" s="12"/>
      <c r="C1963" s="42"/>
      <c r="D1963" s="12"/>
      <c r="E1963" s="12"/>
      <c r="F1963" s="12"/>
      <c r="G1963" s="12"/>
      <c r="H1963" s="12"/>
      <c r="I1963" s="12"/>
      <c r="J1963" s="12"/>
      <c r="K1963" s="12"/>
      <c r="L1963" s="12"/>
      <c r="M1963" s="49"/>
      <c r="N1963" s="49"/>
      <c r="O1963" s="12"/>
      <c r="P1963" s="12"/>
      <c r="Q1963" s="12"/>
      <c r="R1963" s="12"/>
      <c r="S1963" s="12"/>
    </row>
    <row r="1964" spans="1:19" s="1" customFormat="1" x14ac:dyDescent="0.4">
      <c r="A1964" s="12"/>
      <c r="B1964" s="12"/>
      <c r="C1964" s="42"/>
      <c r="D1964" s="12"/>
      <c r="E1964" s="12"/>
      <c r="F1964" s="12"/>
      <c r="G1964" s="12"/>
      <c r="H1964" s="12"/>
      <c r="I1964" s="12"/>
      <c r="J1964" s="12"/>
      <c r="K1964" s="12"/>
      <c r="L1964" s="12"/>
      <c r="M1964" s="49"/>
      <c r="N1964" s="49"/>
      <c r="O1964" s="12"/>
      <c r="P1964" s="12"/>
      <c r="Q1964" s="12"/>
      <c r="R1964" s="12"/>
      <c r="S1964" s="12"/>
    </row>
    <row r="1965" spans="1:19" s="1" customFormat="1" x14ac:dyDescent="0.4">
      <c r="A1965" s="12"/>
      <c r="B1965" s="12"/>
      <c r="C1965" s="42"/>
      <c r="D1965" s="12"/>
      <c r="E1965" s="12"/>
      <c r="F1965" s="12"/>
      <c r="G1965" s="12"/>
      <c r="H1965" s="12"/>
      <c r="I1965" s="12"/>
      <c r="J1965" s="12"/>
      <c r="K1965" s="12"/>
      <c r="L1965" s="12"/>
      <c r="M1965" s="49"/>
      <c r="N1965" s="49"/>
      <c r="O1965" s="12"/>
      <c r="P1965" s="12"/>
      <c r="Q1965" s="12"/>
      <c r="R1965" s="12"/>
      <c r="S1965" s="12"/>
    </row>
    <row r="1966" spans="1:19" s="1" customFormat="1" x14ac:dyDescent="0.4">
      <c r="A1966" s="12"/>
      <c r="B1966" s="12"/>
      <c r="C1966" s="42"/>
      <c r="D1966" s="12"/>
      <c r="E1966" s="12"/>
      <c r="F1966" s="12"/>
      <c r="G1966" s="12"/>
      <c r="H1966" s="12"/>
      <c r="I1966" s="12"/>
      <c r="J1966" s="12"/>
      <c r="K1966" s="12"/>
      <c r="L1966" s="12"/>
      <c r="M1966" s="49"/>
      <c r="N1966" s="49"/>
      <c r="O1966" s="12"/>
      <c r="P1966" s="12"/>
      <c r="Q1966" s="12"/>
      <c r="R1966" s="12"/>
      <c r="S1966" s="12"/>
    </row>
    <row r="1967" spans="1:19" s="1" customFormat="1" x14ac:dyDescent="0.4">
      <c r="A1967" s="12"/>
      <c r="B1967" s="12"/>
      <c r="C1967" s="42"/>
      <c r="D1967" s="12"/>
      <c r="E1967" s="12"/>
      <c r="F1967" s="12"/>
      <c r="G1967" s="12"/>
      <c r="H1967" s="12"/>
      <c r="I1967" s="12"/>
      <c r="J1967" s="12"/>
      <c r="K1967" s="12"/>
      <c r="L1967" s="12"/>
      <c r="M1967" s="49"/>
      <c r="N1967" s="49"/>
      <c r="O1967" s="12"/>
      <c r="P1967" s="12"/>
      <c r="Q1967" s="12"/>
      <c r="R1967" s="12"/>
      <c r="S1967" s="12"/>
    </row>
    <row r="1968" spans="1:19" s="1" customFormat="1" x14ac:dyDescent="0.4">
      <c r="A1968" s="12"/>
      <c r="B1968" s="12"/>
      <c r="C1968" s="42"/>
      <c r="D1968" s="12"/>
      <c r="E1968" s="12"/>
      <c r="F1968" s="12"/>
      <c r="G1968" s="12"/>
      <c r="H1968" s="12"/>
      <c r="I1968" s="12"/>
      <c r="J1968" s="12"/>
      <c r="K1968" s="12"/>
      <c r="L1968" s="12"/>
      <c r="M1968" s="49"/>
      <c r="N1968" s="49"/>
      <c r="O1968" s="12"/>
      <c r="P1968" s="12"/>
      <c r="Q1968" s="12"/>
      <c r="R1968" s="12"/>
      <c r="S1968" s="12"/>
    </row>
    <row r="1969" spans="1:19" s="1" customFormat="1" x14ac:dyDescent="0.4">
      <c r="A1969" s="12"/>
      <c r="B1969" s="12"/>
      <c r="C1969" s="42"/>
      <c r="D1969" s="12"/>
      <c r="E1969" s="12"/>
      <c r="F1969" s="12"/>
      <c r="G1969" s="12"/>
      <c r="H1969" s="12"/>
      <c r="I1969" s="12"/>
      <c r="J1969" s="12"/>
      <c r="K1969" s="12"/>
      <c r="L1969" s="12"/>
      <c r="M1969" s="49"/>
      <c r="N1969" s="49"/>
      <c r="O1969" s="12"/>
      <c r="P1969" s="12"/>
      <c r="Q1969" s="12"/>
      <c r="R1969" s="12"/>
      <c r="S1969" s="12"/>
    </row>
    <row r="1970" spans="1:19" s="1" customFormat="1" x14ac:dyDescent="0.4">
      <c r="A1970" s="12"/>
      <c r="B1970" s="12"/>
      <c r="C1970" s="42"/>
      <c r="D1970" s="12"/>
      <c r="E1970" s="12"/>
      <c r="F1970" s="12"/>
      <c r="G1970" s="12"/>
      <c r="H1970" s="12"/>
      <c r="I1970" s="12"/>
      <c r="J1970" s="12"/>
      <c r="K1970" s="12"/>
      <c r="L1970" s="12"/>
      <c r="M1970" s="49"/>
      <c r="N1970" s="49"/>
      <c r="O1970" s="12"/>
      <c r="P1970" s="12"/>
      <c r="Q1970" s="12"/>
      <c r="R1970" s="12"/>
      <c r="S1970" s="12"/>
    </row>
    <row r="1971" spans="1:19" s="1" customFormat="1" x14ac:dyDescent="0.4">
      <c r="A1971" s="12"/>
      <c r="B1971" s="12"/>
      <c r="C1971" s="42"/>
      <c r="D1971" s="12"/>
      <c r="E1971" s="12"/>
      <c r="F1971" s="12"/>
      <c r="G1971" s="12"/>
      <c r="H1971" s="12"/>
      <c r="I1971" s="12"/>
      <c r="J1971" s="12"/>
      <c r="K1971" s="12"/>
      <c r="L1971" s="12"/>
      <c r="M1971" s="49"/>
      <c r="N1971" s="49"/>
      <c r="O1971" s="12"/>
      <c r="P1971" s="12"/>
      <c r="Q1971" s="12"/>
      <c r="R1971" s="12"/>
      <c r="S1971" s="12"/>
    </row>
    <row r="1972" spans="1:19" s="1" customFormat="1" x14ac:dyDescent="0.4">
      <c r="A1972" s="12"/>
      <c r="B1972" s="12"/>
      <c r="C1972" s="42"/>
      <c r="D1972" s="12"/>
      <c r="E1972" s="12"/>
      <c r="F1972" s="12"/>
      <c r="G1972" s="12"/>
      <c r="H1972" s="12"/>
      <c r="I1972" s="12"/>
      <c r="J1972" s="12"/>
      <c r="K1972" s="12"/>
      <c r="L1972" s="12"/>
      <c r="M1972" s="49"/>
      <c r="N1972" s="49"/>
      <c r="O1972" s="12"/>
      <c r="P1972" s="12"/>
      <c r="Q1972" s="12"/>
      <c r="R1972" s="12"/>
      <c r="S1972" s="12"/>
    </row>
    <row r="1973" spans="1:19" s="1" customFormat="1" x14ac:dyDescent="0.4">
      <c r="A1973" s="12"/>
      <c r="B1973" s="12"/>
      <c r="C1973" s="42"/>
      <c r="D1973" s="12"/>
      <c r="E1973" s="12"/>
      <c r="F1973" s="12"/>
      <c r="G1973" s="12"/>
      <c r="H1973" s="12"/>
      <c r="I1973" s="12"/>
      <c r="J1973" s="12"/>
      <c r="K1973" s="12"/>
      <c r="L1973" s="12"/>
      <c r="M1973" s="49"/>
      <c r="N1973" s="49"/>
      <c r="O1973" s="12"/>
      <c r="P1973" s="12"/>
      <c r="Q1973" s="12"/>
      <c r="R1973" s="12"/>
      <c r="S1973" s="12"/>
    </row>
    <row r="1974" spans="1:19" s="1" customFormat="1" x14ac:dyDescent="0.4">
      <c r="A1974" s="12"/>
      <c r="B1974" s="12"/>
      <c r="C1974" s="42"/>
      <c r="D1974" s="12"/>
      <c r="E1974" s="12"/>
      <c r="F1974" s="12"/>
      <c r="G1974" s="12"/>
      <c r="H1974" s="12"/>
      <c r="I1974" s="12"/>
      <c r="J1974" s="12"/>
      <c r="K1974" s="12"/>
      <c r="L1974" s="12"/>
      <c r="M1974" s="49"/>
      <c r="N1974" s="49"/>
      <c r="O1974" s="12"/>
      <c r="P1974" s="12"/>
      <c r="Q1974" s="12"/>
      <c r="R1974" s="12"/>
      <c r="S1974" s="12"/>
    </row>
    <row r="1975" spans="1:19" s="1" customFormat="1" x14ac:dyDescent="0.4">
      <c r="A1975" s="12"/>
      <c r="B1975" s="12"/>
      <c r="C1975" s="42"/>
      <c r="D1975" s="12"/>
      <c r="E1975" s="12"/>
      <c r="F1975" s="12"/>
      <c r="G1975" s="12"/>
      <c r="H1975" s="12"/>
      <c r="I1975" s="12"/>
      <c r="J1975" s="12"/>
      <c r="K1975" s="12"/>
      <c r="L1975" s="12"/>
      <c r="M1975" s="49"/>
      <c r="N1975" s="49"/>
      <c r="O1975" s="12"/>
      <c r="P1975" s="12"/>
      <c r="Q1975" s="12"/>
      <c r="R1975" s="12"/>
      <c r="S1975" s="12"/>
    </row>
    <row r="1976" spans="1:19" s="1" customFormat="1" x14ac:dyDescent="0.4">
      <c r="A1976" s="12"/>
      <c r="B1976" s="12"/>
      <c r="C1976" s="42"/>
      <c r="D1976" s="12"/>
      <c r="E1976" s="12"/>
      <c r="F1976" s="12"/>
      <c r="G1976" s="12"/>
      <c r="H1976" s="12"/>
      <c r="I1976" s="12"/>
      <c r="J1976" s="12"/>
      <c r="K1976" s="12"/>
      <c r="L1976" s="12"/>
      <c r="M1976" s="49"/>
      <c r="N1976" s="49"/>
      <c r="O1976" s="12"/>
      <c r="P1976" s="12"/>
      <c r="Q1976" s="12"/>
      <c r="R1976" s="12"/>
      <c r="S1976" s="12"/>
    </row>
    <row r="1977" spans="1:19" s="1" customFormat="1" x14ac:dyDescent="0.4">
      <c r="A1977" s="12"/>
      <c r="B1977" s="12"/>
      <c r="C1977" s="42"/>
      <c r="D1977" s="12"/>
      <c r="E1977" s="12"/>
      <c r="F1977" s="12"/>
      <c r="G1977" s="12"/>
      <c r="H1977" s="12"/>
      <c r="I1977" s="12"/>
      <c r="J1977" s="12"/>
      <c r="K1977" s="12"/>
      <c r="L1977" s="12"/>
      <c r="M1977" s="49"/>
      <c r="N1977" s="49"/>
      <c r="O1977" s="12"/>
      <c r="P1977" s="12"/>
      <c r="Q1977" s="12"/>
      <c r="R1977" s="12"/>
      <c r="S1977" s="12"/>
    </row>
    <row r="1978" spans="1:19" s="1" customFormat="1" x14ac:dyDescent="0.4">
      <c r="A1978" s="12"/>
      <c r="B1978" s="12"/>
      <c r="C1978" s="42"/>
      <c r="D1978" s="12"/>
      <c r="E1978" s="12"/>
      <c r="F1978" s="12"/>
      <c r="G1978" s="12"/>
      <c r="H1978" s="12"/>
      <c r="I1978" s="12"/>
      <c r="J1978" s="12"/>
      <c r="K1978" s="12"/>
      <c r="L1978" s="12"/>
      <c r="M1978" s="49"/>
      <c r="N1978" s="49"/>
      <c r="O1978" s="12"/>
      <c r="P1978" s="12"/>
      <c r="Q1978" s="12"/>
      <c r="R1978" s="12"/>
      <c r="S1978" s="12"/>
    </row>
    <row r="1979" spans="1:19" s="1" customFormat="1" x14ac:dyDescent="0.4">
      <c r="A1979" s="12"/>
      <c r="B1979" s="12"/>
      <c r="C1979" s="42"/>
      <c r="D1979" s="12"/>
      <c r="E1979" s="12"/>
      <c r="F1979" s="12"/>
      <c r="G1979" s="12"/>
      <c r="H1979" s="12"/>
      <c r="I1979" s="12"/>
      <c r="J1979" s="12"/>
      <c r="K1979" s="12"/>
      <c r="L1979" s="12"/>
      <c r="M1979" s="49"/>
      <c r="N1979" s="49"/>
      <c r="O1979" s="12"/>
      <c r="P1979" s="12"/>
      <c r="Q1979" s="12"/>
      <c r="R1979" s="12"/>
      <c r="S1979" s="12"/>
    </row>
    <row r="1980" spans="1:19" s="1" customFormat="1" x14ac:dyDescent="0.4">
      <c r="A1980" s="12"/>
      <c r="B1980" s="12"/>
      <c r="C1980" s="42"/>
      <c r="D1980" s="12"/>
      <c r="E1980" s="12"/>
      <c r="F1980" s="12"/>
      <c r="G1980" s="12"/>
      <c r="H1980" s="12"/>
      <c r="I1980" s="12"/>
      <c r="J1980" s="12"/>
      <c r="K1980" s="12"/>
      <c r="L1980" s="12"/>
      <c r="M1980" s="49"/>
      <c r="N1980" s="49"/>
      <c r="O1980" s="12"/>
      <c r="P1980" s="12"/>
      <c r="Q1980" s="12"/>
      <c r="R1980" s="12"/>
      <c r="S1980" s="12"/>
    </row>
    <row r="1981" spans="1:19" s="1" customFormat="1" x14ac:dyDescent="0.4">
      <c r="A1981" s="12"/>
      <c r="B1981" s="12"/>
      <c r="C1981" s="42"/>
      <c r="D1981" s="12"/>
      <c r="E1981" s="12"/>
      <c r="F1981" s="12"/>
      <c r="G1981" s="12"/>
      <c r="H1981" s="12"/>
      <c r="I1981" s="12"/>
      <c r="J1981" s="12"/>
      <c r="K1981" s="12"/>
      <c r="L1981" s="12"/>
      <c r="M1981" s="49"/>
      <c r="N1981" s="49"/>
      <c r="O1981" s="12"/>
      <c r="P1981" s="12"/>
      <c r="Q1981" s="12"/>
      <c r="R1981" s="12"/>
      <c r="S1981" s="12"/>
    </row>
    <row r="1982" spans="1:19" s="1" customFormat="1" x14ac:dyDescent="0.4">
      <c r="A1982" s="12"/>
      <c r="B1982" s="12"/>
      <c r="C1982" s="42"/>
      <c r="D1982" s="12"/>
      <c r="E1982" s="12"/>
      <c r="F1982" s="12"/>
      <c r="G1982" s="12"/>
      <c r="H1982" s="12"/>
      <c r="I1982" s="12"/>
      <c r="J1982" s="12"/>
      <c r="K1982" s="12"/>
      <c r="L1982" s="12"/>
      <c r="M1982" s="49"/>
      <c r="N1982" s="49"/>
      <c r="O1982" s="12"/>
      <c r="P1982" s="12"/>
      <c r="Q1982" s="12"/>
      <c r="R1982" s="12"/>
      <c r="S1982" s="12"/>
    </row>
    <row r="1983" spans="1:19" s="1" customFormat="1" x14ac:dyDescent="0.4">
      <c r="A1983" s="12"/>
      <c r="B1983" s="12"/>
      <c r="C1983" s="42"/>
      <c r="D1983" s="12"/>
      <c r="E1983" s="12"/>
      <c r="F1983" s="12"/>
      <c r="G1983" s="12"/>
      <c r="H1983" s="12"/>
      <c r="I1983" s="12"/>
      <c r="J1983" s="12"/>
      <c r="K1983" s="12"/>
      <c r="L1983" s="12"/>
      <c r="M1983" s="49"/>
      <c r="N1983" s="49"/>
      <c r="O1983" s="12"/>
      <c r="P1983" s="12"/>
      <c r="Q1983" s="12"/>
      <c r="R1983" s="12"/>
      <c r="S1983" s="12"/>
    </row>
    <row r="1984" spans="1:19" s="1" customFormat="1" x14ac:dyDescent="0.4">
      <c r="A1984" s="12"/>
      <c r="B1984" s="12"/>
      <c r="C1984" s="42"/>
      <c r="D1984" s="12"/>
      <c r="E1984" s="12"/>
      <c r="F1984" s="12"/>
      <c r="G1984" s="12"/>
      <c r="H1984" s="12"/>
      <c r="I1984" s="12"/>
      <c r="J1984" s="12"/>
      <c r="K1984" s="12"/>
      <c r="L1984" s="12"/>
      <c r="M1984" s="49"/>
      <c r="N1984" s="49"/>
      <c r="O1984" s="12"/>
      <c r="P1984" s="12"/>
      <c r="Q1984" s="12"/>
      <c r="R1984" s="12"/>
      <c r="S1984" s="12"/>
    </row>
    <row r="1985" spans="1:19" s="1" customFormat="1" x14ac:dyDescent="0.4">
      <c r="A1985" s="12"/>
      <c r="B1985" s="12"/>
      <c r="C1985" s="42"/>
      <c r="D1985" s="12"/>
      <c r="E1985" s="12"/>
      <c r="F1985" s="12"/>
      <c r="G1985" s="12"/>
      <c r="H1985" s="12"/>
      <c r="I1985" s="12"/>
      <c r="J1985" s="12"/>
      <c r="K1985" s="12"/>
      <c r="L1985" s="12"/>
      <c r="M1985" s="49"/>
      <c r="N1985" s="49"/>
      <c r="O1985" s="12"/>
      <c r="P1985" s="12"/>
      <c r="Q1985" s="12"/>
      <c r="R1985" s="12"/>
      <c r="S1985" s="12"/>
    </row>
    <row r="1986" spans="1:19" s="1" customFormat="1" x14ac:dyDescent="0.4">
      <c r="A1986" s="12"/>
      <c r="B1986" s="12"/>
      <c r="C1986" s="42"/>
      <c r="D1986" s="12"/>
      <c r="E1986" s="12"/>
      <c r="F1986" s="12"/>
      <c r="G1986" s="12"/>
      <c r="H1986" s="12"/>
      <c r="I1986" s="12"/>
      <c r="J1986" s="12"/>
      <c r="K1986" s="12"/>
      <c r="L1986" s="12"/>
      <c r="M1986" s="49"/>
      <c r="N1986" s="49"/>
      <c r="O1986" s="12"/>
      <c r="P1986" s="12"/>
      <c r="Q1986" s="12"/>
      <c r="R1986" s="12"/>
      <c r="S1986" s="12"/>
    </row>
    <row r="1987" spans="1:19" s="1" customFormat="1" x14ac:dyDescent="0.4">
      <c r="A1987" s="12"/>
      <c r="B1987" s="12"/>
      <c r="C1987" s="42"/>
      <c r="D1987" s="12"/>
      <c r="E1987" s="12"/>
      <c r="F1987" s="12"/>
      <c r="G1987" s="12"/>
      <c r="H1987" s="12"/>
      <c r="I1987" s="12"/>
      <c r="J1987" s="12"/>
      <c r="K1987" s="12"/>
      <c r="L1987" s="12"/>
      <c r="M1987" s="49"/>
      <c r="N1987" s="49"/>
      <c r="O1987" s="12"/>
      <c r="P1987" s="12"/>
      <c r="Q1987" s="12"/>
      <c r="R1987" s="12"/>
      <c r="S1987" s="12"/>
    </row>
    <row r="1988" spans="1:19" s="1" customFormat="1" x14ac:dyDescent="0.4">
      <c r="A1988" s="12"/>
      <c r="B1988" s="12"/>
      <c r="C1988" s="42"/>
      <c r="D1988" s="12"/>
      <c r="E1988" s="12"/>
      <c r="F1988" s="12"/>
      <c r="G1988" s="12"/>
      <c r="H1988" s="12"/>
      <c r="I1988" s="12"/>
      <c r="J1988" s="12"/>
      <c r="K1988" s="12"/>
      <c r="L1988" s="12"/>
      <c r="M1988" s="49"/>
      <c r="N1988" s="49"/>
      <c r="O1988" s="12"/>
      <c r="P1988" s="12"/>
      <c r="Q1988" s="12"/>
      <c r="R1988" s="12"/>
      <c r="S1988" s="12"/>
    </row>
    <row r="1989" spans="1:19" s="1" customFormat="1" x14ac:dyDescent="0.4">
      <c r="A1989" s="12"/>
      <c r="B1989" s="12"/>
      <c r="C1989" s="42"/>
      <c r="D1989" s="12"/>
      <c r="E1989" s="12"/>
      <c r="F1989" s="12"/>
      <c r="G1989" s="12"/>
      <c r="H1989" s="12"/>
      <c r="I1989" s="12"/>
      <c r="J1989" s="12"/>
      <c r="K1989" s="12"/>
      <c r="L1989" s="12"/>
      <c r="M1989" s="49"/>
      <c r="N1989" s="49"/>
      <c r="O1989" s="12"/>
      <c r="P1989" s="12"/>
      <c r="Q1989" s="12"/>
      <c r="R1989" s="12"/>
      <c r="S1989" s="12"/>
    </row>
    <row r="1990" spans="1:19" s="1" customFormat="1" x14ac:dyDescent="0.4">
      <c r="A1990" s="12"/>
      <c r="B1990" s="12"/>
      <c r="C1990" s="42"/>
      <c r="D1990" s="12"/>
      <c r="E1990" s="12"/>
      <c r="F1990" s="12"/>
      <c r="G1990" s="12"/>
      <c r="H1990" s="12"/>
      <c r="I1990" s="12"/>
      <c r="J1990" s="12"/>
      <c r="K1990" s="12"/>
      <c r="L1990" s="12"/>
      <c r="M1990" s="49"/>
      <c r="N1990" s="49"/>
      <c r="O1990" s="12"/>
      <c r="P1990" s="12"/>
      <c r="Q1990" s="12"/>
      <c r="R1990" s="12"/>
      <c r="S1990" s="12"/>
    </row>
    <row r="1991" spans="1:19" s="1" customFormat="1" x14ac:dyDescent="0.4">
      <c r="A1991" s="12"/>
      <c r="B1991" s="12"/>
      <c r="C1991" s="42"/>
      <c r="D1991" s="12"/>
      <c r="E1991" s="12"/>
      <c r="F1991" s="12"/>
      <c r="G1991" s="12"/>
      <c r="H1991" s="12"/>
      <c r="I1991" s="12"/>
      <c r="J1991" s="12"/>
      <c r="K1991" s="12"/>
      <c r="L1991" s="12"/>
      <c r="M1991" s="49"/>
      <c r="N1991" s="49"/>
      <c r="O1991" s="12"/>
      <c r="P1991" s="12"/>
      <c r="Q1991" s="12"/>
      <c r="R1991" s="12"/>
      <c r="S1991" s="12"/>
    </row>
    <row r="1992" spans="1:19" s="1" customFormat="1" x14ac:dyDescent="0.4">
      <c r="A1992" s="12"/>
      <c r="B1992" s="12"/>
      <c r="C1992" s="42"/>
      <c r="D1992" s="12"/>
      <c r="E1992" s="12"/>
      <c r="F1992" s="12"/>
      <c r="G1992" s="12"/>
      <c r="H1992" s="12"/>
      <c r="I1992" s="12"/>
      <c r="J1992" s="12"/>
      <c r="K1992" s="12"/>
      <c r="L1992" s="12"/>
      <c r="M1992" s="49"/>
      <c r="N1992" s="49"/>
      <c r="O1992" s="12"/>
      <c r="P1992" s="12"/>
      <c r="Q1992" s="12"/>
      <c r="R1992" s="12"/>
      <c r="S1992" s="12"/>
    </row>
    <row r="1993" spans="1:19" s="1" customFormat="1" x14ac:dyDescent="0.4">
      <c r="A1993" s="12"/>
      <c r="B1993" s="12"/>
      <c r="C1993" s="42"/>
      <c r="D1993" s="12"/>
      <c r="E1993" s="12"/>
      <c r="F1993" s="12"/>
      <c r="G1993" s="12"/>
      <c r="H1993" s="12"/>
      <c r="I1993" s="12"/>
      <c r="J1993" s="12"/>
      <c r="K1993" s="12"/>
      <c r="L1993" s="12"/>
      <c r="M1993" s="49"/>
      <c r="N1993" s="49"/>
      <c r="O1993" s="12"/>
      <c r="P1993" s="12"/>
      <c r="Q1993" s="12"/>
      <c r="R1993" s="12"/>
      <c r="S1993" s="12"/>
    </row>
    <row r="1994" spans="1:19" s="1" customFormat="1" x14ac:dyDescent="0.4">
      <c r="A1994" s="12"/>
      <c r="B1994" s="12"/>
      <c r="C1994" s="42"/>
      <c r="D1994" s="12"/>
      <c r="E1994" s="12"/>
      <c r="F1994" s="12"/>
      <c r="G1994" s="12"/>
      <c r="H1994" s="12"/>
      <c r="I1994" s="12"/>
      <c r="J1994" s="12"/>
      <c r="K1994" s="12"/>
      <c r="L1994" s="12"/>
      <c r="M1994" s="49"/>
      <c r="N1994" s="49"/>
      <c r="O1994" s="12"/>
      <c r="P1994" s="12"/>
      <c r="Q1994" s="12"/>
      <c r="R1994" s="12"/>
      <c r="S1994" s="12"/>
    </row>
    <row r="1995" spans="1:19" s="1" customFormat="1" x14ac:dyDescent="0.4">
      <c r="A1995" s="12"/>
      <c r="B1995" s="12"/>
      <c r="C1995" s="42"/>
      <c r="D1995" s="12"/>
      <c r="E1995" s="12"/>
      <c r="F1995" s="12"/>
      <c r="G1995" s="12"/>
      <c r="H1995" s="12"/>
      <c r="I1995" s="12"/>
      <c r="J1995" s="12"/>
      <c r="K1995" s="12"/>
      <c r="L1995" s="12"/>
      <c r="M1995" s="49"/>
      <c r="N1995" s="49"/>
      <c r="O1995" s="12"/>
      <c r="P1995" s="12"/>
      <c r="Q1995" s="12"/>
      <c r="R1995" s="12"/>
      <c r="S1995" s="12"/>
    </row>
    <row r="1996" spans="1:19" s="1" customFormat="1" x14ac:dyDescent="0.4">
      <c r="A1996" s="12"/>
      <c r="B1996" s="12"/>
      <c r="C1996" s="42"/>
      <c r="D1996" s="12"/>
      <c r="E1996" s="12"/>
      <c r="F1996" s="12"/>
      <c r="G1996" s="12"/>
      <c r="H1996" s="12"/>
      <c r="I1996" s="12"/>
      <c r="J1996" s="12"/>
      <c r="K1996" s="12"/>
      <c r="L1996" s="12"/>
      <c r="M1996" s="49"/>
      <c r="N1996" s="49"/>
      <c r="O1996" s="12"/>
      <c r="P1996" s="12"/>
      <c r="Q1996" s="12"/>
      <c r="R1996" s="12"/>
      <c r="S1996" s="12"/>
    </row>
    <row r="1997" spans="1:19" s="1" customFormat="1" x14ac:dyDescent="0.4">
      <c r="A1997" s="12"/>
      <c r="B1997" s="12"/>
      <c r="C1997" s="42"/>
      <c r="D1997" s="12"/>
      <c r="E1997" s="12"/>
      <c r="F1997" s="12"/>
      <c r="G1997" s="12"/>
      <c r="H1997" s="12"/>
      <c r="I1997" s="12"/>
      <c r="J1997" s="12"/>
      <c r="K1997" s="12"/>
      <c r="L1997" s="12"/>
      <c r="M1997" s="49"/>
      <c r="N1997" s="49"/>
      <c r="O1997" s="12"/>
      <c r="P1997" s="12"/>
      <c r="Q1997" s="12"/>
      <c r="R1997" s="12"/>
      <c r="S1997" s="12"/>
    </row>
    <row r="1998" spans="1:19" s="1" customFormat="1" x14ac:dyDescent="0.4">
      <c r="A1998" s="12"/>
      <c r="B1998" s="12"/>
      <c r="C1998" s="42"/>
      <c r="D1998" s="12"/>
      <c r="E1998" s="12"/>
      <c r="F1998" s="12"/>
      <c r="G1998" s="12"/>
      <c r="H1998" s="12"/>
      <c r="I1998" s="12"/>
      <c r="J1998" s="12"/>
      <c r="K1998" s="12"/>
      <c r="L1998" s="12"/>
      <c r="M1998" s="49"/>
      <c r="N1998" s="49"/>
      <c r="O1998" s="12"/>
      <c r="P1998" s="12"/>
      <c r="Q1998" s="12"/>
      <c r="R1998" s="12"/>
      <c r="S1998" s="12"/>
    </row>
    <row r="1999" spans="1:19" s="1" customFormat="1" x14ac:dyDescent="0.4">
      <c r="A1999" s="12"/>
      <c r="B1999" s="12"/>
      <c r="C1999" s="42"/>
      <c r="D1999" s="12"/>
      <c r="E1999" s="12"/>
      <c r="F1999" s="12"/>
      <c r="G1999" s="12"/>
      <c r="H1999" s="12"/>
      <c r="I1999" s="12"/>
      <c r="J1999" s="12"/>
      <c r="K1999" s="12"/>
      <c r="L1999" s="12"/>
      <c r="M1999" s="49"/>
      <c r="N1999" s="49"/>
      <c r="O1999" s="12"/>
      <c r="P1999" s="12"/>
      <c r="Q1999" s="12"/>
      <c r="R1999" s="12"/>
      <c r="S1999" s="12"/>
    </row>
    <row r="2000" spans="1:19" s="1" customFormat="1" x14ac:dyDescent="0.4">
      <c r="A2000" s="12"/>
      <c r="B2000" s="12"/>
      <c r="C2000" s="42"/>
      <c r="D2000" s="12"/>
      <c r="E2000" s="12"/>
      <c r="F2000" s="12"/>
      <c r="G2000" s="12"/>
      <c r="H2000" s="12"/>
      <c r="I2000" s="12"/>
      <c r="J2000" s="12"/>
      <c r="K2000" s="12"/>
      <c r="L2000" s="12"/>
      <c r="M2000" s="49"/>
      <c r="N2000" s="49"/>
      <c r="O2000" s="12"/>
      <c r="P2000" s="12"/>
      <c r="Q2000" s="12"/>
      <c r="R2000" s="12"/>
      <c r="S2000" s="12"/>
    </row>
    <row r="2001" spans="1:19" s="1" customFormat="1" x14ac:dyDescent="0.4">
      <c r="A2001" s="12"/>
      <c r="B2001" s="12"/>
      <c r="C2001" s="42"/>
      <c r="D2001" s="12"/>
      <c r="E2001" s="12"/>
      <c r="F2001" s="12"/>
      <c r="G2001" s="12"/>
      <c r="H2001" s="12"/>
      <c r="I2001" s="12"/>
      <c r="J2001" s="12"/>
      <c r="K2001" s="12"/>
      <c r="L2001" s="12"/>
      <c r="M2001" s="49"/>
      <c r="N2001" s="49"/>
      <c r="O2001" s="12"/>
      <c r="P2001" s="12"/>
      <c r="Q2001" s="12"/>
      <c r="R2001" s="12"/>
      <c r="S2001" s="12"/>
    </row>
    <row r="2002" spans="1:19" s="1" customFormat="1" x14ac:dyDescent="0.4">
      <c r="A2002" s="12"/>
      <c r="B2002" s="12"/>
      <c r="C2002" s="42"/>
      <c r="D2002" s="12"/>
      <c r="E2002" s="12"/>
      <c r="F2002" s="12"/>
      <c r="G2002" s="12"/>
      <c r="H2002" s="12"/>
      <c r="I2002" s="12"/>
      <c r="J2002" s="12"/>
      <c r="K2002" s="12"/>
      <c r="L2002" s="12"/>
      <c r="M2002" s="49"/>
      <c r="N2002" s="49"/>
      <c r="O2002" s="12"/>
      <c r="P2002" s="12"/>
      <c r="Q2002" s="12"/>
      <c r="R2002" s="12"/>
      <c r="S2002" s="12"/>
    </row>
    <row r="2003" spans="1:19" s="1" customFormat="1" x14ac:dyDescent="0.4">
      <c r="A2003" s="12"/>
      <c r="B2003" s="12"/>
      <c r="C2003" s="42"/>
      <c r="D2003" s="12"/>
      <c r="E2003" s="12"/>
      <c r="F2003" s="12"/>
      <c r="G2003" s="12"/>
      <c r="H2003" s="12"/>
      <c r="I2003" s="12"/>
      <c r="J2003" s="12"/>
      <c r="K2003" s="12"/>
      <c r="L2003" s="12"/>
      <c r="M2003" s="49"/>
      <c r="N2003" s="49"/>
      <c r="O2003" s="12"/>
      <c r="P2003" s="12"/>
      <c r="Q2003" s="12"/>
      <c r="R2003" s="12"/>
      <c r="S2003" s="12"/>
    </row>
    <row r="2004" spans="1:19" s="1" customFormat="1" x14ac:dyDescent="0.4">
      <c r="A2004" s="12"/>
      <c r="B2004" s="12"/>
      <c r="C2004" s="42"/>
      <c r="D2004" s="12"/>
      <c r="E2004" s="12"/>
      <c r="F2004" s="12"/>
      <c r="G2004" s="12"/>
      <c r="H2004" s="12"/>
      <c r="I2004" s="12"/>
      <c r="J2004" s="12"/>
      <c r="K2004" s="12"/>
      <c r="L2004" s="12"/>
      <c r="M2004" s="49"/>
      <c r="N2004" s="49"/>
      <c r="O2004" s="12"/>
      <c r="P2004" s="12"/>
      <c r="Q2004" s="12"/>
      <c r="R2004" s="12"/>
      <c r="S2004" s="12"/>
    </row>
    <row r="2005" spans="1:19" s="1" customFormat="1" x14ac:dyDescent="0.4">
      <c r="A2005" s="12"/>
      <c r="B2005" s="12"/>
      <c r="C2005" s="42"/>
      <c r="D2005" s="12"/>
      <c r="E2005" s="12"/>
      <c r="F2005" s="12"/>
      <c r="G2005" s="12"/>
      <c r="H2005" s="12"/>
      <c r="I2005" s="12"/>
      <c r="J2005" s="12"/>
      <c r="K2005" s="12"/>
      <c r="L2005" s="12"/>
      <c r="M2005" s="49"/>
      <c r="N2005" s="49"/>
      <c r="O2005" s="12"/>
      <c r="P2005" s="12"/>
      <c r="Q2005" s="12"/>
      <c r="R2005" s="12"/>
      <c r="S2005" s="12"/>
    </row>
    <row r="2006" spans="1:19" s="1" customFormat="1" x14ac:dyDescent="0.4">
      <c r="A2006" s="12"/>
      <c r="B2006" s="12"/>
      <c r="C2006" s="42"/>
      <c r="D2006" s="12"/>
      <c r="E2006" s="12"/>
      <c r="F2006" s="12"/>
      <c r="G2006" s="12"/>
      <c r="H2006" s="12"/>
      <c r="I2006" s="12"/>
      <c r="J2006" s="12"/>
      <c r="K2006" s="12"/>
      <c r="L2006" s="12"/>
      <c r="M2006" s="49"/>
      <c r="N2006" s="49"/>
      <c r="O2006" s="12"/>
      <c r="P2006" s="12"/>
      <c r="Q2006" s="12"/>
      <c r="R2006" s="12"/>
      <c r="S2006" s="12"/>
    </row>
    <row r="2007" spans="1:19" s="1" customFormat="1" x14ac:dyDescent="0.4">
      <c r="A2007" s="12"/>
      <c r="B2007" s="12"/>
      <c r="C2007" s="42"/>
      <c r="D2007" s="12"/>
      <c r="E2007" s="12"/>
      <c r="F2007" s="12"/>
      <c r="G2007" s="12"/>
      <c r="H2007" s="12"/>
      <c r="I2007" s="12"/>
      <c r="J2007" s="12"/>
      <c r="K2007" s="12"/>
      <c r="L2007" s="12"/>
      <c r="M2007" s="49"/>
      <c r="N2007" s="49"/>
      <c r="O2007" s="12"/>
      <c r="P2007" s="12"/>
      <c r="Q2007" s="12"/>
      <c r="R2007" s="12"/>
      <c r="S2007" s="12"/>
    </row>
    <row r="2008" spans="1:19" s="1" customFormat="1" x14ac:dyDescent="0.4">
      <c r="A2008" s="12"/>
      <c r="B2008" s="12"/>
      <c r="C2008" s="42"/>
      <c r="D2008" s="12"/>
      <c r="E2008" s="12"/>
      <c r="F2008" s="12"/>
      <c r="G2008" s="12"/>
      <c r="H2008" s="12"/>
      <c r="I2008" s="12"/>
      <c r="J2008" s="12"/>
      <c r="K2008" s="12"/>
      <c r="L2008" s="12"/>
      <c r="M2008" s="49"/>
      <c r="N2008" s="49"/>
      <c r="O2008" s="12"/>
      <c r="P2008" s="12"/>
      <c r="Q2008" s="12"/>
      <c r="R2008" s="12"/>
      <c r="S2008" s="12"/>
    </row>
    <row r="2009" spans="1:19" s="1" customFormat="1" x14ac:dyDescent="0.4">
      <c r="A2009" s="12"/>
      <c r="B2009" s="12"/>
      <c r="C2009" s="42"/>
      <c r="D2009" s="12"/>
      <c r="E2009" s="12"/>
      <c r="F2009" s="12"/>
      <c r="G2009" s="12"/>
      <c r="H2009" s="12"/>
      <c r="I2009" s="12"/>
      <c r="J2009" s="12"/>
      <c r="K2009" s="12"/>
      <c r="L2009" s="12"/>
      <c r="M2009" s="49"/>
      <c r="N2009" s="49"/>
      <c r="O2009" s="12"/>
      <c r="P2009" s="12"/>
      <c r="Q2009" s="12"/>
      <c r="R2009" s="12"/>
      <c r="S2009" s="12"/>
    </row>
    <row r="2010" spans="1:19" s="1" customFormat="1" x14ac:dyDescent="0.4">
      <c r="A2010" s="12"/>
      <c r="B2010" s="12"/>
      <c r="C2010" s="42"/>
      <c r="D2010" s="12"/>
      <c r="E2010" s="12"/>
      <c r="F2010" s="12"/>
      <c r="G2010" s="12"/>
      <c r="H2010" s="12"/>
      <c r="I2010" s="12"/>
      <c r="J2010" s="12"/>
      <c r="K2010" s="12"/>
      <c r="L2010" s="12"/>
      <c r="M2010" s="49"/>
      <c r="N2010" s="49"/>
      <c r="O2010" s="12"/>
      <c r="P2010" s="12"/>
      <c r="Q2010" s="12"/>
      <c r="R2010" s="12"/>
      <c r="S2010" s="12"/>
    </row>
    <row r="2011" spans="1:19" s="1" customFormat="1" x14ac:dyDescent="0.4">
      <c r="A2011" s="12"/>
      <c r="B2011" s="12"/>
      <c r="C2011" s="42"/>
      <c r="D2011" s="12"/>
      <c r="E2011" s="12"/>
      <c r="F2011" s="12"/>
      <c r="G2011" s="12"/>
      <c r="H2011" s="12"/>
      <c r="I2011" s="12"/>
      <c r="J2011" s="12"/>
      <c r="K2011" s="12"/>
      <c r="L2011" s="12"/>
      <c r="M2011" s="49"/>
      <c r="N2011" s="49"/>
      <c r="O2011" s="12"/>
      <c r="P2011" s="12"/>
      <c r="Q2011" s="12"/>
      <c r="R2011" s="12"/>
      <c r="S2011" s="12"/>
    </row>
    <row r="2012" spans="1:19" s="1" customFormat="1" x14ac:dyDescent="0.4">
      <c r="A2012" s="12"/>
      <c r="B2012" s="12"/>
      <c r="C2012" s="42"/>
      <c r="D2012" s="12"/>
      <c r="E2012" s="12"/>
      <c r="F2012" s="12"/>
      <c r="G2012" s="12"/>
      <c r="H2012" s="12"/>
      <c r="I2012" s="12"/>
      <c r="J2012" s="12"/>
      <c r="K2012" s="12"/>
      <c r="L2012" s="12"/>
      <c r="M2012" s="49"/>
      <c r="N2012" s="49"/>
      <c r="O2012" s="12"/>
      <c r="P2012" s="12"/>
      <c r="Q2012" s="12"/>
      <c r="R2012" s="12"/>
      <c r="S2012" s="12"/>
    </row>
    <row r="2013" spans="1:19" s="1" customFormat="1" x14ac:dyDescent="0.4">
      <c r="A2013" s="12"/>
      <c r="B2013" s="12"/>
      <c r="C2013" s="42"/>
      <c r="D2013" s="12"/>
      <c r="E2013" s="12"/>
      <c r="F2013" s="12"/>
      <c r="G2013" s="12"/>
      <c r="H2013" s="12"/>
      <c r="I2013" s="12"/>
      <c r="J2013" s="12"/>
      <c r="K2013" s="12"/>
      <c r="L2013" s="12"/>
      <c r="M2013" s="49"/>
      <c r="N2013" s="49"/>
      <c r="O2013" s="12"/>
      <c r="P2013" s="12"/>
      <c r="Q2013" s="12"/>
      <c r="R2013" s="12"/>
      <c r="S2013" s="12"/>
    </row>
    <row r="2014" spans="1:19" s="1" customFormat="1" x14ac:dyDescent="0.4">
      <c r="A2014" s="12"/>
      <c r="B2014" s="12"/>
      <c r="C2014" s="42"/>
      <c r="D2014" s="12"/>
      <c r="E2014" s="12"/>
      <c r="F2014" s="12"/>
      <c r="G2014" s="12"/>
      <c r="H2014" s="12"/>
      <c r="I2014" s="12"/>
      <c r="J2014" s="12"/>
      <c r="K2014" s="12"/>
      <c r="L2014" s="12"/>
      <c r="M2014" s="49"/>
      <c r="N2014" s="49"/>
      <c r="O2014" s="12"/>
      <c r="P2014" s="12"/>
      <c r="Q2014" s="12"/>
      <c r="R2014" s="12"/>
      <c r="S2014" s="12"/>
    </row>
    <row r="2015" spans="1:19" s="1" customFormat="1" x14ac:dyDescent="0.4">
      <c r="A2015" s="12"/>
      <c r="B2015" s="12"/>
      <c r="C2015" s="42"/>
      <c r="D2015" s="12"/>
      <c r="E2015" s="12"/>
      <c r="F2015" s="12"/>
      <c r="G2015" s="12"/>
      <c r="H2015" s="12"/>
      <c r="I2015" s="12"/>
      <c r="J2015" s="12"/>
      <c r="K2015" s="12"/>
      <c r="L2015" s="12"/>
      <c r="M2015" s="49"/>
      <c r="N2015" s="49"/>
      <c r="O2015" s="12"/>
      <c r="P2015" s="12"/>
      <c r="Q2015" s="12"/>
      <c r="R2015" s="12"/>
      <c r="S2015" s="12"/>
    </row>
    <row r="2016" spans="1:19" s="1" customFormat="1" x14ac:dyDescent="0.4">
      <c r="A2016" s="12"/>
      <c r="B2016" s="12"/>
      <c r="C2016" s="42"/>
      <c r="D2016" s="12"/>
      <c r="E2016" s="12"/>
      <c r="F2016" s="12"/>
      <c r="G2016" s="12"/>
      <c r="H2016" s="12"/>
      <c r="I2016" s="12"/>
      <c r="J2016" s="12"/>
      <c r="K2016" s="12"/>
      <c r="L2016" s="12"/>
      <c r="M2016" s="49"/>
      <c r="N2016" s="49"/>
      <c r="O2016" s="12"/>
      <c r="P2016" s="12"/>
      <c r="Q2016" s="12"/>
      <c r="R2016" s="12"/>
      <c r="S2016" s="12"/>
    </row>
    <row r="2017" spans="1:19" s="1" customFormat="1" x14ac:dyDescent="0.4">
      <c r="A2017" s="12"/>
      <c r="B2017" s="12"/>
      <c r="C2017" s="42"/>
      <c r="D2017" s="12"/>
      <c r="E2017" s="12"/>
      <c r="F2017" s="12"/>
      <c r="G2017" s="12"/>
      <c r="H2017" s="12"/>
      <c r="I2017" s="12"/>
      <c r="J2017" s="12"/>
      <c r="K2017" s="12"/>
      <c r="L2017" s="12"/>
      <c r="M2017" s="49"/>
      <c r="N2017" s="49"/>
      <c r="O2017" s="12"/>
      <c r="P2017" s="12"/>
      <c r="Q2017" s="12"/>
      <c r="R2017" s="12"/>
      <c r="S2017" s="12"/>
    </row>
    <row r="2018" spans="1:19" s="1" customFormat="1" x14ac:dyDescent="0.4">
      <c r="A2018" s="12"/>
      <c r="B2018" s="12"/>
      <c r="C2018" s="42"/>
      <c r="D2018" s="12"/>
      <c r="E2018" s="12"/>
      <c r="F2018" s="12"/>
      <c r="G2018" s="12"/>
      <c r="H2018" s="12"/>
      <c r="I2018" s="12"/>
      <c r="J2018" s="12"/>
      <c r="K2018" s="12"/>
      <c r="L2018" s="12"/>
      <c r="M2018" s="49"/>
      <c r="N2018" s="49"/>
      <c r="O2018" s="12"/>
      <c r="P2018" s="12"/>
      <c r="Q2018" s="12"/>
      <c r="R2018" s="12"/>
      <c r="S2018" s="12"/>
    </row>
    <row r="2019" spans="1:19" s="1" customFormat="1" x14ac:dyDescent="0.4">
      <c r="A2019" s="12"/>
      <c r="B2019" s="12"/>
      <c r="C2019" s="42"/>
      <c r="D2019" s="12"/>
      <c r="E2019" s="12"/>
      <c r="F2019" s="12"/>
      <c r="G2019" s="12"/>
      <c r="H2019" s="12"/>
      <c r="I2019" s="12"/>
      <c r="J2019" s="12"/>
      <c r="K2019" s="12"/>
      <c r="L2019" s="12"/>
      <c r="M2019" s="49"/>
      <c r="N2019" s="49"/>
      <c r="O2019" s="12"/>
      <c r="P2019" s="12"/>
      <c r="Q2019" s="12"/>
      <c r="R2019" s="12"/>
      <c r="S2019" s="12"/>
    </row>
    <row r="2020" spans="1:19" s="1" customFormat="1" x14ac:dyDescent="0.4">
      <c r="A2020" s="12"/>
      <c r="B2020" s="12"/>
      <c r="C2020" s="42"/>
      <c r="D2020" s="12"/>
      <c r="E2020" s="12"/>
      <c r="F2020" s="12"/>
      <c r="G2020" s="12"/>
      <c r="H2020" s="12"/>
      <c r="I2020" s="12"/>
      <c r="J2020" s="12"/>
      <c r="K2020" s="12"/>
      <c r="L2020" s="12"/>
      <c r="M2020" s="49"/>
      <c r="N2020" s="49"/>
      <c r="O2020" s="12"/>
      <c r="P2020" s="12"/>
      <c r="Q2020" s="12"/>
      <c r="R2020" s="12"/>
      <c r="S2020" s="12"/>
    </row>
    <row r="2021" spans="1:19" s="1" customFormat="1" x14ac:dyDescent="0.4">
      <c r="A2021" s="12"/>
      <c r="B2021" s="12"/>
      <c r="C2021" s="42"/>
      <c r="D2021" s="12"/>
      <c r="E2021" s="12"/>
      <c r="F2021" s="12"/>
      <c r="G2021" s="12"/>
      <c r="H2021" s="12"/>
      <c r="I2021" s="12"/>
      <c r="J2021" s="12"/>
      <c r="K2021" s="12"/>
      <c r="L2021" s="12"/>
      <c r="M2021" s="49"/>
      <c r="N2021" s="49"/>
      <c r="O2021" s="12"/>
      <c r="P2021" s="12"/>
      <c r="Q2021" s="12"/>
      <c r="R2021" s="12"/>
      <c r="S2021" s="12"/>
    </row>
    <row r="2022" spans="1:19" s="1" customFormat="1" x14ac:dyDescent="0.4">
      <c r="A2022" s="12"/>
      <c r="B2022" s="12"/>
      <c r="C2022" s="42"/>
      <c r="D2022" s="12"/>
      <c r="E2022" s="12"/>
      <c r="F2022" s="12"/>
      <c r="G2022" s="12"/>
      <c r="H2022" s="12"/>
      <c r="I2022" s="12"/>
      <c r="J2022" s="12"/>
      <c r="K2022" s="12"/>
      <c r="L2022" s="12"/>
      <c r="M2022" s="49"/>
      <c r="N2022" s="49"/>
      <c r="O2022" s="12"/>
      <c r="P2022" s="12"/>
      <c r="Q2022" s="12"/>
      <c r="R2022" s="12"/>
      <c r="S2022" s="12"/>
    </row>
    <row r="2023" spans="1:19" s="1" customFormat="1" x14ac:dyDescent="0.4">
      <c r="A2023" s="12"/>
      <c r="B2023" s="12"/>
      <c r="C2023" s="42"/>
      <c r="D2023" s="12"/>
      <c r="E2023" s="12"/>
      <c r="F2023" s="12"/>
      <c r="G2023" s="12"/>
      <c r="H2023" s="12"/>
      <c r="I2023" s="12"/>
      <c r="J2023" s="12"/>
      <c r="K2023" s="12"/>
      <c r="L2023" s="12"/>
      <c r="M2023" s="49"/>
      <c r="N2023" s="49"/>
      <c r="O2023" s="12"/>
      <c r="P2023" s="12"/>
      <c r="Q2023" s="12"/>
      <c r="R2023" s="12"/>
      <c r="S2023" s="12"/>
    </row>
    <row r="2024" spans="1:19" s="1" customFormat="1" x14ac:dyDescent="0.4">
      <c r="A2024" s="12"/>
      <c r="B2024" s="12"/>
      <c r="C2024" s="42"/>
      <c r="D2024" s="12"/>
      <c r="E2024" s="12"/>
      <c r="F2024" s="12"/>
      <c r="G2024" s="12"/>
      <c r="H2024" s="12"/>
      <c r="I2024" s="12"/>
      <c r="J2024" s="12"/>
      <c r="K2024" s="12"/>
      <c r="L2024" s="12"/>
      <c r="M2024" s="49"/>
      <c r="N2024" s="49"/>
      <c r="O2024" s="12"/>
      <c r="P2024" s="12"/>
      <c r="Q2024" s="12"/>
      <c r="R2024" s="12"/>
      <c r="S2024" s="12"/>
    </row>
    <row r="2025" spans="1:19" s="1" customFormat="1" x14ac:dyDescent="0.4">
      <c r="A2025" s="12"/>
      <c r="B2025" s="12"/>
      <c r="C2025" s="42"/>
      <c r="D2025" s="12"/>
      <c r="E2025" s="12"/>
      <c r="F2025" s="12"/>
      <c r="G2025" s="12"/>
      <c r="H2025" s="12"/>
      <c r="I2025" s="12"/>
      <c r="J2025" s="12"/>
      <c r="K2025" s="12"/>
      <c r="L2025" s="12"/>
      <c r="M2025" s="49"/>
      <c r="N2025" s="49"/>
      <c r="O2025" s="12"/>
      <c r="P2025" s="12"/>
      <c r="Q2025" s="12"/>
      <c r="R2025" s="12"/>
      <c r="S2025" s="12"/>
    </row>
    <row r="2026" spans="1:19" s="1" customFormat="1" x14ac:dyDescent="0.4">
      <c r="A2026" s="12"/>
      <c r="B2026" s="12"/>
      <c r="C2026" s="42"/>
      <c r="D2026" s="12"/>
      <c r="E2026" s="12"/>
      <c r="F2026" s="12"/>
      <c r="G2026" s="12"/>
      <c r="H2026" s="12"/>
      <c r="I2026" s="12"/>
      <c r="J2026" s="12"/>
      <c r="K2026" s="12"/>
      <c r="L2026" s="12"/>
      <c r="M2026" s="49"/>
      <c r="N2026" s="49"/>
      <c r="O2026" s="12"/>
      <c r="P2026" s="12"/>
      <c r="Q2026" s="12"/>
      <c r="R2026" s="12"/>
      <c r="S2026" s="12"/>
    </row>
    <row r="2027" spans="1:19" s="1" customFormat="1" x14ac:dyDescent="0.4">
      <c r="A2027" s="12"/>
      <c r="B2027" s="12"/>
      <c r="C2027" s="42"/>
      <c r="D2027" s="12"/>
      <c r="E2027" s="12"/>
      <c r="F2027" s="12"/>
      <c r="G2027" s="12"/>
      <c r="H2027" s="12"/>
      <c r="I2027" s="12"/>
      <c r="J2027" s="12"/>
      <c r="K2027" s="12"/>
      <c r="L2027" s="12"/>
      <c r="M2027" s="49"/>
      <c r="N2027" s="49"/>
      <c r="O2027" s="12"/>
      <c r="P2027" s="12"/>
      <c r="Q2027" s="12"/>
      <c r="R2027" s="12"/>
      <c r="S2027" s="12"/>
    </row>
    <row r="2028" spans="1:19" s="1" customFormat="1" x14ac:dyDescent="0.4">
      <c r="A2028" s="12"/>
      <c r="B2028" s="12"/>
      <c r="C2028" s="42"/>
      <c r="D2028" s="12"/>
      <c r="E2028" s="12"/>
      <c r="F2028" s="12"/>
      <c r="G2028" s="12"/>
      <c r="H2028" s="12"/>
      <c r="I2028" s="12"/>
      <c r="J2028" s="12"/>
      <c r="K2028" s="12"/>
      <c r="L2028" s="12"/>
      <c r="M2028" s="49"/>
      <c r="N2028" s="49"/>
      <c r="O2028" s="12"/>
      <c r="P2028" s="12"/>
      <c r="Q2028" s="12"/>
      <c r="R2028" s="12"/>
      <c r="S2028" s="12"/>
    </row>
    <row r="2029" spans="1:19" s="1" customFormat="1" x14ac:dyDescent="0.4">
      <c r="A2029" s="12"/>
      <c r="B2029" s="12"/>
      <c r="C2029" s="42"/>
      <c r="D2029" s="12"/>
      <c r="E2029" s="12"/>
      <c r="F2029" s="12"/>
      <c r="G2029" s="12"/>
      <c r="H2029" s="12"/>
      <c r="I2029" s="12"/>
      <c r="J2029" s="12"/>
      <c r="K2029" s="12"/>
      <c r="L2029" s="12"/>
      <c r="M2029" s="49"/>
      <c r="N2029" s="49"/>
      <c r="O2029" s="12"/>
      <c r="P2029" s="12"/>
      <c r="Q2029" s="12"/>
      <c r="R2029" s="12"/>
      <c r="S2029" s="12"/>
    </row>
    <row r="2030" spans="1:19" s="1" customFormat="1" x14ac:dyDescent="0.4">
      <c r="A2030" s="12"/>
      <c r="B2030" s="12"/>
      <c r="C2030" s="42"/>
      <c r="D2030" s="12"/>
      <c r="E2030" s="12"/>
      <c r="F2030" s="12"/>
      <c r="G2030" s="12"/>
      <c r="H2030" s="12"/>
      <c r="I2030" s="12"/>
      <c r="J2030" s="12"/>
      <c r="K2030" s="12"/>
      <c r="L2030" s="12"/>
      <c r="M2030" s="49"/>
      <c r="N2030" s="49"/>
      <c r="O2030" s="12"/>
      <c r="P2030" s="12"/>
      <c r="Q2030" s="12"/>
      <c r="R2030" s="12"/>
      <c r="S2030" s="12"/>
    </row>
    <row r="2031" spans="1:19" s="1" customFormat="1" x14ac:dyDescent="0.4">
      <c r="A2031" s="12"/>
      <c r="B2031" s="12"/>
      <c r="C2031" s="42"/>
      <c r="D2031" s="12"/>
      <c r="E2031" s="12"/>
      <c r="F2031" s="12"/>
      <c r="G2031" s="12"/>
      <c r="H2031" s="12"/>
      <c r="I2031" s="12"/>
      <c r="J2031" s="12"/>
      <c r="K2031" s="12"/>
      <c r="L2031" s="12"/>
      <c r="M2031" s="49"/>
      <c r="N2031" s="49"/>
      <c r="O2031" s="12"/>
      <c r="P2031" s="12"/>
      <c r="Q2031" s="12"/>
      <c r="R2031" s="12"/>
      <c r="S2031" s="12"/>
    </row>
    <row r="2032" spans="1:19" s="1" customFormat="1" x14ac:dyDescent="0.4">
      <c r="A2032" s="12"/>
      <c r="B2032" s="12"/>
      <c r="C2032" s="42"/>
      <c r="D2032" s="12"/>
      <c r="E2032" s="12"/>
      <c r="F2032" s="12"/>
      <c r="G2032" s="12"/>
      <c r="H2032" s="12"/>
      <c r="I2032" s="12"/>
      <c r="J2032" s="12"/>
      <c r="K2032" s="12"/>
      <c r="L2032" s="12"/>
      <c r="M2032" s="49"/>
      <c r="N2032" s="49"/>
      <c r="O2032" s="12"/>
      <c r="P2032" s="12"/>
      <c r="Q2032" s="12"/>
      <c r="R2032" s="12"/>
      <c r="S2032" s="12"/>
    </row>
    <row r="2033" spans="1:19" s="1" customFormat="1" x14ac:dyDescent="0.4">
      <c r="A2033" s="12"/>
      <c r="B2033" s="12"/>
      <c r="C2033" s="42"/>
      <c r="D2033" s="12"/>
      <c r="E2033" s="12"/>
      <c r="F2033" s="12"/>
      <c r="G2033" s="12"/>
      <c r="H2033" s="12"/>
      <c r="I2033" s="12"/>
      <c r="J2033" s="12"/>
      <c r="K2033" s="12"/>
      <c r="L2033" s="12"/>
      <c r="M2033" s="49"/>
      <c r="N2033" s="49"/>
      <c r="O2033" s="12"/>
      <c r="P2033" s="12"/>
      <c r="Q2033" s="12"/>
      <c r="R2033" s="12"/>
      <c r="S2033" s="12"/>
    </row>
    <row r="2034" spans="1:19" s="1" customFormat="1" x14ac:dyDescent="0.4">
      <c r="A2034" s="12"/>
      <c r="B2034" s="12"/>
      <c r="C2034" s="42"/>
      <c r="D2034" s="12"/>
      <c r="E2034" s="12"/>
      <c r="F2034" s="12"/>
      <c r="G2034" s="12"/>
      <c r="H2034" s="12"/>
      <c r="I2034" s="12"/>
      <c r="J2034" s="12"/>
      <c r="K2034" s="12"/>
      <c r="L2034" s="12"/>
      <c r="M2034" s="49"/>
      <c r="N2034" s="49"/>
      <c r="O2034" s="12"/>
      <c r="P2034" s="12"/>
      <c r="Q2034" s="12"/>
      <c r="R2034" s="12"/>
      <c r="S2034" s="12"/>
    </row>
    <row r="2035" spans="1:19" s="1" customFormat="1" x14ac:dyDescent="0.4">
      <c r="A2035" s="12"/>
      <c r="B2035" s="12"/>
      <c r="C2035" s="42"/>
      <c r="D2035" s="12"/>
      <c r="E2035" s="12"/>
      <c r="F2035" s="12"/>
      <c r="G2035" s="12"/>
      <c r="H2035" s="12"/>
      <c r="I2035" s="12"/>
      <c r="J2035" s="12"/>
      <c r="K2035" s="12"/>
      <c r="L2035" s="12"/>
      <c r="M2035" s="49"/>
      <c r="N2035" s="49"/>
      <c r="O2035" s="12"/>
      <c r="P2035" s="12"/>
      <c r="Q2035" s="12"/>
      <c r="R2035" s="12"/>
      <c r="S2035" s="12"/>
    </row>
    <row r="2036" spans="1:19" s="1" customFormat="1" x14ac:dyDescent="0.4">
      <c r="A2036" s="12"/>
      <c r="B2036" s="12"/>
      <c r="C2036" s="42"/>
      <c r="D2036" s="12"/>
      <c r="E2036" s="12"/>
      <c r="F2036" s="12"/>
      <c r="G2036" s="12"/>
      <c r="H2036" s="12"/>
      <c r="I2036" s="12"/>
      <c r="J2036" s="12"/>
      <c r="K2036" s="12"/>
      <c r="L2036" s="12"/>
      <c r="M2036" s="49"/>
      <c r="N2036" s="49"/>
      <c r="O2036" s="12"/>
      <c r="P2036" s="12"/>
      <c r="Q2036" s="12"/>
      <c r="R2036" s="12"/>
      <c r="S2036" s="12"/>
    </row>
    <row r="2037" spans="1:19" s="1" customFormat="1" x14ac:dyDescent="0.4">
      <c r="A2037" s="12"/>
      <c r="B2037" s="12"/>
      <c r="C2037" s="42"/>
      <c r="D2037" s="12"/>
      <c r="E2037" s="12"/>
      <c r="F2037" s="12"/>
      <c r="G2037" s="12"/>
      <c r="H2037" s="12"/>
      <c r="I2037" s="12"/>
      <c r="J2037" s="12"/>
      <c r="K2037" s="12"/>
      <c r="L2037" s="12"/>
      <c r="M2037" s="49"/>
      <c r="N2037" s="49"/>
      <c r="O2037" s="12"/>
      <c r="P2037" s="12"/>
      <c r="Q2037" s="12"/>
      <c r="R2037" s="12"/>
      <c r="S2037" s="12"/>
    </row>
    <row r="2038" spans="1:19" s="1" customFormat="1" x14ac:dyDescent="0.4">
      <c r="A2038" s="12"/>
      <c r="B2038" s="12"/>
      <c r="C2038" s="42"/>
      <c r="D2038" s="12"/>
      <c r="E2038" s="12"/>
      <c r="F2038" s="12"/>
      <c r="G2038" s="12"/>
      <c r="H2038" s="12"/>
      <c r="I2038" s="12"/>
      <c r="J2038" s="12"/>
      <c r="K2038" s="12"/>
      <c r="L2038" s="12"/>
      <c r="M2038" s="49"/>
      <c r="N2038" s="49"/>
      <c r="O2038" s="12"/>
      <c r="P2038" s="12"/>
      <c r="Q2038" s="12"/>
      <c r="R2038" s="12"/>
      <c r="S2038" s="12"/>
    </row>
    <row r="2039" spans="1:19" s="1" customFormat="1" x14ac:dyDescent="0.4">
      <c r="A2039" s="12"/>
      <c r="B2039" s="12"/>
      <c r="C2039" s="42"/>
      <c r="D2039" s="12"/>
      <c r="E2039" s="12"/>
      <c r="F2039" s="12"/>
      <c r="G2039" s="12"/>
      <c r="H2039" s="12"/>
      <c r="I2039" s="12"/>
      <c r="J2039" s="12"/>
      <c r="K2039" s="12"/>
      <c r="L2039" s="12"/>
      <c r="M2039" s="49"/>
      <c r="N2039" s="49"/>
      <c r="O2039" s="12"/>
      <c r="P2039" s="12"/>
      <c r="Q2039" s="12"/>
      <c r="R2039" s="12"/>
      <c r="S2039" s="12"/>
    </row>
    <row r="2040" spans="1:19" s="1" customFormat="1" x14ac:dyDescent="0.4">
      <c r="A2040" s="12"/>
      <c r="B2040" s="12"/>
      <c r="C2040" s="42"/>
      <c r="D2040" s="12"/>
      <c r="E2040" s="12"/>
      <c r="F2040" s="12"/>
      <c r="G2040" s="12"/>
      <c r="H2040" s="12"/>
      <c r="I2040" s="12"/>
      <c r="J2040" s="12"/>
      <c r="K2040" s="12"/>
      <c r="L2040" s="12"/>
      <c r="M2040" s="49"/>
      <c r="N2040" s="49"/>
      <c r="O2040" s="12"/>
      <c r="P2040" s="12"/>
      <c r="Q2040" s="12"/>
      <c r="R2040" s="12"/>
      <c r="S2040" s="12"/>
    </row>
    <row r="2041" spans="1:19" s="1" customFormat="1" x14ac:dyDescent="0.4">
      <c r="A2041" s="12"/>
      <c r="B2041" s="12"/>
      <c r="C2041" s="42"/>
      <c r="D2041" s="12"/>
      <c r="E2041" s="12"/>
      <c r="F2041" s="12"/>
      <c r="G2041" s="12"/>
      <c r="H2041" s="12"/>
      <c r="I2041" s="12"/>
      <c r="J2041" s="12"/>
      <c r="K2041" s="12"/>
      <c r="L2041" s="12"/>
      <c r="M2041" s="49"/>
      <c r="N2041" s="49"/>
      <c r="O2041" s="12"/>
      <c r="P2041" s="12"/>
      <c r="Q2041" s="12"/>
      <c r="R2041" s="12"/>
      <c r="S2041" s="12"/>
    </row>
    <row r="2042" spans="1:19" s="1" customFormat="1" x14ac:dyDescent="0.4">
      <c r="A2042" s="12"/>
      <c r="B2042" s="12"/>
      <c r="C2042" s="42"/>
      <c r="D2042" s="12"/>
      <c r="E2042" s="12"/>
      <c r="F2042" s="12"/>
      <c r="G2042" s="12"/>
      <c r="H2042" s="12"/>
      <c r="I2042" s="12"/>
      <c r="J2042" s="12"/>
      <c r="K2042" s="12"/>
      <c r="L2042" s="12"/>
      <c r="M2042" s="49"/>
      <c r="N2042" s="49"/>
      <c r="O2042" s="12"/>
      <c r="P2042" s="12"/>
      <c r="Q2042" s="12"/>
      <c r="R2042" s="12"/>
      <c r="S2042" s="12"/>
    </row>
    <row r="2043" spans="1:19" s="1" customFormat="1" x14ac:dyDescent="0.4">
      <c r="A2043" s="12"/>
      <c r="B2043" s="12"/>
      <c r="C2043" s="42"/>
      <c r="D2043" s="12"/>
      <c r="E2043" s="12"/>
      <c r="F2043" s="12"/>
      <c r="G2043" s="12"/>
      <c r="H2043" s="12"/>
      <c r="I2043" s="12"/>
      <c r="J2043" s="12"/>
      <c r="K2043" s="12"/>
      <c r="L2043" s="12"/>
      <c r="M2043" s="49"/>
      <c r="N2043" s="49"/>
      <c r="O2043" s="12"/>
      <c r="P2043" s="12"/>
      <c r="Q2043" s="12"/>
      <c r="R2043" s="12"/>
      <c r="S2043" s="12"/>
    </row>
    <row r="2044" spans="1:19" s="1" customFormat="1" x14ac:dyDescent="0.4">
      <c r="A2044" s="12"/>
      <c r="B2044" s="12"/>
      <c r="C2044" s="42"/>
      <c r="D2044" s="12"/>
      <c r="E2044" s="12"/>
      <c r="F2044" s="12"/>
      <c r="G2044" s="12"/>
      <c r="H2044" s="12"/>
      <c r="I2044" s="12"/>
      <c r="J2044" s="12"/>
      <c r="K2044" s="12"/>
      <c r="L2044" s="12"/>
      <c r="M2044" s="49"/>
      <c r="N2044" s="49"/>
      <c r="O2044" s="12"/>
      <c r="P2044" s="12"/>
      <c r="Q2044" s="12"/>
      <c r="R2044" s="12"/>
      <c r="S2044" s="12"/>
    </row>
    <row r="2045" spans="1:19" s="1" customFormat="1" x14ac:dyDescent="0.4">
      <c r="A2045" s="12"/>
      <c r="B2045" s="12"/>
      <c r="C2045" s="42"/>
      <c r="D2045" s="12"/>
      <c r="E2045" s="12"/>
      <c r="F2045" s="12"/>
      <c r="G2045" s="12"/>
      <c r="H2045" s="12"/>
      <c r="I2045" s="12"/>
      <c r="J2045" s="12"/>
      <c r="K2045" s="12"/>
      <c r="L2045" s="12"/>
      <c r="M2045" s="49"/>
      <c r="N2045" s="49"/>
      <c r="O2045" s="12"/>
      <c r="P2045" s="12"/>
      <c r="Q2045" s="12"/>
      <c r="R2045" s="12"/>
      <c r="S2045" s="12"/>
    </row>
    <row r="2046" spans="1:19" s="1" customFormat="1" x14ac:dyDescent="0.4">
      <c r="A2046" s="12"/>
      <c r="B2046" s="12"/>
      <c r="C2046" s="42"/>
      <c r="D2046" s="12"/>
      <c r="E2046" s="12"/>
      <c r="F2046" s="12"/>
      <c r="G2046" s="12"/>
      <c r="H2046" s="12"/>
      <c r="I2046" s="12"/>
      <c r="J2046" s="12"/>
      <c r="K2046" s="12"/>
      <c r="L2046" s="12"/>
      <c r="M2046" s="49"/>
      <c r="N2046" s="49"/>
      <c r="O2046" s="12"/>
      <c r="P2046" s="12"/>
      <c r="Q2046" s="12"/>
      <c r="R2046" s="12"/>
      <c r="S2046" s="12"/>
    </row>
    <row r="2047" spans="1:19" s="1" customFormat="1" x14ac:dyDescent="0.4">
      <c r="A2047" s="12"/>
      <c r="B2047" s="12"/>
      <c r="C2047" s="42"/>
      <c r="D2047" s="12"/>
      <c r="E2047" s="12"/>
      <c r="F2047" s="12"/>
      <c r="G2047" s="12"/>
      <c r="H2047" s="12"/>
      <c r="I2047" s="12"/>
      <c r="J2047" s="12"/>
      <c r="K2047" s="12"/>
      <c r="L2047" s="12"/>
      <c r="M2047" s="49"/>
      <c r="N2047" s="49"/>
      <c r="O2047" s="12"/>
      <c r="P2047" s="12"/>
      <c r="Q2047" s="12"/>
      <c r="R2047" s="12"/>
      <c r="S2047" s="12"/>
    </row>
    <row r="2048" spans="1:19" s="1" customFormat="1" x14ac:dyDescent="0.4">
      <c r="A2048" s="12"/>
      <c r="B2048" s="12"/>
      <c r="C2048" s="42"/>
      <c r="D2048" s="12"/>
      <c r="E2048" s="12"/>
      <c r="F2048" s="12"/>
      <c r="G2048" s="12"/>
      <c r="H2048" s="12"/>
      <c r="I2048" s="12"/>
      <c r="J2048" s="12"/>
      <c r="K2048" s="12"/>
      <c r="L2048" s="12"/>
      <c r="M2048" s="49"/>
      <c r="N2048" s="49"/>
      <c r="O2048" s="12"/>
      <c r="P2048" s="12"/>
      <c r="Q2048" s="12"/>
      <c r="R2048" s="12"/>
      <c r="S2048" s="12"/>
    </row>
    <row r="2049" spans="1:19" s="1" customFormat="1" x14ac:dyDescent="0.4">
      <c r="A2049" s="12"/>
      <c r="B2049" s="12"/>
      <c r="C2049" s="42"/>
      <c r="D2049" s="12"/>
      <c r="E2049" s="12"/>
      <c r="F2049" s="12"/>
      <c r="G2049" s="12"/>
      <c r="H2049" s="12"/>
      <c r="I2049" s="12"/>
      <c r="J2049" s="12"/>
      <c r="K2049" s="12"/>
      <c r="L2049" s="12"/>
      <c r="M2049" s="49"/>
      <c r="N2049" s="49"/>
      <c r="O2049" s="12"/>
      <c r="P2049" s="12"/>
      <c r="Q2049" s="12"/>
      <c r="R2049" s="12"/>
      <c r="S2049" s="12"/>
    </row>
    <row r="2050" spans="1:19" s="1" customFormat="1" x14ac:dyDescent="0.4">
      <c r="A2050" s="12"/>
      <c r="B2050" s="12"/>
      <c r="C2050" s="42"/>
      <c r="D2050" s="12"/>
      <c r="E2050" s="12"/>
      <c r="F2050" s="12"/>
      <c r="G2050" s="12"/>
      <c r="H2050" s="12"/>
      <c r="I2050" s="12"/>
      <c r="J2050" s="12"/>
      <c r="K2050" s="12"/>
      <c r="L2050" s="12"/>
      <c r="M2050" s="49"/>
      <c r="N2050" s="49"/>
      <c r="O2050" s="12"/>
      <c r="P2050" s="12"/>
      <c r="Q2050" s="12"/>
      <c r="R2050" s="12"/>
      <c r="S2050" s="12"/>
    </row>
    <row r="2051" spans="1:19" s="1" customFormat="1" x14ac:dyDescent="0.4">
      <c r="A2051" s="12"/>
      <c r="B2051" s="12"/>
      <c r="C2051" s="42"/>
      <c r="D2051" s="12"/>
      <c r="E2051" s="12"/>
      <c r="F2051" s="12"/>
      <c r="G2051" s="12"/>
      <c r="H2051" s="12"/>
      <c r="I2051" s="12"/>
      <c r="J2051" s="12"/>
      <c r="K2051" s="12"/>
      <c r="L2051" s="12"/>
      <c r="M2051" s="49"/>
      <c r="N2051" s="49"/>
      <c r="O2051" s="12"/>
      <c r="P2051" s="12"/>
      <c r="Q2051" s="12"/>
      <c r="R2051" s="12"/>
      <c r="S2051" s="12"/>
    </row>
    <row r="2052" spans="1:19" s="1" customFormat="1" x14ac:dyDescent="0.4">
      <c r="A2052" s="12"/>
      <c r="B2052" s="12"/>
      <c r="C2052" s="42"/>
      <c r="D2052" s="12"/>
      <c r="E2052" s="12"/>
      <c r="F2052" s="12"/>
      <c r="G2052" s="12"/>
      <c r="H2052" s="12"/>
      <c r="I2052" s="12"/>
      <c r="J2052" s="12"/>
      <c r="K2052" s="12"/>
      <c r="L2052" s="12"/>
      <c r="M2052" s="49"/>
      <c r="N2052" s="49"/>
      <c r="O2052" s="12"/>
      <c r="P2052" s="12"/>
      <c r="Q2052" s="12"/>
      <c r="R2052" s="12"/>
      <c r="S2052" s="12"/>
    </row>
    <row r="2053" spans="1:19" s="1" customFormat="1" x14ac:dyDescent="0.4">
      <c r="A2053" s="12"/>
      <c r="B2053" s="12"/>
      <c r="C2053" s="42"/>
      <c r="D2053" s="12"/>
      <c r="E2053" s="12"/>
      <c r="F2053" s="12"/>
      <c r="G2053" s="12"/>
      <c r="H2053" s="12"/>
      <c r="I2053" s="12"/>
      <c r="J2053" s="12"/>
      <c r="K2053" s="12"/>
      <c r="L2053" s="12"/>
      <c r="M2053" s="49"/>
      <c r="N2053" s="49"/>
      <c r="O2053" s="12"/>
      <c r="P2053" s="12"/>
      <c r="Q2053" s="12"/>
      <c r="R2053" s="12"/>
      <c r="S2053" s="12"/>
    </row>
    <row r="2054" spans="1:19" s="1" customFormat="1" x14ac:dyDescent="0.4">
      <c r="A2054" s="12"/>
      <c r="B2054" s="12"/>
      <c r="C2054" s="42"/>
      <c r="D2054" s="12"/>
      <c r="E2054" s="12"/>
      <c r="F2054" s="12"/>
      <c r="G2054" s="12"/>
      <c r="H2054" s="12"/>
      <c r="I2054" s="12"/>
      <c r="J2054" s="12"/>
      <c r="K2054" s="12"/>
      <c r="L2054" s="12"/>
      <c r="M2054" s="49"/>
      <c r="N2054" s="49"/>
      <c r="O2054" s="12"/>
      <c r="P2054" s="12"/>
      <c r="Q2054" s="12"/>
      <c r="R2054" s="12"/>
      <c r="S2054" s="12"/>
    </row>
    <row r="2055" spans="1:19" s="1" customFormat="1" x14ac:dyDescent="0.4">
      <c r="A2055" s="12"/>
      <c r="B2055" s="12"/>
      <c r="C2055" s="42"/>
      <c r="D2055" s="12"/>
      <c r="E2055" s="12"/>
      <c r="F2055" s="12"/>
      <c r="G2055" s="12"/>
      <c r="H2055" s="12"/>
      <c r="I2055" s="12"/>
      <c r="J2055" s="12"/>
      <c r="K2055" s="12"/>
      <c r="L2055" s="12"/>
      <c r="M2055" s="49"/>
      <c r="N2055" s="49"/>
      <c r="O2055" s="12"/>
      <c r="P2055" s="12"/>
      <c r="Q2055" s="12"/>
      <c r="R2055" s="12"/>
      <c r="S2055" s="12"/>
    </row>
    <row r="2056" spans="1:19" s="1" customFormat="1" x14ac:dyDescent="0.4">
      <c r="A2056" s="12"/>
      <c r="B2056" s="12"/>
      <c r="C2056" s="42"/>
      <c r="D2056" s="12"/>
      <c r="E2056" s="12"/>
      <c r="F2056" s="12"/>
      <c r="G2056" s="12"/>
      <c r="H2056" s="12"/>
      <c r="I2056" s="12"/>
      <c r="J2056" s="12"/>
      <c r="K2056" s="12"/>
      <c r="L2056" s="12"/>
      <c r="M2056" s="49"/>
      <c r="N2056" s="49"/>
      <c r="O2056" s="12"/>
      <c r="P2056" s="12"/>
      <c r="Q2056" s="12"/>
      <c r="R2056" s="12"/>
      <c r="S2056" s="12"/>
    </row>
    <row r="2057" spans="1:19" s="1" customFormat="1" x14ac:dyDescent="0.4">
      <c r="A2057" s="12"/>
      <c r="B2057" s="12"/>
      <c r="C2057" s="42"/>
      <c r="D2057" s="12"/>
      <c r="E2057" s="12"/>
      <c r="F2057" s="12"/>
      <c r="G2057" s="12"/>
      <c r="H2057" s="12"/>
      <c r="I2057" s="12"/>
      <c r="J2057" s="12"/>
      <c r="K2057" s="12"/>
      <c r="L2057" s="12"/>
      <c r="M2057" s="49"/>
      <c r="N2057" s="49"/>
      <c r="O2057" s="12"/>
      <c r="P2057" s="12"/>
      <c r="Q2057" s="12"/>
      <c r="R2057" s="12"/>
      <c r="S2057" s="12"/>
    </row>
    <row r="2058" spans="1:19" s="1" customFormat="1" x14ac:dyDescent="0.4">
      <c r="A2058" s="12"/>
      <c r="B2058" s="12"/>
      <c r="C2058" s="42"/>
      <c r="D2058" s="12"/>
      <c r="E2058" s="12"/>
      <c r="F2058" s="12"/>
      <c r="G2058" s="12"/>
      <c r="H2058" s="12"/>
      <c r="I2058" s="12"/>
      <c r="J2058" s="12"/>
      <c r="K2058" s="12"/>
      <c r="L2058" s="12"/>
      <c r="M2058" s="49"/>
      <c r="N2058" s="49"/>
      <c r="O2058" s="12"/>
      <c r="P2058" s="12"/>
      <c r="Q2058" s="12"/>
      <c r="R2058" s="12"/>
      <c r="S2058" s="12"/>
    </row>
    <row r="2059" spans="1:19" s="1" customFormat="1" x14ac:dyDescent="0.4">
      <c r="A2059" s="12"/>
      <c r="B2059" s="12"/>
      <c r="C2059" s="42"/>
      <c r="D2059" s="12"/>
      <c r="E2059" s="12"/>
      <c r="F2059" s="12"/>
      <c r="G2059" s="12"/>
      <c r="H2059" s="12"/>
      <c r="I2059" s="12"/>
      <c r="J2059" s="12"/>
      <c r="K2059" s="12"/>
      <c r="L2059" s="12"/>
      <c r="M2059" s="49"/>
      <c r="N2059" s="49"/>
      <c r="O2059" s="12"/>
      <c r="P2059" s="12"/>
      <c r="Q2059" s="12"/>
      <c r="R2059" s="12"/>
      <c r="S2059" s="12"/>
    </row>
    <row r="2060" spans="1:19" s="1" customFormat="1" x14ac:dyDescent="0.4">
      <c r="A2060" s="12"/>
      <c r="B2060" s="12"/>
      <c r="C2060" s="42"/>
      <c r="D2060" s="12"/>
      <c r="E2060" s="12"/>
      <c r="F2060" s="12"/>
      <c r="G2060" s="12"/>
      <c r="H2060" s="12"/>
      <c r="I2060" s="12"/>
      <c r="J2060" s="12"/>
      <c r="K2060" s="12"/>
      <c r="L2060" s="12"/>
      <c r="M2060" s="49"/>
      <c r="N2060" s="49"/>
      <c r="O2060" s="12"/>
      <c r="P2060" s="12"/>
      <c r="Q2060" s="12"/>
      <c r="R2060" s="12"/>
      <c r="S2060" s="12"/>
    </row>
    <row r="2061" spans="1:19" s="1" customFormat="1" x14ac:dyDescent="0.4">
      <c r="A2061" s="12"/>
      <c r="B2061" s="12"/>
      <c r="C2061" s="42"/>
      <c r="D2061" s="12"/>
      <c r="E2061" s="12"/>
      <c r="F2061" s="12"/>
      <c r="G2061" s="12"/>
      <c r="H2061" s="12"/>
      <c r="I2061" s="12"/>
      <c r="J2061" s="12"/>
      <c r="K2061" s="12"/>
      <c r="L2061" s="12"/>
      <c r="M2061" s="49"/>
      <c r="N2061" s="49"/>
      <c r="O2061" s="12"/>
      <c r="P2061" s="12"/>
      <c r="Q2061" s="12"/>
      <c r="R2061" s="12"/>
      <c r="S2061" s="12"/>
    </row>
    <row r="2062" spans="1:19" s="1" customFormat="1" x14ac:dyDescent="0.4">
      <c r="A2062" s="12"/>
      <c r="B2062" s="12"/>
      <c r="C2062" s="42"/>
      <c r="D2062" s="12"/>
      <c r="E2062" s="12"/>
      <c r="F2062" s="12"/>
      <c r="G2062" s="12"/>
      <c r="H2062" s="12"/>
      <c r="I2062" s="12"/>
      <c r="J2062" s="12"/>
      <c r="K2062" s="12"/>
      <c r="L2062" s="12"/>
      <c r="M2062" s="49"/>
      <c r="N2062" s="49"/>
      <c r="O2062" s="12"/>
      <c r="P2062" s="12"/>
      <c r="Q2062" s="12"/>
      <c r="R2062" s="12"/>
      <c r="S2062" s="12"/>
    </row>
    <row r="2063" spans="1:19" s="1" customFormat="1" x14ac:dyDescent="0.4">
      <c r="A2063" s="12"/>
      <c r="B2063" s="12"/>
      <c r="C2063" s="42"/>
      <c r="D2063" s="12"/>
      <c r="E2063" s="12"/>
      <c r="F2063" s="12"/>
      <c r="G2063" s="12"/>
      <c r="H2063" s="12"/>
      <c r="I2063" s="12"/>
      <c r="J2063" s="12"/>
      <c r="K2063" s="12"/>
      <c r="L2063" s="12"/>
      <c r="M2063" s="49"/>
      <c r="N2063" s="49"/>
      <c r="O2063" s="12"/>
      <c r="P2063" s="12"/>
      <c r="Q2063" s="12"/>
      <c r="R2063" s="12"/>
      <c r="S2063" s="12"/>
    </row>
    <row r="2064" spans="1:19" s="1" customFormat="1" x14ac:dyDescent="0.4">
      <c r="A2064" s="12"/>
      <c r="B2064" s="12"/>
      <c r="C2064" s="42"/>
      <c r="D2064" s="12"/>
      <c r="E2064" s="12"/>
      <c r="F2064" s="12"/>
      <c r="G2064" s="12"/>
      <c r="H2064" s="12"/>
      <c r="I2064" s="12"/>
      <c r="J2064" s="12"/>
      <c r="K2064" s="12"/>
      <c r="L2064" s="12"/>
      <c r="M2064" s="49"/>
      <c r="N2064" s="49"/>
      <c r="O2064" s="12"/>
      <c r="P2064" s="12"/>
      <c r="Q2064" s="12"/>
      <c r="R2064" s="12"/>
      <c r="S2064" s="12"/>
    </row>
    <row r="2065" spans="1:19" s="1" customFormat="1" x14ac:dyDescent="0.4">
      <c r="A2065" s="12"/>
      <c r="B2065" s="12"/>
      <c r="C2065" s="42"/>
      <c r="D2065" s="12"/>
      <c r="E2065" s="12"/>
      <c r="F2065" s="12"/>
      <c r="G2065" s="12"/>
      <c r="H2065" s="12"/>
      <c r="I2065" s="12"/>
      <c r="J2065" s="12"/>
      <c r="K2065" s="12"/>
      <c r="L2065" s="12"/>
      <c r="M2065" s="49"/>
      <c r="N2065" s="49"/>
      <c r="O2065" s="12"/>
      <c r="P2065" s="12"/>
      <c r="Q2065" s="12"/>
      <c r="R2065" s="12"/>
      <c r="S2065" s="12"/>
    </row>
    <row r="2066" spans="1:19" s="1" customFormat="1" x14ac:dyDescent="0.4">
      <c r="A2066" s="12"/>
      <c r="B2066" s="12"/>
      <c r="C2066" s="42"/>
      <c r="D2066" s="12"/>
      <c r="E2066" s="12"/>
      <c r="F2066" s="12"/>
      <c r="G2066" s="12"/>
      <c r="H2066" s="12"/>
      <c r="I2066" s="12"/>
      <c r="J2066" s="12"/>
      <c r="K2066" s="12"/>
      <c r="L2066" s="12"/>
      <c r="M2066" s="49"/>
      <c r="N2066" s="49"/>
      <c r="O2066" s="12"/>
      <c r="P2066" s="12"/>
      <c r="Q2066" s="12"/>
      <c r="R2066" s="12"/>
      <c r="S2066" s="12"/>
    </row>
    <row r="2067" spans="1:19" s="1" customFormat="1" x14ac:dyDescent="0.4">
      <c r="A2067" s="12"/>
      <c r="B2067" s="12"/>
      <c r="C2067" s="42"/>
      <c r="D2067" s="12"/>
      <c r="E2067" s="12"/>
      <c r="F2067" s="12"/>
      <c r="G2067" s="12"/>
      <c r="H2067" s="12"/>
      <c r="I2067" s="12"/>
      <c r="J2067" s="12"/>
      <c r="K2067" s="12"/>
      <c r="L2067" s="12"/>
      <c r="M2067" s="49"/>
      <c r="N2067" s="49"/>
      <c r="O2067" s="12"/>
      <c r="P2067" s="12"/>
      <c r="Q2067" s="12"/>
      <c r="R2067" s="12"/>
      <c r="S2067" s="12"/>
    </row>
    <row r="2068" spans="1:19" s="1" customFormat="1" x14ac:dyDescent="0.4">
      <c r="A2068" s="12"/>
      <c r="B2068" s="12"/>
      <c r="C2068" s="42"/>
      <c r="D2068" s="12"/>
      <c r="E2068" s="12"/>
      <c r="F2068" s="12"/>
      <c r="G2068" s="12"/>
      <c r="H2068" s="12"/>
      <c r="I2068" s="12"/>
      <c r="J2068" s="12"/>
      <c r="K2068" s="12"/>
      <c r="L2068" s="12"/>
      <c r="M2068" s="49"/>
      <c r="N2068" s="49"/>
      <c r="O2068" s="12"/>
      <c r="P2068" s="12"/>
      <c r="Q2068" s="12"/>
      <c r="R2068" s="12"/>
      <c r="S2068" s="12"/>
    </row>
    <row r="2069" spans="1:19" s="1" customFormat="1" x14ac:dyDescent="0.4">
      <c r="A2069" s="12"/>
      <c r="B2069" s="12"/>
      <c r="C2069" s="42"/>
      <c r="D2069" s="12"/>
      <c r="E2069" s="12"/>
      <c r="F2069" s="12"/>
      <c r="G2069" s="12"/>
      <c r="H2069" s="12"/>
      <c r="I2069" s="12"/>
      <c r="J2069" s="12"/>
      <c r="K2069" s="12"/>
      <c r="L2069" s="12"/>
      <c r="M2069" s="49"/>
      <c r="N2069" s="49"/>
      <c r="O2069" s="12"/>
      <c r="P2069" s="12"/>
      <c r="Q2069" s="12"/>
      <c r="R2069" s="12"/>
      <c r="S2069" s="12"/>
    </row>
    <row r="2070" spans="1:19" s="1" customFormat="1" x14ac:dyDescent="0.4">
      <c r="A2070" s="12"/>
      <c r="B2070" s="12"/>
      <c r="C2070" s="42"/>
      <c r="D2070" s="12"/>
      <c r="E2070" s="12"/>
      <c r="F2070" s="12"/>
      <c r="G2070" s="12"/>
      <c r="H2070" s="12"/>
      <c r="I2070" s="12"/>
      <c r="J2070" s="12"/>
      <c r="K2070" s="12"/>
      <c r="L2070" s="12"/>
      <c r="M2070" s="49"/>
      <c r="N2070" s="49"/>
      <c r="O2070" s="12"/>
      <c r="P2070" s="12"/>
      <c r="Q2070" s="12"/>
      <c r="R2070" s="12"/>
      <c r="S2070" s="12"/>
    </row>
    <row r="2071" spans="1:19" s="1" customFormat="1" x14ac:dyDescent="0.4">
      <c r="A2071" s="12"/>
      <c r="B2071" s="12"/>
      <c r="C2071" s="42"/>
      <c r="D2071" s="12"/>
      <c r="E2071" s="12"/>
      <c r="F2071" s="12"/>
      <c r="G2071" s="12"/>
      <c r="H2071" s="12"/>
      <c r="I2071" s="12"/>
      <c r="J2071" s="12"/>
      <c r="K2071" s="12"/>
      <c r="L2071" s="12"/>
      <c r="M2071" s="49"/>
      <c r="N2071" s="49"/>
      <c r="O2071" s="12"/>
      <c r="P2071" s="12"/>
      <c r="Q2071" s="12"/>
      <c r="R2071" s="12"/>
      <c r="S2071" s="12"/>
    </row>
    <row r="2072" spans="1:19" s="1" customFormat="1" x14ac:dyDescent="0.4">
      <c r="A2072" s="12"/>
      <c r="B2072" s="12"/>
      <c r="C2072" s="42"/>
      <c r="D2072" s="12"/>
      <c r="E2072" s="12"/>
      <c r="F2072" s="12"/>
      <c r="G2072" s="12"/>
      <c r="H2072" s="12"/>
      <c r="I2072" s="12"/>
      <c r="J2072" s="12"/>
      <c r="K2072" s="12"/>
      <c r="L2072" s="12"/>
      <c r="M2072" s="49"/>
      <c r="N2072" s="49"/>
      <c r="O2072" s="12"/>
      <c r="P2072" s="12"/>
      <c r="Q2072" s="12"/>
      <c r="R2072" s="12"/>
      <c r="S2072" s="12"/>
    </row>
    <row r="2073" spans="1:19" s="1" customFormat="1" x14ac:dyDescent="0.4">
      <c r="A2073" s="12"/>
      <c r="B2073" s="12"/>
      <c r="C2073" s="42"/>
      <c r="D2073" s="12"/>
      <c r="E2073" s="12"/>
      <c r="F2073" s="12"/>
      <c r="G2073" s="12"/>
      <c r="H2073" s="12"/>
      <c r="I2073" s="12"/>
      <c r="J2073" s="12"/>
      <c r="K2073" s="12"/>
      <c r="L2073" s="12"/>
      <c r="M2073" s="49"/>
      <c r="N2073" s="49"/>
      <c r="O2073" s="12"/>
      <c r="P2073" s="12"/>
      <c r="Q2073" s="12"/>
      <c r="R2073" s="12"/>
      <c r="S2073" s="12"/>
    </row>
    <row r="2074" spans="1:19" s="1" customFormat="1" x14ac:dyDescent="0.4">
      <c r="A2074" s="12"/>
      <c r="B2074" s="12"/>
      <c r="C2074" s="42"/>
      <c r="D2074" s="12"/>
      <c r="E2074" s="12"/>
      <c r="F2074" s="12"/>
      <c r="G2074" s="12"/>
      <c r="H2074" s="12"/>
      <c r="I2074" s="12"/>
      <c r="J2074" s="12"/>
      <c r="K2074" s="12"/>
      <c r="L2074" s="12"/>
      <c r="M2074" s="49"/>
      <c r="N2074" s="49"/>
      <c r="O2074" s="12"/>
      <c r="P2074" s="12"/>
      <c r="Q2074" s="12"/>
      <c r="R2074" s="12"/>
      <c r="S2074" s="12"/>
    </row>
    <row r="2075" spans="1:19" s="1" customFormat="1" x14ac:dyDescent="0.4">
      <c r="A2075" s="12"/>
      <c r="B2075" s="12"/>
      <c r="C2075" s="42"/>
      <c r="D2075" s="12"/>
      <c r="E2075" s="12"/>
      <c r="F2075" s="12"/>
      <c r="G2075" s="12"/>
      <c r="H2075" s="12"/>
      <c r="I2075" s="12"/>
      <c r="J2075" s="12"/>
      <c r="K2075" s="12"/>
      <c r="L2075" s="12"/>
      <c r="M2075" s="49"/>
      <c r="N2075" s="49"/>
      <c r="O2075" s="12"/>
      <c r="P2075" s="12"/>
      <c r="Q2075" s="12"/>
      <c r="R2075" s="12"/>
      <c r="S2075" s="12"/>
    </row>
    <row r="2076" spans="1:19" s="1" customFormat="1" x14ac:dyDescent="0.4">
      <c r="A2076" s="12"/>
      <c r="B2076" s="12"/>
      <c r="C2076" s="42"/>
      <c r="D2076" s="12"/>
      <c r="E2076" s="12"/>
      <c r="F2076" s="12"/>
      <c r="G2076" s="12"/>
      <c r="H2076" s="12"/>
      <c r="I2076" s="12"/>
      <c r="J2076" s="12"/>
      <c r="K2076" s="12"/>
      <c r="L2076" s="12"/>
      <c r="M2076" s="49"/>
      <c r="N2076" s="49"/>
      <c r="O2076" s="12"/>
      <c r="P2076" s="12"/>
      <c r="Q2076" s="12"/>
      <c r="R2076" s="12"/>
      <c r="S2076" s="12"/>
    </row>
    <row r="2077" spans="1:19" s="1" customFormat="1" x14ac:dyDescent="0.4">
      <c r="A2077" s="12"/>
      <c r="B2077" s="12"/>
      <c r="C2077" s="42"/>
      <c r="D2077" s="12"/>
      <c r="E2077" s="12"/>
      <c r="F2077" s="12"/>
      <c r="G2077" s="12"/>
      <c r="H2077" s="12"/>
      <c r="I2077" s="12"/>
      <c r="J2077" s="12"/>
      <c r="K2077" s="12"/>
      <c r="L2077" s="12"/>
      <c r="M2077" s="49"/>
      <c r="N2077" s="49"/>
      <c r="O2077" s="12"/>
      <c r="P2077" s="12"/>
      <c r="Q2077" s="12"/>
      <c r="R2077" s="12"/>
      <c r="S2077" s="12"/>
    </row>
    <row r="2078" spans="1:19" s="1" customFormat="1" x14ac:dyDescent="0.4">
      <c r="A2078" s="12"/>
      <c r="B2078" s="12"/>
      <c r="C2078" s="42"/>
      <c r="D2078" s="12"/>
      <c r="E2078" s="12"/>
      <c r="F2078" s="12"/>
      <c r="G2078" s="12"/>
      <c r="H2078" s="12"/>
      <c r="I2078" s="12"/>
      <c r="J2078" s="12"/>
      <c r="K2078" s="12"/>
      <c r="L2078" s="12"/>
      <c r="M2078" s="49"/>
      <c r="N2078" s="49"/>
      <c r="O2078" s="12"/>
      <c r="P2078" s="12"/>
      <c r="Q2078" s="12"/>
      <c r="R2078" s="12"/>
      <c r="S2078" s="12"/>
    </row>
    <row r="2079" spans="1:19" s="1" customFormat="1" x14ac:dyDescent="0.4">
      <c r="A2079" s="12"/>
      <c r="B2079" s="12"/>
      <c r="C2079" s="42"/>
      <c r="D2079" s="12"/>
      <c r="E2079" s="12"/>
      <c r="F2079" s="12"/>
      <c r="G2079" s="12"/>
      <c r="H2079" s="12"/>
      <c r="I2079" s="12"/>
      <c r="J2079" s="12"/>
      <c r="K2079" s="12"/>
      <c r="L2079" s="12"/>
      <c r="M2079" s="49"/>
      <c r="N2079" s="49"/>
      <c r="O2079" s="12"/>
      <c r="P2079" s="12"/>
      <c r="Q2079" s="12"/>
      <c r="R2079" s="12"/>
      <c r="S2079" s="12"/>
    </row>
    <row r="2080" spans="1:19" s="1" customFormat="1" x14ac:dyDescent="0.4">
      <c r="A2080" s="12"/>
      <c r="B2080" s="12"/>
      <c r="C2080" s="42"/>
      <c r="D2080" s="12"/>
      <c r="E2080" s="12"/>
      <c r="F2080" s="12"/>
      <c r="G2080" s="12"/>
      <c r="H2080" s="12"/>
      <c r="I2080" s="12"/>
      <c r="J2080" s="12"/>
      <c r="K2080" s="12"/>
      <c r="L2080" s="12"/>
      <c r="M2080" s="49"/>
      <c r="N2080" s="49"/>
      <c r="O2080" s="12"/>
      <c r="P2080" s="12"/>
      <c r="Q2080" s="12"/>
      <c r="R2080" s="12"/>
      <c r="S2080" s="12"/>
    </row>
    <row r="2081" spans="1:19" s="1" customFormat="1" x14ac:dyDescent="0.4">
      <c r="A2081" s="12"/>
      <c r="B2081" s="12"/>
      <c r="C2081" s="42"/>
      <c r="D2081" s="12"/>
      <c r="E2081" s="12"/>
      <c r="F2081" s="12"/>
      <c r="G2081" s="12"/>
      <c r="H2081" s="12"/>
      <c r="I2081" s="12"/>
      <c r="J2081" s="12"/>
      <c r="K2081" s="12"/>
      <c r="L2081" s="12"/>
      <c r="M2081" s="49"/>
      <c r="N2081" s="49"/>
      <c r="O2081" s="12"/>
      <c r="P2081" s="12"/>
      <c r="Q2081" s="12"/>
      <c r="R2081" s="12"/>
      <c r="S2081" s="12"/>
    </row>
    <row r="2082" spans="1:19" s="1" customFormat="1" x14ac:dyDescent="0.4">
      <c r="A2082" s="12"/>
      <c r="B2082" s="12"/>
      <c r="C2082" s="42"/>
      <c r="D2082" s="12"/>
      <c r="E2082" s="12"/>
      <c r="F2082" s="12"/>
      <c r="G2082" s="12"/>
      <c r="H2082" s="12"/>
      <c r="I2082" s="12"/>
      <c r="J2082" s="12"/>
      <c r="K2082" s="12"/>
      <c r="L2082" s="12"/>
      <c r="M2082" s="49"/>
      <c r="N2082" s="49"/>
      <c r="O2082" s="12"/>
      <c r="P2082" s="12"/>
      <c r="Q2082" s="12"/>
      <c r="R2082" s="12"/>
      <c r="S2082" s="12"/>
    </row>
    <row r="2083" spans="1:19" s="1" customFormat="1" x14ac:dyDescent="0.4">
      <c r="A2083" s="12"/>
      <c r="B2083" s="12"/>
      <c r="C2083" s="42"/>
      <c r="D2083" s="12"/>
      <c r="E2083" s="12"/>
      <c r="F2083" s="12"/>
      <c r="G2083" s="12"/>
      <c r="H2083" s="12"/>
      <c r="I2083" s="12"/>
      <c r="J2083" s="12"/>
      <c r="K2083" s="12"/>
      <c r="L2083" s="12"/>
      <c r="M2083" s="49"/>
      <c r="N2083" s="49"/>
      <c r="O2083" s="12"/>
      <c r="P2083" s="12"/>
      <c r="Q2083" s="12"/>
      <c r="R2083" s="12"/>
      <c r="S2083" s="12"/>
    </row>
    <row r="2084" spans="1:19" s="1" customFormat="1" x14ac:dyDescent="0.4">
      <c r="A2084" s="12"/>
      <c r="B2084" s="12"/>
      <c r="C2084" s="42"/>
      <c r="D2084" s="12"/>
      <c r="E2084" s="12"/>
      <c r="F2084" s="12"/>
      <c r="G2084" s="12"/>
      <c r="H2084" s="12"/>
      <c r="I2084" s="12"/>
      <c r="J2084" s="12"/>
      <c r="K2084" s="12"/>
      <c r="L2084" s="12"/>
      <c r="M2084" s="49"/>
      <c r="N2084" s="49"/>
      <c r="O2084" s="12"/>
      <c r="P2084" s="12"/>
      <c r="Q2084" s="12"/>
      <c r="R2084" s="12"/>
      <c r="S2084" s="12"/>
    </row>
    <row r="2085" spans="1:19" s="1" customFormat="1" x14ac:dyDescent="0.4">
      <c r="A2085" s="12"/>
      <c r="B2085" s="12"/>
      <c r="C2085" s="42"/>
      <c r="D2085" s="12"/>
      <c r="E2085" s="12"/>
      <c r="F2085" s="12"/>
      <c r="G2085" s="12"/>
      <c r="H2085" s="12"/>
      <c r="I2085" s="12"/>
      <c r="J2085" s="12"/>
      <c r="K2085" s="12"/>
      <c r="L2085" s="12"/>
      <c r="M2085" s="49"/>
      <c r="N2085" s="49"/>
      <c r="O2085" s="12"/>
      <c r="P2085" s="12"/>
      <c r="Q2085" s="12"/>
      <c r="R2085" s="12"/>
      <c r="S2085" s="12"/>
    </row>
    <row r="2086" spans="1:19" s="1" customFormat="1" x14ac:dyDescent="0.4">
      <c r="A2086" s="12"/>
      <c r="B2086" s="12"/>
      <c r="C2086" s="42"/>
      <c r="D2086" s="12"/>
      <c r="E2086" s="12"/>
      <c r="F2086" s="12"/>
      <c r="G2086" s="12"/>
      <c r="H2086" s="12"/>
      <c r="I2086" s="12"/>
      <c r="J2086" s="12"/>
      <c r="K2086" s="12"/>
      <c r="L2086" s="12"/>
      <c r="M2086" s="49"/>
      <c r="N2086" s="49"/>
      <c r="O2086" s="12"/>
      <c r="P2086" s="12"/>
      <c r="Q2086" s="12"/>
      <c r="R2086" s="12"/>
      <c r="S2086" s="12"/>
    </row>
    <row r="2087" spans="1:19" s="1" customFormat="1" x14ac:dyDescent="0.4">
      <c r="A2087" s="12"/>
      <c r="B2087" s="12"/>
      <c r="C2087" s="42"/>
      <c r="D2087" s="12"/>
      <c r="E2087" s="12"/>
      <c r="F2087" s="12"/>
      <c r="G2087" s="12"/>
      <c r="H2087" s="12"/>
      <c r="I2087" s="12"/>
      <c r="J2087" s="12"/>
      <c r="K2087" s="12"/>
      <c r="L2087" s="12"/>
      <c r="M2087" s="49"/>
      <c r="N2087" s="49"/>
      <c r="O2087" s="12"/>
      <c r="P2087" s="12"/>
      <c r="Q2087" s="12"/>
      <c r="R2087" s="12"/>
      <c r="S2087" s="12"/>
    </row>
    <row r="2088" spans="1:19" s="1" customFormat="1" x14ac:dyDescent="0.4">
      <c r="A2088" s="12"/>
      <c r="B2088" s="12"/>
      <c r="C2088" s="42"/>
      <c r="D2088" s="12"/>
      <c r="E2088" s="12"/>
      <c r="F2088" s="12"/>
      <c r="G2088" s="12"/>
      <c r="H2088" s="12"/>
      <c r="I2088" s="12"/>
      <c r="J2088" s="12"/>
      <c r="K2088" s="12"/>
      <c r="L2088" s="12"/>
      <c r="M2088" s="49"/>
      <c r="N2088" s="49"/>
      <c r="O2088" s="12"/>
      <c r="P2088" s="12"/>
      <c r="Q2088" s="12"/>
      <c r="R2088" s="12"/>
      <c r="S2088" s="12"/>
    </row>
    <row r="2089" spans="1:19" s="1" customFormat="1" x14ac:dyDescent="0.4">
      <c r="A2089" s="12"/>
      <c r="B2089" s="12"/>
      <c r="C2089" s="42"/>
      <c r="D2089" s="12"/>
      <c r="E2089" s="12"/>
      <c r="F2089" s="12"/>
      <c r="G2089" s="12"/>
      <c r="H2089" s="12"/>
      <c r="I2089" s="12"/>
      <c r="J2089" s="12"/>
      <c r="K2089" s="12"/>
      <c r="L2089" s="12"/>
      <c r="M2089" s="49"/>
      <c r="N2089" s="49"/>
      <c r="O2089" s="12"/>
      <c r="P2089" s="12"/>
      <c r="Q2089" s="12"/>
      <c r="R2089" s="12"/>
      <c r="S2089" s="12"/>
    </row>
    <row r="2090" spans="1:19" s="1" customFormat="1" x14ac:dyDescent="0.4">
      <c r="A2090" s="12"/>
      <c r="B2090" s="12"/>
      <c r="C2090" s="42"/>
      <c r="D2090" s="12"/>
      <c r="E2090" s="12"/>
      <c r="F2090" s="12"/>
      <c r="G2090" s="12"/>
      <c r="H2090" s="12"/>
      <c r="I2090" s="12"/>
      <c r="J2090" s="12"/>
      <c r="K2090" s="12"/>
      <c r="L2090" s="12"/>
      <c r="M2090" s="49"/>
      <c r="N2090" s="49"/>
      <c r="O2090" s="12"/>
      <c r="P2090" s="12"/>
      <c r="Q2090" s="12"/>
      <c r="R2090" s="12"/>
      <c r="S2090" s="12"/>
    </row>
    <row r="2091" spans="1:19" s="1" customFormat="1" x14ac:dyDescent="0.4">
      <c r="A2091" s="12"/>
      <c r="B2091" s="12"/>
      <c r="C2091" s="42"/>
      <c r="D2091" s="12"/>
      <c r="E2091" s="12"/>
      <c r="F2091" s="12"/>
      <c r="G2091" s="12"/>
      <c r="H2091" s="12"/>
      <c r="I2091" s="12"/>
      <c r="J2091" s="12"/>
      <c r="K2091" s="12"/>
      <c r="L2091" s="12"/>
      <c r="M2091" s="49"/>
      <c r="N2091" s="49"/>
      <c r="O2091" s="12"/>
      <c r="P2091" s="12"/>
      <c r="Q2091" s="12"/>
      <c r="R2091" s="12"/>
      <c r="S2091" s="12"/>
    </row>
    <row r="2092" spans="1:19" s="1" customFormat="1" x14ac:dyDescent="0.4">
      <c r="A2092" s="12"/>
      <c r="B2092" s="12"/>
      <c r="C2092" s="42"/>
      <c r="D2092" s="12"/>
      <c r="E2092" s="12"/>
      <c r="F2092" s="12"/>
      <c r="G2092" s="12"/>
      <c r="H2092" s="12"/>
      <c r="I2092" s="12"/>
      <c r="J2092" s="12"/>
      <c r="K2092" s="12"/>
      <c r="L2092" s="12"/>
      <c r="M2092" s="49"/>
      <c r="N2092" s="49"/>
      <c r="O2092" s="12"/>
      <c r="P2092" s="12"/>
      <c r="Q2092" s="12"/>
      <c r="R2092" s="12"/>
      <c r="S2092" s="12"/>
    </row>
    <row r="2093" spans="1:19" s="1" customFormat="1" x14ac:dyDescent="0.4">
      <c r="A2093" s="12"/>
      <c r="B2093" s="12"/>
      <c r="C2093" s="42"/>
      <c r="D2093" s="12"/>
      <c r="E2093" s="12"/>
      <c r="F2093" s="12"/>
      <c r="G2093" s="12"/>
      <c r="H2093" s="12"/>
      <c r="I2093" s="12"/>
      <c r="J2093" s="12"/>
      <c r="K2093" s="12"/>
      <c r="L2093" s="12"/>
      <c r="M2093" s="49"/>
      <c r="N2093" s="49"/>
      <c r="O2093" s="12"/>
      <c r="P2093" s="12"/>
      <c r="Q2093" s="12"/>
      <c r="R2093" s="12"/>
      <c r="S2093" s="12"/>
    </row>
    <row r="2094" spans="1:19" s="1" customFormat="1" x14ac:dyDescent="0.4">
      <c r="A2094" s="12"/>
      <c r="B2094" s="12"/>
      <c r="C2094" s="42"/>
      <c r="D2094" s="12"/>
      <c r="E2094" s="12"/>
      <c r="F2094" s="12"/>
      <c r="G2094" s="12"/>
      <c r="H2094" s="12"/>
      <c r="I2094" s="12"/>
      <c r="J2094" s="12"/>
      <c r="K2094" s="12"/>
      <c r="L2094" s="12"/>
      <c r="M2094" s="49"/>
      <c r="N2094" s="49"/>
      <c r="O2094" s="12"/>
      <c r="P2094" s="12"/>
      <c r="Q2094" s="12"/>
      <c r="R2094" s="12"/>
      <c r="S2094" s="12"/>
    </row>
    <row r="2095" spans="1:19" s="1" customFormat="1" x14ac:dyDescent="0.4">
      <c r="A2095" s="12"/>
      <c r="B2095" s="12"/>
      <c r="C2095" s="42"/>
      <c r="D2095" s="12"/>
      <c r="E2095" s="12"/>
      <c r="F2095" s="12"/>
      <c r="G2095" s="12"/>
      <c r="H2095" s="12"/>
      <c r="I2095" s="12"/>
      <c r="J2095" s="12"/>
      <c r="K2095" s="12"/>
      <c r="L2095" s="12"/>
      <c r="M2095" s="49"/>
      <c r="N2095" s="49"/>
      <c r="O2095" s="12"/>
      <c r="P2095" s="12"/>
      <c r="Q2095" s="12"/>
      <c r="R2095" s="12"/>
      <c r="S2095" s="12"/>
    </row>
    <row r="2096" spans="1:19" s="1" customFormat="1" x14ac:dyDescent="0.4">
      <c r="A2096" s="12"/>
      <c r="B2096" s="12"/>
      <c r="C2096" s="42"/>
      <c r="D2096" s="12"/>
      <c r="E2096" s="12"/>
      <c r="F2096" s="12"/>
      <c r="G2096" s="12"/>
      <c r="H2096" s="12"/>
      <c r="I2096" s="12"/>
      <c r="J2096" s="12"/>
      <c r="K2096" s="12"/>
      <c r="L2096" s="12"/>
      <c r="M2096" s="49"/>
      <c r="N2096" s="49"/>
      <c r="O2096" s="12"/>
      <c r="P2096" s="12"/>
      <c r="Q2096" s="12"/>
      <c r="R2096" s="12"/>
      <c r="S2096" s="12"/>
    </row>
    <row r="2097" spans="1:19" s="1" customFormat="1" x14ac:dyDescent="0.4">
      <c r="A2097" s="12"/>
      <c r="B2097" s="12"/>
      <c r="C2097" s="42"/>
      <c r="D2097" s="12"/>
      <c r="E2097" s="12"/>
      <c r="F2097" s="12"/>
      <c r="G2097" s="12"/>
      <c r="H2097" s="12"/>
      <c r="I2097" s="12"/>
      <c r="J2097" s="12"/>
      <c r="K2097" s="12"/>
      <c r="L2097" s="12"/>
      <c r="M2097" s="49"/>
      <c r="N2097" s="49"/>
      <c r="O2097" s="12"/>
      <c r="P2097" s="12"/>
      <c r="Q2097" s="12"/>
      <c r="R2097" s="12"/>
      <c r="S2097" s="12"/>
    </row>
    <row r="2098" spans="1:19" s="1" customFormat="1" x14ac:dyDescent="0.4">
      <c r="A2098" s="12"/>
      <c r="B2098" s="12"/>
      <c r="C2098" s="42"/>
      <c r="D2098" s="12"/>
      <c r="E2098" s="12"/>
      <c r="F2098" s="12"/>
      <c r="G2098" s="12"/>
      <c r="H2098" s="12"/>
      <c r="I2098" s="12"/>
      <c r="J2098" s="12"/>
      <c r="K2098" s="12"/>
      <c r="L2098" s="12"/>
      <c r="M2098" s="49"/>
      <c r="N2098" s="49"/>
      <c r="O2098" s="12"/>
      <c r="P2098" s="12"/>
      <c r="Q2098" s="12"/>
      <c r="R2098" s="12"/>
      <c r="S2098" s="12"/>
    </row>
    <row r="2099" spans="1:19" s="1" customFormat="1" x14ac:dyDescent="0.4">
      <c r="A2099" s="12"/>
      <c r="B2099" s="12"/>
      <c r="C2099" s="42"/>
      <c r="D2099" s="12"/>
      <c r="E2099" s="12"/>
      <c r="F2099" s="12"/>
      <c r="G2099" s="12"/>
      <c r="H2099" s="12"/>
      <c r="I2099" s="12"/>
      <c r="J2099" s="12"/>
      <c r="K2099" s="12"/>
      <c r="L2099" s="12"/>
      <c r="M2099" s="49"/>
      <c r="N2099" s="49"/>
      <c r="O2099" s="12"/>
      <c r="P2099" s="12"/>
      <c r="Q2099" s="12"/>
      <c r="R2099" s="12"/>
      <c r="S2099" s="12"/>
    </row>
    <row r="2100" spans="1:19" s="1" customFormat="1" x14ac:dyDescent="0.4">
      <c r="A2100" s="12"/>
      <c r="B2100" s="12"/>
      <c r="C2100" s="42"/>
      <c r="D2100" s="12"/>
      <c r="E2100" s="12"/>
      <c r="F2100" s="12"/>
      <c r="G2100" s="12"/>
      <c r="H2100" s="12"/>
      <c r="I2100" s="12"/>
      <c r="J2100" s="12"/>
      <c r="K2100" s="12"/>
      <c r="L2100" s="12"/>
      <c r="M2100" s="49"/>
      <c r="N2100" s="49"/>
      <c r="O2100" s="12"/>
      <c r="P2100" s="12"/>
      <c r="Q2100" s="12"/>
      <c r="R2100" s="12"/>
      <c r="S2100" s="12"/>
    </row>
    <row r="2101" spans="1:19" s="1" customFormat="1" x14ac:dyDescent="0.4">
      <c r="A2101" s="12"/>
      <c r="B2101" s="12"/>
      <c r="C2101" s="42"/>
      <c r="D2101" s="12"/>
      <c r="E2101" s="12"/>
      <c r="F2101" s="12"/>
      <c r="G2101" s="12"/>
      <c r="H2101" s="12"/>
      <c r="I2101" s="12"/>
      <c r="J2101" s="12"/>
      <c r="K2101" s="12"/>
      <c r="L2101" s="12"/>
      <c r="M2101" s="49"/>
      <c r="N2101" s="49"/>
      <c r="O2101" s="12"/>
      <c r="P2101" s="12"/>
      <c r="Q2101" s="12"/>
      <c r="R2101" s="12"/>
      <c r="S2101" s="12"/>
    </row>
    <row r="2102" spans="1:19" s="1" customFormat="1" x14ac:dyDescent="0.4">
      <c r="A2102" s="12"/>
      <c r="B2102" s="12"/>
      <c r="C2102" s="42"/>
      <c r="D2102" s="12"/>
      <c r="E2102" s="12"/>
      <c r="F2102" s="12"/>
      <c r="G2102" s="12"/>
      <c r="H2102" s="12"/>
      <c r="I2102" s="12"/>
      <c r="J2102" s="12"/>
      <c r="K2102" s="12"/>
      <c r="L2102" s="12"/>
      <c r="M2102" s="49"/>
      <c r="N2102" s="49"/>
      <c r="O2102" s="12"/>
      <c r="P2102" s="12"/>
      <c r="Q2102" s="12"/>
      <c r="R2102" s="12"/>
      <c r="S2102" s="12"/>
    </row>
    <row r="2103" spans="1:19" s="1" customFormat="1" x14ac:dyDescent="0.4">
      <c r="A2103" s="12"/>
      <c r="B2103" s="12"/>
      <c r="C2103" s="42"/>
      <c r="D2103" s="12"/>
      <c r="E2103" s="12"/>
      <c r="F2103" s="12"/>
      <c r="G2103" s="12"/>
      <c r="H2103" s="12"/>
      <c r="I2103" s="12"/>
      <c r="J2103" s="12"/>
      <c r="K2103" s="12"/>
      <c r="L2103" s="12"/>
      <c r="M2103" s="49"/>
      <c r="N2103" s="49"/>
      <c r="O2103" s="12"/>
      <c r="P2103" s="12"/>
      <c r="Q2103" s="12"/>
      <c r="R2103" s="12"/>
      <c r="S2103" s="12"/>
    </row>
    <row r="2104" spans="1:19" s="1" customFormat="1" x14ac:dyDescent="0.4">
      <c r="A2104" s="12"/>
      <c r="B2104" s="12"/>
      <c r="C2104" s="42"/>
      <c r="D2104" s="12"/>
      <c r="E2104" s="12"/>
      <c r="F2104" s="12"/>
      <c r="G2104" s="12"/>
      <c r="H2104" s="12"/>
      <c r="I2104" s="12"/>
      <c r="J2104" s="12"/>
      <c r="K2104" s="12"/>
      <c r="L2104" s="12"/>
      <c r="M2104" s="49"/>
      <c r="N2104" s="49"/>
      <c r="O2104" s="12"/>
      <c r="P2104" s="12"/>
      <c r="Q2104" s="12"/>
      <c r="R2104" s="12"/>
      <c r="S2104" s="12"/>
    </row>
    <row r="2105" spans="1:19" s="1" customFormat="1" x14ac:dyDescent="0.4">
      <c r="A2105" s="12"/>
      <c r="B2105" s="12"/>
      <c r="C2105" s="42"/>
      <c r="D2105" s="12"/>
      <c r="E2105" s="12"/>
      <c r="F2105" s="12"/>
      <c r="G2105" s="12"/>
      <c r="H2105" s="12"/>
      <c r="I2105" s="12"/>
      <c r="J2105" s="12"/>
      <c r="K2105" s="12"/>
      <c r="L2105" s="12"/>
      <c r="M2105" s="49"/>
      <c r="N2105" s="49"/>
      <c r="O2105" s="12"/>
      <c r="P2105" s="12"/>
      <c r="Q2105" s="12"/>
      <c r="R2105" s="12"/>
      <c r="S2105" s="12"/>
    </row>
    <row r="2106" spans="1:19" s="1" customFormat="1" x14ac:dyDescent="0.4">
      <c r="A2106" s="12"/>
      <c r="B2106" s="12"/>
      <c r="C2106" s="42"/>
      <c r="D2106" s="12"/>
      <c r="E2106" s="12"/>
      <c r="F2106" s="12"/>
      <c r="G2106" s="12"/>
      <c r="H2106" s="12"/>
      <c r="I2106" s="12"/>
      <c r="J2106" s="12"/>
      <c r="K2106" s="12"/>
      <c r="L2106" s="12"/>
      <c r="M2106" s="49"/>
      <c r="N2106" s="49"/>
      <c r="O2106" s="12"/>
      <c r="P2106" s="12"/>
      <c r="Q2106" s="12"/>
      <c r="R2106" s="12"/>
      <c r="S2106" s="12"/>
    </row>
    <row r="2107" spans="1:19" s="1" customFormat="1" x14ac:dyDescent="0.4">
      <c r="A2107" s="12"/>
      <c r="B2107" s="12"/>
      <c r="C2107" s="42"/>
      <c r="D2107" s="12"/>
      <c r="E2107" s="12"/>
      <c r="F2107" s="12"/>
      <c r="G2107" s="12"/>
      <c r="H2107" s="12"/>
      <c r="I2107" s="12"/>
      <c r="J2107" s="12"/>
      <c r="K2107" s="12"/>
      <c r="L2107" s="12"/>
      <c r="M2107" s="49"/>
      <c r="N2107" s="49"/>
      <c r="O2107" s="12"/>
      <c r="P2107" s="12"/>
      <c r="Q2107" s="12"/>
      <c r="R2107" s="12"/>
      <c r="S2107" s="12"/>
    </row>
    <row r="2108" spans="1:19" s="1" customFormat="1" x14ac:dyDescent="0.4">
      <c r="A2108" s="12"/>
      <c r="B2108" s="12"/>
      <c r="C2108" s="42"/>
      <c r="D2108" s="12"/>
      <c r="E2108" s="12"/>
      <c r="F2108" s="12"/>
      <c r="G2108" s="12"/>
      <c r="H2108" s="12"/>
      <c r="I2108" s="12"/>
      <c r="J2108" s="12"/>
      <c r="K2108" s="12"/>
      <c r="L2108" s="12"/>
      <c r="M2108" s="49"/>
      <c r="N2108" s="49"/>
      <c r="O2108" s="12"/>
      <c r="P2108" s="12"/>
      <c r="Q2108" s="12"/>
      <c r="R2108" s="12"/>
      <c r="S2108" s="12"/>
    </row>
    <row r="2109" spans="1:19" s="1" customFormat="1" x14ac:dyDescent="0.4">
      <c r="A2109" s="12"/>
      <c r="B2109" s="12"/>
      <c r="C2109" s="42"/>
      <c r="D2109" s="12"/>
      <c r="E2109" s="12"/>
      <c r="F2109" s="12"/>
      <c r="G2109" s="12"/>
      <c r="H2109" s="12"/>
      <c r="I2109" s="12"/>
      <c r="J2109" s="12"/>
      <c r="K2109" s="12"/>
      <c r="L2109" s="12"/>
      <c r="M2109" s="49"/>
      <c r="N2109" s="49"/>
      <c r="O2109" s="12"/>
      <c r="P2109" s="12"/>
      <c r="Q2109" s="12"/>
      <c r="R2109" s="12"/>
      <c r="S2109" s="12"/>
    </row>
    <row r="2110" spans="1:19" s="1" customFormat="1" x14ac:dyDescent="0.4">
      <c r="A2110" s="12"/>
      <c r="B2110" s="12"/>
      <c r="C2110" s="42"/>
      <c r="D2110" s="12"/>
      <c r="E2110" s="12"/>
      <c r="F2110" s="12"/>
      <c r="G2110" s="12"/>
      <c r="H2110" s="12"/>
      <c r="I2110" s="12"/>
      <c r="J2110" s="12"/>
      <c r="K2110" s="12"/>
      <c r="L2110" s="12"/>
      <c r="M2110" s="49"/>
      <c r="N2110" s="49"/>
      <c r="O2110" s="12"/>
      <c r="P2110" s="12"/>
      <c r="Q2110" s="12"/>
      <c r="R2110" s="12"/>
      <c r="S2110" s="12"/>
    </row>
    <row r="2111" spans="1:19" s="1" customFormat="1" x14ac:dyDescent="0.4">
      <c r="A2111" s="12"/>
      <c r="B2111" s="12"/>
      <c r="C2111" s="42"/>
      <c r="D2111" s="12"/>
      <c r="E2111" s="12"/>
      <c r="F2111" s="12"/>
      <c r="G2111" s="12"/>
      <c r="H2111" s="12"/>
      <c r="I2111" s="12"/>
      <c r="J2111" s="12"/>
      <c r="K2111" s="12"/>
      <c r="L2111" s="12"/>
      <c r="M2111" s="49"/>
      <c r="N2111" s="49"/>
      <c r="O2111" s="12"/>
      <c r="P2111" s="12"/>
      <c r="Q2111" s="12"/>
      <c r="R2111" s="12"/>
      <c r="S2111" s="12"/>
    </row>
    <row r="2112" spans="1:19" s="1" customFormat="1" x14ac:dyDescent="0.4">
      <c r="A2112" s="12"/>
      <c r="B2112" s="12"/>
      <c r="C2112" s="42"/>
      <c r="D2112" s="12"/>
      <c r="E2112" s="12"/>
      <c r="F2112" s="12"/>
      <c r="G2112" s="12"/>
      <c r="H2112" s="12"/>
      <c r="I2112" s="12"/>
      <c r="J2112" s="12"/>
      <c r="K2112" s="12"/>
      <c r="L2112" s="12"/>
      <c r="M2112" s="49"/>
      <c r="N2112" s="49"/>
      <c r="O2112" s="12"/>
      <c r="P2112" s="12"/>
      <c r="Q2112" s="12"/>
      <c r="R2112" s="12"/>
      <c r="S2112" s="12"/>
    </row>
    <row r="2113" spans="1:19" s="1" customFormat="1" x14ac:dyDescent="0.4">
      <c r="A2113" s="12"/>
      <c r="B2113" s="12"/>
      <c r="C2113" s="42"/>
      <c r="D2113" s="12"/>
      <c r="E2113" s="12"/>
      <c r="F2113" s="12"/>
      <c r="G2113" s="12"/>
      <c r="H2113" s="12"/>
      <c r="I2113" s="12"/>
      <c r="J2113" s="12"/>
      <c r="K2113" s="12"/>
      <c r="L2113" s="12"/>
      <c r="M2113" s="49"/>
      <c r="N2113" s="49"/>
      <c r="O2113" s="12"/>
      <c r="P2113" s="12"/>
      <c r="Q2113" s="12"/>
      <c r="R2113" s="12"/>
      <c r="S2113" s="12"/>
    </row>
    <row r="2114" spans="1:19" s="1" customFormat="1" x14ac:dyDescent="0.4">
      <c r="A2114" s="12"/>
      <c r="B2114" s="12"/>
      <c r="C2114" s="42"/>
      <c r="D2114" s="12"/>
      <c r="E2114" s="12"/>
      <c r="F2114" s="12"/>
      <c r="G2114" s="12"/>
      <c r="H2114" s="12"/>
      <c r="I2114" s="12"/>
      <c r="J2114" s="12"/>
      <c r="K2114" s="12"/>
      <c r="L2114" s="12"/>
      <c r="M2114" s="49"/>
      <c r="N2114" s="49"/>
      <c r="O2114" s="12"/>
      <c r="P2114" s="12"/>
      <c r="Q2114" s="12"/>
      <c r="R2114" s="12"/>
      <c r="S2114" s="12"/>
    </row>
    <row r="2115" spans="1:19" s="1" customFormat="1" x14ac:dyDescent="0.4">
      <c r="A2115" s="12"/>
      <c r="B2115" s="12"/>
      <c r="C2115" s="42"/>
      <c r="D2115" s="12"/>
      <c r="E2115" s="12"/>
      <c r="F2115" s="12"/>
      <c r="G2115" s="12"/>
      <c r="H2115" s="12"/>
      <c r="I2115" s="12"/>
      <c r="J2115" s="12"/>
      <c r="K2115" s="12"/>
      <c r="L2115" s="12"/>
      <c r="M2115" s="49"/>
      <c r="N2115" s="49"/>
      <c r="O2115" s="12"/>
      <c r="P2115" s="12"/>
      <c r="Q2115" s="12"/>
      <c r="R2115" s="12"/>
      <c r="S2115" s="12"/>
    </row>
    <row r="2116" spans="1:19" s="1" customFormat="1" x14ac:dyDescent="0.4">
      <c r="A2116" s="12"/>
      <c r="B2116" s="12"/>
      <c r="C2116" s="42"/>
      <c r="D2116" s="12"/>
      <c r="E2116" s="12"/>
      <c r="F2116" s="12"/>
      <c r="G2116" s="12"/>
      <c r="H2116" s="12"/>
      <c r="I2116" s="12"/>
      <c r="J2116" s="12"/>
      <c r="K2116" s="12"/>
      <c r="L2116" s="12"/>
      <c r="M2116" s="49"/>
      <c r="N2116" s="49"/>
      <c r="O2116" s="12"/>
      <c r="P2116" s="12"/>
      <c r="Q2116" s="12"/>
      <c r="R2116" s="12"/>
      <c r="S2116" s="12"/>
    </row>
    <row r="2117" spans="1:19" s="1" customFormat="1" x14ac:dyDescent="0.4">
      <c r="A2117" s="12"/>
      <c r="B2117" s="12"/>
      <c r="C2117" s="42"/>
      <c r="D2117" s="12"/>
      <c r="E2117" s="12"/>
      <c r="F2117" s="12"/>
      <c r="G2117" s="12"/>
      <c r="H2117" s="12"/>
      <c r="I2117" s="12"/>
      <c r="J2117" s="12"/>
      <c r="K2117" s="12"/>
      <c r="L2117" s="12"/>
      <c r="M2117" s="49"/>
      <c r="N2117" s="49"/>
      <c r="O2117" s="12"/>
      <c r="P2117" s="12"/>
      <c r="Q2117" s="12"/>
      <c r="R2117" s="12"/>
      <c r="S2117" s="12"/>
    </row>
    <row r="2118" spans="1:19" s="1" customFormat="1" x14ac:dyDescent="0.4">
      <c r="A2118" s="12"/>
      <c r="B2118" s="12"/>
      <c r="C2118" s="42"/>
      <c r="D2118" s="12"/>
      <c r="E2118" s="12"/>
      <c r="F2118" s="12"/>
      <c r="G2118" s="12"/>
      <c r="H2118" s="12"/>
      <c r="I2118" s="12"/>
      <c r="J2118" s="12"/>
      <c r="K2118" s="12"/>
      <c r="L2118" s="12"/>
      <c r="M2118" s="49"/>
      <c r="N2118" s="49"/>
      <c r="O2118" s="12"/>
      <c r="P2118" s="12"/>
      <c r="Q2118" s="12"/>
      <c r="R2118" s="12"/>
      <c r="S2118" s="12"/>
    </row>
    <row r="2119" spans="1:19" s="1" customFormat="1" x14ac:dyDescent="0.4">
      <c r="A2119" s="12"/>
      <c r="B2119" s="12"/>
      <c r="C2119" s="42"/>
      <c r="D2119" s="12"/>
      <c r="E2119" s="12"/>
      <c r="F2119" s="12"/>
      <c r="G2119" s="12"/>
      <c r="H2119" s="12"/>
      <c r="I2119" s="12"/>
      <c r="J2119" s="12"/>
      <c r="K2119" s="12"/>
      <c r="L2119" s="12"/>
      <c r="M2119" s="49"/>
      <c r="N2119" s="49"/>
      <c r="O2119" s="12"/>
      <c r="P2119" s="12"/>
      <c r="Q2119" s="12"/>
      <c r="R2119" s="12"/>
      <c r="S2119" s="12"/>
    </row>
    <row r="2120" spans="1:19" s="1" customFormat="1" x14ac:dyDescent="0.4">
      <c r="A2120" s="12"/>
      <c r="B2120" s="12"/>
      <c r="C2120" s="42"/>
      <c r="D2120" s="12"/>
      <c r="E2120" s="12"/>
      <c r="F2120" s="12"/>
      <c r="G2120" s="12"/>
      <c r="H2120" s="12"/>
      <c r="I2120" s="12"/>
      <c r="J2120" s="12"/>
      <c r="K2120" s="12"/>
      <c r="L2120" s="12"/>
      <c r="M2120" s="49"/>
      <c r="N2120" s="49"/>
      <c r="O2120" s="12"/>
      <c r="P2120" s="12"/>
      <c r="Q2120" s="12"/>
      <c r="R2120" s="12"/>
      <c r="S2120" s="12"/>
    </row>
    <row r="2121" spans="1:19" s="1" customFormat="1" x14ac:dyDescent="0.4">
      <c r="A2121" s="12"/>
      <c r="B2121" s="12"/>
      <c r="C2121" s="42"/>
      <c r="D2121" s="12"/>
      <c r="E2121" s="12"/>
      <c r="F2121" s="12"/>
      <c r="G2121" s="12"/>
      <c r="H2121" s="12"/>
      <c r="I2121" s="12"/>
      <c r="J2121" s="12"/>
      <c r="K2121" s="12"/>
      <c r="L2121" s="12"/>
      <c r="M2121" s="49"/>
      <c r="N2121" s="49"/>
      <c r="O2121" s="12"/>
      <c r="P2121" s="12"/>
      <c r="Q2121" s="12"/>
      <c r="R2121" s="12"/>
      <c r="S2121" s="12"/>
    </row>
    <row r="2122" spans="1:19" s="1" customFormat="1" x14ac:dyDescent="0.4">
      <c r="A2122" s="12"/>
      <c r="B2122" s="12"/>
      <c r="C2122" s="42"/>
      <c r="D2122" s="12"/>
      <c r="E2122" s="12"/>
      <c r="F2122" s="12"/>
      <c r="G2122" s="12"/>
      <c r="H2122" s="12"/>
      <c r="I2122" s="12"/>
      <c r="J2122" s="12"/>
      <c r="K2122" s="12"/>
      <c r="L2122" s="12"/>
      <c r="M2122" s="49"/>
      <c r="N2122" s="49"/>
      <c r="O2122" s="12"/>
      <c r="P2122" s="12"/>
      <c r="Q2122" s="12"/>
      <c r="R2122" s="12"/>
      <c r="S2122" s="12"/>
    </row>
    <row r="2123" spans="1:19" s="1" customFormat="1" x14ac:dyDescent="0.4">
      <c r="A2123" s="12"/>
      <c r="B2123" s="12"/>
      <c r="C2123" s="42"/>
      <c r="D2123" s="12"/>
      <c r="E2123" s="12"/>
      <c r="F2123" s="12"/>
      <c r="G2123" s="12"/>
      <c r="H2123" s="12"/>
      <c r="I2123" s="12"/>
      <c r="J2123" s="12"/>
      <c r="K2123" s="12"/>
      <c r="L2123" s="12"/>
      <c r="M2123" s="49"/>
      <c r="N2123" s="49"/>
      <c r="O2123" s="12"/>
      <c r="P2123" s="12"/>
      <c r="Q2123" s="12"/>
      <c r="R2123" s="12"/>
      <c r="S2123" s="12"/>
    </row>
    <row r="2124" spans="1:19" s="1" customFormat="1" x14ac:dyDescent="0.4">
      <c r="A2124" s="12"/>
      <c r="B2124" s="12"/>
      <c r="C2124" s="42"/>
      <c r="D2124" s="12"/>
      <c r="E2124" s="12"/>
      <c r="F2124" s="12"/>
      <c r="G2124" s="12"/>
      <c r="H2124" s="12"/>
      <c r="I2124" s="12"/>
      <c r="J2124" s="12"/>
      <c r="K2124" s="12"/>
      <c r="L2124" s="12"/>
      <c r="M2124" s="49"/>
      <c r="N2124" s="49"/>
      <c r="O2124" s="12"/>
      <c r="P2124" s="12"/>
      <c r="Q2124" s="12"/>
      <c r="R2124" s="12"/>
      <c r="S2124" s="12"/>
    </row>
    <row r="2125" spans="1:19" s="1" customFormat="1" x14ac:dyDescent="0.4">
      <c r="A2125" s="12"/>
      <c r="B2125" s="12"/>
      <c r="C2125" s="42"/>
      <c r="D2125" s="12"/>
      <c r="E2125" s="12"/>
      <c r="F2125" s="12"/>
      <c r="G2125" s="12"/>
      <c r="H2125" s="12"/>
      <c r="I2125" s="12"/>
      <c r="J2125" s="12"/>
      <c r="K2125" s="12"/>
      <c r="L2125" s="12"/>
      <c r="M2125" s="49"/>
      <c r="N2125" s="49"/>
      <c r="O2125" s="12"/>
      <c r="P2125" s="12"/>
      <c r="Q2125" s="12"/>
      <c r="R2125" s="12"/>
      <c r="S2125" s="12"/>
    </row>
    <row r="2126" spans="1:19" s="1" customFormat="1" x14ac:dyDescent="0.4">
      <c r="A2126" s="12"/>
      <c r="B2126" s="12"/>
      <c r="C2126" s="42"/>
      <c r="D2126" s="12"/>
      <c r="E2126" s="12"/>
      <c r="F2126" s="12"/>
      <c r="G2126" s="12"/>
      <c r="H2126" s="12"/>
      <c r="I2126" s="12"/>
      <c r="J2126" s="12"/>
      <c r="K2126" s="12"/>
      <c r="L2126" s="12"/>
      <c r="M2126" s="49"/>
      <c r="N2126" s="49"/>
      <c r="O2126" s="12"/>
      <c r="P2126" s="12"/>
      <c r="Q2126" s="12"/>
      <c r="R2126" s="12"/>
      <c r="S2126" s="12"/>
    </row>
    <row r="2127" spans="1:19" s="1" customFormat="1" x14ac:dyDescent="0.4">
      <c r="A2127" s="12"/>
      <c r="B2127" s="12"/>
      <c r="C2127" s="42"/>
      <c r="D2127" s="12"/>
      <c r="E2127" s="12"/>
      <c r="F2127" s="12"/>
      <c r="G2127" s="12"/>
      <c r="H2127" s="12"/>
      <c r="I2127" s="12"/>
      <c r="J2127" s="12"/>
      <c r="K2127" s="12"/>
      <c r="L2127" s="12"/>
      <c r="M2127" s="49"/>
      <c r="N2127" s="49"/>
      <c r="O2127" s="12"/>
      <c r="P2127" s="12"/>
      <c r="Q2127" s="12"/>
      <c r="R2127" s="12"/>
      <c r="S2127" s="12"/>
    </row>
    <row r="2128" spans="1:19" s="1" customFormat="1" x14ac:dyDescent="0.4">
      <c r="A2128" s="12"/>
      <c r="B2128" s="12"/>
      <c r="C2128" s="42"/>
      <c r="D2128" s="12"/>
      <c r="E2128" s="12"/>
      <c r="F2128" s="12"/>
      <c r="G2128" s="12"/>
      <c r="H2128" s="12"/>
      <c r="I2128" s="12"/>
      <c r="J2128" s="12"/>
      <c r="K2128" s="12"/>
      <c r="L2128" s="12"/>
      <c r="M2128" s="49"/>
      <c r="N2128" s="49"/>
      <c r="O2128" s="12"/>
      <c r="P2128" s="12"/>
      <c r="Q2128" s="12"/>
      <c r="R2128" s="12"/>
      <c r="S2128" s="12"/>
    </row>
    <row r="2129" spans="1:19" s="1" customFormat="1" x14ac:dyDescent="0.4">
      <c r="A2129" s="12"/>
      <c r="B2129" s="12"/>
      <c r="C2129" s="42"/>
      <c r="D2129" s="12"/>
      <c r="E2129" s="12"/>
      <c r="F2129" s="12"/>
      <c r="G2129" s="12"/>
      <c r="H2129" s="12"/>
      <c r="I2129" s="12"/>
      <c r="J2129" s="12"/>
      <c r="K2129" s="12"/>
      <c r="L2129" s="12"/>
      <c r="M2129" s="49"/>
      <c r="N2129" s="49"/>
      <c r="O2129" s="12"/>
      <c r="P2129" s="12"/>
      <c r="Q2129" s="12"/>
      <c r="R2129" s="12"/>
      <c r="S2129" s="12"/>
    </row>
    <row r="2130" spans="1:19" s="1" customFormat="1" x14ac:dyDescent="0.4">
      <c r="A2130" s="12"/>
      <c r="B2130" s="12"/>
      <c r="C2130" s="42"/>
      <c r="D2130" s="12"/>
      <c r="E2130" s="12"/>
      <c r="F2130" s="12"/>
      <c r="G2130" s="12"/>
      <c r="H2130" s="12"/>
      <c r="I2130" s="12"/>
      <c r="J2130" s="12"/>
      <c r="K2130" s="12"/>
      <c r="L2130" s="12"/>
      <c r="M2130" s="49"/>
      <c r="N2130" s="49"/>
      <c r="O2130" s="12"/>
      <c r="P2130" s="12"/>
      <c r="Q2130" s="12"/>
      <c r="R2130" s="12"/>
      <c r="S2130" s="12"/>
    </row>
    <row r="2131" spans="1:19" s="1" customFormat="1" x14ac:dyDescent="0.4">
      <c r="A2131" s="12"/>
      <c r="B2131" s="12"/>
      <c r="C2131" s="42"/>
      <c r="D2131" s="12"/>
      <c r="E2131" s="12"/>
      <c r="F2131" s="12"/>
      <c r="G2131" s="12"/>
      <c r="H2131" s="12"/>
      <c r="I2131" s="12"/>
      <c r="J2131" s="12"/>
      <c r="K2131" s="12"/>
      <c r="L2131" s="12"/>
      <c r="M2131" s="49"/>
      <c r="N2131" s="49"/>
      <c r="O2131" s="12"/>
      <c r="P2131" s="12"/>
      <c r="Q2131" s="12"/>
      <c r="R2131" s="12"/>
      <c r="S2131" s="12"/>
    </row>
    <row r="2132" spans="1:19" s="1" customFormat="1" x14ac:dyDescent="0.4">
      <c r="A2132" s="12"/>
      <c r="B2132" s="12"/>
      <c r="C2132" s="42"/>
      <c r="D2132" s="12"/>
      <c r="E2132" s="12"/>
      <c r="F2132" s="12"/>
      <c r="G2132" s="12"/>
      <c r="H2132" s="12"/>
      <c r="I2132" s="12"/>
      <c r="J2132" s="12"/>
      <c r="K2132" s="12"/>
      <c r="L2132" s="12"/>
      <c r="M2132" s="49"/>
      <c r="N2132" s="49"/>
      <c r="O2132" s="12"/>
      <c r="P2132" s="12"/>
      <c r="Q2132" s="12"/>
      <c r="R2132" s="12"/>
      <c r="S2132" s="12"/>
    </row>
    <row r="2133" spans="1:19" s="1" customFormat="1" x14ac:dyDescent="0.4">
      <c r="A2133" s="12"/>
      <c r="B2133" s="12"/>
      <c r="C2133" s="42"/>
      <c r="D2133" s="12"/>
      <c r="E2133" s="12"/>
      <c r="F2133" s="12"/>
      <c r="G2133" s="12"/>
      <c r="H2133" s="12"/>
      <c r="I2133" s="12"/>
      <c r="J2133" s="12"/>
      <c r="K2133" s="12"/>
      <c r="L2133" s="12"/>
      <c r="M2133" s="49"/>
      <c r="N2133" s="49"/>
      <c r="O2133" s="12"/>
      <c r="P2133" s="12"/>
      <c r="Q2133" s="12"/>
      <c r="R2133" s="12"/>
      <c r="S2133" s="12"/>
    </row>
    <row r="2134" spans="1:19" s="1" customFormat="1" x14ac:dyDescent="0.4">
      <c r="A2134" s="12"/>
      <c r="B2134" s="12"/>
      <c r="C2134" s="42"/>
      <c r="D2134" s="12"/>
      <c r="E2134" s="12"/>
      <c r="F2134" s="12"/>
      <c r="G2134" s="12"/>
      <c r="H2134" s="12"/>
      <c r="I2134" s="12"/>
      <c r="J2134" s="12"/>
      <c r="K2134" s="12"/>
      <c r="L2134" s="12"/>
      <c r="M2134" s="49"/>
      <c r="N2134" s="49"/>
      <c r="O2134" s="12"/>
      <c r="P2134" s="12"/>
      <c r="Q2134" s="12"/>
      <c r="R2134" s="12"/>
      <c r="S2134" s="12"/>
    </row>
    <row r="2135" spans="1:19" s="1" customFormat="1" x14ac:dyDescent="0.4">
      <c r="A2135" s="12"/>
      <c r="B2135" s="12"/>
      <c r="C2135" s="42"/>
      <c r="D2135" s="12"/>
      <c r="E2135" s="12"/>
      <c r="F2135" s="12"/>
      <c r="G2135" s="12"/>
      <c r="H2135" s="12"/>
      <c r="I2135" s="12"/>
      <c r="J2135" s="12"/>
      <c r="K2135" s="12"/>
      <c r="L2135" s="12"/>
      <c r="M2135" s="49"/>
      <c r="N2135" s="49"/>
      <c r="O2135" s="12"/>
      <c r="P2135" s="12"/>
      <c r="Q2135" s="12"/>
      <c r="R2135" s="12"/>
      <c r="S2135" s="12"/>
    </row>
    <row r="2136" spans="1:19" s="1" customFormat="1" x14ac:dyDescent="0.4">
      <c r="A2136" s="12"/>
      <c r="B2136" s="12"/>
      <c r="C2136" s="42"/>
      <c r="D2136" s="12"/>
      <c r="E2136" s="12"/>
      <c r="F2136" s="12"/>
      <c r="G2136" s="12"/>
      <c r="H2136" s="12"/>
      <c r="I2136" s="12"/>
      <c r="J2136" s="12"/>
      <c r="K2136" s="12"/>
      <c r="L2136" s="12"/>
      <c r="M2136" s="49"/>
      <c r="N2136" s="49"/>
      <c r="O2136" s="12"/>
      <c r="P2136" s="12"/>
      <c r="Q2136" s="12"/>
      <c r="R2136" s="12"/>
      <c r="S2136" s="12"/>
    </row>
    <row r="2137" spans="1:19" s="1" customFormat="1" x14ac:dyDescent="0.4">
      <c r="A2137" s="12"/>
      <c r="B2137" s="12"/>
      <c r="C2137" s="42"/>
      <c r="D2137" s="12"/>
      <c r="E2137" s="12"/>
      <c r="F2137" s="12"/>
      <c r="G2137" s="12"/>
      <c r="H2137" s="12"/>
      <c r="I2137" s="12"/>
      <c r="J2137" s="12"/>
      <c r="K2137" s="12"/>
      <c r="L2137" s="12"/>
      <c r="M2137" s="49"/>
      <c r="N2137" s="49"/>
      <c r="O2137" s="12"/>
      <c r="P2137" s="12"/>
      <c r="Q2137" s="12"/>
      <c r="R2137" s="12"/>
      <c r="S2137" s="12"/>
    </row>
    <row r="2138" spans="1:19" s="1" customFormat="1" x14ac:dyDescent="0.4">
      <c r="A2138" s="12"/>
      <c r="B2138" s="12"/>
      <c r="C2138" s="42"/>
      <c r="D2138" s="12"/>
      <c r="E2138" s="12"/>
      <c r="F2138" s="12"/>
      <c r="G2138" s="12"/>
      <c r="H2138" s="12"/>
      <c r="I2138" s="12"/>
      <c r="J2138" s="12"/>
      <c r="K2138" s="12"/>
      <c r="L2138" s="12"/>
      <c r="M2138" s="49"/>
      <c r="N2138" s="49"/>
      <c r="O2138" s="12"/>
      <c r="P2138" s="12"/>
      <c r="Q2138" s="12"/>
      <c r="R2138" s="12"/>
      <c r="S2138" s="12"/>
    </row>
    <row r="2139" spans="1:19" s="1" customFormat="1" x14ac:dyDescent="0.4">
      <c r="A2139" s="12"/>
      <c r="B2139" s="12"/>
      <c r="C2139" s="42"/>
      <c r="D2139" s="12"/>
      <c r="E2139" s="12"/>
      <c r="F2139" s="12"/>
      <c r="G2139" s="12"/>
      <c r="H2139" s="12"/>
      <c r="I2139" s="12"/>
      <c r="J2139" s="12"/>
      <c r="K2139" s="12"/>
      <c r="L2139" s="12"/>
      <c r="M2139" s="49"/>
      <c r="N2139" s="49"/>
      <c r="O2139" s="12"/>
      <c r="P2139" s="12"/>
      <c r="Q2139" s="12"/>
      <c r="R2139" s="12"/>
      <c r="S2139" s="12"/>
    </row>
    <row r="2140" spans="1:19" s="1" customFormat="1" x14ac:dyDescent="0.4">
      <c r="A2140" s="12"/>
      <c r="B2140" s="12"/>
      <c r="C2140" s="42"/>
      <c r="D2140" s="12"/>
      <c r="E2140" s="12"/>
      <c r="F2140" s="12"/>
      <c r="G2140" s="12"/>
      <c r="H2140" s="12"/>
      <c r="I2140" s="12"/>
      <c r="J2140" s="12"/>
      <c r="K2140" s="12"/>
      <c r="L2140" s="12"/>
      <c r="M2140" s="49"/>
      <c r="N2140" s="49"/>
      <c r="O2140" s="12"/>
      <c r="P2140" s="12"/>
      <c r="Q2140" s="12"/>
      <c r="R2140" s="12"/>
      <c r="S2140" s="12"/>
    </row>
    <row r="2141" spans="1:19" s="1" customFormat="1" x14ac:dyDescent="0.4">
      <c r="A2141" s="12"/>
      <c r="B2141" s="12"/>
      <c r="C2141" s="42"/>
      <c r="D2141" s="12"/>
      <c r="E2141" s="12"/>
      <c r="F2141" s="12"/>
      <c r="G2141" s="12"/>
      <c r="H2141" s="12"/>
      <c r="I2141" s="12"/>
      <c r="J2141" s="12"/>
      <c r="K2141" s="12"/>
      <c r="L2141" s="12"/>
      <c r="M2141" s="49"/>
      <c r="N2141" s="49"/>
      <c r="O2141" s="12"/>
      <c r="P2141" s="12"/>
      <c r="Q2141" s="12"/>
      <c r="R2141" s="12"/>
      <c r="S2141" s="12"/>
    </row>
    <row r="2142" spans="1:19" s="1" customFormat="1" x14ac:dyDescent="0.4">
      <c r="A2142" s="12"/>
      <c r="B2142" s="12"/>
      <c r="C2142" s="42"/>
      <c r="D2142" s="12"/>
      <c r="E2142" s="12"/>
      <c r="F2142" s="12"/>
      <c r="G2142" s="12"/>
      <c r="H2142" s="12"/>
      <c r="I2142" s="12"/>
      <c r="J2142" s="12"/>
      <c r="K2142" s="12"/>
      <c r="L2142" s="12"/>
      <c r="M2142" s="49"/>
      <c r="N2142" s="49"/>
      <c r="O2142" s="12"/>
      <c r="P2142" s="12"/>
      <c r="Q2142" s="12"/>
      <c r="R2142" s="12"/>
      <c r="S2142" s="12"/>
    </row>
    <row r="2143" spans="1:19" s="1" customFormat="1" x14ac:dyDescent="0.4">
      <c r="A2143" s="12"/>
      <c r="B2143" s="12"/>
      <c r="C2143" s="42"/>
      <c r="D2143" s="12"/>
      <c r="E2143" s="12"/>
      <c r="F2143" s="12"/>
      <c r="G2143" s="12"/>
      <c r="H2143" s="12"/>
      <c r="I2143" s="12"/>
      <c r="J2143" s="12"/>
      <c r="K2143" s="12"/>
      <c r="L2143" s="12"/>
      <c r="M2143" s="49"/>
      <c r="N2143" s="49"/>
      <c r="O2143" s="12"/>
      <c r="P2143" s="12"/>
      <c r="Q2143" s="12"/>
      <c r="R2143" s="12"/>
      <c r="S2143" s="12"/>
    </row>
    <row r="2144" spans="1:19" s="1" customFormat="1" x14ac:dyDescent="0.4">
      <c r="A2144" s="12"/>
      <c r="B2144" s="12"/>
      <c r="C2144" s="42"/>
      <c r="D2144" s="12"/>
      <c r="E2144" s="12"/>
      <c r="F2144" s="12"/>
      <c r="G2144" s="12"/>
      <c r="H2144" s="12"/>
      <c r="I2144" s="12"/>
      <c r="J2144" s="12"/>
      <c r="K2144" s="12"/>
      <c r="L2144" s="12"/>
      <c r="M2144" s="49"/>
      <c r="N2144" s="49"/>
      <c r="O2144" s="12"/>
      <c r="P2144" s="12"/>
      <c r="Q2144" s="12"/>
      <c r="R2144" s="12"/>
      <c r="S2144" s="12"/>
    </row>
    <row r="2145" spans="1:19" s="1" customFormat="1" x14ac:dyDescent="0.4">
      <c r="A2145" s="12"/>
      <c r="B2145" s="12"/>
      <c r="C2145" s="42"/>
      <c r="D2145" s="12"/>
      <c r="E2145" s="12"/>
      <c r="F2145" s="12"/>
      <c r="G2145" s="12"/>
      <c r="H2145" s="12"/>
      <c r="I2145" s="12"/>
      <c r="J2145" s="12"/>
      <c r="K2145" s="12"/>
      <c r="L2145" s="12"/>
      <c r="M2145" s="49"/>
      <c r="N2145" s="49"/>
      <c r="O2145" s="12"/>
      <c r="P2145" s="12"/>
      <c r="Q2145" s="12"/>
      <c r="R2145" s="12"/>
      <c r="S2145" s="12"/>
    </row>
    <row r="2146" spans="1:19" s="1" customFormat="1" x14ac:dyDescent="0.4">
      <c r="A2146" s="12"/>
      <c r="B2146" s="12"/>
      <c r="C2146" s="42"/>
      <c r="D2146" s="12"/>
      <c r="E2146" s="12"/>
      <c r="F2146" s="12"/>
      <c r="G2146" s="12"/>
      <c r="H2146" s="12"/>
      <c r="I2146" s="12"/>
      <c r="J2146" s="12"/>
      <c r="K2146" s="12"/>
      <c r="L2146" s="12"/>
      <c r="M2146" s="49"/>
      <c r="N2146" s="49"/>
      <c r="O2146" s="12"/>
      <c r="P2146" s="12"/>
      <c r="Q2146" s="12"/>
      <c r="R2146" s="12"/>
      <c r="S2146" s="12"/>
    </row>
    <row r="2147" spans="1:19" s="1" customFormat="1" x14ac:dyDescent="0.4">
      <c r="A2147" s="12"/>
      <c r="B2147" s="12"/>
      <c r="C2147" s="42"/>
      <c r="D2147" s="12"/>
      <c r="E2147" s="12"/>
      <c r="F2147" s="12"/>
      <c r="G2147" s="12"/>
      <c r="H2147" s="12"/>
      <c r="I2147" s="12"/>
      <c r="J2147" s="12"/>
      <c r="K2147" s="12"/>
      <c r="L2147" s="12"/>
      <c r="M2147" s="49"/>
      <c r="N2147" s="49"/>
      <c r="O2147" s="12"/>
      <c r="P2147" s="12"/>
      <c r="Q2147" s="12"/>
      <c r="R2147" s="12"/>
      <c r="S2147" s="12"/>
    </row>
    <row r="2148" spans="1:19" s="1" customFormat="1" x14ac:dyDescent="0.4">
      <c r="A2148" s="12"/>
      <c r="B2148" s="12"/>
      <c r="C2148" s="42"/>
      <c r="D2148" s="12"/>
      <c r="E2148" s="12"/>
      <c r="F2148" s="12"/>
      <c r="G2148" s="12"/>
      <c r="H2148" s="12"/>
      <c r="I2148" s="12"/>
      <c r="J2148" s="12"/>
      <c r="K2148" s="12"/>
      <c r="L2148" s="12"/>
      <c r="M2148" s="49"/>
      <c r="N2148" s="49"/>
      <c r="O2148" s="12"/>
      <c r="P2148" s="12"/>
      <c r="Q2148" s="12"/>
      <c r="R2148" s="12"/>
      <c r="S2148" s="12"/>
    </row>
    <row r="2149" spans="1:19" s="1" customFormat="1" x14ac:dyDescent="0.4">
      <c r="A2149" s="12"/>
      <c r="B2149" s="12"/>
      <c r="C2149" s="42"/>
      <c r="D2149" s="12"/>
      <c r="E2149" s="12"/>
      <c r="F2149" s="12"/>
      <c r="G2149" s="12"/>
      <c r="H2149" s="12"/>
      <c r="I2149" s="12"/>
      <c r="J2149" s="12"/>
      <c r="K2149" s="12"/>
      <c r="L2149" s="12"/>
      <c r="M2149" s="49"/>
      <c r="N2149" s="49"/>
      <c r="O2149" s="12"/>
      <c r="P2149" s="12"/>
      <c r="Q2149" s="12"/>
      <c r="R2149" s="12"/>
      <c r="S2149" s="12"/>
    </row>
    <row r="2150" spans="1:19" s="1" customFormat="1" x14ac:dyDescent="0.4">
      <c r="A2150" s="12"/>
      <c r="B2150" s="12"/>
      <c r="C2150" s="42"/>
      <c r="D2150" s="12"/>
      <c r="E2150" s="12"/>
      <c r="F2150" s="12"/>
      <c r="G2150" s="12"/>
      <c r="H2150" s="12"/>
      <c r="I2150" s="12"/>
      <c r="J2150" s="12"/>
      <c r="K2150" s="12"/>
      <c r="L2150" s="12"/>
      <c r="M2150" s="49"/>
      <c r="N2150" s="49"/>
      <c r="O2150" s="12"/>
      <c r="P2150" s="12"/>
      <c r="Q2150" s="12"/>
      <c r="R2150" s="12"/>
      <c r="S2150" s="12"/>
    </row>
    <row r="2151" spans="1:19" s="1" customFormat="1" x14ac:dyDescent="0.4">
      <c r="A2151" s="12"/>
      <c r="B2151" s="12"/>
      <c r="C2151" s="42"/>
      <c r="D2151" s="12"/>
      <c r="E2151" s="12"/>
      <c r="F2151" s="12"/>
      <c r="G2151" s="12"/>
      <c r="H2151" s="12"/>
      <c r="I2151" s="12"/>
      <c r="J2151" s="12"/>
      <c r="K2151" s="12"/>
      <c r="L2151" s="12"/>
      <c r="M2151" s="49"/>
      <c r="N2151" s="49"/>
      <c r="O2151" s="12"/>
      <c r="P2151" s="12"/>
      <c r="Q2151" s="12"/>
      <c r="R2151" s="12"/>
      <c r="S2151" s="12"/>
    </row>
    <row r="2152" spans="1:19" s="1" customFormat="1" x14ac:dyDescent="0.4">
      <c r="A2152" s="12"/>
      <c r="B2152" s="12"/>
      <c r="C2152" s="42"/>
      <c r="D2152" s="12"/>
      <c r="E2152" s="12"/>
      <c r="F2152" s="12"/>
      <c r="G2152" s="12"/>
      <c r="H2152" s="12"/>
      <c r="I2152" s="12"/>
      <c r="J2152" s="12"/>
      <c r="K2152" s="12"/>
      <c r="L2152" s="12"/>
      <c r="M2152" s="49"/>
      <c r="N2152" s="49"/>
      <c r="O2152" s="12"/>
      <c r="P2152" s="12"/>
      <c r="Q2152" s="12"/>
      <c r="R2152" s="12"/>
      <c r="S2152" s="12"/>
    </row>
    <row r="2153" spans="1:19" s="1" customFormat="1" x14ac:dyDescent="0.4">
      <c r="A2153" s="12"/>
      <c r="B2153" s="12"/>
      <c r="C2153" s="42"/>
      <c r="D2153" s="12"/>
      <c r="E2153" s="12"/>
      <c r="F2153" s="12"/>
      <c r="G2153" s="12"/>
      <c r="H2153" s="12"/>
      <c r="I2153" s="12"/>
      <c r="J2153" s="12"/>
      <c r="K2153" s="12"/>
      <c r="L2153" s="12"/>
      <c r="M2153" s="49"/>
      <c r="N2153" s="49"/>
      <c r="O2153" s="12"/>
      <c r="P2153" s="12"/>
      <c r="Q2153" s="12"/>
      <c r="R2153" s="12"/>
      <c r="S2153" s="12"/>
    </row>
    <row r="2154" spans="1:19" s="1" customFormat="1" x14ac:dyDescent="0.4">
      <c r="A2154" s="12"/>
      <c r="B2154" s="12"/>
      <c r="C2154" s="42"/>
      <c r="D2154" s="12"/>
      <c r="E2154" s="12"/>
      <c r="F2154" s="12"/>
      <c r="G2154" s="12"/>
      <c r="H2154" s="12"/>
      <c r="I2154" s="12"/>
      <c r="J2154" s="12"/>
      <c r="K2154" s="12"/>
      <c r="L2154" s="12"/>
      <c r="M2154" s="49"/>
      <c r="N2154" s="49"/>
      <c r="O2154" s="12"/>
      <c r="P2154" s="12"/>
      <c r="Q2154" s="12"/>
      <c r="R2154" s="12"/>
      <c r="S2154" s="12"/>
    </row>
    <row r="2155" spans="1:19" s="1" customFormat="1" x14ac:dyDescent="0.4">
      <c r="A2155" s="12"/>
      <c r="B2155" s="12"/>
      <c r="C2155" s="42"/>
      <c r="D2155" s="12"/>
      <c r="E2155" s="12"/>
      <c r="F2155" s="12"/>
      <c r="G2155" s="12"/>
      <c r="H2155" s="12"/>
      <c r="I2155" s="12"/>
      <c r="J2155" s="12"/>
      <c r="K2155" s="12"/>
      <c r="L2155" s="12"/>
      <c r="M2155" s="49"/>
      <c r="N2155" s="49"/>
      <c r="O2155" s="12"/>
      <c r="P2155" s="12"/>
      <c r="Q2155" s="12"/>
      <c r="R2155" s="12"/>
      <c r="S2155" s="12"/>
    </row>
    <row r="2156" spans="1:19" s="1" customFormat="1" x14ac:dyDescent="0.4">
      <c r="A2156" s="12"/>
      <c r="B2156" s="12"/>
      <c r="C2156" s="42"/>
      <c r="D2156" s="12"/>
      <c r="E2156" s="12"/>
      <c r="F2156" s="12"/>
      <c r="G2156" s="12"/>
      <c r="H2156" s="12"/>
      <c r="I2156" s="12"/>
      <c r="J2156" s="12"/>
      <c r="K2156" s="12"/>
      <c r="L2156" s="12"/>
      <c r="M2156" s="49"/>
      <c r="N2156" s="49"/>
      <c r="O2156" s="12"/>
      <c r="P2156" s="12"/>
      <c r="Q2156" s="12"/>
      <c r="R2156" s="12"/>
      <c r="S2156" s="12"/>
    </row>
    <row r="2157" spans="1:19" s="1" customFormat="1" x14ac:dyDescent="0.4">
      <c r="A2157" s="12"/>
      <c r="B2157" s="12"/>
      <c r="C2157" s="42"/>
      <c r="D2157" s="12"/>
      <c r="E2157" s="12"/>
      <c r="F2157" s="12"/>
      <c r="G2157" s="12"/>
      <c r="H2157" s="12"/>
      <c r="I2157" s="12"/>
      <c r="J2157" s="12"/>
      <c r="K2157" s="12"/>
      <c r="L2157" s="12"/>
      <c r="M2157" s="49"/>
      <c r="N2157" s="49"/>
      <c r="O2157" s="12"/>
      <c r="P2157" s="12"/>
      <c r="Q2157" s="12"/>
      <c r="R2157" s="12"/>
      <c r="S2157" s="12"/>
    </row>
    <row r="2158" spans="1:19" s="1" customFormat="1" x14ac:dyDescent="0.4">
      <c r="A2158" s="12"/>
      <c r="B2158" s="12"/>
      <c r="C2158" s="42"/>
      <c r="D2158" s="12"/>
      <c r="E2158" s="12"/>
      <c r="F2158" s="12"/>
      <c r="G2158" s="12"/>
      <c r="H2158" s="12"/>
      <c r="I2158" s="12"/>
      <c r="J2158" s="12"/>
      <c r="K2158" s="12"/>
      <c r="L2158" s="12"/>
      <c r="M2158" s="49"/>
      <c r="N2158" s="49"/>
      <c r="O2158" s="12"/>
      <c r="P2158" s="12"/>
      <c r="Q2158" s="12"/>
      <c r="R2158" s="12"/>
      <c r="S2158" s="12"/>
    </row>
    <row r="2159" spans="1:19" s="1" customFormat="1" x14ac:dyDescent="0.4">
      <c r="A2159" s="12"/>
      <c r="B2159" s="12"/>
      <c r="C2159" s="42"/>
      <c r="D2159" s="12"/>
      <c r="E2159" s="12"/>
      <c r="F2159" s="12"/>
      <c r="G2159" s="12"/>
      <c r="H2159" s="12"/>
      <c r="I2159" s="12"/>
      <c r="J2159" s="12"/>
      <c r="K2159" s="12"/>
      <c r="L2159" s="12"/>
      <c r="M2159" s="49"/>
      <c r="N2159" s="49"/>
      <c r="O2159" s="12"/>
      <c r="P2159" s="12"/>
      <c r="Q2159" s="12"/>
      <c r="R2159" s="12"/>
      <c r="S2159" s="12"/>
    </row>
    <row r="2160" spans="1:19" s="1" customFormat="1" x14ac:dyDescent="0.4">
      <c r="A2160" s="12"/>
      <c r="B2160" s="12"/>
      <c r="C2160" s="42"/>
      <c r="D2160" s="12"/>
      <c r="E2160" s="12"/>
      <c r="F2160" s="12"/>
      <c r="G2160" s="12"/>
      <c r="H2160" s="12"/>
      <c r="I2160" s="12"/>
      <c r="J2160" s="12"/>
      <c r="K2160" s="12"/>
      <c r="L2160" s="12"/>
      <c r="M2160" s="49"/>
      <c r="N2160" s="49"/>
      <c r="O2160" s="12"/>
      <c r="P2160" s="12"/>
      <c r="Q2160" s="12"/>
      <c r="R2160" s="12"/>
      <c r="S2160" s="12"/>
    </row>
    <row r="2161" spans="1:19" s="1" customFormat="1" x14ac:dyDescent="0.4">
      <c r="A2161" s="12"/>
      <c r="B2161" s="12"/>
      <c r="C2161" s="42"/>
      <c r="D2161" s="12"/>
      <c r="E2161" s="12"/>
      <c r="F2161" s="12"/>
      <c r="G2161" s="12"/>
      <c r="H2161" s="12"/>
      <c r="I2161" s="12"/>
      <c r="J2161" s="12"/>
      <c r="K2161" s="12"/>
      <c r="L2161" s="12"/>
      <c r="M2161" s="49"/>
      <c r="N2161" s="49"/>
      <c r="O2161" s="12"/>
      <c r="P2161" s="12"/>
      <c r="Q2161" s="12"/>
      <c r="R2161" s="12"/>
      <c r="S2161" s="12"/>
    </row>
    <row r="2162" spans="1:19" s="1" customFormat="1" x14ac:dyDescent="0.4">
      <c r="A2162" s="12"/>
      <c r="B2162" s="12"/>
      <c r="C2162" s="42"/>
      <c r="D2162" s="12"/>
      <c r="E2162" s="12"/>
      <c r="F2162" s="12"/>
      <c r="G2162" s="12"/>
      <c r="H2162" s="12"/>
      <c r="I2162" s="12"/>
      <c r="J2162" s="12"/>
      <c r="K2162" s="12"/>
      <c r="L2162" s="12"/>
      <c r="M2162" s="49"/>
      <c r="N2162" s="49"/>
      <c r="O2162" s="12"/>
      <c r="P2162" s="12"/>
      <c r="Q2162" s="12"/>
      <c r="R2162" s="12"/>
      <c r="S2162" s="12"/>
    </row>
    <row r="2163" spans="1:19" s="1" customFormat="1" x14ac:dyDescent="0.4">
      <c r="A2163" s="12"/>
      <c r="B2163" s="12"/>
      <c r="C2163" s="42"/>
      <c r="D2163" s="12"/>
      <c r="E2163" s="12"/>
      <c r="F2163" s="12"/>
      <c r="G2163" s="12"/>
      <c r="H2163" s="12"/>
      <c r="I2163" s="12"/>
      <c r="J2163" s="12"/>
      <c r="K2163" s="12"/>
      <c r="L2163" s="12"/>
      <c r="M2163" s="49"/>
      <c r="N2163" s="49"/>
      <c r="O2163" s="12"/>
      <c r="P2163" s="12"/>
      <c r="Q2163" s="12"/>
      <c r="R2163" s="12"/>
      <c r="S2163" s="12"/>
    </row>
    <row r="2164" spans="1:19" s="1" customFormat="1" x14ac:dyDescent="0.4">
      <c r="A2164" s="12"/>
      <c r="B2164" s="12"/>
      <c r="C2164" s="42"/>
      <c r="D2164" s="12"/>
      <c r="E2164" s="12"/>
      <c r="F2164" s="12"/>
      <c r="G2164" s="12"/>
      <c r="H2164" s="12"/>
      <c r="I2164" s="12"/>
      <c r="J2164" s="12"/>
      <c r="K2164" s="12"/>
      <c r="L2164" s="12"/>
      <c r="M2164" s="49"/>
      <c r="N2164" s="49"/>
      <c r="O2164" s="12"/>
      <c r="P2164" s="12"/>
      <c r="Q2164" s="12"/>
      <c r="R2164" s="12"/>
      <c r="S2164" s="12"/>
    </row>
    <row r="2165" spans="1:19" s="1" customFormat="1" x14ac:dyDescent="0.4">
      <c r="A2165" s="12"/>
      <c r="B2165" s="12"/>
      <c r="C2165" s="42"/>
      <c r="D2165" s="12"/>
      <c r="E2165" s="12"/>
      <c r="F2165" s="12"/>
      <c r="G2165" s="12"/>
      <c r="H2165" s="12"/>
      <c r="I2165" s="12"/>
      <c r="J2165" s="12"/>
      <c r="K2165" s="12"/>
      <c r="L2165" s="12"/>
      <c r="M2165" s="49"/>
      <c r="N2165" s="49"/>
      <c r="O2165" s="12"/>
      <c r="P2165" s="12"/>
      <c r="Q2165" s="12"/>
      <c r="R2165" s="12"/>
      <c r="S2165" s="12"/>
    </row>
    <row r="2166" spans="1:19" s="1" customFormat="1" x14ac:dyDescent="0.4">
      <c r="A2166" s="12"/>
      <c r="B2166" s="12"/>
      <c r="C2166" s="42"/>
      <c r="D2166" s="12"/>
      <c r="E2166" s="12"/>
      <c r="F2166" s="12"/>
      <c r="G2166" s="12"/>
      <c r="H2166" s="12"/>
      <c r="I2166" s="12"/>
      <c r="J2166" s="12"/>
      <c r="K2166" s="12"/>
      <c r="L2166" s="12"/>
      <c r="M2166" s="49"/>
      <c r="N2166" s="49"/>
      <c r="O2166" s="12"/>
      <c r="P2166" s="12"/>
      <c r="Q2166" s="12"/>
      <c r="R2166" s="12"/>
      <c r="S2166" s="12"/>
    </row>
    <row r="2167" spans="1:19" s="1" customFormat="1" x14ac:dyDescent="0.4">
      <c r="A2167" s="12"/>
      <c r="B2167" s="12"/>
      <c r="C2167" s="42"/>
      <c r="D2167" s="12"/>
      <c r="E2167" s="12"/>
      <c r="F2167" s="12"/>
      <c r="G2167" s="12"/>
      <c r="H2167" s="12"/>
      <c r="I2167" s="12"/>
      <c r="J2167" s="12"/>
      <c r="K2167" s="12"/>
      <c r="L2167" s="12"/>
      <c r="M2167" s="49"/>
      <c r="N2167" s="49"/>
      <c r="O2167" s="12"/>
      <c r="P2167" s="12"/>
      <c r="Q2167" s="12"/>
      <c r="R2167" s="12"/>
      <c r="S2167" s="12"/>
    </row>
    <row r="2168" spans="1:19" s="1" customFormat="1" x14ac:dyDescent="0.4">
      <c r="A2168" s="12"/>
      <c r="B2168" s="12"/>
      <c r="C2168" s="42"/>
      <c r="D2168" s="12"/>
      <c r="E2168" s="12"/>
      <c r="F2168" s="12"/>
      <c r="G2168" s="12"/>
      <c r="H2168" s="12"/>
      <c r="I2168" s="12"/>
      <c r="J2168" s="12"/>
      <c r="K2168" s="12"/>
      <c r="L2168" s="12"/>
      <c r="M2168" s="49"/>
      <c r="N2168" s="49"/>
      <c r="O2168" s="12"/>
      <c r="P2168" s="12"/>
      <c r="Q2168" s="12"/>
      <c r="R2168" s="12"/>
      <c r="S2168" s="12"/>
    </row>
    <row r="2169" spans="1:19" s="1" customFormat="1" x14ac:dyDescent="0.4">
      <c r="A2169" s="12"/>
      <c r="B2169" s="12"/>
      <c r="C2169" s="42"/>
      <c r="D2169" s="12"/>
      <c r="E2169" s="12"/>
      <c r="F2169" s="12"/>
      <c r="G2169" s="12"/>
      <c r="H2169" s="12"/>
      <c r="I2169" s="12"/>
      <c r="J2169" s="12"/>
      <c r="K2169" s="12"/>
      <c r="L2169" s="12"/>
      <c r="M2169" s="49"/>
      <c r="N2169" s="49"/>
      <c r="O2169" s="12"/>
      <c r="P2169" s="12"/>
      <c r="Q2169" s="12"/>
      <c r="R2169" s="12"/>
      <c r="S2169" s="12"/>
    </row>
    <row r="2170" spans="1:19" s="1" customFormat="1" x14ac:dyDescent="0.4">
      <c r="A2170" s="12"/>
      <c r="B2170" s="12"/>
      <c r="C2170" s="42"/>
      <c r="D2170" s="12"/>
      <c r="E2170" s="12"/>
      <c r="F2170" s="12"/>
      <c r="G2170" s="12"/>
      <c r="H2170" s="12"/>
      <c r="I2170" s="12"/>
      <c r="J2170" s="12"/>
      <c r="K2170" s="12"/>
      <c r="L2170" s="12"/>
      <c r="M2170" s="49"/>
      <c r="N2170" s="49"/>
      <c r="O2170" s="12"/>
      <c r="P2170" s="12"/>
      <c r="Q2170" s="12"/>
      <c r="R2170" s="12"/>
      <c r="S2170" s="12"/>
    </row>
    <row r="2171" spans="1:19" s="1" customFormat="1" x14ac:dyDescent="0.4">
      <c r="A2171" s="12"/>
      <c r="B2171" s="12"/>
      <c r="C2171" s="42"/>
      <c r="D2171" s="12"/>
      <c r="E2171" s="12"/>
      <c r="F2171" s="12"/>
      <c r="G2171" s="12"/>
      <c r="H2171" s="12"/>
      <c r="I2171" s="12"/>
      <c r="J2171" s="12"/>
      <c r="K2171" s="12"/>
      <c r="L2171" s="12"/>
      <c r="M2171" s="49"/>
      <c r="N2171" s="49"/>
      <c r="O2171" s="12"/>
      <c r="P2171" s="12"/>
      <c r="Q2171" s="12"/>
      <c r="R2171" s="12"/>
      <c r="S2171" s="12"/>
    </row>
    <row r="2172" spans="1:19" s="1" customFormat="1" x14ac:dyDescent="0.4">
      <c r="A2172" s="12"/>
      <c r="B2172" s="12"/>
      <c r="C2172" s="42"/>
      <c r="D2172" s="12"/>
      <c r="E2172" s="12"/>
      <c r="F2172" s="12"/>
      <c r="G2172" s="12"/>
      <c r="H2172" s="12"/>
      <c r="I2172" s="12"/>
      <c r="J2172" s="12"/>
      <c r="K2172" s="12"/>
      <c r="L2172" s="12"/>
      <c r="M2172" s="49"/>
      <c r="N2172" s="49"/>
      <c r="O2172" s="12"/>
      <c r="P2172" s="12"/>
      <c r="Q2172" s="12"/>
      <c r="R2172" s="12"/>
      <c r="S2172" s="12"/>
    </row>
    <row r="2173" spans="1:19" s="1" customFormat="1" x14ac:dyDescent="0.4">
      <c r="A2173" s="12"/>
      <c r="B2173" s="12"/>
      <c r="C2173" s="42"/>
      <c r="D2173" s="12"/>
      <c r="E2173" s="12"/>
      <c r="F2173" s="12"/>
      <c r="G2173" s="12"/>
      <c r="H2173" s="12"/>
      <c r="I2173" s="12"/>
      <c r="J2173" s="12"/>
      <c r="K2173" s="12"/>
      <c r="L2173" s="12"/>
      <c r="M2173" s="49"/>
      <c r="N2173" s="49"/>
      <c r="O2173" s="12"/>
      <c r="P2173" s="12"/>
      <c r="Q2173" s="12"/>
      <c r="R2173" s="12"/>
      <c r="S2173" s="12"/>
    </row>
    <row r="2174" spans="1:19" s="1" customFormat="1" x14ac:dyDescent="0.4">
      <c r="A2174" s="12"/>
      <c r="B2174" s="12"/>
      <c r="C2174" s="42"/>
      <c r="D2174" s="12"/>
      <c r="E2174" s="12"/>
      <c r="F2174" s="12"/>
      <c r="G2174" s="12"/>
      <c r="H2174" s="12"/>
      <c r="I2174" s="12"/>
      <c r="J2174" s="12"/>
      <c r="K2174" s="12"/>
      <c r="L2174" s="12"/>
      <c r="M2174" s="49"/>
      <c r="N2174" s="49"/>
      <c r="O2174" s="12"/>
      <c r="P2174" s="12"/>
      <c r="Q2174" s="12"/>
      <c r="R2174" s="12"/>
      <c r="S2174" s="12"/>
    </row>
    <row r="2175" spans="1:19" s="1" customFormat="1" x14ac:dyDescent="0.4">
      <c r="A2175" s="12"/>
      <c r="B2175" s="12"/>
      <c r="C2175" s="42"/>
      <c r="D2175" s="12"/>
      <c r="E2175" s="12"/>
      <c r="F2175" s="12"/>
      <c r="G2175" s="12"/>
      <c r="H2175" s="12"/>
      <c r="I2175" s="12"/>
      <c r="J2175" s="12"/>
      <c r="K2175" s="12"/>
      <c r="L2175" s="12"/>
      <c r="M2175" s="49"/>
      <c r="N2175" s="49"/>
      <c r="O2175" s="12"/>
      <c r="P2175" s="12"/>
      <c r="Q2175" s="12"/>
      <c r="R2175" s="12"/>
      <c r="S2175" s="12"/>
    </row>
    <row r="2176" spans="1:19" s="1" customFormat="1" x14ac:dyDescent="0.4">
      <c r="A2176" s="12"/>
      <c r="B2176" s="12"/>
      <c r="C2176" s="42"/>
      <c r="D2176" s="12"/>
      <c r="E2176" s="12"/>
      <c r="F2176" s="12"/>
      <c r="G2176" s="12"/>
      <c r="H2176" s="12"/>
      <c r="I2176" s="12"/>
      <c r="J2176" s="12"/>
      <c r="K2176" s="12"/>
      <c r="L2176" s="12"/>
      <c r="M2176" s="49"/>
      <c r="N2176" s="49"/>
      <c r="O2176" s="12"/>
      <c r="P2176" s="12"/>
      <c r="Q2176" s="12"/>
      <c r="R2176" s="12"/>
      <c r="S2176" s="12"/>
    </row>
    <row r="2177" spans="1:19" s="1" customFormat="1" x14ac:dyDescent="0.4">
      <c r="A2177" s="12"/>
      <c r="B2177" s="12"/>
      <c r="C2177" s="42"/>
      <c r="D2177" s="12"/>
      <c r="E2177" s="12"/>
      <c r="F2177" s="12"/>
      <c r="G2177" s="12"/>
      <c r="H2177" s="12"/>
      <c r="I2177" s="12"/>
      <c r="J2177" s="12"/>
      <c r="K2177" s="12"/>
      <c r="L2177" s="12"/>
      <c r="M2177" s="49"/>
      <c r="N2177" s="49"/>
      <c r="O2177" s="12"/>
      <c r="P2177" s="12"/>
      <c r="Q2177" s="12"/>
      <c r="R2177" s="12"/>
      <c r="S2177" s="12"/>
    </row>
    <row r="2178" spans="1:19" s="1" customFormat="1" x14ac:dyDescent="0.4">
      <c r="A2178" s="12"/>
      <c r="B2178" s="12"/>
      <c r="C2178" s="42"/>
      <c r="D2178" s="12"/>
      <c r="E2178" s="12"/>
      <c r="F2178" s="12"/>
      <c r="G2178" s="12"/>
      <c r="H2178" s="12"/>
      <c r="I2178" s="12"/>
      <c r="J2178" s="12"/>
      <c r="K2178" s="12"/>
      <c r="L2178" s="12"/>
      <c r="M2178" s="49"/>
      <c r="N2178" s="49"/>
      <c r="O2178" s="12"/>
      <c r="P2178" s="12"/>
      <c r="Q2178" s="12"/>
      <c r="R2178" s="12"/>
      <c r="S2178" s="12"/>
    </row>
    <row r="2179" spans="1:19" s="1" customFormat="1" x14ac:dyDescent="0.4">
      <c r="A2179" s="12"/>
      <c r="B2179" s="12"/>
      <c r="C2179" s="42"/>
      <c r="D2179" s="12"/>
      <c r="E2179" s="12"/>
      <c r="F2179" s="12"/>
      <c r="G2179" s="12"/>
      <c r="H2179" s="12"/>
      <c r="I2179" s="12"/>
      <c r="J2179" s="12"/>
      <c r="K2179" s="12"/>
      <c r="L2179" s="12"/>
      <c r="M2179" s="49"/>
      <c r="N2179" s="49"/>
      <c r="O2179" s="12"/>
      <c r="P2179" s="12"/>
      <c r="Q2179" s="12"/>
      <c r="R2179" s="12"/>
      <c r="S2179" s="12"/>
    </row>
    <row r="2180" spans="1:19" s="1" customFormat="1" x14ac:dyDescent="0.4">
      <c r="A2180" s="12"/>
      <c r="B2180" s="12"/>
      <c r="C2180" s="42"/>
      <c r="D2180" s="12"/>
      <c r="E2180" s="12"/>
      <c r="F2180" s="12"/>
      <c r="G2180" s="12"/>
      <c r="H2180" s="12"/>
      <c r="I2180" s="12"/>
      <c r="J2180" s="12"/>
      <c r="K2180" s="12"/>
      <c r="L2180" s="12"/>
      <c r="M2180" s="49"/>
      <c r="N2180" s="49"/>
      <c r="O2180" s="12"/>
      <c r="P2180" s="12"/>
      <c r="Q2180" s="12"/>
      <c r="R2180" s="12"/>
      <c r="S2180" s="12"/>
    </row>
    <row r="2181" spans="1:19" s="1" customFormat="1" x14ac:dyDescent="0.4">
      <c r="A2181" s="12"/>
      <c r="B2181" s="12"/>
      <c r="C2181" s="42"/>
      <c r="D2181" s="12"/>
      <c r="E2181" s="12"/>
      <c r="F2181" s="12"/>
      <c r="G2181" s="12"/>
      <c r="H2181" s="12"/>
      <c r="I2181" s="12"/>
      <c r="J2181" s="12"/>
      <c r="K2181" s="12"/>
      <c r="L2181" s="12"/>
      <c r="M2181" s="49"/>
      <c r="N2181" s="49"/>
      <c r="O2181" s="12"/>
      <c r="P2181" s="12"/>
      <c r="Q2181" s="12"/>
      <c r="R2181" s="12"/>
      <c r="S2181" s="12"/>
    </row>
    <row r="2182" spans="1:19" s="1" customFormat="1" x14ac:dyDescent="0.4">
      <c r="A2182" s="12"/>
      <c r="B2182" s="12"/>
      <c r="C2182" s="42"/>
      <c r="D2182" s="12"/>
      <c r="E2182" s="12"/>
      <c r="F2182" s="12"/>
      <c r="G2182" s="12"/>
      <c r="H2182" s="12"/>
      <c r="I2182" s="12"/>
      <c r="J2182" s="12"/>
      <c r="K2182" s="12"/>
      <c r="L2182" s="12"/>
      <c r="M2182" s="49"/>
      <c r="N2182" s="49"/>
      <c r="O2182" s="12"/>
      <c r="P2182" s="12"/>
      <c r="Q2182" s="12"/>
      <c r="R2182" s="12"/>
      <c r="S2182" s="12"/>
    </row>
    <row r="2183" spans="1:19" s="1" customFormat="1" x14ac:dyDescent="0.4">
      <c r="A2183" s="12"/>
      <c r="B2183" s="12"/>
      <c r="C2183" s="42"/>
      <c r="D2183" s="12"/>
      <c r="E2183" s="12"/>
      <c r="F2183" s="12"/>
      <c r="G2183" s="12"/>
      <c r="H2183" s="12"/>
      <c r="I2183" s="12"/>
      <c r="J2183" s="12"/>
      <c r="K2183" s="12"/>
      <c r="L2183" s="12"/>
      <c r="M2183" s="49"/>
      <c r="N2183" s="49"/>
      <c r="O2183" s="12"/>
      <c r="P2183" s="12"/>
      <c r="Q2183" s="12"/>
      <c r="R2183" s="12"/>
      <c r="S2183" s="12"/>
    </row>
    <row r="2184" spans="1:19" s="1" customFormat="1" x14ac:dyDescent="0.4">
      <c r="A2184" s="12"/>
      <c r="B2184" s="12"/>
      <c r="C2184" s="42"/>
      <c r="D2184" s="12"/>
      <c r="E2184" s="12"/>
      <c r="F2184" s="12"/>
      <c r="G2184" s="12"/>
      <c r="H2184" s="12"/>
      <c r="I2184" s="12"/>
      <c r="J2184" s="12"/>
      <c r="K2184" s="12"/>
      <c r="L2184" s="12"/>
      <c r="M2184" s="49"/>
      <c r="N2184" s="49"/>
      <c r="O2184" s="12"/>
      <c r="P2184" s="12"/>
      <c r="Q2184" s="12"/>
      <c r="R2184" s="12"/>
      <c r="S2184" s="12"/>
    </row>
    <row r="2185" spans="1:19" s="1" customFormat="1" x14ac:dyDescent="0.4">
      <c r="A2185" s="12"/>
      <c r="B2185" s="12"/>
      <c r="C2185" s="42"/>
      <c r="D2185" s="12"/>
      <c r="E2185" s="12"/>
      <c r="F2185" s="12"/>
      <c r="G2185" s="12"/>
      <c r="H2185" s="12"/>
      <c r="I2185" s="12"/>
      <c r="J2185" s="12"/>
      <c r="K2185" s="12"/>
      <c r="L2185" s="12"/>
      <c r="M2185" s="49"/>
      <c r="N2185" s="49"/>
      <c r="O2185" s="12"/>
      <c r="P2185" s="12"/>
      <c r="Q2185" s="12"/>
      <c r="R2185" s="12"/>
      <c r="S2185" s="12"/>
    </row>
    <row r="2186" spans="1:19" s="1" customFormat="1" x14ac:dyDescent="0.4">
      <c r="A2186" s="12"/>
      <c r="B2186" s="12"/>
      <c r="C2186" s="42"/>
      <c r="D2186" s="12"/>
      <c r="E2186" s="12"/>
      <c r="F2186" s="12"/>
      <c r="G2186" s="12"/>
      <c r="H2186" s="12"/>
      <c r="I2186" s="12"/>
      <c r="J2186" s="12"/>
      <c r="K2186" s="12"/>
      <c r="L2186" s="12"/>
      <c r="M2186" s="49"/>
      <c r="N2186" s="49"/>
      <c r="O2186" s="12"/>
      <c r="P2186" s="12"/>
      <c r="Q2186" s="12"/>
      <c r="R2186" s="12"/>
      <c r="S2186" s="12"/>
    </row>
    <row r="2187" spans="1:19" s="1" customFormat="1" x14ac:dyDescent="0.4">
      <c r="A2187" s="12"/>
      <c r="B2187" s="12"/>
      <c r="C2187" s="42"/>
      <c r="D2187" s="12"/>
      <c r="E2187" s="12"/>
      <c r="F2187" s="12"/>
      <c r="G2187" s="12"/>
      <c r="H2187" s="12"/>
      <c r="I2187" s="12"/>
      <c r="J2187" s="12"/>
      <c r="K2187" s="12"/>
      <c r="L2187" s="12"/>
      <c r="M2187" s="49"/>
      <c r="N2187" s="49"/>
      <c r="O2187" s="12"/>
      <c r="P2187" s="12"/>
      <c r="Q2187" s="12"/>
      <c r="R2187" s="12"/>
      <c r="S2187" s="12"/>
    </row>
    <row r="2188" spans="1:19" s="1" customFormat="1" x14ac:dyDescent="0.4">
      <c r="A2188" s="12"/>
      <c r="B2188" s="12"/>
      <c r="C2188" s="42"/>
      <c r="D2188" s="12"/>
      <c r="E2188" s="12"/>
      <c r="F2188" s="12"/>
      <c r="G2188" s="12"/>
      <c r="H2188" s="12"/>
      <c r="I2188" s="12"/>
      <c r="J2188" s="12"/>
      <c r="K2188" s="12"/>
      <c r="L2188" s="12"/>
      <c r="M2188" s="49"/>
      <c r="N2188" s="49"/>
      <c r="O2188" s="12"/>
      <c r="P2188" s="12"/>
      <c r="Q2188" s="12"/>
      <c r="R2188" s="12"/>
      <c r="S2188" s="12"/>
    </row>
    <row r="2189" spans="1:19" s="1" customFormat="1" x14ac:dyDescent="0.4">
      <c r="A2189" s="12"/>
      <c r="B2189" s="12"/>
      <c r="C2189" s="42"/>
      <c r="D2189" s="12"/>
      <c r="E2189" s="12"/>
      <c r="F2189" s="12"/>
      <c r="G2189" s="12"/>
      <c r="H2189" s="12"/>
      <c r="I2189" s="12"/>
      <c r="J2189" s="12"/>
      <c r="K2189" s="12"/>
      <c r="L2189" s="12"/>
      <c r="M2189" s="49"/>
      <c r="N2189" s="49"/>
      <c r="O2189" s="12"/>
      <c r="P2189" s="12"/>
      <c r="Q2189" s="12"/>
      <c r="R2189" s="12"/>
      <c r="S2189" s="12"/>
    </row>
    <row r="2190" spans="1:19" s="1" customFormat="1" x14ac:dyDescent="0.4">
      <c r="A2190" s="12"/>
      <c r="B2190" s="12"/>
      <c r="C2190" s="42"/>
      <c r="D2190" s="12"/>
      <c r="E2190" s="12"/>
      <c r="F2190" s="12"/>
      <c r="G2190" s="12"/>
      <c r="H2190" s="12"/>
      <c r="I2190" s="12"/>
      <c r="J2190" s="12"/>
      <c r="K2190" s="12"/>
      <c r="L2190" s="12"/>
      <c r="M2190" s="49"/>
      <c r="N2190" s="49"/>
      <c r="O2190" s="12"/>
      <c r="P2190" s="12"/>
      <c r="Q2190" s="12"/>
      <c r="R2190" s="12"/>
      <c r="S2190" s="12"/>
    </row>
    <row r="2191" spans="1:19" s="1" customFormat="1" x14ac:dyDescent="0.4">
      <c r="A2191" s="12"/>
      <c r="B2191" s="12"/>
      <c r="C2191" s="42"/>
      <c r="D2191" s="12"/>
      <c r="E2191" s="12"/>
      <c r="F2191" s="12"/>
      <c r="G2191" s="12"/>
      <c r="H2191" s="12"/>
      <c r="I2191" s="12"/>
      <c r="J2191" s="12"/>
      <c r="K2191" s="12"/>
      <c r="L2191" s="12"/>
      <c r="M2191" s="49"/>
      <c r="N2191" s="49"/>
      <c r="O2191" s="12"/>
      <c r="P2191" s="12"/>
      <c r="Q2191" s="12"/>
      <c r="R2191" s="12"/>
      <c r="S2191" s="12"/>
    </row>
    <row r="2192" spans="1:19" s="1" customFormat="1" x14ac:dyDescent="0.4">
      <c r="A2192" s="12"/>
      <c r="B2192" s="12"/>
      <c r="C2192" s="42"/>
      <c r="D2192" s="12"/>
      <c r="E2192" s="12"/>
      <c r="F2192" s="12"/>
      <c r="G2192" s="12"/>
      <c r="H2192" s="12"/>
      <c r="I2192" s="12"/>
      <c r="J2192" s="12"/>
      <c r="K2192" s="12"/>
      <c r="L2192" s="12"/>
      <c r="M2192" s="49"/>
      <c r="N2192" s="49"/>
      <c r="O2192" s="12"/>
      <c r="P2192" s="12"/>
      <c r="Q2192" s="12"/>
      <c r="R2192" s="12"/>
      <c r="S2192" s="12"/>
    </row>
    <row r="2193" spans="1:19" s="1" customFormat="1" x14ac:dyDescent="0.4">
      <c r="A2193" s="12"/>
      <c r="B2193" s="12"/>
      <c r="C2193" s="42"/>
      <c r="D2193" s="12"/>
      <c r="E2193" s="12"/>
      <c r="F2193" s="12"/>
      <c r="G2193" s="12"/>
      <c r="H2193" s="12"/>
      <c r="I2193" s="12"/>
      <c r="J2193" s="12"/>
      <c r="K2193" s="12"/>
      <c r="L2193" s="12"/>
      <c r="M2193" s="49"/>
      <c r="N2193" s="49"/>
      <c r="O2193" s="12"/>
      <c r="P2193" s="12"/>
      <c r="Q2193" s="12"/>
      <c r="R2193" s="12"/>
      <c r="S2193" s="12"/>
    </row>
    <row r="2194" spans="1:19" s="1" customFormat="1" x14ac:dyDescent="0.4">
      <c r="A2194" s="12"/>
      <c r="B2194" s="12"/>
      <c r="C2194" s="42"/>
      <c r="D2194" s="12"/>
      <c r="E2194" s="12"/>
      <c r="F2194" s="12"/>
      <c r="G2194" s="12"/>
      <c r="H2194" s="12"/>
      <c r="I2194" s="12"/>
      <c r="J2194" s="12"/>
      <c r="K2194" s="12"/>
      <c r="L2194" s="12"/>
      <c r="M2194" s="49"/>
      <c r="N2194" s="49"/>
      <c r="O2194" s="12"/>
      <c r="P2194" s="12"/>
      <c r="Q2194" s="12"/>
      <c r="R2194" s="12"/>
      <c r="S2194" s="12"/>
    </row>
    <row r="2195" spans="1:19" s="1" customFormat="1" x14ac:dyDescent="0.4">
      <c r="A2195" s="12"/>
      <c r="B2195" s="12"/>
      <c r="C2195" s="42"/>
      <c r="D2195" s="12"/>
      <c r="E2195" s="12"/>
      <c r="F2195" s="12"/>
      <c r="G2195" s="12"/>
      <c r="H2195" s="12"/>
      <c r="I2195" s="12"/>
      <c r="J2195" s="12"/>
      <c r="K2195" s="12"/>
      <c r="L2195" s="12"/>
      <c r="M2195" s="49"/>
      <c r="N2195" s="49"/>
      <c r="O2195" s="12"/>
      <c r="P2195" s="12"/>
      <c r="Q2195" s="12"/>
      <c r="R2195" s="12"/>
      <c r="S2195" s="12"/>
    </row>
    <row r="2196" spans="1:19" s="1" customFormat="1" x14ac:dyDescent="0.4">
      <c r="A2196" s="12"/>
      <c r="B2196" s="12"/>
      <c r="C2196" s="42"/>
      <c r="D2196" s="12"/>
      <c r="E2196" s="12"/>
      <c r="F2196" s="12"/>
      <c r="G2196" s="12"/>
      <c r="H2196" s="12"/>
      <c r="I2196" s="12"/>
      <c r="J2196" s="12"/>
      <c r="K2196" s="12"/>
      <c r="L2196" s="12"/>
      <c r="M2196" s="49"/>
      <c r="N2196" s="49"/>
      <c r="O2196" s="12"/>
      <c r="P2196" s="12"/>
      <c r="Q2196" s="12"/>
      <c r="R2196" s="12"/>
      <c r="S2196" s="12"/>
    </row>
    <row r="2197" spans="1:19" s="1" customFormat="1" x14ac:dyDescent="0.4">
      <c r="A2197" s="12"/>
      <c r="B2197" s="12"/>
      <c r="C2197" s="42"/>
      <c r="D2197" s="12"/>
      <c r="E2197" s="12"/>
      <c r="F2197" s="12"/>
      <c r="G2197" s="12"/>
      <c r="H2197" s="12"/>
      <c r="I2197" s="12"/>
      <c r="J2197" s="12"/>
      <c r="K2197" s="12"/>
      <c r="L2197" s="12"/>
      <c r="M2197" s="49"/>
      <c r="N2197" s="49"/>
      <c r="O2197" s="12"/>
      <c r="P2197" s="12"/>
      <c r="Q2197" s="12"/>
      <c r="R2197" s="12"/>
      <c r="S2197" s="12"/>
    </row>
    <row r="2198" spans="1:19" s="1" customFormat="1" x14ac:dyDescent="0.4">
      <c r="A2198" s="12"/>
      <c r="B2198" s="12"/>
      <c r="C2198" s="42"/>
      <c r="D2198" s="12"/>
      <c r="E2198" s="12"/>
      <c r="F2198" s="12"/>
      <c r="G2198" s="12"/>
      <c r="H2198" s="12"/>
      <c r="I2198" s="12"/>
      <c r="J2198" s="12"/>
      <c r="K2198" s="12"/>
      <c r="L2198" s="12"/>
      <c r="M2198" s="49"/>
      <c r="N2198" s="49"/>
      <c r="O2198" s="12"/>
      <c r="P2198" s="12"/>
      <c r="Q2198" s="12"/>
      <c r="R2198" s="12"/>
      <c r="S2198" s="12"/>
    </row>
    <row r="2199" spans="1:19" s="1" customFormat="1" x14ac:dyDescent="0.4">
      <c r="A2199" s="12"/>
      <c r="B2199" s="12"/>
      <c r="C2199" s="42"/>
      <c r="D2199" s="12"/>
      <c r="E2199" s="12"/>
      <c r="F2199" s="12"/>
      <c r="G2199" s="12"/>
      <c r="H2199" s="12"/>
      <c r="I2199" s="12"/>
      <c r="J2199" s="12"/>
      <c r="K2199" s="12"/>
      <c r="L2199" s="12"/>
      <c r="M2199" s="49"/>
      <c r="N2199" s="49"/>
      <c r="O2199" s="12"/>
      <c r="P2199" s="12"/>
      <c r="Q2199" s="12"/>
      <c r="R2199" s="12"/>
      <c r="S2199" s="12"/>
    </row>
    <row r="2200" spans="1:19" s="1" customFormat="1" x14ac:dyDescent="0.4">
      <c r="A2200" s="12"/>
      <c r="B2200" s="12"/>
      <c r="C2200" s="42"/>
      <c r="D2200" s="12"/>
      <c r="E2200" s="12"/>
      <c r="F2200" s="12"/>
      <c r="G2200" s="12"/>
      <c r="H2200" s="12"/>
      <c r="I2200" s="12"/>
      <c r="J2200" s="12"/>
      <c r="K2200" s="12"/>
      <c r="L2200" s="12"/>
      <c r="M2200" s="49"/>
      <c r="N2200" s="49"/>
      <c r="O2200" s="12"/>
      <c r="P2200" s="12"/>
      <c r="Q2200" s="12"/>
      <c r="R2200" s="12"/>
      <c r="S2200" s="12"/>
    </row>
    <row r="2201" spans="1:19" s="1" customFormat="1" x14ac:dyDescent="0.4">
      <c r="A2201" s="12"/>
      <c r="B2201" s="12"/>
      <c r="C2201" s="42"/>
      <c r="D2201" s="12"/>
      <c r="E2201" s="12"/>
      <c r="F2201" s="12"/>
      <c r="G2201" s="12"/>
      <c r="H2201" s="12"/>
      <c r="I2201" s="12"/>
      <c r="J2201" s="12"/>
      <c r="K2201" s="12"/>
      <c r="L2201" s="12"/>
      <c r="M2201" s="49"/>
      <c r="N2201" s="49"/>
      <c r="O2201" s="12"/>
      <c r="P2201" s="12"/>
      <c r="Q2201" s="12"/>
      <c r="R2201" s="12"/>
      <c r="S2201" s="12"/>
    </row>
    <row r="2202" spans="1:19" s="1" customFormat="1" x14ac:dyDescent="0.4">
      <c r="A2202" s="12"/>
      <c r="B2202" s="12"/>
      <c r="C2202" s="42"/>
      <c r="D2202" s="12"/>
      <c r="E2202" s="12"/>
      <c r="F2202" s="12"/>
      <c r="G2202" s="12"/>
      <c r="H2202" s="12"/>
      <c r="I2202" s="12"/>
      <c r="J2202" s="12"/>
      <c r="K2202" s="12"/>
      <c r="L2202" s="12"/>
      <c r="M2202" s="49"/>
      <c r="N2202" s="49"/>
      <c r="O2202" s="12"/>
      <c r="P2202" s="12"/>
      <c r="Q2202" s="12"/>
      <c r="R2202" s="12"/>
      <c r="S2202" s="12"/>
    </row>
    <row r="2203" spans="1:19" s="1" customFormat="1" x14ac:dyDescent="0.4">
      <c r="A2203" s="12"/>
      <c r="B2203" s="12"/>
      <c r="C2203" s="42"/>
      <c r="D2203" s="12"/>
      <c r="E2203" s="12"/>
      <c r="F2203" s="12"/>
      <c r="G2203" s="12"/>
      <c r="H2203" s="12"/>
      <c r="I2203" s="12"/>
      <c r="J2203" s="12"/>
      <c r="K2203" s="12"/>
      <c r="L2203" s="12"/>
      <c r="M2203" s="49"/>
      <c r="N2203" s="49"/>
      <c r="O2203" s="12"/>
      <c r="P2203" s="12"/>
      <c r="Q2203" s="12"/>
      <c r="R2203" s="12"/>
      <c r="S2203" s="12"/>
    </row>
    <row r="2204" spans="1:19" s="1" customFormat="1" x14ac:dyDescent="0.4">
      <c r="A2204" s="12"/>
      <c r="B2204" s="12"/>
      <c r="C2204" s="42"/>
      <c r="D2204" s="12"/>
      <c r="E2204" s="12"/>
      <c r="F2204" s="12"/>
      <c r="G2204" s="12"/>
      <c r="H2204" s="12"/>
      <c r="I2204" s="12"/>
      <c r="J2204" s="12"/>
      <c r="K2204" s="12"/>
      <c r="L2204" s="12"/>
      <c r="M2204" s="49"/>
      <c r="N2204" s="49"/>
      <c r="O2204" s="12"/>
      <c r="P2204" s="12"/>
      <c r="Q2204" s="12"/>
      <c r="R2204" s="12"/>
      <c r="S2204" s="12"/>
    </row>
    <row r="2205" spans="1:19" s="1" customFormat="1" x14ac:dyDescent="0.4">
      <c r="A2205" s="12"/>
      <c r="B2205" s="12"/>
      <c r="C2205" s="42"/>
      <c r="D2205" s="12"/>
      <c r="E2205" s="12"/>
      <c r="F2205" s="12"/>
      <c r="G2205" s="12"/>
      <c r="H2205" s="12"/>
      <c r="I2205" s="12"/>
      <c r="J2205" s="12"/>
      <c r="K2205" s="12"/>
      <c r="L2205" s="12"/>
      <c r="M2205" s="49"/>
      <c r="N2205" s="49"/>
      <c r="O2205" s="12"/>
      <c r="P2205" s="12"/>
      <c r="Q2205" s="12"/>
      <c r="R2205" s="12"/>
      <c r="S2205" s="12"/>
    </row>
    <row r="2206" spans="1:19" s="1" customFormat="1" x14ac:dyDescent="0.4">
      <c r="A2206" s="12"/>
      <c r="B2206" s="12"/>
      <c r="C2206" s="42"/>
      <c r="D2206" s="12"/>
      <c r="E2206" s="12"/>
      <c r="F2206" s="12"/>
      <c r="G2206" s="12"/>
      <c r="H2206" s="12"/>
      <c r="I2206" s="12"/>
      <c r="J2206" s="12"/>
      <c r="K2206" s="12"/>
      <c r="L2206" s="12"/>
      <c r="M2206" s="49"/>
      <c r="N2206" s="49"/>
      <c r="O2206" s="12"/>
      <c r="P2206" s="12"/>
      <c r="Q2206" s="12"/>
      <c r="R2206" s="12"/>
      <c r="S2206" s="12"/>
    </row>
    <row r="2207" spans="1:19" s="1" customFormat="1" x14ac:dyDescent="0.4">
      <c r="A2207" s="12"/>
      <c r="B2207" s="12"/>
      <c r="C2207" s="42"/>
      <c r="D2207" s="12"/>
      <c r="E2207" s="12"/>
      <c r="F2207" s="12"/>
      <c r="G2207" s="12"/>
      <c r="H2207" s="12"/>
      <c r="I2207" s="12"/>
      <c r="J2207" s="12"/>
      <c r="K2207" s="12"/>
      <c r="L2207" s="12"/>
      <c r="M2207" s="49"/>
      <c r="N2207" s="49"/>
      <c r="O2207" s="12"/>
      <c r="P2207" s="12"/>
      <c r="Q2207" s="12"/>
      <c r="R2207" s="12"/>
      <c r="S2207" s="12"/>
    </row>
    <row r="2208" spans="1:19" s="1" customFormat="1" x14ac:dyDescent="0.4">
      <c r="A2208" s="12"/>
      <c r="B2208" s="12"/>
      <c r="C2208" s="42"/>
      <c r="D2208" s="12"/>
      <c r="E2208" s="12"/>
      <c r="F2208" s="12"/>
      <c r="G2208" s="12"/>
      <c r="H2208" s="12"/>
      <c r="I2208" s="12"/>
      <c r="J2208" s="12"/>
      <c r="K2208" s="12"/>
      <c r="L2208" s="12"/>
      <c r="M2208" s="49"/>
      <c r="N2208" s="49"/>
      <c r="O2208" s="12"/>
      <c r="P2208" s="12"/>
      <c r="Q2208" s="12"/>
      <c r="R2208" s="12"/>
      <c r="S2208" s="12"/>
    </row>
    <row r="2209" spans="1:19" s="1" customFormat="1" x14ac:dyDescent="0.4">
      <c r="A2209" s="12"/>
      <c r="B2209" s="12"/>
      <c r="C2209" s="42"/>
      <c r="D2209" s="12"/>
      <c r="E2209" s="12"/>
      <c r="F2209" s="12"/>
      <c r="G2209" s="12"/>
      <c r="H2209" s="12"/>
      <c r="I2209" s="12"/>
      <c r="J2209" s="12"/>
      <c r="K2209" s="12"/>
      <c r="L2209" s="12"/>
      <c r="M2209" s="49"/>
      <c r="N2209" s="49"/>
      <c r="O2209" s="12"/>
      <c r="P2209" s="12"/>
      <c r="Q2209" s="12"/>
      <c r="R2209" s="12"/>
      <c r="S2209" s="12"/>
    </row>
    <row r="2210" spans="1:19" s="1" customFormat="1" x14ac:dyDescent="0.4">
      <c r="A2210" s="12"/>
      <c r="B2210" s="12"/>
      <c r="C2210" s="42"/>
      <c r="D2210" s="12"/>
      <c r="E2210" s="12"/>
      <c r="F2210" s="12"/>
      <c r="G2210" s="12"/>
      <c r="H2210" s="12"/>
      <c r="I2210" s="12"/>
      <c r="J2210" s="12"/>
      <c r="K2210" s="12"/>
      <c r="L2210" s="12"/>
      <c r="M2210" s="49"/>
      <c r="N2210" s="49"/>
      <c r="O2210" s="12"/>
      <c r="P2210" s="12"/>
      <c r="Q2210" s="12"/>
      <c r="R2210" s="12"/>
      <c r="S2210" s="12"/>
    </row>
    <row r="2211" spans="1:19" s="1" customFormat="1" x14ac:dyDescent="0.4">
      <c r="A2211" s="12"/>
      <c r="B2211" s="12"/>
      <c r="C2211" s="42"/>
      <c r="D2211" s="12"/>
      <c r="E2211" s="12"/>
      <c r="F2211" s="12"/>
      <c r="G2211" s="12"/>
      <c r="H2211" s="12"/>
      <c r="I2211" s="12"/>
      <c r="J2211" s="12"/>
      <c r="K2211" s="12"/>
      <c r="L2211" s="12"/>
      <c r="M2211" s="49"/>
      <c r="N2211" s="49"/>
      <c r="O2211" s="12"/>
      <c r="P2211" s="12"/>
      <c r="Q2211" s="12"/>
      <c r="R2211" s="12"/>
      <c r="S2211" s="12"/>
    </row>
    <row r="2212" spans="1:19" s="1" customFormat="1" x14ac:dyDescent="0.4">
      <c r="A2212" s="12"/>
      <c r="B2212" s="12"/>
      <c r="C2212" s="42"/>
      <c r="D2212" s="12"/>
      <c r="E2212" s="12"/>
      <c r="F2212" s="12"/>
      <c r="G2212" s="12"/>
      <c r="H2212" s="12"/>
      <c r="I2212" s="12"/>
      <c r="J2212" s="12"/>
      <c r="K2212" s="12"/>
      <c r="L2212" s="12"/>
      <c r="M2212" s="49"/>
      <c r="N2212" s="49"/>
      <c r="O2212" s="12"/>
      <c r="P2212" s="12"/>
      <c r="Q2212" s="12"/>
      <c r="R2212" s="12"/>
      <c r="S2212" s="12"/>
    </row>
    <row r="2213" spans="1:19" s="1" customFormat="1" x14ac:dyDescent="0.4">
      <c r="A2213" s="12"/>
      <c r="B2213" s="12"/>
      <c r="C2213" s="42"/>
      <c r="D2213" s="12"/>
      <c r="E2213" s="12"/>
      <c r="F2213" s="12"/>
      <c r="G2213" s="12"/>
      <c r="H2213" s="12"/>
      <c r="I2213" s="12"/>
      <c r="J2213" s="12"/>
      <c r="K2213" s="12"/>
      <c r="L2213" s="12"/>
      <c r="M2213" s="49"/>
      <c r="N2213" s="49"/>
      <c r="O2213" s="12"/>
      <c r="P2213" s="12"/>
      <c r="Q2213" s="12"/>
      <c r="R2213" s="12"/>
      <c r="S2213" s="12"/>
    </row>
    <row r="2214" spans="1:19" s="1" customFormat="1" x14ac:dyDescent="0.4">
      <c r="A2214" s="12"/>
      <c r="B2214" s="12"/>
      <c r="C2214" s="42"/>
      <c r="D2214" s="12"/>
      <c r="E2214" s="12"/>
      <c r="F2214" s="12"/>
      <c r="G2214" s="12"/>
      <c r="H2214" s="12"/>
      <c r="I2214" s="12"/>
      <c r="J2214" s="12"/>
      <c r="K2214" s="12"/>
      <c r="L2214" s="12"/>
      <c r="M2214" s="49"/>
      <c r="N2214" s="49"/>
      <c r="O2214" s="12"/>
      <c r="P2214" s="12"/>
      <c r="Q2214" s="12"/>
      <c r="R2214" s="12"/>
      <c r="S2214" s="12"/>
    </row>
    <row r="2215" spans="1:19" s="1" customFormat="1" x14ac:dyDescent="0.4">
      <c r="A2215" s="12"/>
      <c r="B2215" s="12"/>
      <c r="C2215" s="42"/>
      <c r="D2215" s="12"/>
      <c r="E2215" s="12"/>
      <c r="F2215" s="12"/>
      <c r="G2215" s="12"/>
      <c r="H2215" s="12"/>
      <c r="I2215" s="12"/>
      <c r="J2215" s="12"/>
      <c r="K2215" s="12"/>
      <c r="L2215" s="12"/>
      <c r="M2215" s="49"/>
      <c r="N2215" s="49"/>
      <c r="O2215" s="12"/>
      <c r="P2215" s="12"/>
      <c r="Q2215" s="12"/>
      <c r="R2215" s="12"/>
      <c r="S2215" s="12"/>
    </row>
    <row r="2216" spans="1:19" s="1" customFormat="1" x14ac:dyDescent="0.4">
      <c r="A2216" s="12"/>
      <c r="B2216" s="12"/>
      <c r="C2216" s="42"/>
      <c r="D2216" s="12"/>
      <c r="E2216" s="12"/>
      <c r="F2216" s="12"/>
      <c r="G2216" s="12"/>
      <c r="H2216" s="12"/>
      <c r="I2216" s="12"/>
      <c r="J2216" s="12"/>
      <c r="K2216" s="12"/>
      <c r="L2216" s="12"/>
      <c r="M2216" s="49"/>
      <c r="N2216" s="49"/>
      <c r="O2216" s="12"/>
      <c r="P2216" s="12"/>
      <c r="Q2216" s="12"/>
      <c r="R2216" s="12"/>
      <c r="S2216" s="12"/>
    </row>
    <row r="2217" spans="1:19" s="1" customFormat="1" x14ac:dyDescent="0.4">
      <c r="A2217" s="12"/>
      <c r="B2217" s="12"/>
      <c r="C2217" s="42"/>
      <c r="D2217" s="12"/>
      <c r="E2217" s="12"/>
      <c r="F2217" s="12"/>
      <c r="G2217" s="12"/>
      <c r="H2217" s="12"/>
      <c r="I2217" s="12"/>
      <c r="J2217" s="12"/>
      <c r="K2217" s="12"/>
      <c r="L2217" s="12"/>
      <c r="M2217" s="49"/>
      <c r="N2217" s="49"/>
      <c r="O2217" s="12"/>
      <c r="P2217" s="12"/>
      <c r="Q2217" s="12"/>
      <c r="R2217" s="12"/>
      <c r="S2217" s="12"/>
    </row>
    <row r="2218" spans="1:19" s="1" customFormat="1" x14ac:dyDescent="0.4">
      <c r="A2218" s="12"/>
      <c r="B2218" s="12"/>
      <c r="C2218" s="42"/>
      <c r="D2218" s="12"/>
      <c r="E2218" s="12"/>
      <c r="F2218" s="12"/>
      <c r="G2218" s="12"/>
      <c r="H2218" s="12"/>
      <c r="I2218" s="12"/>
      <c r="J2218" s="12"/>
      <c r="K2218" s="12"/>
      <c r="L2218" s="12"/>
      <c r="M2218" s="49"/>
      <c r="N2218" s="49"/>
      <c r="O2218" s="12"/>
      <c r="P2218" s="12"/>
      <c r="Q2218" s="12"/>
      <c r="R2218" s="12"/>
      <c r="S2218" s="12"/>
    </row>
    <row r="2219" spans="1:19" s="1" customFormat="1" x14ac:dyDescent="0.4">
      <c r="A2219" s="12"/>
      <c r="B2219" s="12"/>
      <c r="C2219" s="42"/>
      <c r="D2219" s="12"/>
      <c r="E2219" s="12"/>
      <c r="F2219" s="12"/>
      <c r="G2219" s="12"/>
      <c r="H2219" s="12"/>
      <c r="I2219" s="12"/>
      <c r="J2219" s="12"/>
      <c r="K2219" s="12"/>
      <c r="L2219" s="12"/>
      <c r="M2219" s="49"/>
      <c r="N2219" s="49"/>
      <c r="O2219" s="12"/>
      <c r="P2219" s="12"/>
      <c r="Q2219" s="12"/>
      <c r="R2219" s="12"/>
      <c r="S2219" s="12"/>
    </row>
    <row r="2220" spans="1:19" s="1" customFormat="1" x14ac:dyDescent="0.4">
      <c r="A2220" s="12"/>
      <c r="B2220" s="12"/>
      <c r="C2220" s="42"/>
      <c r="D2220" s="12"/>
      <c r="E2220" s="12"/>
      <c r="F2220" s="12"/>
      <c r="G2220" s="12"/>
      <c r="H2220" s="12"/>
      <c r="I2220" s="12"/>
      <c r="J2220" s="12"/>
      <c r="K2220" s="12"/>
      <c r="L2220" s="12"/>
      <c r="M2220" s="49"/>
      <c r="N2220" s="49"/>
      <c r="O2220" s="12"/>
      <c r="P2220" s="12"/>
      <c r="Q2220" s="12"/>
      <c r="R2220" s="12"/>
      <c r="S2220" s="12"/>
    </row>
    <row r="2221" spans="1:19" s="1" customFormat="1" x14ac:dyDescent="0.4">
      <c r="A2221" s="12"/>
      <c r="B2221" s="12"/>
      <c r="C2221" s="42"/>
      <c r="D2221" s="12"/>
      <c r="E2221" s="12"/>
      <c r="F2221" s="12"/>
      <c r="G2221" s="12"/>
      <c r="H2221" s="12"/>
      <c r="I2221" s="12"/>
      <c r="J2221" s="12"/>
      <c r="K2221" s="12"/>
      <c r="L2221" s="12"/>
      <c r="M2221" s="49"/>
      <c r="N2221" s="49"/>
      <c r="O2221" s="12"/>
      <c r="P2221" s="12"/>
      <c r="Q2221" s="12"/>
      <c r="R2221" s="12"/>
      <c r="S2221" s="12"/>
    </row>
    <row r="2222" spans="1:19" s="1" customFormat="1" x14ac:dyDescent="0.4">
      <c r="A2222" s="12"/>
      <c r="B2222" s="12"/>
      <c r="C2222" s="42"/>
      <c r="D2222" s="12"/>
      <c r="E2222" s="12"/>
      <c r="F2222" s="12"/>
      <c r="G2222" s="12"/>
      <c r="H2222" s="12"/>
      <c r="I2222" s="12"/>
      <c r="J2222" s="12"/>
      <c r="K2222" s="12"/>
      <c r="L2222" s="12"/>
      <c r="M2222" s="49"/>
      <c r="N2222" s="49"/>
      <c r="O2222" s="12"/>
      <c r="P2222" s="12"/>
      <c r="Q2222" s="12"/>
      <c r="R2222" s="12"/>
      <c r="S2222" s="12"/>
    </row>
    <row r="2223" spans="1:19" s="1" customFormat="1" x14ac:dyDescent="0.4">
      <c r="A2223" s="12"/>
      <c r="B2223" s="12"/>
      <c r="C2223" s="42"/>
      <c r="D2223" s="12"/>
      <c r="E2223" s="12"/>
      <c r="F2223" s="12"/>
      <c r="G2223" s="12"/>
      <c r="H2223" s="12"/>
      <c r="I2223" s="12"/>
      <c r="J2223" s="12"/>
      <c r="K2223" s="12"/>
      <c r="L2223" s="12"/>
      <c r="M2223" s="49"/>
      <c r="N2223" s="49"/>
      <c r="O2223" s="12"/>
      <c r="P2223" s="12"/>
      <c r="Q2223" s="12"/>
      <c r="R2223" s="12"/>
      <c r="S2223" s="12"/>
    </row>
    <row r="2224" spans="1:19" s="1" customFormat="1" x14ac:dyDescent="0.4">
      <c r="A2224" s="12"/>
      <c r="B2224" s="12"/>
      <c r="C2224" s="42"/>
      <c r="D2224" s="12"/>
      <c r="E2224" s="12"/>
      <c r="F2224" s="12"/>
      <c r="G2224" s="12"/>
      <c r="H2224" s="12"/>
      <c r="I2224" s="12"/>
      <c r="J2224" s="12"/>
      <c r="K2224" s="12"/>
      <c r="L2224" s="12"/>
      <c r="M2224" s="49"/>
      <c r="N2224" s="49"/>
      <c r="O2224" s="12"/>
      <c r="P2224" s="12"/>
      <c r="Q2224" s="12"/>
      <c r="R2224" s="12"/>
      <c r="S2224" s="12"/>
    </row>
    <row r="2225" spans="1:19" s="1" customFormat="1" x14ac:dyDescent="0.4">
      <c r="A2225" s="12"/>
      <c r="B2225" s="12"/>
      <c r="C2225" s="42"/>
      <c r="D2225" s="12"/>
      <c r="E2225" s="12"/>
      <c r="F2225" s="12"/>
      <c r="G2225" s="12"/>
      <c r="H2225" s="12"/>
      <c r="I2225" s="12"/>
      <c r="J2225" s="12"/>
      <c r="K2225" s="12"/>
      <c r="L2225" s="12"/>
      <c r="M2225" s="49"/>
      <c r="N2225" s="49"/>
      <c r="O2225" s="12"/>
      <c r="P2225" s="12"/>
      <c r="Q2225" s="12"/>
      <c r="R2225" s="12"/>
      <c r="S2225" s="12"/>
    </row>
    <row r="2226" spans="1:19" s="1" customFormat="1" x14ac:dyDescent="0.4">
      <c r="A2226" s="12"/>
      <c r="B2226" s="12"/>
      <c r="C2226" s="42"/>
      <c r="D2226" s="12"/>
      <c r="E2226" s="12"/>
      <c r="F2226" s="12"/>
      <c r="G2226" s="12"/>
      <c r="H2226" s="12"/>
      <c r="I2226" s="12"/>
      <c r="J2226" s="12"/>
      <c r="K2226" s="12"/>
      <c r="L2226" s="12"/>
      <c r="M2226" s="49"/>
      <c r="N2226" s="49"/>
      <c r="O2226" s="12"/>
      <c r="P2226" s="12"/>
      <c r="Q2226" s="12"/>
      <c r="R2226" s="12"/>
      <c r="S2226" s="12"/>
    </row>
    <row r="2227" spans="1:19" s="1" customFormat="1" x14ac:dyDescent="0.4">
      <c r="A2227" s="12"/>
      <c r="B2227" s="12"/>
      <c r="C2227" s="42"/>
      <c r="D2227" s="12"/>
      <c r="E2227" s="12"/>
      <c r="F2227" s="12"/>
      <c r="G2227" s="12"/>
      <c r="H2227" s="12"/>
      <c r="I2227" s="12"/>
      <c r="J2227" s="12"/>
      <c r="K2227" s="12"/>
      <c r="L2227" s="12"/>
      <c r="M2227" s="49"/>
      <c r="N2227" s="49"/>
      <c r="O2227" s="12"/>
      <c r="P2227" s="12"/>
      <c r="Q2227" s="12"/>
      <c r="R2227" s="12"/>
      <c r="S2227" s="12"/>
    </row>
    <row r="2228" spans="1:19" s="1" customFormat="1" x14ac:dyDescent="0.4">
      <c r="A2228" s="12"/>
      <c r="B2228" s="12"/>
      <c r="C2228" s="42"/>
      <c r="D2228" s="12"/>
      <c r="E2228" s="12"/>
      <c r="F2228" s="12"/>
      <c r="G2228" s="12"/>
      <c r="H2228" s="12"/>
      <c r="I2228" s="12"/>
      <c r="J2228" s="12"/>
      <c r="K2228" s="12"/>
      <c r="L2228" s="12"/>
      <c r="M2228" s="49"/>
      <c r="N2228" s="49"/>
      <c r="O2228" s="12"/>
      <c r="P2228" s="12"/>
      <c r="Q2228" s="12"/>
      <c r="R2228" s="12"/>
      <c r="S2228" s="12"/>
    </row>
    <row r="2229" spans="1:19" s="1" customFormat="1" x14ac:dyDescent="0.4">
      <c r="A2229" s="12"/>
      <c r="B2229" s="12"/>
      <c r="C2229" s="42"/>
      <c r="D2229" s="12"/>
      <c r="E2229" s="12"/>
      <c r="F2229" s="12"/>
      <c r="G2229" s="12"/>
      <c r="H2229" s="12"/>
      <c r="I2229" s="12"/>
      <c r="J2229" s="12"/>
      <c r="K2229" s="12"/>
      <c r="L2229" s="12"/>
      <c r="M2229" s="49"/>
      <c r="N2229" s="49"/>
      <c r="O2229" s="12"/>
      <c r="P2229" s="12"/>
      <c r="Q2229" s="12"/>
      <c r="R2229" s="12"/>
      <c r="S2229" s="12"/>
    </row>
    <row r="2230" spans="1:19" s="1" customFormat="1" x14ac:dyDescent="0.4">
      <c r="A2230" s="12"/>
      <c r="B2230" s="12"/>
      <c r="C2230" s="42"/>
      <c r="D2230" s="12"/>
      <c r="E2230" s="12"/>
      <c r="F2230" s="12"/>
      <c r="G2230" s="12"/>
      <c r="H2230" s="12"/>
      <c r="I2230" s="12"/>
      <c r="J2230" s="12"/>
      <c r="K2230" s="12"/>
      <c r="L2230" s="12"/>
      <c r="M2230" s="49"/>
      <c r="N2230" s="49"/>
      <c r="O2230" s="12"/>
      <c r="P2230" s="12"/>
      <c r="Q2230" s="12"/>
      <c r="R2230" s="12"/>
      <c r="S2230" s="12"/>
    </row>
    <row r="2231" spans="1:19" s="1" customFormat="1" x14ac:dyDescent="0.4">
      <c r="A2231" s="12"/>
      <c r="B2231" s="12"/>
      <c r="C2231" s="42"/>
      <c r="D2231" s="12"/>
      <c r="E2231" s="12"/>
      <c r="F2231" s="12"/>
      <c r="G2231" s="12"/>
      <c r="H2231" s="12"/>
      <c r="I2231" s="12"/>
      <c r="J2231" s="12"/>
      <c r="K2231" s="12"/>
      <c r="L2231" s="12"/>
      <c r="M2231" s="49"/>
      <c r="N2231" s="49"/>
      <c r="O2231" s="12"/>
      <c r="P2231" s="12"/>
      <c r="Q2231" s="12"/>
      <c r="R2231" s="12"/>
      <c r="S2231" s="12"/>
    </row>
    <row r="2232" spans="1:19" s="1" customFormat="1" x14ac:dyDescent="0.4">
      <c r="A2232" s="12"/>
      <c r="B2232" s="12"/>
      <c r="C2232" s="42"/>
      <c r="D2232" s="12"/>
      <c r="E2232" s="12"/>
      <c r="F2232" s="12"/>
      <c r="G2232" s="12"/>
      <c r="H2232" s="12"/>
      <c r="I2232" s="12"/>
      <c r="J2232" s="12"/>
      <c r="K2232" s="12"/>
      <c r="L2232" s="12"/>
      <c r="M2232" s="49"/>
      <c r="N2232" s="49"/>
      <c r="O2232" s="12"/>
      <c r="P2232" s="12"/>
      <c r="Q2232" s="12"/>
      <c r="R2232" s="12"/>
      <c r="S2232" s="12"/>
    </row>
    <row r="2233" spans="1:19" s="1" customFormat="1" x14ac:dyDescent="0.4">
      <c r="A2233" s="12"/>
      <c r="B2233" s="12"/>
      <c r="C2233" s="42"/>
      <c r="D2233" s="12"/>
      <c r="E2233" s="12"/>
      <c r="F2233" s="12"/>
      <c r="G2233" s="12"/>
      <c r="H2233" s="12"/>
      <c r="I2233" s="12"/>
      <c r="J2233" s="12"/>
      <c r="K2233" s="12"/>
      <c r="L2233" s="12"/>
      <c r="M2233" s="49"/>
      <c r="N2233" s="49"/>
      <c r="O2233" s="12"/>
      <c r="P2233" s="12"/>
      <c r="Q2233" s="12"/>
      <c r="R2233" s="12"/>
      <c r="S2233" s="12"/>
    </row>
    <row r="2234" spans="1:19" s="1" customFormat="1" x14ac:dyDescent="0.4">
      <c r="A2234" s="12"/>
      <c r="B2234" s="12"/>
      <c r="C2234" s="42"/>
      <c r="D2234" s="12"/>
      <c r="E2234" s="12"/>
      <c r="F2234" s="12"/>
      <c r="G2234" s="12"/>
      <c r="H2234" s="12"/>
      <c r="I2234" s="12"/>
      <c r="J2234" s="12"/>
      <c r="K2234" s="12"/>
      <c r="L2234" s="12"/>
      <c r="M2234" s="49"/>
      <c r="N2234" s="49"/>
      <c r="O2234" s="12"/>
      <c r="P2234" s="12"/>
      <c r="Q2234" s="12"/>
      <c r="R2234" s="12"/>
      <c r="S2234" s="12"/>
    </row>
    <row r="2235" spans="1:19" s="1" customFormat="1" x14ac:dyDescent="0.4">
      <c r="A2235" s="12"/>
      <c r="B2235" s="12"/>
      <c r="C2235" s="42"/>
      <c r="D2235" s="12"/>
      <c r="E2235" s="12"/>
      <c r="F2235" s="12"/>
      <c r="G2235" s="12"/>
      <c r="H2235" s="12"/>
      <c r="I2235" s="12"/>
      <c r="J2235" s="12"/>
      <c r="K2235" s="12"/>
      <c r="L2235" s="12"/>
      <c r="M2235" s="49"/>
      <c r="N2235" s="49"/>
      <c r="O2235" s="12"/>
      <c r="P2235" s="12"/>
      <c r="Q2235" s="12"/>
      <c r="R2235" s="12"/>
      <c r="S2235" s="12"/>
    </row>
    <row r="2236" spans="1:19" s="1" customFormat="1" x14ac:dyDescent="0.4">
      <c r="A2236" s="12"/>
      <c r="B2236" s="12"/>
      <c r="C2236" s="42"/>
      <c r="D2236" s="12"/>
      <c r="E2236" s="12"/>
      <c r="F2236" s="12"/>
      <c r="G2236" s="12"/>
      <c r="H2236" s="12"/>
      <c r="I2236" s="12"/>
      <c r="J2236" s="12"/>
      <c r="K2236" s="12"/>
      <c r="L2236" s="12"/>
      <c r="M2236" s="49"/>
      <c r="N2236" s="49"/>
      <c r="O2236" s="12"/>
      <c r="P2236" s="12"/>
      <c r="Q2236" s="12"/>
      <c r="R2236" s="12"/>
      <c r="S2236" s="12"/>
    </row>
    <row r="2237" spans="1:19" s="1" customFormat="1" x14ac:dyDescent="0.4">
      <c r="A2237" s="12"/>
      <c r="B2237" s="12"/>
      <c r="C2237" s="42"/>
      <c r="D2237" s="12"/>
      <c r="E2237" s="12"/>
      <c r="F2237" s="12"/>
      <c r="G2237" s="12"/>
      <c r="H2237" s="12"/>
      <c r="I2237" s="12"/>
      <c r="J2237" s="12"/>
      <c r="K2237" s="12"/>
      <c r="L2237" s="12"/>
      <c r="M2237" s="49"/>
      <c r="N2237" s="49"/>
      <c r="O2237" s="12"/>
      <c r="P2237" s="12"/>
      <c r="Q2237" s="12"/>
      <c r="R2237" s="12"/>
      <c r="S2237" s="12"/>
    </row>
    <row r="2238" spans="1:19" s="1" customFormat="1" x14ac:dyDescent="0.4">
      <c r="A2238" s="12"/>
      <c r="B2238" s="12"/>
      <c r="C2238" s="42"/>
      <c r="D2238" s="12"/>
      <c r="E2238" s="12"/>
      <c r="F2238" s="12"/>
      <c r="G2238" s="12"/>
      <c r="H2238" s="12"/>
      <c r="I2238" s="12"/>
      <c r="J2238" s="12"/>
      <c r="K2238" s="12"/>
      <c r="L2238" s="12"/>
      <c r="M2238" s="49"/>
      <c r="N2238" s="49"/>
      <c r="O2238" s="12"/>
      <c r="P2238" s="12"/>
      <c r="Q2238" s="12"/>
      <c r="R2238" s="12"/>
      <c r="S2238" s="12"/>
    </row>
    <row r="2239" spans="1:19" s="1" customFormat="1" x14ac:dyDescent="0.4">
      <c r="A2239" s="12"/>
      <c r="B2239" s="12"/>
      <c r="C2239" s="42"/>
      <c r="D2239" s="12"/>
      <c r="E2239" s="12"/>
      <c r="F2239" s="12"/>
      <c r="G2239" s="12"/>
      <c r="H2239" s="12"/>
      <c r="I2239" s="12"/>
      <c r="J2239" s="12"/>
      <c r="K2239" s="12"/>
      <c r="L2239" s="12"/>
      <c r="M2239" s="49"/>
      <c r="N2239" s="49"/>
      <c r="O2239" s="12"/>
      <c r="P2239" s="12"/>
      <c r="Q2239" s="12"/>
      <c r="R2239" s="12"/>
      <c r="S2239" s="12"/>
    </row>
    <row r="2240" spans="1:19" s="1" customFormat="1" x14ac:dyDescent="0.4">
      <c r="A2240" s="12"/>
      <c r="B2240" s="12"/>
      <c r="C2240" s="42"/>
      <c r="D2240" s="12"/>
      <c r="E2240" s="12"/>
      <c r="F2240" s="12"/>
      <c r="G2240" s="12"/>
      <c r="H2240" s="12"/>
      <c r="I2240" s="12"/>
      <c r="J2240" s="12"/>
      <c r="K2240" s="12"/>
      <c r="L2240" s="12"/>
      <c r="M2240" s="49"/>
      <c r="N2240" s="49"/>
      <c r="O2240" s="12"/>
      <c r="P2240" s="12"/>
      <c r="Q2240" s="12"/>
      <c r="R2240" s="12"/>
      <c r="S2240" s="12"/>
    </row>
    <row r="2241" spans="1:19" s="1" customFormat="1" x14ac:dyDescent="0.4">
      <c r="A2241" s="12"/>
      <c r="B2241" s="12"/>
      <c r="C2241" s="42"/>
      <c r="D2241" s="12"/>
      <c r="E2241" s="12"/>
      <c r="F2241" s="12"/>
      <c r="G2241" s="12"/>
      <c r="H2241" s="12"/>
      <c r="I2241" s="12"/>
      <c r="J2241" s="12"/>
      <c r="K2241" s="12"/>
      <c r="L2241" s="12"/>
      <c r="M2241" s="49"/>
      <c r="N2241" s="49"/>
      <c r="O2241" s="12"/>
      <c r="P2241" s="12"/>
      <c r="Q2241" s="12"/>
      <c r="R2241" s="12"/>
      <c r="S2241" s="12"/>
    </row>
    <row r="2242" spans="1:19" s="1" customFormat="1" x14ac:dyDescent="0.4">
      <c r="A2242" s="12"/>
      <c r="B2242" s="12"/>
      <c r="C2242" s="42"/>
      <c r="D2242" s="12"/>
      <c r="E2242" s="12"/>
      <c r="F2242" s="12"/>
      <c r="G2242" s="12"/>
      <c r="H2242" s="12"/>
      <c r="I2242" s="12"/>
      <c r="J2242" s="12"/>
      <c r="K2242" s="12"/>
      <c r="L2242" s="12"/>
      <c r="M2242" s="49"/>
      <c r="N2242" s="49"/>
      <c r="O2242" s="12"/>
      <c r="P2242" s="12"/>
      <c r="Q2242" s="12"/>
      <c r="R2242" s="12"/>
      <c r="S2242" s="12"/>
    </row>
    <row r="2243" spans="1:19" s="1" customFormat="1" x14ac:dyDescent="0.4">
      <c r="A2243" s="12"/>
      <c r="B2243" s="12"/>
      <c r="C2243" s="42"/>
      <c r="D2243" s="12"/>
      <c r="E2243" s="12"/>
      <c r="F2243" s="12"/>
      <c r="G2243" s="12"/>
      <c r="H2243" s="12"/>
      <c r="I2243" s="12"/>
      <c r="J2243" s="12"/>
      <c r="K2243" s="12"/>
      <c r="L2243" s="12"/>
      <c r="M2243" s="49"/>
      <c r="N2243" s="49"/>
      <c r="O2243" s="12"/>
      <c r="P2243" s="12"/>
      <c r="Q2243" s="12"/>
      <c r="R2243" s="12"/>
      <c r="S2243" s="12"/>
    </row>
    <row r="2244" spans="1:19" s="1" customFormat="1" x14ac:dyDescent="0.4">
      <c r="A2244" s="12"/>
      <c r="B2244" s="12"/>
      <c r="C2244" s="42"/>
      <c r="D2244" s="12"/>
      <c r="E2244" s="12"/>
      <c r="F2244" s="12"/>
      <c r="G2244" s="12"/>
      <c r="H2244" s="12"/>
      <c r="I2244" s="12"/>
      <c r="J2244" s="12"/>
      <c r="K2244" s="12"/>
      <c r="L2244" s="12"/>
      <c r="M2244" s="49"/>
      <c r="N2244" s="49"/>
      <c r="O2244" s="12"/>
      <c r="P2244" s="12"/>
      <c r="Q2244" s="12"/>
      <c r="R2244" s="12"/>
      <c r="S2244" s="12"/>
    </row>
    <row r="2245" spans="1:19" s="1" customFormat="1" x14ac:dyDescent="0.4">
      <c r="A2245" s="12"/>
      <c r="B2245" s="12"/>
      <c r="C2245" s="42"/>
      <c r="D2245" s="12"/>
      <c r="E2245" s="12"/>
      <c r="F2245" s="12"/>
      <c r="G2245" s="12"/>
      <c r="H2245" s="12"/>
      <c r="I2245" s="12"/>
      <c r="J2245" s="12"/>
      <c r="K2245" s="12"/>
      <c r="L2245" s="12"/>
      <c r="M2245" s="49"/>
      <c r="N2245" s="49"/>
      <c r="O2245" s="12"/>
      <c r="P2245" s="12"/>
      <c r="Q2245" s="12"/>
      <c r="R2245" s="12"/>
      <c r="S2245" s="12"/>
    </row>
    <row r="2246" spans="1:19" s="1" customFormat="1" x14ac:dyDescent="0.4">
      <c r="A2246" s="12"/>
      <c r="B2246" s="12"/>
      <c r="C2246" s="42"/>
      <c r="D2246" s="12"/>
      <c r="E2246" s="12"/>
      <c r="F2246" s="12"/>
      <c r="G2246" s="12"/>
      <c r="H2246" s="12"/>
      <c r="I2246" s="12"/>
      <c r="J2246" s="12"/>
      <c r="K2246" s="12"/>
      <c r="L2246" s="12"/>
      <c r="M2246" s="49"/>
      <c r="N2246" s="49"/>
      <c r="O2246" s="12"/>
      <c r="P2246" s="12"/>
      <c r="Q2246" s="12"/>
      <c r="R2246" s="12"/>
      <c r="S2246" s="12"/>
    </row>
    <row r="2247" spans="1:19" s="1" customFormat="1" x14ac:dyDescent="0.4">
      <c r="A2247" s="12"/>
      <c r="B2247" s="12"/>
      <c r="C2247" s="42"/>
      <c r="D2247" s="12"/>
      <c r="E2247" s="12"/>
      <c r="F2247" s="12"/>
      <c r="G2247" s="12"/>
      <c r="H2247" s="12"/>
      <c r="I2247" s="12"/>
      <c r="J2247" s="12"/>
      <c r="K2247" s="12"/>
      <c r="L2247" s="12"/>
      <c r="M2247" s="49"/>
      <c r="N2247" s="49"/>
      <c r="O2247" s="12"/>
      <c r="P2247" s="12"/>
      <c r="Q2247" s="12"/>
      <c r="R2247" s="12"/>
      <c r="S2247" s="12"/>
    </row>
    <row r="2248" spans="1:19" s="1" customFormat="1" x14ac:dyDescent="0.4">
      <c r="A2248" s="12"/>
      <c r="B2248" s="12"/>
      <c r="C2248" s="42"/>
      <c r="D2248" s="12"/>
      <c r="E2248" s="12"/>
      <c r="F2248" s="12"/>
      <c r="G2248" s="12"/>
      <c r="H2248" s="12"/>
      <c r="I2248" s="12"/>
      <c r="J2248" s="12"/>
      <c r="K2248" s="12"/>
      <c r="L2248" s="12"/>
      <c r="M2248" s="49"/>
      <c r="N2248" s="49"/>
      <c r="O2248" s="12"/>
      <c r="P2248" s="12"/>
      <c r="Q2248" s="12"/>
      <c r="R2248" s="12"/>
      <c r="S2248" s="12"/>
    </row>
    <row r="2249" spans="1:19" s="1" customFormat="1" x14ac:dyDescent="0.4">
      <c r="A2249" s="12"/>
      <c r="B2249" s="12"/>
      <c r="C2249" s="42"/>
      <c r="D2249" s="12"/>
      <c r="E2249" s="12"/>
      <c r="F2249" s="12"/>
      <c r="G2249" s="12"/>
      <c r="H2249" s="12"/>
      <c r="I2249" s="12"/>
      <c r="J2249" s="12"/>
      <c r="K2249" s="12"/>
      <c r="L2249" s="12"/>
      <c r="M2249" s="49"/>
      <c r="N2249" s="49"/>
      <c r="O2249" s="12"/>
      <c r="P2249" s="12"/>
      <c r="Q2249" s="12"/>
      <c r="R2249" s="12"/>
      <c r="S2249" s="12"/>
    </row>
    <row r="2250" spans="1:19" s="1" customFormat="1" x14ac:dyDescent="0.4">
      <c r="A2250" s="12"/>
      <c r="B2250" s="12"/>
      <c r="C2250" s="42"/>
      <c r="D2250" s="12"/>
      <c r="E2250" s="12"/>
      <c r="F2250" s="12"/>
      <c r="G2250" s="12"/>
      <c r="H2250" s="12"/>
      <c r="I2250" s="12"/>
      <c r="J2250" s="12"/>
      <c r="K2250" s="12"/>
      <c r="L2250" s="12"/>
      <c r="M2250" s="49"/>
      <c r="N2250" s="49"/>
      <c r="O2250" s="12"/>
      <c r="P2250" s="12"/>
      <c r="Q2250" s="12"/>
      <c r="R2250" s="12"/>
      <c r="S2250" s="12"/>
    </row>
    <row r="2251" spans="1:19" s="1" customFormat="1" x14ac:dyDescent="0.4">
      <c r="A2251" s="12"/>
      <c r="B2251" s="12"/>
      <c r="C2251" s="42"/>
      <c r="D2251" s="12"/>
      <c r="E2251" s="12"/>
      <c r="F2251" s="12"/>
      <c r="G2251" s="12"/>
      <c r="H2251" s="12"/>
      <c r="I2251" s="12"/>
      <c r="J2251" s="12"/>
      <c r="K2251" s="12"/>
      <c r="L2251" s="12"/>
      <c r="M2251" s="49"/>
      <c r="N2251" s="49"/>
      <c r="O2251" s="12"/>
      <c r="P2251" s="12"/>
      <c r="Q2251" s="12"/>
      <c r="R2251" s="12"/>
      <c r="S2251" s="12"/>
    </row>
    <row r="2252" spans="1:19" s="1" customFormat="1" x14ac:dyDescent="0.4">
      <c r="A2252" s="12"/>
      <c r="B2252" s="12"/>
      <c r="C2252" s="42"/>
      <c r="D2252" s="12"/>
      <c r="E2252" s="12"/>
      <c r="F2252" s="12"/>
      <c r="G2252" s="12"/>
      <c r="H2252" s="12"/>
      <c r="I2252" s="12"/>
      <c r="J2252" s="12"/>
      <c r="K2252" s="12"/>
      <c r="L2252" s="12"/>
      <c r="M2252" s="49"/>
      <c r="N2252" s="49"/>
      <c r="O2252" s="12"/>
      <c r="P2252" s="12"/>
      <c r="Q2252" s="12"/>
      <c r="R2252" s="12"/>
      <c r="S2252" s="12"/>
    </row>
    <row r="2253" spans="1:19" s="1" customFormat="1" x14ac:dyDescent="0.4">
      <c r="A2253" s="12"/>
      <c r="B2253" s="12"/>
      <c r="C2253" s="42"/>
      <c r="D2253" s="12"/>
      <c r="E2253" s="12"/>
      <c r="F2253" s="12"/>
      <c r="G2253" s="12"/>
      <c r="H2253" s="12"/>
      <c r="I2253" s="12"/>
      <c r="J2253" s="12"/>
      <c r="K2253" s="12"/>
      <c r="L2253" s="12"/>
      <c r="M2253" s="49"/>
      <c r="N2253" s="49"/>
      <c r="O2253" s="12"/>
      <c r="P2253" s="12"/>
      <c r="Q2253" s="12"/>
      <c r="R2253" s="12"/>
      <c r="S2253" s="12"/>
    </row>
    <row r="2254" spans="1:19" s="1" customFormat="1" x14ac:dyDescent="0.4">
      <c r="A2254" s="12"/>
      <c r="B2254" s="12"/>
      <c r="C2254" s="42"/>
      <c r="D2254" s="12"/>
      <c r="E2254" s="12"/>
      <c r="F2254" s="12"/>
      <c r="G2254" s="12"/>
      <c r="H2254" s="12"/>
      <c r="I2254" s="12"/>
      <c r="J2254" s="12"/>
      <c r="K2254" s="12"/>
      <c r="L2254" s="12"/>
      <c r="M2254" s="49"/>
      <c r="N2254" s="49"/>
      <c r="O2254" s="12"/>
      <c r="P2254" s="12"/>
      <c r="Q2254" s="12"/>
      <c r="R2254" s="12"/>
      <c r="S2254" s="12"/>
    </row>
    <row r="2255" spans="1:19" s="1" customFormat="1" x14ac:dyDescent="0.4">
      <c r="A2255" s="12"/>
      <c r="B2255" s="12"/>
      <c r="C2255" s="42"/>
      <c r="D2255" s="12"/>
      <c r="E2255" s="12"/>
      <c r="F2255" s="12"/>
      <c r="G2255" s="12"/>
      <c r="H2255" s="12"/>
      <c r="I2255" s="12"/>
      <c r="J2255" s="12"/>
      <c r="K2255" s="12"/>
      <c r="L2255" s="12"/>
      <c r="M2255" s="49"/>
      <c r="N2255" s="49"/>
      <c r="O2255" s="12"/>
      <c r="P2255" s="12"/>
      <c r="Q2255" s="12"/>
      <c r="R2255" s="12"/>
      <c r="S2255" s="12"/>
    </row>
    <row r="2256" spans="1:19" s="1" customFormat="1" x14ac:dyDescent="0.4">
      <c r="A2256" s="12"/>
      <c r="B2256" s="12"/>
      <c r="C2256" s="42"/>
      <c r="D2256" s="12"/>
      <c r="E2256" s="12"/>
      <c r="F2256" s="12"/>
      <c r="G2256" s="12"/>
      <c r="H2256" s="12"/>
      <c r="I2256" s="12"/>
      <c r="J2256" s="12"/>
      <c r="K2256" s="12"/>
      <c r="L2256" s="12"/>
      <c r="M2256" s="49"/>
      <c r="N2256" s="49"/>
      <c r="O2256" s="12"/>
      <c r="P2256" s="12"/>
      <c r="Q2256" s="12"/>
      <c r="R2256" s="12"/>
      <c r="S2256" s="12"/>
    </row>
    <row r="2257" spans="1:19" s="1" customFormat="1" x14ac:dyDescent="0.4">
      <c r="A2257" s="12"/>
      <c r="B2257" s="12"/>
      <c r="C2257" s="42"/>
      <c r="D2257" s="12"/>
      <c r="E2257" s="12"/>
      <c r="F2257" s="12"/>
      <c r="G2257" s="12"/>
      <c r="H2257" s="12"/>
      <c r="I2257" s="12"/>
      <c r="J2257" s="12"/>
      <c r="K2257" s="12"/>
      <c r="L2257" s="12"/>
      <c r="M2257" s="49"/>
      <c r="N2257" s="49"/>
      <c r="O2257" s="12"/>
      <c r="P2257" s="12"/>
      <c r="Q2257" s="12"/>
      <c r="R2257" s="12"/>
      <c r="S2257" s="12"/>
    </row>
    <row r="2258" spans="1:19" s="1" customFormat="1" x14ac:dyDescent="0.4">
      <c r="A2258" s="12"/>
      <c r="B2258" s="12"/>
      <c r="C2258" s="42"/>
      <c r="D2258" s="12"/>
      <c r="E2258" s="12"/>
      <c r="F2258" s="12"/>
      <c r="G2258" s="12"/>
      <c r="H2258" s="12"/>
      <c r="I2258" s="12"/>
      <c r="J2258" s="12"/>
      <c r="K2258" s="12"/>
      <c r="L2258" s="12"/>
      <c r="M2258" s="49"/>
      <c r="N2258" s="49"/>
      <c r="O2258" s="12"/>
      <c r="P2258" s="12"/>
      <c r="Q2258" s="12"/>
      <c r="R2258" s="12"/>
      <c r="S2258" s="12"/>
    </row>
    <row r="2259" spans="1:19" s="1" customFormat="1" x14ac:dyDescent="0.4">
      <c r="A2259" s="12"/>
      <c r="B2259" s="12"/>
      <c r="C2259" s="42"/>
      <c r="D2259" s="12"/>
      <c r="E2259" s="12"/>
      <c r="F2259" s="12"/>
      <c r="G2259" s="12"/>
      <c r="H2259" s="12"/>
      <c r="I2259" s="12"/>
      <c r="J2259" s="12"/>
      <c r="K2259" s="12"/>
      <c r="L2259" s="12"/>
      <c r="M2259" s="49"/>
      <c r="N2259" s="49"/>
      <c r="O2259" s="12"/>
      <c r="P2259" s="12"/>
      <c r="Q2259" s="12"/>
      <c r="R2259" s="12"/>
      <c r="S2259" s="12"/>
    </row>
    <row r="2260" spans="1:19" s="1" customFormat="1" x14ac:dyDescent="0.4">
      <c r="A2260" s="12"/>
      <c r="B2260" s="12"/>
      <c r="C2260" s="42"/>
      <c r="D2260" s="12"/>
      <c r="E2260" s="12"/>
      <c r="F2260" s="12"/>
      <c r="G2260" s="12"/>
      <c r="H2260" s="12"/>
      <c r="I2260" s="12"/>
      <c r="J2260" s="12"/>
      <c r="K2260" s="12"/>
      <c r="L2260" s="12"/>
      <c r="M2260" s="49"/>
      <c r="N2260" s="49"/>
      <c r="O2260" s="12"/>
      <c r="P2260" s="12"/>
      <c r="Q2260" s="12"/>
      <c r="R2260" s="12"/>
      <c r="S2260" s="12"/>
    </row>
    <row r="2261" spans="1:19" s="1" customFormat="1" x14ac:dyDescent="0.4">
      <c r="A2261" s="12"/>
      <c r="B2261" s="12"/>
      <c r="C2261" s="42"/>
      <c r="D2261" s="12"/>
      <c r="E2261" s="12"/>
      <c r="F2261" s="12"/>
      <c r="G2261" s="12"/>
      <c r="H2261" s="12"/>
      <c r="I2261" s="12"/>
      <c r="J2261" s="12"/>
      <c r="K2261" s="12"/>
      <c r="L2261" s="12"/>
      <c r="M2261" s="49"/>
      <c r="N2261" s="49"/>
      <c r="O2261" s="12"/>
      <c r="P2261" s="12"/>
      <c r="Q2261" s="12"/>
      <c r="R2261" s="12"/>
      <c r="S2261" s="12"/>
    </row>
    <row r="2262" spans="1:19" s="1" customFormat="1" x14ac:dyDescent="0.4">
      <c r="A2262" s="12"/>
      <c r="B2262" s="12"/>
      <c r="C2262" s="42"/>
      <c r="D2262" s="12"/>
      <c r="E2262" s="12"/>
      <c r="F2262" s="12"/>
      <c r="G2262" s="12"/>
      <c r="H2262" s="12"/>
      <c r="I2262" s="12"/>
      <c r="J2262" s="12"/>
      <c r="K2262" s="12"/>
      <c r="L2262" s="12"/>
      <c r="M2262" s="49"/>
      <c r="N2262" s="49"/>
      <c r="O2262" s="12"/>
      <c r="P2262" s="12"/>
      <c r="Q2262" s="12"/>
      <c r="R2262" s="12"/>
      <c r="S2262" s="12"/>
    </row>
    <row r="2263" spans="1:19" s="1" customFormat="1" x14ac:dyDescent="0.4">
      <c r="A2263" s="12"/>
      <c r="B2263" s="12"/>
      <c r="C2263" s="42"/>
      <c r="D2263" s="12"/>
      <c r="E2263" s="12"/>
      <c r="F2263" s="12"/>
      <c r="G2263" s="12"/>
      <c r="H2263" s="12"/>
      <c r="I2263" s="12"/>
      <c r="J2263" s="12"/>
      <c r="K2263" s="12"/>
      <c r="L2263" s="12"/>
      <c r="M2263" s="49"/>
      <c r="N2263" s="49"/>
      <c r="O2263" s="12"/>
      <c r="P2263" s="12"/>
      <c r="Q2263" s="12"/>
      <c r="R2263" s="12"/>
      <c r="S2263" s="12"/>
    </row>
    <row r="2264" spans="1:19" s="1" customFormat="1" x14ac:dyDescent="0.4">
      <c r="A2264" s="12"/>
      <c r="B2264" s="12"/>
      <c r="C2264" s="42"/>
      <c r="D2264" s="12"/>
      <c r="E2264" s="12"/>
      <c r="F2264" s="12"/>
      <c r="G2264" s="12"/>
      <c r="H2264" s="12"/>
      <c r="I2264" s="12"/>
      <c r="J2264" s="12"/>
      <c r="K2264" s="12"/>
      <c r="L2264" s="12"/>
      <c r="M2264" s="49"/>
      <c r="N2264" s="49"/>
      <c r="O2264" s="12"/>
      <c r="P2264" s="12"/>
      <c r="Q2264" s="12"/>
      <c r="R2264" s="12"/>
      <c r="S2264" s="12"/>
    </row>
    <row r="2265" spans="1:19" s="1" customFormat="1" x14ac:dyDescent="0.4">
      <c r="A2265" s="12"/>
      <c r="B2265" s="12"/>
      <c r="C2265" s="42"/>
      <c r="D2265" s="12"/>
      <c r="E2265" s="12"/>
      <c r="F2265" s="12"/>
      <c r="G2265" s="12"/>
      <c r="H2265" s="12"/>
      <c r="I2265" s="12"/>
      <c r="J2265" s="12"/>
      <c r="K2265" s="12"/>
      <c r="L2265" s="12"/>
      <c r="M2265" s="49"/>
      <c r="N2265" s="49"/>
      <c r="O2265" s="12"/>
      <c r="P2265" s="12"/>
      <c r="Q2265" s="12"/>
      <c r="R2265" s="12"/>
      <c r="S2265" s="12"/>
    </row>
    <row r="2266" spans="1:19" s="1" customFormat="1" x14ac:dyDescent="0.4">
      <c r="A2266" s="12"/>
      <c r="B2266" s="12"/>
      <c r="C2266" s="42"/>
      <c r="D2266" s="12"/>
      <c r="E2266" s="12"/>
      <c r="F2266" s="12"/>
      <c r="G2266" s="12"/>
      <c r="H2266" s="12"/>
      <c r="I2266" s="12"/>
      <c r="J2266" s="12"/>
      <c r="K2266" s="12"/>
      <c r="L2266" s="12"/>
      <c r="M2266" s="49"/>
      <c r="N2266" s="49"/>
      <c r="O2266" s="12"/>
      <c r="P2266" s="12"/>
      <c r="Q2266" s="12"/>
      <c r="R2266" s="12"/>
      <c r="S2266" s="12"/>
    </row>
    <row r="2267" spans="1:19" s="1" customFormat="1" x14ac:dyDescent="0.4">
      <c r="A2267" s="12"/>
      <c r="B2267" s="12"/>
      <c r="C2267" s="42"/>
      <c r="D2267" s="12"/>
      <c r="E2267" s="12"/>
      <c r="F2267" s="12"/>
      <c r="G2267" s="12"/>
      <c r="H2267" s="12"/>
      <c r="I2267" s="12"/>
      <c r="J2267" s="12"/>
      <c r="K2267" s="12"/>
      <c r="L2267" s="12"/>
      <c r="M2267" s="49"/>
      <c r="N2267" s="49"/>
      <c r="O2267" s="12"/>
      <c r="P2267" s="12"/>
      <c r="Q2267" s="12"/>
      <c r="R2267" s="12"/>
      <c r="S2267" s="12"/>
    </row>
    <row r="2268" spans="1:19" s="1" customFormat="1" x14ac:dyDescent="0.4">
      <c r="A2268" s="12"/>
      <c r="B2268" s="12"/>
      <c r="C2268" s="42"/>
      <c r="D2268" s="12"/>
      <c r="E2268" s="12"/>
      <c r="F2268" s="12"/>
      <c r="G2268" s="12"/>
      <c r="H2268" s="12"/>
      <c r="I2268" s="12"/>
      <c r="J2268" s="12"/>
      <c r="K2268" s="12"/>
      <c r="L2268" s="12"/>
      <c r="M2268" s="49"/>
      <c r="N2268" s="49"/>
      <c r="O2268" s="12"/>
      <c r="P2268" s="12"/>
      <c r="Q2268" s="12"/>
      <c r="R2268" s="12"/>
      <c r="S2268" s="12"/>
    </row>
    <row r="2269" spans="1:19" s="1" customFormat="1" x14ac:dyDescent="0.4">
      <c r="A2269" s="12"/>
      <c r="B2269" s="12"/>
      <c r="C2269" s="42"/>
      <c r="D2269" s="12"/>
      <c r="E2269" s="12"/>
      <c r="F2269" s="12"/>
      <c r="G2269" s="12"/>
      <c r="H2269" s="12"/>
      <c r="I2269" s="12"/>
      <c r="J2269" s="12"/>
      <c r="K2269" s="12"/>
      <c r="L2269" s="12"/>
      <c r="M2269" s="49"/>
      <c r="N2269" s="49"/>
      <c r="O2269" s="12"/>
      <c r="P2269" s="12"/>
      <c r="Q2269" s="12"/>
      <c r="R2269" s="12"/>
      <c r="S2269" s="12"/>
    </row>
    <row r="2270" spans="1:19" s="1" customFormat="1" x14ac:dyDescent="0.4">
      <c r="A2270" s="12"/>
      <c r="B2270" s="12"/>
      <c r="C2270" s="42"/>
      <c r="D2270" s="12"/>
      <c r="E2270" s="12"/>
      <c r="F2270" s="12"/>
      <c r="G2270" s="12"/>
      <c r="H2270" s="12"/>
      <c r="I2270" s="12"/>
      <c r="J2270" s="12"/>
      <c r="K2270" s="12"/>
      <c r="L2270" s="12"/>
      <c r="M2270" s="49"/>
      <c r="N2270" s="49"/>
      <c r="O2270" s="12"/>
      <c r="P2270" s="12"/>
      <c r="Q2270" s="12"/>
      <c r="R2270" s="12"/>
      <c r="S2270" s="12"/>
    </row>
    <row r="2271" spans="1:19" s="1" customFormat="1" x14ac:dyDescent="0.4">
      <c r="A2271" s="12"/>
      <c r="B2271" s="12"/>
      <c r="C2271" s="42"/>
      <c r="D2271" s="12"/>
      <c r="E2271" s="12"/>
      <c r="F2271" s="12"/>
      <c r="G2271" s="12"/>
      <c r="H2271" s="12"/>
      <c r="I2271" s="12"/>
      <c r="J2271" s="12"/>
      <c r="K2271" s="12"/>
      <c r="L2271" s="12"/>
      <c r="M2271" s="49"/>
      <c r="N2271" s="49"/>
      <c r="O2271" s="12"/>
      <c r="P2271" s="12"/>
      <c r="Q2271" s="12"/>
      <c r="R2271" s="12"/>
      <c r="S2271" s="12"/>
    </row>
    <row r="2272" spans="1:19" s="1" customFormat="1" x14ac:dyDescent="0.4">
      <c r="A2272" s="12"/>
      <c r="B2272" s="12"/>
      <c r="C2272" s="42"/>
      <c r="D2272" s="12"/>
      <c r="E2272" s="12"/>
      <c r="F2272" s="12"/>
      <c r="G2272" s="12"/>
      <c r="H2272" s="12"/>
      <c r="I2272" s="12"/>
      <c r="J2272" s="12"/>
      <c r="K2272" s="12"/>
      <c r="L2272" s="12"/>
      <c r="M2272" s="49"/>
      <c r="N2272" s="49"/>
      <c r="O2272" s="12"/>
      <c r="P2272" s="12"/>
      <c r="Q2272" s="12"/>
      <c r="R2272" s="12"/>
      <c r="S2272" s="12"/>
    </row>
    <row r="2273" spans="1:19" s="1" customFormat="1" x14ac:dyDescent="0.4">
      <c r="A2273" s="12"/>
      <c r="B2273" s="12"/>
      <c r="C2273" s="42"/>
      <c r="D2273" s="12"/>
      <c r="E2273" s="12"/>
      <c r="F2273" s="12"/>
      <c r="G2273" s="12"/>
      <c r="H2273" s="12"/>
      <c r="I2273" s="12"/>
      <c r="J2273" s="12"/>
      <c r="K2273" s="12"/>
      <c r="L2273" s="12"/>
      <c r="M2273" s="49"/>
      <c r="N2273" s="49"/>
      <c r="O2273" s="12"/>
      <c r="P2273" s="12"/>
      <c r="Q2273" s="12"/>
      <c r="R2273" s="12"/>
      <c r="S2273" s="12"/>
    </row>
    <row r="2274" spans="1:19" s="1" customFormat="1" x14ac:dyDescent="0.4">
      <c r="A2274" s="12"/>
      <c r="B2274" s="12"/>
      <c r="C2274" s="42"/>
      <c r="D2274" s="12"/>
      <c r="E2274" s="12"/>
      <c r="F2274" s="12"/>
      <c r="G2274" s="12"/>
      <c r="H2274" s="12"/>
      <c r="I2274" s="12"/>
      <c r="J2274" s="12"/>
      <c r="K2274" s="12"/>
      <c r="L2274" s="12"/>
      <c r="M2274" s="49"/>
      <c r="N2274" s="49"/>
      <c r="O2274" s="12"/>
      <c r="P2274" s="12"/>
      <c r="Q2274" s="12"/>
      <c r="R2274" s="12"/>
      <c r="S2274" s="12"/>
    </row>
    <row r="2275" spans="1:19" s="1" customFormat="1" x14ac:dyDescent="0.4">
      <c r="A2275" s="12"/>
      <c r="B2275" s="12"/>
      <c r="C2275" s="42"/>
      <c r="D2275" s="12"/>
      <c r="E2275" s="12"/>
      <c r="F2275" s="12"/>
      <c r="G2275" s="12"/>
      <c r="H2275" s="12"/>
      <c r="I2275" s="12"/>
      <c r="J2275" s="12"/>
      <c r="K2275" s="12"/>
      <c r="L2275" s="12"/>
      <c r="M2275" s="49"/>
      <c r="N2275" s="49"/>
      <c r="O2275" s="12"/>
      <c r="P2275" s="12"/>
      <c r="Q2275" s="12"/>
      <c r="R2275" s="12"/>
      <c r="S2275" s="12"/>
    </row>
    <row r="2276" spans="1:19" s="1" customFormat="1" x14ac:dyDescent="0.4">
      <c r="A2276" s="12"/>
      <c r="B2276" s="12"/>
      <c r="C2276" s="42"/>
      <c r="D2276" s="12"/>
      <c r="E2276" s="12"/>
      <c r="F2276" s="12"/>
      <c r="G2276" s="12"/>
      <c r="H2276" s="12"/>
      <c r="I2276" s="12"/>
      <c r="J2276" s="12"/>
      <c r="K2276" s="12"/>
      <c r="L2276" s="12"/>
      <c r="M2276" s="49"/>
      <c r="N2276" s="49"/>
      <c r="O2276" s="12"/>
      <c r="P2276" s="12"/>
      <c r="Q2276" s="12"/>
      <c r="R2276" s="12"/>
      <c r="S2276" s="12"/>
    </row>
    <row r="2277" spans="1:19" s="1" customFormat="1" x14ac:dyDescent="0.4">
      <c r="A2277" s="12"/>
      <c r="B2277" s="12"/>
      <c r="C2277" s="42"/>
      <c r="D2277" s="12"/>
      <c r="E2277" s="12"/>
      <c r="F2277" s="12"/>
      <c r="G2277" s="12"/>
      <c r="H2277" s="12"/>
      <c r="I2277" s="12"/>
      <c r="J2277" s="12"/>
      <c r="K2277" s="12"/>
      <c r="L2277" s="12"/>
      <c r="M2277" s="49"/>
      <c r="N2277" s="49"/>
      <c r="O2277" s="12"/>
      <c r="P2277" s="12"/>
      <c r="Q2277" s="12"/>
      <c r="R2277" s="12"/>
      <c r="S2277" s="12"/>
    </row>
    <row r="2278" spans="1:19" s="1" customFormat="1" x14ac:dyDescent="0.4">
      <c r="A2278" s="12"/>
      <c r="B2278" s="12"/>
      <c r="C2278" s="42"/>
      <c r="D2278" s="12"/>
      <c r="E2278" s="12"/>
      <c r="F2278" s="12"/>
      <c r="G2278" s="12"/>
      <c r="H2278" s="12"/>
      <c r="I2278" s="12"/>
      <c r="J2278" s="12"/>
      <c r="K2278" s="12"/>
      <c r="L2278" s="12"/>
      <c r="M2278" s="49"/>
      <c r="N2278" s="49"/>
      <c r="O2278" s="12"/>
      <c r="P2278" s="12"/>
      <c r="Q2278" s="12"/>
      <c r="R2278" s="12"/>
      <c r="S2278" s="12"/>
    </row>
    <row r="2279" spans="1:19" s="1" customFormat="1" x14ac:dyDescent="0.4">
      <c r="A2279" s="12"/>
      <c r="B2279" s="12"/>
      <c r="C2279" s="42"/>
      <c r="D2279" s="12"/>
      <c r="E2279" s="12"/>
      <c r="F2279" s="12"/>
      <c r="G2279" s="12"/>
      <c r="H2279" s="12"/>
      <c r="I2279" s="12"/>
      <c r="J2279" s="12"/>
      <c r="K2279" s="12"/>
      <c r="L2279" s="12"/>
      <c r="M2279" s="49"/>
      <c r="N2279" s="49"/>
      <c r="O2279" s="12"/>
      <c r="P2279" s="12"/>
      <c r="Q2279" s="12"/>
      <c r="R2279" s="12"/>
      <c r="S2279" s="12"/>
    </row>
    <row r="2280" spans="1:19" s="1" customFormat="1" x14ac:dyDescent="0.4">
      <c r="A2280" s="12"/>
      <c r="B2280" s="12"/>
      <c r="C2280" s="42"/>
      <c r="D2280" s="12"/>
      <c r="E2280" s="12"/>
      <c r="F2280" s="12"/>
      <c r="G2280" s="12"/>
      <c r="H2280" s="12"/>
      <c r="I2280" s="12"/>
      <c r="J2280" s="12"/>
      <c r="K2280" s="12"/>
      <c r="L2280" s="12"/>
      <c r="M2280" s="49"/>
      <c r="N2280" s="49"/>
      <c r="O2280" s="12"/>
      <c r="P2280" s="12"/>
      <c r="Q2280" s="12"/>
      <c r="R2280" s="12"/>
      <c r="S2280" s="12"/>
    </row>
    <row r="2281" spans="1:19" s="1" customFormat="1" x14ac:dyDescent="0.4">
      <c r="A2281" s="12"/>
      <c r="B2281" s="12"/>
      <c r="C2281" s="42"/>
      <c r="D2281" s="12"/>
      <c r="E2281" s="12"/>
      <c r="F2281" s="12"/>
      <c r="G2281" s="12"/>
      <c r="H2281" s="12"/>
      <c r="I2281" s="12"/>
      <c r="J2281" s="12"/>
      <c r="K2281" s="12"/>
      <c r="L2281" s="12"/>
      <c r="M2281" s="49"/>
      <c r="N2281" s="49"/>
      <c r="O2281" s="12"/>
      <c r="P2281" s="12"/>
      <c r="Q2281" s="12"/>
      <c r="R2281" s="12"/>
      <c r="S2281" s="12"/>
    </row>
    <row r="2282" spans="1:19" s="1" customFormat="1" x14ac:dyDescent="0.4">
      <c r="A2282" s="12"/>
      <c r="B2282" s="12"/>
      <c r="C2282" s="42"/>
      <c r="D2282" s="12"/>
      <c r="E2282" s="12"/>
      <c r="F2282" s="12"/>
      <c r="G2282" s="12"/>
      <c r="H2282" s="12"/>
      <c r="I2282" s="12"/>
      <c r="J2282" s="12"/>
      <c r="K2282" s="12"/>
      <c r="L2282" s="12"/>
      <c r="M2282" s="49"/>
      <c r="N2282" s="49"/>
      <c r="O2282" s="12"/>
      <c r="P2282" s="12"/>
      <c r="Q2282" s="12"/>
      <c r="R2282" s="12"/>
      <c r="S2282" s="12"/>
    </row>
    <row r="2283" spans="1:19" s="1" customFormat="1" x14ac:dyDescent="0.4">
      <c r="A2283" s="12"/>
      <c r="B2283" s="12"/>
      <c r="C2283" s="42"/>
      <c r="D2283" s="12"/>
      <c r="E2283" s="12"/>
      <c r="F2283" s="12"/>
      <c r="G2283" s="12"/>
      <c r="H2283" s="12"/>
      <c r="I2283" s="12"/>
      <c r="J2283" s="12"/>
      <c r="K2283" s="12"/>
      <c r="L2283" s="12"/>
      <c r="M2283" s="49"/>
      <c r="N2283" s="49"/>
      <c r="O2283" s="12"/>
      <c r="P2283" s="12"/>
      <c r="Q2283" s="12"/>
      <c r="R2283" s="12"/>
      <c r="S2283" s="12"/>
    </row>
    <row r="2284" spans="1:19" s="1" customFormat="1" x14ac:dyDescent="0.4">
      <c r="A2284" s="12"/>
      <c r="B2284" s="12"/>
      <c r="C2284" s="42"/>
      <c r="D2284" s="12"/>
      <c r="E2284" s="12"/>
      <c r="F2284" s="12"/>
      <c r="G2284" s="12"/>
      <c r="H2284" s="12"/>
      <c r="I2284" s="12"/>
      <c r="J2284" s="12"/>
      <c r="K2284" s="12"/>
      <c r="L2284" s="12"/>
      <c r="M2284" s="49"/>
      <c r="N2284" s="49"/>
      <c r="O2284" s="12"/>
      <c r="P2284" s="12"/>
      <c r="Q2284" s="12"/>
      <c r="R2284" s="12"/>
      <c r="S2284" s="12"/>
    </row>
    <row r="2285" spans="1:19" s="1" customFormat="1" x14ac:dyDescent="0.4">
      <c r="A2285" s="12"/>
      <c r="B2285" s="12"/>
      <c r="C2285" s="42"/>
      <c r="D2285" s="12"/>
      <c r="E2285" s="12"/>
      <c r="F2285" s="12"/>
      <c r="G2285" s="12"/>
      <c r="H2285" s="12"/>
      <c r="I2285" s="12"/>
      <c r="J2285" s="12"/>
      <c r="K2285" s="12"/>
      <c r="L2285" s="12"/>
      <c r="M2285" s="49"/>
      <c r="N2285" s="49"/>
      <c r="O2285" s="12"/>
      <c r="P2285" s="12"/>
      <c r="Q2285" s="12"/>
      <c r="R2285" s="12"/>
      <c r="S2285" s="12"/>
    </row>
    <row r="2286" spans="1:19" s="1" customFormat="1" x14ac:dyDescent="0.4">
      <c r="A2286" s="12"/>
      <c r="B2286" s="12"/>
      <c r="C2286" s="42"/>
      <c r="D2286" s="12"/>
      <c r="E2286" s="12"/>
      <c r="F2286" s="12"/>
      <c r="G2286" s="12"/>
      <c r="H2286" s="12"/>
      <c r="I2286" s="12"/>
      <c r="J2286" s="12"/>
      <c r="K2286" s="12"/>
      <c r="L2286" s="12"/>
      <c r="M2286" s="49"/>
      <c r="N2286" s="49"/>
      <c r="O2286" s="12"/>
      <c r="P2286" s="12"/>
      <c r="Q2286" s="12"/>
      <c r="R2286" s="12"/>
      <c r="S2286" s="12"/>
    </row>
    <row r="2287" spans="1:19" s="1" customFormat="1" x14ac:dyDescent="0.4">
      <c r="A2287" s="12"/>
      <c r="B2287" s="12"/>
      <c r="C2287" s="42"/>
      <c r="D2287" s="12"/>
      <c r="E2287" s="12"/>
      <c r="F2287" s="12"/>
      <c r="G2287" s="12"/>
      <c r="H2287" s="12"/>
      <c r="I2287" s="12"/>
      <c r="J2287" s="12"/>
      <c r="K2287" s="12"/>
      <c r="L2287" s="12"/>
      <c r="M2287" s="49"/>
      <c r="N2287" s="49"/>
      <c r="O2287" s="12"/>
      <c r="P2287" s="12"/>
      <c r="Q2287" s="12"/>
      <c r="R2287" s="12"/>
      <c r="S2287" s="12"/>
    </row>
    <row r="2288" spans="1:19" s="1" customFormat="1" x14ac:dyDescent="0.4">
      <c r="A2288" s="12"/>
      <c r="B2288" s="12"/>
      <c r="C2288" s="42"/>
      <c r="D2288" s="12"/>
      <c r="E2288" s="12"/>
      <c r="F2288" s="12"/>
      <c r="G2288" s="12"/>
      <c r="H2288" s="12"/>
      <c r="I2288" s="12"/>
      <c r="J2288" s="12"/>
      <c r="K2288" s="12"/>
      <c r="L2288" s="12"/>
      <c r="M2288" s="49"/>
      <c r="N2288" s="49"/>
      <c r="O2288" s="12"/>
      <c r="P2288" s="12"/>
      <c r="Q2288" s="12"/>
      <c r="R2288" s="12"/>
      <c r="S2288" s="12"/>
    </row>
    <row r="2289" spans="1:19" s="1" customFormat="1" x14ac:dyDescent="0.4">
      <c r="A2289" s="12"/>
      <c r="B2289" s="12"/>
      <c r="C2289" s="42"/>
      <c r="D2289" s="12"/>
      <c r="E2289" s="12"/>
      <c r="F2289" s="12"/>
      <c r="G2289" s="12"/>
      <c r="H2289" s="12"/>
      <c r="I2289" s="12"/>
      <c r="J2289" s="12"/>
      <c r="K2289" s="12"/>
      <c r="L2289" s="12"/>
      <c r="M2289" s="49"/>
      <c r="N2289" s="49"/>
      <c r="O2289" s="12"/>
      <c r="P2289" s="12"/>
      <c r="Q2289" s="12"/>
      <c r="R2289" s="12"/>
      <c r="S2289" s="12"/>
    </row>
    <row r="2290" spans="1:19" s="1" customFormat="1" x14ac:dyDescent="0.4">
      <c r="A2290" s="12"/>
      <c r="B2290" s="12"/>
      <c r="C2290" s="42"/>
      <c r="D2290" s="12"/>
      <c r="E2290" s="12"/>
      <c r="F2290" s="12"/>
      <c r="G2290" s="12"/>
      <c r="H2290" s="12"/>
      <c r="I2290" s="12"/>
      <c r="J2290" s="12"/>
      <c r="K2290" s="12"/>
      <c r="L2290" s="12"/>
      <c r="M2290" s="49"/>
      <c r="N2290" s="49"/>
      <c r="O2290" s="12"/>
      <c r="P2290" s="12"/>
      <c r="Q2290" s="12"/>
      <c r="R2290" s="12"/>
      <c r="S2290" s="12"/>
    </row>
    <row r="2291" spans="1:19" s="1" customFormat="1" x14ac:dyDescent="0.4">
      <c r="A2291" s="12"/>
      <c r="B2291" s="12"/>
      <c r="C2291" s="42"/>
      <c r="D2291" s="12"/>
      <c r="E2291" s="12"/>
      <c r="F2291" s="12"/>
      <c r="G2291" s="12"/>
      <c r="H2291" s="12"/>
      <c r="I2291" s="12"/>
      <c r="J2291" s="12"/>
      <c r="K2291" s="12"/>
      <c r="L2291" s="12"/>
      <c r="M2291" s="49"/>
      <c r="N2291" s="49"/>
      <c r="O2291" s="12"/>
      <c r="P2291" s="12"/>
      <c r="Q2291" s="12"/>
      <c r="R2291" s="12"/>
      <c r="S2291" s="12"/>
    </row>
    <row r="2292" spans="1:19" s="1" customFormat="1" x14ac:dyDescent="0.4">
      <c r="A2292" s="12"/>
      <c r="B2292" s="12"/>
      <c r="C2292" s="42"/>
      <c r="D2292" s="12"/>
      <c r="E2292" s="12"/>
      <c r="F2292" s="12"/>
      <c r="G2292" s="12"/>
      <c r="H2292" s="12"/>
      <c r="I2292" s="12"/>
      <c r="J2292" s="12"/>
      <c r="K2292" s="12"/>
      <c r="L2292" s="12"/>
      <c r="M2292" s="49"/>
      <c r="N2292" s="49"/>
      <c r="O2292" s="12"/>
      <c r="P2292" s="12"/>
      <c r="Q2292" s="12"/>
      <c r="R2292" s="12"/>
      <c r="S2292" s="12"/>
    </row>
    <row r="2293" spans="1:19" s="1" customFormat="1" x14ac:dyDescent="0.4">
      <c r="A2293" s="12"/>
      <c r="B2293" s="12"/>
      <c r="C2293" s="42"/>
      <c r="D2293" s="12"/>
      <c r="E2293" s="12"/>
      <c r="F2293" s="12"/>
      <c r="G2293" s="12"/>
      <c r="H2293" s="12"/>
      <c r="I2293" s="12"/>
      <c r="J2293" s="12"/>
      <c r="K2293" s="12"/>
      <c r="L2293" s="12"/>
      <c r="M2293" s="49"/>
      <c r="N2293" s="49"/>
      <c r="O2293" s="12"/>
      <c r="P2293" s="12"/>
      <c r="Q2293" s="12"/>
      <c r="R2293" s="12"/>
      <c r="S2293" s="12"/>
    </row>
    <row r="2294" spans="1:19" s="1" customFormat="1" x14ac:dyDescent="0.4">
      <c r="A2294" s="12"/>
      <c r="B2294" s="12"/>
      <c r="C2294" s="42"/>
      <c r="D2294" s="12"/>
      <c r="E2294" s="12"/>
      <c r="F2294" s="12"/>
      <c r="G2294" s="12"/>
      <c r="H2294" s="12"/>
      <c r="I2294" s="12"/>
      <c r="J2294" s="12"/>
      <c r="K2294" s="12"/>
      <c r="L2294" s="12"/>
      <c r="M2294" s="49"/>
      <c r="N2294" s="49"/>
      <c r="O2294" s="12"/>
      <c r="P2294" s="12"/>
      <c r="Q2294" s="12"/>
      <c r="R2294" s="12"/>
      <c r="S2294" s="12"/>
    </row>
    <row r="2295" spans="1:19" s="1" customFormat="1" x14ac:dyDescent="0.4">
      <c r="A2295" s="12"/>
      <c r="B2295" s="12"/>
      <c r="C2295" s="42"/>
      <c r="D2295" s="12"/>
      <c r="E2295" s="12"/>
      <c r="F2295" s="12"/>
      <c r="G2295" s="12"/>
      <c r="H2295" s="12"/>
      <c r="I2295" s="12"/>
      <c r="J2295" s="12"/>
      <c r="K2295" s="12"/>
      <c r="L2295" s="12"/>
      <c r="M2295" s="49"/>
      <c r="N2295" s="49"/>
      <c r="O2295" s="12"/>
      <c r="P2295" s="12"/>
      <c r="Q2295" s="12"/>
      <c r="R2295" s="12"/>
      <c r="S2295" s="12"/>
    </row>
    <row r="2296" spans="1:19" s="1" customFormat="1" x14ac:dyDescent="0.4">
      <c r="A2296" s="12"/>
      <c r="B2296" s="12"/>
      <c r="C2296" s="42"/>
      <c r="D2296" s="12"/>
      <c r="E2296" s="12"/>
      <c r="F2296" s="12"/>
      <c r="G2296" s="12"/>
      <c r="H2296" s="12"/>
      <c r="I2296" s="12"/>
      <c r="J2296" s="12"/>
      <c r="K2296" s="12"/>
      <c r="L2296" s="12"/>
      <c r="M2296" s="49"/>
      <c r="N2296" s="49"/>
      <c r="O2296" s="12"/>
      <c r="P2296" s="12"/>
      <c r="Q2296" s="12"/>
      <c r="R2296" s="12"/>
      <c r="S2296" s="12"/>
    </row>
    <row r="2297" spans="1:19" s="1" customFormat="1" x14ac:dyDescent="0.4">
      <c r="A2297" s="12"/>
      <c r="B2297" s="12"/>
      <c r="C2297" s="42"/>
      <c r="D2297" s="12"/>
      <c r="E2297" s="12"/>
      <c r="F2297" s="12"/>
      <c r="G2297" s="12"/>
      <c r="H2297" s="12"/>
      <c r="I2297" s="12"/>
      <c r="J2297" s="12"/>
      <c r="K2297" s="12"/>
      <c r="L2297" s="12"/>
      <c r="M2297" s="49"/>
      <c r="N2297" s="49"/>
      <c r="O2297" s="12"/>
      <c r="P2297" s="12"/>
      <c r="Q2297" s="12"/>
      <c r="R2297" s="12"/>
      <c r="S2297" s="12"/>
    </row>
    <row r="2298" spans="1:19" s="1" customFormat="1" x14ac:dyDescent="0.4">
      <c r="A2298" s="12"/>
      <c r="B2298" s="12"/>
      <c r="C2298" s="42"/>
      <c r="D2298" s="12"/>
      <c r="E2298" s="12"/>
      <c r="F2298" s="12"/>
      <c r="G2298" s="12"/>
      <c r="H2298" s="12"/>
      <c r="I2298" s="12"/>
      <c r="J2298" s="12"/>
      <c r="K2298" s="12"/>
      <c r="L2298" s="12"/>
      <c r="M2298" s="49"/>
      <c r="N2298" s="49"/>
      <c r="O2298" s="12"/>
      <c r="P2298" s="12"/>
      <c r="Q2298" s="12"/>
      <c r="R2298" s="12"/>
      <c r="S2298" s="12"/>
    </row>
    <row r="2299" spans="1:19" s="1" customFormat="1" x14ac:dyDescent="0.4">
      <c r="A2299" s="12"/>
      <c r="B2299" s="12"/>
      <c r="C2299" s="42"/>
      <c r="D2299" s="12"/>
      <c r="E2299" s="12"/>
      <c r="F2299" s="12"/>
      <c r="G2299" s="12"/>
      <c r="H2299" s="12"/>
      <c r="I2299" s="12"/>
      <c r="J2299" s="12"/>
      <c r="K2299" s="12"/>
      <c r="L2299" s="12"/>
      <c r="M2299" s="49"/>
      <c r="N2299" s="49"/>
      <c r="O2299" s="12"/>
      <c r="P2299" s="12"/>
      <c r="Q2299" s="12"/>
      <c r="R2299" s="12"/>
      <c r="S2299" s="12"/>
    </row>
    <row r="2300" spans="1:19" s="1" customFormat="1" x14ac:dyDescent="0.4">
      <c r="A2300" s="12"/>
      <c r="B2300" s="12"/>
      <c r="C2300" s="42"/>
      <c r="D2300" s="12"/>
      <c r="E2300" s="12"/>
      <c r="F2300" s="12"/>
      <c r="G2300" s="12"/>
      <c r="H2300" s="12"/>
      <c r="I2300" s="12"/>
      <c r="J2300" s="12"/>
      <c r="K2300" s="12"/>
      <c r="L2300" s="12"/>
      <c r="M2300" s="49"/>
      <c r="N2300" s="49"/>
      <c r="O2300" s="12"/>
      <c r="P2300" s="12"/>
      <c r="Q2300" s="12"/>
      <c r="R2300" s="12"/>
      <c r="S2300" s="12"/>
    </row>
    <row r="2301" spans="1:19" s="1" customFormat="1" x14ac:dyDescent="0.4">
      <c r="A2301" s="12"/>
      <c r="B2301" s="12"/>
      <c r="C2301" s="42"/>
      <c r="D2301" s="12"/>
      <c r="E2301" s="12"/>
      <c r="F2301" s="12"/>
      <c r="G2301" s="12"/>
      <c r="H2301" s="12"/>
      <c r="I2301" s="12"/>
      <c r="J2301" s="12"/>
      <c r="K2301" s="12"/>
      <c r="L2301" s="12"/>
      <c r="M2301" s="49"/>
      <c r="N2301" s="49"/>
      <c r="O2301" s="12"/>
      <c r="P2301" s="12"/>
      <c r="Q2301" s="12"/>
      <c r="R2301" s="12"/>
      <c r="S2301" s="12"/>
    </row>
    <row r="2302" spans="1:19" s="1" customFormat="1" x14ac:dyDescent="0.4">
      <c r="A2302" s="12"/>
      <c r="B2302" s="12"/>
      <c r="C2302" s="42"/>
      <c r="D2302" s="12"/>
      <c r="E2302" s="12"/>
      <c r="F2302" s="12"/>
      <c r="G2302" s="12"/>
      <c r="H2302" s="12"/>
      <c r="I2302" s="12"/>
      <c r="J2302" s="12"/>
      <c r="K2302" s="12"/>
      <c r="L2302" s="12"/>
      <c r="M2302" s="49"/>
      <c r="N2302" s="49"/>
      <c r="O2302" s="12"/>
      <c r="P2302" s="12"/>
      <c r="Q2302" s="12"/>
      <c r="R2302" s="12"/>
      <c r="S2302" s="12"/>
    </row>
    <row r="2303" spans="1:19" s="1" customFormat="1" x14ac:dyDescent="0.4">
      <c r="A2303" s="12"/>
      <c r="B2303" s="12"/>
      <c r="C2303" s="42"/>
      <c r="D2303" s="12"/>
      <c r="E2303" s="12"/>
      <c r="F2303" s="12"/>
      <c r="G2303" s="12"/>
      <c r="H2303" s="12"/>
      <c r="I2303" s="12"/>
      <c r="J2303" s="12"/>
      <c r="K2303" s="12"/>
      <c r="L2303" s="12"/>
      <c r="M2303" s="49"/>
      <c r="N2303" s="49"/>
      <c r="O2303" s="12"/>
      <c r="P2303" s="12"/>
      <c r="Q2303" s="12"/>
      <c r="R2303" s="12"/>
      <c r="S2303" s="12"/>
    </row>
    <row r="2304" spans="1:19" s="1" customFormat="1" x14ac:dyDescent="0.4">
      <c r="A2304" s="12"/>
      <c r="B2304" s="12"/>
      <c r="C2304" s="42"/>
      <c r="D2304" s="12"/>
      <c r="E2304" s="12"/>
      <c r="F2304" s="12"/>
      <c r="G2304" s="12"/>
      <c r="H2304" s="12"/>
      <c r="I2304" s="12"/>
      <c r="J2304" s="12"/>
      <c r="K2304" s="12"/>
      <c r="L2304" s="12"/>
      <c r="M2304" s="49"/>
      <c r="N2304" s="49"/>
      <c r="O2304" s="12"/>
      <c r="P2304" s="12"/>
      <c r="Q2304" s="12"/>
      <c r="R2304" s="12"/>
      <c r="S2304" s="12"/>
    </row>
    <row r="2305" spans="1:19" s="1" customFormat="1" x14ac:dyDescent="0.4">
      <c r="A2305" s="12"/>
      <c r="B2305" s="12"/>
      <c r="C2305" s="42"/>
      <c r="D2305" s="12"/>
      <c r="E2305" s="12"/>
      <c r="F2305" s="12"/>
      <c r="G2305" s="12"/>
      <c r="H2305" s="12"/>
      <c r="I2305" s="12"/>
      <c r="J2305" s="12"/>
      <c r="K2305" s="12"/>
      <c r="L2305" s="12"/>
      <c r="M2305" s="49"/>
      <c r="N2305" s="49"/>
      <c r="O2305" s="12"/>
      <c r="P2305" s="12"/>
      <c r="Q2305" s="12"/>
      <c r="R2305" s="12"/>
      <c r="S2305" s="12"/>
    </row>
    <row r="2306" spans="1:19" s="1" customFormat="1" x14ac:dyDescent="0.4">
      <c r="A2306" s="12"/>
      <c r="B2306" s="12"/>
      <c r="C2306" s="42"/>
      <c r="D2306" s="12"/>
      <c r="E2306" s="12"/>
      <c r="F2306" s="12"/>
      <c r="G2306" s="12"/>
      <c r="H2306" s="12"/>
      <c r="I2306" s="12"/>
      <c r="J2306" s="12"/>
      <c r="K2306" s="12"/>
      <c r="L2306" s="12"/>
      <c r="M2306" s="49"/>
      <c r="N2306" s="49"/>
      <c r="O2306" s="12"/>
      <c r="P2306" s="12"/>
      <c r="Q2306" s="12"/>
      <c r="R2306" s="12"/>
      <c r="S2306" s="12"/>
    </row>
    <row r="2307" spans="1:19" s="1" customFormat="1" x14ac:dyDescent="0.4">
      <c r="A2307" s="12"/>
      <c r="B2307" s="12"/>
      <c r="C2307" s="42"/>
      <c r="D2307" s="12"/>
      <c r="E2307" s="12"/>
      <c r="F2307" s="12"/>
      <c r="G2307" s="12"/>
      <c r="H2307" s="12"/>
      <c r="I2307" s="12"/>
      <c r="J2307" s="12"/>
      <c r="K2307" s="12"/>
      <c r="L2307" s="12"/>
      <c r="M2307" s="49"/>
      <c r="N2307" s="49"/>
      <c r="O2307" s="12"/>
      <c r="P2307" s="12"/>
      <c r="Q2307" s="12"/>
      <c r="R2307" s="12"/>
      <c r="S2307" s="12"/>
    </row>
    <row r="2308" spans="1:19" s="1" customFormat="1" x14ac:dyDescent="0.4">
      <c r="A2308" s="12"/>
      <c r="B2308" s="12"/>
      <c r="C2308" s="42"/>
      <c r="D2308" s="12"/>
      <c r="E2308" s="12"/>
      <c r="F2308" s="12"/>
      <c r="G2308" s="12"/>
      <c r="H2308" s="12"/>
      <c r="I2308" s="12"/>
      <c r="J2308" s="12"/>
      <c r="K2308" s="12"/>
      <c r="L2308" s="12"/>
      <c r="M2308" s="49"/>
      <c r="N2308" s="49"/>
      <c r="O2308" s="12"/>
      <c r="P2308" s="12"/>
      <c r="Q2308" s="12"/>
      <c r="R2308" s="12"/>
      <c r="S2308" s="12"/>
    </row>
    <row r="2309" spans="1:19" s="1" customFormat="1" x14ac:dyDescent="0.4">
      <c r="A2309" s="12"/>
      <c r="B2309" s="12"/>
      <c r="C2309" s="42"/>
      <c r="D2309" s="12"/>
      <c r="E2309" s="12"/>
      <c r="F2309" s="12"/>
      <c r="G2309" s="12"/>
      <c r="H2309" s="12"/>
      <c r="I2309" s="12"/>
      <c r="J2309" s="12"/>
      <c r="K2309" s="12"/>
      <c r="L2309" s="12"/>
      <c r="M2309" s="49"/>
      <c r="N2309" s="49"/>
      <c r="O2309" s="12"/>
      <c r="P2309" s="12"/>
      <c r="Q2309" s="12"/>
      <c r="R2309" s="12"/>
      <c r="S2309" s="12"/>
    </row>
    <row r="2310" spans="1:19" s="1" customFormat="1" x14ac:dyDescent="0.4">
      <c r="A2310" s="12"/>
      <c r="B2310" s="12"/>
      <c r="C2310" s="42"/>
      <c r="D2310" s="12"/>
      <c r="E2310" s="12"/>
      <c r="F2310" s="12"/>
      <c r="G2310" s="12"/>
      <c r="H2310" s="12"/>
      <c r="I2310" s="12"/>
      <c r="J2310" s="12"/>
      <c r="K2310" s="12"/>
      <c r="L2310" s="12"/>
      <c r="M2310" s="49"/>
      <c r="N2310" s="49"/>
      <c r="O2310" s="12"/>
      <c r="P2310" s="12"/>
      <c r="Q2310" s="12"/>
      <c r="R2310" s="12"/>
      <c r="S2310" s="12"/>
    </row>
    <row r="2311" spans="1:19" s="1" customFormat="1" x14ac:dyDescent="0.4">
      <c r="A2311" s="12"/>
      <c r="B2311" s="12"/>
      <c r="C2311" s="42"/>
      <c r="D2311" s="12"/>
      <c r="E2311" s="12"/>
      <c r="F2311" s="12"/>
      <c r="G2311" s="12"/>
      <c r="H2311" s="12"/>
      <c r="I2311" s="12"/>
      <c r="J2311" s="12"/>
      <c r="K2311" s="12"/>
      <c r="L2311" s="12"/>
      <c r="M2311" s="49"/>
      <c r="N2311" s="49"/>
      <c r="O2311" s="12"/>
      <c r="P2311" s="12"/>
      <c r="Q2311" s="12"/>
      <c r="R2311" s="12"/>
      <c r="S2311" s="12"/>
    </row>
    <row r="2312" spans="1:19" s="1" customFormat="1" x14ac:dyDescent="0.4">
      <c r="A2312" s="12"/>
      <c r="B2312" s="12"/>
      <c r="C2312" s="42"/>
      <c r="D2312" s="12"/>
      <c r="E2312" s="12"/>
      <c r="F2312" s="12"/>
      <c r="G2312" s="12"/>
      <c r="H2312" s="12"/>
      <c r="I2312" s="12"/>
      <c r="J2312" s="12"/>
      <c r="K2312" s="12"/>
      <c r="L2312" s="12"/>
      <c r="M2312" s="49"/>
      <c r="N2312" s="49"/>
      <c r="O2312" s="12"/>
      <c r="P2312" s="12"/>
      <c r="Q2312" s="12"/>
      <c r="R2312" s="12"/>
      <c r="S2312" s="12"/>
    </row>
    <row r="2313" spans="1:19" s="1" customFormat="1" x14ac:dyDescent="0.4">
      <c r="A2313" s="12"/>
      <c r="B2313" s="12"/>
      <c r="C2313" s="42"/>
      <c r="D2313" s="12"/>
      <c r="E2313" s="12"/>
      <c r="F2313" s="12"/>
      <c r="G2313" s="12"/>
      <c r="H2313" s="12"/>
      <c r="I2313" s="12"/>
      <c r="J2313" s="12"/>
      <c r="K2313" s="12"/>
      <c r="L2313" s="12"/>
      <c r="M2313" s="49"/>
      <c r="N2313" s="49"/>
      <c r="O2313" s="12"/>
      <c r="P2313" s="12"/>
      <c r="Q2313" s="12"/>
      <c r="R2313" s="12"/>
      <c r="S2313" s="12"/>
    </row>
    <row r="2314" spans="1:19" s="1" customFormat="1" x14ac:dyDescent="0.4">
      <c r="A2314" s="12"/>
      <c r="B2314" s="12"/>
      <c r="C2314" s="42"/>
      <c r="D2314" s="12"/>
      <c r="E2314" s="12"/>
      <c r="F2314" s="12"/>
      <c r="G2314" s="12"/>
      <c r="H2314" s="12"/>
      <c r="I2314" s="12"/>
      <c r="J2314" s="12"/>
      <c r="K2314" s="12"/>
      <c r="L2314" s="12"/>
      <c r="M2314" s="49"/>
      <c r="N2314" s="49"/>
      <c r="O2314" s="12"/>
      <c r="P2314" s="12"/>
      <c r="Q2314" s="12"/>
      <c r="R2314" s="12"/>
      <c r="S2314" s="12"/>
    </row>
    <row r="2315" spans="1:19" s="1" customFormat="1" x14ac:dyDescent="0.4">
      <c r="A2315" s="12"/>
      <c r="B2315" s="12"/>
      <c r="C2315" s="42"/>
      <c r="D2315" s="12"/>
      <c r="E2315" s="12"/>
      <c r="F2315" s="12"/>
      <c r="G2315" s="12"/>
      <c r="H2315" s="12"/>
      <c r="I2315" s="12"/>
      <c r="J2315" s="12"/>
      <c r="K2315" s="12"/>
      <c r="L2315" s="12"/>
      <c r="M2315" s="49"/>
      <c r="N2315" s="49"/>
      <c r="O2315" s="12"/>
      <c r="P2315" s="12"/>
      <c r="Q2315" s="12"/>
      <c r="R2315" s="12"/>
      <c r="S2315" s="12"/>
    </row>
    <row r="2316" spans="1:19" s="1" customFormat="1" x14ac:dyDescent="0.4">
      <c r="A2316" s="12"/>
      <c r="B2316" s="12"/>
      <c r="C2316" s="42"/>
      <c r="D2316" s="12"/>
      <c r="E2316" s="12"/>
      <c r="F2316" s="12"/>
      <c r="G2316" s="12"/>
      <c r="H2316" s="12"/>
      <c r="I2316" s="12"/>
      <c r="J2316" s="12"/>
      <c r="K2316" s="12"/>
      <c r="L2316" s="12"/>
      <c r="M2316" s="49"/>
      <c r="N2316" s="49"/>
      <c r="O2316" s="12"/>
      <c r="P2316" s="12"/>
      <c r="Q2316" s="12"/>
      <c r="R2316" s="12"/>
      <c r="S2316" s="12"/>
    </row>
    <row r="2317" spans="1:19" s="1" customFormat="1" x14ac:dyDescent="0.4">
      <c r="A2317" s="12"/>
      <c r="B2317" s="12"/>
      <c r="C2317" s="42"/>
      <c r="D2317" s="12"/>
      <c r="E2317" s="12"/>
      <c r="F2317" s="12"/>
      <c r="G2317" s="12"/>
      <c r="H2317" s="12"/>
      <c r="I2317" s="12"/>
      <c r="J2317" s="12"/>
      <c r="K2317" s="12"/>
      <c r="L2317" s="12"/>
      <c r="M2317" s="49"/>
      <c r="N2317" s="49"/>
      <c r="O2317" s="12"/>
      <c r="P2317" s="12"/>
      <c r="Q2317" s="12"/>
      <c r="R2317" s="12"/>
      <c r="S2317" s="12"/>
    </row>
    <row r="2318" spans="1:19" s="1" customFormat="1" x14ac:dyDescent="0.4">
      <c r="A2318" s="12"/>
      <c r="B2318" s="12"/>
      <c r="C2318" s="42"/>
      <c r="D2318" s="12"/>
      <c r="E2318" s="12"/>
      <c r="F2318" s="12"/>
      <c r="G2318" s="12"/>
      <c r="H2318" s="12"/>
      <c r="I2318" s="12"/>
      <c r="J2318" s="12"/>
      <c r="K2318" s="12"/>
      <c r="L2318" s="12"/>
      <c r="M2318" s="49"/>
      <c r="N2318" s="49"/>
      <c r="O2318" s="12"/>
      <c r="P2318" s="12"/>
      <c r="Q2318" s="12"/>
      <c r="R2318" s="12"/>
      <c r="S2318" s="12"/>
    </row>
    <row r="2319" spans="1:19" s="1" customFormat="1" x14ac:dyDescent="0.4">
      <c r="A2319" s="12"/>
      <c r="B2319" s="12"/>
      <c r="C2319" s="42"/>
      <c r="D2319" s="12"/>
      <c r="E2319" s="12"/>
      <c r="F2319" s="12"/>
      <c r="G2319" s="12"/>
      <c r="H2319" s="12"/>
      <c r="I2319" s="12"/>
      <c r="J2319" s="12"/>
      <c r="K2319" s="12"/>
      <c r="L2319" s="12"/>
      <c r="M2319" s="49"/>
      <c r="N2319" s="49"/>
      <c r="O2319" s="12"/>
      <c r="P2319" s="12"/>
      <c r="Q2319" s="12"/>
      <c r="R2319" s="12"/>
      <c r="S2319" s="12"/>
    </row>
    <row r="2320" spans="1:19" s="1" customFormat="1" x14ac:dyDescent="0.4">
      <c r="A2320" s="12"/>
      <c r="B2320" s="12"/>
      <c r="C2320" s="42"/>
      <c r="D2320" s="12"/>
      <c r="E2320" s="12"/>
      <c r="F2320" s="12"/>
      <c r="G2320" s="12"/>
      <c r="H2320" s="12"/>
      <c r="I2320" s="12"/>
      <c r="J2320" s="12"/>
      <c r="K2320" s="12"/>
      <c r="L2320" s="12"/>
      <c r="M2320" s="49"/>
      <c r="N2320" s="49"/>
      <c r="O2320" s="12"/>
      <c r="P2320" s="12"/>
      <c r="Q2320" s="12"/>
      <c r="R2320" s="12"/>
      <c r="S2320" s="12"/>
    </row>
    <row r="2321" spans="1:19" s="1" customFormat="1" x14ac:dyDescent="0.4">
      <c r="A2321" s="12"/>
      <c r="B2321" s="12"/>
      <c r="C2321" s="42"/>
      <c r="D2321" s="12"/>
      <c r="E2321" s="12"/>
      <c r="F2321" s="12"/>
      <c r="G2321" s="12"/>
      <c r="H2321" s="12"/>
      <c r="I2321" s="12"/>
      <c r="J2321" s="12"/>
      <c r="K2321" s="12"/>
      <c r="L2321" s="12"/>
      <c r="M2321" s="49"/>
      <c r="N2321" s="49"/>
      <c r="O2321" s="12"/>
      <c r="P2321" s="12"/>
      <c r="Q2321" s="12"/>
      <c r="R2321" s="12"/>
      <c r="S2321" s="12"/>
    </row>
    <row r="2322" spans="1:19" s="1" customFormat="1" x14ac:dyDescent="0.4">
      <c r="A2322" s="12"/>
      <c r="B2322" s="12"/>
      <c r="C2322" s="42"/>
      <c r="D2322" s="12"/>
      <c r="E2322" s="12"/>
      <c r="F2322" s="12"/>
      <c r="G2322" s="12"/>
      <c r="H2322" s="12"/>
      <c r="I2322" s="12"/>
      <c r="J2322" s="12"/>
      <c r="K2322" s="12"/>
      <c r="L2322" s="12"/>
      <c r="M2322" s="49"/>
      <c r="N2322" s="49"/>
      <c r="O2322" s="12"/>
      <c r="P2322" s="12"/>
      <c r="Q2322" s="12"/>
      <c r="R2322" s="12"/>
      <c r="S2322" s="12"/>
    </row>
    <row r="2323" spans="1:19" s="1" customFormat="1" x14ac:dyDescent="0.4">
      <c r="A2323" s="12"/>
      <c r="B2323" s="12"/>
      <c r="C2323" s="42"/>
      <c r="D2323" s="12"/>
      <c r="E2323" s="12"/>
      <c r="F2323" s="12"/>
      <c r="G2323" s="12"/>
      <c r="H2323" s="12"/>
      <c r="I2323" s="12"/>
      <c r="J2323" s="12"/>
      <c r="K2323" s="12"/>
      <c r="L2323" s="12"/>
      <c r="M2323" s="49"/>
      <c r="N2323" s="49"/>
      <c r="O2323" s="12"/>
      <c r="P2323" s="12"/>
      <c r="Q2323" s="12"/>
      <c r="R2323" s="12"/>
      <c r="S2323" s="12"/>
    </row>
    <row r="2324" spans="1:19" s="1" customFormat="1" x14ac:dyDescent="0.4">
      <c r="A2324" s="12"/>
      <c r="B2324" s="12"/>
      <c r="C2324" s="42"/>
      <c r="D2324" s="12"/>
      <c r="E2324" s="12"/>
      <c r="F2324" s="12"/>
      <c r="G2324" s="12"/>
      <c r="H2324" s="12"/>
      <c r="I2324" s="12"/>
      <c r="J2324" s="12"/>
      <c r="K2324" s="12"/>
      <c r="L2324" s="12"/>
      <c r="M2324" s="49"/>
      <c r="N2324" s="49"/>
      <c r="O2324" s="12"/>
      <c r="P2324" s="12"/>
      <c r="Q2324" s="12"/>
      <c r="R2324" s="12"/>
      <c r="S2324" s="12"/>
    </row>
    <row r="2325" spans="1:19" s="1" customFormat="1" x14ac:dyDescent="0.4">
      <c r="A2325" s="12"/>
      <c r="B2325" s="12"/>
      <c r="C2325" s="42"/>
      <c r="D2325" s="12"/>
      <c r="E2325" s="12"/>
      <c r="F2325" s="12"/>
      <c r="G2325" s="12"/>
      <c r="H2325" s="12"/>
      <c r="I2325" s="12"/>
      <c r="J2325" s="12"/>
      <c r="K2325" s="12"/>
      <c r="L2325" s="12"/>
      <c r="M2325" s="49"/>
      <c r="N2325" s="49"/>
      <c r="O2325" s="12"/>
      <c r="P2325" s="12"/>
      <c r="Q2325" s="12"/>
      <c r="R2325" s="12"/>
      <c r="S2325" s="12"/>
    </row>
    <row r="2326" spans="1:19" s="1" customFormat="1" x14ac:dyDescent="0.4">
      <c r="A2326" s="12"/>
      <c r="B2326" s="12"/>
      <c r="C2326" s="42"/>
      <c r="D2326" s="12"/>
      <c r="E2326" s="12"/>
      <c r="F2326" s="12"/>
      <c r="G2326" s="12"/>
      <c r="H2326" s="12"/>
      <c r="I2326" s="12"/>
      <c r="J2326" s="12"/>
      <c r="K2326" s="12"/>
      <c r="L2326" s="12"/>
      <c r="M2326" s="49"/>
      <c r="N2326" s="49"/>
      <c r="O2326" s="12"/>
      <c r="P2326" s="12"/>
      <c r="Q2326" s="12"/>
      <c r="R2326" s="12"/>
      <c r="S2326" s="12"/>
    </row>
    <row r="2327" spans="1:19" s="1" customFormat="1" x14ac:dyDescent="0.4">
      <c r="A2327" s="12"/>
      <c r="B2327" s="12"/>
      <c r="C2327" s="42"/>
      <c r="D2327" s="12"/>
      <c r="E2327" s="12"/>
      <c r="F2327" s="12"/>
      <c r="G2327" s="12"/>
      <c r="H2327" s="12"/>
      <c r="I2327" s="12"/>
      <c r="J2327" s="12"/>
      <c r="K2327" s="12"/>
      <c r="L2327" s="12"/>
      <c r="M2327" s="49"/>
      <c r="N2327" s="49"/>
      <c r="O2327" s="12"/>
      <c r="P2327" s="12"/>
      <c r="Q2327" s="12"/>
      <c r="R2327" s="12"/>
      <c r="S2327" s="12"/>
    </row>
    <row r="2328" spans="1:19" s="1" customFormat="1" x14ac:dyDescent="0.4">
      <c r="A2328" s="12"/>
      <c r="B2328" s="12"/>
      <c r="C2328" s="42"/>
      <c r="D2328" s="12"/>
      <c r="E2328" s="12"/>
      <c r="F2328" s="12"/>
      <c r="G2328" s="12"/>
      <c r="H2328" s="12"/>
      <c r="I2328" s="12"/>
      <c r="J2328" s="12"/>
      <c r="K2328" s="12"/>
      <c r="L2328" s="12"/>
      <c r="M2328" s="49"/>
      <c r="N2328" s="49"/>
      <c r="O2328" s="12"/>
      <c r="P2328" s="12"/>
      <c r="Q2328" s="12"/>
      <c r="R2328" s="12"/>
      <c r="S2328" s="12"/>
    </row>
    <row r="2329" spans="1:19" s="1" customFormat="1" x14ac:dyDescent="0.4">
      <c r="A2329" s="12"/>
      <c r="B2329" s="12"/>
      <c r="C2329" s="42"/>
      <c r="D2329" s="12"/>
      <c r="E2329" s="12"/>
      <c r="F2329" s="12"/>
      <c r="G2329" s="12"/>
      <c r="H2329" s="12"/>
      <c r="I2329" s="12"/>
      <c r="J2329" s="12"/>
      <c r="K2329" s="12"/>
      <c r="L2329" s="12"/>
      <c r="M2329" s="49"/>
      <c r="N2329" s="49"/>
      <c r="O2329" s="12"/>
      <c r="P2329" s="12"/>
      <c r="Q2329" s="12"/>
      <c r="R2329" s="12"/>
      <c r="S2329" s="12"/>
    </row>
    <row r="2330" spans="1:19" s="1" customFormat="1" x14ac:dyDescent="0.4">
      <c r="A2330" s="12"/>
      <c r="B2330" s="12"/>
      <c r="C2330" s="42"/>
      <c r="D2330" s="12"/>
      <c r="E2330" s="12"/>
      <c r="F2330" s="12"/>
      <c r="G2330" s="12"/>
      <c r="H2330" s="12"/>
      <c r="I2330" s="12"/>
      <c r="J2330" s="12"/>
      <c r="K2330" s="12"/>
      <c r="L2330" s="12"/>
      <c r="M2330" s="49"/>
      <c r="N2330" s="49"/>
      <c r="O2330" s="12"/>
      <c r="P2330" s="12"/>
      <c r="Q2330" s="12"/>
      <c r="R2330" s="12"/>
      <c r="S2330" s="12"/>
    </row>
    <row r="2331" spans="1:19" s="1" customFormat="1" x14ac:dyDescent="0.4">
      <c r="A2331" s="12"/>
      <c r="B2331" s="12"/>
      <c r="C2331" s="42"/>
      <c r="D2331" s="12"/>
      <c r="E2331" s="12"/>
      <c r="F2331" s="12"/>
      <c r="G2331" s="12"/>
      <c r="H2331" s="12"/>
      <c r="I2331" s="12"/>
      <c r="J2331" s="12"/>
      <c r="K2331" s="12"/>
      <c r="L2331" s="12"/>
      <c r="M2331" s="49"/>
      <c r="N2331" s="49"/>
      <c r="O2331" s="12"/>
      <c r="P2331" s="12"/>
      <c r="Q2331" s="12"/>
      <c r="R2331" s="12"/>
      <c r="S2331" s="12"/>
    </row>
    <row r="2332" spans="1:19" s="1" customFormat="1" x14ac:dyDescent="0.4">
      <c r="A2332" s="12"/>
      <c r="B2332" s="12"/>
      <c r="C2332" s="42"/>
      <c r="D2332" s="12"/>
      <c r="E2332" s="12"/>
      <c r="F2332" s="12"/>
      <c r="G2332" s="12"/>
      <c r="H2332" s="12"/>
      <c r="I2332" s="12"/>
      <c r="J2332" s="12"/>
      <c r="K2332" s="12"/>
      <c r="L2332" s="12"/>
      <c r="M2332" s="49"/>
      <c r="N2332" s="49"/>
      <c r="O2332" s="12"/>
      <c r="P2332" s="12"/>
      <c r="Q2332" s="12"/>
      <c r="R2332" s="12"/>
      <c r="S2332" s="12"/>
    </row>
    <row r="2333" spans="1:19" s="1" customFormat="1" x14ac:dyDescent="0.4">
      <c r="A2333" s="12"/>
      <c r="B2333" s="12"/>
      <c r="C2333" s="42"/>
      <c r="D2333" s="12"/>
      <c r="E2333" s="12"/>
      <c r="F2333" s="12"/>
      <c r="G2333" s="12"/>
      <c r="H2333" s="12"/>
      <c r="I2333" s="12"/>
      <c r="J2333" s="12"/>
      <c r="K2333" s="12"/>
      <c r="L2333" s="12"/>
      <c r="M2333" s="49"/>
      <c r="N2333" s="49"/>
      <c r="O2333" s="12"/>
      <c r="P2333" s="12"/>
      <c r="Q2333" s="12"/>
      <c r="R2333" s="12"/>
      <c r="S2333" s="12"/>
    </row>
    <row r="2334" spans="1:19" s="1" customFormat="1" x14ac:dyDescent="0.4">
      <c r="A2334" s="12"/>
      <c r="B2334" s="12"/>
      <c r="C2334" s="42"/>
      <c r="D2334" s="12"/>
      <c r="E2334" s="12"/>
      <c r="F2334" s="12"/>
      <c r="G2334" s="12"/>
      <c r="H2334" s="12"/>
      <c r="I2334" s="12"/>
      <c r="J2334" s="12"/>
      <c r="K2334" s="12"/>
      <c r="L2334" s="12"/>
      <c r="M2334" s="49"/>
      <c r="N2334" s="49"/>
      <c r="O2334" s="12"/>
      <c r="P2334" s="12"/>
      <c r="Q2334" s="12"/>
      <c r="R2334" s="12"/>
      <c r="S2334" s="12"/>
    </row>
    <row r="2335" spans="1:19" s="1" customFormat="1" x14ac:dyDescent="0.4">
      <c r="A2335" s="12"/>
      <c r="B2335" s="12"/>
      <c r="C2335" s="42"/>
      <c r="D2335" s="12"/>
      <c r="E2335" s="12"/>
      <c r="F2335" s="12"/>
      <c r="G2335" s="12"/>
      <c r="H2335" s="12"/>
      <c r="I2335" s="12"/>
      <c r="J2335" s="12"/>
      <c r="K2335" s="12"/>
      <c r="L2335" s="12"/>
      <c r="M2335" s="49"/>
      <c r="N2335" s="49"/>
      <c r="O2335" s="12"/>
      <c r="P2335" s="12"/>
      <c r="Q2335" s="12"/>
      <c r="R2335" s="12"/>
      <c r="S2335" s="12"/>
    </row>
    <row r="2336" spans="1:19" s="1" customFormat="1" x14ac:dyDescent="0.4">
      <c r="A2336" s="12"/>
      <c r="B2336" s="12"/>
      <c r="C2336" s="42"/>
      <c r="D2336" s="12"/>
      <c r="E2336" s="12"/>
      <c r="F2336" s="12"/>
      <c r="G2336" s="12"/>
      <c r="H2336" s="12"/>
      <c r="I2336" s="12"/>
      <c r="J2336" s="12"/>
      <c r="K2336" s="12"/>
      <c r="L2336" s="12"/>
      <c r="M2336" s="49"/>
      <c r="N2336" s="49"/>
      <c r="O2336" s="12"/>
      <c r="P2336" s="12"/>
      <c r="Q2336" s="12"/>
      <c r="R2336" s="12"/>
      <c r="S2336" s="12"/>
    </row>
    <row r="2337" spans="1:19" s="1" customFormat="1" x14ac:dyDescent="0.4">
      <c r="A2337" s="12"/>
      <c r="B2337" s="12"/>
      <c r="C2337" s="42"/>
      <c r="D2337" s="12"/>
      <c r="E2337" s="12"/>
      <c r="F2337" s="12"/>
      <c r="G2337" s="12"/>
      <c r="H2337" s="12"/>
      <c r="I2337" s="12"/>
      <c r="J2337" s="12"/>
      <c r="K2337" s="12"/>
      <c r="L2337" s="12"/>
      <c r="M2337" s="49"/>
      <c r="N2337" s="49"/>
      <c r="O2337" s="12"/>
      <c r="P2337" s="12"/>
      <c r="Q2337" s="12"/>
      <c r="R2337" s="12"/>
      <c r="S2337" s="12"/>
    </row>
    <row r="2338" spans="1:19" s="1" customFormat="1" x14ac:dyDescent="0.4">
      <c r="A2338" s="12"/>
      <c r="B2338" s="12"/>
      <c r="C2338" s="42"/>
      <c r="D2338" s="12"/>
      <c r="E2338" s="12"/>
      <c r="F2338" s="12"/>
      <c r="G2338" s="12"/>
      <c r="H2338" s="12"/>
      <c r="I2338" s="12"/>
      <c r="J2338" s="12"/>
      <c r="K2338" s="12"/>
      <c r="L2338" s="12"/>
      <c r="M2338" s="49"/>
      <c r="N2338" s="49"/>
      <c r="O2338" s="12"/>
      <c r="P2338" s="12"/>
      <c r="Q2338" s="12"/>
      <c r="R2338" s="12"/>
      <c r="S2338" s="12"/>
    </row>
    <row r="2339" spans="1:19" s="1" customFormat="1" x14ac:dyDescent="0.4">
      <c r="A2339" s="12"/>
      <c r="B2339" s="12"/>
      <c r="C2339" s="42"/>
      <c r="D2339" s="12"/>
      <c r="E2339" s="12"/>
      <c r="F2339" s="12"/>
      <c r="G2339" s="12"/>
      <c r="H2339" s="12"/>
      <c r="I2339" s="12"/>
      <c r="J2339" s="12"/>
      <c r="K2339" s="12"/>
      <c r="L2339" s="12"/>
      <c r="M2339" s="49"/>
      <c r="N2339" s="49"/>
      <c r="O2339" s="12"/>
      <c r="P2339" s="12"/>
      <c r="Q2339" s="12"/>
      <c r="R2339" s="12"/>
      <c r="S2339" s="12"/>
    </row>
    <row r="2340" spans="1:19" s="1" customFormat="1" x14ac:dyDescent="0.4">
      <c r="A2340" s="12"/>
      <c r="B2340" s="12"/>
      <c r="C2340" s="42"/>
      <c r="D2340" s="12"/>
      <c r="E2340" s="12"/>
      <c r="F2340" s="12"/>
      <c r="G2340" s="12"/>
      <c r="H2340" s="12"/>
      <c r="I2340" s="12"/>
      <c r="J2340" s="12"/>
      <c r="K2340" s="12"/>
      <c r="L2340" s="12"/>
      <c r="M2340" s="49"/>
      <c r="N2340" s="49"/>
      <c r="O2340" s="12"/>
      <c r="P2340" s="12"/>
      <c r="Q2340" s="12"/>
      <c r="R2340" s="12"/>
      <c r="S2340" s="12"/>
    </row>
    <row r="2341" spans="1:19" s="1" customFormat="1" x14ac:dyDescent="0.4">
      <c r="A2341" s="12"/>
      <c r="B2341" s="12"/>
      <c r="C2341" s="42"/>
      <c r="D2341" s="12"/>
      <c r="E2341" s="12"/>
      <c r="F2341" s="12"/>
      <c r="G2341" s="12"/>
      <c r="H2341" s="12"/>
      <c r="I2341" s="12"/>
      <c r="J2341" s="12"/>
      <c r="K2341" s="12"/>
      <c r="L2341" s="12"/>
      <c r="M2341" s="49"/>
      <c r="N2341" s="49"/>
      <c r="O2341" s="12"/>
      <c r="P2341" s="12"/>
      <c r="Q2341" s="12"/>
      <c r="R2341" s="12"/>
      <c r="S2341" s="12"/>
    </row>
    <row r="2342" spans="1:19" s="1" customFormat="1" x14ac:dyDescent="0.4">
      <c r="A2342" s="12"/>
      <c r="B2342" s="12"/>
      <c r="C2342" s="42"/>
      <c r="D2342" s="12"/>
      <c r="E2342" s="12"/>
      <c r="F2342" s="12"/>
      <c r="G2342" s="12"/>
      <c r="H2342" s="12"/>
      <c r="I2342" s="12"/>
      <c r="J2342" s="12"/>
      <c r="K2342" s="12"/>
      <c r="L2342" s="12"/>
      <c r="M2342" s="49"/>
      <c r="N2342" s="49"/>
      <c r="O2342" s="12"/>
      <c r="P2342" s="12"/>
      <c r="Q2342" s="12"/>
      <c r="R2342" s="12"/>
      <c r="S2342" s="12"/>
    </row>
    <row r="2343" spans="1:19" s="1" customFormat="1" x14ac:dyDescent="0.4">
      <c r="A2343" s="12"/>
      <c r="B2343" s="12"/>
      <c r="C2343" s="42"/>
      <c r="D2343" s="12"/>
      <c r="E2343" s="12"/>
      <c r="F2343" s="12"/>
      <c r="G2343" s="12"/>
      <c r="H2343" s="12"/>
      <c r="I2343" s="12"/>
      <c r="J2343" s="12"/>
      <c r="K2343" s="12"/>
      <c r="L2343" s="12"/>
      <c r="M2343" s="49"/>
      <c r="N2343" s="49"/>
      <c r="O2343" s="12"/>
      <c r="P2343" s="12"/>
      <c r="Q2343" s="12"/>
      <c r="R2343" s="12"/>
      <c r="S2343" s="12"/>
    </row>
    <row r="2344" spans="1:19" s="1" customFormat="1" x14ac:dyDescent="0.4">
      <c r="A2344" s="12"/>
      <c r="B2344" s="12"/>
      <c r="C2344" s="42"/>
      <c r="D2344" s="12"/>
      <c r="E2344" s="12"/>
      <c r="F2344" s="12"/>
      <c r="G2344" s="12"/>
      <c r="H2344" s="12"/>
      <c r="I2344" s="12"/>
      <c r="J2344" s="12"/>
      <c r="K2344" s="12"/>
      <c r="L2344" s="12"/>
      <c r="M2344" s="49"/>
      <c r="N2344" s="49"/>
      <c r="O2344" s="12"/>
      <c r="P2344" s="12"/>
      <c r="Q2344" s="12"/>
      <c r="R2344" s="12"/>
      <c r="S2344" s="12"/>
    </row>
    <row r="2345" spans="1:19" s="1" customFormat="1" x14ac:dyDescent="0.4">
      <c r="A2345" s="12"/>
      <c r="B2345" s="12"/>
      <c r="C2345" s="42"/>
      <c r="D2345" s="12"/>
      <c r="E2345" s="12"/>
      <c r="F2345" s="12"/>
      <c r="G2345" s="12"/>
      <c r="H2345" s="12"/>
      <c r="I2345" s="12"/>
      <c r="J2345" s="12"/>
      <c r="K2345" s="12"/>
      <c r="L2345" s="12"/>
      <c r="M2345" s="49"/>
      <c r="N2345" s="49"/>
      <c r="O2345" s="12"/>
      <c r="P2345" s="12"/>
      <c r="Q2345" s="12"/>
      <c r="R2345" s="12"/>
      <c r="S2345" s="12"/>
    </row>
    <row r="2346" spans="1:19" s="1" customFormat="1" x14ac:dyDescent="0.4">
      <c r="A2346" s="12"/>
      <c r="B2346" s="12"/>
      <c r="C2346" s="42"/>
      <c r="D2346" s="12"/>
      <c r="E2346" s="12"/>
      <c r="F2346" s="12"/>
      <c r="G2346" s="12"/>
      <c r="H2346" s="12"/>
      <c r="I2346" s="12"/>
      <c r="J2346" s="12"/>
      <c r="K2346" s="12"/>
      <c r="L2346" s="12"/>
      <c r="M2346" s="49"/>
      <c r="N2346" s="49"/>
      <c r="O2346" s="12"/>
      <c r="P2346" s="12"/>
      <c r="Q2346" s="12"/>
      <c r="R2346" s="12"/>
      <c r="S2346" s="12"/>
    </row>
    <row r="2347" spans="1:19" s="1" customFormat="1" x14ac:dyDescent="0.4">
      <c r="A2347" s="12"/>
      <c r="B2347" s="12"/>
      <c r="C2347" s="42"/>
      <c r="D2347" s="12"/>
      <c r="E2347" s="12"/>
      <c r="F2347" s="12"/>
      <c r="G2347" s="12"/>
      <c r="H2347" s="12"/>
      <c r="I2347" s="12"/>
      <c r="J2347" s="12"/>
      <c r="K2347" s="12"/>
      <c r="L2347" s="12"/>
      <c r="M2347" s="49"/>
      <c r="N2347" s="49"/>
      <c r="O2347" s="12"/>
      <c r="P2347" s="12"/>
      <c r="Q2347" s="12"/>
      <c r="R2347" s="12"/>
      <c r="S2347" s="12"/>
    </row>
    <row r="2348" spans="1:19" s="1" customFormat="1" x14ac:dyDescent="0.4">
      <c r="A2348" s="12"/>
      <c r="B2348" s="12"/>
      <c r="C2348" s="42"/>
      <c r="D2348" s="12"/>
      <c r="E2348" s="12"/>
      <c r="F2348" s="12"/>
      <c r="G2348" s="12"/>
      <c r="H2348" s="12"/>
      <c r="I2348" s="12"/>
      <c r="J2348" s="12"/>
      <c r="K2348" s="12"/>
      <c r="L2348" s="12"/>
      <c r="M2348" s="49"/>
      <c r="N2348" s="49"/>
      <c r="O2348" s="12"/>
      <c r="P2348" s="12"/>
      <c r="Q2348" s="12"/>
      <c r="R2348" s="12"/>
      <c r="S2348" s="12"/>
    </row>
    <row r="2349" spans="1:19" s="1" customFormat="1" x14ac:dyDescent="0.4">
      <c r="A2349" s="12"/>
      <c r="B2349" s="12"/>
      <c r="C2349" s="42"/>
      <c r="D2349" s="12"/>
      <c r="E2349" s="12"/>
      <c r="F2349" s="12"/>
      <c r="G2349" s="12"/>
      <c r="H2349" s="12"/>
      <c r="I2349" s="12"/>
      <c r="J2349" s="12"/>
      <c r="K2349" s="12"/>
      <c r="L2349" s="12"/>
      <c r="M2349" s="49"/>
      <c r="N2349" s="49"/>
      <c r="O2349" s="12"/>
      <c r="P2349" s="12"/>
      <c r="Q2349" s="12"/>
      <c r="R2349" s="12"/>
      <c r="S2349" s="12"/>
    </row>
    <row r="2350" spans="1:19" s="1" customFormat="1" x14ac:dyDescent="0.4">
      <c r="A2350" s="12"/>
      <c r="B2350" s="12"/>
      <c r="C2350" s="42"/>
      <c r="D2350" s="12"/>
      <c r="E2350" s="12"/>
      <c r="F2350" s="12"/>
      <c r="G2350" s="12"/>
      <c r="H2350" s="12"/>
      <c r="I2350" s="12"/>
      <c r="J2350" s="12"/>
      <c r="K2350" s="12"/>
      <c r="L2350" s="12"/>
      <c r="M2350" s="49"/>
      <c r="N2350" s="49"/>
      <c r="O2350" s="12"/>
      <c r="P2350" s="12"/>
      <c r="Q2350" s="12"/>
      <c r="R2350" s="12"/>
      <c r="S2350" s="12"/>
    </row>
    <row r="2351" spans="1:19" s="1" customFormat="1" x14ac:dyDescent="0.4">
      <c r="A2351" s="12"/>
      <c r="B2351" s="12"/>
      <c r="C2351" s="42"/>
      <c r="D2351" s="12"/>
      <c r="E2351" s="12"/>
      <c r="F2351" s="12"/>
      <c r="G2351" s="12"/>
      <c r="H2351" s="12"/>
      <c r="I2351" s="12"/>
      <c r="J2351" s="12"/>
      <c r="K2351" s="12"/>
      <c r="L2351" s="12"/>
      <c r="M2351" s="49"/>
      <c r="N2351" s="49"/>
      <c r="O2351" s="12"/>
      <c r="P2351" s="12"/>
      <c r="Q2351" s="12"/>
      <c r="R2351" s="12"/>
      <c r="S2351" s="12"/>
    </row>
    <row r="2352" spans="1:19" s="1" customFormat="1" x14ac:dyDescent="0.4">
      <c r="A2352" s="12"/>
      <c r="B2352" s="12"/>
      <c r="C2352" s="42"/>
      <c r="D2352" s="12"/>
      <c r="E2352" s="12"/>
      <c r="F2352" s="12"/>
      <c r="G2352" s="12"/>
      <c r="H2352" s="12"/>
      <c r="I2352" s="12"/>
      <c r="J2352" s="12"/>
      <c r="K2352" s="12"/>
      <c r="L2352" s="12"/>
      <c r="M2352" s="49"/>
      <c r="N2352" s="49"/>
      <c r="O2352" s="12"/>
      <c r="P2352" s="12"/>
      <c r="Q2352" s="12"/>
      <c r="R2352" s="12"/>
      <c r="S2352" s="12"/>
    </row>
    <row r="2353" spans="1:19" s="1" customFormat="1" x14ac:dyDescent="0.4">
      <c r="A2353" s="12"/>
      <c r="B2353" s="12"/>
      <c r="C2353" s="42"/>
      <c r="D2353" s="12"/>
      <c r="E2353" s="12"/>
      <c r="F2353" s="12"/>
      <c r="G2353" s="12"/>
      <c r="H2353" s="12"/>
      <c r="I2353" s="12"/>
      <c r="J2353" s="12"/>
      <c r="K2353" s="12"/>
      <c r="L2353" s="12"/>
      <c r="M2353" s="49"/>
      <c r="N2353" s="49"/>
      <c r="O2353" s="12"/>
      <c r="P2353" s="12"/>
      <c r="Q2353" s="12"/>
      <c r="R2353" s="12"/>
      <c r="S2353" s="12"/>
    </row>
    <row r="2354" spans="1:19" s="1" customFormat="1" x14ac:dyDescent="0.4">
      <c r="A2354" s="12"/>
      <c r="B2354" s="12"/>
      <c r="C2354" s="42"/>
      <c r="D2354" s="12"/>
      <c r="E2354" s="12"/>
      <c r="F2354" s="12"/>
      <c r="G2354" s="12"/>
      <c r="H2354" s="12"/>
      <c r="I2354" s="12"/>
      <c r="J2354" s="12"/>
      <c r="K2354" s="12"/>
      <c r="L2354" s="12"/>
      <c r="M2354" s="49"/>
      <c r="N2354" s="49"/>
      <c r="O2354" s="12"/>
      <c r="P2354" s="12"/>
      <c r="Q2354" s="12"/>
      <c r="R2354" s="12"/>
      <c r="S2354" s="12"/>
    </row>
    <row r="2355" spans="1:19" s="1" customFormat="1" x14ac:dyDescent="0.4">
      <c r="A2355" s="12"/>
      <c r="B2355" s="12"/>
      <c r="C2355" s="42"/>
      <c r="D2355" s="12"/>
      <c r="E2355" s="12"/>
      <c r="F2355" s="12"/>
      <c r="G2355" s="12"/>
      <c r="H2355" s="12"/>
      <c r="I2355" s="12"/>
      <c r="J2355" s="12"/>
      <c r="K2355" s="12"/>
      <c r="L2355" s="12"/>
      <c r="M2355" s="49"/>
      <c r="N2355" s="49"/>
      <c r="O2355" s="12"/>
      <c r="P2355" s="12"/>
      <c r="Q2355" s="12"/>
      <c r="R2355" s="12"/>
      <c r="S2355" s="12"/>
    </row>
    <row r="2356" spans="1:19" s="1" customFormat="1" x14ac:dyDescent="0.4">
      <c r="A2356" s="12"/>
      <c r="B2356" s="12"/>
      <c r="C2356" s="42"/>
      <c r="D2356" s="12"/>
      <c r="E2356" s="12"/>
      <c r="F2356" s="12"/>
      <c r="G2356" s="12"/>
      <c r="H2356" s="12"/>
      <c r="I2356" s="12"/>
      <c r="J2356" s="12"/>
      <c r="K2356" s="12"/>
      <c r="L2356" s="12"/>
      <c r="M2356" s="49"/>
      <c r="N2356" s="49"/>
      <c r="O2356" s="12"/>
      <c r="P2356" s="12"/>
      <c r="Q2356" s="12"/>
      <c r="R2356" s="12"/>
      <c r="S2356" s="12"/>
    </row>
    <row r="2357" spans="1:19" s="1" customFormat="1" x14ac:dyDescent="0.4">
      <c r="A2357" s="12"/>
      <c r="B2357" s="12"/>
      <c r="C2357" s="42"/>
      <c r="D2357" s="12"/>
      <c r="E2357" s="12"/>
      <c r="F2357" s="12"/>
      <c r="G2357" s="12"/>
      <c r="H2357" s="12"/>
      <c r="I2357" s="12"/>
      <c r="J2357" s="12"/>
      <c r="K2357" s="12"/>
      <c r="L2357" s="12"/>
      <c r="M2357" s="49"/>
      <c r="N2357" s="49"/>
      <c r="O2357" s="12"/>
      <c r="P2357" s="12"/>
      <c r="Q2357" s="12"/>
      <c r="R2357" s="12"/>
      <c r="S2357" s="12"/>
    </row>
    <row r="2358" spans="1:19" s="1" customFormat="1" x14ac:dyDescent="0.4">
      <c r="A2358" s="12"/>
      <c r="B2358" s="12"/>
      <c r="C2358" s="42"/>
      <c r="D2358" s="12"/>
      <c r="E2358" s="12"/>
      <c r="F2358" s="12"/>
      <c r="G2358" s="12"/>
      <c r="H2358" s="12"/>
      <c r="I2358" s="12"/>
      <c r="J2358" s="12"/>
      <c r="K2358" s="12"/>
      <c r="L2358" s="12"/>
      <c r="M2358" s="49"/>
      <c r="N2358" s="49"/>
      <c r="O2358" s="12"/>
      <c r="P2358" s="12"/>
      <c r="Q2358" s="12"/>
      <c r="R2358" s="12"/>
      <c r="S2358" s="12"/>
    </row>
    <row r="2359" spans="1:19" s="1" customFormat="1" x14ac:dyDescent="0.4">
      <c r="A2359" s="12"/>
      <c r="B2359" s="12"/>
      <c r="C2359" s="42"/>
      <c r="D2359" s="12"/>
      <c r="E2359" s="12"/>
      <c r="F2359" s="12"/>
      <c r="G2359" s="12"/>
      <c r="H2359" s="12"/>
      <c r="I2359" s="12"/>
      <c r="J2359" s="12"/>
      <c r="K2359" s="12"/>
      <c r="L2359" s="12"/>
      <c r="M2359" s="49"/>
      <c r="N2359" s="49"/>
      <c r="O2359" s="12"/>
      <c r="P2359" s="12"/>
      <c r="Q2359" s="12"/>
      <c r="R2359" s="12"/>
      <c r="S2359" s="12"/>
    </row>
    <row r="2360" spans="1:19" s="1" customFormat="1" x14ac:dyDescent="0.4">
      <c r="A2360" s="12"/>
      <c r="B2360" s="12"/>
      <c r="C2360" s="42"/>
      <c r="D2360" s="12"/>
      <c r="E2360" s="12"/>
      <c r="F2360" s="12"/>
      <c r="G2360" s="12"/>
      <c r="H2360" s="12"/>
      <c r="I2360" s="12"/>
      <c r="J2360" s="12"/>
      <c r="K2360" s="12"/>
      <c r="L2360" s="12"/>
      <c r="M2360" s="49"/>
      <c r="N2360" s="49"/>
      <c r="O2360" s="12"/>
      <c r="P2360" s="12"/>
      <c r="Q2360" s="12"/>
      <c r="R2360" s="12"/>
      <c r="S2360" s="12"/>
    </row>
    <row r="2361" spans="1:19" s="1" customFormat="1" x14ac:dyDescent="0.4">
      <c r="A2361" s="12"/>
      <c r="B2361" s="12"/>
      <c r="C2361" s="42"/>
      <c r="D2361" s="12"/>
      <c r="E2361" s="12"/>
      <c r="F2361" s="12"/>
      <c r="G2361" s="12"/>
      <c r="H2361" s="12"/>
      <c r="I2361" s="12"/>
      <c r="J2361" s="12"/>
      <c r="K2361" s="12"/>
      <c r="L2361" s="12"/>
      <c r="M2361" s="49"/>
      <c r="N2361" s="49"/>
      <c r="O2361" s="12"/>
      <c r="P2361" s="12"/>
      <c r="Q2361" s="12"/>
      <c r="R2361" s="12"/>
      <c r="S2361" s="12"/>
    </row>
    <row r="2362" spans="1:19" s="1" customFormat="1" x14ac:dyDescent="0.4">
      <c r="A2362" s="12"/>
      <c r="B2362" s="12"/>
      <c r="C2362" s="42"/>
      <c r="D2362" s="12"/>
      <c r="E2362" s="12"/>
      <c r="F2362" s="12"/>
      <c r="G2362" s="12"/>
      <c r="H2362" s="12"/>
      <c r="I2362" s="12"/>
      <c r="J2362" s="12"/>
      <c r="K2362" s="12"/>
      <c r="L2362" s="12"/>
      <c r="M2362" s="49"/>
      <c r="N2362" s="49"/>
      <c r="O2362" s="12"/>
      <c r="P2362" s="12"/>
      <c r="Q2362" s="12"/>
      <c r="R2362" s="12"/>
      <c r="S2362" s="12"/>
    </row>
    <row r="2363" spans="1:19" s="1" customFormat="1" x14ac:dyDescent="0.4">
      <c r="A2363" s="12"/>
      <c r="B2363" s="12"/>
      <c r="C2363" s="42"/>
      <c r="D2363" s="12"/>
      <c r="E2363" s="12"/>
      <c r="F2363" s="12"/>
      <c r="G2363" s="12"/>
      <c r="H2363" s="12"/>
      <c r="I2363" s="12"/>
      <c r="J2363" s="12"/>
      <c r="K2363" s="12"/>
      <c r="L2363" s="12"/>
      <c r="M2363" s="49"/>
      <c r="N2363" s="49"/>
      <c r="O2363" s="12"/>
      <c r="P2363" s="12"/>
      <c r="Q2363" s="12"/>
      <c r="R2363" s="12"/>
      <c r="S2363" s="12"/>
    </row>
    <row r="2364" spans="1:19" s="1" customFormat="1" x14ac:dyDescent="0.4">
      <c r="A2364" s="12"/>
      <c r="B2364" s="12"/>
      <c r="C2364" s="42"/>
      <c r="D2364" s="12"/>
      <c r="E2364" s="12"/>
      <c r="F2364" s="12"/>
      <c r="G2364" s="12"/>
      <c r="H2364" s="12"/>
      <c r="I2364" s="12"/>
      <c r="J2364" s="12"/>
      <c r="K2364" s="12"/>
      <c r="L2364" s="12"/>
      <c r="M2364" s="49"/>
      <c r="N2364" s="49"/>
      <c r="O2364" s="12"/>
      <c r="P2364" s="12"/>
      <c r="Q2364" s="12"/>
      <c r="R2364" s="12"/>
      <c r="S2364" s="12"/>
    </row>
    <row r="2365" spans="1:19" s="1" customFormat="1" x14ac:dyDescent="0.4">
      <c r="A2365" s="12"/>
      <c r="B2365" s="12"/>
      <c r="C2365" s="42"/>
      <c r="D2365" s="12"/>
      <c r="E2365" s="12"/>
      <c r="F2365" s="12"/>
      <c r="G2365" s="12"/>
      <c r="H2365" s="12"/>
      <c r="I2365" s="12"/>
      <c r="J2365" s="12"/>
      <c r="K2365" s="12"/>
      <c r="L2365" s="12"/>
      <c r="M2365" s="49"/>
      <c r="N2365" s="49"/>
      <c r="O2365" s="12"/>
      <c r="P2365" s="12"/>
      <c r="Q2365" s="12"/>
      <c r="R2365" s="12"/>
      <c r="S2365" s="12"/>
    </row>
    <row r="2366" spans="1:19" s="1" customFormat="1" x14ac:dyDescent="0.4">
      <c r="A2366" s="12"/>
      <c r="B2366" s="12"/>
      <c r="C2366" s="42"/>
      <c r="D2366" s="12"/>
      <c r="E2366" s="12"/>
      <c r="F2366" s="12"/>
      <c r="G2366" s="12"/>
      <c r="H2366" s="12"/>
      <c r="I2366" s="12"/>
      <c r="J2366" s="12"/>
      <c r="K2366" s="12"/>
      <c r="L2366" s="12"/>
      <c r="M2366" s="49"/>
      <c r="N2366" s="49"/>
      <c r="O2366" s="12"/>
      <c r="P2366" s="12"/>
      <c r="Q2366" s="12"/>
      <c r="R2366" s="12"/>
      <c r="S2366" s="12"/>
    </row>
    <row r="2367" spans="1:19" s="1" customFormat="1" x14ac:dyDescent="0.4">
      <c r="A2367" s="12"/>
      <c r="B2367" s="12"/>
      <c r="C2367" s="42"/>
      <c r="D2367" s="12"/>
      <c r="E2367" s="12"/>
      <c r="F2367" s="12"/>
      <c r="G2367" s="12"/>
      <c r="H2367" s="12"/>
      <c r="I2367" s="12"/>
      <c r="J2367" s="12"/>
      <c r="K2367" s="12"/>
      <c r="L2367" s="12"/>
      <c r="M2367" s="49"/>
      <c r="N2367" s="49"/>
      <c r="O2367" s="12"/>
      <c r="P2367" s="12"/>
      <c r="Q2367" s="12"/>
      <c r="R2367" s="12"/>
      <c r="S2367" s="12"/>
    </row>
    <row r="2368" spans="1:19" s="1" customFormat="1" x14ac:dyDescent="0.4">
      <c r="A2368" s="12"/>
      <c r="B2368" s="12"/>
      <c r="C2368" s="42"/>
      <c r="D2368" s="12"/>
      <c r="E2368" s="12"/>
      <c r="F2368" s="12"/>
      <c r="G2368" s="12"/>
      <c r="H2368" s="12"/>
      <c r="I2368" s="12"/>
      <c r="J2368" s="12"/>
      <c r="K2368" s="12"/>
      <c r="L2368" s="12"/>
      <c r="M2368" s="49"/>
      <c r="N2368" s="49"/>
      <c r="O2368" s="12"/>
      <c r="P2368" s="12"/>
      <c r="Q2368" s="12"/>
      <c r="R2368" s="12"/>
      <c r="S2368" s="12"/>
    </row>
    <row r="2369" spans="1:19" s="1" customFormat="1" x14ac:dyDescent="0.4">
      <c r="A2369" s="12"/>
      <c r="B2369" s="12"/>
      <c r="C2369" s="42"/>
      <c r="D2369" s="12"/>
      <c r="E2369" s="12"/>
      <c r="F2369" s="12"/>
      <c r="G2369" s="12"/>
      <c r="H2369" s="12"/>
      <c r="I2369" s="12"/>
      <c r="J2369" s="12"/>
      <c r="K2369" s="12"/>
      <c r="L2369" s="12"/>
      <c r="M2369" s="49"/>
      <c r="N2369" s="49"/>
      <c r="O2369" s="12"/>
      <c r="P2369" s="12"/>
      <c r="Q2369" s="12"/>
      <c r="R2369" s="12"/>
      <c r="S2369" s="12"/>
    </row>
    <row r="2370" spans="1:19" s="1" customFormat="1" x14ac:dyDescent="0.4">
      <c r="A2370" s="12"/>
      <c r="B2370" s="12"/>
      <c r="C2370" s="42"/>
      <c r="D2370" s="12"/>
      <c r="E2370" s="12"/>
      <c r="F2370" s="12"/>
      <c r="G2370" s="12"/>
      <c r="H2370" s="12"/>
      <c r="I2370" s="12"/>
      <c r="J2370" s="12"/>
      <c r="K2370" s="12"/>
      <c r="L2370" s="12"/>
      <c r="M2370" s="49"/>
      <c r="N2370" s="49"/>
      <c r="O2370" s="12"/>
      <c r="P2370" s="12"/>
      <c r="Q2370" s="12"/>
      <c r="R2370" s="12"/>
      <c r="S2370" s="12"/>
    </row>
    <row r="2371" spans="1:19" s="1" customFormat="1" x14ac:dyDescent="0.4">
      <c r="A2371" s="12"/>
      <c r="B2371" s="12"/>
      <c r="C2371" s="42"/>
      <c r="D2371" s="12"/>
      <c r="E2371" s="12"/>
      <c r="F2371" s="12"/>
      <c r="G2371" s="12"/>
      <c r="H2371" s="12"/>
      <c r="I2371" s="12"/>
      <c r="J2371" s="12"/>
      <c r="K2371" s="12"/>
      <c r="L2371" s="12"/>
      <c r="M2371" s="49"/>
      <c r="N2371" s="49"/>
      <c r="O2371" s="12"/>
      <c r="P2371" s="12"/>
      <c r="Q2371" s="12"/>
      <c r="R2371" s="12"/>
      <c r="S2371" s="12"/>
    </row>
    <row r="2372" spans="1:19" s="1" customFormat="1" x14ac:dyDescent="0.4">
      <c r="A2372" s="12"/>
      <c r="B2372" s="12"/>
      <c r="C2372" s="42"/>
      <c r="D2372" s="12"/>
      <c r="E2372" s="12"/>
      <c r="F2372" s="12"/>
      <c r="G2372" s="12"/>
      <c r="H2372" s="12"/>
      <c r="I2372" s="12"/>
      <c r="J2372" s="12"/>
      <c r="K2372" s="12"/>
      <c r="L2372" s="12"/>
      <c r="M2372" s="49"/>
      <c r="N2372" s="49"/>
      <c r="O2372" s="12"/>
      <c r="P2372" s="12"/>
      <c r="Q2372" s="12"/>
      <c r="R2372" s="12"/>
      <c r="S2372" s="12"/>
    </row>
    <row r="2373" spans="1:19" s="1" customFormat="1" x14ac:dyDescent="0.4">
      <c r="A2373" s="12"/>
      <c r="B2373" s="12"/>
      <c r="C2373" s="42"/>
      <c r="D2373" s="12"/>
      <c r="E2373" s="12"/>
      <c r="F2373" s="12"/>
      <c r="G2373" s="12"/>
      <c r="H2373" s="12"/>
      <c r="I2373" s="12"/>
      <c r="J2373" s="12"/>
      <c r="K2373" s="12"/>
      <c r="L2373" s="12"/>
      <c r="M2373" s="49"/>
      <c r="N2373" s="49"/>
      <c r="O2373" s="12"/>
      <c r="P2373" s="12"/>
      <c r="Q2373" s="12"/>
      <c r="R2373" s="12"/>
      <c r="S2373" s="12"/>
    </row>
    <row r="2374" spans="1:19" s="1" customFormat="1" x14ac:dyDescent="0.4">
      <c r="A2374" s="12"/>
      <c r="B2374" s="12"/>
      <c r="C2374" s="42"/>
      <c r="D2374" s="12"/>
      <c r="E2374" s="12"/>
      <c r="F2374" s="12"/>
      <c r="G2374" s="12"/>
      <c r="H2374" s="12"/>
      <c r="I2374" s="12"/>
      <c r="J2374" s="12"/>
      <c r="K2374" s="12"/>
      <c r="L2374" s="12"/>
      <c r="M2374" s="49"/>
      <c r="N2374" s="49"/>
      <c r="O2374" s="12"/>
      <c r="P2374" s="12"/>
      <c r="Q2374" s="12"/>
      <c r="R2374" s="12"/>
      <c r="S2374" s="12"/>
    </row>
    <row r="2375" spans="1:19" s="1" customFormat="1" x14ac:dyDescent="0.4">
      <c r="A2375" s="12"/>
      <c r="B2375" s="12"/>
      <c r="C2375" s="42"/>
      <c r="D2375" s="12"/>
      <c r="E2375" s="12"/>
      <c r="F2375" s="12"/>
      <c r="G2375" s="12"/>
      <c r="H2375" s="12"/>
      <c r="I2375" s="12"/>
      <c r="J2375" s="12"/>
      <c r="K2375" s="12"/>
      <c r="L2375" s="12"/>
      <c r="M2375" s="49"/>
      <c r="N2375" s="49"/>
      <c r="O2375" s="12"/>
      <c r="P2375" s="12"/>
      <c r="Q2375" s="12"/>
      <c r="R2375" s="12"/>
      <c r="S2375" s="12"/>
    </row>
    <row r="2376" spans="1:19" s="1" customFormat="1" x14ac:dyDescent="0.4">
      <c r="A2376" s="12"/>
      <c r="B2376" s="12"/>
      <c r="C2376" s="42"/>
      <c r="D2376" s="12"/>
      <c r="E2376" s="12"/>
      <c r="F2376" s="12"/>
      <c r="G2376" s="12"/>
      <c r="H2376" s="12"/>
      <c r="I2376" s="12"/>
      <c r="J2376" s="12"/>
      <c r="K2376" s="12"/>
      <c r="L2376" s="12"/>
      <c r="M2376" s="49"/>
      <c r="N2376" s="49"/>
      <c r="O2376" s="12"/>
      <c r="P2376" s="12"/>
      <c r="Q2376" s="12"/>
      <c r="R2376" s="12"/>
      <c r="S2376" s="12"/>
    </row>
    <row r="2377" spans="1:19" s="1" customFormat="1" x14ac:dyDescent="0.4">
      <c r="A2377" s="12"/>
      <c r="B2377" s="12"/>
      <c r="C2377" s="42"/>
      <c r="D2377" s="12"/>
      <c r="E2377" s="12"/>
      <c r="F2377" s="12"/>
      <c r="G2377" s="12"/>
      <c r="H2377" s="12"/>
      <c r="I2377" s="12"/>
      <c r="J2377" s="12"/>
      <c r="K2377" s="12"/>
      <c r="L2377" s="12"/>
      <c r="M2377" s="49"/>
      <c r="N2377" s="49"/>
      <c r="O2377" s="12"/>
      <c r="P2377" s="12"/>
      <c r="Q2377" s="12"/>
      <c r="R2377" s="12"/>
      <c r="S2377" s="12"/>
    </row>
    <row r="2378" spans="1:19" s="1" customFormat="1" x14ac:dyDescent="0.4">
      <c r="A2378" s="12"/>
      <c r="B2378" s="12"/>
      <c r="C2378" s="42"/>
      <c r="D2378" s="12"/>
      <c r="E2378" s="12"/>
      <c r="F2378" s="12"/>
      <c r="G2378" s="12"/>
      <c r="H2378" s="12"/>
      <c r="I2378" s="12"/>
      <c r="J2378" s="12"/>
      <c r="K2378" s="12"/>
      <c r="L2378" s="12"/>
      <c r="M2378" s="49"/>
      <c r="N2378" s="49"/>
      <c r="O2378" s="12"/>
      <c r="P2378" s="12"/>
      <c r="Q2378" s="12"/>
      <c r="R2378" s="12"/>
      <c r="S2378" s="12"/>
    </row>
    <row r="2379" spans="1:19" s="1" customFormat="1" x14ac:dyDescent="0.4">
      <c r="A2379" s="12"/>
      <c r="B2379" s="12"/>
      <c r="C2379" s="42"/>
      <c r="D2379" s="12"/>
      <c r="E2379" s="12"/>
      <c r="F2379" s="12"/>
      <c r="G2379" s="12"/>
      <c r="H2379" s="12"/>
      <c r="I2379" s="12"/>
      <c r="J2379" s="12"/>
      <c r="K2379" s="12"/>
      <c r="L2379" s="12"/>
      <c r="M2379" s="49"/>
      <c r="N2379" s="49"/>
      <c r="O2379" s="12"/>
      <c r="P2379" s="12"/>
      <c r="Q2379" s="12"/>
      <c r="R2379" s="12"/>
      <c r="S2379" s="12"/>
    </row>
    <row r="2380" spans="1:19" s="1" customFormat="1" x14ac:dyDescent="0.4">
      <c r="A2380" s="12"/>
      <c r="B2380" s="12"/>
      <c r="C2380" s="42"/>
      <c r="D2380" s="12"/>
      <c r="E2380" s="12"/>
      <c r="F2380" s="12"/>
      <c r="G2380" s="12"/>
      <c r="H2380" s="12"/>
      <c r="I2380" s="12"/>
      <c r="J2380" s="12"/>
      <c r="K2380" s="12"/>
      <c r="L2380" s="12"/>
      <c r="M2380" s="49"/>
      <c r="N2380" s="49"/>
      <c r="O2380" s="12"/>
      <c r="P2380" s="12"/>
      <c r="Q2380" s="12"/>
      <c r="R2380" s="12"/>
      <c r="S2380" s="12"/>
    </row>
    <row r="2381" spans="1:19" s="1" customFormat="1" x14ac:dyDescent="0.4">
      <c r="A2381" s="12"/>
      <c r="B2381" s="12"/>
      <c r="C2381" s="42"/>
      <c r="D2381" s="12"/>
      <c r="E2381" s="12"/>
      <c r="F2381" s="12"/>
      <c r="G2381" s="12"/>
      <c r="H2381" s="12"/>
      <c r="I2381" s="12"/>
      <c r="J2381" s="12"/>
      <c r="K2381" s="12"/>
      <c r="L2381" s="12"/>
      <c r="M2381" s="49"/>
      <c r="N2381" s="49"/>
      <c r="O2381" s="12"/>
      <c r="P2381" s="12"/>
      <c r="Q2381" s="12"/>
      <c r="R2381" s="12"/>
      <c r="S2381" s="12"/>
    </row>
    <row r="2382" spans="1:19" s="1" customFormat="1" x14ac:dyDescent="0.4">
      <c r="A2382" s="12"/>
      <c r="B2382" s="12"/>
      <c r="C2382" s="42"/>
      <c r="D2382" s="12"/>
      <c r="E2382" s="12"/>
      <c r="F2382" s="12"/>
      <c r="G2382" s="12"/>
      <c r="H2382" s="12"/>
      <c r="I2382" s="12"/>
      <c r="J2382" s="12"/>
      <c r="K2382" s="12"/>
      <c r="L2382" s="12"/>
      <c r="M2382" s="49"/>
      <c r="N2382" s="49"/>
      <c r="O2382" s="12"/>
      <c r="P2382" s="12"/>
      <c r="Q2382" s="12"/>
      <c r="R2382" s="12"/>
      <c r="S2382" s="12"/>
    </row>
    <row r="2383" spans="1:19" s="1" customFormat="1" x14ac:dyDescent="0.4">
      <c r="A2383" s="12"/>
      <c r="B2383" s="12"/>
      <c r="C2383" s="42"/>
      <c r="D2383" s="12"/>
      <c r="E2383" s="12"/>
      <c r="F2383" s="12"/>
      <c r="G2383" s="12"/>
      <c r="H2383" s="12"/>
      <c r="I2383" s="12"/>
      <c r="J2383" s="12"/>
      <c r="K2383" s="12"/>
      <c r="L2383" s="12"/>
      <c r="M2383" s="49"/>
      <c r="N2383" s="49"/>
      <c r="O2383" s="12"/>
      <c r="P2383" s="12"/>
      <c r="Q2383" s="12"/>
      <c r="R2383" s="12"/>
      <c r="S2383" s="12"/>
    </row>
    <row r="2384" spans="1:19" s="1" customFormat="1" x14ac:dyDescent="0.4">
      <c r="A2384" s="12"/>
      <c r="B2384" s="12"/>
      <c r="C2384" s="42"/>
      <c r="D2384" s="12"/>
      <c r="E2384" s="12"/>
      <c r="F2384" s="12"/>
      <c r="G2384" s="12"/>
      <c r="H2384" s="12"/>
      <c r="I2384" s="12"/>
      <c r="J2384" s="12"/>
      <c r="K2384" s="12"/>
      <c r="L2384" s="12"/>
      <c r="M2384" s="49"/>
      <c r="N2384" s="49"/>
      <c r="O2384" s="12"/>
      <c r="P2384" s="12"/>
      <c r="Q2384" s="12"/>
      <c r="R2384" s="12"/>
      <c r="S2384" s="12"/>
    </row>
    <row r="2385" spans="1:19" s="1" customFormat="1" x14ac:dyDescent="0.4">
      <c r="A2385" s="12"/>
      <c r="B2385" s="12"/>
      <c r="C2385" s="42"/>
      <c r="D2385" s="12"/>
      <c r="E2385" s="12"/>
      <c r="F2385" s="12"/>
      <c r="G2385" s="12"/>
      <c r="H2385" s="12"/>
      <c r="I2385" s="12"/>
      <c r="J2385" s="12"/>
      <c r="K2385" s="12"/>
      <c r="L2385" s="12"/>
      <c r="M2385" s="49"/>
      <c r="N2385" s="49"/>
      <c r="O2385" s="12"/>
      <c r="P2385" s="12"/>
      <c r="Q2385" s="12"/>
      <c r="R2385" s="12"/>
      <c r="S2385" s="12"/>
    </row>
    <row r="2386" spans="1:19" s="1" customFormat="1" x14ac:dyDescent="0.4">
      <c r="A2386" s="12"/>
      <c r="B2386" s="12"/>
      <c r="C2386" s="42"/>
      <c r="D2386" s="12"/>
      <c r="E2386" s="12"/>
      <c r="F2386" s="12"/>
      <c r="G2386" s="12"/>
      <c r="H2386" s="12"/>
      <c r="I2386" s="12"/>
      <c r="J2386" s="12"/>
      <c r="K2386" s="12"/>
      <c r="L2386" s="12"/>
      <c r="M2386" s="49"/>
      <c r="N2386" s="49"/>
      <c r="O2386" s="12"/>
      <c r="P2386" s="12"/>
      <c r="Q2386" s="12"/>
      <c r="R2386" s="12"/>
      <c r="S2386" s="12"/>
    </row>
    <row r="2387" spans="1:19" s="1" customFormat="1" x14ac:dyDescent="0.4">
      <c r="A2387" s="12"/>
      <c r="B2387" s="12"/>
      <c r="C2387" s="42"/>
      <c r="D2387" s="12"/>
      <c r="E2387" s="12"/>
      <c r="F2387" s="12"/>
      <c r="G2387" s="12"/>
      <c r="H2387" s="12"/>
      <c r="I2387" s="12"/>
      <c r="J2387" s="12"/>
      <c r="K2387" s="12"/>
      <c r="L2387" s="12"/>
      <c r="M2387" s="49"/>
      <c r="N2387" s="49"/>
      <c r="O2387" s="12"/>
      <c r="P2387" s="12"/>
      <c r="Q2387" s="12"/>
      <c r="R2387" s="12"/>
      <c r="S2387" s="12"/>
    </row>
    <row r="2388" spans="1:19" s="1" customFormat="1" x14ac:dyDescent="0.4">
      <c r="A2388" s="12"/>
      <c r="B2388" s="12"/>
      <c r="C2388" s="42"/>
      <c r="D2388" s="12"/>
      <c r="E2388" s="12"/>
      <c r="F2388" s="12"/>
      <c r="G2388" s="12"/>
      <c r="H2388" s="12"/>
      <c r="I2388" s="12"/>
      <c r="J2388" s="12"/>
      <c r="K2388" s="12"/>
      <c r="L2388" s="12"/>
      <c r="M2388" s="49"/>
      <c r="N2388" s="49"/>
      <c r="O2388" s="12"/>
      <c r="P2388" s="12"/>
      <c r="Q2388" s="12"/>
      <c r="R2388" s="12"/>
      <c r="S2388" s="12"/>
    </row>
    <row r="2389" spans="1:19" s="1" customFormat="1" x14ac:dyDescent="0.4">
      <c r="A2389" s="12"/>
      <c r="B2389" s="12"/>
      <c r="C2389" s="42"/>
      <c r="D2389" s="12"/>
      <c r="E2389" s="12"/>
      <c r="F2389" s="12"/>
      <c r="G2389" s="12"/>
      <c r="H2389" s="12"/>
      <c r="I2389" s="12"/>
      <c r="J2389" s="12"/>
      <c r="K2389" s="12"/>
      <c r="L2389" s="12"/>
      <c r="M2389" s="49"/>
      <c r="N2389" s="49"/>
      <c r="O2389" s="12"/>
      <c r="P2389" s="12"/>
      <c r="Q2389" s="12"/>
      <c r="R2389" s="12"/>
      <c r="S2389" s="12"/>
    </row>
    <row r="2390" spans="1:19" s="1" customFormat="1" x14ac:dyDescent="0.4">
      <c r="A2390" s="12"/>
      <c r="B2390" s="12"/>
      <c r="C2390" s="42"/>
      <c r="D2390" s="12"/>
      <c r="E2390" s="12"/>
      <c r="F2390" s="12"/>
      <c r="G2390" s="12"/>
      <c r="H2390" s="12"/>
      <c r="I2390" s="12"/>
      <c r="J2390" s="12"/>
      <c r="K2390" s="12"/>
      <c r="L2390" s="12"/>
      <c r="M2390" s="49"/>
      <c r="N2390" s="49"/>
      <c r="O2390" s="12"/>
      <c r="P2390" s="12"/>
      <c r="Q2390" s="12"/>
      <c r="R2390" s="12"/>
      <c r="S2390" s="12"/>
    </row>
    <row r="2391" spans="1:19" s="1" customFormat="1" x14ac:dyDescent="0.4">
      <c r="A2391" s="12"/>
      <c r="B2391" s="12"/>
      <c r="C2391" s="42"/>
      <c r="D2391" s="12"/>
      <c r="E2391" s="12"/>
      <c r="F2391" s="12"/>
      <c r="G2391" s="12"/>
      <c r="H2391" s="12"/>
      <c r="I2391" s="12"/>
      <c r="J2391" s="12"/>
      <c r="K2391" s="12"/>
      <c r="L2391" s="12"/>
      <c r="M2391" s="49"/>
      <c r="N2391" s="49"/>
      <c r="O2391" s="12"/>
      <c r="P2391" s="12"/>
      <c r="Q2391" s="12"/>
      <c r="R2391" s="12"/>
      <c r="S2391" s="12"/>
    </row>
    <row r="2392" spans="1:19" s="1" customFormat="1" x14ac:dyDescent="0.4">
      <c r="A2392" s="12"/>
      <c r="B2392" s="12"/>
      <c r="C2392" s="42"/>
      <c r="D2392" s="12"/>
      <c r="E2392" s="12"/>
      <c r="F2392" s="12"/>
      <c r="G2392" s="12"/>
      <c r="H2392" s="12"/>
      <c r="I2392" s="12"/>
      <c r="J2392" s="12"/>
      <c r="K2392" s="12"/>
      <c r="L2392" s="12"/>
      <c r="M2392" s="49"/>
      <c r="N2392" s="49"/>
      <c r="O2392" s="12"/>
      <c r="P2392" s="12"/>
      <c r="Q2392" s="12"/>
      <c r="R2392" s="12"/>
      <c r="S2392" s="12"/>
    </row>
    <row r="2393" spans="1:19" s="1" customFormat="1" x14ac:dyDescent="0.4">
      <c r="A2393" s="12"/>
      <c r="B2393" s="12"/>
      <c r="C2393" s="42"/>
      <c r="D2393" s="12"/>
      <c r="E2393" s="12"/>
      <c r="F2393" s="12"/>
      <c r="G2393" s="12"/>
      <c r="H2393" s="12"/>
      <c r="I2393" s="12"/>
      <c r="J2393" s="12"/>
      <c r="K2393" s="12"/>
      <c r="L2393" s="12"/>
      <c r="M2393" s="49"/>
      <c r="N2393" s="49"/>
      <c r="O2393" s="12"/>
      <c r="P2393" s="12"/>
      <c r="Q2393" s="12"/>
      <c r="R2393" s="12"/>
      <c r="S2393" s="12"/>
    </row>
    <row r="2394" spans="1:19" s="1" customFormat="1" x14ac:dyDescent="0.4">
      <c r="A2394" s="12"/>
      <c r="B2394" s="12"/>
      <c r="C2394" s="42"/>
      <c r="D2394" s="12"/>
      <c r="E2394" s="12"/>
      <c r="F2394" s="12"/>
      <c r="G2394" s="12"/>
      <c r="H2394" s="12"/>
      <c r="I2394" s="12"/>
      <c r="J2394" s="12"/>
      <c r="K2394" s="12"/>
      <c r="L2394" s="12"/>
      <c r="M2394" s="49"/>
      <c r="N2394" s="49"/>
      <c r="O2394" s="12"/>
      <c r="P2394" s="12"/>
      <c r="Q2394" s="12"/>
      <c r="R2394" s="12"/>
      <c r="S2394" s="12"/>
    </row>
    <row r="2395" spans="1:19" s="1" customFormat="1" x14ac:dyDescent="0.4">
      <c r="A2395" s="12"/>
      <c r="B2395" s="12"/>
      <c r="C2395" s="42"/>
      <c r="D2395" s="12"/>
      <c r="E2395" s="12"/>
      <c r="F2395" s="12"/>
      <c r="G2395" s="12"/>
      <c r="H2395" s="12"/>
      <c r="I2395" s="12"/>
      <c r="J2395" s="12"/>
      <c r="K2395" s="12"/>
      <c r="L2395" s="12"/>
      <c r="M2395" s="49"/>
      <c r="N2395" s="49"/>
      <c r="O2395" s="12"/>
      <c r="P2395" s="12"/>
      <c r="Q2395" s="12"/>
      <c r="R2395" s="12"/>
      <c r="S2395" s="12"/>
    </row>
    <row r="2396" spans="1:19" s="1" customFormat="1" x14ac:dyDescent="0.4">
      <c r="A2396" s="12"/>
      <c r="B2396" s="12"/>
      <c r="C2396" s="42"/>
      <c r="D2396" s="12"/>
      <c r="E2396" s="12"/>
      <c r="F2396" s="12"/>
      <c r="G2396" s="12"/>
      <c r="H2396" s="12"/>
      <c r="I2396" s="12"/>
      <c r="J2396" s="12"/>
      <c r="K2396" s="12"/>
      <c r="L2396" s="12"/>
      <c r="M2396" s="49"/>
      <c r="N2396" s="49"/>
      <c r="O2396" s="12"/>
      <c r="P2396" s="12"/>
      <c r="Q2396" s="12"/>
      <c r="R2396" s="12"/>
      <c r="S2396" s="12"/>
    </row>
    <row r="2397" spans="1:19" s="1" customFormat="1" x14ac:dyDescent="0.4">
      <c r="A2397" s="12"/>
      <c r="B2397" s="12"/>
      <c r="C2397" s="42"/>
      <c r="D2397" s="12"/>
      <c r="E2397" s="12"/>
      <c r="F2397" s="12"/>
      <c r="G2397" s="12"/>
      <c r="H2397" s="12"/>
      <c r="I2397" s="12"/>
      <c r="J2397" s="12"/>
      <c r="K2397" s="12"/>
      <c r="L2397" s="12"/>
      <c r="M2397" s="49"/>
      <c r="N2397" s="49"/>
      <c r="O2397" s="12"/>
      <c r="P2397" s="12"/>
      <c r="Q2397" s="12"/>
      <c r="R2397" s="12"/>
      <c r="S2397" s="12"/>
    </row>
    <row r="2398" spans="1:19" s="1" customFormat="1" x14ac:dyDescent="0.4">
      <c r="A2398" s="12"/>
      <c r="B2398" s="12"/>
      <c r="C2398" s="42"/>
      <c r="D2398" s="12"/>
      <c r="E2398" s="12"/>
      <c r="F2398" s="12"/>
      <c r="G2398" s="12"/>
      <c r="H2398" s="12"/>
      <c r="I2398" s="12"/>
      <c r="J2398" s="12"/>
      <c r="K2398" s="12"/>
      <c r="L2398" s="12"/>
      <c r="M2398" s="49"/>
      <c r="N2398" s="49"/>
      <c r="O2398" s="12"/>
      <c r="P2398" s="12"/>
      <c r="Q2398" s="12"/>
      <c r="R2398" s="12"/>
      <c r="S2398" s="12"/>
    </row>
    <row r="2399" spans="1:19" s="1" customFormat="1" x14ac:dyDescent="0.4">
      <c r="A2399" s="12"/>
      <c r="B2399" s="12"/>
      <c r="C2399" s="42"/>
      <c r="D2399" s="12"/>
      <c r="E2399" s="12"/>
      <c r="F2399" s="12"/>
      <c r="G2399" s="12"/>
      <c r="H2399" s="12"/>
      <c r="I2399" s="12"/>
      <c r="J2399" s="12"/>
      <c r="K2399" s="12"/>
      <c r="L2399" s="12"/>
      <c r="M2399" s="49"/>
      <c r="N2399" s="49"/>
      <c r="O2399" s="12"/>
      <c r="P2399" s="12"/>
      <c r="Q2399" s="12"/>
      <c r="R2399" s="12"/>
      <c r="S2399" s="12"/>
    </row>
    <row r="2400" spans="1:19" s="1" customFormat="1" x14ac:dyDescent="0.4">
      <c r="A2400" s="12"/>
      <c r="B2400" s="12"/>
      <c r="C2400" s="42"/>
      <c r="D2400" s="12"/>
      <c r="E2400" s="12"/>
      <c r="F2400" s="12"/>
      <c r="G2400" s="12"/>
      <c r="H2400" s="12"/>
      <c r="I2400" s="12"/>
      <c r="J2400" s="12"/>
      <c r="K2400" s="12"/>
      <c r="L2400" s="12"/>
      <c r="M2400" s="49"/>
      <c r="N2400" s="49"/>
      <c r="O2400" s="12"/>
      <c r="P2400" s="12"/>
      <c r="Q2400" s="12"/>
      <c r="R2400" s="12"/>
      <c r="S2400" s="12"/>
    </row>
    <row r="2401" spans="1:19" s="1" customFormat="1" x14ac:dyDescent="0.4">
      <c r="A2401" s="12"/>
      <c r="B2401" s="12"/>
      <c r="C2401" s="42"/>
      <c r="D2401" s="12"/>
      <c r="E2401" s="12"/>
      <c r="F2401" s="12"/>
      <c r="G2401" s="12"/>
      <c r="H2401" s="12"/>
      <c r="I2401" s="12"/>
      <c r="J2401" s="12"/>
      <c r="K2401" s="12"/>
      <c r="L2401" s="12"/>
      <c r="M2401" s="49"/>
      <c r="N2401" s="49"/>
      <c r="O2401" s="12"/>
      <c r="P2401" s="12"/>
      <c r="Q2401" s="12"/>
      <c r="R2401" s="12"/>
      <c r="S2401" s="12"/>
    </row>
    <row r="2402" spans="1:19" s="1" customFormat="1" x14ac:dyDescent="0.4">
      <c r="A2402" s="12"/>
      <c r="B2402" s="12"/>
      <c r="C2402" s="42"/>
      <c r="D2402" s="12"/>
      <c r="E2402" s="12"/>
      <c r="F2402" s="12"/>
      <c r="G2402" s="12"/>
      <c r="H2402" s="12"/>
      <c r="I2402" s="12"/>
      <c r="J2402" s="12"/>
      <c r="K2402" s="12"/>
      <c r="L2402" s="12"/>
      <c r="M2402" s="49"/>
      <c r="N2402" s="49"/>
      <c r="O2402" s="12"/>
      <c r="P2402" s="12"/>
      <c r="Q2402" s="12"/>
      <c r="R2402" s="12"/>
      <c r="S2402" s="12"/>
    </row>
    <row r="2403" spans="1:19" s="1" customFormat="1" x14ac:dyDescent="0.4">
      <c r="A2403" s="12"/>
      <c r="B2403" s="12"/>
      <c r="C2403" s="42"/>
      <c r="D2403" s="12"/>
      <c r="E2403" s="12"/>
      <c r="F2403" s="12"/>
      <c r="G2403" s="12"/>
      <c r="H2403" s="12"/>
      <c r="I2403" s="12"/>
      <c r="J2403" s="12"/>
      <c r="K2403" s="12"/>
      <c r="L2403" s="12"/>
      <c r="M2403" s="49"/>
      <c r="N2403" s="49"/>
      <c r="O2403" s="12"/>
      <c r="P2403" s="12"/>
      <c r="Q2403" s="12"/>
      <c r="R2403" s="12"/>
      <c r="S2403" s="12"/>
    </row>
    <row r="2404" spans="1:19" s="1" customFormat="1" x14ac:dyDescent="0.4">
      <c r="A2404" s="12"/>
      <c r="B2404" s="12"/>
      <c r="C2404" s="42"/>
      <c r="D2404" s="12"/>
      <c r="E2404" s="12"/>
      <c r="F2404" s="12"/>
      <c r="G2404" s="12"/>
      <c r="H2404" s="12"/>
      <c r="I2404" s="12"/>
      <c r="J2404" s="12"/>
      <c r="K2404" s="12"/>
      <c r="L2404" s="12"/>
      <c r="M2404" s="49"/>
      <c r="N2404" s="49"/>
      <c r="O2404" s="12"/>
      <c r="P2404" s="12"/>
      <c r="Q2404" s="12"/>
      <c r="R2404" s="12"/>
      <c r="S2404" s="12"/>
    </row>
    <row r="2405" spans="1:19" s="1" customFormat="1" x14ac:dyDescent="0.4">
      <c r="A2405" s="12"/>
      <c r="B2405" s="12"/>
      <c r="C2405" s="42"/>
      <c r="D2405" s="12"/>
      <c r="E2405" s="12"/>
      <c r="F2405" s="12"/>
      <c r="G2405" s="12"/>
      <c r="H2405" s="12"/>
      <c r="I2405" s="12"/>
      <c r="J2405" s="12"/>
      <c r="K2405" s="12"/>
      <c r="L2405" s="12"/>
      <c r="M2405" s="49"/>
      <c r="N2405" s="49"/>
      <c r="O2405" s="12"/>
      <c r="P2405" s="12"/>
      <c r="Q2405" s="12"/>
      <c r="R2405" s="12"/>
      <c r="S2405" s="12"/>
    </row>
    <row r="2406" spans="1:19" s="1" customFormat="1" x14ac:dyDescent="0.4">
      <c r="A2406" s="12"/>
      <c r="B2406" s="12"/>
      <c r="C2406" s="42"/>
      <c r="D2406" s="12"/>
      <c r="E2406" s="12"/>
      <c r="F2406" s="12"/>
      <c r="G2406" s="12"/>
      <c r="H2406" s="12"/>
      <c r="I2406" s="12"/>
      <c r="J2406" s="12"/>
      <c r="K2406" s="12"/>
      <c r="L2406" s="12"/>
      <c r="M2406" s="49"/>
      <c r="N2406" s="49"/>
      <c r="O2406" s="12"/>
      <c r="P2406" s="12"/>
      <c r="Q2406" s="12"/>
      <c r="R2406" s="12"/>
      <c r="S2406" s="12"/>
    </row>
    <row r="2407" spans="1:19" s="1" customFormat="1" x14ac:dyDescent="0.4">
      <c r="A2407" s="12"/>
      <c r="B2407" s="12"/>
      <c r="C2407" s="42"/>
      <c r="D2407" s="12"/>
      <c r="E2407" s="12"/>
      <c r="F2407" s="12"/>
      <c r="G2407" s="12"/>
      <c r="H2407" s="12"/>
      <c r="I2407" s="12"/>
      <c r="J2407" s="12"/>
      <c r="K2407" s="12"/>
      <c r="L2407" s="12"/>
      <c r="M2407" s="49"/>
      <c r="N2407" s="49"/>
      <c r="O2407" s="12"/>
      <c r="P2407" s="12"/>
      <c r="Q2407" s="12"/>
      <c r="R2407" s="12"/>
      <c r="S2407" s="12"/>
    </row>
    <row r="2408" spans="1:19" s="1" customFormat="1" x14ac:dyDescent="0.4">
      <c r="A2408" s="12"/>
      <c r="B2408" s="12"/>
      <c r="C2408" s="42"/>
      <c r="D2408" s="12"/>
      <c r="E2408" s="12"/>
      <c r="F2408" s="12"/>
      <c r="G2408" s="12"/>
      <c r="H2408" s="12"/>
      <c r="I2408" s="12"/>
      <c r="J2408" s="12"/>
      <c r="K2408" s="12"/>
      <c r="L2408" s="12"/>
      <c r="M2408" s="49"/>
      <c r="N2408" s="49"/>
      <c r="O2408" s="12"/>
      <c r="P2408" s="12"/>
      <c r="Q2408" s="12"/>
      <c r="R2408" s="12"/>
      <c r="S2408" s="12"/>
    </row>
    <row r="2409" spans="1:19" s="1" customFormat="1" x14ac:dyDescent="0.4">
      <c r="A2409" s="12"/>
      <c r="B2409" s="12"/>
      <c r="C2409" s="42"/>
      <c r="D2409" s="12"/>
      <c r="E2409" s="12"/>
      <c r="F2409" s="12"/>
      <c r="G2409" s="12"/>
      <c r="H2409" s="12"/>
      <c r="I2409" s="12"/>
      <c r="J2409" s="12"/>
      <c r="K2409" s="12"/>
      <c r="L2409" s="12"/>
      <c r="M2409" s="49"/>
      <c r="N2409" s="49"/>
      <c r="O2409" s="12"/>
      <c r="P2409" s="12"/>
      <c r="Q2409" s="12"/>
      <c r="R2409" s="12"/>
      <c r="S2409" s="12"/>
    </row>
    <row r="2410" spans="1:19" s="1" customFormat="1" x14ac:dyDescent="0.4">
      <c r="A2410" s="12"/>
      <c r="B2410" s="12"/>
      <c r="C2410" s="42"/>
      <c r="D2410" s="12"/>
      <c r="E2410" s="12"/>
      <c r="F2410" s="12"/>
      <c r="G2410" s="12"/>
      <c r="H2410" s="12"/>
      <c r="I2410" s="12"/>
      <c r="J2410" s="12"/>
      <c r="K2410" s="12"/>
      <c r="L2410" s="12"/>
      <c r="M2410" s="49"/>
      <c r="N2410" s="49"/>
      <c r="O2410" s="12"/>
      <c r="P2410" s="12"/>
      <c r="Q2410" s="12"/>
      <c r="R2410" s="12"/>
      <c r="S2410" s="12"/>
    </row>
    <row r="2411" spans="1:19" s="1" customFormat="1" x14ac:dyDescent="0.4">
      <c r="A2411" s="12"/>
      <c r="B2411" s="12"/>
      <c r="C2411" s="42"/>
      <c r="D2411" s="12"/>
      <c r="E2411" s="12"/>
      <c r="F2411" s="12"/>
      <c r="G2411" s="12"/>
      <c r="H2411" s="12"/>
      <c r="I2411" s="12"/>
      <c r="J2411" s="12"/>
      <c r="K2411" s="12"/>
      <c r="L2411" s="12"/>
      <c r="M2411" s="49"/>
      <c r="N2411" s="49"/>
      <c r="O2411" s="12"/>
      <c r="P2411" s="12"/>
      <c r="Q2411" s="12"/>
      <c r="R2411" s="12"/>
      <c r="S2411" s="12"/>
    </row>
    <row r="2412" spans="1:19" s="1" customFormat="1" x14ac:dyDescent="0.4">
      <c r="A2412" s="12"/>
      <c r="B2412" s="12"/>
      <c r="C2412" s="42"/>
      <c r="D2412" s="12"/>
      <c r="E2412" s="12"/>
      <c r="F2412" s="12"/>
      <c r="G2412" s="12"/>
      <c r="H2412" s="12"/>
      <c r="I2412" s="12"/>
      <c r="J2412" s="12"/>
      <c r="K2412" s="12"/>
      <c r="L2412" s="12"/>
      <c r="M2412" s="49"/>
      <c r="N2412" s="49"/>
      <c r="O2412" s="12"/>
      <c r="P2412" s="12"/>
      <c r="Q2412" s="12"/>
      <c r="R2412" s="12"/>
      <c r="S2412" s="12"/>
    </row>
    <row r="2413" spans="1:19" s="1" customFormat="1" x14ac:dyDescent="0.4">
      <c r="A2413" s="12"/>
      <c r="B2413" s="12"/>
      <c r="C2413" s="42"/>
      <c r="D2413" s="12"/>
      <c r="E2413" s="12"/>
      <c r="F2413" s="12"/>
      <c r="G2413" s="12"/>
      <c r="H2413" s="12"/>
      <c r="I2413" s="12"/>
      <c r="J2413" s="12"/>
      <c r="K2413" s="12"/>
      <c r="L2413" s="12"/>
      <c r="M2413" s="49"/>
      <c r="N2413" s="49"/>
      <c r="O2413" s="12"/>
      <c r="P2413" s="12"/>
      <c r="Q2413" s="12"/>
      <c r="R2413" s="12"/>
      <c r="S2413" s="12"/>
    </row>
    <row r="2414" spans="1:19" s="1" customFormat="1" x14ac:dyDescent="0.4">
      <c r="A2414" s="12"/>
      <c r="B2414" s="12"/>
      <c r="C2414" s="42"/>
      <c r="D2414" s="12"/>
      <c r="E2414" s="12"/>
      <c r="F2414" s="12"/>
      <c r="G2414" s="12"/>
      <c r="H2414" s="12"/>
      <c r="I2414" s="12"/>
      <c r="J2414" s="12"/>
      <c r="K2414" s="12"/>
      <c r="L2414" s="12"/>
      <c r="M2414" s="49"/>
      <c r="N2414" s="49"/>
      <c r="O2414" s="12"/>
      <c r="P2414" s="12"/>
      <c r="Q2414" s="12"/>
      <c r="R2414" s="12"/>
      <c r="S2414" s="12"/>
    </row>
    <row r="2415" spans="1:19" s="1" customFormat="1" x14ac:dyDescent="0.4">
      <c r="A2415" s="12"/>
      <c r="B2415" s="12"/>
      <c r="C2415" s="42"/>
      <c r="D2415" s="12"/>
      <c r="E2415" s="12"/>
      <c r="F2415" s="12"/>
      <c r="G2415" s="12"/>
      <c r="H2415" s="12"/>
      <c r="I2415" s="12"/>
      <c r="J2415" s="12"/>
      <c r="K2415" s="12"/>
      <c r="L2415" s="12"/>
      <c r="M2415" s="49"/>
      <c r="N2415" s="49"/>
      <c r="O2415" s="12"/>
      <c r="P2415" s="12"/>
      <c r="Q2415" s="12"/>
      <c r="R2415" s="12"/>
      <c r="S2415" s="12"/>
    </row>
    <row r="2416" spans="1:19" s="1" customFormat="1" x14ac:dyDescent="0.4">
      <c r="A2416" s="12"/>
      <c r="B2416" s="12"/>
      <c r="C2416" s="42"/>
      <c r="D2416" s="12"/>
      <c r="E2416" s="12"/>
      <c r="F2416" s="12"/>
      <c r="G2416" s="12"/>
      <c r="H2416" s="12"/>
      <c r="I2416" s="12"/>
      <c r="J2416" s="12"/>
      <c r="K2416" s="12"/>
      <c r="L2416" s="12"/>
      <c r="M2416" s="49"/>
      <c r="N2416" s="49"/>
      <c r="O2416" s="12"/>
      <c r="P2416" s="12"/>
      <c r="Q2416" s="12"/>
      <c r="R2416" s="12"/>
      <c r="S2416" s="12"/>
    </row>
    <row r="2417" spans="1:19" s="1" customFormat="1" x14ac:dyDescent="0.4">
      <c r="A2417" s="12"/>
      <c r="B2417" s="12"/>
      <c r="C2417" s="42"/>
      <c r="D2417" s="12"/>
      <c r="E2417" s="12"/>
      <c r="F2417" s="12"/>
      <c r="G2417" s="12"/>
      <c r="H2417" s="12"/>
      <c r="I2417" s="12"/>
      <c r="J2417" s="12"/>
      <c r="K2417" s="12"/>
      <c r="L2417" s="12"/>
      <c r="M2417" s="49"/>
      <c r="N2417" s="49"/>
      <c r="O2417" s="12"/>
      <c r="P2417" s="12"/>
      <c r="Q2417" s="12"/>
      <c r="R2417" s="12"/>
      <c r="S2417" s="12"/>
    </row>
    <row r="2418" spans="1:19" s="1" customFormat="1" x14ac:dyDescent="0.4">
      <c r="A2418" s="12"/>
      <c r="B2418" s="12"/>
      <c r="C2418" s="42"/>
      <c r="D2418" s="12"/>
      <c r="E2418" s="12"/>
      <c r="F2418" s="12"/>
      <c r="G2418" s="12"/>
      <c r="H2418" s="12"/>
      <c r="I2418" s="12"/>
      <c r="J2418" s="12"/>
      <c r="K2418" s="12"/>
      <c r="L2418" s="12"/>
      <c r="M2418" s="49"/>
      <c r="N2418" s="49"/>
      <c r="O2418" s="12"/>
      <c r="P2418" s="12"/>
      <c r="Q2418" s="12"/>
      <c r="R2418" s="12"/>
      <c r="S2418" s="12"/>
    </row>
    <row r="2419" spans="1:19" s="1" customFormat="1" x14ac:dyDescent="0.4">
      <c r="A2419" s="12"/>
      <c r="B2419" s="12"/>
      <c r="C2419" s="42"/>
      <c r="D2419" s="12"/>
      <c r="E2419" s="12"/>
      <c r="F2419" s="12"/>
      <c r="G2419" s="12"/>
      <c r="H2419" s="12"/>
      <c r="I2419" s="12"/>
      <c r="J2419" s="12"/>
      <c r="K2419" s="12"/>
      <c r="L2419" s="12"/>
      <c r="M2419" s="49"/>
      <c r="N2419" s="49"/>
      <c r="O2419" s="12"/>
      <c r="P2419" s="12"/>
      <c r="Q2419" s="12"/>
      <c r="R2419" s="12"/>
      <c r="S2419" s="12"/>
    </row>
    <row r="2420" spans="1:19" s="1" customFormat="1" x14ac:dyDescent="0.4">
      <c r="A2420" s="12"/>
      <c r="B2420" s="12"/>
      <c r="C2420" s="42"/>
      <c r="D2420" s="12"/>
      <c r="E2420" s="12"/>
      <c r="F2420" s="12"/>
      <c r="G2420" s="12"/>
      <c r="H2420" s="12"/>
      <c r="I2420" s="12"/>
      <c r="J2420" s="12"/>
      <c r="K2420" s="12"/>
      <c r="L2420" s="12"/>
      <c r="M2420" s="49"/>
      <c r="N2420" s="49"/>
      <c r="O2420" s="12"/>
      <c r="P2420" s="12"/>
      <c r="Q2420" s="12"/>
      <c r="R2420" s="12"/>
      <c r="S2420" s="12"/>
    </row>
    <row r="2421" spans="1:19" s="1" customFormat="1" x14ac:dyDescent="0.4">
      <c r="A2421" s="12"/>
      <c r="B2421" s="12"/>
      <c r="C2421" s="42"/>
      <c r="D2421" s="12"/>
      <c r="E2421" s="12"/>
      <c r="F2421" s="12"/>
      <c r="G2421" s="12"/>
      <c r="H2421" s="12"/>
      <c r="I2421" s="12"/>
      <c r="J2421" s="12"/>
      <c r="K2421" s="12"/>
      <c r="L2421" s="12"/>
      <c r="M2421" s="49"/>
      <c r="N2421" s="49"/>
      <c r="O2421" s="12"/>
      <c r="P2421" s="12"/>
      <c r="Q2421" s="12"/>
      <c r="R2421" s="12"/>
      <c r="S2421" s="12"/>
    </row>
    <row r="2422" spans="1:19" s="1" customFormat="1" x14ac:dyDescent="0.4">
      <c r="A2422" s="12"/>
      <c r="B2422" s="12"/>
      <c r="C2422" s="42"/>
      <c r="D2422" s="12"/>
      <c r="E2422" s="12"/>
      <c r="F2422" s="12"/>
      <c r="G2422" s="12"/>
      <c r="H2422" s="12"/>
      <c r="I2422" s="12"/>
      <c r="J2422" s="12"/>
      <c r="K2422" s="12"/>
      <c r="L2422" s="12"/>
      <c r="M2422" s="49"/>
      <c r="N2422" s="49"/>
      <c r="O2422" s="12"/>
      <c r="P2422" s="12"/>
      <c r="Q2422" s="12"/>
      <c r="R2422" s="12"/>
      <c r="S2422" s="12"/>
    </row>
    <row r="2423" spans="1:19" s="1" customFormat="1" x14ac:dyDescent="0.4">
      <c r="A2423" s="12"/>
      <c r="B2423" s="12"/>
      <c r="C2423" s="42"/>
      <c r="D2423" s="12"/>
      <c r="E2423" s="12"/>
      <c r="F2423" s="12"/>
      <c r="G2423" s="12"/>
      <c r="H2423" s="12"/>
      <c r="I2423" s="12"/>
      <c r="J2423" s="12"/>
      <c r="K2423" s="12"/>
      <c r="L2423" s="12"/>
      <c r="M2423" s="49"/>
      <c r="N2423" s="49"/>
      <c r="O2423" s="12"/>
      <c r="P2423" s="12"/>
      <c r="Q2423" s="12"/>
      <c r="R2423" s="12"/>
      <c r="S2423" s="12"/>
    </row>
    <row r="2424" spans="1:19" s="1" customFormat="1" x14ac:dyDescent="0.4">
      <c r="A2424" s="12"/>
      <c r="B2424" s="12"/>
      <c r="C2424" s="42"/>
      <c r="D2424" s="12"/>
      <c r="E2424" s="12"/>
      <c r="F2424" s="12"/>
      <c r="G2424" s="12"/>
      <c r="H2424" s="12"/>
      <c r="I2424" s="12"/>
      <c r="J2424" s="12"/>
      <c r="K2424" s="12"/>
      <c r="L2424" s="12"/>
      <c r="M2424" s="49"/>
      <c r="N2424" s="49"/>
      <c r="O2424" s="12"/>
      <c r="P2424" s="12"/>
      <c r="Q2424" s="12"/>
      <c r="R2424" s="12"/>
      <c r="S2424" s="12"/>
    </row>
    <row r="2425" spans="1:19" s="1" customFormat="1" x14ac:dyDescent="0.4">
      <c r="A2425" s="12"/>
      <c r="B2425" s="12"/>
      <c r="C2425" s="42"/>
      <c r="D2425" s="12"/>
      <c r="E2425" s="12"/>
      <c r="F2425" s="12"/>
      <c r="G2425" s="12"/>
      <c r="H2425" s="12"/>
      <c r="I2425" s="12"/>
      <c r="J2425" s="12"/>
      <c r="K2425" s="12"/>
      <c r="L2425" s="12"/>
      <c r="M2425" s="49"/>
      <c r="N2425" s="49"/>
      <c r="O2425" s="12"/>
      <c r="P2425" s="12"/>
      <c r="Q2425" s="12"/>
      <c r="R2425" s="12"/>
      <c r="S2425" s="12"/>
    </row>
    <row r="2426" spans="1:19" s="1" customFormat="1" x14ac:dyDescent="0.4">
      <c r="A2426" s="12"/>
      <c r="B2426" s="12"/>
      <c r="C2426" s="42"/>
      <c r="D2426" s="12"/>
      <c r="E2426" s="12"/>
      <c r="F2426" s="12"/>
      <c r="G2426" s="12"/>
      <c r="H2426" s="12"/>
      <c r="I2426" s="12"/>
      <c r="J2426" s="12"/>
      <c r="K2426" s="12"/>
      <c r="L2426" s="12"/>
      <c r="M2426" s="49"/>
      <c r="N2426" s="49"/>
      <c r="O2426" s="12"/>
      <c r="P2426" s="12"/>
      <c r="Q2426" s="12"/>
      <c r="R2426" s="12"/>
      <c r="S2426" s="12"/>
    </row>
    <row r="2427" spans="1:19" s="1" customFormat="1" x14ac:dyDescent="0.4">
      <c r="A2427" s="12"/>
      <c r="B2427" s="12"/>
      <c r="C2427" s="42"/>
      <c r="D2427" s="12"/>
      <c r="E2427" s="12"/>
      <c r="F2427" s="12"/>
      <c r="G2427" s="12"/>
      <c r="H2427" s="12"/>
      <c r="I2427" s="12"/>
      <c r="J2427" s="12"/>
      <c r="K2427" s="12"/>
      <c r="L2427" s="12"/>
      <c r="M2427" s="49"/>
      <c r="N2427" s="49"/>
      <c r="O2427" s="12"/>
      <c r="P2427" s="12"/>
      <c r="Q2427" s="12"/>
      <c r="R2427" s="12"/>
      <c r="S2427" s="12"/>
    </row>
    <row r="2428" spans="1:19" s="1" customFormat="1" x14ac:dyDescent="0.4">
      <c r="A2428" s="12"/>
      <c r="B2428" s="12"/>
      <c r="C2428" s="42"/>
      <c r="D2428" s="12"/>
      <c r="E2428" s="12"/>
      <c r="F2428" s="12"/>
      <c r="G2428" s="12"/>
      <c r="H2428" s="12"/>
      <c r="I2428" s="12"/>
      <c r="J2428" s="12"/>
      <c r="K2428" s="12"/>
      <c r="L2428" s="12"/>
      <c r="M2428" s="49"/>
      <c r="N2428" s="49"/>
      <c r="O2428" s="12"/>
      <c r="P2428" s="12"/>
      <c r="Q2428" s="12"/>
      <c r="R2428" s="12"/>
      <c r="S2428" s="12"/>
    </row>
    <row r="2429" spans="1:19" s="1" customFormat="1" x14ac:dyDescent="0.4">
      <c r="A2429" s="12"/>
      <c r="B2429" s="12"/>
      <c r="C2429" s="42"/>
      <c r="D2429" s="12"/>
      <c r="E2429" s="12"/>
      <c r="F2429" s="12"/>
      <c r="G2429" s="12"/>
      <c r="H2429" s="12"/>
      <c r="I2429" s="12"/>
      <c r="J2429" s="12"/>
      <c r="K2429" s="12"/>
      <c r="L2429" s="12"/>
      <c r="M2429" s="49"/>
      <c r="N2429" s="49"/>
      <c r="O2429" s="12"/>
      <c r="P2429" s="12"/>
      <c r="Q2429" s="12"/>
      <c r="R2429" s="12"/>
      <c r="S2429" s="12"/>
    </row>
    <row r="2430" spans="1:19" s="1" customFormat="1" x14ac:dyDescent="0.4">
      <c r="A2430" s="12"/>
      <c r="B2430" s="12"/>
      <c r="C2430" s="42"/>
      <c r="D2430" s="12"/>
      <c r="E2430" s="12"/>
      <c r="F2430" s="12"/>
      <c r="G2430" s="12"/>
      <c r="H2430" s="12"/>
      <c r="I2430" s="12"/>
      <c r="J2430" s="12"/>
      <c r="K2430" s="12"/>
      <c r="L2430" s="12"/>
      <c r="M2430" s="49"/>
      <c r="N2430" s="49"/>
      <c r="O2430" s="12"/>
      <c r="P2430" s="12"/>
      <c r="Q2430" s="12"/>
      <c r="R2430" s="12"/>
      <c r="S2430" s="12"/>
    </row>
    <row r="2431" spans="1:19" s="1" customFormat="1" x14ac:dyDescent="0.4">
      <c r="A2431" s="12"/>
      <c r="B2431" s="12"/>
      <c r="C2431" s="42"/>
      <c r="D2431" s="12"/>
      <c r="E2431" s="12"/>
      <c r="F2431" s="12"/>
      <c r="G2431" s="12"/>
      <c r="H2431" s="12"/>
      <c r="I2431" s="12"/>
      <c r="J2431" s="12"/>
      <c r="K2431" s="12"/>
      <c r="L2431" s="12"/>
      <c r="M2431" s="49"/>
      <c r="N2431" s="49"/>
      <c r="O2431" s="12"/>
      <c r="P2431" s="12"/>
      <c r="Q2431" s="12"/>
      <c r="R2431" s="12"/>
      <c r="S2431" s="12"/>
    </row>
    <row r="2432" spans="1:19" s="1" customFormat="1" x14ac:dyDescent="0.4">
      <c r="A2432" s="12"/>
      <c r="B2432" s="12"/>
      <c r="C2432" s="42"/>
      <c r="D2432" s="12"/>
      <c r="E2432" s="12"/>
      <c r="F2432" s="12"/>
      <c r="G2432" s="12"/>
      <c r="H2432" s="12"/>
      <c r="I2432" s="12"/>
      <c r="J2432" s="12"/>
      <c r="K2432" s="12"/>
      <c r="L2432" s="12"/>
      <c r="M2432" s="49"/>
      <c r="N2432" s="49"/>
      <c r="O2432" s="12"/>
      <c r="P2432" s="12"/>
      <c r="Q2432" s="12"/>
      <c r="R2432" s="12"/>
      <c r="S2432" s="12"/>
    </row>
    <row r="2433" spans="1:19" s="1" customFormat="1" x14ac:dyDescent="0.4">
      <c r="A2433" s="12"/>
      <c r="B2433" s="12"/>
      <c r="C2433" s="42"/>
      <c r="D2433" s="12"/>
      <c r="E2433" s="12"/>
      <c r="F2433" s="12"/>
      <c r="G2433" s="12"/>
      <c r="H2433" s="12"/>
      <c r="I2433" s="12"/>
      <c r="J2433" s="12"/>
      <c r="K2433" s="12"/>
      <c r="L2433" s="12"/>
      <c r="M2433" s="49"/>
      <c r="N2433" s="49"/>
      <c r="O2433" s="12"/>
      <c r="P2433" s="12"/>
      <c r="Q2433" s="12"/>
      <c r="R2433" s="12"/>
      <c r="S2433" s="12"/>
    </row>
    <row r="2434" spans="1:19" s="1" customFormat="1" x14ac:dyDescent="0.4">
      <c r="A2434" s="12"/>
      <c r="B2434" s="12"/>
      <c r="C2434" s="42"/>
      <c r="D2434" s="12"/>
      <c r="E2434" s="12"/>
      <c r="F2434" s="12"/>
      <c r="G2434" s="12"/>
      <c r="H2434" s="12"/>
      <c r="I2434" s="12"/>
      <c r="J2434" s="12"/>
      <c r="K2434" s="12"/>
      <c r="L2434" s="12"/>
      <c r="M2434" s="49"/>
      <c r="N2434" s="49"/>
      <c r="O2434" s="12"/>
      <c r="P2434" s="12"/>
      <c r="Q2434" s="12"/>
      <c r="R2434" s="12"/>
      <c r="S2434" s="12"/>
    </row>
    <row r="2435" spans="1:19" s="1" customFormat="1" x14ac:dyDescent="0.4">
      <c r="A2435" s="12"/>
      <c r="B2435" s="12"/>
      <c r="C2435" s="42"/>
      <c r="D2435" s="12"/>
      <c r="E2435" s="12"/>
      <c r="F2435" s="12"/>
      <c r="G2435" s="12"/>
      <c r="H2435" s="12"/>
      <c r="I2435" s="12"/>
      <c r="J2435" s="12"/>
      <c r="K2435" s="12"/>
      <c r="L2435" s="12"/>
      <c r="M2435" s="49"/>
      <c r="N2435" s="49"/>
      <c r="O2435" s="12"/>
      <c r="P2435" s="12"/>
      <c r="Q2435" s="12"/>
      <c r="R2435" s="12"/>
      <c r="S2435" s="12"/>
    </row>
    <row r="2436" spans="1:19" s="1" customFormat="1" x14ac:dyDescent="0.4">
      <c r="A2436" s="12"/>
      <c r="B2436" s="12"/>
      <c r="C2436" s="42"/>
      <c r="D2436" s="12"/>
      <c r="E2436" s="12"/>
      <c r="F2436" s="12"/>
      <c r="G2436" s="12"/>
      <c r="H2436" s="12"/>
      <c r="I2436" s="12"/>
      <c r="J2436" s="12"/>
      <c r="K2436" s="12"/>
      <c r="L2436" s="12"/>
      <c r="M2436" s="49"/>
      <c r="N2436" s="49"/>
      <c r="O2436" s="12"/>
      <c r="P2436" s="12"/>
      <c r="Q2436" s="12"/>
      <c r="R2436" s="12"/>
      <c r="S2436" s="12"/>
    </row>
    <row r="2437" spans="1:19" s="1" customFormat="1" x14ac:dyDescent="0.4">
      <c r="A2437" s="12"/>
      <c r="B2437" s="12"/>
      <c r="C2437" s="42"/>
      <c r="D2437" s="12"/>
      <c r="E2437" s="12"/>
      <c r="F2437" s="12"/>
      <c r="G2437" s="12"/>
      <c r="H2437" s="12"/>
      <c r="I2437" s="12"/>
      <c r="J2437" s="12"/>
      <c r="K2437" s="12"/>
      <c r="L2437" s="12"/>
      <c r="M2437" s="49"/>
      <c r="N2437" s="49"/>
      <c r="O2437" s="12"/>
      <c r="P2437" s="12"/>
      <c r="Q2437" s="12"/>
      <c r="R2437" s="12"/>
      <c r="S2437" s="12"/>
    </row>
    <row r="2438" spans="1:19" s="1" customFormat="1" x14ac:dyDescent="0.4">
      <c r="A2438" s="12"/>
      <c r="B2438" s="12"/>
      <c r="C2438" s="42"/>
      <c r="D2438" s="12"/>
      <c r="E2438" s="12"/>
      <c r="F2438" s="12"/>
      <c r="G2438" s="12"/>
      <c r="H2438" s="12"/>
      <c r="I2438" s="12"/>
      <c r="J2438" s="12"/>
      <c r="K2438" s="12"/>
      <c r="L2438" s="12"/>
      <c r="M2438" s="49"/>
      <c r="N2438" s="49"/>
      <c r="O2438" s="12"/>
      <c r="P2438" s="12"/>
      <c r="Q2438" s="12"/>
      <c r="R2438" s="12"/>
      <c r="S2438" s="12"/>
    </row>
    <row r="2439" spans="1:19" s="1" customFormat="1" x14ac:dyDescent="0.4">
      <c r="A2439" s="12"/>
      <c r="B2439" s="12"/>
      <c r="C2439" s="42"/>
      <c r="D2439" s="12"/>
      <c r="E2439" s="12"/>
      <c r="F2439" s="12"/>
      <c r="G2439" s="12"/>
      <c r="H2439" s="12"/>
      <c r="I2439" s="12"/>
      <c r="J2439" s="12"/>
      <c r="K2439" s="12"/>
      <c r="L2439" s="12"/>
      <c r="M2439" s="49"/>
      <c r="N2439" s="49"/>
      <c r="O2439" s="12"/>
      <c r="P2439" s="12"/>
      <c r="Q2439" s="12"/>
      <c r="R2439" s="12"/>
      <c r="S2439" s="12"/>
    </row>
    <row r="2440" spans="1:19" s="1" customFormat="1" x14ac:dyDescent="0.4">
      <c r="A2440" s="12"/>
      <c r="B2440" s="12"/>
      <c r="C2440" s="42"/>
      <c r="D2440" s="12"/>
      <c r="E2440" s="12"/>
      <c r="F2440" s="12"/>
      <c r="G2440" s="12"/>
      <c r="H2440" s="12"/>
      <c r="I2440" s="12"/>
      <c r="J2440" s="12"/>
      <c r="K2440" s="12"/>
      <c r="L2440" s="12"/>
      <c r="M2440" s="49"/>
      <c r="N2440" s="49"/>
      <c r="O2440" s="12"/>
      <c r="P2440" s="12"/>
      <c r="Q2440" s="12"/>
      <c r="R2440" s="12"/>
      <c r="S2440" s="12"/>
    </row>
    <row r="2441" spans="1:19" s="1" customFormat="1" x14ac:dyDescent="0.4">
      <c r="A2441" s="12"/>
      <c r="B2441" s="12"/>
      <c r="C2441" s="42"/>
      <c r="D2441" s="12"/>
      <c r="E2441" s="12"/>
      <c r="F2441" s="12"/>
      <c r="G2441" s="12"/>
      <c r="H2441" s="12"/>
      <c r="I2441" s="12"/>
      <c r="J2441" s="12"/>
      <c r="K2441" s="12"/>
      <c r="L2441" s="12"/>
      <c r="M2441" s="49"/>
      <c r="N2441" s="49"/>
      <c r="O2441" s="12"/>
      <c r="P2441" s="12"/>
      <c r="Q2441" s="12"/>
      <c r="R2441" s="12"/>
      <c r="S2441" s="12"/>
    </row>
    <row r="2442" spans="1:19" s="1" customFormat="1" x14ac:dyDescent="0.4">
      <c r="A2442" s="12"/>
      <c r="B2442" s="12"/>
      <c r="C2442" s="42"/>
      <c r="D2442" s="12"/>
      <c r="E2442" s="12"/>
      <c r="F2442" s="12"/>
      <c r="G2442" s="12"/>
      <c r="H2442" s="12"/>
      <c r="I2442" s="12"/>
      <c r="J2442" s="12"/>
      <c r="K2442" s="12"/>
      <c r="L2442" s="12"/>
      <c r="M2442" s="49"/>
      <c r="N2442" s="49"/>
      <c r="O2442" s="12"/>
      <c r="P2442" s="12"/>
      <c r="Q2442" s="12"/>
      <c r="R2442" s="12"/>
      <c r="S2442" s="12"/>
    </row>
    <row r="2443" spans="1:19" s="1" customFormat="1" x14ac:dyDescent="0.4">
      <c r="A2443" s="12"/>
      <c r="B2443" s="12"/>
      <c r="C2443" s="42"/>
      <c r="D2443" s="12"/>
      <c r="E2443" s="12"/>
      <c r="F2443" s="12"/>
      <c r="G2443" s="12"/>
      <c r="H2443" s="12"/>
      <c r="I2443" s="12"/>
      <c r="J2443" s="12"/>
      <c r="K2443" s="12"/>
      <c r="L2443" s="12"/>
      <c r="M2443" s="49"/>
      <c r="N2443" s="49"/>
      <c r="O2443" s="12"/>
      <c r="P2443" s="12"/>
      <c r="Q2443" s="12"/>
      <c r="R2443" s="12"/>
      <c r="S2443" s="12"/>
    </row>
    <row r="2444" spans="1:19" s="1" customFormat="1" x14ac:dyDescent="0.4">
      <c r="A2444" s="12"/>
      <c r="B2444" s="12"/>
      <c r="C2444" s="42"/>
      <c r="D2444" s="12"/>
      <c r="E2444" s="12"/>
      <c r="F2444" s="12"/>
      <c r="G2444" s="12"/>
      <c r="H2444" s="12"/>
      <c r="I2444" s="12"/>
      <c r="J2444" s="12"/>
      <c r="K2444" s="12"/>
      <c r="L2444" s="12"/>
      <c r="M2444" s="49"/>
      <c r="N2444" s="49"/>
      <c r="O2444" s="12"/>
      <c r="P2444" s="12"/>
      <c r="Q2444" s="12"/>
      <c r="R2444" s="12"/>
      <c r="S2444" s="12"/>
    </row>
    <row r="2445" spans="1:19" s="1" customFormat="1" x14ac:dyDescent="0.4">
      <c r="A2445" s="12"/>
      <c r="B2445" s="12"/>
      <c r="C2445" s="42"/>
      <c r="D2445" s="12"/>
      <c r="E2445" s="12"/>
      <c r="F2445" s="12"/>
      <c r="G2445" s="12"/>
      <c r="H2445" s="12"/>
      <c r="I2445" s="12"/>
      <c r="J2445" s="12"/>
      <c r="K2445" s="12"/>
      <c r="L2445" s="12"/>
      <c r="M2445" s="49"/>
      <c r="N2445" s="49"/>
      <c r="O2445" s="12"/>
      <c r="P2445" s="12"/>
      <c r="Q2445" s="12"/>
      <c r="R2445" s="12"/>
      <c r="S2445" s="12"/>
    </row>
    <row r="2446" spans="1:19" s="1" customFormat="1" x14ac:dyDescent="0.4">
      <c r="A2446" s="12"/>
      <c r="B2446" s="12"/>
      <c r="C2446" s="42"/>
      <c r="D2446" s="12"/>
      <c r="E2446" s="12"/>
      <c r="F2446" s="12"/>
      <c r="G2446" s="12"/>
      <c r="H2446" s="12"/>
      <c r="I2446" s="12"/>
      <c r="J2446" s="12"/>
      <c r="K2446" s="12"/>
      <c r="L2446" s="12"/>
      <c r="M2446" s="49"/>
      <c r="N2446" s="49"/>
      <c r="O2446" s="12"/>
      <c r="P2446" s="12"/>
      <c r="Q2446" s="12"/>
      <c r="R2446" s="12"/>
      <c r="S2446" s="12"/>
    </row>
    <row r="2447" spans="1:19" s="1" customFormat="1" x14ac:dyDescent="0.4">
      <c r="A2447" s="12"/>
      <c r="B2447" s="12"/>
      <c r="C2447" s="42"/>
      <c r="D2447" s="12"/>
      <c r="E2447" s="12"/>
      <c r="F2447" s="12"/>
      <c r="G2447" s="12"/>
      <c r="H2447" s="12"/>
      <c r="I2447" s="12"/>
      <c r="J2447" s="12"/>
      <c r="K2447" s="12"/>
      <c r="L2447" s="12"/>
      <c r="M2447" s="49"/>
      <c r="N2447" s="49"/>
      <c r="O2447" s="12"/>
      <c r="P2447" s="12"/>
      <c r="Q2447" s="12"/>
      <c r="R2447" s="12"/>
      <c r="S2447" s="12"/>
    </row>
    <row r="2448" spans="1:19" s="1" customFormat="1" x14ac:dyDescent="0.4">
      <c r="A2448" s="12"/>
      <c r="B2448" s="12"/>
      <c r="C2448" s="42"/>
      <c r="D2448" s="12"/>
      <c r="E2448" s="12"/>
      <c r="F2448" s="12"/>
      <c r="G2448" s="12"/>
      <c r="H2448" s="12"/>
      <c r="I2448" s="12"/>
      <c r="J2448" s="12"/>
      <c r="K2448" s="12"/>
      <c r="L2448" s="12"/>
      <c r="M2448" s="49"/>
      <c r="N2448" s="49"/>
      <c r="O2448" s="12"/>
      <c r="P2448" s="12"/>
      <c r="Q2448" s="12"/>
      <c r="R2448" s="12"/>
      <c r="S2448" s="12"/>
    </row>
    <row r="2449" spans="1:19" s="1" customFormat="1" x14ac:dyDescent="0.4">
      <c r="A2449" s="12"/>
      <c r="B2449" s="12"/>
      <c r="C2449" s="42"/>
      <c r="D2449" s="12"/>
      <c r="E2449" s="12"/>
      <c r="F2449" s="12"/>
      <c r="G2449" s="12"/>
      <c r="H2449" s="12"/>
      <c r="I2449" s="12"/>
      <c r="J2449" s="12"/>
      <c r="K2449" s="12"/>
      <c r="L2449" s="12"/>
      <c r="M2449" s="49"/>
      <c r="N2449" s="49"/>
      <c r="O2449" s="12"/>
      <c r="P2449" s="12"/>
      <c r="Q2449" s="12"/>
      <c r="R2449" s="12"/>
      <c r="S2449" s="12"/>
    </row>
    <row r="2450" spans="1:19" s="1" customFormat="1" x14ac:dyDescent="0.4">
      <c r="A2450" s="12"/>
      <c r="B2450" s="12"/>
      <c r="C2450" s="42"/>
      <c r="D2450" s="12"/>
      <c r="E2450" s="12"/>
      <c r="F2450" s="12"/>
      <c r="G2450" s="12"/>
      <c r="H2450" s="12"/>
      <c r="I2450" s="12"/>
      <c r="J2450" s="12"/>
      <c r="K2450" s="12"/>
      <c r="L2450" s="12"/>
      <c r="M2450" s="49"/>
      <c r="N2450" s="49"/>
      <c r="O2450" s="12"/>
      <c r="P2450" s="12"/>
      <c r="Q2450" s="12"/>
      <c r="R2450" s="12"/>
      <c r="S2450" s="12"/>
    </row>
    <row r="2451" spans="1:19" s="1" customFormat="1" x14ac:dyDescent="0.4">
      <c r="A2451" s="12"/>
      <c r="B2451" s="12"/>
      <c r="C2451" s="42"/>
      <c r="D2451" s="12"/>
      <c r="E2451" s="12"/>
      <c r="F2451" s="12"/>
      <c r="G2451" s="12"/>
      <c r="H2451" s="12"/>
      <c r="I2451" s="12"/>
      <c r="J2451" s="12"/>
      <c r="K2451" s="12"/>
      <c r="L2451" s="12"/>
      <c r="M2451" s="49"/>
      <c r="N2451" s="49"/>
      <c r="O2451" s="12"/>
      <c r="P2451" s="12"/>
      <c r="Q2451" s="12"/>
      <c r="R2451" s="12"/>
      <c r="S2451" s="12"/>
    </row>
    <row r="2452" spans="1:19" s="1" customFormat="1" x14ac:dyDescent="0.4">
      <c r="A2452" s="12"/>
      <c r="B2452" s="12"/>
      <c r="C2452" s="42"/>
      <c r="D2452" s="12"/>
      <c r="E2452" s="12"/>
      <c r="F2452" s="12"/>
      <c r="G2452" s="12"/>
      <c r="H2452" s="12"/>
      <c r="I2452" s="12"/>
      <c r="J2452" s="12"/>
      <c r="K2452" s="12"/>
      <c r="L2452" s="12"/>
      <c r="M2452" s="49"/>
      <c r="N2452" s="49"/>
      <c r="O2452" s="12"/>
      <c r="P2452" s="12"/>
      <c r="Q2452" s="12"/>
      <c r="R2452" s="12"/>
      <c r="S2452" s="12"/>
    </row>
    <row r="2453" spans="1:19" s="1" customFormat="1" x14ac:dyDescent="0.4">
      <c r="A2453" s="12"/>
      <c r="B2453" s="12"/>
      <c r="C2453" s="42"/>
      <c r="D2453" s="12"/>
      <c r="E2453" s="12"/>
      <c r="F2453" s="12"/>
      <c r="G2453" s="12"/>
      <c r="H2453" s="12"/>
      <c r="I2453" s="12"/>
      <c r="J2453" s="12"/>
      <c r="K2453" s="12"/>
      <c r="L2453" s="12"/>
      <c r="M2453" s="49"/>
      <c r="N2453" s="49"/>
      <c r="O2453" s="12"/>
      <c r="P2453" s="12"/>
      <c r="Q2453" s="12"/>
      <c r="R2453" s="12"/>
      <c r="S2453" s="12"/>
    </row>
    <row r="2454" spans="1:19" s="1" customFormat="1" x14ac:dyDescent="0.4">
      <c r="A2454" s="12"/>
      <c r="B2454" s="12"/>
      <c r="C2454" s="42"/>
      <c r="D2454" s="12"/>
      <c r="E2454" s="12"/>
      <c r="F2454" s="12"/>
      <c r="G2454" s="12"/>
      <c r="H2454" s="12"/>
      <c r="I2454" s="12"/>
      <c r="J2454" s="12"/>
      <c r="K2454" s="12"/>
      <c r="L2454" s="12"/>
      <c r="M2454" s="49"/>
      <c r="N2454" s="49"/>
      <c r="O2454" s="12"/>
      <c r="P2454" s="12"/>
      <c r="Q2454" s="12"/>
      <c r="R2454" s="12"/>
      <c r="S2454" s="12"/>
    </row>
    <row r="2455" spans="1:19" s="1" customFormat="1" x14ac:dyDescent="0.4">
      <c r="A2455" s="12"/>
      <c r="B2455" s="12"/>
      <c r="C2455" s="42"/>
      <c r="D2455" s="12"/>
      <c r="E2455" s="12"/>
      <c r="F2455" s="12"/>
      <c r="G2455" s="12"/>
      <c r="H2455" s="12"/>
      <c r="I2455" s="12"/>
      <c r="J2455" s="12"/>
      <c r="K2455" s="12"/>
      <c r="L2455" s="12"/>
      <c r="M2455" s="49"/>
      <c r="N2455" s="49"/>
      <c r="O2455" s="12"/>
      <c r="P2455" s="12"/>
      <c r="Q2455" s="12"/>
      <c r="R2455" s="12"/>
      <c r="S2455" s="12"/>
    </row>
    <row r="2456" spans="1:19" s="1" customFormat="1" x14ac:dyDescent="0.4">
      <c r="A2456" s="12"/>
      <c r="B2456" s="12"/>
      <c r="C2456" s="42"/>
      <c r="D2456" s="12"/>
      <c r="E2456" s="12"/>
      <c r="F2456" s="12"/>
      <c r="G2456" s="12"/>
      <c r="H2456" s="12"/>
      <c r="I2456" s="12"/>
      <c r="J2456" s="12"/>
      <c r="K2456" s="12"/>
      <c r="L2456" s="12"/>
      <c r="M2456" s="49"/>
      <c r="N2456" s="49"/>
      <c r="O2456" s="12"/>
      <c r="P2456" s="12"/>
      <c r="Q2456" s="12"/>
      <c r="R2456" s="12"/>
      <c r="S2456" s="12"/>
    </row>
    <row r="2457" spans="1:19" s="1" customFormat="1" x14ac:dyDescent="0.4">
      <c r="A2457" s="12"/>
      <c r="B2457" s="12"/>
      <c r="C2457" s="42"/>
      <c r="D2457" s="12"/>
      <c r="E2457" s="12"/>
      <c r="F2457" s="12"/>
      <c r="G2457" s="12"/>
      <c r="H2457" s="12"/>
      <c r="I2457" s="12"/>
      <c r="J2457" s="12"/>
      <c r="K2457" s="12"/>
      <c r="L2457" s="12"/>
      <c r="M2457" s="49"/>
      <c r="N2457" s="49"/>
      <c r="O2457" s="12"/>
      <c r="P2457" s="12"/>
      <c r="Q2457" s="12"/>
      <c r="R2457" s="12"/>
      <c r="S2457" s="12"/>
    </row>
    <row r="2458" spans="1:19" s="1" customFormat="1" x14ac:dyDescent="0.4">
      <c r="A2458" s="12"/>
      <c r="B2458" s="12"/>
      <c r="C2458" s="42"/>
      <c r="D2458" s="12"/>
      <c r="E2458" s="12"/>
      <c r="F2458" s="12"/>
      <c r="G2458" s="12"/>
      <c r="H2458" s="12"/>
      <c r="I2458" s="12"/>
      <c r="J2458" s="12"/>
      <c r="K2458" s="12"/>
      <c r="L2458" s="12"/>
      <c r="M2458" s="49"/>
      <c r="N2458" s="49"/>
      <c r="O2458" s="12"/>
      <c r="P2458" s="12"/>
      <c r="Q2458" s="12"/>
      <c r="R2458" s="12"/>
      <c r="S2458" s="12"/>
    </row>
    <row r="2459" spans="1:19" s="1" customFormat="1" x14ac:dyDescent="0.4">
      <c r="A2459" s="12"/>
      <c r="B2459" s="12"/>
      <c r="C2459" s="42"/>
      <c r="D2459" s="12"/>
      <c r="E2459" s="12"/>
      <c r="F2459" s="12"/>
      <c r="G2459" s="12"/>
      <c r="H2459" s="12"/>
      <c r="I2459" s="12"/>
      <c r="J2459" s="12"/>
      <c r="K2459" s="12"/>
      <c r="L2459" s="12"/>
      <c r="M2459" s="49"/>
      <c r="N2459" s="49"/>
      <c r="O2459" s="12"/>
      <c r="P2459" s="12"/>
      <c r="Q2459" s="12"/>
      <c r="R2459" s="12"/>
      <c r="S2459" s="12"/>
    </row>
    <row r="2460" spans="1:19" s="1" customFormat="1" x14ac:dyDescent="0.4">
      <c r="A2460" s="12"/>
      <c r="B2460" s="12"/>
      <c r="C2460" s="42"/>
      <c r="D2460" s="12"/>
      <c r="E2460" s="12"/>
      <c r="F2460" s="12"/>
      <c r="G2460" s="12"/>
      <c r="H2460" s="12"/>
      <c r="I2460" s="12"/>
      <c r="J2460" s="12"/>
      <c r="K2460" s="12"/>
      <c r="L2460" s="12"/>
      <c r="M2460" s="49"/>
      <c r="N2460" s="49"/>
      <c r="O2460" s="12"/>
      <c r="P2460" s="12"/>
      <c r="Q2460" s="12"/>
      <c r="R2460" s="12"/>
      <c r="S2460" s="12"/>
    </row>
    <row r="2461" spans="1:19" s="1" customFormat="1" x14ac:dyDescent="0.4">
      <c r="A2461" s="12"/>
      <c r="B2461" s="12"/>
      <c r="C2461" s="42"/>
      <c r="D2461" s="12"/>
      <c r="E2461" s="12"/>
      <c r="F2461" s="12"/>
      <c r="G2461" s="12"/>
      <c r="H2461" s="12"/>
      <c r="I2461" s="12"/>
      <c r="J2461" s="12"/>
      <c r="K2461" s="12"/>
      <c r="L2461" s="12"/>
      <c r="M2461" s="49"/>
      <c r="N2461" s="49"/>
      <c r="O2461" s="12"/>
      <c r="P2461" s="12"/>
      <c r="Q2461" s="12"/>
      <c r="R2461" s="12"/>
      <c r="S2461" s="12"/>
    </row>
    <row r="2462" spans="1:19" s="1" customFormat="1" x14ac:dyDescent="0.4">
      <c r="A2462" s="12"/>
      <c r="B2462" s="12"/>
      <c r="C2462" s="42"/>
      <c r="D2462" s="12"/>
      <c r="E2462" s="12"/>
      <c r="F2462" s="12"/>
      <c r="G2462" s="12"/>
      <c r="H2462" s="12"/>
      <c r="I2462" s="12"/>
      <c r="J2462" s="12"/>
      <c r="K2462" s="12"/>
      <c r="L2462" s="12"/>
      <c r="M2462" s="49"/>
      <c r="N2462" s="49"/>
      <c r="O2462" s="12"/>
      <c r="P2462" s="12"/>
      <c r="Q2462" s="12"/>
      <c r="R2462" s="12"/>
      <c r="S2462" s="12"/>
    </row>
    <row r="2463" spans="1:19" s="1" customFormat="1" x14ac:dyDescent="0.4">
      <c r="A2463" s="12"/>
      <c r="B2463" s="12"/>
      <c r="C2463" s="42"/>
      <c r="D2463" s="12"/>
      <c r="E2463" s="12"/>
      <c r="F2463" s="12"/>
      <c r="G2463" s="12"/>
      <c r="H2463" s="12"/>
      <c r="I2463" s="12"/>
      <c r="J2463" s="12"/>
      <c r="K2463" s="12"/>
      <c r="L2463" s="12"/>
      <c r="M2463" s="49"/>
      <c r="N2463" s="49"/>
      <c r="O2463" s="12"/>
      <c r="P2463" s="12"/>
      <c r="Q2463" s="12"/>
      <c r="R2463" s="12"/>
      <c r="S2463" s="12"/>
    </row>
    <row r="2464" spans="1:19" s="1" customFormat="1" x14ac:dyDescent="0.4">
      <c r="A2464" s="12"/>
      <c r="B2464" s="12"/>
      <c r="C2464" s="42"/>
      <c r="D2464" s="12"/>
      <c r="E2464" s="12"/>
      <c r="F2464" s="12"/>
      <c r="G2464" s="12"/>
      <c r="H2464" s="12"/>
      <c r="I2464" s="12"/>
      <c r="J2464" s="12"/>
      <c r="K2464" s="12"/>
      <c r="L2464" s="12"/>
      <c r="M2464" s="49"/>
      <c r="N2464" s="49"/>
      <c r="O2464" s="12"/>
      <c r="P2464" s="12"/>
      <c r="Q2464" s="12"/>
      <c r="R2464" s="12"/>
      <c r="S2464" s="12"/>
    </row>
    <row r="2465" spans="1:19" s="1" customFormat="1" x14ac:dyDescent="0.4">
      <c r="A2465" s="12"/>
      <c r="B2465" s="12"/>
      <c r="C2465" s="42"/>
      <c r="D2465" s="12"/>
      <c r="E2465" s="12"/>
      <c r="F2465" s="12"/>
      <c r="G2465" s="12"/>
      <c r="H2465" s="12"/>
      <c r="I2465" s="12"/>
      <c r="J2465" s="12"/>
      <c r="K2465" s="12"/>
      <c r="L2465" s="12"/>
      <c r="M2465" s="49"/>
      <c r="N2465" s="49"/>
      <c r="O2465" s="12"/>
      <c r="P2465" s="12"/>
      <c r="Q2465" s="12"/>
      <c r="R2465" s="12"/>
      <c r="S2465" s="12"/>
    </row>
    <row r="2466" spans="1:19" s="1" customFormat="1" x14ac:dyDescent="0.4">
      <c r="A2466" s="12"/>
      <c r="B2466" s="12"/>
      <c r="C2466" s="42"/>
      <c r="D2466" s="12"/>
      <c r="E2466" s="12"/>
      <c r="F2466" s="12"/>
      <c r="G2466" s="12"/>
      <c r="H2466" s="12"/>
      <c r="I2466" s="12"/>
      <c r="J2466" s="12"/>
      <c r="K2466" s="12"/>
      <c r="L2466" s="12"/>
      <c r="M2466" s="49"/>
      <c r="N2466" s="49"/>
      <c r="O2466" s="12"/>
      <c r="P2466" s="12"/>
      <c r="Q2466" s="12"/>
      <c r="R2466" s="12"/>
      <c r="S2466" s="12"/>
    </row>
    <row r="2467" spans="1:19" s="1" customFormat="1" x14ac:dyDescent="0.4">
      <c r="A2467" s="12"/>
      <c r="B2467" s="12"/>
      <c r="C2467" s="42"/>
      <c r="D2467" s="12"/>
      <c r="E2467" s="12"/>
      <c r="F2467" s="12"/>
      <c r="G2467" s="12"/>
      <c r="H2467" s="12"/>
      <c r="I2467" s="12"/>
      <c r="J2467" s="12"/>
      <c r="K2467" s="12"/>
      <c r="L2467" s="12"/>
      <c r="M2467" s="49"/>
      <c r="N2467" s="49"/>
      <c r="O2467" s="12"/>
      <c r="P2467" s="12"/>
      <c r="Q2467" s="12"/>
      <c r="R2467" s="12"/>
      <c r="S2467" s="12"/>
    </row>
    <row r="2468" spans="1:19" s="1" customFormat="1" x14ac:dyDescent="0.4">
      <c r="A2468" s="12"/>
      <c r="B2468" s="12"/>
      <c r="C2468" s="42"/>
      <c r="D2468" s="12"/>
      <c r="E2468" s="12"/>
      <c r="F2468" s="12"/>
      <c r="G2468" s="12"/>
      <c r="H2468" s="12"/>
      <c r="I2468" s="12"/>
      <c r="J2468" s="12"/>
      <c r="K2468" s="12"/>
      <c r="L2468" s="12"/>
      <c r="M2468" s="49"/>
      <c r="N2468" s="49"/>
      <c r="O2468" s="12"/>
      <c r="P2468" s="12"/>
      <c r="Q2468" s="12"/>
      <c r="R2468" s="12"/>
      <c r="S2468" s="12"/>
    </row>
    <row r="2469" spans="1:19" s="1" customFormat="1" x14ac:dyDescent="0.4">
      <c r="A2469" s="12"/>
      <c r="B2469" s="12"/>
      <c r="C2469" s="42"/>
      <c r="D2469" s="12"/>
      <c r="E2469" s="12"/>
      <c r="F2469" s="12"/>
      <c r="G2469" s="12"/>
      <c r="H2469" s="12"/>
      <c r="I2469" s="12"/>
      <c r="J2469" s="12"/>
      <c r="K2469" s="12"/>
      <c r="L2469" s="12"/>
      <c r="M2469" s="49"/>
      <c r="N2469" s="49"/>
      <c r="O2469" s="12"/>
      <c r="P2469" s="12"/>
      <c r="Q2469" s="12"/>
      <c r="R2469" s="12"/>
      <c r="S2469" s="12"/>
    </row>
    <row r="2470" spans="1:19" s="1" customFormat="1" x14ac:dyDescent="0.4">
      <c r="A2470" s="12"/>
      <c r="B2470" s="12"/>
      <c r="C2470" s="42"/>
      <c r="D2470" s="12"/>
      <c r="E2470" s="12"/>
      <c r="F2470" s="12"/>
      <c r="G2470" s="12"/>
      <c r="H2470" s="12"/>
      <c r="I2470" s="12"/>
      <c r="J2470" s="12"/>
      <c r="K2470" s="12"/>
      <c r="L2470" s="12"/>
      <c r="M2470" s="49"/>
      <c r="N2470" s="49"/>
      <c r="O2470" s="12"/>
      <c r="P2470" s="12"/>
      <c r="Q2470" s="12"/>
      <c r="R2470" s="12"/>
      <c r="S2470" s="12"/>
    </row>
    <row r="2471" spans="1:19" s="1" customFormat="1" x14ac:dyDescent="0.4">
      <c r="A2471" s="12"/>
      <c r="B2471" s="12"/>
      <c r="C2471" s="42"/>
      <c r="D2471" s="12"/>
      <c r="E2471" s="12"/>
      <c r="F2471" s="12"/>
      <c r="G2471" s="12"/>
      <c r="H2471" s="12"/>
      <c r="I2471" s="12"/>
      <c r="J2471" s="12"/>
      <c r="K2471" s="12"/>
      <c r="L2471" s="12"/>
      <c r="M2471" s="49"/>
      <c r="N2471" s="49"/>
      <c r="O2471" s="12"/>
      <c r="P2471" s="12"/>
      <c r="Q2471" s="12"/>
      <c r="R2471" s="12"/>
      <c r="S2471" s="12"/>
    </row>
    <row r="2472" spans="1:19" s="1" customFormat="1" x14ac:dyDescent="0.4">
      <c r="A2472" s="12"/>
      <c r="B2472" s="12"/>
      <c r="C2472" s="42"/>
      <c r="D2472" s="12"/>
      <c r="E2472" s="12"/>
      <c r="F2472" s="12"/>
      <c r="G2472" s="12"/>
      <c r="H2472" s="12"/>
      <c r="I2472" s="12"/>
      <c r="J2472" s="12"/>
      <c r="K2472" s="12"/>
      <c r="L2472" s="12"/>
      <c r="M2472" s="49"/>
      <c r="N2472" s="49"/>
      <c r="O2472" s="12"/>
      <c r="P2472" s="12"/>
      <c r="Q2472" s="12"/>
      <c r="R2472" s="12"/>
      <c r="S2472" s="12"/>
    </row>
    <row r="2473" spans="1:19" s="1" customFormat="1" x14ac:dyDescent="0.4">
      <c r="A2473" s="12"/>
      <c r="B2473" s="12"/>
      <c r="C2473" s="42"/>
      <c r="D2473" s="12"/>
      <c r="E2473" s="12"/>
      <c r="F2473" s="12"/>
      <c r="G2473" s="12"/>
      <c r="H2473" s="12"/>
      <c r="I2473" s="12"/>
      <c r="J2473" s="12"/>
      <c r="K2473" s="12"/>
      <c r="L2473" s="12"/>
      <c r="M2473" s="49"/>
      <c r="N2473" s="49"/>
      <c r="O2473" s="12"/>
      <c r="P2473" s="12"/>
      <c r="Q2473" s="12"/>
      <c r="R2473" s="12"/>
      <c r="S2473" s="12"/>
    </row>
    <row r="2474" spans="1:19" s="1" customFormat="1" x14ac:dyDescent="0.4">
      <c r="A2474" s="12"/>
      <c r="B2474" s="12"/>
      <c r="C2474" s="42"/>
      <c r="D2474" s="12"/>
      <c r="E2474" s="12"/>
      <c r="F2474" s="12"/>
      <c r="G2474" s="12"/>
      <c r="H2474" s="12"/>
      <c r="I2474" s="12"/>
      <c r="J2474" s="12"/>
      <c r="K2474" s="12"/>
      <c r="L2474" s="12"/>
      <c r="M2474" s="49"/>
      <c r="N2474" s="49"/>
      <c r="O2474" s="12"/>
      <c r="P2474" s="12"/>
      <c r="Q2474" s="12"/>
      <c r="R2474" s="12"/>
      <c r="S2474" s="12"/>
    </row>
    <row r="2475" spans="1:19" s="1" customFormat="1" x14ac:dyDescent="0.4">
      <c r="A2475" s="12"/>
      <c r="B2475" s="12"/>
      <c r="C2475" s="42"/>
      <c r="D2475" s="12"/>
      <c r="E2475" s="12"/>
      <c r="F2475" s="12"/>
      <c r="G2475" s="12"/>
      <c r="H2475" s="12"/>
      <c r="I2475" s="12"/>
      <c r="J2475" s="12"/>
      <c r="K2475" s="12"/>
      <c r="L2475" s="12"/>
      <c r="M2475" s="49"/>
      <c r="N2475" s="49"/>
      <c r="O2475" s="12"/>
      <c r="P2475" s="12"/>
      <c r="Q2475" s="12"/>
      <c r="R2475" s="12"/>
      <c r="S2475" s="12"/>
    </row>
    <row r="2476" spans="1:19" s="1" customFormat="1" x14ac:dyDescent="0.4">
      <c r="A2476" s="12"/>
      <c r="B2476" s="12"/>
      <c r="C2476" s="42"/>
      <c r="D2476" s="12"/>
      <c r="E2476" s="12"/>
      <c r="F2476" s="12"/>
      <c r="G2476" s="12"/>
      <c r="H2476" s="12"/>
      <c r="I2476" s="12"/>
      <c r="J2476" s="12"/>
      <c r="K2476" s="12"/>
      <c r="L2476" s="12"/>
      <c r="M2476" s="49"/>
      <c r="N2476" s="49"/>
      <c r="O2476" s="12"/>
      <c r="P2476" s="12"/>
      <c r="Q2476" s="12"/>
      <c r="R2476" s="12"/>
      <c r="S2476" s="12"/>
    </row>
    <row r="2477" spans="1:19" s="1" customFormat="1" x14ac:dyDescent="0.4">
      <c r="A2477" s="12"/>
      <c r="B2477" s="12"/>
      <c r="C2477" s="42"/>
      <c r="D2477" s="12"/>
      <c r="E2477" s="12"/>
      <c r="F2477" s="12"/>
      <c r="G2477" s="12"/>
      <c r="H2477" s="12"/>
      <c r="I2477" s="12"/>
      <c r="J2477" s="12"/>
      <c r="K2477" s="12"/>
      <c r="L2477" s="12"/>
      <c r="M2477" s="49"/>
      <c r="N2477" s="49"/>
      <c r="O2477" s="12"/>
      <c r="P2477" s="12"/>
      <c r="Q2477" s="12"/>
      <c r="R2477" s="12"/>
      <c r="S2477" s="12"/>
    </row>
    <row r="2478" spans="1:19" s="1" customFormat="1" x14ac:dyDescent="0.4">
      <c r="A2478" s="12"/>
      <c r="B2478" s="12"/>
      <c r="C2478" s="42"/>
      <c r="D2478" s="12"/>
      <c r="E2478" s="12"/>
      <c r="F2478" s="12"/>
      <c r="G2478" s="12"/>
      <c r="H2478" s="12"/>
      <c r="I2478" s="12"/>
      <c r="J2478" s="12"/>
      <c r="K2478" s="12"/>
      <c r="L2478" s="12"/>
      <c r="M2478" s="49"/>
      <c r="N2478" s="49"/>
      <c r="O2478" s="12"/>
      <c r="P2478" s="12"/>
      <c r="Q2478" s="12"/>
      <c r="R2478" s="12"/>
      <c r="S2478" s="12"/>
    </row>
    <row r="2479" spans="1:19" s="1" customFormat="1" x14ac:dyDescent="0.4">
      <c r="A2479" s="12"/>
      <c r="B2479" s="12"/>
      <c r="C2479" s="42"/>
      <c r="D2479" s="12"/>
      <c r="E2479" s="12"/>
      <c r="F2479" s="12"/>
      <c r="G2479" s="12"/>
      <c r="H2479" s="12"/>
      <c r="I2479" s="12"/>
      <c r="J2479" s="12"/>
      <c r="K2479" s="12"/>
      <c r="L2479" s="12"/>
      <c r="M2479" s="49"/>
      <c r="N2479" s="49"/>
      <c r="O2479" s="12"/>
      <c r="P2479" s="12"/>
      <c r="Q2479" s="12"/>
      <c r="R2479" s="12"/>
      <c r="S2479" s="12"/>
    </row>
    <row r="2480" spans="1:19" s="1" customFormat="1" x14ac:dyDescent="0.4">
      <c r="A2480" s="12"/>
      <c r="B2480" s="12"/>
      <c r="C2480" s="42"/>
      <c r="D2480" s="12"/>
      <c r="E2480" s="12"/>
      <c r="F2480" s="12"/>
      <c r="G2480" s="12"/>
      <c r="H2480" s="12"/>
      <c r="I2480" s="12"/>
      <c r="J2480" s="12"/>
      <c r="K2480" s="12"/>
      <c r="L2480" s="12"/>
      <c r="M2480" s="49"/>
      <c r="N2480" s="49"/>
      <c r="O2480" s="12"/>
      <c r="P2480" s="12"/>
      <c r="Q2480" s="12"/>
      <c r="R2480" s="12"/>
      <c r="S2480" s="12"/>
    </row>
    <row r="2481" spans="1:19" s="1" customFormat="1" x14ac:dyDescent="0.4">
      <c r="A2481" s="12"/>
      <c r="B2481" s="12"/>
      <c r="C2481" s="42"/>
      <c r="D2481" s="12"/>
      <c r="E2481" s="12"/>
      <c r="F2481" s="12"/>
      <c r="G2481" s="12"/>
      <c r="H2481" s="12"/>
      <c r="I2481" s="12"/>
      <c r="J2481" s="12"/>
      <c r="K2481" s="12"/>
      <c r="L2481" s="12"/>
      <c r="M2481" s="49"/>
      <c r="N2481" s="49"/>
      <c r="O2481" s="12"/>
      <c r="P2481" s="12"/>
      <c r="Q2481" s="12"/>
      <c r="R2481" s="12"/>
      <c r="S2481" s="12"/>
    </row>
    <row r="2482" spans="1:19" s="1" customFormat="1" x14ac:dyDescent="0.4">
      <c r="A2482" s="12"/>
      <c r="B2482" s="12"/>
      <c r="C2482" s="42"/>
      <c r="D2482" s="12"/>
      <c r="E2482" s="12"/>
      <c r="F2482" s="12"/>
      <c r="G2482" s="12"/>
      <c r="H2482" s="12"/>
      <c r="I2482" s="12"/>
      <c r="J2482" s="12"/>
      <c r="K2482" s="12"/>
      <c r="L2482" s="12"/>
      <c r="M2482" s="49"/>
      <c r="N2482" s="49"/>
      <c r="O2482" s="12"/>
      <c r="P2482" s="12"/>
      <c r="Q2482" s="12"/>
      <c r="R2482" s="12"/>
      <c r="S2482" s="12"/>
    </row>
    <row r="2483" spans="1:19" s="1" customFormat="1" x14ac:dyDescent="0.4">
      <c r="A2483" s="12"/>
      <c r="B2483" s="12"/>
      <c r="C2483" s="42"/>
      <c r="D2483" s="12"/>
      <c r="E2483" s="12"/>
      <c r="F2483" s="12"/>
      <c r="G2483" s="12"/>
      <c r="H2483" s="12"/>
      <c r="I2483" s="12"/>
      <c r="J2483" s="12"/>
      <c r="K2483" s="12"/>
      <c r="L2483" s="12"/>
      <c r="M2483" s="49"/>
      <c r="N2483" s="49"/>
      <c r="O2483" s="12"/>
      <c r="P2483" s="12"/>
      <c r="Q2483" s="12"/>
      <c r="R2483" s="12"/>
      <c r="S2483" s="12"/>
    </row>
    <row r="2484" spans="1:19" s="1" customFormat="1" x14ac:dyDescent="0.4">
      <c r="A2484" s="12"/>
      <c r="B2484" s="12"/>
      <c r="C2484" s="42"/>
      <c r="D2484" s="12"/>
      <c r="E2484" s="12"/>
      <c r="F2484" s="12"/>
      <c r="G2484" s="12"/>
      <c r="H2484" s="12"/>
      <c r="I2484" s="12"/>
      <c r="J2484" s="12"/>
      <c r="K2484" s="12"/>
      <c r="L2484" s="12"/>
      <c r="M2484" s="49"/>
      <c r="N2484" s="49"/>
      <c r="O2484" s="12"/>
      <c r="P2484" s="12"/>
      <c r="Q2484" s="12"/>
      <c r="R2484" s="12"/>
      <c r="S2484" s="12"/>
    </row>
    <row r="2485" spans="1:19" s="1" customFormat="1" x14ac:dyDescent="0.4">
      <c r="A2485" s="12"/>
      <c r="B2485" s="12"/>
      <c r="C2485" s="42"/>
      <c r="D2485" s="12"/>
      <c r="E2485" s="12"/>
      <c r="F2485" s="12"/>
      <c r="G2485" s="12"/>
      <c r="H2485" s="12"/>
      <c r="I2485" s="12"/>
      <c r="J2485" s="12"/>
      <c r="K2485" s="12"/>
      <c r="L2485" s="12"/>
      <c r="M2485" s="49"/>
      <c r="N2485" s="49"/>
      <c r="O2485" s="12"/>
      <c r="P2485" s="12"/>
      <c r="Q2485" s="12"/>
      <c r="R2485" s="12"/>
      <c r="S2485" s="12"/>
    </row>
    <row r="2486" spans="1:19" s="1" customFormat="1" x14ac:dyDescent="0.4">
      <c r="A2486" s="12"/>
      <c r="B2486" s="12"/>
      <c r="C2486" s="42"/>
      <c r="D2486" s="12"/>
      <c r="E2486" s="12"/>
      <c r="F2486" s="12"/>
      <c r="G2486" s="12"/>
      <c r="H2486" s="12"/>
      <c r="I2486" s="12"/>
      <c r="J2486" s="12"/>
      <c r="K2486" s="12"/>
      <c r="L2486" s="12"/>
      <c r="M2486" s="49"/>
      <c r="N2486" s="49"/>
      <c r="O2486" s="12"/>
      <c r="P2486" s="12"/>
      <c r="Q2486" s="12"/>
      <c r="R2486" s="12"/>
      <c r="S2486" s="12"/>
    </row>
    <row r="2487" spans="1:19" s="1" customFormat="1" x14ac:dyDescent="0.4">
      <c r="A2487" s="12"/>
      <c r="B2487" s="12"/>
      <c r="C2487" s="42"/>
      <c r="D2487" s="12"/>
      <c r="E2487" s="12"/>
      <c r="F2487" s="12"/>
      <c r="G2487" s="12"/>
      <c r="H2487" s="12"/>
      <c r="I2487" s="12"/>
      <c r="J2487" s="12"/>
      <c r="K2487" s="12"/>
      <c r="L2487" s="12"/>
      <c r="M2487" s="49"/>
      <c r="N2487" s="49"/>
      <c r="O2487" s="12"/>
      <c r="P2487" s="12"/>
      <c r="Q2487" s="12"/>
      <c r="R2487" s="12"/>
      <c r="S2487" s="12"/>
    </row>
    <row r="2488" spans="1:19" s="1" customFormat="1" x14ac:dyDescent="0.4">
      <c r="A2488" s="12"/>
      <c r="B2488" s="12"/>
      <c r="C2488" s="42"/>
      <c r="D2488" s="12"/>
      <c r="E2488" s="12"/>
      <c r="F2488" s="12"/>
      <c r="G2488" s="12"/>
      <c r="H2488" s="12"/>
      <c r="I2488" s="12"/>
      <c r="J2488" s="12"/>
      <c r="K2488" s="12"/>
      <c r="L2488" s="12"/>
      <c r="M2488" s="49"/>
      <c r="N2488" s="49"/>
      <c r="O2488" s="12"/>
      <c r="P2488" s="12"/>
      <c r="Q2488" s="12"/>
      <c r="R2488" s="12"/>
      <c r="S2488" s="12"/>
    </row>
    <row r="2489" spans="1:19" s="1" customFormat="1" x14ac:dyDescent="0.4">
      <c r="A2489" s="12"/>
      <c r="B2489" s="12"/>
      <c r="C2489" s="42"/>
      <c r="D2489" s="12"/>
      <c r="E2489" s="12"/>
      <c r="F2489" s="12"/>
      <c r="G2489" s="12"/>
      <c r="H2489" s="12"/>
      <c r="I2489" s="12"/>
      <c r="J2489" s="12"/>
      <c r="K2489" s="12"/>
      <c r="L2489" s="12"/>
      <c r="M2489" s="49"/>
      <c r="N2489" s="49"/>
      <c r="O2489" s="12"/>
      <c r="P2489" s="12"/>
      <c r="Q2489" s="12"/>
      <c r="R2489" s="12"/>
      <c r="S2489" s="12"/>
    </row>
    <row r="2490" spans="1:19" s="1" customFormat="1" x14ac:dyDescent="0.4">
      <c r="A2490" s="12"/>
      <c r="B2490" s="12"/>
      <c r="C2490" s="42"/>
      <c r="D2490" s="12"/>
      <c r="E2490" s="12"/>
      <c r="F2490" s="12"/>
      <c r="G2490" s="12"/>
      <c r="H2490" s="12"/>
      <c r="I2490" s="12"/>
      <c r="J2490" s="12"/>
      <c r="K2490" s="12"/>
      <c r="L2490" s="12"/>
      <c r="M2490" s="49"/>
      <c r="N2490" s="49"/>
      <c r="O2490" s="12"/>
      <c r="P2490" s="12"/>
      <c r="Q2490" s="12"/>
      <c r="R2490" s="12"/>
      <c r="S2490" s="12"/>
    </row>
    <row r="2491" spans="1:19" s="1" customFormat="1" x14ac:dyDescent="0.4">
      <c r="A2491" s="12"/>
      <c r="B2491" s="12"/>
      <c r="C2491" s="42"/>
      <c r="D2491" s="12"/>
      <c r="E2491" s="12"/>
      <c r="F2491" s="12"/>
      <c r="G2491" s="12"/>
      <c r="H2491" s="12"/>
      <c r="I2491" s="12"/>
      <c r="J2491" s="12"/>
      <c r="K2491" s="12"/>
      <c r="L2491" s="12"/>
      <c r="M2491" s="49"/>
      <c r="N2491" s="49"/>
      <c r="O2491" s="12"/>
      <c r="P2491" s="12"/>
      <c r="Q2491" s="12"/>
      <c r="R2491" s="12"/>
      <c r="S2491" s="12"/>
    </row>
    <row r="2492" spans="1:19" s="1" customFormat="1" x14ac:dyDescent="0.4">
      <c r="A2492" s="12"/>
      <c r="B2492" s="12"/>
      <c r="C2492" s="42"/>
      <c r="D2492" s="12"/>
      <c r="E2492" s="12"/>
      <c r="F2492" s="12"/>
      <c r="G2492" s="12"/>
      <c r="H2492" s="12"/>
      <c r="I2492" s="12"/>
      <c r="J2492" s="12"/>
      <c r="K2492" s="12"/>
      <c r="L2492" s="12"/>
      <c r="M2492" s="49"/>
      <c r="N2492" s="49"/>
      <c r="O2492" s="12"/>
      <c r="P2492" s="12"/>
      <c r="Q2492" s="12"/>
      <c r="R2492" s="12"/>
      <c r="S2492" s="12"/>
    </row>
    <row r="2493" spans="1:19" s="1" customFormat="1" x14ac:dyDescent="0.4">
      <c r="A2493" s="12"/>
      <c r="B2493" s="12"/>
      <c r="C2493" s="42"/>
      <c r="D2493" s="12"/>
      <c r="E2493" s="12"/>
      <c r="F2493" s="12"/>
      <c r="G2493" s="12"/>
      <c r="H2493" s="12"/>
      <c r="I2493" s="12"/>
      <c r="J2493" s="12"/>
      <c r="K2493" s="12"/>
      <c r="L2493" s="12"/>
      <c r="M2493" s="49"/>
      <c r="N2493" s="49"/>
      <c r="O2493" s="12"/>
      <c r="P2493" s="12"/>
      <c r="Q2493" s="12"/>
      <c r="R2493" s="12"/>
      <c r="S2493" s="12"/>
    </row>
    <row r="2494" spans="1:19" s="1" customFormat="1" x14ac:dyDescent="0.4">
      <c r="A2494" s="12"/>
      <c r="B2494" s="12"/>
      <c r="C2494" s="42"/>
      <c r="D2494" s="12"/>
      <c r="E2494" s="12"/>
      <c r="F2494" s="12"/>
      <c r="G2494" s="12"/>
      <c r="H2494" s="12"/>
      <c r="I2494" s="12"/>
      <c r="J2494" s="12"/>
      <c r="K2494" s="12"/>
      <c r="L2494" s="12"/>
      <c r="M2494" s="49"/>
      <c r="N2494" s="49"/>
      <c r="O2494" s="12"/>
      <c r="P2494" s="12"/>
      <c r="Q2494" s="12"/>
      <c r="R2494" s="12"/>
      <c r="S2494" s="12"/>
    </row>
    <row r="2495" spans="1:19" s="1" customFormat="1" x14ac:dyDescent="0.4">
      <c r="A2495" s="12"/>
      <c r="B2495" s="12"/>
      <c r="C2495" s="42"/>
      <c r="D2495" s="12"/>
      <c r="E2495" s="12"/>
      <c r="F2495" s="12"/>
      <c r="G2495" s="12"/>
      <c r="H2495" s="12"/>
      <c r="I2495" s="12"/>
      <c r="J2495" s="12"/>
      <c r="K2495" s="12"/>
      <c r="L2495" s="12"/>
      <c r="M2495" s="49"/>
      <c r="N2495" s="49"/>
      <c r="O2495" s="12"/>
      <c r="P2495" s="12"/>
      <c r="Q2495" s="12"/>
      <c r="R2495" s="12"/>
      <c r="S2495" s="12"/>
    </row>
    <row r="2496" spans="1:19" s="1" customFormat="1" x14ac:dyDescent="0.4">
      <c r="A2496" s="12"/>
      <c r="B2496" s="12"/>
      <c r="C2496" s="42"/>
      <c r="D2496" s="12"/>
      <c r="E2496" s="12"/>
      <c r="F2496" s="12"/>
      <c r="G2496" s="12"/>
      <c r="H2496" s="12"/>
      <c r="I2496" s="12"/>
      <c r="J2496" s="12"/>
      <c r="K2496" s="12"/>
      <c r="L2496" s="12"/>
      <c r="M2496" s="49"/>
      <c r="N2496" s="49"/>
      <c r="O2496" s="12"/>
      <c r="P2496" s="12"/>
      <c r="Q2496" s="12"/>
      <c r="R2496" s="12"/>
      <c r="S2496" s="12"/>
    </row>
    <row r="2497" spans="1:19" s="1" customFormat="1" x14ac:dyDescent="0.4">
      <c r="A2497" s="12"/>
      <c r="B2497" s="12"/>
      <c r="C2497" s="42"/>
      <c r="D2497" s="12"/>
      <c r="E2497" s="12"/>
      <c r="F2497" s="12"/>
      <c r="G2497" s="12"/>
      <c r="H2497" s="12"/>
      <c r="I2497" s="12"/>
      <c r="J2497" s="12"/>
      <c r="K2497" s="12"/>
      <c r="L2497" s="12"/>
      <c r="M2497" s="49"/>
      <c r="N2497" s="49"/>
      <c r="O2497" s="12"/>
      <c r="P2497" s="12"/>
      <c r="Q2497" s="12"/>
      <c r="R2497" s="12"/>
      <c r="S2497" s="12"/>
    </row>
    <row r="2498" spans="1:19" s="1" customFormat="1" x14ac:dyDescent="0.4">
      <c r="A2498" s="12"/>
      <c r="B2498" s="12"/>
      <c r="C2498" s="42"/>
      <c r="D2498" s="12"/>
      <c r="E2498" s="12"/>
      <c r="F2498" s="12"/>
      <c r="G2498" s="12"/>
      <c r="H2498" s="12"/>
      <c r="I2498" s="12"/>
      <c r="J2498" s="12"/>
      <c r="K2498" s="12"/>
      <c r="L2498" s="12"/>
      <c r="M2498" s="49"/>
      <c r="N2498" s="49"/>
      <c r="O2498" s="12"/>
      <c r="P2498" s="12"/>
      <c r="Q2498" s="12"/>
      <c r="R2498" s="12"/>
      <c r="S2498" s="12"/>
    </row>
    <row r="2499" spans="1:19" s="1" customFormat="1" x14ac:dyDescent="0.4">
      <c r="A2499" s="12"/>
      <c r="B2499" s="12"/>
      <c r="C2499" s="42"/>
      <c r="D2499" s="12"/>
      <c r="E2499" s="12"/>
      <c r="F2499" s="12"/>
      <c r="G2499" s="12"/>
      <c r="H2499" s="12"/>
      <c r="I2499" s="12"/>
      <c r="J2499" s="12"/>
      <c r="K2499" s="12"/>
      <c r="L2499" s="12"/>
      <c r="M2499" s="49"/>
      <c r="N2499" s="49"/>
      <c r="O2499" s="12"/>
      <c r="P2499" s="12"/>
      <c r="Q2499" s="12"/>
      <c r="R2499" s="12"/>
      <c r="S2499" s="12"/>
    </row>
    <row r="2500" spans="1:19" s="1" customFormat="1" x14ac:dyDescent="0.4">
      <c r="A2500" s="12"/>
      <c r="B2500" s="12"/>
      <c r="C2500" s="42"/>
      <c r="D2500" s="12"/>
      <c r="E2500" s="12"/>
      <c r="F2500" s="12"/>
      <c r="G2500" s="12"/>
      <c r="H2500" s="12"/>
      <c r="I2500" s="12"/>
      <c r="J2500" s="12"/>
      <c r="K2500" s="12"/>
      <c r="L2500" s="12"/>
      <c r="M2500" s="49"/>
      <c r="N2500" s="49"/>
      <c r="O2500" s="12"/>
      <c r="P2500" s="12"/>
      <c r="Q2500" s="12"/>
      <c r="R2500" s="12"/>
      <c r="S2500" s="12"/>
    </row>
    <row r="2501" spans="1:19" s="1" customFormat="1" x14ac:dyDescent="0.4">
      <c r="A2501" s="12"/>
      <c r="B2501" s="12"/>
      <c r="C2501" s="42"/>
      <c r="D2501" s="12"/>
      <c r="E2501" s="12"/>
      <c r="F2501" s="12"/>
      <c r="G2501" s="12"/>
      <c r="H2501" s="12"/>
      <c r="I2501" s="12"/>
      <c r="J2501" s="12"/>
      <c r="K2501" s="12"/>
      <c r="L2501" s="12"/>
      <c r="M2501" s="49"/>
      <c r="N2501" s="49"/>
      <c r="O2501" s="12"/>
      <c r="P2501" s="12"/>
      <c r="Q2501" s="12"/>
      <c r="R2501" s="12"/>
      <c r="S2501" s="12"/>
    </row>
    <row r="2502" spans="1:19" s="1" customFormat="1" x14ac:dyDescent="0.4">
      <c r="A2502" s="12"/>
      <c r="B2502" s="12"/>
      <c r="C2502" s="42"/>
      <c r="D2502" s="12"/>
      <c r="E2502" s="12"/>
      <c r="F2502" s="12"/>
      <c r="G2502" s="12"/>
      <c r="H2502" s="12"/>
      <c r="I2502" s="12"/>
      <c r="J2502" s="12"/>
      <c r="K2502" s="12"/>
      <c r="L2502" s="12"/>
      <c r="M2502" s="49"/>
      <c r="N2502" s="49"/>
      <c r="O2502" s="12"/>
      <c r="P2502" s="12"/>
      <c r="Q2502" s="12"/>
      <c r="R2502" s="12"/>
      <c r="S2502" s="12"/>
    </row>
    <row r="2503" spans="1:19" s="1" customFormat="1" x14ac:dyDescent="0.4">
      <c r="A2503" s="12"/>
      <c r="B2503" s="12"/>
      <c r="C2503" s="42"/>
      <c r="D2503" s="12"/>
      <c r="E2503" s="12"/>
      <c r="F2503" s="12"/>
      <c r="G2503" s="12"/>
      <c r="H2503" s="12"/>
      <c r="I2503" s="12"/>
      <c r="J2503" s="12"/>
      <c r="K2503" s="12"/>
      <c r="L2503" s="12"/>
      <c r="M2503" s="49"/>
      <c r="N2503" s="49"/>
      <c r="O2503" s="12"/>
      <c r="P2503" s="12"/>
      <c r="Q2503" s="12"/>
      <c r="R2503" s="12"/>
      <c r="S2503" s="12"/>
    </row>
    <row r="2504" spans="1:19" s="1" customFormat="1" x14ac:dyDescent="0.4">
      <c r="A2504" s="12"/>
      <c r="B2504" s="12"/>
      <c r="C2504" s="42"/>
      <c r="D2504" s="12"/>
      <c r="E2504" s="12"/>
      <c r="F2504" s="12"/>
      <c r="G2504" s="12"/>
      <c r="H2504" s="12"/>
      <c r="I2504" s="12"/>
      <c r="J2504" s="12"/>
      <c r="K2504" s="12"/>
      <c r="L2504" s="12"/>
      <c r="M2504" s="49"/>
      <c r="N2504" s="49"/>
      <c r="O2504" s="12"/>
      <c r="P2504" s="12"/>
      <c r="Q2504" s="12"/>
      <c r="R2504" s="12"/>
      <c r="S2504" s="12"/>
    </row>
    <row r="2505" spans="1:19" s="1" customFormat="1" x14ac:dyDescent="0.4">
      <c r="A2505" s="12"/>
      <c r="B2505" s="12"/>
      <c r="C2505" s="42"/>
      <c r="D2505" s="12"/>
      <c r="E2505" s="12"/>
      <c r="F2505" s="12"/>
      <c r="G2505" s="12"/>
      <c r="H2505" s="12"/>
      <c r="I2505" s="12"/>
      <c r="J2505" s="12"/>
      <c r="K2505" s="12"/>
      <c r="L2505" s="12"/>
      <c r="M2505" s="49"/>
      <c r="N2505" s="49"/>
      <c r="O2505" s="12"/>
      <c r="P2505" s="12"/>
      <c r="Q2505" s="12"/>
      <c r="R2505" s="12"/>
      <c r="S2505" s="12"/>
    </row>
    <row r="2506" spans="1:19" s="1" customFormat="1" x14ac:dyDescent="0.4">
      <c r="A2506" s="12"/>
      <c r="B2506" s="12"/>
      <c r="C2506" s="42"/>
      <c r="D2506" s="12"/>
      <c r="E2506" s="12"/>
      <c r="F2506" s="12"/>
      <c r="G2506" s="12"/>
      <c r="H2506" s="12"/>
      <c r="I2506" s="12"/>
      <c r="J2506" s="12"/>
      <c r="K2506" s="12"/>
      <c r="L2506" s="12"/>
      <c r="M2506" s="49"/>
      <c r="N2506" s="49"/>
      <c r="O2506" s="12"/>
      <c r="P2506" s="12"/>
      <c r="Q2506" s="12"/>
      <c r="R2506" s="12"/>
      <c r="S2506" s="12"/>
    </row>
    <row r="2507" spans="1:19" s="1" customFormat="1" x14ac:dyDescent="0.4">
      <c r="A2507" s="12"/>
      <c r="B2507" s="12"/>
      <c r="C2507" s="42"/>
      <c r="D2507" s="12"/>
      <c r="E2507" s="12"/>
      <c r="F2507" s="12"/>
      <c r="G2507" s="12"/>
      <c r="H2507" s="12"/>
      <c r="I2507" s="12"/>
      <c r="J2507" s="12"/>
      <c r="K2507" s="12"/>
      <c r="L2507" s="12"/>
      <c r="M2507" s="49"/>
      <c r="N2507" s="49"/>
      <c r="O2507" s="12"/>
      <c r="P2507" s="12"/>
      <c r="Q2507" s="12"/>
      <c r="R2507" s="12"/>
      <c r="S2507" s="12"/>
    </row>
    <row r="2508" spans="1:19" s="1" customFormat="1" x14ac:dyDescent="0.4">
      <c r="A2508" s="12"/>
      <c r="B2508" s="12"/>
      <c r="C2508" s="42"/>
      <c r="D2508" s="12"/>
      <c r="E2508" s="12"/>
      <c r="F2508" s="12"/>
      <c r="G2508" s="12"/>
      <c r="H2508" s="12"/>
      <c r="I2508" s="12"/>
      <c r="J2508" s="12"/>
      <c r="K2508" s="12"/>
      <c r="L2508" s="12"/>
      <c r="M2508" s="49"/>
      <c r="N2508" s="49"/>
      <c r="O2508" s="12"/>
      <c r="P2508" s="12"/>
      <c r="Q2508" s="12"/>
      <c r="R2508" s="12"/>
      <c r="S2508" s="12"/>
    </row>
    <row r="2509" spans="1:19" s="1" customFormat="1" x14ac:dyDescent="0.4">
      <c r="A2509" s="12"/>
      <c r="B2509" s="12"/>
      <c r="C2509" s="42"/>
      <c r="D2509" s="12"/>
      <c r="E2509" s="12"/>
      <c r="F2509" s="12"/>
      <c r="G2509" s="12"/>
      <c r="H2509" s="12"/>
      <c r="I2509" s="12"/>
      <c r="J2509" s="12"/>
      <c r="K2509" s="12"/>
      <c r="L2509" s="12"/>
      <c r="M2509" s="49"/>
      <c r="N2509" s="49"/>
      <c r="O2509" s="12"/>
      <c r="P2509" s="12"/>
      <c r="Q2509" s="12"/>
      <c r="R2509" s="12"/>
      <c r="S2509" s="12"/>
    </row>
    <row r="2510" spans="1:19" s="1" customFormat="1" x14ac:dyDescent="0.4">
      <c r="A2510" s="12"/>
      <c r="B2510" s="12"/>
      <c r="C2510" s="42"/>
      <c r="D2510" s="12"/>
      <c r="E2510" s="12"/>
      <c r="F2510" s="12"/>
      <c r="G2510" s="12"/>
      <c r="H2510" s="12"/>
      <c r="I2510" s="12"/>
      <c r="J2510" s="12"/>
      <c r="K2510" s="12"/>
      <c r="L2510" s="12"/>
      <c r="M2510" s="49"/>
      <c r="N2510" s="49"/>
      <c r="O2510" s="12"/>
      <c r="P2510" s="12"/>
      <c r="Q2510" s="12"/>
      <c r="R2510" s="12"/>
      <c r="S2510" s="12"/>
    </row>
    <row r="2511" spans="1:19" s="1" customFormat="1" x14ac:dyDescent="0.4">
      <c r="A2511" s="12"/>
      <c r="B2511" s="12"/>
      <c r="C2511" s="42"/>
      <c r="D2511" s="12"/>
      <c r="E2511" s="12"/>
      <c r="F2511" s="12"/>
      <c r="G2511" s="12"/>
      <c r="H2511" s="12"/>
      <c r="I2511" s="12"/>
      <c r="J2511" s="12"/>
      <c r="K2511" s="12"/>
      <c r="L2511" s="12"/>
      <c r="M2511" s="49"/>
      <c r="N2511" s="49"/>
      <c r="O2511" s="12"/>
      <c r="P2511" s="12"/>
      <c r="Q2511" s="12"/>
      <c r="R2511" s="12"/>
      <c r="S2511" s="12"/>
    </row>
    <row r="2512" spans="1:19" s="1" customFormat="1" x14ac:dyDescent="0.4">
      <c r="A2512" s="12"/>
      <c r="B2512" s="12"/>
      <c r="C2512" s="42"/>
      <c r="D2512" s="12"/>
      <c r="E2512" s="12"/>
      <c r="F2512" s="12"/>
      <c r="G2512" s="12"/>
      <c r="H2512" s="12"/>
      <c r="I2512" s="12"/>
      <c r="J2512" s="12"/>
      <c r="K2512" s="12"/>
      <c r="L2512" s="12"/>
      <c r="M2512" s="49"/>
      <c r="N2512" s="49"/>
      <c r="O2512" s="12"/>
      <c r="P2512" s="12"/>
      <c r="Q2512" s="12"/>
      <c r="R2512" s="12"/>
      <c r="S2512" s="12"/>
    </row>
    <row r="2513" spans="1:19" s="1" customFormat="1" x14ac:dyDescent="0.4">
      <c r="A2513" s="12"/>
      <c r="B2513" s="12"/>
      <c r="C2513" s="42"/>
      <c r="D2513" s="12"/>
      <c r="E2513" s="12"/>
      <c r="F2513" s="12"/>
      <c r="G2513" s="12"/>
      <c r="H2513" s="12"/>
      <c r="I2513" s="12"/>
      <c r="J2513" s="12"/>
      <c r="K2513" s="12"/>
      <c r="L2513" s="12"/>
      <c r="M2513" s="49"/>
      <c r="N2513" s="49"/>
      <c r="O2513" s="12"/>
      <c r="P2513" s="12"/>
      <c r="Q2513" s="12"/>
      <c r="R2513" s="12"/>
      <c r="S2513" s="12"/>
    </row>
    <row r="2514" spans="1:19" s="1" customFormat="1" x14ac:dyDescent="0.4">
      <c r="A2514" s="12"/>
      <c r="B2514" s="12"/>
      <c r="C2514" s="42"/>
      <c r="D2514" s="12"/>
      <c r="E2514" s="12"/>
      <c r="F2514" s="12"/>
      <c r="G2514" s="12"/>
      <c r="H2514" s="12"/>
      <c r="I2514" s="12"/>
      <c r="J2514" s="12"/>
      <c r="K2514" s="12"/>
      <c r="L2514" s="12"/>
      <c r="M2514" s="49"/>
      <c r="N2514" s="49"/>
      <c r="O2514" s="12"/>
      <c r="P2514" s="12"/>
      <c r="Q2514" s="12"/>
      <c r="R2514" s="12"/>
      <c r="S2514" s="12"/>
    </row>
    <row r="2515" spans="1:19" s="1" customFormat="1" x14ac:dyDescent="0.4">
      <c r="A2515" s="12"/>
      <c r="B2515" s="12"/>
      <c r="C2515" s="42"/>
      <c r="D2515" s="12"/>
      <c r="E2515" s="12"/>
      <c r="F2515" s="12"/>
      <c r="G2515" s="12"/>
      <c r="H2515" s="12"/>
      <c r="I2515" s="12"/>
      <c r="J2515" s="12"/>
      <c r="K2515" s="12"/>
      <c r="L2515" s="12"/>
      <c r="M2515" s="49"/>
      <c r="N2515" s="49"/>
      <c r="O2515" s="12"/>
      <c r="P2515" s="12"/>
      <c r="Q2515" s="12"/>
      <c r="R2515" s="12"/>
      <c r="S2515" s="12"/>
    </row>
    <row r="2516" spans="1:19" s="1" customFormat="1" x14ac:dyDescent="0.4">
      <c r="A2516" s="12"/>
      <c r="B2516" s="12"/>
      <c r="C2516" s="42"/>
      <c r="D2516" s="12"/>
      <c r="E2516" s="12"/>
      <c r="F2516" s="12"/>
      <c r="G2516" s="12"/>
      <c r="H2516" s="12"/>
      <c r="I2516" s="12"/>
      <c r="J2516" s="12"/>
      <c r="K2516" s="12"/>
      <c r="L2516" s="12"/>
      <c r="M2516" s="49"/>
      <c r="N2516" s="49"/>
      <c r="O2516" s="12"/>
      <c r="P2516" s="12"/>
      <c r="Q2516" s="12"/>
      <c r="R2516" s="12"/>
      <c r="S2516" s="12"/>
    </row>
    <row r="2517" spans="1:19" s="1" customFormat="1" x14ac:dyDescent="0.4">
      <c r="A2517" s="12"/>
      <c r="B2517" s="12"/>
      <c r="C2517" s="42"/>
      <c r="D2517" s="12"/>
      <c r="E2517" s="12"/>
      <c r="F2517" s="12"/>
      <c r="G2517" s="12"/>
      <c r="H2517" s="12"/>
      <c r="I2517" s="12"/>
      <c r="J2517" s="12"/>
      <c r="K2517" s="12"/>
      <c r="L2517" s="12"/>
      <c r="M2517" s="49"/>
      <c r="N2517" s="49"/>
      <c r="O2517" s="12"/>
      <c r="P2517" s="12"/>
      <c r="Q2517" s="12"/>
      <c r="R2517" s="12"/>
      <c r="S2517" s="12"/>
    </row>
    <row r="2518" spans="1:19" s="1" customFormat="1" x14ac:dyDescent="0.4">
      <c r="A2518" s="12"/>
      <c r="B2518" s="12"/>
      <c r="C2518" s="42"/>
      <c r="D2518" s="12"/>
      <c r="E2518" s="12"/>
      <c r="F2518" s="12"/>
      <c r="G2518" s="12"/>
      <c r="H2518" s="12"/>
      <c r="I2518" s="12"/>
      <c r="J2518" s="12"/>
      <c r="K2518" s="12"/>
      <c r="L2518" s="12"/>
      <c r="M2518" s="49"/>
      <c r="N2518" s="49"/>
      <c r="O2518" s="12"/>
      <c r="P2518" s="12"/>
      <c r="Q2518" s="12"/>
      <c r="R2518" s="12"/>
      <c r="S2518" s="12"/>
    </row>
    <row r="2519" spans="1:19" s="1" customFormat="1" x14ac:dyDescent="0.4">
      <c r="A2519" s="12"/>
      <c r="B2519" s="12"/>
      <c r="C2519" s="42"/>
      <c r="D2519" s="12"/>
      <c r="E2519" s="12"/>
      <c r="F2519" s="12"/>
      <c r="G2519" s="12"/>
      <c r="H2519" s="12"/>
      <c r="I2519" s="12"/>
      <c r="J2519" s="12"/>
      <c r="K2519" s="12"/>
      <c r="L2519" s="12"/>
      <c r="M2519" s="49"/>
      <c r="N2519" s="49"/>
      <c r="O2519" s="12"/>
      <c r="P2519" s="12"/>
      <c r="Q2519" s="12"/>
      <c r="R2519" s="12"/>
      <c r="S2519" s="12"/>
    </row>
    <row r="2520" spans="1:19" s="1" customFormat="1" x14ac:dyDescent="0.4">
      <c r="A2520" s="12"/>
      <c r="B2520" s="12"/>
      <c r="C2520" s="42"/>
      <c r="D2520" s="12"/>
      <c r="E2520" s="12"/>
      <c r="F2520" s="12"/>
      <c r="G2520" s="12"/>
      <c r="H2520" s="12"/>
      <c r="I2520" s="12"/>
      <c r="J2520" s="12"/>
      <c r="K2520" s="12"/>
      <c r="L2520" s="12"/>
      <c r="M2520" s="49"/>
      <c r="N2520" s="49"/>
      <c r="O2520" s="12"/>
      <c r="P2520" s="12"/>
      <c r="Q2520" s="12"/>
      <c r="R2520" s="12"/>
      <c r="S2520" s="12"/>
    </row>
    <row r="2521" spans="1:19" s="1" customFormat="1" x14ac:dyDescent="0.4">
      <c r="A2521" s="12"/>
      <c r="B2521" s="12"/>
      <c r="C2521" s="42"/>
      <c r="D2521" s="12"/>
      <c r="E2521" s="12"/>
      <c r="F2521" s="12"/>
      <c r="G2521" s="12"/>
      <c r="H2521" s="12"/>
      <c r="I2521" s="12"/>
      <c r="J2521" s="12"/>
      <c r="K2521" s="12"/>
      <c r="L2521" s="12"/>
      <c r="M2521" s="49"/>
      <c r="N2521" s="49"/>
      <c r="O2521" s="12"/>
      <c r="P2521" s="12"/>
      <c r="Q2521" s="12"/>
      <c r="R2521" s="12"/>
      <c r="S2521" s="12"/>
    </row>
    <row r="2522" spans="1:19" s="1" customFormat="1" x14ac:dyDescent="0.4">
      <c r="A2522" s="12"/>
      <c r="B2522" s="12"/>
      <c r="C2522" s="42"/>
      <c r="D2522" s="12"/>
      <c r="E2522" s="12"/>
      <c r="F2522" s="12"/>
      <c r="G2522" s="12"/>
      <c r="H2522" s="12"/>
      <c r="I2522" s="12"/>
      <c r="J2522" s="12"/>
      <c r="K2522" s="12"/>
      <c r="L2522" s="12"/>
      <c r="M2522" s="49"/>
      <c r="N2522" s="49"/>
      <c r="O2522" s="12"/>
      <c r="P2522" s="12"/>
      <c r="Q2522" s="12"/>
      <c r="R2522" s="12"/>
      <c r="S2522" s="12"/>
    </row>
    <row r="2523" spans="1:19" s="1" customFormat="1" x14ac:dyDescent="0.4">
      <c r="A2523" s="12"/>
      <c r="B2523" s="12"/>
      <c r="C2523" s="42"/>
      <c r="D2523" s="12"/>
      <c r="E2523" s="12"/>
      <c r="F2523" s="12"/>
      <c r="G2523" s="12"/>
      <c r="H2523" s="12"/>
      <c r="I2523" s="12"/>
      <c r="J2523" s="12"/>
      <c r="K2523" s="12"/>
      <c r="L2523" s="12"/>
      <c r="M2523" s="49"/>
      <c r="N2523" s="49"/>
      <c r="O2523" s="12"/>
      <c r="P2523" s="12"/>
      <c r="Q2523" s="12"/>
      <c r="R2523" s="12"/>
      <c r="S2523" s="12"/>
    </row>
    <row r="2524" spans="1:19" s="1" customFormat="1" x14ac:dyDescent="0.4">
      <c r="A2524" s="12"/>
      <c r="B2524" s="12"/>
      <c r="C2524" s="42"/>
      <c r="D2524" s="12"/>
      <c r="E2524" s="12"/>
      <c r="F2524" s="12"/>
      <c r="G2524" s="12"/>
      <c r="H2524" s="12"/>
      <c r="I2524" s="12"/>
      <c r="J2524" s="12"/>
      <c r="K2524" s="12"/>
      <c r="L2524" s="12"/>
      <c r="M2524" s="49"/>
      <c r="N2524" s="49"/>
      <c r="O2524" s="12"/>
      <c r="P2524" s="12"/>
      <c r="Q2524" s="12"/>
      <c r="R2524" s="12"/>
      <c r="S2524" s="12"/>
    </row>
    <row r="2525" spans="1:19" s="1" customFormat="1" x14ac:dyDescent="0.4">
      <c r="A2525" s="12"/>
      <c r="B2525" s="12"/>
      <c r="C2525" s="42"/>
      <c r="D2525" s="12"/>
      <c r="E2525" s="12"/>
      <c r="F2525" s="12"/>
      <c r="G2525" s="12"/>
      <c r="H2525" s="12"/>
      <c r="I2525" s="12"/>
      <c r="J2525" s="12"/>
      <c r="K2525" s="12"/>
      <c r="L2525" s="12"/>
      <c r="M2525" s="49"/>
      <c r="N2525" s="49"/>
      <c r="O2525" s="12"/>
      <c r="P2525" s="12"/>
      <c r="Q2525" s="12"/>
      <c r="R2525" s="12"/>
      <c r="S2525" s="12"/>
    </row>
    <row r="2526" spans="1:19" s="1" customFormat="1" x14ac:dyDescent="0.4">
      <c r="A2526" s="12"/>
      <c r="B2526" s="12"/>
      <c r="C2526" s="42"/>
      <c r="D2526" s="12"/>
      <c r="E2526" s="12"/>
      <c r="F2526" s="12"/>
      <c r="G2526" s="12"/>
      <c r="H2526" s="12"/>
      <c r="I2526" s="12"/>
      <c r="J2526" s="12"/>
      <c r="K2526" s="12"/>
      <c r="L2526" s="12"/>
      <c r="M2526" s="49"/>
      <c r="N2526" s="49"/>
      <c r="O2526" s="12"/>
      <c r="P2526" s="12"/>
      <c r="Q2526" s="12"/>
      <c r="R2526" s="12"/>
      <c r="S2526" s="12"/>
    </row>
    <row r="2527" spans="1:19" s="1" customFormat="1" x14ac:dyDescent="0.4">
      <c r="A2527" s="12"/>
      <c r="B2527" s="12"/>
      <c r="C2527" s="42"/>
      <c r="D2527" s="12"/>
      <c r="E2527" s="12"/>
      <c r="F2527" s="12"/>
      <c r="G2527" s="12"/>
      <c r="H2527" s="12"/>
      <c r="I2527" s="12"/>
      <c r="J2527" s="12"/>
      <c r="K2527" s="12"/>
      <c r="L2527" s="12"/>
      <c r="M2527" s="49"/>
      <c r="N2527" s="49"/>
      <c r="O2527" s="12"/>
      <c r="P2527" s="12"/>
      <c r="Q2527" s="12"/>
      <c r="R2527" s="12"/>
      <c r="S2527" s="12"/>
    </row>
    <row r="2528" spans="1:19" s="1" customFormat="1" x14ac:dyDescent="0.4">
      <c r="A2528" s="12"/>
      <c r="B2528" s="12"/>
      <c r="C2528" s="42"/>
      <c r="D2528" s="12"/>
      <c r="E2528" s="12"/>
      <c r="F2528" s="12"/>
      <c r="G2528" s="12"/>
      <c r="H2528" s="12"/>
      <c r="I2528" s="12"/>
      <c r="J2528" s="12"/>
      <c r="K2528" s="12"/>
      <c r="L2528" s="12"/>
      <c r="M2528" s="49"/>
      <c r="N2528" s="49"/>
      <c r="O2528" s="12"/>
      <c r="P2528" s="12"/>
      <c r="Q2528" s="12"/>
      <c r="R2528" s="12"/>
      <c r="S2528" s="12"/>
    </row>
    <row r="2529" spans="1:19" s="1" customFormat="1" x14ac:dyDescent="0.4">
      <c r="A2529" s="12"/>
      <c r="B2529" s="12"/>
      <c r="C2529" s="42"/>
      <c r="D2529" s="12"/>
      <c r="E2529" s="12"/>
      <c r="F2529" s="12"/>
      <c r="G2529" s="12"/>
      <c r="H2529" s="12"/>
      <c r="I2529" s="12"/>
      <c r="J2529" s="12"/>
      <c r="K2529" s="12"/>
      <c r="L2529" s="12"/>
      <c r="M2529" s="49"/>
      <c r="N2529" s="49"/>
      <c r="O2529" s="12"/>
      <c r="P2529" s="12"/>
      <c r="Q2529" s="12"/>
      <c r="R2529" s="12"/>
      <c r="S2529" s="12"/>
    </row>
    <row r="2530" spans="1:19" s="1" customFormat="1" x14ac:dyDescent="0.4">
      <c r="A2530" s="12"/>
      <c r="B2530" s="12"/>
      <c r="C2530" s="42"/>
      <c r="D2530" s="12"/>
      <c r="E2530" s="12"/>
      <c r="F2530" s="12"/>
      <c r="G2530" s="12"/>
      <c r="H2530" s="12"/>
      <c r="I2530" s="12"/>
      <c r="J2530" s="12"/>
      <c r="K2530" s="12"/>
      <c r="L2530" s="12"/>
      <c r="M2530" s="49"/>
      <c r="N2530" s="49"/>
      <c r="O2530" s="12"/>
      <c r="P2530" s="12"/>
      <c r="Q2530" s="12"/>
      <c r="R2530" s="12"/>
      <c r="S2530" s="12"/>
    </row>
    <row r="2531" spans="1:19" s="1" customFormat="1" x14ac:dyDescent="0.4">
      <c r="A2531" s="12"/>
      <c r="B2531" s="12"/>
      <c r="C2531" s="42"/>
      <c r="D2531" s="12"/>
      <c r="E2531" s="12"/>
      <c r="F2531" s="12"/>
      <c r="G2531" s="12"/>
      <c r="H2531" s="12"/>
      <c r="I2531" s="12"/>
      <c r="J2531" s="12"/>
      <c r="K2531" s="12"/>
      <c r="L2531" s="12"/>
      <c r="M2531" s="49"/>
      <c r="N2531" s="49"/>
      <c r="O2531" s="12"/>
      <c r="P2531" s="12"/>
      <c r="Q2531" s="12"/>
      <c r="R2531" s="12"/>
      <c r="S2531" s="12"/>
    </row>
    <row r="2532" spans="1:19" s="1" customFormat="1" x14ac:dyDescent="0.4">
      <c r="A2532" s="12"/>
      <c r="B2532" s="12"/>
      <c r="C2532" s="42"/>
      <c r="D2532" s="12"/>
      <c r="E2532" s="12"/>
      <c r="F2532" s="12"/>
      <c r="G2532" s="12"/>
      <c r="H2532" s="12"/>
      <c r="I2532" s="12"/>
      <c r="J2532" s="12"/>
      <c r="K2532" s="12"/>
      <c r="L2532" s="12"/>
      <c r="M2532" s="49"/>
      <c r="N2532" s="49"/>
      <c r="O2532" s="12"/>
      <c r="P2532" s="12"/>
      <c r="Q2532" s="12"/>
      <c r="R2532" s="12"/>
      <c r="S2532" s="12"/>
    </row>
    <row r="2533" spans="1:19" s="1" customFormat="1" x14ac:dyDescent="0.4">
      <c r="A2533" s="12"/>
      <c r="B2533" s="12"/>
      <c r="C2533" s="42"/>
      <c r="D2533" s="12"/>
      <c r="E2533" s="12"/>
      <c r="F2533" s="12"/>
      <c r="G2533" s="12"/>
      <c r="H2533" s="12"/>
      <c r="I2533" s="12"/>
      <c r="J2533" s="12"/>
      <c r="K2533" s="12"/>
      <c r="L2533" s="12"/>
      <c r="M2533" s="49"/>
      <c r="N2533" s="49"/>
      <c r="O2533" s="12"/>
      <c r="P2533" s="12"/>
      <c r="Q2533" s="12"/>
      <c r="R2533" s="12"/>
      <c r="S2533" s="12"/>
    </row>
    <row r="2534" spans="1:19" s="1" customFormat="1" x14ac:dyDescent="0.4">
      <c r="A2534" s="12"/>
      <c r="B2534" s="12"/>
      <c r="C2534" s="42"/>
      <c r="D2534" s="12"/>
      <c r="E2534" s="12"/>
      <c r="F2534" s="12"/>
      <c r="G2534" s="12"/>
      <c r="H2534" s="12"/>
      <c r="I2534" s="12"/>
      <c r="J2534" s="12"/>
      <c r="K2534" s="12"/>
      <c r="L2534" s="12"/>
      <c r="M2534" s="49"/>
      <c r="N2534" s="49"/>
      <c r="O2534" s="12"/>
      <c r="P2534" s="12"/>
      <c r="Q2534" s="12"/>
      <c r="R2534" s="12"/>
      <c r="S2534" s="12"/>
    </row>
    <row r="2535" spans="1:19" s="1" customFormat="1" x14ac:dyDescent="0.4">
      <c r="A2535" s="12"/>
      <c r="B2535" s="12"/>
      <c r="C2535" s="42"/>
      <c r="D2535" s="12"/>
      <c r="E2535" s="12"/>
      <c r="F2535" s="12"/>
      <c r="G2535" s="12"/>
      <c r="H2535" s="12"/>
      <c r="I2535" s="12"/>
      <c r="J2535" s="12"/>
      <c r="K2535" s="12"/>
      <c r="L2535" s="12"/>
      <c r="M2535" s="49"/>
      <c r="N2535" s="49"/>
      <c r="O2535" s="12"/>
      <c r="P2535" s="12"/>
      <c r="Q2535" s="12"/>
      <c r="R2535" s="12"/>
      <c r="S2535" s="12"/>
    </row>
    <row r="2536" spans="1:19" s="1" customFormat="1" x14ac:dyDescent="0.4">
      <c r="A2536" s="12"/>
      <c r="B2536" s="12"/>
      <c r="C2536" s="42"/>
      <c r="D2536" s="12"/>
      <c r="E2536" s="12"/>
      <c r="F2536" s="12"/>
      <c r="G2536" s="12"/>
      <c r="H2536" s="12"/>
      <c r="I2536" s="12"/>
      <c r="J2536" s="12"/>
      <c r="K2536" s="12"/>
      <c r="L2536" s="12"/>
      <c r="M2536" s="49"/>
      <c r="N2536" s="49"/>
      <c r="O2536" s="12"/>
      <c r="P2536" s="12"/>
      <c r="Q2536" s="12"/>
      <c r="R2536" s="12"/>
      <c r="S2536" s="12"/>
    </row>
    <row r="2537" spans="1:19" s="1" customFormat="1" x14ac:dyDescent="0.4">
      <c r="A2537" s="12"/>
      <c r="B2537" s="12"/>
      <c r="C2537" s="42"/>
      <c r="D2537" s="12"/>
      <c r="E2537" s="12"/>
      <c r="F2537" s="12"/>
      <c r="G2537" s="12"/>
      <c r="H2537" s="12"/>
      <c r="I2537" s="12"/>
      <c r="J2537" s="12"/>
      <c r="K2537" s="12"/>
      <c r="L2537" s="12"/>
      <c r="M2537" s="49"/>
      <c r="N2537" s="49"/>
      <c r="O2537" s="12"/>
      <c r="P2537" s="12"/>
      <c r="Q2537" s="12"/>
      <c r="R2537" s="12"/>
      <c r="S2537" s="12"/>
    </row>
    <row r="2538" spans="1:19" s="1" customFormat="1" x14ac:dyDescent="0.4">
      <c r="A2538" s="12"/>
      <c r="B2538" s="12"/>
      <c r="C2538" s="42"/>
      <c r="D2538" s="12"/>
      <c r="E2538" s="12"/>
      <c r="F2538" s="12"/>
      <c r="G2538" s="12"/>
      <c r="H2538" s="12"/>
      <c r="I2538" s="12"/>
      <c r="J2538" s="12"/>
      <c r="K2538" s="12"/>
      <c r="L2538" s="12"/>
      <c r="M2538" s="49"/>
      <c r="N2538" s="49"/>
      <c r="O2538" s="12"/>
      <c r="P2538" s="12"/>
      <c r="Q2538" s="12"/>
      <c r="R2538" s="12"/>
      <c r="S2538" s="12"/>
    </row>
    <row r="2539" spans="1:19" s="1" customFormat="1" x14ac:dyDescent="0.4">
      <c r="A2539" s="12"/>
      <c r="B2539" s="12"/>
      <c r="C2539" s="42"/>
      <c r="D2539" s="12"/>
      <c r="E2539" s="12"/>
      <c r="F2539" s="12"/>
      <c r="G2539" s="12"/>
      <c r="H2539" s="12"/>
      <c r="I2539" s="12"/>
      <c r="J2539" s="12"/>
      <c r="K2539" s="12"/>
      <c r="L2539" s="12"/>
      <c r="M2539" s="49"/>
      <c r="N2539" s="49"/>
      <c r="O2539" s="12"/>
      <c r="P2539" s="12"/>
      <c r="Q2539" s="12"/>
      <c r="R2539" s="12"/>
      <c r="S2539" s="12"/>
    </row>
    <row r="2540" spans="1:19" s="1" customFormat="1" x14ac:dyDescent="0.4">
      <c r="A2540" s="12"/>
      <c r="B2540" s="12"/>
      <c r="C2540" s="42"/>
      <c r="D2540" s="12"/>
      <c r="E2540" s="12"/>
      <c r="F2540" s="12"/>
      <c r="G2540" s="12"/>
      <c r="H2540" s="12"/>
      <c r="I2540" s="12"/>
      <c r="J2540" s="12"/>
      <c r="K2540" s="12"/>
      <c r="L2540" s="12"/>
      <c r="M2540" s="49"/>
      <c r="N2540" s="49"/>
      <c r="O2540" s="12"/>
      <c r="P2540" s="12"/>
      <c r="Q2540" s="12"/>
      <c r="R2540" s="12"/>
      <c r="S2540" s="12"/>
    </row>
    <row r="2541" spans="1:19" s="1" customFormat="1" x14ac:dyDescent="0.4">
      <c r="A2541" s="12"/>
      <c r="B2541" s="12"/>
      <c r="C2541" s="42"/>
      <c r="D2541" s="12"/>
      <c r="E2541" s="12"/>
      <c r="F2541" s="12"/>
      <c r="G2541" s="12"/>
      <c r="H2541" s="12"/>
      <c r="I2541" s="12"/>
      <c r="J2541" s="12"/>
      <c r="K2541" s="12"/>
      <c r="L2541" s="12"/>
      <c r="M2541" s="49"/>
      <c r="N2541" s="49"/>
      <c r="O2541" s="12"/>
      <c r="P2541" s="12"/>
      <c r="Q2541" s="12"/>
      <c r="R2541" s="12"/>
      <c r="S2541" s="12"/>
    </row>
    <row r="2542" spans="1:19" s="1" customFormat="1" x14ac:dyDescent="0.4">
      <c r="A2542" s="12"/>
      <c r="B2542" s="12"/>
      <c r="C2542" s="42"/>
      <c r="D2542" s="12"/>
      <c r="E2542" s="12"/>
      <c r="F2542" s="12"/>
      <c r="G2542" s="12"/>
      <c r="H2542" s="12"/>
      <c r="I2542" s="12"/>
      <c r="J2542" s="12"/>
      <c r="K2542" s="12"/>
      <c r="L2542" s="12"/>
      <c r="M2542" s="49"/>
      <c r="N2542" s="49"/>
      <c r="O2542" s="12"/>
      <c r="P2542" s="12"/>
      <c r="Q2542" s="12"/>
      <c r="R2542" s="12"/>
      <c r="S2542" s="12"/>
    </row>
    <row r="2543" spans="1:19" s="1" customFormat="1" x14ac:dyDescent="0.4">
      <c r="A2543" s="12"/>
      <c r="B2543" s="12"/>
      <c r="C2543" s="42"/>
      <c r="D2543" s="12"/>
      <c r="E2543" s="12"/>
      <c r="F2543" s="12"/>
      <c r="G2543" s="12"/>
      <c r="H2543" s="12"/>
      <c r="I2543" s="12"/>
      <c r="J2543" s="12"/>
      <c r="K2543" s="12"/>
      <c r="L2543" s="12"/>
      <c r="M2543" s="49"/>
      <c r="N2543" s="49"/>
      <c r="O2543" s="12"/>
      <c r="P2543" s="12"/>
      <c r="Q2543" s="12"/>
      <c r="R2543" s="12"/>
      <c r="S2543" s="12"/>
    </row>
    <row r="2544" spans="1:19" s="1" customFormat="1" x14ac:dyDescent="0.4">
      <c r="A2544" s="12"/>
      <c r="B2544" s="12"/>
      <c r="C2544" s="42"/>
      <c r="D2544" s="12"/>
      <c r="E2544" s="12"/>
      <c r="F2544" s="12"/>
      <c r="G2544" s="12"/>
      <c r="H2544" s="12"/>
      <c r="I2544" s="12"/>
      <c r="J2544" s="12"/>
      <c r="K2544" s="12"/>
      <c r="L2544" s="12"/>
      <c r="M2544" s="49"/>
      <c r="N2544" s="49"/>
      <c r="O2544" s="12"/>
      <c r="P2544" s="12"/>
      <c r="Q2544" s="12"/>
      <c r="R2544" s="12"/>
      <c r="S2544" s="12"/>
    </row>
    <row r="2545" spans="1:19" s="1" customFormat="1" x14ac:dyDescent="0.4">
      <c r="A2545" s="12"/>
      <c r="B2545" s="12"/>
      <c r="C2545" s="42"/>
      <c r="D2545" s="12"/>
      <c r="E2545" s="12"/>
      <c r="F2545" s="12"/>
      <c r="G2545" s="12"/>
      <c r="H2545" s="12"/>
      <c r="I2545" s="12"/>
      <c r="J2545" s="12"/>
      <c r="K2545" s="12"/>
      <c r="L2545" s="12"/>
      <c r="M2545" s="49"/>
      <c r="N2545" s="49"/>
      <c r="O2545" s="12"/>
      <c r="P2545" s="12"/>
      <c r="Q2545" s="12"/>
      <c r="R2545" s="12"/>
      <c r="S2545" s="12"/>
    </row>
    <row r="2546" spans="1:19" s="1" customFormat="1" x14ac:dyDescent="0.4">
      <c r="A2546" s="12"/>
      <c r="B2546" s="12"/>
      <c r="C2546" s="42"/>
      <c r="D2546" s="12"/>
      <c r="E2546" s="12"/>
      <c r="F2546" s="12"/>
      <c r="G2546" s="12"/>
      <c r="H2546" s="12"/>
      <c r="I2546" s="12"/>
      <c r="J2546" s="12"/>
      <c r="K2546" s="12"/>
      <c r="L2546" s="12"/>
      <c r="M2546" s="49"/>
      <c r="N2546" s="49"/>
      <c r="O2546" s="12"/>
      <c r="P2546" s="12"/>
      <c r="Q2546" s="12"/>
      <c r="R2546" s="12"/>
      <c r="S2546" s="12"/>
    </row>
    <row r="2547" spans="1:19" s="1" customFormat="1" x14ac:dyDescent="0.4">
      <c r="A2547" s="12"/>
      <c r="B2547" s="12"/>
      <c r="C2547" s="42"/>
      <c r="D2547" s="12"/>
      <c r="E2547" s="12"/>
      <c r="F2547" s="12"/>
      <c r="G2547" s="12"/>
      <c r="H2547" s="12"/>
      <c r="I2547" s="12"/>
      <c r="J2547" s="12"/>
      <c r="K2547" s="12"/>
      <c r="L2547" s="12"/>
      <c r="M2547" s="49"/>
      <c r="N2547" s="49"/>
      <c r="O2547" s="12"/>
      <c r="P2547" s="12"/>
      <c r="Q2547" s="12"/>
      <c r="R2547" s="12"/>
      <c r="S2547" s="12"/>
    </row>
    <row r="2548" spans="1:19" s="1" customFormat="1" x14ac:dyDescent="0.4">
      <c r="A2548" s="12"/>
      <c r="B2548" s="12"/>
      <c r="C2548" s="42"/>
      <c r="D2548" s="12"/>
      <c r="E2548" s="12"/>
      <c r="F2548" s="12"/>
      <c r="G2548" s="12"/>
      <c r="H2548" s="12"/>
      <c r="I2548" s="12"/>
      <c r="J2548" s="12"/>
      <c r="K2548" s="12"/>
      <c r="L2548" s="12"/>
      <c r="M2548" s="49"/>
      <c r="N2548" s="49"/>
      <c r="O2548" s="12"/>
      <c r="P2548" s="12"/>
      <c r="Q2548" s="12"/>
      <c r="R2548" s="12"/>
      <c r="S2548" s="12"/>
    </row>
    <row r="2549" spans="1:19" s="1" customFormat="1" x14ac:dyDescent="0.4">
      <c r="A2549" s="12"/>
      <c r="B2549" s="12"/>
      <c r="C2549" s="42"/>
      <c r="D2549" s="12"/>
      <c r="E2549" s="12"/>
      <c r="F2549" s="12"/>
      <c r="G2549" s="12"/>
      <c r="H2549" s="12"/>
      <c r="I2549" s="12"/>
      <c r="J2549" s="12"/>
      <c r="K2549" s="12"/>
      <c r="L2549" s="12"/>
      <c r="M2549" s="49"/>
      <c r="N2549" s="49"/>
      <c r="O2549" s="12"/>
      <c r="P2549" s="12"/>
      <c r="Q2549" s="12"/>
      <c r="R2549" s="12"/>
      <c r="S2549" s="12"/>
    </row>
    <row r="2550" spans="1:19" s="1" customFormat="1" x14ac:dyDescent="0.4">
      <c r="A2550" s="12"/>
      <c r="B2550" s="12"/>
      <c r="C2550" s="42"/>
      <c r="D2550" s="12"/>
      <c r="E2550" s="12"/>
      <c r="F2550" s="12"/>
      <c r="G2550" s="12"/>
      <c r="H2550" s="12"/>
      <c r="I2550" s="12"/>
      <c r="J2550" s="12"/>
      <c r="K2550" s="12"/>
      <c r="L2550" s="12"/>
      <c r="M2550" s="49"/>
      <c r="N2550" s="49"/>
      <c r="O2550" s="12"/>
      <c r="P2550" s="12"/>
      <c r="Q2550" s="12"/>
      <c r="R2550" s="12"/>
      <c r="S2550" s="12"/>
    </row>
    <row r="2551" spans="1:19" s="1" customFormat="1" x14ac:dyDescent="0.4">
      <c r="A2551" s="12"/>
      <c r="B2551" s="12"/>
      <c r="C2551" s="42"/>
      <c r="D2551" s="12"/>
      <c r="E2551" s="12"/>
      <c r="F2551" s="12"/>
      <c r="G2551" s="12"/>
      <c r="H2551" s="12"/>
      <c r="I2551" s="12"/>
      <c r="J2551" s="12"/>
      <c r="K2551" s="12"/>
      <c r="L2551" s="12"/>
      <c r="M2551" s="49"/>
      <c r="N2551" s="49"/>
      <c r="O2551" s="12"/>
      <c r="P2551" s="12"/>
      <c r="Q2551" s="12"/>
      <c r="R2551" s="12"/>
      <c r="S2551" s="12"/>
    </row>
    <row r="2552" spans="1:19" s="1" customFormat="1" x14ac:dyDescent="0.4">
      <c r="A2552" s="12"/>
      <c r="B2552" s="12"/>
      <c r="C2552" s="42"/>
      <c r="D2552" s="12"/>
      <c r="E2552" s="12"/>
      <c r="F2552" s="12"/>
      <c r="G2552" s="12"/>
      <c r="H2552" s="12"/>
      <c r="I2552" s="12"/>
      <c r="J2552" s="12"/>
      <c r="K2552" s="12"/>
      <c r="L2552" s="12"/>
      <c r="M2552" s="49"/>
      <c r="N2552" s="49"/>
      <c r="O2552" s="12"/>
      <c r="P2552" s="12"/>
      <c r="Q2552" s="12"/>
      <c r="R2552" s="12"/>
      <c r="S2552" s="12"/>
    </row>
    <row r="2553" spans="1:19" s="1" customFormat="1" x14ac:dyDescent="0.4">
      <c r="A2553" s="12"/>
      <c r="B2553" s="12"/>
      <c r="C2553" s="42"/>
      <c r="D2553" s="12"/>
      <c r="E2553" s="12"/>
      <c r="F2553" s="12"/>
      <c r="G2553" s="12"/>
      <c r="H2553" s="12"/>
      <c r="I2553" s="12"/>
      <c r="J2553" s="12"/>
      <c r="K2553" s="12"/>
      <c r="L2553" s="12"/>
      <c r="M2553" s="49"/>
      <c r="N2553" s="49"/>
      <c r="O2553" s="12"/>
      <c r="P2553" s="12"/>
      <c r="Q2553" s="12"/>
      <c r="R2553" s="12"/>
      <c r="S2553" s="12"/>
    </row>
    <row r="2554" spans="1:19" s="1" customFormat="1" x14ac:dyDescent="0.4">
      <c r="A2554" s="12"/>
      <c r="B2554" s="12"/>
      <c r="C2554" s="42"/>
      <c r="D2554" s="12"/>
      <c r="E2554" s="12"/>
      <c r="F2554" s="12"/>
      <c r="G2554" s="12"/>
      <c r="H2554" s="12"/>
      <c r="I2554" s="12"/>
      <c r="J2554" s="12"/>
      <c r="K2554" s="12"/>
      <c r="L2554" s="12"/>
      <c r="M2554" s="49"/>
      <c r="N2554" s="49"/>
      <c r="O2554" s="12"/>
      <c r="P2554" s="12"/>
      <c r="Q2554" s="12"/>
      <c r="R2554" s="12"/>
      <c r="S2554" s="12"/>
    </row>
    <row r="2555" spans="1:19" s="1" customFormat="1" x14ac:dyDescent="0.4">
      <c r="A2555" s="12"/>
      <c r="B2555" s="12"/>
      <c r="C2555" s="42"/>
      <c r="D2555" s="12"/>
      <c r="E2555" s="12"/>
      <c r="F2555" s="12"/>
      <c r="G2555" s="12"/>
      <c r="H2555" s="12"/>
      <c r="I2555" s="12"/>
      <c r="J2555" s="12"/>
      <c r="K2555" s="12"/>
      <c r="L2555" s="12"/>
      <c r="M2555" s="49"/>
      <c r="N2555" s="49"/>
      <c r="O2555" s="12"/>
      <c r="P2555" s="12"/>
      <c r="Q2555" s="12"/>
      <c r="R2555" s="12"/>
      <c r="S2555" s="12"/>
    </row>
    <row r="2556" spans="1:19" s="1" customFormat="1" x14ac:dyDescent="0.4">
      <c r="A2556" s="12"/>
      <c r="B2556" s="12"/>
      <c r="C2556" s="42"/>
      <c r="D2556" s="12"/>
      <c r="E2556" s="12"/>
      <c r="F2556" s="12"/>
      <c r="G2556" s="12"/>
      <c r="H2556" s="12"/>
      <c r="I2556" s="12"/>
      <c r="J2556" s="12"/>
      <c r="K2556" s="12"/>
      <c r="L2556" s="12"/>
      <c r="M2556" s="49"/>
      <c r="N2556" s="49"/>
      <c r="O2556" s="12"/>
      <c r="P2556" s="12"/>
      <c r="Q2556" s="12"/>
      <c r="R2556" s="12"/>
      <c r="S2556" s="12"/>
    </row>
    <row r="2557" spans="1:19" s="1" customFormat="1" x14ac:dyDescent="0.4">
      <c r="A2557" s="12"/>
      <c r="B2557" s="12"/>
      <c r="C2557" s="42"/>
      <c r="D2557" s="12"/>
      <c r="E2557" s="12"/>
      <c r="F2557" s="12"/>
      <c r="G2557" s="12"/>
      <c r="H2557" s="12"/>
      <c r="I2557" s="12"/>
      <c r="J2557" s="12"/>
      <c r="K2557" s="12"/>
      <c r="L2557" s="12"/>
      <c r="M2557" s="49"/>
      <c r="N2557" s="49"/>
      <c r="O2557" s="12"/>
      <c r="P2557" s="12"/>
      <c r="Q2557" s="12"/>
      <c r="R2557" s="12"/>
      <c r="S2557" s="12"/>
    </row>
    <row r="2558" spans="1:19" s="1" customFormat="1" x14ac:dyDescent="0.4">
      <c r="A2558" s="12"/>
      <c r="B2558" s="12"/>
      <c r="C2558" s="42"/>
      <c r="D2558" s="12"/>
      <c r="E2558" s="12"/>
      <c r="F2558" s="12"/>
      <c r="G2558" s="12"/>
      <c r="H2558" s="12"/>
      <c r="I2558" s="12"/>
      <c r="J2558" s="12"/>
      <c r="K2558" s="12"/>
      <c r="L2558" s="12"/>
      <c r="M2558" s="49"/>
      <c r="N2558" s="49"/>
      <c r="O2558" s="12"/>
      <c r="P2558" s="12"/>
      <c r="Q2558" s="12"/>
      <c r="R2558" s="12"/>
      <c r="S2558" s="12"/>
    </row>
    <row r="2559" spans="1:19" s="1" customFormat="1" x14ac:dyDescent="0.4">
      <c r="A2559" s="12"/>
      <c r="B2559" s="12"/>
      <c r="C2559" s="42"/>
      <c r="D2559" s="12"/>
      <c r="E2559" s="12"/>
      <c r="F2559" s="12"/>
      <c r="G2559" s="12"/>
      <c r="H2559" s="12"/>
      <c r="I2559" s="12"/>
      <c r="J2559" s="12"/>
      <c r="K2559" s="12"/>
      <c r="L2559" s="12"/>
      <c r="M2559" s="49"/>
      <c r="N2559" s="49"/>
      <c r="O2559" s="12"/>
      <c r="P2559" s="12"/>
      <c r="Q2559" s="12"/>
      <c r="R2559" s="12"/>
      <c r="S2559" s="12"/>
    </row>
    <row r="2560" spans="1:19" s="1" customFormat="1" x14ac:dyDescent="0.4">
      <c r="A2560" s="12"/>
      <c r="B2560" s="12"/>
      <c r="C2560" s="42"/>
      <c r="D2560" s="12"/>
      <c r="E2560" s="12"/>
      <c r="F2560" s="12"/>
      <c r="G2560" s="12"/>
      <c r="H2560" s="12"/>
      <c r="I2560" s="12"/>
      <c r="J2560" s="12"/>
      <c r="K2560" s="12"/>
      <c r="L2560" s="12"/>
      <c r="M2560" s="49"/>
      <c r="N2560" s="49"/>
      <c r="O2560" s="12"/>
      <c r="P2560" s="12"/>
      <c r="Q2560" s="12"/>
      <c r="R2560" s="12"/>
      <c r="S2560" s="12"/>
    </row>
    <row r="2561" spans="1:19" s="1" customFormat="1" x14ac:dyDescent="0.4">
      <c r="A2561" s="12"/>
      <c r="B2561" s="12"/>
      <c r="C2561" s="42"/>
      <c r="D2561" s="12"/>
      <c r="E2561" s="12"/>
      <c r="F2561" s="12"/>
      <c r="G2561" s="12"/>
      <c r="H2561" s="12"/>
      <c r="I2561" s="12"/>
      <c r="J2561" s="12"/>
      <c r="K2561" s="12"/>
      <c r="L2561" s="12"/>
      <c r="M2561" s="49"/>
      <c r="N2561" s="49"/>
      <c r="O2561" s="12"/>
      <c r="P2561" s="12"/>
      <c r="Q2561" s="12"/>
      <c r="R2561" s="12"/>
      <c r="S2561" s="12"/>
    </row>
    <row r="2562" spans="1:19" s="1" customFormat="1" x14ac:dyDescent="0.4">
      <c r="A2562" s="12"/>
      <c r="B2562" s="12"/>
      <c r="C2562" s="42"/>
      <c r="D2562" s="12"/>
      <c r="E2562" s="12"/>
      <c r="F2562" s="12"/>
      <c r="G2562" s="12"/>
      <c r="H2562" s="12"/>
      <c r="I2562" s="12"/>
      <c r="J2562" s="12"/>
      <c r="K2562" s="12"/>
      <c r="L2562" s="12"/>
      <c r="M2562" s="49"/>
      <c r="N2562" s="49"/>
      <c r="O2562" s="12"/>
      <c r="P2562" s="12"/>
      <c r="Q2562" s="12"/>
      <c r="R2562" s="12"/>
      <c r="S2562" s="12"/>
    </row>
    <row r="2563" spans="1:19" s="1" customFormat="1" x14ac:dyDescent="0.4">
      <c r="A2563" s="12"/>
      <c r="B2563" s="12"/>
      <c r="C2563" s="42"/>
      <c r="D2563" s="12"/>
      <c r="E2563" s="12"/>
      <c r="F2563" s="12"/>
      <c r="G2563" s="12"/>
      <c r="H2563" s="12"/>
      <c r="I2563" s="12"/>
      <c r="J2563" s="12"/>
      <c r="K2563" s="12"/>
      <c r="L2563" s="12"/>
      <c r="M2563" s="49"/>
      <c r="N2563" s="49"/>
      <c r="O2563" s="12"/>
      <c r="P2563" s="12"/>
      <c r="Q2563" s="12"/>
      <c r="R2563" s="12"/>
      <c r="S2563" s="12"/>
    </row>
    <row r="2564" spans="1:19" s="1" customFormat="1" x14ac:dyDescent="0.4">
      <c r="A2564" s="12"/>
      <c r="B2564" s="12"/>
      <c r="C2564" s="42"/>
      <c r="D2564" s="12"/>
      <c r="E2564" s="12"/>
      <c r="F2564" s="12"/>
      <c r="G2564" s="12"/>
      <c r="H2564" s="12"/>
      <c r="I2564" s="12"/>
      <c r="J2564" s="12"/>
      <c r="K2564" s="12"/>
      <c r="L2564" s="12"/>
      <c r="M2564" s="49"/>
      <c r="N2564" s="49"/>
      <c r="O2564" s="12"/>
      <c r="P2564" s="12"/>
      <c r="Q2564" s="12"/>
      <c r="R2564" s="12"/>
      <c r="S2564" s="12"/>
    </row>
    <row r="2565" spans="1:19" s="1" customFormat="1" x14ac:dyDescent="0.4">
      <c r="A2565" s="12"/>
      <c r="B2565" s="12"/>
      <c r="C2565" s="42"/>
      <c r="D2565" s="12"/>
      <c r="E2565" s="12"/>
      <c r="F2565" s="12"/>
      <c r="G2565" s="12"/>
      <c r="H2565" s="12"/>
      <c r="I2565" s="12"/>
      <c r="J2565" s="12"/>
      <c r="K2565" s="12"/>
      <c r="L2565" s="12"/>
      <c r="M2565" s="49"/>
      <c r="N2565" s="49"/>
      <c r="O2565" s="12"/>
      <c r="P2565" s="12"/>
      <c r="Q2565" s="12"/>
      <c r="R2565" s="12"/>
      <c r="S2565" s="12"/>
    </row>
    <row r="2566" spans="1:19" s="1" customFormat="1" x14ac:dyDescent="0.4">
      <c r="A2566" s="12"/>
      <c r="B2566" s="12"/>
      <c r="C2566" s="42"/>
      <c r="D2566" s="12"/>
      <c r="E2566" s="12"/>
      <c r="F2566" s="12"/>
      <c r="G2566" s="12"/>
      <c r="H2566" s="12"/>
      <c r="I2566" s="12"/>
      <c r="J2566" s="12"/>
      <c r="K2566" s="12"/>
      <c r="L2566" s="12"/>
      <c r="M2566" s="49"/>
      <c r="N2566" s="49"/>
      <c r="O2566" s="12"/>
      <c r="P2566" s="12"/>
      <c r="Q2566" s="12"/>
      <c r="R2566" s="12"/>
      <c r="S2566" s="12"/>
    </row>
    <row r="2567" spans="1:19" s="1" customFormat="1" x14ac:dyDescent="0.4">
      <c r="A2567" s="12"/>
      <c r="B2567" s="12"/>
      <c r="C2567" s="42"/>
      <c r="D2567" s="12"/>
      <c r="E2567" s="12"/>
      <c r="F2567" s="12"/>
      <c r="G2567" s="12"/>
      <c r="H2567" s="12"/>
      <c r="I2567" s="12"/>
      <c r="J2567" s="12"/>
      <c r="K2567" s="12"/>
      <c r="L2567" s="12"/>
      <c r="M2567" s="49"/>
      <c r="N2567" s="49"/>
      <c r="O2567" s="12"/>
      <c r="P2567" s="12"/>
      <c r="Q2567" s="12"/>
      <c r="R2567" s="12"/>
      <c r="S2567" s="12"/>
    </row>
    <row r="2568" spans="1:19" s="1" customFormat="1" x14ac:dyDescent="0.4">
      <c r="A2568" s="12"/>
      <c r="B2568" s="12"/>
      <c r="C2568" s="42"/>
      <c r="D2568" s="12"/>
      <c r="E2568" s="12"/>
      <c r="F2568" s="12"/>
      <c r="G2568" s="12"/>
      <c r="H2568" s="12"/>
      <c r="I2568" s="12"/>
      <c r="J2568" s="12"/>
      <c r="K2568" s="12"/>
      <c r="L2568" s="12"/>
      <c r="M2568" s="49"/>
      <c r="N2568" s="49"/>
      <c r="O2568" s="12"/>
      <c r="P2568" s="12"/>
      <c r="Q2568" s="12"/>
      <c r="R2568" s="12"/>
      <c r="S2568" s="12"/>
    </row>
    <row r="2569" spans="1:19" s="1" customFormat="1" x14ac:dyDescent="0.4">
      <c r="A2569" s="12"/>
      <c r="B2569" s="12"/>
      <c r="C2569" s="42"/>
      <c r="D2569" s="12"/>
      <c r="E2569" s="12"/>
      <c r="F2569" s="12"/>
      <c r="G2569" s="12"/>
      <c r="H2569" s="12"/>
      <c r="I2569" s="12"/>
      <c r="J2569" s="12"/>
      <c r="K2569" s="12"/>
      <c r="L2569" s="12"/>
      <c r="M2569" s="49"/>
      <c r="N2569" s="49"/>
      <c r="O2569" s="12"/>
      <c r="P2569" s="12"/>
      <c r="Q2569" s="12"/>
      <c r="R2569" s="12"/>
      <c r="S2569" s="12"/>
    </row>
    <row r="2570" spans="1:19" s="1" customFormat="1" x14ac:dyDescent="0.4">
      <c r="A2570" s="12"/>
      <c r="B2570" s="12"/>
      <c r="C2570" s="42"/>
      <c r="D2570" s="12"/>
      <c r="E2570" s="12"/>
      <c r="F2570" s="12"/>
      <c r="G2570" s="12"/>
      <c r="H2570" s="12"/>
      <c r="I2570" s="12"/>
      <c r="J2570" s="12"/>
      <c r="K2570" s="12"/>
      <c r="L2570" s="12"/>
      <c r="M2570" s="49"/>
      <c r="N2570" s="49"/>
      <c r="O2570" s="12"/>
      <c r="P2570" s="12"/>
      <c r="Q2570" s="12"/>
      <c r="R2570" s="12"/>
      <c r="S2570" s="12"/>
    </row>
    <row r="2571" spans="1:19" s="1" customFormat="1" x14ac:dyDescent="0.4">
      <c r="A2571" s="12"/>
      <c r="B2571" s="12"/>
      <c r="C2571" s="42"/>
      <c r="D2571" s="12"/>
      <c r="E2571" s="12"/>
      <c r="F2571" s="12"/>
      <c r="G2571" s="12"/>
      <c r="H2571" s="12"/>
      <c r="I2571" s="12"/>
      <c r="J2571" s="12"/>
      <c r="K2571" s="12"/>
      <c r="L2571" s="12"/>
      <c r="M2571" s="49"/>
      <c r="N2571" s="49"/>
      <c r="O2571" s="12"/>
      <c r="P2571" s="12"/>
      <c r="Q2571" s="12"/>
      <c r="R2571" s="12"/>
      <c r="S2571" s="12"/>
    </row>
    <row r="2572" spans="1:19" s="1" customFormat="1" x14ac:dyDescent="0.4">
      <c r="A2572" s="12"/>
      <c r="B2572" s="12"/>
      <c r="C2572" s="42"/>
      <c r="D2572" s="12"/>
      <c r="E2572" s="12"/>
      <c r="F2572" s="12"/>
      <c r="G2572" s="12"/>
      <c r="H2572" s="12"/>
      <c r="I2572" s="12"/>
      <c r="J2572" s="12"/>
      <c r="K2572" s="12"/>
      <c r="L2572" s="12"/>
      <c r="M2572" s="49"/>
      <c r="N2572" s="49"/>
      <c r="O2572" s="12"/>
      <c r="P2572" s="12"/>
      <c r="Q2572" s="12"/>
      <c r="R2572" s="12"/>
      <c r="S2572" s="12"/>
    </row>
    <row r="2573" spans="1:19" s="1" customFormat="1" x14ac:dyDescent="0.4">
      <c r="A2573" s="12"/>
      <c r="B2573" s="12"/>
      <c r="C2573" s="42"/>
      <c r="D2573" s="12"/>
      <c r="E2573" s="12"/>
      <c r="F2573" s="12"/>
      <c r="G2573" s="12"/>
      <c r="H2573" s="12"/>
      <c r="I2573" s="12"/>
      <c r="J2573" s="12"/>
      <c r="K2573" s="12"/>
      <c r="L2573" s="12"/>
      <c r="M2573" s="49"/>
      <c r="N2573" s="49"/>
      <c r="O2573" s="12"/>
      <c r="P2573" s="12"/>
      <c r="Q2573" s="12"/>
      <c r="R2573" s="12"/>
      <c r="S2573" s="12"/>
    </row>
    <row r="2574" spans="1:19" s="1" customFormat="1" x14ac:dyDescent="0.4">
      <c r="A2574" s="12"/>
      <c r="B2574" s="12"/>
      <c r="C2574" s="42"/>
      <c r="D2574" s="12"/>
      <c r="E2574" s="12"/>
      <c r="F2574" s="12"/>
      <c r="G2574" s="12"/>
      <c r="H2574" s="12"/>
      <c r="I2574" s="12"/>
      <c r="J2574" s="12"/>
      <c r="K2574" s="12"/>
      <c r="L2574" s="12"/>
      <c r="M2574" s="49"/>
      <c r="N2574" s="49"/>
      <c r="O2574" s="12"/>
      <c r="P2574" s="12"/>
      <c r="Q2574" s="12"/>
      <c r="R2574" s="12"/>
      <c r="S2574" s="12"/>
    </row>
    <row r="2575" spans="1:19" s="1" customFormat="1" x14ac:dyDescent="0.4">
      <c r="A2575" s="12"/>
      <c r="B2575" s="12"/>
      <c r="C2575" s="42"/>
      <c r="D2575" s="12"/>
      <c r="E2575" s="12"/>
      <c r="F2575" s="12"/>
      <c r="G2575" s="12"/>
      <c r="H2575" s="12"/>
      <c r="I2575" s="12"/>
      <c r="J2575" s="12"/>
      <c r="K2575" s="12"/>
      <c r="L2575" s="12"/>
      <c r="M2575" s="49"/>
      <c r="N2575" s="49"/>
      <c r="O2575" s="12"/>
      <c r="P2575" s="12"/>
      <c r="Q2575" s="12"/>
      <c r="R2575" s="12"/>
      <c r="S2575" s="12"/>
    </row>
    <row r="2576" spans="1:19" s="1" customFormat="1" x14ac:dyDescent="0.4">
      <c r="A2576" s="12"/>
      <c r="B2576" s="12"/>
      <c r="C2576" s="42"/>
      <c r="D2576" s="12"/>
      <c r="E2576" s="12"/>
      <c r="F2576" s="12"/>
      <c r="G2576" s="12"/>
      <c r="H2576" s="12"/>
      <c r="I2576" s="12"/>
      <c r="J2576" s="12"/>
      <c r="K2576" s="12"/>
      <c r="L2576" s="12"/>
      <c r="M2576" s="49"/>
      <c r="N2576" s="49"/>
      <c r="O2576" s="12"/>
      <c r="P2576" s="12"/>
      <c r="Q2576" s="12"/>
      <c r="R2576" s="12"/>
      <c r="S2576" s="12"/>
    </row>
    <row r="2577" spans="1:19" s="1" customFormat="1" x14ac:dyDescent="0.4">
      <c r="A2577" s="12"/>
      <c r="B2577" s="12"/>
      <c r="C2577" s="42"/>
      <c r="D2577" s="12"/>
      <c r="E2577" s="12"/>
      <c r="F2577" s="12"/>
      <c r="G2577" s="12"/>
      <c r="H2577" s="12"/>
      <c r="I2577" s="12"/>
      <c r="J2577" s="12"/>
      <c r="K2577" s="12"/>
      <c r="L2577" s="12"/>
      <c r="M2577" s="49"/>
      <c r="N2577" s="49"/>
      <c r="O2577" s="12"/>
      <c r="P2577" s="12"/>
      <c r="Q2577" s="12"/>
      <c r="R2577" s="12"/>
      <c r="S2577" s="12"/>
    </row>
    <row r="2578" spans="1:19" s="1" customFormat="1" x14ac:dyDescent="0.4">
      <c r="A2578" s="12"/>
      <c r="B2578" s="12"/>
      <c r="C2578" s="42"/>
      <c r="D2578" s="12"/>
      <c r="E2578" s="12"/>
      <c r="F2578" s="12"/>
      <c r="G2578" s="12"/>
      <c r="H2578" s="12"/>
      <c r="I2578" s="12"/>
      <c r="J2578" s="12"/>
      <c r="K2578" s="12"/>
      <c r="L2578" s="12"/>
      <c r="M2578" s="49"/>
      <c r="N2578" s="49"/>
      <c r="O2578" s="12"/>
      <c r="P2578" s="12"/>
      <c r="Q2578" s="12"/>
      <c r="R2578" s="12"/>
      <c r="S2578" s="12"/>
    </row>
    <row r="2579" spans="1:19" s="1" customFormat="1" x14ac:dyDescent="0.4">
      <c r="A2579" s="12"/>
      <c r="B2579" s="12"/>
      <c r="C2579" s="42"/>
      <c r="D2579" s="12"/>
      <c r="E2579" s="12"/>
      <c r="F2579" s="12"/>
      <c r="G2579" s="12"/>
      <c r="H2579" s="12"/>
      <c r="I2579" s="12"/>
      <c r="J2579" s="12"/>
      <c r="K2579" s="12"/>
      <c r="L2579" s="12"/>
      <c r="M2579" s="49"/>
      <c r="N2579" s="49"/>
      <c r="O2579" s="12"/>
      <c r="P2579" s="12"/>
      <c r="Q2579" s="12"/>
      <c r="R2579" s="12"/>
      <c r="S2579" s="12"/>
    </row>
    <row r="2580" spans="1:19" s="1" customFormat="1" x14ac:dyDescent="0.4">
      <c r="A2580" s="12"/>
      <c r="B2580" s="12"/>
      <c r="C2580" s="42"/>
      <c r="D2580" s="12"/>
      <c r="E2580" s="12"/>
      <c r="F2580" s="12"/>
      <c r="G2580" s="12"/>
      <c r="H2580" s="12"/>
      <c r="I2580" s="12"/>
      <c r="J2580" s="12"/>
      <c r="K2580" s="12"/>
      <c r="L2580" s="12"/>
      <c r="M2580" s="49"/>
      <c r="N2580" s="49"/>
      <c r="O2580" s="12"/>
      <c r="P2580" s="12"/>
      <c r="Q2580" s="12"/>
      <c r="R2580" s="12"/>
      <c r="S2580" s="12"/>
    </row>
    <row r="2581" spans="1:19" s="1" customFormat="1" x14ac:dyDescent="0.4">
      <c r="A2581" s="12"/>
      <c r="B2581" s="12"/>
      <c r="C2581" s="42"/>
      <c r="D2581" s="12"/>
      <c r="E2581" s="12"/>
      <c r="F2581" s="12"/>
      <c r="G2581" s="12"/>
      <c r="H2581" s="12"/>
      <c r="I2581" s="12"/>
      <c r="J2581" s="12"/>
      <c r="K2581" s="12"/>
      <c r="L2581" s="12"/>
      <c r="M2581" s="49"/>
      <c r="N2581" s="49"/>
      <c r="O2581" s="12"/>
      <c r="P2581" s="12"/>
      <c r="Q2581" s="12"/>
      <c r="R2581" s="12"/>
      <c r="S2581" s="12"/>
    </row>
    <row r="2582" spans="1:19" s="1" customFormat="1" x14ac:dyDescent="0.4">
      <c r="A2582" s="12"/>
      <c r="B2582" s="12"/>
      <c r="C2582" s="42"/>
      <c r="D2582" s="12"/>
      <c r="E2582" s="12"/>
      <c r="F2582" s="12"/>
      <c r="G2582" s="12"/>
      <c r="H2582" s="12"/>
      <c r="I2582" s="12"/>
      <c r="J2582" s="12"/>
      <c r="K2582" s="12"/>
      <c r="L2582" s="12"/>
      <c r="M2582" s="49"/>
      <c r="N2582" s="49"/>
      <c r="O2582" s="12"/>
      <c r="P2582" s="12"/>
      <c r="Q2582" s="12"/>
      <c r="R2582" s="12"/>
      <c r="S2582" s="12"/>
    </row>
    <row r="2583" spans="1:19" s="1" customFormat="1" x14ac:dyDescent="0.4">
      <c r="A2583" s="12"/>
      <c r="B2583" s="12"/>
      <c r="C2583" s="42"/>
      <c r="D2583" s="12"/>
      <c r="E2583" s="12"/>
      <c r="F2583" s="12"/>
      <c r="G2583" s="12"/>
      <c r="H2583" s="12"/>
      <c r="I2583" s="12"/>
      <c r="J2583" s="12"/>
      <c r="K2583" s="12"/>
      <c r="L2583" s="12"/>
      <c r="M2583" s="49"/>
      <c r="N2583" s="49"/>
      <c r="O2583" s="12"/>
      <c r="P2583" s="12"/>
      <c r="Q2583" s="12"/>
      <c r="R2583" s="12"/>
      <c r="S2583" s="12"/>
    </row>
    <row r="2584" spans="1:19" s="1" customFormat="1" x14ac:dyDescent="0.4">
      <c r="A2584" s="12"/>
      <c r="B2584" s="12"/>
      <c r="C2584" s="42"/>
      <c r="D2584" s="12"/>
      <c r="E2584" s="12"/>
      <c r="F2584" s="12"/>
      <c r="G2584" s="12"/>
      <c r="H2584" s="12"/>
      <c r="I2584" s="12"/>
      <c r="J2584" s="12"/>
      <c r="K2584" s="12"/>
      <c r="L2584" s="12"/>
      <c r="M2584" s="49"/>
      <c r="N2584" s="49"/>
      <c r="O2584" s="12"/>
      <c r="P2584" s="12"/>
      <c r="Q2584" s="12"/>
      <c r="R2584" s="12"/>
      <c r="S2584" s="12"/>
    </row>
    <row r="2585" spans="1:19" s="1" customFormat="1" x14ac:dyDescent="0.4">
      <c r="A2585" s="12"/>
      <c r="B2585" s="12"/>
      <c r="C2585" s="42"/>
      <c r="D2585" s="12"/>
      <c r="E2585" s="12"/>
      <c r="F2585" s="12"/>
      <c r="G2585" s="12"/>
      <c r="H2585" s="12"/>
      <c r="I2585" s="12"/>
      <c r="J2585" s="12"/>
      <c r="K2585" s="12"/>
      <c r="L2585" s="12"/>
      <c r="M2585" s="49"/>
      <c r="N2585" s="49"/>
      <c r="O2585" s="12"/>
      <c r="P2585" s="12"/>
      <c r="Q2585" s="12"/>
      <c r="R2585" s="12"/>
      <c r="S2585" s="12"/>
    </row>
    <row r="2586" spans="1:19" s="1" customFormat="1" x14ac:dyDescent="0.4">
      <c r="A2586" s="12"/>
      <c r="B2586" s="12"/>
      <c r="C2586" s="42"/>
      <c r="D2586" s="12"/>
      <c r="E2586" s="12"/>
      <c r="F2586" s="12"/>
      <c r="G2586" s="12"/>
      <c r="H2586" s="12"/>
      <c r="I2586" s="12"/>
      <c r="J2586" s="12"/>
      <c r="K2586" s="12"/>
      <c r="L2586" s="12"/>
      <c r="M2586" s="49"/>
      <c r="N2586" s="49"/>
      <c r="O2586" s="12"/>
      <c r="P2586" s="12"/>
      <c r="Q2586" s="12"/>
      <c r="R2586" s="12"/>
      <c r="S2586" s="12"/>
    </row>
    <row r="2587" spans="1:19" s="1" customFormat="1" x14ac:dyDescent="0.4">
      <c r="A2587" s="12"/>
      <c r="B2587" s="12"/>
      <c r="C2587" s="42"/>
      <c r="D2587" s="12"/>
      <c r="E2587" s="12"/>
      <c r="F2587" s="12"/>
      <c r="G2587" s="12"/>
      <c r="H2587" s="12"/>
      <c r="I2587" s="12"/>
      <c r="J2587" s="12"/>
      <c r="K2587" s="12"/>
      <c r="L2587" s="12"/>
      <c r="M2587" s="49"/>
      <c r="N2587" s="49"/>
      <c r="O2587" s="12"/>
      <c r="P2587" s="12"/>
      <c r="Q2587" s="12"/>
      <c r="R2587" s="12"/>
      <c r="S2587" s="12"/>
    </row>
    <row r="2588" spans="1:19" s="1" customFormat="1" x14ac:dyDescent="0.4">
      <c r="A2588" s="12"/>
      <c r="B2588" s="12"/>
      <c r="C2588" s="42"/>
      <c r="D2588" s="12"/>
      <c r="E2588" s="12"/>
      <c r="F2588" s="12"/>
      <c r="G2588" s="12"/>
      <c r="H2588" s="12"/>
      <c r="I2588" s="12"/>
      <c r="J2588" s="12"/>
      <c r="K2588" s="12"/>
      <c r="L2588" s="12"/>
      <c r="M2588" s="49"/>
      <c r="N2588" s="49"/>
      <c r="O2588" s="12"/>
      <c r="P2588" s="12"/>
      <c r="Q2588" s="12"/>
      <c r="R2588" s="12"/>
      <c r="S2588" s="12"/>
    </row>
    <row r="2589" spans="1:19" s="1" customFormat="1" x14ac:dyDescent="0.4">
      <c r="A2589" s="12"/>
      <c r="B2589" s="12"/>
      <c r="C2589" s="42"/>
      <c r="D2589" s="12"/>
      <c r="E2589" s="12"/>
      <c r="F2589" s="12"/>
      <c r="G2589" s="12"/>
      <c r="H2589" s="12"/>
      <c r="I2589" s="12"/>
      <c r="J2589" s="12"/>
      <c r="K2589" s="12"/>
      <c r="L2589" s="12"/>
      <c r="M2589" s="49"/>
      <c r="N2589" s="49"/>
      <c r="O2589" s="12"/>
      <c r="P2589" s="12"/>
      <c r="Q2589" s="12"/>
      <c r="R2589" s="12"/>
      <c r="S2589" s="12"/>
    </row>
    <row r="2590" spans="1:19" s="1" customFormat="1" x14ac:dyDescent="0.4">
      <c r="A2590" s="12"/>
      <c r="B2590" s="12"/>
      <c r="C2590" s="42"/>
      <c r="D2590" s="12"/>
      <c r="E2590" s="12"/>
      <c r="F2590" s="12"/>
      <c r="G2590" s="12"/>
      <c r="H2590" s="12"/>
      <c r="I2590" s="12"/>
      <c r="J2590" s="12"/>
      <c r="K2590" s="12"/>
      <c r="L2590" s="12"/>
      <c r="M2590" s="49"/>
      <c r="N2590" s="49"/>
      <c r="O2590" s="12"/>
      <c r="P2590" s="12"/>
      <c r="Q2590" s="12"/>
      <c r="R2590" s="12"/>
      <c r="S2590" s="12"/>
    </row>
    <row r="2591" spans="1:19" s="1" customFormat="1" x14ac:dyDescent="0.4">
      <c r="A2591" s="12"/>
      <c r="B2591" s="12"/>
      <c r="C2591" s="42"/>
      <c r="D2591" s="12"/>
      <c r="E2591" s="12"/>
      <c r="F2591" s="12"/>
      <c r="G2591" s="12"/>
      <c r="H2591" s="12"/>
      <c r="I2591" s="12"/>
      <c r="J2591" s="12"/>
      <c r="K2591" s="12"/>
      <c r="L2591" s="12"/>
      <c r="M2591" s="49"/>
      <c r="N2591" s="49"/>
      <c r="O2591" s="12"/>
      <c r="P2591" s="12"/>
      <c r="Q2591" s="12"/>
      <c r="R2591" s="12"/>
      <c r="S2591" s="12"/>
    </row>
    <row r="2592" spans="1:19" s="1" customFormat="1" x14ac:dyDescent="0.4">
      <c r="A2592" s="12"/>
      <c r="B2592" s="12"/>
      <c r="C2592" s="42"/>
      <c r="D2592" s="12"/>
      <c r="E2592" s="12"/>
      <c r="F2592" s="12"/>
      <c r="G2592" s="12"/>
      <c r="H2592" s="12"/>
      <c r="I2592" s="12"/>
      <c r="J2592" s="12"/>
      <c r="K2592" s="12"/>
      <c r="L2592" s="12"/>
      <c r="M2592" s="49"/>
      <c r="N2592" s="49"/>
      <c r="O2592" s="12"/>
      <c r="P2592" s="12"/>
      <c r="Q2592" s="12"/>
      <c r="R2592" s="12"/>
      <c r="S2592" s="12"/>
    </row>
    <row r="2593" spans="1:19" s="1" customFormat="1" x14ac:dyDescent="0.4">
      <c r="A2593" s="12"/>
      <c r="B2593" s="12"/>
      <c r="C2593" s="42"/>
      <c r="D2593" s="12"/>
      <c r="E2593" s="12"/>
      <c r="F2593" s="12"/>
      <c r="G2593" s="12"/>
      <c r="H2593" s="12"/>
      <c r="I2593" s="12"/>
      <c r="J2593" s="12"/>
      <c r="K2593" s="12"/>
      <c r="L2593" s="12"/>
      <c r="M2593" s="49"/>
      <c r="N2593" s="49"/>
      <c r="O2593" s="12"/>
      <c r="P2593" s="12"/>
      <c r="Q2593" s="12"/>
      <c r="R2593" s="12"/>
      <c r="S2593" s="12"/>
    </row>
    <row r="2594" spans="1:19" s="1" customFormat="1" x14ac:dyDescent="0.4">
      <c r="A2594" s="12"/>
      <c r="B2594" s="12"/>
      <c r="C2594" s="42"/>
      <c r="D2594" s="12"/>
      <c r="E2594" s="12"/>
      <c r="F2594" s="12"/>
      <c r="G2594" s="12"/>
      <c r="H2594" s="12"/>
      <c r="I2594" s="12"/>
      <c r="J2594" s="12"/>
      <c r="K2594" s="12"/>
      <c r="L2594" s="12"/>
      <c r="M2594" s="49"/>
      <c r="N2594" s="49"/>
      <c r="O2594" s="12"/>
      <c r="P2594" s="12"/>
      <c r="Q2594" s="12"/>
      <c r="R2594" s="12"/>
      <c r="S2594" s="12"/>
    </row>
    <row r="2595" spans="1:19" s="1" customFormat="1" x14ac:dyDescent="0.4">
      <c r="A2595" s="12"/>
      <c r="B2595" s="12"/>
      <c r="C2595" s="42"/>
      <c r="D2595" s="12"/>
      <c r="E2595" s="12"/>
      <c r="F2595" s="12"/>
      <c r="G2595" s="12"/>
      <c r="H2595" s="12"/>
      <c r="I2595" s="12"/>
      <c r="J2595" s="12"/>
      <c r="K2595" s="12"/>
      <c r="L2595" s="12"/>
      <c r="M2595" s="49"/>
      <c r="N2595" s="49"/>
      <c r="O2595" s="12"/>
      <c r="P2595" s="12"/>
      <c r="Q2595" s="12"/>
      <c r="R2595" s="12"/>
      <c r="S2595" s="12"/>
    </row>
    <row r="2596" spans="1:19" s="1" customFormat="1" x14ac:dyDescent="0.4">
      <c r="A2596" s="12"/>
      <c r="B2596" s="12"/>
      <c r="C2596" s="42"/>
      <c r="D2596" s="12"/>
      <c r="E2596" s="12"/>
      <c r="F2596" s="12"/>
      <c r="G2596" s="12"/>
      <c r="H2596" s="12"/>
      <c r="I2596" s="12"/>
      <c r="J2596" s="12"/>
      <c r="K2596" s="12"/>
      <c r="L2596" s="12"/>
      <c r="M2596" s="49"/>
      <c r="N2596" s="49"/>
      <c r="O2596" s="12"/>
      <c r="P2596" s="12"/>
      <c r="Q2596" s="12"/>
      <c r="R2596" s="12"/>
      <c r="S2596" s="12"/>
    </row>
    <row r="2597" spans="1:19" s="1" customFormat="1" x14ac:dyDescent="0.4">
      <c r="A2597" s="12"/>
      <c r="B2597" s="12"/>
      <c r="C2597" s="42"/>
      <c r="D2597" s="12"/>
      <c r="E2597" s="12"/>
      <c r="F2597" s="12"/>
      <c r="G2597" s="12"/>
      <c r="H2597" s="12"/>
      <c r="I2597" s="12"/>
      <c r="J2597" s="12"/>
      <c r="K2597" s="12"/>
      <c r="L2597" s="12"/>
      <c r="M2597" s="49"/>
      <c r="N2597" s="49"/>
      <c r="O2597" s="12"/>
      <c r="P2597" s="12"/>
      <c r="Q2597" s="12"/>
      <c r="R2597" s="12"/>
      <c r="S2597" s="12"/>
    </row>
    <row r="2598" spans="1:19" s="1" customFormat="1" x14ac:dyDescent="0.4">
      <c r="A2598" s="12"/>
      <c r="B2598" s="12"/>
      <c r="C2598" s="42"/>
      <c r="D2598" s="12"/>
      <c r="E2598" s="12"/>
      <c r="F2598" s="12"/>
      <c r="G2598" s="12"/>
      <c r="H2598" s="12"/>
      <c r="I2598" s="12"/>
      <c r="J2598" s="12"/>
      <c r="K2598" s="12"/>
      <c r="L2598" s="12"/>
      <c r="M2598" s="49"/>
      <c r="N2598" s="49"/>
      <c r="O2598" s="12"/>
      <c r="P2598" s="12"/>
      <c r="Q2598" s="12"/>
      <c r="R2598" s="12"/>
      <c r="S2598" s="12"/>
    </row>
    <row r="2599" spans="1:19" s="1" customFormat="1" x14ac:dyDescent="0.4">
      <c r="A2599" s="12"/>
      <c r="B2599" s="12"/>
      <c r="C2599" s="42"/>
      <c r="D2599" s="12"/>
      <c r="E2599" s="12"/>
      <c r="F2599" s="12"/>
      <c r="G2599" s="12"/>
      <c r="H2599" s="12"/>
      <c r="I2599" s="12"/>
      <c r="J2599" s="12"/>
      <c r="K2599" s="12"/>
      <c r="L2599" s="12"/>
      <c r="M2599" s="49"/>
      <c r="N2599" s="49"/>
      <c r="O2599" s="12"/>
      <c r="P2599" s="12"/>
      <c r="Q2599" s="12"/>
      <c r="R2599" s="12"/>
      <c r="S2599" s="12"/>
    </row>
    <row r="2600" spans="1:19" s="1" customFormat="1" x14ac:dyDescent="0.4">
      <c r="A2600" s="12"/>
      <c r="B2600" s="12"/>
      <c r="C2600" s="42"/>
      <c r="D2600" s="12"/>
      <c r="E2600" s="12"/>
      <c r="F2600" s="12"/>
      <c r="G2600" s="12"/>
      <c r="H2600" s="12"/>
      <c r="I2600" s="12"/>
      <c r="J2600" s="12"/>
      <c r="K2600" s="12"/>
      <c r="L2600" s="12"/>
      <c r="M2600" s="49"/>
      <c r="N2600" s="49"/>
      <c r="O2600" s="12"/>
      <c r="P2600" s="12"/>
      <c r="Q2600" s="12"/>
      <c r="R2600" s="12"/>
      <c r="S2600" s="12"/>
    </row>
    <row r="2601" spans="1:19" s="1" customFormat="1" x14ac:dyDescent="0.4">
      <c r="A2601" s="12"/>
      <c r="B2601" s="12"/>
      <c r="C2601" s="42"/>
      <c r="D2601" s="12"/>
      <c r="E2601" s="12"/>
      <c r="F2601" s="12"/>
      <c r="G2601" s="12"/>
      <c r="H2601" s="12"/>
      <c r="I2601" s="12"/>
      <c r="J2601" s="12"/>
      <c r="K2601" s="12"/>
      <c r="L2601" s="12"/>
      <c r="M2601" s="49"/>
      <c r="N2601" s="49"/>
      <c r="O2601" s="12"/>
      <c r="P2601" s="12"/>
      <c r="Q2601" s="12"/>
      <c r="R2601" s="12"/>
      <c r="S2601" s="12"/>
    </row>
    <row r="2602" spans="1:19" s="1" customFormat="1" x14ac:dyDescent="0.4">
      <c r="A2602" s="12"/>
      <c r="B2602" s="12"/>
      <c r="C2602" s="42"/>
      <c r="D2602" s="12"/>
      <c r="E2602" s="12"/>
      <c r="F2602" s="12"/>
      <c r="G2602" s="12"/>
      <c r="H2602" s="12"/>
      <c r="I2602" s="12"/>
      <c r="J2602" s="12"/>
      <c r="K2602" s="12"/>
      <c r="L2602" s="12"/>
      <c r="M2602" s="49"/>
      <c r="N2602" s="49"/>
      <c r="O2602" s="12"/>
      <c r="P2602" s="12"/>
      <c r="Q2602" s="12"/>
      <c r="R2602" s="12"/>
      <c r="S2602" s="12"/>
    </row>
    <row r="2603" spans="1:19" s="1" customFormat="1" x14ac:dyDescent="0.4">
      <c r="A2603" s="12"/>
      <c r="B2603" s="12"/>
      <c r="C2603" s="42"/>
      <c r="D2603" s="12"/>
      <c r="E2603" s="12"/>
      <c r="F2603" s="12"/>
      <c r="G2603" s="12"/>
      <c r="H2603" s="12"/>
      <c r="I2603" s="12"/>
      <c r="J2603" s="12"/>
      <c r="K2603" s="12"/>
      <c r="L2603" s="12"/>
      <c r="M2603" s="49"/>
      <c r="N2603" s="49"/>
      <c r="O2603" s="12"/>
      <c r="P2603" s="12"/>
      <c r="Q2603" s="12"/>
      <c r="R2603" s="12"/>
      <c r="S2603" s="12"/>
    </row>
    <row r="2604" spans="1:19" s="1" customFormat="1" x14ac:dyDescent="0.4">
      <c r="A2604" s="12"/>
      <c r="B2604" s="12"/>
      <c r="C2604" s="42"/>
      <c r="D2604" s="12"/>
      <c r="E2604" s="12"/>
      <c r="F2604" s="12"/>
      <c r="G2604" s="12"/>
      <c r="H2604" s="12"/>
      <c r="I2604" s="12"/>
      <c r="J2604" s="12"/>
      <c r="K2604" s="12"/>
      <c r="L2604" s="12"/>
      <c r="M2604" s="49"/>
      <c r="N2604" s="49"/>
      <c r="O2604" s="12"/>
      <c r="P2604" s="12"/>
      <c r="Q2604" s="12"/>
      <c r="R2604" s="12"/>
      <c r="S2604" s="12"/>
    </row>
    <row r="2605" spans="1:19" s="1" customFormat="1" x14ac:dyDescent="0.4">
      <c r="A2605" s="12"/>
      <c r="B2605" s="12"/>
      <c r="C2605" s="42"/>
      <c r="D2605" s="12"/>
      <c r="E2605" s="12"/>
      <c r="F2605" s="12"/>
      <c r="G2605" s="12"/>
      <c r="H2605" s="12"/>
      <c r="I2605" s="12"/>
      <c r="J2605" s="12"/>
      <c r="K2605" s="12"/>
      <c r="L2605" s="12"/>
      <c r="M2605" s="49"/>
      <c r="N2605" s="49"/>
      <c r="O2605" s="12"/>
      <c r="P2605" s="12"/>
      <c r="Q2605" s="12"/>
      <c r="R2605" s="12"/>
      <c r="S2605" s="12"/>
    </row>
    <row r="2606" spans="1:19" s="1" customFormat="1" x14ac:dyDescent="0.4">
      <c r="A2606" s="12"/>
      <c r="B2606" s="12"/>
      <c r="C2606" s="42"/>
      <c r="D2606" s="12"/>
      <c r="E2606" s="12"/>
      <c r="F2606" s="12"/>
      <c r="G2606" s="12"/>
      <c r="H2606" s="12"/>
      <c r="I2606" s="12"/>
      <c r="J2606" s="12"/>
      <c r="K2606" s="12"/>
      <c r="L2606" s="12"/>
      <c r="M2606" s="49"/>
      <c r="N2606" s="49"/>
      <c r="O2606" s="12"/>
      <c r="P2606" s="12"/>
      <c r="Q2606" s="12"/>
      <c r="R2606" s="12"/>
      <c r="S2606" s="12"/>
    </row>
    <row r="2607" spans="1:19" s="1" customFormat="1" x14ac:dyDescent="0.4">
      <c r="A2607" s="12"/>
      <c r="B2607" s="12"/>
      <c r="C2607" s="42"/>
      <c r="D2607" s="12"/>
      <c r="E2607" s="12"/>
      <c r="F2607" s="12"/>
      <c r="G2607" s="12"/>
      <c r="H2607" s="12"/>
      <c r="I2607" s="12"/>
      <c r="J2607" s="12"/>
      <c r="K2607" s="12"/>
      <c r="L2607" s="12"/>
      <c r="M2607" s="49"/>
      <c r="N2607" s="49"/>
      <c r="O2607" s="12"/>
      <c r="P2607" s="12"/>
      <c r="Q2607" s="12"/>
      <c r="R2607" s="12"/>
      <c r="S2607" s="12"/>
    </row>
    <row r="2608" spans="1:19" s="1" customFormat="1" x14ac:dyDescent="0.4">
      <c r="A2608" s="12"/>
      <c r="B2608" s="12"/>
      <c r="C2608" s="42"/>
      <c r="D2608" s="12"/>
      <c r="E2608" s="12"/>
      <c r="F2608" s="12"/>
      <c r="G2608" s="12"/>
      <c r="H2608" s="12"/>
      <c r="I2608" s="12"/>
      <c r="J2608" s="12"/>
      <c r="K2608" s="12"/>
      <c r="L2608" s="12"/>
      <c r="M2608" s="49"/>
      <c r="N2608" s="49"/>
      <c r="O2608" s="12"/>
      <c r="P2608" s="12"/>
      <c r="Q2608" s="12"/>
      <c r="R2608" s="12"/>
      <c r="S2608" s="12"/>
    </row>
    <row r="2609" spans="1:19" s="1" customFormat="1" x14ac:dyDescent="0.4">
      <c r="A2609" s="12"/>
      <c r="B2609" s="12"/>
      <c r="C2609" s="42"/>
      <c r="D2609" s="12"/>
      <c r="E2609" s="12"/>
      <c r="F2609" s="12"/>
      <c r="G2609" s="12"/>
      <c r="H2609" s="12"/>
      <c r="I2609" s="12"/>
      <c r="J2609" s="12"/>
      <c r="K2609" s="12"/>
      <c r="L2609" s="12"/>
      <c r="M2609" s="49"/>
      <c r="N2609" s="49"/>
      <c r="O2609" s="12"/>
      <c r="P2609" s="12"/>
      <c r="Q2609" s="12"/>
      <c r="R2609" s="12"/>
      <c r="S2609" s="12"/>
    </row>
    <row r="2610" spans="1:19" s="1" customFormat="1" x14ac:dyDescent="0.4">
      <c r="A2610" s="12"/>
      <c r="B2610" s="12"/>
      <c r="C2610" s="42"/>
      <c r="D2610" s="12"/>
      <c r="E2610" s="12"/>
      <c r="F2610" s="12"/>
      <c r="G2610" s="12"/>
      <c r="H2610" s="12"/>
      <c r="I2610" s="12"/>
      <c r="J2610" s="12"/>
      <c r="K2610" s="12"/>
      <c r="L2610" s="12"/>
      <c r="M2610" s="49"/>
      <c r="N2610" s="49"/>
      <c r="O2610" s="12"/>
      <c r="P2610" s="12"/>
      <c r="Q2610" s="12"/>
      <c r="R2610" s="12"/>
      <c r="S2610" s="12"/>
    </row>
    <row r="2611" spans="1:19" s="1" customFormat="1" x14ac:dyDescent="0.4">
      <c r="A2611" s="12"/>
      <c r="B2611" s="12"/>
      <c r="C2611" s="42"/>
      <c r="D2611" s="12"/>
      <c r="E2611" s="12"/>
      <c r="F2611" s="12"/>
      <c r="G2611" s="12"/>
      <c r="H2611" s="12"/>
      <c r="I2611" s="12"/>
      <c r="J2611" s="12"/>
      <c r="K2611" s="12"/>
      <c r="L2611" s="12"/>
      <c r="M2611" s="49"/>
      <c r="N2611" s="49"/>
      <c r="O2611" s="12"/>
      <c r="P2611" s="12"/>
      <c r="Q2611" s="12"/>
      <c r="R2611" s="12"/>
      <c r="S2611" s="12"/>
    </row>
    <row r="2612" spans="1:19" s="1" customFormat="1" x14ac:dyDescent="0.4">
      <c r="A2612" s="12"/>
      <c r="B2612" s="12"/>
      <c r="C2612" s="42"/>
      <c r="D2612" s="12"/>
      <c r="E2612" s="12"/>
      <c r="F2612" s="12"/>
      <c r="G2612" s="12"/>
      <c r="H2612" s="12"/>
      <c r="I2612" s="12"/>
      <c r="J2612" s="12"/>
      <c r="K2612" s="12"/>
      <c r="L2612" s="12"/>
      <c r="M2612" s="49"/>
      <c r="N2612" s="49"/>
      <c r="O2612" s="12"/>
      <c r="P2612" s="12"/>
      <c r="Q2612" s="12"/>
      <c r="R2612" s="12"/>
      <c r="S2612" s="12"/>
    </row>
    <row r="2613" spans="1:19" s="1" customFormat="1" x14ac:dyDescent="0.4">
      <c r="A2613" s="12"/>
      <c r="B2613" s="12"/>
      <c r="C2613" s="42"/>
      <c r="D2613" s="12"/>
      <c r="E2613" s="12"/>
      <c r="F2613" s="12"/>
      <c r="G2613" s="12"/>
      <c r="H2613" s="12"/>
      <c r="I2613" s="12"/>
      <c r="J2613" s="12"/>
      <c r="K2613" s="12"/>
      <c r="L2613" s="12"/>
      <c r="M2613" s="49"/>
      <c r="N2613" s="49"/>
      <c r="O2613" s="12"/>
      <c r="P2613" s="12"/>
      <c r="Q2613" s="12"/>
      <c r="R2613" s="12"/>
      <c r="S2613" s="12"/>
    </row>
    <row r="2614" spans="1:19" s="1" customFormat="1" x14ac:dyDescent="0.4">
      <c r="A2614" s="12"/>
      <c r="B2614" s="12"/>
      <c r="C2614" s="42"/>
      <c r="D2614" s="12"/>
      <c r="E2614" s="12"/>
      <c r="F2614" s="12"/>
      <c r="G2614" s="12"/>
      <c r="H2614" s="12"/>
      <c r="I2614" s="12"/>
      <c r="J2614" s="12"/>
      <c r="K2614" s="12"/>
      <c r="L2614" s="12"/>
      <c r="M2614" s="49"/>
      <c r="N2614" s="49"/>
      <c r="O2614" s="12"/>
      <c r="P2614" s="12"/>
      <c r="Q2614" s="12"/>
      <c r="R2614" s="12"/>
      <c r="S2614" s="12"/>
    </row>
    <row r="2615" spans="1:19" s="1" customFormat="1" x14ac:dyDescent="0.4">
      <c r="A2615" s="12"/>
      <c r="B2615" s="12"/>
      <c r="C2615" s="42"/>
      <c r="D2615" s="12"/>
      <c r="E2615" s="12"/>
      <c r="F2615" s="12"/>
      <c r="G2615" s="12"/>
      <c r="H2615" s="12"/>
      <c r="I2615" s="12"/>
      <c r="J2615" s="12"/>
      <c r="K2615" s="12"/>
      <c r="L2615" s="12"/>
      <c r="M2615" s="49"/>
      <c r="N2615" s="49"/>
      <c r="O2615" s="12"/>
      <c r="P2615" s="12"/>
      <c r="Q2615" s="12"/>
      <c r="R2615" s="12"/>
      <c r="S2615" s="12"/>
    </row>
    <row r="2616" spans="1:19" s="1" customFormat="1" x14ac:dyDescent="0.4">
      <c r="A2616" s="12"/>
      <c r="B2616" s="12"/>
      <c r="C2616" s="42"/>
      <c r="D2616" s="12"/>
      <c r="E2616" s="12"/>
      <c r="F2616" s="12"/>
      <c r="G2616" s="12"/>
      <c r="H2616" s="12"/>
      <c r="I2616" s="12"/>
      <c r="J2616" s="12"/>
      <c r="K2616" s="12"/>
      <c r="L2616" s="12"/>
      <c r="M2616" s="49"/>
      <c r="N2616" s="49"/>
      <c r="O2616" s="12"/>
      <c r="P2616" s="12"/>
      <c r="Q2616" s="12"/>
      <c r="R2616" s="12"/>
      <c r="S2616" s="12"/>
    </row>
    <row r="2617" spans="1:19" s="1" customFormat="1" x14ac:dyDescent="0.4">
      <c r="A2617" s="12"/>
      <c r="B2617" s="12"/>
      <c r="C2617" s="42"/>
      <c r="D2617" s="12"/>
      <c r="E2617" s="12"/>
      <c r="F2617" s="12"/>
      <c r="G2617" s="12"/>
      <c r="H2617" s="12"/>
      <c r="I2617" s="12"/>
      <c r="J2617" s="12"/>
      <c r="K2617" s="12"/>
      <c r="L2617" s="12"/>
      <c r="M2617" s="49"/>
      <c r="N2617" s="49"/>
      <c r="O2617" s="12"/>
      <c r="P2617" s="12"/>
      <c r="Q2617" s="12"/>
      <c r="R2617" s="12"/>
      <c r="S2617" s="12"/>
    </row>
    <row r="2618" spans="1:19" s="1" customFormat="1" x14ac:dyDescent="0.4">
      <c r="A2618" s="12"/>
      <c r="B2618" s="12"/>
      <c r="C2618" s="42"/>
      <c r="D2618" s="12"/>
      <c r="E2618" s="12"/>
      <c r="F2618" s="12"/>
      <c r="G2618" s="12"/>
      <c r="H2618" s="12"/>
      <c r="I2618" s="12"/>
      <c r="J2618" s="12"/>
      <c r="K2618" s="12"/>
      <c r="L2618" s="12"/>
      <c r="M2618" s="49"/>
      <c r="N2618" s="49"/>
      <c r="O2618" s="12"/>
      <c r="P2618" s="12"/>
      <c r="Q2618" s="12"/>
      <c r="R2618" s="12"/>
      <c r="S2618" s="12"/>
    </row>
    <row r="2619" spans="1:19" s="1" customFormat="1" x14ac:dyDescent="0.4">
      <c r="A2619" s="12"/>
      <c r="B2619" s="12"/>
      <c r="C2619" s="42"/>
      <c r="D2619" s="12"/>
      <c r="E2619" s="12"/>
      <c r="F2619" s="12"/>
      <c r="G2619" s="12"/>
      <c r="H2619" s="12"/>
      <c r="I2619" s="12"/>
      <c r="J2619" s="12"/>
      <c r="K2619" s="12"/>
      <c r="L2619" s="12"/>
      <c r="M2619" s="49"/>
      <c r="N2619" s="49"/>
      <c r="O2619" s="12"/>
      <c r="P2619" s="12"/>
      <c r="Q2619" s="12"/>
      <c r="R2619" s="12"/>
      <c r="S2619" s="12"/>
    </row>
    <row r="2620" spans="1:19" s="1" customFormat="1" x14ac:dyDescent="0.4">
      <c r="A2620" s="12"/>
      <c r="B2620" s="12"/>
      <c r="C2620" s="42"/>
      <c r="D2620" s="12"/>
      <c r="E2620" s="12"/>
      <c r="F2620" s="12"/>
      <c r="G2620" s="12"/>
      <c r="H2620" s="12"/>
      <c r="I2620" s="12"/>
      <c r="J2620" s="12"/>
      <c r="K2620" s="12"/>
      <c r="L2620" s="12"/>
      <c r="M2620" s="49"/>
      <c r="N2620" s="49"/>
      <c r="O2620" s="12"/>
      <c r="P2620" s="12"/>
      <c r="Q2620" s="12"/>
      <c r="R2620" s="12"/>
      <c r="S2620" s="12"/>
    </row>
    <row r="2621" spans="1:19" s="1" customFormat="1" x14ac:dyDescent="0.4">
      <c r="A2621" s="12"/>
      <c r="B2621" s="12"/>
      <c r="C2621" s="42"/>
      <c r="D2621" s="12"/>
      <c r="E2621" s="12"/>
      <c r="F2621" s="12"/>
      <c r="G2621" s="12"/>
      <c r="H2621" s="12"/>
      <c r="I2621" s="12"/>
      <c r="J2621" s="12"/>
      <c r="K2621" s="12"/>
      <c r="L2621" s="12"/>
      <c r="M2621" s="49"/>
      <c r="N2621" s="49"/>
      <c r="O2621" s="12"/>
      <c r="P2621" s="12"/>
      <c r="Q2621" s="12"/>
      <c r="R2621" s="12"/>
      <c r="S2621" s="12"/>
    </row>
    <row r="2622" spans="1:19" s="1" customFormat="1" x14ac:dyDescent="0.4">
      <c r="A2622" s="12"/>
      <c r="B2622" s="12"/>
      <c r="C2622" s="42"/>
      <c r="D2622" s="12"/>
      <c r="E2622" s="12"/>
      <c r="F2622" s="12"/>
      <c r="G2622" s="12"/>
      <c r="H2622" s="12"/>
      <c r="I2622" s="12"/>
      <c r="J2622" s="12"/>
      <c r="K2622" s="12"/>
      <c r="L2622" s="12"/>
      <c r="M2622" s="49"/>
      <c r="N2622" s="49"/>
      <c r="O2622" s="12"/>
      <c r="P2622" s="12"/>
      <c r="Q2622" s="12"/>
      <c r="R2622" s="12"/>
      <c r="S2622" s="12"/>
    </row>
    <row r="2623" spans="1:19" s="1" customFormat="1" x14ac:dyDescent="0.4">
      <c r="A2623" s="12"/>
      <c r="B2623" s="12"/>
      <c r="C2623" s="42"/>
      <c r="D2623" s="12"/>
      <c r="E2623" s="12"/>
      <c r="F2623" s="12"/>
      <c r="G2623" s="12"/>
      <c r="H2623" s="12"/>
      <c r="I2623" s="12"/>
      <c r="J2623" s="12"/>
      <c r="K2623" s="12"/>
      <c r="L2623" s="12"/>
      <c r="M2623" s="49"/>
      <c r="N2623" s="49"/>
      <c r="O2623" s="12"/>
      <c r="P2623" s="12"/>
      <c r="Q2623" s="12"/>
      <c r="R2623" s="12"/>
      <c r="S2623" s="12"/>
    </row>
    <row r="2624" spans="1:19" s="1" customFormat="1" x14ac:dyDescent="0.4">
      <c r="A2624" s="12"/>
      <c r="B2624" s="12"/>
      <c r="C2624" s="42"/>
      <c r="D2624" s="12"/>
      <c r="E2624" s="12"/>
      <c r="F2624" s="12"/>
      <c r="G2624" s="12"/>
      <c r="H2624" s="12"/>
      <c r="I2624" s="12"/>
      <c r="J2624" s="12"/>
      <c r="K2624" s="12"/>
      <c r="L2624" s="12"/>
      <c r="M2624" s="49"/>
      <c r="N2624" s="49"/>
      <c r="O2624" s="12"/>
      <c r="P2624" s="12"/>
      <c r="Q2624" s="12"/>
      <c r="R2624" s="12"/>
      <c r="S2624" s="12"/>
    </row>
    <row r="2625" spans="1:19" s="1" customFormat="1" x14ac:dyDescent="0.4">
      <c r="A2625" s="12"/>
      <c r="B2625" s="12"/>
      <c r="C2625" s="42"/>
      <c r="D2625" s="12"/>
      <c r="E2625" s="12"/>
      <c r="F2625" s="12"/>
      <c r="G2625" s="12"/>
      <c r="H2625" s="12"/>
      <c r="I2625" s="12"/>
      <c r="J2625" s="12"/>
      <c r="K2625" s="12"/>
      <c r="L2625" s="12"/>
      <c r="M2625" s="49"/>
      <c r="N2625" s="49"/>
      <c r="O2625" s="12"/>
      <c r="P2625" s="12"/>
      <c r="Q2625" s="12"/>
      <c r="R2625" s="12"/>
      <c r="S2625" s="12"/>
    </row>
    <row r="2626" spans="1:19" s="1" customFormat="1" x14ac:dyDescent="0.4">
      <c r="A2626" s="12"/>
      <c r="B2626" s="12"/>
      <c r="C2626" s="42"/>
      <c r="D2626" s="12"/>
      <c r="E2626" s="12"/>
      <c r="F2626" s="12"/>
      <c r="G2626" s="12"/>
      <c r="H2626" s="12"/>
      <c r="I2626" s="12"/>
      <c r="J2626" s="12"/>
      <c r="K2626" s="12"/>
      <c r="L2626" s="12"/>
      <c r="M2626" s="49"/>
      <c r="N2626" s="49"/>
      <c r="O2626" s="12"/>
      <c r="P2626" s="12"/>
      <c r="Q2626" s="12"/>
      <c r="R2626" s="12"/>
      <c r="S2626" s="12"/>
    </row>
    <row r="2627" spans="1:19" s="1" customFormat="1" x14ac:dyDescent="0.4">
      <c r="A2627" s="12"/>
      <c r="B2627" s="12"/>
      <c r="C2627" s="42"/>
      <c r="D2627" s="12"/>
      <c r="E2627" s="12"/>
      <c r="F2627" s="12"/>
      <c r="G2627" s="12"/>
      <c r="H2627" s="12"/>
      <c r="I2627" s="12"/>
      <c r="J2627" s="12"/>
      <c r="K2627" s="12"/>
      <c r="L2627" s="12"/>
      <c r="M2627" s="49"/>
      <c r="N2627" s="49"/>
      <c r="O2627" s="12"/>
      <c r="P2627" s="12"/>
      <c r="Q2627" s="12"/>
      <c r="R2627" s="12"/>
      <c r="S2627" s="12"/>
    </row>
    <row r="2628" spans="1:19" s="1" customFormat="1" x14ac:dyDescent="0.4">
      <c r="A2628" s="12"/>
      <c r="B2628" s="12"/>
      <c r="C2628" s="42"/>
      <c r="D2628" s="12"/>
      <c r="E2628" s="12"/>
      <c r="F2628" s="12"/>
      <c r="G2628" s="12"/>
      <c r="H2628" s="12"/>
      <c r="I2628" s="12"/>
      <c r="J2628" s="12"/>
      <c r="K2628" s="12"/>
      <c r="L2628" s="12"/>
      <c r="M2628" s="49"/>
      <c r="N2628" s="49"/>
      <c r="O2628" s="12"/>
      <c r="P2628" s="12"/>
      <c r="Q2628" s="12"/>
      <c r="R2628" s="12"/>
      <c r="S2628" s="12"/>
    </row>
    <row r="2629" spans="1:19" s="1" customFormat="1" x14ac:dyDescent="0.4">
      <c r="A2629" s="12"/>
      <c r="B2629" s="12"/>
      <c r="C2629" s="42"/>
      <c r="D2629" s="12"/>
      <c r="E2629" s="12"/>
      <c r="F2629" s="12"/>
      <c r="G2629" s="12"/>
      <c r="H2629" s="12"/>
      <c r="I2629" s="12"/>
      <c r="J2629" s="12"/>
      <c r="K2629" s="12"/>
      <c r="L2629" s="12"/>
      <c r="M2629" s="49"/>
      <c r="N2629" s="49"/>
      <c r="O2629" s="12"/>
      <c r="P2629" s="12"/>
      <c r="Q2629" s="12"/>
      <c r="R2629" s="12"/>
      <c r="S2629" s="12"/>
    </row>
    <row r="2630" spans="1:19" s="1" customFormat="1" x14ac:dyDescent="0.4">
      <c r="A2630" s="12"/>
      <c r="B2630" s="12"/>
      <c r="C2630" s="42"/>
      <c r="D2630" s="12"/>
      <c r="E2630" s="12"/>
      <c r="F2630" s="12"/>
      <c r="G2630" s="12"/>
      <c r="H2630" s="12"/>
      <c r="I2630" s="12"/>
      <c r="J2630" s="12"/>
      <c r="K2630" s="12"/>
      <c r="L2630" s="12"/>
      <c r="M2630" s="49"/>
      <c r="N2630" s="49"/>
      <c r="O2630" s="12"/>
      <c r="P2630" s="12"/>
      <c r="Q2630" s="12"/>
      <c r="R2630" s="12"/>
      <c r="S2630" s="12"/>
    </row>
    <row r="2631" spans="1:19" s="1" customFormat="1" x14ac:dyDescent="0.4">
      <c r="A2631" s="12"/>
      <c r="B2631" s="12"/>
      <c r="C2631" s="42"/>
      <c r="D2631" s="12"/>
      <c r="E2631" s="12"/>
      <c r="F2631" s="12"/>
      <c r="G2631" s="12"/>
      <c r="H2631" s="12"/>
      <c r="I2631" s="12"/>
      <c r="J2631" s="12"/>
      <c r="K2631" s="12"/>
      <c r="L2631" s="12"/>
      <c r="M2631" s="49"/>
      <c r="N2631" s="49"/>
      <c r="O2631" s="12"/>
      <c r="P2631" s="12"/>
      <c r="Q2631" s="12"/>
      <c r="R2631" s="12"/>
      <c r="S2631" s="12"/>
    </row>
    <row r="2632" spans="1:19" s="1" customFormat="1" x14ac:dyDescent="0.4">
      <c r="A2632" s="12"/>
      <c r="B2632" s="12"/>
      <c r="C2632" s="42"/>
      <c r="D2632" s="12"/>
      <c r="E2632" s="12"/>
      <c r="F2632" s="12"/>
      <c r="G2632" s="12"/>
      <c r="H2632" s="12"/>
      <c r="I2632" s="12"/>
      <c r="J2632" s="12"/>
      <c r="K2632" s="12"/>
      <c r="L2632" s="12"/>
      <c r="M2632" s="49"/>
      <c r="N2632" s="49"/>
      <c r="O2632" s="12"/>
      <c r="P2632" s="12"/>
      <c r="Q2632" s="12"/>
      <c r="R2632" s="12"/>
      <c r="S2632" s="12"/>
    </row>
    <row r="2633" spans="1:19" s="1" customFormat="1" x14ac:dyDescent="0.4">
      <c r="A2633" s="12"/>
      <c r="B2633" s="12"/>
      <c r="C2633" s="42"/>
      <c r="D2633" s="12"/>
      <c r="E2633" s="12"/>
      <c r="F2633" s="12"/>
      <c r="G2633" s="12"/>
      <c r="H2633" s="12"/>
      <c r="I2633" s="12"/>
      <c r="J2633" s="12"/>
      <c r="K2633" s="12"/>
      <c r="L2633" s="12"/>
      <c r="M2633" s="49"/>
      <c r="N2633" s="49"/>
      <c r="O2633" s="12"/>
      <c r="P2633" s="12"/>
      <c r="Q2633" s="12"/>
      <c r="R2633" s="12"/>
      <c r="S2633" s="12"/>
    </row>
    <row r="2634" spans="1:19" s="1" customFormat="1" x14ac:dyDescent="0.4">
      <c r="A2634" s="12"/>
      <c r="B2634" s="12"/>
      <c r="C2634" s="42"/>
      <c r="D2634" s="12"/>
      <c r="E2634" s="12"/>
      <c r="F2634" s="12"/>
      <c r="G2634" s="12"/>
      <c r="H2634" s="12"/>
      <c r="I2634" s="12"/>
      <c r="J2634" s="12"/>
      <c r="K2634" s="12"/>
      <c r="L2634" s="12"/>
      <c r="M2634" s="49"/>
      <c r="N2634" s="49"/>
      <c r="O2634" s="12"/>
      <c r="P2634" s="12"/>
      <c r="Q2634" s="12"/>
      <c r="R2634" s="12"/>
      <c r="S2634" s="12"/>
    </row>
    <row r="2635" spans="1:19" s="1" customFormat="1" x14ac:dyDescent="0.4">
      <c r="A2635" s="12"/>
      <c r="B2635" s="12"/>
      <c r="C2635" s="42"/>
      <c r="D2635" s="12"/>
      <c r="E2635" s="12"/>
      <c r="F2635" s="12"/>
      <c r="G2635" s="12"/>
      <c r="H2635" s="12"/>
      <c r="I2635" s="12"/>
      <c r="J2635" s="12"/>
      <c r="K2635" s="12"/>
      <c r="L2635" s="12"/>
      <c r="M2635" s="49"/>
      <c r="N2635" s="49"/>
      <c r="O2635" s="12"/>
      <c r="P2635" s="12"/>
      <c r="Q2635" s="12"/>
      <c r="R2635" s="12"/>
      <c r="S2635" s="12"/>
    </row>
    <row r="2636" spans="1:19" s="1" customFormat="1" x14ac:dyDescent="0.4">
      <c r="A2636" s="12"/>
      <c r="B2636" s="12"/>
      <c r="C2636" s="42"/>
      <c r="D2636" s="12"/>
      <c r="E2636" s="12"/>
      <c r="F2636" s="12"/>
      <c r="G2636" s="12"/>
      <c r="H2636" s="12"/>
      <c r="I2636" s="12"/>
      <c r="J2636" s="12"/>
      <c r="K2636" s="12"/>
      <c r="L2636" s="12"/>
      <c r="M2636" s="49"/>
      <c r="N2636" s="49"/>
      <c r="O2636" s="12"/>
      <c r="P2636" s="12"/>
      <c r="Q2636" s="12"/>
      <c r="R2636" s="12"/>
      <c r="S2636" s="12"/>
    </row>
    <row r="2637" spans="1:19" s="1" customFormat="1" x14ac:dyDescent="0.4">
      <c r="A2637" s="12"/>
      <c r="B2637" s="12"/>
      <c r="C2637" s="42"/>
      <c r="D2637" s="12"/>
      <c r="E2637" s="12"/>
      <c r="F2637" s="12"/>
      <c r="G2637" s="12"/>
      <c r="H2637" s="12"/>
      <c r="I2637" s="12"/>
      <c r="J2637" s="12"/>
      <c r="K2637" s="12"/>
      <c r="L2637" s="12"/>
      <c r="M2637" s="49"/>
      <c r="N2637" s="49"/>
      <c r="O2637" s="12"/>
      <c r="P2637" s="12"/>
      <c r="Q2637" s="12"/>
      <c r="R2637" s="12"/>
      <c r="S2637" s="12"/>
    </row>
    <row r="2638" spans="1:19" s="1" customFormat="1" x14ac:dyDescent="0.4">
      <c r="A2638" s="12"/>
      <c r="B2638" s="12"/>
      <c r="C2638" s="42"/>
      <c r="D2638" s="12"/>
      <c r="E2638" s="12"/>
      <c r="F2638" s="12"/>
      <c r="G2638" s="12"/>
      <c r="H2638" s="12"/>
      <c r="I2638" s="12"/>
      <c r="J2638" s="12"/>
      <c r="K2638" s="12"/>
      <c r="L2638" s="12"/>
      <c r="M2638" s="49"/>
      <c r="N2638" s="49"/>
      <c r="O2638" s="12"/>
      <c r="P2638" s="12"/>
      <c r="Q2638" s="12"/>
      <c r="R2638" s="12"/>
      <c r="S2638" s="12"/>
    </row>
    <row r="2639" spans="1:19" s="1" customFormat="1" x14ac:dyDescent="0.4">
      <c r="A2639" s="12"/>
      <c r="B2639" s="12"/>
      <c r="C2639" s="42"/>
      <c r="D2639" s="12"/>
      <c r="E2639" s="12"/>
      <c r="F2639" s="12"/>
      <c r="G2639" s="12"/>
      <c r="H2639" s="12"/>
      <c r="I2639" s="12"/>
      <c r="J2639" s="12"/>
      <c r="K2639" s="12"/>
      <c r="L2639" s="12"/>
      <c r="M2639" s="49"/>
      <c r="N2639" s="49"/>
      <c r="O2639" s="12"/>
      <c r="P2639" s="12"/>
      <c r="Q2639" s="12"/>
      <c r="R2639" s="12"/>
      <c r="S2639" s="12"/>
    </row>
    <row r="2640" spans="1:19" s="1" customFormat="1" x14ac:dyDescent="0.4">
      <c r="A2640" s="12"/>
      <c r="B2640" s="12"/>
      <c r="C2640" s="42"/>
      <c r="D2640" s="12"/>
      <c r="E2640" s="12"/>
      <c r="F2640" s="12"/>
      <c r="G2640" s="12"/>
      <c r="H2640" s="12"/>
      <c r="I2640" s="12"/>
      <c r="J2640" s="12"/>
      <c r="K2640" s="12"/>
      <c r="L2640" s="12"/>
      <c r="M2640" s="49"/>
      <c r="N2640" s="49"/>
      <c r="O2640" s="12"/>
      <c r="P2640" s="12"/>
      <c r="Q2640" s="12"/>
      <c r="R2640" s="12"/>
      <c r="S2640" s="12"/>
    </row>
    <row r="2641" spans="1:19" s="1" customFormat="1" x14ac:dyDescent="0.4">
      <c r="A2641" s="12"/>
      <c r="B2641" s="12"/>
      <c r="C2641" s="42"/>
      <c r="D2641" s="12"/>
      <c r="E2641" s="12"/>
      <c r="F2641" s="12"/>
      <c r="G2641" s="12"/>
      <c r="H2641" s="12"/>
      <c r="I2641" s="12"/>
      <c r="J2641" s="12"/>
      <c r="K2641" s="12"/>
      <c r="L2641" s="12"/>
      <c r="M2641" s="49"/>
      <c r="N2641" s="49"/>
      <c r="O2641" s="12"/>
      <c r="P2641" s="12"/>
      <c r="Q2641" s="12"/>
      <c r="R2641" s="12"/>
      <c r="S2641" s="12"/>
    </row>
    <row r="2642" spans="1:19" s="1" customFormat="1" x14ac:dyDescent="0.4">
      <c r="A2642" s="12"/>
      <c r="B2642" s="12"/>
      <c r="C2642" s="42"/>
      <c r="D2642" s="12"/>
      <c r="E2642" s="12"/>
      <c r="F2642" s="12"/>
      <c r="G2642" s="12"/>
      <c r="H2642" s="12"/>
      <c r="I2642" s="12"/>
      <c r="J2642" s="12"/>
      <c r="K2642" s="12"/>
      <c r="L2642" s="12"/>
      <c r="M2642" s="49"/>
      <c r="N2642" s="49"/>
      <c r="O2642" s="12"/>
      <c r="P2642" s="12"/>
      <c r="Q2642" s="12"/>
      <c r="R2642" s="12"/>
      <c r="S2642" s="12"/>
    </row>
    <row r="2643" spans="1:19" s="1" customFormat="1" x14ac:dyDescent="0.4">
      <c r="A2643" s="12"/>
      <c r="B2643" s="12"/>
      <c r="C2643" s="42"/>
      <c r="D2643" s="12"/>
      <c r="E2643" s="12"/>
      <c r="F2643" s="12"/>
      <c r="G2643" s="12"/>
      <c r="H2643" s="12"/>
      <c r="I2643" s="12"/>
      <c r="J2643" s="12"/>
      <c r="K2643" s="12"/>
      <c r="L2643" s="12"/>
      <c r="M2643" s="49"/>
      <c r="N2643" s="49"/>
      <c r="O2643" s="12"/>
      <c r="P2643" s="12"/>
      <c r="Q2643" s="12"/>
      <c r="R2643" s="12"/>
      <c r="S2643" s="12"/>
    </row>
    <row r="2644" spans="1:19" s="1" customFormat="1" x14ac:dyDescent="0.4">
      <c r="A2644" s="12"/>
      <c r="B2644" s="12"/>
      <c r="C2644" s="42"/>
      <c r="D2644" s="12"/>
      <c r="E2644" s="12"/>
      <c r="F2644" s="12"/>
      <c r="G2644" s="12"/>
      <c r="H2644" s="12"/>
      <c r="I2644" s="12"/>
      <c r="J2644" s="12"/>
      <c r="K2644" s="12"/>
      <c r="L2644" s="12"/>
      <c r="M2644" s="49"/>
      <c r="N2644" s="49"/>
      <c r="O2644" s="12"/>
      <c r="P2644" s="12"/>
      <c r="Q2644" s="12"/>
      <c r="R2644" s="12"/>
      <c r="S2644" s="12"/>
    </row>
    <row r="2645" spans="1:19" s="1" customFormat="1" x14ac:dyDescent="0.4">
      <c r="A2645" s="12"/>
      <c r="B2645" s="12"/>
      <c r="C2645" s="42"/>
      <c r="D2645" s="12"/>
      <c r="E2645" s="12"/>
      <c r="F2645" s="12"/>
      <c r="G2645" s="12"/>
      <c r="H2645" s="12"/>
      <c r="I2645" s="12"/>
      <c r="J2645" s="12"/>
      <c r="K2645" s="12"/>
      <c r="L2645" s="12"/>
      <c r="M2645" s="49"/>
      <c r="N2645" s="49"/>
      <c r="O2645" s="12"/>
      <c r="P2645" s="12"/>
      <c r="Q2645" s="12"/>
      <c r="R2645" s="12"/>
      <c r="S2645" s="12"/>
    </row>
    <row r="2646" spans="1:19" s="1" customFormat="1" x14ac:dyDescent="0.4">
      <c r="A2646" s="12"/>
      <c r="B2646" s="12"/>
      <c r="C2646" s="42"/>
      <c r="D2646" s="12"/>
      <c r="E2646" s="12"/>
      <c r="F2646" s="12"/>
      <c r="G2646" s="12"/>
      <c r="H2646" s="12"/>
      <c r="I2646" s="12"/>
      <c r="J2646" s="12"/>
      <c r="K2646" s="12"/>
      <c r="L2646" s="12"/>
      <c r="M2646" s="49"/>
      <c r="N2646" s="49"/>
      <c r="O2646" s="12"/>
      <c r="P2646" s="12"/>
      <c r="Q2646" s="12"/>
      <c r="R2646" s="12"/>
      <c r="S2646" s="12"/>
    </row>
    <row r="2647" spans="1:19" s="1" customFormat="1" x14ac:dyDescent="0.4">
      <c r="A2647" s="12"/>
      <c r="B2647" s="12"/>
      <c r="C2647" s="42"/>
      <c r="D2647" s="12"/>
      <c r="E2647" s="12"/>
      <c r="F2647" s="12"/>
      <c r="G2647" s="12"/>
      <c r="H2647" s="12"/>
      <c r="I2647" s="12"/>
      <c r="J2647" s="12"/>
      <c r="K2647" s="12"/>
      <c r="L2647" s="12"/>
      <c r="M2647" s="49"/>
      <c r="N2647" s="49"/>
      <c r="O2647" s="12"/>
      <c r="P2647" s="12"/>
      <c r="Q2647" s="12"/>
      <c r="R2647" s="12"/>
      <c r="S2647" s="12"/>
    </row>
    <row r="2648" spans="1:19" s="1" customFormat="1" x14ac:dyDescent="0.4">
      <c r="A2648" s="12"/>
      <c r="B2648" s="12"/>
      <c r="C2648" s="42"/>
      <c r="D2648" s="12"/>
      <c r="E2648" s="12"/>
      <c r="F2648" s="12"/>
      <c r="G2648" s="12"/>
      <c r="H2648" s="12"/>
      <c r="I2648" s="12"/>
      <c r="J2648" s="12"/>
      <c r="K2648" s="12"/>
      <c r="L2648" s="12"/>
      <c r="M2648" s="49"/>
      <c r="N2648" s="49"/>
      <c r="O2648" s="12"/>
      <c r="P2648" s="12"/>
      <c r="Q2648" s="12"/>
      <c r="R2648" s="12"/>
      <c r="S2648" s="12"/>
    </row>
    <row r="2649" spans="1:19" s="1" customFormat="1" x14ac:dyDescent="0.4">
      <c r="A2649" s="12"/>
      <c r="B2649" s="12"/>
      <c r="C2649" s="42"/>
      <c r="D2649" s="12"/>
      <c r="E2649" s="12"/>
      <c r="F2649" s="12"/>
      <c r="G2649" s="12"/>
      <c r="H2649" s="12"/>
      <c r="I2649" s="12"/>
      <c r="J2649" s="12"/>
      <c r="K2649" s="12"/>
      <c r="L2649" s="12"/>
      <c r="M2649" s="49"/>
      <c r="N2649" s="49"/>
      <c r="O2649" s="12"/>
      <c r="P2649" s="12"/>
      <c r="Q2649" s="12"/>
      <c r="R2649" s="12"/>
      <c r="S2649" s="12"/>
    </row>
    <row r="2650" spans="1:19" s="1" customFormat="1" x14ac:dyDescent="0.4">
      <c r="A2650" s="12"/>
      <c r="B2650" s="12"/>
      <c r="C2650" s="42"/>
      <c r="D2650" s="12"/>
      <c r="E2650" s="12"/>
      <c r="F2650" s="12"/>
      <c r="G2650" s="12"/>
      <c r="H2650" s="12"/>
      <c r="I2650" s="12"/>
      <c r="J2650" s="12"/>
      <c r="K2650" s="12"/>
      <c r="L2650" s="12"/>
      <c r="M2650" s="49"/>
      <c r="N2650" s="49"/>
      <c r="O2650" s="12"/>
      <c r="P2650" s="12"/>
      <c r="Q2650" s="12"/>
      <c r="R2650" s="12"/>
      <c r="S2650" s="12"/>
    </row>
    <row r="2651" spans="1:19" s="1" customFormat="1" x14ac:dyDescent="0.4">
      <c r="A2651" s="12"/>
      <c r="B2651" s="12"/>
      <c r="C2651" s="42"/>
      <c r="D2651" s="12"/>
      <c r="E2651" s="12"/>
      <c r="F2651" s="12"/>
      <c r="G2651" s="12"/>
      <c r="H2651" s="12"/>
      <c r="I2651" s="12"/>
      <c r="J2651" s="12"/>
      <c r="K2651" s="12"/>
      <c r="L2651" s="12"/>
      <c r="M2651" s="49"/>
      <c r="N2651" s="49"/>
      <c r="O2651" s="12"/>
      <c r="P2651" s="12"/>
      <c r="Q2651" s="12"/>
      <c r="R2651" s="12"/>
      <c r="S2651" s="12"/>
    </row>
    <row r="2652" spans="1:19" s="1" customFormat="1" x14ac:dyDescent="0.4">
      <c r="A2652" s="12"/>
      <c r="B2652" s="12"/>
      <c r="C2652" s="42"/>
      <c r="D2652" s="12"/>
      <c r="E2652" s="12"/>
      <c r="F2652" s="12"/>
      <c r="G2652" s="12"/>
      <c r="H2652" s="12"/>
      <c r="I2652" s="12"/>
      <c r="J2652" s="12"/>
      <c r="K2652" s="12"/>
      <c r="L2652" s="12"/>
      <c r="M2652" s="49"/>
      <c r="N2652" s="49"/>
      <c r="O2652" s="12"/>
      <c r="P2652" s="12"/>
      <c r="Q2652" s="12"/>
      <c r="R2652" s="12"/>
      <c r="S2652" s="12"/>
    </row>
    <row r="2653" spans="1:19" s="1" customFormat="1" x14ac:dyDescent="0.4">
      <c r="A2653" s="12"/>
      <c r="B2653" s="12"/>
      <c r="C2653" s="42"/>
      <c r="D2653" s="12"/>
      <c r="E2653" s="12"/>
      <c r="F2653" s="12"/>
      <c r="G2653" s="12"/>
      <c r="H2653" s="12"/>
      <c r="I2653" s="12"/>
      <c r="J2653" s="12"/>
      <c r="K2653" s="12"/>
      <c r="L2653" s="12"/>
      <c r="M2653" s="49"/>
      <c r="N2653" s="49"/>
      <c r="O2653" s="12"/>
      <c r="P2653" s="12"/>
      <c r="Q2653" s="12"/>
      <c r="R2653" s="12"/>
      <c r="S2653" s="12"/>
    </row>
    <row r="2654" spans="1:19" s="1" customFormat="1" x14ac:dyDescent="0.4">
      <c r="A2654" s="12"/>
      <c r="B2654" s="12"/>
      <c r="C2654" s="42"/>
      <c r="D2654" s="12"/>
      <c r="E2654" s="12"/>
      <c r="F2654" s="12"/>
      <c r="G2654" s="12"/>
      <c r="H2654" s="12"/>
      <c r="I2654" s="12"/>
      <c r="J2654" s="12"/>
      <c r="K2654" s="12"/>
      <c r="L2654" s="12"/>
      <c r="M2654" s="49"/>
      <c r="N2654" s="49"/>
      <c r="O2654" s="12"/>
      <c r="P2654" s="12"/>
      <c r="Q2654" s="12"/>
      <c r="R2654" s="12"/>
      <c r="S2654" s="12"/>
    </row>
    <row r="2655" spans="1:19" s="1" customFormat="1" x14ac:dyDescent="0.4">
      <c r="A2655" s="12"/>
      <c r="B2655" s="12"/>
      <c r="C2655" s="42"/>
      <c r="D2655" s="12"/>
      <c r="E2655" s="12"/>
      <c r="F2655" s="12"/>
      <c r="G2655" s="12"/>
      <c r="H2655" s="12"/>
      <c r="I2655" s="12"/>
      <c r="J2655" s="12"/>
      <c r="K2655" s="12"/>
      <c r="L2655" s="12"/>
      <c r="M2655" s="49"/>
      <c r="N2655" s="49"/>
      <c r="O2655" s="12"/>
      <c r="P2655" s="12"/>
      <c r="Q2655" s="12"/>
      <c r="R2655" s="12"/>
      <c r="S2655" s="12"/>
    </row>
    <row r="2656" spans="1:19" s="1" customFormat="1" x14ac:dyDescent="0.4">
      <c r="A2656" s="12"/>
      <c r="B2656" s="12"/>
      <c r="C2656" s="42"/>
      <c r="D2656" s="12"/>
      <c r="E2656" s="12"/>
      <c r="F2656" s="12"/>
      <c r="G2656" s="12"/>
      <c r="H2656" s="12"/>
      <c r="I2656" s="12"/>
      <c r="J2656" s="12"/>
      <c r="K2656" s="12"/>
      <c r="L2656" s="12"/>
      <c r="M2656" s="49"/>
      <c r="N2656" s="49"/>
      <c r="O2656" s="12"/>
      <c r="P2656" s="12"/>
      <c r="Q2656" s="12"/>
      <c r="R2656" s="12"/>
      <c r="S2656" s="12"/>
    </row>
    <row r="2657" spans="1:19" s="1" customFormat="1" x14ac:dyDescent="0.4">
      <c r="A2657" s="12"/>
      <c r="B2657" s="12"/>
      <c r="C2657" s="42"/>
      <c r="D2657" s="12"/>
      <c r="E2657" s="12"/>
      <c r="F2657" s="12"/>
      <c r="G2657" s="12"/>
      <c r="H2657" s="12"/>
      <c r="I2657" s="12"/>
      <c r="J2657" s="12"/>
      <c r="K2657" s="12"/>
      <c r="L2657" s="12"/>
      <c r="M2657" s="49"/>
      <c r="N2657" s="49"/>
      <c r="O2657" s="12"/>
      <c r="P2657" s="12"/>
      <c r="Q2657" s="12"/>
      <c r="R2657" s="12"/>
      <c r="S2657" s="12"/>
    </row>
    <row r="2658" spans="1:19" s="1" customFormat="1" x14ac:dyDescent="0.4">
      <c r="A2658" s="12"/>
      <c r="B2658" s="12"/>
      <c r="C2658" s="42"/>
      <c r="D2658" s="12"/>
      <c r="E2658" s="12"/>
      <c r="F2658" s="12"/>
      <c r="G2658" s="12"/>
      <c r="H2658" s="12"/>
      <c r="I2658" s="12"/>
      <c r="J2658" s="12"/>
      <c r="K2658" s="12"/>
      <c r="L2658" s="12"/>
      <c r="M2658" s="49"/>
      <c r="N2658" s="49"/>
      <c r="O2658" s="12"/>
      <c r="P2658" s="12"/>
      <c r="Q2658" s="12"/>
      <c r="R2658" s="12"/>
      <c r="S2658" s="12"/>
    </row>
    <row r="2659" spans="1:19" s="1" customFormat="1" x14ac:dyDescent="0.4">
      <c r="A2659" s="12"/>
      <c r="B2659" s="12"/>
      <c r="C2659" s="42"/>
      <c r="D2659" s="12"/>
      <c r="E2659" s="12"/>
      <c r="F2659" s="12"/>
      <c r="G2659" s="12"/>
      <c r="H2659" s="12"/>
      <c r="I2659" s="12"/>
      <c r="J2659" s="12"/>
      <c r="K2659" s="12"/>
      <c r="L2659" s="12"/>
      <c r="M2659" s="49"/>
      <c r="N2659" s="49"/>
      <c r="O2659" s="12"/>
      <c r="P2659" s="12"/>
      <c r="Q2659" s="12"/>
      <c r="R2659" s="12"/>
      <c r="S2659" s="12"/>
    </row>
    <row r="2660" spans="1:19" s="1" customFormat="1" x14ac:dyDescent="0.4">
      <c r="A2660" s="12"/>
      <c r="B2660" s="12"/>
      <c r="C2660" s="42"/>
      <c r="D2660" s="12"/>
      <c r="E2660" s="12"/>
      <c r="F2660" s="12"/>
      <c r="G2660" s="12"/>
      <c r="H2660" s="12"/>
      <c r="I2660" s="12"/>
      <c r="J2660" s="12"/>
      <c r="K2660" s="12"/>
      <c r="L2660" s="12"/>
      <c r="M2660" s="49"/>
      <c r="N2660" s="49"/>
      <c r="O2660" s="12"/>
      <c r="P2660" s="12"/>
      <c r="Q2660" s="12"/>
      <c r="R2660" s="12"/>
      <c r="S2660" s="12"/>
    </row>
    <row r="2661" spans="1:19" s="1" customFormat="1" x14ac:dyDescent="0.4">
      <c r="A2661" s="12"/>
      <c r="B2661" s="12"/>
      <c r="C2661" s="42"/>
      <c r="D2661" s="12"/>
      <c r="E2661" s="12"/>
      <c r="F2661" s="12"/>
      <c r="G2661" s="12"/>
      <c r="H2661" s="12"/>
      <c r="I2661" s="12"/>
      <c r="J2661" s="12"/>
      <c r="K2661" s="12"/>
      <c r="L2661" s="12"/>
      <c r="M2661" s="49"/>
      <c r="N2661" s="49"/>
      <c r="O2661" s="12"/>
      <c r="P2661" s="12"/>
      <c r="Q2661" s="12"/>
      <c r="R2661" s="12"/>
      <c r="S2661" s="12"/>
    </row>
    <row r="2662" spans="1:19" s="1" customFormat="1" x14ac:dyDescent="0.4">
      <c r="A2662" s="12"/>
      <c r="B2662" s="12"/>
      <c r="C2662" s="42"/>
      <c r="D2662" s="12"/>
      <c r="E2662" s="12"/>
      <c r="F2662" s="12"/>
      <c r="G2662" s="12"/>
      <c r="H2662" s="12"/>
      <c r="I2662" s="12"/>
      <c r="J2662" s="12"/>
      <c r="K2662" s="12"/>
      <c r="L2662" s="12"/>
      <c r="M2662" s="49"/>
      <c r="N2662" s="49"/>
      <c r="O2662" s="12"/>
      <c r="P2662" s="12"/>
      <c r="Q2662" s="12"/>
      <c r="R2662" s="12"/>
      <c r="S2662" s="12"/>
    </row>
    <row r="2663" spans="1:19" s="1" customFormat="1" x14ac:dyDescent="0.4">
      <c r="A2663" s="12"/>
      <c r="B2663" s="12"/>
      <c r="C2663" s="42"/>
      <c r="D2663" s="12"/>
      <c r="E2663" s="12"/>
      <c r="F2663" s="12"/>
      <c r="G2663" s="12"/>
      <c r="H2663" s="12"/>
      <c r="I2663" s="12"/>
      <c r="J2663" s="12"/>
      <c r="K2663" s="12"/>
      <c r="L2663" s="12"/>
      <c r="M2663" s="49"/>
      <c r="N2663" s="49"/>
      <c r="O2663" s="12"/>
      <c r="P2663" s="12"/>
      <c r="Q2663" s="12"/>
      <c r="R2663" s="12"/>
      <c r="S2663" s="12"/>
    </row>
    <row r="2664" spans="1:19" s="1" customFormat="1" x14ac:dyDescent="0.4">
      <c r="A2664" s="12"/>
      <c r="B2664" s="12"/>
      <c r="C2664" s="42"/>
      <c r="D2664" s="12"/>
      <c r="E2664" s="12"/>
      <c r="F2664" s="12"/>
      <c r="G2664" s="12"/>
      <c r="H2664" s="12"/>
      <c r="I2664" s="12"/>
      <c r="J2664" s="12"/>
      <c r="K2664" s="12"/>
      <c r="L2664" s="12"/>
      <c r="M2664" s="49"/>
      <c r="N2664" s="49"/>
      <c r="O2664" s="12"/>
      <c r="P2664" s="12"/>
      <c r="Q2664" s="12"/>
      <c r="R2664" s="12"/>
      <c r="S2664" s="12"/>
    </row>
    <row r="2665" spans="1:19" s="1" customFormat="1" x14ac:dyDescent="0.4">
      <c r="A2665" s="12"/>
      <c r="B2665" s="12"/>
      <c r="C2665" s="42"/>
      <c r="D2665" s="12"/>
      <c r="E2665" s="12"/>
      <c r="F2665" s="12"/>
      <c r="G2665" s="12"/>
      <c r="H2665" s="12"/>
      <c r="I2665" s="12"/>
      <c r="J2665" s="12"/>
      <c r="K2665" s="12"/>
      <c r="L2665" s="12"/>
      <c r="M2665" s="49"/>
      <c r="N2665" s="49"/>
      <c r="O2665" s="12"/>
      <c r="P2665" s="12"/>
      <c r="Q2665" s="12"/>
      <c r="R2665" s="12"/>
      <c r="S2665" s="12"/>
    </row>
    <row r="2666" spans="1:19" s="1" customFormat="1" x14ac:dyDescent="0.4">
      <c r="A2666" s="12"/>
      <c r="B2666" s="12"/>
      <c r="C2666" s="42"/>
      <c r="D2666" s="12"/>
      <c r="E2666" s="12"/>
      <c r="F2666" s="12"/>
      <c r="G2666" s="12"/>
      <c r="H2666" s="12"/>
      <c r="I2666" s="12"/>
      <c r="J2666" s="12"/>
      <c r="K2666" s="12"/>
      <c r="L2666" s="12"/>
      <c r="M2666" s="49"/>
      <c r="N2666" s="49"/>
      <c r="O2666" s="12"/>
      <c r="P2666" s="12"/>
      <c r="Q2666" s="12"/>
      <c r="R2666" s="12"/>
      <c r="S2666" s="12"/>
    </row>
    <row r="2667" spans="1:19" s="1" customFormat="1" x14ac:dyDescent="0.4">
      <c r="A2667" s="12"/>
      <c r="B2667" s="12"/>
      <c r="C2667" s="42"/>
      <c r="D2667" s="12"/>
      <c r="E2667" s="12"/>
      <c r="F2667" s="12"/>
      <c r="G2667" s="12"/>
      <c r="H2667" s="12"/>
      <c r="I2667" s="12"/>
      <c r="J2667" s="12"/>
      <c r="K2667" s="12"/>
      <c r="L2667" s="12"/>
      <c r="M2667" s="49"/>
      <c r="N2667" s="49"/>
      <c r="O2667" s="12"/>
      <c r="P2667" s="12"/>
      <c r="Q2667" s="12"/>
      <c r="R2667" s="12"/>
      <c r="S2667" s="12"/>
    </row>
    <row r="2668" spans="1:19" s="1" customFormat="1" x14ac:dyDescent="0.4">
      <c r="A2668" s="12"/>
      <c r="B2668" s="12"/>
      <c r="C2668" s="42"/>
      <c r="D2668" s="12"/>
      <c r="E2668" s="12"/>
      <c r="F2668" s="12"/>
      <c r="G2668" s="12"/>
      <c r="H2668" s="12"/>
      <c r="I2668" s="12"/>
      <c r="J2668" s="12"/>
      <c r="K2668" s="12"/>
      <c r="L2668" s="12"/>
      <c r="M2668" s="49"/>
      <c r="N2668" s="49"/>
      <c r="O2668" s="12"/>
      <c r="P2668" s="12"/>
      <c r="Q2668" s="12"/>
      <c r="R2668" s="12"/>
      <c r="S2668" s="12"/>
    </row>
    <row r="2669" spans="1:19" s="1" customFormat="1" x14ac:dyDescent="0.4">
      <c r="A2669" s="12"/>
      <c r="B2669" s="12"/>
      <c r="C2669" s="42"/>
      <c r="D2669" s="12"/>
      <c r="E2669" s="12"/>
      <c r="F2669" s="12"/>
      <c r="G2669" s="12"/>
      <c r="H2669" s="12"/>
      <c r="I2669" s="12"/>
      <c r="J2669" s="12"/>
      <c r="K2669" s="12"/>
      <c r="L2669" s="12"/>
      <c r="M2669" s="49"/>
      <c r="N2669" s="49"/>
      <c r="O2669" s="12"/>
      <c r="P2669" s="12"/>
      <c r="Q2669" s="12"/>
      <c r="R2669" s="12"/>
      <c r="S2669" s="12"/>
    </row>
    <row r="2670" spans="1:19" s="1" customFormat="1" x14ac:dyDescent="0.4">
      <c r="A2670" s="12"/>
      <c r="B2670" s="12"/>
      <c r="C2670" s="42"/>
      <c r="D2670" s="12"/>
      <c r="E2670" s="12"/>
      <c r="F2670" s="12"/>
      <c r="G2670" s="12"/>
      <c r="H2670" s="12"/>
      <c r="I2670" s="12"/>
      <c r="J2670" s="12"/>
      <c r="K2670" s="12"/>
      <c r="L2670" s="12"/>
      <c r="M2670" s="49"/>
      <c r="N2670" s="49"/>
      <c r="O2670" s="12"/>
      <c r="P2670" s="12"/>
      <c r="Q2670" s="12"/>
      <c r="R2670" s="12"/>
      <c r="S2670" s="12"/>
    </row>
    <row r="2671" spans="1:19" s="1" customFormat="1" x14ac:dyDescent="0.4">
      <c r="A2671" s="12"/>
      <c r="B2671" s="12"/>
      <c r="C2671" s="42"/>
      <c r="D2671" s="12"/>
      <c r="E2671" s="12"/>
      <c r="F2671" s="12"/>
      <c r="G2671" s="12"/>
      <c r="H2671" s="12"/>
      <c r="I2671" s="12"/>
      <c r="J2671" s="12"/>
      <c r="K2671" s="12"/>
      <c r="L2671" s="12"/>
      <c r="M2671" s="49"/>
      <c r="N2671" s="49"/>
      <c r="O2671" s="12"/>
      <c r="P2671" s="12"/>
      <c r="Q2671" s="12"/>
      <c r="R2671" s="12"/>
      <c r="S2671" s="12"/>
    </row>
    <row r="2672" spans="1:19" s="1" customFormat="1" x14ac:dyDescent="0.4">
      <c r="A2672" s="12"/>
      <c r="B2672" s="12"/>
      <c r="C2672" s="42"/>
      <c r="D2672" s="12"/>
      <c r="E2672" s="12"/>
      <c r="F2672" s="12"/>
      <c r="G2672" s="12"/>
      <c r="H2672" s="12"/>
      <c r="I2672" s="12"/>
      <c r="J2672" s="12"/>
      <c r="K2672" s="12"/>
      <c r="L2672" s="12"/>
      <c r="M2672" s="49"/>
      <c r="N2672" s="49"/>
      <c r="O2672" s="12"/>
      <c r="P2672" s="12"/>
      <c r="Q2672" s="12"/>
      <c r="R2672" s="12"/>
      <c r="S2672" s="12"/>
    </row>
    <row r="2673" spans="1:19" s="1" customFormat="1" x14ac:dyDescent="0.4">
      <c r="A2673" s="12"/>
      <c r="B2673" s="12"/>
      <c r="C2673" s="42"/>
      <c r="D2673" s="12"/>
      <c r="E2673" s="12"/>
      <c r="F2673" s="12"/>
      <c r="G2673" s="12"/>
      <c r="H2673" s="12"/>
      <c r="I2673" s="12"/>
      <c r="J2673" s="12"/>
      <c r="K2673" s="12"/>
      <c r="L2673" s="12"/>
      <c r="M2673" s="49"/>
      <c r="N2673" s="49"/>
      <c r="O2673" s="12"/>
      <c r="P2673" s="12"/>
      <c r="Q2673" s="12"/>
      <c r="R2673" s="12"/>
      <c r="S2673" s="12"/>
    </row>
    <row r="2674" spans="1:19" s="1" customFormat="1" x14ac:dyDescent="0.4">
      <c r="A2674" s="12"/>
      <c r="B2674" s="12"/>
      <c r="C2674" s="42"/>
      <c r="D2674" s="12"/>
      <c r="E2674" s="12"/>
      <c r="F2674" s="12"/>
      <c r="G2674" s="12"/>
      <c r="H2674" s="12"/>
      <c r="I2674" s="12"/>
      <c r="J2674" s="12"/>
      <c r="K2674" s="12"/>
      <c r="L2674" s="12"/>
      <c r="M2674" s="49"/>
      <c r="N2674" s="49"/>
      <c r="O2674" s="12"/>
      <c r="P2674" s="12"/>
      <c r="Q2674" s="12"/>
      <c r="R2674" s="12"/>
      <c r="S2674" s="12"/>
    </row>
    <row r="2675" spans="1:19" s="1" customFormat="1" x14ac:dyDescent="0.4">
      <c r="A2675" s="12"/>
      <c r="B2675" s="12"/>
      <c r="C2675" s="42"/>
      <c r="D2675" s="12"/>
      <c r="E2675" s="12"/>
      <c r="F2675" s="12"/>
      <c r="G2675" s="12"/>
      <c r="H2675" s="12"/>
      <c r="I2675" s="12"/>
      <c r="J2675" s="12"/>
      <c r="K2675" s="12"/>
      <c r="L2675" s="12"/>
      <c r="M2675" s="49"/>
      <c r="N2675" s="49"/>
      <c r="O2675" s="12"/>
      <c r="P2675" s="12"/>
      <c r="Q2675" s="12"/>
      <c r="R2675" s="12"/>
      <c r="S2675" s="12"/>
    </row>
    <row r="2676" spans="1:19" s="1" customFormat="1" x14ac:dyDescent="0.4">
      <c r="A2676" s="12"/>
      <c r="B2676" s="12"/>
      <c r="C2676" s="42"/>
      <c r="D2676" s="12"/>
      <c r="E2676" s="12"/>
      <c r="F2676" s="12"/>
      <c r="G2676" s="12"/>
      <c r="H2676" s="12"/>
      <c r="I2676" s="12"/>
      <c r="J2676" s="12"/>
      <c r="K2676" s="12"/>
      <c r="L2676" s="12"/>
      <c r="M2676" s="49"/>
      <c r="N2676" s="49"/>
      <c r="O2676" s="12"/>
      <c r="P2676" s="12"/>
      <c r="Q2676" s="12"/>
      <c r="R2676" s="12"/>
      <c r="S2676" s="12"/>
    </row>
    <row r="2677" spans="1:19" s="1" customFormat="1" x14ac:dyDescent="0.4">
      <c r="A2677" s="12"/>
      <c r="B2677" s="12"/>
      <c r="C2677" s="42"/>
      <c r="D2677" s="12"/>
      <c r="E2677" s="12"/>
      <c r="F2677" s="12"/>
      <c r="G2677" s="12"/>
      <c r="H2677" s="12"/>
      <c r="I2677" s="12"/>
      <c r="J2677" s="12"/>
      <c r="K2677" s="12"/>
      <c r="L2677" s="12"/>
      <c r="M2677" s="49"/>
      <c r="N2677" s="49"/>
      <c r="O2677" s="12"/>
      <c r="P2677" s="12"/>
      <c r="Q2677" s="12"/>
      <c r="R2677" s="12"/>
      <c r="S2677" s="12"/>
    </row>
    <row r="2678" spans="1:19" s="1" customFormat="1" x14ac:dyDescent="0.4">
      <c r="A2678" s="12"/>
      <c r="B2678" s="12"/>
      <c r="C2678" s="42"/>
      <c r="D2678" s="12"/>
      <c r="E2678" s="12"/>
      <c r="F2678" s="12"/>
      <c r="G2678" s="12"/>
      <c r="H2678" s="12"/>
      <c r="I2678" s="12"/>
      <c r="J2678" s="12"/>
      <c r="K2678" s="12"/>
      <c r="L2678" s="12"/>
      <c r="M2678" s="49"/>
      <c r="N2678" s="49"/>
      <c r="O2678" s="12"/>
      <c r="P2678" s="12"/>
      <c r="Q2678" s="12"/>
      <c r="R2678" s="12"/>
      <c r="S2678" s="12"/>
    </row>
    <row r="2679" spans="1:19" s="1" customFormat="1" x14ac:dyDescent="0.4">
      <c r="A2679" s="12"/>
      <c r="B2679" s="12"/>
      <c r="C2679" s="42"/>
      <c r="D2679" s="12"/>
      <c r="E2679" s="12"/>
      <c r="F2679" s="12"/>
      <c r="G2679" s="12"/>
      <c r="H2679" s="12"/>
      <c r="I2679" s="12"/>
      <c r="J2679" s="12"/>
      <c r="K2679" s="12"/>
      <c r="L2679" s="12"/>
      <c r="M2679" s="49"/>
      <c r="N2679" s="49"/>
      <c r="O2679" s="12"/>
      <c r="P2679" s="12"/>
      <c r="Q2679" s="12"/>
      <c r="R2679" s="12"/>
      <c r="S2679" s="12"/>
    </row>
    <row r="2680" spans="1:19" s="1" customFormat="1" x14ac:dyDescent="0.4">
      <c r="A2680" s="12"/>
      <c r="B2680" s="12"/>
      <c r="C2680" s="42"/>
      <c r="D2680" s="12"/>
      <c r="E2680" s="12"/>
      <c r="F2680" s="12"/>
      <c r="G2680" s="12"/>
      <c r="H2680" s="12"/>
      <c r="I2680" s="12"/>
      <c r="J2680" s="12"/>
      <c r="K2680" s="12"/>
      <c r="L2680" s="12"/>
      <c r="M2680" s="49"/>
      <c r="N2680" s="49"/>
      <c r="O2680" s="12"/>
      <c r="P2680" s="12"/>
      <c r="Q2680" s="12"/>
      <c r="R2680" s="12"/>
      <c r="S2680" s="12"/>
    </row>
    <row r="2681" spans="1:19" s="1" customFormat="1" x14ac:dyDescent="0.4">
      <c r="A2681" s="12"/>
      <c r="B2681" s="12"/>
      <c r="C2681" s="42"/>
      <c r="D2681" s="12"/>
      <c r="E2681" s="12"/>
      <c r="F2681" s="12"/>
      <c r="G2681" s="12"/>
      <c r="H2681" s="12"/>
      <c r="I2681" s="12"/>
      <c r="J2681" s="12"/>
      <c r="K2681" s="12"/>
      <c r="L2681" s="12"/>
      <c r="M2681" s="49"/>
      <c r="N2681" s="49"/>
      <c r="O2681" s="12"/>
      <c r="P2681" s="12"/>
      <c r="Q2681" s="12"/>
      <c r="R2681" s="12"/>
      <c r="S2681" s="12"/>
    </row>
    <row r="2682" spans="1:19" s="1" customFormat="1" x14ac:dyDescent="0.4">
      <c r="A2682" s="12"/>
      <c r="B2682" s="12"/>
      <c r="C2682" s="42"/>
      <c r="D2682" s="12"/>
      <c r="E2682" s="12"/>
      <c r="F2682" s="12"/>
      <c r="G2682" s="12"/>
      <c r="H2682" s="12"/>
      <c r="I2682" s="12"/>
      <c r="J2682" s="12"/>
      <c r="K2682" s="12"/>
      <c r="L2682" s="12"/>
      <c r="M2682" s="49"/>
      <c r="N2682" s="49"/>
      <c r="O2682" s="12"/>
      <c r="P2682" s="12"/>
      <c r="Q2682" s="12"/>
      <c r="R2682" s="12"/>
      <c r="S2682" s="12"/>
    </row>
    <row r="2683" spans="1:19" s="1" customFormat="1" x14ac:dyDescent="0.4">
      <c r="A2683" s="12"/>
      <c r="B2683" s="12"/>
      <c r="C2683" s="42"/>
      <c r="D2683" s="12"/>
      <c r="E2683" s="12"/>
      <c r="F2683" s="12"/>
      <c r="G2683" s="12"/>
      <c r="H2683" s="12"/>
      <c r="I2683" s="12"/>
      <c r="J2683" s="12"/>
      <c r="K2683" s="12"/>
      <c r="L2683" s="12"/>
      <c r="M2683" s="49"/>
      <c r="N2683" s="49"/>
      <c r="O2683" s="12"/>
      <c r="P2683" s="12"/>
      <c r="Q2683" s="12"/>
      <c r="R2683" s="12"/>
      <c r="S2683" s="12"/>
    </row>
    <row r="2684" spans="1:19" s="1" customFormat="1" x14ac:dyDescent="0.4">
      <c r="A2684" s="12"/>
      <c r="B2684" s="12"/>
      <c r="C2684" s="42"/>
      <c r="D2684" s="12"/>
      <c r="E2684" s="12"/>
      <c r="F2684" s="12"/>
      <c r="G2684" s="12"/>
      <c r="H2684" s="12"/>
      <c r="I2684" s="12"/>
      <c r="J2684" s="12"/>
      <c r="K2684" s="12"/>
      <c r="L2684" s="12"/>
      <c r="M2684" s="49"/>
      <c r="N2684" s="49"/>
      <c r="O2684" s="12"/>
      <c r="P2684" s="12"/>
      <c r="Q2684" s="12"/>
      <c r="R2684" s="12"/>
      <c r="S2684" s="12"/>
    </row>
    <row r="2685" spans="1:19" s="1" customFormat="1" x14ac:dyDescent="0.4">
      <c r="A2685" s="12"/>
      <c r="B2685" s="12"/>
      <c r="C2685" s="42"/>
      <c r="D2685" s="12"/>
      <c r="E2685" s="12"/>
      <c r="F2685" s="12"/>
      <c r="G2685" s="12"/>
      <c r="H2685" s="12"/>
      <c r="I2685" s="12"/>
      <c r="J2685" s="12"/>
      <c r="K2685" s="12"/>
      <c r="L2685" s="12"/>
      <c r="M2685" s="49"/>
      <c r="N2685" s="49"/>
      <c r="O2685" s="12"/>
      <c r="P2685" s="12"/>
      <c r="Q2685" s="12"/>
      <c r="R2685" s="12"/>
      <c r="S2685" s="12"/>
    </row>
    <row r="2686" spans="1:19" s="1" customFormat="1" x14ac:dyDescent="0.4">
      <c r="A2686" s="12"/>
      <c r="B2686" s="12"/>
      <c r="C2686" s="42"/>
      <c r="D2686" s="12"/>
      <c r="E2686" s="12"/>
      <c r="F2686" s="12"/>
      <c r="G2686" s="12"/>
      <c r="H2686" s="12"/>
      <c r="I2686" s="12"/>
      <c r="J2686" s="12"/>
      <c r="K2686" s="12"/>
      <c r="L2686" s="12"/>
      <c r="M2686" s="49"/>
      <c r="N2686" s="49"/>
      <c r="O2686" s="12"/>
      <c r="P2686" s="12"/>
      <c r="Q2686" s="12"/>
      <c r="R2686" s="12"/>
      <c r="S2686" s="12"/>
    </row>
    <row r="2687" spans="1:19" s="1" customFormat="1" x14ac:dyDescent="0.4">
      <c r="A2687" s="12"/>
      <c r="B2687" s="12"/>
      <c r="C2687" s="42"/>
      <c r="D2687" s="12"/>
      <c r="E2687" s="12"/>
      <c r="F2687" s="12"/>
      <c r="G2687" s="12"/>
      <c r="H2687" s="12"/>
      <c r="I2687" s="12"/>
      <c r="J2687" s="12"/>
      <c r="K2687" s="12"/>
      <c r="L2687" s="12"/>
      <c r="M2687" s="49"/>
      <c r="N2687" s="49"/>
      <c r="O2687" s="12"/>
      <c r="P2687" s="12"/>
      <c r="Q2687" s="12"/>
      <c r="R2687" s="12"/>
      <c r="S2687" s="12"/>
    </row>
    <row r="2688" spans="1:19" s="1" customFormat="1" x14ac:dyDescent="0.4">
      <c r="A2688" s="12"/>
      <c r="B2688" s="12"/>
      <c r="C2688" s="42"/>
      <c r="D2688" s="12"/>
      <c r="E2688" s="12"/>
      <c r="F2688" s="12"/>
      <c r="G2688" s="12"/>
      <c r="H2688" s="12"/>
      <c r="I2688" s="12"/>
      <c r="J2688" s="12"/>
      <c r="K2688" s="12"/>
      <c r="L2688" s="12"/>
      <c r="M2688" s="49"/>
      <c r="N2688" s="49"/>
      <c r="O2688" s="12"/>
      <c r="P2688" s="12"/>
      <c r="Q2688" s="12"/>
      <c r="R2688" s="12"/>
      <c r="S2688" s="12"/>
    </row>
    <row r="2689" spans="1:19" s="1" customFormat="1" x14ac:dyDescent="0.4">
      <c r="A2689" s="12"/>
      <c r="B2689" s="12"/>
      <c r="C2689" s="42"/>
      <c r="D2689" s="12"/>
      <c r="E2689" s="12"/>
      <c r="F2689" s="12"/>
      <c r="G2689" s="12"/>
      <c r="H2689" s="12"/>
      <c r="I2689" s="12"/>
      <c r="J2689" s="12"/>
      <c r="K2689" s="12"/>
      <c r="L2689" s="12"/>
      <c r="M2689" s="49"/>
      <c r="N2689" s="49"/>
      <c r="O2689" s="12"/>
      <c r="P2689" s="12"/>
      <c r="Q2689" s="12"/>
      <c r="R2689" s="12"/>
      <c r="S2689" s="12"/>
    </row>
    <row r="2690" spans="1:19" s="1" customFormat="1" x14ac:dyDescent="0.4">
      <c r="A2690" s="12"/>
      <c r="B2690" s="12"/>
      <c r="C2690" s="42"/>
      <c r="D2690" s="12"/>
      <c r="E2690" s="12"/>
      <c r="F2690" s="12"/>
      <c r="G2690" s="12"/>
      <c r="H2690" s="12"/>
      <c r="I2690" s="12"/>
      <c r="J2690" s="12"/>
      <c r="K2690" s="12"/>
      <c r="L2690" s="12"/>
      <c r="M2690" s="49"/>
      <c r="N2690" s="49"/>
      <c r="O2690" s="12"/>
      <c r="P2690" s="12"/>
      <c r="Q2690" s="12"/>
      <c r="R2690" s="12"/>
      <c r="S2690" s="12"/>
    </row>
    <row r="2691" spans="1:19" s="1" customFormat="1" x14ac:dyDescent="0.4">
      <c r="A2691" s="12"/>
      <c r="B2691" s="12"/>
      <c r="C2691" s="42"/>
      <c r="D2691" s="12"/>
      <c r="E2691" s="12"/>
      <c r="F2691" s="12"/>
      <c r="G2691" s="12"/>
      <c r="H2691" s="12"/>
      <c r="I2691" s="12"/>
      <c r="J2691" s="12"/>
      <c r="K2691" s="12"/>
      <c r="L2691" s="12"/>
      <c r="M2691" s="49"/>
      <c r="N2691" s="49"/>
      <c r="O2691" s="12"/>
      <c r="P2691" s="12"/>
      <c r="Q2691" s="12"/>
      <c r="R2691" s="12"/>
      <c r="S2691" s="12"/>
    </row>
    <row r="2692" spans="1:19" s="1" customFormat="1" x14ac:dyDescent="0.4">
      <c r="A2692" s="12"/>
      <c r="B2692" s="12"/>
      <c r="C2692" s="42"/>
      <c r="D2692" s="12"/>
      <c r="E2692" s="12"/>
      <c r="F2692" s="12"/>
      <c r="G2692" s="12"/>
      <c r="H2692" s="12"/>
      <c r="I2692" s="12"/>
      <c r="J2692" s="12"/>
      <c r="K2692" s="12"/>
      <c r="L2692" s="12"/>
      <c r="M2692" s="49"/>
      <c r="N2692" s="49"/>
      <c r="O2692" s="12"/>
      <c r="P2692" s="12"/>
      <c r="Q2692" s="12"/>
      <c r="R2692" s="12"/>
      <c r="S2692" s="12"/>
    </row>
    <row r="2693" spans="1:19" s="1" customFormat="1" x14ac:dyDescent="0.4">
      <c r="A2693" s="12"/>
      <c r="B2693" s="12"/>
      <c r="C2693" s="42"/>
      <c r="D2693" s="12"/>
      <c r="E2693" s="12"/>
      <c r="F2693" s="12"/>
      <c r="G2693" s="12"/>
      <c r="H2693" s="12"/>
      <c r="I2693" s="12"/>
      <c r="J2693" s="12"/>
      <c r="K2693" s="12"/>
      <c r="L2693" s="12"/>
      <c r="M2693" s="49"/>
      <c r="N2693" s="49"/>
      <c r="O2693" s="12"/>
      <c r="P2693" s="12"/>
      <c r="Q2693" s="12"/>
      <c r="R2693" s="12"/>
      <c r="S2693" s="12"/>
    </row>
    <row r="2694" spans="1:19" s="1" customFormat="1" x14ac:dyDescent="0.4">
      <c r="A2694" s="12"/>
      <c r="B2694" s="12"/>
      <c r="C2694" s="42"/>
      <c r="D2694" s="12"/>
      <c r="E2694" s="12"/>
      <c r="F2694" s="12"/>
      <c r="G2694" s="12"/>
      <c r="H2694" s="12"/>
      <c r="I2694" s="12"/>
      <c r="J2694" s="12"/>
      <c r="K2694" s="12"/>
      <c r="L2694" s="12"/>
      <c r="M2694" s="49"/>
      <c r="N2694" s="49"/>
      <c r="O2694" s="12"/>
      <c r="P2694" s="12"/>
      <c r="Q2694" s="12"/>
      <c r="R2694" s="12"/>
      <c r="S2694" s="12"/>
    </row>
    <row r="2695" spans="1:19" s="1" customFormat="1" x14ac:dyDescent="0.4">
      <c r="A2695" s="12"/>
      <c r="B2695" s="12"/>
      <c r="C2695" s="42"/>
      <c r="D2695" s="12"/>
      <c r="E2695" s="12"/>
      <c r="F2695" s="12"/>
      <c r="G2695" s="12"/>
      <c r="H2695" s="12"/>
      <c r="I2695" s="12"/>
      <c r="J2695" s="12"/>
      <c r="K2695" s="12"/>
      <c r="L2695" s="12"/>
      <c r="M2695" s="49"/>
      <c r="N2695" s="49"/>
      <c r="O2695" s="12"/>
      <c r="P2695" s="12"/>
      <c r="Q2695" s="12"/>
      <c r="R2695" s="12"/>
      <c r="S2695" s="12"/>
    </row>
    <row r="2696" spans="1:19" s="1" customFormat="1" x14ac:dyDescent="0.4">
      <c r="A2696" s="12"/>
      <c r="B2696" s="12"/>
      <c r="C2696" s="42"/>
      <c r="D2696" s="12"/>
      <c r="E2696" s="12"/>
      <c r="F2696" s="12"/>
      <c r="G2696" s="12"/>
      <c r="H2696" s="12"/>
      <c r="I2696" s="12"/>
      <c r="J2696" s="12"/>
      <c r="K2696" s="12"/>
      <c r="L2696" s="12"/>
      <c r="M2696" s="49"/>
      <c r="N2696" s="49"/>
      <c r="O2696" s="12"/>
      <c r="P2696" s="12"/>
      <c r="Q2696" s="12"/>
      <c r="R2696" s="12"/>
      <c r="S2696" s="12"/>
    </row>
    <row r="2697" spans="1:19" s="1" customFormat="1" x14ac:dyDescent="0.4">
      <c r="A2697" s="12"/>
      <c r="B2697" s="12"/>
      <c r="C2697" s="42"/>
      <c r="D2697" s="12"/>
      <c r="E2697" s="12"/>
      <c r="F2697" s="12"/>
      <c r="G2697" s="12"/>
      <c r="H2697" s="12"/>
      <c r="I2697" s="12"/>
      <c r="J2697" s="12"/>
      <c r="K2697" s="12"/>
      <c r="L2697" s="12"/>
      <c r="M2697" s="49"/>
      <c r="N2697" s="49"/>
      <c r="O2697" s="12"/>
      <c r="P2697" s="12"/>
      <c r="Q2697" s="12"/>
      <c r="R2697" s="12"/>
      <c r="S2697" s="12"/>
    </row>
    <row r="2698" spans="1:19" s="1" customFormat="1" x14ac:dyDescent="0.4">
      <c r="A2698" s="12"/>
      <c r="B2698" s="12"/>
      <c r="C2698" s="42"/>
      <c r="D2698" s="12"/>
      <c r="E2698" s="12"/>
      <c r="F2698" s="12"/>
      <c r="G2698" s="12"/>
      <c r="H2698" s="12"/>
      <c r="I2698" s="12"/>
      <c r="J2698" s="12"/>
      <c r="K2698" s="12"/>
      <c r="L2698" s="12"/>
      <c r="M2698" s="49"/>
      <c r="N2698" s="49"/>
      <c r="O2698" s="12"/>
      <c r="P2698" s="12"/>
      <c r="Q2698" s="12"/>
      <c r="R2698" s="12"/>
      <c r="S2698" s="12"/>
    </row>
    <row r="2699" spans="1:19" s="1" customFormat="1" x14ac:dyDescent="0.4">
      <c r="A2699" s="12"/>
      <c r="B2699" s="12"/>
      <c r="C2699" s="42"/>
      <c r="D2699" s="12"/>
      <c r="E2699" s="12"/>
      <c r="F2699" s="12"/>
      <c r="G2699" s="12"/>
      <c r="H2699" s="12"/>
      <c r="I2699" s="12"/>
      <c r="J2699" s="12"/>
      <c r="K2699" s="12"/>
      <c r="L2699" s="12"/>
      <c r="M2699" s="49"/>
      <c r="N2699" s="49"/>
      <c r="O2699" s="12"/>
      <c r="P2699" s="12"/>
      <c r="Q2699" s="12"/>
      <c r="R2699" s="12"/>
      <c r="S2699" s="12"/>
    </row>
    <row r="2700" spans="1:19" s="1" customFormat="1" x14ac:dyDescent="0.4">
      <c r="A2700" s="12"/>
      <c r="B2700" s="12"/>
      <c r="C2700" s="42"/>
      <c r="D2700" s="12"/>
      <c r="E2700" s="12"/>
      <c r="F2700" s="12"/>
      <c r="G2700" s="12"/>
      <c r="H2700" s="12"/>
      <c r="I2700" s="12"/>
      <c r="J2700" s="12"/>
      <c r="K2700" s="12"/>
      <c r="L2700" s="12"/>
      <c r="M2700" s="49"/>
      <c r="N2700" s="49"/>
      <c r="O2700" s="12"/>
      <c r="P2700" s="12"/>
      <c r="Q2700" s="12"/>
      <c r="R2700" s="12"/>
      <c r="S2700" s="12"/>
    </row>
    <row r="2701" spans="1:19" s="1" customFormat="1" x14ac:dyDescent="0.4">
      <c r="A2701" s="12"/>
      <c r="B2701" s="12"/>
      <c r="C2701" s="42"/>
      <c r="D2701" s="12"/>
      <c r="E2701" s="12"/>
      <c r="F2701" s="12"/>
      <c r="G2701" s="12"/>
      <c r="H2701" s="12"/>
      <c r="I2701" s="12"/>
      <c r="J2701" s="12"/>
      <c r="K2701" s="12"/>
      <c r="L2701" s="12"/>
      <c r="M2701" s="49"/>
      <c r="N2701" s="49"/>
      <c r="O2701" s="12"/>
      <c r="P2701" s="12"/>
      <c r="Q2701" s="12"/>
      <c r="R2701" s="12"/>
      <c r="S2701" s="12"/>
    </row>
    <row r="2702" spans="1:19" s="1" customFormat="1" x14ac:dyDescent="0.4">
      <c r="A2702" s="12"/>
      <c r="B2702" s="12"/>
      <c r="C2702" s="42"/>
      <c r="D2702" s="12"/>
      <c r="E2702" s="12"/>
      <c r="F2702" s="12"/>
      <c r="G2702" s="12"/>
      <c r="H2702" s="12"/>
      <c r="I2702" s="12"/>
      <c r="J2702" s="12"/>
      <c r="K2702" s="12"/>
      <c r="L2702" s="12"/>
      <c r="M2702" s="49"/>
      <c r="N2702" s="49"/>
      <c r="O2702" s="12"/>
      <c r="P2702" s="12"/>
      <c r="Q2702" s="12"/>
      <c r="R2702" s="12"/>
      <c r="S2702" s="12"/>
    </row>
    <row r="2703" spans="1:19" s="1" customFormat="1" x14ac:dyDescent="0.4">
      <c r="A2703" s="12"/>
      <c r="B2703" s="12"/>
      <c r="C2703" s="42"/>
      <c r="D2703" s="12"/>
      <c r="E2703" s="12"/>
      <c r="F2703" s="12"/>
      <c r="G2703" s="12"/>
      <c r="H2703" s="12"/>
      <c r="I2703" s="12"/>
      <c r="J2703" s="12"/>
      <c r="K2703" s="12"/>
      <c r="L2703" s="12"/>
      <c r="M2703" s="49"/>
      <c r="N2703" s="49"/>
      <c r="O2703" s="12"/>
      <c r="P2703" s="12"/>
      <c r="Q2703" s="12"/>
      <c r="R2703" s="12"/>
      <c r="S2703" s="12"/>
    </row>
    <row r="2704" spans="1:19" s="1" customFormat="1" x14ac:dyDescent="0.4">
      <c r="A2704" s="12"/>
      <c r="B2704" s="12"/>
      <c r="C2704" s="42"/>
      <c r="D2704" s="12"/>
      <c r="E2704" s="12"/>
      <c r="F2704" s="12"/>
      <c r="G2704" s="12"/>
      <c r="H2704" s="12"/>
      <c r="I2704" s="12"/>
      <c r="J2704" s="12"/>
      <c r="K2704" s="12"/>
      <c r="L2704" s="12"/>
      <c r="M2704" s="49"/>
      <c r="N2704" s="49"/>
      <c r="O2704" s="12"/>
      <c r="P2704" s="12"/>
      <c r="Q2704" s="12"/>
      <c r="R2704" s="12"/>
      <c r="S2704" s="12"/>
    </row>
    <row r="2705" spans="1:19" s="1" customFormat="1" x14ac:dyDescent="0.4">
      <c r="A2705" s="12"/>
      <c r="B2705" s="12"/>
      <c r="C2705" s="42"/>
      <c r="D2705" s="12"/>
      <c r="E2705" s="12"/>
      <c r="F2705" s="12"/>
      <c r="G2705" s="12"/>
      <c r="H2705" s="12"/>
      <c r="I2705" s="12"/>
      <c r="J2705" s="12"/>
      <c r="K2705" s="12"/>
      <c r="L2705" s="12"/>
      <c r="M2705" s="49"/>
      <c r="N2705" s="49"/>
      <c r="O2705" s="12"/>
      <c r="P2705" s="12"/>
      <c r="Q2705" s="12"/>
      <c r="R2705" s="12"/>
      <c r="S2705" s="12"/>
    </row>
    <row r="2706" spans="1:19" s="1" customFormat="1" x14ac:dyDescent="0.4">
      <c r="A2706" s="12"/>
      <c r="B2706" s="12"/>
      <c r="C2706" s="42"/>
      <c r="D2706" s="12"/>
      <c r="E2706" s="12"/>
      <c r="F2706" s="12"/>
      <c r="G2706" s="12"/>
      <c r="H2706" s="12"/>
      <c r="I2706" s="12"/>
      <c r="J2706" s="12"/>
      <c r="K2706" s="12"/>
      <c r="L2706" s="12"/>
      <c r="M2706" s="49"/>
      <c r="N2706" s="49"/>
      <c r="O2706" s="12"/>
      <c r="P2706" s="12"/>
      <c r="Q2706" s="12"/>
      <c r="R2706" s="12"/>
      <c r="S2706" s="12"/>
    </row>
    <row r="2707" spans="1:19" s="1" customFormat="1" x14ac:dyDescent="0.4">
      <c r="A2707" s="12"/>
      <c r="B2707" s="12"/>
      <c r="C2707" s="42"/>
      <c r="D2707" s="12"/>
      <c r="E2707" s="12"/>
      <c r="F2707" s="12"/>
      <c r="G2707" s="12"/>
      <c r="H2707" s="12"/>
      <c r="I2707" s="12"/>
      <c r="J2707" s="12"/>
      <c r="K2707" s="12"/>
      <c r="L2707" s="12"/>
      <c r="M2707" s="49"/>
      <c r="N2707" s="49"/>
      <c r="O2707" s="12"/>
      <c r="P2707" s="12"/>
      <c r="Q2707" s="12"/>
      <c r="R2707" s="12"/>
      <c r="S2707" s="12"/>
    </row>
    <row r="2708" spans="1:19" s="1" customFormat="1" x14ac:dyDescent="0.4">
      <c r="A2708" s="12"/>
      <c r="B2708" s="12"/>
      <c r="C2708" s="42"/>
      <c r="D2708" s="12"/>
      <c r="E2708" s="12"/>
      <c r="F2708" s="12"/>
      <c r="G2708" s="12"/>
      <c r="H2708" s="12"/>
      <c r="I2708" s="12"/>
      <c r="J2708" s="12"/>
      <c r="K2708" s="12"/>
      <c r="L2708" s="12"/>
      <c r="M2708" s="49"/>
      <c r="N2708" s="49"/>
      <c r="O2708" s="12"/>
      <c r="P2708" s="12"/>
      <c r="Q2708" s="12"/>
      <c r="R2708" s="12"/>
      <c r="S2708" s="12"/>
    </row>
    <row r="2709" spans="1:19" s="1" customFormat="1" x14ac:dyDescent="0.4">
      <c r="A2709" s="12"/>
      <c r="B2709" s="12"/>
      <c r="C2709" s="42"/>
      <c r="D2709" s="12"/>
      <c r="E2709" s="12"/>
      <c r="F2709" s="12"/>
      <c r="G2709" s="12"/>
      <c r="H2709" s="12"/>
      <c r="I2709" s="12"/>
      <c r="J2709" s="12"/>
      <c r="K2709" s="12"/>
      <c r="L2709" s="12"/>
      <c r="M2709" s="49"/>
      <c r="N2709" s="49"/>
      <c r="O2709" s="12"/>
      <c r="P2709" s="12"/>
      <c r="Q2709" s="12"/>
      <c r="R2709" s="12"/>
      <c r="S2709" s="12"/>
    </row>
    <row r="2710" spans="1:19" s="1" customFormat="1" x14ac:dyDescent="0.4">
      <c r="A2710" s="12"/>
      <c r="B2710" s="12"/>
      <c r="C2710" s="42"/>
      <c r="D2710" s="12"/>
      <c r="E2710" s="12"/>
      <c r="F2710" s="12"/>
      <c r="G2710" s="12"/>
      <c r="H2710" s="12"/>
      <c r="I2710" s="12"/>
      <c r="J2710" s="12"/>
      <c r="K2710" s="12"/>
      <c r="L2710" s="12"/>
      <c r="M2710" s="49"/>
      <c r="N2710" s="49"/>
      <c r="O2710" s="12"/>
      <c r="P2710" s="12"/>
      <c r="Q2710" s="12"/>
      <c r="R2710" s="12"/>
      <c r="S2710" s="12"/>
    </row>
    <row r="2711" spans="1:19" s="1" customFormat="1" x14ac:dyDescent="0.4">
      <c r="A2711" s="12"/>
      <c r="B2711" s="12"/>
      <c r="C2711" s="42"/>
      <c r="D2711" s="12"/>
      <c r="E2711" s="12"/>
      <c r="F2711" s="12"/>
      <c r="G2711" s="12"/>
      <c r="H2711" s="12"/>
      <c r="I2711" s="12"/>
      <c r="J2711" s="12"/>
      <c r="K2711" s="12"/>
      <c r="L2711" s="12"/>
      <c r="M2711" s="49"/>
      <c r="N2711" s="49"/>
      <c r="O2711" s="12"/>
      <c r="P2711" s="12"/>
      <c r="Q2711" s="12"/>
      <c r="R2711" s="12"/>
      <c r="S2711" s="12"/>
    </row>
    <row r="2712" spans="1:19" s="1" customFormat="1" x14ac:dyDescent="0.4">
      <c r="A2712" s="12"/>
      <c r="B2712" s="12"/>
      <c r="C2712" s="42"/>
      <c r="D2712" s="12"/>
      <c r="E2712" s="12"/>
      <c r="F2712" s="12"/>
      <c r="G2712" s="12"/>
      <c r="H2712" s="12"/>
      <c r="I2712" s="12"/>
      <c r="J2712" s="12"/>
      <c r="K2712" s="12"/>
      <c r="L2712" s="12"/>
      <c r="M2712" s="49"/>
      <c r="N2712" s="49"/>
      <c r="O2712" s="12"/>
      <c r="P2712" s="12"/>
      <c r="Q2712" s="12"/>
      <c r="R2712" s="12"/>
      <c r="S2712" s="12"/>
    </row>
    <row r="2713" spans="1:19" s="1" customFormat="1" x14ac:dyDescent="0.4">
      <c r="A2713" s="12"/>
      <c r="B2713" s="12"/>
      <c r="C2713" s="42"/>
      <c r="D2713" s="12"/>
      <c r="E2713" s="12"/>
      <c r="F2713" s="12"/>
      <c r="G2713" s="12"/>
      <c r="H2713" s="12"/>
      <c r="I2713" s="12"/>
      <c r="J2713" s="12"/>
      <c r="K2713" s="12"/>
      <c r="L2713" s="12"/>
      <c r="M2713" s="49"/>
      <c r="N2713" s="49"/>
      <c r="O2713" s="12"/>
      <c r="P2713" s="12"/>
      <c r="Q2713" s="12"/>
      <c r="R2713" s="12"/>
      <c r="S2713" s="12"/>
    </row>
    <row r="2714" spans="1:19" s="1" customFormat="1" x14ac:dyDescent="0.4">
      <c r="A2714" s="12"/>
      <c r="B2714" s="12"/>
      <c r="C2714" s="42"/>
      <c r="D2714" s="12"/>
      <c r="E2714" s="12"/>
      <c r="F2714" s="12"/>
      <c r="G2714" s="12"/>
      <c r="H2714" s="12"/>
      <c r="I2714" s="12"/>
      <c r="J2714" s="12"/>
      <c r="K2714" s="12"/>
      <c r="L2714" s="12"/>
      <c r="M2714" s="49"/>
      <c r="N2714" s="49"/>
      <c r="O2714" s="12"/>
      <c r="P2714" s="12"/>
      <c r="Q2714" s="12"/>
      <c r="R2714" s="12"/>
      <c r="S2714" s="12"/>
    </row>
    <row r="2715" spans="1:19" s="1" customFormat="1" x14ac:dyDescent="0.4">
      <c r="A2715" s="12"/>
      <c r="B2715" s="12"/>
      <c r="C2715" s="42"/>
      <c r="D2715" s="12"/>
      <c r="E2715" s="12"/>
      <c r="F2715" s="12"/>
      <c r="G2715" s="12"/>
      <c r="H2715" s="12"/>
      <c r="I2715" s="12"/>
      <c r="J2715" s="12"/>
      <c r="K2715" s="12"/>
      <c r="L2715" s="12"/>
      <c r="M2715" s="49"/>
      <c r="N2715" s="49"/>
      <c r="O2715" s="12"/>
      <c r="P2715" s="12"/>
      <c r="Q2715" s="12"/>
      <c r="R2715" s="12"/>
      <c r="S2715" s="12"/>
    </row>
    <row r="2716" spans="1:19" s="1" customFormat="1" x14ac:dyDescent="0.4">
      <c r="A2716" s="12"/>
      <c r="B2716" s="12"/>
      <c r="C2716" s="42"/>
      <c r="D2716" s="12"/>
      <c r="E2716" s="12"/>
      <c r="F2716" s="12"/>
      <c r="G2716" s="12"/>
      <c r="H2716" s="12"/>
      <c r="I2716" s="12"/>
      <c r="J2716" s="12"/>
      <c r="K2716" s="12"/>
      <c r="L2716" s="12"/>
      <c r="M2716" s="49"/>
      <c r="N2716" s="49"/>
      <c r="O2716" s="12"/>
      <c r="P2716" s="12"/>
      <c r="Q2716" s="12"/>
      <c r="R2716" s="12"/>
      <c r="S2716" s="12"/>
    </row>
    <row r="2717" spans="1:19" s="1" customFormat="1" x14ac:dyDescent="0.4">
      <c r="A2717" s="12"/>
      <c r="B2717" s="12"/>
      <c r="C2717" s="42"/>
      <c r="D2717" s="12"/>
      <c r="E2717" s="12"/>
      <c r="F2717" s="12"/>
      <c r="G2717" s="12"/>
      <c r="H2717" s="12"/>
      <c r="I2717" s="12"/>
      <c r="J2717" s="12"/>
      <c r="K2717" s="12"/>
      <c r="L2717" s="12"/>
      <c r="M2717" s="49"/>
      <c r="N2717" s="49"/>
      <c r="O2717" s="12"/>
      <c r="P2717" s="12"/>
      <c r="Q2717" s="12"/>
      <c r="R2717" s="12"/>
      <c r="S2717" s="12"/>
    </row>
    <row r="2718" spans="1:19" s="1" customFormat="1" x14ac:dyDescent="0.4">
      <c r="A2718" s="12"/>
      <c r="B2718" s="12"/>
      <c r="C2718" s="42"/>
      <c r="D2718" s="12"/>
      <c r="E2718" s="12"/>
      <c r="F2718" s="12"/>
      <c r="G2718" s="12"/>
      <c r="H2718" s="12"/>
      <c r="I2718" s="12"/>
      <c r="J2718" s="12"/>
      <c r="K2718" s="12"/>
      <c r="L2718" s="12"/>
      <c r="M2718" s="49"/>
      <c r="N2718" s="49"/>
      <c r="O2718" s="12"/>
      <c r="P2718" s="12"/>
      <c r="Q2718" s="12"/>
      <c r="R2718" s="12"/>
      <c r="S2718" s="12"/>
    </row>
    <row r="2719" spans="1:19" s="1" customFormat="1" x14ac:dyDescent="0.4">
      <c r="A2719" s="12"/>
      <c r="B2719" s="12"/>
      <c r="C2719" s="42"/>
      <c r="D2719" s="12"/>
      <c r="E2719" s="12"/>
      <c r="F2719" s="12"/>
      <c r="G2719" s="12"/>
      <c r="H2719" s="12"/>
      <c r="I2719" s="12"/>
      <c r="J2719" s="12"/>
      <c r="K2719" s="12"/>
      <c r="L2719" s="12"/>
      <c r="M2719" s="49"/>
      <c r="N2719" s="49"/>
      <c r="O2719" s="12"/>
      <c r="P2719" s="12"/>
      <c r="Q2719" s="12"/>
      <c r="R2719" s="12"/>
      <c r="S2719" s="12"/>
    </row>
    <row r="2720" spans="1:19" s="1" customFormat="1" x14ac:dyDescent="0.4">
      <c r="A2720" s="12"/>
      <c r="B2720" s="12"/>
      <c r="C2720" s="42"/>
      <c r="D2720" s="12"/>
      <c r="E2720" s="12"/>
      <c r="F2720" s="12"/>
      <c r="G2720" s="12"/>
      <c r="H2720" s="12"/>
      <c r="I2720" s="12"/>
      <c r="J2720" s="12"/>
      <c r="K2720" s="12"/>
      <c r="L2720" s="12"/>
      <c r="M2720" s="49"/>
      <c r="N2720" s="49"/>
      <c r="O2720" s="12"/>
      <c r="P2720" s="12"/>
      <c r="Q2720" s="12"/>
      <c r="R2720" s="12"/>
      <c r="S2720" s="12"/>
    </row>
    <row r="2721" spans="1:19" s="1" customFormat="1" x14ac:dyDescent="0.4">
      <c r="A2721" s="12"/>
      <c r="B2721" s="12"/>
      <c r="C2721" s="42"/>
      <c r="D2721" s="12"/>
      <c r="E2721" s="12"/>
      <c r="F2721" s="12"/>
      <c r="G2721" s="12"/>
      <c r="H2721" s="12"/>
      <c r="I2721" s="12"/>
      <c r="J2721" s="12"/>
      <c r="K2721" s="12"/>
      <c r="L2721" s="12"/>
      <c r="M2721" s="49"/>
      <c r="N2721" s="49"/>
      <c r="O2721" s="12"/>
      <c r="P2721" s="12"/>
      <c r="Q2721" s="12"/>
      <c r="R2721" s="12"/>
      <c r="S2721" s="12"/>
    </row>
    <row r="2722" spans="1:19" s="1" customFormat="1" x14ac:dyDescent="0.4">
      <c r="A2722" s="12"/>
      <c r="B2722" s="12"/>
      <c r="C2722" s="42"/>
      <c r="D2722" s="12"/>
      <c r="E2722" s="12"/>
      <c r="F2722" s="12"/>
      <c r="G2722" s="12"/>
      <c r="H2722" s="12"/>
      <c r="I2722" s="12"/>
      <c r="J2722" s="12"/>
      <c r="K2722" s="12"/>
      <c r="L2722" s="12"/>
      <c r="M2722" s="49"/>
      <c r="N2722" s="49"/>
      <c r="O2722" s="12"/>
      <c r="P2722" s="12"/>
      <c r="Q2722" s="12"/>
      <c r="R2722" s="12"/>
      <c r="S2722" s="12"/>
    </row>
    <row r="2723" spans="1:19" s="1" customFormat="1" x14ac:dyDescent="0.4">
      <c r="A2723" s="12"/>
      <c r="B2723" s="12"/>
      <c r="C2723" s="42"/>
      <c r="D2723" s="12"/>
      <c r="E2723" s="12"/>
      <c r="F2723" s="12"/>
      <c r="G2723" s="12"/>
      <c r="H2723" s="12"/>
      <c r="I2723" s="12"/>
      <c r="J2723" s="12"/>
      <c r="K2723" s="12"/>
      <c r="L2723" s="12"/>
      <c r="M2723" s="49"/>
      <c r="N2723" s="49"/>
      <c r="O2723" s="12"/>
      <c r="P2723" s="12"/>
      <c r="Q2723" s="12"/>
      <c r="R2723" s="12"/>
      <c r="S2723" s="12"/>
    </row>
    <row r="2724" spans="1:19" s="1" customFormat="1" x14ac:dyDescent="0.4">
      <c r="A2724" s="12"/>
      <c r="B2724" s="12"/>
      <c r="C2724" s="42"/>
      <c r="D2724" s="12"/>
      <c r="E2724" s="12"/>
      <c r="F2724" s="12"/>
      <c r="G2724" s="12"/>
      <c r="H2724" s="12"/>
      <c r="I2724" s="12"/>
      <c r="J2724" s="12"/>
      <c r="K2724" s="12"/>
      <c r="L2724" s="12"/>
      <c r="M2724" s="49"/>
      <c r="N2724" s="49"/>
      <c r="O2724" s="12"/>
      <c r="P2724" s="12"/>
      <c r="Q2724" s="12"/>
      <c r="R2724" s="12"/>
      <c r="S2724" s="12"/>
    </row>
    <row r="2725" spans="1:19" s="1" customFormat="1" x14ac:dyDescent="0.4">
      <c r="A2725" s="12"/>
      <c r="B2725" s="12"/>
      <c r="C2725" s="42"/>
      <c r="D2725" s="12"/>
      <c r="E2725" s="12"/>
      <c r="F2725" s="12"/>
      <c r="G2725" s="12"/>
      <c r="H2725" s="12"/>
      <c r="I2725" s="12"/>
      <c r="J2725" s="12"/>
      <c r="K2725" s="12"/>
      <c r="L2725" s="12"/>
      <c r="M2725" s="49"/>
      <c r="N2725" s="49"/>
      <c r="O2725" s="12"/>
      <c r="P2725" s="12"/>
      <c r="Q2725" s="12"/>
      <c r="R2725" s="12"/>
      <c r="S2725" s="12"/>
    </row>
    <row r="2726" spans="1:19" s="1" customFormat="1" x14ac:dyDescent="0.4">
      <c r="A2726" s="12"/>
      <c r="B2726" s="12"/>
      <c r="C2726" s="42"/>
      <c r="D2726" s="12"/>
      <c r="E2726" s="12"/>
      <c r="F2726" s="12"/>
      <c r="G2726" s="12"/>
      <c r="H2726" s="12"/>
      <c r="I2726" s="12"/>
      <c r="J2726" s="12"/>
      <c r="K2726" s="12"/>
      <c r="L2726" s="12"/>
      <c r="M2726" s="49"/>
      <c r="N2726" s="49"/>
      <c r="O2726" s="12"/>
      <c r="P2726" s="12"/>
      <c r="Q2726" s="12"/>
      <c r="R2726" s="12"/>
      <c r="S2726" s="12"/>
    </row>
    <row r="2727" spans="1:19" s="1" customFormat="1" x14ac:dyDescent="0.4">
      <c r="A2727" s="12"/>
      <c r="B2727" s="12"/>
      <c r="C2727" s="42"/>
      <c r="D2727" s="12"/>
      <c r="E2727" s="12"/>
      <c r="F2727" s="12"/>
      <c r="G2727" s="12"/>
      <c r="H2727" s="12"/>
      <c r="I2727" s="12"/>
      <c r="J2727" s="12"/>
      <c r="K2727" s="12"/>
      <c r="L2727" s="12"/>
      <c r="M2727" s="49"/>
      <c r="N2727" s="49"/>
      <c r="O2727" s="12"/>
      <c r="P2727" s="12"/>
      <c r="Q2727" s="12"/>
      <c r="R2727" s="12"/>
      <c r="S2727" s="12"/>
    </row>
    <row r="2728" spans="1:19" s="1" customFormat="1" x14ac:dyDescent="0.4">
      <c r="A2728" s="12"/>
      <c r="B2728" s="12"/>
      <c r="C2728" s="42"/>
      <c r="D2728" s="12"/>
      <c r="E2728" s="12"/>
      <c r="F2728" s="12"/>
      <c r="G2728" s="12"/>
      <c r="H2728" s="12"/>
      <c r="I2728" s="12"/>
      <c r="J2728" s="12"/>
      <c r="K2728" s="12"/>
      <c r="L2728" s="12"/>
      <c r="M2728" s="49"/>
      <c r="N2728" s="49"/>
      <c r="O2728" s="12"/>
      <c r="P2728" s="12"/>
      <c r="Q2728" s="12"/>
      <c r="R2728" s="12"/>
      <c r="S2728" s="12"/>
    </row>
    <row r="2729" spans="1:19" s="1" customFormat="1" x14ac:dyDescent="0.4">
      <c r="A2729" s="12"/>
      <c r="B2729" s="12"/>
      <c r="C2729" s="42"/>
      <c r="D2729" s="12"/>
      <c r="E2729" s="12"/>
      <c r="F2729" s="12"/>
      <c r="G2729" s="12"/>
      <c r="H2729" s="12"/>
      <c r="I2729" s="12"/>
      <c r="J2729" s="12"/>
      <c r="K2729" s="12"/>
      <c r="L2729" s="12"/>
      <c r="M2729" s="49"/>
      <c r="N2729" s="49"/>
      <c r="O2729" s="12"/>
      <c r="P2729" s="12"/>
      <c r="Q2729" s="12"/>
      <c r="R2729" s="12"/>
      <c r="S2729" s="12"/>
    </row>
    <row r="2730" spans="1:19" s="1" customFormat="1" x14ac:dyDescent="0.4">
      <c r="A2730" s="12"/>
      <c r="B2730" s="12"/>
      <c r="C2730" s="42"/>
      <c r="D2730" s="12"/>
      <c r="E2730" s="12"/>
      <c r="F2730" s="12"/>
      <c r="G2730" s="12"/>
      <c r="H2730" s="12"/>
      <c r="I2730" s="12"/>
      <c r="J2730" s="12"/>
      <c r="K2730" s="12"/>
      <c r="L2730" s="12"/>
      <c r="M2730" s="49"/>
      <c r="N2730" s="49"/>
      <c r="O2730" s="12"/>
      <c r="P2730" s="12"/>
      <c r="Q2730" s="12"/>
      <c r="R2730" s="12"/>
      <c r="S2730" s="12"/>
    </row>
    <row r="2731" spans="1:19" s="1" customFormat="1" x14ac:dyDescent="0.4">
      <c r="A2731" s="12"/>
      <c r="B2731" s="12"/>
      <c r="C2731" s="42"/>
      <c r="D2731" s="12"/>
      <c r="E2731" s="12"/>
      <c r="F2731" s="12"/>
      <c r="G2731" s="12"/>
      <c r="H2731" s="12"/>
      <c r="I2731" s="12"/>
      <c r="J2731" s="12"/>
      <c r="K2731" s="12"/>
      <c r="L2731" s="12"/>
      <c r="M2731" s="49"/>
      <c r="N2731" s="49"/>
      <c r="O2731" s="12"/>
      <c r="P2731" s="12"/>
      <c r="Q2731" s="12"/>
      <c r="R2731" s="12"/>
      <c r="S2731" s="12"/>
    </row>
    <row r="2732" spans="1:19" s="1" customFormat="1" x14ac:dyDescent="0.4">
      <c r="A2732" s="12"/>
      <c r="B2732" s="12"/>
      <c r="C2732" s="42"/>
      <c r="D2732" s="12"/>
      <c r="E2732" s="12"/>
      <c r="F2732" s="12"/>
      <c r="G2732" s="12"/>
      <c r="H2732" s="12"/>
      <c r="I2732" s="12"/>
      <c r="J2732" s="12"/>
      <c r="K2732" s="12"/>
      <c r="L2732" s="12"/>
      <c r="M2732" s="49"/>
      <c r="N2732" s="49"/>
      <c r="O2732" s="12"/>
      <c r="P2732" s="12"/>
      <c r="Q2732" s="12"/>
      <c r="R2732" s="12"/>
      <c r="S2732" s="12"/>
    </row>
    <row r="2733" spans="1:19" s="1" customFormat="1" x14ac:dyDescent="0.4">
      <c r="A2733" s="12"/>
      <c r="B2733" s="12"/>
      <c r="C2733" s="42"/>
      <c r="D2733" s="12"/>
      <c r="E2733" s="12"/>
      <c r="F2733" s="12"/>
      <c r="G2733" s="12"/>
      <c r="H2733" s="12"/>
      <c r="I2733" s="12"/>
      <c r="J2733" s="12"/>
      <c r="K2733" s="12"/>
      <c r="L2733" s="12"/>
      <c r="M2733" s="49"/>
      <c r="N2733" s="49"/>
      <c r="O2733" s="12"/>
      <c r="P2733" s="12"/>
      <c r="Q2733" s="12"/>
      <c r="R2733" s="12"/>
      <c r="S2733" s="12"/>
    </row>
    <row r="2734" spans="1:19" s="1" customFormat="1" x14ac:dyDescent="0.4">
      <c r="A2734" s="12"/>
      <c r="B2734" s="12"/>
      <c r="C2734" s="42"/>
      <c r="D2734" s="12"/>
      <c r="E2734" s="12"/>
      <c r="F2734" s="12"/>
      <c r="G2734" s="12"/>
      <c r="H2734" s="12"/>
      <c r="I2734" s="12"/>
      <c r="J2734" s="12"/>
      <c r="K2734" s="12"/>
      <c r="L2734" s="12"/>
      <c r="M2734" s="49"/>
      <c r="N2734" s="49"/>
      <c r="O2734" s="12"/>
      <c r="P2734" s="12"/>
      <c r="Q2734" s="12"/>
      <c r="R2734" s="12"/>
      <c r="S2734" s="12"/>
    </row>
    <row r="2735" spans="1:19" s="1" customFormat="1" x14ac:dyDescent="0.4">
      <c r="A2735" s="12"/>
      <c r="B2735" s="12"/>
      <c r="C2735" s="42"/>
      <c r="D2735" s="12"/>
      <c r="E2735" s="12"/>
      <c r="F2735" s="12"/>
      <c r="G2735" s="12"/>
      <c r="H2735" s="12"/>
      <c r="I2735" s="12"/>
      <c r="J2735" s="12"/>
      <c r="K2735" s="12"/>
      <c r="L2735" s="12"/>
      <c r="M2735" s="49"/>
      <c r="N2735" s="49"/>
      <c r="O2735" s="12"/>
      <c r="P2735" s="12"/>
      <c r="Q2735" s="12"/>
      <c r="R2735" s="12"/>
      <c r="S2735" s="12"/>
    </row>
    <row r="2736" spans="1:19" s="1" customFormat="1" x14ac:dyDescent="0.4">
      <c r="A2736" s="12"/>
      <c r="B2736" s="12"/>
      <c r="C2736" s="42"/>
      <c r="D2736" s="12"/>
      <c r="E2736" s="12"/>
      <c r="F2736" s="12"/>
      <c r="G2736" s="12"/>
      <c r="H2736" s="12"/>
      <c r="I2736" s="12"/>
      <c r="J2736" s="12"/>
      <c r="K2736" s="12"/>
      <c r="L2736" s="12"/>
      <c r="M2736" s="49"/>
      <c r="N2736" s="49"/>
      <c r="O2736" s="12"/>
      <c r="P2736" s="12"/>
      <c r="Q2736" s="12"/>
      <c r="R2736" s="12"/>
      <c r="S2736" s="12"/>
    </row>
    <row r="2737" spans="1:19" s="1" customFormat="1" x14ac:dyDescent="0.4">
      <c r="A2737" s="12"/>
      <c r="B2737" s="12"/>
      <c r="C2737" s="42"/>
      <c r="D2737" s="12"/>
      <c r="E2737" s="12"/>
      <c r="F2737" s="12"/>
      <c r="G2737" s="12"/>
      <c r="H2737" s="12"/>
      <c r="I2737" s="12"/>
      <c r="J2737" s="12"/>
      <c r="K2737" s="12"/>
      <c r="L2737" s="12"/>
      <c r="M2737" s="49"/>
      <c r="N2737" s="49"/>
      <c r="O2737" s="12"/>
      <c r="P2737" s="12"/>
      <c r="Q2737" s="12"/>
      <c r="R2737" s="12"/>
      <c r="S2737" s="12"/>
    </row>
    <row r="2738" spans="1:19" s="1" customFormat="1" x14ac:dyDescent="0.4">
      <c r="A2738" s="12"/>
      <c r="B2738" s="12"/>
      <c r="C2738" s="42"/>
      <c r="D2738" s="12"/>
      <c r="E2738" s="12"/>
      <c r="F2738" s="12"/>
      <c r="G2738" s="12"/>
      <c r="H2738" s="12"/>
      <c r="I2738" s="12"/>
      <c r="J2738" s="12"/>
      <c r="K2738" s="12"/>
      <c r="L2738" s="12"/>
      <c r="M2738" s="49"/>
      <c r="N2738" s="49"/>
      <c r="O2738" s="12"/>
      <c r="P2738" s="12"/>
      <c r="Q2738" s="12"/>
      <c r="R2738" s="12"/>
      <c r="S2738" s="12"/>
    </row>
    <row r="2739" spans="1:19" s="1" customFormat="1" x14ac:dyDescent="0.4">
      <c r="A2739" s="12"/>
      <c r="B2739" s="12"/>
      <c r="C2739" s="42"/>
      <c r="D2739" s="12"/>
      <c r="E2739" s="12"/>
      <c r="F2739" s="12"/>
      <c r="G2739" s="12"/>
      <c r="H2739" s="12"/>
      <c r="I2739" s="12"/>
      <c r="J2739" s="12"/>
      <c r="K2739" s="12"/>
      <c r="L2739" s="12"/>
      <c r="M2739" s="49"/>
      <c r="N2739" s="49"/>
      <c r="O2739" s="12"/>
      <c r="P2739" s="12"/>
      <c r="Q2739" s="12"/>
      <c r="R2739" s="12"/>
      <c r="S2739" s="12"/>
    </row>
    <row r="2740" spans="1:19" s="1" customFormat="1" x14ac:dyDescent="0.4">
      <c r="A2740" s="12"/>
      <c r="B2740" s="12"/>
      <c r="C2740" s="42"/>
      <c r="D2740" s="12"/>
      <c r="E2740" s="12"/>
      <c r="F2740" s="12"/>
      <c r="G2740" s="12"/>
      <c r="H2740" s="12"/>
      <c r="I2740" s="12"/>
      <c r="J2740" s="12"/>
      <c r="K2740" s="12"/>
      <c r="L2740" s="12"/>
      <c r="M2740" s="49"/>
      <c r="N2740" s="49"/>
      <c r="O2740" s="12"/>
      <c r="P2740" s="12"/>
      <c r="Q2740" s="12"/>
      <c r="R2740" s="12"/>
      <c r="S2740" s="12"/>
    </row>
    <row r="2741" spans="1:19" s="1" customFormat="1" x14ac:dyDescent="0.4">
      <c r="A2741" s="12"/>
      <c r="B2741" s="12"/>
      <c r="C2741" s="42"/>
      <c r="D2741" s="12"/>
      <c r="E2741" s="12"/>
      <c r="F2741" s="12"/>
      <c r="G2741" s="12"/>
      <c r="H2741" s="12"/>
      <c r="I2741" s="12"/>
      <c r="J2741" s="12"/>
      <c r="K2741" s="12"/>
      <c r="L2741" s="12"/>
      <c r="M2741" s="49"/>
      <c r="N2741" s="49"/>
      <c r="O2741" s="12"/>
      <c r="P2741" s="12"/>
      <c r="Q2741" s="12"/>
      <c r="R2741" s="12"/>
      <c r="S2741" s="12"/>
    </row>
    <row r="2742" spans="1:19" s="1" customFormat="1" x14ac:dyDescent="0.4">
      <c r="A2742" s="12"/>
      <c r="B2742" s="12"/>
      <c r="C2742" s="42"/>
      <c r="D2742" s="12"/>
      <c r="E2742" s="12"/>
      <c r="F2742" s="12"/>
      <c r="G2742" s="12"/>
      <c r="H2742" s="12"/>
      <c r="I2742" s="12"/>
      <c r="J2742" s="12"/>
      <c r="K2742" s="12"/>
      <c r="L2742" s="12"/>
      <c r="M2742" s="49"/>
      <c r="N2742" s="49"/>
      <c r="O2742" s="12"/>
      <c r="P2742" s="12"/>
      <c r="Q2742" s="12"/>
      <c r="R2742" s="12"/>
      <c r="S2742" s="12"/>
    </row>
    <row r="2743" spans="1:19" s="1" customFormat="1" x14ac:dyDescent="0.4">
      <c r="A2743" s="12"/>
      <c r="B2743" s="12"/>
      <c r="C2743" s="42"/>
      <c r="D2743" s="12"/>
      <c r="E2743" s="12"/>
      <c r="F2743" s="12"/>
      <c r="G2743" s="12"/>
      <c r="H2743" s="12"/>
      <c r="I2743" s="12"/>
      <c r="J2743" s="12"/>
      <c r="K2743" s="12"/>
      <c r="L2743" s="12"/>
      <c r="M2743" s="49"/>
      <c r="N2743" s="49"/>
      <c r="O2743" s="12"/>
      <c r="P2743" s="12"/>
      <c r="Q2743" s="12"/>
      <c r="R2743" s="12"/>
      <c r="S2743" s="12"/>
    </row>
    <row r="2744" spans="1:19" s="1" customFormat="1" x14ac:dyDescent="0.4">
      <c r="A2744" s="12"/>
      <c r="B2744" s="12"/>
      <c r="C2744" s="42"/>
      <c r="D2744" s="12"/>
      <c r="E2744" s="12"/>
      <c r="F2744" s="12"/>
      <c r="G2744" s="12"/>
      <c r="H2744" s="12"/>
      <c r="I2744" s="12"/>
      <c r="J2744" s="12"/>
      <c r="K2744" s="12"/>
      <c r="L2744" s="12"/>
      <c r="M2744" s="49"/>
      <c r="N2744" s="49"/>
      <c r="O2744" s="12"/>
      <c r="P2744" s="12"/>
      <c r="Q2744" s="12"/>
      <c r="R2744" s="12"/>
      <c r="S2744" s="12"/>
    </row>
    <row r="2745" spans="1:19" s="1" customFormat="1" x14ac:dyDescent="0.4">
      <c r="A2745" s="12"/>
      <c r="B2745" s="12"/>
      <c r="C2745" s="42"/>
      <c r="D2745" s="12"/>
      <c r="E2745" s="12"/>
      <c r="F2745" s="12"/>
      <c r="G2745" s="12"/>
      <c r="H2745" s="12"/>
      <c r="I2745" s="12"/>
      <c r="J2745" s="12"/>
      <c r="K2745" s="12"/>
      <c r="L2745" s="12"/>
      <c r="M2745" s="49"/>
      <c r="N2745" s="49"/>
      <c r="O2745" s="12"/>
      <c r="P2745" s="12"/>
      <c r="Q2745" s="12"/>
      <c r="R2745" s="12"/>
      <c r="S2745" s="12"/>
    </row>
    <row r="2746" spans="1:19" s="1" customFormat="1" x14ac:dyDescent="0.4">
      <c r="A2746" s="12"/>
      <c r="B2746" s="12"/>
      <c r="C2746" s="42"/>
      <c r="D2746" s="12"/>
      <c r="E2746" s="12"/>
      <c r="F2746" s="12"/>
      <c r="G2746" s="12"/>
      <c r="H2746" s="12"/>
      <c r="I2746" s="12"/>
      <c r="J2746" s="12"/>
      <c r="K2746" s="12"/>
      <c r="L2746" s="12"/>
      <c r="M2746" s="49"/>
      <c r="N2746" s="49"/>
      <c r="O2746" s="12"/>
      <c r="P2746" s="12"/>
      <c r="Q2746" s="12"/>
      <c r="R2746" s="12"/>
      <c r="S2746" s="12"/>
    </row>
    <row r="2747" spans="1:19" s="1" customFormat="1" x14ac:dyDescent="0.4">
      <c r="A2747" s="12"/>
      <c r="B2747" s="12"/>
      <c r="C2747" s="42"/>
      <c r="D2747" s="12"/>
      <c r="E2747" s="12"/>
      <c r="F2747" s="12"/>
      <c r="G2747" s="12"/>
      <c r="H2747" s="12"/>
      <c r="I2747" s="12"/>
      <c r="J2747" s="12"/>
      <c r="K2747" s="12"/>
      <c r="L2747" s="12"/>
      <c r="M2747" s="49"/>
      <c r="N2747" s="49"/>
      <c r="O2747" s="12"/>
      <c r="P2747" s="12"/>
      <c r="Q2747" s="12"/>
      <c r="R2747" s="12"/>
      <c r="S2747" s="12"/>
    </row>
    <row r="2748" spans="1:19" s="1" customFormat="1" x14ac:dyDescent="0.4">
      <c r="A2748" s="12"/>
      <c r="B2748" s="12"/>
      <c r="C2748" s="42"/>
      <c r="D2748" s="12"/>
      <c r="E2748" s="12"/>
      <c r="F2748" s="12"/>
      <c r="G2748" s="12"/>
      <c r="H2748" s="12"/>
      <c r="I2748" s="12"/>
      <c r="J2748" s="12"/>
      <c r="K2748" s="12"/>
      <c r="L2748" s="12"/>
      <c r="M2748" s="49"/>
      <c r="N2748" s="49"/>
      <c r="O2748" s="12"/>
      <c r="P2748" s="12"/>
      <c r="Q2748" s="12"/>
      <c r="R2748" s="12"/>
      <c r="S2748" s="12"/>
    </row>
    <row r="2749" spans="1:19" s="1" customFormat="1" x14ac:dyDescent="0.4">
      <c r="A2749" s="12"/>
      <c r="B2749" s="12"/>
      <c r="C2749" s="42"/>
      <c r="D2749" s="12"/>
      <c r="E2749" s="12"/>
      <c r="F2749" s="12"/>
      <c r="G2749" s="12"/>
      <c r="H2749" s="12"/>
      <c r="I2749" s="12"/>
      <c r="J2749" s="12"/>
      <c r="K2749" s="12"/>
      <c r="L2749" s="12"/>
      <c r="M2749" s="49"/>
      <c r="N2749" s="49"/>
      <c r="O2749" s="12"/>
      <c r="P2749" s="12"/>
      <c r="Q2749" s="12"/>
      <c r="R2749" s="12"/>
      <c r="S2749" s="12"/>
    </row>
    <row r="2750" spans="1:19" s="1" customFormat="1" x14ac:dyDescent="0.4">
      <c r="A2750" s="12"/>
      <c r="B2750" s="12"/>
      <c r="C2750" s="42"/>
      <c r="D2750" s="12"/>
      <c r="E2750" s="12"/>
      <c r="F2750" s="12"/>
      <c r="G2750" s="12"/>
      <c r="H2750" s="12"/>
      <c r="I2750" s="12"/>
      <c r="J2750" s="12"/>
      <c r="K2750" s="12"/>
      <c r="L2750" s="12"/>
      <c r="M2750" s="49"/>
      <c r="N2750" s="49"/>
      <c r="O2750" s="12"/>
      <c r="P2750" s="12"/>
      <c r="Q2750" s="12"/>
      <c r="R2750" s="12"/>
      <c r="S2750" s="12"/>
    </row>
    <row r="2751" spans="1:19" s="1" customFormat="1" x14ac:dyDescent="0.4">
      <c r="A2751" s="12"/>
      <c r="B2751" s="12"/>
      <c r="C2751" s="42"/>
      <c r="D2751" s="12"/>
      <c r="E2751" s="12"/>
      <c r="F2751" s="12"/>
      <c r="G2751" s="12"/>
      <c r="H2751" s="12"/>
      <c r="I2751" s="12"/>
      <c r="J2751" s="12"/>
      <c r="K2751" s="12"/>
      <c r="L2751" s="12"/>
      <c r="M2751" s="49"/>
      <c r="N2751" s="49"/>
      <c r="O2751" s="12"/>
      <c r="P2751" s="12"/>
      <c r="Q2751" s="12"/>
      <c r="R2751" s="12"/>
      <c r="S2751" s="12"/>
    </row>
    <row r="2752" spans="1:19" s="1" customFormat="1" x14ac:dyDescent="0.4">
      <c r="A2752" s="12"/>
      <c r="B2752" s="12"/>
      <c r="C2752" s="42"/>
      <c r="D2752" s="12"/>
      <c r="E2752" s="12"/>
      <c r="F2752" s="12"/>
      <c r="G2752" s="12"/>
      <c r="H2752" s="12"/>
      <c r="I2752" s="12"/>
      <c r="J2752" s="12"/>
      <c r="K2752" s="12"/>
      <c r="L2752" s="12"/>
      <c r="M2752" s="49"/>
      <c r="N2752" s="49"/>
      <c r="O2752" s="12"/>
      <c r="P2752" s="12"/>
      <c r="Q2752" s="12"/>
      <c r="R2752" s="12"/>
      <c r="S2752" s="12"/>
    </row>
    <row r="2753" spans="1:19" s="1" customFormat="1" x14ac:dyDescent="0.4">
      <c r="A2753" s="12"/>
      <c r="B2753" s="12"/>
      <c r="C2753" s="42"/>
      <c r="D2753" s="12"/>
      <c r="E2753" s="12"/>
      <c r="F2753" s="12"/>
      <c r="G2753" s="12"/>
      <c r="H2753" s="12"/>
      <c r="I2753" s="12"/>
      <c r="J2753" s="12"/>
      <c r="K2753" s="12"/>
      <c r="L2753" s="12"/>
      <c r="M2753" s="49"/>
      <c r="N2753" s="49"/>
      <c r="O2753" s="12"/>
      <c r="P2753" s="12"/>
      <c r="Q2753" s="12"/>
      <c r="R2753" s="12"/>
      <c r="S2753" s="12"/>
    </row>
    <row r="2754" spans="1:19" s="1" customFormat="1" x14ac:dyDescent="0.4">
      <c r="A2754" s="12"/>
      <c r="B2754" s="12"/>
      <c r="C2754" s="42"/>
      <c r="D2754" s="12"/>
      <c r="E2754" s="12"/>
      <c r="F2754" s="12"/>
      <c r="G2754" s="12"/>
      <c r="H2754" s="12"/>
      <c r="I2754" s="12"/>
      <c r="J2754" s="12"/>
      <c r="K2754" s="12"/>
      <c r="L2754" s="12"/>
      <c r="M2754" s="49"/>
      <c r="N2754" s="49"/>
      <c r="O2754" s="12"/>
      <c r="P2754" s="12"/>
      <c r="Q2754" s="12"/>
      <c r="R2754" s="12"/>
      <c r="S2754" s="12"/>
    </row>
    <row r="2755" spans="1:19" s="1" customFormat="1" x14ac:dyDescent="0.4">
      <c r="A2755" s="12"/>
      <c r="B2755" s="12"/>
      <c r="C2755" s="42"/>
      <c r="D2755" s="12"/>
      <c r="E2755" s="12"/>
      <c r="F2755" s="12"/>
      <c r="G2755" s="12"/>
      <c r="H2755" s="12"/>
      <c r="I2755" s="12"/>
      <c r="J2755" s="12"/>
      <c r="K2755" s="12"/>
      <c r="L2755" s="12"/>
      <c r="M2755" s="49"/>
      <c r="N2755" s="49"/>
      <c r="O2755" s="12"/>
      <c r="P2755" s="12"/>
      <c r="Q2755" s="12"/>
      <c r="R2755" s="12"/>
      <c r="S2755" s="12"/>
    </row>
    <row r="2756" spans="1:19" s="1" customFormat="1" x14ac:dyDescent="0.4">
      <c r="A2756" s="12"/>
      <c r="B2756" s="12"/>
      <c r="C2756" s="42"/>
      <c r="D2756" s="12"/>
      <c r="E2756" s="12"/>
      <c r="F2756" s="12"/>
      <c r="G2756" s="12"/>
      <c r="H2756" s="12"/>
      <c r="I2756" s="12"/>
      <c r="J2756" s="12"/>
      <c r="K2756" s="12"/>
      <c r="L2756" s="12"/>
      <c r="M2756" s="49"/>
      <c r="N2756" s="49"/>
      <c r="O2756" s="12"/>
      <c r="P2756" s="12"/>
      <c r="Q2756" s="12"/>
      <c r="R2756" s="12"/>
      <c r="S2756" s="12"/>
    </row>
    <row r="2757" spans="1:19" s="1" customFormat="1" x14ac:dyDescent="0.4">
      <c r="A2757" s="12"/>
      <c r="B2757" s="12"/>
      <c r="C2757" s="42"/>
      <c r="D2757" s="12"/>
      <c r="E2757" s="12"/>
      <c r="F2757" s="12"/>
      <c r="G2757" s="12"/>
      <c r="H2757" s="12"/>
      <c r="I2757" s="12"/>
      <c r="J2757" s="12"/>
      <c r="K2757" s="12"/>
      <c r="L2757" s="12"/>
      <c r="M2757" s="49"/>
      <c r="N2757" s="49"/>
      <c r="O2757" s="12"/>
      <c r="P2757" s="12"/>
      <c r="Q2757" s="12"/>
      <c r="R2757" s="12"/>
      <c r="S2757" s="12"/>
    </row>
    <row r="2758" spans="1:19" s="1" customFormat="1" x14ac:dyDescent="0.4">
      <c r="A2758" s="12"/>
      <c r="B2758" s="12"/>
      <c r="C2758" s="42"/>
      <c r="D2758" s="12"/>
      <c r="E2758" s="12"/>
      <c r="F2758" s="12"/>
      <c r="G2758" s="12"/>
      <c r="H2758" s="12"/>
      <c r="I2758" s="12"/>
      <c r="J2758" s="12"/>
      <c r="K2758" s="12"/>
      <c r="L2758" s="12"/>
      <c r="M2758" s="49"/>
      <c r="N2758" s="49"/>
      <c r="O2758" s="12"/>
      <c r="P2758" s="12"/>
      <c r="Q2758" s="12"/>
      <c r="R2758" s="12"/>
      <c r="S2758" s="12"/>
    </row>
    <row r="2759" spans="1:19" s="1" customFormat="1" x14ac:dyDescent="0.4">
      <c r="A2759" s="12"/>
      <c r="B2759" s="12"/>
      <c r="C2759" s="42"/>
      <c r="D2759" s="12"/>
      <c r="E2759" s="12"/>
      <c r="F2759" s="12"/>
      <c r="G2759" s="12"/>
      <c r="H2759" s="12"/>
      <c r="I2759" s="12"/>
      <c r="J2759" s="12"/>
      <c r="K2759" s="12"/>
      <c r="L2759" s="12"/>
      <c r="M2759" s="49"/>
      <c r="N2759" s="49"/>
      <c r="O2759" s="12"/>
      <c r="P2759" s="12"/>
      <c r="Q2759" s="12"/>
      <c r="R2759" s="12"/>
      <c r="S2759" s="12"/>
    </row>
    <row r="2760" spans="1:19" s="1" customFormat="1" x14ac:dyDescent="0.4">
      <c r="A2760" s="12"/>
      <c r="B2760" s="12"/>
      <c r="C2760" s="42"/>
      <c r="D2760" s="12"/>
      <c r="E2760" s="12"/>
      <c r="F2760" s="12"/>
      <c r="G2760" s="12"/>
      <c r="H2760" s="12"/>
      <c r="I2760" s="12"/>
      <c r="J2760" s="12"/>
      <c r="K2760" s="12"/>
      <c r="L2760" s="12"/>
      <c r="M2760" s="49"/>
      <c r="N2760" s="49"/>
      <c r="O2760" s="12"/>
      <c r="P2760" s="12"/>
      <c r="Q2760" s="12"/>
      <c r="R2760" s="12"/>
      <c r="S2760" s="12"/>
    </row>
    <row r="2761" spans="1:19" s="1" customFormat="1" x14ac:dyDescent="0.4">
      <c r="A2761" s="12"/>
      <c r="B2761" s="12"/>
      <c r="C2761" s="42"/>
      <c r="D2761" s="12"/>
      <c r="E2761" s="12"/>
      <c r="F2761" s="12"/>
      <c r="G2761" s="12"/>
      <c r="H2761" s="12"/>
      <c r="I2761" s="12"/>
      <c r="J2761" s="12"/>
      <c r="K2761" s="12"/>
      <c r="L2761" s="12"/>
      <c r="M2761" s="49"/>
      <c r="N2761" s="49"/>
      <c r="O2761" s="12"/>
      <c r="P2761" s="12"/>
      <c r="Q2761" s="12"/>
      <c r="R2761" s="12"/>
      <c r="S2761" s="12"/>
    </row>
    <row r="2762" spans="1:19" s="1" customFormat="1" x14ac:dyDescent="0.4">
      <c r="A2762" s="12"/>
      <c r="B2762" s="12"/>
      <c r="C2762" s="42"/>
      <c r="D2762" s="12"/>
      <c r="E2762" s="12"/>
      <c r="F2762" s="12"/>
      <c r="G2762" s="12"/>
      <c r="H2762" s="12"/>
      <c r="I2762" s="12"/>
      <c r="J2762" s="12"/>
      <c r="K2762" s="12"/>
      <c r="L2762" s="12"/>
      <c r="M2762" s="49"/>
      <c r="N2762" s="49"/>
      <c r="O2762" s="12"/>
      <c r="P2762" s="12"/>
      <c r="Q2762" s="12"/>
      <c r="R2762" s="12"/>
      <c r="S2762" s="12"/>
    </row>
    <row r="2763" spans="1:19" s="1" customFormat="1" x14ac:dyDescent="0.4">
      <c r="A2763" s="12"/>
      <c r="B2763" s="12"/>
      <c r="C2763" s="42"/>
      <c r="D2763" s="12"/>
      <c r="E2763" s="12"/>
      <c r="F2763" s="12"/>
      <c r="G2763" s="12"/>
      <c r="H2763" s="12"/>
      <c r="I2763" s="12"/>
      <c r="J2763" s="12"/>
      <c r="K2763" s="12"/>
      <c r="L2763" s="12"/>
      <c r="M2763" s="49"/>
      <c r="N2763" s="49"/>
      <c r="O2763" s="12"/>
      <c r="P2763" s="12"/>
      <c r="Q2763" s="12"/>
      <c r="R2763" s="12"/>
      <c r="S2763" s="12"/>
    </row>
    <row r="2764" spans="1:19" s="1" customFormat="1" x14ac:dyDescent="0.4">
      <c r="A2764" s="12"/>
      <c r="B2764" s="12"/>
      <c r="C2764" s="42"/>
      <c r="D2764" s="12"/>
      <c r="E2764" s="12"/>
      <c r="F2764" s="12"/>
      <c r="G2764" s="12"/>
      <c r="H2764" s="12"/>
      <c r="I2764" s="12"/>
      <c r="J2764" s="12"/>
      <c r="K2764" s="12"/>
      <c r="L2764" s="12"/>
      <c r="M2764" s="49"/>
      <c r="N2764" s="49"/>
      <c r="O2764" s="12"/>
      <c r="P2764" s="12"/>
      <c r="Q2764" s="12"/>
      <c r="R2764" s="12"/>
      <c r="S2764" s="12"/>
    </row>
    <row r="2765" spans="1:19" s="1" customFormat="1" x14ac:dyDescent="0.4">
      <c r="A2765" s="12"/>
      <c r="B2765" s="12"/>
      <c r="C2765" s="42"/>
      <c r="D2765" s="12"/>
      <c r="E2765" s="12"/>
      <c r="F2765" s="12"/>
      <c r="G2765" s="12"/>
      <c r="H2765" s="12"/>
      <c r="I2765" s="12"/>
      <c r="J2765" s="12"/>
      <c r="K2765" s="12"/>
      <c r="L2765" s="12"/>
      <c r="M2765" s="49"/>
      <c r="N2765" s="49"/>
      <c r="O2765" s="12"/>
      <c r="P2765" s="12"/>
      <c r="Q2765" s="12"/>
      <c r="R2765" s="12"/>
      <c r="S2765" s="12"/>
    </row>
    <row r="2766" spans="1:19" s="1" customFormat="1" x14ac:dyDescent="0.4">
      <c r="A2766" s="12"/>
      <c r="B2766" s="12"/>
      <c r="C2766" s="42"/>
      <c r="D2766" s="12"/>
      <c r="E2766" s="12"/>
      <c r="F2766" s="12"/>
      <c r="G2766" s="12"/>
      <c r="H2766" s="12"/>
      <c r="I2766" s="12"/>
      <c r="J2766" s="12"/>
      <c r="K2766" s="12"/>
      <c r="L2766" s="12"/>
      <c r="M2766" s="49"/>
      <c r="N2766" s="49"/>
      <c r="O2766" s="12"/>
      <c r="P2766" s="12"/>
      <c r="Q2766" s="12"/>
      <c r="R2766" s="12"/>
      <c r="S2766" s="12"/>
    </row>
    <row r="2767" spans="1:19" s="1" customFormat="1" x14ac:dyDescent="0.4">
      <c r="A2767" s="12"/>
      <c r="B2767" s="12"/>
      <c r="C2767" s="42"/>
      <c r="D2767" s="12"/>
      <c r="E2767" s="12"/>
      <c r="F2767" s="12"/>
      <c r="G2767" s="12"/>
      <c r="H2767" s="12"/>
      <c r="I2767" s="12"/>
      <c r="J2767" s="12"/>
      <c r="K2767" s="12"/>
      <c r="L2767" s="12"/>
      <c r="M2767" s="49"/>
      <c r="N2767" s="49"/>
      <c r="O2767" s="12"/>
      <c r="P2767" s="12"/>
      <c r="Q2767" s="12"/>
      <c r="R2767" s="12"/>
      <c r="S2767" s="12"/>
    </row>
    <row r="2768" spans="1:19" s="1" customFormat="1" x14ac:dyDescent="0.4">
      <c r="A2768" s="12"/>
      <c r="B2768" s="12"/>
      <c r="C2768" s="42"/>
      <c r="D2768" s="12"/>
      <c r="E2768" s="12"/>
      <c r="F2768" s="12"/>
      <c r="G2768" s="12"/>
      <c r="H2768" s="12"/>
      <c r="I2768" s="12"/>
      <c r="J2768" s="12"/>
      <c r="K2768" s="12"/>
      <c r="L2768" s="12"/>
      <c r="M2768" s="49"/>
      <c r="N2768" s="49"/>
      <c r="O2768" s="12"/>
      <c r="P2768" s="12"/>
      <c r="Q2768" s="12"/>
      <c r="R2768" s="12"/>
      <c r="S2768" s="12"/>
    </row>
    <row r="2769" spans="1:19" s="1" customFormat="1" x14ac:dyDescent="0.4">
      <c r="A2769" s="12"/>
      <c r="B2769" s="12"/>
      <c r="C2769" s="42"/>
      <c r="D2769" s="12"/>
      <c r="E2769" s="12"/>
      <c r="F2769" s="12"/>
      <c r="G2769" s="12"/>
      <c r="H2769" s="12"/>
      <c r="I2769" s="12"/>
      <c r="J2769" s="12"/>
      <c r="K2769" s="12"/>
      <c r="L2769" s="12"/>
      <c r="M2769" s="49"/>
      <c r="N2769" s="49"/>
      <c r="O2769" s="12"/>
      <c r="P2769" s="12"/>
      <c r="Q2769" s="12"/>
      <c r="R2769" s="12"/>
      <c r="S2769" s="12"/>
    </row>
    <row r="2770" spans="1:19" s="1" customFormat="1" x14ac:dyDescent="0.4">
      <c r="A2770" s="12"/>
      <c r="B2770" s="12"/>
      <c r="C2770" s="42"/>
      <c r="D2770" s="12"/>
      <c r="E2770" s="12"/>
      <c r="F2770" s="12"/>
      <c r="G2770" s="12"/>
      <c r="H2770" s="12"/>
      <c r="I2770" s="12"/>
      <c r="J2770" s="12"/>
      <c r="K2770" s="12"/>
      <c r="L2770" s="12"/>
      <c r="M2770" s="49"/>
      <c r="N2770" s="49"/>
      <c r="O2770" s="12"/>
      <c r="P2770" s="12"/>
      <c r="Q2770" s="12"/>
      <c r="R2770" s="12"/>
      <c r="S2770" s="12"/>
    </row>
    <row r="2771" spans="1:19" s="1" customFormat="1" x14ac:dyDescent="0.4">
      <c r="A2771" s="12"/>
      <c r="B2771" s="12"/>
      <c r="C2771" s="42"/>
      <c r="D2771" s="12"/>
      <c r="E2771" s="12"/>
      <c r="F2771" s="12"/>
      <c r="G2771" s="12"/>
      <c r="H2771" s="12"/>
      <c r="I2771" s="12"/>
      <c r="J2771" s="12"/>
      <c r="K2771" s="12"/>
      <c r="L2771" s="12"/>
      <c r="M2771" s="49"/>
      <c r="N2771" s="49"/>
      <c r="O2771" s="12"/>
      <c r="P2771" s="12"/>
      <c r="Q2771" s="12"/>
      <c r="R2771" s="12"/>
      <c r="S2771" s="12"/>
    </row>
    <row r="2772" spans="1:19" s="1" customFormat="1" x14ac:dyDescent="0.4">
      <c r="A2772" s="12"/>
      <c r="B2772" s="12"/>
      <c r="C2772" s="42"/>
      <c r="D2772" s="12"/>
      <c r="E2772" s="12"/>
      <c r="F2772" s="12"/>
      <c r="G2772" s="12"/>
      <c r="H2772" s="12"/>
      <c r="I2772" s="12"/>
      <c r="J2772" s="12"/>
      <c r="K2772" s="12"/>
      <c r="L2772" s="12"/>
      <c r="M2772" s="49"/>
      <c r="N2772" s="49"/>
      <c r="O2772" s="12"/>
      <c r="P2772" s="12"/>
      <c r="Q2772" s="12"/>
      <c r="R2772" s="12"/>
      <c r="S2772" s="12"/>
    </row>
    <row r="2773" spans="1:19" s="1" customFormat="1" x14ac:dyDescent="0.4">
      <c r="A2773" s="12"/>
      <c r="B2773" s="12"/>
      <c r="C2773" s="42"/>
      <c r="D2773" s="12"/>
      <c r="E2773" s="12"/>
      <c r="F2773" s="12"/>
      <c r="G2773" s="12"/>
      <c r="H2773" s="12"/>
      <c r="I2773" s="12"/>
      <c r="J2773" s="12"/>
      <c r="K2773" s="12"/>
      <c r="L2773" s="12"/>
      <c r="M2773" s="49"/>
      <c r="N2773" s="49"/>
      <c r="O2773" s="12"/>
      <c r="P2773" s="12"/>
      <c r="Q2773" s="12"/>
      <c r="R2773" s="12"/>
      <c r="S2773" s="12"/>
    </row>
    <row r="2774" spans="1:19" s="1" customFormat="1" x14ac:dyDescent="0.4">
      <c r="A2774" s="12"/>
      <c r="B2774" s="12"/>
      <c r="C2774" s="42"/>
      <c r="D2774" s="12"/>
      <c r="E2774" s="12"/>
      <c r="F2774" s="12"/>
      <c r="G2774" s="12"/>
      <c r="H2774" s="12"/>
      <c r="I2774" s="12"/>
      <c r="J2774" s="12"/>
      <c r="K2774" s="12"/>
      <c r="L2774" s="12"/>
      <c r="M2774" s="49"/>
      <c r="N2774" s="49"/>
      <c r="O2774" s="12"/>
      <c r="P2774" s="12"/>
      <c r="Q2774" s="12"/>
      <c r="R2774" s="12"/>
      <c r="S2774" s="12"/>
    </row>
    <row r="2775" spans="1:19" s="1" customFormat="1" x14ac:dyDescent="0.4">
      <c r="A2775" s="12"/>
      <c r="B2775" s="12"/>
      <c r="C2775" s="42"/>
      <c r="D2775" s="12"/>
      <c r="E2775" s="12"/>
      <c r="F2775" s="12"/>
      <c r="G2775" s="12"/>
      <c r="H2775" s="12"/>
      <c r="I2775" s="12"/>
      <c r="J2775" s="12"/>
      <c r="K2775" s="12"/>
      <c r="L2775" s="12"/>
      <c r="M2775" s="49"/>
      <c r="N2775" s="49"/>
      <c r="O2775" s="12"/>
      <c r="P2775" s="12"/>
      <c r="Q2775" s="12"/>
      <c r="R2775" s="12"/>
      <c r="S2775" s="12"/>
    </row>
    <row r="2776" spans="1:19" s="1" customFormat="1" x14ac:dyDescent="0.4">
      <c r="A2776" s="12"/>
      <c r="B2776" s="12"/>
      <c r="C2776" s="42"/>
      <c r="D2776" s="12"/>
      <c r="E2776" s="12"/>
      <c r="F2776" s="12"/>
      <c r="G2776" s="12"/>
      <c r="H2776" s="12"/>
      <c r="I2776" s="12"/>
      <c r="J2776" s="12"/>
      <c r="K2776" s="12"/>
      <c r="L2776" s="12"/>
      <c r="M2776" s="49"/>
      <c r="N2776" s="49"/>
      <c r="O2776" s="12"/>
      <c r="P2776" s="12"/>
      <c r="Q2776" s="12"/>
      <c r="R2776" s="12"/>
      <c r="S2776" s="12"/>
    </row>
    <row r="2777" spans="1:19" s="1" customFormat="1" x14ac:dyDescent="0.4">
      <c r="A2777" s="12"/>
      <c r="B2777" s="12"/>
      <c r="C2777" s="42"/>
      <c r="D2777" s="12"/>
      <c r="E2777" s="12"/>
      <c r="F2777" s="12"/>
      <c r="G2777" s="12"/>
      <c r="H2777" s="12"/>
      <c r="I2777" s="12"/>
      <c r="J2777" s="12"/>
      <c r="K2777" s="12"/>
      <c r="L2777" s="12"/>
      <c r="M2777" s="49"/>
      <c r="N2777" s="49"/>
      <c r="O2777" s="12"/>
      <c r="P2777" s="12"/>
      <c r="Q2777" s="12"/>
      <c r="R2777" s="12"/>
      <c r="S2777" s="12"/>
    </row>
    <row r="2778" spans="1:19" s="1" customFormat="1" x14ac:dyDescent="0.4">
      <c r="A2778" s="12"/>
      <c r="B2778" s="12"/>
      <c r="C2778" s="42"/>
      <c r="D2778" s="12"/>
      <c r="E2778" s="12"/>
      <c r="F2778" s="12"/>
      <c r="G2778" s="12"/>
      <c r="H2778" s="12"/>
      <c r="I2778" s="12"/>
      <c r="J2778" s="12"/>
      <c r="K2778" s="12"/>
      <c r="L2778" s="12"/>
      <c r="M2778" s="49"/>
      <c r="N2778" s="49"/>
      <c r="O2778" s="12"/>
      <c r="P2778" s="12"/>
      <c r="Q2778" s="12"/>
      <c r="R2778" s="12"/>
      <c r="S2778" s="12"/>
    </row>
    <row r="2779" spans="1:19" s="1" customFormat="1" x14ac:dyDescent="0.4">
      <c r="A2779" s="12"/>
      <c r="B2779" s="12"/>
      <c r="C2779" s="42"/>
      <c r="D2779" s="12"/>
      <c r="E2779" s="12"/>
      <c r="F2779" s="12"/>
      <c r="G2779" s="12"/>
      <c r="H2779" s="12"/>
      <c r="I2779" s="12"/>
      <c r="J2779" s="12"/>
      <c r="K2779" s="12"/>
      <c r="L2779" s="12"/>
      <c r="M2779" s="49"/>
      <c r="N2779" s="49"/>
      <c r="O2779" s="12"/>
      <c r="P2779" s="12"/>
      <c r="Q2779" s="12"/>
      <c r="R2779" s="12"/>
      <c r="S2779" s="12"/>
    </row>
    <row r="2780" spans="1:19" s="1" customFormat="1" x14ac:dyDescent="0.4">
      <c r="A2780" s="12"/>
      <c r="B2780" s="12"/>
      <c r="C2780" s="42"/>
      <c r="D2780" s="12"/>
      <c r="E2780" s="12"/>
      <c r="F2780" s="12"/>
      <c r="G2780" s="12"/>
      <c r="H2780" s="12"/>
      <c r="I2780" s="12"/>
      <c r="J2780" s="12"/>
      <c r="K2780" s="12"/>
      <c r="L2780" s="12"/>
      <c r="M2780" s="49"/>
      <c r="N2780" s="49"/>
      <c r="O2780" s="12"/>
      <c r="P2780" s="12"/>
      <c r="Q2780" s="12"/>
      <c r="R2780" s="12"/>
      <c r="S2780" s="12"/>
    </row>
    <row r="2781" spans="1:19" s="1" customFormat="1" x14ac:dyDescent="0.4">
      <c r="A2781" s="12"/>
      <c r="B2781" s="12"/>
      <c r="C2781" s="42"/>
      <c r="D2781" s="12"/>
      <c r="E2781" s="12"/>
      <c r="F2781" s="12"/>
      <c r="G2781" s="12"/>
      <c r="H2781" s="12"/>
      <c r="I2781" s="12"/>
      <c r="J2781" s="12"/>
      <c r="K2781" s="12"/>
      <c r="L2781" s="12"/>
      <c r="M2781" s="49"/>
      <c r="N2781" s="49"/>
      <c r="O2781" s="12"/>
      <c r="P2781" s="12"/>
      <c r="Q2781" s="12"/>
      <c r="R2781" s="12"/>
      <c r="S2781" s="12"/>
    </row>
    <row r="2782" spans="1:19" s="1" customFormat="1" x14ac:dyDescent="0.4">
      <c r="A2782" s="12"/>
      <c r="B2782" s="12"/>
      <c r="C2782" s="42"/>
      <c r="D2782" s="12"/>
      <c r="E2782" s="12"/>
      <c r="F2782" s="12"/>
      <c r="G2782" s="12"/>
      <c r="H2782" s="12"/>
      <c r="I2782" s="12"/>
      <c r="J2782" s="12"/>
      <c r="K2782" s="12"/>
      <c r="L2782" s="12"/>
      <c r="M2782" s="49"/>
      <c r="N2782" s="49"/>
      <c r="O2782" s="12"/>
      <c r="P2782" s="12"/>
      <c r="Q2782" s="12"/>
      <c r="R2782" s="12"/>
      <c r="S2782" s="12"/>
    </row>
    <row r="2783" spans="1:19" s="1" customFormat="1" x14ac:dyDescent="0.4">
      <c r="A2783" s="12"/>
      <c r="B2783" s="12"/>
      <c r="C2783" s="42"/>
      <c r="D2783" s="12"/>
      <c r="E2783" s="12"/>
      <c r="F2783" s="12"/>
      <c r="G2783" s="12"/>
      <c r="H2783" s="12"/>
      <c r="I2783" s="12"/>
      <c r="J2783" s="12"/>
      <c r="K2783" s="12"/>
      <c r="L2783" s="12"/>
      <c r="M2783" s="49"/>
      <c r="N2783" s="49"/>
      <c r="O2783" s="12"/>
      <c r="P2783" s="12"/>
      <c r="Q2783" s="12"/>
      <c r="R2783" s="12"/>
      <c r="S2783" s="12"/>
    </row>
    <row r="2784" spans="1:19" s="1" customFormat="1" x14ac:dyDescent="0.4">
      <c r="A2784" s="12"/>
      <c r="B2784" s="12"/>
      <c r="C2784" s="42"/>
      <c r="D2784" s="12"/>
      <c r="E2784" s="12"/>
      <c r="F2784" s="12"/>
      <c r="G2784" s="12"/>
      <c r="H2784" s="12"/>
      <c r="I2784" s="12"/>
      <c r="J2784" s="12"/>
      <c r="K2784" s="12"/>
      <c r="L2784" s="12"/>
      <c r="M2784" s="49"/>
      <c r="N2784" s="49"/>
      <c r="O2784" s="12"/>
      <c r="P2784" s="12"/>
      <c r="Q2784" s="12"/>
      <c r="R2784" s="12"/>
      <c r="S2784" s="12"/>
    </row>
    <row r="2785" spans="1:19" s="1" customFormat="1" x14ac:dyDescent="0.4">
      <c r="A2785" s="12"/>
      <c r="B2785" s="12"/>
      <c r="C2785" s="42"/>
      <c r="D2785" s="12"/>
      <c r="E2785" s="12"/>
      <c r="F2785" s="12"/>
      <c r="G2785" s="12"/>
      <c r="H2785" s="12"/>
      <c r="I2785" s="12"/>
      <c r="J2785" s="12"/>
      <c r="K2785" s="12"/>
      <c r="L2785" s="12"/>
      <c r="M2785" s="49"/>
      <c r="N2785" s="49"/>
      <c r="O2785" s="12"/>
      <c r="P2785" s="12"/>
      <c r="Q2785" s="12"/>
      <c r="R2785" s="12"/>
      <c r="S2785" s="12"/>
    </row>
    <row r="2786" spans="1:19" s="1" customFormat="1" x14ac:dyDescent="0.4">
      <c r="A2786" s="12"/>
      <c r="B2786" s="12"/>
      <c r="C2786" s="42"/>
      <c r="D2786" s="12"/>
      <c r="E2786" s="12"/>
      <c r="F2786" s="12"/>
      <c r="G2786" s="12"/>
      <c r="H2786" s="12"/>
      <c r="I2786" s="12"/>
      <c r="J2786" s="12"/>
      <c r="K2786" s="12"/>
      <c r="L2786" s="12"/>
      <c r="M2786" s="49"/>
      <c r="N2786" s="49"/>
      <c r="O2786" s="12"/>
      <c r="P2786" s="12"/>
      <c r="Q2786" s="12"/>
      <c r="R2786" s="12"/>
      <c r="S2786" s="12"/>
    </row>
    <row r="2787" spans="1:19" s="1" customFormat="1" x14ac:dyDescent="0.4">
      <c r="A2787" s="12"/>
      <c r="B2787" s="12"/>
      <c r="C2787" s="42"/>
      <c r="D2787" s="12"/>
      <c r="E2787" s="12"/>
      <c r="F2787" s="12"/>
      <c r="G2787" s="12"/>
      <c r="H2787" s="12"/>
      <c r="I2787" s="12"/>
      <c r="J2787" s="12"/>
      <c r="K2787" s="12"/>
      <c r="L2787" s="12"/>
      <c r="M2787" s="49"/>
      <c r="N2787" s="49"/>
      <c r="O2787" s="12"/>
      <c r="P2787" s="12"/>
      <c r="Q2787" s="12"/>
      <c r="R2787" s="12"/>
      <c r="S2787" s="12"/>
    </row>
    <row r="2788" spans="1:19" s="1" customFormat="1" x14ac:dyDescent="0.4">
      <c r="A2788" s="12"/>
      <c r="B2788" s="12"/>
      <c r="C2788" s="42"/>
      <c r="D2788" s="12"/>
      <c r="E2788" s="12"/>
      <c r="F2788" s="12"/>
      <c r="G2788" s="12"/>
      <c r="H2788" s="12"/>
      <c r="I2788" s="12"/>
      <c r="J2788" s="12"/>
      <c r="K2788" s="12"/>
      <c r="L2788" s="12"/>
      <c r="M2788" s="49"/>
      <c r="N2788" s="49"/>
      <c r="O2788" s="12"/>
      <c r="P2788" s="12"/>
      <c r="Q2788" s="12"/>
      <c r="R2788" s="12"/>
      <c r="S2788" s="12"/>
    </row>
    <row r="2789" spans="1:19" s="1" customFormat="1" x14ac:dyDescent="0.4">
      <c r="A2789" s="12"/>
      <c r="B2789" s="12"/>
      <c r="C2789" s="42"/>
      <c r="D2789" s="12"/>
      <c r="E2789" s="12"/>
      <c r="F2789" s="12"/>
      <c r="G2789" s="12"/>
      <c r="H2789" s="12"/>
      <c r="I2789" s="12"/>
      <c r="J2789" s="12"/>
      <c r="K2789" s="12"/>
      <c r="L2789" s="12"/>
      <c r="M2789" s="49"/>
      <c r="N2789" s="49"/>
      <c r="O2789" s="12"/>
      <c r="P2789" s="12"/>
      <c r="Q2789" s="12"/>
      <c r="R2789" s="12"/>
      <c r="S2789" s="12"/>
    </row>
    <row r="2790" spans="1:19" s="1" customFormat="1" x14ac:dyDescent="0.4">
      <c r="A2790" s="12"/>
      <c r="B2790" s="12"/>
      <c r="C2790" s="42"/>
      <c r="D2790" s="12"/>
      <c r="E2790" s="12"/>
      <c r="F2790" s="12"/>
      <c r="G2790" s="12"/>
      <c r="H2790" s="12"/>
      <c r="I2790" s="12"/>
      <c r="J2790" s="12"/>
      <c r="K2790" s="12"/>
      <c r="L2790" s="12"/>
      <c r="M2790" s="49"/>
      <c r="N2790" s="49"/>
      <c r="O2790" s="12"/>
      <c r="P2790" s="12"/>
      <c r="Q2790" s="12"/>
      <c r="R2790" s="12"/>
      <c r="S2790" s="12"/>
    </row>
    <row r="2791" spans="1:19" s="1" customFormat="1" x14ac:dyDescent="0.4">
      <c r="A2791" s="12"/>
      <c r="B2791" s="12"/>
      <c r="C2791" s="42"/>
      <c r="D2791" s="12"/>
      <c r="E2791" s="12"/>
      <c r="F2791" s="12"/>
      <c r="G2791" s="12"/>
      <c r="H2791" s="12"/>
      <c r="I2791" s="12"/>
      <c r="J2791" s="12"/>
      <c r="K2791" s="12"/>
      <c r="L2791" s="12"/>
      <c r="M2791" s="49"/>
      <c r="N2791" s="49"/>
      <c r="O2791" s="12"/>
      <c r="P2791" s="12"/>
      <c r="Q2791" s="12"/>
      <c r="R2791" s="12"/>
      <c r="S2791" s="12"/>
    </row>
    <row r="2792" spans="1:19" s="1" customFormat="1" x14ac:dyDescent="0.4">
      <c r="A2792" s="12"/>
      <c r="B2792" s="12"/>
      <c r="C2792" s="42"/>
      <c r="D2792" s="12"/>
      <c r="E2792" s="12"/>
      <c r="F2792" s="12"/>
      <c r="G2792" s="12"/>
      <c r="H2792" s="12"/>
      <c r="I2792" s="12"/>
      <c r="J2792" s="12"/>
      <c r="K2792" s="12"/>
      <c r="L2792" s="12"/>
      <c r="M2792" s="49"/>
      <c r="N2792" s="49"/>
      <c r="O2792" s="12"/>
      <c r="P2792" s="12"/>
      <c r="Q2792" s="12"/>
      <c r="R2792" s="12"/>
      <c r="S2792" s="12"/>
    </row>
    <row r="2793" spans="1:19" s="1" customFormat="1" x14ac:dyDescent="0.4">
      <c r="A2793" s="12"/>
      <c r="B2793" s="12"/>
      <c r="C2793" s="42"/>
      <c r="D2793" s="12"/>
      <c r="E2793" s="12"/>
      <c r="F2793" s="12"/>
      <c r="G2793" s="12"/>
      <c r="H2793" s="12"/>
      <c r="I2793" s="12"/>
      <c r="J2793" s="12"/>
      <c r="K2793" s="12"/>
      <c r="L2793" s="12"/>
      <c r="M2793" s="49"/>
      <c r="N2793" s="49"/>
      <c r="O2793" s="12"/>
      <c r="P2793" s="12"/>
      <c r="Q2793" s="12"/>
      <c r="R2793" s="12"/>
      <c r="S2793" s="12"/>
    </row>
    <row r="2794" spans="1:19" s="1" customFormat="1" x14ac:dyDescent="0.4">
      <c r="A2794" s="12"/>
      <c r="B2794" s="12"/>
      <c r="C2794" s="42"/>
      <c r="D2794" s="12"/>
      <c r="E2794" s="12"/>
      <c r="F2794" s="12"/>
      <c r="G2794" s="12"/>
      <c r="H2794" s="12"/>
      <c r="I2794" s="12"/>
      <c r="J2794" s="12"/>
      <c r="K2794" s="12"/>
      <c r="L2794" s="12"/>
      <c r="M2794" s="49"/>
      <c r="N2794" s="49"/>
      <c r="O2794" s="12"/>
      <c r="P2794" s="12"/>
      <c r="Q2794" s="12"/>
      <c r="R2794" s="12"/>
      <c r="S2794" s="12"/>
    </row>
    <row r="2795" spans="1:19" s="1" customFormat="1" x14ac:dyDescent="0.4">
      <c r="A2795" s="12"/>
      <c r="B2795" s="12"/>
      <c r="C2795" s="42"/>
      <c r="D2795" s="12"/>
      <c r="E2795" s="12"/>
      <c r="F2795" s="12"/>
      <c r="G2795" s="12"/>
      <c r="H2795" s="12"/>
      <c r="I2795" s="12"/>
      <c r="J2795" s="12"/>
      <c r="K2795" s="12"/>
      <c r="L2795" s="12"/>
      <c r="M2795" s="49"/>
      <c r="N2795" s="49"/>
      <c r="O2795" s="12"/>
      <c r="P2795" s="12"/>
      <c r="Q2795" s="12"/>
      <c r="R2795" s="12"/>
      <c r="S2795" s="12"/>
    </row>
    <row r="2796" spans="1:19" s="1" customFormat="1" x14ac:dyDescent="0.4">
      <c r="A2796" s="12"/>
      <c r="B2796" s="12"/>
      <c r="C2796" s="42"/>
      <c r="D2796" s="12"/>
      <c r="E2796" s="12"/>
      <c r="F2796" s="12"/>
      <c r="G2796" s="12"/>
      <c r="H2796" s="12"/>
      <c r="I2796" s="12"/>
      <c r="J2796" s="12"/>
      <c r="K2796" s="12"/>
      <c r="L2796" s="12"/>
      <c r="M2796" s="49"/>
      <c r="N2796" s="49"/>
      <c r="O2796" s="12"/>
      <c r="P2796" s="12"/>
      <c r="Q2796" s="12"/>
      <c r="R2796" s="12"/>
      <c r="S2796" s="12"/>
    </row>
    <row r="2797" spans="1:19" s="1" customFormat="1" x14ac:dyDescent="0.4">
      <c r="A2797" s="12"/>
      <c r="B2797" s="12"/>
      <c r="C2797" s="42"/>
      <c r="D2797" s="12"/>
      <c r="E2797" s="12"/>
      <c r="F2797" s="12"/>
      <c r="G2797" s="12"/>
      <c r="H2797" s="12"/>
      <c r="I2797" s="12"/>
      <c r="J2797" s="12"/>
      <c r="K2797" s="12"/>
      <c r="L2797" s="12"/>
      <c r="M2797" s="49"/>
      <c r="N2797" s="49"/>
      <c r="O2797" s="12"/>
      <c r="P2797" s="12"/>
      <c r="Q2797" s="12"/>
      <c r="R2797" s="12"/>
      <c r="S2797" s="12"/>
    </row>
    <row r="2798" spans="1:19" s="1" customFormat="1" x14ac:dyDescent="0.4">
      <c r="A2798" s="12"/>
      <c r="B2798" s="12"/>
      <c r="C2798" s="42"/>
      <c r="D2798" s="12"/>
      <c r="E2798" s="12"/>
      <c r="F2798" s="12"/>
      <c r="G2798" s="12"/>
      <c r="H2798" s="12"/>
      <c r="I2798" s="12"/>
      <c r="J2798" s="12"/>
      <c r="K2798" s="12"/>
      <c r="L2798" s="12"/>
      <c r="M2798" s="49"/>
      <c r="N2798" s="49"/>
      <c r="O2798" s="12"/>
      <c r="P2798" s="12"/>
      <c r="Q2798" s="12"/>
      <c r="R2798" s="12"/>
      <c r="S2798" s="12"/>
    </row>
    <row r="2799" spans="1:19" s="1" customFormat="1" x14ac:dyDescent="0.4">
      <c r="A2799" s="12"/>
      <c r="B2799" s="12"/>
      <c r="C2799" s="42"/>
      <c r="D2799" s="12"/>
      <c r="E2799" s="12"/>
      <c r="F2799" s="12"/>
      <c r="G2799" s="12"/>
      <c r="H2799" s="12"/>
      <c r="I2799" s="12"/>
      <c r="J2799" s="12"/>
      <c r="K2799" s="12"/>
      <c r="L2799" s="12"/>
      <c r="M2799" s="49"/>
      <c r="N2799" s="49"/>
      <c r="O2799" s="12"/>
      <c r="P2799" s="12"/>
      <c r="Q2799" s="12"/>
      <c r="R2799" s="12"/>
      <c r="S2799" s="12"/>
    </row>
    <row r="2800" spans="1:19" s="1" customFormat="1" x14ac:dyDescent="0.4">
      <c r="A2800" s="12"/>
      <c r="B2800" s="12"/>
      <c r="C2800" s="42"/>
      <c r="D2800" s="12"/>
      <c r="E2800" s="12"/>
      <c r="F2800" s="12"/>
      <c r="G2800" s="12"/>
      <c r="H2800" s="12"/>
      <c r="I2800" s="12"/>
      <c r="J2800" s="12"/>
      <c r="K2800" s="12"/>
      <c r="L2800" s="12"/>
      <c r="M2800" s="49"/>
      <c r="N2800" s="49"/>
      <c r="O2800" s="12"/>
      <c r="P2800" s="12"/>
      <c r="Q2800" s="12"/>
      <c r="R2800" s="12"/>
      <c r="S2800" s="12"/>
    </row>
    <row r="2801" spans="1:19" s="1" customFormat="1" x14ac:dyDescent="0.4">
      <c r="A2801" s="12"/>
      <c r="B2801" s="12"/>
      <c r="C2801" s="42"/>
      <c r="D2801" s="12"/>
      <c r="E2801" s="12"/>
      <c r="F2801" s="12"/>
      <c r="G2801" s="12"/>
      <c r="H2801" s="12"/>
      <c r="I2801" s="12"/>
      <c r="J2801" s="12"/>
      <c r="K2801" s="12"/>
      <c r="L2801" s="12"/>
      <c r="M2801" s="49"/>
      <c r="N2801" s="49"/>
      <c r="O2801" s="12"/>
      <c r="P2801" s="12"/>
      <c r="Q2801" s="12"/>
      <c r="R2801" s="12"/>
      <c r="S2801" s="12"/>
    </row>
    <row r="2802" spans="1:19" s="1" customFormat="1" x14ac:dyDescent="0.4">
      <c r="A2802" s="12"/>
      <c r="B2802" s="12"/>
      <c r="C2802" s="42"/>
      <c r="D2802" s="12"/>
      <c r="E2802" s="12"/>
      <c r="F2802" s="12"/>
      <c r="G2802" s="12"/>
      <c r="H2802" s="12"/>
      <c r="I2802" s="12"/>
      <c r="J2802" s="12"/>
      <c r="K2802" s="12"/>
      <c r="L2802" s="12"/>
      <c r="M2802" s="49"/>
      <c r="N2802" s="49"/>
      <c r="O2802" s="12"/>
      <c r="P2802" s="12"/>
      <c r="Q2802" s="12"/>
      <c r="R2802" s="12"/>
      <c r="S2802" s="12"/>
    </row>
    <row r="2803" spans="1:19" s="1" customFormat="1" x14ac:dyDescent="0.4">
      <c r="A2803" s="12"/>
      <c r="B2803" s="12"/>
      <c r="C2803" s="42"/>
      <c r="D2803" s="12"/>
      <c r="E2803" s="12"/>
      <c r="F2803" s="12"/>
      <c r="G2803" s="12"/>
      <c r="H2803" s="12"/>
      <c r="I2803" s="12"/>
      <c r="J2803" s="12"/>
      <c r="K2803" s="12"/>
      <c r="L2803" s="12"/>
      <c r="M2803" s="49"/>
      <c r="N2803" s="49"/>
      <c r="O2803" s="12"/>
      <c r="P2803" s="12"/>
      <c r="Q2803" s="12"/>
      <c r="R2803" s="12"/>
      <c r="S2803" s="12"/>
    </row>
    <row r="2804" spans="1:19" s="1" customFormat="1" x14ac:dyDescent="0.4">
      <c r="A2804" s="12"/>
      <c r="B2804" s="12"/>
      <c r="C2804" s="42"/>
      <c r="D2804" s="12"/>
      <c r="E2804" s="12"/>
      <c r="F2804" s="12"/>
      <c r="G2804" s="12"/>
      <c r="H2804" s="12"/>
      <c r="I2804" s="12"/>
      <c r="J2804" s="12"/>
      <c r="K2804" s="12"/>
      <c r="L2804" s="12"/>
      <c r="M2804" s="49"/>
      <c r="N2804" s="49"/>
      <c r="O2804" s="12"/>
      <c r="P2804" s="12"/>
      <c r="Q2804" s="12"/>
      <c r="R2804" s="12"/>
      <c r="S2804" s="12"/>
    </row>
    <row r="2805" spans="1:19" s="1" customFormat="1" x14ac:dyDescent="0.4">
      <c r="A2805" s="12"/>
      <c r="B2805" s="12"/>
      <c r="C2805" s="42"/>
      <c r="D2805" s="12"/>
      <c r="E2805" s="12"/>
      <c r="F2805" s="12"/>
      <c r="G2805" s="12"/>
      <c r="H2805" s="12"/>
      <c r="I2805" s="12"/>
      <c r="J2805" s="12"/>
      <c r="K2805" s="12"/>
      <c r="L2805" s="12"/>
      <c r="M2805" s="49"/>
      <c r="N2805" s="49"/>
      <c r="O2805" s="12"/>
      <c r="P2805" s="12"/>
      <c r="Q2805" s="12"/>
      <c r="R2805" s="12"/>
      <c r="S2805" s="12"/>
    </row>
    <row r="2806" spans="1:19" s="1" customFormat="1" x14ac:dyDescent="0.4">
      <c r="A2806" s="12"/>
      <c r="B2806" s="12"/>
      <c r="C2806" s="42"/>
      <c r="D2806" s="12"/>
      <c r="E2806" s="12"/>
      <c r="F2806" s="12"/>
      <c r="G2806" s="12"/>
      <c r="H2806" s="12"/>
      <c r="I2806" s="12"/>
      <c r="J2806" s="12"/>
      <c r="K2806" s="12"/>
      <c r="L2806" s="12"/>
      <c r="M2806" s="49"/>
      <c r="N2806" s="49"/>
      <c r="O2806" s="12"/>
      <c r="P2806" s="12"/>
      <c r="Q2806" s="12"/>
      <c r="R2806" s="12"/>
      <c r="S2806" s="12"/>
    </row>
    <row r="2807" spans="1:19" s="1" customFormat="1" x14ac:dyDescent="0.4">
      <c r="A2807" s="12"/>
      <c r="B2807" s="12"/>
      <c r="C2807" s="42"/>
      <c r="D2807" s="12"/>
      <c r="E2807" s="12"/>
      <c r="F2807" s="12"/>
      <c r="G2807" s="12"/>
      <c r="H2807" s="12"/>
      <c r="I2807" s="12"/>
      <c r="J2807" s="12"/>
      <c r="K2807" s="12"/>
      <c r="L2807" s="12"/>
      <c r="M2807" s="49"/>
      <c r="N2807" s="49"/>
      <c r="O2807" s="12"/>
      <c r="P2807" s="12"/>
      <c r="Q2807" s="12"/>
      <c r="R2807" s="12"/>
      <c r="S2807" s="12"/>
    </row>
    <row r="2808" spans="1:19" s="1" customFormat="1" x14ac:dyDescent="0.4">
      <c r="A2808" s="12"/>
      <c r="B2808" s="12"/>
      <c r="C2808" s="42"/>
      <c r="D2808" s="12"/>
      <c r="E2808" s="12"/>
      <c r="F2808" s="12"/>
      <c r="G2808" s="12"/>
      <c r="H2808" s="12"/>
      <c r="I2808" s="12"/>
      <c r="J2808" s="12"/>
      <c r="K2808" s="12"/>
      <c r="L2808" s="12"/>
      <c r="M2808" s="49"/>
      <c r="N2808" s="49"/>
      <c r="O2808" s="12"/>
      <c r="P2808" s="12"/>
      <c r="Q2808" s="12"/>
      <c r="R2808" s="12"/>
      <c r="S2808" s="12"/>
    </row>
    <row r="2809" spans="1:19" s="1" customFormat="1" x14ac:dyDescent="0.4">
      <c r="A2809" s="12"/>
      <c r="B2809" s="12"/>
      <c r="C2809" s="42"/>
      <c r="D2809" s="12"/>
      <c r="E2809" s="12"/>
      <c r="F2809" s="12"/>
      <c r="G2809" s="12"/>
      <c r="H2809" s="12"/>
      <c r="I2809" s="12"/>
      <c r="J2809" s="12"/>
      <c r="K2809" s="12"/>
      <c r="L2809" s="12"/>
      <c r="M2809" s="49"/>
      <c r="N2809" s="49"/>
      <c r="O2809" s="12"/>
      <c r="P2809" s="12"/>
      <c r="Q2809" s="12"/>
      <c r="R2809" s="12"/>
      <c r="S2809" s="12"/>
    </row>
    <row r="2810" spans="1:19" s="1" customFormat="1" x14ac:dyDescent="0.4">
      <c r="A2810" s="12"/>
      <c r="B2810" s="12"/>
      <c r="C2810" s="42"/>
      <c r="D2810" s="12"/>
      <c r="E2810" s="12"/>
      <c r="F2810" s="12"/>
      <c r="G2810" s="12"/>
      <c r="H2810" s="12"/>
      <c r="I2810" s="12"/>
      <c r="J2810" s="12"/>
      <c r="K2810" s="12"/>
      <c r="L2810" s="12"/>
      <c r="M2810" s="49"/>
      <c r="N2810" s="49"/>
      <c r="O2810" s="12"/>
      <c r="P2810" s="12"/>
      <c r="Q2810" s="12"/>
      <c r="R2810" s="12"/>
      <c r="S2810" s="12"/>
    </row>
    <row r="2811" spans="1:19" s="1" customFormat="1" x14ac:dyDescent="0.4">
      <c r="A2811" s="12"/>
      <c r="B2811" s="12"/>
      <c r="C2811" s="42"/>
      <c r="D2811" s="12"/>
      <c r="E2811" s="12"/>
      <c r="F2811" s="12"/>
      <c r="G2811" s="12"/>
      <c r="H2811" s="12"/>
      <c r="I2811" s="12"/>
      <c r="J2811" s="12"/>
      <c r="K2811" s="12"/>
      <c r="L2811" s="12"/>
      <c r="M2811" s="49"/>
      <c r="N2811" s="49"/>
      <c r="O2811" s="12"/>
      <c r="P2811" s="12"/>
      <c r="Q2811" s="12"/>
      <c r="R2811" s="12"/>
      <c r="S2811" s="12"/>
    </row>
    <row r="2812" spans="1:19" s="1" customFormat="1" x14ac:dyDescent="0.4">
      <c r="A2812" s="12"/>
      <c r="B2812" s="12"/>
      <c r="C2812" s="42"/>
      <c r="D2812" s="12"/>
      <c r="E2812" s="12"/>
      <c r="F2812" s="12"/>
      <c r="G2812" s="12"/>
      <c r="H2812" s="12"/>
      <c r="I2812" s="12"/>
      <c r="J2812" s="12"/>
      <c r="K2812" s="12"/>
      <c r="L2812" s="12"/>
      <c r="M2812" s="49"/>
      <c r="N2812" s="49"/>
      <c r="O2812" s="12"/>
      <c r="P2812" s="12"/>
      <c r="Q2812" s="12"/>
      <c r="R2812" s="12"/>
      <c r="S2812" s="12"/>
    </row>
    <row r="2813" spans="1:19" s="1" customFormat="1" x14ac:dyDescent="0.4">
      <c r="A2813" s="12"/>
      <c r="B2813" s="12"/>
      <c r="C2813" s="42"/>
      <c r="D2813" s="12"/>
      <c r="E2813" s="12"/>
      <c r="F2813" s="12"/>
      <c r="G2813" s="12"/>
      <c r="H2813" s="12"/>
      <c r="I2813" s="12"/>
      <c r="J2813" s="12"/>
      <c r="K2813" s="12"/>
      <c r="L2813" s="12"/>
      <c r="M2813" s="49"/>
      <c r="N2813" s="49"/>
      <c r="O2813" s="12"/>
      <c r="P2813" s="12"/>
      <c r="Q2813" s="12"/>
      <c r="R2813" s="12"/>
      <c r="S2813" s="12"/>
    </row>
    <row r="2814" spans="1:19" s="1" customFormat="1" x14ac:dyDescent="0.4">
      <c r="A2814" s="12"/>
      <c r="B2814" s="12"/>
      <c r="C2814" s="42"/>
      <c r="D2814" s="12"/>
      <c r="E2814" s="12"/>
      <c r="F2814" s="12"/>
      <c r="G2814" s="12"/>
      <c r="H2814" s="12"/>
      <c r="I2814" s="12"/>
      <c r="J2814" s="12"/>
      <c r="K2814" s="12"/>
      <c r="L2814" s="12"/>
      <c r="M2814" s="49"/>
      <c r="N2814" s="49"/>
      <c r="O2814" s="12"/>
      <c r="P2814" s="12"/>
      <c r="Q2814" s="12"/>
      <c r="R2814" s="12"/>
      <c r="S2814" s="12"/>
    </row>
    <row r="2815" spans="1:19" s="1" customFormat="1" x14ac:dyDescent="0.4">
      <c r="A2815" s="12"/>
      <c r="B2815" s="12"/>
      <c r="C2815" s="42"/>
      <c r="D2815" s="12"/>
      <c r="E2815" s="12"/>
      <c r="F2815" s="12"/>
      <c r="G2815" s="12"/>
      <c r="H2815" s="12"/>
      <c r="I2815" s="12"/>
      <c r="J2815" s="12"/>
      <c r="K2815" s="12"/>
      <c r="L2815" s="12"/>
      <c r="M2815" s="49"/>
      <c r="N2815" s="49"/>
      <c r="O2815" s="12"/>
      <c r="P2815" s="12"/>
      <c r="Q2815" s="12"/>
      <c r="R2815" s="12"/>
      <c r="S2815" s="12"/>
    </row>
    <row r="2816" spans="1:19" s="1" customFormat="1" x14ac:dyDescent="0.4">
      <c r="A2816" s="12"/>
      <c r="B2816" s="12"/>
      <c r="C2816" s="42"/>
      <c r="D2816" s="12"/>
      <c r="E2816" s="12"/>
      <c r="F2816" s="12"/>
      <c r="G2816" s="12"/>
      <c r="H2816" s="12"/>
      <c r="I2816" s="12"/>
      <c r="J2816" s="12"/>
      <c r="K2816" s="12"/>
      <c r="L2816" s="12"/>
      <c r="M2816" s="49"/>
      <c r="N2816" s="49"/>
      <c r="O2816" s="12"/>
      <c r="P2816" s="12"/>
      <c r="Q2816" s="12"/>
      <c r="R2816" s="12"/>
      <c r="S2816" s="12"/>
    </row>
    <row r="2817" spans="1:19" s="1" customFormat="1" x14ac:dyDescent="0.4">
      <c r="A2817" s="12"/>
      <c r="B2817" s="12"/>
      <c r="C2817" s="42"/>
      <c r="D2817" s="12"/>
      <c r="E2817" s="12"/>
      <c r="F2817" s="12"/>
      <c r="G2817" s="12"/>
      <c r="H2817" s="12"/>
      <c r="I2817" s="12"/>
      <c r="J2817" s="12"/>
      <c r="K2817" s="12"/>
      <c r="L2817" s="12"/>
      <c r="M2817" s="49"/>
      <c r="N2817" s="49"/>
      <c r="O2817" s="12"/>
      <c r="P2817" s="12"/>
      <c r="Q2817" s="12"/>
      <c r="R2817" s="12"/>
      <c r="S2817" s="12"/>
    </row>
    <row r="2818" spans="1:19" s="1" customFormat="1" x14ac:dyDescent="0.4">
      <c r="A2818" s="12"/>
      <c r="B2818" s="12"/>
      <c r="C2818" s="42"/>
      <c r="D2818" s="12"/>
      <c r="E2818" s="12"/>
      <c r="F2818" s="12"/>
      <c r="G2818" s="12"/>
      <c r="H2818" s="12"/>
      <c r="I2818" s="12"/>
      <c r="J2818" s="12"/>
      <c r="K2818" s="12"/>
      <c r="L2818" s="12"/>
      <c r="M2818" s="49"/>
      <c r="N2818" s="49"/>
      <c r="O2818" s="12"/>
      <c r="P2818" s="12"/>
      <c r="Q2818" s="12"/>
      <c r="R2818" s="12"/>
      <c r="S2818" s="12"/>
    </row>
    <row r="2819" spans="1:19" s="1" customFormat="1" x14ac:dyDescent="0.4">
      <c r="A2819" s="12"/>
      <c r="B2819" s="12"/>
      <c r="C2819" s="42"/>
      <c r="D2819" s="12"/>
      <c r="E2819" s="12"/>
      <c r="F2819" s="12"/>
      <c r="G2819" s="12"/>
      <c r="H2819" s="12"/>
      <c r="I2819" s="12"/>
      <c r="J2819" s="12"/>
      <c r="K2819" s="12"/>
      <c r="L2819" s="12"/>
      <c r="M2819" s="49"/>
      <c r="N2819" s="49"/>
      <c r="O2819" s="12"/>
      <c r="P2819" s="12"/>
      <c r="Q2819" s="12"/>
      <c r="R2819" s="12"/>
      <c r="S2819" s="12"/>
    </row>
    <row r="2820" spans="1:19" s="1" customFormat="1" x14ac:dyDescent="0.4">
      <c r="A2820" s="12"/>
      <c r="B2820" s="12"/>
      <c r="C2820" s="42"/>
      <c r="D2820" s="12"/>
      <c r="E2820" s="12"/>
      <c r="F2820" s="12"/>
      <c r="G2820" s="12"/>
      <c r="H2820" s="12"/>
      <c r="I2820" s="12"/>
      <c r="J2820" s="12"/>
      <c r="K2820" s="12"/>
      <c r="L2820" s="12"/>
      <c r="M2820" s="49"/>
      <c r="N2820" s="49"/>
      <c r="O2820" s="12"/>
      <c r="P2820" s="12"/>
      <c r="Q2820" s="12"/>
      <c r="R2820" s="12"/>
      <c r="S2820" s="12"/>
    </row>
    <row r="2821" spans="1:19" s="1" customFormat="1" x14ac:dyDescent="0.4">
      <c r="A2821" s="12"/>
      <c r="B2821" s="12"/>
      <c r="C2821" s="42"/>
      <c r="D2821" s="12"/>
      <c r="E2821" s="12"/>
      <c r="F2821" s="12"/>
      <c r="G2821" s="12"/>
      <c r="H2821" s="12"/>
      <c r="I2821" s="12"/>
      <c r="J2821" s="12"/>
      <c r="K2821" s="12"/>
      <c r="L2821" s="12"/>
      <c r="M2821" s="49"/>
      <c r="N2821" s="49"/>
      <c r="O2821" s="12"/>
      <c r="P2821" s="12"/>
      <c r="Q2821" s="12"/>
      <c r="R2821" s="12"/>
      <c r="S2821" s="12"/>
    </row>
    <row r="2822" spans="1:19" s="1" customFormat="1" x14ac:dyDescent="0.4">
      <c r="A2822" s="12"/>
      <c r="B2822" s="12"/>
      <c r="C2822" s="42"/>
      <c r="D2822" s="12"/>
      <c r="E2822" s="12"/>
      <c r="F2822" s="12"/>
      <c r="G2822" s="12"/>
      <c r="H2822" s="12"/>
      <c r="I2822" s="12"/>
      <c r="J2822" s="12"/>
      <c r="K2822" s="12"/>
      <c r="L2822" s="12"/>
      <c r="M2822" s="49"/>
      <c r="N2822" s="49"/>
      <c r="O2822" s="12"/>
      <c r="P2822" s="12"/>
      <c r="Q2822" s="12"/>
      <c r="R2822" s="12"/>
      <c r="S2822" s="12"/>
    </row>
    <row r="2823" spans="1:19" s="1" customFormat="1" x14ac:dyDescent="0.4">
      <c r="A2823" s="12"/>
      <c r="B2823" s="12"/>
      <c r="C2823" s="42"/>
      <c r="D2823" s="12"/>
      <c r="E2823" s="12"/>
      <c r="F2823" s="12"/>
      <c r="G2823" s="12"/>
      <c r="H2823" s="12"/>
      <c r="I2823" s="12"/>
      <c r="J2823" s="12"/>
      <c r="K2823" s="12"/>
      <c r="L2823" s="12"/>
      <c r="M2823" s="49"/>
      <c r="N2823" s="49"/>
      <c r="O2823" s="12"/>
      <c r="P2823" s="12"/>
      <c r="Q2823" s="12"/>
      <c r="R2823" s="12"/>
      <c r="S2823" s="12"/>
    </row>
    <row r="2824" spans="1:19" s="1" customFormat="1" x14ac:dyDescent="0.4">
      <c r="A2824" s="12"/>
      <c r="B2824" s="12"/>
      <c r="C2824" s="42"/>
      <c r="D2824" s="12"/>
      <c r="E2824" s="12"/>
      <c r="F2824" s="12"/>
      <c r="G2824" s="12"/>
      <c r="H2824" s="12"/>
      <c r="I2824" s="12"/>
      <c r="J2824" s="12"/>
      <c r="K2824" s="12"/>
      <c r="L2824" s="12"/>
      <c r="M2824" s="49"/>
      <c r="N2824" s="49"/>
      <c r="O2824" s="12"/>
      <c r="P2824" s="12"/>
      <c r="Q2824" s="12"/>
      <c r="R2824" s="12"/>
      <c r="S2824" s="12"/>
    </row>
    <row r="2825" spans="1:19" s="1" customFormat="1" x14ac:dyDescent="0.4">
      <c r="A2825" s="12"/>
      <c r="B2825" s="12"/>
      <c r="C2825" s="42"/>
      <c r="D2825" s="12"/>
      <c r="E2825" s="12"/>
      <c r="F2825" s="12"/>
      <c r="G2825" s="12"/>
      <c r="H2825" s="12"/>
      <c r="I2825" s="12"/>
      <c r="J2825" s="12"/>
      <c r="K2825" s="12"/>
      <c r="L2825" s="12"/>
      <c r="M2825" s="49"/>
      <c r="N2825" s="49"/>
      <c r="O2825" s="12"/>
      <c r="P2825" s="12"/>
      <c r="Q2825" s="12"/>
      <c r="R2825" s="12"/>
      <c r="S2825" s="12"/>
    </row>
    <row r="2826" spans="1:19" s="1" customFormat="1" x14ac:dyDescent="0.4">
      <c r="A2826" s="12"/>
      <c r="B2826" s="12"/>
      <c r="C2826" s="42"/>
      <c r="D2826" s="12"/>
      <c r="E2826" s="12"/>
      <c r="F2826" s="12"/>
      <c r="G2826" s="12"/>
      <c r="H2826" s="12"/>
      <c r="I2826" s="12"/>
      <c r="J2826" s="12"/>
      <c r="K2826" s="12"/>
      <c r="L2826" s="12"/>
      <c r="M2826" s="49"/>
      <c r="N2826" s="49"/>
      <c r="O2826" s="12"/>
      <c r="P2826" s="12"/>
      <c r="Q2826" s="12"/>
      <c r="R2826" s="12"/>
      <c r="S2826" s="12"/>
    </row>
    <row r="2827" spans="1:19" s="1" customFormat="1" x14ac:dyDescent="0.4">
      <c r="A2827" s="12"/>
      <c r="B2827" s="12"/>
      <c r="C2827" s="42"/>
      <c r="D2827" s="12"/>
      <c r="E2827" s="12"/>
      <c r="F2827" s="12"/>
      <c r="G2827" s="12"/>
      <c r="H2827" s="12"/>
      <c r="I2827" s="12"/>
      <c r="J2827" s="12"/>
      <c r="K2827" s="12"/>
      <c r="L2827" s="12"/>
      <c r="M2827" s="49"/>
      <c r="N2827" s="49"/>
      <c r="O2827" s="12"/>
      <c r="P2827" s="12"/>
      <c r="Q2827" s="12"/>
      <c r="R2827" s="12"/>
      <c r="S2827" s="12"/>
    </row>
    <row r="2828" spans="1:19" s="1" customFormat="1" x14ac:dyDescent="0.4">
      <c r="A2828" s="12"/>
      <c r="B2828" s="12"/>
      <c r="C2828" s="42"/>
      <c r="D2828" s="12"/>
      <c r="E2828" s="12"/>
      <c r="F2828" s="12"/>
      <c r="G2828" s="12"/>
      <c r="H2828" s="12"/>
      <c r="I2828" s="12"/>
      <c r="J2828" s="12"/>
      <c r="K2828" s="12"/>
      <c r="L2828" s="12"/>
      <c r="M2828" s="49"/>
      <c r="N2828" s="49"/>
      <c r="O2828" s="12"/>
      <c r="P2828" s="12"/>
      <c r="Q2828" s="12"/>
      <c r="R2828" s="12"/>
      <c r="S2828" s="12"/>
    </row>
    <row r="2829" spans="1:19" s="1" customFormat="1" x14ac:dyDescent="0.4">
      <c r="A2829" s="12"/>
      <c r="B2829" s="12"/>
      <c r="C2829" s="42"/>
      <c r="D2829" s="12"/>
      <c r="E2829" s="12"/>
      <c r="F2829" s="12"/>
      <c r="G2829" s="12"/>
      <c r="H2829" s="12"/>
      <c r="I2829" s="12"/>
      <c r="J2829" s="12"/>
      <c r="K2829" s="12"/>
      <c r="L2829" s="12"/>
      <c r="M2829" s="49"/>
      <c r="N2829" s="49"/>
      <c r="O2829" s="12"/>
      <c r="P2829" s="12"/>
      <c r="Q2829" s="12"/>
      <c r="R2829" s="12"/>
      <c r="S2829" s="12"/>
    </row>
    <row r="2830" spans="1:19" s="1" customFormat="1" x14ac:dyDescent="0.4">
      <c r="A2830" s="12"/>
      <c r="B2830" s="12"/>
      <c r="C2830" s="42"/>
      <c r="D2830" s="12"/>
      <c r="E2830" s="12"/>
      <c r="F2830" s="12"/>
      <c r="G2830" s="12"/>
      <c r="H2830" s="12"/>
      <c r="I2830" s="12"/>
      <c r="J2830" s="12"/>
      <c r="K2830" s="12"/>
      <c r="L2830" s="12"/>
      <c r="M2830" s="49"/>
      <c r="N2830" s="49"/>
      <c r="O2830" s="12"/>
      <c r="P2830" s="12"/>
      <c r="Q2830" s="12"/>
      <c r="R2830" s="12"/>
      <c r="S2830" s="12"/>
    </row>
    <row r="2831" spans="1:19" s="1" customFormat="1" x14ac:dyDescent="0.4">
      <c r="A2831" s="12"/>
      <c r="B2831" s="12"/>
      <c r="C2831" s="42"/>
      <c r="D2831" s="12"/>
      <c r="E2831" s="12"/>
      <c r="F2831" s="12"/>
      <c r="G2831" s="12"/>
      <c r="H2831" s="12"/>
      <c r="I2831" s="12"/>
      <c r="J2831" s="12"/>
      <c r="K2831" s="12"/>
      <c r="L2831" s="12"/>
      <c r="M2831" s="49"/>
      <c r="N2831" s="49"/>
      <c r="O2831" s="12"/>
      <c r="P2831" s="12"/>
      <c r="Q2831" s="12"/>
      <c r="R2831" s="12"/>
      <c r="S2831" s="12"/>
    </row>
    <row r="2832" spans="1:19" s="1" customFormat="1" x14ac:dyDescent="0.4">
      <c r="A2832" s="12"/>
      <c r="B2832" s="12"/>
      <c r="C2832" s="42"/>
      <c r="D2832" s="12"/>
      <c r="E2832" s="12"/>
      <c r="F2832" s="12"/>
      <c r="G2832" s="12"/>
      <c r="H2832" s="12"/>
      <c r="I2832" s="12"/>
      <c r="J2832" s="12"/>
      <c r="K2832" s="12"/>
      <c r="L2832" s="12"/>
      <c r="M2832" s="49"/>
      <c r="N2832" s="49"/>
      <c r="O2832" s="12"/>
      <c r="P2832" s="12"/>
      <c r="Q2832" s="12"/>
      <c r="R2832" s="12"/>
      <c r="S2832" s="12"/>
    </row>
    <row r="2833" spans="1:19" s="1" customFormat="1" x14ac:dyDescent="0.4">
      <c r="A2833" s="12"/>
      <c r="B2833" s="12"/>
      <c r="C2833" s="42"/>
      <c r="D2833" s="12"/>
      <c r="E2833" s="12"/>
      <c r="F2833" s="12"/>
      <c r="G2833" s="12"/>
      <c r="H2833" s="12"/>
      <c r="I2833" s="12"/>
      <c r="J2833" s="12"/>
      <c r="K2833" s="12"/>
      <c r="L2833" s="12"/>
      <c r="M2833" s="49"/>
      <c r="N2833" s="49"/>
      <c r="O2833" s="12"/>
      <c r="P2833" s="12"/>
      <c r="Q2833" s="12"/>
      <c r="R2833" s="12"/>
      <c r="S2833" s="12"/>
    </row>
    <row r="2834" spans="1:19" s="1" customFormat="1" x14ac:dyDescent="0.4">
      <c r="A2834" s="12"/>
      <c r="B2834" s="12"/>
      <c r="C2834" s="42"/>
      <c r="D2834" s="12"/>
      <c r="E2834" s="12"/>
      <c r="F2834" s="12"/>
      <c r="G2834" s="12"/>
      <c r="H2834" s="12"/>
      <c r="I2834" s="12"/>
      <c r="J2834" s="12"/>
      <c r="K2834" s="12"/>
      <c r="L2834" s="12"/>
      <c r="M2834" s="49"/>
      <c r="N2834" s="49"/>
      <c r="O2834" s="12"/>
      <c r="P2834" s="12"/>
      <c r="Q2834" s="12"/>
      <c r="R2834" s="12"/>
      <c r="S2834" s="12"/>
    </row>
    <row r="2835" spans="1:19" s="1" customFormat="1" x14ac:dyDescent="0.4">
      <c r="A2835" s="12"/>
      <c r="B2835" s="12"/>
      <c r="C2835" s="42"/>
      <c r="D2835" s="12"/>
      <c r="E2835" s="12"/>
      <c r="F2835" s="12"/>
      <c r="G2835" s="12"/>
      <c r="H2835" s="12"/>
      <c r="I2835" s="12"/>
      <c r="J2835" s="12"/>
      <c r="K2835" s="12"/>
      <c r="L2835" s="12"/>
      <c r="M2835" s="49"/>
      <c r="N2835" s="49"/>
      <c r="O2835" s="12"/>
      <c r="P2835" s="12"/>
      <c r="Q2835" s="12"/>
      <c r="R2835" s="12"/>
      <c r="S2835" s="12"/>
    </row>
    <row r="2836" spans="1:19" s="1" customFormat="1" x14ac:dyDescent="0.4">
      <c r="A2836" s="12"/>
      <c r="B2836" s="12"/>
      <c r="C2836" s="42"/>
      <c r="D2836" s="12"/>
      <c r="E2836" s="12"/>
      <c r="F2836" s="12"/>
      <c r="G2836" s="12"/>
      <c r="H2836" s="12"/>
      <c r="I2836" s="12"/>
      <c r="J2836" s="12"/>
      <c r="K2836" s="12"/>
      <c r="L2836" s="12"/>
      <c r="M2836" s="49"/>
      <c r="N2836" s="49"/>
      <c r="O2836" s="12"/>
      <c r="P2836" s="12"/>
      <c r="Q2836" s="12"/>
      <c r="R2836" s="12"/>
      <c r="S2836" s="12"/>
    </row>
    <row r="2837" spans="1:19" s="1" customFormat="1" x14ac:dyDescent="0.4">
      <c r="A2837" s="12"/>
      <c r="B2837" s="12"/>
      <c r="C2837" s="42"/>
      <c r="D2837" s="12"/>
      <c r="E2837" s="12"/>
      <c r="F2837" s="12"/>
      <c r="G2837" s="12"/>
      <c r="H2837" s="12"/>
      <c r="I2837" s="12"/>
      <c r="J2837" s="12"/>
      <c r="K2837" s="12"/>
      <c r="L2837" s="12"/>
      <c r="M2837" s="49"/>
      <c r="N2837" s="49"/>
      <c r="O2837" s="12"/>
      <c r="P2837" s="12"/>
      <c r="Q2837" s="12"/>
      <c r="R2837" s="12"/>
      <c r="S2837" s="12"/>
    </row>
    <row r="2838" spans="1:19" s="1" customFormat="1" x14ac:dyDescent="0.4">
      <c r="A2838" s="12"/>
      <c r="B2838" s="12"/>
      <c r="C2838" s="42"/>
      <c r="D2838" s="12"/>
      <c r="E2838" s="12"/>
      <c r="F2838" s="12"/>
      <c r="G2838" s="12"/>
      <c r="H2838" s="12"/>
      <c r="I2838" s="12"/>
      <c r="J2838" s="12"/>
      <c r="K2838" s="12"/>
      <c r="L2838" s="12"/>
      <c r="M2838" s="49"/>
      <c r="N2838" s="49"/>
      <c r="O2838" s="12"/>
      <c r="P2838" s="12"/>
      <c r="Q2838" s="12"/>
      <c r="R2838" s="12"/>
      <c r="S2838" s="12"/>
    </row>
    <row r="2839" spans="1:19" s="1" customFormat="1" x14ac:dyDescent="0.4">
      <c r="A2839" s="12"/>
      <c r="B2839" s="12"/>
      <c r="C2839" s="42"/>
      <c r="D2839" s="12"/>
      <c r="E2839" s="12"/>
      <c r="F2839" s="12"/>
      <c r="G2839" s="12"/>
      <c r="H2839" s="12"/>
      <c r="I2839" s="12"/>
      <c r="J2839" s="12"/>
      <c r="K2839" s="12"/>
      <c r="L2839" s="12"/>
      <c r="M2839" s="49"/>
      <c r="N2839" s="49"/>
      <c r="O2839" s="12"/>
      <c r="P2839" s="12"/>
      <c r="Q2839" s="12"/>
      <c r="R2839" s="12"/>
      <c r="S2839" s="12"/>
    </row>
    <row r="2840" spans="1:19" s="1" customFormat="1" x14ac:dyDescent="0.4">
      <c r="A2840" s="12"/>
      <c r="B2840" s="12"/>
      <c r="C2840" s="42"/>
      <c r="D2840" s="12"/>
      <c r="E2840" s="12"/>
      <c r="F2840" s="12"/>
      <c r="G2840" s="12"/>
      <c r="H2840" s="12"/>
      <c r="I2840" s="12"/>
      <c r="J2840" s="12"/>
      <c r="K2840" s="12"/>
      <c r="L2840" s="12"/>
      <c r="M2840" s="49"/>
      <c r="N2840" s="49"/>
      <c r="O2840" s="12"/>
      <c r="P2840" s="12"/>
      <c r="Q2840" s="12"/>
      <c r="R2840" s="12"/>
      <c r="S2840" s="12"/>
    </row>
    <row r="2841" spans="1:19" s="1" customFormat="1" x14ac:dyDescent="0.4">
      <c r="A2841" s="12"/>
      <c r="B2841" s="12"/>
      <c r="C2841" s="42"/>
      <c r="D2841" s="12"/>
      <c r="E2841" s="12"/>
      <c r="F2841" s="12"/>
      <c r="G2841" s="12"/>
      <c r="H2841" s="12"/>
      <c r="I2841" s="12"/>
      <c r="J2841" s="12"/>
      <c r="K2841" s="12"/>
      <c r="L2841" s="12"/>
      <c r="M2841" s="49"/>
      <c r="N2841" s="49"/>
      <c r="O2841" s="12"/>
      <c r="P2841" s="12"/>
      <c r="Q2841" s="12"/>
      <c r="R2841" s="12"/>
      <c r="S2841" s="12"/>
    </row>
    <row r="2842" spans="1:19" s="1" customFormat="1" x14ac:dyDescent="0.4">
      <c r="A2842" s="12"/>
      <c r="B2842" s="12"/>
      <c r="C2842" s="42"/>
      <c r="D2842" s="12"/>
      <c r="E2842" s="12"/>
      <c r="F2842" s="12"/>
      <c r="G2842" s="12"/>
      <c r="H2842" s="12"/>
      <c r="I2842" s="12"/>
      <c r="J2842" s="12"/>
      <c r="K2842" s="12"/>
      <c r="L2842" s="12"/>
      <c r="M2842" s="49"/>
      <c r="N2842" s="49"/>
      <c r="O2842" s="12"/>
      <c r="P2842" s="12"/>
      <c r="Q2842" s="12"/>
      <c r="R2842" s="12"/>
      <c r="S2842" s="12"/>
    </row>
    <row r="2843" spans="1:19" s="1" customFormat="1" x14ac:dyDescent="0.4">
      <c r="A2843" s="12"/>
      <c r="B2843" s="12"/>
      <c r="C2843" s="42"/>
      <c r="D2843" s="12"/>
      <c r="E2843" s="12"/>
      <c r="F2843" s="12"/>
      <c r="G2843" s="12"/>
      <c r="H2843" s="12"/>
      <c r="I2843" s="12"/>
      <c r="J2843" s="12"/>
      <c r="K2843" s="12"/>
      <c r="L2843" s="12"/>
      <c r="M2843" s="49"/>
      <c r="N2843" s="49"/>
      <c r="O2843" s="12"/>
      <c r="P2843" s="12"/>
      <c r="Q2843" s="12"/>
      <c r="R2843" s="12"/>
      <c r="S2843" s="12"/>
    </row>
    <row r="2844" spans="1:19" s="1" customFormat="1" x14ac:dyDescent="0.4">
      <c r="A2844" s="12"/>
      <c r="B2844" s="12"/>
      <c r="C2844" s="42"/>
      <c r="D2844" s="12"/>
      <c r="E2844" s="12"/>
      <c r="F2844" s="12"/>
      <c r="G2844" s="12"/>
      <c r="H2844" s="12"/>
      <c r="I2844" s="12"/>
      <c r="J2844" s="12"/>
      <c r="K2844" s="12"/>
      <c r="L2844" s="12"/>
      <c r="M2844" s="49"/>
      <c r="N2844" s="49"/>
      <c r="O2844" s="12"/>
      <c r="P2844" s="12"/>
      <c r="Q2844" s="12"/>
      <c r="R2844" s="12"/>
      <c r="S2844" s="12"/>
    </row>
    <row r="2845" spans="1:19" s="1" customFormat="1" x14ac:dyDescent="0.4">
      <c r="A2845" s="12"/>
      <c r="B2845" s="12"/>
      <c r="C2845" s="42"/>
      <c r="D2845" s="12"/>
      <c r="E2845" s="12"/>
      <c r="F2845" s="12"/>
      <c r="G2845" s="12"/>
      <c r="H2845" s="12"/>
      <c r="I2845" s="12"/>
      <c r="J2845" s="12"/>
      <c r="K2845" s="12"/>
      <c r="L2845" s="12"/>
      <c r="M2845" s="49"/>
      <c r="N2845" s="49"/>
      <c r="O2845" s="12"/>
      <c r="P2845" s="12"/>
      <c r="Q2845" s="12"/>
      <c r="R2845" s="12"/>
      <c r="S2845" s="12"/>
    </row>
    <row r="2846" spans="1:19" s="1" customFormat="1" x14ac:dyDescent="0.4">
      <c r="A2846" s="12"/>
      <c r="B2846" s="12"/>
      <c r="C2846" s="42"/>
      <c r="D2846" s="12"/>
      <c r="E2846" s="12"/>
      <c r="F2846" s="12"/>
      <c r="G2846" s="12"/>
      <c r="H2846" s="12"/>
      <c r="I2846" s="12"/>
      <c r="J2846" s="12"/>
      <c r="K2846" s="12"/>
      <c r="L2846" s="12"/>
      <c r="M2846" s="49"/>
      <c r="N2846" s="49"/>
      <c r="O2846" s="12"/>
      <c r="P2846" s="12"/>
      <c r="Q2846" s="12"/>
      <c r="R2846" s="12"/>
      <c r="S2846" s="12"/>
    </row>
    <row r="2847" spans="1:19" s="1" customFormat="1" x14ac:dyDescent="0.4">
      <c r="A2847" s="12"/>
      <c r="B2847" s="12"/>
      <c r="C2847" s="42"/>
      <c r="D2847" s="12"/>
      <c r="E2847" s="12"/>
      <c r="F2847" s="12"/>
      <c r="G2847" s="12"/>
      <c r="H2847" s="12"/>
      <c r="I2847" s="12"/>
      <c r="J2847" s="12"/>
      <c r="K2847" s="12"/>
      <c r="L2847" s="12"/>
      <c r="M2847" s="49"/>
      <c r="N2847" s="49"/>
      <c r="O2847" s="12"/>
      <c r="P2847" s="12"/>
      <c r="Q2847" s="12"/>
      <c r="R2847" s="12"/>
      <c r="S2847" s="12"/>
    </row>
    <row r="2848" spans="1:19" s="1" customFormat="1" x14ac:dyDescent="0.4">
      <c r="A2848" s="12"/>
      <c r="B2848" s="12"/>
      <c r="C2848" s="42"/>
      <c r="D2848" s="12"/>
      <c r="E2848" s="12"/>
      <c r="F2848" s="12"/>
      <c r="G2848" s="12"/>
      <c r="H2848" s="12"/>
      <c r="I2848" s="12"/>
      <c r="J2848" s="12"/>
      <c r="K2848" s="12"/>
      <c r="L2848" s="12"/>
      <c r="M2848" s="49"/>
      <c r="N2848" s="49"/>
      <c r="O2848" s="12"/>
      <c r="P2848" s="12"/>
      <c r="Q2848" s="12"/>
      <c r="R2848" s="12"/>
      <c r="S2848" s="12"/>
    </row>
    <row r="2849" spans="1:19" s="1" customFormat="1" x14ac:dyDescent="0.4">
      <c r="A2849" s="12"/>
      <c r="B2849" s="12"/>
      <c r="C2849" s="42"/>
      <c r="D2849" s="12"/>
      <c r="E2849" s="12"/>
      <c r="F2849" s="12"/>
      <c r="G2849" s="12"/>
      <c r="H2849" s="12"/>
      <c r="I2849" s="12"/>
      <c r="J2849" s="12"/>
      <c r="K2849" s="12"/>
      <c r="L2849" s="12"/>
      <c r="M2849" s="49"/>
      <c r="N2849" s="49"/>
      <c r="O2849" s="12"/>
      <c r="P2849" s="12"/>
      <c r="Q2849" s="12"/>
      <c r="R2849" s="12"/>
      <c r="S2849" s="12"/>
    </row>
    <row r="2850" spans="1:19" s="1" customFormat="1" x14ac:dyDescent="0.4">
      <c r="A2850" s="12"/>
      <c r="B2850" s="12"/>
      <c r="C2850" s="42"/>
      <c r="D2850" s="12"/>
      <c r="E2850" s="12"/>
      <c r="F2850" s="12"/>
      <c r="G2850" s="12"/>
      <c r="H2850" s="12"/>
      <c r="I2850" s="12"/>
      <c r="J2850" s="12"/>
      <c r="K2850" s="12"/>
      <c r="L2850" s="12"/>
      <c r="M2850" s="49"/>
      <c r="N2850" s="49"/>
      <c r="O2850" s="12"/>
      <c r="P2850" s="12"/>
      <c r="Q2850" s="12"/>
      <c r="R2850" s="12"/>
      <c r="S2850" s="12"/>
    </row>
    <row r="2851" spans="1:19" s="1" customFormat="1" x14ac:dyDescent="0.4">
      <c r="A2851" s="12"/>
      <c r="B2851" s="12"/>
      <c r="C2851" s="42"/>
      <c r="D2851" s="12"/>
      <c r="E2851" s="12"/>
      <c r="F2851" s="12"/>
      <c r="G2851" s="12"/>
      <c r="H2851" s="12"/>
      <c r="I2851" s="12"/>
      <c r="J2851" s="12"/>
      <c r="K2851" s="12"/>
      <c r="L2851" s="12"/>
      <c r="M2851" s="49"/>
      <c r="N2851" s="49"/>
      <c r="O2851" s="12"/>
      <c r="P2851" s="12"/>
      <c r="Q2851" s="12"/>
      <c r="R2851" s="12"/>
      <c r="S2851" s="12"/>
    </row>
    <row r="2852" spans="1:19" s="1" customFormat="1" x14ac:dyDescent="0.4">
      <c r="A2852" s="12"/>
      <c r="B2852" s="12"/>
      <c r="C2852" s="42"/>
      <c r="D2852" s="12"/>
      <c r="E2852" s="12"/>
      <c r="F2852" s="12"/>
      <c r="G2852" s="12"/>
      <c r="H2852" s="12"/>
      <c r="I2852" s="12"/>
      <c r="J2852" s="12"/>
      <c r="K2852" s="12"/>
      <c r="L2852" s="12"/>
      <c r="M2852" s="49"/>
      <c r="N2852" s="49"/>
      <c r="O2852" s="12"/>
      <c r="P2852" s="12"/>
      <c r="Q2852" s="12"/>
      <c r="R2852" s="12"/>
      <c r="S2852" s="12"/>
    </row>
    <row r="2853" spans="1:19" s="1" customFormat="1" x14ac:dyDescent="0.4">
      <c r="A2853" s="12"/>
      <c r="B2853" s="12"/>
      <c r="C2853" s="42"/>
      <c r="D2853" s="12"/>
      <c r="E2853" s="12"/>
      <c r="F2853" s="12"/>
      <c r="G2853" s="12"/>
      <c r="H2853" s="12"/>
      <c r="I2853" s="12"/>
      <c r="J2853" s="12"/>
      <c r="K2853" s="12"/>
      <c r="L2853" s="12"/>
      <c r="M2853" s="49"/>
      <c r="N2853" s="49"/>
      <c r="O2853" s="12"/>
      <c r="P2853" s="12"/>
      <c r="Q2853" s="12"/>
      <c r="R2853" s="12"/>
      <c r="S2853" s="12"/>
    </row>
    <row r="2854" spans="1:19" s="1" customFormat="1" x14ac:dyDescent="0.4">
      <c r="A2854" s="12"/>
      <c r="B2854" s="12"/>
      <c r="C2854" s="42"/>
      <c r="D2854" s="12"/>
      <c r="E2854" s="12"/>
      <c r="F2854" s="12"/>
      <c r="G2854" s="12"/>
      <c r="H2854" s="12"/>
      <c r="I2854" s="12"/>
      <c r="J2854" s="12"/>
      <c r="K2854" s="12"/>
      <c r="L2854" s="12"/>
      <c r="M2854" s="49"/>
      <c r="N2854" s="49"/>
      <c r="O2854" s="12"/>
      <c r="P2854" s="12"/>
      <c r="Q2854" s="12"/>
      <c r="R2854" s="12"/>
      <c r="S2854" s="12"/>
    </row>
    <row r="2855" spans="1:19" s="1" customFormat="1" x14ac:dyDescent="0.4">
      <c r="A2855" s="12"/>
      <c r="B2855" s="12"/>
      <c r="C2855" s="42"/>
      <c r="D2855" s="12"/>
      <c r="E2855" s="12"/>
      <c r="F2855" s="12"/>
      <c r="G2855" s="12"/>
      <c r="H2855" s="12"/>
      <c r="I2855" s="12"/>
      <c r="J2855" s="12"/>
      <c r="K2855" s="12"/>
      <c r="L2855" s="12"/>
      <c r="M2855" s="49"/>
      <c r="N2855" s="49"/>
      <c r="O2855" s="12"/>
      <c r="P2855" s="12"/>
      <c r="Q2855" s="12"/>
      <c r="R2855" s="12"/>
      <c r="S2855" s="12"/>
    </row>
    <row r="2856" spans="1:19" s="1" customFormat="1" x14ac:dyDescent="0.4">
      <c r="A2856" s="12"/>
      <c r="B2856" s="12"/>
      <c r="C2856" s="42"/>
      <c r="D2856" s="12"/>
      <c r="E2856" s="12"/>
      <c r="F2856" s="12"/>
      <c r="G2856" s="12"/>
      <c r="H2856" s="12"/>
      <c r="I2856" s="12"/>
      <c r="J2856" s="12"/>
      <c r="K2856" s="12"/>
      <c r="L2856" s="12"/>
      <c r="M2856" s="49"/>
      <c r="N2856" s="49"/>
      <c r="O2856" s="12"/>
      <c r="P2856" s="12"/>
      <c r="Q2856" s="12"/>
      <c r="R2856" s="12"/>
      <c r="S2856" s="12"/>
    </row>
    <row r="2857" spans="1:19" s="1" customFormat="1" x14ac:dyDescent="0.4">
      <c r="A2857" s="12"/>
      <c r="B2857" s="12"/>
      <c r="C2857" s="42"/>
      <c r="D2857" s="12"/>
      <c r="E2857" s="12"/>
      <c r="F2857" s="12"/>
      <c r="G2857" s="12"/>
      <c r="H2857" s="12"/>
      <c r="I2857" s="12"/>
      <c r="J2857" s="12"/>
      <c r="K2857" s="12"/>
      <c r="L2857" s="12"/>
      <c r="M2857" s="49"/>
      <c r="N2857" s="49"/>
      <c r="O2857" s="12"/>
      <c r="P2857" s="12"/>
      <c r="Q2857" s="12"/>
      <c r="R2857" s="12"/>
      <c r="S2857" s="12"/>
    </row>
    <row r="2858" spans="1:19" s="1" customFormat="1" x14ac:dyDescent="0.4">
      <c r="A2858" s="12"/>
      <c r="B2858" s="12"/>
      <c r="C2858" s="42"/>
      <c r="D2858" s="12"/>
      <c r="E2858" s="12"/>
      <c r="F2858" s="12"/>
      <c r="G2858" s="12"/>
      <c r="H2858" s="12"/>
      <c r="I2858" s="12"/>
      <c r="J2858" s="12"/>
      <c r="K2858" s="12"/>
      <c r="L2858" s="12"/>
      <c r="M2858" s="49"/>
      <c r="N2858" s="49"/>
      <c r="O2858" s="12"/>
      <c r="P2858" s="12"/>
      <c r="Q2858" s="12"/>
      <c r="R2858" s="12"/>
      <c r="S2858" s="12"/>
    </row>
    <row r="2859" spans="1:19" s="1" customFormat="1" x14ac:dyDescent="0.4">
      <c r="A2859" s="12"/>
      <c r="B2859" s="12"/>
      <c r="C2859" s="42"/>
      <c r="D2859" s="12"/>
      <c r="E2859" s="12"/>
      <c r="F2859" s="12"/>
      <c r="G2859" s="12"/>
      <c r="H2859" s="12"/>
      <c r="I2859" s="12"/>
      <c r="J2859" s="12"/>
      <c r="K2859" s="12"/>
      <c r="L2859" s="12"/>
      <c r="M2859" s="49"/>
      <c r="N2859" s="49"/>
      <c r="O2859" s="12"/>
      <c r="P2859" s="12"/>
      <c r="Q2859" s="12"/>
      <c r="R2859" s="12"/>
      <c r="S2859" s="12"/>
    </row>
    <row r="2860" spans="1:19" s="1" customFormat="1" x14ac:dyDescent="0.4">
      <c r="A2860" s="12"/>
      <c r="B2860" s="12"/>
      <c r="C2860" s="42"/>
      <c r="D2860" s="12"/>
      <c r="E2860" s="12"/>
      <c r="F2860" s="12"/>
      <c r="G2860" s="12"/>
      <c r="H2860" s="12"/>
      <c r="I2860" s="12"/>
      <c r="J2860" s="12"/>
      <c r="K2860" s="12"/>
      <c r="L2860" s="12"/>
      <c r="M2860" s="49"/>
      <c r="N2860" s="49"/>
      <c r="O2860" s="12"/>
      <c r="P2860" s="12"/>
      <c r="Q2860" s="12"/>
      <c r="R2860" s="12"/>
      <c r="S2860" s="12"/>
    </row>
    <row r="2861" spans="1:19" s="1" customFormat="1" x14ac:dyDescent="0.4">
      <c r="A2861" s="12"/>
      <c r="B2861" s="12"/>
      <c r="C2861" s="42"/>
      <c r="D2861" s="12"/>
      <c r="E2861" s="12"/>
      <c r="F2861" s="12"/>
      <c r="G2861" s="12"/>
      <c r="H2861" s="12"/>
      <c r="I2861" s="12"/>
      <c r="J2861" s="12"/>
      <c r="K2861" s="12"/>
      <c r="L2861" s="12"/>
      <c r="M2861" s="49"/>
      <c r="N2861" s="49"/>
      <c r="O2861" s="12"/>
      <c r="P2861" s="12"/>
      <c r="Q2861" s="12"/>
      <c r="R2861" s="12"/>
      <c r="S2861" s="12"/>
    </row>
    <row r="2862" spans="1:19" s="1" customFormat="1" x14ac:dyDescent="0.4">
      <c r="A2862" s="12"/>
      <c r="B2862" s="12"/>
      <c r="C2862" s="42"/>
      <c r="D2862" s="12"/>
      <c r="E2862" s="12"/>
      <c r="F2862" s="12"/>
      <c r="G2862" s="12"/>
      <c r="H2862" s="12"/>
      <c r="I2862" s="12"/>
      <c r="J2862" s="12"/>
      <c r="K2862" s="12"/>
      <c r="L2862" s="12"/>
      <c r="M2862" s="49"/>
      <c r="N2862" s="49"/>
      <c r="O2862" s="12"/>
      <c r="P2862" s="12"/>
      <c r="Q2862" s="12"/>
      <c r="R2862" s="12"/>
      <c r="S2862" s="12"/>
    </row>
    <row r="2863" spans="1:19" s="1" customFormat="1" x14ac:dyDescent="0.4">
      <c r="A2863" s="12"/>
      <c r="B2863" s="12"/>
      <c r="C2863" s="42"/>
      <c r="D2863" s="12"/>
      <c r="E2863" s="12"/>
      <c r="F2863" s="12"/>
      <c r="G2863" s="12"/>
      <c r="H2863" s="12"/>
      <c r="I2863" s="12"/>
      <c r="J2863" s="12"/>
      <c r="K2863" s="12"/>
      <c r="L2863" s="12"/>
      <c r="M2863" s="49"/>
      <c r="N2863" s="49"/>
      <c r="O2863" s="12"/>
      <c r="P2863" s="12"/>
      <c r="Q2863" s="12"/>
      <c r="R2863" s="12"/>
      <c r="S2863" s="12"/>
    </row>
    <row r="2864" spans="1:19" s="1" customFormat="1" x14ac:dyDescent="0.4">
      <c r="A2864" s="12"/>
      <c r="B2864" s="12"/>
      <c r="C2864" s="42"/>
      <c r="D2864" s="12"/>
      <c r="E2864" s="12"/>
      <c r="F2864" s="12"/>
      <c r="G2864" s="12"/>
      <c r="H2864" s="12"/>
      <c r="I2864" s="12"/>
      <c r="J2864" s="12"/>
      <c r="K2864" s="12"/>
      <c r="L2864" s="12"/>
      <c r="M2864" s="49"/>
      <c r="N2864" s="49"/>
      <c r="O2864" s="12"/>
      <c r="P2864" s="12"/>
      <c r="Q2864" s="12"/>
      <c r="R2864" s="12"/>
      <c r="S2864" s="12"/>
    </row>
    <row r="2865" spans="1:19" s="1" customFormat="1" x14ac:dyDescent="0.4">
      <c r="A2865" s="12"/>
      <c r="B2865" s="12"/>
      <c r="C2865" s="42"/>
      <c r="D2865" s="12"/>
      <c r="E2865" s="12"/>
      <c r="F2865" s="12"/>
      <c r="G2865" s="12"/>
      <c r="H2865" s="12"/>
      <c r="I2865" s="12"/>
      <c r="J2865" s="12"/>
      <c r="K2865" s="12"/>
      <c r="L2865" s="12"/>
      <c r="M2865" s="49"/>
      <c r="N2865" s="49"/>
      <c r="O2865" s="12"/>
      <c r="P2865" s="12"/>
      <c r="Q2865" s="12"/>
      <c r="R2865" s="12"/>
      <c r="S2865" s="12"/>
    </row>
    <row r="2866" spans="1:19" s="1" customFormat="1" x14ac:dyDescent="0.4">
      <c r="A2866" s="12"/>
      <c r="B2866" s="12"/>
      <c r="C2866" s="42"/>
      <c r="D2866" s="12"/>
      <c r="E2866" s="12"/>
      <c r="F2866" s="12"/>
      <c r="G2866" s="12"/>
      <c r="H2866" s="12"/>
      <c r="I2866" s="12"/>
      <c r="J2866" s="12"/>
      <c r="K2866" s="12"/>
      <c r="L2866" s="12"/>
      <c r="M2866" s="49"/>
      <c r="N2866" s="49"/>
      <c r="O2866" s="12"/>
      <c r="P2866" s="12"/>
      <c r="Q2866" s="12"/>
      <c r="R2866" s="12"/>
      <c r="S2866" s="12"/>
    </row>
    <row r="2867" spans="1:19" s="1" customFormat="1" x14ac:dyDescent="0.4">
      <c r="A2867" s="12"/>
      <c r="B2867" s="12"/>
      <c r="C2867" s="42"/>
      <c r="D2867" s="12"/>
      <c r="E2867" s="12"/>
      <c r="F2867" s="12"/>
      <c r="G2867" s="12"/>
      <c r="H2867" s="12"/>
      <c r="I2867" s="12"/>
      <c r="J2867" s="12"/>
      <c r="K2867" s="12"/>
      <c r="L2867" s="12"/>
      <c r="M2867" s="49"/>
      <c r="N2867" s="49"/>
      <c r="O2867" s="12"/>
      <c r="P2867" s="12"/>
      <c r="Q2867" s="12"/>
      <c r="R2867" s="12"/>
      <c r="S2867" s="12"/>
    </row>
    <row r="2868" spans="1:19" s="1" customFormat="1" x14ac:dyDescent="0.4">
      <c r="A2868" s="12"/>
      <c r="B2868" s="12"/>
      <c r="C2868" s="42"/>
      <c r="D2868" s="12"/>
      <c r="E2868" s="12"/>
      <c r="F2868" s="12"/>
      <c r="G2868" s="12"/>
      <c r="H2868" s="12"/>
      <c r="I2868" s="12"/>
      <c r="J2868" s="12"/>
      <c r="K2868" s="12"/>
      <c r="L2868" s="12"/>
      <c r="M2868" s="49"/>
      <c r="N2868" s="49"/>
      <c r="O2868" s="12"/>
      <c r="P2868" s="12"/>
      <c r="Q2868" s="12"/>
      <c r="R2868" s="12"/>
      <c r="S2868" s="12"/>
    </row>
    <row r="2869" spans="1:19" s="1" customFormat="1" x14ac:dyDescent="0.4">
      <c r="A2869" s="12"/>
      <c r="B2869" s="12"/>
      <c r="C2869" s="42"/>
      <c r="D2869" s="12"/>
      <c r="E2869" s="12"/>
      <c r="F2869" s="12"/>
      <c r="G2869" s="12"/>
      <c r="H2869" s="12"/>
      <c r="I2869" s="12"/>
      <c r="J2869" s="12"/>
      <c r="K2869" s="12"/>
      <c r="L2869" s="12"/>
      <c r="M2869" s="49"/>
      <c r="N2869" s="49"/>
      <c r="O2869" s="12"/>
      <c r="P2869" s="12"/>
      <c r="Q2869" s="12"/>
      <c r="R2869" s="12"/>
      <c r="S2869" s="12"/>
    </row>
    <row r="2870" spans="1:19" s="1" customFormat="1" x14ac:dyDescent="0.4">
      <c r="A2870" s="12"/>
      <c r="B2870" s="12"/>
      <c r="C2870" s="42"/>
      <c r="D2870" s="12"/>
      <c r="E2870" s="12"/>
      <c r="F2870" s="12"/>
      <c r="G2870" s="12"/>
      <c r="H2870" s="12"/>
      <c r="I2870" s="12"/>
      <c r="J2870" s="12"/>
      <c r="K2870" s="12"/>
      <c r="L2870" s="12"/>
      <c r="M2870" s="49"/>
      <c r="N2870" s="49"/>
      <c r="O2870" s="12"/>
      <c r="P2870" s="12"/>
      <c r="Q2870" s="12"/>
      <c r="R2870" s="12"/>
      <c r="S2870" s="12"/>
    </row>
    <row r="2871" spans="1:19" s="1" customFormat="1" x14ac:dyDescent="0.4">
      <c r="A2871" s="12"/>
      <c r="B2871" s="12"/>
      <c r="C2871" s="42"/>
      <c r="D2871" s="12"/>
      <c r="E2871" s="12"/>
      <c r="F2871" s="12"/>
      <c r="G2871" s="12"/>
      <c r="H2871" s="12"/>
      <c r="I2871" s="12"/>
      <c r="J2871" s="12"/>
      <c r="K2871" s="12"/>
      <c r="L2871" s="12"/>
      <c r="M2871" s="49"/>
      <c r="N2871" s="49"/>
      <c r="O2871" s="12"/>
      <c r="P2871" s="12"/>
      <c r="Q2871" s="12"/>
      <c r="R2871" s="12"/>
      <c r="S2871" s="12"/>
    </row>
    <row r="2872" spans="1:19" s="1" customFormat="1" x14ac:dyDescent="0.4">
      <c r="A2872" s="12"/>
      <c r="B2872" s="12"/>
      <c r="C2872" s="42"/>
      <c r="D2872" s="12"/>
      <c r="E2872" s="12"/>
      <c r="F2872" s="12"/>
      <c r="G2872" s="12"/>
      <c r="H2872" s="12"/>
      <c r="I2872" s="12"/>
      <c r="J2872" s="12"/>
      <c r="K2872" s="12"/>
      <c r="L2872" s="12"/>
      <c r="M2872" s="49"/>
      <c r="N2872" s="49"/>
      <c r="O2872" s="12"/>
      <c r="P2872" s="12"/>
      <c r="Q2872" s="12"/>
      <c r="R2872" s="12"/>
      <c r="S2872" s="12"/>
    </row>
    <row r="2873" spans="1:19" s="1" customFormat="1" x14ac:dyDescent="0.4">
      <c r="A2873" s="12"/>
      <c r="B2873" s="12"/>
      <c r="C2873" s="42"/>
      <c r="D2873" s="12"/>
      <c r="E2873" s="12"/>
      <c r="F2873" s="12"/>
      <c r="G2873" s="12"/>
      <c r="H2873" s="12"/>
      <c r="I2873" s="12"/>
      <c r="J2873" s="12"/>
      <c r="K2873" s="12"/>
      <c r="L2873" s="12"/>
      <c r="M2873" s="49"/>
      <c r="N2873" s="49"/>
      <c r="O2873" s="12"/>
      <c r="P2873" s="12"/>
      <c r="Q2873" s="12"/>
      <c r="R2873" s="12"/>
      <c r="S2873" s="12"/>
    </row>
    <row r="2874" spans="1:19" s="1" customFormat="1" x14ac:dyDescent="0.4">
      <c r="A2874" s="12"/>
      <c r="B2874" s="12"/>
      <c r="C2874" s="42"/>
      <c r="D2874" s="12"/>
      <c r="E2874" s="12"/>
      <c r="F2874" s="12"/>
      <c r="G2874" s="12"/>
      <c r="H2874" s="12"/>
      <c r="I2874" s="12"/>
      <c r="J2874" s="12"/>
      <c r="K2874" s="12"/>
      <c r="L2874" s="12"/>
      <c r="M2874" s="49"/>
      <c r="N2874" s="49"/>
      <c r="O2874" s="12"/>
      <c r="P2874" s="12"/>
      <c r="Q2874" s="12"/>
      <c r="R2874" s="12"/>
      <c r="S2874" s="12"/>
    </row>
    <row r="2875" spans="1:19" s="1" customFormat="1" x14ac:dyDescent="0.4">
      <c r="A2875" s="12"/>
      <c r="B2875" s="12"/>
      <c r="C2875" s="42"/>
      <c r="D2875" s="12"/>
      <c r="E2875" s="12"/>
      <c r="F2875" s="12"/>
      <c r="G2875" s="12"/>
      <c r="H2875" s="12"/>
      <c r="I2875" s="12"/>
      <c r="J2875" s="12"/>
      <c r="K2875" s="12"/>
      <c r="L2875" s="12"/>
      <c r="M2875" s="49"/>
      <c r="N2875" s="49"/>
      <c r="O2875" s="12"/>
      <c r="P2875" s="12"/>
      <c r="Q2875" s="12"/>
      <c r="R2875" s="12"/>
      <c r="S2875" s="12"/>
    </row>
    <row r="2876" spans="1:19" s="1" customFormat="1" x14ac:dyDescent="0.4">
      <c r="A2876" s="12"/>
      <c r="B2876" s="12"/>
      <c r="C2876" s="42"/>
      <c r="D2876" s="12"/>
      <c r="E2876" s="12"/>
      <c r="F2876" s="12"/>
      <c r="G2876" s="12"/>
      <c r="H2876" s="12"/>
      <c r="I2876" s="12"/>
      <c r="J2876" s="12"/>
      <c r="K2876" s="12"/>
      <c r="L2876" s="12"/>
      <c r="M2876" s="49"/>
      <c r="N2876" s="49"/>
      <c r="O2876" s="12"/>
      <c r="P2876" s="12"/>
      <c r="Q2876" s="12"/>
      <c r="R2876" s="12"/>
      <c r="S2876" s="12"/>
    </row>
    <row r="2877" spans="1:19" s="1" customFormat="1" x14ac:dyDescent="0.4">
      <c r="A2877" s="12"/>
      <c r="B2877" s="12"/>
      <c r="C2877" s="42"/>
      <c r="D2877" s="12"/>
      <c r="E2877" s="12"/>
      <c r="F2877" s="12"/>
      <c r="G2877" s="12"/>
      <c r="H2877" s="12"/>
      <c r="I2877" s="12"/>
      <c r="J2877" s="12"/>
      <c r="K2877" s="12"/>
      <c r="L2877" s="12"/>
      <c r="M2877" s="49"/>
      <c r="N2877" s="49"/>
      <c r="O2877" s="12"/>
      <c r="P2877" s="12"/>
      <c r="Q2877" s="12"/>
      <c r="R2877" s="12"/>
      <c r="S2877" s="12"/>
    </row>
    <row r="2878" spans="1:19" s="1" customFormat="1" x14ac:dyDescent="0.4">
      <c r="A2878" s="12"/>
      <c r="B2878" s="12"/>
      <c r="C2878" s="42"/>
      <c r="D2878" s="12"/>
      <c r="E2878" s="12"/>
      <c r="F2878" s="12"/>
      <c r="G2878" s="12"/>
      <c r="H2878" s="12"/>
      <c r="I2878" s="12"/>
      <c r="J2878" s="12"/>
      <c r="K2878" s="12"/>
      <c r="L2878" s="12"/>
      <c r="M2878" s="49"/>
      <c r="N2878" s="49"/>
      <c r="O2878" s="12"/>
      <c r="P2878" s="12"/>
      <c r="Q2878" s="12"/>
      <c r="R2878" s="12"/>
      <c r="S2878" s="12"/>
    </row>
    <row r="2879" spans="1:19" s="1" customFormat="1" x14ac:dyDescent="0.4">
      <c r="A2879" s="12"/>
      <c r="B2879" s="12"/>
      <c r="C2879" s="42"/>
      <c r="D2879" s="12"/>
      <c r="E2879" s="12"/>
      <c r="F2879" s="12"/>
      <c r="G2879" s="12"/>
      <c r="H2879" s="12"/>
      <c r="I2879" s="12"/>
      <c r="J2879" s="12"/>
      <c r="K2879" s="12"/>
      <c r="L2879" s="12"/>
      <c r="M2879" s="49"/>
      <c r="N2879" s="49"/>
      <c r="O2879" s="12"/>
      <c r="P2879" s="12"/>
      <c r="Q2879" s="12"/>
      <c r="R2879" s="12"/>
      <c r="S2879" s="12"/>
    </row>
    <row r="2880" spans="1:19" s="1" customFormat="1" x14ac:dyDescent="0.4">
      <c r="A2880" s="12"/>
      <c r="B2880" s="12"/>
      <c r="C2880" s="42"/>
      <c r="D2880" s="12"/>
      <c r="E2880" s="12"/>
      <c r="F2880" s="12"/>
      <c r="G2880" s="12"/>
      <c r="H2880" s="12"/>
      <c r="I2880" s="12"/>
      <c r="J2880" s="12"/>
      <c r="K2880" s="12"/>
      <c r="L2880" s="12"/>
      <c r="M2880" s="49"/>
      <c r="N2880" s="49"/>
      <c r="O2880" s="12"/>
      <c r="P2880" s="12"/>
      <c r="Q2880" s="12"/>
      <c r="R2880" s="12"/>
      <c r="S2880" s="12"/>
    </row>
    <row r="2881" spans="1:19" s="1" customFormat="1" x14ac:dyDescent="0.4">
      <c r="A2881" s="12"/>
      <c r="B2881" s="12"/>
      <c r="C2881" s="42"/>
      <c r="D2881" s="12"/>
      <c r="E2881" s="12"/>
      <c r="F2881" s="12"/>
      <c r="G2881" s="12"/>
      <c r="H2881" s="12"/>
      <c r="I2881" s="12"/>
      <c r="J2881" s="12"/>
      <c r="K2881" s="12"/>
      <c r="L2881" s="12"/>
      <c r="M2881" s="49"/>
      <c r="N2881" s="49"/>
      <c r="O2881" s="12"/>
      <c r="P2881" s="12"/>
      <c r="Q2881" s="12"/>
      <c r="R2881" s="12"/>
      <c r="S2881" s="12"/>
    </row>
    <row r="2882" spans="1:19" s="1" customFormat="1" x14ac:dyDescent="0.4">
      <c r="A2882" s="12"/>
      <c r="B2882" s="12"/>
      <c r="C2882" s="42"/>
      <c r="D2882" s="12"/>
      <c r="E2882" s="12"/>
      <c r="F2882" s="12"/>
      <c r="G2882" s="12"/>
      <c r="H2882" s="12"/>
      <c r="I2882" s="12"/>
      <c r="J2882" s="12"/>
      <c r="K2882" s="12"/>
      <c r="L2882" s="12"/>
      <c r="M2882" s="49"/>
      <c r="N2882" s="49"/>
      <c r="O2882" s="12"/>
      <c r="P2882" s="12"/>
      <c r="Q2882" s="12"/>
      <c r="R2882" s="12"/>
      <c r="S2882" s="12"/>
    </row>
    <row r="2883" spans="1:19" s="1" customFormat="1" x14ac:dyDescent="0.4">
      <c r="A2883" s="12"/>
      <c r="B2883" s="12"/>
      <c r="C2883" s="42"/>
      <c r="D2883" s="12"/>
      <c r="E2883" s="12"/>
      <c r="F2883" s="12"/>
      <c r="G2883" s="12"/>
      <c r="H2883" s="12"/>
      <c r="I2883" s="12"/>
      <c r="J2883" s="12"/>
      <c r="K2883" s="12"/>
      <c r="L2883" s="12"/>
      <c r="M2883" s="49"/>
      <c r="N2883" s="49"/>
      <c r="O2883" s="12"/>
      <c r="P2883" s="12"/>
      <c r="Q2883" s="12"/>
      <c r="R2883" s="12"/>
      <c r="S2883" s="12"/>
    </row>
    <row r="2884" spans="1:19" s="1" customFormat="1" x14ac:dyDescent="0.4">
      <c r="A2884" s="12"/>
      <c r="B2884" s="12"/>
      <c r="C2884" s="42"/>
      <c r="D2884" s="12"/>
      <c r="E2884" s="12"/>
      <c r="F2884" s="12"/>
      <c r="G2884" s="12"/>
      <c r="H2884" s="12"/>
      <c r="I2884" s="12"/>
      <c r="J2884" s="12"/>
      <c r="K2884" s="12"/>
      <c r="L2884" s="12"/>
      <c r="M2884" s="49"/>
      <c r="N2884" s="49"/>
      <c r="O2884" s="12"/>
      <c r="P2884" s="12"/>
      <c r="Q2884" s="12"/>
      <c r="R2884" s="12"/>
      <c r="S2884" s="12"/>
    </row>
    <row r="2885" spans="1:19" s="1" customFormat="1" x14ac:dyDescent="0.4">
      <c r="A2885" s="12"/>
      <c r="B2885" s="12"/>
      <c r="C2885" s="42"/>
      <c r="D2885" s="12"/>
      <c r="E2885" s="12"/>
      <c r="F2885" s="12"/>
      <c r="G2885" s="12"/>
      <c r="H2885" s="12"/>
      <c r="I2885" s="12"/>
      <c r="J2885" s="12"/>
      <c r="K2885" s="12"/>
      <c r="L2885" s="12"/>
      <c r="M2885" s="49"/>
      <c r="N2885" s="49"/>
      <c r="O2885" s="12"/>
      <c r="P2885" s="12"/>
      <c r="Q2885" s="12"/>
      <c r="R2885" s="12"/>
      <c r="S2885" s="12"/>
    </row>
    <row r="2886" spans="1:19" s="1" customFormat="1" x14ac:dyDescent="0.4">
      <c r="A2886" s="12"/>
      <c r="B2886" s="12"/>
      <c r="C2886" s="42"/>
      <c r="D2886" s="12"/>
      <c r="E2886" s="12"/>
      <c r="F2886" s="12"/>
      <c r="G2886" s="12"/>
      <c r="H2886" s="12"/>
      <c r="I2886" s="12"/>
      <c r="J2886" s="12"/>
      <c r="K2886" s="12"/>
      <c r="L2886" s="12"/>
      <c r="M2886" s="49"/>
      <c r="N2886" s="49"/>
      <c r="O2886" s="12"/>
      <c r="P2886" s="12"/>
      <c r="Q2886" s="12"/>
      <c r="R2886" s="12"/>
      <c r="S2886" s="12"/>
    </row>
    <row r="2887" spans="1:19" s="1" customFormat="1" x14ac:dyDescent="0.4">
      <c r="A2887" s="12"/>
      <c r="B2887" s="12"/>
      <c r="C2887" s="42"/>
      <c r="D2887" s="12"/>
      <c r="E2887" s="12"/>
      <c r="F2887" s="12"/>
      <c r="G2887" s="12"/>
      <c r="H2887" s="12"/>
      <c r="I2887" s="12"/>
      <c r="J2887" s="12"/>
      <c r="K2887" s="12"/>
      <c r="L2887" s="12"/>
      <c r="M2887" s="49"/>
      <c r="N2887" s="49"/>
      <c r="O2887" s="12"/>
      <c r="P2887" s="12"/>
      <c r="Q2887" s="12"/>
      <c r="R2887" s="12"/>
      <c r="S2887" s="12"/>
    </row>
    <row r="2888" spans="1:19" s="1" customFormat="1" x14ac:dyDescent="0.4">
      <c r="A2888" s="12"/>
      <c r="B2888" s="12"/>
      <c r="C2888" s="42"/>
      <c r="D2888" s="12"/>
      <c r="E2888" s="12"/>
      <c r="F2888" s="12"/>
      <c r="G2888" s="12"/>
      <c r="H2888" s="12"/>
      <c r="I2888" s="12"/>
      <c r="J2888" s="12"/>
      <c r="K2888" s="12"/>
      <c r="L2888" s="12"/>
      <c r="M2888" s="49"/>
      <c r="N2888" s="49"/>
      <c r="O2888" s="12"/>
      <c r="P2888" s="12"/>
      <c r="Q2888" s="12"/>
      <c r="R2888" s="12"/>
      <c r="S2888" s="12"/>
    </row>
    <row r="2889" spans="1:19" s="1" customFormat="1" x14ac:dyDescent="0.4">
      <c r="A2889" s="12"/>
      <c r="B2889" s="12"/>
      <c r="C2889" s="42"/>
      <c r="D2889" s="12"/>
      <c r="E2889" s="12"/>
      <c r="F2889" s="12"/>
      <c r="G2889" s="12"/>
      <c r="H2889" s="12"/>
      <c r="I2889" s="12"/>
      <c r="J2889" s="12"/>
      <c r="K2889" s="12"/>
      <c r="L2889" s="12"/>
      <c r="M2889" s="49"/>
      <c r="N2889" s="49"/>
      <c r="O2889" s="12"/>
      <c r="P2889" s="12"/>
      <c r="Q2889" s="12"/>
      <c r="R2889" s="12"/>
      <c r="S2889" s="12"/>
    </row>
    <row r="2890" spans="1:19" s="1" customFormat="1" x14ac:dyDescent="0.4">
      <c r="A2890" s="12"/>
      <c r="B2890" s="12"/>
      <c r="C2890" s="42"/>
      <c r="D2890" s="12"/>
      <c r="E2890" s="12"/>
      <c r="F2890" s="12"/>
      <c r="G2890" s="12"/>
      <c r="H2890" s="12"/>
      <c r="I2890" s="12"/>
      <c r="J2890" s="12"/>
      <c r="K2890" s="12"/>
      <c r="L2890" s="12"/>
      <c r="M2890" s="49"/>
      <c r="N2890" s="49"/>
      <c r="O2890" s="12"/>
      <c r="P2890" s="12"/>
      <c r="Q2890" s="12"/>
      <c r="R2890" s="12"/>
      <c r="S2890" s="12"/>
    </row>
    <row r="2891" spans="1:19" s="1" customFormat="1" x14ac:dyDescent="0.4">
      <c r="A2891" s="12"/>
      <c r="B2891" s="12"/>
      <c r="C2891" s="42"/>
      <c r="D2891" s="12"/>
      <c r="E2891" s="12"/>
      <c r="F2891" s="12"/>
      <c r="G2891" s="12"/>
      <c r="H2891" s="12"/>
      <c r="I2891" s="12"/>
      <c r="J2891" s="12"/>
      <c r="K2891" s="12"/>
      <c r="L2891" s="12"/>
      <c r="M2891" s="49"/>
      <c r="N2891" s="49"/>
      <c r="O2891" s="12"/>
      <c r="P2891" s="12"/>
      <c r="Q2891" s="12"/>
      <c r="R2891" s="12"/>
      <c r="S2891" s="12"/>
    </row>
    <row r="2892" spans="1:19" s="1" customFormat="1" x14ac:dyDescent="0.4">
      <c r="A2892" s="12"/>
      <c r="B2892" s="12"/>
      <c r="C2892" s="42"/>
      <c r="D2892" s="12"/>
      <c r="E2892" s="12"/>
      <c r="F2892" s="12"/>
      <c r="G2892" s="12"/>
      <c r="H2892" s="12"/>
      <c r="I2892" s="12"/>
      <c r="J2892" s="12"/>
      <c r="K2892" s="12"/>
      <c r="L2892" s="12"/>
      <c r="M2892" s="49"/>
      <c r="N2892" s="49"/>
      <c r="O2892" s="12"/>
      <c r="P2892" s="12"/>
      <c r="Q2892" s="12"/>
      <c r="R2892" s="12"/>
      <c r="S2892" s="12"/>
    </row>
    <row r="2893" spans="1:19" s="1" customFormat="1" x14ac:dyDescent="0.4">
      <c r="A2893" s="12"/>
      <c r="B2893" s="12"/>
      <c r="C2893" s="42"/>
      <c r="D2893" s="12"/>
      <c r="E2893" s="12"/>
      <c r="F2893" s="12"/>
      <c r="G2893" s="12"/>
      <c r="H2893" s="12"/>
      <c r="I2893" s="12"/>
      <c r="J2893" s="12"/>
      <c r="K2893" s="12"/>
      <c r="L2893" s="12"/>
      <c r="M2893" s="49"/>
      <c r="N2893" s="49"/>
      <c r="O2893" s="12"/>
      <c r="P2893" s="12"/>
      <c r="Q2893" s="12"/>
      <c r="R2893" s="12"/>
      <c r="S2893" s="12"/>
    </row>
    <row r="2894" spans="1:19" s="1" customFormat="1" x14ac:dyDescent="0.4">
      <c r="A2894" s="12"/>
      <c r="B2894" s="12"/>
      <c r="C2894" s="42"/>
      <c r="D2894" s="12"/>
      <c r="E2894" s="12"/>
      <c r="F2894" s="12"/>
      <c r="G2894" s="12"/>
      <c r="H2894" s="12"/>
      <c r="I2894" s="12"/>
      <c r="J2894" s="12"/>
      <c r="K2894" s="12"/>
      <c r="L2894" s="12"/>
      <c r="M2894" s="49"/>
      <c r="N2894" s="49"/>
      <c r="O2894" s="12"/>
      <c r="P2894" s="12"/>
      <c r="Q2894" s="12"/>
      <c r="R2894" s="12"/>
      <c r="S2894" s="12"/>
    </row>
    <row r="2895" spans="1:19" s="1" customFormat="1" x14ac:dyDescent="0.4">
      <c r="A2895" s="12"/>
      <c r="B2895" s="12"/>
      <c r="C2895" s="42"/>
      <c r="D2895" s="12"/>
      <c r="E2895" s="12"/>
      <c r="F2895" s="12"/>
      <c r="G2895" s="12"/>
      <c r="H2895" s="12"/>
      <c r="I2895" s="12"/>
      <c r="J2895" s="12"/>
      <c r="K2895" s="12"/>
      <c r="L2895" s="12"/>
      <c r="M2895" s="49"/>
      <c r="N2895" s="49"/>
      <c r="O2895" s="12"/>
      <c r="P2895" s="12"/>
      <c r="Q2895" s="12"/>
      <c r="R2895" s="12"/>
      <c r="S2895" s="12"/>
    </row>
    <row r="2896" spans="1:19" s="1" customFormat="1" x14ac:dyDescent="0.4">
      <c r="A2896" s="12"/>
      <c r="B2896" s="12"/>
      <c r="C2896" s="42"/>
      <c r="D2896" s="12"/>
      <c r="E2896" s="12"/>
      <c r="F2896" s="12"/>
      <c r="G2896" s="12"/>
      <c r="H2896" s="12"/>
      <c r="I2896" s="12"/>
      <c r="J2896" s="12"/>
      <c r="K2896" s="12"/>
      <c r="L2896" s="12"/>
      <c r="M2896" s="49"/>
      <c r="N2896" s="49"/>
      <c r="O2896" s="12"/>
      <c r="P2896" s="12"/>
      <c r="Q2896" s="12"/>
      <c r="R2896" s="12"/>
      <c r="S2896" s="12"/>
    </row>
    <row r="2897" spans="1:19" s="1" customFormat="1" x14ac:dyDescent="0.4">
      <c r="A2897" s="12"/>
      <c r="B2897" s="12"/>
      <c r="C2897" s="42"/>
      <c r="D2897" s="12"/>
      <c r="E2897" s="12"/>
      <c r="F2897" s="12"/>
      <c r="G2897" s="12"/>
      <c r="H2897" s="12"/>
      <c r="I2897" s="12"/>
      <c r="J2897" s="12"/>
      <c r="K2897" s="12"/>
      <c r="L2897" s="12"/>
      <c r="M2897" s="49"/>
      <c r="N2897" s="49"/>
      <c r="O2897" s="12"/>
      <c r="P2897" s="12"/>
      <c r="Q2897" s="12"/>
      <c r="R2897" s="12"/>
      <c r="S2897" s="12"/>
    </row>
    <row r="2898" spans="1:19" s="1" customFormat="1" x14ac:dyDescent="0.4">
      <c r="A2898" s="12"/>
      <c r="B2898" s="12"/>
      <c r="C2898" s="42"/>
      <c r="D2898" s="12"/>
      <c r="E2898" s="12"/>
      <c r="F2898" s="12"/>
      <c r="G2898" s="12"/>
      <c r="H2898" s="12"/>
      <c r="I2898" s="12"/>
      <c r="J2898" s="12"/>
      <c r="K2898" s="12"/>
      <c r="L2898" s="12"/>
      <c r="M2898" s="49"/>
      <c r="N2898" s="49"/>
      <c r="O2898" s="12"/>
      <c r="P2898" s="12"/>
      <c r="Q2898" s="12"/>
      <c r="R2898" s="12"/>
      <c r="S2898" s="12"/>
    </row>
    <row r="2899" spans="1:19" s="1" customFormat="1" x14ac:dyDescent="0.4">
      <c r="A2899" s="12"/>
      <c r="B2899" s="12"/>
      <c r="C2899" s="42"/>
      <c r="D2899" s="12"/>
      <c r="E2899" s="12"/>
      <c r="F2899" s="12"/>
      <c r="G2899" s="12"/>
      <c r="H2899" s="12"/>
      <c r="I2899" s="12"/>
      <c r="J2899" s="12"/>
      <c r="K2899" s="12"/>
      <c r="L2899" s="12"/>
      <c r="M2899" s="49"/>
      <c r="N2899" s="49"/>
      <c r="O2899" s="12"/>
      <c r="P2899" s="12"/>
      <c r="Q2899" s="12"/>
      <c r="R2899" s="12"/>
      <c r="S2899" s="12"/>
    </row>
    <row r="2900" spans="1:19" s="1" customFormat="1" x14ac:dyDescent="0.4">
      <c r="A2900" s="12"/>
      <c r="B2900" s="12"/>
      <c r="C2900" s="42"/>
      <c r="D2900" s="12"/>
      <c r="E2900" s="12"/>
      <c r="F2900" s="12"/>
      <c r="G2900" s="12"/>
      <c r="H2900" s="12"/>
      <c r="I2900" s="12"/>
      <c r="J2900" s="12"/>
      <c r="K2900" s="12"/>
      <c r="L2900" s="12"/>
      <c r="M2900" s="49"/>
      <c r="N2900" s="49"/>
      <c r="O2900" s="12"/>
      <c r="P2900" s="12"/>
      <c r="Q2900" s="12"/>
      <c r="R2900" s="12"/>
      <c r="S2900" s="12"/>
    </row>
    <row r="2901" spans="1:19" s="1" customFormat="1" x14ac:dyDescent="0.4">
      <c r="A2901" s="12"/>
      <c r="B2901" s="12"/>
      <c r="C2901" s="42"/>
      <c r="D2901" s="12"/>
      <c r="E2901" s="12"/>
      <c r="F2901" s="12"/>
      <c r="G2901" s="12"/>
      <c r="H2901" s="12"/>
      <c r="I2901" s="12"/>
      <c r="J2901" s="12"/>
      <c r="K2901" s="12"/>
      <c r="L2901" s="12"/>
      <c r="M2901" s="49"/>
      <c r="N2901" s="49"/>
      <c r="O2901" s="12"/>
      <c r="P2901" s="12"/>
      <c r="Q2901" s="12"/>
      <c r="R2901" s="12"/>
      <c r="S2901" s="12"/>
    </row>
    <row r="2902" spans="1:19" s="1" customFormat="1" x14ac:dyDescent="0.4">
      <c r="A2902" s="12"/>
      <c r="B2902" s="12"/>
      <c r="C2902" s="42"/>
      <c r="D2902" s="12"/>
      <c r="E2902" s="12"/>
      <c r="F2902" s="12"/>
      <c r="G2902" s="12"/>
      <c r="H2902" s="12"/>
      <c r="I2902" s="12"/>
      <c r="J2902" s="12"/>
      <c r="K2902" s="12"/>
      <c r="L2902" s="12"/>
      <c r="M2902" s="49"/>
      <c r="N2902" s="49"/>
      <c r="O2902" s="12"/>
      <c r="P2902" s="12"/>
      <c r="Q2902" s="12"/>
      <c r="R2902" s="12"/>
      <c r="S2902" s="12"/>
    </row>
    <row r="2903" spans="1:19" s="1" customFormat="1" x14ac:dyDescent="0.4">
      <c r="A2903" s="12"/>
      <c r="B2903" s="12"/>
      <c r="C2903" s="42"/>
      <c r="D2903" s="12"/>
      <c r="E2903" s="12"/>
      <c r="F2903" s="12"/>
      <c r="G2903" s="12"/>
      <c r="H2903" s="12"/>
      <c r="I2903" s="12"/>
      <c r="J2903" s="12"/>
      <c r="K2903" s="12"/>
      <c r="L2903" s="12"/>
      <c r="M2903" s="49"/>
      <c r="N2903" s="49"/>
      <c r="O2903" s="12"/>
      <c r="P2903" s="12"/>
      <c r="Q2903" s="12"/>
      <c r="R2903" s="12"/>
      <c r="S2903" s="12"/>
    </row>
    <row r="2904" spans="1:19" s="1" customFormat="1" x14ac:dyDescent="0.4">
      <c r="A2904" s="12"/>
      <c r="B2904" s="12"/>
      <c r="C2904" s="42"/>
      <c r="D2904" s="12"/>
      <c r="E2904" s="12"/>
      <c r="F2904" s="12"/>
      <c r="G2904" s="12"/>
      <c r="H2904" s="12"/>
      <c r="I2904" s="12"/>
      <c r="J2904" s="12"/>
      <c r="K2904" s="12"/>
      <c r="L2904" s="12"/>
      <c r="M2904" s="49"/>
      <c r="N2904" s="49"/>
      <c r="O2904" s="12"/>
      <c r="P2904" s="12"/>
      <c r="Q2904" s="12"/>
      <c r="R2904" s="12"/>
      <c r="S2904" s="12"/>
    </row>
    <row r="2905" spans="1:19" s="1" customFormat="1" x14ac:dyDescent="0.4">
      <c r="A2905" s="12"/>
      <c r="B2905" s="12"/>
      <c r="C2905" s="42"/>
      <c r="D2905" s="12"/>
      <c r="E2905" s="12"/>
      <c r="F2905" s="12"/>
      <c r="G2905" s="12"/>
      <c r="H2905" s="12"/>
      <c r="I2905" s="12"/>
      <c r="J2905" s="12"/>
      <c r="K2905" s="12"/>
      <c r="L2905" s="12"/>
      <c r="M2905" s="49"/>
      <c r="N2905" s="49"/>
      <c r="O2905" s="12"/>
      <c r="P2905" s="12"/>
      <c r="Q2905" s="12"/>
      <c r="R2905" s="12"/>
      <c r="S2905" s="12"/>
    </row>
    <row r="2906" spans="1:19" s="1" customFormat="1" x14ac:dyDescent="0.4">
      <c r="A2906" s="12"/>
      <c r="B2906" s="12"/>
      <c r="C2906" s="42"/>
      <c r="D2906" s="12"/>
      <c r="E2906" s="12"/>
      <c r="F2906" s="12"/>
      <c r="G2906" s="12"/>
      <c r="H2906" s="12"/>
      <c r="I2906" s="12"/>
      <c r="J2906" s="12"/>
      <c r="K2906" s="12"/>
      <c r="L2906" s="12"/>
      <c r="M2906" s="49"/>
      <c r="N2906" s="49"/>
      <c r="O2906" s="12"/>
      <c r="P2906" s="12"/>
      <c r="Q2906" s="12"/>
      <c r="R2906" s="12"/>
      <c r="S2906" s="12"/>
    </row>
    <row r="2907" spans="1:19" s="1" customFormat="1" x14ac:dyDescent="0.4">
      <c r="A2907" s="12"/>
      <c r="B2907" s="12"/>
      <c r="C2907" s="42"/>
      <c r="D2907" s="12"/>
      <c r="E2907" s="12"/>
      <c r="F2907" s="12"/>
      <c r="G2907" s="12"/>
      <c r="H2907" s="12"/>
      <c r="I2907" s="12"/>
      <c r="J2907" s="12"/>
      <c r="K2907" s="12"/>
      <c r="L2907" s="12"/>
      <c r="M2907" s="49"/>
      <c r="N2907" s="49"/>
      <c r="O2907" s="12"/>
      <c r="P2907" s="12"/>
      <c r="Q2907" s="12"/>
      <c r="R2907" s="12"/>
      <c r="S2907" s="12"/>
    </row>
    <row r="2908" spans="1:19" s="1" customFormat="1" x14ac:dyDescent="0.4">
      <c r="A2908" s="12"/>
      <c r="B2908" s="12"/>
      <c r="C2908" s="42"/>
      <c r="D2908" s="12"/>
      <c r="E2908" s="12"/>
      <c r="F2908" s="12"/>
      <c r="G2908" s="12"/>
      <c r="H2908" s="12"/>
      <c r="I2908" s="12"/>
      <c r="J2908" s="12"/>
      <c r="K2908" s="12"/>
      <c r="L2908" s="12"/>
      <c r="M2908" s="49"/>
      <c r="N2908" s="49"/>
      <c r="O2908" s="12"/>
      <c r="P2908" s="12"/>
      <c r="Q2908" s="12"/>
      <c r="R2908" s="12"/>
      <c r="S2908" s="12"/>
    </row>
    <row r="2909" spans="1:19" s="1" customFormat="1" x14ac:dyDescent="0.4">
      <c r="A2909" s="12"/>
      <c r="B2909" s="12"/>
      <c r="C2909" s="42"/>
      <c r="D2909" s="12"/>
      <c r="E2909" s="12"/>
      <c r="F2909" s="12"/>
      <c r="G2909" s="12"/>
      <c r="H2909" s="12"/>
      <c r="I2909" s="12"/>
      <c r="J2909" s="12"/>
      <c r="K2909" s="12"/>
      <c r="L2909" s="12"/>
      <c r="M2909" s="49"/>
      <c r="N2909" s="49"/>
      <c r="O2909" s="12"/>
      <c r="P2909" s="12"/>
      <c r="Q2909" s="12"/>
      <c r="R2909" s="12"/>
      <c r="S2909" s="12"/>
    </row>
    <row r="2910" spans="1:19" s="1" customFormat="1" x14ac:dyDescent="0.4">
      <c r="A2910" s="12"/>
      <c r="B2910" s="12"/>
      <c r="C2910" s="42"/>
      <c r="D2910" s="12"/>
      <c r="E2910" s="12"/>
      <c r="F2910" s="12"/>
      <c r="G2910" s="12"/>
      <c r="H2910" s="12"/>
      <c r="I2910" s="12"/>
      <c r="J2910" s="12"/>
      <c r="K2910" s="12"/>
      <c r="L2910" s="12"/>
      <c r="M2910" s="49"/>
      <c r="N2910" s="49"/>
      <c r="O2910" s="12"/>
      <c r="P2910" s="12"/>
      <c r="Q2910" s="12"/>
      <c r="R2910" s="12"/>
      <c r="S2910" s="12"/>
    </row>
    <row r="2911" spans="1:19" s="1" customFormat="1" x14ac:dyDescent="0.4">
      <c r="A2911" s="12"/>
      <c r="B2911" s="12"/>
      <c r="C2911" s="42"/>
      <c r="D2911" s="12"/>
      <c r="E2911" s="12"/>
      <c r="F2911" s="12"/>
      <c r="G2911" s="12"/>
      <c r="H2911" s="12"/>
      <c r="I2911" s="12"/>
      <c r="J2911" s="12"/>
      <c r="K2911" s="12"/>
      <c r="L2911" s="12"/>
      <c r="M2911" s="49"/>
      <c r="N2911" s="49"/>
      <c r="O2911" s="12"/>
      <c r="P2911" s="12"/>
      <c r="Q2911" s="12"/>
      <c r="R2911" s="12"/>
      <c r="S2911" s="12"/>
    </row>
    <row r="2912" spans="1:19" s="1" customFormat="1" x14ac:dyDescent="0.4">
      <c r="A2912" s="12"/>
      <c r="B2912" s="12"/>
      <c r="C2912" s="42"/>
      <c r="D2912" s="12"/>
      <c r="E2912" s="12"/>
      <c r="F2912" s="12"/>
      <c r="G2912" s="12"/>
      <c r="H2912" s="12"/>
      <c r="I2912" s="12"/>
      <c r="J2912" s="12"/>
      <c r="K2912" s="12"/>
      <c r="L2912" s="12"/>
      <c r="M2912" s="49"/>
      <c r="N2912" s="49"/>
      <c r="O2912" s="12"/>
      <c r="P2912" s="12"/>
      <c r="Q2912" s="12"/>
      <c r="R2912" s="12"/>
      <c r="S2912" s="12"/>
    </row>
    <row r="2913" spans="1:19" s="1" customFormat="1" x14ac:dyDescent="0.4">
      <c r="A2913" s="12"/>
      <c r="B2913" s="12"/>
      <c r="C2913" s="42"/>
      <c r="D2913" s="12"/>
      <c r="E2913" s="12"/>
      <c r="F2913" s="12"/>
      <c r="G2913" s="12"/>
      <c r="H2913" s="12"/>
      <c r="I2913" s="12"/>
      <c r="J2913" s="12"/>
      <c r="K2913" s="12"/>
      <c r="L2913" s="12"/>
      <c r="M2913" s="49"/>
      <c r="N2913" s="49"/>
      <c r="O2913" s="12"/>
      <c r="P2913" s="12"/>
      <c r="Q2913" s="12"/>
      <c r="R2913" s="12"/>
      <c r="S2913" s="12"/>
    </row>
    <row r="2914" spans="1:19" s="1" customFormat="1" x14ac:dyDescent="0.4">
      <c r="A2914" s="12"/>
      <c r="B2914" s="12"/>
      <c r="C2914" s="42"/>
      <c r="D2914" s="12"/>
      <c r="E2914" s="12"/>
      <c r="F2914" s="12"/>
      <c r="G2914" s="12"/>
      <c r="H2914" s="12"/>
      <c r="I2914" s="12"/>
      <c r="J2914" s="12"/>
      <c r="K2914" s="12"/>
      <c r="L2914" s="12"/>
      <c r="M2914" s="49"/>
      <c r="N2914" s="49"/>
      <c r="O2914" s="12"/>
      <c r="P2914" s="12"/>
      <c r="Q2914" s="12"/>
      <c r="R2914" s="12"/>
      <c r="S2914" s="12"/>
    </row>
    <row r="2915" spans="1:19" s="1" customFormat="1" x14ac:dyDescent="0.4">
      <c r="A2915" s="12"/>
      <c r="B2915" s="12"/>
      <c r="C2915" s="42"/>
      <c r="D2915" s="12"/>
      <c r="E2915" s="12"/>
      <c r="F2915" s="12"/>
      <c r="G2915" s="12"/>
      <c r="H2915" s="12"/>
      <c r="I2915" s="12"/>
      <c r="J2915" s="12"/>
      <c r="K2915" s="12"/>
      <c r="L2915" s="12"/>
      <c r="M2915" s="49"/>
      <c r="N2915" s="49"/>
      <c r="O2915" s="12"/>
      <c r="P2915" s="12"/>
      <c r="Q2915" s="12"/>
      <c r="R2915" s="12"/>
      <c r="S2915" s="12"/>
    </row>
    <row r="2916" spans="1:19" s="1" customFormat="1" x14ac:dyDescent="0.4">
      <c r="A2916" s="12"/>
      <c r="B2916" s="12"/>
      <c r="C2916" s="42"/>
      <c r="D2916" s="12"/>
      <c r="E2916" s="12"/>
      <c r="F2916" s="12"/>
      <c r="G2916" s="12"/>
      <c r="H2916" s="12"/>
      <c r="I2916" s="12"/>
      <c r="J2916" s="12"/>
      <c r="K2916" s="12"/>
      <c r="L2916" s="12"/>
      <c r="M2916" s="49"/>
      <c r="N2916" s="49"/>
      <c r="O2916" s="12"/>
      <c r="P2916" s="12"/>
      <c r="Q2916" s="12"/>
      <c r="R2916" s="12"/>
      <c r="S2916" s="12"/>
    </row>
    <row r="2917" spans="1:19" s="1" customFormat="1" x14ac:dyDescent="0.4">
      <c r="A2917" s="12"/>
      <c r="B2917" s="12"/>
      <c r="C2917" s="42"/>
      <c r="D2917" s="12"/>
      <c r="E2917" s="12"/>
      <c r="F2917" s="12"/>
      <c r="G2917" s="12"/>
      <c r="H2917" s="12"/>
      <c r="I2917" s="12"/>
      <c r="J2917" s="12"/>
      <c r="K2917" s="12"/>
      <c r="L2917" s="12"/>
      <c r="M2917" s="49"/>
      <c r="N2917" s="49"/>
      <c r="O2917" s="12"/>
      <c r="P2917" s="12"/>
      <c r="Q2917" s="12"/>
      <c r="R2917" s="12"/>
      <c r="S2917" s="12"/>
    </row>
    <row r="2918" spans="1:19" s="1" customFormat="1" x14ac:dyDescent="0.4">
      <c r="A2918" s="12"/>
      <c r="B2918" s="12"/>
      <c r="C2918" s="42"/>
      <c r="D2918" s="12"/>
      <c r="E2918" s="12"/>
      <c r="F2918" s="12"/>
      <c r="G2918" s="12"/>
      <c r="H2918" s="12"/>
      <c r="I2918" s="12"/>
      <c r="J2918" s="12"/>
      <c r="K2918" s="12"/>
      <c r="L2918" s="12"/>
      <c r="M2918" s="49"/>
      <c r="N2918" s="49"/>
      <c r="O2918" s="12"/>
      <c r="P2918" s="12"/>
      <c r="Q2918" s="12"/>
      <c r="R2918" s="12"/>
      <c r="S2918" s="12"/>
    </row>
    <row r="2919" spans="1:19" s="1" customFormat="1" x14ac:dyDescent="0.4">
      <c r="A2919" s="12"/>
      <c r="B2919" s="12"/>
      <c r="C2919" s="42"/>
      <c r="D2919" s="12"/>
      <c r="E2919" s="12"/>
      <c r="F2919" s="12"/>
      <c r="G2919" s="12"/>
      <c r="H2919" s="12"/>
      <c r="I2919" s="12"/>
      <c r="J2919" s="12"/>
      <c r="K2919" s="12"/>
      <c r="L2919" s="12"/>
      <c r="M2919" s="49"/>
      <c r="N2919" s="49"/>
      <c r="O2919" s="12"/>
      <c r="P2919" s="12"/>
      <c r="Q2919" s="12"/>
      <c r="R2919" s="12"/>
      <c r="S2919" s="12"/>
    </row>
    <row r="2920" spans="1:19" s="1" customFormat="1" x14ac:dyDescent="0.4">
      <c r="A2920" s="12"/>
      <c r="B2920" s="12"/>
      <c r="C2920" s="42"/>
      <c r="D2920" s="12"/>
      <c r="E2920" s="12"/>
      <c r="F2920" s="12"/>
      <c r="G2920" s="12"/>
      <c r="H2920" s="12"/>
      <c r="I2920" s="12"/>
      <c r="J2920" s="12"/>
      <c r="K2920" s="12"/>
      <c r="L2920" s="12"/>
      <c r="M2920" s="49"/>
      <c r="N2920" s="49"/>
      <c r="O2920" s="12"/>
      <c r="P2920" s="12"/>
      <c r="Q2920" s="12"/>
      <c r="R2920" s="12"/>
      <c r="S2920" s="12"/>
    </row>
    <row r="2921" spans="1:19" s="1" customFormat="1" x14ac:dyDescent="0.4">
      <c r="A2921" s="12"/>
      <c r="B2921" s="12"/>
      <c r="C2921" s="42"/>
      <c r="D2921" s="12"/>
      <c r="E2921" s="12"/>
      <c r="F2921" s="12"/>
      <c r="G2921" s="12"/>
      <c r="H2921" s="12"/>
      <c r="I2921" s="12"/>
      <c r="J2921" s="12"/>
      <c r="K2921" s="12"/>
      <c r="L2921" s="12"/>
      <c r="M2921" s="49"/>
      <c r="N2921" s="49"/>
      <c r="O2921" s="12"/>
      <c r="P2921" s="12"/>
      <c r="Q2921" s="12"/>
      <c r="R2921" s="12"/>
      <c r="S2921" s="12"/>
    </row>
    <row r="2922" spans="1:19" s="1" customFormat="1" x14ac:dyDescent="0.4">
      <c r="A2922" s="12"/>
      <c r="B2922" s="12"/>
      <c r="C2922" s="42"/>
      <c r="D2922" s="12"/>
      <c r="E2922" s="12"/>
      <c r="F2922" s="12"/>
      <c r="G2922" s="12"/>
      <c r="H2922" s="12"/>
      <c r="I2922" s="12"/>
      <c r="J2922" s="12"/>
      <c r="K2922" s="12"/>
      <c r="L2922" s="12"/>
      <c r="M2922" s="49"/>
      <c r="N2922" s="49"/>
      <c r="O2922" s="12"/>
      <c r="P2922" s="12"/>
      <c r="Q2922" s="12"/>
      <c r="R2922" s="12"/>
      <c r="S2922" s="12"/>
    </row>
    <row r="2923" spans="1:19" s="1" customFormat="1" x14ac:dyDescent="0.4">
      <c r="A2923" s="12"/>
      <c r="B2923" s="12"/>
      <c r="C2923" s="42"/>
      <c r="D2923" s="12"/>
      <c r="E2923" s="12"/>
      <c r="F2923" s="12"/>
      <c r="G2923" s="12"/>
      <c r="H2923" s="12"/>
      <c r="I2923" s="12"/>
      <c r="J2923" s="12"/>
      <c r="K2923" s="12"/>
      <c r="L2923" s="12"/>
      <c r="M2923" s="49"/>
      <c r="N2923" s="49"/>
      <c r="O2923" s="12"/>
      <c r="P2923" s="12"/>
      <c r="Q2923" s="12"/>
      <c r="R2923" s="12"/>
      <c r="S2923" s="12"/>
    </row>
    <row r="2924" spans="1:19" s="1" customFormat="1" x14ac:dyDescent="0.4">
      <c r="A2924" s="12"/>
      <c r="B2924" s="12"/>
      <c r="C2924" s="42"/>
      <c r="D2924" s="12"/>
      <c r="E2924" s="12"/>
      <c r="F2924" s="12"/>
      <c r="G2924" s="12"/>
      <c r="H2924" s="12"/>
      <c r="I2924" s="12"/>
      <c r="J2924" s="12"/>
      <c r="K2924" s="12"/>
      <c r="L2924" s="12"/>
      <c r="M2924" s="49"/>
      <c r="N2924" s="49"/>
      <c r="O2924" s="12"/>
      <c r="P2924" s="12"/>
      <c r="Q2924" s="12"/>
      <c r="R2924" s="12"/>
      <c r="S2924" s="12"/>
    </row>
    <row r="2925" spans="1:19" s="1" customFormat="1" x14ac:dyDescent="0.4">
      <c r="A2925" s="12"/>
      <c r="B2925" s="12"/>
      <c r="C2925" s="42"/>
      <c r="D2925" s="12"/>
      <c r="E2925" s="12"/>
      <c r="F2925" s="12"/>
      <c r="G2925" s="12"/>
      <c r="H2925" s="12"/>
      <c r="I2925" s="12"/>
      <c r="J2925" s="12"/>
      <c r="K2925" s="12"/>
      <c r="L2925" s="12"/>
      <c r="M2925" s="49"/>
      <c r="N2925" s="49"/>
      <c r="O2925" s="12"/>
      <c r="P2925" s="12"/>
      <c r="Q2925" s="12"/>
      <c r="R2925" s="12"/>
      <c r="S2925" s="12"/>
    </row>
    <row r="2926" spans="1:19" s="1" customFormat="1" x14ac:dyDescent="0.4">
      <c r="A2926" s="12"/>
      <c r="B2926" s="12"/>
      <c r="C2926" s="42"/>
      <c r="D2926" s="12"/>
      <c r="E2926" s="12"/>
      <c r="F2926" s="12"/>
      <c r="G2926" s="12"/>
      <c r="H2926" s="12"/>
      <c r="I2926" s="12"/>
      <c r="J2926" s="12"/>
      <c r="K2926" s="12"/>
      <c r="L2926" s="12"/>
      <c r="M2926" s="49"/>
      <c r="N2926" s="49"/>
      <c r="O2926" s="12"/>
      <c r="P2926" s="12"/>
      <c r="Q2926" s="12"/>
      <c r="R2926" s="12"/>
      <c r="S2926" s="12"/>
    </row>
    <row r="2927" spans="1:19" s="1" customFormat="1" x14ac:dyDescent="0.4">
      <c r="A2927" s="12"/>
      <c r="B2927" s="12"/>
      <c r="C2927" s="42"/>
      <c r="D2927" s="12"/>
      <c r="E2927" s="12"/>
      <c r="F2927" s="12"/>
      <c r="G2927" s="12"/>
      <c r="H2927" s="12"/>
      <c r="I2927" s="12"/>
      <c r="J2927" s="12"/>
      <c r="K2927" s="12"/>
      <c r="L2927" s="12"/>
      <c r="M2927" s="49"/>
      <c r="N2927" s="49"/>
      <c r="O2927" s="12"/>
      <c r="P2927" s="12"/>
      <c r="Q2927" s="12"/>
      <c r="R2927" s="12"/>
      <c r="S2927" s="12"/>
    </row>
    <row r="2928" spans="1:19" s="1" customFormat="1" x14ac:dyDescent="0.4">
      <c r="A2928" s="12"/>
      <c r="B2928" s="12"/>
      <c r="C2928" s="42"/>
      <c r="D2928" s="12"/>
      <c r="E2928" s="12"/>
      <c r="F2928" s="12"/>
      <c r="G2928" s="12"/>
      <c r="H2928" s="12"/>
      <c r="I2928" s="12"/>
      <c r="J2928" s="12"/>
      <c r="K2928" s="12"/>
      <c r="L2928" s="12"/>
      <c r="M2928" s="49"/>
      <c r="N2928" s="49"/>
      <c r="O2928" s="12"/>
      <c r="P2928" s="12"/>
      <c r="Q2928" s="12"/>
      <c r="R2928" s="12"/>
      <c r="S2928" s="12"/>
    </row>
    <row r="2929" spans="1:19" s="1" customFormat="1" x14ac:dyDescent="0.4">
      <c r="A2929" s="12"/>
      <c r="B2929" s="12"/>
      <c r="C2929" s="42"/>
      <c r="D2929" s="12"/>
      <c r="E2929" s="12"/>
      <c r="F2929" s="12"/>
      <c r="G2929" s="12"/>
      <c r="H2929" s="12"/>
      <c r="I2929" s="12"/>
      <c r="J2929" s="12"/>
      <c r="K2929" s="12"/>
      <c r="L2929" s="12"/>
      <c r="M2929" s="49"/>
      <c r="N2929" s="49"/>
      <c r="O2929" s="12"/>
      <c r="P2929" s="12"/>
      <c r="Q2929" s="12"/>
      <c r="R2929" s="12"/>
      <c r="S2929" s="12"/>
    </row>
    <row r="2930" spans="1:19" s="1" customFormat="1" x14ac:dyDescent="0.4">
      <c r="A2930" s="12"/>
      <c r="B2930" s="12"/>
      <c r="C2930" s="42"/>
      <c r="D2930" s="12"/>
      <c r="E2930" s="12"/>
      <c r="F2930" s="12"/>
      <c r="G2930" s="12"/>
      <c r="H2930" s="12"/>
      <c r="I2930" s="12"/>
      <c r="J2930" s="12"/>
      <c r="K2930" s="12"/>
      <c r="L2930" s="12"/>
      <c r="M2930" s="49"/>
      <c r="N2930" s="49"/>
      <c r="O2930" s="12"/>
      <c r="P2930" s="12"/>
      <c r="Q2930" s="12"/>
      <c r="R2930" s="12"/>
      <c r="S2930" s="12"/>
    </row>
    <row r="2931" spans="1:19" s="1" customFormat="1" x14ac:dyDescent="0.4">
      <c r="A2931" s="12"/>
      <c r="B2931" s="12"/>
      <c r="C2931" s="42"/>
      <c r="D2931" s="12"/>
      <c r="E2931" s="12"/>
      <c r="F2931" s="12"/>
      <c r="G2931" s="12"/>
      <c r="H2931" s="12"/>
      <c r="I2931" s="12"/>
      <c r="J2931" s="12"/>
      <c r="K2931" s="12"/>
      <c r="L2931" s="12"/>
      <c r="M2931" s="49"/>
      <c r="N2931" s="49"/>
      <c r="O2931" s="12"/>
      <c r="P2931" s="12"/>
      <c r="Q2931" s="12"/>
      <c r="R2931" s="12"/>
      <c r="S2931" s="12"/>
    </row>
    <row r="2932" spans="1:19" s="1" customFormat="1" x14ac:dyDescent="0.4">
      <c r="A2932" s="12"/>
      <c r="B2932" s="12"/>
      <c r="C2932" s="42"/>
      <c r="D2932" s="12"/>
      <c r="E2932" s="12"/>
      <c r="F2932" s="12"/>
      <c r="G2932" s="12"/>
      <c r="H2932" s="12"/>
      <c r="I2932" s="12"/>
      <c r="J2932" s="12"/>
      <c r="K2932" s="12"/>
      <c r="L2932" s="12"/>
      <c r="M2932" s="49"/>
      <c r="N2932" s="49"/>
      <c r="O2932" s="12"/>
      <c r="P2932" s="12"/>
      <c r="Q2932" s="12"/>
      <c r="R2932" s="12"/>
      <c r="S2932" s="12"/>
    </row>
    <row r="2933" spans="1:19" s="1" customFormat="1" x14ac:dyDescent="0.4">
      <c r="A2933" s="12"/>
      <c r="B2933" s="12"/>
      <c r="C2933" s="42"/>
      <c r="D2933" s="12"/>
      <c r="E2933" s="12"/>
      <c r="F2933" s="12"/>
      <c r="G2933" s="12"/>
      <c r="H2933" s="12"/>
      <c r="I2933" s="12"/>
      <c r="J2933" s="12"/>
      <c r="K2933" s="12"/>
      <c r="L2933" s="12"/>
      <c r="M2933" s="49"/>
      <c r="N2933" s="49"/>
      <c r="O2933" s="12"/>
      <c r="P2933" s="12"/>
      <c r="Q2933" s="12"/>
      <c r="R2933" s="12"/>
      <c r="S2933" s="12"/>
    </row>
    <row r="2934" spans="1:19" s="1" customFormat="1" x14ac:dyDescent="0.4">
      <c r="A2934" s="12"/>
      <c r="B2934" s="12"/>
      <c r="C2934" s="42"/>
      <c r="D2934" s="12"/>
      <c r="E2934" s="12"/>
      <c r="F2934" s="12"/>
      <c r="G2934" s="12"/>
      <c r="H2934" s="12"/>
      <c r="I2934" s="12"/>
      <c r="J2934" s="12"/>
      <c r="K2934" s="12"/>
      <c r="L2934" s="12"/>
      <c r="M2934" s="49"/>
      <c r="N2934" s="49"/>
      <c r="O2934" s="12"/>
      <c r="P2934" s="12"/>
      <c r="Q2934" s="12"/>
      <c r="R2934" s="12"/>
      <c r="S2934" s="12"/>
    </row>
    <row r="2935" spans="1:19" s="1" customFormat="1" x14ac:dyDescent="0.4">
      <c r="A2935" s="12"/>
      <c r="B2935" s="12"/>
      <c r="C2935" s="42"/>
      <c r="D2935" s="12"/>
      <c r="E2935" s="12"/>
      <c r="F2935" s="12"/>
      <c r="G2935" s="12"/>
      <c r="H2935" s="12"/>
      <c r="I2935" s="12"/>
      <c r="J2935" s="12"/>
      <c r="K2935" s="12"/>
      <c r="L2935" s="12"/>
      <c r="M2935" s="49"/>
      <c r="N2935" s="49"/>
      <c r="O2935" s="12"/>
      <c r="P2935" s="12"/>
      <c r="Q2935" s="12"/>
      <c r="R2935" s="12"/>
      <c r="S2935" s="12"/>
    </row>
    <row r="2936" spans="1:19" s="1" customFormat="1" x14ac:dyDescent="0.4">
      <c r="A2936" s="12"/>
      <c r="B2936" s="12"/>
      <c r="C2936" s="42"/>
      <c r="D2936" s="12"/>
      <c r="E2936" s="12"/>
      <c r="F2936" s="12"/>
      <c r="G2936" s="12"/>
      <c r="H2936" s="12"/>
      <c r="I2936" s="12"/>
      <c r="J2936" s="12"/>
      <c r="K2936" s="12"/>
      <c r="L2936" s="12"/>
      <c r="M2936" s="49"/>
      <c r="N2936" s="49"/>
      <c r="O2936" s="12"/>
      <c r="P2936" s="12"/>
      <c r="Q2936" s="12"/>
      <c r="R2936" s="12"/>
      <c r="S2936" s="12"/>
    </row>
    <row r="2937" spans="1:19" s="1" customFormat="1" x14ac:dyDescent="0.4">
      <c r="A2937" s="12"/>
      <c r="B2937" s="12"/>
      <c r="C2937" s="42"/>
      <c r="D2937" s="12"/>
      <c r="E2937" s="12"/>
      <c r="F2937" s="12"/>
      <c r="G2937" s="12"/>
      <c r="H2937" s="12"/>
      <c r="I2937" s="12"/>
      <c r="J2937" s="12"/>
      <c r="K2937" s="12"/>
      <c r="L2937" s="12"/>
      <c r="M2937" s="49"/>
      <c r="N2937" s="49"/>
      <c r="O2937" s="12"/>
      <c r="P2937" s="12"/>
      <c r="Q2937" s="12"/>
      <c r="R2937" s="12"/>
      <c r="S2937" s="12"/>
    </row>
    <row r="2938" spans="1:19" s="1" customFormat="1" x14ac:dyDescent="0.4">
      <c r="A2938" s="12"/>
      <c r="B2938" s="12"/>
      <c r="C2938" s="42"/>
      <c r="D2938" s="12"/>
      <c r="E2938" s="12"/>
      <c r="F2938" s="12"/>
      <c r="G2938" s="12"/>
      <c r="H2938" s="12"/>
      <c r="I2938" s="12"/>
      <c r="J2938" s="12"/>
      <c r="K2938" s="12"/>
      <c r="L2938" s="12"/>
      <c r="M2938" s="49"/>
      <c r="N2938" s="49"/>
      <c r="O2938" s="12"/>
      <c r="P2938" s="12"/>
      <c r="Q2938" s="12"/>
      <c r="R2938" s="12"/>
      <c r="S2938" s="12"/>
    </row>
    <row r="2939" spans="1:19" s="1" customFormat="1" x14ac:dyDescent="0.4">
      <c r="A2939" s="12"/>
      <c r="B2939" s="12"/>
      <c r="C2939" s="42"/>
      <c r="D2939" s="12"/>
      <c r="E2939" s="12"/>
      <c r="F2939" s="12"/>
      <c r="G2939" s="12"/>
      <c r="H2939" s="12"/>
      <c r="I2939" s="12"/>
      <c r="J2939" s="12"/>
      <c r="K2939" s="12"/>
      <c r="L2939" s="12"/>
      <c r="M2939" s="49"/>
      <c r="N2939" s="49"/>
      <c r="O2939" s="12"/>
      <c r="P2939" s="12"/>
      <c r="Q2939" s="12"/>
      <c r="R2939" s="12"/>
      <c r="S2939" s="12"/>
    </row>
    <row r="2940" spans="1:19" s="1" customFormat="1" x14ac:dyDescent="0.4">
      <c r="A2940" s="12"/>
      <c r="B2940" s="12"/>
      <c r="C2940" s="42"/>
      <c r="D2940" s="12"/>
      <c r="E2940" s="12"/>
      <c r="F2940" s="12"/>
      <c r="G2940" s="12"/>
      <c r="H2940" s="12"/>
      <c r="I2940" s="12"/>
      <c r="J2940" s="12"/>
      <c r="K2940" s="12"/>
      <c r="L2940" s="12"/>
      <c r="M2940" s="49"/>
      <c r="N2940" s="49"/>
      <c r="O2940" s="12"/>
      <c r="P2940" s="12"/>
      <c r="Q2940" s="12"/>
      <c r="R2940" s="12"/>
      <c r="S2940" s="12"/>
    </row>
    <row r="2941" spans="1:19" s="1" customFormat="1" x14ac:dyDescent="0.4">
      <c r="A2941" s="12"/>
      <c r="B2941" s="12"/>
      <c r="C2941" s="42"/>
      <c r="D2941" s="12"/>
      <c r="E2941" s="12"/>
      <c r="F2941" s="12"/>
      <c r="G2941" s="12"/>
      <c r="H2941" s="12"/>
      <c r="I2941" s="12"/>
      <c r="J2941" s="12"/>
      <c r="K2941" s="12"/>
      <c r="L2941" s="12"/>
      <c r="M2941" s="49"/>
      <c r="N2941" s="49"/>
      <c r="O2941" s="12"/>
      <c r="P2941" s="12"/>
      <c r="Q2941" s="12"/>
      <c r="R2941" s="12"/>
      <c r="S2941" s="12"/>
    </row>
    <row r="2942" spans="1:19" s="1" customFormat="1" x14ac:dyDescent="0.4">
      <c r="A2942" s="12"/>
      <c r="B2942" s="12"/>
      <c r="C2942" s="42"/>
      <c r="D2942" s="12"/>
      <c r="E2942" s="12"/>
      <c r="F2942" s="12"/>
      <c r="G2942" s="12"/>
      <c r="H2942" s="12"/>
      <c r="I2942" s="12"/>
      <c r="J2942" s="12"/>
      <c r="K2942" s="12"/>
      <c r="L2942" s="12"/>
      <c r="M2942" s="49"/>
      <c r="N2942" s="49"/>
      <c r="O2942" s="12"/>
      <c r="P2942" s="12"/>
      <c r="Q2942" s="12"/>
      <c r="R2942" s="12"/>
      <c r="S2942" s="12"/>
    </row>
    <row r="2943" spans="1:19" s="1" customFormat="1" x14ac:dyDescent="0.4">
      <c r="A2943" s="12"/>
      <c r="B2943" s="12"/>
      <c r="C2943" s="42"/>
      <c r="D2943" s="12"/>
      <c r="E2943" s="12"/>
      <c r="F2943" s="12"/>
      <c r="G2943" s="12"/>
      <c r="H2943" s="12"/>
      <c r="I2943" s="12"/>
      <c r="J2943" s="12"/>
      <c r="K2943" s="12"/>
      <c r="L2943" s="12"/>
      <c r="M2943" s="49"/>
      <c r="N2943" s="49"/>
      <c r="O2943" s="12"/>
      <c r="P2943" s="12"/>
      <c r="Q2943" s="12"/>
      <c r="R2943" s="12"/>
      <c r="S2943" s="12"/>
    </row>
    <row r="2944" spans="1:19" s="1" customFormat="1" x14ac:dyDescent="0.4">
      <c r="A2944" s="12"/>
      <c r="B2944" s="12"/>
      <c r="C2944" s="42"/>
      <c r="D2944" s="12"/>
      <c r="E2944" s="12"/>
      <c r="F2944" s="12"/>
      <c r="G2944" s="12"/>
      <c r="H2944" s="12"/>
      <c r="I2944" s="12"/>
      <c r="J2944" s="12"/>
      <c r="K2944" s="12"/>
      <c r="L2944" s="12"/>
      <c r="M2944" s="49"/>
      <c r="N2944" s="49"/>
      <c r="O2944" s="12"/>
      <c r="P2944" s="12"/>
      <c r="Q2944" s="12"/>
      <c r="R2944" s="12"/>
      <c r="S2944" s="12"/>
    </row>
    <row r="2945" spans="1:19" s="1" customFormat="1" x14ac:dyDescent="0.4">
      <c r="A2945" s="12"/>
      <c r="B2945" s="12"/>
      <c r="C2945" s="42"/>
      <c r="D2945" s="12"/>
      <c r="E2945" s="12"/>
      <c r="F2945" s="12"/>
      <c r="G2945" s="12"/>
      <c r="H2945" s="12"/>
      <c r="I2945" s="12"/>
      <c r="J2945" s="12"/>
      <c r="K2945" s="12"/>
      <c r="L2945" s="12"/>
      <c r="M2945" s="49"/>
      <c r="N2945" s="49"/>
      <c r="O2945" s="12"/>
      <c r="P2945" s="12"/>
      <c r="Q2945" s="12"/>
      <c r="R2945" s="12"/>
      <c r="S2945" s="12"/>
    </row>
    <row r="2946" spans="1:19" s="1" customFormat="1" x14ac:dyDescent="0.4">
      <c r="A2946" s="12"/>
      <c r="B2946" s="12"/>
      <c r="C2946" s="42"/>
      <c r="D2946" s="12"/>
      <c r="E2946" s="12"/>
      <c r="F2946" s="12"/>
      <c r="G2946" s="12"/>
      <c r="H2946" s="12"/>
      <c r="I2946" s="12"/>
      <c r="J2946" s="12"/>
      <c r="K2946" s="12"/>
      <c r="L2946" s="12"/>
      <c r="M2946" s="49"/>
      <c r="N2946" s="49"/>
      <c r="O2946" s="12"/>
      <c r="P2946" s="12"/>
      <c r="Q2946" s="12"/>
      <c r="R2946" s="12"/>
      <c r="S2946" s="12"/>
    </row>
    <row r="2947" spans="1:19" s="1" customFormat="1" x14ac:dyDescent="0.4">
      <c r="A2947" s="12"/>
      <c r="B2947" s="12"/>
      <c r="C2947" s="42"/>
      <c r="D2947" s="12"/>
      <c r="E2947" s="12"/>
      <c r="F2947" s="12"/>
      <c r="G2947" s="12"/>
      <c r="H2947" s="12"/>
      <c r="I2947" s="12"/>
      <c r="J2947" s="12"/>
      <c r="K2947" s="12"/>
      <c r="L2947" s="12"/>
      <c r="M2947" s="49"/>
      <c r="N2947" s="49"/>
      <c r="O2947" s="12"/>
      <c r="P2947" s="12"/>
      <c r="Q2947" s="12"/>
      <c r="R2947" s="12"/>
      <c r="S2947" s="12"/>
    </row>
    <row r="2948" spans="1:19" s="1" customFormat="1" x14ac:dyDescent="0.4">
      <c r="A2948" s="12"/>
      <c r="B2948" s="12"/>
      <c r="C2948" s="42"/>
      <c r="D2948" s="12"/>
      <c r="E2948" s="12"/>
      <c r="F2948" s="12"/>
      <c r="G2948" s="12"/>
      <c r="H2948" s="12"/>
      <c r="I2948" s="12"/>
      <c r="J2948" s="12"/>
      <c r="K2948" s="12"/>
      <c r="L2948" s="12"/>
      <c r="M2948" s="49"/>
      <c r="N2948" s="49"/>
      <c r="O2948" s="12"/>
      <c r="P2948" s="12"/>
      <c r="Q2948" s="12"/>
      <c r="R2948" s="12"/>
      <c r="S2948" s="12"/>
    </row>
    <row r="2949" spans="1:19" s="1" customFormat="1" x14ac:dyDescent="0.4">
      <c r="A2949" s="12"/>
      <c r="B2949" s="12"/>
      <c r="C2949" s="42"/>
      <c r="D2949" s="12"/>
      <c r="E2949" s="12"/>
      <c r="F2949" s="12"/>
      <c r="G2949" s="12"/>
      <c r="H2949" s="12"/>
      <c r="I2949" s="12"/>
      <c r="J2949" s="12"/>
      <c r="K2949" s="12"/>
      <c r="L2949" s="12"/>
      <c r="M2949" s="49"/>
      <c r="N2949" s="49"/>
      <c r="O2949" s="12"/>
      <c r="P2949" s="12"/>
      <c r="Q2949" s="12"/>
      <c r="R2949" s="12"/>
      <c r="S2949" s="12"/>
    </row>
    <row r="2950" spans="1:19" s="1" customFormat="1" x14ac:dyDescent="0.4">
      <c r="A2950" s="12"/>
      <c r="B2950" s="12"/>
      <c r="C2950" s="42"/>
      <c r="D2950" s="12"/>
      <c r="E2950" s="12"/>
      <c r="F2950" s="12"/>
      <c r="G2950" s="12"/>
      <c r="H2950" s="12"/>
      <c r="I2950" s="12"/>
      <c r="J2950" s="12"/>
      <c r="K2950" s="12"/>
      <c r="L2950" s="12"/>
      <c r="M2950" s="49"/>
      <c r="N2950" s="49"/>
      <c r="O2950" s="12"/>
      <c r="P2950" s="12"/>
      <c r="Q2950" s="12"/>
      <c r="R2950" s="12"/>
      <c r="S2950" s="12"/>
    </row>
    <row r="2951" spans="1:19" s="1" customFormat="1" x14ac:dyDescent="0.4">
      <c r="A2951" s="12"/>
      <c r="B2951" s="12"/>
      <c r="C2951" s="42"/>
      <c r="D2951" s="12"/>
      <c r="E2951" s="12"/>
      <c r="F2951" s="12"/>
      <c r="G2951" s="12"/>
      <c r="H2951" s="12"/>
      <c r="I2951" s="12"/>
      <c r="J2951" s="12"/>
      <c r="K2951" s="12"/>
      <c r="L2951" s="12"/>
      <c r="M2951" s="49"/>
      <c r="N2951" s="49"/>
      <c r="O2951" s="12"/>
      <c r="P2951" s="12"/>
      <c r="Q2951" s="12"/>
      <c r="R2951" s="12"/>
      <c r="S2951" s="12"/>
    </row>
    <row r="2952" spans="1:19" s="1" customFormat="1" x14ac:dyDescent="0.4">
      <c r="A2952" s="12"/>
      <c r="B2952" s="12"/>
      <c r="C2952" s="42"/>
      <c r="D2952" s="12"/>
      <c r="E2952" s="12"/>
      <c r="F2952" s="12"/>
      <c r="G2952" s="12"/>
      <c r="H2952" s="12"/>
      <c r="I2952" s="12"/>
      <c r="J2952" s="12"/>
      <c r="K2952" s="12"/>
      <c r="L2952" s="12"/>
      <c r="M2952" s="49"/>
      <c r="N2952" s="49"/>
      <c r="O2952" s="12"/>
      <c r="P2952" s="12"/>
      <c r="Q2952" s="12"/>
      <c r="R2952" s="12"/>
      <c r="S2952" s="12"/>
    </row>
    <row r="2953" spans="1:19" s="1" customFormat="1" x14ac:dyDescent="0.4">
      <c r="A2953" s="12"/>
      <c r="B2953" s="12"/>
      <c r="C2953" s="42"/>
      <c r="D2953" s="12"/>
      <c r="E2953" s="12"/>
      <c r="F2953" s="12"/>
      <c r="G2953" s="12"/>
      <c r="H2953" s="12"/>
      <c r="I2953" s="12"/>
      <c r="J2953" s="12"/>
      <c r="K2953" s="12"/>
      <c r="L2953" s="12"/>
      <c r="M2953" s="49"/>
      <c r="N2953" s="49"/>
      <c r="O2953" s="12"/>
      <c r="P2953" s="12"/>
      <c r="Q2953" s="12"/>
      <c r="R2953" s="12"/>
      <c r="S2953" s="12"/>
    </row>
    <row r="2954" spans="1:19" s="1" customFormat="1" x14ac:dyDescent="0.4">
      <c r="A2954" s="12"/>
      <c r="B2954" s="12"/>
      <c r="C2954" s="42"/>
      <c r="D2954" s="12"/>
      <c r="E2954" s="12"/>
      <c r="F2954" s="12"/>
      <c r="G2954" s="12"/>
      <c r="H2954" s="12"/>
      <c r="I2954" s="12"/>
      <c r="J2954" s="12"/>
      <c r="K2954" s="12"/>
      <c r="L2954" s="12"/>
      <c r="M2954" s="49"/>
      <c r="N2954" s="49"/>
      <c r="O2954" s="12"/>
      <c r="P2954" s="12"/>
      <c r="Q2954" s="12"/>
      <c r="R2954" s="12"/>
      <c r="S2954" s="12"/>
    </row>
    <row r="2955" spans="1:19" s="1" customFormat="1" x14ac:dyDescent="0.4">
      <c r="A2955" s="12"/>
      <c r="B2955" s="12"/>
      <c r="C2955" s="42"/>
      <c r="D2955" s="12"/>
      <c r="E2955" s="12"/>
      <c r="F2955" s="12"/>
      <c r="G2955" s="12"/>
      <c r="H2955" s="12"/>
      <c r="I2955" s="12"/>
      <c r="J2955" s="12"/>
      <c r="K2955" s="12"/>
      <c r="L2955" s="12"/>
      <c r="M2955" s="49"/>
      <c r="N2955" s="49"/>
      <c r="O2955" s="12"/>
      <c r="P2955" s="12"/>
      <c r="Q2955" s="12"/>
      <c r="R2955" s="12"/>
      <c r="S2955" s="12"/>
    </row>
    <row r="2956" spans="1:19" s="1" customFormat="1" x14ac:dyDescent="0.4">
      <c r="A2956" s="12"/>
      <c r="B2956" s="12"/>
      <c r="C2956" s="42"/>
      <c r="D2956" s="12"/>
      <c r="E2956" s="12"/>
      <c r="F2956" s="12"/>
      <c r="G2956" s="12"/>
      <c r="H2956" s="12"/>
      <c r="I2956" s="12"/>
      <c r="J2956" s="12"/>
      <c r="K2956" s="12"/>
      <c r="L2956" s="12"/>
      <c r="M2956" s="49"/>
      <c r="N2956" s="49"/>
      <c r="O2956" s="12"/>
      <c r="P2956" s="12"/>
      <c r="Q2956" s="12"/>
      <c r="R2956" s="12"/>
      <c r="S2956" s="12"/>
    </row>
    <row r="2957" spans="1:19" s="1" customFormat="1" x14ac:dyDescent="0.4">
      <c r="A2957" s="12"/>
      <c r="B2957" s="12"/>
      <c r="C2957" s="42"/>
      <c r="D2957" s="12"/>
      <c r="E2957" s="12"/>
      <c r="F2957" s="12"/>
      <c r="G2957" s="12"/>
      <c r="H2957" s="12"/>
      <c r="I2957" s="12"/>
      <c r="J2957" s="12"/>
      <c r="K2957" s="12"/>
      <c r="L2957" s="12"/>
      <c r="M2957" s="49"/>
      <c r="N2957" s="49"/>
      <c r="O2957" s="12"/>
      <c r="P2957" s="12"/>
      <c r="Q2957" s="12"/>
      <c r="R2957" s="12"/>
      <c r="S2957" s="12"/>
    </row>
    <row r="2958" spans="1:19" s="1" customFormat="1" x14ac:dyDescent="0.4">
      <c r="A2958" s="12"/>
      <c r="B2958" s="12"/>
      <c r="C2958" s="42"/>
      <c r="D2958" s="12"/>
      <c r="E2958" s="12"/>
      <c r="F2958" s="12"/>
      <c r="G2958" s="12"/>
      <c r="H2958" s="12"/>
      <c r="I2958" s="12"/>
      <c r="J2958" s="12"/>
      <c r="K2958" s="12"/>
      <c r="L2958" s="12"/>
      <c r="M2958" s="49"/>
      <c r="N2958" s="49"/>
      <c r="O2958" s="12"/>
      <c r="P2958" s="12"/>
      <c r="Q2958" s="12"/>
      <c r="R2958" s="12"/>
      <c r="S2958" s="12"/>
    </row>
    <row r="2959" spans="1:19" s="1" customFormat="1" x14ac:dyDescent="0.4">
      <c r="A2959" s="12"/>
      <c r="B2959" s="12"/>
      <c r="C2959" s="42"/>
      <c r="D2959" s="12"/>
      <c r="E2959" s="12"/>
      <c r="F2959" s="12"/>
      <c r="G2959" s="12"/>
      <c r="H2959" s="12"/>
      <c r="I2959" s="12"/>
      <c r="J2959" s="12"/>
      <c r="K2959" s="12"/>
      <c r="L2959" s="12"/>
      <c r="M2959" s="49"/>
      <c r="N2959" s="49"/>
      <c r="O2959" s="12"/>
      <c r="P2959" s="12"/>
      <c r="Q2959" s="12"/>
      <c r="R2959" s="12"/>
      <c r="S2959" s="12"/>
    </row>
    <row r="2960" spans="1:19" s="1" customFormat="1" x14ac:dyDescent="0.4">
      <c r="A2960" s="12"/>
      <c r="B2960" s="12"/>
      <c r="C2960" s="42"/>
      <c r="D2960" s="12"/>
      <c r="E2960" s="12"/>
      <c r="F2960" s="12"/>
      <c r="G2960" s="12"/>
      <c r="H2960" s="12"/>
      <c r="I2960" s="12"/>
      <c r="J2960" s="12"/>
      <c r="K2960" s="12"/>
      <c r="L2960" s="12"/>
      <c r="M2960" s="49"/>
      <c r="N2960" s="49"/>
      <c r="O2960" s="12"/>
      <c r="P2960" s="12"/>
      <c r="Q2960" s="12"/>
      <c r="R2960" s="12"/>
      <c r="S2960" s="12"/>
    </row>
    <row r="2961" spans="1:19" s="1" customFormat="1" x14ac:dyDescent="0.4">
      <c r="A2961" s="12"/>
      <c r="B2961" s="12"/>
      <c r="C2961" s="42"/>
      <c r="D2961" s="12"/>
      <c r="E2961" s="12"/>
      <c r="F2961" s="12"/>
      <c r="G2961" s="12"/>
      <c r="H2961" s="12"/>
      <c r="I2961" s="12"/>
      <c r="J2961" s="12"/>
      <c r="K2961" s="12"/>
      <c r="L2961" s="12"/>
      <c r="M2961" s="49"/>
      <c r="N2961" s="49"/>
      <c r="O2961" s="12"/>
      <c r="P2961" s="12"/>
      <c r="Q2961" s="12"/>
      <c r="R2961" s="12"/>
      <c r="S2961" s="12"/>
    </row>
    <row r="2962" spans="1:19" s="1" customFormat="1" x14ac:dyDescent="0.4">
      <c r="A2962" s="12"/>
      <c r="B2962" s="12"/>
      <c r="C2962" s="42"/>
      <c r="D2962" s="12"/>
      <c r="E2962" s="12"/>
      <c r="F2962" s="12"/>
      <c r="G2962" s="12"/>
      <c r="H2962" s="12"/>
      <c r="I2962" s="12"/>
      <c r="J2962" s="12"/>
      <c r="K2962" s="12"/>
      <c r="L2962" s="12"/>
      <c r="M2962" s="49"/>
      <c r="N2962" s="49"/>
      <c r="O2962" s="12"/>
      <c r="P2962" s="12"/>
      <c r="Q2962" s="12"/>
      <c r="R2962" s="12"/>
      <c r="S2962" s="12"/>
    </row>
    <row r="2963" spans="1:19" s="1" customFormat="1" x14ac:dyDescent="0.4">
      <c r="A2963" s="12"/>
      <c r="B2963" s="12"/>
      <c r="C2963" s="42"/>
      <c r="D2963" s="12"/>
      <c r="E2963" s="12"/>
      <c r="F2963" s="12"/>
      <c r="G2963" s="12"/>
      <c r="H2963" s="12"/>
      <c r="I2963" s="12"/>
      <c r="J2963" s="12"/>
      <c r="K2963" s="12"/>
      <c r="L2963" s="12"/>
      <c r="M2963" s="49"/>
      <c r="N2963" s="49"/>
      <c r="O2963" s="12"/>
      <c r="P2963" s="12"/>
      <c r="Q2963" s="12"/>
      <c r="R2963" s="12"/>
      <c r="S2963" s="12"/>
    </row>
    <row r="2964" spans="1:19" s="1" customFormat="1" x14ac:dyDescent="0.4">
      <c r="A2964" s="12"/>
      <c r="B2964" s="12"/>
      <c r="C2964" s="42"/>
      <c r="D2964" s="12"/>
      <c r="E2964" s="12"/>
      <c r="F2964" s="12"/>
      <c r="G2964" s="12"/>
      <c r="H2964" s="12"/>
      <c r="I2964" s="12"/>
      <c r="J2964" s="12"/>
      <c r="K2964" s="12"/>
      <c r="L2964" s="12"/>
      <c r="M2964" s="49"/>
      <c r="N2964" s="49"/>
      <c r="O2964" s="12"/>
      <c r="P2964" s="12"/>
      <c r="Q2964" s="12"/>
      <c r="R2964" s="12"/>
      <c r="S2964" s="12"/>
    </row>
    <row r="2965" spans="1:19" s="1" customFormat="1" x14ac:dyDescent="0.4">
      <c r="A2965" s="12"/>
      <c r="B2965" s="12"/>
      <c r="C2965" s="42"/>
      <c r="D2965" s="12"/>
      <c r="E2965" s="12"/>
      <c r="F2965" s="12"/>
      <c r="G2965" s="12"/>
      <c r="H2965" s="12"/>
      <c r="I2965" s="12"/>
      <c r="J2965" s="12"/>
      <c r="K2965" s="12"/>
      <c r="L2965" s="12"/>
      <c r="M2965" s="49"/>
      <c r="N2965" s="49"/>
      <c r="O2965" s="12"/>
      <c r="P2965" s="12"/>
      <c r="Q2965" s="12"/>
      <c r="R2965" s="12"/>
      <c r="S2965" s="12"/>
    </row>
    <row r="2966" spans="1:19" s="1" customFormat="1" x14ac:dyDescent="0.4">
      <c r="A2966" s="12"/>
      <c r="B2966" s="12"/>
      <c r="C2966" s="42"/>
      <c r="D2966" s="12"/>
      <c r="E2966" s="12"/>
      <c r="F2966" s="12"/>
      <c r="G2966" s="12"/>
      <c r="H2966" s="12"/>
      <c r="I2966" s="12"/>
      <c r="J2966" s="12"/>
      <c r="K2966" s="12"/>
      <c r="L2966" s="12"/>
      <c r="M2966" s="49"/>
      <c r="N2966" s="49"/>
      <c r="O2966" s="12"/>
      <c r="P2966" s="12"/>
      <c r="Q2966" s="12"/>
      <c r="R2966" s="12"/>
      <c r="S2966" s="12"/>
    </row>
    <row r="2967" spans="1:19" s="1" customFormat="1" x14ac:dyDescent="0.4">
      <c r="A2967" s="12"/>
      <c r="B2967" s="12"/>
      <c r="C2967" s="42"/>
      <c r="D2967" s="12"/>
      <c r="E2967" s="12"/>
      <c r="F2967" s="12"/>
      <c r="G2967" s="12"/>
      <c r="H2967" s="12"/>
      <c r="I2967" s="12"/>
      <c r="J2967" s="12"/>
      <c r="K2967" s="12"/>
      <c r="L2967" s="12"/>
      <c r="M2967" s="49"/>
      <c r="N2967" s="49"/>
      <c r="O2967" s="12"/>
      <c r="P2967" s="12"/>
      <c r="Q2967" s="12"/>
      <c r="R2967" s="12"/>
      <c r="S2967" s="12"/>
    </row>
    <row r="2968" spans="1:19" s="1" customFormat="1" x14ac:dyDescent="0.4">
      <c r="A2968" s="12"/>
      <c r="B2968" s="12"/>
      <c r="C2968" s="42"/>
      <c r="D2968" s="12"/>
      <c r="E2968" s="12"/>
      <c r="F2968" s="12"/>
      <c r="G2968" s="12"/>
      <c r="H2968" s="12"/>
      <c r="I2968" s="12"/>
      <c r="J2968" s="12"/>
      <c r="K2968" s="12"/>
      <c r="L2968" s="12"/>
      <c r="M2968" s="49"/>
      <c r="N2968" s="49"/>
      <c r="O2968" s="12"/>
      <c r="P2968" s="12"/>
      <c r="Q2968" s="12"/>
      <c r="R2968" s="12"/>
      <c r="S2968" s="12"/>
    </row>
    <row r="2969" spans="1:19" s="1" customFormat="1" x14ac:dyDescent="0.4">
      <c r="A2969" s="12"/>
      <c r="B2969" s="12"/>
      <c r="C2969" s="42"/>
      <c r="D2969" s="12"/>
      <c r="E2969" s="12"/>
      <c r="F2969" s="12"/>
      <c r="G2969" s="12"/>
      <c r="H2969" s="12"/>
      <c r="I2969" s="12"/>
      <c r="J2969" s="12"/>
      <c r="K2969" s="12"/>
      <c r="L2969" s="12"/>
      <c r="M2969" s="49"/>
      <c r="N2969" s="49"/>
      <c r="O2969" s="12"/>
      <c r="P2969" s="12"/>
      <c r="Q2969" s="12"/>
      <c r="R2969" s="12"/>
      <c r="S2969" s="12"/>
    </row>
    <row r="2970" spans="1:19" s="1" customFormat="1" x14ac:dyDescent="0.4">
      <c r="A2970" s="12"/>
      <c r="B2970" s="12"/>
      <c r="C2970" s="42"/>
      <c r="D2970" s="12"/>
      <c r="E2970" s="12"/>
      <c r="F2970" s="12"/>
      <c r="G2970" s="12"/>
      <c r="H2970" s="12"/>
      <c r="I2970" s="12"/>
      <c r="J2970" s="12"/>
      <c r="K2970" s="12"/>
      <c r="L2970" s="12"/>
      <c r="M2970" s="49"/>
      <c r="N2970" s="49"/>
      <c r="O2970" s="12"/>
      <c r="P2970" s="12"/>
      <c r="Q2970" s="12"/>
      <c r="R2970" s="12"/>
      <c r="S2970" s="12"/>
    </row>
    <row r="2971" spans="1:19" s="1" customFormat="1" x14ac:dyDescent="0.4">
      <c r="A2971" s="12"/>
      <c r="B2971" s="12"/>
      <c r="C2971" s="42"/>
      <c r="D2971" s="12"/>
      <c r="E2971" s="12"/>
      <c r="F2971" s="12"/>
      <c r="G2971" s="12"/>
      <c r="H2971" s="12"/>
      <c r="I2971" s="12"/>
      <c r="J2971" s="12"/>
      <c r="K2971" s="12"/>
      <c r="L2971" s="12"/>
      <c r="M2971" s="49"/>
      <c r="N2971" s="49"/>
      <c r="O2971" s="12"/>
      <c r="P2971" s="12"/>
      <c r="Q2971" s="12"/>
      <c r="R2971" s="12"/>
      <c r="S2971" s="12"/>
    </row>
    <row r="2972" spans="1:19" s="1" customFormat="1" x14ac:dyDescent="0.4">
      <c r="A2972" s="12"/>
      <c r="B2972" s="12"/>
      <c r="C2972" s="42"/>
      <c r="D2972" s="12"/>
      <c r="E2972" s="12"/>
      <c r="F2972" s="12"/>
      <c r="G2972" s="12"/>
      <c r="H2972" s="12"/>
      <c r="I2972" s="12"/>
      <c r="J2972" s="12"/>
      <c r="K2972" s="12"/>
      <c r="L2972" s="12"/>
      <c r="M2972" s="49"/>
      <c r="N2972" s="49"/>
      <c r="O2972" s="12"/>
      <c r="P2972" s="12"/>
      <c r="Q2972" s="12"/>
      <c r="R2972" s="12"/>
      <c r="S2972" s="12"/>
    </row>
    <row r="2973" spans="1:19" s="1" customFormat="1" x14ac:dyDescent="0.4">
      <c r="A2973" s="12"/>
      <c r="B2973" s="12"/>
      <c r="C2973" s="42"/>
      <c r="D2973" s="12"/>
      <c r="E2973" s="12"/>
      <c r="F2973" s="12"/>
      <c r="G2973" s="12"/>
      <c r="H2973" s="12"/>
      <c r="I2973" s="12"/>
      <c r="J2973" s="12"/>
      <c r="K2973" s="12"/>
      <c r="L2973" s="12"/>
      <c r="M2973" s="49"/>
      <c r="N2973" s="49"/>
      <c r="O2973" s="12"/>
      <c r="P2973" s="12"/>
      <c r="Q2973" s="12"/>
      <c r="R2973" s="12"/>
      <c r="S2973" s="12"/>
    </row>
    <row r="2974" spans="1:19" s="1" customFormat="1" x14ac:dyDescent="0.4">
      <c r="A2974" s="12"/>
      <c r="B2974" s="12"/>
      <c r="C2974" s="42"/>
      <c r="D2974" s="12"/>
      <c r="E2974" s="12"/>
      <c r="F2974" s="12"/>
      <c r="G2974" s="12"/>
      <c r="H2974" s="12"/>
      <c r="I2974" s="12"/>
      <c r="J2974" s="12"/>
      <c r="K2974" s="12"/>
      <c r="L2974" s="12"/>
      <c r="M2974" s="49"/>
      <c r="N2974" s="49"/>
      <c r="O2974" s="12"/>
      <c r="P2974" s="12"/>
      <c r="Q2974" s="12"/>
      <c r="R2974" s="12"/>
      <c r="S2974" s="12"/>
    </row>
    <row r="2975" spans="1:19" s="1" customFormat="1" x14ac:dyDescent="0.4">
      <c r="A2975" s="12"/>
      <c r="B2975" s="12"/>
      <c r="C2975" s="42"/>
      <c r="D2975" s="12"/>
      <c r="E2975" s="12"/>
      <c r="F2975" s="12"/>
      <c r="G2975" s="12"/>
      <c r="H2975" s="12"/>
      <c r="I2975" s="12"/>
      <c r="J2975" s="12"/>
      <c r="K2975" s="12"/>
      <c r="L2975" s="12"/>
      <c r="M2975" s="49"/>
      <c r="N2975" s="49"/>
      <c r="O2975" s="12"/>
      <c r="P2975" s="12"/>
      <c r="Q2975" s="12"/>
      <c r="R2975" s="12"/>
      <c r="S2975" s="12"/>
    </row>
    <row r="2976" spans="1:19" s="1" customFormat="1" x14ac:dyDescent="0.4">
      <c r="A2976" s="12"/>
      <c r="B2976" s="12"/>
      <c r="C2976" s="42"/>
      <c r="D2976" s="12"/>
      <c r="E2976" s="12"/>
      <c r="F2976" s="12"/>
      <c r="G2976" s="12"/>
      <c r="H2976" s="12"/>
      <c r="I2976" s="12"/>
      <c r="J2976" s="12"/>
      <c r="K2976" s="12"/>
      <c r="L2976" s="12"/>
      <c r="M2976" s="49"/>
      <c r="N2976" s="49"/>
      <c r="O2976" s="12"/>
      <c r="P2976" s="12"/>
      <c r="Q2976" s="12"/>
      <c r="R2976" s="12"/>
      <c r="S2976" s="12"/>
    </row>
    <row r="2977" spans="1:19" s="1" customFormat="1" x14ac:dyDescent="0.4">
      <c r="A2977" s="12"/>
      <c r="B2977" s="12"/>
      <c r="C2977" s="42"/>
      <c r="D2977" s="12"/>
      <c r="E2977" s="12"/>
      <c r="F2977" s="12"/>
      <c r="G2977" s="12"/>
      <c r="H2977" s="12"/>
      <c r="I2977" s="12"/>
      <c r="J2977" s="12"/>
      <c r="K2977" s="12"/>
      <c r="L2977" s="12"/>
      <c r="M2977" s="49"/>
      <c r="N2977" s="49"/>
      <c r="O2977" s="12"/>
      <c r="P2977" s="12"/>
      <c r="Q2977" s="12"/>
      <c r="R2977" s="12"/>
      <c r="S2977" s="12"/>
    </row>
    <row r="2978" spans="1:19" s="1" customFormat="1" x14ac:dyDescent="0.4">
      <c r="A2978" s="12"/>
      <c r="B2978" s="12"/>
      <c r="C2978" s="42"/>
      <c r="D2978" s="12"/>
      <c r="E2978" s="12"/>
      <c r="F2978" s="12"/>
      <c r="G2978" s="12"/>
      <c r="H2978" s="12"/>
      <c r="I2978" s="12"/>
      <c r="J2978" s="12"/>
      <c r="K2978" s="12"/>
      <c r="L2978" s="12"/>
      <c r="M2978" s="49"/>
      <c r="N2978" s="49"/>
      <c r="O2978" s="12"/>
      <c r="P2978" s="12"/>
      <c r="Q2978" s="12"/>
      <c r="R2978" s="12"/>
      <c r="S2978" s="12"/>
    </row>
    <row r="2979" spans="1:19" s="1" customFormat="1" x14ac:dyDescent="0.4">
      <c r="A2979" s="12"/>
      <c r="B2979" s="12"/>
      <c r="C2979" s="42"/>
      <c r="D2979" s="12"/>
      <c r="E2979" s="12"/>
      <c r="F2979" s="12"/>
      <c r="G2979" s="12"/>
      <c r="H2979" s="12"/>
      <c r="I2979" s="12"/>
      <c r="J2979" s="12"/>
      <c r="K2979" s="12"/>
      <c r="L2979" s="12"/>
      <c r="M2979" s="49"/>
      <c r="N2979" s="49"/>
      <c r="O2979" s="12"/>
      <c r="P2979" s="12"/>
      <c r="Q2979" s="12"/>
      <c r="R2979" s="12"/>
      <c r="S2979" s="12"/>
    </row>
    <row r="2980" spans="1:19" s="1" customFormat="1" x14ac:dyDescent="0.4">
      <c r="A2980" s="12"/>
      <c r="B2980" s="12"/>
      <c r="C2980" s="42"/>
      <c r="D2980" s="12"/>
      <c r="E2980" s="12"/>
      <c r="F2980" s="12"/>
      <c r="G2980" s="12"/>
      <c r="H2980" s="12"/>
      <c r="I2980" s="12"/>
      <c r="J2980" s="12"/>
      <c r="K2980" s="12"/>
      <c r="L2980" s="12"/>
      <c r="M2980" s="49"/>
      <c r="N2980" s="49"/>
      <c r="O2980" s="12"/>
      <c r="P2980" s="12"/>
      <c r="Q2980" s="12"/>
      <c r="R2980" s="12"/>
      <c r="S2980" s="12"/>
    </row>
    <row r="2981" spans="1:19" s="1" customFormat="1" x14ac:dyDescent="0.4">
      <c r="A2981" s="12"/>
      <c r="B2981" s="12"/>
      <c r="C2981" s="42"/>
      <c r="D2981" s="12"/>
      <c r="E2981" s="12"/>
      <c r="F2981" s="12"/>
      <c r="G2981" s="12"/>
      <c r="H2981" s="12"/>
      <c r="I2981" s="12"/>
      <c r="J2981" s="12"/>
      <c r="K2981" s="12"/>
      <c r="L2981" s="12"/>
      <c r="M2981" s="49"/>
      <c r="N2981" s="49"/>
      <c r="O2981" s="12"/>
      <c r="P2981" s="12"/>
      <c r="Q2981" s="12"/>
      <c r="R2981" s="12"/>
      <c r="S2981" s="12"/>
    </row>
    <row r="2982" spans="1:19" s="1" customFormat="1" x14ac:dyDescent="0.4">
      <c r="A2982" s="12"/>
      <c r="B2982" s="12"/>
      <c r="C2982" s="42"/>
      <c r="D2982" s="12"/>
      <c r="E2982" s="12"/>
      <c r="F2982" s="12"/>
      <c r="G2982" s="12"/>
      <c r="H2982" s="12"/>
      <c r="I2982" s="12"/>
      <c r="J2982" s="12"/>
      <c r="K2982" s="12"/>
      <c r="L2982" s="12"/>
      <c r="M2982" s="49"/>
      <c r="N2982" s="49"/>
      <c r="O2982" s="12"/>
      <c r="P2982" s="12"/>
      <c r="Q2982" s="12"/>
      <c r="R2982" s="12"/>
      <c r="S2982" s="12"/>
    </row>
    <row r="2983" spans="1:19" s="1" customFormat="1" x14ac:dyDescent="0.4">
      <c r="A2983" s="12"/>
      <c r="B2983" s="12"/>
      <c r="C2983" s="42"/>
      <c r="D2983" s="12"/>
      <c r="E2983" s="12"/>
      <c r="F2983" s="12"/>
      <c r="G2983" s="12"/>
      <c r="H2983" s="12"/>
      <c r="I2983" s="12"/>
      <c r="J2983" s="12"/>
      <c r="K2983" s="12"/>
      <c r="L2983" s="12"/>
      <c r="M2983" s="49"/>
      <c r="N2983" s="49"/>
      <c r="O2983" s="12"/>
      <c r="P2983" s="12"/>
      <c r="Q2983" s="12"/>
      <c r="R2983" s="12"/>
      <c r="S2983" s="12"/>
    </row>
    <row r="2984" spans="1:19" s="1" customFormat="1" x14ac:dyDescent="0.4">
      <c r="A2984" s="12"/>
      <c r="B2984" s="12"/>
      <c r="C2984" s="42"/>
      <c r="D2984" s="12"/>
      <c r="E2984" s="12"/>
      <c r="F2984" s="12"/>
      <c r="G2984" s="12"/>
      <c r="H2984" s="12"/>
      <c r="I2984" s="12"/>
      <c r="J2984" s="12"/>
      <c r="K2984" s="12"/>
      <c r="L2984" s="12"/>
      <c r="M2984" s="49"/>
      <c r="N2984" s="49"/>
      <c r="O2984" s="12"/>
      <c r="P2984" s="12"/>
      <c r="Q2984" s="12"/>
      <c r="R2984" s="12"/>
      <c r="S2984" s="12"/>
    </row>
    <row r="2985" spans="1:19" s="1" customFormat="1" x14ac:dyDescent="0.4">
      <c r="A2985" s="12"/>
      <c r="B2985" s="12"/>
      <c r="C2985" s="42"/>
      <c r="D2985" s="12"/>
      <c r="E2985" s="12"/>
      <c r="F2985" s="12"/>
      <c r="G2985" s="12"/>
      <c r="H2985" s="12"/>
      <c r="I2985" s="12"/>
      <c r="J2985" s="12"/>
      <c r="K2985" s="12"/>
      <c r="L2985" s="12"/>
      <c r="M2985" s="49"/>
      <c r="N2985" s="49"/>
      <c r="O2985" s="12"/>
      <c r="P2985" s="12"/>
      <c r="Q2985" s="12"/>
      <c r="R2985" s="12"/>
      <c r="S2985" s="12"/>
    </row>
    <row r="2986" spans="1:19" s="1" customFormat="1" x14ac:dyDescent="0.4">
      <c r="A2986" s="12"/>
      <c r="B2986" s="12"/>
      <c r="C2986" s="42"/>
      <c r="D2986" s="12"/>
      <c r="E2986" s="12"/>
      <c r="F2986" s="12"/>
      <c r="G2986" s="12"/>
      <c r="H2986" s="12"/>
      <c r="I2986" s="12"/>
      <c r="J2986" s="12"/>
      <c r="K2986" s="12"/>
      <c r="L2986" s="12"/>
      <c r="M2986" s="49"/>
      <c r="N2986" s="49"/>
      <c r="O2986" s="12"/>
      <c r="P2986" s="12"/>
      <c r="Q2986" s="12"/>
      <c r="R2986" s="12"/>
      <c r="S2986" s="12"/>
    </row>
    <row r="2987" spans="1:19" s="1" customFormat="1" x14ac:dyDescent="0.4">
      <c r="A2987" s="12"/>
      <c r="B2987" s="12"/>
      <c r="C2987" s="42"/>
      <c r="D2987" s="12"/>
      <c r="E2987" s="12"/>
      <c r="F2987" s="12"/>
      <c r="G2987" s="12"/>
      <c r="H2987" s="12"/>
      <c r="I2987" s="12"/>
      <c r="J2987" s="12"/>
      <c r="K2987" s="12"/>
      <c r="L2987" s="12"/>
      <c r="M2987" s="49"/>
      <c r="N2987" s="49"/>
      <c r="O2987" s="12"/>
      <c r="P2987" s="12"/>
      <c r="Q2987" s="12"/>
      <c r="R2987" s="12"/>
      <c r="S2987" s="12"/>
    </row>
    <row r="2988" spans="1:19" s="1" customFormat="1" x14ac:dyDescent="0.4">
      <c r="A2988" s="12"/>
      <c r="B2988" s="12"/>
      <c r="C2988" s="42"/>
      <c r="D2988" s="12"/>
      <c r="E2988" s="12"/>
      <c r="F2988" s="12"/>
      <c r="G2988" s="12"/>
      <c r="H2988" s="12"/>
      <c r="I2988" s="12"/>
      <c r="J2988" s="12"/>
      <c r="K2988" s="12"/>
      <c r="L2988" s="12"/>
      <c r="M2988" s="49"/>
      <c r="N2988" s="49"/>
      <c r="O2988" s="12"/>
      <c r="P2988" s="12"/>
      <c r="Q2988" s="12"/>
      <c r="R2988" s="12"/>
      <c r="S2988" s="12"/>
    </row>
    <row r="2989" spans="1:19" s="1" customFormat="1" x14ac:dyDescent="0.4">
      <c r="A2989" s="12"/>
      <c r="B2989" s="12"/>
      <c r="C2989" s="42"/>
      <c r="D2989" s="12"/>
      <c r="E2989" s="12"/>
      <c r="F2989" s="12"/>
      <c r="G2989" s="12"/>
      <c r="H2989" s="12"/>
      <c r="I2989" s="12"/>
      <c r="J2989" s="12"/>
      <c r="K2989" s="12"/>
      <c r="L2989" s="12"/>
      <c r="M2989" s="49"/>
      <c r="N2989" s="49"/>
      <c r="O2989" s="12"/>
      <c r="P2989" s="12"/>
      <c r="Q2989" s="12"/>
      <c r="R2989" s="12"/>
      <c r="S2989" s="12"/>
    </row>
    <row r="2990" spans="1:19" s="1" customFormat="1" x14ac:dyDescent="0.4">
      <c r="A2990" s="12"/>
      <c r="B2990" s="12"/>
      <c r="C2990" s="42"/>
      <c r="D2990" s="12"/>
      <c r="E2990" s="12"/>
      <c r="F2990" s="12"/>
      <c r="G2990" s="12"/>
      <c r="H2990" s="12"/>
      <c r="I2990" s="12"/>
      <c r="J2990" s="12"/>
      <c r="K2990" s="12"/>
      <c r="L2990" s="12"/>
      <c r="M2990" s="49"/>
      <c r="N2990" s="49"/>
      <c r="O2990" s="12"/>
      <c r="P2990" s="12"/>
      <c r="Q2990" s="12"/>
      <c r="R2990" s="12"/>
      <c r="S2990" s="12"/>
    </row>
    <row r="2991" spans="1:19" s="1" customFormat="1" x14ac:dyDescent="0.4">
      <c r="A2991" s="12"/>
      <c r="B2991" s="12"/>
      <c r="C2991" s="42"/>
      <c r="D2991" s="12"/>
      <c r="E2991" s="12"/>
      <c r="F2991" s="12"/>
      <c r="G2991" s="12"/>
      <c r="H2991" s="12"/>
      <c r="I2991" s="12"/>
      <c r="J2991" s="12"/>
      <c r="K2991" s="12"/>
      <c r="L2991" s="12"/>
      <c r="M2991" s="49"/>
      <c r="N2991" s="49"/>
      <c r="O2991" s="12"/>
      <c r="P2991" s="12"/>
      <c r="Q2991" s="12"/>
      <c r="R2991" s="12"/>
      <c r="S2991" s="12"/>
    </row>
    <row r="2992" spans="1:19" s="1" customFormat="1" x14ac:dyDescent="0.4">
      <c r="A2992" s="12"/>
      <c r="B2992" s="12"/>
      <c r="C2992" s="42"/>
      <c r="D2992" s="12"/>
      <c r="E2992" s="12"/>
      <c r="F2992" s="12"/>
      <c r="G2992" s="12"/>
      <c r="H2992" s="12"/>
      <c r="I2992" s="12"/>
      <c r="J2992" s="12"/>
      <c r="K2992" s="12"/>
      <c r="L2992" s="12"/>
      <c r="M2992" s="49"/>
      <c r="N2992" s="49"/>
      <c r="O2992" s="12"/>
      <c r="P2992" s="12"/>
      <c r="Q2992" s="12"/>
      <c r="R2992" s="12"/>
      <c r="S2992" s="12"/>
    </row>
    <row r="2993" spans="1:19" s="1" customFormat="1" x14ac:dyDescent="0.4">
      <c r="A2993" s="12"/>
      <c r="B2993" s="12"/>
      <c r="C2993" s="42"/>
      <c r="D2993" s="12"/>
      <c r="E2993" s="12"/>
      <c r="F2993" s="12"/>
      <c r="G2993" s="12"/>
      <c r="H2993" s="12"/>
      <c r="I2993" s="12"/>
      <c r="J2993" s="12"/>
      <c r="K2993" s="12"/>
      <c r="L2993" s="12"/>
      <c r="M2993" s="49"/>
      <c r="N2993" s="49"/>
      <c r="O2993" s="12"/>
      <c r="P2993" s="12"/>
      <c r="Q2993" s="12"/>
      <c r="R2993" s="12"/>
      <c r="S2993" s="12"/>
    </row>
    <row r="2994" spans="1:19" s="1" customFormat="1" x14ac:dyDescent="0.4">
      <c r="A2994" s="12"/>
      <c r="B2994" s="12"/>
      <c r="C2994" s="42"/>
      <c r="D2994" s="12"/>
      <c r="E2994" s="12"/>
      <c r="F2994" s="12"/>
      <c r="G2994" s="12"/>
      <c r="H2994" s="12"/>
      <c r="I2994" s="12"/>
      <c r="J2994" s="12"/>
      <c r="K2994" s="12"/>
      <c r="L2994" s="12"/>
      <c r="M2994" s="49"/>
      <c r="N2994" s="49"/>
      <c r="O2994" s="12"/>
      <c r="P2994" s="12"/>
      <c r="Q2994" s="12"/>
      <c r="R2994" s="12"/>
      <c r="S2994" s="12"/>
    </row>
    <row r="2995" spans="1:19" s="1" customFormat="1" x14ac:dyDescent="0.4">
      <c r="A2995" s="12"/>
      <c r="B2995" s="12"/>
      <c r="C2995" s="42"/>
      <c r="D2995" s="12"/>
      <c r="E2995" s="12"/>
      <c r="F2995" s="12"/>
      <c r="G2995" s="12"/>
      <c r="H2995" s="12"/>
      <c r="I2995" s="12"/>
      <c r="J2995" s="12"/>
      <c r="K2995" s="12"/>
      <c r="L2995" s="12"/>
      <c r="M2995" s="49"/>
      <c r="N2995" s="49"/>
      <c r="O2995" s="12"/>
      <c r="P2995" s="12"/>
      <c r="Q2995" s="12"/>
      <c r="R2995" s="12"/>
      <c r="S2995" s="12"/>
    </row>
    <row r="2996" spans="1:19" s="1" customFormat="1" x14ac:dyDescent="0.4">
      <c r="A2996" s="12"/>
      <c r="B2996" s="12"/>
      <c r="C2996" s="42"/>
      <c r="D2996" s="12"/>
      <c r="E2996" s="12"/>
      <c r="F2996" s="12"/>
      <c r="G2996" s="12"/>
      <c r="H2996" s="12"/>
      <c r="I2996" s="12"/>
      <c r="J2996" s="12"/>
      <c r="K2996" s="12"/>
      <c r="L2996" s="12"/>
      <c r="M2996" s="49"/>
      <c r="N2996" s="49"/>
      <c r="O2996" s="12"/>
      <c r="P2996" s="12"/>
      <c r="Q2996" s="12"/>
      <c r="R2996" s="12"/>
      <c r="S2996" s="12"/>
    </row>
    <row r="2997" spans="1:19" s="1" customFormat="1" x14ac:dyDescent="0.4">
      <c r="A2997" s="12"/>
      <c r="B2997" s="12"/>
      <c r="C2997" s="42"/>
      <c r="D2997" s="12"/>
      <c r="E2997" s="12"/>
      <c r="F2997" s="12"/>
      <c r="G2997" s="12"/>
      <c r="H2997" s="12"/>
      <c r="I2997" s="12"/>
      <c r="J2997" s="12"/>
      <c r="K2997" s="12"/>
      <c r="L2997" s="12"/>
      <c r="M2997" s="49"/>
      <c r="N2997" s="49"/>
      <c r="O2997" s="12"/>
      <c r="P2997" s="12"/>
      <c r="Q2997" s="12"/>
      <c r="R2997" s="12"/>
      <c r="S2997" s="12"/>
    </row>
    <row r="2998" spans="1:19" s="1" customFormat="1" x14ac:dyDescent="0.4">
      <c r="A2998" s="12"/>
      <c r="B2998" s="12"/>
      <c r="C2998" s="42"/>
      <c r="D2998" s="12"/>
      <c r="E2998" s="12"/>
      <c r="F2998" s="12"/>
      <c r="G2998" s="12"/>
      <c r="H2998" s="12"/>
      <c r="I2998" s="12"/>
      <c r="J2998" s="12"/>
      <c r="K2998" s="12"/>
      <c r="L2998" s="12"/>
      <c r="M2998" s="49"/>
      <c r="N2998" s="49"/>
      <c r="O2998" s="12"/>
      <c r="P2998" s="12"/>
      <c r="Q2998" s="12"/>
      <c r="R2998" s="12"/>
      <c r="S2998" s="12"/>
    </row>
    <row r="2999" spans="1:19" s="1" customFormat="1" x14ac:dyDescent="0.4">
      <c r="A2999" s="12"/>
      <c r="B2999" s="12"/>
      <c r="C2999" s="42"/>
      <c r="D2999" s="12"/>
      <c r="E2999" s="12"/>
      <c r="F2999" s="12"/>
      <c r="G2999" s="12"/>
      <c r="H2999" s="12"/>
      <c r="I2999" s="12"/>
      <c r="J2999" s="12"/>
      <c r="K2999" s="12"/>
      <c r="L2999" s="12"/>
      <c r="M2999" s="49"/>
      <c r="N2999" s="49"/>
      <c r="O2999" s="12"/>
      <c r="P2999" s="12"/>
      <c r="Q2999" s="12"/>
      <c r="R2999" s="12"/>
      <c r="S2999" s="12"/>
    </row>
    <row r="3000" spans="1:19" s="1" customFormat="1" x14ac:dyDescent="0.4">
      <c r="A3000" s="12"/>
      <c r="B3000" s="12"/>
      <c r="C3000" s="42"/>
      <c r="D3000" s="12"/>
      <c r="E3000" s="12"/>
      <c r="F3000" s="12"/>
      <c r="G3000" s="12"/>
      <c r="H3000" s="12"/>
      <c r="I3000" s="12"/>
      <c r="J3000" s="12"/>
      <c r="K3000" s="12"/>
      <c r="L3000" s="12"/>
      <c r="M3000" s="49"/>
      <c r="N3000" s="49"/>
      <c r="O3000" s="12"/>
      <c r="P3000" s="12"/>
      <c r="Q3000" s="12"/>
      <c r="R3000" s="12"/>
      <c r="S3000" s="12"/>
    </row>
    <row r="3001" spans="1:19" s="1" customFormat="1" x14ac:dyDescent="0.4">
      <c r="A3001" s="12"/>
      <c r="B3001" s="12"/>
      <c r="C3001" s="42"/>
      <c r="D3001" s="12"/>
      <c r="E3001" s="12"/>
      <c r="F3001" s="12"/>
      <c r="G3001" s="12"/>
      <c r="H3001" s="12"/>
      <c r="I3001" s="12"/>
      <c r="J3001" s="12"/>
      <c r="K3001" s="12"/>
      <c r="L3001" s="12"/>
      <c r="M3001" s="49"/>
      <c r="N3001" s="49"/>
      <c r="O3001" s="12"/>
      <c r="P3001" s="12"/>
      <c r="Q3001" s="12"/>
      <c r="R3001" s="12"/>
      <c r="S3001" s="12"/>
    </row>
    <row r="3002" spans="1:19" s="1" customFormat="1" x14ac:dyDescent="0.4">
      <c r="A3002" s="12"/>
      <c r="B3002" s="12"/>
      <c r="C3002" s="42"/>
      <c r="D3002" s="12"/>
      <c r="E3002" s="12"/>
      <c r="F3002" s="12"/>
      <c r="G3002" s="12"/>
      <c r="H3002" s="12"/>
      <c r="I3002" s="12"/>
      <c r="J3002" s="12"/>
      <c r="K3002" s="12"/>
      <c r="L3002" s="12"/>
      <c r="M3002" s="49"/>
      <c r="N3002" s="49"/>
      <c r="O3002" s="12"/>
      <c r="P3002" s="12"/>
      <c r="Q3002" s="12"/>
      <c r="R3002" s="12"/>
      <c r="S3002" s="12"/>
    </row>
    <row r="3003" spans="1:19" s="1" customFormat="1" x14ac:dyDescent="0.4">
      <c r="A3003" s="12"/>
      <c r="B3003" s="12"/>
      <c r="C3003" s="42"/>
      <c r="D3003" s="12"/>
      <c r="E3003" s="12"/>
      <c r="F3003" s="12"/>
      <c r="G3003" s="12"/>
      <c r="H3003" s="12"/>
      <c r="I3003" s="12"/>
      <c r="J3003" s="12"/>
      <c r="K3003" s="12"/>
      <c r="L3003" s="12"/>
      <c r="M3003" s="49"/>
      <c r="N3003" s="49"/>
      <c r="O3003" s="12"/>
      <c r="P3003" s="12"/>
      <c r="Q3003" s="12"/>
      <c r="R3003" s="12"/>
      <c r="S3003" s="12"/>
    </row>
    <row r="3004" spans="1:19" s="1" customFormat="1" x14ac:dyDescent="0.4">
      <c r="A3004" s="12"/>
      <c r="B3004" s="12"/>
      <c r="C3004" s="42"/>
      <c r="D3004" s="12"/>
      <c r="E3004" s="12"/>
      <c r="F3004" s="12"/>
      <c r="G3004" s="12"/>
      <c r="H3004" s="12"/>
      <c r="I3004" s="12"/>
      <c r="J3004" s="12"/>
      <c r="K3004" s="12"/>
      <c r="L3004" s="12"/>
      <c r="M3004" s="49"/>
      <c r="N3004" s="49"/>
      <c r="O3004" s="12"/>
      <c r="P3004" s="12"/>
      <c r="Q3004" s="12"/>
      <c r="R3004" s="12"/>
      <c r="S3004" s="12"/>
    </row>
    <row r="3005" spans="1:19" s="1" customFormat="1" x14ac:dyDescent="0.4">
      <c r="A3005" s="12"/>
      <c r="B3005" s="12"/>
      <c r="C3005" s="42"/>
      <c r="D3005" s="12"/>
      <c r="E3005" s="12"/>
      <c r="F3005" s="12"/>
      <c r="G3005" s="12"/>
      <c r="H3005" s="12"/>
      <c r="I3005" s="12"/>
      <c r="J3005" s="12"/>
      <c r="K3005" s="12"/>
      <c r="L3005" s="12"/>
      <c r="M3005" s="49"/>
      <c r="N3005" s="49"/>
      <c r="O3005" s="12"/>
      <c r="P3005" s="12"/>
      <c r="Q3005" s="12"/>
      <c r="R3005" s="12"/>
      <c r="S3005" s="12"/>
    </row>
    <row r="3006" spans="1:19" s="1" customFormat="1" x14ac:dyDescent="0.4">
      <c r="A3006" s="12"/>
      <c r="B3006" s="12"/>
      <c r="C3006" s="42"/>
      <c r="D3006" s="12"/>
      <c r="E3006" s="12"/>
      <c r="F3006" s="12"/>
      <c r="G3006" s="12"/>
      <c r="H3006" s="12"/>
      <c r="I3006" s="12"/>
      <c r="J3006" s="12"/>
      <c r="K3006" s="12"/>
      <c r="L3006" s="12"/>
      <c r="M3006" s="49"/>
      <c r="N3006" s="49"/>
      <c r="O3006" s="12"/>
      <c r="P3006" s="12"/>
      <c r="Q3006" s="12"/>
      <c r="R3006" s="12"/>
      <c r="S3006" s="12"/>
    </row>
    <row r="3007" spans="1:19" s="1" customFormat="1" x14ac:dyDescent="0.4">
      <c r="A3007" s="12"/>
      <c r="B3007" s="12"/>
      <c r="C3007" s="42"/>
      <c r="D3007" s="12"/>
      <c r="E3007" s="12"/>
      <c r="F3007" s="12"/>
      <c r="G3007" s="12"/>
      <c r="H3007" s="12"/>
      <c r="I3007" s="12"/>
      <c r="J3007" s="12"/>
      <c r="K3007" s="12"/>
      <c r="L3007" s="12"/>
      <c r="M3007" s="49"/>
      <c r="N3007" s="49"/>
      <c r="O3007" s="12"/>
      <c r="P3007" s="12"/>
      <c r="Q3007" s="12"/>
      <c r="R3007" s="12"/>
      <c r="S3007" s="12"/>
    </row>
    <row r="3008" spans="1:19" s="1" customFormat="1" x14ac:dyDescent="0.4">
      <c r="A3008" s="12"/>
      <c r="B3008" s="12"/>
      <c r="C3008" s="42"/>
      <c r="D3008" s="12"/>
      <c r="E3008" s="12"/>
      <c r="F3008" s="12"/>
      <c r="G3008" s="12"/>
      <c r="H3008" s="12"/>
      <c r="I3008" s="12"/>
      <c r="J3008" s="12"/>
      <c r="K3008" s="12"/>
      <c r="L3008" s="12"/>
      <c r="M3008" s="49"/>
      <c r="N3008" s="49"/>
      <c r="O3008" s="12"/>
      <c r="P3008" s="12"/>
      <c r="Q3008" s="12"/>
      <c r="R3008" s="12"/>
      <c r="S3008" s="12"/>
    </row>
    <row r="3009" spans="1:19" s="1" customFormat="1" x14ac:dyDescent="0.4">
      <c r="A3009" s="12"/>
      <c r="B3009" s="12"/>
      <c r="C3009" s="42"/>
      <c r="D3009" s="12"/>
      <c r="E3009" s="12"/>
      <c r="F3009" s="12"/>
      <c r="G3009" s="12"/>
      <c r="H3009" s="12"/>
      <c r="I3009" s="12"/>
      <c r="J3009" s="12"/>
      <c r="K3009" s="12"/>
      <c r="L3009" s="12"/>
      <c r="M3009" s="49"/>
      <c r="N3009" s="49"/>
      <c r="O3009" s="12"/>
      <c r="P3009" s="12"/>
      <c r="Q3009" s="12"/>
      <c r="R3009" s="12"/>
      <c r="S3009" s="12"/>
    </row>
    <row r="3010" spans="1:19" s="1" customFormat="1" x14ac:dyDescent="0.4">
      <c r="A3010" s="12"/>
      <c r="B3010" s="12"/>
      <c r="C3010" s="42"/>
      <c r="D3010" s="12"/>
      <c r="E3010" s="12"/>
      <c r="F3010" s="12"/>
      <c r="G3010" s="12"/>
      <c r="H3010" s="12"/>
      <c r="I3010" s="12"/>
      <c r="J3010" s="12"/>
      <c r="K3010" s="12"/>
      <c r="L3010" s="12"/>
      <c r="M3010" s="49"/>
      <c r="N3010" s="49"/>
      <c r="O3010" s="12"/>
      <c r="P3010" s="12"/>
      <c r="Q3010" s="12"/>
      <c r="R3010" s="12"/>
      <c r="S3010" s="12"/>
    </row>
    <row r="3011" spans="1:19" s="1" customFormat="1" x14ac:dyDescent="0.4">
      <c r="A3011" s="12"/>
      <c r="B3011" s="12"/>
      <c r="C3011" s="42"/>
      <c r="D3011" s="12"/>
      <c r="E3011" s="12"/>
      <c r="F3011" s="12"/>
      <c r="G3011" s="12"/>
      <c r="H3011" s="12"/>
      <c r="I3011" s="12"/>
      <c r="J3011" s="12"/>
      <c r="K3011" s="12"/>
      <c r="L3011" s="12"/>
      <c r="M3011" s="49"/>
      <c r="N3011" s="49"/>
      <c r="O3011" s="12"/>
      <c r="P3011" s="12"/>
      <c r="Q3011" s="12"/>
      <c r="R3011" s="12"/>
      <c r="S3011" s="12"/>
    </row>
    <row r="3012" spans="1:19" s="1" customFormat="1" x14ac:dyDescent="0.4">
      <c r="A3012" s="12"/>
      <c r="B3012" s="12"/>
      <c r="C3012" s="42"/>
      <c r="D3012" s="12"/>
      <c r="E3012" s="12"/>
      <c r="F3012" s="12"/>
      <c r="G3012" s="12"/>
      <c r="H3012" s="12"/>
      <c r="I3012" s="12"/>
      <c r="J3012" s="12"/>
      <c r="K3012" s="12"/>
      <c r="L3012" s="12"/>
      <c r="M3012" s="49"/>
      <c r="N3012" s="49"/>
      <c r="O3012" s="12"/>
      <c r="P3012" s="12"/>
      <c r="Q3012" s="12"/>
      <c r="R3012" s="12"/>
      <c r="S3012" s="12"/>
    </row>
    <row r="3013" spans="1:19" s="1" customFormat="1" x14ac:dyDescent="0.4">
      <c r="A3013" s="12"/>
      <c r="B3013" s="12"/>
      <c r="C3013" s="42"/>
      <c r="D3013" s="12"/>
      <c r="E3013" s="12"/>
      <c r="F3013" s="12"/>
      <c r="G3013" s="12"/>
      <c r="H3013" s="12"/>
      <c r="I3013" s="12"/>
      <c r="J3013" s="12"/>
      <c r="K3013" s="12"/>
      <c r="L3013" s="12"/>
      <c r="M3013" s="49"/>
      <c r="N3013" s="49"/>
      <c r="O3013" s="12"/>
      <c r="P3013" s="12"/>
      <c r="Q3013" s="12"/>
      <c r="R3013" s="12"/>
      <c r="S3013" s="12"/>
    </row>
    <row r="3014" spans="1:19" s="1" customFormat="1" x14ac:dyDescent="0.4">
      <c r="A3014" s="12"/>
      <c r="B3014" s="12"/>
      <c r="C3014" s="42"/>
      <c r="D3014" s="12"/>
      <c r="E3014" s="12"/>
      <c r="F3014" s="12"/>
      <c r="G3014" s="12"/>
      <c r="H3014" s="12"/>
      <c r="I3014" s="12"/>
      <c r="J3014" s="12"/>
      <c r="K3014" s="12"/>
      <c r="L3014" s="12"/>
      <c r="M3014" s="49"/>
      <c r="N3014" s="49"/>
      <c r="O3014" s="12"/>
      <c r="P3014" s="12"/>
      <c r="Q3014" s="12"/>
      <c r="R3014" s="12"/>
      <c r="S3014" s="12"/>
    </row>
    <row r="3015" spans="1:19" s="1" customFormat="1" x14ac:dyDescent="0.4">
      <c r="A3015" s="12"/>
      <c r="B3015" s="12"/>
      <c r="C3015" s="42"/>
      <c r="D3015" s="12"/>
      <c r="E3015" s="12"/>
      <c r="F3015" s="12"/>
      <c r="G3015" s="12"/>
      <c r="H3015" s="12"/>
      <c r="I3015" s="12"/>
      <c r="J3015" s="12"/>
      <c r="K3015" s="12"/>
      <c r="L3015" s="12"/>
      <c r="M3015" s="49"/>
      <c r="N3015" s="49"/>
      <c r="O3015" s="12"/>
      <c r="P3015" s="12"/>
      <c r="Q3015" s="12"/>
      <c r="R3015" s="12"/>
      <c r="S3015" s="12"/>
    </row>
    <row r="3016" spans="1:19" s="1" customFormat="1" x14ac:dyDescent="0.4">
      <c r="A3016" s="12"/>
      <c r="B3016" s="12"/>
      <c r="C3016" s="42"/>
      <c r="D3016" s="12"/>
      <c r="E3016" s="12"/>
      <c r="F3016" s="12"/>
      <c r="G3016" s="12"/>
      <c r="H3016" s="12"/>
      <c r="I3016" s="12"/>
      <c r="J3016" s="12"/>
      <c r="K3016" s="12"/>
      <c r="L3016" s="12"/>
      <c r="M3016" s="49"/>
      <c r="N3016" s="49"/>
      <c r="O3016" s="12"/>
      <c r="P3016" s="12"/>
      <c r="Q3016" s="12"/>
      <c r="R3016" s="12"/>
      <c r="S3016" s="12"/>
    </row>
    <row r="3017" spans="1:19" s="1" customFormat="1" x14ac:dyDescent="0.4">
      <c r="A3017" s="12"/>
      <c r="B3017" s="12"/>
      <c r="C3017" s="42"/>
      <c r="D3017" s="12"/>
      <c r="E3017" s="12"/>
      <c r="F3017" s="12"/>
      <c r="G3017" s="12"/>
      <c r="H3017" s="12"/>
      <c r="I3017" s="12"/>
      <c r="J3017" s="12"/>
      <c r="K3017" s="12"/>
      <c r="L3017" s="12"/>
      <c r="M3017" s="49"/>
      <c r="N3017" s="49"/>
      <c r="O3017" s="12"/>
      <c r="P3017" s="12"/>
      <c r="Q3017" s="12"/>
      <c r="R3017" s="12"/>
      <c r="S3017" s="12"/>
    </row>
    <row r="3018" spans="1:19" s="1" customFormat="1" x14ac:dyDescent="0.4">
      <c r="A3018" s="12"/>
      <c r="B3018" s="12"/>
      <c r="C3018" s="42"/>
      <c r="D3018" s="12"/>
      <c r="E3018" s="12"/>
      <c r="F3018" s="12"/>
      <c r="G3018" s="12"/>
      <c r="H3018" s="12"/>
      <c r="I3018" s="12"/>
      <c r="J3018" s="12"/>
      <c r="K3018" s="12"/>
      <c r="L3018" s="12"/>
      <c r="M3018" s="49"/>
      <c r="N3018" s="49"/>
      <c r="O3018" s="12"/>
      <c r="P3018" s="12"/>
      <c r="Q3018" s="12"/>
      <c r="R3018" s="12"/>
      <c r="S3018" s="12"/>
    </row>
    <row r="3019" spans="1:19" s="1" customFormat="1" x14ac:dyDescent="0.4">
      <c r="A3019" s="12"/>
      <c r="B3019" s="12"/>
      <c r="C3019" s="42"/>
      <c r="D3019" s="12"/>
      <c r="E3019" s="12"/>
      <c r="F3019" s="12"/>
      <c r="G3019" s="12"/>
      <c r="H3019" s="12"/>
      <c r="I3019" s="12"/>
      <c r="J3019" s="12"/>
      <c r="K3019" s="12"/>
      <c r="L3019" s="12"/>
      <c r="M3019" s="49"/>
      <c r="N3019" s="49"/>
      <c r="O3019" s="12"/>
      <c r="P3019" s="12"/>
      <c r="Q3019" s="12"/>
      <c r="R3019" s="12"/>
      <c r="S3019" s="12"/>
    </row>
    <row r="3020" spans="1:19" s="1" customFormat="1" x14ac:dyDescent="0.4">
      <c r="A3020" s="12"/>
      <c r="B3020" s="12"/>
      <c r="C3020" s="42"/>
      <c r="D3020" s="12"/>
      <c r="E3020" s="12"/>
      <c r="F3020" s="12"/>
      <c r="G3020" s="12"/>
      <c r="H3020" s="12"/>
      <c r="I3020" s="12"/>
      <c r="J3020" s="12"/>
      <c r="K3020" s="12"/>
      <c r="L3020" s="12"/>
      <c r="M3020" s="49"/>
      <c r="N3020" s="49"/>
      <c r="O3020" s="12"/>
      <c r="P3020" s="12"/>
      <c r="Q3020" s="12"/>
      <c r="R3020" s="12"/>
      <c r="S3020" s="12"/>
    </row>
    <row r="3021" spans="1:19" s="1" customFormat="1" x14ac:dyDescent="0.4">
      <c r="A3021" s="12"/>
      <c r="B3021" s="12"/>
      <c r="C3021" s="42"/>
      <c r="D3021" s="12"/>
      <c r="E3021" s="12"/>
      <c r="F3021" s="12"/>
      <c r="G3021" s="12"/>
      <c r="H3021" s="12"/>
      <c r="I3021" s="12"/>
      <c r="J3021" s="12"/>
      <c r="K3021" s="12"/>
      <c r="L3021" s="12"/>
      <c r="M3021" s="49"/>
      <c r="N3021" s="49"/>
      <c r="O3021" s="12"/>
      <c r="P3021" s="12"/>
      <c r="Q3021" s="12"/>
      <c r="R3021" s="12"/>
      <c r="S3021" s="12"/>
    </row>
    <row r="3022" spans="1:19" s="1" customFormat="1" x14ac:dyDescent="0.4">
      <c r="A3022" s="12"/>
      <c r="B3022" s="12"/>
      <c r="C3022" s="42"/>
      <c r="D3022" s="12"/>
      <c r="E3022" s="12"/>
      <c r="F3022" s="12"/>
      <c r="G3022" s="12"/>
      <c r="H3022" s="12"/>
      <c r="I3022" s="12"/>
      <c r="J3022" s="12"/>
      <c r="K3022" s="12"/>
      <c r="L3022" s="12"/>
      <c r="M3022" s="49"/>
      <c r="N3022" s="49"/>
      <c r="O3022" s="12"/>
      <c r="P3022" s="12"/>
      <c r="Q3022" s="12"/>
      <c r="R3022" s="12"/>
      <c r="S3022" s="12"/>
    </row>
    <row r="3023" spans="1:19" s="1" customFormat="1" x14ac:dyDescent="0.4">
      <c r="A3023" s="12"/>
      <c r="B3023" s="12"/>
      <c r="C3023" s="42"/>
      <c r="D3023" s="12"/>
      <c r="E3023" s="12"/>
      <c r="F3023" s="12"/>
      <c r="G3023" s="12"/>
      <c r="H3023" s="12"/>
      <c r="I3023" s="12"/>
      <c r="J3023" s="12"/>
      <c r="K3023" s="12"/>
      <c r="L3023" s="12"/>
      <c r="M3023" s="49"/>
      <c r="N3023" s="49"/>
      <c r="O3023" s="12"/>
      <c r="P3023" s="12"/>
      <c r="Q3023" s="12"/>
      <c r="R3023" s="12"/>
      <c r="S3023" s="12"/>
    </row>
    <row r="3024" spans="1:19" s="1" customFormat="1" x14ac:dyDescent="0.4">
      <c r="A3024" s="12"/>
      <c r="B3024" s="12"/>
      <c r="C3024" s="42"/>
      <c r="D3024" s="12"/>
      <c r="E3024" s="12"/>
      <c r="F3024" s="12"/>
      <c r="G3024" s="12"/>
      <c r="H3024" s="12"/>
      <c r="I3024" s="12"/>
      <c r="J3024" s="12"/>
      <c r="K3024" s="12"/>
      <c r="L3024" s="12"/>
      <c r="M3024" s="49"/>
      <c r="N3024" s="49"/>
      <c r="O3024" s="12"/>
      <c r="P3024" s="12"/>
      <c r="Q3024" s="12"/>
      <c r="R3024" s="12"/>
      <c r="S3024" s="12"/>
    </row>
    <row r="3025" spans="1:19" s="1" customFormat="1" x14ac:dyDescent="0.4">
      <c r="A3025" s="12"/>
      <c r="B3025" s="12"/>
      <c r="C3025" s="42"/>
      <c r="D3025" s="12"/>
      <c r="E3025" s="12"/>
      <c r="F3025" s="12"/>
      <c r="G3025" s="12"/>
      <c r="H3025" s="12"/>
      <c r="I3025" s="12"/>
      <c r="J3025" s="12"/>
      <c r="K3025" s="12"/>
      <c r="L3025" s="12"/>
      <c r="M3025" s="49"/>
      <c r="N3025" s="49"/>
      <c r="O3025" s="12"/>
      <c r="P3025" s="12"/>
      <c r="Q3025" s="12"/>
      <c r="R3025" s="12"/>
      <c r="S3025" s="12"/>
    </row>
    <row r="3026" spans="1:19" s="1" customFormat="1" x14ac:dyDescent="0.4">
      <c r="A3026" s="12"/>
      <c r="B3026" s="12"/>
      <c r="C3026" s="42"/>
      <c r="D3026" s="12"/>
      <c r="E3026" s="12"/>
      <c r="F3026" s="12"/>
      <c r="G3026" s="12"/>
      <c r="H3026" s="12"/>
      <c r="I3026" s="12"/>
      <c r="J3026" s="12"/>
      <c r="K3026" s="12"/>
      <c r="L3026" s="12"/>
      <c r="M3026" s="49"/>
      <c r="N3026" s="49"/>
      <c r="O3026" s="12"/>
      <c r="P3026" s="12"/>
      <c r="Q3026" s="12"/>
      <c r="R3026" s="12"/>
      <c r="S3026" s="12"/>
    </row>
    <row r="3027" spans="1:19" s="1" customFormat="1" x14ac:dyDescent="0.4">
      <c r="A3027" s="12"/>
      <c r="B3027" s="12"/>
      <c r="C3027" s="42"/>
      <c r="D3027" s="12"/>
      <c r="E3027" s="12"/>
      <c r="F3027" s="12"/>
      <c r="G3027" s="12"/>
      <c r="H3027" s="12"/>
      <c r="I3027" s="12"/>
      <c r="J3027" s="12"/>
      <c r="K3027" s="12"/>
      <c r="L3027" s="12"/>
      <c r="M3027" s="49"/>
      <c r="N3027" s="49"/>
      <c r="O3027" s="12"/>
      <c r="P3027" s="12"/>
      <c r="Q3027" s="12"/>
      <c r="R3027" s="12"/>
      <c r="S3027" s="12"/>
    </row>
    <row r="3028" spans="1:19" s="1" customFormat="1" x14ac:dyDescent="0.4">
      <c r="A3028" s="12"/>
      <c r="B3028" s="12"/>
      <c r="C3028" s="42"/>
      <c r="D3028" s="12"/>
      <c r="E3028" s="12"/>
      <c r="F3028" s="12"/>
      <c r="G3028" s="12"/>
      <c r="H3028" s="12"/>
      <c r="I3028" s="12"/>
      <c r="J3028" s="12"/>
      <c r="K3028" s="12"/>
      <c r="L3028" s="12"/>
      <c r="M3028" s="49"/>
      <c r="N3028" s="49"/>
      <c r="O3028" s="12"/>
      <c r="P3028" s="12"/>
      <c r="Q3028" s="12"/>
      <c r="R3028" s="12"/>
      <c r="S3028" s="12"/>
    </row>
    <row r="3029" spans="1:19" s="1" customFormat="1" x14ac:dyDescent="0.4">
      <c r="A3029" s="12"/>
      <c r="B3029" s="12"/>
      <c r="C3029" s="42"/>
      <c r="D3029" s="12"/>
      <c r="E3029" s="12"/>
      <c r="F3029" s="12"/>
      <c r="G3029" s="12"/>
      <c r="H3029" s="12"/>
      <c r="I3029" s="12"/>
      <c r="J3029" s="12"/>
      <c r="K3029" s="12"/>
      <c r="L3029" s="12"/>
      <c r="M3029" s="49"/>
      <c r="N3029" s="49"/>
      <c r="O3029" s="12"/>
      <c r="P3029" s="12"/>
      <c r="Q3029" s="12"/>
      <c r="R3029" s="12"/>
      <c r="S3029" s="12"/>
    </row>
    <row r="3030" spans="1:19" s="1" customFormat="1" x14ac:dyDescent="0.4">
      <c r="A3030" s="12"/>
      <c r="B3030" s="12"/>
      <c r="C3030" s="42"/>
      <c r="D3030" s="12"/>
      <c r="E3030" s="12"/>
      <c r="F3030" s="12"/>
      <c r="G3030" s="12"/>
      <c r="H3030" s="12"/>
      <c r="I3030" s="12"/>
      <c r="J3030" s="12"/>
      <c r="K3030" s="12"/>
      <c r="L3030" s="12"/>
      <c r="M3030" s="49"/>
      <c r="N3030" s="49"/>
      <c r="O3030" s="12"/>
      <c r="P3030" s="12"/>
      <c r="Q3030" s="12"/>
      <c r="R3030" s="12"/>
      <c r="S3030" s="12"/>
    </row>
    <row r="3031" spans="1:19" s="1" customFormat="1" x14ac:dyDescent="0.4">
      <c r="A3031" s="12"/>
      <c r="B3031" s="12"/>
      <c r="C3031" s="42"/>
      <c r="D3031" s="12"/>
      <c r="E3031" s="12"/>
      <c r="F3031" s="12"/>
      <c r="G3031" s="12"/>
      <c r="H3031" s="12"/>
      <c r="I3031" s="12"/>
      <c r="J3031" s="12"/>
      <c r="K3031" s="12"/>
      <c r="L3031" s="12"/>
      <c r="M3031" s="49"/>
      <c r="N3031" s="49"/>
      <c r="O3031" s="12"/>
      <c r="P3031" s="12"/>
      <c r="Q3031" s="12"/>
      <c r="R3031" s="12"/>
      <c r="S3031" s="12"/>
    </row>
    <row r="3032" spans="1:19" s="1" customFormat="1" x14ac:dyDescent="0.4">
      <c r="A3032" s="12"/>
      <c r="B3032" s="12"/>
      <c r="C3032" s="42"/>
      <c r="D3032" s="12"/>
      <c r="E3032" s="12"/>
      <c r="F3032" s="12"/>
      <c r="G3032" s="12"/>
      <c r="H3032" s="12"/>
      <c r="I3032" s="12"/>
      <c r="J3032" s="12"/>
      <c r="K3032" s="12"/>
      <c r="L3032" s="12"/>
      <c r="M3032" s="49"/>
      <c r="N3032" s="49"/>
      <c r="O3032" s="12"/>
      <c r="P3032" s="12"/>
      <c r="Q3032" s="12"/>
      <c r="R3032" s="12"/>
      <c r="S3032" s="12"/>
    </row>
    <row r="3033" spans="1:19" s="1" customFormat="1" x14ac:dyDescent="0.4">
      <c r="A3033" s="12"/>
      <c r="B3033" s="12"/>
      <c r="C3033" s="42"/>
      <c r="D3033" s="12"/>
      <c r="E3033" s="12"/>
      <c r="F3033" s="12"/>
      <c r="G3033" s="12"/>
      <c r="H3033" s="12"/>
      <c r="I3033" s="12"/>
      <c r="J3033" s="12"/>
      <c r="K3033" s="12"/>
      <c r="L3033" s="12"/>
      <c r="M3033" s="49"/>
      <c r="N3033" s="49"/>
      <c r="O3033" s="12"/>
      <c r="P3033" s="12"/>
      <c r="Q3033" s="12"/>
      <c r="R3033" s="12"/>
      <c r="S3033" s="12"/>
    </row>
    <row r="3034" spans="1:19" s="1" customFormat="1" x14ac:dyDescent="0.4">
      <c r="A3034" s="12"/>
      <c r="B3034" s="12"/>
      <c r="C3034" s="42"/>
      <c r="D3034" s="12"/>
      <c r="E3034" s="12"/>
      <c r="F3034" s="12"/>
      <c r="G3034" s="12"/>
      <c r="H3034" s="12"/>
      <c r="I3034" s="12"/>
      <c r="J3034" s="12"/>
      <c r="K3034" s="12"/>
      <c r="L3034" s="12"/>
      <c r="M3034" s="49"/>
      <c r="N3034" s="49"/>
      <c r="O3034" s="12"/>
      <c r="P3034" s="12"/>
      <c r="Q3034" s="12"/>
      <c r="R3034" s="12"/>
      <c r="S3034" s="12"/>
    </row>
    <row r="3035" spans="1:19" s="1" customFormat="1" x14ac:dyDescent="0.4">
      <c r="A3035" s="12"/>
      <c r="B3035" s="12"/>
      <c r="C3035" s="42"/>
      <c r="D3035" s="12"/>
      <c r="E3035" s="12"/>
      <c r="F3035" s="12"/>
      <c r="G3035" s="12"/>
      <c r="H3035" s="12"/>
      <c r="I3035" s="12"/>
      <c r="J3035" s="12"/>
      <c r="K3035" s="12"/>
      <c r="L3035" s="12"/>
      <c r="M3035" s="49"/>
      <c r="N3035" s="49"/>
      <c r="O3035" s="12"/>
      <c r="P3035" s="12"/>
      <c r="Q3035" s="12"/>
      <c r="R3035" s="12"/>
      <c r="S3035" s="12"/>
    </row>
    <row r="3036" spans="1:19" s="1" customFormat="1" x14ac:dyDescent="0.4">
      <c r="A3036" s="12"/>
      <c r="B3036" s="12"/>
      <c r="C3036" s="42"/>
      <c r="D3036" s="12"/>
      <c r="E3036" s="12"/>
      <c r="F3036" s="12"/>
      <c r="G3036" s="12"/>
      <c r="H3036" s="12"/>
      <c r="I3036" s="12"/>
      <c r="J3036" s="12"/>
      <c r="K3036" s="12"/>
      <c r="L3036" s="12"/>
      <c r="M3036" s="49"/>
      <c r="N3036" s="49"/>
      <c r="O3036" s="12"/>
      <c r="P3036" s="12"/>
      <c r="Q3036" s="12"/>
      <c r="R3036" s="12"/>
      <c r="S3036" s="12"/>
    </row>
    <row r="3037" spans="1:19" s="1" customFormat="1" x14ac:dyDescent="0.4">
      <c r="A3037" s="12"/>
      <c r="B3037" s="12"/>
      <c r="C3037" s="42"/>
      <c r="D3037" s="12"/>
      <c r="E3037" s="12"/>
      <c r="F3037" s="12"/>
      <c r="G3037" s="12"/>
      <c r="H3037" s="12"/>
      <c r="I3037" s="12"/>
      <c r="J3037" s="12"/>
      <c r="K3037" s="12"/>
      <c r="L3037" s="12"/>
      <c r="M3037" s="49"/>
      <c r="N3037" s="49"/>
      <c r="O3037" s="12"/>
      <c r="P3037" s="12"/>
      <c r="Q3037" s="12"/>
      <c r="R3037" s="12"/>
      <c r="S3037" s="12"/>
    </row>
    <row r="3038" spans="1:19" s="1" customFormat="1" x14ac:dyDescent="0.4">
      <c r="A3038" s="12"/>
      <c r="B3038" s="12"/>
      <c r="C3038" s="42"/>
      <c r="D3038" s="12"/>
      <c r="E3038" s="12"/>
      <c r="F3038" s="12"/>
      <c r="G3038" s="12"/>
      <c r="H3038" s="12"/>
      <c r="I3038" s="12"/>
      <c r="J3038" s="12"/>
      <c r="K3038" s="12"/>
      <c r="L3038" s="12"/>
      <c r="M3038" s="49"/>
      <c r="N3038" s="49"/>
      <c r="O3038" s="12"/>
      <c r="P3038" s="12"/>
      <c r="Q3038" s="12"/>
      <c r="R3038" s="12"/>
      <c r="S3038" s="12"/>
    </row>
    <row r="3039" spans="1:19" s="1" customFormat="1" x14ac:dyDescent="0.4">
      <c r="A3039" s="12"/>
      <c r="B3039" s="12"/>
      <c r="C3039" s="42"/>
      <c r="D3039" s="12"/>
      <c r="E3039" s="12"/>
      <c r="F3039" s="12"/>
      <c r="G3039" s="12"/>
      <c r="H3039" s="12"/>
      <c r="I3039" s="12"/>
      <c r="J3039" s="12"/>
      <c r="K3039" s="12"/>
      <c r="L3039" s="12"/>
      <c r="M3039" s="49"/>
      <c r="N3039" s="49"/>
      <c r="O3039" s="12"/>
      <c r="P3039" s="12"/>
      <c r="Q3039" s="12"/>
      <c r="R3039" s="12"/>
      <c r="S3039" s="12"/>
    </row>
    <row r="3040" spans="1:19" s="1" customFormat="1" x14ac:dyDescent="0.4">
      <c r="A3040" s="12"/>
      <c r="B3040" s="12"/>
      <c r="C3040" s="42"/>
      <c r="D3040" s="12"/>
      <c r="E3040" s="12"/>
      <c r="F3040" s="12"/>
      <c r="G3040" s="12"/>
      <c r="H3040" s="12"/>
      <c r="I3040" s="12"/>
      <c r="J3040" s="12"/>
      <c r="K3040" s="12"/>
      <c r="L3040" s="12"/>
      <c r="M3040" s="49"/>
      <c r="N3040" s="49"/>
      <c r="O3040" s="12"/>
      <c r="P3040" s="12"/>
      <c r="Q3040" s="12"/>
      <c r="R3040" s="12"/>
      <c r="S3040" s="12"/>
    </row>
    <row r="3041" spans="1:19" s="1" customFormat="1" x14ac:dyDescent="0.4">
      <c r="A3041" s="12"/>
      <c r="B3041" s="12"/>
      <c r="C3041" s="42"/>
      <c r="D3041" s="12"/>
      <c r="E3041" s="12"/>
      <c r="F3041" s="12"/>
      <c r="G3041" s="12"/>
      <c r="H3041" s="12"/>
      <c r="I3041" s="12"/>
      <c r="J3041" s="12"/>
      <c r="K3041" s="12"/>
      <c r="L3041" s="12"/>
      <c r="M3041" s="49"/>
      <c r="N3041" s="49"/>
      <c r="O3041" s="12"/>
      <c r="P3041" s="12"/>
      <c r="Q3041" s="12"/>
      <c r="R3041" s="12"/>
      <c r="S3041" s="12"/>
    </row>
    <row r="3042" spans="1:19" s="1" customFormat="1" x14ac:dyDescent="0.4">
      <c r="A3042" s="12"/>
      <c r="B3042" s="12"/>
      <c r="C3042" s="42"/>
      <c r="D3042" s="12"/>
      <c r="E3042" s="12"/>
      <c r="F3042" s="12"/>
      <c r="G3042" s="12"/>
      <c r="H3042" s="12"/>
      <c r="I3042" s="12"/>
      <c r="J3042" s="12"/>
      <c r="K3042" s="12"/>
      <c r="L3042" s="12"/>
      <c r="M3042" s="49"/>
      <c r="N3042" s="49"/>
      <c r="O3042" s="12"/>
      <c r="P3042" s="12"/>
      <c r="Q3042" s="12"/>
      <c r="R3042" s="12"/>
      <c r="S3042" s="12"/>
    </row>
    <row r="3043" spans="1:19" s="1" customFormat="1" x14ac:dyDescent="0.4">
      <c r="A3043" s="12"/>
      <c r="B3043" s="12"/>
      <c r="C3043" s="42"/>
      <c r="D3043" s="12"/>
      <c r="E3043" s="12"/>
      <c r="F3043" s="12"/>
      <c r="G3043" s="12"/>
      <c r="H3043" s="12"/>
      <c r="I3043" s="12"/>
      <c r="J3043" s="12"/>
      <c r="K3043" s="12"/>
      <c r="L3043" s="12"/>
      <c r="M3043" s="49"/>
      <c r="N3043" s="49"/>
      <c r="O3043" s="12"/>
      <c r="P3043" s="12"/>
      <c r="Q3043" s="12"/>
      <c r="R3043" s="12"/>
      <c r="S3043" s="12"/>
    </row>
    <row r="3044" spans="1:19" s="1" customFormat="1" x14ac:dyDescent="0.4">
      <c r="A3044" s="12"/>
      <c r="B3044" s="12"/>
      <c r="C3044" s="42"/>
      <c r="D3044" s="12"/>
      <c r="E3044" s="12"/>
      <c r="F3044" s="12"/>
      <c r="G3044" s="12"/>
      <c r="H3044" s="12"/>
      <c r="I3044" s="12"/>
      <c r="J3044" s="12"/>
      <c r="K3044" s="12"/>
      <c r="L3044" s="12"/>
      <c r="M3044" s="49"/>
      <c r="N3044" s="49"/>
      <c r="O3044" s="12"/>
      <c r="P3044" s="12"/>
      <c r="Q3044" s="12"/>
      <c r="R3044" s="12"/>
      <c r="S3044" s="12"/>
    </row>
    <row r="3045" spans="1:19" s="1" customFormat="1" x14ac:dyDescent="0.4">
      <c r="A3045" s="12"/>
      <c r="B3045" s="12"/>
      <c r="C3045" s="42"/>
      <c r="D3045" s="12"/>
      <c r="E3045" s="12"/>
      <c r="F3045" s="12"/>
      <c r="G3045" s="12"/>
      <c r="H3045" s="12"/>
      <c r="I3045" s="12"/>
      <c r="J3045" s="12"/>
      <c r="K3045" s="12"/>
      <c r="L3045" s="12"/>
      <c r="M3045" s="49"/>
      <c r="N3045" s="49"/>
      <c r="O3045" s="12"/>
      <c r="P3045" s="12"/>
      <c r="Q3045" s="12"/>
      <c r="R3045" s="12"/>
      <c r="S3045" s="12"/>
    </row>
    <row r="3046" spans="1:19" s="1" customFormat="1" x14ac:dyDescent="0.4">
      <c r="A3046" s="12"/>
      <c r="B3046" s="12"/>
      <c r="C3046" s="42"/>
      <c r="D3046" s="12"/>
      <c r="E3046" s="12"/>
      <c r="F3046" s="12"/>
      <c r="G3046" s="12"/>
      <c r="H3046" s="12"/>
      <c r="I3046" s="12"/>
      <c r="J3046" s="12"/>
      <c r="K3046" s="12"/>
      <c r="L3046" s="12"/>
      <c r="M3046" s="49"/>
      <c r="N3046" s="49"/>
      <c r="O3046" s="12"/>
      <c r="P3046" s="12"/>
      <c r="Q3046" s="12"/>
      <c r="R3046" s="12"/>
      <c r="S3046" s="12"/>
    </row>
    <row r="3047" spans="1:19" s="1" customFormat="1" x14ac:dyDescent="0.4">
      <c r="A3047" s="12"/>
      <c r="B3047" s="12"/>
      <c r="C3047" s="42"/>
      <c r="D3047" s="12"/>
      <c r="E3047" s="12"/>
      <c r="F3047" s="12"/>
      <c r="G3047" s="12"/>
      <c r="H3047" s="12"/>
      <c r="I3047" s="12"/>
      <c r="J3047" s="12"/>
      <c r="K3047" s="12"/>
      <c r="L3047" s="12"/>
      <c r="M3047" s="49"/>
      <c r="N3047" s="49"/>
      <c r="O3047" s="12"/>
      <c r="P3047" s="12"/>
      <c r="Q3047" s="12"/>
      <c r="R3047" s="12"/>
      <c r="S3047" s="12"/>
    </row>
    <row r="3048" spans="1:19" s="1" customFormat="1" x14ac:dyDescent="0.4">
      <c r="A3048" s="12"/>
      <c r="B3048" s="12"/>
      <c r="C3048" s="42"/>
      <c r="D3048" s="12"/>
      <c r="E3048" s="12"/>
      <c r="F3048" s="12"/>
      <c r="G3048" s="12"/>
      <c r="H3048" s="12"/>
      <c r="I3048" s="12"/>
      <c r="J3048" s="12"/>
      <c r="K3048" s="12"/>
      <c r="L3048" s="12"/>
      <c r="M3048" s="49"/>
      <c r="N3048" s="49"/>
      <c r="O3048" s="12"/>
      <c r="P3048" s="12"/>
      <c r="Q3048" s="12"/>
      <c r="R3048" s="12"/>
      <c r="S3048" s="12"/>
    </row>
    <row r="3049" spans="1:19" s="1" customFormat="1" x14ac:dyDescent="0.4">
      <c r="A3049" s="12"/>
      <c r="B3049" s="12"/>
      <c r="C3049" s="42"/>
      <c r="D3049" s="12"/>
      <c r="E3049" s="12"/>
      <c r="F3049" s="12"/>
      <c r="G3049" s="12"/>
      <c r="H3049" s="12"/>
      <c r="I3049" s="12"/>
      <c r="J3049" s="12"/>
      <c r="K3049" s="12"/>
      <c r="L3049" s="12"/>
      <c r="M3049" s="49"/>
      <c r="N3049" s="49"/>
      <c r="O3049" s="12"/>
      <c r="P3049" s="12"/>
      <c r="Q3049" s="12"/>
      <c r="R3049" s="12"/>
      <c r="S3049" s="12"/>
    </row>
    <row r="3050" spans="1:19" s="1" customFormat="1" x14ac:dyDescent="0.4">
      <c r="A3050" s="12"/>
      <c r="B3050" s="12"/>
      <c r="C3050" s="42"/>
      <c r="D3050" s="12"/>
      <c r="E3050" s="12"/>
      <c r="F3050" s="12"/>
      <c r="G3050" s="12"/>
      <c r="H3050" s="12"/>
      <c r="I3050" s="12"/>
      <c r="J3050" s="12"/>
      <c r="K3050" s="12"/>
      <c r="L3050" s="12"/>
      <c r="M3050" s="49"/>
      <c r="N3050" s="49"/>
      <c r="O3050" s="12"/>
      <c r="P3050" s="12"/>
      <c r="Q3050" s="12"/>
      <c r="R3050" s="12"/>
      <c r="S3050" s="12"/>
    </row>
    <row r="3051" spans="1:19" s="1" customFormat="1" x14ac:dyDescent="0.4">
      <c r="A3051" s="12"/>
      <c r="B3051" s="12"/>
      <c r="C3051" s="42"/>
      <c r="D3051" s="12"/>
      <c r="E3051" s="12"/>
      <c r="F3051" s="12"/>
      <c r="G3051" s="12"/>
      <c r="H3051" s="12"/>
      <c r="I3051" s="12"/>
      <c r="J3051" s="12"/>
      <c r="K3051" s="12"/>
      <c r="L3051" s="12"/>
      <c r="M3051" s="49"/>
      <c r="N3051" s="49"/>
      <c r="O3051" s="12"/>
      <c r="P3051" s="12"/>
      <c r="Q3051" s="12"/>
      <c r="R3051" s="12"/>
      <c r="S3051" s="12"/>
    </row>
    <row r="3052" spans="1:19" s="1" customFormat="1" x14ac:dyDescent="0.4">
      <c r="A3052" s="12"/>
      <c r="B3052" s="12"/>
      <c r="C3052" s="42"/>
      <c r="D3052" s="12"/>
      <c r="E3052" s="12"/>
      <c r="F3052" s="12"/>
      <c r="G3052" s="12"/>
      <c r="H3052" s="12"/>
      <c r="I3052" s="12"/>
      <c r="J3052" s="12"/>
      <c r="K3052" s="12"/>
      <c r="L3052" s="12"/>
      <c r="M3052" s="49"/>
      <c r="N3052" s="49"/>
      <c r="O3052" s="12"/>
      <c r="P3052" s="12"/>
      <c r="Q3052" s="12"/>
      <c r="R3052" s="12"/>
      <c r="S3052" s="12"/>
    </row>
    <row r="3053" spans="1:19" s="1" customFormat="1" x14ac:dyDescent="0.4">
      <c r="A3053" s="12"/>
      <c r="B3053" s="12"/>
      <c r="C3053" s="42"/>
      <c r="D3053" s="12"/>
      <c r="E3053" s="12"/>
      <c r="F3053" s="12"/>
      <c r="G3053" s="12"/>
      <c r="H3053" s="12"/>
      <c r="I3053" s="12"/>
      <c r="J3053" s="12"/>
      <c r="K3053" s="12"/>
      <c r="L3053" s="12"/>
      <c r="M3053" s="49"/>
      <c r="N3053" s="49"/>
      <c r="O3053" s="12"/>
      <c r="P3053" s="12"/>
      <c r="Q3053" s="12"/>
      <c r="R3053" s="12"/>
      <c r="S3053" s="12"/>
    </row>
    <row r="3054" spans="1:19" s="1" customFormat="1" x14ac:dyDescent="0.4">
      <c r="A3054" s="12"/>
      <c r="B3054" s="12"/>
      <c r="C3054" s="42"/>
      <c r="D3054" s="12"/>
      <c r="E3054" s="12"/>
      <c r="F3054" s="12"/>
      <c r="G3054" s="12"/>
      <c r="H3054" s="12"/>
      <c r="I3054" s="12"/>
      <c r="J3054" s="12"/>
      <c r="K3054" s="12"/>
      <c r="L3054" s="12"/>
      <c r="M3054" s="49"/>
      <c r="N3054" s="49"/>
      <c r="O3054" s="12"/>
      <c r="P3054" s="12"/>
      <c r="Q3054" s="12"/>
      <c r="R3054" s="12"/>
      <c r="S3054" s="12"/>
    </row>
    <row r="3055" spans="1:19" s="1" customFormat="1" x14ac:dyDescent="0.4">
      <c r="A3055" s="12"/>
      <c r="B3055" s="12"/>
      <c r="C3055" s="42"/>
      <c r="D3055" s="12"/>
      <c r="E3055" s="12"/>
      <c r="F3055" s="12"/>
      <c r="G3055" s="12"/>
      <c r="H3055" s="12"/>
      <c r="I3055" s="12"/>
      <c r="J3055" s="12"/>
      <c r="K3055" s="12"/>
      <c r="L3055" s="12"/>
      <c r="M3055" s="49"/>
      <c r="N3055" s="49"/>
      <c r="O3055" s="12"/>
      <c r="P3055" s="12"/>
      <c r="Q3055" s="12"/>
      <c r="R3055" s="12"/>
      <c r="S3055" s="12"/>
    </row>
    <row r="3056" spans="1:19" s="1" customFormat="1" x14ac:dyDescent="0.4">
      <c r="A3056" s="12"/>
      <c r="B3056" s="12"/>
      <c r="C3056" s="42"/>
      <c r="D3056" s="12"/>
      <c r="E3056" s="12"/>
      <c r="F3056" s="12"/>
      <c r="G3056" s="12"/>
      <c r="H3056" s="12"/>
      <c r="I3056" s="12"/>
      <c r="J3056" s="12"/>
      <c r="K3056" s="12"/>
      <c r="L3056" s="12"/>
      <c r="M3056" s="49"/>
      <c r="N3056" s="49"/>
      <c r="O3056" s="12"/>
      <c r="P3056" s="12"/>
      <c r="Q3056" s="12"/>
      <c r="R3056" s="12"/>
      <c r="S3056" s="12"/>
    </row>
    <row r="3057" spans="1:19" s="1" customFormat="1" x14ac:dyDescent="0.4">
      <c r="A3057" s="12"/>
      <c r="B3057" s="12"/>
      <c r="C3057" s="42"/>
      <c r="D3057" s="12"/>
      <c r="E3057" s="12"/>
      <c r="F3057" s="12"/>
      <c r="G3057" s="12"/>
      <c r="H3057" s="12"/>
      <c r="I3057" s="12"/>
      <c r="J3057" s="12"/>
      <c r="K3057" s="12"/>
      <c r="L3057" s="12"/>
      <c r="M3057" s="49"/>
      <c r="N3057" s="49"/>
      <c r="O3057" s="12"/>
      <c r="P3057" s="12"/>
      <c r="Q3057" s="12"/>
      <c r="R3057" s="12"/>
      <c r="S3057" s="12"/>
    </row>
    <row r="3058" spans="1:19" s="1" customFormat="1" x14ac:dyDescent="0.4">
      <c r="A3058" s="12"/>
      <c r="B3058" s="12"/>
      <c r="C3058" s="42"/>
      <c r="D3058" s="12"/>
      <c r="E3058" s="12"/>
      <c r="F3058" s="12"/>
      <c r="G3058" s="12"/>
      <c r="H3058" s="12"/>
      <c r="I3058" s="12"/>
      <c r="J3058" s="12"/>
      <c r="K3058" s="12"/>
      <c r="L3058" s="12"/>
      <c r="M3058" s="49"/>
      <c r="N3058" s="49"/>
      <c r="O3058" s="12"/>
      <c r="P3058" s="12"/>
      <c r="Q3058" s="12"/>
      <c r="R3058" s="12"/>
      <c r="S3058" s="12"/>
    </row>
    <row r="3059" spans="1:19" s="1" customFormat="1" x14ac:dyDescent="0.4">
      <c r="A3059" s="12"/>
      <c r="B3059" s="12"/>
      <c r="C3059" s="42"/>
      <c r="D3059" s="12"/>
      <c r="E3059" s="12"/>
      <c r="F3059" s="12"/>
      <c r="G3059" s="12"/>
      <c r="H3059" s="12"/>
      <c r="I3059" s="12"/>
      <c r="J3059" s="12"/>
      <c r="K3059" s="12"/>
      <c r="L3059" s="12"/>
      <c r="M3059" s="49"/>
      <c r="N3059" s="49"/>
      <c r="O3059" s="12"/>
      <c r="P3059" s="12"/>
      <c r="Q3059" s="12"/>
      <c r="R3059" s="12"/>
      <c r="S3059" s="12"/>
    </row>
    <row r="3060" spans="1:19" s="1" customFormat="1" x14ac:dyDescent="0.4">
      <c r="A3060" s="12"/>
      <c r="B3060" s="12"/>
      <c r="C3060" s="42"/>
      <c r="D3060" s="12"/>
      <c r="E3060" s="12"/>
      <c r="F3060" s="12"/>
      <c r="G3060" s="12"/>
      <c r="H3060" s="12"/>
      <c r="I3060" s="12"/>
      <c r="J3060" s="12"/>
      <c r="K3060" s="12"/>
      <c r="L3060" s="12"/>
      <c r="M3060" s="49"/>
      <c r="N3060" s="49"/>
      <c r="O3060" s="12"/>
      <c r="P3060" s="12"/>
      <c r="Q3060" s="12"/>
      <c r="R3060" s="12"/>
      <c r="S3060" s="12"/>
    </row>
    <row r="3061" spans="1:19" s="1" customFormat="1" x14ac:dyDescent="0.4">
      <c r="A3061" s="12"/>
      <c r="B3061" s="12"/>
      <c r="C3061" s="42"/>
      <c r="D3061" s="12"/>
      <c r="E3061" s="12"/>
      <c r="F3061" s="12"/>
      <c r="G3061" s="12"/>
      <c r="H3061" s="12"/>
      <c r="I3061" s="12"/>
      <c r="J3061" s="12"/>
      <c r="K3061" s="12"/>
      <c r="L3061" s="12"/>
      <c r="M3061" s="49"/>
      <c r="N3061" s="49"/>
      <c r="O3061" s="12"/>
      <c r="P3061" s="12"/>
      <c r="Q3061" s="12"/>
      <c r="R3061" s="12"/>
      <c r="S3061" s="12"/>
    </row>
    <row r="3062" spans="1:19" s="1" customFormat="1" x14ac:dyDescent="0.4">
      <c r="A3062" s="12"/>
      <c r="B3062" s="12"/>
      <c r="C3062" s="42"/>
      <c r="D3062" s="12"/>
      <c r="E3062" s="12"/>
      <c r="F3062" s="12"/>
      <c r="G3062" s="12"/>
      <c r="H3062" s="12"/>
      <c r="I3062" s="12"/>
      <c r="J3062" s="12"/>
      <c r="K3062" s="12"/>
      <c r="L3062" s="12"/>
      <c r="M3062" s="49"/>
      <c r="N3062" s="49"/>
      <c r="O3062" s="12"/>
      <c r="P3062" s="12"/>
      <c r="Q3062" s="12"/>
      <c r="R3062" s="12"/>
      <c r="S3062" s="12"/>
    </row>
    <row r="3063" spans="1:19" s="1" customFormat="1" x14ac:dyDescent="0.4">
      <c r="A3063" s="12"/>
      <c r="B3063" s="12"/>
      <c r="C3063" s="42"/>
      <c r="D3063" s="12"/>
      <c r="E3063" s="12"/>
      <c r="F3063" s="12"/>
      <c r="G3063" s="12"/>
      <c r="H3063" s="12"/>
      <c r="I3063" s="12"/>
      <c r="J3063" s="12"/>
      <c r="K3063" s="12"/>
      <c r="L3063" s="12"/>
      <c r="M3063" s="49"/>
      <c r="N3063" s="49"/>
      <c r="O3063" s="12"/>
      <c r="P3063" s="12"/>
      <c r="Q3063" s="12"/>
      <c r="R3063" s="12"/>
      <c r="S3063" s="12"/>
    </row>
    <row r="3064" spans="1:19" s="1" customFormat="1" x14ac:dyDescent="0.4">
      <c r="A3064" s="12"/>
      <c r="B3064" s="12"/>
      <c r="C3064" s="42"/>
      <c r="D3064" s="12"/>
      <c r="E3064" s="12"/>
      <c r="F3064" s="12"/>
      <c r="G3064" s="12"/>
      <c r="H3064" s="12"/>
      <c r="I3064" s="12"/>
      <c r="J3064" s="12"/>
      <c r="K3064" s="12"/>
      <c r="L3064" s="12"/>
      <c r="M3064" s="49"/>
      <c r="N3064" s="49"/>
      <c r="O3064" s="12"/>
      <c r="P3064" s="12"/>
      <c r="Q3064" s="12"/>
      <c r="R3064" s="12"/>
      <c r="S3064" s="12"/>
    </row>
    <row r="3065" spans="1:19" s="1" customFormat="1" x14ac:dyDescent="0.4">
      <c r="A3065" s="12"/>
      <c r="B3065" s="12"/>
      <c r="C3065" s="42"/>
      <c r="D3065" s="12"/>
      <c r="E3065" s="12"/>
      <c r="F3065" s="12"/>
      <c r="G3065" s="12"/>
      <c r="H3065" s="12"/>
      <c r="I3065" s="12"/>
      <c r="J3065" s="12"/>
      <c r="K3065" s="12"/>
      <c r="L3065" s="12"/>
      <c r="M3065" s="49"/>
      <c r="N3065" s="49"/>
      <c r="O3065" s="12"/>
      <c r="P3065" s="12"/>
      <c r="Q3065" s="12"/>
      <c r="R3065" s="12"/>
      <c r="S3065" s="12"/>
    </row>
    <row r="3066" spans="1:19" s="1" customFormat="1" x14ac:dyDescent="0.4">
      <c r="A3066" s="12"/>
      <c r="B3066" s="12"/>
      <c r="C3066" s="42"/>
      <c r="D3066" s="12"/>
      <c r="E3066" s="12"/>
      <c r="F3066" s="12"/>
      <c r="G3066" s="12"/>
      <c r="H3066" s="12"/>
      <c r="I3066" s="12"/>
      <c r="J3066" s="12"/>
      <c r="K3066" s="12"/>
      <c r="L3066" s="12"/>
      <c r="M3066" s="49"/>
      <c r="N3066" s="49"/>
      <c r="O3066" s="12"/>
      <c r="P3066" s="12"/>
      <c r="Q3066" s="12"/>
      <c r="R3066" s="12"/>
      <c r="S3066" s="12"/>
    </row>
    <row r="3067" spans="1:19" s="1" customFormat="1" x14ac:dyDescent="0.4">
      <c r="A3067" s="12"/>
      <c r="B3067" s="12"/>
      <c r="C3067" s="42"/>
      <c r="D3067" s="12"/>
      <c r="E3067" s="12"/>
      <c r="F3067" s="12"/>
      <c r="G3067" s="12"/>
      <c r="H3067" s="12"/>
      <c r="I3067" s="12"/>
      <c r="J3067" s="12"/>
      <c r="K3067" s="12"/>
      <c r="L3067" s="12"/>
      <c r="M3067" s="49"/>
      <c r="N3067" s="49"/>
      <c r="O3067" s="12"/>
      <c r="P3067" s="12"/>
      <c r="Q3067" s="12"/>
      <c r="R3067" s="12"/>
      <c r="S3067" s="12"/>
    </row>
    <row r="3068" spans="1:19" s="1" customFormat="1" x14ac:dyDescent="0.4">
      <c r="A3068" s="12"/>
      <c r="B3068" s="12"/>
      <c r="C3068" s="42"/>
      <c r="D3068" s="12"/>
      <c r="E3068" s="12"/>
      <c r="F3068" s="12"/>
      <c r="G3068" s="12"/>
      <c r="H3068" s="12"/>
      <c r="I3068" s="12"/>
      <c r="J3068" s="12"/>
      <c r="K3068" s="12"/>
      <c r="L3068" s="12"/>
      <c r="M3068" s="49"/>
      <c r="N3068" s="49"/>
      <c r="O3068" s="12"/>
      <c r="P3068" s="12"/>
      <c r="Q3068" s="12"/>
      <c r="R3068" s="12"/>
      <c r="S3068" s="12"/>
    </row>
    <row r="3069" spans="1:19" s="1" customFormat="1" x14ac:dyDescent="0.4">
      <c r="A3069" s="12"/>
      <c r="B3069" s="12"/>
      <c r="C3069" s="42"/>
      <c r="D3069" s="12"/>
      <c r="E3069" s="12"/>
      <c r="F3069" s="12"/>
      <c r="G3069" s="12"/>
      <c r="H3069" s="12"/>
      <c r="I3069" s="12"/>
      <c r="J3069" s="12"/>
      <c r="K3069" s="12"/>
      <c r="L3069" s="12"/>
      <c r="M3069" s="49"/>
      <c r="N3069" s="49"/>
      <c r="O3069" s="12"/>
      <c r="P3069" s="12"/>
      <c r="Q3069" s="12"/>
      <c r="R3069" s="12"/>
      <c r="S3069" s="12"/>
    </row>
    <row r="3070" spans="1:19" s="1" customFormat="1" x14ac:dyDescent="0.4">
      <c r="A3070" s="12"/>
      <c r="B3070" s="12"/>
      <c r="C3070" s="42"/>
      <c r="D3070" s="12"/>
      <c r="E3070" s="12"/>
      <c r="F3070" s="12"/>
      <c r="G3070" s="12"/>
      <c r="H3070" s="12"/>
      <c r="I3070" s="12"/>
      <c r="J3070" s="12"/>
      <c r="K3070" s="12"/>
      <c r="L3070" s="12"/>
      <c r="M3070" s="49"/>
      <c r="N3070" s="49"/>
      <c r="O3070" s="12"/>
      <c r="P3070" s="12"/>
      <c r="Q3070" s="12"/>
      <c r="R3070" s="12"/>
      <c r="S3070" s="12"/>
    </row>
    <row r="3071" spans="1:19" s="1" customFormat="1" x14ac:dyDescent="0.4">
      <c r="A3071" s="12"/>
      <c r="B3071" s="12"/>
      <c r="C3071" s="42"/>
      <c r="D3071" s="12"/>
      <c r="E3071" s="12"/>
      <c r="F3071" s="12"/>
      <c r="G3071" s="12"/>
      <c r="H3071" s="12"/>
      <c r="I3071" s="12"/>
      <c r="J3071" s="12"/>
      <c r="K3071" s="12"/>
      <c r="L3071" s="12"/>
      <c r="M3071" s="49"/>
      <c r="N3071" s="49"/>
      <c r="O3071" s="12"/>
      <c r="P3071" s="12"/>
      <c r="Q3071" s="12"/>
      <c r="R3071" s="12"/>
      <c r="S3071" s="12"/>
    </row>
    <row r="3072" spans="1:19" s="1" customFormat="1" x14ac:dyDescent="0.4">
      <c r="A3072" s="12"/>
      <c r="B3072" s="12"/>
      <c r="C3072" s="42"/>
      <c r="D3072" s="12"/>
      <c r="E3072" s="12"/>
      <c r="F3072" s="12"/>
      <c r="G3072" s="12"/>
      <c r="H3072" s="12"/>
      <c r="I3072" s="12"/>
      <c r="J3072" s="12"/>
      <c r="K3072" s="12"/>
      <c r="L3072" s="12"/>
      <c r="M3072" s="49"/>
      <c r="N3072" s="49"/>
      <c r="O3072" s="12"/>
      <c r="P3072" s="12"/>
      <c r="Q3072" s="12"/>
      <c r="R3072" s="12"/>
      <c r="S3072" s="12"/>
    </row>
    <row r="3073" spans="1:19" s="1" customFormat="1" x14ac:dyDescent="0.4">
      <c r="A3073" s="12"/>
      <c r="B3073" s="12"/>
      <c r="C3073" s="42"/>
      <c r="D3073" s="12"/>
      <c r="E3073" s="12"/>
      <c r="F3073" s="12"/>
      <c r="G3073" s="12"/>
      <c r="H3073" s="12"/>
      <c r="I3073" s="12"/>
      <c r="J3073" s="12"/>
      <c r="K3073" s="12"/>
      <c r="L3073" s="12"/>
      <c r="M3073" s="49"/>
      <c r="N3073" s="49"/>
      <c r="O3073" s="12"/>
      <c r="P3073" s="12"/>
      <c r="Q3073" s="12"/>
      <c r="R3073" s="12"/>
      <c r="S3073" s="12"/>
    </row>
    <row r="3074" spans="1:19" s="1" customFormat="1" x14ac:dyDescent="0.4">
      <c r="A3074" s="12"/>
      <c r="B3074" s="12"/>
      <c r="C3074" s="42"/>
      <c r="D3074" s="12"/>
      <c r="E3074" s="12"/>
      <c r="F3074" s="12"/>
      <c r="G3074" s="12"/>
      <c r="H3074" s="12"/>
      <c r="I3074" s="12"/>
      <c r="J3074" s="12"/>
      <c r="K3074" s="12"/>
      <c r="L3074" s="12"/>
      <c r="M3074" s="49"/>
      <c r="N3074" s="49"/>
      <c r="O3074" s="12"/>
      <c r="P3074" s="12"/>
      <c r="Q3074" s="12"/>
      <c r="R3074" s="12"/>
      <c r="S3074" s="12"/>
    </row>
    <row r="3075" spans="1:19" s="1" customFormat="1" x14ac:dyDescent="0.4">
      <c r="A3075" s="12"/>
      <c r="B3075" s="12"/>
      <c r="C3075" s="42"/>
      <c r="D3075" s="12"/>
      <c r="E3075" s="12"/>
      <c r="F3075" s="12"/>
      <c r="G3075" s="12"/>
      <c r="H3075" s="12"/>
      <c r="I3075" s="12"/>
      <c r="J3075" s="12"/>
      <c r="K3075" s="12"/>
      <c r="L3075" s="12"/>
      <c r="M3075" s="49"/>
      <c r="N3075" s="49"/>
      <c r="O3075" s="12"/>
      <c r="P3075" s="12"/>
      <c r="Q3075" s="12"/>
      <c r="R3075" s="12"/>
      <c r="S3075" s="12"/>
    </row>
    <row r="3076" spans="1:19" s="1" customFormat="1" x14ac:dyDescent="0.4">
      <c r="A3076" s="12"/>
      <c r="B3076" s="12"/>
      <c r="C3076" s="42"/>
      <c r="D3076" s="12"/>
      <c r="E3076" s="12"/>
      <c r="F3076" s="12"/>
      <c r="G3076" s="12"/>
      <c r="H3076" s="12"/>
      <c r="I3076" s="12"/>
      <c r="J3076" s="12"/>
      <c r="K3076" s="12"/>
      <c r="L3076" s="12"/>
      <c r="M3076" s="49"/>
      <c r="N3076" s="49"/>
      <c r="O3076" s="12"/>
      <c r="P3076" s="12"/>
      <c r="Q3076" s="12"/>
      <c r="R3076" s="12"/>
      <c r="S3076" s="12"/>
    </row>
    <row r="3077" spans="1:19" s="1" customFormat="1" x14ac:dyDescent="0.4">
      <c r="A3077" s="12"/>
      <c r="B3077" s="12"/>
      <c r="C3077" s="42"/>
      <c r="D3077" s="12"/>
      <c r="E3077" s="12"/>
      <c r="F3077" s="12"/>
      <c r="G3077" s="12"/>
      <c r="H3077" s="12"/>
      <c r="I3077" s="12"/>
      <c r="J3077" s="12"/>
      <c r="K3077" s="12"/>
      <c r="L3077" s="12"/>
      <c r="M3077" s="49"/>
      <c r="N3077" s="49"/>
      <c r="O3077" s="12"/>
      <c r="P3077" s="12"/>
      <c r="Q3077" s="12"/>
      <c r="R3077" s="12"/>
      <c r="S3077" s="12"/>
    </row>
    <row r="3078" spans="1:19" s="1" customFormat="1" x14ac:dyDescent="0.4">
      <c r="A3078" s="12"/>
      <c r="B3078" s="12"/>
      <c r="C3078" s="42"/>
      <c r="D3078" s="12"/>
      <c r="E3078" s="12"/>
      <c r="F3078" s="12"/>
      <c r="G3078" s="12"/>
      <c r="H3078" s="12"/>
      <c r="I3078" s="12"/>
      <c r="J3078" s="12"/>
      <c r="K3078" s="12"/>
      <c r="L3078" s="12"/>
      <c r="M3078" s="49"/>
      <c r="N3078" s="49"/>
      <c r="O3078" s="12"/>
      <c r="P3078" s="12"/>
      <c r="Q3078" s="12"/>
      <c r="R3078" s="12"/>
      <c r="S3078" s="12"/>
    </row>
    <row r="3079" spans="1:19" s="1" customFormat="1" x14ac:dyDescent="0.4">
      <c r="A3079" s="12"/>
      <c r="B3079" s="12"/>
      <c r="C3079" s="42"/>
      <c r="D3079" s="12"/>
      <c r="E3079" s="12"/>
      <c r="F3079" s="12"/>
      <c r="G3079" s="12"/>
      <c r="H3079" s="12"/>
      <c r="I3079" s="12"/>
      <c r="J3079" s="12"/>
      <c r="K3079" s="12"/>
      <c r="L3079" s="12"/>
      <c r="M3079" s="49"/>
      <c r="N3079" s="49"/>
      <c r="O3079" s="12"/>
      <c r="P3079" s="12"/>
      <c r="Q3079" s="12"/>
      <c r="R3079" s="12"/>
      <c r="S3079" s="12"/>
    </row>
    <row r="3080" spans="1:19" s="1" customFormat="1" x14ac:dyDescent="0.4">
      <c r="A3080" s="12"/>
      <c r="B3080" s="12"/>
      <c r="C3080" s="42"/>
      <c r="D3080" s="12"/>
      <c r="E3080" s="12"/>
      <c r="F3080" s="12"/>
      <c r="G3080" s="12"/>
      <c r="H3080" s="12"/>
      <c r="I3080" s="12"/>
      <c r="J3080" s="12"/>
      <c r="K3080" s="12"/>
      <c r="L3080" s="12"/>
      <c r="M3080" s="49"/>
      <c r="N3080" s="49"/>
      <c r="O3080" s="12"/>
      <c r="P3080" s="12"/>
      <c r="Q3080" s="12"/>
      <c r="R3080" s="12"/>
      <c r="S3080" s="12"/>
    </row>
    <row r="3081" spans="1:19" s="1" customFormat="1" x14ac:dyDescent="0.4">
      <c r="A3081" s="12"/>
      <c r="B3081" s="12"/>
      <c r="C3081" s="42"/>
      <c r="D3081" s="12"/>
      <c r="E3081" s="12"/>
      <c r="F3081" s="12"/>
      <c r="G3081" s="12"/>
      <c r="H3081" s="12"/>
      <c r="I3081" s="12"/>
      <c r="J3081" s="12"/>
      <c r="K3081" s="12"/>
      <c r="L3081" s="12"/>
      <c r="M3081" s="49"/>
      <c r="N3081" s="49"/>
      <c r="O3081" s="12"/>
      <c r="P3081" s="12"/>
      <c r="Q3081" s="12"/>
      <c r="R3081" s="12"/>
      <c r="S3081" s="12"/>
    </row>
    <row r="3082" spans="1:19" s="1" customFormat="1" x14ac:dyDescent="0.4">
      <c r="A3082" s="12"/>
      <c r="B3082" s="12"/>
      <c r="C3082" s="42"/>
      <c r="D3082" s="12"/>
      <c r="E3082" s="12"/>
      <c r="F3082" s="12"/>
      <c r="G3082" s="12"/>
      <c r="H3082" s="12"/>
      <c r="I3082" s="12"/>
      <c r="J3082" s="12"/>
      <c r="K3082" s="12"/>
      <c r="L3082" s="12"/>
      <c r="M3082" s="49"/>
      <c r="N3082" s="49"/>
      <c r="O3082" s="12"/>
      <c r="P3082" s="12"/>
      <c r="Q3082" s="12"/>
      <c r="R3082" s="12"/>
      <c r="S3082" s="12"/>
    </row>
    <row r="3083" spans="1:19" s="1" customFormat="1" x14ac:dyDescent="0.4">
      <c r="A3083" s="12"/>
      <c r="B3083" s="12"/>
      <c r="C3083" s="42"/>
      <c r="D3083" s="12"/>
      <c r="E3083" s="12"/>
      <c r="F3083" s="12"/>
      <c r="G3083" s="12"/>
      <c r="H3083" s="12"/>
      <c r="I3083" s="12"/>
      <c r="J3083" s="12"/>
      <c r="K3083" s="12"/>
      <c r="L3083" s="12"/>
      <c r="M3083" s="49"/>
      <c r="N3083" s="49"/>
      <c r="O3083" s="12"/>
      <c r="P3083" s="12"/>
      <c r="Q3083" s="12"/>
      <c r="R3083" s="12"/>
      <c r="S3083" s="12"/>
    </row>
    <row r="3084" spans="1:19" s="1" customFormat="1" x14ac:dyDescent="0.4">
      <c r="A3084" s="12"/>
      <c r="B3084" s="12"/>
      <c r="C3084" s="42"/>
      <c r="D3084" s="12"/>
      <c r="E3084" s="12"/>
      <c r="F3084" s="12"/>
      <c r="G3084" s="12"/>
      <c r="H3084" s="12"/>
      <c r="I3084" s="12"/>
      <c r="J3084" s="12"/>
      <c r="K3084" s="12"/>
      <c r="L3084" s="12"/>
      <c r="M3084" s="49"/>
      <c r="N3084" s="49"/>
      <c r="O3084" s="12"/>
      <c r="P3084" s="12"/>
      <c r="Q3084" s="12"/>
      <c r="R3084" s="12"/>
      <c r="S3084" s="12"/>
    </row>
    <row r="3085" spans="1:19" s="1" customFormat="1" x14ac:dyDescent="0.4">
      <c r="A3085" s="12"/>
      <c r="B3085" s="12"/>
      <c r="C3085" s="42"/>
      <c r="D3085" s="12"/>
      <c r="E3085" s="12"/>
      <c r="F3085" s="12"/>
      <c r="G3085" s="12"/>
      <c r="H3085" s="12"/>
      <c r="I3085" s="12"/>
      <c r="J3085" s="12"/>
      <c r="K3085" s="12"/>
      <c r="L3085" s="12"/>
      <c r="M3085" s="49"/>
      <c r="N3085" s="49"/>
      <c r="O3085" s="12"/>
      <c r="P3085" s="12"/>
      <c r="Q3085" s="12"/>
      <c r="R3085" s="12"/>
      <c r="S3085" s="12"/>
    </row>
    <row r="3086" spans="1:19" s="1" customFormat="1" x14ac:dyDescent="0.4">
      <c r="A3086" s="12"/>
      <c r="B3086" s="12"/>
      <c r="C3086" s="42"/>
      <c r="D3086" s="12"/>
      <c r="E3086" s="12"/>
      <c r="F3086" s="12"/>
      <c r="G3086" s="12"/>
      <c r="H3086" s="12"/>
      <c r="I3086" s="12"/>
      <c r="J3086" s="12"/>
      <c r="K3086" s="12"/>
      <c r="L3086" s="12"/>
      <c r="M3086" s="49"/>
      <c r="N3086" s="49"/>
      <c r="O3086" s="12"/>
      <c r="P3086" s="12"/>
      <c r="Q3086" s="12"/>
      <c r="R3086" s="12"/>
      <c r="S3086" s="12"/>
    </row>
    <row r="3087" spans="1:19" s="1" customFormat="1" x14ac:dyDescent="0.4">
      <c r="A3087" s="12"/>
      <c r="B3087" s="12"/>
      <c r="C3087" s="42"/>
      <c r="D3087" s="12"/>
      <c r="E3087" s="12"/>
      <c r="F3087" s="12"/>
      <c r="G3087" s="12"/>
      <c r="H3087" s="12"/>
      <c r="I3087" s="12"/>
      <c r="J3087" s="12"/>
      <c r="K3087" s="12"/>
      <c r="L3087" s="12"/>
      <c r="M3087" s="49"/>
      <c r="N3087" s="49"/>
      <c r="O3087" s="12"/>
      <c r="P3087" s="12"/>
      <c r="Q3087" s="12"/>
      <c r="R3087" s="12"/>
      <c r="S3087" s="12"/>
    </row>
    <row r="3088" spans="1:19" s="1" customFormat="1" x14ac:dyDescent="0.4">
      <c r="A3088" s="12"/>
      <c r="B3088" s="12"/>
      <c r="C3088" s="42"/>
      <c r="D3088" s="12"/>
      <c r="E3088" s="12"/>
      <c r="F3088" s="12"/>
      <c r="G3088" s="12"/>
      <c r="H3088" s="12"/>
      <c r="I3088" s="12"/>
      <c r="J3088" s="12"/>
      <c r="K3088" s="12"/>
      <c r="L3088" s="12"/>
      <c r="M3088" s="49"/>
      <c r="N3088" s="49"/>
      <c r="O3088" s="12"/>
      <c r="P3088" s="12"/>
      <c r="Q3088" s="12"/>
      <c r="R3088" s="12"/>
      <c r="S3088" s="12"/>
    </row>
    <row r="3089" spans="1:19" s="1" customFormat="1" x14ac:dyDescent="0.4">
      <c r="A3089" s="12"/>
      <c r="B3089" s="12"/>
      <c r="C3089" s="42"/>
      <c r="D3089" s="12"/>
      <c r="E3089" s="12"/>
      <c r="F3089" s="12"/>
      <c r="G3089" s="12"/>
      <c r="H3089" s="12"/>
      <c r="I3089" s="12"/>
      <c r="J3089" s="12"/>
      <c r="K3089" s="12"/>
      <c r="L3089" s="12"/>
      <c r="M3089" s="49"/>
      <c r="N3089" s="49"/>
      <c r="O3089" s="12"/>
      <c r="P3089" s="12"/>
      <c r="Q3089" s="12"/>
      <c r="R3089" s="12"/>
      <c r="S3089" s="12"/>
    </row>
    <row r="3090" spans="1:19" s="1" customFormat="1" x14ac:dyDescent="0.4">
      <c r="A3090" s="12"/>
      <c r="B3090" s="12"/>
      <c r="C3090" s="42"/>
      <c r="D3090" s="12"/>
      <c r="E3090" s="12"/>
      <c r="F3090" s="12"/>
      <c r="G3090" s="12"/>
      <c r="H3090" s="12"/>
      <c r="I3090" s="12"/>
      <c r="J3090" s="12"/>
      <c r="K3090" s="12"/>
      <c r="L3090" s="12"/>
      <c r="M3090" s="49"/>
      <c r="N3090" s="49"/>
      <c r="O3090" s="12"/>
      <c r="P3090" s="12"/>
      <c r="Q3090" s="12"/>
      <c r="R3090" s="12"/>
      <c r="S3090" s="12"/>
    </row>
    <row r="3091" spans="1:19" s="1" customFormat="1" x14ac:dyDescent="0.4">
      <c r="A3091" s="12"/>
      <c r="B3091" s="12"/>
      <c r="C3091" s="42"/>
      <c r="D3091" s="12"/>
      <c r="E3091" s="12"/>
      <c r="F3091" s="12"/>
      <c r="G3091" s="12"/>
      <c r="H3091" s="12"/>
      <c r="I3091" s="12"/>
      <c r="J3091" s="12"/>
      <c r="K3091" s="12"/>
      <c r="L3091" s="12"/>
      <c r="M3091" s="49"/>
      <c r="N3091" s="49"/>
      <c r="O3091" s="12"/>
      <c r="P3091" s="12"/>
      <c r="Q3091" s="12"/>
      <c r="R3091" s="12"/>
      <c r="S3091" s="12"/>
    </row>
    <row r="3092" spans="1:19" s="1" customFormat="1" x14ac:dyDescent="0.4">
      <c r="A3092" s="12"/>
      <c r="B3092" s="12"/>
      <c r="C3092" s="42"/>
      <c r="D3092" s="12"/>
      <c r="E3092" s="12"/>
      <c r="F3092" s="12"/>
      <c r="G3092" s="12"/>
      <c r="H3092" s="12"/>
      <c r="I3092" s="12"/>
      <c r="J3092" s="12"/>
      <c r="K3092" s="12"/>
      <c r="L3092" s="12"/>
      <c r="M3092" s="49"/>
      <c r="N3092" s="49"/>
      <c r="O3092" s="12"/>
      <c r="P3092" s="12"/>
      <c r="Q3092" s="12"/>
      <c r="R3092" s="12"/>
      <c r="S3092" s="12"/>
    </row>
    <row r="3093" spans="1:19" s="1" customFormat="1" x14ac:dyDescent="0.4">
      <c r="A3093" s="12"/>
      <c r="B3093" s="12"/>
      <c r="C3093" s="42"/>
      <c r="D3093" s="12"/>
      <c r="E3093" s="12"/>
      <c r="F3093" s="12"/>
      <c r="G3093" s="12"/>
      <c r="H3093" s="12"/>
      <c r="I3093" s="12"/>
      <c r="J3093" s="12"/>
      <c r="K3093" s="12"/>
      <c r="L3093" s="12"/>
      <c r="M3093" s="49"/>
      <c r="N3093" s="49"/>
      <c r="O3093" s="12"/>
      <c r="P3093" s="12"/>
      <c r="Q3093" s="12"/>
      <c r="R3093" s="12"/>
      <c r="S3093" s="12"/>
    </row>
    <row r="3094" spans="1:19" s="1" customFormat="1" x14ac:dyDescent="0.4">
      <c r="A3094" s="12"/>
      <c r="B3094" s="12"/>
      <c r="C3094" s="42"/>
      <c r="D3094" s="12"/>
      <c r="E3094" s="12"/>
      <c r="F3094" s="12"/>
      <c r="G3094" s="12"/>
      <c r="H3094" s="12"/>
      <c r="I3094" s="12"/>
      <c r="J3094" s="12"/>
      <c r="K3094" s="12"/>
      <c r="L3094" s="12"/>
      <c r="M3094" s="49"/>
      <c r="N3094" s="49"/>
      <c r="O3094" s="12"/>
      <c r="P3094" s="12"/>
      <c r="Q3094" s="12"/>
      <c r="R3094" s="12"/>
      <c r="S3094" s="12"/>
    </row>
    <row r="3095" spans="1:19" s="1" customFormat="1" x14ac:dyDescent="0.4">
      <c r="A3095" s="12"/>
      <c r="B3095" s="12"/>
      <c r="C3095" s="42"/>
      <c r="D3095" s="12"/>
      <c r="E3095" s="12"/>
      <c r="F3095" s="12"/>
      <c r="G3095" s="12"/>
      <c r="H3095" s="12"/>
      <c r="I3095" s="12"/>
      <c r="J3095" s="12"/>
      <c r="K3095" s="12"/>
      <c r="L3095" s="12"/>
      <c r="M3095" s="49"/>
      <c r="N3095" s="49"/>
      <c r="O3095" s="12"/>
      <c r="P3095" s="12"/>
      <c r="Q3095" s="12"/>
      <c r="R3095" s="12"/>
      <c r="S3095" s="12"/>
    </row>
    <row r="3096" spans="1:19" s="1" customFormat="1" x14ac:dyDescent="0.4">
      <c r="A3096" s="12"/>
      <c r="B3096" s="12"/>
      <c r="C3096" s="42"/>
      <c r="D3096" s="12"/>
      <c r="E3096" s="12"/>
      <c r="F3096" s="12"/>
      <c r="G3096" s="12"/>
      <c r="H3096" s="12"/>
      <c r="I3096" s="12"/>
      <c r="J3096" s="12"/>
      <c r="K3096" s="12"/>
      <c r="L3096" s="12"/>
      <c r="M3096" s="49"/>
      <c r="N3096" s="49"/>
      <c r="O3096" s="12"/>
      <c r="P3096" s="12"/>
      <c r="Q3096" s="12"/>
      <c r="R3096" s="12"/>
      <c r="S3096" s="12"/>
    </row>
    <row r="3097" spans="1:19" s="1" customFormat="1" x14ac:dyDescent="0.4">
      <c r="A3097" s="12"/>
      <c r="B3097" s="12"/>
      <c r="C3097" s="42"/>
      <c r="D3097" s="12"/>
      <c r="E3097" s="12"/>
      <c r="F3097" s="12"/>
      <c r="G3097" s="12"/>
      <c r="H3097" s="12"/>
      <c r="I3097" s="12"/>
      <c r="J3097" s="12"/>
      <c r="K3097" s="12"/>
      <c r="L3097" s="12"/>
      <c r="M3097" s="49"/>
      <c r="N3097" s="49"/>
      <c r="O3097" s="12"/>
      <c r="P3097" s="12"/>
      <c r="Q3097" s="12"/>
      <c r="R3097" s="12"/>
      <c r="S3097" s="12"/>
    </row>
    <row r="3098" spans="1:19" s="1" customFormat="1" x14ac:dyDescent="0.4">
      <c r="A3098" s="12"/>
      <c r="B3098" s="12"/>
      <c r="C3098" s="42"/>
      <c r="D3098" s="12"/>
      <c r="E3098" s="12"/>
      <c r="F3098" s="12"/>
      <c r="G3098" s="12"/>
      <c r="H3098" s="12"/>
      <c r="I3098" s="12"/>
      <c r="J3098" s="12"/>
      <c r="K3098" s="12"/>
      <c r="L3098" s="12"/>
      <c r="M3098" s="49"/>
      <c r="N3098" s="49"/>
      <c r="O3098" s="12"/>
      <c r="P3098" s="12"/>
      <c r="Q3098" s="12"/>
      <c r="R3098" s="12"/>
      <c r="S3098" s="12"/>
    </row>
    <row r="3099" spans="1:19" s="1" customFormat="1" x14ac:dyDescent="0.4">
      <c r="A3099" s="12"/>
      <c r="B3099" s="12"/>
      <c r="C3099" s="42"/>
      <c r="D3099" s="12"/>
      <c r="E3099" s="12"/>
      <c r="F3099" s="12"/>
      <c r="G3099" s="12"/>
      <c r="H3099" s="12"/>
      <c r="I3099" s="12"/>
      <c r="J3099" s="12"/>
      <c r="K3099" s="12"/>
      <c r="L3099" s="12"/>
      <c r="M3099" s="49"/>
      <c r="N3099" s="49"/>
      <c r="O3099" s="12"/>
      <c r="P3099" s="12"/>
      <c r="Q3099" s="12"/>
      <c r="R3099" s="12"/>
      <c r="S3099" s="12"/>
    </row>
    <row r="3100" spans="1:19" s="1" customFormat="1" x14ac:dyDescent="0.4">
      <c r="A3100" s="12"/>
      <c r="B3100" s="12"/>
      <c r="C3100" s="42"/>
      <c r="D3100" s="12"/>
      <c r="E3100" s="12"/>
      <c r="F3100" s="12"/>
      <c r="G3100" s="12"/>
      <c r="H3100" s="12"/>
      <c r="I3100" s="12"/>
      <c r="J3100" s="12"/>
      <c r="K3100" s="12"/>
      <c r="L3100" s="12"/>
      <c r="M3100" s="49"/>
      <c r="N3100" s="49"/>
      <c r="O3100" s="12"/>
      <c r="P3100" s="12"/>
      <c r="Q3100" s="12"/>
      <c r="R3100" s="12"/>
      <c r="S3100" s="12"/>
    </row>
    <row r="3101" spans="1:19" s="1" customFormat="1" x14ac:dyDescent="0.4">
      <c r="A3101" s="12"/>
      <c r="B3101" s="12"/>
      <c r="C3101" s="42"/>
      <c r="D3101" s="12"/>
      <c r="E3101" s="12"/>
      <c r="F3101" s="12"/>
      <c r="G3101" s="12"/>
      <c r="H3101" s="12"/>
      <c r="I3101" s="12"/>
      <c r="J3101" s="12"/>
      <c r="K3101" s="12"/>
      <c r="L3101" s="12"/>
      <c r="M3101" s="49"/>
      <c r="N3101" s="49"/>
      <c r="O3101" s="12"/>
      <c r="P3101" s="12"/>
      <c r="Q3101" s="12"/>
      <c r="R3101" s="12"/>
      <c r="S3101" s="12"/>
    </row>
    <row r="3102" spans="1:19" s="1" customFormat="1" x14ac:dyDescent="0.4">
      <c r="A3102" s="12"/>
      <c r="B3102" s="12"/>
      <c r="C3102" s="42"/>
      <c r="D3102" s="12"/>
      <c r="E3102" s="12"/>
      <c r="F3102" s="12"/>
      <c r="G3102" s="12"/>
      <c r="H3102" s="12"/>
      <c r="I3102" s="12"/>
      <c r="J3102" s="12"/>
      <c r="K3102" s="12"/>
      <c r="L3102" s="12"/>
      <c r="M3102" s="49"/>
      <c r="N3102" s="49"/>
      <c r="O3102" s="12"/>
      <c r="P3102" s="12"/>
      <c r="Q3102" s="12"/>
      <c r="R3102" s="12"/>
      <c r="S3102" s="12"/>
    </row>
    <row r="3103" spans="1:19" s="1" customFormat="1" x14ac:dyDescent="0.4">
      <c r="A3103" s="12"/>
      <c r="B3103" s="12"/>
      <c r="C3103" s="42"/>
      <c r="D3103" s="12"/>
      <c r="E3103" s="12"/>
      <c r="F3103" s="12"/>
      <c r="G3103" s="12"/>
      <c r="H3103" s="12"/>
      <c r="I3103" s="12"/>
      <c r="J3103" s="12"/>
      <c r="K3103" s="12"/>
      <c r="L3103" s="12"/>
      <c r="M3103" s="49"/>
      <c r="N3103" s="49"/>
      <c r="O3103" s="12"/>
      <c r="P3103" s="12"/>
      <c r="Q3103" s="12"/>
      <c r="R3103" s="12"/>
      <c r="S3103" s="12"/>
    </row>
    <row r="3104" spans="1:19" s="1" customFormat="1" x14ac:dyDescent="0.4">
      <c r="A3104" s="12"/>
      <c r="B3104" s="12"/>
      <c r="C3104" s="42"/>
      <c r="D3104" s="12"/>
      <c r="E3104" s="12"/>
      <c r="F3104" s="12"/>
      <c r="G3104" s="12"/>
      <c r="H3104" s="12"/>
      <c r="I3104" s="12"/>
      <c r="J3104" s="12"/>
      <c r="K3104" s="12"/>
      <c r="L3104" s="12"/>
      <c r="M3104" s="49"/>
      <c r="N3104" s="49"/>
      <c r="O3104" s="12"/>
      <c r="P3104" s="12"/>
      <c r="Q3104" s="12"/>
      <c r="R3104" s="12"/>
      <c r="S3104" s="12"/>
    </row>
    <row r="3105" spans="1:19" s="1" customFormat="1" x14ac:dyDescent="0.4">
      <c r="A3105" s="12"/>
      <c r="B3105" s="12"/>
      <c r="C3105" s="42"/>
      <c r="D3105" s="12"/>
      <c r="E3105" s="12"/>
      <c r="F3105" s="12"/>
      <c r="G3105" s="12"/>
      <c r="H3105" s="12"/>
      <c r="I3105" s="12"/>
      <c r="J3105" s="12"/>
      <c r="K3105" s="12"/>
      <c r="L3105" s="12"/>
      <c r="M3105" s="49"/>
      <c r="N3105" s="49"/>
      <c r="O3105" s="12"/>
      <c r="P3105" s="12"/>
      <c r="Q3105" s="12"/>
      <c r="R3105" s="12"/>
      <c r="S3105" s="12"/>
    </row>
    <row r="3106" spans="1:19" s="1" customFormat="1" x14ac:dyDescent="0.4">
      <c r="A3106" s="12"/>
      <c r="B3106" s="12"/>
      <c r="C3106" s="42"/>
      <c r="D3106" s="12"/>
      <c r="E3106" s="12"/>
      <c r="F3106" s="12"/>
      <c r="G3106" s="12"/>
      <c r="H3106" s="12"/>
      <c r="I3106" s="12"/>
      <c r="J3106" s="12"/>
      <c r="K3106" s="12"/>
      <c r="L3106" s="12"/>
      <c r="M3106" s="49"/>
      <c r="N3106" s="49"/>
      <c r="O3106" s="12"/>
      <c r="P3106" s="12"/>
      <c r="Q3106" s="12"/>
      <c r="R3106" s="12"/>
      <c r="S3106" s="12"/>
    </row>
    <row r="3107" spans="1:19" s="1" customFormat="1" x14ac:dyDescent="0.4">
      <c r="A3107" s="12"/>
      <c r="B3107" s="12"/>
      <c r="C3107" s="42"/>
      <c r="D3107" s="12"/>
      <c r="E3107" s="12"/>
      <c r="F3107" s="12"/>
      <c r="G3107" s="12"/>
      <c r="H3107" s="12"/>
      <c r="I3107" s="12"/>
      <c r="J3107" s="12"/>
      <c r="K3107" s="12"/>
      <c r="L3107" s="12"/>
      <c r="M3107" s="49"/>
      <c r="N3107" s="49"/>
      <c r="O3107" s="12"/>
      <c r="P3107" s="12"/>
      <c r="Q3107" s="12"/>
      <c r="R3107" s="12"/>
      <c r="S3107" s="12"/>
    </row>
    <row r="3108" spans="1:19" s="1" customFormat="1" x14ac:dyDescent="0.4">
      <c r="A3108" s="12"/>
      <c r="B3108" s="12"/>
      <c r="C3108" s="42"/>
      <c r="D3108" s="12"/>
      <c r="E3108" s="12"/>
      <c r="F3108" s="12"/>
      <c r="G3108" s="12"/>
      <c r="H3108" s="12"/>
      <c r="I3108" s="12"/>
      <c r="J3108" s="12"/>
      <c r="K3108" s="12"/>
      <c r="L3108" s="12"/>
      <c r="M3108" s="49"/>
      <c r="N3108" s="49"/>
      <c r="O3108" s="12"/>
      <c r="P3108" s="12"/>
      <c r="Q3108" s="12"/>
      <c r="R3108" s="12"/>
      <c r="S3108" s="12"/>
    </row>
    <row r="3109" spans="1:19" s="1" customFormat="1" x14ac:dyDescent="0.4">
      <c r="A3109" s="12"/>
      <c r="B3109" s="12"/>
      <c r="C3109" s="42"/>
      <c r="D3109" s="12"/>
      <c r="E3109" s="12"/>
      <c r="F3109" s="12"/>
      <c r="G3109" s="12"/>
      <c r="H3109" s="12"/>
      <c r="I3109" s="12"/>
      <c r="J3109" s="12"/>
      <c r="K3109" s="12"/>
      <c r="L3109" s="12"/>
      <c r="M3109" s="49"/>
      <c r="N3109" s="49"/>
      <c r="O3109" s="12"/>
      <c r="P3109" s="12"/>
      <c r="Q3109" s="12"/>
      <c r="R3109" s="12"/>
      <c r="S3109" s="12"/>
    </row>
    <row r="3110" spans="1:19" s="1" customFormat="1" x14ac:dyDescent="0.4">
      <c r="A3110" s="12"/>
      <c r="B3110" s="12"/>
      <c r="C3110" s="42"/>
      <c r="D3110" s="12"/>
      <c r="E3110" s="12"/>
      <c r="F3110" s="12"/>
      <c r="G3110" s="12"/>
      <c r="H3110" s="12"/>
      <c r="I3110" s="12"/>
      <c r="J3110" s="12"/>
      <c r="K3110" s="12"/>
      <c r="L3110" s="12"/>
      <c r="M3110" s="49"/>
      <c r="N3110" s="49"/>
      <c r="O3110" s="12"/>
      <c r="P3110" s="12"/>
      <c r="Q3110" s="12"/>
      <c r="R3110" s="12"/>
      <c r="S3110" s="12"/>
    </row>
    <row r="3111" spans="1:19" s="1" customFormat="1" x14ac:dyDescent="0.4">
      <c r="A3111" s="12"/>
      <c r="B3111" s="12"/>
      <c r="C3111" s="42"/>
      <c r="D3111" s="12"/>
      <c r="E3111" s="12"/>
      <c r="F3111" s="12"/>
      <c r="G3111" s="12"/>
      <c r="H3111" s="12"/>
      <c r="I3111" s="12"/>
      <c r="J3111" s="12"/>
      <c r="K3111" s="12"/>
      <c r="L3111" s="12"/>
      <c r="M3111" s="49"/>
      <c r="N3111" s="49"/>
      <c r="O3111" s="12"/>
      <c r="P3111" s="12"/>
      <c r="Q3111" s="12"/>
      <c r="R3111" s="12"/>
      <c r="S3111" s="12"/>
    </row>
    <row r="3112" spans="1:19" s="1" customFormat="1" x14ac:dyDescent="0.4">
      <c r="A3112" s="12"/>
      <c r="B3112" s="12"/>
      <c r="C3112" s="42"/>
      <c r="D3112" s="12"/>
      <c r="E3112" s="12"/>
      <c r="F3112" s="12"/>
      <c r="G3112" s="12"/>
      <c r="H3112" s="12"/>
      <c r="I3112" s="12"/>
      <c r="J3112" s="12"/>
      <c r="K3112" s="12"/>
      <c r="L3112" s="12"/>
      <c r="M3112" s="49"/>
      <c r="N3112" s="49"/>
      <c r="O3112" s="12"/>
      <c r="P3112" s="12"/>
      <c r="Q3112" s="12"/>
      <c r="R3112" s="12"/>
      <c r="S3112" s="12"/>
    </row>
    <row r="3113" spans="1:19" s="1" customFormat="1" x14ac:dyDescent="0.4">
      <c r="A3113" s="12"/>
      <c r="B3113" s="12"/>
      <c r="C3113" s="42"/>
      <c r="D3113" s="12"/>
      <c r="E3113" s="12"/>
      <c r="F3113" s="12"/>
      <c r="G3113" s="12"/>
      <c r="H3113" s="12"/>
      <c r="I3113" s="12"/>
      <c r="J3113" s="12"/>
      <c r="K3113" s="12"/>
      <c r="L3113" s="12"/>
      <c r="M3113" s="49"/>
      <c r="N3113" s="49"/>
      <c r="O3113" s="12"/>
      <c r="P3113" s="12"/>
      <c r="Q3113" s="12"/>
      <c r="R3113" s="12"/>
      <c r="S3113" s="12"/>
    </row>
    <row r="3114" spans="1:19" s="1" customFormat="1" x14ac:dyDescent="0.4">
      <c r="A3114" s="12"/>
      <c r="B3114" s="12"/>
      <c r="C3114" s="42"/>
      <c r="D3114" s="12"/>
      <c r="E3114" s="12"/>
      <c r="F3114" s="12"/>
      <c r="G3114" s="12"/>
      <c r="H3114" s="12"/>
      <c r="I3114" s="12"/>
      <c r="J3114" s="12"/>
      <c r="K3114" s="12"/>
      <c r="L3114" s="12"/>
      <c r="M3114" s="49"/>
      <c r="N3114" s="49"/>
      <c r="O3114" s="12"/>
      <c r="P3114" s="12"/>
      <c r="Q3114" s="12"/>
      <c r="R3114" s="12"/>
      <c r="S3114" s="12"/>
    </row>
    <row r="3115" spans="1:19" s="1" customFormat="1" x14ac:dyDescent="0.4">
      <c r="A3115" s="12"/>
      <c r="B3115" s="12"/>
      <c r="C3115" s="42"/>
      <c r="D3115" s="12"/>
      <c r="E3115" s="12"/>
      <c r="F3115" s="12"/>
      <c r="G3115" s="12"/>
      <c r="H3115" s="12"/>
      <c r="I3115" s="12"/>
      <c r="J3115" s="12"/>
      <c r="K3115" s="12"/>
      <c r="L3115" s="12"/>
      <c r="M3115" s="49"/>
      <c r="N3115" s="49"/>
      <c r="O3115" s="12"/>
      <c r="P3115" s="12"/>
      <c r="Q3115" s="12"/>
      <c r="R3115" s="12"/>
      <c r="S3115" s="12"/>
    </row>
    <row r="3116" spans="1:19" s="1" customFormat="1" x14ac:dyDescent="0.4">
      <c r="A3116" s="12"/>
      <c r="B3116" s="12"/>
      <c r="C3116" s="42"/>
      <c r="D3116" s="12"/>
      <c r="E3116" s="12"/>
      <c r="F3116" s="12"/>
      <c r="G3116" s="12"/>
      <c r="H3116" s="12"/>
      <c r="I3116" s="12"/>
      <c r="J3116" s="12"/>
      <c r="K3116" s="12"/>
      <c r="L3116" s="12"/>
      <c r="M3116" s="49"/>
      <c r="N3116" s="49"/>
      <c r="O3116" s="12"/>
      <c r="P3116" s="12"/>
      <c r="Q3116" s="12"/>
      <c r="R3116" s="12"/>
      <c r="S3116" s="12"/>
    </row>
    <row r="3117" spans="1:19" s="1" customFormat="1" x14ac:dyDescent="0.4">
      <c r="A3117" s="12"/>
      <c r="B3117" s="12"/>
      <c r="C3117" s="42"/>
      <c r="D3117" s="12"/>
      <c r="E3117" s="12"/>
      <c r="F3117" s="12"/>
      <c r="G3117" s="12"/>
      <c r="H3117" s="12"/>
      <c r="I3117" s="12"/>
      <c r="J3117" s="12"/>
      <c r="K3117" s="12"/>
      <c r="L3117" s="12"/>
      <c r="M3117" s="49"/>
      <c r="N3117" s="49"/>
      <c r="O3117" s="12"/>
      <c r="P3117" s="12"/>
      <c r="Q3117" s="12"/>
      <c r="R3117" s="12"/>
      <c r="S3117" s="12"/>
    </row>
    <row r="3118" spans="1:19" s="1" customFormat="1" x14ac:dyDescent="0.4">
      <c r="A3118" s="12"/>
      <c r="B3118" s="12"/>
      <c r="C3118" s="42"/>
      <c r="D3118" s="12"/>
      <c r="E3118" s="12"/>
      <c r="F3118" s="12"/>
      <c r="G3118" s="12"/>
      <c r="H3118" s="12"/>
      <c r="I3118" s="12"/>
      <c r="J3118" s="12"/>
      <c r="K3118" s="12"/>
      <c r="L3118" s="12"/>
      <c r="M3118" s="49"/>
      <c r="N3118" s="49"/>
      <c r="O3118" s="12"/>
      <c r="P3118" s="12"/>
      <c r="Q3118" s="12"/>
      <c r="R3118" s="12"/>
      <c r="S3118" s="12"/>
    </row>
    <row r="3119" spans="1:19" s="1" customFormat="1" x14ac:dyDescent="0.4">
      <c r="A3119" s="12"/>
      <c r="B3119" s="12"/>
      <c r="C3119" s="42"/>
      <c r="D3119" s="12"/>
      <c r="E3119" s="12"/>
      <c r="F3119" s="12"/>
      <c r="G3119" s="12"/>
      <c r="H3119" s="12"/>
      <c r="I3119" s="12"/>
      <c r="J3119" s="12"/>
      <c r="K3119" s="12"/>
      <c r="L3119" s="12"/>
      <c r="M3119" s="49"/>
      <c r="N3119" s="49"/>
      <c r="O3119" s="12"/>
      <c r="P3119" s="12"/>
      <c r="Q3119" s="12"/>
      <c r="R3119" s="12"/>
      <c r="S3119" s="12"/>
    </row>
    <row r="3120" spans="1:19" s="1" customFormat="1" x14ac:dyDescent="0.4">
      <c r="A3120" s="12"/>
      <c r="B3120" s="12"/>
      <c r="C3120" s="42"/>
      <c r="D3120" s="12"/>
      <c r="E3120" s="12"/>
      <c r="F3120" s="12"/>
      <c r="G3120" s="12"/>
      <c r="H3120" s="12"/>
      <c r="I3120" s="12"/>
      <c r="J3120" s="12"/>
      <c r="K3120" s="12"/>
      <c r="L3120" s="12"/>
      <c r="M3120" s="49"/>
      <c r="N3120" s="49"/>
      <c r="O3120" s="12"/>
      <c r="P3120" s="12"/>
      <c r="Q3120" s="12"/>
      <c r="R3120" s="12"/>
      <c r="S3120" s="12"/>
    </row>
    <row r="3121" spans="1:19" s="1" customFormat="1" x14ac:dyDescent="0.4">
      <c r="A3121" s="12"/>
      <c r="B3121" s="12"/>
      <c r="C3121" s="42"/>
      <c r="D3121" s="12"/>
      <c r="E3121" s="12"/>
      <c r="F3121" s="12"/>
      <c r="G3121" s="12"/>
      <c r="H3121" s="12"/>
      <c r="I3121" s="12"/>
      <c r="J3121" s="12"/>
      <c r="K3121" s="12"/>
      <c r="L3121" s="12"/>
      <c r="M3121" s="49"/>
      <c r="N3121" s="49"/>
      <c r="O3121" s="12"/>
      <c r="P3121" s="12"/>
      <c r="Q3121" s="12"/>
      <c r="R3121" s="12"/>
      <c r="S3121" s="12"/>
    </row>
    <row r="3122" spans="1:19" s="1" customFormat="1" x14ac:dyDescent="0.4">
      <c r="A3122" s="12"/>
      <c r="B3122" s="12"/>
      <c r="C3122" s="42"/>
      <c r="D3122" s="12"/>
      <c r="E3122" s="12"/>
      <c r="F3122" s="12"/>
      <c r="G3122" s="12"/>
      <c r="H3122" s="12"/>
      <c r="I3122" s="12"/>
      <c r="J3122" s="12"/>
      <c r="K3122" s="12"/>
      <c r="L3122" s="12"/>
      <c r="M3122" s="49"/>
      <c r="N3122" s="49"/>
      <c r="O3122" s="12"/>
      <c r="P3122" s="12"/>
      <c r="Q3122" s="12"/>
      <c r="R3122" s="12"/>
      <c r="S3122" s="12"/>
    </row>
    <row r="3123" spans="1:19" s="1" customFormat="1" x14ac:dyDescent="0.4">
      <c r="A3123" s="12"/>
      <c r="B3123" s="12"/>
      <c r="C3123" s="42"/>
      <c r="D3123" s="12"/>
      <c r="E3123" s="12"/>
      <c r="F3123" s="12"/>
      <c r="G3123" s="12"/>
      <c r="H3123" s="12"/>
      <c r="I3123" s="12"/>
      <c r="J3123" s="12"/>
      <c r="K3123" s="12"/>
      <c r="L3123" s="12"/>
      <c r="M3123" s="49"/>
      <c r="N3123" s="49"/>
      <c r="O3123" s="12"/>
      <c r="P3123" s="12"/>
      <c r="Q3123" s="12"/>
      <c r="R3123" s="12"/>
      <c r="S3123" s="12"/>
    </row>
    <row r="3124" spans="1:19" s="1" customFormat="1" x14ac:dyDescent="0.4">
      <c r="A3124" s="12"/>
      <c r="B3124" s="12"/>
      <c r="C3124" s="42"/>
      <c r="D3124" s="12"/>
      <c r="E3124" s="12"/>
      <c r="F3124" s="12"/>
      <c r="G3124" s="12"/>
      <c r="H3124" s="12"/>
      <c r="I3124" s="12"/>
      <c r="J3124" s="12"/>
      <c r="K3124" s="12"/>
      <c r="L3124" s="12"/>
      <c r="M3124" s="49"/>
      <c r="N3124" s="49"/>
      <c r="O3124" s="12"/>
      <c r="P3124" s="12"/>
      <c r="Q3124" s="12"/>
      <c r="R3124" s="12"/>
      <c r="S3124" s="12"/>
    </row>
    <row r="3125" spans="1:19" s="1" customFormat="1" x14ac:dyDescent="0.4">
      <c r="A3125" s="12"/>
      <c r="B3125" s="12"/>
      <c r="C3125" s="42"/>
      <c r="D3125" s="12"/>
      <c r="E3125" s="12"/>
      <c r="F3125" s="12"/>
      <c r="G3125" s="12"/>
      <c r="H3125" s="12"/>
      <c r="I3125" s="12"/>
      <c r="J3125" s="12"/>
      <c r="K3125" s="12"/>
      <c r="L3125" s="12"/>
      <c r="M3125" s="49"/>
      <c r="N3125" s="49"/>
      <c r="O3125" s="12"/>
      <c r="P3125" s="12"/>
      <c r="Q3125" s="12"/>
      <c r="R3125" s="12"/>
      <c r="S3125" s="12"/>
    </row>
    <row r="3126" spans="1:19" s="1" customFormat="1" x14ac:dyDescent="0.4">
      <c r="A3126" s="12"/>
      <c r="B3126" s="12"/>
      <c r="C3126" s="42"/>
      <c r="D3126" s="12"/>
      <c r="E3126" s="12"/>
      <c r="F3126" s="12"/>
      <c r="G3126" s="12"/>
      <c r="H3126" s="12"/>
      <c r="I3126" s="12"/>
      <c r="J3126" s="12"/>
      <c r="K3126" s="12"/>
      <c r="L3126" s="12"/>
      <c r="M3126" s="49"/>
      <c r="N3126" s="49"/>
      <c r="O3126" s="12"/>
      <c r="P3126" s="12"/>
      <c r="Q3126" s="12"/>
      <c r="R3126" s="12"/>
      <c r="S3126" s="12"/>
    </row>
    <row r="3127" spans="1:19" s="1" customFormat="1" x14ac:dyDescent="0.4">
      <c r="A3127" s="12"/>
      <c r="B3127" s="12"/>
      <c r="C3127" s="42"/>
      <c r="D3127" s="12"/>
      <c r="E3127" s="12"/>
      <c r="F3127" s="12"/>
      <c r="G3127" s="12"/>
      <c r="H3127" s="12"/>
      <c r="I3127" s="12"/>
      <c r="J3127" s="12"/>
      <c r="K3127" s="12"/>
      <c r="L3127" s="12"/>
      <c r="M3127" s="49"/>
      <c r="N3127" s="49"/>
      <c r="O3127" s="12"/>
      <c r="P3127" s="12"/>
      <c r="Q3127" s="12"/>
      <c r="R3127" s="12"/>
      <c r="S3127" s="12"/>
    </row>
    <row r="3128" spans="1:19" s="1" customFormat="1" x14ac:dyDescent="0.4">
      <c r="A3128" s="12"/>
      <c r="B3128" s="12"/>
      <c r="C3128" s="42"/>
      <c r="D3128" s="12"/>
      <c r="E3128" s="12"/>
      <c r="F3128" s="12"/>
      <c r="G3128" s="12"/>
      <c r="H3128" s="12"/>
      <c r="I3128" s="12"/>
      <c r="J3128" s="12"/>
      <c r="K3128" s="12"/>
      <c r="L3128" s="12"/>
      <c r="M3128" s="49"/>
      <c r="N3128" s="49"/>
      <c r="O3128" s="12"/>
      <c r="P3128" s="12"/>
      <c r="Q3128" s="12"/>
      <c r="R3128" s="12"/>
      <c r="S3128" s="12"/>
    </row>
    <row r="3129" spans="1:19" s="1" customFormat="1" x14ac:dyDescent="0.4">
      <c r="A3129" s="12"/>
      <c r="B3129" s="12"/>
      <c r="C3129" s="42"/>
      <c r="D3129" s="12"/>
      <c r="E3129" s="12"/>
      <c r="F3129" s="12"/>
      <c r="G3129" s="12"/>
      <c r="H3129" s="12"/>
      <c r="I3129" s="12"/>
      <c r="J3129" s="12"/>
      <c r="K3129" s="12"/>
      <c r="L3129" s="12"/>
      <c r="M3129" s="49"/>
      <c r="N3129" s="49"/>
      <c r="O3129" s="12"/>
      <c r="P3129" s="12"/>
      <c r="Q3129" s="12"/>
      <c r="R3129" s="12"/>
      <c r="S3129" s="12"/>
    </row>
    <row r="3130" spans="1:19" s="1" customFormat="1" x14ac:dyDescent="0.4">
      <c r="A3130" s="12"/>
      <c r="B3130" s="12"/>
      <c r="C3130" s="42"/>
      <c r="D3130" s="12"/>
      <c r="E3130" s="12"/>
      <c r="F3130" s="12"/>
      <c r="G3130" s="12"/>
      <c r="H3130" s="12"/>
      <c r="I3130" s="12"/>
      <c r="J3130" s="12"/>
      <c r="K3130" s="12"/>
      <c r="L3130" s="12"/>
      <c r="M3130" s="49"/>
      <c r="N3130" s="49"/>
      <c r="O3130" s="12"/>
      <c r="P3130" s="12"/>
      <c r="Q3130" s="12"/>
      <c r="R3130" s="12"/>
      <c r="S3130" s="12"/>
    </row>
    <row r="3131" spans="1:19" s="1" customFormat="1" x14ac:dyDescent="0.4">
      <c r="A3131" s="12"/>
      <c r="B3131" s="12"/>
      <c r="C3131" s="42"/>
      <c r="D3131" s="12"/>
      <c r="E3131" s="12"/>
      <c r="F3131" s="12"/>
      <c r="G3131" s="12"/>
      <c r="H3131" s="12"/>
      <c r="I3131" s="12"/>
      <c r="J3131" s="12"/>
      <c r="K3131" s="12"/>
      <c r="L3131" s="12"/>
      <c r="M3131" s="49"/>
      <c r="N3131" s="49"/>
      <c r="O3131" s="12"/>
      <c r="P3131" s="12"/>
      <c r="Q3131" s="12"/>
      <c r="R3131" s="12"/>
      <c r="S3131" s="12"/>
    </row>
    <row r="3132" spans="1:19" s="1" customFormat="1" x14ac:dyDescent="0.4">
      <c r="A3132" s="12"/>
      <c r="B3132" s="12"/>
      <c r="C3132" s="42"/>
      <c r="D3132" s="12"/>
      <c r="E3132" s="12"/>
      <c r="F3132" s="12"/>
      <c r="G3132" s="12"/>
      <c r="H3132" s="12"/>
      <c r="I3132" s="12"/>
      <c r="J3132" s="12"/>
      <c r="K3132" s="12"/>
      <c r="L3132" s="12"/>
      <c r="M3132" s="49"/>
      <c r="N3132" s="49"/>
      <c r="O3132" s="12"/>
      <c r="P3132" s="12"/>
      <c r="Q3132" s="12"/>
      <c r="R3132" s="12"/>
      <c r="S3132" s="12"/>
    </row>
    <row r="3133" spans="1:19" s="1" customFormat="1" x14ac:dyDescent="0.4">
      <c r="A3133" s="12"/>
      <c r="B3133" s="12"/>
      <c r="C3133" s="42"/>
      <c r="D3133" s="12"/>
      <c r="E3133" s="12"/>
      <c r="F3133" s="12"/>
      <c r="G3133" s="12"/>
      <c r="H3133" s="12"/>
      <c r="I3133" s="12"/>
      <c r="J3133" s="12"/>
      <c r="K3133" s="12"/>
      <c r="L3133" s="12"/>
      <c r="M3133" s="49"/>
      <c r="N3133" s="49"/>
      <c r="O3133" s="12"/>
      <c r="P3133" s="12"/>
      <c r="Q3133" s="12"/>
      <c r="R3133" s="12"/>
      <c r="S3133" s="12"/>
    </row>
    <row r="3134" spans="1:19" s="1" customFormat="1" x14ac:dyDescent="0.4">
      <c r="A3134" s="12"/>
      <c r="B3134" s="12"/>
      <c r="C3134" s="42"/>
      <c r="D3134" s="12"/>
      <c r="E3134" s="12"/>
      <c r="F3134" s="12"/>
      <c r="G3134" s="12"/>
      <c r="H3134" s="12"/>
      <c r="I3134" s="12"/>
      <c r="J3134" s="12"/>
      <c r="K3134" s="12"/>
      <c r="L3134" s="12"/>
      <c r="M3134" s="49"/>
      <c r="N3134" s="49"/>
      <c r="O3134" s="12"/>
      <c r="P3134" s="12"/>
      <c r="Q3134" s="12"/>
      <c r="R3134" s="12"/>
      <c r="S3134" s="12"/>
    </row>
    <row r="3135" spans="1:19" s="1" customFormat="1" x14ac:dyDescent="0.4">
      <c r="A3135" s="12"/>
      <c r="B3135" s="12"/>
      <c r="C3135" s="42"/>
      <c r="D3135" s="12"/>
      <c r="E3135" s="12"/>
      <c r="F3135" s="12"/>
      <c r="G3135" s="12"/>
      <c r="H3135" s="12"/>
      <c r="I3135" s="12"/>
      <c r="J3135" s="12"/>
      <c r="K3135" s="12"/>
      <c r="L3135" s="12"/>
      <c r="M3135" s="49"/>
      <c r="N3135" s="49"/>
      <c r="O3135" s="12"/>
      <c r="P3135" s="12"/>
      <c r="Q3135" s="12"/>
      <c r="R3135" s="12"/>
      <c r="S3135" s="12"/>
    </row>
    <row r="3136" spans="1:19" s="1" customFormat="1" x14ac:dyDescent="0.4">
      <c r="A3136" s="12"/>
      <c r="B3136" s="12"/>
      <c r="C3136" s="42"/>
      <c r="D3136" s="12"/>
      <c r="E3136" s="12"/>
      <c r="F3136" s="12"/>
      <c r="G3136" s="12"/>
      <c r="H3136" s="12"/>
      <c r="I3136" s="12"/>
      <c r="J3136" s="12"/>
      <c r="K3136" s="12"/>
      <c r="L3136" s="12"/>
      <c r="M3136" s="49"/>
      <c r="N3136" s="49"/>
      <c r="O3136" s="12"/>
      <c r="P3136" s="12"/>
      <c r="Q3136" s="12"/>
      <c r="R3136" s="12"/>
      <c r="S3136" s="12"/>
    </row>
    <row r="3137" spans="1:19" s="1" customFormat="1" x14ac:dyDescent="0.4">
      <c r="A3137" s="12"/>
      <c r="B3137" s="12"/>
      <c r="C3137" s="42"/>
      <c r="D3137" s="12"/>
      <c r="E3137" s="12"/>
      <c r="F3137" s="12"/>
      <c r="G3137" s="12"/>
      <c r="H3137" s="12"/>
      <c r="I3137" s="12"/>
      <c r="J3137" s="12"/>
      <c r="K3137" s="12"/>
      <c r="L3137" s="12"/>
      <c r="M3137" s="49"/>
      <c r="N3137" s="49"/>
      <c r="O3137" s="12"/>
      <c r="P3137" s="12"/>
      <c r="Q3137" s="12"/>
      <c r="R3137" s="12"/>
      <c r="S3137" s="12"/>
    </row>
    <row r="3138" spans="1:19" s="1" customFormat="1" x14ac:dyDescent="0.4">
      <c r="A3138" s="12"/>
      <c r="B3138" s="12"/>
      <c r="C3138" s="42"/>
      <c r="D3138" s="12"/>
      <c r="E3138" s="12"/>
      <c r="F3138" s="12"/>
      <c r="G3138" s="12"/>
      <c r="H3138" s="12"/>
      <c r="I3138" s="12"/>
      <c r="J3138" s="12"/>
      <c r="K3138" s="12"/>
      <c r="L3138" s="12"/>
      <c r="M3138" s="49"/>
      <c r="N3138" s="49"/>
      <c r="O3138" s="12"/>
      <c r="P3138" s="12"/>
      <c r="Q3138" s="12"/>
      <c r="R3138" s="12"/>
      <c r="S3138" s="12"/>
    </row>
    <row r="3139" spans="1:19" s="1" customFormat="1" x14ac:dyDescent="0.4">
      <c r="A3139" s="12"/>
      <c r="B3139" s="12"/>
      <c r="C3139" s="42"/>
      <c r="D3139" s="12"/>
      <c r="E3139" s="12"/>
      <c r="F3139" s="12"/>
      <c r="G3139" s="12"/>
      <c r="H3139" s="12"/>
      <c r="I3139" s="12"/>
      <c r="J3139" s="12"/>
      <c r="K3139" s="12"/>
      <c r="L3139" s="12"/>
      <c r="M3139" s="49"/>
      <c r="N3139" s="49"/>
      <c r="O3139" s="12"/>
      <c r="P3139" s="12"/>
      <c r="Q3139" s="12"/>
      <c r="R3139" s="12"/>
      <c r="S3139" s="12"/>
    </row>
    <row r="3140" spans="1:19" s="1" customFormat="1" x14ac:dyDescent="0.4">
      <c r="A3140" s="12"/>
      <c r="B3140" s="12"/>
      <c r="C3140" s="42"/>
      <c r="D3140" s="12"/>
      <c r="E3140" s="12"/>
      <c r="F3140" s="12"/>
      <c r="G3140" s="12"/>
      <c r="H3140" s="12"/>
      <c r="I3140" s="12"/>
      <c r="J3140" s="12"/>
      <c r="K3140" s="12"/>
      <c r="L3140" s="12"/>
      <c r="M3140" s="49"/>
      <c r="N3140" s="49"/>
      <c r="O3140" s="12"/>
      <c r="P3140" s="12"/>
      <c r="Q3140" s="12"/>
      <c r="R3140" s="12"/>
      <c r="S3140" s="12"/>
    </row>
    <row r="3141" spans="1:19" s="1" customFormat="1" x14ac:dyDescent="0.4">
      <c r="A3141" s="12"/>
      <c r="B3141" s="12"/>
      <c r="C3141" s="42"/>
      <c r="D3141" s="12"/>
      <c r="E3141" s="12"/>
      <c r="F3141" s="12"/>
      <c r="G3141" s="12"/>
      <c r="H3141" s="12"/>
      <c r="I3141" s="12"/>
      <c r="J3141" s="12"/>
      <c r="K3141" s="12"/>
      <c r="L3141" s="12"/>
      <c r="M3141" s="49"/>
      <c r="N3141" s="49"/>
      <c r="O3141" s="12"/>
      <c r="P3141" s="12"/>
      <c r="Q3141" s="12"/>
      <c r="R3141" s="12"/>
      <c r="S3141" s="12"/>
    </row>
    <row r="3142" spans="1:19" s="1" customFormat="1" x14ac:dyDescent="0.4">
      <c r="A3142" s="12"/>
      <c r="B3142" s="12"/>
      <c r="C3142" s="42"/>
      <c r="D3142" s="12"/>
      <c r="E3142" s="12"/>
      <c r="F3142" s="12"/>
      <c r="G3142" s="12"/>
      <c r="H3142" s="12"/>
      <c r="I3142" s="12"/>
      <c r="J3142" s="12"/>
      <c r="K3142" s="12"/>
      <c r="L3142" s="12"/>
      <c r="M3142" s="49"/>
      <c r="N3142" s="49"/>
      <c r="O3142" s="12"/>
      <c r="P3142" s="12"/>
      <c r="Q3142" s="12"/>
      <c r="R3142" s="12"/>
      <c r="S3142" s="12"/>
    </row>
    <row r="3143" spans="1:19" s="1" customFormat="1" x14ac:dyDescent="0.4">
      <c r="A3143" s="12"/>
      <c r="B3143" s="12"/>
      <c r="C3143" s="42"/>
      <c r="D3143" s="12"/>
      <c r="E3143" s="12"/>
      <c r="F3143" s="12"/>
      <c r="G3143" s="12"/>
      <c r="H3143" s="12"/>
      <c r="I3143" s="12"/>
      <c r="J3143" s="12"/>
      <c r="K3143" s="12"/>
      <c r="L3143" s="12"/>
      <c r="M3143" s="49"/>
      <c r="N3143" s="49"/>
      <c r="O3143" s="12"/>
      <c r="P3143" s="12"/>
      <c r="Q3143" s="12"/>
      <c r="R3143" s="12"/>
      <c r="S3143" s="12"/>
    </row>
    <row r="3144" spans="1:19" s="1" customFormat="1" x14ac:dyDescent="0.4">
      <c r="A3144" s="12"/>
      <c r="B3144" s="12"/>
      <c r="C3144" s="42"/>
      <c r="D3144" s="12"/>
      <c r="E3144" s="12"/>
      <c r="F3144" s="12"/>
      <c r="G3144" s="12"/>
      <c r="H3144" s="12"/>
      <c r="I3144" s="12"/>
      <c r="J3144" s="12"/>
      <c r="K3144" s="12"/>
      <c r="L3144" s="12"/>
      <c r="M3144" s="49"/>
      <c r="N3144" s="49"/>
      <c r="O3144" s="12"/>
      <c r="P3144" s="12"/>
      <c r="Q3144" s="12"/>
      <c r="R3144" s="12"/>
      <c r="S3144" s="12"/>
    </row>
    <row r="3145" spans="1:19" s="1" customFormat="1" x14ac:dyDescent="0.4">
      <c r="A3145" s="12"/>
      <c r="B3145" s="12"/>
      <c r="C3145" s="42"/>
      <c r="D3145" s="12"/>
      <c r="E3145" s="12"/>
      <c r="F3145" s="12"/>
      <c r="G3145" s="12"/>
      <c r="H3145" s="12"/>
      <c r="I3145" s="12"/>
      <c r="J3145" s="12"/>
      <c r="K3145" s="12"/>
      <c r="L3145" s="12"/>
      <c r="M3145" s="49"/>
      <c r="N3145" s="49"/>
      <c r="O3145" s="12"/>
      <c r="P3145" s="12"/>
      <c r="Q3145" s="12"/>
      <c r="R3145" s="12"/>
      <c r="S3145" s="12"/>
    </row>
    <row r="3146" spans="1:19" s="1" customFormat="1" x14ac:dyDescent="0.4">
      <c r="A3146" s="12"/>
      <c r="B3146" s="12"/>
      <c r="C3146" s="42"/>
      <c r="D3146" s="12"/>
      <c r="E3146" s="12"/>
      <c r="F3146" s="12"/>
      <c r="G3146" s="12"/>
      <c r="H3146" s="12"/>
      <c r="I3146" s="12"/>
      <c r="J3146" s="12"/>
      <c r="K3146" s="12"/>
      <c r="L3146" s="12"/>
      <c r="M3146" s="49"/>
      <c r="N3146" s="49"/>
      <c r="O3146" s="12"/>
      <c r="P3146" s="12"/>
      <c r="Q3146" s="12"/>
      <c r="R3146" s="12"/>
      <c r="S3146" s="12"/>
    </row>
    <row r="3147" spans="1:19" s="1" customFormat="1" x14ac:dyDescent="0.4">
      <c r="A3147" s="12"/>
      <c r="B3147" s="12"/>
      <c r="C3147" s="42"/>
      <c r="D3147" s="12"/>
      <c r="E3147" s="12"/>
      <c r="F3147" s="12"/>
      <c r="G3147" s="12"/>
      <c r="H3147" s="12"/>
      <c r="I3147" s="12"/>
      <c r="J3147" s="12"/>
      <c r="K3147" s="12"/>
      <c r="L3147" s="12"/>
      <c r="M3147" s="49"/>
      <c r="N3147" s="49"/>
      <c r="O3147" s="12"/>
      <c r="P3147" s="12"/>
      <c r="Q3147" s="12"/>
      <c r="R3147" s="12"/>
      <c r="S3147" s="12"/>
    </row>
    <row r="3148" spans="1:19" s="1" customFormat="1" x14ac:dyDescent="0.4">
      <c r="A3148" s="12"/>
      <c r="B3148" s="12"/>
      <c r="C3148" s="42"/>
      <c r="D3148" s="12"/>
      <c r="E3148" s="12"/>
      <c r="F3148" s="12"/>
      <c r="G3148" s="12"/>
      <c r="H3148" s="12"/>
      <c r="I3148" s="12"/>
      <c r="J3148" s="12"/>
      <c r="K3148" s="12"/>
      <c r="L3148" s="12"/>
      <c r="M3148" s="49"/>
      <c r="N3148" s="49"/>
      <c r="O3148" s="12"/>
      <c r="P3148" s="12"/>
      <c r="Q3148" s="12"/>
      <c r="R3148" s="12"/>
      <c r="S3148" s="12"/>
    </row>
    <row r="3149" spans="1:19" s="1" customFormat="1" x14ac:dyDescent="0.4">
      <c r="A3149" s="12"/>
      <c r="B3149" s="12"/>
      <c r="C3149" s="42"/>
      <c r="D3149" s="12"/>
      <c r="E3149" s="12"/>
      <c r="F3149" s="12"/>
      <c r="G3149" s="12"/>
      <c r="H3149" s="12"/>
      <c r="I3149" s="12"/>
      <c r="J3149" s="12"/>
      <c r="K3149" s="12"/>
      <c r="L3149" s="12"/>
      <c r="M3149" s="49"/>
      <c r="N3149" s="49"/>
      <c r="O3149" s="12"/>
      <c r="P3149" s="12"/>
      <c r="Q3149" s="12"/>
      <c r="R3149" s="12"/>
      <c r="S3149" s="12"/>
    </row>
    <row r="3150" spans="1:19" s="1" customFormat="1" x14ac:dyDescent="0.4">
      <c r="A3150" s="12"/>
      <c r="B3150" s="12"/>
      <c r="C3150" s="42"/>
      <c r="D3150" s="12"/>
      <c r="E3150" s="12"/>
      <c r="F3150" s="12"/>
      <c r="G3150" s="12"/>
      <c r="H3150" s="12"/>
      <c r="I3150" s="12"/>
      <c r="J3150" s="12"/>
      <c r="K3150" s="12"/>
      <c r="L3150" s="12"/>
      <c r="M3150" s="49"/>
      <c r="N3150" s="49"/>
      <c r="O3150" s="12"/>
      <c r="P3150" s="12"/>
      <c r="Q3150" s="12"/>
      <c r="R3150" s="12"/>
      <c r="S3150" s="12"/>
    </row>
    <row r="3151" spans="1:19" s="1" customFormat="1" x14ac:dyDescent="0.4">
      <c r="A3151" s="12"/>
      <c r="B3151" s="12"/>
      <c r="C3151" s="42"/>
      <c r="D3151" s="12"/>
      <c r="E3151" s="12"/>
      <c r="F3151" s="12"/>
      <c r="G3151" s="12"/>
      <c r="H3151" s="12"/>
      <c r="I3151" s="12"/>
      <c r="J3151" s="12"/>
      <c r="K3151" s="12"/>
      <c r="L3151" s="12"/>
      <c r="M3151" s="49"/>
      <c r="N3151" s="49"/>
      <c r="O3151" s="12"/>
      <c r="P3151" s="12"/>
      <c r="Q3151" s="12"/>
      <c r="R3151" s="12"/>
      <c r="S3151" s="12"/>
    </row>
    <row r="3152" spans="1:19" s="1" customFormat="1" x14ac:dyDescent="0.4">
      <c r="A3152" s="12"/>
      <c r="B3152" s="12"/>
      <c r="C3152" s="42"/>
      <c r="D3152" s="12"/>
      <c r="E3152" s="12"/>
      <c r="F3152" s="12"/>
      <c r="G3152" s="12"/>
      <c r="H3152" s="12"/>
      <c r="I3152" s="12"/>
      <c r="J3152" s="12"/>
      <c r="K3152" s="12"/>
      <c r="L3152" s="12"/>
      <c r="M3152" s="49"/>
      <c r="N3152" s="49"/>
      <c r="O3152" s="12"/>
      <c r="P3152" s="12"/>
      <c r="Q3152" s="12"/>
      <c r="R3152" s="12"/>
      <c r="S3152" s="12"/>
    </row>
    <row r="3153" spans="1:19" s="1" customFormat="1" x14ac:dyDescent="0.4">
      <c r="A3153" s="12"/>
      <c r="B3153" s="12"/>
      <c r="C3153" s="42"/>
      <c r="D3153" s="12"/>
      <c r="E3153" s="12"/>
      <c r="F3153" s="12"/>
      <c r="G3153" s="12"/>
      <c r="H3153" s="12"/>
      <c r="I3153" s="12"/>
      <c r="J3153" s="12"/>
      <c r="K3153" s="12"/>
      <c r="L3153" s="12"/>
      <c r="M3153" s="49"/>
      <c r="N3153" s="49"/>
      <c r="O3153" s="12"/>
      <c r="P3153" s="12"/>
      <c r="Q3153" s="12"/>
      <c r="R3153" s="12"/>
      <c r="S3153" s="12"/>
    </row>
    <row r="3154" spans="1:19" s="1" customFormat="1" x14ac:dyDescent="0.4">
      <c r="A3154" s="12"/>
      <c r="B3154" s="12"/>
      <c r="C3154" s="42"/>
      <c r="D3154" s="12"/>
      <c r="E3154" s="12"/>
      <c r="F3154" s="12"/>
      <c r="G3154" s="12"/>
      <c r="H3154" s="12"/>
      <c r="I3154" s="12"/>
      <c r="J3154" s="12"/>
      <c r="K3154" s="12"/>
      <c r="L3154" s="12"/>
      <c r="M3154" s="49"/>
      <c r="N3154" s="49"/>
      <c r="O3154" s="12"/>
      <c r="P3154" s="12"/>
      <c r="Q3154" s="12"/>
      <c r="R3154" s="12"/>
      <c r="S3154" s="12"/>
    </row>
    <row r="3155" spans="1:19" s="1" customFormat="1" x14ac:dyDescent="0.4">
      <c r="A3155" s="12"/>
      <c r="B3155" s="12"/>
      <c r="C3155" s="42"/>
      <c r="D3155" s="12"/>
      <c r="E3155" s="12"/>
      <c r="F3155" s="12"/>
      <c r="G3155" s="12"/>
      <c r="H3155" s="12"/>
      <c r="I3155" s="12"/>
      <c r="J3155" s="12"/>
      <c r="K3155" s="12"/>
      <c r="L3155" s="12"/>
      <c r="M3155" s="49"/>
      <c r="N3155" s="49"/>
      <c r="O3155" s="12"/>
      <c r="P3155" s="12"/>
      <c r="Q3155" s="12"/>
      <c r="R3155" s="12"/>
      <c r="S3155" s="12"/>
    </row>
    <row r="3156" spans="1:19" s="1" customFormat="1" x14ac:dyDescent="0.4">
      <c r="A3156" s="12"/>
      <c r="B3156" s="12"/>
      <c r="C3156" s="42"/>
      <c r="D3156" s="12"/>
      <c r="E3156" s="12"/>
      <c r="F3156" s="12"/>
      <c r="G3156" s="12"/>
      <c r="H3156" s="12"/>
      <c r="I3156" s="12"/>
      <c r="J3156" s="12"/>
      <c r="K3156" s="12"/>
      <c r="L3156" s="12"/>
      <c r="M3156" s="49"/>
      <c r="N3156" s="49"/>
      <c r="O3156" s="12"/>
      <c r="P3156" s="12"/>
      <c r="Q3156" s="12"/>
      <c r="R3156" s="12"/>
      <c r="S3156" s="12"/>
    </row>
    <row r="3157" spans="1:19" s="1" customFormat="1" x14ac:dyDescent="0.4">
      <c r="A3157" s="12"/>
      <c r="B3157" s="12"/>
      <c r="C3157" s="42"/>
      <c r="D3157" s="12"/>
      <c r="E3157" s="12"/>
      <c r="F3157" s="12"/>
      <c r="G3157" s="12"/>
      <c r="H3157" s="12"/>
      <c r="I3157" s="12"/>
      <c r="J3157" s="12"/>
      <c r="K3157" s="12"/>
      <c r="L3157" s="12"/>
      <c r="M3157" s="49"/>
      <c r="N3157" s="49"/>
      <c r="O3157" s="12"/>
      <c r="P3157" s="12"/>
      <c r="Q3157" s="12"/>
      <c r="R3157" s="12"/>
      <c r="S3157" s="12"/>
    </row>
    <row r="3158" spans="1:19" s="1" customFormat="1" x14ac:dyDescent="0.4">
      <c r="A3158" s="12"/>
      <c r="B3158" s="12"/>
      <c r="C3158" s="42"/>
      <c r="D3158" s="12"/>
      <c r="E3158" s="12"/>
      <c r="F3158" s="12"/>
      <c r="G3158" s="12"/>
      <c r="H3158" s="12"/>
      <c r="I3158" s="12"/>
      <c r="J3158" s="12"/>
      <c r="K3158" s="12"/>
      <c r="L3158" s="12"/>
      <c r="M3158" s="49"/>
      <c r="N3158" s="49"/>
      <c r="O3158" s="12"/>
      <c r="P3158" s="12"/>
      <c r="Q3158" s="12"/>
      <c r="R3158" s="12"/>
      <c r="S3158" s="12"/>
    </row>
    <row r="3159" spans="1:19" s="1" customFormat="1" x14ac:dyDescent="0.4">
      <c r="A3159" s="12"/>
      <c r="B3159" s="12"/>
      <c r="C3159" s="42"/>
      <c r="D3159" s="12"/>
      <c r="E3159" s="12"/>
      <c r="F3159" s="12"/>
      <c r="G3159" s="12"/>
      <c r="H3159" s="12"/>
      <c r="I3159" s="12"/>
      <c r="J3159" s="12"/>
      <c r="K3159" s="12"/>
      <c r="L3159" s="12"/>
      <c r="M3159" s="49"/>
      <c r="N3159" s="49"/>
      <c r="O3159" s="12"/>
      <c r="P3159" s="12"/>
      <c r="Q3159" s="12"/>
      <c r="R3159" s="12"/>
      <c r="S3159" s="12"/>
    </row>
    <row r="3160" spans="1:19" s="1" customFormat="1" x14ac:dyDescent="0.4">
      <c r="A3160" s="12"/>
      <c r="B3160" s="12"/>
      <c r="C3160" s="42"/>
      <c r="D3160" s="12"/>
      <c r="E3160" s="12"/>
      <c r="F3160" s="12"/>
      <c r="G3160" s="12"/>
      <c r="H3160" s="12"/>
      <c r="I3160" s="12"/>
      <c r="J3160" s="12"/>
      <c r="K3160" s="12"/>
      <c r="L3160" s="12"/>
      <c r="M3160" s="49"/>
      <c r="N3160" s="49"/>
      <c r="O3160" s="12"/>
      <c r="P3160" s="12"/>
      <c r="Q3160" s="12"/>
      <c r="R3160" s="12"/>
      <c r="S3160" s="12"/>
    </row>
    <row r="3161" spans="1:19" s="1" customFormat="1" x14ac:dyDescent="0.4">
      <c r="A3161" s="12"/>
      <c r="B3161" s="12"/>
      <c r="C3161" s="42"/>
      <c r="D3161" s="12"/>
      <c r="E3161" s="12"/>
      <c r="F3161" s="12"/>
      <c r="G3161" s="12"/>
      <c r="H3161" s="12"/>
      <c r="I3161" s="12"/>
      <c r="J3161" s="12"/>
      <c r="K3161" s="12"/>
      <c r="L3161" s="12"/>
      <c r="M3161" s="49"/>
      <c r="N3161" s="49"/>
      <c r="O3161" s="12"/>
      <c r="P3161" s="12"/>
      <c r="Q3161" s="12"/>
      <c r="R3161" s="12"/>
      <c r="S3161" s="12"/>
    </row>
    <row r="3162" spans="1:19" s="1" customFormat="1" x14ac:dyDescent="0.4">
      <c r="A3162" s="12"/>
      <c r="B3162" s="12"/>
      <c r="C3162" s="42"/>
      <c r="D3162" s="12"/>
      <c r="E3162" s="12"/>
      <c r="F3162" s="12"/>
      <c r="G3162" s="12"/>
      <c r="H3162" s="12"/>
      <c r="I3162" s="12"/>
      <c r="J3162" s="12"/>
      <c r="K3162" s="12"/>
      <c r="L3162" s="12"/>
      <c r="M3162" s="49"/>
      <c r="N3162" s="49"/>
      <c r="O3162" s="12"/>
      <c r="P3162" s="12"/>
      <c r="Q3162" s="12"/>
      <c r="R3162" s="12"/>
      <c r="S3162" s="12"/>
    </row>
    <row r="3163" spans="1:19" s="1" customFormat="1" x14ac:dyDescent="0.4">
      <c r="A3163" s="12"/>
      <c r="B3163" s="12"/>
      <c r="C3163" s="42"/>
      <c r="D3163" s="12"/>
      <c r="E3163" s="12"/>
      <c r="F3163" s="12"/>
      <c r="G3163" s="12"/>
      <c r="H3163" s="12"/>
      <c r="I3163" s="12"/>
      <c r="J3163" s="12"/>
      <c r="K3163" s="12"/>
      <c r="L3163" s="12"/>
      <c r="M3163" s="49"/>
      <c r="N3163" s="49"/>
      <c r="O3163" s="12"/>
      <c r="P3163" s="12"/>
      <c r="Q3163" s="12"/>
      <c r="R3163" s="12"/>
      <c r="S3163" s="12"/>
    </row>
    <row r="3164" spans="1:19" s="1" customFormat="1" x14ac:dyDescent="0.4">
      <c r="A3164" s="12"/>
      <c r="B3164" s="12"/>
      <c r="C3164" s="42"/>
      <c r="D3164" s="12"/>
      <c r="E3164" s="12"/>
      <c r="F3164" s="12"/>
      <c r="G3164" s="12"/>
      <c r="H3164" s="12"/>
      <c r="I3164" s="12"/>
      <c r="J3164" s="12"/>
      <c r="K3164" s="12"/>
      <c r="L3164" s="12"/>
      <c r="M3164" s="49"/>
      <c r="N3164" s="49"/>
      <c r="O3164" s="12"/>
      <c r="P3164" s="12"/>
      <c r="Q3164" s="12"/>
      <c r="R3164" s="12"/>
      <c r="S3164" s="12"/>
    </row>
    <row r="3165" spans="1:19" s="1" customFormat="1" x14ac:dyDescent="0.4">
      <c r="A3165" s="12"/>
      <c r="B3165" s="12"/>
      <c r="C3165" s="42"/>
      <c r="D3165" s="12"/>
      <c r="E3165" s="12"/>
      <c r="F3165" s="12"/>
      <c r="G3165" s="12"/>
      <c r="H3165" s="12"/>
      <c r="I3165" s="12"/>
      <c r="J3165" s="12"/>
      <c r="K3165" s="12"/>
      <c r="L3165" s="12"/>
      <c r="M3165" s="49"/>
      <c r="N3165" s="49"/>
      <c r="O3165" s="12"/>
      <c r="P3165" s="12"/>
      <c r="Q3165" s="12"/>
      <c r="R3165" s="12"/>
      <c r="S3165" s="12"/>
    </row>
    <row r="3166" spans="1:19" s="1" customFormat="1" x14ac:dyDescent="0.4">
      <c r="A3166" s="12"/>
      <c r="B3166" s="12"/>
      <c r="C3166" s="42"/>
      <c r="D3166" s="12"/>
      <c r="E3166" s="12"/>
      <c r="F3166" s="12"/>
      <c r="G3166" s="12"/>
      <c r="H3166" s="12"/>
      <c r="I3166" s="12"/>
      <c r="J3166" s="12"/>
      <c r="K3166" s="12"/>
      <c r="L3166" s="12"/>
      <c r="M3166" s="49"/>
      <c r="N3166" s="49"/>
      <c r="O3166" s="12"/>
      <c r="P3166" s="12"/>
      <c r="Q3166" s="12"/>
      <c r="R3166" s="12"/>
      <c r="S3166" s="12"/>
    </row>
    <row r="3167" spans="1:19" s="1" customFormat="1" x14ac:dyDescent="0.4">
      <c r="A3167" s="12"/>
      <c r="B3167" s="12"/>
      <c r="C3167" s="42"/>
      <c r="D3167" s="12"/>
      <c r="E3167" s="12"/>
      <c r="F3167" s="12"/>
      <c r="G3167" s="12"/>
      <c r="H3167" s="12"/>
      <c r="I3167" s="12"/>
      <c r="J3167" s="12"/>
      <c r="K3167" s="12"/>
      <c r="L3167" s="12"/>
      <c r="M3167" s="49"/>
      <c r="N3167" s="49"/>
      <c r="O3167" s="12"/>
      <c r="P3167" s="12"/>
      <c r="Q3167" s="12"/>
      <c r="R3167" s="12"/>
      <c r="S3167" s="12"/>
    </row>
    <row r="3168" spans="1:19" s="1" customFormat="1" x14ac:dyDescent="0.4">
      <c r="A3168" s="12"/>
      <c r="B3168" s="12"/>
      <c r="C3168" s="42"/>
      <c r="D3168" s="12"/>
      <c r="E3168" s="12"/>
      <c r="F3168" s="12"/>
      <c r="G3168" s="12"/>
      <c r="H3168" s="12"/>
      <c r="I3168" s="12"/>
      <c r="J3168" s="12"/>
      <c r="K3168" s="12"/>
      <c r="L3168" s="12"/>
      <c r="M3168" s="49"/>
      <c r="N3168" s="49"/>
      <c r="O3168" s="12"/>
      <c r="P3168" s="12"/>
      <c r="Q3168" s="12"/>
      <c r="R3168" s="12"/>
      <c r="S3168" s="12"/>
    </row>
    <row r="3169" spans="1:19" s="1" customFormat="1" x14ac:dyDescent="0.4">
      <c r="A3169" s="12"/>
      <c r="B3169" s="12"/>
      <c r="C3169" s="42"/>
      <c r="D3169" s="12"/>
      <c r="E3169" s="12"/>
      <c r="F3169" s="12"/>
      <c r="G3169" s="12"/>
      <c r="H3169" s="12"/>
      <c r="I3169" s="12"/>
      <c r="J3169" s="12"/>
      <c r="K3169" s="12"/>
      <c r="L3169" s="12"/>
      <c r="M3169" s="49"/>
      <c r="N3169" s="49"/>
      <c r="O3169" s="12"/>
      <c r="P3169" s="12"/>
      <c r="Q3169" s="12"/>
      <c r="R3169" s="12"/>
      <c r="S3169" s="12"/>
    </row>
    <row r="3170" spans="1:19" s="1" customFormat="1" x14ac:dyDescent="0.4">
      <c r="A3170" s="12"/>
      <c r="B3170" s="12"/>
      <c r="C3170" s="42"/>
      <c r="D3170" s="12"/>
      <c r="E3170" s="12"/>
      <c r="F3170" s="12"/>
      <c r="G3170" s="12"/>
      <c r="H3170" s="12"/>
      <c r="I3170" s="12"/>
      <c r="J3170" s="12"/>
      <c r="K3170" s="12"/>
      <c r="L3170" s="12"/>
      <c r="M3170" s="49"/>
      <c r="N3170" s="49"/>
      <c r="O3170" s="12"/>
      <c r="P3170" s="12"/>
      <c r="Q3170" s="12"/>
      <c r="R3170" s="12"/>
      <c r="S3170" s="12"/>
    </row>
    <row r="3171" spans="1:19" s="1" customFormat="1" x14ac:dyDescent="0.4">
      <c r="A3171" s="12"/>
      <c r="B3171" s="12"/>
      <c r="C3171" s="42"/>
      <c r="D3171" s="12"/>
      <c r="E3171" s="12"/>
      <c r="F3171" s="12"/>
      <c r="G3171" s="12"/>
      <c r="H3171" s="12"/>
      <c r="I3171" s="12"/>
      <c r="J3171" s="12"/>
      <c r="K3171" s="12"/>
      <c r="L3171" s="12"/>
      <c r="M3171" s="49"/>
      <c r="N3171" s="49"/>
      <c r="O3171" s="12"/>
      <c r="P3171" s="12"/>
      <c r="Q3171" s="12"/>
      <c r="R3171" s="12"/>
      <c r="S3171" s="12"/>
    </row>
    <row r="3172" spans="1:19" s="1" customFormat="1" x14ac:dyDescent="0.4">
      <c r="A3172" s="12"/>
      <c r="B3172" s="12"/>
      <c r="C3172" s="42"/>
      <c r="D3172" s="12"/>
      <c r="E3172" s="12"/>
      <c r="F3172" s="12"/>
      <c r="G3172" s="12"/>
      <c r="H3172" s="12"/>
      <c r="I3172" s="12"/>
      <c r="J3172" s="12"/>
      <c r="K3172" s="12"/>
      <c r="L3172" s="12"/>
      <c r="M3172" s="49"/>
      <c r="N3172" s="49"/>
      <c r="O3172" s="12"/>
      <c r="P3172" s="12"/>
      <c r="Q3172" s="12"/>
      <c r="R3172" s="12"/>
      <c r="S3172" s="12"/>
    </row>
    <row r="3173" spans="1:19" s="1" customFormat="1" x14ac:dyDescent="0.4">
      <c r="A3173" s="12"/>
      <c r="B3173" s="12"/>
      <c r="C3173" s="42"/>
      <c r="D3173" s="12"/>
      <c r="E3173" s="12"/>
      <c r="F3173" s="12"/>
      <c r="G3173" s="12"/>
      <c r="H3173" s="12"/>
      <c r="I3173" s="12"/>
      <c r="J3173" s="12"/>
      <c r="K3173" s="12"/>
      <c r="L3173" s="12"/>
      <c r="M3173" s="49"/>
      <c r="N3173" s="49"/>
      <c r="O3173" s="12"/>
      <c r="P3173" s="12"/>
      <c r="Q3173" s="12"/>
      <c r="R3173" s="12"/>
      <c r="S3173" s="12"/>
    </row>
    <row r="3174" spans="1:19" s="1" customFormat="1" x14ac:dyDescent="0.4">
      <c r="A3174" s="12"/>
      <c r="B3174" s="12"/>
      <c r="C3174" s="42"/>
      <c r="D3174" s="12"/>
      <c r="E3174" s="12"/>
      <c r="F3174" s="12"/>
      <c r="G3174" s="12"/>
      <c r="H3174" s="12"/>
      <c r="I3174" s="12"/>
      <c r="J3174" s="12"/>
      <c r="K3174" s="12"/>
      <c r="L3174" s="12"/>
      <c r="M3174" s="49"/>
      <c r="N3174" s="49"/>
      <c r="O3174" s="12"/>
      <c r="P3174" s="12"/>
      <c r="Q3174" s="12"/>
      <c r="R3174" s="12"/>
      <c r="S3174" s="12"/>
    </row>
    <row r="3175" spans="1:19" s="1" customFormat="1" x14ac:dyDescent="0.4">
      <c r="A3175" s="12"/>
      <c r="B3175" s="12"/>
      <c r="C3175" s="42"/>
      <c r="D3175" s="12"/>
      <c r="E3175" s="12"/>
      <c r="F3175" s="12"/>
      <c r="G3175" s="12"/>
      <c r="H3175" s="12"/>
      <c r="I3175" s="12"/>
      <c r="J3175" s="12"/>
      <c r="K3175" s="12"/>
      <c r="L3175" s="12"/>
      <c r="M3175" s="49"/>
      <c r="N3175" s="49"/>
      <c r="O3175" s="12"/>
      <c r="P3175" s="12"/>
      <c r="Q3175" s="12"/>
      <c r="R3175" s="12"/>
      <c r="S3175" s="12"/>
    </row>
    <row r="3176" spans="1:19" s="1" customFormat="1" x14ac:dyDescent="0.4">
      <c r="A3176" s="12"/>
      <c r="B3176" s="12"/>
      <c r="C3176" s="42"/>
      <c r="D3176" s="12"/>
      <c r="E3176" s="12"/>
      <c r="F3176" s="12"/>
      <c r="G3176" s="12"/>
      <c r="H3176" s="12"/>
      <c r="I3176" s="12"/>
      <c r="J3176" s="12"/>
      <c r="K3176" s="12"/>
      <c r="L3176" s="12"/>
      <c r="M3176" s="49"/>
      <c r="N3176" s="49"/>
      <c r="O3176" s="12"/>
      <c r="P3176" s="12"/>
      <c r="Q3176" s="12"/>
      <c r="R3176" s="12"/>
      <c r="S3176" s="12"/>
    </row>
    <row r="3177" spans="1:19" s="1" customFormat="1" x14ac:dyDescent="0.4">
      <c r="A3177" s="12"/>
      <c r="B3177" s="12"/>
      <c r="C3177" s="42"/>
      <c r="D3177" s="12"/>
      <c r="E3177" s="12"/>
      <c r="F3177" s="12"/>
      <c r="G3177" s="12"/>
      <c r="H3177" s="12"/>
      <c r="I3177" s="12"/>
      <c r="J3177" s="12"/>
      <c r="K3177" s="12"/>
      <c r="L3177" s="12"/>
      <c r="M3177" s="49"/>
      <c r="N3177" s="49"/>
      <c r="O3177" s="12"/>
      <c r="P3177" s="12"/>
      <c r="Q3177" s="12"/>
      <c r="R3177" s="12"/>
      <c r="S3177" s="12"/>
    </row>
    <row r="3178" spans="1:19" s="1" customFormat="1" x14ac:dyDescent="0.4">
      <c r="A3178" s="12"/>
      <c r="B3178" s="12"/>
      <c r="C3178" s="42"/>
      <c r="D3178" s="12"/>
      <c r="E3178" s="12"/>
      <c r="F3178" s="12"/>
      <c r="G3178" s="12"/>
      <c r="H3178" s="12"/>
      <c r="I3178" s="12"/>
      <c r="J3178" s="12"/>
      <c r="K3178" s="12"/>
      <c r="L3178" s="12"/>
      <c r="M3178" s="49"/>
      <c r="N3178" s="49"/>
      <c r="O3178" s="12"/>
      <c r="P3178" s="12"/>
      <c r="Q3178" s="12"/>
      <c r="R3178" s="12"/>
      <c r="S3178" s="12"/>
    </row>
    <row r="3179" spans="1:19" s="1" customFormat="1" x14ac:dyDescent="0.4">
      <c r="A3179" s="12"/>
      <c r="B3179" s="12"/>
      <c r="C3179" s="42"/>
      <c r="D3179" s="12"/>
      <c r="E3179" s="12"/>
      <c r="F3179" s="12"/>
      <c r="G3179" s="12"/>
      <c r="H3179" s="12"/>
      <c r="I3179" s="12"/>
      <c r="J3179" s="12"/>
      <c r="K3179" s="12"/>
      <c r="L3179" s="12"/>
      <c r="M3179" s="49"/>
      <c r="N3179" s="49"/>
      <c r="O3179" s="12"/>
      <c r="P3179" s="12"/>
      <c r="Q3179" s="12"/>
      <c r="R3179" s="12"/>
      <c r="S3179" s="12"/>
    </row>
    <row r="3180" spans="1:19" s="1" customFormat="1" x14ac:dyDescent="0.4">
      <c r="A3180" s="12"/>
      <c r="B3180" s="12"/>
      <c r="C3180" s="42"/>
      <c r="D3180" s="12"/>
      <c r="E3180" s="12"/>
      <c r="F3180" s="12"/>
      <c r="G3180" s="12"/>
      <c r="H3180" s="12"/>
      <c r="I3180" s="12"/>
      <c r="J3180" s="12"/>
      <c r="K3180" s="12"/>
      <c r="L3180" s="12"/>
      <c r="M3180" s="49"/>
      <c r="N3180" s="49"/>
      <c r="O3180" s="12"/>
      <c r="P3180" s="12"/>
      <c r="Q3180" s="12"/>
      <c r="R3180" s="12"/>
      <c r="S3180" s="12"/>
    </row>
    <row r="3181" spans="1:19" s="1" customFormat="1" x14ac:dyDescent="0.4">
      <c r="A3181" s="12"/>
      <c r="B3181" s="12"/>
      <c r="C3181" s="42"/>
      <c r="D3181" s="12"/>
      <c r="E3181" s="12"/>
      <c r="F3181" s="12"/>
      <c r="G3181" s="12"/>
      <c r="H3181" s="12"/>
      <c r="I3181" s="12"/>
      <c r="J3181" s="12"/>
      <c r="K3181" s="12"/>
      <c r="L3181" s="12"/>
      <c r="M3181" s="49"/>
      <c r="N3181" s="49"/>
      <c r="O3181" s="12"/>
      <c r="P3181" s="12"/>
      <c r="Q3181" s="12"/>
      <c r="R3181" s="12"/>
      <c r="S3181" s="12"/>
    </row>
    <row r="3182" spans="1:19" s="1" customFormat="1" x14ac:dyDescent="0.4">
      <c r="A3182" s="12"/>
      <c r="B3182" s="12"/>
      <c r="C3182" s="42"/>
      <c r="D3182" s="12"/>
      <c r="E3182" s="12"/>
      <c r="F3182" s="12"/>
      <c r="G3182" s="12"/>
      <c r="H3182" s="12"/>
      <c r="I3182" s="12"/>
      <c r="J3182" s="12"/>
      <c r="K3182" s="12"/>
      <c r="L3182" s="12"/>
      <c r="M3182" s="49"/>
      <c r="N3182" s="49"/>
      <c r="O3182" s="12"/>
      <c r="P3182" s="12"/>
      <c r="Q3182" s="12"/>
      <c r="R3182" s="12"/>
      <c r="S3182" s="12"/>
    </row>
    <row r="3183" spans="1:19" s="1" customFormat="1" x14ac:dyDescent="0.4">
      <c r="A3183" s="12"/>
      <c r="B3183" s="12"/>
      <c r="C3183" s="42"/>
      <c r="D3183" s="12"/>
      <c r="E3183" s="12"/>
      <c r="F3183" s="12"/>
      <c r="G3183" s="12"/>
      <c r="H3183" s="12"/>
      <c r="I3183" s="12"/>
      <c r="J3183" s="12"/>
      <c r="K3183" s="12"/>
      <c r="L3183" s="12"/>
      <c r="M3183" s="49"/>
      <c r="N3183" s="49"/>
      <c r="O3183" s="12"/>
      <c r="P3183" s="12"/>
      <c r="Q3183" s="12"/>
      <c r="R3183" s="12"/>
      <c r="S3183" s="12"/>
    </row>
    <row r="3184" spans="1:19" s="1" customFormat="1" x14ac:dyDescent="0.4">
      <c r="A3184" s="12"/>
      <c r="B3184" s="12"/>
      <c r="C3184" s="42"/>
      <c r="D3184" s="12"/>
      <c r="E3184" s="12"/>
      <c r="F3184" s="12"/>
      <c r="G3184" s="12"/>
      <c r="H3184" s="12"/>
      <c r="I3184" s="12"/>
      <c r="J3184" s="12"/>
      <c r="K3184" s="12"/>
      <c r="L3184" s="12"/>
      <c r="M3184" s="49"/>
      <c r="N3184" s="49"/>
      <c r="O3184" s="12"/>
      <c r="P3184" s="12"/>
      <c r="Q3184" s="12"/>
      <c r="R3184" s="12"/>
      <c r="S3184" s="12"/>
    </row>
    <row r="3185" spans="1:19" s="1" customFormat="1" x14ac:dyDescent="0.4">
      <c r="A3185" s="12"/>
      <c r="B3185" s="12"/>
      <c r="C3185" s="42"/>
      <c r="D3185" s="12"/>
      <c r="E3185" s="12"/>
      <c r="F3185" s="12"/>
      <c r="G3185" s="12"/>
      <c r="H3185" s="12"/>
      <c r="I3185" s="12"/>
      <c r="J3185" s="12"/>
      <c r="K3185" s="12"/>
      <c r="L3185" s="12"/>
      <c r="M3185" s="49"/>
      <c r="N3185" s="49"/>
      <c r="O3185" s="12"/>
      <c r="P3185" s="12"/>
      <c r="Q3185" s="12"/>
      <c r="R3185" s="12"/>
      <c r="S3185" s="12"/>
    </row>
    <row r="3186" spans="1:19" s="1" customFormat="1" x14ac:dyDescent="0.4">
      <c r="A3186" s="12"/>
      <c r="B3186" s="12"/>
      <c r="C3186" s="42"/>
      <c r="D3186" s="12"/>
      <c r="E3186" s="12"/>
      <c r="F3186" s="12"/>
      <c r="G3186" s="12"/>
      <c r="H3186" s="12"/>
      <c r="I3186" s="12"/>
      <c r="J3186" s="12"/>
      <c r="K3186" s="12"/>
      <c r="L3186" s="12"/>
      <c r="M3186" s="49"/>
      <c r="N3186" s="49"/>
      <c r="O3186" s="12"/>
      <c r="P3186" s="12"/>
      <c r="Q3186" s="12"/>
      <c r="R3186" s="12"/>
      <c r="S3186" s="12"/>
    </row>
    <row r="3187" spans="1:19" s="1" customFormat="1" x14ac:dyDescent="0.4">
      <c r="A3187" s="12"/>
      <c r="B3187" s="12"/>
      <c r="C3187" s="42"/>
      <c r="D3187" s="12"/>
      <c r="E3187" s="12"/>
      <c r="F3187" s="12"/>
      <c r="G3187" s="12"/>
      <c r="H3187" s="12"/>
      <c r="I3187" s="12"/>
      <c r="J3187" s="12"/>
      <c r="K3187" s="12"/>
      <c r="L3187" s="12"/>
      <c r="M3187" s="49"/>
      <c r="N3187" s="49"/>
      <c r="O3187" s="12"/>
      <c r="P3187" s="12"/>
      <c r="Q3187" s="12"/>
      <c r="R3187" s="12"/>
      <c r="S3187" s="12"/>
    </row>
    <row r="3188" spans="1:19" s="1" customFormat="1" x14ac:dyDescent="0.4">
      <c r="A3188" s="12"/>
      <c r="B3188" s="12"/>
      <c r="C3188" s="42"/>
      <c r="D3188" s="12"/>
      <c r="E3188" s="12"/>
      <c r="F3188" s="12"/>
      <c r="G3188" s="12"/>
      <c r="H3188" s="12"/>
      <c r="I3188" s="12"/>
      <c r="J3188" s="12"/>
      <c r="K3188" s="12"/>
      <c r="L3188" s="12"/>
      <c r="M3188" s="49"/>
      <c r="N3188" s="49"/>
      <c r="O3188" s="12"/>
      <c r="P3188" s="12"/>
      <c r="Q3188" s="12"/>
      <c r="R3188" s="12"/>
      <c r="S3188" s="12"/>
    </row>
    <row r="3189" spans="1:19" s="1" customFormat="1" x14ac:dyDescent="0.4">
      <c r="A3189" s="12"/>
      <c r="B3189" s="12"/>
      <c r="C3189" s="42"/>
      <c r="D3189" s="12"/>
      <c r="E3189" s="12"/>
      <c r="F3189" s="12"/>
      <c r="G3189" s="12"/>
      <c r="H3189" s="12"/>
      <c r="I3189" s="12"/>
      <c r="J3189" s="12"/>
      <c r="K3189" s="12"/>
      <c r="L3189" s="12"/>
      <c r="M3189" s="49"/>
      <c r="N3189" s="49"/>
      <c r="O3189" s="12"/>
      <c r="P3189" s="12"/>
      <c r="Q3189" s="12"/>
      <c r="R3189" s="12"/>
      <c r="S3189" s="12"/>
    </row>
    <row r="3190" spans="1:19" s="1" customFormat="1" x14ac:dyDescent="0.4">
      <c r="A3190" s="12"/>
      <c r="B3190" s="12"/>
      <c r="C3190" s="42"/>
      <c r="D3190" s="12"/>
      <c r="E3190" s="12"/>
      <c r="F3190" s="12"/>
      <c r="G3190" s="12"/>
      <c r="H3190" s="12"/>
      <c r="I3190" s="12"/>
      <c r="J3190" s="12"/>
      <c r="K3190" s="12"/>
      <c r="L3190" s="12"/>
      <c r="M3190" s="49"/>
      <c r="N3190" s="49"/>
      <c r="O3190" s="12"/>
      <c r="P3190" s="12"/>
      <c r="Q3190" s="12"/>
      <c r="R3190" s="12"/>
      <c r="S3190" s="12"/>
    </row>
    <row r="3191" spans="1:19" s="1" customFormat="1" x14ac:dyDescent="0.4">
      <c r="A3191" s="12"/>
      <c r="B3191" s="12"/>
      <c r="C3191" s="42"/>
      <c r="D3191" s="12"/>
      <c r="E3191" s="12"/>
      <c r="F3191" s="12"/>
      <c r="G3191" s="12"/>
      <c r="H3191" s="12"/>
      <c r="I3191" s="12"/>
      <c r="J3191" s="12"/>
      <c r="K3191" s="12"/>
      <c r="L3191" s="12"/>
      <c r="M3191" s="49"/>
      <c r="N3191" s="49"/>
      <c r="O3191" s="12"/>
      <c r="P3191" s="12"/>
      <c r="Q3191" s="12"/>
      <c r="R3191" s="12"/>
      <c r="S3191" s="12"/>
    </row>
    <row r="3192" spans="1:19" s="1" customFormat="1" x14ac:dyDescent="0.4">
      <c r="A3192" s="12"/>
      <c r="B3192" s="12"/>
      <c r="C3192" s="42"/>
      <c r="D3192" s="12"/>
      <c r="E3192" s="12"/>
      <c r="F3192" s="12"/>
      <c r="G3192" s="12"/>
      <c r="H3192" s="12"/>
      <c r="I3192" s="12"/>
      <c r="J3192" s="12"/>
      <c r="K3192" s="12"/>
      <c r="L3192" s="12"/>
      <c r="M3192" s="49"/>
      <c r="N3192" s="49"/>
      <c r="O3192" s="12"/>
      <c r="P3192" s="12"/>
      <c r="Q3192" s="12"/>
      <c r="R3192" s="12"/>
      <c r="S3192" s="12"/>
    </row>
    <row r="3193" spans="1:19" s="1" customFormat="1" x14ac:dyDescent="0.4">
      <c r="A3193" s="12"/>
      <c r="B3193" s="12"/>
      <c r="C3193" s="42"/>
      <c r="D3193" s="12"/>
      <c r="E3193" s="12"/>
      <c r="F3193" s="12"/>
      <c r="G3193" s="12"/>
      <c r="H3193" s="12"/>
      <c r="I3193" s="12"/>
      <c r="J3193" s="12"/>
      <c r="K3193" s="12"/>
      <c r="L3193" s="12"/>
      <c r="M3193" s="49"/>
      <c r="N3193" s="49"/>
      <c r="O3193" s="12"/>
      <c r="P3193" s="12"/>
      <c r="Q3193" s="12"/>
      <c r="R3193" s="12"/>
      <c r="S3193" s="12"/>
    </row>
    <row r="3194" spans="1:19" s="1" customFormat="1" x14ac:dyDescent="0.4">
      <c r="A3194" s="12"/>
      <c r="B3194" s="12"/>
      <c r="C3194" s="42"/>
      <c r="D3194" s="12"/>
      <c r="E3194" s="12"/>
      <c r="F3194" s="12"/>
      <c r="G3194" s="12"/>
      <c r="H3194" s="12"/>
      <c r="I3194" s="12"/>
      <c r="J3194" s="12"/>
      <c r="K3194" s="12"/>
      <c r="L3194" s="12"/>
      <c r="M3194" s="49"/>
      <c r="N3194" s="49"/>
      <c r="O3194" s="12"/>
      <c r="P3194" s="12"/>
      <c r="Q3194" s="12"/>
      <c r="R3194" s="12"/>
      <c r="S3194" s="12"/>
    </row>
    <row r="3195" spans="1:19" s="1" customFormat="1" x14ac:dyDescent="0.4">
      <c r="A3195" s="12"/>
      <c r="B3195" s="12"/>
      <c r="C3195" s="42"/>
      <c r="D3195" s="12"/>
      <c r="E3195" s="12"/>
      <c r="F3195" s="12"/>
      <c r="G3195" s="12"/>
      <c r="H3195" s="12"/>
      <c r="I3195" s="12"/>
      <c r="J3195" s="12"/>
      <c r="K3195" s="12"/>
      <c r="L3195" s="12"/>
      <c r="M3195" s="49"/>
      <c r="N3195" s="49"/>
      <c r="O3195" s="12"/>
      <c r="P3195" s="12"/>
      <c r="Q3195" s="12"/>
      <c r="R3195" s="12"/>
      <c r="S3195" s="12"/>
    </row>
    <row r="3196" spans="1:19" s="1" customFormat="1" x14ac:dyDescent="0.4">
      <c r="A3196" s="12"/>
      <c r="B3196" s="12"/>
      <c r="C3196" s="42"/>
      <c r="D3196" s="12"/>
      <c r="E3196" s="12"/>
      <c r="F3196" s="12"/>
      <c r="G3196" s="12"/>
      <c r="H3196" s="12"/>
      <c r="I3196" s="12"/>
      <c r="J3196" s="12"/>
      <c r="K3196" s="12"/>
      <c r="L3196" s="12"/>
      <c r="M3196" s="49"/>
      <c r="N3196" s="49"/>
      <c r="O3196" s="12"/>
      <c r="P3196" s="12"/>
      <c r="Q3196" s="12"/>
      <c r="R3196" s="12"/>
      <c r="S3196" s="12"/>
    </row>
    <row r="3197" spans="1:19" s="1" customFormat="1" x14ac:dyDescent="0.4">
      <c r="A3197" s="12"/>
      <c r="B3197" s="12"/>
      <c r="C3197" s="42"/>
      <c r="D3197" s="12"/>
      <c r="E3197" s="12"/>
      <c r="F3197" s="12"/>
      <c r="G3197" s="12"/>
      <c r="H3197" s="12"/>
      <c r="I3197" s="12"/>
      <c r="J3197" s="12"/>
      <c r="K3197" s="12"/>
      <c r="L3197" s="12"/>
      <c r="M3197" s="49"/>
      <c r="N3197" s="49"/>
      <c r="O3197" s="12"/>
      <c r="P3197" s="12"/>
      <c r="Q3197" s="12"/>
      <c r="R3197" s="12"/>
      <c r="S3197" s="12"/>
    </row>
    <row r="3198" spans="1:19" s="1" customFormat="1" x14ac:dyDescent="0.4">
      <c r="A3198" s="12"/>
      <c r="B3198" s="12"/>
      <c r="C3198" s="42"/>
      <c r="D3198" s="12"/>
      <c r="E3198" s="12"/>
      <c r="F3198" s="12"/>
      <c r="G3198" s="12"/>
      <c r="H3198" s="12"/>
      <c r="I3198" s="12"/>
      <c r="J3198" s="12"/>
      <c r="K3198" s="12"/>
      <c r="L3198" s="12"/>
      <c r="M3198" s="49"/>
      <c r="N3198" s="49"/>
      <c r="O3198" s="12"/>
      <c r="P3198" s="12"/>
      <c r="Q3198" s="12"/>
      <c r="R3198" s="12"/>
      <c r="S3198" s="12"/>
    </row>
    <row r="3199" spans="1:19" s="1" customFormat="1" x14ac:dyDescent="0.4">
      <c r="A3199" s="12"/>
      <c r="B3199" s="12"/>
      <c r="C3199" s="42"/>
      <c r="D3199" s="12"/>
      <c r="E3199" s="12"/>
      <c r="F3199" s="12"/>
      <c r="G3199" s="12"/>
      <c r="H3199" s="12"/>
      <c r="I3199" s="12"/>
      <c r="J3199" s="12"/>
      <c r="K3199" s="12"/>
      <c r="L3199" s="12"/>
      <c r="M3199" s="49"/>
      <c r="N3199" s="49"/>
      <c r="O3199" s="12"/>
      <c r="P3199" s="12"/>
      <c r="Q3199" s="12"/>
      <c r="R3199" s="12"/>
      <c r="S3199" s="12"/>
    </row>
    <row r="3200" spans="1:19" s="1" customFormat="1" x14ac:dyDescent="0.4">
      <c r="A3200" s="12"/>
      <c r="B3200" s="12"/>
      <c r="C3200" s="42"/>
      <c r="D3200" s="12"/>
      <c r="E3200" s="12"/>
      <c r="F3200" s="12"/>
      <c r="G3200" s="12"/>
      <c r="H3200" s="12"/>
      <c r="I3200" s="12"/>
      <c r="J3200" s="12"/>
      <c r="K3200" s="12"/>
      <c r="L3200" s="12"/>
      <c r="M3200" s="49"/>
      <c r="N3200" s="49"/>
      <c r="O3200" s="12"/>
      <c r="P3200" s="12"/>
      <c r="Q3200" s="12"/>
      <c r="R3200" s="12"/>
      <c r="S3200" s="12"/>
    </row>
    <row r="3201" spans="1:19" s="1" customFormat="1" x14ac:dyDescent="0.4">
      <c r="A3201" s="12"/>
      <c r="B3201" s="12"/>
      <c r="C3201" s="42"/>
      <c r="D3201" s="12"/>
      <c r="E3201" s="12"/>
      <c r="F3201" s="12"/>
      <c r="G3201" s="12"/>
      <c r="H3201" s="12"/>
      <c r="I3201" s="12"/>
      <c r="J3201" s="12"/>
      <c r="K3201" s="12"/>
      <c r="L3201" s="12"/>
      <c r="M3201" s="49"/>
      <c r="N3201" s="49"/>
      <c r="O3201" s="12"/>
      <c r="P3201" s="12"/>
      <c r="Q3201" s="12"/>
      <c r="R3201" s="12"/>
      <c r="S3201" s="12"/>
    </row>
    <row r="3202" spans="1:19" s="1" customFormat="1" x14ac:dyDescent="0.4">
      <c r="A3202" s="12"/>
      <c r="B3202" s="12"/>
      <c r="C3202" s="42"/>
      <c r="D3202" s="12"/>
      <c r="E3202" s="12"/>
      <c r="F3202" s="12"/>
      <c r="G3202" s="12"/>
      <c r="H3202" s="12"/>
      <c r="I3202" s="12"/>
      <c r="J3202" s="12"/>
      <c r="K3202" s="12"/>
      <c r="L3202" s="12"/>
      <c r="M3202" s="49"/>
      <c r="N3202" s="49"/>
      <c r="O3202" s="12"/>
      <c r="P3202" s="12"/>
      <c r="Q3202" s="12"/>
      <c r="R3202" s="12"/>
      <c r="S3202" s="12"/>
    </row>
    <row r="3203" spans="1:19" s="1" customFormat="1" x14ac:dyDescent="0.4">
      <c r="A3203" s="12"/>
      <c r="B3203" s="12"/>
      <c r="C3203" s="42"/>
      <c r="D3203" s="12"/>
      <c r="E3203" s="12"/>
      <c r="F3203" s="12"/>
      <c r="G3203" s="12"/>
      <c r="H3203" s="12"/>
      <c r="I3203" s="12"/>
      <c r="J3203" s="12"/>
      <c r="K3203" s="12"/>
      <c r="L3203" s="12"/>
      <c r="M3203" s="49"/>
      <c r="N3203" s="49"/>
      <c r="O3203" s="12"/>
      <c r="P3203" s="12"/>
      <c r="Q3203" s="12"/>
      <c r="R3203" s="12"/>
      <c r="S3203" s="12"/>
    </row>
    <row r="3204" spans="1:19" s="1" customFormat="1" x14ac:dyDescent="0.4">
      <c r="A3204" s="12"/>
      <c r="B3204" s="12"/>
      <c r="C3204" s="42"/>
      <c r="D3204" s="12"/>
      <c r="E3204" s="12"/>
      <c r="F3204" s="12"/>
      <c r="G3204" s="12"/>
      <c r="H3204" s="12"/>
      <c r="I3204" s="12"/>
      <c r="J3204" s="12"/>
      <c r="K3204" s="12"/>
      <c r="L3204" s="12"/>
      <c r="M3204" s="49"/>
      <c r="N3204" s="49"/>
      <c r="O3204" s="12"/>
      <c r="P3204" s="12"/>
      <c r="Q3204" s="12"/>
      <c r="R3204" s="12"/>
      <c r="S3204" s="12"/>
    </row>
    <row r="3205" spans="1:19" s="1" customFormat="1" x14ac:dyDescent="0.4">
      <c r="A3205" s="12"/>
      <c r="B3205" s="12"/>
      <c r="C3205" s="42"/>
      <c r="D3205" s="12"/>
      <c r="E3205" s="12"/>
      <c r="F3205" s="12"/>
      <c r="G3205" s="12"/>
      <c r="H3205" s="12"/>
      <c r="I3205" s="12"/>
      <c r="J3205" s="12"/>
      <c r="K3205" s="12"/>
      <c r="L3205" s="12"/>
      <c r="M3205" s="49"/>
      <c r="N3205" s="49"/>
      <c r="O3205" s="12"/>
      <c r="P3205" s="12"/>
      <c r="Q3205" s="12"/>
      <c r="R3205" s="12"/>
      <c r="S3205" s="12"/>
    </row>
    <row r="3206" spans="1:19" s="1" customFormat="1" x14ac:dyDescent="0.4">
      <c r="A3206" s="12"/>
      <c r="B3206" s="12"/>
      <c r="C3206" s="42"/>
      <c r="D3206" s="12"/>
      <c r="E3206" s="12"/>
      <c r="F3206" s="12"/>
      <c r="G3206" s="12"/>
      <c r="H3206" s="12"/>
      <c r="I3206" s="12"/>
      <c r="J3206" s="12"/>
      <c r="K3206" s="12"/>
      <c r="L3206" s="12"/>
      <c r="M3206" s="49"/>
      <c r="N3206" s="49"/>
      <c r="O3206" s="12"/>
      <c r="P3206" s="12"/>
      <c r="Q3206" s="12"/>
      <c r="R3206" s="12"/>
      <c r="S3206" s="12"/>
    </row>
    <row r="3207" spans="1:19" s="1" customFormat="1" x14ac:dyDescent="0.4">
      <c r="A3207" s="12"/>
      <c r="B3207" s="12"/>
      <c r="C3207" s="42"/>
      <c r="D3207" s="12"/>
      <c r="E3207" s="12"/>
      <c r="F3207" s="12"/>
      <c r="G3207" s="12"/>
      <c r="H3207" s="12"/>
      <c r="I3207" s="12"/>
      <c r="J3207" s="12"/>
      <c r="K3207" s="12"/>
      <c r="L3207" s="12"/>
      <c r="M3207" s="49"/>
      <c r="N3207" s="49"/>
      <c r="O3207" s="12"/>
      <c r="P3207" s="12"/>
      <c r="Q3207" s="12"/>
      <c r="R3207" s="12"/>
      <c r="S3207" s="12"/>
    </row>
    <row r="3208" spans="1:19" s="1" customFormat="1" x14ac:dyDescent="0.4">
      <c r="A3208" s="12"/>
      <c r="B3208" s="12"/>
      <c r="C3208" s="42"/>
      <c r="D3208" s="12"/>
      <c r="E3208" s="12"/>
      <c r="F3208" s="12"/>
      <c r="G3208" s="12"/>
      <c r="H3208" s="12"/>
      <c r="I3208" s="12"/>
      <c r="J3208" s="12"/>
      <c r="K3208" s="12"/>
      <c r="L3208" s="12"/>
      <c r="M3208" s="49"/>
      <c r="N3208" s="49"/>
      <c r="O3208" s="12"/>
      <c r="P3208" s="12"/>
      <c r="Q3208" s="12"/>
      <c r="R3208" s="12"/>
      <c r="S3208" s="12"/>
    </row>
    <row r="3209" spans="1:19" s="1" customFormat="1" x14ac:dyDescent="0.4">
      <c r="A3209" s="12"/>
      <c r="B3209" s="12"/>
      <c r="C3209" s="42"/>
      <c r="D3209" s="12"/>
      <c r="E3209" s="12"/>
      <c r="F3209" s="12"/>
      <c r="G3209" s="12"/>
      <c r="H3209" s="12"/>
      <c r="I3209" s="12"/>
      <c r="J3209" s="12"/>
      <c r="K3209" s="12"/>
      <c r="L3209" s="12"/>
      <c r="M3209" s="49"/>
      <c r="N3209" s="49"/>
      <c r="O3209" s="12"/>
      <c r="P3209" s="12"/>
      <c r="Q3209" s="12"/>
      <c r="R3209" s="12"/>
      <c r="S3209" s="12"/>
    </row>
    <row r="3210" spans="1:19" s="1" customFormat="1" x14ac:dyDescent="0.4">
      <c r="A3210" s="12"/>
      <c r="B3210" s="12"/>
      <c r="C3210" s="42"/>
      <c r="D3210" s="12"/>
      <c r="E3210" s="12"/>
      <c r="F3210" s="12"/>
      <c r="G3210" s="12"/>
      <c r="H3210" s="12"/>
      <c r="I3210" s="12"/>
      <c r="J3210" s="12"/>
      <c r="K3210" s="12"/>
      <c r="L3210" s="12"/>
      <c r="M3210" s="49"/>
      <c r="N3210" s="49"/>
      <c r="O3210" s="12"/>
      <c r="P3210" s="12"/>
      <c r="Q3210" s="12"/>
      <c r="R3210" s="12"/>
      <c r="S3210" s="12"/>
    </row>
    <row r="3211" spans="1:19" s="1" customFormat="1" x14ac:dyDescent="0.4">
      <c r="A3211" s="12"/>
      <c r="B3211" s="12"/>
      <c r="C3211" s="42"/>
      <c r="D3211" s="12"/>
      <c r="E3211" s="12"/>
      <c r="F3211" s="12"/>
      <c r="G3211" s="12"/>
      <c r="H3211" s="12"/>
      <c r="I3211" s="12"/>
      <c r="J3211" s="12"/>
      <c r="K3211" s="12"/>
      <c r="L3211" s="12"/>
      <c r="M3211" s="49"/>
      <c r="N3211" s="49"/>
      <c r="O3211" s="12"/>
      <c r="P3211" s="12"/>
      <c r="Q3211" s="12"/>
      <c r="R3211" s="12"/>
      <c r="S3211" s="12"/>
    </row>
    <row r="3212" spans="1:19" s="1" customFormat="1" x14ac:dyDescent="0.4">
      <c r="A3212" s="12"/>
      <c r="B3212" s="12"/>
      <c r="C3212" s="42"/>
      <c r="D3212" s="12"/>
      <c r="E3212" s="12"/>
      <c r="F3212" s="12"/>
      <c r="G3212" s="12"/>
      <c r="H3212" s="12"/>
      <c r="I3212" s="12"/>
      <c r="J3212" s="12"/>
      <c r="K3212" s="12"/>
      <c r="L3212" s="12"/>
      <c r="M3212" s="49"/>
      <c r="N3212" s="49"/>
      <c r="O3212" s="12"/>
      <c r="P3212" s="12"/>
      <c r="Q3212" s="12"/>
      <c r="R3212" s="12"/>
      <c r="S3212" s="12"/>
    </row>
    <row r="3213" spans="1:19" s="1" customFormat="1" x14ac:dyDescent="0.4">
      <c r="A3213" s="12"/>
      <c r="B3213" s="12"/>
      <c r="C3213" s="42"/>
      <c r="D3213" s="12"/>
      <c r="E3213" s="12"/>
      <c r="F3213" s="12"/>
      <c r="G3213" s="12"/>
      <c r="H3213" s="12"/>
      <c r="I3213" s="12"/>
      <c r="J3213" s="12"/>
      <c r="K3213" s="12"/>
      <c r="L3213" s="12"/>
      <c r="M3213" s="49"/>
      <c r="N3213" s="49"/>
      <c r="O3213" s="12"/>
      <c r="P3213" s="12"/>
      <c r="Q3213" s="12"/>
      <c r="R3213" s="12"/>
      <c r="S3213" s="12"/>
    </row>
    <row r="3214" spans="1:19" s="1" customFormat="1" x14ac:dyDescent="0.4">
      <c r="A3214" s="12"/>
      <c r="B3214" s="12"/>
      <c r="C3214" s="42"/>
      <c r="D3214" s="12"/>
      <c r="E3214" s="12"/>
      <c r="F3214" s="12"/>
      <c r="G3214" s="12"/>
      <c r="H3214" s="12"/>
      <c r="I3214" s="12"/>
      <c r="J3214" s="12"/>
      <c r="K3214" s="12"/>
      <c r="L3214" s="12"/>
      <c r="M3214" s="49"/>
      <c r="N3214" s="49"/>
      <c r="O3214" s="12"/>
      <c r="P3214" s="12"/>
      <c r="Q3214" s="12"/>
      <c r="R3214" s="12"/>
      <c r="S3214" s="12"/>
    </row>
    <row r="3215" spans="1:19" s="1" customFormat="1" x14ac:dyDescent="0.4">
      <c r="A3215" s="12"/>
      <c r="B3215" s="12"/>
      <c r="C3215" s="42"/>
      <c r="D3215" s="12"/>
      <c r="E3215" s="12"/>
      <c r="F3215" s="12"/>
      <c r="G3215" s="12"/>
      <c r="H3215" s="12"/>
      <c r="I3215" s="12"/>
      <c r="J3215" s="12"/>
      <c r="K3215" s="12"/>
      <c r="L3215" s="12"/>
      <c r="M3215" s="49"/>
      <c r="N3215" s="49"/>
      <c r="O3215" s="12"/>
      <c r="P3215" s="12"/>
      <c r="Q3215" s="12"/>
      <c r="R3215" s="12"/>
      <c r="S3215" s="12"/>
    </row>
    <row r="3216" spans="1:19" s="1" customFormat="1" x14ac:dyDescent="0.4">
      <c r="A3216" s="12"/>
      <c r="B3216" s="12"/>
      <c r="C3216" s="42"/>
      <c r="D3216" s="12"/>
      <c r="E3216" s="12"/>
      <c r="F3216" s="12"/>
      <c r="G3216" s="12"/>
      <c r="H3216" s="12"/>
      <c r="I3216" s="12"/>
      <c r="J3216" s="12"/>
      <c r="K3216" s="12"/>
      <c r="L3216" s="12"/>
      <c r="M3216" s="49"/>
      <c r="N3216" s="49"/>
      <c r="O3216" s="12"/>
      <c r="P3216" s="12"/>
      <c r="Q3216" s="12"/>
      <c r="R3216" s="12"/>
      <c r="S3216" s="12"/>
    </row>
    <row r="3217" spans="1:19" s="1" customFormat="1" x14ac:dyDescent="0.4">
      <c r="A3217" s="12"/>
      <c r="B3217" s="12"/>
      <c r="C3217" s="42"/>
      <c r="D3217" s="12"/>
      <c r="E3217" s="12"/>
      <c r="F3217" s="12"/>
      <c r="G3217" s="12"/>
      <c r="H3217" s="12"/>
      <c r="I3217" s="12"/>
      <c r="J3217" s="12"/>
      <c r="K3217" s="12"/>
      <c r="L3217" s="12"/>
      <c r="M3217" s="49"/>
      <c r="N3217" s="49"/>
      <c r="O3217" s="12"/>
      <c r="P3217" s="12"/>
      <c r="Q3217" s="12"/>
      <c r="R3217" s="12"/>
      <c r="S3217" s="12"/>
    </row>
    <row r="3218" spans="1:19" s="1" customFormat="1" x14ac:dyDescent="0.4">
      <c r="A3218" s="12"/>
      <c r="B3218" s="12"/>
      <c r="C3218" s="42"/>
      <c r="D3218" s="12"/>
      <c r="E3218" s="12"/>
      <c r="F3218" s="12"/>
      <c r="G3218" s="12"/>
      <c r="H3218" s="12"/>
      <c r="I3218" s="12"/>
      <c r="J3218" s="12"/>
      <c r="K3218" s="12"/>
      <c r="L3218" s="12"/>
      <c r="M3218" s="49"/>
      <c r="N3218" s="49"/>
      <c r="O3218" s="12"/>
      <c r="P3218" s="12"/>
      <c r="Q3218" s="12"/>
      <c r="R3218" s="12"/>
      <c r="S3218" s="12"/>
    </row>
    <row r="3219" spans="1:19" s="1" customFormat="1" x14ac:dyDescent="0.4">
      <c r="A3219" s="12"/>
      <c r="B3219" s="12"/>
      <c r="C3219" s="42"/>
      <c r="D3219" s="12"/>
      <c r="E3219" s="12"/>
      <c r="F3219" s="12"/>
      <c r="G3219" s="12"/>
      <c r="H3219" s="12"/>
      <c r="I3219" s="12"/>
      <c r="J3219" s="12"/>
      <c r="K3219" s="12"/>
      <c r="L3219" s="12"/>
      <c r="M3219" s="49"/>
      <c r="N3219" s="49"/>
      <c r="O3219" s="12"/>
      <c r="P3219" s="12"/>
      <c r="Q3219" s="12"/>
      <c r="R3219" s="12"/>
      <c r="S3219" s="12"/>
    </row>
    <row r="3220" spans="1:19" s="1" customFormat="1" x14ac:dyDescent="0.4">
      <c r="A3220" s="12"/>
      <c r="B3220" s="12"/>
      <c r="C3220" s="42"/>
      <c r="D3220" s="12"/>
      <c r="E3220" s="12"/>
      <c r="F3220" s="12"/>
      <c r="G3220" s="12"/>
      <c r="H3220" s="12"/>
      <c r="I3220" s="12"/>
      <c r="J3220" s="12"/>
      <c r="K3220" s="12"/>
      <c r="L3220" s="12"/>
      <c r="M3220" s="49"/>
      <c r="N3220" s="49"/>
      <c r="O3220" s="12"/>
      <c r="P3220" s="12"/>
      <c r="Q3220" s="12"/>
      <c r="R3220" s="12"/>
      <c r="S3220" s="12"/>
    </row>
    <row r="3221" spans="1:19" s="1" customFormat="1" x14ac:dyDescent="0.4">
      <c r="A3221" s="12"/>
      <c r="B3221" s="12"/>
      <c r="C3221" s="42"/>
      <c r="D3221" s="12"/>
      <c r="E3221" s="12"/>
      <c r="F3221" s="12"/>
      <c r="G3221" s="12"/>
      <c r="H3221" s="12"/>
      <c r="I3221" s="12"/>
      <c r="J3221" s="12"/>
      <c r="K3221" s="12"/>
      <c r="L3221" s="12"/>
      <c r="M3221" s="49"/>
      <c r="N3221" s="49"/>
      <c r="O3221" s="12"/>
      <c r="P3221" s="12"/>
      <c r="Q3221" s="12"/>
      <c r="R3221" s="12"/>
      <c r="S3221" s="12"/>
    </row>
    <row r="3222" spans="1:19" s="1" customFormat="1" x14ac:dyDescent="0.4">
      <c r="A3222" s="12"/>
      <c r="B3222" s="12"/>
      <c r="C3222" s="42"/>
      <c r="D3222" s="12"/>
      <c r="E3222" s="12"/>
      <c r="F3222" s="12"/>
      <c r="G3222" s="12"/>
      <c r="H3222" s="12"/>
      <c r="I3222" s="12"/>
      <c r="J3222" s="12"/>
      <c r="K3222" s="12"/>
      <c r="L3222" s="12"/>
      <c r="M3222" s="49"/>
      <c r="N3222" s="49"/>
      <c r="O3222" s="12"/>
      <c r="P3222" s="12"/>
      <c r="Q3222" s="12"/>
      <c r="R3222" s="12"/>
      <c r="S3222" s="12"/>
    </row>
    <row r="3223" spans="1:19" s="1" customFormat="1" x14ac:dyDescent="0.4">
      <c r="A3223" s="12"/>
      <c r="B3223" s="12"/>
      <c r="C3223" s="42"/>
      <c r="D3223" s="12"/>
      <c r="E3223" s="12"/>
      <c r="F3223" s="12"/>
      <c r="G3223" s="12"/>
      <c r="H3223" s="12"/>
      <c r="I3223" s="12"/>
      <c r="J3223" s="12"/>
      <c r="K3223" s="12"/>
      <c r="L3223" s="12"/>
      <c r="M3223" s="49"/>
      <c r="N3223" s="49"/>
      <c r="O3223" s="12"/>
      <c r="P3223" s="12"/>
      <c r="Q3223" s="12"/>
      <c r="R3223" s="12"/>
      <c r="S3223" s="12"/>
    </row>
    <row r="3224" spans="1:19" s="1" customFormat="1" x14ac:dyDescent="0.4">
      <c r="A3224" s="12"/>
      <c r="B3224" s="12"/>
      <c r="C3224" s="42"/>
      <c r="D3224" s="12"/>
      <c r="E3224" s="12"/>
      <c r="F3224" s="12"/>
      <c r="G3224" s="12"/>
      <c r="H3224" s="12"/>
      <c r="I3224" s="12"/>
      <c r="J3224" s="12"/>
      <c r="K3224" s="12"/>
      <c r="L3224" s="12"/>
      <c r="M3224" s="49"/>
      <c r="N3224" s="49"/>
      <c r="O3224" s="12"/>
      <c r="P3224" s="12"/>
      <c r="Q3224" s="12"/>
      <c r="R3224" s="12"/>
      <c r="S3224" s="12"/>
    </row>
    <row r="3225" spans="1:19" s="1" customFormat="1" x14ac:dyDescent="0.4">
      <c r="A3225" s="12"/>
      <c r="B3225" s="12"/>
      <c r="C3225" s="42"/>
      <c r="D3225" s="12"/>
      <c r="E3225" s="12"/>
      <c r="F3225" s="12"/>
      <c r="G3225" s="12"/>
      <c r="H3225" s="12"/>
      <c r="I3225" s="12"/>
      <c r="J3225" s="12"/>
      <c r="K3225" s="12"/>
      <c r="L3225" s="12"/>
      <c r="M3225" s="49"/>
      <c r="N3225" s="49"/>
      <c r="O3225" s="12"/>
      <c r="P3225" s="12"/>
      <c r="Q3225" s="12"/>
      <c r="R3225" s="12"/>
      <c r="S3225" s="12"/>
    </row>
    <row r="3226" spans="1:19" s="1" customFormat="1" x14ac:dyDescent="0.4">
      <c r="A3226" s="12"/>
      <c r="B3226" s="12"/>
      <c r="C3226" s="42"/>
      <c r="D3226" s="12"/>
      <c r="E3226" s="12"/>
      <c r="F3226" s="12"/>
      <c r="G3226" s="12"/>
      <c r="H3226" s="12"/>
      <c r="I3226" s="12"/>
      <c r="J3226" s="12"/>
      <c r="K3226" s="12"/>
      <c r="L3226" s="12"/>
      <c r="M3226" s="49"/>
      <c r="N3226" s="49"/>
      <c r="O3226" s="12"/>
      <c r="P3226" s="12"/>
      <c r="Q3226" s="12"/>
      <c r="R3226" s="12"/>
      <c r="S3226" s="12"/>
    </row>
    <row r="3227" spans="1:19" s="1" customFormat="1" x14ac:dyDescent="0.4">
      <c r="A3227" s="12"/>
      <c r="B3227" s="12"/>
      <c r="C3227" s="42"/>
      <c r="D3227" s="12"/>
      <c r="E3227" s="12"/>
      <c r="F3227" s="12"/>
      <c r="G3227" s="12"/>
      <c r="H3227" s="12"/>
      <c r="I3227" s="12"/>
      <c r="J3227" s="12"/>
      <c r="K3227" s="12"/>
      <c r="L3227" s="12"/>
      <c r="M3227" s="49"/>
      <c r="N3227" s="49"/>
      <c r="O3227" s="12"/>
      <c r="P3227" s="12"/>
      <c r="Q3227" s="12"/>
      <c r="R3227" s="12"/>
      <c r="S3227" s="12"/>
    </row>
    <row r="3228" spans="1:19" s="1" customFormat="1" x14ac:dyDescent="0.4">
      <c r="A3228" s="12"/>
      <c r="B3228" s="12"/>
      <c r="C3228" s="42"/>
      <c r="D3228" s="12"/>
      <c r="E3228" s="12"/>
      <c r="F3228" s="12"/>
      <c r="G3228" s="12"/>
      <c r="H3228" s="12"/>
      <c r="I3228" s="12"/>
      <c r="J3228" s="12"/>
      <c r="K3228" s="12"/>
      <c r="L3228" s="12"/>
      <c r="M3228" s="49"/>
      <c r="N3228" s="49"/>
      <c r="O3228" s="12"/>
      <c r="P3228" s="12"/>
      <c r="Q3228" s="12"/>
      <c r="R3228" s="12"/>
      <c r="S3228" s="12"/>
    </row>
    <row r="3229" spans="1:19" s="1" customFormat="1" x14ac:dyDescent="0.4">
      <c r="A3229" s="12"/>
      <c r="B3229" s="12"/>
      <c r="C3229" s="42"/>
      <c r="D3229" s="12"/>
      <c r="E3229" s="12"/>
      <c r="F3229" s="12"/>
      <c r="G3229" s="12"/>
      <c r="H3229" s="12"/>
      <c r="I3229" s="12"/>
      <c r="J3229" s="12"/>
      <c r="K3229" s="12"/>
      <c r="L3229" s="12"/>
      <c r="M3229" s="49"/>
      <c r="N3229" s="49"/>
      <c r="O3229" s="12"/>
      <c r="P3229" s="12"/>
      <c r="Q3229" s="12"/>
      <c r="R3229" s="12"/>
      <c r="S3229" s="12"/>
    </row>
    <row r="3230" spans="1:19" s="1" customFormat="1" x14ac:dyDescent="0.4">
      <c r="A3230" s="12"/>
      <c r="B3230" s="12"/>
      <c r="C3230" s="42"/>
      <c r="D3230" s="12"/>
      <c r="E3230" s="12"/>
      <c r="F3230" s="12"/>
      <c r="G3230" s="12"/>
      <c r="H3230" s="12"/>
      <c r="I3230" s="12"/>
      <c r="J3230" s="12"/>
      <c r="K3230" s="12"/>
      <c r="L3230" s="12"/>
      <c r="M3230" s="49"/>
      <c r="N3230" s="49"/>
      <c r="O3230" s="12"/>
      <c r="P3230" s="12"/>
      <c r="Q3230" s="12"/>
      <c r="R3230" s="12"/>
      <c r="S3230" s="12"/>
    </row>
    <row r="3231" spans="1:19" s="1" customFormat="1" x14ac:dyDescent="0.4">
      <c r="A3231" s="12"/>
      <c r="B3231" s="12"/>
      <c r="C3231" s="42"/>
      <c r="D3231" s="12"/>
      <c r="E3231" s="12"/>
      <c r="F3231" s="12"/>
      <c r="G3231" s="12"/>
      <c r="H3231" s="12"/>
      <c r="I3231" s="12"/>
      <c r="J3231" s="12"/>
      <c r="K3231" s="12"/>
      <c r="L3231" s="12"/>
      <c r="M3231" s="49"/>
      <c r="N3231" s="49"/>
      <c r="O3231" s="12"/>
      <c r="P3231" s="12"/>
      <c r="Q3231" s="12"/>
      <c r="R3231" s="12"/>
      <c r="S3231" s="12"/>
    </row>
    <row r="3232" spans="1:19" s="1" customFormat="1" x14ac:dyDescent="0.4">
      <c r="A3232" s="12"/>
      <c r="B3232" s="12"/>
      <c r="C3232" s="42"/>
      <c r="D3232" s="12"/>
      <c r="E3232" s="12"/>
      <c r="F3232" s="12"/>
      <c r="G3232" s="12"/>
      <c r="H3232" s="12"/>
      <c r="I3232" s="12"/>
      <c r="J3232" s="12"/>
      <c r="K3232" s="12"/>
      <c r="L3232" s="12"/>
      <c r="M3232" s="49"/>
      <c r="N3232" s="49"/>
      <c r="O3232" s="12"/>
      <c r="P3232" s="12"/>
      <c r="Q3232" s="12"/>
      <c r="R3232" s="12"/>
      <c r="S3232" s="12"/>
    </row>
    <row r="3233" spans="1:19" s="1" customFormat="1" x14ac:dyDescent="0.4">
      <c r="A3233" s="12"/>
      <c r="B3233" s="12"/>
      <c r="C3233" s="42"/>
      <c r="D3233" s="12"/>
      <c r="E3233" s="12"/>
      <c r="F3233" s="12"/>
      <c r="G3233" s="12"/>
      <c r="H3233" s="12"/>
      <c r="I3233" s="12"/>
      <c r="J3233" s="12"/>
      <c r="K3233" s="12"/>
      <c r="L3233" s="12"/>
      <c r="M3233" s="49"/>
      <c r="N3233" s="49"/>
      <c r="O3233" s="12"/>
      <c r="P3233" s="12"/>
      <c r="Q3233" s="12"/>
      <c r="R3233" s="12"/>
      <c r="S3233" s="12"/>
    </row>
    <row r="3234" spans="1:19" s="1" customFormat="1" x14ac:dyDescent="0.4">
      <c r="A3234" s="12"/>
      <c r="B3234" s="12"/>
      <c r="C3234" s="42"/>
      <c r="D3234" s="12"/>
      <c r="E3234" s="12"/>
      <c r="F3234" s="12"/>
      <c r="G3234" s="12"/>
      <c r="H3234" s="12"/>
      <c r="I3234" s="12"/>
      <c r="J3234" s="12"/>
      <c r="K3234" s="12"/>
      <c r="L3234" s="12"/>
      <c r="M3234" s="49"/>
      <c r="N3234" s="49"/>
      <c r="O3234" s="12"/>
      <c r="P3234" s="12"/>
      <c r="Q3234" s="12"/>
      <c r="R3234" s="12"/>
      <c r="S3234" s="12"/>
    </row>
    <row r="3235" spans="1:19" s="1" customFormat="1" x14ac:dyDescent="0.4">
      <c r="A3235" s="12"/>
      <c r="B3235" s="12"/>
      <c r="C3235" s="42"/>
      <c r="D3235" s="12"/>
      <c r="E3235" s="12"/>
      <c r="F3235" s="12"/>
      <c r="G3235" s="12"/>
      <c r="H3235" s="12"/>
      <c r="I3235" s="12"/>
      <c r="J3235" s="12"/>
      <c r="K3235" s="12"/>
      <c r="L3235" s="12"/>
      <c r="M3235" s="49"/>
      <c r="N3235" s="49"/>
      <c r="O3235" s="12"/>
      <c r="P3235" s="12"/>
      <c r="Q3235" s="12"/>
      <c r="R3235" s="12"/>
      <c r="S3235" s="12"/>
    </row>
    <row r="3236" spans="1:19" s="1" customFormat="1" x14ac:dyDescent="0.4">
      <c r="A3236" s="12"/>
      <c r="B3236" s="12"/>
      <c r="C3236" s="42"/>
      <c r="D3236" s="12"/>
      <c r="E3236" s="12"/>
      <c r="F3236" s="12"/>
      <c r="G3236" s="12"/>
      <c r="H3236" s="12"/>
      <c r="I3236" s="12"/>
      <c r="J3236" s="12"/>
      <c r="K3236" s="12"/>
      <c r="L3236" s="12"/>
      <c r="M3236" s="49"/>
      <c r="N3236" s="49"/>
      <c r="O3236" s="12"/>
      <c r="P3236" s="12"/>
      <c r="Q3236" s="12"/>
      <c r="R3236" s="12"/>
      <c r="S3236" s="12"/>
    </row>
    <row r="3237" spans="1:19" s="1" customFormat="1" x14ac:dyDescent="0.4">
      <c r="A3237" s="12"/>
      <c r="B3237" s="12"/>
      <c r="C3237" s="42"/>
      <c r="D3237" s="12"/>
      <c r="E3237" s="12"/>
      <c r="F3237" s="12"/>
      <c r="G3237" s="12"/>
      <c r="H3237" s="12"/>
      <c r="I3237" s="12"/>
      <c r="J3237" s="12"/>
      <c r="K3237" s="12"/>
      <c r="L3237" s="12"/>
      <c r="M3237" s="49"/>
      <c r="N3237" s="49"/>
      <c r="O3237" s="12"/>
      <c r="P3237" s="12"/>
      <c r="Q3237" s="12"/>
      <c r="R3237" s="12"/>
      <c r="S3237" s="12"/>
    </row>
    <row r="3238" spans="1:19" s="1" customFormat="1" x14ac:dyDescent="0.4">
      <c r="A3238" s="12"/>
      <c r="B3238" s="12"/>
      <c r="C3238" s="42"/>
      <c r="D3238" s="12"/>
      <c r="E3238" s="12"/>
      <c r="F3238" s="12"/>
      <c r="G3238" s="12"/>
      <c r="H3238" s="12"/>
      <c r="I3238" s="12"/>
      <c r="J3238" s="12"/>
      <c r="K3238" s="12"/>
      <c r="L3238" s="12"/>
      <c r="M3238" s="49"/>
      <c r="N3238" s="49"/>
      <c r="O3238" s="12"/>
      <c r="P3238" s="12"/>
      <c r="Q3238" s="12"/>
      <c r="R3238" s="12"/>
      <c r="S3238" s="12"/>
    </row>
    <row r="3239" spans="1:19" s="1" customFormat="1" x14ac:dyDescent="0.4">
      <c r="A3239" s="12"/>
      <c r="B3239" s="12"/>
      <c r="C3239" s="42"/>
      <c r="D3239" s="12"/>
      <c r="E3239" s="12"/>
      <c r="F3239" s="12"/>
      <c r="G3239" s="12"/>
      <c r="H3239" s="12"/>
      <c r="I3239" s="12"/>
      <c r="J3239" s="12"/>
      <c r="K3239" s="12"/>
      <c r="L3239" s="12"/>
      <c r="M3239" s="49"/>
      <c r="N3239" s="49"/>
      <c r="O3239" s="12"/>
      <c r="P3239" s="12"/>
      <c r="Q3239" s="12"/>
      <c r="R3239" s="12"/>
      <c r="S3239" s="12"/>
    </row>
    <row r="3240" spans="1:19" s="1" customFormat="1" x14ac:dyDescent="0.4">
      <c r="A3240" s="12"/>
      <c r="B3240" s="12"/>
      <c r="C3240" s="42"/>
      <c r="D3240" s="12"/>
      <c r="E3240" s="12"/>
      <c r="F3240" s="12"/>
      <c r="G3240" s="12"/>
      <c r="H3240" s="12"/>
      <c r="I3240" s="12"/>
      <c r="J3240" s="12"/>
      <c r="K3240" s="12"/>
      <c r="L3240" s="12"/>
      <c r="M3240" s="49"/>
      <c r="N3240" s="49"/>
      <c r="O3240" s="12"/>
      <c r="P3240" s="12"/>
      <c r="Q3240" s="12"/>
      <c r="R3240" s="12"/>
      <c r="S3240" s="12"/>
    </row>
    <row r="3241" spans="1:19" s="1" customFormat="1" x14ac:dyDescent="0.4">
      <c r="A3241" s="12"/>
      <c r="B3241" s="12"/>
      <c r="C3241" s="42"/>
      <c r="D3241" s="12"/>
      <c r="E3241" s="12"/>
      <c r="F3241" s="12"/>
      <c r="G3241" s="12"/>
      <c r="H3241" s="12"/>
      <c r="I3241" s="12"/>
      <c r="J3241" s="12"/>
      <c r="K3241" s="12"/>
      <c r="L3241" s="12"/>
      <c r="M3241" s="49"/>
      <c r="N3241" s="49"/>
      <c r="O3241" s="12"/>
      <c r="P3241" s="12"/>
      <c r="Q3241" s="12"/>
      <c r="R3241" s="12"/>
      <c r="S3241" s="12"/>
    </row>
    <row r="3242" spans="1:19" s="1" customFormat="1" x14ac:dyDescent="0.4">
      <c r="A3242" s="12"/>
      <c r="B3242" s="12"/>
      <c r="C3242" s="42"/>
      <c r="D3242" s="12"/>
      <c r="E3242" s="12"/>
      <c r="F3242" s="12"/>
      <c r="G3242" s="12"/>
      <c r="H3242" s="12"/>
      <c r="I3242" s="12"/>
      <c r="J3242" s="12"/>
      <c r="K3242" s="12"/>
      <c r="L3242" s="12"/>
      <c r="M3242" s="49"/>
      <c r="N3242" s="49"/>
      <c r="O3242" s="12"/>
      <c r="P3242" s="12"/>
      <c r="Q3242" s="12"/>
      <c r="R3242" s="12"/>
      <c r="S3242" s="12"/>
    </row>
    <row r="3243" spans="1:19" s="1" customFormat="1" x14ac:dyDescent="0.4">
      <c r="A3243" s="12"/>
      <c r="B3243" s="12"/>
      <c r="C3243" s="42"/>
      <c r="D3243" s="12"/>
      <c r="E3243" s="12"/>
      <c r="F3243" s="12"/>
      <c r="G3243" s="12"/>
      <c r="H3243" s="12"/>
      <c r="I3243" s="12"/>
      <c r="J3243" s="12"/>
      <c r="K3243" s="12"/>
      <c r="L3243" s="12"/>
      <c r="M3243" s="49"/>
      <c r="N3243" s="49"/>
      <c r="O3243" s="12"/>
      <c r="P3243" s="12"/>
      <c r="Q3243" s="12"/>
      <c r="R3243" s="12"/>
      <c r="S3243" s="12"/>
    </row>
    <row r="3244" spans="1:19" s="1" customFormat="1" x14ac:dyDescent="0.4">
      <c r="A3244" s="12"/>
      <c r="B3244" s="12"/>
      <c r="C3244" s="42"/>
      <c r="D3244" s="12"/>
      <c r="E3244" s="12"/>
      <c r="F3244" s="12"/>
      <c r="G3244" s="12"/>
      <c r="H3244" s="12"/>
      <c r="I3244" s="12"/>
      <c r="J3244" s="12"/>
      <c r="K3244" s="12"/>
      <c r="L3244" s="12"/>
      <c r="M3244" s="49"/>
      <c r="N3244" s="49"/>
      <c r="O3244" s="12"/>
      <c r="P3244" s="12"/>
      <c r="Q3244" s="12"/>
      <c r="R3244" s="12"/>
      <c r="S3244" s="12"/>
    </row>
    <row r="3245" spans="1:19" s="1" customFormat="1" x14ac:dyDescent="0.4">
      <c r="A3245" s="12"/>
      <c r="B3245" s="12"/>
      <c r="C3245" s="42"/>
      <c r="D3245" s="12"/>
      <c r="E3245" s="12"/>
      <c r="F3245" s="12"/>
      <c r="G3245" s="12"/>
      <c r="H3245" s="12"/>
      <c r="I3245" s="12"/>
      <c r="J3245" s="12"/>
      <c r="K3245" s="12"/>
      <c r="L3245" s="12"/>
      <c r="M3245" s="49"/>
      <c r="N3245" s="49"/>
      <c r="O3245" s="12"/>
      <c r="P3245" s="12"/>
      <c r="Q3245" s="12"/>
      <c r="R3245" s="12"/>
      <c r="S3245" s="12"/>
    </row>
    <row r="3246" spans="1:19" s="1" customFormat="1" x14ac:dyDescent="0.4">
      <c r="A3246" s="12"/>
      <c r="B3246" s="12"/>
      <c r="C3246" s="42"/>
      <c r="D3246" s="12"/>
      <c r="E3246" s="12"/>
      <c r="F3246" s="12"/>
      <c r="G3246" s="12"/>
      <c r="H3246" s="12"/>
      <c r="I3246" s="12"/>
      <c r="J3246" s="12"/>
      <c r="K3246" s="12"/>
      <c r="L3246" s="12"/>
      <c r="M3246" s="49"/>
      <c r="N3246" s="49"/>
      <c r="O3246" s="12"/>
      <c r="P3246" s="12"/>
      <c r="Q3246" s="12"/>
      <c r="R3246" s="12"/>
      <c r="S3246" s="12"/>
    </row>
    <row r="3247" spans="1:19" s="1" customFormat="1" x14ac:dyDescent="0.4">
      <c r="A3247" s="12"/>
      <c r="B3247" s="12"/>
      <c r="C3247" s="42"/>
      <c r="D3247" s="12"/>
      <c r="E3247" s="12"/>
      <c r="F3247" s="12"/>
      <c r="G3247" s="12"/>
      <c r="H3247" s="12"/>
      <c r="I3247" s="12"/>
      <c r="J3247" s="12"/>
      <c r="K3247" s="12"/>
      <c r="L3247" s="12"/>
      <c r="M3247" s="49"/>
      <c r="N3247" s="49"/>
      <c r="O3247" s="12"/>
      <c r="P3247" s="12"/>
      <c r="Q3247" s="12"/>
      <c r="R3247" s="12"/>
      <c r="S3247" s="12"/>
    </row>
    <row r="3248" spans="1:19" s="1" customFormat="1" x14ac:dyDescent="0.4">
      <c r="A3248" s="12"/>
      <c r="B3248" s="12"/>
      <c r="C3248" s="42"/>
      <c r="D3248" s="12"/>
      <c r="E3248" s="12"/>
      <c r="F3248" s="12"/>
      <c r="G3248" s="12"/>
      <c r="H3248" s="12"/>
      <c r="I3248" s="12"/>
      <c r="J3248" s="12"/>
      <c r="K3248" s="12"/>
      <c r="L3248" s="12"/>
      <c r="M3248" s="49"/>
      <c r="N3248" s="49"/>
      <c r="O3248" s="12"/>
      <c r="P3248" s="12"/>
      <c r="Q3248" s="12"/>
      <c r="R3248" s="12"/>
      <c r="S3248" s="12"/>
    </row>
    <row r="3249" spans="1:19" s="1" customFormat="1" x14ac:dyDescent="0.4">
      <c r="A3249" s="12"/>
      <c r="B3249" s="12"/>
      <c r="C3249" s="42"/>
      <c r="D3249" s="12"/>
      <c r="E3249" s="12"/>
      <c r="F3249" s="12"/>
      <c r="G3249" s="12"/>
      <c r="H3249" s="12"/>
      <c r="I3249" s="12"/>
      <c r="J3249" s="12"/>
      <c r="K3249" s="12"/>
      <c r="L3249" s="12"/>
      <c r="M3249" s="49"/>
      <c r="N3249" s="49"/>
      <c r="O3249" s="12"/>
      <c r="P3249" s="12"/>
      <c r="Q3249" s="12"/>
      <c r="R3249" s="12"/>
      <c r="S3249" s="12"/>
    </row>
    <row r="3250" spans="1:19" s="1" customFormat="1" x14ac:dyDescent="0.4">
      <c r="A3250" s="12"/>
      <c r="B3250" s="12"/>
      <c r="C3250" s="42"/>
      <c r="D3250" s="12"/>
      <c r="E3250" s="12"/>
      <c r="F3250" s="12"/>
      <c r="G3250" s="12"/>
      <c r="H3250" s="12"/>
      <c r="I3250" s="12"/>
      <c r="J3250" s="12"/>
      <c r="K3250" s="12"/>
      <c r="L3250" s="12"/>
      <c r="M3250" s="49"/>
      <c r="N3250" s="49"/>
      <c r="O3250" s="12"/>
      <c r="P3250" s="12"/>
      <c r="Q3250" s="12"/>
      <c r="R3250" s="12"/>
      <c r="S3250" s="12"/>
    </row>
    <row r="3251" spans="1:19" s="1" customFormat="1" x14ac:dyDescent="0.4">
      <c r="A3251" s="12"/>
      <c r="B3251" s="12"/>
      <c r="C3251" s="42"/>
      <c r="D3251" s="12"/>
      <c r="E3251" s="12"/>
      <c r="F3251" s="12"/>
      <c r="G3251" s="12"/>
      <c r="H3251" s="12"/>
      <c r="I3251" s="12"/>
      <c r="J3251" s="12"/>
      <c r="K3251" s="12"/>
      <c r="L3251" s="12"/>
      <c r="M3251" s="49"/>
      <c r="N3251" s="49"/>
      <c r="O3251" s="12"/>
      <c r="P3251" s="12"/>
      <c r="Q3251" s="12"/>
      <c r="R3251" s="12"/>
      <c r="S3251" s="12"/>
    </row>
    <row r="3252" spans="1:19" s="1" customFormat="1" x14ac:dyDescent="0.4">
      <c r="A3252" s="12"/>
      <c r="B3252" s="12"/>
      <c r="C3252" s="42"/>
      <c r="D3252" s="12"/>
      <c r="E3252" s="12"/>
      <c r="F3252" s="12"/>
      <c r="G3252" s="12"/>
      <c r="H3252" s="12"/>
      <c r="I3252" s="12"/>
      <c r="J3252" s="12"/>
      <c r="K3252" s="12"/>
      <c r="L3252" s="12"/>
      <c r="M3252" s="49"/>
      <c r="N3252" s="49"/>
      <c r="O3252" s="12"/>
      <c r="P3252" s="12"/>
      <c r="Q3252" s="12"/>
      <c r="R3252" s="12"/>
      <c r="S3252" s="12"/>
    </row>
    <row r="3253" spans="1:19" s="1" customFormat="1" x14ac:dyDescent="0.4">
      <c r="A3253" s="12"/>
      <c r="B3253" s="12"/>
      <c r="C3253" s="42"/>
      <c r="D3253" s="12"/>
      <c r="E3253" s="12"/>
      <c r="F3253" s="12"/>
      <c r="G3253" s="12"/>
      <c r="H3253" s="12"/>
      <c r="I3253" s="12"/>
      <c r="J3253" s="12"/>
      <c r="K3253" s="12"/>
      <c r="L3253" s="12"/>
      <c r="M3253" s="49"/>
      <c r="N3253" s="49"/>
      <c r="O3253" s="12"/>
      <c r="P3253" s="12"/>
      <c r="Q3253" s="12"/>
      <c r="R3253" s="12"/>
      <c r="S3253" s="12"/>
    </row>
    <row r="3254" spans="1:19" s="1" customFormat="1" x14ac:dyDescent="0.4">
      <c r="A3254" s="12"/>
      <c r="B3254" s="12"/>
      <c r="C3254" s="42"/>
      <c r="D3254" s="12"/>
      <c r="E3254" s="12"/>
      <c r="F3254" s="12"/>
      <c r="G3254" s="12"/>
      <c r="H3254" s="12"/>
      <c r="I3254" s="12"/>
      <c r="J3254" s="12"/>
      <c r="K3254" s="12"/>
      <c r="L3254" s="12"/>
      <c r="M3254" s="49"/>
      <c r="N3254" s="49"/>
      <c r="O3254" s="12"/>
      <c r="P3254" s="12"/>
      <c r="Q3254" s="12"/>
      <c r="R3254" s="12"/>
      <c r="S3254" s="12"/>
    </row>
    <row r="3255" spans="1:19" s="1" customFormat="1" x14ac:dyDescent="0.4">
      <c r="A3255" s="12"/>
      <c r="B3255" s="12"/>
      <c r="C3255" s="42"/>
      <c r="D3255" s="12"/>
      <c r="E3255" s="12"/>
      <c r="F3255" s="12"/>
      <c r="G3255" s="12"/>
      <c r="H3255" s="12"/>
      <c r="I3255" s="12"/>
      <c r="J3255" s="12"/>
      <c r="K3255" s="12"/>
      <c r="L3255" s="12"/>
      <c r="M3255" s="49"/>
      <c r="N3255" s="49"/>
      <c r="O3255" s="12"/>
      <c r="P3255" s="12"/>
      <c r="Q3255" s="12"/>
      <c r="R3255" s="12"/>
      <c r="S3255" s="12"/>
    </row>
    <row r="3256" spans="1:19" s="1" customFormat="1" x14ac:dyDescent="0.4">
      <c r="A3256" s="12"/>
      <c r="B3256" s="12"/>
      <c r="C3256" s="42"/>
      <c r="D3256" s="12"/>
      <c r="E3256" s="12"/>
      <c r="F3256" s="12"/>
      <c r="G3256" s="12"/>
      <c r="H3256" s="12"/>
      <c r="I3256" s="12"/>
      <c r="J3256" s="12"/>
      <c r="K3256" s="12"/>
      <c r="L3256" s="12"/>
      <c r="M3256" s="49"/>
      <c r="N3256" s="49"/>
      <c r="O3256" s="12"/>
      <c r="P3256" s="12"/>
      <c r="Q3256" s="12"/>
      <c r="R3256" s="12"/>
      <c r="S3256" s="12"/>
    </row>
    <row r="3257" spans="1:19" s="1" customFormat="1" x14ac:dyDescent="0.4">
      <c r="A3257" s="12"/>
      <c r="B3257" s="12"/>
      <c r="C3257" s="42"/>
      <c r="D3257" s="12"/>
      <c r="E3257" s="12"/>
      <c r="F3257" s="12"/>
      <c r="G3257" s="12"/>
      <c r="H3257" s="12"/>
      <c r="I3257" s="12"/>
      <c r="J3257" s="12"/>
      <c r="K3257" s="12"/>
      <c r="L3257" s="12"/>
      <c r="M3257" s="49"/>
      <c r="N3257" s="49"/>
      <c r="O3257" s="12"/>
      <c r="P3257" s="12"/>
      <c r="Q3257" s="12"/>
      <c r="R3257" s="12"/>
      <c r="S3257" s="12"/>
    </row>
    <row r="3258" spans="1:19" s="1" customFormat="1" x14ac:dyDescent="0.4">
      <c r="A3258" s="12"/>
      <c r="B3258" s="12"/>
      <c r="C3258" s="42"/>
      <c r="D3258" s="12"/>
      <c r="E3258" s="12"/>
      <c r="F3258" s="12"/>
      <c r="G3258" s="12"/>
      <c r="H3258" s="12"/>
      <c r="I3258" s="12"/>
      <c r="J3258" s="12"/>
      <c r="K3258" s="12"/>
      <c r="L3258" s="12"/>
      <c r="M3258" s="49"/>
      <c r="N3258" s="49"/>
      <c r="O3258" s="12"/>
      <c r="P3258" s="12"/>
      <c r="Q3258" s="12"/>
      <c r="R3258" s="12"/>
      <c r="S3258" s="12"/>
    </row>
    <row r="3259" spans="1:19" s="1" customFormat="1" x14ac:dyDescent="0.4">
      <c r="A3259" s="12"/>
      <c r="B3259" s="12"/>
      <c r="C3259" s="42"/>
      <c r="D3259" s="12"/>
      <c r="E3259" s="12"/>
      <c r="F3259" s="12"/>
      <c r="G3259" s="12"/>
      <c r="H3259" s="12"/>
      <c r="I3259" s="12"/>
      <c r="J3259" s="12"/>
      <c r="K3259" s="12"/>
      <c r="L3259" s="12"/>
      <c r="M3259" s="49"/>
      <c r="N3259" s="49"/>
      <c r="O3259" s="12"/>
      <c r="P3259" s="12"/>
      <c r="Q3259" s="12"/>
      <c r="R3259" s="12"/>
      <c r="S3259" s="12"/>
    </row>
    <row r="3260" spans="1:19" s="1" customFormat="1" x14ac:dyDescent="0.4">
      <c r="A3260" s="12"/>
      <c r="B3260" s="12"/>
      <c r="C3260" s="42"/>
      <c r="D3260" s="12"/>
      <c r="E3260" s="12"/>
      <c r="F3260" s="12"/>
      <c r="G3260" s="12"/>
      <c r="H3260" s="12"/>
      <c r="I3260" s="12"/>
      <c r="J3260" s="12"/>
      <c r="K3260" s="12"/>
      <c r="L3260" s="12"/>
      <c r="M3260" s="49"/>
      <c r="N3260" s="49"/>
      <c r="O3260" s="12"/>
      <c r="P3260" s="12"/>
      <c r="Q3260" s="12"/>
      <c r="R3260" s="12"/>
      <c r="S3260" s="12"/>
    </row>
    <row r="3261" spans="1:19" s="1" customFormat="1" x14ac:dyDescent="0.4">
      <c r="A3261" s="12"/>
      <c r="B3261" s="12"/>
      <c r="C3261" s="42"/>
      <c r="D3261" s="12"/>
      <c r="E3261" s="12"/>
      <c r="F3261" s="12"/>
      <c r="G3261" s="12"/>
      <c r="H3261" s="12"/>
      <c r="I3261" s="12"/>
      <c r="J3261" s="12"/>
      <c r="K3261" s="12"/>
      <c r="L3261" s="12"/>
      <c r="M3261" s="49"/>
      <c r="N3261" s="49"/>
      <c r="O3261" s="12"/>
      <c r="P3261" s="12"/>
      <c r="Q3261" s="12"/>
      <c r="R3261" s="12"/>
      <c r="S3261" s="12"/>
    </row>
    <row r="3262" spans="1:19" s="1" customFormat="1" x14ac:dyDescent="0.4">
      <c r="A3262" s="12"/>
      <c r="B3262" s="12"/>
      <c r="C3262" s="42"/>
      <c r="D3262" s="12"/>
      <c r="E3262" s="12"/>
      <c r="F3262" s="12"/>
      <c r="G3262" s="12"/>
      <c r="H3262" s="12"/>
      <c r="I3262" s="12"/>
      <c r="J3262" s="12"/>
      <c r="K3262" s="12"/>
      <c r="L3262" s="12"/>
      <c r="M3262" s="49"/>
      <c r="N3262" s="49"/>
      <c r="O3262" s="12"/>
      <c r="P3262" s="12"/>
      <c r="Q3262" s="12"/>
      <c r="R3262" s="12"/>
      <c r="S3262" s="12"/>
    </row>
    <row r="3263" spans="1:19" s="1" customFormat="1" x14ac:dyDescent="0.4">
      <c r="A3263" s="12"/>
      <c r="B3263" s="12"/>
      <c r="C3263" s="42"/>
      <c r="D3263" s="12"/>
      <c r="E3263" s="12"/>
      <c r="F3263" s="12"/>
      <c r="G3263" s="12"/>
      <c r="H3263" s="12"/>
      <c r="I3263" s="12"/>
      <c r="J3263" s="12"/>
      <c r="K3263" s="12"/>
      <c r="L3263" s="12"/>
      <c r="M3263" s="49"/>
      <c r="N3263" s="49"/>
      <c r="O3263" s="12"/>
      <c r="P3263" s="12"/>
      <c r="Q3263" s="12"/>
      <c r="R3263" s="12"/>
      <c r="S3263" s="12"/>
    </row>
    <row r="3264" spans="1:19" s="1" customFormat="1" x14ac:dyDescent="0.4">
      <c r="A3264" s="12"/>
      <c r="B3264" s="12"/>
      <c r="C3264" s="42"/>
      <c r="D3264" s="12"/>
      <c r="E3264" s="12"/>
      <c r="F3264" s="12"/>
      <c r="G3264" s="12"/>
      <c r="H3264" s="12"/>
      <c r="I3264" s="12"/>
      <c r="J3264" s="12"/>
      <c r="K3264" s="12"/>
      <c r="L3264" s="12"/>
      <c r="M3264" s="49"/>
      <c r="N3264" s="49"/>
      <c r="O3264" s="12"/>
      <c r="P3264" s="12"/>
      <c r="Q3264" s="12"/>
      <c r="R3264" s="12"/>
      <c r="S3264" s="12"/>
    </row>
    <row r="3265" spans="1:19" s="1" customFormat="1" x14ac:dyDescent="0.4">
      <c r="A3265" s="12"/>
      <c r="B3265" s="12"/>
      <c r="C3265" s="42"/>
      <c r="D3265" s="12"/>
      <c r="E3265" s="12"/>
      <c r="F3265" s="12"/>
      <c r="G3265" s="12"/>
      <c r="H3265" s="12"/>
      <c r="I3265" s="12"/>
      <c r="J3265" s="12"/>
      <c r="K3265" s="12"/>
      <c r="L3265" s="12"/>
      <c r="M3265" s="49"/>
      <c r="N3265" s="49"/>
      <c r="O3265" s="12"/>
      <c r="P3265" s="12"/>
      <c r="Q3265" s="12"/>
      <c r="R3265" s="12"/>
      <c r="S3265" s="12"/>
    </row>
    <row r="3266" spans="1:19" s="1" customFormat="1" x14ac:dyDescent="0.4">
      <c r="A3266" s="12"/>
      <c r="B3266" s="12"/>
      <c r="C3266" s="42"/>
      <c r="D3266" s="12"/>
      <c r="E3266" s="12"/>
      <c r="F3266" s="12"/>
      <c r="G3266" s="12"/>
      <c r="H3266" s="12"/>
      <c r="I3266" s="12"/>
      <c r="J3266" s="12"/>
      <c r="K3266" s="12"/>
      <c r="L3266" s="12"/>
      <c r="M3266" s="49"/>
      <c r="N3266" s="49"/>
      <c r="O3266" s="12"/>
      <c r="P3266" s="12"/>
      <c r="Q3266" s="12"/>
      <c r="R3266" s="12"/>
      <c r="S3266" s="12"/>
    </row>
    <row r="3267" spans="1:19" s="1" customFormat="1" x14ac:dyDescent="0.4">
      <c r="A3267" s="12"/>
      <c r="B3267" s="12"/>
      <c r="C3267" s="42"/>
      <c r="D3267" s="12"/>
      <c r="E3267" s="12"/>
      <c r="F3267" s="12"/>
      <c r="G3267" s="12"/>
      <c r="H3267" s="12"/>
      <c r="I3267" s="12"/>
      <c r="J3267" s="12"/>
      <c r="K3267" s="12"/>
      <c r="L3267" s="12"/>
      <c r="M3267" s="49"/>
      <c r="N3267" s="49"/>
      <c r="O3267" s="12"/>
      <c r="P3267" s="12"/>
      <c r="Q3267" s="12"/>
      <c r="R3267" s="12"/>
      <c r="S3267" s="12"/>
    </row>
    <row r="3268" spans="1:19" s="1" customFormat="1" x14ac:dyDescent="0.4">
      <c r="A3268" s="12"/>
      <c r="B3268" s="12"/>
      <c r="C3268" s="42"/>
      <c r="D3268" s="12"/>
      <c r="E3268" s="12"/>
      <c r="F3268" s="12"/>
      <c r="G3268" s="12"/>
      <c r="H3268" s="12"/>
      <c r="I3268" s="12"/>
      <c r="J3268" s="12"/>
      <c r="K3268" s="12"/>
      <c r="L3268" s="12"/>
      <c r="M3268" s="49"/>
      <c r="N3268" s="49"/>
      <c r="O3268" s="12"/>
      <c r="P3268" s="12"/>
      <c r="Q3268" s="12"/>
      <c r="R3268" s="12"/>
      <c r="S3268" s="12"/>
    </row>
    <row r="3269" spans="1:19" s="1" customFormat="1" x14ac:dyDescent="0.4">
      <c r="A3269" s="12"/>
      <c r="B3269" s="12"/>
      <c r="C3269" s="42"/>
      <c r="D3269" s="12"/>
      <c r="E3269" s="12"/>
      <c r="F3269" s="12"/>
      <c r="G3269" s="12"/>
      <c r="H3269" s="12"/>
      <c r="I3269" s="12"/>
      <c r="J3269" s="12"/>
      <c r="K3269" s="12"/>
      <c r="L3269" s="12"/>
      <c r="M3269" s="49"/>
      <c r="N3269" s="49"/>
      <c r="O3269" s="12"/>
      <c r="P3269" s="12"/>
      <c r="Q3269" s="12"/>
      <c r="R3269" s="12"/>
      <c r="S3269" s="12"/>
    </row>
    <row r="3270" spans="1:19" s="1" customFormat="1" x14ac:dyDescent="0.4">
      <c r="A3270" s="12"/>
      <c r="B3270" s="12"/>
      <c r="C3270" s="42"/>
      <c r="D3270" s="12"/>
      <c r="E3270" s="12"/>
      <c r="F3270" s="12"/>
      <c r="G3270" s="12"/>
      <c r="H3270" s="12"/>
      <c r="I3270" s="12"/>
      <c r="J3270" s="12"/>
      <c r="K3270" s="12"/>
      <c r="L3270" s="12"/>
      <c r="M3270" s="49"/>
      <c r="N3270" s="49"/>
      <c r="O3270" s="12"/>
      <c r="P3270" s="12"/>
      <c r="Q3270" s="12"/>
      <c r="R3270" s="12"/>
      <c r="S3270" s="12"/>
    </row>
    <row r="3271" spans="1:19" s="1" customFormat="1" x14ac:dyDescent="0.4">
      <c r="A3271" s="12"/>
      <c r="B3271" s="12"/>
      <c r="C3271" s="42"/>
      <c r="D3271" s="12"/>
      <c r="E3271" s="12"/>
      <c r="F3271" s="12"/>
      <c r="G3271" s="12"/>
      <c r="H3271" s="12"/>
      <c r="I3271" s="12"/>
      <c r="J3271" s="12"/>
      <c r="K3271" s="12"/>
      <c r="L3271" s="12"/>
      <c r="M3271" s="49"/>
      <c r="N3271" s="49"/>
      <c r="O3271" s="12"/>
      <c r="P3271" s="12"/>
      <c r="Q3271" s="12"/>
      <c r="R3271" s="12"/>
      <c r="S3271" s="12"/>
    </row>
    <row r="3272" spans="1:19" s="1" customFormat="1" x14ac:dyDescent="0.4">
      <c r="A3272" s="12"/>
      <c r="B3272" s="12"/>
      <c r="C3272" s="42"/>
      <c r="D3272" s="12"/>
      <c r="E3272" s="12"/>
      <c r="F3272" s="12"/>
      <c r="G3272" s="12"/>
      <c r="H3272" s="12"/>
      <c r="I3272" s="12"/>
      <c r="J3272" s="12"/>
      <c r="K3272" s="12"/>
      <c r="L3272" s="12"/>
      <c r="M3272" s="49"/>
      <c r="N3272" s="49"/>
      <c r="O3272" s="12"/>
      <c r="P3272" s="12"/>
      <c r="Q3272" s="12"/>
      <c r="R3272" s="12"/>
      <c r="S3272" s="12"/>
    </row>
    <row r="3273" spans="1:19" s="1" customFormat="1" x14ac:dyDescent="0.4">
      <c r="A3273" s="12"/>
      <c r="B3273" s="12"/>
      <c r="C3273" s="42"/>
      <c r="D3273" s="12"/>
      <c r="E3273" s="12"/>
      <c r="F3273" s="12"/>
      <c r="G3273" s="12"/>
      <c r="H3273" s="12"/>
      <c r="I3273" s="12"/>
      <c r="J3273" s="12"/>
      <c r="K3273" s="12"/>
      <c r="L3273" s="12"/>
      <c r="M3273" s="49"/>
      <c r="N3273" s="49"/>
      <c r="O3273" s="12"/>
      <c r="P3273" s="12"/>
      <c r="Q3273" s="12"/>
      <c r="R3273" s="12"/>
      <c r="S3273" s="12"/>
    </row>
    <row r="3274" spans="1:19" s="1" customFormat="1" x14ac:dyDescent="0.4">
      <c r="A3274" s="12"/>
      <c r="B3274" s="12"/>
      <c r="C3274" s="42"/>
      <c r="D3274" s="12"/>
      <c r="E3274" s="12"/>
      <c r="F3274" s="12"/>
      <c r="G3274" s="12"/>
      <c r="H3274" s="12"/>
      <c r="I3274" s="12"/>
      <c r="J3274" s="12"/>
      <c r="K3274" s="12"/>
      <c r="L3274" s="12"/>
      <c r="M3274" s="49"/>
      <c r="N3274" s="49"/>
      <c r="O3274" s="12"/>
      <c r="P3274" s="12"/>
      <c r="Q3274" s="12"/>
      <c r="R3274" s="12"/>
      <c r="S3274" s="12"/>
    </row>
    <row r="3275" spans="1:19" s="1" customFormat="1" x14ac:dyDescent="0.4">
      <c r="A3275" s="12"/>
      <c r="B3275" s="12"/>
      <c r="C3275" s="42"/>
      <c r="D3275" s="12"/>
      <c r="E3275" s="12"/>
      <c r="F3275" s="12"/>
      <c r="G3275" s="12"/>
      <c r="H3275" s="12"/>
      <c r="I3275" s="12"/>
      <c r="J3275" s="12"/>
      <c r="K3275" s="12"/>
      <c r="L3275" s="12"/>
      <c r="M3275" s="49"/>
      <c r="N3275" s="49"/>
      <c r="O3275" s="12"/>
      <c r="P3275" s="12"/>
      <c r="Q3275" s="12"/>
      <c r="R3275" s="12"/>
      <c r="S3275" s="12"/>
    </row>
    <row r="3276" spans="1:19" s="1" customFormat="1" x14ac:dyDescent="0.4">
      <c r="A3276" s="12"/>
      <c r="B3276" s="12"/>
      <c r="C3276" s="42"/>
      <c r="D3276" s="12"/>
      <c r="E3276" s="12"/>
      <c r="F3276" s="12"/>
      <c r="G3276" s="12"/>
      <c r="H3276" s="12"/>
      <c r="I3276" s="12"/>
      <c r="J3276" s="12"/>
      <c r="K3276" s="12"/>
      <c r="L3276" s="12"/>
      <c r="M3276" s="49"/>
      <c r="N3276" s="49"/>
      <c r="O3276" s="12"/>
      <c r="P3276" s="12"/>
      <c r="Q3276" s="12"/>
      <c r="R3276" s="12"/>
      <c r="S3276" s="12"/>
    </row>
    <row r="3277" spans="1:19" s="1" customFormat="1" x14ac:dyDescent="0.4">
      <c r="A3277" s="12"/>
      <c r="B3277" s="12"/>
      <c r="C3277" s="42"/>
      <c r="D3277" s="12"/>
      <c r="E3277" s="12"/>
      <c r="F3277" s="12"/>
      <c r="G3277" s="12"/>
      <c r="H3277" s="12"/>
      <c r="I3277" s="12"/>
      <c r="J3277" s="12"/>
      <c r="K3277" s="12"/>
      <c r="L3277" s="12"/>
      <c r="M3277" s="49"/>
      <c r="N3277" s="49"/>
      <c r="O3277" s="12"/>
      <c r="P3277" s="12"/>
      <c r="Q3277" s="12"/>
      <c r="R3277" s="12"/>
      <c r="S3277" s="12"/>
    </row>
    <row r="3278" spans="1:19" s="1" customFormat="1" x14ac:dyDescent="0.4">
      <c r="A3278" s="12"/>
      <c r="B3278" s="12"/>
      <c r="C3278" s="42"/>
      <c r="D3278" s="12"/>
      <c r="E3278" s="12"/>
      <c r="F3278" s="12"/>
      <c r="G3278" s="12"/>
      <c r="H3278" s="12"/>
      <c r="I3278" s="12"/>
      <c r="J3278" s="12"/>
      <c r="K3278" s="12"/>
      <c r="L3278" s="12"/>
      <c r="M3278" s="49"/>
      <c r="N3278" s="49"/>
      <c r="O3278" s="12"/>
      <c r="P3278" s="12"/>
      <c r="Q3278" s="12"/>
      <c r="R3278" s="12"/>
      <c r="S3278" s="12"/>
    </row>
    <row r="3279" spans="1:19" s="1" customFormat="1" x14ac:dyDescent="0.4">
      <c r="A3279" s="12"/>
      <c r="B3279" s="12"/>
      <c r="C3279" s="42"/>
      <c r="D3279" s="12"/>
      <c r="E3279" s="12"/>
      <c r="F3279" s="12"/>
      <c r="G3279" s="12"/>
      <c r="H3279" s="12"/>
      <c r="I3279" s="12"/>
      <c r="J3279" s="12"/>
      <c r="K3279" s="12"/>
      <c r="L3279" s="12"/>
      <c r="M3279" s="49"/>
      <c r="N3279" s="49"/>
      <c r="O3279" s="12"/>
      <c r="P3279" s="12"/>
      <c r="Q3279" s="12"/>
      <c r="R3279" s="12"/>
      <c r="S3279" s="12"/>
    </row>
    <row r="3280" spans="1:19" s="1" customFormat="1" x14ac:dyDescent="0.4">
      <c r="A3280" s="12"/>
      <c r="B3280" s="12"/>
      <c r="C3280" s="42"/>
      <c r="D3280" s="12"/>
      <c r="E3280" s="12"/>
      <c r="F3280" s="12"/>
      <c r="G3280" s="12"/>
      <c r="H3280" s="12"/>
      <c r="I3280" s="12"/>
      <c r="J3280" s="12"/>
      <c r="K3280" s="12"/>
      <c r="L3280" s="12"/>
      <c r="M3280" s="49"/>
      <c r="N3280" s="49"/>
      <c r="O3280" s="12"/>
      <c r="P3280" s="12"/>
      <c r="Q3280" s="12"/>
      <c r="R3280" s="12"/>
      <c r="S3280" s="12"/>
    </row>
    <row r="3281" spans="1:19" s="1" customFormat="1" x14ac:dyDescent="0.4">
      <c r="A3281" s="12"/>
      <c r="B3281" s="12"/>
      <c r="C3281" s="42"/>
      <c r="D3281" s="12"/>
      <c r="E3281" s="12"/>
      <c r="F3281" s="12"/>
      <c r="G3281" s="12"/>
      <c r="H3281" s="12"/>
      <c r="I3281" s="12"/>
      <c r="J3281" s="12"/>
      <c r="K3281" s="12"/>
      <c r="L3281" s="12"/>
      <c r="M3281" s="49"/>
      <c r="N3281" s="49"/>
      <c r="O3281" s="12"/>
      <c r="P3281" s="12"/>
      <c r="Q3281" s="12"/>
      <c r="R3281" s="12"/>
      <c r="S3281" s="12"/>
    </row>
    <row r="3282" spans="1:19" s="1" customFormat="1" x14ac:dyDescent="0.4">
      <c r="A3282" s="12"/>
      <c r="B3282" s="12"/>
      <c r="C3282" s="42"/>
      <c r="D3282" s="12"/>
      <c r="E3282" s="12"/>
      <c r="F3282" s="12"/>
      <c r="G3282" s="12"/>
      <c r="H3282" s="12"/>
      <c r="I3282" s="12"/>
      <c r="J3282" s="12"/>
      <c r="K3282" s="12"/>
      <c r="L3282" s="12"/>
      <c r="M3282" s="49"/>
      <c r="N3282" s="49"/>
      <c r="O3282" s="12"/>
      <c r="P3282" s="12"/>
      <c r="Q3282" s="12"/>
      <c r="R3282" s="12"/>
      <c r="S3282" s="12"/>
    </row>
    <row r="3283" spans="1:19" s="1" customFormat="1" x14ac:dyDescent="0.4">
      <c r="A3283" s="12"/>
      <c r="B3283" s="12"/>
      <c r="C3283" s="42"/>
      <c r="D3283" s="12"/>
      <c r="E3283" s="12"/>
      <c r="F3283" s="12"/>
      <c r="G3283" s="12"/>
      <c r="H3283" s="12"/>
      <c r="I3283" s="12"/>
      <c r="J3283" s="12"/>
      <c r="K3283" s="12"/>
      <c r="L3283" s="12"/>
      <c r="M3283" s="49"/>
      <c r="N3283" s="49"/>
      <c r="O3283" s="12"/>
      <c r="P3283" s="12"/>
      <c r="Q3283" s="12"/>
      <c r="R3283" s="12"/>
      <c r="S3283" s="12"/>
    </row>
    <row r="3284" spans="1:19" s="1" customFormat="1" x14ac:dyDescent="0.4">
      <c r="A3284" s="12"/>
      <c r="B3284" s="12"/>
      <c r="C3284" s="42"/>
      <c r="D3284" s="12"/>
      <c r="E3284" s="12"/>
      <c r="F3284" s="12"/>
      <c r="G3284" s="12"/>
      <c r="H3284" s="12"/>
      <c r="I3284" s="12"/>
      <c r="J3284" s="12"/>
      <c r="K3284" s="12"/>
      <c r="L3284" s="12"/>
      <c r="M3284" s="49"/>
      <c r="N3284" s="49"/>
      <c r="O3284" s="12"/>
      <c r="P3284" s="12"/>
      <c r="Q3284" s="12"/>
      <c r="R3284" s="12"/>
      <c r="S3284" s="12"/>
    </row>
    <row r="3285" spans="1:19" s="1" customFormat="1" x14ac:dyDescent="0.4">
      <c r="A3285" s="12"/>
      <c r="B3285" s="12"/>
      <c r="C3285" s="42"/>
      <c r="D3285" s="12"/>
      <c r="E3285" s="12"/>
      <c r="F3285" s="12"/>
      <c r="G3285" s="12"/>
      <c r="H3285" s="12"/>
      <c r="I3285" s="12"/>
      <c r="J3285" s="12"/>
      <c r="K3285" s="12"/>
      <c r="L3285" s="12"/>
      <c r="M3285" s="49"/>
      <c r="N3285" s="49"/>
      <c r="O3285" s="12"/>
      <c r="P3285" s="12"/>
      <c r="Q3285" s="12"/>
      <c r="R3285" s="12"/>
      <c r="S3285" s="12"/>
    </row>
    <row r="3286" spans="1:19" s="1" customFormat="1" x14ac:dyDescent="0.4">
      <c r="A3286" s="12"/>
      <c r="B3286" s="12"/>
      <c r="C3286" s="42"/>
      <c r="D3286" s="12"/>
      <c r="E3286" s="12"/>
      <c r="F3286" s="12"/>
      <c r="G3286" s="12"/>
      <c r="H3286" s="12"/>
      <c r="I3286" s="12"/>
      <c r="J3286" s="12"/>
      <c r="K3286" s="12"/>
      <c r="L3286" s="12"/>
      <c r="M3286" s="49"/>
      <c r="N3286" s="49"/>
      <c r="O3286" s="12"/>
      <c r="P3286" s="12"/>
      <c r="Q3286" s="12"/>
      <c r="R3286" s="12"/>
      <c r="S3286" s="12"/>
    </row>
    <row r="3287" spans="1:19" s="1" customFormat="1" x14ac:dyDescent="0.4">
      <c r="A3287" s="12"/>
      <c r="B3287" s="12"/>
      <c r="C3287" s="42"/>
      <c r="D3287" s="12"/>
      <c r="E3287" s="12"/>
      <c r="F3287" s="12"/>
      <c r="G3287" s="12"/>
      <c r="H3287" s="12"/>
      <c r="I3287" s="12"/>
      <c r="J3287" s="12"/>
      <c r="K3287" s="12"/>
      <c r="L3287" s="12"/>
      <c r="M3287" s="49"/>
      <c r="N3287" s="49"/>
      <c r="O3287" s="12"/>
      <c r="P3287" s="12"/>
      <c r="Q3287" s="12"/>
      <c r="R3287" s="12"/>
      <c r="S3287" s="12"/>
    </row>
    <row r="3288" spans="1:19" s="1" customFormat="1" x14ac:dyDescent="0.4">
      <c r="A3288" s="12"/>
      <c r="B3288" s="12"/>
      <c r="C3288" s="42"/>
      <c r="D3288" s="12"/>
      <c r="E3288" s="12"/>
      <c r="F3288" s="12"/>
      <c r="G3288" s="12"/>
      <c r="H3288" s="12"/>
      <c r="I3288" s="12"/>
      <c r="J3288" s="12"/>
      <c r="K3288" s="12"/>
      <c r="L3288" s="12"/>
      <c r="M3288" s="49"/>
      <c r="N3288" s="49"/>
      <c r="O3288" s="12"/>
      <c r="P3288" s="12"/>
      <c r="Q3288" s="12"/>
      <c r="R3288" s="12"/>
      <c r="S3288" s="12"/>
    </row>
    <row r="3289" spans="1:19" s="1" customFormat="1" x14ac:dyDescent="0.4">
      <c r="A3289" s="12"/>
      <c r="B3289" s="12"/>
      <c r="C3289" s="42"/>
      <c r="D3289" s="12"/>
      <c r="E3289" s="12"/>
      <c r="F3289" s="12"/>
      <c r="G3289" s="12"/>
      <c r="H3289" s="12"/>
      <c r="I3289" s="12"/>
      <c r="J3289" s="12"/>
      <c r="K3289" s="12"/>
      <c r="L3289" s="12"/>
      <c r="M3289" s="49"/>
      <c r="N3289" s="49"/>
      <c r="O3289" s="12"/>
      <c r="P3289" s="12"/>
      <c r="Q3289" s="12"/>
      <c r="R3289" s="12"/>
      <c r="S3289" s="12"/>
    </row>
    <row r="3290" spans="1:19" s="1" customFormat="1" x14ac:dyDescent="0.4">
      <c r="A3290" s="12"/>
      <c r="B3290" s="12"/>
      <c r="C3290" s="42"/>
      <c r="D3290" s="12"/>
      <c r="E3290" s="12"/>
      <c r="F3290" s="12"/>
      <c r="G3290" s="12"/>
      <c r="H3290" s="12"/>
      <c r="I3290" s="12"/>
      <c r="J3290" s="12"/>
      <c r="K3290" s="12"/>
      <c r="L3290" s="12"/>
      <c r="M3290" s="49"/>
      <c r="N3290" s="49"/>
      <c r="O3290" s="12"/>
      <c r="P3290" s="12"/>
      <c r="Q3290" s="12"/>
      <c r="R3290" s="12"/>
      <c r="S3290" s="12"/>
    </row>
    <row r="3291" spans="1:19" s="1" customFormat="1" x14ac:dyDescent="0.4">
      <c r="A3291" s="12"/>
      <c r="B3291" s="12"/>
      <c r="C3291" s="42"/>
      <c r="D3291" s="12"/>
      <c r="E3291" s="12"/>
      <c r="F3291" s="12"/>
      <c r="G3291" s="12"/>
      <c r="H3291" s="12"/>
      <c r="I3291" s="12"/>
      <c r="J3291" s="12"/>
      <c r="K3291" s="12"/>
      <c r="L3291" s="12"/>
      <c r="M3291" s="49"/>
      <c r="N3291" s="49"/>
      <c r="O3291" s="12"/>
      <c r="P3291" s="12"/>
      <c r="Q3291" s="12"/>
      <c r="R3291" s="12"/>
      <c r="S3291" s="12"/>
    </row>
    <row r="3292" spans="1:19" s="1" customFormat="1" x14ac:dyDescent="0.4">
      <c r="A3292" s="12"/>
      <c r="B3292" s="12"/>
      <c r="C3292" s="42"/>
      <c r="D3292" s="12"/>
      <c r="E3292" s="12"/>
      <c r="F3292" s="12"/>
      <c r="G3292" s="12"/>
      <c r="H3292" s="12"/>
      <c r="I3292" s="12"/>
      <c r="J3292" s="12"/>
      <c r="K3292" s="12"/>
      <c r="L3292" s="12"/>
      <c r="M3292" s="49"/>
      <c r="N3292" s="49"/>
      <c r="O3292" s="12"/>
      <c r="P3292" s="12"/>
      <c r="Q3292" s="12"/>
      <c r="R3292" s="12"/>
      <c r="S3292" s="12"/>
    </row>
    <row r="3293" spans="1:19" s="1" customFormat="1" x14ac:dyDescent="0.4">
      <c r="A3293" s="12"/>
      <c r="B3293" s="12"/>
      <c r="C3293" s="42"/>
      <c r="D3293" s="12"/>
      <c r="E3293" s="12"/>
      <c r="F3293" s="12"/>
      <c r="G3293" s="12"/>
      <c r="H3293" s="12"/>
      <c r="I3293" s="12"/>
      <c r="J3293" s="12"/>
      <c r="K3293" s="12"/>
      <c r="L3293" s="12"/>
      <c r="M3293" s="49"/>
      <c r="N3293" s="49"/>
      <c r="O3293" s="12"/>
      <c r="P3293" s="12"/>
      <c r="Q3293" s="12"/>
      <c r="R3293" s="12"/>
      <c r="S3293" s="12"/>
    </row>
    <row r="3294" spans="1:19" s="1" customFormat="1" x14ac:dyDescent="0.4">
      <c r="A3294" s="12"/>
      <c r="B3294" s="12"/>
      <c r="C3294" s="42"/>
      <c r="D3294" s="12"/>
      <c r="E3294" s="12"/>
      <c r="F3294" s="12"/>
      <c r="G3294" s="12"/>
      <c r="H3294" s="12"/>
      <c r="I3294" s="12"/>
      <c r="J3294" s="12"/>
      <c r="K3294" s="12"/>
      <c r="L3294" s="12"/>
      <c r="M3294" s="49"/>
      <c r="N3294" s="49"/>
      <c r="O3294" s="12"/>
      <c r="P3294" s="12"/>
      <c r="Q3294" s="12"/>
      <c r="R3294" s="12"/>
      <c r="S3294" s="12"/>
    </row>
    <row r="3295" spans="1:19" s="1" customFormat="1" x14ac:dyDescent="0.4">
      <c r="A3295" s="12"/>
      <c r="B3295" s="12"/>
      <c r="C3295" s="42"/>
      <c r="D3295" s="12"/>
      <c r="E3295" s="12"/>
      <c r="F3295" s="12"/>
      <c r="G3295" s="12"/>
      <c r="H3295" s="12"/>
      <c r="I3295" s="12"/>
      <c r="J3295" s="12"/>
      <c r="K3295" s="12"/>
      <c r="L3295" s="12"/>
      <c r="M3295" s="49"/>
      <c r="N3295" s="49"/>
      <c r="O3295" s="12"/>
      <c r="P3295" s="12"/>
      <c r="Q3295" s="12"/>
      <c r="R3295" s="12"/>
      <c r="S3295" s="12"/>
    </row>
    <row r="3296" spans="1:19" s="1" customFormat="1" x14ac:dyDescent="0.4">
      <c r="A3296" s="12"/>
      <c r="B3296" s="12"/>
      <c r="C3296" s="42"/>
      <c r="D3296" s="12"/>
      <c r="E3296" s="12"/>
      <c r="F3296" s="12"/>
      <c r="G3296" s="12"/>
      <c r="H3296" s="12"/>
      <c r="I3296" s="12"/>
      <c r="J3296" s="12"/>
      <c r="K3296" s="12"/>
      <c r="L3296" s="12"/>
      <c r="M3296" s="49"/>
      <c r="N3296" s="49"/>
      <c r="O3296" s="12"/>
      <c r="P3296" s="12"/>
      <c r="Q3296" s="12"/>
      <c r="R3296" s="12"/>
      <c r="S3296" s="12"/>
    </row>
    <row r="3297" spans="1:19" s="1" customFormat="1" x14ac:dyDescent="0.4">
      <c r="A3297" s="12"/>
      <c r="B3297" s="12"/>
      <c r="C3297" s="42"/>
      <c r="D3297" s="12"/>
      <c r="E3297" s="12"/>
      <c r="F3297" s="12"/>
      <c r="G3297" s="12"/>
      <c r="H3297" s="12"/>
      <c r="I3297" s="12"/>
      <c r="J3297" s="12"/>
      <c r="K3297" s="12"/>
      <c r="L3297" s="12"/>
      <c r="M3297" s="49"/>
      <c r="N3297" s="49"/>
      <c r="O3297" s="12"/>
      <c r="P3297" s="12"/>
      <c r="Q3297" s="12"/>
      <c r="R3297" s="12"/>
      <c r="S3297" s="12"/>
    </row>
    <row r="3298" spans="1:19" s="1" customFormat="1" x14ac:dyDescent="0.4">
      <c r="A3298" s="12"/>
      <c r="B3298" s="12"/>
      <c r="C3298" s="42"/>
      <c r="D3298" s="12"/>
      <c r="E3298" s="12"/>
      <c r="F3298" s="12"/>
      <c r="G3298" s="12"/>
      <c r="H3298" s="12"/>
      <c r="I3298" s="12"/>
      <c r="J3298" s="12"/>
      <c r="K3298" s="12"/>
      <c r="L3298" s="12"/>
      <c r="M3298" s="49"/>
      <c r="N3298" s="49"/>
      <c r="O3298" s="12"/>
      <c r="P3298" s="12"/>
      <c r="Q3298" s="12"/>
      <c r="R3298" s="12"/>
      <c r="S3298" s="12"/>
    </row>
    <row r="3299" spans="1:19" s="1" customFormat="1" x14ac:dyDescent="0.4">
      <c r="A3299" s="12"/>
      <c r="B3299" s="12"/>
      <c r="C3299" s="42"/>
      <c r="D3299" s="12"/>
      <c r="E3299" s="12"/>
      <c r="F3299" s="12"/>
      <c r="G3299" s="12"/>
      <c r="H3299" s="12"/>
      <c r="I3299" s="12"/>
      <c r="J3299" s="12"/>
      <c r="K3299" s="12"/>
      <c r="L3299" s="12"/>
      <c r="M3299" s="49"/>
      <c r="N3299" s="49"/>
      <c r="O3299" s="12"/>
      <c r="P3299" s="12"/>
      <c r="Q3299" s="12"/>
      <c r="R3299" s="12"/>
      <c r="S3299" s="12"/>
    </row>
    <row r="3300" spans="1:19" s="1" customFormat="1" x14ac:dyDescent="0.4">
      <c r="A3300" s="12"/>
      <c r="B3300" s="12"/>
      <c r="C3300" s="42"/>
      <c r="D3300" s="12"/>
      <c r="E3300" s="12"/>
      <c r="F3300" s="12"/>
      <c r="G3300" s="12"/>
      <c r="H3300" s="12"/>
      <c r="I3300" s="12"/>
      <c r="J3300" s="12"/>
      <c r="K3300" s="12"/>
      <c r="L3300" s="12"/>
      <c r="M3300" s="49"/>
      <c r="N3300" s="49"/>
      <c r="O3300" s="12"/>
      <c r="P3300" s="12"/>
      <c r="Q3300" s="12"/>
      <c r="R3300" s="12"/>
      <c r="S3300" s="12"/>
    </row>
    <row r="3301" spans="1:19" s="1" customFormat="1" x14ac:dyDescent="0.4">
      <c r="A3301" s="12"/>
      <c r="B3301" s="12"/>
      <c r="C3301" s="42"/>
      <c r="D3301" s="12"/>
      <c r="E3301" s="12"/>
      <c r="F3301" s="12"/>
      <c r="G3301" s="12"/>
      <c r="H3301" s="12"/>
      <c r="I3301" s="12"/>
      <c r="J3301" s="12"/>
      <c r="K3301" s="12"/>
      <c r="L3301" s="12"/>
      <c r="M3301" s="49"/>
      <c r="N3301" s="49"/>
      <c r="O3301" s="12"/>
      <c r="P3301" s="12"/>
      <c r="Q3301" s="12"/>
      <c r="R3301" s="12"/>
      <c r="S3301" s="12"/>
    </row>
    <row r="3302" spans="1:19" s="1" customFormat="1" x14ac:dyDescent="0.4">
      <c r="A3302" s="12"/>
      <c r="B3302" s="12"/>
      <c r="C3302" s="42"/>
      <c r="D3302" s="12"/>
      <c r="E3302" s="12"/>
      <c r="F3302" s="12"/>
      <c r="G3302" s="12"/>
      <c r="H3302" s="12"/>
      <c r="I3302" s="12"/>
      <c r="J3302" s="12"/>
      <c r="K3302" s="12"/>
      <c r="L3302" s="12"/>
      <c r="M3302" s="49"/>
      <c r="N3302" s="49"/>
      <c r="O3302" s="12"/>
      <c r="P3302" s="12"/>
      <c r="Q3302" s="12"/>
      <c r="R3302" s="12"/>
      <c r="S3302" s="12"/>
    </row>
    <row r="3303" spans="1:19" s="1" customFormat="1" x14ac:dyDescent="0.4">
      <c r="A3303" s="12"/>
      <c r="B3303" s="12"/>
      <c r="C3303" s="42"/>
      <c r="D3303" s="12"/>
      <c r="E3303" s="12"/>
      <c r="F3303" s="12"/>
      <c r="G3303" s="12"/>
      <c r="H3303" s="12"/>
      <c r="I3303" s="12"/>
      <c r="J3303" s="12"/>
      <c r="K3303" s="12"/>
      <c r="L3303" s="12"/>
      <c r="M3303" s="49"/>
      <c r="N3303" s="49"/>
      <c r="O3303" s="12"/>
      <c r="P3303" s="12"/>
      <c r="Q3303" s="12"/>
      <c r="R3303" s="12"/>
      <c r="S3303" s="12"/>
    </row>
    <row r="3304" spans="1:19" s="1" customFormat="1" x14ac:dyDescent="0.4">
      <c r="A3304" s="12"/>
      <c r="B3304" s="12"/>
      <c r="C3304" s="42"/>
      <c r="D3304" s="12"/>
      <c r="E3304" s="12"/>
      <c r="F3304" s="12"/>
      <c r="G3304" s="12"/>
      <c r="H3304" s="12"/>
      <c r="I3304" s="12"/>
      <c r="J3304" s="12"/>
      <c r="K3304" s="12"/>
      <c r="L3304" s="12"/>
      <c r="M3304" s="49"/>
      <c r="N3304" s="49"/>
      <c r="O3304" s="12"/>
      <c r="P3304" s="12"/>
      <c r="Q3304" s="12"/>
      <c r="R3304" s="12"/>
      <c r="S3304" s="12"/>
    </row>
    <row r="3305" spans="1:19" s="1" customFormat="1" x14ac:dyDescent="0.4">
      <c r="A3305" s="12"/>
      <c r="B3305" s="12"/>
      <c r="C3305" s="42"/>
      <c r="D3305" s="12"/>
      <c r="E3305" s="12"/>
      <c r="F3305" s="12"/>
      <c r="G3305" s="12"/>
      <c r="H3305" s="12"/>
      <c r="I3305" s="12"/>
      <c r="J3305" s="12"/>
      <c r="K3305" s="12"/>
      <c r="L3305" s="12"/>
      <c r="M3305" s="49"/>
      <c r="N3305" s="49"/>
      <c r="O3305" s="12"/>
      <c r="P3305" s="12"/>
      <c r="Q3305" s="12"/>
      <c r="R3305" s="12"/>
      <c r="S3305" s="12"/>
    </row>
    <row r="3306" spans="1:19" s="1" customFormat="1" x14ac:dyDescent="0.4">
      <c r="A3306" s="12"/>
      <c r="B3306" s="12"/>
      <c r="C3306" s="42"/>
      <c r="D3306" s="12"/>
      <c r="E3306" s="12"/>
      <c r="F3306" s="12"/>
      <c r="G3306" s="12"/>
      <c r="H3306" s="12"/>
      <c r="I3306" s="12"/>
      <c r="J3306" s="12"/>
      <c r="K3306" s="12"/>
      <c r="L3306" s="12"/>
      <c r="M3306" s="49"/>
      <c r="N3306" s="49"/>
      <c r="O3306" s="12"/>
      <c r="P3306" s="12"/>
      <c r="Q3306" s="12"/>
      <c r="R3306" s="12"/>
      <c r="S3306" s="12"/>
    </row>
    <row r="3307" spans="1:19" s="1" customFormat="1" x14ac:dyDescent="0.4">
      <c r="A3307" s="12"/>
      <c r="B3307" s="12"/>
      <c r="C3307" s="42"/>
      <c r="D3307" s="12"/>
      <c r="E3307" s="12"/>
      <c r="F3307" s="12"/>
      <c r="G3307" s="12"/>
      <c r="H3307" s="12"/>
      <c r="I3307" s="12"/>
      <c r="J3307" s="12"/>
      <c r="K3307" s="12"/>
      <c r="L3307" s="12"/>
      <c r="M3307" s="49"/>
      <c r="N3307" s="49"/>
      <c r="O3307" s="12"/>
      <c r="P3307" s="12"/>
      <c r="Q3307" s="12"/>
      <c r="R3307" s="12"/>
      <c r="S3307" s="12"/>
    </row>
    <row r="3308" spans="1:19" s="1" customFormat="1" x14ac:dyDescent="0.4">
      <c r="A3308" s="12"/>
      <c r="B3308" s="12"/>
      <c r="C3308" s="42"/>
      <c r="D3308" s="12"/>
      <c r="E3308" s="12"/>
      <c r="F3308" s="12"/>
      <c r="G3308" s="12"/>
      <c r="H3308" s="12"/>
      <c r="I3308" s="12"/>
      <c r="J3308" s="12"/>
      <c r="K3308" s="12"/>
      <c r="L3308" s="12"/>
      <c r="M3308" s="49"/>
      <c r="N3308" s="49"/>
      <c r="O3308" s="12"/>
      <c r="P3308" s="12"/>
      <c r="Q3308" s="12"/>
      <c r="R3308" s="12"/>
      <c r="S3308" s="12"/>
    </row>
    <row r="3309" spans="1:19" s="1" customFormat="1" x14ac:dyDescent="0.4">
      <c r="A3309" s="12"/>
      <c r="B3309" s="12"/>
      <c r="C3309" s="42"/>
      <c r="D3309" s="12"/>
      <c r="E3309" s="12"/>
      <c r="F3309" s="12"/>
      <c r="G3309" s="12"/>
      <c r="H3309" s="12"/>
      <c r="I3309" s="12"/>
      <c r="J3309" s="12"/>
      <c r="K3309" s="12"/>
      <c r="L3309" s="12"/>
      <c r="M3309" s="49"/>
      <c r="N3309" s="49"/>
      <c r="O3309" s="12"/>
      <c r="P3309" s="12"/>
      <c r="Q3309" s="12"/>
      <c r="R3309" s="12"/>
      <c r="S3309" s="12"/>
    </row>
    <row r="3310" spans="1:19" s="1" customFormat="1" x14ac:dyDescent="0.4">
      <c r="A3310" s="12"/>
      <c r="B3310" s="12"/>
      <c r="C3310" s="42"/>
      <c r="D3310" s="12"/>
      <c r="E3310" s="12"/>
      <c r="F3310" s="12"/>
      <c r="G3310" s="12"/>
      <c r="H3310" s="12"/>
      <c r="I3310" s="12"/>
      <c r="J3310" s="12"/>
      <c r="K3310" s="12"/>
      <c r="L3310" s="12"/>
      <c r="M3310" s="49"/>
      <c r="N3310" s="49"/>
      <c r="O3310" s="12"/>
      <c r="P3310" s="12"/>
      <c r="Q3310" s="12"/>
      <c r="R3310" s="12"/>
      <c r="S3310" s="12"/>
    </row>
    <row r="3311" spans="1:19" s="1" customFormat="1" x14ac:dyDescent="0.4">
      <c r="A3311" s="12"/>
      <c r="B3311" s="12"/>
      <c r="C3311" s="42"/>
      <c r="D3311" s="12"/>
      <c r="E3311" s="12"/>
      <c r="F3311" s="12"/>
      <c r="G3311" s="12"/>
      <c r="H3311" s="12"/>
      <c r="I3311" s="12"/>
      <c r="J3311" s="12"/>
      <c r="K3311" s="12"/>
      <c r="L3311" s="12"/>
      <c r="M3311" s="49"/>
      <c r="N3311" s="49"/>
      <c r="O3311" s="12"/>
      <c r="P3311" s="12"/>
      <c r="Q3311" s="12"/>
      <c r="R3311" s="12"/>
      <c r="S3311" s="12"/>
    </row>
    <row r="3312" spans="1:19" s="1" customFormat="1" x14ac:dyDescent="0.4">
      <c r="A3312" s="12"/>
      <c r="B3312" s="12"/>
      <c r="C3312" s="42"/>
      <c r="D3312" s="12"/>
      <c r="E3312" s="12"/>
      <c r="F3312" s="12"/>
      <c r="G3312" s="12"/>
      <c r="H3312" s="12"/>
      <c r="I3312" s="12"/>
      <c r="J3312" s="12"/>
      <c r="K3312" s="12"/>
      <c r="L3312" s="12"/>
      <c r="M3312" s="49"/>
      <c r="N3312" s="49"/>
      <c r="O3312" s="12"/>
      <c r="P3312" s="12"/>
      <c r="Q3312" s="12"/>
      <c r="R3312" s="12"/>
      <c r="S3312" s="12"/>
    </row>
    <row r="3313" spans="1:19" s="1" customFormat="1" x14ac:dyDescent="0.4">
      <c r="A3313" s="12"/>
      <c r="B3313" s="12"/>
      <c r="C3313" s="42"/>
      <c r="D3313" s="12"/>
      <c r="E3313" s="12"/>
      <c r="F3313" s="12"/>
      <c r="G3313" s="12"/>
      <c r="H3313" s="12"/>
      <c r="I3313" s="12"/>
      <c r="J3313" s="12"/>
      <c r="K3313" s="12"/>
      <c r="L3313" s="12"/>
      <c r="M3313" s="49"/>
      <c r="N3313" s="49"/>
      <c r="O3313" s="12"/>
      <c r="P3313" s="12"/>
      <c r="Q3313" s="12"/>
      <c r="R3313" s="12"/>
      <c r="S3313" s="12"/>
    </row>
    <row r="3314" spans="1:19" s="1" customFormat="1" x14ac:dyDescent="0.4">
      <c r="A3314" s="12"/>
      <c r="B3314" s="12"/>
      <c r="C3314" s="42"/>
      <c r="D3314" s="12"/>
      <c r="E3314" s="12"/>
      <c r="F3314" s="12"/>
      <c r="G3314" s="12"/>
      <c r="H3314" s="12"/>
      <c r="I3314" s="12"/>
      <c r="J3314" s="12"/>
      <c r="K3314" s="12"/>
      <c r="L3314" s="12"/>
      <c r="M3314" s="49"/>
      <c r="N3314" s="49"/>
      <c r="O3314" s="12"/>
      <c r="P3314" s="12"/>
      <c r="Q3314" s="12"/>
      <c r="R3314" s="12"/>
      <c r="S3314" s="12"/>
    </row>
    <row r="3315" spans="1:19" s="1" customFormat="1" x14ac:dyDescent="0.4">
      <c r="A3315" s="12"/>
      <c r="B3315" s="12"/>
      <c r="C3315" s="42"/>
      <c r="D3315" s="12"/>
      <c r="E3315" s="12"/>
      <c r="F3315" s="12"/>
      <c r="G3315" s="12"/>
      <c r="H3315" s="12"/>
      <c r="I3315" s="12"/>
      <c r="J3315" s="12"/>
      <c r="K3315" s="12"/>
      <c r="L3315" s="12"/>
      <c r="M3315" s="49"/>
      <c r="N3315" s="49"/>
      <c r="O3315" s="12"/>
      <c r="P3315" s="12"/>
      <c r="Q3315" s="12"/>
      <c r="R3315" s="12"/>
      <c r="S3315" s="12"/>
    </row>
    <row r="3316" spans="1:19" s="1" customFormat="1" x14ac:dyDescent="0.4">
      <c r="A3316" s="12"/>
      <c r="B3316" s="12"/>
      <c r="C3316" s="42"/>
      <c r="D3316" s="12"/>
      <c r="E3316" s="12"/>
      <c r="F3316" s="12"/>
      <c r="G3316" s="12"/>
      <c r="H3316" s="12"/>
      <c r="I3316" s="12"/>
      <c r="J3316" s="12"/>
      <c r="K3316" s="12"/>
      <c r="L3316" s="12"/>
      <c r="M3316" s="49"/>
      <c r="N3316" s="49"/>
      <c r="O3316" s="12"/>
      <c r="P3316" s="12"/>
      <c r="Q3316" s="12"/>
      <c r="R3316" s="12"/>
      <c r="S3316" s="12"/>
    </row>
    <row r="3317" spans="1:19" s="1" customFormat="1" x14ac:dyDescent="0.4">
      <c r="A3317" s="12"/>
      <c r="B3317" s="12"/>
      <c r="C3317" s="42"/>
      <c r="D3317" s="12"/>
      <c r="E3317" s="12"/>
      <c r="F3317" s="12"/>
      <c r="G3317" s="12"/>
      <c r="H3317" s="12"/>
      <c r="I3317" s="12"/>
      <c r="J3317" s="12"/>
      <c r="K3317" s="12"/>
      <c r="L3317" s="12"/>
      <c r="M3317" s="49"/>
      <c r="N3317" s="49"/>
      <c r="O3317" s="12"/>
      <c r="P3317" s="12"/>
      <c r="Q3317" s="12"/>
      <c r="R3317" s="12"/>
      <c r="S3317" s="12"/>
    </row>
    <row r="3318" spans="1:19" s="1" customFormat="1" x14ac:dyDescent="0.4">
      <c r="A3318" s="12"/>
      <c r="B3318" s="12"/>
      <c r="C3318" s="42"/>
      <c r="D3318" s="12"/>
      <c r="E3318" s="12"/>
      <c r="F3318" s="12"/>
      <c r="G3318" s="12"/>
      <c r="H3318" s="12"/>
      <c r="I3318" s="12"/>
      <c r="J3318" s="12"/>
      <c r="K3318" s="12"/>
      <c r="L3318" s="12"/>
      <c r="M3318" s="49"/>
      <c r="N3318" s="49"/>
      <c r="O3318" s="12"/>
      <c r="P3318" s="12"/>
      <c r="Q3318" s="12"/>
      <c r="R3318" s="12"/>
      <c r="S3318" s="12"/>
    </row>
    <row r="3319" spans="1:19" s="1" customFormat="1" x14ac:dyDescent="0.4">
      <c r="A3319" s="12"/>
      <c r="B3319" s="12"/>
      <c r="C3319" s="42"/>
      <c r="D3319" s="12"/>
      <c r="E3319" s="12"/>
      <c r="F3319" s="12"/>
      <c r="G3319" s="12"/>
      <c r="H3319" s="12"/>
      <c r="I3319" s="12"/>
      <c r="J3319" s="12"/>
      <c r="K3319" s="12"/>
      <c r="L3319" s="12"/>
      <c r="M3319" s="49"/>
      <c r="N3319" s="49"/>
      <c r="O3319" s="12"/>
      <c r="P3319" s="12"/>
      <c r="Q3319" s="12"/>
      <c r="R3319" s="12"/>
      <c r="S3319" s="12"/>
    </row>
    <row r="3320" spans="1:19" s="1" customFormat="1" x14ac:dyDescent="0.4">
      <c r="A3320" s="12"/>
      <c r="B3320" s="12"/>
      <c r="C3320" s="42"/>
      <c r="D3320" s="12"/>
      <c r="E3320" s="12"/>
      <c r="F3320" s="12"/>
      <c r="G3320" s="12"/>
      <c r="H3320" s="12"/>
      <c r="I3320" s="12"/>
      <c r="J3320" s="12"/>
      <c r="K3320" s="12"/>
      <c r="L3320" s="12"/>
      <c r="M3320" s="49"/>
      <c r="N3320" s="49"/>
      <c r="O3320" s="12"/>
      <c r="P3320" s="12"/>
      <c r="Q3320" s="12"/>
      <c r="R3320" s="12"/>
      <c r="S3320" s="12"/>
    </row>
    <row r="3321" spans="1:19" s="1" customFormat="1" x14ac:dyDescent="0.4">
      <c r="A3321" s="12"/>
      <c r="B3321" s="12"/>
      <c r="C3321" s="42"/>
      <c r="D3321" s="12"/>
      <c r="E3321" s="12"/>
      <c r="F3321" s="12"/>
      <c r="G3321" s="12"/>
      <c r="H3321" s="12"/>
      <c r="I3321" s="12"/>
      <c r="J3321" s="12"/>
      <c r="K3321" s="12"/>
      <c r="L3321" s="12"/>
      <c r="M3321" s="49"/>
      <c r="N3321" s="49"/>
      <c r="O3321" s="12"/>
      <c r="P3321" s="12"/>
      <c r="Q3321" s="12"/>
      <c r="R3321" s="12"/>
      <c r="S3321" s="12"/>
    </row>
    <row r="3322" spans="1:19" s="1" customFormat="1" x14ac:dyDescent="0.4">
      <c r="A3322" s="12"/>
      <c r="B3322" s="12"/>
      <c r="C3322" s="42"/>
      <c r="D3322" s="12"/>
      <c r="E3322" s="12"/>
      <c r="F3322" s="12"/>
      <c r="G3322" s="12"/>
      <c r="H3322" s="12"/>
      <c r="I3322" s="12"/>
      <c r="J3322" s="12"/>
      <c r="K3322" s="12"/>
      <c r="L3322" s="12"/>
      <c r="M3322" s="49"/>
      <c r="N3322" s="49"/>
      <c r="O3322" s="12"/>
      <c r="P3322" s="12"/>
      <c r="Q3322" s="12"/>
      <c r="R3322" s="12"/>
      <c r="S3322" s="12"/>
    </row>
    <row r="3323" spans="1:19" s="1" customFormat="1" x14ac:dyDescent="0.4">
      <c r="A3323" s="12"/>
      <c r="B3323" s="12"/>
      <c r="C3323" s="42"/>
      <c r="D3323" s="12"/>
      <c r="E3323" s="12"/>
      <c r="F3323" s="12"/>
      <c r="G3323" s="12"/>
      <c r="H3323" s="12"/>
      <c r="I3323" s="12"/>
      <c r="J3323" s="12"/>
      <c r="K3323" s="12"/>
      <c r="L3323" s="12"/>
      <c r="M3323" s="49"/>
      <c r="N3323" s="49"/>
      <c r="O3323" s="12"/>
      <c r="P3323" s="12"/>
      <c r="Q3323" s="12"/>
      <c r="R3323" s="12"/>
      <c r="S3323" s="12"/>
    </row>
    <row r="3324" spans="1:19" s="1" customFormat="1" x14ac:dyDescent="0.4">
      <c r="A3324" s="12"/>
      <c r="B3324" s="12"/>
      <c r="C3324" s="42"/>
      <c r="D3324" s="12"/>
      <c r="E3324" s="12"/>
      <c r="F3324" s="12"/>
      <c r="G3324" s="12"/>
      <c r="H3324" s="12"/>
      <c r="I3324" s="12"/>
      <c r="J3324" s="12"/>
      <c r="K3324" s="12"/>
      <c r="L3324" s="12"/>
      <c r="M3324" s="49"/>
      <c r="N3324" s="49"/>
      <c r="O3324" s="12"/>
      <c r="P3324" s="12"/>
      <c r="Q3324" s="12"/>
      <c r="R3324" s="12"/>
      <c r="S3324" s="12"/>
    </row>
    <row r="3325" spans="1:19" s="1" customFormat="1" x14ac:dyDescent="0.4">
      <c r="A3325" s="12"/>
      <c r="B3325" s="12"/>
      <c r="C3325" s="42"/>
      <c r="D3325" s="12"/>
      <c r="E3325" s="12"/>
      <c r="F3325" s="12"/>
      <c r="G3325" s="12"/>
      <c r="H3325" s="12"/>
      <c r="I3325" s="12"/>
      <c r="J3325" s="12"/>
      <c r="K3325" s="12"/>
      <c r="L3325" s="12"/>
      <c r="M3325" s="49"/>
      <c r="N3325" s="49"/>
      <c r="O3325" s="12"/>
      <c r="P3325" s="12"/>
      <c r="Q3325" s="12"/>
      <c r="R3325" s="12"/>
      <c r="S3325" s="12"/>
    </row>
    <row r="3326" spans="1:19" s="1" customFormat="1" x14ac:dyDescent="0.4">
      <c r="A3326" s="12"/>
      <c r="B3326" s="12"/>
      <c r="C3326" s="42"/>
      <c r="D3326" s="12"/>
      <c r="E3326" s="12"/>
      <c r="F3326" s="12"/>
      <c r="G3326" s="12"/>
      <c r="H3326" s="12"/>
      <c r="I3326" s="12"/>
      <c r="J3326" s="12"/>
      <c r="K3326" s="12"/>
      <c r="L3326" s="12"/>
      <c r="M3326" s="49"/>
      <c r="N3326" s="49"/>
      <c r="O3326" s="12"/>
      <c r="P3326" s="12"/>
      <c r="Q3326" s="12"/>
      <c r="R3326" s="12"/>
      <c r="S3326" s="12"/>
    </row>
    <row r="3327" spans="1:19" s="1" customFormat="1" x14ac:dyDescent="0.4">
      <c r="A3327" s="12"/>
      <c r="B3327" s="12"/>
      <c r="C3327" s="42"/>
      <c r="D3327" s="12"/>
      <c r="E3327" s="12"/>
      <c r="F3327" s="12"/>
      <c r="G3327" s="12"/>
      <c r="H3327" s="12"/>
      <c r="I3327" s="12"/>
      <c r="J3327" s="12"/>
      <c r="K3327" s="12"/>
      <c r="L3327" s="12"/>
      <c r="M3327" s="49"/>
      <c r="N3327" s="49"/>
      <c r="O3327" s="12"/>
      <c r="P3327" s="12"/>
      <c r="Q3327" s="12"/>
      <c r="R3327" s="12"/>
      <c r="S3327" s="12"/>
    </row>
    <row r="3328" spans="1:19" s="1" customFormat="1" x14ac:dyDescent="0.4">
      <c r="A3328" s="12"/>
      <c r="B3328" s="12"/>
      <c r="C3328" s="42"/>
      <c r="D3328" s="12"/>
      <c r="E3328" s="12"/>
      <c r="F3328" s="12"/>
      <c r="G3328" s="12"/>
      <c r="H3328" s="12"/>
      <c r="I3328" s="12"/>
      <c r="J3328" s="12"/>
      <c r="K3328" s="12"/>
      <c r="L3328" s="12"/>
      <c r="M3328" s="49"/>
      <c r="N3328" s="49"/>
      <c r="O3328" s="12"/>
      <c r="P3328" s="12"/>
      <c r="Q3328" s="12"/>
      <c r="R3328" s="12"/>
      <c r="S3328" s="12"/>
    </row>
    <row r="3329" spans="1:19" s="1" customFormat="1" x14ac:dyDescent="0.4">
      <c r="A3329" s="12"/>
      <c r="B3329" s="12"/>
      <c r="C3329" s="42"/>
      <c r="D3329" s="12"/>
      <c r="E3329" s="12"/>
      <c r="F3329" s="12"/>
      <c r="G3329" s="12"/>
      <c r="H3329" s="12"/>
      <c r="I3329" s="12"/>
      <c r="J3329" s="12"/>
      <c r="K3329" s="12"/>
      <c r="L3329" s="12"/>
      <c r="M3329" s="49"/>
      <c r="N3329" s="49"/>
      <c r="O3329" s="12"/>
      <c r="P3329" s="12"/>
      <c r="Q3329" s="12"/>
      <c r="R3329" s="12"/>
      <c r="S3329" s="12"/>
    </row>
    <row r="3330" spans="1:19" s="1" customFormat="1" x14ac:dyDescent="0.4">
      <c r="A3330" s="12"/>
      <c r="B3330" s="12"/>
      <c r="C3330" s="42"/>
      <c r="D3330" s="12"/>
      <c r="E3330" s="12"/>
      <c r="F3330" s="12"/>
      <c r="G3330" s="12"/>
      <c r="H3330" s="12"/>
      <c r="I3330" s="12"/>
      <c r="J3330" s="12"/>
      <c r="K3330" s="12"/>
      <c r="L3330" s="12"/>
      <c r="M3330" s="49"/>
      <c r="N3330" s="49"/>
      <c r="O3330" s="12"/>
      <c r="P3330" s="12"/>
      <c r="Q3330" s="12"/>
      <c r="R3330" s="12"/>
      <c r="S3330" s="12"/>
    </row>
    <row r="3331" spans="1:19" s="1" customFormat="1" x14ac:dyDescent="0.4">
      <c r="A3331" s="12"/>
      <c r="B3331" s="12"/>
      <c r="C3331" s="42"/>
      <c r="D3331" s="12"/>
      <c r="E3331" s="12"/>
      <c r="F3331" s="12"/>
      <c r="G3331" s="12"/>
      <c r="H3331" s="12"/>
      <c r="I3331" s="12"/>
      <c r="J3331" s="12"/>
      <c r="K3331" s="12"/>
      <c r="L3331" s="12"/>
      <c r="M3331" s="49"/>
      <c r="N3331" s="49"/>
      <c r="O3331" s="12"/>
      <c r="P3331" s="12"/>
      <c r="Q3331" s="12"/>
      <c r="R3331" s="12"/>
      <c r="S3331" s="12"/>
    </row>
    <row r="3332" spans="1:19" s="1" customFormat="1" x14ac:dyDescent="0.4">
      <c r="A3332" s="12"/>
      <c r="B3332" s="12"/>
      <c r="C3332" s="42"/>
      <c r="D3332" s="12"/>
      <c r="E3332" s="12"/>
      <c r="F3332" s="12"/>
      <c r="G3332" s="12"/>
      <c r="H3332" s="12"/>
      <c r="I3332" s="12"/>
      <c r="J3332" s="12"/>
      <c r="K3332" s="12"/>
      <c r="L3332" s="12"/>
      <c r="M3332" s="49"/>
      <c r="N3332" s="49"/>
      <c r="O3332" s="12"/>
      <c r="P3332" s="12"/>
      <c r="Q3332" s="12"/>
      <c r="R3332" s="12"/>
      <c r="S3332" s="12"/>
    </row>
    <row r="3333" spans="1:19" s="1" customFormat="1" x14ac:dyDescent="0.4">
      <c r="A3333" s="12"/>
      <c r="B3333" s="12"/>
      <c r="C3333" s="42"/>
      <c r="D3333" s="12"/>
      <c r="E3333" s="12"/>
      <c r="F3333" s="12"/>
      <c r="G3333" s="12"/>
      <c r="H3333" s="12"/>
      <c r="I3333" s="12"/>
      <c r="J3333" s="12"/>
      <c r="K3333" s="12"/>
      <c r="L3333" s="12"/>
      <c r="M3333" s="49"/>
      <c r="N3333" s="49"/>
      <c r="O3333" s="12"/>
      <c r="P3333" s="12"/>
      <c r="Q3333" s="12"/>
      <c r="R3333" s="12"/>
      <c r="S3333" s="12"/>
    </row>
    <row r="3334" spans="1:19" s="1" customFormat="1" x14ac:dyDescent="0.4">
      <c r="A3334" s="12"/>
      <c r="B3334" s="12"/>
      <c r="C3334" s="42"/>
      <c r="D3334" s="12"/>
      <c r="E3334" s="12"/>
      <c r="F3334" s="12"/>
      <c r="G3334" s="12"/>
      <c r="H3334" s="12"/>
      <c r="I3334" s="12"/>
      <c r="J3334" s="12"/>
      <c r="K3334" s="12"/>
      <c r="L3334" s="12"/>
      <c r="M3334" s="49"/>
      <c r="N3334" s="49"/>
      <c r="O3334" s="12"/>
      <c r="P3334" s="12"/>
      <c r="Q3334" s="12"/>
      <c r="R3334" s="12"/>
      <c r="S3334" s="12"/>
    </row>
    <row r="3335" spans="1:19" s="1" customFormat="1" x14ac:dyDescent="0.4">
      <c r="A3335" s="12"/>
      <c r="B3335" s="12"/>
      <c r="C3335" s="42"/>
      <c r="D3335" s="12"/>
      <c r="E3335" s="12"/>
      <c r="F3335" s="12"/>
      <c r="G3335" s="12"/>
      <c r="H3335" s="12"/>
      <c r="I3335" s="12"/>
      <c r="J3335" s="12"/>
      <c r="K3335" s="12"/>
      <c r="L3335" s="12"/>
      <c r="M3335" s="49"/>
      <c r="N3335" s="49"/>
      <c r="O3335" s="12"/>
      <c r="P3335" s="12"/>
      <c r="Q3335" s="12"/>
      <c r="R3335" s="12"/>
      <c r="S3335" s="12"/>
    </row>
    <row r="3336" spans="1:19" s="1" customFormat="1" x14ac:dyDescent="0.4">
      <c r="A3336" s="12"/>
      <c r="B3336" s="12"/>
      <c r="C3336" s="42"/>
      <c r="D3336" s="12"/>
      <c r="E3336" s="12"/>
      <c r="F3336" s="12"/>
      <c r="G3336" s="12"/>
      <c r="H3336" s="12"/>
      <c r="I3336" s="12"/>
      <c r="J3336" s="12"/>
      <c r="K3336" s="12"/>
      <c r="L3336" s="12"/>
      <c r="M3336" s="49"/>
      <c r="N3336" s="49"/>
      <c r="O3336" s="12"/>
      <c r="P3336" s="12"/>
      <c r="Q3336" s="12"/>
      <c r="R3336" s="12"/>
      <c r="S3336" s="12"/>
    </row>
    <row r="3337" spans="1:19" s="1" customFormat="1" x14ac:dyDescent="0.4">
      <c r="A3337" s="12"/>
      <c r="B3337" s="12"/>
      <c r="C3337" s="42"/>
      <c r="D3337" s="12"/>
      <c r="E3337" s="12"/>
      <c r="F3337" s="12"/>
      <c r="G3337" s="12"/>
      <c r="H3337" s="12"/>
      <c r="I3337" s="12"/>
      <c r="J3337" s="12"/>
      <c r="K3337" s="12"/>
      <c r="L3337" s="12"/>
      <c r="M3337" s="49"/>
      <c r="N3337" s="49"/>
      <c r="O3337" s="12"/>
      <c r="P3337" s="12"/>
      <c r="Q3337" s="12"/>
      <c r="R3337" s="12"/>
      <c r="S3337" s="12"/>
    </row>
    <row r="3338" spans="1:19" s="1" customFormat="1" x14ac:dyDescent="0.4">
      <c r="A3338" s="12"/>
      <c r="B3338" s="12"/>
      <c r="C3338" s="42"/>
      <c r="D3338" s="12"/>
      <c r="E3338" s="12"/>
      <c r="F3338" s="12"/>
      <c r="G3338" s="12"/>
      <c r="H3338" s="12"/>
      <c r="I3338" s="12"/>
      <c r="J3338" s="12"/>
      <c r="K3338" s="12"/>
      <c r="L3338" s="12"/>
      <c r="M3338" s="49"/>
      <c r="N3338" s="49"/>
      <c r="O3338" s="12"/>
      <c r="P3338" s="12"/>
      <c r="Q3338" s="12"/>
      <c r="R3338" s="12"/>
      <c r="S3338" s="12"/>
    </row>
    <row r="3339" spans="1:19" s="1" customFormat="1" x14ac:dyDescent="0.4">
      <c r="A3339" s="12"/>
      <c r="B3339" s="12"/>
      <c r="C3339" s="42"/>
      <c r="D3339" s="12"/>
      <c r="E3339" s="12"/>
      <c r="F3339" s="12"/>
      <c r="G3339" s="12"/>
      <c r="H3339" s="12"/>
      <c r="I3339" s="12"/>
      <c r="J3339" s="12"/>
      <c r="K3339" s="12"/>
      <c r="L3339" s="12"/>
      <c r="M3339" s="49"/>
      <c r="N3339" s="49"/>
      <c r="O3339" s="12"/>
      <c r="P3339" s="12"/>
      <c r="Q3339" s="12"/>
      <c r="R3339" s="12"/>
      <c r="S3339" s="12"/>
    </row>
    <row r="3340" spans="1:19" s="1" customFormat="1" x14ac:dyDescent="0.4">
      <c r="A3340" s="12"/>
      <c r="B3340" s="12"/>
      <c r="C3340" s="42"/>
      <c r="D3340" s="12"/>
      <c r="E3340" s="12"/>
      <c r="F3340" s="12"/>
      <c r="G3340" s="12"/>
      <c r="H3340" s="12"/>
      <c r="I3340" s="12"/>
      <c r="J3340" s="12"/>
      <c r="K3340" s="12"/>
      <c r="L3340" s="12"/>
      <c r="M3340" s="49"/>
      <c r="N3340" s="49"/>
      <c r="O3340" s="12"/>
      <c r="P3340" s="12"/>
      <c r="Q3340" s="12"/>
      <c r="R3340" s="12"/>
      <c r="S3340" s="12"/>
    </row>
    <row r="3341" spans="1:19" s="1" customFormat="1" x14ac:dyDescent="0.4">
      <c r="A3341" s="12"/>
      <c r="B3341" s="12"/>
      <c r="C3341" s="42"/>
      <c r="D3341" s="12"/>
      <c r="E3341" s="12"/>
      <c r="F3341" s="12"/>
      <c r="G3341" s="12"/>
      <c r="H3341" s="12"/>
      <c r="I3341" s="12"/>
      <c r="J3341" s="12"/>
      <c r="K3341" s="12"/>
      <c r="L3341" s="12"/>
      <c r="M3341" s="49"/>
      <c r="N3341" s="49"/>
      <c r="O3341" s="12"/>
      <c r="P3341" s="12"/>
      <c r="Q3341" s="12"/>
      <c r="R3341" s="12"/>
      <c r="S3341" s="12"/>
    </row>
    <row r="3342" spans="1:19" s="1" customFormat="1" x14ac:dyDescent="0.4">
      <c r="A3342" s="12"/>
      <c r="B3342" s="12"/>
      <c r="C3342" s="42"/>
      <c r="D3342" s="12"/>
      <c r="E3342" s="12"/>
      <c r="F3342" s="12"/>
      <c r="G3342" s="12"/>
      <c r="H3342" s="12"/>
      <c r="I3342" s="12"/>
      <c r="J3342" s="12"/>
      <c r="K3342" s="12"/>
      <c r="L3342" s="12"/>
      <c r="M3342" s="49"/>
      <c r="N3342" s="49"/>
      <c r="O3342" s="12"/>
      <c r="P3342" s="12"/>
      <c r="Q3342" s="12"/>
      <c r="R3342" s="12"/>
      <c r="S3342" s="12"/>
    </row>
    <row r="3343" spans="1:19" s="1" customFormat="1" x14ac:dyDescent="0.4">
      <c r="A3343" s="12"/>
      <c r="B3343" s="12"/>
      <c r="C3343" s="42"/>
      <c r="D3343" s="12"/>
      <c r="E3343" s="12"/>
      <c r="F3343" s="12"/>
      <c r="G3343" s="12"/>
      <c r="H3343" s="12"/>
      <c r="I3343" s="12"/>
      <c r="J3343" s="12"/>
      <c r="K3343" s="12"/>
      <c r="L3343" s="12"/>
      <c r="M3343" s="49"/>
      <c r="N3343" s="49"/>
      <c r="O3343" s="12"/>
      <c r="P3343" s="12"/>
      <c r="Q3343" s="12"/>
      <c r="R3343" s="12"/>
      <c r="S3343" s="12"/>
    </row>
    <row r="3344" spans="1:19" s="1" customFormat="1" x14ac:dyDescent="0.4">
      <c r="A3344" s="12"/>
      <c r="B3344" s="12"/>
      <c r="C3344" s="42"/>
      <c r="D3344" s="12"/>
      <c r="E3344" s="12"/>
      <c r="F3344" s="12"/>
      <c r="G3344" s="12"/>
      <c r="H3344" s="12"/>
      <c r="I3344" s="12"/>
      <c r="J3344" s="12"/>
      <c r="K3344" s="12"/>
      <c r="L3344" s="12"/>
      <c r="M3344" s="49"/>
      <c r="N3344" s="49"/>
      <c r="O3344" s="12"/>
      <c r="P3344" s="12"/>
      <c r="Q3344" s="12"/>
      <c r="R3344" s="12"/>
      <c r="S3344" s="12"/>
    </row>
    <row r="3345" spans="1:19" s="1" customFormat="1" x14ac:dyDescent="0.4">
      <c r="A3345" s="12"/>
      <c r="B3345" s="12"/>
      <c r="C3345" s="42"/>
      <c r="D3345" s="12"/>
      <c r="E3345" s="12"/>
      <c r="F3345" s="12"/>
      <c r="G3345" s="12"/>
      <c r="H3345" s="12"/>
      <c r="I3345" s="12"/>
      <c r="J3345" s="12"/>
      <c r="K3345" s="12"/>
      <c r="L3345" s="12"/>
      <c r="M3345" s="49"/>
      <c r="N3345" s="49"/>
      <c r="O3345" s="12"/>
      <c r="P3345" s="12"/>
      <c r="Q3345" s="12"/>
      <c r="R3345" s="12"/>
      <c r="S3345" s="12"/>
    </row>
    <row r="3346" spans="1:19" s="1" customFormat="1" x14ac:dyDescent="0.4">
      <c r="A3346" s="12"/>
      <c r="B3346" s="12"/>
      <c r="C3346" s="42"/>
      <c r="D3346" s="12"/>
      <c r="E3346" s="12"/>
      <c r="F3346" s="12"/>
      <c r="G3346" s="12"/>
      <c r="H3346" s="12"/>
      <c r="I3346" s="12"/>
      <c r="J3346" s="12"/>
      <c r="K3346" s="12"/>
      <c r="L3346" s="12"/>
      <c r="M3346" s="49"/>
      <c r="N3346" s="49"/>
      <c r="O3346" s="12"/>
      <c r="P3346" s="12"/>
      <c r="Q3346" s="12"/>
      <c r="R3346" s="12"/>
      <c r="S3346" s="12"/>
    </row>
    <row r="3347" spans="1:19" s="1" customFormat="1" x14ac:dyDescent="0.4">
      <c r="A3347" s="12"/>
      <c r="B3347" s="12"/>
      <c r="C3347" s="42"/>
      <c r="D3347" s="12"/>
      <c r="E3347" s="12"/>
      <c r="F3347" s="12"/>
      <c r="G3347" s="12"/>
      <c r="H3347" s="12"/>
      <c r="I3347" s="12"/>
      <c r="J3347" s="12"/>
      <c r="K3347" s="12"/>
      <c r="L3347" s="12"/>
      <c r="M3347" s="49"/>
      <c r="N3347" s="49"/>
      <c r="O3347" s="12"/>
      <c r="P3347" s="12"/>
      <c r="Q3347" s="12"/>
      <c r="R3347" s="12"/>
      <c r="S3347" s="12"/>
    </row>
    <row r="3348" spans="1:19" s="1" customFormat="1" x14ac:dyDescent="0.4">
      <c r="A3348" s="12"/>
      <c r="B3348" s="12"/>
      <c r="C3348" s="42"/>
      <c r="D3348" s="12"/>
      <c r="E3348" s="12"/>
      <c r="F3348" s="12"/>
      <c r="G3348" s="12"/>
      <c r="H3348" s="12"/>
      <c r="I3348" s="12"/>
      <c r="J3348" s="12"/>
      <c r="K3348" s="12"/>
      <c r="L3348" s="12"/>
      <c r="M3348" s="49"/>
      <c r="N3348" s="49"/>
      <c r="O3348" s="12"/>
      <c r="P3348" s="12"/>
      <c r="Q3348" s="12"/>
      <c r="R3348" s="12"/>
      <c r="S3348" s="12"/>
    </row>
    <row r="3349" spans="1:19" s="1" customFormat="1" x14ac:dyDescent="0.4">
      <c r="A3349" s="12"/>
      <c r="B3349" s="12"/>
      <c r="C3349" s="42"/>
      <c r="D3349" s="12"/>
      <c r="E3349" s="12"/>
      <c r="F3349" s="12"/>
      <c r="G3349" s="12"/>
      <c r="H3349" s="12"/>
      <c r="I3349" s="12"/>
      <c r="J3349" s="12"/>
      <c r="K3349" s="12"/>
      <c r="L3349" s="12"/>
      <c r="M3349" s="49"/>
      <c r="N3349" s="49"/>
      <c r="O3349" s="12"/>
      <c r="P3349" s="12"/>
      <c r="Q3349" s="12"/>
      <c r="R3349" s="12"/>
      <c r="S3349" s="12"/>
    </row>
    <row r="3350" spans="1:19" s="1" customFormat="1" x14ac:dyDescent="0.4">
      <c r="A3350" s="12"/>
      <c r="B3350" s="12"/>
      <c r="C3350" s="42"/>
      <c r="D3350" s="12"/>
      <c r="E3350" s="12"/>
      <c r="F3350" s="12"/>
      <c r="G3350" s="12"/>
      <c r="H3350" s="12"/>
      <c r="I3350" s="12"/>
      <c r="J3350" s="12"/>
      <c r="K3350" s="12"/>
      <c r="L3350" s="12"/>
      <c r="M3350" s="49"/>
      <c r="N3350" s="49"/>
      <c r="O3350" s="12"/>
      <c r="P3350" s="12"/>
      <c r="Q3350" s="12"/>
      <c r="R3350" s="12"/>
      <c r="S3350" s="12"/>
    </row>
    <row r="3351" spans="1:19" s="1" customFormat="1" x14ac:dyDescent="0.4">
      <c r="A3351" s="12"/>
      <c r="B3351" s="12"/>
      <c r="C3351" s="42"/>
      <c r="D3351" s="12"/>
      <c r="E3351" s="12"/>
      <c r="F3351" s="12"/>
      <c r="G3351" s="12"/>
      <c r="H3351" s="12"/>
      <c r="I3351" s="12"/>
      <c r="J3351" s="12"/>
      <c r="K3351" s="12"/>
      <c r="L3351" s="12"/>
      <c r="M3351" s="49"/>
      <c r="N3351" s="49"/>
      <c r="O3351" s="12"/>
      <c r="P3351" s="12"/>
      <c r="Q3351" s="12"/>
      <c r="R3351" s="12"/>
      <c r="S3351" s="12"/>
    </row>
    <row r="3352" spans="1:19" s="1" customFormat="1" x14ac:dyDescent="0.4">
      <c r="A3352" s="12"/>
      <c r="B3352" s="12"/>
      <c r="C3352" s="42"/>
      <c r="D3352" s="12"/>
      <c r="E3352" s="12"/>
      <c r="F3352" s="12"/>
      <c r="G3352" s="12"/>
      <c r="H3352" s="12"/>
      <c r="I3352" s="12"/>
      <c r="J3352" s="12"/>
      <c r="K3352" s="12"/>
      <c r="L3352" s="12"/>
      <c r="M3352" s="49"/>
      <c r="N3352" s="49"/>
      <c r="O3352" s="12"/>
      <c r="P3352" s="12"/>
      <c r="Q3352" s="12"/>
      <c r="R3352" s="12"/>
      <c r="S3352" s="12"/>
    </row>
    <row r="3353" spans="1:19" s="1" customFormat="1" x14ac:dyDescent="0.4">
      <c r="A3353" s="12"/>
      <c r="B3353" s="12"/>
      <c r="C3353" s="42"/>
      <c r="D3353" s="12"/>
      <c r="E3353" s="12"/>
      <c r="F3353" s="12"/>
      <c r="G3353" s="12"/>
      <c r="H3353" s="12"/>
      <c r="I3353" s="12"/>
      <c r="J3353" s="12"/>
      <c r="K3353" s="12"/>
      <c r="L3353" s="12"/>
      <c r="M3353" s="49"/>
      <c r="N3353" s="49"/>
      <c r="O3353" s="12"/>
      <c r="P3353" s="12"/>
      <c r="Q3353" s="12"/>
      <c r="R3353" s="12"/>
      <c r="S3353" s="12"/>
    </row>
    <row r="3354" spans="1:19" s="1" customFormat="1" x14ac:dyDescent="0.4">
      <c r="A3354" s="12"/>
      <c r="B3354" s="12"/>
      <c r="C3354" s="42"/>
      <c r="D3354" s="12"/>
      <c r="E3354" s="12"/>
      <c r="F3354" s="12"/>
      <c r="G3354" s="12"/>
      <c r="H3354" s="12"/>
      <c r="I3354" s="12"/>
      <c r="J3354" s="12"/>
      <c r="K3354" s="12"/>
      <c r="L3354" s="12"/>
      <c r="M3354" s="49"/>
      <c r="N3354" s="49"/>
      <c r="O3354" s="12"/>
      <c r="P3354" s="12"/>
      <c r="Q3354" s="12"/>
      <c r="R3354" s="12"/>
      <c r="S3354" s="12"/>
    </row>
    <row r="3355" spans="1:19" s="1" customFormat="1" x14ac:dyDescent="0.4">
      <c r="A3355" s="12"/>
      <c r="B3355" s="12"/>
      <c r="C3355" s="42"/>
      <c r="D3355" s="12"/>
      <c r="E3355" s="12"/>
      <c r="F3355" s="12"/>
      <c r="G3355" s="12"/>
      <c r="H3355" s="12"/>
      <c r="I3355" s="12"/>
      <c r="J3355" s="12"/>
      <c r="K3355" s="12"/>
      <c r="L3355" s="12"/>
      <c r="M3355" s="49"/>
      <c r="N3355" s="49"/>
      <c r="O3355" s="12"/>
      <c r="P3355" s="12"/>
      <c r="Q3355" s="12"/>
      <c r="R3355" s="12"/>
      <c r="S3355" s="12"/>
    </row>
    <row r="3356" spans="1:19" s="1" customFormat="1" x14ac:dyDescent="0.4">
      <c r="A3356" s="12"/>
      <c r="B3356" s="12"/>
      <c r="C3356" s="42"/>
      <c r="D3356" s="12"/>
      <c r="E3356" s="12"/>
      <c r="F3356" s="12"/>
      <c r="G3356" s="12"/>
      <c r="H3356" s="12"/>
      <c r="I3356" s="12"/>
      <c r="J3356" s="12"/>
      <c r="K3356" s="12"/>
      <c r="L3356" s="12"/>
      <c r="M3356" s="49"/>
      <c r="N3356" s="49"/>
      <c r="O3356" s="12"/>
      <c r="P3356" s="12"/>
      <c r="Q3356" s="12"/>
      <c r="R3356" s="12"/>
      <c r="S3356" s="12"/>
    </row>
    <row r="3357" spans="1:19" s="1" customFormat="1" x14ac:dyDescent="0.4">
      <c r="A3357" s="12"/>
      <c r="B3357" s="12"/>
      <c r="C3357" s="42"/>
      <c r="D3357" s="12"/>
      <c r="E3357" s="12"/>
      <c r="F3357" s="12"/>
      <c r="G3357" s="12"/>
      <c r="H3357" s="12"/>
      <c r="I3357" s="12"/>
      <c r="J3357" s="12"/>
      <c r="K3357" s="12"/>
      <c r="L3357" s="12"/>
      <c r="M3357" s="49"/>
      <c r="N3357" s="49"/>
      <c r="O3357" s="12"/>
      <c r="P3357" s="12"/>
      <c r="Q3357" s="12"/>
      <c r="R3357" s="12"/>
      <c r="S3357" s="12"/>
    </row>
    <row r="3358" spans="1:19" s="1" customFormat="1" x14ac:dyDescent="0.4">
      <c r="A3358" s="12"/>
      <c r="B3358" s="12"/>
      <c r="C3358" s="42"/>
      <c r="D3358" s="12"/>
      <c r="E3358" s="12"/>
      <c r="F3358" s="12"/>
      <c r="G3358" s="12"/>
      <c r="H3358" s="12"/>
      <c r="I3358" s="12"/>
      <c r="J3358" s="12"/>
      <c r="K3358" s="12"/>
      <c r="L3358" s="12"/>
      <c r="M3358" s="49"/>
      <c r="N3358" s="49"/>
      <c r="O3358" s="12"/>
      <c r="P3358" s="12"/>
      <c r="Q3358" s="12"/>
      <c r="R3358" s="12"/>
      <c r="S3358" s="12"/>
    </row>
    <row r="3359" spans="1:19" s="1" customFormat="1" x14ac:dyDescent="0.4">
      <c r="A3359" s="12"/>
      <c r="B3359" s="12"/>
      <c r="C3359" s="42"/>
      <c r="D3359" s="12"/>
      <c r="E3359" s="12"/>
      <c r="F3359" s="12"/>
      <c r="G3359" s="12"/>
      <c r="H3359" s="12"/>
      <c r="I3359" s="12"/>
      <c r="J3359" s="12"/>
      <c r="K3359" s="12"/>
      <c r="L3359" s="12"/>
      <c r="M3359" s="49"/>
      <c r="N3359" s="49"/>
      <c r="O3359" s="12"/>
      <c r="P3359" s="12"/>
      <c r="Q3359" s="12"/>
      <c r="R3359" s="12"/>
      <c r="S3359" s="12"/>
    </row>
    <row r="3360" spans="1:19" s="1" customFormat="1" x14ac:dyDescent="0.4">
      <c r="A3360" s="12"/>
      <c r="B3360" s="12"/>
      <c r="C3360" s="42"/>
      <c r="D3360" s="12"/>
      <c r="E3360" s="12"/>
      <c r="F3360" s="12"/>
      <c r="G3360" s="12"/>
      <c r="H3360" s="12"/>
      <c r="I3360" s="12"/>
      <c r="J3360" s="12"/>
      <c r="K3360" s="12"/>
      <c r="L3360" s="12"/>
      <c r="M3360" s="49"/>
      <c r="N3360" s="49"/>
      <c r="O3360" s="12"/>
      <c r="P3360" s="12"/>
      <c r="Q3360" s="12"/>
      <c r="R3360" s="12"/>
      <c r="S3360" s="12"/>
    </row>
    <row r="3361" spans="1:19" s="1" customFormat="1" x14ac:dyDescent="0.4">
      <c r="A3361" s="12"/>
      <c r="B3361" s="12"/>
      <c r="C3361" s="42"/>
      <c r="D3361" s="12"/>
      <c r="E3361" s="12"/>
      <c r="F3361" s="12"/>
      <c r="G3361" s="12"/>
      <c r="H3361" s="12"/>
      <c r="I3361" s="12"/>
      <c r="J3361" s="12"/>
      <c r="K3361" s="12"/>
      <c r="L3361" s="12"/>
      <c r="M3361" s="49"/>
      <c r="N3361" s="49"/>
      <c r="O3361" s="12"/>
      <c r="P3361" s="12"/>
      <c r="Q3361" s="12"/>
      <c r="R3361" s="12"/>
      <c r="S3361" s="12"/>
    </row>
    <row r="3362" spans="1:19" s="1" customFormat="1" x14ac:dyDescent="0.4">
      <c r="A3362" s="12"/>
      <c r="B3362" s="12"/>
      <c r="C3362" s="42"/>
      <c r="D3362" s="12"/>
      <c r="E3362" s="12"/>
      <c r="F3362" s="12"/>
      <c r="G3362" s="12"/>
      <c r="H3362" s="12"/>
      <c r="I3362" s="12"/>
      <c r="J3362" s="12"/>
      <c r="K3362" s="12"/>
      <c r="L3362" s="12"/>
      <c r="M3362" s="49"/>
      <c r="N3362" s="49"/>
      <c r="O3362" s="12"/>
      <c r="P3362" s="12"/>
      <c r="Q3362" s="12"/>
      <c r="R3362" s="12"/>
      <c r="S3362" s="12"/>
    </row>
    <row r="3363" spans="1:19" s="1" customFormat="1" x14ac:dyDescent="0.4">
      <c r="A3363" s="12"/>
      <c r="B3363" s="12"/>
      <c r="C3363" s="42"/>
      <c r="D3363" s="12"/>
      <c r="E3363" s="12"/>
      <c r="F3363" s="12"/>
      <c r="G3363" s="12"/>
      <c r="H3363" s="12"/>
      <c r="I3363" s="12"/>
      <c r="J3363" s="12"/>
      <c r="K3363" s="12"/>
      <c r="L3363" s="12"/>
      <c r="M3363" s="49"/>
      <c r="N3363" s="49"/>
      <c r="O3363" s="12"/>
      <c r="P3363" s="12"/>
      <c r="Q3363" s="12"/>
      <c r="R3363" s="12"/>
      <c r="S3363" s="12"/>
    </row>
    <row r="3364" spans="1:19" s="1" customFormat="1" x14ac:dyDescent="0.4">
      <c r="A3364" s="12"/>
      <c r="B3364" s="12"/>
      <c r="C3364" s="42"/>
      <c r="D3364" s="12"/>
      <c r="E3364" s="12"/>
      <c r="F3364" s="12"/>
      <c r="G3364" s="12"/>
      <c r="H3364" s="12"/>
      <c r="I3364" s="12"/>
      <c r="J3364" s="12"/>
      <c r="K3364" s="12"/>
      <c r="L3364" s="12"/>
      <c r="M3364" s="49"/>
      <c r="N3364" s="49"/>
      <c r="O3364" s="12"/>
      <c r="P3364" s="12"/>
      <c r="Q3364" s="12"/>
      <c r="R3364" s="12"/>
      <c r="S3364" s="12"/>
    </row>
    <row r="3365" spans="1:19" s="1" customFormat="1" x14ac:dyDescent="0.4">
      <c r="A3365" s="12"/>
      <c r="B3365" s="12"/>
      <c r="C3365" s="42"/>
      <c r="D3365" s="12"/>
      <c r="E3365" s="12"/>
      <c r="F3365" s="12"/>
      <c r="G3365" s="12"/>
      <c r="H3365" s="12"/>
      <c r="I3365" s="12"/>
      <c r="J3365" s="12"/>
      <c r="K3365" s="12"/>
      <c r="L3365" s="12"/>
      <c r="M3365" s="49"/>
      <c r="N3365" s="49"/>
      <c r="O3365" s="12"/>
      <c r="P3365" s="12"/>
      <c r="Q3365" s="12"/>
      <c r="R3365" s="12"/>
      <c r="S3365" s="12"/>
    </row>
    <row r="3366" spans="1:19" s="1" customFormat="1" x14ac:dyDescent="0.4">
      <c r="A3366" s="12"/>
      <c r="B3366" s="12"/>
      <c r="C3366" s="42"/>
      <c r="D3366" s="12"/>
      <c r="E3366" s="12"/>
      <c r="F3366" s="12"/>
      <c r="G3366" s="12"/>
      <c r="H3366" s="12"/>
      <c r="I3366" s="12"/>
      <c r="J3366" s="12"/>
      <c r="K3366" s="12"/>
      <c r="L3366" s="12"/>
      <c r="M3366" s="49"/>
      <c r="N3366" s="49"/>
      <c r="O3366" s="12"/>
      <c r="P3366" s="12"/>
      <c r="Q3366" s="12"/>
      <c r="R3366" s="12"/>
      <c r="S3366" s="12"/>
    </row>
    <row r="3367" spans="1:19" s="1" customFormat="1" x14ac:dyDescent="0.4">
      <c r="A3367" s="12"/>
      <c r="B3367" s="12"/>
      <c r="C3367" s="42"/>
      <c r="D3367" s="12"/>
      <c r="E3367" s="12"/>
      <c r="F3367" s="12"/>
      <c r="G3367" s="12"/>
      <c r="H3367" s="12"/>
      <c r="I3367" s="12"/>
      <c r="J3367" s="12"/>
      <c r="K3367" s="12"/>
      <c r="L3367" s="12"/>
      <c r="M3367" s="49"/>
      <c r="N3367" s="49"/>
      <c r="O3367" s="12"/>
      <c r="P3367" s="12"/>
      <c r="Q3367" s="12"/>
      <c r="R3367" s="12"/>
      <c r="S3367" s="12"/>
    </row>
    <row r="3368" spans="1:19" s="1" customFormat="1" x14ac:dyDescent="0.4">
      <c r="A3368" s="12"/>
      <c r="B3368" s="12"/>
      <c r="C3368" s="42"/>
      <c r="D3368" s="12"/>
      <c r="E3368" s="12"/>
      <c r="F3368" s="12"/>
      <c r="G3368" s="12"/>
      <c r="H3368" s="12"/>
      <c r="I3368" s="12"/>
      <c r="J3368" s="12"/>
      <c r="K3368" s="12"/>
      <c r="L3368" s="12"/>
      <c r="M3368" s="49"/>
      <c r="N3368" s="49"/>
      <c r="O3368" s="12"/>
      <c r="P3368" s="12"/>
      <c r="Q3368" s="12"/>
      <c r="R3368" s="12"/>
      <c r="S3368" s="12"/>
    </row>
    <row r="3369" spans="1:19" s="1" customFormat="1" x14ac:dyDescent="0.4">
      <c r="A3369" s="12"/>
      <c r="B3369" s="12"/>
      <c r="C3369" s="42"/>
      <c r="D3369" s="12"/>
      <c r="E3369" s="12"/>
      <c r="F3369" s="12"/>
      <c r="G3369" s="12"/>
      <c r="H3369" s="12"/>
      <c r="I3369" s="12"/>
      <c r="J3369" s="12"/>
      <c r="K3369" s="12"/>
      <c r="L3369" s="12"/>
      <c r="M3369" s="49"/>
      <c r="N3369" s="49"/>
      <c r="O3369" s="12"/>
      <c r="P3369" s="12"/>
      <c r="Q3369" s="12"/>
      <c r="R3369" s="12"/>
      <c r="S3369" s="12"/>
    </row>
    <row r="3370" spans="1:19" s="1" customFormat="1" x14ac:dyDescent="0.4">
      <c r="A3370" s="12"/>
      <c r="B3370" s="12"/>
      <c r="C3370" s="42"/>
      <c r="D3370" s="12"/>
      <c r="E3370" s="12"/>
      <c r="F3370" s="12"/>
      <c r="G3370" s="12"/>
      <c r="H3370" s="12"/>
      <c r="I3370" s="12"/>
      <c r="J3370" s="12"/>
      <c r="K3370" s="12"/>
      <c r="L3370" s="12"/>
      <c r="M3370" s="49"/>
      <c r="N3370" s="49"/>
      <c r="O3370" s="12"/>
      <c r="P3370" s="12"/>
      <c r="Q3370" s="12"/>
      <c r="R3370" s="12"/>
      <c r="S3370" s="12"/>
    </row>
    <row r="3371" spans="1:19" s="1" customFormat="1" x14ac:dyDescent="0.4">
      <c r="A3371" s="12"/>
      <c r="B3371" s="12"/>
      <c r="C3371" s="42"/>
      <c r="D3371" s="12"/>
      <c r="E3371" s="12"/>
      <c r="F3371" s="12"/>
      <c r="G3371" s="12"/>
      <c r="H3371" s="12"/>
      <c r="I3371" s="12"/>
      <c r="J3371" s="12"/>
      <c r="K3371" s="12"/>
      <c r="L3371" s="12"/>
      <c r="M3371" s="49"/>
      <c r="N3371" s="49"/>
      <c r="O3371" s="12"/>
      <c r="P3371" s="12"/>
      <c r="Q3371" s="12"/>
      <c r="R3371" s="12"/>
      <c r="S3371" s="12"/>
    </row>
    <row r="3372" spans="1:19" s="1" customFormat="1" x14ac:dyDescent="0.4">
      <c r="A3372" s="12"/>
      <c r="B3372" s="12"/>
      <c r="C3372" s="42"/>
      <c r="D3372" s="12"/>
      <c r="E3372" s="12"/>
      <c r="F3372" s="12"/>
      <c r="G3372" s="12"/>
      <c r="H3372" s="12"/>
      <c r="I3372" s="12"/>
      <c r="J3372" s="12"/>
      <c r="K3372" s="12"/>
      <c r="L3372" s="12"/>
      <c r="M3372" s="49"/>
      <c r="N3372" s="49"/>
      <c r="O3372" s="12"/>
      <c r="P3372" s="12"/>
      <c r="Q3372" s="12"/>
      <c r="R3372" s="12"/>
      <c r="S3372" s="12"/>
    </row>
    <row r="3373" spans="1:19" s="1" customFormat="1" x14ac:dyDescent="0.4">
      <c r="A3373" s="12"/>
      <c r="B3373" s="12"/>
      <c r="C3373" s="42"/>
      <c r="D3373" s="12"/>
      <c r="E3373" s="12"/>
      <c r="F3373" s="12"/>
      <c r="G3373" s="12"/>
      <c r="H3373" s="12"/>
      <c r="I3373" s="12"/>
      <c r="J3373" s="12"/>
      <c r="K3373" s="12"/>
      <c r="L3373" s="12"/>
      <c r="M3373" s="49"/>
      <c r="N3373" s="49"/>
      <c r="O3373" s="12"/>
      <c r="P3373" s="12"/>
      <c r="Q3373" s="12"/>
      <c r="R3373" s="12"/>
      <c r="S3373" s="12"/>
    </row>
    <row r="3374" spans="1:19" s="1" customFormat="1" x14ac:dyDescent="0.4">
      <c r="A3374" s="12"/>
      <c r="B3374" s="12"/>
      <c r="C3374" s="42"/>
      <c r="D3374" s="12"/>
      <c r="E3374" s="12"/>
      <c r="F3374" s="12"/>
      <c r="G3374" s="12"/>
      <c r="H3374" s="12"/>
      <c r="I3374" s="12"/>
      <c r="J3374" s="12"/>
      <c r="K3374" s="12"/>
      <c r="L3374" s="12"/>
      <c r="M3374" s="49"/>
      <c r="N3374" s="49"/>
      <c r="O3374" s="12"/>
      <c r="P3374" s="12"/>
      <c r="Q3374" s="12"/>
      <c r="R3374" s="12"/>
      <c r="S3374" s="12"/>
    </row>
    <row r="3375" spans="1:19" s="1" customFormat="1" x14ac:dyDescent="0.4">
      <c r="A3375" s="12"/>
      <c r="B3375" s="12"/>
      <c r="C3375" s="42"/>
      <c r="D3375" s="12"/>
      <c r="E3375" s="12"/>
      <c r="F3375" s="12"/>
      <c r="G3375" s="12"/>
      <c r="H3375" s="12"/>
      <c r="I3375" s="12"/>
      <c r="J3375" s="12"/>
      <c r="K3375" s="12"/>
      <c r="L3375" s="12"/>
      <c r="M3375" s="49"/>
      <c r="N3375" s="49"/>
      <c r="O3375" s="12"/>
      <c r="P3375" s="12"/>
      <c r="Q3375" s="12"/>
      <c r="R3375" s="12"/>
      <c r="S3375" s="12"/>
    </row>
    <row r="3376" spans="1:19" s="1" customFormat="1" x14ac:dyDescent="0.4">
      <c r="A3376" s="12"/>
      <c r="B3376" s="12"/>
      <c r="C3376" s="42"/>
      <c r="D3376" s="12"/>
      <c r="E3376" s="12"/>
      <c r="F3376" s="12"/>
      <c r="G3376" s="12"/>
      <c r="H3376" s="12"/>
      <c r="I3376" s="12"/>
      <c r="J3376" s="12"/>
      <c r="K3376" s="12"/>
      <c r="L3376" s="12"/>
      <c r="M3376" s="49"/>
      <c r="N3376" s="49"/>
      <c r="O3376" s="12"/>
      <c r="P3376" s="12"/>
      <c r="Q3376" s="12"/>
      <c r="R3376" s="12"/>
      <c r="S3376" s="12"/>
    </row>
    <row r="3377" spans="1:19" s="1" customFormat="1" x14ac:dyDescent="0.4">
      <c r="A3377" s="12"/>
      <c r="B3377" s="12"/>
      <c r="C3377" s="42"/>
      <c r="D3377" s="12"/>
      <c r="E3377" s="12"/>
      <c r="F3377" s="12"/>
      <c r="G3377" s="12"/>
      <c r="H3377" s="12"/>
      <c r="I3377" s="12"/>
      <c r="J3377" s="12"/>
      <c r="K3377" s="12"/>
      <c r="L3377" s="12"/>
      <c r="M3377" s="49"/>
      <c r="N3377" s="49"/>
      <c r="O3377" s="12"/>
      <c r="P3377" s="12"/>
      <c r="Q3377" s="12"/>
      <c r="R3377" s="12"/>
      <c r="S3377" s="12"/>
    </row>
    <row r="3378" spans="1:19" s="1" customFormat="1" x14ac:dyDescent="0.4">
      <c r="A3378" s="12"/>
      <c r="B3378" s="12"/>
      <c r="C3378" s="42"/>
      <c r="D3378" s="12"/>
      <c r="E3378" s="12"/>
      <c r="F3378" s="12"/>
      <c r="G3378" s="12"/>
      <c r="H3378" s="12"/>
      <c r="I3378" s="12"/>
      <c r="J3378" s="12"/>
      <c r="K3378" s="12"/>
      <c r="L3378" s="12"/>
      <c r="M3378" s="49"/>
      <c r="N3378" s="49"/>
      <c r="O3378" s="12"/>
      <c r="P3378" s="12"/>
      <c r="Q3378" s="12"/>
      <c r="R3378" s="12"/>
      <c r="S3378" s="12"/>
    </row>
    <row r="3379" spans="1:19" s="1" customFormat="1" x14ac:dyDescent="0.4">
      <c r="A3379" s="12"/>
      <c r="B3379" s="12"/>
      <c r="C3379" s="42"/>
      <c r="D3379" s="12"/>
      <c r="E3379" s="12"/>
      <c r="F3379" s="12"/>
      <c r="G3379" s="12"/>
      <c r="H3379" s="12"/>
      <c r="I3379" s="12"/>
      <c r="J3379" s="12"/>
      <c r="K3379" s="12"/>
      <c r="L3379" s="12"/>
      <c r="M3379" s="49"/>
      <c r="N3379" s="49"/>
      <c r="O3379" s="12"/>
      <c r="P3379" s="12"/>
      <c r="Q3379" s="12"/>
      <c r="R3379" s="12"/>
      <c r="S3379" s="12"/>
    </row>
    <row r="3380" spans="1:19" s="1" customFormat="1" x14ac:dyDescent="0.4">
      <c r="A3380" s="12"/>
      <c r="B3380" s="12"/>
      <c r="C3380" s="42"/>
      <c r="D3380" s="12"/>
      <c r="E3380" s="12"/>
      <c r="F3380" s="12"/>
      <c r="G3380" s="12"/>
      <c r="H3380" s="12"/>
      <c r="I3380" s="12"/>
      <c r="J3380" s="12"/>
      <c r="K3380" s="12"/>
      <c r="L3380" s="12"/>
      <c r="M3380" s="49"/>
      <c r="N3380" s="49"/>
      <c r="O3380" s="12"/>
      <c r="P3380" s="12"/>
      <c r="Q3380" s="12"/>
      <c r="R3380" s="12"/>
      <c r="S3380" s="12"/>
    </row>
    <row r="3381" spans="1:19" s="1" customFormat="1" x14ac:dyDescent="0.4">
      <c r="A3381" s="12"/>
      <c r="B3381" s="12"/>
      <c r="C3381" s="42"/>
      <c r="D3381" s="12"/>
      <c r="E3381" s="12"/>
      <c r="F3381" s="12"/>
      <c r="G3381" s="12"/>
      <c r="H3381" s="12"/>
      <c r="I3381" s="12"/>
      <c r="J3381" s="12"/>
      <c r="K3381" s="12"/>
      <c r="L3381" s="12"/>
      <c r="M3381" s="49"/>
      <c r="N3381" s="49"/>
      <c r="O3381" s="12"/>
      <c r="P3381" s="12"/>
      <c r="Q3381" s="12"/>
      <c r="R3381" s="12"/>
      <c r="S3381" s="12"/>
    </row>
    <row r="3382" spans="1:19" s="1" customFormat="1" x14ac:dyDescent="0.4">
      <c r="A3382" s="12"/>
      <c r="B3382" s="12"/>
      <c r="C3382" s="42"/>
      <c r="D3382" s="12"/>
      <c r="E3382" s="12"/>
      <c r="F3382" s="12"/>
      <c r="G3382" s="12"/>
      <c r="H3382" s="12"/>
      <c r="I3382" s="12"/>
      <c r="J3382" s="12"/>
      <c r="K3382" s="12"/>
      <c r="L3382" s="12"/>
      <c r="M3382" s="49"/>
      <c r="N3382" s="49"/>
      <c r="O3382" s="12"/>
      <c r="P3382" s="12"/>
      <c r="Q3382" s="12"/>
      <c r="R3382" s="12"/>
      <c r="S3382" s="12"/>
    </row>
    <row r="3383" spans="1:19" s="1" customFormat="1" x14ac:dyDescent="0.4">
      <c r="A3383" s="12"/>
      <c r="B3383" s="12"/>
      <c r="C3383" s="42"/>
      <c r="D3383" s="12"/>
      <c r="E3383" s="12"/>
      <c r="F3383" s="12"/>
      <c r="G3383" s="12"/>
      <c r="H3383" s="12"/>
      <c r="I3383" s="12"/>
      <c r="J3383" s="12"/>
      <c r="K3383" s="12"/>
      <c r="L3383" s="12"/>
      <c r="M3383" s="49"/>
      <c r="N3383" s="49"/>
      <c r="O3383" s="12"/>
      <c r="P3383" s="12"/>
      <c r="Q3383" s="12"/>
      <c r="R3383" s="12"/>
      <c r="S3383" s="12"/>
    </row>
    <row r="3384" spans="1:19" s="1" customFormat="1" x14ac:dyDescent="0.4">
      <c r="A3384" s="12"/>
      <c r="B3384" s="12"/>
      <c r="C3384" s="42"/>
      <c r="D3384" s="12"/>
      <c r="E3384" s="12"/>
      <c r="F3384" s="12"/>
      <c r="G3384" s="12"/>
      <c r="H3384" s="12"/>
      <c r="I3384" s="12"/>
      <c r="J3384" s="12"/>
      <c r="K3384" s="12"/>
      <c r="L3384" s="12"/>
      <c r="M3384" s="49"/>
      <c r="N3384" s="49"/>
      <c r="O3384" s="12"/>
      <c r="P3384" s="12"/>
      <c r="Q3384" s="12"/>
      <c r="R3384" s="12"/>
      <c r="S3384" s="12"/>
    </row>
    <row r="3385" spans="1:19" s="1" customFormat="1" x14ac:dyDescent="0.4">
      <c r="A3385" s="12"/>
      <c r="B3385" s="12"/>
      <c r="C3385" s="42"/>
      <c r="D3385" s="12"/>
      <c r="E3385" s="12"/>
      <c r="F3385" s="12"/>
      <c r="G3385" s="12"/>
      <c r="H3385" s="12"/>
      <c r="I3385" s="12"/>
      <c r="J3385" s="12"/>
      <c r="K3385" s="12"/>
      <c r="L3385" s="12"/>
      <c r="M3385" s="49"/>
      <c r="N3385" s="49"/>
      <c r="O3385" s="12"/>
      <c r="P3385" s="12"/>
      <c r="Q3385" s="12"/>
      <c r="R3385" s="12"/>
      <c r="S3385" s="12"/>
    </row>
    <row r="3386" spans="1:19" s="1" customFormat="1" x14ac:dyDescent="0.4">
      <c r="A3386" s="12"/>
      <c r="B3386" s="12"/>
      <c r="C3386" s="42"/>
      <c r="D3386" s="12"/>
      <c r="E3386" s="12"/>
      <c r="F3386" s="12"/>
      <c r="G3386" s="12"/>
      <c r="H3386" s="12"/>
      <c r="I3386" s="12"/>
      <c r="J3386" s="12"/>
      <c r="K3386" s="12"/>
      <c r="L3386" s="12"/>
      <c r="M3386" s="49"/>
      <c r="N3386" s="49"/>
      <c r="O3386" s="12"/>
      <c r="P3386" s="12"/>
      <c r="Q3386" s="12"/>
      <c r="R3386" s="12"/>
      <c r="S3386" s="12"/>
    </row>
    <row r="3387" spans="1:19" s="1" customFormat="1" x14ac:dyDescent="0.4">
      <c r="A3387" s="12"/>
      <c r="B3387" s="12"/>
      <c r="C3387" s="42"/>
      <c r="D3387" s="12"/>
      <c r="E3387" s="12"/>
      <c r="F3387" s="12"/>
      <c r="G3387" s="12"/>
      <c r="H3387" s="12"/>
      <c r="I3387" s="12"/>
      <c r="J3387" s="12"/>
      <c r="K3387" s="12"/>
      <c r="L3387" s="12"/>
      <c r="M3387" s="49"/>
      <c r="N3387" s="49"/>
      <c r="O3387" s="12"/>
      <c r="P3387" s="12"/>
      <c r="Q3387" s="12"/>
      <c r="R3387" s="12"/>
      <c r="S3387" s="12"/>
    </row>
    <row r="3388" spans="1:19" s="1" customFormat="1" x14ac:dyDescent="0.4">
      <c r="A3388" s="12"/>
      <c r="B3388" s="12"/>
      <c r="C3388" s="42"/>
      <c r="D3388" s="12"/>
      <c r="E3388" s="12"/>
      <c r="F3388" s="12"/>
      <c r="G3388" s="12"/>
      <c r="H3388" s="12"/>
      <c r="I3388" s="12"/>
      <c r="J3388" s="12"/>
      <c r="K3388" s="12"/>
      <c r="L3388" s="12"/>
      <c r="M3388" s="49"/>
      <c r="N3388" s="49"/>
      <c r="O3388" s="12"/>
      <c r="P3388" s="12"/>
      <c r="Q3388" s="12"/>
      <c r="R3388" s="12"/>
      <c r="S3388" s="12"/>
    </row>
    <row r="3389" spans="1:19" s="1" customFormat="1" x14ac:dyDescent="0.4">
      <c r="A3389" s="12"/>
      <c r="B3389" s="12"/>
      <c r="C3389" s="42"/>
      <c r="D3389" s="12"/>
      <c r="E3389" s="12"/>
      <c r="F3389" s="12"/>
      <c r="G3389" s="12"/>
      <c r="H3389" s="12"/>
      <c r="I3389" s="12"/>
      <c r="J3389" s="12"/>
      <c r="K3389" s="12"/>
      <c r="L3389" s="12"/>
      <c r="M3389" s="49"/>
      <c r="N3389" s="49"/>
      <c r="O3389" s="12"/>
      <c r="P3389" s="12"/>
      <c r="Q3389" s="12"/>
      <c r="R3389" s="12"/>
      <c r="S3389" s="12"/>
    </row>
    <row r="3390" spans="1:19" s="1" customFormat="1" x14ac:dyDescent="0.4">
      <c r="A3390" s="12"/>
      <c r="B3390" s="12"/>
      <c r="C3390" s="42"/>
      <c r="D3390" s="12"/>
      <c r="E3390" s="12"/>
      <c r="F3390" s="12"/>
      <c r="G3390" s="12"/>
      <c r="H3390" s="12"/>
      <c r="I3390" s="12"/>
      <c r="J3390" s="12"/>
      <c r="K3390" s="12"/>
      <c r="L3390" s="12"/>
      <c r="M3390" s="49"/>
      <c r="N3390" s="49"/>
      <c r="O3390" s="12"/>
      <c r="P3390" s="12"/>
      <c r="Q3390" s="12"/>
      <c r="R3390" s="12"/>
      <c r="S3390" s="12"/>
    </row>
    <row r="3391" spans="1:19" s="1" customFormat="1" x14ac:dyDescent="0.4">
      <c r="A3391" s="12"/>
      <c r="B3391" s="12"/>
      <c r="C3391" s="42"/>
      <c r="D3391" s="12"/>
      <c r="E3391" s="12"/>
      <c r="F3391" s="12"/>
      <c r="G3391" s="12"/>
      <c r="H3391" s="12"/>
      <c r="I3391" s="12"/>
      <c r="J3391" s="12"/>
      <c r="K3391" s="12"/>
      <c r="L3391" s="12"/>
      <c r="M3391" s="49"/>
      <c r="N3391" s="49"/>
      <c r="O3391" s="12"/>
      <c r="P3391" s="12"/>
      <c r="Q3391" s="12"/>
      <c r="R3391" s="12"/>
      <c r="S3391" s="12"/>
    </row>
    <row r="3392" spans="1:19" s="1" customFormat="1" x14ac:dyDescent="0.4">
      <c r="A3392" s="12"/>
      <c r="B3392" s="12"/>
      <c r="C3392" s="42"/>
      <c r="D3392" s="12"/>
      <c r="E3392" s="12"/>
      <c r="F3392" s="12"/>
      <c r="G3392" s="12"/>
      <c r="H3392" s="12"/>
      <c r="I3392" s="12"/>
      <c r="J3392" s="12"/>
      <c r="K3392" s="12"/>
      <c r="L3392" s="12"/>
      <c r="M3392" s="49"/>
      <c r="N3392" s="49"/>
      <c r="O3392" s="12"/>
      <c r="P3392" s="12"/>
      <c r="Q3392" s="12"/>
      <c r="R3392" s="12"/>
      <c r="S3392" s="12"/>
    </row>
    <row r="3393" spans="1:19" s="1" customFormat="1" x14ac:dyDescent="0.4">
      <c r="A3393" s="12"/>
      <c r="B3393" s="12"/>
      <c r="C3393" s="42"/>
      <c r="D3393" s="12"/>
      <c r="E3393" s="12"/>
      <c r="F3393" s="12"/>
      <c r="G3393" s="12"/>
      <c r="H3393" s="12"/>
      <c r="I3393" s="12"/>
      <c r="J3393" s="12"/>
      <c r="K3393" s="12"/>
      <c r="L3393" s="12"/>
      <c r="M3393" s="49"/>
      <c r="N3393" s="49"/>
      <c r="O3393" s="12"/>
      <c r="P3393" s="12"/>
      <c r="Q3393" s="12"/>
      <c r="R3393" s="12"/>
      <c r="S3393" s="12"/>
    </row>
    <row r="3394" spans="1:19" s="1" customFormat="1" x14ac:dyDescent="0.4">
      <c r="A3394" s="12"/>
      <c r="B3394" s="12"/>
      <c r="C3394" s="42"/>
      <c r="D3394" s="12"/>
      <c r="E3394" s="12"/>
      <c r="F3394" s="12"/>
      <c r="G3394" s="12"/>
      <c r="H3394" s="12"/>
      <c r="I3394" s="12"/>
      <c r="J3394" s="12"/>
      <c r="K3394" s="12"/>
      <c r="L3394" s="12"/>
      <c r="M3394" s="49"/>
      <c r="N3394" s="49"/>
      <c r="O3394" s="12"/>
      <c r="P3394" s="12"/>
      <c r="Q3394" s="12"/>
      <c r="R3394" s="12"/>
      <c r="S3394" s="12"/>
    </row>
    <row r="3395" spans="1:19" s="1" customFormat="1" x14ac:dyDescent="0.4">
      <c r="A3395" s="12"/>
      <c r="B3395" s="12"/>
      <c r="C3395" s="42"/>
      <c r="D3395" s="12"/>
      <c r="E3395" s="12"/>
      <c r="F3395" s="12"/>
      <c r="G3395" s="12"/>
      <c r="H3395" s="12"/>
      <c r="I3395" s="12"/>
      <c r="J3395" s="12"/>
      <c r="K3395" s="12"/>
      <c r="L3395" s="12"/>
      <c r="M3395" s="49"/>
      <c r="N3395" s="49"/>
      <c r="O3395" s="12"/>
      <c r="P3395" s="12"/>
      <c r="Q3395" s="12"/>
      <c r="R3395" s="12"/>
      <c r="S3395" s="12"/>
    </row>
    <row r="3396" spans="1:19" s="1" customFormat="1" x14ac:dyDescent="0.4">
      <c r="A3396" s="12"/>
      <c r="B3396" s="12"/>
      <c r="C3396" s="42"/>
      <c r="D3396" s="12"/>
      <c r="E3396" s="12"/>
      <c r="F3396" s="12"/>
      <c r="G3396" s="12"/>
      <c r="H3396" s="12"/>
      <c r="I3396" s="12"/>
      <c r="J3396" s="12"/>
      <c r="K3396" s="12"/>
      <c r="L3396" s="12"/>
      <c r="M3396" s="49"/>
      <c r="N3396" s="49"/>
      <c r="O3396" s="12"/>
      <c r="P3396" s="12"/>
      <c r="Q3396" s="12"/>
      <c r="R3396" s="12"/>
      <c r="S3396" s="12"/>
    </row>
    <row r="3397" spans="1:19" s="1" customFormat="1" x14ac:dyDescent="0.4">
      <c r="A3397" s="12"/>
      <c r="B3397" s="12"/>
      <c r="C3397" s="42"/>
      <c r="D3397" s="12"/>
      <c r="E3397" s="12"/>
      <c r="F3397" s="12"/>
      <c r="G3397" s="12"/>
      <c r="H3397" s="12"/>
      <c r="I3397" s="12"/>
      <c r="J3397" s="12"/>
      <c r="K3397" s="12"/>
      <c r="L3397" s="12"/>
      <c r="M3397" s="49"/>
      <c r="N3397" s="49"/>
      <c r="O3397" s="12"/>
      <c r="P3397" s="12"/>
      <c r="Q3397" s="12"/>
      <c r="R3397" s="12"/>
      <c r="S3397" s="12"/>
    </row>
    <row r="3398" spans="1:19" s="1" customFormat="1" x14ac:dyDescent="0.4">
      <c r="A3398" s="12"/>
      <c r="B3398" s="12"/>
      <c r="C3398" s="42"/>
      <c r="D3398" s="12"/>
      <c r="E3398" s="12"/>
      <c r="F3398" s="12"/>
      <c r="G3398" s="12"/>
      <c r="H3398" s="12"/>
      <c r="I3398" s="12"/>
      <c r="J3398" s="12"/>
      <c r="K3398" s="12"/>
      <c r="L3398" s="12"/>
      <c r="M3398" s="49"/>
      <c r="N3398" s="49"/>
      <c r="O3398" s="12"/>
      <c r="P3398" s="12"/>
      <c r="Q3398" s="12"/>
      <c r="R3398" s="12"/>
      <c r="S3398" s="12"/>
    </row>
    <row r="3399" spans="1:19" s="1" customFormat="1" x14ac:dyDescent="0.4">
      <c r="A3399" s="12"/>
      <c r="B3399" s="12"/>
      <c r="C3399" s="42"/>
      <c r="D3399" s="12"/>
      <c r="E3399" s="12"/>
      <c r="F3399" s="12"/>
      <c r="G3399" s="12"/>
      <c r="H3399" s="12"/>
      <c r="I3399" s="12"/>
      <c r="J3399" s="12"/>
      <c r="K3399" s="12"/>
      <c r="L3399" s="12"/>
      <c r="M3399" s="49"/>
      <c r="N3399" s="49"/>
      <c r="O3399" s="12"/>
      <c r="P3399" s="12"/>
      <c r="Q3399" s="12"/>
      <c r="R3399" s="12"/>
      <c r="S3399" s="12"/>
    </row>
    <row r="3400" spans="1:19" s="1" customFormat="1" x14ac:dyDescent="0.4">
      <c r="A3400" s="12"/>
      <c r="B3400" s="12"/>
      <c r="C3400" s="42"/>
      <c r="D3400" s="12"/>
      <c r="E3400" s="12"/>
      <c r="F3400" s="12"/>
      <c r="G3400" s="12"/>
      <c r="H3400" s="12"/>
      <c r="I3400" s="12"/>
      <c r="J3400" s="12"/>
      <c r="K3400" s="12"/>
      <c r="L3400" s="12"/>
      <c r="M3400" s="49"/>
      <c r="N3400" s="49"/>
      <c r="O3400" s="12"/>
      <c r="P3400" s="12"/>
      <c r="Q3400" s="12"/>
      <c r="R3400" s="12"/>
      <c r="S3400" s="12"/>
    </row>
    <row r="3401" spans="1:19" s="1" customFormat="1" x14ac:dyDescent="0.4">
      <c r="A3401" s="12"/>
      <c r="B3401" s="12"/>
      <c r="C3401" s="42"/>
      <c r="D3401" s="12"/>
      <c r="E3401" s="12"/>
      <c r="F3401" s="12"/>
      <c r="G3401" s="12"/>
      <c r="H3401" s="12"/>
      <c r="I3401" s="12"/>
      <c r="J3401" s="12"/>
      <c r="K3401" s="12"/>
      <c r="L3401" s="12"/>
      <c r="M3401" s="49"/>
      <c r="N3401" s="49"/>
      <c r="O3401" s="12"/>
      <c r="P3401" s="12"/>
      <c r="Q3401" s="12"/>
      <c r="R3401" s="12"/>
      <c r="S3401" s="12"/>
    </row>
    <row r="3402" spans="1:19" s="1" customFormat="1" x14ac:dyDescent="0.4">
      <c r="A3402" s="12"/>
      <c r="B3402" s="12"/>
      <c r="C3402" s="42"/>
      <c r="D3402" s="12"/>
      <c r="E3402" s="12"/>
      <c r="F3402" s="12"/>
      <c r="G3402" s="12"/>
      <c r="H3402" s="12"/>
      <c r="I3402" s="12"/>
      <c r="J3402" s="12"/>
      <c r="K3402" s="12"/>
      <c r="L3402" s="12"/>
      <c r="M3402" s="49"/>
      <c r="N3402" s="49"/>
      <c r="O3402" s="12"/>
      <c r="P3402" s="12"/>
      <c r="Q3402" s="12"/>
      <c r="R3402" s="12"/>
      <c r="S3402" s="12"/>
    </row>
    <row r="3403" spans="1:19" s="1" customFormat="1" x14ac:dyDescent="0.4">
      <c r="A3403" s="12"/>
      <c r="B3403" s="12"/>
      <c r="C3403" s="42"/>
      <c r="D3403" s="12"/>
      <c r="E3403" s="12"/>
      <c r="F3403" s="12"/>
      <c r="G3403" s="12"/>
      <c r="H3403" s="12"/>
      <c r="I3403" s="12"/>
      <c r="J3403" s="12"/>
      <c r="K3403" s="12"/>
      <c r="L3403" s="12"/>
      <c r="M3403" s="49"/>
      <c r="N3403" s="49"/>
      <c r="O3403" s="12"/>
      <c r="P3403" s="12"/>
      <c r="Q3403" s="12"/>
      <c r="R3403" s="12"/>
      <c r="S3403" s="12"/>
    </row>
    <row r="3404" spans="1:19" s="1" customFormat="1" x14ac:dyDescent="0.4">
      <c r="A3404" s="12"/>
      <c r="B3404" s="12"/>
      <c r="C3404" s="42"/>
      <c r="D3404" s="12"/>
      <c r="E3404" s="12"/>
      <c r="F3404" s="12"/>
      <c r="G3404" s="12"/>
      <c r="H3404" s="12"/>
      <c r="I3404" s="12"/>
      <c r="J3404" s="12"/>
      <c r="K3404" s="12"/>
      <c r="L3404" s="12"/>
      <c r="M3404" s="49"/>
      <c r="N3404" s="49"/>
      <c r="O3404" s="12"/>
      <c r="P3404" s="12"/>
      <c r="Q3404" s="12"/>
      <c r="R3404" s="12"/>
      <c r="S3404" s="12"/>
    </row>
    <row r="3405" spans="1:19" s="1" customFormat="1" x14ac:dyDescent="0.4">
      <c r="A3405" s="12"/>
      <c r="B3405" s="12"/>
      <c r="C3405" s="42"/>
      <c r="D3405" s="12"/>
      <c r="E3405" s="12"/>
      <c r="F3405" s="12"/>
      <c r="G3405" s="12"/>
      <c r="H3405" s="12"/>
      <c r="I3405" s="12"/>
      <c r="J3405" s="12"/>
      <c r="K3405" s="12"/>
      <c r="L3405" s="12"/>
      <c r="M3405" s="49"/>
      <c r="N3405" s="49"/>
      <c r="O3405" s="12"/>
      <c r="P3405" s="12"/>
      <c r="Q3405" s="12"/>
      <c r="R3405" s="12"/>
      <c r="S3405" s="12"/>
    </row>
    <row r="3406" spans="1:19" s="1" customFormat="1" x14ac:dyDescent="0.4">
      <c r="A3406" s="12"/>
      <c r="B3406" s="12"/>
      <c r="C3406" s="42"/>
      <c r="D3406" s="12"/>
      <c r="E3406" s="12"/>
      <c r="F3406" s="12"/>
      <c r="G3406" s="12"/>
      <c r="H3406" s="12"/>
      <c r="I3406" s="12"/>
      <c r="J3406" s="12"/>
      <c r="K3406" s="12"/>
      <c r="L3406" s="12"/>
      <c r="M3406" s="49"/>
      <c r="N3406" s="49"/>
      <c r="O3406" s="12"/>
      <c r="P3406" s="12"/>
      <c r="Q3406" s="12"/>
      <c r="R3406" s="12"/>
      <c r="S3406" s="12"/>
    </row>
    <row r="3407" spans="1:19" s="1" customFormat="1" x14ac:dyDescent="0.4">
      <c r="A3407" s="12"/>
      <c r="B3407" s="12"/>
      <c r="C3407" s="42"/>
      <c r="D3407" s="12"/>
      <c r="E3407" s="12"/>
      <c r="F3407" s="12"/>
      <c r="G3407" s="12"/>
      <c r="H3407" s="12"/>
      <c r="I3407" s="12"/>
      <c r="J3407" s="12"/>
      <c r="K3407" s="12"/>
      <c r="L3407" s="12"/>
      <c r="M3407" s="49"/>
      <c r="N3407" s="49"/>
      <c r="O3407" s="12"/>
      <c r="P3407" s="12"/>
      <c r="Q3407" s="12"/>
      <c r="R3407" s="12"/>
      <c r="S3407" s="12"/>
    </row>
    <row r="3408" spans="1:19" s="1" customFormat="1" x14ac:dyDescent="0.4">
      <c r="A3408" s="12"/>
      <c r="B3408" s="12"/>
      <c r="C3408" s="42"/>
      <c r="D3408" s="12"/>
      <c r="E3408" s="12"/>
      <c r="F3408" s="12"/>
      <c r="G3408" s="12"/>
      <c r="H3408" s="12"/>
      <c r="I3408" s="12"/>
      <c r="J3408" s="12"/>
      <c r="K3408" s="12"/>
      <c r="L3408" s="12"/>
      <c r="M3408" s="49"/>
      <c r="N3408" s="49"/>
      <c r="O3408" s="12"/>
      <c r="P3408" s="12"/>
      <c r="Q3408" s="12"/>
      <c r="R3408" s="12"/>
      <c r="S3408" s="12"/>
    </row>
    <row r="3409" spans="1:19" s="1" customFormat="1" x14ac:dyDescent="0.4">
      <c r="A3409" s="12"/>
      <c r="B3409" s="12"/>
      <c r="C3409" s="42"/>
      <c r="D3409" s="12"/>
      <c r="E3409" s="12"/>
      <c r="F3409" s="12"/>
      <c r="G3409" s="12"/>
      <c r="H3409" s="12"/>
      <c r="I3409" s="12"/>
      <c r="J3409" s="12"/>
      <c r="K3409" s="12"/>
      <c r="L3409" s="12"/>
      <c r="M3409" s="49"/>
      <c r="N3409" s="49"/>
      <c r="O3409" s="12"/>
      <c r="P3409" s="12"/>
      <c r="Q3409" s="12"/>
      <c r="R3409" s="12"/>
      <c r="S3409" s="12"/>
    </row>
    <row r="3410" spans="1:19" s="1" customFormat="1" x14ac:dyDescent="0.4">
      <c r="A3410" s="12"/>
      <c r="B3410" s="12"/>
      <c r="C3410" s="42"/>
      <c r="D3410" s="12"/>
      <c r="E3410" s="12"/>
      <c r="F3410" s="12"/>
      <c r="G3410" s="12"/>
      <c r="H3410" s="12"/>
      <c r="I3410" s="12"/>
      <c r="J3410" s="12"/>
      <c r="K3410" s="12"/>
      <c r="L3410" s="12"/>
      <c r="M3410" s="49"/>
      <c r="N3410" s="49"/>
      <c r="O3410" s="12"/>
      <c r="P3410" s="12"/>
      <c r="Q3410" s="12"/>
      <c r="R3410" s="12"/>
      <c r="S3410" s="12"/>
    </row>
    <row r="3411" spans="1:19" s="1" customFormat="1" x14ac:dyDescent="0.4">
      <c r="A3411" s="12"/>
      <c r="B3411" s="12"/>
      <c r="C3411" s="42"/>
      <c r="D3411" s="12"/>
      <c r="E3411" s="12"/>
      <c r="F3411" s="12"/>
      <c r="G3411" s="12"/>
      <c r="H3411" s="12"/>
      <c r="I3411" s="12"/>
      <c r="J3411" s="12"/>
      <c r="K3411" s="12"/>
      <c r="L3411" s="12"/>
      <c r="M3411" s="49"/>
      <c r="N3411" s="49"/>
      <c r="O3411" s="12"/>
      <c r="P3411" s="12"/>
      <c r="Q3411" s="12"/>
      <c r="R3411" s="12"/>
      <c r="S3411" s="12"/>
    </row>
    <row r="3412" spans="1:19" s="1" customFormat="1" x14ac:dyDescent="0.4">
      <c r="A3412" s="12"/>
      <c r="B3412" s="12"/>
      <c r="C3412" s="42"/>
      <c r="D3412" s="12"/>
      <c r="E3412" s="12"/>
      <c r="F3412" s="12"/>
      <c r="G3412" s="12"/>
      <c r="H3412" s="12"/>
      <c r="I3412" s="12"/>
      <c r="J3412" s="12"/>
      <c r="K3412" s="12"/>
      <c r="L3412" s="12"/>
      <c r="M3412" s="49"/>
      <c r="N3412" s="49"/>
      <c r="O3412" s="12"/>
      <c r="P3412" s="12"/>
      <c r="Q3412" s="12"/>
      <c r="R3412" s="12"/>
      <c r="S3412" s="12"/>
    </row>
    <row r="3413" spans="1:19" s="1" customFormat="1" x14ac:dyDescent="0.4">
      <c r="A3413" s="12"/>
      <c r="B3413" s="12"/>
      <c r="C3413" s="42"/>
      <c r="D3413" s="12"/>
      <c r="E3413" s="12"/>
      <c r="F3413" s="12"/>
      <c r="G3413" s="12"/>
      <c r="H3413" s="12"/>
      <c r="I3413" s="12"/>
      <c r="J3413" s="12"/>
      <c r="K3413" s="12"/>
      <c r="L3413" s="12"/>
      <c r="M3413" s="49"/>
      <c r="N3413" s="49"/>
      <c r="O3413" s="12"/>
      <c r="P3413" s="12"/>
      <c r="Q3413" s="12"/>
      <c r="R3413" s="12"/>
      <c r="S3413" s="12"/>
    </row>
    <row r="3414" spans="1:19" s="1" customFormat="1" x14ac:dyDescent="0.4">
      <c r="A3414" s="12"/>
      <c r="B3414" s="12"/>
      <c r="C3414" s="42"/>
      <c r="D3414" s="12"/>
      <c r="E3414" s="12"/>
      <c r="F3414" s="12"/>
      <c r="G3414" s="12"/>
      <c r="H3414" s="12"/>
      <c r="I3414" s="12"/>
      <c r="J3414" s="12"/>
      <c r="K3414" s="12"/>
      <c r="L3414" s="12"/>
      <c r="M3414" s="49"/>
      <c r="N3414" s="49"/>
      <c r="O3414" s="12"/>
      <c r="P3414" s="12"/>
      <c r="Q3414" s="12"/>
      <c r="R3414" s="12"/>
      <c r="S3414" s="12"/>
    </row>
    <row r="3415" spans="1:19" s="1" customFormat="1" x14ac:dyDescent="0.4">
      <c r="A3415" s="12"/>
      <c r="B3415" s="12"/>
      <c r="C3415" s="42"/>
      <c r="D3415" s="12"/>
      <c r="E3415" s="12"/>
      <c r="F3415" s="12"/>
      <c r="G3415" s="12"/>
      <c r="H3415" s="12"/>
      <c r="I3415" s="12"/>
      <c r="J3415" s="12"/>
      <c r="K3415" s="12"/>
      <c r="L3415" s="12"/>
      <c r="M3415" s="49"/>
      <c r="N3415" s="49"/>
      <c r="O3415" s="12"/>
      <c r="P3415" s="12"/>
      <c r="Q3415" s="12"/>
      <c r="R3415" s="12"/>
      <c r="S3415" s="12"/>
    </row>
    <row r="3416" spans="1:19" s="1" customFormat="1" x14ac:dyDescent="0.4">
      <c r="A3416" s="12"/>
      <c r="B3416" s="12"/>
      <c r="C3416" s="42"/>
      <c r="D3416" s="12"/>
      <c r="E3416" s="12"/>
      <c r="F3416" s="12"/>
      <c r="G3416" s="12"/>
      <c r="H3416" s="12"/>
      <c r="I3416" s="12"/>
      <c r="J3416" s="12"/>
      <c r="K3416" s="12"/>
      <c r="L3416" s="12"/>
      <c r="M3416" s="49"/>
      <c r="N3416" s="49"/>
      <c r="O3416" s="12"/>
      <c r="P3416" s="12"/>
      <c r="Q3416" s="12"/>
      <c r="R3416" s="12"/>
      <c r="S3416" s="12"/>
    </row>
    <row r="3417" spans="1:19" s="1" customFormat="1" x14ac:dyDescent="0.4">
      <c r="A3417" s="12"/>
      <c r="B3417" s="12"/>
      <c r="C3417" s="42"/>
      <c r="D3417" s="12"/>
      <c r="E3417" s="12"/>
      <c r="F3417" s="12"/>
      <c r="G3417" s="12"/>
      <c r="H3417" s="12"/>
      <c r="I3417" s="12"/>
      <c r="J3417" s="12"/>
      <c r="K3417" s="12"/>
      <c r="L3417" s="12"/>
      <c r="M3417" s="49"/>
      <c r="N3417" s="49"/>
      <c r="O3417" s="12"/>
      <c r="P3417" s="12"/>
      <c r="Q3417" s="12"/>
      <c r="R3417" s="12"/>
      <c r="S3417" s="12"/>
    </row>
    <row r="3418" spans="1:19" s="1" customFormat="1" x14ac:dyDescent="0.4">
      <c r="A3418" s="12"/>
      <c r="B3418" s="12"/>
      <c r="C3418" s="42"/>
      <c r="D3418" s="12"/>
      <c r="E3418" s="12"/>
      <c r="F3418" s="12"/>
      <c r="G3418" s="12"/>
      <c r="H3418" s="12"/>
      <c r="I3418" s="12"/>
      <c r="J3418" s="12"/>
      <c r="K3418" s="12"/>
      <c r="L3418" s="12"/>
      <c r="M3418" s="49"/>
      <c r="N3418" s="49"/>
      <c r="O3418" s="12"/>
      <c r="P3418" s="12"/>
      <c r="Q3418" s="12"/>
      <c r="R3418" s="12"/>
      <c r="S3418" s="12"/>
    </row>
    <row r="3419" spans="1:19" s="1" customFormat="1" x14ac:dyDescent="0.4">
      <c r="A3419" s="12"/>
      <c r="B3419" s="12"/>
      <c r="C3419" s="42"/>
      <c r="D3419" s="12"/>
      <c r="E3419" s="12"/>
      <c r="F3419" s="12"/>
      <c r="G3419" s="12"/>
      <c r="H3419" s="12"/>
      <c r="I3419" s="12"/>
      <c r="J3419" s="12"/>
      <c r="K3419" s="12"/>
      <c r="L3419" s="12"/>
      <c r="M3419" s="49"/>
      <c r="N3419" s="49"/>
      <c r="O3419" s="12"/>
      <c r="P3419" s="12"/>
      <c r="Q3419" s="12"/>
      <c r="R3419" s="12"/>
      <c r="S3419" s="12"/>
    </row>
    <row r="3420" spans="1:19" s="1" customFormat="1" x14ac:dyDescent="0.4">
      <c r="A3420" s="12"/>
      <c r="B3420" s="12"/>
      <c r="C3420" s="42"/>
      <c r="D3420" s="12"/>
      <c r="E3420" s="12"/>
      <c r="F3420" s="12"/>
      <c r="G3420" s="12"/>
      <c r="H3420" s="12"/>
      <c r="I3420" s="12"/>
      <c r="J3420" s="12"/>
      <c r="K3420" s="12"/>
      <c r="L3420" s="12"/>
      <c r="M3420" s="49"/>
      <c r="N3420" s="49"/>
      <c r="O3420" s="12"/>
      <c r="P3420" s="12"/>
      <c r="Q3420" s="12"/>
      <c r="R3420" s="12"/>
      <c r="S3420" s="12"/>
    </row>
    <row r="3421" spans="1:19" s="1" customFormat="1" x14ac:dyDescent="0.4">
      <c r="A3421" s="12"/>
      <c r="B3421" s="12"/>
      <c r="C3421" s="42"/>
      <c r="D3421" s="12"/>
      <c r="E3421" s="12"/>
      <c r="F3421" s="12"/>
      <c r="G3421" s="12"/>
      <c r="H3421" s="12"/>
      <c r="I3421" s="12"/>
      <c r="J3421" s="12"/>
      <c r="K3421" s="12"/>
      <c r="L3421" s="12"/>
      <c r="M3421" s="49"/>
      <c r="N3421" s="49"/>
      <c r="O3421" s="12"/>
      <c r="P3421" s="12"/>
      <c r="Q3421" s="12"/>
      <c r="R3421" s="12"/>
      <c r="S3421" s="12"/>
    </row>
    <row r="3422" spans="1:19" s="1" customFormat="1" x14ac:dyDescent="0.4">
      <c r="A3422" s="12"/>
      <c r="B3422" s="12"/>
      <c r="C3422" s="42"/>
      <c r="D3422" s="12"/>
      <c r="E3422" s="12"/>
      <c r="F3422" s="12"/>
      <c r="G3422" s="12"/>
      <c r="H3422" s="12"/>
      <c r="I3422" s="12"/>
      <c r="J3422" s="12"/>
      <c r="K3422" s="12"/>
      <c r="L3422" s="12"/>
      <c r="M3422" s="49"/>
      <c r="N3422" s="49"/>
      <c r="O3422" s="12"/>
      <c r="P3422" s="12"/>
      <c r="Q3422" s="12"/>
      <c r="R3422" s="12"/>
      <c r="S3422" s="12"/>
    </row>
    <row r="3423" spans="1:19" s="1" customFormat="1" x14ac:dyDescent="0.4">
      <c r="A3423" s="12"/>
      <c r="B3423" s="12"/>
      <c r="C3423" s="42"/>
      <c r="D3423" s="12"/>
      <c r="E3423" s="12"/>
      <c r="F3423" s="12"/>
      <c r="G3423" s="12"/>
      <c r="H3423" s="12"/>
      <c r="I3423" s="12"/>
      <c r="J3423" s="12"/>
      <c r="K3423" s="12"/>
      <c r="L3423" s="12"/>
      <c r="M3423" s="49"/>
      <c r="N3423" s="49"/>
      <c r="O3423" s="12"/>
      <c r="P3423" s="12"/>
      <c r="Q3423" s="12"/>
      <c r="R3423" s="12"/>
      <c r="S3423" s="12"/>
    </row>
    <row r="3424" spans="1:19" s="1" customFormat="1" x14ac:dyDescent="0.4">
      <c r="A3424" s="12"/>
      <c r="B3424" s="12"/>
      <c r="C3424" s="42"/>
      <c r="D3424" s="12"/>
      <c r="E3424" s="12"/>
      <c r="F3424" s="12"/>
      <c r="G3424" s="12"/>
      <c r="H3424" s="12"/>
      <c r="I3424" s="12"/>
      <c r="J3424" s="12"/>
      <c r="K3424" s="12"/>
      <c r="L3424" s="12"/>
      <c r="M3424" s="49"/>
      <c r="N3424" s="49"/>
      <c r="O3424" s="12"/>
      <c r="P3424" s="12"/>
      <c r="Q3424" s="12"/>
      <c r="R3424" s="12"/>
      <c r="S3424" s="12"/>
    </row>
    <row r="3425" spans="1:19" s="1" customFormat="1" x14ac:dyDescent="0.4">
      <c r="A3425" s="12"/>
      <c r="B3425" s="12"/>
      <c r="C3425" s="42"/>
      <c r="D3425" s="12"/>
      <c r="E3425" s="12"/>
      <c r="F3425" s="12"/>
      <c r="G3425" s="12"/>
      <c r="H3425" s="12"/>
      <c r="I3425" s="12"/>
      <c r="J3425" s="12"/>
      <c r="K3425" s="12"/>
      <c r="L3425" s="12"/>
      <c r="M3425" s="49"/>
      <c r="N3425" s="49"/>
      <c r="O3425" s="12"/>
      <c r="P3425" s="12"/>
      <c r="Q3425" s="12"/>
      <c r="R3425" s="12"/>
      <c r="S3425" s="12"/>
    </row>
    <row r="3426" spans="1:19" s="1" customFormat="1" x14ac:dyDescent="0.4">
      <c r="A3426" s="12"/>
      <c r="B3426" s="12"/>
      <c r="C3426" s="42"/>
      <c r="D3426" s="12"/>
      <c r="E3426" s="12"/>
      <c r="F3426" s="12"/>
      <c r="G3426" s="12"/>
      <c r="H3426" s="12"/>
      <c r="I3426" s="12"/>
      <c r="J3426" s="12"/>
      <c r="K3426" s="12"/>
      <c r="L3426" s="12"/>
      <c r="M3426" s="49"/>
      <c r="N3426" s="49"/>
      <c r="O3426" s="12"/>
      <c r="P3426" s="12"/>
      <c r="Q3426" s="12"/>
      <c r="R3426" s="12"/>
      <c r="S3426" s="12"/>
    </row>
    <row r="3427" spans="1:19" s="1" customFormat="1" x14ac:dyDescent="0.4">
      <c r="A3427" s="12"/>
      <c r="B3427" s="12"/>
      <c r="C3427" s="42"/>
      <c r="D3427" s="12"/>
      <c r="E3427" s="12"/>
      <c r="F3427" s="12"/>
      <c r="G3427" s="12"/>
      <c r="H3427" s="12"/>
      <c r="I3427" s="12"/>
      <c r="J3427" s="12"/>
      <c r="K3427" s="12"/>
      <c r="L3427" s="12"/>
      <c r="M3427" s="49"/>
      <c r="N3427" s="49"/>
      <c r="O3427" s="12"/>
      <c r="P3427" s="12"/>
      <c r="Q3427" s="12"/>
      <c r="R3427" s="12"/>
      <c r="S3427" s="12"/>
    </row>
    <row r="3428" spans="1:19" s="1" customFormat="1" x14ac:dyDescent="0.4">
      <c r="A3428" s="12"/>
      <c r="B3428" s="12"/>
      <c r="C3428" s="42"/>
      <c r="D3428" s="12"/>
      <c r="E3428" s="12"/>
      <c r="F3428" s="12"/>
      <c r="G3428" s="12"/>
      <c r="H3428" s="12"/>
      <c r="I3428" s="12"/>
      <c r="J3428" s="12"/>
      <c r="K3428" s="12"/>
      <c r="L3428" s="12"/>
      <c r="M3428" s="49"/>
      <c r="N3428" s="49"/>
      <c r="O3428" s="12"/>
      <c r="P3428" s="12"/>
      <c r="Q3428" s="12"/>
      <c r="R3428" s="12"/>
      <c r="S3428" s="12"/>
    </row>
    <row r="3429" spans="1:19" s="1" customFormat="1" x14ac:dyDescent="0.4">
      <c r="A3429" s="12"/>
      <c r="B3429" s="12"/>
      <c r="C3429" s="42"/>
      <c r="D3429" s="12"/>
      <c r="E3429" s="12"/>
      <c r="F3429" s="12"/>
      <c r="G3429" s="12"/>
      <c r="H3429" s="12"/>
      <c r="I3429" s="12"/>
      <c r="J3429" s="12"/>
      <c r="K3429" s="12"/>
      <c r="L3429" s="12"/>
      <c r="M3429" s="49"/>
      <c r="N3429" s="49"/>
      <c r="O3429" s="12"/>
      <c r="P3429" s="12"/>
      <c r="Q3429" s="12"/>
      <c r="R3429" s="12"/>
      <c r="S3429" s="12"/>
    </row>
    <row r="3430" spans="1:19" s="1" customFormat="1" x14ac:dyDescent="0.4">
      <c r="A3430" s="12"/>
      <c r="B3430" s="12"/>
      <c r="C3430" s="42"/>
      <c r="D3430" s="12"/>
      <c r="E3430" s="12"/>
      <c r="F3430" s="12"/>
      <c r="G3430" s="12"/>
      <c r="H3430" s="12"/>
      <c r="I3430" s="12"/>
      <c r="J3430" s="12"/>
      <c r="K3430" s="12"/>
      <c r="L3430" s="12"/>
      <c r="M3430" s="49"/>
      <c r="N3430" s="49"/>
      <c r="O3430" s="12"/>
      <c r="P3430" s="12"/>
      <c r="Q3430" s="12"/>
      <c r="R3430" s="12"/>
      <c r="S3430" s="12"/>
    </row>
    <row r="3431" spans="1:19" s="1" customFormat="1" x14ac:dyDescent="0.4">
      <c r="A3431" s="12"/>
      <c r="B3431" s="12"/>
      <c r="C3431" s="42"/>
      <c r="D3431" s="12"/>
      <c r="E3431" s="12"/>
      <c r="F3431" s="12"/>
      <c r="G3431" s="12"/>
      <c r="H3431" s="12"/>
      <c r="I3431" s="12"/>
      <c r="J3431" s="12"/>
      <c r="K3431" s="12"/>
      <c r="L3431" s="12"/>
      <c r="M3431" s="49"/>
      <c r="N3431" s="49"/>
      <c r="O3431" s="12"/>
      <c r="P3431" s="12"/>
      <c r="Q3431" s="12"/>
      <c r="R3431" s="12"/>
      <c r="S3431" s="12"/>
    </row>
    <row r="3432" spans="1:19" s="1" customFormat="1" x14ac:dyDescent="0.4">
      <c r="A3432" s="12"/>
      <c r="B3432" s="12"/>
      <c r="C3432" s="42"/>
      <c r="D3432" s="12"/>
      <c r="E3432" s="12"/>
      <c r="F3432" s="12"/>
      <c r="G3432" s="12"/>
      <c r="H3432" s="12"/>
      <c r="I3432" s="12"/>
      <c r="J3432" s="12"/>
      <c r="K3432" s="12"/>
      <c r="L3432" s="12"/>
      <c r="M3432" s="49"/>
      <c r="N3432" s="49"/>
      <c r="O3432" s="12"/>
      <c r="P3432" s="12"/>
      <c r="Q3432" s="12"/>
      <c r="R3432" s="12"/>
      <c r="S3432" s="12"/>
    </row>
    <row r="3433" spans="1:19" s="1" customFormat="1" x14ac:dyDescent="0.4">
      <c r="A3433" s="12"/>
      <c r="B3433" s="12"/>
      <c r="C3433" s="42"/>
      <c r="D3433" s="12"/>
      <c r="E3433" s="12"/>
      <c r="F3433" s="12"/>
      <c r="G3433" s="12"/>
      <c r="H3433" s="12"/>
      <c r="I3433" s="12"/>
      <c r="J3433" s="12"/>
      <c r="K3433" s="12"/>
      <c r="L3433" s="12"/>
      <c r="M3433" s="49"/>
      <c r="N3433" s="49"/>
      <c r="O3433" s="12"/>
      <c r="P3433" s="12"/>
      <c r="Q3433" s="12"/>
      <c r="R3433" s="12"/>
      <c r="S3433" s="12"/>
    </row>
    <row r="3434" spans="1:19" s="1" customFormat="1" x14ac:dyDescent="0.4">
      <c r="A3434" s="12"/>
      <c r="B3434" s="12"/>
      <c r="C3434" s="42"/>
      <c r="D3434" s="12"/>
      <c r="E3434" s="12"/>
      <c r="F3434" s="12"/>
      <c r="G3434" s="12"/>
      <c r="H3434" s="12"/>
      <c r="I3434" s="12"/>
      <c r="J3434" s="12"/>
      <c r="K3434" s="12"/>
      <c r="L3434" s="12"/>
      <c r="M3434" s="49"/>
      <c r="N3434" s="49"/>
      <c r="O3434" s="12"/>
      <c r="P3434" s="12"/>
      <c r="Q3434" s="12"/>
      <c r="R3434" s="12"/>
      <c r="S3434" s="12"/>
    </row>
    <row r="3435" spans="1:19" s="1" customFormat="1" x14ac:dyDescent="0.4">
      <c r="A3435" s="12"/>
      <c r="B3435" s="12"/>
      <c r="C3435" s="42"/>
      <c r="D3435" s="12"/>
      <c r="E3435" s="12"/>
      <c r="F3435" s="12"/>
      <c r="G3435" s="12"/>
      <c r="H3435" s="12"/>
      <c r="I3435" s="12"/>
      <c r="J3435" s="12"/>
      <c r="K3435" s="12"/>
      <c r="L3435" s="12"/>
      <c r="M3435" s="49"/>
      <c r="N3435" s="49"/>
      <c r="O3435" s="12"/>
      <c r="P3435" s="12"/>
      <c r="Q3435" s="12"/>
      <c r="R3435" s="12"/>
      <c r="S3435" s="12"/>
    </row>
    <row r="3436" spans="1:19" s="1" customFormat="1" x14ac:dyDescent="0.4">
      <c r="A3436" s="12"/>
      <c r="B3436" s="12"/>
      <c r="C3436" s="42"/>
      <c r="D3436" s="12"/>
      <c r="E3436" s="12"/>
      <c r="F3436" s="12"/>
      <c r="G3436" s="12"/>
      <c r="H3436" s="12"/>
      <c r="I3436" s="12"/>
      <c r="J3436" s="12"/>
      <c r="K3436" s="12"/>
      <c r="L3436" s="12"/>
      <c r="M3436" s="49"/>
      <c r="N3436" s="49"/>
      <c r="O3436" s="12"/>
      <c r="P3436" s="12"/>
      <c r="Q3436" s="12"/>
      <c r="R3436" s="12"/>
      <c r="S3436" s="12"/>
    </row>
    <row r="3437" spans="1:19" s="1" customFormat="1" x14ac:dyDescent="0.4">
      <c r="A3437" s="12"/>
      <c r="B3437" s="12"/>
      <c r="C3437" s="42"/>
      <c r="D3437" s="12"/>
      <c r="E3437" s="12"/>
      <c r="F3437" s="12"/>
      <c r="G3437" s="12"/>
      <c r="H3437" s="12"/>
      <c r="I3437" s="12"/>
      <c r="J3437" s="12"/>
      <c r="K3437" s="12"/>
      <c r="L3437" s="12"/>
      <c r="M3437" s="49"/>
      <c r="N3437" s="49"/>
      <c r="O3437" s="12"/>
      <c r="P3437" s="12"/>
      <c r="Q3437" s="12"/>
      <c r="R3437" s="12"/>
      <c r="S3437" s="12"/>
    </row>
    <row r="3438" spans="1:19" s="1" customFormat="1" x14ac:dyDescent="0.4">
      <c r="A3438" s="12"/>
      <c r="B3438" s="12"/>
      <c r="C3438" s="42"/>
      <c r="D3438" s="12"/>
      <c r="E3438" s="12"/>
      <c r="F3438" s="12"/>
      <c r="G3438" s="12"/>
      <c r="H3438" s="12"/>
      <c r="I3438" s="12"/>
      <c r="J3438" s="12"/>
      <c r="K3438" s="12"/>
      <c r="L3438" s="12"/>
      <c r="M3438" s="49"/>
      <c r="N3438" s="49"/>
      <c r="O3438" s="12"/>
      <c r="P3438" s="12"/>
      <c r="Q3438" s="12"/>
      <c r="R3438" s="12"/>
      <c r="S3438" s="12"/>
    </row>
    <row r="3439" spans="1:19" s="1" customFormat="1" x14ac:dyDescent="0.4">
      <c r="A3439" s="12"/>
      <c r="B3439" s="12"/>
      <c r="C3439" s="42"/>
      <c r="D3439" s="12"/>
      <c r="E3439" s="12"/>
      <c r="F3439" s="12"/>
      <c r="G3439" s="12"/>
      <c r="H3439" s="12"/>
      <c r="I3439" s="12"/>
      <c r="J3439" s="12"/>
      <c r="K3439" s="12"/>
      <c r="L3439" s="12"/>
      <c r="M3439" s="49"/>
      <c r="N3439" s="49"/>
      <c r="O3439" s="12"/>
      <c r="P3439" s="12"/>
      <c r="Q3439" s="12"/>
      <c r="R3439" s="12"/>
      <c r="S3439" s="12"/>
    </row>
    <row r="3440" spans="1:19" s="1" customFormat="1" x14ac:dyDescent="0.4">
      <c r="A3440" s="12"/>
      <c r="B3440" s="12"/>
      <c r="C3440" s="42"/>
      <c r="D3440" s="12"/>
      <c r="E3440" s="12"/>
      <c r="F3440" s="12"/>
      <c r="G3440" s="12"/>
      <c r="H3440" s="12"/>
      <c r="I3440" s="12"/>
      <c r="J3440" s="12"/>
      <c r="K3440" s="12"/>
      <c r="L3440" s="12"/>
      <c r="M3440" s="49"/>
      <c r="N3440" s="49"/>
      <c r="O3440" s="12"/>
      <c r="P3440" s="12"/>
      <c r="Q3440" s="12"/>
      <c r="R3440" s="12"/>
      <c r="S3440" s="12"/>
    </row>
    <row r="3441" spans="1:19" s="1" customFormat="1" x14ac:dyDescent="0.4">
      <c r="A3441" s="12"/>
      <c r="B3441" s="12"/>
      <c r="C3441" s="42"/>
      <c r="D3441" s="12"/>
      <c r="E3441" s="12"/>
      <c r="F3441" s="12"/>
      <c r="G3441" s="12"/>
      <c r="H3441" s="12"/>
      <c r="I3441" s="12"/>
      <c r="J3441" s="12"/>
      <c r="K3441" s="12"/>
      <c r="L3441" s="12"/>
      <c r="M3441" s="49"/>
      <c r="N3441" s="49"/>
      <c r="O3441" s="12"/>
      <c r="P3441" s="12"/>
      <c r="Q3441" s="12"/>
      <c r="R3441" s="12"/>
      <c r="S3441" s="12"/>
    </row>
    <row r="3442" spans="1:19" s="1" customFormat="1" x14ac:dyDescent="0.4">
      <c r="A3442" s="12"/>
      <c r="B3442" s="12"/>
      <c r="C3442" s="42"/>
      <c r="D3442" s="12"/>
      <c r="E3442" s="12"/>
      <c r="F3442" s="12"/>
      <c r="G3442" s="12"/>
      <c r="H3442" s="12"/>
      <c r="I3442" s="12"/>
      <c r="J3442" s="12"/>
      <c r="K3442" s="12"/>
      <c r="L3442" s="12"/>
      <c r="M3442" s="49"/>
      <c r="N3442" s="49"/>
      <c r="O3442" s="12"/>
      <c r="P3442" s="12"/>
      <c r="Q3442" s="12"/>
      <c r="R3442" s="12"/>
      <c r="S3442" s="12"/>
    </row>
    <row r="3443" spans="1:19" s="1" customFormat="1" x14ac:dyDescent="0.4">
      <c r="A3443" s="12"/>
      <c r="B3443" s="12"/>
      <c r="C3443" s="42"/>
      <c r="D3443" s="12"/>
      <c r="E3443" s="12"/>
      <c r="F3443" s="12"/>
      <c r="G3443" s="12"/>
      <c r="H3443" s="12"/>
      <c r="I3443" s="12"/>
      <c r="J3443" s="12"/>
      <c r="K3443" s="12"/>
      <c r="L3443" s="12"/>
      <c r="M3443" s="49"/>
      <c r="N3443" s="49"/>
      <c r="O3443" s="12"/>
      <c r="P3443" s="12"/>
      <c r="Q3443" s="12"/>
      <c r="R3443" s="12"/>
      <c r="S3443" s="12"/>
    </row>
    <row r="3444" spans="1:19" s="1" customFormat="1" x14ac:dyDescent="0.4">
      <c r="A3444" s="12"/>
      <c r="B3444" s="12"/>
      <c r="C3444" s="42"/>
      <c r="D3444" s="12"/>
      <c r="E3444" s="12"/>
      <c r="F3444" s="12"/>
      <c r="G3444" s="12"/>
      <c r="H3444" s="12"/>
      <c r="I3444" s="12"/>
      <c r="J3444" s="12"/>
      <c r="K3444" s="12"/>
      <c r="L3444" s="12"/>
      <c r="M3444" s="49"/>
      <c r="N3444" s="49"/>
      <c r="O3444" s="12"/>
      <c r="P3444" s="12"/>
      <c r="Q3444" s="12"/>
      <c r="R3444" s="12"/>
      <c r="S3444" s="12"/>
    </row>
    <row r="3445" spans="1:19" s="1" customFormat="1" x14ac:dyDescent="0.4">
      <c r="A3445" s="12"/>
      <c r="B3445" s="12"/>
      <c r="C3445" s="42"/>
      <c r="D3445" s="12"/>
      <c r="E3445" s="12"/>
      <c r="F3445" s="12"/>
      <c r="G3445" s="12"/>
      <c r="H3445" s="12"/>
      <c r="I3445" s="12"/>
      <c r="J3445" s="12"/>
      <c r="K3445" s="12"/>
      <c r="L3445" s="12"/>
      <c r="M3445" s="49"/>
      <c r="N3445" s="49"/>
      <c r="O3445" s="12"/>
      <c r="P3445" s="12"/>
      <c r="Q3445" s="12"/>
      <c r="R3445" s="12"/>
      <c r="S3445" s="12"/>
    </row>
    <row r="3446" spans="1:19" s="1" customFormat="1" x14ac:dyDescent="0.4">
      <c r="A3446" s="12"/>
      <c r="B3446" s="12"/>
      <c r="C3446" s="42"/>
      <c r="D3446" s="12"/>
      <c r="E3446" s="12"/>
      <c r="F3446" s="12"/>
      <c r="G3446" s="12"/>
      <c r="H3446" s="12"/>
      <c r="I3446" s="12"/>
      <c r="J3446" s="12"/>
      <c r="K3446" s="12"/>
      <c r="L3446" s="12"/>
      <c r="M3446" s="49"/>
      <c r="N3446" s="49"/>
      <c r="O3446" s="12"/>
      <c r="P3446" s="12"/>
      <c r="Q3446" s="12"/>
      <c r="R3446" s="12"/>
      <c r="S3446" s="12"/>
    </row>
    <row r="3447" spans="1:19" s="1" customFormat="1" x14ac:dyDescent="0.4">
      <c r="A3447" s="12"/>
      <c r="B3447" s="12"/>
      <c r="C3447" s="42"/>
      <c r="D3447" s="12"/>
      <c r="E3447" s="12"/>
      <c r="F3447" s="12"/>
      <c r="G3447" s="12"/>
      <c r="H3447" s="12"/>
      <c r="I3447" s="12"/>
      <c r="J3447" s="12"/>
      <c r="K3447" s="12"/>
      <c r="L3447" s="12"/>
      <c r="M3447" s="49"/>
      <c r="N3447" s="49"/>
      <c r="O3447" s="12"/>
      <c r="P3447" s="12"/>
      <c r="Q3447" s="12"/>
      <c r="R3447" s="12"/>
      <c r="S3447" s="12"/>
    </row>
    <row r="3448" spans="1:19" s="1" customFormat="1" x14ac:dyDescent="0.4">
      <c r="A3448" s="12"/>
      <c r="B3448" s="12"/>
      <c r="C3448" s="42"/>
      <c r="D3448" s="12"/>
      <c r="E3448" s="12"/>
      <c r="F3448" s="12"/>
      <c r="G3448" s="12"/>
      <c r="H3448" s="12"/>
      <c r="I3448" s="12"/>
      <c r="J3448" s="12"/>
      <c r="K3448" s="12"/>
      <c r="L3448" s="12"/>
      <c r="M3448" s="49"/>
      <c r="N3448" s="49"/>
      <c r="O3448" s="12"/>
      <c r="P3448" s="12"/>
      <c r="Q3448" s="12"/>
      <c r="R3448" s="12"/>
      <c r="S3448" s="12"/>
    </row>
    <row r="3449" spans="1:19" s="1" customFormat="1" x14ac:dyDescent="0.4">
      <c r="A3449" s="12"/>
      <c r="B3449" s="12"/>
      <c r="C3449" s="42"/>
      <c r="D3449" s="12"/>
      <c r="E3449" s="12"/>
      <c r="F3449" s="12"/>
      <c r="G3449" s="12"/>
      <c r="H3449" s="12"/>
      <c r="I3449" s="12"/>
      <c r="J3449" s="12"/>
      <c r="K3449" s="12"/>
      <c r="L3449" s="12"/>
      <c r="M3449" s="49"/>
      <c r="N3449" s="49"/>
      <c r="O3449" s="12"/>
      <c r="P3449" s="12"/>
      <c r="Q3449" s="12"/>
      <c r="R3449" s="12"/>
      <c r="S3449" s="12"/>
    </row>
    <row r="3450" spans="1:19" s="1" customFormat="1" x14ac:dyDescent="0.4">
      <c r="A3450" s="12"/>
      <c r="B3450" s="12"/>
      <c r="C3450" s="42"/>
      <c r="D3450" s="12"/>
      <c r="E3450" s="12"/>
      <c r="F3450" s="12"/>
      <c r="G3450" s="12"/>
      <c r="H3450" s="12"/>
      <c r="I3450" s="12"/>
      <c r="J3450" s="12"/>
      <c r="K3450" s="12"/>
      <c r="L3450" s="12"/>
      <c r="M3450" s="49"/>
      <c r="N3450" s="49"/>
      <c r="O3450" s="12"/>
      <c r="P3450" s="12"/>
      <c r="Q3450" s="12"/>
      <c r="R3450" s="12"/>
      <c r="S3450" s="12"/>
    </row>
    <row r="3451" spans="1:19" s="1" customFormat="1" x14ac:dyDescent="0.4">
      <c r="A3451" s="12"/>
      <c r="B3451" s="12"/>
      <c r="C3451" s="42"/>
      <c r="D3451" s="12"/>
      <c r="E3451" s="12"/>
      <c r="F3451" s="12"/>
      <c r="G3451" s="12"/>
      <c r="H3451" s="12"/>
      <c r="I3451" s="12"/>
      <c r="J3451" s="12"/>
      <c r="K3451" s="12"/>
      <c r="L3451" s="12"/>
      <c r="M3451" s="49"/>
      <c r="N3451" s="49"/>
      <c r="O3451" s="12"/>
      <c r="P3451" s="12"/>
      <c r="Q3451" s="12"/>
      <c r="R3451" s="12"/>
      <c r="S3451" s="12"/>
    </row>
    <row r="3452" spans="1:19" s="1" customFormat="1" x14ac:dyDescent="0.4">
      <c r="A3452" s="12"/>
      <c r="B3452" s="12"/>
      <c r="C3452" s="42"/>
      <c r="D3452" s="12"/>
      <c r="E3452" s="12"/>
      <c r="F3452" s="12"/>
      <c r="G3452" s="12"/>
      <c r="H3452" s="12"/>
      <c r="I3452" s="12"/>
      <c r="J3452" s="12"/>
      <c r="K3452" s="12"/>
      <c r="L3452" s="12"/>
      <c r="M3452" s="49"/>
      <c r="N3452" s="49"/>
      <c r="O3452" s="12"/>
      <c r="P3452" s="12"/>
      <c r="Q3452" s="12"/>
      <c r="R3452" s="12"/>
      <c r="S3452" s="12"/>
    </row>
    <row r="3453" spans="1:19" s="1" customFormat="1" x14ac:dyDescent="0.4">
      <c r="A3453" s="12"/>
      <c r="B3453" s="12"/>
      <c r="C3453" s="42"/>
      <c r="D3453" s="12"/>
      <c r="E3453" s="12"/>
      <c r="F3453" s="12"/>
      <c r="G3453" s="12"/>
      <c r="H3453" s="12"/>
      <c r="I3453" s="12"/>
      <c r="J3453" s="12"/>
      <c r="K3453" s="12"/>
      <c r="L3453" s="12"/>
      <c r="M3453" s="49"/>
      <c r="N3453" s="49"/>
      <c r="O3453" s="12"/>
      <c r="P3453" s="12"/>
      <c r="Q3453" s="12"/>
      <c r="R3453" s="12"/>
      <c r="S3453" s="12"/>
    </row>
    <row r="3454" spans="1:19" s="1" customFormat="1" x14ac:dyDescent="0.4">
      <c r="A3454" s="12"/>
      <c r="B3454" s="12"/>
      <c r="C3454" s="42"/>
      <c r="D3454" s="12"/>
      <c r="E3454" s="12"/>
      <c r="F3454" s="12"/>
      <c r="G3454" s="12"/>
      <c r="H3454" s="12"/>
      <c r="I3454" s="12"/>
      <c r="J3454" s="12"/>
      <c r="K3454" s="12"/>
      <c r="L3454" s="12"/>
      <c r="M3454" s="49"/>
      <c r="N3454" s="49"/>
      <c r="O3454" s="12"/>
      <c r="P3454" s="12"/>
      <c r="Q3454" s="12"/>
      <c r="R3454" s="12"/>
      <c r="S3454" s="12"/>
    </row>
    <row r="3455" spans="1:19" s="1" customFormat="1" x14ac:dyDescent="0.4">
      <c r="A3455" s="12"/>
      <c r="B3455" s="12"/>
      <c r="C3455" s="42"/>
      <c r="D3455" s="12"/>
      <c r="E3455" s="12"/>
      <c r="F3455" s="12"/>
      <c r="G3455" s="12"/>
      <c r="H3455" s="12"/>
      <c r="I3455" s="12"/>
      <c r="J3455" s="12"/>
      <c r="K3455" s="12"/>
      <c r="L3455" s="12"/>
      <c r="M3455" s="49"/>
      <c r="N3455" s="49"/>
      <c r="O3455" s="12"/>
      <c r="P3455" s="12"/>
      <c r="Q3455" s="12"/>
      <c r="R3455" s="12"/>
      <c r="S3455" s="12"/>
    </row>
    <row r="3456" spans="1:19" s="1" customFormat="1" x14ac:dyDescent="0.4">
      <c r="A3456" s="12"/>
      <c r="B3456" s="12"/>
      <c r="C3456" s="42"/>
      <c r="D3456" s="12"/>
      <c r="E3456" s="12"/>
      <c r="F3456" s="12"/>
      <c r="G3456" s="12"/>
      <c r="H3456" s="12"/>
      <c r="I3456" s="12"/>
      <c r="J3456" s="12"/>
      <c r="K3456" s="12"/>
      <c r="L3456" s="12"/>
      <c r="M3456" s="49"/>
      <c r="N3456" s="49"/>
      <c r="O3456" s="12"/>
      <c r="P3456" s="12"/>
      <c r="Q3456" s="12"/>
      <c r="R3456" s="12"/>
      <c r="S3456" s="12"/>
    </row>
    <row r="3457" spans="1:19" s="1" customFormat="1" x14ac:dyDescent="0.4">
      <c r="A3457" s="12"/>
      <c r="B3457" s="12"/>
      <c r="C3457" s="42"/>
      <c r="D3457" s="12"/>
      <c r="E3457" s="12"/>
      <c r="F3457" s="12"/>
      <c r="G3457" s="12"/>
      <c r="H3457" s="12"/>
      <c r="I3457" s="12"/>
      <c r="J3457" s="12"/>
      <c r="K3457" s="12"/>
      <c r="L3457" s="12"/>
      <c r="M3457" s="49"/>
      <c r="N3457" s="49"/>
      <c r="O3457" s="12"/>
      <c r="P3457" s="12"/>
      <c r="Q3457" s="12"/>
      <c r="R3457" s="12"/>
      <c r="S3457" s="12"/>
    </row>
    <row r="3458" spans="1:19" s="1" customFormat="1" x14ac:dyDescent="0.4">
      <c r="A3458" s="12"/>
      <c r="B3458" s="12"/>
      <c r="C3458" s="42"/>
      <c r="D3458" s="12"/>
      <c r="E3458" s="12"/>
      <c r="F3458" s="12"/>
      <c r="G3458" s="12"/>
      <c r="H3458" s="12"/>
      <c r="I3458" s="12"/>
      <c r="J3458" s="12"/>
      <c r="K3458" s="12"/>
      <c r="L3458" s="12"/>
      <c r="M3458" s="49"/>
      <c r="N3458" s="49"/>
      <c r="O3458" s="12"/>
      <c r="P3458" s="12"/>
      <c r="Q3458" s="12"/>
      <c r="R3458" s="12"/>
      <c r="S3458" s="12"/>
    </row>
    <row r="3459" spans="1:19" s="1" customFormat="1" x14ac:dyDescent="0.4">
      <c r="A3459" s="12"/>
      <c r="B3459" s="12"/>
      <c r="C3459" s="42"/>
      <c r="D3459" s="12"/>
      <c r="E3459" s="12"/>
      <c r="F3459" s="12"/>
      <c r="G3459" s="12"/>
      <c r="H3459" s="12"/>
      <c r="I3459" s="12"/>
      <c r="J3459" s="12"/>
      <c r="K3459" s="12"/>
      <c r="L3459" s="12"/>
      <c r="M3459" s="49"/>
      <c r="N3459" s="49"/>
      <c r="O3459" s="12"/>
      <c r="P3459" s="12"/>
      <c r="Q3459" s="12"/>
      <c r="R3459" s="12"/>
      <c r="S3459" s="12"/>
    </row>
    <row r="3460" spans="1:19" s="1" customFormat="1" x14ac:dyDescent="0.4">
      <c r="A3460" s="12"/>
      <c r="B3460" s="12"/>
      <c r="C3460" s="42"/>
      <c r="D3460" s="12"/>
      <c r="E3460" s="12"/>
      <c r="F3460" s="12"/>
      <c r="G3460" s="12"/>
      <c r="H3460" s="12"/>
      <c r="I3460" s="12"/>
      <c r="J3460" s="12"/>
      <c r="K3460" s="12"/>
      <c r="L3460" s="12"/>
      <c r="M3460" s="49"/>
      <c r="N3460" s="49"/>
      <c r="O3460" s="12"/>
      <c r="P3460" s="12"/>
      <c r="Q3460" s="12"/>
      <c r="R3460" s="12"/>
      <c r="S3460" s="12"/>
    </row>
    <row r="3461" spans="1:19" s="1" customFormat="1" x14ac:dyDescent="0.4">
      <c r="A3461" s="12"/>
      <c r="B3461" s="12"/>
      <c r="C3461" s="42"/>
      <c r="D3461" s="12"/>
      <c r="E3461" s="12"/>
      <c r="F3461" s="12"/>
      <c r="G3461" s="12"/>
      <c r="H3461" s="12"/>
      <c r="I3461" s="12"/>
      <c r="J3461" s="12"/>
      <c r="K3461" s="12"/>
      <c r="L3461" s="12"/>
      <c r="M3461" s="49"/>
      <c r="N3461" s="49"/>
      <c r="O3461" s="12"/>
      <c r="P3461" s="12"/>
      <c r="Q3461" s="12"/>
      <c r="R3461" s="12"/>
      <c r="S3461" s="12"/>
    </row>
    <row r="3462" spans="1:19" s="1" customFormat="1" x14ac:dyDescent="0.4">
      <c r="A3462" s="12"/>
      <c r="B3462" s="12"/>
      <c r="C3462" s="42"/>
      <c r="D3462" s="12"/>
      <c r="E3462" s="12"/>
      <c r="F3462" s="12"/>
      <c r="G3462" s="12"/>
      <c r="H3462" s="12"/>
      <c r="I3462" s="12"/>
      <c r="J3462" s="12"/>
      <c r="K3462" s="12"/>
      <c r="L3462" s="12"/>
      <c r="M3462" s="49"/>
      <c r="N3462" s="49"/>
      <c r="O3462" s="12"/>
      <c r="P3462" s="12"/>
      <c r="Q3462" s="12"/>
      <c r="R3462" s="12"/>
      <c r="S3462" s="12"/>
    </row>
    <row r="3463" spans="1:19" s="1" customFormat="1" x14ac:dyDescent="0.4">
      <c r="A3463" s="12"/>
      <c r="B3463" s="12"/>
      <c r="C3463" s="42"/>
      <c r="D3463" s="12"/>
      <c r="E3463" s="12"/>
      <c r="F3463" s="12"/>
      <c r="G3463" s="12"/>
      <c r="H3463" s="12"/>
      <c r="I3463" s="12"/>
      <c r="J3463" s="12"/>
      <c r="K3463" s="12"/>
      <c r="L3463" s="12"/>
      <c r="M3463" s="49"/>
      <c r="N3463" s="49"/>
      <c r="O3463" s="12"/>
      <c r="P3463" s="12"/>
      <c r="Q3463" s="12"/>
      <c r="R3463" s="12"/>
      <c r="S3463" s="12"/>
    </row>
    <row r="3464" spans="1:19" s="1" customFormat="1" x14ac:dyDescent="0.4">
      <c r="A3464" s="12"/>
      <c r="B3464" s="12"/>
      <c r="C3464" s="42"/>
      <c r="D3464" s="12"/>
      <c r="E3464" s="12"/>
      <c r="F3464" s="12"/>
      <c r="G3464" s="12"/>
      <c r="H3464" s="12"/>
      <c r="I3464" s="12"/>
      <c r="J3464" s="12"/>
      <c r="K3464" s="12"/>
      <c r="L3464" s="12"/>
      <c r="M3464" s="49"/>
      <c r="N3464" s="49"/>
      <c r="O3464" s="12"/>
      <c r="P3464" s="12"/>
      <c r="Q3464" s="12"/>
      <c r="R3464" s="12"/>
      <c r="S3464" s="12"/>
    </row>
    <row r="3465" spans="1:19" s="1" customFormat="1" x14ac:dyDescent="0.4">
      <c r="A3465" s="12"/>
      <c r="B3465" s="12"/>
      <c r="C3465" s="42"/>
      <c r="D3465" s="12"/>
      <c r="E3465" s="12"/>
      <c r="F3465" s="12"/>
      <c r="G3465" s="12"/>
      <c r="H3465" s="12"/>
      <c r="I3465" s="12"/>
      <c r="J3465" s="12"/>
      <c r="K3465" s="12"/>
      <c r="L3465" s="12"/>
      <c r="M3465" s="49"/>
      <c r="N3465" s="49"/>
      <c r="O3465" s="12"/>
      <c r="P3465" s="12"/>
      <c r="Q3465" s="12"/>
      <c r="R3465" s="12"/>
      <c r="S3465" s="12"/>
    </row>
    <row r="3466" spans="1:19" s="1" customFormat="1" x14ac:dyDescent="0.4">
      <c r="A3466" s="12"/>
      <c r="B3466" s="12"/>
      <c r="C3466" s="42"/>
      <c r="D3466" s="12"/>
      <c r="E3466" s="12"/>
      <c r="F3466" s="12"/>
      <c r="G3466" s="12"/>
      <c r="H3466" s="12"/>
      <c r="I3466" s="12"/>
      <c r="J3466" s="12"/>
      <c r="K3466" s="12"/>
      <c r="L3466" s="12"/>
      <c r="M3466" s="49"/>
      <c r="N3466" s="49"/>
      <c r="O3466" s="12"/>
      <c r="P3466" s="12"/>
      <c r="Q3466" s="12"/>
      <c r="R3466" s="12"/>
      <c r="S3466" s="12"/>
    </row>
    <row r="3467" spans="1:19" s="1" customFormat="1" x14ac:dyDescent="0.4">
      <c r="A3467" s="12"/>
      <c r="B3467" s="12"/>
      <c r="C3467" s="42"/>
      <c r="D3467" s="12"/>
      <c r="E3467" s="12"/>
      <c r="F3467" s="12"/>
      <c r="G3467" s="12"/>
      <c r="H3467" s="12"/>
      <c r="I3467" s="12"/>
      <c r="J3467" s="12"/>
      <c r="K3467" s="12"/>
      <c r="L3467" s="12"/>
      <c r="M3467" s="49"/>
      <c r="N3467" s="49"/>
      <c r="O3467" s="12"/>
      <c r="P3467" s="12"/>
      <c r="Q3467" s="12"/>
      <c r="R3467" s="12"/>
      <c r="S3467" s="12"/>
    </row>
    <row r="3468" spans="1:19" s="1" customFormat="1" x14ac:dyDescent="0.4">
      <c r="A3468" s="12"/>
      <c r="B3468" s="12"/>
      <c r="C3468" s="42"/>
      <c r="D3468" s="12"/>
      <c r="E3468" s="12"/>
      <c r="F3468" s="12"/>
      <c r="G3468" s="12"/>
      <c r="H3468" s="12"/>
      <c r="I3468" s="12"/>
      <c r="J3468" s="12"/>
      <c r="K3468" s="12"/>
      <c r="L3468" s="12"/>
      <c r="M3468" s="49"/>
      <c r="N3468" s="49"/>
      <c r="O3468" s="12"/>
      <c r="P3468" s="12"/>
      <c r="Q3468" s="12"/>
      <c r="R3468" s="12"/>
      <c r="S3468" s="12"/>
    </row>
    <row r="3469" spans="1:19" s="1" customFormat="1" x14ac:dyDescent="0.4">
      <c r="A3469" s="12"/>
      <c r="B3469" s="12"/>
      <c r="C3469" s="42"/>
      <c r="D3469" s="12"/>
      <c r="E3469" s="12"/>
      <c r="F3469" s="12"/>
      <c r="G3469" s="12"/>
      <c r="H3469" s="12"/>
      <c r="I3469" s="12"/>
      <c r="J3469" s="12"/>
      <c r="K3469" s="12"/>
      <c r="L3469" s="12"/>
      <c r="M3469" s="49"/>
      <c r="N3469" s="49"/>
      <c r="O3469" s="12"/>
      <c r="P3469" s="12"/>
      <c r="Q3469" s="12"/>
      <c r="R3469" s="12"/>
      <c r="S3469" s="12"/>
    </row>
    <row r="3470" spans="1:19" s="1" customFormat="1" x14ac:dyDescent="0.4">
      <c r="A3470" s="12"/>
      <c r="B3470" s="12"/>
      <c r="C3470" s="42"/>
      <c r="D3470" s="12"/>
      <c r="E3470" s="12"/>
      <c r="F3470" s="12"/>
      <c r="G3470" s="12"/>
      <c r="H3470" s="12"/>
      <c r="I3470" s="12"/>
      <c r="J3470" s="12"/>
      <c r="K3470" s="12"/>
      <c r="L3470" s="12"/>
      <c r="M3470" s="49"/>
      <c r="N3470" s="49"/>
      <c r="O3470" s="12"/>
      <c r="P3470" s="12"/>
      <c r="Q3470" s="12"/>
      <c r="R3470" s="12"/>
      <c r="S3470" s="12"/>
    </row>
    <row r="3471" spans="1:19" s="1" customFormat="1" x14ac:dyDescent="0.4">
      <c r="A3471" s="12"/>
      <c r="B3471" s="12"/>
      <c r="C3471" s="42"/>
      <c r="D3471" s="12"/>
      <c r="E3471" s="12"/>
      <c r="F3471" s="12"/>
      <c r="G3471" s="12"/>
      <c r="H3471" s="12"/>
      <c r="I3471" s="12"/>
      <c r="J3471" s="12"/>
      <c r="K3471" s="12"/>
      <c r="L3471" s="12"/>
      <c r="M3471" s="49"/>
      <c r="N3471" s="49"/>
      <c r="O3471" s="12"/>
      <c r="P3471" s="12"/>
      <c r="Q3471" s="12"/>
      <c r="R3471" s="12"/>
      <c r="S3471" s="12"/>
    </row>
    <row r="3472" spans="1:19" s="1" customFormat="1" x14ac:dyDescent="0.4">
      <c r="A3472" s="12"/>
      <c r="B3472" s="12"/>
      <c r="C3472" s="42"/>
      <c r="D3472" s="12"/>
      <c r="E3472" s="12"/>
      <c r="F3472" s="12"/>
      <c r="G3472" s="12"/>
      <c r="H3472" s="12"/>
      <c r="I3472" s="12"/>
      <c r="J3472" s="12"/>
      <c r="K3472" s="12"/>
      <c r="L3472" s="12"/>
      <c r="M3472" s="49"/>
      <c r="N3472" s="49"/>
      <c r="O3472" s="12"/>
      <c r="P3472" s="12"/>
      <c r="Q3472" s="12"/>
      <c r="R3472" s="12"/>
      <c r="S3472" s="12"/>
    </row>
    <row r="3473" spans="1:19" s="1" customFormat="1" x14ac:dyDescent="0.4">
      <c r="A3473" s="12"/>
      <c r="B3473" s="12"/>
      <c r="C3473" s="42"/>
      <c r="D3473" s="12"/>
      <c r="E3473" s="12"/>
      <c r="F3473" s="12"/>
      <c r="G3473" s="12"/>
      <c r="H3473" s="12"/>
      <c r="I3473" s="12"/>
      <c r="J3473" s="12"/>
      <c r="K3473" s="12"/>
      <c r="L3473" s="12"/>
      <c r="M3473" s="49"/>
      <c r="N3473" s="49"/>
      <c r="O3473" s="12"/>
      <c r="P3473" s="12"/>
      <c r="Q3473" s="12"/>
      <c r="R3473" s="12"/>
      <c r="S3473" s="12"/>
    </row>
    <row r="3474" spans="1:19" s="1" customFormat="1" x14ac:dyDescent="0.4">
      <c r="A3474" s="12"/>
      <c r="B3474" s="12"/>
      <c r="C3474" s="42"/>
      <c r="D3474" s="12"/>
      <c r="E3474" s="12"/>
      <c r="F3474" s="12"/>
      <c r="G3474" s="12"/>
      <c r="H3474" s="12"/>
      <c r="I3474" s="12"/>
      <c r="J3474" s="12"/>
      <c r="K3474" s="12"/>
      <c r="L3474" s="12"/>
      <c r="M3474" s="49"/>
      <c r="N3474" s="49"/>
      <c r="O3474" s="12"/>
      <c r="P3474" s="12"/>
      <c r="Q3474" s="12"/>
      <c r="R3474" s="12"/>
      <c r="S3474" s="12"/>
    </row>
    <row r="3475" spans="1:19" s="1" customFormat="1" x14ac:dyDescent="0.4">
      <c r="A3475" s="12"/>
      <c r="B3475" s="12"/>
      <c r="C3475" s="42"/>
      <c r="D3475" s="12"/>
      <c r="E3475" s="12"/>
      <c r="F3475" s="12"/>
      <c r="G3475" s="12"/>
      <c r="H3475" s="12"/>
      <c r="I3475" s="12"/>
      <c r="J3475" s="12"/>
      <c r="K3475" s="12"/>
      <c r="L3475" s="12"/>
      <c r="M3475" s="49"/>
      <c r="N3475" s="49"/>
      <c r="O3475" s="12"/>
      <c r="P3475" s="12"/>
      <c r="Q3475" s="12"/>
      <c r="R3475" s="12"/>
      <c r="S3475" s="12"/>
    </row>
    <row r="3476" spans="1:19" s="1" customFormat="1" x14ac:dyDescent="0.4">
      <c r="A3476" s="12"/>
      <c r="B3476" s="12"/>
      <c r="C3476" s="42"/>
      <c r="D3476" s="12"/>
      <c r="E3476" s="12"/>
      <c r="F3476" s="12"/>
      <c r="G3476" s="12"/>
      <c r="H3476" s="12"/>
      <c r="I3476" s="12"/>
      <c r="J3476" s="12"/>
      <c r="K3476" s="12"/>
      <c r="L3476" s="12"/>
      <c r="M3476" s="49"/>
      <c r="N3476" s="49"/>
      <c r="O3476" s="12"/>
      <c r="P3476" s="12"/>
      <c r="Q3476" s="12"/>
      <c r="R3476" s="12"/>
      <c r="S3476" s="12"/>
    </row>
    <row r="3477" spans="1:19" s="1" customFormat="1" x14ac:dyDescent="0.4">
      <c r="A3477" s="12"/>
      <c r="B3477" s="12"/>
      <c r="C3477" s="42"/>
      <c r="D3477" s="12"/>
      <c r="E3477" s="12"/>
      <c r="F3477" s="12"/>
      <c r="G3477" s="12"/>
      <c r="H3477" s="12"/>
      <c r="I3477" s="12"/>
      <c r="J3477" s="12"/>
      <c r="K3477" s="12"/>
      <c r="L3477" s="12"/>
      <c r="M3477" s="49"/>
      <c r="N3477" s="49"/>
      <c r="O3477" s="12"/>
      <c r="P3477" s="12"/>
      <c r="Q3477" s="12"/>
      <c r="R3477" s="12"/>
      <c r="S3477" s="12"/>
    </row>
    <row r="3478" spans="1:19" s="1" customFormat="1" x14ac:dyDescent="0.4">
      <c r="A3478" s="12"/>
      <c r="B3478" s="12"/>
      <c r="C3478" s="42"/>
      <c r="D3478" s="12"/>
      <c r="E3478" s="12"/>
      <c r="F3478" s="12"/>
      <c r="G3478" s="12"/>
      <c r="H3478" s="12"/>
      <c r="I3478" s="12"/>
      <c r="J3478" s="12"/>
      <c r="K3478" s="12"/>
      <c r="L3478" s="12"/>
      <c r="M3478" s="49"/>
      <c r="N3478" s="49"/>
      <c r="O3478" s="12"/>
      <c r="P3478" s="12"/>
      <c r="Q3478" s="12"/>
      <c r="R3478" s="12"/>
      <c r="S3478" s="12"/>
    </row>
    <row r="3479" spans="1:19" s="1" customFormat="1" x14ac:dyDescent="0.4">
      <c r="A3479" s="12"/>
      <c r="B3479" s="12"/>
      <c r="C3479" s="42"/>
      <c r="D3479" s="12"/>
      <c r="E3479" s="12"/>
      <c r="F3479" s="12"/>
      <c r="G3479" s="12"/>
      <c r="H3479" s="12"/>
      <c r="I3479" s="12"/>
      <c r="J3479" s="12"/>
      <c r="K3479" s="12"/>
      <c r="L3479" s="12"/>
      <c r="M3479" s="49"/>
      <c r="N3479" s="49"/>
      <c r="O3479" s="12"/>
      <c r="P3479" s="12"/>
      <c r="Q3479" s="12"/>
      <c r="R3479" s="12"/>
      <c r="S3479" s="12"/>
    </row>
    <row r="3480" spans="1:19" s="1" customFormat="1" x14ac:dyDescent="0.4">
      <c r="A3480" s="12"/>
      <c r="B3480" s="12"/>
      <c r="C3480" s="42"/>
      <c r="D3480" s="12"/>
      <c r="E3480" s="12"/>
      <c r="F3480" s="12"/>
      <c r="G3480" s="12"/>
      <c r="H3480" s="12"/>
      <c r="I3480" s="12"/>
      <c r="J3480" s="12"/>
      <c r="K3480" s="12"/>
      <c r="L3480" s="12"/>
      <c r="M3480" s="49"/>
      <c r="N3480" s="49"/>
      <c r="O3480" s="12"/>
      <c r="P3480" s="12"/>
      <c r="Q3480" s="12"/>
      <c r="R3480" s="12"/>
      <c r="S3480" s="12"/>
    </row>
    <row r="3481" spans="1:19" s="1" customFormat="1" x14ac:dyDescent="0.4">
      <c r="A3481" s="12"/>
      <c r="B3481" s="12"/>
      <c r="C3481" s="42"/>
      <c r="D3481" s="12"/>
      <c r="E3481" s="12"/>
      <c r="F3481" s="12"/>
      <c r="G3481" s="12"/>
      <c r="H3481" s="12"/>
      <c r="I3481" s="12"/>
      <c r="J3481" s="12"/>
      <c r="K3481" s="12"/>
      <c r="L3481" s="12"/>
      <c r="M3481" s="49"/>
      <c r="N3481" s="49"/>
      <c r="O3481" s="12"/>
      <c r="P3481" s="12"/>
      <c r="Q3481" s="12"/>
      <c r="R3481" s="12"/>
      <c r="S3481" s="12"/>
    </row>
    <row r="3482" spans="1:19" s="1" customFormat="1" x14ac:dyDescent="0.4">
      <c r="A3482" s="12"/>
      <c r="B3482" s="12"/>
      <c r="C3482" s="42"/>
      <c r="D3482" s="12"/>
      <c r="E3482" s="12"/>
      <c r="F3482" s="12"/>
      <c r="G3482" s="12"/>
      <c r="H3482" s="12"/>
      <c r="I3482" s="12"/>
      <c r="J3482" s="12"/>
      <c r="K3482" s="12"/>
      <c r="L3482" s="12"/>
      <c r="M3482" s="49"/>
      <c r="N3482" s="49"/>
      <c r="O3482" s="12"/>
      <c r="P3482" s="12"/>
      <c r="Q3482" s="12"/>
      <c r="R3482" s="12"/>
      <c r="S3482" s="12"/>
    </row>
    <row r="3483" spans="1:19" s="1" customFormat="1" x14ac:dyDescent="0.4">
      <c r="A3483" s="12"/>
      <c r="B3483" s="12"/>
      <c r="C3483" s="42"/>
      <c r="D3483" s="12"/>
      <c r="E3483" s="12"/>
      <c r="F3483" s="12"/>
      <c r="G3483" s="12"/>
      <c r="H3483" s="12"/>
      <c r="I3483" s="12"/>
      <c r="J3483" s="12"/>
      <c r="K3483" s="12"/>
      <c r="L3483" s="12"/>
      <c r="M3483" s="49"/>
      <c r="N3483" s="49"/>
      <c r="O3483" s="12"/>
      <c r="P3483" s="12"/>
      <c r="Q3483" s="12"/>
      <c r="R3483" s="12"/>
      <c r="S3483" s="12"/>
    </row>
    <row r="3484" spans="1:19" s="1" customFormat="1" x14ac:dyDescent="0.4">
      <c r="A3484" s="12"/>
      <c r="B3484" s="12"/>
      <c r="C3484" s="42"/>
      <c r="D3484" s="12"/>
      <c r="E3484" s="12"/>
      <c r="F3484" s="12"/>
      <c r="G3484" s="12"/>
      <c r="H3484" s="12"/>
      <c r="I3484" s="12"/>
      <c r="J3484" s="12"/>
      <c r="K3484" s="12"/>
      <c r="L3484" s="12"/>
      <c r="M3484" s="49"/>
      <c r="N3484" s="49"/>
      <c r="O3484" s="12"/>
      <c r="P3484" s="12"/>
      <c r="Q3484" s="12"/>
      <c r="R3484" s="12"/>
      <c r="S3484" s="12"/>
    </row>
    <row r="3485" spans="1:19" s="1" customFormat="1" x14ac:dyDescent="0.4">
      <c r="A3485" s="12"/>
      <c r="B3485" s="12"/>
      <c r="C3485" s="42"/>
      <c r="D3485" s="12"/>
      <c r="E3485" s="12"/>
      <c r="F3485" s="12"/>
      <c r="G3485" s="12"/>
      <c r="H3485" s="12"/>
      <c r="I3485" s="12"/>
      <c r="J3485" s="12"/>
      <c r="K3485" s="12"/>
      <c r="L3485" s="12"/>
      <c r="M3485" s="49"/>
      <c r="N3485" s="49"/>
      <c r="O3485" s="12"/>
      <c r="P3485" s="12"/>
      <c r="Q3485" s="12"/>
      <c r="R3485" s="12"/>
      <c r="S3485" s="12"/>
    </row>
    <row r="3486" spans="1:19" s="1" customFormat="1" x14ac:dyDescent="0.4">
      <c r="A3486" s="12"/>
      <c r="B3486" s="12"/>
      <c r="C3486" s="42"/>
      <c r="D3486" s="12"/>
      <c r="E3486" s="12"/>
      <c r="F3486" s="12"/>
      <c r="G3486" s="12"/>
      <c r="H3486" s="12"/>
      <c r="I3486" s="12"/>
      <c r="J3486" s="12"/>
      <c r="K3486" s="12"/>
      <c r="L3486" s="12"/>
      <c r="M3486" s="49"/>
      <c r="N3486" s="49"/>
      <c r="O3486" s="12"/>
      <c r="P3486" s="12"/>
      <c r="Q3486" s="12"/>
      <c r="R3486" s="12"/>
      <c r="S3486" s="12"/>
    </row>
    <row r="3487" spans="1:19" s="1" customFormat="1" x14ac:dyDescent="0.4">
      <c r="A3487" s="12"/>
      <c r="B3487" s="12"/>
      <c r="C3487" s="42"/>
      <c r="D3487" s="12"/>
      <c r="E3487" s="12"/>
      <c r="F3487" s="12"/>
      <c r="G3487" s="12"/>
      <c r="H3487" s="12"/>
      <c r="I3487" s="12"/>
      <c r="J3487" s="12"/>
      <c r="K3487" s="12"/>
      <c r="L3487" s="12"/>
      <c r="M3487" s="49"/>
      <c r="N3487" s="49"/>
      <c r="O3487" s="12"/>
      <c r="P3487" s="12"/>
      <c r="Q3487" s="12"/>
      <c r="R3487" s="12"/>
      <c r="S3487" s="12"/>
    </row>
    <row r="3488" spans="1:19" s="1" customFormat="1" x14ac:dyDescent="0.4">
      <c r="A3488" s="12"/>
      <c r="B3488" s="12"/>
      <c r="C3488" s="42"/>
      <c r="D3488" s="12"/>
      <c r="E3488" s="12"/>
      <c r="F3488" s="12"/>
      <c r="G3488" s="12"/>
      <c r="H3488" s="12"/>
      <c r="I3488" s="12"/>
      <c r="J3488" s="12"/>
      <c r="K3488" s="12"/>
      <c r="L3488" s="12"/>
      <c r="M3488" s="49"/>
      <c r="N3488" s="49"/>
      <c r="O3488" s="12"/>
      <c r="P3488" s="12"/>
      <c r="Q3488" s="12"/>
      <c r="R3488" s="12"/>
      <c r="S3488" s="12"/>
    </row>
    <row r="3489" spans="1:19" s="1" customFormat="1" x14ac:dyDescent="0.4">
      <c r="A3489" s="12"/>
      <c r="B3489" s="12"/>
      <c r="C3489" s="42"/>
      <c r="D3489" s="12"/>
      <c r="E3489" s="12"/>
      <c r="F3489" s="12"/>
      <c r="G3489" s="12"/>
      <c r="H3489" s="12"/>
      <c r="I3489" s="12"/>
      <c r="J3489" s="12"/>
      <c r="K3489" s="12"/>
      <c r="L3489" s="12"/>
      <c r="M3489" s="49"/>
      <c r="N3489" s="49"/>
      <c r="O3489" s="12"/>
      <c r="P3489" s="12"/>
      <c r="Q3489" s="12"/>
      <c r="R3489" s="12"/>
      <c r="S3489" s="12"/>
    </row>
    <row r="3490" spans="1:19" s="1" customFormat="1" x14ac:dyDescent="0.4">
      <c r="A3490" s="12"/>
      <c r="B3490" s="12"/>
      <c r="C3490" s="42"/>
      <c r="D3490" s="12"/>
      <c r="E3490" s="12"/>
      <c r="F3490" s="12"/>
      <c r="G3490" s="12"/>
      <c r="H3490" s="12"/>
      <c r="I3490" s="12"/>
      <c r="J3490" s="12"/>
      <c r="K3490" s="12"/>
      <c r="L3490" s="12"/>
      <c r="M3490" s="49"/>
      <c r="N3490" s="49"/>
      <c r="O3490" s="12"/>
      <c r="P3490" s="12"/>
      <c r="Q3490" s="12"/>
      <c r="R3490" s="12"/>
      <c r="S3490" s="12"/>
    </row>
    <row r="3491" spans="1:19" s="1" customFormat="1" x14ac:dyDescent="0.4">
      <c r="A3491" s="12"/>
      <c r="B3491" s="12"/>
      <c r="C3491" s="42"/>
      <c r="D3491" s="12"/>
      <c r="E3491" s="12"/>
      <c r="F3491" s="12"/>
      <c r="G3491" s="12"/>
      <c r="H3491" s="12"/>
      <c r="I3491" s="12"/>
      <c r="J3491" s="12"/>
      <c r="K3491" s="12"/>
      <c r="L3491" s="12"/>
      <c r="M3491" s="49"/>
      <c r="N3491" s="49"/>
      <c r="O3491" s="12"/>
      <c r="P3491" s="12"/>
      <c r="Q3491" s="12"/>
      <c r="R3491" s="12"/>
      <c r="S3491" s="12"/>
    </row>
    <row r="3492" spans="1:19" s="1" customFormat="1" x14ac:dyDescent="0.4">
      <c r="A3492" s="12"/>
      <c r="B3492" s="12"/>
      <c r="C3492" s="42"/>
      <c r="D3492" s="12"/>
      <c r="E3492" s="12"/>
      <c r="F3492" s="12"/>
      <c r="G3492" s="12"/>
      <c r="H3492" s="12"/>
      <c r="I3492" s="12"/>
      <c r="J3492" s="12"/>
      <c r="K3492" s="12"/>
      <c r="L3492" s="12"/>
      <c r="M3492" s="49"/>
      <c r="N3492" s="49"/>
      <c r="O3492" s="12"/>
      <c r="P3492" s="12"/>
      <c r="Q3492" s="12"/>
      <c r="R3492" s="12"/>
      <c r="S3492" s="12"/>
    </row>
    <row r="3493" spans="1:19" s="1" customFormat="1" x14ac:dyDescent="0.4">
      <c r="A3493" s="12"/>
      <c r="B3493" s="12"/>
      <c r="C3493" s="42"/>
      <c r="D3493" s="12"/>
      <c r="E3493" s="12"/>
      <c r="F3493" s="12"/>
      <c r="G3493" s="12"/>
      <c r="H3493" s="12"/>
      <c r="I3493" s="12"/>
      <c r="J3493" s="12"/>
      <c r="K3493" s="12"/>
      <c r="L3493" s="12"/>
      <c r="M3493" s="49"/>
      <c r="N3493" s="49"/>
      <c r="O3493" s="12"/>
      <c r="P3493" s="12"/>
      <c r="Q3493" s="12"/>
      <c r="R3493" s="12"/>
      <c r="S3493" s="12"/>
    </row>
    <row r="3494" spans="1:19" s="1" customFormat="1" x14ac:dyDescent="0.4">
      <c r="A3494" s="12"/>
      <c r="B3494" s="12"/>
      <c r="C3494" s="42"/>
      <c r="D3494" s="12"/>
      <c r="E3494" s="12"/>
      <c r="F3494" s="12"/>
      <c r="G3494" s="12"/>
      <c r="H3494" s="12"/>
      <c r="I3494" s="12"/>
      <c r="J3494" s="12"/>
      <c r="K3494" s="12"/>
      <c r="L3494" s="12"/>
      <c r="M3494" s="49"/>
      <c r="N3494" s="49"/>
      <c r="O3494" s="12"/>
      <c r="P3494" s="12"/>
      <c r="Q3494" s="12"/>
      <c r="R3494" s="12"/>
      <c r="S3494" s="12"/>
    </row>
    <row r="3495" spans="1:19" s="1" customFormat="1" x14ac:dyDescent="0.4">
      <c r="A3495" s="12"/>
      <c r="B3495" s="12"/>
      <c r="C3495" s="42"/>
      <c r="D3495" s="12"/>
      <c r="E3495" s="12"/>
      <c r="F3495" s="12"/>
      <c r="G3495" s="12"/>
      <c r="H3495" s="12"/>
      <c r="I3495" s="12"/>
      <c r="J3495" s="12"/>
      <c r="K3495" s="12"/>
      <c r="L3495" s="12"/>
      <c r="M3495" s="49"/>
      <c r="N3495" s="49"/>
      <c r="O3495" s="12"/>
      <c r="P3495" s="12"/>
      <c r="Q3495" s="12"/>
      <c r="R3495" s="12"/>
      <c r="S3495" s="12"/>
    </row>
    <row r="3496" spans="1:19" s="1" customFormat="1" x14ac:dyDescent="0.4">
      <c r="A3496" s="12"/>
      <c r="B3496" s="12"/>
      <c r="C3496" s="42"/>
      <c r="D3496" s="12"/>
      <c r="E3496" s="12"/>
      <c r="F3496" s="12"/>
      <c r="G3496" s="12"/>
      <c r="H3496" s="12"/>
      <c r="I3496" s="12"/>
      <c r="J3496" s="12"/>
      <c r="K3496" s="12"/>
      <c r="L3496" s="12"/>
      <c r="M3496" s="49"/>
      <c r="N3496" s="49"/>
      <c r="O3496" s="12"/>
      <c r="P3496" s="12"/>
      <c r="Q3496" s="12"/>
      <c r="R3496" s="12"/>
      <c r="S3496" s="12"/>
    </row>
    <row r="3497" spans="1:19" s="1" customFormat="1" x14ac:dyDescent="0.4">
      <c r="A3497" s="12"/>
      <c r="B3497" s="12"/>
      <c r="C3497" s="42"/>
      <c r="D3497" s="12"/>
      <c r="E3497" s="12"/>
      <c r="F3497" s="12"/>
      <c r="G3497" s="12"/>
      <c r="H3497" s="12"/>
      <c r="I3497" s="12"/>
      <c r="J3497" s="12"/>
      <c r="K3497" s="12"/>
      <c r="L3497" s="12"/>
      <c r="M3497" s="49"/>
      <c r="N3497" s="49"/>
      <c r="O3497" s="12"/>
      <c r="P3497" s="12"/>
      <c r="Q3497" s="12"/>
      <c r="R3497" s="12"/>
      <c r="S3497" s="12"/>
    </row>
    <row r="3498" spans="1:19" s="1" customFormat="1" x14ac:dyDescent="0.4">
      <c r="A3498" s="12"/>
      <c r="B3498" s="12"/>
      <c r="C3498" s="42"/>
      <c r="D3498" s="12"/>
      <c r="E3498" s="12"/>
      <c r="F3498" s="12"/>
      <c r="G3498" s="12"/>
      <c r="H3498" s="12"/>
      <c r="I3498" s="12"/>
      <c r="J3498" s="12"/>
      <c r="K3498" s="12"/>
      <c r="L3498" s="12"/>
      <c r="M3498" s="49"/>
      <c r="N3498" s="49"/>
      <c r="O3498" s="12"/>
      <c r="P3498" s="12"/>
      <c r="Q3498" s="12"/>
      <c r="R3498" s="12"/>
      <c r="S3498" s="12"/>
    </row>
    <row r="3499" spans="1:19" s="1" customFormat="1" x14ac:dyDescent="0.4">
      <c r="A3499" s="12"/>
      <c r="B3499" s="12"/>
      <c r="C3499" s="42"/>
      <c r="D3499" s="12"/>
      <c r="E3499" s="12"/>
      <c r="F3499" s="12"/>
      <c r="G3499" s="12"/>
      <c r="H3499" s="12"/>
      <c r="I3499" s="12"/>
      <c r="J3499" s="12"/>
      <c r="K3499" s="12"/>
      <c r="L3499" s="12"/>
      <c r="M3499" s="49"/>
      <c r="N3499" s="49"/>
      <c r="O3499" s="12"/>
      <c r="P3499" s="12"/>
      <c r="Q3499" s="12"/>
      <c r="R3499" s="12"/>
      <c r="S3499" s="12"/>
    </row>
    <row r="3500" spans="1:19" s="1" customFormat="1" x14ac:dyDescent="0.4">
      <c r="A3500" s="12"/>
      <c r="B3500" s="12"/>
      <c r="C3500" s="42"/>
      <c r="D3500" s="12"/>
      <c r="E3500" s="12"/>
      <c r="F3500" s="12"/>
      <c r="G3500" s="12"/>
      <c r="H3500" s="12"/>
      <c r="I3500" s="12"/>
      <c r="J3500" s="12"/>
      <c r="K3500" s="12"/>
      <c r="L3500" s="12"/>
      <c r="M3500" s="49"/>
      <c r="N3500" s="49"/>
      <c r="O3500" s="12"/>
      <c r="P3500" s="12"/>
      <c r="Q3500" s="12"/>
      <c r="R3500" s="12"/>
      <c r="S3500" s="12"/>
    </row>
    <row r="3501" spans="1:19" s="1" customFormat="1" x14ac:dyDescent="0.4">
      <c r="A3501" s="12"/>
      <c r="B3501" s="12"/>
      <c r="C3501" s="42"/>
      <c r="D3501" s="12"/>
      <c r="E3501" s="12"/>
      <c r="F3501" s="12"/>
      <c r="G3501" s="12"/>
      <c r="H3501" s="12"/>
      <c r="I3501" s="12"/>
      <c r="J3501" s="12"/>
      <c r="K3501" s="12"/>
      <c r="L3501" s="12"/>
      <c r="M3501" s="49"/>
      <c r="N3501" s="49"/>
      <c r="O3501" s="12"/>
      <c r="P3501" s="12"/>
      <c r="Q3501" s="12"/>
      <c r="R3501" s="12"/>
      <c r="S3501" s="12"/>
    </row>
    <row r="3502" spans="1:19" s="1" customFormat="1" x14ac:dyDescent="0.4">
      <c r="A3502" s="12"/>
      <c r="B3502" s="12"/>
      <c r="C3502" s="42"/>
      <c r="D3502" s="12"/>
      <c r="E3502" s="12"/>
      <c r="F3502" s="12"/>
      <c r="G3502" s="12"/>
      <c r="H3502" s="12"/>
      <c r="I3502" s="12"/>
      <c r="J3502" s="12"/>
      <c r="K3502" s="12"/>
      <c r="L3502" s="12"/>
      <c r="M3502" s="49"/>
      <c r="N3502" s="49"/>
      <c r="O3502" s="12"/>
      <c r="P3502" s="12"/>
      <c r="Q3502" s="12"/>
      <c r="R3502" s="12"/>
      <c r="S3502" s="12"/>
    </row>
    <row r="3503" spans="1:19" s="1" customFormat="1" x14ac:dyDescent="0.4">
      <c r="A3503" s="12"/>
      <c r="B3503" s="12"/>
      <c r="C3503" s="42"/>
      <c r="D3503" s="12"/>
      <c r="E3503" s="12"/>
      <c r="F3503" s="12"/>
      <c r="G3503" s="12"/>
      <c r="H3503" s="12"/>
      <c r="I3503" s="12"/>
      <c r="J3503" s="12"/>
      <c r="K3503" s="12"/>
      <c r="L3503" s="12"/>
      <c r="M3503" s="49"/>
      <c r="N3503" s="49"/>
      <c r="O3503" s="12"/>
      <c r="P3503" s="12"/>
      <c r="Q3503" s="12"/>
      <c r="R3503" s="12"/>
      <c r="S3503" s="12"/>
    </row>
    <row r="3504" spans="1:19" s="1" customFormat="1" x14ac:dyDescent="0.4">
      <c r="A3504" s="12"/>
      <c r="B3504" s="12"/>
      <c r="C3504" s="42"/>
      <c r="D3504" s="12"/>
      <c r="E3504" s="12"/>
      <c r="F3504" s="12"/>
      <c r="G3504" s="12"/>
      <c r="H3504" s="12"/>
      <c r="I3504" s="12"/>
      <c r="J3504" s="12"/>
      <c r="K3504" s="12"/>
      <c r="L3504" s="12"/>
      <c r="M3504" s="49"/>
      <c r="N3504" s="49"/>
      <c r="O3504" s="12"/>
      <c r="P3504" s="12"/>
      <c r="Q3504" s="12"/>
      <c r="R3504" s="12"/>
      <c r="S3504" s="12"/>
    </row>
    <row r="3505" spans="1:19" s="1" customFormat="1" x14ac:dyDescent="0.4">
      <c r="A3505" s="12"/>
      <c r="B3505" s="12"/>
      <c r="C3505" s="42"/>
      <c r="D3505" s="12"/>
      <c r="E3505" s="12"/>
      <c r="F3505" s="12"/>
      <c r="G3505" s="12"/>
      <c r="H3505" s="12"/>
      <c r="I3505" s="12"/>
      <c r="J3505" s="12"/>
      <c r="K3505" s="12"/>
      <c r="L3505" s="12"/>
      <c r="M3505" s="49"/>
      <c r="N3505" s="49"/>
      <c r="O3505" s="12"/>
      <c r="P3505" s="12"/>
      <c r="Q3505" s="12"/>
      <c r="R3505" s="12"/>
      <c r="S3505" s="12"/>
    </row>
    <row r="3506" spans="1:19" s="1" customFormat="1" x14ac:dyDescent="0.4">
      <c r="A3506" s="12"/>
      <c r="B3506" s="12"/>
      <c r="C3506" s="42"/>
      <c r="D3506" s="12"/>
      <c r="E3506" s="12"/>
      <c r="F3506" s="12"/>
      <c r="G3506" s="12"/>
      <c r="H3506" s="12"/>
      <c r="I3506" s="12"/>
      <c r="J3506" s="12"/>
      <c r="K3506" s="12"/>
      <c r="L3506" s="12"/>
      <c r="M3506" s="49"/>
      <c r="N3506" s="49"/>
      <c r="O3506" s="12"/>
      <c r="P3506" s="12"/>
      <c r="Q3506" s="12"/>
      <c r="R3506" s="12"/>
      <c r="S3506" s="12"/>
    </row>
    <row r="3507" spans="1:19" s="1" customFormat="1" x14ac:dyDescent="0.4">
      <c r="A3507" s="12"/>
      <c r="B3507" s="12"/>
      <c r="C3507" s="42"/>
      <c r="D3507" s="12"/>
      <c r="E3507" s="12"/>
      <c r="F3507" s="12"/>
      <c r="G3507" s="12"/>
      <c r="H3507" s="12"/>
      <c r="I3507" s="12"/>
      <c r="J3507" s="12"/>
      <c r="K3507" s="12"/>
      <c r="L3507" s="12"/>
      <c r="M3507" s="49"/>
      <c r="N3507" s="49"/>
      <c r="O3507" s="12"/>
      <c r="P3507" s="12"/>
      <c r="Q3507" s="12"/>
      <c r="R3507" s="12"/>
      <c r="S3507" s="12"/>
    </row>
    <row r="3508" spans="1:19" s="1" customFormat="1" x14ac:dyDescent="0.4">
      <c r="A3508" s="12"/>
      <c r="B3508" s="12"/>
      <c r="C3508" s="42"/>
      <c r="D3508" s="12"/>
      <c r="E3508" s="12"/>
      <c r="F3508" s="12"/>
      <c r="G3508" s="12"/>
      <c r="H3508" s="12"/>
      <c r="I3508" s="12"/>
      <c r="J3508" s="12"/>
      <c r="K3508" s="12"/>
      <c r="L3508" s="12"/>
      <c r="M3508" s="49"/>
      <c r="N3508" s="49"/>
      <c r="O3508" s="12"/>
      <c r="P3508" s="12"/>
      <c r="Q3508" s="12"/>
      <c r="R3508" s="12"/>
      <c r="S3508" s="12"/>
    </row>
    <row r="3509" spans="1:19" s="1" customFormat="1" x14ac:dyDescent="0.4">
      <c r="A3509" s="12"/>
      <c r="B3509" s="12"/>
      <c r="C3509" s="42"/>
      <c r="D3509" s="12"/>
      <c r="E3509" s="12"/>
      <c r="F3509" s="12"/>
      <c r="G3509" s="12"/>
      <c r="H3509" s="12"/>
      <c r="I3509" s="12"/>
      <c r="J3509" s="12"/>
      <c r="K3509" s="12"/>
      <c r="L3509" s="12"/>
      <c r="M3509" s="49"/>
      <c r="N3509" s="49"/>
      <c r="O3509" s="12"/>
      <c r="P3509" s="12"/>
      <c r="Q3509" s="12"/>
      <c r="R3509" s="12"/>
      <c r="S3509" s="12"/>
    </row>
    <row r="3510" spans="1:19" s="1" customFormat="1" x14ac:dyDescent="0.4">
      <c r="A3510" s="12"/>
      <c r="B3510" s="12"/>
      <c r="C3510" s="42"/>
      <c r="D3510" s="12"/>
      <c r="E3510" s="12"/>
      <c r="F3510" s="12"/>
      <c r="G3510" s="12"/>
      <c r="H3510" s="12"/>
      <c r="I3510" s="12"/>
      <c r="J3510" s="12"/>
      <c r="K3510" s="12"/>
      <c r="L3510" s="12"/>
      <c r="M3510" s="49"/>
      <c r="N3510" s="49"/>
      <c r="O3510" s="12"/>
      <c r="P3510" s="12"/>
      <c r="Q3510" s="12"/>
      <c r="R3510" s="12"/>
      <c r="S3510" s="12"/>
    </row>
    <row r="3511" spans="1:19" s="1" customFormat="1" x14ac:dyDescent="0.4">
      <c r="A3511" s="12"/>
      <c r="B3511" s="12"/>
      <c r="C3511" s="42"/>
      <c r="D3511" s="12"/>
      <c r="E3511" s="12"/>
      <c r="F3511" s="12"/>
      <c r="G3511" s="12"/>
      <c r="H3511" s="12"/>
      <c r="I3511" s="12"/>
      <c r="J3511" s="12"/>
      <c r="K3511" s="12"/>
      <c r="L3511" s="12"/>
      <c r="M3511" s="49"/>
      <c r="N3511" s="49"/>
      <c r="O3511" s="12"/>
      <c r="P3511" s="12"/>
      <c r="Q3511" s="12"/>
      <c r="R3511" s="12"/>
      <c r="S3511" s="12"/>
    </row>
    <row r="3512" spans="1:19" s="1" customFormat="1" x14ac:dyDescent="0.4">
      <c r="A3512" s="12"/>
      <c r="B3512" s="12"/>
      <c r="C3512" s="42"/>
      <c r="D3512" s="12"/>
      <c r="E3512" s="12"/>
      <c r="F3512" s="12"/>
      <c r="G3512" s="12"/>
      <c r="H3512" s="12"/>
      <c r="I3512" s="12"/>
      <c r="J3512" s="12"/>
      <c r="K3512" s="12"/>
      <c r="L3512" s="12"/>
      <c r="M3512" s="49"/>
      <c r="N3512" s="49"/>
      <c r="O3512" s="12"/>
      <c r="P3512" s="12"/>
      <c r="Q3512" s="12"/>
      <c r="R3512" s="12"/>
      <c r="S3512" s="12"/>
    </row>
    <row r="3513" spans="1:19" s="1" customFormat="1" x14ac:dyDescent="0.4">
      <c r="A3513" s="12"/>
      <c r="B3513" s="12"/>
      <c r="C3513" s="42"/>
      <c r="D3513" s="12"/>
      <c r="E3513" s="12"/>
      <c r="F3513" s="12"/>
      <c r="G3513" s="12"/>
      <c r="H3513" s="12"/>
      <c r="I3513" s="12"/>
      <c r="J3513" s="12"/>
      <c r="K3513" s="12"/>
      <c r="L3513" s="12"/>
      <c r="M3513" s="49"/>
      <c r="N3513" s="49"/>
      <c r="O3513" s="12"/>
      <c r="P3513" s="12"/>
      <c r="Q3513" s="12"/>
      <c r="R3513" s="12"/>
      <c r="S3513" s="12"/>
    </row>
    <row r="3514" spans="1:19" s="1" customFormat="1" x14ac:dyDescent="0.4">
      <c r="A3514" s="12"/>
      <c r="B3514" s="12"/>
      <c r="C3514" s="42"/>
      <c r="D3514" s="12"/>
      <c r="E3514" s="12"/>
      <c r="F3514" s="12"/>
      <c r="G3514" s="12"/>
      <c r="H3514" s="12"/>
      <c r="I3514" s="12"/>
      <c r="J3514" s="12"/>
      <c r="K3514" s="12"/>
      <c r="L3514" s="12"/>
      <c r="M3514" s="49"/>
      <c r="N3514" s="49"/>
      <c r="O3514" s="12"/>
      <c r="P3514" s="12"/>
      <c r="Q3514" s="12"/>
      <c r="R3514" s="12"/>
      <c r="S3514" s="12"/>
    </row>
    <row r="3515" spans="1:19" s="1" customFormat="1" x14ac:dyDescent="0.4">
      <c r="A3515" s="12"/>
      <c r="B3515" s="12"/>
      <c r="C3515" s="42"/>
      <c r="D3515" s="12"/>
      <c r="E3515" s="12"/>
      <c r="F3515" s="12"/>
      <c r="G3515" s="12"/>
      <c r="H3515" s="12"/>
      <c r="I3515" s="12"/>
      <c r="J3515" s="12"/>
      <c r="K3515" s="12"/>
      <c r="L3515" s="12"/>
      <c r="M3515" s="49"/>
      <c r="N3515" s="49"/>
      <c r="O3515" s="12"/>
      <c r="P3515" s="12"/>
      <c r="Q3515" s="12"/>
      <c r="R3515" s="12"/>
      <c r="S3515" s="12"/>
    </row>
    <row r="3516" spans="1:19" s="1" customFormat="1" x14ac:dyDescent="0.4">
      <c r="A3516" s="12"/>
      <c r="B3516" s="12"/>
      <c r="C3516" s="42"/>
      <c r="D3516" s="12"/>
      <c r="E3516" s="12"/>
      <c r="F3516" s="12"/>
      <c r="G3516" s="12"/>
      <c r="H3516" s="12"/>
      <c r="I3516" s="12"/>
      <c r="J3516" s="12"/>
      <c r="K3516" s="12"/>
      <c r="L3516" s="12"/>
      <c r="M3516" s="49"/>
      <c r="N3516" s="49"/>
      <c r="O3516" s="12"/>
      <c r="P3516" s="12"/>
      <c r="Q3516" s="12"/>
      <c r="R3516" s="12"/>
      <c r="S3516" s="12"/>
    </row>
    <row r="3517" spans="1:19" s="1" customFormat="1" x14ac:dyDescent="0.4">
      <c r="A3517" s="12"/>
      <c r="B3517" s="12"/>
      <c r="C3517" s="42"/>
      <c r="D3517" s="12"/>
      <c r="E3517" s="12"/>
      <c r="F3517" s="12"/>
      <c r="G3517" s="12"/>
      <c r="H3517" s="12"/>
      <c r="I3517" s="12"/>
      <c r="J3517" s="12"/>
      <c r="K3517" s="12"/>
      <c r="L3517" s="12"/>
      <c r="M3517" s="49"/>
      <c r="N3517" s="49"/>
      <c r="O3517" s="12"/>
      <c r="P3517" s="12"/>
      <c r="Q3517" s="12"/>
      <c r="R3517" s="12"/>
      <c r="S3517" s="12"/>
    </row>
    <row r="3518" spans="1:19" s="1" customFormat="1" x14ac:dyDescent="0.4">
      <c r="A3518" s="12"/>
      <c r="B3518" s="12"/>
      <c r="C3518" s="42"/>
      <c r="D3518" s="12"/>
      <c r="E3518" s="12"/>
      <c r="F3518" s="12"/>
      <c r="G3518" s="12"/>
      <c r="H3518" s="12"/>
      <c r="I3518" s="12"/>
      <c r="J3518" s="12"/>
      <c r="K3518" s="12"/>
      <c r="L3518" s="12"/>
      <c r="M3518" s="49"/>
      <c r="N3518" s="49"/>
      <c r="O3518" s="12"/>
      <c r="P3518" s="12"/>
      <c r="Q3518" s="12"/>
      <c r="R3518" s="12"/>
      <c r="S3518" s="12"/>
    </row>
    <row r="3519" spans="1:19" s="1" customFormat="1" x14ac:dyDescent="0.4">
      <c r="A3519" s="12"/>
      <c r="B3519" s="12"/>
      <c r="C3519" s="42"/>
      <c r="D3519" s="12"/>
      <c r="E3519" s="12"/>
      <c r="F3519" s="12"/>
      <c r="G3519" s="12"/>
      <c r="H3519" s="12"/>
      <c r="I3519" s="12"/>
      <c r="J3519" s="12"/>
      <c r="K3519" s="12"/>
      <c r="L3519" s="12"/>
      <c r="M3519" s="49"/>
      <c r="N3519" s="49"/>
      <c r="O3519" s="12"/>
      <c r="P3519" s="12"/>
      <c r="Q3519" s="12"/>
      <c r="R3519" s="12"/>
      <c r="S3519" s="12"/>
    </row>
    <row r="3520" spans="1:19" s="1" customFormat="1" x14ac:dyDescent="0.4">
      <c r="A3520" s="12"/>
      <c r="B3520" s="12"/>
      <c r="C3520" s="42"/>
      <c r="D3520" s="12"/>
      <c r="E3520" s="12"/>
      <c r="F3520" s="12"/>
      <c r="G3520" s="12"/>
      <c r="H3520" s="12"/>
      <c r="I3520" s="12"/>
      <c r="J3520" s="12"/>
      <c r="K3520" s="12"/>
      <c r="L3520" s="12"/>
      <c r="M3520" s="49"/>
      <c r="N3520" s="49"/>
      <c r="O3520" s="12"/>
      <c r="P3520" s="12"/>
      <c r="Q3520" s="12"/>
      <c r="R3520" s="12"/>
      <c r="S3520" s="12"/>
    </row>
    <row r="3521" spans="1:19" s="1" customFormat="1" x14ac:dyDescent="0.4">
      <c r="A3521" s="12"/>
      <c r="B3521" s="12"/>
      <c r="C3521" s="42"/>
      <c r="D3521" s="12"/>
      <c r="E3521" s="12"/>
      <c r="F3521" s="12"/>
      <c r="G3521" s="12"/>
      <c r="H3521" s="12"/>
      <c r="I3521" s="12"/>
      <c r="J3521" s="12"/>
      <c r="K3521" s="12"/>
      <c r="L3521" s="12"/>
      <c r="M3521" s="49"/>
      <c r="N3521" s="49"/>
      <c r="O3521" s="12"/>
      <c r="P3521" s="12"/>
      <c r="Q3521" s="12"/>
      <c r="R3521" s="12"/>
      <c r="S3521" s="12"/>
    </row>
    <row r="3522" spans="1:19" s="1" customFormat="1" x14ac:dyDescent="0.4">
      <c r="A3522" s="12"/>
      <c r="B3522" s="12"/>
      <c r="C3522" s="42"/>
      <c r="D3522" s="12"/>
      <c r="E3522" s="12"/>
      <c r="F3522" s="12"/>
      <c r="G3522" s="12"/>
      <c r="H3522" s="12"/>
      <c r="I3522" s="12"/>
      <c r="J3522" s="12"/>
      <c r="K3522" s="12"/>
      <c r="L3522" s="12"/>
      <c r="M3522" s="49"/>
      <c r="N3522" s="49"/>
      <c r="O3522" s="12"/>
      <c r="P3522" s="12"/>
      <c r="Q3522" s="12"/>
      <c r="R3522" s="12"/>
      <c r="S3522" s="12"/>
    </row>
    <row r="3523" spans="1:19" s="1" customFormat="1" x14ac:dyDescent="0.4">
      <c r="A3523" s="12"/>
      <c r="B3523" s="12"/>
      <c r="C3523" s="42"/>
      <c r="D3523" s="12"/>
      <c r="E3523" s="12"/>
      <c r="F3523" s="12"/>
      <c r="G3523" s="12"/>
      <c r="H3523" s="12"/>
      <c r="I3523" s="12"/>
      <c r="J3523" s="12"/>
      <c r="K3523" s="12"/>
      <c r="L3523" s="12"/>
      <c r="M3523" s="49"/>
      <c r="N3523" s="49"/>
      <c r="O3523" s="12"/>
      <c r="P3523" s="12"/>
      <c r="Q3523" s="12"/>
      <c r="R3523" s="12"/>
      <c r="S3523" s="12"/>
    </row>
    <row r="3524" spans="1:19" s="1" customFormat="1" x14ac:dyDescent="0.4">
      <c r="A3524" s="12"/>
      <c r="B3524" s="12"/>
      <c r="C3524" s="42"/>
      <c r="D3524" s="12"/>
      <c r="E3524" s="12"/>
      <c r="F3524" s="12"/>
      <c r="G3524" s="12"/>
      <c r="H3524" s="12"/>
      <c r="I3524" s="12"/>
      <c r="J3524" s="12"/>
      <c r="K3524" s="12"/>
      <c r="L3524" s="12"/>
      <c r="M3524" s="49"/>
      <c r="N3524" s="49"/>
      <c r="O3524" s="12"/>
      <c r="P3524" s="12"/>
      <c r="Q3524" s="12"/>
      <c r="R3524" s="12"/>
      <c r="S3524" s="12"/>
    </row>
    <row r="3525" spans="1:19" s="1" customFormat="1" x14ac:dyDescent="0.4">
      <c r="A3525" s="12"/>
      <c r="B3525" s="12"/>
      <c r="C3525" s="42"/>
      <c r="D3525" s="12"/>
      <c r="E3525" s="12"/>
      <c r="F3525" s="12"/>
      <c r="G3525" s="12"/>
      <c r="H3525" s="12"/>
      <c r="I3525" s="12"/>
      <c r="J3525" s="12"/>
      <c r="K3525" s="12"/>
      <c r="L3525" s="12"/>
      <c r="M3525" s="49"/>
      <c r="N3525" s="49"/>
      <c r="O3525" s="12"/>
      <c r="P3525" s="12"/>
      <c r="Q3525" s="12"/>
      <c r="R3525" s="12"/>
      <c r="S3525" s="12"/>
    </row>
    <row r="3526" spans="1:19" s="1" customFormat="1" x14ac:dyDescent="0.4">
      <c r="A3526" s="12"/>
      <c r="B3526" s="12"/>
      <c r="C3526" s="42"/>
      <c r="D3526" s="12"/>
      <c r="E3526" s="12"/>
      <c r="F3526" s="12"/>
      <c r="G3526" s="12"/>
      <c r="H3526" s="12"/>
      <c r="I3526" s="12"/>
      <c r="J3526" s="12"/>
      <c r="K3526" s="12"/>
      <c r="L3526" s="12"/>
      <c r="M3526" s="49"/>
      <c r="N3526" s="49"/>
      <c r="O3526" s="12"/>
      <c r="P3526" s="12"/>
      <c r="Q3526" s="12"/>
      <c r="R3526" s="12"/>
      <c r="S3526" s="12"/>
    </row>
    <row r="3527" spans="1:19" s="1" customFormat="1" x14ac:dyDescent="0.4">
      <c r="A3527" s="12"/>
      <c r="B3527" s="12"/>
      <c r="C3527" s="42"/>
      <c r="D3527" s="12"/>
      <c r="E3527" s="12"/>
      <c r="F3527" s="12"/>
      <c r="G3527" s="12"/>
      <c r="H3527" s="12"/>
      <c r="I3527" s="12"/>
      <c r="J3527" s="12"/>
      <c r="K3527" s="12"/>
      <c r="L3527" s="12"/>
      <c r="M3527" s="49"/>
      <c r="N3527" s="49"/>
      <c r="O3527" s="12"/>
      <c r="P3527" s="12"/>
      <c r="Q3527" s="12"/>
      <c r="R3527" s="12"/>
      <c r="S3527" s="12"/>
    </row>
    <row r="3528" spans="1:19" s="1" customFormat="1" x14ac:dyDescent="0.4">
      <c r="A3528" s="12"/>
      <c r="B3528" s="12"/>
      <c r="C3528" s="42"/>
      <c r="D3528" s="12"/>
      <c r="E3528" s="12"/>
      <c r="F3528" s="12"/>
      <c r="G3528" s="12"/>
      <c r="H3528" s="12"/>
      <c r="I3528" s="12"/>
      <c r="J3528" s="12"/>
      <c r="K3528" s="12"/>
      <c r="L3528" s="12"/>
      <c r="M3528" s="49"/>
      <c r="N3528" s="49"/>
      <c r="O3528" s="12"/>
      <c r="P3528" s="12"/>
      <c r="Q3528" s="12"/>
      <c r="R3528" s="12"/>
      <c r="S3528" s="12"/>
    </row>
    <row r="3529" spans="1:19" s="1" customFormat="1" x14ac:dyDescent="0.4">
      <c r="A3529" s="12"/>
      <c r="B3529" s="12"/>
      <c r="C3529" s="42"/>
      <c r="D3529" s="12"/>
      <c r="E3529" s="12"/>
      <c r="F3529" s="12"/>
      <c r="G3529" s="12"/>
      <c r="H3529" s="12"/>
      <c r="I3529" s="12"/>
      <c r="J3529" s="12"/>
      <c r="K3529" s="12"/>
      <c r="L3529" s="12"/>
      <c r="M3529" s="49"/>
      <c r="N3529" s="49"/>
      <c r="O3529" s="12"/>
      <c r="P3529" s="12"/>
      <c r="Q3529" s="12"/>
      <c r="R3529" s="12"/>
      <c r="S3529" s="12"/>
    </row>
    <row r="3530" spans="1:19" s="1" customFormat="1" x14ac:dyDescent="0.4">
      <c r="A3530" s="12"/>
      <c r="B3530" s="12"/>
      <c r="C3530" s="42"/>
      <c r="D3530" s="12"/>
      <c r="E3530" s="12"/>
      <c r="F3530" s="12"/>
      <c r="G3530" s="12"/>
      <c r="H3530" s="12"/>
      <c r="I3530" s="12"/>
      <c r="J3530" s="12"/>
      <c r="K3530" s="12"/>
      <c r="L3530" s="12"/>
      <c r="M3530" s="49"/>
      <c r="N3530" s="49"/>
      <c r="O3530" s="12"/>
      <c r="P3530" s="12"/>
      <c r="Q3530" s="12"/>
      <c r="R3530" s="12"/>
      <c r="S3530" s="12"/>
    </row>
    <row r="3531" spans="1:19" s="1" customFormat="1" x14ac:dyDescent="0.4">
      <c r="A3531" s="12"/>
      <c r="B3531" s="12"/>
      <c r="C3531" s="42"/>
      <c r="D3531" s="12"/>
      <c r="E3531" s="12"/>
      <c r="F3531" s="12"/>
      <c r="G3531" s="12"/>
      <c r="H3531" s="12"/>
      <c r="I3531" s="12"/>
      <c r="J3531" s="12"/>
      <c r="K3531" s="12"/>
      <c r="L3531" s="12"/>
      <c r="M3531" s="49"/>
      <c r="N3531" s="49"/>
      <c r="O3531" s="12"/>
      <c r="P3531" s="12"/>
      <c r="Q3531" s="12"/>
      <c r="R3531" s="12"/>
      <c r="S3531" s="12"/>
    </row>
    <row r="3532" spans="1:19" s="1" customFormat="1" x14ac:dyDescent="0.4">
      <c r="A3532" s="12"/>
      <c r="B3532" s="12"/>
      <c r="C3532" s="42"/>
      <c r="D3532" s="12"/>
      <c r="E3532" s="12"/>
      <c r="F3532" s="12"/>
      <c r="G3532" s="12"/>
      <c r="H3532" s="12"/>
      <c r="I3532" s="12"/>
      <c r="J3532" s="12"/>
      <c r="K3532" s="12"/>
      <c r="L3532" s="12"/>
      <c r="M3532" s="49"/>
      <c r="N3532" s="49"/>
      <c r="O3532" s="12"/>
      <c r="P3532" s="12"/>
      <c r="Q3532" s="12"/>
      <c r="R3532" s="12"/>
      <c r="S3532" s="12"/>
    </row>
    <row r="3533" spans="1:19" s="1" customFormat="1" x14ac:dyDescent="0.4">
      <c r="A3533" s="12"/>
      <c r="B3533" s="12"/>
      <c r="C3533" s="42"/>
      <c r="D3533" s="12"/>
      <c r="E3533" s="12"/>
      <c r="F3533" s="12"/>
      <c r="G3533" s="12"/>
      <c r="H3533" s="12"/>
      <c r="I3533" s="12"/>
      <c r="J3533" s="12"/>
      <c r="K3533" s="12"/>
      <c r="L3533" s="12"/>
      <c r="M3533" s="49"/>
      <c r="N3533" s="49"/>
      <c r="O3533" s="12"/>
      <c r="P3533" s="12"/>
      <c r="Q3533" s="12"/>
      <c r="R3533" s="12"/>
      <c r="S3533" s="12"/>
    </row>
    <row r="3534" spans="1:19" s="1" customFormat="1" x14ac:dyDescent="0.4">
      <c r="A3534" s="12"/>
      <c r="B3534" s="12"/>
      <c r="C3534" s="42"/>
      <c r="D3534" s="12"/>
      <c r="E3534" s="12"/>
      <c r="F3534" s="12"/>
      <c r="G3534" s="12"/>
      <c r="H3534" s="12"/>
      <c r="I3534" s="12"/>
      <c r="J3534" s="12"/>
      <c r="K3534" s="12"/>
      <c r="L3534" s="12"/>
      <c r="M3534" s="49"/>
      <c r="N3534" s="49"/>
      <c r="O3534" s="12"/>
      <c r="P3534" s="12"/>
      <c r="Q3534" s="12"/>
      <c r="R3534" s="12"/>
      <c r="S3534" s="12"/>
    </row>
    <row r="3535" spans="1:19" s="1" customFormat="1" x14ac:dyDescent="0.4">
      <c r="A3535" s="12"/>
      <c r="B3535" s="12"/>
      <c r="C3535" s="42"/>
      <c r="D3535" s="12"/>
      <c r="E3535" s="12"/>
      <c r="F3535" s="12"/>
      <c r="G3535" s="12"/>
      <c r="H3535" s="12"/>
      <c r="I3535" s="12"/>
      <c r="J3535" s="12"/>
      <c r="K3535" s="12"/>
      <c r="L3535" s="12"/>
      <c r="M3535" s="49"/>
      <c r="N3535" s="49"/>
      <c r="O3535" s="12"/>
      <c r="P3535" s="12"/>
      <c r="Q3535" s="12"/>
      <c r="R3535" s="12"/>
      <c r="S3535" s="12"/>
    </row>
    <row r="3536" spans="1:19" s="1" customFormat="1" x14ac:dyDescent="0.4">
      <c r="A3536" s="12"/>
      <c r="B3536" s="12"/>
      <c r="C3536" s="42"/>
      <c r="D3536" s="12"/>
      <c r="E3536" s="12"/>
      <c r="F3536" s="12"/>
      <c r="G3536" s="12"/>
      <c r="H3536" s="12"/>
      <c r="I3536" s="12"/>
      <c r="J3536" s="12"/>
      <c r="K3536" s="12"/>
      <c r="L3536" s="12"/>
      <c r="M3536" s="49"/>
      <c r="N3536" s="49"/>
      <c r="O3536" s="12"/>
      <c r="P3536" s="12"/>
      <c r="Q3536" s="12"/>
      <c r="R3536" s="12"/>
      <c r="S3536" s="12"/>
    </row>
    <row r="3537" spans="1:19" s="1" customFormat="1" x14ac:dyDescent="0.4">
      <c r="A3537" s="12"/>
      <c r="B3537" s="12"/>
      <c r="C3537" s="42"/>
      <c r="D3537" s="12"/>
      <c r="E3537" s="12"/>
      <c r="F3537" s="12"/>
      <c r="G3537" s="12"/>
      <c r="H3537" s="12"/>
      <c r="I3537" s="12"/>
      <c r="J3537" s="12"/>
      <c r="K3537" s="12"/>
      <c r="L3537" s="12"/>
      <c r="M3537" s="49"/>
      <c r="N3537" s="49"/>
      <c r="O3537" s="12"/>
      <c r="P3537" s="12"/>
      <c r="Q3537" s="12"/>
      <c r="R3537" s="12"/>
      <c r="S3537" s="12"/>
    </row>
    <row r="3538" spans="1:19" s="1" customFormat="1" x14ac:dyDescent="0.4">
      <c r="A3538" s="12"/>
      <c r="B3538" s="12"/>
      <c r="C3538" s="42"/>
      <c r="D3538" s="12"/>
      <c r="E3538" s="12"/>
      <c r="F3538" s="12"/>
      <c r="G3538" s="12"/>
      <c r="H3538" s="12"/>
      <c r="I3538" s="12"/>
      <c r="J3538" s="12"/>
      <c r="K3538" s="12"/>
      <c r="L3538" s="12"/>
      <c r="M3538" s="49"/>
      <c r="N3538" s="49"/>
      <c r="O3538" s="12"/>
      <c r="P3538" s="12"/>
      <c r="Q3538" s="12"/>
      <c r="R3538" s="12"/>
      <c r="S3538" s="12"/>
    </row>
    <row r="3539" spans="1:19" s="1" customFormat="1" x14ac:dyDescent="0.4">
      <c r="A3539" s="12"/>
      <c r="B3539" s="12"/>
      <c r="C3539" s="42"/>
      <c r="D3539" s="12"/>
      <c r="E3539" s="12"/>
      <c r="F3539" s="12"/>
      <c r="G3539" s="12"/>
      <c r="H3539" s="12"/>
      <c r="I3539" s="12"/>
      <c r="J3539" s="12"/>
      <c r="K3539" s="12"/>
      <c r="L3539" s="12"/>
      <c r="M3539" s="49"/>
      <c r="N3539" s="49"/>
      <c r="O3539" s="12"/>
      <c r="P3539" s="12"/>
      <c r="Q3539" s="12"/>
      <c r="R3539" s="12"/>
      <c r="S3539" s="12"/>
    </row>
    <row r="3540" spans="1:19" s="1" customFormat="1" x14ac:dyDescent="0.4">
      <c r="A3540" s="12"/>
      <c r="B3540" s="12"/>
      <c r="C3540" s="42"/>
      <c r="D3540" s="12"/>
      <c r="E3540" s="12"/>
      <c r="F3540" s="12"/>
      <c r="G3540" s="12"/>
      <c r="H3540" s="12"/>
      <c r="I3540" s="12"/>
      <c r="J3540" s="12"/>
      <c r="K3540" s="12"/>
      <c r="L3540" s="12"/>
      <c r="M3540" s="49"/>
      <c r="N3540" s="49"/>
      <c r="O3540" s="12"/>
      <c r="P3540" s="12"/>
      <c r="Q3540" s="12"/>
      <c r="R3540" s="12"/>
      <c r="S3540" s="12"/>
    </row>
    <row r="3541" spans="1:19" s="1" customFormat="1" x14ac:dyDescent="0.4">
      <c r="A3541" s="12"/>
      <c r="B3541" s="12"/>
      <c r="C3541" s="42"/>
      <c r="D3541" s="12"/>
      <c r="E3541" s="12"/>
      <c r="F3541" s="12"/>
      <c r="G3541" s="12"/>
      <c r="H3541" s="12"/>
      <c r="I3541" s="12"/>
      <c r="J3541" s="12"/>
      <c r="K3541" s="12"/>
      <c r="L3541" s="12"/>
      <c r="M3541" s="49"/>
      <c r="N3541" s="49"/>
      <c r="O3541" s="12"/>
      <c r="P3541" s="12"/>
      <c r="Q3541" s="12"/>
      <c r="R3541" s="12"/>
      <c r="S3541" s="12"/>
    </row>
    <row r="3542" spans="1:19" s="1" customFormat="1" x14ac:dyDescent="0.4">
      <c r="A3542" s="12"/>
      <c r="B3542" s="12"/>
      <c r="C3542" s="42"/>
      <c r="D3542" s="12"/>
      <c r="E3542" s="12"/>
      <c r="F3542" s="12"/>
      <c r="G3542" s="12"/>
      <c r="H3542" s="12"/>
      <c r="I3542" s="12"/>
      <c r="J3542" s="12"/>
      <c r="K3542" s="12"/>
      <c r="L3542" s="12"/>
      <c r="M3542" s="49"/>
      <c r="N3542" s="49"/>
      <c r="O3542" s="12"/>
      <c r="P3542" s="12"/>
      <c r="Q3542" s="12"/>
      <c r="R3542" s="12"/>
      <c r="S3542" s="12"/>
    </row>
    <row r="3543" spans="1:19" s="1" customFormat="1" x14ac:dyDescent="0.4">
      <c r="A3543" s="12"/>
      <c r="B3543" s="12"/>
      <c r="C3543" s="42"/>
      <c r="D3543" s="12"/>
      <c r="E3543" s="12"/>
      <c r="F3543" s="12"/>
      <c r="G3543" s="12"/>
      <c r="H3543" s="12"/>
      <c r="I3543" s="12"/>
      <c r="J3543" s="12"/>
      <c r="K3543" s="12"/>
      <c r="L3543" s="12"/>
      <c r="M3543" s="49"/>
      <c r="N3543" s="49"/>
      <c r="O3543" s="12"/>
      <c r="P3543" s="12"/>
      <c r="Q3543" s="12"/>
      <c r="R3543" s="12"/>
      <c r="S3543" s="12"/>
    </row>
    <row r="3544" spans="1:19" s="1" customFormat="1" x14ac:dyDescent="0.4">
      <c r="A3544" s="12"/>
      <c r="B3544" s="12"/>
      <c r="C3544" s="42"/>
      <c r="D3544" s="12"/>
      <c r="E3544" s="12"/>
      <c r="F3544" s="12"/>
      <c r="G3544" s="12"/>
      <c r="H3544" s="12"/>
      <c r="I3544" s="12"/>
      <c r="J3544" s="12"/>
      <c r="K3544" s="12"/>
      <c r="L3544" s="12"/>
      <c r="M3544" s="49"/>
      <c r="N3544" s="49"/>
      <c r="O3544" s="12"/>
      <c r="P3544" s="12"/>
      <c r="Q3544" s="12"/>
      <c r="R3544" s="12"/>
      <c r="S3544" s="12"/>
    </row>
    <row r="3545" spans="1:19" s="1" customFormat="1" x14ac:dyDescent="0.4">
      <c r="A3545" s="12"/>
      <c r="B3545" s="12"/>
      <c r="C3545" s="42"/>
      <c r="D3545" s="12"/>
      <c r="E3545" s="12"/>
      <c r="F3545" s="12"/>
      <c r="G3545" s="12"/>
      <c r="H3545" s="12"/>
      <c r="I3545" s="12"/>
      <c r="J3545" s="12"/>
      <c r="K3545" s="12"/>
      <c r="L3545" s="12"/>
      <c r="M3545" s="49"/>
      <c r="N3545" s="49"/>
      <c r="O3545" s="12"/>
      <c r="P3545" s="12"/>
      <c r="Q3545" s="12"/>
      <c r="R3545" s="12"/>
      <c r="S3545" s="12"/>
    </row>
    <row r="3546" spans="1:19" s="1" customFormat="1" x14ac:dyDescent="0.4">
      <c r="A3546" s="12"/>
      <c r="B3546" s="12"/>
      <c r="C3546" s="42"/>
      <c r="D3546" s="12"/>
      <c r="E3546" s="12"/>
      <c r="F3546" s="12"/>
      <c r="G3546" s="12"/>
      <c r="H3546" s="12"/>
      <c r="I3546" s="12"/>
      <c r="J3546" s="12"/>
      <c r="K3546" s="12"/>
      <c r="L3546" s="12"/>
      <c r="M3546" s="49"/>
      <c r="N3546" s="49"/>
      <c r="O3546" s="12"/>
      <c r="P3546" s="12"/>
      <c r="Q3546" s="12"/>
      <c r="R3546" s="12"/>
      <c r="S3546" s="12"/>
    </row>
    <row r="3547" spans="1:19" s="1" customFormat="1" x14ac:dyDescent="0.4">
      <c r="A3547" s="12"/>
      <c r="B3547" s="12"/>
      <c r="C3547" s="42"/>
      <c r="D3547" s="12"/>
      <c r="E3547" s="12"/>
      <c r="F3547" s="12"/>
      <c r="G3547" s="12"/>
      <c r="H3547" s="12"/>
      <c r="I3547" s="12"/>
      <c r="J3547" s="12"/>
      <c r="K3547" s="12"/>
      <c r="L3547" s="12"/>
      <c r="M3547" s="49"/>
      <c r="N3547" s="49"/>
      <c r="O3547" s="12"/>
      <c r="P3547" s="12"/>
      <c r="Q3547" s="12"/>
      <c r="R3547" s="12"/>
      <c r="S3547" s="12"/>
    </row>
    <row r="3548" spans="1:19" s="1" customFormat="1" x14ac:dyDescent="0.4">
      <c r="A3548" s="12"/>
      <c r="B3548" s="12"/>
      <c r="C3548" s="42"/>
      <c r="D3548" s="12"/>
      <c r="E3548" s="12"/>
      <c r="F3548" s="12"/>
      <c r="G3548" s="12"/>
      <c r="H3548" s="12"/>
      <c r="I3548" s="12"/>
      <c r="J3548" s="12"/>
      <c r="K3548" s="12"/>
      <c r="L3548" s="12"/>
      <c r="M3548" s="49"/>
      <c r="N3548" s="49"/>
      <c r="O3548" s="12"/>
      <c r="P3548" s="12"/>
      <c r="Q3548" s="12"/>
      <c r="R3548" s="12"/>
      <c r="S3548" s="12"/>
    </row>
    <row r="3549" spans="1:19" s="1" customFormat="1" x14ac:dyDescent="0.4">
      <c r="A3549" s="12"/>
      <c r="B3549" s="12"/>
      <c r="C3549" s="42"/>
      <c r="D3549" s="12"/>
      <c r="E3549" s="12"/>
      <c r="F3549" s="12"/>
      <c r="G3549" s="12"/>
      <c r="H3549" s="12"/>
      <c r="I3549" s="12"/>
      <c r="J3549" s="12"/>
      <c r="K3549" s="12"/>
      <c r="L3549" s="12"/>
      <c r="M3549" s="49"/>
      <c r="N3549" s="49"/>
      <c r="O3549" s="12"/>
      <c r="P3549" s="12"/>
      <c r="Q3549" s="12"/>
      <c r="R3549" s="12"/>
      <c r="S3549" s="12"/>
    </row>
    <row r="3550" spans="1:19" s="1" customFormat="1" x14ac:dyDescent="0.4">
      <c r="A3550" s="12"/>
      <c r="B3550" s="12"/>
      <c r="C3550" s="42"/>
      <c r="D3550" s="12"/>
      <c r="E3550" s="12"/>
      <c r="F3550" s="12"/>
      <c r="G3550" s="12"/>
      <c r="H3550" s="12"/>
      <c r="I3550" s="12"/>
      <c r="J3550" s="12"/>
      <c r="K3550" s="12"/>
      <c r="L3550" s="12"/>
      <c r="M3550" s="49"/>
      <c r="N3550" s="49"/>
      <c r="O3550" s="12"/>
      <c r="P3550" s="12"/>
      <c r="Q3550" s="12"/>
      <c r="R3550" s="12"/>
      <c r="S3550" s="12"/>
    </row>
    <row r="3551" spans="1:19" s="1" customFormat="1" x14ac:dyDescent="0.4">
      <c r="A3551" s="12"/>
      <c r="B3551" s="12"/>
      <c r="C3551" s="42"/>
      <c r="D3551" s="12"/>
      <c r="E3551" s="12"/>
      <c r="F3551" s="12"/>
      <c r="G3551" s="12"/>
      <c r="H3551" s="12"/>
      <c r="I3551" s="12"/>
      <c r="J3551" s="12"/>
      <c r="K3551" s="12"/>
      <c r="L3551" s="12"/>
      <c r="M3551" s="49"/>
      <c r="N3551" s="49"/>
      <c r="O3551" s="12"/>
      <c r="P3551" s="12"/>
      <c r="Q3551" s="12"/>
      <c r="R3551" s="12"/>
      <c r="S3551" s="12"/>
    </row>
    <row r="3552" spans="1:19" s="1" customFormat="1" x14ac:dyDescent="0.4">
      <c r="A3552" s="12"/>
      <c r="B3552" s="12"/>
      <c r="C3552" s="42"/>
      <c r="D3552" s="12"/>
      <c r="E3552" s="12"/>
      <c r="F3552" s="12"/>
      <c r="G3552" s="12"/>
      <c r="H3552" s="12"/>
      <c r="I3552" s="12"/>
      <c r="J3552" s="12"/>
      <c r="K3552" s="12"/>
      <c r="L3552" s="12"/>
      <c r="M3552" s="49"/>
      <c r="N3552" s="49"/>
      <c r="O3552" s="12"/>
      <c r="P3552" s="12"/>
      <c r="Q3552" s="12"/>
      <c r="R3552" s="12"/>
      <c r="S3552" s="12"/>
    </row>
    <row r="3553" spans="1:19" s="1" customFormat="1" x14ac:dyDescent="0.4">
      <c r="A3553" s="12"/>
      <c r="B3553" s="12"/>
      <c r="C3553" s="42"/>
      <c r="D3553" s="12"/>
      <c r="E3553" s="12"/>
      <c r="F3553" s="12"/>
      <c r="G3553" s="12"/>
      <c r="H3553" s="12"/>
      <c r="I3553" s="12"/>
      <c r="J3553" s="12"/>
      <c r="K3553" s="12"/>
      <c r="L3553" s="12"/>
      <c r="M3553" s="49"/>
      <c r="N3553" s="49"/>
      <c r="O3553" s="12"/>
      <c r="P3553" s="12"/>
      <c r="Q3553" s="12"/>
      <c r="R3553" s="12"/>
      <c r="S3553" s="12"/>
    </row>
    <row r="3554" spans="1:19" s="1" customFormat="1" x14ac:dyDescent="0.4">
      <c r="A3554" s="12"/>
      <c r="B3554" s="12"/>
      <c r="C3554" s="42"/>
      <c r="D3554" s="12"/>
      <c r="E3554" s="12"/>
      <c r="F3554" s="12"/>
      <c r="G3554" s="12"/>
      <c r="H3554" s="12"/>
      <c r="I3554" s="12"/>
      <c r="J3554" s="12"/>
      <c r="K3554" s="12"/>
      <c r="L3554" s="12"/>
      <c r="M3554" s="49"/>
      <c r="N3554" s="49"/>
      <c r="O3554" s="12"/>
      <c r="P3554" s="12"/>
      <c r="Q3554" s="12"/>
      <c r="R3554" s="12"/>
      <c r="S3554" s="12"/>
    </row>
    <row r="3555" spans="1:19" s="1" customFormat="1" x14ac:dyDescent="0.4">
      <c r="A3555" s="12"/>
      <c r="B3555" s="12"/>
      <c r="C3555" s="42"/>
      <c r="D3555" s="12"/>
      <c r="E3555" s="12"/>
      <c r="F3555" s="12"/>
      <c r="G3555" s="12"/>
      <c r="H3555" s="12"/>
      <c r="I3555" s="12"/>
      <c r="J3555" s="12"/>
      <c r="K3555" s="12"/>
      <c r="L3555" s="12"/>
      <c r="M3555" s="49"/>
      <c r="N3555" s="49"/>
      <c r="O3555" s="12"/>
      <c r="P3555" s="12"/>
      <c r="Q3555" s="12"/>
      <c r="R3555" s="12"/>
      <c r="S3555" s="12"/>
    </row>
    <row r="3556" spans="1:19" s="1" customFormat="1" x14ac:dyDescent="0.4">
      <c r="A3556" s="12"/>
      <c r="B3556" s="12"/>
      <c r="C3556" s="42"/>
      <c r="D3556" s="12"/>
      <c r="E3556" s="12"/>
      <c r="F3556" s="12"/>
      <c r="G3556" s="12"/>
      <c r="H3556" s="12"/>
      <c r="I3556" s="12"/>
      <c r="J3556" s="12"/>
      <c r="K3556" s="12"/>
      <c r="L3556" s="12"/>
      <c r="M3556" s="49"/>
      <c r="N3556" s="49"/>
      <c r="O3556" s="12"/>
      <c r="P3556" s="12"/>
      <c r="Q3556" s="12"/>
      <c r="R3556" s="12"/>
      <c r="S3556" s="12"/>
    </row>
    <row r="3557" spans="1:19" s="1" customFormat="1" x14ac:dyDescent="0.4">
      <c r="A3557" s="12"/>
      <c r="B3557" s="12"/>
      <c r="C3557" s="42"/>
      <c r="D3557" s="12"/>
      <c r="E3557" s="12"/>
      <c r="F3557" s="12"/>
      <c r="G3557" s="12"/>
      <c r="H3557" s="12"/>
      <c r="I3557" s="12"/>
      <c r="J3557" s="12"/>
      <c r="K3557" s="12"/>
      <c r="L3557" s="12"/>
      <c r="M3557" s="49"/>
      <c r="N3557" s="49"/>
      <c r="O3557" s="12"/>
      <c r="P3557" s="12"/>
      <c r="Q3557" s="12"/>
      <c r="R3557" s="12"/>
      <c r="S3557" s="12"/>
    </row>
    <row r="3558" spans="1:19" s="1" customFormat="1" x14ac:dyDescent="0.4">
      <c r="A3558" s="12"/>
      <c r="B3558" s="12"/>
      <c r="C3558" s="42"/>
      <c r="D3558" s="12"/>
      <c r="E3558" s="12"/>
      <c r="F3558" s="12"/>
      <c r="G3558" s="12"/>
      <c r="H3558" s="12"/>
      <c r="I3558" s="12"/>
      <c r="J3558" s="12"/>
      <c r="K3558" s="12"/>
      <c r="L3558" s="12"/>
      <c r="M3558" s="49"/>
      <c r="N3558" s="49"/>
      <c r="O3558" s="12"/>
      <c r="P3558" s="12"/>
      <c r="Q3558" s="12"/>
      <c r="R3558" s="12"/>
      <c r="S3558" s="12"/>
    </row>
    <row r="3559" spans="1:19" s="1" customFormat="1" x14ac:dyDescent="0.4">
      <c r="A3559" s="12"/>
      <c r="B3559" s="12"/>
      <c r="C3559" s="42"/>
      <c r="D3559" s="12"/>
      <c r="E3559" s="12"/>
      <c r="F3559" s="12"/>
      <c r="G3559" s="12"/>
      <c r="H3559" s="12"/>
      <c r="I3559" s="12"/>
      <c r="J3559" s="12"/>
      <c r="K3559" s="12"/>
      <c r="L3559" s="12"/>
      <c r="M3559" s="49"/>
      <c r="N3559" s="49"/>
      <c r="O3559" s="12"/>
      <c r="P3559" s="12"/>
      <c r="Q3559" s="12"/>
      <c r="R3559" s="12"/>
      <c r="S3559" s="12"/>
    </row>
    <row r="3560" spans="1:19" s="1" customFormat="1" x14ac:dyDescent="0.4">
      <c r="A3560" s="12"/>
      <c r="B3560" s="12"/>
      <c r="C3560" s="42"/>
      <c r="D3560" s="12"/>
      <c r="E3560" s="12"/>
      <c r="F3560" s="12"/>
      <c r="G3560" s="12"/>
      <c r="H3560" s="12"/>
      <c r="I3560" s="12"/>
      <c r="J3560" s="12"/>
      <c r="K3560" s="12"/>
      <c r="L3560" s="12"/>
      <c r="M3560" s="49"/>
      <c r="N3560" s="49"/>
      <c r="O3560" s="12"/>
      <c r="P3560" s="12"/>
      <c r="Q3560" s="12"/>
      <c r="R3560" s="12"/>
      <c r="S3560" s="12"/>
    </row>
    <row r="3561" spans="1:19" s="1" customFormat="1" x14ac:dyDescent="0.4">
      <c r="A3561" s="12"/>
      <c r="B3561" s="12"/>
      <c r="C3561" s="42"/>
      <c r="D3561" s="12"/>
      <c r="E3561" s="12"/>
      <c r="F3561" s="12"/>
      <c r="G3561" s="12"/>
      <c r="H3561" s="12"/>
      <c r="I3561" s="12"/>
      <c r="J3561" s="12"/>
      <c r="K3561" s="12"/>
      <c r="L3561" s="12"/>
      <c r="M3561" s="49"/>
      <c r="N3561" s="49"/>
      <c r="O3561" s="12"/>
      <c r="P3561" s="12"/>
      <c r="Q3561" s="12"/>
      <c r="R3561" s="12"/>
      <c r="S3561" s="12"/>
    </row>
    <row r="3562" spans="1:19" s="1" customFormat="1" x14ac:dyDescent="0.4">
      <c r="A3562" s="12"/>
      <c r="B3562" s="12"/>
      <c r="C3562" s="42"/>
      <c r="D3562" s="12"/>
      <c r="E3562" s="12"/>
      <c r="F3562" s="12"/>
      <c r="G3562" s="12"/>
      <c r="H3562" s="12"/>
      <c r="I3562" s="12"/>
      <c r="J3562" s="12"/>
      <c r="K3562" s="12"/>
      <c r="L3562" s="12"/>
      <c r="M3562" s="49"/>
      <c r="N3562" s="49"/>
      <c r="O3562" s="12"/>
      <c r="P3562" s="12"/>
      <c r="Q3562" s="12"/>
      <c r="R3562" s="12"/>
      <c r="S3562" s="12"/>
    </row>
    <row r="3563" spans="1:19" s="1" customFormat="1" x14ac:dyDescent="0.4">
      <c r="A3563" s="12"/>
      <c r="B3563" s="12"/>
      <c r="C3563" s="42"/>
      <c r="D3563" s="12"/>
      <c r="E3563" s="12"/>
      <c r="F3563" s="12"/>
      <c r="G3563" s="12"/>
      <c r="H3563" s="12"/>
      <c r="I3563" s="12"/>
      <c r="J3563" s="12"/>
      <c r="K3563" s="12"/>
      <c r="L3563" s="12"/>
      <c r="M3563" s="49"/>
      <c r="N3563" s="49"/>
      <c r="O3563" s="12"/>
      <c r="P3563" s="12"/>
      <c r="Q3563" s="12"/>
      <c r="R3563" s="12"/>
      <c r="S3563" s="12"/>
    </row>
    <row r="3564" spans="1:19" s="1" customFormat="1" x14ac:dyDescent="0.4">
      <c r="A3564" s="12"/>
      <c r="B3564" s="12"/>
      <c r="C3564" s="42"/>
      <c r="D3564" s="12"/>
      <c r="E3564" s="12"/>
      <c r="F3564" s="12"/>
      <c r="G3564" s="12"/>
      <c r="H3564" s="12"/>
      <c r="I3564" s="12"/>
      <c r="J3564" s="12"/>
      <c r="K3564" s="12"/>
      <c r="L3564" s="12"/>
      <c r="M3564" s="49"/>
      <c r="N3564" s="49"/>
      <c r="O3564" s="12"/>
      <c r="P3564" s="12"/>
      <c r="Q3564" s="12"/>
      <c r="R3564" s="12"/>
      <c r="S3564" s="12"/>
    </row>
    <row r="3565" spans="1:19" s="1" customFormat="1" x14ac:dyDescent="0.4">
      <c r="A3565" s="12"/>
      <c r="B3565" s="12"/>
      <c r="C3565" s="42"/>
      <c r="D3565" s="12"/>
      <c r="E3565" s="12"/>
      <c r="F3565" s="12"/>
      <c r="G3565" s="12"/>
      <c r="H3565" s="12"/>
      <c r="I3565" s="12"/>
      <c r="J3565" s="12"/>
      <c r="K3565" s="12"/>
      <c r="L3565" s="12"/>
      <c r="M3565" s="49"/>
      <c r="N3565" s="49"/>
      <c r="O3565" s="12"/>
      <c r="P3565" s="12"/>
      <c r="Q3565" s="12"/>
      <c r="R3565" s="12"/>
      <c r="S3565" s="12"/>
    </row>
    <row r="3566" spans="1:19" s="1" customFormat="1" x14ac:dyDescent="0.4">
      <c r="A3566" s="12"/>
      <c r="B3566" s="12"/>
      <c r="C3566" s="42"/>
      <c r="D3566" s="12"/>
      <c r="E3566" s="12"/>
      <c r="F3566" s="12"/>
      <c r="G3566" s="12"/>
      <c r="H3566" s="12"/>
      <c r="I3566" s="12"/>
      <c r="J3566" s="12"/>
      <c r="K3566" s="12"/>
      <c r="L3566" s="12"/>
      <c r="M3566" s="49"/>
      <c r="N3566" s="49"/>
      <c r="O3566" s="12"/>
      <c r="P3566" s="12"/>
      <c r="Q3566" s="12"/>
      <c r="R3566" s="12"/>
      <c r="S3566" s="12"/>
    </row>
    <row r="3567" spans="1:19" s="1" customFormat="1" x14ac:dyDescent="0.4">
      <c r="A3567" s="12"/>
      <c r="B3567" s="12"/>
      <c r="C3567" s="42"/>
      <c r="D3567" s="12"/>
      <c r="E3567" s="12"/>
      <c r="F3567" s="12"/>
      <c r="G3567" s="12"/>
      <c r="H3567" s="12"/>
      <c r="I3567" s="12"/>
      <c r="J3567" s="12"/>
      <c r="K3567" s="12"/>
      <c r="L3567" s="12"/>
      <c r="M3567" s="49"/>
      <c r="N3567" s="49"/>
      <c r="O3567" s="12"/>
      <c r="P3567" s="12"/>
      <c r="Q3567" s="12"/>
      <c r="R3567" s="12"/>
      <c r="S3567" s="12"/>
    </row>
    <row r="3568" spans="1:19" s="1" customFormat="1" x14ac:dyDescent="0.4">
      <c r="A3568" s="12"/>
      <c r="B3568" s="12"/>
      <c r="C3568" s="42"/>
      <c r="D3568" s="12"/>
      <c r="E3568" s="12"/>
      <c r="F3568" s="12"/>
      <c r="G3568" s="12"/>
      <c r="H3568" s="12"/>
      <c r="I3568" s="12"/>
      <c r="J3568" s="12"/>
      <c r="K3568" s="12"/>
      <c r="L3568" s="12"/>
      <c r="M3568" s="49"/>
      <c r="N3568" s="49"/>
      <c r="O3568" s="12"/>
      <c r="P3568" s="12"/>
      <c r="Q3568" s="12"/>
      <c r="R3568" s="12"/>
      <c r="S3568" s="12"/>
    </row>
    <row r="3569" spans="1:19" s="1" customFormat="1" x14ac:dyDescent="0.4">
      <c r="A3569" s="12"/>
      <c r="B3569" s="12"/>
      <c r="C3569" s="42"/>
      <c r="D3569" s="12"/>
      <c r="E3569" s="12"/>
      <c r="F3569" s="12"/>
      <c r="G3569" s="12"/>
      <c r="H3569" s="12"/>
      <c r="I3569" s="12"/>
      <c r="J3569" s="12"/>
      <c r="K3569" s="12"/>
      <c r="L3569" s="12"/>
      <c r="M3569" s="49"/>
      <c r="N3569" s="49"/>
      <c r="O3569" s="12"/>
      <c r="P3569" s="12"/>
      <c r="Q3569" s="12"/>
      <c r="R3569" s="12"/>
      <c r="S3569" s="12"/>
    </row>
    <row r="3570" spans="1:19" s="1" customFormat="1" x14ac:dyDescent="0.4">
      <c r="A3570" s="12"/>
      <c r="B3570" s="12"/>
      <c r="C3570" s="42"/>
      <c r="D3570" s="12"/>
      <c r="E3570" s="12"/>
      <c r="F3570" s="12"/>
      <c r="G3570" s="12"/>
      <c r="H3570" s="12"/>
      <c r="I3570" s="12"/>
      <c r="J3570" s="12"/>
      <c r="K3570" s="12"/>
      <c r="L3570" s="12"/>
      <c r="M3570" s="49"/>
      <c r="N3570" s="49"/>
      <c r="O3570" s="12"/>
      <c r="P3570" s="12"/>
      <c r="Q3570" s="12"/>
      <c r="R3570" s="12"/>
      <c r="S3570" s="12"/>
    </row>
    <row r="3571" spans="1:19" s="1" customFormat="1" x14ac:dyDescent="0.4">
      <c r="A3571" s="12"/>
      <c r="B3571" s="12"/>
      <c r="C3571" s="42"/>
      <c r="D3571" s="12"/>
      <c r="E3571" s="12"/>
      <c r="F3571" s="12"/>
      <c r="G3571" s="12"/>
      <c r="H3571" s="12"/>
      <c r="I3571" s="12"/>
      <c r="J3571" s="12"/>
      <c r="K3571" s="12"/>
      <c r="L3571" s="12"/>
      <c r="M3571" s="49"/>
      <c r="N3571" s="49"/>
      <c r="O3571" s="12"/>
      <c r="P3571" s="12"/>
      <c r="Q3571" s="12"/>
      <c r="R3571" s="12"/>
      <c r="S3571" s="12"/>
    </row>
    <row r="3572" spans="1:19" s="1" customFormat="1" x14ac:dyDescent="0.4">
      <c r="A3572" s="12"/>
      <c r="B3572" s="12"/>
      <c r="C3572" s="42"/>
      <c r="D3572" s="12"/>
      <c r="E3572" s="12"/>
      <c r="F3572" s="12"/>
      <c r="G3572" s="12"/>
      <c r="H3572" s="12"/>
      <c r="I3572" s="12"/>
      <c r="J3572" s="12"/>
      <c r="K3572" s="12"/>
      <c r="L3572" s="12"/>
      <c r="M3572" s="49"/>
      <c r="N3572" s="49"/>
      <c r="O3572" s="12"/>
      <c r="P3572" s="12"/>
      <c r="Q3572" s="12"/>
      <c r="R3572" s="12"/>
      <c r="S3572" s="12"/>
    </row>
    <row r="3573" spans="1:19" s="1" customFormat="1" x14ac:dyDescent="0.4">
      <c r="A3573" s="12"/>
      <c r="B3573" s="12"/>
      <c r="C3573" s="42"/>
      <c r="D3573" s="12"/>
      <c r="E3573" s="12"/>
      <c r="F3573" s="12"/>
      <c r="G3573" s="12"/>
      <c r="H3573" s="12"/>
      <c r="I3573" s="12"/>
      <c r="J3573" s="12"/>
      <c r="K3573" s="12"/>
      <c r="L3573" s="12"/>
      <c r="M3573" s="49"/>
      <c r="N3573" s="49"/>
      <c r="O3573" s="12"/>
      <c r="P3573" s="12"/>
      <c r="Q3573" s="12"/>
      <c r="R3573" s="12"/>
      <c r="S3573" s="12"/>
    </row>
    <row r="3574" spans="1:19" s="1" customFormat="1" x14ac:dyDescent="0.4">
      <c r="A3574" s="12"/>
      <c r="B3574" s="12"/>
      <c r="C3574" s="42"/>
      <c r="D3574" s="12"/>
      <c r="E3574" s="12"/>
      <c r="F3574" s="12"/>
      <c r="G3574" s="12"/>
      <c r="H3574" s="12"/>
      <c r="I3574" s="12"/>
      <c r="J3574" s="12"/>
      <c r="K3574" s="12"/>
      <c r="L3574" s="12"/>
      <c r="M3574" s="49"/>
      <c r="N3574" s="49"/>
      <c r="O3574" s="12"/>
      <c r="P3574" s="12"/>
      <c r="Q3574" s="12"/>
      <c r="R3574" s="12"/>
      <c r="S3574" s="12"/>
    </row>
    <row r="3575" spans="1:19" s="1" customFormat="1" x14ac:dyDescent="0.4">
      <c r="A3575" s="12"/>
      <c r="B3575" s="12"/>
      <c r="C3575" s="42"/>
      <c r="D3575" s="12"/>
      <c r="E3575" s="12"/>
      <c r="F3575" s="12"/>
      <c r="G3575" s="12"/>
      <c r="H3575" s="12"/>
      <c r="I3575" s="12"/>
      <c r="J3575" s="12"/>
      <c r="K3575" s="12"/>
      <c r="L3575" s="12"/>
      <c r="M3575" s="49"/>
      <c r="N3575" s="49"/>
      <c r="O3575" s="12"/>
      <c r="P3575" s="12"/>
      <c r="Q3575" s="12"/>
      <c r="R3575" s="12"/>
      <c r="S3575" s="12"/>
    </row>
    <row r="3576" spans="1:19" s="1" customFormat="1" x14ac:dyDescent="0.4">
      <c r="A3576" s="12"/>
      <c r="B3576" s="12"/>
      <c r="C3576" s="42"/>
      <c r="D3576" s="12"/>
      <c r="E3576" s="12"/>
      <c r="F3576" s="12"/>
      <c r="G3576" s="12"/>
      <c r="H3576" s="12"/>
      <c r="I3576" s="12"/>
      <c r="J3576" s="12"/>
      <c r="K3576" s="12"/>
      <c r="L3576" s="12"/>
      <c r="M3576" s="49"/>
      <c r="N3576" s="49"/>
      <c r="O3576" s="12"/>
      <c r="P3576" s="12"/>
      <c r="Q3576" s="12"/>
      <c r="R3576" s="12"/>
      <c r="S3576" s="12"/>
    </row>
    <row r="3577" spans="1:19" s="1" customFormat="1" x14ac:dyDescent="0.4">
      <c r="A3577" s="12"/>
      <c r="B3577" s="12"/>
      <c r="C3577" s="42"/>
      <c r="D3577" s="12"/>
      <c r="E3577" s="12"/>
      <c r="F3577" s="12"/>
      <c r="G3577" s="12"/>
      <c r="H3577" s="12"/>
      <c r="I3577" s="12"/>
      <c r="J3577" s="12"/>
      <c r="K3577" s="12"/>
      <c r="L3577" s="12"/>
      <c r="M3577" s="49"/>
      <c r="N3577" s="49"/>
      <c r="O3577" s="12"/>
      <c r="P3577" s="12"/>
      <c r="Q3577" s="12"/>
      <c r="R3577" s="12"/>
      <c r="S3577" s="12"/>
    </row>
    <row r="3578" spans="1:19" s="1" customFormat="1" x14ac:dyDescent="0.4">
      <c r="A3578" s="12"/>
      <c r="B3578" s="12"/>
      <c r="C3578" s="42"/>
      <c r="D3578" s="12"/>
      <c r="E3578" s="12"/>
      <c r="F3578" s="12"/>
      <c r="G3578" s="12"/>
      <c r="H3578" s="12"/>
      <c r="I3578" s="12"/>
      <c r="J3578" s="12"/>
      <c r="K3578" s="12"/>
      <c r="L3578" s="12"/>
      <c r="M3578" s="49"/>
      <c r="N3578" s="49"/>
      <c r="O3578" s="12"/>
      <c r="P3578" s="12"/>
      <c r="Q3578" s="12"/>
      <c r="R3578" s="12"/>
      <c r="S3578" s="12"/>
    </row>
    <row r="3579" spans="1:19" s="1" customFormat="1" x14ac:dyDescent="0.4">
      <c r="A3579" s="12"/>
      <c r="B3579" s="12"/>
      <c r="C3579" s="42"/>
      <c r="D3579" s="12"/>
      <c r="E3579" s="12"/>
      <c r="F3579" s="12"/>
      <c r="G3579" s="12"/>
      <c r="H3579" s="12"/>
      <c r="I3579" s="12"/>
      <c r="J3579" s="12"/>
      <c r="K3579" s="12"/>
      <c r="L3579" s="12"/>
      <c r="M3579" s="49"/>
      <c r="N3579" s="49"/>
      <c r="O3579" s="12"/>
      <c r="P3579" s="12"/>
      <c r="Q3579" s="12"/>
      <c r="R3579" s="12"/>
      <c r="S3579" s="12"/>
    </row>
    <row r="3580" spans="1:19" s="1" customFormat="1" x14ac:dyDescent="0.4">
      <c r="A3580" s="12"/>
      <c r="B3580" s="12"/>
      <c r="C3580" s="42"/>
      <c r="D3580" s="12"/>
      <c r="E3580" s="12"/>
      <c r="F3580" s="12"/>
      <c r="G3580" s="12"/>
      <c r="H3580" s="12"/>
      <c r="I3580" s="12"/>
      <c r="J3580" s="12"/>
      <c r="K3580" s="12"/>
      <c r="L3580" s="12"/>
      <c r="M3580" s="49"/>
      <c r="N3580" s="49"/>
      <c r="O3580" s="12"/>
      <c r="P3580" s="12"/>
      <c r="Q3580" s="12"/>
      <c r="R3580" s="12"/>
      <c r="S3580" s="12"/>
    </row>
    <row r="3581" spans="1:19" s="1" customFormat="1" x14ac:dyDescent="0.4">
      <c r="A3581" s="12"/>
      <c r="B3581" s="12"/>
      <c r="C3581" s="42"/>
      <c r="D3581" s="12"/>
      <c r="E3581" s="12"/>
      <c r="F3581" s="12"/>
      <c r="G3581" s="12"/>
      <c r="H3581" s="12"/>
      <c r="I3581" s="12"/>
      <c r="J3581" s="12"/>
      <c r="K3581" s="12"/>
      <c r="L3581" s="12"/>
      <c r="M3581" s="49"/>
      <c r="N3581" s="49"/>
      <c r="O3581" s="12"/>
      <c r="P3581" s="12"/>
      <c r="Q3581" s="12"/>
      <c r="R3581" s="12"/>
      <c r="S3581" s="12"/>
    </row>
    <row r="3582" spans="1:19" s="1" customFormat="1" x14ac:dyDescent="0.4">
      <c r="A3582" s="12"/>
      <c r="B3582" s="12"/>
      <c r="C3582" s="42"/>
      <c r="D3582" s="12"/>
      <c r="E3582" s="12"/>
      <c r="F3582" s="12"/>
      <c r="G3582" s="12"/>
      <c r="H3582" s="12"/>
      <c r="I3582" s="12"/>
      <c r="J3582" s="12"/>
      <c r="K3582" s="12"/>
      <c r="L3582" s="12"/>
      <c r="M3582" s="49"/>
      <c r="N3582" s="49"/>
      <c r="O3582" s="12"/>
      <c r="P3582" s="12"/>
      <c r="Q3582" s="12"/>
      <c r="R3582" s="12"/>
      <c r="S3582" s="12"/>
    </row>
    <row r="3583" spans="1:19" s="1" customFormat="1" x14ac:dyDescent="0.4">
      <c r="A3583" s="12"/>
      <c r="B3583" s="12"/>
      <c r="C3583" s="42"/>
      <c r="D3583" s="12"/>
      <c r="E3583" s="12"/>
      <c r="F3583" s="12"/>
      <c r="G3583" s="12"/>
      <c r="H3583" s="12"/>
      <c r="I3583" s="12"/>
      <c r="J3583" s="12"/>
      <c r="K3583" s="12"/>
      <c r="L3583" s="12"/>
      <c r="M3583" s="49"/>
      <c r="N3583" s="49"/>
      <c r="O3583" s="12"/>
      <c r="P3583" s="12"/>
      <c r="Q3583" s="12"/>
      <c r="R3583" s="12"/>
      <c r="S3583" s="12"/>
    </row>
    <row r="3584" spans="1:19" s="1" customFormat="1" x14ac:dyDescent="0.4">
      <c r="A3584" s="12"/>
      <c r="B3584" s="12"/>
      <c r="C3584" s="42"/>
      <c r="D3584" s="12"/>
      <c r="E3584" s="12"/>
      <c r="F3584" s="12"/>
      <c r="G3584" s="12"/>
      <c r="H3584" s="12"/>
      <c r="I3584" s="12"/>
      <c r="J3584" s="12"/>
      <c r="K3584" s="12"/>
      <c r="L3584" s="12"/>
      <c r="M3584" s="49"/>
      <c r="N3584" s="49"/>
      <c r="O3584" s="12"/>
      <c r="P3584" s="12"/>
      <c r="Q3584" s="12"/>
      <c r="R3584" s="12"/>
      <c r="S3584" s="12"/>
    </row>
    <row r="3585" spans="1:19" s="1" customFormat="1" x14ac:dyDescent="0.4">
      <c r="A3585" s="12"/>
      <c r="B3585" s="12"/>
      <c r="C3585" s="42"/>
      <c r="D3585" s="12"/>
      <c r="E3585" s="12"/>
      <c r="F3585" s="12"/>
      <c r="G3585" s="12"/>
      <c r="H3585" s="12"/>
      <c r="I3585" s="12"/>
      <c r="J3585" s="12"/>
      <c r="K3585" s="12"/>
      <c r="L3585" s="12"/>
      <c r="M3585" s="49"/>
      <c r="N3585" s="49"/>
      <c r="O3585" s="12"/>
      <c r="P3585" s="12"/>
      <c r="Q3585" s="12"/>
      <c r="R3585" s="12"/>
      <c r="S3585" s="12"/>
    </row>
    <row r="3586" spans="1:19" s="1" customFormat="1" x14ac:dyDescent="0.4">
      <c r="A3586" s="12"/>
      <c r="B3586" s="12"/>
      <c r="C3586" s="42"/>
      <c r="D3586" s="12"/>
      <c r="E3586" s="12"/>
      <c r="F3586" s="12"/>
      <c r="G3586" s="12"/>
      <c r="H3586" s="12"/>
      <c r="I3586" s="12"/>
      <c r="J3586" s="12"/>
      <c r="K3586" s="12"/>
      <c r="L3586" s="12"/>
      <c r="M3586" s="49"/>
      <c r="N3586" s="49"/>
      <c r="O3586" s="12"/>
      <c r="P3586" s="12"/>
      <c r="Q3586" s="12"/>
      <c r="R3586" s="12"/>
      <c r="S3586" s="12"/>
    </row>
    <row r="3587" spans="1:19" s="1" customFormat="1" x14ac:dyDescent="0.4">
      <c r="A3587" s="12"/>
      <c r="B3587" s="12"/>
      <c r="C3587" s="42"/>
      <c r="D3587" s="12"/>
      <c r="E3587" s="12"/>
      <c r="F3587" s="12"/>
      <c r="G3587" s="12"/>
      <c r="H3587" s="12"/>
      <c r="I3587" s="12"/>
      <c r="J3587" s="12"/>
      <c r="K3587" s="12"/>
      <c r="L3587" s="12"/>
      <c r="M3587" s="49"/>
      <c r="N3587" s="49"/>
      <c r="O3587" s="12"/>
      <c r="P3587" s="12"/>
      <c r="Q3587" s="12"/>
      <c r="R3587" s="12"/>
      <c r="S3587" s="12"/>
    </row>
    <row r="3588" spans="1:19" s="1" customFormat="1" x14ac:dyDescent="0.4">
      <c r="A3588" s="12"/>
      <c r="B3588" s="12"/>
      <c r="C3588" s="42"/>
      <c r="D3588" s="12"/>
      <c r="E3588" s="12"/>
      <c r="F3588" s="12"/>
      <c r="G3588" s="12"/>
      <c r="H3588" s="12"/>
      <c r="I3588" s="12"/>
      <c r="J3588" s="12"/>
      <c r="K3588" s="12"/>
      <c r="L3588" s="12"/>
      <c r="M3588" s="49"/>
      <c r="N3588" s="49"/>
      <c r="O3588" s="12"/>
      <c r="P3588" s="12"/>
      <c r="Q3588" s="12"/>
      <c r="R3588" s="12"/>
      <c r="S3588" s="12"/>
    </row>
    <row r="3589" spans="1:19" s="1" customFormat="1" x14ac:dyDescent="0.4">
      <c r="A3589" s="12"/>
      <c r="B3589" s="12"/>
      <c r="C3589" s="42"/>
      <c r="D3589" s="12"/>
      <c r="E3589" s="12"/>
      <c r="F3589" s="12"/>
      <c r="G3589" s="12"/>
      <c r="H3589" s="12"/>
      <c r="I3589" s="12"/>
      <c r="J3589" s="12"/>
      <c r="K3589" s="12"/>
      <c r="L3589" s="12"/>
      <c r="M3589" s="49"/>
      <c r="N3589" s="49"/>
      <c r="O3589" s="12"/>
      <c r="P3589" s="12"/>
      <c r="Q3589" s="12"/>
      <c r="R3589" s="12"/>
      <c r="S3589" s="12"/>
    </row>
    <row r="3590" spans="1:19" s="1" customFormat="1" x14ac:dyDescent="0.4">
      <c r="A3590" s="12"/>
      <c r="B3590" s="12"/>
      <c r="C3590" s="42"/>
      <c r="D3590" s="12"/>
      <c r="E3590" s="12"/>
      <c r="F3590" s="12"/>
      <c r="G3590" s="12"/>
      <c r="H3590" s="12"/>
      <c r="I3590" s="12"/>
      <c r="J3590" s="12"/>
      <c r="K3590" s="12"/>
      <c r="L3590" s="12"/>
      <c r="M3590" s="49"/>
      <c r="N3590" s="49"/>
      <c r="O3590" s="12"/>
      <c r="P3590" s="12"/>
      <c r="Q3590" s="12"/>
      <c r="R3590" s="12"/>
      <c r="S3590" s="12"/>
    </row>
    <row r="3591" spans="1:19" s="1" customFormat="1" x14ac:dyDescent="0.4">
      <c r="A3591" s="12"/>
      <c r="B3591" s="12"/>
      <c r="C3591" s="42"/>
      <c r="D3591" s="12"/>
      <c r="E3591" s="12"/>
      <c r="F3591" s="12"/>
      <c r="G3591" s="12"/>
      <c r="H3591" s="12"/>
      <c r="I3591" s="12"/>
      <c r="J3591" s="12"/>
      <c r="K3591" s="12"/>
      <c r="L3591" s="12"/>
      <c r="M3591" s="49"/>
      <c r="N3591" s="49"/>
      <c r="O3591" s="12"/>
      <c r="P3591" s="12"/>
      <c r="Q3591" s="12"/>
      <c r="R3591" s="12"/>
      <c r="S3591" s="12"/>
    </row>
    <row r="3592" spans="1:19" s="1" customFormat="1" x14ac:dyDescent="0.4">
      <c r="A3592" s="12"/>
      <c r="B3592" s="12"/>
      <c r="C3592" s="42"/>
      <c r="D3592" s="12"/>
      <c r="E3592" s="12"/>
      <c r="F3592" s="12"/>
      <c r="G3592" s="12"/>
      <c r="H3592" s="12"/>
      <c r="I3592" s="12"/>
      <c r="J3592" s="12"/>
      <c r="K3592" s="12"/>
      <c r="L3592" s="12"/>
      <c r="M3592" s="49"/>
      <c r="N3592" s="49"/>
      <c r="O3592" s="12"/>
      <c r="P3592" s="12"/>
      <c r="Q3592" s="12"/>
      <c r="R3592" s="12"/>
      <c r="S3592" s="12"/>
    </row>
    <row r="3593" spans="1:19" s="1" customFormat="1" x14ac:dyDescent="0.4">
      <c r="A3593" s="12"/>
      <c r="B3593" s="12"/>
      <c r="C3593" s="42"/>
      <c r="D3593" s="12"/>
      <c r="E3593" s="12"/>
      <c r="F3593" s="12"/>
      <c r="G3593" s="12"/>
      <c r="H3593" s="12"/>
      <c r="I3593" s="12"/>
      <c r="J3593" s="12"/>
      <c r="K3593" s="12"/>
      <c r="L3593" s="12"/>
      <c r="M3593" s="49"/>
      <c r="N3593" s="49"/>
      <c r="O3593" s="12"/>
      <c r="P3593" s="12"/>
      <c r="Q3593" s="12"/>
      <c r="R3593" s="12"/>
      <c r="S3593" s="12"/>
    </row>
    <row r="3594" spans="1:19" s="1" customFormat="1" x14ac:dyDescent="0.4">
      <c r="A3594" s="12"/>
      <c r="B3594" s="12"/>
      <c r="C3594" s="42"/>
      <c r="D3594" s="12"/>
      <c r="E3594" s="12"/>
      <c r="F3594" s="12"/>
      <c r="G3594" s="12"/>
      <c r="H3594" s="12"/>
      <c r="I3594" s="12"/>
      <c r="J3594" s="12"/>
      <c r="K3594" s="12"/>
      <c r="L3594" s="12"/>
      <c r="M3594" s="49"/>
      <c r="N3594" s="49"/>
      <c r="O3594" s="12"/>
      <c r="P3594" s="12"/>
      <c r="Q3594" s="12"/>
      <c r="R3594" s="12"/>
      <c r="S3594" s="12"/>
    </row>
    <row r="3595" spans="1:19" s="1" customFormat="1" x14ac:dyDescent="0.4">
      <c r="A3595" s="12"/>
      <c r="B3595" s="12"/>
      <c r="C3595" s="42"/>
      <c r="D3595" s="12"/>
      <c r="E3595" s="12"/>
      <c r="F3595" s="12"/>
      <c r="G3595" s="12"/>
      <c r="H3595" s="12"/>
      <c r="I3595" s="12"/>
      <c r="J3595" s="12"/>
      <c r="K3595" s="12"/>
      <c r="L3595" s="12"/>
      <c r="M3595" s="49"/>
      <c r="N3595" s="49"/>
      <c r="O3595" s="12"/>
      <c r="P3595" s="12"/>
      <c r="Q3595" s="12"/>
      <c r="R3595" s="12"/>
      <c r="S3595" s="12"/>
    </row>
    <row r="3596" spans="1:19" s="1" customFormat="1" x14ac:dyDescent="0.4">
      <c r="A3596" s="12"/>
      <c r="B3596" s="12"/>
      <c r="C3596" s="42"/>
      <c r="D3596" s="12"/>
      <c r="E3596" s="12"/>
      <c r="F3596" s="12"/>
      <c r="G3596" s="12"/>
      <c r="H3596" s="12"/>
      <c r="I3596" s="12"/>
      <c r="J3596" s="12"/>
      <c r="K3596" s="12"/>
      <c r="L3596" s="12"/>
      <c r="M3596" s="49"/>
      <c r="N3596" s="49"/>
      <c r="O3596" s="12"/>
      <c r="P3596" s="12"/>
      <c r="Q3596" s="12"/>
      <c r="R3596" s="12"/>
      <c r="S3596" s="12"/>
    </row>
    <row r="3597" spans="1:19" s="1" customFormat="1" x14ac:dyDescent="0.4">
      <c r="A3597" s="12"/>
      <c r="B3597" s="12"/>
      <c r="C3597" s="42"/>
      <c r="D3597" s="12"/>
      <c r="E3597" s="12"/>
      <c r="F3597" s="12"/>
      <c r="G3597" s="12"/>
      <c r="H3597" s="12"/>
      <c r="I3597" s="12"/>
      <c r="J3597" s="12"/>
      <c r="K3597" s="12"/>
      <c r="L3597" s="12"/>
      <c r="M3597" s="49"/>
      <c r="N3597" s="49"/>
      <c r="O3597" s="12"/>
      <c r="P3597" s="12"/>
      <c r="Q3597" s="12"/>
      <c r="R3597" s="12"/>
      <c r="S3597" s="12"/>
    </row>
    <row r="3598" spans="1:19" s="1" customFormat="1" x14ac:dyDescent="0.4">
      <c r="A3598" s="12"/>
      <c r="B3598" s="12"/>
      <c r="C3598" s="42"/>
      <c r="D3598" s="12"/>
      <c r="E3598" s="12"/>
      <c r="F3598" s="12"/>
      <c r="G3598" s="12"/>
      <c r="H3598" s="12"/>
      <c r="I3598" s="12"/>
      <c r="J3598" s="12"/>
      <c r="K3598" s="12"/>
      <c r="L3598" s="12"/>
      <c r="M3598" s="49"/>
      <c r="N3598" s="49"/>
      <c r="O3598" s="12"/>
      <c r="P3598" s="12"/>
      <c r="Q3598" s="12"/>
      <c r="R3598" s="12"/>
      <c r="S3598" s="12"/>
    </row>
    <row r="3599" spans="1:19" s="1" customFormat="1" x14ac:dyDescent="0.4">
      <c r="A3599" s="12"/>
      <c r="B3599" s="12"/>
      <c r="C3599" s="42"/>
      <c r="D3599" s="12"/>
      <c r="E3599" s="12"/>
      <c r="F3599" s="12"/>
      <c r="G3599" s="12"/>
      <c r="H3599" s="12"/>
      <c r="I3599" s="12"/>
      <c r="J3599" s="12"/>
      <c r="K3599" s="12"/>
      <c r="L3599" s="12"/>
      <c r="M3599" s="49"/>
      <c r="N3599" s="49"/>
      <c r="O3599" s="12"/>
      <c r="P3599" s="12"/>
      <c r="Q3599" s="12"/>
      <c r="R3599" s="12"/>
      <c r="S3599" s="12"/>
    </row>
    <row r="3600" spans="1:19" s="1" customFormat="1" x14ac:dyDescent="0.4">
      <c r="A3600" s="12"/>
      <c r="B3600" s="12"/>
      <c r="C3600" s="42"/>
      <c r="D3600" s="12"/>
      <c r="E3600" s="12"/>
      <c r="F3600" s="12"/>
      <c r="G3600" s="12"/>
      <c r="H3600" s="12"/>
      <c r="I3600" s="12"/>
      <c r="J3600" s="12"/>
      <c r="K3600" s="12"/>
      <c r="L3600" s="12"/>
      <c r="M3600" s="49"/>
      <c r="N3600" s="49"/>
      <c r="O3600" s="12"/>
      <c r="P3600" s="12"/>
      <c r="Q3600" s="12"/>
      <c r="R3600" s="12"/>
      <c r="S3600" s="12"/>
    </row>
    <row r="3601" spans="1:19" s="1" customFormat="1" x14ac:dyDescent="0.4">
      <c r="A3601" s="12"/>
      <c r="B3601" s="12"/>
      <c r="C3601" s="42"/>
      <c r="D3601" s="12"/>
      <c r="E3601" s="12"/>
      <c r="F3601" s="12"/>
      <c r="G3601" s="12"/>
      <c r="H3601" s="12"/>
      <c r="I3601" s="12"/>
      <c r="J3601" s="12"/>
      <c r="K3601" s="12"/>
      <c r="L3601" s="12"/>
      <c r="M3601" s="49"/>
      <c r="N3601" s="49"/>
      <c r="O3601" s="12"/>
      <c r="P3601" s="12"/>
      <c r="Q3601" s="12"/>
      <c r="R3601" s="12"/>
      <c r="S3601" s="12"/>
    </row>
    <row r="3602" spans="1:19" s="1" customFormat="1" x14ac:dyDescent="0.4">
      <c r="A3602" s="12"/>
      <c r="B3602" s="12"/>
      <c r="C3602" s="42"/>
      <c r="D3602" s="12"/>
      <c r="E3602" s="12"/>
      <c r="F3602" s="12"/>
      <c r="G3602" s="12"/>
      <c r="H3602" s="12"/>
      <c r="I3602" s="12"/>
      <c r="J3602" s="12"/>
      <c r="K3602" s="12"/>
      <c r="L3602" s="12"/>
      <c r="M3602" s="49"/>
      <c r="N3602" s="49"/>
      <c r="O3602" s="12"/>
      <c r="P3602" s="12"/>
      <c r="Q3602" s="12"/>
      <c r="R3602" s="12"/>
      <c r="S3602" s="12"/>
    </row>
    <row r="3603" spans="1:19" s="1" customFormat="1" x14ac:dyDescent="0.4">
      <c r="A3603" s="12"/>
      <c r="B3603" s="12"/>
      <c r="C3603" s="42"/>
      <c r="D3603" s="12"/>
      <c r="E3603" s="12"/>
      <c r="F3603" s="12"/>
      <c r="G3603" s="12"/>
      <c r="H3603" s="12"/>
      <c r="I3603" s="12"/>
      <c r="J3603" s="12"/>
      <c r="K3603" s="12"/>
      <c r="L3603" s="12"/>
      <c r="M3603" s="49"/>
      <c r="N3603" s="49"/>
      <c r="O3603" s="12"/>
      <c r="P3603" s="12"/>
      <c r="Q3603" s="12"/>
      <c r="R3603" s="12"/>
      <c r="S3603" s="12"/>
    </row>
    <row r="3604" spans="1:19" s="1" customFormat="1" x14ac:dyDescent="0.4">
      <c r="A3604" s="12"/>
      <c r="B3604" s="12"/>
      <c r="C3604" s="42"/>
      <c r="D3604" s="12"/>
      <c r="E3604" s="12"/>
      <c r="F3604" s="12"/>
      <c r="G3604" s="12"/>
      <c r="H3604" s="12"/>
      <c r="I3604" s="12"/>
      <c r="J3604" s="12"/>
      <c r="K3604" s="12"/>
      <c r="L3604" s="12"/>
      <c r="M3604" s="49"/>
      <c r="N3604" s="49"/>
      <c r="O3604" s="12"/>
      <c r="P3604" s="12"/>
      <c r="Q3604" s="12"/>
      <c r="R3604" s="12"/>
      <c r="S3604" s="12"/>
    </row>
    <row r="3605" spans="1:19" s="1" customFormat="1" x14ac:dyDescent="0.4">
      <c r="A3605" s="12"/>
      <c r="B3605" s="12"/>
      <c r="C3605" s="42"/>
      <c r="D3605" s="12"/>
      <c r="E3605" s="12"/>
      <c r="F3605" s="12"/>
      <c r="G3605" s="12"/>
      <c r="H3605" s="12"/>
      <c r="I3605" s="12"/>
      <c r="J3605" s="12"/>
      <c r="K3605" s="12"/>
      <c r="L3605" s="12"/>
      <c r="M3605" s="49"/>
      <c r="N3605" s="49"/>
      <c r="O3605" s="12"/>
      <c r="P3605" s="12"/>
      <c r="Q3605" s="12"/>
      <c r="R3605" s="12"/>
      <c r="S3605" s="12"/>
    </row>
    <row r="3606" spans="1:19" s="1" customFormat="1" x14ac:dyDescent="0.4">
      <c r="A3606" s="12"/>
      <c r="B3606" s="12"/>
      <c r="C3606" s="42"/>
      <c r="D3606" s="12"/>
      <c r="E3606" s="12"/>
      <c r="F3606" s="12"/>
      <c r="G3606" s="12"/>
      <c r="H3606" s="12"/>
      <c r="I3606" s="12"/>
      <c r="J3606" s="12"/>
      <c r="K3606" s="12"/>
      <c r="L3606" s="12"/>
      <c r="M3606" s="49"/>
      <c r="N3606" s="49"/>
      <c r="O3606" s="12"/>
      <c r="P3606" s="12"/>
      <c r="Q3606" s="12"/>
      <c r="R3606" s="12"/>
      <c r="S3606" s="12"/>
    </row>
    <row r="3607" spans="1:19" s="1" customFormat="1" x14ac:dyDescent="0.4">
      <c r="A3607" s="12"/>
      <c r="B3607" s="12"/>
      <c r="C3607" s="42"/>
      <c r="D3607" s="12"/>
      <c r="E3607" s="12"/>
      <c r="F3607" s="12"/>
      <c r="G3607" s="12"/>
      <c r="H3607" s="12"/>
      <c r="I3607" s="12"/>
      <c r="J3607" s="12"/>
      <c r="K3607" s="12"/>
      <c r="L3607" s="12"/>
      <c r="M3607" s="49"/>
      <c r="N3607" s="49"/>
      <c r="O3607" s="12"/>
      <c r="P3607" s="12"/>
      <c r="Q3607" s="12"/>
      <c r="R3607" s="12"/>
      <c r="S3607" s="12"/>
    </row>
    <row r="3608" spans="1:19" s="1" customFormat="1" x14ac:dyDescent="0.4">
      <c r="A3608" s="12"/>
      <c r="B3608" s="12"/>
      <c r="C3608" s="42"/>
      <c r="D3608" s="12"/>
      <c r="E3608" s="12"/>
      <c r="F3608" s="12"/>
      <c r="G3608" s="12"/>
      <c r="H3608" s="12"/>
      <c r="I3608" s="12"/>
      <c r="J3608" s="12"/>
      <c r="K3608" s="12"/>
      <c r="L3608" s="12"/>
      <c r="M3608" s="49"/>
      <c r="N3608" s="49"/>
      <c r="O3608" s="12"/>
      <c r="P3608" s="12"/>
      <c r="Q3608" s="12"/>
      <c r="R3608" s="12"/>
      <c r="S3608" s="12"/>
    </row>
    <row r="3609" spans="1:19" s="1" customFormat="1" x14ac:dyDescent="0.4">
      <c r="A3609" s="12"/>
      <c r="B3609" s="12"/>
      <c r="C3609" s="42"/>
      <c r="D3609" s="12"/>
      <c r="E3609" s="12"/>
      <c r="F3609" s="12"/>
      <c r="G3609" s="12"/>
      <c r="H3609" s="12"/>
      <c r="I3609" s="12"/>
      <c r="J3609" s="12"/>
      <c r="K3609" s="12"/>
      <c r="L3609" s="12"/>
      <c r="M3609" s="49"/>
      <c r="N3609" s="49"/>
      <c r="O3609" s="12"/>
      <c r="P3609" s="12"/>
      <c r="Q3609" s="12"/>
      <c r="R3609" s="12"/>
      <c r="S3609" s="12"/>
    </row>
    <row r="3610" spans="1:19" s="1" customFormat="1" x14ac:dyDescent="0.4">
      <c r="A3610" s="12"/>
      <c r="B3610" s="12"/>
      <c r="C3610" s="42"/>
      <c r="D3610" s="12"/>
      <c r="E3610" s="12"/>
      <c r="F3610" s="12"/>
      <c r="G3610" s="12"/>
      <c r="H3610" s="12"/>
      <c r="I3610" s="12"/>
      <c r="J3610" s="12"/>
      <c r="K3610" s="12"/>
      <c r="L3610" s="12"/>
      <c r="M3610" s="49"/>
      <c r="N3610" s="49"/>
      <c r="O3610" s="12"/>
      <c r="P3610" s="12"/>
      <c r="Q3610" s="12"/>
      <c r="R3610" s="12"/>
      <c r="S3610" s="12"/>
    </row>
    <row r="3611" spans="1:19" s="1" customFormat="1" x14ac:dyDescent="0.4">
      <c r="A3611" s="12"/>
      <c r="B3611" s="12"/>
      <c r="C3611" s="42"/>
      <c r="D3611" s="12"/>
      <c r="E3611" s="12"/>
      <c r="F3611" s="12"/>
      <c r="G3611" s="12"/>
      <c r="H3611" s="12"/>
      <c r="I3611" s="12"/>
      <c r="J3611" s="12"/>
      <c r="K3611" s="12"/>
      <c r="L3611" s="12"/>
      <c r="M3611" s="49"/>
      <c r="N3611" s="49"/>
      <c r="O3611" s="12"/>
      <c r="P3611" s="12"/>
      <c r="Q3611" s="12"/>
      <c r="R3611" s="12"/>
      <c r="S3611" s="12"/>
    </row>
    <row r="3612" spans="1:19" s="1" customFormat="1" x14ac:dyDescent="0.4">
      <c r="A3612" s="12"/>
      <c r="B3612" s="12"/>
      <c r="C3612" s="42"/>
      <c r="D3612" s="12"/>
      <c r="E3612" s="12"/>
      <c r="F3612" s="12"/>
      <c r="G3612" s="12"/>
      <c r="H3612" s="12"/>
      <c r="I3612" s="12"/>
      <c r="J3612" s="12"/>
      <c r="K3612" s="12"/>
      <c r="L3612" s="12"/>
      <c r="M3612" s="49"/>
      <c r="N3612" s="49"/>
      <c r="O3612" s="12"/>
      <c r="P3612" s="12"/>
      <c r="Q3612" s="12"/>
      <c r="R3612" s="12"/>
      <c r="S3612" s="12"/>
    </row>
    <row r="3613" spans="1:19" s="1" customFormat="1" x14ac:dyDescent="0.4">
      <c r="A3613" s="12"/>
      <c r="B3613" s="12"/>
      <c r="C3613" s="42"/>
      <c r="D3613" s="12"/>
      <c r="E3613" s="12"/>
      <c r="F3613" s="12"/>
      <c r="G3613" s="12"/>
      <c r="H3613" s="12"/>
      <c r="I3613" s="12"/>
      <c r="J3613" s="12"/>
      <c r="K3613" s="12"/>
      <c r="L3613" s="12"/>
      <c r="M3613" s="49"/>
      <c r="N3613" s="49"/>
      <c r="O3613" s="12"/>
      <c r="P3613" s="12"/>
      <c r="Q3613" s="12"/>
      <c r="R3613" s="12"/>
      <c r="S3613" s="12"/>
    </row>
    <row r="3614" spans="1:19" s="1" customFormat="1" x14ac:dyDescent="0.4">
      <c r="A3614" s="12"/>
      <c r="B3614" s="12"/>
      <c r="C3614" s="42"/>
      <c r="D3614" s="12"/>
      <c r="E3614" s="12"/>
      <c r="F3614" s="12"/>
      <c r="G3614" s="12"/>
      <c r="H3614" s="12"/>
      <c r="I3614" s="12"/>
      <c r="J3614" s="12"/>
      <c r="K3614" s="12"/>
      <c r="L3614" s="12"/>
      <c r="M3614" s="49"/>
      <c r="N3614" s="49"/>
      <c r="O3614" s="12"/>
      <c r="P3614" s="12"/>
      <c r="Q3614" s="12"/>
      <c r="R3614" s="12"/>
      <c r="S3614" s="12"/>
    </row>
    <row r="3615" spans="1:19" s="1" customFormat="1" x14ac:dyDescent="0.4">
      <c r="A3615" s="12"/>
      <c r="B3615" s="12"/>
      <c r="C3615" s="42"/>
      <c r="D3615" s="12"/>
      <c r="E3615" s="12"/>
      <c r="F3615" s="12"/>
      <c r="G3615" s="12"/>
      <c r="H3615" s="12"/>
      <c r="I3615" s="12"/>
      <c r="J3615" s="12"/>
      <c r="K3615" s="12"/>
      <c r="L3615" s="12"/>
      <c r="M3615" s="49"/>
      <c r="N3615" s="49"/>
      <c r="O3615" s="12"/>
      <c r="P3615" s="12"/>
      <c r="Q3615" s="12"/>
      <c r="R3615" s="12"/>
      <c r="S3615" s="12"/>
    </row>
    <row r="3616" spans="1:19" s="1" customFormat="1" x14ac:dyDescent="0.4">
      <c r="A3616" s="12"/>
      <c r="B3616" s="12"/>
      <c r="C3616" s="42"/>
      <c r="D3616" s="12"/>
      <c r="E3616" s="12"/>
      <c r="F3616" s="12"/>
      <c r="G3616" s="12"/>
      <c r="H3616" s="12"/>
      <c r="I3616" s="12"/>
      <c r="J3616" s="12"/>
      <c r="K3616" s="12"/>
      <c r="L3616" s="12"/>
      <c r="M3616" s="49"/>
      <c r="N3616" s="49"/>
      <c r="O3616" s="12"/>
      <c r="P3616" s="12"/>
      <c r="Q3616" s="12"/>
      <c r="R3616" s="12"/>
      <c r="S3616" s="12"/>
    </row>
    <row r="3617" spans="1:19" s="1" customFormat="1" x14ac:dyDescent="0.4">
      <c r="A3617" s="12"/>
      <c r="B3617" s="12"/>
      <c r="C3617" s="42"/>
      <c r="D3617" s="12"/>
      <c r="E3617" s="12"/>
      <c r="F3617" s="12"/>
      <c r="G3617" s="12"/>
      <c r="H3617" s="12"/>
      <c r="I3617" s="12"/>
      <c r="J3617" s="12"/>
      <c r="K3617" s="12"/>
      <c r="L3617" s="12"/>
      <c r="M3617" s="49"/>
      <c r="N3617" s="49"/>
      <c r="O3617" s="12"/>
      <c r="P3617" s="12"/>
      <c r="Q3617" s="12"/>
      <c r="R3617" s="12"/>
      <c r="S3617" s="12"/>
    </row>
    <row r="3618" spans="1:19" s="1" customFormat="1" x14ac:dyDescent="0.4">
      <c r="A3618" s="12"/>
      <c r="B3618" s="12"/>
      <c r="C3618" s="42"/>
      <c r="D3618" s="12"/>
      <c r="E3618" s="12"/>
      <c r="F3618" s="12"/>
      <c r="G3618" s="12"/>
      <c r="H3618" s="12"/>
      <c r="I3618" s="12"/>
      <c r="J3618" s="12"/>
      <c r="K3618" s="12"/>
      <c r="L3618" s="12"/>
      <c r="M3618" s="49"/>
      <c r="N3618" s="49"/>
      <c r="O3618" s="12"/>
      <c r="P3618" s="12"/>
      <c r="Q3618" s="12"/>
      <c r="R3618" s="12"/>
      <c r="S3618" s="12"/>
    </row>
    <row r="3619" spans="1:19" s="1" customFormat="1" x14ac:dyDescent="0.4">
      <c r="A3619" s="12"/>
      <c r="B3619" s="12"/>
      <c r="C3619" s="42"/>
      <c r="D3619" s="12"/>
      <c r="E3619" s="12"/>
      <c r="F3619" s="12"/>
      <c r="G3619" s="12"/>
      <c r="H3619" s="12"/>
      <c r="I3619" s="12"/>
      <c r="J3619" s="12"/>
      <c r="K3619" s="12"/>
      <c r="L3619" s="12"/>
      <c r="M3619" s="49"/>
      <c r="N3619" s="49"/>
      <c r="O3619" s="12"/>
      <c r="P3619" s="12"/>
      <c r="Q3619" s="12"/>
      <c r="R3619" s="12"/>
      <c r="S3619" s="12"/>
    </row>
    <row r="3620" spans="1:19" s="1" customFormat="1" x14ac:dyDescent="0.4">
      <c r="A3620" s="12"/>
      <c r="B3620" s="12"/>
      <c r="C3620" s="42"/>
      <c r="D3620" s="12"/>
      <c r="E3620" s="12"/>
      <c r="F3620" s="12"/>
      <c r="G3620" s="12"/>
      <c r="H3620" s="12"/>
      <c r="I3620" s="12"/>
      <c r="J3620" s="12"/>
      <c r="K3620" s="12"/>
      <c r="L3620" s="12"/>
      <c r="M3620" s="49"/>
      <c r="N3620" s="49"/>
      <c r="O3620" s="12"/>
      <c r="P3620" s="12"/>
      <c r="Q3620" s="12"/>
      <c r="R3620" s="12"/>
      <c r="S3620" s="12"/>
    </row>
    <row r="3621" spans="1:19" s="1" customFormat="1" x14ac:dyDescent="0.4">
      <c r="A3621" s="12"/>
      <c r="B3621" s="12"/>
      <c r="C3621" s="42"/>
      <c r="D3621" s="12"/>
      <c r="E3621" s="12"/>
      <c r="F3621" s="12"/>
      <c r="G3621" s="12"/>
      <c r="H3621" s="12"/>
      <c r="I3621" s="12"/>
      <c r="J3621" s="12"/>
      <c r="K3621" s="12"/>
      <c r="L3621" s="12"/>
      <c r="M3621" s="49"/>
      <c r="N3621" s="49"/>
      <c r="O3621" s="12"/>
      <c r="P3621" s="12"/>
      <c r="Q3621" s="12"/>
      <c r="R3621" s="12"/>
      <c r="S3621" s="12"/>
    </row>
    <row r="3622" spans="1:19" s="1" customFormat="1" x14ac:dyDescent="0.4">
      <c r="A3622" s="12"/>
      <c r="B3622" s="12"/>
      <c r="C3622" s="42"/>
      <c r="D3622" s="12"/>
      <c r="E3622" s="12"/>
      <c r="F3622" s="12"/>
      <c r="G3622" s="12"/>
      <c r="H3622" s="12"/>
      <c r="I3622" s="12"/>
      <c r="J3622" s="12"/>
      <c r="K3622" s="12"/>
      <c r="L3622" s="12"/>
      <c r="M3622" s="49"/>
      <c r="N3622" s="49"/>
      <c r="O3622" s="12"/>
      <c r="P3622" s="12"/>
      <c r="Q3622" s="12"/>
      <c r="R3622" s="12"/>
      <c r="S3622" s="12"/>
    </row>
    <row r="3623" spans="1:19" s="1" customFormat="1" x14ac:dyDescent="0.4">
      <c r="A3623" s="12"/>
      <c r="B3623" s="12"/>
      <c r="C3623" s="42"/>
      <c r="D3623" s="12"/>
      <c r="E3623" s="12"/>
      <c r="F3623" s="12"/>
      <c r="G3623" s="12"/>
      <c r="H3623" s="12"/>
      <c r="I3623" s="12"/>
      <c r="J3623" s="12"/>
      <c r="K3623" s="12"/>
      <c r="L3623" s="12"/>
      <c r="M3623" s="49"/>
      <c r="N3623" s="49"/>
      <c r="O3623" s="12"/>
      <c r="P3623" s="12"/>
      <c r="Q3623" s="12"/>
      <c r="R3623" s="12"/>
      <c r="S3623" s="12"/>
    </row>
    <row r="3624" spans="1:19" s="1" customFormat="1" x14ac:dyDescent="0.4">
      <c r="A3624" s="12"/>
      <c r="B3624" s="12"/>
      <c r="C3624" s="42"/>
      <c r="D3624" s="12"/>
      <c r="E3624" s="12"/>
      <c r="F3624" s="12"/>
      <c r="G3624" s="12"/>
      <c r="H3624" s="12"/>
      <c r="I3624" s="12"/>
      <c r="J3624" s="12"/>
      <c r="K3624" s="12"/>
      <c r="L3624" s="12"/>
      <c r="M3624" s="49"/>
      <c r="N3624" s="49"/>
      <c r="O3624" s="12"/>
      <c r="P3624" s="12"/>
      <c r="Q3624" s="12"/>
      <c r="R3624" s="12"/>
      <c r="S3624" s="12"/>
    </row>
    <row r="3625" spans="1:19" s="1" customFormat="1" x14ac:dyDescent="0.4">
      <c r="A3625" s="12"/>
      <c r="B3625" s="12"/>
      <c r="C3625" s="42"/>
      <c r="D3625" s="12"/>
      <c r="E3625" s="12"/>
      <c r="F3625" s="12"/>
      <c r="G3625" s="12"/>
      <c r="H3625" s="12"/>
      <c r="I3625" s="12"/>
      <c r="J3625" s="12"/>
      <c r="K3625" s="12"/>
      <c r="L3625" s="12"/>
      <c r="M3625" s="49"/>
      <c r="N3625" s="49"/>
      <c r="O3625" s="12"/>
      <c r="P3625" s="12"/>
      <c r="Q3625" s="12"/>
      <c r="R3625" s="12"/>
      <c r="S3625" s="12"/>
    </row>
    <row r="3626" spans="1:19" s="1" customFormat="1" x14ac:dyDescent="0.4">
      <c r="A3626" s="12"/>
      <c r="B3626" s="12"/>
      <c r="C3626" s="42"/>
      <c r="D3626" s="12"/>
      <c r="E3626" s="12"/>
      <c r="F3626" s="12"/>
      <c r="G3626" s="12"/>
      <c r="H3626" s="12"/>
      <c r="I3626" s="12"/>
      <c r="J3626" s="12"/>
      <c r="K3626" s="12"/>
      <c r="L3626" s="12"/>
      <c r="M3626" s="49"/>
      <c r="N3626" s="49"/>
      <c r="O3626" s="12"/>
      <c r="P3626" s="12"/>
      <c r="Q3626" s="12"/>
      <c r="R3626" s="12"/>
      <c r="S3626" s="12"/>
    </row>
    <row r="3627" spans="1:19" s="1" customFormat="1" x14ac:dyDescent="0.4">
      <c r="A3627" s="12"/>
      <c r="B3627" s="12"/>
      <c r="C3627" s="42"/>
      <c r="D3627" s="12"/>
      <c r="E3627" s="12"/>
      <c r="F3627" s="12"/>
      <c r="G3627" s="12"/>
      <c r="H3627" s="12"/>
      <c r="I3627" s="12"/>
      <c r="J3627" s="12"/>
      <c r="K3627" s="12"/>
      <c r="L3627" s="12"/>
      <c r="M3627" s="49"/>
      <c r="N3627" s="49"/>
      <c r="O3627" s="12"/>
      <c r="P3627" s="12"/>
      <c r="Q3627" s="12"/>
      <c r="R3627" s="12"/>
      <c r="S3627" s="12"/>
    </row>
    <row r="3628" spans="1:19" s="1" customFormat="1" x14ac:dyDescent="0.4">
      <c r="A3628" s="12"/>
      <c r="B3628" s="12"/>
      <c r="C3628" s="42"/>
      <c r="D3628" s="12"/>
      <c r="E3628" s="12"/>
      <c r="F3628" s="12"/>
      <c r="G3628" s="12"/>
      <c r="H3628" s="12"/>
      <c r="I3628" s="12"/>
      <c r="J3628" s="12"/>
      <c r="K3628" s="12"/>
      <c r="L3628" s="12"/>
      <c r="M3628" s="49"/>
      <c r="N3628" s="49"/>
      <c r="O3628" s="12"/>
      <c r="P3628" s="12"/>
      <c r="Q3628" s="12"/>
      <c r="R3628" s="12"/>
      <c r="S3628" s="12"/>
    </row>
    <row r="3629" spans="1:19" s="1" customFormat="1" x14ac:dyDescent="0.4">
      <c r="A3629" s="12"/>
      <c r="B3629" s="12"/>
      <c r="C3629" s="42"/>
      <c r="D3629" s="12"/>
      <c r="E3629" s="12"/>
      <c r="F3629" s="12"/>
      <c r="G3629" s="12"/>
      <c r="H3629" s="12"/>
      <c r="I3629" s="12"/>
      <c r="J3629" s="12"/>
      <c r="K3629" s="12"/>
      <c r="L3629" s="12"/>
      <c r="M3629" s="49"/>
      <c r="N3629" s="49"/>
      <c r="O3629" s="12"/>
      <c r="P3629" s="12"/>
      <c r="Q3629" s="12"/>
      <c r="R3629" s="12"/>
      <c r="S3629" s="12"/>
    </row>
    <row r="3630" spans="1:19" s="1" customFormat="1" x14ac:dyDescent="0.4">
      <c r="A3630" s="12"/>
      <c r="B3630" s="12"/>
      <c r="C3630" s="42"/>
      <c r="D3630" s="12"/>
      <c r="E3630" s="12"/>
      <c r="F3630" s="12"/>
      <c r="G3630" s="12"/>
      <c r="H3630" s="12"/>
      <c r="I3630" s="12"/>
      <c r="J3630" s="12"/>
      <c r="K3630" s="12"/>
      <c r="L3630" s="12"/>
      <c r="M3630" s="49"/>
      <c r="N3630" s="49"/>
      <c r="O3630" s="12"/>
      <c r="P3630" s="12"/>
      <c r="Q3630" s="12"/>
      <c r="R3630" s="12"/>
      <c r="S3630" s="12"/>
    </row>
    <row r="3631" spans="1:19" s="1" customFormat="1" x14ac:dyDescent="0.4">
      <c r="A3631" s="12"/>
      <c r="B3631" s="12"/>
      <c r="C3631" s="42"/>
      <c r="D3631" s="12"/>
      <c r="E3631" s="12"/>
      <c r="F3631" s="12"/>
      <c r="G3631" s="12"/>
      <c r="H3631" s="12"/>
      <c r="I3631" s="12"/>
      <c r="J3631" s="12"/>
      <c r="K3631" s="12"/>
      <c r="L3631" s="12"/>
      <c r="M3631" s="49"/>
      <c r="N3631" s="49"/>
      <c r="O3631" s="12"/>
      <c r="P3631" s="12"/>
      <c r="Q3631" s="12"/>
      <c r="R3631" s="12"/>
      <c r="S3631" s="12"/>
    </row>
    <row r="3632" spans="1:19" s="1" customFormat="1" x14ac:dyDescent="0.4">
      <c r="A3632" s="12"/>
      <c r="B3632" s="12"/>
      <c r="C3632" s="42"/>
      <c r="D3632" s="12"/>
      <c r="E3632" s="12"/>
      <c r="F3632" s="12"/>
      <c r="G3632" s="12"/>
      <c r="H3632" s="12"/>
      <c r="I3632" s="12"/>
      <c r="J3632" s="12"/>
      <c r="K3632" s="12"/>
      <c r="L3632" s="12"/>
      <c r="M3632" s="49"/>
      <c r="N3632" s="49"/>
      <c r="O3632" s="12"/>
      <c r="P3632" s="12"/>
      <c r="Q3632" s="12"/>
      <c r="R3632" s="12"/>
      <c r="S3632" s="12"/>
    </row>
    <row r="3633" spans="1:19" s="1" customFormat="1" x14ac:dyDescent="0.4">
      <c r="A3633" s="12"/>
      <c r="B3633" s="12"/>
      <c r="C3633" s="42"/>
      <c r="D3633" s="12"/>
      <c r="E3633" s="12"/>
      <c r="F3633" s="12"/>
      <c r="G3633" s="12"/>
      <c r="H3633" s="12"/>
      <c r="I3633" s="12"/>
      <c r="J3633" s="12"/>
      <c r="K3633" s="12"/>
      <c r="L3633" s="12"/>
      <c r="M3633" s="49"/>
      <c r="N3633" s="49"/>
      <c r="O3633" s="12"/>
      <c r="P3633" s="12"/>
      <c r="Q3633" s="12"/>
      <c r="R3633" s="12"/>
      <c r="S3633" s="12"/>
    </row>
    <row r="3634" spans="1:19" s="1" customFormat="1" x14ac:dyDescent="0.4">
      <c r="A3634" s="12"/>
      <c r="B3634" s="12"/>
      <c r="C3634" s="42"/>
      <c r="D3634" s="12"/>
      <c r="E3634" s="12"/>
      <c r="F3634" s="12"/>
      <c r="G3634" s="12"/>
      <c r="H3634" s="12"/>
      <c r="I3634" s="12"/>
      <c r="J3634" s="12"/>
      <c r="K3634" s="12"/>
      <c r="L3634" s="12"/>
      <c r="M3634" s="49"/>
      <c r="N3634" s="49"/>
      <c r="O3634" s="12"/>
      <c r="P3634" s="12"/>
      <c r="Q3634" s="12"/>
      <c r="R3634" s="12"/>
      <c r="S3634" s="12"/>
    </row>
    <row r="3635" spans="1:19" s="1" customFormat="1" x14ac:dyDescent="0.4">
      <c r="A3635" s="12"/>
      <c r="B3635" s="12"/>
      <c r="C3635" s="42"/>
      <c r="D3635" s="12"/>
      <c r="E3635" s="12"/>
      <c r="F3635" s="12"/>
      <c r="G3635" s="12"/>
      <c r="H3635" s="12"/>
      <c r="I3635" s="12"/>
      <c r="J3635" s="12"/>
      <c r="K3635" s="12"/>
      <c r="L3635" s="12"/>
      <c r="M3635" s="49"/>
      <c r="N3635" s="49"/>
      <c r="O3635" s="12"/>
      <c r="P3635" s="12"/>
      <c r="Q3635" s="12"/>
      <c r="R3635" s="12"/>
      <c r="S3635" s="12"/>
    </row>
    <row r="3636" spans="1:19" s="1" customFormat="1" x14ac:dyDescent="0.4">
      <c r="A3636" s="12"/>
      <c r="B3636" s="12"/>
      <c r="C3636" s="42"/>
      <c r="D3636" s="12"/>
      <c r="E3636" s="12"/>
      <c r="F3636" s="12"/>
      <c r="G3636" s="12"/>
      <c r="H3636" s="12"/>
      <c r="I3636" s="12"/>
      <c r="J3636" s="12"/>
      <c r="K3636" s="12"/>
      <c r="L3636" s="12"/>
      <c r="M3636" s="49"/>
      <c r="N3636" s="49"/>
      <c r="O3636" s="12"/>
      <c r="P3636" s="12"/>
      <c r="Q3636" s="12"/>
      <c r="R3636" s="12"/>
      <c r="S3636" s="12"/>
    </row>
    <row r="3637" spans="1:19" s="1" customFormat="1" x14ac:dyDescent="0.4">
      <c r="A3637" s="12"/>
      <c r="B3637" s="12"/>
      <c r="C3637" s="42"/>
      <c r="D3637" s="12"/>
      <c r="E3637" s="12"/>
      <c r="F3637" s="12"/>
      <c r="G3637" s="12"/>
      <c r="H3637" s="12"/>
      <c r="I3637" s="12"/>
      <c r="J3637" s="12"/>
      <c r="K3637" s="12"/>
      <c r="L3637" s="12"/>
      <c r="M3637" s="49"/>
      <c r="N3637" s="49"/>
      <c r="O3637" s="12"/>
      <c r="P3637" s="12"/>
      <c r="Q3637" s="12"/>
      <c r="R3637" s="12"/>
      <c r="S3637" s="12"/>
    </row>
    <row r="3638" spans="1:19" s="1" customFormat="1" x14ac:dyDescent="0.4">
      <c r="A3638" s="12"/>
      <c r="B3638" s="12"/>
      <c r="C3638" s="42"/>
      <c r="D3638" s="12"/>
      <c r="E3638" s="12"/>
      <c r="F3638" s="12"/>
      <c r="G3638" s="12"/>
      <c r="H3638" s="12"/>
      <c r="I3638" s="12"/>
      <c r="J3638" s="12"/>
      <c r="K3638" s="12"/>
      <c r="L3638" s="12"/>
      <c r="M3638" s="49"/>
      <c r="N3638" s="49"/>
      <c r="O3638" s="12"/>
      <c r="P3638" s="12"/>
      <c r="Q3638" s="12"/>
      <c r="R3638" s="12"/>
      <c r="S3638" s="12"/>
    </row>
    <row r="3639" spans="1:19" s="1" customFormat="1" x14ac:dyDescent="0.4">
      <c r="A3639" s="12"/>
      <c r="B3639" s="12"/>
      <c r="C3639" s="42"/>
      <c r="D3639" s="12"/>
      <c r="E3639" s="12"/>
      <c r="F3639" s="12"/>
      <c r="G3639" s="12"/>
      <c r="H3639" s="12"/>
      <c r="I3639" s="12"/>
      <c r="J3639" s="12"/>
      <c r="K3639" s="12"/>
      <c r="L3639" s="12"/>
      <c r="M3639" s="49"/>
      <c r="N3639" s="49"/>
      <c r="O3639" s="12"/>
      <c r="P3639" s="12"/>
      <c r="Q3639" s="12"/>
      <c r="R3639" s="12"/>
      <c r="S3639" s="12"/>
    </row>
    <row r="3640" spans="1:19" s="1" customFormat="1" x14ac:dyDescent="0.4">
      <c r="A3640" s="12"/>
      <c r="B3640" s="12"/>
      <c r="C3640" s="42"/>
      <c r="D3640" s="12"/>
      <c r="E3640" s="12"/>
      <c r="F3640" s="12"/>
      <c r="G3640" s="12"/>
      <c r="H3640" s="12"/>
      <c r="I3640" s="12"/>
      <c r="J3640" s="12"/>
      <c r="K3640" s="12"/>
      <c r="L3640" s="12"/>
      <c r="M3640" s="49"/>
      <c r="N3640" s="49"/>
      <c r="O3640" s="12"/>
      <c r="P3640" s="12"/>
      <c r="Q3640" s="12"/>
      <c r="R3640" s="12"/>
      <c r="S3640" s="12"/>
    </row>
    <row r="3641" spans="1:19" s="1" customFormat="1" x14ac:dyDescent="0.4">
      <c r="A3641" s="12"/>
      <c r="B3641" s="12"/>
      <c r="C3641" s="42"/>
      <c r="D3641" s="12"/>
      <c r="E3641" s="12"/>
      <c r="F3641" s="12"/>
      <c r="G3641" s="12"/>
      <c r="H3641" s="12"/>
      <c r="I3641" s="12"/>
      <c r="J3641" s="12"/>
      <c r="K3641" s="12"/>
      <c r="L3641" s="12"/>
      <c r="M3641" s="49"/>
      <c r="N3641" s="49"/>
      <c r="O3641" s="12"/>
      <c r="P3641" s="12"/>
      <c r="Q3641" s="12"/>
      <c r="R3641" s="12"/>
      <c r="S3641" s="12"/>
    </row>
    <row r="3642" spans="1:19" s="1" customFormat="1" x14ac:dyDescent="0.4">
      <c r="A3642" s="12"/>
      <c r="B3642" s="12"/>
      <c r="C3642" s="42"/>
      <c r="D3642" s="12"/>
      <c r="E3642" s="12"/>
      <c r="F3642" s="12"/>
      <c r="G3642" s="12"/>
      <c r="H3642" s="12"/>
      <c r="I3642" s="12"/>
      <c r="J3642" s="12"/>
      <c r="K3642" s="12"/>
      <c r="L3642" s="12"/>
      <c r="M3642" s="49"/>
      <c r="N3642" s="49"/>
      <c r="O3642" s="12"/>
      <c r="P3642" s="12"/>
      <c r="Q3642" s="12"/>
      <c r="R3642" s="12"/>
      <c r="S3642" s="12"/>
    </row>
    <row r="3643" spans="1:19" s="1" customFormat="1" x14ac:dyDescent="0.4">
      <c r="A3643" s="12"/>
      <c r="B3643" s="12"/>
      <c r="C3643" s="42"/>
      <c r="D3643" s="12"/>
      <c r="E3643" s="12"/>
      <c r="F3643" s="12"/>
      <c r="G3643" s="12"/>
      <c r="H3643" s="12"/>
      <c r="I3643" s="12"/>
      <c r="J3643" s="12"/>
      <c r="K3643" s="12"/>
      <c r="L3643" s="12"/>
      <c r="M3643" s="49"/>
      <c r="N3643" s="49"/>
      <c r="O3643" s="12"/>
      <c r="P3643" s="12"/>
      <c r="Q3643" s="12"/>
      <c r="R3643" s="12"/>
      <c r="S3643" s="12"/>
    </row>
    <row r="3644" spans="1:19" s="1" customFormat="1" x14ac:dyDescent="0.4">
      <c r="A3644" s="12"/>
      <c r="B3644" s="12"/>
      <c r="C3644" s="42"/>
      <c r="D3644" s="12"/>
      <c r="E3644" s="12"/>
      <c r="F3644" s="12"/>
      <c r="G3644" s="12"/>
      <c r="H3644" s="12"/>
      <c r="I3644" s="12"/>
      <c r="J3644" s="12"/>
      <c r="K3644" s="12"/>
      <c r="L3644" s="12"/>
      <c r="M3644" s="49"/>
      <c r="N3644" s="49"/>
      <c r="O3644" s="12"/>
      <c r="P3644" s="12"/>
      <c r="Q3644" s="12"/>
      <c r="R3644" s="12"/>
      <c r="S3644" s="12"/>
    </row>
    <row r="3645" spans="1:19" s="1" customFormat="1" x14ac:dyDescent="0.4">
      <c r="A3645" s="12"/>
      <c r="B3645" s="12"/>
      <c r="C3645" s="42"/>
      <c r="D3645" s="12"/>
      <c r="E3645" s="12"/>
      <c r="F3645" s="12"/>
      <c r="G3645" s="12"/>
      <c r="H3645" s="12"/>
      <c r="I3645" s="12"/>
      <c r="J3645" s="12"/>
      <c r="K3645" s="12"/>
      <c r="L3645" s="12"/>
      <c r="M3645" s="49"/>
      <c r="N3645" s="49"/>
      <c r="O3645" s="12"/>
      <c r="P3645" s="12"/>
      <c r="Q3645" s="12"/>
      <c r="R3645" s="12"/>
      <c r="S3645" s="12"/>
    </row>
    <row r="3646" spans="1:19" s="1" customFormat="1" x14ac:dyDescent="0.4">
      <c r="A3646" s="12"/>
      <c r="B3646" s="12"/>
      <c r="C3646" s="42"/>
      <c r="D3646" s="12"/>
      <c r="E3646" s="12"/>
      <c r="F3646" s="12"/>
      <c r="G3646" s="12"/>
      <c r="H3646" s="12"/>
      <c r="I3646" s="12"/>
      <c r="J3646" s="12"/>
      <c r="K3646" s="12"/>
      <c r="L3646" s="12"/>
      <c r="M3646" s="49"/>
      <c r="N3646" s="49"/>
      <c r="O3646" s="12"/>
      <c r="P3646" s="12"/>
      <c r="Q3646" s="12"/>
      <c r="R3646" s="12"/>
      <c r="S3646" s="12"/>
    </row>
    <row r="3647" spans="1:19" s="1" customFormat="1" x14ac:dyDescent="0.4">
      <c r="A3647" s="12"/>
      <c r="B3647" s="12"/>
      <c r="C3647" s="42"/>
      <c r="D3647" s="12"/>
      <c r="E3647" s="12"/>
      <c r="F3647" s="12"/>
      <c r="G3647" s="12"/>
      <c r="H3647" s="12"/>
      <c r="I3647" s="12"/>
      <c r="J3647" s="12"/>
      <c r="K3647" s="12"/>
      <c r="L3647" s="12"/>
      <c r="M3647" s="49"/>
      <c r="N3647" s="49"/>
      <c r="O3647" s="12"/>
      <c r="P3647" s="12"/>
      <c r="Q3647" s="12"/>
      <c r="R3647" s="12"/>
      <c r="S3647" s="12"/>
    </row>
    <row r="3648" spans="1:19" s="1" customFormat="1" x14ac:dyDescent="0.4">
      <c r="A3648" s="12"/>
      <c r="B3648" s="12"/>
      <c r="C3648" s="42"/>
      <c r="D3648" s="12"/>
      <c r="E3648" s="12"/>
      <c r="F3648" s="12"/>
      <c r="G3648" s="12"/>
      <c r="H3648" s="12"/>
      <c r="I3648" s="12"/>
      <c r="J3648" s="12"/>
      <c r="K3648" s="12"/>
      <c r="L3648" s="12"/>
      <c r="M3648" s="49"/>
      <c r="N3648" s="49"/>
      <c r="O3648" s="12"/>
      <c r="P3648" s="12"/>
      <c r="Q3648" s="12"/>
      <c r="R3648" s="12"/>
      <c r="S3648" s="12"/>
    </row>
    <row r="3649" spans="1:19" s="1" customFormat="1" x14ac:dyDescent="0.4">
      <c r="A3649" s="12"/>
      <c r="B3649" s="12"/>
      <c r="C3649" s="42"/>
      <c r="D3649" s="12"/>
      <c r="E3649" s="12"/>
      <c r="F3649" s="12"/>
      <c r="G3649" s="12"/>
      <c r="H3649" s="12"/>
      <c r="I3649" s="12"/>
      <c r="J3649" s="12"/>
      <c r="K3649" s="12"/>
      <c r="L3649" s="12"/>
      <c r="M3649" s="49"/>
      <c r="N3649" s="49"/>
      <c r="O3649" s="12"/>
      <c r="P3649" s="12"/>
      <c r="Q3649" s="12"/>
      <c r="R3649" s="12"/>
      <c r="S3649" s="12"/>
    </row>
    <row r="3650" spans="1:19" s="1" customFormat="1" x14ac:dyDescent="0.4">
      <c r="A3650" s="12"/>
      <c r="B3650" s="12"/>
      <c r="C3650" s="42"/>
      <c r="D3650" s="12"/>
      <c r="E3650" s="12"/>
      <c r="F3650" s="12"/>
      <c r="G3650" s="12"/>
      <c r="H3650" s="12"/>
      <c r="I3650" s="12"/>
      <c r="J3650" s="12"/>
      <c r="K3650" s="12"/>
      <c r="L3650" s="12"/>
      <c r="M3650" s="49"/>
      <c r="N3650" s="49"/>
      <c r="O3650" s="12"/>
      <c r="P3650" s="12"/>
      <c r="Q3650" s="12"/>
      <c r="R3650" s="12"/>
      <c r="S3650" s="12"/>
    </row>
    <row r="3651" spans="1:19" s="1" customFormat="1" x14ac:dyDescent="0.4">
      <c r="A3651" s="12"/>
      <c r="B3651" s="12"/>
      <c r="C3651" s="42"/>
      <c r="D3651" s="12"/>
      <c r="E3651" s="12"/>
      <c r="F3651" s="12"/>
      <c r="G3651" s="12"/>
      <c r="H3651" s="12"/>
      <c r="I3651" s="12"/>
      <c r="J3651" s="12"/>
      <c r="K3651" s="12"/>
      <c r="L3651" s="12"/>
      <c r="M3651" s="49"/>
      <c r="N3651" s="49"/>
      <c r="O3651" s="12"/>
      <c r="P3651" s="12"/>
      <c r="Q3651" s="12"/>
      <c r="R3651" s="12"/>
      <c r="S3651" s="12"/>
    </row>
    <row r="3652" spans="1:19" s="1" customFormat="1" x14ac:dyDescent="0.4">
      <c r="A3652" s="12"/>
      <c r="B3652" s="12"/>
      <c r="C3652" s="42"/>
      <c r="D3652" s="12"/>
      <c r="E3652" s="12"/>
      <c r="F3652" s="12"/>
      <c r="G3652" s="12"/>
      <c r="H3652" s="12"/>
      <c r="I3652" s="12"/>
      <c r="J3652" s="12"/>
      <c r="K3652" s="12"/>
      <c r="L3652" s="12"/>
      <c r="M3652" s="49"/>
      <c r="N3652" s="49"/>
      <c r="O3652" s="12"/>
      <c r="P3652" s="12"/>
      <c r="Q3652" s="12"/>
      <c r="R3652" s="12"/>
      <c r="S3652" s="12"/>
    </row>
    <row r="3653" spans="1:19" s="1" customFormat="1" x14ac:dyDescent="0.4">
      <c r="A3653" s="12"/>
      <c r="B3653" s="12"/>
      <c r="C3653" s="42"/>
      <c r="D3653" s="12"/>
      <c r="E3653" s="12"/>
      <c r="F3653" s="12"/>
      <c r="G3653" s="12"/>
      <c r="H3653" s="12"/>
      <c r="I3653" s="12"/>
      <c r="J3653" s="12"/>
      <c r="K3653" s="12"/>
      <c r="L3653" s="12"/>
      <c r="M3653" s="49"/>
      <c r="N3653" s="49"/>
      <c r="O3653" s="12"/>
      <c r="P3653" s="12"/>
      <c r="Q3653" s="12"/>
      <c r="R3653" s="12"/>
      <c r="S3653" s="12"/>
    </row>
    <row r="3654" spans="1:19" s="1" customFormat="1" x14ac:dyDescent="0.4">
      <c r="A3654" s="12"/>
      <c r="B3654" s="12"/>
      <c r="C3654" s="42"/>
      <c r="D3654" s="12"/>
      <c r="E3654" s="12"/>
      <c r="F3654" s="12"/>
      <c r="G3654" s="12"/>
      <c r="H3654" s="12"/>
      <c r="I3654" s="12"/>
      <c r="J3654" s="12"/>
      <c r="K3654" s="12"/>
      <c r="L3654" s="12"/>
      <c r="M3654" s="49"/>
      <c r="N3654" s="49"/>
      <c r="O3654" s="12"/>
      <c r="P3654" s="12"/>
      <c r="Q3654" s="12"/>
      <c r="R3654" s="12"/>
      <c r="S3654" s="12"/>
    </row>
    <row r="3655" spans="1:19" s="1" customFormat="1" x14ac:dyDescent="0.4">
      <c r="A3655" s="12"/>
      <c r="B3655" s="12"/>
      <c r="C3655" s="42"/>
      <c r="D3655" s="12"/>
      <c r="E3655" s="12"/>
      <c r="F3655" s="12"/>
      <c r="G3655" s="12"/>
      <c r="H3655" s="12"/>
      <c r="I3655" s="12"/>
      <c r="J3655" s="12"/>
      <c r="K3655" s="12"/>
      <c r="L3655" s="12"/>
      <c r="M3655" s="49"/>
      <c r="N3655" s="49"/>
      <c r="O3655" s="12"/>
      <c r="P3655" s="12"/>
      <c r="Q3655" s="12"/>
      <c r="R3655" s="12"/>
      <c r="S3655" s="12"/>
    </row>
    <row r="3656" spans="1:19" s="1" customFormat="1" x14ac:dyDescent="0.4">
      <c r="A3656" s="12"/>
      <c r="B3656" s="12"/>
      <c r="C3656" s="42"/>
      <c r="D3656" s="12"/>
      <c r="E3656" s="12"/>
      <c r="F3656" s="12"/>
      <c r="G3656" s="12"/>
      <c r="H3656" s="12"/>
      <c r="I3656" s="12"/>
      <c r="J3656" s="12"/>
      <c r="K3656" s="12"/>
      <c r="L3656" s="12"/>
      <c r="M3656" s="49"/>
      <c r="N3656" s="49"/>
      <c r="O3656" s="12"/>
      <c r="P3656" s="12"/>
      <c r="Q3656" s="12"/>
      <c r="R3656" s="12"/>
      <c r="S3656" s="12"/>
    </row>
    <row r="3657" spans="1:19" s="1" customFormat="1" x14ac:dyDescent="0.4">
      <c r="A3657" s="12"/>
      <c r="B3657" s="12"/>
      <c r="C3657" s="42"/>
      <c r="D3657" s="12"/>
      <c r="E3657" s="12"/>
      <c r="F3657" s="12"/>
      <c r="G3657" s="12"/>
      <c r="H3657" s="12"/>
      <c r="I3657" s="12"/>
      <c r="J3657" s="12"/>
      <c r="K3657" s="12"/>
      <c r="L3657" s="12"/>
      <c r="M3657" s="49"/>
      <c r="N3657" s="49"/>
      <c r="O3657" s="12"/>
      <c r="P3657" s="12"/>
      <c r="Q3657" s="12"/>
      <c r="R3657" s="12"/>
      <c r="S3657" s="12"/>
    </row>
    <row r="3658" spans="1:19" s="1" customFormat="1" x14ac:dyDescent="0.4">
      <c r="A3658" s="12"/>
      <c r="B3658" s="12"/>
      <c r="C3658" s="42"/>
      <c r="D3658" s="12"/>
      <c r="E3658" s="12"/>
      <c r="F3658" s="12"/>
      <c r="G3658" s="12"/>
      <c r="H3658" s="12"/>
      <c r="I3658" s="12"/>
      <c r="J3658" s="12"/>
      <c r="K3658" s="12"/>
      <c r="L3658" s="12"/>
      <c r="M3658" s="49"/>
      <c r="N3658" s="49"/>
      <c r="O3658" s="12"/>
      <c r="P3658" s="12"/>
      <c r="Q3658" s="12"/>
      <c r="R3658" s="12"/>
      <c r="S3658" s="12"/>
    </row>
    <row r="3659" spans="1:19" s="1" customFormat="1" x14ac:dyDescent="0.4">
      <c r="A3659" s="12"/>
      <c r="B3659" s="12"/>
      <c r="C3659" s="42"/>
      <c r="D3659" s="12"/>
      <c r="E3659" s="12"/>
      <c r="F3659" s="12"/>
      <c r="G3659" s="12"/>
      <c r="H3659" s="12"/>
      <c r="I3659" s="12"/>
      <c r="J3659" s="12"/>
      <c r="K3659" s="12"/>
      <c r="L3659" s="12"/>
      <c r="M3659" s="49"/>
      <c r="N3659" s="49"/>
      <c r="O3659" s="12"/>
      <c r="P3659" s="12"/>
      <c r="Q3659" s="12"/>
      <c r="R3659" s="12"/>
      <c r="S3659" s="12"/>
    </row>
    <row r="3660" spans="1:19" s="1" customFormat="1" x14ac:dyDescent="0.4">
      <c r="A3660" s="12"/>
      <c r="B3660" s="12"/>
      <c r="C3660" s="42"/>
      <c r="D3660" s="12"/>
      <c r="E3660" s="12"/>
      <c r="F3660" s="12"/>
      <c r="G3660" s="12"/>
      <c r="H3660" s="12"/>
      <c r="I3660" s="12"/>
      <c r="J3660" s="12"/>
      <c r="K3660" s="12"/>
      <c r="L3660" s="12"/>
      <c r="M3660" s="49"/>
      <c r="N3660" s="49"/>
      <c r="O3660" s="12"/>
      <c r="P3660" s="12"/>
      <c r="Q3660" s="12"/>
      <c r="R3660" s="12"/>
      <c r="S3660" s="12"/>
    </row>
    <row r="3661" spans="1:19" s="1" customFormat="1" x14ac:dyDescent="0.4">
      <c r="A3661" s="12"/>
      <c r="B3661" s="12"/>
      <c r="C3661" s="42"/>
      <c r="D3661" s="12"/>
      <c r="E3661" s="12"/>
      <c r="F3661" s="12"/>
      <c r="G3661" s="12"/>
      <c r="H3661" s="12"/>
      <c r="I3661" s="12"/>
      <c r="J3661" s="12"/>
      <c r="K3661" s="12"/>
      <c r="L3661" s="12"/>
      <c r="M3661" s="49"/>
      <c r="N3661" s="49"/>
      <c r="O3661" s="12"/>
      <c r="P3661" s="12"/>
      <c r="Q3661" s="12"/>
      <c r="R3661" s="12"/>
      <c r="S3661" s="12"/>
    </row>
    <row r="3662" spans="1:19" s="1" customFormat="1" x14ac:dyDescent="0.4">
      <c r="A3662" s="12"/>
      <c r="B3662" s="12"/>
      <c r="C3662" s="42"/>
      <c r="D3662" s="12"/>
      <c r="E3662" s="12"/>
      <c r="F3662" s="12"/>
      <c r="G3662" s="12"/>
      <c r="H3662" s="12"/>
      <c r="I3662" s="12"/>
      <c r="J3662" s="12"/>
      <c r="K3662" s="12"/>
      <c r="L3662" s="12"/>
      <c r="M3662" s="49"/>
      <c r="N3662" s="49"/>
      <c r="O3662" s="12"/>
      <c r="P3662" s="12"/>
      <c r="Q3662" s="12"/>
      <c r="R3662" s="12"/>
      <c r="S3662" s="12"/>
    </row>
    <row r="3663" spans="1:19" s="1" customFormat="1" x14ac:dyDescent="0.4">
      <c r="A3663" s="12"/>
      <c r="B3663" s="12"/>
      <c r="C3663" s="42"/>
      <c r="D3663" s="12"/>
      <c r="E3663" s="12"/>
      <c r="F3663" s="12"/>
      <c r="G3663" s="12"/>
      <c r="H3663" s="12"/>
      <c r="I3663" s="12"/>
      <c r="J3663" s="12"/>
      <c r="K3663" s="12"/>
      <c r="L3663" s="12"/>
      <c r="M3663" s="49"/>
      <c r="N3663" s="49"/>
      <c r="O3663" s="12"/>
      <c r="P3663" s="12"/>
      <c r="Q3663" s="12"/>
      <c r="R3663" s="12"/>
      <c r="S3663" s="12"/>
    </row>
    <row r="3664" spans="1:19" s="1" customFormat="1" x14ac:dyDescent="0.4">
      <c r="A3664" s="12"/>
      <c r="B3664" s="12"/>
      <c r="C3664" s="42"/>
      <c r="D3664" s="12"/>
      <c r="E3664" s="12"/>
      <c r="F3664" s="12"/>
      <c r="G3664" s="12"/>
      <c r="H3664" s="12"/>
      <c r="I3664" s="12"/>
      <c r="J3664" s="12"/>
      <c r="K3664" s="12"/>
      <c r="L3664" s="12"/>
      <c r="M3664" s="49"/>
      <c r="N3664" s="49"/>
      <c r="O3664" s="12"/>
      <c r="P3664" s="12"/>
      <c r="Q3664" s="12"/>
      <c r="R3664" s="12"/>
      <c r="S3664" s="12"/>
    </row>
    <row r="3665" spans="1:19" s="1" customFormat="1" x14ac:dyDescent="0.4">
      <c r="A3665" s="12"/>
      <c r="B3665" s="12"/>
      <c r="C3665" s="42"/>
      <c r="D3665" s="12"/>
      <c r="E3665" s="12"/>
      <c r="F3665" s="12"/>
      <c r="G3665" s="12"/>
      <c r="H3665" s="12"/>
      <c r="I3665" s="12"/>
      <c r="J3665" s="12"/>
      <c r="K3665" s="12"/>
      <c r="L3665" s="12"/>
      <c r="M3665" s="49"/>
      <c r="N3665" s="49"/>
      <c r="O3665" s="12"/>
      <c r="P3665" s="12"/>
      <c r="Q3665" s="12"/>
      <c r="R3665" s="12"/>
      <c r="S3665" s="12"/>
    </row>
    <row r="3666" spans="1:19" s="1" customFormat="1" x14ac:dyDescent="0.4">
      <c r="A3666" s="12"/>
      <c r="B3666" s="12"/>
      <c r="C3666" s="42"/>
      <c r="D3666" s="12"/>
      <c r="E3666" s="12"/>
      <c r="F3666" s="12"/>
      <c r="G3666" s="12"/>
      <c r="H3666" s="12"/>
      <c r="I3666" s="12"/>
      <c r="J3666" s="12"/>
      <c r="K3666" s="12"/>
      <c r="L3666" s="12"/>
      <c r="M3666" s="49"/>
      <c r="N3666" s="49"/>
      <c r="O3666" s="12"/>
      <c r="P3666" s="12"/>
      <c r="Q3666" s="12"/>
      <c r="R3666" s="12"/>
      <c r="S3666" s="12"/>
    </row>
    <row r="3667" spans="1:19" s="1" customFormat="1" x14ac:dyDescent="0.4">
      <c r="A3667" s="12"/>
      <c r="B3667" s="12"/>
      <c r="C3667" s="42"/>
      <c r="D3667" s="12"/>
      <c r="E3667" s="12"/>
      <c r="F3667" s="12"/>
      <c r="G3667" s="12"/>
      <c r="H3667" s="12"/>
      <c r="I3667" s="12"/>
      <c r="J3667" s="12"/>
      <c r="K3667" s="12"/>
      <c r="L3667" s="12"/>
      <c r="M3667" s="49"/>
      <c r="N3667" s="49"/>
      <c r="O3667" s="12"/>
      <c r="P3667" s="12"/>
      <c r="Q3667" s="12"/>
      <c r="R3667" s="12"/>
      <c r="S3667" s="12"/>
    </row>
    <row r="3668" spans="1:19" s="1" customFormat="1" x14ac:dyDescent="0.4">
      <c r="A3668" s="12"/>
      <c r="B3668" s="12"/>
      <c r="C3668" s="42"/>
      <c r="D3668" s="12"/>
      <c r="E3668" s="12"/>
      <c r="F3668" s="12"/>
      <c r="G3668" s="12"/>
      <c r="H3668" s="12"/>
      <c r="I3668" s="12"/>
      <c r="J3668" s="12"/>
      <c r="K3668" s="12"/>
      <c r="L3668" s="12"/>
      <c r="M3668" s="49"/>
      <c r="N3668" s="49"/>
      <c r="O3668" s="12"/>
      <c r="P3668" s="12"/>
      <c r="Q3668" s="12"/>
      <c r="R3668" s="12"/>
      <c r="S3668" s="12"/>
    </row>
    <row r="3669" spans="1:19" s="1" customFormat="1" x14ac:dyDescent="0.4">
      <c r="A3669" s="12"/>
      <c r="B3669" s="12"/>
      <c r="C3669" s="42"/>
      <c r="D3669" s="12"/>
      <c r="E3669" s="12"/>
      <c r="F3669" s="12"/>
      <c r="G3669" s="12"/>
      <c r="H3669" s="12"/>
      <c r="I3669" s="12"/>
      <c r="J3669" s="12"/>
      <c r="K3669" s="12"/>
      <c r="L3669" s="12"/>
      <c r="M3669" s="49"/>
      <c r="N3669" s="49"/>
      <c r="O3669" s="12"/>
      <c r="P3669" s="12"/>
      <c r="Q3669" s="12"/>
      <c r="R3669" s="12"/>
      <c r="S3669" s="12"/>
    </row>
    <row r="3670" spans="1:19" s="1" customFormat="1" x14ac:dyDescent="0.4">
      <c r="A3670" s="12"/>
      <c r="B3670" s="12"/>
      <c r="C3670" s="42"/>
      <c r="D3670" s="12"/>
      <c r="E3670" s="12"/>
      <c r="F3670" s="12"/>
      <c r="G3670" s="12"/>
      <c r="H3670" s="12"/>
      <c r="I3670" s="12"/>
      <c r="J3670" s="12"/>
      <c r="K3670" s="12"/>
      <c r="L3670" s="12"/>
      <c r="M3670" s="49"/>
      <c r="N3670" s="49"/>
      <c r="O3670" s="12"/>
      <c r="P3670" s="12"/>
      <c r="Q3670" s="12"/>
      <c r="R3670" s="12"/>
      <c r="S3670" s="12"/>
    </row>
    <row r="3671" spans="1:19" s="1" customFormat="1" x14ac:dyDescent="0.4">
      <c r="A3671" s="12"/>
      <c r="B3671" s="12"/>
      <c r="C3671" s="42"/>
      <c r="D3671" s="12"/>
      <c r="E3671" s="12"/>
      <c r="F3671" s="12"/>
      <c r="G3671" s="12"/>
      <c r="H3671" s="12"/>
      <c r="I3671" s="12"/>
      <c r="J3671" s="12"/>
      <c r="K3671" s="12"/>
      <c r="L3671" s="12"/>
      <c r="M3671" s="49"/>
      <c r="N3671" s="49"/>
      <c r="O3671" s="12"/>
      <c r="P3671" s="12"/>
      <c r="Q3671" s="12"/>
      <c r="R3671" s="12"/>
      <c r="S3671" s="12"/>
    </row>
    <row r="3672" spans="1:19" s="1" customFormat="1" x14ac:dyDescent="0.4">
      <c r="A3672" s="12"/>
      <c r="B3672" s="12"/>
      <c r="C3672" s="42"/>
      <c r="D3672" s="12"/>
      <c r="E3672" s="12"/>
      <c r="F3672" s="12"/>
      <c r="G3672" s="12"/>
      <c r="H3672" s="12"/>
      <c r="I3672" s="12"/>
      <c r="J3672" s="12"/>
      <c r="K3672" s="12"/>
      <c r="L3672" s="12"/>
      <c r="M3672" s="49"/>
      <c r="N3672" s="49"/>
      <c r="O3672" s="12"/>
      <c r="P3672" s="12"/>
      <c r="Q3672" s="12"/>
      <c r="R3672" s="12"/>
      <c r="S3672" s="12"/>
    </row>
    <row r="3673" spans="1:19" s="1" customFormat="1" x14ac:dyDescent="0.4">
      <c r="A3673" s="12"/>
      <c r="B3673" s="12"/>
      <c r="C3673" s="12"/>
      <c r="D3673" s="12"/>
      <c r="E3673" s="12"/>
      <c r="F3673" s="12"/>
      <c r="G3673" s="12"/>
      <c r="H3673" s="12"/>
      <c r="I3673" s="12"/>
      <c r="J3673" s="12"/>
      <c r="K3673" s="12"/>
      <c r="L3673" s="12"/>
      <c r="M3673" s="49"/>
      <c r="N3673" s="49"/>
      <c r="O3673" s="12"/>
      <c r="P3673" s="12"/>
      <c r="Q3673" s="12"/>
      <c r="R3673" s="12"/>
      <c r="S3673" s="12"/>
    </row>
    <row r="3674" spans="1:19" s="1" customFormat="1" x14ac:dyDescent="0.4">
      <c r="A3674" s="12"/>
      <c r="B3674" s="12"/>
      <c r="C3674" s="12"/>
      <c r="D3674" s="12"/>
      <c r="E3674" s="12"/>
      <c r="F3674" s="12"/>
      <c r="G3674" s="12"/>
      <c r="H3674" s="12"/>
      <c r="I3674" s="12"/>
      <c r="J3674" s="12"/>
      <c r="K3674" s="12"/>
      <c r="L3674" s="12"/>
      <c r="M3674" s="49"/>
      <c r="N3674" s="49"/>
      <c r="O3674" s="12"/>
      <c r="P3674" s="12"/>
      <c r="Q3674" s="12"/>
      <c r="R3674" s="12"/>
      <c r="S3674" s="12"/>
    </row>
    <row r="3675" spans="1:19" s="1" customFormat="1" x14ac:dyDescent="0.4">
      <c r="A3675" s="12"/>
      <c r="B3675" s="12"/>
      <c r="C3675" s="12"/>
      <c r="D3675" s="12"/>
      <c r="E3675" s="12"/>
      <c r="F3675" s="12"/>
      <c r="G3675" s="12"/>
      <c r="H3675" s="12"/>
      <c r="I3675" s="12"/>
      <c r="J3675" s="12"/>
      <c r="K3675" s="12"/>
      <c r="L3675" s="12"/>
      <c r="M3675" s="49"/>
      <c r="N3675" s="49"/>
      <c r="O3675" s="12"/>
      <c r="P3675" s="12"/>
      <c r="Q3675" s="12"/>
      <c r="R3675" s="12"/>
      <c r="S3675" s="12"/>
    </row>
    <row r="3676" spans="1:19" s="1" customFormat="1" x14ac:dyDescent="0.4">
      <c r="A3676" s="12"/>
      <c r="B3676" s="12"/>
      <c r="C3676" s="12"/>
      <c r="D3676" s="12"/>
      <c r="E3676" s="12"/>
      <c r="F3676" s="12"/>
      <c r="G3676" s="12"/>
      <c r="H3676" s="12"/>
      <c r="I3676" s="12"/>
      <c r="J3676" s="12"/>
      <c r="K3676" s="12"/>
      <c r="L3676" s="12"/>
      <c r="M3676" s="49"/>
      <c r="N3676" s="49"/>
      <c r="O3676" s="12"/>
      <c r="P3676" s="12"/>
      <c r="Q3676" s="12"/>
      <c r="R3676" s="12"/>
      <c r="S3676" s="12"/>
    </row>
    <row r="3677" spans="1:19" s="1" customFormat="1" x14ac:dyDescent="0.4">
      <c r="A3677" s="12"/>
      <c r="B3677" s="12"/>
      <c r="C3677" s="12"/>
      <c r="D3677" s="12"/>
      <c r="E3677" s="12"/>
      <c r="F3677" s="12"/>
      <c r="G3677" s="12"/>
      <c r="H3677" s="12"/>
      <c r="I3677" s="12"/>
      <c r="J3677" s="12"/>
      <c r="K3677" s="12"/>
      <c r="L3677" s="12"/>
      <c r="M3677" s="49"/>
      <c r="N3677" s="49"/>
      <c r="O3677" s="12"/>
      <c r="P3677" s="12"/>
      <c r="Q3677" s="12"/>
      <c r="R3677" s="12"/>
      <c r="S3677" s="12"/>
    </row>
    <row r="3678" spans="1:19" s="1" customFormat="1" x14ac:dyDescent="0.4">
      <c r="A3678" s="12"/>
      <c r="B3678" s="12"/>
      <c r="C3678" s="12"/>
      <c r="D3678" s="12"/>
      <c r="E3678" s="12"/>
      <c r="F3678" s="12"/>
      <c r="G3678" s="12"/>
      <c r="H3678" s="12"/>
      <c r="I3678" s="12"/>
      <c r="J3678" s="12"/>
      <c r="K3678" s="12"/>
      <c r="L3678" s="12"/>
      <c r="M3678" s="49"/>
      <c r="N3678" s="49"/>
      <c r="O3678" s="12"/>
      <c r="P3678" s="12"/>
      <c r="Q3678" s="12"/>
      <c r="R3678" s="12"/>
      <c r="S3678" s="12"/>
    </row>
    <row r="3679" spans="1:19" s="1" customFormat="1" x14ac:dyDescent="0.4">
      <c r="A3679" s="12"/>
      <c r="B3679" s="12"/>
      <c r="C3679" s="12"/>
      <c r="D3679" s="12"/>
      <c r="E3679" s="12"/>
      <c r="F3679" s="12"/>
      <c r="G3679" s="12"/>
      <c r="H3679" s="12"/>
      <c r="I3679" s="12"/>
      <c r="J3679" s="12"/>
      <c r="K3679" s="12"/>
      <c r="L3679" s="12"/>
      <c r="M3679" s="49"/>
      <c r="N3679" s="49"/>
      <c r="O3679" s="12"/>
      <c r="P3679" s="12"/>
      <c r="Q3679" s="12"/>
      <c r="R3679" s="12"/>
      <c r="S3679" s="12"/>
    </row>
  </sheetData>
  <mergeCells count="10">
    <mergeCell ref="C15:H15"/>
    <mergeCell ref="C16:H16"/>
    <mergeCell ref="C20:D20"/>
    <mergeCell ref="C21:D21"/>
    <mergeCell ref="M25:Q25"/>
    <mergeCell ref="M26:Q27"/>
    <mergeCell ref="M34:Q34"/>
    <mergeCell ref="M35:Q36"/>
    <mergeCell ref="M14:Q14"/>
    <mergeCell ref="M15:Q16"/>
  </mergeCells>
  <phoneticPr fontId="46" type="noConversion"/>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7" tint="0.79998168889431442"/>
  </sheetPr>
  <dimension ref="A1:AX3681"/>
  <sheetViews>
    <sheetView showGridLines="0" zoomScale="70" zoomScaleNormal="70" workbookViewId="0"/>
  </sheetViews>
  <sheetFormatPr defaultRowHeight="17.399999999999999" outlineLevelCol="1" x14ac:dyDescent="0.4"/>
  <cols>
    <col min="1" max="1" width="4.59765625" style="12" customWidth="1"/>
    <col min="2" max="2" width="4.3984375" style="12" customWidth="1"/>
    <col min="3" max="3" width="10.69921875" style="49" bestFit="1" customWidth="1"/>
    <col min="4" max="4" width="35.59765625" style="49"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9.69921875" style="49" bestFit="1" customWidth="1" outlineLevel="1"/>
    <col min="16" max="16" width="9.69921875" style="12" customWidth="1" outlineLevel="1"/>
    <col min="17" max="19" width="23.69921875" style="49" customWidth="1" outlineLevel="1"/>
    <col min="20" max="20" width="30" style="12" customWidth="1" outlineLevel="1"/>
    <col min="21" max="21" width="4.09765625" style="12" customWidth="1" outlineLevel="1"/>
    <col min="22" max="50" width="9.09765625" style="1"/>
  </cols>
  <sheetData>
    <row r="1" spans="1:21" s="1" customFormat="1" ht="5.0999999999999996" customHeight="1" x14ac:dyDescent="0.4">
      <c r="A1" s="12"/>
      <c r="B1" s="12"/>
      <c r="C1" s="12"/>
      <c r="D1" s="12"/>
      <c r="E1" s="12"/>
      <c r="F1" s="12"/>
      <c r="G1" s="12"/>
      <c r="H1" s="12"/>
      <c r="I1" s="12"/>
      <c r="J1" s="12"/>
      <c r="K1" s="12"/>
      <c r="L1" s="12"/>
      <c r="M1" s="12"/>
      <c r="N1" s="12"/>
      <c r="O1" s="12"/>
      <c r="P1" s="12"/>
      <c r="Q1" s="12"/>
      <c r="R1" s="12"/>
      <c r="S1" s="12"/>
      <c r="T1" s="12"/>
      <c r="U1" s="12"/>
    </row>
    <row r="2" spans="1:21" s="1" customFormat="1" ht="15" customHeight="1" x14ac:dyDescent="0.4">
      <c r="A2" s="12"/>
      <c r="B2" s="12"/>
      <c r="C2" s="12"/>
      <c r="D2" s="12"/>
      <c r="E2" s="12"/>
      <c r="F2" s="12"/>
      <c r="G2" s="12"/>
      <c r="H2" s="12"/>
      <c r="I2" s="12"/>
      <c r="J2" s="12"/>
      <c r="K2" s="12"/>
      <c r="L2" s="12"/>
      <c r="M2" s="12"/>
      <c r="N2" s="12"/>
      <c r="O2" s="12"/>
      <c r="P2" s="12"/>
      <c r="Q2" s="12"/>
      <c r="R2" s="12"/>
      <c r="S2" s="12"/>
      <c r="T2" s="12"/>
      <c r="U2" s="12"/>
    </row>
    <row r="3" spans="1:21" s="1" customFormat="1" ht="15" customHeight="1" x14ac:dyDescent="0.4">
      <c r="A3" s="12"/>
      <c r="B3" s="12"/>
      <c r="C3" s="12"/>
      <c r="D3" s="12"/>
      <c r="E3" s="12"/>
      <c r="F3" s="12"/>
      <c r="G3" s="12"/>
      <c r="H3" s="12"/>
      <c r="I3" s="12"/>
      <c r="J3" s="12"/>
      <c r="K3" s="12"/>
      <c r="L3" s="12"/>
      <c r="M3" s="12"/>
      <c r="N3" s="12"/>
      <c r="O3" s="12"/>
      <c r="P3" s="12"/>
      <c r="Q3" s="12"/>
      <c r="R3" s="12"/>
      <c r="S3" s="12"/>
      <c r="T3" s="12"/>
      <c r="U3" s="12"/>
    </row>
    <row r="4" spans="1:21" s="1" customFormat="1" ht="15" customHeight="1" x14ac:dyDescent="0.4">
      <c r="A4" s="12"/>
      <c r="B4" s="12"/>
      <c r="C4" s="12"/>
      <c r="D4" s="12"/>
      <c r="E4" s="12"/>
      <c r="F4" s="12"/>
      <c r="G4" s="12"/>
      <c r="H4" s="12"/>
      <c r="I4" s="12"/>
      <c r="J4" s="12"/>
      <c r="K4" s="12"/>
      <c r="L4" s="12"/>
      <c r="M4" s="12"/>
      <c r="N4" s="12"/>
      <c r="O4" s="12"/>
      <c r="P4" s="12"/>
      <c r="Q4" s="12"/>
      <c r="R4" s="12"/>
      <c r="S4" s="12"/>
      <c r="T4" s="12"/>
      <c r="U4" s="12"/>
    </row>
    <row r="5" spans="1:21" s="1" customFormat="1" ht="15" customHeight="1" x14ac:dyDescent="0.4">
      <c r="A5" s="12"/>
      <c r="B5" s="12"/>
      <c r="C5" s="12"/>
      <c r="D5" s="12"/>
      <c r="E5" s="12"/>
      <c r="F5" s="12"/>
      <c r="G5" s="12"/>
      <c r="H5" s="12"/>
      <c r="I5" s="12"/>
      <c r="J5" s="12"/>
      <c r="K5" s="12"/>
      <c r="L5" s="12"/>
      <c r="M5" s="12"/>
      <c r="N5" s="12"/>
      <c r="O5" s="12"/>
      <c r="P5" s="12"/>
      <c r="Q5" s="12"/>
      <c r="R5" s="12"/>
      <c r="S5" s="12"/>
      <c r="T5" s="12"/>
      <c r="U5" s="12"/>
    </row>
    <row r="6" spans="1:21" s="1" customFormat="1" ht="30" customHeight="1" thickBot="1" x14ac:dyDescent="0.45">
      <c r="A6" s="12"/>
      <c r="B6" s="13" t="s">
        <v>28</v>
      </c>
      <c r="C6" s="12"/>
      <c r="D6" s="12"/>
      <c r="E6" s="12"/>
      <c r="F6" s="12"/>
      <c r="G6" s="12"/>
      <c r="H6" s="12"/>
      <c r="I6" s="12"/>
      <c r="J6" s="12"/>
      <c r="K6" s="12"/>
      <c r="L6" s="13" t="s">
        <v>473</v>
      </c>
      <c r="M6" s="12"/>
      <c r="N6" s="12"/>
      <c r="O6" s="12"/>
      <c r="P6" s="12"/>
      <c r="Q6" s="12"/>
      <c r="R6" s="12"/>
      <c r="S6" s="12"/>
      <c r="T6" s="12"/>
      <c r="U6" s="12"/>
    </row>
    <row r="7" spans="1:21" s="1" customFormat="1" x14ac:dyDescent="0.4">
      <c r="A7" s="12"/>
      <c r="B7" s="14"/>
      <c r="C7" s="15"/>
      <c r="D7" s="16"/>
      <c r="E7" s="15"/>
      <c r="F7" s="15"/>
      <c r="G7" s="15"/>
      <c r="H7" s="15"/>
      <c r="I7" s="15"/>
      <c r="J7" s="17"/>
      <c r="K7" s="18"/>
      <c r="L7" s="14"/>
      <c r="M7" s="15"/>
      <c r="N7" s="15"/>
      <c r="O7" s="15"/>
      <c r="P7" s="15"/>
      <c r="Q7" s="15"/>
      <c r="R7" s="15"/>
      <c r="S7" s="15"/>
      <c r="T7" s="15"/>
      <c r="U7" s="17"/>
    </row>
    <row r="8" spans="1:21" ht="19.2" x14ac:dyDescent="0.4">
      <c r="B8" s="19"/>
      <c r="C8" s="257" t="s">
        <v>0</v>
      </c>
      <c r="D8" s="21" t="s">
        <v>370</v>
      </c>
      <c r="E8" s="18"/>
      <c r="F8" s="37"/>
      <c r="G8" s="18"/>
      <c r="H8" s="18"/>
      <c r="I8" s="18"/>
      <c r="J8" s="22"/>
      <c r="K8" s="18"/>
      <c r="L8" s="19"/>
      <c r="M8" s="23" t="s">
        <v>588</v>
      </c>
      <c r="N8" s="24"/>
      <c r="O8" s="25"/>
      <c r="P8" s="18"/>
      <c r="Q8" s="23" t="s">
        <v>483</v>
      </c>
      <c r="R8" s="25"/>
      <c r="S8" s="25"/>
      <c r="T8" s="25"/>
      <c r="U8" s="22"/>
    </row>
    <row r="9" spans="1:21" x14ac:dyDescent="0.4">
      <c r="B9" s="19"/>
      <c r="C9" s="18"/>
      <c r="D9" s="18"/>
      <c r="E9" s="18"/>
      <c r="F9" s="18"/>
      <c r="G9" s="18"/>
      <c r="H9" s="18"/>
      <c r="I9" s="18"/>
      <c r="J9" s="22"/>
      <c r="K9" s="18"/>
      <c r="L9" s="19"/>
      <c r="M9" s="31"/>
      <c r="N9" s="31"/>
      <c r="O9" s="31"/>
      <c r="P9" s="18"/>
      <c r="Q9" s="31"/>
      <c r="R9" s="31"/>
      <c r="S9" s="31"/>
      <c r="T9" s="31"/>
      <c r="U9" s="22"/>
    </row>
    <row r="10" spans="1:21" x14ac:dyDescent="0.4">
      <c r="B10" s="19"/>
      <c r="C10" s="18"/>
      <c r="D10" s="18"/>
      <c r="E10" s="18"/>
      <c r="F10" s="18"/>
      <c r="G10" s="18"/>
      <c r="H10" s="18"/>
      <c r="I10" s="18"/>
      <c r="J10" s="22"/>
      <c r="K10" s="18"/>
      <c r="L10" s="19"/>
      <c r="M10" s="257" t="s">
        <v>0</v>
      </c>
      <c r="N10" s="27" t="str">
        <f>Beta_Ticker</f>
        <v>SPY US Equity</v>
      </c>
      <c r="O10" s="31"/>
      <c r="P10" s="18"/>
      <c r="Q10" s="31"/>
      <c r="R10" s="31"/>
      <c r="S10" s="31"/>
      <c r="T10" s="31"/>
      <c r="U10" s="22"/>
    </row>
    <row r="11" spans="1:21" ht="19.2" x14ac:dyDescent="0.4">
      <c r="B11" s="19"/>
      <c r="C11" s="29"/>
      <c r="D11" s="30" t="s">
        <v>10</v>
      </c>
      <c r="E11" s="30" t="s">
        <v>11</v>
      </c>
      <c r="F11" s="30" t="s">
        <v>18</v>
      </c>
      <c r="G11" s="30" t="s">
        <v>13</v>
      </c>
      <c r="H11" s="30" t="s">
        <v>40</v>
      </c>
      <c r="I11" s="18"/>
      <c r="J11" s="22"/>
      <c r="K11" s="18"/>
      <c r="L11" s="19"/>
      <c r="M11" s="257" t="s">
        <v>468</v>
      </c>
      <c r="N11" s="27" t="str">
        <f>IF(Beta_BenchmarkTicker="",$G$17,Beta_BenchmarkTicker)</f>
        <v>IBM US Equity</v>
      </c>
      <c r="O11" s="31"/>
      <c r="P11" s="30"/>
      <c r="Q11" s="31"/>
      <c r="R11" s="31"/>
      <c r="S11" s="31"/>
      <c r="T11" s="26"/>
      <c r="U11" s="22"/>
    </row>
    <row r="12" spans="1:21" ht="34.799999999999997" x14ac:dyDescent="0.4">
      <c r="B12" s="19"/>
      <c r="C12" s="30" t="s">
        <v>6</v>
      </c>
      <c r="D12" s="257" t="s">
        <v>74</v>
      </c>
      <c r="E12" s="21" t="s">
        <v>3</v>
      </c>
      <c r="F12" s="28" t="str">
        <f>IF(Beta_Interval="","Calc_Interval=1y","Calc_Interval="&amp;Beta_Interval)</f>
        <v>Calc_Interval=1y</v>
      </c>
      <c r="G12" s="28" t="s">
        <v>3</v>
      </c>
      <c r="H12" s="76" t="s">
        <v>368</v>
      </c>
      <c r="I12" s="18"/>
      <c r="J12" s="22"/>
      <c r="K12" s="18"/>
      <c r="L12" s="19"/>
      <c r="M12" s="26"/>
      <c r="N12" s="26"/>
      <c r="O12" s="26" t="s">
        <v>18</v>
      </c>
      <c r="P12" s="30"/>
      <c r="Q12" s="257" t="s">
        <v>541</v>
      </c>
      <c r="R12" s="28" t="str">
        <f>IF(ReturnCapture_ReturnType="","UP",UPPER(ReturnCapture_ReturnType))</f>
        <v>UP</v>
      </c>
      <c r="S12" s="31"/>
      <c r="T12" s="26"/>
      <c r="U12" s="22"/>
    </row>
    <row r="13" spans="1:21" ht="19.2" x14ac:dyDescent="0.4">
      <c r="B13" s="19"/>
      <c r="C13" s="30" t="s">
        <v>7</v>
      </c>
      <c r="D13" s="257" t="s">
        <v>19</v>
      </c>
      <c r="E13" s="21"/>
      <c r="F13" s="28" t="str">
        <f>IF(Beta_Per="","",",per="&amp;Beta_Per)</f>
        <v/>
      </c>
      <c r="G13" s="28" t="s">
        <v>14</v>
      </c>
      <c r="H13" s="28" t="s">
        <v>37</v>
      </c>
      <c r="I13" s="18"/>
      <c r="J13" s="22"/>
      <c r="K13" s="18"/>
      <c r="L13" s="19"/>
      <c r="M13" s="257" t="s">
        <v>12</v>
      </c>
      <c r="N13" s="27" t="str">
        <f>IF(Beta_Interval="","",Beta_Interval)</f>
        <v>1y</v>
      </c>
      <c r="O13" s="28" t="str">
        <f>IF($N13="","Calc_Interval=1y","Calc_Interval="&amp;$N13)</f>
        <v>Calc_Interval=1y</v>
      </c>
      <c r="P13" s="30"/>
      <c r="Q13" s="26"/>
      <c r="R13" s="26"/>
      <c r="S13" s="26"/>
      <c r="T13" s="26"/>
      <c r="U13" s="22"/>
    </row>
    <row r="14" spans="1:21" ht="19.2" x14ac:dyDescent="0.4">
      <c r="B14" s="19"/>
      <c r="C14" s="30" t="s">
        <v>8</v>
      </c>
      <c r="D14" s="257" t="s">
        <v>16</v>
      </c>
      <c r="E14" s="21" t="s">
        <v>97</v>
      </c>
      <c r="F14" s="28" t="str">
        <f>IF(Beta_Currency="","",",currency="&amp;Beta_Currency)</f>
        <v>,currency=SGD</v>
      </c>
      <c r="G14" s="28" t="s">
        <v>367</v>
      </c>
      <c r="H14" s="28" t="s">
        <v>38</v>
      </c>
      <c r="I14" s="18"/>
      <c r="J14" s="22"/>
      <c r="K14" s="18"/>
      <c r="L14" s="19"/>
      <c r="M14" s="256" t="s">
        <v>19</v>
      </c>
      <c r="N14" s="27" t="str">
        <f>IF(Beta_Per="","",Beta_Per)</f>
        <v/>
      </c>
      <c r="O14" s="28" t="str">
        <f>IF($N14="","",",Per="&amp;$N14)</f>
        <v/>
      </c>
      <c r="P14" s="30"/>
      <c r="Q14" s="388" t="s">
        <v>584</v>
      </c>
      <c r="R14" s="388"/>
      <c r="S14" s="388"/>
      <c r="T14" s="26"/>
      <c r="U14" s="22"/>
    </row>
    <row r="15" spans="1:21" ht="19.2" x14ac:dyDescent="0.4">
      <c r="A15" s="18"/>
      <c r="B15" s="19"/>
      <c r="C15" s="30" t="s">
        <v>9</v>
      </c>
      <c r="D15" s="257" t="s">
        <v>15</v>
      </c>
      <c r="E15" s="21"/>
      <c r="F15" s="28" t="s">
        <v>603</v>
      </c>
      <c r="G15" s="28" t="s">
        <v>75</v>
      </c>
      <c r="H15" s="28" t="s">
        <v>602</v>
      </c>
      <c r="I15" s="18"/>
      <c r="J15" s="22"/>
      <c r="K15" s="18"/>
      <c r="L15" s="19"/>
      <c r="M15" s="256" t="s">
        <v>16</v>
      </c>
      <c r="N15" s="27" t="str">
        <f>IF(Returns_Capture!Beta_Currency="","",Returns_Capture!Beta_Currency)</f>
        <v>SGD</v>
      </c>
      <c r="O15" s="28" t="str">
        <f>IF($N15="","",",currency="&amp;$N15)</f>
        <v>,currency=SGD</v>
      </c>
      <c r="P15" s="30"/>
      <c r="Q15" s="263">
        <f>AVERAGE(S27:S1008)</f>
        <v>0.7337686973317612</v>
      </c>
      <c r="R15" s="225"/>
      <c r="S15" s="225"/>
      <c r="T15" s="26"/>
      <c r="U15" s="22"/>
    </row>
    <row r="16" spans="1:21" ht="19.2" x14ac:dyDescent="0.4">
      <c r="A16" s="18"/>
      <c r="B16" s="19"/>
      <c r="C16" s="30" t="s">
        <v>30</v>
      </c>
      <c r="D16" s="257" t="s">
        <v>541</v>
      </c>
      <c r="E16" s="55" t="s">
        <v>543</v>
      </c>
      <c r="F16" s="28" t="str">
        <f>IF(ReturnCapture_ReturnType="","",",RETURN_TYPE="&amp;ReturnCapture_ReturnType)</f>
        <v>,RETURN_TYPE=UP</v>
      </c>
      <c r="G16" s="28" t="s">
        <v>543</v>
      </c>
      <c r="H16" s="28" t="s">
        <v>542</v>
      </c>
      <c r="I16" s="18"/>
      <c r="J16" s="22"/>
      <c r="K16" s="18"/>
      <c r="L16" s="19"/>
      <c r="M16" s="256" t="s">
        <v>15</v>
      </c>
      <c r="N16" s="28" t="str">
        <f>IF(Beta_TRBase="","",Beta_TRBase)</f>
        <v/>
      </c>
      <c r="O16" s="28" t="str">
        <f>IF($N16="","",","&amp;M16&amp;"="&amp;$N16)</f>
        <v/>
      </c>
      <c r="P16" s="30"/>
      <c r="Q16" s="26"/>
      <c r="R16" s="26"/>
      <c r="S16" s="26"/>
      <c r="T16" s="26"/>
      <c r="U16" s="22"/>
    </row>
    <row r="17" spans="1:21" ht="19.2" x14ac:dyDescent="0.4">
      <c r="A17" s="18"/>
      <c r="B17" s="19"/>
      <c r="C17" s="30" t="s">
        <v>31</v>
      </c>
      <c r="D17" s="257" t="s">
        <v>469</v>
      </c>
      <c r="E17" s="21" t="s">
        <v>599</v>
      </c>
      <c r="F17" s="28" t="str">
        <f>IF(Beta_BenchmarkTicker="","",",Benchmark_ticker=['"&amp;Beta_BenchmarkTicker&amp;"']")</f>
        <v>,Benchmark_ticker=['IBM US Equity']</v>
      </c>
      <c r="G17" s="28" t="str">
        <f>_xll.BDP(Beta_Ticker,"RK392")</f>
        <v>#N/A Requesting Data...</v>
      </c>
      <c r="H17" s="28" t="s">
        <v>470</v>
      </c>
      <c r="I17" s="18"/>
      <c r="J17" s="22"/>
      <c r="K17" s="18"/>
      <c r="L17" s="19"/>
      <c r="M17" s="56" t="s">
        <v>596</v>
      </c>
      <c r="N17" s="246" t="str">
        <f>IF(Beta_BenchmarkTicker="","",Beta_BenchmarkTicker)</f>
        <v>IBM US Equity</v>
      </c>
      <c r="O17" s="28" t="str">
        <f>IF($N17="","",","&amp;M17&amp;"=['"&amp;$N17&amp;"']")</f>
        <v>,Benchmark_ticker=['IBM US Equity']</v>
      </c>
      <c r="P17" s="30"/>
      <c r="Q17" s="26"/>
      <c r="R17" s="26"/>
      <c r="S17" s="26"/>
      <c r="T17" s="26"/>
      <c r="U17" s="22"/>
    </row>
    <row r="18" spans="1:21" ht="19.2" x14ac:dyDescent="0.4">
      <c r="A18" s="18"/>
      <c r="B18" s="19"/>
      <c r="C18" s="18"/>
      <c r="D18" s="18"/>
      <c r="E18" s="18"/>
      <c r="F18" s="18"/>
      <c r="G18" s="18"/>
      <c r="H18" s="18"/>
      <c r="I18" s="18"/>
      <c r="J18" s="22"/>
      <c r="K18" s="18"/>
      <c r="L18" s="19"/>
      <c r="M18" s="31"/>
      <c r="N18" s="31"/>
      <c r="O18" s="31"/>
      <c r="P18" s="30"/>
      <c r="Q18" s="26"/>
      <c r="R18" s="26"/>
      <c r="S18" s="26"/>
      <c r="T18" s="31"/>
      <c r="U18" s="22"/>
    </row>
    <row r="19" spans="1:21" ht="15" customHeight="1" thickBot="1" x14ac:dyDescent="0.45">
      <c r="B19" s="33"/>
      <c r="C19" s="34"/>
      <c r="D19" s="34"/>
      <c r="E19" s="34"/>
      <c r="F19" s="34"/>
      <c r="G19" s="34"/>
      <c r="H19" s="34"/>
      <c r="I19" s="34"/>
      <c r="J19" s="35"/>
      <c r="K19" s="18"/>
      <c r="L19" s="19"/>
      <c r="M19" s="376" t="s">
        <v>17</v>
      </c>
      <c r="N19" s="377"/>
      <c r="O19" s="377"/>
      <c r="P19" s="30"/>
      <c r="Q19" s="26"/>
      <c r="R19" s="26"/>
      <c r="S19" s="26"/>
      <c r="T19" s="31"/>
      <c r="U19" s="22"/>
    </row>
    <row r="20" spans="1:21" ht="15.75" customHeight="1" x14ac:dyDescent="0.4">
      <c r="B20" s="18"/>
      <c r="C20" s="18"/>
      <c r="D20" s="18"/>
      <c r="E20" s="18"/>
      <c r="F20" s="18"/>
      <c r="G20" s="18"/>
      <c r="H20" s="18"/>
      <c r="I20" s="18"/>
      <c r="J20" s="18"/>
      <c r="L20" s="19"/>
      <c r="M20" s="389" t="str">
        <f>"double_return_series_1("&amp;$O$13&amp;$O$14&amp;O15&amp;O16&amp;O17&amp;"), double_return_series_2("&amp;$O$13&amp;$O$14&amp;$O$15&amp;O16&amp;O17&amp;")"</f>
        <v>double_return_series_1(Calc_Interval=1y,currency=SGD,Benchmark_ticker=['IBM US Equity']), double_return_series_2(Calc_Interval=1y,currency=SGD,Benchmark_ticker=['IBM US Equity'])</v>
      </c>
      <c r="N20" s="389"/>
      <c r="O20" s="389"/>
      <c r="P20" s="389"/>
      <c r="Q20" s="389"/>
      <c r="R20" s="389"/>
      <c r="S20" s="26"/>
      <c r="T20" s="31"/>
      <c r="U20" s="22"/>
    </row>
    <row r="21" spans="1:21" ht="19.2" x14ac:dyDescent="0.4">
      <c r="B21" s="18"/>
      <c r="C21" s="18"/>
      <c r="D21" s="18"/>
      <c r="E21" s="18"/>
      <c r="F21" s="18"/>
      <c r="G21" s="18"/>
      <c r="H21" s="18"/>
      <c r="I21" s="18"/>
      <c r="J21" s="18"/>
      <c r="L21" s="19"/>
      <c r="M21" s="389"/>
      <c r="N21" s="389"/>
      <c r="O21" s="389"/>
      <c r="P21" s="389"/>
      <c r="Q21" s="389"/>
      <c r="R21" s="389"/>
      <c r="S21" s="26"/>
      <c r="T21" s="31"/>
      <c r="U21" s="22"/>
    </row>
    <row r="22" spans="1:21" ht="19.2" x14ac:dyDescent="0.4">
      <c r="C22" s="366" t="s">
        <v>430</v>
      </c>
      <c r="D22" s="367"/>
      <c r="E22" s="368"/>
      <c r="L22" s="19"/>
      <c r="M22" s="31"/>
      <c r="N22" s="31"/>
      <c r="O22" s="31"/>
      <c r="P22" s="30"/>
      <c r="Q22" s="12"/>
      <c r="R22" s="12"/>
      <c r="S22" s="12"/>
      <c r="U22" s="22"/>
    </row>
    <row r="23" spans="1:21" s="1" customFormat="1" ht="19.2" x14ac:dyDescent="0.4">
      <c r="A23" s="12"/>
      <c r="B23" s="12"/>
      <c r="C23" s="371" t="str">
        <f>"Returns_capture("&amp;$F$12&amp;$F$13&amp;$F$14&amp;$F$15&amp;F16&amp;F17&amp;")"</f>
        <v>Returns_capture(Calc_Interval=1y,currency=SGD,TR_Base=Price_If_Available,RETURN_TYPE=UP,Benchmark_ticker=['IBM US Equity'])</v>
      </c>
      <c r="D23" s="372"/>
      <c r="E23" s="373"/>
      <c r="F23" s="12"/>
      <c r="G23" s="12"/>
      <c r="H23" s="12"/>
      <c r="I23" s="12"/>
      <c r="J23" s="12"/>
      <c r="K23" s="12"/>
      <c r="L23" s="19"/>
      <c r="M23" s="31"/>
      <c r="N23" s="31"/>
      <c r="O23" s="31"/>
      <c r="P23" s="30"/>
      <c r="Q23" s="12"/>
      <c r="R23" s="12"/>
      <c r="S23" s="12"/>
      <c r="T23" s="12"/>
      <c r="U23" s="22"/>
    </row>
    <row r="24" spans="1:21" s="1" customFormat="1" ht="19.2" x14ac:dyDescent="0.4">
      <c r="A24" s="12"/>
      <c r="B24" s="12"/>
      <c r="C24" s="12"/>
      <c r="D24" s="12"/>
      <c r="E24" s="12"/>
      <c r="F24" s="12"/>
      <c r="G24" s="12"/>
      <c r="H24" s="12"/>
      <c r="I24" s="12"/>
      <c r="J24" s="12"/>
      <c r="K24" s="12"/>
      <c r="L24" s="19"/>
      <c r="M24" s="220" t="s">
        <v>589</v>
      </c>
      <c r="N24" s="31"/>
      <c r="O24" s="31"/>
      <c r="P24" s="30"/>
      <c r="Q24" s="12"/>
      <c r="T24" s="12"/>
      <c r="U24" s="22"/>
    </row>
    <row r="25" spans="1:21" ht="35.25" customHeight="1" x14ac:dyDescent="0.4">
      <c r="C25" s="12"/>
      <c r="D25" s="12"/>
      <c r="L25" s="19"/>
      <c r="M25" s="195" t="str">
        <f>_xll.BQL($N$10,M20,"cols=3;rows=254")</f>
        <v>#N/A Requesting Data...</v>
      </c>
      <c r="N25" s="31" t="s">
        <v>370</v>
      </c>
      <c r="O25" s="31" t="s">
        <v>370</v>
      </c>
      <c r="P25" s="30"/>
      <c r="Q25" s="12"/>
      <c r="U25" s="22"/>
    </row>
    <row r="26" spans="1:21" ht="19.2" x14ac:dyDescent="0.4">
      <c r="C26" s="369" t="s">
        <v>25</v>
      </c>
      <c r="D26" s="370"/>
      <c r="L26" s="19"/>
      <c r="M26" s="240" t="s">
        <v>2</v>
      </c>
      <c r="N26" s="241" t="s">
        <v>600</v>
      </c>
      <c r="O26" s="241" t="s">
        <v>601</v>
      </c>
      <c r="P26" s="30"/>
      <c r="Q26" s="12"/>
      <c r="R26" s="223" t="s">
        <v>582</v>
      </c>
      <c r="S26" s="222" t="s">
        <v>583</v>
      </c>
      <c r="U26" s="22"/>
    </row>
    <row r="27" spans="1:21" ht="19.2" x14ac:dyDescent="0.4">
      <c r="C27" s="422" t="str">
        <f>_xll.BQL(Beta_Ticker,C23)</f>
        <v>#N/A Requesting Data...</v>
      </c>
      <c r="D27" s="422"/>
      <c r="G27" s="183"/>
      <c r="L27" s="19"/>
      <c r="M27" s="240">
        <v>45071</v>
      </c>
      <c r="N27" s="252">
        <v>1.2920268331895059E-2</v>
      </c>
      <c r="O27" s="252">
        <v>1.2853335358428945E-2</v>
      </c>
      <c r="P27" s="30"/>
      <c r="Q27" s="12"/>
      <c r="R27" s="221" t="b">
        <f>IF(O27="","",IF($R$12="UP",O27&gt;=0,O27&lt;0))</f>
        <v>1</v>
      </c>
      <c r="S27" s="199">
        <f>IF($O27="","",IF($R27,$N27/$O27,""))</f>
        <v>1.0052074400612461</v>
      </c>
      <c r="U27" s="22"/>
    </row>
    <row r="28" spans="1:21" ht="19.2" x14ac:dyDescent="0.4">
      <c r="C28" s="12"/>
      <c r="D28" s="12"/>
      <c r="L28" s="19"/>
      <c r="M28" s="240">
        <v>45072</v>
      </c>
      <c r="N28" s="252">
        <v>1.1455771791432669E-2</v>
      </c>
      <c r="O28" s="252">
        <v>1.5302812666836106E-2</v>
      </c>
      <c r="P28" s="30"/>
      <c r="Q28" s="12"/>
      <c r="R28" s="221" t="b">
        <f t="shared" ref="R28:R91" si="0">IF(O28="","",IF($R$12="UP",O28&gt;=0,O28&lt;0))</f>
        <v>1</v>
      </c>
      <c r="S28" s="199">
        <f t="shared" ref="S28:S91" si="1">IF($O28="","",IF($R28,$N28/$O28,""))</f>
        <v>0.7486056348490332</v>
      </c>
      <c r="U28" s="22"/>
    </row>
    <row r="29" spans="1:21" ht="19.2" x14ac:dyDescent="0.4">
      <c r="C29" s="42"/>
      <c r="D29" s="72"/>
      <c r="L29" s="19"/>
      <c r="M29" s="240">
        <v>45076</v>
      </c>
      <c r="N29" s="252">
        <v>-7.2797161257300773E-4</v>
      </c>
      <c r="O29" s="252">
        <v>3.4639890153738578E-3</v>
      </c>
      <c r="P29" s="30"/>
      <c r="Q29" s="12"/>
      <c r="R29" s="221" t="b">
        <f t="shared" si="0"/>
        <v>1</v>
      </c>
      <c r="S29" s="199">
        <f t="shared" si="1"/>
        <v>-0.21015413424873114</v>
      </c>
      <c r="U29" s="22"/>
    </row>
    <row r="30" spans="1:21" ht="15" customHeight="1" x14ac:dyDescent="0.4">
      <c r="C30" s="42"/>
      <c r="D30" s="72"/>
      <c r="E30" s="42"/>
      <c r="L30" s="19"/>
      <c r="M30" s="240">
        <v>45077</v>
      </c>
      <c r="N30" s="252">
        <v>-2.4552743406383837E-3</v>
      </c>
      <c r="O30" s="252">
        <v>-3.7878078861273297E-3</v>
      </c>
      <c r="P30" s="30"/>
      <c r="Q30" s="12"/>
      <c r="R30" s="221" t="b">
        <f t="shared" si="0"/>
        <v>0</v>
      </c>
      <c r="S30" s="199" t="str">
        <f t="shared" si="1"/>
        <v/>
      </c>
      <c r="U30" s="22"/>
    </row>
    <row r="31" spans="1:21" ht="19.2" x14ac:dyDescent="0.4">
      <c r="C31" s="42"/>
      <c r="D31" s="188"/>
      <c r="E31" s="188"/>
      <c r="L31" s="19"/>
      <c r="M31" s="240">
        <v>45078</v>
      </c>
      <c r="N31" s="252">
        <v>3.172557309465837E-3</v>
      </c>
      <c r="O31" s="252">
        <v>3.236422323463843E-3</v>
      </c>
      <c r="P31" s="30"/>
      <c r="Q31" s="12"/>
      <c r="R31" s="221" t="b">
        <f t="shared" si="0"/>
        <v>1</v>
      </c>
      <c r="S31" s="199">
        <f t="shared" si="1"/>
        <v>0.98026678609432738</v>
      </c>
      <c r="U31" s="22"/>
    </row>
    <row r="32" spans="1:21" ht="19.2" x14ac:dyDescent="0.4">
      <c r="C32" s="42"/>
      <c r="D32" s="72"/>
      <c r="E32" s="42"/>
      <c r="L32" s="19"/>
      <c r="M32" s="242">
        <v>45079</v>
      </c>
      <c r="N32" s="253">
        <v>1.581636948626405E-2</v>
      </c>
      <c r="O32" s="254">
        <v>2.1390392063163531E-2</v>
      </c>
      <c r="P32" s="30"/>
      <c r="Q32" s="12"/>
      <c r="R32" s="221" t="b">
        <f t="shared" si="0"/>
        <v>1</v>
      </c>
      <c r="S32" s="199">
        <f t="shared" si="1"/>
        <v>0.73941466054292082</v>
      </c>
      <c r="U32" s="22"/>
    </row>
    <row r="33" spans="3:50" ht="19.2" x14ac:dyDescent="0.4">
      <c r="C33" s="42"/>
      <c r="D33" s="72"/>
      <c r="E33" s="42"/>
      <c r="L33" s="19"/>
      <c r="M33" s="242">
        <v>45082</v>
      </c>
      <c r="N33" s="253">
        <v>-1.7682940922260982E-3</v>
      </c>
      <c r="O33" s="254">
        <v>1.809862724202739E-3</v>
      </c>
      <c r="P33" s="30"/>
      <c r="Q33" s="12"/>
      <c r="R33" s="221" t="b">
        <f t="shared" si="0"/>
        <v>1</v>
      </c>
      <c r="S33" s="199">
        <f t="shared" si="1"/>
        <v>-0.9770321630360379</v>
      </c>
      <c r="U33" s="22"/>
    </row>
    <row r="34" spans="3:50" ht="19.2" x14ac:dyDescent="0.4">
      <c r="C34" s="184"/>
      <c r="D34" s="72"/>
      <c r="E34" s="42"/>
      <c r="L34" s="19"/>
      <c r="M34" s="242">
        <v>45083</v>
      </c>
      <c r="N34" s="253">
        <v>1.5833289868556221E-3</v>
      </c>
      <c r="O34" s="254">
        <v>-2.1611937432583145E-4</v>
      </c>
      <c r="P34" s="30"/>
      <c r="Q34" s="12"/>
      <c r="R34" s="221" t="b">
        <f t="shared" si="0"/>
        <v>0</v>
      </c>
      <c r="S34" s="199" t="str">
        <f t="shared" si="1"/>
        <v/>
      </c>
      <c r="U34" s="22"/>
      <c r="AS34"/>
      <c r="AT34"/>
      <c r="AU34"/>
      <c r="AV34"/>
      <c r="AW34"/>
      <c r="AX34"/>
    </row>
    <row r="35" spans="3:50" ht="19.2" x14ac:dyDescent="0.4">
      <c r="C35" s="42"/>
      <c r="D35" s="72"/>
      <c r="E35" s="42"/>
      <c r="L35" s="19"/>
      <c r="M35" s="242">
        <v>45084</v>
      </c>
      <c r="N35" s="253">
        <v>-2.8665449273899239E-3</v>
      </c>
      <c r="O35" s="254">
        <v>1.3337216521741753E-2</v>
      </c>
      <c r="P35" s="30"/>
      <c r="Q35" s="12"/>
      <c r="R35" s="221" t="b">
        <f t="shared" si="0"/>
        <v>1</v>
      </c>
      <c r="S35" s="199">
        <f t="shared" si="1"/>
        <v>-0.2149282740305675</v>
      </c>
      <c r="U35" s="22"/>
      <c r="AS35"/>
      <c r="AT35"/>
      <c r="AU35"/>
      <c r="AV35"/>
      <c r="AW35"/>
      <c r="AX35"/>
    </row>
    <row r="36" spans="3:50" x14ac:dyDescent="0.4">
      <c r="C36" s="42"/>
      <c r="D36" s="72"/>
      <c r="E36" s="42"/>
      <c r="L36" s="19"/>
      <c r="M36" s="242">
        <v>45085</v>
      </c>
      <c r="N36" s="253">
        <v>1.1278824660555919E-3</v>
      </c>
      <c r="O36" s="254">
        <v>-4.6689071050148257E-3</v>
      </c>
      <c r="Q36" s="12"/>
      <c r="R36" s="221" t="b">
        <f t="shared" si="0"/>
        <v>0</v>
      </c>
      <c r="S36" s="199" t="str">
        <f t="shared" si="1"/>
        <v/>
      </c>
      <c r="U36" s="22"/>
      <c r="AS36"/>
      <c r="AT36"/>
      <c r="AU36"/>
      <c r="AV36"/>
      <c r="AW36"/>
      <c r="AX36"/>
    </row>
    <row r="37" spans="3:50" x14ac:dyDescent="0.4">
      <c r="C37" s="42"/>
      <c r="D37" s="72"/>
      <c r="E37" s="42"/>
      <c r="G37" s="42"/>
      <c r="L37" s="19"/>
      <c r="M37" s="242">
        <v>45086</v>
      </c>
      <c r="N37" s="253">
        <v>2.3911670987500542E-3</v>
      </c>
      <c r="O37" s="254">
        <v>7.2212460786655105E-3</v>
      </c>
      <c r="P37" s="1"/>
      <c r="Q37" s="12"/>
      <c r="R37" s="221" t="b">
        <f t="shared" si="0"/>
        <v>1</v>
      </c>
      <c r="S37" s="199">
        <f t="shared" si="1"/>
        <v>0.33112943011518908</v>
      </c>
      <c r="U37" s="22"/>
      <c r="AS37"/>
      <c r="AT37"/>
      <c r="AU37"/>
      <c r="AV37"/>
      <c r="AW37"/>
      <c r="AX37"/>
    </row>
    <row r="38" spans="3:50" x14ac:dyDescent="0.4">
      <c r="C38" s="42"/>
      <c r="D38" s="72"/>
      <c r="E38" s="42"/>
      <c r="G38" s="42"/>
      <c r="L38" s="19"/>
      <c r="M38" s="242">
        <v>45089</v>
      </c>
      <c r="N38" s="253">
        <v>9.5975919128228563E-3</v>
      </c>
      <c r="O38" s="254">
        <v>8.8032020405184232E-3</v>
      </c>
      <c r="P38" s="1"/>
      <c r="Q38" s="12"/>
      <c r="R38" s="221" t="b">
        <f t="shared" si="0"/>
        <v>1</v>
      </c>
      <c r="S38" s="199">
        <f t="shared" si="1"/>
        <v>1.0902387413861572</v>
      </c>
      <c r="U38" s="22"/>
      <c r="AS38"/>
      <c r="AT38"/>
      <c r="AU38"/>
      <c r="AV38"/>
      <c r="AW38"/>
      <c r="AX38"/>
    </row>
    <row r="39" spans="3:50" x14ac:dyDescent="0.4">
      <c r="C39" s="42"/>
      <c r="D39" s="72"/>
      <c r="E39" s="42"/>
      <c r="G39" s="42"/>
      <c r="L39" s="19"/>
      <c r="M39" s="242">
        <v>45090</v>
      </c>
      <c r="N39" s="253">
        <v>4.1219064480949637E-3</v>
      </c>
      <c r="O39" s="254">
        <v>6.1737153998961012E-3</v>
      </c>
      <c r="P39" s="1"/>
      <c r="Q39" s="12"/>
      <c r="R39" s="221" t="b">
        <f t="shared" si="0"/>
        <v>1</v>
      </c>
      <c r="S39" s="199">
        <f t="shared" si="1"/>
        <v>0.66765410795650415</v>
      </c>
      <c r="U39" s="22"/>
      <c r="AS39"/>
      <c r="AT39"/>
      <c r="AU39"/>
      <c r="AV39"/>
      <c r="AW39"/>
      <c r="AX39"/>
    </row>
    <row r="40" spans="3:50" x14ac:dyDescent="0.4">
      <c r="C40" s="42"/>
      <c r="D40" s="72"/>
      <c r="E40" s="42"/>
      <c r="L40" s="19"/>
      <c r="M40" s="242">
        <v>45091</v>
      </c>
      <c r="N40" s="253">
        <v>-7.5030262428993388E-4</v>
      </c>
      <c r="O40" s="254">
        <v>-4.8401921509459165E-3</v>
      </c>
      <c r="P40" s="1"/>
      <c r="Q40" s="12"/>
      <c r="R40" s="221" t="b">
        <f t="shared" si="0"/>
        <v>0</v>
      </c>
      <c r="S40" s="199" t="str">
        <f t="shared" si="1"/>
        <v/>
      </c>
      <c r="U40" s="22"/>
      <c r="AS40"/>
      <c r="AT40"/>
      <c r="AU40"/>
      <c r="AV40"/>
      <c r="AW40"/>
      <c r="AX40"/>
    </row>
    <row r="41" spans="3:50" x14ac:dyDescent="0.4">
      <c r="C41" s="42"/>
      <c r="D41" s="72"/>
      <c r="E41" s="42"/>
      <c r="L41" s="19"/>
      <c r="M41" s="242">
        <v>45092</v>
      </c>
      <c r="N41" s="253">
        <v>1.1111718923874095E-2</v>
      </c>
      <c r="O41" s="254">
        <v>7.4650729560033534E-3</v>
      </c>
      <c r="P41" s="1"/>
      <c r="Q41" s="12"/>
      <c r="R41" s="221" t="b">
        <f t="shared" si="0"/>
        <v>1</v>
      </c>
      <c r="S41" s="199">
        <f t="shared" si="1"/>
        <v>1.4884943508741113</v>
      </c>
      <c r="U41" s="22"/>
      <c r="AS41"/>
      <c r="AT41"/>
      <c r="AU41"/>
      <c r="AV41"/>
      <c r="AW41"/>
      <c r="AX41"/>
    </row>
    <row r="42" spans="3:50" x14ac:dyDescent="0.4">
      <c r="C42" s="42"/>
      <c r="D42" s="72"/>
      <c r="E42" s="42"/>
      <c r="L42" s="19"/>
      <c r="M42" s="242">
        <v>45093</v>
      </c>
      <c r="N42" s="253">
        <v>-2.9454104621145865E-3</v>
      </c>
      <c r="O42" s="254">
        <v>-6.2015160275220183E-3</v>
      </c>
      <c r="P42" s="1"/>
      <c r="Q42" s="12"/>
      <c r="R42" s="221" t="b">
        <f t="shared" si="0"/>
        <v>0</v>
      </c>
      <c r="S42" s="199" t="str">
        <f t="shared" si="1"/>
        <v/>
      </c>
      <c r="U42" s="22"/>
      <c r="AS42"/>
      <c r="AT42"/>
      <c r="AU42"/>
      <c r="AV42"/>
      <c r="AW42"/>
      <c r="AX42"/>
    </row>
    <row r="43" spans="3:50" x14ac:dyDescent="0.4">
      <c r="C43" s="42"/>
      <c r="D43" s="72"/>
      <c r="E43" s="42"/>
      <c r="L43" s="19"/>
      <c r="M43" s="242">
        <v>45097</v>
      </c>
      <c r="N43" s="253">
        <v>-7.2481087465019883E-4</v>
      </c>
      <c r="O43" s="254">
        <v>-6.6191065287489366E-3</v>
      </c>
      <c r="P43" s="1"/>
      <c r="Q43" s="12"/>
      <c r="R43" s="221" t="b">
        <f t="shared" si="0"/>
        <v>0</v>
      </c>
      <c r="S43" s="199" t="str">
        <f t="shared" si="1"/>
        <v/>
      </c>
      <c r="U43" s="22"/>
      <c r="AS43"/>
      <c r="AT43"/>
      <c r="AU43"/>
      <c r="AV43"/>
      <c r="AW43"/>
      <c r="AX43"/>
    </row>
    <row r="44" spans="3:50" x14ac:dyDescent="0.4">
      <c r="C44" s="42"/>
      <c r="D44" s="72"/>
      <c r="E44" s="42"/>
      <c r="L44" s="19"/>
      <c r="M44" s="242">
        <v>45098</v>
      </c>
      <c r="N44" s="253">
        <v>-6.8271760633728633E-3</v>
      </c>
      <c r="O44" s="254">
        <v>-1.8379701317821347E-2</v>
      </c>
      <c r="P44" s="1"/>
      <c r="Q44" s="12"/>
      <c r="R44" s="221" t="b">
        <f t="shared" si="0"/>
        <v>0</v>
      </c>
      <c r="S44" s="199" t="str">
        <f t="shared" si="1"/>
        <v/>
      </c>
      <c r="U44" s="22"/>
      <c r="AS44"/>
      <c r="AT44"/>
      <c r="AU44"/>
      <c r="AV44"/>
      <c r="AW44"/>
      <c r="AX44"/>
    </row>
    <row r="45" spans="3:50" x14ac:dyDescent="0.4">
      <c r="C45" s="42"/>
      <c r="D45" s="72"/>
      <c r="E45" s="42"/>
      <c r="L45" s="19"/>
      <c r="M45" s="242">
        <v>45099</v>
      </c>
      <c r="N45" s="253">
        <v>6.2291071064788503E-3</v>
      </c>
      <c r="O45" s="254">
        <v>-1.6288782094028318E-2</v>
      </c>
      <c r="P45" s="1"/>
      <c r="Q45" s="12"/>
      <c r="R45" s="221" t="b">
        <f t="shared" si="0"/>
        <v>0</v>
      </c>
      <c r="S45" s="199" t="str">
        <f t="shared" si="1"/>
        <v/>
      </c>
      <c r="U45" s="22"/>
      <c r="AS45"/>
      <c r="AT45"/>
      <c r="AU45"/>
      <c r="AV45"/>
      <c r="AW45"/>
      <c r="AX45"/>
    </row>
    <row r="46" spans="3:50" x14ac:dyDescent="0.4">
      <c r="C46" s="42"/>
      <c r="D46" s="72"/>
      <c r="E46" s="42"/>
      <c r="L46" s="19"/>
      <c r="M46" s="242">
        <v>45100</v>
      </c>
      <c r="N46" s="253">
        <v>-1.2857059475410162E-3</v>
      </c>
      <c r="O46" s="254">
        <v>-7.0270389959198286E-3</v>
      </c>
      <c r="P46" s="1"/>
      <c r="Q46" s="12"/>
      <c r="R46" s="221" t="b">
        <f t="shared" si="0"/>
        <v>0</v>
      </c>
      <c r="S46" s="199" t="str">
        <f t="shared" si="1"/>
        <v/>
      </c>
      <c r="U46" s="22"/>
      <c r="AS46"/>
      <c r="AT46"/>
      <c r="AU46"/>
      <c r="AV46"/>
      <c r="AW46"/>
      <c r="AX46"/>
    </row>
    <row r="47" spans="3:50" x14ac:dyDescent="0.4">
      <c r="C47" s="42"/>
      <c r="D47" s="72"/>
      <c r="E47" s="42"/>
      <c r="L47" s="19"/>
      <c r="M47" s="242">
        <v>45103</v>
      </c>
      <c r="N47" s="253">
        <v>-3.8649547074738788E-3</v>
      </c>
      <c r="O47" s="254">
        <v>1.4982013066673121E-2</v>
      </c>
      <c r="P47" s="1"/>
      <c r="Q47" s="12"/>
      <c r="R47" s="221" t="b">
        <f t="shared" si="0"/>
        <v>1</v>
      </c>
      <c r="S47" s="199">
        <f t="shared" si="1"/>
        <v>-0.25797299002971191</v>
      </c>
      <c r="U47" s="22"/>
      <c r="AS47"/>
      <c r="AT47"/>
      <c r="AU47"/>
      <c r="AV47"/>
      <c r="AW47"/>
      <c r="AX47"/>
    </row>
    <row r="48" spans="3:50" x14ac:dyDescent="0.4">
      <c r="C48" s="42"/>
      <c r="D48" s="72"/>
      <c r="E48" s="42"/>
      <c r="L48" s="19"/>
      <c r="M48" s="242">
        <v>45104</v>
      </c>
      <c r="N48" s="253">
        <v>8.0498468769689326E-3</v>
      </c>
      <c r="O48" s="254">
        <v>4.7100404651850896E-3</v>
      </c>
      <c r="P48" s="1"/>
      <c r="Q48" s="12"/>
      <c r="R48" s="221" t="b">
        <f t="shared" si="0"/>
        <v>1</v>
      </c>
      <c r="S48" s="199">
        <f t="shared" si="1"/>
        <v>1.7090823181818671</v>
      </c>
      <c r="U48" s="22"/>
      <c r="AS48"/>
      <c r="AT48"/>
      <c r="AU48"/>
      <c r="AV48"/>
      <c r="AW48"/>
      <c r="AX48"/>
    </row>
    <row r="49" spans="3:50" x14ac:dyDescent="0.4">
      <c r="C49" s="42"/>
      <c r="D49" s="72"/>
      <c r="E49" s="42"/>
      <c r="L49" s="19"/>
      <c r="M49" s="242">
        <v>45105</v>
      </c>
      <c r="N49" s="253">
        <v>2.5804333929936307E-3</v>
      </c>
      <c r="O49" s="254">
        <v>-2.3167484374866766E-3</v>
      </c>
      <c r="P49" s="1"/>
      <c r="Q49" s="12"/>
      <c r="R49" s="221" t="b">
        <f t="shared" si="0"/>
        <v>0</v>
      </c>
      <c r="S49" s="199" t="str">
        <f t="shared" si="1"/>
        <v/>
      </c>
      <c r="U49" s="22"/>
      <c r="AS49"/>
      <c r="AT49"/>
      <c r="AU49"/>
      <c r="AV49"/>
      <c r="AW49"/>
      <c r="AX49"/>
    </row>
    <row r="50" spans="3:50" x14ac:dyDescent="0.4">
      <c r="C50" s="42"/>
      <c r="D50" s="72"/>
      <c r="E50" s="42"/>
      <c r="L50" s="19"/>
      <c r="M50" s="242">
        <v>45106</v>
      </c>
      <c r="N50" s="253">
        <v>6.3915148529786079E-3</v>
      </c>
      <c r="O50" s="254">
        <v>1.9939048708497737E-2</v>
      </c>
      <c r="P50" s="1"/>
      <c r="Q50" s="12"/>
      <c r="R50" s="221" t="b">
        <f t="shared" si="0"/>
        <v>1</v>
      </c>
      <c r="S50" s="199">
        <f t="shared" si="1"/>
        <v>0.32055264754203822</v>
      </c>
      <c r="U50" s="22"/>
      <c r="AS50"/>
      <c r="AT50"/>
      <c r="AU50"/>
      <c r="AV50"/>
      <c r="AW50"/>
      <c r="AX50"/>
    </row>
    <row r="51" spans="3:50" x14ac:dyDescent="0.4">
      <c r="C51" s="42"/>
      <c r="D51" s="72"/>
      <c r="E51" s="42"/>
      <c r="L51" s="19"/>
      <c r="M51" s="242">
        <v>45107</v>
      </c>
      <c r="N51" s="253">
        <v>9.0388578598247366E-3</v>
      </c>
      <c r="O51" s="254">
        <v>-4.5893664111924682E-3</v>
      </c>
      <c r="P51" s="1"/>
      <c r="Q51" s="12"/>
      <c r="R51" s="221" t="b">
        <f t="shared" si="0"/>
        <v>0</v>
      </c>
      <c r="S51" s="199" t="str">
        <f t="shared" si="1"/>
        <v/>
      </c>
      <c r="U51" s="22"/>
      <c r="AS51"/>
      <c r="AT51"/>
      <c r="AU51"/>
      <c r="AV51"/>
      <c r="AW51"/>
      <c r="AX51"/>
    </row>
    <row r="52" spans="3:50" x14ac:dyDescent="0.4">
      <c r="C52" s="42"/>
      <c r="D52" s="72"/>
      <c r="E52" s="42"/>
      <c r="L52" s="19"/>
      <c r="M52" s="242">
        <v>45110</v>
      </c>
      <c r="N52" s="253">
        <v>1.8772719812203148E-4</v>
      </c>
      <c r="O52" s="254">
        <v>-2.0069341761436241E-3</v>
      </c>
      <c r="P52" s="1"/>
      <c r="Q52" s="12"/>
      <c r="R52" s="221" t="b">
        <f t="shared" si="0"/>
        <v>0</v>
      </c>
      <c r="S52" s="199" t="str">
        <f t="shared" si="1"/>
        <v/>
      </c>
      <c r="U52" s="22"/>
      <c r="AS52"/>
      <c r="AT52"/>
      <c r="AU52"/>
      <c r="AV52"/>
      <c r="AW52"/>
      <c r="AX52"/>
    </row>
    <row r="53" spans="3:50" x14ac:dyDescent="0.4">
      <c r="C53" s="42"/>
      <c r="D53" s="72"/>
      <c r="E53" s="42"/>
      <c r="L53" s="19"/>
      <c r="M53" s="242">
        <v>45112</v>
      </c>
      <c r="N53" s="253">
        <v>2.8728678395467075E-4</v>
      </c>
      <c r="O53" s="254">
        <v>6.0489304491351458E-3</v>
      </c>
      <c r="P53" s="1"/>
      <c r="Q53" s="12"/>
      <c r="R53" s="221" t="b">
        <f t="shared" si="0"/>
        <v>1</v>
      </c>
      <c r="S53" s="199">
        <f t="shared" si="1"/>
        <v>4.7493815042251968E-2</v>
      </c>
      <c r="U53" s="22"/>
      <c r="AS53"/>
      <c r="AT53"/>
      <c r="AU53"/>
      <c r="AV53"/>
      <c r="AW53"/>
      <c r="AX53"/>
    </row>
    <row r="54" spans="3:50" x14ac:dyDescent="0.4">
      <c r="C54" s="42"/>
      <c r="D54" s="72"/>
      <c r="E54" s="42"/>
      <c r="L54" s="19"/>
      <c r="M54" s="242">
        <v>45113</v>
      </c>
      <c r="N54" s="253">
        <v>-6.8039483480205184E-3</v>
      </c>
      <c r="O54" s="254">
        <v>-1.4475856437295355E-2</v>
      </c>
      <c r="P54" s="1"/>
      <c r="Q54" s="12"/>
      <c r="R54" s="221" t="b">
        <f t="shared" si="0"/>
        <v>0</v>
      </c>
      <c r="S54" s="199" t="str">
        <f t="shared" si="1"/>
        <v/>
      </c>
      <c r="U54" s="22"/>
      <c r="AS54"/>
      <c r="AT54"/>
      <c r="AU54"/>
      <c r="AV54"/>
      <c r="AW54"/>
      <c r="AX54"/>
    </row>
    <row r="55" spans="3:50" x14ac:dyDescent="0.4">
      <c r="C55" s="42"/>
      <c r="D55" s="72"/>
      <c r="E55" s="42"/>
      <c r="L55" s="19"/>
      <c r="M55" s="242">
        <v>45114</v>
      </c>
      <c r="N55" s="253">
        <v>-8.7114851481045197E-3</v>
      </c>
      <c r="O55" s="254">
        <v>-6.8040385757210751E-3</v>
      </c>
      <c r="P55" s="1"/>
      <c r="Q55" s="12"/>
      <c r="R55" s="221" t="b">
        <f t="shared" si="0"/>
        <v>0</v>
      </c>
      <c r="S55" s="199" t="str">
        <f t="shared" si="1"/>
        <v/>
      </c>
      <c r="U55" s="22"/>
      <c r="AS55"/>
      <c r="AT55"/>
      <c r="AU55"/>
      <c r="AV55"/>
      <c r="AW55"/>
      <c r="AX55"/>
    </row>
    <row r="56" spans="3:50" x14ac:dyDescent="0.4">
      <c r="C56" s="42"/>
      <c r="D56" s="72"/>
      <c r="E56" s="42"/>
      <c r="L56" s="19"/>
      <c r="M56" s="242">
        <v>45117</v>
      </c>
      <c r="N56" s="253">
        <v>2.0841415966227905E-3</v>
      </c>
      <c r="O56" s="254">
        <v>5.7597925440066901E-3</v>
      </c>
      <c r="P56" s="1"/>
      <c r="Q56" s="12"/>
      <c r="R56" s="221" t="b">
        <f t="shared" si="0"/>
        <v>1</v>
      </c>
      <c r="S56" s="199">
        <f t="shared" si="1"/>
        <v>0.36184317068701177</v>
      </c>
      <c r="U56" s="22"/>
      <c r="AS56"/>
      <c r="AT56"/>
      <c r="AU56"/>
      <c r="AV56"/>
      <c r="AW56"/>
      <c r="AX56"/>
    </row>
    <row r="57" spans="3:50" x14ac:dyDescent="0.4">
      <c r="C57" s="42"/>
      <c r="D57" s="72"/>
      <c r="E57" s="42"/>
      <c r="L57" s="19"/>
      <c r="M57" s="242">
        <v>45118</v>
      </c>
      <c r="N57" s="253">
        <v>3.4511135506107675E-3</v>
      </c>
      <c r="O57" s="254">
        <v>8.6550858415919123E-3</v>
      </c>
      <c r="P57" s="1"/>
      <c r="Q57" s="12"/>
      <c r="R57" s="221" t="b">
        <f t="shared" si="0"/>
        <v>1</v>
      </c>
      <c r="S57" s="199">
        <f t="shared" si="1"/>
        <v>0.39873822325672176</v>
      </c>
      <c r="U57" s="22"/>
      <c r="AS57"/>
      <c r="AT57"/>
      <c r="AU57"/>
      <c r="AV57"/>
      <c r="AW57"/>
      <c r="AX57"/>
    </row>
    <row r="58" spans="3:50" x14ac:dyDescent="0.4">
      <c r="C58" s="42"/>
      <c r="D58" s="72"/>
      <c r="E58" s="42"/>
      <c r="L58" s="19"/>
      <c r="M58" s="242">
        <v>45119</v>
      </c>
      <c r="N58" s="253">
        <v>-8.2163265720673476E-4</v>
      </c>
      <c r="O58" s="254">
        <v>-2.059330695232536E-2</v>
      </c>
      <c r="P58" s="1"/>
      <c r="Q58" s="12"/>
      <c r="R58" s="221" t="b">
        <f t="shared" si="0"/>
        <v>0</v>
      </c>
      <c r="S58" s="199" t="str">
        <f t="shared" si="1"/>
        <v/>
      </c>
      <c r="U58" s="22"/>
      <c r="AS58"/>
      <c r="AT58"/>
      <c r="AU58"/>
      <c r="AV58"/>
      <c r="AW58"/>
      <c r="AX58"/>
    </row>
    <row r="59" spans="3:50" x14ac:dyDescent="0.4">
      <c r="C59" s="42"/>
      <c r="D59" s="72"/>
      <c r="E59" s="42"/>
      <c r="L59" s="19"/>
      <c r="M59" s="242">
        <v>45120</v>
      </c>
      <c r="N59" s="253">
        <v>2.7061445335133088E-3</v>
      </c>
      <c r="O59" s="254">
        <v>2.8983593085026909E-3</v>
      </c>
      <c r="P59" s="1"/>
      <c r="Q59" s="12"/>
      <c r="R59" s="221" t="b">
        <f t="shared" si="0"/>
        <v>1</v>
      </c>
      <c r="S59" s="199">
        <f t="shared" si="1"/>
        <v>0.93368152305150831</v>
      </c>
      <c r="U59" s="22"/>
      <c r="AS59"/>
      <c r="AT59"/>
      <c r="AU59"/>
      <c r="AV59"/>
      <c r="AW59"/>
      <c r="AX59"/>
    </row>
    <row r="60" spans="3:50" x14ac:dyDescent="0.4">
      <c r="C60" s="42"/>
      <c r="D60" s="72"/>
      <c r="E60" s="42"/>
      <c r="L60" s="19"/>
      <c r="M60" s="242">
        <v>45121</v>
      </c>
      <c r="N60" s="253">
        <v>-2.2095039688108508E-3</v>
      </c>
      <c r="O60" s="254">
        <v>-5.4644120191861198E-3</v>
      </c>
      <c r="P60" s="1"/>
      <c r="Q60" s="12"/>
      <c r="R60" s="221" t="b">
        <f t="shared" si="0"/>
        <v>0</v>
      </c>
      <c r="S60" s="199" t="str">
        <f t="shared" si="1"/>
        <v/>
      </c>
      <c r="U60" s="22"/>
      <c r="AS60"/>
      <c r="AT60"/>
      <c r="AU60"/>
      <c r="AV60"/>
      <c r="AW60"/>
      <c r="AX60"/>
    </row>
    <row r="61" spans="3:50" x14ac:dyDescent="0.4">
      <c r="C61" s="42"/>
      <c r="D61" s="72"/>
      <c r="E61" s="42"/>
      <c r="L61" s="19"/>
      <c r="M61" s="242">
        <v>45124</v>
      </c>
      <c r="N61" s="253">
        <v>4.3080691436552399E-3</v>
      </c>
      <c r="O61" s="254">
        <v>7.1350512839899929E-3</v>
      </c>
      <c r="P61" s="1"/>
      <c r="Q61" s="12"/>
      <c r="R61" s="221" t="b">
        <f t="shared" si="0"/>
        <v>1</v>
      </c>
      <c r="S61" s="199">
        <f t="shared" si="1"/>
        <v>0.60378951351364696</v>
      </c>
      <c r="U61" s="22"/>
      <c r="AS61"/>
      <c r="AT61"/>
      <c r="AU61"/>
      <c r="AV61"/>
      <c r="AW61"/>
      <c r="AX61"/>
    </row>
    <row r="62" spans="3:50" x14ac:dyDescent="0.4">
      <c r="C62" s="42"/>
      <c r="D62" s="72"/>
      <c r="E62" s="42"/>
      <c r="L62" s="19"/>
      <c r="M62" s="242">
        <v>45125</v>
      </c>
      <c r="N62" s="253">
        <v>8.6501313660919572E-3</v>
      </c>
      <c r="O62" s="254">
        <v>9.5639279892268218E-3</v>
      </c>
      <c r="P62" s="1"/>
      <c r="Q62" s="12"/>
      <c r="R62" s="221" t="b">
        <f t="shared" si="0"/>
        <v>1</v>
      </c>
      <c r="S62" s="199">
        <f t="shared" si="1"/>
        <v>0.90445383694187154</v>
      </c>
      <c r="U62" s="22"/>
      <c r="AS62"/>
      <c r="AT62"/>
      <c r="AU62"/>
      <c r="AV62"/>
      <c r="AW62"/>
      <c r="AX62"/>
    </row>
    <row r="63" spans="3:50" x14ac:dyDescent="0.4">
      <c r="C63" s="42"/>
      <c r="D63" s="72"/>
      <c r="E63" s="42"/>
      <c r="L63" s="19"/>
      <c r="M63" s="242">
        <v>45126</v>
      </c>
      <c r="N63" s="253">
        <v>4.1171564409419993E-3</v>
      </c>
      <c r="O63" s="254">
        <v>2.7774160129441241E-3</v>
      </c>
      <c r="P63" s="1"/>
      <c r="Q63" s="12"/>
      <c r="R63" s="221" t="b">
        <f t="shared" si="0"/>
        <v>1</v>
      </c>
      <c r="S63" s="199">
        <f t="shared" si="1"/>
        <v>1.48236937561893</v>
      </c>
      <c r="U63" s="22"/>
      <c r="AS63"/>
      <c r="AT63"/>
      <c r="AU63"/>
      <c r="AV63"/>
      <c r="AW63"/>
      <c r="AX63"/>
    </row>
    <row r="64" spans="3:50" x14ac:dyDescent="0.4">
      <c r="C64" s="42"/>
      <c r="D64" s="72"/>
      <c r="E64" s="42"/>
      <c r="L64" s="19"/>
      <c r="M64" s="242">
        <v>45127</v>
      </c>
      <c r="N64" s="253">
        <v>-5.4356344453369461E-3</v>
      </c>
      <c r="O64" s="254">
        <v>2.2638024412777159E-2</v>
      </c>
      <c r="P64" s="1"/>
      <c r="Q64" s="12"/>
      <c r="R64" s="221" t="b">
        <f t="shared" si="0"/>
        <v>1</v>
      </c>
      <c r="S64" s="199">
        <f t="shared" si="1"/>
        <v>-0.24011081295013587</v>
      </c>
      <c r="U64" s="22"/>
      <c r="AS64"/>
      <c r="AT64"/>
      <c r="AU64"/>
      <c r="AV64"/>
      <c r="AW64"/>
      <c r="AX64"/>
    </row>
    <row r="65" spans="3:50" x14ac:dyDescent="0.4">
      <c r="C65" s="42"/>
      <c r="D65" s="72"/>
      <c r="E65" s="42"/>
      <c r="L65" s="19"/>
      <c r="M65" s="242">
        <v>45128</v>
      </c>
      <c r="N65" s="253">
        <v>2.2600572547840482E-3</v>
      </c>
      <c r="O65" s="254">
        <v>6.3160308930457158E-3</v>
      </c>
      <c r="P65" s="1"/>
      <c r="Q65" s="12"/>
      <c r="R65" s="221" t="b">
        <f t="shared" si="0"/>
        <v>1</v>
      </c>
      <c r="S65" s="199">
        <f t="shared" si="1"/>
        <v>0.35782872076710248</v>
      </c>
      <c r="U65" s="22"/>
      <c r="AS65"/>
      <c r="AT65"/>
      <c r="AU65"/>
      <c r="AV65"/>
      <c r="AW65"/>
      <c r="AX65"/>
    </row>
    <row r="66" spans="3:50" x14ac:dyDescent="0.4">
      <c r="C66" s="42"/>
      <c r="D66" s="72"/>
      <c r="E66" s="42"/>
      <c r="L66" s="19"/>
      <c r="M66" s="242">
        <v>45131</v>
      </c>
      <c r="N66" s="253">
        <v>4.6182498484590622E-3</v>
      </c>
      <c r="O66" s="254">
        <v>4.469390742258504E-3</v>
      </c>
      <c r="P66" s="1"/>
      <c r="Q66" s="12"/>
      <c r="R66" s="221" t="b">
        <f t="shared" si="0"/>
        <v>1</v>
      </c>
      <c r="S66" s="199">
        <f t="shared" si="1"/>
        <v>1.0333063530993345</v>
      </c>
      <c r="U66" s="22"/>
      <c r="AS66"/>
      <c r="AT66"/>
      <c r="AU66"/>
      <c r="AV66"/>
      <c r="AW66"/>
      <c r="AX66"/>
    </row>
    <row r="67" spans="3:50" x14ac:dyDescent="0.4">
      <c r="C67" s="42"/>
      <c r="D67" s="72"/>
      <c r="E67" s="42"/>
      <c r="L67" s="19"/>
      <c r="M67" s="242">
        <v>45132</v>
      </c>
      <c r="N67" s="253">
        <v>8.460938053788976E-4</v>
      </c>
      <c r="O67" s="254">
        <v>3.7719703922497482E-3</v>
      </c>
      <c r="P67" s="1"/>
      <c r="Q67" s="12"/>
      <c r="R67" s="221" t="b">
        <f t="shared" si="0"/>
        <v>1</v>
      </c>
      <c r="S67" s="199">
        <f t="shared" si="1"/>
        <v>0.22431082892839324</v>
      </c>
      <c r="U67" s="22"/>
      <c r="AS67"/>
      <c r="AT67"/>
      <c r="AU67"/>
      <c r="AV67"/>
      <c r="AW67"/>
      <c r="AX67"/>
    </row>
    <row r="68" spans="3:50" x14ac:dyDescent="0.4">
      <c r="C68" s="42"/>
      <c r="D68" s="72"/>
      <c r="E68" s="42"/>
      <c r="L68" s="19"/>
      <c r="M68" s="242">
        <v>45133</v>
      </c>
      <c r="N68" s="253">
        <v>-8.2529487698193007E-4</v>
      </c>
      <c r="O68" s="254">
        <v>4.2892807343716593E-3</v>
      </c>
      <c r="P68" s="1"/>
      <c r="Q68" s="12"/>
      <c r="R68" s="221" t="b">
        <f t="shared" si="0"/>
        <v>1</v>
      </c>
      <c r="S68" s="199">
        <f t="shared" si="1"/>
        <v>-0.19240868763112756</v>
      </c>
      <c r="U68" s="22"/>
      <c r="AS68"/>
      <c r="AT68"/>
      <c r="AU68"/>
      <c r="AV68"/>
      <c r="AW68"/>
      <c r="AX68"/>
    </row>
    <row r="69" spans="3:50" x14ac:dyDescent="0.4">
      <c r="C69" s="42"/>
      <c r="D69" s="72"/>
      <c r="E69" s="42"/>
      <c r="L69" s="19"/>
      <c r="M69" s="242">
        <v>45134</v>
      </c>
      <c r="N69" s="253">
        <v>-4.0843643325191919E-3</v>
      </c>
      <c r="O69" s="254">
        <v>1.6065561116202307E-2</v>
      </c>
      <c r="P69" s="1"/>
      <c r="Q69" s="12"/>
      <c r="R69" s="221" t="b">
        <f t="shared" si="0"/>
        <v>1</v>
      </c>
      <c r="S69" s="199">
        <f t="shared" si="1"/>
        <v>-0.25423104135466906</v>
      </c>
      <c r="U69" s="22"/>
      <c r="AS69"/>
      <c r="AT69"/>
      <c r="AU69"/>
      <c r="AV69"/>
      <c r="AW69"/>
      <c r="AX69"/>
    </row>
    <row r="70" spans="3:50" x14ac:dyDescent="0.4">
      <c r="C70" s="42"/>
      <c r="D70" s="72"/>
      <c r="E70" s="42"/>
      <c r="L70" s="19"/>
      <c r="M70" s="242">
        <v>45135</v>
      </c>
      <c r="N70" s="253">
        <v>1.0473485594415409E-2</v>
      </c>
      <c r="O70" s="254">
        <v>4.0362092296204136E-3</v>
      </c>
      <c r="P70" s="1"/>
      <c r="Q70" s="12"/>
      <c r="R70" s="221" t="b">
        <f t="shared" si="0"/>
        <v>1</v>
      </c>
      <c r="S70" s="199">
        <f t="shared" si="1"/>
        <v>2.594881731490513</v>
      </c>
      <c r="U70" s="22"/>
      <c r="AS70"/>
      <c r="AT70"/>
      <c r="AU70"/>
      <c r="AV70"/>
      <c r="AW70"/>
      <c r="AX70"/>
    </row>
    <row r="71" spans="3:50" x14ac:dyDescent="0.4">
      <c r="C71" s="42"/>
      <c r="D71" s="72"/>
      <c r="E71" s="42"/>
      <c r="L71" s="19"/>
      <c r="M71" s="242">
        <v>45138</v>
      </c>
      <c r="N71" s="253">
        <v>-5.2937637539159497E-5</v>
      </c>
      <c r="O71" s="254">
        <v>3.125669445432579E-3</v>
      </c>
      <c r="P71" s="1"/>
      <c r="Q71" s="12"/>
      <c r="R71" s="221" t="b">
        <f t="shared" si="0"/>
        <v>1</v>
      </c>
      <c r="S71" s="199">
        <f t="shared" si="1"/>
        <v>-1.6936415850535711E-2</v>
      </c>
      <c r="U71" s="22"/>
      <c r="AS71"/>
      <c r="AT71"/>
      <c r="AU71"/>
      <c r="AV71"/>
      <c r="AW71"/>
      <c r="AX71"/>
    </row>
    <row r="72" spans="3:50" x14ac:dyDescent="0.4">
      <c r="C72" s="42"/>
      <c r="D72" s="72"/>
      <c r="E72" s="42"/>
      <c r="L72" s="19"/>
      <c r="M72" s="242">
        <v>45139</v>
      </c>
      <c r="N72" s="253">
        <v>3.2931380667421874E-3</v>
      </c>
      <c r="O72" s="254">
        <v>2.4057767041807613E-4</v>
      </c>
      <c r="P72" s="1"/>
      <c r="Q72" s="12"/>
      <c r="R72" s="221" t="b">
        <f t="shared" si="0"/>
        <v>1</v>
      </c>
      <c r="S72" s="199">
        <f t="shared" si="1"/>
        <v>13.688461032228671</v>
      </c>
      <c r="U72" s="22"/>
      <c r="AS72"/>
      <c r="AT72"/>
      <c r="AU72"/>
      <c r="AV72"/>
      <c r="AW72"/>
      <c r="AX72"/>
    </row>
    <row r="73" spans="3:50" x14ac:dyDescent="0.4">
      <c r="C73" s="42"/>
      <c r="D73" s="72"/>
      <c r="E73" s="42"/>
      <c r="L73" s="19"/>
      <c r="M73" s="242">
        <v>45140</v>
      </c>
      <c r="N73" s="253">
        <v>-1.0443585912972559E-2</v>
      </c>
      <c r="O73" s="254">
        <v>9.3973297901412435E-3</v>
      </c>
      <c r="P73" s="1"/>
      <c r="Q73" s="12"/>
      <c r="R73" s="221" t="b">
        <f t="shared" si="0"/>
        <v>1</v>
      </c>
      <c r="S73" s="199">
        <f t="shared" si="1"/>
        <v>-1.1113354693509794</v>
      </c>
      <c r="U73" s="22"/>
      <c r="AS73"/>
      <c r="AT73"/>
      <c r="AU73"/>
      <c r="AV73"/>
      <c r="AW73"/>
      <c r="AX73"/>
    </row>
    <row r="74" spans="3:50" x14ac:dyDescent="0.4">
      <c r="C74" s="42"/>
      <c r="D74" s="72"/>
      <c r="E74" s="42"/>
      <c r="L74" s="19"/>
      <c r="M74" s="242">
        <v>45141</v>
      </c>
      <c r="N74" s="253">
        <v>-3.7578627576107387E-3</v>
      </c>
      <c r="O74" s="254">
        <v>1.0458264573619197E-3</v>
      </c>
      <c r="P74" s="1"/>
      <c r="Q74" s="12"/>
      <c r="R74" s="221" t="b">
        <f t="shared" si="0"/>
        <v>1</v>
      </c>
      <c r="S74" s="199">
        <f t="shared" si="1"/>
        <v>-3.5931991690953073</v>
      </c>
      <c r="U74" s="22"/>
      <c r="AS74"/>
      <c r="AT74"/>
      <c r="AU74"/>
      <c r="AV74"/>
      <c r="AW74"/>
      <c r="AX74"/>
    </row>
    <row r="75" spans="3:50" x14ac:dyDescent="0.4">
      <c r="C75" s="42"/>
      <c r="D75" s="72"/>
      <c r="E75" s="42"/>
      <c r="L75" s="19"/>
      <c r="M75" s="242">
        <v>45142</v>
      </c>
      <c r="N75" s="253">
        <v>-6.8253958427262644E-3</v>
      </c>
      <c r="O75" s="254">
        <v>-3.7635150935300386E-3</v>
      </c>
      <c r="P75" s="1"/>
      <c r="Q75" s="12"/>
      <c r="R75" s="221" t="b">
        <f t="shared" si="0"/>
        <v>0</v>
      </c>
      <c r="S75" s="199" t="str">
        <f t="shared" si="1"/>
        <v/>
      </c>
      <c r="U75" s="22"/>
      <c r="AS75"/>
      <c r="AT75"/>
      <c r="AU75"/>
      <c r="AV75"/>
      <c r="AW75"/>
      <c r="AX75"/>
    </row>
    <row r="76" spans="3:50" x14ac:dyDescent="0.4">
      <c r="C76" s="42"/>
      <c r="D76" s="72"/>
      <c r="E76" s="42"/>
      <c r="L76" s="19"/>
      <c r="M76" s="242">
        <v>45145</v>
      </c>
      <c r="N76" s="253">
        <v>1.1897086105623948E-2</v>
      </c>
      <c r="O76" s="254">
        <v>1.6633179736462486E-2</v>
      </c>
      <c r="P76" s="1"/>
      <c r="Q76" s="12"/>
      <c r="R76" s="221" t="b">
        <f t="shared" si="0"/>
        <v>1</v>
      </c>
      <c r="S76" s="199">
        <f t="shared" si="1"/>
        <v>0.71526228262559488</v>
      </c>
      <c r="U76" s="22"/>
      <c r="AS76"/>
      <c r="AT76"/>
      <c r="AU76"/>
      <c r="AV76"/>
      <c r="AW76"/>
      <c r="AX76"/>
    </row>
    <row r="77" spans="3:50" x14ac:dyDescent="0.4">
      <c r="C77" s="42"/>
      <c r="D77" s="72"/>
      <c r="E77" s="42"/>
      <c r="L77" s="19"/>
      <c r="M77" s="242">
        <v>45146</v>
      </c>
      <c r="N77" s="253">
        <v>9.2165856234509606E-4</v>
      </c>
      <c r="O77" s="254">
        <v>3.4365571443284899E-3</v>
      </c>
      <c r="P77" s="1"/>
      <c r="Q77" s="12"/>
      <c r="R77" s="221" t="b">
        <f t="shared" si="0"/>
        <v>1</v>
      </c>
      <c r="S77" s="199">
        <f t="shared" si="1"/>
        <v>0.26819241573391323</v>
      </c>
      <c r="U77" s="22"/>
      <c r="AS77"/>
      <c r="AT77"/>
      <c r="AU77"/>
      <c r="AV77"/>
      <c r="AW77"/>
      <c r="AX77"/>
    </row>
    <row r="78" spans="3:50" x14ac:dyDescent="0.4">
      <c r="C78" s="42"/>
      <c r="D78" s="72"/>
      <c r="E78" s="42"/>
      <c r="L78" s="19"/>
      <c r="M78" s="242">
        <v>45147</v>
      </c>
      <c r="N78" s="253">
        <v>-8.1585603571011425E-3</v>
      </c>
      <c r="O78" s="254">
        <v>-1.3527578361770438E-2</v>
      </c>
      <c r="P78" s="1"/>
      <c r="Q78" s="12"/>
      <c r="R78" s="221" t="b">
        <f t="shared" si="0"/>
        <v>0</v>
      </c>
      <c r="S78" s="199" t="str">
        <f t="shared" si="1"/>
        <v/>
      </c>
      <c r="U78" s="22"/>
      <c r="AS78"/>
      <c r="AT78"/>
      <c r="AU78"/>
      <c r="AV78"/>
      <c r="AW78"/>
      <c r="AX78"/>
    </row>
    <row r="79" spans="3:50" x14ac:dyDescent="0.4">
      <c r="C79" s="42"/>
      <c r="D79" s="72"/>
      <c r="E79" s="42"/>
      <c r="L79" s="19"/>
      <c r="M79" s="242">
        <v>45148</v>
      </c>
      <c r="N79" s="253">
        <v>1.1762323175671554E-3</v>
      </c>
      <c r="O79" s="254">
        <v>6.155058696929238E-3</v>
      </c>
      <c r="P79" s="1"/>
      <c r="Q79" s="12"/>
      <c r="R79" s="221" t="b">
        <f t="shared" si="0"/>
        <v>1</v>
      </c>
      <c r="S79" s="199">
        <f t="shared" si="1"/>
        <v>0.19110009757567029</v>
      </c>
      <c r="U79" s="22"/>
      <c r="AS79"/>
      <c r="AT79"/>
      <c r="AU79"/>
      <c r="AV79"/>
      <c r="AW79"/>
      <c r="AX79"/>
    </row>
    <row r="80" spans="3:50" x14ac:dyDescent="0.4">
      <c r="C80" s="42"/>
      <c r="D80" s="72"/>
      <c r="E80" s="42"/>
      <c r="L80" s="19"/>
      <c r="M80" s="242">
        <v>45149</v>
      </c>
      <c r="N80" s="253">
        <v>3.3478389796288304E-3</v>
      </c>
      <c r="O80" s="254">
        <v>3.0221358795780875E-3</v>
      </c>
      <c r="P80" s="1"/>
      <c r="Q80" s="12"/>
      <c r="R80" s="221" t="b">
        <f t="shared" si="0"/>
        <v>1</v>
      </c>
      <c r="S80" s="199">
        <f t="shared" si="1"/>
        <v>1.1077724870849333</v>
      </c>
      <c r="U80" s="22"/>
      <c r="AS80"/>
      <c r="AT80"/>
      <c r="AU80"/>
      <c r="AV80"/>
      <c r="AW80"/>
      <c r="AX80"/>
    </row>
    <row r="81" spans="3:50" x14ac:dyDescent="0.4">
      <c r="C81" s="42"/>
      <c r="D81" s="72"/>
      <c r="E81" s="42"/>
      <c r="L81" s="19"/>
      <c r="M81" s="242">
        <v>45152</v>
      </c>
      <c r="N81" s="253">
        <v>7.0066029573079254E-3</v>
      </c>
      <c r="O81" s="254">
        <v>-6.9885278621340417E-3</v>
      </c>
      <c r="P81" s="1"/>
      <c r="Q81" s="12"/>
      <c r="R81" s="221" t="b">
        <f t="shared" si="0"/>
        <v>0</v>
      </c>
      <c r="S81" s="199" t="str">
        <f t="shared" si="1"/>
        <v/>
      </c>
      <c r="U81" s="22"/>
      <c r="AS81"/>
      <c r="AT81"/>
      <c r="AU81"/>
      <c r="AV81"/>
      <c r="AW81"/>
      <c r="AX81"/>
    </row>
    <row r="82" spans="3:50" x14ac:dyDescent="0.4">
      <c r="C82" s="42"/>
      <c r="D82" s="72"/>
      <c r="E82" s="42"/>
      <c r="L82" s="19"/>
      <c r="M82" s="242">
        <v>45153</v>
      </c>
      <c r="N82" s="253">
        <v>-9.4603712919329088E-3</v>
      </c>
      <c r="O82" s="254">
        <v>1.9318560354528534E-3</v>
      </c>
      <c r="P82" s="1"/>
      <c r="Q82" s="12"/>
      <c r="R82" s="221" t="b">
        <f t="shared" si="0"/>
        <v>1</v>
      </c>
      <c r="S82" s="199">
        <f t="shared" si="1"/>
        <v>-4.8970374180678888</v>
      </c>
      <c r="U82" s="22"/>
      <c r="AS82"/>
      <c r="AT82"/>
      <c r="AU82"/>
      <c r="AV82"/>
      <c r="AW82"/>
      <c r="AX82"/>
    </row>
    <row r="83" spans="3:50" x14ac:dyDescent="0.4">
      <c r="C83" s="42"/>
      <c r="D83" s="72"/>
      <c r="E83" s="42"/>
      <c r="L83" s="19"/>
      <c r="M83" s="242">
        <v>45154</v>
      </c>
      <c r="N83" s="253">
        <v>-6.3877598821896085E-3</v>
      </c>
      <c r="O83" s="254">
        <v>-7.7207787739929142E-3</v>
      </c>
      <c r="P83" s="1"/>
      <c r="Q83" s="12"/>
      <c r="R83" s="221" t="b">
        <f t="shared" si="0"/>
        <v>0</v>
      </c>
      <c r="S83" s="199" t="str">
        <f t="shared" si="1"/>
        <v/>
      </c>
      <c r="U83" s="22"/>
      <c r="AS83"/>
      <c r="AT83"/>
      <c r="AU83"/>
      <c r="AV83"/>
      <c r="AW83"/>
      <c r="AX83"/>
    </row>
    <row r="84" spans="3:50" x14ac:dyDescent="0.4">
      <c r="C84" s="42"/>
      <c r="D84" s="72"/>
      <c r="E84" s="42"/>
      <c r="L84" s="19"/>
      <c r="M84" s="242">
        <v>45155</v>
      </c>
      <c r="N84" s="253">
        <v>-8.4960801735823217E-3</v>
      </c>
      <c r="O84" s="254">
        <v>-7.4085574431096085E-4</v>
      </c>
      <c r="P84" s="1"/>
      <c r="Q84" s="12"/>
      <c r="R84" s="221" t="b">
        <f t="shared" si="0"/>
        <v>0</v>
      </c>
      <c r="S84" s="199" t="str">
        <f t="shared" si="1"/>
        <v/>
      </c>
      <c r="U84" s="22"/>
      <c r="AS84"/>
      <c r="AT84"/>
      <c r="AU84"/>
      <c r="AV84"/>
      <c r="AW84"/>
      <c r="AX84"/>
    </row>
    <row r="85" spans="3:50" x14ac:dyDescent="0.4">
      <c r="C85" s="42"/>
      <c r="D85" s="72"/>
      <c r="E85" s="42"/>
      <c r="L85" s="19"/>
      <c r="M85" s="242">
        <v>45156</v>
      </c>
      <c r="N85" s="253">
        <v>-1.1395973626557919E-3</v>
      </c>
      <c r="O85" s="254">
        <v>3.7032188537875601E-3</v>
      </c>
      <c r="P85" s="1"/>
      <c r="Q85" s="12"/>
      <c r="R85" s="221" t="b">
        <f t="shared" si="0"/>
        <v>1</v>
      </c>
      <c r="S85" s="199">
        <f t="shared" si="1"/>
        <v>-0.30773157289643849</v>
      </c>
      <c r="U85" s="22"/>
      <c r="AS85"/>
      <c r="AT85"/>
      <c r="AU85"/>
      <c r="AV85"/>
      <c r="AW85"/>
      <c r="AX85"/>
    </row>
    <row r="86" spans="3:50" x14ac:dyDescent="0.4">
      <c r="C86" s="42"/>
      <c r="D86" s="72"/>
      <c r="E86" s="42"/>
      <c r="L86" s="19"/>
      <c r="M86" s="242">
        <v>45159</v>
      </c>
      <c r="N86" s="253">
        <v>7.6941809732797798E-3</v>
      </c>
      <c r="O86" s="254">
        <v>7.339786126550645E-3</v>
      </c>
      <c r="P86" s="1"/>
      <c r="Q86" s="12"/>
      <c r="R86" s="221" t="b">
        <f t="shared" si="0"/>
        <v>1</v>
      </c>
      <c r="S86" s="199">
        <f t="shared" si="1"/>
        <v>1.048284083571204</v>
      </c>
      <c r="U86" s="22"/>
      <c r="AS86"/>
      <c r="AT86"/>
      <c r="AU86"/>
      <c r="AV86"/>
      <c r="AW86"/>
      <c r="AX86"/>
    </row>
    <row r="87" spans="3:50" x14ac:dyDescent="0.4">
      <c r="C87" s="42"/>
      <c r="D87" s="72"/>
      <c r="E87" s="42"/>
      <c r="L87" s="19"/>
      <c r="M87" s="242">
        <v>45160</v>
      </c>
      <c r="N87" s="253">
        <v>-2.2677516405213557E-3</v>
      </c>
      <c r="O87" s="254">
        <v>-5.1128322217529557E-3</v>
      </c>
      <c r="P87" s="1"/>
      <c r="Q87" s="12"/>
      <c r="R87" s="221" t="b">
        <f t="shared" si="0"/>
        <v>0</v>
      </c>
      <c r="S87" s="199" t="str">
        <f t="shared" si="1"/>
        <v/>
      </c>
      <c r="U87" s="22"/>
      <c r="AS87"/>
      <c r="AT87"/>
      <c r="AU87"/>
      <c r="AV87"/>
      <c r="AW87"/>
      <c r="AX87"/>
    </row>
    <row r="88" spans="3:50" x14ac:dyDescent="0.4">
      <c r="C88" s="42"/>
      <c r="D88" s="72"/>
      <c r="E88" s="42"/>
      <c r="L88" s="19"/>
      <c r="M88" s="242">
        <v>45161</v>
      </c>
      <c r="N88" s="253">
        <v>7.0422543378411209E-3</v>
      </c>
      <c r="O88" s="254">
        <v>9.4645287026566306E-3</v>
      </c>
      <c r="P88" s="1"/>
      <c r="Q88" s="12"/>
      <c r="R88" s="221" t="b">
        <f t="shared" si="0"/>
        <v>1</v>
      </c>
      <c r="S88" s="199">
        <f t="shared" si="1"/>
        <v>0.74406814740436111</v>
      </c>
      <c r="U88" s="22"/>
      <c r="AS88"/>
      <c r="AT88"/>
      <c r="AU88"/>
      <c r="AV88"/>
      <c r="AW88"/>
      <c r="AX88"/>
    </row>
    <row r="89" spans="3:50" x14ac:dyDescent="0.4">
      <c r="C89" s="42"/>
      <c r="D89" s="72"/>
      <c r="E89" s="42"/>
      <c r="L89" s="19"/>
      <c r="M89" s="242">
        <v>45162</v>
      </c>
      <c r="N89" s="253">
        <v>-1.1234064299606777E-2</v>
      </c>
      <c r="O89" s="254">
        <v>3.6407549986521158E-3</v>
      </c>
      <c r="P89" s="1"/>
      <c r="Q89" s="12"/>
      <c r="R89" s="221" t="b">
        <f t="shared" si="0"/>
        <v>1</v>
      </c>
      <c r="S89" s="199">
        <f t="shared" si="1"/>
        <v>-3.0856413858570173</v>
      </c>
      <c r="U89" s="22"/>
      <c r="AS89"/>
      <c r="AT89"/>
      <c r="AU89"/>
      <c r="AV89"/>
      <c r="AW89"/>
      <c r="AX89"/>
    </row>
    <row r="90" spans="3:50" x14ac:dyDescent="0.4">
      <c r="C90" s="42"/>
      <c r="D90" s="72"/>
      <c r="E90" s="42"/>
      <c r="L90" s="19"/>
      <c r="M90" s="242">
        <v>45163</v>
      </c>
      <c r="N90" s="253">
        <v>7.124095688140538E-3</v>
      </c>
      <c r="O90" s="254">
        <v>1.2613855984316717E-2</v>
      </c>
      <c r="P90" s="1"/>
      <c r="Q90" s="12"/>
      <c r="R90" s="221" t="b">
        <f t="shared" si="0"/>
        <v>1</v>
      </c>
      <c r="S90" s="199">
        <f t="shared" si="1"/>
        <v>0.56478333802115666</v>
      </c>
      <c r="U90" s="22"/>
      <c r="AS90"/>
      <c r="AT90"/>
      <c r="AU90"/>
      <c r="AV90"/>
      <c r="AW90"/>
      <c r="AX90"/>
    </row>
    <row r="91" spans="3:50" x14ac:dyDescent="0.4">
      <c r="C91" s="42"/>
      <c r="D91" s="72"/>
      <c r="E91" s="42"/>
      <c r="L91" s="19"/>
      <c r="M91" s="242">
        <v>45166</v>
      </c>
      <c r="N91" s="253">
        <v>5.8218820206779208E-3</v>
      </c>
      <c r="O91" s="254">
        <v>4.0909976090149382E-3</v>
      </c>
      <c r="P91" s="1"/>
      <c r="Q91" s="12"/>
      <c r="R91" s="221" t="b">
        <f t="shared" si="0"/>
        <v>1</v>
      </c>
      <c r="S91" s="199">
        <f t="shared" si="1"/>
        <v>1.4230959235587914</v>
      </c>
      <c r="U91" s="22"/>
      <c r="AS91"/>
      <c r="AT91"/>
      <c r="AU91"/>
      <c r="AV91"/>
      <c r="AW91"/>
      <c r="AX91"/>
    </row>
    <row r="92" spans="3:50" x14ac:dyDescent="0.4">
      <c r="C92" s="42"/>
      <c r="D92" s="72"/>
      <c r="E92" s="42"/>
      <c r="L92" s="19"/>
      <c r="M92" s="242">
        <v>45167</v>
      </c>
      <c r="N92" s="253">
        <v>1.13112761109625E-2</v>
      </c>
      <c r="O92" s="254">
        <v>-1.6303927027305624E-4</v>
      </c>
      <c r="P92" s="1"/>
      <c r="Q92" s="12"/>
      <c r="R92" s="221" t="b">
        <f t="shared" ref="R92:R155" si="2">IF(O92="","",IF($R$12="UP",O92&gt;=0,O92&lt;0))</f>
        <v>0</v>
      </c>
      <c r="S92" s="199" t="str">
        <f t="shared" ref="S92:S155" si="3">IF($O92="","",IF($R92,$N92/$O92,""))</f>
        <v/>
      </c>
      <c r="U92" s="22"/>
      <c r="AS92"/>
      <c r="AT92"/>
      <c r="AU92"/>
      <c r="AV92"/>
      <c r="AW92"/>
      <c r="AX92"/>
    </row>
    <row r="93" spans="3:50" x14ac:dyDescent="0.4">
      <c r="C93" s="42"/>
      <c r="D93" s="72"/>
      <c r="E93" s="42"/>
      <c r="L93" s="19"/>
      <c r="M93" s="242">
        <v>45168</v>
      </c>
      <c r="N93" s="253">
        <v>2.7811634806918333E-3</v>
      </c>
      <c r="O93" s="254">
        <v>1.463711631162098E-3</v>
      </c>
      <c r="P93" s="1"/>
      <c r="Q93" s="12"/>
      <c r="R93" s="221" t="b">
        <f t="shared" si="2"/>
        <v>1</v>
      </c>
      <c r="S93" s="199">
        <f t="shared" si="3"/>
        <v>1.9000760952372555</v>
      </c>
      <c r="U93" s="22"/>
      <c r="AS93"/>
      <c r="AT93"/>
      <c r="AU93"/>
      <c r="AV93"/>
      <c r="AW93"/>
      <c r="AX93"/>
    </row>
    <row r="94" spans="3:50" x14ac:dyDescent="0.4">
      <c r="C94" s="42"/>
      <c r="D94" s="72"/>
      <c r="E94" s="42"/>
      <c r="L94" s="19"/>
      <c r="M94" s="242">
        <v>45169</v>
      </c>
      <c r="N94" s="253">
        <v>5.3457903174299341E-4</v>
      </c>
      <c r="O94" s="254">
        <v>1.7962043687066926E-3</v>
      </c>
      <c r="P94" s="1"/>
      <c r="Q94" s="12"/>
      <c r="R94" s="221" t="b">
        <f t="shared" si="2"/>
        <v>1</v>
      </c>
      <c r="S94" s="199">
        <f t="shared" si="3"/>
        <v>0.29761592893123978</v>
      </c>
      <c r="U94" s="22"/>
      <c r="AS94"/>
      <c r="AT94"/>
      <c r="AU94"/>
      <c r="AV94"/>
      <c r="AW94"/>
      <c r="AX94"/>
    </row>
    <row r="95" spans="3:50" x14ac:dyDescent="0.4">
      <c r="C95" s="42"/>
      <c r="D95" s="72"/>
      <c r="E95" s="42"/>
      <c r="L95" s="19"/>
      <c r="M95" s="242">
        <v>45170</v>
      </c>
      <c r="N95" s="253">
        <v>3.6435433732737795E-3</v>
      </c>
      <c r="O95" s="254">
        <v>9.3481983371049241E-3</v>
      </c>
      <c r="P95" s="1"/>
      <c r="Q95" s="12"/>
      <c r="R95" s="221" t="b">
        <f t="shared" si="2"/>
        <v>1</v>
      </c>
      <c r="S95" s="199">
        <f t="shared" si="3"/>
        <v>0.38975888635265743</v>
      </c>
      <c r="U95" s="22"/>
      <c r="AS95"/>
      <c r="AT95"/>
      <c r="AU95"/>
      <c r="AV95"/>
      <c r="AW95"/>
      <c r="AX95"/>
    </row>
    <row r="96" spans="3:50" x14ac:dyDescent="0.4">
      <c r="C96" s="42"/>
      <c r="D96" s="72"/>
      <c r="E96" s="42"/>
      <c r="L96" s="19"/>
      <c r="M96" s="242">
        <v>45174</v>
      </c>
      <c r="N96" s="253">
        <v>-5.8387903966097704E-5</v>
      </c>
      <c r="O96" s="254">
        <v>5.5718267554619259E-3</v>
      </c>
      <c r="P96" s="1"/>
      <c r="Q96" s="12"/>
      <c r="R96" s="221" t="b">
        <f t="shared" si="2"/>
        <v>1</v>
      </c>
      <c r="S96" s="199">
        <f t="shared" si="3"/>
        <v>-1.0479131266754026E-2</v>
      </c>
      <c r="U96" s="22"/>
      <c r="AS96"/>
      <c r="AT96"/>
      <c r="AU96"/>
      <c r="AV96"/>
      <c r="AW96"/>
      <c r="AX96"/>
    </row>
    <row r="97" spans="3:50" x14ac:dyDescent="0.4">
      <c r="C97" s="42"/>
      <c r="D97" s="72"/>
      <c r="E97" s="42"/>
      <c r="L97" s="19"/>
      <c r="M97" s="242">
        <v>45175</v>
      </c>
      <c r="N97" s="253">
        <v>-4.0207613936633999E-3</v>
      </c>
      <c r="O97" s="254">
        <v>2.246144997649423E-3</v>
      </c>
      <c r="P97" s="1"/>
      <c r="Q97" s="12"/>
      <c r="R97" s="221" t="b">
        <f t="shared" si="2"/>
        <v>1</v>
      </c>
      <c r="S97" s="199">
        <f t="shared" si="3"/>
        <v>-1.7900720558428338</v>
      </c>
      <c r="U97" s="22"/>
      <c r="AS97"/>
      <c r="AT97"/>
      <c r="AU97"/>
      <c r="AV97"/>
      <c r="AW97"/>
      <c r="AX97"/>
    </row>
    <row r="98" spans="3:50" x14ac:dyDescent="0.4">
      <c r="C98" s="42"/>
      <c r="D98" s="72"/>
      <c r="E98" s="42"/>
      <c r="L98" s="19"/>
      <c r="M98" s="242">
        <v>45176</v>
      </c>
      <c r="N98" s="253">
        <v>-2.1931701036179579E-3</v>
      </c>
      <c r="O98" s="254">
        <v>-2.7706133243120758E-3</v>
      </c>
      <c r="P98" s="1"/>
      <c r="Q98" s="12"/>
      <c r="R98" s="221" t="b">
        <f t="shared" si="2"/>
        <v>0</v>
      </c>
      <c r="S98" s="199" t="str">
        <f t="shared" si="3"/>
        <v/>
      </c>
      <c r="U98" s="22"/>
      <c r="AS98"/>
      <c r="AT98"/>
      <c r="AU98"/>
      <c r="AV98"/>
      <c r="AW98"/>
      <c r="AX98"/>
    </row>
    <row r="99" spans="3:50" x14ac:dyDescent="0.4">
      <c r="C99" s="42"/>
      <c r="D99" s="72"/>
      <c r="E99" s="42"/>
      <c r="L99" s="19"/>
      <c r="M99" s="242">
        <v>45177</v>
      </c>
      <c r="N99" s="253">
        <v>1.9462836411408301E-3</v>
      </c>
      <c r="O99" s="254">
        <v>1.5245714198549945E-3</v>
      </c>
      <c r="P99" s="1"/>
      <c r="Q99" s="12"/>
      <c r="R99" s="221" t="b">
        <f t="shared" si="2"/>
        <v>1</v>
      </c>
      <c r="S99" s="199">
        <f t="shared" si="3"/>
        <v>1.2766103416302699</v>
      </c>
      <c r="U99" s="22"/>
      <c r="AS99"/>
      <c r="AT99"/>
      <c r="AU99"/>
      <c r="AV99"/>
      <c r="AW99"/>
      <c r="AX99"/>
    </row>
    <row r="100" spans="3:50" x14ac:dyDescent="0.4">
      <c r="C100" s="42"/>
      <c r="D100" s="72"/>
      <c r="E100" s="42"/>
      <c r="L100" s="19"/>
      <c r="M100" s="242">
        <v>45180</v>
      </c>
      <c r="N100" s="253">
        <v>2.4494585308855541E-3</v>
      </c>
      <c r="O100" s="254">
        <v>6.2038257910674427E-4</v>
      </c>
      <c r="P100" s="1"/>
      <c r="Q100" s="12"/>
      <c r="R100" s="221" t="b">
        <f t="shared" si="2"/>
        <v>1</v>
      </c>
      <c r="S100" s="199">
        <f t="shared" si="3"/>
        <v>3.9483032138207341</v>
      </c>
      <c r="U100" s="22"/>
      <c r="AS100"/>
      <c r="AT100"/>
      <c r="AU100"/>
      <c r="AV100"/>
      <c r="AW100"/>
      <c r="AX100"/>
    </row>
    <row r="101" spans="3:50" x14ac:dyDescent="0.4">
      <c r="C101" s="42"/>
      <c r="D101" s="72"/>
      <c r="E101" s="42"/>
      <c r="L101" s="19"/>
      <c r="M101" s="242">
        <v>45181</v>
      </c>
      <c r="N101" s="253">
        <v>-4.1694858086642472E-3</v>
      </c>
      <c r="O101" s="254">
        <v>-1.2713277518654056E-2</v>
      </c>
      <c r="P101" s="1"/>
      <c r="Q101" s="12"/>
      <c r="R101" s="221" t="b">
        <f t="shared" si="2"/>
        <v>0</v>
      </c>
      <c r="S101" s="199" t="str">
        <f t="shared" si="3"/>
        <v/>
      </c>
      <c r="U101" s="22"/>
      <c r="AS101"/>
      <c r="AT101"/>
      <c r="AU101"/>
      <c r="AV101"/>
      <c r="AW101"/>
      <c r="AX101"/>
    </row>
    <row r="102" spans="3:50" x14ac:dyDescent="0.4">
      <c r="C102" s="42"/>
      <c r="D102" s="72"/>
      <c r="E102" s="42"/>
      <c r="L102" s="19"/>
      <c r="M102" s="242">
        <v>45182</v>
      </c>
      <c r="N102" s="253">
        <v>-8.367433088443297E-5</v>
      </c>
      <c r="O102" s="254">
        <v>4.5852014899073492E-4</v>
      </c>
      <c r="P102" s="1"/>
      <c r="Q102" s="12"/>
      <c r="R102" s="221" t="b">
        <f t="shared" si="2"/>
        <v>1</v>
      </c>
      <c r="S102" s="199">
        <f t="shared" si="3"/>
        <v>-0.18248779485178901</v>
      </c>
      <c r="U102" s="22"/>
      <c r="AS102"/>
      <c r="AT102"/>
      <c r="AU102"/>
      <c r="AV102"/>
      <c r="AW102"/>
      <c r="AX102"/>
    </row>
    <row r="103" spans="3:50" x14ac:dyDescent="0.4">
      <c r="C103" s="42"/>
      <c r="D103" s="72"/>
      <c r="E103" s="42"/>
      <c r="L103" s="19"/>
      <c r="M103" s="242">
        <v>45183</v>
      </c>
      <c r="N103" s="253">
        <v>1.0327809598692929E-2</v>
      </c>
      <c r="O103" s="254">
        <v>7.1589211573608383E-3</v>
      </c>
      <c r="P103" s="1"/>
      <c r="Q103" s="12"/>
      <c r="R103" s="221" t="b">
        <f t="shared" si="2"/>
        <v>1</v>
      </c>
      <c r="S103" s="199">
        <f t="shared" si="3"/>
        <v>1.4426488812596887</v>
      </c>
      <c r="U103" s="22"/>
      <c r="AS103"/>
      <c r="AT103"/>
      <c r="AU103"/>
      <c r="AV103"/>
      <c r="AW103"/>
      <c r="AX103"/>
    </row>
    <row r="104" spans="3:50" x14ac:dyDescent="0.4">
      <c r="C104" s="42"/>
      <c r="D104" s="72"/>
      <c r="E104" s="42"/>
      <c r="L104" s="19"/>
      <c r="M104" s="242">
        <v>45184</v>
      </c>
      <c r="N104" s="253">
        <v>-1.1498019325622751E-2</v>
      </c>
      <c r="O104" s="254">
        <v>-8.7207429099571496E-3</v>
      </c>
      <c r="P104" s="1"/>
      <c r="Q104" s="12"/>
      <c r="R104" s="221" t="b">
        <f t="shared" si="2"/>
        <v>0</v>
      </c>
      <c r="S104" s="199" t="str">
        <f t="shared" si="3"/>
        <v/>
      </c>
      <c r="U104" s="22"/>
      <c r="AS104"/>
      <c r="AT104"/>
      <c r="AU104"/>
      <c r="AV104"/>
      <c r="AW104"/>
      <c r="AX104"/>
    </row>
    <row r="105" spans="3:50" x14ac:dyDescent="0.4">
      <c r="C105" s="42"/>
      <c r="D105" s="72"/>
      <c r="E105" s="42"/>
      <c r="L105" s="19"/>
      <c r="M105" s="242">
        <v>45187</v>
      </c>
      <c r="N105" s="253">
        <v>3.6623434093164029E-4</v>
      </c>
      <c r="O105" s="254">
        <v>-6.3835034967688739E-3</v>
      </c>
      <c r="P105" s="1"/>
      <c r="Q105" s="12"/>
      <c r="R105" s="221" t="b">
        <f t="shared" si="2"/>
        <v>0</v>
      </c>
      <c r="S105" s="199" t="str">
        <f t="shared" si="3"/>
        <v/>
      </c>
      <c r="U105" s="22"/>
      <c r="AS105"/>
      <c r="AT105"/>
      <c r="AU105"/>
      <c r="AV105"/>
      <c r="AW105"/>
      <c r="AX105"/>
    </row>
    <row r="106" spans="3:50" x14ac:dyDescent="0.4">
      <c r="C106" s="42"/>
      <c r="D106" s="72"/>
      <c r="E106" s="42"/>
      <c r="L106" s="19"/>
      <c r="M106" s="242">
        <v>45188</v>
      </c>
      <c r="N106" s="253">
        <v>-8.2913806755566504E-4</v>
      </c>
      <c r="O106" s="254">
        <v>1.1115493017287386E-2</v>
      </c>
      <c r="P106" s="1"/>
      <c r="Q106" s="12"/>
      <c r="R106" s="221" t="b">
        <f t="shared" si="2"/>
        <v>1</v>
      </c>
      <c r="S106" s="199">
        <f t="shared" si="3"/>
        <v>-7.4593008719104667E-2</v>
      </c>
      <c r="U106" s="22"/>
      <c r="AS106"/>
      <c r="AT106"/>
      <c r="AU106"/>
      <c r="AV106"/>
      <c r="AW106"/>
      <c r="AX106"/>
    </row>
    <row r="107" spans="3:50" x14ac:dyDescent="0.4">
      <c r="C107" s="42"/>
      <c r="D107" s="72"/>
      <c r="E107" s="42"/>
      <c r="L107" s="19"/>
      <c r="M107" s="242">
        <v>45189</v>
      </c>
      <c r="N107" s="253">
        <v>-1.2605695705949369E-2</v>
      </c>
      <c r="O107" s="254">
        <v>1.9068990051623751E-2</v>
      </c>
      <c r="P107" s="1"/>
      <c r="Q107" s="12"/>
      <c r="R107" s="221" t="b">
        <f t="shared" si="2"/>
        <v>1</v>
      </c>
      <c r="S107" s="199">
        <f t="shared" si="3"/>
        <v>-0.66105733296955471</v>
      </c>
      <c r="U107" s="22"/>
      <c r="AS107"/>
      <c r="AT107"/>
      <c r="AU107"/>
      <c r="AV107"/>
      <c r="AW107"/>
      <c r="AX107"/>
    </row>
    <row r="108" spans="3:50" x14ac:dyDescent="0.4">
      <c r="C108" s="42"/>
      <c r="D108" s="72"/>
      <c r="E108" s="42"/>
      <c r="L108" s="19"/>
      <c r="M108" s="242">
        <v>45190</v>
      </c>
      <c r="N108" s="253">
        <v>-1.1394059915138886E-2</v>
      </c>
      <c r="O108" s="254">
        <v>-1.1216643568593723E-2</v>
      </c>
      <c r="P108" s="1"/>
      <c r="Q108" s="12"/>
      <c r="R108" s="221" t="b">
        <f t="shared" si="2"/>
        <v>0</v>
      </c>
      <c r="S108" s="199" t="str">
        <f t="shared" si="3"/>
        <v/>
      </c>
      <c r="U108" s="22"/>
      <c r="AS108"/>
      <c r="AT108"/>
      <c r="AU108"/>
      <c r="AV108"/>
      <c r="AW108"/>
      <c r="AX108"/>
    </row>
    <row r="109" spans="3:50" x14ac:dyDescent="0.4">
      <c r="C109" s="42"/>
      <c r="D109" s="72"/>
      <c r="E109" s="42"/>
      <c r="L109" s="19"/>
      <c r="M109" s="242">
        <v>45191</v>
      </c>
      <c r="N109" s="253">
        <v>-3.6352235972090296E-3</v>
      </c>
      <c r="O109" s="254">
        <v>-4.5744062490013036E-3</v>
      </c>
      <c r="P109" s="1"/>
      <c r="Q109" s="12"/>
      <c r="R109" s="221" t="b">
        <f t="shared" si="2"/>
        <v>0</v>
      </c>
      <c r="S109" s="199" t="str">
        <f t="shared" si="3"/>
        <v/>
      </c>
      <c r="U109" s="22"/>
      <c r="AS109"/>
      <c r="AT109"/>
      <c r="AU109"/>
      <c r="AV109"/>
      <c r="AW109"/>
      <c r="AX109"/>
    </row>
    <row r="110" spans="3:50" x14ac:dyDescent="0.4">
      <c r="C110" s="42"/>
      <c r="D110" s="72"/>
      <c r="E110" s="42"/>
      <c r="L110" s="19"/>
      <c r="M110" s="242">
        <v>45194</v>
      </c>
      <c r="N110" s="253">
        <v>5.2349980850545479E-3</v>
      </c>
      <c r="O110" s="254">
        <v>-1.904472887652348E-3</v>
      </c>
      <c r="P110" s="1"/>
      <c r="Q110" s="12"/>
      <c r="R110" s="221" t="b">
        <f t="shared" si="2"/>
        <v>0</v>
      </c>
      <c r="S110" s="199" t="str">
        <f t="shared" si="3"/>
        <v/>
      </c>
      <c r="U110" s="22"/>
      <c r="AS110"/>
      <c r="AT110"/>
      <c r="AU110"/>
      <c r="AV110"/>
      <c r="AW110"/>
      <c r="AX110"/>
    </row>
    <row r="111" spans="3:50" x14ac:dyDescent="0.4">
      <c r="C111" s="42"/>
      <c r="D111" s="72"/>
      <c r="E111" s="42"/>
      <c r="L111" s="19"/>
      <c r="M111" s="242">
        <v>45195</v>
      </c>
      <c r="N111" s="253">
        <v>-1.339346531939184E-2</v>
      </c>
      <c r="O111" s="254">
        <v>-2.0831057043743741E-2</v>
      </c>
      <c r="P111" s="1"/>
      <c r="Q111" s="12"/>
      <c r="R111" s="221" t="b">
        <f t="shared" si="2"/>
        <v>0</v>
      </c>
      <c r="S111" s="199" t="str">
        <f t="shared" si="3"/>
        <v/>
      </c>
      <c r="U111" s="22"/>
      <c r="AS111"/>
      <c r="AT111"/>
      <c r="AU111"/>
      <c r="AV111"/>
      <c r="AW111"/>
      <c r="AX111"/>
    </row>
    <row r="112" spans="3:50" x14ac:dyDescent="0.4">
      <c r="C112" s="42"/>
      <c r="D112" s="72"/>
      <c r="E112" s="42"/>
      <c r="L112" s="19"/>
      <c r="M112" s="242">
        <v>45196</v>
      </c>
      <c r="N112" s="253">
        <v>3.6889982938708697E-3</v>
      </c>
      <c r="O112" s="254">
        <v>2.7982147569738216E-3</v>
      </c>
      <c r="P112" s="1"/>
      <c r="Q112" s="12"/>
      <c r="R112" s="221" t="b">
        <f t="shared" si="2"/>
        <v>1</v>
      </c>
      <c r="S112" s="199">
        <f t="shared" si="3"/>
        <v>1.3183399468096586</v>
      </c>
      <c r="U112" s="22"/>
      <c r="AS112"/>
      <c r="AT112"/>
      <c r="AU112"/>
      <c r="AV112"/>
      <c r="AW112"/>
      <c r="AX112"/>
    </row>
    <row r="113" spans="3:50" x14ac:dyDescent="0.4">
      <c r="C113" s="42"/>
      <c r="D113" s="72"/>
      <c r="E113" s="42"/>
      <c r="L113" s="19"/>
      <c r="M113" s="242">
        <v>45197</v>
      </c>
      <c r="N113" s="253">
        <v>5.2266444269683193E-4</v>
      </c>
      <c r="O113" s="254">
        <v>-1.6291809465204692E-2</v>
      </c>
      <c r="P113" s="1"/>
      <c r="Q113" s="12"/>
      <c r="R113" s="221" t="b">
        <f t="shared" si="2"/>
        <v>0</v>
      </c>
      <c r="S113" s="199" t="str">
        <f t="shared" si="3"/>
        <v/>
      </c>
      <c r="U113" s="22"/>
      <c r="AS113"/>
      <c r="AT113"/>
      <c r="AU113"/>
      <c r="AV113"/>
      <c r="AW113"/>
      <c r="AX113"/>
    </row>
    <row r="114" spans="3:50" x14ac:dyDescent="0.4">
      <c r="C114" s="42"/>
      <c r="D114" s="72"/>
      <c r="E114" s="42"/>
      <c r="L114" s="19"/>
      <c r="M114" s="242">
        <v>45198</v>
      </c>
      <c r="N114" s="253">
        <v>-2.2808682710813081E-3</v>
      </c>
      <c r="O114" s="254">
        <v>-8.8957039128165771E-3</v>
      </c>
      <c r="P114" s="1"/>
      <c r="Q114" s="12"/>
      <c r="R114" s="221" t="b">
        <f t="shared" si="2"/>
        <v>0</v>
      </c>
      <c r="S114" s="199" t="str">
        <f t="shared" si="3"/>
        <v/>
      </c>
      <c r="U114" s="22"/>
      <c r="AS114"/>
      <c r="AT114"/>
      <c r="AU114"/>
      <c r="AV114"/>
      <c r="AW114"/>
      <c r="AX114"/>
    </row>
    <row r="115" spans="3:50" x14ac:dyDescent="0.4">
      <c r="C115" s="42"/>
      <c r="D115" s="72"/>
      <c r="E115" s="42"/>
      <c r="L115" s="19"/>
      <c r="M115" s="242">
        <v>45201</v>
      </c>
      <c r="N115" s="253">
        <v>5.3837528427118945E-3</v>
      </c>
      <c r="O115" s="254">
        <v>9.3681362305168096E-3</v>
      </c>
      <c r="P115" s="1"/>
      <c r="Q115" s="12"/>
      <c r="R115" s="221" t="b">
        <f t="shared" si="2"/>
        <v>1</v>
      </c>
      <c r="S115" s="199">
        <f t="shared" si="3"/>
        <v>0.57468771911901306</v>
      </c>
      <c r="U115" s="22"/>
      <c r="AS115"/>
      <c r="AT115"/>
      <c r="AU115"/>
      <c r="AV115"/>
      <c r="AW115"/>
      <c r="AX115"/>
    </row>
    <row r="116" spans="3:50" x14ac:dyDescent="0.4">
      <c r="C116" s="42"/>
      <c r="D116" s="72"/>
      <c r="E116" s="42"/>
      <c r="L116" s="19"/>
      <c r="M116" s="242">
        <v>45202</v>
      </c>
      <c r="N116" s="253">
        <v>-1.3314249905097391E-2</v>
      </c>
      <c r="O116" s="254">
        <v>-2.8393529807833454E-3</v>
      </c>
      <c r="P116" s="1"/>
      <c r="Q116" s="12"/>
      <c r="R116" s="221" t="b">
        <f t="shared" si="2"/>
        <v>0</v>
      </c>
      <c r="S116" s="199" t="str">
        <f t="shared" si="3"/>
        <v/>
      </c>
      <c r="U116" s="22"/>
      <c r="AS116"/>
      <c r="AT116"/>
      <c r="AU116"/>
      <c r="AV116"/>
      <c r="AW116"/>
      <c r="AX116"/>
    </row>
    <row r="117" spans="3:50" x14ac:dyDescent="0.4">
      <c r="C117" s="42"/>
      <c r="D117" s="72"/>
      <c r="E117" s="42"/>
      <c r="L117" s="19"/>
      <c r="M117" s="242">
        <v>45203</v>
      </c>
      <c r="N117" s="253">
        <v>5.0091752219413588E-3</v>
      </c>
      <c r="O117" s="254">
        <v>2.5763703257448683E-3</v>
      </c>
      <c r="P117" s="1"/>
      <c r="Q117" s="12"/>
      <c r="R117" s="221" t="b">
        <f t="shared" si="2"/>
        <v>1</v>
      </c>
      <c r="S117" s="199">
        <f t="shared" si="3"/>
        <v>1.94427608946052</v>
      </c>
      <c r="U117" s="22"/>
      <c r="AS117"/>
      <c r="AT117"/>
      <c r="AU117"/>
      <c r="AV117"/>
      <c r="AW117"/>
      <c r="AX117"/>
    </row>
    <row r="118" spans="3:50" x14ac:dyDescent="0.4">
      <c r="C118" s="42"/>
      <c r="D118" s="72"/>
      <c r="E118" s="42"/>
      <c r="L118" s="19"/>
      <c r="M118" s="242">
        <v>45204</v>
      </c>
      <c r="N118" s="253">
        <v>-2.2727600367597098E-3</v>
      </c>
      <c r="O118" s="254">
        <v>1.2871527625301002E-3</v>
      </c>
      <c r="P118" s="1"/>
      <c r="Q118" s="12"/>
      <c r="R118" s="221" t="b">
        <f t="shared" si="2"/>
        <v>1</v>
      </c>
      <c r="S118" s="199">
        <f t="shared" si="3"/>
        <v>-1.7657267287312846</v>
      </c>
      <c r="U118" s="22"/>
      <c r="AS118"/>
      <c r="AT118"/>
      <c r="AU118"/>
      <c r="AV118"/>
      <c r="AW118"/>
      <c r="AX118"/>
    </row>
    <row r="119" spans="3:50" x14ac:dyDescent="0.4">
      <c r="C119" s="42"/>
      <c r="D119" s="72"/>
      <c r="E119" s="42"/>
      <c r="L119" s="19"/>
      <c r="M119" s="242">
        <v>45205</v>
      </c>
      <c r="N119" s="253">
        <v>9.9499225982603561E-3</v>
      </c>
      <c r="O119" s="254">
        <v>1.6965757537619277E-3</v>
      </c>
      <c r="P119" s="1"/>
      <c r="Q119" s="12"/>
      <c r="R119" s="221" t="b">
        <f t="shared" si="2"/>
        <v>1</v>
      </c>
      <c r="S119" s="199">
        <f t="shared" si="3"/>
        <v>5.8647087088199541</v>
      </c>
      <c r="U119" s="22"/>
      <c r="AS119"/>
      <c r="AT119"/>
      <c r="AU119"/>
      <c r="AV119"/>
      <c r="AW119"/>
      <c r="AX119"/>
    </row>
    <row r="120" spans="3:50" x14ac:dyDescent="0.4">
      <c r="C120" s="42"/>
      <c r="D120" s="72"/>
      <c r="E120" s="42"/>
      <c r="L120" s="19"/>
      <c r="M120" s="242">
        <v>45208</v>
      </c>
      <c r="N120" s="253">
        <v>8.1709186097065744E-3</v>
      </c>
      <c r="O120" s="254">
        <v>2.9565030383565194E-3</v>
      </c>
      <c r="P120" s="1"/>
      <c r="Q120" s="12"/>
      <c r="R120" s="221" t="b">
        <f t="shared" si="2"/>
        <v>1</v>
      </c>
      <c r="S120" s="199">
        <f t="shared" si="3"/>
        <v>2.7637105403580708</v>
      </c>
      <c r="U120" s="22"/>
      <c r="AS120"/>
      <c r="AT120"/>
      <c r="AU120"/>
      <c r="AV120"/>
      <c r="AW120"/>
      <c r="AX120"/>
    </row>
    <row r="121" spans="3:50" x14ac:dyDescent="0.4">
      <c r="C121" s="42"/>
      <c r="D121" s="72"/>
      <c r="E121" s="42"/>
      <c r="L121" s="19"/>
      <c r="M121" s="242">
        <v>45209</v>
      </c>
      <c r="N121" s="253">
        <v>1.5308450481110775E-3</v>
      </c>
      <c r="O121" s="254">
        <v>-4.2855688800057428E-3</v>
      </c>
      <c r="P121" s="1"/>
      <c r="Q121" s="12"/>
      <c r="R121" s="221" t="b">
        <f t="shared" si="2"/>
        <v>0</v>
      </c>
      <c r="S121" s="199" t="str">
        <f t="shared" si="3"/>
        <v/>
      </c>
      <c r="U121" s="22"/>
      <c r="AS121"/>
      <c r="AT121"/>
      <c r="AU121"/>
      <c r="AV121"/>
      <c r="AW121"/>
      <c r="AX121"/>
    </row>
    <row r="122" spans="3:50" x14ac:dyDescent="0.4">
      <c r="C122" s="42"/>
      <c r="D122" s="72"/>
      <c r="E122" s="42"/>
      <c r="L122" s="19"/>
      <c r="M122" s="242">
        <v>45210</v>
      </c>
      <c r="N122" s="253">
        <v>4.4646262577835829E-3</v>
      </c>
      <c r="O122" s="254">
        <v>8.2509477612666277E-3</v>
      </c>
      <c r="P122" s="1"/>
      <c r="Q122" s="12"/>
      <c r="R122" s="221" t="b">
        <f t="shared" si="2"/>
        <v>1</v>
      </c>
      <c r="S122" s="199">
        <f t="shared" si="3"/>
        <v>0.5411046569392175</v>
      </c>
      <c r="U122" s="22"/>
      <c r="AS122"/>
      <c r="AT122"/>
      <c r="AU122"/>
      <c r="AV122"/>
      <c r="AW122"/>
      <c r="AX122"/>
    </row>
    <row r="123" spans="3:50" x14ac:dyDescent="0.4">
      <c r="C123" s="42"/>
      <c r="D123" s="72"/>
      <c r="E123" s="42"/>
      <c r="L123" s="19"/>
      <c r="M123" s="242">
        <v>45211</v>
      </c>
      <c r="N123" s="253">
        <v>-2.2330848168546353E-3</v>
      </c>
      <c r="O123" s="254">
        <v>-1.0060687699712949E-2</v>
      </c>
      <c r="P123" s="1"/>
      <c r="Q123" s="12"/>
      <c r="R123" s="221" t="b">
        <f t="shared" si="2"/>
        <v>0</v>
      </c>
      <c r="S123" s="199" t="str">
        <f t="shared" si="3"/>
        <v/>
      </c>
      <c r="U123" s="22"/>
      <c r="AS123"/>
      <c r="AT123"/>
      <c r="AU123"/>
      <c r="AV123"/>
      <c r="AW123"/>
      <c r="AX123"/>
    </row>
    <row r="124" spans="3:50" x14ac:dyDescent="0.4">
      <c r="C124" s="42"/>
      <c r="D124" s="72"/>
      <c r="E124" s="42"/>
      <c r="L124" s="19"/>
      <c r="M124" s="242">
        <v>45212</v>
      </c>
      <c r="N124" s="253">
        <v>-4.108546900475781E-3</v>
      </c>
      <c r="O124" s="254">
        <v>-1.8823384629848502E-2</v>
      </c>
      <c r="P124" s="1"/>
      <c r="Q124" s="12"/>
      <c r="R124" s="221" t="b">
        <f t="shared" si="2"/>
        <v>0</v>
      </c>
      <c r="S124" s="199" t="str">
        <f t="shared" si="3"/>
        <v/>
      </c>
      <c r="U124" s="22"/>
      <c r="AS124"/>
      <c r="AT124"/>
      <c r="AU124"/>
      <c r="AV124"/>
      <c r="AW124"/>
      <c r="AX124"/>
    </row>
    <row r="125" spans="3:50" x14ac:dyDescent="0.4">
      <c r="C125" s="42"/>
      <c r="D125" s="72"/>
      <c r="E125" s="42"/>
      <c r="L125" s="19"/>
      <c r="M125" s="242">
        <v>45215</v>
      </c>
      <c r="N125" s="253">
        <v>9.1199837606040744E-3</v>
      </c>
      <c r="O125" s="254">
        <v>4.0223532897323616E-3</v>
      </c>
      <c r="P125" s="1"/>
      <c r="Q125" s="12"/>
      <c r="R125" s="221" t="b">
        <f t="shared" si="2"/>
        <v>1</v>
      </c>
      <c r="S125" s="199">
        <f t="shared" si="3"/>
        <v>2.2673253947842302</v>
      </c>
      <c r="U125" s="22"/>
      <c r="AS125"/>
      <c r="AT125"/>
      <c r="AU125"/>
      <c r="AV125"/>
      <c r="AW125"/>
      <c r="AX125"/>
    </row>
    <row r="126" spans="3:50" x14ac:dyDescent="0.4">
      <c r="C126" s="42"/>
      <c r="D126" s="72"/>
      <c r="E126" s="42"/>
      <c r="L126" s="19"/>
      <c r="M126" s="242">
        <v>45216</v>
      </c>
      <c r="N126" s="253">
        <v>2.7223367820293853E-5</v>
      </c>
      <c r="O126" s="254">
        <v>8.0472420098624438E-3</v>
      </c>
      <c r="P126" s="1"/>
      <c r="Q126" s="12"/>
      <c r="R126" s="221" t="b">
        <f t="shared" si="2"/>
        <v>1</v>
      </c>
      <c r="S126" s="199">
        <f t="shared" si="3"/>
        <v>3.3829438442300802E-3</v>
      </c>
      <c r="U126" s="22"/>
      <c r="AS126"/>
      <c r="AT126"/>
      <c r="AU126"/>
      <c r="AV126"/>
      <c r="AW126"/>
      <c r="AX126"/>
    </row>
    <row r="127" spans="3:50" x14ac:dyDescent="0.4">
      <c r="C127" s="42"/>
      <c r="D127" s="72"/>
      <c r="E127" s="42"/>
      <c r="L127" s="19"/>
      <c r="M127" s="242">
        <v>45217</v>
      </c>
      <c r="N127" s="253">
        <v>-9.6472211756152559E-3</v>
      </c>
      <c r="O127" s="254">
        <v>1.2239289084176859E-3</v>
      </c>
      <c r="P127" s="1"/>
      <c r="Q127" s="12"/>
      <c r="R127" s="221" t="b">
        <f t="shared" si="2"/>
        <v>1</v>
      </c>
      <c r="S127" s="199">
        <f t="shared" si="3"/>
        <v>-7.8821744541415661</v>
      </c>
      <c r="U127" s="22"/>
      <c r="AS127"/>
      <c r="AT127"/>
      <c r="AU127"/>
      <c r="AV127"/>
      <c r="AW127"/>
      <c r="AX127"/>
    </row>
    <row r="128" spans="3:50" x14ac:dyDescent="0.4">
      <c r="C128" s="42"/>
      <c r="D128" s="72"/>
      <c r="E128" s="42"/>
      <c r="L128" s="19"/>
      <c r="M128" s="242">
        <v>45218</v>
      </c>
      <c r="N128" s="253">
        <v>-1.0374311615968577E-2</v>
      </c>
      <c r="O128" s="254">
        <v>-1.5582548737792403E-2</v>
      </c>
      <c r="P128" s="1"/>
      <c r="Q128" s="12"/>
      <c r="R128" s="221" t="b">
        <f t="shared" si="2"/>
        <v>0</v>
      </c>
      <c r="S128" s="199" t="str">
        <f t="shared" si="3"/>
        <v/>
      </c>
      <c r="U128" s="22"/>
      <c r="AS128"/>
      <c r="AT128"/>
      <c r="AU128"/>
      <c r="AV128"/>
      <c r="AW128"/>
      <c r="AX128"/>
    </row>
    <row r="129" spans="3:50" x14ac:dyDescent="0.4">
      <c r="C129" s="42"/>
      <c r="D129" s="72"/>
      <c r="E129" s="42"/>
      <c r="L129" s="19"/>
      <c r="M129" s="242">
        <v>45219</v>
      </c>
      <c r="N129" s="253">
        <v>-1.1639724748199076E-2</v>
      </c>
      <c r="O129" s="254">
        <v>-5.5066095184172614E-3</v>
      </c>
      <c r="P129" s="1"/>
      <c r="Q129" s="12"/>
      <c r="R129" s="221" t="b">
        <f t="shared" si="2"/>
        <v>0</v>
      </c>
      <c r="S129" s="199" t="str">
        <f t="shared" si="3"/>
        <v/>
      </c>
      <c r="U129" s="22"/>
      <c r="AS129"/>
      <c r="AT129"/>
      <c r="AU129"/>
      <c r="AV129"/>
      <c r="AW129"/>
      <c r="AX129"/>
    </row>
    <row r="130" spans="3:50" x14ac:dyDescent="0.4">
      <c r="C130" s="42"/>
      <c r="D130" s="72"/>
      <c r="E130" s="42"/>
      <c r="L130" s="19"/>
      <c r="M130" s="242">
        <v>45222</v>
      </c>
      <c r="N130" s="253">
        <v>-5.2256632031818006E-3</v>
      </c>
      <c r="O130" s="254">
        <v>-9.1654359531590859E-3</v>
      </c>
      <c r="P130" s="1"/>
      <c r="Q130" s="12"/>
      <c r="R130" s="221" t="b">
        <f t="shared" si="2"/>
        <v>0</v>
      </c>
      <c r="S130" s="199" t="str">
        <f t="shared" si="3"/>
        <v/>
      </c>
      <c r="U130" s="22"/>
      <c r="AS130"/>
      <c r="AT130"/>
      <c r="AU130"/>
      <c r="AV130"/>
      <c r="AW130"/>
      <c r="AX130"/>
    </row>
    <row r="131" spans="3:50" x14ac:dyDescent="0.4">
      <c r="C131" s="42"/>
      <c r="D131" s="72"/>
      <c r="E131" s="42"/>
      <c r="L131" s="19"/>
      <c r="M131" s="242">
        <v>45223</v>
      </c>
      <c r="N131" s="253">
        <v>8.3499916235963596E-3</v>
      </c>
      <c r="O131" s="254">
        <v>1.1151641615762164E-2</v>
      </c>
      <c r="P131" s="1"/>
      <c r="Q131" s="12"/>
      <c r="R131" s="221" t="b">
        <f t="shared" si="2"/>
        <v>1</v>
      </c>
      <c r="S131" s="199">
        <f t="shared" si="3"/>
        <v>0.74876793133256336</v>
      </c>
      <c r="U131" s="22"/>
      <c r="AS131"/>
      <c r="AT131"/>
      <c r="AU131"/>
      <c r="AV131"/>
      <c r="AW131"/>
      <c r="AX131"/>
    </row>
    <row r="132" spans="3:50" x14ac:dyDescent="0.4">
      <c r="C132" s="42"/>
      <c r="D132" s="72"/>
      <c r="E132" s="42"/>
      <c r="L132" s="19"/>
      <c r="M132" s="242">
        <v>45224</v>
      </c>
      <c r="N132" s="253">
        <v>-1.2191112382009405E-2</v>
      </c>
      <c r="O132" s="254">
        <v>-2.9715645154865826E-3</v>
      </c>
      <c r="P132" s="1"/>
      <c r="Q132" s="12"/>
      <c r="R132" s="221" t="b">
        <f t="shared" si="2"/>
        <v>0</v>
      </c>
      <c r="S132" s="199" t="str">
        <f t="shared" si="3"/>
        <v/>
      </c>
      <c r="U132" s="22"/>
      <c r="AS132"/>
      <c r="AT132"/>
      <c r="AU132"/>
      <c r="AV132"/>
      <c r="AW132"/>
      <c r="AX132"/>
    </row>
    <row r="133" spans="3:50" x14ac:dyDescent="0.4">
      <c r="C133" s="42"/>
      <c r="D133" s="72"/>
      <c r="E133" s="42"/>
      <c r="L133" s="19"/>
      <c r="M133" s="242">
        <v>45225</v>
      </c>
      <c r="N133" s="253">
        <v>-1.2046664091159875E-2</v>
      </c>
      <c r="O133" s="254">
        <v>4.8654191108647951E-2</v>
      </c>
      <c r="P133" s="1"/>
      <c r="Q133" s="12"/>
      <c r="R133" s="221" t="b">
        <f t="shared" si="2"/>
        <v>1</v>
      </c>
      <c r="S133" s="199">
        <f t="shared" si="3"/>
        <v>-0.24759766459294116</v>
      </c>
      <c r="U133" s="22"/>
      <c r="AS133"/>
      <c r="AT133"/>
      <c r="AU133"/>
      <c r="AV133"/>
      <c r="AW133"/>
      <c r="AX133"/>
    </row>
    <row r="134" spans="3:50" x14ac:dyDescent="0.4">
      <c r="C134" s="42"/>
      <c r="D134" s="72"/>
      <c r="E134" s="42"/>
      <c r="L134" s="19"/>
      <c r="M134" s="242">
        <v>45226</v>
      </c>
      <c r="N134" s="253">
        <v>-5.7669541699766468E-3</v>
      </c>
      <c r="O134" s="254">
        <v>-9.8545830955130264E-3</v>
      </c>
      <c r="P134" s="1"/>
      <c r="Q134" s="12"/>
      <c r="R134" s="221" t="b">
        <f t="shared" si="2"/>
        <v>0</v>
      </c>
      <c r="S134" s="199" t="str">
        <f t="shared" si="3"/>
        <v/>
      </c>
      <c r="U134" s="22"/>
      <c r="AS134"/>
      <c r="AT134"/>
      <c r="AU134"/>
      <c r="AV134"/>
      <c r="AW134"/>
      <c r="AX134"/>
    </row>
    <row r="135" spans="3:50" x14ac:dyDescent="0.4">
      <c r="C135" s="42"/>
      <c r="D135" s="72"/>
      <c r="E135" s="42"/>
      <c r="L135" s="19"/>
      <c r="M135" s="242">
        <v>45229</v>
      </c>
      <c r="N135" s="253">
        <v>8.482840043777657E-3</v>
      </c>
      <c r="O135" s="254">
        <v>-2.6627367787688664E-3</v>
      </c>
      <c r="P135" s="1"/>
      <c r="Q135" s="12"/>
      <c r="R135" s="221" t="b">
        <f t="shared" si="2"/>
        <v>0</v>
      </c>
      <c r="S135" s="199" t="str">
        <f t="shared" si="3"/>
        <v/>
      </c>
      <c r="U135" s="22"/>
      <c r="AS135"/>
      <c r="AT135"/>
      <c r="AU135"/>
      <c r="AV135"/>
      <c r="AW135"/>
      <c r="AX135"/>
    </row>
    <row r="136" spans="3:50" x14ac:dyDescent="0.4">
      <c r="C136" s="42"/>
      <c r="D136" s="72"/>
      <c r="E136" s="42"/>
      <c r="L136" s="19"/>
      <c r="M136" s="242">
        <v>45230</v>
      </c>
      <c r="N136" s="253">
        <v>9.8930454583036429E-3</v>
      </c>
      <c r="O136" s="254">
        <v>1.773327210428708E-2</v>
      </c>
      <c r="P136" s="1"/>
      <c r="Q136" s="12"/>
      <c r="R136" s="221" t="b">
        <f t="shared" si="2"/>
        <v>1</v>
      </c>
      <c r="S136" s="199">
        <f t="shared" si="3"/>
        <v>0.55788042951824801</v>
      </c>
      <c r="U136" s="22"/>
      <c r="AS136"/>
      <c r="AT136"/>
      <c r="AU136"/>
      <c r="AV136"/>
      <c r="AW136"/>
      <c r="AX136"/>
    </row>
    <row r="137" spans="3:50" x14ac:dyDescent="0.4">
      <c r="C137" s="42"/>
      <c r="D137" s="72"/>
      <c r="E137" s="42"/>
      <c r="L137" s="19"/>
      <c r="M137" s="242">
        <v>45231</v>
      </c>
      <c r="N137" s="253">
        <v>1.1623988706592904E-2</v>
      </c>
      <c r="O137" s="254">
        <v>6.2085247657747197E-3</v>
      </c>
      <c r="P137" s="1"/>
      <c r="Q137" s="12"/>
      <c r="R137" s="221" t="b">
        <f t="shared" si="2"/>
        <v>1</v>
      </c>
      <c r="S137" s="199">
        <f t="shared" si="3"/>
        <v>1.8722625978189886</v>
      </c>
      <c r="U137" s="22"/>
      <c r="AS137"/>
      <c r="AT137"/>
      <c r="AU137"/>
      <c r="AV137"/>
      <c r="AW137"/>
      <c r="AX137"/>
    </row>
    <row r="138" spans="3:50" x14ac:dyDescent="0.4">
      <c r="C138" s="42"/>
      <c r="D138" s="72"/>
      <c r="E138" s="42"/>
      <c r="L138" s="19"/>
      <c r="M138" s="242">
        <v>45232</v>
      </c>
      <c r="N138" s="253">
        <v>1.4183741241043664E-2</v>
      </c>
      <c r="O138" s="254">
        <v>6.1318458499252946E-3</v>
      </c>
      <c r="P138" s="1"/>
      <c r="Q138" s="12"/>
      <c r="R138" s="221" t="b">
        <f t="shared" si="2"/>
        <v>1</v>
      </c>
      <c r="S138" s="199">
        <f t="shared" si="3"/>
        <v>2.3131274967090811</v>
      </c>
      <c r="U138" s="22"/>
      <c r="AS138"/>
      <c r="AT138"/>
      <c r="AU138"/>
      <c r="AV138"/>
      <c r="AW138"/>
      <c r="AX138"/>
    </row>
    <row r="139" spans="3:50" x14ac:dyDescent="0.4">
      <c r="C139" s="42"/>
      <c r="D139" s="72"/>
      <c r="E139" s="42"/>
      <c r="L139" s="19"/>
      <c r="M139" s="242">
        <v>45233</v>
      </c>
      <c r="N139" s="253">
        <v>1.1350400551062712E-3</v>
      </c>
      <c r="O139" s="254">
        <v>-1.9100619790290709E-3</v>
      </c>
      <c r="P139" s="1"/>
      <c r="Q139" s="12"/>
      <c r="R139" s="221" t="b">
        <f t="shared" si="2"/>
        <v>0</v>
      </c>
      <c r="S139" s="199" t="str">
        <f t="shared" si="3"/>
        <v/>
      </c>
      <c r="U139" s="22"/>
      <c r="AS139"/>
      <c r="AT139"/>
      <c r="AU139"/>
      <c r="AV139"/>
      <c r="AW139"/>
      <c r="AX139"/>
    </row>
    <row r="140" spans="3:50" x14ac:dyDescent="0.4">
      <c r="C140" s="42"/>
      <c r="D140" s="72"/>
      <c r="E140" s="42"/>
      <c r="L140" s="19"/>
      <c r="M140" s="242">
        <v>45236</v>
      </c>
      <c r="N140" s="253">
        <v>7.8915220467761031E-5</v>
      </c>
      <c r="O140" s="254">
        <v>5.0021068259413102E-3</v>
      </c>
      <c r="P140" s="1"/>
      <c r="Q140" s="12"/>
      <c r="R140" s="221" t="b">
        <f t="shared" si="2"/>
        <v>1</v>
      </c>
      <c r="S140" s="199">
        <f t="shared" si="3"/>
        <v>1.5776396469283829E-2</v>
      </c>
      <c r="U140" s="22"/>
      <c r="AS140"/>
      <c r="AT140"/>
      <c r="AU140"/>
      <c r="AV140"/>
      <c r="AW140"/>
      <c r="AX140"/>
    </row>
    <row r="141" spans="3:50" x14ac:dyDescent="0.4">
      <c r="C141" s="42"/>
      <c r="D141" s="72"/>
      <c r="E141" s="42"/>
      <c r="L141" s="19"/>
      <c r="M141" s="242">
        <v>45237</v>
      </c>
      <c r="N141" s="253">
        <v>6.7817019748721034E-3</v>
      </c>
      <c r="O141" s="254">
        <v>2.9809977170896606E-3</v>
      </c>
      <c r="P141" s="1"/>
      <c r="Q141" s="12"/>
      <c r="R141" s="221" t="b">
        <f t="shared" si="2"/>
        <v>1</v>
      </c>
      <c r="S141" s="199">
        <f t="shared" si="3"/>
        <v>2.2749772453677219</v>
      </c>
      <c r="U141" s="22"/>
      <c r="AS141"/>
      <c r="AT141"/>
      <c r="AU141"/>
      <c r="AV141"/>
      <c r="AW141"/>
      <c r="AX141"/>
    </row>
    <row r="142" spans="3:50" x14ac:dyDescent="0.4">
      <c r="C142" s="42"/>
      <c r="D142" s="72"/>
      <c r="E142" s="42"/>
      <c r="L142" s="19"/>
      <c r="M142" s="242">
        <v>45238</v>
      </c>
      <c r="N142" s="253">
        <v>9.5381639100571318E-4</v>
      </c>
      <c r="O142" s="254">
        <v>-5.1551781825166943E-3</v>
      </c>
      <c r="P142" s="1"/>
      <c r="Q142" s="12"/>
      <c r="R142" s="221" t="b">
        <f t="shared" si="2"/>
        <v>0</v>
      </c>
      <c r="S142" s="199" t="str">
        <f t="shared" si="3"/>
        <v/>
      </c>
      <c r="U142" s="22"/>
      <c r="AS142"/>
      <c r="AT142"/>
      <c r="AU142"/>
      <c r="AV142"/>
      <c r="AW142"/>
      <c r="AX142"/>
    </row>
    <row r="143" spans="3:50" x14ac:dyDescent="0.4">
      <c r="C143" s="42"/>
      <c r="D143" s="72"/>
      <c r="E143" s="42"/>
      <c r="L143" s="19"/>
      <c r="M143" s="242">
        <v>45239</v>
      </c>
      <c r="N143" s="253">
        <v>-6.7744210993515141E-3</v>
      </c>
      <c r="O143" s="254">
        <v>2.7229626179197251E-3</v>
      </c>
      <c r="P143" s="1"/>
      <c r="Q143" s="12"/>
      <c r="R143" s="221" t="b">
        <f t="shared" si="2"/>
        <v>1</v>
      </c>
      <c r="S143" s="199">
        <f t="shared" si="3"/>
        <v>-2.4878861923293685</v>
      </c>
      <c r="U143" s="22"/>
      <c r="AS143"/>
      <c r="AT143"/>
      <c r="AU143"/>
      <c r="AV143"/>
      <c r="AW143"/>
      <c r="AX143"/>
    </row>
    <row r="144" spans="3:50" x14ac:dyDescent="0.4">
      <c r="C144" s="42"/>
      <c r="D144" s="72"/>
      <c r="E144" s="42"/>
      <c r="L144" s="19"/>
      <c r="M144" s="242">
        <v>45240</v>
      </c>
      <c r="N144" s="253">
        <v>1.7475190079495859E-2</v>
      </c>
      <c r="O144" s="254">
        <v>1.8240610460435503E-2</v>
      </c>
      <c r="P144" s="1"/>
      <c r="Q144" s="12"/>
      <c r="R144" s="221" t="b">
        <f t="shared" si="2"/>
        <v>1</v>
      </c>
      <c r="S144" s="199">
        <f t="shared" si="3"/>
        <v>0.95803756773382853</v>
      </c>
      <c r="U144" s="22"/>
      <c r="AS144"/>
      <c r="AT144"/>
      <c r="AU144"/>
      <c r="AV144"/>
      <c r="AW144"/>
      <c r="AX144"/>
    </row>
    <row r="145" spans="3:50" x14ac:dyDescent="0.4">
      <c r="C145" s="42"/>
      <c r="D145" s="72"/>
      <c r="E145" s="42"/>
      <c r="L145" s="19"/>
      <c r="M145" s="242">
        <v>45243</v>
      </c>
      <c r="N145" s="253">
        <v>-1.6143578354607569E-3</v>
      </c>
      <c r="O145" s="254">
        <v>-6.8313471543498287E-3</v>
      </c>
      <c r="P145" s="1"/>
      <c r="Q145" s="12"/>
      <c r="R145" s="221" t="b">
        <f t="shared" si="2"/>
        <v>0</v>
      </c>
      <c r="S145" s="199" t="str">
        <f t="shared" si="3"/>
        <v/>
      </c>
      <c r="U145" s="22"/>
      <c r="AS145"/>
      <c r="AT145"/>
      <c r="AU145"/>
      <c r="AV145"/>
      <c r="AW145"/>
      <c r="AX145"/>
    </row>
    <row r="146" spans="3:50" x14ac:dyDescent="0.4">
      <c r="C146" s="42"/>
      <c r="D146" s="72"/>
      <c r="E146" s="42"/>
      <c r="L146" s="19"/>
      <c r="M146" s="242">
        <v>45244</v>
      </c>
      <c r="N146" s="253">
        <v>1.2500200810771944E-2</v>
      </c>
      <c r="O146" s="254">
        <v>8.722800880413599E-3</v>
      </c>
      <c r="P146" s="1"/>
      <c r="Q146" s="12"/>
      <c r="R146" s="221" t="b">
        <f t="shared" si="2"/>
        <v>1</v>
      </c>
      <c r="S146" s="199">
        <f t="shared" si="3"/>
        <v>1.4330489692640143</v>
      </c>
      <c r="U146" s="22"/>
      <c r="AS146"/>
      <c r="AT146"/>
      <c r="AU146"/>
      <c r="AV146"/>
      <c r="AW146"/>
      <c r="AX146"/>
    </row>
    <row r="147" spans="3:50" x14ac:dyDescent="0.4">
      <c r="C147" s="42"/>
      <c r="D147" s="72"/>
      <c r="E147" s="42"/>
      <c r="L147" s="19"/>
      <c r="M147" s="242">
        <v>45245</v>
      </c>
      <c r="N147" s="253">
        <v>1.8943768155077511E-3</v>
      </c>
      <c r="O147" s="254">
        <v>1.420178725844237E-2</v>
      </c>
      <c r="P147" s="1"/>
      <c r="Q147" s="12"/>
      <c r="R147" s="221" t="b">
        <f t="shared" si="2"/>
        <v>1</v>
      </c>
      <c r="S147" s="199">
        <f t="shared" si="3"/>
        <v>0.13339002908817854</v>
      </c>
      <c r="U147" s="22"/>
      <c r="AS147"/>
      <c r="AT147"/>
      <c r="AU147"/>
      <c r="AV147"/>
      <c r="AW147"/>
      <c r="AX147"/>
    </row>
    <row r="148" spans="3:50" x14ac:dyDescent="0.4">
      <c r="C148" s="42"/>
      <c r="D148" s="72"/>
      <c r="E148" s="42"/>
      <c r="L148" s="19"/>
      <c r="M148" s="242">
        <v>45246</v>
      </c>
      <c r="N148" s="253">
        <v>-7.0576104596303422E-4</v>
      </c>
      <c r="O148" s="254">
        <v>1.2133333923847528E-3</v>
      </c>
      <c r="P148" s="1"/>
      <c r="Q148" s="12"/>
      <c r="R148" s="221" t="b">
        <f t="shared" si="2"/>
        <v>1</v>
      </c>
      <c r="S148" s="199">
        <f t="shared" si="3"/>
        <v>-0.58167116341856573</v>
      </c>
      <c r="U148" s="22"/>
      <c r="AS148"/>
      <c r="AT148"/>
      <c r="AU148"/>
      <c r="AV148"/>
      <c r="AW148"/>
      <c r="AX148"/>
    </row>
    <row r="149" spans="3:50" x14ac:dyDescent="0.4">
      <c r="C149" s="42"/>
      <c r="D149" s="72"/>
      <c r="E149" s="42"/>
      <c r="L149" s="19"/>
      <c r="M149" s="242">
        <v>45247</v>
      </c>
      <c r="N149" s="253">
        <v>-1.1347957253754933E-3</v>
      </c>
      <c r="O149" s="254">
        <v>-3.4836865678344433E-3</v>
      </c>
      <c r="P149" s="1"/>
      <c r="Q149" s="12"/>
      <c r="R149" s="221" t="b">
        <f t="shared" si="2"/>
        <v>0</v>
      </c>
      <c r="S149" s="199" t="str">
        <f t="shared" si="3"/>
        <v/>
      </c>
      <c r="U149" s="22"/>
      <c r="AS149"/>
      <c r="AT149"/>
      <c r="AU149"/>
      <c r="AV149"/>
      <c r="AW149"/>
      <c r="AX149"/>
    </row>
    <row r="150" spans="3:50" x14ac:dyDescent="0.4">
      <c r="C150" s="42"/>
      <c r="D150" s="72"/>
      <c r="E150" s="42"/>
      <c r="L150" s="19"/>
      <c r="M150" s="242">
        <v>45250</v>
      </c>
      <c r="N150" s="253">
        <v>3.6482099733686894E-3</v>
      </c>
      <c r="O150" s="254">
        <v>5.4925204467839751E-3</v>
      </c>
      <c r="P150" s="1"/>
      <c r="Q150" s="12"/>
      <c r="R150" s="221" t="b">
        <f t="shared" si="2"/>
        <v>1</v>
      </c>
      <c r="S150" s="199">
        <f t="shared" si="3"/>
        <v>0.66421418157939105</v>
      </c>
      <c r="U150" s="22"/>
      <c r="AS150"/>
      <c r="AT150"/>
      <c r="AU150"/>
      <c r="AV150"/>
      <c r="AW150"/>
      <c r="AX150"/>
    </row>
    <row r="151" spans="3:50" x14ac:dyDescent="0.4">
      <c r="C151" s="42"/>
      <c r="D151" s="72"/>
      <c r="E151" s="42"/>
      <c r="L151" s="19"/>
      <c r="M151" s="242">
        <v>45251</v>
      </c>
      <c r="N151" s="253">
        <v>-2.8503478486941584E-3</v>
      </c>
      <c r="O151" s="254">
        <v>-3.5211918712780683E-3</v>
      </c>
      <c r="P151" s="1"/>
      <c r="Q151" s="12"/>
      <c r="R151" s="221" t="b">
        <f t="shared" si="2"/>
        <v>0</v>
      </c>
      <c r="S151" s="199" t="str">
        <f t="shared" si="3"/>
        <v/>
      </c>
      <c r="U151" s="22"/>
      <c r="AS151"/>
      <c r="AT151"/>
      <c r="AU151"/>
      <c r="AV151"/>
      <c r="AW151"/>
      <c r="AX151"/>
    </row>
    <row r="152" spans="3:50" x14ac:dyDescent="0.4">
      <c r="C152" s="42"/>
      <c r="D152" s="72"/>
      <c r="E152" s="42"/>
      <c r="L152" s="19"/>
      <c r="M152" s="242">
        <v>45252</v>
      </c>
      <c r="N152" s="253">
        <v>7.3133642158778253E-3</v>
      </c>
      <c r="O152" s="254">
        <v>1.1393224708942183E-2</v>
      </c>
      <c r="P152" s="1"/>
      <c r="Q152" s="12"/>
      <c r="R152" s="221" t="b">
        <f t="shared" si="2"/>
        <v>1</v>
      </c>
      <c r="S152" s="199">
        <f t="shared" si="3"/>
        <v>0.64190467604292889</v>
      </c>
      <c r="U152" s="22"/>
      <c r="AS152"/>
      <c r="AT152"/>
      <c r="AU152"/>
      <c r="AV152"/>
      <c r="AW152"/>
      <c r="AX152"/>
    </row>
    <row r="153" spans="3:50" x14ac:dyDescent="0.4">
      <c r="C153" s="42"/>
      <c r="D153" s="72"/>
      <c r="E153" s="42"/>
      <c r="L153" s="19"/>
      <c r="M153" s="242">
        <v>45254</v>
      </c>
      <c r="N153" s="253">
        <v>-1.4722089344449086E-3</v>
      </c>
      <c r="O153" s="254">
        <v>-1.764644801370819E-3</v>
      </c>
      <c r="P153" s="1"/>
      <c r="Q153" s="12"/>
      <c r="R153" s="221" t="b">
        <f t="shared" si="2"/>
        <v>0</v>
      </c>
      <c r="S153" s="199" t="str">
        <f t="shared" si="3"/>
        <v/>
      </c>
      <c r="U153" s="22"/>
      <c r="AS153"/>
      <c r="AT153"/>
      <c r="AU153"/>
      <c r="AV153"/>
      <c r="AW153"/>
      <c r="AX153"/>
    </row>
    <row r="154" spans="3:50" x14ac:dyDescent="0.4">
      <c r="C154" s="42"/>
      <c r="D154" s="72"/>
      <c r="E154" s="42"/>
      <c r="L154" s="19"/>
      <c r="M154" s="242">
        <v>45257</v>
      </c>
      <c r="N154" s="253">
        <v>-2.6953870775958217E-3</v>
      </c>
      <c r="O154" s="254">
        <v>1.6149682099399296E-3</v>
      </c>
      <c r="P154" s="1"/>
      <c r="Q154" s="12"/>
      <c r="R154" s="221" t="b">
        <f t="shared" si="2"/>
        <v>1</v>
      </c>
      <c r="S154" s="199">
        <f t="shared" si="3"/>
        <v>-1.6690031797567577</v>
      </c>
      <c r="U154" s="22"/>
      <c r="AS154"/>
      <c r="AT154"/>
      <c r="AU154"/>
      <c r="AV154"/>
      <c r="AW154"/>
      <c r="AX154"/>
    </row>
    <row r="155" spans="3:50" x14ac:dyDescent="0.4">
      <c r="C155" s="42"/>
      <c r="D155" s="72"/>
      <c r="E155" s="42"/>
      <c r="L155" s="19"/>
      <c r="M155" s="242">
        <v>45258</v>
      </c>
      <c r="N155" s="253">
        <v>-3.722687475710289E-3</v>
      </c>
      <c r="O155" s="254">
        <v>-4.196351453593733E-3</v>
      </c>
      <c r="P155" s="1"/>
      <c r="Q155" s="12"/>
      <c r="R155" s="221" t="b">
        <f t="shared" si="2"/>
        <v>0</v>
      </c>
      <c r="S155" s="199" t="str">
        <f t="shared" si="3"/>
        <v/>
      </c>
      <c r="U155" s="22"/>
      <c r="AS155"/>
      <c r="AT155"/>
      <c r="AU155"/>
      <c r="AV155"/>
      <c r="AW155"/>
      <c r="AX155"/>
    </row>
    <row r="156" spans="3:50" x14ac:dyDescent="0.4">
      <c r="C156" s="42"/>
      <c r="D156" s="72"/>
      <c r="E156" s="42"/>
      <c r="L156" s="19"/>
      <c r="M156" s="242">
        <v>45259</v>
      </c>
      <c r="N156" s="253">
        <v>-3.2823725346720051E-4</v>
      </c>
      <c r="O156" s="254">
        <v>5.2600146448530498E-3</v>
      </c>
      <c r="P156" s="1"/>
      <c r="Q156" s="12"/>
      <c r="R156" s="221" t="b">
        <f t="shared" ref="R156:R219" si="4">IF(O156="","",IF($R$12="UP",O156&gt;=0,O156&lt;0))</f>
        <v>1</v>
      </c>
      <c r="S156" s="199">
        <f t="shared" ref="S156:S219" si="5">IF($O156="","",IF($R156,$N156/$O156,""))</f>
        <v>-6.2402345930420988E-2</v>
      </c>
      <c r="U156" s="22"/>
      <c r="AS156"/>
      <c r="AT156"/>
      <c r="AU156"/>
      <c r="AV156"/>
      <c r="AW156"/>
      <c r="AX156"/>
    </row>
    <row r="157" spans="3:50" x14ac:dyDescent="0.4">
      <c r="C157" s="42"/>
      <c r="D157" s="72"/>
      <c r="E157" s="42"/>
      <c r="L157" s="19"/>
      <c r="M157" s="242">
        <v>45260</v>
      </c>
      <c r="N157" s="253">
        <v>7.7804799500499344E-3</v>
      </c>
      <c r="O157" s="254">
        <v>1.7626509787461064E-2</v>
      </c>
      <c r="P157" s="1"/>
      <c r="Q157" s="12"/>
      <c r="R157" s="221" t="b">
        <f t="shared" si="4"/>
        <v>1</v>
      </c>
      <c r="S157" s="199">
        <f t="shared" si="5"/>
        <v>0.44140785917724445</v>
      </c>
      <c r="U157" s="22"/>
      <c r="AS157"/>
      <c r="AT157"/>
      <c r="AU157"/>
      <c r="AV157"/>
      <c r="AW157"/>
      <c r="AX157"/>
    </row>
    <row r="158" spans="3:50" x14ac:dyDescent="0.4">
      <c r="C158" s="42"/>
      <c r="D158" s="72"/>
      <c r="E158" s="42"/>
      <c r="L158" s="19"/>
      <c r="M158" s="242">
        <v>45261</v>
      </c>
      <c r="N158" s="253">
        <v>3.2081489755986215E-3</v>
      </c>
      <c r="O158" s="254">
        <v>9.8248808590913807E-3</v>
      </c>
      <c r="P158" s="1"/>
      <c r="Q158" s="12"/>
      <c r="R158" s="221" t="b">
        <f t="shared" si="4"/>
        <v>1</v>
      </c>
      <c r="S158" s="199">
        <f t="shared" si="5"/>
        <v>0.32653311746065444</v>
      </c>
      <c r="U158" s="22"/>
      <c r="AS158"/>
      <c r="AT158"/>
      <c r="AU158"/>
      <c r="AV158"/>
      <c r="AW158"/>
      <c r="AX158"/>
    </row>
    <row r="159" spans="3:50" x14ac:dyDescent="0.4">
      <c r="C159" s="42"/>
      <c r="D159" s="72"/>
      <c r="E159" s="42"/>
      <c r="L159" s="19"/>
      <c r="M159" s="242">
        <v>45264</v>
      </c>
      <c r="N159" s="253">
        <v>-2.0424527520793785E-3</v>
      </c>
      <c r="O159" s="254">
        <v>6.6606398131253989E-3</v>
      </c>
      <c r="P159" s="1"/>
      <c r="Q159" s="12"/>
      <c r="R159" s="221" t="b">
        <f t="shared" si="4"/>
        <v>1</v>
      </c>
      <c r="S159" s="199">
        <f t="shared" si="5"/>
        <v>-0.30664512860379251</v>
      </c>
      <c r="U159" s="22"/>
      <c r="AS159"/>
      <c r="AT159"/>
      <c r="AU159"/>
      <c r="AV159"/>
      <c r="AW159"/>
      <c r="AX159"/>
    </row>
    <row r="160" spans="3:50" x14ac:dyDescent="0.4">
      <c r="C160" s="42"/>
      <c r="D160" s="72"/>
      <c r="E160" s="42"/>
      <c r="L160" s="19"/>
      <c r="M160" s="242">
        <v>45265</v>
      </c>
      <c r="N160" s="253">
        <v>1.8950366477811459E-3</v>
      </c>
      <c r="O160" s="254">
        <v>3.8964101846139594E-3</v>
      </c>
      <c r="P160" s="1"/>
      <c r="Q160" s="12"/>
      <c r="R160" s="221" t="b">
        <f t="shared" si="4"/>
        <v>1</v>
      </c>
      <c r="S160" s="199">
        <f t="shared" si="5"/>
        <v>0.48635450529931784</v>
      </c>
      <c r="U160" s="22"/>
      <c r="AS160"/>
      <c r="AT160"/>
      <c r="AU160"/>
      <c r="AV160"/>
      <c r="AW160"/>
      <c r="AX160"/>
    </row>
    <row r="161" spans="3:50" x14ac:dyDescent="0.4">
      <c r="C161" s="42"/>
      <c r="D161" s="72"/>
      <c r="E161" s="42"/>
      <c r="L161" s="19"/>
      <c r="M161" s="242">
        <v>45266</v>
      </c>
      <c r="N161" s="253">
        <v>-4.0297853701270229E-3</v>
      </c>
      <c r="O161" s="254">
        <v>-6.8777495507774703E-3</v>
      </c>
      <c r="P161" s="1"/>
      <c r="Q161" s="12"/>
      <c r="R161" s="221" t="b">
        <f t="shared" si="4"/>
        <v>0</v>
      </c>
      <c r="S161" s="199" t="str">
        <f t="shared" si="5"/>
        <v/>
      </c>
      <c r="U161" s="22"/>
      <c r="AS161"/>
      <c r="AT161"/>
      <c r="AU161"/>
      <c r="AV161"/>
      <c r="AW161"/>
      <c r="AX161"/>
    </row>
    <row r="162" spans="3:50" x14ac:dyDescent="0.4">
      <c r="C162" s="42"/>
      <c r="D162" s="72"/>
      <c r="E162" s="42"/>
      <c r="L162" s="19"/>
      <c r="M162" s="242">
        <v>45267</v>
      </c>
      <c r="N162" s="253">
        <v>4.5494195320612768E-3</v>
      </c>
      <c r="O162" s="254">
        <v>-3.4308481300240985E-3</v>
      </c>
      <c r="P162" s="1"/>
      <c r="Q162" s="12"/>
      <c r="R162" s="221" t="b">
        <f t="shared" si="4"/>
        <v>0</v>
      </c>
      <c r="S162" s="199" t="str">
        <f t="shared" si="5"/>
        <v/>
      </c>
      <c r="U162" s="22"/>
      <c r="AS162"/>
      <c r="AT162"/>
      <c r="AU162"/>
      <c r="AV162"/>
      <c r="AW162"/>
      <c r="AX162"/>
    </row>
    <row r="163" spans="3:50" x14ac:dyDescent="0.4">
      <c r="C163" s="42"/>
      <c r="D163" s="72"/>
      <c r="E163" s="42"/>
      <c r="L163" s="19"/>
      <c r="M163" s="242">
        <v>45268</v>
      </c>
      <c r="N163" s="253">
        <v>7.9052521624165106E-3</v>
      </c>
      <c r="O163" s="254">
        <v>1.4489726536246044E-2</v>
      </c>
      <c r="P163" s="1"/>
      <c r="Q163" s="12"/>
      <c r="R163" s="221" t="b">
        <f t="shared" si="4"/>
        <v>1</v>
      </c>
      <c r="S163" s="199">
        <f t="shared" si="5"/>
        <v>0.54557635319352138</v>
      </c>
      <c r="U163" s="22"/>
      <c r="AS163"/>
      <c r="AT163"/>
      <c r="AU163"/>
      <c r="AV163"/>
      <c r="AW163"/>
      <c r="AX163"/>
    </row>
    <row r="164" spans="3:50" x14ac:dyDescent="0.4">
      <c r="C164" s="42"/>
      <c r="D164" s="72"/>
      <c r="E164" s="42"/>
      <c r="L164" s="19"/>
      <c r="M164" s="242">
        <v>45271</v>
      </c>
      <c r="N164" s="253">
        <v>6.7330691822824577E-3</v>
      </c>
      <c r="O164" s="254">
        <v>1.2429810330311028E-2</v>
      </c>
      <c r="P164" s="1"/>
      <c r="Q164" s="12"/>
      <c r="R164" s="221" t="b">
        <f t="shared" si="4"/>
        <v>1</v>
      </c>
      <c r="S164" s="199">
        <f t="shared" si="5"/>
        <v>0.54168720224663136</v>
      </c>
      <c r="U164" s="22"/>
      <c r="AS164"/>
      <c r="AT164"/>
      <c r="AU164"/>
      <c r="AV164"/>
      <c r="AW164"/>
      <c r="AX164"/>
    </row>
    <row r="165" spans="3:50" x14ac:dyDescent="0.4">
      <c r="C165" s="42"/>
      <c r="D165" s="72"/>
      <c r="E165" s="42"/>
      <c r="L165" s="19"/>
      <c r="M165" s="242">
        <v>45272</v>
      </c>
      <c r="N165" s="253">
        <v>2.7751950971545421E-3</v>
      </c>
      <c r="O165" s="254">
        <v>5.5420528493328328E-3</v>
      </c>
      <c r="P165" s="1"/>
      <c r="Q165" s="12"/>
      <c r="R165" s="221" t="b">
        <f t="shared" si="4"/>
        <v>1</v>
      </c>
      <c r="S165" s="199">
        <f t="shared" si="5"/>
        <v>0.50075218923410802</v>
      </c>
      <c r="U165" s="22"/>
      <c r="AS165"/>
      <c r="AT165"/>
      <c r="AU165"/>
      <c r="AV165"/>
      <c r="AW165"/>
      <c r="AX165"/>
    </row>
    <row r="166" spans="3:50" x14ac:dyDescent="0.4">
      <c r="C166" s="42"/>
      <c r="D166" s="72"/>
      <c r="E166" s="42"/>
      <c r="L166" s="19"/>
      <c r="M166" s="242">
        <v>45273</v>
      </c>
      <c r="N166" s="253">
        <v>1.3110748623866863E-2</v>
      </c>
      <c r="O166" s="254">
        <v>-7.2833983852030239E-3</v>
      </c>
      <c r="P166" s="1"/>
      <c r="Q166" s="12"/>
      <c r="R166" s="221" t="b">
        <f t="shared" si="4"/>
        <v>0</v>
      </c>
      <c r="S166" s="199" t="str">
        <f t="shared" si="5"/>
        <v/>
      </c>
      <c r="U166" s="22"/>
      <c r="AS166"/>
      <c r="AT166"/>
      <c r="AU166"/>
      <c r="AV166"/>
      <c r="AW166"/>
      <c r="AX166"/>
    </row>
    <row r="167" spans="3:50" x14ac:dyDescent="0.4">
      <c r="C167" s="42"/>
      <c r="D167" s="72"/>
      <c r="E167" s="42"/>
      <c r="L167" s="19"/>
      <c r="M167" s="242">
        <v>45274</v>
      </c>
      <c r="N167" s="253">
        <v>-8.3767781565221595E-3</v>
      </c>
      <c r="O167" s="254">
        <v>-1.5838272598588509E-2</v>
      </c>
      <c r="P167" s="1"/>
      <c r="Q167" s="12"/>
      <c r="R167" s="221" t="b">
        <f t="shared" si="4"/>
        <v>0</v>
      </c>
      <c r="S167" s="199" t="str">
        <f t="shared" si="5"/>
        <v/>
      </c>
      <c r="U167" s="22"/>
      <c r="AS167"/>
      <c r="AT167"/>
      <c r="AU167"/>
      <c r="AV167"/>
      <c r="AW167"/>
      <c r="AX167"/>
    </row>
    <row r="168" spans="3:50" x14ac:dyDescent="0.4">
      <c r="C168" s="42"/>
      <c r="D168" s="72"/>
      <c r="E168" s="42"/>
      <c r="L168" s="19"/>
      <c r="M168" s="242">
        <v>45275</v>
      </c>
      <c r="N168" s="253">
        <v>2.1984697231624099E-3</v>
      </c>
      <c r="O168" s="254">
        <v>-3.4571646541252241E-4</v>
      </c>
      <c r="P168" s="1"/>
      <c r="Q168" s="12"/>
      <c r="R168" s="221" t="b">
        <f t="shared" si="4"/>
        <v>0</v>
      </c>
      <c r="S168" s="199" t="str">
        <f t="shared" si="5"/>
        <v/>
      </c>
      <c r="U168" s="22"/>
      <c r="AS168"/>
      <c r="AT168"/>
      <c r="AU168"/>
      <c r="AV168"/>
      <c r="AW168"/>
      <c r="AX168"/>
    </row>
    <row r="169" spans="3:50" x14ac:dyDescent="0.4">
      <c r="C169" s="42"/>
      <c r="D169" s="72"/>
      <c r="E169" s="42"/>
      <c r="L169" s="19"/>
      <c r="M169" s="242">
        <v>45278</v>
      </c>
      <c r="N169" s="253">
        <v>6.2291550154926654E-3</v>
      </c>
      <c r="O169" s="254">
        <v>3.7463093176769934E-3</v>
      </c>
      <c r="P169" s="1"/>
      <c r="Q169" s="12"/>
      <c r="R169" s="221" t="b">
        <f t="shared" si="4"/>
        <v>1</v>
      </c>
      <c r="S169" s="199">
        <f t="shared" si="5"/>
        <v>1.6627444472084414</v>
      </c>
      <c r="U169" s="22"/>
      <c r="AS169"/>
      <c r="AT169"/>
      <c r="AU169"/>
      <c r="AV169"/>
      <c r="AW169"/>
      <c r="AX169"/>
    </row>
    <row r="170" spans="3:50" x14ac:dyDescent="0.4">
      <c r="C170" s="42"/>
      <c r="D170" s="72"/>
      <c r="E170" s="42"/>
      <c r="L170" s="19"/>
      <c r="M170" s="242">
        <v>45279</v>
      </c>
      <c r="N170" s="253">
        <v>3.2117712191218751E-3</v>
      </c>
      <c r="O170" s="254">
        <v>-1.0081934120217646E-2</v>
      </c>
      <c r="P170" s="1"/>
      <c r="Q170" s="12"/>
      <c r="R170" s="221" t="b">
        <f t="shared" si="4"/>
        <v>0</v>
      </c>
      <c r="S170" s="199" t="str">
        <f t="shared" si="5"/>
        <v/>
      </c>
      <c r="U170" s="22"/>
      <c r="AS170"/>
      <c r="AT170"/>
      <c r="AU170"/>
      <c r="AV170"/>
      <c r="AW170"/>
      <c r="AX170"/>
    </row>
    <row r="171" spans="3:50" x14ac:dyDescent="0.4">
      <c r="C171" s="42"/>
      <c r="D171" s="72"/>
      <c r="E171" s="42"/>
      <c r="L171" s="19"/>
      <c r="M171" s="242">
        <v>45280</v>
      </c>
      <c r="N171" s="253">
        <v>-1.2669801505138047E-2</v>
      </c>
      <c r="O171" s="254">
        <v>-8.1534430810099486E-3</v>
      </c>
      <c r="P171" s="1"/>
      <c r="Q171" s="12"/>
      <c r="R171" s="221" t="b">
        <f t="shared" si="4"/>
        <v>0</v>
      </c>
      <c r="S171" s="199" t="str">
        <f t="shared" si="5"/>
        <v/>
      </c>
      <c r="U171" s="22"/>
      <c r="AS171"/>
      <c r="AT171"/>
      <c r="AU171"/>
      <c r="AV171"/>
      <c r="AW171"/>
      <c r="AX171"/>
    </row>
    <row r="172" spans="3:50" x14ac:dyDescent="0.4">
      <c r="C172" s="42"/>
      <c r="D172" s="72"/>
      <c r="E172" s="42"/>
      <c r="L172" s="19"/>
      <c r="M172" s="242">
        <v>45281</v>
      </c>
      <c r="N172" s="253">
        <v>7.6607010629273602E-3</v>
      </c>
      <c r="O172" s="254">
        <v>2.748741672215282E-3</v>
      </c>
      <c r="P172" s="1"/>
      <c r="Q172" s="12"/>
      <c r="R172" s="221" t="b">
        <f t="shared" si="4"/>
        <v>1</v>
      </c>
      <c r="S172" s="199">
        <f t="shared" si="5"/>
        <v>2.7869847284533664</v>
      </c>
      <c r="U172" s="22"/>
      <c r="AS172"/>
      <c r="AT172"/>
      <c r="AU172"/>
      <c r="AV172"/>
      <c r="AW172"/>
      <c r="AX172"/>
    </row>
    <row r="173" spans="3:50" x14ac:dyDescent="0.4">
      <c r="C173" s="42"/>
      <c r="D173" s="72"/>
      <c r="E173" s="42"/>
      <c r="L173" s="19"/>
      <c r="M173" s="242">
        <v>45282</v>
      </c>
      <c r="N173" s="253">
        <v>-1.0085975535413193E-3</v>
      </c>
      <c r="O173" s="254">
        <v>5.4210083850114695E-3</v>
      </c>
      <c r="P173" s="1"/>
      <c r="Q173" s="12"/>
      <c r="R173" s="221" t="b">
        <f t="shared" si="4"/>
        <v>1</v>
      </c>
      <c r="S173" s="199">
        <f t="shared" si="5"/>
        <v>-0.18605349446239333</v>
      </c>
      <c r="U173" s="22"/>
      <c r="AS173"/>
      <c r="AT173"/>
      <c r="AU173"/>
      <c r="AV173"/>
      <c r="AW173"/>
      <c r="AX173"/>
    </row>
    <row r="174" spans="3:50" x14ac:dyDescent="0.4">
      <c r="C174" s="42"/>
      <c r="D174" s="72"/>
      <c r="E174" s="42"/>
      <c r="L174" s="19"/>
      <c r="M174" s="242">
        <v>45286</v>
      </c>
      <c r="N174" s="253">
        <v>4.0708204785105439E-3</v>
      </c>
      <c r="O174" s="254">
        <v>6.4471694783460346E-3</v>
      </c>
      <c r="P174" s="1"/>
      <c r="Q174" s="12"/>
      <c r="R174" s="221" t="b">
        <f t="shared" si="4"/>
        <v>1</v>
      </c>
      <c r="S174" s="199">
        <f t="shared" si="5"/>
        <v>0.6314120471290724</v>
      </c>
      <c r="U174" s="22"/>
      <c r="AS174"/>
      <c r="AT174"/>
      <c r="AU174"/>
      <c r="AV174"/>
      <c r="AW174"/>
      <c r="AX174"/>
    </row>
    <row r="175" spans="3:50" x14ac:dyDescent="0.4">
      <c r="C175" s="42"/>
      <c r="D175" s="72"/>
      <c r="E175" s="42"/>
      <c r="L175" s="19"/>
      <c r="M175" s="242">
        <v>45287</v>
      </c>
      <c r="N175" s="253">
        <v>-9.921970055793059E-4</v>
      </c>
      <c r="O175" s="254">
        <v>-1.2677079924018645E-3</v>
      </c>
      <c r="P175" s="1"/>
      <c r="Q175" s="12"/>
      <c r="R175" s="221" t="b">
        <f t="shared" si="4"/>
        <v>0</v>
      </c>
      <c r="S175" s="199" t="str">
        <f t="shared" si="5"/>
        <v/>
      </c>
      <c r="U175" s="22"/>
      <c r="AS175"/>
      <c r="AT175"/>
      <c r="AU175"/>
      <c r="AV175"/>
      <c r="AW175"/>
      <c r="AX175"/>
    </row>
    <row r="176" spans="3:50" x14ac:dyDescent="0.4">
      <c r="C176" s="42"/>
      <c r="D176" s="72"/>
      <c r="E176" s="42"/>
      <c r="L176" s="19"/>
      <c r="M176" s="242">
        <v>45288</v>
      </c>
      <c r="N176" s="253">
        <v>-3.0432920419485015E-4</v>
      </c>
      <c r="O176" s="254">
        <v>1.0911065259221646E-3</v>
      </c>
      <c r="P176" s="1"/>
      <c r="Q176" s="12"/>
      <c r="R176" s="221" t="b">
        <f t="shared" si="4"/>
        <v>1</v>
      </c>
      <c r="S176" s="199">
        <f t="shared" si="5"/>
        <v>-0.27891795802214808</v>
      </c>
      <c r="U176" s="22"/>
      <c r="AS176"/>
      <c r="AT176"/>
      <c r="AU176"/>
      <c r="AV176"/>
      <c r="AW176"/>
      <c r="AX176"/>
    </row>
    <row r="177" spans="3:50" x14ac:dyDescent="0.4">
      <c r="C177" s="42"/>
      <c r="D177" s="72"/>
      <c r="E177" s="42"/>
      <c r="L177" s="19"/>
      <c r="M177" s="242">
        <v>45289</v>
      </c>
      <c r="N177" s="253">
        <v>-2.9705529824844475E-3</v>
      </c>
      <c r="O177" s="254">
        <v>-1.2970907182260826E-3</v>
      </c>
      <c r="P177" s="1"/>
      <c r="Q177" s="12"/>
      <c r="R177" s="221" t="b">
        <f t="shared" si="4"/>
        <v>0</v>
      </c>
      <c r="S177" s="199" t="str">
        <f t="shared" si="5"/>
        <v/>
      </c>
      <c r="U177" s="22"/>
      <c r="AS177"/>
      <c r="AT177"/>
      <c r="AU177"/>
      <c r="AV177"/>
      <c r="AW177"/>
      <c r="AX177"/>
    </row>
    <row r="178" spans="3:50" x14ac:dyDescent="0.4">
      <c r="C178" s="42"/>
      <c r="D178" s="72"/>
      <c r="E178" s="42"/>
      <c r="L178" s="19"/>
      <c r="M178" s="242">
        <v>45293</v>
      </c>
      <c r="N178" s="253">
        <v>-1.7434055128280087E-5</v>
      </c>
      <c r="O178" s="254">
        <v>-6.9944041521872195E-3</v>
      </c>
      <c r="P178" s="1"/>
      <c r="Q178" s="12"/>
      <c r="R178" s="221" t="b">
        <f t="shared" si="4"/>
        <v>0</v>
      </c>
      <c r="S178" s="199" t="str">
        <f t="shared" si="5"/>
        <v/>
      </c>
      <c r="U178" s="22"/>
      <c r="AS178"/>
      <c r="AT178"/>
      <c r="AU178"/>
      <c r="AV178"/>
      <c r="AW178"/>
      <c r="AX178"/>
    </row>
    <row r="179" spans="3:50" x14ac:dyDescent="0.4">
      <c r="C179" s="42"/>
      <c r="D179" s="72"/>
      <c r="E179" s="42"/>
      <c r="L179" s="19"/>
      <c r="M179" s="242">
        <v>45294</v>
      </c>
      <c r="N179" s="253">
        <v>-5.998205903959883E-3</v>
      </c>
      <c r="O179" s="254">
        <v>-6.5013145757320664E-3</v>
      </c>
      <c r="P179" s="1"/>
      <c r="Q179" s="12"/>
      <c r="R179" s="221" t="b">
        <f t="shared" si="4"/>
        <v>0</v>
      </c>
      <c r="S179" s="199" t="str">
        <f t="shared" si="5"/>
        <v/>
      </c>
      <c r="U179" s="22"/>
      <c r="AS179"/>
      <c r="AT179"/>
      <c r="AU179"/>
      <c r="AV179"/>
      <c r="AW179"/>
      <c r="AX179"/>
    </row>
    <row r="180" spans="3:50" x14ac:dyDescent="0.4">
      <c r="C180" s="42"/>
      <c r="D180" s="72"/>
      <c r="E180" s="42"/>
      <c r="L180" s="19"/>
      <c r="M180" s="242">
        <v>45295</v>
      </c>
      <c r="N180" s="253">
        <v>-3.3710289716754414E-3</v>
      </c>
      <c r="O180" s="254">
        <v>4.5958637620840551E-3</v>
      </c>
      <c r="P180" s="1"/>
      <c r="Q180" s="12"/>
      <c r="R180" s="221" t="b">
        <f t="shared" si="4"/>
        <v>1</v>
      </c>
      <c r="S180" s="199">
        <f t="shared" si="5"/>
        <v>-0.73349192799979868</v>
      </c>
      <c r="U180" s="22"/>
      <c r="AS180"/>
      <c r="AT180"/>
      <c r="AU180"/>
      <c r="AV180"/>
      <c r="AW180"/>
      <c r="AX180"/>
    </row>
    <row r="181" spans="3:50" x14ac:dyDescent="0.4">
      <c r="C181" s="42"/>
      <c r="D181" s="72"/>
      <c r="E181" s="42"/>
      <c r="L181" s="19"/>
      <c r="M181" s="242">
        <v>45296</v>
      </c>
      <c r="N181" s="253">
        <v>1.8970220176850877E-3</v>
      </c>
      <c r="O181" s="254">
        <v>-1.0047089737443348E-2</v>
      </c>
      <c r="P181" s="1"/>
      <c r="Q181" s="12"/>
      <c r="R181" s="221" t="b">
        <f t="shared" si="4"/>
        <v>0</v>
      </c>
      <c r="S181" s="199" t="str">
        <f t="shared" si="5"/>
        <v/>
      </c>
      <c r="U181" s="22"/>
      <c r="AS181"/>
      <c r="AT181"/>
      <c r="AU181"/>
      <c r="AV181"/>
      <c r="AW181"/>
      <c r="AX181"/>
    </row>
    <row r="182" spans="3:50" x14ac:dyDescent="0.4">
      <c r="C182" s="42"/>
      <c r="D182" s="72"/>
      <c r="E182" s="42"/>
      <c r="L182" s="19"/>
      <c r="M182" s="242">
        <v>45299</v>
      </c>
      <c r="N182" s="253">
        <v>1.3055579504870582E-2</v>
      </c>
      <c r="O182" s="254">
        <v>1.1222155147430966E-2</v>
      </c>
      <c r="P182" s="1"/>
      <c r="Q182" s="12"/>
      <c r="R182" s="221" t="b">
        <f t="shared" si="4"/>
        <v>1</v>
      </c>
      <c r="S182" s="199">
        <f t="shared" si="5"/>
        <v>1.1633754241812753</v>
      </c>
      <c r="U182" s="22"/>
      <c r="AS182"/>
      <c r="AT182"/>
      <c r="AU182"/>
      <c r="AV182"/>
      <c r="AW182"/>
      <c r="AX182"/>
    </row>
    <row r="183" spans="3:50" x14ac:dyDescent="0.4">
      <c r="C183" s="42"/>
      <c r="D183" s="72"/>
      <c r="E183" s="42"/>
      <c r="L183" s="19"/>
      <c r="M183" s="242">
        <v>45300</v>
      </c>
      <c r="N183" s="253">
        <v>2.119728590978708E-4</v>
      </c>
      <c r="O183" s="254">
        <v>-4.8578550318064502E-3</v>
      </c>
      <c r="P183" s="1"/>
      <c r="Q183" s="12"/>
      <c r="R183" s="221" t="b">
        <f t="shared" si="4"/>
        <v>0</v>
      </c>
      <c r="S183" s="199" t="str">
        <f t="shared" si="5"/>
        <v/>
      </c>
      <c r="U183" s="22"/>
      <c r="AS183"/>
      <c r="AT183"/>
      <c r="AU183"/>
      <c r="AV183"/>
      <c r="AW183"/>
      <c r="AX183"/>
    </row>
    <row r="184" spans="3:50" x14ac:dyDescent="0.4">
      <c r="C184" s="42"/>
      <c r="D184" s="72"/>
      <c r="E184" s="42"/>
      <c r="L184" s="19"/>
      <c r="M184" s="242">
        <v>45301</v>
      </c>
      <c r="N184" s="253">
        <v>6.4112879524597932E-3</v>
      </c>
      <c r="O184" s="254">
        <v>7.9409045946772002E-3</v>
      </c>
      <c r="P184" s="1"/>
      <c r="Q184" s="12"/>
      <c r="R184" s="221" t="b">
        <f t="shared" si="4"/>
        <v>1</v>
      </c>
      <c r="S184" s="199">
        <f t="shared" si="5"/>
        <v>0.8073750132645201</v>
      </c>
      <c r="U184" s="22"/>
      <c r="AS184"/>
      <c r="AT184"/>
      <c r="AU184"/>
      <c r="AV184"/>
      <c r="AW184"/>
      <c r="AX184"/>
    </row>
    <row r="185" spans="3:50" x14ac:dyDescent="0.4">
      <c r="C185" s="42"/>
      <c r="D185" s="72"/>
      <c r="E185" s="42"/>
      <c r="L185" s="19"/>
      <c r="M185" s="242">
        <v>45302</v>
      </c>
      <c r="N185" s="253">
        <v>8.355348769070257E-4</v>
      </c>
      <c r="O185" s="254">
        <v>7.0522773564630136E-3</v>
      </c>
      <c r="P185" s="1"/>
      <c r="Q185" s="12"/>
      <c r="R185" s="221" t="b">
        <f t="shared" si="4"/>
        <v>1</v>
      </c>
      <c r="S185" s="199">
        <f t="shared" si="5"/>
        <v>0.11847731373487533</v>
      </c>
      <c r="U185" s="22"/>
      <c r="AS185"/>
      <c r="AT185"/>
      <c r="AU185"/>
      <c r="AV185"/>
      <c r="AW185"/>
      <c r="AX185"/>
    </row>
    <row r="186" spans="3:50" x14ac:dyDescent="0.4">
      <c r="C186" s="42"/>
      <c r="D186" s="72"/>
      <c r="E186" s="42"/>
      <c r="L186" s="19"/>
      <c r="M186" s="242">
        <v>45303</v>
      </c>
      <c r="N186" s="253">
        <v>1.723275088083903E-5</v>
      </c>
      <c r="O186" s="254">
        <v>2.1756745235451166E-2</v>
      </c>
      <c r="P186" s="1"/>
      <c r="Q186" s="12"/>
      <c r="R186" s="221" t="b">
        <f t="shared" si="4"/>
        <v>1</v>
      </c>
      <c r="S186" s="199">
        <f t="shared" si="5"/>
        <v>7.9206474563848876E-4</v>
      </c>
      <c r="U186" s="22"/>
      <c r="AS186"/>
      <c r="AT186"/>
      <c r="AU186"/>
      <c r="AV186"/>
      <c r="AW186"/>
      <c r="AX186"/>
    </row>
    <row r="187" spans="3:50" x14ac:dyDescent="0.4">
      <c r="C187" s="42"/>
      <c r="D187" s="72"/>
      <c r="E187" s="42"/>
      <c r="L187" s="19"/>
      <c r="M187" s="242">
        <v>45307</v>
      </c>
      <c r="N187" s="253">
        <v>4.330513780134054E-3</v>
      </c>
      <c r="O187" s="254">
        <v>1.5083794886754886E-2</v>
      </c>
      <c r="P187" s="1"/>
      <c r="Q187" s="12"/>
      <c r="R187" s="221" t="b">
        <f t="shared" si="4"/>
        <v>1</v>
      </c>
      <c r="S187" s="199">
        <f t="shared" si="5"/>
        <v>0.2870971007393297</v>
      </c>
      <c r="U187" s="22"/>
      <c r="AS187"/>
      <c r="AT187"/>
      <c r="AU187"/>
      <c r="AV187"/>
      <c r="AW187"/>
      <c r="AX187"/>
    </row>
    <row r="188" spans="3:50" x14ac:dyDescent="0.4">
      <c r="C188" s="42"/>
      <c r="D188" s="72"/>
      <c r="E188" s="42"/>
      <c r="L188" s="19"/>
      <c r="M188" s="242">
        <v>45308</v>
      </c>
      <c r="N188" s="253">
        <v>-3.7075573891447926E-3</v>
      </c>
      <c r="O188" s="254">
        <v>-3.4190309047141807E-3</v>
      </c>
      <c r="P188" s="1"/>
      <c r="Q188" s="12"/>
      <c r="R188" s="221" t="b">
        <f t="shared" si="4"/>
        <v>0</v>
      </c>
      <c r="S188" s="199" t="str">
        <f t="shared" si="5"/>
        <v/>
      </c>
      <c r="U188" s="22"/>
      <c r="AS188"/>
      <c r="AT188"/>
      <c r="AU188"/>
      <c r="AV188"/>
      <c r="AW188"/>
      <c r="AX188"/>
    </row>
    <row r="189" spans="3:50" x14ac:dyDescent="0.4">
      <c r="C189" s="42"/>
      <c r="D189" s="72"/>
      <c r="E189" s="42"/>
      <c r="L189" s="19"/>
      <c r="M189" s="242">
        <v>45309</v>
      </c>
      <c r="N189" s="253">
        <v>8.6678930261585071E-3</v>
      </c>
      <c r="O189" s="254">
        <v>4.3521221455374987E-3</v>
      </c>
      <c r="P189" s="1"/>
      <c r="Q189" s="12"/>
      <c r="R189" s="221" t="b">
        <f t="shared" si="4"/>
        <v>1</v>
      </c>
      <c r="S189" s="199">
        <f t="shared" si="5"/>
        <v>1.9916474621573377</v>
      </c>
      <c r="U189" s="22"/>
      <c r="AS189"/>
      <c r="AT189"/>
      <c r="AU189"/>
      <c r="AV189"/>
      <c r="AW189"/>
      <c r="AX189"/>
    </row>
    <row r="190" spans="3:50" x14ac:dyDescent="0.4">
      <c r="C190" s="42"/>
      <c r="D190" s="72"/>
      <c r="E190" s="42"/>
      <c r="L190" s="19"/>
      <c r="M190" s="242">
        <v>45310</v>
      </c>
      <c r="N190" s="253">
        <v>9.3050244812605647E-3</v>
      </c>
      <c r="O190" s="254">
        <v>2.4602032084669347E-2</v>
      </c>
      <c r="P190" s="1"/>
      <c r="Q190" s="12"/>
      <c r="R190" s="221" t="b">
        <f t="shared" si="4"/>
        <v>1</v>
      </c>
      <c r="S190" s="199">
        <f t="shared" si="5"/>
        <v>0.37822178465733125</v>
      </c>
      <c r="U190" s="22"/>
      <c r="AS190"/>
      <c r="AT190"/>
      <c r="AU190"/>
      <c r="AV190"/>
      <c r="AW190"/>
      <c r="AX190"/>
    </row>
    <row r="191" spans="3:50" x14ac:dyDescent="0.4">
      <c r="C191" s="42"/>
      <c r="D191" s="72"/>
      <c r="E191" s="42"/>
      <c r="L191" s="19"/>
      <c r="M191" s="242">
        <v>45313</v>
      </c>
      <c r="N191" s="253">
        <v>2.2637541369263615E-3</v>
      </c>
      <c r="O191" s="254">
        <v>8.022954783960156E-3</v>
      </c>
      <c r="P191" s="1"/>
      <c r="Q191" s="12"/>
      <c r="R191" s="221" t="b">
        <f t="shared" si="4"/>
        <v>1</v>
      </c>
      <c r="S191" s="199">
        <f t="shared" si="5"/>
        <v>0.28215965288152417</v>
      </c>
      <c r="U191" s="22"/>
      <c r="AS191"/>
      <c r="AT191"/>
      <c r="AU191"/>
      <c r="AV191"/>
      <c r="AW191"/>
      <c r="AX191"/>
    </row>
    <row r="192" spans="3:50" x14ac:dyDescent="0.4">
      <c r="C192" s="42"/>
      <c r="D192" s="72"/>
      <c r="E192" s="42"/>
      <c r="L192" s="19"/>
      <c r="M192" s="242">
        <v>45314</v>
      </c>
      <c r="N192" s="253">
        <v>3.589535362213262E-3</v>
      </c>
      <c r="O192" s="254">
        <v>7.0978467106559738E-3</v>
      </c>
      <c r="P192" s="1"/>
      <c r="Q192" s="12"/>
      <c r="R192" s="221" t="b">
        <f t="shared" si="4"/>
        <v>1</v>
      </c>
      <c r="S192" s="199">
        <f t="shared" si="5"/>
        <v>0.50572173625901284</v>
      </c>
      <c r="U192" s="22"/>
      <c r="AS192"/>
      <c r="AT192"/>
      <c r="AU192"/>
      <c r="AV192"/>
      <c r="AW192"/>
      <c r="AX192"/>
    </row>
    <row r="193" spans="3:50" x14ac:dyDescent="0.4">
      <c r="C193" s="42"/>
      <c r="D193" s="72"/>
      <c r="E193" s="42"/>
      <c r="L193" s="19"/>
      <c r="M193" s="242">
        <v>45315</v>
      </c>
      <c r="N193" s="253">
        <v>-2.3381119405964431E-3</v>
      </c>
      <c r="O193" s="254">
        <v>-3.4847584616486214E-3</v>
      </c>
      <c r="P193" s="1"/>
      <c r="Q193" s="12"/>
      <c r="R193" s="221" t="b">
        <f t="shared" si="4"/>
        <v>0</v>
      </c>
      <c r="S193" s="199" t="str">
        <f t="shared" si="5"/>
        <v/>
      </c>
      <c r="U193" s="22"/>
      <c r="AS193"/>
      <c r="AT193"/>
      <c r="AU193"/>
      <c r="AV193"/>
      <c r="AW193"/>
      <c r="AX193"/>
    </row>
    <row r="194" spans="3:50" x14ac:dyDescent="0.4">
      <c r="C194" s="42"/>
      <c r="D194" s="72"/>
      <c r="E194" s="42"/>
      <c r="L194" s="19"/>
      <c r="M194" s="242">
        <v>45316</v>
      </c>
      <c r="N194" s="253">
        <v>8.1451535358502431E-3</v>
      </c>
      <c r="O194" s="254">
        <v>9.7812678964735528E-2</v>
      </c>
      <c r="P194" s="1"/>
      <c r="Q194" s="12"/>
      <c r="R194" s="221" t="b">
        <f t="shared" si="4"/>
        <v>1</v>
      </c>
      <c r="S194" s="199">
        <f t="shared" si="5"/>
        <v>8.3272982828604666E-2</v>
      </c>
      <c r="U194" s="22"/>
      <c r="AS194"/>
      <c r="AT194"/>
      <c r="AU194"/>
      <c r="AV194"/>
      <c r="AW194"/>
      <c r="AX194"/>
    </row>
    <row r="195" spans="3:50" x14ac:dyDescent="0.4">
      <c r="C195" s="42"/>
      <c r="D195" s="72"/>
      <c r="E195" s="42"/>
      <c r="L195" s="19"/>
      <c r="M195" s="242">
        <v>45317</v>
      </c>
      <c r="N195" s="253">
        <v>-1.5682974073924943E-3</v>
      </c>
      <c r="O195" s="254">
        <v>-1.6099881217690754E-2</v>
      </c>
      <c r="P195" s="1"/>
      <c r="Q195" s="12"/>
      <c r="R195" s="221" t="b">
        <f t="shared" si="4"/>
        <v>0</v>
      </c>
      <c r="S195" s="199" t="str">
        <f t="shared" si="5"/>
        <v/>
      </c>
      <c r="U195" s="22"/>
      <c r="AS195"/>
      <c r="AT195"/>
      <c r="AU195"/>
      <c r="AV195"/>
      <c r="AW195"/>
      <c r="AX195"/>
    </row>
    <row r="196" spans="3:50" x14ac:dyDescent="0.4">
      <c r="C196" s="42"/>
      <c r="D196" s="72"/>
      <c r="E196" s="42"/>
      <c r="L196" s="19"/>
      <c r="M196" s="242">
        <v>45320</v>
      </c>
      <c r="N196" s="253">
        <v>8.5208395156122288E-3</v>
      </c>
      <c r="O196" s="254">
        <v>-8.9815900327519266E-4</v>
      </c>
      <c r="P196" s="1"/>
      <c r="Q196" s="12"/>
      <c r="R196" s="221" t="b">
        <f t="shared" si="4"/>
        <v>0</v>
      </c>
      <c r="S196" s="199" t="str">
        <f t="shared" si="5"/>
        <v/>
      </c>
      <c r="U196" s="22"/>
      <c r="AS196"/>
      <c r="AT196"/>
      <c r="AU196"/>
      <c r="AV196"/>
      <c r="AW196"/>
      <c r="AX196"/>
    </row>
    <row r="197" spans="3:50" x14ac:dyDescent="0.4">
      <c r="C197" s="42"/>
      <c r="D197" s="72"/>
      <c r="E197" s="42"/>
      <c r="L197" s="19"/>
      <c r="M197" s="242">
        <v>45321</v>
      </c>
      <c r="N197" s="253">
        <v>-1.8907918314143126E-3</v>
      </c>
      <c r="O197" s="254">
        <v>2.7783098798795217E-3</v>
      </c>
      <c r="P197" s="1"/>
      <c r="Q197" s="12"/>
      <c r="R197" s="221" t="b">
        <f t="shared" si="4"/>
        <v>1</v>
      </c>
      <c r="S197" s="199">
        <f t="shared" si="5"/>
        <v>-0.68055469445917405</v>
      </c>
      <c r="U197" s="22"/>
      <c r="AS197"/>
      <c r="AT197"/>
      <c r="AU197"/>
      <c r="AV197"/>
      <c r="AW197"/>
      <c r="AX197"/>
    </row>
    <row r="198" spans="3:50" x14ac:dyDescent="0.4">
      <c r="C198" s="42"/>
      <c r="D198" s="72"/>
      <c r="E198" s="42"/>
      <c r="L198" s="19"/>
      <c r="M198" s="242">
        <v>45322</v>
      </c>
      <c r="N198" s="253">
        <v>-1.7932302674125527E-2</v>
      </c>
      <c r="O198" s="254">
        <v>-2.4014112648552639E-2</v>
      </c>
      <c r="P198" s="1"/>
      <c r="Q198" s="12"/>
      <c r="R198" s="221" t="b">
        <f t="shared" si="4"/>
        <v>0</v>
      </c>
      <c r="S198" s="199" t="str">
        <f t="shared" si="5"/>
        <v/>
      </c>
      <c r="U198" s="22"/>
      <c r="AS198"/>
      <c r="AT198"/>
      <c r="AU198"/>
      <c r="AV198"/>
      <c r="AW198"/>
      <c r="AX198"/>
    </row>
    <row r="199" spans="3:50" x14ac:dyDescent="0.4">
      <c r="C199" s="42"/>
      <c r="D199" s="72"/>
      <c r="E199" s="42"/>
      <c r="L199" s="19"/>
      <c r="M199" s="242">
        <v>45323</v>
      </c>
      <c r="N199" s="253">
        <v>1.2406586543429439E-2</v>
      </c>
      <c r="O199" s="254">
        <v>1.695667927991697E-2</v>
      </c>
      <c r="P199" s="1"/>
      <c r="Q199" s="12"/>
      <c r="R199" s="221" t="b">
        <f t="shared" si="4"/>
        <v>1</v>
      </c>
      <c r="S199" s="199">
        <f t="shared" si="5"/>
        <v>0.73166369066869497</v>
      </c>
      <c r="U199" s="22"/>
      <c r="AS199"/>
      <c r="AT199"/>
      <c r="AU199"/>
      <c r="AV199"/>
      <c r="AW199"/>
      <c r="AX199"/>
    </row>
    <row r="200" spans="3:50" x14ac:dyDescent="0.4">
      <c r="C200" s="42"/>
      <c r="D200" s="72"/>
      <c r="E200" s="42"/>
      <c r="L200" s="19"/>
      <c r="M200" s="242">
        <v>45324</v>
      </c>
      <c r="N200" s="253">
        <v>1.5591744658671646E-2</v>
      </c>
      <c r="O200" s="254">
        <v>-9.5717471013844185E-4</v>
      </c>
      <c r="P200" s="1"/>
      <c r="Q200" s="12"/>
      <c r="R200" s="221" t="b">
        <f t="shared" si="4"/>
        <v>0</v>
      </c>
      <c r="S200" s="199" t="str">
        <f t="shared" si="5"/>
        <v/>
      </c>
      <c r="U200" s="22"/>
      <c r="AS200"/>
      <c r="AT200"/>
      <c r="AU200"/>
      <c r="AV200"/>
      <c r="AW200"/>
      <c r="AX200"/>
    </row>
    <row r="201" spans="3:50" x14ac:dyDescent="0.4">
      <c r="C201" s="42"/>
      <c r="D201" s="72"/>
      <c r="E201" s="42"/>
      <c r="L201" s="19"/>
      <c r="M201" s="242">
        <v>45327</v>
      </c>
      <c r="N201" s="253">
        <v>-9.7153204837770277E-4</v>
      </c>
      <c r="O201" s="254">
        <v>-1.0111147875231343E-2</v>
      </c>
      <c r="P201" s="1"/>
      <c r="Q201" s="12"/>
      <c r="R201" s="221" t="b">
        <f t="shared" si="4"/>
        <v>0</v>
      </c>
      <c r="S201" s="199" t="str">
        <f t="shared" si="5"/>
        <v/>
      </c>
      <c r="U201" s="22"/>
      <c r="AS201"/>
      <c r="AT201"/>
      <c r="AU201"/>
      <c r="AV201"/>
      <c r="AW201"/>
      <c r="AX201"/>
    </row>
    <row r="202" spans="3:50" x14ac:dyDescent="0.4">
      <c r="C202" s="42"/>
      <c r="D202" s="72"/>
      <c r="E202" s="42"/>
      <c r="L202" s="19"/>
      <c r="M202" s="242">
        <v>45328</v>
      </c>
      <c r="N202" s="253">
        <v>7.44396134229077E-4</v>
      </c>
      <c r="O202" s="254">
        <v>-2.2070151484422369E-3</v>
      </c>
      <c r="P202" s="1"/>
      <c r="Q202" s="12"/>
      <c r="R202" s="221" t="b">
        <f t="shared" si="4"/>
        <v>0</v>
      </c>
      <c r="S202" s="199" t="str">
        <f t="shared" si="5"/>
        <v/>
      </c>
      <c r="U202" s="22"/>
      <c r="AS202"/>
      <c r="AT202"/>
      <c r="AU202"/>
      <c r="AV202"/>
      <c r="AW202"/>
      <c r="AX202"/>
    </row>
    <row r="203" spans="3:50" x14ac:dyDescent="0.4">
      <c r="C203" s="42"/>
      <c r="D203" s="72"/>
      <c r="E203" s="42"/>
      <c r="L203" s="19"/>
      <c r="M203" s="242">
        <v>45329</v>
      </c>
      <c r="N203" s="253">
        <v>7.8903671257507489E-3</v>
      </c>
      <c r="O203" s="254">
        <v>1.3521155866640592E-3</v>
      </c>
      <c r="P203" s="1"/>
      <c r="Q203" s="12"/>
      <c r="R203" s="221" t="b">
        <f t="shared" si="4"/>
        <v>1</v>
      </c>
      <c r="S203" s="199">
        <f t="shared" si="5"/>
        <v>5.8355714582196851</v>
      </c>
      <c r="U203" s="22"/>
      <c r="AS203"/>
      <c r="AT203"/>
      <c r="AU203"/>
      <c r="AV203"/>
      <c r="AW203"/>
      <c r="AX203"/>
    </row>
    <row r="204" spans="3:50" x14ac:dyDescent="0.4">
      <c r="C204" s="42"/>
      <c r="D204" s="72"/>
      <c r="E204" s="42"/>
      <c r="L204" s="19"/>
      <c r="M204" s="242">
        <v>45330</v>
      </c>
      <c r="N204" s="253">
        <v>3.1964854106539282E-3</v>
      </c>
      <c r="O204" s="254">
        <v>1.5196598271666174E-2</v>
      </c>
      <c r="P204" s="1"/>
      <c r="Q204" s="12"/>
      <c r="R204" s="221" t="b">
        <f t="shared" si="4"/>
        <v>1</v>
      </c>
      <c r="S204" s="199">
        <f t="shared" si="5"/>
        <v>0.21034216694493574</v>
      </c>
      <c r="U204" s="22"/>
      <c r="AS204"/>
      <c r="AT204"/>
      <c r="AU204"/>
      <c r="AV204"/>
      <c r="AW204"/>
      <c r="AX204"/>
    </row>
    <row r="205" spans="3:50" x14ac:dyDescent="0.4">
      <c r="C205" s="42"/>
      <c r="D205" s="72"/>
      <c r="E205" s="42"/>
      <c r="L205" s="19"/>
      <c r="M205" s="242">
        <v>45331</v>
      </c>
      <c r="N205" s="253">
        <v>4.7343756631308756E-3</v>
      </c>
      <c r="O205" s="254">
        <v>9.6896595334496471E-3</v>
      </c>
      <c r="P205" s="1"/>
      <c r="Q205" s="12"/>
      <c r="R205" s="221" t="b">
        <f t="shared" si="4"/>
        <v>1</v>
      </c>
      <c r="S205" s="199">
        <f t="shared" si="5"/>
        <v>0.4886008271794639</v>
      </c>
      <c r="U205" s="22"/>
      <c r="AS205"/>
      <c r="AT205"/>
      <c r="AU205"/>
      <c r="AV205"/>
      <c r="AW205"/>
      <c r="AX205"/>
    </row>
    <row r="206" spans="3:50" x14ac:dyDescent="0.4">
      <c r="C206" s="42"/>
      <c r="D206" s="72"/>
      <c r="E206" s="42"/>
      <c r="L206" s="19"/>
      <c r="M206" s="242">
        <v>45334</v>
      </c>
      <c r="N206" s="253">
        <v>-2.0727015934416601E-3</v>
      </c>
      <c r="O206" s="254">
        <v>-2.5988698222315122E-3</v>
      </c>
      <c r="P206" s="1"/>
      <c r="Q206" s="12"/>
      <c r="R206" s="221" t="b">
        <f t="shared" si="4"/>
        <v>0</v>
      </c>
      <c r="S206" s="199" t="str">
        <f t="shared" si="5"/>
        <v/>
      </c>
      <c r="U206" s="22"/>
      <c r="AS206"/>
      <c r="AT206"/>
      <c r="AU206"/>
      <c r="AV206"/>
      <c r="AW206"/>
      <c r="AX206"/>
    </row>
    <row r="207" spans="3:50" x14ac:dyDescent="0.4">
      <c r="C207" s="42"/>
      <c r="D207" s="72"/>
      <c r="E207" s="42"/>
      <c r="L207" s="19"/>
      <c r="M207" s="242">
        <v>45335</v>
      </c>
      <c r="N207" s="253">
        <v>-8.5622505829934734E-3</v>
      </c>
      <c r="O207" s="254">
        <v>-8.0007336691457175E-3</v>
      </c>
      <c r="P207" s="1"/>
      <c r="Q207" s="12"/>
      <c r="R207" s="221" t="b">
        <f t="shared" si="4"/>
        <v>0</v>
      </c>
      <c r="S207" s="199" t="str">
        <f t="shared" si="5"/>
        <v/>
      </c>
      <c r="U207" s="22"/>
      <c r="AS207"/>
      <c r="AT207"/>
      <c r="AU207"/>
      <c r="AV207"/>
      <c r="AW207"/>
      <c r="AX207"/>
    </row>
    <row r="208" spans="3:50" x14ac:dyDescent="0.4">
      <c r="C208" s="42"/>
      <c r="D208" s="72"/>
      <c r="E208" s="42"/>
      <c r="L208" s="19"/>
      <c r="M208" s="242">
        <v>45336</v>
      </c>
      <c r="N208" s="253">
        <v>6.9213716474566386E-3</v>
      </c>
      <c r="O208" s="254">
        <v>-2.8528733823009801E-3</v>
      </c>
      <c r="P208" s="1"/>
      <c r="Q208" s="12"/>
      <c r="R208" s="221" t="b">
        <f t="shared" si="4"/>
        <v>0</v>
      </c>
      <c r="S208" s="199" t="str">
        <f t="shared" si="5"/>
        <v/>
      </c>
      <c r="U208" s="22"/>
      <c r="AS208"/>
      <c r="AT208"/>
      <c r="AU208"/>
      <c r="AV208"/>
      <c r="AW208"/>
      <c r="AX208"/>
    </row>
    <row r="209" spans="3:50" x14ac:dyDescent="0.4">
      <c r="C209" s="42"/>
      <c r="D209" s="72"/>
      <c r="E209" s="42"/>
      <c r="L209" s="19"/>
      <c r="M209" s="242">
        <v>45337</v>
      </c>
      <c r="N209" s="253">
        <v>5.6299041966256184E-3</v>
      </c>
      <c r="O209" s="254">
        <v>1.6692994966788863E-2</v>
      </c>
      <c r="P209" s="1"/>
      <c r="Q209" s="12"/>
      <c r="R209" s="221" t="b">
        <f t="shared" si="4"/>
        <v>1</v>
      </c>
      <c r="S209" s="199">
        <f t="shared" si="5"/>
        <v>0.33726148050882754</v>
      </c>
      <c r="U209" s="22"/>
      <c r="AS209"/>
      <c r="AT209"/>
      <c r="AU209"/>
      <c r="AV209"/>
      <c r="AW209"/>
      <c r="AX209"/>
    </row>
    <row r="210" spans="3:50" x14ac:dyDescent="0.4">
      <c r="C210" s="42"/>
      <c r="D210" s="72"/>
      <c r="E210" s="42"/>
      <c r="L210" s="19"/>
      <c r="M210" s="242">
        <v>45338</v>
      </c>
      <c r="N210" s="253">
        <v>-5.3495192215209271E-3</v>
      </c>
      <c r="O210" s="254">
        <v>3.747593026734543E-3</v>
      </c>
      <c r="P210" s="1"/>
      <c r="Q210" s="12"/>
      <c r="R210" s="221" t="b">
        <f t="shared" si="4"/>
        <v>1</v>
      </c>
      <c r="S210" s="199">
        <f t="shared" si="5"/>
        <v>-1.4274546844757632</v>
      </c>
      <c r="U210" s="22"/>
      <c r="AS210"/>
      <c r="AT210"/>
      <c r="AU210"/>
      <c r="AV210"/>
      <c r="AW210"/>
      <c r="AX210"/>
    </row>
    <row r="211" spans="3:50" x14ac:dyDescent="0.4">
      <c r="C211" s="42"/>
      <c r="D211" s="72"/>
      <c r="E211" s="42"/>
      <c r="L211" s="19"/>
      <c r="M211" s="242">
        <v>45342</v>
      </c>
      <c r="N211" s="253">
        <v>-7.1311109437704832E-3</v>
      </c>
      <c r="O211" s="254">
        <v>-2.3981412252062326E-2</v>
      </c>
      <c r="P211" s="1"/>
      <c r="Q211" s="12"/>
      <c r="R211" s="221" t="b">
        <f t="shared" si="4"/>
        <v>0</v>
      </c>
      <c r="S211" s="199" t="str">
        <f t="shared" si="5"/>
        <v/>
      </c>
      <c r="U211" s="22"/>
      <c r="AS211"/>
      <c r="AT211"/>
      <c r="AU211"/>
      <c r="AV211"/>
      <c r="AW211"/>
      <c r="AX211"/>
    </row>
    <row r="212" spans="3:50" x14ac:dyDescent="0.4">
      <c r="C212" s="42"/>
      <c r="D212" s="72"/>
      <c r="E212" s="42"/>
      <c r="L212" s="19"/>
      <c r="M212" s="242">
        <v>45343</v>
      </c>
      <c r="N212" s="253">
        <v>1.3528360411369886E-3</v>
      </c>
      <c r="O212" s="254">
        <v>-1.9950680891024856E-2</v>
      </c>
      <c r="P212" s="1"/>
      <c r="Q212" s="12"/>
      <c r="R212" s="221" t="b">
        <f t="shared" si="4"/>
        <v>0</v>
      </c>
      <c r="S212" s="199" t="str">
        <f t="shared" si="5"/>
        <v/>
      </c>
      <c r="U212" s="22"/>
      <c r="AS212"/>
      <c r="AT212"/>
      <c r="AU212"/>
      <c r="AV212"/>
      <c r="AW212"/>
      <c r="AX212"/>
    </row>
    <row r="213" spans="3:50" x14ac:dyDescent="0.4">
      <c r="C213" s="42"/>
      <c r="D213" s="72"/>
      <c r="E213" s="42"/>
      <c r="L213" s="19"/>
      <c r="M213" s="242">
        <v>45344</v>
      </c>
      <c r="N213" s="253">
        <v>1.9936147736507707E-2</v>
      </c>
      <c r="O213" s="254">
        <v>2.4334776744821828E-2</v>
      </c>
      <c r="P213" s="1"/>
      <c r="Q213" s="12"/>
      <c r="R213" s="221" t="b">
        <f t="shared" si="4"/>
        <v>1</v>
      </c>
      <c r="S213" s="199">
        <f t="shared" si="5"/>
        <v>0.81924514638293933</v>
      </c>
      <c r="U213" s="22"/>
      <c r="AS213"/>
      <c r="AT213"/>
      <c r="AU213"/>
      <c r="AV213"/>
      <c r="AW213"/>
      <c r="AX213"/>
    </row>
    <row r="214" spans="3:50" x14ac:dyDescent="0.4">
      <c r="C214" s="42"/>
      <c r="D214" s="72"/>
      <c r="E214" s="42"/>
      <c r="L214" s="19"/>
      <c r="M214" s="242">
        <v>45345</v>
      </c>
      <c r="N214" s="253">
        <v>6.8965517241389789E-4</v>
      </c>
      <c r="O214" s="254">
        <v>8.1971662776180402E-3</v>
      </c>
      <c r="P214" s="1"/>
      <c r="Q214" s="12"/>
      <c r="R214" s="221" t="b">
        <f t="shared" si="4"/>
        <v>1</v>
      </c>
      <c r="S214" s="199">
        <f t="shared" si="5"/>
        <v>8.4133363781697029E-2</v>
      </c>
      <c r="U214" s="22"/>
      <c r="AS214"/>
      <c r="AT214"/>
      <c r="AU214"/>
      <c r="AV214"/>
      <c r="AW214"/>
      <c r="AX214"/>
    </row>
    <row r="215" spans="3:50" x14ac:dyDescent="0.4">
      <c r="C215" s="42"/>
      <c r="D215" s="72"/>
      <c r="E215" s="42"/>
      <c r="L215" s="19"/>
      <c r="M215" s="242">
        <v>45348</v>
      </c>
      <c r="N215" s="253">
        <v>-2.6240290688132693E-3</v>
      </c>
      <c r="O215" s="254">
        <v>-7.5279112683736575E-3</v>
      </c>
      <c r="P215" s="1"/>
      <c r="Q215" s="12"/>
      <c r="R215" s="221" t="b">
        <f t="shared" si="4"/>
        <v>0</v>
      </c>
      <c r="S215" s="199" t="str">
        <f t="shared" si="5"/>
        <v/>
      </c>
      <c r="U215" s="22"/>
      <c r="AS215"/>
      <c r="AT215"/>
      <c r="AU215"/>
      <c r="AV215"/>
      <c r="AW215"/>
      <c r="AX215"/>
    </row>
    <row r="216" spans="3:50" x14ac:dyDescent="0.4">
      <c r="C216" s="42"/>
      <c r="D216" s="72"/>
      <c r="E216" s="42"/>
      <c r="L216" s="19"/>
      <c r="M216" s="242">
        <v>45349</v>
      </c>
      <c r="N216" s="253">
        <v>1.0381372640226503E-3</v>
      </c>
      <c r="O216" s="254">
        <v>3.1975247167192787E-3</v>
      </c>
      <c r="P216" s="1"/>
      <c r="Q216" s="12"/>
      <c r="R216" s="221" t="b">
        <f t="shared" si="4"/>
        <v>1</v>
      </c>
      <c r="S216" s="199">
        <f t="shared" si="5"/>
        <v>0.32466903495520089</v>
      </c>
      <c r="U216" s="22"/>
      <c r="AS216"/>
      <c r="AT216"/>
      <c r="AU216"/>
      <c r="AV216"/>
      <c r="AW216"/>
      <c r="AX216"/>
    </row>
    <row r="217" spans="3:50" x14ac:dyDescent="0.4">
      <c r="C217" s="42"/>
      <c r="D217" s="72"/>
      <c r="E217" s="42"/>
      <c r="L217" s="19"/>
      <c r="M217" s="242">
        <v>45350</v>
      </c>
      <c r="N217" s="253">
        <v>6.1100449592252999E-4</v>
      </c>
      <c r="O217" s="254">
        <v>4.2657038453622368E-3</v>
      </c>
      <c r="P217" s="1"/>
      <c r="Q217" s="12"/>
      <c r="R217" s="221" t="b">
        <f t="shared" si="4"/>
        <v>1</v>
      </c>
      <c r="S217" s="199">
        <f t="shared" si="5"/>
        <v>0.1432365016588826</v>
      </c>
      <c r="U217" s="22"/>
      <c r="AS217"/>
      <c r="AT217"/>
      <c r="AU217"/>
      <c r="AV217"/>
      <c r="AW217"/>
      <c r="AX217"/>
    </row>
    <row r="218" spans="3:50" x14ac:dyDescent="0.4">
      <c r="C218" s="42"/>
      <c r="D218" s="72"/>
      <c r="E218" s="42"/>
      <c r="L218" s="19"/>
      <c r="M218" s="242">
        <v>45351</v>
      </c>
      <c r="N218" s="253">
        <v>3.7441022221707874E-3</v>
      </c>
      <c r="O218" s="254">
        <v>-1.3087357200248586E-3</v>
      </c>
      <c r="P218" s="1"/>
      <c r="Q218" s="12"/>
      <c r="R218" s="221" t="b">
        <f t="shared" si="4"/>
        <v>0</v>
      </c>
      <c r="S218" s="199" t="str">
        <f t="shared" si="5"/>
        <v/>
      </c>
      <c r="U218" s="22"/>
      <c r="AS218"/>
      <c r="AT218"/>
      <c r="AU218"/>
      <c r="AV218"/>
      <c r="AW218"/>
      <c r="AX218"/>
    </row>
    <row r="219" spans="3:50" x14ac:dyDescent="0.4">
      <c r="C219" s="42"/>
      <c r="D219" s="72"/>
      <c r="E219" s="42"/>
      <c r="L219" s="19"/>
      <c r="M219" s="242">
        <v>45352</v>
      </c>
      <c r="N219" s="253">
        <v>7.7388355376699159E-3</v>
      </c>
      <c r="O219" s="254">
        <v>1.5470252491702497E-2</v>
      </c>
      <c r="P219" s="1"/>
      <c r="Q219" s="12"/>
      <c r="R219" s="221" t="b">
        <f t="shared" si="4"/>
        <v>1</v>
      </c>
      <c r="S219" s="199">
        <f t="shared" si="5"/>
        <v>0.50023976931343928</v>
      </c>
      <c r="U219" s="22"/>
      <c r="AS219"/>
      <c r="AT219"/>
      <c r="AU219"/>
      <c r="AV219"/>
      <c r="AW219"/>
      <c r="AX219"/>
    </row>
    <row r="220" spans="3:50" x14ac:dyDescent="0.4">
      <c r="C220" s="42"/>
      <c r="D220" s="72"/>
      <c r="E220" s="42"/>
      <c r="L220" s="19"/>
      <c r="M220" s="242">
        <v>45355</v>
      </c>
      <c r="N220" s="253">
        <v>-1.6669938361219938E-3</v>
      </c>
      <c r="O220" s="254">
        <v>2.5213028071436671E-2</v>
      </c>
      <c r="P220" s="1"/>
      <c r="Q220" s="12"/>
      <c r="R220" s="221" t="b">
        <f t="shared" ref="R220:R283" si="6">IF(O220="","",IF($R$12="UP",O220&gt;=0,O220&lt;0))</f>
        <v>1</v>
      </c>
      <c r="S220" s="199">
        <f t="shared" ref="S220:S283" si="7">IF($O220="","",IF($R220,$N220/$O220,""))</f>
        <v>-6.6116367752372326E-2</v>
      </c>
      <c r="U220" s="22"/>
      <c r="AS220"/>
      <c r="AT220"/>
      <c r="AU220"/>
      <c r="AV220"/>
      <c r="AW220"/>
      <c r="AX220"/>
    </row>
    <row r="221" spans="3:50" x14ac:dyDescent="0.4">
      <c r="C221" s="42"/>
      <c r="D221" s="72"/>
      <c r="E221" s="42"/>
      <c r="L221" s="19"/>
      <c r="M221" s="242">
        <v>45356</v>
      </c>
      <c r="N221" s="253">
        <v>-1.0510040802409568E-2</v>
      </c>
      <c r="O221" s="254">
        <v>-6.2676165712063888E-3</v>
      </c>
      <c r="P221" s="1"/>
      <c r="Q221" s="12"/>
      <c r="R221" s="221" t="b">
        <f t="shared" si="6"/>
        <v>0</v>
      </c>
      <c r="S221" s="199" t="str">
        <f t="shared" si="7"/>
        <v/>
      </c>
      <c r="U221" s="22"/>
      <c r="AS221"/>
      <c r="AT221"/>
      <c r="AU221"/>
      <c r="AV221"/>
      <c r="AW221"/>
      <c r="AX221"/>
    </row>
    <row r="222" spans="3:50" x14ac:dyDescent="0.4">
      <c r="C222" s="42"/>
      <c r="D222" s="72"/>
      <c r="E222" s="42"/>
      <c r="L222" s="19"/>
      <c r="M222" s="242">
        <v>45357</v>
      </c>
      <c r="N222" s="253">
        <v>2.2225633585606867E-3</v>
      </c>
      <c r="O222" s="254">
        <v>1.9040388756335808E-2</v>
      </c>
      <c r="P222" s="1"/>
      <c r="Q222" s="12"/>
      <c r="R222" s="221" t="b">
        <f t="shared" si="6"/>
        <v>1</v>
      </c>
      <c r="S222" s="199">
        <f t="shared" si="7"/>
        <v>0.116728885476202</v>
      </c>
      <c r="U222" s="22"/>
      <c r="AS222"/>
      <c r="AT222"/>
      <c r="AU222"/>
      <c r="AV222"/>
      <c r="AW222"/>
      <c r="AX222"/>
    </row>
    <row r="223" spans="3:50" x14ac:dyDescent="0.4">
      <c r="C223" s="42"/>
      <c r="D223" s="72"/>
      <c r="E223" s="42"/>
      <c r="L223" s="19"/>
      <c r="M223" s="242">
        <v>45358</v>
      </c>
      <c r="N223" s="253">
        <v>6.3809802077298815E-3</v>
      </c>
      <c r="O223" s="254">
        <v>-1.580213112373005E-3</v>
      </c>
      <c r="P223" s="1"/>
      <c r="Q223" s="12"/>
      <c r="R223" s="221" t="b">
        <f t="shared" si="6"/>
        <v>0</v>
      </c>
      <c r="S223" s="199" t="str">
        <f t="shared" si="7"/>
        <v/>
      </c>
      <c r="U223" s="22"/>
      <c r="AS223"/>
      <c r="AT223"/>
      <c r="AU223"/>
      <c r="AV223"/>
      <c r="AW223"/>
      <c r="AX223"/>
    </row>
    <row r="224" spans="3:50" x14ac:dyDescent="0.4">
      <c r="C224" s="42"/>
      <c r="D224" s="72"/>
      <c r="E224" s="42"/>
      <c r="L224" s="19"/>
      <c r="M224" s="242">
        <v>45359</v>
      </c>
      <c r="N224" s="253">
        <v>-8.0139032039639214E-3</v>
      </c>
      <c r="O224" s="254">
        <v>-5.0196943209269542E-3</v>
      </c>
      <c r="P224" s="1"/>
      <c r="Q224" s="12"/>
      <c r="R224" s="221" t="b">
        <f t="shared" si="6"/>
        <v>0</v>
      </c>
      <c r="S224" s="199" t="str">
        <f t="shared" si="7"/>
        <v/>
      </c>
      <c r="U224" s="22"/>
      <c r="AS224"/>
      <c r="AT224"/>
      <c r="AU224"/>
      <c r="AV224"/>
      <c r="AW224"/>
      <c r="AX224"/>
    </row>
    <row r="225" spans="3:50" x14ac:dyDescent="0.4">
      <c r="C225" s="42"/>
      <c r="D225" s="72"/>
      <c r="E225" s="42"/>
      <c r="L225" s="19"/>
      <c r="M225" s="242">
        <v>45362</v>
      </c>
      <c r="N225" s="253">
        <v>-1.4601998349024403E-3</v>
      </c>
      <c r="O225" s="254">
        <v>-2.2124036985550214E-2</v>
      </c>
      <c r="P225" s="1"/>
      <c r="Q225" s="12"/>
      <c r="R225" s="221" t="b">
        <f t="shared" si="6"/>
        <v>0</v>
      </c>
      <c r="S225" s="199" t="str">
        <f t="shared" si="7"/>
        <v/>
      </c>
      <c r="U225" s="22"/>
      <c r="AS225"/>
      <c r="AT225"/>
      <c r="AU225"/>
      <c r="AV225"/>
      <c r="AW225"/>
      <c r="AX225"/>
    </row>
    <row r="226" spans="3:50" x14ac:dyDescent="0.4">
      <c r="C226" s="42"/>
      <c r="D226" s="72"/>
      <c r="E226" s="42"/>
      <c r="L226" s="19"/>
      <c r="M226" s="242">
        <v>45363</v>
      </c>
      <c r="N226" s="253">
        <v>1.2352527931829886E-2</v>
      </c>
      <c r="O226" s="254">
        <v>3.3182826860468341E-2</v>
      </c>
      <c r="P226" s="1"/>
      <c r="Q226" s="12"/>
      <c r="R226" s="221" t="b">
        <f t="shared" si="6"/>
        <v>1</v>
      </c>
      <c r="S226" s="199">
        <f t="shared" si="7"/>
        <v>0.37225664901219763</v>
      </c>
      <c r="U226" s="22"/>
      <c r="AS226"/>
      <c r="AT226"/>
      <c r="AU226"/>
      <c r="AV226"/>
      <c r="AW226"/>
      <c r="AX226"/>
    </row>
    <row r="227" spans="3:50" x14ac:dyDescent="0.4">
      <c r="C227" s="42"/>
      <c r="D227" s="72"/>
      <c r="E227" s="42"/>
      <c r="L227" s="19"/>
      <c r="M227" s="242">
        <v>45364</v>
      </c>
      <c r="N227" s="253">
        <v>-2.5413325247986298E-3</v>
      </c>
      <c r="O227" s="254">
        <v>-6.4307495195622703E-3</v>
      </c>
      <c r="P227" s="1"/>
      <c r="Q227" s="12"/>
      <c r="R227" s="221" t="b">
        <f t="shared" si="6"/>
        <v>0</v>
      </c>
      <c r="S227" s="199" t="str">
        <f t="shared" si="7"/>
        <v/>
      </c>
      <c r="U227" s="22"/>
      <c r="AS227"/>
      <c r="AT227"/>
      <c r="AU227"/>
      <c r="AV227"/>
      <c r="AW227"/>
      <c r="AX227"/>
    </row>
    <row r="228" spans="3:50" x14ac:dyDescent="0.4">
      <c r="C228" s="42"/>
      <c r="D228" s="72"/>
      <c r="E228" s="42"/>
      <c r="L228" s="19"/>
      <c r="M228" s="242">
        <v>45365</v>
      </c>
      <c r="N228" s="253">
        <v>1.4713205768810136E-3</v>
      </c>
      <c r="O228" s="254">
        <v>-1.3226728323939391E-2</v>
      </c>
      <c r="P228" s="1"/>
      <c r="Q228" s="12"/>
      <c r="R228" s="221" t="b">
        <f t="shared" si="6"/>
        <v>0</v>
      </c>
      <c r="S228" s="199" t="str">
        <f t="shared" si="7"/>
        <v/>
      </c>
      <c r="U228" s="22"/>
      <c r="AS228"/>
      <c r="AT228"/>
      <c r="AU228"/>
      <c r="AV228"/>
      <c r="AW228"/>
      <c r="AX228"/>
    </row>
    <row r="229" spans="3:50" x14ac:dyDescent="0.4">
      <c r="C229" s="42"/>
      <c r="D229" s="72"/>
      <c r="E229" s="42"/>
      <c r="L229" s="19"/>
      <c r="M229" s="242">
        <v>45366</v>
      </c>
      <c r="N229" s="253">
        <v>-5.2100129868432607E-3</v>
      </c>
      <c r="O229" s="254">
        <v>-1.0574180698211665E-2</v>
      </c>
      <c r="P229" s="1"/>
      <c r="Q229" s="12"/>
      <c r="R229" s="221" t="b">
        <f t="shared" si="6"/>
        <v>0</v>
      </c>
      <c r="S229" s="199" t="str">
        <f t="shared" si="7"/>
        <v/>
      </c>
      <c r="U229" s="22"/>
      <c r="AS229"/>
      <c r="AT229"/>
      <c r="AU229"/>
      <c r="AV229"/>
      <c r="AW229"/>
      <c r="AX229"/>
    </row>
    <row r="230" spans="3:50" x14ac:dyDescent="0.4">
      <c r="C230" s="42"/>
      <c r="D230" s="72"/>
      <c r="E230" s="42"/>
      <c r="L230" s="19"/>
      <c r="M230" s="242">
        <v>45369</v>
      </c>
      <c r="N230" s="253">
        <v>6.8452138592396761E-3</v>
      </c>
      <c r="O230" s="254">
        <v>4.1445207955319256E-3</v>
      </c>
      <c r="P230" s="1"/>
      <c r="Q230" s="12"/>
      <c r="R230" s="221" t="b">
        <f t="shared" si="6"/>
        <v>1</v>
      </c>
      <c r="S230" s="199">
        <f t="shared" si="7"/>
        <v>1.6516297533406712</v>
      </c>
      <c r="U230" s="22"/>
      <c r="AS230"/>
      <c r="AT230"/>
      <c r="AU230"/>
      <c r="AV230"/>
      <c r="AW230"/>
      <c r="AX230"/>
    </row>
    <row r="231" spans="3:50" x14ac:dyDescent="0.4">
      <c r="C231" s="42"/>
      <c r="D231" s="72"/>
      <c r="E231" s="42"/>
      <c r="L231" s="19"/>
      <c r="M231" s="242">
        <v>45370</v>
      </c>
      <c r="N231" s="253">
        <v>7.509027001277725E-3</v>
      </c>
      <c r="O231" s="254">
        <v>1.0565524339346311E-2</v>
      </c>
      <c r="P231" s="1"/>
      <c r="Q231" s="12"/>
      <c r="R231" s="221" t="b">
        <f t="shared" si="6"/>
        <v>1</v>
      </c>
      <c r="S231" s="199">
        <f t="shared" si="7"/>
        <v>0.71071030268832913</v>
      </c>
      <c r="U231" s="22"/>
      <c r="AS231"/>
      <c r="AT231"/>
      <c r="AU231"/>
      <c r="AV231"/>
      <c r="AW231"/>
      <c r="AX231"/>
    </row>
    <row r="232" spans="3:50" x14ac:dyDescent="0.4">
      <c r="C232" s="42"/>
      <c r="D232" s="72"/>
      <c r="E232" s="42"/>
      <c r="L232" s="19"/>
      <c r="M232" s="242">
        <v>45371</v>
      </c>
      <c r="N232" s="253">
        <v>1.0452662298422373E-2</v>
      </c>
      <c r="O232" s="254">
        <v>4.4028596372463905E-3</v>
      </c>
      <c r="P232" s="1"/>
      <c r="Q232" s="12"/>
      <c r="R232" s="221" t="b">
        <f t="shared" si="6"/>
        <v>1</v>
      </c>
      <c r="S232" s="199">
        <f t="shared" si="7"/>
        <v>2.3740621231703889</v>
      </c>
      <c r="U232" s="22"/>
      <c r="AS232"/>
      <c r="AT232"/>
      <c r="AU232"/>
      <c r="AV232"/>
      <c r="AW232"/>
      <c r="AX232"/>
    </row>
    <row r="233" spans="3:50" x14ac:dyDescent="0.4">
      <c r="C233" s="42"/>
      <c r="D233" s="72"/>
      <c r="E233" s="42"/>
      <c r="L233" s="19"/>
      <c r="M233" s="242">
        <v>45372</v>
      </c>
      <c r="N233" s="253">
        <v>3.6033333372993883E-3</v>
      </c>
      <c r="O233" s="254">
        <v>-1.0326200772099572E-2</v>
      </c>
      <c r="P233" s="1"/>
      <c r="Q233" s="12"/>
      <c r="R233" s="221" t="b">
        <f t="shared" si="6"/>
        <v>0</v>
      </c>
      <c r="S233" s="199" t="str">
        <f t="shared" si="7"/>
        <v/>
      </c>
      <c r="U233" s="22"/>
      <c r="AS233"/>
      <c r="AT233"/>
      <c r="AU233"/>
      <c r="AV233"/>
      <c r="AW233"/>
      <c r="AX233"/>
    </row>
    <row r="234" spans="3:50" x14ac:dyDescent="0.4">
      <c r="C234" s="42"/>
      <c r="D234" s="72"/>
      <c r="E234" s="42"/>
      <c r="L234" s="19"/>
      <c r="M234" s="242">
        <v>45373</v>
      </c>
      <c r="N234" s="253">
        <v>2.4114694470280425E-3</v>
      </c>
      <c r="O234" s="254">
        <v>-1.2320715154222677E-3</v>
      </c>
      <c r="P234" s="1"/>
      <c r="Q234" s="12"/>
      <c r="R234" s="221" t="b">
        <f t="shared" si="6"/>
        <v>0</v>
      </c>
      <c r="S234" s="199" t="str">
        <f t="shared" si="7"/>
        <v/>
      </c>
      <c r="U234" s="22"/>
      <c r="AS234"/>
      <c r="AT234"/>
      <c r="AU234"/>
      <c r="AV234"/>
      <c r="AW234"/>
      <c r="AX234"/>
    </row>
    <row r="235" spans="3:50" x14ac:dyDescent="0.4">
      <c r="C235" s="42"/>
      <c r="D235" s="72"/>
      <c r="E235" s="42"/>
      <c r="L235" s="19"/>
      <c r="M235" s="242">
        <v>45376</v>
      </c>
      <c r="N235" s="253">
        <v>-5.791897001674041E-3</v>
      </c>
      <c r="O235" s="254">
        <v>-1.374684121441859E-2</v>
      </c>
      <c r="P235" s="1"/>
      <c r="Q235" s="12"/>
      <c r="R235" s="221" t="b">
        <f t="shared" si="6"/>
        <v>0</v>
      </c>
      <c r="S235" s="199" t="str">
        <f t="shared" si="7"/>
        <v/>
      </c>
      <c r="U235" s="22"/>
      <c r="AS235"/>
      <c r="AT235"/>
      <c r="AU235"/>
      <c r="AV235"/>
      <c r="AW235"/>
      <c r="AX235"/>
    </row>
    <row r="236" spans="3:50" x14ac:dyDescent="0.4">
      <c r="C236" s="42"/>
      <c r="D236" s="72"/>
      <c r="E236" s="42"/>
      <c r="L236" s="19"/>
      <c r="M236" s="242">
        <v>45377</v>
      </c>
      <c r="N236" s="253">
        <v>-1.8469707755354127E-3</v>
      </c>
      <c r="O236" s="254">
        <v>-1.536098310291639E-3</v>
      </c>
      <c r="P236" s="1"/>
      <c r="Q236" s="12"/>
      <c r="R236" s="221" t="b">
        <f t="shared" si="6"/>
        <v>0</v>
      </c>
      <c r="S236" s="199" t="str">
        <f t="shared" si="7"/>
        <v/>
      </c>
      <c r="U236" s="22"/>
      <c r="AS236"/>
      <c r="AT236"/>
      <c r="AU236"/>
      <c r="AV236"/>
      <c r="AW236"/>
      <c r="AX236"/>
    </row>
    <row r="237" spans="3:50" x14ac:dyDescent="0.4">
      <c r="C237" s="42"/>
      <c r="D237" s="72"/>
      <c r="E237" s="42"/>
      <c r="L237" s="19"/>
      <c r="M237" s="242">
        <v>45378</v>
      </c>
      <c r="N237" s="253">
        <v>1.0427099393091827E-2</v>
      </c>
      <c r="O237" s="254">
        <v>1.4232463398004607E-2</v>
      </c>
      <c r="P237" s="1"/>
      <c r="Q237" s="12"/>
      <c r="R237" s="221" t="b">
        <f t="shared" si="6"/>
        <v>1</v>
      </c>
      <c r="S237" s="199">
        <f t="shared" si="7"/>
        <v>0.73262787343993496</v>
      </c>
      <c r="U237" s="22"/>
      <c r="AS237"/>
      <c r="AT237"/>
      <c r="AU237"/>
      <c r="AV237"/>
      <c r="AW237"/>
      <c r="AX237"/>
    </row>
    <row r="238" spans="3:50" x14ac:dyDescent="0.4">
      <c r="C238" s="42"/>
      <c r="D238" s="72"/>
      <c r="E238" s="42"/>
      <c r="L238" s="19"/>
      <c r="M238" s="242">
        <v>45379</v>
      </c>
      <c r="N238" s="253">
        <v>9.9522224937705051E-4</v>
      </c>
      <c r="O238" s="254">
        <v>2.0261609846473406E-3</v>
      </c>
      <c r="P238" s="1"/>
      <c r="Q238" s="12"/>
      <c r="R238" s="221" t="b">
        <f t="shared" si="6"/>
        <v>1</v>
      </c>
      <c r="S238" s="199">
        <f t="shared" si="7"/>
        <v>0.49118616779123891</v>
      </c>
      <c r="U238" s="22"/>
      <c r="AS238"/>
      <c r="AT238"/>
      <c r="AU238"/>
      <c r="AV238"/>
      <c r="AW238"/>
      <c r="AX238"/>
    </row>
    <row r="239" spans="3:50" x14ac:dyDescent="0.4">
      <c r="C239" s="42"/>
      <c r="D239" s="72"/>
      <c r="E239" s="42"/>
      <c r="L239" s="19"/>
      <c r="M239" s="242">
        <v>45383</v>
      </c>
      <c r="N239" s="253">
        <v>4.786272498046845E-4</v>
      </c>
      <c r="O239" s="254">
        <v>-3.7083973374297504E-3</v>
      </c>
      <c r="P239" s="1"/>
      <c r="Q239" s="12"/>
      <c r="R239" s="221" t="b">
        <f t="shared" si="6"/>
        <v>0</v>
      </c>
      <c r="S239" s="199" t="str">
        <f t="shared" si="7"/>
        <v/>
      </c>
      <c r="U239" s="22"/>
      <c r="AS239"/>
      <c r="AT239"/>
      <c r="AU239"/>
      <c r="AV239"/>
      <c r="AW239"/>
      <c r="AX239"/>
    </row>
    <row r="240" spans="3:50" x14ac:dyDescent="0.4">
      <c r="C240" s="42"/>
      <c r="D240" s="72"/>
      <c r="E240" s="42"/>
      <c r="L240" s="19"/>
      <c r="M240" s="242">
        <v>45384</v>
      </c>
      <c r="N240" s="253">
        <v>-7.239483136227156E-3</v>
      </c>
      <c r="O240" s="254">
        <v>-5.8869570895095048E-3</v>
      </c>
      <c r="P240" s="1"/>
      <c r="Q240" s="12"/>
      <c r="R240" s="221" t="b">
        <f t="shared" si="6"/>
        <v>0</v>
      </c>
      <c r="S240" s="199" t="str">
        <f t="shared" si="7"/>
        <v/>
      </c>
      <c r="U240" s="22"/>
      <c r="AS240"/>
      <c r="AT240"/>
      <c r="AU240"/>
      <c r="AV240"/>
      <c r="AW240"/>
      <c r="AX240"/>
    </row>
    <row r="241" spans="3:50" x14ac:dyDescent="0.4">
      <c r="C241" s="42"/>
      <c r="D241" s="72"/>
      <c r="E241" s="42"/>
      <c r="L241" s="19"/>
      <c r="M241" s="242">
        <v>45385</v>
      </c>
      <c r="N241" s="253">
        <v>-1.4933802674449415E-3</v>
      </c>
      <c r="O241" s="254">
        <v>8.0777906427994504E-3</v>
      </c>
      <c r="P241" s="1"/>
      <c r="Q241" s="12"/>
      <c r="R241" s="221" t="b">
        <f t="shared" si="6"/>
        <v>1</v>
      </c>
      <c r="S241" s="199">
        <f t="shared" si="7"/>
        <v>-0.18487484183266645</v>
      </c>
      <c r="U241" s="22"/>
      <c r="AS241"/>
      <c r="AT241"/>
      <c r="AU241"/>
      <c r="AV241"/>
      <c r="AW241"/>
      <c r="AX241"/>
    </row>
    <row r="242" spans="3:50" x14ac:dyDescent="0.4">
      <c r="C242" s="42"/>
      <c r="D242" s="72"/>
      <c r="E242" s="42"/>
      <c r="L242" s="19"/>
      <c r="M242" s="242">
        <v>45386</v>
      </c>
      <c r="N242" s="253">
        <v>-1.352487605235792E-2</v>
      </c>
      <c r="O242" s="254">
        <v>-1.6819814657473637E-2</v>
      </c>
      <c r="P242" s="1"/>
      <c r="Q242" s="12"/>
      <c r="R242" s="221" t="b">
        <f t="shared" si="6"/>
        <v>0</v>
      </c>
      <c r="S242" s="199" t="str">
        <f t="shared" si="7"/>
        <v/>
      </c>
      <c r="U242" s="22"/>
      <c r="AS242"/>
      <c r="AT242"/>
      <c r="AU242"/>
      <c r="AV242"/>
      <c r="AW242"/>
      <c r="AX242"/>
    </row>
    <row r="243" spans="3:50" x14ac:dyDescent="0.4">
      <c r="C243" s="42"/>
      <c r="D243" s="72"/>
      <c r="E243" s="42"/>
      <c r="L243" s="19"/>
      <c r="M243" s="242">
        <v>45387</v>
      </c>
      <c r="N243" s="253">
        <v>1.17976821135037E-2</v>
      </c>
      <c r="O243" s="254">
        <v>7.7303510877863475E-3</v>
      </c>
      <c r="P243" s="1"/>
      <c r="Q243" s="12"/>
      <c r="R243" s="221" t="b">
        <f t="shared" si="6"/>
        <v>1</v>
      </c>
      <c r="S243" s="199">
        <f t="shared" si="7"/>
        <v>1.5261508797632202</v>
      </c>
      <c r="U243" s="22"/>
      <c r="AS243"/>
      <c r="AT243"/>
      <c r="AU243"/>
      <c r="AV243"/>
      <c r="AW243"/>
      <c r="AX243"/>
    </row>
    <row r="244" spans="3:50" x14ac:dyDescent="0.4">
      <c r="C244" s="42"/>
      <c r="D244" s="72"/>
      <c r="E244" s="42"/>
      <c r="L244" s="19"/>
      <c r="M244" s="242">
        <v>45390</v>
      </c>
      <c r="N244" s="253">
        <v>3.3675433453939985E-4</v>
      </c>
      <c r="O244" s="254">
        <v>3.3719181159445311E-3</v>
      </c>
      <c r="P244" s="1"/>
      <c r="Q244" s="12"/>
      <c r="R244" s="221" t="b">
        <f t="shared" si="6"/>
        <v>1</v>
      </c>
      <c r="S244" s="199">
        <f t="shared" si="7"/>
        <v>9.9870258695493055E-2</v>
      </c>
      <c r="U244" s="22"/>
      <c r="AS244"/>
      <c r="AT244"/>
      <c r="AU244"/>
      <c r="AV244"/>
      <c r="AW244"/>
      <c r="AX244"/>
    </row>
    <row r="245" spans="3:50" x14ac:dyDescent="0.4">
      <c r="C245" s="42"/>
      <c r="D245" s="72"/>
      <c r="E245" s="42"/>
      <c r="L245" s="19"/>
      <c r="M245" s="242">
        <v>45391</v>
      </c>
      <c r="N245" s="253">
        <v>-7.0005121028339414E-4</v>
      </c>
      <c r="O245" s="254">
        <v>-4.536372424664847E-3</v>
      </c>
      <c r="P245" s="1"/>
      <c r="Q245" s="12"/>
      <c r="R245" s="221" t="b">
        <f t="shared" si="6"/>
        <v>0</v>
      </c>
      <c r="S245" s="199" t="str">
        <f t="shared" si="7"/>
        <v/>
      </c>
      <c r="U245" s="22"/>
      <c r="AS245"/>
      <c r="AT245"/>
      <c r="AU245"/>
      <c r="AV245"/>
      <c r="AW245"/>
      <c r="AX245"/>
    </row>
    <row r="246" spans="3:50" x14ac:dyDescent="0.4">
      <c r="C246" s="42"/>
      <c r="D246" s="72"/>
      <c r="E246" s="42"/>
      <c r="L246" s="19"/>
      <c r="M246" s="242">
        <v>45392</v>
      </c>
      <c r="N246" s="253">
        <v>-3.8325737859241948E-3</v>
      </c>
      <c r="O246" s="254">
        <v>-1.1138060669425015E-2</v>
      </c>
      <c r="P246" s="1"/>
      <c r="Q246" s="12"/>
      <c r="R246" s="221" t="b">
        <f t="shared" si="6"/>
        <v>0</v>
      </c>
      <c r="S246" s="199" t="str">
        <f t="shared" si="7"/>
        <v/>
      </c>
      <c r="U246" s="22"/>
      <c r="AS246"/>
      <c r="AT246"/>
      <c r="AU246"/>
      <c r="AV246"/>
      <c r="AW246"/>
      <c r="AX246"/>
    </row>
    <row r="247" spans="3:50" x14ac:dyDescent="0.4">
      <c r="C247" s="42"/>
      <c r="D247" s="72"/>
      <c r="E247" s="42"/>
      <c r="L247" s="19"/>
      <c r="M247" s="242">
        <v>45393</v>
      </c>
      <c r="N247" s="253">
        <v>7.6212943319421524E-3</v>
      </c>
      <c r="O247" s="254">
        <v>-6.7872122182074284E-4</v>
      </c>
      <c r="P247" s="1"/>
      <c r="Q247" s="12"/>
      <c r="R247" s="221" t="b">
        <f t="shared" si="6"/>
        <v>0</v>
      </c>
      <c r="S247" s="199" t="str">
        <f t="shared" si="7"/>
        <v/>
      </c>
      <c r="U247" s="22"/>
      <c r="AS247"/>
      <c r="AT247"/>
      <c r="AU247"/>
      <c r="AV247"/>
      <c r="AW247"/>
      <c r="AX247"/>
    </row>
    <row r="248" spans="3:50" x14ac:dyDescent="0.4">
      <c r="C248" s="42"/>
      <c r="D248" s="72"/>
      <c r="E248" s="42"/>
      <c r="L248" s="19"/>
      <c r="M248" s="242">
        <v>45394</v>
      </c>
      <c r="N248" s="253">
        <v>-8.4860744369607798E-3</v>
      </c>
      <c r="O248" s="254">
        <v>-1.4240470925506772E-2</v>
      </c>
      <c r="P248" s="1"/>
      <c r="Q248" s="12"/>
      <c r="R248" s="221" t="b">
        <f t="shared" si="6"/>
        <v>0</v>
      </c>
      <c r="S248" s="199" t="str">
        <f t="shared" si="7"/>
        <v/>
      </c>
      <c r="U248" s="22"/>
      <c r="AS248"/>
      <c r="AT248"/>
      <c r="AU248"/>
      <c r="AV248"/>
      <c r="AW248"/>
      <c r="AX248"/>
    </row>
    <row r="249" spans="3:50" x14ac:dyDescent="0.4">
      <c r="C249" s="42"/>
      <c r="D249" s="72"/>
      <c r="E249" s="42"/>
      <c r="L249" s="19"/>
      <c r="M249" s="242">
        <v>45397</v>
      </c>
      <c r="N249" s="253">
        <v>-1.1657672738696646E-2</v>
      </c>
      <c r="O249" s="254">
        <v>-4.7195164004812922E-3</v>
      </c>
      <c r="P249" s="1"/>
      <c r="Q249" s="12"/>
      <c r="R249" s="221" t="b">
        <f t="shared" si="6"/>
        <v>0</v>
      </c>
      <c r="S249" s="199" t="str">
        <f t="shared" si="7"/>
        <v/>
      </c>
      <c r="U249" s="22"/>
      <c r="AS249"/>
      <c r="AT249"/>
      <c r="AU249"/>
      <c r="AV249"/>
      <c r="AW249"/>
      <c r="AX249"/>
    </row>
    <row r="250" spans="3:50" x14ac:dyDescent="0.4">
      <c r="C250" s="42"/>
      <c r="D250" s="72"/>
      <c r="E250" s="42"/>
      <c r="L250" s="19"/>
      <c r="M250" s="242">
        <v>45398</v>
      </c>
      <c r="N250" s="253">
        <v>-6.551308037359677E-5</v>
      </c>
      <c r="O250" s="254">
        <v>1.557886744701042E-2</v>
      </c>
      <c r="P250" s="1"/>
      <c r="Q250" s="12"/>
      <c r="R250" s="221" t="b">
        <f t="shared" si="6"/>
        <v>1</v>
      </c>
      <c r="S250" s="199">
        <f t="shared" si="7"/>
        <v>-4.205253083796455E-3</v>
      </c>
      <c r="U250" s="22"/>
      <c r="AS250"/>
      <c r="AT250"/>
      <c r="AU250"/>
      <c r="AV250"/>
      <c r="AW250"/>
      <c r="AX250"/>
    </row>
    <row r="251" spans="3:50" x14ac:dyDescent="0.4">
      <c r="C251" s="42"/>
      <c r="D251" s="72"/>
      <c r="E251" s="42"/>
      <c r="L251" s="19"/>
      <c r="M251" s="242">
        <v>45399</v>
      </c>
      <c r="N251" s="253">
        <v>-7.9575089020900817E-3</v>
      </c>
      <c r="O251" s="254">
        <v>-5.5815905378930157E-3</v>
      </c>
      <c r="P251" s="1"/>
      <c r="Q251" s="12"/>
      <c r="R251" s="221" t="b">
        <f t="shared" si="6"/>
        <v>0</v>
      </c>
      <c r="S251" s="199" t="str">
        <f t="shared" si="7"/>
        <v/>
      </c>
      <c r="U251" s="22"/>
      <c r="AS251"/>
      <c r="AT251"/>
      <c r="AU251"/>
      <c r="AV251"/>
      <c r="AW251"/>
      <c r="AX251"/>
    </row>
    <row r="252" spans="3:50" x14ac:dyDescent="0.4">
      <c r="C252" s="42"/>
      <c r="D252" s="72"/>
      <c r="E252" s="42"/>
      <c r="L252" s="19"/>
      <c r="M252" s="242">
        <v>45400</v>
      </c>
      <c r="N252" s="253">
        <v>-2.3507964013244442E-3</v>
      </c>
      <c r="O252" s="254">
        <v>-9.1932891396252804E-3</v>
      </c>
      <c r="P252" s="1"/>
      <c r="Q252" s="12"/>
      <c r="R252" s="221" t="b">
        <f t="shared" si="6"/>
        <v>0</v>
      </c>
      <c r="S252" s="199" t="str">
        <f t="shared" si="7"/>
        <v/>
      </c>
      <c r="U252" s="22"/>
      <c r="AS252"/>
      <c r="AT252"/>
      <c r="AU252"/>
      <c r="AV252"/>
      <c r="AW252"/>
      <c r="AX252"/>
    </row>
    <row r="253" spans="3:50" x14ac:dyDescent="0.4">
      <c r="C253" s="42"/>
      <c r="D253" s="72"/>
      <c r="E253" s="42"/>
      <c r="L253" s="19"/>
      <c r="M253" s="242">
        <v>45401</v>
      </c>
      <c r="N253" s="253">
        <v>-8.8739724908621868E-3</v>
      </c>
      <c r="O253" s="254">
        <v>4.5919653842932238E-4</v>
      </c>
      <c r="P253" s="1"/>
      <c r="Q253" s="12"/>
      <c r="R253" s="221" t="b">
        <f t="shared" si="6"/>
        <v>1</v>
      </c>
      <c r="S253" s="199">
        <f t="shared" si="7"/>
        <v>-19.324998662262416</v>
      </c>
      <c r="U253" s="22"/>
      <c r="AS253"/>
      <c r="AT253"/>
      <c r="AU253"/>
      <c r="AV253"/>
      <c r="AW253"/>
      <c r="AX253"/>
    </row>
    <row r="254" spans="3:50" x14ac:dyDescent="0.4">
      <c r="C254" s="42"/>
      <c r="D254" s="72"/>
      <c r="E254" s="42"/>
      <c r="L254" s="19"/>
      <c r="M254" s="242">
        <v>45404</v>
      </c>
      <c r="N254" s="253">
        <v>9.8762677139980354E-3</v>
      </c>
      <c r="O254" s="254">
        <v>2.424509195551552E-3</v>
      </c>
      <c r="P254" s="1"/>
      <c r="Q254" s="12"/>
      <c r="R254" s="221" t="b">
        <f t="shared" si="6"/>
        <v>1</v>
      </c>
      <c r="S254" s="199">
        <f t="shared" si="7"/>
        <v>4.0735121698522914</v>
      </c>
      <c r="U254" s="22"/>
      <c r="AS254"/>
      <c r="AT254"/>
      <c r="AU254"/>
      <c r="AV254"/>
      <c r="AW254"/>
      <c r="AX254"/>
    </row>
    <row r="255" spans="3:50" x14ac:dyDescent="0.4">
      <c r="C255" s="42"/>
      <c r="D255" s="72"/>
      <c r="E255" s="42"/>
      <c r="L255" s="19"/>
      <c r="M255" s="242">
        <v>45405</v>
      </c>
      <c r="N255" s="253">
        <v>1.1198207284981504E-2</v>
      </c>
      <c r="O255" s="254">
        <v>9.3263044841785108E-4</v>
      </c>
      <c r="P255" s="1"/>
      <c r="Q255" s="12"/>
      <c r="R255" s="221" t="b">
        <f t="shared" si="6"/>
        <v>1</v>
      </c>
      <c r="S255" s="199">
        <f t="shared" si="7"/>
        <v>12.007121688958964</v>
      </c>
      <c r="U255" s="22"/>
      <c r="AS255"/>
      <c r="AT255"/>
      <c r="AU255"/>
      <c r="AV255"/>
      <c r="AW255"/>
      <c r="AX255"/>
    </row>
    <row r="256" spans="3:50" x14ac:dyDescent="0.4">
      <c r="C256" s="42"/>
      <c r="D256" s="72"/>
      <c r="E256" s="42"/>
      <c r="L256" s="19"/>
      <c r="M256" s="242">
        <v>45406</v>
      </c>
      <c r="N256" s="253">
        <v>-3.415535916757406E-5</v>
      </c>
      <c r="O256" s="254">
        <v>1.092887153739752E-2</v>
      </c>
      <c r="P256" s="1"/>
      <c r="Q256" s="12"/>
      <c r="R256" s="221" t="b">
        <f t="shared" si="6"/>
        <v>1</v>
      </c>
      <c r="S256" s="199">
        <f t="shared" si="7"/>
        <v>-3.1252411605990418E-3</v>
      </c>
      <c r="U256" s="22"/>
      <c r="AS256"/>
      <c r="AT256"/>
      <c r="AU256"/>
      <c r="AV256"/>
      <c r="AW256"/>
      <c r="AX256"/>
    </row>
    <row r="257" spans="3:50" x14ac:dyDescent="0.4">
      <c r="C257" s="42"/>
      <c r="D257" s="72"/>
      <c r="E257" s="42"/>
      <c r="L257" s="19"/>
      <c r="M257" s="242">
        <v>45407</v>
      </c>
      <c r="N257" s="253">
        <v>-5.5541875175052725E-3</v>
      </c>
      <c r="O257" s="254">
        <v>-8.4126110347950173E-2</v>
      </c>
      <c r="P257" s="1"/>
      <c r="Q257" s="12"/>
      <c r="R257" s="221" t="b">
        <f t="shared" si="6"/>
        <v>0</v>
      </c>
      <c r="S257" s="199" t="str">
        <f t="shared" si="7"/>
        <v/>
      </c>
      <c r="U257" s="22"/>
      <c r="AS257"/>
      <c r="AT257"/>
      <c r="AU257"/>
      <c r="AV257"/>
      <c r="AW257"/>
      <c r="AX257"/>
    </row>
    <row r="258" spans="3:50" x14ac:dyDescent="0.4">
      <c r="C258" s="42"/>
      <c r="D258" s="72"/>
      <c r="E258" s="42"/>
      <c r="L258" s="19"/>
      <c r="M258" s="242">
        <v>45408</v>
      </c>
      <c r="N258" s="253">
        <v>1.1255689899490265E-2</v>
      </c>
      <c r="O258" s="254">
        <v>-8.7916620228039016E-3</v>
      </c>
      <c r="P258" s="1"/>
      <c r="Q258" s="12"/>
      <c r="R258" s="221" t="b">
        <f t="shared" si="6"/>
        <v>0</v>
      </c>
      <c r="S258" s="199" t="str">
        <f t="shared" si="7"/>
        <v/>
      </c>
      <c r="U258" s="22"/>
      <c r="AS258"/>
      <c r="AT258"/>
      <c r="AU258"/>
      <c r="AV258"/>
      <c r="AW258"/>
      <c r="AX258"/>
    </row>
    <row r="259" spans="3:50" x14ac:dyDescent="0.4">
      <c r="C259" s="42"/>
      <c r="D259" s="72"/>
      <c r="E259" s="42"/>
      <c r="L259" s="19"/>
      <c r="M259" s="242">
        <v>45411</v>
      </c>
      <c r="N259" s="253">
        <v>1.036508767098936E-3</v>
      </c>
      <c r="O259" s="254">
        <v>-7.0561639098487854E-4</v>
      </c>
      <c r="P259" s="1"/>
      <c r="Q259" s="12"/>
      <c r="R259" s="221" t="b">
        <f t="shared" si="6"/>
        <v>0</v>
      </c>
      <c r="S259" s="199" t="str">
        <f t="shared" si="7"/>
        <v/>
      </c>
      <c r="U259" s="22"/>
      <c r="AS259"/>
      <c r="AT259"/>
      <c r="AU259"/>
      <c r="AV259"/>
      <c r="AW259"/>
      <c r="AX259"/>
    </row>
    <row r="260" spans="3:50" x14ac:dyDescent="0.4">
      <c r="C260" s="42"/>
      <c r="D260" s="72"/>
      <c r="E260" s="42"/>
      <c r="L260" s="19"/>
      <c r="M260" s="242">
        <v>45412</v>
      </c>
      <c r="N260" s="253">
        <v>-1.2002279500402472E-2</v>
      </c>
      <c r="O260" s="254">
        <v>-3.4742227473860154E-3</v>
      </c>
      <c r="P260" s="1"/>
      <c r="Q260" s="12"/>
      <c r="R260" s="221" t="b">
        <f t="shared" si="6"/>
        <v>0</v>
      </c>
      <c r="S260" s="199" t="str">
        <f t="shared" si="7"/>
        <v/>
      </c>
      <c r="U260" s="22"/>
      <c r="AS260"/>
      <c r="AT260"/>
      <c r="AU260"/>
      <c r="AV260"/>
      <c r="AW260"/>
      <c r="AX260"/>
    </row>
    <row r="261" spans="3:50" x14ac:dyDescent="0.4">
      <c r="C261" s="42"/>
      <c r="D261" s="72"/>
      <c r="E261" s="42"/>
      <c r="L261" s="19"/>
      <c r="M261" s="242">
        <v>45413</v>
      </c>
      <c r="N261" s="253">
        <v>-3.0279141520401474E-3</v>
      </c>
      <c r="O261" s="253">
        <v>-1.0432220481277015E-2</v>
      </c>
      <c r="P261" s="1"/>
      <c r="Q261" s="12"/>
      <c r="R261" s="221" t="b">
        <f t="shared" si="6"/>
        <v>0</v>
      </c>
      <c r="S261" s="199" t="str">
        <f t="shared" si="7"/>
        <v/>
      </c>
      <c r="U261" s="22"/>
      <c r="AS261"/>
      <c r="AT261"/>
      <c r="AU261"/>
      <c r="AV261"/>
      <c r="AW261"/>
      <c r="AX261"/>
    </row>
    <row r="262" spans="3:50" x14ac:dyDescent="0.4">
      <c r="C262" s="42"/>
      <c r="D262" s="72"/>
      <c r="E262" s="42"/>
      <c r="L262" s="19"/>
      <c r="M262" s="242">
        <v>45414</v>
      </c>
      <c r="N262" s="253">
        <v>3.2868262464752899E-3</v>
      </c>
      <c r="O262" s="253">
        <v>-4.4386920735450712E-3</v>
      </c>
      <c r="P262" s="1"/>
      <c r="Q262" s="12"/>
      <c r="R262" s="221" t="b">
        <f t="shared" si="6"/>
        <v>0</v>
      </c>
      <c r="S262" s="199" t="str">
        <f t="shared" si="7"/>
        <v/>
      </c>
      <c r="U262" s="22"/>
      <c r="AS262"/>
      <c r="AT262"/>
      <c r="AU262"/>
      <c r="AV262"/>
      <c r="AW262"/>
      <c r="AX262"/>
    </row>
    <row r="263" spans="3:50" x14ac:dyDescent="0.4">
      <c r="C263" s="42"/>
      <c r="D263" s="72"/>
      <c r="E263" s="42"/>
      <c r="L263" s="19"/>
      <c r="M263" s="242">
        <v>45415</v>
      </c>
      <c r="N263" s="253">
        <v>7.6920435999715906E-3</v>
      </c>
      <c r="O263" s="253">
        <v>1.5190064943774305E-3</v>
      </c>
      <c r="P263" s="1"/>
      <c r="Q263" s="12"/>
      <c r="R263" s="221" t="b">
        <f t="shared" si="6"/>
        <v>1</v>
      </c>
      <c r="S263" s="199">
        <f t="shared" si="7"/>
        <v>5.0638648540631808</v>
      </c>
      <c r="U263" s="22"/>
      <c r="AS263"/>
      <c r="AT263"/>
      <c r="AU263"/>
      <c r="AV263"/>
      <c r="AW263"/>
      <c r="AX263"/>
    </row>
    <row r="264" spans="3:50" x14ac:dyDescent="0.4">
      <c r="C264" s="42"/>
      <c r="D264" s="72"/>
      <c r="E264" s="42"/>
      <c r="L264" s="19"/>
      <c r="M264" s="242">
        <v>45418</v>
      </c>
      <c r="N264" s="253">
        <v>1.1299871859771582E-2</v>
      </c>
      <c r="O264" s="253">
        <v>1.848041302788488E-2</v>
      </c>
      <c r="P264" s="1"/>
      <c r="Q264" s="12"/>
      <c r="R264" s="221" t="b">
        <f t="shared" si="6"/>
        <v>1</v>
      </c>
      <c r="S264" s="199">
        <f t="shared" si="7"/>
        <v>0.61145126154493068</v>
      </c>
      <c r="U264" s="22"/>
      <c r="AS264"/>
      <c r="AT264"/>
      <c r="AU264"/>
      <c r="AV264"/>
      <c r="AW264"/>
      <c r="AX264"/>
    </row>
    <row r="265" spans="3:50" x14ac:dyDescent="0.4">
      <c r="C265" s="42"/>
      <c r="D265" s="72"/>
      <c r="E265" s="42"/>
      <c r="L265" s="19"/>
      <c r="M265" s="242">
        <v>45419</v>
      </c>
      <c r="N265" s="253">
        <v>2.9558181485151332E-3</v>
      </c>
      <c r="O265" s="253">
        <v>4.837254631203852E-4</v>
      </c>
      <c r="P265" s="1"/>
      <c r="Q265" s="12"/>
      <c r="R265" s="221" t="b">
        <f t="shared" si="6"/>
        <v>1</v>
      </c>
      <c r="S265" s="199">
        <f t="shared" si="7"/>
        <v>6.1105283344976939</v>
      </c>
      <c r="U265" s="22"/>
      <c r="AS265"/>
      <c r="AT265"/>
      <c r="AU265"/>
      <c r="AV265"/>
      <c r="AW265"/>
      <c r="AX265"/>
    </row>
    <row r="266" spans="3:50" x14ac:dyDescent="0.4">
      <c r="C266" s="42"/>
      <c r="D266" s="72"/>
      <c r="E266" s="42"/>
      <c r="L266" s="19"/>
      <c r="M266" s="242">
        <v>45420</v>
      </c>
      <c r="N266" s="253">
        <v>1.5743698452051374E-3</v>
      </c>
      <c r="O266" s="253">
        <v>1.0518079813278434E-2</v>
      </c>
      <c r="P266" s="1"/>
      <c r="Q266" s="12"/>
      <c r="R266" s="221" t="b">
        <f t="shared" si="6"/>
        <v>1</v>
      </c>
      <c r="S266" s="199">
        <f t="shared" si="7"/>
        <v>0.14968224934151875</v>
      </c>
      <c r="U266" s="22"/>
      <c r="AS266"/>
      <c r="AT266"/>
      <c r="AU266"/>
      <c r="AV266"/>
      <c r="AW266"/>
      <c r="AX266"/>
    </row>
    <row r="267" spans="3:50" x14ac:dyDescent="0.4">
      <c r="C267" s="42"/>
      <c r="D267" s="72"/>
      <c r="E267" s="42"/>
      <c r="L267" s="19"/>
      <c r="M267" s="242">
        <v>45421</v>
      </c>
      <c r="N267" s="253">
        <v>4.2038502076137546E-3</v>
      </c>
      <c r="O267" s="253">
        <v>-1.3067456235429785E-2</v>
      </c>
      <c r="P267" s="1"/>
      <c r="Q267" s="12"/>
      <c r="R267" s="221" t="b">
        <f t="shared" si="6"/>
        <v>0</v>
      </c>
      <c r="S267" s="199" t="str">
        <f t="shared" si="7"/>
        <v/>
      </c>
      <c r="U267" s="22"/>
      <c r="AS267"/>
      <c r="AT267"/>
      <c r="AU267"/>
      <c r="AV267"/>
      <c r="AW267"/>
      <c r="AX267"/>
    </row>
    <row r="268" spans="3:50" x14ac:dyDescent="0.4">
      <c r="C268" s="42"/>
      <c r="D268" s="72"/>
      <c r="E268" s="42"/>
      <c r="L268" s="19"/>
      <c r="M268" s="242">
        <v>45422</v>
      </c>
      <c r="N268" s="253">
        <v>1.5839512101764746E-3</v>
      </c>
      <c r="O268" s="253">
        <v>5.5896906080876614E-3</v>
      </c>
      <c r="P268" s="1"/>
      <c r="Q268" s="12"/>
      <c r="R268" s="221" t="b">
        <f t="shared" si="6"/>
        <v>1</v>
      </c>
      <c r="S268" s="199">
        <f t="shared" si="7"/>
        <v>0.28337010422091574</v>
      </c>
      <c r="U268" s="22"/>
      <c r="AS268"/>
      <c r="AT268"/>
      <c r="AU268"/>
      <c r="AV268"/>
      <c r="AW268"/>
      <c r="AX268"/>
    </row>
    <row r="269" spans="3:50" x14ac:dyDescent="0.4">
      <c r="C269" s="42"/>
      <c r="D269" s="72"/>
      <c r="E269" s="42"/>
      <c r="L269" s="19"/>
      <c r="M269" s="242">
        <v>45425</v>
      </c>
      <c r="N269" s="253">
        <v>-3.0882547313633072E-4</v>
      </c>
      <c r="O269" s="253">
        <v>2.008635404921522E-3</v>
      </c>
      <c r="P269" s="1"/>
      <c r="Q269" s="12"/>
      <c r="R269" s="221" t="b">
        <f t="shared" si="6"/>
        <v>1</v>
      </c>
      <c r="S269" s="199">
        <f t="shared" si="7"/>
        <v>-0.15374889458766491</v>
      </c>
      <c r="U269" s="22"/>
      <c r="AS269"/>
      <c r="AT269"/>
      <c r="AU269"/>
      <c r="AV269"/>
      <c r="AW269"/>
      <c r="AX269"/>
    </row>
    <row r="270" spans="3:50" x14ac:dyDescent="0.4">
      <c r="C270" s="42"/>
      <c r="D270" s="72"/>
      <c r="E270" s="42"/>
      <c r="L270" s="19"/>
      <c r="M270" s="242">
        <v>45426</v>
      </c>
      <c r="N270" s="253">
        <v>3.9942648041409847E-3</v>
      </c>
      <c r="O270" s="253">
        <v>-1.7840442618387415E-3</v>
      </c>
      <c r="P270" s="1"/>
      <c r="Q270" s="12"/>
      <c r="R270" s="221" t="b">
        <f t="shared" si="6"/>
        <v>0</v>
      </c>
      <c r="S270" s="199" t="str">
        <f t="shared" si="7"/>
        <v/>
      </c>
      <c r="U270" s="22"/>
      <c r="AS270"/>
      <c r="AT270"/>
      <c r="AU270"/>
      <c r="AV270"/>
      <c r="AW270"/>
      <c r="AX270"/>
    </row>
    <row r="271" spans="3:50" x14ac:dyDescent="0.4">
      <c r="C271" s="42"/>
      <c r="D271" s="72"/>
      <c r="E271" s="42"/>
      <c r="L271" s="19"/>
      <c r="M271" s="242">
        <v>45427</v>
      </c>
      <c r="N271" s="253">
        <v>7.4426752166066902E-3</v>
      </c>
      <c r="O271" s="253">
        <v>4.7153490278963663E-4</v>
      </c>
      <c r="P271" s="1"/>
      <c r="Q271" s="12"/>
      <c r="R271" s="221" t="b">
        <f t="shared" si="6"/>
        <v>1</v>
      </c>
      <c r="S271" s="199">
        <f t="shared" si="7"/>
        <v>15.783932796014151</v>
      </c>
      <c r="U271" s="22"/>
      <c r="AS271"/>
      <c r="AT271"/>
      <c r="AU271"/>
      <c r="AV271"/>
      <c r="AW271"/>
      <c r="AX271"/>
    </row>
    <row r="272" spans="3:50" x14ac:dyDescent="0.4">
      <c r="C272" s="42"/>
      <c r="D272" s="72"/>
      <c r="E272" s="42"/>
      <c r="L272" s="19"/>
      <c r="M272" s="242">
        <v>45428</v>
      </c>
      <c r="N272" s="253">
        <v>-2.3540452388415177E-3</v>
      </c>
      <c r="O272" s="253">
        <v>3.9212070712317301E-3</v>
      </c>
      <c r="P272" s="1"/>
      <c r="Q272" s="12"/>
      <c r="R272" s="221" t="b">
        <f t="shared" si="6"/>
        <v>1</v>
      </c>
      <c r="S272" s="199">
        <f t="shared" si="7"/>
        <v>-0.60033688506586946</v>
      </c>
      <c r="U272" s="22"/>
      <c r="AS272"/>
      <c r="AT272"/>
      <c r="AU272"/>
      <c r="AV272"/>
      <c r="AW272"/>
      <c r="AX272"/>
    </row>
    <row r="273" spans="3:50" x14ac:dyDescent="0.4">
      <c r="C273" s="42"/>
      <c r="D273" s="72"/>
      <c r="E273" s="42"/>
      <c r="L273" s="19"/>
      <c r="M273" s="242">
        <v>45429</v>
      </c>
      <c r="N273" s="253">
        <v>1.2142294115702452E-3</v>
      </c>
      <c r="O273" s="253">
        <v>1.3204800625269444E-4</v>
      </c>
      <c r="P273" s="1"/>
      <c r="Q273" s="12"/>
      <c r="R273" s="221" t="b">
        <f t="shared" si="6"/>
        <v>1</v>
      </c>
      <c r="S273" s="199">
        <f t="shared" si="7"/>
        <v>9.1953634593060638</v>
      </c>
      <c r="U273" s="22"/>
      <c r="AS273"/>
      <c r="AT273"/>
      <c r="AU273"/>
      <c r="AV273"/>
      <c r="AW273"/>
      <c r="AX273"/>
    </row>
    <row r="274" spans="3:50" x14ac:dyDescent="0.4">
      <c r="C274" s="42"/>
      <c r="D274" s="72"/>
      <c r="E274" s="42"/>
      <c r="L274" s="19"/>
      <c r="M274" s="242">
        <v>45432</v>
      </c>
      <c r="N274" s="253">
        <v>2.4173476327002375E-3</v>
      </c>
      <c r="O274" s="253">
        <v>6.535744199877183E-3</v>
      </c>
      <c r="P274" s="1"/>
      <c r="Q274" s="12"/>
      <c r="R274" s="221" t="b">
        <f t="shared" si="6"/>
        <v>1</v>
      </c>
      <c r="S274" s="199">
        <f t="shared" si="7"/>
        <v>0.36986570446647277</v>
      </c>
      <c r="U274" s="22"/>
      <c r="AS274"/>
      <c r="AT274"/>
      <c r="AU274"/>
      <c r="AV274"/>
      <c r="AW274"/>
      <c r="AX274"/>
    </row>
    <row r="275" spans="3:50" x14ac:dyDescent="0.4">
      <c r="C275" s="42"/>
      <c r="D275" s="72"/>
      <c r="E275" s="42"/>
      <c r="L275" s="19"/>
      <c r="M275" s="242">
        <v>45433</v>
      </c>
      <c r="N275" s="253">
        <v>2.824685792592299E-3</v>
      </c>
      <c r="O275" s="253">
        <v>2.1271163020783374E-2</v>
      </c>
      <c r="P275" s="1"/>
      <c r="Q275" s="12"/>
      <c r="R275" s="221" t="b">
        <f t="shared" si="6"/>
        <v>1</v>
      </c>
      <c r="S275" s="199">
        <f t="shared" si="7"/>
        <v>0.13279413964494508</v>
      </c>
      <c r="U275" s="22"/>
      <c r="AS275"/>
      <c r="AT275"/>
      <c r="AU275"/>
      <c r="AV275"/>
      <c r="AW275"/>
      <c r="AX275"/>
    </row>
    <row r="276" spans="3:50" x14ac:dyDescent="0.4">
      <c r="C276" s="42"/>
      <c r="D276" s="72"/>
      <c r="E276" s="42"/>
      <c r="L276" s="19"/>
      <c r="M276" s="242">
        <v>45434</v>
      </c>
      <c r="N276" s="253">
        <v>-1.6213475274874183E-3</v>
      </c>
      <c r="O276" s="253">
        <v>2.5315201102684439E-3</v>
      </c>
      <c r="P276" s="1"/>
      <c r="Q276" s="12"/>
      <c r="R276" s="221" t="b">
        <f t="shared" si="6"/>
        <v>1</v>
      </c>
      <c r="S276" s="199">
        <f t="shared" si="7"/>
        <v>-0.64046401247647589</v>
      </c>
      <c r="U276" s="22"/>
      <c r="AS276"/>
      <c r="AT276"/>
      <c r="AU276"/>
      <c r="AV276"/>
      <c r="AW276"/>
      <c r="AX276"/>
    </row>
    <row r="277" spans="3:50" x14ac:dyDescent="0.4">
      <c r="C277" s="42"/>
      <c r="D277" s="72"/>
      <c r="E277" s="42"/>
      <c r="L277" s="19"/>
      <c r="M277" s="242">
        <v>45435</v>
      </c>
      <c r="N277" s="253">
        <v>-5.4646403174643202E-3</v>
      </c>
      <c r="O277" s="253">
        <v>-1.5566395058313261E-2</v>
      </c>
      <c r="P277" s="1"/>
      <c r="Q277" s="12"/>
      <c r="R277" s="221" t="b">
        <f t="shared" si="6"/>
        <v>0</v>
      </c>
      <c r="S277" s="199" t="str">
        <f t="shared" si="7"/>
        <v/>
      </c>
      <c r="U277" s="22"/>
      <c r="AS277"/>
      <c r="AT277"/>
      <c r="AU277"/>
      <c r="AV277"/>
      <c r="AW277"/>
      <c r="AX277"/>
    </row>
    <row r="278" spans="3:50" x14ac:dyDescent="0.4">
      <c r="C278" s="42"/>
      <c r="D278" s="72"/>
      <c r="L278" s="19"/>
      <c r="M278" s="242">
        <v>45436</v>
      </c>
      <c r="N278" s="253">
        <v>3.164755064181601E-3</v>
      </c>
      <c r="O278" s="253">
        <v>7.4746485924101871E-4</v>
      </c>
      <c r="P278" s="1"/>
      <c r="Q278" s="12"/>
      <c r="R278" s="221" t="b">
        <f t="shared" si="6"/>
        <v>1</v>
      </c>
      <c r="S278" s="199">
        <f t="shared" si="7"/>
        <v>4.233985083118311</v>
      </c>
      <c r="U278" s="22"/>
      <c r="AS278"/>
      <c r="AT278"/>
      <c r="AU278"/>
      <c r="AV278"/>
      <c r="AW278"/>
      <c r="AX278"/>
    </row>
    <row r="279" spans="3:50" x14ac:dyDescent="0.4">
      <c r="C279" s="42"/>
      <c r="D279" s="72"/>
      <c r="L279" s="19"/>
      <c r="M279" s="242"/>
      <c r="N279" s="253"/>
      <c r="O279" s="253"/>
      <c r="P279" s="1"/>
      <c r="Q279" s="12"/>
      <c r="R279" s="221" t="str">
        <f t="shared" si="6"/>
        <v/>
      </c>
      <c r="S279" s="199" t="str">
        <f t="shared" si="7"/>
        <v/>
      </c>
      <c r="U279" s="22"/>
      <c r="AS279"/>
      <c r="AT279"/>
      <c r="AU279"/>
      <c r="AV279"/>
      <c r="AW279"/>
      <c r="AX279"/>
    </row>
    <row r="280" spans="3:50" x14ac:dyDescent="0.4">
      <c r="C280" s="42"/>
      <c r="D280" s="72"/>
      <c r="L280" s="19"/>
      <c r="M280" s="242"/>
      <c r="N280" s="253"/>
      <c r="O280" s="253"/>
      <c r="P280" s="1"/>
      <c r="Q280" s="12"/>
      <c r="R280" s="221" t="str">
        <f t="shared" si="6"/>
        <v/>
      </c>
      <c r="S280" s="199" t="str">
        <f t="shared" si="7"/>
        <v/>
      </c>
      <c r="U280" s="22"/>
      <c r="AS280"/>
      <c r="AT280"/>
      <c r="AU280"/>
      <c r="AV280"/>
      <c r="AW280"/>
      <c r="AX280"/>
    </row>
    <row r="281" spans="3:50" x14ac:dyDescent="0.4">
      <c r="C281" s="42"/>
      <c r="D281" s="72"/>
      <c r="L281" s="19"/>
      <c r="M281" s="242"/>
      <c r="N281" s="253"/>
      <c r="O281" s="253"/>
      <c r="P281" s="1"/>
      <c r="Q281" s="12"/>
      <c r="R281" s="221" t="str">
        <f t="shared" si="6"/>
        <v/>
      </c>
      <c r="S281" s="199" t="str">
        <f t="shared" si="7"/>
        <v/>
      </c>
      <c r="U281" s="22"/>
      <c r="AS281"/>
      <c r="AT281"/>
      <c r="AU281"/>
      <c r="AV281"/>
      <c r="AW281"/>
      <c r="AX281"/>
    </row>
    <row r="282" spans="3:50" x14ac:dyDescent="0.4">
      <c r="C282" s="42"/>
      <c r="D282" s="72"/>
      <c r="L282" s="19"/>
      <c r="M282" s="242"/>
      <c r="N282" s="253"/>
      <c r="O282" s="253"/>
      <c r="P282" s="1"/>
      <c r="Q282" s="12"/>
      <c r="R282" s="221" t="str">
        <f t="shared" si="6"/>
        <v/>
      </c>
      <c r="S282" s="199" t="str">
        <f t="shared" si="7"/>
        <v/>
      </c>
      <c r="U282" s="22"/>
      <c r="AS282"/>
      <c r="AT282"/>
      <c r="AU282"/>
      <c r="AV282"/>
      <c r="AW282"/>
      <c r="AX282"/>
    </row>
    <row r="283" spans="3:50" x14ac:dyDescent="0.4">
      <c r="C283" s="42"/>
      <c r="D283" s="72"/>
      <c r="L283" s="19"/>
      <c r="M283" s="242"/>
      <c r="N283" s="253"/>
      <c r="O283" s="253"/>
      <c r="P283" s="1"/>
      <c r="Q283" s="12"/>
      <c r="R283" s="221" t="str">
        <f t="shared" si="6"/>
        <v/>
      </c>
      <c r="S283" s="199" t="str">
        <f t="shared" si="7"/>
        <v/>
      </c>
      <c r="U283" s="22"/>
      <c r="AS283"/>
      <c r="AT283"/>
      <c r="AU283"/>
      <c r="AV283"/>
      <c r="AW283"/>
      <c r="AX283"/>
    </row>
    <row r="284" spans="3:50" x14ac:dyDescent="0.4">
      <c r="C284" s="42"/>
      <c r="D284" s="72"/>
      <c r="L284" s="19"/>
      <c r="M284" s="242"/>
      <c r="N284" s="253"/>
      <c r="O284" s="253"/>
      <c r="P284" s="1"/>
      <c r="Q284" s="12"/>
      <c r="R284" s="221" t="str">
        <f t="shared" ref="R284:R347" si="8">IF(O284="","",IF($R$12="UP",O284&gt;=0,O284&lt;0))</f>
        <v/>
      </c>
      <c r="S284" s="199" t="str">
        <f t="shared" ref="S284:S347" si="9">IF($O284="","",IF($R284,$N284/$O284,""))</f>
        <v/>
      </c>
      <c r="U284" s="22"/>
      <c r="AS284"/>
      <c r="AT284"/>
      <c r="AU284"/>
      <c r="AV284"/>
      <c r="AW284"/>
      <c r="AX284"/>
    </row>
    <row r="285" spans="3:50" x14ac:dyDescent="0.4">
      <c r="C285" s="42"/>
      <c r="D285" s="72"/>
      <c r="L285" s="19"/>
      <c r="M285" s="42"/>
      <c r="N285" s="249"/>
      <c r="O285" s="250"/>
      <c r="P285" s="1"/>
      <c r="Q285" s="12"/>
      <c r="R285" s="221" t="str">
        <f t="shared" si="8"/>
        <v/>
      </c>
      <c r="S285" s="199" t="str">
        <f t="shared" si="9"/>
        <v/>
      </c>
      <c r="U285" s="22"/>
      <c r="AS285"/>
      <c r="AT285"/>
      <c r="AU285"/>
      <c r="AV285"/>
      <c r="AW285"/>
      <c r="AX285"/>
    </row>
    <row r="286" spans="3:50" x14ac:dyDescent="0.4">
      <c r="C286" s="42"/>
      <c r="D286" s="72"/>
      <c r="L286" s="19"/>
      <c r="M286" s="42"/>
      <c r="N286" s="249"/>
      <c r="O286" s="250"/>
      <c r="P286" s="1"/>
      <c r="Q286" s="12"/>
      <c r="R286" s="221" t="str">
        <f t="shared" si="8"/>
        <v/>
      </c>
      <c r="S286" s="199" t="str">
        <f t="shared" si="9"/>
        <v/>
      </c>
      <c r="U286" s="22"/>
      <c r="AS286"/>
      <c r="AT286"/>
      <c r="AU286"/>
      <c r="AV286"/>
      <c r="AW286"/>
      <c r="AX286"/>
    </row>
    <row r="287" spans="3:50" x14ac:dyDescent="0.4">
      <c r="C287" s="42"/>
      <c r="D287" s="72"/>
      <c r="L287" s="19"/>
      <c r="M287" s="42"/>
      <c r="N287" s="249"/>
      <c r="O287" s="250"/>
      <c r="P287" s="1"/>
      <c r="Q287" s="12"/>
      <c r="R287" s="221" t="str">
        <f t="shared" si="8"/>
        <v/>
      </c>
      <c r="S287" s="199" t="str">
        <f t="shared" si="9"/>
        <v/>
      </c>
      <c r="U287" s="22"/>
      <c r="AS287"/>
      <c r="AT287"/>
      <c r="AU287"/>
      <c r="AV287"/>
      <c r="AW287"/>
      <c r="AX287"/>
    </row>
    <row r="288" spans="3:50" x14ac:dyDescent="0.4">
      <c r="C288" s="42"/>
      <c r="D288" s="72"/>
      <c r="L288" s="19"/>
      <c r="M288" s="42"/>
      <c r="N288" s="249"/>
      <c r="O288" s="250"/>
      <c r="P288" s="1"/>
      <c r="Q288" s="12"/>
      <c r="R288" s="221" t="str">
        <f t="shared" si="8"/>
        <v/>
      </c>
      <c r="S288" s="199" t="str">
        <f t="shared" si="9"/>
        <v/>
      </c>
      <c r="U288" s="22"/>
    </row>
    <row r="289" spans="3:21" x14ac:dyDescent="0.4">
      <c r="C289" s="42"/>
      <c r="D289" s="72"/>
      <c r="L289" s="19"/>
      <c r="M289" s="42"/>
      <c r="N289" s="249"/>
      <c r="O289" s="250"/>
      <c r="P289" s="1"/>
      <c r="Q289" s="12"/>
      <c r="R289" s="221" t="str">
        <f t="shared" si="8"/>
        <v/>
      </c>
      <c r="S289" s="199" t="str">
        <f t="shared" si="9"/>
        <v/>
      </c>
      <c r="U289" s="22"/>
    </row>
    <row r="290" spans="3:21" x14ac:dyDescent="0.4">
      <c r="C290" s="42"/>
      <c r="D290" s="72"/>
      <c r="L290" s="19"/>
      <c r="M290" s="42"/>
      <c r="N290" s="249"/>
      <c r="O290" s="250"/>
      <c r="P290" s="1"/>
      <c r="Q290" s="12"/>
      <c r="R290" s="221" t="str">
        <f t="shared" si="8"/>
        <v/>
      </c>
      <c r="S290" s="199" t="str">
        <f t="shared" si="9"/>
        <v/>
      </c>
      <c r="U290" s="22"/>
    </row>
    <row r="291" spans="3:21" x14ac:dyDescent="0.4">
      <c r="C291" s="42"/>
      <c r="D291" s="72"/>
      <c r="L291" s="19"/>
      <c r="M291" s="42"/>
      <c r="N291" s="249"/>
      <c r="O291" s="250"/>
      <c r="Q291" s="12"/>
      <c r="R291" s="221" t="str">
        <f t="shared" si="8"/>
        <v/>
      </c>
      <c r="S291" s="199" t="str">
        <f t="shared" si="9"/>
        <v/>
      </c>
      <c r="U291" s="22"/>
    </row>
    <row r="292" spans="3:21" x14ac:dyDescent="0.4">
      <c r="C292" s="42"/>
      <c r="D292" s="72"/>
      <c r="L292" s="19"/>
      <c r="M292" s="42"/>
      <c r="N292" s="249"/>
      <c r="O292" s="250"/>
      <c r="Q292" s="12"/>
      <c r="R292" s="221" t="str">
        <f t="shared" si="8"/>
        <v/>
      </c>
      <c r="S292" s="199" t="str">
        <f t="shared" si="9"/>
        <v/>
      </c>
      <c r="U292" s="22"/>
    </row>
    <row r="293" spans="3:21" x14ac:dyDescent="0.4">
      <c r="C293" s="42"/>
      <c r="D293" s="72"/>
      <c r="L293" s="19"/>
      <c r="M293" s="42"/>
      <c r="N293" s="249"/>
      <c r="O293" s="250"/>
      <c r="Q293" s="12"/>
      <c r="R293" s="221" t="str">
        <f t="shared" si="8"/>
        <v/>
      </c>
      <c r="S293" s="199" t="str">
        <f t="shared" si="9"/>
        <v/>
      </c>
      <c r="U293" s="22"/>
    </row>
    <row r="294" spans="3:21" x14ac:dyDescent="0.4">
      <c r="C294" s="42"/>
      <c r="D294" s="72"/>
      <c r="L294" s="19"/>
      <c r="M294" s="42"/>
      <c r="N294" s="249"/>
      <c r="O294" s="250"/>
      <c r="Q294" s="12"/>
      <c r="R294" s="221" t="str">
        <f t="shared" si="8"/>
        <v/>
      </c>
      <c r="S294" s="199" t="str">
        <f t="shared" si="9"/>
        <v/>
      </c>
      <c r="U294" s="22"/>
    </row>
    <row r="295" spans="3:21" x14ac:dyDescent="0.4">
      <c r="C295" s="42"/>
      <c r="D295" s="72"/>
      <c r="L295" s="19"/>
      <c r="M295" s="42"/>
      <c r="N295" s="249"/>
      <c r="O295" s="250"/>
      <c r="Q295" s="12"/>
      <c r="R295" s="221" t="str">
        <f t="shared" si="8"/>
        <v/>
      </c>
      <c r="S295" s="199" t="str">
        <f t="shared" si="9"/>
        <v/>
      </c>
      <c r="U295" s="22"/>
    </row>
    <row r="296" spans="3:21" x14ac:dyDescent="0.4">
      <c r="C296" s="42"/>
      <c r="D296" s="72"/>
      <c r="L296" s="19"/>
      <c r="M296" s="42"/>
      <c r="N296" s="249"/>
      <c r="O296" s="250"/>
      <c r="Q296" s="12"/>
      <c r="R296" s="221" t="str">
        <f t="shared" si="8"/>
        <v/>
      </c>
      <c r="S296" s="199" t="str">
        <f t="shared" si="9"/>
        <v/>
      </c>
      <c r="U296" s="22"/>
    </row>
    <row r="297" spans="3:21" x14ac:dyDescent="0.4">
      <c r="C297" s="42"/>
      <c r="D297" s="72"/>
      <c r="L297" s="19"/>
      <c r="M297" s="42"/>
      <c r="N297" s="249"/>
      <c r="O297" s="250"/>
      <c r="Q297" s="12"/>
      <c r="R297" s="221" t="str">
        <f t="shared" si="8"/>
        <v/>
      </c>
      <c r="S297" s="199" t="str">
        <f t="shared" si="9"/>
        <v/>
      </c>
      <c r="U297" s="22"/>
    </row>
    <row r="298" spans="3:21" x14ac:dyDescent="0.4">
      <c r="C298" s="42"/>
      <c r="D298" s="72"/>
      <c r="L298" s="19"/>
      <c r="M298" s="42"/>
      <c r="N298" s="249"/>
      <c r="O298" s="250"/>
      <c r="Q298" s="12"/>
      <c r="R298" s="221" t="str">
        <f t="shared" si="8"/>
        <v/>
      </c>
      <c r="S298" s="199" t="str">
        <f t="shared" si="9"/>
        <v/>
      </c>
      <c r="U298" s="22"/>
    </row>
    <row r="299" spans="3:21" x14ac:dyDescent="0.4">
      <c r="C299" s="42"/>
      <c r="D299" s="72"/>
      <c r="L299" s="19"/>
      <c r="M299" s="42"/>
      <c r="N299" s="249"/>
      <c r="O299" s="250"/>
      <c r="Q299" s="12"/>
      <c r="R299" s="221" t="str">
        <f t="shared" si="8"/>
        <v/>
      </c>
      <c r="S299" s="199" t="str">
        <f t="shared" si="9"/>
        <v/>
      </c>
      <c r="U299" s="22"/>
    </row>
    <row r="300" spans="3:21" x14ac:dyDescent="0.4">
      <c r="C300" s="42"/>
      <c r="D300" s="72"/>
      <c r="L300" s="19"/>
      <c r="M300" s="42"/>
      <c r="N300" s="249"/>
      <c r="O300" s="250"/>
      <c r="Q300" s="12"/>
      <c r="R300" s="221" t="str">
        <f t="shared" si="8"/>
        <v/>
      </c>
      <c r="S300" s="199" t="str">
        <f t="shared" si="9"/>
        <v/>
      </c>
      <c r="U300" s="22"/>
    </row>
    <row r="301" spans="3:21" x14ac:dyDescent="0.4">
      <c r="C301" s="42"/>
      <c r="D301" s="72"/>
      <c r="L301" s="19"/>
      <c r="M301" s="42"/>
      <c r="N301" s="249"/>
      <c r="O301" s="250"/>
      <c r="Q301" s="12"/>
      <c r="R301" s="221" t="str">
        <f t="shared" si="8"/>
        <v/>
      </c>
      <c r="S301" s="199" t="str">
        <f t="shared" si="9"/>
        <v/>
      </c>
      <c r="U301" s="22"/>
    </row>
    <row r="302" spans="3:21" x14ac:dyDescent="0.4">
      <c r="C302" s="42"/>
      <c r="D302" s="72"/>
      <c r="L302" s="19"/>
      <c r="M302" s="42"/>
      <c r="N302" s="249"/>
      <c r="O302" s="250"/>
      <c r="Q302" s="12"/>
      <c r="R302" s="221" t="str">
        <f t="shared" si="8"/>
        <v/>
      </c>
      <c r="S302" s="199" t="str">
        <f t="shared" si="9"/>
        <v/>
      </c>
      <c r="U302" s="22"/>
    </row>
    <row r="303" spans="3:21" x14ac:dyDescent="0.4">
      <c r="C303" s="42"/>
      <c r="D303" s="72"/>
      <c r="L303" s="19"/>
      <c r="M303" s="42"/>
      <c r="N303" s="249"/>
      <c r="O303" s="250"/>
      <c r="Q303" s="12"/>
      <c r="R303" s="221" t="str">
        <f t="shared" si="8"/>
        <v/>
      </c>
      <c r="S303" s="199" t="str">
        <f t="shared" si="9"/>
        <v/>
      </c>
      <c r="U303" s="22"/>
    </row>
    <row r="304" spans="3:21" x14ac:dyDescent="0.4">
      <c r="C304" s="42"/>
      <c r="D304" s="72"/>
      <c r="L304" s="19"/>
      <c r="M304" s="42"/>
      <c r="N304" s="249"/>
      <c r="O304" s="250"/>
      <c r="Q304" s="12"/>
      <c r="R304" s="221" t="str">
        <f t="shared" si="8"/>
        <v/>
      </c>
      <c r="S304" s="199" t="str">
        <f t="shared" si="9"/>
        <v/>
      </c>
      <c r="U304" s="22"/>
    </row>
    <row r="305" spans="3:21" x14ac:dyDescent="0.4">
      <c r="C305" s="42"/>
      <c r="D305" s="72"/>
      <c r="L305" s="19"/>
      <c r="M305" s="42"/>
      <c r="N305" s="249"/>
      <c r="O305" s="250"/>
      <c r="Q305" s="12"/>
      <c r="R305" s="221" t="str">
        <f t="shared" si="8"/>
        <v/>
      </c>
      <c r="S305" s="199" t="str">
        <f t="shared" si="9"/>
        <v/>
      </c>
      <c r="U305" s="22"/>
    </row>
    <row r="306" spans="3:21" x14ac:dyDescent="0.4">
      <c r="C306" s="42"/>
      <c r="D306" s="72"/>
      <c r="L306" s="19"/>
      <c r="M306" s="42"/>
      <c r="N306" s="249"/>
      <c r="O306" s="250"/>
      <c r="Q306" s="12"/>
      <c r="R306" s="221" t="str">
        <f t="shared" si="8"/>
        <v/>
      </c>
      <c r="S306" s="199" t="str">
        <f t="shared" si="9"/>
        <v/>
      </c>
      <c r="U306" s="22"/>
    </row>
    <row r="307" spans="3:21" x14ac:dyDescent="0.4">
      <c r="C307" s="42"/>
      <c r="D307" s="72"/>
      <c r="L307" s="19"/>
      <c r="M307" s="42"/>
      <c r="N307" s="249"/>
      <c r="O307" s="250"/>
      <c r="Q307" s="12"/>
      <c r="R307" s="221" t="str">
        <f t="shared" si="8"/>
        <v/>
      </c>
      <c r="S307" s="199" t="str">
        <f t="shared" si="9"/>
        <v/>
      </c>
      <c r="U307" s="22"/>
    </row>
    <row r="308" spans="3:21" x14ac:dyDescent="0.4">
      <c r="C308" s="42"/>
      <c r="D308" s="72"/>
      <c r="L308" s="19"/>
      <c r="M308" s="42"/>
      <c r="N308" s="249"/>
      <c r="O308" s="250"/>
      <c r="Q308" s="12"/>
      <c r="R308" s="221" t="str">
        <f t="shared" si="8"/>
        <v/>
      </c>
      <c r="S308" s="199" t="str">
        <f t="shared" si="9"/>
        <v/>
      </c>
      <c r="U308" s="22"/>
    </row>
    <row r="309" spans="3:21" x14ac:dyDescent="0.4">
      <c r="C309" s="42"/>
      <c r="D309" s="72"/>
      <c r="L309" s="19"/>
      <c r="M309" s="42"/>
      <c r="N309" s="249"/>
      <c r="O309" s="250"/>
      <c r="Q309" s="12"/>
      <c r="R309" s="221" t="str">
        <f t="shared" si="8"/>
        <v/>
      </c>
      <c r="S309" s="199" t="str">
        <f t="shared" si="9"/>
        <v/>
      </c>
      <c r="U309" s="22"/>
    </row>
    <row r="310" spans="3:21" x14ac:dyDescent="0.4">
      <c r="C310" s="42"/>
      <c r="D310" s="72"/>
      <c r="L310" s="19"/>
      <c r="M310" s="42"/>
      <c r="N310" s="249"/>
      <c r="O310" s="250"/>
      <c r="Q310" s="12"/>
      <c r="R310" s="221" t="str">
        <f t="shared" si="8"/>
        <v/>
      </c>
      <c r="S310" s="199" t="str">
        <f t="shared" si="9"/>
        <v/>
      </c>
      <c r="U310" s="22"/>
    </row>
    <row r="311" spans="3:21" x14ac:dyDescent="0.4">
      <c r="C311" s="42"/>
      <c r="D311" s="72"/>
      <c r="L311" s="19"/>
      <c r="M311" s="42"/>
      <c r="N311" s="249"/>
      <c r="O311" s="250"/>
      <c r="Q311" s="12"/>
      <c r="R311" s="221" t="str">
        <f t="shared" si="8"/>
        <v/>
      </c>
      <c r="S311" s="199" t="str">
        <f t="shared" si="9"/>
        <v/>
      </c>
      <c r="U311" s="22"/>
    </row>
    <row r="312" spans="3:21" x14ac:dyDescent="0.4">
      <c r="C312" s="42"/>
      <c r="D312" s="72"/>
      <c r="L312" s="19"/>
      <c r="M312" s="42"/>
      <c r="N312" s="249"/>
      <c r="O312" s="250"/>
      <c r="Q312" s="12"/>
      <c r="R312" s="221" t="str">
        <f t="shared" si="8"/>
        <v/>
      </c>
      <c r="S312" s="199" t="str">
        <f t="shared" si="9"/>
        <v/>
      </c>
      <c r="U312" s="22"/>
    </row>
    <row r="313" spans="3:21" x14ac:dyDescent="0.4">
      <c r="C313" s="42"/>
      <c r="D313" s="72"/>
      <c r="L313" s="19"/>
      <c r="M313" s="42"/>
      <c r="N313" s="249"/>
      <c r="O313" s="250"/>
      <c r="Q313" s="12"/>
      <c r="R313" s="221" t="str">
        <f t="shared" si="8"/>
        <v/>
      </c>
      <c r="S313" s="199" t="str">
        <f t="shared" si="9"/>
        <v/>
      </c>
      <c r="U313" s="22"/>
    </row>
    <row r="314" spans="3:21" x14ac:dyDescent="0.4">
      <c r="C314" s="42"/>
      <c r="D314" s="72"/>
      <c r="L314" s="19"/>
      <c r="M314" s="42"/>
      <c r="N314" s="249"/>
      <c r="O314" s="250"/>
      <c r="Q314" s="12"/>
      <c r="R314" s="221" t="str">
        <f t="shared" si="8"/>
        <v/>
      </c>
      <c r="S314" s="199" t="str">
        <f t="shared" si="9"/>
        <v/>
      </c>
      <c r="U314" s="22"/>
    </row>
    <row r="315" spans="3:21" x14ac:dyDescent="0.4">
      <c r="C315" s="42"/>
      <c r="D315" s="72"/>
      <c r="L315" s="19"/>
      <c r="M315" s="42"/>
      <c r="N315" s="249"/>
      <c r="O315" s="250"/>
      <c r="Q315" s="12"/>
      <c r="R315" s="221" t="str">
        <f t="shared" si="8"/>
        <v/>
      </c>
      <c r="S315" s="199" t="str">
        <f t="shared" si="9"/>
        <v/>
      </c>
      <c r="U315" s="22"/>
    </row>
    <row r="316" spans="3:21" x14ac:dyDescent="0.4">
      <c r="C316" s="42"/>
      <c r="D316" s="72"/>
      <c r="L316" s="19"/>
      <c r="M316" s="42"/>
      <c r="N316" s="249"/>
      <c r="O316" s="250"/>
      <c r="Q316" s="12"/>
      <c r="R316" s="221" t="str">
        <f t="shared" si="8"/>
        <v/>
      </c>
      <c r="S316" s="199" t="str">
        <f t="shared" si="9"/>
        <v/>
      </c>
      <c r="U316" s="22"/>
    </row>
    <row r="317" spans="3:21" x14ac:dyDescent="0.4">
      <c r="C317" s="42"/>
      <c r="D317" s="72"/>
      <c r="L317" s="19"/>
      <c r="M317" s="42"/>
      <c r="N317" s="249"/>
      <c r="O317" s="250"/>
      <c r="Q317" s="12"/>
      <c r="R317" s="221" t="str">
        <f t="shared" si="8"/>
        <v/>
      </c>
      <c r="S317" s="199" t="str">
        <f t="shared" si="9"/>
        <v/>
      </c>
      <c r="U317" s="22"/>
    </row>
    <row r="318" spans="3:21" x14ac:dyDescent="0.4">
      <c r="C318" s="42"/>
      <c r="D318" s="72"/>
      <c r="L318" s="19"/>
      <c r="M318" s="42"/>
      <c r="N318" s="249"/>
      <c r="O318" s="250"/>
      <c r="Q318" s="12"/>
      <c r="R318" s="221" t="str">
        <f t="shared" si="8"/>
        <v/>
      </c>
      <c r="S318" s="199" t="str">
        <f t="shared" si="9"/>
        <v/>
      </c>
      <c r="U318" s="22"/>
    </row>
    <row r="319" spans="3:21" x14ac:dyDescent="0.4">
      <c r="C319" s="42"/>
      <c r="D319" s="72"/>
      <c r="L319" s="19"/>
      <c r="M319" s="42"/>
      <c r="N319" s="249"/>
      <c r="O319" s="250"/>
      <c r="Q319" s="12"/>
      <c r="R319" s="221" t="str">
        <f t="shared" si="8"/>
        <v/>
      </c>
      <c r="S319" s="199" t="str">
        <f t="shared" si="9"/>
        <v/>
      </c>
      <c r="U319" s="22"/>
    </row>
    <row r="320" spans="3:21" x14ac:dyDescent="0.4">
      <c r="C320" s="42"/>
      <c r="D320" s="72"/>
      <c r="L320" s="19"/>
      <c r="M320" s="42"/>
      <c r="N320" s="249"/>
      <c r="O320" s="250"/>
      <c r="Q320" s="12"/>
      <c r="R320" s="221" t="str">
        <f t="shared" si="8"/>
        <v/>
      </c>
      <c r="S320" s="199" t="str">
        <f t="shared" si="9"/>
        <v/>
      </c>
      <c r="U320" s="22"/>
    </row>
    <row r="321" spans="3:21" x14ac:dyDescent="0.4">
      <c r="C321" s="42"/>
      <c r="D321" s="72"/>
      <c r="L321" s="19"/>
      <c r="M321" s="42"/>
      <c r="N321" s="249"/>
      <c r="O321" s="250"/>
      <c r="Q321" s="12"/>
      <c r="R321" s="221" t="str">
        <f t="shared" si="8"/>
        <v/>
      </c>
      <c r="S321" s="199" t="str">
        <f t="shared" si="9"/>
        <v/>
      </c>
      <c r="U321" s="22"/>
    </row>
    <row r="322" spans="3:21" x14ac:dyDescent="0.4">
      <c r="C322" s="42"/>
      <c r="D322" s="72"/>
      <c r="L322" s="19"/>
      <c r="M322" s="42"/>
      <c r="N322" s="249"/>
      <c r="O322" s="250"/>
      <c r="Q322" s="12"/>
      <c r="R322" s="221" t="str">
        <f t="shared" si="8"/>
        <v/>
      </c>
      <c r="S322" s="199" t="str">
        <f t="shared" si="9"/>
        <v/>
      </c>
      <c r="U322" s="22"/>
    </row>
    <row r="323" spans="3:21" x14ac:dyDescent="0.4">
      <c r="C323" s="42"/>
      <c r="D323" s="72"/>
      <c r="L323" s="19"/>
      <c r="M323" s="42"/>
      <c r="N323" s="249"/>
      <c r="O323" s="250"/>
      <c r="Q323" s="12"/>
      <c r="R323" s="221" t="str">
        <f t="shared" si="8"/>
        <v/>
      </c>
      <c r="S323" s="199" t="str">
        <f t="shared" si="9"/>
        <v/>
      </c>
      <c r="U323" s="22"/>
    </row>
    <row r="324" spans="3:21" x14ac:dyDescent="0.4">
      <c r="C324" s="42"/>
      <c r="D324" s="72"/>
      <c r="L324" s="19"/>
      <c r="M324" s="42"/>
      <c r="N324" s="249"/>
      <c r="O324" s="250"/>
      <c r="Q324" s="12"/>
      <c r="R324" s="221" t="str">
        <f t="shared" si="8"/>
        <v/>
      </c>
      <c r="S324" s="199" t="str">
        <f t="shared" si="9"/>
        <v/>
      </c>
      <c r="U324" s="22"/>
    </row>
    <row r="325" spans="3:21" x14ac:dyDescent="0.4">
      <c r="C325" s="42"/>
      <c r="D325" s="72"/>
      <c r="L325" s="19"/>
      <c r="M325" s="42"/>
      <c r="N325" s="249"/>
      <c r="O325" s="250"/>
      <c r="Q325" s="12"/>
      <c r="R325" s="221" t="str">
        <f t="shared" si="8"/>
        <v/>
      </c>
      <c r="S325" s="199" t="str">
        <f t="shared" si="9"/>
        <v/>
      </c>
      <c r="U325" s="22"/>
    </row>
    <row r="326" spans="3:21" x14ac:dyDescent="0.4">
      <c r="C326" s="42"/>
      <c r="D326" s="72"/>
      <c r="L326" s="19"/>
      <c r="M326" s="42"/>
      <c r="N326" s="249"/>
      <c r="O326" s="250"/>
      <c r="Q326" s="12"/>
      <c r="R326" s="221" t="str">
        <f t="shared" si="8"/>
        <v/>
      </c>
      <c r="S326" s="199" t="str">
        <f t="shared" si="9"/>
        <v/>
      </c>
      <c r="U326" s="22"/>
    </row>
    <row r="327" spans="3:21" x14ac:dyDescent="0.4">
      <c r="C327" s="42"/>
      <c r="D327" s="72"/>
      <c r="L327" s="19"/>
      <c r="M327" s="42"/>
      <c r="N327" s="249"/>
      <c r="O327" s="250"/>
      <c r="Q327" s="12"/>
      <c r="R327" s="221" t="str">
        <f t="shared" si="8"/>
        <v/>
      </c>
      <c r="S327" s="199" t="str">
        <f t="shared" si="9"/>
        <v/>
      </c>
      <c r="U327" s="22"/>
    </row>
    <row r="328" spans="3:21" x14ac:dyDescent="0.4">
      <c r="C328" s="42"/>
      <c r="D328" s="72"/>
      <c r="L328" s="19"/>
      <c r="M328" s="42"/>
      <c r="N328" s="249"/>
      <c r="O328" s="250"/>
      <c r="Q328" s="12"/>
      <c r="R328" s="221" t="str">
        <f t="shared" si="8"/>
        <v/>
      </c>
      <c r="S328" s="199" t="str">
        <f t="shared" si="9"/>
        <v/>
      </c>
      <c r="U328" s="22"/>
    </row>
    <row r="329" spans="3:21" x14ac:dyDescent="0.4">
      <c r="C329" s="42"/>
      <c r="D329" s="72"/>
      <c r="L329" s="19"/>
      <c r="M329" s="42"/>
      <c r="N329" s="249"/>
      <c r="O329" s="250"/>
      <c r="Q329" s="12"/>
      <c r="R329" s="221" t="str">
        <f t="shared" si="8"/>
        <v/>
      </c>
      <c r="S329" s="199" t="str">
        <f t="shared" si="9"/>
        <v/>
      </c>
      <c r="U329" s="22"/>
    </row>
    <row r="330" spans="3:21" x14ac:dyDescent="0.4">
      <c r="C330" s="42"/>
      <c r="D330" s="72"/>
      <c r="L330" s="19"/>
      <c r="M330" s="42"/>
      <c r="N330" s="249"/>
      <c r="O330" s="250"/>
      <c r="Q330" s="12"/>
      <c r="R330" s="221" t="str">
        <f t="shared" si="8"/>
        <v/>
      </c>
      <c r="S330" s="199" t="str">
        <f t="shared" si="9"/>
        <v/>
      </c>
      <c r="U330" s="22"/>
    </row>
    <row r="331" spans="3:21" x14ac:dyDescent="0.4">
      <c r="C331" s="42"/>
      <c r="D331" s="72"/>
      <c r="L331" s="19"/>
      <c r="M331" s="42"/>
      <c r="N331" s="249"/>
      <c r="O331" s="250"/>
      <c r="Q331" s="12"/>
      <c r="R331" s="221" t="str">
        <f t="shared" si="8"/>
        <v/>
      </c>
      <c r="S331" s="199" t="str">
        <f t="shared" si="9"/>
        <v/>
      </c>
      <c r="U331" s="22"/>
    </row>
    <row r="332" spans="3:21" x14ac:dyDescent="0.4">
      <c r="C332" s="42"/>
      <c r="D332" s="72"/>
      <c r="L332" s="19"/>
      <c r="M332" s="42"/>
      <c r="N332" s="249"/>
      <c r="O332" s="250"/>
      <c r="Q332" s="12"/>
      <c r="R332" s="221" t="str">
        <f t="shared" si="8"/>
        <v/>
      </c>
      <c r="S332" s="199" t="str">
        <f t="shared" si="9"/>
        <v/>
      </c>
      <c r="U332" s="22"/>
    </row>
    <row r="333" spans="3:21" x14ac:dyDescent="0.4">
      <c r="C333" s="42"/>
      <c r="D333" s="72"/>
      <c r="L333" s="19"/>
      <c r="M333" s="42"/>
      <c r="N333" s="249"/>
      <c r="O333" s="250"/>
      <c r="Q333" s="12"/>
      <c r="R333" s="221" t="str">
        <f t="shared" si="8"/>
        <v/>
      </c>
      <c r="S333" s="199" t="str">
        <f t="shared" si="9"/>
        <v/>
      </c>
      <c r="U333" s="22"/>
    </row>
    <row r="334" spans="3:21" x14ac:dyDescent="0.4">
      <c r="C334" s="42"/>
      <c r="D334" s="72"/>
      <c r="L334" s="19"/>
      <c r="M334" s="42"/>
      <c r="N334" s="249"/>
      <c r="O334" s="250"/>
      <c r="Q334" s="12"/>
      <c r="R334" s="221" t="str">
        <f t="shared" si="8"/>
        <v/>
      </c>
      <c r="S334" s="199" t="str">
        <f t="shared" si="9"/>
        <v/>
      </c>
      <c r="U334" s="22"/>
    </row>
    <row r="335" spans="3:21" x14ac:dyDescent="0.4">
      <c r="C335" s="42"/>
      <c r="D335" s="72"/>
      <c r="L335" s="19"/>
      <c r="M335" s="42"/>
      <c r="N335" s="249"/>
      <c r="O335" s="250"/>
      <c r="Q335" s="12"/>
      <c r="R335" s="221" t="str">
        <f t="shared" si="8"/>
        <v/>
      </c>
      <c r="S335" s="199" t="str">
        <f t="shared" si="9"/>
        <v/>
      </c>
      <c r="U335" s="22"/>
    </row>
    <row r="336" spans="3:21" x14ac:dyDescent="0.4">
      <c r="C336" s="42"/>
      <c r="D336" s="72"/>
      <c r="L336" s="19"/>
      <c r="M336" s="42"/>
      <c r="N336" s="249"/>
      <c r="O336" s="250"/>
      <c r="Q336" s="12"/>
      <c r="R336" s="221" t="str">
        <f t="shared" si="8"/>
        <v/>
      </c>
      <c r="S336" s="199" t="str">
        <f t="shared" si="9"/>
        <v/>
      </c>
      <c r="U336" s="22"/>
    </row>
    <row r="337" spans="3:21" x14ac:dyDescent="0.4">
      <c r="C337" s="42"/>
      <c r="D337" s="72"/>
      <c r="L337" s="19"/>
      <c r="M337" s="42"/>
      <c r="N337" s="249"/>
      <c r="O337" s="250"/>
      <c r="Q337" s="12"/>
      <c r="R337" s="221" t="str">
        <f t="shared" si="8"/>
        <v/>
      </c>
      <c r="S337" s="199" t="str">
        <f t="shared" si="9"/>
        <v/>
      </c>
      <c r="U337" s="22"/>
    </row>
    <row r="338" spans="3:21" x14ac:dyDescent="0.4">
      <c r="C338" s="42"/>
      <c r="D338" s="72"/>
      <c r="L338" s="19"/>
      <c r="M338" s="42"/>
      <c r="N338" s="249"/>
      <c r="O338" s="250"/>
      <c r="Q338" s="12"/>
      <c r="R338" s="221" t="str">
        <f t="shared" si="8"/>
        <v/>
      </c>
      <c r="S338" s="199" t="str">
        <f t="shared" si="9"/>
        <v/>
      </c>
      <c r="U338" s="22"/>
    </row>
    <row r="339" spans="3:21" x14ac:dyDescent="0.4">
      <c r="C339" s="42"/>
      <c r="D339" s="72"/>
      <c r="L339" s="19"/>
      <c r="M339" s="42"/>
      <c r="N339" s="249"/>
      <c r="O339" s="250"/>
      <c r="Q339" s="12"/>
      <c r="R339" s="221" t="str">
        <f t="shared" si="8"/>
        <v/>
      </c>
      <c r="S339" s="199" t="str">
        <f t="shared" si="9"/>
        <v/>
      </c>
      <c r="U339" s="22"/>
    </row>
    <row r="340" spans="3:21" x14ac:dyDescent="0.4">
      <c r="C340" s="42"/>
      <c r="D340" s="72"/>
      <c r="L340" s="19"/>
      <c r="M340" s="42"/>
      <c r="N340" s="249"/>
      <c r="O340" s="250"/>
      <c r="Q340" s="12"/>
      <c r="R340" s="221" t="str">
        <f t="shared" si="8"/>
        <v/>
      </c>
      <c r="S340" s="199" t="str">
        <f t="shared" si="9"/>
        <v/>
      </c>
      <c r="U340" s="22"/>
    </row>
    <row r="341" spans="3:21" x14ac:dyDescent="0.4">
      <c r="C341" s="42"/>
      <c r="D341" s="72"/>
      <c r="L341" s="19"/>
      <c r="M341" s="42"/>
      <c r="N341" s="249"/>
      <c r="O341" s="250"/>
      <c r="Q341" s="12"/>
      <c r="R341" s="221" t="str">
        <f t="shared" si="8"/>
        <v/>
      </c>
      <c r="S341" s="199" t="str">
        <f t="shared" si="9"/>
        <v/>
      </c>
      <c r="U341" s="22"/>
    </row>
    <row r="342" spans="3:21" x14ac:dyDescent="0.4">
      <c r="C342" s="42"/>
      <c r="D342" s="72"/>
      <c r="L342" s="19"/>
      <c r="M342" s="42"/>
      <c r="N342" s="249"/>
      <c r="O342" s="250"/>
      <c r="Q342" s="12"/>
      <c r="R342" s="221" t="str">
        <f t="shared" si="8"/>
        <v/>
      </c>
      <c r="S342" s="199" t="str">
        <f t="shared" si="9"/>
        <v/>
      </c>
      <c r="U342" s="22"/>
    </row>
    <row r="343" spans="3:21" x14ac:dyDescent="0.4">
      <c r="C343" s="42"/>
      <c r="D343" s="72"/>
      <c r="L343" s="19"/>
      <c r="M343" s="42"/>
      <c r="N343" s="249"/>
      <c r="O343" s="250"/>
      <c r="Q343" s="12"/>
      <c r="R343" s="221" t="str">
        <f t="shared" si="8"/>
        <v/>
      </c>
      <c r="S343" s="199" t="str">
        <f t="shared" si="9"/>
        <v/>
      </c>
      <c r="U343" s="22"/>
    </row>
    <row r="344" spans="3:21" x14ac:dyDescent="0.4">
      <c r="C344" s="42"/>
      <c r="D344" s="72"/>
      <c r="L344" s="19"/>
      <c r="M344" s="42"/>
      <c r="N344" s="249"/>
      <c r="O344" s="250"/>
      <c r="Q344" s="12"/>
      <c r="R344" s="221" t="str">
        <f t="shared" si="8"/>
        <v/>
      </c>
      <c r="S344" s="199" t="str">
        <f t="shared" si="9"/>
        <v/>
      </c>
      <c r="U344" s="22"/>
    </row>
    <row r="345" spans="3:21" x14ac:dyDescent="0.4">
      <c r="C345" s="42"/>
      <c r="D345" s="72"/>
      <c r="L345" s="19"/>
      <c r="M345" s="42"/>
      <c r="N345" s="249"/>
      <c r="O345" s="250"/>
      <c r="Q345" s="12"/>
      <c r="R345" s="221" t="str">
        <f t="shared" si="8"/>
        <v/>
      </c>
      <c r="S345" s="199" t="str">
        <f t="shared" si="9"/>
        <v/>
      </c>
      <c r="U345" s="22"/>
    </row>
    <row r="346" spans="3:21" x14ac:dyDescent="0.4">
      <c r="C346" s="42"/>
      <c r="D346" s="72"/>
      <c r="L346" s="19"/>
      <c r="M346" s="42"/>
      <c r="N346" s="249"/>
      <c r="O346" s="250"/>
      <c r="Q346" s="12"/>
      <c r="R346" s="221" t="str">
        <f t="shared" si="8"/>
        <v/>
      </c>
      <c r="S346" s="199" t="str">
        <f t="shared" si="9"/>
        <v/>
      </c>
      <c r="U346" s="22"/>
    </row>
    <row r="347" spans="3:21" x14ac:dyDescent="0.4">
      <c r="C347" s="42"/>
      <c r="D347" s="72"/>
      <c r="L347" s="19"/>
      <c r="M347" s="42"/>
      <c r="N347" s="249"/>
      <c r="O347" s="250"/>
      <c r="Q347" s="12"/>
      <c r="R347" s="221" t="str">
        <f t="shared" si="8"/>
        <v/>
      </c>
      <c r="S347" s="199" t="str">
        <f t="shared" si="9"/>
        <v/>
      </c>
      <c r="U347" s="22"/>
    </row>
    <row r="348" spans="3:21" x14ac:dyDescent="0.4">
      <c r="C348" s="42"/>
      <c r="D348" s="72"/>
      <c r="L348" s="19"/>
      <c r="M348" s="42"/>
      <c r="N348" s="249"/>
      <c r="O348" s="250"/>
      <c r="Q348" s="12"/>
      <c r="R348" s="221" t="str">
        <f t="shared" ref="R348:R411" si="10">IF(O348="","",IF($R$12="UP",O348&gt;=0,O348&lt;0))</f>
        <v/>
      </c>
      <c r="S348" s="199" t="str">
        <f t="shared" ref="S348:S411" si="11">IF($O348="","",IF($R348,$N348/$O348,""))</f>
        <v/>
      </c>
      <c r="U348" s="22"/>
    </row>
    <row r="349" spans="3:21" x14ac:dyDescent="0.4">
      <c r="C349" s="42"/>
      <c r="D349" s="72"/>
      <c r="L349" s="19"/>
      <c r="M349" s="42"/>
      <c r="N349" s="249"/>
      <c r="O349" s="250"/>
      <c r="Q349" s="12"/>
      <c r="R349" s="221" t="str">
        <f t="shared" si="10"/>
        <v/>
      </c>
      <c r="S349" s="199" t="str">
        <f t="shared" si="11"/>
        <v/>
      </c>
      <c r="U349" s="22"/>
    </row>
    <row r="350" spans="3:21" x14ac:dyDescent="0.4">
      <c r="C350" s="42"/>
      <c r="D350" s="72"/>
      <c r="L350" s="19"/>
      <c r="M350" s="42"/>
      <c r="N350" s="249"/>
      <c r="O350" s="250"/>
      <c r="Q350" s="12"/>
      <c r="R350" s="221" t="str">
        <f t="shared" si="10"/>
        <v/>
      </c>
      <c r="S350" s="199" t="str">
        <f t="shared" si="11"/>
        <v/>
      </c>
      <c r="U350" s="22"/>
    </row>
    <row r="351" spans="3:21" x14ac:dyDescent="0.4">
      <c r="C351" s="42"/>
      <c r="D351" s="72"/>
      <c r="L351" s="19"/>
      <c r="M351" s="42"/>
      <c r="N351" s="249"/>
      <c r="O351" s="250"/>
      <c r="Q351" s="12"/>
      <c r="R351" s="221" t="str">
        <f t="shared" si="10"/>
        <v/>
      </c>
      <c r="S351" s="199" t="str">
        <f t="shared" si="11"/>
        <v/>
      </c>
      <c r="U351" s="22"/>
    </row>
    <row r="352" spans="3:21" x14ac:dyDescent="0.4">
      <c r="C352" s="42"/>
      <c r="D352" s="72"/>
      <c r="L352" s="19"/>
      <c r="M352" s="42"/>
      <c r="N352" s="249"/>
      <c r="O352" s="250"/>
      <c r="Q352" s="12"/>
      <c r="R352" s="221" t="str">
        <f t="shared" si="10"/>
        <v/>
      </c>
      <c r="S352" s="199" t="str">
        <f t="shared" si="11"/>
        <v/>
      </c>
      <c r="U352" s="22"/>
    </row>
    <row r="353" spans="3:21" x14ac:dyDescent="0.4">
      <c r="C353" s="42"/>
      <c r="D353" s="72"/>
      <c r="L353" s="19"/>
      <c r="M353" s="42"/>
      <c r="N353" s="249"/>
      <c r="O353" s="250"/>
      <c r="Q353" s="12"/>
      <c r="R353" s="221" t="str">
        <f t="shared" si="10"/>
        <v/>
      </c>
      <c r="S353" s="199" t="str">
        <f t="shared" si="11"/>
        <v/>
      </c>
      <c r="U353" s="22"/>
    </row>
    <row r="354" spans="3:21" x14ac:dyDescent="0.4">
      <c r="C354" s="42"/>
      <c r="D354" s="72"/>
      <c r="L354" s="19"/>
      <c r="M354" s="42"/>
      <c r="N354" s="249"/>
      <c r="O354" s="250"/>
      <c r="Q354" s="12"/>
      <c r="R354" s="221" t="str">
        <f t="shared" si="10"/>
        <v/>
      </c>
      <c r="S354" s="199" t="str">
        <f t="shared" si="11"/>
        <v/>
      </c>
      <c r="U354" s="22"/>
    </row>
    <row r="355" spans="3:21" x14ac:dyDescent="0.4">
      <c r="C355" s="42"/>
      <c r="D355" s="72"/>
      <c r="L355" s="19"/>
      <c r="M355" s="42"/>
      <c r="N355" s="249"/>
      <c r="O355" s="250"/>
      <c r="Q355" s="12"/>
      <c r="R355" s="221" t="str">
        <f t="shared" si="10"/>
        <v/>
      </c>
      <c r="S355" s="199" t="str">
        <f t="shared" si="11"/>
        <v/>
      </c>
      <c r="U355" s="22"/>
    </row>
    <row r="356" spans="3:21" x14ac:dyDescent="0.4">
      <c r="C356" s="42"/>
      <c r="D356" s="72"/>
      <c r="L356" s="19"/>
      <c r="M356" s="42"/>
      <c r="N356" s="249"/>
      <c r="O356" s="250"/>
      <c r="Q356" s="12"/>
      <c r="R356" s="221" t="str">
        <f t="shared" si="10"/>
        <v/>
      </c>
      <c r="S356" s="199" t="str">
        <f t="shared" si="11"/>
        <v/>
      </c>
      <c r="U356" s="22"/>
    </row>
    <row r="357" spans="3:21" x14ac:dyDescent="0.4">
      <c r="C357" s="42"/>
      <c r="D357" s="72"/>
      <c r="L357" s="19"/>
      <c r="M357" s="42"/>
      <c r="N357" s="249"/>
      <c r="O357" s="250"/>
      <c r="Q357" s="12"/>
      <c r="R357" s="221" t="str">
        <f t="shared" si="10"/>
        <v/>
      </c>
      <c r="S357" s="199" t="str">
        <f t="shared" si="11"/>
        <v/>
      </c>
      <c r="U357" s="22"/>
    </row>
    <row r="358" spans="3:21" x14ac:dyDescent="0.4">
      <c r="C358" s="42"/>
      <c r="D358" s="72"/>
      <c r="L358" s="19"/>
      <c r="M358" s="42"/>
      <c r="N358" s="249"/>
      <c r="O358" s="250"/>
      <c r="Q358" s="12"/>
      <c r="R358" s="221" t="str">
        <f t="shared" si="10"/>
        <v/>
      </c>
      <c r="S358" s="199" t="str">
        <f t="shared" si="11"/>
        <v/>
      </c>
      <c r="U358" s="22"/>
    </row>
    <row r="359" spans="3:21" x14ac:dyDescent="0.4">
      <c r="C359" s="42"/>
      <c r="D359" s="72"/>
      <c r="L359" s="19"/>
      <c r="M359" s="42"/>
      <c r="N359" s="249"/>
      <c r="O359" s="250"/>
      <c r="Q359" s="12"/>
      <c r="R359" s="221" t="str">
        <f t="shared" si="10"/>
        <v/>
      </c>
      <c r="S359" s="199" t="str">
        <f t="shared" si="11"/>
        <v/>
      </c>
      <c r="U359" s="22"/>
    </row>
    <row r="360" spans="3:21" x14ac:dyDescent="0.4">
      <c r="C360" s="42"/>
      <c r="D360" s="72"/>
      <c r="L360" s="19"/>
      <c r="M360" s="42"/>
      <c r="N360" s="249"/>
      <c r="O360" s="250"/>
      <c r="Q360" s="12"/>
      <c r="R360" s="221" t="str">
        <f t="shared" si="10"/>
        <v/>
      </c>
      <c r="S360" s="199" t="str">
        <f t="shared" si="11"/>
        <v/>
      </c>
      <c r="U360" s="22"/>
    </row>
    <row r="361" spans="3:21" x14ac:dyDescent="0.4">
      <c r="C361" s="42"/>
      <c r="D361" s="72"/>
      <c r="L361" s="19"/>
      <c r="M361" s="42"/>
      <c r="N361" s="249"/>
      <c r="O361" s="250"/>
      <c r="Q361" s="12"/>
      <c r="R361" s="221" t="str">
        <f t="shared" si="10"/>
        <v/>
      </c>
      <c r="S361" s="199" t="str">
        <f t="shared" si="11"/>
        <v/>
      </c>
      <c r="U361" s="22"/>
    </row>
    <row r="362" spans="3:21" x14ac:dyDescent="0.4">
      <c r="C362" s="42"/>
      <c r="D362" s="72"/>
      <c r="L362" s="19"/>
      <c r="M362" s="42"/>
      <c r="N362" s="249"/>
      <c r="O362" s="250"/>
      <c r="Q362" s="12"/>
      <c r="R362" s="221" t="str">
        <f t="shared" si="10"/>
        <v/>
      </c>
      <c r="S362" s="199" t="str">
        <f t="shared" si="11"/>
        <v/>
      </c>
      <c r="U362" s="22"/>
    </row>
    <row r="363" spans="3:21" x14ac:dyDescent="0.4">
      <c r="C363" s="42"/>
      <c r="D363" s="72"/>
      <c r="L363" s="19"/>
      <c r="M363" s="42"/>
      <c r="N363" s="249"/>
      <c r="O363" s="250"/>
      <c r="Q363" s="12"/>
      <c r="R363" s="221" t="str">
        <f t="shared" si="10"/>
        <v/>
      </c>
      <c r="S363" s="199" t="str">
        <f t="shared" si="11"/>
        <v/>
      </c>
      <c r="U363" s="22"/>
    </row>
    <row r="364" spans="3:21" x14ac:dyDescent="0.4">
      <c r="C364" s="42"/>
      <c r="D364" s="72"/>
      <c r="L364" s="19"/>
      <c r="M364" s="42"/>
      <c r="N364" s="249"/>
      <c r="O364" s="250"/>
      <c r="Q364" s="12"/>
      <c r="R364" s="221" t="str">
        <f t="shared" si="10"/>
        <v/>
      </c>
      <c r="S364" s="199" t="str">
        <f t="shared" si="11"/>
        <v/>
      </c>
      <c r="U364" s="22"/>
    </row>
    <row r="365" spans="3:21" x14ac:dyDescent="0.4">
      <c r="C365" s="42"/>
      <c r="D365" s="72"/>
      <c r="L365" s="19"/>
      <c r="M365" s="42"/>
      <c r="N365" s="249"/>
      <c r="O365" s="250"/>
      <c r="Q365" s="12"/>
      <c r="R365" s="221" t="str">
        <f t="shared" si="10"/>
        <v/>
      </c>
      <c r="S365" s="199" t="str">
        <f t="shared" si="11"/>
        <v/>
      </c>
      <c r="U365" s="22"/>
    </row>
    <row r="366" spans="3:21" x14ac:dyDescent="0.4">
      <c r="C366" s="42"/>
      <c r="D366" s="72"/>
      <c r="L366" s="19"/>
      <c r="M366" s="42"/>
      <c r="N366" s="249"/>
      <c r="O366" s="250"/>
      <c r="Q366" s="12"/>
      <c r="R366" s="221" t="str">
        <f t="shared" si="10"/>
        <v/>
      </c>
      <c r="S366" s="199" t="str">
        <f t="shared" si="11"/>
        <v/>
      </c>
      <c r="U366" s="22"/>
    </row>
    <row r="367" spans="3:21" x14ac:dyDescent="0.4">
      <c r="C367" s="42"/>
      <c r="D367" s="72"/>
      <c r="L367" s="19"/>
      <c r="M367" s="42"/>
      <c r="N367" s="249"/>
      <c r="O367" s="250"/>
      <c r="Q367" s="12"/>
      <c r="R367" s="221" t="str">
        <f t="shared" si="10"/>
        <v/>
      </c>
      <c r="S367" s="199" t="str">
        <f t="shared" si="11"/>
        <v/>
      </c>
      <c r="U367" s="22"/>
    </row>
    <row r="368" spans="3:21" x14ac:dyDescent="0.4">
      <c r="C368" s="42"/>
      <c r="D368" s="72"/>
      <c r="L368" s="19"/>
      <c r="M368" s="42"/>
      <c r="N368" s="249"/>
      <c r="O368" s="250"/>
      <c r="Q368" s="12"/>
      <c r="R368" s="221" t="str">
        <f t="shared" si="10"/>
        <v/>
      </c>
      <c r="S368" s="199" t="str">
        <f t="shared" si="11"/>
        <v/>
      </c>
      <c r="U368" s="22"/>
    </row>
    <row r="369" spans="3:21" x14ac:dyDescent="0.4">
      <c r="C369" s="42"/>
      <c r="D369" s="72"/>
      <c r="L369" s="19"/>
      <c r="M369" s="42"/>
      <c r="N369" s="249"/>
      <c r="O369" s="250"/>
      <c r="Q369" s="12"/>
      <c r="R369" s="221" t="str">
        <f t="shared" si="10"/>
        <v/>
      </c>
      <c r="S369" s="199" t="str">
        <f t="shared" si="11"/>
        <v/>
      </c>
      <c r="U369" s="22"/>
    </row>
    <row r="370" spans="3:21" x14ac:dyDescent="0.4">
      <c r="C370" s="42"/>
      <c r="D370" s="72"/>
      <c r="L370" s="19"/>
      <c r="M370" s="42"/>
      <c r="N370" s="249"/>
      <c r="O370" s="250"/>
      <c r="Q370" s="12"/>
      <c r="R370" s="221" t="str">
        <f t="shared" si="10"/>
        <v/>
      </c>
      <c r="S370" s="199" t="str">
        <f t="shared" si="11"/>
        <v/>
      </c>
      <c r="U370" s="22"/>
    </row>
    <row r="371" spans="3:21" x14ac:dyDescent="0.4">
      <c r="C371" s="42"/>
      <c r="D371" s="72"/>
      <c r="L371" s="19"/>
      <c r="M371" s="42"/>
      <c r="N371" s="249"/>
      <c r="O371" s="250"/>
      <c r="Q371" s="12"/>
      <c r="R371" s="221" t="str">
        <f t="shared" si="10"/>
        <v/>
      </c>
      <c r="S371" s="199" t="str">
        <f t="shared" si="11"/>
        <v/>
      </c>
      <c r="U371" s="22"/>
    </row>
    <row r="372" spans="3:21" x14ac:dyDescent="0.4">
      <c r="C372" s="42"/>
      <c r="D372" s="72"/>
      <c r="L372" s="19"/>
      <c r="M372" s="42"/>
      <c r="N372" s="249"/>
      <c r="O372" s="250"/>
      <c r="Q372" s="12"/>
      <c r="R372" s="221" t="str">
        <f t="shared" si="10"/>
        <v/>
      </c>
      <c r="S372" s="199" t="str">
        <f t="shared" si="11"/>
        <v/>
      </c>
      <c r="U372" s="22"/>
    </row>
    <row r="373" spans="3:21" x14ac:dyDescent="0.4">
      <c r="C373" s="42"/>
      <c r="D373" s="72"/>
      <c r="L373" s="19"/>
      <c r="M373" s="42"/>
      <c r="N373" s="249"/>
      <c r="O373" s="250"/>
      <c r="Q373" s="12"/>
      <c r="R373" s="221" t="str">
        <f t="shared" si="10"/>
        <v/>
      </c>
      <c r="S373" s="199" t="str">
        <f t="shared" si="11"/>
        <v/>
      </c>
      <c r="U373" s="22"/>
    </row>
    <row r="374" spans="3:21" x14ac:dyDescent="0.4">
      <c r="C374" s="42"/>
      <c r="D374" s="72"/>
      <c r="L374" s="19"/>
      <c r="M374" s="42"/>
      <c r="N374" s="249"/>
      <c r="O374" s="250"/>
      <c r="Q374" s="12"/>
      <c r="R374" s="221" t="str">
        <f t="shared" si="10"/>
        <v/>
      </c>
      <c r="S374" s="199" t="str">
        <f t="shared" si="11"/>
        <v/>
      </c>
      <c r="U374" s="22"/>
    </row>
    <row r="375" spans="3:21" x14ac:dyDescent="0.4">
      <c r="C375" s="42"/>
      <c r="D375" s="72"/>
      <c r="L375" s="19"/>
      <c r="M375" s="42"/>
      <c r="N375" s="249"/>
      <c r="O375" s="250"/>
      <c r="Q375" s="12"/>
      <c r="R375" s="221" t="str">
        <f t="shared" si="10"/>
        <v/>
      </c>
      <c r="S375" s="199" t="str">
        <f t="shared" si="11"/>
        <v/>
      </c>
      <c r="U375" s="22"/>
    </row>
    <row r="376" spans="3:21" x14ac:dyDescent="0.4">
      <c r="C376" s="42"/>
      <c r="D376" s="72"/>
      <c r="L376" s="19"/>
      <c r="M376" s="50"/>
      <c r="N376" s="250"/>
      <c r="O376" s="250"/>
      <c r="Q376" s="12"/>
      <c r="R376" s="221" t="str">
        <f t="shared" si="10"/>
        <v/>
      </c>
      <c r="S376" s="199" t="str">
        <f t="shared" si="11"/>
        <v/>
      </c>
      <c r="U376" s="22"/>
    </row>
    <row r="377" spans="3:21" x14ac:dyDescent="0.4">
      <c r="C377" s="42"/>
      <c r="D377" s="72"/>
      <c r="L377" s="19"/>
      <c r="M377" s="50"/>
      <c r="N377" s="250"/>
      <c r="O377" s="250"/>
      <c r="Q377" s="12"/>
      <c r="R377" s="221" t="str">
        <f t="shared" si="10"/>
        <v/>
      </c>
      <c r="S377" s="199" t="str">
        <f t="shared" si="11"/>
        <v/>
      </c>
      <c r="U377" s="22"/>
    </row>
    <row r="378" spans="3:21" x14ac:dyDescent="0.4">
      <c r="C378" s="42"/>
      <c r="D378" s="72"/>
      <c r="L378" s="19"/>
      <c r="M378" s="50"/>
      <c r="N378" s="250"/>
      <c r="O378" s="250"/>
      <c r="Q378" s="12"/>
      <c r="R378" s="221" t="str">
        <f t="shared" si="10"/>
        <v/>
      </c>
      <c r="S378" s="199" t="str">
        <f t="shared" si="11"/>
        <v/>
      </c>
      <c r="U378" s="22"/>
    </row>
    <row r="379" spans="3:21" x14ac:dyDescent="0.4">
      <c r="C379" s="42"/>
      <c r="D379" s="72"/>
      <c r="L379" s="19"/>
      <c r="M379" s="50"/>
      <c r="N379" s="250"/>
      <c r="O379" s="250"/>
      <c r="Q379" s="12"/>
      <c r="R379" s="221" t="str">
        <f t="shared" si="10"/>
        <v/>
      </c>
      <c r="S379" s="199" t="str">
        <f t="shared" si="11"/>
        <v/>
      </c>
      <c r="U379" s="22"/>
    </row>
    <row r="380" spans="3:21" x14ac:dyDescent="0.4">
      <c r="C380" s="42"/>
      <c r="D380" s="72"/>
      <c r="L380" s="19"/>
      <c r="M380" s="50"/>
      <c r="N380" s="250"/>
      <c r="O380" s="250"/>
      <c r="Q380" s="12"/>
      <c r="R380" s="221" t="str">
        <f t="shared" si="10"/>
        <v/>
      </c>
      <c r="S380" s="199" t="str">
        <f t="shared" si="11"/>
        <v/>
      </c>
      <c r="U380" s="22"/>
    </row>
    <row r="381" spans="3:21" x14ac:dyDescent="0.4">
      <c r="C381" s="42"/>
      <c r="D381" s="72"/>
      <c r="L381" s="19"/>
      <c r="M381" s="50"/>
      <c r="N381" s="250"/>
      <c r="O381" s="250"/>
      <c r="Q381" s="12"/>
      <c r="R381" s="221" t="str">
        <f t="shared" si="10"/>
        <v/>
      </c>
      <c r="S381" s="199" t="str">
        <f t="shared" si="11"/>
        <v/>
      </c>
      <c r="U381" s="22"/>
    </row>
    <row r="382" spans="3:21" x14ac:dyDescent="0.4">
      <c r="C382" s="42"/>
      <c r="D382" s="72"/>
      <c r="L382" s="19"/>
      <c r="M382" s="50"/>
      <c r="N382" s="250"/>
      <c r="O382" s="250"/>
      <c r="Q382" s="12"/>
      <c r="R382" s="221" t="str">
        <f t="shared" si="10"/>
        <v/>
      </c>
      <c r="S382" s="199" t="str">
        <f t="shared" si="11"/>
        <v/>
      </c>
      <c r="U382" s="22"/>
    </row>
    <row r="383" spans="3:21" x14ac:dyDescent="0.4">
      <c r="C383" s="42"/>
      <c r="D383" s="72"/>
      <c r="L383" s="19"/>
      <c r="M383" s="50"/>
      <c r="N383" s="250"/>
      <c r="O383" s="250"/>
      <c r="Q383" s="12"/>
      <c r="R383" s="221" t="str">
        <f t="shared" si="10"/>
        <v/>
      </c>
      <c r="S383" s="199" t="str">
        <f t="shared" si="11"/>
        <v/>
      </c>
      <c r="U383" s="22"/>
    </row>
    <row r="384" spans="3:21" x14ac:dyDescent="0.4">
      <c r="C384" s="42"/>
      <c r="D384" s="72"/>
      <c r="L384" s="19"/>
      <c r="M384" s="50"/>
      <c r="N384" s="250"/>
      <c r="O384" s="250"/>
      <c r="Q384" s="12"/>
      <c r="R384" s="221" t="str">
        <f t="shared" si="10"/>
        <v/>
      </c>
      <c r="S384" s="199" t="str">
        <f t="shared" si="11"/>
        <v/>
      </c>
      <c r="U384" s="22"/>
    </row>
    <row r="385" spans="3:21" x14ac:dyDescent="0.4">
      <c r="C385" s="42"/>
      <c r="D385" s="72"/>
      <c r="L385" s="19"/>
      <c r="M385" s="50"/>
      <c r="N385" s="250"/>
      <c r="O385" s="250"/>
      <c r="Q385" s="12"/>
      <c r="R385" s="221" t="str">
        <f t="shared" si="10"/>
        <v/>
      </c>
      <c r="S385" s="199" t="str">
        <f t="shared" si="11"/>
        <v/>
      </c>
      <c r="U385" s="22"/>
    </row>
    <row r="386" spans="3:21" x14ac:dyDescent="0.4">
      <c r="C386" s="42"/>
      <c r="D386" s="72"/>
      <c r="L386" s="19"/>
      <c r="M386" s="50"/>
      <c r="N386" s="250"/>
      <c r="O386" s="250"/>
      <c r="Q386" s="12"/>
      <c r="R386" s="221" t="str">
        <f t="shared" si="10"/>
        <v/>
      </c>
      <c r="S386" s="199" t="str">
        <f t="shared" si="11"/>
        <v/>
      </c>
      <c r="U386" s="22"/>
    </row>
    <row r="387" spans="3:21" x14ac:dyDescent="0.4">
      <c r="C387" s="42"/>
      <c r="D387" s="72"/>
      <c r="L387" s="19"/>
      <c r="M387" s="50"/>
      <c r="N387" s="250"/>
      <c r="O387" s="250"/>
      <c r="Q387" s="12"/>
      <c r="R387" s="221" t="str">
        <f t="shared" si="10"/>
        <v/>
      </c>
      <c r="S387" s="199" t="str">
        <f t="shared" si="11"/>
        <v/>
      </c>
      <c r="U387" s="22"/>
    </row>
    <row r="388" spans="3:21" x14ac:dyDescent="0.4">
      <c r="C388" s="42"/>
      <c r="D388" s="72"/>
      <c r="L388" s="19"/>
      <c r="M388" s="50"/>
      <c r="N388" s="250"/>
      <c r="O388" s="250"/>
      <c r="Q388" s="12"/>
      <c r="R388" s="221" t="str">
        <f t="shared" si="10"/>
        <v/>
      </c>
      <c r="S388" s="199" t="str">
        <f t="shared" si="11"/>
        <v/>
      </c>
      <c r="U388" s="22"/>
    </row>
    <row r="389" spans="3:21" x14ac:dyDescent="0.4">
      <c r="C389" s="42"/>
      <c r="D389" s="72"/>
      <c r="L389" s="19"/>
      <c r="M389" s="50"/>
      <c r="N389" s="250"/>
      <c r="O389" s="250"/>
      <c r="Q389" s="12"/>
      <c r="R389" s="221" t="str">
        <f t="shared" si="10"/>
        <v/>
      </c>
      <c r="S389" s="199" t="str">
        <f t="shared" si="11"/>
        <v/>
      </c>
      <c r="U389" s="22"/>
    </row>
    <row r="390" spans="3:21" x14ac:dyDescent="0.4">
      <c r="C390" s="42"/>
      <c r="D390" s="72"/>
      <c r="L390" s="19"/>
      <c r="M390" s="50"/>
      <c r="N390" s="250"/>
      <c r="O390" s="250"/>
      <c r="Q390" s="12"/>
      <c r="R390" s="221" t="str">
        <f t="shared" si="10"/>
        <v/>
      </c>
      <c r="S390" s="199" t="str">
        <f t="shared" si="11"/>
        <v/>
      </c>
      <c r="U390" s="22"/>
    </row>
    <row r="391" spans="3:21" x14ac:dyDescent="0.4">
      <c r="C391" s="42"/>
      <c r="D391" s="72"/>
      <c r="L391" s="19"/>
      <c r="Q391" s="12"/>
      <c r="R391" s="221" t="str">
        <f t="shared" si="10"/>
        <v/>
      </c>
      <c r="S391" s="199" t="str">
        <f t="shared" si="11"/>
        <v/>
      </c>
      <c r="U391" s="22"/>
    </row>
    <row r="392" spans="3:21" x14ac:dyDescent="0.4">
      <c r="C392" s="42"/>
      <c r="D392" s="72"/>
      <c r="L392" s="19"/>
      <c r="Q392" s="12"/>
      <c r="R392" s="221" t="str">
        <f t="shared" si="10"/>
        <v/>
      </c>
      <c r="S392" s="199" t="str">
        <f t="shared" si="11"/>
        <v/>
      </c>
      <c r="U392" s="22"/>
    </row>
    <row r="393" spans="3:21" x14ac:dyDescent="0.4">
      <c r="C393" s="42"/>
      <c r="D393" s="72"/>
      <c r="L393" s="19"/>
      <c r="Q393" s="12"/>
      <c r="R393" s="221" t="str">
        <f t="shared" si="10"/>
        <v/>
      </c>
      <c r="S393" s="199" t="str">
        <f t="shared" si="11"/>
        <v/>
      </c>
      <c r="U393" s="22"/>
    </row>
    <row r="394" spans="3:21" x14ac:dyDescent="0.4">
      <c r="C394" s="42"/>
      <c r="D394" s="72"/>
      <c r="L394" s="19"/>
      <c r="Q394" s="12"/>
      <c r="R394" s="221" t="str">
        <f t="shared" si="10"/>
        <v/>
      </c>
      <c r="S394" s="199" t="str">
        <f t="shared" si="11"/>
        <v/>
      </c>
      <c r="U394" s="22"/>
    </row>
    <row r="395" spans="3:21" x14ac:dyDescent="0.4">
      <c r="C395" s="50"/>
      <c r="L395" s="19"/>
      <c r="Q395" s="12"/>
      <c r="R395" s="221" t="str">
        <f t="shared" si="10"/>
        <v/>
      </c>
      <c r="S395" s="199" t="str">
        <f t="shared" si="11"/>
        <v/>
      </c>
      <c r="U395" s="22"/>
    </row>
    <row r="396" spans="3:21" x14ac:dyDescent="0.4">
      <c r="C396" s="50"/>
      <c r="L396" s="19"/>
      <c r="Q396" s="12"/>
      <c r="R396" s="221" t="str">
        <f t="shared" si="10"/>
        <v/>
      </c>
      <c r="S396" s="199" t="str">
        <f t="shared" si="11"/>
        <v/>
      </c>
      <c r="U396" s="22"/>
    </row>
    <row r="397" spans="3:21" x14ac:dyDescent="0.4">
      <c r="C397" s="50"/>
      <c r="L397" s="19"/>
      <c r="Q397" s="12"/>
      <c r="R397" s="221" t="str">
        <f t="shared" si="10"/>
        <v/>
      </c>
      <c r="S397" s="199" t="str">
        <f t="shared" si="11"/>
        <v/>
      </c>
      <c r="U397" s="22"/>
    </row>
    <row r="398" spans="3:21" x14ac:dyDescent="0.4">
      <c r="C398" s="50"/>
      <c r="L398" s="19"/>
      <c r="Q398" s="12"/>
      <c r="R398" s="221" t="str">
        <f t="shared" si="10"/>
        <v/>
      </c>
      <c r="S398" s="199" t="str">
        <f t="shared" si="11"/>
        <v/>
      </c>
      <c r="U398" s="22"/>
    </row>
    <row r="399" spans="3:21" x14ac:dyDescent="0.4">
      <c r="C399" s="50"/>
      <c r="L399" s="19"/>
      <c r="Q399" s="12"/>
      <c r="R399" s="221" t="str">
        <f t="shared" si="10"/>
        <v/>
      </c>
      <c r="S399" s="199" t="str">
        <f t="shared" si="11"/>
        <v/>
      </c>
      <c r="U399" s="22"/>
    </row>
    <row r="400" spans="3:21" x14ac:dyDescent="0.4">
      <c r="C400" s="50"/>
      <c r="L400" s="19"/>
      <c r="Q400" s="12"/>
      <c r="R400" s="221" t="str">
        <f t="shared" si="10"/>
        <v/>
      </c>
      <c r="S400" s="199" t="str">
        <f t="shared" si="11"/>
        <v/>
      </c>
      <c r="U400" s="22"/>
    </row>
    <row r="401" spans="3:21" x14ac:dyDescent="0.4">
      <c r="C401" s="50"/>
      <c r="L401" s="19"/>
      <c r="Q401" s="12"/>
      <c r="R401" s="221" t="str">
        <f t="shared" si="10"/>
        <v/>
      </c>
      <c r="S401" s="199" t="str">
        <f t="shared" si="11"/>
        <v/>
      </c>
      <c r="U401" s="22"/>
    </row>
    <row r="402" spans="3:21" x14ac:dyDescent="0.4">
      <c r="C402" s="50"/>
      <c r="L402" s="19"/>
      <c r="Q402" s="12"/>
      <c r="R402" s="221" t="str">
        <f t="shared" si="10"/>
        <v/>
      </c>
      <c r="S402" s="199" t="str">
        <f t="shared" si="11"/>
        <v/>
      </c>
      <c r="U402" s="22"/>
    </row>
    <row r="403" spans="3:21" x14ac:dyDescent="0.4">
      <c r="C403" s="50"/>
      <c r="L403" s="19"/>
      <c r="Q403" s="12"/>
      <c r="R403" s="221" t="str">
        <f t="shared" si="10"/>
        <v/>
      </c>
      <c r="S403" s="199" t="str">
        <f t="shared" si="11"/>
        <v/>
      </c>
      <c r="U403" s="22"/>
    </row>
    <row r="404" spans="3:21" x14ac:dyDescent="0.4">
      <c r="C404" s="50"/>
      <c r="L404" s="19"/>
      <c r="Q404" s="12"/>
      <c r="R404" s="221" t="str">
        <f t="shared" si="10"/>
        <v/>
      </c>
      <c r="S404" s="199" t="str">
        <f t="shared" si="11"/>
        <v/>
      </c>
      <c r="U404" s="22"/>
    </row>
    <row r="405" spans="3:21" x14ac:dyDescent="0.4">
      <c r="C405" s="50"/>
      <c r="L405" s="19"/>
      <c r="Q405" s="12"/>
      <c r="R405" s="221" t="str">
        <f t="shared" si="10"/>
        <v/>
      </c>
      <c r="S405" s="199" t="str">
        <f t="shared" si="11"/>
        <v/>
      </c>
      <c r="U405" s="22"/>
    </row>
    <row r="406" spans="3:21" x14ac:dyDescent="0.4">
      <c r="C406" s="50"/>
      <c r="L406" s="19"/>
      <c r="Q406" s="12"/>
      <c r="R406" s="221" t="str">
        <f t="shared" si="10"/>
        <v/>
      </c>
      <c r="S406" s="199" t="str">
        <f t="shared" si="11"/>
        <v/>
      </c>
      <c r="U406" s="22"/>
    </row>
    <row r="407" spans="3:21" x14ac:dyDescent="0.4">
      <c r="C407" s="50"/>
      <c r="L407" s="19"/>
      <c r="Q407" s="12"/>
      <c r="R407" s="221" t="str">
        <f t="shared" si="10"/>
        <v/>
      </c>
      <c r="S407" s="199" t="str">
        <f t="shared" si="11"/>
        <v/>
      </c>
      <c r="U407" s="22"/>
    </row>
    <row r="408" spans="3:21" x14ac:dyDescent="0.4">
      <c r="C408" s="50"/>
      <c r="L408" s="19"/>
      <c r="Q408" s="12"/>
      <c r="R408" s="221" t="str">
        <f t="shared" si="10"/>
        <v/>
      </c>
      <c r="S408" s="199" t="str">
        <f t="shared" si="11"/>
        <v/>
      </c>
      <c r="U408" s="22"/>
    </row>
    <row r="409" spans="3:21" x14ac:dyDescent="0.4">
      <c r="C409" s="50"/>
      <c r="L409" s="19"/>
      <c r="Q409" s="12"/>
      <c r="R409" s="221" t="str">
        <f t="shared" si="10"/>
        <v/>
      </c>
      <c r="S409" s="199" t="str">
        <f t="shared" si="11"/>
        <v/>
      </c>
      <c r="U409" s="22"/>
    </row>
    <row r="410" spans="3:21" x14ac:dyDescent="0.4">
      <c r="C410" s="50"/>
      <c r="L410" s="19"/>
      <c r="Q410" s="12"/>
      <c r="R410" s="221" t="str">
        <f t="shared" si="10"/>
        <v/>
      </c>
      <c r="S410" s="199" t="str">
        <f t="shared" si="11"/>
        <v/>
      </c>
      <c r="U410" s="22"/>
    </row>
    <row r="411" spans="3:21" x14ac:dyDescent="0.4">
      <c r="C411" s="50"/>
      <c r="L411" s="19"/>
      <c r="Q411" s="12"/>
      <c r="R411" s="221" t="str">
        <f t="shared" si="10"/>
        <v/>
      </c>
      <c r="S411" s="199" t="str">
        <f t="shared" si="11"/>
        <v/>
      </c>
      <c r="U411" s="22"/>
    </row>
    <row r="412" spans="3:21" x14ac:dyDescent="0.4">
      <c r="C412" s="50"/>
      <c r="L412" s="19"/>
      <c r="Q412" s="12"/>
      <c r="R412" s="221" t="str">
        <f t="shared" ref="R412:R475" si="12">IF(O412="","",IF($R$12="UP",O412&gt;=0,O412&lt;0))</f>
        <v/>
      </c>
      <c r="S412" s="199" t="str">
        <f t="shared" ref="S412:S475" si="13">IF($O412="","",IF($R412,$N412/$O412,""))</f>
        <v/>
      </c>
      <c r="U412" s="22"/>
    </row>
    <row r="413" spans="3:21" x14ac:dyDescent="0.4">
      <c r="C413" s="50"/>
      <c r="L413" s="19"/>
      <c r="Q413" s="12"/>
      <c r="R413" s="221" t="str">
        <f t="shared" si="12"/>
        <v/>
      </c>
      <c r="S413" s="199" t="str">
        <f t="shared" si="13"/>
        <v/>
      </c>
      <c r="U413" s="22"/>
    </row>
    <row r="414" spans="3:21" x14ac:dyDescent="0.4">
      <c r="C414" s="50"/>
      <c r="L414" s="19"/>
      <c r="Q414" s="12"/>
      <c r="R414" s="221" t="str">
        <f t="shared" si="12"/>
        <v/>
      </c>
      <c r="S414" s="199" t="str">
        <f t="shared" si="13"/>
        <v/>
      </c>
      <c r="U414" s="22"/>
    </row>
    <row r="415" spans="3:21" x14ac:dyDescent="0.4">
      <c r="C415" s="50"/>
      <c r="L415" s="19"/>
      <c r="Q415" s="12"/>
      <c r="R415" s="221" t="str">
        <f t="shared" si="12"/>
        <v/>
      </c>
      <c r="S415" s="199" t="str">
        <f t="shared" si="13"/>
        <v/>
      </c>
      <c r="U415" s="22"/>
    </row>
    <row r="416" spans="3:21" x14ac:dyDescent="0.4">
      <c r="C416" s="50"/>
      <c r="L416" s="19"/>
      <c r="Q416" s="12"/>
      <c r="R416" s="221" t="str">
        <f t="shared" si="12"/>
        <v/>
      </c>
      <c r="S416" s="199" t="str">
        <f t="shared" si="13"/>
        <v/>
      </c>
      <c r="U416" s="22"/>
    </row>
    <row r="417" spans="3:21" x14ac:dyDescent="0.4">
      <c r="C417" s="50"/>
      <c r="L417" s="19"/>
      <c r="Q417" s="12"/>
      <c r="R417" s="221" t="str">
        <f t="shared" si="12"/>
        <v/>
      </c>
      <c r="S417" s="199" t="str">
        <f t="shared" si="13"/>
        <v/>
      </c>
      <c r="U417" s="22"/>
    </row>
    <row r="418" spans="3:21" x14ac:dyDescent="0.4">
      <c r="C418" s="50"/>
      <c r="L418" s="19"/>
      <c r="Q418" s="12"/>
      <c r="R418" s="221" t="str">
        <f t="shared" si="12"/>
        <v/>
      </c>
      <c r="S418" s="199" t="str">
        <f t="shared" si="13"/>
        <v/>
      </c>
      <c r="U418" s="22"/>
    </row>
    <row r="419" spans="3:21" x14ac:dyDescent="0.4">
      <c r="C419" s="50"/>
      <c r="L419" s="19"/>
      <c r="Q419" s="12"/>
      <c r="R419" s="221" t="str">
        <f t="shared" si="12"/>
        <v/>
      </c>
      <c r="S419" s="199" t="str">
        <f t="shared" si="13"/>
        <v/>
      </c>
      <c r="U419" s="22"/>
    </row>
    <row r="420" spans="3:21" x14ac:dyDescent="0.4">
      <c r="C420" s="50"/>
      <c r="L420" s="19"/>
      <c r="Q420" s="12"/>
      <c r="R420" s="221" t="str">
        <f t="shared" si="12"/>
        <v/>
      </c>
      <c r="S420" s="199" t="str">
        <f t="shared" si="13"/>
        <v/>
      </c>
      <c r="U420" s="22"/>
    </row>
    <row r="421" spans="3:21" x14ac:dyDescent="0.4">
      <c r="C421" s="50"/>
      <c r="L421" s="19"/>
      <c r="Q421" s="12"/>
      <c r="R421" s="221" t="str">
        <f t="shared" si="12"/>
        <v/>
      </c>
      <c r="S421" s="199" t="str">
        <f t="shared" si="13"/>
        <v/>
      </c>
      <c r="U421" s="22"/>
    </row>
    <row r="422" spans="3:21" x14ac:dyDescent="0.4">
      <c r="C422" s="50"/>
      <c r="L422" s="19"/>
      <c r="Q422" s="12"/>
      <c r="R422" s="221" t="str">
        <f t="shared" si="12"/>
        <v/>
      </c>
      <c r="S422" s="199" t="str">
        <f t="shared" si="13"/>
        <v/>
      </c>
      <c r="U422" s="22"/>
    </row>
    <row r="423" spans="3:21" x14ac:dyDescent="0.4">
      <c r="C423" s="50"/>
      <c r="L423" s="19"/>
      <c r="Q423" s="12"/>
      <c r="R423" s="221" t="str">
        <f t="shared" si="12"/>
        <v/>
      </c>
      <c r="S423" s="199" t="str">
        <f t="shared" si="13"/>
        <v/>
      </c>
      <c r="U423" s="22"/>
    </row>
    <row r="424" spans="3:21" x14ac:dyDescent="0.4">
      <c r="C424" s="50"/>
      <c r="L424" s="19"/>
      <c r="Q424" s="12"/>
      <c r="R424" s="221" t="str">
        <f t="shared" si="12"/>
        <v/>
      </c>
      <c r="S424" s="199" t="str">
        <f t="shared" si="13"/>
        <v/>
      </c>
      <c r="U424" s="22"/>
    </row>
    <row r="425" spans="3:21" x14ac:dyDescent="0.4">
      <c r="C425" s="50"/>
      <c r="L425" s="19"/>
      <c r="Q425" s="12"/>
      <c r="R425" s="221" t="str">
        <f t="shared" si="12"/>
        <v/>
      </c>
      <c r="S425" s="199" t="str">
        <f t="shared" si="13"/>
        <v/>
      </c>
      <c r="U425" s="22"/>
    </row>
    <row r="426" spans="3:21" x14ac:dyDescent="0.4">
      <c r="C426" s="50"/>
      <c r="L426" s="19"/>
      <c r="Q426" s="12"/>
      <c r="R426" s="221" t="str">
        <f t="shared" si="12"/>
        <v/>
      </c>
      <c r="S426" s="199" t="str">
        <f t="shared" si="13"/>
        <v/>
      </c>
      <c r="U426" s="22"/>
    </row>
    <row r="427" spans="3:21" x14ac:dyDescent="0.4">
      <c r="C427" s="50"/>
      <c r="L427" s="19"/>
      <c r="Q427" s="12"/>
      <c r="R427" s="221" t="str">
        <f t="shared" si="12"/>
        <v/>
      </c>
      <c r="S427" s="199" t="str">
        <f t="shared" si="13"/>
        <v/>
      </c>
      <c r="U427" s="22"/>
    </row>
    <row r="428" spans="3:21" x14ac:dyDescent="0.4">
      <c r="C428" s="50"/>
      <c r="L428" s="19"/>
      <c r="Q428" s="12"/>
      <c r="R428" s="221" t="str">
        <f t="shared" si="12"/>
        <v/>
      </c>
      <c r="S428" s="199" t="str">
        <f t="shared" si="13"/>
        <v/>
      </c>
      <c r="U428" s="22"/>
    </row>
    <row r="429" spans="3:21" x14ac:dyDescent="0.4">
      <c r="C429" s="50"/>
      <c r="L429" s="19"/>
      <c r="Q429" s="12"/>
      <c r="R429" s="221" t="str">
        <f t="shared" si="12"/>
        <v/>
      </c>
      <c r="S429" s="199" t="str">
        <f t="shared" si="13"/>
        <v/>
      </c>
      <c r="U429" s="22"/>
    </row>
    <row r="430" spans="3:21" x14ac:dyDescent="0.4">
      <c r="C430" s="50"/>
      <c r="L430" s="19"/>
      <c r="Q430" s="12"/>
      <c r="R430" s="221" t="str">
        <f t="shared" si="12"/>
        <v/>
      </c>
      <c r="S430" s="199" t="str">
        <f t="shared" si="13"/>
        <v/>
      </c>
      <c r="U430" s="22"/>
    </row>
    <row r="431" spans="3:21" x14ac:dyDescent="0.4">
      <c r="C431" s="50"/>
      <c r="L431" s="19"/>
      <c r="Q431" s="12"/>
      <c r="R431" s="221" t="str">
        <f t="shared" si="12"/>
        <v/>
      </c>
      <c r="S431" s="199" t="str">
        <f t="shared" si="13"/>
        <v/>
      </c>
      <c r="U431" s="22"/>
    </row>
    <row r="432" spans="3:21" x14ac:dyDescent="0.4">
      <c r="C432" s="50"/>
      <c r="L432" s="19"/>
      <c r="Q432" s="12"/>
      <c r="R432" s="221" t="str">
        <f t="shared" si="12"/>
        <v/>
      </c>
      <c r="S432" s="199" t="str">
        <f t="shared" si="13"/>
        <v/>
      </c>
      <c r="U432" s="22"/>
    </row>
    <row r="433" spans="3:21" x14ac:dyDescent="0.4">
      <c r="C433" s="50"/>
      <c r="L433" s="19"/>
      <c r="Q433" s="12"/>
      <c r="R433" s="221" t="str">
        <f t="shared" si="12"/>
        <v/>
      </c>
      <c r="S433" s="199" t="str">
        <f t="shared" si="13"/>
        <v/>
      </c>
      <c r="U433" s="22"/>
    </row>
    <row r="434" spans="3:21" x14ac:dyDescent="0.4">
      <c r="C434" s="50"/>
      <c r="L434" s="19"/>
      <c r="Q434" s="12"/>
      <c r="R434" s="221" t="str">
        <f t="shared" si="12"/>
        <v/>
      </c>
      <c r="S434" s="199" t="str">
        <f t="shared" si="13"/>
        <v/>
      </c>
      <c r="U434" s="22"/>
    </row>
    <row r="435" spans="3:21" x14ac:dyDescent="0.4">
      <c r="C435" s="50"/>
      <c r="L435" s="19"/>
      <c r="Q435" s="12"/>
      <c r="R435" s="221" t="str">
        <f t="shared" si="12"/>
        <v/>
      </c>
      <c r="S435" s="199" t="str">
        <f t="shared" si="13"/>
        <v/>
      </c>
      <c r="U435" s="22"/>
    </row>
    <row r="436" spans="3:21" x14ac:dyDescent="0.4">
      <c r="C436" s="50"/>
      <c r="L436" s="19"/>
      <c r="Q436" s="12"/>
      <c r="R436" s="221" t="str">
        <f t="shared" si="12"/>
        <v/>
      </c>
      <c r="S436" s="199" t="str">
        <f t="shared" si="13"/>
        <v/>
      </c>
      <c r="U436" s="22"/>
    </row>
    <row r="437" spans="3:21" x14ac:dyDescent="0.4">
      <c r="C437" s="50"/>
      <c r="L437" s="19"/>
      <c r="Q437" s="12"/>
      <c r="R437" s="221" t="str">
        <f t="shared" si="12"/>
        <v/>
      </c>
      <c r="S437" s="199" t="str">
        <f t="shared" si="13"/>
        <v/>
      </c>
      <c r="U437" s="22"/>
    </row>
    <row r="438" spans="3:21" x14ac:dyDescent="0.4">
      <c r="C438" s="50"/>
      <c r="L438" s="19"/>
      <c r="Q438" s="12"/>
      <c r="R438" s="221" t="str">
        <f t="shared" si="12"/>
        <v/>
      </c>
      <c r="S438" s="199" t="str">
        <f t="shared" si="13"/>
        <v/>
      </c>
      <c r="U438" s="22"/>
    </row>
    <row r="439" spans="3:21" x14ac:dyDescent="0.4">
      <c r="C439" s="50"/>
      <c r="L439" s="19"/>
      <c r="Q439" s="12"/>
      <c r="R439" s="221" t="str">
        <f t="shared" si="12"/>
        <v/>
      </c>
      <c r="S439" s="199" t="str">
        <f t="shared" si="13"/>
        <v/>
      </c>
      <c r="U439" s="22"/>
    </row>
    <row r="440" spans="3:21" x14ac:dyDescent="0.4">
      <c r="C440" s="50"/>
      <c r="L440" s="19"/>
      <c r="Q440" s="12"/>
      <c r="R440" s="221" t="str">
        <f t="shared" si="12"/>
        <v/>
      </c>
      <c r="S440" s="199" t="str">
        <f t="shared" si="13"/>
        <v/>
      </c>
      <c r="U440" s="22"/>
    </row>
    <row r="441" spans="3:21" x14ac:dyDescent="0.4">
      <c r="C441" s="50"/>
      <c r="L441" s="19"/>
      <c r="Q441" s="12"/>
      <c r="R441" s="221" t="str">
        <f t="shared" si="12"/>
        <v/>
      </c>
      <c r="S441" s="199" t="str">
        <f t="shared" si="13"/>
        <v/>
      </c>
      <c r="U441" s="22"/>
    </row>
    <row r="442" spans="3:21" x14ac:dyDescent="0.4">
      <c r="C442" s="50"/>
      <c r="L442" s="19"/>
      <c r="Q442" s="12"/>
      <c r="R442" s="221" t="str">
        <f t="shared" si="12"/>
        <v/>
      </c>
      <c r="S442" s="199" t="str">
        <f t="shared" si="13"/>
        <v/>
      </c>
      <c r="U442" s="22"/>
    </row>
    <row r="443" spans="3:21" x14ac:dyDescent="0.4">
      <c r="C443" s="50"/>
      <c r="L443" s="19"/>
      <c r="Q443" s="12"/>
      <c r="R443" s="221" t="str">
        <f t="shared" si="12"/>
        <v/>
      </c>
      <c r="S443" s="199" t="str">
        <f t="shared" si="13"/>
        <v/>
      </c>
      <c r="U443" s="22"/>
    </row>
    <row r="444" spans="3:21" x14ac:dyDescent="0.4">
      <c r="C444" s="50"/>
      <c r="L444" s="19"/>
      <c r="Q444" s="12"/>
      <c r="R444" s="221" t="str">
        <f t="shared" si="12"/>
        <v/>
      </c>
      <c r="S444" s="199" t="str">
        <f t="shared" si="13"/>
        <v/>
      </c>
      <c r="U444" s="22"/>
    </row>
    <row r="445" spans="3:21" x14ac:dyDescent="0.4">
      <c r="C445" s="50"/>
      <c r="L445" s="19"/>
      <c r="Q445" s="12"/>
      <c r="R445" s="221" t="str">
        <f t="shared" si="12"/>
        <v/>
      </c>
      <c r="S445" s="199" t="str">
        <f t="shared" si="13"/>
        <v/>
      </c>
      <c r="U445" s="22"/>
    </row>
    <row r="446" spans="3:21" x14ac:dyDescent="0.4">
      <c r="C446" s="50"/>
      <c r="L446" s="19"/>
      <c r="Q446" s="12"/>
      <c r="R446" s="221" t="str">
        <f t="shared" si="12"/>
        <v/>
      </c>
      <c r="S446" s="199" t="str">
        <f t="shared" si="13"/>
        <v/>
      </c>
      <c r="U446" s="22"/>
    </row>
    <row r="447" spans="3:21" x14ac:dyDescent="0.4">
      <c r="C447" s="50"/>
      <c r="L447" s="19"/>
      <c r="Q447" s="12"/>
      <c r="R447" s="221" t="str">
        <f t="shared" si="12"/>
        <v/>
      </c>
      <c r="S447" s="199" t="str">
        <f t="shared" si="13"/>
        <v/>
      </c>
      <c r="U447" s="22"/>
    </row>
    <row r="448" spans="3:21" x14ac:dyDescent="0.4">
      <c r="C448" s="50"/>
      <c r="L448" s="19"/>
      <c r="Q448" s="12"/>
      <c r="R448" s="221" t="str">
        <f t="shared" si="12"/>
        <v/>
      </c>
      <c r="S448" s="199" t="str">
        <f t="shared" si="13"/>
        <v/>
      </c>
      <c r="U448" s="22"/>
    </row>
    <row r="449" spans="3:21" x14ac:dyDescent="0.4">
      <c r="C449" s="50"/>
      <c r="L449" s="19"/>
      <c r="Q449" s="12"/>
      <c r="R449" s="221" t="str">
        <f t="shared" si="12"/>
        <v/>
      </c>
      <c r="S449" s="199" t="str">
        <f t="shared" si="13"/>
        <v/>
      </c>
      <c r="U449" s="22"/>
    </row>
    <row r="450" spans="3:21" x14ac:dyDescent="0.4">
      <c r="C450" s="50"/>
      <c r="L450" s="19"/>
      <c r="Q450" s="12"/>
      <c r="R450" s="221" t="str">
        <f t="shared" si="12"/>
        <v/>
      </c>
      <c r="S450" s="199" t="str">
        <f t="shared" si="13"/>
        <v/>
      </c>
      <c r="U450" s="22"/>
    </row>
    <row r="451" spans="3:21" x14ac:dyDescent="0.4">
      <c r="C451" s="50"/>
      <c r="L451" s="19"/>
      <c r="Q451" s="12"/>
      <c r="R451" s="221" t="str">
        <f t="shared" si="12"/>
        <v/>
      </c>
      <c r="S451" s="199" t="str">
        <f t="shared" si="13"/>
        <v/>
      </c>
      <c r="U451" s="22"/>
    </row>
    <row r="452" spans="3:21" x14ac:dyDescent="0.4">
      <c r="C452" s="50"/>
      <c r="L452" s="19"/>
      <c r="Q452" s="12"/>
      <c r="R452" s="221" t="str">
        <f t="shared" si="12"/>
        <v/>
      </c>
      <c r="S452" s="199" t="str">
        <f t="shared" si="13"/>
        <v/>
      </c>
      <c r="U452" s="22"/>
    </row>
    <row r="453" spans="3:21" x14ac:dyDescent="0.4">
      <c r="C453" s="50"/>
      <c r="L453" s="19"/>
      <c r="Q453" s="12"/>
      <c r="R453" s="221" t="str">
        <f t="shared" si="12"/>
        <v/>
      </c>
      <c r="S453" s="199" t="str">
        <f t="shared" si="13"/>
        <v/>
      </c>
      <c r="U453" s="22"/>
    </row>
    <row r="454" spans="3:21" x14ac:dyDescent="0.4">
      <c r="C454" s="50"/>
      <c r="L454" s="19"/>
      <c r="Q454" s="12"/>
      <c r="R454" s="221" t="str">
        <f t="shared" si="12"/>
        <v/>
      </c>
      <c r="S454" s="199" t="str">
        <f t="shared" si="13"/>
        <v/>
      </c>
      <c r="U454" s="22"/>
    </row>
    <row r="455" spans="3:21" x14ac:dyDescent="0.4">
      <c r="C455" s="50"/>
      <c r="L455" s="19"/>
      <c r="Q455" s="12"/>
      <c r="R455" s="221" t="str">
        <f t="shared" si="12"/>
        <v/>
      </c>
      <c r="S455" s="199" t="str">
        <f t="shared" si="13"/>
        <v/>
      </c>
      <c r="U455" s="22"/>
    </row>
    <row r="456" spans="3:21" x14ac:dyDescent="0.4">
      <c r="C456" s="50"/>
      <c r="L456" s="19"/>
      <c r="Q456" s="12"/>
      <c r="R456" s="221" t="str">
        <f t="shared" si="12"/>
        <v/>
      </c>
      <c r="S456" s="199" t="str">
        <f t="shared" si="13"/>
        <v/>
      </c>
      <c r="U456" s="22"/>
    </row>
    <row r="457" spans="3:21" x14ac:dyDescent="0.4">
      <c r="C457" s="50"/>
      <c r="L457" s="19"/>
      <c r="Q457" s="12"/>
      <c r="R457" s="221" t="str">
        <f t="shared" si="12"/>
        <v/>
      </c>
      <c r="S457" s="199" t="str">
        <f t="shared" si="13"/>
        <v/>
      </c>
      <c r="U457" s="22"/>
    </row>
    <row r="458" spans="3:21" x14ac:dyDescent="0.4">
      <c r="C458" s="50"/>
      <c r="L458" s="19"/>
      <c r="Q458" s="12"/>
      <c r="R458" s="221" t="str">
        <f t="shared" si="12"/>
        <v/>
      </c>
      <c r="S458" s="199" t="str">
        <f t="shared" si="13"/>
        <v/>
      </c>
      <c r="U458" s="22"/>
    </row>
    <row r="459" spans="3:21" x14ac:dyDescent="0.4">
      <c r="C459" s="50"/>
      <c r="L459" s="19"/>
      <c r="Q459" s="12"/>
      <c r="R459" s="221" t="str">
        <f t="shared" si="12"/>
        <v/>
      </c>
      <c r="S459" s="199" t="str">
        <f t="shared" si="13"/>
        <v/>
      </c>
      <c r="U459" s="22"/>
    </row>
    <row r="460" spans="3:21" x14ac:dyDescent="0.4">
      <c r="C460" s="50"/>
      <c r="L460" s="19"/>
      <c r="Q460" s="12"/>
      <c r="R460" s="221" t="str">
        <f t="shared" si="12"/>
        <v/>
      </c>
      <c r="S460" s="199" t="str">
        <f t="shared" si="13"/>
        <v/>
      </c>
      <c r="U460" s="22"/>
    </row>
    <row r="461" spans="3:21" x14ac:dyDescent="0.4">
      <c r="C461" s="50"/>
      <c r="L461" s="19"/>
      <c r="Q461" s="12"/>
      <c r="R461" s="221" t="str">
        <f t="shared" si="12"/>
        <v/>
      </c>
      <c r="S461" s="199" t="str">
        <f t="shared" si="13"/>
        <v/>
      </c>
      <c r="U461" s="22"/>
    </row>
    <row r="462" spans="3:21" x14ac:dyDescent="0.4">
      <c r="C462" s="50"/>
      <c r="L462" s="19"/>
      <c r="Q462" s="12"/>
      <c r="R462" s="221" t="str">
        <f t="shared" si="12"/>
        <v/>
      </c>
      <c r="S462" s="199" t="str">
        <f t="shared" si="13"/>
        <v/>
      </c>
      <c r="U462" s="22"/>
    </row>
    <row r="463" spans="3:21" x14ac:dyDescent="0.4">
      <c r="C463" s="50"/>
      <c r="L463" s="19"/>
      <c r="Q463" s="12"/>
      <c r="R463" s="221" t="str">
        <f t="shared" si="12"/>
        <v/>
      </c>
      <c r="S463" s="199" t="str">
        <f t="shared" si="13"/>
        <v/>
      </c>
      <c r="U463" s="22"/>
    </row>
    <row r="464" spans="3:21" x14ac:dyDescent="0.4">
      <c r="C464" s="50"/>
      <c r="L464" s="19"/>
      <c r="Q464" s="12"/>
      <c r="R464" s="221" t="str">
        <f t="shared" si="12"/>
        <v/>
      </c>
      <c r="S464" s="199" t="str">
        <f t="shared" si="13"/>
        <v/>
      </c>
      <c r="U464" s="22"/>
    </row>
    <row r="465" spans="3:21" x14ac:dyDescent="0.4">
      <c r="C465" s="50"/>
      <c r="L465" s="19"/>
      <c r="Q465" s="12"/>
      <c r="R465" s="221" t="str">
        <f t="shared" si="12"/>
        <v/>
      </c>
      <c r="S465" s="199" t="str">
        <f t="shared" si="13"/>
        <v/>
      </c>
      <c r="U465" s="22"/>
    </row>
    <row r="466" spans="3:21" x14ac:dyDescent="0.4">
      <c r="C466" s="50"/>
      <c r="L466" s="19"/>
      <c r="Q466" s="12"/>
      <c r="R466" s="221" t="str">
        <f t="shared" si="12"/>
        <v/>
      </c>
      <c r="S466" s="199" t="str">
        <f t="shared" si="13"/>
        <v/>
      </c>
      <c r="U466" s="22"/>
    </row>
    <row r="467" spans="3:21" x14ac:dyDescent="0.4">
      <c r="C467" s="50"/>
      <c r="L467" s="19"/>
      <c r="Q467" s="12"/>
      <c r="R467" s="221" t="str">
        <f t="shared" si="12"/>
        <v/>
      </c>
      <c r="S467" s="199" t="str">
        <f t="shared" si="13"/>
        <v/>
      </c>
      <c r="U467" s="22"/>
    </row>
    <row r="468" spans="3:21" x14ac:dyDescent="0.4">
      <c r="C468" s="50"/>
      <c r="L468" s="19"/>
      <c r="Q468" s="12"/>
      <c r="R468" s="221" t="str">
        <f t="shared" si="12"/>
        <v/>
      </c>
      <c r="S468" s="199" t="str">
        <f t="shared" si="13"/>
        <v/>
      </c>
      <c r="U468" s="22"/>
    </row>
    <row r="469" spans="3:21" x14ac:dyDescent="0.4">
      <c r="C469" s="50"/>
      <c r="L469" s="19"/>
      <c r="Q469" s="12"/>
      <c r="R469" s="221" t="str">
        <f t="shared" si="12"/>
        <v/>
      </c>
      <c r="S469" s="199" t="str">
        <f t="shared" si="13"/>
        <v/>
      </c>
      <c r="U469" s="22"/>
    </row>
    <row r="470" spans="3:21" x14ac:dyDescent="0.4">
      <c r="C470" s="50"/>
      <c r="L470" s="19"/>
      <c r="Q470" s="12"/>
      <c r="R470" s="221" t="str">
        <f t="shared" si="12"/>
        <v/>
      </c>
      <c r="S470" s="199" t="str">
        <f t="shared" si="13"/>
        <v/>
      </c>
      <c r="U470" s="22"/>
    </row>
    <row r="471" spans="3:21" x14ac:dyDescent="0.4">
      <c r="C471" s="50"/>
      <c r="L471" s="19"/>
      <c r="Q471" s="12"/>
      <c r="R471" s="221" t="str">
        <f t="shared" si="12"/>
        <v/>
      </c>
      <c r="S471" s="199" t="str">
        <f t="shared" si="13"/>
        <v/>
      </c>
      <c r="U471" s="22"/>
    </row>
    <row r="472" spans="3:21" x14ac:dyDescent="0.4">
      <c r="C472" s="50"/>
      <c r="L472" s="19"/>
      <c r="Q472" s="12"/>
      <c r="R472" s="221" t="str">
        <f t="shared" si="12"/>
        <v/>
      </c>
      <c r="S472" s="199" t="str">
        <f t="shared" si="13"/>
        <v/>
      </c>
      <c r="U472" s="22"/>
    </row>
    <row r="473" spans="3:21" x14ac:dyDescent="0.4">
      <c r="C473" s="50"/>
      <c r="L473" s="19"/>
      <c r="Q473" s="12"/>
      <c r="R473" s="221" t="str">
        <f t="shared" si="12"/>
        <v/>
      </c>
      <c r="S473" s="199" t="str">
        <f t="shared" si="13"/>
        <v/>
      </c>
      <c r="U473" s="22"/>
    </row>
    <row r="474" spans="3:21" x14ac:dyDescent="0.4">
      <c r="C474" s="50"/>
      <c r="L474" s="19"/>
      <c r="Q474" s="12"/>
      <c r="R474" s="221" t="str">
        <f t="shared" si="12"/>
        <v/>
      </c>
      <c r="S474" s="199" t="str">
        <f t="shared" si="13"/>
        <v/>
      </c>
      <c r="U474" s="22"/>
    </row>
    <row r="475" spans="3:21" x14ac:dyDescent="0.4">
      <c r="C475" s="50"/>
      <c r="L475" s="19"/>
      <c r="Q475" s="12"/>
      <c r="R475" s="221" t="str">
        <f t="shared" si="12"/>
        <v/>
      </c>
      <c r="S475" s="199" t="str">
        <f t="shared" si="13"/>
        <v/>
      </c>
      <c r="U475" s="22"/>
    </row>
    <row r="476" spans="3:21" x14ac:dyDescent="0.4">
      <c r="C476" s="50"/>
      <c r="L476" s="19"/>
      <c r="Q476" s="12"/>
      <c r="R476" s="221" t="str">
        <f t="shared" ref="R476:R539" si="14">IF(O476="","",IF($R$12="UP",O476&gt;=0,O476&lt;0))</f>
        <v/>
      </c>
      <c r="S476" s="199" t="str">
        <f t="shared" ref="S476:S539" si="15">IF($O476="","",IF($R476,$N476/$O476,""))</f>
        <v/>
      </c>
      <c r="U476" s="22"/>
    </row>
    <row r="477" spans="3:21" x14ac:dyDescent="0.4">
      <c r="C477" s="50"/>
      <c r="L477" s="19"/>
      <c r="Q477" s="12"/>
      <c r="R477" s="221" t="str">
        <f t="shared" si="14"/>
        <v/>
      </c>
      <c r="S477" s="199" t="str">
        <f t="shared" si="15"/>
        <v/>
      </c>
      <c r="U477" s="22"/>
    </row>
    <row r="478" spans="3:21" x14ac:dyDescent="0.4">
      <c r="C478" s="50"/>
      <c r="L478" s="19"/>
      <c r="Q478" s="12"/>
      <c r="R478" s="221" t="str">
        <f t="shared" si="14"/>
        <v/>
      </c>
      <c r="S478" s="199" t="str">
        <f t="shared" si="15"/>
        <v/>
      </c>
      <c r="U478" s="22"/>
    </row>
    <row r="479" spans="3:21" x14ac:dyDescent="0.4">
      <c r="C479" s="50"/>
      <c r="L479" s="19"/>
      <c r="Q479" s="12"/>
      <c r="R479" s="221" t="str">
        <f t="shared" si="14"/>
        <v/>
      </c>
      <c r="S479" s="199" t="str">
        <f t="shared" si="15"/>
        <v/>
      </c>
      <c r="U479" s="22"/>
    </row>
    <row r="480" spans="3:21" x14ac:dyDescent="0.4">
      <c r="C480" s="50"/>
      <c r="L480" s="19"/>
      <c r="Q480" s="12"/>
      <c r="R480" s="221" t="str">
        <f t="shared" si="14"/>
        <v/>
      </c>
      <c r="S480" s="199" t="str">
        <f t="shared" si="15"/>
        <v/>
      </c>
      <c r="U480" s="22"/>
    </row>
    <row r="481" spans="3:21" x14ac:dyDescent="0.4">
      <c r="C481" s="50"/>
      <c r="L481" s="19"/>
      <c r="Q481" s="12"/>
      <c r="R481" s="221" t="str">
        <f t="shared" si="14"/>
        <v/>
      </c>
      <c r="S481" s="199" t="str">
        <f t="shared" si="15"/>
        <v/>
      </c>
      <c r="U481" s="22"/>
    </row>
    <row r="482" spans="3:21" x14ac:dyDescent="0.4">
      <c r="C482" s="50"/>
      <c r="L482" s="19"/>
      <c r="Q482" s="12"/>
      <c r="R482" s="221" t="str">
        <f t="shared" si="14"/>
        <v/>
      </c>
      <c r="S482" s="199" t="str">
        <f t="shared" si="15"/>
        <v/>
      </c>
      <c r="U482" s="22"/>
    </row>
    <row r="483" spans="3:21" x14ac:dyDescent="0.4">
      <c r="C483" s="50"/>
      <c r="L483" s="19"/>
      <c r="Q483" s="12"/>
      <c r="R483" s="221" t="str">
        <f t="shared" si="14"/>
        <v/>
      </c>
      <c r="S483" s="199" t="str">
        <f t="shared" si="15"/>
        <v/>
      </c>
      <c r="U483" s="22"/>
    </row>
    <row r="484" spans="3:21" x14ac:dyDescent="0.4">
      <c r="C484" s="50"/>
      <c r="L484" s="19"/>
      <c r="Q484" s="12"/>
      <c r="R484" s="221" t="str">
        <f t="shared" si="14"/>
        <v/>
      </c>
      <c r="S484" s="199" t="str">
        <f t="shared" si="15"/>
        <v/>
      </c>
      <c r="U484" s="22"/>
    </row>
    <row r="485" spans="3:21" x14ac:dyDescent="0.4">
      <c r="C485" s="50"/>
      <c r="L485" s="19"/>
      <c r="Q485" s="12"/>
      <c r="R485" s="221" t="str">
        <f t="shared" si="14"/>
        <v/>
      </c>
      <c r="S485" s="199" t="str">
        <f t="shared" si="15"/>
        <v/>
      </c>
      <c r="U485" s="22"/>
    </row>
    <row r="486" spans="3:21" x14ac:dyDescent="0.4">
      <c r="C486" s="50"/>
      <c r="L486" s="19"/>
      <c r="Q486" s="12"/>
      <c r="R486" s="221" t="str">
        <f t="shared" si="14"/>
        <v/>
      </c>
      <c r="S486" s="199" t="str">
        <f t="shared" si="15"/>
        <v/>
      </c>
      <c r="U486" s="22"/>
    </row>
    <row r="487" spans="3:21" x14ac:dyDescent="0.4">
      <c r="C487" s="50"/>
      <c r="L487" s="19"/>
      <c r="Q487" s="12"/>
      <c r="R487" s="221" t="str">
        <f t="shared" si="14"/>
        <v/>
      </c>
      <c r="S487" s="199" t="str">
        <f t="shared" si="15"/>
        <v/>
      </c>
      <c r="U487" s="22"/>
    </row>
    <row r="488" spans="3:21" x14ac:dyDescent="0.4">
      <c r="C488" s="50"/>
      <c r="L488" s="19"/>
      <c r="Q488" s="12"/>
      <c r="R488" s="221" t="str">
        <f t="shared" si="14"/>
        <v/>
      </c>
      <c r="S488" s="199" t="str">
        <f t="shared" si="15"/>
        <v/>
      </c>
      <c r="U488" s="22"/>
    </row>
    <row r="489" spans="3:21" x14ac:dyDescent="0.4">
      <c r="C489" s="50"/>
      <c r="L489" s="19"/>
      <c r="Q489" s="12"/>
      <c r="R489" s="221" t="str">
        <f t="shared" si="14"/>
        <v/>
      </c>
      <c r="S489" s="199" t="str">
        <f t="shared" si="15"/>
        <v/>
      </c>
      <c r="U489" s="22"/>
    </row>
    <row r="490" spans="3:21" x14ac:dyDescent="0.4">
      <c r="C490" s="50"/>
      <c r="L490" s="19"/>
      <c r="Q490" s="12"/>
      <c r="R490" s="221" t="str">
        <f t="shared" si="14"/>
        <v/>
      </c>
      <c r="S490" s="199" t="str">
        <f t="shared" si="15"/>
        <v/>
      </c>
      <c r="U490" s="22"/>
    </row>
    <row r="491" spans="3:21" x14ac:dyDescent="0.4">
      <c r="C491" s="50"/>
      <c r="L491" s="19"/>
      <c r="Q491" s="12"/>
      <c r="R491" s="221" t="str">
        <f t="shared" si="14"/>
        <v/>
      </c>
      <c r="S491" s="199" t="str">
        <f t="shared" si="15"/>
        <v/>
      </c>
      <c r="U491" s="22"/>
    </row>
    <row r="492" spans="3:21" x14ac:dyDescent="0.4">
      <c r="C492" s="50"/>
      <c r="L492" s="19"/>
      <c r="Q492" s="12"/>
      <c r="R492" s="221" t="str">
        <f t="shared" si="14"/>
        <v/>
      </c>
      <c r="S492" s="199" t="str">
        <f t="shared" si="15"/>
        <v/>
      </c>
      <c r="U492" s="22"/>
    </row>
    <row r="493" spans="3:21" x14ac:dyDescent="0.4">
      <c r="C493" s="50"/>
      <c r="L493" s="19"/>
      <c r="Q493" s="12"/>
      <c r="R493" s="221" t="str">
        <f t="shared" si="14"/>
        <v/>
      </c>
      <c r="S493" s="199" t="str">
        <f t="shared" si="15"/>
        <v/>
      </c>
      <c r="U493" s="22"/>
    </row>
    <row r="494" spans="3:21" x14ac:dyDescent="0.4">
      <c r="C494" s="50"/>
      <c r="L494" s="19"/>
      <c r="Q494" s="12"/>
      <c r="R494" s="221" t="str">
        <f t="shared" si="14"/>
        <v/>
      </c>
      <c r="S494" s="199" t="str">
        <f t="shared" si="15"/>
        <v/>
      </c>
      <c r="U494" s="22"/>
    </row>
    <row r="495" spans="3:21" x14ac:dyDescent="0.4">
      <c r="C495" s="50"/>
      <c r="L495" s="19"/>
      <c r="Q495" s="12"/>
      <c r="R495" s="221" t="str">
        <f t="shared" si="14"/>
        <v/>
      </c>
      <c r="S495" s="199" t="str">
        <f t="shared" si="15"/>
        <v/>
      </c>
      <c r="U495" s="22"/>
    </row>
    <row r="496" spans="3:21" x14ac:dyDescent="0.4">
      <c r="C496" s="50"/>
      <c r="L496" s="19"/>
      <c r="Q496" s="12"/>
      <c r="R496" s="221" t="str">
        <f t="shared" si="14"/>
        <v/>
      </c>
      <c r="S496" s="199" t="str">
        <f t="shared" si="15"/>
        <v/>
      </c>
      <c r="U496" s="22"/>
    </row>
    <row r="497" spans="3:21" x14ac:dyDescent="0.4">
      <c r="C497" s="50"/>
      <c r="L497" s="19"/>
      <c r="Q497" s="12"/>
      <c r="R497" s="221" t="str">
        <f t="shared" si="14"/>
        <v/>
      </c>
      <c r="S497" s="199" t="str">
        <f t="shared" si="15"/>
        <v/>
      </c>
      <c r="U497" s="22"/>
    </row>
    <row r="498" spans="3:21" x14ac:dyDescent="0.4">
      <c r="C498" s="50"/>
      <c r="L498" s="19"/>
      <c r="Q498" s="12"/>
      <c r="R498" s="221" t="str">
        <f t="shared" si="14"/>
        <v/>
      </c>
      <c r="S498" s="199" t="str">
        <f t="shared" si="15"/>
        <v/>
      </c>
      <c r="U498" s="22"/>
    </row>
    <row r="499" spans="3:21" x14ac:dyDescent="0.4">
      <c r="C499" s="50"/>
      <c r="L499" s="19"/>
      <c r="Q499" s="12"/>
      <c r="R499" s="221" t="str">
        <f t="shared" si="14"/>
        <v/>
      </c>
      <c r="S499" s="199" t="str">
        <f t="shared" si="15"/>
        <v/>
      </c>
      <c r="U499" s="22"/>
    </row>
    <row r="500" spans="3:21" x14ac:dyDescent="0.4">
      <c r="C500" s="50"/>
      <c r="L500" s="19"/>
      <c r="Q500" s="12"/>
      <c r="R500" s="221" t="str">
        <f t="shared" si="14"/>
        <v/>
      </c>
      <c r="S500" s="199" t="str">
        <f t="shared" si="15"/>
        <v/>
      </c>
      <c r="U500" s="22"/>
    </row>
    <row r="501" spans="3:21" x14ac:dyDescent="0.4">
      <c r="C501" s="50"/>
      <c r="L501" s="19"/>
      <c r="Q501" s="12"/>
      <c r="R501" s="221" t="str">
        <f t="shared" si="14"/>
        <v/>
      </c>
      <c r="S501" s="199" t="str">
        <f t="shared" si="15"/>
        <v/>
      </c>
      <c r="U501" s="22"/>
    </row>
    <row r="502" spans="3:21" x14ac:dyDescent="0.4">
      <c r="C502" s="50"/>
      <c r="L502" s="19"/>
      <c r="Q502" s="12"/>
      <c r="R502" s="221" t="str">
        <f t="shared" si="14"/>
        <v/>
      </c>
      <c r="S502" s="199" t="str">
        <f t="shared" si="15"/>
        <v/>
      </c>
      <c r="U502" s="22"/>
    </row>
    <row r="503" spans="3:21" x14ac:dyDescent="0.4">
      <c r="C503" s="50"/>
      <c r="L503" s="19"/>
      <c r="Q503" s="12"/>
      <c r="R503" s="221" t="str">
        <f t="shared" si="14"/>
        <v/>
      </c>
      <c r="S503" s="199" t="str">
        <f t="shared" si="15"/>
        <v/>
      </c>
      <c r="U503" s="22"/>
    </row>
    <row r="504" spans="3:21" x14ac:dyDescent="0.4">
      <c r="C504" s="50"/>
      <c r="L504" s="19"/>
      <c r="Q504" s="12"/>
      <c r="R504" s="221" t="str">
        <f t="shared" si="14"/>
        <v/>
      </c>
      <c r="S504" s="199" t="str">
        <f t="shared" si="15"/>
        <v/>
      </c>
      <c r="U504" s="22"/>
    </row>
    <row r="505" spans="3:21" x14ac:dyDescent="0.4">
      <c r="C505" s="50"/>
      <c r="L505" s="19"/>
      <c r="Q505" s="12"/>
      <c r="R505" s="221" t="str">
        <f t="shared" si="14"/>
        <v/>
      </c>
      <c r="S505" s="199" t="str">
        <f t="shared" si="15"/>
        <v/>
      </c>
      <c r="U505" s="22"/>
    </row>
    <row r="506" spans="3:21" x14ac:dyDescent="0.4">
      <c r="C506" s="50"/>
      <c r="L506" s="19"/>
      <c r="Q506" s="12"/>
      <c r="R506" s="221" t="str">
        <f t="shared" si="14"/>
        <v/>
      </c>
      <c r="S506" s="199" t="str">
        <f t="shared" si="15"/>
        <v/>
      </c>
      <c r="U506" s="22"/>
    </row>
    <row r="507" spans="3:21" x14ac:dyDescent="0.4">
      <c r="C507" s="50"/>
      <c r="L507" s="19"/>
      <c r="Q507" s="12"/>
      <c r="R507" s="221" t="str">
        <f t="shared" si="14"/>
        <v/>
      </c>
      <c r="S507" s="199" t="str">
        <f t="shared" si="15"/>
        <v/>
      </c>
      <c r="U507" s="22"/>
    </row>
    <row r="508" spans="3:21" x14ac:dyDescent="0.4">
      <c r="C508" s="50"/>
      <c r="L508" s="19"/>
      <c r="Q508" s="12"/>
      <c r="R508" s="221" t="str">
        <f t="shared" si="14"/>
        <v/>
      </c>
      <c r="S508" s="199" t="str">
        <f t="shared" si="15"/>
        <v/>
      </c>
      <c r="U508" s="22"/>
    </row>
    <row r="509" spans="3:21" x14ac:dyDescent="0.4">
      <c r="C509" s="50"/>
      <c r="L509" s="19"/>
      <c r="Q509" s="12"/>
      <c r="R509" s="221" t="str">
        <f t="shared" si="14"/>
        <v/>
      </c>
      <c r="S509" s="199" t="str">
        <f t="shared" si="15"/>
        <v/>
      </c>
      <c r="U509" s="22"/>
    </row>
    <row r="510" spans="3:21" x14ac:dyDescent="0.4">
      <c r="C510" s="50"/>
      <c r="L510" s="19"/>
      <c r="Q510" s="12"/>
      <c r="R510" s="221" t="str">
        <f t="shared" si="14"/>
        <v/>
      </c>
      <c r="S510" s="199" t="str">
        <f t="shared" si="15"/>
        <v/>
      </c>
      <c r="U510" s="22"/>
    </row>
    <row r="511" spans="3:21" x14ac:dyDescent="0.4">
      <c r="C511" s="50"/>
      <c r="L511" s="19"/>
      <c r="Q511" s="12"/>
      <c r="R511" s="221" t="str">
        <f t="shared" si="14"/>
        <v/>
      </c>
      <c r="S511" s="199" t="str">
        <f t="shared" si="15"/>
        <v/>
      </c>
      <c r="U511" s="22"/>
    </row>
    <row r="512" spans="3:21" x14ac:dyDescent="0.4">
      <c r="C512" s="50"/>
      <c r="L512" s="19"/>
      <c r="Q512" s="12"/>
      <c r="R512" s="221" t="str">
        <f t="shared" si="14"/>
        <v/>
      </c>
      <c r="S512" s="199" t="str">
        <f t="shared" si="15"/>
        <v/>
      </c>
      <c r="U512" s="22"/>
    </row>
    <row r="513" spans="3:21" x14ac:dyDescent="0.4">
      <c r="C513" s="50"/>
      <c r="L513" s="19"/>
      <c r="Q513" s="12"/>
      <c r="R513" s="221" t="str">
        <f t="shared" si="14"/>
        <v/>
      </c>
      <c r="S513" s="199" t="str">
        <f t="shared" si="15"/>
        <v/>
      </c>
      <c r="U513" s="22"/>
    </row>
    <row r="514" spans="3:21" x14ac:dyDescent="0.4">
      <c r="C514" s="50"/>
      <c r="L514" s="19"/>
      <c r="Q514" s="12"/>
      <c r="R514" s="221" t="str">
        <f t="shared" si="14"/>
        <v/>
      </c>
      <c r="S514" s="199" t="str">
        <f t="shared" si="15"/>
        <v/>
      </c>
      <c r="U514" s="22"/>
    </row>
    <row r="515" spans="3:21" x14ac:dyDescent="0.4">
      <c r="C515" s="50"/>
      <c r="L515" s="19"/>
      <c r="Q515" s="12"/>
      <c r="R515" s="221" t="str">
        <f t="shared" si="14"/>
        <v/>
      </c>
      <c r="S515" s="199" t="str">
        <f t="shared" si="15"/>
        <v/>
      </c>
      <c r="U515" s="22"/>
    </row>
    <row r="516" spans="3:21" x14ac:dyDescent="0.4">
      <c r="C516" s="50"/>
      <c r="L516" s="19"/>
      <c r="Q516" s="12"/>
      <c r="R516" s="221" t="str">
        <f t="shared" si="14"/>
        <v/>
      </c>
      <c r="S516" s="199" t="str">
        <f t="shared" si="15"/>
        <v/>
      </c>
      <c r="U516" s="22"/>
    </row>
    <row r="517" spans="3:21" x14ac:dyDescent="0.4">
      <c r="C517" s="50"/>
      <c r="L517" s="19"/>
      <c r="Q517" s="12"/>
      <c r="R517" s="221" t="str">
        <f t="shared" si="14"/>
        <v/>
      </c>
      <c r="S517" s="199" t="str">
        <f t="shared" si="15"/>
        <v/>
      </c>
      <c r="U517" s="22"/>
    </row>
    <row r="518" spans="3:21" x14ac:dyDescent="0.4">
      <c r="C518" s="50"/>
      <c r="L518" s="19"/>
      <c r="Q518" s="12"/>
      <c r="R518" s="221" t="str">
        <f t="shared" si="14"/>
        <v/>
      </c>
      <c r="S518" s="199" t="str">
        <f t="shared" si="15"/>
        <v/>
      </c>
      <c r="U518" s="22"/>
    </row>
    <row r="519" spans="3:21" x14ac:dyDescent="0.4">
      <c r="C519" s="50"/>
      <c r="L519" s="19"/>
      <c r="Q519" s="12"/>
      <c r="R519" s="221" t="str">
        <f t="shared" si="14"/>
        <v/>
      </c>
      <c r="S519" s="199" t="str">
        <f t="shared" si="15"/>
        <v/>
      </c>
      <c r="U519" s="22"/>
    </row>
    <row r="520" spans="3:21" x14ac:dyDescent="0.4">
      <c r="C520" s="50"/>
      <c r="L520" s="19"/>
      <c r="Q520" s="12"/>
      <c r="R520" s="221" t="str">
        <f t="shared" si="14"/>
        <v/>
      </c>
      <c r="S520" s="199" t="str">
        <f t="shared" si="15"/>
        <v/>
      </c>
      <c r="U520" s="22"/>
    </row>
    <row r="521" spans="3:21" x14ac:dyDescent="0.4">
      <c r="C521" s="50"/>
      <c r="L521" s="19"/>
      <c r="Q521" s="12"/>
      <c r="R521" s="221" t="str">
        <f t="shared" si="14"/>
        <v/>
      </c>
      <c r="S521" s="199" t="str">
        <f t="shared" si="15"/>
        <v/>
      </c>
      <c r="U521" s="22"/>
    </row>
    <row r="522" spans="3:21" x14ac:dyDescent="0.4">
      <c r="C522" s="50"/>
      <c r="L522" s="19"/>
      <c r="Q522" s="12"/>
      <c r="R522" s="221" t="str">
        <f t="shared" si="14"/>
        <v/>
      </c>
      <c r="S522" s="199" t="str">
        <f t="shared" si="15"/>
        <v/>
      </c>
      <c r="U522" s="22"/>
    </row>
    <row r="523" spans="3:21" x14ac:dyDescent="0.4">
      <c r="C523" s="50"/>
      <c r="L523" s="19"/>
      <c r="Q523" s="12"/>
      <c r="R523" s="221" t="str">
        <f t="shared" si="14"/>
        <v/>
      </c>
      <c r="S523" s="199" t="str">
        <f t="shared" si="15"/>
        <v/>
      </c>
      <c r="U523" s="22"/>
    </row>
    <row r="524" spans="3:21" x14ac:dyDescent="0.4">
      <c r="C524" s="50"/>
      <c r="L524" s="19"/>
      <c r="Q524" s="12"/>
      <c r="R524" s="221" t="str">
        <f t="shared" si="14"/>
        <v/>
      </c>
      <c r="S524" s="199" t="str">
        <f t="shared" si="15"/>
        <v/>
      </c>
      <c r="U524" s="22"/>
    </row>
    <row r="525" spans="3:21" x14ac:dyDescent="0.4">
      <c r="C525" s="50"/>
      <c r="L525" s="19"/>
      <c r="Q525" s="12"/>
      <c r="R525" s="221" t="str">
        <f t="shared" si="14"/>
        <v/>
      </c>
      <c r="S525" s="199" t="str">
        <f t="shared" si="15"/>
        <v/>
      </c>
      <c r="U525" s="22"/>
    </row>
    <row r="526" spans="3:21" x14ac:dyDescent="0.4">
      <c r="C526" s="50"/>
      <c r="L526" s="19"/>
      <c r="Q526" s="12"/>
      <c r="R526" s="221" t="str">
        <f t="shared" si="14"/>
        <v/>
      </c>
      <c r="S526" s="199" t="str">
        <f t="shared" si="15"/>
        <v/>
      </c>
      <c r="U526" s="22"/>
    </row>
    <row r="527" spans="3:21" x14ac:dyDescent="0.4">
      <c r="C527" s="50"/>
      <c r="L527" s="19"/>
      <c r="Q527" s="12"/>
      <c r="R527" s="221" t="str">
        <f t="shared" si="14"/>
        <v/>
      </c>
      <c r="S527" s="199" t="str">
        <f t="shared" si="15"/>
        <v/>
      </c>
      <c r="U527" s="22"/>
    </row>
    <row r="528" spans="3:21" x14ac:dyDescent="0.4">
      <c r="C528" s="50"/>
      <c r="L528" s="19"/>
      <c r="Q528" s="12"/>
      <c r="R528" s="221" t="str">
        <f t="shared" si="14"/>
        <v/>
      </c>
      <c r="S528" s="199" t="str">
        <f t="shared" si="15"/>
        <v/>
      </c>
      <c r="U528" s="22"/>
    </row>
    <row r="529" spans="3:21" x14ac:dyDescent="0.4">
      <c r="C529" s="50"/>
      <c r="L529" s="19"/>
      <c r="Q529" s="12"/>
      <c r="R529" s="221" t="str">
        <f t="shared" si="14"/>
        <v/>
      </c>
      <c r="S529" s="199" t="str">
        <f t="shared" si="15"/>
        <v/>
      </c>
      <c r="U529" s="22"/>
    </row>
    <row r="530" spans="3:21" x14ac:dyDescent="0.4">
      <c r="C530" s="50"/>
      <c r="L530" s="19"/>
      <c r="Q530" s="12"/>
      <c r="R530" s="221" t="str">
        <f t="shared" si="14"/>
        <v/>
      </c>
      <c r="S530" s="199" t="str">
        <f t="shared" si="15"/>
        <v/>
      </c>
      <c r="U530" s="22"/>
    </row>
    <row r="531" spans="3:21" x14ac:dyDescent="0.4">
      <c r="C531" s="50"/>
      <c r="L531" s="19"/>
      <c r="Q531" s="12"/>
      <c r="R531" s="221" t="str">
        <f t="shared" si="14"/>
        <v/>
      </c>
      <c r="S531" s="199" t="str">
        <f t="shared" si="15"/>
        <v/>
      </c>
      <c r="U531" s="22"/>
    </row>
    <row r="532" spans="3:21" x14ac:dyDescent="0.4">
      <c r="C532" s="50"/>
      <c r="L532" s="19"/>
      <c r="Q532" s="12"/>
      <c r="R532" s="221" t="str">
        <f t="shared" si="14"/>
        <v/>
      </c>
      <c r="S532" s="199" t="str">
        <f t="shared" si="15"/>
        <v/>
      </c>
      <c r="U532" s="22"/>
    </row>
    <row r="533" spans="3:21" x14ac:dyDescent="0.4">
      <c r="C533" s="50"/>
      <c r="L533" s="19"/>
      <c r="Q533" s="12"/>
      <c r="R533" s="221" t="str">
        <f t="shared" si="14"/>
        <v/>
      </c>
      <c r="S533" s="199" t="str">
        <f t="shared" si="15"/>
        <v/>
      </c>
      <c r="U533" s="22"/>
    </row>
    <row r="534" spans="3:21" x14ac:dyDescent="0.4">
      <c r="C534" s="50"/>
      <c r="L534" s="19"/>
      <c r="Q534" s="12"/>
      <c r="R534" s="221" t="str">
        <f t="shared" si="14"/>
        <v/>
      </c>
      <c r="S534" s="199" t="str">
        <f t="shared" si="15"/>
        <v/>
      </c>
      <c r="U534" s="22"/>
    </row>
    <row r="535" spans="3:21" x14ac:dyDescent="0.4">
      <c r="C535" s="50"/>
      <c r="L535" s="19"/>
      <c r="Q535" s="12"/>
      <c r="R535" s="221" t="str">
        <f t="shared" si="14"/>
        <v/>
      </c>
      <c r="S535" s="199" t="str">
        <f t="shared" si="15"/>
        <v/>
      </c>
      <c r="U535" s="22"/>
    </row>
    <row r="536" spans="3:21" x14ac:dyDescent="0.4">
      <c r="C536" s="50"/>
      <c r="L536" s="19"/>
      <c r="Q536" s="12"/>
      <c r="R536" s="221" t="str">
        <f t="shared" si="14"/>
        <v/>
      </c>
      <c r="S536" s="199" t="str">
        <f t="shared" si="15"/>
        <v/>
      </c>
      <c r="U536" s="22"/>
    </row>
    <row r="537" spans="3:21" x14ac:dyDescent="0.4">
      <c r="C537" s="50"/>
      <c r="L537" s="19"/>
      <c r="Q537" s="12"/>
      <c r="R537" s="221" t="str">
        <f t="shared" si="14"/>
        <v/>
      </c>
      <c r="S537" s="199" t="str">
        <f t="shared" si="15"/>
        <v/>
      </c>
      <c r="U537" s="22"/>
    </row>
    <row r="538" spans="3:21" x14ac:dyDescent="0.4">
      <c r="C538" s="50"/>
      <c r="L538" s="19"/>
      <c r="Q538" s="12"/>
      <c r="R538" s="221" t="str">
        <f t="shared" si="14"/>
        <v/>
      </c>
      <c r="S538" s="199" t="str">
        <f t="shared" si="15"/>
        <v/>
      </c>
      <c r="U538" s="22"/>
    </row>
    <row r="539" spans="3:21" x14ac:dyDescent="0.4">
      <c r="C539" s="50"/>
      <c r="L539" s="19"/>
      <c r="Q539" s="12"/>
      <c r="R539" s="221" t="str">
        <f t="shared" si="14"/>
        <v/>
      </c>
      <c r="S539" s="199" t="str">
        <f t="shared" si="15"/>
        <v/>
      </c>
      <c r="U539" s="22"/>
    </row>
    <row r="540" spans="3:21" x14ac:dyDescent="0.4">
      <c r="C540" s="50"/>
      <c r="L540" s="19"/>
      <c r="Q540" s="12"/>
      <c r="R540" s="221" t="str">
        <f t="shared" ref="R540:R603" si="16">IF(O540="","",IF($R$12="UP",O540&gt;=0,O540&lt;0))</f>
        <v/>
      </c>
      <c r="S540" s="199" t="str">
        <f t="shared" ref="S540:S603" si="17">IF($O540="","",IF($R540,$N540/$O540,""))</f>
        <v/>
      </c>
      <c r="U540" s="22"/>
    </row>
    <row r="541" spans="3:21" x14ac:dyDescent="0.4">
      <c r="C541" s="50"/>
      <c r="L541" s="19"/>
      <c r="Q541" s="12"/>
      <c r="R541" s="221" t="str">
        <f t="shared" si="16"/>
        <v/>
      </c>
      <c r="S541" s="199" t="str">
        <f t="shared" si="17"/>
        <v/>
      </c>
      <c r="U541" s="22"/>
    </row>
    <row r="542" spans="3:21" x14ac:dyDescent="0.4">
      <c r="C542" s="50"/>
      <c r="L542" s="19"/>
      <c r="Q542" s="12"/>
      <c r="R542" s="221" t="str">
        <f t="shared" si="16"/>
        <v/>
      </c>
      <c r="S542" s="199" t="str">
        <f t="shared" si="17"/>
        <v/>
      </c>
      <c r="U542" s="22"/>
    </row>
    <row r="543" spans="3:21" x14ac:dyDescent="0.4">
      <c r="C543" s="50"/>
      <c r="L543" s="19"/>
      <c r="Q543" s="12"/>
      <c r="R543" s="221" t="str">
        <f t="shared" si="16"/>
        <v/>
      </c>
      <c r="S543" s="199" t="str">
        <f t="shared" si="17"/>
        <v/>
      </c>
      <c r="U543" s="22"/>
    </row>
    <row r="544" spans="3:21" x14ac:dyDescent="0.4">
      <c r="C544" s="50"/>
      <c r="L544" s="19"/>
      <c r="Q544" s="12"/>
      <c r="R544" s="221" t="str">
        <f t="shared" si="16"/>
        <v/>
      </c>
      <c r="S544" s="199" t="str">
        <f t="shared" si="17"/>
        <v/>
      </c>
      <c r="U544" s="22"/>
    </row>
    <row r="545" spans="3:21" x14ac:dyDescent="0.4">
      <c r="C545" s="50"/>
      <c r="L545" s="19"/>
      <c r="Q545" s="12"/>
      <c r="R545" s="221" t="str">
        <f t="shared" si="16"/>
        <v/>
      </c>
      <c r="S545" s="199" t="str">
        <f t="shared" si="17"/>
        <v/>
      </c>
      <c r="U545" s="22"/>
    </row>
    <row r="546" spans="3:21" x14ac:dyDescent="0.4">
      <c r="C546" s="50"/>
      <c r="L546" s="19"/>
      <c r="Q546" s="12"/>
      <c r="R546" s="221" t="str">
        <f t="shared" si="16"/>
        <v/>
      </c>
      <c r="S546" s="199" t="str">
        <f t="shared" si="17"/>
        <v/>
      </c>
      <c r="U546" s="22"/>
    </row>
    <row r="547" spans="3:21" x14ac:dyDescent="0.4">
      <c r="C547" s="50"/>
      <c r="L547" s="19"/>
      <c r="Q547" s="12"/>
      <c r="R547" s="221" t="str">
        <f t="shared" si="16"/>
        <v/>
      </c>
      <c r="S547" s="199" t="str">
        <f t="shared" si="17"/>
        <v/>
      </c>
      <c r="U547" s="22"/>
    </row>
    <row r="548" spans="3:21" x14ac:dyDescent="0.4">
      <c r="C548" s="50"/>
      <c r="L548" s="19"/>
      <c r="Q548" s="12"/>
      <c r="R548" s="221" t="str">
        <f t="shared" si="16"/>
        <v/>
      </c>
      <c r="S548" s="199" t="str">
        <f t="shared" si="17"/>
        <v/>
      </c>
      <c r="U548" s="22"/>
    </row>
    <row r="549" spans="3:21" x14ac:dyDescent="0.4">
      <c r="C549" s="50"/>
      <c r="L549" s="19"/>
      <c r="Q549" s="12"/>
      <c r="R549" s="221" t="str">
        <f t="shared" si="16"/>
        <v/>
      </c>
      <c r="S549" s="199" t="str">
        <f t="shared" si="17"/>
        <v/>
      </c>
      <c r="U549" s="22"/>
    </row>
    <row r="550" spans="3:21" x14ac:dyDescent="0.4">
      <c r="C550" s="50"/>
      <c r="L550" s="19"/>
      <c r="Q550" s="12"/>
      <c r="R550" s="221" t="str">
        <f t="shared" si="16"/>
        <v/>
      </c>
      <c r="S550" s="199" t="str">
        <f t="shared" si="17"/>
        <v/>
      </c>
      <c r="U550" s="22"/>
    </row>
    <row r="551" spans="3:21" x14ac:dyDescent="0.4">
      <c r="C551" s="50"/>
      <c r="L551" s="19"/>
      <c r="Q551" s="12"/>
      <c r="R551" s="221" t="str">
        <f t="shared" si="16"/>
        <v/>
      </c>
      <c r="S551" s="199" t="str">
        <f t="shared" si="17"/>
        <v/>
      </c>
      <c r="U551" s="22"/>
    </row>
    <row r="552" spans="3:21" x14ac:dyDescent="0.4">
      <c r="C552" s="50"/>
      <c r="L552" s="19"/>
      <c r="Q552" s="12"/>
      <c r="R552" s="221" t="str">
        <f t="shared" si="16"/>
        <v/>
      </c>
      <c r="S552" s="199" t="str">
        <f t="shared" si="17"/>
        <v/>
      </c>
      <c r="U552" s="22"/>
    </row>
    <row r="553" spans="3:21" x14ac:dyDescent="0.4">
      <c r="C553" s="50"/>
      <c r="L553" s="19"/>
      <c r="Q553" s="12"/>
      <c r="R553" s="221" t="str">
        <f t="shared" si="16"/>
        <v/>
      </c>
      <c r="S553" s="199" t="str">
        <f t="shared" si="17"/>
        <v/>
      </c>
      <c r="U553" s="22"/>
    </row>
    <row r="554" spans="3:21" x14ac:dyDescent="0.4">
      <c r="C554" s="50"/>
      <c r="L554" s="19"/>
      <c r="Q554" s="12"/>
      <c r="R554" s="221" t="str">
        <f t="shared" si="16"/>
        <v/>
      </c>
      <c r="S554" s="199" t="str">
        <f t="shared" si="17"/>
        <v/>
      </c>
      <c r="U554" s="22"/>
    </row>
    <row r="555" spans="3:21" x14ac:dyDescent="0.4">
      <c r="C555" s="50"/>
      <c r="L555" s="19"/>
      <c r="Q555" s="12"/>
      <c r="R555" s="221" t="str">
        <f t="shared" si="16"/>
        <v/>
      </c>
      <c r="S555" s="199" t="str">
        <f t="shared" si="17"/>
        <v/>
      </c>
      <c r="U555" s="22"/>
    </row>
    <row r="556" spans="3:21" x14ac:dyDescent="0.4">
      <c r="C556" s="50"/>
      <c r="L556" s="19"/>
      <c r="Q556" s="12"/>
      <c r="R556" s="221" t="str">
        <f t="shared" si="16"/>
        <v/>
      </c>
      <c r="S556" s="199" t="str">
        <f t="shared" si="17"/>
        <v/>
      </c>
      <c r="U556" s="22"/>
    </row>
    <row r="557" spans="3:21" x14ac:dyDescent="0.4">
      <c r="C557" s="50"/>
      <c r="L557" s="19"/>
      <c r="Q557" s="12"/>
      <c r="R557" s="221" t="str">
        <f t="shared" si="16"/>
        <v/>
      </c>
      <c r="S557" s="199" t="str">
        <f t="shared" si="17"/>
        <v/>
      </c>
      <c r="U557" s="22"/>
    </row>
    <row r="558" spans="3:21" x14ac:dyDescent="0.4">
      <c r="C558" s="50"/>
      <c r="L558" s="19"/>
      <c r="Q558" s="12"/>
      <c r="R558" s="221" t="str">
        <f t="shared" si="16"/>
        <v/>
      </c>
      <c r="S558" s="199" t="str">
        <f t="shared" si="17"/>
        <v/>
      </c>
      <c r="U558" s="22"/>
    </row>
    <row r="559" spans="3:21" x14ac:dyDescent="0.4">
      <c r="C559" s="50"/>
      <c r="L559" s="19"/>
      <c r="Q559" s="12"/>
      <c r="R559" s="221" t="str">
        <f t="shared" si="16"/>
        <v/>
      </c>
      <c r="S559" s="199" t="str">
        <f t="shared" si="17"/>
        <v/>
      </c>
      <c r="U559" s="22"/>
    </row>
    <row r="560" spans="3:21" x14ac:dyDescent="0.4">
      <c r="C560" s="50"/>
      <c r="L560" s="19"/>
      <c r="Q560" s="12"/>
      <c r="R560" s="221" t="str">
        <f t="shared" si="16"/>
        <v/>
      </c>
      <c r="S560" s="199" t="str">
        <f t="shared" si="17"/>
        <v/>
      </c>
      <c r="U560" s="22"/>
    </row>
    <row r="561" spans="3:21" x14ac:dyDescent="0.4">
      <c r="C561" s="50"/>
      <c r="L561" s="19"/>
      <c r="Q561" s="12"/>
      <c r="R561" s="221" t="str">
        <f t="shared" si="16"/>
        <v/>
      </c>
      <c r="S561" s="199" t="str">
        <f t="shared" si="17"/>
        <v/>
      </c>
      <c r="U561" s="22"/>
    </row>
    <row r="562" spans="3:21" x14ac:dyDescent="0.4">
      <c r="C562" s="50"/>
      <c r="L562" s="19"/>
      <c r="Q562" s="12"/>
      <c r="R562" s="221" t="str">
        <f t="shared" si="16"/>
        <v/>
      </c>
      <c r="S562" s="199" t="str">
        <f t="shared" si="17"/>
        <v/>
      </c>
      <c r="U562" s="22"/>
    </row>
    <row r="563" spans="3:21" x14ac:dyDescent="0.4">
      <c r="C563" s="50"/>
      <c r="L563" s="19"/>
      <c r="Q563" s="12"/>
      <c r="R563" s="221" t="str">
        <f t="shared" si="16"/>
        <v/>
      </c>
      <c r="S563" s="199" t="str">
        <f t="shared" si="17"/>
        <v/>
      </c>
      <c r="U563" s="22"/>
    </row>
    <row r="564" spans="3:21" x14ac:dyDescent="0.4">
      <c r="C564" s="50"/>
      <c r="L564" s="19"/>
      <c r="Q564" s="12"/>
      <c r="R564" s="221" t="str">
        <f t="shared" si="16"/>
        <v/>
      </c>
      <c r="S564" s="199" t="str">
        <f t="shared" si="17"/>
        <v/>
      </c>
      <c r="U564" s="22"/>
    </row>
    <row r="565" spans="3:21" x14ac:dyDescent="0.4">
      <c r="C565" s="50"/>
      <c r="L565" s="19"/>
      <c r="Q565" s="12"/>
      <c r="R565" s="221" t="str">
        <f t="shared" si="16"/>
        <v/>
      </c>
      <c r="S565" s="199" t="str">
        <f t="shared" si="17"/>
        <v/>
      </c>
      <c r="U565" s="22"/>
    </row>
    <row r="566" spans="3:21" x14ac:dyDescent="0.4">
      <c r="C566" s="50"/>
      <c r="L566" s="19"/>
      <c r="Q566" s="12"/>
      <c r="R566" s="221" t="str">
        <f t="shared" si="16"/>
        <v/>
      </c>
      <c r="S566" s="199" t="str">
        <f t="shared" si="17"/>
        <v/>
      </c>
      <c r="U566" s="22"/>
    </row>
    <row r="567" spans="3:21" x14ac:dyDescent="0.4">
      <c r="C567" s="50"/>
      <c r="L567" s="19"/>
      <c r="Q567" s="12"/>
      <c r="R567" s="221" t="str">
        <f t="shared" si="16"/>
        <v/>
      </c>
      <c r="S567" s="199" t="str">
        <f t="shared" si="17"/>
        <v/>
      </c>
      <c r="U567" s="22"/>
    </row>
    <row r="568" spans="3:21" x14ac:dyDescent="0.4">
      <c r="C568" s="50"/>
      <c r="L568" s="19"/>
      <c r="Q568" s="12"/>
      <c r="R568" s="221" t="str">
        <f t="shared" si="16"/>
        <v/>
      </c>
      <c r="S568" s="199" t="str">
        <f t="shared" si="17"/>
        <v/>
      </c>
      <c r="U568" s="22"/>
    </row>
    <row r="569" spans="3:21" x14ac:dyDescent="0.4">
      <c r="C569" s="50"/>
      <c r="L569" s="19"/>
      <c r="Q569" s="12"/>
      <c r="R569" s="221" t="str">
        <f t="shared" si="16"/>
        <v/>
      </c>
      <c r="S569" s="199" t="str">
        <f t="shared" si="17"/>
        <v/>
      </c>
      <c r="U569" s="22"/>
    </row>
    <row r="570" spans="3:21" x14ac:dyDescent="0.4">
      <c r="C570" s="50"/>
      <c r="L570" s="19"/>
      <c r="Q570" s="12"/>
      <c r="R570" s="221" t="str">
        <f t="shared" si="16"/>
        <v/>
      </c>
      <c r="S570" s="199" t="str">
        <f t="shared" si="17"/>
        <v/>
      </c>
      <c r="U570" s="22"/>
    </row>
    <row r="571" spans="3:21" x14ac:dyDescent="0.4">
      <c r="C571" s="50"/>
      <c r="L571" s="19"/>
      <c r="Q571" s="12"/>
      <c r="R571" s="221" t="str">
        <f t="shared" si="16"/>
        <v/>
      </c>
      <c r="S571" s="199" t="str">
        <f t="shared" si="17"/>
        <v/>
      </c>
      <c r="U571" s="22"/>
    </row>
    <row r="572" spans="3:21" x14ac:dyDescent="0.4">
      <c r="C572" s="50"/>
      <c r="L572" s="19"/>
      <c r="Q572" s="12"/>
      <c r="R572" s="221" t="str">
        <f t="shared" si="16"/>
        <v/>
      </c>
      <c r="S572" s="199" t="str">
        <f t="shared" si="17"/>
        <v/>
      </c>
      <c r="U572" s="22"/>
    </row>
    <row r="573" spans="3:21" x14ac:dyDescent="0.4">
      <c r="C573" s="50"/>
      <c r="L573" s="19"/>
      <c r="Q573" s="12"/>
      <c r="R573" s="221" t="str">
        <f t="shared" si="16"/>
        <v/>
      </c>
      <c r="S573" s="199" t="str">
        <f t="shared" si="17"/>
        <v/>
      </c>
      <c r="U573" s="22"/>
    </row>
    <row r="574" spans="3:21" x14ac:dyDescent="0.4">
      <c r="C574" s="50"/>
      <c r="L574" s="19"/>
      <c r="Q574" s="12"/>
      <c r="R574" s="221" t="str">
        <f t="shared" si="16"/>
        <v/>
      </c>
      <c r="S574" s="199" t="str">
        <f t="shared" si="17"/>
        <v/>
      </c>
      <c r="U574" s="22"/>
    </row>
    <row r="575" spans="3:21" x14ac:dyDescent="0.4">
      <c r="C575" s="50"/>
      <c r="L575" s="19"/>
      <c r="Q575" s="12"/>
      <c r="R575" s="221" t="str">
        <f t="shared" si="16"/>
        <v/>
      </c>
      <c r="S575" s="199" t="str">
        <f t="shared" si="17"/>
        <v/>
      </c>
      <c r="U575" s="22"/>
    </row>
    <row r="576" spans="3:21" x14ac:dyDescent="0.4">
      <c r="C576" s="50"/>
      <c r="L576" s="19"/>
      <c r="Q576" s="12"/>
      <c r="R576" s="221" t="str">
        <f t="shared" si="16"/>
        <v/>
      </c>
      <c r="S576" s="199" t="str">
        <f t="shared" si="17"/>
        <v/>
      </c>
      <c r="U576" s="22"/>
    </row>
    <row r="577" spans="3:21" x14ac:dyDescent="0.4">
      <c r="C577" s="50"/>
      <c r="L577" s="19"/>
      <c r="Q577" s="12"/>
      <c r="R577" s="221" t="str">
        <f t="shared" si="16"/>
        <v/>
      </c>
      <c r="S577" s="199" t="str">
        <f t="shared" si="17"/>
        <v/>
      </c>
      <c r="U577" s="22"/>
    </row>
    <row r="578" spans="3:21" x14ac:dyDescent="0.4">
      <c r="C578" s="50"/>
      <c r="L578" s="19"/>
      <c r="Q578" s="12"/>
      <c r="R578" s="221" t="str">
        <f t="shared" si="16"/>
        <v/>
      </c>
      <c r="S578" s="199" t="str">
        <f t="shared" si="17"/>
        <v/>
      </c>
      <c r="U578" s="22"/>
    </row>
    <row r="579" spans="3:21" x14ac:dyDescent="0.4">
      <c r="C579" s="50"/>
      <c r="L579" s="19"/>
      <c r="Q579" s="12"/>
      <c r="R579" s="221" t="str">
        <f t="shared" si="16"/>
        <v/>
      </c>
      <c r="S579" s="199" t="str">
        <f t="shared" si="17"/>
        <v/>
      </c>
      <c r="U579" s="22"/>
    </row>
    <row r="580" spans="3:21" x14ac:dyDescent="0.4">
      <c r="C580" s="50"/>
      <c r="L580" s="19"/>
      <c r="Q580" s="12"/>
      <c r="R580" s="221" t="str">
        <f t="shared" si="16"/>
        <v/>
      </c>
      <c r="S580" s="199" t="str">
        <f t="shared" si="17"/>
        <v/>
      </c>
      <c r="U580" s="22"/>
    </row>
    <row r="581" spans="3:21" x14ac:dyDescent="0.4">
      <c r="C581" s="50"/>
      <c r="L581" s="19"/>
      <c r="Q581" s="12"/>
      <c r="R581" s="221" t="str">
        <f t="shared" si="16"/>
        <v/>
      </c>
      <c r="S581" s="199" t="str">
        <f t="shared" si="17"/>
        <v/>
      </c>
      <c r="U581" s="22"/>
    </row>
    <row r="582" spans="3:21" x14ac:dyDescent="0.4">
      <c r="C582" s="50"/>
      <c r="L582" s="19"/>
      <c r="Q582" s="12"/>
      <c r="R582" s="221" t="str">
        <f t="shared" si="16"/>
        <v/>
      </c>
      <c r="S582" s="199" t="str">
        <f t="shared" si="17"/>
        <v/>
      </c>
      <c r="U582" s="22"/>
    </row>
    <row r="583" spans="3:21" x14ac:dyDescent="0.4">
      <c r="C583" s="50"/>
      <c r="L583" s="19"/>
      <c r="Q583" s="12"/>
      <c r="R583" s="221" t="str">
        <f t="shared" si="16"/>
        <v/>
      </c>
      <c r="S583" s="199" t="str">
        <f t="shared" si="17"/>
        <v/>
      </c>
      <c r="U583" s="22"/>
    </row>
    <row r="584" spans="3:21" x14ac:dyDescent="0.4">
      <c r="C584" s="50"/>
      <c r="L584" s="19"/>
      <c r="Q584" s="12"/>
      <c r="R584" s="221" t="str">
        <f t="shared" si="16"/>
        <v/>
      </c>
      <c r="S584" s="199" t="str">
        <f t="shared" si="17"/>
        <v/>
      </c>
      <c r="U584" s="22"/>
    </row>
    <row r="585" spans="3:21" x14ac:dyDescent="0.4">
      <c r="C585" s="50"/>
      <c r="L585" s="19"/>
      <c r="Q585" s="12"/>
      <c r="R585" s="221" t="str">
        <f t="shared" si="16"/>
        <v/>
      </c>
      <c r="S585" s="199" t="str">
        <f t="shared" si="17"/>
        <v/>
      </c>
      <c r="U585" s="22"/>
    </row>
    <row r="586" spans="3:21" x14ac:dyDescent="0.4">
      <c r="C586" s="50"/>
      <c r="L586" s="19"/>
      <c r="Q586" s="12"/>
      <c r="R586" s="221" t="str">
        <f t="shared" si="16"/>
        <v/>
      </c>
      <c r="S586" s="199" t="str">
        <f t="shared" si="17"/>
        <v/>
      </c>
      <c r="U586" s="22"/>
    </row>
    <row r="587" spans="3:21" x14ac:dyDescent="0.4">
      <c r="C587" s="50"/>
      <c r="L587" s="19"/>
      <c r="Q587" s="12"/>
      <c r="R587" s="221" t="str">
        <f t="shared" si="16"/>
        <v/>
      </c>
      <c r="S587" s="199" t="str">
        <f t="shared" si="17"/>
        <v/>
      </c>
      <c r="U587" s="22"/>
    </row>
    <row r="588" spans="3:21" x14ac:dyDescent="0.4">
      <c r="C588" s="50"/>
      <c r="L588" s="19"/>
      <c r="Q588" s="12"/>
      <c r="R588" s="221" t="str">
        <f t="shared" si="16"/>
        <v/>
      </c>
      <c r="S588" s="199" t="str">
        <f t="shared" si="17"/>
        <v/>
      </c>
      <c r="U588" s="22"/>
    </row>
    <row r="589" spans="3:21" x14ac:dyDescent="0.4">
      <c r="C589" s="50"/>
      <c r="L589" s="19"/>
      <c r="Q589" s="12"/>
      <c r="R589" s="221" t="str">
        <f t="shared" si="16"/>
        <v/>
      </c>
      <c r="S589" s="199" t="str">
        <f t="shared" si="17"/>
        <v/>
      </c>
      <c r="U589" s="22"/>
    </row>
    <row r="590" spans="3:21" x14ac:dyDescent="0.4">
      <c r="C590" s="50"/>
      <c r="L590" s="19"/>
      <c r="Q590" s="12"/>
      <c r="R590" s="221" t="str">
        <f t="shared" si="16"/>
        <v/>
      </c>
      <c r="S590" s="199" t="str">
        <f t="shared" si="17"/>
        <v/>
      </c>
      <c r="U590" s="22"/>
    </row>
    <row r="591" spans="3:21" x14ac:dyDescent="0.4">
      <c r="C591" s="50"/>
      <c r="L591" s="19"/>
      <c r="Q591" s="12"/>
      <c r="R591" s="221" t="str">
        <f t="shared" si="16"/>
        <v/>
      </c>
      <c r="S591" s="199" t="str">
        <f t="shared" si="17"/>
        <v/>
      </c>
      <c r="U591" s="22"/>
    </row>
    <row r="592" spans="3:21" x14ac:dyDescent="0.4">
      <c r="C592" s="50"/>
      <c r="L592" s="19"/>
      <c r="Q592" s="12"/>
      <c r="R592" s="221" t="str">
        <f t="shared" si="16"/>
        <v/>
      </c>
      <c r="S592" s="199" t="str">
        <f t="shared" si="17"/>
        <v/>
      </c>
      <c r="U592" s="22"/>
    </row>
    <row r="593" spans="3:21" x14ac:dyDescent="0.4">
      <c r="C593" s="50"/>
      <c r="L593" s="19"/>
      <c r="Q593" s="12"/>
      <c r="R593" s="221" t="str">
        <f t="shared" si="16"/>
        <v/>
      </c>
      <c r="S593" s="199" t="str">
        <f t="shared" si="17"/>
        <v/>
      </c>
      <c r="U593" s="22"/>
    </row>
    <row r="594" spans="3:21" x14ac:dyDescent="0.4">
      <c r="C594" s="50"/>
      <c r="L594" s="19"/>
      <c r="Q594" s="12"/>
      <c r="R594" s="221" t="str">
        <f t="shared" si="16"/>
        <v/>
      </c>
      <c r="S594" s="199" t="str">
        <f t="shared" si="17"/>
        <v/>
      </c>
      <c r="U594" s="22"/>
    </row>
    <row r="595" spans="3:21" x14ac:dyDescent="0.4">
      <c r="C595" s="50"/>
      <c r="L595" s="19"/>
      <c r="Q595" s="12"/>
      <c r="R595" s="221" t="str">
        <f t="shared" si="16"/>
        <v/>
      </c>
      <c r="S595" s="199" t="str">
        <f t="shared" si="17"/>
        <v/>
      </c>
      <c r="U595" s="22"/>
    </row>
    <row r="596" spans="3:21" x14ac:dyDescent="0.4">
      <c r="C596" s="50"/>
      <c r="L596" s="19"/>
      <c r="Q596" s="12"/>
      <c r="R596" s="221" t="str">
        <f t="shared" si="16"/>
        <v/>
      </c>
      <c r="S596" s="199" t="str">
        <f t="shared" si="17"/>
        <v/>
      </c>
      <c r="U596" s="22"/>
    </row>
    <row r="597" spans="3:21" x14ac:dyDescent="0.4">
      <c r="C597" s="50"/>
      <c r="L597" s="19"/>
      <c r="Q597" s="12"/>
      <c r="R597" s="221" t="str">
        <f t="shared" si="16"/>
        <v/>
      </c>
      <c r="S597" s="199" t="str">
        <f t="shared" si="17"/>
        <v/>
      </c>
      <c r="U597" s="22"/>
    </row>
    <row r="598" spans="3:21" x14ac:dyDescent="0.4">
      <c r="C598" s="50"/>
      <c r="L598" s="19"/>
      <c r="Q598" s="12"/>
      <c r="R598" s="221" t="str">
        <f t="shared" si="16"/>
        <v/>
      </c>
      <c r="S598" s="199" t="str">
        <f t="shared" si="17"/>
        <v/>
      </c>
      <c r="U598" s="22"/>
    </row>
    <row r="599" spans="3:21" x14ac:dyDescent="0.4">
      <c r="C599" s="50"/>
      <c r="L599" s="19"/>
      <c r="Q599" s="12"/>
      <c r="R599" s="221" t="str">
        <f t="shared" si="16"/>
        <v/>
      </c>
      <c r="S599" s="199" t="str">
        <f t="shared" si="17"/>
        <v/>
      </c>
      <c r="U599" s="22"/>
    </row>
    <row r="600" spans="3:21" x14ac:dyDescent="0.4">
      <c r="C600" s="50"/>
      <c r="L600" s="19"/>
      <c r="Q600" s="12"/>
      <c r="R600" s="221" t="str">
        <f t="shared" si="16"/>
        <v/>
      </c>
      <c r="S600" s="199" t="str">
        <f t="shared" si="17"/>
        <v/>
      </c>
      <c r="U600" s="22"/>
    </row>
    <row r="601" spans="3:21" x14ac:dyDescent="0.4">
      <c r="C601" s="50"/>
      <c r="L601" s="19"/>
      <c r="Q601" s="12"/>
      <c r="R601" s="221" t="str">
        <f t="shared" si="16"/>
        <v/>
      </c>
      <c r="S601" s="199" t="str">
        <f t="shared" si="17"/>
        <v/>
      </c>
      <c r="U601" s="22"/>
    </row>
    <row r="602" spans="3:21" x14ac:dyDescent="0.4">
      <c r="C602" s="50"/>
      <c r="L602" s="19"/>
      <c r="Q602" s="12"/>
      <c r="R602" s="221" t="str">
        <f t="shared" si="16"/>
        <v/>
      </c>
      <c r="S602" s="199" t="str">
        <f t="shared" si="17"/>
        <v/>
      </c>
      <c r="U602" s="22"/>
    </row>
    <row r="603" spans="3:21" x14ac:dyDescent="0.4">
      <c r="C603" s="50"/>
      <c r="L603" s="19"/>
      <c r="Q603" s="12"/>
      <c r="R603" s="221" t="str">
        <f t="shared" si="16"/>
        <v/>
      </c>
      <c r="S603" s="199" t="str">
        <f t="shared" si="17"/>
        <v/>
      </c>
      <c r="U603" s="22"/>
    </row>
    <row r="604" spans="3:21" x14ac:dyDescent="0.4">
      <c r="C604" s="50"/>
      <c r="L604" s="19"/>
      <c r="Q604" s="12"/>
      <c r="R604" s="221" t="str">
        <f t="shared" ref="R604:R667" si="18">IF(O604="","",IF($R$12="UP",O604&gt;=0,O604&lt;0))</f>
        <v/>
      </c>
      <c r="S604" s="199" t="str">
        <f t="shared" ref="S604:S667" si="19">IF($O604="","",IF($R604,$N604/$O604,""))</f>
        <v/>
      </c>
      <c r="U604" s="22"/>
    </row>
    <row r="605" spans="3:21" x14ac:dyDescent="0.4">
      <c r="C605" s="50"/>
      <c r="L605" s="19"/>
      <c r="Q605" s="12"/>
      <c r="R605" s="221" t="str">
        <f t="shared" si="18"/>
        <v/>
      </c>
      <c r="S605" s="199" t="str">
        <f t="shared" si="19"/>
        <v/>
      </c>
      <c r="U605" s="22"/>
    </row>
    <row r="606" spans="3:21" x14ac:dyDescent="0.4">
      <c r="C606" s="50"/>
      <c r="L606" s="19"/>
      <c r="Q606" s="12"/>
      <c r="R606" s="221" t="str">
        <f t="shared" si="18"/>
        <v/>
      </c>
      <c r="S606" s="199" t="str">
        <f t="shared" si="19"/>
        <v/>
      </c>
      <c r="U606" s="22"/>
    </row>
    <row r="607" spans="3:21" x14ac:dyDescent="0.4">
      <c r="C607" s="50"/>
      <c r="L607" s="19"/>
      <c r="Q607" s="12"/>
      <c r="R607" s="221" t="str">
        <f t="shared" si="18"/>
        <v/>
      </c>
      <c r="S607" s="199" t="str">
        <f t="shared" si="19"/>
        <v/>
      </c>
      <c r="U607" s="22"/>
    </row>
    <row r="608" spans="3:21" x14ac:dyDescent="0.4">
      <c r="C608" s="50"/>
      <c r="L608" s="19"/>
      <c r="Q608" s="12"/>
      <c r="R608" s="221" t="str">
        <f t="shared" si="18"/>
        <v/>
      </c>
      <c r="S608" s="199" t="str">
        <f t="shared" si="19"/>
        <v/>
      </c>
      <c r="U608" s="22"/>
    </row>
    <row r="609" spans="3:21" x14ac:dyDescent="0.4">
      <c r="C609" s="50"/>
      <c r="L609" s="19"/>
      <c r="Q609" s="12"/>
      <c r="R609" s="221" t="str">
        <f t="shared" si="18"/>
        <v/>
      </c>
      <c r="S609" s="199" t="str">
        <f t="shared" si="19"/>
        <v/>
      </c>
      <c r="U609" s="22"/>
    </row>
    <row r="610" spans="3:21" x14ac:dyDescent="0.4">
      <c r="C610" s="50"/>
      <c r="L610" s="19"/>
      <c r="Q610" s="12"/>
      <c r="R610" s="221" t="str">
        <f t="shared" si="18"/>
        <v/>
      </c>
      <c r="S610" s="199" t="str">
        <f t="shared" si="19"/>
        <v/>
      </c>
      <c r="U610" s="22"/>
    </row>
    <row r="611" spans="3:21" x14ac:dyDescent="0.4">
      <c r="C611" s="50"/>
      <c r="L611" s="19"/>
      <c r="Q611" s="12"/>
      <c r="R611" s="221" t="str">
        <f t="shared" si="18"/>
        <v/>
      </c>
      <c r="S611" s="199" t="str">
        <f t="shared" si="19"/>
        <v/>
      </c>
      <c r="U611" s="22"/>
    </row>
    <row r="612" spans="3:21" x14ac:dyDescent="0.4">
      <c r="C612" s="50"/>
      <c r="L612" s="19"/>
      <c r="Q612" s="12"/>
      <c r="R612" s="221" t="str">
        <f t="shared" si="18"/>
        <v/>
      </c>
      <c r="S612" s="199" t="str">
        <f t="shared" si="19"/>
        <v/>
      </c>
      <c r="U612" s="22"/>
    </row>
    <row r="613" spans="3:21" x14ac:dyDescent="0.4">
      <c r="C613" s="50"/>
      <c r="L613" s="19"/>
      <c r="Q613" s="12"/>
      <c r="R613" s="221" t="str">
        <f t="shared" si="18"/>
        <v/>
      </c>
      <c r="S613" s="199" t="str">
        <f t="shared" si="19"/>
        <v/>
      </c>
      <c r="U613" s="22"/>
    </row>
    <row r="614" spans="3:21" x14ac:dyDescent="0.4">
      <c r="C614" s="50"/>
      <c r="L614" s="19"/>
      <c r="Q614" s="12"/>
      <c r="R614" s="221" t="str">
        <f t="shared" si="18"/>
        <v/>
      </c>
      <c r="S614" s="199" t="str">
        <f t="shared" si="19"/>
        <v/>
      </c>
      <c r="U614" s="22"/>
    </row>
    <row r="615" spans="3:21" x14ac:dyDescent="0.4">
      <c r="C615" s="50"/>
      <c r="L615" s="19"/>
      <c r="Q615" s="12"/>
      <c r="R615" s="221" t="str">
        <f t="shared" si="18"/>
        <v/>
      </c>
      <c r="S615" s="199" t="str">
        <f t="shared" si="19"/>
        <v/>
      </c>
      <c r="U615" s="22"/>
    </row>
    <row r="616" spans="3:21" x14ac:dyDescent="0.4">
      <c r="C616" s="50"/>
      <c r="L616" s="19"/>
      <c r="Q616" s="12"/>
      <c r="R616" s="221" t="str">
        <f t="shared" si="18"/>
        <v/>
      </c>
      <c r="S616" s="199" t="str">
        <f t="shared" si="19"/>
        <v/>
      </c>
      <c r="U616" s="22"/>
    </row>
    <row r="617" spans="3:21" x14ac:dyDescent="0.4">
      <c r="C617" s="50"/>
      <c r="L617" s="19"/>
      <c r="Q617" s="12"/>
      <c r="R617" s="221" t="str">
        <f t="shared" si="18"/>
        <v/>
      </c>
      <c r="S617" s="199" t="str">
        <f t="shared" si="19"/>
        <v/>
      </c>
      <c r="U617" s="22"/>
    </row>
    <row r="618" spans="3:21" x14ac:dyDescent="0.4">
      <c r="C618" s="50"/>
      <c r="L618" s="19"/>
      <c r="Q618" s="12"/>
      <c r="R618" s="221" t="str">
        <f t="shared" si="18"/>
        <v/>
      </c>
      <c r="S618" s="199" t="str">
        <f t="shared" si="19"/>
        <v/>
      </c>
      <c r="U618" s="22"/>
    </row>
    <row r="619" spans="3:21" x14ac:dyDescent="0.4">
      <c r="C619" s="50"/>
      <c r="L619" s="19"/>
      <c r="Q619" s="12"/>
      <c r="R619" s="221" t="str">
        <f t="shared" si="18"/>
        <v/>
      </c>
      <c r="S619" s="199" t="str">
        <f t="shared" si="19"/>
        <v/>
      </c>
      <c r="U619" s="22"/>
    </row>
    <row r="620" spans="3:21" x14ac:dyDescent="0.4">
      <c r="C620" s="50"/>
      <c r="L620" s="19"/>
      <c r="Q620" s="12"/>
      <c r="R620" s="221" t="str">
        <f t="shared" si="18"/>
        <v/>
      </c>
      <c r="S620" s="199" t="str">
        <f t="shared" si="19"/>
        <v/>
      </c>
      <c r="U620" s="22"/>
    </row>
    <row r="621" spans="3:21" x14ac:dyDescent="0.4">
      <c r="C621" s="50"/>
      <c r="L621" s="19"/>
      <c r="Q621" s="12"/>
      <c r="R621" s="221" t="str">
        <f t="shared" si="18"/>
        <v/>
      </c>
      <c r="S621" s="199" t="str">
        <f t="shared" si="19"/>
        <v/>
      </c>
      <c r="U621" s="22"/>
    </row>
    <row r="622" spans="3:21" x14ac:dyDescent="0.4">
      <c r="C622" s="50"/>
      <c r="L622" s="19"/>
      <c r="Q622" s="12"/>
      <c r="R622" s="221" t="str">
        <f t="shared" si="18"/>
        <v/>
      </c>
      <c r="S622" s="199" t="str">
        <f t="shared" si="19"/>
        <v/>
      </c>
      <c r="U622" s="22"/>
    </row>
    <row r="623" spans="3:21" x14ac:dyDescent="0.4">
      <c r="C623" s="50"/>
      <c r="L623" s="19"/>
      <c r="Q623" s="12"/>
      <c r="R623" s="221" t="str">
        <f t="shared" si="18"/>
        <v/>
      </c>
      <c r="S623" s="199" t="str">
        <f t="shared" si="19"/>
        <v/>
      </c>
      <c r="U623" s="22"/>
    </row>
    <row r="624" spans="3:21" x14ac:dyDescent="0.4">
      <c r="C624" s="50"/>
      <c r="L624" s="19"/>
      <c r="Q624" s="12"/>
      <c r="R624" s="221" t="str">
        <f t="shared" si="18"/>
        <v/>
      </c>
      <c r="S624" s="199" t="str">
        <f t="shared" si="19"/>
        <v/>
      </c>
      <c r="U624" s="22"/>
    </row>
    <row r="625" spans="3:21" x14ac:dyDescent="0.4">
      <c r="C625" s="50"/>
      <c r="L625" s="19"/>
      <c r="Q625" s="12"/>
      <c r="R625" s="221" t="str">
        <f t="shared" si="18"/>
        <v/>
      </c>
      <c r="S625" s="199" t="str">
        <f t="shared" si="19"/>
        <v/>
      </c>
      <c r="U625" s="22"/>
    </row>
    <row r="626" spans="3:21" x14ac:dyDescent="0.4">
      <c r="C626" s="50"/>
      <c r="L626" s="19"/>
      <c r="Q626" s="12"/>
      <c r="R626" s="221" t="str">
        <f t="shared" si="18"/>
        <v/>
      </c>
      <c r="S626" s="199" t="str">
        <f t="shared" si="19"/>
        <v/>
      </c>
      <c r="U626" s="22"/>
    </row>
    <row r="627" spans="3:21" x14ac:dyDescent="0.4">
      <c r="C627" s="50"/>
      <c r="L627" s="19"/>
      <c r="Q627" s="12"/>
      <c r="R627" s="221" t="str">
        <f t="shared" si="18"/>
        <v/>
      </c>
      <c r="S627" s="199" t="str">
        <f t="shared" si="19"/>
        <v/>
      </c>
      <c r="U627" s="22"/>
    </row>
    <row r="628" spans="3:21" x14ac:dyDescent="0.4">
      <c r="C628" s="50"/>
      <c r="L628" s="19"/>
      <c r="Q628" s="12"/>
      <c r="R628" s="221" t="str">
        <f t="shared" si="18"/>
        <v/>
      </c>
      <c r="S628" s="199" t="str">
        <f t="shared" si="19"/>
        <v/>
      </c>
      <c r="U628" s="22"/>
    </row>
    <row r="629" spans="3:21" x14ac:dyDescent="0.4">
      <c r="C629" s="50"/>
      <c r="L629" s="19"/>
      <c r="Q629" s="12"/>
      <c r="R629" s="221" t="str">
        <f t="shared" si="18"/>
        <v/>
      </c>
      <c r="S629" s="199" t="str">
        <f t="shared" si="19"/>
        <v/>
      </c>
      <c r="U629" s="22"/>
    </row>
    <row r="630" spans="3:21" x14ac:dyDescent="0.4">
      <c r="C630" s="50"/>
      <c r="L630" s="19"/>
      <c r="Q630" s="12"/>
      <c r="R630" s="221" t="str">
        <f t="shared" si="18"/>
        <v/>
      </c>
      <c r="S630" s="199" t="str">
        <f t="shared" si="19"/>
        <v/>
      </c>
      <c r="U630" s="22"/>
    </row>
    <row r="631" spans="3:21" x14ac:dyDescent="0.4">
      <c r="C631" s="50"/>
      <c r="L631" s="19"/>
      <c r="Q631" s="12"/>
      <c r="R631" s="221" t="str">
        <f t="shared" si="18"/>
        <v/>
      </c>
      <c r="S631" s="199" t="str">
        <f t="shared" si="19"/>
        <v/>
      </c>
      <c r="U631" s="22"/>
    </row>
    <row r="632" spans="3:21" x14ac:dyDescent="0.4">
      <c r="C632" s="50"/>
      <c r="L632" s="19"/>
      <c r="Q632" s="12"/>
      <c r="R632" s="221" t="str">
        <f t="shared" si="18"/>
        <v/>
      </c>
      <c r="S632" s="199" t="str">
        <f t="shared" si="19"/>
        <v/>
      </c>
      <c r="U632" s="22"/>
    </row>
    <row r="633" spans="3:21" x14ac:dyDescent="0.4">
      <c r="C633" s="50"/>
      <c r="L633" s="19"/>
      <c r="Q633" s="12"/>
      <c r="R633" s="221" t="str">
        <f t="shared" si="18"/>
        <v/>
      </c>
      <c r="S633" s="199" t="str">
        <f t="shared" si="19"/>
        <v/>
      </c>
      <c r="U633" s="22"/>
    </row>
    <row r="634" spans="3:21" x14ac:dyDescent="0.4">
      <c r="C634" s="50"/>
      <c r="L634" s="19"/>
      <c r="Q634" s="12"/>
      <c r="R634" s="221" t="str">
        <f t="shared" si="18"/>
        <v/>
      </c>
      <c r="S634" s="199" t="str">
        <f t="shared" si="19"/>
        <v/>
      </c>
      <c r="U634" s="22"/>
    </row>
    <row r="635" spans="3:21" x14ac:dyDescent="0.4">
      <c r="C635" s="50"/>
      <c r="L635" s="19"/>
      <c r="Q635" s="12"/>
      <c r="R635" s="221" t="str">
        <f t="shared" si="18"/>
        <v/>
      </c>
      <c r="S635" s="199" t="str">
        <f t="shared" si="19"/>
        <v/>
      </c>
      <c r="U635" s="22"/>
    </row>
    <row r="636" spans="3:21" x14ac:dyDescent="0.4">
      <c r="C636" s="50"/>
      <c r="L636" s="19"/>
      <c r="Q636" s="12"/>
      <c r="R636" s="221" t="str">
        <f t="shared" si="18"/>
        <v/>
      </c>
      <c r="S636" s="199" t="str">
        <f t="shared" si="19"/>
        <v/>
      </c>
      <c r="U636" s="22"/>
    </row>
    <row r="637" spans="3:21" x14ac:dyDescent="0.4">
      <c r="C637" s="50"/>
      <c r="L637" s="19"/>
      <c r="Q637" s="12"/>
      <c r="R637" s="221" t="str">
        <f t="shared" si="18"/>
        <v/>
      </c>
      <c r="S637" s="199" t="str">
        <f t="shared" si="19"/>
        <v/>
      </c>
      <c r="U637" s="22"/>
    </row>
    <row r="638" spans="3:21" x14ac:dyDescent="0.4">
      <c r="C638" s="50"/>
      <c r="L638" s="19"/>
      <c r="Q638" s="12"/>
      <c r="R638" s="221" t="str">
        <f t="shared" si="18"/>
        <v/>
      </c>
      <c r="S638" s="199" t="str">
        <f t="shared" si="19"/>
        <v/>
      </c>
      <c r="U638" s="22"/>
    </row>
    <row r="639" spans="3:21" x14ac:dyDescent="0.4">
      <c r="C639" s="50"/>
      <c r="L639" s="19"/>
      <c r="Q639" s="12"/>
      <c r="R639" s="221" t="str">
        <f t="shared" si="18"/>
        <v/>
      </c>
      <c r="S639" s="199" t="str">
        <f t="shared" si="19"/>
        <v/>
      </c>
      <c r="U639" s="22"/>
    </row>
    <row r="640" spans="3:21" x14ac:dyDescent="0.4">
      <c r="C640" s="50"/>
      <c r="L640" s="19"/>
      <c r="Q640" s="12"/>
      <c r="R640" s="221" t="str">
        <f t="shared" si="18"/>
        <v/>
      </c>
      <c r="S640" s="199" t="str">
        <f t="shared" si="19"/>
        <v/>
      </c>
      <c r="U640" s="22"/>
    </row>
    <row r="641" spans="3:21" x14ac:dyDescent="0.4">
      <c r="C641" s="50"/>
      <c r="L641" s="19"/>
      <c r="Q641" s="12"/>
      <c r="R641" s="221" t="str">
        <f t="shared" si="18"/>
        <v/>
      </c>
      <c r="S641" s="199" t="str">
        <f t="shared" si="19"/>
        <v/>
      </c>
      <c r="U641" s="22"/>
    </row>
    <row r="642" spans="3:21" x14ac:dyDescent="0.4">
      <c r="C642" s="50"/>
      <c r="L642" s="19"/>
      <c r="Q642" s="12"/>
      <c r="R642" s="221" t="str">
        <f t="shared" si="18"/>
        <v/>
      </c>
      <c r="S642" s="199" t="str">
        <f t="shared" si="19"/>
        <v/>
      </c>
      <c r="U642" s="22"/>
    </row>
    <row r="643" spans="3:21" x14ac:dyDescent="0.4">
      <c r="C643" s="50"/>
      <c r="L643" s="19"/>
      <c r="Q643" s="12"/>
      <c r="R643" s="221" t="str">
        <f t="shared" si="18"/>
        <v/>
      </c>
      <c r="S643" s="199" t="str">
        <f t="shared" si="19"/>
        <v/>
      </c>
      <c r="U643" s="22"/>
    </row>
    <row r="644" spans="3:21" x14ac:dyDescent="0.4">
      <c r="C644" s="50"/>
      <c r="L644" s="19"/>
      <c r="Q644" s="12"/>
      <c r="R644" s="221" t="str">
        <f t="shared" si="18"/>
        <v/>
      </c>
      <c r="S644" s="199" t="str">
        <f t="shared" si="19"/>
        <v/>
      </c>
      <c r="U644" s="22"/>
    </row>
    <row r="645" spans="3:21" x14ac:dyDescent="0.4">
      <c r="C645" s="50"/>
      <c r="L645" s="19"/>
      <c r="Q645" s="12"/>
      <c r="R645" s="221" t="str">
        <f t="shared" si="18"/>
        <v/>
      </c>
      <c r="S645" s="199" t="str">
        <f t="shared" si="19"/>
        <v/>
      </c>
      <c r="U645" s="22"/>
    </row>
    <row r="646" spans="3:21" x14ac:dyDescent="0.4">
      <c r="C646" s="50"/>
      <c r="L646" s="19"/>
      <c r="Q646" s="12"/>
      <c r="R646" s="221" t="str">
        <f t="shared" si="18"/>
        <v/>
      </c>
      <c r="S646" s="199" t="str">
        <f t="shared" si="19"/>
        <v/>
      </c>
      <c r="U646" s="22"/>
    </row>
    <row r="647" spans="3:21" x14ac:dyDescent="0.4">
      <c r="C647" s="50"/>
      <c r="Q647" s="12"/>
      <c r="R647" s="221" t="str">
        <f t="shared" si="18"/>
        <v/>
      </c>
      <c r="S647" s="199" t="str">
        <f t="shared" si="19"/>
        <v/>
      </c>
      <c r="U647" s="22"/>
    </row>
    <row r="648" spans="3:21" x14ac:dyDescent="0.4">
      <c r="C648" s="50"/>
      <c r="Q648" s="12"/>
      <c r="R648" s="221" t="str">
        <f t="shared" si="18"/>
        <v/>
      </c>
      <c r="S648" s="199" t="str">
        <f t="shared" si="19"/>
        <v/>
      </c>
      <c r="U648" s="22"/>
    </row>
    <row r="649" spans="3:21" x14ac:dyDescent="0.4">
      <c r="C649" s="50"/>
      <c r="Q649" s="12"/>
      <c r="R649" s="221" t="str">
        <f t="shared" si="18"/>
        <v/>
      </c>
      <c r="S649" s="199" t="str">
        <f t="shared" si="19"/>
        <v/>
      </c>
      <c r="U649" s="22"/>
    </row>
    <row r="650" spans="3:21" x14ac:dyDescent="0.4">
      <c r="C650" s="50"/>
      <c r="Q650" s="12"/>
      <c r="R650" s="221" t="str">
        <f t="shared" si="18"/>
        <v/>
      </c>
      <c r="S650" s="199" t="str">
        <f t="shared" si="19"/>
        <v/>
      </c>
      <c r="U650" s="22"/>
    </row>
    <row r="651" spans="3:21" x14ac:dyDescent="0.4">
      <c r="C651" s="50"/>
      <c r="Q651" s="12"/>
      <c r="R651" s="221" t="str">
        <f t="shared" si="18"/>
        <v/>
      </c>
      <c r="S651" s="199" t="str">
        <f t="shared" si="19"/>
        <v/>
      </c>
      <c r="U651" s="22"/>
    </row>
    <row r="652" spans="3:21" x14ac:dyDescent="0.4">
      <c r="C652" s="50"/>
      <c r="Q652" s="12"/>
      <c r="R652" s="221" t="str">
        <f t="shared" si="18"/>
        <v/>
      </c>
      <c r="S652" s="199" t="str">
        <f t="shared" si="19"/>
        <v/>
      </c>
      <c r="U652" s="22"/>
    </row>
    <row r="653" spans="3:21" x14ac:dyDescent="0.4">
      <c r="C653" s="50"/>
      <c r="Q653" s="12"/>
      <c r="R653" s="221" t="str">
        <f t="shared" si="18"/>
        <v/>
      </c>
      <c r="S653" s="199" t="str">
        <f t="shared" si="19"/>
        <v/>
      </c>
      <c r="U653" s="22"/>
    </row>
    <row r="654" spans="3:21" x14ac:dyDescent="0.4">
      <c r="C654" s="50"/>
      <c r="Q654" s="12"/>
      <c r="R654" s="221" t="str">
        <f t="shared" si="18"/>
        <v/>
      </c>
      <c r="S654" s="199" t="str">
        <f t="shared" si="19"/>
        <v/>
      </c>
      <c r="U654" s="22"/>
    </row>
    <row r="655" spans="3:21" x14ac:dyDescent="0.4">
      <c r="C655" s="50"/>
      <c r="Q655" s="12"/>
      <c r="R655" s="221" t="str">
        <f t="shared" si="18"/>
        <v/>
      </c>
      <c r="S655" s="199" t="str">
        <f t="shared" si="19"/>
        <v/>
      </c>
      <c r="U655" s="22"/>
    </row>
    <row r="656" spans="3:21" x14ac:dyDescent="0.4">
      <c r="C656" s="50"/>
      <c r="Q656" s="12"/>
      <c r="R656" s="221" t="str">
        <f t="shared" si="18"/>
        <v/>
      </c>
      <c r="S656" s="199" t="str">
        <f t="shared" si="19"/>
        <v/>
      </c>
      <c r="U656" s="22"/>
    </row>
    <row r="657" spans="3:21" x14ac:dyDescent="0.4">
      <c r="C657" s="50"/>
      <c r="Q657" s="12"/>
      <c r="R657" s="221" t="str">
        <f t="shared" si="18"/>
        <v/>
      </c>
      <c r="S657" s="199" t="str">
        <f t="shared" si="19"/>
        <v/>
      </c>
      <c r="U657" s="22"/>
    </row>
    <row r="658" spans="3:21" x14ac:dyDescent="0.4">
      <c r="C658" s="50"/>
      <c r="Q658" s="12"/>
      <c r="R658" s="221" t="str">
        <f t="shared" si="18"/>
        <v/>
      </c>
      <c r="S658" s="199" t="str">
        <f t="shared" si="19"/>
        <v/>
      </c>
      <c r="U658" s="22"/>
    </row>
    <row r="659" spans="3:21" x14ac:dyDescent="0.4">
      <c r="C659" s="50"/>
      <c r="Q659" s="12"/>
      <c r="R659" s="221" t="str">
        <f t="shared" si="18"/>
        <v/>
      </c>
      <c r="S659" s="199" t="str">
        <f t="shared" si="19"/>
        <v/>
      </c>
      <c r="U659" s="22"/>
    </row>
    <row r="660" spans="3:21" x14ac:dyDescent="0.4">
      <c r="C660" s="50"/>
      <c r="Q660" s="12"/>
      <c r="R660" s="221" t="str">
        <f t="shared" si="18"/>
        <v/>
      </c>
      <c r="S660" s="199" t="str">
        <f t="shared" si="19"/>
        <v/>
      </c>
      <c r="U660" s="22"/>
    </row>
    <row r="661" spans="3:21" x14ac:dyDescent="0.4">
      <c r="C661" s="50"/>
      <c r="Q661" s="12"/>
      <c r="R661" s="221" t="str">
        <f t="shared" si="18"/>
        <v/>
      </c>
      <c r="S661" s="199" t="str">
        <f t="shared" si="19"/>
        <v/>
      </c>
      <c r="U661" s="22"/>
    </row>
    <row r="662" spans="3:21" x14ac:dyDescent="0.4">
      <c r="C662" s="50"/>
      <c r="Q662" s="12"/>
      <c r="R662" s="221" t="str">
        <f t="shared" si="18"/>
        <v/>
      </c>
      <c r="S662" s="199" t="str">
        <f t="shared" si="19"/>
        <v/>
      </c>
      <c r="U662" s="22"/>
    </row>
    <row r="663" spans="3:21" x14ac:dyDescent="0.4">
      <c r="C663" s="50"/>
      <c r="Q663" s="12"/>
      <c r="R663" s="221" t="str">
        <f t="shared" si="18"/>
        <v/>
      </c>
      <c r="S663" s="199" t="str">
        <f t="shared" si="19"/>
        <v/>
      </c>
      <c r="U663" s="22"/>
    </row>
    <row r="664" spans="3:21" x14ac:dyDescent="0.4">
      <c r="C664" s="50"/>
      <c r="Q664" s="12"/>
      <c r="R664" s="221" t="str">
        <f t="shared" si="18"/>
        <v/>
      </c>
      <c r="S664" s="199" t="str">
        <f t="shared" si="19"/>
        <v/>
      </c>
      <c r="U664" s="22"/>
    </row>
    <row r="665" spans="3:21" x14ac:dyDescent="0.4">
      <c r="C665" s="50"/>
      <c r="Q665" s="12"/>
      <c r="R665" s="221" t="str">
        <f t="shared" si="18"/>
        <v/>
      </c>
      <c r="S665" s="199" t="str">
        <f t="shared" si="19"/>
        <v/>
      </c>
      <c r="U665" s="22"/>
    </row>
    <row r="666" spans="3:21" x14ac:dyDescent="0.4">
      <c r="C666" s="50"/>
      <c r="Q666" s="12"/>
      <c r="R666" s="221" t="str">
        <f t="shared" si="18"/>
        <v/>
      </c>
      <c r="S666" s="199" t="str">
        <f t="shared" si="19"/>
        <v/>
      </c>
      <c r="U666" s="22"/>
    </row>
    <row r="667" spans="3:21" x14ac:dyDescent="0.4">
      <c r="C667" s="50"/>
      <c r="Q667" s="12"/>
      <c r="R667" s="221" t="str">
        <f t="shared" si="18"/>
        <v/>
      </c>
      <c r="S667" s="199" t="str">
        <f t="shared" si="19"/>
        <v/>
      </c>
      <c r="U667" s="22"/>
    </row>
    <row r="668" spans="3:21" x14ac:dyDescent="0.4">
      <c r="C668" s="50"/>
      <c r="Q668" s="12"/>
      <c r="R668" s="221" t="str">
        <f t="shared" ref="R668:R731" si="20">IF(O668="","",IF($R$12="UP",O668&gt;=0,O668&lt;0))</f>
        <v/>
      </c>
      <c r="S668" s="199" t="str">
        <f t="shared" ref="S668:S731" si="21">IF($O668="","",IF($R668,$N668/$O668,""))</f>
        <v/>
      </c>
      <c r="U668" s="22"/>
    </row>
    <row r="669" spans="3:21" x14ac:dyDescent="0.4">
      <c r="C669" s="50"/>
      <c r="Q669" s="12"/>
      <c r="R669" s="221" t="str">
        <f t="shared" si="20"/>
        <v/>
      </c>
      <c r="S669" s="199" t="str">
        <f t="shared" si="21"/>
        <v/>
      </c>
      <c r="U669" s="22"/>
    </row>
    <row r="670" spans="3:21" x14ac:dyDescent="0.4">
      <c r="C670" s="50"/>
      <c r="Q670" s="12"/>
      <c r="R670" s="221" t="str">
        <f t="shared" si="20"/>
        <v/>
      </c>
      <c r="S670" s="199" t="str">
        <f t="shared" si="21"/>
        <v/>
      </c>
      <c r="U670" s="22"/>
    </row>
    <row r="671" spans="3:21" x14ac:dyDescent="0.4">
      <c r="C671" s="50"/>
      <c r="Q671" s="12"/>
      <c r="R671" s="221" t="str">
        <f t="shared" si="20"/>
        <v/>
      </c>
      <c r="S671" s="199" t="str">
        <f t="shared" si="21"/>
        <v/>
      </c>
      <c r="U671" s="22"/>
    </row>
    <row r="672" spans="3:21" x14ac:dyDescent="0.4">
      <c r="C672" s="50"/>
      <c r="Q672" s="12"/>
      <c r="R672" s="221" t="str">
        <f t="shared" si="20"/>
        <v/>
      </c>
      <c r="S672" s="199" t="str">
        <f t="shared" si="21"/>
        <v/>
      </c>
      <c r="U672" s="22"/>
    </row>
    <row r="673" spans="3:21" x14ac:dyDescent="0.4">
      <c r="C673" s="50"/>
      <c r="Q673" s="12"/>
      <c r="R673" s="221" t="str">
        <f t="shared" si="20"/>
        <v/>
      </c>
      <c r="S673" s="199" t="str">
        <f t="shared" si="21"/>
        <v/>
      </c>
      <c r="U673" s="22"/>
    </row>
    <row r="674" spans="3:21" x14ac:dyDescent="0.4">
      <c r="C674" s="50"/>
      <c r="Q674" s="12"/>
      <c r="R674" s="221" t="str">
        <f t="shared" si="20"/>
        <v/>
      </c>
      <c r="S674" s="199" t="str">
        <f t="shared" si="21"/>
        <v/>
      </c>
      <c r="U674" s="22"/>
    </row>
    <row r="675" spans="3:21" x14ac:dyDescent="0.4">
      <c r="C675" s="50"/>
      <c r="Q675" s="12"/>
      <c r="R675" s="221" t="str">
        <f t="shared" si="20"/>
        <v/>
      </c>
      <c r="S675" s="199" t="str">
        <f t="shared" si="21"/>
        <v/>
      </c>
      <c r="U675" s="22"/>
    </row>
    <row r="676" spans="3:21" x14ac:dyDescent="0.4">
      <c r="C676" s="50"/>
      <c r="Q676" s="12"/>
      <c r="R676" s="221" t="str">
        <f t="shared" si="20"/>
        <v/>
      </c>
      <c r="S676" s="199" t="str">
        <f t="shared" si="21"/>
        <v/>
      </c>
      <c r="U676" s="22"/>
    </row>
    <row r="677" spans="3:21" x14ac:dyDescent="0.4">
      <c r="C677" s="50"/>
      <c r="Q677" s="12"/>
      <c r="R677" s="221" t="str">
        <f t="shared" si="20"/>
        <v/>
      </c>
      <c r="S677" s="199" t="str">
        <f t="shared" si="21"/>
        <v/>
      </c>
      <c r="U677" s="22"/>
    </row>
    <row r="678" spans="3:21" x14ac:dyDescent="0.4">
      <c r="C678" s="50"/>
      <c r="Q678" s="12"/>
      <c r="R678" s="221" t="str">
        <f t="shared" si="20"/>
        <v/>
      </c>
      <c r="S678" s="199" t="str">
        <f t="shared" si="21"/>
        <v/>
      </c>
      <c r="U678" s="22"/>
    </row>
    <row r="679" spans="3:21" x14ac:dyDescent="0.4">
      <c r="C679" s="50"/>
      <c r="Q679" s="12"/>
      <c r="R679" s="221" t="str">
        <f t="shared" si="20"/>
        <v/>
      </c>
      <c r="S679" s="199" t="str">
        <f t="shared" si="21"/>
        <v/>
      </c>
      <c r="U679" s="22"/>
    </row>
    <row r="680" spans="3:21" x14ac:dyDescent="0.4">
      <c r="C680" s="50"/>
      <c r="Q680" s="12"/>
      <c r="R680" s="221" t="str">
        <f t="shared" si="20"/>
        <v/>
      </c>
      <c r="S680" s="199" t="str">
        <f t="shared" si="21"/>
        <v/>
      </c>
      <c r="U680" s="22"/>
    </row>
    <row r="681" spans="3:21" x14ac:dyDescent="0.4">
      <c r="C681" s="50"/>
      <c r="Q681" s="12"/>
      <c r="R681" s="221" t="str">
        <f t="shared" si="20"/>
        <v/>
      </c>
      <c r="S681" s="199" t="str">
        <f t="shared" si="21"/>
        <v/>
      </c>
      <c r="U681" s="22"/>
    </row>
    <row r="682" spans="3:21" x14ac:dyDescent="0.4">
      <c r="C682" s="50"/>
      <c r="Q682" s="12"/>
      <c r="R682" s="221" t="str">
        <f t="shared" si="20"/>
        <v/>
      </c>
      <c r="S682" s="199" t="str">
        <f t="shared" si="21"/>
        <v/>
      </c>
      <c r="U682" s="22"/>
    </row>
    <row r="683" spans="3:21" x14ac:dyDescent="0.4">
      <c r="C683" s="50"/>
      <c r="Q683" s="12"/>
      <c r="R683" s="221" t="str">
        <f t="shared" si="20"/>
        <v/>
      </c>
      <c r="S683" s="199" t="str">
        <f t="shared" si="21"/>
        <v/>
      </c>
      <c r="U683" s="22"/>
    </row>
    <row r="684" spans="3:21" x14ac:dyDescent="0.4">
      <c r="C684" s="50"/>
      <c r="Q684" s="12"/>
      <c r="R684" s="221" t="str">
        <f t="shared" si="20"/>
        <v/>
      </c>
      <c r="S684" s="199" t="str">
        <f t="shared" si="21"/>
        <v/>
      </c>
      <c r="U684" s="22"/>
    </row>
    <row r="685" spans="3:21" x14ac:dyDescent="0.4">
      <c r="C685" s="50"/>
      <c r="Q685" s="12"/>
      <c r="R685" s="221" t="str">
        <f t="shared" si="20"/>
        <v/>
      </c>
      <c r="S685" s="199" t="str">
        <f t="shared" si="21"/>
        <v/>
      </c>
      <c r="U685" s="22"/>
    </row>
    <row r="686" spans="3:21" x14ac:dyDescent="0.4">
      <c r="C686" s="50"/>
      <c r="Q686" s="12"/>
      <c r="R686" s="221" t="str">
        <f t="shared" si="20"/>
        <v/>
      </c>
      <c r="S686" s="199" t="str">
        <f t="shared" si="21"/>
        <v/>
      </c>
      <c r="U686" s="22"/>
    </row>
    <row r="687" spans="3:21" x14ac:dyDescent="0.4">
      <c r="C687" s="50"/>
      <c r="Q687" s="12"/>
      <c r="R687" s="221" t="str">
        <f t="shared" si="20"/>
        <v/>
      </c>
      <c r="S687" s="199" t="str">
        <f t="shared" si="21"/>
        <v/>
      </c>
      <c r="U687" s="22"/>
    </row>
    <row r="688" spans="3:21" x14ac:dyDescent="0.4">
      <c r="C688" s="50"/>
      <c r="Q688" s="12"/>
      <c r="R688" s="221" t="str">
        <f t="shared" si="20"/>
        <v/>
      </c>
      <c r="S688" s="199" t="str">
        <f t="shared" si="21"/>
        <v/>
      </c>
      <c r="U688" s="22"/>
    </row>
    <row r="689" spans="3:21" x14ac:dyDescent="0.4">
      <c r="C689" s="50"/>
      <c r="Q689" s="12"/>
      <c r="R689" s="221" t="str">
        <f t="shared" si="20"/>
        <v/>
      </c>
      <c r="S689" s="199" t="str">
        <f t="shared" si="21"/>
        <v/>
      </c>
      <c r="U689" s="22"/>
    </row>
    <row r="690" spans="3:21" x14ac:dyDescent="0.4">
      <c r="C690" s="50"/>
      <c r="Q690" s="12"/>
      <c r="R690" s="221" t="str">
        <f t="shared" si="20"/>
        <v/>
      </c>
      <c r="S690" s="199" t="str">
        <f t="shared" si="21"/>
        <v/>
      </c>
      <c r="U690" s="22"/>
    </row>
    <row r="691" spans="3:21" x14ac:dyDescent="0.4">
      <c r="C691" s="50"/>
      <c r="Q691" s="12"/>
      <c r="R691" s="221" t="str">
        <f t="shared" si="20"/>
        <v/>
      </c>
      <c r="S691" s="199" t="str">
        <f t="shared" si="21"/>
        <v/>
      </c>
      <c r="U691" s="22"/>
    </row>
    <row r="692" spans="3:21" x14ac:dyDescent="0.4">
      <c r="C692" s="50"/>
      <c r="Q692" s="12"/>
      <c r="R692" s="221" t="str">
        <f t="shared" si="20"/>
        <v/>
      </c>
      <c r="S692" s="199" t="str">
        <f t="shared" si="21"/>
        <v/>
      </c>
      <c r="U692" s="22"/>
    </row>
    <row r="693" spans="3:21" x14ac:dyDescent="0.4">
      <c r="C693" s="50"/>
      <c r="Q693" s="12"/>
      <c r="R693" s="221" t="str">
        <f t="shared" si="20"/>
        <v/>
      </c>
      <c r="S693" s="199" t="str">
        <f t="shared" si="21"/>
        <v/>
      </c>
      <c r="U693" s="22"/>
    </row>
    <row r="694" spans="3:21" x14ac:dyDescent="0.4">
      <c r="C694" s="50"/>
      <c r="Q694" s="12"/>
      <c r="R694" s="221" t="str">
        <f t="shared" si="20"/>
        <v/>
      </c>
      <c r="S694" s="199" t="str">
        <f t="shared" si="21"/>
        <v/>
      </c>
      <c r="U694" s="22"/>
    </row>
    <row r="695" spans="3:21" x14ac:dyDescent="0.4">
      <c r="C695" s="50"/>
      <c r="Q695" s="12"/>
      <c r="R695" s="221" t="str">
        <f t="shared" si="20"/>
        <v/>
      </c>
      <c r="S695" s="199" t="str">
        <f t="shared" si="21"/>
        <v/>
      </c>
      <c r="U695" s="22"/>
    </row>
    <row r="696" spans="3:21" x14ac:dyDescent="0.4">
      <c r="C696" s="50"/>
      <c r="Q696" s="12"/>
      <c r="R696" s="221" t="str">
        <f t="shared" si="20"/>
        <v/>
      </c>
      <c r="S696" s="199" t="str">
        <f t="shared" si="21"/>
        <v/>
      </c>
      <c r="U696" s="22"/>
    </row>
    <row r="697" spans="3:21" x14ac:dyDescent="0.4">
      <c r="C697" s="50"/>
      <c r="Q697" s="12"/>
      <c r="R697" s="221" t="str">
        <f t="shared" si="20"/>
        <v/>
      </c>
      <c r="S697" s="199" t="str">
        <f t="shared" si="21"/>
        <v/>
      </c>
      <c r="U697" s="22"/>
    </row>
    <row r="698" spans="3:21" x14ac:dyDescent="0.4">
      <c r="C698" s="50"/>
      <c r="Q698" s="12"/>
      <c r="R698" s="221" t="str">
        <f t="shared" si="20"/>
        <v/>
      </c>
      <c r="S698" s="199" t="str">
        <f t="shared" si="21"/>
        <v/>
      </c>
      <c r="U698" s="22"/>
    </row>
    <row r="699" spans="3:21" x14ac:dyDescent="0.4">
      <c r="C699" s="50"/>
      <c r="Q699" s="12"/>
      <c r="R699" s="221" t="str">
        <f t="shared" si="20"/>
        <v/>
      </c>
      <c r="S699" s="199" t="str">
        <f t="shared" si="21"/>
        <v/>
      </c>
      <c r="U699" s="22"/>
    </row>
    <row r="700" spans="3:21" x14ac:dyDescent="0.4">
      <c r="C700" s="50"/>
      <c r="Q700" s="12"/>
      <c r="R700" s="221" t="str">
        <f t="shared" si="20"/>
        <v/>
      </c>
      <c r="S700" s="199" t="str">
        <f t="shared" si="21"/>
        <v/>
      </c>
      <c r="U700" s="22"/>
    </row>
    <row r="701" spans="3:21" x14ac:dyDescent="0.4">
      <c r="C701" s="50"/>
      <c r="Q701" s="12"/>
      <c r="R701" s="221" t="str">
        <f t="shared" si="20"/>
        <v/>
      </c>
      <c r="S701" s="199" t="str">
        <f t="shared" si="21"/>
        <v/>
      </c>
      <c r="U701" s="22"/>
    </row>
    <row r="702" spans="3:21" x14ac:dyDescent="0.4">
      <c r="C702" s="50"/>
      <c r="Q702" s="12"/>
      <c r="R702" s="221" t="str">
        <f t="shared" si="20"/>
        <v/>
      </c>
      <c r="S702" s="199" t="str">
        <f t="shared" si="21"/>
        <v/>
      </c>
      <c r="U702" s="22"/>
    </row>
    <row r="703" spans="3:21" x14ac:dyDescent="0.4">
      <c r="C703" s="50"/>
      <c r="Q703" s="12"/>
      <c r="R703" s="221" t="str">
        <f t="shared" si="20"/>
        <v/>
      </c>
      <c r="S703" s="199" t="str">
        <f t="shared" si="21"/>
        <v/>
      </c>
      <c r="U703" s="22"/>
    </row>
    <row r="704" spans="3:21" x14ac:dyDescent="0.4">
      <c r="C704" s="50"/>
      <c r="Q704" s="12"/>
      <c r="R704" s="221" t="str">
        <f t="shared" si="20"/>
        <v/>
      </c>
      <c r="S704" s="199" t="str">
        <f t="shared" si="21"/>
        <v/>
      </c>
      <c r="U704" s="22"/>
    </row>
    <row r="705" spans="3:21" x14ac:dyDescent="0.4">
      <c r="C705" s="50"/>
      <c r="Q705" s="12"/>
      <c r="R705" s="221" t="str">
        <f t="shared" si="20"/>
        <v/>
      </c>
      <c r="S705" s="199" t="str">
        <f t="shared" si="21"/>
        <v/>
      </c>
      <c r="U705" s="22"/>
    </row>
    <row r="706" spans="3:21" x14ac:dyDescent="0.4">
      <c r="C706" s="50"/>
      <c r="Q706" s="12"/>
      <c r="R706" s="221" t="str">
        <f t="shared" si="20"/>
        <v/>
      </c>
      <c r="S706" s="199" t="str">
        <f t="shared" si="21"/>
        <v/>
      </c>
      <c r="U706" s="22"/>
    </row>
    <row r="707" spans="3:21" x14ac:dyDescent="0.4">
      <c r="C707" s="50"/>
      <c r="Q707" s="12"/>
      <c r="R707" s="221" t="str">
        <f t="shared" si="20"/>
        <v/>
      </c>
      <c r="S707" s="199" t="str">
        <f t="shared" si="21"/>
        <v/>
      </c>
      <c r="U707" s="22"/>
    </row>
    <row r="708" spans="3:21" x14ac:dyDescent="0.4">
      <c r="C708" s="50"/>
      <c r="Q708" s="12"/>
      <c r="R708" s="221" t="str">
        <f t="shared" si="20"/>
        <v/>
      </c>
      <c r="S708" s="199" t="str">
        <f t="shared" si="21"/>
        <v/>
      </c>
      <c r="U708" s="22"/>
    </row>
    <row r="709" spans="3:21" x14ac:dyDescent="0.4">
      <c r="C709" s="50"/>
      <c r="Q709" s="12"/>
      <c r="R709" s="221" t="str">
        <f t="shared" si="20"/>
        <v/>
      </c>
      <c r="S709" s="199" t="str">
        <f t="shared" si="21"/>
        <v/>
      </c>
      <c r="U709" s="22"/>
    </row>
    <row r="710" spans="3:21" x14ac:dyDescent="0.4">
      <c r="C710" s="50"/>
      <c r="Q710" s="12"/>
      <c r="R710" s="221" t="str">
        <f t="shared" si="20"/>
        <v/>
      </c>
      <c r="S710" s="199" t="str">
        <f t="shared" si="21"/>
        <v/>
      </c>
      <c r="U710" s="22"/>
    </row>
    <row r="711" spans="3:21" x14ac:dyDescent="0.4">
      <c r="C711" s="50"/>
      <c r="Q711" s="12"/>
      <c r="R711" s="221" t="str">
        <f t="shared" si="20"/>
        <v/>
      </c>
      <c r="S711" s="199" t="str">
        <f t="shared" si="21"/>
        <v/>
      </c>
      <c r="U711" s="22"/>
    </row>
    <row r="712" spans="3:21" x14ac:dyDescent="0.4">
      <c r="C712" s="50"/>
      <c r="Q712" s="12"/>
      <c r="R712" s="221" t="str">
        <f t="shared" si="20"/>
        <v/>
      </c>
      <c r="S712" s="199" t="str">
        <f t="shared" si="21"/>
        <v/>
      </c>
      <c r="U712" s="22"/>
    </row>
    <row r="713" spans="3:21" x14ac:dyDescent="0.4">
      <c r="C713" s="50"/>
      <c r="Q713" s="12"/>
      <c r="R713" s="221" t="str">
        <f t="shared" si="20"/>
        <v/>
      </c>
      <c r="S713" s="199" t="str">
        <f t="shared" si="21"/>
        <v/>
      </c>
      <c r="U713" s="22"/>
    </row>
    <row r="714" spans="3:21" x14ac:dyDescent="0.4">
      <c r="C714" s="50"/>
      <c r="Q714" s="12"/>
      <c r="R714" s="221" t="str">
        <f t="shared" si="20"/>
        <v/>
      </c>
      <c r="S714" s="199" t="str">
        <f t="shared" si="21"/>
        <v/>
      </c>
      <c r="U714" s="22"/>
    </row>
    <row r="715" spans="3:21" x14ac:dyDescent="0.4">
      <c r="C715" s="50"/>
      <c r="Q715" s="12"/>
      <c r="R715" s="221" t="str">
        <f t="shared" si="20"/>
        <v/>
      </c>
      <c r="S715" s="199" t="str">
        <f t="shared" si="21"/>
        <v/>
      </c>
      <c r="U715" s="22"/>
    </row>
    <row r="716" spans="3:21" x14ac:dyDescent="0.4">
      <c r="C716" s="50"/>
      <c r="Q716" s="12"/>
      <c r="R716" s="221" t="str">
        <f t="shared" si="20"/>
        <v/>
      </c>
      <c r="S716" s="199" t="str">
        <f t="shared" si="21"/>
        <v/>
      </c>
      <c r="U716" s="22"/>
    </row>
    <row r="717" spans="3:21" x14ac:dyDescent="0.4">
      <c r="C717" s="50"/>
      <c r="Q717" s="12"/>
      <c r="R717" s="221" t="str">
        <f t="shared" si="20"/>
        <v/>
      </c>
      <c r="S717" s="199" t="str">
        <f t="shared" si="21"/>
        <v/>
      </c>
      <c r="U717" s="22"/>
    </row>
    <row r="718" spans="3:21" x14ac:dyDescent="0.4">
      <c r="C718" s="50"/>
      <c r="Q718" s="12"/>
      <c r="R718" s="221" t="str">
        <f t="shared" si="20"/>
        <v/>
      </c>
      <c r="S718" s="199" t="str">
        <f t="shared" si="21"/>
        <v/>
      </c>
      <c r="U718" s="22"/>
    </row>
    <row r="719" spans="3:21" x14ac:dyDescent="0.4">
      <c r="C719" s="50"/>
      <c r="Q719" s="12"/>
      <c r="R719" s="221" t="str">
        <f t="shared" si="20"/>
        <v/>
      </c>
      <c r="S719" s="199" t="str">
        <f t="shared" si="21"/>
        <v/>
      </c>
      <c r="U719" s="22"/>
    </row>
    <row r="720" spans="3:21" x14ac:dyDescent="0.4">
      <c r="C720" s="50"/>
      <c r="Q720" s="12"/>
      <c r="R720" s="221" t="str">
        <f t="shared" si="20"/>
        <v/>
      </c>
      <c r="S720" s="199" t="str">
        <f t="shared" si="21"/>
        <v/>
      </c>
      <c r="U720" s="22"/>
    </row>
    <row r="721" spans="3:21" x14ac:dyDescent="0.4">
      <c r="C721" s="50"/>
      <c r="Q721" s="12"/>
      <c r="R721" s="221" t="str">
        <f t="shared" si="20"/>
        <v/>
      </c>
      <c r="S721" s="199" t="str">
        <f t="shared" si="21"/>
        <v/>
      </c>
      <c r="U721" s="22"/>
    </row>
    <row r="722" spans="3:21" x14ac:dyDescent="0.4">
      <c r="C722" s="50"/>
      <c r="Q722" s="12"/>
      <c r="R722" s="221" t="str">
        <f t="shared" si="20"/>
        <v/>
      </c>
      <c r="S722" s="199" t="str">
        <f t="shared" si="21"/>
        <v/>
      </c>
      <c r="U722" s="22"/>
    </row>
    <row r="723" spans="3:21" x14ac:dyDescent="0.4">
      <c r="C723" s="50"/>
      <c r="Q723" s="12"/>
      <c r="R723" s="221" t="str">
        <f t="shared" si="20"/>
        <v/>
      </c>
      <c r="S723" s="199" t="str">
        <f t="shared" si="21"/>
        <v/>
      </c>
      <c r="U723" s="22"/>
    </row>
    <row r="724" spans="3:21" x14ac:dyDescent="0.4">
      <c r="C724" s="50"/>
      <c r="Q724" s="12"/>
      <c r="R724" s="221" t="str">
        <f t="shared" si="20"/>
        <v/>
      </c>
      <c r="S724" s="199" t="str">
        <f t="shared" si="21"/>
        <v/>
      </c>
      <c r="U724" s="22"/>
    </row>
    <row r="725" spans="3:21" x14ac:dyDescent="0.4">
      <c r="C725" s="50"/>
      <c r="Q725" s="12"/>
      <c r="R725" s="221" t="str">
        <f t="shared" si="20"/>
        <v/>
      </c>
      <c r="S725" s="199" t="str">
        <f t="shared" si="21"/>
        <v/>
      </c>
      <c r="U725" s="22"/>
    </row>
    <row r="726" spans="3:21" x14ac:dyDescent="0.4">
      <c r="C726" s="50"/>
      <c r="Q726" s="12"/>
      <c r="R726" s="221" t="str">
        <f t="shared" si="20"/>
        <v/>
      </c>
      <c r="S726" s="199" t="str">
        <f t="shared" si="21"/>
        <v/>
      </c>
      <c r="U726" s="22"/>
    </row>
    <row r="727" spans="3:21" x14ac:dyDescent="0.4">
      <c r="C727" s="50"/>
      <c r="Q727" s="12"/>
      <c r="R727" s="221" t="str">
        <f t="shared" si="20"/>
        <v/>
      </c>
      <c r="S727" s="199" t="str">
        <f t="shared" si="21"/>
        <v/>
      </c>
      <c r="U727" s="22"/>
    </row>
    <row r="728" spans="3:21" x14ac:dyDescent="0.4">
      <c r="C728" s="50"/>
      <c r="Q728" s="12"/>
      <c r="R728" s="221" t="str">
        <f t="shared" si="20"/>
        <v/>
      </c>
      <c r="S728" s="199" t="str">
        <f t="shared" si="21"/>
        <v/>
      </c>
      <c r="U728" s="22"/>
    </row>
    <row r="729" spans="3:21" x14ac:dyDescent="0.4">
      <c r="C729" s="50"/>
      <c r="Q729" s="12"/>
      <c r="R729" s="221" t="str">
        <f t="shared" si="20"/>
        <v/>
      </c>
      <c r="S729" s="199" t="str">
        <f t="shared" si="21"/>
        <v/>
      </c>
      <c r="U729" s="22"/>
    </row>
    <row r="730" spans="3:21" x14ac:dyDescent="0.4">
      <c r="C730" s="50"/>
      <c r="Q730" s="12"/>
      <c r="R730" s="221" t="str">
        <f t="shared" si="20"/>
        <v/>
      </c>
      <c r="S730" s="199" t="str">
        <f t="shared" si="21"/>
        <v/>
      </c>
      <c r="U730" s="22"/>
    </row>
    <row r="731" spans="3:21" x14ac:dyDescent="0.4">
      <c r="C731" s="50"/>
      <c r="Q731" s="12"/>
      <c r="R731" s="221" t="str">
        <f t="shared" si="20"/>
        <v/>
      </c>
      <c r="S731" s="199" t="str">
        <f t="shared" si="21"/>
        <v/>
      </c>
      <c r="U731" s="22"/>
    </row>
    <row r="732" spans="3:21" x14ac:dyDescent="0.4">
      <c r="C732" s="50"/>
      <c r="Q732" s="12"/>
      <c r="R732" s="221" t="str">
        <f t="shared" ref="R732:R795" si="22">IF(O732="","",IF($R$12="UP",O732&gt;=0,O732&lt;0))</f>
        <v/>
      </c>
      <c r="S732" s="199" t="str">
        <f t="shared" ref="S732:S795" si="23">IF($O732="","",IF($R732,$N732/$O732,""))</f>
        <v/>
      </c>
      <c r="U732" s="22"/>
    </row>
    <row r="733" spans="3:21" x14ac:dyDescent="0.4">
      <c r="C733" s="50"/>
      <c r="Q733" s="12"/>
      <c r="R733" s="221" t="str">
        <f t="shared" si="22"/>
        <v/>
      </c>
      <c r="S733" s="199" t="str">
        <f t="shared" si="23"/>
        <v/>
      </c>
      <c r="U733" s="22"/>
    </row>
    <row r="734" spans="3:21" x14ac:dyDescent="0.4">
      <c r="C734" s="50"/>
      <c r="Q734" s="12"/>
      <c r="R734" s="221" t="str">
        <f t="shared" si="22"/>
        <v/>
      </c>
      <c r="S734" s="199" t="str">
        <f t="shared" si="23"/>
        <v/>
      </c>
      <c r="U734" s="22"/>
    </row>
    <row r="735" spans="3:21" x14ac:dyDescent="0.4">
      <c r="C735" s="50"/>
      <c r="Q735" s="12"/>
      <c r="R735" s="221" t="str">
        <f t="shared" si="22"/>
        <v/>
      </c>
      <c r="S735" s="199" t="str">
        <f t="shared" si="23"/>
        <v/>
      </c>
      <c r="U735" s="22"/>
    </row>
    <row r="736" spans="3:21" x14ac:dyDescent="0.4">
      <c r="C736" s="50"/>
      <c r="Q736" s="12"/>
      <c r="R736" s="221" t="str">
        <f t="shared" si="22"/>
        <v/>
      </c>
      <c r="S736" s="199" t="str">
        <f t="shared" si="23"/>
        <v/>
      </c>
      <c r="U736" s="22"/>
    </row>
    <row r="737" spans="3:21" x14ac:dyDescent="0.4">
      <c r="C737" s="50"/>
      <c r="Q737" s="12"/>
      <c r="R737" s="221" t="str">
        <f t="shared" si="22"/>
        <v/>
      </c>
      <c r="S737" s="199" t="str">
        <f t="shared" si="23"/>
        <v/>
      </c>
      <c r="U737" s="22"/>
    </row>
    <row r="738" spans="3:21" x14ac:dyDescent="0.4">
      <c r="C738" s="50"/>
      <c r="Q738" s="12"/>
      <c r="R738" s="221" t="str">
        <f t="shared" si="22"/>
        <v/>
      </c>
      <c r="S738" s="199" t="str">
        <f t="shared" si="23"/>
        <v/>
      </c>
      <c r="U738" s="22"/>
    </row>
    <row r="739" spans="3:21" x14ac:dyDescent="0.4">
      <c r="C739" s="50"/>
      <c r="Q739" s="12"/>
      <c r="R739" s="221" t="str">
        <f t="shared" si="22"/>
        <v/>
      </c>
      <c r="S739" s="199" t="str">
        <f t="shared" si="23"/>
        <v/>
      </c>
      <c r="U739" s="22"/>
    </row>
    <row r="740" spans="3:21" x14ac:dyDescent="0.4">
      <c r="C740" s="50"/>
      <c r="Q740" s="12"/>
      <c r="R740" s="221" t="str">
        <f t="shared" si="22"/>
        <v/>
      </c>
      <c r="S740" s="199" t="str">
        <f t="shared" si="23"/>
        <v/>
      </c>
      <c r="U740" s="22"/>
    </row>
    <row r="741" spans="3:21" x14ac:dyDescent="0.4">
      <c r="C741" s="50"/>
      <c r="Q741" s="12"/>
      <c r="R741" s="221" t="str">
        <f t="shared" si="22"/>
        <v/>
      </c>
      <c r="S741" s="199" t="str">
        <f t="shared" si="23"/>
        <v/>
      </c>
      <c r="U741" s="22"/>
    </row>
    <row r="742" spans="3:21" x14ac:dyDescent="0.4">
      <c r="C742" s="50"/>
      <c r="Q742" s="12"/>
      <c r="R742" s="221" t="str">
        <f t="shared" si="22"/>
        <v/>
      </c>
      <c r="S742" s="199" t="str">
        <f t="shared" si="23"/>
        <v/>
      </c>
      <c r="U742" s="22"/>
    </row>
    <row r="743" spans="3:21" x14ac:dyDescent="0.4">
      <c r="C743" s="50"/>
      <c r="Q743" s="12"/>
      <c r="R743" s="221" t="str">
        <f t="shared" si="22"/>
        <v/>
      </c>
      <c r="S743" s="199" t="str">
        <f t="shared" si="23"/>
        <v/>
      </c>
      <c r="U743" s="22"/>
    </row>
    <row r="744" spans="3:21" x14ac:dyDescent="0.4">
      <c r="C744" s="50"/>
      <c r="Q744" s="12"/>
      <c r="R744" s="221" t="str">
        <f t="shared" si="22"/>
        <v/>
      </c>
      <c r="S744" s="199" t="str">
        <f t="shared" si="23"/>
        <v/>
      </c>
      <c r="U744" s="22"/>
    </row>
    <row r="745" spans="3:21" x14ac:dyDescent="0.4">
      <c r="C745" s="50"/>
      <c r="Q745" s="12"/>
      <c r="R745" s="221" t="str">
        <f t="shared" si="22"/>
        <v/>
      </c>
      <c r="S745" s="199" t="str">
        <f t="shared" si="23"/>
        <v/>
      </c>
      <c r="U745" s="22"/>
    </row>
    <row r="746" spans="3:21" x14ac:dyDescent="0.4">
      <c r="C746" s="50"/>
      <c r="Q746" s="12"/>
      <c r="R746" s="221" t="str">
        <f t="shared" si="22"/>
        <v/>
      </c>
      <c r="S746" s="199" t="str">
        <f t="shared" si="23"/>
        <v/>
      </c>
      <c r="U746" s="22"/>
    </row>
    <row r="747" spans="3:21" x14ac:dyDescent="0.4">
      <c r="C747" s="50"/>
      <c r="Q747" s="12"/>
      <c r="R747" s="221" t="str">
        <f t="shared" si="22"/>
        <v/>
      </c>
      <c r="S747" s="199" t="str">
        <f t="shared" si="23"/>
        <v/>
      </c>
      <c r="U747" s="22"/>
    </row>
    <row r="748" spans="3:21" x14ac:dyDescent="0.4">
      <c r="C748" s="50"/>
      <c r="Q748" s="12"/>
      <c r="R748" s="221" t="str">
        <f t="shared" si="22"/>
        <v/>
      </c>
      <c r="S748" s="199" t="str">
        <f t="shared" si="23"/>
        <v/>
      </c>
      <c r="U748" s="22"/>
    </row>
    <row r="749" spans="3:21" x14ac:dyDescent="0.4">
      <c r="C749" s="50"/>
      <c r="Q749" s="12"/>
      <c r="R749" s="221" t="str">
        <f t="shared" si="22"/>
        <v/>
      </c>
      <c r="S749" s="199" t="str">
        <f t="shared" si="23"/>
        <v/>
      </c>
      <c r="U749" s="22"/>
    </row>
    <row r="750" spans="3:21" x14ac:dyDescent="0.4">
      <c r="C750" s="50"/>
      <c r="Q750" s="12"/>
      <c r="R750" s="221" t="str">
        <f t="shared" si="22"/>
        <v/>
      </c>
      <c r="S750" s="199" t="str">
        <f t="shared" si="23"/>
        <v/>
      </c>
      <c r="U750" s="22"/>
    </row>
    <row r="751" spans="3:21" x14ac:dyDescent="0.4">
      <c r="C751" s="50"/>
      <c r="Q751" s="12"/>
      <c r="R751" s="221" t="str">
        <f t="shared" si="22"/>
        <v/>
      </c>
      <c r="S751" s="199" t="str">
        <f t="shared" si="23"/>
        <v/>
      </c>
      <c r="U751" s="22"/>
    </row>
    <row r="752" spans="3:21" x14ac:dyDescent="0.4">
      <c r="C752" s="50"/>
      <c r="Q752" s="12"/>
      <c r="R752" s="221" t="str">
        <f t="shared" si="22"/>
        <v/>
      </c>
      <c r="S752" s="199" t="str">
        <f t="shared" si="23"/>
        <v/>
      </c>
      <c r="U752" s="22"/>
    </row>
    <row r="753" spans="3:21" x14ac:dyDescent="0.4">
      <c r="C753" s="50"/>
      <c r="Q753" s="12"/>
      <c r="R753" s="221" t="str">
        <f t="shared" si="22"/>
        <v/>
      </c>
      <c r="S753" s="199" t="str">
        <f t="shared" si="23"/>
        <v/>
      </c>
      <c r="U753" s="22"/>
    </row>
    <row r="754" spans="3:21" x14ac:dyDescent="0.4">
      <c r="C754" s="50"/>
      <c r="Q754" s="12"/>
      <c r="R754" s="221" t="str">
        <f t="shared" si="22"/>
        <v/>
      </c>
      <c r="S754" s="199" t="str">
        <f t="shared" si="23"/>
        <v/>
      </c>
      <c r="U754" s="22"/>
    </row>
    <row r="755" spans="3:21" x14ac:dyDescent="0.4">
      <c r="C755" s="50"/>
      <c r="Q755" s="12"/>
      <c r="R755" s="221" t="str">
        <f t="shared" si="22"/>
        <v/>
      </c>
      <c r="S755" s="199" t="str">
        <f t="shared" si="23"/>
        <v/>
      </c>
      <c r="U755" s="22"/>
    </row>
    <row r="756" spans="3:21" x14ac:dyDescent="0.4">
      <c r="C756" s="50"/>
      <c r="Q756" s="12"/>
      <c r="R756" s="221" t="str">
        <f t="shared" si="22"/>
        <v/>
      </c>
      <c r="S756" s="199" t="str">
        <f t="shared" si="23"/>
        <v/>
      </c>
      <c r="U756" s="22"/>
    </row>
    <row r="757" spans="3:21" x14ac:dyDescent="0.4">
      <c r="C757" s="50"/>
      <c r="Q757" s="12"/>
      <c r="R757" s="221" t="str">
        <f t="shared" si="22"/>
        <v/>
      </c>
      <c r="S757" s="199" t="str">
        <f t="shared" si="23"/>
        <v/>
      </c>
      <c r="U757" s="22"/>
    </row>
    <row r="758" spans="3:21" x14ac:dyDescent="0.4">
      <c r="C758" s="50"/>
      <c r="Q758" s="12"/>
      <c r="R758" s="221" t="str">
        <f t="shared" si="22"/>
        <v/>
      </c>
      <c r="S758" s="199" t="str">
        <f t="shared" si="23"/>
        <v/>
      </c>
      <c r="U758" s="22"/>
    </row>
    <row r="759" spans="3:21" x14ac:dyDescent="0.4">
      <c r="C759" s="50"/>
      <c r="Q759" s="12"/>
      <c r="R759" s="221" t="str">
        <f t="shared" si="22"/>
        <v/>
      </c>
      <c r="S759" s="199" t="str">
        <f t="shared" si="23"/>
        <v/>
      </c>
      <c r="U759" s="22"/>
    </row>
    <row r="760" spans="3:21" x14ac:dyDescent="0.4">
      <c r="C760" s="50"/>
      <c r="Q760" s="12"/>
      <c r="R760" s="221" t="str">
        <f t="shared" si="22"/>
        <v/>
      </c>
      <c r="S760" s="199" t="str">
        <f t="shared" si="23"/>
        <v/>
      </c>
      <c r="U760" s="22"/>
    </row>
    <row r="761" spans="3:21" x14ac:dyDescent="0.4">
      <c r="C761" s="50"/>
      <c r="Q761" s="12"/>
      <c r="R761" s="221" t="str">
        <f t="shared" si="22"/>
        <v/>
      </c>
      <c r="S761" s="199" t="str">
        <f t="shared" si="23"/>
        <v/>
      </c>
      <c r="U761" s="22"/>
    </row>
    <row r="762" spans="3:21" x14ac:dyDescent="0.4">
      <c r="C762" s="50"/>
      <c r="Q762" s="12"/>
      <c r="R762" s="221" t="str">
        <f t="shared" si="22"/>
        <v/>
      </c>
      <c r="S762" s="199" t="str">
        <f t="shared" si="23"/>
        <v/>
      </c>
      <c r="U762" s="22"/>
    </row>
    <row r="763" spans="3:21" x14ac:dyDescent="0.4">
      <c r="C763" s="50"/>
      <c r="Q763" s="12"/>
      <c r="R763" s="221" t="str">
        <f t="shared" si="22"/>
        <v/>
      </c>
      <c r="S763" s="199" t="str">
        <f t="shared" si="23"/>
        <v/>
      </c>
      <c r="U763" s="22"/>
    </row>
    <row r="764" spans="3:21" x14ac:dyDescent="0.4">
      <c r="C764" s="50"/>
      <c r="Q764" s="12"/>
      <c r="R764" s="221" t="str">
        <f t="shared" si="22"/>
        <v/>
      </c>
      <c r="S764" s="199" t="str">
        <f t="shared" si="23"/>
        <v/>
      </c>
      <c r="U764" s="22"/>
    </row>
    <row r="765" spans="3:21" x14ac:dyDescent="0.4">
      <c r="C765" s="50"/>
      <c r="Q765" s="12"/>
      <c r="R765" s="221" t="str">
        <f t="shared" si="22"/>
        <v/>
      </c>
      <c r="S765" s="199" t="str">
        <f t="shared" si="23"/>
        <v/>
      </c>
      <c r="U765" s="22"/>
    </row>
    <row r="766" spans="3:21" x14ac:dyDescent="0.4">
      <c r="C766" s="50"/>
      <c r="Q766" s="12"/>
      <c r="R766" s="221" t="str">
        <f t="shared" si="22"/>
        <v/>
      </c>
      <c r="S766" s="199" t="str">
        <f t="shared" si="23"/>
        <v/>
      </c>
      <c r="U766" s="22"/>
    </row>
    <row r="767" spans="3:21" x14ac:dyDescent="0.4">
      <c r="C767" s="50"/>
      <c r="Q767" s="12"/>
      <c r="R767" s="221" t="str">
        <f t="shared" si="22"/>
        <v/>
      </c>
      <c r="S767" s="199" t="str">
        <f t="shared" si="23"/>
        <v/>
      </c>
      <c r="U767" s="22"/>
    </row>
    <row r="768" spans="3:21" x14ac:dyDescent="0.4">
      <c r="C768" s="50"/>
      <c r="Q768" s="12"/>
      <c r="R768" s="221" t="str">
        <f t="shared" si="22"/>
        <v/>
      </c>
      <c r="S768" s="199" t="str">
        <f t="shared" si="23"/>
        <v/>
      </c>
      <c r="U768" s="22"/>
    </row>
    <row r="769" spans="3:21" x14ac:dyDescent="0.4">
      <c r="C769" s="50"/>
      <c r="Q769" s="12"/>
      <c r="R769" s="221" t="str">
        <f t="shared" si="22"/>
        <v/>
      </c>
      <c r="S769" s="199" t="str">
        <f t="shared" si="23"/>
        <v/>
      </c>
      <c r="U769" s="22"/>
    </row>
    <row r="770" spans="3:21" x14ac:dyDescent="0.4">
      <c r="C770" s="50"/>
      <c r="Q770" s="12"/>
      <c r="R770" s="221" t="str">
        <f t="shared" si="22"/>
        <v/>
      </c>
      <c r="S770" s="199" t="str">
        <f t="shared" si="23"/>
        <v/>
      </c>
      <c r="U770" s="22"/>
    </row>
    <row r="771" spans="3:21" x14ac:dyDescent="0.4">
      <c r="C771" s="50"/>
      <c r="Q771" s="12"/>
      <c r="R771" s="221" t="str">
        <f t="shared" si="22"/>
        <v/>
      </c>
      <c r="S771" s="199" t="str">
        <f t="shared" si="23"/>
        <v/>
      </c>
      <c r="U771" s="22"/>
    </row>
    <row r="772" spans="3:21" x14ac:dyDescent="0.4">
      <c r="C772" s="50"/>
      <c r="Q772" s="12"/>
      <c r="R772" s="221" t="str">
        <f t="shared" si="22"/>
        <v/>
      </c>
      <c r="S772" s="199" t="str">
        <f t="shared" si="23"/>
        <v/>
      </c>
      <c r="U772" s="22"/>
    </row>
    <row r="773" spans="3:21" x14ac:dyDescent="0.4">
      <c r="C773" s="50"/>
      <c r="Q773" s="12"/>
      <c r="R773" s="221" t="str">
        <f t="shared" si="22"/>
        <v/>
      </c>
      <c r="S773" s="199" t="str">
        <f t="shared" si="23"/>
        <v/>
      </c>
      <c r="U773" s="22"/>
    </row>
    <row r="774" spans="3:21" x14ac:dyDescent="0.4">
      <c r="C774" s="50"/>
      <c r="Q774" s="12"/>
      <c r="R774" s="221" t="str">
        <f t="shared" si="22"/>
        <v/>
      </c>
      <c r="S774" s="199" t="str">
        <f t="shared" si="23"/>
        <v/>
      </c>
      <c r="U774" s="22"/>
    </row>
    <row r="775" spans="3:21" x14ac:dyDescent="0.4">
      <c r="C775" s="50"/>
      <c r="Q775" s="12"/>
      <c r="R775" s="221" t="str">
        <f t="shared" si="22"/>
        <v/>
      </c>
      <c r="S775" s="199" t="str">
        <f t="shared" si="23"/>
        <v/>
      </c>
      <c r="U775" s="22"/>
    </row>
    <row r="776" spans="3:21" x14ac:dyDescent="0.4">
      <c r="C776" s="50"/>
      <c r="Q776" s="12"/>
      <c r="R776" s="221" t="str">
        <f t="shared" si="22"/>
        <v/>
      </c>
      <c r="S776" s="199" t="str">
        <f t="shared" si="23"/>
        <v/>
      </c>
      <c r="U776" s="22"/>
    </row>
    <row r="777" spans="3:21" x14ac:dyDescent="0.4">
      <c r="C777" s="50"/>
      <c r="Q777" s="12"/>
      <c r="R777" s="221" t="str">
        <f t="shared" si="22"/>
        <v/>
      </c>
      <c r="S777" s="199" t="str">
        <f t="shared" si="23"/>
        <v/>
      </c>
      <c r="U777" s="22"/>
    </row>
    <row r="778" spans="3:21" x14ac:dyDescent="0.4">
      <c r="C778" s="50"/>
      <c r="Q778" s="12"/>
      <c r="R778" s="221" t="str">
        <f t="shared" si="22"/>
        <v/>
      </c>
      <c r="S778" s="199" t="str">
        <f t="shared" si="23"/>
        <v/>
      </c>
      <c r="U778" s="22"/>
    </row>
    <row r="779" spans="3:21" x14ac:dyDescent="0.4">
      <c r="C779" s="50"/>
      <c r="Q779" s="12"/>
      <c r="R779" s="221" t="str">
        <f t="shared" si="22"/>
        <v/>
      </c>
      <c r="S779" s="199" t="str">
        <f t="shared" si="23"/>
        <v/>
      </c>
      <c r="U779" s="22"/>
    </row>
    <row r="780" spans="3:21" x14ac:dyDescent="0.4">
      <c r="C780" s="50"/>
      <c r="Q780" s="12"/>
      <c r="R780" s="221" t="str">
        <f t="shared" si="22"/>
        <v/>
      </c>
      <c r="S780" s="199" t="str">
        <f t="shared" si="23"/>
        <v/>
      </c>
      <c r="U780" s="22"/>
    </row>
    <row r="781" spans="3:21" x14ac:dyDescent="0.4">
      <c r="C781" s="50"/>
      <c r="Q781" s="12"/>
      <c r="R781" s="221" t="str">
        <f t="shared" si="22"/>
        <v/>
      </c>
      <c r="S781" s="199" t="str">
        <f t="shared" si="23"/>
        <v/>
      </c>
      <c r="U781" s="22"/>
    </row>
    <row r="782" spans="3:21" x14ac:dyDescent="0.4">
      <c r="C782" s="50"/>
      <c r="Q782" s="12"/>
      <c r="R782" s="221" t="str">
        <f t="shared" si="22"/>
        <v/>
      </c>
      <c r="S782" s="199" t="str">
        <f t="shared" si="23"/>
        <v/>
      </c>
      <c r="U782" s="22"/>
    </row>
    <row r="783" spans="3:21" x14ac:dyDescent="0.4">
      <c r="C783" s="50"/>
      <c r="Q783" s="12"/>
      <c r="R783" s="221" t="str">
        <f t="shared" si="22"/>
        <v/>
      </c>
      <c r="S783" s="199" t="str">
        <f t="shared" si="23"/>
        <v/>
      </c>
      <c r="U783" s="22"/>
    </row>
    <row r="784" spans="3:21" x14ac:dyDescent="0.4">
      <c r="C784" s="50"/>
      <c r="Q784" s="12"/>
      <c r="R784" s="221" t="str">
        <f t="shared" si="22"/>
        <v/>
      </c>
      <c r="S784" s="199" t="str">
        <f t="shared" si="23"/>
        <v/>
      </c>
      <c r="U784" s="22"/>
    </row>
    <row r="785" spans="3:21" x14ac:dyDescent="0.4">
      <c r="C785" s="50"/>
      <c r="Q785" s="12"/>
      <c r="R785" s="221" t="str">
        <f t="shared" si="22"/>
        <v/>
      </c>
      <c r="S785" s="199" t="str">
        <f t="shared" si="23"/>
        <v/>
      </c>
      <c r="U785" s="22"/>
    </row>
    <row r="786" spans="3:21" x14ac:dyDescent="0.4">
      <c r="C786" s="50"/>
      <c r="Q786" s="12"/>
      <c r="R786" s="221" t="str">
        <f t="shared" si="22"/>
        <v/>
      </c>
      <c r="S786" s="199" t="str">
        <f t="shared" si="23"/>
        <v/>
      </c>
      <c r="U786" s="22"/>
    </row>
    <row r="787" spans="3:21" x14ac:dyDescent="0.4">
      <c r="C787" s="50"/>
      <c r="Q787" s="12"/>
      <c r="R787" s="221" t="str">
        <f t="shared" si="22"/>
        <v/>
      </c>
      <c r="S787" s="199" t="str">
        <f t="shared" si="23"/>
        <v/>
      </c>
      <c r="U787" s="22"/>
    </row>
    <row r="788" spans="3:21" x14ac:dyDescent="0.4">
      <c r="C788" s="50"/>
      <c r="Q788" s="12"/>
      <c r="R788" s="221" t="str">
        <f t="shared" si="22"/>
        <v/>
      </c>
      <c r="S788" s="199" t="str">
        <f t="shared" si="23"/>
        <v/>
      </c>
      <c r="U788" s="22"/>
    </row>
    <row r="789" spans="3:21" x14ac:dyDescent="0.4">
      <c r="C789" s="50"/>
      <c r="Q789" s="12"/>
      <c r="R789" s="221" t="str">
        <f t="shared" si="22"/>
        <v/>
      </c>
      <c r="S789" s="199" t="str">
        <f t="shared" si="23"/>
        <v/>
      </c>
      <c r="U789" s="22"/>
    </row>
    <row r="790" spans="3:21" x14ac:dyDescent="0.4">
      <c r="C790" s="50"/>
      <c r="Q790" s="12"/>
      <c r="R790" s="221" t="str">
        <f t="shared" si="22"/>
        <v/>
      </c>
      <c r="S790" s="199" t="str">
        <f t="shared" si="23"/>
        <v/>
      </c>
      <c r="U790" s="22"/>
    </row>
    <row r="791" spans="3:21" x14ac:dyDescent="0.4">
      <c r="C791" s="50"/>
      <c r="Q791" s="12"/>
      <c r="R791" s="221" t="str">
        <f t="shared" si="22"/>
        <v/>
      </c>
      <c r="S791" s="199" t="str">
        <f t="shared" si="23"/>
        <v/>
      </c>
      <c r="U791" s="22"/>
    </row>
    <row r="792" spans="3:21" x14ac:dyDescent="0.4">
      <c r="C792" s="50"/>
      <c r="Q792" s="12"/>
      <c r="R792" s="221" t="str">
        <f t="shared" si="22"/>
        <v/>
      </c>
      <c r="S792" s="199" t="str">
        <f t="shared" si="23"/>
        <v/>
      </c>
      <c r="U792" s="22"/>
    </row>
    <row r="793" spans="3:21" x14ac:dyDescent="0.4">
      <c r="C793" s="50"/>
      <c r="Q793" s="12"/>
      <c r="R793" s="221" t="str">
        <f t="shared" si="22"/>
        <v/>
      </c>
      <c r="S793" s="199" t="str">
        <f t="shared" si="23"/>
        <v/>
      </c>
      <c r="U793" s="22"/>
    </row>
    <row r="794" spans="3:21" x14ac:dyDescent="0.4">
      <c r="C794" s="50"/>
      <c r="Q794" s="12"/>
      <c r="R794" s="221" t="str">
        <f t="shared" si="22"/>
        <v/>
      </c>
      <c r="S794" s="199" t="str">
        <f t="shared" si="23"/>
        <v/>
      </c>
      <c r="U794" s="22"/>
    </row>
    <row r="795" spans="3:21" x14ac:dyDescent="0.4">
      <c r="C795" s="50"/>
      <c r="Q795" s="12"/>
      <c r="R795" s="221" t="str">
        <f t="shared" si="22"/>
        <v/>
      </c>
      <c r="S795" s="199" t="str">
        <f t="shared" si="23"/>
        <v/>
      </c>
      <c r="U795" s="22"/>
    </row>
    <row r="796" spans="3:21" x14ac:dyDescent="0.4">
      <c r="C796" s="50"/>
      <c r="Q796" s="12"/>
      <c r="R796" s="221" t="str">
        <f t="shared" ref="R796:R859" si="24">IF(O796="","",IF($R$12="UP",O796&gt;=0,O796&lt;0))</f>
        <v/>
      </c>
      <c r="S796" s="199" t="str">
        <f t="shared" ref="S796:S859" si="25">IF($O796="","",IF($R796,$N796/$O796,""))</f>
        <v/>
      </c>
      <c r="U796" s="22"/>
    </row>
    <row r="797" spans="3:21" x14ac:dyDescent="0.4">
      <c r="C797" s="50"/>
      <c r="Q797" s="12"/>
      <c r="R797" s="221" t="str">
        <f t="shared" si="24"/>
        <v/>
      </c>
      <c r="S797" s="199" t="str">
        <f t="shared" si="25"/>
        <v/>
      </c>
      <c r="U797" s="22"/>
    </row>
    <row r="798" spans="3:21" x14ac:dyDescent="0.4">
      <c r="C798" s="50"/>
      <c r="Q798" s="12"/>
      <c r="R798" s="221" t="str">
        <f t="shared" si="24"/>
        <v/>
      </c>
      <c r="S798" s="199" t="str">
        <f t="shared" si="25"/>
        <v/>
      </c>
      <c r="U798" s="22"/>
    </row>
    <row r="799" spans="3:21" x14ac:dyDescent="0.4">
      <c r="C799" s="50"/>
      <c r="Q799" s="12"/>
      <c r="R799" s="221" t="str">
        <f t="shared" si="24"/>
        <v/>
      </c>
      <c r="S799" s="199" t="str">
        <f t="shared" si="25"/>
        <v/>
      </c>
      <c r="U799" s="22"/>
    </row>
    <row r="800" spans="3:21" x14ac:dyDescent="0.4">
      <c r="C800" s="50"/>
      <c r="Q800" s="12"/>
      <c r="R800" s="221" t="str">
        <f t="shared" si="24"/>
        <v/>
      </c>
      <c r="S800" s="199" t="str">
        <f t="shared" si="25"/>
        <v/>
      </c>
      <c r="U800" s="22"/>
    </row>
    <row r="801" spans="3:21" x14ac:dyDescent="0.4">
      <c r="C801" s="50"/>
      <c r="Q801" s="12"/>
      <c r="R801" s="221" t="str">
        <f t="shared" si="24"/>
        <v/>
      </c>
      <c r="S801" s="199" t="str">
        <f t="shared" si="25"/>
        <v/>
      </c>
      <c r="U801" s="22"/>
    </row>
    <row r="802" spans="3:21" x14ac:dyDescent="0.4">
      <c r="C802" s="50"/>
      <c r="Q802" s="12"/>
      <c r="R802" s="221" t="str">
        <f t="shared" si="24"/>
        <v/>
      </c>
      <c r="S802" s="199" t="str">
        <f t="shared" si="25"/>
        <v/>
      </c>
      <c r="U802" s="22"/>
    </row>
    <row r="803" spans="3:21" x14ac:dyDescent="0.4">
      <c r="C803" s="50"/>
      <c r="Q803" s="12"/>
      <c r="R803" s="221" t="str">
        <f t="shared" si="24"/>
        <v/>
      </c>
      <c r="S803" s="199" t="str">
        <f t="shared" si="25"/>
        <v/>
      </c>
      <c r="U803" s="22"/>
    </row>
    <row r="804" spans="3:21" x14ac:dyDescent="0.4">
      <c r="C804" s="50"/>
      <c r="Q804" s="12"/>
      <c r="R804" s="221" t="str">
        <f t="shared" si="24"/>
        <v/>
      </c>
      <c r="S804" s="199" t="str">
        <f t="shared" si="25"/>
        <v/>
      </c>
      <c r="U804" s="22"/>
    </row>
    <row r="805" spans="3:21" x14ac:dyDescent="0.4">
      <c r="C805" s="50"/>
      <c r="Q805" s="12"/>
      <c r="R805" s="221" t="str">
        <f t="shared" si="24"/>
        <v/>
      </c>
      <c r="S805" s="199" t="str">
        <f t="shared" si="25"/>
        <v/>
      </c>
      <c r="U805" s="22"/>
    </row>
    <row r="806" spans="3:21" x14ac:dyDescent="0.4">
      <c r="C806" s="50"/>
      <c r="Q806" s="12"/>
      <c r="R806" s="221" t="str">
        <f t="shared" si="24"/>
        <v/>
      </c>
      <c r="S806" s="199" t="str">
        <f t="shared" si="25"/>
        <v/>
      </c>
      <c r="U806" s="22"/>
    </row>
    <row r="807" spans="3:21" x14ac:dyDescent="0.4">
      <c r="C807" s="50"/>
      <c r="Q807" s="12"/>
      <c r="R807" s="221" t="str">
        <f t="shared" si="24"/>
        <v/>
      </c>
      <c r="S807" s="199" t="str">
        <f t="shared" si="25"/>
        <v/>
      </c>
      <c r="U807" s="22"/>
    </row>
    <row r="808" spans="3:21" x14ac:dyDescent="0.4">
      <c r="C808" s="50"/>
      <c r="Q808" s="12"/>
      <c r="R808" s="221" t="str">
        <f t="shared" si="24"/>
        <v/>
      </c>
      <c r="S808" s="199" t="str">
        <f t="shared" si="25"/>
        <v/>
      </c>
      <c r="U808" s="22"/>
    </row>
    <row r="809" spans="3:21" x14ac:dyDescent="0.4">
      <c r="C809" s="50"/>
      <c r="Q809" s="12"/>
      <c r="R809" s="221" t="str">
        <f t="shared" si="24"/>
        <v/>
      </c>
      <c r="S809" s="199" t="str">
        <f t="shared" si="25"/>
        <v/>
      </c>
      <c r="U809" s="22"/>
    </row>
    <row r="810" spans="3:21" x14ac:dyDescent="0.4">
      <c r="C810" s="50"/>
      <c r="Q810" s="12"/>
      <c r="R810" s="221" t="str">
        <f t="shared" si="24"/>
        <v/>
      </c>
      <c r="S810" s="199" t="str">
        <f t="shared" si="25"/>
        <v/>
      </c>
      <c r="U810" s="22"/>
    </row>
    <row r="811" spans="3:21" x14ac:dyDescent="0.4">
      <c r="C811" s="50"/>
      <c r="Q811" s="12"/>
      <c r="R811" s="221" t="str">
        <f t="shared" si="24"/>
        <v/>
      </c>
      <c r="S811" s="199" t="str">
        <f t="shared" si="25"/>
        <v/>
      </c>
      <c r="U811" s="22"/>
    </row>
    <row r="812" spans="3:21" x14ac:dyDescent="0.4">
      <c r="C812" s="50"/>
      <c r="Q812" s="12"/>
      <c r="R812" s="221" t="str">
        <f t="shared" si="24"/>
        <v/>
      </c>
      <c r="S812" s="199" t="str">
        <f t="shared" si="25"/>
        <v/>
      </c>
      <c r="U812" s="22"/>
    </row>
    <row r="813" spans="3:21" x14ac:dyDescent="0.4">
      <c r="C813" s="50"/>
      <c r="Q813" s="12"/>
      <c r="R813" s="221" t="str">
        <f t="shared" si="24"/>
        <v/>
      </c>
      <c r="S813" s="199" t="str">
        <f t="shared" si="25"/>
        <v/>
      </c>
      <c r="U813" s="22"/>
    </row>
    <row r="814" spans="3:21" x14ac:dyDescent="0.4">
      <c r="C814" s="50"/>
      <c r="Q814" s="12"/>
      <c r="R814" s="221" t="str">
        <f t="shared" si="24"/>
        <v/>
      </c>
      <c r="S814" s="199" t="str">
        <f t="shared" si="25"/>
        <v/>
      </c>
      <c r="U814" s="22"/>
    </row>
    <row r="815" spans="3:21" x14ac:dyDescent="0.4">
      <c r="C815" s="50"/>
      <c r="Q815" s="12"/>
      <c r="R815" s="221" t="str">
        <f t="shared" si="24"/>
        <v/>
      </c>
      <c r="S815" s="199" t="str">
        <f t="shared" si="25"/>
        <v/>
      </c>
      <c r="U815" s="22"/>
    </row>
    <row r="816" spans="3:21" x14ac:dyDescent="0.4">
      <c r="C816" s="50"/>
      <c r="Q816" s="12"/>
      <c r="R816" s="221" t="str">
        <f t="shared" si="24"/>
        <v/>
      </c>
      <c r="S816" s="199" t="str">
        <f t="shared" si="25"/>
        <v/>
      </c>
      <c r="U816" s="22"/>
    </row>
    <row r="817" spans="3:21" x14ac:dyDescent="0.4">
      <c r="C817" s="50"/>
      <c r="Q817" s="12"/>
      <c r="R817" s="221" t="str">
        <f t="shared" si="24"/>
        <v/>
      </c>
      <c r="S817" s="199" t="str">
        <f t="shared" si="25"/>
        <v/>
      </c>
      <c r="U817" s="22"/>
    </row>
    <row r="818" spans="3:21" x14ac:dyDescent="0.4">
      <c r="C818" s="50"/>
      <c r="Q818" s="12"/>
      <c r="R818" s="221" t="str">
        <f t="shared" si="24"/>
        <v/>
      </c>
      <c r="S818" s="199" t="str">
        <f t="shared" si="25"/>
        <v/>
      </c>
      <c r="U818" s="22"/>
    </row>
    <row r="819" spans="3:21" x14ac:dyDescent="0.4">
      <c r="C819" s="50"/>
      <c r="Q819" s="12"/>
      <c r="R819" s="221" t="str">
        <f t="shared" si="24"/>
        <v/>
      </c>
      <c r="S819" s="199" t="str">
        <f t="shared" si="25"/>
        <v/>
      </c>
      <c r="U819" s="22"/>
    </row>
    <row r="820" spans="3:21" x14ac:dyDescent="0.4">
      <c r="C820" s="50"/>
      <c r="Q820" s="12"/>
      <c r="R820" s="221" t="str">
        <f t="shared" si="24"/>
        <v/>
      </c>
      <c r="S820" s="199" t="str">
        <f t="shared" si="25"/>
        <v/>
      </c>
      <c r="U820" s="22"/>
    </row>
    <row r="821" spans="3:21" x14ac:dyDescent="0.4">
      <c r="C821" s="50"/>
      <c r="Q821" s="12"/>
      <c r="R821" s="221" t="str">
        <f t="shared" si="24"/>
        <v/>
      </c>
      <c r="S821" s="199" t="str">
        <f t="shared" si="25"/>
        <v/>
      </c>
      <c r="U821" s="22"/>
    </row>
    <row r="822" spans="3:21" x14ac:dyDescent="0.4">
      <c r="C822" s="50"/>
      <c r="Q822" s="12"/>
      <c r="R822" s="221" t="str">
        <f t="shared" si="24"/>
        <v/>
      </c>
      <c r="S822" s="199" t="str">
        <f t="shared" si="25"/>
        <v/>
      </c>
      <c r="U822" s="22"/>
    </row>
    <row r="823" spans="3:21" x14ac:dyDescent="0.4">
      <c r="C823" s="50"/>
      <c r="Q823" s="12"/>
      <c r="R823" s="221" t="str">
        <f t="shared" si="24"/>
        <v/>
      </c>
      <c r="S823" s="199" t="str">
        <f t="shared" si="25"/>
        <v/>
      </c>
      <c r="U823" s="22"/>
    </row>
    <row r="824" spans="3:21" x14ac:dyDescent="0.4">
      <c r="C824" s="50"/>
      <c r="Q824" s="12"/>
      <c r="R824" s="221" t="str">
        <f t="shared" si="24"/>
        <v/>
      </c>
      <c r="S824" s="199" t="str">
        <f t="shared" si="25"/>
        <v/>
      </c>
      <c r="U824" s="22"/>
    </row>
    <row r="825" spans="3:21" x14ac:dyDescent="0.4">
      <c r="C825" s="50"/>
      <c r="Q825" s="12"/>
      <c r="R825" s="221" t="str">
        <f t="shared" si="24"/>
        <v/>
      </c>
      <c r="S825" s="199" t="str">
        <f t="shared" si="25"/>
        <v/>
      </c>
      <c r="U825" s="22"/>
    </row>
    <row r="826" spans="3:21" x14ac:dyDescent="0.4">
      <c r="C826" s="50"/>
      <c r="Q826" s="12"/>
      <c r="R826" s="221" t="str">
        <f t="shared" si="24"/>
        <v/>
      </c>
      <c r="S826" s="199" t="str">
        <f t="shared" si="25"/>
        <v/>
      </c>
      <c r="U826" s="22"/>
    </row>
    <row r="827" spans="3:21" x14ac:dyDescent="0.4">
      <c r="C827" s="50"/>
      <c r="Q827" s="12"/>
      <c r="R827" s="221" t="str">
        <f t="shared" si="24"/>
        <v/>
      </c>
      <c r="S827" s="199" t="str">
        <f t="shared" si="25"/>
        <v/>
      </c>
      <c r="U827" s="22"/>
    </row>
    <row r="828" spans="3:21" x14ac:dyDescent="0.4">
      <c r="C828" s="50"/>
      <c r="Q828" s="12"/>
      <c r="R828" s="221" t="str">
        <f t="shared" si="24"/>
        <v/>
      </c>
      <c r="S828" s="199" t="str">
        <f t="shared" si="25"/>
        <v/>
      </c>
      <c r="U828" s="22"/>
    </row>
    <row r="829" spans="3:21" x14ac:dyDescent="0.4">
      <c r="C829" s="50"/>
      <c r="Q829" s="12"/>
      <c r="R829" s="221" t="str">
        <f t="shared" si="24"/>
        <v/>
      </c>
      <c r="S829" s="199" t="str">
        <f t="shared" si="25"/>
        <v/>
      </c>
      <c r="U829" s="22"/>
    </row>
    <row r="830" spans="3:21" x14ac:dyDescent="0.4">
      <c r="C830" s="50"/>
      <c r="Q830" s="12"/>
      <c r="R830" s="221" t="str">
        <f t="shared" si="24"/>
        <v/>
      </c>
      <c r="S830" s="199" t="str">
        <f t="shared" si="25"/>
        <v/>
      </c>
      <c r="U830" s="22"/>
    </row>
    <row r="831" spans="3:21" x14ac:dyDescent="0.4">
      <c r="C831" s="50"/>
      <c r="Q831" s="12"/>
      <c r="R831" s="221" t="str">
        <f t="shared" si="24"/>
        <v/>
      </c>
      <c r="S831" s="199" t="str">
        <f t="shared" si="25"/>
        <v/>
      </c>
      <c r="U831" s="22"/>
    </row>
    <row r="832" spans="3:21" x14ac:dyDescent="0.4">
      <c r="C832" s="50"/>
      <c r="Q832" s="12"/>
      <c r="R832" s="221" t="str">
        <f t="shared" si="24"/>
        <v/>
      </c>
      <c r="S832" s="199" t="str">
        <f t="shared" si="25"/>
        <v/>
      </c>
      <c r="U832" s="22"/>
    </row>
    <row r="833" spans="3:21" x14ac:dyDescent="0.4">
      <c r="C833" s="50"/>
      <c r="Q833" s="12"/>
      <c r="R833" s="221" t="str">
        <f t="shared" si="24"/>
        <v/>
      </c>
      <c r="S833" s="199" t="str">
        <f t="shared" si="25"/>
        <v/>
      </c>
      <c r="U833" s="22"/>
    </row>
    <row r="834" spans="3:21" x14ac:dyDescent="0.4">
      <c r="C834" s="50"/>
      <c r="Q834" s="12"/>
      <c r="R834" s="221" t="str">
        <f t="shared" si="24"/>
        <v/>
      </c>
      <c r="S834" s="199" t="str">
        <f t="shared" si="25"/>
        <v/>
      </c>
      <c r="U834" s="22"/>
    </row>
    <row r="835" spans="3:21" x14ac:dyDescent="0.4">
      <c r="C835" s="50"/>
      <c r="Q835" s="12"/>
      <c r="R835" s="221" t="str">
        <f t="shared" si="24"/>
        <v/>
      </c>
      <c r="S835" s="199" t="str">
        <f t="shared" si="25"/>
        <v/>
      </c>
      <c r="U835" s="22"/>
    </row>
    <row r="836" spans="3:21" x14ac:dyDescent="0.4">
      <c r="C836" s="50"/>
      <c r="Q836" s="12"/>
      <c r="R836" s="221" t="str">
        <f t="shared" si="24"/>
        <v/>
      </c>
      <c r="S836" s="199" t="str">
        <f t="shared" si="25"/>
        <v/>
      </c>
      <c r="U836" s="22"/>
    </row>
    <row r="837" spans="3:21" x14ac:dyDescent="0.4">
      <c r="C837" s="50"/>
      <c r="Q837" s="12"/>
      <c r="R837" s="221" t="str">
        <f t="shared" si="24"/>
        <v/>
      </c>
      <c r="S837" s="199" t="str">
        <f t="shared" si="25"/>
        <v/>
      </c>
      <c r="U837" s="22"/>
    </row>
    <row r="838" spans="3:21" x14ac:dyDescent="0.4">
      <c r="C838" s="50"/>
      <c r="Q838" s="12"/>
      <c r="R838" s="221" t="str">
        <f t="shared" si="24"/>
        <v/>
      </c>
      <c r="S838" s="199" t="str">
        <f t="shared" si="25"/>
        <v/>
      </c>
      <c r="U838" s="22"/>
    </row>
    <row r="839" spans="3:21" x14ac:dyDescent="0.4">
      <c r="C839" s="50"/>
      <c r="Q839" s="12"/>
      <c r="R839" s="221" t="str">
        <f t="shared" si="24"/>
        <v/>
      </c>
      <c r="S839" s="199" t="str">
        <f t="shared" si="25"/>
        <v/>
      </c>
      <c r="U839" s="22"/>
    </row>
    <row r="840" spans="3:21" x14ac:dyDescent="0.4">
      <c r="C840" s="50"/>
      <c r="Q840" s="12"/>
      <c r="R840" s="221" t="str">
        <f t="shared" si="24"/>
        <v/>
      </c>
      <c r="S840" s="199" t="str">
        <f t="shared" si="25"/>
        <v/>
      </c>
      <c r="U840" s="22"/>
    </row>
    <row r="841" spans="3:21" x14ac:dyDescent="0.4">
      <c r="C841" s="50"/>
      <c r="Q841" s="12"/>
      <c r="R841" s="221" t="str">
        <f t="shared" si="24"/>
        <v/>
      </c>
      <c r="S841" s="199" t="str">
        <f t="shared" si="25"/>
        <v/>
      </c>
      <c r="U841" s="22"/>
    </row>
    <row r="842" spans="3:21" x14ac:dyDescent="0.4">
      <c r="C842" s="50"/>
      <c r="Q842" s="12"/>
      <c r="R842" s="221" t="str">
        <f t="shared" si="24"/>
        <v/>
      </c>
      <c r="S842" s="199" t="str">
        <f t="shared" si="25"/>
        <v/>
      </c>
      <c r="U842" s="22"/>
    </row>
    <row r="843" spans="3:21" x14ac:dyDescent="0.4">
      <c r="C843" s="50"/>
      <c r="Q843" s="12"/>
      <c r="R843" s="221" t="str">
        <f t="shared" si="24"/>
        <v/>
      </c>
      <c r="S843" s="199" t="str">
        <f t="shared" si="25"/>
        <v/>
      </c>
      <c r="U843" s="22"/>
    </row>
    <row r="844" spans="3:21" x14ac:dyDescent="0.4">
      <c r="C844" s="50"/>
      <c r="Q844" s="12"/>
      <c r="R844" s="221" t="str">
        <f t="shared" si="24"/>
        <v/>
      </c>
      <c r="S844" s="199" t="str">
        <f t="shared" si="25"/>
        <v/>
      </c>
      <c r="U844" s="22"/>
    </row>
    <row r="845" spans="3:21" x14ac:dyDescent="0.4">
      <c r="C845" s="50"/>
      <c r="Q845" s="12"/>
      <c r="R845" s="221" t="str">
        <f t="shared" si="24"/>
        <v/>
      </c>
      <c r="S845" s="199" t="str">
        <f t="shared" si="25"/>
        <v/>
      </c>
      <c r="U845" s="22"/>
    </row>
    <row r="846" spans="3:21" x14ac:dyDescent="0.4">
      <c r="C846" s="50"/>
      <c r="Q846" s="12"/>
      <c r="R846" s="221" t="str">
        <f t="shared" si="24"/>
        <v/>
      </c>
      <c r="S846" s="199" t="str">
        <f t="shared" si="25"/>
        <v/>
      </c>
      <c r="U846" s="22"/>
    </row>
    <row r="847" spans="3:21" x14ac:dyDescent="0.4">
      <c r="C847" s="50"/>
      <c r="Q847" s="12"/>
      <c r="R847" s="221" t="str">
        <f t="shared" si="24"/>
        <v/>
      </c>
      <c r="S847" s="199" t="str">
        <f t="shared" si="25"/>
        <v/>
      </c>
      <c r="U847" s="22"/>
    </row>
    <row r="848" spans="3:21" x14ac:dyDescent="0.4">
      <c r="C848" s="50"/>
      <c r="Q848" s="12"/>
      <c r="R848" s="221" t="str">
        <f t="shared" si="24"/>
        <v/>
      </c>
      <c r="S848" s="199" t="str">
        <f t="shared" si="25"/>
        <v/>
      </c>
      <c r="U848" s="22"/>
    </row>
    <row r="849" spans="3:21" x14ac:dyDescent="0.4">
      <c r="C849" s="50"/>
      <c r="Q849" s="12"/>
      <c r="R849" s="221" t="str">
        <f t="shared" si="24"/>
        <v/>
      </c>
      <c r="S849" s="199" t="str">
        <f t="shared" si="25"/>
        <v/>
      </c>
      <c r="U849" s="22"/>
    </row>
    <row r="850" spans="3:21" x14ac:dyDescent="0.4">
      <c r="C850" s="50"/>
      <c r="Q850" s="12"/>
      <c r="R850" s="221" t="str">
        <f t="shared" si="24"/>
        <v/>
      </c>
      <c r="S850" s="199" t="str">
        <f t="shared" si="25"/>
        <v/>
      </c>
      <c r="U850" s="22"/>
    </row>
    <row r="851" spans="3:21" x14ac:dyDescent="0.4">
      <c r="C851" s="50"/>
      <c r="Q851" s="12"/>
      <c r="R851" s="221" t="str">
        <f t="shared" si="24"/>
        <v/>
      </c>
      <c r="S851" s="199" t="str">
        <f t="shared" si="25"/>
        <v/>
      </c>
      <c r="U851" s="22"/>
    </row>
    <row r="852" spans="3:21" x14ac:dyDescent="0.4">
      <c r="C852" s="50"/>
      <c r="Q852" s="12"/>
      <c r="R852" s="221" t="str">
        <f t="shared" si="24"/>
        <v/>
      </c>
      <c r="S852" s="199" t="str">
        <f t="shared" si="25"/>
        <v/>
      </c>
      <c r="U852" s="22"/>
    </row>
    <row r="853" spans="3:21" x14ac:dyDescent="0.4">
      <c r="C853" s="50"/>
      <c r="Q853" s="12"/>
      <c r="R853" s="221" t="str">
        <f t="shared" si="24"/>
        <v/>
      </c>
      <c r="S853" s="199" t="str">
        <f t="shared" si="25"/>
        <v/>
      </c>
      <c r="U853" s="22"/>
    </row>
    <row r="854" spans="3:21" x14ac:dyDescent="0.4">
      <c r="C854" s="50"/>
      <c r="Q854" s="12"/>
      <c r="R854" s="221" t="str">
        <f t="shared" si="24"/>
        <v/>
      </c>
      <c r="S854" s="199" t="str">
        <f t="shared" si="25"/>
        <v/>
      </c>
      <c r="U854" s="22"/>
    </row>
    <row r="855" spans="3:21" x14ac:dyDescent="0.4">
      <c r="C855" s="50"/>
      <c r="Q855" s="12"/>
      <c r="R855" s="221" t="str">
        <f t="shared" si="24"/>
        <v/>
      </c>
      <c r="S855" s="199" t="str">
        <f t="shared" si="25"/>
        <v/>
      </c>
      <c r="U855" s="22"/>
    </row>
    <row r="856" spans="3:21" x14ac:dyDescent="0.4">
      <c r="C856" s="50"/>
      <c r="Q856" s="12"/>
      <c r="R856" s="221" t="str">
        <f t="shared" si="24"/>
        <v/>
      </c>
      <c r="S856" s="199" t="str">
        <f t="shared" si="25"/>
        <v/>
      </c>
      <c r="U856" s="22"/>
    </row>
    <row r="857" spans="3:21" x14ac:dyDescent="0.4">
      <c r="C857" s="50"/>
      <c r="Q857" s="12"/>
      <c r="R857" s="221" t="str">
        <f t="shared" si="24"/>
        <v/>
      </c>
      <c r="S857" s="199" t="str">
        <f t="shared" si="25"/>
        <v/>
      </c>
      <c r="U857" s="22"/>
    </row>
    <row r="858" spans="3:21" x14ac:dyDescent="0.4">
      <c r="C858" s="50"/>
      <c r="Q858" s="12"/>
      <c r="R858" s="221" t="str">
        <f t="shared" si="24"/>
        <v/>
      </c>
      <c r="S858" s="199" t="str">
        <f t="shared" si="25"/>
        <v/>
      </c>
      <c r="U858" s="22"/>
    </row>
    <row r="859" spans="3:21" x14ac:dyDescent="0.4">
      <c r="C859" s="50"/>
      <c r="Q859" s="12"/>
      <c r="R859" s="221" t="str">
        <f t="shared" si="24"/>
        <v/>
      </c>
      <c r="S859" s="199" t="str">
        <f t="shared" si="25"/>
        <v/>
      </c>
      <c r="U859" s="22"/>
    </row>
    <row r="860" spans="3:21" x14ac:dyDescent="0.4">
      <c r="C860" s="50"/>
      <c r="Q860" s="12"/>
      <c r="R860" s="221" t="str">
        <f t="shared" ref="R860:R923" si="26">IF(O860="","",IF($R$12="UP",O860&gt;=0,O860&lt;0))</f>
        <v/>
      </c>
      <c r="S860" s="199" t="str">
        <f t="shared" ref="S860:S923" si="27">IF($O860="","",IF($R860,$N860/$O860,""))</f>
        <v/>
      </c>
      <c r="U860" s="22"/>
    </row>
    <row r="861" spans="3:21" x14ac:dyDescent="0.4">
      <c r="C861" s="50"/>
      <c r="Q861" s="12"/>
      <c r="R861" s="221" t="str">
        <f t="shared" si="26"/>
        <v/>
      </c>
      <c r="S861" s="199" t="str">
        <f t="shared" si="27"/>
        <v/>
      </c>
      <c r="U861" s="22"/>
    </row>
    <row r="862" spans="3:21" x14ac:dyDescent="0.4">
      <c r="C862" s="50"/>
      <c r="Q862" s="12"/>
      <c r="R862" s="221" t="str">
        <f t="shared" si="26"/>
        <v/>
      </c>
      <c r="S862" s="199" t="str">
        <f t="shared" si="27"/>
        <v/>
      </c>
      <c r="U862" s="22"/>
    </row>
    <row r="863" spans="3:21" x14ac:dyDescent="0.4">
      <c r="C863" s="50"/>
      <c r="Q863" s="12"/>
      <c r="R863" s="221" t="str">
        <f t="shared" si="26"/>
        <v/>
      </c>
      <c r="S863" s="199" t="str">
        <f t="shared" si="27"/>
        <v/>
      </c>
      <c r="U863" s="22"/>
    </row>
    <row r="864" spans="3:21" x14ac:dyDescent="0.4">
      <c r="C864" s="50"/>
      <c r="Q864" s="12"/>
      <c r="R864" s="221" t="str">
        <f t="shared" si="26"/>
        <v/>
      </c>
      <c r="S864" s="199" t="str">
        <f t="shared" si="27"/>
        <v/>
      </c>
      <c r="U864" s="22"/>
    </row>
    <row r="865" spans="3:21" x14ac:dyDescent="0.4">
      <c r="C865" s="50"/>
      <c r="Q865" s="12"/>
      <c r="R865" s="221" t="str">
        <f t="shared" si="26"/>
        <v/>
      </c>
      <c r="S865" s="199" t="str">
        <f t="shared" si="27"/>
        <v/>
      </c>
      <c r="U865" s="22"/>
    </row>
    <row r="866" spans="3:21" x14ac:dyDescent="0.4">
      <c r="C866" s="50"/>
      <c r="Q866" s="12"/>
      <c r="R866" s="221" t="str">
        <f t="shared" si="26"/>
        <v/>
      </c>
      <c r="S866" s="199" t="str">
        <f t="shared" si="27"/>
        <v/>
      </c>
      <c r="U866" s="22"/>
    </row>
    <row r="867" spans="3:21" x14ac:dyDescent="0.4">
      <c r="C867" s="50"/>
      <c r="Q867" s="12"/>
      <c r="R867" s="221" t="str">
        <f t="shared" si="26"/>
        <v/>
      </c>
      <c r="S867" s="199" t="str">
        <f t="shared" si="27"/>
        <v/>
      </c>
      <c r="U867" s="22"/>
    </row>
    <row r="868" spans="3:21" x14ac:dyDescent="0.4">
      <c r="C868" s="50"/>
      <c r="Q868" s="12"/>
      <c r="R868" s="221" t="str">
        <f t="shared" si="26"/>
        <v/>
      </c>
      <c r="S868" s="199" t="str">
        <f t="shared" si="27"/>
        <v/>
      </c>
      <c r="U868" s="22"/>
    </row>
    <row r="869" spans="3:21" x14ac:dyDescent="0.4">
      <c r="C869" s="50"/>
      <c r="Q869" s="12"/>
      <c r="R869" s="221" t="str">
        <f t="shared" si="26"/>
        <v/>
      </c>
      <c r="S869" s="199" t="str">
        <f t="shared" si="27"/>
        <v/>
      </c>
      <c r="U869" s="22"/>
    </row>
    <row r="870" spans="3:21" x14ac:dyDescent="0.4">
      <c r="C870" s="50"/>
      <c r="Q870" s="12"/>
      <c r="R870" s="221" t="str">
        <f t="shared" si="26"/>
        <v/>
      </c>
      <c r="S870" s="199" t="str">
        <f t="shared" si="27"/>
        <v/>
      </c>
      <c r="U870" s="22"/>
    </row>
    <row r="871" spans="3:21" x14ac:dyDescent="0.4">
      <c r="C871" s="50"/>
      <c r="Q871" s="12"/>
      <c r="R871" s="221" t="str">
        <f t="shared" si="26"/>
        <v/>
      </c>
      <c r="S871" s="199" t="str">
        <f t="shared" si="27"/>
        <v/>
      </c>
      <c r="U871" s="22"/>
    </row>
    <row r="872" spans="3:21" x14ac:dyDescent="0.4">
      <c r="C872" s="50"/>
      <c r="Q872" s="12"/>
      <c r="R872" s="221" t="str">
        <f t="shared" si="26"/>
        <v/>
      </c>
      <c r="S872" s="199" t="str">
        <f t="shared" si="27"/>
        <v/>
      </c>
      <c r="U872" s="22"/>
    </row>
    <row r="873" spans="3:21" x14ac:dyDescent="0.4">
      <c r="C873" s="50"/>
      <c r="Q873" s="12"/>
      <c r="R873" s="221" t="str">
        <f t="shared" si="26"/>
        <v/>
      </c>
      <c r="S873" s="199" t="str">
        <f t="shared" si="27"/>
        <v/>
      </c>
      <c r="U873" s="22"/>
    </row>
    <row r="874" spans="3:21" x14ac:dyDescent="0.4">
      <c r="C874" s="50"/>
      <c r="Q874" s="12"/>
      <c r="R874" s="221" t="str">
        <f t="shared" si="26"/>
        <v/>
      </c>
      <c r="S874" s="199" t="str">
        <f t="shared" si="27"/>
        <v/>
      </c>
      <c r="U874" s="22"/>
    </row>
    <row r="875" spans="3:21" x14ac:dyDescent="0.4">
      <c r="C875" s="50"/>
      <c r="Q875" s="12"/>
      <c r="R875" s="221" t="str">
        <f t="shared" si="26"/>
        <v/>
      </c>
      <c r="S875" s="199" t="str">
        <f t="shared" si="27"/>
        <v/>
      </c>
      <c r="U875" s="22"/>
    </row>
    <row r="876" spans="3:21" x14ac:dyDescent="0.4">
      <c r="C876" s="50"/>
      <c r="Q876" s="12"/>
      <c r="R876" s="221" t="str">
        <f t="shared" si="26"/>
        <v/>
      </c>
      <c r="S876" s="199" t="str">
        <f t="shared" si="27"/>
        <v/>
      </c>
      <c r="U876" s="22"/>
    </row>
    <row r="877" spans="3:21" x14ac:dyDescent="0.4">
      <c r="C877" s="50"/>
      <c r="Q877" s="12"/>
      <c r="R877" s="221" t="str">
        <f t="shared" si="26"/>
        <v/>
      </c>
      <c r="S877" s="199" t="str">
        <f t="shared" si="27"/>
        <v/>
      </c>
      <c r="U877" s="22"/>
    </row>
    <row r="878" spans="3:21" x14ac:dyDescent="0.4">
      <c r="C878" s="50"/>
      <c r="Q878" s="12"/>
      <c r="R878" s="221" t="str">
        <f t="shared" si="26"/>
        <v/>
      </c>
      <c r="S878" s="199" t="str">
        <f t="shared" si="27"/>
        <v/>
      </c>
      <c r="U878" s="22"/>
    </row>
    <row r="879" spans="3:21" x14ac:dyDescent="0.4">
      <c r="C879" s="50"/>
      <c r="Q879" s="12"/>
      <c r="R879" s="221" t="str">
        <f t="shared" si="26"/>
        <v/>
      </c>
      <c r="S879" s="199" t="str">
        <f t="shared" si="27"/>
        <v/>
      </c>
      <c r="U879" s="22"/>
    </row>
    <row r="880" spans="3:21" x14ac:dyDescent="0.4">
      <c r="C880" s="50"/>
      <c r="Q880" s="12"/>
      <c r="R880" s="221" t="str">
        <f t="shared" si="26"/>
        <v/>
      </c>
      <c r="S880" s="199" t="str">
        <f t="shared" si="27"/>
        <v/>
      </c>
      <c r="U880" s="22"/>
    </row>
    <row r="881" spans="3:21" x14ac:dyDescent="0.4">
      <c r="C881" s="50"/>
      <c r="Q881" s="12"/>
      <c r="R881" s="221" t="str">
        <f t="shared" si="26"/>
        <v/>
      </c>
      <c r="S881" s="199" t="str">
        <f t="shared" si="27"/>
        <v/>
      </c>
      <c r="U881" s="22"/>
    </row>
    <row r="882" spans="3:21" x14ac:dyDescent="0.4">
      <c r="C882" s="50"/>
      <c r="Q882" s="12"/>
      <c r="R882" s="221" t="str">
        <f t="shared" si="26"/>
        <v/>
      </c>
      <c r="S882" s="199" t="str">
        <f t="shared" si="27"/>
        <v/>
      </c>
      <c r="U882" s="22"/>
    </row>
    <row r="883" spans="3:21" x14ac:dyDescent="0.4">
      <c r="C883" s="50"/>
      <c r="Q883" s="12"/>
      <c r="R883" s="221" t="str">
        <f t="shared" si="26"/>
        <v/>
      </c>
      <c r="S883" s="199" t="str">
        <f t="shared" si="27"/>
        <v/>
      </c>
      <c r="U883" s="22"/>
    </row>
    <row r="884" spans="3:21" x14ac:dyDescent="0.4">
      <c r="C884" s="50"/>
      <c r="Q884" s="12"/>
      <c r="R884" s="221" t="str">
        <f t="shared" si="26"/>
        <v/>
      </c>
      <c r="S884" s="199" t="str">
        <f t="shared" si="27"/>
        <v/>
      </c>
      <c r="U884" s="22"/>
    </row>
    <row r="885" spans="3:21" x14ac:dyDescent="0.4">
      <c r="C885" s="50"/>
      <c r="Q885" s="12"/>
      <c r="R885" s="221" t="str">
        <f t="shared" si="26"/>
        <v/>
      </c>
      <c r="S885" s="199" t="str">
        <f t="shared" si="27"/>
        <v/>
      </c>
      <c r="U885" s="22"/>
    </row>
    <row r="886" spans="3:21" x14ac:dyDescent="0.4">
      <c r="C886" s="50"/>
      <c r="Q886" s="12"/>
      <c r="R886" s="221" t="str">
        <f t="shared" si="26"/>
        <v/>
      </c>
      <c r="S886" s="199" t="str">
        <f t="shared" si="27"/>
        <v/>
      </c>
      <c r="U886" s="22"/>
    </row>
    <row r="887" spans="3:21" x14ac:dyDescent="0.4">
      <c r="C887" s="50"/>
      <c r="Q887" s="12"/>
      <c r="R887" s="221" t="str">
        <f t="shared" si="26"/>
        <v/>
      </c>
      <c r="S887" s="199" t="str">
        <f t="shared" si="27"/>
        <v/>
      </c>
      <c r="U887" s="22"/>
    </row>
    <row r="888" spans="3:21" x14ac:dyDescent="0.4">
      <c r="C888" s="50"/>
      <c r="Q888" s="12"/>
      <c r="R888" s="221" t="str">
        <f t="shared" si="26"/>
        <v/>
      </c>
      <c r="S888" s="199" t="str">
        <f t="shared" si="27"/>
        <v/>
      </c>
      <c r="U888" s="22"/>
    </row>
    <row r="889" spans="3:21" x14ac:dyDescent="0.4">
      <c r="C889" s="50"/>
      <c r="Q889" s="12"/>
      <c r="R889" s="221" t="str">
        <f t="shared" si="26"/>
        <v/>
      </c>
      <c r="S889" s="199" t="str">
        <f t="shared" si="27"/>
        <v/>
      </c>
      <c r="U889" s="22"/>
    </row>
    <row r="890" spans="3:21" x14ac:dyDescent="0.4">
      <c r="C890" s="50"/>
      <c r="Q890" s="12"/>
      <c r="R890" s="221" t="str">
        <f t="shared" si="26"/>
        <v/>
      </c>
      <c r="S890" s="199" t="str">
        <f t="shared" si="27"/>
        <v/>
      </c>
      <c r="U890" s="22"/>
    </row>
    <row r="891" spans="3:21" x14ac:dyDescent="0.4">
      <c r="C891" s="50"/>
      <c r="Q891" s="12"/>
      <c r="R891" s="221" t="str">
        <f t="shared" si="26"/>
        <v/>
      </c>
      <c r="S891" s="199" t="str">
        <f t="shared" si="27"/>
        <v/>
      </c>
      <c r="U891" s="22"/>
    </row>
    <row r="892" spans="3:21" x14ac:dyDescent="0.4">
      <c r="C892" s="50"/>
      <c r="Q892" s="12"/>
      <c r="R892" s="221" t="str">
        <f t="shared" si="26"/>
        <v/>
      </c>
      <c r="S892" s="199" t="str">
        <f t="shared" si="27"/>
        <v/>
      </c>
      <c r="U892" s="22"/>
    </row>
    <row r="893" spans="3:21" x14ac:dyDescent="0.4">
      <c r="C893" s="50"/>
      <c r="Q893" s="12"/>
      <c r="R893" s="221" t="str">
        <f t="shared" si="26"/>
        <v/>
      </c>
      <c r="S893" s="199" t="str">
        <f t="shared" si="27"/>
        <v/>
      </c>
      <c r="U893" s="22"/>
    </row>
    <row r="894" spans="3:21" x14ac:dyDescent="0.4">
      <c r="C894" s="50"/>
      <c r="Q894" s="12"/>
      <c r="R894" s="221" t="str">
        <f t="shared" si="26"/>
        <v/>
      </c>
      <c r="S894" s="199" t="str">
        <f t="shared" si="27"/>
        <v/>
      </c>
      <c r="U894" s="22"/>
    </row>
    <row r="895" spans="3:21" x14ac:dyDescent="0.4">
      <c r="C895" s="50"/>
      <c r="Q895" s="12"/>
      <c r="R895" s="221" t="str">
        <f t="shared" si="26"/>
        <v/>
      </c>
      <c r="S895" s="199" t="str">
        <f t="shared" si="27"/>
        <v/>
      </c>
      <c r="U895" s="22"/>
    </row>
    <row r="896" spans="3:21" x14ac:dyDescent="0.4">
      <c r="C896" s="50"/>
      <c r="Q896" s="12"/>
      <c r="R896" s="221" t="str">
        <f t="shared" si="26"/>
        <v/>
      </c>
      <c r="S896" s="199" t="str">
        <f t="shared" si="27"/>
        <v/>
      </c>
      <c r="U896" s="22"/>
    </row>
    <row r="897" spans="3:21" x14ac:dyDescent="0.4">
      <c r="C897" s="50"/>
      <c r="Q897" s="12"/>
      <c r="R897" s="221" t="str">
        <f t="shared" si="26"/>
        <v/>
      </c>
      <c r="S897" s="199" t="str">
        <f t="shared" si="27"/>
        <v/>
      </c>
      <c r="U897" s="22"/>
    </row>
    <row r="898" spans="3:21" x14ac:dyDescent="0.4">
      <c r="C898" s="50"/>
      <c r="Q898" s="12"/>
      <c r="R898" s="221" t="str">
        <f t="shared" si="26"/>
        <v/>
      </c>
      <c r="S898" s="199" t="str">
        <f t="shared" si="27"/>
        <v/>
      </c>
      <c r="U898" s="22"/>
    </row>
    <row r="899" spans="3:21" x14ac:dyDescent="0.4">
      <c r="C899" s="50"/>
      <c r="Q899" s="12"/>
      <c r="R899" s="221" t="str">
        <f t="shared" si="26"/>
        <v/>
      </c>
      <c r="S899" s="199" t="str">
        <f t="shared" si="27"/>
        <v/>
      </c>
      <c r="U899" s="22"/>
    </row>
    <row r="900" spans="3:21" x14ac:dyDescent="0.4">
      <c r="C900" s="50"/>
      <c r="Q900" s="12"/>
      <c r="R900" s="221" t="str">
        <f t="shared" si="26"/>
        <v/>
      </c>
      <c r="S900" s="199" t="str">
        <f t="shared" si="27"/>
        <v/>
      </c>
      <c r="U900" s="22"/>
    </row>
    <row r="901" spans="3:21" x14ac:dyDescent="0.4">
      <c r="C901" s="50"/>
      <c r="Q901" s="12"/>
      <c r="R901" s="221" t="str">
        <f t="shared" si="26"/>
        <v/>
      </c>
      <c r="S901" s="199" t="str">
        <f t="shared" si="27"/>
        <v/>
      </c>
      <c r="U901" s="22"/>
    </row>
    <row r="902" spans="3:21" x14ac:dyDescent="0.4">
      <c r="C902" s="50"/>
      <c r="Q902" s="12"/>
      <c r="R902" s="221" t="str">
        <f t="shared" si="26"/>
        <v/>
      </c>
      <c r="S902" s="199" t="str">
        <f t="shared" si="27"/>
        <v/>
      </c>
      <c r="U902" s="22"/>
    </row>
    <row r="903" spans="3:21" x14ac:dyDescent="0.4">
      <c r="C903" s="50"/>
      <c r="Q903" s="12"/>
      <c r="R903" s="221" t="str">
        <f t="shared" si="26"/>
        <v/>
      </c>
      <c r="S903" s="199" t="str">
        <f t="shared" si="27"/>
        <v/>
      </c>
      <c r="U903" s="22"/>
    </row>
    <row r="904" spans="3:21" x14ac:dyDescent="0.4">
      <c r="C904" s="50"/>
      <c r="Q904" s="12"/>
      <c r="R904" s="221" t="str">
        <f t="shared" si="26"/>
        <v/>
      </c>
      <c r="S904" s="199" t="str">
        <f t="shared" si="27"/>
        <v/>
      </c>
      <c r="U904" s="22"/>
    </row>
    <row r="905" spans="3:21" x14ac:dyDescent="0.4">
      <c r="C905" s="50"/>
      <c r="Q905" s="12"/>
      <c r="R905" s="221" t="str">
        <f t="shared" si="26"/>
        <v/>
      </c>
      <c r="S905" s="199" t="str">
        <f t="shared" si="27"/>
        <v/>
      </c>
      <c r="U905" s="22"/>
    </row>
    <row r="906" spans="3:21" x14ac:dyDescent="0.4">
      <c r="C906" s="50"/>
      <c r="Q906" s="12"/>
      <c r="R906" s="221" t="str">
        <f t="shared" si="26"/>
        <v/>
      </c>
      <c r="S906" s="199" t="str">
        <f t="shared" si="27"/>
        <v/>
      </c>
      <c r="U906" s="22"/>
    </row>
    <row r="907" spans="3:21" x14ac:dyDescent="0.4">
      <c r="C907" s="50"/>
      <c r="Q907" s="12"/>
      <c r="R907" s="221" t="str">
        <f t="shared" si="26"/>
        <v/>
      </c>
      <c r="S907" s="199" t="str">
        <f t="shared" si="27"/>
        <v/>
      </c>
      <c r="U907" s="22"/>
    </row>
    <row r="908" spans="3:21" x14ac:dyDescent="0.4">
      <c r="C908" s="50"/>
      <c r="Q908" s="12"/>
      <c r="R908" s="221" t="str">
        <f t="shared" si="26"/>
        <v/>
      </c>
      <c r="S908" s="199" t="str">
        <f t="shared" si="27"/>
        <v/>
      </c>
      <c r="U908" s="22"/>
    </row>
    <row r="909" spans="3:21" x14ac:dyDescent="0.4">
      <c r="C909" s="50"/>
      <c r="Q909" s="12"/>
      <c r="R909" s="221" t="str">
        <f t="shared" si="26"/>
        <v/>
      </c>
      <c r="S909" s="199" t="str">
        <f t="shared" si="27"/>
        <v/>
      </c>
      <c r="U909" s="22"/>
    </row>
    <row r="910" spans="3:21" x14ac:dyDescent="0.4">
      <c r="C910" s="50"/>
      <c r="Q910" s="12"/>
      <c r="R910" s="221" t="str">
        <f t="shared" si="26"/>
        <v/>
      </c>
      <c r="S910" s="199" t="str">
        <f t="shared" si="27"/>
        <v/>
      </c>
      <c r="U910" s="22"/>
    </row>
    <row r="911" spans="3:21" x14ac:dyDescent="0.4">
      <c r="C911" s="50"/>
      <c r="Q911" s="12"/>
      <c r="R911" s="221" t="str">
        <f t="shared" si="26"/>
        <v/>
      </c>
      <c r="S911" s="199" t="str">
        <f t="shared" si="27"/>
        <v/>
      </c>
      <c r="U911" s="22"/>
    </row>
    <row r="912" spans="3:21" x14ac:dyDescent="0.4">
      <c r="C912" s="50"/>
      <c r="Q912" s="12"/>
      <c r="R912" s="221" t="str">
        <f t="shared" si="26"/>
        <v/>
      </c>
      <c r="S912" s="199" t="str">
        <f t="shared" si="27"/>
        <v/>
      </c>
      <c r="U912" s="22"/>
    </row>
    <row r="913" spans="3:21" x14ac:dyDescent="0.4">
      <c r="C913" s="50"/>
      <c r="Q913" s="12"/>
      <c r="R913" s="221" t="str">
        <f t="shared" si="26"/>
        <v/>
      </c>
      <c r="S913" s="199" t="str">
        <f t="shared" si="27"/>
        <v/>
      </c>
      <c r="U913" s="22"/>
    </row>
    <row r="914" spans="3:21" x14ac:dyDescent="0.4">
      <c r="C914" s="50"/>
      <c r="Q914" s="12"/>
      <c r="R914" s="221" t="str">
        <f t="shared" si="26"/>
        <v/>
      </c>
      <c r="S914" s="199" t="str">
        <f t="shared" si="27"/>
        <v/>
      </c>
      <c r="U914" s="22"/>
    </row>
    <row r="915" spans="3:21" x14ac:dyDescent="0.4">
      <c r="C915" s="50"/>
      <c r="Q915" s="12"/>
      <c r="R915" s="221" t="str">
        <f t="shared" si="26"/>
        <v/>
      </c>
      <c r="S915" s="199" t="str">
        <f t="shared" si="27"/>
        <v/>
      </c>
      <c r="U915" s="22"/>
    </row>
    <row r="916" spans="3:21" x14ac:dyDescent="0.4">
      <c r="C916" s="50"/>
      <c r="Q916" s="12"/>
      <c r="R916" s="221" t="str">
        <f t="shared" si="26"/>
        <v/>
      </c>
      <c r="S916" s="199" t="str">
        <f t="shared" si="27"/>
        <v/>
      </c>
      <c r="U916" s="22"/>
    </row>
    <row r="917" spans="3:21" x14ac:dyDescent="0.4">
      <c r="C917" s="50"/>
      <c r="Q917" s="12"/>
      <c r="R917" s="221" t="str">
        <f t="shared" si="26"/>
        <v/>
      </c>
      <c r="S917" s="199" t="str">
        <f t="shared" si="27"/>
        <v/>
      </c>
      <c r="U917" s="22"/>
    </row>
    <row r="918" spans="3:21" x14ac:dyDescent="0.4">
      <c r="C918" s="50"/>
      <c r="Q918" s="12"/>
      <c r="R918" s="221" t="str">
        <f t="shared" si="26"/>
        <v/>
      </c>
      <c r="S918" s="199" t="str">
        <f t="shared" si="27"/>
        <v/>
      </c>
      <c r="U918" s="22"/>
    </row>
    <row r="919" spans="3:21" x14ac:dyDescent="0.4">
      <c r="C919" s="50"/>
      <c r="Q919" s="12"/>
      <c r="R919" s="221" t="str">
        <f t="shared" si="26"/>
        <v/>
      </c>
      <c r="S919" s="199" t="str">
        <f t="shared" si="27"/>
        <v/>
      </c>
      <c r="U919" s="22"/>
    </row>
    <row r="920" spans="3:21" x14ac:dyDescent="0.4">
      <c r="C920" s="50"/>
      <c r="Q920" s="12"/>
      <c r="R920" s="221" t="str">
        <f t="shared" si="26"/>
        <v/>
      </c>
      <c r="S920" s="199" t="str">
        <f t="shared" si="27"/>
        <v/>
      </c>
      <c r="U920" s="22"/>
    </row>
    <row r="921" spans="3:21" x14ac:dyDescent="0.4">
      <c r="C921" s="50"/>
      <c r="Q921" s="12"/>
      <c r="R921" s="221" t="str">
        <f t="shared" si="26"/>
        <v/>
      </c>
      <c r="S921" s="199" t="str">
        <f t="shared" si="27"/>
        <v/>
      </c>
      <c r="U921" s="22"/>
    </row>
    <row r="922" spans="3:21" x14ac:dyDescent="0.4">
      <c r="C922" s="50"/>
      <c r="Q922" s="12"/>
      <c r="R922" s="221" t="str">
        <f t="shared" si="26"/>
        <v/>
      </c>
      <c r="S922" s="199" t="str">
        <f t="shared" si="27"/>
        <v/>
      </c>
      <c r="U922" s="22"/>
    </row>
    <row r="923" spans="3:21" x14ac:dyDescent="0.4">
      <c r="C923" s="50"/>
      <c r="Q923" s="12"/>
      <c r="R923" s="221" t="str">
        <f t="shared" si="26"/>
        <v/>
      </c>
      <c r="S923" s="199" t="str">
        <f t="shared" si="27"/>
        <v/>
      </c>
      <c r="U923" s="22"/>
    </row>
    <row r="924" spans="3:21" x14ac:dyDescent="0.4">
      <c r="C924" s="50"/>
      <c r="Q924" s="12"/>
      <c r="R924" s="221" t="str">
        <f t="shared" ref="R924:R987" si="28">IF(O924="","",IF($R$12="UP",O924&gt;=0,O924&lt;0))</f>
        <v/>
      </c>
      <c r="S924" s="199" t="str">
        <f t="shared" ref="S924:S987" si="29">IF($O924="","",IF($R924,$N924/$O924,""))</f>
        <v/>
      </c>
      <c r="U924" s="22"/>
    </row>
    <row r="925" spans="3:21" x14ac:dyDescent="0.4">
      <c r="C925" s="50"/>
      <c r="Q925" s="12"/>
      <c r="R925" s="221" t="str">
        <f t="shared" si="28"/>
        <v/>
      </c>
      <c r="S925" s="199" t="str">
        <f t="shared" si="29"/>
        <v/>
      </c>
      <c r="U925" s="22"/>
    </row>
    <row r="926" spans="3:21" x14ac:dyDescent="0.4">
      <c r="C926" s="50"/>
      <c r="Q926" s="12"/>
      <c r="R926" s="221" t="str">
        <f t="shared" si="28"/>
        <v/>
      </c>
      <c r="S926" s="199" t="str">
        <f t="shared" si="29"/>
        <v/>
      </c>
      <c r="U926" s="22"/>
    </row>
    <row r="927" spans="3:21" x14ac:dyDescent="0.4">
      <c r="C927" s="50"/>
      <c r="Q927" s="12"/>
      <c r="R927" s="221" t="str">
        <f t="shared" si="28"/>
        <v/>
      </c>
      <c r="S927" s="199" t="str">
        <f t="shared" si="29"/>
        <v/>
      </c>
      <c r="U927" s="22"/>
    </row>
    <row r="928" spans="3:21" x14ac:dyDescent="0.4">
      <c r="C928" s="50"/>
      <c r="Q928" s="12"/>
      <c r="R928" s="221" t="str">
        <f t="shared" si="28"/>
        <v/>
      </c>
      <c r="S928" s="199" t="str">
        <f t="shared" si="29"/>
        <v/>
      </c>
      <c r="U928" s="22"/>
    </row>
    <row r="929" spans="3:21" x14ac:dyDescent="0.4">
      <c r="C929" s="50"/>
      <c r="Q929" s="12"/>
      <c r="R929" s="221" t="str">
        <f t="shared" si="28"/>
        <v/>
      </c>
      <c r="S929" s="199" t="str">
        <f t="shared" si="29"/>
        <v/>
      </c>
      <c r="U929" s="22"/>
    </row>
    <row r="930" spans="3:21" x14ac:dyDescent="0.4">
      <c r="C930" s="50"/>
      <c r="Q930" s="12"/>
      <c r="R930" s="221" t="str">
        <f t="shared" si="28"/>
        <v/>
      </c>
      <c r="S930" s="199" t="str">
        <f t="shared" si="29"/>
        <v/>
      </c>
      <c r="U930" s="22"/>
    </row>
    <row r="931" spans="3:21" x14ac:dyDescent="0.4">
      <c r="C931" s="50"/>
      <c r="Q931" s="12"/>
      <c r="R931" s="221" t="str">
        <f t="shared" si="28"/>
        <v/>
      </c>
      <c r="S931" s="199" t="str">
        <f t="shared" si="29"/>
        <v/>
      </c>
      <c r="U931" s="22"/>
    </row>
    <row r="932" spans="3:21" x14ac:dyDescent="0.4">
      <c r="C932" s="50"/>
      <c r="Q932" s="12"/>
      <c r="R932" s="221" t="str">
        <f t="shared" si="28"/>
        <v/>
      </c>
      <c r="S932" s="199" t="str">
        <f t="shared" si="29"/>
        <v/>
      </c>
      <c r="U932" s="22"/>
    </row>
    <row r="933" spans="3:21" x14ac:dyDescent="0.4">
      <c r="C933" s="50"/>
      <c r="Q933" s="12"/>
      <c r="R933" s="221" t="str">
        <f t="shared" si="28"/>
        <v/>
      </c>
      <c r="S933" s="199" t="str">
        <f t="shared" si="29"/>
        <v/>
      </c>
      <c r="U933" s="22"/>
    </row>
    <row r="934" spans="3:21" x14ac:dyDescent="0.4">
      <c r="C934" s="50"/>
      <c r="Q934" s="12"/>
      <c r="R934" s="221" t="str">
        <f t="shared" si="28"/>
        <v/>
      </c>
      <c r="S934" s="199" t="str">
        <f t="shared" si="29"/>
        <v/>
      </c>
      <c r="U934" s="22"/>
    </row>
    <row r="935" spans="3:21" x14ac:dyDescent="0.4">
      <c r="C935" s="50"/>
      <c r="Q935" s="12"/>
      <c r="R935" s="221" t="str">
        <f t="shared" si="28"/>
        <v/>
      </c>
      <c r="S935" s="199" t="str">
        <f t="shared" si="29"/>
        <v/>
      </c>
      <c r="U935" s="22"/>
    </row>
    <row r="936" spans="3:21" x14ac:dyDescent="0.4">
      <c r="C936" s="50"/>
      <c r="Q936" s="12"/>
      <c r="R936" s="221" t="str">
        <f t="shared" si="28"/>
        <v/>
      </c>
      <c r="S936" s="199" t="str">
        <f t="shared" si="29"/>
        <v/>
      </c>
      <c r="U936" s="22"/>
    </row>
    <row r="937" spans="3:21" x14ac:dyDescent="0.4">
      <c r="C937" s="50"/>
      <c r="Q937" s="12"/>
      <c r="R937" s="221" t="str">
        <f t="shared" si="28"/>
        <v/>
      </c>
      <c r="S937" s="199" t="str">
        <f t="shared" si="29"/>
        <v/>
      </c>
      <c r="U937" s="22"/>
    </row>
    <row r="938" spans="3:21" x14ac:dyDescent="0.4">
      <c r="C938" s="50"/>
      <c r="Q938" s="12"/>
      <c r="R938" s="221" t="str">
        <f t="shared" si="28"/>
        <v/>
      </c>
      <c r="S938" s="199" t="str">
        <f t="shared" si="29"/>
        <v/>
      </c>
      <c r="U938" s="22"/>
    </row>
    <row r="939" spans="3:21" x14ac:dyDescent="0.4">
      <c r="C939" s="50"/>
      <c r="Q939" s="12"/>
      <c r="R939" s="221" t="str">
        <f t="shared" si="28"/>
        <v/>
      </c>
      <c r="S939" s="199" t="str">
        <f t="shared" si="29"/>
        <v/>
      </c>
      <c r="U939" s="22"/>
    </row>
    <row r="940" spans="3:21" x14ac:dyDescent="0.4">
      <c r="C940" s="50"/>
      <c r="Q940" s="12"/>
      <c r="R940" s="221" t="str">
        <f t="shared" si="28"/>
        <v/>
      </c>
      <c r="S940" s="199" t="str">
        <f t="shared" si="29"/>
        <v/>
      </c>
      <c r="U940" s="22"/>
    </row>
    <row r="941" spans="3:21" x14ac:dyDescent="0.4">
      <c r="C941" s="50"/>
      <c r="Q941" s="12"/>
      <c r="R941" s="221" t="str">
        <f t="shared" si="28"/>
        <v/>
      </c>
      <c r="S941" s="199" t="str">
        <f t="shared" si="29"/>
        <v/>
      </c>
      <c r="U941" s="22"/>
    </row>
    <row r="942" spans="3:21" x14ac:dyDescent="0.4">
      <c r="C942" s="50"/>
      <c r="Q942" s="12"/>
      <c r="R942" s="221" t="str">
        <f t="shared" si="28"/>
        <v/>
      </c>
      <c r="S942" s="199" t="str">
        <f t="shared" si="29"/>
        <v/>
      </c>
      <c r="U942" s="22"/>
    </row>
    <row r="943" spans="3:21" x14ac:dyDescent="0.4">
      <c r="C943" s="50"/>
      <c r="Q943" s="12"/>
      <c r="R943" s="221" t="str">
        <f t="shared" si="28"/>
        <v/>
      </c>
      <c r="S943" s="199" t="str">
        <f t="shared" si="29"/>
        <v/>
      </c>
      <c r="U943" s="22"/>
    </row>
    <row r="944" spans="3:21" x14ac:dyDescent="0.4">
      <c r="C944" s="50"/>
      <c r="Q944" s="12"/>
      <c r="R944" s="221" t="str">
        <f t="shared" si="28"/>
        <v/>
      </c>
      <c r="S944" s="199" t="str">
        <f t="shared" si="29"/>
        <v/>
      </c>
      <c r="U944" s="22"/>
    </row>
    <row r="945" spans="3:21" x14ac:dyDescent="0.4">
      <c r="C945" s="50"/>
      <c r="Q945" s="12"/>
      <c r="R945" s="221" t="str">
        <f t="shared" si="28"/>
        <v/>
      </c>
      <c r="S945" s="199" t="str">
        <f t="shared" si="29"/>
        <v/>
      </c>
      <c r="U945" s="22"/>
    </row>
    <row r="946" spans="3:21" x14ac:dyDescent="0.4">
      <c r="C946" s="50"/>
      <c r="Q946" s="12"/>
      <c r="R946" s="221" t="str">
        <f t="shared" si="28"/>
        <v/>
      </c>
      <c r="S946" s="199" t="str">
        <f t="shared" si="29"/>
        <v/>
      </c>
      <c r="U946" s="22"/>
    </row>
    <row r="947" spans="3:21" x14ac:dyDescent="0.4">
      <c r="C947" s="50"/>
      <c r="Q947" s="12"/>
      <c r="R947" s="221" t="str">
        <f t="shared" si="28"/>
        <v/>
      </c>
      <c r="S947" s="199" t="str">
        <f t="shared" si="29"/>
        <v/>
      </c>
      <c r="U947" s="22"/>
    </row>
    <row r="948" spans="3:21" x14ac:dyDescent="0.4">
      <c r="C948" s="50"/>
      <c r="Q948" s="12"/>
      <c r="R948" s="221" t="str">
        <f t="shared" si="28"/>
        <v/>
      </c>
      <c r="S948" s="199" t="str">
        <f t="shared" si="29"/>
        <v/>
      </c>
      <c r="U948" s="22"/>
    </row>
    <row r="949" spans="3:21" x14ac:dyDescent="0.4">
      <c r="C949" s="50"/>
      <c r="Q949" s="12"/>
      <c r="R949" s="221" t="str">
        <f t="shared" si="28"/>
        <v/>
      </c>
      <c r="S949" s="199" t="str">
        <f t="shared" si="29"/>
        <v/>
      </c>
      <c r="U949" s="22"/>
    </row>
    <row r="950" spans="3:21" x14ac:dyDescent="0.4">
      <c r="C950" s="50"/>
      <c r="Q950" s="12"/>
      <c r="R950" s="221" t="str">
        <f t="shared" si="28"/>
        <v/>
      </c>
      <c r="S950" s="199" t="str">
        <f t="shared" si="29"/>
        <v/>
      </c>
      <c r="U950" s="22"/>
    </row>
    <row r="951" spans="3:21" x14ac:dyDescent="0.4">
      <c r="C951" s="50"/>
      <c r="Q951" s="12"/>
      <c r="R951" s="221" t="str">
        <f t="shared" si="28"/>
        <v/>
      </c>
      <c r="S951" s="199" t="str">
        <f t="shared" si="29"/>
        <v/>
      </c>
      <c r="U951" s="22"/>
    </row>
    <row r="952" spans="3:21" x14ac:dyDescent="0.4">
      <c r="C952" s="50"/>
      <c r="Q952" s="12"/>
      <c r="R952" s="221" t="str">
        <f t="shared" si="28"/>
        <v/>
      </c>
      <c r="S952" s="199" t="str">
        <f t="shared" si="29"/>
        <v/>
      </c>
      <c r="U952" s="22"/>
    </row>
    <row r="953" spans="3:21" x14ac:dyDescent="0.4">
      <c r="C953" s="50"/>
      <c r="Q953" s="12"/>
      <c r="R953" s="221" t="str">
        <f t="shared" si="28"/>
        <v/>
      </c>
      <c r="S953" s="199" t="str">
        <f t="shared" si="29"/>
        <v/>
      </c>
      <c r="U953" s="22"/>
    </row>
    <row r="954" spans="3:21" x14ac:dyDescent="0.4">
      <c r="C954" s="50"/>
      <c r="Q954" s="12"/>
      <c r="R954" s="221" t="str">
        <f t="shared" si="28"/>
        <v/>
      </c>
      <c r="S954" s="199" t="str">
        <f t="shared" si="29"/>
        <v/>
      </c>
      <c r="U954" s="22"/>
    </row>
    <row r="955" spans="3:21" x14ac:dyDescent="0.4">
      <c r="C955" s="50"/>
      <c r="Q955" s="12"/>
      <c r="R955" s="221" t="str">
        <f t="shared" si="28"/>
        <v/>
      </c>
      <c r="S955" s="199" t="str">
        <f t="shared" si="29"/>
        <v/>
      </c>
      <c r="U955" s="22"/>
    </row>
    <row r="956" spans="3:21" x14ac:dyDescent="0.4">
      <c r="C956" s="50"/>
      <c r="Q956" s="12"/>
      <c r="R956" s="221" t="str">
        <f t="shared" si="28"/>
        <v/>
      </c>
      <c r="S956" s="199" t="str">
        <f t="shared" si="29"/>
        <v/>
      </c>
      <c r="U956" s="22"/>
    </row>
    <row r="957" spans="3:21" x14ac:dyDescent="0.4">
      <c r="C957" s="50"/>
      <c r="Q957" s="12"/>
      <c r="R957" s="221" t="str">
        <f t="shared" si="28"/>
        <v/>
      </c>
      <c r="S957" s="199" t="str">
        <f t="shared" si="29"/>
        <v/>
      </c>
      <c r="U957" s="22"/>
    </row>
    <row r="958" spans="3:21" x14ac:dyDescent="0.4">
      <c r="C958" s="50"/>
      <c r="Q958" s="12"/>
      <c r="R958" s="221" t="str">
        <f t="shared" si="28"/>
        <v/>
      </c>
      <c r="S958" s="199" t="str">
        <f t="shared" si="29"/>
        <v/>
      </c>
      <c r="U958" s="22"/>
    </row>
    <row r="959" spans="3:21" x14ac:dyDescent="0.4">
      <c r="C959" s="50"/>
      <c r="Q959" s="12"/>
      <c r="R959" s="221" t="str">
        <f t="shared" si="28"/>
        <v/>
      </c>
      <c r="S959" s="199" t="str">
        <f t="shared" si="29"/>
        <v/>
      </c>
      <c r="U959" s="22"/>
    </row>
    <row r="960" spans="3:21" x14ac:dyDescent="0.4">
      <c r="C960" s="50"/>
      <c r="Q960" s="12"/>
      <c r="R960" s="221" t="str">
        <f t="shared" si="28"/>
        <v/>
      </c>
      <c r="S960" s="199" t="str">
        <f t="shared" si="29"/>
        <v/>
      </c>
      <c r="U960" s="22"/>
    </row>
    <row r="961" spans="3:21" x14ac:dyDescent="0.4">
      <c r="C961" s="50"/>
      <c r="Q961" s="12"/>
      <c r="R961" s="221" t="str">
        <f t="shared" si="28"/>
        <v/>
      </c>
      <c r="S961" s="199" t="str">
        <f t="shared" si="29"/>
        <v/>
      </c>
      <c r="U961" s="22"/>
    </row>
    <row r="962" spans="3:21" x14ac:dyDescent="0.4">
      <c r="C962" s="50"/>
      <c r="Q962" s="12"/>
      <c r="R962" s="221" t="str">
        <f t="shared" si="28"/>
        <v/>
      </c>
      <c r="S962" s="199" t="str">
        <f t="shared" si="29"/>
        <v/>
      </c>
      <c r="U962" s="22"/>
    </row>
    <row r="963" spans="3:21" x14ac:dyDescent="0.4">
      <c r="C963" s="50"/>
      <c r="Q963" s="12"/>
      <c r="R963" s="221" t="str">
        <f t="shared" si="28"/>
        <v/>
      </c>
      <c r="S963" s="199" t="str">
        <f t="shared" si="29"/>
        <v/>
      </c>
      <c r="U963" s="22"/>
    </row>
    <row r="964" spans="3:21" x14ac:dyDescent="0.4">
      <c r="C964" s="50"/>
      <c r="Q964" s="12"/>
      <c r="R964" s="221" t="str">
        <f t="shared" si="28"/>
        <v/>
      </c>
      <c r="S964" s="199" t="str">
        <f t="shared" si="29"/>
        <v/>
      </c>
      <c r="U964" s="22"/>
    </row>
    <row r="965" spans="3:21" x14ac:dyDescent="0.4">
      <c r="C965" s="50"/>
      <c r="Q965" s="12"/>
      <c r="R965" s="221" t="str">
        <f t="shared" si="28"/>
        <v/>
      </c>
      <c r="S965" s="199" t="str">
        <f t="shared" si="29"/>
        <v/>
      </c>
      <c r="U965" s="22"/>
    </row>
    <row r="966" spans="3:21" x14ac:dyDescent="0.4">
      <c r="C966" s="50"/>
      <c r="Q966" s="12"/>
      <c r="R966" s="221" t="str">
        <f t="shared" si="28"/>
        <v/>
      </c>
      <c r="S966" s="199" t="str">
        <f t="shared" si="29"/>
        <v/>
      </c>
      <c r="U966" s="22"/>
    </row>
    <row r="967" spans="3:21" x14ac:dyDescent="0.4">
      <c r="C967" s="50"/>
      <c r="Q967" s="12"/>
      <c r="R967" s="221" t="str">
        <f t="shared" si="28"/>
        <v/>
      </c>
      <c r="S967" s="199" t="str">
        <f t="shared" si="29"/>
        <v/>
      </c>
      <c r="U967" s="22"/>
    </row>
    <row r="968" spans="3:21" x14ac:dyDescent="0.4">
      <c r="C968" s="50"/>
      <c r="Q968" s="12"/>
      <c r="R968" s="221" t="str">
        <f t="shared" si="28"/>
        <v/>
      </c>
      <c r="S968" s="199" t="str">
        <f t="shared" si="29"/>
        <v/>
      </c>
      <c r="U968" s="22"/>
    </row>
    <row r="969" spans="3:21" x14ac:dyDescent="0.4">
      <c r="C969" s="50"/>
      <c r="Q969" s="12"/>
      <c r="R969" s="221" t="str">
        <f t="shared" si="28"/>
        <v/>
      </c>
      <c r="S969" s="199" t="str">
        <f t="shared" si="29"/>
        <v/>
      </c>
      <c r="U969" s="22"/>
    </row>
    <row r="970" spans="3:21" x14ac:dyDescent="0.4">
      <c r="C970" s="50"/>
      <c r="Q970" s="12"/>
      <c r="R970" s="221" t="str">
        <f t="shared" si="28"/>
        <v/>
      </c>
      <c r="S970" s="199" t="str">
        <f t="shared" si="29"/>
        <v/>
      </c>
      <c r="U970" s="22"/>
    </row>
    <row r="971" spans="3:21" x14ac:dyDescent="0.4">
      <c r="C971" s="50"/>
      <c r="Q971" s="12"/>
      <c r="R971" s="221" t="str">
        <f t="shared" si="28"/>
        <v/>
      </c>
      <c r="S971" s="199" t="str">
        <f t="shared" si="29"/>
        <v/>
      </c>
      <c r="U971" s="22"/>
    </row>
    <row r="972" spans="3:21" x14ac:dyDescent="0.4">
      <c r="C972" s="50"/>
      <c r="Q972" s="12"/>
      <c r="R972" s="221" t="str">
        <f t="shared" si="28"/>
        <v/>
      </c>
      <c r="S972" s="199" t="str">
        <f t="shared" si="29"/>
        <v/>
      </c>
      <c r="U972" s="22"/>
    </row>
    <row r="973" spans="3:21" x14ac:dyDescent="0.4">
      <c r="C973" s="50"/>
      <c r="Q973" s="12"/>
      <c r="R973" s="221" t="str">
        <f t="shared" si="28"/>
        <v/>
      </c>
      <c r="S973" s="199" t="str">
        <f t="shared" si="29"/>
        <v/>
      </c>
      <c r="U973" s="22"/>
    </row>
    <row r="974" spans="3:21" x14ac:dyDescent="0.4">
      <c r="C974" s="50"/>
      <c r="Q974" s="12"/>
      <c r="R974" s="221" t="str">
        <f t="shared" si="28"/>
        <v/>
      </c>
      <c r="S974" s="199" t="str">
        <f t="shared" si="29"/>
        <v/>
      </c>
      <c r="U974" s="22"/>
    </row>
    <row r="975" spans="3:21" x14ac:dyDescent="0.4">
      <c r="C975" s="50"/>
      <c r="Q975" s="12"/>
      <c r="R975" s="221" t="str">
        <f t="shared" si="28"/>
        <v/>
      </c>
      <c r="S975" s="199" t="str">
        <f t="shared" si="29"/>
        <v/>
      </c>
      <c r="U975" s="22"/>
    </row>
    <row r="976" spans="3:21" x14ac:dyDescent="0.4">
      <c r="C976" s="50"/>
      <c r="Q976" s="12"/>
      <c r="R976" s="221" t="str">
        <f t="shared" si="28"/>
        <v/>
      </c>
      <c r="S976" s="199" t="str">
        <f t="shared" si="29"/>
        <v/>
      </c>
      <c r="U976" s="22"/>
    </row>
    <row r="977" spans="3:21" x14ac:dyDescent="0.4">
      <c r="C977" s="50"/>
      <c r="Q977" s="12"/>
      <c r="R977" s="221" t="str">
        <f t="shared" si="28"/>
        <v/>
      </c>
      <c r="S977" s="199" t="str">
        <f t="shared" si="29"/>
        <v/>
      </c>
      <c r="U977" s="22"/>
    </row>
    <row r="978" spans="3:21" x14ac:dyDescent="0.4">
      <c r="C978" s="50"/>
      <c r="Q978" s="12"/>
      <c r="R978" s="221" t="str">
        <f t="shared" si="28"/>
        <v/>
      </c>
      <c r="S978" s="199" t="str">
        <f t="shared" si="29"/>
        <v/>
      </c>
      <c r="U978" s="22"/>
    </row>
    <row r="979" spans="3:21" x14ac:dyDescent="0.4">
      <c r="C979" s="50"/>
      <c r="Q979" s="12"/>
      <c r="R979" s="221" t="str">
        <f t="shared" si="28"/>
        <v/>
      </c>
      <c r="S979" s="199" t="str">
        <f t="shared" si="29"/>
        <v/>
      </c>
      <c r="U979" s="22"/>
    </row>
    <row r="980" spans="3:21" x14ac:dyDescent="0.4">
      <c r="C980" s="50"/>
      <c r="Q980" s="12"/>
      <c r="R980" s="221" t="str">
        <f t="shared" si="28"/>
        <v/>
      </c>
      <c r="S980" s="199" t="str">
        <f t="shared" si="29"/>
        <v/>
      </c>
      <c r="U980" s="22"/>
    </row>
    <row r="981" spans="3:21" x14ac:dyDescent="0.4">
      <c r="C981" s="50"/>
      <c r="Q981" s="12"/>
      <c r="R981" s="221" t="str">
        <f t="shared" si="28"/>
        <v/>
      </c>
      <c r="S981" s="199" t="str">
        <f t="shared" si="29"/>
        <v/>
      </c>
      <c r="U981" s="22"/>
    </row>
    <row r="982" spans="3:21" x14ac:dyDescent="0.4">
      <c r="C982" s="50"/>
      <c r="Q982" s="12"/>
      <c r="R982" s="221" t="str">
        <f t="shared" si="28"/>
        <v/>
      </c>
      <c r="S982" s="199" t="str">
        <f t="shared" si="29"/>
        <v/>
      </c>
      <c r="U982" s="22"/>
    </row>
    <row r="983" spans="3:21" x14ac:dyDescent="0.4">
      <c r="C983" s="50"/>
      <c r="Q983" s="12"/>
      <c r="R983" s="221" t="str">
        <f t="shared" si="28"/>
        <v/>
      </c>
      <c r="S983" s="199" t="str">
        <f t="shared" si="29"/>
        <v/>
      </c>
      <c r="U983" s="22"/>
    </row>
    <row r="984" spans="3:21" x14ac:dyDescent="0.4">
      <c r="C984" s="50"/>
      <c r="Q984" s="12"/>
      <c r="R984" s="221" t="str">
        <f t="shared" si="28"/>
        <v/>
      </c>
      <c r="S984" s="199" t="str">
        <f t="shared" si="29"/>
        <v/>
      </c>
      <c r="U984" s="22"/>
    </row>
    <row r="985" spans="3:21" x14ac:dyDescent="0.4">
      <c r="C985" s="50"/>
      <c r="Q985" s="12"/>
      <c r="R985" s="221" t="str">
        <f t="shared" si="28"/>
        <v/>
      </c>
      <c r="S985" s="199" t="str">
        <f t="shared" si="29"/>
        <v/>
      </c>
      <c r="U985" s="22"/>
    </row>
    <row r="986" spans="3:21" x14ac:dyDescent="0.4">
      <c r="C986" s="50"/>
      <c r="Q986" s="12"/>
      <c r="R986" s="221" t="str">
        <f t="shared" si="28"/>
        <v/>
      </c>
      <c r="S986" s="199" t="str">
        <f t="shared" si="29"/>
        <v/>
      </c>
      <c r="U986" s="22"/>
    </row>
    <row r="987" spans="3:21" x14ac:dyDescent="0.4">
      <c r="C987" s="50"/>
      <c r="Q987" s="12"/>
      <c r="R987" s="221" t="str">
        <f t="shared" si="28"/>
        <v/>
      </c>
      <c r="S987" s="199" t="str">
        <f t="shared" si="29"/>
        <v/>
      </c>
      <c r="U987" s="22"/>
    </row>
    <row r="988" spans="3:21" x14ac:dyDescent="0.4">
      <c r="C988" s="50"/>
      <c r="Q988" s="12"/>
      <c r="R988" s="221" t="str">
        <f t="shared" ref="R988:R1008" si="30">IF(O988="","",IF($R$12="UP",O988&gt;=0,O988&lt;0))</f>
        <v/>
      </c>
      <c r="S988" s="199" t="str">
        <f t="shared" ref="S988:S1008" si="31">IF($O988="","",IF($R988,$N988/$O988,""))</f>
        <v/>
      </c>
      <c r="U988" s="22"/>
    </row>
    <row r="989" spans="3:21" x14ac:dyDescent="0.4">
      <c r="C989" s="50"/>
      <c r="Q989" s="12"/>
      <c r="R989" s="221" t="str">
        <f t="shared" si="30"/>
        <v/>
      </c>
      <c r="S989" s="199" t="str">
        <f t="shared" si="31"/>
        <v/>
      </c>
      <c r="U989" s="22"/>
    </row>
    <row r="990" spans="3:21" x14ac:dyDescent="0.4">
      <c r="C990" s="50"/>
      <c r="Q990" s="12"/>
      <c r="R990" s="221" t="str">
        <f t="shared" si="30"/>
        <v/>
      </c>
      <c r="S990" s="199" t="str">
        <f t="shared" si="31"/>
        <v/>
      </c>
      <c r="U990" s="22"/>
    </row>
    <row r="991" spans="3:21" x14ac:dyDescent="0.4">
      <c r="C991" s="50"/>
      <c r="Q991" s="12"/>
      <c r="R991" s="221" t="str">
        <f t="shared" si="30"/>
        <v/>
      </c>
      <c r="S991" s="199" t="str">
        <f t="shared" si="31"/>
        <v/>
      </c>
      <c r="U991" s="22"/>
    </row>
    <row r="992" spans="3:21" x14ac:dyDescent="0.4">
      <c r="C992" s="50"/>
      <c r="Q992" s="12"/>
      <c r="R992" s="221" t="str">
        <f t="shared" si="30"/>
        <v/>
      </c>
      <c r="S992" s="199" t="str">
        <f t="shared" si="31"/>
        <v/>
      </c>
      <c r="U992" s="22"/>
    </row>
    <row r="993" spans="3:21" x14ac:dyDescent="0.4">
      <c r="C993" s="50"/>
      <c r="Q993" s="12"/>
      <c r="R993" s="221" t="str">
        <f t="shared" si="30"/>
        <v/>
      </c>
      <c r="S993" s="199" t="str">
        <f t="shared" si="31"/>
        <v/>
      </c>
      <c r="U993" s="22"/>
    </row>
    <row r="994" spans="3:21" x14ac:dyDescent="0.4">
      <c r="C994" s="50"/>
      <c r="Q994" s="12"/>
      <c r="R994" s="221" t="str">
        <f t="shared" si="30"/>
        <v/>
      </c>
      <c r="S994" s="199" t="str">
        <f t="shared" si="31"/>
        <v/>
      </c>
      <c r="U994" s="22"/>
    </row>
    <row r="995" spans="3:21" x14ac:dyDescent="0.4">
      <c r="C995" s="50"/>
      <c r="Q995" s="12"/>
      <c r="R995" s="221" t="str">
        <f t="shared" si="30"/>
        <v/>
      </c>
      <c r="S995" s="199" t="str">
        <f t="shared" si="31"/>
        <v/>
      </c>
      <c r="U995" s="22"/>
    </row>
    <row r="996" spans="3:21" x14ac:dyDescent="0.4">
      <c r="C996" s="50"/>
      <c r="Q996" s="12"/>
      <c r="R996" s="221" t="str">
        <f t="shared" si="30"/>
        <v/>
      </c>
      <c r="S996" s="199" t="str">
        <f t="shared" si="31"/>
        <v/>
      </c>
      <c r="U996" s="22"/>
    </row>
    <row r="997" spans="3:21" x14ac:dyDescent="0.4">
      <c r="C997" s="50"/>
      <c r="Q997" s="12"/>
      <c r="R997" s="221" t="str">
        <f t="shared" si="30"/>
        <v/>
      </c>
      <c r="S997" s="199" t="str">
        <f t="shared" si="31"/>
        <v/>
      </c>
      <c r="U997" s="22"/>
    </row>
    <row r="998" spans="3:21" x14ac:dyDescent="0.4">
      <c r="C998" s="50"/>
      <c r="Q998" s="12"/>
      <c r="R998" s="221" t="str">
        <f t="shared" si="30"/>
        <v/>
      </c>
      <c r="S998" s="199" t="str">
        <f t="shared" si="31"/>
        <v/>
      </c>
      <c r="U998" s="22"/>
    </row>
    <row r="999" spans="3:21" x14ac:dyDescent="0.4">
      <c r="C999" s="50"/>
      <c r="Q999" s="12"/>
      <c r="R999" s="221" t="str">
        <f t="shared" si="30"/>
        <v/>
      </c>
      <c r="S999" s="199" t="str">
        <f t="shared" si="31"/>
        <v/>
      </c>
      <c r="U999" s="22"/>
    </row>
    <row r="1000" spans="3:21" x14ac:dyDescent="0.4">
      <c r="C1000" s="50"/>
      <c r="Q1000" s="12"/>
      <c r="R1000" s="221" t="str">
        <f t="shared" si="30"/>
        <v/>
      </c>
      <c r="S1000" s="199" t="str">
        <f t="shared" si="31"/>
        <v/>
      </c>
      <c r="U1000" s="22"/>
    </row>
    <row r="1001" spans="3:21" x14ac:dyDescent="0.4">
      <c r="C1001" s="50"/>
      <c r="Q1001" s="12"/>
      <c r="R1001" s="221" t="str">
        <f t="shared" si="30"/>
        <v/>
      </c>
      <c r="S1001" s="199" t="str">
        <f t="shared" si="31"/>
        <v/>
      </c>
      <c r="U1001" s="22"/>
    </row>
    <row r="1002" spans="3:21" x14ac:dyDescent="0.4">
      <c r="C1002" s="50"/>
      <c r="Q1002" s="12"/>
      <c r="R1002" s="221" t="str">
        <f t="shared" si="30"/>
        <v/>
      </c>
      <c r="S1002" s="199" t="str">
        <f t="shared" si="31"/>
        <v/>
      </c>
      <c r="U1002" s="22"/>
    </row>
    <row r="1003" spans="3:21" x14ac:dyDescent="0.4">
      <c r="C1003" s="50"/>
      <c r="Q1003" s="12"/>
      <c r="R1003" s="221" t="str">
        <f t="shared" si="30"/>
        <v/>
      </c>
      <c r="S1003" s="199" t="str">
        <f t="shared" si="31"/>
        <v/>
      </c>
      <c r="U1003" s="22"/>
    </row>
    <row r="1004" spans="3:21" x14ac:dyDescent="0.4">
      <c r="C1004" s="50"/>
      <c r="Q1004" s="12"/>
      <c r="R1004" s="221" t="str">
        <f t="shared" si="30"/>
        <v/>
      </c>
      <c r="S1004" s="199" t="str">
        <f t="shared" si="31"/>
        <v/>
      </c>
      <c r="U1004" s="22"/>
    </row>
    <row r="1005" spans="3:21" x14ac:dyDescent="0.4">
      <c r="C1005" s="50"/>
      <c r="Q1005" s="12"/>
      <c r="R1005" s="221" t="str">
        <f t="shared" si="30"/>
        <v/>
      </c>
      <c r="S1005" s="199" t="str">
        <f t="shared" si="31"/>
        <v/>
      </c>
      <c r="U1005" s="22"/>
    </row>
    <row r="1006" spans="3:21" x14ac:dyDescent="0.4">
      <c r="C1006" s="50"/>
      <c r="Q1006" s="12"/>
      <c r="R1006" s="221" t="str">
        <f t="shared" si="30"/>
        <v/>
      </c>
      <c r="S1006" s="199" t="str">
        <f t="shared" si="31"/>
        <v/>
      </c>
      <c r="U1006" s="22"/>
    </row>
    <row r="1007" spans="3:21" x14ac:dyDescent="0.4">
      <c r="C1007" s="50"/>
      <c r="Q1007" s="12"/>
      <c r="R1007" s="221" t="str">
        <f t="shared" si="30"/>
        <v/>
      </c>
      <c r="S1007" s="199" t="str">
        <f t="shared" si="31"/>
        <v/>
      </c>
      <c r="U1007" s="22"/>
    </row>
    <row r="1008" spans="3:21" x14ac:dyDescent="0.4">
      <c r="C1008" s="50"/>
      <c r="Q1008" s="12"/>
      <c r="R1008" s="221" t="str">
        <f t="shared" si="30"/>
        <v/>
      </c>
      <c r="S1008" s="199" t="str">
        <f t="shared" si="31"/>
        <v/>
      </c>
      <c r="U1008" s="22"/>
    </row>
    <row r="1009" spans="3:21" x14ac:dyDescent="0.4">
      <c r="C1009" s="50"/>
      <c r="Q1009" s="12"/>
      <c r="R1009" s="12"/>
      <c r="S1009" s="12"/>
      <c r="U1009" s="22"/>
    </row>
    <row r="1010" spans="3:21" x14ac:dyDescent="0.4">
      <c r="C1010" s="50"/>
      <c r="Q1010" s="12"/>
      <c r="R1010" s="12"/>
      <c r="S1010" s="12"/>
      <c r="U1010" s="22"/>
    </row>
    <row r="1011" spans="3:21" x14ac:dyDescent="0.4">
      <c r="C1011" s="50"/>
      <c r="Q1011" s="12"/>
      <c r="R1011" s="12"/>
      <c r="S1011" s="12"/>
      <c r="U1011" s="22"/>
    </row>
    <row r="1012" spans="3:21" x14ac:dyDescent="0.4">
      <c r="C1012" s="50"/>
      <c r="Q1012" s="12"/>
      <c r="R1012" s="12"/>
      <c r="S1012" s="12"/>
      <c r="U1012" s="22"/>
    </row>
    <row r="1013" spans="3:21" x14ac:dyDescent="0.4">
      <c r="C1013" s="50"/>
      <c r="Q1013" s="12"/>
      <c r="R1013" s="12"/>
      <c r="S1013" s="12"/>
      <c r="U1013" s="22"/>
    </row>
    <row r="1014" spans="3:21" x14ac:dyDescent="0.4">
      <c r="C1014" s="50"/>
      <c r="Q1014" s="12"/>
      <c r="R1014" s="12"/>
      <c r="S1014" s="12"/>
      <c r="U1014" s="22"/>
    </row>
    <row r="1015" spans="3:21" x14ac:dyDescent="0.4">
      <c r="C1015" s="50"/>
      <c r="Q1015" s="12"/>
      <c r="R1015" s="12"/>
      <c r="S1015" s="12"/>
      <c r="U1015" s="22"/>
    </row>
    <row r="1016" spans="3:21" x14ac:dyDescent="0.4">
      <c r="C1016" s="50"/>
      <c r="Q1016" s="12"/>
      <c r="R1016" s="12"/>
      <c r="S1016" s="12"/>
      <c r="U1016" s="22"/>
    </row>
    <row r="1017" spans="3:21" x14ac:dyDescent="0.4">
      <c r="C1017" s="50"/>
      <c r="Q1017" s="12"/>
      <c r="R1017" s="12"/>
      <c r="S1017" s="12"/>
      <c r="U1017" s="22"/>
    </row>
    <row r="1018" spans="3:21" x14ac:dyDescent="0.4">
      <c r="C1018" s="50"/>
      <c r="Q1018" s="12"/>
      <c r="R1018" s="12"/>
      <c r="S1018" s="12"/>
      <c r="U1018" s="22"/>
    </row>
    <row r="1019" spans="3:21" x14ac:dyDescent="0.4">
      <c r="C1019" s="50"/>
      <c r="Q1019" s="12"/>
      <c r="R1019" s="12"/>
      <c r="S1019" s="12"/>
      <c r="U1019" s="22"/>
    </row>
    <row r="1020" spans="3:21" x14ac:dyDescent="0.4">
      <c r="C1020" s="50"/>
      <c r="Q1020" s="12"/>
      <c r="R1020" s="12"/>
      <c r="S1020" s="12"/>
      <c r="U1020" s="22"/>
    </row>
    <row r="1021" spans="3:21" x14ac:dyDescent="0.4">
      <c r="C1021" s="50"/>
      <c r="Q1021" s="12"/>
      <c r="R1021" s="12"/>
      <c r="S1021" s="12"/>
      <c r="U1021" s="22"/>
    </row>
    <row r="1022" spans="3:21" x14ac:dyDescent="0.4">
      <c r="C1022" s="50"/>
      <c r="Q1022" s="12"/>
      <c r="R1022" s="12"/>
      <c r="S1022" s="12"/>
      <c r="U1022" s="22"/>
    </row>
    <row r="1023" spans="3:21" x14ac:dyDescent="0.4">
      <c r="C1023" s="50"/>
      <c r="Q1023" s="12"/>
      <c r="R1023" s="12"/>
      <c r="S1023" s="12"/>
      <c r="U1023" s="22"/>
    </row>
    <row r="1024" spans="3:21" x14ac:dyDescent="0.4">
      <c r="C1024" s="50"/>
      <c r="Q1024" s="12"/>
      <c r="R1024" s="12"/>
      <c r="S1024" s="12"/>
      <c r="U1024" s="22"/>
    </row>
    <row r="1025" spans="3:21" x14ac:dyDescent="0.4">
      <c r="C1025" s="50"/>
      <c r="Q1025" s="12"/>
      <c r="R1025" s="12"/>
      <c r="S1025" s="12"/>
      <c r="U1025" s="22"/>
    </row>
    <row r="1026" spans="3:21" x14ac:dyDescent="0.4">
      <c r="C1026" s="50"/>
      <c r="Q1026" s="12"/>
      <c r="R1026" s="12"/>
      <c r="S1026" s="12"/>
      <c r="U1026" s="22"/>
    </row>
    <row r="1027" spans="3:21" x14ac:dyDescent="0.4">
      <c r="C1027" s="50"/>
      <c r="Q1027" s="12"/>
      <c r="R1027" s="12"/>
      <c r="S1027" s="12"/>
      <c r="U1027" s="22"/>
    </row>
    <row r="1028" spans="3:21" x14ac:dyDescent="0.4">
      <c r="C1028" s="50"/>
      <c r="Q1028" s="12"/>
      <c r="R1028" s="12"/>
      <c r="S1028" s="12"/>
      <c r="U1028" s="22"/>
    </row>
    <row r="1029" spans="3:21" x14ac:dyDescent="0.4">
      <c r="C1029" s="50"/>
      <c r="Q1029" s="12"/>
      <c r="R1029" s="12"/>
      <c r="S1029" s="12"/>
      <c r="U1029" s="22"/>
    </row>
    <row r="1030" spans="3:21" x14ac:dyDescent="0.4">
      <c r="C1030" s="50"/>
      <c r="Q1030" s="12"/>
      <c r="R1030" s="12"/>
      <c r="S1030" s="12"/>
      <c r="U1030" s="22"/>
    </row>
    <row r="1031" spans="3:21" x14ac:dyDescent="0.4">
      <c r="C1031" s="50"/>
      <c r="Q1031" s="12"/>
      <c r="R1031" s="12"/>
      <c r="S1031" s="12"/>
      <c r="U1031" s="22"/>
    </row>
    <row r="1032" spans="3:21" x14ac:dyDescent="0.4">
      <c r="C1032" s="50"/>
      <c r="Q1032" s="12"/>
      <c r="R1032" s="12"/>
      <c r="S1032" s="12"/>
      <c r="U1032" s="22"/>
    </row>
    <row r="1033" spans="3:21" x14ac:dyDescent="0.4">
      <c r="C1033" s="50"/>
      <c r="Q1033" s="12"/>
      <c r="R1033" s="12"/>
      <c r="S1033" s="12"/>
      <c r="U1033" s="22"/>
    </row>
    <row r="1034" spans="3:21" x14ac:dyDescent="0.4">
      <c r="C1034" s="50"/>
      <c r="Q1034" s="12"/>
      <c r="R1034" s="12"/>
      <c r="S1034" s="12"/>
      <c r="U1034" s="22"/>
    </row>
    <row r="1035" spans="3:21" x14ac:dyDescent="0.4">
      <c r="C1035" s="50"/>
      <c r="Q1035" s="12"/>
      <c r="R1035" s="12"/>
      <c r="S1035" s="12"/>
      <c r="U1035" s="22"/>
    </row>
    <row r="1036" spans="3:21" x14ac:dyDescent="0.4">
      <c r="C1036" s="50"/>
      <c r="Q1036" s="12"/>
      <c r="R1036" s="12"/>
      <c r="S1036" s="12"/>
      <c r="U1036" s="22"/>
    </row>
    <row r="1037" spans="3:21" x14ac:dyDescent="0.4">
      <c r="C1037" s="50"/>
      <c r="Q1037" s="12"/>
      <c r="R1037" s="12"/>
      <c r="S1037" s="12"/>
      <c r="U1037" s="22"/>
    </row>
    <row r="1038" spans="3:21" x14ac:dyDescent="0.4">
      <c r="C1038" s="50"/>
      <c r="Q1038" s="12"/>
      <c r="R1038" s="12"/>
      <c r="S1038" s="12"/>
      <c r="U1038" s="22"/>
    </row>
    <row r="1039" spans="3:21" x14ac:dyDescent="0.4">
      <c r="C1039" s="50"/>
      <c r="Q1039" s="12"/>
      <c r="R1039" s="12"/>
      <c r="S1039" s="12"/>
      <c r="U1039" s="22"/>
    </row>
    <row r="1040" spans="3:21" x14ac:dyDescent="0.4">
      <c r="C1040" s="50"/>
      <c r="Q1040" s="12"/>
      <c r="R1040" s="12"/>
      <c r="S1040" s="12"/>
      <c r="U1040" s="22"/>
    </row>
    <row r="1041" spans="3:21" x14ac:dyDescent="0.4">
      <c r="C1041" s="50"/>
      <c r="Q1041" s="12"/>
      <c r="R1041" s="12"/>
      <c r="S1041" s="12"/>
      <c r="U1041" s="22"/>
    </row>
    <row r="1042" spans="3:21" x14ac:dyDescent="0.4">
      <c r="C1042" s="50"/>
      <c r="Q1042" s="12"/>
      <c r="R1042" s="12"/>
      <c r="S1042" s="12"/>
      <c r="U1042" s="22"/>
    </row>
    <row r="1043" spans="3:21" x14ac:dyDescent="0.4">
      <c r="C1043" s="50"/>
      <c r="Q1043" s="12"/>
      <c r="R1043" s="12"/>
      <c r="S1043" s="12"/>
      <c r="U1043" s="22"/>
    </row>
    <row r="1044" spans="3:21" x14ac:dyDescent="0.4">
      <c r="C1044" s="50"/>
      <c r="Q1044" s="12"/>
      <c r="R1044" s="12"/>
      <c r="S1044" s="12"/>
      <c r="U1044" s="22"/>
    </row>
    <row r="1045" spans="3:21" x14ac:dyDescent="0.4">
      <c r="C1045" s="50"/>
      <c r="Q1045" s="12"/>
      <c r="R1045" s="12"/>
      <c r="S1045" s="12"/>
      <c r="U1045" s="22"/>
    </row>
    <row r="1046" spans="3:21" x14ac:dyDescent="0.4">
      <c r="C1046" s="50"/>
      <c r="Q1046" s="12"/>
      <c r="R1046" s="12"/>
      <c r="S1046" s="12"/>
      <c r="U1046" s="22"/>
    </row>
    <row r="1047" spans="3:21" x14ac:dyDescent="0.4">
      <c r="C1047" s="50"/>
      <c r="Q1047" s="12"/>
      <c r="R1047" s="12"/>
      <c r="S1047" s="12"/>
      <c r="U1047" s="22"/>
    </row>
    <row r="1048" spans="3:21" x14ac:dyDescent="0.4">
      <c r="C1048" s="50"/>
      <c r="Q1048" s="12"/>
      <c r="R1048" s="12"/>
      <c r="S1048" s="12"/>
      <c r="U1048" s="22"/>
    </row>
    <row r="1049" spans="3:21" x14ac:dyDescent="0.4">
      <c r="C1049" s="50"/>
      <c r="Q1049" s="12"/>
      <c r="R1049" s="12"/>
      <c r="S1049" s="12"/>
      <c r="U1049" s="22"/>
    </row>
    <row r="1050" spans="3:21" x14ac:dyDescent="0.4">
      <c r="C1050" s="50"/>
      <c r="Q1050" s="12"/>
      <c r="R1050" s="12"/>
      <c r="S1050" s="12"/>
      <c r="U1050" s="22"/>
    </row>
    <row r="1051" spans="3:21" x14ac:dyDescent="0.4">
      <c r="C1051" s="50"/>
      <c r="Q1051" s="12"/>
      <c r="R1051" s="12"/>
      <c r="S1051" s="12"/>
      <c r="U1051" s="22"/>
    </row>
    <row r="1052" spans="3:21" x14ac:dyDescent="0.4">
      <c r="C1052" s="50"/>
      <c r="Q1052" s="12"/>
      <c r="R1052" s="12"/>
      <c r="S1052" s="12"/>
      <c r="U1052" s="22"/>
    </row>
    <row r="1053" spans="3:21" x14ac:dyDescent="0.4">
      <c r="C1053" s="50"/>
      <c r="Q1053" s="12"/>
      <c r="R1053" s="12"/>
      <c r="S1053" s="12"/>
      <c r="U1053" s="22"/>
    </row>
    <row r="1054" spans="3:21" x14ac:dyDescent="0.4">
      <c r="C1054" s="50"/>
      <c r="Q1054" s="12"/>
      <c r="R1054" s="12"/>
      <c r="S1054" s="12"/>
      <c r="U1054" s="22"/>
    </row>
    <row r="1055" spans="3:21" x14ac:dyDescent="0.4">
      <c r="C1055" s="50"/>
      <c r="Q1055" s="12"/>
      <c r="R1055" s="12"/>
      <c r="S1055" s="12"/>
      <c r="U1055" s="22"/>
    </row>
    <row r="1056" spans="3:21" x14ac:dyDescent="0.4">
      <c r="C1056" s="50"/>
      <c r="Q1056" s="12"/>
      <c r="R1056" s="12"/>
      <c r="S1056" s="12"/>
      <c r="U1056" s="22"/>
    </row>
    <row r="1057" spans="3:21" x14ac:dyDescent="0.4">
      <c r="C1057" s="50"/>
      <c r="Q1057" s="12"/>
      <c r="R1057" s="12"/>
      <c r="S1057" s="12"/>
      <c r="U1057" s="22"/>
    </row>
    <row r="1058" spans="3:21" x14ac:dyDescent="0.4">
      <c r="C1058" s="50"/>
      <c r="Q1058" s="12"/>
      <c r="R1058" s="12"/>
      <c r="S1058" s="12"/>
      <c r="U1058" s="22"/>
    </row>
    <row r="1059" spans="3:21" x14ac:dyDescent="0.4">
      <c r="C1059" s="50"/>
      <c r="Q1059" s="12"/>
      <c r="R1059" s="12"/>
      <c r="S1059" s="12"/>
      <c r="U1059" s="22"/>
    </row>
    <row r="1060" spans="3:21" x14ac:dyDescent="0.4">
      <c r="C1060" s="50"/>
      <c r="Q1060" s="12"/>
      <c r="R1060" s="12"/>
      <c r="S1060" s="12"/>
      <c r="U1060" s="22"/>
    </row>
    <row r="1061" spans="3:21" x14ac:dyDescent="0.4">
      <c r="C1061" s="50"/>
      <c r="Q1061" s="12"/>
      <c r="R1061" s="12"/>
      <c r="S1061" s="12"/>
      <c r="U1061" s="22"/>
    </row>
    <row r="1062" spans="3:21" x14ac:dyDescent="0.4">
      <c r="C1062" s="50"/>
      <c r="Q1062" s="12"/>
      <c r="R1062" s="12"/>
      <c r="S1062" s="12"/>
      <c r="U1062" s="22"/>
    </row>
    <row r="1063" spans="3:21" x14ac:dyDescent="0.4">
      <c r="C1063" s="50"/>
      <c r="Q1063" s="12"/>
      <c r="R1063" s="12"/>
      <c r="S1063" s="12"/>
      <c r="U1063" s="22"/>
    </row>
    <row r="1064" spans="3:21" x14ac:dyDescent="0.4">
      <c r="C1064" s="50"/>
      <c r="Q1064" s="12"/>
      <c r="R1064" s="12"/>
      <c r="S1064" s="12"/>
      <c r="U1064" s="22"/>
    </row>
    <row r="1065" spans="3:21" x14ac:dyDescent="0.4">
      <c r="C1065" s="50"/>
      <c r="Q1065" s="12"/>
      <c r="R1065" s="12"/>
      <c r="S1065" s="12"/>
      <c r="U1065" s="22"/>
    </row>
    <row r="1066" spans="3:21" x14ac:dyDescent="0.4">
      <c r="C1066" s="50"/>
      <c r="Q1066" s="12"/>
      <c r="R1066" s="12"/>
      <c r="S1066" s="12"/>
      <c r="U1066" s="22"/>
    </row>
    <row r="1067" spans="3:21" x14ac:dyDescent="0.4">
      <c r="C1067" s="50"/>
      <c r="Q1067" s="12"/>
      <c r="R1067" s="12"/>
      <c r="S1067" s="12"/>
      <c r="U1067" s="22"/>
    </row>
    <row r="1068" spans="3:21" x14ac:dyDescent="0.4">
      <c r="C1068" s="50"/>
      <c r="Q1068" s="12"/>
      <c r="R1068" s="12"/>
      <c r="S1068" s="12"/>
      <c r="U1068" s="22"/>
    </row>
    <row r="1069" spans="3:21" x14ac:dyDescent="0.4">
      <c r="C1069" s="50"/>
      <c r="Q1069" s="12"/>
      <c r="R1069" s="12"/>
      <c r="S1069" s="12"/>
      <c r="U1069" s="22"/>
    </row>
    <row r="1070" spans="3:21" x14ac:dyDescent="0.4">
      <c r="C1070" s="50"/>
      <c r="Q1070" s="12"/>
      <c r="R1070" s="12"/>
      <c r="S1070" s="12"/>
      <c r="U1070" s="22"/>
    </row>
    <row r="1071" spans="3:21" x14ac:dyDescent="0.4">
      <c r="C1071" s="50"/>
      <c r="Q1071" s="12"/>
      <c r="R1071" s="12"/>
      <c r="S1071" s="12"/>
      <c r="U1071" s="22"/>
    </row>
    <row r="1072" spans="3:21" x14ac:dyDescent="0.4">
      <c r="C1072" s="50"/>
      <c r="Q1072" s="12"/>
      <c r="R1072" s="12"/>
      <c r="S1072" s="12"/>
      <c r="U1072" s="22"/>
    </row>
    <row r="1073" spans="3:21" x14ac:dyDescent="0.4">
      <c r="C1073" s="50"/>
      <c r="Q1073" s="12"/>
      <c r="R1073" s="12"/>
      <c r="S1073" s="12"/>
      <c r="U1073" s="22"/>
    </row>
    <row r="1074" spans="3:21" x14ac:dyDescent="0.4">
      <c r="C1074" s="50"/>
      <c r="Q1074" s="12"/>
      <c r="R1074" s="12"/>
      <c r="S1074" s="12"/>
      <c r="U1074" s="22"/>
    </row>
    <row r="1075" spans="3:21" x14ac:dyDescent="0.4">
      <c r="C1075" s="50"/>
      <c r="Q1075" s="12"/>
      <c r="R1075" s="12"/>
      <c r="S1075" s="12"/>
      <c r="U1075" s="22"/>
    </row>
    <row r="1076" spans="3:21" x14ac:dyDescent="0.4">
      <c r="C1076" s="50"/>
      <c r="Q1076" s="12"/>
      <c r="R1076" s="12"/>
      <c r="S1076" s="12"/>
      <c r="U1076" s="22"/>
    </row>
    <row r="1077" spans="3:21" x14ac:dyDescent="0.4">
      <c r="C1077" s="50"/>
      <c r="Q1077" s="12"/>
      <c r="R1077" s="12"/>
      <c r="S1077" s="12"/>
      <c r="U1077" s="22"/>
    </row>
    <row r="1078" spans="3:21" x14ac:dyDescent="0.4">
      <c r="C1078" s="50"/>
      <c r="Q1078" s="12"/>
      <c r="R1078" s="12"/>
      <c r="S1078" s="12"/>
      <c r="U1078" s="22"/>
    </row>
    <row r="1079" spans="3:21" x14ac:dyDescent="0.4">
      <c r="C1079" s="50"/>
      <c r="Q1079" s="12"/>
      <c r="R1079" s="12"/>
      <c r="S1079" s="12"/>
      <c r="U1079" s="22"/>
    </row>
    <row r="1080" spans="3:21" x14ac:dyDescent="0.4">
      <c r="C1080" s="50"/>
      <c r="Q1080" s="12"/>
      <c r="R1080" s="12"/>
      <c r="S1080" s="12"/>
      <c r="U1080" s="22"/>
    </row>
    <row r="1081" spans="3:21" x14ac:dyDescent="0.4">
      <c r="C1081" s="50"/>
      <c r="Q1081" s="12"/>
      <c r="R1081" s="12"/>
      <c r="S1081" s="12"/>
      <c r="U1081" s="22"/>
    </row>
    <row r="1082" spans="3:21" x14ac:dyDescent="0.4">
      <c r="C1082" s="50"/>
      <c r="Q1082" s="12"/>
      <c r="R1082" s="12"/>
      <c r="S1082" s="12"/>
      <c r="U1082" s="22"/>
    </row>
    <row r="1083" spans="3:21" x14ac:dyDescent="0.4">
      <c r="C1083" s="50"/>
      <c r="Q1083" s="12"/>
      <c r="R1083" s="12"/>
      <c r="S1083" s="12"/>
      <c r="U1083" s="22"/>
    </row>
    <row r="1084" spans="3:21" x14ac:dyDescent="0.4">
      <c r="C1084" s="50"/>
      <c r="Q1084" s="12"/>
      <c r="R1084" s="12"/>
      <c r="S1084" s="12"/>
      <c r="U1084" s="22"/>
    </row>
    <row r="1085" spans="3:21" x14ac:dyDescent="0.4">
      <c r="C1085" s="50"/>
      <c r="Q1085" s="12"/>
      <c r="R1085" s="12"/>
      <c r="S1085" s="12"/>
      <c r="U1085" s="22"/>
    </row>
    <row r="1086" spans="3:21" x14ac:dyDescent="0.4">
      <c r="C1086" s="50"/>
      <c r="Q1086" s="12"/>
      <c r="R1086" s="12"/>
      <c r="S1086" s="12"/>
      <c r="U1086" s="22"/>
    </row>
    <row r="1087" spans="3:21" x14ac:dyDescent="0.4">
      <c r="C1087" s="50"/>
      <c r="Q1087" s="12"/>
      <c r="R1087" s="12"/>
      <c r="S1087" s="12"/>
      <c r="U1087" s="22"/>
    </row>
    <row r="1088" spans="3:21" x14ac:dyDescent="0.4">
      <c r="C1088" s="50"/>
      <c r="Q1088" s="12"/>
      <c r="R1088" s="12"/>
      <c r="S1088" s="12"/>
      <c r="U1088" s="22"/>
    </row>
    <row r="1089" spans="3:21" x14ac:dyDescent="0.4">
      <c r="C1089" s="50"/>
      <c r="Q1089" s="12"/>
      <c r="R1089" s="12"/>
      <c r="S1089" s="12"/>
      <c r="U1089" s="22"/>
    </row>
    <row r="1090" spans="3:21" x14ac:dyDescent="0.4">
      <c r="C1090" s="50"/>
      <c r="Q1090" s="12"/>
      <c r="R1090" s="12"/>
      <c r="S1090" s="12"/>
      <c r="U1090" s="22"/>
    </row>
    <row r="1091" spans="3:21" x14ac:dyDescent="0.4">
      <c r="C1091" s="50"/>
      <c r="Q1091" s="12"/>
      <c r="R1091" s="12"/>
      <c r="S1091" s="12"/>
      <c r="U1091" s="22"/>
    </row>
    <row r="1092" spans="3:21" x14ac:dyDescent="0.4">
      <c r="C1092" s="50"/>
      <c r="Q1092" s="12"/>
      <c r="R1092" s="12"/>
      <c r="S1092" s="12"/>
      <c r="U1092" s="22"/>
    </row>
    <row r="1093" spans="3:21" x14ac:dyDescent="0.4">
      <c r="C1093" s="50"/>
      <c r="Q1093" s="12"/>
      <c r="R1093" s="12"/>
      <c r="S1093" s="12"/>
      <c r="U1093" s="22"/>
    </row>
    <row r="1094" spans="3:21" x14ac:dyDescent="0.4">
      <c r="C1094" s="50"/>
      <c r="Q1094" s="12"/>
      <c r="R1094" s="12"/>
      <c r="S1094" s="12"/>
      <c r="U1094" s="22"/>
    </row>
    <row r="1095" spans="3:21" x14ac:dyDescent="0.4">
      <c r="C1095" s="50"/>
      <c r="Q1095" s="12"/>
      <c r="R1095" s="12"/>
      <c r="S1095" s="12"/>
      <c r="U1095" s="22"/>
    </row>
    <row r="1096" spans="3:21" x14ac:dyDescent="0.4">
      <c r="C1096" s="50"/>
      <c r="Q1096" s="12"/>
      <c r="R1096" s="12"/>
      <c r="S1096" s="12"/>
      <c r="U1096" s="22"/>
    </row>
    <row r="1097" spans="3:21" x14ac:dyDescent="0.4">
      <c r="C1097" s="50"/>
      <c r="Q1097" s="12"/>
      <c r="R1097" s="12"/>
      <c r="S1097" s="12"/>
      <c r="U1097" s="22"/>
    </row>
    <row r="1098" spans="3:21" x14ac:dyDescent="0.4">
      <c r="C1098" s="50"/>
      <c r="Q1098" s="12"/>
      <c r="R1098" s="12"/>
      <c r="S1098" s="12"/>
      <c r="U1098" s="22"/>
    </row>
    <row r="1099" spans="3:21" x14ac:dyDescent="0.4">
      <c r="C1099" s="50"/>
      <c r="Q1099" s="12"/>
      <c r="R1099" s="12"/>
      <c r="S1099" s="12"/>
      <c r="U1099" s="22"/>
    </row>
    <row r="1100" spans="3:21" x14ac:dyDescent="0.4">
      <c r="C1100" s="50"/>
      <c r="Q1100" s="12"/>
      <c r="R1100" s="12"/>
      <c r="S1100" s="12"/>
      <c r="U1100" s="22"/>
    </row>
    <row r="1101" spans="3:21" x14ac:dyDescent="0.4">
      <c r="C1101" s="50"/>
      <c r="Q1101" s="12"/>
      <c r="R1101" s="12"/>
      <c r="S1101" s="12"/>
      <c r="U1101" s="22"/>
    </row>
    <row r="1102" spans="3:21" x14ac:dyDescent="0.4">
      <c r="C1102" s="50"/>
      <c r="Q1102" s="12"/>
      <c r="R1102" s="12"/>
      <c r="S1102" s="12"/>
      <c r="U1102" s="22"/>
    </row>
    <row r="1103" spans="3:21" x14ac:dyDescent="0.4">
      <c r="C1103" s="50"/>
      <c r="Q1103" s="12"/>
      <c r="R1103" s="12"/>
      <c r="S1103" s="12"/>
      <c r="U1103" s="22"/>
    </row>
    <row r="1104" spans="3:21" x14ac:dyDescent="0.4">
      <c r="C1104" s="50"/>
      <c r="Q1104" s="12"/>
      <c r="R1104" s="12"/>
      <c r="S1104" s="12"/>
      <c r="U1104" s="22"/>
    </row>
    <row r="1105" spans="3:21" x14ac:dyDescent="0.4">
      <c r="C1105" s="50"/>
      <c r="Q1105" s="12"/>
      <c r="R1105" s="12"/>
      <c r="S1105" s="12"/>
      <c r="U1105" s="22"/>
    </row>
    <row r="1106" spans="3:21" x14ac:dyDescent="0.4">
      <c r="C1106" s="50"/>
      <c r="Q1106" s="12"/>
      <c r="R1106" s="12"/>
      <c r="S1106" s="12"/>
      <c r="U1106" s="22"/>
    </row>
    <row r="1107" spans="3:21" x14ac:dyDescent="0.4">
      <c r="C1107" s="50"/>
      <c r="Q1107" s="12"/>
      <c r="R1107" s="12"/>
      <c r="S1107" s="12"/>
      <c r="U1107" s="22"/>
    </row>
    <row r="1108" spans="3:21" x14ac:dyDescent="0.4">
      <c r="C1108" s="50"/>
      <c r="Q1108" s="12"/>
      <c r="R1108" s="12"/>
      <c r="S1108" s="12"/>
      <c r="U1108" s="22"/>
    </row>
    <row r="1109" spans="3:21" x14ac:dyDescent="0.4">
      <c r="C1109" s="50"/>
      <c r="Q1109" s="12"/>
      <c r="R1109" s="12"/>
      <c r="S1109" s="12"/>
      <c r="U1109" s="22"/>
    </row>
    <row r="1110" spans="3:21" x14ac:dyDescent="0.4">
      <c r="C1110" s="50"/>
      <c r="Q1110" s="12"/>
      <c r="R1110" s="12"/>
      <c r="S1110" s="12"/>
      <c r="U1110" s="22"/>
    </row>
    <row r="1111" spans="3:21" x14ac:dyDescent="0.4">
      <c r="C1111" s="50"/>
      <c r="Q1111" s="12"/>
      <c r="R1111" s="12"/>
      <c r="S1111" s="12"/>
      <c r="U1111" s="22"/>
    </row>
    <row r="1112" spans="3:21" x14ac:dyDescent="0.4">
      <c r="C1112" s="50"/>
      <c r="Q1112" s="12"/>
      <c r="R1112" s="12"/>
      <c r="S1112" s="12"/>
      <c r="U1112" s="22"/>
    </row>
    <row r="1113" spans="3:21" x14ac:dyDescent="0.4">
      <c r="C1113" s="50"/>
      <c r="Q1113" s="12"/>
      <c r="R1113" s="12"/>
      <c r="S1113" s="12"/>
      <c r="U1113" s="22"/>
    </row>
    <row r="1114" spans="3:21" x14ac:dyDescent="0.4">
      <c r="C1114" s="50"/>
      <c r="Q1114" s="12"/>
      <c r="R1114" s="12"/>
      <c r="S1114" s="12"/>
      <c r="U1114" s="22"/>
    </row>
    <row r="1115" spans="3:21" x14ac:dyDescent="0.4">
      <c r="C1115" s="50"/>
      <c r="Q1115" s="12"/>
      <c r="R1115" s="12"/>
      <c r="S1115" s="12"/>
      <c r="U1115" s="22"/>
    </row>
    <row r="1116" spans="3:21" x14ac:dyDescent="0.4">
      <c r="C1116" s="50"/>
      <c r="Q1116" s="12"/>
      <c r="R1116" s="12"/>
      <c r="S1116" s="12"/>
      <c r="U1116" s="22"/>
    </row>
    <row r="1117" spans="3:21" x14ac:dyDescent="0.4">
      <c r="C1117" s="50"/>
      <c r="Q1117" s="12"/>
      <c r="R1117" s="12"/>
      <c r="S1117" s="12"/>
      <c r="U1117" s="22"/>
    </row>
    <row r="1118" spans="3:21" x14ac:dyDescent="0.4">
      <c r="C1118" s="50"/>
      <c r="Q1118" s="12"/>
      <c r="R1118" s="12"/>
      <c r="S1118" s="12"/>
      <c r="U1118" s="22"/>
    </row>
    <row r="1119" spans="3:21" x14ac:dyDescent="0.4">
      <c r="C1119" s="50"/>
      <c r="Q1119" s="12"/>
      <c r="R1119" s="12"/>
      <c r="S1119" s="12"/>
      <c r="U1119" s="22"/>
    </row>
    <row r="1120" spans="3:21" x14ac:dyDescent="0.4">
      <c r="C1120" s="50"/>
      <c r="Q1120" s="12"/>
      <c r="R1120" s="12"/>
      <c r="S1120" s="12"/>
      <c r="U1120" s="22"/>
    </row>
    <row r="1121" spans="3:21" x14ac:dyDescent="0.4">
      <c r="C1121" s="50"/>
      <c r="Q1121" s="12"/>
      <c r="R1121" s="12"/>
      <c r="S1121" s="12"/>
      <c r="U1121" s="22"/>
    </row>
    <row r="1122" spans="3:21" x14ac:dyDescent="0.4">
      <c r="C1122" s="50"/>
      <c r="Q1122" s="12"/>
      <c r="R1122" s="12"/>
      <c r="S1122" s="12"/>
      <c r="U1122" s="22"/>
    </row>
    <row r="1123" spans="3:21" x14ac:dyDescent="0.4">
      <c r="C1123" s="50"/>
      <c r="Q1123" s="12"/>
      <c r="R1123" s="12"/>
      <c r="S1123" s="12"/>
      <c r="U1123" s="22"/>
    </row>
    <row r="1124" spans="3:21" x14ac:dyDescent="0.4">
      <c r="C1124" s="50"/>
      <c r="Q1124" s="12"/>
      <c r="R1124" s="12"/>
      <c r="S1124" s="12"/>
      <c r="U1124" s="22"/>
    </row>
    <row r="1125" spans="3:21" x14ac:dyDescent="0.4">
      <c r="C1125" s="50"/>
      <c r="Q1125" s="12"/>
      <c r="R1125" s="12"/>
      <c r="S1125" s="12"/>
      <c r="U1125" s="22"/>
    </row>
    <row r="1126" spans="3:21" x14ac:dyDescent="0.4">
      <c r="C1126" s="50"/>
      <c r="Q1126" s="12"/>
      <c r="R1126" s="12"/>
      <c r="S1126" s="12"/>
      <c r="U1126" s="22"/>
    </row>
    <row r="1127" spans="3:21" x14ac:dyDescent="0.4">
      <c r="C1127" s="50"/>
      <c r="Q1127" s="12"/>
      <c r="R1127" s="12"/>
      <c r="S1127" s="12"/>
      <c r="U1127" s="22"/>
    </row>
    <row r="1128" spans="3:21" x14ac:dyDescent="0.4">
      <c r="C1128" s="50"/>
      <c r="Q1128" s="12"/>
      <c r="R1128" s="12"/>
      <c r="S1128" s="12"/>
      <c r="U1128" s="22"/>
    </row>
    <row r="1129" spans="3:21" x14ac:dyDescent="0.4">
      <c r="C1129" s="50"/>
      <c r="Q1129" s="12"/>
      <c r="R1129" s="12"/>
      <c r="S1129" s="12"/>
      <c r="U1129" s="22"/>
    </row>
    <row r="1130" spans="3:21" x14ac:dyDescent="0.4">
      <c r="C1130" s="50"/>
      <c r="Q1130" s="12"/>
      <c r="R1130" s="12"/>
      <c r="S1130" s="12"/>
      <c r="U1130" s="22"/>
    </row>
    <row r="1131" spans="3:21" x14ac:dyDescent="0.4">
      <c r="C1131" s="50"/>
      <c r="Q1131" s="12"/>
      <c r="R1131" s="12"/>
      <c r="S1131" s="12"/>
      <c r="U1131" s="22"/>
    </row>
    <row r="1132" spans="3:21" x14ac:dyDescent="0.4">
      <c r="C1132" s="50"/>
      <c r="Q1132" s="12"/>
      <c r="R1132" s="12"/>
      <c r="S1132" s="12"/>
      <c r="U1132" s="22"/>
    </row>
    <row r="1133" spans="3:21" x14ac:dyDescent="0.4">
      <c r="C1133" s="50"/>
      <c r="Q1133" s="12"/>
      <c r="R1133" s="12"/>
      <c r="S1133" s="12"/>
      <c r="U1133" s="22"/>
    </row>
    <row r="1134" spans="3:21" x14ac:dyDescent="0.4">
      <c r="C1134" s="50"/>
      <c r="Q1134" s="12"/>
      <c r="R1134" s="12"/>
      <c r="S1134" s="12"/>
      <c r="U1134" s="22"/>
    </row>
    <row r="1135" spans="3:21" x14ac:dyDescent="0.4">
      <c r="C1135" s="50"/>
      <c r="Q1135" s="12"/>
      <c r="R1135" s="12"/>
      <c r="S1135" s="12"/>
      <c r="U1135" s="22"/>
    </row>
    <row r="1136" spans="3:21" x14ac:dyDescent="0.4">
      <c r="C1136" s="50"/>
      <c r="Q1136" s="12"/>
      <c r="R1136" s="12"/>
      <c r="S1136" s="12"/>
      <c r="U1136" s="22"/>
    </row>
    <row r="1137" spans="3:21" x14ac:dyDescent="0.4">
      <c r="C1137" s="50"/>
      <c r="Q1137" s="12"/>
      <c r="R1137" s="12"/>
      <c r="S1137" s="12"/>
      <c r="U1137" s="22"/>
    </row>
    <row r="1138" spans="3:21" x14ac:dyDescent="0.4">
      <c r="C1138" s="50"/>
      <c r="Q1138" s="12"/>
      <c r="R1138" s="12"/>
      <c r="S1138" s="12"/>
      <c r="U1138" s="22"/>
    </row>
    <row r="1139" spans="3:21" x14ac:dyDescent="0.4">
      <c r="C1139" s="50"/>
      <c r="Q1139" s="12"/>
      <c r="R1139" s="12"/>
      <c r="S1139" s="12"/>
      <c r="U1139" s="22"/>
    </row>
    <row r="1140" spans="3:21" x14ac:dyDescent="0.4">
      <c r="C1140" s="50"/>
      <c r="Q1140" s="12"/>
      <c r="R1140" s="12"/>
      <c r="S1140" s="12"/>
      <c r="U1140" s="22"/>
    </row>
    <row r="1141" spans="3:21" x14ac:dyDescent="0.4">
      <c r="C1141" s="50"/>
      <c r="Q1141" s="12"/>
      <c r="R1141" s="12"/>
      <c r="S1141" s="12"/>
      <c r="U1141" s="22"/>
    </row>
    <row r="1142" spans="3:21" x14ac:dyDescent="0.4">
      <c r="C1142" s="50"/>
      <c r="Q1142" s="12"/>
      <c r="R1142" s="12"/>
      <c r="S1142" s="12"/>
      <c r="U1142" s="22"/>
    </row>
    <row r="1143" spans="3:21" x14ac:dyDescent="0.4">
      <c r="C1143" s="50"/>
      <c r="Q1143" s="12"/>
      <c r="R1143" s="12"/>
      <c r="S1143" s="12"/>
      <c r="U1143" s="22"/>
    </row>
    <row r="1144" spans="3:21" x14ac:dyDescent="0.4">
      <c r="C1144" s="50"/>
      <c r="Q1144" s="12"/>
      <c r="R1144" s="12"/>
      <c r="S1144" s="12"/>
      <c r="U1144" s="22"/>
    </row>
    <row r="1145" spans="3:21" x14ac:dyDescent="0.4">
      <c r="C1145" s="50"/>
      <c r="Q1145" s="12"/>
      <c r="R1145" s="12"/>
      <c r="S1145" s="12"/>
      <c r="U1145" s="22"/>
    </row>
    <row r="1146" spans="3:21" x14ac:dyDescent="0.4">
      <c r="C1146" s="50"/>
      <c r="Q1146" s="12"/>
      <c r="R1146" s="12"/>
      <c r="S1146" s="12"/>
      <c r="U1146" s="22"/>
    </row>
    <row r="1147" spans="3:21" x14ac:dyDescent="0.4">
      <c r="C1147" s="50"/>
      <c r="Q1147" s="12"/>
      <c r="R1147" s="12"/>
      <c r="S1147" s="12"/>
      <c r="U1147" s="22"/>
    </row>
    <row r="1148" spans="3:21" x14ac:dyDescent="0.4">
      <c r="C1148" s="50"/>
      <c r="Q1148" s="12"/>
      <c r="R1148" s="12"/>
      <c r="S1148" s="12"/>
      <c r="U1148" s="22"/>
    </row>
    <row r="1149" spans="3:21" x14ac:dyDescent="0.4">
      <c r="C1149" s="50"/>
      <c r="Q1149" s="12"/>
      <c r="R1149" s="12"/>
      <c r="S1149" s="12"/>
      <c r="U1149" s="22"/>
    </row>
    <row r="1150" spans="3:21" x14ac:dyDescent="0.4">
      <c r="C1150" s="50"/>
      <c r="Q1150" s="12"/>
      <c r="R1150" s="12"/>
      <c r="S1150" s="12"/>
      <c r="U1150" s="22"/>
    </row>
    <row r="1151" spans="3:21" x14ac:dyDescent="0.4">
      <c r="C1151" s="50"/>
      <c r="Q1151" s="12"/>
      <c r="R1151" s="12"/>
      <c r="S1151" s="12"/>
      <c r="U1151" s="22"/>
    </row>
    <row r="1152" spans="3:21" x14ac:dyDescent="0.4">
      <c r="C1152" s="50"/>
      <c r="Q1152" s="12"/>
      <c r="R1152" s="12"/>
      <c r="S1152" s="12"/>
      <c r="U1152" s="22"/>
    </row>
    <row r="1153" spans="3:21" x14ac:dyDescent="0.4">
      <c r="C1153" s="50"/>
      <c r="Q1153" s="12"/>
      <c r="R1153" s="12"/>
      <c r="S1153" s="12"/>
      <c r="U1153" s="22"/>
    </row>
    <row r="1154" spans="3:21" x14ac:dyDescent="0.4">
      <c r="C1154" s="50"/>
      <c r="Q1154" s="12"/>
      <c r="R1154" s="12"/>
      <c r="S1154" s="12"/>
      <c r="U1154" s="22"/>
    </row>
    <row r="1155" spans="3:21" x14ac:dyDescent="0.4">
      <c r="C1155" s="50"/>
      <c r="Q1155" s="12"/>
      <c r="R1155" s="12"/>
      <c r="S1155" s="12"/>
      <c r="U1155" s="22"/>
    </row>
    <row r="1156" spans="3:21" x14ac:dyDescent="0.4">
      <c r="C1156" s="50"/>
      <c r="Q1156" s="12"/>
      <c r="R1156" s="12"/>
      <c r="S1156" s="12"/>
      <c r="U1156" s="22"/>
    </row>
    <row r="1157" spans="3:21" x14ac:dyDescent="0.4">
      <c r="C1157" s="50"/>
      <c r="Q1157" s="12"/>
      <c r="R1157" s="12"/>
      <c r="S1157" s="12"/>
      <c r="U1157" s="22"/>
    </row>
    <row r="1158" spans="3:21" x14ac:dyDescent="0.4">
      <c r="C1158" s="50"/>
      <c r="Q1158" s="12"/>
      <c r="R1158" s="12"/>
      <c r="S1158" s="12"/>
      <c r="U1158" s="22"/>
    </row>
    <row r="1159" spans="3:21" x14ac:dyDescent="0.4">
      <c r="C1159" s="50"/>
      <c r="Q1159" s="12"/>
      <c r="R1159" s="12"/>
      <c r="S1159" s="12"/>
      <c r="U1159" s="22"/>
    </row>
    <row r="1160" spans="3:21" x14ac:dyDescent="0.4">
      <c r="C1160" s="50"/>
      <c r="Q1160" s="12"/>
      <c r="R1160" s="12"/>
      <c r="S1160" s="12"/>
      <c r="U1160" s="22"/>
    </row>
    <row r="1161" spans="3:21" x14ac:dyDescent="0.4">
      <c r="C1161" s="50"/>
      <c r="Q1161" s="12"/>
      <c r="R1161" s="12"/>
      <c r="S1161" s="12"/>
      <c r="U1161" s="22"/>
    </row>
    <row r="1162" spans="3:21" x14ac:dyDescent="0.4">
      <c r="C1162" s="50"/>
      <c r="Q1162" s="12"/>
      <c r="R1162" s="12"/>
      <c r="S1162" s="12"/>
      <c r="U1162" s="22"/>
    </row>
    <row r="1163" spans="3:21" x14ac:dyDescent="0.4">
      <c r="C1163" s="50"/>
      <c r="Q1163" s="12"/>
      <c r="R1163" s="12"/>
      <c r="S1163" s="12"/>
      <c r="U1163" s="22"/>
    </row>
    <row r="1164" spans="3:21" x14ac:dyDescent="0.4">
      <c r="C1164" s="50"/>
      <c r="Q1164" s="12"/>
      <c r="R1164" s="12"/>
      <c r="S1164" s="12"/>
      <c r="U1164" s="22"/>
    </row>
    <row r="1165" spans="3:21" x14ac:dyDescent="0.4">
      <c r="C1165" s="50"/>
      <c r="Q1165" s="12"/>
      <c r="R1165" s="12"/>
      <c r="S1165" s="12"/>
      <c r="U1165" s="22"/>
    </row>
    <row r="1166" spans="3:21" x14ac:dyDescent="0.4">
      <c r="C1166" s="50"/>
      <c r="Q1166" s="12"/>
      <c r="R1166" s="12"/>
      <c r="S1166" s="12"/>
      <c r="U1166" s="22"/>
    </row>
    <row r="1167" spans="3:21" x14ac:dyDescent="0.4">
      <c r="C1167" s="50"/>
      <c r="Q1167" s="12"/>
      <c r="R1167" s="12"/>
      <c r="S1167" s="12"/>
      <c r="U1167" s="22"/>
    </row>
    <row r="1168" spans="3:21" x14ac:dyDescent="0.4">
      <c r="C1168" s="50"/>
      <c r="Q1168" s="12"/>
      <c r="R1168" s="12"/>
      <c r="S1168" s="12"/>
      <c r="U1168" s="22"/>
    </row>
    <row r="1169" spans="3:21" x14ac:dyDescent="0.4">
      <c r="C1169" s="50"/>
      <c r="Q1169" s="12"/>
      <c r="R1169" s="12"/>
      <c r="S1169" s="12"/>
      <c r="U1169" s="22"/>
    </row>
    <row r="1170" spans="3:21" x14ac:dyDescent="0.4">
      <c r="C1170" s="50"/>
      <c r="Q1170" s="12"/>
      <c r="R1170" s="12"/>
      <c r="S1170" s="12"/>
      <c r="U1170" s="22"/>
    </row>
    <row r="1171" spans="3:21" x14ac:dyDescent="0.4">
      <c r="C1171" s="50"/>
      <c r="Q1171" s="12"/>
      <c r="R1171" s="12"/>
      <c r="S1171" s="12"/>
      <c r="U1171" s="22"/>
    </row>
    <row r="1172" spans="3:21" x14ac:dyDescent="0.4">
      <c r="C1172" s="50"/>
      <c r="Q1172" s="12"/>
      <c r="R1172" s="12"/>
      <c r="S1172" s="12"/>
      <c r="U1172" s="22"/>
    </row>
    <row r="1173" spans="3:21" x14ac:dyDescent="0.4">
      <c r="C1173" s="50"/>
      <c r="Q1173" s="12"/>
      <c r="R1173" s="12"/>
      <c r="S1173" s="12"/>
      <c r="U1173" s="22"/>
    </row>
    <row r="1174" spans="3:21" x14ac:dyDescent="0.4">
      <c r="C1174" s="50"/>
      <c r="Q1174" s="12"/>
      <c r="R1174" s="12"/>
      <c r="S1174" s="12"/>
      <c r="U1174" s="22"/>
    </row>
    <row r="1175" spans="3:21" x14ac:dyDescent="0.4">
      <c r="C1175" s="50"/>
      <c r="Q1175" s="12"/>
      <c r="R1175" s="12"/>
      <c r="S1175" s="12"/>
      <c r="U1175" s="22"/>
    </row>
    <row r="1176" spans="3:21" x14ac:dyDescent="0.4">
      <c r="C1176" s="50"/>
      <c r="Q1176" s="12"/>
      <c r="R1176" s="12"/>
      <c r="S1176" s="12"/>
      <c r="U1176" s="22"/>
    </row>
    <row r="1177" spans="3:21" x14ac:dyDescent="0.4">
      <c r="C1177" s="50"/>
      <c r="Q1177" s="12"/>
      <c r="R1177" s="12"/>
      <c r="S1177" s="12"/>
      <c r="U1177" s="22"/>
    </row>
    <row r="1178" spans="3:21" x14ac:dyDescent="0.4">
      <c r="C1178" s="50"/>
      <c r="Q1178" s="12"/>
      <c r="R1178" s="12"/>
      <c r="S1178" s="12"/>
      <c r="U1178" s="22"/>
    </row>
    <row r="1179" spans="3:21" x14ac:dyDescent="0.4">
      <c r="C1179" s="50"/>
      <c r="Q1179" s="12"/>
      <c r="R1179" s="12"/>
      <c r="S1179" s="12"/>
      <c r="U1179" s="22"/>
    </row>
    <row r="1180" spans="3:21" x14ac:dyDescent="0.4">
      <c r="C1180" s="50"/>
      <c r="Q1180" s="12"/>
      <c r="R1180" s="12"/>
      <c r="S1180" s="12"/>
      <c r="U1180" s="22"/>
    </row>
    <row r="1181" spans="3:21" x14ac:dyDescent="0.4">
      <c r="C1181" s="50"/>
      <c r="Q1181" s="12"/>
      <c r="R1181" s="12"/>
      <c r="S1181" s="12"/>
      <c r="U1181" s="22"/>
    </row>
    <row r="1182" spans="3:21" x14ac:dyDescent="0.4">
      <c r="C1182" s="50"/>
      <c r="Q1182" s="12"/>
      <c r="R1182" s="12"/>
      <c r="S1182" s="12"/>
      <c r="U1182" s="22"/>
    </row>
    <row r="1183" spans="3:21" x14ac:dyDescent="0.4">
      <c r="C1183" s="50"/>
      <c r="Q1183" s="12"/>
      <c r="R1183" s="12"/>
      <c r="S1183" s="12"/>
      <c r="U1183" s="22"/>
    </row>
    <row r="1184" spans="3:21" x14ac:dyDescent="0.4">
      <c r="C1184" s="50"/>
      <c r="Q1184" s="12"/>
      <c r="R1184" s="12"/>
      <c r="S1184" s="12"/>
      <c r="U1184" s="22"/>
    </row>
    <row r="1185" spans="3:21" x14ac:dyDescent="0.4">
      <c r="C1185" s="50"/>
      <c r="Q1185" s="12"/>
      <c r="R1185" s="12"/>
      <c r="S1185" s="12"/>
      <c r="U1185" s="22"/>
    </row>
    <row r="1186" spans="3:21" x14ac:dyDescent="0.4">
      <c r="C1186" s="50"/>
      <c r="Q1186" s="12"/>
      <c r="R1186" s="12"/>
      <c r="S1186" s="12"/>
      <c r="U1186" s="22"/>
    </row>
    <row r="1187" spans="3:21" x14ac:dyDescent="0.4">
      <c r="C1187" s="50"/>
      <c r="Q1187" s="12"/>
      <c r="R1187" s="12"/>
      <c r="S1187" s="12"/>
      <c r="U1187" s="22"/>
    </row>
    <row r="1188" spans="3:21" x14ac:dyDescent="0.4">
      <c r="C1188" s="50"/>
      <c r="Q1188" s="12"/>
      <c r="R1188" s="12"/>
      <c r="S1188" s="12"/>
      <c r="U1188" s="22"/>
    </row>
    <row r="1189" spans="3:21" x14ac:dyDescent="0.4">
      <c r="C1189" s="50"/>
      <c r="Q1189" s="12"/>
      <c r="R1189" s="12"/>
      <c r="S1189" s="12"/>
      <c r="U1189" s="22"/>
    </row>
    <row r="1190" spans="3:21" x14ac:dyDescent="0.4">
      <c r="C1190" s="50"/>
      <c r="Q1190" s="12"/>
      <c r="R1190" s="12"/>
      <c r="S1190" s="12"/>
      <c r="U1190" s="22"/>
    </row>
    <row r="1191" spans="3:21" x14ac:dyDescent="0.4">
      <c r="C1191" s="50"/>
      <c r="Q1191" s="12"/>
      <c r="R1191" s="12"/>
      <c r="S1191" s="12"/>
      <c r="U1191" s="22"/>
    </row>
    <row r="1192" spans="3:21" x14ac:dyDescent="0.4">
      <c r="C1192" s="50"/>
      <c r="Q1192" s="12"/>
      <c r="R1192" s="12"/>
      <c r="S1192" s="12"/>
      <c r="U1192" s="22"/>
    </row>
    <row r="1193" spans="3:21" x14ac:dyDescent="0.4">
      <c r="C1193" s="50"/>
      <c r="Q1193" s="12"/>
      <c r="R1193" s="12"/>
      <c r="S1193" s="12"/>
      <c r="U1193" s="22"/>
    </row>
    <row r="1194" spans="3:21" x14ac:dyDescent="0.4">
      <c r="C1194" s="50"/>
      <c r="Q1194" s="12"/>
      <c r="R1194" s="12"/>
      <c r="S1194" s="12"/>
      <c r="U1194" s="22"/>
    </row>
    <row r="1195" spans="3:21" x14ac:dyDescent="0.4">
      <c r="C1195" s="50"/>
      <c r="Q1195" s="12"/>
      <c r="R1195" s="12"/>
      <c r="S1195" s="12"/>
      <c r="U1195" s="22"/>
    </row>
    <row r="1196" spans="3:21" x14ac:dyDescent="0.4">
      <c r="C1196" s="50"/>
      <c r="Q1196" s="12"/>
      <c r="R1196" s="12"/>
      <c r="S1196" s="12"/>
      <c r="U1196" s="22"/>
    </row>
    <row r="1197" spans="3:21" x14ac:dyDescent="0.4">
      <c r="C1197" s="50"/>
      <c r="Q1197" s="12"/>
      <c r="R1197" s="12"/>
      <c r="S1197" s="12"/>
      <c r="U1197" s="22"/>
    </row>
    <row r="1198" spans="3:21" x14ac:dyDescent="0.4">
      <c r="C1198" s="50"/>
      <c r="Q1198" s="12"/>
      <c r="R1198" s="12"/>
      <c r="S1198" s="12"/>
      <c r="U1198" s="22"/>
    </row>
    <row r="1199" spans="3:21" x14ac:dyDescent="0.4">
      <c r="C1199" s="50"/>
      <c r="Q1199" s="12"/>
      <c r="R1199" s="12"/>
      <c r="S1199" s="12"/>
      <c r="U1199" s="22"/>
    </row>
    <row r="1200" spans="3:21" x14ac:dyDescent="0.4">
      <c r="C1200" s="50"/>
      <c r="Q1200" s="12"/>
      <c r="R1200" s="12"/>
      <c r="S1200" s="12"/>
      <c r="U1200" s="22"/>
    </row>
    <row r="1201" spans="3:21" x14ac:dyDescent="0.4">
      <c r="C1201" s="50"/>
      <c r="Q1201" s="12"/>
      <c r="R1201" s="12"/>
      <c r="S1201" s="12"/>
      <c r="U1201" s="22"/>
    </row>
    <row r="1202" spans="3:21" x14ac:dyDescent="0.4">
      <c r="C1202" s="50"/>
      <c r="Q1202" s="12"/>
      <c r="R1202" s="12"/>
      <c r="S1202" s="12"/>
      <c r="U1202" s="22"/>
    </row>
    <row r="1203" spans="3:21" x14ac:dyDescent="0.4">
      <c r="C1203" s="50"/>
      <c r="Q1203" s="12"/>
      <c r="R1203" s="12"/>
      <c r="S1203" s="12"/>
      <c r="U1203" s="22"/>
    </row>
    <row r="1204" spans="3:21" x14ac:dyDescent="0.4">
      <c r="C1204" s="50"/>
      <c r="Q1204" s="12"/>
      <c r="R1204" s="12"/>
      <c r="S1204" s="12"/>
      <c r="U1204" s="22"/>
    </row>
    <row r="1205" spans="3:21" x14ac:dyDescent="0.4">
      <c r="C1205" s="50"/>
      <c r="Q1205" s="12"/>
      <c r="R1205" s="12"/>
      <c r="S1205" s="12"/>
      <c r="U1205" s="22"/>
    </row>
    <row r="1206" spans="3:21" x14ac:dyDescent="0.4">
      <c r="C1206" s="50"/>
      <c r="Q1206" s="12"/>
      <c r="R1206" s="12"/>
      <c r="S1206" s="12"/>
      <c r="U1206" s="22"/>
    </row>
    <row r="1207" spans="3:21" x14ac:dyDescent="0.4">
      <c r="C1207" s="50"/>
      <c r="Q1207" s="12"/>
      <c r="R1207" s="12"/>
      <c r="S1207" s="12"/>
      <c r="U1207" s="22"/>
    </row>
    <row r="1208" spans="3:21" x14ac:dyDescent="0.4">
      <c r="C1208" s="50"/>
      <c r="Q1208" s="12"/>
      <c r="R1208" s="12"/>
      <c r="S1208" s="12"/>
      <c r="U1208" s="22"/>
    </row>
    <row r="1209" spans="3:21" x14ac:dyDescent="0.4">
      <c r="C1209" s="50"/>
      <c r="Q1209" s="12"/>
      <c r="R1209" s="12"/>
      <c r="S1209" s="12"/>
      <c r="U1209" s="22"/>
    </row>
    <row r="1210" spans="3:21" x14ac:dyDescent="0.4">
      <c r="C1210" s="50"/>
      <c r="Q1210" s="12"/>
      <c r="R1210" s="12"/>
      <c r="S1210" s="12"/>
      <c r="U1210" s="22"/>
    </row>
    <row r="1211" spans="3:21" x14ac:dyDescent="0.4">
      <c r="C1211" s="50"/>
      <c r="Q1211" s="12"/>
      <c r="R1211" s="12"/>
      <c r="S1211" s="12"/>
      <c r="U1211" s="22"/>
    </row>
    <row r="1212" spans="3:21" x14ac:dyDescent="0.4">
      <c r="C1212" s="50"/>
      <c r="Q1212" s="12"/>
      <c r="R1212" s="12"/>
      <c r="S1212" s="12"/>
      <c r="U1212" s="22"/>
    </row>
    <row r="1213" spans="3:21" x14ac:dyDescent="0.4">
      <c r="C1213" s="50"/>
      <c r="Q1213" s="12"/>
      <c r="R1213" s="12"/>
      <c r="S1213" s="12"/>
      <c r="U1213" s="22"/>
    </row>
    <row r="1214" spans="3:21" x14ac:dyDescent="0.4">
      <c r="C1214" s="50"/>
      <c r="Q1214" s="12"/>
      <c r="R1214" s="12"/>
      <c r="S1214" s="12"/>
      <c r="U1214" s="22"/>
    </row>
    <row r="1215" spans="3:21" x14ac:dyDescent="0.4">
      <c r="C1215" s="50"/>
      <c r="Q1215" s="12"/>
      <c r="R1215" s="12"/>
      <c r="S1215" s="12"/>
      <c r="U1215" s="22"/>
    </row>
    <row r="1216" spans="3:21" x14ac:dyDescent="0.4">
      <c r="C1216" s="50"/>
      <c r="Q1216" s="12"/>
      <c r="R1216" s="12"/>
      <c r="S1216" s="12"/>
      <c r="U1216" s="22"/>
    </row>
    <row r="1217" spans="3:21" x14ac:dyDescent="0.4">
      <c r="C1217" s="50"/>
      <c r="Q1217" s="12"/>
      <c r="R1217" s="12"/>
      <c r="S1217" s="12"/>
      <c r="U1217" s="22"/>
    </row>
    <row r="1218" spans="3:21" x14ac:dyDescent="0.4">
      <c r="C1218" s="50"/>
      <c r="Q1218" s="12"/>
      <c r="R1218" s="12"/>
      <c r="S1218" s="12"/>
      <c r="U1218" s="22"/>
    </row>
    <row r="1219" spans="3:21" x14ac:dyDescent="0.4">
      <c r="C1219" s="50"/>
      <c r="Q1219" s="12"/>
      <c r="R1219" s="12"/>
      <c r="S1219" s="12"/>
      <c r="U1219" s="22"/>
    </row>
    <row r="1220" spans="3:21" x14ac:dyDescent="0.4">
      <c r="C1220" s="50"/>
      <c r="Q1220" s="12"/>
      <c r="R1220" s="12"/>
      <c r="S1220" s="12"/>
      <c r="U1220" s="22"/>
    </row>
    <row r="1221" spans="3:21" x14ac:dyDescent="0.4">
      <c r="C1221" s="50"/>
      <c r="Q1221" s="12"/>
      <c r="R1221" s="12"/>
      <c r="S1221" s="12"/>
      <c r="U1221" s="22"/>
    </row>
    <row r="1222" spans="3:21" x14ac:dyDescent="0.4">
      <c r="C1222" s="50"/>
      <c r="Q1222" s="12"/>
      <c r="R1222" s="12"/>
      <c r="S1222" s="12"/>
      <c r="U1222" s="22"/>
    </row>
    <row r="1223" spans="3:21" x14ac:dyDescent="0.4">
      <c r="C1223" s="50"/>
      <c r="Q1223" s="12"/>
      <c r="R1223" s="12"/>
      <c r="S1223" s="12"/>
      <c r="U1223" s="22"/>
    </row>
    <row r="1224" spans="3:21" x14ac:dyDescent="0.4">
      <c r="C1224" s="50"/>
      <c r="Q1224" s="12"/>
      <c r="R1224" s="12"/>
      <c r="S1224" s="12"/>
      <c r="U1224" s="22"/>
    </row>
    <row r="1225" spans="3:21" x14ac:dyDescent="0.4">
      <c r="C1225" s="50"/>
      <c r="Q1225" s="12"/>
      <c r="R1225" s="12"/>
      <c r="S1225" s="12"/>
      <c r="U1225" s="22"/>
    </row>
    <row r="1226" spans="3:21" x14ac:dyDescent="0.4">
      <c r="C1226" s="50"/>
      <c r="Q1226" s="12"/>
      <c r="R1226" s="12"/>
      <c r="S1226" s="12"/>
      <c r="U1226" s="22"/>
    </row>
    <row r="1227" spans="3:21" x14ac:dyDescent="0.4">
      <c r="C1227" s="50"/>
      <c r="Q1227" s="12"/>
      <c r="R1227" s="12"/>
      <c r="S1227" s="12"/>
      <c r="U1227" s="22"/>
    </row>
    <row r="1228" spans="3:21" x14ac:dyDescent="0.4">
      <c r="C1228" s="50"/>
      <c r="Q1228" s="12"/>
      <c r="R1228" s="12"/>
      <c r="S1228" s="12"/>
      <c r="U1228" s="22"/>
    </row>
    <row r="1229" spans="3:21" x14ac:dyDescent="0.4">
      <c r="C1229" s="50"/>
      <c r="Q1229" s="12"/>
      <c r="R1229" s="12"/>
      <c r="S1229" s="12"/>
      <c r="U1229" s="22"/>
    </row>
    <row r="1230" spans="3:21" x14ac:dyDescent="0.4">
      <c r="C1230" s="50"/>
      <c r="Q1230" s="12"/>
      <c r="R1230" s="12"/>
      <c r="S1230" s="12"/>
      <c r="U1230" s="22"/>
    </row>
    <row r="1231" spans="3:21" x14ac:dyDescent="0.4">
      <c r="C1231" s="50"/>
      <c r="Q1231" s="12"/>
      <c r="R1231" s="12"/>
      <c r="S1231" s="12"/>
      <c r="U1231" s="22"/>
    </row>
    <row r="1232" spans="3:21" x14ac:dyDescent="0.4">
      <c r="C1232" s="50"/>
      <c r="Q1232" s="12"/>
      <c r="R1232" s="12"/>
      <c r="S1232" s="12"/>
      <c r="U1232" s="22"/>
    </row>
    <row r="1233" spans="3:21" x14ac:dyDescent="0.4">
      <c r="C1233" s="50"/>
      <c r="Q1233" s="12"/>
      <c r="R1233" s="12"/>
      <c r="S1233" s="12"/>
      <c r="U1233" s="22"/>
    </row>
    <row r="1234" spans="3:21" x14ac:dyDescent="0.4">
      <c r="C1234" s="50"/>
      <c r="Q1234" s="12"/>
      <c r="R1234" s="12"/>
      <c r="S1234" s="12"/>
      <c r="U1234" s="22"/>
    </row>
    <row r="1235" spans="3:21" x14ac:dyDescent="0.4">
      <c r="C1235" s="50"/>
      <c r="Q1235" s="12"/>
      <c r="R1235" s="12"/>
      <c r="S1235" s="12"/>
      <c r="U1235" s="22"/>
    </row>
    <row r="1236" spans="3:21" x14ac:dyDescent="0.4">
      <c r="C1236" s="50"/>
      <c r="Q1236" s="12"/>
      <c r="R1236" s="12"/>
      <c r="S1236" s="12"/>
      <c r="U1236" s="22"/>
    </row>
    <row r="1237" spans="3:21" x14ac:dyDescent="0.4">
      <c r="C1237" s="50"/>
      <c r="Q1237" s="12"/>
      <c r="R1237" s="12"/>
      <c r="S1237" s="12"/>
      <c r="U1237" s="22"/>
    </row>
    <row r="1238" spans="3:21" x14ac:dyDescent="0.4">
      <c r="C1238" s="50"/>
      <c r="Q1238" s="12"/>
      <c r="R1238" s="12"/>
      <c r="S1238" s="12"/>
      <c r="U1238" s="22"/>
    </row>
    <row r="1239" spans="3:21" x14ac:dyDescent="0.4">
      <c r="C1239" s="50"/>
      <c r="Q1239" s="12"/>
      <c r="R1239" s="12"/>
      <c r="S1239" s="12"/>
      <c r="U1239" s="22"/>
    </row>
    <row r="1240" spans="3:21" x14ac:dyDescent="0.4">
      <c r="C1240" s="50"/>
      <c r="Q1240" s="12"/>
      <c r="R1240" s="12"/>
      <c r="S1240" s="12"/>
      <c r="U1240" s="22"/>
    </row>
    <row r="1241" spans="3:21" x14ac:dyDescent="0.4">
      <c r="C1241" s="50"/>
      <c r="Q1241" s="12"/>
      <c r="R1241" s="12"/>
      <c r="S1241" s="12"/>
      <c r="U1241" s="22"/>
    </row>
    <row r="1242" spans="3:21" x14ac:dyDescent="0.4">
      <c r="C1242" s="50"/>
      <c r="Q1242" s="12"/>
      <c r="R1242" s="12"/>
      <c r="S1242" s="12"/>
      <c r="U1242" s="22"/>
    </row>
    <row r="1243" spans="3:21" x14ac:dyDescent="0.4">
      <c r="C1243" s="50"/>
      <c r="Q1243" s="12"/>
      <c r="R1243" s="12"/>
      <c r="S1243" s="12"/>
      <c r="U1243" s="22"/>
    </row>
    <row r="1244" spans="3:21" x14ac:dyDescent="0.4">
      <c r="C1244" s="50"/>
      <c r="Q1244" s="12"/>
      <c r="R1244" s="12"/>
      <c r="S1244" s="12"/>
      <c r="U1244" s="22"/>
    </row>
    <row r="1245" spans="3:21" x14ac:dyDescent="0.4">
      <c r="C1245" s="50"/>
      <c r="Q1245" s="12"/>
      <c r="R1245" s="12"/>
      <c r="S1245" s="12"/>
      <c r="U1245" s="22"/>
    </row>
    <row r="1246" spans="3:21" x14ac:dyDescent="0.4">
      <c r="C1246" s="50"/>
      <c r="Q1246" s="12"/>
      <c r="R1246" s="12"/>
      <c r="S1246" s="12"/>
      <c r="U1246" s="22"/>
    </row>
    <row r="1247" spans="3:21" x14ac:dyDescent="0.4">
      <c r="C1247" s="50"/>
      <c r="Q1247" s="12"/>
      <c r="R1247" s="12"/>
      <c r="S1247" s="12"/>
      <c r="U1247" s="22"/>
    </row>
    <row r="1248" spans="3:21" x14ac:dyDescent="0.4">
      <c r="C1248" s="50"/>
      <c r="Q1248" s="12"/>
      <c r="R1248" s="12"/>
      <c r="S1248" s="12"/>
      <c r="U1248" s="22"/>
    </row>
    <row r="1249" spans="3:21" x14ac:dyDescent="0.4">
      <c r="C1249" s="50"/>
      <c r="Q1249" s="12"/>
      <c r="R1249" s="12"/>
      <c r="S1249" s="12"/>
      <c r="U1249" s="22"/>
    </row>
    <row r="1250" spans="3:21" x14ac:dyDescent="0.4">
      <c r="C1250" s="50"/>
      <c r="Q1250" s="12"/>
      <c r="R1250" s="12"/>
      <c r="S1250" s="12"/>
      <c r="U1250" s="22"/>
    </row>
    <row r="1251" spans="3:21" x14ac:dyDescent="0.4">
      <c r="C1251" s="50"/>
      <c r="Q1251" s="12"/>
      <c r="R1251" s="12"/>
      <c r="S1251" s="12"/>
      <c r="U1251" s="22"/>
    </row>
    <row r="1252" spans="3:21" x14ac:dyDescent="0.4">
      <c r="C1252" s="50"/>
      <c r="Q1252" s="12"/>
      <c r="R1252" s="12"/>
      <c r="S1252" s="12"/>
      <c r="U1252" s="22"/>
    </row>
    <row r="1253" spans="3:21" x14ac:dyDescent="0.4">
      <c r="C1253" s="50"/>
      <c r="Q1253" s="12"/>
      <c r="R1253" s="12"/>
      <c r="S1253" s="12"/>
      <c r="U1253" s="22"/>
    </row>
    <row r="1254" spans="3:21" x14ac:dyDescent="0.4">
      <c r="C1254" s="50"/>
      <c r="Q1254" s="12"/>
      <c r="R1254" s="12"/>
      <c r="S1254" s="12"/>
      <c r="U1254" s="22"/>
    </row>
    <row r="1255" spans="3:21" x14ac:dyDescent="0.4">
      <c r="C1255" s="50"/>
      <c r="Q1255" s="12"/>
      <c r="R1255" s="12"/>
      <c r="S1255" s="12"/>
      <c r="U1255" s="22"/>
    </row>
    <row r="1256" spans="3:21" x14ac:dyDescent="0.4">
      <c r="C1256" s="50"/>
      <c r="Q1256" s="12"/>
      <c r="R1256" s="12"/>
      <c r="S1256" s="12"/>
      <c r="U1256" s="22"/>
    </row>
    <row r="1257" spans="3:21" x14ac:dyDescent="0.4">
      <c r="C1257" s="50"/>
      <c r="Q1257" s="12"/>
      <c r="R1257" s="12"/>
      <c r="S1257" s="12"/>
      <c r="U1257" s="22"/>
    </row>
    <row r="1258" spans="3:21" x14ac:dyDescent="0.4">
      <c r="C1258" s="50"/>
      <c r="Q1258" s="12"/>
      <c r="R1258" s="12"/>
      <c r="S1258" s="12"/>
      <c r="U1258" s="22"/>
    </row>
    <row r="1259" spans="3:21" x14ac:dyDescent="0.4">
      <c r="C1259" s="50"/>
      <c r="Q1259" s="12"/>
      <c r="R1259" s="12"/>
      <c r="S1259" s="12"/>
      <c r="U1259" s="22"/>
    </row>
    <row r="1260" spans="3:21" x14ac:dyDescent="0.4">
      <c r="C1260" s="50"/>
      <c r="Q1260" s="12"/>
      <c r="R1260" s="12"/>
      <c r="S1260" s="12"/>
      <c r="U1260" s="22"/>
    </row>
    <row r="1261" spans="3:21" x14ac:dyDescent="0.4">
      <c r="C1261" s="50"/>
      <c r="Q1261" s="12"/>
      <c r="R1261" s="12"/>
      <c r="S1261" s="12"/>
      <c r="U1261" s="22"/>
    </row>
    <row r="1262" spans="3:21" x14ac:dyDescent="0.4">
      <c r="C1262" s="50"/>
      <c r="Q1262" s="12"/>
      <c r="R1262" s="12"/>
      <c r="S1262" s="12"/>
      <c r="U1262" s="22"/>
    </row>
    <row r="1263" spans="3:21" x14ac:dyDescent="0.4">
      <c r="C1263" s="50"/>
      <c r="Q1263" s="12"/>
      <c r="R1263" s="12"/>
      <c r="S1263" s="12"/>
      <c r="U1263" s="22"/>
    </row>
    <row r="1264" spans="3:21" x14ac:dyDescent="0.4">
      <c r="C1264" s="50"/>
      <c r="Q1264" s="12"/>
      <c r="R1264" s="12"/>
      <c r="S1264" s="12"/>
      <c r="U1264" s="22"/>
    </row>
    <row r="1265" spans="3:21" x14ac:dyDescent="0.4">
      <c r="C1265" s="50"/>
      <c r="Q1265" s="12"/>
      <c r="R1265" s="12"/>
      <c r="S1265" s="12"/>
      <c r="U1265" s="22"/>
    </row>
    <row r="1266" spans="3:21" x14ac:dyDescent="0.4">
      <c r="C1266" s="50"/>
      <c r="Q1266" s="12"/>
      <c r="R1266" s="12"/>
      <c r="S1266" s="12"/>
      <c r="U1266" s="22"/>
    </row>
    <row r="1267" spans="3:21" x14ac:dyDescent="0.4">
      <c r="C1267" s="50"/>
      <c r="Q1267" s="12"/>
      <c r="R1267" s="12"/>
      <c r="S1267" s="12"/>
      <c r="U1267" s="22"/>
    </row>
    <row r="1268" spans="3:21" x14ac:dyDescent="0.4">
      <c r="C1268" s="50"/>
      <c r="Q1268" s="12"/>
      <c r="R1268" s="12"/>
      <c r="S1268" s="12"/>
      <c r="U1268" s="22"/>
    </row>
    <row r="1269" spans="3:21" x14ac:dyDescent="0.4">
      <c r="C1269" s="50"/>
      <c r="Q1269" s="12"/>
      <c r="R1269" s="12"/>
      <c r="S1269" s="12"/>
      <c r="U1269" s="22"/>
    </row>
    <row r="1270" spans="3:21" x14ac:dyDescent="0.4">
      <c r="C1270" s="50"/>
      <c r="Q1270" s="12"/>
      <c r="R1270" s="12"/>
      <c r="S1270" s="12"/>
      <c r="U1270" s="22"/>
    </row>
    <row r="1271" spans="3:21" x14ac:dyDescent="0.4">
      <c r="C1271" s="50"/>
      <c r="Q1271" s="12"/>
      <c r="R1271" s="12"/>
      <c r="S1271" s="12"/>
      <c r="U1271" s="22"/>
    </row>
    <row r="1272" spans="3:21" x14ac:dyDescent="0.4">
      <c r="C1272" s="50"/>
      <c r="Q1272" s="12"/>
      <c r="R1272" s="12"/>
      <c r="S1272" s="12"/>
      <c r="U1272" s="22"/>
    </row>
    <row r="1273" spans="3:21" x14ac:dyDescent="0.4">
      <c r="C1273" s="50"/>
      <c r="Q1273" s="12"/>
      <c r="R1273" s="12"/>
      <c r="S1273" s="12"/>
      <c r="U1273" s="22"/>
    </row>
    <row r="1274" spans="3:21" x14ac:dyDescent="0.4">
      <c r="C1274" s="50"/>
      <c r="Q1274" s="12"/>
      <c r="R1274" s="12"/>
      <c r="S1274" s="12"/>
      <c r="U1274" s="22"/>
    </row>
    <row r="1275" spans="3:21" x14ac:dyDescent="0.4">
      <c r="C1275" s="50"/>
      <c r="Q1275" s="12"/>
      <c r="R1275" s="12"/>
      <c r="S1275" s="12"/>
      <c r="U1275" s="22"/>
    </row>
    <row r="1276" spans="3:21" x14ac:dyDescent="0.4">
      <c r="C1276" s="50"/>
      <c r="Q1276" s="12"/>
      <c r="R1276" s="12"/>
      <c r="S1276" s="12"/>
      <c r="U1276" s="22"/>
    </row>
    <row r="1277" spans="3:21" x14ac:dyDescent="0.4">
      <c r="C1277" s="50"/>
      <c r="Q1277" s="12"/>
      <c r="R1277" s="12"/>
      <c r="S1277" s="12"/>
      <c r="U1277" s="22"/>
    </row>
    <row r="1278" spans="3:21" x14ac:dyDescent="0.4">
      <c r="C1278" s="50"/>
      <c r="Q1278" s="12"/>
      <c r="R1278" s="12"/>
      <c r="S1278" s="12"/>
      <c r="U1278" s="22"/>
    </row>
    <row r="1279" spans="3:21" x14ac:dyDescent="0.4">
      <c r="C1279" s="50"/>
      <c r="Q1279" s="12"/>
      <c r="R1279" s="12"/>
      <c r="S1279" s="12"/>
      <c r="U1279" s="22"/>
    </row>
    <row r="1280" spans="3:21" x14ac:dyDescent="0.4">
      <c r="C1280" s="50"/>
      <c r="Q1280" s="12"/>
      <c r="R1280" s="12"/>
      <c r="S1280" s="12"/>
      <c r="U1280" s="22"/>
    </row>
    <row r="1281" spans="3:21" x14ac:dyDescent="0.4">
      <c r="C1281" s="50"/>
      <c r="Q1281" s="12"/>
      <c r="R1281" s="12"/>
      <c r="S1281" s="12"/>
      <c r="U1281" s="22"/>
    </row>
    <row r="1282" spans="3:21" x14ac:dyDescent="0.4">
      <c r="C1282" s="50"/>
      <c r="Q1282" s="12"/>
      <c r="R1282" s="12"/>
      <c r="S1282" s="12"/>
      <c r="U1282" s="22"/>
    </row>
    <row r="1283" spans="3:21" x14ac:dyDescent="0.4">
      <c r="C1283" s="50"/>
      <c r="Q1283" s="12"/>
      <c r="R1283" s="12"/>
      <c r="S1283" s="12"/>
      <c r="U1283" s="22"/>
    </row>
    <row r="1284" spans="3:21" x14ac:dyDescent="0.4">
      <c r="C1284" s="50"/>
      <c r="Q1284" s="12"/>
      <c r="R1284" s="12"/>
      <c r="S1284" s="12"/>
      <c r="U1284" s="22"/>
    </row>
    <row r="1285" spans="3:21" x14ac:dyDescent="0.4">
      <c r="C1285" s="50"/>
      <c r="Q1285" s="12"/>
      <c r="R1285" s="12"/>
      <c r="S1285" s="12"/>
      <c r="U1285" s="22"/>
    </row>
    <row r="1286" spans="3:21" x14ac:dyDescent="0.4">
      <c r="C1286" s="50"/>
      <c r="Q1286" s="12"/>
      <c r="R1286" s="12"/>
      <c r="S1286" s="12"/>
      <c r="U1286" s="22"/>
    </row>
    <row r="1287" spans="3:21" x14ac:dyDescent="0.4">
      <c r="C1287" s="50"/>
      <c r="Q1287" s="12"/>
      <c r="R1287" s="12"/>
      <c r="S1287" s="12"/>
      <c r="U1287" s="22"/>
    </row>
    <row r="1288" spans="3:21" x14ac:dyDescent="0.4">
      <c r="C1288" s="50"/>
      <c r="Q1288" s="12"/>
      <c r="R1288" s="12"/>
      <c r="S1288" s="12"/>
      <c r="U1288" s="22"/>
    </row>
    <row r="1289" spans="3:21" x14ac:dyDescent="0.4">
      <c r="C1289" s="50"/>
      <c r="Q1289" s="12"/>
      <c r="R1289" s="12"/>
      <c r="S1289" s="12"/>
      <c r="U1289" s="22"/>
    </row>
    <row r="1290" spans="3:21" x14ac:dyDescent="0.4">
      <c r="C1290" s="50"/>
      <c r="Q1290" s="12"/>
      <c r="R1290" s="12"/>
      <c r="S1290" s="12"/>
      <c r="U1290" s="22"/>
    </row>
    <row r="1291" spans="3:21" x14ac:dyDescent="0.4">
      <c r="C1291" s="50"/>
      <c r="Q1291" s="12"/>
      <c r="R1291" s="12"/>
      <c r="S1291" s="12"/>
      <c r="U1291" s="22"/>
    </row>
    <row r="1292" spans="3:21" x14ac:dyDescent="0.4">
      <c r="C1292" s="50"/>
      <c r="Q1292" s="12"/>
      <c r="R1292" s="12"/>
      <c r="S1292" s="12"/>
      <c r="U1292" s="22"/>
    </row>
    <row r="1293" spans="3:21" x14ac:dyDescent="0.4">
      <c r="C1293" s="50"/>
      <c r="Q1293" s="12"/>
      <c r="R1293" s="12"/>
      <c r="S1293" s="12"/>
      <c r="U1293" s="22"/>
    </row>
    <row r="1294" spans="3:21" x14ac:dyDescent="0.4">
      <c r="C1294" s="50"/>
      <c r="Q1294" s="12"/>
      <c r="R1294" s="12"/>
      <c r="S1294" s="12"/>
      <c r="U1294" s="22"/>
    </row>
    <row r="1295" spans="3:21" x14ac:dyDescent="0.4">
      <c r="C1295" s="50"/>
      <c r="Q1295" s="12"/>
      <c r="R1295" s="12"/>
      <c r="S1295" s="12"/>
      <c r="U1295" s="22"/>
    </row>
    <row r="1296" spans="3:21" x14ac:dyDescent="0.4">
      <c r="C1296" s="50"/>
      <c r="Q1296" s="12"/>
      <c r="R1296" s="12"/>
      <c r="S1296" s="12"/>
      <c r="U1296" s="22"/>
    </row>
    <row r="1297" spans="3:21" x14ac:dyDescent="0.4">
      <c r="C1297" s="50"/>
      <c r="Q1297" s="12"/>
      <c r="R1297" s="12"/>
      <c r="S1297" s="12"/>
      <c r="U1297" s="22"/>
    </row>
    <row r="1298" spans="3:21" x14ac:dyDescent="0.4">
      <c r="C1298" s="50"/>
      <c r="Q1298" s="12"/>
      <c r="R1298" s="12"/>
      <c r="S1298" s="12"/>
      <c r="U1298" s="22"/>
    </row>
    <row r="1299" spans="3:21" x14ac:dyDescent="0.4">
      <c r="C1299" s="50"/>
      <c r="Q1299" s="12"/>
      <c r="R1299" s="12"/>
      <c r="S1299" s="12"/>
      <c r="U1299" s="22"/>
    </row>
    <row r="1300" spans="3:21" x14ac:dyDescent="0.4">
      <c r="C1300" s="50"/>
      <c r="Q1300" s="12"/>
      <c r="R1300" s="12"/>
      <c r="S1300" s="12"/>
      <c r="U1300" s="22"/>
    </row>
    <row r="1301" spans="3:21" x14ac:dyDescent="0.4">
      <c r="C1301" s="50"/>
      <c r="U1301" s="22"/>
    </row>
    <row r="1302" spans="3:21" x14ac:dyDescent="0.4">
      <c r="C1302" s="50"/>
      <c r="U1302" s="22"/>
    </row>
    <row r="1303" spans="3:21" x14ac:dyDescent="0.4">
      <c r="C1303" s="50"/>
      <c r="U1303" s="22"/>
    </row>
    <row r="1304" spans="3:21" x14ac:dyDescent="0.4">
      <c r="C1304" s="50"/>
      <c r="U1304" s="22"/>
    </row>
    <row r="1305" spans="3:21" x14ac:dyDescent="0.4">
      <c r="C1305" s="50"/>
      <c r="U1305" s="22"/>
    </row>
    <row r="1306" spans="3:21" x14ac:dyDescent="0.4">
      <c r="C1306" s="50"/>
      <c r="U1306" s="22"/>
    </row>
    <row r="1307" spans="3:21" x14ac:dyDescent="0.4">
      <c r="C1307" s="50"/>
      <c r="U1307" s="22"/>
    </row>
    <row r="1308" spans="3:21" x14ac:dyDescent="0.4">
      <c r="C1308" s="50"/>
      <c r="U1308" s="22"/>
    </row>
    <row r="1309" spans="3:21" x14ac:dyDescent="0.4">
      <c r="C1309" s="50"/>
      <c r="U1309" s="22"/>
    </row>
    <row r="1310" spans="3:21" x14ac:dyDescent="0.4">
      <c r="C1310" s="50"/>
      <c r="U1310" s="22"/>
    </row>
    <row r="1311" spans="3:21" x14ac:dyDescent="0.4">
      <c r="C1311" s="50"/>
      <c r="U1311" s="22"/>
    </row>
    <row r="1312" spans="3:21" x14ac:dyDescent="0.4">
      <c r="C1312" s="50"/>
      <c r="U1312" s="22"/>
    </row>
    <row r="1313" spans="3:21" x14ac:dyDescent="0.4">
      <c r="C1313" s="50"/>
      <c r="U1313" s="22"/>
    </row>
    <row r="1314" spans="3:21" x14ac:dyDescent="0.4">
      <c r="C1314" s="50"/>
      <c r="U1314" s="22"/>
    </row>
    <row r="1315" spans="3:21" x14ac:dyDescent="0.4">
      <c r="C1315" s="50"/>
      <c r="U1315" s="22"/>
    </row>
    <row r="1316" spans="3:21" x14ac:dyDescent="0.4">
      <c r="C1316" s="50"/>
      <c r="U1316" s="22"/>
    </row>
    <row r="1317" spans="3:21" x14ac:dyDescent="0.4">
      <c r="C1317" s="50"/>
      <c r="U1317" s="22"/>
    </row>
    <row r="1318" spans="3:21" x14ac:dyDescent="0.4">
      <c r="C1318" s="50"/>
      <c r="U1318" s="22"/>
    </row>
    <row r="1319" spans="3:21" x14ac:dyDescent="0.4">
      <c r="C1319" s="50"/>
      <c r="U1319" s="22"/>
    </row>
    <row r="1320" spans="3:21" x14ac:dyDescent="0.4">
      <c r="C1320" s="50"/>
      <c r="U1320" s="22"/>
    </row>
    <row r="1321" spans="3:21" x14ac:dyDescent="0.4">
      <c r="C1321" s="50"/>
      <c r="U1321" s="22"/>
    </row>
    <row r="1322" spans="3:21" x14ac:dyDescent="0.4">
      <c r="C1322" s="50"/>
      <c r="U1322" s="22"/>
    </row>
    <row r="1323" spans="3:21" x14ac:dyDescent="0.4">
      <c r="C1323" s="50"/>
      <c r="U1323" s="22"/>
    </row>
    <row r="1324" spans="3:21" x14ac:dyDescent="0.4">
      <c r="C1324" s="50"/>
      <c r="U1324" s="22"/>
    </row>
    <row r="1325" spans="3:21" x14ac:dyDescent="0.4">
      <c r="C1325" s="50"/>
      <c r="U1325" s="22"/>
    </row>
    <row r="1326" spans="3:21" x14ac:dyDescent="0.4">
      <c r="C1326" s="50"/>
      <c r="U1326" s="22"/>
    </row>
    <row r="1327" spans="3:21" x14ac:dyDescent="0.4">
      <c r="C1327" s="50"/>
      <c r="U1327" s="22"/>
    </row>
    <row r="1328" spans="3:21" x14ac:dyDescent="0.4">
      <c r="C1328" s="50"/>
      <c r="U1328" s="22"/>
    </row>
    <row r="1329" spans="3:21" x14ac:dyDescent="0.4">
      <c r="C1329" s="50"/>
      <c r="U1329" s="22"/>
    </row>
    <row r="1330" spans="3:21" x14ac:dyDescent="0.4">
      <c r="C1330" s="50"/>
      <c r="U1330" s="22"/>
    </row>
    <row r="1331" spans="3:21" x14ac:dyDescent="0.4">
      <c r="C1331" s="50"/>
      <c r="U1331" s="22"/>
    </row>
    <row r="1332" spans="3:21" x14ac:dyDescent="0.4">
      <c r="C1332" s="50"/>
      <c r="U1332" s="22"/>
    </row>
    <row r="1333" spans="3:21" x14ac:dyDescent="0.4">
      <c r="C1333" s="50"/>
      <c r="U1333" s="22"/>
    </row>
    <row r="1334" spans="3:21" x14ac:dyDescent="0.4">
      <c r="C1334" s="50"/>
      <c r="U1334" s="22"/>
    </row>
    <row r="1335" spans="3:21" x14ac:dyDescent="0.4">
      <c r="C1335" s="50"/>
      <c r="U1335" s="22"/>
    </row>
    <row r="1336" spans="3:21" x14ac:dyDescent="0.4">
      <c r="C1336" s="50"/>
      <c r="U1336" s="22"/>
    </row>
    <row r="1337" spans="3:21" x14ac:dyDescent="0.4">
      <c r="C1337" s="50"/>
      <c r="U1337" s="22"/>
    </row>
    <row r="1338" spans="3:21" x14ac:dyDescent="0.4">
      <c r="C1338" s="50"/>
      <c r="U1338" s="22"/>
    </row>
    <row r="1339" spans="3:21" x14ac:dyDescent="0.4">
      <c r="C1339" s="50"/>
      <c r="U1339" s="22"/>
    </row>
    <row r="1340" spans="3:21" x14ac:dyDescent="0.4">
      <c r="C1340" s="50"/>
      <c r="U1340" s="22"/>
    </row>
    <row r="1341" spans="3:21" x14ac:dyDescent="0.4">
      <c r="C1341" s="50"/>
      <c r="U1341" s="22"/>
    </row>
    <row r="1342" spans="3:21" x14ac:dyDescent="0.4">
      <c r="C1342" s="50"/>
      <c r="U1342" s="22"/>
    </row>
    <row r="1343" spans="3:21" x14ac:dyDescent="0.4">
      <c r="C1343" s="50"/>
      <c r="U1343" s="22"/>
    </row>
    <row r="1344" spans="3:21" x14ac:dyDescent="0.4">
      <c r="C1344" s="50"/>
      <c r="U1344" s="22"/>
    </row>
    <row r="1345" spans="3:21" x14ac:dyDescent="0.4">
      <c r="C1345" s="50"/>
      <c r="U1345" s="22"/>
    </row>
    <row r="1346" spans="3:21" x14ac:dyDescent="0.4">
      <c r="C1346" s="50"/>
      <c r="U1346" s="22"/>
    </row>
    <row r="1347" spans="3:21" x14ac:dyDescent="0.4">
      <c r="C1347" s="50"/>
      <c r="U1347" s="22"/>
    </row>
    <row r="1348" spans="3:21" x14ac:dyDescent="0.4">
      <c r="C1348" s="50"/>
      <c r="U1348" s="22"/>
    </row>
    <row r="1349" spans="3:21" x14ac:dyDescent="0.4">
      <c r="C1349" s="50"/>
      <c r="U1349" s="22"/>
    </row>
    <row r="1350" spans="3:21" x14ac:dyDescent="0.4">
      <c r="C1350" s="50"/>
      <c r="U1350" s="22"/>
    </row>
    <row r="1351" spans="3:21" x14ac:dyDescent="0.4">
      <c r="C1351" s="50"/>
      <c r="U1351" s="22"/>
    </row>
    <row r="1352" spans="3:21" x14ac:dyDescent="0.4">
      <c r="C1352" s="50"/>
      <c r="U1352" s="22"/>
    </row>
    <row r="1353" spans="3:21" x14ac:dyDescent="0.4">
      <c r="C1353" s="50"/>
      <c r="U1353" s="22"/>
    </row>
    <row r="1354" spans="3:21" x14ac:dyDescent="0.4">
      <c r="C1354" s="50"/>
      <c r="U1354" s="22"/>
    </row>
    <row r="1355" spans="3:21" x14ac:dyDescent="0.4">
      <c r="C1355" s="50"/>
      <c r="U1355" s="22"/>
    </row>
    <row r="1356" spans="3:21" x14ac:dyDescent="0.4">
      <c r="C1356" s="50"/>
      <c r="U1356" s="22"/>
    </row>
    <row r="1357" spans="3:21" x14ac:dyDescent="0.4">
      <c r="C1357" s="50"/>
      <c r="U1357" s="22"/>
    </row>
    <row r="1358" spans="3:21" x14ac:dyDescent="0.4">
      <c r="C1358" s="50"/>
      <c r="U1358" s="22"/>
    </row>
    <row r="1359" spans="3:21" x14ac:dyDescent="0.4">
      <c r="C1359" s="50"/>
      <c r="U1359" s="22"/>
    </row>
    <row r="1360" spans="3:21" x14ac:dyDescent="0.4">
      <c r="C1360" s="50"/>
      <c r="U1360" s="22"/>
    </row>
    <row r="1361" spans="3:21" x14ac:dyDescent="0.4">
      <c r="C1361" s="50"/>
      <c r="U1361" s="22"/>
    </row>
    <row r="1362" spans="3:21" x14ac:dyDescent="0.4">
      <c r="C1362" s="50"/>
      <c r="U1362" s="22"/>
    </row>
    <row r="1363" spans="3:21" x14ac:dyDescent="0.4">
      <c r="C1363" s="50"/>
      <c r="U1363" s="22"/>
    </row>
    <row r="1364" spans="3:21" x14ac:dyDescent="0.4">
      <c r="C1364" s="50"/>
      <c r="U1364" s="22"/>
    </row>
    <row r="1365" spans="3:21" x14ac:dyDescent="0.4">
      <c r="C1365" s="50"/>
      <c r="U1365" s="22"/>
    </row>
    <row r="1366" spans="3:21" x14ac:dyDescent="0.4">
      <c r="C1366" s="50"/>
      <c r="U1366" s="22"/>
    </row>
    <row r="1367" spans="3:21" x14ac:dyDescent="0.4">
      <c r="C1367" s="50"/>
      <c r="U1367" s="22"/>
    </row>
    <row r="1368" spans="3:21" x14ac:dyDescent="0.4">
      <c r="C1368" s="50"/>
      <c r="U1368" s="22"/>
    </row>
    <row r="1369" spans="3:21" x14ac:dyDescent="0.4">
      <c r="C1369" s="50"/>
      <c r="U1369" s="22"/>
    </row>
    <row r="1370" spans="3:21" x14ac:dyDescent="0.4">
      <c r="C1370" s="50"/>
      <c r="U1370" s="22"/>
    </row>
    <row r="1371" spans="3:21" x14ac:dyDescent="0.4">
      <c r="C1371" s="50"/>
      <c r="U1371" s="22"/>
    </row>
    <row r="1372" spans="3:21" x14ac:dyDescent="0.4">
      <c r="C1372" s="50"/>
      <c r="U1372" s="22"/>
    </row>
    <row r="1373" spans="3:21" x14ac:dyDescent="0.4">
      <c r="C1373" s="50"/>
      <c r="U1373" s="22"/>
    </row>
    <row r="1374" spans="3:21" x14ac:dyDescent="0.4">
      <c r="C1374" s="50"/>
      <c r="U1374" s="22"/>
    </row>
    <row r="1375" spans="3:21" x14ac:dyDescent="0.4">
      <c r="C1375" s="50"/>
      <c r="U1375" s="22"/>
    </row>
    <row r="1376" spans="3:21" x14ac:dyDescent="0.4">
      <c r="C1376" s="50"/>
      <c r="U1376" s="22"/>
    </row>
    <row r="1377" spans="3:21" x14ac:dyDescent="0.4">
      <c r="C1377" s="50"/>
      <c r="U1377" s="22"/>
    </row>
    <row r="1378" spans="3:21" x14ac:dyDescent="0.4">
      <c r="C1378" s="50"/>
      <c r="U1378" s="22"/>
    </row>
    <row r="1379" spans="3:21" x14ac:dyDescent="0.4">
      <c r="C1379" s="50"/>
      <c r="U1379" s="22"/>
    </row>
    <row r="1380" spans="3:21" x14ac:dyDescent="0.4">
      <c r="C1380" s="50"/>
      <c r="U1380" s="22"/>
    </row>
    <row r="1381" spans="3:21" x14ac:dyDescent="0.4">
      <c r="C1381" s="50"/>
      <c r="U1381" s="22"/>
    </row>
    <row r="1382" spans="3:21" x14ac:dyDescent="0.4">
      <c r="C1382" s="50"/>
      <c r="U1382" s="22"/>
    </row>
    <row r="1383" spans="3:21" x14ac:dyDescent="0.4">
      <c r="C1383" s="50"/>
      <c r="U1383" s="22"/>
    </row>
    <row r="1384" spans="3:21" x14ac:dyDescent="0.4">
      <c r="C1384" s="50"/>
      <c r="U1384" s="22"/>
    </row>
    <row r="1385" spans="3:21" x14ac:dyDescent="0.4">
      <c r="C1385" s="50"/>
      <c r="U1385" s="22"/>
    </row>
    <row r="1386" spans="3:21" x14ac:dyDescent="0.4">
      <c r="C1386" s="50"/>
      <c r="U1386" s="22"/>
    </row>
    <row r="1387" spans="3:21" x14ac:dyDescent="0.4">
      <c r="C1387" s="50"/>
      <c r="U1387" s="22"/>
    </row>
    <row r="1388" spans="3:21" x14ac:dyDescent="0.4">
      <c r="C1388" s="50"/>
      <c r="U1388" s="22"/>
    </row>
    <row r="1389" spans="3:21" x14ac:dyDescent="0.4">
      <c r="C1389" s="50"/>
      <c r="U1389" s="22"/>
    </row>
    <row r="1390" spans="3:21" x14ac:dyDescent="0.4">
      <c r="C1390" s="50"/>
      <c r="U1390" s="22"/>
    </row>
    <row r="1391" spans="3:21" x14ac:dyDescent="0.4">
      <c r="C1391" s="50"/>
      <c r="U1391" s="22"/>
    </row>
    <row r="1392" spans="3:21" x14ac:dyDescent="0.4">
      <c r="C1392" s="50"/>
      <c r="U1392" s="22"/>
    </row>
    <row r="1393" spans="3:21" x14ac:dyDescent="0.4">
      <c r="C1393" s="50"/>
      <c r="U1393" s="22"/>
    </row>
    <row r="1394" spans="3:21" x14ac:dyDescent="0.4">
      <c r="C1394" s="50"/>
      <c r="U1394" s="22"/>
    </row>
    <row r="1395" spans="3:21" x14ac:dyDescent="0.4">
      <c r="C1395" s="50"/>
      <c r="U1395" s="22"/>
    </row>
    <row r="1396" spans="3:21" x14ac:dyDescent="0.4">
      <c r="C1396" s="50"/>
      <c r="U1396" s="22"/>
    </row>
    <row r="1397" spans="3:21" x14ac:dyDescent="0.4">
      <c r="C1397" s="50"/>
      <c r="U1397" s="22"/>
    </row>
    <row r="1398" spans="3:21" x14ac:dyDescent="0.4">
      <c r="C1398" s="50"/>
      <c r="U1398" s="22"/>
    </row>
    <row r="1399" spans="3:21" x14ac:dyDescent="0.4">
      <c r="C1399" s="50"/>
      <c r="U1399" s="22"/>
    </row>
    <row r="1400" spans="3:21" x14ac:dyDescent="0.4">
      <c r="C1400" s="50"/>
      <c r="U1400" s="22"/>
    </row>
    <row r="1401" spans="3:21" x14ac:dyDescent="0.4">
      <c r="C1401" s="50"/>
      <c r="U1401" s="22"/>
    </row>
    <row r="1402" spans="3:21" x14ac:dyDescent="0.4">
      <c r="C1402" s="50"/>
      <c r="U1402" s="22"/>
    </row>
    <row r="1403" spans="3:21" x14ac:dyDescent="0.4">
      <c r="C1403" s="50"/>
      <c r="U1403" s="22"/>
    </row>
    <row r="1404" spans="3:21" x14ac:dyDescent="0.4">
      <c r="C1404" s="50"/>
      <c r="U1404" s="22"/>
    </row>
    <row r="1405" spans="3:21" x14ac:dyDescent="0.4">
      <c r="C1405" s="50"/>
      <c r="U1405" s="22"/>
    </row>
    <row r="1406" spans="3:21" x14ac:dyDescent="0.4">
      <c r="C1406" s="50"/>
      <c r="U1406" s="22"/>
    </row>
    <row r="1407" spans="3:21" x14ac:dyDescent="0.4">
      <c r="C1407" s="50"/>
      <c r="U1407" s="22"/>
    </row>
    <row r="1408" spans="3:21" x14ac:dyDescent="0.4">
      <c r="C1408" s="50"/>
      <c r="U1408" s="22"/>
    </row>
    <row r="1409" spans="3:21" x14ac:dyDescent="0.4">
      <c r="C1409" s="50"/>
      <c r="U1409" s="22"/>
    </row>
    <row r="1410" spans="3:21" x14ac:dyDescent="0.4">
      <c r="C1410" s="50"/>
      <c r="U1410" s="22"/>
    </row>
    <row r="1411" spans="3:21" x14ac:dyDescent="0.4">
      <c r="C1411" s="50"/>
      <c r="U1411" s="22"/>
    </row>
    <row r="1412" spans="3:21" x14ac:dyDescent="0.4">
      <c r="C1412" s="50"/>
      <c r="U1412" s="22"/>
    </row>
    <row r="1413" spans="3:21" x14ac:dyDescent="0.4">
      <c r="C1413" s="50"/>
      <c r="U1413" s="22"/>
    </row>
    <row r="1414" spans="3:21" x14ac:dyDescent="0.4">
      <c r="C1414" s="50"/>
      <c r="U1414" s="22"/>
    </row>
    <row r="1415" spans="3:21" x14ac:dyDescent="0.4">
      <c r="C1415" s="50"/>
      <c r="U1415" s="22"/>
    </row>
    <row r="1416" spans="3:21" x14ac:dyDescent="0.4">
      <c r="C1416" s="50"/>
      <c r="U1416" s="22"/>
    </row>
    <row r="1417" spans="3:21" x14ac:dyDescent="0.4">
      <c r="C1417" s="50"/>
      <c r="U1417" s="22"/>
    </row>
    <row r="1418" spans="3:21" x14ac:dyDescent="0.4">
      <c r="C1418" s="50"/>
      <c r="U1418" s="22"/>
    </row>
    <row r="1419" spans="3:21" x14ac:dyDescent="0.4">
      <c r="C1419" s="50"/>
      <c r="U1419" s="22"/>
    </row>
    <row r="1420" spans="3:21" x14ac:dyDescent="0.4">
      <c r="C1420" s="50"/>
      <c r="U1420" s="22"/>
    </row>
    <row r="1421" spans="3:21" x14ac:dyDescent="0.4">
      <c r="C1421" s="50"/>
      <c r="U1421" s="22"/>
    </row>
    <row r="1422" spans="3:21" x14ac:dyDescent="0.4">
      <c r="C1422" s="50"/>
      <c r="U1422" s="22"/>
    </row>
    <row r="1423" spans="3:21" x14ac:dyDescent="0.4">
      <c r="C1423" s="50"/>
      <c r="U1423" s="22"/>
    </row>
    <row r="1424" spans="3:21" x14ac:dyDescent="0.4">
      <c r="C1424" s="50"/>
      <c r="U1424" s="22"/>
    </row>
    <row r="1425" spans="3:21" x14ac:dyDescent="0.4">
      <c r="C1425" s="50"/>
      <c r="U1425" s="22"/>
    </row>
    <row r="1426" spans="3:21" x14ac:dyDescent="0.4">
      <c r="C1426" s="50"/>
      <c r="U1426" s="22"/>
    </row>
    <row r="1427" spans="3:21" x14ac:dyDescent="0.4">
      <c r="C1427" s="50"/>
      <c r="U1427" s="22"/>
    </row>
    <row r="1428" spans="3:21" x14ac:dyDescent="0.4">
      <c r="C1428" s="50"/>
      <c r="U1428" s="22"/>
    </row>
    <row r="1429" spans="3:21" x14ac:dyDescent="0.4">
      <c r="C1429" s="50"/>
      <c r="U1429" s="22"/>
    </row>
    <row r="1430" spans="3:21" x14ac:dyDescent="0.4">
      <c r="C1430" s="50"/>
      <c r="U1430" s="22"/>
    </row>
    <row r="1431" spans="3:21" x14ac:dyDescent="0.4">
      <c r="C1431" s="50"/>
      <c r="U1431" s="22"/>
    </row>
    <row r="1432" spans="3:21" x14ac:dyDescent="0.4">
      <c r="C1432" s="50"/>
      <c r="U1432" s="22"/>
    </row>
    <row r="1433" spans="3:21" x14ac:dyDescent="0.4">
      <c r="C1433" s="50"/>
      <c r="U1433" s="22"/>
    </row>
    <row r="1434" spans="3:21" x14ac:dyDescent="0.4">
      <c r="C1434" s="50"/>
      <c r="U1434" s="22"/>
    </row>
    <row r="1435" spans="3:21" x14ac:dyDescent="0.4">
      <c r="C1435" s="50"/>
      <c r="U1435" s="22"/>
    </row>
    <row r="1436" spans="3:21" x14ac:dyDescent="0.4">
      <c r="C1436" s="50"/>
      <c r="U1436" s="22"/>
    </row>
    <row r="1437" spans="3:21" x14ac:dyDescent="0.4">
      <c r="C1437" s="50"/>
      <c r="U1437" s="22"/>
    </row>
    <row r="1438" spans="3:21" x14ac:dyDescent="0.4">
      <c r="C1438" s="50"/>
      <c r="U1438" s="22"/>
    </row>
    <row r="1439" spans="3:21" x14ac:dyDescent="0.4">
      <c r="C1439" s="50"/>
      <c r="U1439" s="22"/>
    </row>
    <row r="1440" spans="3:21" x14ac:dyDescent="0.4">
      <c r="C1440" s="50"/>
      <c r="U1440" s="22"/>
    </row>
    <row r="1441" spans="3:21" x14ac:dyDescent="0.4">
      <c r="C1441" s="50"/>
      <c r="U1441" s="22"/>
    </row>
    <row r="1442" spans="3:21" x14ac:dyDescent="0.4">
      <c r="C1442" s="50"/>
      <c r="U1442" s="22"/>
    </row>
    <row r="1443" spans="3:21" x14ac:dyDescent="0.4">
      <c r="C1443" s="50"/>
      <c r="U1443" s="22"/>
    </row>
    <row r="1444" spans="3:21" x14ac:dyDescent="0.4">
      <c r="C1444" s="50"/>
      <c r="U1444" s="22"/>
    </row>
    <row r="1445" spans="3:21" x14ac:dyDescent="0.4">
      <c r="C1445" s="50"/>
      <c r="U1445" s="22"/>
    </row>
    <row r="1446" spans="3:21" x14ac:dyDescent="0.4">
      <c r="C1446" s="50"/>
      <c r="U1446" s="22"/>
    </row>
    <row r="1447" spans="3:21" x14ac:dyDescent="0.4">
      <c r="C1447" s="50"/>
      <c r="U1447" s="22"/>
    </row>
    <row r="1448" spans="3:21" x14ac:dyDescent="0.4">
      <c r="C1448" s="50"/>
      <c r="U1448" s="22"/>
    </row>
    <row r="1449" spans="3:21" x14ac:dyDescent="0.4">
      <c r="C1449" s="50"/>
      <c r="U1449" s="22"/>
    </row>
    <row r="1450" spans="3:21" x14ac:dyDescent="0.4">
      <c r="C1450" s="50"/>
      <c r="U1450" s="22"/>
    </row>
    <row r="1451" spans="3:21" x14ac:dyDescent="0.4">
      <c r="C1451" s="50"/>
      <c r="U1451" s="22"/>
    </row>
    <row r="1452" spans="3:21" x14ac:dyDescent="0.4">
      <c r="C1452" s="50"/>
      <c r="U1452" s="22"/>
    </row>
    <row r="1453" spans="3:21" x14ac:dyDescent="0.4">
      <c r="C1453" s="50"/>
      <c r="U1453" s="22"/>
    </row>
    <row r="1454" spans="3:21" x14ac:dyDescent="0.4">
      <c r="C1454" s="50"/>
      <c r="U1454" s="22"/>
    </row>
    <row r="1455" spans="3:21" x14ac:dyDescent="0.4">
      <c r="C1455" s="50"/>
      <c r="U1455" s="22"/>
    </row>
    <row r="1456" spans="3:21" x14ac:dyDescent="0.4">
      <c r="C1456" s="50"/>
      <c r="U1456" s="22"/>
    </row>
    <row r="1457" spans="3:21" x14ac:dyDescent="0.4">
      <c r="C1457" s="50"/>
      <c r="U1457" s="22"/>
    </row>
    <row r="1458" spans="3:21" x14ac:dyDescent="0.4">
      <c r="C1458" s="50"/>
      <c r="U1458" s="22"/>
    </row>
    <row r="1459" spans="3:21" x14ac:dyDescent="0.4">
      <c r="C1459" s="50"/>
      <c r="U1459" s="22"/>
    </row>
    <row r="1460" spans="3:21" x14ac:dyDescent="0.4">
      <c r="C1460" s="50"/>
      <c r="U1460" s="22"/>
    </row>
    <row r="1461" spans="3:21" x14ac:dyDescent="0.4">
      <c r="C1461" s="50"/>
      <c r="U1461" s="22"/>
    </row>
    <row r="1462" spans="3:21" x14ac:dyDescent="0.4">
      <c r="C1462" s="50"/>
      <c r="U1462" s="22"/>
    </row>
    <row r="1463" spans="3:21" x14ac:dyDescent="0.4">
      <c r="C1463" s="50"/>
      <c r="U1463" s="22"/>
    </row>
    <row r="1464" spans="3:21" x14ac:dyDescent="0.4">
      <c r="C1464" s="50"/>
      <c r="U1464" s="22"/>
    </row>
    <row r="1465" spans="3:21" x14ac:dyDescent="0.4">
      <c r="C1465" s="50"/>
      <c r="U1465" s="22"/>
    </row>
    <row r="1466" spans="3:21" x14ac:dyDescent="0.4">
      <c r="C1466" s="50"/>
      <c r="U1466" s="22"/>
    </row>
    <row r="1467" spans="3:21" x14ac:dyDescent="0.4">
      <c r="C1467" s="50"/>
      <c r="U1467" s="22"/>
    </row>
    <row r="1468" spans="3:21" x14ac:dyDescent="0.4">
      <c r="C1468" s="50"/>
      <c r="U1468" s="22"/>
    </row>
    <row r="1469" spans="3:21" x14ac:dyDescent="0.4">
      <c r="C1469" s="50"/>
      <c r="U1469" s="22"/>
    </row>
    <row r="1470" spans="3:21" x14ac:dyDescent="0.4">
      <c r="C1470" s="50"/>
      <c r="U1470" s="22"/>
    </row>
    <row r="1471" spans="3:21" x14ac:dyDescent="0.4">
      <c r="C1471" s="50"/>
      <c r="U1471" s="22"/>
    </row>
    <row r="1472" spans="3:21" x14ac:dyDescent="0.4">
      <c r="C1472" s="50"/>
      <c r="U1472" s="22"/>
    </row>
    <row r="1473" spans="3:21" x14ac:dyDescent="0.4">
      <c r="C1473" s="50"/>
      <c r="U1473" s="22"/>
    </row>
    <row r="1474" spans="3:21" x14ac:dyDescent="0.4">
      <c r="C1474" s="50"/>
      <c r="U1474" s="22"/>
    </row>
    <row r="1475" spans="3:21" x14ac:dyDescent="0.4">
      <c r="C1475" s="50"/>
      <c r="U1475" s="22"/>
    </row>
    <row r="1476" spans="3:21" x14ac:dyDescent="0.4">
      <c r="C1476" s="50"/>
      <c r="U1476" s="22"/>
    </row>
    <row r="1477" spans="3:21" x14ac:dyDescent="0.4">
      <c r="C1477" s="50"/>
      <c r="U1477" s="22"/>
    </row>
    <row r="1478" spans="3:21" x14ac:dyDescent="0.4">
      <c r="C1478" s="50"/>
      <c r="U1478" s="22"/>
    </row>
    <row r="1479" spans="3:21" x14ac:dyDescent="0.4">
      <c r="C1479" s="50"/>
      <c r="U1479" s="22"/>
    </row>
    <row r="1480" spans="3:21" x14ac:dyDescent="0.4">
      <c r="C1480" s="50"/>
      <c r="U1480" s="22"/>
    </row>
    <row r="1481" spans="3:21" x14ac:dyDescent="0.4">
      <c r="C1481" s="50"/>
      <c r="U1481" s="22"/>
    </row>
    <row r="1482" spans="3:21" x14ac:dyDescent="0.4">
      <c r="C1482" s="50"/>
      <c r="U1482" s="22"/>
    </row>
    <row r="1483" spans="3:21" x14ac:dyDescent="0.4">
      <c r="C1483" s="50"/>
      <c r="U1483" s="22"/>
    </row>
    <row r="1484" spans="3:21" x14ac:dyDescent="0.4">
      <c r="C1484" s="50"/>
      <c r="U1484" s="22"/>
    </row>
    <row r="1485" spans="3:21" x14ac:dyDescent="0.4">
      <c r="C1485" s="50"/>
      <c r="U1485" s="22"/>
    </row>
    <row r="1486" spans="3:21" x14ac:dyDescent="0.4">
      <c r="C1486" s="50"/>
      <c r="U1486" s="22"/>
    </row>
    <row r="1487" spans="3:21" x14ac:dyDescent="0.4">
      <c r="C1487" s="50"/>
      <c r="U1487" s="22"/>
    </row>
    <row r="1488" spans="3:21" x14ac:dyDescent="0.4">
      <c r="C1488" s="50"/>
      <c r="U1488" s="22"/>
    </row>
    <row r="1489" spans="3:21" x14ac:dyDescent="0.4">
      <c r="C1489" s="50"/>
      <c r="U1489" s="22"/>
    </row>
    <row r="1490" spans="3:21" x14ac:dyDescent="0.4">
      <c r="C1490" s="50"/>
      <c r="U1490" s="22"/>
    </row>
    <row r="1491" spans="3:21" x14ac:dyDescent="0.4">
      <c r="C1491" s="50"/>
      <c r="U1491" s="22"/>
    </row>
    <row r="1492" spans="3:21" x14ac:dyDescent="0.4">
      <c r="C1492" s="50"/>
      <c r="U1492" s="22"/>
    </row>
    <row r="1493" spans="3:21" x14ac:dyDescent="0.4">
      <c r="C1493" s="50"/>
      <c r="U1493" s="22"/>
    </row>
    <row r="1494" spans="3:21" x14ac:dyDescent="0.4">
      <c r="C1494" s="50"/>
      <c r="U1494" s="22"/>
    </row>
    <row r="1495" spans="3:21" x14ac:dyDescent="0.4">
      <c r="C1495" s="50"/>
      <c r="U1495" s="22"/>
    </row>
    <row r="1496" spans="3:21" x14ac:dyDescent="0.4">
      <c r="C1496" s="50"/>
      <c r="U1496" s="22"/>
    </row>
    <row r="1497" spans="3:21" x14ac:dyDescent="0.4">
      <c r="C1497" s="50"/>
      <c r="U1497" s="22"/>
    </row>
    <row r="1498" spans="3:21" x14ac:dyDescent="0.4">
      <c r="C1498" s="50"/>
      <c r="U1498" s="22"/>
    </row>
    <row r="1499" spans="3:21" x14ac:dyDescent="0.4">
      <c r="C1499" s="50"/>
      <c r="U1499" s="22"/>
    </row>
    <row r="1500" spans="3:21" x14ac:dyDescent="0.4">
      <c r="C1500" s="50"/>
      <c r="U1500" s="22"/>
    </row>
    <row r="1501" spans="3:21" x14ac:dyDescent="0.4">
      <c r="C1501" s="50"/>
      <c r="U1501" s="22"/>
    </row>
    <row r="1502" spans="3:21" x14ac:dyDescent="0.4">
      <c r="C1502" s="50"/>
      <c r="U1502" s="22"/>
    </row>
    <row r="1503" spans="3:21" x14ac:dyDescent="0.4">
      <c r="C1503" s="50"/>
      <c r="U1503" s="22"/>
    </row>
    <row r="1504" spans="3:21" x14ac:dyDescent="0.4">
      <c r="C1504" s="50"/>
      <c r="U1504" s="22"/>
    </row>
    <row r="1505" spans="3:21" x14ac:dyDescent="0.4">
      <c r="C1505" s="50"/>
      <c r="U1505" s="22"/>
    </row>
    <row r="1506" spans="3:21" x14ac:dyDescent="0.4">
      <c r="C1506" s="50"/>
      <c r="U1506" s="22"/>
    </row>
    <row r="1507" spans="3:21" x14ac:dyDescent="0.4">
      <c r="C1507" s="50"/>
      <c r="U1507" s="22"/>
    </row>
    <row r="1508" spans="3:21" x14ac:dyDescent="0.4">
      <c r="C1508" s="50"/>
      <c r="U1508" s="22"/>
    </row>
    <row r="1509" spans="3:21" x14ac:dyDescent="0.4">
      <c r="C1509" s="50"/>
      <c r="U1509" s="22"/>
    </row>
    <row r="1510" spans="3:21" x14ac:dyDescent="0.4">
      <c r="C1510" s="50"/>
      <c r="U1510" s="22"/>
    </row>
    <row r="1511" spans="3:21" x14ac:dyDescent="0.4">
      <c r="C1511" s="50"/>
      <c r="U1511" s="22"/>
    </row>
    <row r="1512" spans="3:21" x14ac:dyDescent="0.4">
      <c r="C1512" s="50"/>
      <c r="U1512" s="22"/>
    </row>
    <row r="1513" spans="3:21" x14ac:dyDescent="0.4">
      <c r="C1513" s="50"/>
      <c r="U1513" s="22"/>
    </row>
    <row r="1514" spans="3:21" x14ac:dyDescent="0.4">
      <c r="C1514" s="50"/>
      <c r="U1514" s="22"/>
    </row>
    <row r="1515" spans="3:21" x14ac:dyDescent="0.4">
      <c r="C1515" s="50"/>
      <c r="U1515" s="22"/>
    </row>
    <row r="1516" spans="3:21" x14ac:dyDescent="0.4">
      <c r="C1516" s="50"/>
      <c r="U1516" s="22"/>
    </row>
    <row r="1517" spans="3:21" x14ac:dyDescent="0.4">
      <c r="C1517" s="50"/>
      <c r="U1517" s="22"/>
    </row>
    <row r="1518" spans="3:21" x14ac:dyDescent="0.4">
      <c r="C1518" s="50"/>
      <c r="U1518" s="22"/>
    </row>
    <row r="1519" spans="3:21" x14ac:dyDescent="0.4">
      <c r="C1519" s="50"/>
      <c r="U1519" s="22"/>
    </row>
    <row r="1520" spans="3:21" x14ac:dyDescent="0.4">
      <c r="C1520" s="50"/>
      <c r="U1520" s="22"/>
    </row>
    <row r="1521" spans="3:21" x14ac:dyDescent="0.4">
      <c r="C1521" s="50"/>
      <c r="U1521" s="22"/>
    </row>
    <row r="1522" spans="3:21" x14ac:dyDescent="0.4">
      <c r="C1522" s="50"/>
      <c r="U1522" s="22"/>
    </row>
    <row r="1523" spans="3:21" x14ac:dyDescent="0.4">
      <c r="C1523" s="50"/>
      <c r="U1523" s="22"/>
    </row>
    <row r="1524" spans="3:21" x14ac:dyDescent="0.4">
      <c r="C1524" s="50"/>
      <c r="U1524" s="22"/>
    </row>
    <row r="1525" spans="3:21" x14ac:dyDescent="0.4">
      <c r="C1525" s="50"/>
      <c r="U1525" s="22"/>
    </row>
    <row r="1526" spans="3:21" x14ac:dyDescent="0.4">
      <c r="C1526" s="50"/>
      <c r="U1526" s="22"/>
    </row>
    <row r="1527" spans="3:21" x14ac:dyDescent="0.4">
      <c r="C1527" s="50"/>
      <c r="U1527" s="22"/>
    </row>
    <row r="1528" spans="3:21" x14ac:dyDescent="0.4">
      <c r="C1528" s="50"/>
      <c r="U1528" s="22"/>
    </row>
    <row r="1529" spans="3:21" x14ac:dyDescent="0.4">
      <c r="C1529" s="50"/>
      <c r="U1529" s="22"/>
    </row>
    <row r="1530" spans="3:21" x14ac:dyDescent="0.4">
      <c r="C1530" s="50"/>
      <c r="U1530" s="22"/>
    </row>
    <row r="1531" spans="3:21" x14ac:dyDescent="0.4">
      <c r="C1531" s="50"/>
      <c r="U1531" s="22"/>
    </row>
    <row r="1532" spans="3:21" x14ac:dyDescent="0.4">
      <c r="C1532" s="50"/>
      <c r="U1532" s="22"/>
    </row>
    <row r="1533" spans="3:21" x14ac:dyDescent="0.4">
      <c r="C1533" s="50"/>
      <c r="U1533" s="22"/>
    </row>
    <row r="1534" spans="3:21" x14ac:dyDescent="0.4">
      <c r="C1534" s="50"/>
      <c r="U1534" s="22"/>
    </row>
    <row r="1535" spans="3:21" x14ac:dyDescent="0.4">
      <c r="C1535" s="50"/>
      <c r="U1535" s="22"/>
    </row>
    <row r="1536" spans="3:21" x14ac:dyDescent="0.4">
      <c r="C1536" s="50"/>
      <c r="U1536" s="22"/>
    </row>
    <row r="1537" spans="3:21" x14ac:dyDescent="0.4">
      <c r="C1537" s="50"/>
      <c r="U1537" s="22"/>
    </row>
    <row r="1538" spans="3:21" x14ac:dyDescent="0.4">
      <c r="C1538" s="50"/>
      <c r="U1538" s="22"/>
    </row>
    <row r="1539" spans="3:21" x14ac:dyDescent="0.4">
      <c r="C1539" s="50"/>
      <c r="U1539" s="22"/>
    </row>
    <row r="1540" spans="3:21" x14ac:dyDescent="0.4">
      <c r="C1540" s="50"/>
      <c r="U1540" s="22"/>
    </row>
    <row r="1541" spans="3:21" x14ac:dyDescent="0.4">
      <c r="C1541" s="50"/>
      <c r="U1541" s="22"/>
    </row>
    <row r="1542" spans="3:21" x14ac:dyDescent="0.4">
      <c r="C1542" s="50"/>
      <c r="U1542" s="22"/>
    </row>
    <row r="1543" spans="3:21" x14ac:dyDescent="0.4">
      <c r="C1543" s="50"/>
      <c r="U1543" s="22"/>
    </row>
    <row r="1544" spans="3:21" x14ac:dyDescent="0.4">
      <c r="C1544" s="50"/>
      <c r="U1544" s="22"/>
    </row>
    <row r="1545" spans="3:21" x14ac:dyDescent="0.4">
      <c r="C1545" s="50"/>
      <c r="U1545" s="22"/>
    </row>
    <row r="1546" spans="3:21" x14ac:dyDescent="0.4">
      <c r="C1546" s="50"/>
      <c r="U1546" s="22"/>
    </row>
    <row r="1547" spans="3:21" x14ac:dyDescent="0.4">
      <c r="C1547" s="50"/>
      <c r="U1547" s="22"/>
    </row>
    <row r="1548" spans="3:21" x14ac:dyDescent="0.4">
      <c r="C1548" s="50"/>
      <c r="U1548" s="22"/>
    </row>
    <row r="1549" spans="3:21" x14ac:dyDescent="0.4">
      <c r="C1549" s="50"/>
      <c r="U1549" s="22"/>
    </row>
    <row r="1550" spans="3:21" x14ac:dyDescent="0.4">
      <c r="C1550" s="50"/>
      <c r="U1550" s="22"/>
    </row>
    <row r="1551" spans="3:21" x14ac:dyDescent="0.4">
      <c r="C1551" s="50"/>
      <c r="U1551" s="22"/>
    </row>
    <row r="1552" spans="3:21" x14ac:dyDescent="0.4">
      <c r="C1552" s="50"/>
      <c r="U1552" s="22"/>
    </row>
    <row r="1553" spans="3:21" x14ac:dyDescent="0.4">
      <c r="C1553" s="50"/>
      <c r="U1553" s="22"/>
    </row>
    <row r="1554" spans="3:21" x14ac:dyDescent="0.4">
      <c r="C1554" s="50"/>
      <c r="U1554" s="22"/>
    </row>
    <row r="1555" spans="3:21" x14ac:dyDescent="0.4">
      <c r="C1555" s="50"/>
      <c r="U1555" s="22"/>
    </row>
    <row r="1556" spans="3:21" x14ac:dyDescent="0.4">
      <c r="C1556" s="50"/>
      <c r="U1556" s="22"/>
    </row>
    <row r="1557" spans="3:21" x14ac:dyDescent="0.4">
      <c r="C1557" s="50"/>
      <c r="U1557" s="22"/>
    </row>
    <row r="1558" spans="3:21" x14ac:dyDescent="0.4">
      <c r="C1558" s="50"/>
      <c r="U1558" s="22"/>
    </row>
    <row r="1559" spans="3:21" x14ac:dyDescent="0.4">
      <c r="C1559" s="50"/>
      <c r="U1559" s="22"/>
    </row>
    <row r="1560" spans="3:21" x14ac:dyDescent="0.4">
      <c r="C1560" s="50"/>
      <c r="U1560" s="22"/>
    </row>
    <row r="1561" spans="3:21" x14ac:dyDescent="0.4">
      <c r="C1561" s="50"/>
      <c r="U1561" s="22"/>
    </row>
    <row r="1562" spans="3:21" x14ac:dyDescent="0.4">
      <c r="C1562" s="50"/>
      <c r="U1562" s="22"/>
    </row>
    <row r="1563" spans="3:21" x14ac:dyDescent="0.4">
      <c r="C1563" s="50"/>
      <c r="U1563" s="22"/>
    </row>
    <row r="1564" spans="3:21" x14ac:dyDescent="0.4">
      <c r="C1564" s="50"/>
      <c r="U1564" s="22"/>
    </row>
    <row r="1565" spans="3:21" x14ac:dyDescent="0.4">
      <c r="C1565" s="50"/>
      <c r="U1565" s="22"/>
    </row>
    <row r="1566" spans="3:21" x14ac:dyDescent="0.4">
      <c r="C1566" s="50"/>
      <c r="U1566" s="22"/>
    </row>
    <row r="1567" spans="3:21" x14ac:dyDescent="0.4">
      <c r="C1567" s="50"/>
      <c r="U1567" s="22"/>
    </row>
    <row r="1568" spans="3:21" x14ac:dyDescent="0.4">
      <c r="C1568" s="50"/>
      <c r="U1568" s="22"/>
    </row>
    <row r="1569" spans="3:21" x14ac:dyDescent="0.4">
      <c r="C1569" s="50"/>
      <c r="U1569" s="22"/>
    </row>
    <row r="1570" spans="3:21" x14ac:dyDescent="0.4">
      <c r="C1570" s="50"/>
      <c r="U1570" s="22"/>
    </row>
    <row r="1571" spans="3:21" x14ac:dyDescent="0.4">
      <c r="C1571" s="50"/>
      <c r="U1571" s="22"/>
    </row>
    <row r="1572" spans="3:21" x14ac:dyDescent="0.4">
      <c r="C1572" s="50"/>
      <c r="U1572" s="22"/>
    </row>
    <row r="1573" spans="3:21" x14ac:dyDescent="0.4">
      <c r="C1573" s="50"/>
      <c r="U1573" s="22"/>
    </row>
    <row r="1574" spans="3:21" x14ac:dyDescent="0.4">
      <c r="C1574" s="50"/>
      <c r="U1574" s="22"/>
    </row>
    <row r="1575" spans="3:21" x14ac:dyDescent="0.4">
      <c r="C1575" s="50"/>
      <c r="U1575" s="22"/>
    </row>
    <row r="1576" spans="3:21" x14ac:dyDescent="0.4">
      <c r="C1576" s="50"/>
      <c r="U1576" s="22"/>
    </row>
    <row r="1577" spans="3:21" x14ac:dyDescent="0.4">
      <c r="C1577" s="50"/>
      <c r="U1577" s="22"/>
    </row>
    <row r="1578" spans="3:21" x14ac:dyDescent="0.4">
      <c r="C1578" s="50"/>
      <c r="U1578" s="22"/>
    </row>
    <row r="1579" spans="3:21" x14ac:dyDescent="0.4">
      <c r="C1579" s="50"/>
      <c r="U1579" s="22"/>
    </row>
    <row r="1580" spans="3:21" x14ac:dyDescent="0.4">
      <c r="C1580" s="50"/>
      <c r="U1580" s="22"/>
    </row>
    <row r="1581" spans="3:21" x14ac:dyDescent="0.4">
      <c r="C1581" s="50"/>
      <c r="U1581" s="22"/>
    </row>
    <row r="1582" spans="3:21" x14ac:dyDescent="0.4">
      <c r="C1582" s="50"/>
      <c r="U1582" s="22"/>
    </row>
    <row r="1583" spans="3:21" x14ac:dyDescent="0.4">
      <c r="C1583" s="50"/>
      <c r="U1583" s="22"/>
    </row>
    <row r="1584" spans="3:21" x14ac:dyDescent="0.4">
      <c r="C1584" s="50"/>
      <c r="U1584" s="22"/>
    </row>
    <row r="1585" spans="3:21" x14ac:dyDescent="0.4">
      <c r="C1585" s="50"/>
      <c r="U1585" s="22"/>
    </row>
    <row r="1586" spans="3:21" x14ac:dyDescent="0.4">
      <c r="C1586" s="50"/>
      <c r="U1586" s="22"/>
    </row>
    <row r="1587" spans="3:21" x14ac:dyDescent="0.4">
      <c r="C1587" s="50"/>
      <c r="U1587" s="22"/>
    </row>
    <row r="1588" spans="3:21" x14ac:dyDescent="0.4">
      <c r="C1588" s="50"/>
      <c r="U1588" s="22"/>
    </row>
    <row r="1589" spans="3:21" x14ac:dyDescent="0.4">
      <c r="C1589" s="50"/>
      <c r="U1589" s="22"/>
    </row>
    <row r="1590" spans="3:21" x14ac:dyDescent="0.4">
      <c r="C1590" s="50"/>
      <c r="U1590" s="22"/>
    </row>
    <row r="1591" spans="3:21" x14ac:dyDescent="0.4">
      <c r="C1591" s="50"/>
      <c r="U1591" s="22"/>
    </row>
    <row r="1592" spans="3:21" x14ac:dyDescent="0.4">
      <c r="C1592" s="50"/>
      <c r="U1592" s="22"/>
    </row>
    <row r="1593" spans="3:21" x14ac:dyDescent="0.4">
      <c r="C1593" s="50"/>
      <c r="U1593" s="22"/>
    </row>
    <row r="1594" spans="3:21" x14ac:dyDescent="0.4">
      <c r="C1594" s="50"/>
      <c r="U1594" s="22"/>
    </row>
    <row r="1595" spans="3:21" x14ac:dyDescent="0.4">
      <c r="C1595" s="50"/>
      <c r="U1595" s="22"/>
    </row>
    <row r="1596" spans="3:21" x14ac:dyDescent="0.4">
      <c r="C1596" s="50"/>
      <c r="U1596" s="22"/>
    </row>
    <row r="1597" spans="3:21" x14ac:dyDescent="0.4">
      <c r="C1597" s="50"/>
      <c r="U1597" s="22"/>
    </row>
    <row r="1598" spans="3:21" x14ac:dyDescent="0.4">
      <c r="C1598" s="50"/>
      <c r="U1598" s="22"/>
    </row>
    <row r="1599" spans="3:21" x14ac:dyDescent="0.4">
      <c r="C1599" s="50"/>
      <c r="U1599" s="22"/>
    </row>
    <row r="1600" spans="3:21" x14ac:dyDescent="0.4">
      <c r="C1600" s="50"/>
      <c r="U1600" s="22"/>
    </row>
    <row r="1601" spans="3:21" x14ac:dyDescent="0.4">
      <c r="C1601" s="50"/>
      <c r="U1601" s="22"/>
    </row>
    <row r="1602" spans="3:21" x14ac:dyDescent="0.4">
      <c r="C1602" s="50"/>
      <c r="U1602" s="22"/>
    </row>
    <row r="1603" spans="3:21" x14ac:dyDescent="0.4">
      <c r="C1603" s="50"/>
      <c r="U1603" s="22"/>
    </row>
    <row r="1604" spans="3:21" x14ac:dyDescent="0.4">
      <c r="C1604" s="50"/>
      <c r="U1604" s="22"/>
    </row>
    <row r="1605" spans="3:21" x14ac:dyDescent="0.4">
      <c r="C1605" s="50"/>
      <c r="U1605" s="22"/>
    </row>
    <row r="1606" spans="3:21" x14ac:dyDescent="0.4">
      <c r="C1606" s="50"/>
      <c r="U1606" s="22"/>
    </row>
    <row r="1607" spans="3:21" x14ac:dyDescent="0.4">
      <c r="C1607" s="50"/>
      <c r="U1607" s="22"/>
    </row>
    <row r="1608" spans="3:21" x14ac:dyDescent="0.4">
      <c r="C1608" s="50"/>
      <c r="U1608" s="22"/>
    </row>
    <row r="1609" spans="3:21" x14ac:dyDescent="0.4">
      <c r="C1609" s="50"/>
      <c r="U1609" s="22"/>
    </row>
    <row r="1610" spans="3:21" x14ac:dyDescent="0.4">
      <c r="C1610" s="50"/>
      <c r="U1610" s="22"/>
    </row>
    <row r="1611" spans="3:21" x14ac:dyDescent="0.4">
      <c r="C1611" s="50"/>
      <c r="U1611" s="22"/>
    </row>
    <row r="1612" spans="3:21" x14ac:dyDescent="0.4">
      <c r="C1612" s="50"/>
      <c r="U1612" s="22"/>
    </row>
    <row r="1613" spans="3:21" x14ac:dyDescent="0.4">
      <c r="C1613" s="50"/>
      <c r="U1613" s="22"/>
    </row>
    <row r="1614" spans="3:21" x14ac:dyDescent="0.4">
      <c r="C1614" s="50"/>
      <c r="U1614" s="22"/>
    </row>
    <row r="1615" spans="3:21" x14ac:dyDescent="0.4">
      <c r="C1615" s="50"/>
      <c r="U1615" s="22"/>
    </row>
    <row r="1616" spans="3:21" x14ac:dyDescent="0.4">
      <c r="C1616" s="50"/>
      <c r="U1616" s="22"/>
    </row>
    <row r="1617" spans="3:21" x14ac:dyDescent="0.4">
      <c r="C1617" s="50"/>
      <c r="U1617" s="22"/>
    </row>
    <row r="1618" spans="3:21" x14ac:dyDescent="0.4">
      <c r="C1618" s="50"/>
      <c r="U1618" s="22"/>
    </row>
    <row r="1619" spans="3:21" x14ac:dyDescent="0.4">
      <c r="C1619" s="50"/>
      <c r="U1619" s="22"/>
    </row>
    <row r="1620" spans="3:21" x14ac:dyDescent="0.4">
      <c r="C1620" s="50"/>
      <c r="U1620" s="22"/>
    </row>
    <row r="1621" spans="3:21" x14ac:dyDescent="0.4">
      <c r="C1621" s="50"/>
      <c r="U1621" s="22"/>
    </row>
    <row r="1622" spans="3:21" x14ac:dyDescent="0.4">
      <c r="C1622" s="50"/>
      <c r="U1622" s="22"/>
    </row>
    <row r="1623" spans="3:21" x14ac:dyDescent="0.4">
      <c r="C1623" s="50"/>
      <c r="U1623" s="22"/>
    </row>
    <row r="1624" spans="3:21" x14ac:dyDescent="0.4">
      <c r="C1624" s="50"/>
      <c r="U1624" s="22"/>
    </row>
    <row r="1625" spans="3:21" x14ac:dyDescent="0.4">
      <c r="C1625" s="50"/>
      <c r="U1625" s="22"/>
    </row>
    <row r="1626" spans="3:21" x14ac:dyDescent="0.4">
      <c r="C1626" s="50"/>
      <c r="U1626" s="22"/>
    </row>
    <row r="1627" spans="3:21" x14ac:dyDescent="0.4">
      <c r="C1627" s="50"/>
      <c r="U1627" s="22"/>
    </row>
    <row r="1628" spans="3:21" x14ac:dyDescent="0.4">
      <c r="C1628" s="50"/>
      <c r="U1628" s="22"/>
    </row>
    <row r="1629" spans="3:21" x14ac:dyDescent="0.4">
      <c r="C1629" s="50"/>
      <c r="U1629" s="22"/>
    </row>
    <row r="1630" spans="3:21" x14ac:dyDescent="0.4">
      <c r="C1630" s="50"/>
      <c r="U1630" s="22"/>
    </row>
    <row r="1631" spans="3:21" x14ac:dyDescent="0.4">
      <c r="C1631" s="50"/>
      <c r="U1631" s="22"/>
    </row>
    <row r="1632" spans="3:21" x14ac:dyDescent="0.4">
      <c r="C1632" s="50"/>
      <c r="U1632" s="22"/>
    </row>
    <row r="1633" spans="3:21" x14ac:dyDescent="0.4">
      <c r="C1633" s="50"/>
      <c r="U1633" s="22"/>
    </row>
    <row r="1634" spans="3:21" x14ac:dyDescent="0.4">
      <c r="C1634" s="50"/>
      <c r="U1634" s="22"/>
    </row>
    <row r="1635" spans="3:21" x14ac:dyDescent="0.4">
      <c r="C1635" s="50"/>
      <c r="U1635" s="22"/>
    </row>
    <row r="1636" spans="3:21" x14ac:dyDescent="0.4">
      <c r="C1636" s="50"/>
      <c r="U1636" s="22"/>
    </row>
    <row r="1637" spans="3:21" x14ac:dyDescent="0.4">
      <c r="C1637" s="50"/>
      <c r="U1637" s="22"/>
    </row>
    <row r="1638" spans="3:21" x14ac:dyDescent="0.4">
      <c r="C1638" s="50"/>
      <c r="U1638" s="22"/>
    </row>
    <row r="1639" spans="3:21" x14ac:dyDescent="0.4">
      <c r="C1639" s="50"/>
      <c r="U1639" s="22"/>
    </row>
    <row r="1640" spans="3:21" x14ac:dyDescent="0.4">
      <c r="C1640" s="50"/>
      <c r="U1640" s="22"/>
    </row>
    <row r="1641" spans="3:21" x14ac:dyDescent="0.4">
      <c r="C1641" s="50"/>
      <c r="U1641" s="22"/>
    </row>
    <row r="1642" spans="3:21" x14ac:dyDescent="0.4">
      <c r="C1642" s="50"/>
      <c r="U1642" s="22"/>
    </row>
    <row r="1643" spans="3:21" x14ac:dyDescent="0.4">
      <c r="C1643" s="50"/>
      <c r="U1643" s="22"/>
    </row>
    <row r="1644" spans="3:21" x14ac:dyDescent="0.4">
      <c r="C1644" s="50"/>
      <c r="U1644" s="22"/>
    </row>
    <row r="1645" spans="3:21" x14ac:dyDescent="0.4">
      <c r="C1645" s="50"/>
      <c r="U1645" s="22"/>
    </row>
    <row r="1646" spans="3:21" x14ac:dyDescent="0.4">
      <c r="C1646" s="50"/>
      <c r="U1646" s="22"/>
    </row>
    <row r="1647" spans="3:21" x14ac:dyDescent="0.4">
      <c r="C1647" s="50"/>
      <c r="U1647" s="22"/>
    </row>
    <row r="1648" spans="3:21" x14ac:dyDescent="0.4">
      <c r="C1648" s="50"/>
      <c r="U1648" s="22"/>
    </row>
    <row r="1649" spans="3:21" x14ac:dyDescent="0.4">
      <c r="C1649" s="50"/>
      <c r="U1649" s="22"/>
    </row>
    <row r="1650" spans="3:21" x14ac:dyDescent="0.4">
      <c r="C1650" s="50"/>
      <c r="U1650" s="22"/>
    </row>
    <row r="1651" spans="3:21" x14ac:dyDescent="0.4">
      <c r="C1651" s="50"/>
      <c r="U1651" s="22"/>
    </row>
    <row r="1652" spans="3:21" x14ac:dyDescent="0.4">
      <c r="C1652" s="50"/>
      <c r="U1652" s="22"/>
    </row>
    <row r="1653" spans="3:21" x14ac:dyDescent="0.4">
      <c r="C1653" s="50"/>
      <c r="U1653" s="22"/>
    </row>
    <row r="1654" spans="3:21" x14ac:dyDescent="0.4">
      <c r="C1654" s="50"/>
      <c r="U1654" s="22"/>
    </row>
    <row r="1655" spans="3:21" x14ac:dyDescent="0.4">
      <c r="C1655" s="50"/>
      <c r="U1655" s="22"/>
    </row>
    <row r="1656" spans="3:21" x14ac:dyDescent="0.4">
      <c r="C1656" s="50"/>
      <c r="U1656" s="22"/>
    </row>
    <row r="1657" spans="3:21" x14ac:dyDescent="0.4">
      <c r="C1657" s="50"/>
      <c r="U1657" s="22"/>
    </row>
    <row r="1658" spans="3:21" x14ac:dyDescent="0.4">
      <c r="C1658" s="50"/>
      <c r="U1658" s="22"/>
    </row>
    <row r="1659" spans="3:21" x14ac:dyDescent="0.4">
      <c r="C1659" s="50"/>
      <c r="U1659" s="22"/>
    </row>
    <row r="1660" spans="3:21" x14ac:dyDescent="0.4">
      <c r="C1660" s="50"/>
      <c r="U1660" s="22"/>
    </row>
    <row r="1661" spans="3:21" x14ac:dyDescent="0.4">
      <c r="C1661" s="50"/>
      <c r="U1661" s="22"/>
    </row>
    <row r="1662" spans="3:21" x14ac:dyDescent="0.4">
      <c r="C1662" s="50"/>
      <c r="U1662" s="22"/>
    </row>
    <row r="1663" spans="3:21" x14ac:dyDescent="0.4">
      <c r="C1663" s="50"/>
      <c r="U1663" s="22"/>
    </row>
    <row r="1664" spans="3:21" x14ac:dyDescent="0.4">
      <c r="C1664" s="50"/>
      <c r="U1664" s="22"/>
    </row>
    <row r="1665" spans="3:21" x14ac:dyDescent="0.4">
      <c r="C1665" s="50"/>
      <c r="U1665" s="22"/>
    </row>
    <row r="1666" spans="3:21" x14ac:dyDescent="0.4">
      <c r="C1666" s="50"/>
      <c r="U1666" s="22"/>
    </row>
    <row r="1667" spans="3:21" x14ac:dyDescent="0.4">
      <c r="C1667" s="50"/>
      <c r="U1667" s="22"/>
    </row>
    <row r="1668" spans="3:21" x14ac:dyDescent="0.4">
      <c r="C1668" s="50"/>
      <c r="U1668" s="22"/>
    </row>
    <row r="1669" spans="3:21" x14ac:dyDescent="0.4">
      <c r="C1669" s="50"/>
      <c r="U1669" s="22"/>
    </row>
    <row r="1670" spans="3:21" x14ac:dyDescent="0.4">
      <c r="C1670" s="50"/>
      <c r="U1670" s="22"/>
    </row>
    <row r="1671" spans="3:21" x14ac:dyDescent="0.4">
      <c r="C1671" s="50"/>
      <c r="U1671" s="22"/>
    </row>
    <row r="1672" spans="3:21" x14ac:dyDescent="0.4">
      <c r="C1672" s="50"/>
      <c r="U1672" s="22"/>
    </row>
    <row r="1673" spans="3:21" x14ac:dyDescent="0.4">
      <c r="C1673" s="50"/>
      <c r="U1673" s="22"/>
    </row>
    <row r="1674" spans="3:21" x14ac:dyDescent="0.4">
      <c r="C1674" s="50"/>
      <c r="U1674" s="22"/>
    </row>
    <row r="1675" spans="3:21" x14ac:dyDescent="0.4">
      <c r="C1675" s="50"/>
      <c r="U1675" s="22"/>
    </row>
    <row r="1676" spans="3:21" x14ac:dyDescent="0.4">
      <c r="C1676" s="50"/>
      <c r="U1676" s="22"/>
    </row>
    <row r="1677" spans="3:21" x14ac:dyDescent="0.4">
      <c r="C1677" s="50"/>
      <c r="U1677" s="22"/>
    </row>
    <row r="1678" spans="3:21" x14ac:dyDescent="0.4">
      <c r="C1678" s="50"/>
      <c r="U1678" s="22"/>
    </row>
    <row r="1679" spans="3:21" x14ac:dyDescent="0.4">
      <c r="C1679" s="50"/>
      <c r="U1679" s="22"/>
    </row>
    <row r="1680" spans="3:21" x14ac:dyDescent="0.4">
      <c r="C1680" s="50"/>
      <c r="U1680" s="22"/>
    </row>
    <row r="1681" spans="3:21" x14ac:dyDescent="0.4">
      <c r="C1681" s="50"/>
      <c r="U1681" s="22"/>
    </row>
    <row r="1682" spans="3:21" x14ac:dyDescent="0.4">
      <c r="C1682" s="50"/>
      <c r="U1682" s="22"/>
    </row>
    <row r="1683" spans="3:21" x14ac:dyDescent="0.4">
      <c r="C1683" s="50"/>
      <c r="U1683" s="22"/>
    </row>
    <row r="1684" spans="3:21" x14ac:dyDescent="0.4">
      <c r="C1684" s="50"/>
      <c r="U1684" s="22"/>
    </row>
    <row r="1685" spans="3:21" x14ac:dyDescent="0.4">
      <c r="C1685" s="50"/>
      <c r="U1685" s="22"/>
    </row>
    <row r="1686" spans="3:21" x14ac:dyDescent="0.4">
      <c r="C1686" s="50"/>
      <c r="U1686" s="22"/>
    </row>
    <row r="1687" spans="3:21" x14ac:dyDescent="0.4">
      <c r="C1687" s="50"/>
      <c r="U1687" s="22"/>
    </row>
    <row r="1688" spans="3:21" x14ac:dyDescent="0.4">
      <c r="C1688" s="50"/>
      <c r="U1688" s="22"/>
    </row>
    <row r="1689" spans="3:21" x14ac:dyDescent="0.4">
      <c r="C1689" s="50"/>
      <c r="U1689" s="22"/>
    </row>
    <row r="1690" spans="3:21" x14ac:dyDescent="0.4">
      <c r="C1690" s="50"/>
      <c r="U1690" s="22"/>
    </row>
    <row r="1691" spans="3:21" x14ac:dyDescent="0.4">
      <c r="C1691" s="50"/>
      <c r="U1691" s="22"/>
    </row>
    <row r="1692" spans="3:21" x14ac:dyDescent="0.4">
      <c r="C1692" s="50"/>
      <c r="U1692" s="22"/>
    </row>
    <row r="1693" spans="3:21" x14ac:dyDescent="0.4">
      <c r="C1693" s="50"/>
      <c r="U1693" s="22"/>
    </row>
    <row r="1694" spans="3:21" x14ac:dyDescent="0.4">
      <c r="C1694" s="50"/>
      <c r="U1694" s="22"/>
    </row>
    <row r="1695" spans="3:21" x14ac:dyDescent="0.4">
      <c r="C1695" s="50"/>
      <c r="U1695" s="22"/>
    </row>
    <row r="1696" spans="3:21" x14ac:dyDescent="0.4">
      <c r="C1696" s="50"/>
      <c r="U1696" s="22"/>
    </row>
    <row r="1697" spans="3:21" x14ac:dyDescent="0.4">
      <c r="C1697" s="50"/>
      <c r="U1697" s="22"/>
    </row>
    <row r="1698" spans="3:21" x14ac:dyDescent="0.4">
      <c r="C1698" s="50"/>
      <c r="U1698" s="22"/>
    </row>
    <row r="1699" spans="3:21" x14ac:dyDescent="0.4">
      <c r="C1699" s="50"/>
      <c r="U1699" s="22"/>
    </row>
    <row r="1700" spans="3:21" x14ac:dyDescent="0.4">
      <c r="C1700" s="50"/>
      <c r="U1700" s="22"/>
    </row>
    <row r="1701" spans="3:21" x14ac:dyDescent="0.4">
      <c r="C1701" s="50"/>
      <c r="U1701" s="22"/>
    </row>
    <row r="1702" spans="3:21" x14ac:dyDescent="0.4">
      <c r="C1702" s="50"/>
      <c r="U1702" s="22"/>
    </row>
    <row r="1703" spans="3:21" x14ac:dyDescent="0.4">
      <c r="C1703" s="50"/>
      <c r="U1703" s="22"/>
    </row>
    <row r="1704" spans="3:21" x14ac:dyDescent="0.4">
      <c r="C1704" s="50"/>
      <c r="U1704" s="22"/>
    </row>
    <row r="1705" spans="3:21" x14ac:dyDescent="0.4">
      <c r="C1705" s="50"/>
      <c r="U1705" s="22"/>
    </row>
    <row r="1706" spans="3:21" x14ac:dyDescent="0.4">
      <c r="C1706" s="50"/>
      <c r="U1706" s="22"/>
    </row>
    <row r="1707" spans="3:21" x14ac:dyDescent="0.4">
      <c r="C1707" s="50"/>
      <c r="U1707" s="22"/>
    </row>
    <row r="1708" spans="3:21" x14ac:dyDescent="0.4">
      <c r="C1708" s="50"/>
      <c r="U1708" s="22"/>
    </row>
    <row r="1709" spans="3:21" x14ac:dyDescent="0.4">
      <c r="C1709" s="50"/>
      <c r="U1709" s="22"/>
    </row>
    <row r="1710" spans="3:21" x14ac:dyDescent="0.4">
      <c r="C1710" s="50"/>
      <c r="U1710" s="22"/>
    </row>
    <row r="1711" spans="3:21" x14ac:dyDescent="0.4">
      <c r="C1711" s="50"/>
      <c r="U1711" s="22"/>
    </row>
    <row r="1712" spans="3:21" x14ac:dyDescent="0.4">
      <c r="C1712" s="50"/>
      <c r="U1712" s="22"/>
    </row>
    <row r="1713" spans="3:21" x14ac:dyDescent="0.4">
      <c r="C1713" s="50"/>
      <c r="U1713" s="22"/>
    </row>
    <row r="1714" spans="3:21" x14ac:dyDescent="0.4">
      <c r="C1714" s="50"/>
      <c r="U1714" s="22"/>
    </row>
    <row r="1715" spans="3:21" x14ac:dyDescent="0.4">
      <c r="C1715" s="50"/>
      <c r="U1715" s="22"/>
    </row>
    <row r="1716" spans="3:21" x14ac:dyDescent="0.4">
      <c r="C1716" s="50"/>
      <c r="U1716" s="22"/>
    </row>
    <row r="1717" spans="3:21" x14ac:dyDescent="0.4">
      <c r="C1717" s="50"/>
      <c r="U1717" s="22"/>
    </row>
    <row r="1718" spans="3:21" x14ac:dyDescent="0.4">
      <c r="C1718" s="50"/>
      <c r="U1718" s="22"/>
    </row>
    <row r="1719" spans="3:21" x14ac:dyDescent="0.4">
      <c r="C1719" s="50"/>
      <c r="U1719" s="22"/>
    </row>
    <row r="1720" spans="3:21" x14ac:dyDescent="0.4">
      <c r="C1720" s="50"/>
      <c r="U1720" s="22"/>
    </row>
    <row r="1721" spans="3:21" x14ac:dyDescent="0.4">
      <c r="C1721" s="50"/>
      <c r="U1721" s="22"/>
    </row>
    <row r="1722" spans="3:21" x14ac:dyDescent="0.4">
      <c r="C1722" s="50"/>
      <c r="U1722" s="22"/>
    </row>
    <row r="1723" spans="3:21" x14ac:dyDescent="0.4">
      <c r="C1723" s="50"/>
      <c r="U1723" s="22"/>
    </row>
    <row r="1724" spans="3:21" x14ac:dyDescent="0.4">
      <c r="C1724" s="50"/>
      <c r="U1724" s="22"/>
    </row>
    <row r="1725" spans="3:21" x14ac:dyDescent="0.4">
      <c r="C1725" s="50"/>
      <c r="U1725" s="22"/>
    </row>
    <row r="1726" spans="3:21" x14ac:dyDescent="0.4">
      <c r="C1726" s="50"/>
      <c r="U1726" s="22"/>
    </row>
    <row r="1727" spans="3:21" x14ac:dyDescent="0.4">
      <c r="C1727" s="50"/>
      <c r="U1727" s="22"/>
    </row>
    <row r="1728" spans="3:21" x14ac:dyDescent="0.4">
      <c r="C1728" s="50"/>
      <c r="U1728" s="22"/>
    </row>
    <row r="1729" spans="3:21" x14ac:dyDescent="0.4">
      <c r="C1729" s="50"/>
      <c r="U1729" s="22"/>
    </row>
    <row r="1730" spans="3:21" x14ac:dyDescent="0.4">
      <c r="C1730" s="50"/>
      <c r="U1730" s="22"/>
    </row>
    <row r="1731" spans="3:21" x14ac:dyDescent="0.4">
      <c r="C1731" s="50"/>
      <c r="U1731" s="22"/>
    </row>
    <row r="1732" spans="3:21" x14ac:dyDescent="0.4">
      <c r="C1732" s="50"/>
      <c r="U1732" s="22"/>
    </row>
    <row r="1733" spans="3:21" x14ac:dyDescent="0.4">
      <c r="C1733" s="50"/>
      <c r="U1733" s="22"/>
    </row>
    <row r="1734" spans="3:21" x14ac:dyDescent="0.4">
      <c r="C1734" s="50"/>
      <c r="U1734" s="22"/>
    </row>
    <row r="1735" spans="3:21" x14ac:dyDescent="0.4">
      <c r="C1735" s="50"/>
      <c r="U1735" s="22"/>
    </row>
    <row r="1736" spans="3:21" x14ac:dyDescent="0.4">
      <c r="C1736" s="50"/>
      <c r="U1736" s="22"/>
    </row>
    <row r="1737" spans="3:21" x14ac:dyDescent="0.4">
      <c r="C1737" s="50"/>
      <c r="U1737" s="22"/>
    </row>
    <row r="1738" spans="3:21" x14ac:dyDescent="0.4">
      <c r="C1738" s="50"/>
      <c r="U1738" s="22"/>
    </row>
    <row r="1739" spans="3:21" x14ac:dyDescent="0.4">
      <c r="C1739" s="50"/>
      <c r="U1739" s="22"/>
    </row>
    <row r="1740" spans="3:21" x14ac:dyDescent="0.4">
      <c r="C1740" s="50"/>
      <c r="U1740" s="22"/>
    </row>
    <row r="1741" spans="3:21" x14ac:dyDescent="0.4">
      <c r="C1741" s="50"/>
      <c r="U1741" s="22"/>
    </row>
    <row r="1742" spans="3:21" x14ac:dyDescent="0.4">
      <c r="C1742" s="50"/>
      <c r="U1742" s="22"/>
    </row>
    <row r="1743" spans="3:21" x14ac:dyDescent="0.4">
      <c r="C1743" s="50"/>
      <c r="U1743" s="22"/>
    </row>
    <row r="1744" spans="3:21" x14ac:dyDescent="0.4">
      <c r="C1744" s="50"/>
      <c r="U1744" s="22"/>
    </row>
    <row r="1745" spans="3:21" x14ac:dyDescent="0.4">
      <c r="C1745" s="50"/>
      <c r="U1745" s="22"/>
    </row>
    <row r="1746" spans="3:21" x14ac:dyDescent="0.4">
      <c r="C1746" s="50"/>
      <c r="U1746" s="22"/>
    </row>
    <row r="1747" spans="3:21" x14ac:dyDescent="0.4">
      <c r="C1747" s="50"/>
      <c r="U1747" s="22"/>
    </row>
    <row r="1748" spans="3:21" x14ac:dyDescent="0.4">
      <c r="C1748" s="50"/>
      <c r="U1748" s="22"/>
    </row>
    <row r="1749" spans="3:21" x14ac:dyDescent="0.4">
      <c r="C1749" s="50"/>
      <c r="U1749" s="22"/>
    </row>
    <row r="1750" spans="3:21" x14ac:dyDescent="0.4">
      <c r="C1750" s="50"/>
      <c r="U1750" s="22"/>
    </row>
    <row r="1751" spans="3:21" x14ac:dyDescent="0.4">
      <c r="C1751" s="50"/>
      <c r="U1751" s="22"/>
    </row>
    <row r="1752" spans="3:21" x14ac:dyDescent="0.4">
      <c r="C1752" s="50"/>
      <c r="U1752" s="22"/>
    </row>
    <row r="1753" spans="3:21" x14ac:dyDescent="0.4">
      <c r="C1753" s="50"/>
      <c r="U1753" s="22"/>
    </row>
    <row r="1754" spans="3:21" x14ac:dyDescent="0.4">
      <c r="C1754" s="50"/>
      <c r="U1754" s="22"/>
    </row>
    <row r="1755" spans="3:21" x14ac:dyDescent="0.4">
      <c r="C1755" s="50"/>
      <c r="U1755" s="22"/>
    </row>
    <row r="1756" spans="3:21" x14ac:dyDescent="0.4">
      <c r="C1756" s="50"/>
      <c r="U1756" s="22"/>
    </row>
    <row r="1757" spans="3:21" x14ac:dyDescent="0.4">
      <c r="C1757" s="50"/>
      <c r="U1757" s="22"/>
    </row>
    <row r="1758" spans="3:21" x14ac:dyDescent="0.4">
      <c r="C1758" s="50"/>
      <c r="U1758" s="22"/>
    </row>
    <row r="1759" spans="3:21" x14ac:dyDescent="0.4">
      <c r="C1759" s="50"/>
      <c r="U1759" s="22"/>
    </row>
    <row r="1760" spans="3:21" x14ac:dyDescent="0.4">
      <c r="C1760" s="50"/>
      <c r="U1760" s="22"/>
    </row>
    <row r="1761" spans="3:21" x14ac:dyDescent="0.4">
      <c r="C1761" s="50"/>
      <c r="U1761" s="22"/>
    </row>
    <row r="1762" spans="3:21" x14ac:dyDescent="0.4">
      <c r="C1762" s="50"/>
      <c r="U1762" s="22"/>
    </row>
    <row r="1763" spans="3:21" x14ac:dyDescent="0.4">
      <c r="C1763" s="50"/>
      <c r="U1763" s="22"/>
    </row>
    <row r="1764" spans="3:21" x14ac:dyDescent="0.4">
      <c r="C1764" s="50"/>
      <c r="U1764" s="22"/>
    </row>
    <row r="1765" spans="3:21" x14ac:dyDescent="0.4">
      <c r="C1765" s="50"/>
      <c r="U1765" s="22"/>
    </row>
    <row r="1766" spans="3:21" x14ac:dyDescent="0.4">
      <c r="C1766" s="50"/>
      <c r="U1766" s="22"/>
    </row>
    <row r="1767" spans="3:21" x14ac:dyDescent="0.4">
      <c r="C1767" s="50"/>
      <c r="U1767" s="22"/>
    </row>
    <row r="1768" spans="3:21" x14ac:dyDescent="0.4">
      <c r="C1768" s="50"/>
      <c r="U1768" s="22"/>
    </row>
    <row r="1769" spans="3:21" x14ac:dyDescent="0.4">
      <c r="C1769" s="50"/>
      <c r="U1769" s="22"/>
    </row>
    <row r="1770" spans="3:21" x14ac:dyDescent="0.4">
      <c r="C1770" s="50"/>
      <c r="U1770" s="22"/>
    </row>
    <row r="1771" spans="3:21" x14ac:dyDescent="0.4">
      <c r="C1771" s="50"/>
      <c r="U1771" s="22"/>
    </row>
    <row r="1772" spans="3:21" x14ac:dyDescent="0.4">
      <c r="C1772" s="50"/>
      <c r="U1772" s="22"/>
    </row>
    <row r="1773" spans="3:21" x14ac:dyDescent="0.4">
      <c r="C1773" s="50"/>
      <c r="U1773" s="22"/>
    </row>
    <row r="1774" spans="3:21" x14ac:dyDescent="0.4">
      <c r="C1774" s="50"/>
      <c r="U1774" s="22"/>
    </row>
    <row r="1775" spans="3:21" x14ac:dyDescent="0.4">
      <c r="C1775" s="50"/>
      <c r="U1775" s="22"/>
    </row>
    <row r="1776" spans="3:21" x14ac:dyDescent="0.4">
      <c r="C1776" s="50"/>
      <c r="U1776" s="22"/>
    </row>
    <row r="1777" spans="3:21" x14ac:dyDescent="0.4">
      <c r="C1777" s="50"/>
      <c r="U1777" s="22"/>
    </row>
    <row r="1778" spans="3:21" x14ac:dyDescent="0.4">
      <c r="C1778" s="50"/>
      <c r="U1778" s="22"/>
    </row>
    <row r="1779" spans="3:21" x14ac:dyDescent="0.4">
      <c r="C1779" s="50"/>
      <c r="U1779" s="22"/>
    </row>
    <row r="1780" spans="3:21" x14ac:dyDescent="0.4">
      <c r="C1780" s="50"/>
      <c r="U1780" s="22"/>
    </row>
    <row r="1781" spans="3:21" x14ac:dyDescent="0.4">
      <c r="C1781" s="50"/>
      <c r="U1781" s="22"/>
    </row>
    <row r="1782" spans="3:21" x14ac:dyDescent="0.4">
      <c r="C1782" s="50"/>
      <c r="U1782" s="22"/>
    </row>
    <row r="1783" spans="3:21" x14ac:dyDescent="0.4">
      <c r="C1783" s="50"/>
      <c r="U1783" s="22"/>
    </row>
    <row r="1784" spans="3:21" x14ac:dyDescent="0.4">
      <c r="C1784" s="50"/>
      <c r="U1784" s="22"/>
    </row>
    <row r="1785" spans="3:21" x14ac:dyDescent="0.4">
      <c r="C1785" s="50"/>
      <c r="U1785" s="22"/>
    </row>
    <row r="1786" spans="3:21" x14ac:dyDescent="0.4">
      <c r="C1786" s="50"/>
      <c r="U1786" s="22"/>
    </row>
    <row r="1787" spans="3:21" x14ac:dyDescent="0.4">
      <c r="C1787" s="50"/>
      <c r="U1787" s="22"/>
    </row>
    <row r="1788" spans="3:21" x14ac:dyDescent="0.4">
      <c r="C1788" s="50"/>
      <c r="U1788" s="22"/>
    </row>
    <row r="1789" spans="3:21" x14ac:dyDescent="0.4">
      <c r="C1789" s="50"/>
      <c r="U1789" s="22"/>
    </row>
    <row r="1790" spans="3:21" x14ac:dyDescent="0.4">
      <c r="C1790" s="50"/>
      <c r="U1790" s="22"/>
    </row>
    <row r="1791" spans="3:21" x14ac:dyDescent="0.4">
      <c r="C1791" s="50"/>
      <c r="U1791" s="22"/>
    </row>
    <row r="1792" spans="3:21" x14ac:dyDescent="0.4">
      <c r="C1792" s="50"/>
      <c r="U1792" s="22"/>
    </row>
    <row r="1793" spans="3:21" x14ac:dyDescent="0.4">
      <c r="C1793" s="50"/>
      <c r="U1793" s="22"/>
    </row>
    <row r="1794" spans="3:21" x14ac:dyDescent="0.4">
      <c r="C1794" s="50"/>
      <c r="U1794" s="22"/>
    </row>
    <row r="1795" spans="3:21" x14ac:dyDescent="0.4">
      <c r="C1795" s="50"/>
      <c r="U1795" s="22"/>
    </row>
    <row r="1796" spans="3:21" x14ac:dyDescent="0.4">
      <c r="C1796" s="50"/>
      <c r="U1796" s="22"/>
    </row>
    <row r="1797" spans="3:21" x14ac:dyDescent="0.4">
      <c r="C1797" s="50"/>
      <c r="U1797" s="22"/>
    </row>
    <row r="1798" spans="3:21" x14ac:dyDescent="0.4">
      <c r="C1798" s="50"/>
      <c r="U1798" s="22"/>
    </row>
    <row r="1799" spans="3:21" x14ac:dyDescent="0.4">
      <c r="C1799" s="50"/>
      <c r="U1799" s="22"/>
    </row>
    <row r="1800" spans="3:21" x14ac:dyDescent="0.4">
      <c r="C1800" s="50"/>
      <c r="U1800" s="22"/>
    </row>
    <row r="1801" spans="3:21" x14ac:dyDescent="0.4">
      <c r="C1801" s="50"/>
      <c r="U1801" s="22"/>
    </row>
    <row r="1802" spans="3:21" x14ac:dyDescent="0.4">
      <c r="C1802" s="50"/>
      <c r="U1802" s="22"/>
    </row>
    <row r="1803" spans="3:21" x14ac:dyDescent="0.4">
      <c r="C1803" s="50"/>
      <c r="U1803" s="22"/>
    </row>
    <row r="1804" spans="3:21" x14ac:dyDescent="0.4">
      <c r="C1804" s="50"/>
      <c r="U1804" s="22"/>
    </row>
    <row r="1805" spans="3:21" x14ac:dyDescent="0.4">
      <c r="C1805" s="50"/>
      <c r="U1805" s="22"/>
    </row>
    <row r="1806" spans="3:21" x14ac:dyDescent="0.4">
      <c r="C1806" s="50"/>
      <c r="U1806" s="22"/>
    </row>
    <row r="1807" spans="3:21" x14ac:dyDescent="0.4">
      <c r="C1807" s="50"/>
      <c r="U1807" s="22"/>
    </row>
    <row r="1808" spans="3:21" x14ac:dyDescent="0.4">
      <c r="C1808" s="50"/>
      <c r="U1808" s="22"/>
    </row>
    <row r="1809" spans="3:21" x14ac:dyDescent="0.4">
      <c r="C1809" s="50"/>
      <c r="U1809" s="22"/>
    </row>
    <row r="1810" spans="3:21" x14ac:dyDescent="0.4">
      <c r="C1810" s="50"/>
      <c r="U1810" s="22"/>
    </row>
    <row r="1811" spans="3:21" x14ac:dyDescent="0.4">
      <c r="C1811" s="50"/>
      <c r="U1811" s="22"/>
    </row>
    <row r="1812" spans="3:21" x14ac:dyDescent="0.4">
      <c r="C1812" s="50"/>
      <c r="U1812" s="22"/>
    </row>
    <row r="1813" spans="3:21" x14ac:dyDescent="0.4">
      <c r="C1813" s="50"/>
      <c r="U1813" s="22"/>
    </row>
    <row r="1814" spans="3:21" x14ac:dyDescent="0.4">
      <c r="C1814" s="50"/>
      <c r="U1814" s="22"/>
    </row>
    <row r="1815" spans="3:21" x14ac:dyDescent="0.4">
      <c r="C1815" s="50"/>
      <c r="U1815" s="22"/>
    </row>
    <row r="1816" spans="3:21" x14ac:dyDescent="0.4">
      <c r="C1816" s="50"/>
      <c r="U1816" s="22"/>
    </row>
    <row r="1817" spans="3:21" x14ac:dyDescent="0.4">
      <c r="C1817" s="50"/>
      <c r="U1817" s="22"/>
    </row>
    <row r="1818" spans="3:21" x14ac:dyDescent="0.4">
      <c r="C1818" s="50"/>
      <c r="U1818" s="22"/>
    </row>
    <row r="1819" spans="3:21" x14ac:dyDescent="0.4">
      <c r="C1819" s="50"/>
      <c r="U1819" s="22"/>
    </row>
    <row r="1820" spans="3:21" x14ac:dyDescent="0.4">
      <c r="C1820" s="50"/>
      <c r="U1820" s="22"/>
    </row>
    <row r="1821" spans="3:21" x14ac:dyDescent="0.4">
      <c r="C1821" s="50"/>
      <c r="U1821" s="22"/>
    </row>
    <row r="1822" spans="3:21" x14ac:dyDescent="0.4">
      <c r="C1822" s="50"/>
      <c r="U1822" s="22"/>
    </row>
    <row r="1823" spans="3:21" x14ac:dyDescent="0.4">
      <c r="C1823" s="50"/>
      <c r="U1823" s="22"/>
    </row>
    <row r="1824" spans="3:21" x14ac:dyDescent="0.4">
      <c r="C1824" s="50"/>
      <c r="U1824" s="22"/>
    </row>
    <row r="1825" spans="3:21" x14ac:dyDescent="0.4">
      <c r="C1825" s="50"/>
      <c r="U1825" s="22"/>
    </row>
    <row r="1826" spans="3:21" x14ac:dyDescent="0.4">
      <c r="C1826" s="50"/>
      <c r="U1826" s="22"/>
    </row>
    <row r="1827" spans="3:21" x14ac:dyDescent="0.4">
      <c r="C1827" s="50"/>
      <c r="U1827" s="22"/>
    </row>
    <row r="1828" spans="3:21" x14ac:dyDescent="0.4">
      <c r="C1828" s="50"/>
      <c r="U1828" s="22"/>
    </row>
    <row r="1829" spans="3:21" x14ac:dyDescent="0.4">
      <c r="C1829" s="50"/>
      <c r="U1829" s="22"/>
    </row>
    <row r="1830" spans="3:21" x14ac:dyDescent="0.4">
      <c r="C1830" s="50"/>
      <c r="U1830" s="22"/>
    </row>
    <row r="1831" spans="3:21" x14ac:dyDescent="0.4">
      <c r="C1831" s="50"/>
      <c r="U1831" s="22"/>
    </row>
    <row r="1832" spans="3:21" x14ac:dyDescent="0.4">
      <c r="C1832" s="50"/>
      <c r="U1832" s="22"/>
    </row>
    <row r="1833" spans="3:21" x14ac:dyDescent="0.4">
      <c r="C1833" s="50"/>
      <c r="U1833" s="22"/>
    </row>
    <row r="1834" spans="3:21" x14ac:dyDescent="0.4">
      <c r="C1834" s="50"/>
      <c r="U1834" s="22"/>
    </row>
    <row r="1835" spans="3:21" x14ac:dyDescent="0.4">
      <c r="C1835" s="50"/>
      <c r="U1835" s="22"/>
    </row>
    <row r="1836" spans="3:21" x14ac:dyDescent="0.4">
      <c r="C1836" s="50"/>
      <c r="U1836" s="22"/>
    </row>
    <row r="1837" spans="3:21" x14ac:dyDescent="0.4">
      <c r="C1837" s="50"/>
      <c r="U1837" s="22"/>
    </row>
    <row r="1838" spans="3:21" x14ac:dyDescent="0.4">
      <c r="C1838" s="50"/>
      <c r="U1838" s="22"/>
    </row>
    <row r="1839" spans="3:21" x14ac:dyDescent="0.4">
      <c r="C1839" s="50"/>
      <c r="U1839" s="22"/>
    </row>
    <row r="1840" spans="3:21" x14ac:dyDescent="0.4">
      <c r="C1840" s="50"/>
      <c r="U1840" s="22"/>
    </row>
    <row r="1841" spans="3:21" x14ac:dyDescent="0.4">
      <c r="C1841" s="50"/>
      <c r="U1841" s="22"/>
    </row>
    <row r="1842" spans="3:21" x14ac:dyDescent="0.4">
      <c r="C1842" s="50"/>
      <c r="U1842" s="22"/>
    </row>
    <row r="1843" spans="3:21" x14ac:dyDescent="0.4">
      <c r="C1843" s="50"/>
      <c r="U1843" s="22"/>
    </row>
    <row r="1844" spans="3:21" x14ac:dyDescent="0.4">
      <c r="C1844" s="50"/>
      <c r="U1844" s="22"/>
    </row>
    <row r="1845" spans="3:21" x14ac:dyDescent="0.4">
      <c r="C1845" s="50"/>
      <c r="U1845" s="22"/>
    </row>
    <row r="1846" spans="3:21" x14ac:dyDescent="0.4">
      <c r="C1846" s="50"/>
      <c r="U1846" s="22"/>
    </row>
    <row r="1847" spans="3:21" x14ac:dyDescent="0.4">
      <c r="C1847" s="50"/>
      <c r="U1847" s="22"/>
    </row>
    <row r="1848" spans="3:21" x14ac:dyDescent="0.4">
      <c r="C1848" s="50"/>
      <c r="U1848" s="22"/>
    </row>
    <row r="1849" spans="3:21" x14ac:dyDescent="0.4">
      <c r="C1849" s="50"/>
      <c r="U1849" s="22"/>
    </row>
    <row r="1850" spans="3:21" x14ac:dyDescent="0.4">
      <c r="C1850" s="50"/>
      <c r="U1850" s="22"/>
    </row>
    <row r="1851" spans="3:21" x14ac:dyDescent="0.4">
      <c r="C1851" s="50"/>
      <c r="U1851" s="22"/>
    </row>
    <row r="1852" spans="3:21" x14ac:dyDescent="0.4">
      <c r="C1852" s="50"/>
      <c r="U1852" s="22"/>
    </row>
    <row r="1853" spans="3:21" x14ac:dyDescent="0.4">
      <c r="C1853" s="50"/>
      <c r="U1853" s="22"/>
    </row>
    <row r="1854" spans="3:21" x14ac:dyDescent="0.4">
      <c r="C1854" s="50"/>
      <c r="U1854" s="22"/>
    </row>
    <row r="1855" spans="3:21" x14ac:dyDescent="0.4">
      <c r="C1855" s="50"/>
      <c r="U1855" s="22"/>
    </row>
    <row r="1856" spans="3:21" x14ac:dyDescent="0.4">
      <c r="C1856" s="50"/>
      <c r="U1856" s="22"/>
    </row>
    <row r="1857" spans="3:21" x14ac:dyDescent="0.4">
      <c r="C1857" s="50"/>
      <c r="U1857" s="22"/>
    </row>
    <row r="1858" spans="3:21" x14ac:dyDescent="0.4">
      <c r="C1858" s="50"/>
      <c r="U1858" s="22"/>
    </row>
    <row r="1859" spans="3:21" x14ac:dyDescent="0.4">
      <c r="C1859" s="50"/>
      <c r="U1859" s="22"/>
    </row>
    <row r="1860" spans="3:21" x14ac:dyDescent="0.4">
      <c r="C1860" s="50"/>
      <c r="U1860" s="22"/>
    </row>
    <row r="1861" spans="3:21" x14ac:dyDescent="0.4">
      <c r="C1861" s="50"/>
      <c r="U1861" s="22"/>
    </row>
    <row r="1862" spans="3:21" x14ac:dyDescent="0.4">
      <c r="C1862" s="50"/>
      <c r="U1862" s="22"/>
    </row>
    <row r="1863" spans="3:21" x14ac:dyDescent="0.4">
      <c r="C1863" s="50"/>
      <c r="U1863" s="22"/>
    </row>
    <row r="1864" spans="3:21" x14ac:dyDescent="0.4">
      <c r="C1864" s="50"/>
      <c r="U1864" s="22"/>
    </row>
    <row r="1865" spans="3:21" x14ac:dyDescent="0.4">
      <c r="C1865" s="50"/>
      <c r="U1865" s="22"/>
    </row>
    <row r="1866" spans="3:21" x14ac:dyDescent="0.4">
      <c r="C1866" s="50"/>
      <c r="U1866" s="22"/>
    </row>
    <row r="1867" spans="3:21" x14ac:dyDescent="0.4">
      <c r="C1867" s="50"/>
      <c r="U1867" s="22"/>
    </row>
    <row r="1868" spans="3:21" x14ac:dyDescent="0.4">
      <c r="C1868" s="50"/>
      <c r="U1868" s="22"/>
    </row>
    <row r="1869" spans="3:21" x14ac:dyDescent="0.4">
      <c r="C1869" s="50"/>
      <c r="U1869" s="22"/>
    </row>
    <row r="1870" spans="3:21" x14ac:dyDescent="0.4">
      <c r="C1870" s="50"/>
      <c r="U1870" s="22"/>
    </row>
    <row r="1871" spans="3:21" x14ac:dyDescent="0.4">
      <c r="C1871" s="50"/>
      <c r="U1871" s="22"/>
    </row>
    <row r="1872" spans="3:21" x14ac:dyDescent="0.4">
      <c r="C1872" s="50"/>
      <c r="U1872" s="22"/>
    </row>
    <row r="1873" spans="3:21" x14ac:dyDescent="0.4">
      <c r="C1873" s="50"/>
      <c r="U1873" s="22"/>
    </row>
    <row r="1874" spans="3:21" x14ac:dyDescent="0.4">
      <c r="C1874" s="50"/>
      <c r="U1874" s="22"/>
    </row>
    <row r="1875" spans="3:21" x14ac:dyDescent="0.4">
      <c r="C1875" s="50"/>
      <c r="U1875" s="22"/>
    </row>
    <row r="1876" spans="3:21" x14ac:dyDescent="0.4">
      <c r="C1876" s="50"/>
      <c r="U1876" s="22"/>
    </row>
    <row r="1877" spans="3:21" x14ac:dyDescent="0.4">
      <c r="C1877" s="50"/>
      <c r="U1877" s="22"/>
    </row>
    <row r="1878" spans="3:21" x14ac:dyDescent="0.4">
      <c r="C1878" s="50"/>
      <c r="U1878" s="22"/>
    </row>
    <row r="1879" spans="3:21" x14ac:dyDescent="0.4">
      <c r="C1879" s="50"/>
      <c r="U1879" s="22"/>
    </row>
    <row r="1880" spans="3:21" x14ac:dyDescent="0.4">
      <c r="C1880" s="50"/>
      <c r="U1880" s="22"/>
    </row>
    <row r="1881" spans="3:21" x14ac:dyDescent="0.4">
      <c r="C1881" s="50"/>
      <c r="U1881" s="22"/>
    </row>
    <row r="1882" spans="3:21" x14ac:dyDescent="0.4">
      <c r="C1882" s="50"/>
      <c r="U1882" s="22"/>
    </row>
    <row r="1883" spans="3:21" x14ac:dyDescent="0.4">
      <c r="C1883" s="50"/>
      <c r="U1883" s="22"/>
    </row>
    <row r="1884" spans="3:21" x14ac:dyDescent="0.4">
      <c r="C1884" s="50"/>
      <c r="U1884" s="22"/>
    </row>
    <row r="1885" spans="3:21" x14ac:dyDescent="0.4">
      <c r="C1885" s="50"/>
      <c r="U1885" s="22"/>
    </row>
    <row r="1886" spans="3:21" x14ac:dyDescent="0.4">
      <c r="C1886" s="50"/>
      <c r="U1886" s="22"/>
    </row>
    <row r="1887" spans="3:21" x14ac:dyDescent="0.4">
      <c r="C1887" s="50"/>
      <c r="U1887" s="22"/>
    </row>
    <row r="1888" spans="3:21" x14ac:dyDescent="0.4">
      <c r="C1888" s="50"/>
      <c r="U1888" s="22"/>
    </row>
    <row r="1889" spans="3:21" x14ac:dyDescent="0.4">
      <c r="C1889" s="50"/>
      <c r="U1889" s="22"/>
    </row>
    <row r="1890" spans="3:21" x14ac:dyDescent="0.4">
      <c r="C1890" s="50"/>
      <c r="U1890" s="22"/>
    </row>
    <row r="1891" spans="3:21" x14ac:dyDescent="0.4">
      <c r="C1891" s="50"/>
      <c r="U1891" s="22"/>
    </row>
    <row r="1892" spans="3:21" x14ac:dyDescent="0.4">
      <c r="C1892" s="50"/>
      <c r="U1892" s="22"/>
    </row>
    <row r="1893" spans="3:21" x14ac:dyDescent="0.4">
      <c r="C1893" s="50"/>
      <c r="U1893" s="22"/>
    </row>
    <row r="1894" spans="3:21" x14ac:dyDescent="0.4">
      <c r="C1894" s="50"/>
      <c r="U1894" s="22"/>
    </row>
    <row r="1895" spans="3:21" x14ac:dyDescent="0.4">
      <c r="C1895" s="50"/>
      <c r="U1895" s="22"/>
    </row>
    <row r="1896" spans="3:21" x14ac:dyDescent="0.4">
      <c r="C1896" s="50"/>
      <c r="U1896" s="22"/>
    </row>
    <row r="1897" spans="3:21" x14ac:dyDescent="0.4">
      <c r="C1897" s="50"/>
      <c r="U1897" s="22"/>
    </row>
    <row r="1898" spans="3:21" x14ac:dyDescent="0.4">
      <c r="C1898" s="50"/>
      <c r="U1898" s="22"/>
    </row>
    <row r="1899" spans="3:21" x14ac:dyDescent="0.4">
      <c r="C1899" s="50"/>
      <c r="U1899" s="22"/>
    </row>
    <row r="1900" spans="3:21" x14ac:dyDescent="0.4">
      <c r="C1900" s="50"/>
      <c r="U1900" s="22"/>
    </row>
    <row r="1901" spans="3:21" x14ac:dyDescent="0.4">
      <c r="C1901" s="50"/>
      <c r="U1901" s="22"/>
    </row>
    <row r="1902" spans="3:21" x14ac:dyDescent="0.4">
      <c r="C1902" s="50"/>
      <c r="U1902" s="22"/>
    </row>
    <row r="1903" spans="3:21" x14ac:dyDescent="0.4">
      <c r="C1903" s="50"/>
      <c r="U1903" s="22"/>
    </row>
    <row r="1904" spans="3:21" x14ac:dyDescent="0.4">
      <c r="C1904" s="50"/>
      <c r="U1904" s="22"/>
    </row>
    <row r="1905" spans="3:21" x14ac:dyDescent="0.4">
      <c r="C1905" s="50"/>
      <c r="U1905" s="22"/>
    </row>
    <row r="1906" spans="3:21" x14ac:dyDescent="0.4">
      <c r="C1906" s="50"/>
      <c r="U1906" s="22"/>
    </row>
    <row r="1907" spans="3:21" x14ac:dyDescent="0.4">
      <c r="C1907" s="50"/>
      <c r="U1907" s="22"/>
    </row>
    <row r="1908" spans="3:21" x14ac:dyDescent="0.4">
      <c r="C1908" s="50"/>
      <c r="U1908" s="22"/>
    </row>
    <row r="1909" spans="3:21" x14ac:dyDescent="0.4">
      <c r="C1909" s="50"/>
      <c r="U1909" s="22"/>
    </row>
    <row r="1910" spans="3:21" x14ac:dyDescent="0.4">
      <c r="C1910" s="50"/>
      <c r="U1910" s="22"/>
    </row>
    <row r="1911" spans="3:21" x14ac:dyDescent="0.4">
      <c r="C1911" s="50"/>
      <c r="U1911" s="22"/>
    </row>
    <row r="1912" spans="3:21" x14ac:dyDescent="0.4">
      <c r="C1912" s="50"/>
      <c r="U1912" s="22"/>
    </row>
    <row r="1913" spans="3:21" x14ac:dyDescent="0.4">
      <c r="C1913" s="50"/>
      <c r="U1913" s="22"/>
    </row>
    <row r="1914" spans="3:21" x14ac:dyDescent="0.4">
      <c r="C1914" s="50"/>
      <c r="U1914" s="22"/>
    </row>
    <row r="1915" spans="3:21" x14ac:dyDescent="0.4">
      <c r="C1915" s="50"/>
      <c r="U1915" s="22"/>
    </row>
    <row r="1916" spans="3:21" x14ac:dyDescent="0.4">
      <c r="C1916" s="50"/>
      <c r="U1916" s="22"/>
    </row>
    <row r="1917" spans="3:21" x14ac:dyDescent="0.4">
      <c r="C1917" s="50"/>
      <c r="U1917" s="22"/>
    </row>
    <row r="1918" spans="3:21" x14ac:dyDescent="0.4">
      <c r="C1918" s="50"/>
      <c r="U1918" s="22"/>
    </row>
    <row r="1919" spans="3:21" x14ac:dyDescent="0.4">
      <c r="C1919" s="50"/>
      <c r="U1919" s="22"/>
    </row>
    <row r="1920" spans="3:21" x14ac:dyDescent="0.4">
      <c r="C1920" s="50"/>
      <c r="U1920" s="22"/>
    </row>
    <row r="1921" spans="3:21" x14ac:dyDescent="0.4">
      <c r="C1921" s="50"/>
      <c r="U1921" s="22"/>
    </row>
    <row r="1922" spans="3:21" x14ac:dyDescent="0.4">
      <c r="C1922" s="50"/>
      <c r="U1922" s="22"/>
    </row>
    <row r="1923" spans="3:21" x14ac:dyDescent="0.4">
      <c r="C1923" s="50"/>
      <c r="U1923" s="22"/>
    </row>
    <row r="1924" spans="3:21" x14ac:dyDescent="0.4">
      <c r="C1924" s="50"/>
      <c r="U1924" s="22"/>
    </row>
    <row r="1925" spans="3:21" x14ac:dyDescent="0.4">
      <c r="C1925" s="50"/>
      <c r="U1925" s="22"/>
    </row>
    <row r="1926" spans="3:21" x14ac:dyDescent="0.4">
      <c r="C1926" s="50"/>
      <c r="U1926" s="22"/>
    </row>
    <row r="1927" spans="3:21" x14ac:dyDescent="0.4">
      <c r="C1927" s="50"/>
      <c r="U1927" s="22"/>
    </row>
    <row r="1928" spans="3:21" x14ac:dyDescent="0.4">
      <c r="C1928" s="50"/>
      <c r="U1928" s="22"/>
    </row>
    <row r="1929" spans="3:21" x14ac:dyDescent="0.4">
      <c r="C1929" s="50"/>
      <c r="U1929" s="22"/>
    </row>
    <row r="1930" spans="3:21" x14ac:dyDescent="0.4">
      <c r="C1930" s="50"/>
      <c r="U1930" s="22"/>
    </row>
    <row r="1931" spans="3:21" x14ac:dyDescent="0.4">
      <c r="C1931" s="50"/>
      <c r="U1931" s="22"/>
    </row>
    <row r="1932" spans="3:21" x14ac:dyDescent="0.4">
      <c r="C1932" s="50"/>
      <c r="U1932" s="22"/>
    </row>
    <row r="1933" spans="3:21" x14ac:dyDescent="0.4">
      <c r="C1933" s="50"/>
      <c r="U1933" s="22"/>
    </row>
    <row r="1934" spans="3:21" x14ac:dyDescent="0.4">
      <c r="C1934" s="50"/>
      <c r="U1934" s="22"/>
    </row>
    <row r="1935" spans="3:21" x14ac:dyDescent="0.4">
      <c r="C1935" s="50"/>
      <c r="U1935" s="22"/>
    </row>
    <row r="1936" spans="3:21" x14ac:dyDescent="0.4">
      <c r="C1936" s="50"/>
      <c r="U1936" s="22"/>
    </row>
    <row r="1937" spans="3:21" x14ac:dyDescent="0.4">
      <c r="C1937" s="50"/>
      <c r="U1937" s="22"/>
    </row>
    <row r="1938" spans="3:21" x14ac:dyDescent="0.4">
      <c r="C1938" s="50"/>
      <c r="U1938" s="22"/>
    </row>
    <row r="1939" spans="3:21" x14ac:dyDescent="0.4">
      <c r="C1939" s="50"/>
      <c r="U1939" s="22"/>
    </row>
    <row r="1940" spans="3:21" x14ac:dyDescent="0.4">
      <c r="C1940" s="50"/>
      <c r="U1940" s="22"/>
    </row>
    <row r="1941" spans="3:21" x14ac:dyDescent="0.4">
      <c r="C1941" s="50"/>
      <c r="U1941" s="22"/>
    </row>
    <row r="1942" spans="3:21" x14ac:dyDescent="0.4">
      <c r="C1942" s="50"/>
      <c r="U1942" s="22"/>
    </row>
    <row r="1943" spans="3:21" x14ac:dyDescent="0.4">
      <c r="C1943" s="50"/>
      <c r="U1943" s="22"/>
    </row>
    <row r="1944" spans="3:21" x14ac:dyDescent="0.4">
      <c r="C1944" s="50"/>
      <c r="U1944" s="22"/>
    </row>
    <row r="1945" spans="3:21" x14ac:dyDescent="0.4">
      <c r="C1945" s="50"/>
      <c r="U1945" s="22"/>
    </row>
    <row r="1946" spans="3:21" x14ac:dyDescent="0.4">
      <c r="C1946" s="50"/>
      <c r="U1946" s="22"/>
    </row>
    <row r="1947" spans="3:21" x14ac:dyDescent="0.4">
      <c r="C1947" s="50"/>
      <c r="U1947" s="22"/>
    </row>
    <row r="1948" spans="3:21" x14ac:dyDescent="0.4">
      <c r="C1948" s="50"/>
      <c r="U1948" s="22"/>
    </row>
    <row r="1949" spans="3:21" x14ac:dyDescent="0.4">
      <c r="C1949" s="50"/>
      <c r="U1949" s="22"/>
    </row>
    <row r="1950" spans="3:21" x14ac:dyDescent="0.4">
      <c r="C1950" s="50"/>
      <c r="U1950" s="22"/>
    </row>
    <row r="1951" spans="3:21" x14ac:dyDescent="0.4">
      <c r="C1951" s="50"/>
      <c r="U1951" s="22"/>
    </row>
    <row r="1952" spans="3:21" x14ac:dyDescent="0.4">
      <c r="C1952" s="50"/>
      <c r="U1952" s="22"/>
    </row>
    <row r="1953" spans="3:21" x14ac:dyDescent="0.4">
      <c r="C1953" s="50"/>
      <c r="U1953" s="22"/>
    </row>
    <row r="1954" spans="3:21" x14ac:dyDescent="0.4">
      <c r="C1954" s="50"/>
      <c r="U1954" s="22"/>
    </row>
    <row r="1955" spans="3:21" x14ac:dyDescent="0.4">
      <c r="C1955" s="50"/>
      <c r="U1955" s="22"/>
    </row>
    <row r="1956" spans="3:21" x14ac:dyDescent="0.4">
      <c r="C1956" s="50"/>
      <c r="U1956" s="22"/>
    </row>
    <row r="1957" spans="3:21" x14ac:dyDescent="0.4">
      <c r="C1957" s="50"/>
      <c r="U1957" s="22"/>
    </row>
    <row r="1958" spans="3:21" x14ac:dyDescent="0.4">
      <c r="C1958" s="50"/>
      <c r="U1958" s="22"/>
    </row>
    <row r="1959" spans="3:21" x14ac:dyDescent="0.4">
      <c r="C1959" s="50"/>
      <c r="U1959" s="22"/>
    </row>
    <row r="1960" spans="3:21" x14ac:dyDescent="0.4">
      <c r="C1960" s="50"/>
      <c r="U1960" s="22"/>
    </row>
    <row r="1961" spans="3:21" x14ac:dyDescent="0.4">
      <c r="C1961" s="50"/>
      <c r="U1961" s="22"/>
    </row>
    <row r="1962" spans="3:21" x14ac:dyDescent="0.4">
      <c r="C1962" s="50"/>
      <c r="U1962" s="22"/>
    </row>
    <row r="1963" spans="3:21" x14ac:dyDescent="0.4">
      <c r="C1963" s="50"/>
      <c r="U1963" s="22"/>
    </row>
    <row r="1964" spans="3:21" x14ac:dyDescent="0.4">
      <c r="C1964" s="50"/>
      <c r="U1964" s="22"/>
    </row>
    <row r="1965" spans="3:21" x14ac:dyDescent="0.4">
      <c r="C1965" s="50"/>
      <c r="U1965" s="22"/>
    </row>
    <row r="1966" spans="3:21" x14ac:dyDescent="0.4">
      <c r="C1966" s="50"/>
      <c r="U1966" s="22"/>
    </row>
    <row r="1967" spans="3:21" x14ac:dyDescent="0.4">
      <c r="C1967" s="50"/>
      <c r="U1967" s="22"/>
    </row>
    <row r="1968" spans="3:21" x14ac:dyDescent="0.4">
      <c r="C1968" s="50"/>
      <c r="U1968" s="22"/>
    </row>
    <row r="1969" spans="3:21" x14ac:dyDescent="0.4">
      <c r="C1969" s="50"/>
      <c r="U1969" s="22"/>
    </row>
    <row r="1970" spans="3:21" x14ac:dyDescent="0.4">
      <c r="C1970" s="50"/>
      <c r="U1970" s="22"/>
    </row>
    <row r="1971" spans="3:21" x14ac:dyDescent="0.4">
      <c r="C1971" s="50"/>
      <c r="U1971" s="22"/>
    </row>
    <row r="1972" spans="3:21" x14ac:dyDescent="0.4">
      <c r="C1972" s="50"/>
      <c r="U1972" s="22"/>
    </row>
    <row r="1973" spans="3:21" x14ac:dyDescent="0.4">
      <c r="C1973" s="50"/>
      <c r="U1973" s="22"/>
    </row>
    <row r="1974" spans="3:21" x14ac:dyDescent="0.4">
      <c r="C1974" s="50"/>
      <c r="U1974" s="22"/>
    </row>
    <row r="1975" spans="3:21" x14ac:dyDescent="0.4">
      <c r="C1975" s="50"/>
      <c r="U1975" s="22"/>
    </row>
    <row r="1976" spans="3:21" x14ac:dyDescent="0.4">
      <c r="C1976" s="50"/>
      <c r="U1976" s="22"/>
    </row>
    <row r="1977" spans="3:21" x14ac:dyDescent="0.4">
      <c r="C1977" s="50"/>
      <c r="U1977" s="22"/>
    </row>
    <row r="1978" spans="3:21" x14ac:dyDescent="0.4">
      <c r="C1978" s="50"/>
      <c r="U1978" s="22"/>
    </row>
    <row r="1979" spans="3:21" x14ac:dyDescent="0.4">
      <c r="C1979" s="50"/>
      <c r="U1979" s="22"/>
    </row>
    <row r="1980" spans="3:21" x14ac:dyDescent="0.4">
      <c r="C1980" s="50"/>
      <c r="U1980" s="22"/>
    </row>
    <row r="1981" spans="3:21" x14ac:dyDescent="0.4">
      <c r="C1981" s="50"/>
      <c r="U1981" s="22"/>
    </row>
    <row r="1982" spans="3:21" x14ac:dyDescent="0.4">
      <c r="C1982" s="50"/>
      <c r="U1982" s="22"/>
    </row>
    <row r="1983" spans="3:21" x14ac:dyDescent="0.4">
      <c r="C1983" s="50"/>
      <c r="U1983" s="22"/>
    </row>
    <row r="1984" spans="3:21" x14ac:dyDescent="0.4">
      <c r="C1984" s="50"/>
      <c r="U1984" s="22"/>
    </row>
    <row r="1985" spans="3:21" x14ac:dyDescent="0.4">
      <c r="C1985" s="50"/>
      <c r="U1985" s="22"/>
    </row>
    <row r="1986" spans="3:21" x14ac:dyDescent="0.4">
      <c r="C1986" s="50"/>
      <c r="U1986" s="22"/>
    </row>
    <row r="1987" spans="3:21" x14ac:dyDescent="0.4">
      <c r="C1987" s="50"/>
      <c r="U1987" s="22"/>
    </row>
    <row r="1988" spans="3:21" x14ac:dyDescent="0.4">
      <c r="C1988" s="50"/>
      <c r="U1988" s="22"/>
    </row>
    <row r="1989" spans="3:21" x14ac:dyDescent="0.4">
      <c r="C1989" s="50"/>
      <c r="U1989" s="22"/>
    </row>
    <row r="1990" spans="3:21" x14ac:dyDescent="0.4">
      <c r="C1990" s="50"/>
      <c r="U1990" s="22"/>
    </row>
    <row r="1991" spans="3:21" x14ac:dyDescent="0.4">
      <c r="C1991" s="50"/>
      <c r="U1991" s="22"/>
    </row>
    <row r="1992" spans="3:21" x14ac:dyDescent="0.4">
      <c r="C1992" s="50"/>
      <c r="U1992" s="22"/>
    </row>
    <row r="1993" spans="3:21" x14ac:dyDescent="0.4">
      <c r="C1993" s="50"/>
      <c r="U1993" s="22"/>
    </row>
    <row r="1994" spans="3:21" x14ac:dyDescent="0.4">
      <c r="C1994" s="50"/>
      <c r="U1994" s="22"/>
    </row>
    <row r="1995" spans="3:21" x14ac:dyDescent="0.4">
      <c r="C1995" s="50"/>
      <c r="U1995" s="22"/>
    </row>
    <row r="1996" spans="3:21" x14ac:dyDescent="0.4">
      <c r="C1996" s="50"/>
      <c r="U1996" s="22"/>
    </row>
    <row r="1997" spans="3:21" x14ac:dyDescent="0.4">
      <c r="C1997" s="50"/>
      <c r="U1997" s="22"/>
    </row>
    <row r="1998" spans="3:21" x14ac:dyDescent="0.4">
      <c r="C1998" s="50"/>
      <c r="U1998" s="22"/>
    </row>
    <row r="1999" spans="3:21" x14ac:dyDescent="0.4">
      <c r="C1999" s="50"/>
      <c r="U1999" s="22"/>
    </row>
    <row r="2000" spans="3:21" x14ac:dyDescent="0.4">
      <c r="C2000" s="50"/>
      <c r="U2000" s="22"/>
    </row>
    <row r="2001" spans="3:21" x14ac:dyDescent="0.4">
      <c r="C2001" s="50"/>
      <c r="U2001" s="22"/>
    </row>
    <row r="2002" spans="3:21" x14ac:dyDescent="0.4">
      <c r="C2002" s="50"/>
      <c r="U2002" s="22"/>
    </row>
    <row r="2003" spans="3:21" x14ac:dyDescent="0.4">
      <c r="C2003" s="50"/>
      <c r="U2003" s="22"/>
    </row>
    <row r="2004" spans="3:21" x14ac:dyDescent="0.4">
      <c r="C2004" s="50"/>
      <c r="U2004" s="22"/>
    </row>
    <row r="2005" spans="3:21" x14ac:dyDescent="0.4">
      <c r="C2005" s="50"/>
      <c r="U2005" s="22"/>
    </row>
    <row r="2006" spans="3:21" x14ac:dyDescent="0.4">
      <c r="C2006" s="50"/>
      <c r="U2006" s="22"/>
    </row>
    <row r="2007" spans="3:21" x14ac:dyDescent="0.4">
      <c r="C2007" s="50"/>
      <c r="U2007" s="22"/>
    </row>
    <row r="2008" spans="3:21" x14ac:dyDescent="0.4">
      <c r="C2008" s="50"/>
      <c r="U2008" s="22"/>
    </row>
    <row r="2009" spans="3:21" x14ac:dyDescent="0.4">
      <c r="C2009" s="50"/>
      <c r="U2009" s="22"/>
    </row>
    <row r="2010" spans="3:21" x14ac:dyDescent="0.4">
      <c r="C2010" s="50"/>
      <c r="U2010" s="22"/>
    </row>
    <row r="2011" spans="3:21" x14ac:dyDescent="0.4">
      <c r="C2011" s="50"/>
      <c r="U2011" s="22"/>
    </row>
    <row r="2012" spans="3:21" x14ac:dyDescent="0.4">
      <c r="C2012" s="50"/>
      <c r="U2012" s="22"/>
    </row>
    <row r="2013" spans="3:21" x14ac:dyDescent="0.4">
      <c r="C2013" s="50"/>
      <c r="U2013" s="22"/>
    </row>
    <row r="2014" spans="3:21" x14ac:dyDescent="0.4">
      <c r="C2014" s="50"/>
      <c r="U2014" s="22"/>
    </row>
    <row r="2015" spans="3:21" x14ac:dyDescent="0.4">
      <c r="C2015" s="50"/>
      <c r="U2015" s="22"/>
    </row>
    <row r="2016" spans="3:21" x14ac:dyDescent="0.4">
      <c r="C2016" s="50"/>
      <c r="U2016" s="22"/>
    </row>
    <row r="2017" spans="3:21" x14ac:dyDescent="0.4">
      <c r="C2017" s="50"/>
      <c r="U2017" s="22"/>
    </row>
    <row r="2018" spans="3:21" x14ac:dyDescent="0.4">
      <c r="C2018" s="50"/>
      <c r="U2018" s="22"/>
    </row>
    <row r="2019" spans="3:21" x14ac:dyDescent="0.4">
      <c r="C2019" s="50"/>
      <c r="U2019" s="22"/>
    </row>
    <row r="2020" spans="3:21" x14ac:dyDescent="0.4">
      <c r="C2020" s="50"/>
      <c r="U2020" s="22"/>
    </row>
    <row r="2021" spans="3:21" x14ac:dyDescent="0.4">
      <c r="C2021" s="50"/>
      <c r="U2021" s="22"/>
    </row>
    <row r="2022" spans="3:21" x14ac:dyDescent="0.4">
      <c r="C2022" s="50"/>
      <c r="U2022" s="22"/>
    </row>
    <row r="2023" spans="3:21" x14ac:dyDescent="0.4">
      <c r="C2023" s="50"/>
      <c r="U2023" s="22"/>
    </row>
    <row r="2024" spans="3:21" x14ac:dyDescent="0.4">
      <c r="C2024" s="50"/>
      <c r="U2024" s="22"/>
    </row>
    <row r="2025" spans="3:21" x14ac:dyDescent="0.4">
      <c r="C2025" s="50"/>
      <c r="U2025" s="22"/>
    </row>
    <row r="2026" spans="3:21" x14ac:dyDescent="0.4">
      <c r="C2026" s="50"/>
      <c r="U2026" s="22"/>
    </row>
    <row r="2027" spans="3:21" x14ac:dyDescent="0.4">
      <c r="C2027" s="50"/>
      <c r="U2027" s="22"/>
    </row>
    <row r="2028" spans="3:21" x14ac:dyDescent="0.4">
      <c r="C2028" s="50"/>
      <c r="U2028" s="22"/>
    </row>
    <row r="2029" spans="3:21" x14ac:dyDescent="0.4">
      <c r="C2029" s="50"/>
      <c r="U2029" s="22"/>
    </row>
    <row r="2030" spans="3:21" x14ac:dyDescent="0.4">
      <c r="C2030" s="50"/>
      <c r="U2030" s="22"/>
    </row>
    <row r="2031" spans="3:21" x14ac:dyDescent="0.4">
      <c r="C2031" s="50"/>
      <c r="U2031" s="22"/>
    </row>
    <row r="2032" spans="3:21" x14ac:dyDescent="0.4">
      <c r="C2032" s="50"/>
      <c r="U2032" s="22"/>
    </row>
    <row r="2033" spans="3:21" x14ac:dyDescent="0.4">
      <c r="C2033" s="50"/>
      <c r="U2033" s="22"/>
    </row>
    <row r="2034" spans="3:21" x14ac:dyDescent="0.4">
      <c r="C2034" s="50"/>
      <c r="U2034" s="22"/>
    </row>
    <row r="2035" spans="3:21" x14ac:dyDescent="0.4">
      <c r="C2035" s="50"/>
      <c r="U2035" s="22"/>
    </row>
    <row r="2036" spans="3:21" x14ac:dyDescent="0.4">
      <c r="C2036" s="50"/>
      <c r="U2036" s="22"/>
    </row>
    <row r="2037" spans="3:21" x14ac:dyDescent="0.4">
      <c r="C2037" s="50"/>
      <c r="U2037" s="22"/>
    </row>
    <row r="2038" spans="3:21" x14ac:dyDescent="0.4">
      <c r="C2038" s="50"/>
      <c r="U2038" s="22"/>
    </row>
    <row r="2039" spans="3:21" x14ac:dyDescent="0.4">
      <c r="C2039" s="50"/>
      <c r="U2039" s="22"/>
    </row>
    <row r="2040" spans="3:21" x14ac:dyDescent="0.4">
      <c r="C2040" s="50"/>
      <c r="U2040" s="22"/>
    </row>
    <row r="2041" spans="3:21" x14ac:dyDescent="0.4">
      <c r="C2041" s="50"/>
      <c r="U2041" s="22"/>
    </row>
    <row r="2042" spans="3:21" x14ac:dyDescent="0.4">
      <c r="C2042" s="50"/>
      <c r="U2042" s="22"/>
    </row>
    <row r="2043" spans="3:21" x14ac:dyDescent="0.4">
      <c r="C2043" s="50"/>
      <c r="U2043" s="22"/>
    </row>
    <row r="2044" spans="3:21" x14ac:dyDescent="0.4">
      <c r="C2044" s="50"/>
      <c r="U2044" s="22"/>
    </row>
    <row r="2045" spans="3:21" x14ac:dyDescent="0.4">
      <c r="C2045" s="50"/>
      <c r="U2045" s="22"/>
    </row>
    <row r="2046" spans="3:21" x14ac:dyDescent="0.4">
      <c r="C2046" s="50"/>
      <c r="U2046" s="22"/>
    </row>
    <row r="2047" spans="3:21" x14ac:dyDescent="0.4">
      <c r="C2047" s="50"/>
      <c r="U2047" s="22"/>
    </row>
    <row r="2048" spans="3:21" x14ac:dyDescent="0.4">
      <c r="C2048" s="50"/>
      <c r="U2048" s="22"/>
    </row>
    <row r="2049" spans="3:21" x14ac:dyDescent="0.4">
      <c r="C2049" s="50"/>
      <c r="U2049" s="22"/>
    </row>
    <row r="2050" spans="3:21" x14ac:dyDescent="0.4">
      <c r="C2050" s="50"/>
      <c r="U2050" s="22"/>
    </row>
    <row r="2051" spans="3:21" x14ac:dyDescent="0.4">
      <c r="C2051" s="50"/>
      <c r="U2051" s="22"/>
    </row>
    <row r="2052" spans="3:21" x14ac:dyDescent="0.4">
      <c r="C2052" s="50"/>
      <c r="U2052" s="22"/>
    </row>
    <row r="2053" spans="3:21" x14ac:dyDescent="0.4">
      <c r="C2053" s="50"/>
      <c r="U2053" s="22"/>
    </row>
    <row r="2054" spans="3:21" x14ac:dyDescent="0.4">
      <c r="C2054" s="50"/>
      <c r="U2054" s="22"/>
    </row>
    <row r="2055" spans="3:21" x14ac:dyDescent="0.4">
      <c r="C2055" s="50"/>
      <c r="U2055" s="22"/>
    </row>
    <row r="2056" spans="3:21" x14ac:dyDescent="0.4">
      <c r="C2056" s="50"/>
      <c r="U2056" s="22"/>
    </row>
    <row r="2057" spans="3:21" x14ac:dyDescent="0.4">
      <c r="C2057" s="50"/>
      <c r="U2057" s="22"/>
    </row>
    <row r="2058" spans="3:21" x14ac:dyDescent="0.4">
      <c r="C2058" s="50"/>
      <c r="U2058" s="22"/>
    </row>
    <row r="2059" spans="3:21" x14ac:dyDescent="0.4">
      <c r="C2059" s="50"/>
      <c r="U2059" s="22"/>
    </row>
    <row r="2060" spans="3:21" x14ac:dyDescent="0.4">
      <c r="C2060" s="50"/>
      <c r="U2060" s="22"/>
    </row>
    <row r="2061" spans="3:21" x14ac:dyDescent="0.4">
      <c r="C2061" s="50"/>
      <c r="U2061" s="22"/>
    </row>
    <row r="2062" spans="3:21" x14ac:dyDescent="0.4">
      <c r="C2062" s="50"/>
      <c r="U2062" s="22"/>
    </row>
    <row r="2063" spans="3:21" x14ac:dyDescent="0.4">
      <c r="C2063" s="50"/>
      <c r="U2063" s="22"/>
    </row>
    <row r="2064" spans="3:21" x14ac:dyDescent="0.4">
      <c r="C2064" s="50"/>
      <c r="U2064" s="22"/>
    </row>
    <row r="2065" spans="3:21" x14ac:dyDescent="0.4">
      <c r="C2065" s="50"/>
      <c r="U2065" s="22"/>
    </row>
    <row r="2066" spans="3:21" x14ac:dyDescent="0.4">
      <c r="C2066" s="50"/>
      <c r="U2066" s="22"/>
    </row>
    <row r="2067" spans="3:21" x14ac:dyDescent="0.4">
      <c r="C2067" s="50"/>
      <c r="U2067" s="22"/>
    </row>
    <row r="2068" spans="3:21" x14ac:dyDescent="0.4">
      <c r="C2068" s="50"/>
      <c r="U2068" s="22"/>
    </row>
    <row r="2069" spans="3:21" x14ac:dyDescent="0.4">
      <c r="C2069" s="50"/>
      <c r="U2069" s="22"/>
    </row>
    <row r="2070" spans="3:21" x14ac:dyDescent="0.4">
      <c r="C2070" s="50"/>
      <c r="U2070" s="22"/>
    </row>
    <row r="2071" spans="3:21" x14ac:dyDescent="0.4">
      <c r="C2071" s="50"/>
      <c r="U2071" s="22"/>
    </row>
    <row r="2072" spans="3:21" x14ac:dyDescent="0.4">
      <c r="C2072" s="50"/>
      <c r="U2072" s="22"/>
    </row>
    <row r="2073" spans="3:21" x14ac:dyDescent="0.4">
      <c r="C2073" s="50"/>
      <c r="U2073" s="22"/>
    </row>
    <row r="2074" spans="3:21" x14ac:dyDescent="0.4">
      <c r="C2074" s="50"/>
      <c r="U2074" s="22"/>
    </row>
    <row r="2075" spans="3:21" x14ac:dyDescent="0.4">
      <c r="C2075" s="50"/>
      <c r="U2075" s="22"/>
    </row>
    <row r="2076" spans="3:21" x14ac:dyDescent="0.4">
      <c r="C2076" s="50"/>
      <c r="U2076" s="22"/>
    </row>
    <row r="2077" spans="3:21" x14ac:dyDescent="0.4">
      <c r="C2077" s="50"/>
      <c r="U2077" s="22"/>
    </row>
    <row r="2078" spans="3:21" x14ac:dyDescent="0.4">
      <c r="C2078" s="50"/>
      <c r="U2078" s="22"/>
    </row>
    <row r="2079" spans="3:21" x14ac:dyDescent="0.4">
      <c r="C2079" s="50"/>
      <c r="U2079" s="22"/>
    </row>
    <row r="2080" spans="3:21" x14ac:dyDescent="0.4">
      <c r="C2080" s="50"/>
      <c r="U2080" s="22"/>
    </row>
    <row r="2081" spans="3:21" x14ac:dyDescent="0.4">
      <c r="C2081" s="50"/>
      <c r="U2081" s="22"/>
    </row>
    <row r="2082" spans="3:21" x14ac:dyDescent="0.4">
      <c r="C2082" s="50"/>
      <c r="U2082" s="22"/>
    </row>
    <row r="2083" spans="3:21" x14ac:dyDescent="0.4">
      <c r="C2083" s="50"/>
      <c r="U2083" s="22"/>
    </row>
    <row r="2084" spans="3:21" x14ac:dyDescent="0.4">
      <c r="C2084" s="50"/>
      <c r="U2084" s="22"/>
    </row>
    <row r="2085" spans="3:21" x14ac:dyDescent="0.4">
      <c r="C2085" s="50"/>
      <c r="U2085" s="22"/>
    </row>
    <row r="2086" spans="3:21" x14ac:dyDescent="0.4">
      <c r="C2086" s="50"/>
      <c r="U2086" s="22"/>
    </row>
    <row r="2087" spans="3:21" x14ac:dyDescent="0.4">
      <c r="C2087" s="50"/>
      <c r="U2087" s="22"/>
    </row>
    <row r="2088" spans="3:21" x14ac:dyDescent="0.4">
      <c r="C2088" s="50"/>
      <c r="U2088" s="22"/>
    </row>
    <row r="2089" spans="3:21" x14ac:dyDescent="0.4">
      <c r="C2089" s="50"/>
      <c r="U2089" s="22"/>
    </row>
    <row r="2090" spans="3:21" x14ac:dyDescent="0.4">
      <c r="C2090" s="50"/>
      <c r="U2090" s="22"/>
    </row>
    <row r="2091" spans="3:21" x14ac:dyDescent="0.4">
      <c r="C2091" s="50"/>
      <c r="U2091" s="22"/>
    </row>
    <row r="2092" spans="3:21" x14ac:dyDescent="0.4">
      <c r="C2092" s="50"/>
      <c r="U2092" s="22"/>
    </row>
    <row r="2093" spans="3:21" x14ac:dyDescent="0.4">
      <c r="C2093" s="50"/>
      <c r="U2093" s="22"/>
    </row>
    <row r="2094" spans="3:21" x14ac:dyDescent="0.4">
      <c r="C2094" s="50"/>
      <c r="U2094" s="22"/>
    </row>
    <row r="2095" spans="3:21" x14ac:dyDescent="0.4">
      <c r="C2095" s="50"/>
      <c r="U2095" s="22"/>
    </row>
    <row r="2096" spans="3:21" x14ac:dyDescent="0.4">
      <c r="C2096" s="50"/>
      <c r="U2096" s="22"/>
    </row>
    <row r="2097" spans="3:21" x14ac:dyDescent="0.4">
      <c r="C2097" s="50"/>
      <c r="U2097" s="22"/>
    </row>
    <row r="2098" spans="3:21" x14ac:dyDescent="0.4">
      <c r="C2098" s="50"/>
      <c r="U2098" s="22"/>
    </row>
    <row r="2099" spans="3:21" x14ac:dyDescent="0.4">
      <c r="C2099" s="50"/>
      <c r="U2099" s="22"/>
    </row>
    <row r="2100" spans="3:21" x14ac:dyDescent="0.4">
      <c r="C2100" s="50"/>
      <c r="U2100" s="22"/>
    </row>
    <row r="2101" spans="3:21" x14ac:dyDescent="0.4">
      <c r="C2101" s="50"/>
      <c r="U2101" s="22"/>
    </row>
    <row r="2102" spans="3:21" x14ac:dyDescent="0.4">
      <c r="C2102" s="50"/>
      <c r="U2102" s="22"/>
    </row>
    <row r="2103" spans="3:21" x14ac:dyDescent="0.4">
      <c r="C2103" s="50"/>
      <c r="U2103" s="22"/>
    </row>
    <row r="2104" spans="3:21" x14ac:dyDescent="0.4">
      <c r="C2104" s="50"/>
      <c r="U2104" s="22"/>
    </row>
    <row r="2105" spans="3:21" x14ac:dyDescent="0.4">
      <c r="C2105" s="50"/>
      <c r="U2105" s="22"/>
    </row>
    <row r="2106" spans="3:21" x14ac:dyDescent="0.4">
      <c r="C2106" s="50"/>
      <c r="U2106" s="22"/>
    </row>
    <row r="2107" spans="3:21" x14ac:dyDescent="0.4">
      <c r="C2107" s="50"/>
      <c r="U2107" s="22"/>
    </row>
    <row r="2108" spans="3:21" x14ac:dyDescent="0.4">
      <c r="C2108" s="50"/>
      <c r="U2108" s="22"/>
    </row>
    <row r="2109" spans="3:21" x14ac:dyDescent="0.4">
      <c r="C2109" s="50"/>
      <c r="U2109" s="22"/>
    </row>
    <row r="2110" spans="3:21" x14ac:dyDescent="0.4">
      <c r="C2110" s="50"/>
      <c r="U2110" s="22"/>
    </row>
    <row r="2111" spans="3:21" x14ac:dyDescent="0.4">
      <c r="C2111" s="50"/>
      <c r="U2111" s="22"/>
    </row>
    <row r="2112" spans="3:21" x14ac:dyDescent="0.4">
      <c r="C2112" s="50"/>
      <c r="U2112" s="22"/>
    </row>
    <row r="2113" spans="3:21" x14ac:dyDescent="0.4">
      <c r="C2113" s="50"/>
      <c r="U2113" s="22"/>
    </row>
    <row r="2114" spans="3:21" x14ac:dyDescent="0.4">
      <c r="C2114" s="50"/>
      <c r="U2114" s="22"/>
    </row>
    <row r="2115" spans="3:21" x14ac:dyDescent="0.4">
      <c r="C2115" s="50"/>
      <c r="U2115" s="22"/>
    </row>
    <row r="2116" spans="3:21" x14ac:dyDescent="0.4">
      <c r="C2116" s="50"/>
      <c r="U2116" s="22"/>
    </row>
    <row r="2117" spans="3:21" x14ac:dyDescent="0.4">
      <c r="C2117" s="50"/>
      <c r="U2117" s="22"/>
    </row>
    <row r="2118" spans="3:21" x14ac:dyDescent="0.4">
      <c r="C2118" s="50"/>
      <c r="U2118" s="22"/>
    </row>
    <row r="2119" spans="3:21" x14ac:dyDescent="0.4">
      <c r="C2119" s="50"/>
      <c r="U2119" s="22"/>
    </row>
    <row r="2120" spans="3:21" x14ac:dyDescent="0.4">
      <c r="C2120" s="50"/>
      <c r="U2120" s="22"/>
    </row>
    <row r="2121" spans="3:21" x14ac:dyDescent="0.4">
      <c r="C2121" s="50"/>
      <c r="U2121" s="22"/>
    </row>
    <row r="2122" spans="3:21" x14ac:dyDescent="0.4">
      <c r="C2122" s="50"/>
      <c r="U2122" s="22"/>
    </row>
    <row r="2123" spans="3:21" x14ac:dyDescent="0.4">
      <c r="C2123" s="50"/>
      <c r="U2123" s="22"/>
    </row>
    <row r="2124" spans="3:21" x14ac:dyDescent="0.4">
      <c r="C2124" s="50"/>
      <c r="U2124" s="22"/>
    </row>
    <row r="2125" spans="3:21" x14ac:dyDescent="0.4">
      <c r="C2125" s="50"/>
      <c r="U2125" s="22"/>
    </row>
    <row r="2126" spans="3:21" x14ac:dyDescent="0.4">
      <c r="C2126" s="50"/>
      <c r="U2126" s="22"/>
    </row>
    <row r="2127" spans="3:21" x14ac:dyDescent="0.4">
      <c r="C2127" s="50"/>
      <c r="U2127" s="22"/>
    </row>
    <row r="2128" spans="3:21" x14ac:dyDescent="0.4">
      <c r="C2128" s="50"/>
      <c r="U2128" s="22"/>
    </row>
    <row r="2129" spans="3:21" x14ac:dyDescent="0.4">
      <c r="C2129" s="50"/>
      <c r="U2129" s="22"/>
    </row>
    <row r="2130" spans="3:21" x14ac:dyDescent="0.4">
      <c r="C2130" s="50"/>
      <c r="U2130" s="22"/>
    </row>
    <row r="2131" spans="3:21" x14ac:dyDescent="0.4">
      <c r="C2131" s="50"/>
      <c r="U2131" s="22"/>
    </row>
    <row r="2132" spans="3:21" x14ac:dyDescent="0.4">
      <c r="C2132" s="50"/>
      <c r="U2132" s="22"/>
    </row>
    <row r="2133" spans="3:21" x14ac:dyDescent="0.4">
      <c r="C2133" s="50"/>
      <c r="U2133" s="22"/>
    </row>
    <row r="2134" spans="3:21" x14ac:dyDescent="0.4">
      <c r="C2134" s="50"/>
      <c r="U2134" s="22"/>
    </row>
    <row r="2135" spans="3:21" x14ac:dyDescent="0.4">
      <c r="C2135" s="50"/>
      <c r="U2135" s="22"/>
    </row>
    <row r="2136" spans="3:21" x14ac:dyDescent="0.4">
      <c r="C2136" s="50"/>
      <c r="U2136" s="22"/>
    </row>
    <row r="2137" spans="3:21" x14ac:dyDescent="0.4">
      <c r="C2137" s="50"/>
      <c r="U2137" s="22"/>
    </row>
    <row r="2138" spans="3:21" x14ac:dyDescent="0.4">
      <c r="C2138" s="50"/>
      <c r="U2138" s="22"/>
    </row>
    <row r="2139" spans="3:21" x14ac:dyDescent="0.4">
      <c r="C2139" s="50"/>
      <c r="U2139" s="22"/>
    </row>
    <row r="2140" spans="3:21" x14ac:dyDescent="0.4">
      <c r="C2140" s="50"/>
      <c r="U2140" s="22"/>
    </row>
    <row r="2141" spans="3:21" x14ac:dyDescent="0.4">
      <c r="C2141" s="50"/>
      <c r="U2141" s="22"/>
    </row>
    <row r="2142" spans="3:21" x14ac:dyDescent="0.4">
      <c r="C2142" s="50"/>
      <c r="U2142" s="22"/>
    </row>
    <row r="2143" spans="3:21" x14ac:dyDescent="0.4">
      <c r="C2143" s="50"/>
      <c r="U2143" s="22"/>
    </row>
    <row r="2144" spans="3:21" x14ac:dyDescent="0.4">
      <c r="C2144" s="50"/>
      <c r="U2144" s="22"/>
    </row>
    <row r="2145" spans="3:21" x14ac:dyDescent="0.4">
      <c r="C2145" s="50"/>
      <c r="U2145" s="22"/>
    </row>
    <row r="2146" spans="3:21" x14ac:dyDescent="0.4">
      <c r="C2146" s="50"/>
      <c r="U2146" s="22"/>
    </row>
    <row r="2147" spans="3:21" x14ac:dyDescent="0.4">
      <c r="C2147" s="50"/>
      <c r="U2147" s="22"/>
    </row>
    <row r="2148" spans="3:21" x14ac:dyDescent="0.4">
      <c r="C2148" s="50"/>
      <c r="U2148" s="22"/>
    </row>
    <row r="2149" spans="3:21" x14ac:dyDescent="0.4">
      <c r="C2149" s="50"/>
      <c r="U2149" s="22"/>
    </row>
    <row r="2150" spans="3:21" x14ac:dyDescent="0.4">
      <c r="C2150" s="50"/>
      <c r="U2150" s="22"/>
    </row>
    <row r="2151" spans="3:21" x14ac:dyDescent="0.4">
      <c r="C2151" s="50"/>
      <c r="U2151" s="22"/>
    </row>
    <row r="2152" spans="3:21" x14ac:dyDescent="0.4">
      <c r="C2152" s="50"/>
      <c r="U2152" s="22"/>
    </row>
    <row r="2153" spans="3:21" x14ac:dyDescent="0.4">
      <c r="C2153" s="50"/>
      <c r="U2153" s="22"/>
    </row>
    <row r="2154" spans="3:21" x14ac:dyDescent="0.4">
      <c r="C2154" s="50"/>
      <c r="U2154" s="22"/>
    </row>
    <row r="2155" spans="3:21" x14ac:dyDescent="0.4">
      <c r="C2155" s="50"/>
      <c r="U2155" s="22"/>
    </row>
    <row r="2156" spans="3:21" x14ac:dyDescent="0.4">
      <c r="C2156" s="50"/>
      <c r="U2156" s="22"/>
    </row>
    <row r="2157" spans="3:21" x14ac:dyDescent="0.4">
      <c r="C2157" s="50"/>
      <c r="U2157" s="22"/>
    </row>
    <row r="2158" spans="3:21" x14ac:dyDescent="0.4">
      <c r="C2158" s="50"/>
      <c r="U2158" s="22"/>
    </row>
    <row r="2159" spans="3:21" x14ac:dyDescent="0.4">
      <c r="C2159" s="50"/>
      <c r="U2159" s="22"/>
    </row>
    <row r="2160" spans="3:21" x14ac:dyDescent="0.4">
      <c r="C2160" s="50"/>
      <c r="U2160" s="22"/>
    </row>
    <row r="2161" spans="3:21" x14ac:dyDescent="0.4">
      <c r="C2161" s="50"/>
      <c r="U2161" s="22"/>
    </row>
    <row r="2162" spans="3:21" x14ac:dyDescent="0.4">
      <c r="C2162" s="50"/>
      <c r="U2162" s="22"/>
    </row>
    <row r="2163" spans="3:21" x14ac:dyDescent="0.4">
      <c r="C2163" s="50"/>
      <c r="U2163" s="22"/>
    </row>
    <row r="2164" spans="3:21" x14ac:dyDescent="0.4">
      <c r="C2164" s="50"/>
      <c r="U2164" s="22"/>
    </row>
    <row r="2165" spans="3:21" x14ac:dyDescent="0.4">
      <c r="C2165" s="50"/>
      <c r="U2165" s="22"/>
    </row>
    <row r="2166" spans="3:21" x14ac:dyDescent="0.4">
      <c r="C2166" s="50"/>
      <c r="U2166" s="22"/>
    </row>
    <row r="2167" spans="3:21" x14ac:dyDescent="0.4">
      <c r="C2167" s="50"/>
      <c r="U2167" s="22"/>
    </row>
    <row r="2168" spans="3:21" x14ac:dyDescent="0.4">
      <c r="C2168" s="50"/>
      <c r="U2168" s="22"/>
    </row>
    <row r="2169" spans="3:21" x14ac:dyDescent="0.4">
      <c r="C2169" s="50"/>
      <c r="U2169" s="22"/>
    </row>
    <row r="2170" spans="3:21" x14ac:dyDescent="0.4">
      <c r="C2170" s="50"/>
      <c r="U2170" s="22"/>
    </row>
    <row r="2171" spans="3:21" x14ac:dyDescent="0.4">
      <c r="C2171" s="50"/>
      <c r="U2171" s="22"/>
    </row>
    <row r="2172" spans="3:21" x14ac:dyDescent="0.4">
      <c r="C2172" s="50"/>
      <c r="U2172" s="22"/>
    </row>
    <row r="2173" spans="3:21" x14ac:dyDescent="0.4">
      <c r="C2173" s="50"/>
      <c r="U2173" s="22"/>
    </row>
    <row r="2174" spans="3:21" x14ac:dyDescent="0.4">
      <c r="C2174" s="50"/>
      <c r="U2174" s="22"/>
    </row>
    <row r="2175" spans="3:21" x14ac:dyDescent="0.4">
      <c r="C2175" s="50"/>
      <c r="U2175" s="22"/>
    </row>
    <row r="2176" spans="3:21" x14ac:dyDescent="0.4">
      <c r="C2176" s="50"/>
      <c r="U2176" s="22"/>
    </row>
    <row r="2177" spans="3:21" x14ac:dyDescent="0.4">
      <c r="C2177" s="50"/>
      <c r="U2177" s="22"/>
    </row>
    <row r="2178" spans="3:21" x14ac:dyDescent="0.4">
      <c r="C2178" s="50"/>
      <c r="U2178" s="22"/>
    </row>
    <row r="2179" spans="3:21" x14ac:dyDescent="0.4">
      <c r="C2179" s="50"/>
      <c r="U2179" s="22"/>
    </row>
    <row r="2180" spans="3:21" x14ac:dyDescent="0.4">
      <c r="C2180" s="50"/>
      <c r="U2180" s="22"/>
    </row>
    <row r="2181" spans="3:21" x14ac:dyDescent="0.4">
      <c r="C2181" s="50"/>
      <c r="U2181" s="22"/>
    </row>
    <row r="2182" spans="3:21" x14ac:dyDescent="0.4">
      <c r="C2182" s="50"/>
      <c r="U2182" s="22"/>
    </row>
    <row r="2183" spans="3:21" x14ac:dyDescent="0.4">
      <c r="C2183" s="50"/>
      <c r="U2183" s="22"/>
    </row>
    <row r="2184" spans="3:21" x14ac:dyDescent="0.4">
      <c r="C2184" s="50"/>
      <c r="U2184" s="22"/>
    </row>
    <row r="2185" spans="3:21" x14ac:dyDescent="0.4">
      <c r="C2185" s="50"/>
      <c r="U2185" s="22"/>
    </row>
    <row r="2186" spans="3:21" x14ac:dyDescent="0.4">
      <c r="C2186" s="50"/>
      <c r="U2186" s="22"/>
    </row>
    <row r="2187" spans="3:21" x14ac:dyDescent="0.4">
      <c r="C2187" s="50"/>
      <c r="U2187" s="22"/>
    </row>
    <row r="2188" spans="3:21" x14ac:dyDescent="0.4">
      <c r="C2188" s="50"/>
      <c r="U2188" s="22"/>
    </row>
    <row r="2189" spans="3:21" x14ac:dyDescent="0.4">
      <c r="C2189" s="50"/>
      <c r="U2189" s="22"/>
    </row>
    <row r="2190" spans="3:21" x14ac:dyDescent="0.4">
      <c r="C2190" s="50"/>
      <c r="U2190" s="22"/>
    </row>
    <row r="2191" spans="3:21" x14ac:dyDescent="0.4">
      <c r="C2191" s="50"/>
      <c r="U2191" s="22"/>
    </row>
    <row r="2192" spans="3:21" x14ac:dyDescent="0.4">
      <c r="C2192" s="50"/>
      <c r="U2192" s="22"/>
    </row>
    <row r="2193" spans="3:21" x14ac:dyDescent="0.4">
      <c r="C2193" s="50"/>
      <c r="U2193" s="22"/>
    </row>
    <row r="2194" spans="3:21" x14ac:dyDescent="0.4">
      <c r="C2194" s="50"/>
      <c r="U2194" s="22"/>
    </row>
    <row r="2195" spans="3:21" x14ac:dyDescent="0.4">
      <c r="C2195" s="50"/>
      <c r="U2195" s="22"/>
    </row>
    <row r="2196" spans="3:21" x14ac:dyDescent="0.4">
      <c r="C2196" s="50"/>
      <c r="U2196" s="22"/>
    </row>
    <row r="2197" spans="3:21" x14ac:dyDescent="0.4">
      <c r="C2197" s="50"/>
      <c r="U2197" s="22"/>
    </row>
    <row r="2198" spans="3:21" x14ac:dyDescent="0.4">
      <c r="C2198" s="50"/>
      <c r="U2198" s="22"/>
    </row>
    <row r="2199" spans="3:21" x14ac:dyDescent="0.4">
      <c r="C2199" s="50"/>
      <c r="U2199" s="22"/>
    </row>
    <row r="2200" spans="3:21" x14ac:dyDescent="0.4">
      <c r="C2200" s="50"/>
      <c r="U2200" s="22"/>
    </row>
    <row r="2201" spans="3:21" x14ac:dyDescent="0.4">
      <c r="C2201" s="50"/>
      <c r="U2201" s="22"/>
    </row>
    <row r="2202" spans="3:21" x14ac:dyDescent="0.4">
      <c r="C2202" s="50"/>
      <c r="U2202" s="22"/>
    </row>
    <row r="2203" spans="3:21" x14ac:dyDescent="0.4">
      <c r="C2203" s="50"/>
      <c r="U2203" s="22"/>
    </row>
    <row r="2204" spans="3:21" x14ac:dyDescent="0.4">
      <c r="C2204" s="50"/>
      <c r="U2204" s="22"/>
    </row>
    <row r="2205" spans="3:21" x14ac:dyDescent="0.4">
      <c r="C2205" s="50"/>
      <c r="U2205" s="22"/>
    </row>
    <row r="2206" spans="3:21" x14ac:dyDescent="0.4">
      <c r="C2206" s="50"/>
      <c r="U2206" s="22"/>
    </row>
    <row r="2207" spans="3:21" x14ac:dyDescent="0.4">
      <c r="C2207" s="50"/>
      <c r="U2207" s="22"/>
    </row>
    <row r="2208" spans="3:21" x14ac:dyDescent="0.4">
      <c r="C2208" s="50"/>
      <c r="U2208" s="22"/>
    </row>
    <row r="2209" spans="3:21" x14ac:dyDescent="0.4">
      <c r="C2209" s="50"/>
      <c r="U2209" s="22"/>
    </row>
    <row r="2210" spans="3:21" x14ac:dyDescent="0.4">
      <c r="C2210" s="50"/>
      <c r="U2210" s="22"/>
    </row>
    <row r="2211" spans="3:21" x14ac:dyDescent="0.4">
      <c r="C2211" s="50"/>
      <c r="U2211" s="22"/>
    </row>
    <row r="2212" spans="3:21" x14ac:dyDescent="0.4">
      <c r="C2212" s="50"/>
      <c r="U2212" s="22"/>
    </row>
    <row r="2213" spans="3:21" x14ac:dyDescent="0.4">
      <c r="C2213" s="50"/>
      <c r="U2213" s="22"/>
    </row>
    <row r="2214" spans="3:21" x14ac:dyDescent="0.4">
      <c r="C2214" s="50"/>
      <c r="U2214" s="22"/>
    </row>
    <row r="2215" spans="3:21" x14ac:dyDescent="0.4">
      <c r="C2215" s="50"/>
      <c r="U2215" s="22"/>
    </row>
    <row r="2216" spans="3:21" x14ac:dyDescent="0.4">
      <c r="C2216" s="50"/>
      <c r="U2216" s="22"/>
    </row>
    <row r="2217" spans="3:21" x14ac:dyDescent="0.4">
      <c r="C2217" s="50"/>
      <c r="U2217" s="22"/>
    </row>
    <row r="2218" spans="3:21" x14ac:dyDescent="0.4">
      <c r="C2218" s="50"/>
      <c r="U2218" s="22"/>
    </row>
    <row r="2219" spans="3:21" x14ac:dyDescent="0.4">
      <c r="C2219" s="50"/>
      <c r="U2219" s="22"/>
    </row>
    <row r="2220" spans="3:21" x14ac:dyDescent="0.4">
      <c r="C2220" s="50"/>
      <c r="U2220" s="22"/>
    </row>
    <row r="2221" spans="3:21" x14ac:dyDescent="0.4">
      <c r="C2221" s="50"/>
      <c r="U2221" s="22"/>
    </row>
    <row r="2222" spans="3:21" x14ac:dyDescent="0.4">
      <c r="C2222" s="50"/>
      <c r="U2222" s="22"/>
    </row>
    <row r="2223" spans="3:21" x14ac:dyDescent="0.4">
      <c r="C2223" s="50"/>
      <c r="U2223" s="22"/>
    </row>
    <row r="2224" spans="3:21" x14ac:dyDescent="0.4">
      <c r="C2224" s="50"/>
      <c r="U2224" s="22"/>
    </row>
    <row r="2225" spans="3:21" x14ac:dyDescent="0.4">
      <c r="C2225" s="50"/>
      <c r="U2225" s="22"/>
    </row>
    <row r="2226" spans="3:21" x14ac:dyDescent="0.4">
      <c r="C2226" s="50"/>
      <c r="U2226" s="22"/>
    </row>
    <row r="2227" spans="3:21" x14ac:dyDescent="0.4">
      <c r="C2227" s="50"/>
      <c r="U2227" s="22"/>
    </row>
    <row r="2228" spans="3:21" x14ac:dyDescent="0.4">
      <c r="C2228" s="50"/>
      <c r="U2228" s="22"/>
    </row>
    <row r="2229" spans="3:21" x14ac:dyDescent="0.4">
      <c r="C2229" s="50"/>
      <c r="U2229" s="22"/>
    </row>
    <row r="2230" spans="3:21" x14ac:dyDescent="0.4">
      <c r="C2230" s="50"/>
      <c r="U2230" s="22"/>
    </row>
    <row r="2231" spans="3:21" x14ac:dyDescent="0.4">
      <c r="C2231" s="50"/>
      <c r="U2231" s="22"/>
    </row>
    <row r="2232" spans="3:21" x14ac:dyDescent="0.4">
      <c r="C2232" s="50"/>
      <c r="U2232" s="22"/>
    </row>
    <row r="2233" spans="3:21" x14ac:dyDescent="0.4">
      <c r="C2233" s="50"/>
      <c r="U2233" s="22"/>
    </row>
    <row r="2234" spans="3:21" x14ac:dyDescent="0.4">
      <c r="C2234" s="50"/>
      <c r="U2234" s="22"/>
    </row>
    <row r="2235" spans="3:21" x14ac:dyDescent="0.4">
      <c r="C2235" s="50"/>
      <c r="U2235" s="22"/>
    </row>
    <row r="2236" spans="3:21" x14ac:dyDescent="0.4">
      <c r="C2236" s="50"/>
      <c r="U2236" s="22"/>
    </row>
    <row r="2237" spans="3:21" x14ac:dyDescent="0.4">
      <c r="C2237" s="50"/>
      <c r="U2237" s="22"/>
    </row>
    <row r="2238" spans="3:21" x14ac:dyDescent="0.4">
      <c r="C2238" s="50"/>
      <c r="U2238" s="22"/>
    </row>
    <row r="2239" spans="3:21" x14ac:dyDescent="0.4">
      <c r="C2239" s="50"/>
      <c r="U2239" s="22"/>
    </row>
    <row r="2240" spans="3:21" x14ac:dyDescent="0.4">
      <c r="C2240" s="50"/>
      <c r="U2240" s="22"/>
    </row>
    <row r="2241" spans="3:21" x14ac:dyDescent="0.4">
      <c r="C2241" s="50"/>
      <c r="U2241" s="22"/>
    </row>
    <row r="2242" spans="3:21" x14ac:dyDescent="0.4">
      <c r="C2242" s="50"/>
      <c r="U2242" s="22"/>
    </row>
    <row r="2243" spans="3:21" x14ac:dyDescent="0.4">
      <c r="C2243" s="50"/>
      <c r="U2243" s="22"/>
    </row>
    <row r="2244" spans="3:21" x14ac:dyDescent="0.4">
      <c r="C2244" s="50"/>
      <c r="U2244" s="22"/>
    </row>
    <row r="2245" spans="3:21" x14ac:dyDescent="0.4">
      <c r="C2245" s="50"/>
      <c r="U2245" s="22"/>
    </row>
    <row r="2246" spans="3:21" x14ac:dyDescent="0.4">
      <c r="C2246" s="50"/>
      <c r="U2246" s="22"/>
    </row>
    <row r="2247" spans="3:21" x14ac:dyDescent="0.4">
      <c r="C2247" s="50"/>
      <c r="U2247" s="22"/>
    </row>
    <row r="2248" spans="3:21" x14ac:dyDescent="0.4">
      <c r="C2248" s="50"/>
      <c r="U2248" s="22"/>
    </row>
    <row r="2249" spans="3:21" x14ac:dyDescent="0.4">
      <c r="C2249" s="50"/>
      <c r="U2249" s="22"/>
    </row>
    <row r="2250" spans="3:21" x14ac:dyDescent="0.4">
      <c r="C2250" s="50"/>
      <c r="U2250" s="22"/>
    </row>
    <row r="2251" spans="3:21" x14ac:dyDescent="0.4">
      <c r="C2251" s="50"/>
      <c r="U2251" s="22"/>
    </row>
    <row r="2252" spans="3:21" x14ac:dyDescent="0.4">
      <c r="C2252" s="50"/>
      <c r="U2252" s="22"/>
    </row>
    <row r="2253" spans="3:21" x14ac:dyDescent="0.4">
      <c r="C2253" s="50"/>
      <c r="U2253" s="22"/>
    </row>
    <row r="2254" spans="3:21" x14ac:dyDescent="0.4">
      <c r="C2254" s="50"/>
      <c r="U2254" s="22"/>
    </row>
    <row r="2255" spans="3:21" x14ac:dyDescent="0.4">
      <c r="C2255" s="50"/>
      <c r="U2255" s="22"/>
    </row>
    <row r="2256" spans="3:21" x14ac:dyDescent="0.4">
      <c r="C2256" s="50"/>
      <c r="U2256" s="22"/>
    </row>
    <row r="2257" spans="3:21" x14ac:dyDescent="0.4">
      <c r="C2257" s="50"/>
      <c r="U2257" s="22"/>
    </row>
    <row r="2258" spans="3:21" x14ac:dyDescent="0.4">
      <c r="C2258" s="50"/>
      <c r="U2258" s="22"/>
    </row>
    <row r="2259" spans="3:21" x14ac:dyDescent="0.4">
      <c r="C2259" s="50"/>
      <c r="U2259" s="22"/>
    </row>
    <row r="2260" spans="3:21" x14ac:dyDescent="0.4">
      <c r="C2260" s="50"/>
      <c r="U2260" s="22"/>
    </row>
    <row r="2261" spans="3:21" x14ac:dyDescent="0.4">
      <c r="C2261" s="50"/>
      <c r="U2261" s="22"/>
    </row>
    <row r="2262" spans="3:21" x14ac:dyDescent="0.4">
      <c r="C2262" s="50"/>
      <c r="U2262" s="22"/>
    </row>
    <row r="2263" spans="3:21" x14ac:dyDescent="0.4">
      <c r="C2263" s="50"/>
      <c r="U2263" s="22"/>
    </row>
    <row r="2264" spans="3:21" x14ac:dyDescent="0.4">
      <c r="C2264" s="50"/>
      <c r="U2264" s="22"/>
    </row>
    <row r="2265" spans="3:21" x14ac:dyDescent="0.4">
      <c r="C2265" s="50"/>
      <c r="U2265" s="22"/>
    </row>
    <row r="2266" spans="3:21" x14ac:dyDescent="0.4">
      <c r="C2266" s="50"/>
      <c r="U2266" s="22"/>
    </row>
    <row r="2267" spans="3:21" x14ac:dyDescent="0.4">
      <c r="C2267" s="50"/>
      <c r="U2267" s="22"/>
    </row>
    <row r="2268" spans="3:21" x14ac:dyDescent="0.4">
      <c r="C2268" s="50"/>
      <c r="U2268" s="22"/>
    </row>
    <row r="2269" spans="3:21" x14ac:dyDescent="0.4">
      <c r="C2269" s="50"/>
      <c r="U2269" s="22"/>
    </row>
    <row r="2270" spans="3:21" x14ac:dyDescent="0.4">
      <c r="C2270" s="50"/>
      <c r="U2270" s="22"/>
    </row>
    <row r="2271" spans="3:21" x14ac:dyDescent="0.4">
      <c r="C2271" s="50"/>
      <c r="U2271" s="22"/>
    </row>
    <row r="2272" spans="3:21" x14ac:dyDescent="0.4">
      <c r="C2272" s="50"/>
      <c r="U2272" s="22"/>
    </row>
    <row r="2273" spans="3:21" x14ac:dyDescent="0.4">
      <c r="C2273" s="50"/>
      <c r="U2273" s="22"/>
    </row>
    <row r="2274" spans="3:21" x14ac:dyDescent="0.4">
      <c r="C2274" s="50"/>
      <c r="U2274" s="22"/>
    </row>
    <row r="2275" spans="3:21" x14ac:dyDescent="0.4">
      <c r="C2275" s="50"/>
      <c r="U2275" s="22"/>
    </row>
    <row r="2276" spans="3:21" x14ac:dyDescent="0.4">
      <c r="C2276" s="50"/>
      <c r="U2276" s="22"/>
    </row>
    <row r="2277" spans="3:21" x14ac:dyDescent="0.4">
      <c r="C2277" s="50"/>
      <c r="U2277" s="22"/>
    </row>
    <row r="2278" spans="3:21" x14ac:dyDescent="0.4">
      <c r="C2278" s="50"/>
      <c r="U2278" s="22"/>
    </row>
    <row r="2279" spans="3:21" x14ac:dyDescent="0.4">
      <c r="C2279" s="50"/>
      <c r="U2279" s="22"/>
    </row>
    <row r="2280" spans="3:21" x14ac:dyDescent="0.4">
      <c r="C2280" s="50"/>
      <c r="U2280" s="22"/>
    </row>
    <row r="2281" spans="3:21" x14ac:dyDescent="0.4">
      <c r="C2281" s="50"/>
      <c r="U2281" s="22"/>
    </row>
    <row r="2282" spans="3:21" x14ac:dyDescent="0.4">
      <c r="C2282" s="50"/>
      <c r="U2282" s="22"/>
    </row>
    <row r="2283" spans="3:21" x14ac:dyDescent="0.4">
      <c r="C2283" s="50"/>
      <c r="U2283" s="22"/>
    </row>
    <row r="2284" spans="3:21" x14ac:dyDescent="0.4">
      <c r="C2284" s="50"/>
      <c r="U2284" s="22"/>
    </row>
    <row r="2285" spans="3:21" x14ac:dyDescent="0.4">
      <c r="C2285" s="50"/>
      <c r="U2285" s="22"/>
    </row>
    <row r="2286" spans="3:21" x14ac:dyDescent="0.4">
      <c r="C2286" s="50"/>
      <c r="U2286" s="22"/>
    </row>
    <row r="2287" spans="3:21" x14ac:dyDescent="0.4">
      <c r="C2287" s="50"/>
      <c r="U2287" s="22"/>
    </row>
    <row r="2288" spans="3:21" x14ac:dyDescent="0.4">
      <c r="C2288" s="50"/>
      <c r="U2288" s="22"/>
    </row>
    <row r="2289" spans="3:21" x14ac:dyDescent="0.4">
      <c r="C2289" s="50"/>
      <c r="U2289" s="22"/>
    </row>
    <row r="2290" spans="3:21" x14ac:dyDescent="0.4">
      <c r="C2290" s="50"/>
      <c r="U2290" s="22"/>
    </row>
    <row r="2291" spans="3:21" x14ac:dyDescent="0.4">
      <c r="C2291" s="50"/>
      <c r="U2291" s="22"/>
    </row>
    <row r="2292" spans="3:21" x14ac:dyDescent="0.4">
      <c r="C2292" s="50"/>
      <c r="U2292" s="22"/>
    </row>
    <row r="2293" spans="3:21" x14ac:dyDescent="0.4">
      <c r="C2293" s="50"/>
      <c r="U2293" s="22"/>
    </row>
    <row r="2294" spans="3:21" x14ac:dyDescent="0.4">
      <c r="C2294" s="50"/>
      <c r="U2294" s="22"/>
    </row>
    <row r="2295" spans="3:21" x14ac:dyDescent="0.4">
      <c r="C2295" s="50"/>
      <c r="U2295" s="22"/>
    </row>
    <row r="2296" spans="3:21" x14ac:dyDescent="0.4">
      <c r="C2296" s="50"/>
      <c r="U2296" s="22"/>
    </row>
    <row r="2297" spans="3:21" x14ac:dyDescent="0.4">
      <c r="C2297" s="50"/>
      <c r="U2297" s="22"/>
    </row>
    <row r="2298" spans="3:21" x14ac:dyDescent="0.4">
      <c r="C2298" s="50"/>
      <c r="U2298" s="22"/>
    </row>
    <row r="2299" spans="3:21" x14ac:dyDescent="0.4">
      <c r="C2299" s="50"/>
      <c r="U2299" s="22"/>
    </row>
    <row r="2300" spans="3:21" x14ac:dyDescent="0.4">
      <c r="C2300" s="50"/>
      <c r="U2300" s="22"/>
    </row>
    <row r="2301" spans="3:21" x14ac:dyDescent="0.4">
      <c r="C2301" s="50"/>
      <c r="U2301" s="22"/>
    </row>
    <row r="2302" spans="3:21" x14ac:dyDescent="0.4">
      <c r="C2302" s="50"/>
      <c r="U2302" s="22"/>
    </row>
    <row r="2303" spans="3:21" x14ac:dyDescent="0.4">
      <c r="C2303" s="50"/>
      <c r="U2303" s="22"/>
    </row>
    <row r="2304" spans="3:21" x14ac:dyDescent="0.4">
      <c r="C2304" s="50"/>
      <c r="U2304" s="22"/>
    </row>
    <row r="2305" spans="3:21" x14ac:dyDescent="0.4">
      <c r="C2305" s="50"/>
      <c r="U2305" s="22"/>
    </row>
    <row r="2306" spans="3:21" x14ac:dyDescent="0.4">
      <c r="C2306" s="50"/>
      <c r="U2306" s="22"/>
    </row>
    <row r="2307" spans="3:21" x14ac:dyDescent="0.4">
      <c r="C2307" s="50"/>
      <c r="U2307" s="22"/>
    </row>
    <row r="2308" spans="3:21" x14ac:dyDescent="0.4">
      <c r="C2308" s="50"/>
      <c r="U2308" s="22"/>
    </row>
    <row r="2309" spans="3:21" x14ac:dyDescent="0.4">
      <c r="C2309" s="50"/>
      <c r="U2309" s="22"/>
    </row>
    <row r="2310" spans="3:21" x14ac:dyDescent="0.4">
      <c r="C2310" s="50"/>
      <c r="U2310" s="22"/>
    </row>
    <row r="2311" spans="3:21" x14ac:dyDescent="0.4">
      <c r="C2311" s="50"/>
      <c r="U2311" s="22"/>
    </row>
    <row r="2312" spans="3:21" x14ac:dyDescent="0.4">
      <c r="C2312" s="50"/>
      <c r="U2312" s="22"/>
    </row>
    <row r="2313" spans="3:21" x14ac:dyDescent="0.4">
      <c r="C2313" s="50"/>
      <c r="U2313" s="22"/>
    </row>
    <row r="2314" spans="3:21" x14ac:dyDescent="0.4">
      <c r="C2314" s="50"/>
      <c r="U2314" s="22"/>
    </row>
    <row r="2315" spans="3:21" x14ac:dyDescent="0.4">
      <c r="C2315" s="50"/>
      <c r="U2315" s="22"/>
    </row>
    <row r="2316" spans="3:21" x14ac:dyDescent="0.4">
      <c r="C2316" s="50"/>
      <c r="U2316" s="22"/>
    </row>
    <row r="2317" spans="3:21" x14ac:dyDescent="0.4">
      <c r="C2317" s="50"/>
      <c r="U2317" s="22"/>
    </row>
    <row r="2318" spans="3:21" x14ac:dyDescent="0.4">
      <c r="C2318" s="50"/>
      <c r="U2318" s="22"/>
    </row>
    <row r="2319" spans="3:21" x14ac:dyDescent="0.4">
      <c r="C2319" s="50"/>
      <c r="U2319" s="22"/>
    </row>
    <row r="2320" spans="3:21" x14ac:dyDescent="0.4">
      <c r="C2320" s="50"/>
      <c r="U2320" s="22"/>
    </row>
    <row r="2321" spans="3:21" x14ac:dyDescent="0.4">
      <c r="C2321" s="50"/>
      <c r="U2321" s="22"/>
    </row>
    <row r="2322" spans="3:21" x14ac:dyDescent="0.4">
      <c r="C2322" s="50"/>
      <c r="U2322" s="22"/>
    </row>
    <row r="2323" spans="3:21" x14ac:dyDescent="0.4">
      <c r="C2323" s="50"/>
      <c r="U2323" s="22"/>
    </row>
    <row r="2324" spans="3:21" x14ac:dyDescent="0.4">
      <c r="C2324" s="50"/>
      <c r="U2324" s="22"/>
    </row>
    <row r="2325" spans="3:21" x14ac:dyDescent="0.4">
      <c r="C2325" s="50"/>
      <c r="U2325" s="22"/>
    </row>
    <row r="2326" spans="3:21" x14ac:dyDescent="0.4">
      <c r="C2326" s="50"/>
      <c r="U2326" s="22"/>
    </row>
    <row r="2327" spans="3:21" x14ac:dyDescent="0.4">
      <c r="C2327" s="50"/>
      <c r="U2327" s="22"/>
    </row>
    <row r="2328" spans="3:21" x14ac:dyDescent="0.4">
      <c r="C2328" s="50"/>
      <c r="U2328" s="22"/>
    </row>
    <row r="2329" spans="3:21" x14ac:dyDescent="0.4">
      <c r="C2329" s="50"/>
      <c r="U2329" s="22"/>
    </row>
    <row r="2330" spans="3:21" x14ac:dyDescent="0.4">
      <c r="C2330" s="50"/>
      <c r="U2330" s="22"/>
    </row>
    <row r="2331" spans="3:21" x14ac:dyDescent="0.4">
      <c r="C2331" s="50"/>
      <c r="U2331" s="22"/>
    </row>
    <row r="2332" spans="3:21" x14ac:dyDescent="0.4">
      <c r="C2332" s="50"/>
      <c r="U2332" s="22"/>
    </row>
    <row r="2333" spans="3:21" x14ac:dyDescent="0.4">
      <c r="C2333" s="50"/>
      <c r="U2333" s="22"/>
    </row>
    <row r="2334" spans="3:21" x14ac:dyDescent="0.4">
      <c r="C2334" s="50"/>
      <c r="U2334" s="22"/>
    </row>
    <row r="2335" spans="3:21" x14ac:dyDescent="0.4">
      <c r="C2335" s="50"/>
      <c r="U2335" s="22"/>
    </row>
    <row r="2336" spans="3:21" x14ac:dyDescent="0.4">
      <c r="C2336" s="50"/>
      <c r="U2336" s="22"/>
    </row>
    <row r="2337" spans="3:21" x14ac:dyDescent="0.4">
      <c r="C2337" s="50"/>
      <c r="U2337" s="22"/>
    </row>
    <row r="2338" spans="3:21" x14ac:dyDescent="0.4">
      <c r="C2338" s="50"/>
      <c r="U2338" s="22"/>
    </row>
    <row r="2339" spans="3:21" x14ac:dyDescent="0.4">
      <c r="C2339" s="50"/>
      <c r="U2339" s="22"/>
    </row>
    <row r="2340" spans="3:21" x14ac:dyDescent="0.4">
      <c r="C2340" s="50"/>
      <c r="U2340" s="22"/>
    </row>
    <row r="2341" spans="3:21" x14ac:dyDescent="0.4">
      <c r="C2341" s="50"/>
      <c r="U2341" s="22"/>
    </row>
    <row r="2342" spans="3:21" x14ac:dyDescent="0.4">
      <c r="C2342" s="50"/>
      <c r="U2342" s="22"/>
    </row>
    <row r="2343" spans="3:21" x14ac:dyDescent="0.4">
      <c r="C2343" s="50"/>
      <c r="U2343" s="22"/>
    </row>
    <row r="2344" spans="3:21" x14ac:dyDescent="0.4">
      <c r="C2344" s="50"/>
      <c r="U2344" s="22"/>
    </row>
    <row r="2345" spans="3:21" x14ac:dyDescent="0.4">
      <c r="C2345" s="50"/>
      <c r="U2345" s="22"/>
    </row>
    <row r="2346" spans="3:21" x14ac:dyDescent="0.4">
      <c r="C2346" s="50"/>
      <c r="U2346" s="22"/>
    </row>
    <row r="2347" spans="3:21" x14ac:dyDescent="0.4">
      <c r="C2347" s="50"/>
      <c r="U2347" s="22"/>
    </row>
    <row r="2348" spans="3:21" x14ac:dyDescent="0.4">
      <c r="C2348" s="50"/>
      <c r="U2348" s="22"/>
    </row>
    <row r="2349" spans="3:21" x14ac:dyDescent="0.4">
      <c r="C2349" s="50"/>
      <c r="U2349" s="22"/>
    </row>
    <row r="2350" spans="3:21" x14ac:dyDescent="0.4">
      <c r="C2350" s="50"/>
      <c r="U2350" s="22"/>
    </row>
    <row r="2351" spans="3:21" x14ac:dyDescent="0.4">
      <c r="C2351" s="50"/>
      <c r="U2351" s="22"/>
    </row>
    <row r="2352" spans="3:21" x14ac:dyDescent="0.4">
      <c r="C2352" s="50"/>
      <c r="U2352" s="22"/>
    </row>
    <row r="2353" spans="3:21" x14ac:dyDescent="0.4">
      <c r="C2353" s="50"/>
      <c r="U2353" s="22"/>
    </row>
    <row r="2354" spans="3:21" x14ac:dyDescent="0.4">
      <c r="C2354" s="50"/>
      <c r="U2354" s="22"/>
    </row>
    <row r="2355" spans="3:21" x14ac:dyDescent="0.4">
      <c r="C2355" s="50"/>
      <c r="U2355" s="22"/>
    </row>
    <row r="2356" spans="3:21" x14ac:dyDescent="0.4">
      <c r="C2356" s="50"/>
      <c r="U2356" s="22"/>
    </row>
    <row r="2357" spans="3:21" x14ac:dyDescent="0.4">
      <c r="C2357" s="50"/>
      <c r="U2357" s="22"/>
    </row>
    <row r="2358" spans="3:21" x14ac:dyDescent="0.4">
      <c r="C2358" s="50"/>
      <c r="U2358" s="22"/>
    </row>
    <row r="2359" spans="3:21" x14ac:dyDescent="0.4">
      <c r="C2359" s="50"/>
      <c r="U2359" s="22"/>
    </row>
    <row r="2360" spans="3:21" x14ac:dyDescent="0.4">
      <c r="C2360" s="50"/>
      <c r="U2360" s="22"/>
    </row>
    <row r="2361" spans="3:21" x14ac:dyDescent="0.4">
      <c r="C2361" s="50"/>
      <c r="U2361" s="22"/>
    </row>
    <row r="2362" spans="3:21" x14ac:dyDescent="0.4">
      <c r="C2362" s="50"/>
      <c r="U2362" s="22"/>
    </row>
    <row r="2363" spans="3:21" x14ac:dyDescent="0.4">
      <c r="C2363" s="50"/>
      <c r="U2363" s="22"/>
    </row>
    <row r="2364" spans="3:21" x14ac:dyDescent="0.4">
      <c r="C2364" s="50"/>
      <c r="U2364" s="22"/>
    </row>
    <row r="2365" spans="3:21" x14ac:dyDescent="0.4">
      <c r="C2365" s="50"/>
      <c r="U2365" s="22"/>
    </row>
    <row r="2366" spans="3:21" x14ac:dyDescent="0.4">
      <c r="C2366" s="50"/>
      <c r="U2366" s="22"/>
    </row>
    <row r="2367" spans="3:21" x14ac:dyDescent="0.4">
      <c r="C2367" s="50"/>
      <c r="U2367" s="22"/>
    </row>
    <row r="2368" spans="3:21" x14ac:dyDescent="0.4">
      <c r="C2368" s="50"/>
      <c r="U2368" s="22"/>
    </row>
    <row r="2369" spans="3:21" x14ac:dyDescent="0.4">
      <c r="C2369" s="50"/>
      <c r="U2369" s="22"/>
    </row>
    <row r="2370" spans="3:21" x14ac:dyDescent="0.4">
      <c r="C2370" s="50"/>
      <c r="U2370" s="22"/>
    </row>
    <row r="2371" spans="3:21" x14ac:dyDescent="0.4">
      <c r="C2371" s="50"/>
      <c r="U2371" s="22"/>
    </row>
    <row r="2372" spans="3:21" x14ac:dyDescent="0.4">
      <c r="C2372" s="50"/>
      <c r="U2372" s="22"/>
    </row>
    <row r="2373" spans="3:21" x14ac:dyDescent="0.4">
      <c r="C2373" s="50"/>
      <c r="U2373" s="22"/>
    </row>
    <row r="2374" spans="3:21" x14ac:dyDescent="0.4">
      <c r="C2374" s="50"/>
      <c r="U2374" s="22"/>
    </row>
    <row r="2375" spans="3:21" x14ac:dyDescent="0.4">
      <c r="C2375" s="50"/>
      <c r="U2375" s="22"/>
    </row>
    <row r="2376" spans="3:21" x14ac:dyDescent="0.4">
      <c r="C2376" s="50"/>
      <c r="U2376" s="22"/>
    </row>
    <row r="2377" spans="3:21" x14ac:dyDescent="0.4">
      <c r="C2377" s="50"/>
      <c r="U2377" s="22"/>
    </row>
    <row r="2378" spans="3:21" x14ac:dyDescent="0.4">
      <c r="C2378" s="50"/>
      <c r="U2378" s="22"/>
    </row>
    <row r="2379" spans="3:21" x14ac:dyDescent="0.4">
      <c r="C2379" s="50"/>
      <c r="U2379" s="22"/>
    </row>
    <row r="2380" spans="3:21" x14ac:dyDescent="0.4">
      <c r="C2380" s="50"/>
      <c r="U2380" s="22"/>
    </row>
    <row r="2381" spans="3:21" x14ac:dyDescent="0.4">
      <c r="C2381" s="50"/>
      <c r="U2381" s="22"/>
    </row>
    <row r="2382" spans="3:21" x14ac:dyDescent="0.4">
      <c r="C2382" s="50"/>
      <c r="U2382" s="22"/>
    </row>
    <row r="2383" spans="3:21" x14ac:dyDescent="0.4">
      <c r="C2383" s="50"/>
      <c r="U2383" s="22"/>
    </row>
    <row r="2384" spans="3:21" x14ac:dyDescent="0.4">
      <c r="C2384" s="50"/>
      <c r="U2384" s="22"/>
    </row>
    <row r="2385" spans="3:21" x14ac:dyDescent="0.4">
      <c r="C2385" s="50"/>
      <c r="U2385" s="22"/>
    </row>
    <row r="2386" spans="3:21" x14ac:dyDescent="0.4">
      <c r="C2386" s="50"/>
      <c r="U2386" s="22"/>
    </row>
    <row r="2387" spans="3:21" x14ac:dyDescent="0.4">
      <c r="C2387" s="50"/>
      <c r="U2387" s="22"/>
    </row>
    <row r="2388" spans="3:21" x14ac:dyDescent="0.4">
      <c r="C2388" s="50"/>
      <c r="U2388" s="22"/>
    </row>
    <row r="2389" spans="3:21" x14ac:dyDescent="0.4">
      <c r="C2389" s="50"/>
      <c r="U2389" s="22"/>
    </row>
    <row r="2390" spans="3:21" x14ac:dyDescent="0.4">
      <c r="C2390" s="50"/>
      <c r="U2390" s="22"/>
    </row>
    <row r="2391" spans="3:21" x14ac:dyDescent="0.4">
      <c r="C2391" s="50"/>
      <c r="U2391" s="22"/>
    </row>
    <row r="2392" spans="3:21" x14ac:dyDescent="0.4">
      <c r="C2392" s="50"/>
      <c r="U2392" s="22"/>
    </row>
    <row r="2393" spans="3:21" x14ac:dyDescent="0.4">
      <c r="C2393" s="50"/>
      <c r="U2393" s="22"/>
    </row>
    <row r="2394" spans="3:21" x14ac:dyDescent="0.4">
      <c r="C2394" s="50"/>
      <c r="U2394" s="22"/>
    </row>
    <row r="2395" spans="3:21" x14ac:dyDescent="0.4">
      <c r="C2395" s="50"/>
      <c r="U2395" s="22"/>
    </row>
    <row r="2396" spans="3:21" x14ac:dyDescent="0.4">
      <c r="C2396" s="50"/>
      <c r="U2396" s="22"/>
    </row>
    <row r="2397" spans="3:21" x14ac:dyDescent="0.4">
      <c r="C2397" s="50"/>
      <c r="U2397" s="22"/>
    </row>
    <row r="2398" spans="3:21" x14ac:dyDescent="0.4">
      <c r="C2398" s="50"/>
      <c r="U2398" s="22"/>
    </row>
    <row r="2399" spans="3:21" x14ac:dyDescent="0.4">
      <c r="C2399" s="50"/>
      <c r="U2399" s="22"/>
    </row>
    <row r="2400" spans="3:21" x14ac:dyDescent="0.4">
      <c r="C2400" s="50"/>
      <c r="U2400" s="22"/>
    </row>
    <row r="2401" spans="3:21" x14ac:dyDescent="0.4">
      <c r="C2401" s="50"/>
      <c r="U2401" s="22"/>
    </row>
    <row r="2402" spans="3:21" x14ac:dyDescent="0.4">
      <c r="C2402" s="50"/>
      <c r="U2402" s="22"/>
    </row>
    <row r="2403" spans="3:21" x14ac:dyDescent="0.4">
      <c r="C2403" s="50"/>
      <c r="U2403" s="22"/>
    </row>
    <row r="2404" spans="3:21" x14ac:dyDescent="0.4">
      <c r="C2404" s="50"/>
      <c r="U2404" s="22"/>
    </row>
    <row r="2405" spans="3:21" x14ac:dyDescent="0.4">
      <c r="C2405" s="50"/>
      <c r="U2405" s="22"/>
    </row>
    <row r="2406" spans="3:21" x14ac:dyDescent="0.4">
      <c r="C2406" s="50"/>
      <c r="U2406" s="22"/>
    </row>
    <row r="2407" spans="3:21" x14ac:dyDescent="0.4">
      <c r="C2407" s="50"/>
      <c r="U2407" s="22"/>
    </row>
    <row r="2408" spans="3:21" x14ac:dyDescent="0.4">
      <c r="C2408" s="50"/>
      <c r="U2408" s="22"/>
    </row>
    <row r="2409" spans="3:21" x14ac:dyDescent="0.4">
      <c r="C2409" s="50"/>
      <c r="U2409" s="22"/>
    </row>
    <row r="2410" spans="3:21" x14ac:dyDescent="0.4">
      <c r="C2410" s="50"/>
      <c r="U2410" s="22"/>
    </row>
    <row r="2411" spans="3:21" x14ac:dyDescent="0.4">
      <c r="C2411" s="50"/>
      <c r="U2411" s="22"/>
    </row>
    <row r="2412" spans="3:21" x14ac:dyDescent="0.4">
      <c r="C2412" s="50"/>
      <c r="U2412" s="22"/>
    </row>
    <row r="2413" spans="3:21" x14ac:dyDescent="0.4">
      <c r="C2413" s="50"/>
      <c r="U2413" s="22"/>
    </row>
    <row r="2414" spans="3:21" x14ac:dyDescent="0.4">
      <c r="C2414" s="50"/>
      <c r="U2414" s="22"/>
    </row>
    <row r="2415" spans="3:21" x14ac:dyDescent="0.4">
      <c r="C2415" s="50"/>
      <c r="U2415" s="22"/>
    </row>
    <row r="2416" spans="3:21" x14ac:dyDescent="0.4">
      <c r="C2416" s="50"/>
      <c r="U2416" s="22"/>
    </row>
    <row r="2417" spans="3:21" x14ac:dyDescent="0.4">
      <c r="C2417" s="50"/>
      <c r="U2417" s="22"/>
    </row>
    <row r="2418" spans="3:21" x14ac:dyDescent="0.4">
      <c r="C2418" s="50"/>
      <c r="U2418" s="22"/>
    </row>
    <row r="2419" spans="3:21" x14ac:dyDescent="0.4">
      <c r="C2419" s="50"/>
      <c r="U2419" s="22"/>
    </row>
    <row r="2420" spans="3:21" x14ac:dyDescent="0.4">
      <c r="C2420" s="50"/>
      <c r="U2420" s="22"/>
    </row>
    <row r="2421" spans="3:21" x14ac:dyDescent="0.4">
      <c r="C2421" s="50"/>
      <c r="U2421" s="22"/>
    </row>
    <row r="2422" spans="3:21" x14ac:dyDescent="0.4">
      <c r="C2422" s="50"/>
      <c r="U2422" s="22"/>
    </row>
    <row r="2423" spans="3:21" x14ac:dyDescent="0.4">
      <c r="C2423" s="50"/>
      <c r="U2423" s="22"/>
    </row>
    <row r="2424" spans="3:21" x14ac:dyDescent="0.4">
      <c r="C2424" s="50"/>
      <c r="U2424" s="22"/>
    </row>
    <row r="2425" spans="3:21" x14ac:dyDescent="0.4">
      <c r="C2425" s="50"/>
      <c r="U2425" s="22"/>
    </row>
    <row r="2426" spans="3:21" x14ac:dyDescent="0.4">
      <c r="C2426" s="50"/>
      <c r="U2426" s="22"/>
    </row>
    <row r="2427" spans="3:21" x14ac:dyDescent="0.4">
      <c r="C2427" s="50"/>
      <c r="U2427" s="22"/>
    </row>
    <row r="2428" spans="3:21" x14ac:dyDescent="0.4">
      <c r="C2428" s="50"/>
      <c r="U2428" s="22"/>
    </row>
    <row r="2429" spans="3:21" x14ac:dyDescent="0.4">
      <c r="C2429" s="50"/>
      <c r="U2429" s="22"/>
    </row>
    <row r="2430" spans="3:21" x14ac:dyDescent="0.4">
      <c r="C2430" s="50"/>
      <c r="U2430" s="22"/>
    </row>
    <row r="2431" spans="3:21" x14ac:dyDescent="0.4">
      <c r="C2431" s="50"/>
      <c r="U2431" s="22"/>
    </row>
    <row r="2432" spans="3:21" x14ac:dyDescent="0.4">
      <c r="C2432" s="50"/>
      <c r="U2432" s="22"/>
    </row>
    <row r="2433" spans="3:21" x14ac:dyDescent="0.4">
      <c r="C2433" s="50"/>
      <c r="U2433" s="22"/>
    </row>
    <row r="2434" spans="3:21" x14ac:dyDescent="0.4">
      <c r="C2434" s="50"/>
      <c r="U2434" s="22"/>
    </row>
    <row r="2435" spans="3:21" x14ac:dyDescent="0.4">
      <c r="C2435" s="50"/>
      <c r="U2435" s="22"/>
    </row>
    <row r="2436" spans="3:21" x14ac:dyDescent="0.4">
      <c r="C2436" s="50"/>
      <c r="U2436" s="22"/>
    </row>
    <row r="2437" spans="3:21" x14ac:dyDescent="0.4">
      <c r="C2437" s="50"/>
      <c r="U2437" s="22"/>
    </row>
    <row r="2438" spans="3:21" x14ac:dyDescent="0.4">
      <c r="C2438" s="50"/>
      <c r="U2438" s="22"/>
    </row>
    <row r="2439" spans="3:21" x14ac:dyDescent="0.4">
      <c r="C2439" s="50"/>
      <c r="U2439" s="22"/>
    </row>
    <row r="2440" spans="3:21" x14ac:dyDescent="0.4">
      <c r="C2440" s="50"/>
      <c r="U2440" s="22"/>
    </row>
    <row r="2441" spans="3:21" x14ac:dyDescent="0.4">
      <c r="C2441" s="50"/>
      <c r="U2441" s="22"/>
    </row>
    <row r="2442" spans="3:21" x14ac:dyDescent="0.4">
      <c r="C2442" s="50"/>
      <c r="U2442" s="22"/>
    </row>
    <row r="2443" spans="3:21" x14ac:dyDescent="0.4">
      <c r="C2443" s="50"/>
      <c r="U2443" s="22"/>
    </row>
    <row r="2444" spans="3:21" x14ac:dyDescent="0.4">
      <c r="C2444" s="50"/>
      <c r="U2444" s="22"/>
    </row>
    <row r="2445" spans="3:21" x14ac:dyDescent="0.4">
      <c r="C2445" s="50"/>
      <c r="U2445" s="22"/>
    </row>
    <row r="2446" spans="3:21" x14ac:dyDescent="0.4">
      <c r="C2446" s="50"/>
      <c r="U2446" s="22"/>
    </row>
    <row r="2447" spans="3:21" x14ac:dyDescent="0.4">
      <c r="C2447" s="50"/>
      <c r="U2447" s="22"/>
    </row>
    <row r="2448" spans="3:21" x14ac:dyDescent="0.4">
      <c r="C2448" s="50"/>
      <c r="U2448" s="22"/>
    </row>
    <row r="2449" spans="3:21" x14ac:dyDescent="0.4">
      <c r="C2449" s="50"/>
      <c r="U2449" s="22"/>
    </row>
    <row r="2450" spans="3:21" x14ac:dyDescent="0.4">
      <c r="C2450" s="50"/>
      <c r="U2450" s="22"/>
    </row>
    <row r="2451" spans="3:21" x14ac:dyDescent="0.4">
      <c r="C2451" s="50"/>
      <c r="U2451" s="22"/>
    </row>
    <row r="2452" spans="3:21" x14ac:dyDescent="0.4">
      <c r="C2452" s="50"/>
      <c r="U2452" s="22"/>
    </row>
    <row r="2453" spans="3:21" x14ac:dyDescent="0.4">
      <c r="C2453" s="50"/>
      <c r="U2453" s="22"/>
    </row>
    <row r="2454" spans="3:21" x14ac:dyDescent="0.4">
      <c r="C2454" s="50"/>
      <c r="U2454" s="22"/>
    </row>
    <row r="2455" spans="3:21" x14ac:dyDescent="0.4">
      <c r="C2455" s="50"/>
      <c r="U2455" s="22"/>
    </row>
    <row r="2456" spans="3:21" x14ac:dyDescent="0.4">
      <c r="C2456" s="50"/>
      <c r="U2456" s="22"/>
    </row>
    <row r="2457" spans="3:21" x14ac:dyDescent="0.4">
      <c r="C2457" s="50"/>
      <c r="U2457" s="22"/>
    </row>
    <row r="2458" spans="3:21" x14ac:dyDescent="0.4">
      <c r="C2458" s="50"/>
      <c r="U2458" s="22"/>
    </row>
    <row r="2459" spans="3:21" x14ac:dyDescent="0.4">
      <c r="C2459" s="50"/>
      <c r="U2459" s="22"/>
    </row>
    <row r="2460" spans="3:21" x14ac:dyDescent="0.4">
      <c r="C2460" s="50"/>
      <c r="U2460" s="22"/>
    </row>
    <row r="2461" spans="3:21" x14ac:dyDescent="0.4">
      <c r="C2461" s="50"/>
      <c r="U2461" s="22"/>
    </row>
    <row r="2462" spans="3:21" x14ac:dyDescent="0.4">
      <c r="C2462" s="50"/>
      <c r="U2462" s="22"/>
    </row>
    <row r="2463" spans="3:21" x14ac:dyDescent="0.4">
      <c r="C2463" s="50"/>
      <c r="U2463" s="22"/>
    </row>
    <row r="2464" spans="3:21" x14ac:dyDescent="0.4">
      <c r="C2464" s="50"/>
      <c r="U2464" s="22"/>
    </row>
    <row r="2465" spans="3:21" x14ac:dyDescent="0.4">
      <c r="C2465" s="50"/>
      <c r="U2465" s="22"/>
    </row>
    <row r="2466" spans="3:21" x14ac:dyDescent="0.4">
      <c r="C2466" s="50"/>
      <c r="U2466" s="22"/>
    </row>
    <row r="2467" spans="3:21" x14ac:dyDescent="0.4">
      <c r="C2467" s="50"/>
      <c r="U2467" s="22"/>
    </row>
    <row r="2468" spans="3:21" x14ac:dyDescent="0.4">
      <c r="C2468" s="50"/>
      <c r="U2468" s="22"/>
    </row>
    <row r="2469" spans="3:21" x14ac:dyDescent="0.4">
      <c r="C2469" s="50"/>
      <c r="U2469" s="22"/>
    </row>
    <row r="2470" spans="3:21" x14ac:dyDescent="0.4">
      <c r="C2470" s="50"/>
      <c r="U2470" s="22"/>
    </row>
    <row r="2471" spans="3:21" x14ac:dyDescent="0.4">
      <c r="C2471" s="50"/>
      <c r="U2471" s="22"/>
    </row>
    <row r="2472" spans="3:21" x14ac:dyDescent="0.4">
      <c r="C2472" s="50"/>
      <c r="U2472" s="22"/>
    </row>
    <row r="2473" spans="3:21" x14ac:dyDescent="0.4">
      <c r="C2473" s="50"/>
      <c r="U2473" s="22"/>
    </row>
    <row r="2474" spans="3:21" x14ac:dyDescent="0.4">
      <c r="C2474" s="50"/>
      <c r="U2474" s="22"/>
    </row>
    <row r="2475" spans="3:21" x14ac:dyDescent="0.4">
      <c r="C2475" s="50"/>
      <c r="U2475" s="22"/>
    </row>
    <row r="2476" spans="3:21" x14ac:dyDescent="0.4">
      <c r="C2476" s="50"/>
      <c r="U2476" s="22"/>
    </row>
    <row r="2477" spans="3:21" x14ac:dyDescent="0.4">
      <c r="C2477" s="50"/>
      <c r="U2477" s="22"/>
    </row>
    <row r="2478" spans="3:21" x14ac:dyDescent="0.4">
      <c r="C2478" s="50"/>
      <c r="U2478" s="22"/>
    </row>
    <row r="2479" spans="3:21" x14ac:dyDescent="0.4">
      <c r="C2479" s="50"/>
      <c r="U2479" s="22"/>
    </row>
    <row r="2480" spans="3:21" x14ac:dyDescent="0.4">
      <c r="C2480" s="50"/>
      <c r="U2480" s="22"/>
    </row>
    <row r="2481" spans="3:21" x14ac:dyDescent="0.4">
      <c r="C2481" s="50"/>
      <c r="U2481" s="22"/>
    </row>
    <row r="2482" spans="3:21" x14ac:dyDescent="0.4">
      <c r="C2482" s="50"/>
      <c r="U2482" s="22"/>
    </row>
    <row r="2483" spans="3:21" x14ac:dyDescent="0.4">
      <c r="C2483" s="50"/>
      <c r="U2483" s="22"/>
    </row>
    <row r="2484" spans="3:21" x14ac:dyDescent="0.4">
      <c r="C2484" s="50"/>
      <c r="U2484" s="22"/>
    </row>
    <row r="2485" spans="3:21" x14ac:dyDescent="0.4">
      <c r="C2485" s="50"/>
      <c r="U2485" s="22"/>
    </row>
    <row r="2486" spans="3:21" x14ac:dyDescent="0.4">
      <c r="C2486" s="50"/>
      <c r="U2486" s="22"/>
    </row>
    <row r="2487" spans="3:21" x14ac:dyDescent="0.4">
      <c r="C2487" s="50"/>
      <c r="U2487" s="22"/>
    </row>
    <row r="2488" spans="3:21" x14ac:dyDescent="0.4">
      <c r="C2488" s="50"/>
      <c r="U2488" s="22"/>
    </row>
    <row r="2489" spans="3:21" x14ac:dyDescent="0.4">
      <c r="C2489" s="50"/>
      <c r="U2489" s="22"/>
    </row>
    <row r="2490" spans="3:21" x14ac:dyDescent="0.4">
      <c r="C2490" s="50"/>
      <c r="U2490" s="22"/>
    </row>
    <row r="2491" spans="3:21" x14ac:dyDescent="0.4">
      <c r="C2491" s="50"/>
      <c r="U2491" s="22"/>
    </row>
    <row r="2492" spans="3:21" x14ac:dyDescent="0.4">
      <c r="C2492" s="50"/>
      <c r="U2492" s="22"/>
    </row>
    <row r="2493" spans="3:21" x14ac:dyDescent="0.4">
      <c r="C2493" s="50"/>
      <c r="U2493" s="22"/>
    </row>
    <row r="2494" spans="3:21" x14ac:dyDescent="0.4">
      <c r="C2494" s="50"/>
      <c r="U2494" s="22"/>
    </row>
    <row r="2495" spans="3:21" x14ac:dyDescent="0.4">
      <c r="C2495" s="50"/>
      <c r="U2495" s="22"/>
    </row>
    <row r="2496" spans="3:21" x14ac:dyDescent="0.4">
      <c r="C2496" s="50"/>
      <c r="U2496" s="22"/>
    </row>
    <row r="2497" spans="3:21" x14ac:dyDescent="0.4">
      <c r="C2497" s="50"/>
      <c r="U2497" s="22"/>
    </row>
    <row r="2498" spans="3:21" x14ac:dyDescent="0.4">
      <c r="C2498" s="50"/>
      <c r="U2498" s="22"/>
    </row>
    <row r="2499" spans="3:21" x14ac:dyDescent="0.4">
      <c r="C2499" s="50"/>
      <c r="U2499" s="22"/>
    </row>
    <row r="2500" spans="3:21" x14ac:dyDescent="0.4">
      <c r="C2500" s="50"/>
      <c r="U2500" s="22"/>
    </row>
    <row r="2501" spans="3:21" x14ac:dyDescent="0.4">
      <c r="C2501" s="50"/>
      <c r="U2501" s="22"/>
    </row>
    <row r="2502" spans="3:21" x14ac:dyDescent="0.4">
      <c r="C2502" s="50"/>
      <c r="U2502" s="22"/>
    </row>
    <row r="2503" spans="3:21" x14ac:dyDescent="0.4">
      <c r="C2503" s="50"/>
      <c r="U2503" s="22"/>
    </row>
    <row r="2504" spans="3:21" x14ac:dyDescent="0.4">
      <c r="C2504" s="50"/>
      <c r="U2504" s="22"/>
    </row>
    <row r="2505" spans="3:21" x14ac:dyDescent="0.4">
      <c r="C2505" s="50"/>
      <c r="U2505" s="22"/>
    </row>
    <row r="2506" spans="3:21" x14ac:dyDescent="0.4">
      <c r="C2506" s="50"/>
      <c r="U2506" s="22"/>
    </row>
    <row r="2507" spans="3:21" x14ac:dyDescent="0.4">
      <c r="C2507" s="50"/>
      <c r="U2507" s="22"/>
    </row>
    <row r="2508" spans="3:21" x14ac:dyDescent="0.4">
      <c r="C2508" s="50"/>
      <c r="U2508" s="22"/>
    </row>
    <row r="2509" spans="3:21" x14ac:dyDescent="0.4">
      <c r="C2509" s="50"/>
      <c r="U2509" s="22"/>
    </row>
    <row r="2510" spans="3:21" x14ac:dyDescent="0.4">
      <c r="C2510" s="50"/>
      <c r="U2510" s="22"/>
    </row>
    <row r="2511" spans="3:21" x14ac:dyDescent="0.4">
      <c r="C2511" s="50"/>
      <c r="U2511" s="22"/>
    </row>
    <row r="2512" spans="3:21" x14ac:dyDescent="0.4">
      <c r="C2512" s="50"/>
      <c r="U2512" s="22"/>
    </row>
    <row r="2513" spans="3:21" x14ac:dyDescent="0.4">
      <c r="C2513" s="50"/>
      <c r="U2513" s="22"/>
    </row>
    <row r="2514" spans="3:21" x14ac:dyDescent="0.4">
      <c r="C2514" s="50"/>
      <c r="U2514" s="22"/>
    </row>
    <row r="2515" spans="3:21" x14ac:dyDescent="0.4">
      <c r="C2515" s="50"/>
      <c r="U2515" s="22"/>
    </row>
    <row r="2516" spans="3:21" x14ac:dyDescent="0.4">
      <c r="C2516" s="50"/>
      <c r="U2516" s="22"/>
    </row>
    <row r="2517" spans="3:21" x14ac:dyDescent="0.4">
      <c r="C2517" s="50"/>
      <c r="U2517" s="22"/>
    </row>
    <row r="2518" spans="3:21" x14ac:dyDescent="0.4">
      <c r="C2518" s="50"/>
      <c r="U2518" s="22"/>
    </row>
    <row r="2519" spans="3:21" x14ac:dyDescent="0.4">
      <c r="C2519" s="50"/>
      <c r="U2519" s="22"/>
    </row>
    <row r="2520" spans="3:21" x14ac:dyDescent="0.4">
      <c r="C2520" s="50"/>
      <c r="U2520" s="22"/>
    </row>
    <row r="2521" spans="3:21" x14ac:dyDescent="0.4">
      <c r="C2521" s="50"/>
      <c r="U2521" s="22"/>
    </row>
    <row r="2522" spans="3:21" x14ac:dyDescent="0.4">
      <c r="C2522" s="50"/>
      <c r="U2522" s="22"/>
    </row>
    <row r="2523" spans="3:21" x14ac:dyDescent="0.4">
      <c r="C2523" s="50"/>
      <c r="U2523" s="22"/>
    </row>
    <row r="2524" spans="3:21" x14ac:dyDescent="0.4">
      <c r="C2524" s="50"/>
      <c r="U2524" s="22"/>
    </row>
    <row r="2525" spans="3:21" x14ac:dyDescent="0.4">
      <c r="C2525" s="50"/>
      <c r="U2525" s="22"/>
    </row>
    <row r="2526" spans="3:21" x14ac:dyDescent="0.4">
      <c r="C2526" s="50"/>
      <c r="U2526" s="22"/>
    </row>
    <row r="2527" spans="3:21" x14ac:dyDescent="0.4">
      <c r="C2527" s="50"/>
      <c r="U2527" s="22"/>
    </row>
    <row r="2528" spans="3:21" x14ac:dyDescent="0.4">
      <c r="C2528" s="50"/>
      <c r="U2528" s="22"/>
    </row>
    <row r="2529" spans="3:21" x14ac:dyDescent="0.4">
      <c r="C2529" s="50"/>
      <c r="U2529" s="22"/>
    </row>
    <row r="2530" spans="3:21" x14ac:dyDescent="0.4">
      <c r="C2530" s="50"/>
      <c r="U2530" s="22"/>
    </row>
    <row r="2531" spans="3:21" x14ac:dyDescent="0.4">
      <c r="C2531" s="50"/>
      <c r="U2531" s="22"/>
    </row>
    <row r="2532" spans="3:21" x14ac:dyDescent="0.4">
      <c r="C2532" s="50"/>
      <c r="U2532" s="22"/>
    </row>
    <row r="2533" spans="3:21" x14ac:dyDescent="0.4">
      <c r="C2533" s="50"/>
      <c r="U2533" s="22"/>
    </row>
    <row r="2534" spans="3:21" x14ac:dyDescent="0.4">
      <c r="C2534" s="50"/>
      <c r="U2534" s="22"/>
    </row>
    <row r="2535" spans="3:21" x14ac:dyDescent="0.4">
      <c r="C2535" s="50"/>
      <c r="U2535" s="22"/>
    </row>
    <row r="2536" spans="3:21" x14ac:dyDescent="0.4">
      <c r="C2536" s="50"/>
      <c r="U2536" s="22"/>
    </row>
    <row r="2537" spans="3:21" x14ac:dyDescent="0.4">
      <c r="C2537" s="50"/>
    </row>
    <row r="2538" spans="3:21" x14ac:dyDescent="0.4">
      <c r="C2538" s="50"/>
    </row>
    <row r="2539" spans="3:21" x14ac:dyDescent="0.4">
      <c r="C2539" s="50"/>
    </row>
    <row r="2540" spans="3:21" x14ac:dyDescent="0.4">
      <c r="C2540" s="50"/>
    </row>
    <row r="2541" spans="3:21" x14ac:dyDescent="0.4">
      <c r="C2541" s="50"/>
    </row>
    <row r="2542" spans="3:21" x14ac:dyDescent="0.4">
      <c r="C2542" s="50"/>
    </row>
    <row r="2543" spans="3:21" x14ac:dyDescent="0.4">
      <c r="C2543" s="50"/>
    </row>
    <row r="2544" spans="3:21" x14ac:dyDescent="0.4">
      <c r="C2544" s="50"/>
    </row>
    <row r="2545" spans="3:3" x14ac:dyDescent="0.4">
      <c r="C2545" s="50"/>
    </row>
    <row r="2546" spans="3:3" x14ac:dyDescent="0.4">
      <c r="C2546" s="50"/>
    </row>
    <row r="2547" spans="3:3" x14ac:dyDescent="0.4">
      <c r="C2547" s="50"/>
    </row>
    <row r="2548" spans="3:3" x14ac:dyDescent="0.4">
      <c r="C2548" s="50"/>
    </row>
    <row r="2549" spans="3:3" x14ac:dyDescent="0.4">
      <c r="C2549" s="50"/>
    </row>
    <row r="2550" spans="3:3" x14ac:dyDescent="0.4">
      <c r="C2550" s="50"/>
    </row>
    <row r="2551" spans="3:3" x14ac:dyDescent="0.4">
      <c r="C2551" s="50"/>
    </row>
    <row r="2552" spans="3:3" x14ac:dyDescent="0.4">
      <c r="C2552" s="50"/>
    </row>
    <row r="2553" spans="3:3" x14ac:dyDescent="0.4">
      <c r="C2553" s="50"/>
    </row>
    <row r="2554" spans="3:3" x14ac:dyDescent="0.4">
      <c r="C2554" s="50"/>
    </row>
    <row r="2555" spans="3:3" x14ac:dyDescent="0.4">
      <c r="C2555" s="50"/>
    </row>
    <row r="2556" spans="3:3" x14ac:dyDescent="0.4">
      <c r="C2556" s="50"/>
    </row>
    <row r="2557" spans="3:3" x14ac:dyDescent="0.4">
      <c r="C2557" s="50"/>
    </row>
    <row r="2558" spans="3:3" x14ac:dyDescent="0.4">
      <c r="C2558" s="50"/>
    </row>
    <row r="2559" spans="3:3" x14ac:dyDescent="0.4">
      <c r="C2559" s="50"/>
    </row>
    <row r="2560" spans="3:3" x14ac:dyDescent="0.4">
      <c r="C2560" s="50"/>
    </row>
    <row r="2561" spans="3:3" x14ac:dyDescent="0.4">
      <c r="C2561" s="50"/>
    </row>
    <row r="2562" spans="3:3" x14ac:dyDescent="0.4">
      <c r="C2562" s="50"/>
    </row>
    <row r="2563" spans="3:3" x14ac:dyDescent="0.4">
      <c r="C2563" s="50"/>
    </row>
    <row r="2564" spans="3:3" x14ac:dyDescent="0.4">
      <c r="C2564" s="50"/>
    </row>
    <row r="2565" spans="3:3" x14ac:dyDescent="0.4">
      <c r="C2565" s="50"/>
    </row>
    <row r="2566" spans="3:3" x14ac:dyDescent="0.4">
      <c r="C2566" s="50"/>
    </row>
    <row r="2567" spans="3:3" x14ac:dyDescent="0.4">
      <c r="C2567" s="50"/>
    </row>
    <row r="2568" spans="3:3" x14ac:dyDescent="0.4">
      <c r="C2568" s="50"/>
    </row>
    <row r="2569" spans="3:3" x14ac:dyDescent="0.4">
      <c r="C2569" s="50"/>
    </row>
    <row r="2570" spans="3:3" x14ac:dyDescent="0.4">
      <c r="C2570" s="50"/>
    </row>
    <row r="2571" spans="3:3" x14ac:dyDescent="0.4">
      <c r="C2571" s="50"/>
    </row>
    <row r="2572" spans="3:3" x14ac:dyDescent="0.4">
      <c r="C2572" s="50"/>
    </row>
    <row r="2573" spans="3:3" x14ac:dyDescent="0.4">
      <c r="C2573" s="50"/>
    </row>
    <row r="2574" spans="3:3" x14ac:dyDescent="0.4">
      <c r="C2574" s="50"/>
    </row>
    <row r="2575" spans="3:3" x14ac:dyDescent="0.4">
      <c r="C2575" s="50"/>
    </row>
    <row r="2576" spans="3:3" x14ac:dyDescent="0.4">
      <c r="C2576" s="50"/>
    </row>
    <row r="2577" spans="3:3" x14ac:dyDescent="0.4">
      <c r="C2577" s="50"/>
    </row>
    <row r="2578" spans="3:3" x14ac:dyDescent="0.4">
      <c r="C2578" s="50"/>
    </row>
    <row r="2579" spans="3:3" x14ac:dyDescent="0.4">
      <c r="C2579" s="50"/>
    </row>
    <row r="2580" spans="3:3" x14ac:dyDescent="0.4">
      <c r="C2580" s="50"/>
    </row>
    <row r="2581" spans="3:3" x14ac:dyDescent="0.4">
      <c r="C2581" s="50"/>
    </row>
    <row r="2582" spans="3:3" x14ac:dyDescent="0.4">
      <c r="C2582" s="50"/>
    </row>
    <row r="2583" spans="3:3" x14ac:dyDescent="0.4">
      <c r="C2583" s="50"/>
    </row>
    <row r="2584" spans="3:3" x14ac:dyDescent="0.4">
      <c r="C2584" s="50"/>
    </row>
    <row r="2585" spans="3:3" x14ac:dyDescent="0.4">
      <c r="C2585" s="50"/>
    </row>
    <row r="2586" spans="3:3" x14ac:dyDescent="0.4">
      <c r="C2586" s="50"/>
    </row>
    <row r="2587" spans="3:3" x14ac:dyDescent="0.4">
      <c r="C2587" s="50"/>
    </row>
    <row r="2588" spans="3:3" x14ac:dyDescent="0.4">
      <c r="C2588" s="50"/>
    </row>
    <row r="2589" spans="3:3" x14ac:dyDescent="0.4">
      <c r="C2589" s="50"/>
    </row>
    <row r="2590" spans="3:3" x14ac:dyDescent="0.4">
      <c r="C2590" s="50"/>
    </row>
    <row r="2591" spans="3:3" x14ac:dyDescent="0.4">
      <c r="C2591" s="50"/>
    </row>
    <row r="2592" spans="3:3" x14ac:dyDescent="0.4">
      <c r="C2592" s="50"/>
    </row>
    <row r="2593" spans="3:3" x14ac:dyDescent="0.4">
      <c r="C2593" s="50"/>
    </row>
    <row r="2594" spans="3:3" x14ac:dyDescent="0.4">
      <c r="C2594" s="50"/>
    </row>
    <row r="2595" spans="3:3" x14ac:dyDescent="0.4">
      <c r="C2595" s="50"/>
    </row>
    <row r="2596" spans="3:3" x14ac:dyDescent="0.4">
      <c r="C2596" s="50"/>
    </row>
    <row r="2597" spans="3:3" x14ac:dyDescent="0.4">
      <c r="C2597" s="50"/>
    </row>
    <row r="2598" spans="3:3" x14ac:dyDescent="0.4">
      <c r="C2598" s="50"/>
    </row>
    <row r="2599" spans="3:3" x14ac:dyDescent="0.4">
      <c r="C2599" s="50"/>
    </row>
    <row r="2600" spans="3:3" x14ac:dyDescent="0.4">
      <c r="C2600" s="50"/>
    </row>
    <row r="2601" spans="3:3" x14ac:dyDescent="0.4">
      <c r="C2601" s="50"/>
    </row>
    <row r="2602" spans="3:3" x14ac:dyDescent="0.4">
      <c r="C2602" s="50"/>
    </row>
    <row r="2603" spans="3:3" x14ac:dyDescent="0.4">
      <c r="C2603" s="50"/>
    </row>
    <row r="2604" spans="3:3" x14ac:dyDescent="0.4">
      <c r="C2604" s="50"/>
    </row>
    <row r="2605" spans="3:3" x14ac:dyDescent="0.4">
      <c r="C2605" s="50"/>
    </row>
    <row r="2606" spans="3:3" x14ac:dyDescent="0.4">
      <c r="C2606" s="50"/>
    </row>
    <row r="2607" spans="3:3" x14ac:dyDescent="0.4">
      <c r="C2607" s="50"/>
    </row>
    <row r="2608" spans="3:3" x14ac:dyDescent="0.4">
      <c r="C2608" s="50"/>
    </row>
    <row r="2609" spans="3:3" x14ac:dyDescent="0.4">
      <c r="C2609" s="50"/>
    </row>
    <row r="2610" spans="3:3" x14ac:dyDescent="0.4">
      <c r="C2610" s="50"/>
    </row>
    <row r="2611" spans="3:3" x14ac:dyDescent="0.4">
      <c r="C2611" s="50"/>
    </row>
    <row r="2612" spans="3:3" x14ac:dyDescent="0.4">
      <c r="C2612" s="50"/>
    </row>
    <row r="2613" spans="3:3" x14ac:dyDescent="0.4">
      <c r="C2613" s="50"/>
    </row>
    <row r="2614" spans="3:3" x14ac:dyDescent="0.4">
      <c r="C2614" s="50"/>
    </row>
    <row r="2615" spans="3:3" x14ac:dyDescent="0.4">
      <c r="C2615" s="50"/>
    </row>
    <row r="2616" spans="3:3" x14ac:dyDescent="0.4">
      <c r="C2616" s="50"/>
    </row>
    <row r="2617" spans="3:3" x14ac:dyDescent="0.4">
      <c r="C2617" s="50"/>
    </row>
    <row r="2618" spans="3:3" x14ac:dyDescent="0.4">
      <c r="C2618" s="50"/>
    </row>
    <row r="2619" spans="3:3" x14ac:dyDescent="0.4">
      <c r="C2619" s="50"/>
    </row>
    <row r="2620" spans="3:3" x14ac:dyDescent="0.4">
      <c r="C2620" s="50"/>
    </row>
    <row r="2621" spans="3:3" x14ac:dyDescent="0.4">
      <c r="C2621" s="50"/>
    </row>
    <row r="2622" spans="3:3" x14ac:dyDescent="0.4">
      <c r="C2622" s="50"/>
    </row>
    <row r="2623" spans="3:3" x14ac:dyDescent="0.4">
      <c r="C2623" s="50"/>
    </row>
    <row r="2624" spans="3:3" x14ac:dyDescent="0.4">
      <c r="C2624" s="50"/>
    </row>
    <row r="2625" spans="3:3" x14ac:dyDescent="0.4">
      <c r="C2625" s="50"/>
    </row>
    <row r="2626" spans="3:3" x14ac:dyDescent="0.4">
      <c r="C2626" s="50"/>
    </row>
    <row r="2627" spans="3:3" x14ac:dyDescent="0.4">
      <c r="C2627" s="50"/>
    </row>
    <row r="2628" spans="3:3" x14ac:dyDescent="0.4">
      <c r="C2628" s="50"/>
    </row>
    <row r="2629" spans="3:3" x14ac:dyDescent="0.4">
      <c r="C2629" s="50"/>
    </row>
    <row r="2630" spans="3:3" x14ac:dyDescent="0.4">
      <c r="C2630" s="50"/>
    </row>
    <row r="2631" spans="3:3" x14ac:dyDescent="0.4">
      <c r="C2631" s="50"/>
    </row>
    <row r="2632" spans="3:3" x14ac:dyDescent="0.4">
      <c r="C2632" s="50"/>
    </row>
    <row r="2633" spans="3:3" x14ac:dyDescent="0.4">
      <c r="C2633" s="50"/>
    </row>
    <row r="2634" spans="3:3" x14ac:dyDescent="0.4">
      <c r="C2634" s="50"/>
    </row>
    <row r="2635" spans="3:3" x14ac:dyDescent="0.4">
      <c r="C2635" s="50"/>
    </row>
    <row r="2636" spans="3:3" x14ac:dyDescent="0.4">
      <c r="C2636" s="50"/>
    </row>
    <row r="2637" spans="3:3" x14ac:dyDescent="0.4">
      <c r="C2637" s="50"/>
    </row>
    <row r="2638" spans="3:3" x14ac:dyDescent="0.4">
      <c r="C2638" s="50"/>
    </row>
    <row r="2639" spans="3:3" x14ac:dyDescent="0.4">
      <c r="C2639" s="50"/>
    </row>
    <row r="2640" spans="3:3" x14ac:dyDescent="0.4">
      <c r="C2640" s="50"/>
    </row>
    <row r="2641" spans="3:3" x14ac:dyDescent="0.4">
      <c r="C2641" s="50"/>
    </row>
    <row r="2642" spans="3:3" x14ac:dyDescent="0.4">
      <c r="C2642" s="50"/>
    </row>
    <row r="2643" spans="3:3" x14ac:dyDescent="0.4">
      <c r="C2643" s="50"/>
    </row>
    <row r="2644" spans="3:3" x14ac:dyDescent="0.4">
      <c r="C2644" s="50"/>
    </row>
    <row r="2645" spans="3:3" x14ac:dyDescent="0.4">
      <c r="C2645" s="50"/>
    </row>
    <row r="2646" spans="3:3" x14ac:dyDescent="0.4">
      <c r="C2646" s="50"/>
    </row>
    <row r="2647" spans="3:3" x14ac:dyDescent="0.4">
      <c r="C2647" s="50"/>
    </row>
    <row r="2648" spans="3:3" x14ac:dyDescent="0.4">
      <c r="C2648" s="50"/>
    </row>
    <row r="2649" spans="3:3" x14ac:dyDescent="0.4">
      <c r="C2649" s="50"/>
    </row>
    <row r="2650" spans="3:3" x14ac:dyDescent="0.4">
      <c r="C2650" s="50"/>
    </row>
    <row r="2651" spans="3:3" x14ac:dyDescent="0.4">
      <c r="C2651" s="50"/>
    </row>
    <row r="2652" spans="3:3" x14ac:dyDescent="0.4">
      <c r="C2652" s="50"/>
    </row>
    <row r="2653" spans="3:3" x14ac:dyDescent="0.4">
      <c r="C2653" s="50"/>
    </row>
    <row r="2654" spans="3:3" x14ac:dyDescent="0.4">
      <c r="C2654" s="50"/>
    </row>
    <row r="2655" spans="3:3" x14ac:dyDescent="0.4">
      <c r="C2655" s="50"/>
    </row>
    <row r="2656" spans="3:3" x14ac:dyDescent="0.4">
      <c r="C2656" s="50"/>
    </row>
    <row r="2657" spans="3:3" x14ac:dyDescent="0.4">
      <c r="C2657" s="50"/>
    </row>
    <row r="2658" spans="3:3" x14ac:dyDescent="0.4">
      <c r="C2658" s="50"/>
    </row>
    <row r="2659" spans="3:3" x14ac:dyDescent="0.4">
      <c r="C2659" s="50"/>
    </row>
    <row r="2660" spans="3:3" x14ac:dyDescent="0.4">
      <c r="C2660" s="50"/>
    </row>
    <row r="2661" spans="3:3" x14ac:dyDescent="0.4">
      <c r="C2661" s="50"/>
    </row>
    <row r="2662" spans="3:3" x14ac:dyDescent="0.4">
      <c r="C2662" s="50"/>
    </row>
    <row r="2663" spans="3:3" x14ac:dyDescent="0.4">
      <c r="C2663" s="50"/>
    </row>
    <row r="2664" spans="3:3" x14ac:dyDescent="0.4">
      <c r="C2664" s="50"/>
    </row>
    <row r="2665" spans="3:3" x14ac:dyDescent="0.4">
      <c r="C2665" s="50"/>
    </row>
    <row r="2666" spans="3:3" x14ac:dyDescent="0.4">
      <c r="C2666" s="50"/>
    </row>
    <row r="2667" spans="3:3" x14ac:dyDescent="0.4">
      <c r="C2667" s="50"/>
    </row>
    <row r="2668" spans="3:3" x14ac:dyDescent="0.4">
      <c r="C2668" s="50"/>
    </row>
    <row r="2669" spans="3:3" x14ac:dyDescent="0.4">
      <c r="C2669" s="50"/>
    </row>
    <row r="2670" spans="3:3" x14ac:dyDescent="0.4">
      <c r="C2670" s="50"/>
    </row>
    <row r="2671" spans="3:3" x14ac:dyDescent="0.4">
      <c r="C2671" s="50"/>
    </row>
    <row r="2672" spans="3:3" x14ac:dyDescent="0.4">
      <c r="C2672" s="50"/>
    </row>
    <row r="2673" spans="3:3" x14ac:dyDescent="0.4">
      <c r="C2673" s="50"/>
    </row>
    <row r="2674" spans="3:3" x14ac:dyDescent="0.4">
      <c r="C2674" s="50"/>
    </row>
    <row r="2675" spans="3:3" x14ac:dyDescent="0.4">
      <c r="C2675" s="50"/>
    </row>
    <row r="2676" spans="3:3" x14ac:dyDescent="0.4">
      <c r="C2676" s="50"/>
    </row>
    <row r="2677" spans="3:3" x14ac:dyDescent="0.4">
      <c r="C2677" s="50"/>
    </row>
    <row r="2678" spans="3:3" x14ac:dyDescent="0.4">
      <c r="C2678" s="50"/>
    </row>
    <row r="2679" spans="3:3" x14ac:dyDescent="0.4">
      <c r="C2679" s="50"/>
    </row>
    <row r="2680" spans="3:3" x14ac:dyDescent="0.4">
      <c r="C2680" s="50"/>
    </row>
    <row r="2681" spans="3:3" x14ac:dyDescent="0.4">
      <c r="C2681" s="50"/>
    </row>
    <row r="2682" spans="3:3" x14ac:dyDescent="0.4">
      <c r="C2682" s="50"/>
    </row>
    <row r="2683" spans="3:3" x14ac:dyDescent="0.4">
      <c r="C2683" s="50"/>
    </row>
    <row r="2684" spans="3:3" x14ac:dyDescent="0.4">
      <c r="C2684" s="50"/>
    </row>
    <row r="2685" spans="3:3" x14ac:dyDescent="0.4">
      <c r="C2685" s="50"/>
    </row>
    <row r="2686" spans="3:3" x14ac:dyDescent="0.4">
      <c r="C2686" s="50"/>
    </row>
    <row r="2687" spans="3:3" x14ac:dyDescent="0.4">
      <c r="C2687" s="50"/>
    </row>
    <row r="2688" spans="3:3" x14ac:dyDescent="0.4">
      <c r="C2688" s="50"/>
    </row>
    <row r="2689" spans="3:3" x14ac:dyDescent="0.4">
      <c r="C2689" s="50"/>
    </row>
    <row r="2690" spans="3:3" x14ac:dyDescent="0.4">
      <c r="C2690" s="50"/>
    </row>
    <row r="2691" spans="3:3" x14ac:dyDescent="0.4">
      <c r="C2691" s="50"/>
    </row>
    <row r="2692" spans="3:3" x14ac:dyDescent="0.4">
      <c r="C2692" s="50"/>
    </row>
    <row r="2693" spans="3:3" x14ac:dyDescent="0.4">
      <c r="C2693" s="50"/>
    </row>
    <row r="2694" spans="3:3" x14ac:dyDescent="0.4">
      <c r="C2694" s="50"/>
    </row>
    <row r="2695" spans="3:3" x14ac:dyDescent="0.4">
      <c r="C2695" s="50"/>
    </row>
    <row r="2696" spans="3:3" x14ac:dyDescent="0.4">
      <c r="C2696" s="50"/>
    </row>
    <row r="2697" spans="3:3" x14ac:dyDescent="0.4">
      <c r="C2697" s="50"/>
    </row>
    <row r="2698" spans="3:3" x14ac:dyDescent="0.4">
      <c r="C2698" s="50"/>
    </row>
    <row r="2699" spans="3:3" x14ac:dyDescent="0.4">
      <c r="C2699" s="50"/>
    </row>
    <row r="2700" spans="3:3" x14ac:dyDescent="0.4">
      <c r="C2700" s="50"/>
    </row>
    <row r="2701" spans="3:3" x14ac:dyDescent="0.4">
      <c r="C2701" s="50"/>
    </row>
    <row r="2702" spans="3:3" x14ac:dyDescent="0.4">
      <c r="C2702" s="50"/>
    </row>
    <row r="2703" spans="3:3" x14ac:dyDescent="0.4">
      <c r="C2703" s="50"/>
    </row>
    <row r="2704" spans="3:3" x14ac:dyDescent="0.4">
      <c r="C2704" s="50"/>
    </row>
    <row r="2705" spans="3:3" x14ac:dyDescent="0.4">
      <c r="C2705" s="50"/>
    </row>
    <row r="2706" spans="3:3" x14ac:dyDescent="0.4">
      <c r="C2706" s="50"/>
    </row>
    <row r="2707" spans="3:3" x14ac:dyDescent="0.4">
      <c r="C2707" s="50"/>
    </row>
    <row r="2708" spans="3:3" x14ac:dyDescent="0.4">
      <c r="C2708" s="50"/>
    </row>
    <row r="2709" spans="3:3" x14ac:dyDescent="0.4">
      <c r="C2709" s="50"/>
    </row>
    <row r="2710" spans="3:3" x14ac:dyDescent="0.4">
      <c r="C2710" s="50"/>
    </row>
    <row r="2711" spans="3:3" x14ac:dyDescent="0.4">
      <c r="C2711" s="50"/>
    </row>
    <row r="2712" spans="3:3" x14ac:dyDescent="0.4">
      <c r="C2712" s="50"/>
    </row>
    <row r="2713" spans="3:3" x14ac:dyDescent="0.4">
      <c r="C2713" s="50"/>
    </row>
    <row r="2714" spans="3:3" x14ac:dyDescent="0.4">
      <c r="C2714" s="50"/>
    </row>
    <row r="2715" spans="3:3" x14ac:dyDescent="0.4">
      <c r="C2715" s="50"/>
    </row>
    <row r="2716" spans="3:3" x14ac:dyDescent="0.4">
      <c r="C2716" s="50"/>
    </row>
    <row r="2717" spans="3:3" x14ac:dyDescent="0.4">
      <c r="C2717" s="50"/>
    </row>
    <row r="2718" spans="3:3" x14ac:dyDescent="0.4">
      <c r="C2718" s="50"/>
    </row>
    <row r="2719" spans="3:3" x14ac:dyDescent="0.4">
      <c r="C2719" s="50"/>
    </row>
    <row r="2720" spans="3:3" x14ac:dyDescent="0.4">
      <c r="C2720" s="50"/>
    </row>
    <row r="2721" spans="3:3" x14ac:dyDescent="0.4">
      <c r="C2721" s="50"/>
    </row>
    <row r="2722" spans="3:3" x14ac:dyDescent="0.4">
      <c r="C2722" s="50"/>
    </row>
    <row r="2723" spans="3:3" x14ac:dyDescent="0.4">
      <c r="C2723" s="50"/>
    </row>
    <row r="2724" spans="3:3" x14ac:dyDescent="0.4">
      <c r="C2724" s="50"/>
    </row>
    <row r="2725" spans="3:3" x14ac:dyDescent="0.4">
      <c r="C2725" s="50"/>
    </row>
    <row r="2726" spans="3:3" x14ac:dyDescent="0.4">
      <c r="C2726" s="50"/>
    </row>
    <row r="2727" spans="3:3" x14ac:dyDescent="0.4">
      <c r="C2727" s="50"/>
    </row>
    <row r="2728" spans="3:3" x14ac:dyDescent="0.4">
      <c r="C2728" s="50"/>
    </row>
    <row r="2729" spans="3:3" x14ac:dyDescent="0.4">
      <c r="C2729" s="50"/>
    </row>
    <row r="2730" spans="3:3" x14ac:dyDescent="0.4">
      <c r="C2730" s="50"/>
    </row>
    <row r="2731" spans="3:3" x14ac:dyDescent="0.4">
      <c r="C2731" s="50"/>
    </row>
    <row r="2732" spans="3:3" x14ac:dyDescent="0.4">
      <c r="C2732" s="50"/>
    </row>
    <row r="2733" spans="3:3" x14ac:dyDescent="0.4">
      <c r="C2733" s="50"/>
    </row>
    <row r="2734" spans="3:3" x14ac:dyDescent="0.4">
      <c r="C2734" s="50"/>
    </row>
    <row r="2735" spans="3:3" x14ac:dyDescent="0.4">
      <c r="C2735" s="50"/>
    </row>
    <row r="2736" spans="3:3" x14ac:dyDescent="0.4">
      <c r="C2736" s="50"/>
    </row>
    <row r="2737" spans="3:3" x14ac:dyDescent="0.4">
      <c r="C2737" s="50"/>
    </row>
    <row r="2738" spans="3:3" x14ac:dyDescent="0.4">
      <c r="C2738" s="50"/>
    </row>
    <row r="2739" spans="3:3" x14ac:dyDescent="0.4">
      <c r="C2739" s="50"/>
    </row>
    <row r="2740" spans="3:3" x14ac:dyDescent="0.4">
      <c r="C2740" s="50"/>
    </row>
    <row r="2741" spans="3:3" x14ac:dyDescent="0.4">
      <c r="C2741" s="50"/>
    </row>
    <row r="2742" spans="3:3" x14ac:dyDescent="0.4">
      <c r="C2742" s="50"/>
    </row>
    <row r="2743" spans="3:3" x14ac:dyDescent="0.4">
      <c r="C2743" s="50"/>
    </row>
    <row r="2744" spans="3:3" x14ac:dyDescent="0.4">
      <c r="C2744" s="50"/>
    </row>
    <row r="2745" spans="3:3" x14ac:dyDescent="0.4">
      <c r="C2745" s="50"/>
    </row>
    <row r="2746" spans="3:3" x14ac:dyDescent="0.4">
      <c r="C2746" s="50"/>
    </row>
    <row r="2747" spans="3:3" x14ac:dyDescent="0.4">
      <c r="C2747" s="50"/>
    </row>
    <row r="2748" spans="3:3" x14ac:dyDescent="0.4">
      <c r="C2748" s="50"/>
    </row>
    <row r="2749" spans="3:3" x14ac:dyDescent="0.4">
      <c r="C2749" s="50"/>
    </row>
    <row r="2750" spans="3:3" x14ac:dyDescent="0.4">
      <c r="C2750" s="50"/>
    </row>
    <row r="2751" spans="3:3" x14ac:dyDescent="0.4">
      <c r="C2751" s="50"/>
    </row>
    <row r="2752" spans="3:3" x14ac:dyDescent="0.4">
      <c r="C2752" s="50"/>
    </row>
    <row r="2753" spans="3:3" x14ac:dyDescent="0.4">
      <c r="C2753" s="50"/>
    </row>
    <row r="2754" spans="3:3" x14ac:dyDescent="0.4">
      <c r="C2754" s="50"/>
    </row>
    <row r="2755" spans="3:3" x14ac:dyDescent="0.4">
      <c r="C2755" s="50"/>
    </row>
    <row r="2756" spans="3:3" x14ac:dyDescent="0.4">
      <c r="C2756" s="50"/>
    </row>
    <row r="2757" spans="3:3" x14ac:dyDescent="0.4">
      <c r="C2757" s="50"/>
    </row>
    <row r="2758" spans="3:3" x14ac:dyDescent="0.4">
      <c r="C2758" s="50"/>
    </row>
    <row r="2759" spans="3:3" x14ac:dyDescent="0.4">
      <c r="C2759" s="50"/>
    </row>
    <row r="2760" spans="3:3" x14ac:dyDescent="0.4">
      <c r="C2760" s="50"/>
    </row>
    <row r="2761" spans="3:3" x14ac:dyDescent="0.4">
      <c r="C2761" s="50"/>
    </row>
    <row r="2762" spans="3:3" x14ac:dyDescent="0.4">
      <c r="C2762" s="50"/>
    </row>
    <row r="2763" spans="3:3" x14ac:dyDescent="0.4">
      <c r="C2763" s="50"/>
    </row>
    <row r="2764" spans="3:3" x14ac:dyDescent="0.4">
      <c r="C2764" s="50"/>
    </row>
    <row r="2765" spans="3:3" x14ac:dyDescent="0.4">
      <c r="C2765" s="50"/>
    </row>
    <row r="2766" spans="3:3" x14ac:dyDescent="0.4">
      <c r="C2766" s="50"/>
    </row>
    <row r="2767" spans="3:3" x14ac:dyDescent="0.4">
      <c r="C2767" s="50"/>
    </row>
    <row r="2768" spans="3:3" x14ac:dyDescent="0.4">
      <c r="C2768" s="50"/>
    </row>
    <row r="2769" spans="3:3" x14ac:dyDescent="0.4">
      <c r="C2769" s="50"/>
    </row>
    <row r="2770" spans="3:3" x14ac:dyDescent="0.4">
      <c r="C2770" s="50"/>
    </row>
    <row r="2771" spans="3:3" x14ac:dyDescent="0.4">
      <c r="C2771" s="50"/>
    </row>
    <row r="2772" spans="3:3" x14ac:dyDescent="0.4">
      <c r="C2772" s="50"/>
    </row>
    <row r="2773" spans="3:3" x14ac:dyDescent="0.4">
      <c r="C2773" s="50"/>
    </row>
    <row r="2774" spans="3:3" x14ac:dyDescent="0.4">
      <c r="C2774" s="50"/>
    </row>
    <row r="2775" spans="3:3" x14ac:dyDescent="0.4">
      <c r="C2775" s="50"/>
    </row>
    <row r="2776" spans="3:3" x14ac:dyDescent="0.4">
      <c r="C2776" s="50"/>
    </row>
    <row r="2777" spans="3:3" x14ac:dyDescent="0.4">
      <c r="C2777" s="50"/>
    </row>
    <row r="2778" spans="3:3" x14ac:dyDescent="0.4">
      <c r="C2778" s="50"/>
    </row>
    <row r="2779" spans="3:3" x14ac:dyDescent="0.4">
      <c r="C2779" s="50"/>
    </row>
    <row r="2780" spans="3:3" x14ac:dyDescent="0.4">
      <c r="C2780" s="50"/>
    </row>
    <row r="2781" spans="3:3" x14ac:dyDescent="0.4">
      <c r="C2781" s="50"/>
    </row>
    <row r="2782" spans="3:3" x14ac:dyDescent="0.4">
      <c r="C2782" s="50"/>
    </row>
    <row r="2783" spans="3:3" x14ac:dyDescent="0.4">
      <c r="C2783" s="50"/>
    </row>
    <row r="2784" spans="3:3" x14ac:dyDescent="0.4">
      <c r="C2784" s="50"/>
    </row>
    <row r="2785" spans="3:3" x14ac:dyDescent="0.4">
      <c r="C2785" s="50"/>
    </row>
    <row r="2786" spans="3:3" x14ac:dyDescent="0.4">
      <c r="C2786" s="50"/>
    </row>
    <row r="2787" spans="3:3" x14ac:dyDescent="0.4">
      <c r="C2787" s="50"/>
    </row>
    <row r="2788" spans="3:3" x14ac:dyDescent="0.4">
      <c r="C2788" s="50"/>
    </row>
    <row r="2789" spans="3:3" x14ac:dyDescent="0.4">
      <c r="C2789" s="50"/>
    </row>
    <row r="2790" spans="3:3" x14ac:dyDescent="0.4">
      <c r="C2790" s="50"/>
    </row>
    <row r="2791" spans="3:3" x14ac:dyDescent="0.4">
      <c r="C2791" s="50"/>
    </row>
    <row r="2792" spans="3:3" x14ac:dyDescent="0.4">
      <c r="C2792" s="50"/>
    </row>
    <row r="2793" spans="3:3" x14ac:dyDescent="0.4">
      <c r="C2793" s="50"/>
    </row>
    <row r="2794" spans="3:3" x14ac:dyDescent="0.4">
      <c r="C2794" s="50"/>
    </row>
    <row r="2795" spans="3:3" x14ac:dyDescent="0.4">
      <c r="C2795" s="50"/>
    </row>
    <row r="2796" spans="3:3" x14ac:dyDescent="0.4">
      <c r="C2796" s="50"/>
    </row>
    <row r="2797" spans="3:3" x14ac:dyDescent="0.4">
      <c r="C2797" s="50"/>
    </row>
    <row r="2798" spans="3:3" x14ac:dyDescent="0.4">
      <c r="C2798" s="50"/>
    </row>
    <row r="2799" spans="3:3" x14ac:dyDescent="0.4">
      <c r="C2799" s="50"/>
    </row>
    <row r="2800" spans="3:3" x14ac:dyDescent="0.4">
      <c r="C2800" s="50"/>
    </row>
    <row r="2801" spans="3:3" x14ac:dyDescent="0.4">
      <c r="C2801" s="50"/>
    </row>
    <row r="2802" spans="3:3" x14ac:dyDescent="0.4">
      <c r="C2802" s="50"/>
    </row>
    <row r="2803" spans="3:3" x14ac:dyDescent="0.4">
      <c r="C2803" s="50"/>
    </row>
    <row r="2804" spans="3:3" x14ac:dyDescent="0.4">
      <c r="C2804" s="50"/>
    </row>
    <row r="2805" spans="3:3" x14ac:dyDescent="0.4">
      <c r="C2805" s="50"/>
    </row>
    <row r="2806" spans="3:3" x14ac:dyDescent="0.4">
      <c r="C2806" s="50"/>
    </row>
    <row r="2807" spans="3:3" x14ac:dyDescent="0.4">
      <c r="C2807" s="50"/>
    </row>
    <row r="2808" spans="3:3" x14ac:dyDescent="0.4">
      <c r="C2808" s="50"/>
    </row>
    <row r="2809" spans="3:3" x14ac:dyDescent="0.4">
      <c r="C2809" s="50"/>
    </row>
    <row r="2810" spans="3:3" x14ac:dyDescent="0.4">
      <c r="C2810" s="50"/>
    </row>
    <row r="2811" spans="3:3" x14ac:dyDescent="0.4">
      <c r="C2811" s="50"/>
    </row>
    <row r="2812" spans="3:3" x14ac:dyDescent="0.4">
      <c r="C2812" s="50"/>
    </row>
    <row r="2813" spans="3:3" x14ac:dyDescent="0.4">
      <c r="C2813" s="50"/>
    </row>
    <row r="2814" spans="3:3" x14ac:dyDescent="0.4">
      <c r="C2814" s="50"/>
    </row>
    <row r="2815" spans="3:3" x14ac:dyDescent="0.4">
      <c r="C2815" s="50"/>
    </row>
    <row r="2816" spans="3:3" x14ac:dyDescent="0.4">
      <c r="C2816" s="50"/>
    </row>
    <row r="2817" spans="3:3" x14ac:dyDescent="0.4">
      <c r="C2817" s="50"/>
    </row>
    <row r="2818" spans="3:3" x14ac:dyDescent="0.4">
      <c r="C2818" s="50"/>
    </row>
    <row r="2819" spans="3:3" x14ac:dyDescent="0.4">
      <c r="C2819" s="50"/>
    </row>
    <row r="2820" spans="3:3" x14ac:dyDescent="0.4">
      <c r="C2820" s="50"/>
    </row>
    <row r="2821" spans="3:3" x14ac:dyDescent="0.4">
      <c r="C2821" s="50"/>
    </row>
    <row r="2822" spans="3:3" x14ac:dyDescent="0.4">
      <c r="C2822" s="50"/>
    </row>
    <row r="2823" spans="3:3" x14ac:dyDescent="0.4">
      <c r="C2823" s="50"/>
    </row>
    <row r="2824" spans="3:3" x14ac:dyDescent="0.4">
      <c r="C2824" s="50"/>
    </row>
    <row r="2825" spans="3:3" x14ac:dyDescent="0.4">
      <c r="C2825" s="50"/>
    </row>
    <row r="2826" spans="3:3" x14ac:dyDescent="0.4">
      <c r="C2826" s="50"/>
    </row>
    <row r="2827" spans="3:3" x14ac:dyDescent="0.4">
      <c r="C2827" s="50"/>
    </row>
    <row r="2828" spans="3:3" x14ac:dyDescent="0.4">
      <c r="C2828" s="50"/>
    </row>
    <row r="2829" spans="3:3" x14ac:dyDescent="0.4">
      <c r="C2829" s="50"/>
    </row>
    <row r="2830" spans="3:3" x14ac:dyDescent="0.4">
      <c r="C2830" s="50"/>
    </row>
    <row r="2831" spans="3:3" x14ac:dyDescent="0.4">
      <c r="C2831" s="50"/>
    </row>
    <row r="2832" spans="3:3" x14ac:dyDescent="0.4">
      <c r="C2832" s="50"/>
    </row>
    <row r="2833" spans="3:3" x14ac:dyDescent="0.4">
      <c r="C2833" s="50"/>
    </row>
    <row r="2834" spans="3:3" x14ac:dyDescent="0.4">
      <c r="C2834" s="50"/>
    </row>
    <row r="2835" spans="3:3" x14ac:dyDescent="0.4">
      <c r="C2835" s="50"/>
    </row>
    <row r="2836" spans="3:3" x14ac:dyDescent="0.4">
      <c r="C2836" s="50"/>
    </row>
    <row r="2837" spans="3:3" x14ac:dyDescent="0.4">
      <c r="C2837" s="50"/>
    </row>
    <row r="2838" spans="3:3" x14ac:dyDescent="0.4">
      <c r="C2838" s="50"/>
    </row>
    <row r="2839" spans="3:3" x14ac:dyDescent="0.4">
      <c r="C2839" s="50"/>
    </row>
    <row r="2840" spans="3:3" x14ac:dyDescent="0.4">
      <c r="C2840" s="50"/>
    </row>
    <row r="2841" spans="3:3" x14ac:dyDescent="0.4">
      <c r="C2841" s="50"/>
    </row>
    <row r="2842" spans="3:3" x14ac:dyDescent="0.4">
      <c r="C2842" s="50"/>
    </row>
    <row r="2843" spans="3:3" x14ac:dyDescent="0.4">
      <c r="C2843" s="50"/>
    </row>
    <row r="2844" spans="3:3" x14ac:dyDescent="0.4">
      <c r="C2844" s="50"/>
    </row>
    <row r="2845" spans="3:3" x14ac:dyDescent="0.4">
      <c r="C2845" s="50"/>
    </row>
    <row r="2846" spans="3:3" x14ac:dyDescent="0.4">
      <c r="C2846" s="50"/>
    </row>
    <row r="2847" spans="3:3" x14ac:dyDescent="0.4">
      <c r="C2847" s="50"/>
    </row>
    <row r="2848" spans="3:3" x14ac:dyDescent="0.4">
      <c r="C2848" s="50"/>
    </row>
    <row r="2849" spans="3:3" x14ac:dyDescent="0.4">
      <c r="C2849" s="50"/>
    </row>
    <row r="2850" spans="3:3" x14ac:dyDescent="0.4">
      <c r="C2850" s="50"/>
    </row>
    <row r="2851" spans="3:3" x14ac:dyDescent="0.4">
      <c r="C2851" s="50"/>
    </row>
    <row r="2852" spans="3:3" x14ac:dyDescent="0.4">
      <c r="C2852" s="50"/>
    </row>
    <row r="2853" spans="3:3" x14ac:dyDescent="0.4">
      <c r="C2853" s="50"/>
    </row>
    <row r="2854" spans="3:3" x14ac:dyDescent="0.4">
      <c r="C2854" s="50"/>
    </row>
    <row r="2855" spans="3:3" x14ac:dyDescent="0.4">
      <c r="C2855" s="50"/>
    </row>
    <row r="2856" spans="3:3" x14ac:dyDescent="0.4">
      <c r="C2856" s="50"/>
    </row>
    <row r="2857" spans="3:3" x14ac:dyDescent="0.4">
      <c r="C2857" s="50"/>
    </row>
    <row r="2858" spans="3:3" x14ac:dyDescent="0.4">
      <c r="C2858" s="50"/>
    </row>
    <row r="2859" spans="3:3" x14ac:dyDescent="0.4">
      <c r="C2859" s="50"/>
    </row>
    <row r="2860" spans="3:3" x14ac:dyDescent="0.4">
      <c r="C2860" s="50"/>
    </row>
    <row r="2861" spans="3:3" x14ac:dyDescent="0.4">
      <c r="C2861" s="50"/>
    </row>
    <row r="2862" spans="3:3" x14ac:dyDescent="0.4">
      <c r="C2862" s="50"/>
    </row>
    <row r="2863" spans="3:3" x14ac:dyDescent="0.4">
      <c r="C2863" s="50"/>
    </row>
    <row r="2864" spans="3:3" x14ac:dyDescent="0.4">
      <c r="C2864" s="50"/>
    </row>
    <row r="2865" spans="3:3" x14ac:dyDescent="0.4">
      <c r="C2865" s="50"/>
    </row>
    <row r="2866" spans="3:3" x14ac:dyDescent="0.4">
      <c r="C2866" s="50"/>
    </row>
    <row r="2867" spans="3:3" x14ac:dyDescent="0.4">
      <c r="C2867" s="50"/>
    </row>
    <row r="2868" spans="3:3" x14ac:dyDescent="0.4">
      <c r="C2868" s="50"/>
    </row>
    <row r="2869" spans="3:3" x14ac:dyDescent="0.4">
      <c r="C2869" s="50"/>
    </row>
    <row r="2870" spans="3:3" x14ac:dyDescent="0.4">
      <c r="C2870" s="50"/>
    </row>
    <row r="2871" spans="3:3" x14ac:dyDescent="0.4">
      <c r="C2871" s="50"/>
    </row>
    <row r="2872" spans="3:3" x14ac:dyDescent="0.4">
      <c r="C2872" s="50"/>
    </row>
    <row r="2873" spans="3:3" x14ac:dyDescent="0.4">
      <c r="C2873" s="50"/>
    </row>
    <row r="2874" spans="3:3" x14ac:dyDescent="0.4">
      <c r="C2874" s="50"/>
    </row>
    <row r="2875" spans="3:3" x14ac:dyDescent="0.4">
      <c r="C2875" s="50"/>
    </row>
    <row r="2876" spans="3:3" x14ac:dyDescent="0.4">
      <c r="C2876" s="50"/>
    </row>
    <row r="2877" spans="3:3" x14ac:dyDescent="0.4">
      <c r="C2877" s="50"/>
    </row>
    <row r="2878" spans="3:3" x14ac:dyDescent="0.4">
      <c r="C2878" s="50"/>
    </row>
    <row r="2879" spans="3:3" x14ac:dyDescent="0.4">
      <c r="C2879" s="50"/>
    </row>
    <row r="2880" spans="3:3" x14ac:dyDescent="0.4">
      <c r="C2880" s="50"/>
    </row>
    <row r="2881" spans="3:3" x14ac:dyDescent="0.4">
      <c r="C2881" s="50"/>
    </row>
    <row r="2882" spans="3:3" x14ac:dyDescent="0.4">
      <c r="C2882" s="50"/>
    </row>
    <row r="2883" spans="3:3" x14ac:dyDescent="0.4">
      <c r="C2883" s="50"/>
    </row>
    <row r="2884" spans="3:3" x14ac:dyDescent="0.4">
      <c r="C2884" s="50"/>
    </row>
    <row r="2885" spans="3:3" x14ac:dyDescent="0.4">
      <c r="C2885" s="50"/>
    </row>
    <row r="2886" spans="3:3" x14ac:dyDescent="0.4">
      <c r="C2886" s="50"/>
    </row>
    <row r="2887" spans="3:3" x14ac:dyDescent="0.4">
      <c r="C2887" s="50"/>
    </row>
    <row r="2888" spans="3:3" x14ac:dyDescent="0.4">
      <c r="C2888" s="50"/>
    </row>
    <row r="2889" spans="3:3" x14ac:dyDescent="0.4">
      <c r="C2889" s="50"/>
    </row>
    <row r="2890" spans="3:3" x14ac:dyDescent="0.4">
      <c r="C2890" s="50"/>
    </row>
    <row r="2891" spans="3:3" x14ac:dyDescent="0.4">
      <c r="C2891" s="50"/>
    </row>
    <row r="2892" spans="3:3" x14ac:dyDescent="0.4">
      <c r="C2892" s="50"/>
    </row>
    <row r="2893" spans="3:3" x14ac:dyDescent="0.4">
      <c r="C2893" s="50"/>
    </row>
    <row r="2894" spans="3:3" x14ac:dyDescent="0.4">
      <c r="C2894" s="50"/>
    </row>
    <row r="2895" spans="3:3" x14ac:dyDescent="0.4">
      <c r="C2895" s="50"/>
    </row>
    <row r="2896" spans="3:3" x14ac:dyDescent="0.4">
      <c r="C2896" s="50"/>
    </row>
    <row r="2897" spans="3:3" x14ac:dyDescent="0.4">
      <c r="C2897" s="50"/>
    </row>
    <row r="2898" spans="3:3" x14ac:dyDescent="0.4">
      <c r="C2898" s="50"/>
    </row>
    <row r="2899" spans="3:3" x14ac:dyDescent="0.4">
      <c r="C2899" s="50"/>
    </row>
    <row r="2900" spans="3:3" x14ac:dyDescent="0.4">
      <c r="C2900" s="50"/>
    </row>
    <row r="2901" spans="3:3" x14ac:dyDescent="0.4">
      <c r="C2901" s="50"/>
    </row>
    <row r="2902" spans="3:3" x14ac:dyDescent="0.4">
      <c r="C2902" s="50"/>
    </row>
    <row r="2903" spans="3:3" x14ac:dyDescent="0.4">
      <c r="C2903" s="50"/>
    </row>
    <row r="2904" spans="3:3" x14ac:dyDescent="0.4">
      <c r="C2904" s="50"/>
    </row>
    <row r="2905" spans="3:3" x14ac:dyDescent="0.4">
      <c r="C2905" s="50"/>
    </row>
    <row r="2906" spans="3:3" x14ac:dyDescent="0.4">
      <c r="C2906" s="50"/>
    </row>
    <row r="2907" spans="3:3" x14ac:dyDescent="0.4">
      <c r="C2907" s="50"/>
    </row>
    <row r="2908" spans="3:3" x14ac:dyDescent="0.4">
      <c r="C2908" s="50"/>
    </row>
    <row r="2909" spans="3:3" x14ac:dyDescent="0.4">
      <c r="C2909" s="50"/>
    </row>
    <row r="2910" spans="3:3" x14ac:dyDescent="0.4">
      <c r="C2910" s="50"/>
    </row>
    <row r="2911" spans="3:3" x14ac:dyDescent="0.4">
      <c r="C2911" s="50"/>
    </row>
    <row r="2912" spans="3:3" x14ac:dyDescent="0.4">
      <c r="C2912" s="50"/>
    </row>
    <row r="2913" spans="3:3" x14ac:dyDescent="0.4">
      <c r="C2913" s="50"/>
    </row>
    <row r="2914" spans="3:3" x14ac:dyDescent="0.4">
      <c r="C2914" s="50"/>
    </row>
    <row r="2915" spans="3:3" x14ac:dyDescent="0.4">
      <c r="C2915" s="50"/>
    </row>
    <row r="2916" spans="3:3" x14ac:dyDescent="0.4">
      <c r="C2916" s="50"/>
    </row>
    <row r="2917" spans="3:3" x14ac:dyDescent="0.4">
      <c r="C2917" s="50"/>
    </row>
    <row r="2918" spans="3:3" x14ac:dyDescent="0.4">
      <c r="C2918" s="50"/>
    </row>
    <row r="2919" spans="3:3" x14ac:dyDescent="0.4">
      <c r="C2919" s="50"/>
    </row>
    <row r="2920" spans="3:3" x14ac:dyDescent="0.4">
      <c r="C2920" s="50"/>
    </row>
    <row r="2921" spans="3:3" x14ac:dyDescent="0.4">
      <c r="C2921" s="50"/>
    </row>
    <row r="2922" spans="3:3" x14ac:dyDescent="0.4">
      <c r="C2922" s="50"/>
    </row>
    <row r="2923" spans="3:3" x14ac:dyDescent="0.4">
      <c r="C2923" s="50"/>
    </row>
    <row r="2924" spans="3:3" x14ac:dyDescent="0.4">
      <c r="C2924" s="50"/>
    </row>
    <row r="2925" spans="3:3" x14ac:dyDescent="0.4">
      <c r="C2925" s="50"/>
    </row>
    <row r="2926" spans="3:3" x14ac:dyDescent="0.4">
      <c r="C2926" s="50"/>
    </row>
    <row r="2927" spans="3:3" x14ac:dyDescent="0.4">
      <c r="C2927" s="50"/>
    </row>
    <row r="2928" spans="3:3" x14ac:dyDescent="0.4">
      <c r="C2928" s="50"/>
    </row>
    <row r="2929" spans="3:3" x14ac:dyDescent="0.4">
      <c r="C2929" s="50"/>
    </row>
    <row r="2930" spans="3:3" x14ac:dyDescent="0.4">
      <c r="C2930" s="50"/>
    </row>
    <row r="2931" spans="3:3" x14ac:dyDescent="0.4">
      <c r="C2931" s="50"/>
    </row>
    <row r="2932" spans="3:3" x14ac:dyDescent="0.4">
      <c r="C2932" s="50"/>
    </row>
    <row r="2933" spans="3:3" x14ac:dyDescent="0.4">
      <c r="C2933" s="50"/>
    </row>
    <row r="2934" spans="3:3" x14ac:dyDescent="0.4">
      <c r="C2934" s="50"/>
    </row>
    <row r="2935" spans="3:3" x14ac:dyDescent="0.4">
      <c r="C2935" s="50"/>
    </row>
    <row r="2936" spans="3:3" x14ac:dyDescent="0.4">
      <c r="C2936" s="50"/>
    </row>
    <row r="2937" spans="3:3" x14ac:dyDescent="0.4">
      <c r="C2937" s="50"/>
    </row>
    <row r="2938" spans="3:3" x14ac:dyDescent="0.4">
      <c r="C2938" s="50"/>
    </row>
    <row r="2939" spans="3:3" x14ac:dyDescent="0.4">
      <c r="C2939" s="50"/>
    </row>
    <row r="2940" spans="3:3" x14ac:dyDescent="0.4">
      <c r="C2940" s="50"/>
    </row>
    <row r="2941" spans="3:3" x14ac:dyDescent="0.4">
      <c r="C2941" s="50"/>
    </row>
    <row r="2942" spans="3:3" x14ac:dyDescent="0.4">
      <c r="C2942" s="50"/>
    </row>
    <row r="2943" spans="3:3" x14ac:dyDescent="0.4">
      <c r="C2943" s="50"/>
    </row>
    <row r="2944" spans="3:3" x14ac:dyDescent="0.4">
      <c r="C2944" s="50"/>
    </row>
    <row r="2945" spans="3:3" x14ac:dyDescent="0.4">
      <c r="C2945" s="50"/>
    </row>
    <row r="2946" spans="3:3" x14ac:dyDescent="0.4">
      <c r="C2946" s="50"/>
    </row>
    <row r="2947" spans="3:3" x14ac:dyDescent="0.4">
      <c r="C2947" s="50"/>
    </row>
    <row r="2948" spans="3:3" x14ac:dyDescent="0.4">
      <c r="C2948" s="50"/>
    </row>
    <row r="2949" spans="3:3" x14ac:dyDescent="0.4">
      <c r="C2949" s="50"/>
    </row>
    <row r="2950" spans="3:3" x14ac:dyDescent="0.4">
      <c r="C2950" s="50"/>
    </row>
    <row r="2951" spans="3:3" x14ac:dyDescent="0.4">
      <c r="C2951" s="50"/>
    </row>
    <row r="2952" spans="3:3" x14ac:dyDescent="0.4">
      <c r="C2952" s="50"/>
    </row>
    <row r="2953" spans="3:3" x14ac:dyDescent="0.4">
      <c r="C2953" s="50"/>
    </row>
    <row r="2954" spans="3:3" x14ac:dyDescent="0.4">
      <c r="C2954" s="50"/>
    </row>
    <row r="2955" spans="3:3" x14ac:dyDescent="0.4">
      <c r="C2955" s="50"/>
    </row>
    <row r="2956" spans="3:3" x14ac:dyDescent="0.4">
      <c r="C2956" s="50"/>
    </row>
    <row r="2957" spans="3:3" x14ac:dyDescent="0.4">
      <c r="C2957" s="50"/>
    </row>
    <row r="2958" spans="3:3" x14ac:dyDescent="0.4">
      <c r="C2958" s="50"/>
    </row>
    <row r="2959" spans="3:3" x14ac:dyDescent="0.4">
      <c r="C2959" s="50"/>
    </row>
    <row r="2960" spans="3:3" x14ac:dyDescent="0.4">
      <c r="C2960" s="50"/>
    </row>
    <row r="2961" spans="3:3" x14ac:dyDescent="0.4">
      <c r="C2961" s="50"/>
    </row>
    <row r="2962" spans="3:3" x14ac:dyDescent="0.4">
      <c r="C2962" s="50"/>
    </row>
    <row r="2963" spans="3:3" x14ac:dyDescent="0.4">
      <c r="C2963" s="50"/>
    </row>
    <row r="2964" spans="3:3" x14ac:dyDescent="0.4">
      <c r="C2964" s="50"/>
    </row>
    <row r="2965" spans="3:3" x14ac:dyDescent="0.4">
      <c r="C2965" s="50"/>
    </row>
    <row r="2966" spans="3:3" x14ac:dyDescent="0.4">
      <c r="C2966" s="50"/>
    </row>
    <row r="2967" spans="3:3" x14ac:dyDescent="0.4">
      <c r="C2967" s="50"/>
    </row>
    <row r="2968" spans="3:3" x14ac:dyDescent="0.4">
      <c r="C2968" s="50"/>
    </row>
    <row r="2969" spans="3:3" x14ac:dyDescent="0.4">
      <c r="C2969" s="50"/>
    </row>
    <row r="2970" spans="3:3" x14ac:dyDescent="0.4">
      <c r="C2970" s="50"/>
    </row>
    <row r="2971" spans="3:3" x14ac:dyDescent="0.4">
      <c r="C2971" s="50"/>
    </row>
    <row r="2972" spans="3:3" x14ac:dyDescent="0.4">
      <c r="C2972" s="50"/>
    </row>
    <row r="2973" spans="3:3" x14ac:dyDescent="0.4">
      <c r="C2973" s="50"/>
    </row>
    <row r="2974" spans="3:3" x14ac:dyDescent="0.4">
      <c r="C2974" s="50"/>
    </row>
    <row r="2975" spans="3:3" x14ac:dyDescent="0.4">
      <c r="C2975" s="50"/>
    </row>
    <row r="2976" spans="3:3" x14ac:dyDescent="0.4">
      <c r="C2976" s="50"/>
    </row>
    <row r="2977" spans="3:3" x14ac:dyDescent="0.4">
      <c r="C2977" s="50"/>
    </row>
    <row r="2978" spans="3:3" x14ac:dyDescent="0.4">
      <c r="C2978" s="50"/>
    </row>
    <row r="2979" spans="3:3" x14ac:dyDescent="0.4">
      <c r="C2979" s="50"/>
    </row>
    <row r="2980" spans="3:3" x14ac:dyDescent="0.4">
      <c r="C2980" s="50"/>
    </row>
    <row r="2981" spans="3:3" x14ac:dyDescent="0.4">
      <c r="C2981" s="50"/>
    </row>
    <row r="2982" spans="3:3" x14ac:dyDescent="0.4">
      <c r="C2982" s="50"/>
    </row>
    <row r="2983" spans="3:3" x14ac:dyDescent="0.4">
      <c r="C2983" s="50"/>
    </row>
    <row r="2984" spans="3:3" x14ac:dyDescent="0.4">
      <c r="C2984" s="50"/>
    </row>
    <row r="2985" spans="3:3" x14ac:dyDescent="0.4">
      <c r="C2985" s="50"/>
    </row>
    <row r="2986" spans="3:3" x14ac:dyDescent="0.4">
      <c r="C2986" s="50"/>
    </row>
    <row r="2987" spans="3:3" x14ac:dyDescent="0.4">
      <c r="C2987" s="50"/>
    </row>
    <row r="2988" spans="3:3" x14ac:dyDescent="0.4">
      <c r="C2988" s="50"/>
    </row>
    <row r="2989" spans="3:3" x14ac:dyDescent="0.4">
      <c r="C2989" s="50"/>
    </row>
    <row r="2990" spans="3:3" x14ac:dyDescent="0.4">
      <c r="C2990" s="50"/>
    </row>
    <row r="2991" spans="3:3" x14ac:dyDescent="0.4">
      <c r="C2991" s="50"/>
    </row>
    <row r="2992" spans="3:3" x14ac:dyDescent="0.4">
      <c r="C2992" s="50"/>
    </row>
    <row r="2993" spans="3:3" x14ac:dyDescent="0.4">
      <c r="C2993" s="50"/>
    </row>
    <row r="2994" spans="3:3" x14ac:dyDescent="0.4">
      <c r="C2994" s="50"/>
    </row>
    <row r="2995" spans="3:3" x14ac:dyDescent="0.4">
      <c r="C2995" s="50"/>
    </row>
    <row r="2996" spans="3:3" x14ac:dyDescent="0.4">
      <c r="C2996" s="50"/>
    </row>
    <row r="2997" spans="3:3" x14ac:dyDescent="0.4">
      <c r="C2997" s="50"/>
    </row>
    <row r="2998" spans="3:3" x14ac:dyDescent="0.4">
      <c r="C2998" s="50"/>
    </row>
    <row r="2999" spans="3:3" x14ac:dyDescent="0.4">
      <c r="C2999" s="50"/>
    </row>
    <row r="3000" spans="3:3" x14ac:dyDescent="0.4">
      <c r="C3000" s="50"/>
    </row>
    <row r="3001" spans="3:3" x14ac:dyDescent="0.4">
      <c r="C3001" s="50"/>
    </row>
    <row r="3002" spans="3:3" x14ac:dyDescent="0.4">
      <c r="C3002" s="50"/>
    </row>
    <row r="3003" spans="3:3" x14ac:dyDescent="0.4">
      <c r="C3003" s="50"/>
    </row>
    <row r="3004" spans="3:3" x14ac:dyDescent="0.4">
      <c r="C3004" s="50"/>
    </row>
    <row r="3005" spans="3:3" x14ac:dyDescent="0.4">
      <c r="C3005" s="50"/>
    </row>
    <row r="3006" spans="3:3" x14ac:dyDescent="0.4">
      <c r="C3006" s="50"/>
    </row>
    <row r="3007" spans="3:3" x14ac:dyDescent="0.4">
      <c r="C3007" s="50"/>
    </row>
    <row r="3008" spans="3:3" x14ac:dyDescent="0.4">
      <c r="C3008" s="50"/>
    </row>
    <row r="3009" spans="3:3" x14ac:dyDescent="0.4">
      <c r="C3009" s="50"/>
    </row>
    <row r="3010" spans="3:3" x14ac:dyDescent="0.4">
      <c r="C3010" s="50"/>
    </row>
    <row r="3011" spans="3:3" x14ac:dyDescent="0.4">
      <c r="C3011" s="50"/>
    </row>
    <row r="3012" spans="3:3" x14ac:dyDescent="0.4">
      <c r="C3012" s="50"/>
    </row>
    <row r="3013" spans="3:3" x14ac:dyDescent="0.4">
      <c r="C3013" s="50"/>
    </row>
    <row r="3014" spans="3:3" x14ac:dyDescent="0.4">
      <c r="C3014" s="50"/>
    </row>
    <row r="3015" spans="3:3" x14ac:dyDescent="0.4">
      <c r="C3015" s="50"/>
    </row>
    <row r="3016" spans="3:3" x14ac:dyDescent="0.4">
      <c r="C3016" s="50"/>
    </row>
    <row r="3017" spans="3:3" x14ac:dyDescent="0.4">
      <c r="C3017" s="50"/>
    </row>
    <row r="3018" spans="3:3" x14ac:dyDescent="0.4">
      <c r="C3018" s="50"/>
    </row>
    <row r="3019" spans="3:3" x14ac:dyDescent="0.4">
      <c r="C3019" s="50"/>
    </row>
    <row r="3020" spans="3:3" x14ac:dyDescent="0.4">
      <c r="C3020" s="50"/>
    </row>
    <row r="3021" spans="3:3" x14ac:dyDescent="0.4">
      <c r="C3021" s="50"/>
    </row>
    <row r="3022" spans="3:3" x14ac:dyDescent="0.4">
      <c r="C3022" s="50"/>
    </row>
    <row r="3023" spans="3:3" x14ac:dyDescent="0.4">
      <c r="C3023" s="50"/>
    </row>
    <row r="3024" spans="3:3" x14ac:dyDescent="0.4">
      <c r="C3024" s="50"/>
    </row>
    <row r="3025" spans="3:3" x14ac:dyDescent="0.4">
      <c r="C3025" s="50"/>
    </row>
    <row r="3026" spans="3:3" x14ac:dyDescent="0.4">
      <c r="C3026" s="50"/>
    </row>
    <row r="3027" spans="3:3" x14ac:dyDescent="0.4">
      <c r="C3027" s="50"/>
    </row>
    <row r="3028" spans="3:3" x14ac:dyDescent="0.4">
      <c r="C3028" s="50"/>
    </row>
    <row r="3029" spans="3:3" x14ac:dyDescent="0.4">
      <c r="C3029" s="50"/>
    </row>
    <row r="3030" spans="3:3" x14ac:dyDescent="0.4">
      <c r="C3030" s="50"/>
    </row>
    <row r="3031" spans="3:3" x14ac:dyDescent="0.4">
      <c r="C3031" s="50"/>
    </row>
    <row r="3032" spans="3:3" x14ac:dyDescent="0.4">
      <c r="C3032" s="50"/>
    </row>
    <row r="3033" spans="3:3" x14ac:dyDescent="0.4">
      <c r="C3033" s="50"/>
    </row>
    <row r="3034" spans="3:3" x14ac:dyDescent="0.4">
      <c r="C3034" s="50"/>
    </row>
    <row r="3035" spans="3:3" x14ac:dyDescent="0.4">
      <c r="C3035" s="50"/>
    </row>
    <row r="3036" spans="3:3" x14ac:dyDescent="0.4">
      <c r="C3036" s="50"/>
    </row>
    <row r="3037" spans="3:3" x14ac:dyDescent="0.4">
      <c r="C3037" s="50"/>
    </row>
    <row r="3038" spans="3:3" x14ac:dyDescent="0.4">
      <c r="C3038" s="50"/>
    </row>
    <row r="3039" spans="3:3" x14ac:dyDescent="0.4">
      <c r="C3039" s="50"/>
    </row>
    <row r="3040" spans="3:3" x14ac:dyDescent="0.4">
      <c r="C3040" s="50"/>
    </row>
    <row r="3041" spans="3:3" x14ac:dyDescent="0.4">
      <c r="C3041" s="50"/>
    </row>
    <row r="3042" spans="3:3" x14ac:dyDescent="0.4">
      <c r="C3042" s="50"/>
    </row>
    <row r="3043" spans="3:3" x14ac:dyDescent="0.4">
      <c r="C3043" s="50"/>
    </row>
    <row r="3044" spans="3:3" x14ac:dyDescent="0.4">
      <c r="C3044" s="50"/>
    </row>
    <row r="3045" spans="3:3" x14ac:dyDescent="0.4">
      <c r="C3045" s="50"/>
    </row>
    <row r="3046" spans="3:3" x14ac:dyDescent="0.4">
      <c r="C3046" s="50"/>
    </row>
    <row r="3047" spans="3:3" x14ac:dyDescent="0.4">
      <c r="C3047" s="50"/>
    </row>
    <row r="3048" spans="3:3" x14ac:dyDescent="0.4">
      <c r="C3048" s="50"/>
    </row>
    <row r="3049" spans="3:3" x14ac:dyDescent="0.4">
      <c r="C3049" s="50"/>
    </row>
    <row r="3050" spans="3:3" x14ac:dyDescent="0.4">
      <c r="C3050" s="50"/>
    </row>
    <row r="3051" spans="3:3" x14ac:dyDescent="0.4">
      <c r="C3051" s="50"/>
    </row>
    <row r="3052" spans="3:3" x14ac:dyDescent="0.4">
      <c r="C3052" s="50"/>
    </row>
    <row r="3053" spans="3:3" x14ac:dyDescent="0.4">
      <c r="C3053" s="50"/>
    </row>
    <row r="3054" spans="3:3" x14ac:dyDescent="0.4">
      <c r="C3054" s="50"/>
    </row>
    <row r="3055" spans="3:3" x14ac:dyDescent="0.4">
      <c r="C3055" s="50"/>
    </row>
    <row r="3056" spans="3:3" x14ac:dyDescent="0.4">
      <c r="C3056" s="50"/>
    </row>
    <row r="3057" spans="3:3" x14ac:dyDescent="0.4">
      <c r="C3057" s="50"/>
    </row>
    <row r="3058" spans="3:3" x14ac:dyDescent="0.4">
      <c r="C3058" s="50"/>
    </row>
    <row r="3059" spans="3:3" x14ac:dyDescent="0.4">
      <c r="C3059" s="50"/>
    </row>
    <row r="3060" spans="3:3" x14ac:dyDescent="0.4">
      <c r="C3060" s="50"/>
    </row>
    <row r="3061" spans="3:3" x14ac:dyDescent="0.4">
      <c r="C3061" s="50"/>
    </row>
    <row r="3062" spans="3:3" x14ac:dyDescent="0.4">
      <c r="C3062" s="50"/>
    </row>
    <row r="3063" spans="3:3" x14ac:dyDescent="0.4">
      <c r="C3063" s="50"/>
    </row>
    <row r="3064" spans="3:3" x14ac:dyDescent="0.4">
      <c r="C3064" s="50"/>
    </row>
    <row r="3065" spans="3:3" x14ac:dyDescent="0.4">
      <c r="C3065" s="50"/>
    </row>
    <row r="3066" spans="3:3" x14ac:dyDescent="0.4">
      <c r="C3066" s="50"/>
    </row>
    <row r="3067" spans="3:3" x14ac:dyDescent="0.4">
      <c r="C3067" s="50"/>
    </row>
    <row r="3068" spans="3:3" x14ac:dyDescent="0.4">
      <c r="C3068" s="50"/>
    </row>
    <row r="3069" spans="3:3" x14ac:dyDescent="0.4">
      <c r="C3069" s="50"/>
    </row>
    <row r="3070" spans="3:3" x14ac:dyDescent="0.4">
      <c r="C3070" s="50"/>
    </row>
    <row r="3071" spans="3:3" x14ac:dyDescent="0.4">
      <c r="C3071" s="50"/>
    </row>
    <row r="3072" spans="3:3" x14ac:dyDescent="0.4">
      <c r="C3072" s="50"/>
    </row>
    <row r="3073" spans="3:3" x14ac:dyDescent="0.4">
      <c r="C3073" s="50"/>
    </row>
    <row r="3074" spans="3:3" x14ac:dyDescent="0.4">
      <c r="C3074" s="50"/>
    </row>
    <row r="3075" spans="3:3" x14ac:dyDescent="0.4">
      <c r="C3075" s="50"/>
    </row>
    <row r="3076" spans="3:3" x14ac:dyDescent="0.4">
      <c r="C3076" s="50"/>
    </row>
    <row r="3077" spans="3:3" x14ac:dyDescent="0.4">
      <c r="C3077" s="50"/>
    </row>
    <row r="3078" spans="3:3" x14ac:dyDescent="0.4">
      <c r="C3078" s="50"/>
    </row>
    <row r="3079" spans="3:3" x14ac:dyDescent="0.4">
      <c r="C3079" s="50"/>
    </row>
    <row r="3080" spans="3:3" x14ac:dyDescent="0.4">
      <c r="C3080" s="50"/>
    </row>
    <row r="3081" spans="3:3" x14ac:dyDescent="0.4">
      <c r="C3081" s="50"/>
    </row>
    <row r="3082" spans="3:3" x14ac:dyDescent="0.4">
      <c r="C3082" s="50"/>
    </row>
    <row r="3083" spans="3:3" x14ac:dyDescent="0.4">
      <c r="C3083" s="50"/>
    </row>
    <row r="3084" spans="3:3" x14ac:dyDescent="0.4">
      <c r="C3084" s="50"/>
    </row>
    <row r="3085" spans="3:3" x14ac:dyDescent="0.4">
      <c r="C3085" s="50"/>
    </row>
    <row r="3086" spans="3:3" x14ac:dyDescent="0.4">
      <c r="C3086" s="50"/>
    </row>
    <row r="3087" spans="3:3" x14ac:dyDescent="0.4">
      <c r="C3087" s="50"/>
    </row>
    <row r="3088" spans="3:3" x14ac:dyDescent="0.4">
      <c r="C3088" s="50"/>
    </row>
    <row r="3089" spans="3:3" x14ac:dyDescent="0.4">
      <c r="C3089" s="50"/>
    </row>
    <row r="3090" spans="3:3" x14ac:dyDescent="0.4">
      <c r="C3090" s="50"/>
    </row>
    <row r="3091" spans="3:3" x14ac:dyDescent="0.4">
      <c r="C3091" s="50"/>
    </row>
    <row r="3092" spans="3:3" x14ac:dyDescent="0.4">
      <c r="C3092" s="50"/>
    </row>
    <row r="3093" spans="3:3" x14ac:dyDescent="0.4">
      <c r="C3093" s="50"/>
    </row>
    <row r="3094" spans="3:3" x14ac:dyDescent="0.4">
      <c r="C3094" s="50"/>
    </row>
    <row r="3095" spans="3:3" x14ac:dyDescent="0.4">
      <c r="C3095" s="50"/>
    </row>
    <row r="3096" spans="3:3" x14ac:dyDescent="0.4">
      <c r="C3096" s="50"/>
    </row>
    <row r="3097" spans="3:3" x14ac:dyDescent="0.4">
      <c r="C3097" s="50"/>
    </row>
    <row r="3098" spans="3:3" x14ac:dyDescent="0.4">
      <c r="C3098" s="50"/>
    </row>
    <row r="3099" spans="3:3" x14ac:dyDescent="0.4">
      <c r="C3099" s="50"/>
    </row>
    <row r="3100" spans="3:3" x14ac:dyDescent="0.4">
      <c r="C3100" s="50"/>
    </row>
    <row r="3101" spans="3:3" x14ac:dyDescent="0.4">
      <c r="C3101" s="50"/>
    </row>
    <row r="3102" spans="3:3" x14ac:dyDescent="0.4">
      <c r="C3102" s="50"/>
    </row>
    <row r="3103" spans="3:3" x14ac:dyDescent="0.4">
      <c r="C3103" s="50"/>
    </row>
    <row r="3104" spans="3:3" x14ac:dyDescent="0.4">
      <c r="C3104" s="50"/>
    </row>
    <row r="3105" spans="3:3" x14ac:dyDescent="0.4">
      <c r="C3105" s="50"/>
    </row>
    <row r="3106" spans="3:3" x14ac:dyDescent="0.4">
      <c r="C3106" s="50"/>
    </row>
    <row r="3107" spans="3:3" x14ac:dyDescent="0.4">
      <c r="C3107" s="50"/>
    </row>
    <row r="3108" spans="3:3" x14ac:dyDescent="0.4">
      <c r="C3108" s="50"/>
    </row>
    <row r="3109" spans="3:3" x14ac:dyDescent="0.4">
      <c r="C3109" s="50"/>
    </row>
    <row r="3110" spans="3:3" x14ac:dyDescent="0.4">
      <c r="C3110" s="50"/>
    </row>
    <row r="3111" spans="3:3" x14ac:dyDescent="0.4">
      <c r="C3111" s="50"/>
    </row>
    <row r="3112" spans="3:3" x14ac:dyDescent="0.4">
      <c r="C3112" s="50"/>
    </row>
    <row r="3113" spans="3:3" x14ac:dyDescent="0.4">
      <c r="C3113" s="50"/>
    </row>
    <row r="3114" spans="3:3" x14ac:dyDescent="0.4">
      <c r="C3114" s="50"/>
    </row>
    <row r="3115" spans="3:3" x14ac:dyDescent="0.4">
      <c r="C3115" s="50"/>
    </row>
    <row r="3116" spans="3:3" x14ac:dyDescent="0.4">
      <c r="C3116" s="50"/>
    </row>
    <row r="3117" spans="3:3" x14ac:dyDescent="0.4">
      <c r="C3117" s="50"/>
    </row>
    <row r="3118" spans="3:3" x14ac:dyDescent="0.4">
      <c r="C3118" s="50"/>
    </row>
    <row r="3119" spans="3:3" x14ac:dyDescent="0.4">
      <c r="C3119" s="50"/>
    </row>
    <row r="3120" spans="3:3" x14ac:dyDescent="0.4">
      <c r="C3120" s="50"/>
    </row>
    <row r="3121" spans="3:3" x14ac:dyDescent="0.4">
      <c r="C3121" s="50"/>
    </row>
    <row r="3122" spans="3:3" x14ac:dyDescent="0.4">
      <c r="C3122" s="50"/>
    </row>
    <row r="3123" spans="3:3" x14ac:dyDescent="0.4">
      <c r="C3123" s="50"/>
    </row>
    <row r="3124" spans="3:3" x14ac:dyDescent="0.4">
      <c r="C3124" s="50"/>
    </row>
    <row r="3125" spans="3:3" x14ac:dyDescent="0.4">
      <c r="C3125" s="50"/>
    </row>
    <row r="3126" spans="3:3" x14ac:dyDescent="0.4">
      <c r="C3126" s="50"/>
    </row>
    <row r="3127" spans="3:3" x14ac:dyDescent="0.4">
      <c r="C3127" s="50"/>
    </row>
    <row r="3128" spans="3:3" x14ac:dyDescent="0.4">
      <c r="C3128" s="50"/>
    </row>
    <row r="3129" spans="3:3" x14ac:dyDescent="0.4">
      <c r="C3129" s="50"/>
    </row>
    <row r="3130" spans="3:3" x14ac:dyDescent="0.4">
      <c r="C3130" s="50"/>
    </row>
    <row r="3131" spans="3:3" x14ac:dyDescent="0.4">
      <c r="C3131" s="50"/>
    </row>
    <row r="3132" spans="3:3" x14ac:dyDescent="0.4">
      <c r="C3132" s="50"/>
    </row>
    <row r="3133" spans="3:3" x14ac:dyDescent="0.4">
      <c r="C3133" s="50"/>
    </row>
    <row r="3134" spans="3:3" x14ac:dyDescent="0.4">
      <c r="C3134" s="50"/>
    </row>
    <row r="3135" spans="3:3" x14ac:dyDescent="0.4">
      <c r="C3135" s="50"/>
    </row>
    <row r="3136" spans="3:3" x14ac:dyDescent="0.4">
      <c r="C3136" s="50"/>
    </row>
    <row r="3137" spans="3:3" x14ac:dyDescent="0.4">
      <c r="C3137" s="50"/>
    </row>
    <row r="3138" spans="3:3" x14ac:dyDescent="0.4">
      <c r="C3138" s="50"/>
    </row>
    <row r="3139" spans="3:3" x14ac:dyDescent="0.4">
      <c r="C3139" s="50"/>
    </row>
    <row r="3140" spans="3:3" x14ac:dyDescent="0.4">
      <c r="C3140" s="50"/>
    </row>
    <row r="3141" spans="3:3" x14ac:dyDescent="0.4">
      <c r="C3141" s="50"/>
    </row>
    <row r="3142" spans="3:3" x14ac:dyDescent="0.4">
      <c r="C3142" s="50"/>
    </row>
    <row r="3143" spans="3:3" x14ac:dyDescent="0.4">
      <c r="C3143" s="50"/>
    </row>
    <row r="3144" spans="3:3" x14ac:dyDescent="0.4">
      <c r="C3144" s="50"/>
    </row>
    <row r="3145" spans="3:3" x14ac:dyDescent="0.4">
      <c r="C3145" s="50"/>
    </row>
    <row r="3146" spans="3:3" x14ac:dyDescent="0.4">
      <c r="C3146" s="50"/>
    </row>
    <row r="3147" spans="3:3" x14ac:dyDescent="0.4">
      <c r="C3147" s="50"/>
    </row>
    <row r="3148" spans="3:3" x14ac:dyDescent="0.4">
      <c r="C3148" s="50"/>
    </row>
    <row r="3149" spans="3:3" x14ac:dyDescent="0.4">
      <c r="C3149" s="50"/>
    </row>
    <row r="3150" spans="3:3" x14ac:dyDescent="0.4">
      <c r="C3150" s="50"/>
    </row>
    <row r="3151" spans="3:3" x14ac:dyDescent="0.4">
      <c r="C3151" s="50"/>
    </row>
    <row r="3152" spans="3:3" x14ac:dyDescent="0.4">
      <c r="C3152" s="50"/>
    </row>
    <row r="3153" spans="3:3" x14ac:dyDescent="0.4">
      <c r="C3153" s="50"/>
    </row>
    <row r="3154" spans="3:3" x14ac:dyDescent="0.4">
      <c r="C3154" s="50"/>
    </row>
    <row r="3155" spans="3:3" x14ac:dyDescent="0.4">
      <c r="C3155" s="50"/>
    </row>
    <row r="3156" spans="3:3" x14ac:dyDescent="0.4">
      <c r="C3156" s="50"/>
    </row>
    <row r="3157" spans="3:3" x14ac:dyDescent="0.4">
      <c r="C3157" s="50"/>
    </row>
    <row r="3158" spans="3:3" x14ac:dyDescent="0.4">
      <c r="C3158" s="50"/>
    </row>
    <row r="3159" spans="3:3" x14ac:dyDescent="0.4">
      <c r="C3159" s="50"/>
    </row>
    <row r="3160" spans="3:3" x14ac:dyDescent="0.4">
      <c r="C3160" s="50"/>
    </row>
    <row r="3161" spans="3:3" x14ac:dyDescent="0.4">
      <c r="C3161" s="50"/>
    </row>
    <row r="3162" spans="3:3" x14ac:dyDescent="0.4">
      <c r="C3162" s="50"/>
    </row>
    <row r="3163" spans="3:3" x14ac:dyDescent="0.4">
      <c r="C3163" s="50"/>
    </row>
    <row r="3164" spans="3:3" x14ac:dyDescent="0.4">
      <c r="C3164" s="50"/>
    </row>
    <row r="3165" spans="3:3" x14ac:dyDescent="0.4">
      <c r="C3165" s="50"/>
    </row>
    <row r="3166" spans="3:3" x14ac:dyDescent="0.4">
      <c r="C3166" s="50"/>
    </row>
    <row r="3167" spans="3:3" x14ac:dyDescent="0.4">
      <c r="C3167" s="50"/>
    </row>
    <row r="3168" spans="3:3" x14ac:dyDescent="0.4">
      <c r="C3168" s="50"/>
    </row>
    <row r="3169" spans="3:3" x14ac:dyDescent="0.4">
      <c r="C3169" s="50"/>
    </row>
    <row r="3170" spans="3:3" x14ac:dyDescent="0.4">
      <c r="C3170" s="50"/>
    </row>
    <row r="3171" spans="3:3" x14ac:dyDescent="0.4">
      <c r="C3171" s="50"/>
    </row>
    <row r="3172" spans="3:3" x14ac:dyDescent="0.4">
      <c r="C3172" s="50"/>
    </row>
    <row r="3173" spans="3:3" x14ac:dyDescent="0.4">
      <c r="C3173" s="50"/>
    </row>
    <row r="3174" spans="3:3" x14ac:dyDescent="0.4">
      <c r="C3174" s="50"/>
    </row>
    <row r="3175" spans="3:3" x14ac:dyDescent="0.4">
      <c r="C3175" s="50"/>
    </row>
    <row r="3176" spans="3:3" x14ac:dyDescent="0.4">
      <c r="C3176" s="50"/>
    </row>
    <row r="3177" spans="3:3" x14ac:dyDescent="0.4">
      <c r="C3177" s="50"/>
    </row>
    <row r="3178" spans="3:3" x14ac:dyDescent="0.4">
      <c r="C3178" s="50"/>
    </row>
    <row r="3179" spans="3:3" x14ac:dyDescent="0.4">
      <c r="C3179" s="50"/>
    </row>
    <row r="3180" spans="3:3" x14ac:dyDescent="0.4">
      <c r="C3180" s="50"/>
    </row>
    <row r="3181" spans="3:3" x14ac:dyDescent="0.4">
      <c r="C3181" s="50"/>
    </row>
    <row r="3182" spans="3:3" x14ac:dyDescent="0.4">
      <c r="C3182" s="50"/>
    </row>
    <row r="3183" spans="3:3" x14ac:dyDescent="0.4">
      <c r="C3183" s="50"/>
    </row>
    <row r="3184" spans="3:3" x14ac:dyDescent="0.4">
      <c r="C3184" s="50"/>
    </row>
    <row r="3185" spans="3:3" x14ac:dyDescent="0.4">
      <c r="C3185" s="50"/>
    </row>
    <row r="3186" spans="3:3" x14ac:dyDescent="0.4">
      <c r="C3186" s="50"/>
    </row>
    <row r="3187" spans="3:3" x14ac:dyDescent="0.4">
      <c r="C3187" s="50"/>
    </row>
    <row r="3188" spans="3:3" x14ac:dyDescent="0.4">
      <c r="C3188" s="50"/>
    </row>
    <row r="3189" spans="3:3" x14ac:dyDescent="0.4">
      <c r="C3189" s="50"/>
    </row>
    <row r="3190" spans="3:3" x14ac:dyDescent="0.4">
      <c r="C3190" s="50"/>
    </row>
    <row r="3191" spans="3:3" x14ac:dyDescent="0.4">
      <c r="C3191" s="50"/>
    </row>
    <row r="3192" spans="3:3" x14ac:dyDescent="0.4">
      <c r="C3192" s="50"/>
    </row>
    <row r="3193" spans="3:3" x14ac:dyDescent="0.4">
      <c r="C3193" s="50"/>
    </row>
    <row r="3194" spans="3:3" x14ac:dyDescent="0.4">
      <c r="C3194" s="50"/>
    </row>
    <row r="3195" spans="3:3" x14ac:dyDescent="0.4">
      <c r="C3195" s="50"/>
    </row>
    <row r="3196" spans="3:3" x14ac:dyDescent="0.4">
      <c r="C3196" s="50"/>
    </row>
    <row r="3197" spans="3:3" x14ac:dyDescent="0.4">
      <c r="C3197" s="50"/>
    </row>
    <row r="3198" spans="3:3" x14ac:dyDescent="0.4">
      <c r="C3198" s="50"/>
    </row>
    <row r="3199" spans="3:3" x14ac:dyDescent="0.4">
      <c r="C3199" s="50"/>
    </row>
    <row r="3200" spans="3:3" x14ac:dyDescent="0.4">
      <c r="C3200" s="50"/>
    </row>
    <row r="3201" spans="3:3" x14ac:dyDescent="0.4">
      <c r="C3201" s="50"/>
    </row>
    <row r="3202" spans="3:3" x14ac:dyDescent="0.4">
      <c r="C3202" s="50"/>
    </row>
    <row r="3203" spans="3:3" x14ac:dyDescent="0.4">
      <c r="C3203" s="50"/>
    </row>
    <row r="3204" spans="3:3" x14ac:dyDescent="0.4">
      <c r="C3204" s="50"/>
    </row>
    <row r="3205" spans="3:3" x14ac:dyDescent="0.4">
      <c r="C3205" s="50"/>
    </row>
    <row r="3206" spans="3:3" x14ac:dyDescent="0.4">
      <c r="C3206" s="50"/>
    </row>
    <row r="3207" spans="3:3" x14ac:dyDescent="0.4">
      <c r="C3207" s="50"/>
    </row>
    <row r="3208" spans="3:3" x14ac:dyDescent="0.4">
      <c r="C3208" s="50"/>
    </row>
    <row r="3209" spans="3:3" x14ac:dyDescent="0.4">
      <c r="C3209" s="50"/>
    </row>
    <row r="3210" spans="3:3" x14ac:dyDescent="0.4">
      <c r="C3210" s="50"/>
    </row>
    <row r="3211" spans="3:3" x14ac:dyDescent="0.4">
      <c r="C3211" s="50"/>
    </row>
    <row r="3212" spans="3:3" x14ac:dyDescent="0.4">
      <c r="C3212" s="50"/>
    </row>
    <row r="3213" spans="3:3" x14ac:dyDescent="0.4">
      <c r="C3213" s="50"/>
    </row>
    <row r="3214" spans="3:3" x14ac:dyDescent="0.4">
      <c r="C3214" s="50"/>
    </row>
    <row r="3215" spans="3:3" x14ac:dyDescent="0.4">
      <c r="C3215" s="50"/>
    </row>
    <row r="3216" spans="3:3" x14ac:dyDescent="0.4">
      <c r="C3216" s="50"/>
    </row>
    <row r="3217" spans="3:3" x14ac:dyDescent="0.4">
      <c r="C3217" s="50"/>
    </row>
    <row r="3218" spans="3:3" x14ac:dyDescent="0.4">
      <c r="C3218" s="50"/>
    </row>
    <row r="3219" spans="3:3" x14ac:dyDescent="0.4">
      <c r="C3219" s="50"/>
    </row>
    <row r="3220" spans="3:3" x14ac:dyDescent="0.4">
      <c r="C3220" s="50"/>
    </row>
    <row r="3221" spans="3:3" x14ac:dyDescent="0.4">
      <c r="C3221" s="50"/>
    </row>
    <row r="3222" spans="3:3" x14ac:dyDescent="0.4">
      <c r="C3222" s="50"/>
    </row>
    <row r="3223" spans="3:3" x14ac:dyDescent="0.4">
      <c r="C3223" s="50"/>
    </row>
    <row r="3224" spans="3:3" x14ac:dyDescent="0.4">
      <c r="C3224" s="50"/>
    </row>
    <row r="3225" spans="3:3" x14ac:dyDescent="0.4">
      <c r="C3225" s="50"/>
    </row>
    <row r="3226" spans="3:3" x14ac:dyDescent="0.4">
      <c r="C3226" s="50"/>
    </row>
    <row r="3227" spans="3:3" x14ac:dyDescent="0.4">
      <c r="C3227" s="50"/>
    </row>
    <row r="3228" spans="3:3" x14ac:dyDescent="0.4">
      <c r="C3228" s="50"/>
    </row>
    <row r="3229" spans="3:3" x14ac:dyDescent="0.4">
      <c r="C3229" s="50"/>
    </row>
    <row r="3230" spans="3:3" x14ac:dyDescent="0.4">
      <c r="C3230" s="50"/>
    </row>
    <row r="3231" spans="3:3" x14ac:dyDescent="0.4">
      <c r="C3231" s="50"/>
    </row>
    <row r="3232" spans="3:3" x14ac:dyDescent="0.4">
      <c r="C3232" s="50"/>
    </row>
    <row r="3233" spans="3:3" x14ac:dyDescent="0.4">
      <c r="C3233" s="50"/>
    </row>
    <row r="3234" spans="3:3" x14ac:dyDescent="0.4">
      <c r="C3234" s="50"/>
    </row>
    <row r="3235" spans="3:3" x14ac:dyDescent="0.4">
      <c r="C3235" s="50"/>
    </row>
    <row r="3236" spans="3:3" x14ac:dyDescent="0.4">
      <c r="C3236" s="50"/>
    </row>
    <row r="3237" spans="3:3" x14ac:dyDescent="0.4">
      <c r="C3237" s="50"/>
    </row>
    <row r="3238" spans="3:3" x14ac:dyDescent="0.4">
      <c r="C3238" s="50"/>
    </row>
    <row r="3239" spans="3:3" x14ac:dyDescent="0.4">
      <c r="C3239" s="50"/>
    </row>
    <row r="3240" spans="3:3" x14ac:dyDescent="0.4">
      <c r="C3240" s="50"/>
    </row>
    <row r="3241" spans="3:3" x14ac:dyDescent="0.4">
      <c r="C3241" s="50"/>
    </row>
    <row r="3242" spans="3:3" x14ac:dyDescent="0.4">
      <c r="C3242" s="50"/>
    </row>
    <row r="3243" spans="3:3" x14ac:dyDescent="0.4">
      <c r="C3243" s="50"/>
    </row>
    <row r="3244" spans="3:3" x14ac:dyDescent="0.4">
      <c r="C3244" s="50"/>
    </row>
    <row r="3245" spans="3:3" x14ac:dyDescent="0.4">
      <c r="C3245" s="50"/>
    </row>
    <row r="3246" spans="3:3" x14ac:dyDescent="0.4">
      <c r="C3246" s="50"/>
    </row>
    <row r="3247" spans="3:3" x14ac:dyDescent="0.4">
      <c r="C3247" s="50"/>
    </row>
    <row r="3248" spans="3:3" x14ac:dyDescent="0.4">
      <c r="C3248" s="50"/>
    </row>
    <row r="3249" spans="3:3" x14ac:dyDescent="0.4">
      <c r="C3249" s="50"/>
    </row>
    <row r="3250" spans="3:3" x14ac:dyDescent="0.4">
      <c r="C3250" s="50"/>
    </row>
    <row r="3251" spans="3:3" x14ac:dyDescent="0.4">
      <c r="C3251" s="50"/>
    </row>
    <row r="3252" spans="3:3" x14ac:dyDescent="0.4">
      <c r="C3252" s="50"/>
    </row>
    <row r="3253" spans="3:3" x14ac:dyDescent="0.4">
      <c r="C3253" s="50"/>
    </row>
    <row r="3254" spans="3:3" x14ac:dyDescent="0.4">
      <c r="C3254" s="50"/>
    </row>
    <row r="3255" spans="3:3" x14ac:dyDescent="0.4">
      <c r="C3255" s="50"/>
    </row>
    <row r="3256" spans="3:3" x14ac:dyDescent="0.4">
      <c r="C3256" s="50"/>
    </row>
    <row r="3257" spans="3:3" x14ac:dyDescent="0.4">
      <c r="C3257" s="50"/>
    </row>
    <row r="3258" spans="3:3" x14ac:dyDescent="0.4">
      <c r="C3258" s="50"/>
    </row>
    <row r="3259" spans="3:3" x14ac:dyDescent="0.4">
      <c r="C3259" s="50"/>
    </row>
    <row r="3260" spans="3:3" x14ac:dyDescent="0.4">
      <c r="C3260" s="50"/>
    </row>
    <row r="3261" spans="3:3" x14ac:dyDescent="0.4">
      <c r="C3261" s="50"/>
    </row>
    <row r="3262" spans="3:3" x14ac:dyDescent="0.4">
      <c r="C3262" s="50"/>
    </row>
    <row r="3263" spans="3:3" x14ac:dyDescent="0.4">
      <c r="C3263" s="50"/>
    </row>
    <row r="3264" spans="3:3" x14ac:dyDescent="0.4">
      <c r="C3264" s="50"/>
    </row>
    <row r="3265" spans="3:3" x14ac:dyDescent="0.4">
      <c r="C3265" s="50"/>
    </row>
    <row r="3266" spans="3:3" x14ac:dyDescent="0.4">
      <c r="C3266" s="50"/>
    </row>
    <row r="3267" spans="3:3" x14ac:dyDescent="0.4">
      <c r="C3267" s="50"/>
    </row>
    <row r="3268" spans="3:3" x14ac:dyDescent="0.4">
      <c r="C3268" s="50"/>
    </row>
    <row r="3269" spans="3:3" x14ac:dyDescent="0.4">
      <c r="C3269" s="50"/>
    </row>
    <row r="3270" spans="3:3" x14ac:dyDescent="0.4">
      <c r="C3270" s="50"/>
    </row>
    <row r="3271" spans="3:3" x14ac:dyDescent="0.4">
      <c r="C3271" s="50"/>
    </row>
    <row r="3272" spans="3:3" x14ac:dyDescent="0.4">
      <c r="C3272" s="50"/>
    </row>
    <row r="3273" spans="3:3" x14ac:dyDescent="0.4">
      <c r="C3273" s="50"/>
    </row>
    <row r="3274" spans="3:3" x14ac:dyDescent="0.4">
      <c r="C3274" s="50"/>
    </row>
    <row r="3275" spans="3:3" x14ac:dyDescent="0.4">
      <c r="C3275" s="50"/>
    </row>
    <row r="3276" spans="3:3" x14ac:dyDescent="0.4">
      <c r="C3276" s="50"/>
    </row>
    <row r="3277" spans="3:3" x14ac:dyDescent="0.4">
      <c r="C3277" s="50"/>
    </row>
    <row r="3278" spans="3:3" x14ac:dyDescent="0.4">
      <c r="C3278" s="50"/>
    </row>
    <row r="3279" spans="3:3" x14ac:dyDescent="0.4">
      <c r="C3279" s="50"/>
    </row>
    <row r="3280" spans="3:3" x14ac:dyDescent="0.4">
      <c r="C3280" s="50"/>
    </row>
    <row r="3281" spans="3:3" x14ac:dyDescent="0.4">
      <c r="C3281" s="50"/>
    </row>
    <row r="3282" spans="3:3" x14ac:dyDescent="0.4">
      <c r="C3282" s="50"/>
    </row>
    <row r="3283" spans="3:3" x14ac:dyDescent="0.4">
      <c r="C3283" s="50"/>
    </row>
    <row r="3284" spans="3:3" x14ac:dyDescent="0.4">
      <c r="C3284" s="50"/>
    </row>
    <row r="3285" spans="3:3" x14ac:dyDescent="0.4">
      <c r="C3285" s="50"/>
    </row>
    <row r="3286" spans="3:3" x14ac:dyDescent="0.4">
      <c r="C3286" s="50"/>
    </row>
    <row r="3287" spans="3:3" x14ac:dyDescent="0.4">
      <c r="C3287" s="50"/>
    </row>
    <row r="3288" spans="3:3" x14ac:dyDescent="0.4">
      <c r="C3288" s="50"/>
    </row>
    <row r="3289" spans="3:3" x14ac:dyDescent="0.4">
      <c r="C3289" s="50"/>
    </row>
    <row r="3290" spans="3:3" x14ac:dyDescent="0.4">
      <c r="C3290" s="50"/>
    </row>
    <row r="3291" spans="3:3" x14ac:dyDescent="0.4">
      <c r="C3291" s="50"/>
    </row>
    <row r="3292" spans="3:3" x14ac:dyDescent="0.4">
      <c r="C3292" s="50"/>
    </row>
    <row r="3293" spans="3:3" x14ac:dyDescent="0.4">
      <c r="C3293" s="50"/>
    </row>
    <row r="3294" spans="3:3" x14ac:dyDescent="0.4">
      <c r="C3294" s="50"/>
    </row>
    <row r="3295" spans="3:3" x14ac:dyDescent="0.4">
      <c r="C3295" s="50"/>
    </row>
    <row r="3296" spans="3:3" x14ac:dyDescent="0.4">
      <c r="C3296" s="50"/>
    </row>
    <row r="3297" spans="3:3" x14ac:dyDescent="0.4">
      <c r="C3297" s="50"/>
    </row>
    <row r="3298" spans="3:3" x14ac:dyDescent="0.4">
      <c r="C3298" s="50"/>
    </row>
    <row r="3299" spans="3:3" x14ac:dyDescent="0.4">
      <c r="C3299" s="50"/>
    </row>
    <row r="3300" spans="3:3" x14ac:dyDescent="0.4">
      <c r="C3300" s="50"/>
    </row>
    <row r="3301" spans="3:3" x14ac:dyDescent="0.4">
      <c r="C3301" s="50"/>
    </row>
    <row r="3302" spans="3:3" x14ac:dyDescent="0.4">
      <c r="C3302" s="50"/>
    </row>
    <row r="3303" spans="3:3" x14ac:dyDescent="0.4">
      <c r="C3303" s="50"/>
    </row>
    <row r="3304" spans="3:3" x14ac:dyDescent="0.4">
      <c r="C3304" s="50"/>
    </row>
    <row r="3305" spans="3:3" x14ac:dyDescent="0.4">
      <c r="C3305" s="50"/>
    </row>
    <row r="3306" spans="3:3" x14ac:dyDescent="0.4">
      <c r="C3306" s="50"/>
    </row>
    <row r="3307" spans="3:3" x14ac:dyDescent="0.4">
      <c r="C3307" s="50"/>
    </row>
    <row r="3308" spans="3:3" x14ac:dyDescent="0.4">
      <c r="C3308" s="50"/>
    </row>
    <row r="3309" spans="3:3" x14ac:dyDescent="0.4">
      <c r="C3309" s="50"/>
    </row>
    <row r="3310" spans="3:3" x14ac:dyDescent="0.4">
      <c r="C3310" s="50"/>
    </row>
    <row r="3311" spans="3:3" x14ac:dyDescent="0.4">
      <c r="C3311" s="50"/>
    </row>
    <row r="3312" spans="3:3" x14ac:dyDescent="0.4">
      <c r="C3312" s="50"/>
    </row>
    <row r="3313" spans="3:3" x14ac:dyDescent="0.4">
      <c r="C3313" s="50"/>
    </row>
    <row r="3314" spans="3:3" x14ac:dyDescent="0.4">
      <c r="C3314" s="50"/>
    </row>
    <row r="3315" spans="3:3" x14ac:dyDescent="0.4">
      <c r="C3315" s="50"/>
    </row>
    <row r="3316" spans="3:3" x14ac:dyDescent="0.4">
      <c r="C3316" s="50"/>
    </row>
    <row r="3317" spans="3:3" x14ac:dyDescent="0.4">
      <c r="C3317" s="50"/>
    </row>
    <row r="3318" spans="3:3" x14ac:dyDescent="0.4">
      <c r="C3318" s="50"/>
    </row>
    <row r="3319" spans="3:3" x14ac:dyDescent="0.4">
      <c r="C3319" s="50"/>
    </row>
    <row r="3320" spans="3:3" x14ac:dyDescent="0.4">
      <c r="C3320" s="50"/>
    </row>
    <row r="3321" spans="3:3" x14ac:dyDescent="0.4">
      <c r="C3321" s="50"/>
    </row>
    <row r="3322" spans="3:3" x14ac:dyDescent="0.4">
      <c r="C3322" s="50"/>
    </row>
    <row r="3323" spans="3:3" x14ac:dyDescent="0.4">
      <c r="C3323" s="50"/>
    </row>
    <row r="3324" spans="3:3" x14ac:dyDescent="0.4">
      <c r="C3324" s="50"/>
    </row>
    <row r="3325" spans="3:3" x14ac:dyDescent="0.4">
      <c r="C3325" s="50"/>
    </row>
    <row r="3326" spans="3:3" x14ac:dyDescent="0.4">
      <c r="C3326" s="50"/>
    </row>
    <row r="3327" spans="3:3" x14ac:dyDescent="0.4">
      <c r="C3327" s="50"/>
    </row>
    <row r="3328" spans="3:3" x14ac:dyDescent="0.4">
      <c r="C3328" s="50"/>
    </row>
    <row r="3329" spans="3:3" x14ac:dyDescent="0.4">
      <c r="C3329" s="50"/>
    </row>
    <row r="3330" spans="3:3" x14ac:dyDescent="0.4">
      <c r="C3330" s="50"/>
    </row>
    <row r="3331" spans="3:3" x14ac:dyDescent="0.4">
      <c r="C3331" s="50"/>
    </row>
    <row r="3332" spans="3:3" x14ac:dyDescent="0.4">
      <c r="C3332" s="50"/>
    </row>
    <row r="3333" spans="3:3" x14ac:dyDescent="0.4">
      <c r="C3333" s="50"/>
    </row>
    <row r="3334" spans="3:3" x14ac:dyDescent="0.4">
      <c r="C3334" s="50"/>
    </row>
    <row r="3335" spans="3:3" x14ac:dyDescent="0.4">
      <c r="C3335" s="50"/>
    </row>
    <row r="3336" spans="3:3" x14ac:dyDescent="0.4">
      <c r="C3336" s="50"/>
    </row>
    <row r="3337" spans="3:3" x14ac:dyDescent="0.4">
      <c r="C3337" s="50"/>
    </row>
    <row r="3338" spans="3:3" x14ac:dyDescent="0.4">
      <c r="C3338" s="50"/>
    </row>
    <row r="3339" spans="3:3" x14ac:dyDescent="0.4">
      <c r="C3339" s="50"/>
    </row>
    <row r="3340" spans="3:3" x14ac:dyDescent="0.4">
      <c r="C3340" s="50"/>
    </row>
    <row r="3341" spans="3:3" x14ac:dyDescent="0.4">
      <c r="C3341" s="50"/>
    </row>
    <row r="3342" spans="3:3" x14ac:dyDescent="0.4">
      <c r="C3342" s="50"/>
    </row>
    <row r="3343" spans="3:3" x14ac:dyDescent="0.4">
      <c r="C3343" s="50"/>
    </row>
    <row r="3344" spans="3:3" x14ac:dyDescent="0.4">
      <c r="C3344" s="50"/>
    </row>
    <row r="3345" spans="3:3" x14ac:dyDescent="0.4">
      <c r="C3345" s="50"/>
    </row>
    <row r="3346" spans="3:3" x14ac:dyDescent="0.4">
      <c r="C3346" s="50"/>
    </row>
    <row r="3347" spans="3:3" x14ac:dyDescent="0.4">
      <c r="C3347" s="50"/>
    </row>
    <row r="3348" spans="3:3" x14ac:dyDescent="0.4">
      <c r="C3348" s="50"/>
    </row>
    <row r="3349" spans="3:3" x14ac:dyDescent="0.4">
      <c r="C3349" s="50"/>
    </row>
    <row r="3350" spans="3:3" x14ac:dyDescent="0.4">
      <c r="C3350" s="50"/>
    </row>
    <row r="3351" spans="3:3" x14ac:dyDescent="0.4">
      <c r="C3351" s="50"/>
    </row>
    <row r="3352" spans="3:3" x14ac:dyDescent="0.4">
      <c r="C3352" s="50"/>
    </row>
    <row r="3353" spans="3:3" x14ac:dyDescent="0.4">
      <c r="C3353" s="50"/>
    </row>
    <row r="3354" spans="3:3" x14ac:dyDescent="0.4">
      <c r="C3354" s="50"/>
    </row>
    <row r="3355" spans="3:3" x14ac:dyDescent="0.4">
      <c r="C3355" s="50"/>
    </row>
    <row r="3356" spans="3:3" x14ac:dyDescent="0.4">
      <c r="C3356" s="50"/>
    </row>
    <row r="3357" spans="3:3" x14ac:dyDescent="0.4">
      <c r="C3357" s="50"/>
    </row>
    <row r="3358" spans="3:3" x14ac:dyDescent="0.4">
      <c r="C3358" s="50"/>
    </row>
    <row r="3359" spans="3:3" x14ac:dyDescent="0.4">
      <c r="C3359" s="50"/>
    </row>
    <row r="3360" spans="3:3" x14ac:dyDescent="0.4">
      <c r="C3360" s="50"/>
    </row>
    <row r="3361" spans="3:3" x14ac:dyDescent="0.4">
      <c r="C3361" s="50"/>
    </row>
    <row r="3362" spans="3:3" x14ac:dyDescent="0.4">
      <c r="C3362" s="50"/>
    </row>
    <row r="3363" spans="3:3" x14ac:dyDescent="0.4">
      <c r="C3363" s="50"/>
    </row>
    <row r="3364" spans="3:3" x14ac:dyDescent="0.4">
      <c r="C3364" s="50"/>
    </row>
    <row r="3365" spans="3:3" x14ac:dyDescent="0.4">
      <c r="C3365" s="50"/>
    </row>
    <row r="3366" spans="3:3" x14ac:dyDescent="0.4">
      <c r="C3366" s="50"/>
    </row>
    <row r="3367" spans="3:3" x14ac:dyDescent="0.4">
      <c r="C3367" s="50"/>
    </row>
    <row r="3368" spans="3:3" x14ac:dyDescent="0.4">
      <c r="C3368" s="50"/>
    </row>
    <row r="3369" spans="3:3" x14ac:dyDescent="0.4">
      <c r="C3369" s="50"/>
    </row>
    <row r="3370" spans="3:3" x14ac:dyDescent="0.4">
      <c r="C3370" s="50"/>
    </row>
    <row r="3371" spans="3:3" x14ac:dyDescent="0.4">
      <c r="C3371" s="50"/>
    </row>
    <row r="3372" spans="3:3" x14ac:dyDescent="0.4">
      <c r="C3372" s="50"/>
    </row>
    <row r="3373" spans="3:3" x14ac:dyDescent="0.4">
      <c r="C3373" s="50"/>
    </row>
    <row r="3374" spans="3:3" x14ac:dyDescent="0.4">
      <c r="C3374" s="50"/>
    </row>
    <row r="3375" spans="3:3" x14ac:dyDescent="0.4">
      <c r="C3375" s="50"/>
    </row>
    <row r="3376" spans="3:3" x14ac:dyDescent="0.4">
      <c r="C3376" s="50"/>
    </row>
    <row r="3377" spans="3:3" x14ac:dyDescent="0.4">
      <c r="C3377" s="50"/>
    </row>
    <row r="3378" spans="3:3" x14ac:dyDescent="0.4">
      <c r="C3378" s="50"/>
    </row>
    <row r="3379" spans="3:3" x14ac:dyDescent="0.4">
      <c r="C3379" s="50"/>
    </row>
    <row r="3380" spans="3:3" x14ac:dyDescent="0.4">
      <c r="C3380" s="50"/>
    </row>
    <row r="3381" spans="3:3" x14ac:dyDescent="0.4">
      <c r="C3381" s="50"/>
    </row>
    <row r="3382" spans="3:3" x14ac:dyDescent="0.4">
      <c r="C3382" s="50"/>
    </row>
    <row r="3383" spans="3:3" x14ac:dyDescent="0.4">
      <c r="C3383" s="50"/>
    </row>
    <row r="3384" spans="3:3" x14ac:dyDescent="0.4">
      <c r="C3384" s="50"/>
    </row>
    <row r="3385" spans="3:3" x14ac:dyDescent="0.4">
      <c r="C3385" s="50"/>
    </row>
    <row r="3386" spans="3:3" x14ac:dyDescent="0.4">
      <c r="C3386" s="50"/>
    </row>
    <row r="3387" spans="3:3" x14ac:dyDescent="0.4">
      <c r="C3387" s="50"/>
    </row>
    <row r="3388" spans="3:3" x14ac:dyDescent="0.4">
      <c r="C3388" s="50"/>
    </row>
    <row r="3389" spans="3:3" x14ac:dyDescent="0.4">
      <c r="C3389" s="50"/>
    </row>
    <row r="3390" spans="3:3" x14ac:dyDescent="0.4">
      <c r="C3390" s="50"/>
    </row>
    <row r="3391" spans="3:3" x14ac:dyDescent="0.4">
      <c r="C3391" s="50"/>
    </row>
    <row r="3392" spans="3:3" x14ac:dyDescent="0.4">
      <c r="C3392" s="50"/>
    </row>
    <row r="3393" spans="3:3" x14ac:dyDescent="0.4">
      <c r="C3393" s="50"/>
    </row>
    <row r="3394" spans="3:3" x14ac:dyDescent="0.4">
      <c r="C3394" s="50"/>
    </row>
    <row r="3395" spans="3:3" x14ac:dyDescent="0.4">
      <c r="C3395" s="50"/>
    </row>
    <row r="3396" spans="3:3" x14ac:dyDescent="0.4">
      <c r="C3396" s="50"/>
    </row>
    <row r="3397" spans="3:3" x14ac:dyDescent="0.4">
      <c r="C3397" s="50"/>
    </row>
    <row r="3398" spans="3:3" x14ac:dyDescent="0.4">
      <c r="C3398" s="50"/>
    </row>
    <row r="3399" spans="3:3" x14ac:dyDescent="0.4">
      <c r="C3399" s="50"/>
    </row>
    <row r="3400" spans="3:3" x14ac:dyDescent="0.4">
      <c r="C3400" s="50"/>
    </row>
    <row r="3401" spans="3:3" x14ac:dyDescent="0.4">
      <c r="C3401" s="50"/>
    </row>
    <row r="3402" spans="3:3" x14ac:dyDescent="0.4">
      <c r="C3402" s="50"/>
    </row>
    <row r="3403" spans="3:3" x14ac:dyDescent="0.4">
      <c r="C3403" s="50"/>
    </row>
    <row r="3404" spans="3:3" x14ac:dyDescent="0.4">
      <c r="C3404" s="50"/>
    </row>
    <row r="3405" spans="3:3" x14ac:dyDescent="0.4">
      <c r="C3405" s="50"/>
    </row>
    <row r="3406" spans="3:3" x14ac:dyDescent="0.4">
      <c r="C3406" s="50"/>
    </row>
    <row r="3407" spans="3:3" x14ac:dyDescent="0.4">
      <c r="C3407" s="50"/>
    </row>
    <row r="3408" spans="3:3" x14ac:dyDescent="0.4">
      <c r="C3408" s="50"/>
    </row>
    <row r="3409" spans="3:3" x14ac:dyDescent="0.4">
      <c r="C3409" s="50"/>
    </row>
    <row r="3410" spans="3:3" x14ac:dyDescent="0.4">
      <c r="C3410" s="50"/>
    </row>
    <row r="3411" spans="3:3" x14ac:dyDescent="0.4">
      <c r="C3411" s="50"/>
    </row>
    <row r="3412" spans="3:3" x14ac:dyDescent="0.4">
      <c r="C3412" s="50"/>
    </row>
    <row r="3413" spans="3:3" x14ac:dyDescent="0.4">
      <c r="C3413" s="50"/>
    </row>
    <row r="3414" spans="3:3" x14ac:dyDescent="0.4">
      <c r="C3414" s="50"/>
    </row>
    <row r="3415" spans="3:3" x14ac:dyDescent="0.4">
      <c r="C3415" s="50"/>
    </row>
    <row r="3416" spans="3:3" x14ac:dyDescent="0.4">
      <c r="C3416" s="50"/>
    </row>
    <row r="3417" spans="3:3" x14ac:dyDescent="0.4">
      <c r="C3417" s="50"/>
    </row>
    <row r="3418" spans="3:3" x14ac:dyDescent="0.4">
      <c r="C3418" s="50"/>
    </row>
    <row r="3419" spans="3:3" x14ac:dyDescent="0.4">
      <c r="C3419" s="50"/>
    </row>
    <row r="3420" spans="3:3" x14ac:dyDescent="0.4">
      <c r="C3420" s="50"/>
    </row>
    <row r="3421" spans="3:3" x14ac:dyDescent="0.4">
      <c r="C3421" s="50"/>
    </row>
    <row r="3422" spans="3:3" x14ac:dyDescent="0.4">
      <c r="C3422" s="50"/>
    </row>
    <row r="3423" spans="3:3" x14ac:dyDescent="0.4">
      <c r="C3423" s="50"/>
    </row>
    <row r="3424" spans="3:3" x14ac:dyDescent="0.4">
      <c r="C3424" s="50"/>
    </row>
    <row r="3425" spans="3:3" x14ac:dyDescent="0.4">
      <c r="C3425" s="50"/>
    </row>
    <row r="3426" spans="3:3" x14ac:dyDescent="0.4">
      <c r="C3426" s="50"/>
    </row>
    <row r="3427" spans="3:3" x14ac:dyDescent="0.4">
      <c r="C3427" s="50"/>
    </row>
    <row r="3428" spans="3:3" x14ac:dyDescent="0.4">
      <c r="C3428" s="50"/>
    </row>
    <row r="3429" spans="3:3" x14ac:dyDescent="0.4">
      <c r="C3429" s="50"/>
    </row>
    <row r="3430" spans="3:3" x14ac:dyDescent="0.4">
      <c r="C3430" s="50"/>
    </row>
    <row r="3431" spans="3:3" x14ac:dyDescent="0.4">
      <c r="C3431" s="50"/>
    </row>
    <row r="3432" spans="3:3" x14ac:dyDescent="0.4">
      <c r="C3432" s="50"/>
    </row>
    <row r="3433" spans="3:3" x14ac:dyDescent="0.4">
      <c r="C3433" s="50"/>
    </row>
    <row r="3434" spans="3:3" x14ac:dyDescent="0.4">
      <c r="C3434" s="50"/>
    </row>
    <row r="3435" spans="3:3" x14ac:dyDescent="0.4">
      <c r="C3435" s="50"/>
    </row>
    <row r="3436" spans="3:3" x14ac:dyDescent="0.4">
      <c r="C3436" s="50"/>
    </row>
    <row r="3437" spans="3:3" x14ac:dyDescent="0.4">
      <c r="C3437" s="50"/>
    </row>
    <row r="3438" spans="3:3" x14ac:dyDescent="0.4">
      <c r="C3438" s="50"/>
    </row>
    <row r="3439" spans="3:3" x14ac:dyDescent="0.4">
      <c r="C3439" s="50"/>
    </row>
    <row r="3440" spans="3:3" x14ac:dyDescent="0.4">
      <c r="C3440" s="50"/>
    </row>
    <row r="3441" spans="3:3" x14ac:dyDescent="0.4">
      <c r="C3441" s="50"/>
    </row>
    <row r="3442" spans="3:3" x14ac:dyDescent="0.4">
      <c r="C3442" s="50"/>
    </row>
    <row r="3443" spans="3:3" x14ac:dyDescent="0.4">
      <c r="C3443" s="50"/>
    </row>
    <row r="3444" spans="3:3" x14ac:dyDescent="0.4">
      <c r="C3444" s="50"/>
    </row>
    <row r="3445" spans="3:3" x14ac:dyDescent="0.4">
      <c r="C3445" s="50"/>
    </row>
    <row r="3446" spans="3:3" x14ac:dyDescent="0.4">
      <c r="C3446" s="50"/>
    </row>
    <row r="3447" spans="3:3" x14ac:dyDescent="0.4">
      <c r="C3447" s="50"/>
    </row>
    <row r="3448" spans="3:3" x14ac:dyDescent="0.4">
      <c r="C3448" s="50"/>
    </row>
    <row r="3449" spans="3:3" x14ac:dyDescent="0.4">
      <c r="C3449" s="50"/>
    </row>
    <row r="3450" spans="3:3" x14ac:dyDescent="0.4">
      <c r="C3450" s="50"/>
    </row>
    <row r="3451" spans="3:3" x14ac:dyDescent="0.4">
      <c r="C3451" s="50"/>
    </row>
    <row r="3452" spans="3:3" x14ac:dyDescent="0.4">
      <c r="C3452" s="50"/>
    </row>
    <row r="3453" spans="3:3" x14ac:dyDescent="0.4">
      <c r="C3453" s="50"/>
    </row>
    <row r="3454" spans="3:3" x14ac:dyDescent="0.4">
      <c r="C3454" s="50"/>
    </row>
    <row r="3455" spans="3:3" x14ac:dyDescent="0.4">
      <c r="C3455" s="50"/>
    </row>
    <row r="3456" spans="3:3" x14ac:dyDescent="0.4">
      <c r="C3456" s="50"/>
    </row>
    <row r="3457" spans="3:3" x14ac:dyDescent="0.4">
      <c r="C3457" s="50"/>
    </row>
    <row r="3458" spans="3:3" x14ac:dyDescent="0.4">
      <c r="C3458" s="50"/>
    </row>
    <row r="3459" spans="3:3" x14ac:dyDescent="0.4">
      <c r="C3459" s="50"/>
    </row>
    <row r="3460" spans="3:3" x14ac:dyDescent="0.4">
      <c r="C3460" s="50"/>
    </row>
    <row r="3461" spans="3:3" x14ac:dyDescent="0.4">
      <c r="C3461" s="50"/>
    </row>
    <row r="3462" spans="3:3" x14ac:dyDescent="0.4">
      <c r="C3462" s="50"/>
    </row>
    <row r="3463" spans="3:3" x14ac:dyDescent="0.4">
      <c r="C3463" s="50"/>
    </row>
    <row r="3464" spans="3:3" x14ac:dyDescent="0.4">
      <c r="C3464" s="50"/>
    </row>
    <row r="3465" spans="3:3" x14ac:dyDescent="0.4">
      <c r="C3465" s="50"/>
    </row>
    <row r="3466" spans="3:3" x14ac:dyDescent="0.4">
      <c r="C3466" s="50"/>
    </row>
    <row r="3467" spans="3:3" x14ac:dyDescent="0.4">
      <c r="C3467" s="50"/>
    </row>
    <row r="3468" spans="3:3" x14ac:dyDescent="0.4">
      <c r="C3468" s="50"/>
    </row>
    <row r="3469" spans="3:3" x14ac:dyDescent="0.4">
      <c r="C3469" s="50"/>
    </row>
    <row r="3470" spans="3:3" x14ac:dyDescent="0.4">
      <c r="C3470" s="50"/>
    </row>
    <row r="3471" spans="3:3" x14ac:dyDescent="0.4">
      <c r="C3471" s="50"/>
    </row>
    <row r="3472" spans="3:3" x14ac:dyDescent="0.4">
      <c r="C3472" s="50"/>
    </row>
    <row r="3473" spans="3:3" x14ac:dyDescent="0.4">
      <c r="C3473" s="50"/>
    </row>
    <row r="3474" spans="3:3" x14ac:dyDescent="0.4">
      <c r="C3474" s="50"/>
    </row>
    <row r="3475" spans="3:3" x14ac:dyDescent="0.4">
      <c r="C3475" s="50"/>
    </row>
    <row r="3476" spans="3:3" x14ac:dyDescent="0.4">
      <c r="C3476" s="50"/>
    </row>
    <row r="3477" spans="3:3" x14ac:dyDescent="0.4">
      <c r="C3477" s="50"/>
    </row>
    <row r="3478" spans="3:3" x14ac:dyDescent="0.4">
      <c r="C3478" s="50"/>
    </row>
    <row r="3479" spans="3:3" x14ac:dyDescent="0.4">
      <c r="C3479" s="50"/>
    </row>
    <row r="3480" spans="3:3" x14ac:dyDescent="0.4">
      <c r="C3480" s="50"/>
    </row>
    <row r="3481" spans="3:3" x14ac:dyDescent="0.4">
      <c r="C3481" s="50"/>
    </row>
    <row r="3482" spans="3:3" x14ac:dyDescent="0.4">
      <c r="C3482" s="50"/>
    </row>
    <row r="3483" spans="3:3" x14ac:dyDescent="0.4">
      <c r="C3483" s="50"/>
    </row>
    <row r="3484" spans="3:3" x14ac:dyDescent="0.4">
      <c r="C3484" s="50"/>
    </row>
    <row r="3485" spans="3:3" x14ac:dyDescent="0.4">
      <c r="C3485" s="50"/>
    </row>
    <row r="3486" spans="3:3" x14ac:dyDescent="0.4">
      <c r="C3486" s="50"/>
    </row>
    <row r="3487" spans="3:3" x14ac:dyDescent="0.4">
      <c r="C3487" s="50"/>
    </row>
    <row r="3488" spans="3:3" x14ac:dyDescent="0.4">
      <c r="C3488" s="50"/>
    </row>
    <row r="3489" spans="3:3" x14ac:dyDescent="0.4">
      <c r="C3489" s="50"/>
    </row>
    <row r="3490" spans="3:3" x14ac:dyDescent="0.4">
      <c r="C3490" s="50"/>
    </row>
    <row r="3491" spans="3:3" x14ac:dyDescent="0.4">
      <c r="C3491" s="50"/>
    </row>
    <row r="3492" spans="3:3" x14ac:dyDescent="0.4">
      <c r="C3492" s="50"/>
    </row>
    <row r="3493" spans="3:3" x14ac:dyDescent="0.4">
      <c r="C3493" s="50"/>
    </row>
    <row r="3494" spans="3:3" x14ac:dyDescent="0.4">
      <c r="C3494" s="50"/>
    </row>
    <row r="3495" spans="3:3" x14ac:dyDescent="0.4">
      <c r="C3495" s="50"/>
    </row>
    <row r="3496" spans="3:3" x14ac:dyDescent="0.4">
      <c r="C3496" s="50"/>
    </row>
    <row r="3497" spans="3:3" x14ac:dyDescent="0.4">
      <c r="C3497" s="50"/>
    </row>
    <row r="3498" spans="3:3" x14ac:dyDescent="0.4">
      <c r="C3498" s="50"/>
    </row>
    <row r="3499" spans="3:3" x14ac:dyDescent="0.4">
      <c r="C3499" s="50"/>
    </row>
    <row r="3500" spans="3:3" x14ac:dyDescent="0.4">
      <c r="C3500" s="50"/>
    </row>
    <row r="3501" spans="3:3" x14ac:dyDescent="0.4">
      <c r="C3501" s="50"/>
    </row>
    <row r="3502" spans="3:3" x14ac:dyDescent="0.4">
      <c r="C3502" s="50"/>
    </row>
    <row r="3503" spans="3:3" x14ac:dyDescent="0.4">
      <c r="C3503" s="50"/>
    </row>
    <row r="3504" spans="3:3" x14ac:dyDescent="0.4">
      <c r="C3504" s="50"/>
    </row>
    <row r="3505" spans="3:3" x14ac:dyDescent="0.4">
      <c r="C3505" s="50"/>
    </row>
    <row r="3506" spans="3:3" x14ac:dyDescent="0.4">
      <c r="C3506" s="50"/>
    </row>
    <row r="3507" spans="3:3" x14ac:dyDescent="0.4">
      <c r="C3507" s="50"/>
    </row>
    <row r="3508" spans="3:3" x14ac:dyDescent="0.4">
      <c r="C3508" s="50"/>
    </row>
    <row r="3509" spans="3:3" x14ac:dyDescent="0.4">
      <c r="C3509" s="50"/>
    </row>
    <row r="3510" spans="3:3" x14ac:dyDescent="0.4">
      <c r="C3510" s="50"/>
    </row>
    <row r="3511" spans="3:3" x14ac:dyDescent="0.4">
      <c r="C3511" s="50"/>
    </row>
    <row r="3512" spans="3:3" x14ac:dyDescent="0.4">
      <c r="C3512" s="50"/>
    </row>
    <row r="3513" spans="3:3" x14ac:dyDescent="0.4">
      <c r="C3513" s="50"/>
    </row>
    <row r="3514" spans="3:3" x14ac:dyDescent="0.4">
      <c r="C3514" s="50"/>
    </row>
    <row r="3515" spans="3:3" x14ac:dyDescent="0.4">
      <c r="C3515" s="50"/>
    </row>
    <row r="3516" spans="3:3" x14ac:dyDescent="0.4">
      <c r="C3516" s="50"/>
    </row>
    <row r="3517" spans="3:3" x14ac:dyDescent="0.4">
      <c r="C3517" s="50"/>
    </row>
    <row r="3518" spans="3:3" x14ac:dyDescent="0.4">
      <c r="C3518" s="50"/>
    </row>
    <row r="3519" spans="3:3" x14ac:dyDescent="0.4">
      <c r="C3519" s="50"/>
    </row>
    <row r="3520" spans="3:3" x14ac:dyDescent="0.4">
      <c r="C3520" s="50"/>
    </row>
    <row r="3521" spans="3:3" x14ac:dyDescent="0.4">
      <c r="C3521" s="50"/>
    </row>
    <row r="3522" spans="3:3" x14ac:dyDescent="0.4">
      <c r="C3522" s="50"/>
    </row>
    <row r="3523" spans="3:3" x14ac:dyDescent="0.4">
      <c r="C3523" s="50"/>
    </row>
    <row r="3524" spans="3:3" x14ac:dyDescent="0.4">
      <c r="C3524" s="50"/>
    </row>
    <row r="3525" spans="3:3" x14ac:dyDescent="0.4">
      <c r="C3525" s="50"/>
    </row>
    <row r="3526" spans="3:3" x14ac:dyDescent="0.4">
      <c r="C3526" s="50"/>
    </row>
    <row r="3527" spans="3:3" x14ac:dyDescent="0.4">
      <c r="C3527" s="50"/>
    </row>
    <row r="3528" spans="3:3" x14ac:dyDescent="0.4">
      <c r="C3528" s="50"/>
    </row>
    <row r="3529" spans="3:3" x14ac:dyDescent="0.4">
      <c r="C3529" s="50"/>
    </row>
    <row r="3530" spans="3:3" x14ac:dyDescent="0.4">
      <c r="C3530" s="50"/>
    </row>
    <row r="3531" spans="3:3" x14ac:dyDescent="0.4">
      <c r="C3531" s="50"/>
    </row>
    <row r="3532" spans="3:3" x14ac:dyDescent="0.4">
      <c r="C3532" s="50"/>
    </row>
    <row r="3533" spans="3:3" x14ac:dyDescent="0.4">
      <c r="C3533" s="50"/>
    </row>
    <row r="3534" spans="3:3" x14ac:dyDescent="0.4">
      <c r="C3534" s="50"/>
    </row>
    <row r="3535" spans="3:3" x14ac:dyDescent="0.4">
      <c r="C3535" s="50"/>
    </row>
    <row r="3536" spans="3:3" x14ac:dyDescent="0.4">
      <c r="C3536" s="50"/>
    </row>
    <row r="3537" spans="3:3" x14ac:dyDescent="0.4">
      <c r="C3537" s="50"/>
    </row>
    <row r="3538" spans="3:3" x14ac:dyDescent="0.4">
      <c r="C3538" s="50"/>
    </row>
    <row r="3539" spans="3:3" x14ac:dyDescent="0.4">
      <c r="C3539" s="50"/>
    </row>
    <row r="3540" spans="3:3" x14ac:dyDescent="0.4">
      <c r="C3540" s="50"/>
    </row>
    <row r="3541" spans="3:3" x14ac:dyDescent="0.4">
      <c r="C3541" s="50"/>
    </row>
    <row r="3542" spans="3:3" x14ac:dyDescent="0.4">
      <c r="C3542" s="50"/>
    </row>
    <row r="3543" spans="3:3" x14ac:dyDescent="0.4">
      <c r="C3543" s="50"/>
    </row>
    <row r="3544" spans="3:3" x14ac:dyDescent="0.4">
      <c r="C3544" s="50"/>
    </row>
    <row r="3545" spans="3:3" x14ac:dyDescent="0.4">
      <c r="C3545" s="50"/>
    </row>
    <row r="3546" spans="3:3" x14ac:dyDescent="0.4">
      <c r="C3546" s="50"/>
    </row>
    <row r="3547" spans="3:3" x14ac:dyDescent="0.4">
      <c r="C3547" s="50"/>
    </row>
    <row r="3548" spans="3:3" x14ac:dyDescent="0.4">
      <c r="C3548" s="50"/>
    </row>
    <row r="3549" spans="3:3" x14ac:dyDescent="0.4">
      <c r="C3549" s="50"/>
    </row>
    <row r="3550" spans="3:3" x14ac:dyDescent="0.4">
      <c r="C3550" s="50"/>
    </row>
    <row r="3551" spans="3:3" x14ac:dyDescent="0.4">
      <c r="C3551" s="50"/>
    </row>
    <row r="3552" spans="3:3" x14ac:dyDescent="0.4">
      <c r="C3552" s="50"/>
    </row>
    <row r="3553" spans="3:3" x14ac:dyDescent="0.4">
      <c r="C3553" s="50"/>
    </row>
    <row r="3554" spans="3:3" x14ac:dyDescent="0.4">
      <c r="C3554" s="50"/>
    </row>
    <row r="3555" spans="3:3" x14ac:dyDescent="0.4">
      <c r="C3555" s="50"/>
    </row>
    <row r="3556" spans="3:3" x14ac:dyDescent="0.4">
      <c r="C3556" s="50"/>
    </row>
    <row r="3557" spans="3:3" x14ac:dyDescent="0.4">
      <c r="C3557" s="50"/>
    </row>
    <row r="3558" spans="3:3" x14ac:dyDescent="0.4">
      <c r="C3558" s="50"/>
    </row>
    <row r="3559" spans="3:3" x14ac:dyDescent="0.4">
      <c r="C3559" s="50"/>
    </row>
    <row r="3560" spans="3:3" x14ac:dyDescent="0.4">
      <c r="C3560" s="50"/>
    </row>
    <row r="3561" spans="3:3" x14ac:dyDescent="0.4">
      <c r="C3561" s="50"/>
    </row>
    <row r="3562" spans="3:3" x14ac:dyDescent="0.4">
      <c r="C3562" s="50"/>
    </row>
    <row r="3563" spans="3:3" x14ac:dyDescent="0.4">
      <c r="C3563" s="50"/>
    </row>
    <row r="3564" spans="3:3" x14ac:dyDescent="0.4">
      <c r="C3564" s="50"/>
    </row>
    <row r="3565" spans="3:3" x14ac:dyDescent="0.4">
      <c r="C3565" s="50"/>
    </row>
    <row r="3566" spans="3:3" x14ac:dyDescent="0.4">
      <c r="C3566" s="50"/>
    </row>
    <row r="3567" spans="3:3" x14ac:dyDescent="0.4">
      <c r="C3567" s="50"/>
    </row>
    <row r="3568" spans="3:3" x14ac:dyDescent="0.4">
      <c r="C3568" s="50"/>
    </row>
    <row r="3569" spans="3:3" x14ac:dyDescent="0.4">
      <c r="C3569" s="50"/>
    </row>
    <row r="3570" spans="3:3" x14ac:dyDescent="0.4">
      <c r="C3570" s="50"/>
    </row>
    <row r="3571" spans="3:3" x14ac:dyDescent="0.4">
      <c r="C3571" s="50"/>
    </row>
    <row r="3572" spans="3:3" x14ac:dyDescent="0.4">
      <c r="C3572" s="50"/>
    </row>
    <row r="3573" spans="3:3" x14ac:dyDescent="0.4">
      <c r="C3573" s="50"/>
    </row>
    <row r="3574" spans="3:3" x14ac:dyDescent="0.4">
      <c r="C3574" s="50"/>
    </row>
    <row r="3575" spans="3:3" x14ac:dyDescent="0.4">
      <c r="C3575" s="50"/>
    </row>
    <row r="3576" spans="3:3" x14ac:dyDescent="0.4">
      <c r="C3576" s="50"/>
    </row>
    <row r="3577" spans="3:3" x14ac:dyDescent="0.4">
      <c r="C3577" s="50"/>
    </row>
    <row r="3578" spans="3:3" x14ac:dyDescent="0.4">
      <c r="C3578" s="50"/>
    </row>
    <row r="3579" spans="3:3" x14ac:dyDescent="0.4">
      <c r="C3579" s="50"/>
    </row>
    <row r="3580" spans="3:3" x14ac:dyDescent="0.4">
      <c r="C3580" s="50"/>
    </row>
    <row r="3581" spans="3:3" x14ac:dyDescent="0.4">
      <c r="C3581" s="50"/>
    </row>
    <row r="3582" spans="3:3" x14ac:dyDescent="0.4">
      <c r="C3582" s="50"/>
    </row>
    <row r="3583" spans="3:3" x14ac:dyDescent="0.4">
      <c r="C3583" s="50"/>
    </row>
    <row r="3584" spans="3:3" x14ac:dyDescent="0.4">
      <c r="C3584" s="50"/>
    </row>
    <row r="3585" spans="3:3" x14ac:dyDescent="0.4">
      <c r="C3585" s="50"/>
    </row>
    <row r="3586" spans="3:3" x14ac:dyDescent="0.4">
      <c r="C3586" s="50"/>
    </row>
    <row r="3587" spans="3:3" x14ac:dyDescent="0.4">
      <c r="C3587" s="50"/>
    </row>
    <row r="3588" spans="3:3" x14ac:dyDescent="0.4">
      <c r="C3588" s="50"/>
    </row>
    <row r="3589" spans="3:3" x14ac:dyDescent="0.4">
      <c r="C3589" s="50"/>
    </row>
    <row r="3590" spans="3:3" x14ac:dyDescent="0.4">
      <c r="C3590" s="50"/>
    </row>
    <row r="3591" spans="3:3" x14ac:dyDescent="0.4">
      <c r="C3591" s="50"/>
    </row>
    <row r="3592" spans="3:3" x14ac:dyDescent="0.4">
      <c r="C3592" s="50"/>
    </row>
    <row r="3593" spans="3:3" x14ac:dyDescent="0.4">
      <c r="C3593" s="50"/>
    </row>
    <row r="3594" spans="3:3" x14ac:dyDescent="0.4">
      <c r="C3594" s="50"/>
    </row>
    <row r="3595" spans="3:3" x14ac:dyDescent="0.4">
      <c r="C3595" s="50"/>
    </row>
    <row r="3596" spans="3:3" x14ac:dyDescent="0.4">
      <c r="C3596" s="50"/>
    </row>
    <row r="3597" spans="3:3" x14ac:dyDescent="0.4">
      <c r="C3597" s="50"/>
    </row>
    <row r="3598" spans="3:3" x14ac:dyDescent="0.4">
      <c r="C3598" s="50"/>
    </row>
    <row r="3599" spans="3:3" x14ac:dyDescent="0.4">
      <c r="C3599" s="50"/>
    </row>
    <row r="3600" spans="3:3" x14ac:dyDescent="0.4">
      <c r="C3600" s="50"/>
    </row>
    <row r="3601" spans="3:3" x14ac:dyDescent="0.4">
      <c r="C3601" s="50"/>
    </row>
    <row r="3602" spans="3:3" x14ac:dyDescent="0.4">
      <c r="C3602" s="50"/>
    </row>
    <row r="3603" spans="3:3" x14ac:dyDescent="0.4">
      <c r="C3603" s="50"/>
    </row>
    <row r="3604" spans="3:3" x14ac:dyDescent="0.4">
      <c r="C3604" s="50"/>
    </row>
    <row r="3605" spans="3:3" x14ac:dyDescent="0.4">
      <c r="C3605" s="50"/>
    </row>
    <row r="3606" spans="3:3" x14ac:dyDescent="0.4">
      <c r="C3606" s="50"/>
    </row>
    <row r="3607" spans="3:3" x14ac:dyDescent="0.4">
      <c r="C3607" s="50"/>
    </row>
    <row r="3608" spans="3:3" x14ac:dyDescent="0.4">
      <c r="C3608" s="50"/>
    </row>
    <row r="3609" spans="3:3" x14ac:dyDescent="0.4">
      <c r="C3609" s="50"/>
    </row>
    <row r="3610" spans="3:3" x14ac:dyDescent="0.4">
      <c r="C3610" s="50"/>
    </row>
    <row r="3611" spans="3:3" x14ac:dyDescent="0.4">
      <c r="C3611" s="50"/>
    </row>
    <row r="3612" spans="3:3" x14ac:dyDescent="0.4">
      <c r="C3612" s="50"/>
    </row>
    <row r="3613" spans="3:3" x14ac:dyDescent="0.4">
      <c r="C3613" s="50"/>
    </row>
    <row r="3614" spans="3:3" x14ac:dyDescent="0.4">
      <c r="C3614" s="50"/>
    </row>
    <row r="3615" spans="3:3" x14ac:dyDescent="0.4">
      <c r="C3615" s="50"/>
    </row>
    <row r="3616" spans="3:3" x14ac:dyDescent="0.4">
      <c r="C3616" s="50"/>
    </row>
    <row r="3617" spans="3:3" x14ac:dyDescent="0.4">
      <c r="C3617" s="50"/>
    </row>
    <row r="3618" spans="3:3" x14ac:dyDescent="0.4">
      <c r="C3618" s="50"/>
    </row>
    <row r="3619" spans="3:3" x14ac:dyDescent="0.4">
      <c r="C3619" s="50"/>
    </row>
    <row r="3620" spans="3:3" x14ac:dyDescent="0.4">
      <c r="C3620" s="50"/>
    </row>
    <row r="3621" spans="3:3" x14ac:dyDescent="0.4">
      <c r="C3621" s="50"/>
    </row>
    <row r="3622" spans="3:3" x14ac:dyDescent="0.4">
      <c r="C3622" s="50"/>
    </row>
    <row r="3623" spans="3:3" x14ac:dyDescent="0.4">
      <c r="C3623" s="50"/>
    </row>
    <row r="3624" spans="3:3" x14ac:dyDescent="0.4">
      <c r="C3624" s="50"/>
    </row>
    <row r="3625" spans="3:3" x14ac:dyDescent="0.4">
      <c r="C3625" s="50"/>
    </row>
    <row r="3626" spans="3:3" x14ac:dyDescent="0.4">
      <c r="C3626" s="50"/>
    </row>
    <row r="3627" spans="3:3" x14ac:dyDescent="0.4">
      <c r="C3627" s="50"/>
    </row>
    <row r="3628" spans="3:3" x14ac:dyDescent="0.4">
      <c r="C3628" s="50"/>
    </row>
    <row r="3629" spans="3:3" x14ac:dyDescent="0.4">
      <c r="C3629" s="50"/>
    </row>
    <row r="3630" spans="3:3" x14ac:dyDescent="0.4">
      <c r="C3630" s="50"/>
    </row>
    <row r="3631" spans="3:3" x14ac:dyDescent="0.4">
      <c r="C3631" s="50"/>
    </row>
    <row r="3632" spans="3:3" x14ac:dyDescent="0.4">
      <c r="C3632" s="50"/>
    </row>
    <row r="3633" spans="3:3" x14ac:dyDescent="0.4">
      <c r="C3633" s="50"/>
    </row>
    <row r="3634" spans="3:3" x14ac:dyDescent="0.4">
      <c r="C3634" s="50"/>
    </row>
    <row r="3635" spans="3:3" x14ac:dyDescent="0.4">
      <c r="C3635" s="50"/>
    </row>
    <row r="3636" spans="3:3" x14ac:dyDescent="0.4">
      <c r="C3636" s="50"/>
    </row>
    <row r="3637" spans="3:3" x14ac:dyDescent="0.4">
      <c r="C3637" s="50"/>
    </row>
    <row r="3638" spans="3:3" x14ac:dyDescent="0.4">
      <c r="C3638" s="50"/>
    </row>
    <row r="3639" spans="3:3" x14ac:dyDescent="0.4">
      <c r="C3639" s="50"/>
    </row>
    <row r="3640" spans="3:3" x14ac:dyDescent="0.4">
      <c r="C3640" s="50"/>
    </row>
    <row r="3641" spans="3:3" x14ac:dyDescent="0.4">
      <c r="C3641" s="50"/>
    </row>
    <row r="3642" spans="3:3" x14ac:dyDescent="0.4">
      <c r="C3642" s="50"/>
    </row>
    <row r="3643" spans="3:3" x14ac:dyDescent="0.4">
      <c r="C3643" s="50"/>
    </row>
    <row r="3644" spans="3:3" x14ac:dyDescent="0.4">
      <c r="C3644" s="50"/>
    </row>
    <row r="3645" spans="3:3" x14ac:dyDescent="0.4">
      <c r="C3645" s="50"/>
    </row>
    <row r="3646" spans="3:3" x14ac:dyDescent="0.4">
      <c r="C3646" s="50"/>
    </row>
    <row r="3647" spans="3:3" x14ac:dyDescent="0.4">
      <c r="C3647" s="50"/>
    </row>
    <row r="3648" spans="3:3" x14ac:dyDescent="0.4">
      <c r="C3648" s="50"/>
    </row>
    <row r="3649" spans="3:3" x14ac:dyDescent="0.4">
      <c r="C3649" s="50"/>
    </row>
    <row r="3650" spans="3:3" x14ac:dyDescent="0.4">
      <c r="C3650" s="50"/>
    </row>
    <row r="3651" spans="3:3" x14ac:dyDescent="0.4">
      <c r="C3651" s="50"/>
    </row>
    <row r="3652" spans="3:3" x14ac:dyDescent="0.4">
      <c r="C3652" s="50"/>
    </row>
    <row r="3653" spans="3:3" x14ac:dyDescent="0.4">
      <c r="C3653" s="50"/>
    </row>
    <row r="3654" spans="3:3" x14ac:dyDescent="0.4">
      <c r="C3654" s="50"/>
    </row>
    <row r="3655" spans="3:3" x14ac:dyDescent="0.4">
      <c r="C3655" s="50"/>
    </row>
    <row r="3656" spans="3:3" x14ac:dyDescent="0.4">
      <c r="C3656" s="50"/>
    </row>
    <row r="3657" spans="3:3" x14ac:dyDescent="0.4">
      <c r="C3657" s="50"/>
    </row>
    <row r="3658" spans="3:3" x14ac:dyDescent="0.4">
      <c r="C3658" s="50"/>
    </row>
    <row r="3659" spans="3:3" x14ac:dyDescent="0.4">
      <c r="C3659" s="50"/>
    </row>
    <row r="3660" spans="3:3" x14ac:dyDescent="0.4">
      <c r="C3660" s="50"/>
    </row>
    <row r="3661" spans="3:3" x14ac:dyDescent="0.4">
      <c r="C3661" s="50"/>
    </row>
    <row r="3662" spans="3:3" x14ac:dyDescent="0.4">
      <c r="C3662" s="50"/>
    </row>
    <row r="3663" spans="3:3" x14ac:dyDescent="0.4">
      <c r="C3663" s="50"/>
    </row>
    <row r="3664" spans="3:3" x14ac:dyDescent="0.4">
      <c r="C3664" s="50"/>
    </row>
    <row r="3665" spans="3:3" x14ac:dyDescent="0.4">
      <c r="C3665" s="50"/>
    </row>
    <row r="3666" spans="3:3" x14ac:dyDescent="0.4">
      <c r="C3666" s="50"/>
    </row>
    <row r="3667" spans="3:3" x14ac:dyDescent="0.4">
      <c r="C3667" s="50"/>
    </row>
    <row r="3668" spans="3:3" x14ac:dyDescent="0.4">
      <c r="C3668" s="50"/>
    </row>
    <row r="3669" spans="3:3" x14ac:dyDescent="0.4">
      <c r="C3669" s="50"/>
    </row>
    <row r="3670" spans="3:3" x14ac:dyDescent="0.4">
      <c r="C3670" s="50"/>
    </row>
    <row r="3671" spans="3:3" x14ac:dyDescent="0.4">
      <c r="C3671" s="50"/>
    </row>
    <row r="3672" spans="3:3" x14ac:dyDescent="0.4">
      <c r="C3672" s="50"/>
    </row>
    <row r="3673" spans="3:3" x14ac:dyDescent="0.4">
      <c r="C3673" s="50"/>
    </row>
    <row r="3674" spans="3:3" x14ac:dyDescent="0.4">
      <c r="C3674" s="50"/>
    </row>
    <row r="3675" spans="3:3" x14ac:dyDescent="0.4">
      <c r="C3675" s="50"/>
    </row>
    <row r="3676" spans="3:3" x14ac:dyDescent="0.4">
      <c r="C3676" s="50"/>
    </row>
    <row r="3677" spans="3:3" x14ac:dyDescent="0.4">
      <c r="C3677" s="50"/>
    </row>
    <row r="3678" spans="3:3" x14ac:dyDescent="0.4">
      <c r="C3678" s="50"/>
    </row>
    <row r="3679" spans="3:3" x14ac:dyDescent="0.4">
      <c r="C3679" s="50"/>
    </row>
    <row r="3680" spans="3:3" x14ac:dyDescent="0.4">
      <c r="C3680" s="50"/>
    </row>
    <row r="3681" spans="3:3" x14ac:dyDescent="0.4">
      <c r="C3681" s="50"/>
    </row>
  </sheetData>
  <mergeCells count="7">
    <mergeCell ref="C27:D27"/>
    <mergeCell ref="Q14:S14"/>
    <mergeCell ref="M19:O19"/>
    <mergeCell ref="M20:R21"/>
    <mergeCell ref="C22:E22"/>
    <mergeCell ref="C23:E23"/>
    <mergeCell ref="C26:D26"/>
  </mergeCells>
  <phoneticPr fontId="46" type="noConversion"/>
  <dataValidations count="1">
    <dataValidation type="list" allowBlank="1" showInputMessage="1" showErrorMessage="1" sqref="E13 R14">
      <formula1>"D,W,M,Q,S,Y"</formula1>
    </dataValidation>
  </dataValidation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7" tint="0.79998168889431442"/>
  </sheetPr>
  <dimension ref="A1:AQ3679"/>
  <sheetViews>
    <sheetView zoomScale="70" zoomScaleNormal="70" workbookViewId="0"/>
  </sheetViews>
  <sheetFormatPr defaultRowHeight="17.399999999999999" outlineLevelCol="2" x14ac:dyDescent="0.4"/>
  <cols>
    <col min="1" max="1" width="4.59765625" style="12" customWidth="1"/>
    <col min="2" max="2" width="4.3984375" style="12" customWidth="1"/>
    <col min="3" max="3" width="10.69921875" style="12" bestFit="1" customWidth="1"/>
    <col min="4" max="4" width="35.59765625" style="12" customWidth="1"/>
    <col min="5" max="5" width="21.59765625" style="12" customWidth="1"/>
    <col min="6" max="6" width="22.69921875" style="12" hidden="1" customWidth="1" outlineLevel="1"/>
    <col min="7" max="7" width="20.296875" style="12" customWidth="1" collapsed="1"/>
    <col min="8" max="8" width="60.69921875" style="12" customWidth="1"/>
    <col min="9" max="9" width="5.296875" style="12" customWidth="1"/>
    <col min="10" max="10" width="4.8984375" style="12" customWidth="1"/>
    <col min="11" max="11" width="10.8984375" style="12" customWidth="1"/>
    <col min="12" max="12" width="4.09765625" style="12" customWidth="1" outlineLevel="1"/>
    <col min="13" max="13" width="26.69921875" style="49" customWidth="1" outlineLevel="1"/>
    <col min="14" max="14" width="23.69921875" style="49" customWidth="1" outlineLevel="1"/>
    <col min="15" max="15" width="23.69921875" style="12" customWidth="1" outlineLevel="2"/>
    <col min="16" max="16" width="23.69921875" style="12" customWidth="1" outlineLevel="1"/>
    <col min="17" max="17" width="29" style="12" customWidth="1" outlineLevel="1"/>
    <col min="18" max="18" width="5.59765625" style="12" customWidth="1" outlineLevel="1"/>
    <col min="19" max="19" width="9.09765625" style="12"/>
    <col min="20" max="20" width="9.09765625" style="1"/>
    <col min="21" max="21" width="20" style="1" customWidth="1"/>
    <col min="22" max="22" width="29.09765625" style="1" customWidth="1"/>
    <col min="23" max="43" width="9.09765625" style="1"/>
  </cols>
  <sheetData>
    <row r="1" spans="1:24" s="1" customFormat="1" ht="5.0999999999999996" customHeight="1" x14ac:dyDescent="0.4">
      <c r="A1" s="12"/>
      <c r="B1" s="12"/>
      <c r="C1" s="12"/>
      <c r="D1" s="12"/>
      <c r="E1" s="12"/>
      <c r="F1" s="12"/>
      <c r="G1" s="12"/>
      <c r="H1" s="12"/>
      <c r="I1" s="12"/>
      <c r="J1" s="12"/>
      <c r="K1" s="12"/>
      <c r="L1" s="12"/>
      <c r="M1" s="12"/>
      <c r="N1" s="12"/>
      <c r="O1" s="12"/>
      <c r="P1" s="12"/>
      <c r="Q1" s="12"/>
      <c r="R1" s="12"/>
      <c r="S1" s="12"/>
    </row>
    <row r="2" spans="1:24" s="1" customFormat="1" ht="15" customHeight="1" x14ac:dyDescent="0.4">
      <c r="A2" s="12"/>
      <c r="B2" s="12"/>
      <c r="C2" s="12"/>
      <c r="D2" s="12"/>
      <c r="E2" s="12"/>
      <c r="F2" s="12"/>
      <c r="G2" s="12"/>
      <c r="H2" s="12"/>
      <c r="I2" s="12"/>
      <c r="J2" s="12"/>
      <c r="K2" s="12"/>
      <c r="L2" s="12"/>
      <c r="M2" s="12"/>
      <c r="N2" s="12"/>
      <c r="O2" s="12"/>
      <c r="P2" s="12"/>
      <c r="Q2" s="12"/>
      <c r="R2" s="12"/>
      <c r="S2" s="12"/>
    </row>
    <row r="3" spans="1:24" s="1" customFormat="1" ht="15" customHeight="1" x14ac:dyDescent="0.4">
      <c r="A3" s="12"/>
      <c r="B3" s="12"/>
      <c r="C3" s="12"/>
      <c r="D3" s="12"/>
      <c r="E3" s="12"/>
      <c r="F3" s="12"/>
      <c r="G3" s="12"/>
      <c r="H3" s="12"/>
      <c r="I3" s="12"/>
      <c r="J3" s="12"/>
      <c r="K3" s="12"/>
      <c r="L3" s="12"/>
      <c r="M3" s="12"/>
      <c r="N3" s="12"/>
      <c r="O3" s="12"/>
      <c r="P3" s="12"/>
      <c r="Q3" s="12"/>
      <c r="R3" s="12"/>
      <c r="S3" s="12"/>
    </row>
    <row r="4" spans="1:24" s="1" customFormat="1" ht="15" customHeight="1" x14ac:dyDescent="0.4">
      <c r="A4" s="12"/>
      <c r="B4" s="12"/>
      <c r="C4" s="12"/>
      <c r="D4" s="12"/>
      <c r="E4" s="12"/>
      <c r="F4" s="12"/>
      <c r="G4" s="12"/>
      <c r="H4" s="12"/>
      <c r="I4" s="12"/>
      <c r="J4" s="12"/>
      <c r="K4" s="12"/>
      <c r="L4" s="12"/>
      <c r="M4" s="219"/>
      <c r="N4" s="12"/>
      <c r="O4" s="12"/>
      <c r="P4" s="12"/>
      <c r="Q4" s="12"/>
      <c r="R4" s="12"/>
      <c r="S4" s="12"/>
    </row>
    <row r="5" spans="1:24" s="1" customFormat="1" ht="15" customHeight="1" x14ac:dyDescent="0.4">
      <c r="A5" s="12"/>
      <c r="B5" s="12"/>
      <c r="C5" s="12"/>
      <c r="D5" s="12"/>
      <c r="E5" s="12"/>
      <c r="F5" s="12"/>
      <c r="G5" s="12"/>
      <c r="H5" s="12"/>
      <c r="I5" s="12"/>
      <c r="J5" s="12"/>
      <c r="K5" s="12"/>
      <c r="L5" s="12"/>
      <c r="M5" s="12"/>
      <c r="N5" s="12"/>
      <c r="O5" s="12"/>
      <c r="P5" s="12"/>
      <c r="Q5" s="12"/>
      <c r="R5" s="12"/>
      <c r="S5" s="12"/>
    </row>
    <row r="6" spans="1:24" s="1" customFormat="1" ht="30" customHeight="1" thickBot="1" x14ac:dyDescent="0.45">
      <c r="A6" s="12"/>
      <c r="B6" s="13" t="s">
        <v>28</v>
      </c>
      <c r="C6" s="12"/>
      <c r="D6" s="12"/>
      <c r="E6" s="12"/>
      <c r="F6" s="12"/>
      <c r="G6" s="12"/>
      <c r="H6" s="12"/>
      <c r="I6" s="12"/>
      <c r="J6" s="12"/>
      <c r="K6" s="12"/>
      <c r="L6" s="13" t="s">
        <v>43</v>
      </c>
      <c r="M6" s="12"/>
      <c r="N6" s="12"/>
      <c r="O6" s="12"/>
      <c r="P6" s="12"/>
      <c r="Q6" s="12"/>
      <c r="R6" s="12"/>
      <c r="S6" s="12"/>
    </row>
    <row r="7" spans="1:24" s="1" customFormat="1" x14ac:dyDescent="0.4">
      <c r="A7" s="12"/>
      <c r="B7" s="14"/>
      <c r="C7" s="15"/>
      <c r="D7" s="16"/>
      <c r="E7" s="15"/>
      <c r="F7" s="15"/>
      <c r="G7" s="15"/>
      <c r="H7" s="15"/>
      <c r="I7" s="15"/>
      <c r="J7" s="17"/>
      <c r="K7" s="18"/>
      <c r="L7" s="14"/>
      <c r="M7" s="15"/>
      <c r="N7" s="15"/>
      <c r="O7" s="15"/>
      <c r="P7" s="15"/>
      <c r="Q7" s="15"/>
      <c r="R7" s="17"/>
      <c r="S7" s="12"/>
      <c r="T7" s="69"/>
      <c r="U7" s="70"/>
      <c r="V7" s="15"/>
      <c r="W7" s="15"/>
      <c r="X7" s="17"/>
    </row>
    <row r="8" spans="1:24" s="1" customFormat="1" ht="19.2" x14ac:dyDescent="0.4">
      <c r="A8" s="12"/>
      <c r="B8" s="19"/>
      <c r="C8" s="191" t="s">
        <v>0</v>
      </c>
      <c r="D8" s="21" t="s">
        <v>370</v>
      </c>
      <c r="E8" s="18"/>
      <c r="F8" s="18"/>
      <c r="G8" s="18"/>
      <c r="H8" s="18"/>
      <c r="I8" s="18"/>
      <c r="J8" s="22"/>
      <c r="K8" s="18"/>
      <c r="L8" s="19"/>
      <c r="M8" s="23" t="s">
        <v>71</v>
      </c>
      <c r="N8" s="24"/>
      <c r="O8" s="25"/>
      <c r="P8" s="25"/>
      <c r="Q8" s="25"/>
      <c r="R8" s="22"/>
      <c r="S8" s="12"/>
      <c r="T8" s="43"/>
      <c r="U8" s="30" t="s">
        <v>16</v>
      </c>
      <c r="V8" s="30" t="s">
        <v>80</v>
      </c>
      <c r="W8" s="18"/>
      <c r="X8" s="22"/>
    </row>
    <row r="9" spans="1:24" s="1" customFormat="1" ht="19.2" x14ac:dyDescent="0.4">
      <c r="A9" s="12"/>
      <c r="B9" s="19"/>
      <c r="C9" s="18"/>
      <c r="D9" s="18"/>
      <c r="E9" s="18"/>
      <c r="F9" s="18"/>
      <c r="G9" s="18"/>
      <c r="H9" s="18"/>
      <c r="I9" s="18"/>
      <c r="J9" s="22"/>
      <c r="K9" s="18"/>
      <c r="L9" s="19"/>
      <c r="M9" s="26"/>
      <c r="N9" s="26"/>
      <c r="O9" s="74" t="s">
        <v>18</v>
      </c>
      <c r="P9" s="26"/>
      <c r="Q9" s="26"/>
      <c r="R9" s="22"/>
      <c r="S9" s="12"/>
      <c r="T9" s="43"/>
      <c r="U9" s="191" t="s">
        <v>81</v>
      </c>
      <c r="V9" s="28" t="s">
        <v>306</v>
      </c>
      <c r="W9" s="18"/>
      <c r="X9" s="22"/>
    </row>
    <row r="10" spans="1:24" s="1" customFormat="1" ht="19.2" x14ac:dyDescent="0.4">
      <c r="A10" s="12"/>
      <c r="B10" s="19"/>
      <c r="C10" s="18"/>
      <c r="D10" s="18"/>
      <c r="E10" s="18"/>
      <c r="F10" s="18"/>
      <c r="G10" s="18"/>
      <c r="H10" s="18"/>
      <c r="I10" s="18"/>
      <c r="J10" s="22"/>
      <c r="K10" s="18"/>
      <c r="L10" s="19"/>
      <c r="M10" s="191" t="s">
        <v>74</v>
      </c>
      <c r="N10" s="204" t="s">
        <v>3</v>
      </c>
      <c r="O10" s="75" t="str">
        <f>IF($N$10="","Calc_Interval=1y","Calc_Interval="&amp;$N$10)</f>
        <v>Calc_Interval=1y</v>
      </c>
      <c r="P10" s="26"/>
      <c r="Q10" s="26"/>
      <c r="R10" s="57"/>
      <c r="S10" s="12"/>
      <c r="T10" s="43"/>
      <c r="U10" s="191" t="s">
        <v>82</v>
      </c>
      <c r="V10" s="28" t="s">
        <v>307</v>
      </c>
      <c r="W10" s="18"/>
      <c r="X10" s="22"/>
    </row>
    <row r="11" spans="1:24" s="1" customFormat="1" ht="19.2" x14ac:dyDescent="0.4">
      <c r="A11" s="12"/>
      <c r="B11" s="19"/>
      <c r="C11" s="29"/>
      <c r="D11" s="30" t="s">
        <v>10</v>
      </c>
      <c r="E11" s="30" t="s">
        <v>11</v>
      </c>
      <c r="F11" s="30" t="s">
        <v>18</v>
      </c>
      <c r="G11" s="30" t="s">
        <v>13</v>
      </c>
      <c r="H11" s="30" t="s">
        <v>40</v>
      </c>
      <c r="I11" s="18"/>
      <c r="J11" s="22"/>
      <c r="K11" s="18"/>
      <c r="L11" s="19"/>
      <c r="M11" s="191" t="s">
        <v>16</v>
      </c>
      <c r="N11" s="28" t="str">
        <f>TreynorMeasure_Currency</f>
        <v>USD</v>
      </c>
      <c r="O11" s="75" t="str">
        <f>IF($N11="","",",Currency="&amp;$N11)</f>
        <v>,Currency=USD</v>
      </c>
      <c r="P11" s="26"/>
      <c r="Q11" s="26"/>
      <c r="R11" s="22"/>
      <c r="S11" s="12"/>
      <c r="T11" s="43"/>
      <c r="U11" s="191" t="s">
        <v>83</v>
      </c>
      <c r="V11" s="28" t="s">
        <v>308</v>
      </c>
      <c r="W11" s="18"/>
      <c r="X11" s="22"/>
    </row>
    <row r="12" spans="1:24" s="1" customFormat="1" ht="34.799999999999997" x14ac:dyDescent="0.4">
      <c r="A12" s="12"/>
      <c r="B12" s="19"/>
      <c r="C12" s="30" t="s">
        <v>6</v>
      </c>
      <c r="D12" s="191" t="s">
        <v>74</v>
      </c>
      <c r="E12" s="21" t="s">
        <v>3</v>
      </c>
      <c r="F12" s="28" t="str">
        <f>IF(TreynorMeasure_Interval="","Calc_Interval=1y","Calc_Interval="&amp;TreynorMeasure_Interval)</f>
        <v>Calc_Interval=1y</v>
      </c>
      <c r="G12" s="28" t="s">
        <v>3</v>
      </c>
      <c r="H12" s="76" t="s">
        <v>551</v>
      </c>
      <c r="I12" s="18"/>
      <c r="J12" s="22"/>
      <c r="K12" s="18"/>
      <c r="L12" s="19"/>
      <c r="M12" s="56" t="s">
        <v>15</v>
      </c>
      <c r="N12" s="28"/>
      <c r="O12" s="75" t="str">
        <f>IF($N12="","",",TR_BASE="&amp;$N12)</f>
        <v/>
      </c>
      <c r="P12" s="26"/>
      <c r="Q12" s="26"/>
      <c r="R12" s="22"/>
      <c r="S12" s="12"/>
      <c r="T12" s="43"/>
      <c r="U12" s="191" t="s">
        <v>84</v>
      </c>
      <c r="V12" s="28" t="s">
        <v>309</v>
      </c>
      <c r="W12" s="18"/>
      <c r="X12" s="22"/>
    </row>
    <row r="13" spans="1:24" s="1" customFormat="1" ht="19.2" x14ac:dyDescent="0.4">
      <c r="A13" s="12"/>
      <c r="B13" s="19"/>
      <c r="C13" s="30" t="s">
        <v>7</v>
      </c>
      <c r="D13" s="191" t="s">
        <v>19</v>
      </c>
      <c r="E13" s="55"/>
      <c r="F13" s="28" t="str">
        <f>IF(TreynorMeasure_Per="","",",Per="&amp;TreynorMeasure_Per)</f>
        <v/>
      </c>
      <c r="G13" s="28" t="s">
        <v>14</v>
      </c>
      <c r="H13" s="28" t="s">
        <v>37</v>
      </c>
      <c r="I13" s="18"/>
      <c r="J13" s="22"/>
      <c r="K13" s="18"/>
      <c r="L13" s="19"/>
      <c r="M13" s="31"/>
      <c r="N13" s="31"/>
      <c r="O13" s="31"/>
      <c r="P13" s="31"/>
      <c r="Q13" s="31"/>
      <c r="R13" s="22"/>
      <c r="S13" s="12"/>
      <c r="T13" s="43"/>
      <c r="U13" s="191" t="s">
        <v>85</v>
      </c>
      <c r="V13" s="28" t="s">
        <v>310</v>
      </c>
      <c r="W13" s="18"/>
      <c r="X13" s="22"/>
    </row>
    <row r="14" spans="1:24" s="1" customFormat="1" ht="15.75" customHeight="1" x14ac:dyDescent="0.4">
      <c r="A14" s="12"/>
      <c r="B14" s="19"/>
      <c r="C14" s="30" t="s">
        <v>8</v>
      </c>
      <c r="D14" s="191" t="s">
        <v>16</v>
      </c>
      <c r="E14" s="55" t="s">
        <v>81</v>
      </c>
      <c r="F14" s="28" t="str">
        <f>IF(TreynorMeasure_Currency="","",",Currency="&amp;TreynorMeasure_Currency)</f>
        <v>,Currency=USD</v>
      </c>
      <c r="G14" s="28" t="s">
        <v>367</v>
      </c>
      <c r="H14" s="28" t="s">
        <v>38</v>
      </c>
      <c r="I14" s="18"/>
      <c r="J14" s="22"/>
      <c r="K14" s="18"/>
      <c r="L14" s="19"/>
      <c r="M14" s="376" t="s">
        <v>17</v>
      </c>
      <c r="N14" s="377"/>
      <c r="O14" s="377"/>
      <c r="P14" s="377"/>
      <c r="Q14" s="378"/>
      <c r="R14" s="22"/>
      <c r="S14" s="18"/>
      <c r="T14" s="43"/>
      <c r="U14" s="191" t="s">
        <v>86</v>
      </c>
      <c r="V14" s="28" t="s">
        <v>311</v>
      </c>
      <c r="W14" s="18"/>
      <c r="X14" s="22"/>
    </row>
    <row r="15" spans="1:24" s="1" customFormat="1" ht="19.2" x14ac:dyDescent="0.4">
      <c r="A15" s="18"/>
      <c r="B15" s="19"/>
      <c r="C15" s="30" t="s">
        <v>9</v>
      </c>
      <c r="D15" s="191" t="s">
        <v>553</v>
      </c>
      <c r="E15" s="55"/>
      <c r="F15" s="28" t="s">
        <v>603</v>
      </c>
      <c r="G15" s="28" t="s">
        <v>75</v>
      </c>
      <c r="H15" s="28" t="s">
        <v>602</v>
      </c>
      <c r="I15" s="18"/>
      <c r="J15" s="22"/>
      <c r="K15" s="18"/>
      <c r="L15" s="19"/>
      <c r="M15" s="389" t="str">
        <f>"get(ANN_TOTAL_RETURN("&amp;O10&amp;O11&amp;O12&amp;"))for ('"&amp;TreynorMeasure_Ticker&amp;"')"</f>
        <v>get(ANN_TOTAL_RETURN(Calc_Interval=1y,Currency=USD))for ('SPY US Equity')</v>
      </c>
      <c r="N15" s="389"/>
      <c r="O15" s="389"/>
      <c r="P15" s="389"/>
      <c r="Q15" s="389"/>
      <c r="R15" s="22"/>
      <c r="S15" s="18"/>
      <c r="T15" s="43"/>
      <c r="U15" s="191" t="s">
        <v>87</v>
      </c>
      <c r="V15" s="28" t="s">
        <v>312</v>
      </c>
      <c r="W15" s="18"/>
      <c r="X15" s="22"/>
    </row>
    <row r="16" spans="1:24" s="1" customFormat="1" ht="19.2" x14ac:dyDescent="0.4">
      <c r="A16" s="18"/>
      <c r="B16" s="19"/>
      <c r="C16" s="30" t="s">
        <v>30</v>
      </c>
      <c r="D16" s="191" t="s">
        <v>549</v>
      </c>
      <c r="E16" s="55"/>
      <c r="F16" s="28" t="str">
        <f>IF(TreynorMeasure_BenchmarkTicker="","",",BENCHMARK_TICKER="&amp;TreynorMeasure_BenchmarkTicker)</f>
        <v/>
      </c>
      <c r="G16" s="28" t="str">
        <f>_xll.BDP(TreynorMeasure_Ticker,"RK392")</f>
        <v>#N/A Requesting Data...</v>
      </c>
      <c r="H16" s="28"/>
      <c r="I16" s="18"/>
      <c r="J16" s="22"/>
      <c r="K16" s="18"/>
      <c r="L16" s="19"/>
      <c r="M16" s="389"/>
      <c r="N16" s="389"/>
      <c r="O16" s="389"/>
      <c r="P16" s="389"/>
      <c r="Q16" s="389"/>
      <c r="R16" s="22"/>
      <c r="S16" s="18"/>
      <c r="T16" s="43"/>
      <c r="U16" s="191" t="s">
        <v>88</v>
      </c>
      <c r="V16" s="28" t="s">
        <v>313</v>
      </c>
      <c r="W16" s="18"/>
      <c r="X16" s="22"/>
    </row>
    <row r="17" spans="1:24" s="1" customFormat="1" ht="19.2" x14ac:dyDescent="0.4">
      <c r="A17" s="18"/>
      <c r="B17" s="19"/>
      <c r="C17" s="30" t="s">
        <v>31</v>
      </c>
      <c r="D17" s="257" t="s">
        <v>357</v>
      </c>
      <c r="E17" s="55"/>
      <c r="F17" s="28" t="str">
        <f>IF(ModiglianiRAP_RiskFreeTicker="","",",RISK_FREE_TICKER=['"&amp;ModiglianiRAP_RiskFreeTicker&amp;"']")</f>
        <v/>
      </c>
      <c r="G17" s="28" t="e">
        <f>INDEX($V$9:$V$233,MATCH(_xll.BQL(ModiglianiRAP_Ticker,"CRNCY"),$U$9:$U$233,0))</f>
        <v>#N/A</v>
      </c>
      <c r="H17" s="28" t="s">
        <v>369</v>
      </c>
      <c r="I17" s="18"/>
      <c r="J17" s="22"/>
      <c r="K17" s="18"/>
      <c r="L17" s="19"/>
      <c r="M17" s="31"/>
      <c r="N17" s="31"/>
      <c r="O17" s="31"/>
      <c r="P17" s="31"/>
      <c r="Q17" s="31"/>
      <c r="R17" s="22"/>
      <c r="S17" s="18"/>
      <c r="T17" s="43"/>
      <c r="U17" s="191" t="s">
        <v>89</v>
      </c>
      <c r="V17" s="28" t="s">
        <v>314</v>
      </c>
      <c r="W17" s="18"/>
      <c r="X17" s="22"/>
    </row>
    <row r="18" spans="1:24" s="1" customFormat="1" ht="18" thickBot="1" x14ac:dyDescent="0.45">
      <c r="A18" s="18"/>
      <c r="B18" s="33"/>
      <c r="C18" s="34"/>
      <c r="D18" s="34"/>
      <c r="E18" s="34"/>
      <c r="F18" s="34"/>
      <c r="G18" s="34"/>
      <c r="H18" s="34"/>
      <c r="I18" s="34"/>
      <c r="J18" s="35"/>
      <c r="K18" s="18"/>
      <c r="L18" s="19"/>
      <c r="M18" s="191" t="s">
        <v>552</v>
      </c>
      <c r="N18" s="262" t="str">
        <f>_xll.BQL.QUERY($M$15)</f>
        <v>#N/A Requesting Data...</v>
      </c>
      <c r="O18" s="31"/>
      <c r="P18" s="31"/>
      <c r="Q18" s="31"/>
      <c r="R18" s="22"/>
      <c r="S18" s="18"/>
      <c r="T18" s="43"/>
      <c r="U18" s="191" t="s">
        <v>90</v>
      </c>
      <c r="V18" s="28" t="s">
        <v>315</v>
      </c>
      <c r="W18" s="18"/>
      <c r="X18" s="22"/>
    </row>
    <row r="19" spans="1:24" s="1" customFormat="1" x14ac:dyDescent="0.4">
      <c r="A19" s="18"/>
      <c r="B19" s="18"/>
      <c r="C19" s="18"/>
      <c r="D19" s="18"/>
      <c r="E19" s="18"/>
      <c r="F19" s="18"/>
      <c r="G19" s="18"/>
      <c r="H19" s="18"/>
      <c r="I19" s="18"/>
      <c r="J19" s="18"/>
      <c r="K19" s="18"/>
      <c r="L19" s="19"/>
      <c r="M19" s="31"/>
      <c r="N19" s="31"/>
      <c r="O19" s="31"/>
      <c r="P19" s="31"/>
      <c r="Q19" s="31"/>
      <c r="R19" s="22"/>
      <c r="S19" s="18"/>
      <c r="T19" s="43"/>
      <c r="U19" s="191" t="s">
        <v>91</v>
      </c>
      <c r="V19" s="28" t="s">
        <v>316</v>
      </c>
      <c r="W19" s="18"/>
      <c r="X19" s="22"/>
    </row>
    <row r="20" spans="1:24" s="1" customFormat="1" x14ac:dyDescent="0.4">
      <c r="A20" s="18"/>
      <c r="B20" s="12"/>
      <c r="C20" s="392" t="s">
        <v>430</v>
      </c>
      <c r="D20" s="392"/>
      <c r="E20" s="392"/>
      <c r="F20" s="392"/>
      <c r="G20" s="392"/>
      <c r="H20" s="392"/>
      <c r="I20" s="18"/>
      <c r="J20" s="18"/>
      <c r="K20" s="18"/>
      <c r="L20" s="19"/>
      <c r="M20" s="31"/>
      <c r="N20" s="31"/>
      <c r="O20" s="31"/>
      <c r="P20" s="31"/>
      <c r="Q20" s="31"/>
      <c r="R20" s="22"/>
      <c r="S20" s="18"/>
      <c r="T20" s="43"/>
      <c r="U20" s="191" t="s">
        <v>92</v>
      </c>
      <c r="V20" s="28" t="s">
        <v>317</v>
      </c>
      <c r="W20" s="18"/>
      <c r="X20" s="22"/>
    </row>
    <row r="21" spans="1:24" s="1" customFormat="1" x14ac:dyDescent="0.4">
      <c r="A21" s="18"/>
      <c r="B21" s="12"/>
      <c r="C21" s="389" t="str">
        <f>"TREYNOR_MEASURE("&amp;$F$12&amp;$F$13&amp;$F$14&amp;$F$15&amp;$F$16&amp;F17&amp;")"</f>
        <v>TREYNOR_MEASURE(Calc_Interval=1y,Currency=USD,TR_Base=Price_If_Available)</v>
      </c>
      <c r="D21" s="389"/>
      <c r="E21" s="389"/>
      <c r="F21" s="389"/>
      <c r="G21" s="389"/>
      <c r="H21" s="389"/>
      <c r="I21" s="12"/>
      <c r="J21" s="12"/>
      <c r="K21" s="18"/>
      <c r="L21" s="19"/>
      <c r="M21" s="18"/>
      <c r="N21" s="18"/>
      <c r="O21" s="18"/>
      <c r="P21" s="18"/>
      <c r="Q21" s="18"/>
      <c r="R21" s="22"/>
      <c r="S21" s="12"/>
      <c r="T21" s="43"/>
      <c r="U21" s="191" t="s">
        <v>93</v>
      </c>
      <c r="V21" s="28" t="s">
        <v>318</v>
      </c>
      <c r="W21" s="18"/>
      <c r="X21" s="22"/>
    </row>
    <row r="22" spans="1:24" s="1" customFormat="1" ht="19.2" x14ac:dyDescent="0.4">
      <c r="A22" s="18"/>
      <c r="B22" s="12"/>
      <c r="C22" s="7"/>
      <c r="D22" s="7"/>
      <c r="E22" s="7"/>
      <c r="F22" s="7"/>
      <c r="G22" s="7"/>
      <c r="H22" s="7"/>
      <c r="I22" s="12"/>
      <c r="J22" s="12"/>
      <c r="K22" s="12"/>
      <c r="L22" s="19"/>
      <c r="M22" s="23" t="s">
        <v>554</v>
      </c>
      <c r="N22" s="25"/>
      <c r="O22" s="25"/>
      <c r="P22" s="25"/>
      <c r="Q22" s="25"/>
      <c r="R22" s="22"/>
      <c r="S22" s="12"/>
      <c r="T22" s="43"/>
      <c r="U22" s="191" t="s">
        <v>94</v>
      </c>
      <c r="V22" s="28" t="s">
        <v>319</v>
      </c>
      <c r="W22" s="18"/>
      <c r="X22" s="22"/>
    </row>
    <row r="23" spans="1:24" s="1" customFormat="1" ht="21" customHeight="1" x14ac:dyDescent="0.4">
      <c r="A23" s="12"/>
      <c r="B23" s="12"/>
      <c r="C23" s="12"/>
      <c r="D23" s="12"/>
      <c r="E23" s="12"/>
      <c r="F23" s="12"/>
      <c r="G23" s="12"/>
      <c r="H23" s="12"/>
      <c r="I23" s="12"/>
      <c r="J23" s="12"/>
      <c r="K23" s="12"/>
      <c r="L23" s="19"/>
      <c r="M23" s="26"/>
      <c r="N23" s="26"/>
      <c r="O23" s="74" t="s">
        <v>18</v>
      </c>
      <c r="P23" s="26"/>
      <c r="Q23" s="31"/>
      <c r="R23" s="22"/>
      <c r="S23" s="12"/>
      <c r="T23" s="43"/>
      <c r="U23" s="191" t="s">
        <v>95</v>
      </c>
      <c r="V23" s="28" t="s">
        <v>320</v>
      </c>
      <c r="W23" s="18"/>
      <c r="X23" s="22"/>
    </row>
    <row r="24" spans="1:24" s="1" customFormat="1" ht="19.2" x14ac:dyDescent="0.4">
      <c r="A24" s="12"/>
      <c r="B24" s="12"/>
      <c r="C24" s="12"/>
      <c r="D24" s="12"/>
      <c r="E24" s="12"/>
      <c r="F24" s="12"/>
      <c r="G24" s="12"/>
      <c r="H24" s="12"/>
      <c r="I24" s="12"/>
      <c r="J24" s="12"/>
      <c r="K24" s="12"/>
      <c r="L24" s="19"/>
      <c r="M24" s="191" t="s">
        <v>556</v>
      </c>
      <c r="N24" s="28" t="str">
        <f>IF(TreynorMeasure_Interval="",G12,TreynorMeasure_Interval)</f>
        <v>1y</v>
      </c>
      <c r="O24" s="75" t="str">
        <f>IF(LEFT(TreynorMeasure_Interval,1)="r",$N24,"range(-"&amp;TreynorMeasure_Interval&amp;",0d)")</f>
        <v>range(-1y,0d)</v>
      </c>
      <c r="P24" s="26"/>
      <c r="Q24" s="31"/>
      <c r="R24" s="22"/>
      <c r="S24" s="12"/>
      <c r="T24" s="43"/>
      <c r="U24" s="191" t="s">
        <v>96</v>
      </c>
      <c r="V24" s="28" t="s">
        <v>321</v>
      </c>
      <c r="W24" s="18"/>
      <c r="X24" s="22"/>
    </row>
    <row r="25" spans="1:24" s="1" customFormat="1" ht="19.2" x14ac:dyDescent="0.4">
      <c r="A25" s="12"/>
      <c r="B25" s="12"/>
      <c r="C25" s="369" t="s">
        <v>25</v>
      </c>
      <c r="D25" s="370"/>
      <c r="E25" s="12"/>
      <c r="F25" s="12"/>
      <c r="G25" s="12"/>
      <c r="H25" s="12"/>
      <c r="I25" s="12"/>
      <c r="J25" s="12"/>
      <c r="K25" s="12"/>
      <c r="L25" s="19"/>
      <c r="M25" s="191" t="s">
        <v>555</v>
      </c>
      <c r="N25" s="28" t="e">
        <f>IF(E17="",G17,E17)</f>
        <v>#N/A</v>
      </c>
      <c r="O25" s="75" t="e">
        <f>IF($N$25="",INDEX($V$9:$V$234,MATCH(_xll.BQL(TreynorMeasure_Ticker,"CRNCY"),$U$9:$U$234,0)),$N$25)</f>
        <v>#N/A</v>
      </c>
      <c r="P25" s="26"/>
      <c r="Q25" s="31"/>
      <c r="R25" s="22"/>
      <c r="S25" s="12"/>
      <c r="T25" s="43"/>
      <c r="U25" s="191" t="s">
        <v>97</v>
      </c>
      <c r="V25" s="28" t="s">
        <v>322</v>
      </c>
      <c r="W25" s="18"/>
      <c r="X25" s="22"/>
    </row>
    <row r="26" spans="1:24" s="1" customFormat="1" ht="15" customHeight="1" x14ac:dyDescent="0.4">
      <c r="A26" s="12"/>
      <c r="B26" s="12"/>
      <c r="C26" s="423" t="str">
        <f>_xll.BQL(TreynorMeasure_Ticker,C21)</f>
        <v>#N/A Requesting Data...</v>
      </c>
      <c r="D26" s="423"/>
      <c r="E26" s="12"/>
      <c r="F26" s="12"/>
      <c r="G26" s="12"/>
      <c r="H26" s="12"/>
      <c r="I26" s="12"/>
      <c r="J26" s="12"/>
      <c r="K26" s="12"/>
      <c r="L26" s="19"/>
      <c r="M26" s="31"/>
      <c r="N26" s="31"/>
      <c r="O26" s="31"/>
      <c r="P26" s="31"/>
      <c r="Q26" s="31"/>
      <c r="R26" s="22"/>
      <c r="S26" s="12"/>
      <c r="T26" s="43"/>
      <c r="U26" s="191" t="s">
        <v>98</v>
      </c>
      <c r="V26" s="28" t="s">
        <v>323</v>
      </c>
      <c r="W26" s="18"/>
      <c r="X26" s="22"/>
    </row>
    <row r="27" spans="1:24" s="1" customFormat="1" ht="15" customHeight="1" x14ac:dyDescent="0.4">
      <c r="A27" s="12"/>
      <c r="B27" s="12"/>
      <c r="C27" s="12"/>
      <c r="D27" s="12"/>
      <c r="E27" s="12"/>
      <c r="F27" s="12"/>
      <c r="G27" s="12"/>
      <c r="H27" s="12"/>
      <c r="I27" s="12"/>
      <c r="J27" s="12"/>
      <c r="K27" s="12"/>
      <c r="L27" s="19"/>
      <c r="M27" s="376" t="s">
        <v>17</v>
      </c>
      <c r="N27" s="377"/>
      <c r="O27" s="377"/>
      <c r="P27" s="377"/>
      <c r="Q27" s="378"/>
      <c r="R27" s="22"/>
      <c r="S27" s="12"/>
      <c r="T27" s="43"/>
      <c r="U27" s="191" t="s">
        <v>99</v>
      </c>
      <c r="V27" s="28" t="s">
        <v>324</v>
      </c>
      <c r="W27" s="18"/>
      <c r="X27" s="22"/>
    </row>
    <row r="28" spans="1:24" s="1" customFormat="1" x14ac:dyDescent="0.4">
      <c r="A28" s="12"/>
      <c r="B28" s="12"/>
      <c r="C28" s="42"/>
      <c r="D28" s="12"/>
      <c r="E28" s="42"/>
      <c r="F28" s="12"/>
      <c r="G28" s="12"/>
      <c r="H28" s="12"/>
      <c r="I28" s="12"/>
      <c r="J28" s="12"/>
      <c r="K28" s="12"/>
      <c r="L28" s="19"/>
      <c r="M28" s="389" t="e">
        <f>"get(avg(PX_LAST(dates="&amp;$O$24&amp;$O$11&amp;"))/100)for ('"&amp;O25&amp;"')"</f>
        <v>#N/A</v>
      </c>
      <c r="N28" s="389"/>
      <c r="O28" s="389"/>
      <c r="P28" s="389"/>
      <c r="Q28" s="389"/>
      <c r="R28" s="22"/>
      <c r="S28" s="12"/>
      <c r="T28" s="43"/>
      <c r="U28" s="191" t="s">
        <v>100</v>
      </c>
      <c r="V28" s="28" t="s">
        <v>325</v>
      </c>
      <c r="W28" s="18"/>
      <c r="X28" s="22"/>
    </row>
    <row r="29" spans="1:24" s="1" customFormat="1" x14ac:dyDescent="0.4">
      <c r="A29" s="12"/>
      <c r="B29" s="12"/>
      <c r="D29" s="12"/>
      <c r="E29" s="42"/>
      <c r="F29" s="12"/>
      <c r="G29" s="12"/>
      <c r="H29" s="12"/>
      <c r="I29" s="12"/>
      <c r="J29" s="12"/>
      <c r="K29" s="12"/>
      <c r="L29" s="43"/>
      <c r="M29" s="389"/>
      <c r="N29" s="389"/>
      <c r="O29" s="389"/>
      <c r="P29" s="389"/>
      <c r="Q29" s="389"/>
      <c r="R29" s="22"/>
      <c r="S29" s="12"/>
      <c r="T29" s="43"/>
      <c r="U29" s="191" t="s">
        <v>101</v>
      </c>
      <c r="V29" s="28" t="s">
        <v>326</v>
      </c>
      <c r="W29" s="18"/>
      <c r="X29" s="22"/>
    </row>
    <row r="30" spans="1:24" s="1" customFormat="1" x14ac:dyDescent="0.4">
      <c r="A30" s="12"/>
      <c r="B30" s="12"/>
      <c r="C30" s="42"/>
      <c r="D30" s="12"/>
      <c r="E30" s="42"/>
      <c r="F30" s="12"/>
      <c r="G30" s="12"/>
      <c r="H30" s="12"/>
      <c r="I30" s="12"/>
      <c r="J30" s="12"/>
      <c r="K30" s="12"/>
      <c r="L30" s="43"/>
      <c r="M30" s="41"/>
      <c r="N30" s="31"/>
      <c r="O30" s="31"/>
      <c r="P30" s="31"/>
      <c r="Q30" s="31"/>
      <c r="R30" s="22"/>
      <c r="S30" s="12"/>
      <c r="T30" s="43"/>
      <c r="U30" s="191" t="s">
        <v>102</v>
      </c>
      <c r="V30" s="28" t="s">
        <v>327</v>
      </c>
      <c r="W30" s="18"/>
      <c r="X30" s="22"/>
    </row>
    <row r="31" spans="1:24" s="1" customFormat="1" x14ac:dyDescent="0.4">
      <c r="A31" s="12"/>
      <c r="B31" s="12"/>
      <c r="C31" s="42"/>
      <c r="D31" s="12"/>
      <c r="E31" s="42"/>
      <c r="F31" s="12"/>
      <c r="G31" s="12"/>
      <c r="H31" s="12"/>
      <c r="I31" s="12"/>
      <c r="J31" s="12"/>
      <c r="K31" s="12"/>
      <c r="L31" s="43"/>
      <c r="M31" s="191" t="s">
        <v>366</v>
      </c>
      <c r="N31" s="262" t="e">
        <f>_xll.BQL.QUERY(M28)</f>
        <v>#N/A</v>
      </c>
      <c r="O31" s="31"/>
      <c r="P31" s="31"/>
      <c r="Q31" s="31"/>
      <c r="R31" s="22"/>
      <c r="S31" s="12"/>
      <c r="T31" s="43"/>
      <c r="U31" s="191" t="s">
        <v>103</v>
      </c>
      <c r="V31" s="28" t="s">
        <v>328</v>
      </c>
      <c r="W31" s="18"/>
      <c r="X31" s="22"/>
    </row>
    <row r="32" spans="1:24" s="1" customFormat="1" x14ac:dyDescent="0.4">
      <c r="A32" s="12"/>
      <c r="B32" s="12"/>
      <c r="C32" s="42"/>
      <c r="D32" s="12"/>
      <c r="E32" s="42"/>
      <c r="F32" s="12"/>
      <c r="G32" s="12"/>
      <c r="H32" s="12"/>
      <c r="I32" s="12"/>
      <c r="J32" s="12"/>
      <c r="K32" s="12"/>
      <c r="L32" s="43"/>
      <c r="M32" s="31"/>
      <c r="N32" s="31"/>
      <c r="O32" s="31"/>
      <c r="P32" s="31"/>
      <c r="Q32" s="31"/>
      <c r="R32" s="22"/>
      <c r="S32" s="12"/>
      <c r="T32" s="43"/>
      <c r="U32" s="191" t="s">
        <v>104</v>
      </c>
      <c r="V32" s="28" t="s">
        <v>329</v>
      </c>
      <c r="W32" s="18"/>
      <c r="X32" s="22"/>
    </row>
    <row r="33" spans="1:24" s="1" customFormat="1" x14ac:dyDescent="0.4">
      <c r="A33" s="12"/>
      <c r="B33" s="12"/>
      <c r="C33" s="42"/>
      <c r="D33" s="12"/>
      <c r="E33" s="42"/>
      <c r="F33" s="12"/>
      <c r="G33" s="12"/>
      <c r="H33" s="12"/>
      <c r="I33" s="12"/>
      <c r="J33" s="12"/>
      <c r="K33" s="12"/>
      <c r="L33" s="43"/>
      <c r="M33" s="18"/>
      <c r="N33" s="18"/>
      <c r="O33" s="18"/>
      <c r="P33" s="18"/>
      <c r="Q33" s="18"/>
      <c r="R33" s="22"/>
      <c r="S33" s="12"/>
      <c r="T33" s="43"/>
      <c r="U33" s="191" t="s">
        <v>105</v>
      </c>
      <c r="V33" s="28" t="s">
        <v>330</v>
      </c>
      <c r="W33" s="18"/>
      <c r="X33" s="22"/>
    </row>
    <row r="34" spans="1:24" s="1" customFormat="1" ht="19.2" x14ac:dyDescent="0.4">
      <c r="A34" s="12"/>
      <c r="B34" s="12"/>
      <c r="C34" s="42"/>
      <c r="D34" s="12"/>
      <c r="E34" s="42"/>
      <c r="F34" s="12"/>
      <c r="G34" s="12"/>
      <c r="H34" s="12"/>
      <c r="I34" s="12"/>
      <c r="J34" s="12"/>
      <c r="K34" s="12"/>
      <c r="L34" s="43"/>
      <c r="M34" s="23" t="s">
        <v>561</v>
      </c>
      <c r="N34" s="24"/>
      <c r="O34" s="25"/>
      <c r="P34" s="25"/>
      <c r="Q34" s="25"/>
      <c r="R34" s="22"/>
      <c r="S34" s="12"/>
      <c r="T34" s="43"/>
      <c r="U34" s="191" t="s">
        <v>106</v>
      </c>
      <c r="V34" s="28" t="s">
        <v>331</v>
      </c>
      <c r="W34" s="18"/>
      <c r="X34" s="22"/>
    </row>
    <row r="35" spans="1:24" s="1" customFormat="1" ht="19.2" x14ac:dyDescent="0.4">
      <c r="A35" s="12"/>
      <c r="B35" s="12"/>
      <c r="C35" s="42"/>
      <c r="D35" s="12"/>
      <c r="E35" s="42"/>
      <c r="F35" s="12"/>
      <c r="G35" s="12"/>
      <c r="H35" s="12"/>
      <c r="I35" s="12"/>
      <c r="J35" s="12"/>
      <c r="K35" s="12"/>
      <c r="L35" s="43"/>
      <c r="M35" s="26"/>
      <c r="N35" s="26"/>
      <c r="O35" s="74" t="s">
        <v>18</v>
      </c>
      <c r="P35" s="26"/>
      <c r="Q35" s="26"/>
      <c r="R35" s="22"/>
      <c r="S35" s="12"/>
      <c r="T35" s="43"/>
      <c r="U35" s="191" t="s">
        <v>107</v>
      </c>
      <c r="V35" s="28" t="s">
        <v>332</v>
      </c>
      <c r="W35" s="18"/>
      <c r="X35" s="22"/>
    </row>
    <row r="36" spans="1:24" s="1" customFormat="1" ht="15" customHeight="1" x14ac:dyDescent="0.4">
      <c r="A36" s="12"/>
      <c r="B36" s="12"/>
      <c r="C36" s="42"/>
      <c r="D36" s="12"/>
      <c r="E36" s="42"/>
      <c r="F36" s="12"/>
      <c r="G36" s="12"/>
      <c r="H36" s="12"/>
      <c r="I36" s="12"/>
      <c r="J36" s="12"/>
      <c r="K36" s="12"/>
      <c r="L36" s="43"/>
      <c r="M36" s="191" t="s">
        <v>74</v>
      </c>
      <c r="N36" s="204" t="s">
        <v>3</v>
      </c>
      <c r="O36" s="75" t="str">
        <f>IF($N$10="","Calc_Interval=1y","Calc_Interval="&amp;$N$10)</f>
        <v>Calc_Interval=1y</v>
      </c>
      <c r="P36" s="26"/>
      <c r="Q36" s="26"/>
      <c r="R36" s="22"/>
      <c r="S36" s="12"/>
      <c r="T36" s="43"/>
      <c r="U36" s="191" t="s">
        <v>108</v>
      </c>
      <c r="V36" s="28" t="s">
        <v>333</v>
      </c>
      <c r="W36" s="18"/>
      <c r="X36" s="22"/>
    </row>
    <row r="37" spans="1:24" s="1" customFormat="1" ht="19.2" x14ac:dyDescent="0.4">
      <c r="A37" s="12"/>
      <c r="B37" s="12"/>
      <c r="C37" s="42"/>
      <c r="D37" s="12"/>
      <c r="E37" s="42"/>
      <c r="F37" s="12"/>
      <c r="G37" s="12"/>
      <c r="H37" s="12"/>
      <c r="I37" s="12"/>
      <c r="J37" s="12"/>
      <c r="K37" s="12"/>
      <c r="L37" s="43"/>
      <c r="M37" s="191" t="s">
        <v>19</v>
      </c>
      <c r="N37" s="28" t="str">
        <f>IF(TreynorMeasure_Per="","",TreynorMeasure_Per)</f>
        <v/>
      </c>
      <c r="O37" s="75" t="str">
        <f>IF($N37="","",",Per="&amp;$N37)</f>
        <v/>
      </c>
      <c r="P37" s="26"/>
      <c r="Q37" s="26"/>
      <c r="R37" s="22"/>
      <c r="S37" s="12"/>
      <c r="T37" s="43"/>
      <c r="U37" s="191" t="s">
        <v>109</v>
      </c>
      <c r="V37" s="28" t="s">
        <v>334</v>
      </c>
      <c r="W37" s="18"/>
      <c r="X37" s="22"/>
    </row>
    <row r="38" spans="1:24" s="1" customFormat="1" ht="19.2" x14ac:dyDescent="0.4">
      <c r="A38" s="12" t="s">
        <v>559</v>
      </c>
      <c r="B38" s="12"/>
      <c r="C38" s="42"/>
      <c r="D38" s="12"/>
      <c r="E38" s="42"/>
      <c r="F38" s="12"/>
      <c r="G38" s="12"/>
      <c r="H38" s="12"/>
      <c r="I38" s="12"/>
      <c r="J38" s="12"/>
      <c r="K38" s="12"/>
      <c r="L38" s="43"/>
      <c r="M38" s="191" t="s">
        <v>16</v>
      </c>
      <c r="N38" s="28" t="str">
        <f>TreynorMeasure_Currency</f>
        <v>USD</v>
      </c>
      <c r="O38" s="75" t="str">
        <f>IF($N38="","",",Currency="&amp;$N38)</f>
        <v>,Currency=USD</v>
      </c>
      <c r="P38" s="26"/>
      <c r="Q38" s="26"/>
      <c r="R38" s="22"/>
      <c r="S38" s="12"/>
      <c r="T38" s="43"/>
      <c r="U38" s="191" t="s">
        <v>110</v>
      </c>
      <c r="V38" s="28" t="s">
        <v>335</v>
      </c>
      <c r="W38" s="18"/>
      <c r="X38" s="22"/>
    </row>
    <row r="39" spans="1:24" s="1" customFormat="1" x14ac:dyDescent="0.4">
      <c r="A39" s="12"/>
      <c r="B39" s="12"/>
      <c r="C39" s="42"/>
      <c r="D39" s="12"/>
      <c r="E39" s="42"/>
      <c r="F39" s="12"/>
      <c r="G39" s="12"/>
      <c r="H39" s="12"/>
      <c r="I39" s="12"/>
      <c r="J39" s="12"/>
      <c r="K39" s="12"/>
      <c r="L39" s="43"/>
      <c r="M39" s="56" t="s">
        <v>15</v>
      </c>
      <c r="N39" s="28" t="str">
        <f>IF(TreynorMeasure_TRBase="","",TreynorMeasure_TRBase)</f>
        <v/>
      </c>
      <c r="O39" s="75" t="str">
        <f>IF($N39="","",",TR_BASE="&amp;$N39)</f>
        <v/>
      </c>
      <c r="P39" s="31"/>
      <c r="Q39" s="31"/>
      <c r="R39" s="22"/>
      <c r="S39" s="12"/>
      <c r="T39" s="43"/>
      <c r="U39" s="191" t="s">
        <v>111</v>
      </c>
      <c r="V39" s="28" t="s">
        <v>336</v>
      </c>
      <c r="W39" s="18"/>
      <c r="X39" s="22"/>
    </row>
    <row r="40" spans="1:24" s="1" customFormat="1" x14ac:dyDescent="0.4">
      <c r="A40" s="12"/>
      <c r="B40" s="12"/>
      <c r="C40" s="42"/>
      <c r="D40" s="12"/>
      <c r="E40" s="42"/>
      <c r="F40" s="12"/>
      <c r="G40" s="12"/>
      <c r="H40" s="12"/>
      <c r="I40" s="12"/>
      <c r="J40" s="12"/>
      <c r="K40" s="12"/>
      <c r="L40" s="43"/>
      <c r="M40" s="31"/>
      <c r="N40" s="31"/>
      <c r="O40" s="31"/>
      <c r="P40" s="31"/>
      <c r="Q40" s="31"/>
      <c r="R40" s="22"/>
      <c r="S40" s="12"/>
      <c r="T40" s="43"/>
      <c r="U40" s="191" t="s">
        <v>112</v>
      </c>
      <c r="V40" s="28" t="s">
        <v>337</v>
      </c>
      <c r="W40" s="18"/>
      <c r="X40" s="22"/>
    </row>
    <row r="41" spans="1:24" s="1" customFormat="1" x14ac:dyDescent="0.4">
      <c r="A41" s="12"/>
      <c r="B41" s="12"/>
      <c r="C41" s="42"/>
      <c r="D41" s="12"/>
      <c r="E41" s="42"/>
      <c r="F41" s="12"/>
      <c r="G41" s="12"/>
      <c r="H41" s="12"/>
      <c r="I41" s="12"/>
      <c r="J41" s="12"/>
      <c r="K41" s="12"/>
      <c r="L41" s="43"/>
      <c r="M41" s="376" t="s">
        <v>17</v>
      </c>
      <c r="N41" s="377"/>
      <c r="O41" s="377"/>
      <c r="P41" s="377"/>
      <c r="Q41" s="378"/>
      <c r="R41" s="22"/>
      <c r="S41" s="12"/>
      <c r="T41" s="43"/>
      <c r="U41" s="191" t="s">
        <v>113</v>
      </c>
      <c r="V41" s="28" t="s">
        <v>338</v>
      </c>
      <c r="W41" s="18"/>
      <c r="X41" s="22"/>
    </row>
    <row r="42" spans="1:24" s="1" customFormat="1" ht="15" customHeight="1" x14ac:dyDescent="0.4">
      <c r="A42" s="12"/>
      <c r="B42" s="12"/>
      <c r="C42" s="42"/>
      <c r="D42" s="12"/>
      <c r="E42" s="42"/>
      <c r="F42" s="12"/>
      <c r="G42" s="12"/>
      <c r="H42" s="12"/>
      <c r="I42" s="12"/>
      <c r="J42" s="12"/>
      <c r="K42" s="12"/>
      <c r="L42" s="43"/>
      <c r="M42" s="389" t="str">
        <f>"get(BETA("&amp;O36&amp;O37&amp;O38&amp;O39&amp;"))for ('"&amp;TreynorMeasure_Ticker&amp;"')"</f>
        <v>get(BETA(Calc_Interval=1y,Currency=USD))for ('SPY US Equity')</v>
      </c>
      <c r="N42" s="389"/>
      <c r="O42" s="389"/>
      <c r="P42" s="389"/>
      <c r="Q42" s="389"/>
      <c r="R42" s="22"/>
      <c r="S42" s="12"/>
      <c r="T42" s="43"/>
      <c r="U42" s="191" t="s">
        <v>114</v>
      </c>
      <c r="V42" s="28" t="s">
        <v>339</v>
      </c>
      <c r="W42" s="18"/>
      <c r="X42" s="22"/>
    </row>
    <row r="43" spans="1:24" s="1" customFormat="1" x14ac:dyDescent="0.4">
      <c r="A43" s="12"/>
      <c r="B43" s="12"/>
      <c r="C43" s="42"/>
      <c r="D43" s="12"/>
      <c r="E43" s="42"/>
      <c r="F43" s="12"/>
      <c r="G43" s="12"/>
      <c r="H43" s="12"/>
      <c r="I43" s="12"/>
      <c r="J43" s="12"/>
      <c r="K43" s="12"/>
      <c r="L43" s="43"/>
      <c r="M43" s="389"/>
      <c r="N43" s="389"/>
      <c r="O43" s="389"/>
      <c r="P43" s="389"/>
      <c r="Q43" s="389"/>
      <c r="R43" s="22"/>
      <c r="S43" s="12"/>
      <c r="T43" s="43"/>
      <c r="U43" s="191" t="s">
        <v>115</v>
      </c>
      <c r="V43" s="28" t="s">
        <v>340</v>
      </c>
      <c r="W43" s="18"/>
      <c r="X43" s="22"/>
    </row>
    <row r="44" spans="1:24" s="1" customFormat="1" x14ac:dyDescent="0.4">
      <c r="A44" s="12"/>
      <c r="B44" s="12"/>
      <c r="C44" s="42"/>
      <c r="D44" s="12"/>
      <c r="E44" s="42"/>
      <c r="F44" s="12"/>
      <c r="G44" s="12"/>
      <c r="H44" s="12"/>
      <c r="I44" s="12"/>
      <c r="J44" s="12"/>
      <c r="K44" s="12"/>
      <c r="L44" s="43"/>
      <c r="M44" s="31"/>
      <c r="N44" s="31"/>
      <c r="O44" s="31"/>
      <c r="P44" s="31"/>
      <c r="Q44" s="31"/>
      <c r="R44" s="22"/>
      <c r="S44" s="12"/>
      <c r="T44" s="43"/>
      <c r="U44" s="191" t="s">
        <v>116</v>
      </c>
      <c r="V44" s="28" t="s">
        <v>341</v>
      </c>
      <c r="W44" s="18"/>
      <c r="X44" s="22"/>
    </row>
    <row r="45" spans="1:24" s="1" customFormat="1" x14ac:dyDescent="0.4">
      <c r="A45" s="12"/>
      <c r="B45" s="12"/>
      <c r="C45" s="42"/>
      <c r="D45" s="12"/>
      <c r="E45" s="42"/>
      <c r="F45" s="12"/>
      <c r="G45" s="12"/>
      <c r="H45" s="12"/>
      <c r="I45" s="12"/>
      <c r="J45" s="12"/>
      <c r="K45" s="12"/>
      <c r="L45" s="43"/>
      <c r="M45" s="206" t="s">
        <v>585</v>
      </c>
      <c r="N45" s="205" t="str">
        <f>_xll.BQL.QUERY(M42)</f>
        <v>#N/A Requesting Data...</v>
      </c>
      <c r="O45" s="31"/>
      <c r="P45" s="31"/>
      <c r="Q45" s="31"/>
      <c r="R45" s="22"/>
      <c r="S45" s="12"/>
      <c r="T45" s="43"/>
      <c r="U45" s="191" t="s">
        <v>117</v>
      </c>
      <c r="V45" s="28" t="s">
        <v>306</v>
      </c>
      <c r="W45" s="18"/>
      <c r="X45" s="22"/>
    </row>
    <row r="46" spans="1:24" s="1" customFormat="1" x14ac:dyDescent="0.4">
      <c r="A46" s="12"/>
      <c r="B46" s="12"/>
      <c r="C46" s="42"/>
      <c r="D46" s="12"/>
      <c r="E46" s="42"/>
      <c r="F46" s="12"/>
      <c r="G46" s="12"/>
      <c r="H46" s="12"/>
      <c r="I46" s="12"/>
      <c r="J46" s="12"/>
      <c r="K46" s="12"/>
      <c r="L46" s="43"/>
      <c r="M46" s="31"/>
      <c r="N46" s="31"/>
      <c r="O46" s="31"/>
      <c r="P46" s="31"/>
      <c r="Q46" s="31"/>
      <c r="R46" s="22"/>
      <c r="S46" s="12"/>
      <c r="T46" s="43"/>
      <c r="U46" s="191" t="s">
        <v>118</v>
      </c>
      <c r="V46" s="28" t="s">
        <v>342</v>
      </c>
      <c r="W46" s="18"/>
      <c r="X46" s="22"/>
    </row>
    <row r="47" spans="1:24" s="1" customFormat="1" x14ac:dyDescent="0.4">
      <c r="A47" s="12"/>
      <c r="B47" s="12"/>
      <c r="C47" s="42"/>
      <c r="D47" s="12"/>
      <c r="E47" s="42"/>
      <c r="F47" s="12"/>
      <c r="G47" s="12"/>
      <c r="H47" s="12"/>
      <c r="I47" s="12"/>
      <c r="J47" s="12"/>
      <c r="K47" s="12"/>
      <c r="L47" s="43"/>
      <c r="M47" s="44"/>
      <c r="N47" s="18"/>
      <c r="O47" s="18"/>
      <c r="P47" s="18"/>
      <c r="Q47" s="18"/>
      <c r="R47" s="65"/>
      <c r="S47" s="12"/>
      <c r="T47" s="43"/>
      <c r="U47" s="191" t="s">
        <v>119</v>
      </c>
      <c r="V47" s="28" t="s">
        <v>343</v>
      </c>
      <c r="W47" s="18"/>
      <c r="X47" s="22"/>
    </row>
    <row r="48" spans="1:24" s="1" customFormat="1" ht="19.2" x14ac:dyDescent="0.4">
      <c r="A48" s="12"/>
      <c r="B48" s="12"/>
      <c r="C48" s="42"/>
      <c r="D48" s="12"/>
      <c r="E48" s="42"/>
      <c r="F48" s="12"/>
      <c r="G48" s="12"/>
      <c r="H48" s="12"/>
      <c r="I48" s="12"/>
      <c r="J48" s="12"/>
      <c r="K48" s="12"/>
      <c r="L48" s="43"/>
      <c r="M48" s="23" t="s">
        <v>558</v>
      </c>
      <c r="N48" s="25"/>
      <c r="O48" s="25"/>
      <c r="P48" s="25"/>
      <c r="Q48" s="25"/>
      <c r="R48" s="65"/>
      <c r="S48" s="12"/>
      <c r="T48" s="43"/>
      <c r="U48" s="191" t="s">
        <v>120</v>
      </c>
      <c r="V48" s="28" t="s">
        <v>307</v>
      </c>
      <c r="W48" s="18"/>
      <c r="X48" s="22"/>
    </row>
    <row r="49" spans="1:24" s="1" customFormat="1" x14ac:dyDescent="0.4">
      <c r="A49" s="12"/>
      <c r="B49" s="12"/>
      <c r="C49" s="42"/>
      <c r="D49" s="12"/>
      <c r="E49" s="42"/>
      <c r="F49" s="12"/>
      <c r="G49" s="12"/>
      <c r="H49" s="12"/>
      <c r="I49" s="12"/>
      <c r="J49" s="12"/>
      <c r="K49" s="12"/>
      <c r="L49" s="43"/>
      <c r="M49" s="31"/>
      <c r="N49" s="31"/>
      <c r="O49" s="31"/>
      <c r="P49" s="31"/>
      <c r="Q49" s="31"/>
      <c r="R49" s="65"/>
      <c r="S49" s="12"/>
      <c r="T49" s="43"/>
      <c r="U49" s="191" t="s">
        <v>121</v>
      </c>
      <c r="V49" s="28" t="s">
        <v>307</v>
      </c>
      <c r="W49" s="18"/>
      <c r="X49" s="22"/>
    </row>
    <row r="50" spans="1:24" s="1" customFormat="1" x14ac:dyDescent="0.4">
      <c r="A50" s="12"/>
      <c r="B50" s="12"/>
      <c r="C50" s="42"/>
      <c r="D50" s="12"/>
      <c r="E50" s="42"/>
      <c r="F50" s="12"/>
      <c r="G50" s="12"/>
      <c r="H50" s="12"/>
      <c r="I50" s="12"/>
      <c r="J50" s="12"/>
      <c r="K50" s="12"/>
      <c r="L50" s="43"/>
      <c r="M50" s="376" t="s">
        <v>47</v>
      </c>
      <c r="N50" s="377"/>
      <c r="O50" s="377"/>
      <c r="P50" s="377"/>
      <c r="Q50" s="378"/>
      <c r="R50" s="22"/>
      <c r="S50" s="12"/>
      <c r="T50" s="43"/>
      <c r="U50" s="191" t="s">
        <v>122</v>
      </c>
      <c r="V50" s="28" t="s">
        <v>307</v>
      </c>
      <c r="W50" s="18"/>
      <c r="X50" s="22"/>
    </row>
    <row r="51" spans="1:24" s="1" customFormat="1" x14ac:dyDescent="0.4">
      <c r="A51" s="12"/>
      <c r="B51" s="12"/>
      <c r="C51" s="42"/>
      <c r="D51" s="12"/>
      <c r="E51" s="42"/>
      <c r="F51" s="12"/>
      <c r="G51" s="12"/>
      <c r="H51" s="12"/>
      <c r="I51" s="12"/>
      <c r="J51" s="12"/>
      <c r="K51" s="12"/>
      <c r="L51" s="43"/>
      <c r="M51" s="379" t="s">
        <v>560</v>
      </c>
      <c r="N51" s="380"/>
      <c r="O51" s="380"/>
      <c r="P51" s="380"/>
      <c r="Q51" s="381"/>
      <c r="R51" s="22"/>
      <c r="S51" s="12"/>
      <c r="T51" s="43"/>
      <c r="U51" s="191" t="s">
        <v>123</v>
      </c>
      <c r="V51" s="28" t="s">
        <v>307</v>
      </c>
      <c r="W51" s="18"/>
      <c r="X51" s="22"/>
    </row>
    <row r="52" spans="1:24" s="1" customFormat="1" x14ac:dyDescent="0.4">
      <c r="A52" s="12"/>
      <c r="B52" s="12"/>
      <c r="C52" s="42"/>
      <c r="D52" s="12"/>
      <c r="E52" s="42"/>
      <c r="F52" s="12"/>
      <c r="G52" s="12"/>
      <c r="H52" s="12"/>
      <c r="I52" s="12"/>
      <c r="J52" s="12"/>
      <c r="K52" s="12"/>
      <c r="L52" s="43"/>
      <c r="M52" s="382"/>
      <c r="N52" s="383"/>
      <c r="O52" s="383"/>
      <c r="P52" s="383"/>
      <c r="Q52" s="384"/>
      <c r="R52" s="22"/>
      <c r="S52" s="12"/>
      <c r="T52" s="43"/>
      <c r="U52" s="191" t="s">
        <v>124</v>
      </c>
      <c r="V52" s="28" t="s">
        <v>344</v>
      </c>
      <c r="W52" s="18"/>
      <c r="X52" s="22"/>
    </row>
    <row r="53" spans="1:24" s="1" customFormat="1" x14ac:dyDescent="0.4">
      <c r="A53" s="12"/>
      <c r="B53" s="12"/>
      <c r="C53" s="42"/>
      <c r="D53" s="12"/>
      <c r="E53" s="42"/>
      <c r="F53" s="12"/>
      <c r="G53" s="12"/>
      <c r="H53" s="12"/>
      <c r="I53" s="12"/>
      <c r="J53" s="12"/>
      <c r="K53" s="12"/>
      <c r="L53" s="43"/>
      <c r="M53" s="31"/>
      <c r="N53" s="31"/>
      <c r="O53" s="31"/>
      <c r="P53" s="31"/>
      <c r="Q53" s="31"/>
      <c r="R53" s="22"/>
      <c r="S53" s="12"/>
      <c r="T53" s="43"/>
      <c r="U53" s="191" t="s">
        <v>125</v>
      </c>
      <c r="V53" s="28" t="s">
        <v>307</v>
      </c>
      <c r="W53" s="18"/>
      <c r="X53" s="22"/>
    </row>
    <row r="54" spans="1:24" s="1" customFormat="1" x14ac:dyDescent="0.4">
      <c r="A54" s="12"/>
      <c r="B54" s="12"/>
      <c r="C54" s="42"/>
      <c r="D54" s="12"/>
      <c r="E54" s="42"/>
      <c r="F54" s="12"/>
      <c r="G54" s="12"/>
      <c r="H54" s="12"/>
      <c r="I54" s="12"/>
      <c r="J54" s="12"/>
      <c r="K54" s="12"/>
      <c r="L54" s="43"/>
      <c r="M54" s="191" t="s">
        <v>590</v>
      </c>
      <c r="N54" s="264" t="e">
        <f>($N$18-$N$31)/$N$45</f>
        <v>#VALUE!</v>
      </c>
      <c r="O54" s="31"/>
      <c r="P54" s="31"/>
      <c r="Q54" s="31"/>
      <c r="R54" s="22"/>
      <c r="S54" s="12"/>
      <c r="T54" s="43"/>
      <c r="U54" s="191" t="s">
        <v>126</v>
      </c>
      <c r="V54" s="28" t="s">
        <v>307</v>
      </c>
      <c r="W54" s="18"/>
      <c r="X54" s="22"/>
    </row>
    <row r="55" spans="1:24" s="1" customFormat="1" x14ac:dyDescent="0.4">
      <c r="A55" s="12"/>
      <c r="B55" s="12"/>
      <c r="C55" s="42"/>
      <c r="D55" s="12"/>
      <c r="E55" s="42"/>
      <c r="F55" s="12"/>
      <c r="G55" s="12"/>
      <c r="H55" s="12"/>
      <c r="I55" s="12"/>
      <c r="J55" s="12"/>
      <c r="K55" s="12"/>
      <c r="L55" s="43"/>
      <c r="M55" s="45"/>
      <c r="N55" s="45"/>
      <c r="O55" s="45"/>
      <c r="P55" s="45"/>
      <c r="Q55" s="45"/>
      <c r="R55" s="22"/>
      <c r="S55" s="12"/>
      <c r="T55" s="43"/>
      <c r="U55" s="191" t="s">
        <v>127</v>
      </c>
      <c r="V55" s="28" t="s">
        <v>345</v>
      </c>
      <c r="W55" s="18"/>
      <c r="X55" s="22"/>
    </row>
    <row r="56" spans="1:24" s="1" customFormat="1" ht="18" thickBot="1" x14ac:dyDescent="0.45">
      <c r="A56" s="12"/>
      <c r="B56" s="12"/>
      <c r="C56" s="42"/>
      <c r="D56" s="12"/>
      <c r="E56" s="42"/>
      <c r="F56" s="12"/>
      <c r="G56" s="12"/>
      <c r="H56" s="12"/>
      <c r="I56" s="12"/>
      <c r="J56" s="12"/>
      <c r="K56" s="12"/>
      <c r="L56" s="47"/>
      <c r="M56" s="48"/>
      <c r="N56" s="34"/>
      <c r="O56" s="34"/>
      <c r="P56" s="34"/>
      <c r="Q56" s="34"/>
      <c r="R56" s="35"/>
      <c r="S56" s="12"/>
      <c r="T56" s="43"/>
      <c r="U56" s="191" t="s">
        <v>128</v>
      </c>
      <c r="V56" s="28" t="s">
        <v>307</v>
      </c>
      <c r="W56" s="18"/>
      <c r="X56" s="22"/>
    </row>
    <row r="57" spans="1:24" s="1" customFormat="1" x14ac:dyDescent="0.4">
      <c r="A57" s="12"/>
      <c r="B57" s="12"/>
      <c r="C57" s="42"/>
      <c r="D57" s="12"/>
      <c r="E57" s="42"/>
      <c r="F57" s="12"/>
      <c r="G57" s="12"/>
      <c r="H57" s="12"/>
      <c r="I57" s="12"/>
      <c r="J57" s="12"/>
      <c r="K57" s="12"/>
      <c r="L57" s="42"/>
      <c r="M57" s="42"/>
      <c r="N57" s="12"/>
      <c r="O57" s="12"/>
      <c r="P57" s="12"/>
      <c r="Q57" s="12"/>
      <c r="R57" s="12"/>
      <c r="S57" s="12"/>
      <c r="T57" s="43"/>
      <c r="U57" s="191" t="s">
        <v>129</v>
      </c>
      <c r="V57" s="28" t="s">
        <v>307</v>
      </c>
      <c r="W57" s="18"/>
      <c r="X57" s="22"/>
    </row>
    <row r="58" spans="1:24" s="1" customFormat="1" x14ac:dyDescent="0.4">
      <c r="A58" s="12"/>
      <c r="B58" s="12"/>
      <c r="C58" s="42"/>
      <c r="D58" s="12"/>
      <c r="E58" s="42"/>
      <c r="F58" s="12"/>
      <c r="G58" s="12"/>
      <c r="H58" s="12"/>
      <c r="I58" s="12"/>
      <c r="J58" s="12"/>
      <c r="K58" s="12"/>
      <c r="L58" s="42"/>
      <c r="M58" s="42"/>
      <c r="N58" s="12"/>
      <c r="O58" s="12"/>
      <c r="P58" s="12"/>
      <c r="Q58" s="12"/>
      <c r="R58" s="12"/>
      <c r="S58" s="12"/>
      <c r="T58" s="43"/>
      <c r="U58" s="191" t="s">
        <v>130</v>
      </c>
      <c r="V58" s="28" t="s">
        <v>346</v>
      </c>
      <c r="W58" s="18"/>
      <c r="X58" s="22"/>
    </row>
    <row r="59" spans="1:24" s="1" customFormat="1" x14ac:dyDescent="0.4">
      <c r="A59" s="12"/>
      <c r="B59" s="12"/>
      <c r="C59" s="42"/>
      <c r="D59" s="12"/>
      <c r="E59" s="42"/>
      <c r="F59" s="12"/>
      <c r="G59" s="12"/>
      <c r="H59" s="12"/>
      <c r="I59" s="12"/>
      <c r="J59" s="12"/>
      <c r="K59" s="12"/>
      <c r="L59" s="42"/>
      <c r="M59" s="42"/>
      <c r="N59" s="12"/>
      <c r="O59" s="12"/>
      <c r="P59" s="12"/>
      <c r="Q59" s="12"/>
      <c r="R59" s="12"/>
      <c r="S59" s="12"/>
      <c r="T59" s="43"/>
      <c r="U59" s="191" t="s">
        <v>131</v>
      </c>
      <c r="V59" s="28" t="s">
        <v>307</v>
      </c>
      <c r="W59" s="18"/>
      <c r="X59" s="22"/>
    </row>
    <row r="60" spans="1:24" s="1" customFormat="1" x14ac:dyDescent="0.4">
      <c r="A60" s="12"/>
      <c r="B60" s="12"/>
      <c r="C60" s="42"/>
      <c r="D60" s="12"/>
      <c r="E60" s="42"/>
      <c r="F60" s="12"/>
      <c r="G60" s="12"/>
      <c r="H60" s="12"/>
      <c r="I60" s="12"/>
      <c r="J60" s="12"/>
      <c r="K60" s="12"/>
      <c r="L60" s="42"/>
      <c r="M60" s="42"/>
      <c r="N60" s="12"/>
      <c r="O60" s="12"/>
      <c r="P60" s="12"/>
      <c r="Q60" s="12"/>
      <c r="R60" s="12"/>
      <c r="S60" s="12"/>
      <c r="T60" s="43"/>
      <c r="U60" s="191" t="s">
        <v>132</v>
      </c>
      <c r="V60" s="28" t="s">
        <v>307</v>
      </c>
      <c r="W60" s="18"/>
      <c r="X60" s="22"/>
    </row>
    <row r="61" spans="1:24" s="1" customFormat="1" x14ac:dyDescent="0.4">
      <c r="A61" s="12"/>
      <c r="B61" s="12"/>
      <c r="C61" s="42"/>
      <c r="D61" s="12"/>
      <c r="E61" s="42"/>
      <c r="F61" s="12"/>
      <c r="G61" s="12"/>
      <c r="H61" s="12"/>
      <c r="I61" s="12"/>
      <c r="J61" s="12"/>
      <c r="K61" s="12"/>
      <c r="L61" s="42"/>
      <c r="M61" s="42"/>
      <c r="N61" s="12"/>
      <c r="O61" s="12"/>
      <c r="P61" s="12"/>
      <c r="Q61" s="12"/>
      <c r="R61" s="12"/>
      <c r="S61" s="12"/>
      <c r="T61" s="43"/>
      <c r="U61" s="191" t="s">
        <v>133</v>
      </c>
      <c r="V61" s="28" t="s">
        <v>307</v>
      </c>
      <c r="W61" s="18"/>
      <c r="X61" s="22"/>
    </row>
    <row r="62" spans="1:24" s="1" customFormat="1" x14ac:dyDescent="0.4">
      <c r="A62" s="12"/>
      <c r="B62" s="12"/>
      <c r="C62" s="42"/>
      <c r="D62" s="12"/>
      <c r="E62" s="42"/>
      <c r="F62" s="12"/>
      <c r="G62" s="12"/>
      <c r="H62" s="12"/>
      <c r="I62" s="12"/>
      <c r="J62" s="12"/>
      <c r="K62" s="12"/>
      <c r="L62" s="42"/>
      <c r="M62" s="42"/>
      <c r="N62" s="12"/>
      <c r="O62" s="12"/>
      <c r="P62" s="12"/>
      <c r="Q62" s="12"/>
      <c r="R62" s="12"/>
      <c r="S62" s="12"/>
      <c r="T62" s="43"/>
      <c r="U62" s="191" t="s">
        <v>134</v>
      </c>
      <c r="V62" s="28" t="s">
        <v>307</v>
      </c>
      <c r="W62" s="18"/>
      <c r="X62" s="22"/>
    </row>
    <row r="63" spans="1:24" s="1" customFormat="1" x14ac:dyDescent="0.4">
      <c r="A63" s="12"/>
      <c r="B63" s="12"/>
      <c r="C63" s="42"/>
      <c r="D63" s="12"/>
      <c r="E63" s="42"/>
      <c r="F63" s="12"/>
      <c r="G63" s="12"/>
      <c r="H63" s="12"/>
      <c r="I63" s="12"/>
      <c r="J63" s="12"/>
      <c r="K63" s="12"/>
      <c r="L63" s="42"/>
      <c r="M63" s="42"/>
      <c r="N63" s="12"/>
      <c r="O63" s="12"/>
      <c r="P63" s="12"/>
      <c r="Q63" s="12"/>
      <c r="R63" s="12"/>
      <c r="S63" s="12"/>
      <c r="T63" s="43"/>
      <c r="U63" s="191" t="s">
        <v>135</v>
      </c>
      <c r="V63" s="28" t="s">
        <v>307</v>
      </c>
      <c r="W63" s="18"/>
      <c r="X63" s="22"/>
    </row>
    <row r="64" spans="1:24" s="1" customFormat="1" x14ac:dyDescent="0.4">
      <c r="A64" s="12"/>
      <c r="B64" s="12"/>
      <c r="C64" s="42"/>
      <c r="D64" s="12"/>
      <c r="E64" s="42"/>
      <c r="F64" s="12"/>
      <c r="G64" s="12"/>
      <c r="H64" s="12"/>
      <c r="I64" s="12"/>
      <c r="J64" s="12"/>
      <c r="K64" s="12"/>
      <c r="L64" s="42"/>
      <c r="M64" s="42"/>
      <c r="N64" s="12"/>
      <c r="O64" s="12"/>
      <c r="P64" s="12"/>
      <c r="Q64" s="12"/>
      <c r="R64" s="12"/>
      <c r="S64" s="12"/>
      <c r="T64" s="43"/>
      <c r="U64" s="191" t="s">
        <v>136</v>
      </c>
      <c r="V64" s="28" t="s">
        <v>306</v>
      </c>
      <c r="W64" s="18"/>
      <c r="X64" s="22"/>
    </row>
    <row r="65" spans="1:24" s="1" customFormat="1" x14ac:dyDescent="0.4">
      <c r="A65" s="12"/>
      <c r="B65" s="12"/>
      <c r="C65" s="42"/>
      <c r="D65" s="12"/>
      <c r="E65" s="42"/>
      <c r="F65" s="12"/>
      <c r="G65" s="12"/>
      <c r="H65" s="12"/>
      <c r="I65" s="12"/>
      <c r="J65" s="12"/>
      <c r="K65" s="12"/>
      <c r="L65" s="42"/>
      <c r="M65" s="42"/>
      <c r="N65" s="12"/>
      <c r="O65" s="12"/>
      <c r="P65" s="12"/>
      <c r="Q65" s="12"/>
      <c r="R65" s="12"/>
      <c r="S65" s="12"/>
      <c r="T65" s="43"/>
      <c r="U65" s="191" t="s">
        <v>137</v>
      </c>
      <c r="V65" s="28" t="s">
        <v>306</v>
      </c>
      <c r="W65" s="18"/>
      <c r="X65" s="22"/>
    </row>
    <row r="66" spans="1:24" s="1" customFormat="1" x14ac:dyDescent="0.4">
      <c r="A66" s="12"/>
      <c r="B66" s="12"/>
      <c r="C66" s="42"/>
      <c r="D66" s="12"/>
      <c r="E66" s="42"/>
      <c r="F66" s="12"/>
      <c r="G66" s="12"/>
      <c r="H66" s="12"/>
      <c r="I66" s="12"/>
      <c r="J66" s="12"/>
      <c r="K66" s="12"/>
      <c r="L66" s="42"/>
      <c r="M66" s="42"/>
      <c r="N66" s="12"/>
      <c r="O66" s="12"/>
      <c r="P66" s="12"/>
      <c r="Q66" s="12"/>
      <c r="R66" s="12"/>
      <c r="S66" s="12"/>
      <c r="T66" s="43"/>
      <c r="U66" s="191" t="s">
        <v>138</v>
      </c>
      <c r="V66" s="28" t="s">
        <v>306</v>
      </c>
      <c r="W66" s="18"/>
      <c r="X66" s="22"/>
    </row>
    <row r="67" spans="1:24" s="1" customFormat="1" x14ac:dyDescent="0.4">
      <c r="A67" s="12"/>
      <c r="B67" s="12"/>
      <c r="C67" s="42"/>
      <c r="D67" s="12"/>
      <c r="E67" s="42"/>
      <c r="F67" s="12"/>
      <c r="G67" s="12"/>
      <c r="H67" s="12"/>
      <c r="I67" s="12"/>
      <c r="J67" s="12"/>
      <c r="K67" s="12"/>
      <c r="L67" s="42"/>
      <c r="M67" s="42"/>
      <c r="N67" s="12"/>
      <c r="O67" s="12"/>
      <c r="P67" s="12"/>
      <c r="Q67" s="12"/>
      <c r="R67" s="12"/>
      <c r="S67" s="12"/>
      <c r="T67" s="43"/>
      <c r="U67" s="191" t="s">
        <v>139</v>
      </c>
      <c r="V67" s="28" t="s">
        <v>306</v>
      </c>
      <c r="W67" s="18"/>
      <c r="X67" s="22"/>
    </row>
    <row r="68" spans="1:24" s="1" customFormat="1" x14ac:dyDescent="0.4">
      <c r="A68" s="12"/>
      <c r="B68" s="12"/>
      <c r="C68" s="42"/>
      <c r="D68" s="12"/>
      <c r="E68" s="42"/>
      <c r="F68" s="12"/>
      <c r="G68" s="12"/>
      <c r="H68" s="12"/>
      <c r="I68" s="12"/>
      <c r="J68" s="12"/>
      <c r="K68" s="12"/>
      <c r="L68" s="42"/>
      <c r="M68" s="42"/>
      <c r="N68" s="12"/>
      <c r="O68" s="12"/>
      <c r="P68" s="12"/>
      <c r="Q68" s="12"/>
      <c r="R68" s="12"/>
      <c r="S68" s="12"/>
      <c r="T68" s="43"/>
      <c r="U68" s="191" t="s">
        <v>140</v>
      </c>
      <c r="V68" s="28" t="s">
        <v>306</v>
      </c>
      <c r="W68" s="18"/>
      <c r="X68" s="22"/>
    </row>
    <row r="69" spans="1:24" s="1" customFormat="1" x14ac:dyDescent="0.4">
      <c r="A69" s="12"/>
      <c r="B69" s="12"/>
      <c r="C69" s="42"/>
      <c r="D69" s="12"/>
      <c r="E69" s="42"/>
      <c r="F69" s="12"/>
      <c r="G69" s="12"/>
      <c r="H69" s="12"/>
      <c r="I69" s="12"/>
      <c r="J69" s="12"/>
      <c r="K69" s="12"/>
      <c r="L69" s="42"/>
      <c r="M69" s="42"/>
      <c r="N69" s="12"/>
      <c r="O69" s="12"/>
      <c r="P69" s="12"/>
      <c r="Q69" s="12"/>
      <c r="R69" s="12"/>
      <c r="S69" s="12"/>
      <c r="T69" s="43"/>
      <c r="U69" s="191" t="s">
        <v>141</v>
      </c>
      <c r="V69" s="28" t="s">
        <v>306</v>
      </c>
      <c r="W69" s="18"/>
      <c r="X69" s="22"/>
    </row>
    <row r="70" spans="1:24" s="1" customFormat="1" x14ac:dyDescent="0.4">
      <c r="A70" s="12"/>
      <c r="B70" s="12"/>
      <c r="C70" s="42"/>
      <c r="D70" s="12"/>
      <c r="E70" s="42"/>
      <c r="F70" s="12"/>
      <c r="G70" s="12"/>
      <c r="H70" s="12"/>
      <c r="I70" s="12"/>
      <c r="J70" s="12"/>
      <c r="K70" s="12"/>
      <c r="L70" s="42"/>
      <c r="M70" s="42"/>
      <c r="N70" s="12"/>
      <c r="O70" s="12"/>
      <c r="P70" s="12"/>
      <c r="Q70" s="12"/>
      <c r="R70" s="12"/>
      <c r="S70" s="12"/>
      <c r="T70" s="43"/>
      <c r="U70" s="191" t="s">
        <v>142</v>
      </c>
      <c r="V70" s="28" t="s">
        <v>342</v>
      </c>
      <c r="W70" s="18"/>
      <c r="X70" s="22"/>
    </row>
    <row r="71" spans="1:24" s="1" customFormat="1" x14ac:dyDescent="0.4">
      <c r="A71" s="12"/>
      <c r="B71" s="12"/>
      <c r="C71" s="42"/>
      <c r="D71" s="12"/>
      <c r="E71" s="42"/>
      <c r="F71" s="12"/>
      <c r="G71" s="12"/>
      <c r="H71" s="12"/>
      <c r="I71" s="12"/>
      <c r="J71" s="12"/>
      <c r="K71" s="12"/>
      <c r="L71" s="42"/>
      <c r="M71" s="42"/>
      <c r="N71" s="12"/>
      <c r="O71" s="12"/>
      <c r="P71" s="12"/>
      <c r="Q71" s="12"/>
      <c r="R71" s="12"/>
      <c r="S71" s="12"/>
      <c r="T71" s="43"/>
      <c r="U71" s="191" t="s">
        <v>143</v>
      </c>
      <c r="V71" s="28" t="s">
        <v>306</v>
      </c>
      <c r="W71" s="18"/>
      <c r="X71" s="22"/>
    </row>
    <row r="72" spans="1:24" s="1" customFormat="1" x14ac:dyDescent="0.4">
      <c r="A72" s="12"/>
      <c r="B72" s="12"/>
      <c r="C72" s="42"/>
      <c r="D72" s="12"/>
      <c r="E72" s="42"/>
      <c r="F72" s="12"/>
      <c r="G72" s="12"/>
      <c r="H72" s="12"/>
      <c r="I72" s="12"/>
      <c r="J72" s="12"/>
      <c r="K72" s="12"/>
      <c r="L72" s="42"/>
      <c r="M72" s="42"/>
      <c r="N72" s="12"/>
      <c r="O72" s="12"/>
      <c r="P72" s="12"/>
      <c r="Q72" s="12"/>
      <c r="R72" s="12"/>
      <c r="S72" s="12"/>
      <c r="T72" s="43"/>
      <c r="U72" s="191" t="s">
        <v>144</v>
      </c>
      <c r="V72" s="28" t="s">
        <v>306</v>
      </c>
      <c r="W72" s="18"/>
      <c r="X72" s="22"/>
    </row>
    <row r="73" spans="1:24" s="1" customFormat="1" x14ac:dyDescent="0.4">
      <c r="A73" s="12"/>
      <c r="B73" s="12"/>
      <c r="C73" s="42"/>
      <c r="D73" s="12"/>
      <c r="E73" s="42"/>
      <c r="F73" s="12"/>
      <c r="G73" s="12"/>
      <c r="H73" s="12"/>
      <c r="I73" s="12"/>
      <c r="J73" s="12"/>
      <c r="K73" s="12"/>
      <c r="L73" s="42"/>
      <c r="M73" s="42"/>
      <c r="N73" s="12"/>
      <c r="O73" s="12"/>
      <c r="P73" s="12"/>
      <c r="Q73" s="12"/>
      <c r="R73" s="12"/>
      <c r="S73" s="12"/>
      <c r="T73" s="43"/>
      <c r="U73" s="191" t="s">
        <v>145</v>
      </c>
      <c r="V73" s="28" t="s">
        <v>306</v>
      </c>
      <c r="W73" s="18"/>
      <c r="X73" s="22"/>
    </row>
    <row r="74" spans="1:24" s="1" customFormat="1" x14ac:dyDescent="0.4">
      <c r="A74" s="12"/>
      <c r="B74" s="12"/>
      <c r="C74" s="42"/>
      <c r="D74" s="12"/>
      <c r="E74" s="42"/>
      <c r="F74" s="12"/>
      <c r="G74" s="12"/>
      <c r="H74" s="12"/>
      <c r="I74" s="12"/>
      <c r="J74" s="12"/>
      <c r="K74" s="12"/>
      <c r="L74" s="42"/>
      <c r="M74" s="42"/>
      <c r="N74" s="12"/>
      <c r="O74" s="12"/>
      <c r="P74" s="12"/>
      <c r="Q74" s="12"/>
      <c r="R74" s="12"/>
      <c r="S74" s="12"/>
      <c r="T74" s="43"/>
      <c r="U74" s="191" t="s">
        <v>146</v>
      </c>
      <c r="V74" s="28" t="s">
        <v>306</v>
      </c>
      <c r="W74" s="18"/>
      <c r="X74" s="22"/>
    </row>
    <row r="75" spans="1:24" s="1" customFormat="1" x14ac:dyDescent="0.4">
      <c r="A75" s="12"/>
      <c r="B75" s="12"/>
      <c r="C75" s="42"/>
      <c r="D75" s="12"/>
      <c r="E75" s="42"/>
      <c r="F75" s="12"/>
      <c r="G75" s="12"/>
      <c r="H75" s="12"/>
      <c r="I75" s="12"/>
      <c r="J75" s="12"/>
      <c r="K75" s="12"/>
      <c r="L75" s="42"/>
      <c r="M75" s="42"/>
      <c r="N75" s="12"/>
      <c r="O75" s="12"/>
      <c r="P75" s="12"/>
      <c r="Q75" s="12"/>
      <c r="R75" s="12"/>
      <c r="S75" s="12"/>
      <c r="T75" s="43"/>
      <c r="U75" s="191" t="s">
        <v>147</v>
      </c>
      <c r="V75" s="28" t="s">
        <v>306</v>
      </c>
      <c r="W75" s="18"/>
      <c r="X75" s="22"/>
    </row>
    <row r="76" spans="1:24" s="1" customFormat="1" x14ac:dyDescent="0.4">
      <c r="A76" s="12"/>
      <c r="B76" s="12"/>
      <c r="C76" s="42"/>
      <c r="D76" s="12"/>
      <c r="E76" s="42"/>
      <c r="F76" s="12"/>
      <c r="G76" s="12"/>
      <c r="H76" s="12"/>
      <c r="I76" s="12"/>
      <c r="J76" s="12"/>
      <c r="K76" s="12"/>
      <c r="L76" s="42"/>
      <c r="M76" s="42"/>
      <c r="N76" s="12"/>
      <c r="O76" s="12"/>
      <c r="P76" s="12"/>
      <c r="Q76" s="12"/>
      <c r="R76" s="12"/>
      <c r="S76" s="12"/>
      <c r="T76" s="43"/>
      <c r="U76" s="191" t="s">
        <v>148</v>
      </c>
      <c r="V76" s="28" t="s">
        <v>306</v>
      </c>
      <c r="W76" s="18"/>
      <c r="X76" s="22"/>
    </row>
    <row r="77" spans="1:24" s="1" customFormat="1" x14ac:dyDescent="0.4">
      <c r="A77" s="12"/>
      <c r="B77" s="12"/>
      <c r="C77" s="42"/>
      <c r="D77" s="12"/>
      <c r="E77" s="42"/>
      <c r="F77" s="12"/>
      <c r="G77" s="12"/>
      <c r="H77" s="12"/>
      <c r="I77" s="12"/>
      <c r="J77" s="12"/>
      <c r="K77" s="12"/>
      <c r="L77" s="42"/>
      <c r="M77" s="42"/>
      <c r="N77" s="12"/>
      <c r="O77" s="12"/>
      <c r="P77" s="12"/>
      <c r="Q77" s="12"/>
      <c r="R77" s="12"/>
      <c r="S77" s="12"/>
      <c r="T77" s="43"/>
      <c r="U77" s="191" t="s">
        <v>149</v>
      </c>
      <c r="V77" s="28" t="s">
        <v>343</v>
      </c>
      <c r="W77" s="18"/>
      <c r="X77" s="22"/>
    </row>
    <row r="78" spans="1:24" s="1" customFormat="1" x14ac:dyDescent="0.4">
      <c r="A78" s="12"/>
      <c r="B78" s="12"/>
      <c r="C78" s="42"/>
      <c r="D78" s="12"/>
      <c r="E78" s="42"/>
      <c r="F78" s="12"/>
      <c r="G78" s="12"/>
      <c r="H78" s="12"/>
      <c r="I78" s="12"/>
      <c r="J78" s="12"/>
      <c r="K78" s="12"/>
      <c r="L78" s="42"/>
      <c r="M78" s="42"/>
      <c r="N78" s="12"/>
      <c r="O78" s="12"/>
      <c r="P78" s="12"/>
      <c r="Q78" s="12"/>
      <c r="R78" s="12"/>
      <c r="S78" s="12"/>
      <c r="T78" s="43"/>
      <c r="U78" s="191" t="s">
        <v>150</v>
      </c>
      <c r="V78" s="28" t="s">
        <v>306</v>
      </c>
      <c r="W78" s="18"/>
      <c r="X78" s="22"/>
    </row>
    <row r="79" spans="1:24" s="1" customFormat="1" x14ac:dyDescent="0.4">
      <c r="A79" s="12"/>
      <c r="B79" s="12"/>
      <c r="C79" s="42"/>
      <c r="D79" s="12"/>
      <c r="E79" s="42"/>
      <c r="F79" s="12"/>
      <c r="G79" s="12"/>
      <c r="H79" s="12"/>
      <c r="I79" s="12"/>
      <c r="J79" s="12"/>
      <c r="K79" s="12"/>
      <c r="L79" s="42"/>
      <c r="M79" s="42"/>
      <c r="N79" s="12"/>
      <c r="O79" s="12"/>
      <c r="P79" s="12"/>
      <c r="Q79" s="12"/>
      <c r="R79" s="12"/>
      <c r="S79" s="12"/>
      <c r="T79" s="43"/>
      <c r="U79" s="191" t="s">
        <v>151</v>
      </c>
      <c r="V79" s="28" t="s">
        <v>306</v>
      </c>
      <c r="W79" s="18"/>
      <c r="X79" s="22"/>
    </row>
    <row r="80" spans="1:24" s="1" customFormat="1" x14ac:dyDescent="0.4">
      <c r="A80" s="12"/>
      <c r="B80" s="12"/>
      <c r="C80" s="42"/>
      <c r="D80" s="12"/>
      <c r="E80" s="42"/>
      <c r="F80" s="12"/>
      <c r="G80" s="12"/>
      <c r="H80" s="12"/>
      <c r="I80" s="12"/>
      <c r="J80" s="12"/>
      <c r="K80" s="12"/>
      <c r="L80" s="42"/>
      <c r="M80" s="42"/>
      <c r="N80" s="12"/>
      <c r="O80" s="12"/>
      <c r="P80" s="12"/>
      <c r="Q80" s="12"/>
      <c r="R80" s="12"/>
      <c r="S80" s="12"/>
      <c r="T80" s="43"/>
      <c r="U80" s="191" t="s">
        <v>152</v>
      </c>
      <c r="V80" s="28" t="s">
        <v>306</v>
      </c>
      <c r="W80" s="18"/>
      <c r="X80" s="22"/>
    </row>
    <row r="81" spans="1:24" s="1" customFormat="1" x14ac:dyDescent="0.4">
      <c r="A81" s="12"/>
      <c r="B81" s="12"/>
      <c r="C81" s="42"/>
      <c r="D81" s="12"/>
      <c r="E81" s="42"/>
      <c r="F81" s="12"/>
      <c r="G81" s="12"/>
      <c r="H81" s="12"/>
      <c r="I81" s="12"/>
      <c r="J81" s="12"/>
      <c r="K81" s="12"/>
      <c r="L81" s="42"/>
      <c r="M81" s="42"/>
      <c r="N81" s="12"/>
      <c r="O81" s="12"/>
      <c r="P81" s="12"/>
      <c r="Q81" s="12"/>
      <c r="R81" s="12"/>
      <c r="S81" s="12"/>
      <c r="T81" s="43"/>
      <c r="U81" s="191" t="s">
        <v>153</v>
      </c>
      <c r="V81" s="28" t="s">
        <v>306</v>
      </c>
      <c r="W81" s="18"/>
      <c r="X81" s="22"/>
    </row>
    <row r="82" spans="1:24" s="1" customFormat="1" x14ac:dyDescent="0.4">
      <c r="A82" s="12"/>
      <c r="B82" s="12"/>
      <c r="C82" s="42"/>
      <c r="D82" s="12"/>
      <c r="E82" s="42"/>
      <c r="F82" s="12"/>
      <c r="G82" s="12"/>
      <c r="H82" s="12"/>
      <c r="I82" s="12"/>
      <c r="J82" s="12"/>
      <c r="K82" s="12"/>
      <c r="L82" s="42"/>
      <c r="M82" s="42"/>
      <c r="N82" s="12"/>
      <c r="O82" s="12"/>
      <c r="P82" s="12"/>
      <c r="Q82" s="12"/>
      <c r="R82" s="12"/>
      <c r="S82" s="12"/>
      <c r="T82" s="43"/>
      <c r="U82" s="191" t="s">
        <v>154</v>
      </c>
      <c r="V82" s="28" t="s">
        <v>306</v>
      </c>
      <c r="W82" s="18"/>
      <c r="X82" s="22"/>
    </row>
    <row r="83" spans="1:24" s="1" customFormat="1" x14ac:dyDescent="0.4">
      <c r="A83" s="12"/>
      <c r="B83" s="12"/>
      <c r="C83" s="42"/>
      <c r="D83" s="12"/>
      <c r="E83" s="42"/>
      <c r="F83" s="12"/>
      <c r="G83" s="12"/>
      <c r="H83" s="12"/>
      <c r="I83" s="12"/>
      <c r="J83" s="12"/>
      <c r="K83" s="12"/>
      <c r="L83" s="42"/>
      <c r="M83" s="42"/>
      <c r="N83" s="12"/>
      <c r="O83" s="12"/>
      <c r="P83" s="12"/>
      <c r="Q83" s="12"/>
      <c r="R83" s="12"/>
      <c r="S83" s="12"/>
      <c r="T83" s="43"/>
      <c r="U83" s="191" t="s">
        <v>155</v>
      </c>
      <c r="V83" s="28" t="s">
        <v>306</v>
      </c>
      <c r="W83" s="18"/>
      <c r="X83" s="22"/>
    </row>
    <row r="84" spans="1:24" s="1" customFormat="1" x14ac:dyDescent="0.4">
      <c r="A84" s="12"/>
      <c r="B84" s="12"/>
      <c r="C84" s="42"/>
      <c r="D84" s="12"/>
      <c r="E84" s="42"/>
      <c r="F84" s="12"/>
      <c r="G84" s="12"/>
      <c r="H84" s="12"/>
      <c r="I84" s="12"/>
      <c r="J84" s="12"/>
      <c r="K84" s="12"/>
      <c r="L84" s="42"/>
      <c r="M84" s="42"/>
      <c r="N84" s="12"/>
      <c r="O84" s="12"/>
      <c r="P84" s="12"/>
      <c r="Q84" s="12"/>
      <c r="R84" s="12"/>
      <c r="S84" s="12"/>
      <c r="T84" s="43"/>
      <c r="U84" s="191" t="s">
        <v>156</v>
      </c>
      <c r="V84" s="28" t="s">
        <v>306</v>
      </c>
      <c r="W84" s="18"/>
      <c r="X84" s="22"/>
    </row>
    <row r="85" spans="1:24" s="1" customFormat="1" x14ac:dyDescent="0.4">
      <c r="A85" s="12"/>
      <c r="B85" s="12"/>
      <c r="C85" s="42"/>
      <c r="D85" s="12"/>
      <c r="E85" s="42"/>
      <c r="F85" s="12"/>
      <c r="G85" s="12"/>
      <c r="H85" s="12"/>
      <c r="I85" s="12"/>
      <c r="J85" s="12"/>
      <c r="K85" s="12"/>
      <c r="L85" s="42"/>
      <c r="M85" s="42"/>
      <c r="N85" s="12"/>
      <c r="O85" s="12"/>
      <c r="P85" s="12"/>
      <c r="Q85" s="12"/>
      <c r="R85" s="12"/>
      <c r="S85" s="12"/>
      <c r="T85" s="43"/>
      <c r="U85" s="191" t="s">
        <v>157</v>
      </c>
      <c r="V85" s="28" t="s">
        <v>306</v>
      </c>
      <c r="W85" s="18"/>
      <c r="X85" s="22"/>
    </row>
    <row r="86" spans="1:24" s="1" customFormat="1" x14ac:dyDescent="0.4">
      <c r="A86" s="12"/>
      <c r="B86" s="12"/>
      <c r="C86" s="42"/>
      <c r="D86" s="12"/>
      <c r="E86" s="42"/>
      <c r="F86" s="12"/>
      <c r="G86" s="12"/>
      <c r="H86" s="12"/>
      <c r="I86" s="12"/>
      <c r="J86" s="12"/>
      <c r="K86" s="12"/>
      <c r="L86" s="42"/>
      <c r="M86" s="42"/>
      <c r="N86" s="12"/>
      <c r="O86" s="12"/>
      <c r="P86" s="12"/>
      <c r="Q86" s="12"/>
      <c r="R86" s="12"/>
      <c r="S86" s="12"/>
      <c r="T86" s="43"/>
      <c r="U86" s="191" t="s">
        <v>158</v>
      </c>
      <c r="V86" s="28" t="s">
        <v>347</v>
      </c>
      <c r="W86" s="18"/>
      <c r="X86" s="22"/>
    </row>
    <row r="87" spans="1:24" s="1" customFormat="1" x14ac:dyDescent="0.4">
      <c r="A87" s="12"/>
      <c r="B87" s="12"/>
      <c r="C87" s="42"/>
      <c r="D87" s="12"/>
      <c r="E87" s="42"/>
      <c r="F87" s="12"/>
      <c r="G87" s="12"/>
      <c r="H87" s="12"/>
      <c r="I87" s="12"/>
      <c r="J87" s="12"/>
      <c r="K87" s="12"/>
      <c r="L87" s="42"/>
      <c r="M87" s="42"/>
      <c r="N87" s="12"/>
      <c r="O87" s="12"/>
      <c r="P87" s="12"/>
      <c r="Q87" s="12"/>
      <c r="R87" s="12"/>
      <c r="S87" s="12"/>
      <c r="T87" s="43"/>
      <c r="U87" s="191" t="s">
        <v>159</v>
      </c>
      <c r="V87" s="28" t="s">
        <v>306</v>
      </c>
      <c r="W87" s="18"/>
      <c r="X87" s="22"/>
    </row>
    <row r="88" spans="1:24" s="1" customFormat="1" x14ac:dyDescent="0.4">
      <c r="A88" s="12"/>
      <c r="B88" s="12"/>
      <c r="C88" s="42"/>
      <c r="D88" s="12"/>
      <c r="E88" s="42"/>
      <c r="F88" s="12"/>
      <c r="G88" s="12"/>
      <c r="H88" s="12"/>
      <c r="I88" s="12"/>
      <c r="J88" s="12"/>
      <c r="K88" s="12"/>
      <c r="L88" s="42"/>
      <c r="M88" s="42"/>
      <c r="N88" s="12"/>
      <c r="O88" s="12"/>
      <c r="P88" s="12"/>
      <c r="Q88" s="12"/>
      <c r="R88" s="12"/>
      <c r="S88" s="12"/>
      <c r="T88" s="43"/>
      <c r="U88" s="191" t="s">
        <v>160</v>
      </c>
      <c r="V88" s="28" t="s">
        <v>306</v>
      </c>
      <c r="W88" s="18"/>
      <c r="X88" s="22"/>
    </row>
    <row r="89" spans="1:24" s="1" customFormat="1" x14ac:dyDescent="0.4">
      <c r="A89" s="12"/>
      <c r="B89" s="12"/>
      <c r="C89" s="42"/>
      <c r="D89" s="12"/>
      <c r="E89" s="42"/>
      <c r="F89" s="12"/>
      <c r="G89" s="12"/>
      <c r="H89" s="12"/>
      <c r="I89" s="12"/>
      <c r="J89" s="12"/>
      <c r="K89" s="12"/>
      <c r="L89" s="42"/>
      <c r="M89" s="42"/>
      <c r="N89" s="12"/>
      <c r="O89" s="12"/>
      <c r="P89" s="12"/>
      <c r="Q89" s="12"/>
      <c r="R89" s="12"/>
      <c r="S89" s="12"/>
      <c r="T89" s="43"/>
      <c r="U89" s="191" t="s">
        <v>161</v>
      </c>
      <c r="V89" s="28" t="s">
        <v>348</v>
      </c>
      <c r="W89" s="18"/>
      <c r="X89" s="22"/>
    </row>
    <row r="90" spans="1:24" s="1" customFormat="1" x14ac:dyDescent="0.4">
      <c r="A90" s="12"/>
      <c r="B90" s="12"/>
      <c r="C90" s="42"/>
      <c r="D90" s="12"/>
      <c r="E90" s="42"/>
      <c r="F90" s="12"/>
      <c r="G90" s="12"/>
      <c r="H90" s="12"/>
      <c r="I90" s="12"/>
      <c r="J90" s="12"/>
      <c r="K90" s="12"/>
      <c r="L90" s="42"/>
      <c r="M90" s="42"/>
      <c r="N90" s="12"/>
      <c r="O90" s="12"/>
      <c r="P90" s="12"/>
      <c r="Q90" s="12"/>
      <c r="R90" s="12"/>
      <c r="S90" s="12"/>
      <c r="T90" s="43"/>
      <c r="U90" s="191" t="s">
        <v>162</v>
      </c>
      <c r="V90" s="28" t="s">
        <v>306</v>
      </c>
      <c r="W90" s="18"/>
      <c r="X90" s="22"/>
    </row>
    <row r="91" spans="1:24" s="1" customFormat="1" x14ac:dyDescent="0.4">
      <c r="A91" s="12"/>
      <c r="B91" s="12"/>
      <c r="C91" s="42"/>
      <c r="D91" s="12"/>
      <c r="E91" s="42"/>
      <c r="F91" s="12"/>
      <c r="G91" s="12"/>
      <c r="H91" s="12"/>
      <c r="I91" s="12"/>
      <c r="J91" s="12"/>
      <c r="K91" s="12"/>
      <c r="L91" s="42"/>
      <c r="M91" s="42"/>
      <c r="N91" s="12"/>
      <c r="O91" s="12"/>
      <c r="P91" s="12"/>
      <c r="Q91" s="12"/>
      <c r="R91" s="12"/>
      <c r="S91" s="12"/>
      <c r="T91" s="43"/>
      <c r="U91" s="191" t="s">
        <v>163</v>
      </c>
      <c r="V91" s="28" t="s">
        <v>306</v>
      </c>
      <c r="W91" s="18"/>
      <c r="X91" s="22"/>
    </row>
    <row r="92" spans="1:24" s="1" customFormat="1" x14ac:dyDescent="0.4">
      <c r="A92" s="12"/>
      <c r="B92" s="12"/>
      <c r="C92" s="42"/>
      <c r="D92" s="12"/>
      <c r="E92" s="42"/>
      <c r="F92" s="12"/>
      <c r="G92" s="12"/>
      <c r="H92" s="12"/>
      <c r="I92" s="12"/>
      <c r="J92" s="12"/>
      <c r="K92" s="12"/>
      <c r="L92" s="42"/>
      <c r="M92" s="42"/>
      <c r="N92" s="12"/>
      <c r="O92" s="12"/>
      <c r="P92" s="12"/>
      <c r="Q92" s="12"/>
      <c r="R92" s="12"/>
      <c r="S92" s="12"/>
      <c r="T92" s="43"/>
      <c r="U92" s="191" t="s">
        <v>164</v>
      </c>
      <c r="V92" s="28" t="s">
        <v>306</v>
      </c>
      <c r="W92" s="18"/>
      <c r="X92" s="22"/>
    </row>
    <row r="93" spans="1:24" s="1" customFormat="1" x14ac:dyDescent="0.4">
      <c r="A93" s="12"/>
      <c r="B93" s="12"/>
      <c r="C93" s="42"/>
      <c r="D93" s="12"/>
      <c r="E93" s="42"/>
      <c r="F93" s="12"/>
      <c r="G93" s="12"/>
      <c r="H93" s="12"/>
      <c r="I93" s="12"/>
      <c r="J93" s="12"/>
      <c r="K93" s="12"/>
      <c r="L93" s="42"/>
      <c r="M93" s="42"/>
      <c r="N93" s="12"/>
      <c r="O93" s="12"/>
      <c r="P93" s="12"/>
      <c r="Q93" s="12"/>
      <c r="R93" s="12"/>
      <c r="S93" s="12"/>
      <c r="T93" s="43"/>
      <c r="U93" s="191" t="s">
        <v>165</v>
      </c>
      <c r="V93" s="28" t="s">
        <v>306</v>
      </c>
      <c r="W93" s="18"/>
      <c r="X93" s="22"/>
    </row>
    <row r="94" spans="1:24" s="1" customFormat="1" x14ac:dyDescent="0.4">
      <c r="A94" s="12"/>
      <c r="B94" s="12"/>
      <c r="C94" s="42"/>
      <c r="D94" s="12"/>
      <c r="E94" s="42"/>
      <c r="F94" s="12"/>
      <c r="G94" s="12"/>
      <c r="H94" s="12"/>
      <c r="I94" s="12"/>
      <c r="J94" s="12"/>
      <c r="K94" s="12"/>
      <c r="L94" s="42"/>
      <c r="M94" s="42"/>
      <c r="N94" s="12"/>
      <c r="O94" s="12"/>
      <c r="P94" s="12"/>
      <c r="Q94" s="12"/>
      <c r="R94" s="12"/>
      <c r="S94" s="12"/>
      <c r="T94" s="43"/>
      <c r="U94" s="191" t="s">
        <v>166</v>
      </c>
      <c r="V94" s="28" t="s">
        <v>306</v>
      </c>
      <c r="W94" s="18"/>
      <c r="X94" s="22"/>
    </row>
    <row r="95" spans="1:24" s="1" customFormat="1" x14ac:dyDescent="0.4">
      <c r="A95" s="12"/>
      <c r="B95" s="12"/>
      <c r="C95" s="42"/>
      <c r="D95" s="12"/>
      <c r="E95" s="42"/>
      <c r="F95" s="12"/>
      <c r="G95" s="12"/>
      <c r="H95" s="12"/>
      <c r="I95" s="12"/>
      <c r="J95" s="12"/>
      <c r="K95" s="12"/>
      <c r="L95" s="42"/>
      <c r="M95" s="42"/>
      <c r="N95" s="12"/>
      <c r="O95" s="12"/>
      <c r="P95" s="12"/>
      <c r="Q95" s="12"/>
      <c r="R95" s="12"/>
      <c r="S95" s="12"/>
      <c r="T95" s="43"/>
      <c r="U95" s="191" t="s">
        <v>167</v>
      </c>
      <c r="V95" s="28" t="s">
        <v>306</v>
      </c>
      <c r="W95" s="18"/>
      <c r="X95" s="22"/>
    </row>
    <row r="96" spans="1:24" s="1" customFormat="1" x14ac:dyDescent="0.4">
      <c r="A96" s="12"/>
      <c r="B96" s="12"/>
      <c r="C96" s="42"/>
      <c r="D96" s="12"/>
      <c r="E96" s="42"/>
      <c r="F96" s="12"/>
      <c r="G96" s="12"/>
      <c r="H96" s="12"/>
      <c r="I96" s="12"/>
      <c r="J96" s="12"/>
      <c r="K96" s="12"/>
      <c r="L96" s="42"/>
      <c r="M96" s="42"/>
      <c r="N96" s="12"/>
      <c r="O96" s="12"/>
      <c r="P96" s="12"/>
      <c r="Q96" s="12"/>
      <c r="R96" s="12"/>
      <c r="S96" s="12"/>
      <c r="T96" s="43"/>
      <c r="U96" s="191" t="s">
        <v>168</v>
      </c>
      <c r="V96" s="28" t="s">
        <v>307</v>
      </c>
      <c r="W96" s="18"/>
      <c r="X96" s="22"/>
    </row>
    <row r="97" spans="1:24" s="1" customFormat="1" x14ac:dyDescent="0.4">
      <c r="A97" s="12"/>
      <c r="B97" s="12"/>
      <c r="C97" s="42"/>
      <c r="D97" s="12"/>
      <c r="E97" s="42"/>
      <c r="F97" s="12"/>
      <c r="G97" s="12"/>
      <c r="H97" s="12"/>
      <c r="I97" s="12"/>
      <c r="J97" s="12"/>
      <c r="K97" s="12"/>
      <c r="L97" s="42"/>
      <c r="M97" s="42"/>
      <c r="N97" s="12"/>
      <c r="O97" s="12"/>
      <c r="P97" s="12"/>
      <c r="Q97" s="12"/>
      <c r="R97" s="12"/>
      <c r="S97" s="12"/>
      <c r="T97" s="43"/>
      <c r="U97" s="191" t="s">
        <v>169</v>
      </c>
      <c r="V97" s="28" t="s">
        <v>306</v>
      </c>
      <c r="W97" s="18"/>
      <c r="X97" s="22"/>
    </row>
    <row r="98" spans="1:24" s="1" customFormat="1" x14ac:dyDescent="0.4">
      <c r="A98" s="12"/>
      <c r="B98" s="12"/>
      <c r="C98" s="42"/>
      <c r="D98" s="12"/>
      <c r="E98" s="42"/>
      <c r="F98" s="12"/>
      <c r="G98" s="12"/>
      <c r="H98" s="12"/>
      <c r="I98" s="12"/>
      <c r="J98" s="12"/>
      <c r="K98" s="12"/>
      <c r="L98" s="42"/>
      <c r="M98" s="42"/>
      <c r="N98" s="12"/>
      <c r="O98" s="12"/>
      <c r="P98" s="12"/>
      <c r="Q98" s="12"/>
      <c r="R98" s="12"/>
      <c r="S98" s="12"/>
      <c r="T98" s="43"/>
      <c r="U98" s="191" t="s">
        <v>170</v>
      </c>
      <c r="V98" s="28" t="s">
        <v>307</v>
      </c>
      <c r="W98" s="18"/>
      <c r="X98" s="22"/>
    </row>
    <row r="99" spans="1:24" s="1" customFormat="1" x14ac:dyDescent="0.4">
      <c r="A99" s="12"/>
      <c r="B99" s="12"/>
      <c r="C99" s="42"/>
      <c r="D99" s="12"/>
      <c r="E99" s="42"/>
      <c r="F99" s="12"/>
      <c r="G99" s="12"/>
      <c r="H99" s="12"/>
      <c r="I99" s="12"/>
      <c r="J99" s="12"/>
      <c r="K99" s="12"/>
      <c r="L99" s="42"/>
      <c r="M99" s="42"/>
      <c r="N99" s="12"/>
      <c r="O99" s="12"/>
      <c r="P99" s="12"/>
      <c r="Q99" s="12"/>
      <c r="R99" s="12"/>
      <c r="S99" s="12"/>
      <c r="T99" s="43"/>
      <c r="U99" s="191" t="s">
        <v>171</v>
      </c>
      <c r="V99" s="28" t="s">
        <v>306</v>
      </c>
      <c r="W99" s="18"/>
      <c r="X99" s="22"/>
    </row>
    <row r="100" spans="1:24" s="1" customFormat="1" x14ac:dyDescent="0.4">
      <c r="A100" s="12"/>
      <c r="B100" s="12"/>
      <c r="C100" s="42"/>
      <c r="D100" s="12"/>
      <c r="E100" s="42"/>
      <c r="F100" s="12"/>
      <c r="G100" s="12"/>
      <c r="H100" s="12"/>
      <c r="I100" s="12"/>
      <c r="J100" s="12"/>
      <c r="K100" s="12"/>
      <c r="L100" s="42"/>
      <c r="M100" s="42"/>
      <c r="N100" s="12"/>
      <c r="O100" s="12"/>
      <c r="P100" s="12"/>
      <c r="Q100" s="12"/>
      <c r="R100" s="12"/>
      <c r="S100" s="12"/>
      <c r="T100" s="43"/>
      <c r="U100" s="191" t="s">
        <v>172</v>
      </c>
      <c r="V100" s="28" t="s">
        <v>306</v>
      </c>
      <c r="W100" s="18"/>
      <c r="X100" s="22"/>
    </row>
    <row r="101" spans="1:24" s="1" customFormat="1" x14ac:dyDescent="0.4">
      <c r="A101" s="12"/>
      <c r="B101" s="12"/>
      <c r="C101" s="42"/>
      <c r="D101" s="12"/>
      <c r="E101" s="42"/>
      <c r="F101" s="12"/>
      <c r="G101" s="12"/>
      <c r="H101" s="12"/>
      <c r="I101" s="12"/>
      <c r="J101" s="12"/>
      <c r="K101" s="12"/>
      <c r="L101" s="42"/>
      <c r="M101" s="42"/>
      <c r="N101" s="12"/>
      <c r="O101" s="12"/>
      <c r="P101" s="12"/>
      <c r="Q101" s="12"/>
      <c r="R101" s="12"/>
      <c r="S101" s="12"/>
      <c r="T101" s="43"/>
      <c r="U101" s="191" t="s">
        <v>173</v>
      </c>
      <c r="V101" s="28" t="s">
        <v>346</v>
      </c>
      <c r="W101" s="18"/>
      <c r="X101" s="22"/>
    </row>
    <row r="102" spans="1:24" s="1" customFormat="1" x14ac:dyDescent="0.4">
      <c r="A102" s="12"/>
      <c r="B102" s="12"/>
      <c r="C102" s="42"/>
      <c r="D102" s="12"/>
      <c r="E102" s="42"/>
      <c r="F102" s="12"/>
      <c r="G102" s="12"/>
      <c r="H102" s="12"/>
      <c r="I102" s="12"/>
      <c r="J102" s="12"/>
      <c r="K102" s="12"/>
      <c r="L102" s="42"/>
      <c r="M102" s="42"/>
      <c r="N102" s="12"/>
      <c r="O102" s="12"/>
      <c r="P102" s="12"/>
      <c r="Q102" s="12"/>
      <c r="R102" s="12"/>
      <c r="S102" s="12"/>
      <c r="T102" s="43"/>
      <c r="U102" s="191" t="s">
        <v>174</v>
      </c>
      <c r="V102" s="28" t="s">
        <v>306</v>
      </c>
      <c r="W102" s="18"/>
      <c r="X102" s="22"/>
    </row>
    <row r="103" spans="1:24" s="1" customFormat="1" x14ac:dyDescent="0.4">
      <c r="A103" s="12"/>
      <c r="B103" s="12"/>
      <c r="C103" s="42"/>
      <c r="D103" s="12"/>
      <c r="E103" s="42"/>
      <c r="F103" s="12"/>
      <c r="G103" s="12"/>
      <c r="H103" s="12"/>
      <c r="I103" s="12"/>
      <c r="J103" s="12"/>
      <c r="K103" s="12"/>
      <c r="L103" s="42"/>
      <c r="M103" s="42"/>
      <c r="N103" s="12"/>
      <c r="O103" s="12"/>
      <c r="P103" s="12"/>
      <c r="Q103" s="12"/>
      <c r="R103" s="12"/>
      <c r="S103" s="12"/>
      <c r="T103" s="43"/>
      <c r="U103" s="191" t="s">
        <v>175</v>
      </c>
      <c r="V103" s="28" t="s">
        <v>306</v>
      </c>
      <c r="W103" s="18"/>
      <c r="X103" s="22"/>
    </row>
    <row r="104" spans="1:24" s="1" customFormat="1" x14ac:dyDescent="0.4">
      <c r="A104" s="12"/>
      <c r="B104" s="12"/>
      <c r="C104" s="42"/>
      <c r="D104" s="12"/>
      <c r="E104" s="42"/>
      <c r="F104" s="12"/>
      <c r="G104" s="12"/>
      <c r="H104" s="12"/>
      <c r="I104" s="12"/>
      <c r="J104" s="12"/>
      <c r="K104" s="12"/>
      <c r="L104" s="42"/>
      <c r="M104" s="42"/>
      <c r="N104" s="12"/>
      <c r="O104" s="12"/>
      <c r="P104" s="12"/>
      <c r="Q104" s="12"/>
      <c r="R104" s="12"/>
      <c r="S104" s="12"/>
      <c r="T104" s="43"/>
      <c r="U104" s="191" t="s">
        <v>176</v>
      </c>
      <c r="V104" s="28" t="s">
        <v>306</v>
      </c>
      <c r="W104" s="18"/>
      <c r="X104" s="22"/>
    </row>
    <row r="105" spans="1:24" s="1" customFormat="1" x14ac:dyDescent="0.4">
      <c r="A105" s="12"/>
      <c r="B105" s="12"/>
      <c r="C105" s="42"/>
      <c r="D105" s="12"/>
      <c r="E105" s="42"/>
      <c r="F105" s="12"/>
      <c r="G105" s="12"/>
      <c r="H105" s="12"/>
      <c r="I105" s="12"/>
      <c r="J105" s="12"/>
      <c r="K105" s="12"/>
      <c r="L105" s="42"/>
      <c r="M105" s="42"/>
      <c r="N105" s="12"/>
      <c r="O105" s="12"/>
      <c r="P105" s="12"/>
      <c r="Q105" s="12"/>
      <c r="R105" s="12"/>
      <c r="S105" s="12"/>
      <c r="T105" s="43"/>
      <c r="U105" s="191" t="s">
        <v>177</v>
      </c>
      <c r="V105" s="28" t="s">
        <v>349</v>
      </c>
      <c r="W105" s="18"/>
      <c r="X105" s="22"/>
    </row>
    <row r="106" spans="1:24" s="1" customFormat="1" x14ac:dyDescent="0.4">
      <c r="A106" s="12"/>
      <c r="B106" s="12"/>
      <c r="C106" s="42"/>
      <c r="D106" s="12"/>
      <c r="E106" s="42"/>
      <c r="F106" s="12"/>
      <c r="G106" s="12"/>
      <c r="H106" s="12"/>
      <c r="I106" s="12"/>
      <c r="J106" s="12"/>
      <c r="K106" s="12"/>
      <c r="L106" s="42"/>
      <c r="M106" s="42"/>
      <c r="N106" s="12"/>
      <c r="O106" s="12"/>
      <c r="P106" s="12"/>
      <c r="Q106" s="12"/>
      <c r="R106" s="12"/>
      <c r="S106" s="12"/>
      <c r="T106" s="43"/>
      <c r="U106" s="191" t="s">
        <v>178</v>
      </c>
      <c r="V106" s="28" t="s">
        <v>306</v>
      </c>
      <c r="W106" s="18"/>
      <c r="X106" s="22"/>
    </row>
    <row r="107" spans="1:24" s="1" customFormat="1" x14ac:dyDescent="0.4">
      <c r="A107" s="12"/>
      <c r="B107" s="12"/>
      <c r="C107" s="42"/>
      <c r="D107" s="12"/>
      <c r="E107" s="42"/>
      <c r="F107" s="12"/>
      <c r="G107" s="12"/>
      <c r="H107" s="12"/>
      <c r="I107" s="12"/>
      <c r="J107" s="12"/>
      <c r="K107" s="12"/>
      <c r="L107" s="42"/>
      <c r="M107" s="42"/>
      <c r="N107" s="12"/>
      <c r="O107" s="12"/>
      <c r="P107" s="12"/>
      <c r="Q107" s="12"/>
      <c r="R107" s="12"/>
      <c r="S107" s="12"/>
      <c r="T107" s="43"/>
      <c r="U107" s="191" t="s">
        <v>179</v>
      </c>
      <c r="V107" s="28" t="s">
        <v>306</v>
      </c>
      <c r="W107" s="18"/>
      <c r="X107" s="22"/>
    </row>
    <row r="108" spans="1:24" s="1" customFormat="1" x14ac:dyDescent="0.4">
      <c r="A108" s="12"/>
      <c r="B108" s="12"/>
      <c r="C108" s="42"/>
      <c r="D108" s="12"/>
      <c r="E108" s="42"/>
      <c r="F108" s="12"/>
      <c r="G108" s="12"/>
      <c r="H108" s="12"/>
      <c r="I108" s="12"/>
      <c r="J108" s="12"/>
      <c r="K108" s="12"/>
      <c r="L108" s="42"/>
      <c r="M108" s="42"/>
      <c r="N108" s="12"/>
      <c r="O108" s="12"/>
      <c r="P108" s="12"/>
      <c r="Q108" s="12"/>
      <c r="R108" s="12"/>
      <c r="S108" s="12"/>
      <c r="T108" s="43"/>
      <c r="U108" s="191" t="s">
        <v>180</v>
      </c>
      <c r="V108" s="28" t="s">
        <v>306</v>
      </c>
      <c r="W108" s="18"/>
      <c r="X108" s="22"/>
    </row>
    <row r="109" spans="1:24" s="1" customFormat="1" x14ac:dyDescent="0.4">
      <c r="A109" s="12"/>
      <c r="B109" s="12"/>
      <c r="C109" s="42"/>
      <c r="D109" s="12"/>
      <c r="E109" s="42"/>
      <c r="F109" s="12"/>
      <c r="G109" s="12"/>
      <c r="H109" s="12"/>
      <c r="I109" s="12"/>
      <c r="J109" s="12"/>
      <c r="K109" s="12"/>
      <c r="L109" s="42"/>
      <c r="M109" s="42"/>
      <c r="N109" s="12"/>
      <c r="O109" s="12"/>
      <c r="P109" s="12"/>
      <c r="Q109" s="12"/>
      <c r="R109" s="12"/>
      <c r="S109" s="12"/>
      <c r="T109" s="43"/>
      <c r="U109" s="191" t="s">
        <v>181</v>
      </c>
      <c r="V109" s="28" t="s">
        <v>307</v>
      </c>
      <c r="W109" s="18"/>
      <c r="X109" s="22"/>
    </row>
    <row r="110" spans="1:24" s="1" customFormat="1" x14ac:dyDescent="0.4">
      <c r="A110" s="12"/>
      <c r="B110" s="12"/>
      <c r="C110" s="42"/>
      <c r="D110" s="12"/>
      <c r="E110" s="42"/>
      <c r="F110" s="12"/>
      <c r="G110" s="12"/>
      <c r="H110" s="12"/>
      <c r="I110" s="12"/>
      <c r="J110" s="12"/>
      <c r="K110" s="12"/>
      <c r="L110" s="42"/>
      <c r="M110" s="42"/>
      <c r="N110" s="12"/>
      <c r="O110" s="12"/>
      <c r="P110" s="12"/>
      <c r="Q110" s="12"/>
      <c r="R110" s="12"/>
      <c r="S110" s="12"/>
      <c r="T110" s="43"/>
      <c r="U110" s="191" t="s">
        <v>182</v>
      </c>
      <c r="V110" s="28" t="s">
        <v>306</v>
      </c>
      <c r="W110" s="18"/>
      <c r="X110" s="22"/>
    </row>
    <row r="111" spans="1:24" s="1" customFormat="1" x14ac:dyDescent="0.4">
      <c r="A111" s="12"/>
      <c r="B111" s="12"/>
      <c r="C111" s="42"/>
      <c r="D111" s="12"/>
      <c r="E111" s="42"/>
      <c r="F111" s="12"/>
      <c r="G111" s="12"/>
      <c r="H111" s="12"/>
      <c r="I111" s="12"/>
      <c r="J111" s="12"/>
      <c r="K111" s="12"/>
      <c r="L111" s="42"/>
      <c r="M111" s="42"/>
      <c r="N111" s="12"/>
      <c r="O111" s="12"/>
      <c r="P111" s="12"/>
      <c r="Q111" s="12"/>
      <c r="R111" s="12"/>
      <c r="S111" s="12"/>
      <c r="T111" s="43"/>
      <c r="U111" s="191" t="s">
        <v>183</v>
      </c>
      <c r="V111" s="28" t="s">
        <v>306</v>
      </c>
      <c r="W111" s="18"/>
      <c r="X111" s="22"/>
    </row>
    <row r="112" spans="1:24" s="1" customFormat="1" x14ac:dyDescent="0.4">
      <c r="A112" s="12"/>
      <c r="B112" s="12"/>
      <c r="C112" s="42"/>
      <c r="D112" s="12"/>
      <c r="E112" s="42"/>
      <c r="F112" s="12"/>
      <c r="G112" s="12"/>
      <c r="H112" s="12"/>
      <c r="I112" s="12"/>
      <c r="J112" s="12"/>
      <c r="K112" s="12"/>
      <c r="L112" s="42"/>
      <c r="M112" s="42"/>
      <c r="N112" s="12"/>
      <c r="O112" s="12"/>
      <c r="P112" s="12"/>
      <c r="Q112" s="12"/>
      <c r="R112" s="12"/>
      <c r="S112" s="12"/>
      <c r="T112" s="43"/>
      <c r="U112" s="191" t="s">
        <v>184</v>
      </c>
      <c r="V112" s="28" t="s">
        <v>309</v>
      </c>
      <c r="W112" s="18"/>
      <c r="X112" s="22"/>
    </row>
    <row r="113" spans="1:24" s="1" customFormat="1" x14ac:dyDescent="0.4">
      <c r="A113" s="12"/>
      <c r="B113" s="12"/>
      <c r="C113" s="42"/>
      <c r="D113" s="12"/>
      <c r="E113" s="42"/>
      <c r="F113" s="12"/>
      <c r="G113" s="12"/>
      <c r="H113" s="12"/>
      <c r="I113" s="12"/>
      <c r="J113" s="12"/>
      <c r="K113" s="12"/>
      <c r="L113" s="42"/>
      <c r="M113" s="42"/>
      <c r="N113" s="12"/>
      <c r="O113" s="12"/>
      <c r="P113" s="12"/>
      <c r="Q113" s="12"/>
      <c r="R113" s="12"/>
      <c r="S113" s="12"/>
      <c r="T113" s="43"/>
      <c r="U113" s="191" t="s">
        <v>185</v>
      </c>
      <c r="V113" s="28" t="s">
        <v>306</v>
      </c>
      <c r="W113" s="18"/>
      <c r="X113" s="22"/>
    </row>
    <row r="114" spans="1:24" s="1" customFormat="1" x14ac:dyDescent="0.4">
      <c r="A114" s="12"/>
      <c r="B114" s="12"/>
      <c r="C114" s="42"/>
      <c r="D114" s="12"/>
      <c r="E114" s="42"/>
      <c r="F114" s="12"/>
      <c r="G114" s="12"/>
      <c r="H114" s="12"/>
      <c r="I114" s="12"/>
      <c r="J114" s="12"/>
      <c r="K114" s="12"/>
      <c r="L114" s="42"/>
      <c r="M114" s="42"/>
      <c r="N114" s="12"/>
      <c r="O114" s="12"/>
      <c r="P114" s="12"/>
      <c r="Q114" s="12"/>
      <c r="R114" s="12"/>
      <c r="S114" s="12"/>
      <c r="T114" s="43"/>
      <c r="U114" s="191" t="s">
        <v>186</v>
      </c>
      <c r="V114" s="28" t="s">
        <v>307</v>
      </c>
      <c r="W114" s="18"/>
      <c r="X114" s="22"/>
    </row>
    <row r="115" spans="1:24" s="1" customFormat="1" x14ac:dyDescent="0.4">
      <c r="A115" s="12"/>
      <c r="B115" s="12"/>
      <c r="C115" s="42"/>
      <c r="D115" s="12"/>
      <c r="E115" s="42"/>
      <c r="F115" s="12"/>
      <c r="G115" s="12"/>
      <c r="H115" s="12"/>
      <c r="I115" s="12"/>
      <c r="J115" s="12"/>
      <c r="K115" s="12"/>
      <c r="L115" s="42"/>
      <c r="M115" s="42"/>
      <c r="N115" s="12"/>
      <c r="O115" s="12"/>
      <c r="P115" s="12"/>
      <c r="Q115" s="12"/>
      <c r="R115" s="12"/>
      <c r="S115" s="12"/>
      <c r="T115" s="43"/>
      <c r="U115" s="191" t="s">
        <v>187</v>
      </c>
      <c r="V115" s="28" t="s">
        <v>344</v>
      </c>
      <c r="W115" s="18"/>
      <c r="X115" s="22"/>
    </row>
    <row r="116" spans="1:24" s="1" customFormat="1" x14ac:dyDescent="0.4">
      <c r="A116" s="12"/>
      <c r="B116" s="12"/>
      <c r="C116" s="42"/>
      <c r="D116" s="12"/>
      <c r="E116" s="42"/>
      <c r="F116" s="12"/>
      <c r="G116" s="12"/>
      <c r="H116" s="12"/>
      <c r="I116" s="12"/>
      <c r="J116" s="12"/>
      <c r="K116" s="12"/>
      <c r="L116" s="42"/>
      <c r="M116" s="42"/>
      <c r="N116" s="12"/>
      <c r="O116" s="12"/>
      <c r="P116" s="12"/>
      <c r="Q116" s="12"/>
      <c r="R116" s="12"/>
      <c r="S116" s="12"/>
      <c r="T116" s="43"/>
      <c r="U116" s="191" t="s">
        <v>188</v>
      </c>
      <c r="V116" s="28" t="s">
        <v>306</v>
      </c>
      <c r="W116" s="18"/>
      <c r="X116" s="22"/>
    </row>
    <row r="117" spans="1:24" s="1" customFormat="1" x14ac:dyDescent="0.4">
      <c r="A117" s="12"/>
      <c r="B117" s="12"/>
      <c r="C117" s="42"/>
      <c r="D117" s="12"/>
      <c r="E117" s="42"/>
      <c r="F117" s="12"/>
      <c r="G117" s="12"/>
      <c r="H117" s="12"/>
      <c r="I117" s="12"/>
      <c r="J117" s="12"/>
      <c r="K117" s="12"/>
      <c r="L117" s="42"/>
      <c r="M117" s="42"/>
      <c r="N117" s="12"/>
      <c r="O117" s="12"/>
      <c r="P117" s="12"/>
      <c r="Q117" s="12"/>
      <c r="R117" s="12"/>
      <c r="S117" s="12"/>
      <c r="T117" s="43"/>
      <c r="U117" s="191" t="s">
        <v>189</v>
      </c>
      <c r="V117" s="28" t="s">
        <v>306</v>
      </c>
      <c r="W117" s="18"/>
      <c r="X117" s="22"/>
    </row>
    <row r="118" spans="1:24" s="1" customFormat="1" x14ac:dyDescent="0.4">
      <c r="A118" s="12"/>
      <c r="B118" s="12"/>
      <c r="C118" s="42"/>
      <c r="D118" s="12"/>
      <c r="E118" s="42"/>
      <c r="F118" s="12"/>
      <c r="G118" s="12"/>
      <c r="H118" s="12"/>
      <c r="I118" s="12"/>
      <c r="J118" s="12"/>
      <c r="K118" s="12"/>
      <c r="L118" s="42"/>
      <c r="M118" s="42"/>
      <c r="N118" s="12"/>
      <c r="O118" s="12"/>
      <c r="P118" s="12"/>
      <c r="Q118" s="12"/>
      <c r="R118" s="12"/>
      <c r="S118" s="12"/>
      <c r="T118" s="43"/>
      <c r="U118" s="191" t="s">
        <v>190</v>
      </c>
      <c r="V118" s="28" t="s">
        <v>307</v>
      </c>
      <c r="W118" s="18"/>
      <c r="X118" s="22"/>
    </row>
    <row r="119" spans="1:24" s="1" customFormat="1" x14ac:dyDescent="0.4">
      <c r="A119" s="12"/>
      <c r="B119" s="12"/>
      <c r="C119" s="42"/>
      <c r="D119" s="12"/>
      <c r="E119" s="42"/>
      <c r="F119" s="12"/>
      <c r="G119" s="12"/>
      <c r="H119" s="12"/>
      <c r="I119" s="12"/>
      <c r="J119" s="12"/>
      <c r="K119" s="12"/>
      <c r="L119" s="42"/>
      <c r="M119" s="42"/>
      <c r="N119" s="12"/>
      <c r="O119" s="12"/>
      <c r="P119" s="12"/>
      <c r="Q119" s="12"/>
      <c r="R119" s="12"/>
      <c r="S119" s="12"/>
      <c r="T119" s="43"/>
      <c r="U119" s="191" t="s">
        <v>191</v>
      </c>
      <c r="V119" s="28" t="s">
        <v>306</v>
      </c>
      <c r="W119" s="18"/>
      <c r="X119" s="22"/>
    </row>
    <row r="120" spans="1:24" s="1" customFormat="1" x14ac:dyDescent="0.4">
      <c r="A120" s="12"/>
      <c r="B120" s="12"/>
      <c r="C120" s="42"/>
      <c r="D120" s="12"/>
      <c r="E120" s="42"/>
      <c r="F120" s="12"/>
      <c r="G120" s="12"/>
      <c r="H120" s="12"/>
      <c r="I120" s="12"/>
      <c r="J120" s="12"/>
      <c r="K120" s="12"/>
      <c r="L120" s="42"/>
      <c r="M120" s="42"/>
      <c r="N120" s="12"/>
      <c r="O120" s="12"/>
      <c r="P120" s="12"/>
      <c r="Q120" s="12"/>
      <c r="R120" s="12"/>
      <c r="S120" s="12"/>
      <c r="T120" s="43"/>
      <c r="U120" s="191" t="s">
        <v>192</v>
      </c>
      <c r="V120" s="28" t="s">
        <v>306</v>
      </c>
      <c r="W120" s="18"/>
      <c r="X120" s="22"/>
    </row>
    <row r="121" spans="1:24" s="1" customFormat="1" x14ac:dyDescent="0.4">
      <c r="A121" s="12"/>
      <c r="B121" s="12"/>
      <c r="C121" s="42"/>
      <c r="D121" s="12"/>
      <c r="E121" s="42"/>
      <c r="F121" s="12"/>
      <c r="G121" s="12"/>
      <c r="H121" s="12"/>
      <c r="I121" s="12"/>
      <c r="J121" s="12"/>
      <c r="K121" s="12"/>
      <c r="L121" s="42"/>
      <c r="M121" s="42"/>
      <c r="N121" s="12"/>
      <c r="O121" s="12"/>
      <c r="P121" s="12"/>
      <c r="Q121" s="12"/>
      <c r="R121" s="12"/>
      <c r="S121" s="12"/>
      <c r="T121" s="43"/>
      <c r="U121" s="191" t="s">
        <v>193</v>
      </c>
      <c r="V121" s="28" t="s">
        <v>309</v>
      </c>
      <c r="W121" s="18"/>
      <c r="X121" s="22"/>
    </row>
    <row r="122" spans="1:24" s="1" customFormat="1" x14ac:dyDescent="0.4">
      <c r="A122" s="12"/>
      <c r="B122" s="12"/>
      <c r="C122" s="42"/>
      <c r="D122" s="12"/>
      <c r="E122" s="42"/>
      <c r="F122" s="12"/>
      <c r="G122" s="12"/>
      <c r="H122" s="12"/>
      <c r="I122" s="12"/>
      <c r="J122" s="12"/>
      <c r="K122" s="12"/>
      <c r="L122" s="42"/>
      <c r="M122" s="42"/>
      <c r="N122" s="12"/>
      <c r="O122" s="12"/>
      <c r="P122" s="12"/>
      <c r="Q122" s="12"/>
      <c r="R122" s="12"/>
      <c r="S122" s="12"/>
      <c r="T122" s="43"/>
      <c r="U122" s="191" t="s">
        <v>194</v>
      </c>
      <c r="V122" s="28" t="s">
        <v>307</v>
      </c>
      <c r="W122" s="18"/>
      <c r="X122" s="22"/>
    </row>
    <row r="123" spans="1:24" s="1" customFormat="1" x14ac:dyDescent="0.4">
      <c r="A123" s="12"/>
      <c r="B123" s="12"/>
      <c r="C123" s="42"/>
      <c r="D123" s="12"/>
      <c r="E123" s="42"/>
      <c r="F123" s="12"/>
      <c r="G123" s="12"/>
      <c r="H123" s="12"/>
      <c r="I123" s="12"/>
      <c r="J123" s="12"/>
      <c r="K123" s="12"/>
      <c r="L123" s="42"/>
      <c r="M123" s="42"/>
      <c r="N123" s="12"/>
      <c r="O123" s="12"/>
      <c r="P123" s="12"/>
      <c r="Q123" s="12"/>
      <c r="R123" s="12"/>
      <c r="S123" s="12"/>
      <c r="T123" s="43"/>
      <c r="U123" s="191" t="s">
        <v>195</v>
      </c>
      <c r="V123" s="28" t="s">
        <v>306</v>
      </c>
      <c r="W123" s="18"/>
      <c r="X123" s="22"/>
    </row>
    <row r="124" spans="1:24" s="1" customFormat="1" x14ac:dyDescent="0.4">
      <c r="A124" s="12"/>
      <c r="B124" s="12"/>
      <c r="C124" s="42"/>
      <c r="D124" s="12"/>
      <c r="E124" s="42"/>
      <c r="F124" s="12"/>
      <c r="G124" s="12"/>
      <c r="H124" s="12"/>
      <c r="I124" s="12"/>
      <c r="J124" s="12"/>
      <c r="K124" s="12"/>
      <c r="L124" s="42"/>
      <c r="M124" s="42"/>
      <c r="N124" s="12"/>
      <c r="O124" s="12"/>
      <c r="P124" s="12"/>
      <c r="Q124" s="12"/>
      <c r="R124" s="12"/>
      <c r="S124" s="12"/>
      <c r="T124" s="43"/>
      <c r="U124" s="191" t="s">
        <v>196</v>
      </c>
      <c r="V124" s="28" t="s">
        <v>306</v>
      </c>
      <c r="W124" s="18"/>
      <c r="X124" s="22"/>
    </row>
    <row r="125" spans="1:24" s="1" customFormat="1" x14ac:dyDescent="0.4">
      <c r="A125" s="12"/>
      <c r="B125" s="12"/>
      <c r="C125" s="42"/>
      <c r="D125" s="12"/>
      <c r="E125" s="42"/>
      <c r="F125" s="12"/>
      <c r="G125" s="12"/>
      <c r="H125" s="12"/>
      <c r="I125" s="12"/>
      <c r="J125" s="12"/>
      <c r="K125" s="12"/>
      <c r="L125" s="42"/>
      <c r="M125" s="42"/>
      <c r="N125" s="12"/>
      <c r="O125" s="12"/>
      <c r="P125" s="12"/>
      <c r="Q125" s="12"/>
      <c r="R125" s="12"/>
      <c r="S125" s="12"/>
      <c r="T125" s="43"/>
      <c r="U125" s="191" t="s">
        <v>197</v>
      </c>
      <c r="V125" s="28" t="s">
        <v>306</v>
      </c>
      <c r="W125" s="18"/>
      <c r="X125" s="22"/>
    </row>
    <row r="126" spans="1:24" s="1" customFormat="1" x14ac:dyDescent="0.4">
      <c r="A126" s="12"/>
      <c r="B126" s="12"/>
      <c r="C126" s="42"/>
      <c r="D126" s="12"/>
      <c r="E126" s="42"/>
      <c r="F126" s="12"/>
      <c r="G126" s="12"/>
      <c r="H126" s="12"/>
      <c r="I126" s="12"/>
      <c r="J126" s="12"/>
      <c r="K126" s="12"/>
      <c r="L126" s="42"/>
      <c r="M126" s="42"/>
      <c r="N126" s="12"/>
      <c r="O126" s="12"/>
      <c r="P126" s="12"/>
      <c r="Q126" s="12"/>
      <c r="R126" s="12"/>
      <c r="S126" s="12"/>
      <c r="T126" s="43"/>
      <c r="U126" s="191" t="s">
        <v>198</v>
      </c>
      <c r="V126" s="28" t="s">
        <v>306</v>
      </c>
      <c r="W126" s="18"/>
      <c r="X126" s="22"/>
    </row>
    <row r="127" spans="1:24" s="1" customFormat="1" x14ac:dyDescent="0.4">
      <c r="A127" s="12"/>
      <c r="B127" s="12"/>
      <c r="C127" s="42"/>
      <c r="D127" s="12"/>
      <c r="E127" s="42"/>
      <c r="F127" s="12"/>
      <c r="G127" s="12"/>
      <c r="H127" s="12"/>
      <c r="I127" s="12"/>
      <c r="J127" s="12"/>
      <c r="K127" s="12"/>
      <c r="L127" s="42"/>
      <c r="M127" s="42"/>
      <c r="N127" s="12"/>
      <c r="O127" s="12"/>
      <c r="P127" s="12"/>
      <c r="Q127" s="12"/>
      <c r="R127" s="12"/>
      <c r="S127" s="12"/>
      <c r="T127" s="43"/>
      <c r="U127" s="191" t="s">
        <v>199</v>
      </c>
      <c r="V127" s="28" t="s">
        <v>306</v>
      </c>
      <c r="W127" s="18"/>
      <c r="X127" s="22"/>
    </row>
    <row r="128" spans="1:24" s="1" customFormat="1" x14ac:dyDescent="0.4">
      <c r="A128" s="12"/>
      <c r="B128" s="12"/>
      <c r="C128" s="42"/>
      <c r="D128" s="12"/>
      <c r="E128" s="42"/>
      <c r="F128" s="12"/>
      <c r="G128" s="12"/>
      <c r="H128" s="12"/>
      <c r="I128" s="12"/>
      <c r="J128" s="12"/>
      <c r="K128" s="12"/>
      <c r="L128" s="42"/>
      <c r="M128" s="42"/>
      <c r="N128" s="12"/>
      <c r="O128" s="12"/>
      <c r="P128" s="12"/>
      <c r="Q128" s="12"/>
      <c r="R128" s="12"/>
      <c r="S128" s="12"/>
      <c r="T128" s="43"/>
      <c r="U128" s="191" t="s">
        <v>200</v>
      </c>
      <c r="V128" s="28" t="s">
        <v>306</v>
      </c>
      <c r="W128" s="18"/>
      <c r="X128" s="22"/>
    </row>
    <row r="129" spans="1:24" s="1" customFormat="1" x14ac:dyDescent="0.4">
      <c r="A129" s="12"/>
      <c r="B129" s="12"/>
      <c r="C129" s="42"/>
      <c r="D129" s="12"/>
      <c r="E129" s="42"/>
      <c r="F129" s="12"/>
      <c r="G129" s="12"/>
      <c r="H129" s="12"/>
      <c r="I129" s="12"/>
      <c r="J129" s="12"/>
      <c r="K129" s="12"/>
      <c r="L129" s="42"/>
      <c r="M129" s="42"/>
      <c r="N129" s="12"/>
      <c r="O129" s="12"/>
      <c r="P129" s="12"/>
      <c r="Q129" s="12"/>
      <c r="R129" s="12"/>
      <c r="S129" s="12"/>
      <c r="T129" s="43"/>
      <c r="U129" s="191" t="s">
        <v>201</v>
      </c>
      <c r="V129" s="28" t="s">
        <v>306</v>
      </c>
      <c r="W129" s="18"/>
      <c r="X129" s="22"/>
    </row>
    <row r="130" spans="1:24" s="1" customFormat="1" x14ac:dyDescent="0.4">
      <c r="A130" s="12"/>
      <c r="B130" s="12"/>
      <c r="C130" s="42"/>
      <c r="D130" s="12"/>
      <c r="E130" s="42"/>
      <c r="F130" s="12"/>
      <c r="G130" s="12"/>
      <c r="H130" s="12"/>
      <c r="I130" s="12"/>
      <c r="J130" s="12"/>
      <c r="K130" s="12"/>
      <c r="L130" s="42"/>
      <c r="M130" s="42"/>
      <c r="N130" s="12"/>
      <c r="O130" s="12"/>
      <c r="P130" s="12"/>
      <c r="Q130" s="12"/>
      <c r="R130" s="12"/>
      <c r="S130" s="12"/>
      <c r="T130" s="43"/>
      <c r="U130" s="191" t="s">
        <v>202</v>
      </c>
      <c r="V130" s="28" t="s">
        <v>306</v>
      </c>
      <c r="W130" s="18"/>
      <c r="X130" s="22"/>
    </row>
    <row r="131" spans="1:24" s="1" customFormat="1" x14ac:dyDescent="0.4">
      <c r="A131" s="12"/>
      <c r="B131" s="12"/>
      <c r="C131" s="42"/>
      <c r="D131" s="12"/>
      <c r="E131" s="42"/>
      <c r="F131" s="12"/>
      <c r="G131" s="12"/>
      <c r="H131" s="12"/>
      <c r="I131" s="12"/>
      <c r="J131" s="12"/>
      <c r="K131" s="12"/>
      <c r="L131" s="42"/>
      <c r="M131" s="42"/>
      <c r="N131" s="12"/>
      <c r="O131" s="12"/>
      <c r="P131" s="12"/>
      <c r="Q131" s="12"/>
      <c r="R131" s="12"/>
      <c r="S131" s="12"/>
      <c r="T131" s="43"/>
      <c r="U131" s="191" t="s">
        <v>203</v>
      </c>
      <c r="V131" s="28" t="s">
        <v>306</v>
      </c>
      <c r="W131" s="18"/>
      <c r="X131" s="22"/>
    </row>
    <row r="132" spans="1:24" s="1" customFormat="1" x14ac:dyDescent="0.4">
      <c r="A132" s="12"/>
      <c r="B132" s="12"/>
      <c r="C132" s="42"/>
      <c r="D132" s="12"/>
      <c r="E132" s="42"/>
      <c r="F132" s="12"/>
      <c r="G132" s="12"/>
      <c r="H132" s="12"/>
      <c r="I132" s="12"/>
      <c r="J132" s="12"/>
      <c r="K132" s="12"/>
      <c r="L132" s="42"/>
      <c r="M132" s="42"/>
      <c r="N132" s="12"/>
      <c r="O132" s="12"/>
      <c r="P132" s="12"/>
      <c r="Q132" s="12"/>
      <c r="R132" s="12"/>
      <c r="S132" s="12"/>
      <c r="T132" s="43"/>
      <c r="U132" s="191" t="s">
        <v>204</v>
      </c>
      <c r="V132" s="28" t="s">
        <v>307</v>
      </c>
      <c r="W132" s="18"/>
      <c r="X132" s="22"/>
    </row>
    <row r="133" spans="1:24" s="1" customFormat="1" x14ac:dyDescent="0.4">
      <c r="A133" s="12"/>
      <c r="B133" s="12"/>
      <c r="C133" s="42"/>
      <c r="D133" s="12"/>
      <c r="E133" s="42"/>
      <c r="F133" s="12"/>
      <c r="G133" s="12"/>
      <c r="H133" s="12"/>
      <c r="I133" s="12"/>
      <c r="J133" s="12"/>
      <c r="K133" s="12"/>
      <c r="L133" s="42"/>
      <c r="M133" s="42"/>
      <c r="N133" s="12"/>
      <c r="O133" s="12"/>
      <c r="P133" s="12"/>
      <c r="Q133" s="12"/>
      <c r="R133" s="12"/>
      <c r="S133" s="12"/>
      <c r="T133" s="43"/>
      <c r="U133" s="191" t="s">
        <v>205</v>
      </c>
      <c r="V133" s="28" t="s">
        <v>345</v>
      </c>
      <c r="W133" s="18"/>
      <c r="X133" s="22"/>
    </row>
    <row r="134" spans="1:24" s="1" customFormat="1" x14ac:dyDescent="0.4">
      <c r="A134" s="12"/>
      <c r="B134" s="12"/>
      <c r="C134" s="42"/>
      <c r="D134" s="12"/>
      <c r="E134" s="42"/>
      <c r="F134" s="12"/>
      <c r="G134" s="12"/>
      <c r="H134" s="12"/>
      <c r="I134" s="12"/>
      <c r="J134" s="12"/>
      <c r="K134" s="12"/>
      <c r="L134" s="42"/>
      <c r="M134" s="42"/>
      <c r="N134" s="12"/>
      <c r="O134" s="12"/>
      <c r="P134" s="12"/>
      <c r="Q134" s="12"/>
      <c r="R134" s="12"/>
      <c r="S134" s="12"/>
      <c r="T134" s="43"/>
      <c r="U134" s="191" t="s">
        <v>206</v>
      </c>
      <c r="V134" s="28" t="s">
        <v>306</v>
      </c>
      <c r="W134" s="18"/>
      <c r="X134" s="22"/>
    </row>
    <row r="135" spans="1:24" s="1" customFormat="1" x14ac:dyDescent="0.4">
      <c r="A135" s="12"/>
      <c r="B135" s="12"/>
      <c r="C135" s="42"/>
      <c r="D135" s="12"/>
      <c r="E135" s="42"/>
      <c r="F135" s="12"/>
      <c r="G135" s="12"/>
      <c r="H135" s="12"/>
      <c r="I135" s="12"/>
      <c r="J135" s="12"/>
      <c r="K135" s="12"/>
      <c r="L135" s="42"/>
      <c r="M135" s="42"/>
      <c r="N135" s="12"/>
      <c r="O135" s="12"/>
      <c r="P135" s="12"/>
      <c r="Q135" s="12"/>
      <c r="R135" s="12"/>
      <c r="S135" s="12"/>
      <c r="T135" s="43"/>
      <c r="U135" s="191" t="s">
        <v>207</v>
      </c>
      <c r="V135" s="28" t="s">
        <v>306</v>
      </c>
      <c r="W135" s="18"/>
      <c r="X135" s="22"/>
    </row>
    <row r="136" spans="1:24" s="1" customFormat="1" x14ac:dyDescent="0.4">
      <c r="A136" s="12"/>
      <c r="B136" s="12"/>
      <c r="C136" s="42"/>
      <c r="D136" s="12"/>
      <c r="E136" s="42"/>
      <c r="F136" s="12"/>
      <c r="G136" s="12"/>
      <c r="H136" s="12"/>
      <c r="I136" s="12"/>
      <c r="J136" s="12"/>
      <c r="K136" s="12"/>
      <c r="L136" s="42"/>
      <c r="M136" s="42"/>
      <c r="N136" s="12"/>
      <c r="O136" s="12"/>
      <c r="P136" s="12"/>
      <c r="Q136" s="12"/>
      <c r="R136" s="12"/>
      <c r="S136" s="12"/>
      <c r="T136" s="43"/>
      <c r="U136" s="191" t="s">
        <v>208</v>
      </c>
      <c r="V136" s="28" t="s">
        <v>350</v>
      </c>
      <c r="W136" s="18"/>
      <c r="X136" s="22"/>
    </row>
    <row r="137" spans="1:24" s="1" customFormat="1" x14ac:dyDescent="0.4">
      <c r="A137" s="12"/>
      <c r="B137" s="12"/>
      <c r="C137" s="42"/>
      <c r="D137" s="12"/>
      <c r="E137" s="42"/>
      <c r="F137" s="12"/>
      <c r="G137" s="12"/>
      <c r="H137" s="12"/>
      <c r="I137" s="12"/>
      <c r="J137" s="12"/>
      <c r="K137" s="12"/>
      <c r="L137" s="42"/>
      <c r="M137" s="42"/>
      <c r="N137" s="12"/>
      <c r="O137" s="12"/>
      <c r="P137" s="12"/>
      <c r="Q137" s="12"/>
      <c r="R137" s="12"/>
      <c r="S137" s="12"/>
      <c r="T137" s="43"/>
      <c r="U137" s="191" t="s">
        <v>209</v>
      </c>
      <c r="V137" s="28" t="s">
        <v>306</v>
      </c>
      <c r="W137" s="18"/>
      <c r="X137" s="22"/>
    </row>
    <row r="138" spans="1:24" s="1" customFormat="1" x14ac:dyDescent="0.4">
      <c r="A138" s="12"/>
      <c r="B138" s="12"/>
      <c r="C138" s="42"/>
      <c r="D138" s="12"/>
      <c r="E138" s="42"/>
      <c r="F138" s="12"/>
      <c r="G138" s="12"/>
      <c r="H138" s="12"/>
      <c r="I138" s="12"/>
      <c r="J138" s="12"/>
      <c r="K138" s="12"/>
      <c r="L138" s="42"/>
      <c r="M138" s="42"/>
      <c r="N138" s="12"/>
      <c r="O138" s="12"/>
      <c r="P138" s="12"/>
      <c r="Q138" s="12"/>
      <c r="R138" s="12"/>
      <c r="S138" s="12"/>
      <c r="T138" s="43"/>
      <c r="U138" s="191" t="s">
        <v>210</v>
      </c>
      <c r="V138" s="28" t="s">
        <v>351</v>
      </c>
      <c r="W138" s="18"/>
      <c r="X138" s="22"/>
    </row>
    <row r="139" spans="1:24" s="1" customFormat="1" x14ac:dyDescent="0.4">
      <c r="A139" s="12"/>
      <c r="B139" s="12"/>
      <c r="C139" s="42"/>
      <c r="D139" s="12"/>
      <c r="E139" s="42"/>
      <c r="F139" s="12"/>
      <c r="G139" s="12"/>
      <c r="H139" s="12"/>
      <c r="I139" s="12"/>
      <c r="J139" s="12"/>
      <c r="K139" s="12"/>
      <c r="L139" s="42"/>
      <c r="M139" s="42"/>
      <c r="N139" s="12"/>
      <c r="O139" s="12"/>
      <c r="P139" s="12"/>
      <c r="Q139" s="12"/>
      <c r="R139" s="12"/>
      <c r="S139" s="12"/>
      <c r="T139" s="43"/>
      <c r="U139" s="191" t="s">
        <v>211</v>
      </c>
      <c r="V139" s="28" t="s">
        <v>306</v>
      </c>
      <c r="W139" s="18"/>
      <c r="X139" s="22"/>
    </row>
    <row r="140" spans="1:24" s="1" customFormat="1" x14ac:dyDescent="0.4">
      <c r="A140" s="12"/>
      <c r="B140" s="12"/>
      <c r="C140" s="42"/>
      <c r="D140" s="12"/>
      <c r="E140" s="42"/>
      <c r="F140" s="12"/>
      <c r="G140" s="12"/>
      <c r="H140" s="12"/>
      <c r="I140" s="12"/>
      <c r="J140" s="12"/>
      <c r="K140" s="12"/>
      <c r="L140" s="42"/>
      <c r="M140" s="42"/>
      <c r="N140" s="12"/>
      <c r="O140" s="12"/>
      <c r="P140" s="12"/>
      <c r="Q140" s="12"/>
      <c r="R140" s="12"/>
      <c r="S140" s="12"/>
      <c r="T140" s="43"/>
      <c r="U140" s="191" t="s">
        <v>212</v>
      </c>
      <c r="V140" s="28" t="s">
        <v>306</v>
      </c>
      <c r="W140" s="18"/>
      <c r="X140" s="22"/>
    </row>
    <row r="141" spans="1:24" s="1" customFormat="1" x14ac:dyDescent="0.4">
      <c r="A141" s="12"/>
      <c r="B141" s="12"/>
      <c r="C141" s="42"/>
      <c r="D141" s="12"/>
      <c r="E141" s="42"/>
      <c r="F141" s="12"/>
      <c r="G141" s="12"/>
      <c r="H141" s="12"/>
      <c r="I141" s="12"/>
      <c r="J141" s="12"/>
      <c r="K141" s="12"/>
      <c r="L141" s="42"/>
      <c r="M141" s="42"/>
      <c r="N141" s="12"/>
      <c r="O141" s="12"/>
      <c r="P141" s="12"/>
      <c r="Q141" s="12"/>
      <c r="R141" s="12"/>
      <c r="S141" s="12"/>
      <c r="T141" s="43"/>
      <c r="U141" s="191" t="s">
        <v>213</v>
      </c>
      <c r="V141" s="28" t="s">
        <v>307</v>
      </c>
      <c r="W141" s="18"/>
      <c r="X141" s="22"/>
    </row>
    <row r="142" spans="1:24" s="1" customFormat="1" x14ac:dyDescent="0.4">
      <c r="A142" s="12"/>
      <c r="B142" s="12"/>
      <c r="C142" s="42"/>
      <c r="D142" s="12"/>
      <c r="E142" s="42"/>
      <c r="F142" s="12"/>
      <c r="G142" s="12"/>
      <c r="H142" s="12"/>
      <c r="I142" s="12"/>
      <c r="J142" s="12"/>
      <c r="K142" s="12"/>
      <c r="L142" s="42"/>
      <c r="M142" s="42"/>
      <c r="N142" s="12"/>
      <c r="O142" s="12"/>
      <c r="P142" s="12"/>
      <c r="Q142" s="12"/>
      <c r="R142" s="12"/>
      <c r="S142" s="12"/>
      <c r="T142" s="43"/>
      <c r="U142" s="191" t="s">
        <v>214</v>
      </c>
      <c r="V142" s="28" t="s">
        <v>306</v>
      </c>
      <c r="W142" s="18"/>
      <c r="X142" s="22"/>
    </row>
    <row r="143" spans="1:24" s="1" customFormat="1" x14ac:dyDescent="0.4">
      <c r="A143" s="12"/>
      <c r="B143" s="12"/>
      <c r="C143" s="42"/>
      <c r="D143" s="12"/>
      <c r="E143" s="42"/>
      <c r="F143" s="12"/>
      <c r="G143" s="12"/>
      <c r="H143" s="12"/>
      <c r="I143" s="12"/>
      <c r="J143" s="12"/>
      <c r="K143" s="12"/>
      <c r="L143" s="42"/>
      <c r="M143" s="42"/>
      <c r="N143" s="12"/>
      <c r="O143" s="12"/>
      <c r="P143" s="12"/>
      <c r="Q143" s="12"/>
      <c r="R143" s="12"/>
      <c r="S143" s="12"/>
      <c r="T143" s="43"/>
      <c r="U143" s="191" t="s">
        <v>215</v>
      </c>
      <c r="V143" s="28" t="s">
        <v>306</v>
      </c>
      <c r="W143" s="18"/>
      <c r="X143" s="22"/>
    </row>
    <row r="144" spans="1:24" s="1" customFormat="1" x14ac:dyDescent="0.4">
      <c r="A144" s="12"/>
      <c r="B144" s="12"/>
      <c r="C144" s="42"/>
      <c r="D144" s="12"/>
      <c r="E144" s="42"/>
      <c r="F144" s="12"/>
      <c r="G144" s="12"/>
      <c r="H144" s="12"/>
      <c r="I144" s="12"/>
      <c r="J144" s="12"/>
      <c r="K144" s="12"/>
      <c r="L144" s="42"/>
      <c r="M144" s="42"/>
      <c r="N144" s="12"/>
      <c r="O144" s="12"/>
      <c r="P144" s="12"/>
      <c r="Q144" s="12"/>
      <c r="R144" s="12"/>
      <c r="S144" s="12"/>
      <c r="T144" s="43"/>
      <c r="U144" s="191" t="s">
        <v>216</v>
      </c>
      <c r="V144" s="28" t="s">
        <v>306</v>
      </c>
      <c r="W144" s="18"/>
      <c r="X144" s="22"/>
    </row>
    <row r="145" spans="1:24" s="1" customFormat="1" x14ac:dyDescent="0.4">
      <c r="A145" s="12"/>
      <c r="B145" s="12"/>
      <c r="C145" s="42"/>
      <c r="D145" s="12"/>
      <c r="E145" s="42"/>
      <c r="F145" s="12"/>
      <c r="G145" s="12"/>
      <c r="H145" s="12"/>
      <c r="I145" s="12"/>
      <c r="J145" s="12"/>
      <c r="K145" s="12"/>
      <c r="L145" s="42"/>
      <c r="M145" s="42"/>
      <c r="N145" s="12"/>
      <c r="O145" s="12"/>
      <c r="P145" s="12"/>
      <c r="Q145" s="12"/>
      <c r="R145" s="12"/>
      <c r="S145" s="12"/>
      <c r="T145" s="43"/>
      <c r="U145" s="191" t="s">
        <v>217</v>
      </c>
      <c r="V145" s="28" t="s">
        <v>307</v>
      </c>
      <c r="W145" s="18"/>
      <c r="X145" s="22"/>
    </row>
    <row r="146" spans="1:24" s="1" customFormat="1" x14ac:dyDescent="0.4">
      <c r="A146" s="12"/>
      <c r="B146" s="12"/>
      <c r="C146" s="42"/>
      <c r="D146" s="12"/>
      <c r="E146" s="42"/>
      <c r="F146" s="12"/>
      <c r="G146" s="12"/>
      <c r="H146" s="12"/>
      <c r="I146" s="12"/>
      <c r="J146" s="12"/>
      <c r="K146" s="12"/>
      <c r="L146" s="42"/>
      <c r="M146" s="42"/>
      <c r="N146" s="12"/>
      <c r="O146" s="12"/>
      <c r="P146" s="12"/>
      <c r="Q146" s="12"/>
      <c r="R146" s="12"/>
      <c r="S146" s="12"/>
      <c r="T146" s="43"/>
      <c r="U146" s="191" t="s">
        <v>218</v>
      </c>
      <c r="V146" s="28" t="s">
        <v>307</v>
      </c>
      <c r="W146" s="18"/>
      <c r="X146" s="22"/>
    </row>
    <row r="147" spans="1:24" s="1" customFormat="1" x14ac:dyDescent="0.4">
      <c r="A147" s="12"/>
      <c r="B147" s="12"/>
      <c r="C147" s="42"/>
      <c r="D147" s="12"/>
      <c r="E147" s="42"/>
      <c r="F147" s="12"/>
      <c r="G147" s="12"/>
      <c r="H147" s="12"/>
      <c r="I147" s="12"/>
      <c r="J147" s="12"/>
      <c r="K147" s="12"/>
      <c r="L147" s="42"/>
      <c r="M147" s="42"/>
      <c r="N147" s="12"/>
      <c r="O147" s="12"/>
      <c r="P147" s="12"/>
      <c r="Q147" s="12"/>
      <c r="R147" s="12"/>
      <c r="S147" s="12"/>
      <c r="T147" s="43"/>
      <c r="U147" s="191" t="s">
        <v>219</v>
      </c>
      <c r="V147" s="28" t="s">
        <v>306</v>
      </c>
      <c r="W147" s="18"/>
      <c r="X147" s="22"/>
    </row>
    <row r="148" spans="1:24" s="1" customFormat="1" x14ac:dyDescent="0.4">
      <c r="A148" s="12"/>
      <c r="B148" s="12"/>
      <c r="C148" s="42"/>
      <c r="D148" s="12"/>
      <c r="E148" s="42"/>
      <c r="F148" s="12"/>
      <c r="G148" s="12"/>
      <c r="H148" s="12"/>
      <c r="I148" s="12"/>
      <c r="J148" s="12"/>
      <c r="K148" s="12"/>
      <c r="L148" s="42"/>
      <c r="M148" s="42"/>
      <c r="N148" s="12"/>
      <c r="O148" s="12"/>
      <c r="P148" s="12"/>
      <c r="Q148" s="12"/>
      <c r="R148" s="12"/>
      <c r="S148" s="12"/>
      <c r="T148" s="43"/>
      <c r="U148" s="191" t="s">
        <v>220</v>
      </c>
      <c r="V148" s="28" t="s">
        <v>306</v>
      </c>
      <c r="W148" s="18"/>
      <c r="X148" s="22"/>
    </row>
    <row r="149" spans="1:24" s="1" customFormat="1" x14ac:dyDescent="0.4">
      <c r="A149" s="12"/>
      <c r="B149" s="12"/>
      <c r="C149" s="42"/>
      <c r="D149" s="12"/>
      <c r="E149" s="42"/>
      <c r="F149" s="12"/>
      <c r="G149" s="12"/>
      <c r="H149" s="12"/>
      <c r="I149" s="12"/>
      <c r="J149" s="12"/>
      <c r="K149" s="12"/>
      <c r="L149" s="42"/>
      <c r="M149" s="42"/>
      <c r="N149" s="12"/>
      <c r="O149" s="12"/>
      <c r="P149" s="12"/>
      <c r="Q149" s="12"/>
      <c r="R149" s="12"/>
      <c r="S149" s="12"/>
      <c r="T149" s="43"/>
      <c r="U149" s="191" t="s">
        <v>221</v>
      </c>
      <c r="V149" s="28" t="s">
        <v>306</v>
      </c>
      <c r="W149" s="18"/>
      <c r="X149" s="22"/>
    </row>
    <row r="150" spans="1:24" s="1" customFormat="1" x14ac:dyDescent="0.4">
      <c r="A150" s="12"/>
      <c r="B150" s="12"/>
      <c r="C150" s="42"/>
      <c r="D150" s="12"/>
      <c r="E150" s="42"/>
      <c r="F150" s="12"/>
      <c r="G150" s="12"/>
      <c r="H150" s="12"/>
      <c r="I150" s="12"/>
      <c r="J150" s="12"/>
      <c r="K150" s="12"/>
      <c r="L150" s="42"/>
      <c r="M150" s="42"/>
      <c r="N150" s="12"/>
      <c r="O150" s="12"/>
      <c r="P150" s="12"/>
      <c r="Q150" s="12"/>
      <c r="R150" s="12"/>
      <c r="S150" s="12"/>
      <c r="T150" s="43"/>
      <c r="U150" s="191" t="s">
        <v>222</v>
      </c>
      <c r="V150" s="28" t="s">
        <v>306</v>
      </c>
      <c r="W150" s="18"/>
      <c r="X150" s="22"/>
    </row>
    <row r="151" spans="1:24" s="1" customFormat="1" x14ac:dyDescent="0.4">
      <c r="A151" s="12"/>
      <c r="B151" s="12"/>
      <c r="C151" s="42"/>
      <c r="D151" s="12"/>
      <c r="E151" s="42"/>
      <c r="F151" s="12"/>
      <c r="G151" s="12"/>
      <c r="H151" s="12"/>
      <c r="I151" s="12"/>
      <c r="J151" s="12"/>
      <c r="K151" s="12"/>
      <c r="L151" s="42"/>
      <c r="M151" s="42"/>
      <c r="N151" s="12"/>
      <c r="O151" s="12"/>
      <c r="P151" s="12"/>
      <c r="Q151" s="12"/>
      <c r="R151" s="12"/>
      <c r="S151" s="12"/>
      <c r="T151" s="43"/>
      <c r="U151" s="191" t="s">
        <v>223</v>
      </c>
      <c r="V151" s="28" t="s">
        <v>306</v>
      </c>
      <c r="W151" s="18"/>
      <c r="X151" s="22"/>
    </row>
    <row r="152" spans="1:24" s="1" customFormat="1" x14ac:dyDescent="0.4">
      <c r="A152" s="12"/>
      <c r="B152" s="12"/>
      <c r="C152" s="42"/>
      <c r="D152" s="12"/>
      <c r="E152" s="42"/>
      <c r="F152" s="12"/>
      <c r="G152" s="12"/>
      <c r="H152" s="12"/>
      <c r="I152" s="12"/>
      <c r="J152" s="12"/>
      <c r="K152" s="12"/>
      <c r="L152" s="42"/>
      <c r="M152" s="42"/>
      <c r="N152" s="12"/>
      <c r="O152" s="12"/>
      <c r="P152" s="12"/>
      <c r="Q152" s="12"/>
      <c r="R152" s="12"/>
      <c r="S152" s="12"/>
      <c r="T152" s="43"/>
      <c r="U152" s="191" t="s">
        <v>224</v>
      </c>
      <c r="V152" s="28" t="s">
        <v>306</v>
      </c>
      <c r="W152" s="18"/>
      <c r="X152" s="22"/>
    </row>
    <row r="153" spans="1:24" s="1" customFormat="1" x14ac:dyDescent="0.4">
      <c r="A153" s="12"/>
      <c r="B153" s="12"/>
      <c r="C153" s="42"/>
      <c r="D153" s="12"/>
      <c r="E153" s="42"/>
      <c r="F153" s="12"/>
      <c r="G153" s="12"/>
      <c r="H153" s="12"/>
      <c r="I153" s="12"/>
      <c r="J153" s="12"/>
      <c r="K153" s="12"/>
      <c r="L153" s="42"/>
      <c r="M153" s="42"/>
      <c r="N153" s="12"/>
      <c r="O153" s="12"/>
      <c r="P153" s="12"/>
      <c r="Q153" s="12"/>
      <c r="R153" s="12"/>
      <c r="S153" s="12"/>
      <c r="T153" s="43"/>
      <c r="U153" s="191" t="s">
        <v>225</v>
      </c>
      <c r="V153" s="28" t="s">
        <v>307</v>
      </c>
      <c r="W153" s="18"/>
      <c r="X153" s="22"/>
    </row>
    <row r="154" spans="1:24" s="1" customFormat="1" x14ac:dyDescent="0.4">
      <c r="A154" s="12"/>
      <c r="B154" s="12"/>
      <c r="C154" s="42"/>
      <c r="D154" s="12"/>
      <c r="E154" s="42"/>
      <c r="F154" s="12"/>
      <c r="G154" s="12"/>
      <c r="H154" s="12"/>
      <c r="I154" s="12"/>
      <c r="J154" s="12"/>
      <c r="K154" s="12"/>
      <c r="L154" s="42"/>
      <c r="M154" s="42"/>
      <c r="N154" s="12"/>
      <c r="O154" s="12"/>
      <c r="P154" s="12"/>
      <c r="Q154" s="12"/>
      <c r="R154" s="12"/>
      <c r="S154" s="12"/>
      <c r="T154" s="43"/>
      <c r="U154" s="191" t="s">
        <v>226</v>
      </c>
      <c r="V154" s="28" t="s">
        <v>306</v>
      </c>
      <c r="W154" s="18"/>
      <c r="X154" s="22"/>
    </row>
    <row r="155" spans="1:24" s="1" customFormat="1" x14ac:dyDescent="0.4">
      <c r="A155" s="12"/>
      <c r="B155" s="12"/>
      <c r="C155" s="42"/>
      <c r="D155" s="12"/>
      <c r="E155" s="42"/>
      <c r="F155" s="12"/>
      <c r="G155" s="12"/>
      <c r="H155" s="12"/>
      <c r="I155" s="12"/>
      <c r="J155" s="12"/>
      <c r="K155" s="12"/>
      <c r="L155" s="42"/>
      <c r="M155" s="42"/>
      <c r="N155" s="12"/>
      <c r="O155" s="12"/>
      <c r="P155" s="12"/>
      <c r="Q155" s="12"/>
      <c r="R155" s="12"/>
      <c r="S155" s="12"/>
      <c r="T155" s="43"/>
      <c r="U155" s="191" t="s">
        <v>227</v>
      </c>
      <c r="V155" s="28" t="s">
        <v>306</v>
      </c>
      <c r="W155" s="18"/>
      <c r="X155" s="22"/>
    </row>
    <row r="156" spans="1:24" s="1" customFormat="1" x14ac:dyDescent="0.4">
      <c r="A156" s="12"/>
      <c r="B156" s="12"/>
      <c r="C156" s="42"/>
      <c r="D156" s="12"/>
      <c r="E156" s="42"/>
      <c r="F156" s="12"/>
      <c r="G156" s="12"/>
      <c r="H156" s="12"/>
      <c r="I156" s="12"/>
      <c r="J156" s="12"/>
      <c r="K156" s="12"/>
      <c r="L156" s="42"/>
      <c r="M156" s="42"/>
      <c r="N156" s="12"/>
      <c r="O156" s="12"/>
      <c r="P156" s="12"/>
      <c r="Q156" s="12"/>
      <c r="R156" s="12"/>
      <c r="S156" s="12"/>
      <c r="T156" s="43"/>
      <c r="U156" s="191" t="s">
        <v>228</v>
      </c>
      <c r="V156" s="28" t="s">
        <v>306</v>
      </c>
      <c r="W156" s="18"/>
      <c r="X156" s="22"/>
    </row>
    <row r="157" spans="1:24" s="1" customFormat="1" x14ac:dyDescent="0.4">
      <c r="A157" s="12"/>
      <c r="B157" s="12"/>
      <c r="C157" s="42"/>
      <c r="D157" s="12"/>
      <c r="E157" s="42"/>
      <c r="F157" s="12"/>
      <c r="G157" s="12"/>
      <c r="H157" s="12"/>
      <c r="I157" s="12"/>
      <c r="J157" s="12"/>
      <c r="K157" s="12"/>
      <c r="L157" s="42"/>
      <c r="M157" s="42"/>
      <c r="N157" s="12"/>
      <c r="O157" s="12"/>
      <c r="P157" s="12"/>
      <c r="Q157" s="12"/>
      <c r="R157" s="12"/>
      <c r="S157" s="12"/>
      <c r="T157" s="43"/>
      <c r="U157" s="191" t="s">
        <v>229</v>
      </c>
      <c r="V157" s="28" t="s">
        <v>306</v>
      </c>
      <c r="W157" s="18"/>
      <c r="X157" s="22"/>
    </row>
    <row r="158" spans="1:24" s="1" customFormat="1" x14ac:dyDescent="0.4">
      <c r="A158" s="12"/>
      <c r="B158" s="12"/>
      <c r="C158" s="42"/>
      <c r="D158" s="12"/>
      <c r="E158" s="42"/>
      <c r="F158" s="12"/>
      <c r="G158" s="12"/>
      <c r="H158" s="12"/>
      <c r="I158" s="12"/>
      <c r="J158" s="12"/>
      <c r="K158" s="12"/>
      <c r="L158" s="42"/>
      <c r="M158" s="42"/>
      <c r="N158" s="12"/>
      <c r="O158" s="12"/>
      <c r="P158" s="12"/>
      <c r="Q158" s="12"/>
      <c r="R158" s="12"/>
      <c r="S158" s="12"/>
      <c r="T158" s="43"/>
      <c r="U158" s="191" t="s">
        <v>230</v>
      </c>
      <c r="V158" s="28" t="s">
        <v>306</v>
      </c>
      <c r="W158" s="18"/>
      <c r="X158" s="22"/>
    </row>
    <row r="159" spans="1:24" s="1" customFormat="1" x14ac:dyDescent="0.4">
      <c r="A159" s="12"/>
      <c r="B159" s="12"/>
      <c r="C159" s="42"/>
      <c r="D159" s="12"/>
      <c r="E159" s="42"/>
      <c r="F159" s="12"/>
      <c r="G159" s="12"/>
      <c r="H159" s="12"/>
      <c r="I159" s="12"/>
      <c r="J159" s="12"/>
      <c r="K159" s="12"/>
      <c r="L159" s="42"/>
      <c r="M159" s="42"/>
      <c r="N159" s="12"/>
      <c r="O159" s="12"/>
      <c r="P159" s="12"/>
      <c r="Q159" s="12"/>
      <c r="R159" s="12"/>
      <c r="S159" s="12"/>
      <c r="T159" s="43"/>
      <c r="U159" s="191" t="s">
        <v>231</v>
      </c>
      <c r="V159" s="28" t="s">
        <v>306</v>
      </c>
      <c r="W159" s="18"/>
      <c r="X159" s="22"/>
    </row>
    <row r="160" spans="1:24" s="1" customFormat="1" x14ac:dyDescent="0.4">
      <c r="A160" s="12"/>
      <c r="B160" s="12"/>
      <c r="C160" s="42"/>
      <c r="D160" s="12"/>
      <c r="E160" s="42"/>
      <c r="F160" s="12"/>
      <c r="G160" s="12"/>
      <c r="H160" s="12"/>
      <c r="I160" s="12"/>
      <c r="J160" s="12"/>
      <c r="K160" s="12"/>
      <c r="L160" s="42"/>
      <c r="M160" s="42"/>
      <c r="N160" s="12"/>
      <c r="O160" s="12"/>
      <c r="P160" s="12"/>
      <c r="Q160" s="12"/>
      <c r="R160" s="12"/>
      <c r="S160" s="12"/>
      <c r="T160" s="43"/>
      <c r="U160" s="191" t="s">
        <v>232</v>
      </c>
      <c r="V160" s="28" t="s">
        <v>306</v>
      </c>
      <c r="W160" s="18"/>
      <c r="X160" s="22"/>
    </row>
    <row r="161" spans="1:24" s="1" customFormat="1" x14ac:dyDescent="0.4">
      <c r="A161" s="12"/>
      <c r="B161" s="12"/>
      <c r="C161" s="42"/>
      <c r="D161" s="12"/>
      <c r="E161" s="42"/>
      <c r="F161" s="12"/>
      <c r="G161" s="12"/>
      <c r="H161" s="12"/>
      <c r="I161" s="12"/>
      <c r="J161" s="12"/>
      <c r="K161" s="12"/>
      <c r="L161" s="42"/>
      <c r="M161" s="42"/>
      <c r="N161" s="12"/>
      <c r="O161" s="12"/>
      <c r="P161" s="12"/>
      <c r="Q161" s="12"/>
      <c r="R161" s="12"/>
      <c r="S161" s="12"/>
      <c r="T161" s="43"/>
      <c r="U161" s="191" t="s">
        <v>233</v>
      </c>
      <c r="V161" s="28" t="s">
        <v>306</v>
      </c>
      <c r="W161" s="18"/>
      <c r="X161" s="22"/>
    </row>
    <row r="162" spans="1:24" s="1" customFormat="1" x14ac:dyDescent="0.4">
      <c r="A162" s="12"/>
      <c r="B162" s="12"/>
      <c r="C162" s="42"/>
      <c r="D162" s="12"/>
      <c r="E162" s="42"/>
      <c r="F162" s="12"/>
      <c r="G162" s="12"/>
      <c r="H162" s="12"/>
      <c r="I162" s="12"/>
      <c r="J162" s="12"/>
      <c r="K162" s="12"/>
      <c r="L162" s="42"/>
      <c r="M162" s="42"/>
      <c r="N162" s="12"/>
      <c r="O162" s="12"/>
      <c r="P162" s="12"/>
      <c r="Q162" s="12"/>
      <c r="R162" s="12"/>
      <c r="S162" s="12"/>
      <c r="T162" s="43"/>
      <c r="U162" s="191" t="s">
        <v>234</v>
      </c>
      <c r="V162" s="28" t="s">
        <v>306</v>
      </c>
      <c r="W162" s="18"/>
      <c r="X162" s="22"/>
    </row>
    <row r="163" spans="1:24" s="1" customFormat="1" x14ac:dyDescent="0.4">
      <c r="A163" s="12"/>
      <c r="B163" s="12"/>
      <c r="C163" s="42"/>
      <c r="D163" s="12"/>
      <c r="E163" s="42"/>
      <c r="F163" s="12"/>
      <c r="G163" s="12"/>
      <c r="H163" s="12"/>
      <c r="I163" s="12"/>
      <c r="J163" s="12"/>
      <c r="K163" s="12"/>
      <c r="L163" s="42"/>
      <c r="M163" s="42"/>
      <c r="N163" s="12"/>
      <c r="O163" s="12"/>
      <c r="P163" s="12"/>
      <c r="Q163" s="12"/>
      <c r="R163" s="12"/>
      <c r="S163" s="12"/>
      <c r="T163" s="43"/>
      <c r="U163" s="191" t="s">
        <v>235</v>
      </c>
      <c r="V163" s="28" t="s">
        <v>306</v>
      </c>
      <c r="W163" s="18"/>
      <c r="X163" s="22"/>
    </row>
    <row r="164" spans="1:24" s="1" customFormat="1" x14ac:dyDescent="0.4">
      <c r="A164" s="12"/>
      <c r="B164" s="12"/>
      <c r="C164" s="42"/>
      <c r="D164" s="12"/>
      <c r="E164" s="42"/>
      <c r="F164" s="12"/>
      <c r="G164" s="12"/>
      <c r="H164" s="12"/>
      <c r="I164" s="12"/>
      <c r="J164" s="12"/>
      <c r="K164" s="12"/>
      <c r="L164" s="42"/>
      <c r="M164" s="42"/>
      <c r="N164" s="12"/>
      <c r="O164" s="12"/>
      <c r="P164" s="12"/>
      <c r="Q164" s="12"/>
      <c r="R164" s="12"/>
      <c r="S164" s="12"/>
      <c r="T164" s="43"/>
      <c r="U164" s="191" t="s">
        <v>236</v>
      </c>
      <c r="V164" s="28" t="s">
        <v>352</v>
      </c>
      <c r="W164" s="18"/>
      <c r="X164" s="22"/>
    </row>
    <row r="165" spans="1:24" s="1" customFormat="1" x14ac:dyDescent="0.4">
      <c r="A165" s="12"/>
      <c r="B165" s="12"/>
      <c r="C165" s="42"/>
      <c r="D165" s="12"/>
      <c r="E165" s="42"/>
      <c r="F165" s="12"/>
      <c r="G165" s="12"/>
      <c r="H165" s="12"/>
      <c r="I165" s="12"/>
      <c r="J165" s="12"/>
      <c r="K165" s="12"/>
      <c r="L165" s="42"/>
      <c r="M165" s="42"/>
      <c r="N165" s="12"/>
      <c r="O165" s="12"/>
      <c r="P165" s="12"/>
      <c r="Q165" s="12"/>
      <c r="R165" s="12"/>
      <c r="S165" s="12"/>
      <c r="T165" s="43"/>
      <c r="U165" s="191" t="s">
        <v>237</v>
      </c>
      <c r="V165" s="28" t="s">
        <v>306</v>
      </c>
      <c r="W165" s="18"/>
      <c r="X165" s="22"/>
    </row>
    <row r="166" spans="1:24" s="1" customFormat="1" x14ac:dyDescent="0.4">
      <c r="A166" s="12"/>
      <c r="B166" s="12"/>
      <c r="C166" s="42"/>
      <c r="D166" s="12"/>
      <c r="E166" s="42"/>
      <c r="F166" s="12"/>
      <c r="G166" s="12"/>
      <c r="H166" s="12"/>
      <c r="I166" s="12"/>
      <c r="J166" s="12"/>
      <c r="K166" s="12"/>
      <c r="L166" s="42"/>
      <c r="M166" s="42"/>
      <c r="N166" s="12"/>
      <c r="O166" s="12"/>
      <c r="P166" s="12"/>
      <c r="Q166" s="12"/>
      <c r="R166" s="12"/>
      <c r="S166" s="12"/>
      <c r="T166" s="43"/>
      <c r="U166" s="191" t="s">
        <v>238</v>
      </c>
      <c r="V166" s="28" t="s">
        <v>306</v>
      </c>
      <c r="W166" s="18"/>
      <c r="X166" s="22"/>
    </row>
    <row r="167" spans="1:24" s="1" customFormat="1" x14ac:dyDescent="0.4">
      <c r="A167" s="12"/>
      <c r="B167" s="12"/>
      <c r="C167" s="42"/>
      <c r="D167" s="12"/>
      <c r="E167" s="42"/>
      <c r="F167" s="12"/>
      <c r="G167" s="12"/>
      <c r="H167" s="12"/>
      <c r="I167" s="12"/>
      <c r="J167" s="12"/>
      <c r="K167" s="12"/>
      <c r="L167" s="42"/>
      <c r="M167" s="42"/>
      <c r="N167" s="12"/>
      <c r="O167" s="12"/>
      <c r="P167" s="12"/>
      <c r="Q167" s="12"/>
      <c r="R167" s="12"/>
      <c r="S167" s="12"/>
      <c r="T167" s="43"/>
      <c r="U167" s="191" t="s">
        <v>239</v>
      </c>
      <c r="V167" s="28" t="s">
        <v>306</v>
      </c>
      <c r="W167" s="18"/>
      <c r="X167" s="22"/>
    </row>
    <row r="168" spans="1:24" s="1" customFormat="1" x14ac:dyDescent="0.4">
      <c r="A168" s="12"/>
      <c r="B168" s="12"/>
      <c r="C168" s="42"/>
      <c r="D168" s="12"/>
      <c r="E168" s="42"/>
      <c r="F168" s="12"/>
      <c r="G168" s="12"/>
      <c r="H168" s="12"/>
      <c r="I168" s="12"/>
      <c r="J168" s="12"/>
      <c r="K168" s="12"/>
      <c r="L168" s="42"/>
      <c r="M168" s="42"/>
      <c r="N168" s="12"/>
      <c r="O168" s="12"/>
      <c r="P168" s="12"/>
      <c r="Q168" s="12"/>
      <c r="R168" s="12"/>
      <c r="S168" s="12"/>
      <c r="T168" s="43"/>
      <c r="U168" s="191" t="s">
        <v>240</v>
      </c>
      <c r="V168" s="28" t="s">
        <v>306</v>
      </c>
      <c r="W168" s="18"/>
      <c r="X168" s="22"/>
    </row>
    <row r="169" spans="1:24" s="1" customFormat="1" x14ac:dyDescent="0.4">
      <c r="A169" s="12"/>
      <c r="B169" s="12"/>
      <c r="C169" s="42"/>
      <c r="D169" s="12"/>
      <c r="E169" s="42"/>
      <c r="F169" s="12"/>
      <c r="G169" s="12"/>
      <c r="H169" s="12"/>
      <c r="I169" s="12"/>
      <c r="J169" s="12"/>
      <c r="K169" s="12"/>
      <c r="L169" s="42"/>
      <c r="M169" s="42"/>
      <c r="N169" s="12"/>
      <c r="O169" s="12"/>
      <c r="P169" s="12"/>
      <c r="Q169" s="12"/>
      <c r="R169" s="12"/>
      <c r="S169" s="12"/>
      <c r="T169" s="43"/>
      <c r="U169" s="191" t="s">
        <v>241</v>
      </c>
      <c r="V169" s="28" t="s">
        <v>306</v>
      </c>
      <c r="W169" s="18"/>
      <c r="X169" s="22"/>
    </row>
    <row r="170" spans="1:24" s="1" customFormat="1" x14ac:dyDescent="0.4">
      <c r="A170" s="12"/>
      <c r="B170" s="12"/>
      <c r="C170" s="42"/>
      <c r="D170" s="12"/>
      <c r="E170" s="42"/>
      <c r="F170" s="12"/>
      <c r="G170" s="12"/>
      <c r="H170" s="12"/>
      <c r="I170" s="12"/>
      <c r="J170" s="12"/>
      <c r="K170" s="12"/>
      <c r="L170" s="42"/>
      <c r="M170" s="42"/>
      <c r="N170" s="12"/>
      <c r="O170" s="12"/>
      <c r="P170" s="12"/>
      <c r="Q170" s="12"/>
      <c r="R170" s="12"/>
      <c r="S170" s="12"/>
      <c r="T170" s="43"/>
      <c r="U170" s="191" t="s">
        <v>242</v>
      </c>
      <c r="V170" s="28" t="s">
        <v>306</v>
      </c>
      <c r="W170" s="18"/>
      <c r="X170" s="22"/>
    </row>
    <row r="171" spans="1:24" s="1" customFormat="1" x14ac:dyDescent="0.4">
      <c r="A171" s="12"/>
      <c r="B171" s="12"/>
      <c r="C171" s="42"/>
      <c r="D171" s="12"/>
      <c r="E171" s="42"/>
      <c r="F171" s="12"/>
      <c r="G171" s="12"/>
      <c r="H171" s="12"/>
      <c r="I171" s="12"/>
      <c r="J171" s="12"/>
      <c r="K171" s="12"/>
      <c r="L171" s="42"/>
      <c r="M171" s="42"/>
      <c r="N171" s="12"/>
      <c r="O171" s="12"/>
      <c r="P171" s="12"/>
      <c r="Q171" s="12"/>
      <c r="R171" s="12"/>
      <c r="S171" s="12"/>
      <c r="T171" s="43"/>
      <c r="U171" s="191" t="s">
        <v>243</v>
      </c>
      <c r="V171" s="28" t="s">
        <v>353</v>
      </c>
      <c r="W171" s="18"/>
      <c r="X171" s="22"/>
    </row>
    <row r="172" spans="1:24" s="1" customFormat="1" x14ac:dyDescent="0.4">
      <c r="A172" s="12"/>
      <c r="B172" s="12"/>
      <c r="C172" s="42"/>
      <c r="D172" s="12"/>
      <c r="E172" s="42"/>
      <c r="F172" s="12"/>
      <c r="G172" s="12"/>
      <c r="H172" s="12"/>
      <c r="I172" s="12"/>
      <c r="J172" s="12"/>
      <c r="K172" s="12"/>
      <c r="L172" s="42"/>
      <c r="M172" s="42"/>
      <c r="N172" s="12"/>
      <c r="O172" s="12"/>
      <c r="P172" s="12"/>
      <c r="Q172" s="12"/>
      <c r="R172" s="12"/>
      <c r="S172" s="12"/>
      <c r="T172" s="43"/>
      <c r="U172" s="191" t="s">
        <v>244</v>
      </c>
      <c r="V172" s="28" t="s">
        <v>306</v>
      </c>
      <c r="W172" s="18"/>
      <c r="X172" s="22"/>
    </row>
    <row r="173" spans="1:24" s="1" customFormat="1" x14ac:dyDescent="0.4">
      <c r="A173" s="12"/>
      <c r="B173" s="12"/>
      <c r="C173" s="42"/>
      <c r="D173" s="12"/>
      <c r="E173" s="42"/>
      <c r="F173" s="12"/>
      <c r="G173" s="12"/>
      <c r="H173" s="12"/>
      <c r="I173" s="12"/>
      <c r="J173" s="12"/>
      <c r="K173" s="12"/>
      <c r="L173" s="42"/>
      <c r="M173" s="42"/>
      <c r="N173" s="12"/>
      <c r="O173" s="12"/>
      <c r="P173" s="12"/>
      <c r="Q173" s="12"/>
      <c r="R173" s="12"/>
      <c r="S173" s="12"/>
      <c r="T173" s="43"/>
      <c r="U173" s="191" t="s">
        <v>245</v>
      </c>
      <c r="V173" s="28" t="s">
        <v>306</v>
      </c>
      <c r="W173" s="18"/>
      <c r="X173" s="22"/>
    </row>
    <row r="174" spans="1:24" s="1" customFormat="1" x14ac:dyDescent="0.4">
      <c r="A174" s="12"/>
      <c r="B174" s="12"/>
      <c r="C174" s="42"/>
      <c r="D174" s="12"/>
      <c r="E174" s="42"/>
      <c r="F174" s="12"/>
      <c r="G174" s="12"/>
      <c r="H174" s="12"/>
      <c r="I174" s="12"/>
      <c r="J174" s="12"/>
      <c r="K174" s="12"/>
      <c r="L174" s="42"/>
      <c r="M174" s="42"/>
      <c r="N174" s="12"/>
      <c r="O174" s="12"/>
      <c r="P174" s="12"/>
      <c r="Q174" s="12"/>
      <c r="R174" s="12"/>
      <c r="S174" s="12"/>
      <c r="T174" s="43"/>
      <c r="U174" s="191" t="s">
        <v>246</v>
      </c>
      <c r="V174" s="28" t="s">
        <v>306</v>
      </c>
      <c r="W174" s="18"/>
      <c r="X174" s="22"/>
    </row>
    <row r="175" spans="1:24" s="1" customFormat="1" x14ac:dyDescent="0.4">
      <c r="A175" s="12"/>
      <c r="B175" s="12"/>
      <c r="C175" s="42"/>
      <c r="D175" s="12"/>
      <c r="E175" s="42"/>
      <c r="F175" s="12"/>
      <c r="G175" s="12"/>
      <c r="H175" s="12"/>
      <c r="I175" s="12"/>
      <c r="J175" s="12"/>
      <c r="K175" s="12"/>
      <c r="L175" s="42"/>
      <c r="M175" s="42"/>
      <c r="N175" s="12"/>
      <c r="O175" s="12"/>
      <c r="P175" s="12"/>
      <c r="Q175" s="12"/>
      <c r="R175" s="12"/>
      <c r="S175" s="12"/>
      <c r="T175" s="43"/>
      <c r="U175" s="191" t="s">
        <v>247</v>
      </c>
      <c r="V175" s="28" t="s">
        <v>307</v>
      </c>
      <c r="W175" s="18"/>
      <c r="X175" s="22"/>
    </row>
    <row r="176" spans="1:24" s="1" customFormat="1" x14ac:dyDescent="0.4">
      <c r="A176" s="12"/>
      <c r="B176" s="12"/>
      <c r="C176" s="42"/>
      <c r="D176" s="12"/>
      <c r="E176" s="42"/>
      <c r="F176" s="12"/>
      <c r="G176" s="12"/>
      <c r="H176" s="12"/>
      <c r="I176" s="12"/>
      <c r="J176" s="12"/>
      <c r="K176" s="12"/>
      <c r="L176" s="42"/>
      <c r="M176" s="42"/>
      <c r="N176" s="12"/>
      <c r="O176" s="12"/>
      <c r="P176" s="12"/>
      <c r="Q176" s="12"/>
      <c r="R176" s="12"/>
      <c r="S176" s="12"/>
      <c r="T176" s="43"/>
      <c r="U176" s="191" t="s">
        <v>248</v>
      </c>
      <c r="V176" s="28" t="s">
        <v>306</v>
      </c>
      <c r="W176" s="18"/>
      <c r="X176" s="22"/>
    </row>
    <row r="177" spans="1:24" s="1" customFormat="1" x14ac:dyDescent="0.4">
      <c r="A177" s="12"/>
      <c r="B177" s="12"/>
      <c r="C177" s="42"/>
      <c r="D177" s="12"/>
      <c r="E177" s="42"/>
      <c r="F177" s="12"/>
      <c r="G177" s="12"/>
      <c r="H177" s="12"/>
      <c r="I177" s="12"/>
      <c r="J177" s="12"/>
      <c r="K177" s="12"/>
      <c r="L177" s="42"/>
      <c r="M177" s="42"/>
      <c r="N177" s="12"/>
      <c r="O177" s="12"/>
      <c r="P177" s="12"/>
      <c r="Q177" s="12"/>
      <c r="R177" s="12"/>
      <c r="S177" s="12"/>
      <c r="T177" s="43"/>
      <c r="U177" s="191" t="s">
        <v>249</v>
      </c>
      <c r="V177" s="28" t="s">
        <v>306</v>
      </c>
      <c r="W177" s="18"/>
      <c r="X177" s="22"/>
    </row>
    <row r="178" spans="1:24" s="1" customFormat="1" x14ac:dyDescent="0.4">
      <c r="A178" s="12"/>
      <c r="B178" s="12"/>
      <c r="C178" s="42"/>
      <c r="D178" s="12"/>
      <c r="E178" s="42"/>
      <c r="F178" s="12"/>
      <c r="G178" s="12"/>
      <c r="H178" s="12"/>
      <c r="I178" s="12"/>
      <c r="J178" s="12"/>
      <c r="K178" s="12"/>
      <c r="L178" s="42"/>
      <c r="M178" s="42"/>
      <c r="N178" s="12"/>
      <c r="O178" s="12"/>
      <c r="P178" s="12"/>
      <c r="Q178" s="12"/>
      <c r="R178" s="12"/>
      <c r="S178" s="12"/>
      <c r="T178" s="43"/>
      <c r="U178" s="191" t="s">
        <v>250</v>
      </c>
      <c r="V178" s="28" t="s">
        <v>306</v>
      </c>
      <c r="W178" s="18"/>
      <c r="X178" s="22"/>
    </row>
    <row r="179" spans="1:24" s="1" customFormat="1" x14ac:dyDescent="0.4">
      <c r="A179" s="12"/>
      <c r="B179" s="12"/>
      <c r="C179" s="42"/>
      <c r="D179" s="12"/>
      <c r="E179" s="42"/>
      <c r="F179" s="12"/>
      <c r="G179" s="12"/>
      <c r="H179" s="12"/>
      <c r="I179" s="12"/>
      <c r="J179" s="12"/>
      <c r="K179" s="12"/>
      <c r="L179" s="42"/>
      <c r="M179" s="42"/>
      <c r="N179" s="12"/>
      <c r="O179" s="12"/>
      <c r="P179" s="12"/>
      <c r="Q179" s="12"/>
      <c r="R179" s="12"/>
      <c r="S179" s="12"/>
      <c r="T179" s="43"/>
      <c r="U179" s="191" t="s">
        <v>251</v>
      </c>
      <c r="V179" s="28" t="s">
        <v>306</v>
      </c>
      <c r="W179" s="18"/>
      <c r="X179" s="22"/>
    </row>
    <row r="180" spans="1:24" s="1" customFormat="1" x14ac:dyDescent="0.4">
      <c r="A180" s="12"/>
      <c r="B180" s="12"/>
      <c r="C180" s="42"/>
      <c r="D180" s="12"/>
      <c r="E180" s="42"/>
      <c r="F180" s="12"/>
      <c r="G180" s="12"/>
      <c r="H180" s="12"/>
      <c r="I180" s="12"/>
      <c r="J180" s="12"/>
      <c r="K180" s="12"/>
      <c r="L180" s="42"/>
      <c r="M180" s="42"/>
      <c r="N180" s="12"/>
      <c r="O180" s="12"/>
      <c r="P180" s="12"/>
      <c r="Q180" s="12"/>
      <c r="R180" s="12"/>
      <c r="S180" s="12"/>
      <c r="T180" s="43"/>
      <c r="U180" s="191" t="s">
        <v>252</v>
      </c>
      <c r="V180" s="28" t="s">
        <v>354</v>
      </c>
      <c r="W180" s="18"/>
      <c r="X180" s="22"/>
    </row>
    <row r="181" spans="1:24" s="1" customFormat="1" x14ac:dyDescent="0.4">
      <c r="A181" s="12"/>
      <c r="B181" s="12"/>
      <c r="C181" s="42"/>
      <c r="D181" s="12"/>
      <c r="E181" s="42"/>
      <c r="F181" s="12"/>
      <c r="G181" s="12"/>
      <c r="H181" s="12"/>
      <c r="I181" s="12"/>
      <c r="J181" s="12"/>
      <c r="K181" s="12"/>
      <c r="L181" s="42"/>
      <c r="M181" s="42"/>
      <c r="N181" s="12"/>
      <c r="O181" s="12"/>
      <c r="P181" s="12"/>
      <c r="Q181" s="12"/>
      <c r="R181" s="12"/>
      <c r="S181" s="12"/>
      <c r="T181" s="43"/>
      <c r="U181" s="191" t="s">
        <v>253</v>
      </c>
      <c r="V181" s="28" t="s">
        <v>306</v>
      </c>
      <c r="W181" s="18"/>
      <c r="X181" s="22"/>
    </row>
    <row r="182" spans="1:24" s="1" customFormat="1" x14ac:dyDescent="0.4">
      <c r="A182" s="12"/>
      <c r="B182" s="12"/>
      <c r="C182" s="42"/>
      <c r="D182" s="12"/>
      <c r="E182" s="42"/>
      <c r="F182" s="12"/>
      <c r="G182" s="12"/>
      <c r="H182" s="12"/>
      <c r="I182" s="12"/>
      <c r="J182" s="12"/>
      <c r="K182" s="12"/>
      <c r="L182" s="42"/>
      <c r="M182" s="42"/>
      <c r="N182" s="12"/>
      <c r="O182" s="12"/>
      <c r="P182" s="12"/>
      <c r="Q182" s="12"/>
      <c r="R182" s="12"/>
      <c r="S182" s="12"/>
      <c r="T182" s="43"/>
      <c r="U182" s="191" t="s">
        <v>254</v>
      </c>
      <c r="V182" s="28" t="s">
        <v>306</v>
      </c>
      <c r="W182" s="18"/>
      <c r="X182" s="22"/>
    </row>
    <row r="183" spans="1:24" s="1" customFormat="1" x14ac:dyDescent="0.4">
      <c r="A183" s="12"/>
      <c r="B183" s="12"/>
      <c r="C183" s="42"/>
      <c r="D183" s="12"/>
      <c r="E183" s="42"/>
      <c r="F183" s="12"/>
      <c r="G183" s="12"/>
      <c r="H183" s="12"/>
      <c r="I183" s="12"/>
      <c r="J183" s="12"/>
      <c r="K183" s="12"/>
      <c r="L183" s="42"/>
      <c r="M183" s="42"/>
      <c r="N183" s="12"/>
      <c r="O183" s="12"/>
      <c r="P183" s="12"/>
      <c r="Q183" s="12"/>
      <c r="R183" s="12"/>
      <c r="S183" s="12"/>
      <c r="T183" s="43"/>
      <c r="U183" s="191" t="s">
        <v>255</v>
      </c>
      <c r="V183" s="28" t="s">
        <v>306</v>
      </c>
      <c r="W183" s="18"/>
      <c r="X183" s="22"/>
    </row>
    <row r="184" spans="1:24" s="1" customFormat="1" x14ac:dyDescent="0.4">
      <c r="A184" s="12"/>
      <c r="B184" s="12"/>
      <c r="C184" s="42"/>
      <c r="D184" s="12"/>
      <c r="E184" s="42"/>
      <c r="F184" s="12"/>
      <c r="G184" s="12"/>
      <c r="H184" s="12"/>
      <c r="I184" s="12"/>
      <c r="J184" s="12"/>
      <c r="K184" s="12"/>
      <c r="L184" s="42"/>
      <c r="M184" s="42"/>
      <c r="N184" s="12"/>
      <c r="O184" s="12"/>
      <c r="P184" s="12"/>
      <c r="Q184" s="12"/>
      <c r="R184" s="12"/>
      <c r="S184" s="12"/>
      <c r="T184" s="43"/>
      <c r="U184" s="191" t="s">
        <v>256</v>
      </c>
      <c r="V184" s="28" t="s">
        <v>307</v>
      </c>
      <c r="W184" s="18"/>
      <c r="X184" s="22"/>
    </row>
    <row r="185" spans="1:24" s="1" customFormat="1" x14ac:dyDescent="0.4">
      <c r="A185" s="12"/>
      <c r="B185" s="12"/>
      <c r="C185" s="42"/>
      <c r="D185" s="12"/>
      <c r="E185" s="42"/>
      <c r="F185" s="12"/>
      <c r="G185" s="12"/>
      <c r="H185" s="12"/>
      <c r="I185" s="12"/>
      <c r="J185" s="12"/>
      <c r="K185" s="12"/>
      <c r="L185" s="42"/>
      <c r="M185" s="42"/>
      <c r="N185" s="12"/>
      <c r="O185" s="12"/>
      <c r="P185" s="12"/>
      <c r="Q185" s="12"/>
      <c r="R185" s="12"/>
      <c r="S185" s="12"/>
      <c r="T185" s="43"/>
      <c r="U185" s="191" t="s">
        <v>257</v>
      </c>
      <c r="V185" s="28" t="s">
        <v>306</v>
      </c>
      <c r="W185" s="18"/>
      <c r="X185" s="22"/>
    </row>
    <row r="186" spans="1:24" s="1" customFormat="1" x14ac:dyDescent="0.4">
      <c r="A186" s="12"/>
      <c r="B186" s="12"/>
      <c r="C186" s="42"/>
      <c r="D186" s="12"/>
      <c r="E186" s="42"/>
      <c r="F186" s="12"/>
      <c r="G186" s="12"/>
      <c r="H186" s="12"/>
      <c r="I186" s="12"/>
      <c r="J186" s="12"/>
      <c r="K186" s="12"/>
      <c r="L186" s="42"/>
      <c r="M186" s="42"/>
      <c r="N186" s="12"/>
      <c r="O186" s="12"/>
      <c r="P186" s="12"/>
      <c r="Q186" s="12"/>
      <c r="R186" s="12"/>
      <c r="S186" s="12"/>
      <c r="T186" s="43"/>
      <c r="U186" s="191" t="s">
        <v>258</v>
      </c>
      <c r="V186" s="28" t="s">
        <v>306</v>
      </c>
      <c r="W186" s="18"/>
      <c r="X186" s="22"/>
    </row>
    <row r="187" spans="1:24" s="1" customFormat="1" x14ac:dyDescent="0.4">
      <c r="A187" s="12"/>
      <c r="B187" s="12"/>
      <c r="C187" s="42"/>
      <c r="D187" s="12"/>
      <c r="E187" s="42"/>
      <c r="F187" s="12"/>
      <c r="G187" s="12"/>
      <c r="H187" s="12"/>
      <c r="I187" s="12"/>
      <c r="J187" s="12"/>
      <c r="K187" s="12"/>
      <c r="L187" s="42"/>
      <c r="M187" s="42"/>
      <c r="N187" s="12"/>
      <c r="O187" s="12"/>
      <c r="P187" s="12"/>
      <c r="Q187" s="12"/>
      <c r="R187" s="12"/>
      <c r="S187" s="12"/>
      <c r="T187" s="43"/>
      <c r="U187" s="191" t="s">
        <v>259</v>
      </c>
      <c r="V187" s="28" t="s">
        <v>307</v>
      </c>
      <c r="W187" s="18"/>
      <c r="X187" s="22"/>
    </row>
    <row r="188" spans="1:24" s="1" customFormat="1" x14ac:dyDescent="0.4">
      <c r="A188" s="12"/>
      <c r="B188" s="12"/>
      <c r="C188" s="42"/>
      <c r="D188" s="12"/>
      <c r="E188" s="42"/>
      <c r="F188" s="12"/>
      <c r="G188" s="12"/>
      <c r="H188" s="12"/>
      <c r="I188" s="12"/>
      <c r="J188" s="12"/>
      <c r="K188" s="12"/>
      <c r="L188" s="42"/>
      <c r="M188" s="42"/>
      <c r="N188" s="12"/>
      <c r="O188" s="12"/>
      <c r="P188" s="12"/>
      <c r="Q188" s="12"/>
      <c r="R188" s="12"/>
      <c r="S188" s="12"/>
      <c r="T188" s="43"/>
      <c r="U188" s="191" t="s">
        <v>260</v>
      </c>
      <c r="V188" s="28" t="s">
        <v>306</v>
      </c>
      <c r="W188" s="18"/>
      <c r="X188" s="22"/>
    </row>
    <row r="189" spans="1:24" s="1" customFormat="1" x14ac:dyDescent="0.4">
      <c r="A189" s="12"/>
      <c r="B189" s="12"/>
      <c r="C189" s="42"/>
      <c r="D189" s="12"/>
      <c r="E189" s="42"/>
      <c r="F189" s="12"/>
      <c r="G189" s="12"/>
      <c r="H189" s="12"/>
      <c r="I189" s="12"/>
      <c r="J189" s="12"/>
      <c r="K189" s="12"/>
      <c r="L189" s="42"/>
      <c r="M189" s="42"/>
      <c r="N189" s="12"/>
      <c r="O189" s="12"/>
      <c r="P189" s="12"/>
      <c r="Q189" s="12"/>
      <c r="R189" s="12"/>
      <c r="S189" s="12"/>
      <c r="T189" s="43"/>
      <c r="U189" s="191" t="s">
        <v>261</v>
      </c>
      <c r="V189" s="28" t="s">
        <v>306</v>
      </c>
      <c r="W189" s="18"/>
      <c r="X189" s="22"/>
    </row>
    <row r="190" spans="1:24" s="1" customFormat="1" x14ac:dyDescent="0.4">
      <c r="A190" s="12"/>
      <c r="B190" s="12"/>
      <c r="C190" s="42"/>
      <c r="D190" s="12"/>
      <c r="E190" s="42"/>
      <c r="F190" s="12"/>
      <c r="G190" s="12"/>
      <c r="H190" s="12"/>
      <c r="I190" s="12"/>
      <c r="J190" s="12"/>
      <c r="K190" s="12"/>
      <c r="L190" s="42"/>
      <c r="M190" s="42"/>
      <c r="N190" s="12"/>
      <c r="O190" s="12"/>
      <c r="P190" s="12"/>
      <c r="Q190" s="12"/>
      <c r="R190" s="12"/>
      <c r="S190" s="12"/>
      <c r="T190" s="43"/>
      <c r="U190" s="191" t="s">
        <v>262</v>
      </c>
      <c r="V190" s="28" t="s">
        <v>306</v>
      </c>
      <c r="W190" s="18"/>
      <c r="X190" s="22"/>
    </row>
    <row r="191" spans="1:24" s="1" customFormat="1" x14ac:dyDescent="0.4">
      <c r="A191" s="12"/>
      <c r="B191" s="12"/>
      <c r="C191" s="42"/>
      <c r="D191" s="12"/>
      <c r="E191" s="42"/>
      <c r="F191" s="12"/>
      <c r="G191" s="12"/>
      <c r="H191" s="12"/>
      <c r="I191" s="12"/>
      <c r="J191" s="12"/>
      <c r="K191" s="12"/>
      <c r="L191" s="42"/>
      <c r="M191" s="42"/>
      <c r="N191" s="12"/>
      <c r="O191" s="12"/>
      <c r="P191" s="12"/>
      <c r="Q191" s="12"/>
      <c r="R191" s="12"/>
      <c r="S191" s="12"/>
      <c r="T191" s="43"/>
      <c r="U191" s="191" t="s">
        <v>263</v>
      </c>
      <c r="V191" s="28" t="s">
        <v>306</v>
      </c>
      <c r="W191" s="18"/>
      <c r="X191" s="22"/>
    </row>
    <row r="192" spans="1:24" s="1" customFormat="1" x14ac:dyDescent="0.4">
      <c r="A192" s="12"/>
      <c r="B192" s="12"/>
      <c r="C192" s="42"/>
      <c r="D192" s="12"/>
      <c r="E192" s="42"/>
      <c r="F192" s="12"/>
      <c r="G192" s="12"/>
      <c r="H192" s="12"/>
      <c r="I192" s="12"/>
      <c r="J192" s="12"/>
      <c r="K192" s="12"/>
      <c r="L192" s="42"/>
      <c r="M192" s="42"/>
      <c r="N192" s="12"/>
      <c r="O192" s="12"/>
      <c r="P192" s="12"/>
      <c r="Q192" s="12"/>
      <c r="R192" s="12"/>
      <c r="S192" s="12"/>
      <c r="T192" s="43"/>
      <c r="U192" s="191" t="s">
        <v>264</v>
      </c>
      <c r="V192" s="28" t="s">
        <v>306</v>
      </c>
      <c r="W192" s="18"/>
      <c r="X192" s="22"/>
    </row>
    <row r="193" spans="1:24" s="1" customFormat="1" x14ac:dyDescent="0.4">
      <c r="A193" s="12"/>
      <c r="B193" s="12"/>
      <c r="C193" s="42"/>
      <c r="D193" s="12"/>
      <c r="E193" s="42"/>
      <c r="F193" s="12"/>
      <c r="G193" s="12"/>
      <c r="H193" s="12"/>
      <c r="I193" s="12"/>
      <c r="J193" s="12"/>
      <c r="K193" s="12"/>
      <c r="L193" s="42"/>
      <c r="M193" s="42"/>
      <c r="N193" s="12"/>
      <c r="O193" s="12"/>
      <c r="P193" s="12"/>
      <c r="Q193" s="12"/>
      <c r="R193" s="12"/>
      <c r="S193" s="12"/>
      <c r="T193" s="43"/>
      <c r="U193" s="191" t="s">
        <v>265</v>
      </c>
      <c r="V193" s="28" t="s">
        <v>325</v>
      </c>
      <c r="W193" s="18"/>
      <c r="X193" s="22"/>
    </row>
    <row r="194" spans="1:24" s="1" customFormat="1" x14ac:dyDescent="0.4">
      <c r="A194" s="12"/>
      <c r="B194" s="12"/>
      <c r="C194" s="42"/>
      <c r="D194" s="12"/>
      <c r="E194" s="42"/>
      <c r="F194" s="12"/>
      <c r="G194" s="12"/>
      <c r="H194" s="12"/>
      <c r="I194" s="12"/>
      <c r="J194" s="12"/>
      <c r="K194" s="12"/>
      <c r="L194" s="42"/>
      <c r="M194" s="42"/>
      <c r="N194" s="12"/>
      <c r="O194" s="12"/>
      <c r="P194" s="12"/>
      <c r="Q194" s="12"/>
      <c r="R194" s="12"/>
      <c r="S194" s="12"/>
      <c r="T194" s="43"/>
      <c r="U194" s="191" t="s">
        <v>266</v>
      </c>
      <c r="V194" s="28" t="s">
        <v>306</v>
      </c>
      <c r="W194" s="18"/>
      <c r="X194" s="22"/>
    </row>
    <row r="195" spans="1:24" s="1" customFormat="1" x14ac:dyDescent="0.4">
      <c r="A195" s="12"/>
      <c r="B195" s="12"/>
      <c r="C195" s="42"/>
      <c r="D195" s="12"/>
      <c r="E195" s="42"/>
      <c r="F195" s="12"/>
      <c r="G195" s="12"/>
      <c r="H195" s="12"/>
      <c r="I195" s="12"/>
      <c r="J195" s="12"/>
      <c r="K195" s="12"/>
      <c r="L195" s="42"/>
      <c r="M195" s="42"/>
      <c r="N195" s="12"/>
      <c r="O195" s="12"/>
      <c r="P195" s="12"/>
      <c r="Q195" s="12"/>
      <c r="R195" s="12"/>
      <c r="S195" s="12"/>
      <c r="T195" s="43"/>
      <c r="U195" s="191" t="s">
        <v>267</v>
      </c>
      <c r="V195" s="28" t="s">
        <v>306</v>
      </c>
      <c r="W195" s="18"/>
      <c r="X195" s="22"/>
    </row>
    <row r="196" spans="1:24" s="1" customFormat="1" x14ac:dyDescent="0.4">
      <c r="A196" s="12"/>
      <c r="B196" s="12"/>
      <c r="C196" s="42"/>
      <c r="D196" s="12"/>
      <c r="E196" s="42"/>
      <c r="F196" s="12"/>
      <c r="G196" s="12"/>
      <c r="H196" s="12"/>
      <c r="I196" s="12"/>
      <c r="J196" s="12"/>
      <c r="K196" s="12"/>
      <c r="L196" s="42"/>
      <c r="M196" s="42"/>
      <c r="N196" s="12"/>
      <c r="O196" s="12"/>
      <c r="P196" s="12"/>
      <c r="Q196" s="12"/>
      <c r="R196" s="12"/>
      <c r="S196" s="12"/>
      <c r="T196" s="43"/>
      <c r="U196" s="191" t="s">
        <v>268</v>
      </c>
      <c r="V196" s="28" t="s">
        <v>306</v>
      </c>
      <c r="W196" s="18"/>
      <c r="X196" s="22"/>
    </row>
    <row r="197" spans="1:24" s="1" customFormat="1" x14ac:dyDescent="0.4">
      <c r="A197" s="12"/>
      <c r="B197" s="12"/>
      <c r="C197" s="42"/>
      <c r="D197" s="12"/>
      <c r="E197" s="42"/>
      <c r="F197" s="12"/>
      <c r="G197" s="12"/>
      <c r="H197" s="12"/>
      <c r="I197" s="12"/>
      <c r="J197" s="12"/>
      <c r="K197" s="12"/>
      <c r="L197" s="42"/>
      <c r="M197" s="42"/>
      <c r="N197" s="12"/>
      <c r="O197" s="12"/>
      <c r="P197" s="12"/>
      <c r="Q197" s="12"/>
      <c r="R197" s="12"/>
      <c r="S197" s="12"/>
      <c r="T197" s="43"/>
      <c r="U197" s="191" t="s">
        <v>269</v>
      </c>
      <c r="V197" s="28" t="s">
        <v>306</v>
      </c>
      <c r="W197" s="18"/>
      <c r="X197" s="22"/>
    </row>
    <row r="198" spans="1:24" s="1" customFormat="1" x14ac:dyDescent="0.4">
      <c r="A198" s="12"/>
      <c r="B198" s="12"/>
      <c r="C198" s="42"/>
      <c r="D198" s="12"/>
      <c r="E198" s="42"/>
      <c r="F198" s="12"/>
      <c r="G198" s="12"/>
      <c r="H198" s="12"/>
      <c r="I198" s="12"/>
      <c r="J198" s="12"/>
      <c r="K198" s="12"/>
      <c r="L198" s="42"/>
      <c r="M198" s="42"/>
      <c r="N198" s="12"/>
      <c r="O198" s="12"/>
      <c r="P198" s="12"/>
      <c r="Q198" s="12"/>
      <c r="R198" s="12"/>
      <c r="S198" s="12"/>
      <c r="T198" s="43"/>
      <c r="U198" s="191" t="s">
        <v>270</v>
      </c>
      <c r="V198" s="28" t="s">
        <v>306</v>
      </c>
      <c r="W198" s="18"/>
      <c r="X198" s="22"/>
    </row>
    <row r="199" spans="1:24" s="1" customFormat="1" x14ac:dyDescent="0.4">
      <c r="A199" s="12"/>
      <c r="B199" s="12"/>
      <c r="C199" s="42"/>
      <c r="D199" s="12"/>
      <c r="E199" s="42"/>
      <c r="F199" s="12"/>
      <c r="G199" s="12"/>
      <c r="H199" s="12"/>
      <c r="I199" s="12"/>
      <c r="J199" s="12"/>
      <c r="K199" s="12"/>
      <c r="L199" s="42"/>
      <c r="M199" s="42"/>
      <c r="N199" s="12"/>
      <c r="O199" s="12"/>
      <c r="P199" s="12"/>
      <c r="Q199" s="12"/>
      <c r="R199" s="12"/>
      <c r="S199" s="12"/>
      <c r="T199" s="43"/>
      <c r="U199" s="191" t="s">
        <v>271</v>
      </c>
      <c r="V199" s="28" t="s">
        <v>306</v>
      </c>
      <c r="W199" s="18"/>
      <c r="X199" s="22"/>
    </row>
    <row r="200" spans="1:24" s="1" customFormat="1" x14ac:dyDescent="0.4">
      <c r="A200" s="12"/>
      <c r="B200" s="12"/>
      <c r="C200" s="42"/>
      <c r="D200" s="12"/>
      <c r="E200" s="42"/>
      <c r="F200" s="12"/>
      <c r="G200" s="12"/>
      <c r="H200" s="12"/>
      <c r="I200" s="12"/>
      <c r="J200" s="12"/>
      <c r="K200" s="12"/>
      <c r="L200" s="42"/>
      <c r="M200" s="42"/>
      <c r="N200" s="12"/>
      <c r="O200" s="12"/>
      <c r="P200" s="12"/>
      <c r="Q200" s="12"/>
      <c r="R200" s="12"/>
      <c r="S200" s="12"/>
      <c r="T200" s="43"/>
      <c r="U200" s="191" t="s">
        <v>272</v>
      </c>
      <c r="V200" s="28" t="s">
        <v>306</v>
      </c>
      <c r="W200" s="18"/>
      <c r="X200" s="22"/>
    </row>
    <row r="201" spans="1:24" s="1" customFormat="1" x14ac:dyDescent="0.4">
      <c r="A201" s="12"/>
      <c r="B201" s="12"/>
      <c r="C201" s="42"/>
      <c r="D201" s="12"/>
      <c r="E201" s="42"/>
      <c r="F201" s="12"/>
      <c r="G201" s="12"/>
      <c r="H201" s="12"/>
      <c r="I201" s="12"/>
      <c r="J201" s="12"/>
      <c r="K201" s="12"/>
      <c r="L201" s="42"/>
      <c r="M201" s="42"/>
      <c r="N201" s="12"/>
      <c r="O201" s="12"/>
      <c r="P201" s="12"/>
      <c r="Q201" s="12"/>
      <c r="R201" s="12"/>
      <c r="S201" s="12"/>
      <c r="T201" s="43"/>
      <c r="U201" s="191" t="s">
        <v>273</v>
      </c>
      <c r="V201" s="28" t="s">
        <v>355</v>
      </c>
      <c r="W201" s="18"/>
      <c r="X201" s="22"/>
    </row>
    <row r="202" spans="1:24" s="1" customFormat="1" x14ac:dyDescent="0.4">
      <c r="A202" s="12"/>
      <c r="B202" s="12"/>
      <c r="C202" s="42"/>
      <c r="D202" s="12"/>
      <c r="E202" s="42"/>
      <c r="F202" s="12"/>
      <c r="G202" s="12"/>
      <c r="H202" s="12"/>
      <c r="I202" s="12"/>
      <c r="J202" s="12"/>
      <c r="K202" s="12"/>
      <c r="L202" s="42"/>
      <c r="M202" s="42"/>
      <c r="N202" s="12"/>
      <c r="O202" s="12"/>
      <c r="P202" s="12"/>
      <c r="Q202" s="12"/>
      <c r="R202" s="12"/>
      <c r="S202" s="12"/>
      <c r="T202" s="43"/>
      <c r="U202" s="191" t="s">
        <v>274</v>
      </c>
      <c r="V202" s="28" t="s">
        <v>306</v>
      </c>
      <c r="W202" s="18"/>
      <c r="X202" s="22"/>
    </row>
    <row r="203" spans="1:24" s="1" customFormat="1" x14ac:dyDescent="0.4">
      <c r="A203" s="12"/>
      <c r="B203" s="12"/>
      <c r="C203" s="42"/>
      <c r="D203" s="12"/>
      <c r="E203" s="42"/>
      <c r="F203" s="12"/>
      <c r="G203" s="12"/>
      <c r="H203" s="12"/>
      <c r="I203" s="12"/>
      <c r="J203" s="12"/>
      <c r="K203" s="12"/>
      <c r="L203" s="42"/>
      <c r="M203" s="42"/>
      <c r="N203" s="12"/>
      <c r="O203" s="12"/>
      <c r="P203" s="12"/>
      <c r="Q203" s="12"/>
      <c r="R203" s="12"/>
      <c r="S203" s="12"/>
      <c r="T203" s="43"/>
      <c r="U203" s="191" t="s">
        <v>275</v>
      </c>
      <c r="V203" s="28" t="s">
        <v>306</v>
      </c>
      <c r="W203" s="18"/>
      <c r="X203" s="22"/>
    </row>
    <row r="204" spans="1:24" s="1" customFormat="1" x14ac:dyDescent="0.4">
      <c r="A204" s="12"/>
      <c r="B204" s="12"/>
      <c r="C204" s="42"/>
      <c r="D204" s="12"/>
      <c r="E204" s="42"/>
      <c r="F204" s="12"/>
      <c r="G204" s="12"/>
      <c r="H204" s="12"/>
      <c r="I204" s="12"/>
      <c r="J204" s="12"/>
      <c r="K204" s="12"/>
      <c r="L204" s="42"/>
      <c r="M204" s="42"/>
      <c r="N204" s="12"/>
      <c r="O204" s="12"/>
      <c r="P204" s="12"/>
      <c r="Q204" s="12"/>
      <c r="R204" s="12"/>
      <c r="S204" s="12"/>
      <c r="T204" s="43"/>
      <c r="U204" s="191" t="s">
        <v>276</v>
      </c>
      <c r="V204" s="28" t="s">
        <v>306</v>
      </c>
      <c r="W204" s="18"/>
      <c r="X204" s="22"/>
    </row>
    <row r="205" spans="1:24" s="1" customFormat="1" x14ac:dyDescent="0.4">
      <c r="A205" s="12"/>
      <c r="B205" s="12"/>
      <c r="C205" s="42"/>
      <c r="D205" s="12"/>
      <c r="E205" s="42"/>
      <c r="F205" s="12"/>
      <c r="G205" s="12"/>
      <c r="H205" s="12"/>
      <c r="I205" s="12"/>
      <c r="J205" s="12"/>
      <c r="K205" s="12"/>
      <c r="L205" s="42"/>
      <c r="M205" s="42"/>
      <c r="N205" s="12"/>
      <c r="O205" s="12"/>
      <c r="P205" s="12"/>
      <c r="Q205" s="12"/>
      <c r="R205" s="12"/>
      <c r="S205" s="12"/>
      <c r="T205" s="43"/>
      <c r="U205" s="191" t="s">
        <v>277</v>
      </c>
      <c r="V205" s="28" t="s">
        <v>306</v>
      </c>
      <c r="W205" s="18"/>
      <c r="X205" s="22"/>
    </row>
    <row r="206" spans="1:24" s="1" customFormat="1" x14ac:dyDescent="0.4">
      <c r="A206" s="12"/>
      <c r="B206" s="12"/>
      <c r="C206" s="42"/>
      <c r="D206" s="12"/>
      <c r="E206" s="42"/>
      <c r="F206" s="12"/>
      <c r="G206" s="12"/>
      <c r="H206" s="12"/>
      <c r="I206" s="12"/>
      <c r="J206" s="12"/>
      <c r="K206" s="12"/>
      <c r="L206" s="42"/>
      <c r="M206" s="42"/>
      <c r="N206" s="12"/>
      <c r="O206" s="12"/>
      <c r="P206" s="12"/>
      <c r="Q206" s="12"/>
      <c r="R206" s="12"/>
      <c r="S206" s="12"/>
      <c r="T206" s="43"/>
      <c r="U206" s="191" t="s">
        <v>278</v>
      </c>
      <c r="V206" s="28" t="s">
        <v>341</v>
      </c>
      <c r="W206" s="18"/>
      <c r="X206" s="22"/>
    </row>
    <row r="207" spans="1:24" s="1" customFormat="1" x14ac:dyDescent="0.4">
      <c r="A207" s="12"/>
      <c r="B207" s="12"/>
      <c r="C207" s="42"/>
      <c r="D207" s="12"/>
      <c r="E207" s="42"/>
      <c r="F207" s="12"/>
      <c r="G207" s="12"/>
      <c r="H207" s="12"/>
      <c r="I207" s="12"/>
      <c r="J207" s="12"/>
      <c r="K207" s="12"/>
      <c r="L207" s="42"/>
      <c r="M207" s="42"/>
      <c r="N207" s="12"/>
      <c r="O207" s="12"/>
      <c r="P207" s="12"/>
      <c r="Q207" s="12"/>
      <c r="R207" s="12"/>
      <c r="S207" s="12"/>
      <c r="T207" s="43"/>
      <c r="U207" s="191" t="s">
        <v>279</v>
      </c>
      <c r="V207" s="28" t="s">
        <v>306</v>
      </c>
      <c r="W207" s="18"/>
      <c r="X207" s="22"/>
    </row>
    <row r="208" spans="1:24" s="1" customFormat="1" x14ac:dyDescent="0.4">
      <c r="A208" s="12"/>
      <c r="B208" s="12"/>
      <c r="C208" s="42"/>
      <c r="D208" s="12"/>
      <c r="E208" s="42"/>
      <c r="F208" s="12"/>
      <c r="G208" s="12"/>
      <c r="H208" s="12"/>
      <c r="I208" s="12"/>
      <c r="J208" s="12"/>
      <c r="K208" s="12"/>
      <c r="L208" s="42"/>
      <c r="M208" s="42"/>
      <c r="N208" s="12"/>
      <c r="O208" s="12"/>
      <c r="P208" s="12"/>
      <c r="Q208" s="12"/>
      <c r="R208" s="12"/>
      <c r="S208" s="12"/>
      <c r="T208" s="43"/>
      <c r="U208" s="191" t="s">
        <v>280</v>
      </c>
      <c r="V208" s="28" t="s">
        <v>306</v>
      </c>
      <c r="W208" s="18"/>
      <c r="X208" s="22"/>
    </row>
    <row r="209" spans="1:24" s="1" customFormat="1" x14ac:dyDescent="0.4">
      <c r="A209" s="12"/>
      <c r="B209" s="12"/>
      <c r="C209" s="42"/>
      <c r="D209" s="12"/>
      <c r="E209" s="42"/>
      <c r="F209" s="12"/>
      <c r="G209" s="12"/>
      <c r="H209" s="12"/>
      <c r="I209" s="12"/>
      <c r="J209" s="12"/>
      <c r="K209" s="12"/>
      <c r="L209" s="42"/>
      <c r="M209" s="42"/>
      <c r="N209" s="12"/>
      <c r="O209" s="12"/>
      <c r="P209" s="12"/>
      <c r="Q209" s="12"/>
      <c r="R209" s="12"/>
      <c r="S209" s="12"/>
      <c r="T209" s="43"/>
      <c r="U209" s="191" t="s">
        <v>281</v>
      </c>
      <c r="V209" s="28" t="s">
        <v>306</v>
      </c>
      <c r="W209" s="18"/>
      <c r="X209" s="22"/>
    </row>
    <row r="210" spans="1:24" s="1" customFormat="1" x14ac:dyDescent="0.4">
      <c r="A210" s="12"/>
      <c r="B210" s="12"/>
      <c r="C210" s="42"/>
      <c r="D210" s="12"/>
      <c r="E210" s="42"/>
      <c r="F210" s="12"/>
      <c r="G210" s="12"/>
      <c r="H210" s="12"/>
      <c r="I210" s="12"/>
      <c r="J210" s="12"/>
      <c r="K210" s="12"/>
      <c r="L210" s="42"/>
      <c r="M210" s="42"/>
      <c r="N210" s="12"/>
      <c r="O210" s="12"/>
      <c r="P210" s="12"/>
      <c r="Q210" s="12"/>
      <c r="R210" s="12"/>
      <c r="S210" s="12"/>
      <c r="T210" s="43"/>
      <c r="U210" s="191" t="s">
        <v>282</v>
      </c>
      <c r="V210" s="28" t="s">
        <v>306</v>
      </c>
      <c r="W210" s="18"/>
      <c r="X210" s="22"/>
    </row>
    <row r="211" spans="1:24" s="1" customFormat="1" x14ac:dyDescent="0.4">
      <c r="A211" s="12"/>
      <c r="B211" s="12"/>
      <c r="C211" s="42"/>
      <c r="D211" s="12"/>
      <c r="E211" s="42"/>
      <c r="F211" s="12"/>
      <c r="G211" s="12"/>
      <c r="H211" s="12"/>
      <c r="I211" s="12"/>
      <c r="J211" s="12"/>
      <c r="K211" s="12"/>
      <c r="L211" s="42"/>
      <c r="M211" s="42"/>
      <c r="N211" s="12"/>
      <c r="O211" s="12"/>
      <c r="P211" s="12"/>
      <c r="Q211" s="12"/>
      <c r="R211" s="12"/>
      <c r="S211" s="12"/>
      <c r="T211" s="43"/>
      <c r="U211" s="191" t="s">
        <v>283</v>
      </c>
      <c r="V211" s="28" t="s">
        <v>306</v>
      </c>
      <c r="W211" s="18"/>
      <c r="X211" s="22"/>
    </row>
    <row r="212" spans="1:24" s="1" customFormat="1" x14ac:dyDescent="0.4">
      <c r="A212" s="12"/>
      <c r="B212" s="12"/>
      <c r="C212" s="42"/>
      <c r="D212" s="12"/>
      <c r="E212" s="42"/>
      <c r="F212" s="12"/>
      <c r="G212" s="12"/>
      <c r="H212" s="12"/>
      <c r="I212" s="12"/>
      <c r="J212" s="12"/>
      <c r="K212" s="12"/>
      <c r="L212" s="42"/>
      <c r="M212" s="42"/>
      <c r="N212" s="12"/>
      <c r="O212" s="12"/>
      <c r="P212" s="12"/>
      <c r="Q212" s="12"/>
      <c r="R212" s="12"/>
      <c r="S212" s="12"/>
      <c r="T212" s="43"/>
      <c r="U212" s="191" t="s">
        <v>284</v>
      </c>
      <c r="V212" s="28" t="s">
        <v>306</v>
      </c>
      <c r="W212" s="18"/>
      <c r="X212" s="22"/>
    </row>
    <row r="213" spans="1:24" s="1" customFormat="1" x14ac:dyDescent="0.4">
      <c r="A213" s="12"/>
      <c r="B213" s="12"/>
      <c r="C213" s="42"/>
      <c r="D213" s="12"/>
      <c r="E213" s="42"/>
      <c r="F213" s="12"/>
      <c r="G213" s="12"/>
      <c r="H213" s="12"/>
      <c r="I213" s="12"/>
      <c r="J213" s="12"/>
      <c r="K213" s="12"/>
      <c r="L213" s="42"/>
      <c r="M213" s="42"/>
      <c r="N213" s="12"/>
      <c r="O213" s="12"/>
      <c r="P213" s="12"/>
      <c r="Q213" s="12"/>
      <c r="R213" s="12"/>
      <c r="S213" s="12"/>
      <c r="T213" s="43"/>
      <c r="U213" s="191" t="s">
        <v>285</v>
      </c>
      <c r="V213" s="28" t="s">
        <v>306</v>
      </c>
      <c r="W213" s="18"/>
      <c r="X213" s="22"/>
    </row>
    <row r="214" spans="1:24" s="1" customFormat="1" x14ac:dyDescent="0.4">
      <c r="A214" s="12"/>
      <c r="B214" s="12"/>
      <c r="C214" s="42"/>
      <c r="D214" s="12"/>
      <c r="E214" s="42"/>
      <c r="F214" s="12"/>
      <c r="G214" s="12"/>
      <c r="H214" s="12"/>
      <c r="I214" s="12"/>
      <c r="J214" s="12"/>
      <c r="K214" s="12"/>
      <c r="L214" s="42"/>
      <c r="M214" s="42"/>
      <c r="N214" s="12"/>
      <c r="O214" s="12"/>
      <c r="P214" s="12"/>
      <c r="Q214" s="12"/>
      <c r="R214" s="12"/>
      <c r="S214" s="12"/>
      <c r="T214" s="43"/>
      <c r="U214" s="191" t="s">
        <v>286</v>
      </c>
      <c r="V214" s="28" t="s">
        <v>306</v>
      </c>
      <c r="W214" s="18"/>
      <c r="X214" s="22"/>
    </row>
    <row r="215" spans="1:24" s="1" customFormat="1" x14ac:dyDescent="0.4">
      <c r="A215" s="12"/>
      <c r="B215" s="12"/>
      <c r="C215" s="42"/>
      <c r="D215" s="12"/>
      <c r="E215" s="42"/>
      <c r="F215" s="12"/>
      <c r="G215" s="12"/>
      <c r="H215" s="12"/>
      <c r="I215" s="12"/>
      <c r="J215" s="12"/>
      <c r="K215" s="12"/>
      <c r="L215" s="42"/>
      <c r="M215" s="42"/>
      <c r="N215" s="12"/>
      <c r="O215" s="12"/>
      <c r="P215" s="12"/>
      <c r="Q215" s="12"/>
      <c r="R215" s="12"/>
      <c r="S215" s="12"/>
      <c r="T215" s="43"/>
      <c r="U215" s="191" t="s">
        <v>287</v>
      </c>
      <c r="V215" s="28" t="s">
        <v>320</v>
      </c>
      <c r="W215" s="18"/>
      <c r="X215" s="22"/>
    </row>
    <row r="216" spans="1:24" s="1" customFormat="1" x14ac:dyDescent="0.4">
      <c r="A216" s="12"/>
      <c r="B216" s="12"/>
      <c r="C216" s="42"/>
      <c r="D216" s="12"/>
      <c r="E216" s="42"/>
      <c r="F216" s="12"/>
      <c r="G216" s="12"/>
      <c r="H216" s="12"/>
      <c r="I216" s="12"/>
      <c r="J216" s="12"/>
      <c r="K216" s="12"/>
      <c r="L216" s="42"/>
      <c r="M216" s="42"/>
      <c r="N216" s="12"/>
      <c r="O216" s="12"/>
      <c r="P216" s="12"/>
      <c r="Q216" s="12"/>
      <c r="R216" s="12"/>
      <c r="S216" s="12"/>
      <c r="T216" s="43"/>
      <c r="U216" s="191" t="s">
        <v>288</v>
      </c>
      <c r="V216" s="28" t="s">
        <v>334</v>
      </c>
      <c r="W216" s="18"/>
      <c r="X216" s="22"/>
    </row>
    <row r="217" spans="1:24" s="1" customFormat="1" x14ac:dyDescent="0.4">
      <c r="A217" s="12"/>
      <c r="B217" s="12"/>
      <c r="C217" s="42"/>
      <c r="D217" s="12"/>
      <c r="E217" s="42"/>
      <c r="F217" s="12"/>
      <c r="G217" s="12"/>
      <c r="H217" s="12"/>
      <c r="I217" s="12"/>
      <c r="J217" s="12"/>
      <c r="K217" s="12"/>
      <c r="L217" s="42"/>
      <c r="M217" s="42"/>
      <c r="N217" s="12"/>
      <c r="O217" s="12"/>
      <c r="P217" s="12"/>
      <c r="Q217" s="12"/>
      <c r="R217" s="12"/>
      <c r="S217" s="12"/>
      <c r="T217" s="43"/>
      <c r="U217" s="191" t="s">
        <v>289</v>
      </c>
      <c r="V217" s="28" t="s">
        <v>336</v>
      </c>
      <c r="W217" s="18"/>
      <c r="X217" s="22"/>
    </row>
    <row r="218" spans="1:24" s="1" customFormat="1" x14ac:dyDescent="0.4">
      <c r="A218" s="12"/>
      <c r="B218" s="12"/>
      <c r="C218" s="42"/>
      <c r="D218" s="12"/>
      <c r="E218" s="42"/>
      <c r="F218" s="12"/>
      <c r="G218" s="12"/>
      <c r="H218" s="12"/>
      <c r="I218" s="12"/>
      <c r="J218" s="12"/>
      <c r="K218" s="12"/>
      <c r="L218" s="42"/>
      <c r="M218" s="42"/>
      <c r="N218" s="12"/>
      <c r="O218" s="12"/>
      <c r="P218" s="12"/>
      <c r="Q218" s="12"/>
      <c r="R218" s="12"/>
      <c r="S218" s="12"/>
      <c r="T218" s="43"/>
      <c r="U218" s="191" t="s">
        <v>290</v>
      </c>
      <c r="V218" s="28" t="s">
        <v>306</v>
      </c>
      <c r="W218" s="18"/>
      <c r="X218" s="22"/>
    </row>
    <row r="219" spans="1:24" s="1" customFormat="1" x14ac:dyDescent="0.4">
      <c r="A219" s="12"/>
      <c r="B219" s="12"/>
      <c r="C219" s="42"/>
      <c r="D219" s="12"/>
      <c r="E219" s="42"/>
      <c r="F219" s="12"/>
      <c r="G219" s="12"/>
      <c r="H219" s="12"/>
      <c r="I219" s="12"/>
      <c r="J219" s="12"/>
      <c r="K219" s="12"/>
      <c r="L219" s="42"/>
      <c r="M219" s="42"/>
      <c r="N219" s="12"/>
      <c r="O219" s="12"/>
      <c r="P219" s="12"/>
      <c r="Q219" s="12"/>
      <c r="R219" s="12"/>
      <c r="S219" s="12"/>
      <c r="T219" s="43"/>
      <c r="U219" s="191" t="s">
        <v>291</v>
      </c>
      <c r="V219" s="28" t="s">
        <v>348</v>
      </c>
      <c r="W219" s="18"/>
      <c r="X219" s="22"/>
    </row>
    <row r="220" spans="1:24" s="1" customFormat="1" x14ac:dyDescent="0.4">
      <c r="A220" s="12"/>
      <c r="B220" s="12"/>
      <c r="C220" s="42"/>
      <c r="D220" s="12"/>
      <c r="E220" s="42"/>
      <c r="F220" s="12"/>
      <c r="G220" s="12"/>
      <c r="H220" s="12"/>
      <c r="I220" s="12"/>
      <c r="J220" s="12"/>
      <c r="K220" s="12"/>
      <c r="L220" s="42"/>
      <c r="M220" s="42"/>
      <c r="N220" s="12"/>
      <c r="O220" s="12"/>
      <c r="P220" s="12"/>
      <c r="Q220" s="12"/>
      <c r="R220" s="12"/>
      <c r="S220" s="12"/>
      <c r="T220" s="43"/>
      <c r="U220" s="191" t="s">
        <v>292</v>
      </c>
      <c r="V220" s="28" t="s">
        <v>307</v>
      </c>
      <c r="W220" s="18"/>
      <c r="X220" s="22"/>
    </row>
    <row r="221" spans="1:24" s="1" customFormat="1" x14ac:dyDescent="0.4">
      <c r="A221" s="12"/>
      <c r="B221" s="12"/>
      <c r="C221" s="42"/>
      <c r="D221" s="12"/>
      <c r="E221" s="42"/>
      <c r="F221" s="12"/>
      <c r="G221" s="12"/>
      <c r="H221" s="12"/>
      <c r="I221" s="12"/>
      <c r="J221" s="12"/>
      <c r="K221" s="12"/>
      <c r="L221" s="42"/>
      <c r="M221" s="42"/>
      <c r="N221" s="12"/>
      <c r="O221" s="12"/>
      <c r="P221" s="12"/>
      <c r="Q221" s="12"/>
      <c r="R221" s="12"/>
      <c r="S221" s="12"/>
      <c r="T221" s="43"/>
      <c r="U221" s="191" t="s">
        <v>293</v>
      </c>
      <c r="V221" s="28" t="s">
        <v>306</v>
      </c>
      <c r="W221" s="18"/>
      <c r="X221" s="22"/>
    </row>
    <row r="222" spans="1:24" s="1" customFormat="1" x14ac:dyDescent="0.4">
      <c r="A222" s="12"/>
      <c r="B222" s="12"/>
      <c r="C222" s="42"/>
      <c r="D222" s="12"/>
      <c r="E222" s="42"/>
      <c r="F222" s="12"/>
      <c r="G222" s="12"/>
      <c r="H222" s="12"/>
      <c r="I222" s="12"/>
      <c r="J222" s="12"/>
      <c r="K222" s="12"/>
      <c r="L222" s="42"/>
      <c r="M222" s="42"/>
      <c r="N222" s="12"/>
      <c r="O222" s="12"/>
      <c r="P222" s="12"/>
      <c r="Q222" s="12"/>
      <c r="R222" s="12"/>
      <c r="S222" s="12"/>
      <c r="T222" s="43"/>
      <c r="U222" s="191" t="s">
        <v>294</v>
      </c>
      <c r="V222" s="28" t="s">
        <v>306</v>
      </c>
      <c r="W222" s="18"/>
      <c r="X222" s="22"/>
    </row>
    <row r="223" spans="1:24" s="1" customFormat="1" x14ac:dyDescent="0.4">
      <c r="A223" s="12"/>
      <c r="B223" s="12"/>
      <c r="C223" s="42"/>
      <c r="D223" s="12"/>
      <c r="E223" s="42"/>
      <c r="F223" s="12"/>
      <c r="G223" s="12"/>
      <c r="H223" s="12"/>
      <c r="I223" s="12"/>
      <c r="J223" s="12"/>
      <c r="K223" s="12"/>
      <c r="L223" s="42"/>
      <c r="M223" s="42"/>
      <c r="N223" s="12"/>
      <c r="O223" s="12"/>
      <c r="P223" s="12"/>
      <c r="Q223" s="12"/>
      <c r="R223" s="12"/>
      <c r="S223" s="12"/>
      <c r="T223" s="43"/>
      <c r="U223" s="191" t="s">
        <v>295</v>
      </c>
      <c r="V223" s="28" t="s">
        <v>306</v>
      </c>
      <c r="W223" s="18"/>
      <c r="X223" s="22"/>
    </row>
    <row r="224" spans="1:24" s="1" customFormat="1" x14ac:dyDescent="0.4">
      <c r="A224" s="12"/>
      <c r="B224" s="12"/>
      <c r="C224" s="42"/>
      <c r="D224" s="12"/>
      <c r="E224" s="42"/>
      <c r="F224" s="12"/>
      <c r="G224" s="12"/>
      <c r="H224" s="12"/>
      <c r="I224" s="12"/>
      <c r="J224" s="12"/>
      <c r="K224" s="12"/>
      <c r="L224" s="42"/>
      <c r="M224" s="42"/>
      <c r="N224" s="12"/>
      <c r="O224" s="12"/>
      <c r="P224" s="12"/>
      <c r="Q224" s="12"/>
      <c r="R224" s="12"/>
      <c r="S224" s="12"/>
      <c r="T224" s="43"/>
      <c r="U224" s="191" t="s">
        <v>296</v>
      </c>
      <c r="V224" s="28" t="s">
        <v>306</v>
      </c>
      <c r="W224" s="18"/>
      <c r="X224" s="22"/>
    </row>
    <row r="225" spans="1:24" s="1" customFormat="1" x14ac:dyDescent="0.4">
      <c r="A225" s="12"/>
      <c r="B225" s="12"/>
      <c r="C225" s="42"/>
      <c r="D225" s="12"/>
      <c r="E225" s="42"/>
      <c r="F225" s="12"/>
      <c r="G225" s="12"/>
      <c r="H225" s="12"/>
      <c r="I225" s="12"/>
      <c r="J225" s="12"/>
      <c r="K225" s="12"/>
      <c r="L225" s="42"/>
      <c r="M225" s="42"/>
      <c r="N225" s="12"/>
      <c r="O225" s="12"/>
      <c r="P225" s="12"/>
      <c r="Q225" s="12"/>
      <c r="R225" s="12"/>
      <c r="S225" s="12"/>
      <c r="T225" s="43"/>
      <c r="U225" s="191" t="s">
        <v>297</v>
      </c>
      <c r="V225" s="28" t="s">
        <v>306</v>
      </c>
      <c r="W225" s="18"/>
      <c r="X225" s="22"/>
    </row>
    <row r="226" spans="1:24" s="1" customFormat="1" x14ac:dyDescent="0.4">
      <c r="A226" s="12"/>
      <c r="B226" s="12"/>
      <c r="C226" s="42"/>
      <c r="D226" s="12"/>
      <c r="E226" s="42"/>
      <c r="F226" s="12"/>
      <c r="G226" s="12"/>
      <c r="H226" s="12"/>
      <c r="I226" s="12"/>
      <c r="J226" s="12"/>
      <c r="K226" s="12"/>
      <c r="L226" s="42"/>
      <c r="M226" s="42"/>
      <c r="N226" s="12"/>
      <c r="O226" s="12"/>
      <c r="P226" s="12"/>
      <c r="Q226" s="12"/>
      <c r="R226" s="12"/>
      <c r="S226" s="12"/>
      <c r="T226" s="43"/>
      <c r="U226" s="191" t="s">
        <v>298</v>
      </c>
      <c r="V226" s="28" t="s">
        <v>306</v>
      </c>
      <c r="W226" s="18"/>
      <c r="X226" s="22"/>
    </row>
    <row r="227" spans="1:24" s="1" customFormat="1" x14ac:dyDescent="0.4">
      <c r="A227" s="12"/>
      <c r="B227" s="12"/>
      <c r="C227" s="42"/>
      <c r="D227" s="12"/>
      <c r="E227" s="42"/>
      <c r="F227" s="12"/>
      <c r="G227" s="12"/>
      <c r="H227" s="12"/>
      <c r="I227" s="12"/>
      <c r="J227" s="12"/>
      <c r="K227" s="12"/>
      <c r="L227" s="42"/>
      <c r="M227" s="42"/>
      <c r="N227" s="12"/>
      <c r="O227" s="12"/>
      <c r="P227" s="12"/>
      <c r="Q227" s="12"/>
      <c r="R227" s="12"/>
      <c r="S227" s="12"/>
      <c r="T227" s="43"/>
      <c r="U227" s="191" t="s">
        <v>299</v>
      </c>
      <c r="V227" s="28" t="s">
        <v>306</v>
      </c>
      <c r="W227" s="18"/>
      <c r="X227" s="22"/>
    </row>
    <row r="228" spans="1:24" s="1" customFormat="1" x14ac:dyDescent="0.4">
      <c r="A228" s="12"/>
      <c r="B228" s="12"/>
      <c r="C228" s="42"/>
      <c r="D228" s="12"/>
      <c r="E228" s="42"/>
      <c r="F228" s="12"/>
      <c r="G228" s="12"/>
      <c r="H228" s="12"/>
      <c r="I228" s="12"/>
      <c r="J228" s="12"/>
      <c r="K228" s="12"/>
      <c r="L228" s="42"/>
      <c r="M228" s="42"/>
      <c r="N228" s="12"/>
      <c r="O228" s="12"/>
      <c r="P228" s="12"/>
      <c r="Q228" s="12"/>
      <c r="R228" s="12"/>
      <c r="S228" s="12"/>
      <c r="T228" s="43"/>
      <c r="U228" s="191" t="s">
        <v>300</v>
      </c>
      <c r="V228" s="28" t="s">
        <v>306</v>
      </c>
      <c r="W228" s="18"/>
      <c r="X228" s="22"/>
    </row>
    <row r="229" spans="1:24" s="1" customFormat="1" x14ac:dyDescent="0.4">
      <c r="A229" s="12"/>
      <c r="B229" s="12"/>
      <c r="C229" s="42"/>
      <c r="D229" s="12"/>
      <c r="E229" s="42"/>
      <c r="F229" s="12"/>
      <c r="G229" s="12"/>
      <c r="H229" s="12"/>
      <c r="I229" s="12"/>
      <c r="J229" s="12"/>
      <c r="K229" s="12"/>
      <c r="L229" s="42"/>
      <c r="M229" s="42"/>
      <c r="N229" s="12"/>
      <c r="O229" s="12"/>
      <c r="P229" s="12"/>
      <c r="Q229" s="12"/>
      <c r="R229" s="12"/>
      <c r="S229" s="12"/>
      <c r="T229" s="43"/>
      <c r="U229" s="191" t="s">
        <v>301</v>
      </c>
      <c r="V229" s="28" t="s">
        <v>307</v>
      </c>
      <c r="W229" s="18"/>
      <c r="X229" s="22"/>
    </row>
    <row r="230" spans="1:24" s="1" customFormat="1" x14ac:dyDescent="0.4">
      <c r="A230" s="12"/>
      <c r="B230" s="12"/>
      <c r="C230" s="42"/>
      <c r="D230" s="12"/>
      <c r="E230" s="42"/>
      <c r="F230" s="12"/>
      <c r="G230" s="12"/>
      <c r="H230" s="12"/>
      <c r="I230" s="12"/>
      <c r="J230" s="12"/>
      <c r="K230" s="12"/>
      <c r="L230" s="42"/>
      <c r="M230" s="42"/>
      <c r="N230" s="12"/>
      <c r="O230" s="12"/>
      <c r="P230" s="12"/>
      <c r="Q230" s="12"/>
      <c r="R230" s="12"/>
      <c r="S230" s="12"/>
      <c r="T230" s="43"/>
      <c r="U230" s="191" t="s">
        <v>302</v>
      </c>
      <c r="V230" s="28" t="s">
        <v>309</v>
      </c>
      <c r="W230" s="18"/>
      <c r="X230" s="22"/>
    </row>
    <row r="231" spans="1:24" s="1" customFormat="1" x14ac:dyDescent="0.4">
      <c r="A231" s="12"/>
      <c r="B231" s="12"/>
      <c r="C231" s="42"/>
      <c r="D231" s="12"/>
      <c r="E231" s="42"/>
      <c r="F231" s="12"/>
      <c r="G231" s="12"/>
      <c r="H231" s="12"/>
      <c r="I231" s="12"/>
      <c r="J231" s="12"/>
      <c r="K231" s="12"/>
      <c r="L231" s="42"/>
      <c r="M231" s="42"/>
      <c r="N231" s="12"/>
      <c r="O231" s="12"/>
      <c r="P231" s="12"/>
      <c r="Q231" s="12"/>
      <c r="R231" s="12"/>
      <c r="S231" s="12"/>
      <c r="T231" s="43"/>
      <c r="U231" s="191" t="s">
        <v>303</v>
      </c>
      <c r="V231" s="28" t="s">
        <v>310</v>
      </c>
      <c r="W231" s="18"/>
      <c r="X231" s="22"/>
    </row>
    <row r="232" spans="1:24" s="1" customFormat="1" x14ac:dyDescent="0.4">
      <c r="A232" s="12"/>
      <c r="B232" s="12"/>
      <c r="C232" s="42"/>
      <c r="D232" s="12"/>
      <c r="E232" s="42"/>
      <c r="F232" s="12"/>
      <c r="G232" s="12"/>
      <c r="H232" s="12"/>
      <c r="I232" s="12"/>
      <c r="J232" s="12"/>
      <c r="K232" s="12"/>
      <c r="L232" s="42"/>
      <c r="M232" s="42"/>
      <c r="N232" s="12"/>
      <c r="O232" s="12"/>
      <c r="P232" s="12"/>
      <c r="Q232" s="12"/>
      <c r="R232" s="12"/>
      <c r="S232" s="12"/>
      <c r="T232" s="43"/>
      <c r="U232" s="191" t="s">
        <v>304</v>
      </c>
      <c r="V232" s="28" t="s">
        <v>333</v>
      </c>
      <c r="W232" s="18"/>
      <c r="X232" s="22"/>
    </row>
    <row r="233" spans="1:24" s="1" customFormat="1" x14ac:dyDescent="0.4">
      <c r="A233" s="12"/>
      <c r="B233" s="12"/>
      <c r="C233" s="42"/>
      <c r="D233" s="12"/>
      <c r="E233" s="42"/>
      <c r="F233" s="12"/>
      <c r="G233" s="12"/>
      <c r="H233" s="12"/>
      <c r="I233" s="12"/>
      <c r="J233" s="12"/>
      <c r="K233" s="12"/>
      <c r="L233" s="42"/>
      <c r="M233" s="42"/>
      <c r="N233" s="12"/>
      <c r="O233" s="12"/>
      <c r="P233" s="12"/>
      <c r="Q233" s="12"/>
      <c r="R233" s="12"/>
      <c r="S233" s="12"/>
      <c r="T233" s="43"/>
      <c r="U233" s="191" t="s">
        <v>305</v>
      </c>
      <c r="V233" s="28" t="s">
        <v>322</v>
      </c>
      <c r="W233" s="18"/>
      <c r="X233" s="22"/>
    </row>
    <row r="234" spans="1:24" s="1" customFormat="1" ht="18" thickBot="1" x14ac:dyDescent="0.45">
      <c r="A234" s="12"/>
      <c r="B234" s="12"/>
      <c r="C234" s="42"/>
      <c r="D234" s="12"/>
      <c r="E234" s="42"/>
      <c r="F234" s="12"/>
      <c r="G234" s="12"/>
      <c r="H234" s="12"/>
      <c r="I234" s="12"/>
      <c r="J234" s="12"/>
      <c r="K234" s="12"/>
      <c r="L234" s="42"/>
      <c r="M234" s="42"/>
      <c r="N234" s="12"/>
      <c r="O234" s="12"/>
      <c r="P234" s="12"/>
      <c r="Q234" s="12"/>
      <c r="R234" s="12"/>
      <c r="S234" s="12"/>
      <c r="T234" s="47"/>
      <c r="U234" s="71"/>
      <c r="V234" s="71"/>
      <c r="W234" s="34"/>
      <c r="X234" s="35"/>
    </row>
    <row r="235" spans="1:24" s="1" customFormat="1" x14ac:dyDescent="0.4">
      <c r="A235" s="12"/>
      <c r="B235" s="12"/>
      <c r="C235" s="42"/>
      <c r="D235" s="12"/>
      <c r="E235" s="42"/>
      <c r="F235" s="12"/>
      <c r="G235" s="12"/>
      <c r="H235" s="12"/>
      <c r="I235" s="12"/>
      <c r="J235" s="12"/>
      <c r="K235" s="12"/>
      <c r="L235" s="42"/>
      <c r="M235" s="42"/>
      <c r="N235" s="12"/>
      <c r="O235" s="12"/>
      <c r="P235" s="12"/>
      <c r="Q235" s="12"/>
      <c r="R235" s="12"/>
      <c r="S235" s="12"/>
    </row>
    <row r="236" spans="1:24" s="1" customFormat="1" x14ac:dyDescent="0.4">
      <c r="A236" s="12"/>
      <c r="B236" s="12"/>
      <c r="C236" s="42"/>
      <c r="D236" s="12"/>
      <c r="E236" s="42"/>
      <c r="F236" s="12"/>
      <c r="G236" s="12"/>
      <c r="H236" s="12"/>
      <c r="I236" s="12"/>
      <c r="J236" s="12"/>
      <c r="K236" s="12"/>
      <c r="L236" s="42"/>
      <c r="M236" s="42"/>
      <c r="N236" s="12"/>
      <c r="O236" s="12"/>
      <c r="P236" s="12"/>
      <c r="Q236" s="12"/>
      <c r="R236" s="12"/>
      <c r="S236" s="12"/>
    </row>
    <row r="237" spans="1:24" s="1" customFormat="1" x14ac:dyDescent="0.4">
      <c r="A237" s="12"/>
      <c r="B237" s="12"/>
      <c r="C237" s="42"/>
      <c r="D237" s="12"/>
      <c r="E237" s="42"/>
      <c r="F237" s="12"/>
      <c r="G237" s="12"/>
      <c r="H237" s="12"/>
      <c r="I237" s="12"/>
      <c r="J237" s="12"/>
      <c r="K237" s="12"/>
      <c r="L237" s="42"/>
      <c r="M237" s="42"/>
      <c r="N237" s="12"/>
      <c r="O237" s="12"/>
      <c r="P237" s="12"/>
      <c r="Q237" s="12"/>
      <c r="R237" s="12"/>
      <c r="S237" s="12"/>
    </row>
    <row r="238" spans="1:24" s="1" customFormat="1" x14ac:dyDescent="0.4">
      <c r="A238" s="12"/>
      <c r="B238" s="12"/>
      <c r="C238" s="42"/>
      <c r="D238" s="12"/>
      <c r="E238" s="42"/>
      <c r="F238" s="12"/>
      <c r="G238" s="12"/>
      <c r="H238" s="12"/>
      <c r="I238" s="12"/>
      <c r="J238" s="12"/>
      <c r="K238" s="12"/>
      <c r="L238" s="42"/>
      <c r="M238" s="42"/>
      <c r="N238" s="12"/>
      <c r="O238" s="12"/>
      <c r="P238" s="12"/>
      <c r="Q238" s="12"/>
      <c r="R238" s="12"/>
      <c r="S238" s="12"/>
    </row>
    <row r="239" spans="1:24" s="1" customFormat="1" x14ac:dyDescent="0.4">
      <c r="A239" s="12"/>
      <c r="B239" s="12"/>
      <c r="C239" s="42"/>
      <c r="D239" s="12"/>
      <c r="E239" s="42"/>
      <c r="F239" s="12"/>
      <c r="G239" s="12"/>
      <c r="H239" s="12"/>
      <c r="I239" s="12"/>
      <c r="J239" s="12"/>
      <c r="K239" s="12"/>
      <c r="L239" s="42"/>
      <c r="M239" s="42"/>
      <c r="N239" s="12"/>
      <c r="O239" s="12"/>
      <c r="P239" s="12"/>
      <c r="Q239" s="12"/>
      <c r="R239" s="12"/>
      <c r="S239" s="12"/>
    </row>
    <row r="240" spans="1:24" s="1" customFormat="1" x14ac:dyDescent="0.4">
      <c r="A240" s="12"/>
      <c r="B240" s="12"/>
      <c r="C240" s="42"/>
      <c r="D240" s="12"/>
      <c r="E240" s="42"/>
      <c r="F240" s="12"/>
      <c r="G240" s="12"/>
      <c r="H240" s="12"/>
      <c r="I240" s="12"/>
      <c r="J240" s="12"/>
      <c r="K240" s="12"/>
      <c r="L240" s="42"/>
      <c r="M240" s="42"/>
      <c r="N240" s="12"/>
      <c r="O240" s="12"/>
      <c r="P240" s="12"/>
      <c r="Q240" s="12"/>
      <c r="R240" s="12"/>
      <c r="S240" s="12"/>
    </row>
    <row r="241" spans="1:19" s="1" customFormat="1" x14ac:dyDescent="0.4">
      <c r="A241" s="12"/>
      <c r="B241" s="12"/>
      <c r="C241" s="42"/>
      <c r="D241" s="12"/>
      <c r="E241" s="42"/>
      <c r="F241" s="12"/>
      <c r="G241" s="12"/>
      <c r="H241" s="12"/>
      <c r="I241" s="12"/>
      <c r="J241" s="12"/>
      <c r="K241" s="12"/>
      <c r="L241" s="42"/>
      <c r="M241" s="42"/>
      <c r="N241" s="12"/>
      <c r="O241" s="12"/>
      <c r="P241" s="12"/>
      <c r="Q241" s="12"/>
      <c r="R241" s="12"/>
      <c r="S241" s="12"/>
    </row>
    <row r="242" spans="1:19" s="1" customFormat="1" x14ac:dyDescent="0.4">
      <c r="A242" s="12"/>
      <c r="B242" s="12"/>
      <c r="C242" s="42"/>
      <c r="D242" s="12"/>
      <c r="E242" s="42"/>
      <c r="F242" s="12"/>
      <c r="G242" s="12"/>
      <c r="H242" s="12"/>
      <c r="I242" s="12"/>
      <c r="J242" s="12"/>
      <c r="K242" s="12"/>
      <c r="L242" s="42"/>
      <c r="M242" s="42"/>
      <c r="N242" s="12"/>
      <c r="O242" s="12"/>
      <c r="P242" s="12"/>
      <c r="Q242" s="12"/>
      <c r="R242" s="12"/>
      <c r="S242" s="12"/>
    </row>
    <row r="243" spans="1:19" s="1" customFormat="1" x14ac:dyDescent="0.4">
      <c r="A243" s="12"/>
      <c r="B243" s="12"/>
      <c r="C243" s="42"/>
      <c r="D243" s="12"/>
      <c r="E243" s="42"/>
      <c r="F243" s="12"/>
      <c r="G243" s="12"/>
      <c r="H243" s="12"/>
      <c r="I243" s="12"/>
      <c r="J243" s="12"/>
      <c r="K243" s="12"/>
      <c r="L243" s="42"/>
      <c r="M243" s="42"/>
      <c r="N243" s="12"/>
      <c r="O243" s="12"/>
      <c r="P243" s="12"/>
      <c r="Q243" s="12"/>
      <c r="R243" s="12"/>
      <c r="S243" s="12"/>
    </row>
    <row r="244" spans="1:19" s="1" customFormat="1" x14ac:dyDescent="0.4">
      <c r="A244" s="12"/>
      <c r="B244" s="12"/>
      <c r="C244" s="42"/>
      <c r="D244" s="12"/>
      <c r="E244" s="42"/>
      <c r="F244" s="12"/>
      <c r="G244" s="12"/>
      <c r="H244" s="12"/>
      <c r="I244" s="12"/>
      <c r="J244" s="12"/>
      <c r="K244" s="12"/>
      <c r="L244" s="42"/>
      <c r="M244" s="42"/>
      <c r="N244" s="12"/>
      <c r="O244" s="12"/>
      <c r="P244" s="12"/>
      <c r="Q244" s="12"/>
      <c r="R244" s="12"/>
      <c r="S244" s="12"/>
    </row>
    <row r="245" spans="1:19" s="1" customFormat="1" x14ac:dyDescent="0.4">
      <c r="A245" s="12"/>
      <c r="B245" s="12"/>
      <c r="C245" s="42"/>
      <c r="D245" s="12"/>
      <c r="E245" s="42"/>
      <c r="F245" s="12"/>
      <c r="G245" s="12"/>
      <c r="H245" s="12"/>
      <c r="I245" s="12"/>
      <c r="J245" s="12"/>
      <c r="K245" s="12"/>
      <c r="L245" s="42"/>
      <c r="M245" s="42"/>
      <c r="N245" s="12"/>
      <c r="O245" s="12"/>
      <c r="P245" s="12"/>
      <c r="Q245" s="12"/>
      <c r="R245" s="12"/>
      <c r="S245" s="12"/>
    </row>
    <row r="246" spans="1:19" s="1" customFormat="1" x14ac:dyDescent="0.4">
      <c r="A246" s="12"/>
      <c r="B246" s="12"/>
      <c r="C246" s="42"/>
      <c r="D246" s="12"/>
      <c r="E246" s="42"/>
      <c r="F246" s="12"/>
      <c r="G246" s="12"/>
      <c r="H246" s="12"/>
      <c r="I246" s="12"/>
      <c r="J246" s="12"/>
      <c r="K246" s="12"/>
      <c r="L246" s="42"/>
      <c r="M246" s="42"/>
      <c r="N246" s="12"/>
      <c r="O246" s="12"/>
      <c r="P246" s="12"/>
      <c r="Q246" s="12"/>
      <c r="R246" s="12"/>
      <c r="S246" s="12"/>
    </row>
    <row r="247" spans="1:19" s="1" customFormat="1" x14ac:dyDescent="0.4">
      <c r="A247" s="12"/>
      <c r="B247" s="12"/>
      <c r="C247" s="42"/>
      <c r="D247" s="12"/>
      <c r="E247" s="42"/>
      <c r="F247" s="12"/>
      <c r="G247" s="12"/>
      <c r="H247" s="12"/>
      <c r="I247" s="12"/>
      <c r="J247" s="12"/>
      <c r="K247" s="12"/>
      <c r="L247" s="42"/>
      <c r="M247" s="42"/>
      <c r="N247" s="12"/>
      <c r="O247" s="12"/>
      <c r="P247" s="12"/>
      <c r="Q247" s="12"/>
      <c r="R247" s="12"/>
      <c r="S247" s="12"/>
    </row>
    <row r="248" spans="1:19" s="1" customFormat="1" x14ac:dyDescent="0.4">
      <c r="A248" s="12"/>
      <c r="B248" s="12"/>
      <c r="C248" s="42"/>
      <c r="D248" s="12"/>
      <c r="E248" s="42"/>
      <c r="F248" s="12"/>
      <c r="G248" s="12"/>
      <c r="H248" s="12"/>
      <c r="I248" s="12"/>
      <c r="J248" s="12"/>
      <c r="K248" s="12"/>
      <c r="L248" s="42"/>
      <c r="M248" s="42"/>
      <c r="N248" s="12"/>
      <c r="O248" s="12"/>
      <c r="P248" s="12"/>
      <c r="Q248" s="12"/>
      <c r="R248" s="12"/>
      <c r="S248" s="12"/>
    </row>
    <row r="249" spans="1:19" s="1" customFormat="1" x14ac:dyDescent="0.4">
      <c r="A249" s="12"/>
      <c r="B249" s="12"/>
      <c r="C249" s="42"/>
      <c r="D249" s="12"/>
      <c r="E249" s="42"/>
      <c r="F249" s="12"/>
      <c r="G249" s="12"/>
      <c r="H249" s="12"/>
      <c r="I249" s="12"/>
      <c r="J249" s="12"/>
      <c r="K249" s="12"/>
      <c r="L249" s="42"/>
      <c r="M249" s="42"/>
      <c r="N249" s="12"/>
      <c r="O249" s="12"/>
      <c r="P249" s="12"/>
      <c r="Q249" s="12"/>
      <c r="R249" s="12"/>
      <c r="S249" s="12"/>
    </row>
    <row r="250" spans="1:19" s="1" customFormat="1" x14ac:dyDescent="0.4">
      <c r="A250" s="12"/>
      <c r="B250" s="12"/>
      <c r="C250" s="42"/>
      <c r="D250" s="12"/>
      <c r="E250" s="42"/>
      <c r="F250" s="12"/>
      <c r="G250" s="12"/>
      <c r="H250" s="12"/>
      <c r="I250" s="12"/>
      <c r="J250" s="12"/>
      <c r="K250" s="12"/>
      <c r="L250" s="42"/>
      <c r="M250" s="42"/>
      <c r="N250" s="12"/>
      <c r="O250" s="12"/>
      <c r="P250" s="12"/>
      <c r="Q250" s="12"/>
      <c r="R250" s="12"/>
      <c r="S250" s="12"/>
    </row>
    <row r="251" spans="1:19" s="1" customFormat="1" x14ac:dyDescent="0.4">
      <c r="A251" s="12"/>
      <c r="B251" s="12"/>
      <c r="C251" s="42"/>
      <c r="D251" s="12"/>
      <c r="E251" s="42"/>
      <c r="F251" s="12"/>
      <c r="G251" s="12"/>
      <c r="H251" s="12"/>
      <c r="I251" s="12"/>
      <c r="J251" s="12"/>
      <c r="K251" s="12"/>
      <c r="L251" s="42"/>
      <c r="M251" s="42"/>
      <c r="N251" s="12"/>
      <c r="O251" s="12"/>
      <c r="P251" s="12"/>
      <c r="Q251" s="12"/>
      <c r="R251" s="12"/>
      <c r="S251" s="12"/>
    </row>
    <row r="252" spans="1:19" s="1" customFormat="1" x14ac:dyDescent="0.4">
      <c r="A252" s="12"/>
      <c r="B252" s="12"/>
      <c r="C252" s="42"/>
      <c r="D252" s="12"/>
      <c r="E252" s="42"/>
      <c r="F252" s="12"/>
      <c r="G252" s="12"/>
      <c r="H252" s="12"/>
      <c r="I252" s="12"/>
      <c r="J252" s="12"/>
      <c r="K252" s="12"/>
      <c r="L252" s="42"/>
      <c r="M252" s="42"/>
      <c r="N252" s="12"/>
      <c r="O252" s="12"/>
      <c r="P252" s="12"/>
      <c r="Q252" s="12"/>
      <c r="R252" s="12"/>
      <c r="S252" s="12"/>
    </row>
    <row r="253" spans="1:19" s="1" customFormat="1" x14ac:dyDescent="0.4">
      <c r="A253" s="12"/>
      <c r="B253" s="12"/>
      <c r="C253" s="42"/>
      <c r="D253" s="12"/>
      <c r="E253" s="42"/>
      <c r="F253" s="12"/>
      <c r="G253" s="12"/>
      <c r="H253" s="12"/>
      <c r="I253" s="12"/>
      <c r="J253" s="12"/>
      <c r="K253" s="12"/>
      <c r="L253" s="42"/>
      <c r="M253" s="42"/>
      <c r="N253" s="12"/>
      <c r="O253" s="12"/>
      <c r="P253" s="12"/>
      <c r="Q253" s="12"/>
      <c r="R253" s="12"/>
      <c r="S253" s="12"/>
    </row>
    <row r="254" spans="1:19" s="1" customFormat="1" x14ac:dyDescent="0.4">
      <c r="A254" s="12"/>
      <c r="B254" s="12"/>
      <c r="C254" s="42"/>
      <c r="D254" s="12"/>
      <c r="E254" s="42"/>
      <c r="F254" s="12"/>
      <c r="G254" s="12"/>
      <c r="H254" s="12"/>
      <c r="I254" s="12"/>
      <c r="J254" s="12"/>
      <c r="K254" s="12"/>
      <c r="L254" s="42"/>
      <c r="M254" s="42"/>
      <c r="N254" s="12"/>
      <c r="O254" s="12"/>
      <c r="P254" s="12"/>
      <c r="Q254" s="12"/>
      <c r="R254" s="12"/>
      <c r="S254" s="12"/>
    </row>
    <row r="255" spans="1:19" s="1" customFormat="1" x14ac:dyDescent="0.4">
      <c r="A255" s="12"/>
      <c r="B255" s="12"/>
      <c r="C255" s="42"/>
      <c r="D255" s="12"/>
      <c r="E255" s="42"/>
      <c r="F255" s="12"/>
      <c r="G255" s="12"/>
      <c r="H255" s="12"/>
      <c r="I255" s="12"/>
      <c r="J255" s="12"/>
      <c r="K255" s="12"/>
      <c r="L255" s="42"/>
      <c r="M255" s="42"/>
      <c r="N255" s="12"/>
      <c r="O255" s="12"/>
      <c r="P255" s="12"/>
      <c r="Q255" s="12"/>
      <c r="R255" s="12"/>
      <c r="S255" s="12"/>
    </row>
    <row r="256" spans="1:19" s="1" customFormat="1" x14ac:dyDescent="0.4">
      <c r="A256" s="12"/>
      <c r="B256" s="12"/>
      <c r="C256" s="42"/>
      <c r="D256" s="12"/>
      <c r="E256" s="42"/>
      <c r="F256" s="12"/>
      <c r="G256" s="12"/>
      <c r="H256" s="12"/>
      <c r="I256" s="12"/>
      <c r="J256" s="12"/>
      <c r="K256" s="12"/>
      <c r="L256" s="42"/>
      <c r="M256" s="42"/>
      <c r="N256" s="12"/>
      <c r="O256" s="12"/>
      <c r="P256" s="12"/>
      <c r="Q256" s="12"/>
      <c r="R256" s="12"/>
      <c r="S256" s="12"/>
    </row>
    <row r="257" spans="1:19" s="1" customFormat="1" x14ac:dyDescent="0.4">
      <c r="A257" s="12"/>
      <c r="B257" s="12"/>
      <c r="C257" s="42"/>
      <c r="D257" s="12"/>
      <c r="E257" s="42"/>
      <c r="F257" s="12"/>
      <c r="G257" s="12"/>
      <c r="H257" s="12"/>
      <c r="I257" s="12"/>
      <c r="J257" s="12"/>
      <c r="K257" s="12"/>
      <c r="L257" s="42"/>
      <c r="M257" s="42"/>
      <c r="N257" s="12"/>
      <c r="O257" s="12"/>
      <c r="P257" s="12"/>
      <c r="Q257" s="12"/>
      <c r="R257" s="12"/>
      <c r="S257" s="12"/>
    </row>
    <row r="258" spans="1:19" s="1" customFormat="1" x14ac:dyDescent="0.4">
      <c r="A258" s="12"/>
      <c r="B258" s="12"/>
      <c r="C258" s="42"/>
      <c r="D258" s="12"/>
      <c r="E258" s="42"/>
      <c r="F258" s="12"/>
      <c r="G258" s="12"/>
      <c r="H258" s="12"/>
      <c r="I258" s="12"/>
      <c r="J258" s="12"/>
      <c r="K258" s="12"/>
      <c r="L258" s="42"/>
      <c r="M258" s="42"/>
      <c r="N258" s="12"/>
      <c r="O258" s="12"/>
      <c r="P258" s="12"/>
      <c r="Q258" s="12"/>
      <c r="R258" s="12"/>
      <c r="S258" s="12"/>
    </row>
    <row r="259" spans="1:19" s="1" customFormat="1" x14ac:dyDescent="0.4">
      <c r="A259" s="12"/>
      <c r="B259" s="12"/>
      <c r="C259" s="42"/>
      <c r="D259" s="12"/>
      <c r="E259" s="42"/>
      <c r="F259" s="12"/>
      <c r="G259" s="12"/>
      <c r="H259" s="12"/>
      <c r="I259" s="12"/>
      <c r="J259" s="12"/>
      <c r="K259" s="12"/>
      <c r="L259" s="42"/>
      <c r="M259" s="42"/>
      <c r="N259" s="12"/>
      <c r="O259" s="12"/>
      <c r="P259" s="12"/>
      <c r="Q259" s="12"/>
      <c r="R259" s="12"/>
      <c r="S259" s="12"/>
    </row>
    <row r="260" spans="1:19" s="1" customFormat="1" x14ac:dyDescent="0.4">
      <c r="A260" s="12"/>
      <c r="B260" s="12"/>
      <c r="C260" s="42"/>
      <c r="D260" s="12"/>
      <c r="E260" s="42"/>
      <c r="F260" s="12"/>
      <c r="G260" s="12"/>
      <c r="H260" s="12"/>
      <c r="I260" s="12"/>
      <c r="J260" s="12"/>
      <c r="K260" s="12"/>
      <c r="L260" s="42"/>
      <c r="M260" s="42"/>
      <c r="N260" s="12"/>
      <c r="O260" s="12"/>
      <c r="P260" s="12"/>
      <c r="Q260" s="12"/>
      <c r="R260" s="12"/>
      <c r="S260" s="12"/>
    </row>
    <row r="261" spans="1:19" s="1" customFormat="1" x14ac:dyDescent="0.4">
      <c r="A261" s="12"/>
      <c r="B261" s="12"/>
      <c r="C261" s="42"/>
      <c r="D261" s="12"/>
      <c r="E261" s="42"/>
      <c r="F261" s="12"/>
      <c r="G261" s="12"/>
      <c r="H261" s="12"/>
      <c r="I261" s="12"/>
      <c r="J261" s="12"/>
      <c r="K261" s="12"/>
      <c r="L261" s="42"/>
      <c r="M261" s="42"/>
      <c r="N261" s="12"/>
      <c r="O261" s="12"/>
      <c r="P261" s="12"/>
      <c r="Q261" s="12"/>
      <c r="R261" s="12"/>
      <c r="S261" s="12"/>
    </row>
    <row r="262" spans="1:19" s="1" customFormat="1" x14ac:dyDescent="0.4">
      <c r="A262" s="12"/>
      <c r="B262" s="12"/>
      <c r="C262" s="42"/>
      <c r="D262" s="12"/>
      <c r="E262" s="42"/>
      <c r="F262" s="12"/>
      <c r="G262" s="12"/>
      <c r="H262" s="12"/>
      <c r="I262" s="12"/>
      <c r="J262" s="12"/>
      <c r="K262" s="12"/>
      <c r="L262" s="42"/>
      <c r="M262" s="42"/>
      <c r="N262" s="12"/>
      <c r="O262" s="12"/>
      <c r="P262" s="12"/>
      <c r="Q262" s="12"/>
      <c r="R262" s="12"/>
      <c r="S262" s="12"/>
    </row>
    <row r="263" spans="1:19" s="1" customFormat="1" x14ac:dyDescent="0.4">
      <c r="A263" s="12"/>
      <c r="B263" s="12"/>
      <c r="C263" s="42"/>
      <c r="D263" s="12"/>
      <c r="E263" s="42"/>
      <c r="F263" s="12"/>
      <c r="G263" s="12"/>
      <c r="H263" s="12"/>
      <c r="I263" s="12"/>
      <c r="J263" s="12"/>
      <c r="K263" s="12"/>
      <c r="L263" s="42"/>
      <c r="M263" s="42"/>
      <c r="N263" s="12"/>
      <c r="O263" s="12"/>
      <c r="P263" s="12"/>
      <c r="Q263" s="12"/>
      <c r="R263" s="12"/>
      <c r="S263" s="12"/>
    </row>
    <row r="264" spans="1:19" s="1" customFormat="1" x14ac:dyDescent="0.4">
      <c r="A264" s="12"/>
      <c r="B264" s="12"/>
      <c r="C264" s="42"/>
      <c r="D264" s="12"/>
      <c r="E264" s="42"/>
      <c r="F264" s="12"/>
      <c r="G264" s="12"/>
      <c r="H264" s="12"/>
      <c r="I264" s="12"/>
      <c r="J264" s="12"/>
      <c r="K264" s="12"/>
      <c r="L264" s="42"/>
      <c r="M264" s="42"/>
      <c r="N264" s="12"/>
      <c r="O264" s="12"/>
      <c r="P264" s="12"/>
      <c r="Q264" s="12"/>
      <c r="R264" s="12"/>
      <c r="S264" s="12"/>
    </row>
    <row r="265" spans="1:19" s="1" customFormat="1" x14ac:dyDescent="0.4">
      <c r="A265" s="12"/>
      <c r="B265" s="12"/>
      <c r="C265" s="42"/>
      <c r="D265" s="12"/>
      <c r="E265" s="42"/>
      <c r="F265" s="12"/>
      <c r="G265" s="12"/>
      <c r="H265" s="12"/>
      <c r="I265" s="12"/>
      <c r="J265" s="12"/>
      <c r="K265" s="12"/>
      <c r="L265" s="42"/>
      <c r="M265" s="42"/>
      <c r="N265" s="12"/>
      <c r="O265" s="12"/>
      <c r="P265" s="12"/>
      <c r="Q265" s="12"/>
      <c r="R265" s="12"/>
      <c r="S265" s="12"/>
    </row>
    <row r="266" spans="1:19" s="1" customFormat="1" x14ac:dyDescent="0.4">
      <c r="A266" s="12"/>
      <c r="B266" s="12"/>
      <c r="C266" s="42"/>
      <c r="D266" s="12"/>
      <c r="E266" s="42"/>
      <c r="F266" s="12"/>
      <c r="G266" s="12"/>
      <c r="H266" s="12"/>
      <c r="I266" s="12"/>
      <c r="J266" s="12"/>
      <c r="K266" s="12"/>
      <c r="L266" s="42"/>
      <c r="M266" s="42"/>
      <c r="N266" s="12"/>
      <c r="O266" s="12"/>
      <c r="P266" s="12"/>
      <c r="Q266" s="12"/>
      <c r="R266" s="12"/>
      <c r="S266" s="12"/>
    </row>
    <row r="267" spans="1:19" s="1" customFormat="1" x14ac:dyDescent="0.4">
      <c r="A267" s="12"/>
      <c r="B267" s="12"/>
      <c r="C267" s="42"/>
      <c r="D267" s="12"/>
      <c r="E267" s="42"/>
      <c r="F267" s="12"/>
      <c r="G267" s="12"/>
      <c r="H267" s="12"/>
      <c r="I267" s="12"/>
      <c r="J267" s="12"/>
      <c r="K267" s="12"/>
      <c r="L267" s="42"/>
      <c r="M267" s="42"/>
      <c r="N267" s="12"/>
      <c r="O267" s="12"/>
      <c r="P267" s="12"/>
      <c r="Q267" s="12"/>
      <c r="R267" s="12"/>
      <c r="S267" s="12"/>
    </row>
    <row r="268" spans="1:19" s="1" customFormat="1" x14ac:dyDescent="0.4">
      <c r="A268" s="12"/>
      <c r="B268" s="12"/>
      <c r="C268" s="42"/>
      <c r="D268" s="12"/>
      <c r="E268" s="42"/>
      <c r="F268" s="12"/>
      <c r="G268" s="12"/>
      <c r="H268" s="12"/>
      <c r="I268" s="12"/>
      <c r="J268" s="12"/>
      <c r="K268" s="12"/>
      <c r="L268" s="42"/>
      <c r="M268" s="42"/>
      <c r="N268" s="12"/>
      <c r="O268" s="12"/>
      <c r="P268" s="12"/>
      <c r="Q268" s="12"/>
      <c r="R268" s="12"/>
      <c r="S268" s="12"/>
    </row>
    <row r="269" spans="1:19" s="1" customFormat="1" x14ac:dyDescent="0.4">
      <c r="A269" s="12"/>
      <c r="B269" s="12"/>
      <c r="C269" s="42"/>
      <c r="D269" s="12"/>
      <c r="E269" s="42"/>
      <c r="F269" s="12"/>
      <c r="G269" s="12"/>
      <c r="H269" s="12"/>
      <c r="I269" s="12"/>
      <c r="J269" s="12"/>
      <c r="K269" s="12"/>
      <c r="L269" s="42"/>
      <c r="M269" s="42"/>
      <c r="N269" s="12"/>
      <c r="O269" s="12"/>
      <c r="P269" s="12"/>
      <c r="Q269" s="12"/>
      <c r="R269" s="12"/>
      <c r="S269" s="12"/>
    </row>
    <row r="270" spans="1:19" s="1" customFormat="1" x14ac:dyDescent="0.4">
      <c r="A270" s="12"/>
      <c r="B270" s="12"/>
      <c r="C270" s="42"/>
      <c r="D270" s="12"/>
      <c r="E270" s="42"/>
      <c r="F270" s="12"/>
      <c r="G270" s="12"/>
      <c r="H270" s="12"/>
      <c r="I270" s="12"/>
      <c r="J270" s="12"/>
      <c r="K270" s="12"/>
      <c r="L270" s="42"/>
      <c r="M270" s="42"/>
      <c r="N270" s="12"/>
      <c r="O270" s="12"/>
      <c r="P270" s="12"/>
      <c r="Q270" s="12"/>
      <c r="R270" s="12"/>
      <c r="S270" s="12"/>
    </row>
    <row r="271" spans="1:19" s="1" customFormat="1" x14ac:dyDescent="0.4">
      <c r="A271" s="12"/>
      <c r="B271" s="12"/>
      <c r="C271" s="42"/>
      <c r="D271" s="12"/>
      <c r="E271" s="42"/>
      <c r="F271" s="12"/>
      <c r="G271" s="12"/>
      <c r="H271" s="12"/>
      <c r="I271" s="12"/>
      <c r="J271" s="12"/>
      <c r="K271" s="12"/>
      <c r="L271" s="42"/>
      <c r="M271" s="42"/>
      <c r="N271" s="12"/>
      <c r="O271" s="12"/>
      <c r="P271" s="12"/>
      <c r="Q271" s="12"/>
      <c r="R271" s="12"/>
      <c r="S271" s="12"/>
    </row>
    <row r="272" spans="1:19" s="1" customFormat="1" x14ac:dyDescent="0.4">
      <c r="A272" s="12"/>
      <c r="B272" s="12"/>
      <c r="C272" s="42"/>
      <c r="D272" s="12"/>
      <c r="E272" s="42"/>
      <c r="F272" s="12"/>
      <c r="G272" s="12"/>
      <c r="H272" s="12"/>
      <c r="I272" s="12"/>
      <c r="J272" s="12"/>
      <c r="K272" s="12"/>
      <c r="L272" s="42"/>
      <c r="M272" s="42"/>
      <c r="N272" s="12"/>
      <c r="O272" s="12"/>
      <c r="P272" s="12"/>
      <c r="Q272" s="12"/>
      <c r="R272" s="12"/>
      <c r="S272" s="12"/>
    </row>
    <row r="273" spans="1:19" s="1" customFormat="1" x14ac:dyDescent="0.4">
      <c r="A273" s="12"/>
      <c r="B273" s="12"/>
      <c r="C273" s="42"/>
      <c r="D273" s="12"/>
      <c r="E273" s="42"/>
      <c r="F273" s="12"/>
      <c r="G273" s="12"/>
      <c r="H273" s="12"/>
      <c r="I273" s="12"/>
      <c r="J273" s="12"/>
      <c r="K273" s="12"/>
      <c r="L273" s="42"/>
      <c r="M273" s="42"/>
      <c r="N273" s="12"/>
      <c r="O273" s="12"/>
      <c r="P273" s="12"/>
      <c r="Q273" s="12"/>
      <c r="R273" s="12"/>
      <c r="S273" s="12"/>
    </row>
    <row r="274" spans="1:19" s="1" customFormat="1" x14ac:dyDescent="0.4">
      <c r="A274" s="12"/>
      <c r="B274" s="12"/>
      <c r="C274" s="42"/>
      <c r="D274" s="12"/>
      <c r="E274" s="12"/>
      <c r="F274" s="12"/>
      <c r="G274" s="12"/>
      <c r="H274" s="12"/>
      <c r="I274" s="12"/>
      <c r="J274" s="12"/>
      <c r="K274" s="12"/>
      <c r="L274" s="42"/>
      <c r="M274" s="42"/>
      <c r="N274" s="12"/>
      <c r="O274" s="12"/>
      <c r="P274" s="12"/>
      <c r="Q274" s="12"/>
      <c r="R274" s="12"/>
      <c r="S274" s="12"/>
    </row>
    <row r="275" spans="1:19" s="1" customFormat="1" x14ac:dyDescent="0.4">
      <c r="A275" s="12"/>
      <c r="B275" s="12"/>
      <c r="C275" s="42"/>
      <c r="D275" s="12"/>
      <c r="E275" s="12"/>
      <c r="F275" s="12"/>
      <c r="G275" s="12"/>
      <c r="H275" s="12"/>
      <c r="I275" s="12"/>
      <c r="J275" s="12"/>
      <c r="K275" s="12"/>
      <c r="L275" s="42"/>
      <c r="M275" s="42"/>
      <c r="N275" s="12"/>
      <c r="O275" s="12"/>
      <c r="P275" s="12"/>
      <c r="Q275" s="12"/>
      <c r="R275" s="12"/>
      <c r="S275" s="12"/>
    </row>
    <row r="276" spans="1:19" s="1" customFormat="1" x14ac:dyDescent="0.4">
      <c r="A276" s="12"/>
      <c r="B276" s="12"/>
      <c r="C276" s="42"/>
      <c r="D276" s="12"/>
      <c r="E276" s="12"/>
      <c r="F276" s="12"/>
      <c r="G276" s="12"/>
      <c r="H276" s="12"/>
      <c r="I276" s="12"/>
      <c r="J276" s="12"/>
      <c r="K276" s="12"/>
      <c r="L276" s="42"/>
      <c r="M276" s="42"/>
      <c r="N276" s="12"/>
      <c r="O276" s="12"/>
      <c r="P276" s="12"/>
      <c r="Q276" s="12"/>
      <c r="R276" s="12"/>
      <c r="S276" s="12"/>
    </row>
    <row r="277" spans="1:19" s="1" customFormat="1" x14ac:dyDescent="0.4">
      <c r="A277" s="12"/>
      <c r="B277" s="12"/>
      <c r="C277" s="42"/>
      <c r="D277" s="12"/>
      <c r="E277" s="12"/>
      <c r="F277" s="12"/>
      <c r="G277" s="12"/>
      <c r="H277" s="12"/>
      <c r="I277" s="12"/>
      <c r="J277" s="12"/>
      <c r="K277" s="12"/>
      <c r="L277" s="42"/>
      <c r="M277" s="42"/>
      <c r="N277" s="12"/>
      <c r="O277" s="12"/>
      <c r="P277" s="12"/>
      <c r="Q277" s="12"/>
      <c r="R277" s="12"/>
      <c r="S277" s="12"/>
    </row>
    <row r="278" spans="1:19" s="1" customFormat="1" x14ac:dyDescent="0.4">
      <c r="A278" s="12"/>
      <c r="B278" s="12"/>
      <c r="C278" s="42"/>
      <c r="D278" s="12"/>
      <c r="E278" s="12"/>
      <c r="F278" s="12"/>
      <c r="G278" s="12"/>
      <c r="H278" s="12"/>
      <c r="I278" s="12"/>
      <c r="J278" s="12"/>
      <c r="K278" s="12"/>
      <c r="L278" s="42"/>
      <c r="M278" s="42"/>
      <c r="N278" s="12"/>
      <c r="O278" s="12"/>
      <c r="P278" s="12"/>
      <c r="Q278" s="12"/>
      <c r="R278" s="12"/>
      <c r="S278" s="12"/>
    </row>
    <row r="279" spans="1:19" s="1" customFormat="1" x14ac:dyDescent="0.4">
      <c r="A279" s="12"/>
      <c r="B279" s="12"/>
      <c r="C279" s="42"/>
      <c r="D279" s="12"/>
      <c r="E279" s="12"/>
      <c r="F279" s="12"/>
      <c r="G279" s="12"/>
      <c r="H279" s="12"/>
      <c r="I279" s="12"/>
      <c r="J279" s="12"/>
      <c r="K279" s="12"/>
      <c r="L279" s="42"/>
      <c r="M279" s="42"/>
      <c r="N279" s="12"/>
      <c r="O279" s="12"/>
      <c r="P279" s="12"/>
      <c r="Q279" s="12"/>
      <c r="R279" s="12"/>
      <c r="S279" s="12"/>
    </row>
    <row r="280" spans="1:19" s="1" customFormat="1" x14ac:dyDescent="0.4">
      <c r="A280" s="12"/>
      <c r="B280" s="12"/>
      <c r="C280" s="42"/>
      <c r="D280" s="12"/>
      <c r="E280" s="12"/>
      <c r="F280" s="12"/>
      <c r="G280" s="12"/>
      <c r="H280" s="12"/>
      <c r="I280" s="12"/>
      <c r="J280" s="12"/>
      <c r="K280" s="12"/>
      <c r="L280" s="42"/>
      <c r="M280" s="42"/>
      <c r="N280" s="12"/>
      <c r="O280" s="12"/>
      <c r="P280" s="12"/>
      <c r="Q280" s="12"/>
      <c r="R280" s="12"/>
      <c r="S280" s="12"/>
    </row>
    <row r="281" spans="1:19" s="1" customFormat="1" x14ac:dyDescent="0.4">
      <c r="A281" s="12"/>
      <c r="B281" s="12"/>
      <c r="C281" s="42"/>
      <c r="D281" s="12"/>
      <c r="E281" s="12"/>
      <c r="F281" s="12"/>
      <c r="G281" s="12"/>
      <c r="H281" s="12"/>
      <c r="I281" s="12"/>
      <c r="J281" s="12"/>
      <c r="K281" s="12"/>
      <c r="L281" s="42"/>
      <c r="M281" s="42"/>
      <c r="N281" s="12"/>
      <c r="O281" s="12"/>
      <c r="P281" s="12"/>
      <c r="Q281" s="12"/>
      <c r="R281" s="12"/>
      <c r="S281" s="12"/>
    </row>
    <row r="282" spans="1:19" s="1" customFormat="1" x14ac:dyDescent="0.4">
      <c r="A282" s="12"/>
      <c r="B282" s="12"/>
      <c r="C282" s="42"/>
      <c r="D282" s="12"/>
      <c r="E282" s="12"/>
      <c r="F282" s="12"/>
      <c r="G282" s="12"/>
      <c r="H282" s="12"/>
      <c r="I282" s="12"/>
      <c r="J282" s="12"/>
      <c r="K282" s="12"/>
      <c r="L282" s="42"/>
      <c r="M282" s="42"/>
      <c r="N282" s="12"/>
      <c r="O282" s="12"/>
      <c r="P282" s="12"/>
      <c r="Q282" s="12"/>
      <c r="R282" s="12"/>
      <c r="S282" s="12"/>
    </row>
    <row r="283" spans="1:19" s="1" customFormat="1" x14ac:dyDescent="0.4">
      <c r="A283" s="12"/>
      <c r="B283" s="12"/>
      <c r="C283" s="42"/>
      <c r="D283" s="12"/>
      <c r="E283" s="12"/>
      <c r="F283" s="12"/>
      <c r="G283" s="12"/>
      <c r="H283" s="12"/>
      <c r="I283" s="12"/>
      <c r="J283" s="12"/>
      <c r="K283" s="12"/>
      <c r="L283" s="42"/>
      <c r="M283" s="42"/>
      <c r="N283" s="12"/>
      <c r="O283" s="12"/>
      <c r="P283" s="12"/>
      <c r="Q283" s="12"/>
      <c r="R283" s="12"/>
      <c r="S283" s="12"/>
    </row>
    <row r="284" spans="1:19" s="1" customFormat="1" x14ac:dyDescent="0.4">
      <c r="A284" s="12"/>
      <c r="B284" s="12"/>
      <c r="C284" s="42"/>
      <c r="D284" s="12"/>
      <c r="E284" s="12"/>
      <c r="F284" s="12"/>
      <c r="G284" s="12"/>
      <c r="H284" s="12"/>
      <c r="I284" s="12"/>
      <c r="J284" s="12"/>
      <c r="K284" s="12"/>
      <c r="L284" s="42"/>
      <c r="M284" s="49"/>
      <c r="N284" s="49"/>
      <c r="O284" s="12"/>
      <c r="P284" s="12"/>
      <c r="Q284" s="12"/>
      <c r="R284" s="12"/>
      <c r="S284" s="12"/>
    </row>
    <row r="285" spans="1:19" s="1" customFormat="1" x14ac:dyDescent="0.4">
      <c r="A285" s="12"/>
      <c r="B285" s="12"/>
      <c r="C285" s="42"/>
      <c r="D285" s="12"/>
      <c r="E285" s="12"/>
      <c r="F285" s="12"/>
      <c r="G285" s="12"/>
      <c r="H285" s="12"/>
      <c r="I285" s="12"/>
      <c r="J285" s="12"/>
      <c r="K285" s="12"/>
      <c r="L285" s="42"/>
      <c r="M285" s="49"/>
      <c r="N285" s="49"/>
      <c r="O285" s="12"/>
      <c r="P285" s="12"/>
      <c r="Q285" s="12"/>
      <c r="R285" s="12"/>
      <c r="S285" s="12"/>
    </row>
    <row r="286" spans="1:19" s="1" customFormat="1" x14ac:dyDescent="0.4">
      <c r="A286" s="12"/>
      <c r="B286" s="12"/>
      <c r="C286" s="42"/>
      <c r="D286" s="12"/>
      <c r="E286" s="12"/>
      <c r="F286" s="12"/>
      <c r="G286" s="12"/>
      <c r="H286" s="12"/>
      <c r="I286" s="12"/>
      <c r="J286" s="12"/>
      <c r="K286" s="12"/>
      <c r="L286" s="42"/>
      <c r="M286" s="49"/>
      <c r="N286" s="49"/>
      <c r="O286" s="12"/>
      <c r="P286" s="12"/>
      <c r="Q286" s="12"/>
      <c r="R286" s="12"/>
      <c r="S286" s="12"/>
    </row>
    <row r="287" spans="1:19" s="1" customFormat="1" x14ac:dyDescent="0.4">
      <c r="A287" s="12"/>
      <c r="B287" s="12"/>
      <c r="C287" s="42"/>
      <c r="D287" s="12"/>
      <c r="E287" s="12"/>
      <c r="F287" s="12"/>
      <c r="G287" s="12"/>
      <c r="H287" s="12"/>
      <c r="I287" s="12"/>
      <c r="J287" s="12"/>
      <c r="K287" s="12"/>
      <c r="L287" s="42"/>
      <c r="M287" s="49"/>
      <c r="N287" s="49"/>
      <c r="O287" s="12"/>
      <c r="P287" s="12"/>
      <c r="Q287" s="12"/>
      <c r="R287" s="12"/>
      <c r="S287" s="12"/>
    </row>
    <row r="288" spans="1:19" s="1" customFormat="1" x14ac:dyDescent="0.4">
      <c r="A288" s="12"/>
      <c r="B288" s="12"/>
      <c r="C288" s="42"/>
      <c r="D288" s="12"/>
      <c r="E288" s="12"/>
      <c r="F288" s="12"/>
      <c r="G288" s="12"/>
      <c r="H288" s="12"/>
      <c r="I288" s="12"/>
      <c r="J288" s="12"/>
      <c r="K288" s="12"/>
      <c r="L288" s="42"/>
      <c r="M288" s="49"/>
      <c r="N288" s="49"/>
      <c r="O288" s="12"/>
      <c r="P288" s="12"/>
      <c r="Q288" s="12"/>
      <c r="R288" s="12"/>
      <c r="S288" s="12"/>
    </row>
    <row r="289" spans="1:43" s="1" customFormat="1" x14ac:dyDescent="0.4">
      <c r="A289" s="12"/>
      <c r="B289" s="12"/>
      <c r="C289" s="42"/>
      <c r="D289" s="12"/>
      <c r="E289" s="12"/>
      <c r="F289" s="12"/>
      <c r="G289" s="12"/>
      <c r="H289" s="12"/>
      <c r="I289" s="12"/>
      <c r="J289" s="12"/>
      <c r="K289" s="12"/>
      <c r="L289" s="42"/>
      <c r="M289" s="49"/>
      <c r="N289" s="49"/>
      <c r="O289" s="12"/>
      <c r="P289" s="12"/>
      <c r="Q289" s="12"/>
      <c r="R289" s="12"/>
      <c r="S289" s="12"/>
    </row>
    <row r="290" spans="1:43" s="49" customFormat="1" x14ac:dyDescent="0.4">
      <c r="A290" s="12"/>
      <c r="B290" s="12"/>
      <c r="C290" s="42"/>
      <c r="D290" s="12"/>
      <c r="E290" s="12"/>
      <c r="F290" s="12"/>
      <c r="G290" s="12"/>
      <c r="H290" s="12"/>
      <c r="I290" s="12"/>
      <c r="J290" s="12"/>
      <c r="K290" s="12"/>
      <c r="L290" s="42"/>
      <c r="O290" s="12"/>
      <c r="P290" s="12"/>
      <c r="Q290" s="12"/>
      <c r="R290" s="12"/>
      <c r="S290" s="12"/>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row>
    <row r="291" spans="1:43" s="49" customFormat="1" x14ac:dyDescent="0.4">
      <c r="A291" s="12"/>
      <c r="B291" s="12"/>
      <c r="C291" s="42"/>
      <c r="D291" s="12"/>
      <c r="E291" s="12"/>
      <c r="F291" s="12"/>
      <c r="G291" s="12"/>
      <c r="H291" s="12"/>
      <c r="I291" s="12"/>
      <c r="J291" s="12"/>
      <c r="K291" s="12"/>
      <c r="L291" s="42"/>
      <c r="O291" s="12"/>
      <c r="P291" s="12"/>
      <c r="Q291" s="12"/>
      <c r="R291" s="12"/>
      <c r="S291" s="12"/>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row>
    <row r="292" spans="1:43" s="49" customFormat="1" x14ac:dyDescent="0.4">
      <c r="A292" s="12"/>
      <c r="B292" s="12"/>
      <c r="C292" s="42"/>
      <c r="D292" s="12"/>
      <c r="E292" s="12"/>
      <c r="F292" s="12"/>
      <c r="G292" s="12"/>
      <c r="H292" s="12"/>
      <c r="I292" s="12"/>
      <c r="J292" s="12"/>
      <c r="K292" s="12"/>
      <c r="L292" s="42"/>
      <c r="O292" s="12"/>
      <c r="P292" s="12"/>
      <c r="Q292" s="12"/>
      <c r="R292" s="12"/>
      <c r="S292" s="12"/>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row>
    <row r="293" spans="1:43" s="49" customFormat="1" x14ac:dyDescent="0.4">
      <c r="A293" s="12"/>
      <c r="B293" s="12"/>
      <c r="C293" s="42"/>
      <c r="D293" s="12"/>
      <c r="E293" s="12"/>
      <c r="F293" s="12"/>
      <c r="G293" s="12"/>
      <c r="H293" s="12"/>
      <c r="I293" s="12"/>
      <c r="J293" s="12"/>
      <c r="K293" s="12"/>
      <c r="L293" s="42"/>
      <c r="O293" s="12"/>
      <c r="P293" s="12"/>
      <c r="Q293" s="12"/>
      <c r="R293" s="12"/>
      <c r="S293" s="12"/>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row>
    <row r="294" spans="1:43" s="49" customFormat="1" x14ac:dyDescent="0.4">
      <c r="A294" s="12"/>
      <c r="B294" s="12"/>
      <c r="C294" s="42"/>
      <c r="D294" s="12"/>
      <c r="E294" s="12"/>
      <c r="F294" s="12"/>
      <c r="G294" s="12"/>
      <c r="H294" s="12"/>
      <c r="I294" s="12"/>
      <c r="J294" s="12"/>
      <c r="K294" s="12"/>
      <c r="L294" s="42"/>
      <c r="O294" s="12"/>
      <c r="P294" s="12"/>
      <c r="Q294" s="12"/>
      <c r="R294" s="12"/>
      <c r="S294" s="12"/>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row>
    <row r="295" spans="1:43" s="49" customFormat="1" x14ac:dyDescent="0.4">
      <c r="A295" s="12"/>
      <c r="B295" s="12"/>
      <c r="C295" s="42"/>
      <c r="D295" s="12"/>
      <c r="E295" s="12"/>
      <c r="F295" s="12"/>
      <c r="G295" s="12"/>
      <c r="H295" s="12"/>
      <c r="I295" s="12"/>
      <c r="J295" s="12"/>
      <c r="K295" s="12"/>
      <c r="L295" s="42"/>
      <c r="O295" s="12"/>
      <c r="P295" s="12"/>
      <c r="Q295" s="12"/>
      <c r="R295" s="12"/>
      <c r="S295" s="12"/>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row>
    <row r="296" spans="1:43" s="49" customFormat="1" x14ac:dyDescent="0.4">
      <c r="A296" s="12"/>
      <c r="B296" s="12"/>
      <c r="C296" s="42"/>
      <c r="D296" s="12"/>
      <c r="E296" s="12"/>
      <c r="F296" s="12"/>
      <c r="G296" s="12"/>
      <c r="H296" s="12"/>
      <c r="I296" s="12"/>
      <c r="J296" s="12"/>
      <c r="K296" s="12"/>
      <c r="L296" s="42"/>
      <c r="O296" s="12"/>
      <c r="P296" s="12"/>
      <c r="Q296" s="12"/>
      <c r="R296" s="12"/>
      <c r="S296" s="12"/>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row>
    <row r="297" spans="1:43" s="49" customFormat="1" x14ac:dyDescent="0.4">
      <c r="A297" s="12"/>
      <c r="B297" s="12"/>
      <c r="C297" s="42"/>
      <c r="D297" s="12"/>
      <c r="E297" s="12"/>
      <c r="F297" s="12"/>
      <c r="G297" s="12"/>
      <c r="H297" s="12"/>
      <c r="I297" s="12"/>
      <c r="J297" s="12"/>
      <c r="K297" s="12"/>
      <c r="L297" s="42"/>
      <c r="O297" s="12"/>
      <c r="P297" s="12"/>
      <c r="Q297" s="12"/>
      <c r="R297" s="12"/>
      <c r="S297" s="12"/>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row>
    <row r="298" spans="1:43" s="49" customFormat="1" x14ac:dyDescent="0.4">
      <c r="A298" s="12"/>
      <c r="B298" s="12"/>
      <c r="C298" s="42"/>
      <c r="D298" s="12"/>
      <c r="E298" s="12"/>
      <c r="F298" s="12"/>
      <c r="G298" s="12"/>
      <c r="H298" s="12"/>
      <c r="I298" s="12"/>
      <c r="J298" s="12"/>
      <c r="K298" s="12"/>
      <c r="L298" s="42"/>
      <c r="O298" s="12"/>
      <c r="P298" s="12"/>
      <c r="Q298" s="12"/>
      <c r="R298" s="12"/>
      <c r="S298" s="12"/>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row>
    <row r="299" spans="1:43" s="49" customFormat="1" x14ac:dyDescent="0.4">
      <c r="A299" s="12"/>
      <c r="B299" s="12"/>
      <c r="C299" s="42"/>
      <c r="D299" s="12"/>
      <c r="E299" s="12"/>
      <c r="F299" s="12"/>
      <c r="G299" s="12"/>
      <c r="H299" s="12"/>
      <c r="I299" s="12"/>
      <c r="J299" s="12"/>
      <c r="K299" s="12"/>
      <c r="L299" s="42"/>
      <c r="O299" s="12"/>
      <c r="P299" s="12"/>
      <c r="Q299" s="12"/>
      <c r="R299" s="12"/>
      <c r="S299" s="12"/>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row>
    <row r="300" spans="1:43" s="49" customFormat="1" x14ac:dyDescent="0.4">
      <c r="A300" s="12"/>
      <c r="B300" s="12"/>
      <c r="C300" s="42"/>
      <c r="D300" s="12"/>
      <c r="E300" s="12"/>
      <c r="F300" s="12"/>
      <c r="G300" s="12"/>
      <c r="H300" s="12"/>
      <c r="I300" s="12"/>
      <c r="J300" s="12"/>
      <c r="K300" s="12"/>
      <c r="L300" s="42"/>
      <c r="O300" s="12"/>
      <c r="P300" s="12"/>
      <c r="Q300" s="12"/>
      <c r="R300" s="12"/>
      <c r="S300" s="12"/>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row>
    <row r="301" spans="1:43" s="49" customFormat="1" x14ac:dyDescent="0.4">
      <c r="A301" s="12"/>
      <c r="B301" s="12"/>
      <c r="C301" s="42"/>
      <c r="D301" s="12"/>
      <c r="E301" s="12"/>
      <c r="F301" s="12"/>
      <c r="G301" s="12"/>
      <c r="H301" s="12"/>
      <c r="I301" s="12"/>
      <c r="J301" s="12"/>
      <c r="K301" s="12"/>
      <c r="L301" s="42"/>
      <c r="O301" s="12"/>
      <c r="P301" s="12"/>
      <c r="Q301" s="12"/>
      <c r="R301" s="12"/>
      <c r="S301" s="12"/>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row>
    <row r="302" spans="1:43" s="49" customFormat="1" x14ac:dyDescent="0.4">
      <c r="A302" s="12"/>
      <c r="B302" s="12"/>
      <c r="C302" s="42"/>
      <c r="D302" s="12"/>
      <c r="E302" s="12"/>
      <c r="F302" s="12"/>
      <c r="G302" s="12"/>
      <c r="H302" s="12"/>
      <c r="I302" s="12"/>
      <c r="J302" s="12"/>
      <c r="K302" s="12"/>
      <c r="L302" s="42"/>
      <c r="O302" s="12"/>
      <c r="P302" s="12"/>
      <c r="Q302" s="12"/>
      <c r="R302" s="12"/>
      <c r="S302" s="12"/>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row>
    <row r="303" spans="1:43" s="49" customFormat="1" x14ac:dyDescent="0.4">
      <c r="A303" s="12"/>
      <c r="B303" s="12"/>
      <c r="C303" s="42"/>
      <c r="D303" s="12"/>
      <c r="E303" s="12"/>
      <c r="F303" s="12"/>
      <c r="G303" s="12"/>
      <c r="H303" s="12"/>
      <c r="I303" s="12"/>
      <c r="J303" s="12"/>
      <c r="K303" s="12"/>
      <c r="L303" s="42"/>
      <c r="O303" s="12"/>
      <c r="P303" s="12"/>
      <c r="Q303" s="12"/>
      <c r="R303" s="12"/>
      <c r="S303" s="12"/>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row>
    <row r="304" spans="1:43" s="49" customFormat="1" x14ac:dyDescent="0.4">
      <c r="A304" s="12"/>
      <c r="B304" s="12"/>
      <c r="C304" s="42"/>
      <c r="D304" s="12"/>
      <c r="E304" s="12"/>
      <c r="F304" s="12"/>
      <c r="G304" s="12"/>
      <c r="H304" s="12"/>
      <c r="I304" s="12"/>
      <c r="J304" s="12"/>
      <c r="K304" s="12"/>
      <c r="L304" s="42"/>
      <c r="O304" s="12"/>
      <c r="P304" s="12"/>
      <c r="Q304" s="12"/>
      <c r="R304" s="12"/>
      <c r="S304" s="12"/>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row>
    <row r="305" spans="1:43" s="49" customFormat="1" x14ac:dyDescent="0.4">
      <c r="A305" s="12"/>
      <c r="B305" s="12"/>
      <c r="C305" s="42"/>
      <c r="D305" s="12"/>
      <c r="E305" s="12"/>
      <c r="F305" s="12"/>
      <c r="G305" s="12"/>
      <c r="H305" s="12"/>
      <c r="I305" s="12"/>
      <c r="J305" s="12"/>
      <c r="K305" s="12"/>
      <c r="L305" s="42"/>
      <c r="O305" s="12"/>
      <c r="P305" s="12"/>
      <c r="Q305" s="12"/>
      <c r="R305" s="12"/>
      <c r="S305" s="12"/>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row>
    <row r="306" spans="1:43" s="49" customFormat="1" x14ac:dyDescent="0.4">
      <c r="A306" s="12"/>
      <c r="B306" s="12"/>
      <c r="C306" s="42"/>
      <c r="D306" s="12"/>
      <c r="E306" s="12"/>
      <c r="F306" s="12"/>
      <c r="G306" s="12"/>
      <c r="H306" s="12"/>
      <c r="I306" s="12"/>
      <c r="J306" s="12"/>
      <c r="K306" s="12"/>
      <c r="L306" s="42"/>
      <c r="O306" s="12"/>
      <c r="P306" s="12"/>
      <c r="Q306" s="12"/>
      <c r="R306" s="12"/>
      <c r="S306" s="12"/>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row>
    <row r="307" spans="1:43" s="49" customFormat="1" x14ac:dyDescent="0.4">
      <c r="A307" s="12"/>
      <c r="B307" s="12"/>
      <c r="C307" s="42"/>
      <c r="D307" s="12"/>
      <c r="E307" s="12"/>
      <c r="F307" s="12"/>
      <c r="G307" s="12"/>
      <c r="H307" s="12"/>
      <c r="I307" s="12"/>
      <c r="J307" s="12"/>
      <c r="K307" s="12"/>
      <c r="L307" s="42"/>
      <c r="O307" s="12"/>
      <c r="P307" s="12"/>
      <c r="Q307" s="12"/>
      <c r="R307" s="12"/>
      <c r="S307" s="12"/>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row>
    <row r="308" spans="1:43" s="49" customFormat="1" x14ac:dyDescent="0.4">
      <c r="A308" s="12"/>
      <c r="B308" s="12"/>
      <c r="C308" s="42"/>
      <c r="D308" s="12"/>
      <c r="E308" s="12"/>
      <c r="F308" s="12"/>
      <c r="G308" s="12"/>
      <c r="H308" s="12"/>
      <c r="I308" s="12"/>
      <c r="J308" s="12"/>
      <c r="K308" s="12"/>
      <c r="L308" s="42"/>
      <c r="O308" s="12"/>
      <c r="P308" s="12"/>
      <c r="Q308" s="12"/>
      <c r="R308" s="12"/>
      <c r="S308" s="12"/>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row>
    <row r="309" spans="1:43" s="49" customFormat="1" x14ac:dyDescent="0.4">
      <c r="A309" s="12"/>
      <c r="B309" s="12"/>
      <c r="C309" s="42"/>
      <c r="D309" s="12"/>
      <c r="E309" s="12"/>
      <c r="F309" s="12"/>
      <c r="G309" s="12"/>
      <c r="H309" s="12"/>
      <c r="I309" s="12"/>
      <c r="J309" s="12"/>
      <c r="K309" s="12"/>
      <c r="L309" s="42"/>
      <c r="O309" s="12"/>
      <c r="P309" s="12"/>
      <c r="Q309" s="12"/>
      <c r="R309" s="12"/>
      <c r="S309" s="12"/>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row>
    <row r="310" spans="1:43" s="49" customFormat="1" x14ac:dyDescent="0.4">
      <c r="A310" s="12"/>
      <c r="B310" s="12"/>
      <c r="C310" s="42"/>
      <c r="D310" s="12"/>
      <c r="E310" s="12"/>
      <c r="F310" s="12"/>
      <c r="G310" s="12"/>
      <c r="H310" s="12"/>
      <c r="I310" s="12"/>
      <c r="J310" s="12"/>
      <c r="K310" s="12"/>
      <c r="L310" s="42"/>
      <c r="O310" s="12"/>
      <c r="P310" s="12"/>
      <c r="Q310" s="12"/>
      <c r="R310" s="12"/>
      <c r="S310" s="12"/>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row>
    <row r="311" spans="1:43" s="49" customFormat="1" x14ac:dyDescent="0.4">
      <c r="A311" s="12"/>
      <c r="B311" s="12"/>
      <c r="C311" s="42"/>
      <c r="D311" s="12"/>
      <c r="E311" s="12"/>
      <c r="F311" s="12"/>
      <c r="G311" s="12"/>
      <c r="H311" s="12"/>
      <c r="I311" s="12"/>
      <c r="J311" s="12"/>
      <c r="K311" s="12"/>
      <c r="L311" s="42"/>
      <c r="O311" s="12"/>
      <c r="P311" s="12"/>
      <c r="Q311" s="12"/>
      <c r="R311" s="12"/>
      <c r="S311" s="12"/>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row>
    <row r="312" spans="1:43" s="49" customFormat="1" x14ac:dyDescent="0.4">
      <c r="A312" s="12"/>
      <c r="B312" s="12"/>
      <c r="C312" s="42"/>
      <c r="D312" s="12"/>
      <c r="E312" s="12"/>
      <c r="F312" s="12"/>
      <c r="G312" s="12"/>
      <c r="H312" s="12"/>
      <c r="I312" s="12"/>
      <c r="J312" s="12"/>
      <c r="K312" s="12"/>
      <c r="L312" s="42"/>
      <c r="O312" s="12"/>
      <c r="P312" s="12"/>
      <c r="Q312" s="12"/>
      <c r="R312" s="12"/>
      <c r="S312" s="12"/>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row>
    <row r="313" spans="1:43" s="49" customFormat="1" x14ac:dyDescent="0.4">
      <c r="A313" s="12"/>
      <c r="B313" s="12"/>
      <c r="C313" s="42"/>
      <c r="D313" s="12"/>
      <c r="E313" s="12"/>
      <c r="F313" s="12"/>
      <c r="G313" s="12"/>
      <c r="H313" s="12"/>
      <c r="I313" s="12"/>
      <c r="J313" s="12"/>
      <c r="K313" s="12"/>
      <c r="L313" s="42"/>
      <c r="O313" s="12"/>
      <c r="P313" s="12"/>
      <c r="Q313" s="12"/>
      <c r="R313" s="12"/>
      <c r="S313" s="12"/>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row>
    <row r="314" spans="1:43" s="49" customFormat="1" x14ac:dyDescent="0.4">
      <c r="A314" s="12"/>
      <c r="B314" s="12"/>
      <c r="C314" s="42"/>
      <c r="D314" s="12"/>
      <c r="E314" s="12"/>
      <c r="F314" s="12"/>
      <c r="G314" s="12"/>
      <c r="H314" s="12"/>
      <c r="I314" s="12"/>
      <c r="J314" s="12"/>
      <c r="K314" s="12"/>
      <c r="L314" s="42"/>
      <c r="O314" s="12"/>
      <c r="P314" s="12"/>
      <c r="Q314" s="12"/>
      <c r="R314" s="12"/>
      <c r="S314" s="12"/>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row>
    <row r="315" spans="1:43" s="49" customFormat="1" x14ac:dyDescent="0.4">
      <c r="A315" s="12"/>
      <c r="B315" s="12"/>
      <c r="C315" s="42"/>
      <c r="D315" s="12"/>
      <c r="E315" s="12"/>
      <c r="F315" s="12"/>
      <c r="G315" s="12"/>
      <c r="H315" s="12"/>
      <c r="I315" s="12"/>
      <c r="J315" s="12"/>
      <c r="K315" s="12"/>
      <c r="L315" s="42"/>
      <c r="O315" s="12"/>
      <c r="P315" s="12"/>
      <c r="Q315" s="12"/>
      <c r="R315" s="12"/>
      <c r="S315" s="12"/>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row>
    <row r="316" spans="1:43" s="49" customFormat="1" x14ac:dyDescent="0.4">
      <c r="A316" s="12"/>
      <c r="B316" s="12"/>
      <c r="C316" s="42"/>
      <c r="D316" s="12"/>
      <c r="E316" s="12"/>
      <c r="F316" s="12"/>
      <c r="G316" s="12"/>
      <c r="H316" s="12"/>
      <c r="I316" s="12"/>
      <c r="J316" s="12"/>
      <c r="K316" s="12"/>
      <c r="L316" s="42"/>
      <c r="O316" s="12"/>
      <c r="P316" s="12"/>
      <c r="Q316" s="12"/>
      <c r="R316" s="12"/>
      <c r="S316" s="12"/>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row>
    <row r="317" spans="1:43" s="49" customFormat="1" x14ac:dyDescent="0.4">
      <c r="A317" s="12"/>
      <c r="B317" s="12"/>
      <c r="C317" s="42"/>
      <c r="D317" s="12"/>
      <c r="E317" s="12"/>
      <c r="F317" s="12"/>
      <c r="G317" s="12"/>
      <c r="H317" s="12"/>
      <c r="I317" s="12"/>
      <c r="J317" s="12"/>
      <c r="K317" s="12"/>
      <c r="L317" s="42"/>
      <c r="O317" s="12"/>
      <c r="P317" s="12"/>
      <c r="Q317" s="12"/>
      <c r="R317" s="12"/>
      <c r="S317" s="12"/>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row>
    <row r="318" spans="1:43" s="49" customFormat="1" x14ac:dyDescent="0.4">
      <c r="A318" s="12"/>
      <c r="B318" s="12"/>
      <c r="C318" s="42"/>
      <c r="D318" s="12"/>
      <c r="E318" s="12"/>
      <c r="F318" s="12"/>
      <c r="G318" s="12"/>
      <c r="H318" s="12"/>
      <c r="I318" s="12"/>
      <c r="J318" s="12"/>
      <c r="K318" s="12"/>
      <c r="L318" s="42"/>
      <c r="O318" s="12"/>
      <c r="P318" s="12"/>
      <c r="Q318" s="12"/>
      <c r="R318" s="12"/>
      <c r="S318" s="12"/>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row>
    <row r="319" spans="1:43" s="49" customFormat="1" x14ac:dyDescent="0.4">
      <c r="A319" s="12"/>
      <c r="B319" s="12"/>
      <c r="C319" s="42"/>
      <c r="D319" s="12"/>
      <c r="E319" s="12"/>
      <c r="F319" s="12"/>
      <c r="G319" s="12"/>
      <c r="H319" s="12"/>
      <c r="I319" s="12"/>
      <c r="J319" s="12"/>
      <c r="K319" s="12"/>
      <c r="L319" s="42"/>
      <c r="O319" s="12"/>
      <c r="P319" s="12"/>
      <c r="Q319" s="12"/>
      <c r="R319" s="12"/>
      <c r="S319" s="12"/>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row>
    <row r="320" spans="1:43" s="49" customFormat="1" x14ac:dyDescent="0.4">
      <c r="A320" s="12"/>
      <c r="B320" s="12"/>
      <c r="C320" s="42"/>
      <c r="D320" s="12"/>
      <c r="E320" s="12"/>
      <c r="F320" s="12"/>
      <c r="G320" s="12"/>
      <c r="H320" s="12"/>
      <c r="I320" s="12"/>
      <c r="J320" s="12"/>
      <c r="K320" s="12"/>
      <c r="L320" s="42"/>
      <c r="O320" s="12"/>
      <c r="P320" s="12"/>
      <c r="Q320" s="12"/>
      <c r="R320" s="12"/>
      <c r="S320" s="12"/>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row>
    <row r="321" spans="1:43" s="49" customFormat="1" x14ac:dyDescent="0.4">
      <c r="A321" s="12"/>
      <c r="B321" s="12"/>
      <c r="C321" s="42"/>
      <c r="D321" s="12"/>
      <c r="E321" s="12"/>
      <c r="F321" s="12"/>
      <c r="G321" s="12"/>
      <c r="H321" s="12"/>
      <c r="I321" s="12"/>
      <c r="J321" s="12"/>
      <c r="K321" s="12"/>
      <c r="L321" s="42"/>
      <c r="O321" s="12"/>
      <c r="P321" s="12"/>
      <c r="Q321" s="12"/>
      <c r="R321" s="12"/>
      <c r="S321" s="12"/>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row>
    <row r="322" spans="1:43" s="49" customFormat="1" x14ac:dyDescent="0.4">
      <c r="A322" s="12"/>
      <c r="B322" s="12"/>
      <c r="C322" s="42"/>
      <c r="D322" s="12"/>
      <c r="E322" s="12"/>
      <c r="F322" s="12"/>
      <c r="G322" s="12"/>
      <c r="H322" s="12"/>
      <c r="I322" s="12"/>
      <c r="J322" s="12"/>
      <c r="K322" s="12"/>
      <c r="L322" s="42"/>
      <c r="O322" s="12"/>
      <c r="P322" s="12"/>
      <c r="Q322" s="12"/>
      <c r="R322" s="12"/>
      <c r="S322" s="12"/>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row>
    <row r="323" spans="1:43" s="49" customFormat="1" x14ac:dyDescent="0.4">
      <c r="A323" s="12"/>
      <c r="B323" s="12"/>
      <c r="C323" s="42"/>
      <c r="D323" s="12"/>
      <c r="E323" s="12"/>
      <c r="F323" s="12"/>
      <c r="G323" s="12"/>
      <c r="H323" s="12"/>
      <c r="I323" s="12"/>
      <c r="J323" s="12"/>
      <c r="K323" s="12"/>
      <c r="L323" s="42"/>
      <c r="O323" s="12"/>
      <c r="P323" s="12"/>
      <c r="Q323" s="12"/>
      <c r="R323" s="12"/>
      <c r="S323" s="12"/>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row>
    <row r="324" spans="1:43" s="49" customFormat="1" x14ac:dyDescent="0.4">
      <c r="A324" s="12"/>
      <c r="B324" s="12"/>
      <c r="C324" s="42"/>
      <c r="D324" s="12"/>
      <c r="E324" s="12"/>
      <c r="F324" s="12"/>
      <c r="G324" s="12"/>
      <c r="H324" s="12"/>
      <c r="I324" s="12"/>
      <c r="J324" s="12"/>
      <c r="K324" s="12"/>
      <c r="L324" s="42"/>
      <c r="O324" s="12"/>
      <c r="P324" s="12"/>
      <c r="Q324" s="12"/>
      <c r="R324" s="12"/>
      <c r="S324" s="12"/>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row>
    <row r="325" spans="1:43" s="49" customFormat="1" x14ac:dyDescent="0.4">
      <c r="A325" s="12"/>
      <c r="B325" s="12"/>
      <c r="C325" s="42"/>
      <c r="D325" s="12"/>
      <c r="E325" s="12"/>
      <c r="F325" s="12"/>
      <c r="G325" s="12"/>
      <c r="H325" s="12"/>
      <c r="I325" s="12"/>
      <c r="J325" s="12"/>
      <c r="K325" s="12"/>
      <c r="L325" s="42"/>
      <c r="O325" s="12"/>
      <c r="P325" s="12"/>
      <c r="Q325" s="12"/>
      <c r="R325" s="12"/>
      <c r="S325" s="12"/>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row>
    <row r="326" spans="1:43" s="49" customFormat="1" x14ac:dyDescent="0.4">
      <c r="A326" s="12"/>
      <c r="B326" s="12"/>
      <c r="C326" s="42"/>
      <c r="D326" s="12"/>
      <c r="E326" s="12"/>
      <c r="F326" s="12"/>
      <c r="G326" s="12"/>
      <c r="H326" s="12"/>
      <c r="I326" s="12"/>
      <c r="J326" s="12"/>
      <c r="K326" s="12"/>
      <c r="L326" s="42"/>
      <c r="O326" s="12"/>
      <c r="P326" s="12"/>
      <c r="Q326" s="12"/>
      <c r="R326" s="12"/>
      <c r="S326" s="12"/>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row>
    <row r="327" spans="1:43" s="49" customFormat="1" x14ac:dyDescent="0.4">
      <c r="A327" s="12"/>
      <c r="B327" s="12"/>
      <c r="C327" s="42"/>
      <c r="D327" s="12"/>
      <c r="E327" s="12"/>
      <c r="F327" s="12"/>
      <c r="G327" s="12"/>
      <c r="H327" s="12"/>
      <c r="I327" s="12"/>
      <c r="J327" s="12"/>
      <c r="K327" s="12"/>
      <c r="L327" s="42"/>
      <c r="O327" s="12"/>
      <c r="P327" s="12"/>
      <c r="Q327" s="12"/>
      <c r="R327" s="12"/>
      <c r="S327" s="12"/>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row>
    <row r="328" spans="1:43" s="49" customFormat="1" x14ac:dyDescent="0.4">
      <c r="A328" s="12"/>
      <c r="B328" s="12"/>
      <c r="C328" s="42"/>
      <c r="D328" s="12"/>
      <c r="E328" s="12"/>
      <c r="F328" s="12"/>
      <c r="G328" s="12"/>
      <c r="H328" s="12"/>
      <c r="I328" s="12"/>
      <c r="J328" s="12"/>
      <c r="K328" s="12"/>
      <c r="L328" s="42"/>
      <c r="O328" s="12"/>
      <c r="P328" s="12"/>
      <c r="Q328" s="12"/>
      <c r="R328" s="12"/>
      <c r="S328" s="12"/>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row>
    <row r="329" spans="1:43" s="49" customFormat="1" x14ac:dyDescent="0.4">
      <c r="A329" s="12"/>
      <c r="B329" s="12"/>
      <c r="C329" s="42"/>
      <c r="D329" s="12"/>
      <c r="E329" s="12"/>
      <c r="F329" s="12"/>
      <c r="G329" s="12"/>
      <c r="H329" s="12"/>
      <c r="I329" s="12"/>
      <c r="J329" s="12"/>
      <c r="K329" s="12"/>
      <c r="L329" s="42"/>
      <c r="O329" s="12"/>
      <c r="P329" s="12"/>
      <c r="Q329" s="12"/>
      <c r="R329" s="12"/>
      <c r="S329" s="12"/>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row>
    <row r="330" spans="1:43" s="49" customFormat="1" x14ac:dyDescent="0.4">
      <c r="A330" s="12"/>
      <c r="B330" s="12"/>
      <c r="C330" s="42"/>
      <c r="D330" s="12"/>
      <c r="E330" s="12"/>
      <c r="F330" s="12"/>
      <c r="G330" s="12"/>
      <c r="H330" s="12"/>
      <c r="I330" s="12"/>
      <c r="J330" s="12"/>
      <c r="K330" s="12"/>
      <c r="L330" s="42"/>
      <c r="O330" s="12"/>
      <c r="P330" s="12"/>
      <c r="Q330" s="12"/>
      <c r="R330" s="12"/>
      <c r="S330" s="12"/>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row>
    <row r="331" spans="1:43" s="49" customFormat="1" x14ac:dyDescent="0.4">
      <c r="A331" s="12"/>
      <c r="B331" s="12"/>
      <c r="C331" s="42"/>
      <c r="D331" s="12"/>
      <c r="E331" s="12"/>
      <c r="F331" s="12"/>
      <c r="G331" s="12"/>
      <c r="H331" s="12"/>
      <c r="I331" s="12"/>
      <c r="J331" s="12"/>
      <c r="K331" s="12"/>
      <c r="L331" s="42"/>
      <c r="O331" s="12"/>
      <c r="P331" s="12"/>
      <c r="Q331" s="12"/>
      <c r="R331" s="12"/>
      <c r="S331" s="12"/>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row>
    <row r="332" spans="1:43" s="49" customFormat="1" x14ac:dyDescent="0.4">
      <c r="A332" s="12"/>
      <c r="B332" s="12"/>
      <c r="C332" s="42"/>
      <c r="D332" s="12"/>
      <c r="E332" s="12"/>
      <c r="F332" s="12"/>
      <c r="G332" s="12"/>
      <c r="H332" s="12"/>
      <c r="I332" s="12"/>
      <c r="J332" s="12"/>
      <c r="K332" s="12"/>
      <c r="L332" s="42"/>
      <c r="O332" s="12"/>
      <c r="P332" s="12"/>
      <c r="Q332" s="12"/>
      <c r="R332" s="12"/>
      <c r="S332" s="12"/>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row>
    <row r="333" spans="1:43" s="49" customFormat="1" x14ac:dyDescent="0.4">
      <c r="A333" s="12"/>
      <c r="B333" s="12"/>
      <c r="C333" s="42"/>
      <c r="D333" s="12"/>
      <c r="E333" s="12"/>
      <c r="F333" s="12"/>
      <c r="G333" s="12"/>
      <c r="H333" s="12"/>
      <c r="I333" s="12"/>
      <c r="J333" s="12"/>
      <c r="K333" s="12"/>
      <c r="L333" s="42"/>
      <c r="O333" s="12"/>
      <c r="P333" s="12"/>
      <c r="Q333" s="12"/>
      <c r="R333" s="12"/>
      <c r="S333" s="12"/>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row>
    <row r="334" spans="1:43" s="49" customFormat="1" x14ac:dyDescent="0.4">
      <c r="A334" s="12"/>
      <c r="B334" s="12"/>
      <c r="C334" s="42"/>
      <c r="D334" s="12"/>
      <c r="E334" s="12"/>
      <c r="F334" s="12"/>
      <c r="G334" s="12"/>
      <c r="H334" s="12"/>
      <c r="I334" s="12"/>
      <c r="J334" s="12"/>
      <c r="K334" s="12"/>
      <c r="L334" s="42"/>
      <c r="O334" s="12"/>
      <c r="P334" s="12"/>
      <c r="Q334" s="12"/>
      <c r="R334" s="12"/>
      <c r="S334" s="12"/>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row>
    <row r="335" spans="1:43" s="49" customFormat="1" x14ac:dyDescent="0.4">
      <c r="A335" s="12"/>
      <c r="B335" s="12"/>
      <c r="C335" s="42"/>
      <c r="D335" s="12"/>
      <c r="E335" s="12"/>
      <c r="F335" s="12"/>
      <c r="G335" s="12"/>
      <c r="H335" s="12"/>
      <c r="I335" s="12"/>
      <c r="J335" s="12"/>
      <c r="K335" s="12"/>
      <c r="L335" s="42"/>
      <c r="O335" s="12"/>
      <c r="P335" s="12"/>
      <c r="Q335" s="12"/>
      <c r="R335" s="12"/>
      <c r="S335" s="12"/>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row>
    <row r="336" spans="1:43" s="49" customFormat="1" x14ac:dyDescent="0.4">
      <c r="A336" s="12"/>
      <c r="B336" s="12"/>
      <c r="C336" s="42"/>
      <c r="D336" s="12"/>
      <c r="E336" s="12"/>
      <c r="F336" s="12"/>
      <c r="G336" s="12"/>
      <c r="H336" s="12"/>
      <c r="I336" s="12"/>
      <c r="J336" s="12"/>
      <c r="K336" s="12"/>
      <c r="L336" s="42"/>
      <c r="O336" s="12"/>
      <c r="P336" s="12"/>
      <c r="Q336" s="12"/>
      <c r="R336" s="12"/>
      <c r="S336" s="12"/>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row>
    <row r="337" spans="1:43" s="49" customFormat="1" x14ac:dyDescent="0.4">
      <c r="A337" s="12"/>
      <c r="B337" s="12"/>
      <c r="C337" s="42"/>
      <c r="D337" s="12"/>
      <c r="E337" s="12"/>
      <c r="F337" s="12"/>
      <c r="G337" s="12"/>
      <c r="H337" s="12"/>
      <c r="I337" s="12"/>
      <c r="J337" s="12"/>
      <c r="K337" s="12"/>
      <c r="L337" s="42"/>
      <c r="O337" s="12"/>
      <c r="P337" s="12"/>
      <c r="Q337" s="12"/>
      <c r="R337" s="12"/>
      <c r="S337" s="12"/>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row>
    <row r="338" spans="1:43" s="49" customFormat="1" x14ac:dyDescent="0.4">
      <c r="A338" s="12"/>
      <c r="B338" s="12"/>
      <c r="C338" s="42"/>
      <c r="D338" s="12"/>
      <c r="E338" s="12"/>
      <c r="F338" s="12"/>
      <c r="G338" s="12"/>
      <c r="H338" s="12"/>
      <c r="I338" s="12"/>
      <c r="J338" s="12"/>
      <c r="K338" s="12"/>
      <c r="L338" s="42"/>
      <c r="O338" s="12"/>
      <c r="P338" s="12"/>
      <c r="Q338" s="12"/>
      <c r="R338" s="12"/>
      <c r="S338" s="12"/>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row>
    <row r="339" spans="1:43" s="49" customFormat="1" x14ac:dyDescent="0.4">
      <c r="A339" s="12"/>
      <c r="B339" s="12"/>
      <c r="C339" s="42"/>
      <c r="D339" s="12"/>
      <c r="E339" s="12"/>
      <c r="F339" s="12"/>
      <c r="G339" s="12"/>
      <c r="H339" s="12"/>
      <c r="I339" s="12"/>
      <c r="J339" s="12"/>
      <c r="K339" s="12"/>
      <c r="L339" s="42"/>
      <c r="O339" s="12"/>
      <c r="P339" s="12"/>
      <c r="Q339" s="12"/>
      <c r="R339" s="12"/>
      <c r="S339" s="12"/>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row>
    <row r="340" spans="1:43" s="49" customFormat="1" x14ac:dyDescent="0.4">
      <c r="A340" s="12"/>
      <c r="B340" s="12"/>
      <c r="C340" s="42"/>
      <c r="D340" s="12"/>
      <c r="E340" s="12"/>
      <c r="F340" s="12"/>
      <c r="G340" s="12"/>
      <c r="H340" s="12"/>
      <c r="I340" s="12"/>
      <c r="J340" s="12"/>
      <c r="K340" s="12"/>
      <c r="L340" s="42"/>
      <c r="O340" s="12"/>
      <c r="P340" s="12"/>
      <c r="Q340" s="12"/>
      <c r="R340" s="12"/>
      <c r="S340" s="12"/>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row>
    <row r="341" spans="1:43" s="49" customFormat="1" x14ac:dyDescent="0.4">
      <c r="A341" s="12"/>
      <c r="B341" s="12"/>
      <c r="C341" s="42"/>
      <c r="D341" s="12"/>
      <c r="E341" s="12"/>
      <c r="F341" s="12"/>
      <c r="G341" s="12"/>
      <c r="H341" s="12"/>
      <c r="I341" s="12"/>
      <c r="J341" s="12"/>
      <c r="K341" s="12"/>
      <c r="L341" s="42"/>
      <c r="O341" s="12"/>
      <c r="P341" s="12"/>
      <c r="Q341" s="12"/>
      <c r="R341" s="12"/>
      <c r="S341" s="12"/>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row>
    <row r="342" spans="1:43" s="49" customFormat="1" x14ac:dyDescent="0.4">
      <c r="A342" s="12"/>
      <c r="B342" s="12"/>
      <c r="C342" s="42"/>
      <c r="D342" s="12"/>
      <c r="E342" s="12"/>
      <c r="F342" s="12"/>
      <c r="G342" s="12"/>
      <c r="H342" s="12"/>
      <c r="I342" s="12"/>
      <c r="J342" s="12"/>
      <c r="K342" s="12"/>
      <c r="L342" s="42"/>
      <c r="O342" s="12"/>
      <c r="P342" s="12"/>
      <c r="Q342" s="12"/>
      <c r="R342" s="12"/>
      <c r="S342" s="12"/>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row>
    <row r="343" spans="1:43" s="49" customFormat="1" x14ac:dyDescent="0.4">
      <c r="A343" s="12"/>
      <c r="B343" s="12"/>
      <c r="C343" s="42"/>
      <c r="D343" s="12"/>
      <c r="E343" s="12"/>
      <c r="F343" s="12"/>
      <c r="G343" s="12"/>
      <c r="H343" s="12"/>
      <c r="I343" s="12"/>
      <c r="J343" s="12"/>
      <c r="K343" s="12"/>
      <c r="L343" s="42"/>
      <c r="O343" s="12"/>
      <c r="P343" s="12"/>
      <c r="Q343" s="12"/>
      <c r="R343" s="12"/>
      <c r="S343" s="12"/>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row>
    <row r="344" spans="1:43" s="49" customFormat="1" x14ac:dyDescent="0.4">
      <c r="A344" s="12"/>
      <c r="B344" s="12"/>
      <c r="C344" s="42"/>
      <c r="D344" s="12"/>
      <c r="E344" s="12"/>
      <c r="F344" s="12"/>
      <c r="G344" s="12"/>
      <c r="H344" s="12"/>
      <c r="I344" s="12"/>
      <c r="J344" s="12"/>
      <c r="K344" s="12"/>
      <c r="L344" s="42"/>
      <c r="O344" s="12"/>
      <c r="P344" s="12"/>
      <c r="Q344" s="12"/>
      <c r="R344" s="12"/>
      <c r="S344" s="12"/>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row>
    <row r="345" spans="1:43" s="49" customFormat="1" x14ac:dyDescent="0.4">
      <c r="A345" s="12"/>
      <c r="B345" s="12"/>
      <c r="C345" s="42"/>
      <c r="D345" s="12"/>
      <c r="E345" s="12"/>
      <c r="F345" s="12"/>
      <c r="G345" s="12"/>
      <c r="H345" s="12"/>
      <c r="I345" s="12"/>
      <c r="J345" s="12"/>
      <c r="K345" s="12"/>
      <c r="L345" s="42"/>
      <c r="O345" s="12"/>
      <c r="P345" s="12"/>
      <c r="Q345" s="12"/>
      <c r="R345" s="12"/>
      <c r="S345" s="12"/>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row>
    <row r="346" spans="1:43" s="49" customFormat="1" x14ac:dyDescent="0.4">
      <c r="A346" s="12"/>
      <c r="B346" s="12"/>
      <c r="C346" s="42"/>
      <c r="D346" s="12"/>
      <c r="E346" s="12"/>
      <c r="F346" s="12"/>
      <c r="G346" s="12"/>
      <c r="H346" s="12"/>
      <c r="I346" s="12"/>
      <c r="J346" s="12"/>
      <c r="K346" s="12"/>
      <c r="L346" s="42"/>
      <c r="O346" s="12"/>
      <c r="P346" s="12"/>
      <c r="Q346" s="12"/>
      <c r="R346" s="12"/>
      <c r="S346" s="12"/>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row>
    <row r="347" spans="1:43" s="49" customFormat="1" x14ac:dyDescent="0.4">
      <c r="A347" s="12"/>
      <c r="B347" s="12"/>
      <c r="C347" s="42"/>
      <c r="D347" s="12"/>
      <c r="E347" s="12"/>
      <c r="F347" s="12"/>
      <c r="G347" s="12"/>
      <c r="H347" s="12"/>
      <c r="I347" s="12"/>
      <c r="J347" s="12"/>
      <c r="K347" s="12"/>
      <c r="L347" s="42"/>
      <c r="O347" s="12"/>
      <c r="P347" s="12"/>
      <c r="Q347" s="12"/>
      <c r="R347" s="12"/>
      <c r="S347" s="12"/>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row>
    <row r="348" spans="1:43" s="49" customFormat="1" x14ac:dyDescent="0.4">
      <c r="A348" s="12"/>
      <c r="B348" s="12"/>
      <c r="C348" s="42"/>
      <c r="D348" s="12"/>
      <c r="E348" s="12"/>
      <c r="F348" s="12"/>
      <c r="G348" s="12"/>
      <c r="H348" s="12"/>
      <c r="I348" s="12"/>
      <c r="J348" s="12"/>
      <c r="K348" s="12"/>
      <c r="L348" s="42"/>
      <c r="O348" s="12"/>
      <c r="P348" s="12"/>
      <c r="Q348" s="12"/>
      <c r="R348" s="12"/>
      <c r="S348" s="12"/>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row>
    <row r="349" spans="1:43" s="49" customFormat="1" x14ac:dyDescent="0.4">
      <c r="A349" s="12"/>
      <c r="B349" s="12"/>
      <c r="C349" s="42"/>
      <c r="D349" s="12"/>
      <c r="E349" s="12"/>
      <c r="F349" s="12"/>
      <c r="G349" s="12"/>
      <c r="H349" s="12"/>
      <c r="I349" s="12"/>
      <c r="J349" s="12"/>
      <c r="K349" s="12"/>
      <c r="L349" s="42"/>
      <c r="O349" s="12"/>
      <c r="P349" s="12"/>
      <c r="Q349" s="12"/>
      <c r="R349" s="12"/>
      <c r="S349" s="12"/>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row>
    <row r="350" spans="1:43" s="49" customFormat="1" x14ac:dyDescent="0.4">
      <c r="A350" s="12"/>
      <c r="B350" s="12"/>
      <c r="C350" s="42"/>
      <c r="D350" s="12"/>
      <c r="E350" s="12"/>
      <c r="F350" s="12"/>
      <c r="G350" s="12"/>
      <c r="H350" s="12"/>
      <c r="I350" s="12"/>
      <c r="J350" s="12"/>
      <c r="K350" s="12"/>
      <c r="L350" s="42"/>
      <c r="O350" s="12"/>
      <c r="P350" s="12"/>
      <c r="Q350" s="12"/>
      <c r="R350" s="12"/>
      <c r="S350" s="12"/>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row>
    <row r="351" spans="1:43" s="49" customFormat="1" x14ac:dyDescent="0.4">
      <c r="A351" s="12"/>
      <c r="B351" s="12"/>
      <c r="C351" s="42"/>
      <c r="D351" s="12"/>
      <c r="E351" s="12"/>
      <c r="F351" s="12"/>
      <c r="G351" s="12"/>
      <c r="H351" s="12"/>
      <c r="I351" s="12"/>
      <c r="J351" s="12"/>
      <c r="K351" s="12"/>
      <c r="L351" s="42"/>
      <c r="O351" s="12"/>
      <c r="P351" s="12"/>
      <c r="Q351" s="12"/>
      <c r="R351" s="12"/>
      <c r="S351" s="12"/>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row>
    <row r="352" spans="1:43" s="49" customFormat="1" x14ac:dyDescent="0.4">
      <c r="A352" s="12"/>
      <c r="B352" s="12"/>
      <c r="C352" s="42"/>
      <c r="D352" s="12"/>
      <c r="E352" s="12"/>
      <c r="F352" s="12"/>
      <c r="G352" s="12"/>
      <c r="H352" s="12"/>
      <c r="I352" s="12"/>
      <c r="J352" s="12"/>
      <c r="K352" s="12"/>
      <c r="L352" s="42"/>
      <c r="O352" s="12"/>
      <c r="P352" s="12"/>
      <c r="Q352" s="12"/>
      <c r="R352" s="12"/>
      <c r="S352" s="12"/>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row>
    <row r="353" spans="1:43" s="49" customFormat="1" x14ac:dyDescent="0.4">
      <c r="A353" s="12"/>
      <c r="B353" s="12"/>
      <c r="C353" s="42"/>
      <c r="D353" s="12"/>
      <c r="E353" s="12"/>
      <c r="F353" s="12"/>
      <c r="G353" s="12"/>
      <c r="H353" s="12"/>
      <c r="I353" s="12"/>
      <c r="J353" s="12"/>
      <c r="K353" s="12"/>
      <c r="L353" s="42"/>
      <c r="O353" s="12"/>
      <c r="P353" s="12"/>
      <c r="Q353" s="12"/>
      <c r="R353" s="12"/>
      <c r="S353" s="12"/>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row>
    <row r="354" spans="1:43" s="49" customFormat="1" x14ac:dyDescent="0.4">
      <c r="A354" s="12"/>
      <c r="B354" s="12"/>
      <c r="C354" s="42"/>
      <c r="D354" s="12"/>
      <c r="E354" s="12"/>
      <c r="F354" s="12"/>
      <c r="G354" s="12"/>
      <c r="H354" s="12"/>
      <c r="I354" s="12"/>
      <c r="J354" s="12"/>
      <c r="K354" s="12"/>
      <c r="L354" s="42"/>
      <c r="O354" s="12"/>
      <c r="P354" s="12"/>
      <c r="Q354" s="12"/>
      <c r="R354" s="12"/>
      <c r="S354" s="12"/>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row>
    <row r="355" spans="1:43" s="49" customFormat="1" x14ac:dyDescent="0.4">
      <c r="A355" s="12"/>
      <c r="B355" s="12"/>
      <c r="C355" s="42"/>
      <c r="D355" s="12"/>
      <c r="E355" s="12"/>
      <c r="F355" s="12"/>
      <c r="G355" s="12"/>
      <c r="H355" s="12"/>
      <c r="I355" s="12"/>
      <c r="J355" s="12"/>
      <c r="K355" s="12"/>
      <c r="L355" s="42"/>
      <c r="O355" s="12"/>
      <c r="P355" s="12"/>
      <c r="Q355" s="12"/>
      <c r="R355" s="12"/>
      <c r="S355" s="12"/>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row>
    <row r="356" spans="1:43" s="49" customFormat="1" x14ac:dyDescent="0.4">
      <c r="A356" s="12"/>
      <c r="B356" s="12"/>
      <c r="C356" s="42"/>
      <c r="D356" s="12"/>
      <c r="E356" s="12"/>
      <c r="F356" s="12"/>
      <c r="G356" s="12"/>
      <c r="H356" s="12"/>
      <c r="I356" s="12"/>
      <c r="J356" s="12"/>
      <c r="K356" s="12"/>
      <c r="L356" s="42"/>
      <c r="O356" s="12"/>
      <c r="P356" s="12"/>
      <c r="Q356" s="12"/>
      <c r="R356" s="12"/>
      <c r="S356" s="12"/>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row>
    <row r="357" spans="1:43" s="49" customFormat="1" x14ac:dyDescent="0.4">
      <c r="A357" s="12"/>
      <c r="B357" s="12"/>
      <c r="C357" s="42"/>
      <c r="D357" s="12"/>
      <c r="E357" s="12"/>
      <c r="F357" s="12"/>
      <c r="G357" s="12"/>
      <c r="H357" s="12"/>
      <c r="I357" s="12"/>
      <c r="J357" s="12"/>
      <c r="K357" s="12"/>
      <c r="L357" s="42"/>
      <c r="O357" s="12"/>
      <c r="P357" s="12"/>
      <c r="Q357" s="12"/>
      <c r="R357" s="12"/>
      <c r="S357" s="12"/>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row>
    <row r="358" spans="1:43" s="49" customFormat="1" x14ac:dyDescent="0.4">
      <c r="A358" s="12"/>
      <c r="B358" s="12"/>
      <c r="C358" s="42"/>
      <c r="D358" s="12"/>
      <c r="E358" s="12"/>
      <c r="F358" s="12"/>
      <c r="G358" s="12"/>
      <c r="H358" s="12"/>
      <c r="I358" s="12"/>
      <c r="J358" s="12"/>
      <c r="K358" s="12"/>
      <c r="L358" s="42"/>
      <c r="O358" s="12"/>
      <c r="P358" s="12"/>
      <c r="Q358" s="12"/>
      <c r="R358" s="12"/>
      <c r="S358" s="12"/>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row>
    <row r="359" spans="1:43" s="49" customFormat="1" x14ac:dyDescent="0.4">
      <c r="A359" s="12"/>
      <c r="B359" s="12"/>
      <c r="C359" s="42"/>
      <c r="D359" s="12"/>
      <c r="E359" s="12"/>
      <c r="F359" s="12"/>
      <c r="G359" s="12"/>
      <c r="H359" s="12"/>
      <c r="I359" s="12"/>
      <c r="J359" s="12"/>
      <c r="K359" s="12"/>
      <c r="L359" s="42"/>
      <c r="O359" s="12"/>
      <c r="P359" s="12"/>
      <c r="Q359" s="12"/>
      <c r="R359" s="12"/>
      <c r="S359" s="12"/>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row>
    <row r="360" spans="1:43" s="49" customFormat="1" x14ac:dyDescent="0.4">
      <c r="A360" s="12"/>
      <c r="B360" s="12"/>
      <c r="C360" s="42"/>
      <c r="D360" s="12"/>
      <c r="E360" s="12"/>
      <c r="F360" s="12"/>
      <c r="G360" s="12"/>
      <c r="H360" s="12"/>
      <c r="I360" s="12"/>
      <c r="J360" s="12"/>
      <c r="K360" s="12"/>
      <c r="L360" s="42"/>
      <c r="O360" s="12"/>
      <c r="P360" s="12"/>
      <c r="Q360" s="12"/>
      <c r="R360" s="12"/>
      <c r="S360" s="12"/>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row>
    <row r="361" spans="1:43" s="49" customFormat="1" x14ac:dyDescent="0.4">
      <c r="A361" s="12"/>
      <c r="B361" s="12"/>
      <c r="C361" s="42"/>
      <c r="D361" s="12"/>
      <c r="E361" s="12"/>
      <c r="F361" s="12"/>
      <c r="G361" s="12"/>
      <c r="H361" s="12"/>
      <c r="I361" s="12"/>
      <c r="J361" s="12"/>
      <c r="K361" s="12"/>
      <c r="L361" s="42"/>
      <c r="O361" s="12"/>
      <c r="P361" s="12"/>
      <c r="Q361" s="12"/>
      <c r="R361" s="12"/>
      <c r="S361" s="12"/>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row>
    <row r="362" spans="1:43" s="49" customFormat="1" x14ac:dyDescent="0.4">
      <c r="A362" s="12"/>
      <c r="B362" s="12"/>
      <c r="C362" s="42"/>
      <c r="D362" s="12"/>
      <c r="E362" s="12"/>
      <c r="F362" s="12"/>
      <c r="G362" s="12"/>
      <c r="H362" s="12"/>
      <c r="I362" s="12"/>
      <c r="J362" s="12"/>
      <c r="K362" s="12"/>
      <c r="L362" s="42"/>
      <c r="O362" s="12"/>
      <c r="P362" s="12"/>
      <c r="Q362" s="12"/>
      <c r="R362" s="12"/>
      <c r="S362" s="12"/>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row>
    <row r="363" spans="1:43" s="49" customFormat="1" x14ac:dyDescent="0.4">
      <c r="A363" s="12"/>
      <c r="B363" s="12"/>
      <c r="C363" s="42"/>
      <c r="D363" s="12"/>
      <c r="E363" s="12"/>
      <c r="F363" s="12"/>
      <c r="G363" s="12"/>
      <c r="H363" s="12"/>
      <c r="I363" s="12"/>
      <c r="J363" s="12"/>
      <c r="K363" s="12"/>
      <c r="L363" s="42"/>
      <c r="O363" s="12"/>
      <c r="P363" s="12"/>
      <c r="Q363" s="12"/>
      <c r="R363" s="12"/>
      <c r="S363" s="12"/>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row>
    <row r="364" spans="1:43" s="49" customFormat="1" x14ac:dyDescent="0.4">
      <c r="A364" s="12"/>
      <c r="B364" s="12"/>
      <c r="C364" s="42"/>
      <c r="D364" s="12"/>
      <c r="E364" s="12"/>
      <c r="F364" s="12"/>
      <c r="G364" s="12"/>
      <c r="H364" s="12"/>
      <c r="I364" s="12"/>
      <c r="J364" s="12"/>
      <c r="K364" s="12"/>
      <c r="L364" s="42"/>
      <c r="O364" s="12"/>
      <c r="P364" s="12"/>
      <c r="Q364" s="12"/>
      <c r="R364" s="12"/>
      <c r="S364" s="12"/>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row>
    <row r="365" spans="1:43" s="49" customFormat="1" x14ac:dyDescent="0.4">
      <c r="A365" s="12"/>
      <c r="B365" s="12"/>
      <c r="C365" s="42"/>
      <c r="D365" s="12"/>
      <c r="E365" s="12"/>
      <c r="F365" s="12"/>
      <c r="G365" s="12"/>
      <c r="H365" s="12"/>
      <c r="I365" s="12"/>
      <c r="J365" s="12"/>
      <c r="K365" s="12"/>
      <c r="L365" s="42"/>
      <c r="O365" s="12"/>
      <c r="P365" s="12"/>
      <c r="Q365" s="12"/>
      <c r="R365" s="12"/>
      <c r="S365" s="12"/>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row>
    <row r="366" spans="1:43" s="49" customFormat="1" x14ac:dyDescent="0.4">
      <c r="A366" s="12"/>
      <c r="B366" s="12"/>
      <c r="C366" s="42"/>
      <c r="D366" s="12"/>
      <c r="E366" s="12"/>
      <c r="F366" s="12"/>
      <c r="G366" s="12"/>
      <c r="H366" s="12"/>
      <c r="I366" s="12"/>
      <c r="J366" s="12"/>
      <c r="K366" s="12"/>
      <c r="L366" s="42"/>
      <c r="O366" s="12"/>
      <c r="P366" s="12"/>
      <c r="Q366" s="12"/>
      <c r="R366" s="12"/>
      <c r="S366" s="12"/>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row>
    <row r="367" spans="1:43" s="49" customFormat="1" x14ac:dyDescent="0.4">
      <c r="A367" s="12"/>
      <c r="B367" s="12"/>
      <c r="C367" s="42"/>
      <c r="D367" s="12"/>
      <c r="E367" s="12"/>
      <c r="F367" s="12"/>
      <c r="G367" s="12"/>
      <c r="H367" s="12"/>
      <c r="I367" s="12"/>
      <c r="J367" s="12"/>
      <c r="K367" s="12"/>
      <c r="L367" s="42"/>
      <c r="O367" s="12"/>
      <c r="P367" s="12"/>
      <c r="Q367" s="12"/>
      <c r="R367" s="12"/>
      <c r="S367" s="12"/>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row>
    <row r="368" spans="1:43" s="49" customFormat="1" x14ac:dyDescent="0.4">
      <c r="A368" s="12"/>
      <c r="B368" s="12"/>
      <c r="C368" s="42"/>
      <c r="D368" s="12"/>
      <c r="E368" s="12"/>
      <c r="F368" s="12"/>
      <c r="G368" s="12"/>
      <c r="H368" s="12"/>
      <c r="I368" s="12"/>
      <c r="J368" s="12"/>
      <c r="K368" s="12"/>
      <c r="L368" s="42"/>
      <c r="O368" s="12"/>
      <c r="P368" s="12"/>
      <c r="Q368" s="12"/>
      <c r="R368" s="12"/>
      <c r="S368" s="12"/>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row>
    <row r="369" spans="1:43" s="49" customFormat="1" x14ac:dyDescent="0.4">
      <c r="A369" s="12"/>
      <c r="B369" s="12"/>
      <c r="C369" s="42"/>
      <c r="D369" s="12"/>
      <c r="E369" s="12"/>
      <c r="F369" s="12"/>
      <c r="G369" s="12"/>
      <c r="H369" s="12"/>
      <c r="I369" s="12"/>
      <c r="J369" s="12"/>
      <c r="K369" s="12"/>
      <c r="L369" s="42"/>
      <c r="O369" s="12"/>
      <c r="P369" s="12"/>
      <c r="Q369" s="12"/>
      <c r="R369" s="12"/>
      <c r="S369" s="12"/>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row>
    <row r="370" spans="1:43" s="49" customFormat="1" x14ac:dyDescent="0.4">
      <c r="A370" s="12"/>
      <c r="B370" s="12"/>
      <c r="C370" s="42"/>
      <c r="D370" s="12"/>
      <c r="E370" s="12"/>
      <c r="F370" s="12"/>
      <c r="G370" s="12"/>
      <c r="H370" s="12"/>
      <c r="I370" s="12"/>
      <c r="J370" s="12"/>
      <c r="K370" s="12"/>
      <c r="L370" s="42"/>
      <c r="O370" s="12"/>
      <c r="P370" s="12"/>
      <c r="Q370" s="12"/>
      <c r="R370" s="12"/>
      <c r="S370" s="12"/>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row>
    <row r="371" spans="1:43" s="49" customFormat="1" x14ac:dyDescent="0.4">
      <c r="A371" s="12"/>
      <c r="B371" s="12"/>
      <c r="C371" s="42"/>
      <c r="D371" s="12"/>
      <c r="E371" s="12"/>
      <c r="F371" s="12"/>
      <c r="G371" s="12"/>
      <c r="H371" s="12"/>
      <c r="I371" s="12"/>
      <c r="J371" s="12"/>
      <c r="K371" s="12"/>
      <c r="L371" s="42"/>
      <c r="O371" s="12"/>
      <c r="P371" s="12"/>
      <c r="Q371" s="12"/>
      <c r="R371" s="12"/>
      <c r="S371" s="12"/>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row>
    <row r="372" spans="1:43" s="49" customFormat="1" x14ac:dyDescent="0.4">
      <c r="A372" s="12"/>
      <c r="B372" s="12"/>
      <c r="C372" s="42"/>
      <c r="D372" s="12"/>
      <c r="E372" s="12"/>
      <c r="F372" s="12"/>
      <c r="G372" s="12"/>
      <c r="H372" s="12"/>
      <c r="I372" s="12"/>
      <c r="J372" s="12"/>
      <c r="K372" s="12"/>
      <c r="L372" s="42"/>
      <c r="O372" s="12"/>
      <c r="P372" s="12"/>
      <c r="Q372" s="12"/>
      <c r="R372" s="12"/>
      <c r="S372" s="12"/>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row>
    <row r="373" spans="1:43" s="49" customFormat="1" x14ac:dyDescent="0.4">
      <c r="A373" s="12"/>
      <c r="B373" s="12"/>
      <c r="C373" s="42"/>
      <c r="D373" s="12"/>
      <c r="E373" s="12"/>
      <c r="F373" s="12"/>
      <c r="G373" s="12"/>
      <c r="H373" s="12"/>
      <c r="I373" s="12"/>
      <c r="J373" s="12"/>
      <c r="K373" s="12"/>
      <c r="L373" s="42"/>
      <c r="O373" s="12"/>
      <c r="P373" s="12"/>
      <c r="Q373" s="12"/>
      <c r="R373" s="12"/>
      <c r="S373" s="12"/>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row>
    <row r="374" spans="1:43" s="49" customFormat="1" x14ac:dyDescent="0.4">
      <c r="A374" s="12"/>
      <c r="B374" s="12"/>
      <c r="C374" s="42"/>
      <c r="D374" s="12"/>
      <c r="E374" s="12"/>
      <c r="F374" s="12"/>
      <c r="G374" s="12"/>
      <c r="H374" s="12"/>
      <c r="I374" s="12"/>
      <c r="J374" s="12"/>
      <c r="K374" s="12"/>
      <c r="L374" s="42"/>
      <c r="O374" s="12"/>
      <c r="P374" s="12"/>
      <c r="Q374" s="12"/>
      <c r="R374" s="12"/>
      <c r="S374" s="12"/>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row>
    <row r="375" spans="1:43" s="49" customFormat="1" x14ac:dyDescent="0.4">
      <c r="A375" s="12"/>
      <c r="B375" s="12"/>
      <c r="C375" s="42"/>
      <c r="D375" s="12"/>
      <c r="E375" s="12"/>
      <c r="F375" s="12"/>
      <c r="G375" s="12"/>
      <c r="H375" s="12"/>
      <c r="I375" s="12"/>
      <c r="J375" s="12"/>
      <c r="K375" s="12"/>
      <c r="L375" s="42"/>
      <c r="O375" s="12"/>
      <c r="P375" s="12"/>
      <c r="Q375" s="12"/>
      <c r="R375" s="12"/>
      <c r="S375" s="12"/>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row>
    <row r="376" spans="1:43" s="49" customFormat="1" x14ac:dyDescent="0.4">
      <c r="A376" s="12"/>
      <c r="B376" s="12"/>
      <c r="C376" s="42"/>
      <c r="D376" s="12"/>
      <c r="E376" s="12"/>
      <c r="F376" s="12"/>
      <c r="G376" s="12"/>
      <c r="H376" s="12"/>
      <c r="I376" s="12"/>
      <c r="J376" s="12"/>
      <c r="K376" s="12"/>
      <c r="L376" s="42"/>
      <c r="O376" s="12"/>
      <c r="P376" s="12"/>
      <c r="Q376" s="12"/>
      <c r="R376" s="12"/>
      <c r="S376" s="12"/>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row>
    <row r="377" spans="1:43" s="49" customFormat="1" x14ac:dyDescent="0.4">
      <c r="A377" s="12"/>
      <c r="B377" s="12"/>
      <c r="C377" s="42"/>
      <c r="D377" s="12"/>
      <c r="E377" s="12"/>
      <c r="F377" s="12"/>
      <c r="G377" s="12"/>
      <c r="H377" s="12"/>
      <c r="I377" s="12"/>
      <c r="J377" s="12"/>
      <c r="K377" s="12"/>
      <c r="L377" s="42"/>
      <c r="O377" s="12"/>
      <c r="P377" s="12"/>
      <c r="Q377" s="12"/>
      <c r="R377" s="12"/>
      <c r="S377" s="12"/>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row>
    <row r="378" spans="1:43" s="49" customFormat="1" x14ac:dyDescent="0.4">
      <c r="A378" s="12"/>
      <c r="B378" s="12"/>
      <c r="C378" s="42"/>
      <c r="D378" s="12"/>
      <c r="E378" s="12"/>
      <c r="F378" s="12"/>
      <c r="G378" s="12"/>
      <c r="H378" s="12"/>
      <c r="I378" s="12"/>
      <c r="J378" s="12"/>
      <c r="K378" s="12"/>
      <c r="L378" s="42"/>
      <c r="O378" s="12"/>
      <c r="P378" s="12"/>
      <c r="Q378" s="12"/>
      <c r="R378" s="12"/>
      <c r="S378" s="12"/>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row>
    <row r="379" spans="1:43" s="49" customFormat="1" x14ac:dyDescent="0.4">
      <c r="A379" s="12"/>
      <c r="B379" s="12"/>
      <c r="C379" s="42"/>
      <c r="D379" s="12"/>
      <c r="E379" s="12"/>
      <c r="F379" s="12"/>
      <c r="G379" s="12"/>
      <c r="H379" s="12"/>
      <c r="I379" s="12"/>
      <c r="J379" s="12"/>
      <c r="K379" s="12"/>
      <c r="L379" s="42"/>
      <c r="O379" s="12"/>
      <c r="P379" s="12"/>
      <c r="Q379" s="12"/>
      <c r="R379" s="12"/>
      <c r="S379" s="12"/>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row>
    <row r="380" spans="1:43" s="49" customFormat="1" x14ac:dyDescent="0.4">
      <c r="A380" s="12"/>
      <c r="B380" s="12"/>
      <c r="C380" s="42"/>
      <c r="D380" s="12"/>
      <c r="E380" s="12"/>
      <c r="F380" s="12"/>
      <c r="G380" s="12"/>
      <c r="H380" s="12"/>
      <c r="I380" s="12"/>
      <c r="J380" s="12"/>
      <c r="K380" s="12"/>
      <c r="L380" s="42"/>
      <c r="O380" s="12"/>
      <c r="P380" s="12"/>
      <c r="Q380" s="12"/>
      <c r="R380" s="12"/>
      <c r="S380" s="12"/>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row>
    <row r="381" spans="1:43" s="49" customFormat="1" x14ac:dyDescent="0.4">
      <c r="A381" s="12"/>
      <c r="B381" s="12"/>
      <c r="C381" s="42"/>
      <c r="D381" s="12"/>
      <c r="E381" s="12"/>
      <c r="F381" s="12"/>
      <c r="G381" s="12"/>
      <c r="H381" s="12"/>
      <c r="I381" s="12"/>
      <c r="J381" s="12"/>
      <c r="K381" s="12"/>
      <c r="L381" s="42"/>
      <c r="O381" s="12"/>
      <c r="P381" s="12"/>
      <c r="Q381" s="12"/>
      <c r="R381" s="12"/>
      <c r="S381" s="12"/>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row>
    <row r="382" spans="1:43" s="49" customFormat="1" x14ac:dyDescent="0.4">
      <c r="A382" s="12"/>
      <c r="B382" s="12"/>
      <c r="C382" s="42"/>
      <c r="D382" s="12"/>
      <c r="E382" s="12"/>
      <c r="F382" s="12"/>
      <c r="G382" s="12"/>
      <c r="H382" s="12"/>
      <c r="I382" s="12"/>
      <c r="J382" s="12"/>
      <c r="K382" s="12"/>
      <c r="L382" s="42"/>
      <c r="O382" s="12"/>
      <c r="P382" s="12"/>
      <c r="Q382" s="12"/>
      <c r="R382" s="12"/>
      <c r="S382" s="12"/>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row>
    <row r="383" spans="1:43" s="49" customFormat="1" x14ac:dyDescent="0.4">
      <c r="A383" s="12"/>
      <c r="B383" s="12"/>
      <c r="C383" s="42"/>
      <c r="D383" s="12"/>
      <c r="E383" s="12"/>
      <c r="F383" s="12"/>
      <c r="G383" s="12"/>
      <c r="H383" s="12"/>
      <c r="I383" s="12"/>
      <c r="J383" s="12"/>
      <c r="K383" s="12"/>
      <c r="L383" s="42"/>
      <c r="O383" s="12"/>
      <c r="P383" s="12"/>
      <c r="Q383" s="12"/>
      <c r="R383" s="12"/>
      <c r="S383" s="12"/>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row>
    <row r="384" spans="1:43" s="49" customFormat="1" x14ac:dyDescent="0.4">
      <c r="A384" s="12"/>
      <c r="B384" s="12"/>
      <c r="C384" s="42"/>
      <c r="D384" s="12"/>
      <c r="E384" s="12"/>
      <c r="F384" s="12"/>
      <c r="G384" s="12"/>
      <c r="H384" s="12"/>
      <c r="I384" s="12"/>
      <c r="J384" s="12"/>
      <c r="K384" s="12"/>
      <c r="L384" s="42"/>
      <c r="O384" s="12"/>
      <c r="P384" s="12"/>
      <c r="Q384" s="12"/>
      <c r="R384" s="12"/>
      <c r="S384" s="12"/>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row>
    <row r="385" spans="1:43" s="49" customFormat="1" x14ac:dyDescent="0.4">
      <c r="A385" s="12"/>
      <c r="B385" s="12"/>
      <c r="C385" s="42"/>
      <c r="D385" s="12"/>
      <c r="E385" s="12"/>
      <c r="F385" s="12"/>
      <c r="G385" s="12"/>
      <c r="H385" s="12"/>
      <c r="I385" s="12"/>
      <c r="J385" s="12"/>
      <c r="K385" s="12"/>
      <c r="L385" s="42"/>
      <c r="O385" s="12"/>
      <c r="P385" s="12"/>
      <c r="Q385" s="12"/>
      <c r="R385" s="12"/>
      <c r="S385" s="12"/>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row>
    <row r="386" spans="1:43" s="49" customFormat="1" x14ac:dyDescent="0.4">
      <c r="A386" s="12"/>
      <c r="B386" s="12"/>
      <c r="C386" s="42"/>
      <c r="D386" s="12"/>
      <c r="E386" s="12"/>
      <c r="F386" s="12"/>
      <c r="G386" s="12"/>
      <c r="H386" s="12"/>
      <c r="I386" s="12"/>
      <c r="J386" s="12"/>
      <c r="K386" s="12"/>
      <c r="L386" s="42"/>
      <c r="O386" s="12"/>
      <c r="P386" s="12"/>
      <c r="Q386" s="12"/>
      <c r="R386" s="12"/>
      <c r="S386" s="12"/>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row>
    <row r="387" spans="1:43" s="49" customFormat="1" x14ac:dyDescent="0.4">
      <c r="A387" s="12"/>
      <c r="B387" s="12"/>
      <c r="C387" s="42"/>
      <c r="D387" s="12"/>
      <c r="E387" s="12"/>
      <c r="F387" s="12"/>
      <c r="G387" s="12"/>
      <c r="H387" s="12"/>
      <c r="I387" s="12"/>
      <c r="J387" s="12"/>
      <c r="K387" s="12"/>
      <c r="L387" s="42"/>
      <c r="O387" s="12"/>
      <c r="P387" s="12"/>
      <c r="Q387" s="12"/>
      <c r="R387" s="12"/>
      <c r="S387" s="12"/>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row>
    <row r="388" spans="1:43" s="49" customFormat="1" x14ac:dyDescent="0.4">
      <c r="A388" s="12"/>
      <c r="B388" s="12"/>
      <c r="C388" s="42"/>
      <c r="D388" s="12"/>
      <c r="E388" s="12"/>
      <c r="F388" s="12"/>
      <c r="G388" s="12"/>
      <c r="H388" s="12"/>
      <c r="I388" s="12"/>
      <c r="J388" s="12"/>
      <c r="K388" s="12"/>
      <c r="L388" s="42"/>
      <c r="O388" s="12"/>
      <c r="P388" s="12"/>
      <c r="Q388" s="12"/>
      <c r="R388" s="12"/>
      <c r="S388" s="12"/>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row>
    <row r="389" spans="1:43" s="49" customFormat="1" x14ac:dyDescent="0.4">
      <c r="A389" s="12"/>
      <c r="B389" s="12"/>
      <c r="C389" s="42"/>
      <c r="D389" s="12"/>
      <c r="E389" s="12"/>
      <c r="F389" s="12"/>
      <c r="G389" s="12"/>
      <c r="H389" s="12"/>
      <c r="I389" s="12"/>
      <c r="J389" s="12"/>
      <c r="K389" s="12"/>
      <c r="L389" s="42"/>
      <c r="O389" s="12"/>
      <c r="P389" s="12"/>
      <c r="Q389" s="12"/>
      <c r="R389" s="12"/>
      <c r="S389" s="12"/>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row>
    <row r="390" spans="1:43" s="49" customFormat="1" x14ac:dyDescent="0.4">
      <c r="A390" s="12"/>
      <c r="B390" s="12"/>
      <c r="C390" s="42"/>
      <c r="D390" s="12"/>
      <c r="E390" s="12"/>
      <c r="F390" s="12"/>
      <c r="G390" s="12"/>
      <c r="H390" s="12"/>
      <c r="I390" s="12"/>
      <c r="J390" s="12"/>
      <c r="K390" s="12"/>
      <c r="L390" s="42"/>
      <c r="O390" s="12"/>
      <c r="P390" s="12"/>
      <c r="Q390" s="12"/>
      <c r="R390" s="12"/>
      <c r="S390" s="12"/>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row>
    <row r="391" spans="1:43" s="49" customFormat="1" x14ac:dyDescent="0.4">
      <c r="A391" s="12"/>
      <c r="B391" s="12"/>
      <c r="C391" s="42"/>
      <c r="D391" s="12"/>
      <c r="E391" s="12"/>
      <c r="F391" s="12"/>
      <c r="G391" s="12"/>
      <c r="H391" s="12"/>
      <c r="I391" s="12"/>
      <c r="J391" s="12"/>
      <c r="K391" s="12"/>
      <c r="L391" s="42"/>
      <c r="O391" s="12"/>
      <c r="P391" s="12"/>
      <c r="Q391" s="12"/>
      <c r="R391" s="12"/>
      <c r="S391" s="12"/>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row>
    <row r="392" spans="1:43" s="49" customFormat="1" x14ac:dyDescent="0.4">
      <c r="A392" s="12"/>
      <c r="B392" s="12"/>
      <c r="C392" s="42"/>
      <c r="D392" s="12"/>
      <c r="E392" s="12"/>
      <c r="F392" s="12"/>
      <c r="G392" s="12"/>
      <c r="H392" s="12"/>
      <c r="I392" s="12"/>
      <c r="J392" s="12"/>
      <c r="K392" s="12"/>
      <c r="L392" s="42"/>
      <c r="O392" s="12"/>
      <c r="P392" s="12"/>
      <c r="Q392" s="12"/>
      <c r="R392" s="12"/>
      <c r="S392" s="12"/>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row>
    <row r="393" spans="1:43" s="49" customFormat="1" x14ac:dyDescent="0.4">
      <c r="A393" s="12"/>
      <c r="B393" s="12"/>
      <c r="C393" s="42"/>
      <c r="D393" s="12"/>
      <c r="E393" s="12"/>
      <c r="F393" s="12"/>
      <c r="G393" s="12"/>
      <c r="H393" s="12"/>
      <c r="I393" s="12"/>
      <c r="J393" s="12"/>
      <c r="K393" s="12"/>
      <c r="L393" s="42"/>
      <c r="O393" s="12"/>
      <c r="P393" s="12"/>
      <c r="Q393" s="12"/>
      <c r="R393" s="12"/>
      <c r="S393" s="12"/>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row>
    <row r="394" spans="1:43" s="49" customFormat="1" x14ac:dyDescent="0.4">
      <c r="A394" s="12"/>
      <c r="B394" s="12"/>
      <c r="C394" s="42"/>
      <c r="D394" s="12"/>
      <c r="E394" s="12"/>
      <c r="F394" s="12"/>
      <c r="G394" s="12"/>
      <c r="H394" s="12"/>
      <c r="I394" s="12"/>
      <c r="J394" s="12"/>
      <c r="K394" s="12"/>
      <c r="L394" s="42"/>
      <c r="O394" s="12"/>
      <c r="P394" s="12"/>
      <c r="Q394" s="12"/>
      <c r="R394" s="12"/>
      <c r="S394" s="12"/>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row>
    <row r="395" spans="1:43" s="49" customFormat="1" x14ac:dyDescent="0.4">
      <c r="A395" s="12"/>
      <c r="B395" s="12"/>
      <c r="C395" s="42"/>
      <c r="D395" s="12"/>
      <c r="E395" s="12"/>
      <c r="F395" s="12"/>
      <c r="G395" s="12"/>
      <c r="H395" s="12"/>
      <c r="I395" s="12"/>
      <c r="J395" s="12"/>
      <c r="K395" s="12"/>
      <c r="L395" s="42"/>
      <c r="O395" s="12"/>
      <c r="P395" s="12"/>
      <c r="Q395" s="12"/>
      <c r="R395" s="12"/>
      <c r="S395" s="12"/>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row>
    <row r="396" spans="1:43" s="49" customFormat="1" x14ac:dyDescent="0.4">
      <c r="A396" s="12"/>
      <c r="B396" s="12"/>
      <c r="C396" s="42"/>
      <c r="D396" s="12"/>
      <c r="E396" s="12"/>
      <c r="F396" s="12"/>
      <c r="G396" s="12"/>
      <c r="H396" s="12"/>
      <c r="I396" s="12"/>
      <c r="J396" s="12"/>
      <c r="K396" s="12"/>
      <c r="L396" s="42"/>
      <c r="O396" s="12"/>
      <c r="P396" s="12"/>
      <c r="Q396" s="12"/>
      <c r="R396" s="12"/>
      <c r="S396" s="12"/>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row>
    <row r="397" spans="1:43" s="49" customFormat="1" x14ac:dyDescent="0.4">
      <c r="A397" s="12"/>
      <c r="B397" s="12"/>
      <c r="C397" s="42"/>
      <c r="D397" s="12"/>
      <c r="E397" s="12"/>
      <c r="F397" s="12"/>
      <c r="G397" s="12"/>
      <c r="H397" s="12"/>
      <c r="I397" s="12"/>
      <c r="J397" s="12"/>
      <c r="K397" s="12"/>
      <c r="L397" s="42"/>
      <c r="O397" s="12"/>
      <c r="P397" s="12"/>
      <c r="Q397" s="12"/>
      <c r="R397" s="12"/>
      <c r="S397" s="12"/>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row>
    <row r="398" spans="1:43" s="49" customFormat="1" x14ac:dyDescent="0.4">
      <c r="A398" s="12"/>
      <c r="B398" s="12"/>
      <c r="C398" s="42"/>
      <c r="D398" s="12"/>
      <c r="E398" s="12"/>
      <c r="F398" s="12"/>
      <c r="G398" s="12"/>
      <c r="H398" s="12"/>
      <c r="I398" s="12"/>
      <c r="J398" s="12"/>
      <c r="K398" s="12"/>
      <c r="L398" s="42"/>
      <c r="O398" s="12"/>
      <c r="P398" s="12"/>
      <c r="Q398" s="12"/>
      <c r="R398" s="12"/>
      <c r="S398" s="12"/>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row>
    <row r="399" spans="1:43" s="49" customFormat="1" x14ac:dyDescent="0.4">
      <c r="A399" s="12"/>
      <c r="B399" s="12"/>
      <c r="C399" s="42"/>
      <c r="D399" s="12"/>
      <c r="E399" s="12"/>
      <c r="F399" s="12"/>
      <c r="G399" s="12"/>
      <c r="H399" s="12"/>
      <c r="I399" s="12"/>
      <c r="J399" s="12"/>
      <c r="K399" s="12"/>
      <c r="L399" s="42"/>
      <c r="O399" s="12"/>
      <c r="P399" s="12"/>
      <c r="Q399" s="12"/>
      <c r="R399" s="12"/>
      <c r="S399" s="12"/>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row>
    <row r="400" spans="1:43" s="49" customFormat="1" x14ac:dyDescent="0.4">
      <c r="A400" s="12"/>
      <c r="B400" s="12"/>
      <c r="C400" s="42"/>
      <c r="D400" s="12"/>
      <c r="E400" s="12"/>
      <c r="F400" s="12"/>
      <c r="G400" s="12"/>
      <c r="H400" s="12"/>
      <c r="I400" s="12"/>
      <c r="J400" s="12"/>
      <c r="K400" s="12"/>
      <c r="L400" s="42"/>
      <c r="O400" s="12"/>
      <c r="P400" s="12"/>
      <c r="Q400" s="12"/>
      <c r="R400" s="12"/>
      <c r="S400" s="12"/>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row>
    <row r="401" spans="1:43" s="49" customFormat="1" x14ac:dyDescent="0.4">
      <c r="A401" s="12"/>
      <c r="B401" s="12"/>
      <c r="C401" s="42"/>
      <c r="D401" s="12"/>
      <c r="E401" s="12"/>
      <c r="F401" s="12"/>
      <c r="G401" s="12"/>
      <c r="H401" s="12"/>
      <c r="I401" s="12"/>
      <c r="J401" s="12"/>
      <c r="K401" s="12"/>
      <c r="L401" s="42"/>
      <c r="O401" s="12"/>
      <c r="P401" s="12"/>
      <c r="Q401" s="12"/>
      <c r="R401" s="12"/>
      <c r="S401" s="12"/>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row>
    <row r="402" spans="1:43" s="49" customFormat="1" x14ac:dyDescent="0.4">
      <c r="A402" s="12"/>
      <c r="B402" s="12"/>
      <c r="C402" s="42"/>
      <c r="D402" s="12"/>
      <c r="E402" s="12"/>
      <c r="F402" s="12"/>
      <c r="G402" s="12"/>
      <c r="H402" s="12"/>
      <c r="I402" s="12"/>
      <c r="J402" s="12"/>
      <c r="K402" s="12"/>
      <c r="L402" s="42"/>
      <c r="O402" s="12"/>
      <c r="P402" s="12"/>
      <c r="Q402" s="12"/>
      <c r="R402" s="12"/>
      <c r="S402" s="12"/>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row>
    <row r="403" spans="1:43" s="49" customFormat="1" x14ac:dyDescent="0.4">
      <c r="A403" s="12"/>
      <c r="B403" s="12"/>
      <c r="C403" s="42"/>
      <c r="D403" s="12"/>
      <c r="E403" s="12"/>
      <c r="F403" s="12"/>
      <c r="G403" s="12"/>
      <c r="H403" s="12"/>
      <c r="I403" s="12"/>
      <c r="J403" s="12"/>
      <c r="K403" s="12"/>
      <c r="L403" s="42"/>
      <c r="O403" s="12"/>
      <c r="P403" s="12"/>
      <c r="Q403" s="12"/>
      <c r="R403" s="12"/>
      <c r="S403" s="12"/>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row>
    <row r="404" spans="1:43" s="49" customFormat="1" x14ac:dyDescent="0.4">
      <c r="A404" s="12"/>
      <c r="B404" s="12"/>
      <c r="C404" s="42"/>
      <c r="D404" s="12"/>
      <c r="E404" s="12"/>
      <c r="F404" s="12"/>
      <c r="G404" s="12"/>
      <c r="H404" s="12"/>
      <c r="I404" s="12"/>
      <c r="J404" s="12"/>
      <c r="K404" s="12"/>
      <c r="L404" s="42"/>
      <c r="O404" s="12"/>
      <c r="P404" s="12"/>
      <c r="Q404" s="12"/>
      <c r="R404" s="12"/>
      <c r="S404" s="12"/>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row>
    <row r="405" spans="1:43" s="49" customFormat="1" x14ac:dyDescent="0.4">
      <c r="A405" s="12"/>
      <c r="B405" s="12"/>
      <c r="C405" s="42"/>
      <c r="D405" s="12"/>
      <c r="E405" s="12"/>
      <c r="F405" s="12"/>
      <c r="G405" s="12"/>
      <c r="H405" s="12"/>
      <c r="I405" s="12"/>
      <c r="J405" s="12"/>
      <c r="K405" s="12"/>
      <c r="L405" s="42"/>
      <c r="O405" s="12"/>
      <c r="P405" s="12"/>
      <c r="Q405" s="12"/>
      <c r="R405" s="12"/>
      <c r="S405" s="12"/>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row>
    <row r="406" spans="1:43" s="49" customFormat="1" x14ac:dyDescent="0.4">
      <c r="A406" s="12"/>
      <c r="B406" s="12"/>
      <c r="C406" s="42"/>
      <c r="D406" s="12"/>
      <c r="E406" s="12"/>
      <c r="F406" s="12"/>
      <c r="G406" s="12"/>
      <c r="H406" s="12"/>
      <c r="I406" s="12"/>
      <c r="J406" s="12"/>
      <c r="K406" s="12"/>
      <c r="L406" s="42"/>
      <c r="O406" s="12"/>
      <c r="P406" s="12"/>
      <c r="Q406" s="12"/>
      <c r="R406" s="12"/>
      <c r="S406" s="12"/>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row>
    <row r="407" spans="1:43" s="49" customFormat="1" x14ac:dyDescent="0.4">
      <c r="A407" s="12"/>
      <c r="B407" s="12"/>
      <c r="C407" s="42"/>
      <c r="D407" s="12"/>
      <c r="E407" s="12"/>
      <c r="F407" s="12"/>
      <c r="G407" s="12"/>
      <c r="H407" s="12"/>
      <c r="I407" s="12"/>
      <c r="J407" s="12"/>
      <c r="K407" s="12"/>
      <c r="L407" s="42"/>
      <c r="O407" s="12"/>
      <c r="P407" s="12"/>
      <c r="Q407" s="12"/>
      <c r="R407" s="12"/>
      <c r="S407" s="12"/>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row>
    <row r="408" spans="1:43" s="49" customFormat="1" x14ac:dyDescent="0.4">
      <c r="A408" s="12"/>
      <c r="B408" s="12"/>
      <c r="C408" s="42"/>
      <c r="D408" s="12"/>
      <c r="E408" s="12"/>
      <c r="F408" s="12"/>
      <c r="G408" s="12"/>
      <c r="H408" s="12"/>
      <c r="I408" s="12"/>
      <c r="J408" s="12"/>
      <c r="K408" s="12"/>
      <c r="L408" s="42"/>
      <c r="O408" s="12"/>
      <c r="P408" s="12"/>
      <c r="Q408" s="12"/>
      <c r="R408" s="12"/>
      <c r="S408" s="12"/>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row>
    <row r="409" spans="1:43" s="49" customFormat="1" x14ac:dyDescent="0.4">
      <c r="A409" s="12"/>
      <c r="B409" s="12"/>
      <c r="C409" s="42"/>
      <c r="D409" s="12"/>
      <c r="E409" s="12"/>
      <c r="F409" s="12"/>
      <c r="G409" s="12"/>
      <c r="H409" s="12"/>
      <c r="I409" s="12"/>
      <c r="J409" s="12"/>
      <c r="K409" s="12"/>
      <c r="L409" s="42"/>
      <c r="O409" s="12"/>
      <c r="P409" s="12"/>
      <c r="Q409" s="12"/>
      <c r="R409" s="12"/>
      <c r="S409" s="12"/>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row>
    <row r="410" spans="1:43" s="49" customFormat="1" x14ac:dyDescent="0.4">
      <c r="A410" s="12"/>
      <c r="B410" s="12"/>
      <c r="C410" s="42"/>
      <c r="D410" s="12"/>
      <c r="E410" s="12"/>
      <c r="F410" s="12"/>
      <c r="G410" s="12"/>
      <c r="H410" s="12"/>
      <c r="I410" s="12"/>
      <c r="J410" s="12"/>
      <c r="K410" s="12"/>
      <c r="L410" s="42"/>
      <c r="O410" s="12"/>
      <c r="P410" s="12"/>
      <c r="Q410" s="12"/>
      <c r="R410" s="12"/>
      <c r="S410" s="12"/>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row>
    <row r="411" spans="1:43" s="49" customFormat="1" x14ac:dyDescent="0.4">
      <c r="A411" s="12"/>
      <c r="B411" s="12"/>
      <c r="C411" s="42"/>
      <c r="D411" s="12"/>
      <c r="E411" s="12"/>
      <c r="F411" s="12"/>
      <c r="G411" s="12"/>
      <c r="H411" s="12"/>
      <c r="I411" s="12"/>
      <c r="J411" s="12"/>
      <c r="K411" s="12"/>
      <c r="L411" s="42"/>
      <c r="O411" s="12"/>
      <c r="P411" s="12"/>
      <c r="Q411" s="12"/>
      <c r="R411" s="12"/>
      <c r="S411" s="12"/>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row>
    <row r="412" spans="1:43" s="49" customFormat="1" x14ac:dyDescent="0.4">
      <c r="A412" s="12"/>
      <c r="B412" s="12"/>
      <c r="C412" s="42"/>
      <c r="D412" s="12"/>
      <c r="E412" s="12"/>
      <c r="F412" s="12"/>
      <c r="G412" s="12"/>
      <c r="H412" s="12"/>
      <c r="I412" s="12"/>
      <c r="J412" s="12"/>
      <c r="K412" s="12"/>
      <c r="L412" s="42"/>
      <c r="O412" s="12"/>
      <c r="P412" s="12"/>
      <c r="Q412" s="12"/>
      <c r="R412" s="12"/>
      <c r="S412" s="12"/>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row>
    <row r="413" spans="1:43" s="49" customFormat="1" x14ac:dyDescent="0.4">
      <c r="A413" s="12"/>
      <c r="B413" s="12"/>
      <c r="C413" s="42"/>
      <c r="D413" s="12"/>
      <c r="E413" s="12"/>
      <c r="F413" s="12"/>
      <c r="G413" s="12"/>
      <c r="H413" s="12"/>
      <c r="I413" s="12"/>
      <c r="J413" s="12"/>
      <c r="K413" s="12"/>
      <c r="L413" s="42"/>
      <c r="O413" s="12"/>
      <c r="P413" s="12"/>
      <c r="Q413" s="12"/>
      <c r="R413" s="12"/>
      <c r="S413" s="12"/>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row>
    <row r="414" spans="1:43" s="49" customFormat="1" x14ac:dyDescent="0.4">
      <c r="A414" s="12"/>
      <c r="B414" s="12"/>
      <c r="C414" s="42"/>
      <c r="D414" s="12"/>
      <c r="E414" s="12"/>
      <c r="F414" s="12"/>
      <c r="G414" s="12"/>
      <c r="H414" s="12"/>
      <c r="I414" s="12"/>
      <c r="J414" s="12"/>
      <c r="K414" s="12"/>
      <c r="L414" s="42"/>
      <c r="O414" s="12"/>
      <c r="P414" s="12"/>
      <c r="Q414" s="12"/>
      <c r="R414" s="12"/>
      <c r="S414" s="12"/>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row>
    <row r="415" spans="1:43" s="49" customFormat="1" x14ac:dyDescent="0.4">
      <c r="A415" s="12"/>
      <c r="B415" s="12"/>
      <c r="C415" s="42"/>
      <c r="D415" s="12"/>
      <c r="E415" s="12"/>
      <c r="F415" s="12"/>
      <c r="G415" s="12"/>
      <c r="H415" s="12"/>
      <c r="I415" s="12"/>
      <c r="J415" s="12"/>
      <c r="K415" s="12"/>
      <c r="L415" s="42"/>
      <c r="O415" s="12"/>
      <c r="P415" s="12"/>
      <c r="Q415" s="12"/>
      <c r="R415" s="12"/>
      <c r="S415" s="12"/>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row>
    <row r="416" spans="1:43" s="49" customFormat="1" x14ac:dyDescent="0.4">
      <c r="A416" s="12"/>
      <c r="B416" s="12"/>
      <c r="C416" s="42"/>
      <c r="D416" s="12"/>
      <c r="E416" s="12"/>
      <c r="F416" s="12"/>
      <c r="G416" s="12"/>
      <c r="H416" s="12"/>
      <c r="I416" s="12"/>
      <c r="J416" s="12"/>
      <c r="K416" s="12"/>
      <c r="L416" s="42"/>
      <c r="O416" s="12"/>
      <c r="P416" s="12"/>
      <c r="Q416" s="12"/>
      <c r="R416" s="12"/>
      <c r="S416" s="12"/>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row>
    <row r="417" spans="1:43" s="49" customFormat="1" x14ac:dyDescent="0.4">
      <c r="A417" s="12"/>
      <c r="B417" s="12"/>
      <c r="C417" s="42"/>
      <c r="D417" s="12"/>
      <c r="E417" s="12"/>
      <c r="F417" s="12"/>
      <c r="G417" s="12"/>
      <c r="H417" s="12"/>
      <c r="I417" s="12"/>
      <c r="J417" s="12"/>
      <c r="K417" s="12"/>
      <c r="L417" s="42"/>
      <c r="O417" s="12"/>
      <c r="P417" s="12"/>
      <c r="Q417" s="12"/>
      <c r="R417" s="12"/>
      <c r="S417" s="12"/>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row>
    <row r="418" spans="1:43" s="49" customFormat="1" x14ac:dyDescent="0.4">
      <c r="A418" s="12"/>
      <c r="B418" s="12"/>
      <c r="C418" s="42"/>
      <c r="D418" s="12"/>
      <c r="E418" s="12"/>
      <c r="F418" s="12"/>
      <c r="G418" s="12"/>
      <c r="H418" s="12"/>
      <c r="I418" s="12"/>
      <c r="J418" s="12"/>
      <c r="K418" s="12"/>
      <c r="L418" s="42"/>
      <c r="O418" s="12"/>
      <c r="P418" s="12"/>
      <c r="Q418" s="12"/>
      <c r="R418" s="12"/>
      <c r="S418" s="12"/>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row>
    <row r="419" spans="1:43" s="49" customFormat="1" x14ac:dyDescent="0.4">
      <c r="A419" s="12"/>
      <c r="B419" s="12"/>
      <c r="C419" s="42"/>
      <c r="D419" s="12"/>
      <c r="E419" s="12"/>
      <c r="F419" s="12"/>
      <c r="G419" s="12"/>
      <c r="H419" s="12"/>
      <c r="I419" s="12"/>
      <c r="J419" s="12"/>
      <c r="K419" s="12"/>
      <c r="L419" s="42"/>
      <c r="O419" s="12"/>
      <c r="P419" s="12"/>
      <c r="Q419" s="12"/>
      <c r="R419" s="12"/>
      <c r="S419" s="12"/>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row>
    <row r="420" spans="1:43" s="49" customFormat="1" x14ac:dyDescent="0.4">
      <c r="A420" s="12"/>
      <c r="B420" s="12"/>
      <c r="C420" s="42"/>
      <c r="D420" s="12"/>
      <c r="E420" s="12"/>
      <c r="F420" s="12"/>
      <c r="G420" s="12"/>
      <c r="H420" s="12"/>
      <c r="I420" s="12"/>
      <c r="J420" s="12"/>
      <c r="K420" s="12"/>
      <c r="L420" s="42"/>
      <c r="O420" s="12"/>
      <c r="P420" s="12"/>
      <c r="Q420" s="12"/>
      <c r="R420" s="12"/>
      <c r="S420" s="12"/>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row>
    <row r="421" spans="1:43" s="49" customFormat="1" x14ac:dyDescent="0.4">
      <c r="A421" s="12"/>
      <c r="B421" s="12"/>
      <c r="C421" s="42"/>
      <c r="D421" s="12"/>
      <c r="E421" s="12"/>
      <c r="F421" s="12"/>
      <c r="G421" s="12"/>
      <c r="H421" s="12"/>
      <c r="I421" s="12"/>
      <c r="J421" s="12"/>
      <c r="K421" s="12"/>
      <c r="L421" s="42"/>
      <c r="O421" s="12"/>
      <c r="P421" s="12"/>
      <c r="Q421" s="12"/>
      <c r="R421" s="12"/>
      <c r="S421" s="12"/>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row>
    <row r="422" spans="1:43" s="49" customFormat="1" x14ac:dyDescent="0.4">
      <c r="A422" s="12"/>
      <c r="B422" s="12"/>
      <c r="C422" s="42"/>
      <c r="D422" s="12"/>
      <c r="E422" s="12"/>
      <c r="F422" s="12"/>
      <c r="G422" s="12"/>
      <c r="H422" s="12"/>
      <c r="I422" s="12"/>
      <c r="J422" s="12"/>
      <c r="K422" s="12"/>
      <c r="L422" s="42"/>
      <c r="O422" s="12"/>
      <c r="P422" s="12"/>
      <c r="Q422" s="12"/>
      <c r="R422" s="12"/>
      <c r="S422" s="12"/>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row>
    <row r="423" spans="1:43" s="49" customFormat="1" x14ac:dyDescent="0.4">
      <c r="A423" s="12"/>
      <c r="B423" s="12"/>
      <c r="C423" s="42"/>
      <c r="D423" s="12"/>
      <c r="E423" s="12"/>
      <c r="F423" s="12"/>
      <c r="G423" s="12"/>
      <c r="H423" s="12"/>
      <c r="I423" s="12"/>
      <c r="J423" s="12"/>
      <c r="K423" s="12"/>
      <c r="L423" s="42"/>
      <c r="O423" s="12"/>
      <c r="P423" s="12"/>
      <c r="Q423" s="12"/>
      <c r="R423" s="12"/>
      <c r="S423" s="12"/>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row>
    <row r="424" spans="1:43" s="49" customFormat="1" x14ac:dyDescent="0.4">
      <c r="A424" s="12"/>
      <c r="B424" s="12"/>
      <c r="C424" s="42"/>
      <c r="D424" s="12"/>
      <c r="E424" s="12"/>
      <c r="F424" s="12"/>
      <c r="G424" s="12"/>
      <c r="H424" s="12"/>
      <c r="I424" s="12"/>
      <c r="J424" s="12"/>
      <c r="K424" s="12"/>
      <c r="L424" s="42"/>
      <c r="O424" s="12"/>
      <c r="P424" s="12"/>
      <c r="Q424" s="12"/>
      <c r="R424" s="12"/>
      <c r="S424" s="12"/>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row>
    <row r="425" spans="1:43" s="49" customFormat="1" x14ac:dyDescent="0.4">
      <c r="A425" s="12"/>
      <c r="B425" s="12"/>
      <c r="C425" s="42"/>
      <c r="D425" s="12"/>
      <c r="E425" s="12"/>
      <c r="F425" s="12"/>
      <c r="G425" s="12"/>
      <c r="H425" s="12"/>
      <c r="I425" s="12"/>
      <c r="J425" s="12"/>
      <c r="K425" s="12"/>
      <c r="L425" s="42"/>
      <c r="O425" s="12"/>
      <c r="P425" s="12"/>
      <c r="Q425" s="12"/>
      <c r="R425" s="12"/>
      <c r="S425" s="12"/>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row>
    <row r="426" spans="1:43" s="49" customFormat="1" x14ac:dyDescent="0.4">
      <c r="A426" s="12"/>
      <c r="B426" s="12"/>
      <c r="C426" s="42"/>
      <c r="D426" s="12"/>
      <c r="E426" s="12"/>
      <c r="F426" s="12"/>
      <c r="G426" s="12"/>
      <c r="H426" s="12"/>
      <c r="I426" s="12"/>
      <c r="J426" s="12"/>
      <c r="K426" s="12"/>
      <c r="L426" s="42"/>
      <c r="O426" s="12"/>
      <c r="P426" s="12"/>
      <c r="Q426" s="12"/>
      <c r="R426" s="12"/>
      <c r="S426" s="12"/>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row>
    <row r="427" spans="1:43" s="49" customFormat="1" x14ac:dyDescent="0.4">
      <c r="A427" s="12"/>
      <c r="B427" s="12"/>
      <c r="C427" s="42"/>
      <c r="D427" s="12"/>
      <c r="E427" s="12"/>
      <c r="F427" s="12"/>
      <c r="G427" s="12"/>
      <c r="H427" s="12"/>
      <c r="I427" s="12"/>
      <c r="J427" s="12"/>
      <c r="K427" s="12"/>
      <c r="L427" s="42"/>
      <c r="O427" s="12"/>
      <c r="P427" s="12"/>
      <c r="Q427" s="12"/>
      <c r="R427" s="12"/>
      <c r="S427" s="12"/>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row>
    <row r="428" spans="1:43" s="49" customFormat="1" x14ac:dyDescent="0.4">
      <c r="A428" s="12"/>
      <c r="B428" s="12"/>
      <c r="C428" s="42"/>
      <c r="D428" s="12"/>
      <c r="E428" s="12"/>
      <c r="F428" s="12"/>
      <c r="G428" s="12"/>
      <c r="H428" s="12"/>
      <c r="I428" s="12"/>
      <c r="J428" s="12"/>
      <c r="K428" s="12"/>
      <c r="L428" s="42"/>
      <c r="O428" s="12"/>
      <c r="P428" s="12"/>
      <c r="Q428" s="12"/>
      <c r="R428" s="12"/>
      <c r="S428" s="12"/>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row>
    <row r="429" spans="1:43" s="49" customFormat="1" x14ac:dyDescent="0.4">
      <c r="A429" s="12"/>
      <c r="B429" s="12"/>
      <c r="C429" s="42"/>
      <c r="D429" s="12"/>
      <c r="E429" s="12"/>
      <c r="F429" s="12"/>
      <c r="G429" s="12"/>
      <c r="H429" s="12"/>
      <c r="I429" s="12"/>
      <c r="J429" s="12"/>
      <c r="K429" s="12"/>
      <c r="L429" s="42"/>
      <c r="O429" s="12"/>
      <c r="P429" s="12"/>
      <c r="Q429" s="12"/>
      <c r="R429" s="12"/>
      <c r="S429" s="12"/>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row>
    <row r="430" spans="1:43" s="49" customFormat="1" x14ac:dyDescent="0.4">
      <c r="A430" s="12"/>
      <c r="B430" s="12"/>
      <c r="C430" s="42"/>
      <c r="D430" s="12"/>
      <c r="E430" s="12"/>
      <c r="F430" s="12"/>
      <c r="G430" s="12"/>
      <c r="H430" s="12"/>
      <c r="I430" s="12"/>
      <c r="J430" s="12"/>
      <c r="K430" s="12"/>
      <c r="L430" s="42"/>
      <c r="O430" s="12"/>
      <c r="P430" s="12"/>
      <c r="Q430" s="12"/>
      <c r="R430" s="12"/>
      <c r="S430" s="12"/>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row>
    <row r="431" spans="1:43" s="49" customFormat="1" x14ac:dyDescent="0.4">
      <c r="A431" s="12"/>
      <c r="B431" s="12"/>
      <c r="C431" s="42"/>
      <c r="D431" s="12"/>
      <c r="E431" s="12"/>
      <c r="F431" s="12"/>
      <c r="G431" s="12"/>
      <c r="H431" s="12"/>
      <c r="I431" s="12"/>
      <c r="J431" s="12"/>
      <c r="K431" s="12"/>
      <c r="L431" s="42"/>
      <c r="O431" s="12"/>
      <c r="P431" s="12"/>
      <c r="Q431" s="12"/>
      <c r="R431" s="12"/>
      <c r="S431" s="12"/>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row>
    <row r="432" spans="1:43" s="49" customFormat="1" x14ac:dyDescent="0.4">
      <c r="A432" s="12"/>
      <c r="B432" s="12"/>
      <c r="C432" s="42"/>
      <c r="D432" s="12"/>
      <c r="E432" s="12"/>
      <c r="F432" s="12"/>
      <c r="G432" s="12"/>
      <c r="H432" s="12"/>
      <c r="I432" s="12"/>
      <c r="J432" s="12"/>
      <c r="K432" s="12"/>
      <c r="L432" s="42"/>
      <c r="O432" s="12"/>
      <c r="P432" s="12"/>
      <c r="Q432" s="12"/>
      <c r="R432" s="12"/>
      <c r="S432" s="12"/>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row>
    <row r="433" spans="1:43" s="49" customFormat="1" x14ac:dyDescent="0.4">
      <c r="A433" s="12"/>
      <c r="B433" s="12"/>
      <c r="C433" s="42"/>
      <c r="D433" s="12"/>
      <c r="E433" s="12"/>
      <c r="F433" s="12"/>
      <c r="G433" s="12"/>
      <c r="H433" s="12"/>
      <c r="I433" s="12"/>
      <c r="J433" s="12"/>
      <c r="K433" s="12"/>
      <c r="L433" s="42"/>
      <c r="O433" s="12"/>
      <c r="P433" s="12"/>
      <c r="Q433" s="12"/>
      <c r="R433" s="12"/>
      <c r="S433" s="12"/>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row>
    <row r="434" spans="1:43" s="49" customFormat="1" x14ac:dyDescent="0.4">
      <c r="A434" s="12"/>
      <c r="B434" s="12"/>
      <c r="C434" s="42"/>
      <c r="D434" s="12"/>
      <c r="E434" s="12"/>
      <c r="F434" s="12"/>
      <c r="G434" s="12"/>
      <c r="H434" s="12"/>
      <c r="I434" s="12"/>
      <c r="J434" s="12"/>
      <c r="K434" s="12"/>
      <c r="L434" s="42"/>
      <c r="O434" s="12"/>
      <c r="P434" s="12"/>
      <c r="Q434" s="12"/>
      <c r="R434" s="12"/>
      <c r="S434" s="12"/>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row>
    <row r="435" spans="1:43" s="49" customFormat="1" x14ac:dyDescent="0.4">
      <c r="A435" s="12"/>
      <c r="B435" s="12"/>
      <c r="C435" s="42"/>
      <c r="D435" s="12"/>
      <c r="E435" s="12"/>
      <c r="F435" s="12"/>
      <c r="G435" s="12"/>
      <c r="H435" s="12"/>
      <c r="I435" s="12"/>
      <c r="J435" s="12"/>
      <c r="K435" s="12"/>
      <c r="L435" s="42"/>
      <c r="O435" s="12"/>
      <c r="P435" s="12"/>
      <c r="Q435" s="12"/>
      <c r="R435" s="12"/>
      <c r="S435" s="12"/>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row>
    <row r="436" spans="1:43" s="49" customFormat="1" x14ac:dyDescent="0.4">
      <c r="A436" s="12"/>
      <c r="B436" s="12"/>
      <c r="C436" s="42"/>
      <c r="D436" s="12"/>
      <c r="E436" s="12"/>
      <c r="F436" s="12"/>
      <c r="G436" s="12"/>
      <c r="H436" s="12"/>
      <c r="I436" s="12"/>
      <c r="J436" s="12"/>
      <c r="K436" s="12"/>
      <c r="L436" s="42"/>
      <c r="O436" s="12"/>
      <c r="P436" s="12"/>
      <c r="Q436" s="12"/>
      <c r="R436" s="12"/>
      <c r="S436" s="12"/>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row>
    <row r="437" spans="1:43" s="49" customFormat="1" x14ac:dyDescent="0.4">
      <c r="A437" s="12"/>
      <c r="B437" s="12"/>
      <c r="C437" s="42"/>
      <c r="D437" s="12"/>
      <c r="E437" s="12"/>
      <c r="F437" s="12"/>
      <c r="G437" s="12"/>
      <c r="H437" s="12"/>
      <c r="I437" s="12"/>
      <c r="J437" s="12"/>
      <c r="K437" s="12"/>
      <c r="L437" s="42"/>
      <c r="O437" s="12"/>
      <c r="P437" s="12"/>
      <c r="Q437" s="12"/>
      <c r="R437" s="12"/>
      <c r="S437" s="12"/>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row>
    <row r="438" spans="1:43" s="49" customFormat="1" x14ac:dyDescent="0.4">
      <c r="A438" s="12"/>
      <c r="B438" s="12"/>
      <c r="C438" s="42"/>
      <c r="D438" s="12"/>
      <c r="E438" s="12"/>
      <c r="F438" s="12"/>
      <c r="G438" s="12"/>
      <c r="H438" s="12"/>
      <c r="I438" s="12"/>
      <c r="J438" s="12"/>
      <c r="K438" s="12"/>
      <c r="L438" s="42"/>
      <c r="O438" s="12"/>
      <c r="P438" s="12"/>
      <c r="Q438" s="12"/>
      <c r="R438" s="12"/>
      <c r="S438" s="12"/>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row>
    <row r="439" spans="1:43" s="49" customFormat="1" x14ac:dyDescent="0.4">
      <c r="A439" s="12"/>
      <c r="B439" s="12"/>
      <c r="C439" s="42"/>
      <c r="D439" s="12"/>
      <c r="E439" s="12"/>
      <c r="F439" s="12"/>
      <c r="G439" s="12"/>
      <c r="H439" s="12"/>
      <c r="I439" s="12"/>
      <c r="J439" s="12"/>
      <c r="K439" s="12"/>
      <c r="L439" s="42"/>
      <c r="O439" s="12"/>
      <c r="P439" s="12"/>
      <c r="Q439" s="12"/>
      <c r="R439" s="12"/>
      <c r="S439" s="12"/>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row>
    <row r="440" spans="1:43" s="49" customFormat="1" x14ac:dyDescent="0.4">
      <c r="A440" s="12"/>
      <c r="B440" s="12"/>
      <c r="C440" s="42"/>
      <c r="D440" s="12"/>
      <c r="E440" s="12"/>
      <c r="F440" s="12"/>
      <c r="G440" s="12"/>
      <c r="H440" s="12"/>
      <c r="I440" s="12"/>
      <c r="J440" s="12"/>
      <c r="K440" s="12"/>
      <c r="L440" s="42"/>
      <c r="O440" s="12"/>
      <c r="P440" s="12"/>
      <c r="Q440" s="12"/>
      <c r="R440" s="12"/>
      <c r="S440" s="12"/>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row>
    <row r="441" spans="1:43" s="49" customFormat="1" x14ac:dyDescent="0.4">
      <c r="A441" s="12"/>
      <c r="B441" s="12"/>
      <c r="C441" s="42"/>
      <c r="D441" s="12"/>
      <c r="E441" s="12"/>
      <c r="F441" s="12"/>
      <c r="G441" s="12"/>
      <c r="H441" s="12"/>
      <c r="I441" s="12"/>
      <c r="J441" s="12"/>
      <c r="K441" s="12"/>
      <c r="L441" s="42"/>
      <c r="O441" s="12"/>
      <c r="P441" s="12"/>
      <c r="Q441" s="12"/>
      <c r="R441" s="12"/>
      <c r="S441" s="12"/>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row>
    <row r="442" spans="1:43" s="49" customFormat="1" x14ac:dyDescent="0.4">
      <c r="A442" s="12"/>
      <c r="B442" s="12"/>
      <c r="C442" s="42"/>
      <c r="D442" s="12"/>
      <c r="E442" s="12"/>
      <c r="F442" s="12"/>
      <c r="G442" s="12"/>
      <c r="H442" s="12"/>
      <c r="I442" s="12"/>
      <c r="J442" s="12"/>
      <c r="K442" s="12"/>
      <c r="L442" s="42"/>
      <c r="O442" s="12"/>
      <c r="P442" s="12"/>
      <c r="Q442" s="12"/>
      <c r="R442" s="12"/>
      <c r="S442" s="12"/>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row>
    <row r="443" spans="1:43" s="49" customFormat="1" x14ac:dyDescent="0.4">
      <c r="A443" s="12"/>
      <c r="B443" s="12"/>
      <c r="C443" s="42"/>
      <c r="D443" s="12"/>
      <c r="E443" s="12"/>
      <c r="F443" s="12"/>
      <c r="G443" s="12"/>
      <c r="H443" s="12"/>
      <c r="I443" s="12"/>
      <c r="J443" s="12"/>
      <c r="K443" s="12"/>
      <c r="L443" s="42"/>
      <c r="O443" s="12"/>
      <c r="P443" s="12"/>
      <c r="Q443" s="12"/>
      <c r="R443" s="12"/>
      <c r="S443" s="12"/>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row>
    <row r="444" spans="1:43" s="49" customFormat="1" x14ac:dyDescent="0.4">
      <c r="A444" s="12"/>
      <c r="B444" s="12"/>
      <c r="C444" s="42"/>
      <c r="D444" s="12"/>
      <c r="E444" s="12"/>
      <c r="F444" s="12"/>
      <c r="G444" s="12"/>
      <c r="H444" s="12"/>
      <c r="I444" s="12"/>
      <c r="J444" s="12"/>
      <c r="K444" s="12"/>
      <c r="L444" s="42"/>
      <c r="O444" s="12"/>
      <c r="P444" s="12"/>
      <c r="Q444" s="12"/>
      <c r="R444" s="12"/>
      <c r="S444" s="12"/>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row>
    <row r="445" spans="1:43" s="49" customFormat="1" x14ac:dyDescent="0.4">
      <c r="A445" s="12"/>
      <c r="B445" s="12"/>
      <c r="C445" s="42"/>
      <c r="D445" s="12"/>
      <c r="E445" s="12"/>
      <c r="F445" s="12"/>
      <c r="G445" s="12"/>
      <c r="H445" s="12"/>
      <c r="I445" s="12"/>
      <c r="J445" s="12"/>
      <c r="K445" s="12"/>
      <c r="L445" s="42"/>
      <c r="O445" s="12"/>
      <c r="P445" s="12"/>
      <c r="Q445" s="12"/>
      <c r="R445" s="12"/>
      <c r="S445" s="12"/>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row>
    <row r="446" spans="1:43" s="49" customFormat="1" x14ac:dyDescent="0.4">
      <c r="A446" s="12"/>
      <c r="B446" s="12"/>
      <c r="C446" s="42"/>
      <c r="D446" s="12"/>
      <c r="E446" s="12"/>
      <c r="F446" s="12"/>
      <c r="G446" s="12"/>
      <c r="H446" s="12"/>
      <c r="I446" s="12"/>
      <c r="J446" s="12"/>
      <c r="K446" s="12"/>
      <c r="L446" s="42"/>
      <c r="O446" s="12"/>
      <c r="P446" s="12"/>
      <c r="Q446" s="12"/>
      <c r="R446" s="12"/>
      <c r="S446" s="12"/>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row>
    <row r="447" spans="1:43" s="49" customFormat="1" x14ac:dyDescent="0.4">
      <c r="A447" s="12"/>
      <c r="B447" s="12"/>
      <c r="C447" s="42"/>
      <c r="D447" s="12"/>
      <c r="E447" s="12"/>
      <c r="F447" s="12"/>
      <c r="G447" s="12"/>
      <c r="H447" s="12"/>
      <c r="I447" s="12"/>
      <c r="J447" s="12"/>
      <c r="K447" s="12"/>
      <c r="L447" s="42"/>
      <c r="O447" s="12"/>
      <c r="P447" s="12"/>
      <c r="Q447" s="12"/>
      <c r="R447" s="12"/>
      <c r="S447" s="12"/>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row>
    <row r="448" spans="1:43" s="49" customFormat="1" x14ac:dyDescent="0.4">
      <c r="A448" s="12"/>
      <c r="B448" s="12"/>
      <c r="C448" s="42"/>
      <c r="D448" s="12"/>
      <c r="E448" s="12"/>
      <c r="F448" s="12"/>
      <c r="G448" s="12"/>
      <c r="H448" s="12"/>
      <c r="I448" s="12"/>
      <c r="J448" s="12"/>
      <c r="K448" s="12"/>
      <c r="L448" s="42"/>
      <c r="O448" s="12"/>
      <c r="P448" s="12"/>
      <c r="Q448" s="12"/>
      <c r="R448" s="12"/>
      <c r="S448" s="12"/>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row>
    <row r="449" spans="1:43" s="49" customFormat="1" x14ac:dyDescent="0.4">
      <c r="A449" s="12"/>
      <c r="B449" s="12"/>
      <c r="C449" s="42"/>
      <c r="D449" s="12"/>
      <c r="E449" s="12"/>
      <c r="F449" s="12"/>
      <c r="G449" s="12"/>
      <c r="H449" s="12"/>
      <c r="I449" s="12"/>
      <c r="J449" s="12"/>
      <c r="K449" s="12"/>
      <c r="L449" s="42"/>
      <c r="O449" s="12"/>
      <c r="P449" s="12"/>
      <c r="Q449" s="12"/>
      <c r="R449" s="12"/>
      <c r="S449" s="12"/>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row>
    <row r="450" spans="1:43" s="49" customFormat="1" x14ac:dyDescent="0.4">
      <c r="A450" s="12"/>
      <c r="B450" s="12"/>
      <c r="C450" s="42"/>
      <c r="D450" s="12"/>
      <c r="E450" s="12"/>
      <c r="F450" s="12"/>
      <c r="G450" s="12"/>
      <c r="H450" s="12"/>
      <c r="I450" s="12"/>
      <c r="J450" s="12"/>
      <c r="K450" s="12"/>
      <c r="L450" s="42"/>
      <c r="O450" s="12"/>
      <c r="P450" s="12"/>
      <c r="Q450" s="12"/>
      <c r="R450" s="12"/>
      <c r="S450" s="12"/>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row>
    <row r="451" spans="1:43" s="49" customFormat="1" x14ac:dyDescent="0.4">
      <c r="A451" s="12"/>
      <c r="B451" s="12"/>
      <c r="C451" s="42"/>
      <c r="D451" s="12"/>
      <c r="E451" s="12"/>
      <c r="F451" s="12"/>
      <c r="G451" s="12"/>
      <c r="H451" s="12"/>
      <c r="I451" s="12"/>
      <c r="J451" s="12"/>
      <c r="K451" s="12"/>
      <c r="L451" s="42"/>
      <c r="O451" s="12"/>
      <c r="P451" s="12"/>
      <c r="Q451" s="12"/>
      <c r="R451" s="12"/>
      <c r="S451" s="12"/>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row>
    <row r="452" spans="1:43" s="49" customFormat="1" x14ac:dyDescent="0.4">
      <c r="A452" s="12"/>
      <c r="B452" s="12"/>
      <c r="C452" s="42"/>
      <c r="D452" s="12"/>
      <c r="E452" s="12"/>
      <c r="F452" s="12"/>
      <c r="G452" s="12"/>
      <c r="H452" s="12"/>
      <c r="I452" s="12"/>
      <c r="J452" s="12"/>
      <c r="K452" s="12"/>
      <c r="L452" s="42"/>
      <c r="O452" s="12"/>
      <c r="P452" s="12"/>
      <c r="Q452" s="12"/>
      <c r="R452" s="12"/>
      <c r="S452" s="12"/>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row>
    <row r="453" spans="1:43" s="49" customFormat="1" x14ac:dyDescent="0.4">
      <c r="A453" s="12"/>
      <c r="B453" s="12"/>
      <c r="C453" s="42"/>
      <c r="D453" s="12"/>
      <c r="E453" s="12"/>
      <c r="F453" s="12"/>
      <c r="G453" s="12"/>
      <c r="H453" s="12"/>
      <c r="I453" s="12"/>
      <c r="J453" s="12"/>
      <c r="K453" s="12"/>
      <c r="L453" s="42"/>
      <c r="O453" s="12"/>
      <c r="P453" s="12"/>
      <c r="Q453" s="12"/>
      <c r="R453" s="12"/>
      <c r="S453" s="12"/>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row>
    <row r="454" spans="1:43" s="49" customFormat="1" x14ac:dyDescent="0.4">
      <c r="A454" s="12"/>
      <c r="B454" s="12"/>
      <c r="C454" s="42"/>
      <c r="D454" s="12"/>
      <c r="E454" s="12"/>
      <c r="F454" s="12"/>
      <c r="G454" s="12"/>
      <c r="H454" s="12"/>
      <c r="I454" s="12"/>
      <c r="J454" s="12"/>
      <c r="K454" s="12"/>
      <c r="L454" s="42"/>
      <c r="O454" s="12"/>
      <c r="P454" s="12"/>
      <c r="Q454" s="12"/>
      <c r="R454" s="12"/>
      <c r="S454" s="12"/>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row>
    <row r="455" spans="1:43" s="49" customFormat="1" x14ac:dyDescent="0.4">
      <c r="A455" s="12"/>
      <c r="B455" s="12"/>
      <c r="C455" s="42"/>
      <c r="D455" s="12"/>
      <c r="E455" s="12"/>
      <c r="F455" s="12"/>
      <c r="G455" s="12"/>
      <c r="H455" s="12"/>
      <c r="I455" s="12"/>
      <c r="J455" s="12"/>
      <c r="K455" s="12"/>
      <c r="L455" s="42"/>
      <c r="O455" s="12"/>
      <c r="P455" s="12"/>
      <c r="Q455" s="12"/>
      <c r="R455" s="12"/>
      <c r="S455" s="12"/>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row>
    <row r="456" spans="1:43" s="49" customFormat="1" x14ac:dyDescent="0.4">
      <c r="A456" s="12"/>
      <c r="B456" s="12"/>
      <c r="C456" s="42"/>
      <c r="D456" s="12"/>
      <c r="E456" s="12"/>
      <c r="F456" s="12"/>
      <c r="G456" s="12"/>
      <c r="H456" s="12"/>
      <c r="I456" s="12"/>
      <c r="J456" s="12"/>
      <c r="K456" s="12"/>
      <c r="L456" s="42"/>
      <c r="O456" s="12"/>
      <c r="P456" s="12"/>
      <c r="Q456" s="12"/>
      <c r="R456" s="12"/>
      <c r="S456" s="12"/>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row>
    <row r="457" spans="1:43" s="49" customFormat="1" x14ac:dyDescent="0.4">
      <c r="A457" s="12"/>
      <c r="B457" s="12"/>
      <c r="C457" s="42"/>
      <c r="D457" s="12"/>
      <c r="E457" s="12"/>
      <c r="F457" s="12"/>
      <c r="G457" s="12"/>
      <c r="H457" s="12"/>
      <c r="I457" s="12"/>
      <c r="J457" s="12"/>
      <c r="K457" s="12"/>
      <c r="L457" s="42"/>
      <c r="O457" s="12"/>
      <c r="P457" s="12"/>
      <c r="Q457" s="12"/>
      <c r="R457" s="12"/>
      <c r="S457" s="12"/>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row>
    <row r="458" spans="1:43" s="49" customFormat="1" x14ac:dyDescent="0.4">
      <c r="A458" s="12"/>
      <c r="B458" s="12"/>
      <c r="C458" s="42"/>
      <c r="D458" s="12"/>
      <c r="E458" s="12"/>
      <c r="F458" s="12"/>
      <c r="G458" s="12"/>
      <c r="H458" s="12"/>
      <c r="I458" s="12"/>
      <c r="J458" s="12"/>
      <c r="K458" s="12"/>
      <c r="L458" s="42"/>
      <c r="O458" s="12"/>
      <c r="P458" s="12"/>
      <c r="Q458" s="12"/>
      <c r="R458" s="12"/>
      <c r="S458" s="12"/>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row>
    <row r="459" spans="1:43" s="49" customFormat="1" x14ac:dyDescent="0.4">
      <c r="A459" s="12"/>
      <c r="B459" s="12"/>
      <c r="C459" s="42"/>
      <c r="D459" s="12"/>
      <c r="E459" s="12"/>
      <c r="F459" s="12"/>
      <c r="G459" s="12"/>
      <c r="H459" s="12"/>
      <c r="I459" s="12"/>
      <c r="J459" s="12"/>
      <c r="K459" s="12"/>
      <c r="L459" s="42"/>
      <c r="O459" s="12"/>
      <c r="P459" s="12"/>
      <c r="Q459" s="12"/>
      <c r="R459" s="12"/>
      <c r="S459" s="12"/>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row>
    <row r="460" spans="1:43" s="49" customFormat="1" x14ac:dyDescent="0.4">
      <c r="A460" s="12"/>
      <c r="B460" s="12"/>
      <c r="C460" s="42"/>
      <c r="D460" s="12"/>
      <c r="E460" s="12"/>
      <c r="F460" s="12"/>
      <c r="G460" s="12"/>
      <c r="H460" s="12"/>
      <c r="I460" s="12"/>
      <c r="J460" s="12"/>
      <c r="K460" s="12"/>
      <c r="L460" s="42"/>
      <c r="O460" s="12"/>
      <c r="P460" s="12"/>
      <c r="Q460" s="12"/>
      <c r="R460" s="12"/>
      <c r="S460" s="12"/>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row>
    <row r="461" spans="1:43" s="49" customFormat="1" x14ac:dyDescent="0.4">
      <c r="A461" s="12"/>
      <c r="B461" s="12"/>
      <c r="C461" s="42"/>
      <c r="D461" s="12"/>
      <c r="E461" s="12"/>
      <c r="F461" s="12"/>
      <c r="G461" s="12"/>
      <c r="H461" s="12"/>
      <c r="I461" s="12"/>
      <c r="J461" s="12"/>
      <c r="K461" s="12"/>
      <c r="L461" s="42"/>
      <c r="O461" s="12"/>
      <c r="P461" s="12"/>
      <c r="Q461" s="12"/>
      <c r="R461" s="12"/>
      <c r="S461" s="12"/>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row>
    <row r="462" spans="1:43" s="49" customFormat="1" x14ac:dyDescent="0.4">
      <c r="A462" s="12"/>
      <c r="B462" s="12"/>
      <c r="C462" s="42"/>
      <c r="D462" s="12"/>
      <c r="E462" s="12"/>
      <c r="F462" s="12"/>
      <c r="G462" s="12"/>
      <c r="H462" s="12"/>
      <c r="I462" s="12"/>
      <c r="J462" s="12"/>
      <c r="K462" s="12"/>
      <c r="L462" s="42"/>
      <c r="O462" s="12"/>
      <c r="P462" s="12"/>
      <c r="Q462" s="12"/>
      <c r="R462" s="12"/>
      <c r="S462" s="12"/>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row>
    <row r="463" spans="1:43" s="49" customFormat="1" x14ac:dyDescent="0.4">
      <c r="A463" s="12"/>
      <c r="B463" s="12"/>
      <c r="C463" s="42"/>
      <c r="D463" s="12"/>
      <c r="E463" s="12"/>
      <c r="F463" s="12"/>
      <c r="G463" s="12"/>
      <c r="H463" s="12"/>
      <c r="I463" s="12"/>
      <c r="J463" s="12"/>
      <c r="K463" s="12"/>
      <c r="L463" s="42"/>
      <c r="O463" s="12"/>
      <c r="P463" s="12"/>
      <c r="Q463" s="12"/>
      <c r="R463" s="12"/>
      <c r="S463" s="12"/>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row>
    <row r="464" spans="1:43" s="49" customFormat="1" x14ac:dyDescent="0.4">
      <c r="A464" s="12"/>
      <c r="B464" s="12"/>
      <c r="C464" s="42"/>
      <c r="D464" s="12"/>
      <c r="E464" s="12"/>
      <c r="F464" s="12"/>
      <c r="G464" s="12"/>
      <c r="H464" s="12"/>
      <c r="I464" s="12"/>
      <c r="J464" s="12"/>
      <c r="K464" s="12"/>
      <c r="L464" s="42"/>
      <c r="O464" s="12"/>
      <c r="P464" s="12"/>
      <c r="Q464" s="12"/>
      <c r="R464" s="12"/>
      <c r="S464" s="12"/>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row>
    <row r="465" spans="1:43" s="49" customFormat="1" x14ac:dyDescent="0.4">
      <c r="A465" s="12"/>
      <c r="B465" s="12"/>
      <c r="C465" s="42"/>
      <c r="D465" s="12"/>
      <c r="E465" s="12"/>
      <c r="F465" s="12"/>
      <c r="G465" s="12"/>
      <c r="H465" s="12"/>
      <c r="I465" s="12"/>
      <c r="J465" s="12"/>
      <c r="K465" s="12"/>
      <c r="L465" s="42"/>
      <c r="O465" s="12"/>
      <c r="P465" s="12"/>
      <c r="Q465" s="12"/>
      <c r="R465" s="12"/>
      <c r="S465" s="12"/>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row>
    <row r="466" spans="1:43" s="49" customFormat="1" x14ac:dyDescent="0.4">
      <c r="A466" s="12"/>
      <c r="B466" s="12"/>
      <c r="C466" s="42"/>
      <c r="D466" s="12"/>
      <c r="E466" s="12"/>
      <c r="F466" s="12"/>
      <c r="G466" s="12"/>
      <c r="H466" s="12"/>
      <c r="I466" s="12"/>
      <c r="J466" s="12"/>
      <c r="K466" s="12"/>
      <c r="L466" s="42"/>
      <c r="O466" s="12"/>
      <c r="P466" s="12"/>
      <c r="Q466" s="12"/>
      <c r="R466" s="12"/>
      <c r="S466" s="12"/>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row>
    <row r="467" spans="1:43" s="49" customFormat="1" x14ac:dyDescent="0.4">
      <c r="A467" s="12"/>
      <c r="B467" s="12"/>
      <c r="C467" s="42"/>
      <c r="D467" s="12"/>
      <c r="E467" s="12"/>
      <c r="F467" s="12"/>
      <c r="G467" s="12"/>
      <c r="H467" s="12"/>
      <c r="I467" s="12"/>
      <c r="J467" s="12"/>
      <c r="K467" s="12"/>
      <c r="L467" s="42"/>
      <c r="O467" s="12"/>
      <c r="P467" s="12"/>
      <c r="Q467" s="12"/>
      <c r="R467" s="12"/>
      <c r="S467" s="12"/>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row>
    <row r="468" spans="1:43" s="49" customFormat="1" x14ac:dyDescent="0.4">
      <c r="A468" s="12"/>
      <c r="B468" s="12"/>
      <c r="C468" s="42"/>
      <c r="D468" s="12"/>
      <c r="E468" s="12"/>
      <c r="F468" s="12"/>
      <c r="G468" s="12"/>
      <c r="H468" s="12"/>
      <c r="I468" s="12"/>
      <c r="J468" s="12"/>
      <c r="K468" s="12"/>
      <c r="L468" s="42"/>
      <c r="O468" s="12"/>
      <c r="P468" s="12"/>
      <c r="Q468" s="12"/>
      <c r="R468" s="12"/>
      <c r="S468" s="12"/>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row>
    <row r="469" spans="1:43" s="49" customFormat="1" x14ac:dyDescent="0.4">
      <c r="A469" s="12"/>
      <c r="B469" s="12"/>
      <c r="C469" s="42"/>
      <c r="D469" s="12"/>
      <c r="E469" s="12"/>
      <c r="F469" s="12"/>
      <c r="G469" s="12"/>
      <c r="H469" s="12"/>
      <c r="I469" s="12"/>
      <c r="J469" s="12"/>
      <c r="K469" s="12"/>
      <c r="L469" s="42"/>
      <c r="O469" s="12"/>
      <c r="P469" s="12"/>
      <c r="Q469" s="12"/>
      <c r="R469" s="12"/>
      <c r="S469" s="12"/>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row>
    <row r="470" spans="1:43" s="49" customFormat="1" x14ac:dyDescent="0.4">
      <c r="A470" s="12"/>
      <c r="B470" s="12"/>
      <c r="C470" s="42"/>
      <c r="D470" s="12"/>
      <c r="E470" s="12"/>
      <c r="F470" s="12"/>
      <c r="G470" s="12"/>
      <c r="H470" s="12"/>
      <c r="I470" s="12"/>
      <c r="J470" s="12"/>
      <c r="K470" s="12"/>
      <c r="L470" s="42"/>
      <c r="O470" s="12"/>
      <c r="P470" s="12"/>
      <c r="Q470" s="12"/>
      <c r="R470" s="12"/>
      <c r="S470" s="12"/>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row>
    <row r="471" spans="1:43" s="49" customFormat="1" x14ac:dyDescent="0.4">
      <c r="A471" s="12"/>
      <c r="B471" s="12"/>
      <c r="C471" s="42"/>
      <c r="D471" s="12"/>
      <c r="E471" s="12"/>
      <c r="F471" s="12"/>
      <c r="G471" s="12"/>
      <c r="H471" s="12"/>
      <c r="I471" s="12"/>
      <c r="J471" s="12"/>
      <c r="K471" s="12"/>
      <c r="L471" s="42"/>
      <c r="O471" s="12"/>
      <c r="P471" s="12"/>
      <c r="Q471" s="12"/>
      <c r="R471" s="12"/>
      <c r="S471" s="12"/>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row>
    <row r="472" spans="1:43" s="49" customFormat="1" x14ac:dyDescent="0.4">
      <c r="A472" s="12"/>
      <c r="B472" s="12"/>
      <c r="C472" s="42"/>
      <c r="D472" s="12"/>
      <c r="E472" s="12"/>
      <c r="F472" s="12"/>
      <c r="G472" s="12"/>
      <c r="H472" s="12"/>
      <c r="I472" s="12"/>
      <c r="J472" s="12"/>
      <c r="K472" s="12"/>
      <c r="L472" s="42"/>
      <c r="O472" s="12"/>
      <c r="P472" s="12"/>
      <c r="Q472" s="12"/>
      <c r="R472" s="12"/>
      <c r="S472" s="12"/>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row>
    <row r="473" spans="1:43" s="49" customFormat="1" x14ac:dyDescent="0.4">
      <c r="A473" s="12"/>
      <c r="B473" s="12"/>
      <c r="C473" s="42"/>
      <c r="D473" s="12"/>
      <c r="E473" s="12"/>
      <c r="F473" s="12"/>
      <c r="G473" s="12"/>
      <c r="H473" s="12"/>
      <c r="I473" s="12"/>
      <c r="J473" s="12"/>
      <c r="K473" s="12"/>
      <c r="L473" s="42"/>
      <c r="O473" s="12"/>
      <c r="P473" s="12"/>
      <c r="Q473" s="12"/>
      <c r="R473" s="12"/>
      <c r="S473" s="12"/>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row>
    <row r="474" spans="1:43" s="49" customFormat="1" x14ac:dyDescent="0.4">
      <c r="A474" s="12"/>
      <c r="B474" s="12"/>
      <c r="C474" s="42"/>
      <c r="D474" s="12"/>
      <c r="E474" s="12"/>
      <c r="F474" s="12"/>
      <c r="G474" s="12"/>
      <c r="H474" s="12"/>
      <c r="I474" s="12"/>
      <c r="J474" s="12"/>
      <c r="K474" s="12"/>
      <c r="L474" s="42"/>
      <c r="O474" s="12"/>
      <c r="P474" s="12"/>
      <c r="Q474" s="12"/>
      <c r="R474" s="12"/>
      <c r="S474" s="12"/>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row>
    <row r="475" spans="1:43" s="49" customFormat="1" x14ac:dyDescent="0.4">
      <c r="A475" s="12"/>
      <c r="B475" s="12"/>
      <c r="C475" s="42"/>
      <c r="D475" s="12"/>
      <c r="E475" s="12"/>
      <c r="F475" s="12"/>
      <c r="G475" s="12"/>
      <c r="H475" s="12"/>
      <c r="I475" s="12"/>
      <c r="J475" s="12"/>
      <c r="K475" s="12"/>
      <c r="L475" s="42"/>
      <c r="O475" s="12"/>
      <c r="P475" s="12"/>
      <c r="Q475" s="12"/>
      <c r="R475" s="12"/>
      <c r="S475" s="12"/>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row>
    <row r="476" spans="1:43" s="49" customFormat="1" x14ac:dyDescent="0.4">
      <c r="A476" s="12"/>
      <c r="B476" s="12"/>
      <c r="C476" s="42"/>
      <c r="D476" s="12"/>
      <c r="E476" s="12"/>
      <c r="F476" s="12"/>
      <c r="G476" s="12"/>
      <c r="H476" s="12"/>
      <c r="I476" s="12"/>
      <c r="J476" s="12"/>
      <c r="K476" s="12"/>
      <c r="L476" s="42"/>
      <c r="O476" s="12"/>
      <c r="P476" s="12"/>
      <c r="Q476" s="12"/>
      <c r="R476" s="12"/>
      <c r="S476" s="12"/>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row>
    <row r="477" spans="1:43" s="49" customFormat="1" x14ac:dyDescent="0.4">
      <c r="A477" s="12"/>
      <c r="B477" s="12"/>
      <c r="C477" s="42"/>
      <c r="D477" s="12"/>
      <c r="E477" s="12"/>
      <c r="F477" s="12"/>
      <c r="G477" s="12"/>
      <c r="H477" s="12"/>
      <c r="I477" s="12"/>
      <c r="J477" s="12"/>
      <c r="K477" s="12"/>
      <c r="L477" s="42"/>
      <c r="O477" s="12"/>
      <c r="P477" s="12"/>
      <c r="Q477" s="12"/>
      <c r="R477" s="12"/>
      <c r="S477" s="12"/>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row>
    <row r="478" spans="1:43" s="49" customFormat="1" x14ac:dyDescent="0.4">
      <c r="A478" s="12"/>
      <c r="B478" s="12"/>
      <c r="C478" s="42"/>
      <c r="D478" s="12"/>
      <c r="E478" s="12"/>
      <c r="F478" s="12"/>
      <c r="G478" s="12"/>
      <c r="H478" s="12"/>
      <c r="I478" s="12"/>
      <c r="J478" s="12"/>
      <c r="K478" s="12"/>
      <c r="L478" s="42"/>
      <c r="O478" s="12"/>
      <c r="P478" s="12"/>
      <c r="Q478" s="12"/>
      <c r="R478" s="12"/>
      <c r="S478" s="12"/>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row>
    <row r="479" spans="1:43" s="49" customFormat="1" x14ac:dyDescent="0.4">
      <c r="A479" s="12"/>
      <c r="B479" s="12"/>
      <c r="C479" s="42"/>
      <c r="D479" s="12"/>
      <c r="E479" s="12"/>
      <c r="F479" s="12"/>
      <c r="G479" s="12"/>
      <c r="H479" s="12"/>
      <c r="I479" s="12"/>
      <c r="J479" s="12"/>
      <c r="K479" s="12"/>
      <c r="L479" s="42"/>
      <c r="O479" s="12"/>
      <c r="P479" s="12"/>
      <c r="Q479" s="12"/>
      <c r="R479" s="12"/>
      <c r="S479" s="12"/>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row>
    <row r="480" spans="1:43" s="49" customFormat="1" x14ac:dyDescent="0.4">
      <c r="A480" s="12"/>
      <c r="B480" s="12"/>
      <c r="C480" s="42"/>
      <c r="D480" s="12"/>
      <c r="E480" s="12"/>
      <c r="F480" s="12"/>
      <c r="G480" s="12"/>
      <c r="H480" s="12"/>
      <c r="I480" s="12"/>
      <c r="J480" s="12"/>
      <c r="K480" s="12"/>
      <c r="L480" s="42"/>
      <c r="O480" s="12"/>
      <c r="P480" s="12"/>
      <c r="Q480" s="12"/>
      <c r="R480" s="12"/>
      <c r="S480" s="12"/>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row>
    <row r="481" spans="1:43" s="49" customFormat="1" x14ac:dyDescent="0.4">
      <c r="A481" s="12"/>
      <c r="B481" s="12"/>
      <c r="C481" s="42"/>
      <c r="D481" s="12"/>
      <c r="E481" s="12"/>
      <c r="F481" s="12"/>
      <c r="G481" s="12"/>
      <c r="H481" s="12"/>
      <c r="I481" s="12"/>
      <c r="J481" s="12"/>
      <c r="K481" s="12"/>
      <c r="L481" s="42"/>
      <c r="O481" s="12"/>
      <c r="P481" s="12"/>
      <c r="Q481" s="12"/>
      <c r="R481" s="12"/>
      <c r="S481" s="12"/>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row>
    <row r="482" spans="1:43" s="49" customFormat="1" x14ac:dyDescent="0.4">
      <c r="A482" s="12"/>
      <c r="B482" s="12"/>
      <c r="C482" s="42"/>
      <c r="D482" s="12"/>
      <c r="E482" s="12"/>
      <c r="F482" s="12"/>
      <c r="G482" s="12"/>
      <c r="H482" s="12"/>
      <c r="I482" s="12"/>
      <c r="J482" s="12"/>
      <c r="K482" s="12"/>
      <c r="L482" s="42"/>
      <c r="O482" s="12"/>
      <c r="P482" s="12"/>
      <c r="Q482" s="12"/>
      <c r="R482" s="12"/>
      <c r="S482" s="12"/>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row>
    <row r="483" spans="1:43" s="49" customFormat="1" x14ac:dyDescent="0.4">
      <c r="A483" s="12"/>
      <c r="B483" s="12"/>
      <c r="C483" s="42"/>
      <c r="D483" s="12"/>
      <c r="E483" s="12"/>
      <c r="F483" s="12"/>
      <c r="G483" s="12"/>
      <c r="H483" s="12"/>
      <c r="I483" s="12"/>
      <c r="J483" s="12"/>
      <c r="K483" s="12"/>
      <c r="L483" s="42"/>
      <c r="O483" s="12"/>
      <c r="P483" s="12"/>
      <c r="Q483" s="12"/>
      <c r="R483" s="12"/>
      <c r="S483" s="12"/>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row>
    <row r="484" spans="1:43" s="49" customFormat="1" x14ac:dyDescent="0.4">
      <c r="A484" s="12"/>
      <c r="B484" s="12"/>
      <c r="C484" s="42"/>
      <c r="D484" s="12"/>
      <c r="E484" s="12"/>
      <c r="F484" s="12"/>
      <c r="G484" s="12"/>
      <c r="H484" s="12"/>
      <c r="I484" s="12"/>
      <c r="J484" s="12"/>
      <c r="K484" s="12"/>
      <c r="L484" s="42"/>
      <c r="O484" s="12"/>
      <c r="P484" s="12"/>
      <c r="Q484" s="12"/>
      <c r="R484" s="12"/>
      <c r="S484" s="12"/>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row>
    <row r="485" spans="1:43" s="49" customFormat="1" x14ac:dyDescent="0.4">
      <c r="A485" s="12"/>
      <c r="B485" s="12"/>
      <c r="C485" s="42"/>
      <c r="D485" s="12"/>
      <c r="E485" s="12"/>
      <c r="F485" s="12"/>
      <c r="G485" s="12"/>
      <c r="H485" s="12"/>
      <c r="I485" s="12"/>
      <c r="J485" s="12"/>
      <c r="K485" s="12"/>
      <c r="L485" s="42"/>
      <c r="O485" s="12"/>
      <c r="P485" s="12"/>
      <c r="Q485" s="12"/>
      <c r="R485" s="12"/>
      <c r="S485" s="12"/>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row>
    <row r="486" spans="1:43" s="49" customFormat="1" x14ac:dyDescent="0.4">
      <c r="A486" s="12"/>
      <c r="B486" s="12"/>
      <c r="C486" s="42"/>
      <c r="D486" s="12"/>
      <c r="E486" s="12"/>
      <c r="F486" s="12"/>
      <c r="G486" s="12"/>
      <c r="H486" s="12"/>
      <c r="I486" s="12"/>
      <c r="J486" s="12"/>
      <c r="K486" s="12"/>
      <c r="L486" s="42"/>
      <c r="O486" s="12"/>
      <c r="P486" s="12"/>
      <c r="Q486" s="12"/>
      <c r="R486" s="12"/>
      <c r="S486" s="12"/>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row>
    <row r="487" spans="1:43" s="49" customFormat="1" x14ac:dyDescent="0.4">
      <c r="A487" s="12"/>
      <c r="B487" s="12"/>
      <c r="C487" s="42"/>
      <c r="D487" s="12"/>
      <c r="E487" s="12"/>
      <c r="F487" s="12"/>
      <c r="G487" s="12"/>
      <c r="H487" s="12"/>
      <c r="I487" s="12"/>
      <c r="J487" s="12"/>
      <c r="K487" s="12"/>
      <c r="L487" s="42"/>
      <c r="O487" s="12"/>
      <c r="P487" s="12"/>
      <c r="Q487" s="12"/>
      <c r="R487" s="12"/>
      <c r="S487" s="12"/>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row>
    <row r="488" spans="1:43" s="49" customFormat="1" x14ac:dyDescent="0.4">
      <c r="A488" s="12"/>
      <c r="B488" s="12"/>
      <c r="C488" s="42"/>
      <c r="D488" s="12"/>
      <c r="E488" s="12"/>
      <c r="F488" s="12"/>
      <c r="G488" s="12"/>
      <c r="H488" s="12"/>
      <c r="I488" s="12"/>
      <c r="J488" s="12"/>
      <c r="K488" s="12"/>
      <c r="L488" s="42"/>
      <c r="O488" s="12"/>
      <c r="P488" s="12"/>
      <c r="Q488" s="12"/>
      <c r="R488" s="12"/>
      <c r="S488" s="12"/>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row>
    <row r="489" spans="1:43" s="49" customFormat="1" x14ac:dyDescent="0.4">
      <c r="A489" s="12"/>
      <c r="B489" s="12"/>
      <c r="C489" s="42"/>
      <c r="D489" s="12"/>
      <c r="E489" s="12"/>
      <c r="F489" s="12"/>
      <c r="G489" s="12"/>
      <c r="H489" s="12"/>
      <c r="I489" s="12"/>
      <c r="J489" s="12"/>
      <c r="K489" s="12"/>
      <c r="L489" s="42"/>
      <c r="O489" s="12"/>
      <c r="P489" s="12"/>
      <c r="Q489" s="12"/>
      <c r="R489" s="12"/>
      <c r="S489" s="12"/>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row>
    <row r="490" spans="1:43" s="49" customFormat="1" x14ac:dyDescent="0.4">
      <c r="A490" s="12"/>
      <c r="B490" s="12"/>
      <c r="C490" s="42"/>
      <c r="D490" s="12"/>
      <c r="E490" s="12"/>
      <c r="F490" s="12"/>
      <c r="G490" s="12"/>
      <c r="H490" s="12"/>
      <c r="I490" s="12"/>
      <c r="J490" s="12"/>
      <c r="K490" s="12"/>
      <c r="L490" s="42"/>
      <c r="O490" s="12"/>
      <c r="P490" s="12"/>
      <c r="Q490" s="12"/>
      <c r="R490" s="12"/>
      <c r="S490" s="12"/>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row>
    <row r="491" spans="1:43" s="49" customFormat="1" x14ac:dyDescent="0.4">
      <c r="A491" s="12"/>
      <c r="B491" s="12"/>
      <c r="C491" s="42"/>
      <c r="D491" s="12"/>
      <c r="E491" s="12"/>
      <c r="F491" s="12"/>
      <c r="G491" s="12"/>
      <c r="H491" s="12"/>
      <c r="I491" s="12"/>
      <c r="J491" s="12"/>
      <c r="K491" s="12"/>
      <c r="L491" s="42"/>
      <c r="O491" s="12"/>
      <c r="P491" s="12"/>
      <c r="Q491" s="12"/>
      <c r="R491" s="12"/>
      <c r="S491" s="12"/>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row>
    <row r="492" spans="1:43" s="49" customFormat="1" x14ac:dyDescent="0.4">
      <c r="A492" s="12"/>
      <c r="B492" s="12"/>
      <c r="C492" s="42"/>
      <c r="D492" s="12"/>
      <c r="E492" s="12"/>
      <c r="F492" s="12"/>
      <c r="G492" s="12"/>
      <c r="H492" s="12"/>
      <c r="I492" s="12"/>
      <c r="J492" s="12"/>
      <c r="K492" s="12"/>
      <c r="L492" s="42"/>
      <c r="O492" s="12"/>
      <c r="P492" s="12"/>
      <c r="Q492" s="12"/>
      <c r="R492" s="12"/>
      <c r="S492" s="12"/>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row>
    <row r="493" spans="1:43" s="49" customFormat="1" x14ac:dyDescent="0.4">
      <c r="A493" s="12"/>
      <c r="B493" s="12"/>
      <c r="C493" s="42"/>
      <c r="D493" s="12"/>
      <c r="E493" s="12"/>
      <c r="F493" s="12"/>
      <c r="G493" s="12"/>
      <c r="H493" s="12"/>
      <c r="I493" s="12"/>
      <c r="J493" s="12"/>
      <c r="K493" s="12"/>
      <c r="L493" s="42"/>
      <c r="O493" s="12"/>
      <c r="P493" s="12"/>
      <c r="Q493" s="12"/>
      <c r="R493" s="12"/>
      <c r="S493" s="12"/>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row>
    <row r="494" spans="1:43" s="49" customFormat="1" x14ac:dyDescent="0.4">
      <c r="A494" s="12"/>
      <c r="B494" s="12"/>
      <c r="C494" s="42"/>
      <c r="D494" s="12"/>
      <c r="E494" s="12"/>
      <c r="F494" s="12"/>
      <c r="G494" s="12"/>
      <c r="H494" s="12"/>
      <c r="I494" s="12"/>
      <c r="J494" s="12"/>
      <c r="K494" s="12"/>
      <c r="L494" s="42"/>
      <c r="O494" s="12"/>
      <c r="P494" s="12"/>
      <c r="Q494" s="12"/>
      <c r="R494" s="12"/>
      <c r="S494" s="12"/>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row>
    <row r="495" spans="1:43" s="49" customFormat="1" x14ac:dyDescent="0.4">
      <c r="A495" s="12"/>
      <c r="B495" s="12"/>
      <c r="C495" s="42"/>
      <c r="D495" s="12"/>
      <c r="E495" s="12"/>
      <c r="F495" s="12"/>
      <c r="G495" s="12"/>
      <c r="H495" s="12"/>
      <c r="I495" s="12"/>
      <c r="J495" s="12"/>
      <c r="K495" s="12"/>
      <c r="L495" s="42"/>
      <c r="O495" s="12"/>
      <c r="P495" s="12"/>
      <c r="Q495" s="12"/>
      <c r="R495" s="12"/>
      <c r="S495" s="12"/>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row>
    <row r="496" spans="1:43" s="49" customFormat="1" x14ac:dyDescent="0.4">
      <c r="A496" s="12"/>
      <c r="B496" s="12"/>
      <c r="C496" s="42"/>
      <c r="D496" s="12"/>
      <c r="E496" s="12"/>
      <c r="F496" s="12"/>
      <c r="G496" s="12"/>
      <c r="H496" s="12"/>
      <c r="I496" s="12"/>
      <c r="J496" s="12"/>
      <c r="K496" s="12"/>
      <c r="L496" s="42"/>
      <c r="O496" s="12"/>
      <c r="P496" s="12"/>
      <c r="Q496" s="12"/>
      <c r="R496" s="12"/>
      <c r="S496" s="12"/>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row>
    <row r="497" spans="1:43" s="49" customFormat="1" x14ac:dyDescent="0.4">
      <c r="A497" s="12"/>
      <c r="B497" s="12"/>
      <c r="C497" s="42"/>
      <c r="D497" s="12"/>
      <c r="E497" s="12"/>
      <c r="F497" s="12"/>
      <c r="G497" s="12"/>
      <c r="H497" s="12"/>
      <c r="I497" s="12"/>
      <c r="J497" s="12"/>
      <c r="K497" s="12"/>
      <c r="L497" s="42"/>
      <c r="O497" s="12"/>
      <c r="P497" s="12"/>
      <c r="Q497" s="12"/>
      <c r="R497" s="12"/>
      <c r="S497" s="12"/>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row>
    <row r="498" spans="1:43" s="1" customFormat="1" x14ac:dyDescent="0.4">
      <c r="A498" s="12"/>
      <c r="B498" s="12"/>
      <c r="C498" s="42"/>
      <c r="D498" s="12"/>
      <c r="E498" s="12"/>
      <c r="F498" s="12"/>
      <c r="G498" s="12"/>
      <c r="H498" s="12"/>
      <c r="I498" s="12"/>
      <c r="J498" s="12"/>
      <c r="K498" s="12"/>
      <c r="L498" s="42"/>
      <c r="M498" s="49"/>
      <c r="N498" s="49"/>
      <c r="O498" s="12"/>
      <c r="P498" s="12"/>
      <c r="Q498" s="12"/>
      <c r="R498" s="12"/>
      <c r="S498" s="12"/>
    </row>
    <row r="499" spans="1:43" s="1" customFormat="1" x14ac:dyDescent="0.4">
      <c r="A499" s="12"/>
      <c r="B499" s="12"/>
      <c r="C499" s="42"/>
      <c r="D499" s="12"/>
      <c r="E499" s="12"/>
      <c r="F499" s="12"/>
      <c r="G499" s="12"/>
      <c r="H499" s="12"/>
      <c r="I499" s="12"/>
      <c r="J499" s="12"/>
      <c r="K499" s="12"/>
      <c r="L499" s="42"/>
      <c r="M499" s="49"/>
      <c r="N499" s="49"/>
      <c r="O499" s="12"/>
      <c r="P499" s="12"/>
      <c r="Q499" s="12"/>
      <c r="R499" s="12"/>
      <c r="S499" s="12"/>
    </row>
    <row r="500" spans="1:43" s="1" customFormat="1" x14ac:dyDescent="0.4">
      <c r="A500" s="12"/>
      <c r="B500" s="12"/>
      <c r="C500" s="42"/>
      <c r="D500" s="12"/>
      <c r="E500" s="12"/>
      <c r="F500" s="12"/>
      <c r="G500" s="12"/>
      <c r="H500" s="12"/>
      <c r="I500" s="12"/>
      <c r="J500" s="12"/>
      <c r="K500" s="12"/>
      <c r="L500" s="42"/>
      <c r="M500" s="49"/>
      <c r="N500" s="49"/>
      <c r="O500" s="12"/>
      <c r="P500" s="12"/>
      <c r="Q500" s="12"/>
      <c r="R500" s="12"/>
      <c r="S500" s="12"/>
    </row>
    <row r="501" spans="1:43" s="1" customFormat="1" x14ac:dyDescent="0.4">
      <c r="A501" s="12"/>
      <c r="B501" s="12"/>
      <c r="C501" s="42"/>
      <c r="D501" s="12"/>
      <c r="E501" s="12"/>
      <c r="F501" s="12"/>
      <c r="G501" s="12"/>
      <c r="H501" s="12"/>
      <c r="I501" s="12"/>
      <c r="J501" s="12"/>
      <c r="K501" s="12"/>
      <c r="L501" s="42"/>
      <c r="M501" s="49"/>
      <c r="N501" s="49"/>
      <c r="O501" s="12"/>
      <c r="P501" s="12"/>
      <c r="Q501" s="12"/>
      <c r="R501" s="12"/>
      <c r="S501" s="12"/>
    </row>
    <row r="502" spans="1:43" s="1" customFormat="1" x14ac:dyDescent="0.4">
      <c r="A502" s="12"/>
      <c r="B502" s="12"/>
      <c r="C502" s="42"/>
      <c r="D502" s="12"/>
      <c r="E502" s="12"/>
      <c r="F502" s="12"/>
      <c r="G502" s="12"/>
      <c r="H502" s="12"/>
      <c r="I502" s="12"/>
      <c r="J502" s="12"/>
      <c r="K502" s="12"/>
      <c r="L502" s="42"/>
      <c r="M502" s="49"/>
      <c r="N502" s="49"/>
      <c r="O502" s="12"/>
      <c r="P502" s="12"/>
      <c r="Q502" s="12"/>
      <c r="R502" s="12"/>
      <c r="S502" s="12"/>
    </row>
    <row r="503" spans="1:43" s="1" customFormat="1" x14ac:dyDescent="0.4">
      <c r="A503" s="12"/>
      <c r="B503" s="12"/>
      <c r="C503" s="42"/>
      <c r="D503" s="12"/>
      <c r="E503" s="12"/>
      <c r="F503" s="12"/>
      <c r="G503" s="12"/>
      <c r="H503" s="12"/>
      <c r="I503" s="12"/>
      <c r="J503" s="12"/>
      <c r="K503" s="12"/>
      <c r="L503" s="42"/>
      <c r="M503" s="49"/>
      <c r="N503" s="49"/>
      <c r="O503" s="12"/>
      <c r="P503" s="12"/>
      <c r="Q503" s="12"/>
      <c r="R503" s="12"/>
      <c r="S503" s="12"/>
    </row>
    <row r="504" spans="1:43" s="1" customFormat="1" x14ac:dyDescent="0.4">
      <c r="A504" s="12"/>
      <c r="B504" s="12"/>
      <c r="C504" s="42"/>
      <c r="D504" s="12"/>
      <c r="E504" s="12"/>
      <c r="F504" s="12"/>
      <c r="G504" s="12"/>
      <c r="H504" s="12"/>
      <c r="I504" s="12"/>
      <c r="J504" s="12"/>
      <c r="K504" s="12"/>
      <c r="L504" s="42"/>
      <c r="M504" s="49"/>
      <c r="N504" s="49"/>
      <c r="O504" s="12"/>
      <c r="P504" s="12"/>
      <c r="Q504" s="12"/>
      <c r="R504" s="12"/>
      <c r="S504" s="12"/>
    </row>
    <row r="505" spans="1:43" s="1" customFormat="1" x14ac:dyDescent="0.4">
      <c r="A505" s="12"/>
      <c r="B505" s="12"/>
      <c r="C505" s="42"/>
      <c r="D505" s="12"/>
      <c r="E505" s="12"/>
      <c r="F505" s="12"/>
      <c r="G505" s="12"/>
      <c r="H505" s="12"/>
      <c r="I505" s="12"/>
      <c r="J505" s="12"/>
      <c r="K505" s="12"/>
      <c r="L505" s="42"/>
      <c r="M505" s="49"/>
      <c r="N505" s="49"/>
      <c r="O505" s="12"/>
      <c r="P505" s="12"/>
      <c r="Q505" s="12"/>
      <c r="R505" s="12"/>
      <c r="S505" s="12"/>
    </row>
    <row r="506" spans="1:43" s="1" customFormat="1" x14ac:dyDescent="0.4">
      <c r="A506" s="12"/>
      <c r="B506" s="12"/>
      <c r="C506" s="42"/>
      <c r="D506" s="12"/>
      <c r="E506" s="12"/>
      <c r="F506" s="12"/>
      <c r="G506" s="12"/>
      <c r="H506" s="12"/>
      <c r="I506" s="12"/>
      <c r="J506" s="12"/>
      <c r="K506" s="12"/>
      <c r="L506" s="42"/>
      <c r="M506" s="49"/>
      <c r="N506" s="49"/>
      <c r="O506" s="12"/>
      <c r="P506" s="12"/>
      <c r="Q506" s="12"/>
      <c r="R506" s="12"/>
      <c r="S506" s="12"/>
    </row>
    <row r="507" spans="1:43" s="1" customFormat="1" x14ac:dyDescent="0.4">
      <c r="A507" s="12"/>
      <c r="B507" s="12"/>
      <c r="C507" s="42"/>
      <c r="D507" s="12"/>
      <c r="E507" s="12"/>
      <c r="F507" s="12"/>
      <c r="G507" s="12"/>
      <c r="H507" s="12"/>
      <c r="I507" s="12"/>
      <c r="J507" s="12"/>
      <c r="K507" s="12"/>
      <c r="L507" s="42"/>
      <c r="M507" s="49"/>
      <c r="N507" s="49"/>
      <c r="O507" s="12"/>
      <c r="P507" s="12"/>
      <c r="Q507" s="12"/>
      <c r="R507" s="12"/>
      <c r="S507" s="12"/>
    </row>
    <row r="508" spans="1:43" s="1" customFormat="1" x14ac:dyDescent="0.4">
      <c r="A508" s="12"/>
      <c r="B508" s="12"/>
      <c r="C508" s="42"/>
      <c r="D508" s="12"/>
      <c r="E508" s="12"/>
      <c r="F508" s="12"/>
      <c r="G508" s="12"/>
      <c r="H508" s="12"/>
      <c r="I508" s="12"/>
      <c r="J508" s="12"/>
      <c r="K508" s="12"/>
      <c r="L508" s="42"/>
      <c r="M508" s="49"/>
      <c r="N508" s="49"/>
      <c r="O508" s="12"/>
      <c r="P508" s="12"/>
      <c r="Q508" s="12"/>
      <c r="R508" s="12"/>
      <c r="S508" s="12"/>
    </row>
    <row r="509" spans="1:43" s="1" customFormat="1" x14ac:dyDescent="0.4">
      <c r="A509" s="12"/>
      <c r="B509" s="12"/>
      <c r="C509" s="42"/>
      <c r="D509" s="12"/>
      <c r="E509" s="12"/>
      <c r="F509" s="12"/>
      <c r="G509" s="12"/>
      <c r="H509" s="12"/>
      <c r="I509" s="12"/>
      <c r="J509" s="12"/>
      <c r="K509" s="12"/>
      <c r="L509" s="42"/>
      <c r="M509" s="49"/>
      <c r="N509" s="49"/>
      <c r="O509" s="12"/>
      <c r="P509" s="12"/>
      <c r="Q509" s="12"/>
      <c r="R509" s="12"/>
      <c r="S509" s="12"/>
    </row>
    <row r="510" spans="1:43" s="1" customFormat="1" x14ac:dyDescent="0.4">
      <c r="A510" s="12"/>
      <c r="B510" s="12"/>
      <c r="C510" s="42"/>
      <c r="D510" s="12"/>
      <c r="E510" s="12"/>
      <c r="F510" s="12"/>
      <c r="G510" s="12"/>
      <c r="H510" s="12"/>
      <c r="I510" s="12"/>
      <c r="J510" s="12"/>
      <c r="K510" s="12"/>
      <c r="L510" s="42"/>
      <c r="M510" s="49"/>
      <c r="N510" s="49"/>
      <c r="O510" s="12"/>
      <c r="P510" s="12"/>
      <c r="Q510" s="12"/>
      <c r="R510" s="12"/>
      <c r="S510" s="12"/>
    </row>
    <row r="511" spans="1:43" s="1" customFormat="1" x14ac:dyDescent="0.4">
      <c r="A511" s="12"/>
      <c r="B511" s="12"/>
      <c r="C511" s="42"/>
      <c r="D511" s="12"/>
      <c r="E511" s="12"/>
      <c r="F511" s="12"/>
      <c r="G511" s="12"/>
      <c r="H511" s="12"/>
      <c r="I511" s="12"/>
      <c r="J511" s="12"/>
      <c r="K511" s="12"/>
      <c r="L511" s="42"/>
      <c r="M511" s="49"/>
      <c r="N511" s="49"/>
      <c r="O511" s="12"/>
      <c r="P511" s="12"/>
      <c r="Q511" s="12"/>
      <c r="R511" s="12"/>
      <c r="S511" s="12"/>
    </row>
    <row r="512" spans="1:43" s="1" customFormat="1" x14ac:dyDescent="0.4">
      <c r="A512" s="12"/>
      <c r="B512" s="12"/>
      <c r="C512" s="42"/>
      <c r="D512" s="12"/>
      <c r="E512" s="12"/>
      <c r="F512" s="12"/>
      <c r="G512" s="12"/>
      <c r="H512" s="12"/>
      <c r="I512" s="12"/>
      <c r="J512" s="12"/>
      <c r="K512" s="12"/>
      <c r="L512" s="42"/>
      <c r="M512" s="49"/>
      <c r="N512" s="49"/>
      <c r="O512" s="12"/>
      <c r="P512" s="12"/>
      <c r="Q512" s="12"/>
      <c r="R512" s="12"/>
      <c r="S512" s="12"/>
    </row>
    <row r="513" spans="1:19" s="1" customFormat="1" x14ac:dyDescent="0.4">
      <c r="A513" s="12"/>
      <c r="B513" s="12"/>
      <c r="C513" s="42"/>
      <c r="D513" s="12"/>
      <c r="E513" s="12"/>
      <c r="F513" s="12"/>
      <c r="G513" s="12"/>
      <c r="H513" s="12"/>
      <c r="I513" s="12"/>
      <c r="J513" s="12"/>
      <c r="K513" s="12"/>
      <c r="L513" s="42"/>
      <c r="M513" s="49"/>
      <c r="N513" s="49"/>
      <c r="O513" s="12"/>
      <c r="P513" s="12"/>
      <c r="Q513" s="12"/>
      <c r="R513" s="12"/>
      <c r="S513" s="12"/>
    </row>
    <row r="514" spans="1:19" s="1" customFormat="1" x14ac:dyDescent="0.4">
      <c r="A514" s="12"/>
      <c r="B514" s="12"/>
      <c r="C514" s="42"/>
      <c r="D514" s="12"/>
      <c r="E514" s="12"/>
      <c r="F514" s="12"/>
      <c r="G514" s="12"/>
      <c r="H514" s="12"/>
      <c r="I514" s="12"/>
      <c r="J514" s="12"/>
      <c r="K514" s="12"/>
      <c r="L514" s="42"/>
      <c r="M514" s="49"/>
      <c r="N514" s="49"/>
      <c r="O514" s="12"/>
      <c r="P514" s="12"/>
      <c r="Q514" s="12"/>
      <c r="R514" s="12"/>
      <c r="S514" s="12"/>
    </row>
    <row r="515" spans="1:19" s="1" customFormat="1" x14ac:dyDescent="0.4">
      <c r="A515" s="12"/>
      <c r="B515" s="12"/>
      <c r="C515" s="42"/>
      <c r="D515" s="12"/>
      <c r="E515" s="12"/>
      <c r="F515" s="12"/>
      <c r="G515" s="12"/>
      <c r="H515" s="12"/>
      <c r="I515" s="12"/>
      <c r="J515" s="12"/>
      <c r="K515" s="12"/>
      <c r="L515" s="42"/>
      <c r="M515" s="49"/>
      <c r="N515" s="49"/>
      <c r="O515" s="12"/>
      <c r="P515" s="12"/>
      <c r="Q515" s="12"/>
      <c r="R515" s="12"/>
      <c r="S515" s="12"/>
    </row>
    <row r="516" spans="1:19" s="1" customFormat="1" x14ac:dyDescent="0.4">
      <c r="A516" s="12"/>
      <c r="B516" s="12"/>
      <c r="C516" s="42"/>
      <c r="D516" s="12"/>
      <c r="E516" s="12"/>
      <c r="F516" s="12"/>
      <c r="G516" s="12"/>
      <c r="H516" s="12"/>
      <c r="I516" s="12"/>
      <c r="J516" s="12"/>
      <c r="K516" s="12"/>
      <c r="L516" s="42"/>
      <c r="M516" s="49"/>
      <c r="N516" s="49"/>
      <c r="O516" s="12"/>
      <c r="P516" s="12"/>
      <c r="Q516" s="12"/>
      <c r="R516" s="12"/>
      <c r="S516" s="12"/>
    </row>
    <row r="517" spans="1:19" s="1" customFormat="1" x14ac:dyDescent="0.4">
      <c r="A517" s="12"/>
      <c r="B517" s="12"/>
      <c r="C517" s="42"/>
      <c r="D517" s="12"/>
      <c r="E517" s="12"/>
      <c r="F517" s="12"/>
      <c r="G517" s="12"/>
      <c r="H517" s="12"/>
      <c r="I517" s="12"/>
      <c r="J517" s="12"/>
      <c r="K517" s="12"/>
      <c r="L517" s="42"/>
      <c r="M517" s="49"/>
      <c r="N517" s="49"/>
      <c r="O517" s="12"/>
      <c r="P517" s="12"/>
      <c r="Q517" s="12"/>
      <c r="R517" s="12"/>
      <c r="S517" s="12"/>
    </row>
    <row r="518" spans="1:19" s="1" customFormat="1" x14ac:dyDescent="0.4">
      <c r="A518" s="12"/>
      <c r="B518" s="12"/>
      <c r="C518" s="42"/>
      <c r="D518" s="12"/>
      <c r="E518" s="12"/>
      <c r="F518" s="12"/>
      <c r="G518" s="12"/>
      <c r="H518" s="12"/>
      <c r="I518" s="12"/>
      <c r="J518" s="12"/>
      <c r="K518" s="12"/>
      <c r="L518" s="42"/>
      <c r="M518" s="49"/>
      <c r="N518" s="49"/>
      <c r="O518" s="12"/>
      <c r="P518" s="12"/>
      <c r="Q518" s="12"/>
      <c r="R518" s="12"/>
      <c r="S518" s="12"/>
    </row>
    <row r="519" spans="1:19" s="1" customFormat="1" x14ac:dyDescent="0.4">
      <c r="A519" s="12"/>
      <c r="B519" s="12"/>
      <c r="C519" s="42"/>
      <c r="D519" s="12"/>
      <c r="E519" s="12"/>
      <c r="F519" s="12"/>
      <c r="G519" s="12"/>
      <c r="H519" s="12"/>
      <c r="I519" s="12"/>
      <c r="J519" s="12"/>
      <c r="K519" s="12"/>
      <c r="L519" s="42"/>
      <c r="M519" s="49"/>
      <c r="N519" s="49"/>
      <c r="O519" s="12"/>
      <c r="P519" s="12"/>
      <c r="Q519" s="12"/>
      <c r="R519" s="12"/>
      <c r="S519" s="12"/>
    </row>
    <row r="520" spans="1:19" s="1" customFormat="1" x14ac:dyDescent="0.4">
      <c r="A520" s="12"/>
      <c r="B520" s="12"/>
      <c r="C520" s="42"/>
      <c r="D520" s="12"/>
      <c r="E520" s="12"/>
      <c r="F520" s="12"/>
      <c r="G520" s="12"/>
      <c r="H520" s="12"/>
      <c r="I520" s="12"/>
      <c r="J520" s="12"/>
      <c r="K520" s="12"/>
      <c r="L520" s="42"/>
      <c r="M520" s="49"/>
      <c r="N520" s="49"/>
      <c r="O520" s="12"/>
      <c r="P520" s="12"/>
      <c r="Q520" s="12"/>
      <c r="R520" s="12"/>
      <c r="S520" s="12"/>
    </row>
    <row r="521" spans="1:19" s="1" customFormat="1" x14ac:dyDescent="0.4">
      <c r="A521" s="12"/>
      <c r="B521" s="12"/>
      <c r="C521" s="42"/>
      <c r="D521" s="12"/>
      <c r="E521" s="12"/>
      <c r="F521" s="12"/>
      <c r="G521" s="12"/>
      <c r="H521" s="12"/>
      <c r="I521" s="12"/>
      <c r="J521" s="12"/>
      <c r="K521" s="12"/>
      <c r="L521" s="42"/>
      <c r="M521" s="49"/>
      <c r="N521" s="49"/>
      <c r="O521" s="12"/>
      <c r="P521" s="12"/>
      <c r="Q521" s="12"/>
      <c r="R521" s="12"/>
      <c r="S521" s="12"/>
    </row>
    <row r="522" spans="1:19" s="1" customFormat="1" x14ac:dyDescent="0.4">
      <c r="A522" s="12"/>
      <c r="B522" s="12"/>
      <c r="C522" s="42"/>
      <c r="D522" s="12"/>
      <c r="E522" s="12"/>
      <c r="F522" s="12"/>
      <c r="G522" s="12"/>
      <c r="H522" s="12"/>
      <c r="I522" s="12"/>
      <c r="J522" s="12"/>
      <c r="K522" s="12"/>
      <c r="L522" s="42"/>
      <c r="M522" s="49"/>
      <c r="N522" s="49"/>
      <c r="O522" s="12"/>
      <c r="P522" s="12"/>
      <c r="Q522" s="12"/>
      <c r="R522" s="12"/>
      <c r="S522" s="12"/>
    </row>
    <row r="523" spans="1:19" s="1" customFormat="1" x14ac:dyDescent="0.4">
      <c r="A523" s="12"/>
      <c r="B523" s="12"/>
      <c r="C523" s="42"/>
      <c r="D523" s="12"/>
      <c r="E523" s="12"/>
      <c r="F523" s="12"/>
      <c r="G523" s="12"/>
      <c r="H523" s="12"/>
      <c r="I523" s="12"/>
      <c r="J523" s="12"/>
      <c r="K523" s="12"/>
      <c r="L523" s="42"/>
      <c r="M523" s="49"/>
      <c r="N523" s="49"/>
      <c r="O523" s="12"/>
      <c r="P523" s="12"/>
      <c r="Q523" s="12"/>
      <c r="R523" s="12"/>
      <c r="S523" s="12"/>
    </row>
    <row r="524" spans="1:19" s="1" customFormat="1" x14ac:dyDescent="0.4">
      <c r="A524" s="12"/>
      <c r="B524" s="12"/>
      <c r="C524" s="42"/>
      <c r="D524" s="12"/>
      <c r="E524" s="12"/>
      <c r="F524" s="12"/>
      <c r="G524" s="12"/>
      <c r="H524" s="12"/>
      <c r="I524" s="12"/>
      <c r="J524" s="12"/>
      <c r="K524" s="12"/>
      <c r="L524" s="42"/>
      <c r="M524" s="49"/>
      <c r="N524" s="49"/>
      <c r="O524" s="12"/>
      <c r="P524" s="12"/>
      <c r="Q524" s="12"/>
      <c r="R524" s="12"/>
      <c r="S524" s="12"/>
    </row>
    <row r="525" spans="1:19" s="1" customFormat="1" x14ac:dyDescent="0.4">
      <c r="A525" s="12"/>
      <c r="B525" s="12"/>
      <c r="C525" s="42"/>
      <c r="D525" s="12"/>
      <c r="E525" s="12"/>
      <c r="F525" s="12"/>
      <c r="G525" s="12"/>
      <c r="H525" s="12"/>
      <c r="I525" s="12"/>
      <c r="J525" s="12"/>
      <c r="K525" s="12"/>
      <c r="L525" s="42"/>
      <c r="M525" s="49"/>
      <c r="N525" s="49"/>
      <c r="O525" s="12"/>
      <c r="P525" s="12"/>
      <c r="Q525" s="12"/>
      <c r="R525" s="12"/>
      <c r="S525" s="12"/>
    </row>
    <row r="526" spans="1:19" s="1" customFormat="1" x14ac:dyDescent="0.4">
      <c r="A526" s="12"/>
      <c r="B526" s="12"/>
      <c r="C526" s="42"/>
      <c r="D526" s="12"/>
      <c r="E526" s="12"/>
      <c r="F526" s="12"/>
      <c r="G526" s="12"/>
      <c r="H526" s="12"/>
      <c r="I526" s="12"/>
      <c r="J526" s="12"/>
      <c r="K526" s="12"/>
      <c r="L526" s="42"/>
      <c r="M526" s="49"/>
      <c r="N526" s="49"/>
      <c r="O526" s="12"/>
      <c r="P526" s="12"/>
      <c r="Q526" s="12"/>
      <c r="R526" s="12"/>
      <c r="S526" s="12"/>
    </row>
    <row r="527" spans="1:19" s="1" customFormat="1" x14ac:dyDescent="0.4">
      <c r="A527" s="12"/>
      <c r="B527" s="12"/>
      <c r="C527" s="42"/>
      <c r="D527" s="12"/>
      <c r="E527" s="12"/>
      <c r="F527" s="12"/>
      <c r="G527" s="12"/>
      <c r="H527" s="12"/>
      <c r="I527" s="12"/>
      <c r="J527" s="12"/>
      <c r="K527" s="12"/>
      <c r="L527" s="42"/>
      <c r="M527" s="49"/>
      <c r="N527" s="49"/>
      <c r="O527" s="12"/>
      <c r="P527" s="12"/>
      <c r="Q527" s="12"/>
      <c r="R527" s="12"/>
      <c r="S527" s="12"/>
    </row>
    <row r="528" spans="1:19" s="1" customFormat="1" x14ac:dyDescent="0.4">
      <c r="A528" s="12"/>
      <c r="B528" s="12"/>
      <c r="C528" s="42"/>
      <c r="D528" s="12"/>
      <c r="E528" s="12"/>
      <c r="F528" s="12"/>
      <c r="G528" s="12"/>
      <c r="H528" s="12"/>
      <c r="I528" s="12"/>
      <c r="J528" s="12"/>
      <c r="K528" s="12"/>
      <c r="L528" s="12"/>
      <c r="M528" s="49"/>
      <c r="N528" s="49"/>
      <c r="O528" s="12"/>
      <c r="P528" s="12"/>
      <c r="Q528" s="12"/>
      <c r="R528" s="12"/>
      <c r="S528" s="12"/>
    </row>
    <row r="529" spans="1:19" s="1" customFormat="1" x14ac:dyDescent="0.4">
      <c r="A529" s="12"/>
      <c r="B529" s="12"/>
      <c r="C529" s="42"/>
      <c r="D529" s="12"/>
      <c r="E529" s="12"/>
      <c r="F529" s="12"/>
      <c r="G529" s="12"/>
      <c r="H529" s="12"/>
      <c r="I529" s="12"/>
      <c r="J529" s="12"/>
      <c r="K529" s="12"/>
      <c r="L529" s="12"/>
      <c r="M529" s="49"/>
      <c r="N529" s="49"/>
      <c r="O529" s="12"/>
      <c r="P529" s="12"/>
      <c r="Q529" s="12"/>
      <c r="R529" s="12"/>
      <c r="S529" s="12"/>
    </row>
    <row r="530" spans="1:19" s="1" customFormat="1" x14ac:dyDescent="0.4">
      <c r="A530" s="12"/>
      <c r="B530" s="12"/>
      <c r="C530" s="42"/>
      <c r="D530" s="12"/>
      <c r="E530" s="12"/>
      <c r="F530" s="12"/>
      <c r="G530" s="12"/>
      <c r="H530" s="12"/>
      <c r="I530" s="12"/>
      <c r="J530" s="12"/>
      <c r="K530" s="12"/>
      <c r="L530" s="12"/>
      <c r="M530" s="49"/>
      <c r="N530" s="49"/>
      <c r="O530" s="12"/>
      <c r="P530" s="12"/>
      <c r="Q530" s="12"/>
      <c r="R530" s="12"/>
      <c r="S530" s="12"/>
    </row>
    <row r="531" spans="1:19" s="1" customFormat="1" x14ac:dyDescent="0.4">
      <c r="A531" s="12"/>
      <c r="B531" s="12"/>
      <c r="C531" s="42"/>
      <c r="D531" s="12"/>
      <c r="E531" s="12"/>
      <c r="F531" s="12"/>
      <c r="G531" s="12"/>
      <c r="H531" s="12"/>
      <c r="I531" s="12"/>
      <c r="J531" s="12"/>
      <c r="K531" s="12"/>
      <c r="L531" s="12"/>
      <c r="M531" s="49"/>
      <c r="N531" s="49"/>
      <c r="O531" s="12"/>
      <c r="P531" s="12"/>
      <c r="Q531" s="12"/>
      <c r="R531" s="12"/>
      <c r="S531" s="12"/>
    </row>
    <row r="532" spans="1:19" s="1" customFormat="1" x14ac:dyDescent="0.4">
      <c r="A532" s="12"/>
      <c r="B532" s="12"/>
      <c r="C532" s="42"/>
      <c r="D532" s="12"/>
      <c r="E532" s="12"/>
      <c r="F532" s="12"/>
      <c r="G532" s="12"/>
      <c r="H532" s="12"/>
      <c r="I532" s="12"/>
      <c r="J532" s="12"/>
      <c r="K532" s="12"/>
      <c r="L532" s="12"/>
      <c r="M532" s="49"/>
      <c r="N532" s="49"/>
      <c r="O532" s="12"/>
      <c r="P532" s="12"/>
      <c r="Q532" s="12"/>
      <c r="R532" s="12"/>
      <c r="S532" s="12"/>
    </row>
    <row r="533" spans="1:19" s="1" customFormat="1" x14ac:dyDescent="0.4">
      <c r="A533" s="12"/>
      <c r="B533" s="12"/>
      <c r="C533" s="42"/>
      <c r="D533" s="12"/>
      <c r="E533" s="12"/>
      <c r="F533" s="12"/>
      <c r="G533" s="12"/>
      <c r="H533" s="12"/>
      <c r="I533" s="12"/>
      <c r="J533" s="12"/>
      <c r="K533" s="12"/>
      <c r="L533" s="12"/>
      <c r="M533" s="49"/>
      <c r="N533" s="49"/>
      <c r="O533" s="12"/>
      <c r="P533" s="12"/>
      <c r="Q533" s="12"/>
      <c r="R533" s="12"/>
      <c r="S533" s="12"/>
    </row>
    <row r="534" spans="1:19" s="1" customFormat="1" x14ac:dyDescent="0.4">
      <c r="A534" s="12"/>
      <c r="B534" s="12"/>
      <c r="C534" s="42"/>
      <c r="D534" s="12"/>
      <c r="E534" s="12"/>
      <c r="F534" s="12"/>
      <c r="G534" s="12"/>
      <c r="H534" s="12"/>
      <c r="I534" s="12"/>
      <c r="J534" s="12"/>
      <c r="K534" s="12"/>
      <c r="L534" s="12"/>
      <c r="M534" s="49"/>
      <c r="N534" s="49"/>
      <c r="O534" s="12"/>
      <c r="P534" s="12"/>
      <c r="Q534" s="12"/>
      <c r="R534" s="12"/>
      <c r="S534" s="12"/>
    </row>
    <row r="535" spans="1:19" s="1" customFormat="1" x14ac:dyDescent="0.4">
      <c r="A535" s="12"/>
      <c r="B535" s="12"/>
      <c r="C535" s="42"/>
      <c r="D535" s="12"/>
      <c r="E535" s="12"/>
      <c r="F535" s="12"/>
      <c r="G535" s="12"/>
      <c r="H535" s="12"/>
      <c r="I535" s="12"/>
      <c r="J535" s="12"/>
      <c r="K535" s="12"/>
      <c r="L535" s="12"/>
      <c r="M535" s="49"/>
      <c r="N535" s="49"/>
      <c r="O535" s="12"/>
      <c r="P535" s="12"/>
      <c r="Q535" s="12"/>
      <c r="R535" s="12"/>
      <c r="S535" s="12"/>
    </row>
    <row r="536" spans="1:19" s="1" customFormat="1" x14ac:dyDescent="0.4">
      <c r="A536" s="12"/>
      <c r="B536" s="12"/>
      <c r="C536" s="42"/>
      <c r="D536" s="12"/>
      <c r="E536" s="12"/>
      <c r="F536" s="12"/>
      <c r="G536" s="12"/>
      <c r="H536" s="12"/>
      <c r="I536" s="12"/>
      <c r="J536" s="12"/>
      <c r="K536" s="12"/>
      <c r="L536" s="12"/>
      <c r="M536" s="49"/>
      <c r="N536" s="49"/>
      <c r="O536" s="12"/>
      <c r="P536" s="12"/>
      <c r="Q536" s="12"/>
      <c r="R536" s="12"/>
      <c r="S536" s="12"/>
    </row>
    <row r="537" spans="1:19" s="1" customFormat="1" x14ac:dyDescent="0.4">
      <c r="A537" s="12"/>
      <c r="B537" s="12"/>
      <c r="C537" s="42"/>
      <c r="D537" s="12"/>
      <c r="E537" s="12"/>
      <c r="F537" s="12"/>
      <c r="G537" s="12"/>
      <c r="H537" s="12"/>
      <c r="I537" s="12"/>
      <c r="J537" s="12"/>
      <c r="K537" s="12"/>
      <c r="L537" s="12"/>
      <c r="M537" s="49"/>
      <c r="N537" s="49"/>
      <c r="O537" s="12"/>
      <c r="P537" s="12"/>
      <c r="Q537" s="12"/>
      <c r="R537" s="12"/>
      <c r="S537" s="12"/>
    </row>
    <row r="538" spans="1:19" s="1" customFormat="1" x14ac:dyDescent="0.4">
      <c r="A538" s="12"/>
      <c r="B538" s="12"/>
      <c r="C538" s="42"/>
      <c r="D538" s="12"/>
      <c r="E538" s="12"/>
      <c r="F538" s="12"/>
      <c r="G538" s="12"/>
      <c r="H538" s="12"/>
      <c r="I538" s="12"/>
      <c r="J538" s="12"/>
      <c r="K538" s="12"/>
      <c r="L538" s="12"/>
      <c r="M538" s="49"/>
      <c r="N538" s="49"/>
      <c r="O538" s="12"/>
      <c r="P538" s="12"/>
      <c r="Q538" s="12"/>
      <c r="R538" s="12"/>
      <c r="S538" s="12"/>
    </row>
    <row r="539" spans="1:19" s="1" customFormat="1" x14ac:dyDescent="0.4">
      <c r="A539" s="12"/>
      <c r="B539" s="12"/>
      <c r="C539" s="42"/>
      <c r="D539" s="12"/>
      <c r="E539" s="12"/>
      <c r="F539" s="12"/>
      <c r="G539" s="12"/>
      <c r="H539" s="12"/>
      <c r="I539" s="12"/>
      <c r="J539" s="12"/>
      <c r="K539" s="12"/>
      <c r="L539" s="12"/>
      <c r="M539" s="49"/>
      <c r="N539" s="49"/>
      <c r="O539" s="12"/>
      <c r="P539" s="12"/>
      <c r="Q539" s="12"/>
      <c r="R539" s="12"/>
      <c r="S539" s="12"/>
    </row>
    <row r="540" spans="1:19" s="1" customFormat="1" x14ac:dyDescent="0.4">
      <c r="A540" s="12"/>
      <c r="B540" s="12"/>
      <c r="C540" s="42"/>
      <c r="D540" s="12"/>
      <c r="E540" s="12"/>
      <c r="F540" s="12"/>
      <c r="G540" s="12"/>
      <c r="H540" s="12"/>
      <c r="I540" s="12"/>
      <c r="J540" s="12"/>
      <c r="K540" s="12"/>
      <c r="L540" s="12"/>
      <c r="M540" s="49"/>
      <c r="N540" s="49"/>
      <c r="O540" s="12"/>
      <c r="P540" s="12"/>
      <c r="Q540" s="12"/>
      <c r="R540" s="12"/>
      <c r="S540" s="12"/>
    </row>
    <row r="541" spans="1:19" s="1" customFormat="1" x14ac:dyDescent="0.4">
      <c r="A541" s="12"/>
      <c r="B541" s="12"/>
      <c r="C541" s="42"/>
      <c r="D541" s="12"/>
      <c r="E541" s="12"/>
      <c r="F541" s="12"/>
      <c r="G541" s="12"/>
      <c r="H541" s="12"/>
      <c r="I541" s="12"/>
      <c r="J541" s="12"/>
      <c r="K541" s="12"/>
      <c r="L541" s="12"/>
      <c r="M541" s="49"/>
      <c r="N541" s="49"/>
      <c r="O541" s="12"/>
      <c r="P541" s="12"/>
      <c r="Q541" s="12"/>
      <c r="R541" s="12"/>
      <c r="S541" s="12"/>
    </row>
    <row r="542" spans="1:19" s="1" customFormat="1" x14ac:dyDescent="0.4">
      <c r="A542" s="12"/>
      <c r="B542" s="12"/>
      <c r="C542" s="42"/>
      <c r="D542" s="12"/>
      <c r="E542" s="12"/>
      <c r="F542" s="12"/>
      <c r="G542" s="12"/>
      <c r="H542" s="12"/>
      <c r="I542" s="12"/>
      <c r="J542" s="12"/>
      <c r="K542" s="12"/>
      <c r="L542" s="12"/>
      <c r="M542" s="49"/>
      <c r="N542" s="49"/>
      <c r="O542" s="12"/>
      <c r="P542" s="12"/>
      <c r="Q542" s="12"/>
      <c r="R542" s="12"/>
      <c r="S542" s="12"/>
    </row>
    <row r="543" spans="1:19" s="1" customFormat="1" x14ac:dyDescent="0.4">
      <c r="A543" s="12"/>
      <c r="B543" s="12"/>
      <c r="C543" s="42"/>
      <c r="D543" s="12"/>
      <c r="E543" s="12"/>
      <c r="F543" s="12"/>
      <c r="G543" s="12"/>
      <c r="H543" s="12"/>
      <c r="I543" s="12"/>
      <c r="J543" s="12"/>
      <c r="K543" s="12"/>
      <c r="L543" s="12"/>
      <c r="M543" s="49"/>
      <c r="N543" s="49"/>
      <c r="O543" s="12"/>
      <c r="P543" s="12"/>
      <c r="Q543" s="12"/>
      <c r="R543" s="12"/>
      <c r="S543" s="12"/>
    </row>
    <row r="544" spans="1:19" s="1" customFormat="1" x14ac:dyDescent="0.4">
      <c r="A544" s="12"/>
      <c r="B544" s="12"/>
      <c r="C544" s="42"/>
      <c r="D544" s="12"/>
      <c r="E544" s="12"/>
      <c r="F544" s="12"/>
      <c r="G544" s="12"/>
      <c r="H544" s="12"/>
      <c r="I544" s="12"/>
      <c r="J544" s="12"/>
      <c r="K544" s="12"/>
      <c r="L544" s="12"/>
      <c r="M544" s="49"/>
      <c r="N544" s="49"/>
      <c r="O544" s="12"/>
      <c r="P544" s="12"/>
      <c r="Q544" s="12"/>
      <c r="R544" s="12"/>
      <c r="S544" s="12"/>
    </row>
    <row r="545" spans="1:19" s="1" customFormat="1" x14ac:dyDescent="0.4">
      <c r="A545" s="12"/>
      <c r="B545" s="12"/>
      <c r="C545" s="42"/>
      <c r="D545" s="12"/>
      <c r="E545" s="12"/>
      <c r="F545" s="12"/>
      <c r="G545" s="12"/>
      <c r="H545" s="12"/>
      <c r="I545" s="12"/>
      <c r="J545" s="12"/>
      <c r="K545" s="12"/>
      <c r="L545" s="12"/>
      <c r="M545" s="49"/>
      <c r="N545" s="49"/>
      <c r="O545" s="12"/>
      <c r="P545" s="12"/>
      <c r="Q545" s="12"/>
      <c r="R545" s="12"/>
      <c r="S545" s="12"/>
    </row>
    <row r="546" spans="1:19" s="1" customFormat="1" x14ac:dyDescent="0.4">
      <c r="A546" s="12"/>
      <c r="B546" s="12"/>
      <c r="C546" s="42"/>
      <c r="D546" s="12"/>
      <c r="E546" s="12"/>
      <c r="F546" s="12"/>
      <c r="G546" s="12"/>
      <c r="H546" s="12"/>
      <c r="I546" s="12"/>
      <c r="J546" s="12"/>
      <c r="K546" s="12"/>
      <c r="L546" s="12"/>
      <c r="M546" s="49"/>
      <c r="N546" s="49"/>
      <c r="O546" s="12"/>
      <c r="P546" s="12"/>
      <c r="Q546" s="12"/>
      <c r="R546" s="12"/>
      <c r="S546" s="12"/>
    </row>
    <row r="547" spans="1:19" s="1" customFormat="1" x14ac:dyDescent="0.4">
      <c r="A547" s="12"/>
      <c r="B547" s="12"/>
      <c r="C547" s="42"/>
      <c r="D547" s="12"/>
      <c r="E547" s="12"/>
      <c r="F547" s="12"/>
      <c r="G547" s="12"/>
      <c r="H547" s="12"/>
      <c r="I547" s="12"/>
      <c r="J547" s="12"/>
      <c r="K547" s="12"/>
      <c r="L547" s="12"/>
      <c r="M547" s="49"/>
      <c r="N547" s="49"/>
      <c r="O547" s="12"/>
      <c r="P547" s="12"/>
      <c r="Q547" s="12"/>
      <c r="R547" s="12"/>
      <c r="S547" s="12"/>
    </row>
    <row r="548" spans="1:19" s="1" customFormat="1" x14ac:dyDescent="0.4">
      <c r="A548" s="12"/>
      <c r="B548" s="12"/>
      <c r="C548" s="42"/>
      <c r="D548" s="12"/>
      <c r="E548" s="12"/>
      <c r="F548" s="12"/>
      <c r="G548" s="12"/>
      <c r="H548" s="12"/>
      <c r="I548" s="12"/>
      <c r="J548" s="12"/>
      <c r="K548" s="12"/>
      <c r="L548" s="12"/>
      <c r="M548" s="49"/>
      <c r="N548" s="49"/>
      <c r="O548" s="12"/>
      <c r="P548" s="12"/>
      <c r="Q548" s="12"/>
      <c r="R548" s="12"/>
      <c r="S548" s="12"/>
    </row>
    <row r="549" spans="1:19" s="1" customFormat="1" x14ac:dyDescent="0.4">
      <c r="A549" s="12"/>
      <c r="B549" s="12"/>
      <c r="C549" s="42"/>
      <c r="D549" s="12"/>
      <c r="E549" s="12"/>
      <c r="F549" s="12"/>
      <c r="G549" s="12"/>
      <c r="H549" s="12"/>
      <c r="I549" s="12"/>
      <c r="J549" s="12"/>
      <c r="K549" s="12"/>
      <c r="L549" s="12"/>
      <c r="M549" s="49"/>
      <c r="N549" s="49"/>
      <c r="O549" s="12"/>
      <c r="P549" s="12"/>
      <c r="Q549" s="12"/>
      <c r="R549" s="12"/>
      <c r="S549" s="12"/>
    </row>
    <row r="550" spans="1:19" s="1" customFormat="1" x14ac:dyDescent="0.4">
      <c r="A550" s="12"/>
      <c r="B550" s="12"/>
      <c r="C550" s="42"/>
      <c r="D550" s="12"/>
      <c r="E550" s="12"/>
      <c r="F550" s="12"/>
      <c r="G550" s="12"/>
      <c r="H550" s="12"/>
      <c r="I550" s="12"/>
      <c r="J550" s="12"/>
      <c r="K550" s="12"/>
      <c r="L550" s="12"/>
      <c r="M550" s="49"/>
      <c r="N550" s="49"/>
      <c r="O550" s="12"/>
      <c r="P550" s="12"/>
      <c r="Q550" s="12"/>
      <c r="R550" s="12"/>
      <c r="S550" s="12"/>
    </row>
    <row r="551" spans="1:19" s="1" customFormat="1" x14ac:dyDescent="0.4">
      <c r="A551" s="12"/>
      <c r="B551" s="12"/>
      <c r="C551" s="42"/>
      <c r="D551" s="12"/>
      <c r="E551" s="12"/>
      <c r="F551" s="12"/>
      <c r="G551" s="12"/>
      <c r="H551" s="12"/>
      <c r="I551" s="12"/>
      <c r="J551" s="12"/>
      <c r="K551" s="12"/>
      <c r="L551" s="12"/>
      <c r="M551" s="49"/>
      <c r="N551" s="49"/>
      <c r="O551" s="12"/>
      <c r="P551" s="12"/>
      <c r="Q551" s="12"/>
      <c r="R551" s="12"/>
      <c r="S551" s="12"/>
    </row>
    <row r="552" spans="1:19" s="1" customFormat="1" x14ac:dyDescent="0.4">
      <c r="A552" s="12"/>
      <c r="B552" s="12"/>
      <c r="C552" s="42"/>
      <c r="D552" s="12"/>
      <c r="E552" s="12"/>
      <c r="F552" s="12"/>
      <c r="G552" s="12"/>
      <c r="H552" s="12"/>
      <c r="I552" s="12"/>
      <c r="J552" s="12"/>
      <c r="K552" s="12"/>
      <c r="L552" s="12"/>
      <c r="M552" s="49"/>
      <c r="N552" s="49"/>
      <c r="O552" s="12"/>
      <c r="P552" s="12"/>
      <c r="Q552" s="12"/>
      <c r="R552" s="12"/>
      <c r="S552" s="12"/>
    </row>
    <row r="553" spans="1:19" s="1" customFormat="1" x14ac:dyDescent="0.4">
      <c r="A553" s="12"/>
      <c r="B553" s="12"/>
      <c r="C553" s="42"/>
      <c r="D553" s="12"/>
      <c r="E553" s="12"/>
      <c r="F553" s="12"/>
      <c r="G553" s="12"/>
      <c r="H553" s="12"/>
      <c r="I553" s="12"/>
      <c r="J553" s="12"/>
      <c r="K553" s="12"/>
      <c r="L553" s="12"/>
      <c r="M553" s="49"/>
      <c r="N553" s="49"/>
      <c r="O553" s="12"/>
      <c r="P553" s="12"/>
      <c r="Q553" s="12"/>
      <c r="R553" s="12"/>
      <c r="S553" s="12"/>
    </row>
    <row r="554" spans="1:19" s="1" customFormat="1" x14ac:dyDescent="0.4">
      <c r="A554" s="12"/>
      <c r="B554" s="12"/>
      <c r="C554" s="42"/>
      <c r="D554" s="12"/>
      <c r="E554" s="12"/>
      <c r="F554" s="12"/>
      <c r="G554" s="12"/>
      <c r="H554" s="12"/>
      <c r="I554" s="12"/>
      <c r="J554" s="12"/>
      <c r="K554" s="12"/>
      <c r="L554" s="12"/>
      <c r="M554" s="49"/>
      <c r="N554" s="49"/>
      <c r="O554" s="12"/>
      <c r="P554" s="12"/>
      <c r="Q554" s="12"/>
      <c r="R554" s="12"/>
      <c r="S554" s="12"/>
    </row>
    <row r="555" spans="1:19" s="1" customFormat="1" x14ac:dyDescent="0.4">
      <c r="A555" s="12"/>
      <c r="B555" s="12"/>
      <c r="C555" s="42"/>
      <c r="D555" s="12"/>
      <c r="E555" s="12"/>
      <c r="F555" s="12"/>
      <c r="G555" s="12"/>
      <c r="H555" s="12"/>
      <c r="I555" s="12"/>
      <c r="J555" s="12"/>
      <c r="K555" s="12"/>
      <c r="L555" s="12"/>
      <c r="M555" s="49"/>
      <c r="N555" s="49"/>
      <c r="O555" s="12"/>
      <c r="P555" s="12"/>
      <c r="Q555" s="12"/>
      <c r="R555" s="12"/>
      <c r="S555" s="12"/>
    </row>
    <row r="556" spans="1:19" s="1" customFormat="1" x14ac:dyDescent="0.4">
      <c r="A556" s="12"/>
      <c r="B556" s="12"/>
      <c r="C556" s="42"/>
      <c r="D556" s="12"/>
      <c r="E556" s="12"/>
      <c r="F556" s="12"/>
      <c r="G556" s="12"/>
      <c r="H556" s="12"/>
      <c r="I556" s="12"/>
      <c r="J556" s="12"/>
      <c r="K556" s="12"/>
      <c r="L556" s="12"/>
      <c r="M556" s="49"/>
      <c r="N556" s="49"/>
      <c r="O556" s="12"/>
      <c r="P556" s="12"/>
      <c r="Q556" s="12"/>
      <c r="R556" s="12"/>
      <c r="S556" s="12"/>
    </row>
    <row r="557" spans="1:19" s="1" customFormat="1" x14ac:dyDescent="0.4">
      <c r="A557" s="12"/>
      <c r="B557" s="12"/>
      <c r="C557" s="42"/>
      <c r="D557" s="12"/>
      <c r="E557" s="12"/>
      <c r="F557" s="12"/>
      <c r="G557" s="12"/>
      <c r="H557" s="12"/>
      <c r="I557" s="12"/>
      <c r="J557" s="12"/>
      <c r="K557" s="12"/>
      <c r="L557" s="12"/>
      <c r="M557" s="49"/>
      <c r="N557" s="49"/>
      <c r="O557" s="12"/>
      <c r="P557" s="12"/>
      <c r="Q557" s="12"/>
      <c r="R557" s="12"/>
      <c r="S557" s="12"/>
    </row>
    <row r="558" spans="1:19" s="1" customFormat="1" x14ac:dyDescent="0.4">
      <c r="A558" s="12"/>
      <c r="B558" s="12"/>
      <c r="C558" s="42"/>
      <c r="D558" s="12"/>
      <c r="E558" s="12"/>
      <c r="F558" s="12"/>
      <c r="G558" s="12"/>
      <c r="H558" s="12"/>
      <c r="I558" s="12"/>
      <c r="J558" s="12"/>
      <c r="K558" s="12"/>
      <c r="L558" s="12"/>
      <c r="M558" s="49"/>
      <c r="N558" s="49"/>
      <c r="O558" s="12"/>
      <c r="P558" s="12"/>
      <c r="Q558" s="12"/>
      <c r="R558" s="12"/>
      <c r="S558" s="12"/>
    </row>
    <row r="559" spans="1:19" s="1" customFormat="1" x14ac:dyDescent="0.4">
      <c r="A559" s="12"/>
      <c r="B559" s="12"/>
      <c r="C559" s="42"/>
      <c r="D559" s="12"/>
      <c r="E559" s="12"/>
      <c r="F559" s="12"/>
      <c r="G559" s="12"/>
      <c r="H559" s="12"/>
      <c r="I559" s="12"/>
      <c r="J559" s="12"/>
      <c r="K559" s="12"/>
      <c r="L559" s="12"/>
      <c r="M559" s="49"/>
      <c r="N559" s="49"/>
      <c r="O559" s="12"/>
      <c r="P559" s="12"/>
      <c r="Q559" s="12"/>
      <c r="R559" s="12"/>
      <c r="S559" s="12"/>
    </row>
    <row r="560" spans="1:19" s="1" customFormat="1" x14ac:dyDescent="0.4">
      <c r="A560" s="12"/>
      <c r="B560" s="12"/>
      <c r="C560" s="42"/>
      <c r="D560" s="12"/>
      <c r="E560" s="12"/>
      <c r="F560" s="12"/>
      <c r="G560" s="12"/>
      <c r="H560" s="12"/>
      <c r="I560" s="12"/>
      <c r="J560" s="12"/>
      <c r="K560" s="12"/>
      <c r="L560" s="12"/>
      <c r="M560" s="49"/>
      <c r="N560" s="49"/>
      <c r="O560" s="12"/>
      <c r="P560" s="12"/>
      <c r="Q560" s="12"/>
      <c r="R560" s="12"/>
      <c r="S560" s="12"/>
    </row>
    <row r="561" spans="1:19" s="1" customFormat="1" x14ac:dyDescent="0.4">
      <c r="A561" s="12"/>
      <c r="B561" s="12"/>
      <c r="C561" s="42"/>
      <c r="D561" s="12"/>
      <c r="E561" s="12"/>
      <c r="F561" s="12"/>
      <c r="G561" s="12"/>
      <c r="H561" s="12"/>
      <c r="I561" s="12"/>
      <c r="J561" s="12"/>
      <c r="K561" s="12"/>
      <c r="L561" s="12"/>
      <c r="M561" s="49"/>
      <c r="N561" s="49"/>
      <c r="O561" s="12"/>
      <c r="P561" s="12"/>
      <c r="Q561" s="12"/>
      <c r="R561" s="12"/>
      <c r="S561" s="12"/>
    </row>
    <row r="562" spans="1:19" s="1" customFormat="1" x14ac:dyDescent="0.4">
      <c r="A562" s="12"/>
      <c r="B562" s="12"/>
      <c r="C562" s="42"/>
      <c r="D562" s="12"/>
      <c r="E562" s="12"/>
      <c r="F562" s="12"/>
      <c r="G562" s="12"/>
      <c r="H562" s="12"/>
      <c r="I562" s="12"/>
      <c r="J562" s="12"/>
      <c r="K562" s="12"/>
      <c r="L562" s="12"/>
      <c r="M562" s="49"/>
      <c r="N562" s="49"/>
      <c r="O562" s="12"/>
      <c r="P562" s="12"/>
      <c r="Q562" s="12"/>
      <c r="R562" s="12"/>
      <c r="S562" s="12"/>
    </row>
    <row r="563" spans="1:19" s="1" customFormat="1" x14ac:dyDescent="0.4">
      <c r="A563" s="12"/>
      <c r="B563" s="12"/>
      <c r="C563" s="42"/>
      <c r="D563" s="12"/>
      <c r="E563" s="12"/>
      <c r="F563" s="12"/>
      <c r="G563" s="12"/>
      <c r="H563" s="12"/>
      <c r="I563" s="12"/>
      <c r="J563" s="12"/>
      <c r="K563" s="12"/>
      <c r="L563" s="12"/>
      <c r="M563" s="49"/>
      <c r="N563" s="49"/>
      <c r="O563" s="12"/>
      <c r="P563" s="12"/>
      <c r="Q563" s="12"/>
      <c r="R563" s="12"/>
      <c r="S563" s="12"/>
    </row>
    <row r="564" spans="1:19" s="1" customFormat="1" x14ac:dyDescent="0.4">
      <c r="A564" s="12"/>
      <c r="B564" s="12"/>
      <c r="C564" s="42"/>
      <c r="D564" s="12"/>
      <c r="E564" s="12"/>
      <c r="F564" s="12"/>
      <c r="G564" s="12"/>
      <c r="H564" s="12"/>
      <c r="I564" s="12"/>
      <c r="J564" s="12"/>
      <c r="K564" s="12"/>
      <c r="L564" s="12"/>
      <c r="M564" s="49"/>
      <c r="N564" s="49"/>
      <c r="O564" s="12"/>
      <c r="P564" s="12"/>
      <c r="Q564" s="12"/>
      <c r="R564" s="12"/>
      <c r="S564" s="12"/>
    </row>
    <row r="565" spans="1:19" s="1" customFormat="1" x14ac:dyDescent="0.4">
      <c r="A565" s="12"/>
      <c r="B565" s="12"/>
      <c r="C565" s="42"/>
      <c r="D565" s="12"/>
      <c r="E565" s="12"/>
      <c r="F565" s="12"/>
      <c r="G565" s="12"/>
      <c r="H565" s="12"/>
      <c r="I565" s="12"/>
      <c r="J565" s="12"/>
      <c r="K565" s="12"/>
      <c r="L565" s="12"/>
      <c r="M565" s="49"/>
      <c r="N565" s="49"/>
      <c r="O565" s="12"/>
      <c r="P565" s="12"/>
      <c r="Q565" s="12"/>
      <c r="R565" s="12"/>
      <c r="S565" s="12"/>
    </row>
    <row r="566" spans="1:19" s="1" customFormat="1" x14ac:dyDescent="0.4">
      <c r="A566" s="12"/>
      <c r="B566" s="12"/>
      <c r="C566" s="42"/>
      <c r="D566" s="12"/>
      <c r="E566" s="12"/>
      <c r="F566" s="12"/>
      <c r="G566" s="12"/>
      <c r="H566" s="12"/>
      <c r="I566" s="12"/>
      <c r="J566" s="12"/>
      <c r="K566" s="12"/>
      <c r="L566" s="12"/>
      <c r="M566" s="49"/>
      <c r="N566" s="49"/>
      <c r="O566" s="12"/>
      <c r="P566" s="12"/>
      <c r="Q566" s="12"/>
      <c r="R566" s="12"/>
      <c r="S566" s="12"/>
    </row>
    <row r="567" spans="1:19" s="1" customFormat="1" x14ac:dyDescent="0.4">
      <c r="A567" s="12"/>
      <c r="B567" s="12"/>
      <c r="C567" s="42"/>
      <c r="D567" s="12"/>
      <c r="E567" s="12"/>
      <c r="F567" s="12"/>
      <c r="G567" s="12"/>
      <c r="H567" s="12"/>
      <c r="I567" s="12"/>
      <c r="J567" s="12"/>
      <c r="K567" s="12"/>
      <c r="L567" s="12"/>
      <c r="M567" s="49"/>
      <c r="N567" s="49"/>
      <c r="O567" s="12"/>
      <c r="P567" s="12"/>
      <c r="Q567" s="12"/>
      <c r="R567" s="12"/>
      <c r="S567" s="12"/>
    </row>
    <row r="568" spans="1:19" s="1" customFormat="1" x14ac:dyDescent="0.4">
      <c r="A568" s="12"/>
      <c r="B568" s="12"/>
      <c r="C568" s="42"/>
      <c r="D568" s="12"/>
      <c r="E568" s="12"/>
      <c r="F568" s="12"/>
      <c r="G568" s="12"/>
      <c r="H568" s="12"/>
      <c r="I568" s="12"/>
      <c r="J568" s="12"/>
      <c r="K568" s="12"/>
      <c r="L568" s="12"/>
      <c r="M568" s="49"/>
      <c r="N568" s="49"/>
      <c r="O568" s="12"/>
      <c r="P568" s="12"/>
      <c r="Q568" s="12"/>
      <c r="R568" s="12"/>
      <c r="S568" s="12"/>
    </row>
    <row r="569" spans="1:19" s="1" customFormat="1" x14ac:dyDescent="0.4">
      <c r="A569" s="12"/>
      <c r="B569" s="12"/>
      <c r="C569" s="42"/>
      <c r="D569" s="12"/>
      <c r="E569" s="12"/>
      <c r="F569" s="12"/>
      <c r="G569" s="12"/>
      <c r="H569" s="12"/>
      <c r="I569" s="12"/>
      <c r="J569" s="12"/>
      <c r="K569" s="12"/>
      <c r="L569" s="12"/>
      <c r="M569" s="49"/>
      <c r="N569" s="49"/>
      <c r="O569" s="12"/>
      <c r="P569" s="12"/>
      <c r="Q569" s="12"/>
      <c r="R569" s="12"/>
      <c r="S569" s="12"/>
    </row>
    <row r="570" spans="1:19" s="1" customFormat="1" x14ac:dyDescent="0.4">
      <c r="A570" s="12"/>
      <c r="B570" s="12"/>
      <c r="C570" s="42"/>
      <c r="D570" s="12"/>
      <c r="E570" s="12"/>
      <c r="F570" s="12"/>
      <c r="G570" s="12"/>
      <c r="H570" s="12"/>
      <c r="I570" s="12"/>
      <c r="J570" s="12"/>
      <c r="K570" s="12"/>
      <c r="L570" s="12"/>
      <c r="M570" s="49"/>
      <c r="N570" s="49"/>
      <c r="O570" s="12"/>
      <c r="P570" s="12"/>
      <c r="Q570" s="12"/>
      <c r="R570" s="12"/>
      <c r="S570" s="12"/>
    </row>
    <row r="571" spans="1:19" s="1" customFormat="1" x14ac:dyDescent="0.4">
      <c r="A571" s="12"/>
      <c r="B571" s="12"/>
      <c r="C571" s="42"/>
      <c r="D571" s="12"/>
      <c r="E571" s="12"/>
      <c r="F571" s="12"/>
      <c r="G571" s="12"/>
      <c r="H571" s="12"/>
      <c r="I571" s="12"/>
      <c r="J571" s="12"/>
      <c r="K571" s="12"/>
      <c r="L571" s="12"/>
      <c r="M571" s="49"/>
      <c r="N571" s="49"/>
      <c r="O571" s="12"/>
      <c r="P571" s="12"/>
      <c r="Q571" s="12"/>
      <c r="R571" s="12"/>
      <c r="S571" s="12"/>
    </row>
    <row r="572" spans="1:19" s="1" customFormat="1" x14ac:dyDescent="0.4">
      <c r="A572" s="12"/>
      <c r="B572" s="12"/>
      <c r="C572" s="42"/>
      <c r="D572" s="12"/>
      <c r="E572" s="12"/>
      <c r="F572" s="12"/>
      <c r="G572" s="12"/>
      <c r="H572" s="12"/>
      <c r="I572" s="12"/>
      <c r="J572" s="12"/>
      <c r="K572" s="12"/>
      <c r="L572" s="12"/>
      <c r="M572" s="49"/>
      <c r="N572" s="49"/>
      <c r="O572" s="12"/>
      <c r="P572" s="12"/>
      <c r="Q572" s="12"/>
      <c r="R572" s="12"/>
      <c r="S572" s="12"/>
    </row>
    <row r="573" spans="1:19" s="1" customFormat="1" x14ac:dyDescent="0.4">
      <c r="A573" s="12"/>
      <c r="B573" s="12"/>
      <c r="C573" s="42"/>
      <c r="D573" s="12"/>
      <c r="E573" s="12"/>
      <c r="F573" s="12"/>
      <c r="G573" s="12"/>
      <c r="H573" s="12"/>
      <c r="I573" s="12"/>
      <c r="J573" s="12"/>
      <c r="K573" s="12"/>
      <c r="L573" s="12"/>
      <c r="M573" s="49"/>
      <c r="N573" s="49"/>
      <c r="O573" s="12"/>
      <c r="P573" s="12"/>
      <c r="Q573" s="12"/>
      <c r="R573" s="12"/>
      <c r="S573" s="12"/>
    </row>
    <row r="574" spans="1:19" s="1" customFormat="1" x14ac:dyDescent="0.4">
      <c r="A574" s="12"/>
      <c r="B574" s="12"/>
      <c r="C574" s="42"/>
      <c r="D574" s="12"/>
      <c r="E574" s="12"/>
      <c r="F574" s="12"/>
      <c r="G574" s="12"/>
      <c r="H574" s="12"/>
      <c r="I574" s="12"/>
      <c r="J574" s="12"/>
      <c r="K574" s="12"/>
      <c r="L574" s="12"/>
      <c r="M574" s="49"/>
      <c r="N574" s="49"/>
      <c r="O574" s="12"/>
      <c r="P574" s="12"/>
      <c r="Q574" s="12"/>
      <c r="R574" s="12"/>
      <c r="S574" s="12"/>
    </row>
    <row r="575" spans="1:19" s="1" customFormat="1" x14ac:dyDescent="0.4">
      <c r="A575" s="12"/>
      <c r="B575" s="12"/>
      <c r="C575" s="42"/>
      <c r="D575" s="12"/>
      <c r="E575" s="12"/>
      <c r="F575" s="12"/>
      <c r="G575" s="12"/>
      <c r="H575" s="12"/>
      <c r="I575" s="12"/>
      <c r="J575" s="12"/>
      <c r="K575" s="12"/>
      <c r="L575" s="12"/>
      <c r="M575" s="49"/>
      <c r="N575" s="49"/>
      <c r="O575" s="12"/>
      <c r="P575" s="12"/>
      <c r="Q575" s="12"/>
      <c r="R575" s="12"/>
      <c r="S575" s="12"/>
    </row>
    <row r="576" spans="1:19" s="1" customFormat="1" x14ac:dyDescent="0.4">
      <c r="A576" s="12"/>
      <c r="B576" s="12"/>
      <c r="C576" s="42"/>
      <c r="D576" s="12"/>
      <c r="E576" s="12"/>
      <c r="F576" s="12"/>
      <c r="G576" s="12"/>
      <c r="H576" s="12"/>
      <c r="I576" s="12"/>
      <c r="J576" s="12"/>
      <c r="K576" s="12"/>
      <c r="L576" s="12"/>
      <c r="M576" s="49"/>
      <c r="N576" s="49"/>
      <c r="O576" s="12"/>
      <c r="P576" s="12"/>
      <c r="Q576" s="12"/>
      <c r="R576" s="12"/>
      <c r="S576" s="12"/>
    </row>
    <row r="577" spans="1:19" s="1" customFormat="1" x14ac:dyDescent="0.4">
      <c r="A577" s="12"/>
      <c r="B577" s="12"/>
      <c r="C577" s="42"/>
      <c r="D577" s="12"/>
      <c r="E577" s="12"/>
      <c r="F577" s="12"/>
      <c r="G577" s="12"/>
      <c r="H577" s="12"/>
      <c r="I577" s="12"/>
      <c r="J577" s="12"/>
      <c r="K577" s="12"/>
      <c r="L577" s="12"/>
      <c r="M577" s="49"/>
      <c r="N577" s="49"/>
      <c r="O577" s="12"/>
      <c r="P577" s="12"/>
      <c r="Q577" s="12"/>
      <c r="R577" s="12"/>
      <c r="S577" s="12"/>
    </row>
    <row r="578" spans="1:19" s="1" customFormat="1" x14ac:dyDescent="0.4">
      <c r="A578" s="12"/>
      <c r="B578" s="12"/>
      <c r="C578" s="42"/>
      <c r="D578" s="12"/>
      <c r="E578" s="12"/>
      <c r="F578" s="12"/>
      <c r="G578" s="12"/>
      <c r="H578" s="12"/>
      <c r="I578" s="12"/>
      <c r="J578" s="12"/>
      <c r="K578" s="12"/>
      <c r="L578" s="12"/>
      <c r="M578" s="49"/>
      <c r="N578" s="49"/>
      <c r="O578" s="12"/>
      <c r="P578" s="12"/>
      <c r="Q578" s="12"/>
      <c r="R578" s="12"/>
      <c r="S578" s="12"/>
    </row>
    <row r="579" spans="1:19" s="1" customFormat="1" x14ac:dyDescent="0.4">
      <c r="A579" s="12"/>
      <c r="B579" s="12"/>
      <c r="C579" s="42"/>
      <c r="D579" s="12"/>
      <c r="E579" s="12"/>
      <c r="F579" s="12"/>
      <c r="G579" s="12"/>
      <c r="H579" s="12"/>
      <c r="I579" s="12"/>
      <c r="J579" s="12"/>
      <c r="K579" s="12"/>
      <c r="L579" s="12"/>
      <c r="M579" s="49"/>
      <c r="N579" s="49"/>
      <c r="O579" s="12"/>
      <c r="P579" s="12"/>
      <c r="Q579" s="12"/>
      <c r="R579" s="12"/>
      <c r="S579" s="12"/>
    </row>
    <row r="580" spans="1:19" s="1" customFormat="1" x14ac:dyDescent="0.4">
      <c r="A580" s="12"/>
      <c r="B580" s="12"/>
      <c r="C580" s="42"/>
      <c r="D580" s="12"/>
      <c r="E580" s="12"/>
      <c r="F580" s="12"/>
      <c r="G580" s="12"/>
      <c r="H580" s="12"/>
      <c r="I580" s="12"/>
      <c r="J580" s="12"/>
      <c r="K580" s="12"/>
      <c r="L580" s="12"/>
      <c r="M580" s="49"/>
      <c r="N580" s="49"/>
      <c r="O580" s="12"/>
      <c r="P580" s="12"/>
      <c r="Q580" s="12"/>
      <c r="R580" s="12"/>
      <c r="S580" s="12"/>
    </row>
    <row r="581" spans="1:19" s="1" customFormat="1" x14ac:dyDescent="0.4">
      <c r="A581" s="12"/>
      <c r="B581" s="12"/>
      <c r="C581" s="42"/>
      <c r="D581" s="12"/>
      <c r="E581" s="12"/>
      <c r="F581" s="12"/>
      <c r="G581" s="12"/>
      <c r="H581" s="12"/>
      <c r="I581" s="12"/>
      <c r="J581" s="12"/>
      <c r="K581" s="12"/>
      <c r="L581" s="12"/>
      <c r="M581" s="49"/>
      <c r="N581" s="49"/>
      <c r="O581" s="12"/>
      <c r="P581" s="12"/>
      <c r="Q581" s="12"/>
      <c r="R581" s="12"/>
      <c r="S581" s="12"/>
    </row>
    <row r="582" spans="1:19" s="1" customFormat="1" x14ac:dyDescent="0.4">
      <c r="A582" s="12"/>
      <c r="B582" s="12"/>
      <c r="C582" s="42"/>
      <c r="D582" s="12"/>
      <c r="E582" s="12"/>
      <c r="F582" s="12"/>
      <c r="G582" s="12"/>
      <c r="H582" s="12"/>
      <c r="I582" s="12"/>
      <c r="J582" s="12"/>
      <c r="K582" s="12"/>
      <c r="L582" s="12"/>
      <c r="M582" s="49"/>
      <c r="N582" s="49"/>
      <c r="O582" s="12"/>
      <c r="P582" s="12"/>
      <c r="Q582" s="12"/>
      <c r="R582" s="12"/>
      <c r="S582" s="12"/>
    </row>
    <row r="583" spans="1:19" s="1" customFormat="1" x14ac:dyDescent="0.4">
      <c r="A583" s="12"/>
      <c r="B583" s="12"/>
      <c r="C583" s="42"/>
      <c r="D583" s="12"/>
      <c r="E583" s="12"/>
      <c r="F583" s="12"/>
      <c r="G583" s="12"/>
      <c r="H583" s="12"/>
      <c r="I583" s="12"/>
      <c r="J583" s="12"/>
      <c r="K583" s="12"/>
      <c r="L583" s="12"/>
      <c r="M583" s="49"/>
      <c r="N583" s="49"/>
      <c r="O583" s="12"/>
      <c r="P583" s="12"/>
      <c r="Q583" s="12"/>
      <c r="R583" s="12"/>
      <c r="S583" s="12"/>
    </row>
    <row r="584" spans="1:19" s="1" customFormat="1" x14ac:dyDescent="0.4">
      <c r="A584" s="12"/>
      <c r="B584" s="12"/>
      <c r="C584" s="42"/>
      <c r="D584" s="12"/>
      <c r="E584" s="12"/>
      <c r="F584" s="12"/>
      <c r="G584" s="12"/>
      <c r="H584" s="12"/>
      <c r="I584" s="12"/>
      <c r="J584" s="12"/>
      <c r="K584" s="12"/>
      <c r="L584" s="12"/>
      <c r="M584" s="49"/>
      <c r="N584" s="49"/>
      <c r="O584" s="12"/>
      <c r="P584" s="12"/>
      <c r="Q584" s="12"/>
      <c r="R584" s="12"/>
      <c r="S584" s="12"/>
    </row>
    <row r="585" spans="1:19" s="1" customFormat="1" x14ac:dyDescent="0.4">
      <c r="A585" s="12"/>
      <c r="B585" s="12"/>
      <c r="C585" s="42"/>
      <c r="D585" s="12"/>
      <c r="E585" s="12"/>
      <c r="F585" s="12"/>
      <c r="G585" s="12"/>
      <c r="H585" s="12"/>
      <c r="I585" s="12"/>
      <c r="J585" s="12"/>
      <c r="K585" s="12"/>
      <c r="L585" s="12"/>
      <c r="M585" s="49"/>
      <c r="N585" s="49"/>
      <c r="O585" s="12"/>
      <c r="P585" s="12"/>
      <c r="Q585" s="12"/>
      <c r="R585" s="12"/>
      <c r="S585" s="12"/>
    </row>
    <row r="586" spans="1:19" s="1" customFormat="1" x14ac:dyDescent="0.4">
      <c r="A586" s="12"/>
      <c r="B586" s="12"/>
      <c r="C586" s="42"/>
      <c r="D586" s="12"/>
      <c r="E586" s="12"/>
      <c r="F586" s="12"/>
      <c r="G586" s="12"/>
      <c r="H586" s="12"/>
      <c r="I586" s="12"/>
      <c r="J586" s="12"/>
      <c r="K586" s="12"/>
      <c r="L586" s="12"/>
      <c r="M586" s="49"/>
      <c r="N586" s="49"/>
      <c r="O586" s="12"/>
      <c r="P586" s="12"/>
      <c r="Q586" s="12"/>
      <c r="R586" s="12"/>
      <c r="S586" s="12"/>
    </row>
    <row r="587" spans="1:19" s="1" customFormat="1" x14ac:dyDescent="0.4">
      <c r="A587" s="12"/>
      <c r="B587" s="12"/>
      <c r="C587" s="42"/>
      <c r="D587" s="12"/>
      <c r="E587" s="12"/>
      <c r="F587" s="12"/>
      <c r="G587" s="12"/>
      <c r="H587" s="12"/>
      <c r="I587" s="12"/>
      <c r="J587" s="12"/>
      <c r="K587" s="12"/>
      <c r="L587" s="12"/>
      <c r="M587" s="49"/>
      <c r="N587" s="49"/>
      <c r="O587" s="12"/>
      <c r="P587" s="12"/>
      <c r="Q587" s="12"/>
      <c r="R587" s="12"/>
      <c r="S587" s="12"/>
    </row>
    <row r="588" spans="1:19" s="1" customFormat="1" x14ac:dyDescent="0.4">
      <c r="A588" s="12"/>
      <c r="B588" s="12"/>
      <c r="C588" s="42"/>
      <c r="D588" s="12"/>
      <c r="E588" s="12"/>
      <c r="F588" s="12"/>
      <c r="G588" s="12"/>
      <c r="H588" s="12"/>
      <c r="I588" s="12"/>
      <c r="J588" s="12"/>
      <c r="K588" s="12"/>
      <c r="L588" s="12"/>
      <c r="M588" s="49"/>
      <c r="N588" s="49"/>
      <c r="O588" s="12"/>
      <c r="P588" s="12"/>
      <c r="Q588" s="12"/>
      <c r="R588" s="12"/>
      <c r="S588" s="12"/>
    </row>
    <row r="589" spans="1:19" s="1" customFormat="1" x14ac:dyDescent="0.4">
      <c r="A589" s="12"/>
      <c r="B589" s="12"/>
      <c r="C589" s="42"/>
      <c r="D589" s="12"/>
      <c r="E589" s="12"/>
      <c r="F589" s="12"/>
      <c r="G589" s="12"/>
      <c r="H589" s="12"/>
      <c r="I589" s="12"/>
      <c r="J589" s="12"/>
      <c r="K589" s="12"/>
      <c r="L589" s="12"/>
      <c r="M589" s="49"/>
      <c r="N589" s="49"/>
      <c r="O589" s="12"/>
      <c r="P589" s="12"/>
      <c r="Q589" s="12"/>
      <c r="R589" s="12"/>
      <c r="S589" s="12"/>
    </row>
    <row r="590" spans="1:19" s="1" customFormat="1" x14ac:dyDescent="0.4">
      <c r="A590" s="12"/>
      <c r="B590" s="12"/>
      <c r="C590" s="42"/>
      <c r="D590" s="12"/>
      <c r="E590" s="12"/>
      <c r="F590" s="12"/>
      <c r="G590" s="12"/>
      <c r="H590" s="12"/>
      <c r="I590" s="12"/>
      <c r="J590" s="12"/>
      <c r="K590" s="12"/>
      <c r="L590" s="12"/>
      <c r="M590" s="49"/>
      <c r="N590" s="49"/>
      <c r="O590" s="12"/>
      <c r="P590" s="12"/>
      <c r="Q590" s="12"/>
      <c r="R590" s="12"/>
      <c r="S590" s="12"/>
    </row>
    <row r="591" spans="1:19" s="1" customFormat="1" x14ac:dyDescent="0.4">
      <c r="A591" s="12"/>
      <c r="B591" s="12"/>
      <c r="C591" s="42"/>
      <c r="D591" s="12"/>
      <c r="E591" s="12"/>
      <c r="F591" s="12"/>
      <c r="G591" s="12"/>
      <c r="H591" s="12"/>
      <c r="I591" s="12"/>
      <c r="J591" s="12"/>
      <c r="K591" s="12"/>
      <c r="L591" s="12"/>
      <c r="M591" s="49"/>
      <c r="N591" s="49"/>
      <c r="O591" s="12"/>
      <c r="P591" s="12"/>
      <c r="Q591" s="12"/>
      <c r="R591" s="12"/>
      <c r="S591" s="12"/>
    </row>
    <row r="592" spans="1:19" s="1" customFormat="1" x14ac:dyDescent="0.4">
      <c r="A592" s="12"/>
      <c r="B592" s="12"/>
      <c r="C592" s="42"/>
      <c r="D592" s="12"/>
      <c r="E592" s="12"/>
      <c r="F592" s="12"/>
      <c r="G592" s="12"/>
      <c r="H592" s="12"/>
      <c r="I592" s="12"/>
      <c r="J592" s="12"/>
      <c r="K592" s="12"/>
      <c r="L592" s="12"/>
      <c r="M592" s="49"/>
      <c r="N592" s="49"/>
      <c r="O592" s="12"/>
      <c r="P592" s="12"/>
      <c r="Q592" s="12"/>
      <c r="R592" s="12"/>
      <c r="S592" s="12"/>
    </row>
    <row r="593" spans="1:19" s="1" customFormat="1" x14ac:dyDescent="0.4">
      <c r="A593" s="12"/>
      <c r="B593" s="12"/>
      <c r="C593" s="42"/>
      <c r="D593" s="12"/>
      <c r="E593" s="12"/>
      <c r="F593" s="12"/>
      <c r="G593" s="12"/>
      <c r="H593" s="12"/>
      <c r="I593" s="12"/>
      <c r="J593" s="12"/>
      <c r="K593" s="12"/>
      <c r="L593" s="12"/>
      <c r="M593" s="49"/>
      <c r="N593" s="49"/>
      <c r="O593" s="12"/>
      <c r="P593" s="12"/>
      <c r="Q593" s="12"/>
      <c r="R593" s="12"/>
      <c r="S593" s="12"/>
    </row>
    <row r="594" spans="1:19" s="1" customFormat="1" x14ac:dyDescent="0.4">
      <c r="A594" s="12"/>
      <c r="B594" s="12"/>
      <c r="C594" s="42"/>
      <c r="D594" s="12"/>
      <c r="E594" s="12"/>
      <c r="F594" s="12"/>
      <c r="G594" s="12"/>
      <c r="H594" s="12"/>
      <c r="I594" s="12"/>
      <c r="J594" s="12"/>
      <c r="K594" s="12"/>
      <c r="L594" s="12"/>
      <c r="M594" s="49"/>
      <c r="N594" s="49"/>
      <c r="O594" s="12"/>
      <c r="P594" s="12"/>
      <c r="Q594" s="12"/>
      <c r="R594" s="12"/>
      <c r="S594" s="12"/>
    </row>
    <row r="595" spans="1:19" s="1" customFormat="1" x14ac:dyDescent="0.4">
      <c r="A595" s="12"/>
      <c r="B595" s="12"/>
      <c r="C595" s="42"/>
      <c r="D595" s="12"/>
      <c r="E595" s="12"/>
      <c r="F595" s="12"/>
      <c r="G595" s="12"/>
      <c r="H595" s="12"/>
      <c r="I595" s="12"/>
      <c r="J595" s="12"/>
      <c r="K595" s="12"/>
      <c r="L595" s="12"/>
      <c r="M595" s="49"/>
      <c r="N595" s="49"/>
      <c r="O595" s="12"/>
      <c r="P595" s="12"/>
      <c r="Q595" s="12"/>
      <c r="R595" s="12"/>
      <c r="S595" s="12"/>
    </row>
    <row r="596" spans="1:19" s="1" customFormat="1" x14ac:dyDescent="0.4">
      <c r="A596" s="12"/>
      <c r="B596" s="12"/>
      <c r="C596" s="42"/>
      <c r="D596" s="12"/>
      <c r="E596" s="12"/>
      <c r="F596" s="12"/>
      <c r="G596" s="12"/>
      <c r="H596" s="12"/>
      <c r="I596" s="12"/>
      <c r="J596" s="12"/>
      <c r="K596" s="12"/>
      <c r="L596" s="12"/>
      <c r="M596" s="49"/>
      <c r="N596" s="49"/>
      <c r="O596" s="12"/>
      <c r="P596" s="12"/>
      <c r="Q596" s="12"/>
      <c r="R596" s="12"/>
      <c r="S596" s="12"/>
    </row>
    <row r="597" spans="1:19" s="1" customFormat="1" x14ac:dyDescent="0.4">
      <c r="A597" s="12"/>
      <c r="B597" s="12"/>
      <c r="C597" s="42"/>
      <c r="D597" s="12"/>
      <c r="E597" s="12"/>
      <c r="F597" s="12"/>
      <c r="G597" s="12"/>
      <c r="H597" s="12"/>
      <c r="I597" s="12"/>
      <c r="J597" s="12"/>
      <c r="K597" s="12"/>
      <c r="L597" s="12"/>
      <c r="M597" s="49"/>
      <c r="N597" s="49"/>
      <c r="O597" s="12"/>
      <c r="P597" s="12"/>
      <c r="Q597" s="12"/>
      <c r="R597" s="12"/>
      <c r="S597" s="12"/>
    </row>
    <row r="598" spans="1:19" s="1" customFormat="1" x14ac:dyDescent="0.4">
      <c r="A598" s="12"/>
      <c r="B598" s="12"/>
      <c r="C598" s="42"/>
      <c r="D598" s="12"/>
      <c r="E598" s="12"/>
      <c r="F598" s="12"/>
      <c r="G598" s="12"/>
      <c r="H598" s="12"/>
      <c r="I598" s="12"/>
      <c r="J598" s="12"/>
      <c r="K598" s="12"/>
      <c r="L598" s="12"/>
      <c r="M598" s="49"/>
      <c r="N598" s="49"/>
      <c r="O598" s="12"/>
      <c r="P598" s="12"/>
      <c r="Q598" s="12"/>
      <c r="R598" s="12"/>
      <c r="S598" s="12"/>
    </row>
    <row r="599" spans="1:19" s="1" customFormat="1" x14ac:dyDescent="0.4">
      <c r="A599" s="12"/>
      <c r="B599" s="12"/>
      <c r="C599" s="42"/>
      <c r="D599" s="12"/>
      <c r="E599" s="12"/>
      <c r="F599" s="12"/>
      <c r="G599" s="12"/>
      <c r="H599" s="12"/>
      <c r="I599" s="12"/>
      <c r="J599" s="12"/>
      <c r="K599" s="12"/>
      <c r="L599" s="12"/>
      <c r="M599" s="49"/>
      <c r="N599" s="49"/>
      <c r="O599" s="12"/>
      <c r="P599" s="12"/>
      <c r="Q599" s="12"/>
      <c r="R599" s="12"/>
      <c r="S599" s="12"/>
    </row>
    <row r="600" spans="1:19" s="1" customFormat="1" x14ac:dyDescent="0.4">
      <c r="A600" s="12"/>
      <c r="B600" s="12"/>
      <c r="C600" s="42"/>
      <c r="D600" s="12"/>
      <c r="E600" s="12"/>
      <c r="F600" s="12"/>
      <c r="G600" s="12"/>
      <c r="H600" s="12"/>
      <c r="I600" s="12"/>
      <c r="J600" s="12"/>
      <c r="K600" s="12"/>
      <c r="L600" s="12"/>
      <c r="M600" s="49"/>
      <c r="N600" s="49"/>
      <c r="O600" s="12"/>
      <c r="P600" s="12"/>
      <c r="Q600" s="12"/>
      <c r="R600" s="12"/>
      <c r="S600" s="12"/>
    </row>
    <row r="601" spans="1:19" s="1" customFormat="1" x14ac:dyDescent="0.4">
      <c r="A601" s="12"/>
      <c r="B601" s="12"/>
      <c r="C601" s="42"/>
      <c r="D601" s="12"/>
      <c r="E601" s="12"/>
      <c r="F601" s="12"/>
      <c r="G601" s="12"/>
      <c r="H601" s="12"/>
      <c r="I601" s="12"/>
      <c r="J601" s="12"/>
      <c r="K601" s="12"/>
      <c r="L601" s="12"/>
      <c r="M601" s="49"/>
      <c r="N601" s="49"/>
      <c r="O601" s="12"/>
      <c r="P601" s="12"/>
      <c r="Q601" s="12"/>
      <c r="R601" s="12"/>
      <c r="S601" s="12"/>
    </row>
    <row r="602" spans="1:19" s="1" customFormat="1" x14ac:dyDescent="0.4">
      <c r="A602" s="12"/>
      <c r="B602" s="12"/>
      <c r="C602" s="42"/>
      <c r="D602" s="12"/>
      <c r="E602" s="12"/>
      <c r="F602" s="12"/>
      <c r="G602" s="12"/>
      <c r="H602" s="12"/>
      <c r="I602" s="12"/>
      <c r="J602" s="12"/>
      <c r="K602" s="12"/>
      <c r="L602" s="12"/>
      <c r="M602" s="49"/>
      <c r="N602" s="49"/>
      <c r="O602" s="12"/>
      <c r="P602" s="12"/>
      <c r="Q602" s="12"/>
      <c r="R602" s="12"/>
      <c r="S602" s="12"/>
    </row>
    <row r="603" spans="1:19" s="1" customFormat="1" x14ac:dyDescent="0.4">
      <c r="A603" s="12"/>
      <c r="B603" s="12"/>
      <c r="C603" s="42"/>
      <c r="D603" s="12"/>
      <c r="E603" s="12"/>
      <c r="F603" s="12"/>
      <c r="G603" s="12"/>
      <c r="H603" s="12"/>
      <c r="I603" s="12"/>
      <c r="J603" s="12"/>
      <c r="K603" s="12"/>
      <c r="L603" s="12"/>
      <c r="M603" s="49"/>
      <c r="N603" s="49"/>
      <c r="O603" s="12"/>
      <c r="P603" s="12"/>
      <c r="Q603" s="12"/>
      <c r="R603" s="12"/>
      <c r="S603" s="12"/>
    </row>
    <row r="604" spans="1:19" s="1" customFormat="1" x14ac:dyDescent="0.4">
      <c r="A604" s="12"/>
      <c r="B604" s="12"/>
      <c r="C604" s="42"/>
      <c r="D604" s="12"/>
      <c r="E604" s="12"/>
      <c r="F604" s="12"/>
      <c r="G604" s="12"/>
      <c r="H604" s="12"/>
      <c r="I604" s="12"/>
      <c r="J604" s="12"/>
      <c r="K604" s="12"/>
      <c r="L604" s="12"/>
      <c r="M604" s="49"/>
      <c r="N604" s="49"/>
      <c r="O604" s="12"/>
      <c r="P604" s="12"/>
      <c r="Q604" s="12"/>
      <c r="R604" s="12"/>
      <c r="S604" s="12"/>
    </row>
    <row r="605" spans="1:19" s="1" customFormat="1" x14ac:dyDescent="0.4">
      <c r="A605" s="12"/>
      <c r="B605" s="12"/>
      <c r="C605" s="42"/>
      <c r="D605" s="12"/>
      <c r="E605" s="12"/>
      <c r="F605" s="12"/>
      <c r="G605" s="12"/>
      <c r="H605" s="12"/>
      <c r="I605" s="12"/>
      <c r="J605" s="12"/>
      <c r="K605" s="12"/>
      <c r="L605" s="12"/>
      <c r="M605" s="49"/>
      <c r="N605" s="49"/>
      <c r="O605" s="12"/>
      <c r="P605" s="12"/>
      <c r="Q605" s="12"/>
      <c r="R605" s="12"/>
      <c r="S605" s="12"/>
    </row>
    <row r="606" spans="1:19" s="1" customFormat="1" x14ac:dyDescent="0.4">
      <c r="A606" s="12"/>
      <c r="B606" s="12"/>
      <c r="C606" s="42"/>
      <c r="D606" s="12"/>
      <c r="E606" s="12"/>
      <c r="F606" s="12"/>
      <c r="G606" s="12"/>
      <c r="H606" s="12"/>
      <c r="I606" s="12"/>
      <c r="J606" s="12"/>
      <c r="K606" s="12"/>
      <c r="L606" s="12"/>
      <c r="M606" s="49"/>
      <c r="N606" s="49"/>
      <c r="O606" s="12"/>
      <c r="P606" s="12"/>
      <c r="Q606" s="12"/>
      <c r="R606" s="12"/>
      <c r="S606" s="12"/>
    </row>
    <row r="607" spans="1:19" s="1" customFormat="1" x14ac:dyDescent="0.4">
      <c r="A607" s="12"/>
      <c r="B607" s="12"/>
      <c r="C607" s="42"/>
      <c r="D607" s="12"/>
      <c r="E607" s="12"/>
      <c r="F607" s="12"/>
      <c r="G607" s="12"/>
      <c r="H607" s="12"/>
      <c r="I607" s="12"/>
      <c r="J607" s="12"/>
      <c r="K607" s="12"/>
      <c r="L607" s="12"/>
      <c r="M607" s="49"/>
      <c r="N607" s="49"/>
      <c r="O607" s="12"/>
      <c r="P607" s="12"/>
      <c r="Q607" s="12"/>
      <c r="R607" s="12"/>
      <c r="S607" s="12"/>
    </row>
    <row r="608" spans="1:19" s="1" customFormat="1" x14ac:dyDescent="0.4">
      <c r="A608" s="12"/>
      <c r="B608" s="12"/>
      <c r="C608" s="42"/>
      <c r="D608" s="12"/>
      <c r="E608" s="12"/>
      <c r="F608" s="12"/>
      <c r="G608" s="12"/>
      <c r="H608" s="12"/>
      <c r="I608" s="12"/>
      <c r="J608" s="12"/>
      <c r="K608" s="12"/>
      <c r="L608" s="12"/>
      <c r="M608" s="49"/>
      <c r="N608" s="49"/>
      <c r="O608" s="12"/>
      <c r="P608" s="12"/>
      <c r="Q608" s="12"/>
      <c r="R608" s="12"/>
      <c r="S608" s="12"/>
    </row>
    <row r="609" spans="1:19" s="1" customFormat="1" x14ac:dyDescent="0.4">
      <c r="A609" s="12"/>
      <c r="B609" s="12"/>
      <c r="C609" s="42"/>
      <c r="D609" s="12"/>
      <c r="E609" s="12"/>
      <c r="F609" s="12"/>
      <c r="G609" s="12"/>
      <c r="H609" s="12"/>
      <c r="I609" s="12"/>
      <c r="J609" s="12"/>
      <c r="K609" s="12"/>
      <c r="L609" s="12"/>
      <c r="M609" s="49"/>
      <c r="N609" s="49"/>
      <c r="O609" s="12"/>
      <c r="P609" s="12"/>
      <c r="Q609" s="12"/>
      <c r="R609" s="12"/>
      <c r="S609" s="12"/>
    </row>
    <row r="610" spans="1:19" s="1" customFormat="1" x14ac:dyDescent="0.4">
      <c r="A610" s="12"/>
      <c r="B610" s="12"/>
      <c r="C610" s="42"/>
      <c r="D610" s="12"/>
      <c r="E610" s="12"/>
      <c r="F610" s="12"/>
      <c r="G610" s="12"/>
      <c r="H610" s="12"/>
      <c r="I610" s="12"/>
      <c r="J610" s="12"/>
      <c r="K610" s="12"/>
      <c r="L610" s="12"/>
      <c r="M610" s="49"/>
      <c r="N610" s="49"/>
      <c r="O610" s="12"/>
      <c r="P610" s="12"/>
      <c r="Q610" s="12"/>
      <c r="R610" s="12"/>
      <c r="S610" s="12"/>
    </row>
    <row r="611" spans="1:19" s="1" customFormat="1" x14ac:dyDescent="0.4">
      <c r="A611" s="12"/>
      <c r="B611" s="12"/>
      <c r="C611" s="42"/>
      <c r="D611" s="12"/>
      <c r="E611" s="12"/>
      <c r="F611" s="12"/>
      <c r="G611" s="12"/>
      <c r="H611" s="12"/>
      <c r="I611" s="12"/>
      <c r="J611" s="12"/>
      <c r="K611" s="12"/>
      <c r="L611" s="12"/>
      <c r="M611" s="49"/>
      <c r="N611" s="49"/>
      <c r="O611" s="12"/>
      <c r="P611" s="12"/>
      <c r="Q611" s="12"/>
      <c r="R611" s="12"/>
      <c r="S611" s="12"/>
    </row>
    <row r="612" spans="1:19" s="1" customFormat="1" x14ac:dyDescent="0.4">
      <c r="A612" s="12"/>
      <c r="B612" s="12"/>
      <c r="C612" s="42"/>
      <c r="D612" s="12"/>
      <c r="E612" s="12"/>
      <c r="F612" s="12"/>
      <c r="G612" s="12"/>
      <c r="H612" s="12"/>
      <c r="I612" s="12"/>
      <c r="J612" s="12"/>
      <c r="K612" s="12"/>
      <c r="L612" s="12"/>
      <c r="M612" s="49"/>
      <c r="N612" s="49"/>
      <c r="O612" s="12"/>
      <c r="P612" s="12"/>
      <c r="Q612" s="12"/>
      <c r="R612" s="12"/>
      <c r="S612" s="12"/>
    </row>
    <row r="613" spans="1:19" s="1" customFormat="1" x14ac:dyDescent="0.4">
      <c r="A613" s="12"/>
      <c r="B613" s="12"/>
      <c r="C613" s="42"/>
      <c r="D613" s="12"/>
      <c r="E613" s="12"/>
      <c r="F613" s="12"/>
      <c r="G613" s="12"/>
      <c r="H613" s="12"/>
      <c r="I613" s="12"/>
      <c r="J613" s="12"/>
      <c r="K613" s="12"/>
      <c r="L613" s="12"/>
      <c r="M613" s="49"/>
      <c r="N613" s="49"/>
      <c r="O613" s="12"/>
      <c r="P613" s="12"/>
      <c r="Q613" s="12"/>
      <c r="R613" s="12"/>
      <c r="S613" s="12"/>
    </row>
    <row r="614" spans="1:19" s="1" customFormat="1" x14ac:dyDescent="0.4">
      <c r="A614" s="12"/>
      <c r="B614" s="12"/>
      <c r="C614" s="42"/>
      <c r="D614" s="12"/>
      <c r="E614" s="12"/>
      <c r="F614" s="12"/>
      <c r="G614" s="12"/>
      <c r="H614" s="12"/>
      <c r="I614" s="12"/>
      <c r="J614" s="12"/>
      <c r="K614" s="12"/>
      <c r="L614" s="12"/>
      <c r="M614" s="49"/>
      <c r="N614" s="49"/>
      <c r="O614" s="12"/>
      <c r="P614" s="12"/>
      <c r="Q614" s="12"/>
      <c r="R614" s="12"/>
      <c r="S614" s="12"/>
    </row>
    <row r="615" spans="1:19" s="1" customFormat="1" x14ac:dyDescent="0.4">
      <c r="A615" s="12"/>
      <c r="B615" s="12"/>
      <c r="C615" s="42"/>
      <c r="D615" s="12"/>
      <c r="E615" s="12"/>
      <c r="F615" s="12"/>
      <c r="G615" s="12"/>
      <c r="H615" s="12"/>
      <c r="I615" s="12"/>
      <c r="J615" s="12"/>
      <c r="K615" s="12"/>
      <c r="L615" s="12"/>
      <c r="M615" s="49"/>
      <c r="N615" s="49"/>
      <c r="O615" s="12"/>
      <c r="P615" s="12"/>
      <c r="Q615" s="12"/>
      <c r="R615" s="12"/>
      <c r="S615" s="12"/>
    </row>
    <row r="616" spans="1:19" s="1" customFormat="1" x14ac:dyDescent="0.4">
      <c r="A616" s="12"/>
      <c r="B616" s="12"/>
      <c r="C616" s="42"/>
      <c r="D616" s="12"/>
      <c r="E616" s="12"/>
      <c r="F616" s="12"/>
      <c r="G616" s="12"/>
      <c r="H616" s="12"/>
      <c r="I616" s="12"/>
      <c r="J616" s="12"/>
      <c r="K616" s="12"/>
      <c r="L616" s="12"/>
      <c r="M616" s="49"/>
      <c r="N616" s="49"/>
      <c r="O616" s="12"/>
      <c r="P616" s="12"/>
      <c r="Q616" s="12"/>
      <c r="R616" s="12"/>
      <c r="S616" s="12"/>
    </row>
    <row r="617" spans="1:19" s="1" customFormat="1" x14ac:dyDescent="0.4">
      <c r="A617" s="12"/>
      <c r="B617" s="12"/>
      <c r="C617" s="42"/>
      <c r="D617" s="12"/>
      <c r="E617" s="12"/>
      <c r="F617" s="12"/>
      <c r="G617" s="12"/>
      <c r="H617" s="12"/>
      <c r="I617" s="12"/>
      <c r="J617" s="12"/>
      <c r="K617" s="12"/>
      <c r="L617" s="12"/>
      <c r="M617" s="49"/>
      <c r="N617" s="49"/>
      <c r="O617" s="12"/>
      <c r="P617" s="12"/>
      <c r="Q617" s="12"/>
      <c r="R617" s="12"/>
      <c r="S617" s="12"/>
    </row>
    <row r="618" spans="1:19" s="1" customFormat="1" x14ac:dyDescent="0.4">
      <c r="A618" s="12"/>
      <c r="B618" s="12"/>
      <c r="C618" s="42"/>
      <c r="D618" s="12"/>
      <c r="E618" s="12"/>
      <c r="F618" s="12"/>
      <c r="G618" s="12"/>
      <c r="H618" s="12"/>
      <c r="I618" s="12"/>
      <c r="J618" s="12"/>
      <c r="K618" s="12"/>
      <c r="L618" s="12"/>
      <c r="M618" s="49"/>
      <c r="N618" s="49"/>
      <c r="O618" s="12"/>
      <c r="P618" s="12"/>
      <c r="Q618" s="12"/>
      <c r="R618" s="12"/>
      <c r="S618" s="12"/>
    </row>
    <row r="619" spans="1:19" s="1" customFormat="1" x14ac:dyDescent="0.4">
      <c r="A619" s="12"/>
      <c r="B619" s="12"/>
      <c r="C619" s="42"/>
      <c r="D619" s="12"/>
      <c r="E619" s="12"/>
      <c r="F619" s="12"/>
      <c r="G619" s="12"/>
      <c r="H619" s="12"/>
      <c r="I619" s="12"/>
      <c r="J619" s="12"/>
      <c r="K619" s="12"/>
      <c r="L619" s="12"/>
      <c r="M619" s="49"/>
      <c r="N619" s="49"/>
      <c r="O619" s="12"/>
      <c r="P619" s="12"/>
      <c r="Q619" s="12"/>
      <c r="R619" s="12"/>
      <c r="S619" s="12"/>
    </row>
    <row r="620" spans="1:19" s="1" customFormat="1" x14ac:dyDescent="0.4">
      <c r="A620" s="12"/>
      <c r="B620" s="12"/>
      <c r="C620" s="42"/>
      <c r="D620" s="12"/>
      <c r="E620" s="12"/>
      <c r="F620" s="12"/>
      <c r="G620" s="12"/>
      <c r="H620" s="12"/>
      <c r="I620" s="12"/>
      <c r="J620" s="12"/>
      <c r="K620" s="12"/>
      <c r="L620" s="12"/>
      <c r="M620" s="49"/>
      <c r="N620" s="49"/>
      <c r="O620" s="12"/>
      <c r="P620" s="12"/>
      <c r="Q620" s="12"/>
      <c r="R620" s="12"/>
      <c r="S620" s="12"/>
    </row>
    <row r="621" spans="1:19" s="1" customFormat="1" x14ac:dyDescent="0.4">
      <c r="A621" s="12"/>
      <c r="B621" s="12"/>
      <c r="C621" s="42"/>
      <c r="D621" s="12"/>
      <c r="E621" s="12"/>
      <c r="F621" s="12"/>
      <c r="G621" s="12"/>
      <c r="H621" s="12"/>
      <c r="I621" s="12"/>
      <c r="J621" s="12"/>
      <c r="K621" s="12"/>
      <c r="L621" s="12"/>
      <c r="M621" s="49"/>
      <c r="N621" s="49"/>
      <c r="O621" s="12"/>
      <c r="P621" s="12"/>
      <c r="Q621" s="12"/>
      <c r="R621" s="12"/>
      <c r="S621" s="12"/>
    </row>
    <row r="622" spans="1:19" s="1" customFormat="1" x14ac:dyDescent="0.4">
      <c r="A622" s="12"/>
      <c r="B622" s="12"/>
      <c r="C622" s="42"/>
      <c r="D622" s="12"/>
      <c r="E622" s="12"/>
      <c r="F622" s="12"/>
      <c r="G622" s="12"/>
      <c r="H622" s="12"/>
      <c r="I622" s="12"/>
      <c r="J622" s="12"/>
      <c r="K622" s="12"/>
      <c r="L622" s="12"/>
      <c r="M622" s="49"/>
      <c r="N622" s="49"/>
      <c r="O622" s="12"/>
      <c r="P622" s="12"/>
      <c r="Q622" s="12"/>
      <c r="R622" s="12"/>
      <c r="S622" s="12"/>
    </row>
    <row r="623" spans="1:19" s="1" customFormat="1" x14ac:dyDescent="0.4">
      <c r="A623" s="12"/>
      <c r="B623" s="12"/>
      <c r="C623" s="42"/>
      <c r="D623" s="12"/>
      <c r="E623" s="12"/>
      <c r="F623" s="12"/>
      <c r="G623" s="12"/>
      <c r="H623" s="12"/>
      <c r="I623" s="12"/>
      <c r="J623" s="12"/>
      <c r="K623" s="12"/>
      <c r="L623" s="12"/>
      <c r="M623" s="49"/>
      <c r="N623" s="49"/>
      <c r="O623" s="12"/>
      <c r="P623" s="12"/>
      <c r="Q623" s="12"/>
      <c r="R623" s="12"/>
      <c r="S623" s="12"/>
    </row>
    <row r="624" spans="1:19" s="1" customFormat="1" x14ac:dyDescent="0.4">
      <c r="A624" s="12"/>
      <c r="B624" s="12"/>
      <c r="C624" s="42"/>
      <c r="D624" s="12"/>
      <c r="E624" s="12"/>
      <c r="F624" s="12"/>
      <c r="G624" s="12"/>
      <c r="H624" s="12"/>
      <c r="I624" s="12"/>
      <c r="J624" s="12"/>
      <c r="K624" s="12"/>
      <c r="L624" s="12"/>
      <c r="M624" s="49"/>
      <c r="N624" s="49"/>
      <c r="O624" s="12"/>
      <c r="P624" s="12"/>
      <c r="Q624" s="12"/>
      <c r="R624" s="12"/>
      <c r="S624" s="12"/>
    </row>
    <row r="625" spans="1:19" s="1" customFormat="1" x14ac:dyDescent="0.4">
      <c r="A625" s="12"/>
      <c r="B625" s="12"/>
      <c r="C625" s="42"/>
      <c r="D625" s="12"/>
      <c r="E625" s="12"/>
      <c r="F625" s="12"/>
      <c r="G625" s="12"/>
      <c r="H625" s="12"/>
      <c r="I625" s="12"/>
      <c r="J625" s="12"/>
      <c r="K625" s="12"/>
      <c r="L625" s="12"/>
      <c r="M625" s="49"/>
      <c r="N625" s="49"/>
      <c r="O625" s="12"/>
      <c r="P625" s="12"/>
      <c r="Q625" s="12"/>
      <c r="R625" s="12"/>
      <c r="S625" s="12"/>
    </row>
    <row r="626" spans="1:19" s="1" customFormat="1" x14ac:dyDescent="0.4">
      <c r="A626" s="12"/>
      <c r="B626" s="12"/>
      <c r="C626" s="42"/>
      <c r="D626" s="12"/>
      <c r="E626" s="12"/>
      <c r="F626" s="12"/>
      <c r="G626" s="12"/>
      <c r="H626" s="12"/>
      <c r="I626" s="12"/>
      <c r="J626" s="12"/>
      <c r="K626" s="12"/>
      <c r="L626" s="12"/>
      <c r="M626" s="49"/>
      <c r="N626" s="49"/>
      <c r="O626" s="12"/>
      <c r="P626" s="12"/>
      <c r="Q626" s="12"/>
      <c r="R626" s="12"/>
      <c r="S626" s="12"/>
    </row>
    <row r="627" spans="1:19" s="1" customFormat="1" x14ac:dyDescent="0.4">
      <c r="A627" s="12"/>
      <c r="B627" s="12"/>
      <c r="C627" s="42"/>
      <c r="D627" s="12"/>
      <c r="E627" s="12"/>
      <c r="F627" s="12"/>
      <c r="G627" s="12"/>
      <c r="H627" s="12"/>
      <c r="I627" s="12"/>
      <c r="J627" s="12"/>
      <c r="K627" s="12"/>
      <c r="L627" s="12"/>
      <c r="M627" s="49"/>
      <c r="N627" s="49"/>
      <c r="O627" s="12"/>
      <c r="P627" s="12"/>
      <c r="Q627" s="12"/>
      <c r="R627" s="12"/>
      <c r="S627" s="12"/>
    </row>
    <row r="628" spans="1:19" s="1" customFormat="1" x14ac:dyDescent="0.4">
      <c r="A628" s="12"/>
      <c r="B628" s="12"/>
      <c r="C628" s="42"/>
      <c r="D628" s="12"/>
      <c r="E628" s="12"/>
      <c r="F628" s="12"/>
      <c r="G628" s="12"/>
      <c r="H628" s="12"/>
      <c r="I628" s="12"/>
      <c r="J628" s="12"/>
      <c r="K628" s="12"/>
      <c r="L628" s="12"/>
      <c r="M628" s="49"/>
      <c r="N628" s="49"/>
      <c r="O628" s="12"/>
      <c r="P628" s="12"/>
      <c r="Q628" s="12"/>
      <c r="R628" s="12"/>
      <c r="S628" s="12"/>
    </row>
    <row r="629" spans="1:19" s="1" customFormat="1" x14ac:dyDescent="0.4">
      <c r="A629" s="12"/>
      <c r="B629" s="12"/>
      <c r="C629" s="42"/>
      <c r="D629" s="12"/>
      <c r="E629" s="12"/>
      <c r="F629" s="12"/>
      <c r="G629" s="12"/>
      <c r="H629" s="12"/>
      <c r="I629" s="12"/>
      <c r="J629" s="12"/>
      <c r="K629" s="12"/>
      <c r="L629" s="12"/>
      <c r="M629" s="49"/>
      <c r="N629" s="49"/>
      <c r="O629" s="12"/>
      <c r="P629" s="12"/>
      <c r="Q629" s="12"/>
      <c r="R629" s="12"/>
      <c r="S629" s="12"/>
    </row>
    <row r="630" spans="1:19" s="1" customFormat="1" x14ac:dyDescent="0.4">
      <c r="A630" s="12"/>
      <c r="B630" s="12"/>
      <c r="C630" s="42"/>
      <c r="D630" s="12"/>
      <c r="E630" s="12"/>
      <c r="F630" s="12"/>
      <c r="G630" s="12"/>
      <c r="H630" s="12"/>
      <c r="I630" s="12"/>
      <c r="J630" s="12"/>
      <c r="K630" s="12"/>
      <c r="L630" s="12"/>
      <c r="M630" s="49"/>
      <c r="N630" s="49"/>
      <c r="O630" s="12"/>
      <c r="P630" s="12"/>
      <c r="Q630" s="12"/>
      <c r="R630" s="12"/>
      <c r="S630" s="12"/>
    </row>
    <row r="631" spans="1:19" s="1" customFormat="1" x14ac:dyDescent="0.4">
      <c r="A631" s="12"/>
      <c r="B631" s="12"/>
      <c r="C631" s="42"/>
      <c r="D631" s="12"/>
      <c r="E631" s="12"/>
      <c r="F631" s="12"/>
      <c r="G631" s="12"/>
      <c r="H631" s="12"/>
      <c r="I631" s="12"/>
      <c r="J631" s="12"/>
      <c r="K631" s="12"/>
      <c r="L631" s="12"/>
      <c r="M631" s="49"/>
      <c r="N631" s="49"/>
      <c r="O631" s="12"/>
      <c r="P631" s="12"/>
      <c r="Q631" s="12"/>
      <c r="R631" s="12"/>
      <c r="S631" s="12"/>
    </row>
    <row r="632" spans="1:19" s="1" customFormat="1" x14ac:dyDescent="0.4">
      <c r="A632" s="12"/>
      <c r="B632" s="12"/>
      <c r="C632" s="42"/>
      <c r="D632" s="12"/>
      <c r="E632" s="12"/>
      <c r="F632" s="12"/>
      <c r="G632" s="12"/>
      <c r="H632" s="12"/>
      <c r="I632" s="12"/>
      <c r="J632" s="12"/>
      <c r="K632" s="12"/>
      <c r="L632" s="12"/>
      <c r="M632" s="49"/>
      <c r="N632" s="49"/>
      <c r="O632" s="12"/>
      <c r="P632" s="12"/>
      <c r="Q632" s="12"/>
      <c r="R632" s="12"/>
      <c r="S632" s="12"/>
    </row>
    <row r="633" spans="1:19" s="1" customFormat="1" x14ac:dyDescent="0.4">
      <c r="A633" s="12"/>
      <c r="B633" s="12"/>
      <c r="C633" s="42"/>
      <c r="D633" s="12"/>
      <c r="E633" s="12"/>
      <c r="F633" s="12"/>
      <c r="G633" s="12"/>
      <c r="H633" s="12"/>
      <c r="I633" s="12"/>
      <c r="J633" s="12"/>
      <c r="K633" s="12"/>
      <c r="L633" s="12"/>
      <c r="M633" s="49"/>
      <c r="N633" s="49"/>
      <c r="O633" s="12"/>
      <c r="P633" s="12"/>
      <c r="Q633" s="12"/>
      <c r="R633" s="12"/>
      <c r="S633" s="12"/>
    </row>
    <row r="634" spans="1:19" s="1" customFormat="1" x14ac:dyDescent="0.4">
      <c r="A634" s="12"/>
      <c r="B634" s="12"/>
      <c r="C634" s="42"/>
      <c r="D634" s="12"/>
      <c r="E634" s="12"/>
      <c r="F634" s="12"/>
      <c r="G634" s="12"/>
      <c r="H634" s="12"/>
      <c r="I634" s="12"/>
      <c r="J634" s="12"/>
      <c r="K634" s="12"/>
      <c r="L634" s="12"/>
      <c r="M634" s="49"/>
      <c r="N634" s="49"/>
      <c r="O634" s="12"/>
      <c r="P634" s="12"/>
      <c r="Q634" s="12"/>
      <c r="R634" s="12"/>
      <c r="S634" s="12"/>
    </row>
    <row r="635" spans="1:19" s="1" customFormat="1" x14ac:dyDescent="0.4">
      <c r="A635" s="12"/>
      <c r="B635" s="12"/>
      <c r="C635" s="42"/>
      <c r="D635" s="12"/>
      <c r="E635" s="12"/>
      <c r="F635" s="12"/>
      <c r="G635" s="12"/>
      <c r="H635" s="12"/>
      <c r="I635" s="12"/>
      <c r="J635" s="12"/>
      <c r="K635" s="12"/>
      <c r="L635" s="12"/>
      <c r="M635" s="49"/>
      <c r="N635" s="49"/>
      <c r="O635" s="12"/>
      <c r="P635" s="12"/>
      <c r="Q635" s="12"/>
      <c r="R635" s="12"/>
      <c r="S635" s="12"/>
    </row>
    <row r="636" spans="1:19" s="1" customFormat="1" x14ac:dyDescent="0.4">
      <c r="A636" s="12"/>
      <c r="B636" s="12"/>
      <c r="C636" s="42"/>
      <c r="D636" s="12"/>
      <c r="E636" s="12"/>
      <c r="F636" s="12"/>
      <c r="G636" s="12"/>
      <c r="H636" s="12"/>
      <c r="I636" s="12"/>
      <c r="J636" s="12"/>
      <c r="K636" s="12"/>
      <c r="L636" s="12"/>
      <c r="M636" s="49"/>
      <c r="N636" s="49"/>
      <c r="O636" s="12"/>
      <c r="P636" s="12"/>
      <c r="Q636" s="12"/>
      <c r="R636" s="12"/>
      <c r="S636" s="12"/>
    </row>
    <row r="637" spans="1:19" s="1" customFormat="1" x14ac:dyDescent="0.4">
      <c r="A637" s="12"/>
      <c r="B637" s="12"/>
      <c r="C637" s="42"/>
      <c r="D637" s="12"/>
      <c r="E637" s="12"/>
      <c r="F637" s="12"/>
      <c r="G637" s="12"/>
      <c r="H637" s="12"/>
      <c r="I637" s="12"/>
      <c r="J637" s="12"/>
      <c r="K637" s="12"/>
      <c r="L637" s="12"/>
      <c r="M637" s="49"/>
      <c r="N637" s="49"/>
      <c r="O637" s="12"/>
      <c r="P637" s="12"/>
      <c r="Q637" s="12"/>
      <c r="R637" s="12"/>
      <c r="S637" s="12"/>
    </row>
    <row r="638" spans="1:19" s="1" customFormat="1" x14ac:dyDescent="0.4">
      <c r="A638" s="12"/>
      <c r="B638" s="12"/>
      <c r="C638" s="42"/>
      <c r="D638" s="12"/>
      <c r="E638" s="12"/>
      <c r="F638" s="12"/>
      <c r="G638" s="12"/>
      <c r="H638" s="12"/>
      <c r="I638" s="12"/>
      <c r="J638" s="12"/>
      <c r="K638" s="12"/>
      <c r="L638" s="12"/>
      <c r="M638" s="49"/>
      <c r="N638" s="49"/>
      <c r="O638" s="12"/>
      <c r="P638" s="12"/>
      <c r="Q638" s="12"/>
      <c r="R638" s="12"/>
      <c r="S638" s="12"/>
    </row>
    <row r="639" spans="1:19" s="1" customFormat="1" x14ac:dyDescent="0.4">
      <c r="A639" s="12"/>
      <c r="B639" s="12"/>
      <c r="C639" s="42"/>
      <c r="D639" s="12"/>
      <c r="E639" s="12"/>
      <c r="F639" s="12"/>
      <c r="G639" s="12"/>
      <c r="H639" s="12"/>
      <c r="I639" s="12"/>
      <c r="J639" s="12"/>
      <c r="K639" s="12"/>
      <c r="L639" s="12"/>
      <c r="M639" s="49"/>
      <c r="N639" s="49"/>
      <c r="O639" s="12"/>
      <c r="P639" s="12"/>
      <c r="Q639" s="12"/>
      <c r="R639" s="12"/>
      <c r="S639" s="12"/>
    </row>
    <row r="640" spans="1:19" s="1" customFormat="1" x14ac:dyDescent="0.4">
      <c r="A640" s="12"/>
      <c r="B640" s="12"/>
      <c r="C640" s="42"/>
      <c r="D640" s="12"/>
      <c r="E640" s="12"/>
      <c r="F640" s="12"/>
      <c r="G640" s="12"/>
      <c r="H640" s="12"/>
      <c r="I640" s="12"/>
      <c r="J640" s="12"/>
      <c r="K640" s="12"/>
      <c r="L640" s="12"/>
      <c r="M640" s="49"/>
      <c r="N640" s="49"/>
      <c r="O640" s="12"/>
      <c r="P640" s="12"/>
      <c r="Q640" s="12"/>
      <c r="R640" s="12"/>
      <c r="S640" s="12"/>
    </row>
    <row r="641" spans="1:19" s="1" customFormat="1" x14ac:dyDescent="0.4">
      <c r="A641" s="12"/>
      <c r="B641" s="12"/>
      <c r="C641" s="42"/>
      <c r="D641" s="12"/>
      <c r="E641" s="12"/>
      <c r="F641" s="12"/>
      <c r="G641" s="12"/>
      <c r="H641" s="12"/>
      <c r="I641" s="12"/>
      <c r="J641" s="12"/>
      <c r="K641" s="12"/>
      <c r="L641" s="12"/>
      <c r="M641" s="49"/>
      <c r="N641" s="49"/>
      <c r="O641" s="12"/>
      <c r="P641" s="12"/>
      <c r="Q641" s="12"/>
      <c r="R641" s="12"/>
      <c r="S641" s="12"/>
    </row>
    <row r="642" spans="1:19" s="1" customFormat="1" x14ac:dyDescent="0.4">
      <c r="A642" s="12"/>
      <c r="B642" s="12"/>
      <c r="C642" s="42"/>
      <c r="D642" s="12"/>
      <c r="E642" s="12"/>
      <c r="F642" s="12"/>
      <c r="G642" s="12"/>
      <c r="H642" s="12"/>
      <c r="I642" s="12"/>
      <c r="J642" s="12"/>
      <c r="K642" s="12"/>
      <c r="L642" s="12"/>
      <c r="M642" s="49"/>
      <c r="N642" s="49"/>
      <c r="O642" s="12"/>
      <c r="P642" s="12"/>
      <c r="Q642" s="12"/>
      <c r="R642" s="12"/>
      <c r="S642" s="12"/>
    </row>
    <row r="643" spans="1:19" s="1" customFormat="1" x14ac:dyDescent="0.4">
      <c r="A643" s="12"/>
      <c r="B643" s="12"/>
      <c r="C643" s="42"/>
      <c r="D643" s="12"/>
      <c r="E643" s="12"/>
      <c r="F643" s="12"/>
      <c r="G643" s="12"/>
      <c r="H643" s="12"/>
      <c r="I643" s="12"/>
      <c r="J643" s="12"/>
      <c r="K643" s="12"/>
      <c r="L643" s="12"/>
      <c r="M643" s="49"/>
      <c r="N643" s="49"/>
      <c r="O643" s="12"/>
      <c r="P643" s="12"/>
      <c r="Q643" s="12"/>
      <c r="R643" s="12"/>
      <c r="S643" s="12"/>
    </row>
    <row r="644" spans="1:19" s="1" customFormat="1" x14ac:dyDescent="0.4">
      <c r="A644" s="12"/>
      <c r="B644" s="12"/>
      <c r="C644" s="42"/>
      <c r="D644" s="12"/>
      <c r="E644" s="12"/>
      <c r="F644" s="12"/>
      <c r="G644" s="12"/>
      <c r="H644" s="12"/>
      <c r="I644" s="12"/>
      <c r="J644" s="12"/>
      <c r="K644" s="12"/>
      <c r="L644" s="12"/>
      <c r="M644" s="49"/>
      <c r="N644" s="49"/>
      <c r="O644" s="12"/>
      <c r="P644" s="12"/>
      <c r="Q644" s="12"/>
      <c r="R644" s="12"/>
      <c r="S644" s="12"/>
    </row>
    <row r="645" spans="1:19" s="1" customFormat="1" x14ac:dyDescent="0.4">
      <c r="A645" s="12"/>
      <c r="B645" s="12"/>
      <c r="C645" s="42"/>
      <c r="D645" s="12"/>
      <c r="E645" s="12"/>
      <c r="F645" s="12"/>
      <c r="G645" s="12"/>
      <c r="H645" s="12"/>
      <c r="I645" s="12"/>
      <c r="J645" s="12"/>
      <c r="K645" s="12"/>
      <c r="L645" s="12"/>
      <c r="M645" s="49"/>
      <c r="N645" s="49"/>
      <c r="O645" s="12"/>
      <c r="P645" s="12"/>
      <c r="Q645" s="12"/>
      <c r="R645" s="12"/>
      <c r="S645" s="12"/>
    </row>
    <row r="646" spans="1:19" s="1" customFormat="1" x14ac:dyDescent="0.4">
      <c r="A646" s="12"/>
      <c r="B646" s="12"/>
      <c r="C646" s="42"/>
      <c r="D646" s="12"/>
      <c r="E646" s="12"/>
      <c r="F646" s="12"/>
      <c r="G646" s="12"/>
      <c r="H646" s="12"/>
      <c r="I646" s="12"/>
      <c r="J646" s="12"/>
      <c r="K646" s="12"/>
      <c r="L646" s="12"/>
      <c r="M646" s="49"/>
      <c r="N646" s="49"/>
      <c r="O646" s="12"/>
      <c r="P646" s="12"/>
      <c r="Q646" s="12"/>
      <c r="R646" s="12"/>
      <c r="S646" s="12"/>
    </row>
    <row r="647" spans="1:19" s="1" customFormat="1" x14ac:dyDescent="0.4">
      <c r="A647" s="12"/>
      <c r="B647" s="12"/>
      <c r="C647" s="42"/>
      <c r="D647" s="12"/>
      <c r="E647" s="12"/>
      <c r="F647" s="12"/>
      <c r="G647" s="12"/>
      <c r="H647" s="12"/>
      <c r="I647" s="12"/>
      <c r="J647" s="12"/>
      <c r="K647" s="12"/>
      <c r="L647" s="12"/>
      <c r="M647" s="49"/>
      <c r="N647" s="49"/>
      <c r="O647" s="12"/>
      <c r="P647" s="12"/>
      <c r="Q647" s="12"/>
      <c r="R647" s="12"/>
      <c r="S647" s="12"/>
    </row>
    <row r="648" spans="1:19" s="1" customFormat="1" x14ac:dyDescent="0.4">
      <c r="A648" s="12"/>
      <c r="B648" s="12"/>
      <c r="C648" s="42"/>
      <c r="D648" s="12"/>
      <c r="E648" s="12"/>
      <c r="F648" s="12"/>
      <c r="G648" s="12"/>
      <c r="H648" s="12"/>
      <c r="I648" s="12"/>
      <c r="J648" s="12"/>
      <c r="K648" s="12"/>
      <c r="L648" s="12"/>
      <c r="M648" s="49"/>
      <c r="N648" s="49"/>
      <c r="O648" s="12"/>
      <c r="P648" s="12"/>
      <c r="Q648" s="12"/>
      <c r="R648" s="12"/>
      <c r="S648" s="12"/>
    </row>
    <row r="649" spans="1:19" s="1" customFormat="1" x14ac:dyDescent="0.4">
      <c r="A649" s="12"/>
      <c r="B649" s="12"/>
      <c r="C649" s="42"/>
      <c r="D649" s="12"/>
      <c r="E649" s="12"/>
      <c r="F649" s="12"/>
      <c r="G649" s="12"/>
      <c r="H649" s="12"/>
      <c r="I649" s="12"/>
      <c r="J649" s="12"/>
      <c r="K649" s="12"/>
      <c r="L649" s="12"/>
      <c r="M649" s="49"/>
      <c r="N649" s="49"/>
      <c r="O649" s="12"/>
      <c r="P649" s="12"/>
      <c r="Q649" s="12"/>
      <c r="R649" s="12"/>
      <c r="S649" s="12"/>
    </row>
    <row r="650" spans="1:19" s="1" customFormat="1" x14ac:dyDescent="0.4">
      <c r="A650" s="12"/>
      <c r="B650" s="12"/>
      <c r="C650" s="42"/>
      <c r="D650" s="12"/>
      <c r="E650" s="12"/>
      <c r="F650" s="12"/>
      <c r="G650" s="12"/>
      <c r="H650" s="12"/>
      <c r="I650" s="12"/>
      <c r="J650" s="12"/>
      <c r="K650" s="12"/>
      <c r="L650" s="12"/>
      <c r="M650" s="49"/>
      <c r="N650" s="49"/>
      <c r="O650" s="12"/>
      <c r="P650" s="12"/>
      <c r="Q650" s="12"/>
      <c r="R650" s="12"/>
      <c r="S650" s="12"/>
    </row>
    <row r="651" spans="1:19" s="1" customFormat="1" x14ac:dyDescent="0.4">
      <c r="A651" s="12"/>
      <c r="B651" s="12"/>
      <c r="C651" s="42"/>
      <c r="D651" s="12"/>
      <c r="E651" s="12"/>
      <c r="F651" s="12"/>
      <c r="G651" s="12"/>
      <c r="H651" s="12"/>
      <c r="I651" s="12"/>
      <c r="J651" s="12"/>
      <c r="K651" s="12"/>
      <c r="L651" s="12"/>
      <c r="M651" s="49"/>
      <c r="N651" s="49"/>
      <c r="O651" s="12"/>
      <c r="P651" s="12"/>
      <c r="Q651" s="12"/>
      <c r="R651" s="12"/>
      <c r="S651" s="12"/>
    </row>
    <row r="652" spans="1:19" s="1" customFormat="1" x14ac:dyDescent="0.4">
      <c r="A652" s="12"/>
      <c r="B652" s="12"/>
      <c r="C652" s="42"/>
      <c r="D652" s="12"/>
      <c r="E652" s="12"/>
      <c r="F652" s="12"/>
      <c r="G652" s="12"/>
      <c r="H652" s="12"/>
      <c r="I652" s="12"/>
      <c r="J652" s="12"/>
      <c r="K652" s="12"/>
      <c r="L652" s="12"/>
      <c r="M652" s="49"/>
      <c r="N652" s="49"/>
      <c r="O652" s="12"/>
      <c r="P652" s="12"/>
      <c r="Q652" s="12"/>
      <c r="R652" s="12"/>
      <c r="S652" s="12"/>
    </row>
    <row r="653" spans="1:19" s="1" customFormat="1" x14ac:dyDescent="0.4">
      <c r="A653" s="12"/>
      <c r="B653" s="12"/>
      <c r="C653" s="42"/>
      <c r="D653" s="12"/>
      <c r="E653" s="12"/>
      <c r="F653" s="12"/>
      <c r="G653" s="12"/>
      <c r="H653" s="12"/>
      <c r="I653" s="12"/>
      <c r="J653" s="12"/>
      <c r="K653" s="12"/>
      <c r="L653" s="12"/>
      <c r="M653" s="49"/>
      <c r="N653" s="49"/>
      <c r="O653" s="12"/>
      <c r="P653" s="12"/>
      <c r="Q653" s="12"/>
      <c r="R653" s="12"/>
      <c r="S653" s="12"/>
    </row>
    <row r="654" spans="1:19" s="1" customFormat="1" x14ac:dyDescent="0.4">
      <c r="A654" s="12"/>
      <c r="B654" s="12"/>
      <c r="C654" s="42"/>
      <c r="D654" s="12"/>
      <c r="E654" s="12"/>
      <c r="F654" s="12"/>
      <c r="G654" s="12"/>
      <c r="H654" s="12"/>
      <c r="I654" s="12"/>
      <c r="J654" s="12"/>
      <c r="K654" s="12"/>
      <c r="L654" s="12"/>
      <c r="M654" s="49"/>
      <c r="N654" s="49"/>
      <c r="O654" s="12"/>
      <c r="P654" s="12"/>
      <c r="Q654" s="12"/>
      <c r="R654" s="12"/>
      <c r="S654" s="12"/>
    </row>
    <row r="655" spans="1:19" s="1" customFormat="1" x14ac:dyDescent="0.4">
      <c r="A655" s="12"/>
      <c r="B655" s="12"/>
      <c r="C655" s="42"/>
      <c r="D655" s="12"/>
      <c r="E655" s="12"/>
      <c r="F655" s="12"/>
      <c r="G655" s="12"/>
      <c r="H655" s="12"/>
      <c r="I655" s="12"/>
      <c r="J655" s="12"/>
      <c r="K655" s="12"/>
      <c r="L655" s="12"/>
      <c r="M655" s="49"/>
      <c r="N655" s="49"/>
      <c r="O655" s="12"/>
      <c r="P655" s="12"/>
      <c r="Q655" s="12"/>
      <c r="R655" s="12"/>
      <c r="S655" s="12"/>
    </row>
    <row r="656" spans="1:19" s="1" customFormat="1" x14ac:dyDescent="0.4">
      <c r="A656" s="12"/>
      <c r="B656" s="12"/>
      <c r="C656" s="42"/>
      <c r="D656" s="12"/>
      <c r="E656" s="12"/>
      <c r="F656" s="12"/>
      <c r="G656" s="12"/>
      <c r="H656" s="12"/>
      <c r="I656" s="12"/>
      <c r="J656" s="12"/>
      <c r="K656" s="12"/>
      <c r="L656" s="12"/>
      <c r="M656" s="49"/>
      <c r="N656" s="49"/>
      <c r="O656" s="12"/>
      <c r="P656" s="12"/>
      <c r="Q656" s="12"/>
      <c r="R656" s="12"/>
      <c r="S656" s="12"/>
    </row>
    <row r="657" spans="1:19" s="1" customFormat="1" x14ac:dyDescent="0.4">
      <c r="A657" s="12"/>
      <c r="B657" s="12"/>
      <c r="C657" s="42"/>
      <c r="D657" s="12"/>
      <c r="E657" s="12"/>
      <c r="F657" s="12"/>
      <c r="G657" s="12"/>
      <c r="H657" s="12"/>
      <c r="I657" s="12"/>
      <c r="J657" s="12"/>
      <c r="K657" s="12"/>
      <c r="L657" s="12"/>
      <c r="M657" s="49"/>
      <c r="N657" s="49"/>
      <c r="O657" s="12"/>
      <c r="P657" s="12"/>
      <c r="Q657" s="12"/>
      <c r="R657" s="12"/>
      <c r="S657" s="12"/>
    </row>
    <row r="658" spans="1:19" s="1" customFormat="1" x14ac:dyDescent="0.4">
      <c r="A658" s="12"/>
      <c r="B658" s="12"/>
      <c r="C658" s="42"/>
      <c r="D658" s="12"/>
      <c r="E658" s="12"/>
      <c r="F658" s="12"/>
      <c r="G658" s="12"/>
      <c r="H658" s="12"/>
      <c r="I658" s="12"/>
      <c r="J658" s="12"/>
      <c r="K658" s="12"/>
      <c r="L658" s="12"/>
      <c r="M658" s="49"/>
      <c r="N658" s="49"/>
      <c r="O658" s="12"/>
      <c r="P658" s="12"/>
      <c r="Q658" s="12"/>
      <c r="R658" s="12"/>
      <c r="S658" s="12"/>
    </row>
    <row r="659" spans="1:19" s="1" customFormat="1" x14ac:dyDescent="0.4">
      <c r="A659" s="12"/>
      <c r="B659" s="12"/>
      <c r="C659" s="42"/>
      <c r="D659" s="12"/>
      <c r="E659" s="12"/>
      <c r="F659" s="12"/>
      <c r="G659" s="12"/>
      <c r="H659" s="12"/>
      <c r="I659" s="12"/>
      <c r="J659" s="12"/>
      <c r="K659" s="12"/>
      <c r="L659" s="12"/>
      <c r="M659" s="49"/>
      <c r="N659" s="49"/>
      <c r="O659" s="12"/>
      <c r="P659" s="12"/>
      <c r="Q659" s="12"/>
      <c r="R659" s="12"/>
      <c r="S659" s="12"/>
    </row>
    <row r="660" spans="1:19" s="1" customFormat="1" x14ac:dyDescent="0.4">
      <c r="A660" s="12"/>
      <c r="B660" s="12"/>
      <c r="C660" s="42"/>
      <c r="D660" s="12"/>
      <c r="E660" s="12"/>
      <c r="F660" s="12"/>
      <c r="G660" s="12"/>
      <c r="H660" s="12"/>
      <c r="I660" s="12"/>
      <c r="J660" s="12"/>
      <c r="K660" s="12"/>
      <c r="L660" s="12"/>
      <c r="M660" s="49"/>
      <c r="N660" s="49"/>
      <c r="O660" s="12"/>
      <c r="P660" s="12"/>
      <c r="Q660" s="12"/>
      <c r="R660" s="12"/>
      <c r="S660" s="12"/>
    </row>
    <row r="661" spans="1:19" s="1" customFormat="1" x14ac:dyDescent="0.4">
      <c r="A661" s="12"/>
      <c r="B661" s="12"/>
      <c r="C661" s="42"/>
      <c r="D661" s="12"/>
      <c r="E661" s="12"/>
      <c r="F661" s="12"/>
      <c r="G661" s="12"/>
      <c r="H661" s="12"/>
      <c r="I661" s="12"/>
      <c r="J661" s="12"/>
      <c r="K661" s="12"/>
      <c r="L661" s="12"/>
      <c r="M661" s="49"/>
      <c r="N661" s="49"/>
      <c r="O661" s="12"/>
      <c r="P661" s="12"/>
      <c r="Q661" s="12"/>
      <c r="R661" s="12"/>
      <c r="S661" s="12"/>
    </row>
    <row r="662" spans="1:19" s="1" customFormat="1" x14ac:dyDescent="0.4">
      <c r="A662" s="12"/>
      <c r="B662" s="12"/>
      <c r="C662" s="42"/>
      <c r="D662" s="12"/>
      <c r="E662" s="12"/>
      <c r="F662" s="12"/>
      <c r="G662" s="12"/>
      <c r="H662" s="12"/>
      <c r="I662" s="12"/>
      <c r="J662" s="12"/>
      <c r="K662" s="12"/>
      <c r="L662" s="12"/>
      <c r="M662" s="49"/>
      <c r="N662" s="49"/>
      <c r="O662" s="12"/>
      <c r="P662" s="12"/>
      <c r="Q662" s="12"/>
      <c r="R662" s="12"/>
      <c r="S662" s="12"/>
    </row>
    <row r="663" spans="1:19" s="1" customFormat="1" x14ac:dyDescent="0.4">
      <c r="A663" s="12"/>
      <c r="B663" s="12"/>
      <c r="C663" s="42"/>
      <c r="D663" s="12"/>
      <c r="E663" s="12"/>
      <c r="F663" s="12"/>
      <c r="G663" s="12"/>
      <c r="H663" s="12"/>
      <c r="I663" s="12"/>
      <c r="J663" s="12"/>
      <c r="K663" s="12"/>
      <c r="L663" s="12"/>
      <c r="M663" s="49"/>
      <c r="N663" s="49"/>
      <c r="O663" s="12"/>
      <c r="P663" s="12"/>
      <c r="Q663" s="12"/>
      <c r="R663" s="12"/>
      <c r="S663" s="12"/>
    </row>
    <row r="664" spans="1:19" s="1" customFormat="1" x14ac:dyDescent="0.4">
      <c r="A664" s="12"/>
      <c r="B664" s="12"/>
      <c r="C664" s="42"/>
      <c r="D664" s="12"/>
      <c r="E664" s="12"/>
      <c r="F664" s="12"/>
      <c r="G664" s="12"/>
      <c r="H664" s="12"/>
      <c r="I664" s="12"/>
      <c r="J664" s="12"/>
      <c r="K664" s="12"/>
      <c r="L664" s="12"/>
      <c r="M664" s="49"/>
      <c r="N664" s="49"/>
      <c r="O664" s="12"/>
      <c r="P664" s="12"/>
      <c r="Q664" s="12"/>
      <c r="R664" s="12"/>
      <c r="S664" s="12"/>
    </row>
    <row r="665" spans="1:19" s="1" customFormat="1" x14ac:dyDescent="0.4">
      <c r="A665" s="12"/>
      <c r="B665" s="12"/>
      <c r="C665" s="42"/>
      <c r="D665" s="12"/>
      <c r="E665" s="12"/>
      <c r="F665" s="12"/>
      <c r="G665" s="12"/>
      <c r="H665" s="12"/>
      <c r="I665" s="12"/>
      <c r="J665" s="12"/>
      <c r="K665" s="12"/>
      <c r="L665" s="12"/>
      <c r="M665" s="49"/>
      <c r="N665" s="49"/>
      <c r="O665" s="12"/>
      <c r="P665" s="12"/>
      <c r="Q665" s="12"/>
      <c r="R665" s="12"/>
      <c r="S665" s="12"/>
    </row>
    <row r="666" spans="1:19" s="1" customFormat="1" x14ac:dyDescent="0.4">
      <c r="A666" s="12"/>
      <c r="B666" s="12"/>
      <c r="C666" s="42"/>
      <c r="D666" s="12"/>
      <c r="E666" s="12"/>
      <c r="F666" s="12"/>
      <c r="G666" s="12"/>
      <c r="H666" s="12"/>
      <c r="I666" s="12"/>
      <c r="J666" s="12"/>
      <c r="K666" s="12"/>
      <c r="L666" s="12"/>
      <c r="M666" s="49"/>
      <c r="N666" s="49"/>
      <c r="O666" s="12"/>
      <c r="P666" s="12"/>
      <c r="Q666" s="12"/>
      <c r="R666" s="12"/>
      <c r="S666" s="12"/>
    </row>
    <row r="667" spans="1:19" s="1" customFormat="1" x14ac:dyDescent="0.4">
      <c r="A667" s="12"/>
      <c r="B667" s="12"/>
      <c r="C667" s="42"/>
      <c r="D667" s="12"/>
      <c r="E667" s="12"/>
      <c r="F667" s="12"/>
      <c r="G667" s="12"/>
      <c r="H667" s="12"/>
      <c r="I667" s="12"/>
      <c r="J667" s="12"/>
      <c r="K667" s="12"/>
      <c r="L667" s="12"/>
      <c r="M667" s="49"/>
      <c r="N667" s="49"/>
      <c r="O667" s="12"/>
      <c r="P667" s="12"/>
      <c r="Q667" s="12"/>
      <c r="R667" s="12"/>
      <c r="S667" s="12"/>
    </row>
    <row r="668" spans="1:19" s="1" customFormat="1" x14ac:dyDescent="0.4">
      <c r="A668" s="12"/>
      <c r="B668" s="12"/>
      <c r="C668" s="42"/>
      <c r="D668" s="12"/>
      <c r="E668" s="12"/>
      <c r="F668" s="12"/>
      <c r="G668" s="12"/>
      <c r="H668" s="12"/>
      <c r="I668" s="12"/>
      <c r="J668" s="12"/>
      <c r="K668" s="12"/>
      <c r="L668" s="12"/>
      <c r="M668" s="49"/>
      <c r="N668" s="49"/>
      <c r="O668" s="12"/>
      <c r="P668" s="12"/>
      <c r="Q668" s="12"/>
      <c r="R668" s="12"/>
      <c r="S668" s="12"/>
    </row>
    <row r="669" spans="1:19" s="1" customFormat="1" x14ac:dyDescent="0.4">
      <c r="A669" s="12"/>
      <c r="B669" s="12"/>
      <c r="C669" s="42"/>
      <c r="D669" s="12"/>
      <c r="E669" s="12"/>
      <c r="F669" s="12"/>
      <c r="G669" s="12"/>
      <c r="H669" s="12"/>
      <c r="I669" s="12"/>
      <c r="J669" s="12"/>
      <c r="K669" s="12"/>
      <c r="L669" s="12"/>
      <c r="M669" s="49"/>
      <c r="N669" s="49"/>
      <c r="O669" s="12"/>
      <c r="P669" s="12"/>
      <c r="Q669" s="12"/>
      <c r="R669" s="12"/>
      <c r="S669" s="12"/>
    </row>
    <row r="670" spans="1:19" s="1" customFormat="1" x14ac:dyDescent="0.4">
      <c r="A670" s="12"/>
      <c r="B670" s="12"/>
      <c r="C670" s="42"/>
      <c r="D670" s="12"/>
      <c r="E670" s="12"/>
      <c r="F670" s="12"/>
      <c r="G670" s="12"/>
      <c r="H670" s="12"/>
      <c r="I670" s="12"/>
      <c r="J670" s="12"/>
      <c r="K670" s="12"/>
      <c r="L670" s="12"/>
      <c r="M670" s="49"/>
      <c r="N670" s="49"/>
      <c r="O670" s="12"/>
      <c r="P670" s="12"/>
      <c r="Q670" s="12"/>
      <c r="R670" s="12"/>
      <c r="S670" s="12"/>
    </row>
    <row r="671" spans="1:19" s="1" customFormat="1" x14ac:dyDescent="0.4">
      <c r="A671" s="12"/>
      <c r="B671" s="12"/>
      <c r="C671" s="42"/>
      <c r="D671" s="12"/>
      <c r="E671" s="12"/>
      <c r="F671" s="12"/>
      <c r="G671" s="12"/>
      <c r="H671" s="12"/>
      <c r="I671" s="12"/>
      <c r="J671" s="12"/>
      <c r="K671" s="12"/>
      <c r="L671" s="12"/>
      <c r="M671" s="49"/>
      <c r="N671" s="49"/>
      <c r="O671" s="12"/>
      <c r="P671" s="12"/>
      <c r="Q671" s="12"/>
      <c r="R671" s="12"/>
      <c r="S671" s="12"/>
    </row>
    <row r="672" spans="1:19" s="1" customFormat="1" x14ac:dyDescent="0.4">
      <c r="A672" s="12"/>
      <c r="B672" s="12"/>
      <c r="C672" s="42"/>
      <c r="D672" s="12"/>
      <c r="E672" s="12"/>
      <c r="F672" s="12"/>
      <c r="G672" s="12"/>
      <c r="H672" s="12"/>
      <c r="I672" s="12"/>
      <c r="J672" s="12"/>
      <c r="K672" s="12"/>
      <c r="L672" s="12"/>
      <c r="M672" s="49"/>
      <c r="N672" s="49"/>
      <c r="O672" s="12"/>
      <c r="P672" s="12"/>
      <c r="Q672" s="12"/>
      <c r="R672" s="12"/>
      <c r="S672" s="12"/>
    </row>
    <row r="673" spans="1:19" s="1" customFormat="1" x14ac:dyDescent="0.4">
      <c r="A673" s="12"/>
      <c r="B673" s="12"/>
      <c r="C673" s="42"/>
      <c r="D673" s="12"/>
      <c r="E673" s="12"/>
      <c r="F673" s="12"/>
      <c r="G673" s="12"/>
      <c r="H673" s="12"/>
      <c r="I673" s="12"/>
      <c r="J673" s="12"/>
      <c r="K673" s="12"/>
      <c r="L673" s="12"/>
      <c r="M673" s="49"/>
      <c r="N673" s="49"/>
      <c r="O673" s="12"/>
      <c r="P673" s="12"/>
      <c r="Q673" s="12"/>
      <c r="R673" s="12"/>
      <c r="S673" s="12"/>
    </row>
    <row r="674" spans="1:19" s="1" customFormat="1" x14ac:dyDescent="0.4">
      <c r="A674" s="12"/>
      <c r="B674" s="12"/>
      <c r="C674" s="42"/>
      <c r="D674" s="12"/>
      <c r="E674" s="12"/>
      <c r="F674" s="12"/>
      <c r="G674" s="12"/>
      <c r="H674" s="12"/>
      <c r="I674" s="12"/>
      <c r="J674" s="12"/>
      <c r="K674" s="12"/>
      <c r="L674" s="12"/>
      <c r="M674" s="49"/>
      <c r="N674" s="49"/>
      <c r="O674" s="12"/>
      <c r="P674" s="12"/>
      <c r="Q674" s="12"/>
      <c r="R674" s="12"/>
      <c r="S674" s="12"/>
    </row>
    <row r="675" spans="1:19" s="1" customFormat="1" x14ac:dyDescent="0.4">
      <c r="A675" s="12"/>
      <c r="B675" s="12"/>
      <c r="C675" s="42"/>
      <c r="D675" s="12"/>
      <c r="E675" s="12"/>
      <c r="F675" s="12"/>
      <c r="G675" s="12"/>
      <c r="H675" s="12"/>
      <c r="I675" s="12"/>
      <c r="J675" s="12"/>
      <c r="K675" s="12"/>
      <c r="L675" s="12"/>
      <c r="M675" s="49"/>
      <c r="N675" s="49"/>
      <c r="O675" s="12"/>
      <c r="P675" s="12"/>
      <c r="Q675" s="12"/>
      <c r="R675" s="12"/>
      <c r="S675" s="12"/>
    </row>
    <row r="676" spans="1:19" s="1" customFormat="1" x14ac:dyDescent="0.4">
      <c r="A676" s="12"/>
      <c r="B676" s="12"/>
      <c r="C676" s="42"/>
      <c r="D676" s="12"/>
      <c r="E676" s="12"/>
      <c r="F676" s="12"/>
      <c r="G676" s="12"/>
      <c r="H676" s="12"/>
      <c r="I676" s="12"/>
      <c r="J676" s="12"/>
      <c r="K676" s="12"/>
      <c r="L676" s="12"/>
      <c r="M676" s="49"/>
      <c r="N676" s="49"/>
      <c r="O676" s="12"/>
      <c r="P676" s="12"/>
      <c r="Q676" s="12"/>
      <c r="R676" s="12"/>
      <c r="S676" s="12"/>
    </row>
    <row r="677" spans="1:19" s="1" customFormat="1" x14ac:dyDescent="0.4">
      <c r="A677" s="12"/>
      <c r="B677" s="12"/>
      <c r="C677" s="42"/>
      <c r="D677" s="12"/>
      <c r="E677" s="12"/>
      <c r="F677" s="12"/>
      <c r="G677" s="12"/>
      <c r="H677" s="12"/>
      <c r="I677" s="12"/>
      <c r="J677" s="12"/>
      <c r="K677" s="12"/>
      <c r="L677" s="12"/>
      <c r="M677" s="49"/>
      <c r="N677" s="49"/>
      <c r="O677" s="12"/>
      <c r="P677" s="12"/>
      <c r="Q677" s="12"/>
      <c r="R677" s="12"/>
      <c r="S677" s="12"/>
    </row>
    <row r="678" spans="1:19" s="1" customFormat="1" x14ac:dyDescent="0.4">
      <c r="A678" s="12"/>
      <c r="B678" s="12"/>
      <c r="C678" s="42"/>
      <c r="D678" s="12"/>
      <c r="E678" s="12"/>
      <c r="F678" s="12"/>
      <c r="G678" s="12"/>
      <c r="H678" s="12"/>
      <c r="I678" s="12"/>
      <c r="J678" s="12"/>
      <c r="K678" s="12"/>
      <c r="L678" s="12"/>
      <c r="M678" s="49"/>
      <c r="N678" s="49"/>
      <c r="O678" s="12"/>
      <c r="P678" s="12"/>
      <c r="Q678" s="12"/>
      <c r="R678" s="12"/>
      <c r="S678" s="12"/>
    </row>
    <row r="679" spans="1:19" s="1" customFormat="1" x14ac:dyDescent="0.4">
      <c r="A679" s="12"/>
      <c r="B679" s="12"/>
      <c r="C679" s="42"/>
      <c r="D679" s="12"/>
      <c r="E679" s="12"/>
      <c r="F679" s="12"/>
      <c r="G679" s="12"/>
      <c r="H679" s="12"/>
      <c r="I679" s="12"/>
      <c r="J679" s="12"/>
      <c r="K679" s="12"/>
      <c r="L679" s="12"/>
      <c r="M679" s="49"/>
      <c r="N679" s="49"/>
      <c r="O679" s="12"/>
      <c r="P679" s="12"/>
      <c r="Q679" s="12"/>
      <c r="R679" s="12"/>
      <c r="S679" s="12"/>
    </row>
    <row r="680" spans="1:19" s="1" customFormat="1" x14ac:dyDescent="0.4">
      <c r="A680" s="12"/>
      <c r="B680" s="12"/>
      <c r="C680" s="42"/>
      <c r="D680" s="12"/>
      <c r="E680" s="12"/>
      <c r="F680" s="12"/>
      <c r="G680" s="12"/>
      <c r="H680" s="12"/>
      <c r="I680" s="12"/>
      <c r="J680" s="12"/>
      <c r="K680" s="12"/>
      <c r="L680" s="12"/>
      <c r="M680" s="49"/>
      <c r="N680" s="49"/>
      <c r="O680" s="12"/>
      <c r="P680" s="12"/>
      <c r="Q680" s="12"/>
      <c r="R680" s="12"/>
      <c r="S680" s="12"/>
    </row>
    <row r="681" spans="1:19" s="1" customFormat="1" x14ac:dyDescent="0.4">
      <c r="A681" s="12"/>
      <c r="B681" s="12"/>
      <c r="C681" s="42"/>
      <c r="D681" s="12"/>
      <c r="E681" s="12"/>
      <c r="F681" s="12"/>
      <c r="G681" s="12"/>
      <c r="H681" s="12"/>
      <c r="I681" s="12"/>
      <c r="J681" s="12"/>
      <c r="K681" s="12"/>
      <c r="L681" s="12"/>
      <c r="M681" s="49"/>
      <c r="N681" s="49"/>
      <c r="O681" s="12"/>
      <c r="P681" s="12"/>
      <c r="Q681" s="12"/>
      <c r="R681" s="12"/>
      <c r="S681" s="12"/>
    </row>
    <row r="682" spans="1:19" s="1" customFormat="1" x14ac:dyDescent="0.4">
      <c r="A682" s="12"/>
      <c r="B682" s="12"/>
      <c r="C682" s="42"/>
      <c r="D682" s="12"/>
      <c r="E682" s="12"/>
      <c r="F682" s="12"/>
      <c r="G682" s="12"/>
      <c r="H682" s="12"/>
      <c r="I682" s="12"/>
      <c r="J682" s="12"/>
      <c r="K682" s="12"/>
      <c r="L682" s="12"/>
      <c r="M682" s="49"/>
      <c r="N682" s="49"/>
      <c r="O682" s="12"/>
      <c r="P682" s="12"/>
      <c r="Q682" s="12"/>
      <c r="R682" s="12"/>
      <c r="S682" s="12"/>
    </row>
    <row r="683" spans="1:19" s="1" customFormat="1" x14ac:dyDescent="0.4">
      <c r="A683" s="12"/>
      <c r="B683" s="12"/>
      <c r="C683" s="42"/>
      <c r="D683" s="12"/>
      <c r="E683" s="12"/>
      <c r="F683" s="12"/>
      <c r="G683" s="12"/>
      <c r="H683" s="12"/>
      <c r="I683" s="12"/>
      <c r="J683" s="12"/>
      <c r="K683" s="12"/>
      <c r="L683" s="12"/>
      <c r="M683" s="49"/>
      <c r="N683" s="49"/>
      <c r="O683" s="12"/>
      <c r="P683" s="12"/>
      <c r="Q683" s="12"/>
      <c r="R683" s="12"/>
      <c r="S683" s="12"/>
    </row>
    <row r="684" spans="1:19" s="1" customFormat="1" x14ac:dyDescent="0.4">
      <c r="A684" s="12"/>
      <c r="B684" s="12"/>
      <c r="C684" s="42"/>
      <c r="D684" s="12"/>
      <c r="E684" s="12"/>
      <c r="F684" s="12"/>
      <c r="G684" s="12"/>
      <c r="H684" s="12"/>
      <c r="I684" s="12"/>
      <c r="J684" s="12"/>
      <c r="K684" s="12"/>
      <c r="L684" s="12"/>
      <c r="M684" s="49"/>
      <c r="N684" s="49"/>
      <c r="O684" s="12"/>
      <c r="P684" s="12"/>
      <c r="Q684" s="12"/>
      <c r="R684" s="12"/>
      <c r="S684" s="12"/>
    </row>
    <row r="685" spans="1:19" s="1" customFormat="1" x14ac:dyDescent="0.4">
      <c r="A685" s="12"/>
      <c r="B685" s="12"/>
      <c r="C685" s="42"/>
      <c r="D685" s="12"/>
      <c r="E685" s="12"/>
      <c r="F685" s="12"/>
      <c r="G685" s="12"/>
      <c r="H685" s="12"/>
      <c r="I685" s="12"/>
      <c r="J685" s="12"/>
      <c r="K685" s="12"/>
      <c r="L685" s="12"/>
      <c r="M685" s="49"/>
      <c r="N685" s="49"/>
      <c r="O685" s="12"/>
      <c r="P685" s="12"/>
      <c r="Q685" s="12"/>
      <c r="R685" s="12"/>
      <c r="S685" s="12"/>
    </row>
    <row r="686" spans="1:19" s="1" customFormat="1" x14ac:dyDescent="0.4">
      <c r="A686" s="12"/>
      <c r="B686" s="12"/>
      <c r="C686" s="42"/>
      <c r="D686" s="12"/>
      <c r="E686" s="12"/>
      <c r="F686" s="12"/>
      <c r="G686" s="12"/>
      <c r="H686" s="12"/>
      <c r="I686" s="12"/>
      <c r="J686" s="12"/>
      <c r="K686" s="12"/>
      <c r="L686" s="12"/>
      <c r="M686" s="49"/>
      <c r="N686" s="49"/>
      <c r="O686" s="12"/>
      <c r="P686" s="12"/>
      <c r="Q686" s="12"/>
      <c r="R686" s="12"/>
      <c r="S686" s="12"/>
    </row>
    <row r="687" spans="1:19" s="1" customFormat="1" x14ac:dyDescent="0.4">
      <c r="A687" s="12"/>
      <c r="B687" s="12"/>
      <c r="C687" s="42"/>
      <c r="D687" s="12"/>
      <c r="E687" s="12"/>
      <c r="F687" s="12"/>
      <c r="G687" s="12"/>
      <c r="H687" s="12"/>
      <c r="I687" s="12"/>
      <c r="J687" s="12"/>
      <c r="K687" s="12"/>
      <c r="L687" s="12"/>
      <c r="M687" s="49"/>
      <c r="N687" s="49"/>
      <c r="O687" s="12"/>
      <c r="P687" s="12"/>
      <c r="Q687" s="12"/>
      <c r="R687" s="12"/>
      <c r="S687" s="12"/>
    </row>
    <row r="688" spans="1:19" s="1" customFormat="1" x14ac:dyDescent="0.4">
      <c r="A688" s="12"/>
      <c r="B688" s="12"/>
      <c r="C688" s="42"/>
      <c r="D688" s="12"/>
      <c r="E688" s="12"/>
      <c r="F688" s="12"/>
      <c r="G688" s="12"/>
      <c r="H688" s="12"/>
      <c r="I688" s="12"/>
      <c r="J688" s="12"/>
      <c r="K688" s="12"/>
      <c r="L688" s="12"/>
      <c r="M688" s="49"/>
      <c r="N688" s="49"/>
      <c r="O688" s="12"/>
      <c r="P688" s="12"/>
      <c r="Q688" s="12"/>
      <c r="R688" s="12"/>
      <c r="S688" s="12"/>
    </row>
    <row r="689" spans="1:19" s="1" customFormat="1" x14ac:dyDescent="0.4">
      <c r="A689" s="12"/>
      <c r="B689" s="12"/>
      <c r="C689" s="42"/>
      <c r="D689" s="12"/>
      <c r="E689" s="12"/>
      <c r="F689" s="12"/>
      <c r="G689" s="12"/>
      <c r="H689" s="12"/>
      <c r="I689" s="12"/>
      <c r="J689" s="12"/>
      <c r="K689" s="12"/>
      <c r="L689" s="12"/>
      <c r="M689" s="49"/>
      <c r="N689" s="49"/>
      <c r="O689" s="12"/>
      <c r="P689" s="12"/>
      <c r="Q689" s="12"/>
      <c r="R689" s="12"/>
      <c r="S689" s="12"/>
    </row>
    <row r="690" spans="1:19" s="1" customFormat="1" x14ac:dyDescent="0.4">
      <c r="A690" s="12"/>
      <c r="B690" s="12"/>
      <c r="C690" s="42"/>
      <c r="D690" s="12"/>
      <c r="E690" s="12"/>
      <c r="F690" s="12"/>
      <c r="G690" s="12"/>
      <c r="H690" s="12"/>
      <c r="I690" s="12"/>
      <c r="J690" s="12"/>
      <c r="K690" s="12"/>
      <c r="L690" s="12"/>
      <c r="M690" s="49"/>
      <c r="N690" s="49"/>
      <c r="O690" s="12"/>
      <c r="P690" s="12"/>
      <c r="Q690" s="12"/>
      <c r="R690" s="12"/>
      <c r="S690" s="12"/>
    </row>
    <row r="691" spans="1:19" s="1" customFormat="1" x14ac:dyDescent="0.4">
      <c r="A691" s="12"/>
      <c r="B691" s="12"/>
      <c r="C691" s="42"/>
      <c r="D691" s="12"/>
      <c r="E691" s="12"/>
      <c r="F691" s="12"/>
      <c r="G691" s="12"/>
      <c r="H691" s="12"/>
      <c r="I691" s="12"/>
      <c r="J691" s="12"/>
      <c r="K691" s="12"/>
      <c r="L691" s="12"/>
      <c r="M691" s="49"/>
      <c r="N691" s="49"/>
      <c r="O691" s="12"/>
      <c r="P691" s="12"/>
      <c r="Q691" s="12"/>
      <c r="R691" s="12"/>
      <c r="S691" s="12"/>
    </row>
    <row r="692" spans="1:19" s="1" customFormat="1" x14ac:dyDescent="0.4">
      <c r="A692" s="12"/>
      <c r="B692" s="12"/>
      <c r="C692" s="42"/>
      <c r="D692" s="12"/>
      <c r="E692" s="12"/>
      <c r="F692" s="12"/>
      <c r="G692" s="12"/>
      <c r="H692" s="12"/>
      <c r="I692" s="12"/>
      <c r="J692" s="12"/>
      <c r="K692" s="12"/>
      <c r="L692" s="12"/>
      <c r="M692" s="49"/>
      <c r="N692" s="49"/>
      <c r="O692" s="12"/>
      <c r="P692" s="12"/>
      <c r="Q692" s="12"/>
      <c r="R692" s="12"/>
      <c r="S692" s="12"/>
    </row>
    <row r="693" spans="1:19" s="1" customFormat="1" x14ac:dyDescent="0.4">
      <c r="A693" s="12"/>
      <c r="B693" s="12"/>
      <c r="C693" s="42"/>
      <c r="D693" s="12"/>
      <c r="E693" s="12"/>
      <c r="F693" s="12"/>
      <c r="G693" s="12"/>
      <c r="H693" s="12"/>
      <c r="I693" s="12"/>
      <c r="J693" s="12"/>
      <c r="K693" s="12"/>
      <c r="L693" s="12"/>
      <c r="M693" s="49"/>
      <c r="N693" s="49"/>
      <c r="O693" s="12"/>
      <c r="P693" s="12"/>
      <c r="Q693" s="12"/>
      <c r="R693" s="12"/>
      <c r="S693" s="12"/>
    </row>
    <row r="694" spans="1:19" s="1" customFormat="1" x14ac:dyDescent="0.4">
      <c r="A694" s="12"/>
      <c r="B694" s="12"/>
      <c r="C694" s="42"/>
      <c r="D694" s="12"/>
      <c r="E694" s="12"/>
      <c r="F694" s="12"/>
      <c r="G694" s="12"/>
      <c r="H694" s="12"/>
      <c r="I694" s="12"/>
      <c r="J694" s="12"/>
      <c r="K694" s="12"/>
      <c r="L694" s="12"/>
      <c r="M694" s="49"/>
      <c r="N694" s="49"/>
      <c r="O694" s="12"/>
      <c r="P694" s="12"/>
      <c r="Q694" s="12"/>
      <c r="R694" s="12"/>
      <c r="S694" s="12"/>
    </row>
    <row r="695" spans="1:19" s="1" customFormat="1" x14ac:dyDescent="0.4">
      <c r="A695" s="12"/>
      <c r="B695" s="12"/>
      <c r="C695" s="42"/>
      <c r="D695" s="12"/>
      <c r="E695" s="12"/>
      <c r="F695" s="12"/>
      <c r="G695" s="12"/>
      <c r="H695" s="12"/>
      <c r="I695" s="12"/>
      <c r="J695" s="12"/>
      <c r="K695" s="12"/>
      <c r="L695" s="12"/>
      <c r="M695" s="49"/>
      <c r="N695" s="49"/>
      <c r="O695" s="12"/>
      <c r="P695" s="12"/>
      <c r="Q695" s="12"/>
      <c r="R695" s="12"/>
      <c r="S695" s="12"/>
    </row>
    <row r="696" spans="1:19" s="1" customFormat="1" x14ac:dyDescent="0.4">
      <c r="A696" s="12"/>
      <c r="B696" s="12"/>
      <c r="C696" s="42"/>
      <c r="D696" s="12"/>
      <c r="E696" s="12"/>
      <c r="F696" s="12"/>
      <c r="G696" s="12"/>
      <c r="H696" s="12"/>
      <c r="I696" s="12"/>
      <c r="J696" s="12"/>
      <c r="K696" s="12"/>
      <c r="L696" s="12"/>
      <c r="M696" s="49"/>
      <c r="N696" s="49"/>
      <c r="O696" s="12"/>
      <c r="P696" s="12"/>
      <c r="Q696" s="12"/>
      <c r="R696" s="12"/>
      <c r="S696" s="12"/>
    </row>
    <row r="697" spans="1:19" s="1" customFormat="1" x14ac:dyDescent="0.4">
      <c r="A697" s="12"/>
      <c r="B697" s="12"/>
      <c r="C697" s="42"/>
      <c r="D697" s="12"/>
      <c r="E697" s="12"/>
      <c r="F697" s="12"/>
      <c r="G697" s="12"/>
      <c r="H697" s="12"/>
      <c r="I697" s="12"/>
      <c r="J697" s="12"/>
      <c r="K697" s="12"/>
      <c r="L697" s="12"/>
      <c r="M697" s="49"/>
      <c r="N697" s="49"/>
      <c r="O697" s="12"/>
      <c r="P697" s="12"/>
      <c r="Q697" s="12"/>
      <c r="R697" s="12"/>
      <c r="S697" s="12"/>
    </row>
    <row r="698" spans="1:19" s="1" customFormat="1" x14ac:dyDescent="0.4">
      <c r="A698" s="12"/>
      <c r="B698" s="12"/>
      <c r="C698" s="42"/>
      <c r="D698" s="12"/>
      <c r="E698" s="12"/>
      <c r="F698" s="12"/>
      <c r="G698" s="12"/>
      <c r="H698" s="12"/>
      <c r="I698" s="12"/>
      <c r="J698" s="12"/>
      <c r="K698" s="12"/>
      <c r="L698" s="12"/>
      <c r="M698" s="49"/>
      <c r="N698" s="49"/>
      <c r="O698" s="12"/>
      <c r="P698" s="12"/>
      <c r="Q698" s="12"/>
      <c r="R698" s="12"/>
      <c r="S698" s="12"/>
    </row>
    <row r="699" spans="1:19" s="1" customFormat="1" x14ac:dyDescent="0.4">
      <c r="A699" s="12"/>
      <c r="B699" s="12"/>
      <c r="C699" s="42"/>
      <c r="D699" s="12"/>
      <c r="E699" s="12"/>
      <c r="F699" s="12"/>
      <c r="G699" s="12"/>
      <c r="H699" s="12"/>
      <c r="I699" s="12"/>
      <c r="J699" s="12"/>
      <c r="K699" s="12"/>
      <c r="L699" s="12"/>
      <c r="M699" s="49"/>
      <c r="N699" s="49"/>
      <c r="O699" s="12"/>
      <c r="P699" s="12"/>
      <c r="Q699" s="12"/>
      <c r="R699" s="12"/>
      <c r="S699" s="12"/>
    </row>
    <row r="700" spans="1:19" s="1" customFormat="1" x14ac:dyDescent="0.4">
      <c r="A700" s="12"/>
      <c r="B700" s="12"/>
      <c r="C700" s="42"/>
      <c r="D700" s="12"/>
      <c r="E700" s="12"/>
      <c r="F700" s="12"/>
      <c r="G700" s="12"/>
      <c r="H700" s="12"/>
      <c r="I700" s="12"/>
      <c r="J700" s="12"/>
      <c r="K700" s="12"/>
      <c r="L700" s="12"/>
      <c r="M700" s="49"/>
      <c r="N700" s="49"/>
      <c r="O700" s="12"/>
      <c r="P700" s="12"/>
      <c r="Q700" s="12"/>
      <c r="R700" s="12"/>
      <c r="S700" s="12"/>
    </row>
    <row r="701" spans="1:19" s="1" customFormat="1" x14ac:dyDescent="0.4">
      <c r="A701" s="12"/>
      <c r="B701" s="12"/>
      <c r="C701" s="42"/>
      <c r="D701" s="12"/>
      <c r="E701" s="12"/>
      <c r="F701" s="12"/>
      <c r="G701" s="12"/>
      <c r="H701" s="12"/>
      <c r="I701" s="12"/>
      <c r="J701" s="12"/>
      <c r="K701" s="12"/>
      <c r="L701" s="12"/>
      <c r="M701" s="49"/>
      <c r="N701" s="49"/>
      <c r="O701" s="12"/>
      <c r="P701" s="12"/>
      <c r="Q701" s="12"/>
      <c r="R701" s="12"/>
      <c r="S701" s="12"/>
    </row>
    <row r="702" spans="1:19" s="1" customFormat="1" x14ac:dyDescent="0.4">
      <c r="A702" s="12"/>
      <c r="B702" s="12"/>
      <c r="C702" s="42"/>
      <c r="D702" s="12"/>
      <c r="E702" s="12"/>
      <c r="F702" s="12"/>
      <c r="G702" s="12"/>
      <c r="H702" s="12"/>
      <c r="I702" s="12"/>
      <c r="J702" s="12"/>
      <c r="K702" s="12"/>
      <c r="L702" s="12"/>
      <c r="M702" s="49"/>
      <c r="N702" s="49"/>
      <c r="O702" s="12"/>
      <c r="P702" s="12"/>
      <c r="Q702" s="12"/>
      <c r="R702" s="12"/>
      <c r="S702" s="12"/>
    </row>
    <row r="703" spans="1:19" s="1" customFormat="1" x14ac:dyDescent="0.4">
      <c r="A703" s="12"/>
      <c r="B703" s="12"/>
      <c r="C703" s="42"/>
      <c r="D703" s="12"/>
      <c r="E703" s="12"/>
      <c r="F703" s="12"/>
      <c r="G703" s="12"/>
      <c r="H703" s="12"/>
      <c r="I703" s="12"/>
      <c r="J703" s="12"/>
      <c r="K703" s="12"/>
      <c r="L703" s="12"/>
      <c r="M703" s="49"/>
      <c r="N703" s="49"/>
      <c r="O703" s="12"/>
      <c r="P703" s="12"/>
      <c r="Q703" s="12"/>
      <c r="R703" s="12"/>
      <c r="S703" s="12"/>
    </row>
    <row r="704" spans="1:19" s="1" customFormat="1" x14ac:dyDescent="0.4">
      <c r="A704" s="12"/>
      <c r="B704" s="12"/>
      <c r="C704" s="42"/>
      <c r="D704" s="12"/>
      <c r="E704" s="12"/>
      <c r="F704" s="12"/>
      <c r="G704" s="12"/>
      <c r="H704" s="12"/>
      <c r="I704" s="12"/>
      <c r="J704" s="12"/>
      <c r="K704" s="12"/>
      <c r="L704" s="12"/>
      <c r="M704" s="49"/>
      <c r="N704" s="49"/>
      <c r="O704" s="12"/>
      <c r="P704" s="12"/>
      <c r="Q704" s="12"/>
      <c r="R704" s="12"/>
      <c r="S704" s="12"/>
    </row>
    <row r="705" spans="1:19" s="1" customFormat="1" x14ac:dyDescent="0.4">
      <c r="A705" s="12"/>
      <c r="B705" s="12"/>
      <c r="C705" s="42"/>
      <c r="D705" s="12"/>
      <c r="E705" s="12"/>
      <c r="F705" s="12"/>
      <c r="G705" s="12"/>
      <c r="H705" s="12"/>
      <c r="I705" s="12"/>
      <c r="J705" s="12"/>
      <c r="K705" s="12"/>
      <c r="L705" s="12"/>
      <c r="M705" s="49"/>
      <c r="N705" s="49"/>
      <c r="O705" s="12"/>
      <c r="P705" s="12"/>
      <c r="Q705" s="12"/>
      <c r="R705" s="12"/>
      <c r="S705" s="12"/>
    </row>
    <row r="706" spans="1:19" s="1" customFormat="1" x14ac:dyDescent="0.4">
      <c r="A706" s="12"/>
      <c r="B706" s="12"/>
      <c r="C706" s="42"/>
      <c r="D706" s="12"/>
      <c r="E706" s="12"/>
      <c r="F706" s="12"/>
      <c r="G706" s="12"/>
      <c r="H706" s="12"/>
      <c r="I706" s="12"/>
      <c r="J706" s="12"/>
      <c r="K706" s="12"/>
      <c r="L706" s="12"/>
      <c r="M706" s="49"/>
      <c r="N706" s="49"/>
      <c r="O706" s="12"/>
      <c r="P706" s="12"/>
      <c r="Q706" s="12"/>
      <c r="R706" s="12"/>
      <c r="S706" s="12"/>
    </row>
    <row r="707" spans="1:19" s="1" customFormat="1" x14ac:dyDescent="0.4">
      <c r="A707" s="12"/>
      <c r="B707" s="12"/>
      <c r="C707" s="42"/>
      <c r="D707" s="12"/>
      <c r="E707" s="12"/>
      <c r="F707" s="12"/>
      <c r="G707" s="12"/>
      <c r="H707" s="12"/>
      <c r="I707" s="12"/>
      <c r="J707" s="12"/>
      <c r="K707" s="12"/>
      <c r="L707" s="12"/>
      <c r="M707" s="49"/>
      <c r="N707" s="49"/>
      <c r="O707" s="12"/>
      <c r="P707" s="12"/>
      <c r="Q707" s="12"/>
      <c r="R707" s="12"/>
      <c r="S707" s="12"/>
    </row>
    <row r="708" spans="1:19" s="1" customFormat="1" x14ac:dyDescent="0.4">
      <c r="A708" s="12"/>
      <c r="B708" s="12"/>
      <c r="C708" s="42"/>
      <c r="D708" s="12"/>
      <c r="E708" s="12"/>
      <c r="F708" s="12"/>
      <c r="G708" s="12"/>
      <c r="H708" s="12"/>
      <c r="I708" s="12"/>
      <c r="J708" s="12"/>
      <c r="K708" s="12"/>
      <c r="L708" s="12"/>
      <c r="M708" s="49"/>
      <c r="N708" s="49"/>
      <c r="O708" s="12"/>
      <c r="P708" s="12"/>
      <c r="Q708" s="12"/>
      <c r="R708" s="12"/>
      <c r="S708" s="12"/>
    </row>
    <row r="709" spans="1:19" s="1" customFormat="1" x14ac:dyDescent="0.4">
      <c r="A709" s="12"/>
      <c r="B709" s="12"/>
      <c r="C709" s="42"/>
      <c r="D709" s="12"/>
      <c r="E709" s="12"/>
      <c r="F709" s="12"/>
      <c r="G709" s="12"/>
      <c r="H709" s="12"/>
      <c r="I709" s="12"/>
      <c r="J709" s="12"/>
      <c r="K709" s="12"/>
      <c r="L709" s="12"/>
      <c r="M709" s="49"/>
      <c r="N709" s="49"/>
      <c r="O709" s="12"/>
      <c r="P709" s="12"/>
      <c r="Q709" s="12"/>
      <c r="R709" s="12"/>
      <c r="S709" s="12"/>
    </row>
    <row r="710" spans="1:19" s="1" customFormat="1" x14ac:dyDescent="0.4">
      <c r="A710" s="12"/>
      <c r="B710" s="12"/>
      <c r="C710" s="42"/>
      <c r="D710" s="12"/>
      <c r="E710" s="12"/>
      <c r="F710" s="12"/>
      <c r="G710" s="12"/>
      <c r="H710" s="12"/>
      <c r="I710" s="12"/>
      <c r="J710" s="12"/>
      <c r="K710" s="12"/>
      <c r="L710" s="12"/>
      <c r="M710" s="49"/>
      <c r="N710" s="49"/>
      <c r="O710" s="12"/>
      <c r="P710" s="12"/>
      <c r="Q710" s="12"/>
      <c r="R710" s="12"/>
      <c r="S710" s="12"/>
    </row>
    <row r="711" spans="1:19" s="1" customFormat="1" x14ac:dyDescent="0.4">
      <c r="A711" s="12"/>
      <c r="B711" s="12"/>
      <c r="C711" s="42"/>
      <c r="D711" s="12"/>
      <c r="E711" s="12"/>
      <c r="F711" s="12"/>
      <c r="G711" s="12"/>
      <c r="H711" s="12"/>
      <c r="I711" s="12"/>
      <c r="J711" s="12"/>
      <c r="K711" s="12"/>
      <c r="L711" s="12"/>
      <c r="M711" s="49"/>
      <c r="N711" s="49"/>
      <c r="O711" s="12"/>
      <c r="P711" s="12"/>
      <c r="Q711" s="12"/>
      <c r="R711" s="12"/>
      <c r="S711" s="12"/>
    </row>
    <row r="712" spans="1:19" s="1" customFormat="1" x14ac:dyDescent="0.4">
      <c r="A712" s="12"/>
      <c r="B712" s="12"/>
      <c r="C712" s="42"/>
      <c r="D712" s="12"/>
      <c r="E712" s="12"/>
      <c r="F712" s="12"/>
      <c r="G712" s="12"/>
      <c r="H712" s="12"/>
      <c r="I712" s="12"/>
      <c r="J712" s="12"/>
      <c r="K712" s="12"/>
      <c r="L712" s="12"/>
      <c r="M712" s="49"/>
      <c r="N712" s="49"/>
      <c r="O712" s="12"/>
      <c r="P712" s="12"/>
      <c r="Q712" s="12"/>
      <c r="R712" s="12"/>
      <c r="S712" s="12"/>
    </row>
    <row r="713" spans="1:19" s="1" customFormat="1" x14ac:dyDescent="0.4">
      <c r="A713" s="12"/>
      <c r="B713" s="12"/>
      <c r="C713" s="42"/>
      <c r="D713" s="12"/>
      <c r="E713" s="12"/>
      <c r="F713" s="12"/>
      <c r="G713" s="12"/>
      <c r="H713" s="12"/>
      <c r="I713" s="12"/>
      <c r="J713" s="12"/>
      <c r="K713" s="12"/>
      <c r="L713" s="12"/>
      <c r="M713" s="49"/>
      <c r="N713" s="49"/>
      <c r="O713" s="12"/>
      <c r="P713" s="12"/>
      <c r="Q713" s="12"/>
      <c r="R713" s="12"/>
      <c r="S713" s="12"/>
    </row>
    <row r="714" spans="1:19" s="1" customFormat="1" x14ac:dyDescent="0.4">
      <c r="A714" s="12"/>
      <c r="B714" s="12"/>
      <c r="C714" s="42"/>
      <c r="D714" s="12"/>
      <c r="E714" s="12"/>
      <c r="F714" s="12"/>
      <c r="G714" s="12"/>
      <c r="H714" s="12"/>
      <c r="I714" s="12"/>
      <c r="J714" s="12"/>
      <c r="K714" s="12"/>
      <c r="L714" s="12"/>
      <c r="M714" s="49"/>
      <c r="N714" s="49"/>
      <c r="O714" s="12"/>
      <c r="P714" s="12"/>
      <c r="Q714" s="12"/>
      <c r="R714" s="12"/>
      <c r="S714" s="12"/>
    </row>
    <row r="715" spans="1:19" s="1" customFormat="1" x14ac:dyDescent="0.4">
      <c r="A715" s="12"/>
      <c r="B715" s="12"/>
      <c r="C715" s="42"/>
      <c r="D715" s="12"/>
      <c r="E715" s="12"/>
      <c r="F715" s="12"/>
      <c r="G715" s="12"/>
      <c r="H715" s="12"/>
      <c r="I715" s="12"/>
      <c r="J715" s="12"/>
      <c r="K715" s="12"/>
      <c r="L715" s="12"/>
      <c r="M715" s="49"/>
      <c r="N715" s="49"/>
      <c r="O715" s="12"/>
      <c r="P715" s="12"/>
      <c r="Q715" s="12"/>
      <c r="R715" s="12"/>
      <c r="S715" s="12"/>
    </row>
    <row r="716" spans="1:19" s="1" customFormat="1" x14ac:dyDescent="0.4">
      <c r="A716" s="12"/>
      <c r="B716" s="12"/>
      <c r="C716" s="42"/>
      <c r="D716" s="12"/>
      <c r="E716" s="12"/>
      <c r="F716" s="12"/>
      <c r="G716" s="12"/>
      <c r="H716" s="12"/>
      <c r="I716" s="12"/>
      <c r="J716" s="12"/>
      <c r="K716" s="12"/>
      <c r="L716" s="12"/>
      <c r="M716" s="49"/>
      <c r="N716" s="49"/>
      <c r="O716" s="12"/>
      <c r="P716" s="12"/>
      <c r="Q716" s="12"/>
      <c r="R716" s="12"/>
      <c r="S716" s="12"/>
    </row>
    <row r="717" spans="1:19" s="1" customFormat="1" x14ac:dyDescent="0.4">
      <c r="A717" s="12"/>
      <c r="B717" s="12"/>
      <c r="C717" s="42"/>
      <c r="D717" s="12"/>
      <c r="E717" s="12"/>
      <c r="F717" s="12"/>
      <c r="G717" s="12"/>
      <c r="H717" s="12"/>
      <c r="I717" s="12"/>
      <c r="J717" s="12"/>
      <c r="K717" s="12"/>
      <c r="L717" s="12"/>
      <c r="M717" s="49"/>
      <c r="N717" s="49"/>
      <c r="O717" s="12"/>
      <c r="P717" s="12"/>
      <c r="Q717" s="12"/>
      <c r="R717" s="12"/>
      <c r="S717" s="12"/>
    </row>
    <row r="718" spans="1:19" s="1" customFormat="1" x14ac:dyDescent="0.4">
      <c r="A718" s="12"/>
      <c r="B718" s="12"/>
      <c r="C718" s="42"/>
      <c r="D718" s="12"/>
      <c r="E718" s="12"/>
      <c r="F718" s="12"/>
      <c r="G718" s="12"/>
      <c r="H718" s="12"/>
      <c r="I718" s="12"/>
      <c r="J718" s="12"/>
      <c r="K718" s="12"/>
      <c r="L718" s="12"/>
      <c r="M718" s="49"/>
      <c r="N718" s="49"/>
      <c r="O718" s="12"/>
      <c r="P718" s="12"/>
      <c r="Q718" s="12"/>
      <c r="R718" s="12"/>
      <c r="S718" s="12"/>
    </row>
    <row r="719" spans="1:19" s="1" customFormat="1" x14ac:dyDescent="0.4">
      <c r="A719" s="12"/>
      <c r="B719" s="12"/>
      <c r="C719" s="42"/>
      <c r="D719" s="12"/>
      <c r="E719" s="12"/>
      <c r="F719" s="12"/>
      <c r="G719" s="12"/>
      <c r="H719" s="12"/>
      <c r="I719" s="12"/>
      <c r="J719" s="12"/>
      <c r="K719" s="12"/>
      <c r="L719" s="12"/>
      <c r="M719" s="49"/>
      <c r="N719" s="49"/>
      <c r="O719" s="12"/>
      <c r="P719" s="12"/>
      <c r="Q719" s="12"/>
      <c r="R719" s="12"/>
      <c r="S719" s="12"/>
    </row>
    <row r="720" spans="1:19" s="1" customFormat="1" x14ac:dyDescent="0.4">
      <c r="A720" s="12"/>
      <c r="B720" s="12"/>
      <c r="C720" s="42"/>
      <c r="D720" s="12"/>
      <c r="E720" s="12"/>
      <c r="F720" s="12"/>
      <c r="G720" s="12"/>
      <c r="H720" s="12"/>
      <c r="I720" s="12"/>
      <c r="J720" s="12"/>
      <c r="K720" s="12"/>
      <c r="L720" s="12"/>
      <c r="M720" s="49"/>
      <c r="N720" s="49"/>
      <c r="O720" s="12"/>
      <c r="P720" s="12"/>
      <c r="Q720" s="12"/>
      <c r="R720" s="12"/>
      <c r="S720" s="12"/>
    </row>
    <row r="721" spans="1:19" s="1" customFormat="1" x14ac:dyDescent="0.4">
      <c r="A721" s="12"/>
      <c r="B721" s="12"/>
      <c r="C721" s="42"/>
      <c r="D721" s="12"/>
      <c r="E721" s="12"/>
      <c r="F721" s="12"/>
      <c r="G721" s="12"/>
      <c r="H721" s="12"/>
      <c r="I721" s="12"/>
      <c r="J721" s="12"/>
      <c r="K721" s="12"/>
      <c r="L721" s="12"/>
      <c r="M721" s="49"/>
      <c r="N721" s="49"/>
      <c r="O721" s="12"/>
      <c r="P721" s="12"/>
      <c r="Q721" s="12"/>
      <c r="R721" s="12"/>
      <c r="S721" s="12"/>
    </row>
    <row r="722" spans="1:19" s="1" customFormat="1" x14ac:dyDescent="0.4">
      <c r="A722" s="12"/>
      <c r="B722" s="12"/>
      <c r="C722" s="42"/>
      <c r="D722" s="12"/>
      <c r="E722" s="12"/>
      <c r="F722" s="12"/>
      <c r="G722" s="12"/>
      <c r="H722" s="12"/>
      <c r="I722" s="12"/>
      <c r="J722" s="12"/>
      <c r="K722" s="12"/>
      <c r="L722" s="12"/>
      <c r="M722" s="49"/>
      <c r="N722" s="49"/>
      <c r="O722" s="12"/>
      <c r="P722" s="12"/>
      <c r="Q722" s="12"/>
      <c r="R722" s="12"/>
      <c r="S722" s="12"/>
    </row>
    <row r="723" spans="1:19" s="1" customFormat="1" x14ac:dyDescent="0.4">
      <c r="A723" s="12"/>
      <c r="B723" s="12"/>
      <c r="C723" s="42"/>
      <c r="D723" s="12"/>
      <c r="E723" s="12"/>
      <c r="F723" s="12"/>
      <c r="G723" s="12"/>
      <c r="H723" s="12"/>
      <c r="I723" s="12"/>
      <c r="J723" s="12"/>
      <c r="K723" s="12"/>
      <c r="L723" s="12"/>
      <c r="M723" s="49"/>
      <c r="N723" s="49"/>
      <c r="O723" s="12"/>
      <c r="P723" s="12"/>
      <c r="Q723" s="12"/>
      <c r="R723" s="12"/>
      <c r="S723" s="12"/>
    </row>
    <row r="724" spans="1:19" s="1" customFormat="1" x14ac:dyDescent="0.4">
      <c r="A724" s="12"/>
      <c r="B724" s="12"/>
      <c r="C724" s="42"/>
      <c r="D724" s="12"/>
      <c r="E724" s="12"/>
      <c r="F724" s="12"/>
      <c r="G724" s="12"/>
      <c r="H724" s="12"/>
      <c r="I724" s="12"/>
      <c r="J724" s="12"/>
      <c r="K724" s="12"/>
      <c r="L724" s="12"/>
      <c r="M724" s="49"/>
      <c r="N724" s="49"/>
      <c r="O724" s="12"/>
      <c r="P724" s="12"/>
      <c r="Q724" s="12"/>
      <c r="R724" s="12"/>
      <c r="S724" s="12"/>
    </row>
    <row r="725" spans="1:19" s="1" customFormat="1" x14ac:dyDescent="0.4">
      <c r="A725" s="12"/>
      <c r="B725" s="12"/>
      <c r="C725" s="42"/>
      <c r="D725" s="12"/>
      <c r="E725" s="12"/>
      <c r="F725" s="12"/>
      <c r="G725" s="12"/>
      <c r="H725" s="12"/>
      <c r="I725" s="12"/>
      <c r="J725" s="12"/>
      <c r="K725" s="12"/>
      <c r="L725" s="12"/>
      <c r="M725" s="49"/>
      <c r="N725" s="49"/>
      <c r="O725" s="12"/>
      <c r="P725" s="12"/>
      <c r="Q725" s="12"/>
      <c r="R725" s="12"/>
      <c r="S725" s="12"/>
    </row>
    <row r="726" spans="1:19" s="1" customFormat="1" x14ac:dyDescent="0.4">
      <c r="A726" s="12"/>
      <c r="B726" s="12"/>
      <c r="C726" s="42"/>
      <c r="D726" s="12"/>
      <c r="E726" s="12"/>
      <c r="F726" s="12"/>
      <c r="G726" s="12"/>
      <c r="H726" s="12"/>
      <c r="I726" s="12"/>
      <c r="J726" s="12"/>
      <c r="K726" s="12"/>
      <c r="L726" s="12"/>
      <c r="M726" s="49"/>
      <c r="N726" s="49"/>
      <c r="O726" s="12"/>
      <c r="P726" s="12"/>
      <c r="Q726" s="12"/>
      <c r="R726" s="12"/>
      <c r="S726" s="12"/>
    </row>
    <row r="727" spans="1:19" s="1" customFormat="1" x14ac:dyDescent="0.4">
      <c r="A727" s="12"/>
      <c r="B727" s="12"/>
      <c r="C727" s="42"/>
      <c r="D727" s="12"/>
      <c r="E727" s="12"/>
      <c r="F727" s="12"/>
      <c r="G727" s="12"/>
      <c r="H727" s="12"/>
      <c r="I727" s="12"/>
      <c r="J727" s="12"/>
      <c r="K727" s="12"/>
      <c r="L727" s="12"/>
      <c r="M727" s="49"/>
      <c r="N727" s="49"/>
      <c r="O727" s="12"/>
      <c r="P727" s="12"/>
      <c r="Q727" s="12"/>
      <c r="R727" s="12"/>
      <c r="S727" s="12"/>
    </row>
    <row r="728" spans="1:19" s="1" customFormat="1" x14ac:dyDescent="0.4">
      <c r="A728" s="12"/>
      <c r="B728" s="12"/>
      <c r="C728" s="42"/>
      <c r="D728" s="12"/>
      <c r="E728" s="12"/>
      <c r="F728" s="12"/>
      <c r="G728" s="12"/>
      <c r="H728" s="12"/>
      <c r="I728" s="12"/>
      <c r="J728" s="12"/>
      <c r="K728" s="12"/>
      <c r="L728" s="12"/>
      <c r="M728" s="49"/>
      <c r="N728" s="49"/>
      <c r="O728" s="12"/>
      <c r="P728" s="12"/>
      <c r="Q728" s="12"/>
      <c r="R728" s="12"/>
      <c r="S728" s="12"/>
    </row>
    <row r="729" spans="1:19" s="1" customFormat="1" x14ac:dyDescent="0.4">
      <c r="A729" s="12"/>
      <c r="B729" s="12"/>
      <c r="C729" s="42"/>
      <c r="D729" s="12"/>
      <c r="E729" s="12"/>
      <c r="F729" s="12"/>
      <c r="G729" s="12"/>
      <c r="H729" s="12"/>
      <c r="I729" s="12"/>
      <c r="J729" s="12"/>
      <c r="K729" s="12"/>
      <c r="L729" s="12"/>
      <c r="M729" s="49"/>
      <c r="N729" s="49"/>
      <c r="O729" s="12"/>
      <c r="P729" s="12"/>
      <c r="Q729" s="12"/>
      <c r="R729" s="12"/>
      <c r="S729" s="12"/>
    </row>
    <row r="730" spans="1:19" s="1" customFormat="1" x14ac:dyDescent="0.4">
      <c r="A730" s="12"/>
      <c r="B730" s="12"/>
      <c r="C730" s="42"/>
      <c r="D730" s="12"/>
      <c r="E730" s="12"/>
      <c r="F730" s="12"/>
      <c r="G730" s="12"/>
      <c r="H730" s="12"/>
      <c r="I730" s="12"/>
      <c r="J730" s="12"/>
      <c r="K730" s="12"/>
      <c r="L730" s="12"/>
      <c r="M730" s="49"/>
      <c r="N730" s="49"/>
      <c r="O730" s="12"/>
      <c r="P730" s="12"/>
      <c r="Q730" s="12"/>
      <c r="R730" s="12"/>
      <c r="S730" s="12"/>
    </row>
    <row r="731" spans="1:19" s="1" customFormat="1" x14ac:dyDescent="0.4">
      <c r="A731" s="12"/>
      <c r="B731" s="12"/>
      <c r="C731" s="42"/>
      <c r="D731" s="12"/>
      <c r="E731" s="12"/>
      <c r="F731" s="12"/>
      <c r="G731" s="12"/>
      <c r="H731" s="12"/>
      <c r="I731" s="12"/>
      <c r="J731" s="12"/>
      <c r="K731" s="12"/>
      <c r="L731" s="12"/>
      <c r="M731" s="49"/>
      <c r="N731" s="49"/>
      <c r="O731" s="12"/>
      <c r="P731" s="12"/>
      <c r="Q731" s="12"/>
      <c r="R731" s="12"/>
      <c r="S731" s="12"/>
    </row>
    <row r="732" spans="1:19" s="1" customFormat="1" x14ac:dyDescent="0.4">
      <c r="A732" s="12"/>
      <c r="B732" s="12"/>
      <c r="C732" s="42"/>
      <c r="D732" s="12"/>
      <c r="E732" s="12"/>
      <c r="F732" s="12"/>
      <c r="G732" s="12"/>
      <c r="H732" s="12"/>
      <c r="I732" s="12"/>
      <c r="J732" s="12"/>
      <c r="K732" s="12"/>
      <c r="L732" s="12"/>
      <c r="M732" s="49"/>
      <c r="N732" s="49"/>
      <c r="O732" s="12"/>
      <c r="P732" s="12"/>
      <c r="Q732" s="12"/>
      <c r="R732" s="12"/>
      <c r="S732" s="12"/>
    </row>
    <row r="733" spans="1:19" s="1" customFormat="1" x14ac:dyDescent="0.4">
      <c r="A733" s="12"/>
      <c r="B733" s="12"/>
      <c r="C733" s="42"/>
      <c r="D733" s="12"/>
      <c r="E733" s="12"/>
      <c r="F733" s="12"/>
      <c r="G733" s="12"/>
      <c r="H733" s="12"/>
      <c r="I733" s="12"/>
      <c r="J733" s="12"/>
      <c r="K733" s="12"/>
      <c r="L733" s="12"/>
      <c r="M733" s="49"/>
      <c r="N733" s="49"/>
      <c r="O733" s="12"/>
      <c r="P733" s="12"/>
      <c r="Q733" s="12"/>
      <c r="R733" s="12"/>
      <c r="S733" s="12"/>
    </row>
    <row r="734" spans="1:19" s="1" customFormat="1" x14ac:dyDescent="0.4">
      <c r="A734" s="12"/>
      <c r="B734" s="12"/>
      <c r="C734" s="42"/>
      <c r="D734" s="12"/>
      <c r="E734" s="12"/>
      <c r="F734" s="12"/>
      <c r="G734" s="12"/>
      <c r="H734" s="12"/>
      <c r="I734" s="12"/>
      <c r="J734" s="12"/>
      <c r="K734" s="12"/>
      <c r="L734" s="12"/>
      <c r="M734" s="49"/>
      <c r="N734" s="49"/>
      <c r="O734" s="12"/>
      <c r="P734" s="12"/>
      <c r="Q734" s="12"/>
      <c r="R734" s="12"/>
      <c r="S734" s="12"/>
    </row>
    <row r="735" spans="1:19" s="1" customFormat="1" x14ac:dyDescent="0.4">
      <c r="A735" s="12"/>
      <c r="B735" s="12"/>
      <c r="C735" s="42"/>
      <c r="D735" s="12"/>
      <c r="E735" s="12"/>
      <c r="F735" s="12"/>
      <c r="G735" s="12"/>
      <c r="H735" s="12"/>
      <c r="I735" s="12"/>
      <c r="J735" s="12"/>
      <c r="K735" s="12"/>
      <c r="L735" s="12"/>
      <c r="M735" s="49"/>
      <c r="N735" s="49"/>
      <c r="O735" s="12"/>
      <c r="P735" s="12"/>
      <c r="Q735" s="12"/>
      <c r="R735" s="12"/>
      <c r="S735" s="12"/>
    </row>
    <row r="736" spans="1:19" s="1" customFormat="1" x14ac:dyDescent="0.4">
      <c r="A736" s="12"/>
      <c r="B736" s="12"/>
      <c r="C736" s="42"/>
      <c r="D736" s="12"/>
      <c r="E736" s="12"/>
      <c r="F736" s="12"/>
      <c r="G736" s="12"/>
      <c r="H736" s="12"/>
      <c r="I736" s="12"/>
      <c r="J736" s="12"/>
      <c r="K736" s="12"/>
      <c r="L736" s="12"/>
      <c r="M736" s="49"/>
      <c r="N736" s="49"/>
      <c r="O736" s="12"/>
      <c r="P736" s="12"/>
      <c r="Q736" s="12"/>
      <c r="R736" s="12"/>
      <c r="S736" s="12"/>
    </row>
    <row r="737" spans="1:19" s="1" customFormat="1" x14ac:dyDescent="0.4">
      <c r="A737" s="12"/>
      <c r="B737" s="12"/>
      <c r="C737" s="42"/>
      <c r="D737" s="12"/>
      <c r="E737" s="12"/>
      <c r="F737" s="12"/>
      <c r="G737" s="12"/>
      <c r="H737" s="12"/>
      <c r="I737" s="12"/>
      <c r="J737" s="12"/>
      <c r="K737" s="12"/>
      <c r="L737" s="12"/>
      <c r="M737" s="49"/>
      <c r="N737" s="49"/>
      <c r="O737" s="12"/>
      <c r="P737" s="12"/>
      <c r="Q737" s="12"/>
      <c r="R737" s="12"/>
      <c r="S737" s="12"/>
    </row>
    <row r="738" spans="1:19" s="1" customFormat="1" x14ac:dyDescent="0.4">
      <c r="A738" s="12"/>
      <c r="B738" s="12"/>
      <c r="C738" s="42"/>
      <c r="D738" s="12"/>
      <c r="E738" s="12"/>
      <c r="F738" s="12"/>
      <c r="G738" s="12"/>
      <c r="H738" s="12"/>
      <c r="I738" s="12"/>
      <c r="J738" s="12"/>
      <c r="K738" s="12"/>
      <c r="L738" s="12"/>
      <c r="M738" s="49"/>
      <c r="N738" s="49"/>
      <c r="O738" s="12"/>
      <c r="P738" s="12"/>
      <c r="Q738" s="12"/>
      <c r="R738" s="12"/>
      <c r="S738" s="12"/>
    </row>
    <row r="739" spans="1:19" s="1" customFormat="1" x14ac:dyDescent="0.4">
      <c r="A739" s="12"/>
      <c r="B739" s="12"/>
      <c r="C739" s="42"/>
      <c r="D739" s="12"/>
      <c r="E739" s="12"/>
      <c r="F739" s="12"/>
      <c r="G739" s="12"/>
      <c r="H739" s="12"/>
      <c r="I739" s="12"/>
      <c r="J739" s="12"/>
      <c r="K739" s="12"/>
      <c r="L739" s="12"/>
      <c r="M739" s="49"/>
      <c r="N739" s="49"/>
      <c r="O739" s="12"/>
      <c r="P739" s="12"/>
      <c r="Q739" s="12"/>
      <c r="R739" s="12"/>
      <c r="S739" s="12"/>
    </row>
    <row r="740" spans="1:19" s="1" customFormat="1" x14ac:dyDescent="0.4">
      <c r="A740" s="12"/>
      <c r="B740" s="12"/>
      <c r="C740" s="42"/>
      <c r="D740" s="12"/>
      <c r="E740" s="12"/>
      <c r="F740" s="12"/>
      <c r="G740" s="12"/>
      <c r="H740" s="12"/>
      <c r="I740" s="12"/>
      <c r="J740" s="12"/>
      <c r="K740" s="12"/>
      <c r="L740" s="12"/>
      <c r="M740" s="49"/>
      <c r="N740" s="49"/>
      <c r="O740" s="12"/>
      <c r="P740" s="12"/>
      <c r="Q740" s="12"/>
      <c r="R740" s="12"/>
      <c r="S740" s="12"/>
    </row>
    <row r="741" spans="1:19" s="1" customFormat="1" x14ac:dyDescent="0.4">
      <c r="A741" s="12"/>
      <c r="B741" s="12"/>
      <c r="C741" s="42"/>
      <c r="D741" s="12"/>
      <c r="E741" s="12"/>
      <c r="F741" s="12"/>
      <c r="G741" s="12"/>
      <c r="H741" s="12"/>
      <c r="I741" s="12"/>
      <c r="J741" s="12"/>
      <c r="K741" s="12"/>
      <c r="L741" s="12"/>
      <c r="M741" s="49"/>
      <c r="N741" s="49"/>
      <c r="O741" s="12"/>
      <c r="P741" s="12"/>
      <c r="Q741" s="12"/>
      <c r="R741" s="12"/>
      <c r="S741" s="12"/>
    </row>
    <row r="742" spans="1:19" s="1" customFormat="1" x14ac:dyDescent="0.4">
      <c r="A742" s="12"/>
      <c r="B742" s="12"/>
      <c r="C742" s="42"/>
      <c r="D742" s="12"/>
      <c r="E742" s="12"/>
      <c r="F742" s="12"/>
      <c r="G742" s="12"/>
      <c r="H742" s="12"/>
      <c r="I742" s="12"/>
      <c r="J742" s="12"/>
      <c r="K742" s="12"/>
      <c r="L742" s="12"/>
      <c r="M742" s="49"/>
      <c r="N742" s="49"/>
      <c r="O742" s="12"/>
      <c r="P742" s="12"/>
      <c r="Q742" s="12"/>
      <c r="R742" s="12"/>
      <c r="S742" s="12"/>
    </row>
    <row r="743" spans="1:19" s="1" customFormat="1" x14ac:dyDescent="0.4">
      <c r="A743" s="12"/>
      <c r="B743" s="12"/>
      <c r="C743" s="42"/>
      <c r="D743" s="12"/>
      <c r="E743" s="12"/>
      <c r="F743" s="12"/>
      <c r="G743" s="12"/>
      <c r="H743" s="12"/>
      <c r="I743" s="12"/>
      <c r="J743" s="12"/>
      <c r="K743" s="12"/>
      <c r="L743" s="12"/>
      <c r="M743" s="49"/>
      <c r="N743" s="49"/>
      <c r="O743" s="12"/>
      <c r="P743" s="12"/>
      <c r="Q743" s="12"/>
      <c r="R743" s="12"/>
      <c r="S743" s="12"/>
    </row>
    <row r="744" spans="1:19" s="1" customFormat="1" x14ac:dyDescent="0.4">
      <c r="A744" s="12"/>
      <c r="B744" s="12"/>
      <c r="C744" s="42"/>
      <c r="D744" s="12"/>
      <c r="E744" s="12"/>
      <c r="F744" s="12"/>
      <c r="G744" s="12"/>
      <c r="H744" s="12"/>
      <c r="I744" s="12"/>
      <c r="J744" s="12"/>
      <c r="K744" s="12"/>
      <c r="L744" s="12"/>
      <c r="M744" s="49"/>
      <c r="N744" s="49"/>
      <c r="O744" s="12"/>
      <c r="P744" s="12"/>
      <c r="Q744" s="12"/>
      <c r="R744" s="12"/>
      <c r="S744" s="12"/>
    </row>
    <row r="745" spans="1:19" s="1" customFormat="1" x14ac:dyDescent="0.4">
      <c r="A745" s="12"/>
      <c r="B745" s="12"/>
      <c r="C745" s="42"/>
      <c r="D745" s="12"/>
      <c r="E745" s="12"/>
      <c r="F745" s="12"/>
      <c r="G745" s="12"/>
      <c r="H745" s="12"/>
      <c r="I745" s="12"/>
      <c r="J745" s="12"/>
      <c r="K745" s="12"/>
      <c r="L745" s="12"/>
      <c r="M745" s="49"/>
      <c r="N745" s="49"/>
      <c r="O745" s="12"/>
      <c r="P745" s="12"/>
      <c r="Q745" s="12"/>
      <c r="R745" s="12"/>
      <c r="S745" s="12"/>
    </row>
    <row r="746" spans="1:19" s="1" customFormat="1" x14ac:dyDescent="0.4">
      <c r="A746" s="12"/>
      <c r="B746" s="12"/>
      <c r="C746" s="42"/>
      <c r="D746" s="12"/>
      <c r="E746" s="12"/>
      <c r="F746" s="12"/>
      <c r="G746" s="12"/>
      <c r="H746" s="12"/>
      <c r="I746" s="12"/>
      <c r="J746" s="12"/>
      <c r="K746" s="12"/>
      <c r="L746" s="12"/>
      <c r="M746" s="49"/>
      <c r="N746" s="49"/>
      <c r="O746" s="12"/>
      <c r="P746" s="12"/>
      <c r="Q746" s="12"/>
      <c r="R746" s="12"/>
      <c r="S746" s="12"/>
    </row>
    <row r="747" spans="1:19" s="1" customFormat="1" x14ac:dyDescent="0.4">
      <c r="A747" s="12"/>
      <c r="B747" s="12"/>
      <c r="C747" s="42"/>
      <c r="D747" s="12"/>
      <c r="E747" s="12"/>
      <c r="F747" s="12"/>
      <c r="G747" s="12"/>
      <c r="H747" s="12"/>
      <c r="I747" s="12"/>
      <c r="J747" s="12"/>
      <c r="K747" s="12"/>
      <c r="L747" s="12"/>
      <c r="M747" s="49"/>
      <c r="N747" s="49"/>
      <c r="O747" s="12"/>
      <c r="P747" s="12"/>
      <c r="Q747" s="12"/>
      <c r="R747" s="12"/>
      <c r="S747" s="12"/>
    </row>
    <row r="748" spans="1:19" s="1" customFormat="1" x14ac:dyDescent="0.4">
      <c r="A748" s="12"/>
      <c r="B748" s="12"/>
      <c r="C748" s="42"/>
      <c r="D748" s="12"/>
      <c r="E748" s="12"/>
      <c r="F748" s="12"/>
      <c r="G748" s="12"/>
      <c r="H748" s="12"/>
      <c r="I748" s="12"/>
      <c r="J748" s="12"/>
      <c r="K748" s="12"/>
      <c r="L748" s="12"/>
      <c r="M748" s="49"/>
      <c r="N748" s="49"/>
      <c r="O748" s="12"/>
      <c r="P748" s="12"/>
      <c r="Q748" s="12"/>
      <c r="R748" s="12"/>
      <c r="S748" s="12"/>
    </row>
    <row r="749" spans="1:19" s="1" customFormat="1" x14ac:dyDescent="0.4">
      <c r="A749" s="12"/>
      <c r="B749" s="12"/>
      <c r="C749" s="42"/>
      <c r="D749" s="12"/>
      <c r="E749" s="12"/>
      <c r="F749" s="12"/>
      <c r="G749" s="12"/>
      <c r="H749" s="12"/>
      <c r="I749" s="12"/>
      <c r="J749" s="12"/>
      <c r="K749" s="12"/>
      <c r="L749" s="12"/>
      <c r="M749" s="49"/>
      <c r="N749" s="49"/>
      <c r="O749" s="12"/>
      <c r="P749" s="12"/>
      <c r="Q749" s="12"/>
      <c r="R749" s="12"/>
      <c r="S749" s="12"/>
    </row>
    <row r="750" spans="1:19" s="1" customFormat="1" x14ac:dyDescent="0.4">
      <c r="A750" s="12"/>
      <c r="B750" s="12"/>
      <c r="C750" s="42"/>
      <c r="D750" s="12"/>
      <c r="E750" s="12"/>
      <c r="F750" s="12"/>
      <c r="G750" s="12"/>
      <c r="H750" s="12"/>
      <c r="I750" s="12"/>
      <c r="J750" s="12"/>
      <c r="K750" s="12"/>
      <c r="L750" s="12"/>
      <c r="M750" s="49"/>
      <c r="N750" s="49"/>
      <c r="O750" s="12"/>
      <c r="P750" s="12"/>
      <c r="Q750" s="12"/>
      <c r="R750" s="12"/>
      <c r="S750" s="12"/>
    </row>
    <row r="751" spans="1:19" s="1" customFormat="1" x14ac:dyDescent="0.4">
      <c r="A751" s="12"/>
      <c r="B751" s="12"/>
      <c r="C751" s="42"/>
      <c r="D751" s="12"/>
      <c r="E751" s="12"/>
      <c r="F751" s="12"/>
      <c r="G751" s="12"/>
      <c r="H751" s="12"/>
      <c r="I751" s="12"/>
      <c r="J751" s="12"/>
      <c r="K751" s="12"/>
      <c r="L751" s="12"/>
      <c r="M751" s="49"/>
      <c r="N751" s="49"/>
      <c r="O751" s="12"/>
      <c r="P751" s="12"/>
      <c r="Q751" s="12"/>
      <c r="R751" s="12"/>
      <c r="S751" s="12"/>
    </row>
    <row r="752" spans="1:19" s="1" customFormat="1" x14ac:dyDescent="0.4">
      <c r="A752" s="12"/>
      <c r="B752" s="12"/>
      <c r="C752" s="42"/>
      <c r="D752" s="12"/>
      <c r="E752" s="12"/>
      <c r="F752" s="12"/>
      <c r="G752" s="12"/>
      <c r="H752" s="12"/>
      <c r="I752" s="12"/>
      <c r="J752" s="12"/>
      <c r="K752" s="12"/>
      <c r="L752" s="12"/>
      <c r="M752" s="49"/>
      <c r="N752" s="49"/>
      <c r="O752" s="12"/>
      <c r="P752" s="12"/>
      <c r="Q752" s="12"/>
      <c r="R752" s="12"/>
      <c r="S752" s="12"/>
    </row>
    <row r="753" spans="1:19" s="1" customFormat="1" x14ac:dyDescent="0.4">
      <c r="A753" s="12"/>
      <c r="B753" s="12"/>
      <c r="C753" s="42"/>
      <c r="D753" s="12"/>
      <c r="E753" s="12"/>
      <c r="F753" s="12"/>
      <c r="G753" s="12"/>
      <c r="H753" s="12"/>
      <c r="I753" s="12"/>
      <c r="J753" s="12"/>
      <c r="K753" s="12"/>
      <c r="L753" s="12"/>
      <c r="M753" s="49"/>
      <c r="N753" s="49"/>
      <c r="O753" s="12"/>
      <c r="P753" s="12"/>
      <c r="Q753" s="12"/>
      <c r="R753" s="12"/>
      <c r="S753" s="12"/>
    </row>
    <row r="754" spans="1:19" s="1" customFormat="1" x14ac:dyDescent="0.4">
      <c r="A754" s="12"/>
      <c r="B754" s="12"/>
      <c r="C754" s="42"/>
      <c r="D754" s="12"/>
      <c r="E754" s="12"/>
      <c r="F754" s="12"/>
      <c r="G754" s="12"/>
      <c r="H754" s="12"/>
      <c r="I754" s="12"/>
      <c r="J754" s="12"/>
      <c r="K754" s="12"/>
      <c r="L754" s="12"/>
      <c r="M754" s="49"/>
      <c r="N754" s="49"/>
      <c r="O754" s="12"/>
      <c r="P754" s="12"/>
      <c r="Q754" s="12"/>
      <c r="R754" s="12"/>
      <c r="S754" s="12"/>
    </row>
    <row r="755" spans="1:19" s="1" customFormat="1" x14ac:dyDescent="0.4">
      <c r="A755" s="12"/>
      <c r="B755" s="12"/>
      <c r="C755" s="42"/>
      <c r="D755" s="12"/>
      <c r="E755" s="12"/>
      <c r="F755" s="12"/>
      <c r="G755" s="12"/>
      <c r="H755" s="12"/>
      <c r="I755" s="12"/>
      <c r="J755" s="12"/>
      <c r="K755" s="12"/>
      <c r="L755" s="12"/>
      <c r="M755" s="49"/>
      <c r="N755" s="49"/>
      <c r="O755" s="12"/>
      <c r="P755" s="12"/>
      <c r="Q755" s="12"/>
      <c r="R755" s="12"/>
      <c r="S755" s="12"/>
    </row>
    <row r="756" spans="1:19" s="1" customFormat="1" x14ac:dyDescent="0.4">
      <c r="A756" s="12"/>
      <c r="B756" s="12"/>
      <c r="C756" s="42"/>
      <c r="D756" s="12"/>
      <c r="E756" s="12"/>
      <c r="F756" s="12"/>
      <c r="G756" s="12"/>
      <c r="H756" s="12"/>
      <c r="I756" s="12"/>
      <c r="J756" s="12"/>
      <c r="K756" s="12"/>
      <c r="L756" s="12"/>
      <c r="M756" s="49"/>
      <c r="N756" s="49"/>
      <c r="O756" s="12"/>
      <c r="P756" s="12"/>
      <c r="Q756" s="12"/>
      <c r="R756" s="12"/>
      <c r="S756" s="12"/>
    </row>
    <row r="757" spans="1:19" s="1" customFormat="1" x14ac:dyDescent="0.4">
      <c r="A757" s="12"/>
      <c r="B757" s="12"/>
      <c r="C757" s="42"/>
      <c r="D757" s="12"/>
      <c r="E757" s="12"/>
      <c r="F757" s="12"/>
      <c r="G757" s="12"/>
      <c r="H757" s="12"/>
      <c r="I757" s="12"/>
      <c r="J757" s="12"/>
      <c r="K757" s="12"/>
      <c r="L757" s="12"/>
      <c r="M757" s="49"/>
      <c r="N757" s="49"/>
      <c r="O757" s="12"/>
      <c r="P757" s="12"/>
      <c r="Q757" s="12"/>
      <c r="R757" s="12"/>
      <c r="S757" s="12"/>
    </row>
    <row r="758" spans="1:19" s="1" customFormat="1" x14ac:dyDescent="0.4">
      <c r="A758" s="12"/>
      <c r="B758" s="12"/>
      <c r="C758" s="42"/>
      <c r="D758" s="12"/>
      <c r="E758" s="12"/>
      <c r="F758" s="12"/>
      <c r="G758" s="12"/>
      <c r="H758" s="12"/>
      <c r="I758" s="12"/>
      <c r="J758" s="12"/>
      <c r="K758" s="12"/>
      <c r="L758" s="12"/>
      <c r="M758" s="49"/>
      <c r="N758" s="49"/>
      <c r="O758" s="12"/>
      <c r="P758" s="12"/>
      <c r="Q758" s="12"/>
      <c r="R758" s="12"/>
      <c r="S758" s="12"/>
    </row>
    <row r="759" spans="1:19" s="1" customFormat="1" x14ac:dyDescent="0.4">
      <c r="A759" s="12"/>
      <c r="B759" s="12"/>
      <c r="C759" s="42"/>
      <c r="D759" s="12"/>
      <c r="E759" s="12"/>
      <c r="F759" s="12"/>
      <c r="G759" s="12"/>
      <c r="H759" s="12"/>
      <c r="I759" s="12"/>
      <c r="J759" s="12"/>
      <c r="K759" s="12"/>
      <c r="L759" s="12"/>
      <c r="M759" s="49"/>
      <c r="N759" s="49"/>
      <c r="O759" s="12"/>
      <c r="P759" s="12"/>
      <c r="Q759" s="12"/>
      <c r="R759" s="12"/>
      <c r="S759" s="12"/>
    </row>
    <row r="760" spans="1:19" s="1" customFormat="1" x14ac:dyDescent="0.4">
      <c r="A760" s="12"/>
      <c r="B760" s="12"/>
      <c r="C760" s="42"/>
      <c r="D760" s="12"/>
      <c r="E760" s="12"/>
      <c r="F760" s="12"/>
      <c r="G760" s="12"/>
      <c r="H760" s="12"/>
      <c r="I760" s="12"/>
      <c r="J760" s="12"/>
      <c r="K760" s="12"/>
      <c r="L760" s="12"/>
      <c r="M760" s="49"/>
      <c r="N760" s="49"/>
      <c r="O760" s="12"/>
      <c r="P760" s="12"/>
      <c r="Q760" s="12"/>
      <c r="R760" s="12"/>
      <c r="S760" s="12"/>
    </row>
    <row r="761" spans="1:19" s="1" customFormat="1" x14ac:dyDescent="0.4">
      <c r="A761" s="12"/>
      <c r="B761" s="12"/>
      <c r="C761" s="42"/>
      <c r="D761" s="12"/>
      <c r="E761" s="12"/>
      <c r="F761" s="12"/>
      <c r="G761" s="12"/>
      <c r="H761" s="12"/>
      <c r="I761" s="12"/>
      <c r="J761" s="12"/>
      <c r="K761" s="12"/>
      <c r="L761" s="12"/>
      <c r="M761" s="49"/>
      <c r="N761" s="49"/>
      <c r="O761" s="12"/>
      <c r="P761" s="12"/>
      <c r="Q761" s="12"/>
      <c r="R761" s="12"/>
      <c r="S761" s="12"/>
    </row>
    <row r="762" spans="1:19" s="1" customFormat="1" x14ac:dyDescent="0.4">
      <c r="A762" s="12"/>
      <c r="B762" s="12"/>
      <c r="C762" s="42"/>
      <c r="D762" s="12"/>
      <c r="E762" s="12"/>
      <c r="F762" s="12"/>
      <c r="G762" s="12"/>
      <c r="H762" s="12"/>
      <c r="I762" s="12"/>
      <c r="J762" s="12"/>
      <c r="K762" s="12"/>
      <c r="L762" s="12"/>
      <c r="M762" s="49"/>
      <c r="N762" s="49"/>
      <c r="O762" s="12"/>
      <c r="P762" s="12"/>
      <c r="Q762" s="12"/>
      <c r="R762" s="12"/>
      <c r="S762" s="12"/>
    </row>
    <row r="763" spans="1:19" s="1" customFormat="1" x14ac:dyDescent="0.4">
      <c r="A763" s="12"/>
      <c r="B763" s="12"/>
      <c r="C763" s="42"/>
      <c r="D763" s="12"/>
      <c r="E763" s="12"/>
      <c r="F763" s="12"/>
      <c r="G763" s="12"/>
      <c r="H763" s="12"/>
      <c r="I763" s="12"/>
      <c r="J763" s="12"/>
      <c r="K763" s="12"/>
      <c r="L763" s="12"/>
      <c r="M763" s="49"/>
      <c r="N763" s="49"/>
      <c r="O763" s="12"/>
      <c r="P763" s="12"/>
      <c r="Q763" s="12"/>
      <c r="R763" s="12"/>
      <c r="S763" s="12"/>
    </row>
    <row r="764" spans="1:19" s="1" customFormat="1" x14ac:dyDescent="0.4">
      <c r="A764" s="12"/>
      <c r="B764" s="12"/>
      <c r="C764" s="42"/>
      <c r="D764" s="12"/>
      <c r="E764" s="12"/>
      <c r="F764" s="12"/>
      <c r="G764" s="12"/>
      <c r="H764" s="12"/>
      <c r="I764" s="12"/>
      <c r="J764" s="12"/>
      <c r="K764" s="12"/>
      <c r="L764" s="12"/>
      <c r="M764" s="49"/>
      <c r="N764" s="49"/>
      <c r="O764" s="12"/>
      <c r="P764" s="12"/>
      <c r="Q764" s="12"/>
      <c r="R764" s="12"/>
      <c r="S764" s="12"/>
    </row>
    <row r="765" spans="1:19" s="1" customFormat="1" x14ac:dyDescent="0.4">
      <c r="A765" s="12"/>
      <c r="B765" s="12"/>
      <c r="C765" s="42"/>
      <c r="D765" s="12"/>
      <c r="E765" s="12"/>
      <c r="F765" s="12"/>
      <c r="G765" s="12"/>
      <c r="H765" s="12"/>
      <c r="I765" s="12"/>
      <c r="J765" s="12"/>
      <c r="K765" s="12"/>
      <c r="L765" s="12"/>
      <c r="M765" s="49"/>
      <c r="N765" s="49"/>
      <c r="O765" s="12"/>
      <c r="P765" s="12"/>
      <c r="Q765" s="12"/>
      <c r="R765" s="12"/>
      <c r="S765" s="12"/>
    </row>
    <row r="766" spans="1:19" s="1" customFormat="1" x14ac:dyDescent="0.4">
      <c r="A766" s="12"/>
      <c r="B766" s="12"/>
      <c r="C766" s="42"/>
      <c r="D766" s="12"/>
      <c r="E766" s="12"/>
      <c r="F766" s="12"/>
      <c r="G766" s="12"/>
      <c r="H766" s="12"/>
      <c r="I766" s="12"/>
      <c r="J766" s="12"/>
      <c r="K766" s="12"/>
      <c r="L766" s="12"/>
      <c r="M766" s="49"/>
      <c r="N766" s="49"/>
      <c r="O766" s="12"/>
      <c r="P766" s="12"/>
      <c r="Q766" s="12"/>
      <c r="R766" s="12"/>
      <c r="S766" s="12"/>
    </row>
    <row r="767" spans="1:19" s="1" customFormat="1" x14ac:dyDescent="0.4">
      <c r="A767" s="12"/>
      <c r="B767" s="12"/>
      <c r="C767" s="42"/>
      <c r="D767" s="12"/>
      <c r="E767" s="12"/>
      <c r="F767" s="12"/>
      <c r="G767" s="12"/>
      <c r="H767" s="12"/>
      <c r="I767" s="12"/>
      <c r="J767" s="12"/>
      <c r="K767" s="12"/>
      <c r="L767" s="12"/>
      <c r="M767" s="49"/>
      <c r="N767" s="49"/>
      <c r="O767" s="12"/>
      <c r="P767" s="12"/>
      <c r="Q767" s="12"/>
      <c r="R767" s="12"/>
      <c r="S767" s="12"/>
    </row>
    <row r="768" spans="1:19" s="1" customFormat="1" x14ac:dyDescent="0.4">
      <c r="A768" s="12"/>
      <c r="B768" s="12"/>
      <c r="C768" s="42"/>
      <c r="D768" s="12"/>
      <c r="E768" s="12"/>
      <c r="F768" s="12"/>
      <c r="G768" s="12"/>
      <c r="H768" s="12"/>
      <c r="I768" s="12"/>
      <c r="J768" s="12"/>
      <c r="K768" s="12"/>
      <c r="L768" s="12"/>
      <c r="M768" s="49"/>
      <c r="N768" s="49"/>
      <c r="O768" s="12"/>
      <c r="P768" s="12"/>
      <c r="Q768" s="12"/>
      <c r="R768" s="12"/>
      <c r="S768" s="12"/>
    </row>
    <row r="769" spans="1:19" s="1" customFormat="1" x14ac:dyDescent="0.4">
      <c r="A769" s="12"/>
      <c r="B769" s="12"/>
      <c r="C769" s="42"/>
      <c r="D769" s="12"/>
      <c r="E769" s="12"/>
      <c r="F769" s="12"/>
      <c r="G769" s="12"/>
      <c r="H769" s="12"/>
      <c r="I769" s="12"/>
      <c r="J769" s="12"/>
      <c r="K769" s="12"/>
      <c r="L769" s="12"/>
      <c r="M769" s="49"/>
      <c r="N769" s="49"/>
      <c r="O769" s="12"/>
      <c r="P769" s="12"/>
      <c r="Q769" s="12"/>
      <c r="R769" s="12"/>
      <c r="S769" s="12"/>
    </row>
    <row r="770" spans="1:19" s="1" customFormat="1" x14ac:dyDescent="0.4">
      <c r="A770" s="12"/>
      <c r="B770" s="12"/>
      <c r="C770" s="42"/>
      <c r="D770" s="12"/>
      <c r="E770" s="12"/>
      <c r="F770" s="12"/>
      <c r="G770" s="12"/>
      <c r="H770" s="12"/>
      <c r="I770" s="12"/>
      <c r="J770" s="12"/>
      <c r="K770" s="12"/>
      <c r="L770" s="12"/>
      <c r="M770" s="49"/>
      <c r="N770" s="49"/>
      <c r="O770" s="12"/>
      <c r="P770" s="12"/>
      <c r="Q770" s="12"/>
      <c r="R770" s="12"/>
      <c r="S770" s="12"/>
    </row>
    <row r="771" spans="1:19" s="1" customFormat="1" x14ac:dyDescent="0.4">
      <c r="A771" s="12"/>
      <c r="B771" s="12"/>
      <c r="C771" s="42"/>
      <c r="D771" s="12"/>
      <c r="E771" s="12"/>
      <c r="F771" s="12"/>
      <c r="G771" s="12"/>
      <c r="H771" s="12"/>
      <c r="I771" s="12"/>
      <c r="J771" s="12"/>
      <c r="K771" s="12"/>
      <c r="L771" s="12"/>
      <c r="M771" s="49"/>
      <c r="N771" s="49"/>
      <c r="O771" s="12"/>
      <c r="P771" s="12"/>
      <c r="Q771" s="12"/>
      <c r="R771" s="12"/>
      <c r="S771" s="12"/>
    </row>
    <row r="772" spans="1:19" s="1" customFormat="1" x14ac:dyDescent="0.4">
      <c r="A772" s="12"/>
      <c r="B772" s="12"/>
      <c r="C772" s="42"/>
      <c r="D772" s="12"/>
      <c r="E772" s="12"/>
      <c r="F772" s="12"/>
      <c r="G772" s="12"/>
      <c r="H772" s="12"/>
      <c r="I772" s="12"/>
      <c r="J772" s="12"/>
      <c r="K772" s="12"/>
      <c r="L772" s="12"/>
      <c r="M772" s="49"/>
      <c r="N772" s="49"/>
      <c r="O772" s="12"/>
      <c r="P772" s="12"/>
      <c r="Q772" s="12"/>
      <c r="R772" s="12"/>
      <c r="S772" s="12"/>
    </row>
    <row r="773" spans="1:19" s="1" customFormat="1" x14ac:dyDescent="0.4">
      <c r="A773" s="12"/>
      <c r="B773" s="12"/>
      <c r="C773" s="42"/>
      <c r="D773" s="12"/>
      <c r="E773" s="12"/>
      <c r="F773" s="12"/>
      <c r="G773" s="12"/>
      <c r="H773" s="12"/>
      <c r="I773" s="12"/>
      <c r="J773" s="12"/>
      <c r="K773" s="12"/>
      <c r="L773" s="12"/>
      <c r="M773" s="49"/>
      <c r="N773" s="49"/>
      <c r="O773" s="12"/>
      <c r="P773" s="12"/>
      <c r="Q773" s="12"/>
      <c r="R773" s="12"/>
      <c r="S773" s="12"/>
    </row>
    <row r="774" spans="1:19" s="1" customFormat="1" x14ac:dyDescent="0.4">
      <c r="A774" s="12"/>
      <c r="B774" s="12"/>
      <c r="C774" s="42"/>
      <c r="D774" s="12"/>
      <c r="E774" s="12"/>
      <c r="F774" s="12"/>
      <c r="G774" s="12"/>
      <c r="H774" s="12"/>
      <c r="I774" s="12"/>
      <c r="J774" s="12"/>
      <c r="K774" s="12"/>
      <c r="L774" s="12"/>
      <c r="M774" s="49"/>
      <c r="N774" s="49"/>
      <c r="O774" s="12"/>
      <c r="P774" s="12"/>
      <c r="Q774" s="12"/>
      <c r="R774" s="12"/>
      <c r="S774" s="12"/>
    </row>
    <row r="775" spans="1:19" s="1" customFormat="1" x14ac:dyDescent="0.4">
      <c r="A775" s="12"/>
      <c r="B775" s="12"/>
      <c r="C775" s="42"/>
      <c r="D775" s="12"/>
      <c r="E775" s="12"/>
      <c r="F775" s="12"/>
      <c r="G775" s="12"/>
      <c r="H775" s="12"/>
      <c r="I775" s="12"/>
      <c r="J775" s="12"/>
      <c r="K775" s="12"/>
      <c r="L775" s="12"/>
      <c r="M775" s="49"/>
      <c r="N775" s="49"/>
      <c r="O775" s="12"/>
      <c r="P775" s="12"/>
      <c r="Q775" s="12"/>
      <c r="R775" s="12"/>
      <c r="S775" s="12"/>
    </row>
    <row r="776" spans="1:19" s="1" customFormat="1" x14ac:dyDescent="0.4">
      <c r="A776" s="12"/>
      <c r="B776" s="12"/>
      <c r="C776" s="42"/>
      <c r="D776" s="12"/>
      <c r="E776" s="12"/>
      <c r="F776" s="12"/>
      <c r="G776" s="12"/>
      <c r="H776" s="12"/>
      <c r="I776" s="12"/>
      <c r="J776" s="12"/>
      <c r="K776" s="12"/>
      <c r="L776" s="12"/>
      <c r="M776" s="49"/>
      <c r="N776" s="49"/>
      <c r="O776" s="12"/>
      <c r="P776" s="12"/>
      <c r="Q776" s="12"/>
      <c r="R776" s="12"/>
      <c r="S776" s="12"/>
    </row>
    <row r="777" spans="1:19" s="1" customFormat="1" x14ac:dyDescent="0.4">
      <c r="A777" s="12"/>
      <c r="B777" s="12"/>
      <c r="C777" s="42"/>
      <c r="D777" s="12"/>
      <c r="E777" s="12"/>
      <c r="F777" s="12"/>
      <c r="G777" s="12"/>
      <c r="H777" s="12"/>
      <c r="I777" s="12"/>
      <c r="J777" s="12"/>
      <c r="K777" s="12"/>
      <c r="L777" s="12"/>
      <c r="M777" s="49"/>
      <c r="N777" s="49"/>
      <c r="O777" s="12"/>
      <c r="P777" s="12"/>
      <c r="Q777" s="12"/>
      <c r="R777" s="12"/>
      <c r="S777" s="12"/>
    </row>
    <row r="778" spans="1:19" s="1" customFormat="1" x14ac:dyDescent="0.4">
      <c r="A778" s="12"/>
      <c r="B778" s="12"/>
      <c r="C778" s="42"/>
      <c r="D778" s="12"/>
      <c r="E778" s="12"/>
      <c r="F778" s="12"/>
      <c r="G778" s="12"/>
      <c r="H778" s="12"/>
      <c r="I778" s="12"/>
      <c r="J778" s="12"/>
      <c r="K778" s="12"/>
      <c r="L778" s="12"/>
      <c r="M778" s="49"/>
      <c r="N778" s="49"/>
      <c r="O778" s="12"/>
      <c r="P778" s="12"/>
      <c r="Q778" s="12"/>
      <c r="R778" s="12"/>
      <c r="S778" s="12"/>
    </row>
    <row r="779" spans="1:19" s="1" customFormat="1" x14ac:dyDescent="0.4">
      <c r="A779" s="12"/>
      <c r="B779" s="12"/>
      <c r="C779" s="42"/>
      <c r="D779" s="12"/>
      <c r="E779" s="12"/>
      <c r="F779" s="12"/>
      <c r="G779" s="12"/>
      <c r="H779" s="12"/>
      <c r="I779" s="12"/>
      <c r="J779" s="12"/>
      <c r="K779" s="12"/>
      <c r="L779" s="12"/>
      <c r="M779" s="49"/>
      <c r="N779" s="49"/>
      <c r="O779" s="12"/>
      <c r="P779" s="12"/>
      <c r="Q779" s="12"/>
      <c r="R779" s="12"/>
      <c r="S779" s="12"/>
    </row>
    <row r="780" spans="1:19" s="1" customFormat="1" x14ac:dyDescent="0.4">
      <c r="A780" s="12"/>
      <c r="B780" s="12"/>
      <c r="C780" s="42"/>
      <c r="D780" s="12"/>
      <c r="E780" s="12"/>
      <c r="F780" s="12"/>
      <c r="G780" s="12"/>
      <c r="H780" s="12"/>
      <c r="I780" s="12"/>
      <c r="J780" s="12"/>
      <c r="K780" s="12"/>
      <c r="L780" s="12"/>
      <c r="M780" s="49"/>
      <c r="N780" s="49"/>
      <c r="O780" s="12"/>
      <c r="P780" s="12"/>
      <c r="Q780" s="12"/>
      <c r="R780" s="12"/>
      <c r="S780" s="12"/>
    </row>
    <row r="781" spans="1:19" s="1" customFormat="1" x14ac:dyDescent="0.4">
      <c r="A781" s="12"/>
      <c r="B781" s="12"/>
      <c r="C781" s="42"/>
      <c r="D781" s="12"/>
      <c r="E781" s="12"/>
      <c r="F781" s="12"/>
      <c r="G781" s="12"/>
      <c r="H781" s="12"/>
      <c r="I781" s="12"/>
      <c r="J781" s="12"/>
      <c r="K781" s="12"/>
      <c r="L781" s="12"/>
      <c r="M781" s="49"/>
      <c r="N781" s="49"/>
      <c r="O781" s="12"/>
      <c r="P781" s="12"/>
      <c r="Q781" s="12"/>
      <c r="R781" s="12"/>
      <c r="S781" s="12"/>
    </row>
    <row r="782" spans="1:19" s="1" customFormat="1" x14ac:dyDescent="0.4">
      <c r="A782" s="12"/>
      <c r="B782" s="12"/>
      <c r="C782" s="42"/>
      <c r="D782" s="12"/>
      <c r="E782" s="12"/>
      <c r="F782" s="12"/>
      <c r="G782" s="12"/>
      <c r="H782" s="12"/>
      <c r="I782" s="12"/>
      <c r="J782" s="12"/>
      <c r="K782" s="12"/>
      <c r="L782" s="12"/>
      <c r="M782" s="49"/>
      <c r="N782" s="49"/>
      <c r="O782" s="12"/>
      <c r="P782" s="12"/>
      <c r="Q782" s="12"/>
      <c r="R782" s="12"/>
      <c r="S782" s="12"/>
    </row>
    <row r="783" spans="1:19" s="1" customFormat="1" x14ac:dyDescent="0.4">
      <c r="A783" s="12"/>
      <c r="B783" s="12"/>
      <c r="C783" s="42"/>
      <c r="D783" s="12"/>
      <c r="E783" s="12"/>
      <c r="F783" s="12"/>
      <c r="G783" s="12"/>
      <c r="H783" s="12"/>
      <c r="I783" s="12"/>
      <c r="J783" s="12"/>
      <c r="K783" s="12"/>
      <c r="L783" s="12"/>
      <c r="M783" s="49"/>
      <c r="N783" s="49"/>
      <c r="O783" s="12"/>
      <c r="P783" s="12"/>
      <c r="Q783" s="12"/>
      <c r="R783" s="12"/>
      <c r="S783" s="12"/>
    </row>
    <row r="784" spans="1:19" s="1" customFormat="1" x14ac:dyDescent="0.4">
      <c r="A784" s="12"/>
      <c r="B784" s="12"/>
      <c r="C784" s="42"/>
      <c r="D784" s="12"/>
      <c r="E784" s="12"/>
      <c r="F784" s="12"/>
      <c r="G784" s="12"/>
      <c r="H784" s="12"/>
      <c r="I784" s="12"/>
      <c r="J784" s="12"/>
      <c r="K784" s="12"/>
      <c r="L784" s="12"/>
      <c r="M784" s="49"/>
      <c r="N784" s="49"/>
      <c r="O784" s="12"/>
      <c r="P784" s="12"/>
      <c r="Q784" s="12"/>
      <c r="R784" s="12"/>
      <c r="S784" s="12"/>
    </row>
    <row r="785" spans="1:19" s="1" customFormat="1" x14ac:dyDescent="0.4">
      <c r="A785" s="12"/>
      <c r="B785" s="12"/>
      <c r="C785" s="42"/>
      <c r="D785" s="12"/>
      <c r="E785" s="12"/>
      <c r="F785" s="12"/>
      <c r="G785" s="12"/>
      <c r="H785" s="12"/>
      <c r="I785" s="12"/>
      <c r="J785" s="12"/>
      <c r="K785" s="12"/>
      <c r="L785" s="12"/>
      <c r="M785" s="49"/>
      <c r="N785" s="49"/>
      <c r="O785" s="12"/>
      <c r="P785" s="12"/>
      <c r="Q785" s="12"/>
      <c r="R785" s="12"/>
      <c r="S785" s="12"/>
    </row>
    <row r="786" spans="1:19" s="1" customFormat="1" x14ac:dyDescent="0.4">
      <c r="A786" s="12"/>
      <c r="B786" s="12"/>
      <c r="C786" s="42"/>
      <c r="D786" s="12"/>
      <c r="E786" s="12"/>
      <c r="F786" s="12"/>
      <c r="G786" s="12"/>
      <c r="H786" s="12"/>
      <c r="I786" s="12"/>
      <c r="J786" s="12"/>
      <c r="K786" s="12"/>
      <c r="L786" s="12"/>
      <c r="M786" s="49"/>
      <c r="N786" s="49"/>
      <c r="O786" s="12"/>
      <c r="P786" s="12"/>
      <c r="Q786" s="12"/>
      <c r="R786" s="12"/>
      <c r="S786" s="12"/>
    </row>
    <row r="787" spans="1:19" s="1" customFormat="1" x14ac:dyDescent="0.4">
      <c r="A787" s="12"/>
      <c r="B787" s="12"/>
      <c r="C787" s="42"/>
      <c r="D787" s="12"/>
      <c r="E787" s="12"/>
      <c r="F787" s="12"/>
      <c r="G787" s="12"/>
      <c r="H787" s="12"/>
      <c r="I787" s="12"/>
      <c r="J787" s="12"/>
      <c r="K787" s="12"/>
      <c r="L787" s="12"/>
      <c r="M787" s="49"/>
      <c r="N787" s="49"/>
      <c r="O787" s="12"/>
      <c r="P787" s="12"/>
      <c r="Q787" s="12"/>
      <c r="R787" s="12"/>
      <c r="S787" s="12"/>
    </row>
    <row r="788" spans="1:19" s="1" customFormat="1" x14ac:dyDescent="0.4">
      <c r="A788" s="12"/>
      <c r="B788" s="12"/>
      <c r="C788" s="42"/>
      <c r="D788" s="12"/>
      <c r="E788" s="12"/>
      <c r="F788" s="12"/>
      <c r="G788" s="12"/>
      <c r="H788" s="12"/>
      <c r="I788" s="12"/>
      <c r="J788" s="12"/>
      <c r="K788" s="12"/>
      <c r="L788" s="12"/>
      <c r="M788" s="49"/>
      <c r="N788" s="49"/>
      <c r="O788" s="12"/>
      <c r="P788" s="12"/>
      <c r="Q788" s="12"/>
      <c r="R788" s="12"/>
      <c r="S788" s="12"/>
    </row>
    <row r="789" spans="1:19" s="1" customFormat="1" x14ac:dyDescent="0.4">
      <c r="A789" s="12"/>
      <c r="B789" s="12"/>
      <c r="C789" s="42"/>
      <c r="D789" s="12"/>
      <c r="E789" s="12"/>
      <c r="F789" s="12"/>
      <c r="G789" s="12"/>
      <c r="H789" s="12"/>
      <c r="I789" s="12"/>
      <c r="J789" s="12"/>
      <c r="K789" s="12"/>
      <c r="L789" s="12"/>
      <c r="M789" s="49"/>
      <c r="N789" s="49"/>
      <c r="O789" s="12"/>
      <c r="P789" s="12"/>
      <c r="Q789" s="12"/>
      <c r="R789" s="12"/>
      <c r="S789" s="12"/>
    </row>
    <row r="790" spans="1:19" s="1" customFormat="1" x14ac:dyDescent="0.4">
      <c r="A790" s="12"/>
      <c r="B790" s="12"/>
      <c r="C790" s="42"/>
      <c r="D790" s="12"/>
      <c r="E790" s="12"/>
      <c r="F790" s="12"/>
      <c r="G790" s="12"/>
      <c r="H790" s="12"/>
      <c r="I790" s="12"/>
      <c r="J790" s="12"/>
      <c r="K790" s="12"/>
      <c r="L790" s="12"/>
      <c r="M790" s="49"/>
      <c r="N790" s="49"/>
      <c r="O790" s="12"/>
      <c r="P790" s="12"/>
      <c r="Q790" s="12"/>
      <c r="R790" s="12"/>
      <c r="S790" s="12"/>
    </row>
    <row r="791" spans="1:19" s="1" customFormat="1" x14ac:dyDescent="0.4">
      <c r="A791" s="12"/>
      <c r="B791" s="12"/>
      <c r="C791" s="42"/>
      <c r="D791" s="12"/>
      <c r="E791" s="12"/>
      <c r="F791" s="12"/>
      <c r="G791" s="12"/>
      <c r="H791" s="12"/>
      <c r="I791" s="12"/>
      <c r="J791" s="12"/>
      <c r="K791" s="12"/>
      <c r="L791" s="12"/>
      <c r="M791" s="49"/>
      <c r="N791" s="49"/>
      <c r="O791" s="12"/>
      <c r="P791" s="12"/>
      <c r="Q791" s="12"/>
      <c r="R791" s="12"/>
      <c r="S791" s="12"/>
    </row>
    <row r="792" spans="1:19" s="1" customFormat="1" x14ac:dyDescent="0.4">
      <c r="A792" s="12"/>
      <c r="B792" s="12"/>
      <c r="C792" s="42"/>
      <c r="D792" s="12"/>
      <c r="E792" s="12"/>
      <c r="F792" s="12"/>
      <c r="G792" s="12"/>
      <c r="H792" s="12"/>
      <c r="I792" s="12"/>
      <c r="J792" s="12"/>
      <c r="K792" s="12"/>
      <c r="L792" s="12"/>
      <c r="M792" s="49"/>
      <c r="N792" s="49"/>
      <c r="O792" s="12"/>
      <c r="P792" s="12"/>
      <c r="Q792" s="12"/>
      <c r="R792" s="12"/>
      <c r="S792" s="12"/>
    </row>
    <row r="793" spans="1:19" s="1" customFormat="1" x14ac:dyDescent="0.4">
      <c r="A793" s="12"/>
      <c r="B793" s="12"/>
      <c r="C793" s="42"/>
      <c r="D793" s="12"/>
      <c r="E793" s="12"/>
      <c r="F793" s="12"/>
      <c r="G793" s="12"/>
      <c r="H793" s="12"/>
      <c r="I793" s="12"/>
      <c r="J793" s="12"/>
      <c r="K793" s="12"/>
      <c r="L793" s="12"/>
      <c r="M793" s="49"/>
      <c r="N793" s="49"/>
      <c r="O793" s="12"/>
      <c r="P793" s="12"/>
      <c r="Q793" s="12"/>
      <c r="R793" s="12"/>
      <c r="S793" s="12"/>
    </row>
    <row r="794" spans="1:19" s="1" customFormat="1" x14ac:dyDescent="0.4">
      <c r="A794" s="12"/>
      <c r="B794" s="12"/>
      <c r="C794" s="42"/>
      <c r="D794" s="12"/>
      <c r="E794" s="12"/>
      <c r="F794" s="12"/>
      <c r="G794" s="12"/>
      <c r="H794" s="12"/>
      <c r="I794" s="12"/>
      <c r="J794" s="12"/>
      <c r="K794" s="12"/>
      <c r="L794" s="12"/>
      <c r="M794" s="49"/>
      <c r="N794" s="49"/>
      <c r="O794" s="12"/>
      <c r="P794" s="12"/>
      <c r="Q794" s="12"/>
      <c r="R794" s="12"/>
      <c r="S794" s="12"/>
    </row>
    <row r="795" spans="1:19" s="1" customFormat="1" x14ac:dyDescent="0.4">
      <c r="A795" s="12"/>
      <c r="B795" s="12"/>
      <c r="C795" s="42"/>
      <c r="D795" s="12"/>
      <c r="E795" s="12"/>
      <c r="F795" s="12"/>
      <c r="G795" s="12"/>
      <c r="H795" s="12"/>
      <c r="I795" s="12"/>
      <c r="J795" s="12"/>
      <c r="K795" s="12"/>
      <c r="L795" s="12"/>
      <c r="M795" s="49"/>
      <c r="N795" s="49"/>
      <c r="O795" s="12"/>
      <c r="P795" s="12"/>
      <c r="Q795" s="12"/>
      <c r="R795" s="12"/>
      <c r="S795" s="12"/>
    </row>
    <row r="796" spans="1:19" s="1" customFormat="1" x14ac:dyDescent="0.4">
      <c r="A796" s="12"/>
      <c r="B796" s="12"/>
      <c r="C796" s="42"/>
      <c r="D796" s="12"/>
      <c r="E796" s="12"/>
      <c r="F796" s="12"/>
      <c r="G796" s="12"/>
      <c r="H796" s="12"/>
      <c r="I796" s="12"/>
      <c r="J796" s="12"/>
      <c r="K796" s="12"/>
      <c r="L796" s="12"/>
      <c r="M796" s="49"/>
      <c r="N796" s="49"/>
      <c r="O796" s="12"/>
      <c r="P796" s="12"/>
      <c r="Q796" s="12"/>
      <c r="R796" s="12"/>
      <c r="S796" s="12"/>
    </row>
    <row r="797" spans="1:19" s="1" customFormat="1" x14ac:dyDescent="0.4">
      <c r="A797" s="12"/>
      <c r="B797" s="12"/>
      <c r="C797" s="42"/>
      <c r="D797" s="12"/>
      <c r="E797" s="12"/>
      <c r="F797" s="12"/>
      <c r="G797" s="12"/>
      <c r="H797" s="12"/>
      <c r="I797" s="12"/>
      <c r="J797" s="12"/>
      <c r="K797" s="12"/>
      <c r="L797" s="12"/>
      <c r="M797" s="49"/>
      <c r="N797" s="49"/>
      <c r="O797" s="12"/>
      <c r="P797" s="12"/>
      <c r="Q797" s="12"/>
      <c r="R797" s="12"/>
      <c r="S797" s="12"/>
    </row>
    <row r="798" spans="1:19" s="1" customFormat="1" x14ac:dyDescent="0.4">
      <c r="A798" s="12"/>
      <c r="B798" s="12"/>
      <c r="C798" s="42"/>
      <c r="D798" s="12"/>
      <c r="E798" s="12"/>
      <c r="F798" s="12"/>
      <c r="G798" s="12"/>
      <c r="H798" s="12"/>
      <c r="I798" s="12"/>
      <c r="J798" s="12"/>
      <c r="K798" s="12"/>
      <c r="L798" s="12"/>
      <c r="M798" s="49"/>
      <c r="N798" s="49"/>
      <c r="O798" s="12"/>
      <c r="P798" s="12"/>
      <c r="Q798" s="12"/>
      <c r="R798" s="12"/>
      <c r="S798" s="12"/>
    </row>
    <row r="799" spans="1:19" s="1" customFormat="1" x14ac:dyDescent="0.4">
      <c r="A799" s="12"/>
      <c r="B799" s="12"/>
      <c r="C799" s="42"/>
      <c r="D799" s="12"/>
      <c r="E799" s="12"/>
      <c r="F799" s="12"/>
      <c r="G799" s="12"/>
      <c r="H799" s="12"/>
      <c r="I799" s="12"/>
      <c r="J799" s="12"/>
      <c r="K799" s="12"/>
      <c r="L799" s="12"/>
      <c r="M799" s="49"/>
      <c r="N799" s="49"/>
      <c r="O799" s="12"/>
      <c r="P799" s="12"/>
      <c r="Q799" s="12"/>
      <c r="R799" s="12"/>
      <c r="S799" s="12"/>
    </row>
    <row r="800" spans="1:19" s="1" customFormat="1" x14ac:dyDescent="0.4">
      <c r="A800" s="12"/>
      <c r="B800" s="12"/>
      <c r="C800" s="42"/>
      <c r="D800" s="12"/>
      <c r="E800" s="12"/>
      <c r="F800" s="12"/>
      <c r="G800" s="12"/>
      <c r="H800" s="12"/>
      <c r="I800" s="12"/>
      <c r="J800" s="12"/>
      <c r="K800" s="12"/>
      <c r="L800" s="12"/>
      <c r="M800" s="49"/>
      <c r="N800" s="49"/>
      <c r="O800" s="12"/>
      <c r="P800" s="12"/>
      <c r="Q800" s="12"/>
      <c r="R800" s="12"/>
      <c r="S800" s="12"/>
    </row>
    <row r="801" spans="1:19" s="1" customFormat="1" x14ac:dyDescent="0.4">
      <c r="A801" s="12"/>
      <c r="B801" s="12"/>
      <c r="C801" s="42"/>
      <c r="D801" s="12"/>
      <c r="E801" s="12"/>
      <c r="F801" s="12"/>
      <c r="G801" s="12"/>
      <c r="H801" s="12"/>
      <c r="I801" s="12"/>
      <c r="J801" s="12"/>
      <c r="K801" s="12"/>
      <c r="L801" s="12"/>
      <c r="M801" s="49"/>
      <c r="N801" s="49"/>
      <c r="O801" s="12"/>
      <c r="P801" s="12"/>
      <c r="Q801" s="12"/>
      <c r="R801" s="12"/>
      <c r="S801" s="12"/>
    </row>
    <row r="802" spans="1:19" s="1" customFormat="1" x14ac:dyDescent="0.4">
      <c r="A802" s="12"/>
      <c r="B802" s="12"/>
      <c r="C802" s="42"/>
      <c r="D802" s="12"/>
      <c r="E802" s="12"/>
      <c r="F802" s="12"/>
      <c r="G802" s="12"/>
      <c r="H802" s="12"/>
      <c r="I802" s="12"/>
      <c r="J802" s="12"/>
      <c r="K802" s="12"/>
      <c r="L802" s="12"/>
      <c r="M802" s="49"/>
      <c r="N802" s="49"/>
      <c r="O802" s="12"/>
      <c r="P802" s="12"/>
      <c r="Q802" s="12"/>
      <c r="R802" s="12"/>
      <c r="S802" s="12"/>
    </row>
    <row r="803" spans="1:19" s="1" customFormat="1" x14ac:dyDescent="0.4">
      <c r="A803" s="12"/>
      <c r="B803" s="12"/>
      <c r="C803" s="42"/>
      <c r="D803" s="12"/>
      <c r="E803" s="12"/>
      <c r="F803" s="12"/>
      <c r="G803" s="12"/>
      <c r="H803" s="12"/>
      <c r="I803" s="12"/>
      <c r="J803" s="12"/>
      <c r="K803" s="12"/>
      <c r="L803" s="12"/>
      <c r="M803" s="49"/>
      <c r="N803" s="49"/>
      <c r="O803" s="12"/>
      <c r="P803" s="12"/>
      <c r="Q803" s="12"/>
      <c r="R803" s="12"/>
      <c r="S803" s="12"/>
    </row>
    <row r="804" spans="1:19" s="1" customFormat="1" x14ac:dyDescent="0.4">
      <c r="A804" s="12"/>
      <c r="B804" s="12"/>
      <c r="C804" s="42"/>
      <c r="D804" s="12"/>
      <c r="E804" s="12"/>
      <c r="F804" s="12"/>
      <c r="G804" s="12"/>
      <c r="H804" s="12"/>
      <c r="I804" s="12"/>
      <c r="J804" s="12"/>
      <c r="K804" s="12"/>
      <c r="L804" s="12"/>
      <c r="M804" s="49"/>
      <c r="N804" s="49"/>
      <c r="O804" s="12"/>
      <c r="P804" s="12"/>
      <c r="Q804" s="12"/>
      <c r="R804" s="12"/>
      <c r="S804" s="12"/>
    </row>
    <row r="805" spans="1:19" s="1" customFormat="1" x14ac:dyDescent="0.4">
      <c r="A805" s="12"/>
      <c r="B805" s="12"/>
      <c r="C805" s="42"/>
      <c r="D805" s="12"/>
      <c r="E805" s="12"/>
      <c r="F805" s="12"/>
      <c r="G805" s="12"/>
      <c r="H805" s="12"/>
      <c r="I805" s="12"/>
      <c r="J805" s="12"/>
      <c r="K805" s="12"/>
      <c r="L805" s="12"/>
      <c r="M805" s="49"/>
      <c r="N805" s="49"/>
      <c r="O805" s="12"/>
      <c r="P805" s="12"/>
      <c r="Q805" s="12"/>
      <c r="R805" s="12"/>
      <c r="S805" s="12"/>
    </row>
    <row r="806" spans="1:19" s="1" customFormat="1" x14ac:dyDescent="0.4">
      <c r="A806" s="12"/>
      <c r="B806" s="12"/>
      <c r="C806" s="42"/>
      <c r="D806" s="12"/>
      <c r="E806" s="12"/>
      <c r="F806" s="12"/>
      <c r="G806" s="12"/>
      <c r="H806" s="12"/>
      <c r="I806" s="12"/>
      <c r="J806" s="12"/>
      <c r="K806" s="12"/>
      <c r="L806" s="12"/>
      <c r="M806" s="49"/>
      <c r="N806" s="49"/>
      <c r="O806" s="12"/>
      <c r="P806" s="12"/>
      <c r="Q806" s="12"/>
      <c r="R806" s="12"/>
      <c r="S806" s="12"/>
    </row>
    <row r="807" spans="1:19" s="1" customFormat="1" x14ac:dyDescent="0.4">
      <c r="A807" s="12"/>
      <c r="B807" s="12"/>
      <c r="C807" s="42"/>
      <c r="D807" s="12"/>
      <c r="E807" s="12"/>
      <c r="F807" s="12"/>
      <c r="G807" s="12"/>
      <c r="H807" s="12"/>
      <c r="I807" s="12"/>
      <c r="J807" s="12"/>
      <c r="K807" s="12"/>
      <c r="L807" s="12"/>
      <c r="M807" s="49"/>
      <c r="N807" s="49"/>
      <c r="O807" s="12"/>
      <c r="P807" s="12"/>
      <c r="Q807" s="12"/>
      <c r="R807" s="12"/>
      <c r="S807" s="12"/>
    </row>
    <row r="808" spans="1:19" s="1" customFormat="1" x14ac:dyDescent="0.4">
      <c r="A808" s="12"/>
      <c r="B808" s="12"/>
      <c r="C808" s="42"/>
      <c r="D808" s="12"/>
      <c r="E808" s="12"/>
      <c r="F808" s="12"/>
      <c r="G808" s="12"/>
      <c r="H808" s="12"/>
      <c r="I808" s="12"/>
      <c r="J808" s="12"/>
      <c r="K808" s="12"/>
      <c r="L808" s="12"/>
      <c r="M808" s="49"/>
      <c r="N808" s="49"/>
      <c r="O808" s="12"/>
      <c r="P808" s="12"/>
      <c r="Q808" s="12"/>
      <c r="R808" s="12"/>
      <c r="S808" s="12"/>
    </row>
    <row r="809" spans="1:19" s="1" customFormat="1" x14ac:dyDescent="0.4">
      <c r="A809" s="12"/>
      <c r="B809" s="12"/>
      <c r="C809" s="42"/>
      <c r="D809" s="12"/>
      <c r="E809" s="12"/>
      <c r="F809" s="12"/>
      <c r="G809" s="12"/>
      <c r="H809" s="12"/>
      <c r="I809" s="12"/>
      <c r="J809" s="12"/>
      <c r="K809" s="12"/>
      <c r="L809" s="12"/>
      <c r="M809" s="49"/>
      <c r="N809" s="49"/>
      <c r="O809" s="12"/>
      <c r="P809" s="12"/>
      <c r="Q809" s="12"/>
      <c r="R809" s="12"/>
      <c r="S809" s="12"/>
    </row>
    <row r="810" spans="1:19" s="1" customFormat="1" x14ac:dyDescent="0.4">
      <c r="A810" s="12"/>
      <c r="B810" s="12"/>
      <c r="C810" s="42"/>
      <c r="D810" s="12"/>
      <c r="E810" s="12"/>
      <c r="F810" s="12"/>
      <c r="G810" s="12"/>
      <c r="H810" s="12"/>
      <c r="I810" s="12"/>
      <c r="J810" s="12"/>
      <c r="K810" s="12"/>
      <c r="L810" s="12"/>
      <c r="M810" s="49"/>
      <c r="N810" s="49"/>
      <c r="O810" s="12"/>
      <c r="P810" s="12"/>
      <c r="Q810" s="12"/>
      <c r="R810" s="12"/>
      <c r="S810" s="12"/>
    </row>
    <row r="811" spans="1:19" s="1" customFormat="1" x14ac:dyDescent="0.4">
      <c r="A811" s="12"/>
      <c r="B811" s="12"/>
      <c r="C811" s="42"/>
      <c r="D811" s="12"/>
      <c r="E811" s="12"/>
      <c r="F811" s="12"/>
      <c r="G811" s="12"/>
      <c r="H811" s="12"/>
      <c r="I811" s="12"/>
      <c r="J811" s="12"/>
      <c r="K811" s="12"/>
      <c r="L811" s="12"/>
      <c r="M811" s="49"/>
      <c r="N811" s="49"/>
      <c r="O811" s="12"/>
      <c r="P811" s="12"/>
      <c r="Q811" s="12"/>
      <c r="R811" s="12"/>
      <c r="S811" s="12"/>
    </row>
    <row r="812" spans="1:19" s="1" customFormat="1" x14ac:dyDescent="0.4">
      <c r="A812" s="12"/>
      <c r="B812" s="12"/>
      <c r="C812" s="42"/>
      <c r="D812" s="12"/>
      <c r="E812" s="12"/>
      <c r="F812" s="12"/>
      <c r="G812" s="12"/>
      <c r="H812" s="12"/>
      <c r="I812" s="12"/>
      <c r="J812" s="12"/>
      <c r="K812" s="12"/>
      <c r="L812" s="12"/>
      <c r="M812" s="49"/>
      <c r="N812" s="49"/>
      <c r="O812" s="12"/>
      <c r="P812" s="12"/>
      <c r="Q812" s="12"/>
      <c r="R812" s="12"/>
      <c r="S812" s="12"/>
    </row>
    <row r="813" spans="1:19" s="1" customFormat="1" x14ac:dyDescent="0.4">
      <c r="A813" s="12"/>
      <c r="B813" s="12"/>
      <c r="C813" s="42"/>
      <c r="D813" s="12"/>
      <c r="E813" s="12"/>
      <c r="F813" s="12"/>
      <c r="G813" s="12"/>
      <c r="H813" s="12"/>
      <c r="I813" s="12"/>
      <c r="J813" s="12"/>
      <c r="K813" s="12"/>
      <c r="L813" s="12"/>
      <c r="M813" s="49"/>
      <c r="N813" s="49"/>
      <c r="O813" s="12"/>
      <c r="P813" s="12"/>
      <c r="Q813" s="12"/>
      <c r="R813" s="12"/>
      <c r="S813" s="12"/>
    </row>
    <row r="814" spans="1:19" s="1" customFormat="1" x14ac:dyDescent="0.4">
      <c r="A814" s="12"/>
      <c r="B814" s="12"/>
      <c r="C814" s="42"/>
      <c r="D814" s="12"/>
      <c r="E814" s="12"/>
      <c r="F814" s="12"/>
      <c r="G814" s="12"/>
      <c r="H814" s="12"/>
      <c r="I814" s="12"/>
      <c r="J814" s="12"/>
      <c r="K814" s="12"/>
      <c r="L814" s="12"/>
      <c r="M814" s="49"/>
      <c r="N814" s="49"/>
      <c r="O814" s="12"/>
      <c r="P814" s="12"/>
      <c r="Q814" s="12"/>
      <c r="R814" s="12"/>
      <c r="S814" s="12"/>
    </row>
    <row r="815" spans="1:19" s="1" customFormat="1" x14ac:dyDescent="0.4">
      <c r="A815" s="12"/>
      <c r="B815" s="12"/>
      <c r="C815" s="42"/>
      <c r="D815" s="12"/>
      <c r="E815" s="12"/>
      <c r="F815" s="12"/>
      <c r="G815" s="12"/>
      <c r="H815" s="12"/>
      <c r="I815" s="12"/>
      <c r="J815" s="12"/>
      <c r="K815" s="12"/>
      <c r="L815" s="12"/>
      <c r="M815" s="49"/>
      <c r="N815" s="49"/>
      <c r="O815" s="12"/>
      <c r="P815" s="12"/>
      <c r="Q815" s="12"/>
      <c r="R815" s="12"/>
      <c r="S815" s="12"/>
    </row>
    <row r="816" spans="1:19" s="1" customFormat="1" x14ac:dyDescent="0.4">
      <c r="A816" s="12"/>
      <c r="B816" s="12"/>
      <c r="C816" s="42"/>
      <c r="D816" s="12"/>
      <c r="E816" s="12"/>
      <c r="F816" s="12"/>
      <c r="G816" s="12"/>
      <c r="H816" s="12"/>
      <c r="I816" s="12"/>
      <c r="J816" s="12"/>
      <c r="K816" s="12"/>
      <c r="L816" s="12"/>
      <c r="M816" s="49"/>
      <c r="N816" s="49"/>
      <c r="O816" s="12"/>
      <c r="P816" s="12"/>
      <c r="Q816" s="12"/>
      <c r="R816" s="12"/>
      <c r="S816" s="12"/>
    </row>
    <row r="817" spans="1:19" s="1" customFormat="1" x14ac:dyDescent="0.4">
      <c r="A817" s="12"/>
      <c r="B817" s="12"/>
      <c r="C817" s="42"/>
      <c r="D817" s="12"/>
      <c r="E817" s="12"/>
      <c r="F817" s="12"/>
      <c r="G817" s="12"/>
      <c r="H817" s="12"/>
      <c r="I817" s="12"/>
      <c r="J817" s="12"/>
      <c r="K817" s="12"/>
      <c r="L817" s="12"/>
      <c r="M817" s="49"/>
      <c r="N817" s="49"/>
      <c r="O817" s="12"/>
      <c r="P817" s="12"/>
      <c r="Q817" s="12"/>
      <c r="R817" s="12"/>
      <c r="S817" s="12"/>
    </row>
    <row r="818" spans="1:19" s="1" customFormat="1" x14ac:dyDescent="0.4">
      <c r="A818" s="12"/>
      <c r="B818" s="12"/>
      <c r="C818" s="42"/>
      <c r="D818" s="12"/>
      <c r="E818" s="12"/>
      <c r="F818" s="12"/>
      <c r="G818" s="12"/>
      <c r="H818" s="12"/>
      <c r="I818" s="12"/>
      <c r="J818" s="12"/>
      <c r="K818" s="12"/>
      <c r="L818" s="12"/>
      <c r="M818" s="49"/>
      <c r="N818" s="49"/>
      <c r="O818" s="12"/>
      <c r="P818" s="12"/>
      <c r="Q818" s="12"/>
      <c r="R818" s="12"/>
      <c r="S818" s="12"/>
    </row>
    <row r="819" spans="1:19" s="1" customFormat="1" x14ac:dyDescent="0.4">
      <c r="A819" s="12"/>
      <c r="B819" s="12"/>
      <c r="C819" s="42"/>
      <c r="D819" s="12"/>
      <c r="E819" s="12"/>
      <c r="F819" s="12"/>
      <c r="G819" s="12"/>
      <c r="H819" s="12"/>
      <c r="I819" s="12"/>
      <c r="J819" s="12"/>
      <c r="K819" s="12"/>
      <c r="L819" s="12"/>
      <c r="M819" s="49"/>
      <c r="N819" s="49"/>
      <c r="O819" s="12"/>
      <c r="P819" s="12"/>
      <c r="Q819" s="12"/>
      <c r="R819" s="12"/>
      <c r="S819" s="12"/>
    </row>
    <row r="820" spans="1:19" s="1" customFormat="1" x14ac:dyDescent="0.4">
      <c r="A820" s="12"/>
      <c r="B820" s="12"/>
      <c r="C820" s="42"/>
      <c r="D820" s="12"/>
      <c r="E820" s="12"/>
      <c r="F820" s="12"/>
      <c r="G820" s="12"/>
      <c r="H820" s="12"/>
      <c r="I820" s="12"/>
      <c r="J820" s="12"/>
      <c r="K820" s="12"/>
      <c r="L820" s="12"/>
      <c r="M820" s="49"/>
      <c r="N820" s="49"/>
      <c r="O820" s="12"/>
      <c r="P820" s="12"/>
      <c r="Q820" s="12"/>
      <c r="R820" s="12"/>
      <c r="S820" s="12"/>
    </row>
    <row r="821" spans="1:19" s="1" customFormat="1" x14ac:dyDescent="0.4">
      <c r="A821" s="12"/>
      <c r="B821" s="12"/>
      <c r="C821" s="42"/>
      <c r="D821" s="12"/>
      <c r="E821" s="12"/>
      <c r="F821" s="12"/>
      <c r="G821" s="12"/>
      <c r="H821" s="12"/>
      <c r="I821" s="12"/>
      <c r="J821" s="12"/>
      <c r="K821" s="12"/>
      <c r="L821" s="12"/>
      <c r="M821" s="49"/>
      <c r="N821" s="49"/>
      <c r="O821" s="12"/>
      <c r="P821" s="12"/>
      <c r="Q821" s="12"/>
      <c r="R821" s="12"/>
      <c r="S821" s="12"/>
    </row>
    <row r="822" spans="1:19" s="1" customFormat="1" x14ac:dyDescent="0.4">
      <c r="A822" s="12"/>
      <c r="B822" s="12"/>
      <c r="C822" s="42"/>
      <c r="D822" s="12"/>
      <c r="E822" s="12"/>
      <c r="F822" s="12"/>
      <c r="G822" s="12"/>
      <c r="H822" s="12"/>
      <c r="I822" s="12"/>
      <c r="J822" s="12"/>
      <c r="K822" s="12"/>
      <c r="L822" s="12"/>
      <c r="M822" s="49"/>
      <c r="N822" s="49"/>
      <c r="O822" s="12"/>
      <c r="P822" s="12"/>
      <c r="Q822" s="12"/>
      <c r="R822" s="12"/>
      <c r="S822" s="12"/>
    </row>
    <row r="823" spans="1:19" s="1" customFormat="1" x14ac:dyDescent="0.4">
      <c r="A823" s="12"/>
      <c r="B823" s="12"/>
      <c r="C823" s="42"/>
      <c r="D823" s="12"/>
      <c r="E823" s="12"/>
      <c r="F823" s="12"/>
      <c r="G823" s="12"/>
      <c r="H823" s="12"/>
      <c r="I823" s="12"/>
      <c r="J823" s="12"/>
      <c r="K823" s="12"/>
      <c r="L823" s="12"/>
      <c r="M823" s="49"/>
      <c r="N823" s="49"/>
      <c r="O823" s="12"/>
      <c r="P823" s="12"/>
      <c r="Q823" s="12"/>
      <c r="R823" s="12"/>
      <c r="S823" s="12"/>
    </row>
    <row r="824" spans="1:19" s="1" customFormat="1" x14ac:dyDescent="0.4">
      <c r="A824" s="12"/>
      <c r="B824" s="12"/>
      <c r="C824" s="42"/>
      <c r="D824" s="12"/>
      <c r="E824" s="12"/>
      <c r="F824" s="12"/>
      <c r="G824" s="12"/>
      <c r="H824" s="12"/>
      <c r="I824" s="12"/>
      <c r="J824" s="12"/>
      <c r="K824" s="12"/>
      <c r="L824" s="12"/>
      <c r="M824" s="49"/>
      <c r="N824" s="49"/>
      <c r="O824" s="12"/>
      <c r="P824" s="12"/>
      <c r="Q824" s="12"/>
      <c r="R824" s="12"/>
      <c r="S824" s="12"/>
    </row>
    <row r="825" spans="1:19" s="1" customFormat="1" x14ac:dyDescent="0.4">
      <c r="A825" s="12"/>
      <c r="B825" s="12"/>
      <c r="C825" s="42"/>
      <c r="D825" s="12"/>
      <c r="E825" s="12"/>
      <c r="F825" s="12"/>
      <c r="G825" s="12"/>
      <c r="H825" s="12"/>
      <c r="I825" s="12"/>
      <c r="J825" s="12"/>
      <c r="K825" s="12"/>
      <c r="L825" s="12"/>
      <c r="M825" s="49"/>
      <c r="N825" s="49"/>
      <c r="O825" s="12"/>
      <c r="P825" s="12"/>
      <c r="Q825" s="12"/>
      <c r="R825" s="12"/>
      <c r="S825" s="12"/>
    </row>
    <row r="826" spans="1:19" s="1" customFormat="1" x14ac:dyDescent="0.4">
      <c r="A826" s="12"/>
      <c r="B826" s="12"/>
      <c r="C826" s="42"/>
      <c r="D826" s="12"/>
      <c r="E826" s="12"/>
      <c r="F826" s="12"/>
      <c r="G826" s="12"/>
      <c r="H826" s="12"/>
      <c r="I826" s="12"/>
      <c r="J826" s="12"/>
      <c r="K826" s="12"/>
      <c r="L826" s="12"/>
      <c r="M826" s="49"/>
      <c r="N826" s="49"/>
      <c r="O826" s="12"/>
      <c r="P826" s="12"/>
      <c r="Q826" s="12"/>
      <c r="R826" s="12"/>
      <c r="S826" s="12"/>
    </row>
    <row r="827" spans="1:19" s="1" customFormat="1" x14ac:dyDescent="0.4">
      <c r="A827" s="12"/>
      <c r="B827" s="12"/>
      <c r="C827" s="42"/>
      <c r="D827" s="12"/>
      <c r="E827" s="12"/>
      <c r="F827" s="12"/>
      <c r="G827" s="12"/>
      <c r="H827" s="12"/>
      <c r="I827" s="12"/>
      <c r="J827" s="12"/>
      <c r="K827" s="12"/>
      <c r="L827" s="12"/>
      <c r="M827" s="49"/>
      <c r="N827" s="49"/>
      <c r="O827" s="12"/>
      <c r="P827" s="12"/>
      <c r="Q827" s="12"/>
      <c r="R827" s="12"/>
      <c r="S827" s="12"/>
    </row>
    <row r="828" spans="1:19" s="1" customFormat="1" x14ac:dyDescent="0.4">
      <c r="A828" s="12"/>
      <c r="B828" s="12"/>
      <c r="C828" s="42"/>
      <c r="D828" s="12"/>
      <c r="E828" s="12"/>
      <c r="F828" s="12"/>
      <c r="G828" s="12"/>
      <c r="H828" s="12"/>
      <c r="I828" s="12"/>
      <c r="J828" s="12"/>
      <c r="K828" s="12"/>
      <c r="L828" s="12"/>
      <c r="M828" s="49"/>
      <c r="N828" s="49"/>
      <c r="O828" s="12"/>
      <c r="P828" s="12"/>
      <c r="Q828" s="12"/>
      <c r="R828" s="12"/>
      <c r="S828" s="12"/>
    </row>
    <row r="829" spans="1:19" s="1" customFormat="1" x14ac:dyDescent="0.4">
      <c r="A829" s="12"/>
      <c r="B829" s="12"/>
      <c r="C829" s="42"/>
      <c r="D829" s="12"/>
      <c r="E829" s="12"/>
      <c r="F829" s="12"/>
      <c r="G829" s="12"/>
      <c r="H829" s="12"/>
      <c r="I829" s="12"/>
      <c r="J829" s="12"/>
      <c r="K829" s="12"/>
      <c r="L829" s="12"/>
      <c r="M829" s="49"/>
      <c r="N829" s="49"/>
      <c r="O829" s="12"/>
      <c r="P829" s="12"/>
      <c r="Q829" s="12"/>
      <c r="R829" s="12"/>
      <c r="S829" s="12"/>
    </row>
    <row r="830" spans="1:19" s="1" customFormat="1" x14ac:dyDescent="0.4">
      <c r="A830" s="12"/>
      <c r="B830" s="12"/>
      <c r="C830" s="42"/>
      <c r="D830" s="12"/>
      <c r="E830" s="12"/>
      <c r="F830" s="12"/>
      <c r="G830" s="12"/>
      <c r="H830" s="12"/>
      <c r="I830" s="12"/>
      <c r="J830" s="12"/>
      <c r="K830" s="12"/>
      <c r="L830" s="12"/>
      <c r="M830" s="49"/>
      <c r="N830" s="49"/>
      <c r="O830" s="12"/>
      <c r="P830" s="12"/>
      <c r="Q830" s="12"/>
      <c r="R830" s="12"/>
      <c r="S830" s="12"/>
    </row>
    <row r="831" spans="1:19" s="1" customFormat="1" x14ac:dyDescent="0.4">
      <c r="A831" s="12"/>
      <c r="B831" s="12"/>
      <c r="C831" s="42"/>
      <c r="D831" s="12"/>
      <c r="E831" s="12"/>
      <c r="F831" s="12"/>
      <c r="G831" s="12"/>
      <c r="H831" s="12"/>
      <c r="I831" s="12"/>
      <c r="J831" s="12"/>
      <c r="K831" s="12"/>
      <c r="L831" s="12"/>
      <c r="M831" s="49"/>
      <c r="N831" s="49"/>
      <c r="O831" s="12"/>
      <c r="P831" s="12"/>
      <c r="Q831" s="12"/>
      <c r="R831" s="12"/>
      <c r="S831" s="12"/>
    </row>
    <row r="832" spans="1:19" s="1" customFormat="1" x14ac:dyDescent="0.4">
      <c r="A832" s="12"/>
      <c r="B832" s="12"/>
      <c r="C832" s="42"/>
      <c r="D832" s="12"/>
      <c r="E832" s="12"/>
      <c r="F832" s="12"/>
      <c r="G832" s="12"/>
      <c r="H832" s="12"/>
      <c r="I832" s="12"/>
      <c r="J832" s="12"/>
      <c r="K832" s="12"/>
      <c r="L832" s="12"/>
      <c r="M832" s="49"/>
      <c r="N832" s="49"/>
      <c r="O832" s="12"/>
      <c r="P832" s="12"/>
      <c r="Q832" s="12"/>
      <c r="R832" s="12"/>
      <c r="S832" s="12"/>
    </row>
    <row r="833" spans="1:19" s="1" customFormat="1" x14ac:dyDescent="0.4">
      <c r="A833" s="12"/>
      <c r="B833" s="12"/>
      <c r="C833" s="42"/>
      <c r="D833" s="12"/>
      <c r="E833" s="12"/>
      <c r="F833" s="12"/>
      <c r="G833" s="12"/>
      <c r="H833" s="12"/>
      <c r="I833" s="12"/>
      <c r="J833" s="12"/>
      <c r="K833" s="12"/>
      <c r="L833" s="12"/>
      <c r="M833" s="49"/>
      <c r="N833" s="49"/>
      <c r="O833" s="12"/>
      <c r="P833" s="12"/>
      <c r="Q833" s="12"/>
      <c r="R833" s="12"/>
      <c r="S833" s="12"/>
    </row>
    <row r="834" spans="1:19" s="1" customFormat="1" x14ac:dyDescent="0.4">
      <c r="A834" s="12"/>
      <c r="B834" s="12"/>
      <c r="C834" s="42"/>
      <c r="D834" s="12"/>
      <c r="E834" s="12"/>
      <c r="F834" s="12"/>
      <c r="G834" s="12"/>
      <c r="H834" s="12"/>
      <c r="I834" s="12"/>
      <c r="J834" s="12"/>
      <c r="K834" s="12"/>
      <c r="L834" s="12"/>
      <c r="M834" s="49"/>
      <c r="N834" s="49"/>
      <c r="O834" s="12"/>
      <c r="P834" s="12"/>
      <c r="Q834" s="12"/>
      <c r="R834" s="12"/>
      <c r="S834" s="12"/>
    </row>
    <row r="835" spans="1:19" s="1" customFormat="1" x14ac:dyDescent="0.4">
      <c r="A835" s="12"/>
      <c r="B835" s="12"/>
      <c r="C835" s="42"/>
      <c r="D835" s="12"/>
      <c r="E835" s="12"/>
      <c r="F835" s="12"/>
      <c r="G835" s="12"/>
      <c r="H835" s="12"/>
      <c r="I835" s="12"/>
      <c r="J835" s="12"/>
      <c r="K835" s="12"/>
      <c r="L835" s="12"/>
      <c r="M835" s="49"/>
      <c r="N835" s="49"/>
      <c r="O835" s="12"/>
      <c r="P835" s="12"/>
      <c r="Q835" s="12"/>
      <c r="R835" s="12"/>
      <c r="S835" s="12"/>
    </row>
    <row r="836" spans="1:19" s="1" customFormat="1" x14ac:dyDescent="0.4">
      <c r="A836" s="12"/>
      <c r="B836" s="12"/>
      <c r="C836" s="42"/>
      <c r="D836" s="12"/>
      <c r="E836" s="12"/>
      <c r="F836" s="12"/>
      <c r="G836" s="12"/>
      <c r="H836" s="12"/>
      <c r="I836" s="12"/>
      <c r="J836" s="12"/>
      <c r="K836" s="12"/>
      <c r="L836" s="12"/>
      <c r="M836" s="49"/>
      <c r="N836" s="49"/>
      <c r="O836" s="12"/>
      <c r="P836" s="12"/>
      <c r="Q836" s="12"/>
      <c r="R836" s="12"/>
      <c r="S836" s="12"/>
    </row>
    <row r="837" spans="1:19" s="1" customFormat="1" x14ac:dyDescent="0.4">
      <c r="A837" s="12"/>
      <c r="B837" s="12"/>
      <c r="C837" s="42"/>
      <c r="D837" s="12"/>
      <c r="E837" s="12"/>
      <c r="F837" s="12"/>
      <c r="G837" s="12"/>
      <c r="H837" s="12"/>
      <c r="I837" s="12"/>
      <c r="J837" s="12"/>
      <c r="K837" s="12"/>
      <c r="L837" s="12"/>
      <c r="M837" s="49"/>
      <c r="N837" s="49"/>
      <c r="O837" s="12"/>
      <c r="P837" s="12"/>
      <c r="Q837" s="12"/>
      <c r="R837" s="12"/>
      <c r="S837" s="12"/>
    </row>
    <row r="838" spans="1:19" s="1" customFormat="1" x14ac:dyDescent="0.4">
      <c r="A838" s="12"/>
      <c r="B838" s="12"/>
      <c r="C838" s="42"/>
      <c r="D838" s="12"/>
      <c r="E838" s="12"/>
      <c r="F838" s="12"/>
      <c r="G838" s="12"/>
      <c r="H838" s="12"/>
      <c r="I838" s="12"/>
      <c r="J838" s="12"/>
      <c r="K838" s="12"/>
      <c r="L838" s="12"/>
      <c r="M838" s="49"/>
      <c r="N838" s="49"/>
      <c r="O838" s="12"/>
      <c r="P838" s="12"/>
      <c r="Q838" s="12"/>
      <c r="R838" s="12"/>
      <c r="S838" s="12"/>
    </row>
    <row r="839" spans="1:19" s="1" customFormat="1" x14ac:dyDescent="0.4">
      <c r="A839" s="12"/>
      <c r="B839" s="12"/>
      <c r="C839" s="42"/>
      <c r="D839" s="12"/>
      <c r="E839" s="12"/>
      <c r="F839" s="12"/>
      <c r="G839" s="12"/>
      <c r="H839" s="12"/>
      <c r="I839" s="12"/>
      <c r="J839" s="12"/>
      <c r="K839" s="12"/>
      <c r="L839" s="12"/>
      <c r="M839" s="49"/>
      <c r="N839" s="49"/>
      <c r="O839" s="12"/>
      <c r="P839" s="12"/>
      <c r="Q839" s="12"/>
      <c r="R839" s="12"/>
      <c r="S839" s="12"/>
    </row>
    <row r="840" spans="1:19" s="1" customFormat="1" x14ac:dyDescent="0.4">
      <c r="A840" s="12"/>
      <c r="B840" s="12"/>
      <c r="C840" s="42"/>
      <c r="D840" s="12"/>
      <c r="E840" s="12"/>
      <c r="F840" s="12"/>
      <c r="G840" s="12"/>
      <c r="H840" s="12"/>
      <c r="I840" s="12"/>
      <c r="J840" s="12"/>
      <c r="K840" s="12"/>
      <c r="L840" s="12"/>
      <c r="M840" s="49"/>
      <c r="N840" s="49"/>
      <c r="O840" s="12"/>
      <c r="P840" s="12"/>
      <c r="Q840" s="12"/>
      <c r="R840" s="12"/>
      <c r="S840" s="12"/>
    </row>
    <row r="841" spans="1:19" s="1" customFormat="1" x14ac:dyDescent="0.4">
      <c r="A841" s="12"/>
      <c r="B841" s="12"/>
      <c r="C841" s="42"/>
      <c r="D841" s="12"/>
      <c r="E841" s="12"/>
      <c r="F841" s="12"/>
      <c r="G841" s="12"/>
      <c r="H841" s="12"/>
      <c r="I841" s="12"/>
      <c r="J841" s="12"/>
      <c r="K841" s="12"/>
      <c r="L841" s="12"/>
      <c r="M841" s="49"/>
      <c r="N841" s="49"/>
      <c r="O841" s="12"/>
      <c r="P841" s="12"/>
      <c r="Q841" s="12"/>
      <c r="R841" s="12"/>
      <c r="S841" s="12"/>
    </row>
    <row r="842" spans="1:19" s="1" customFormat="1" x14ac:dyDescent="0.4">
      <c r="A842" s="12"/>
      <c r="B842" s="12"/>
      <c r="C842" s="42"/>
      <c r="D842" s="12"/>
      <c r="E842" s="12"/>
      <c r="F842" s="12"/>
      <c r="G842" s="12"/>
      <c r="H842" s="12"/>
      <c r="I842" s="12"/>
      <c r="J842" s="12"/>
      <c r="K842" s="12"/>
      <c r="L842" s="12"/>
      <c r="M842" s="49"/>
      <c r="N842" s="49"/>
      <c r="O842" s="12"/>
      <c r="P842" s="12"/>
      <c r="Q842" s="12"/>
      <c r="R842" s="12"/>
      <c r="S842" s="12"/>
    </row>
    <row r="843" spans="1:19" s="1" customFormat="1" x14ac:dyDescent="0.4">
      <c r="A843" s="12"/>
      <c r="B843" s="12"/>
      <c r="C843" s="42"/>
      <c r="D843" s="12"/>
      <c r="E843" s="12"/>
      <c r="F843" s="12"/>
      <c r="G843" s="12"/>
      <c r="H843" s="12"/>
      <c r="I843" s="12"/>
      <c r="J843" s="12"/>
      <c r="K843" s="12"/>
      <c r="L843" s="12"/>
      <c r="M843" s="49"/>
      <c r="N843" s="49"/>
      <c r="O843" s="12"/>
      <c r="P843" s="12"/>
      <c r="Q843" s="12"/>
      <c r="R843" s="12"/>
      <c r="S843" s="12"/>
    </row>
    <row r="844" spans="1:19" s="1" customFormat="1" x14ac:dyDescent="0.4">
      <c r="A844" s="12"/>
      <c r="B844" s="12"/>
      <c r="C844" s="42"/>
      <c r="D844" s="12"/>
      <c r="E844" s="12"/>
      <c r="F844" s="12"/>
      <c r="G844" s="12"/>
      <c r="H844" s="12"/>
      <c r="I844" s="12"/>
      <c r="J844" s="12"/>
      <c r="K844" s="12"/>
      <c r="L844" s="12"/>
      <c r="M844" s="49"/>
      <c r="N844" s="49"/>
      <c r="O844" s="12"/>
      <c r="P844" s="12"/>
      <c r="Q844" s="12"/>
      <c r="R844" s="12"/>
      <c r="S844" s="12"/>
    </row>
    <row r="845" spans="1:19" s="1" customFormat="1" x14ac:dyDescent="0.4">
      <c r="A845" s="12"/>
      <c r="B845" s="12"/>
      <c r="C845" s="42"/>
      <c r="D845" s="12"/>
      <c r="E845" s="12"/>
      <c r="F845" s="12"/>
      <c r="G845" s="12"/>
      <c r="H845" s="12"/>
      <c r="I845" s="12"/>
      <c r="J845" s="12"/>
      <c r="K845" s="12"/>
      <c r="L845" s="12"/>
      <c r="M845" s="49"/>
      <c r="N845" s="49"/>
      <c r="O845" s="12"/>
      <c r="P845" s="12"/>
      <c r="Q845" s="12"/>
      <c r="R845" s="12"/>
      <c r="S845" s="12"/>
    </row>
    <row r="846" spans="1:19" s="1" customFormat="1" x14ac:dyDescent="0.4">
      <c r="A846" s="12"/>
      <c r="B846" s="12"/>
      <c r="C846" s="42"/>
      <c r="D846" s="12"/>
      <c r="E846" s="12"/>
      <c r="F846" s="12"/>
      <c r="G846" s="12"/>
      <c r="H846" s="12"/>
      <c r="I846" s="12"/>
      <c r="J846" s="12"/>
      <c r="K846" s="12"/>
      <c r="L846" s="12"/>
      <c r="M846" s="49"/>
      <c r="N846" s="49"/>
      <c r="O846" s="12"/>
      <c r="P846" s="12"/>
      <c r="Q846" s="12"/>
      <c r="R846" s="12"/>
      <c r="S846" s="12"/>
    </row>
    <row r="847" spans="1:19" s="1" customFormat="1" x14ac:dyDescent="0.4">
      <c r="A847" s="12"/>
      <c r="B847" s="12"/>
      <c r="C847" s="42"/>
      <c r="D847" s="12"/>
      <c r="E847" s="12"/>
      <c r="F847" s="12"/>
      <c r="G847" s="12"/>
      <c r="H847" s="12"/>
      <c r="I847" s="12"/>
      <c r="J847" s="12"/>
      <c r="K847" s="12"/>
      <c r="L847" s="12"/>
      <c r="M847" s="49"/>
      <c r="N847" s="49"/>
      <c r="O847" s="12"/>
      <c r="P847" s="12"/>
      <c r="Q847" s="12"/>
      <c r="R847" s="12"/>
      <c r="S847" s="12"/>
    </row>
    <row r="848" spans="1:19" s="1" customFormat="1" x14ac:dyDescent="0.4">
      <c r="A848" s="12"/>
      <c r="B848" s="12"/>
      <c r="C848" s="42"/>
      <c r="D848" s="12"/>
      <c r="E848" s="12"/>
      <c r="F848" s="12"/>
      <c r="G848" s="12"/>
      <c r="H848" s="12"/>
      <c r="I848" s="12"/>
      <c r="J848" s="12"/>
      <c r="K848" s="12"/>
      <c r="L848" s="12"/>
      <c r="M848" s="49"/>
      <c r="N848" s="49"/>
      <c r="O848" s="12"/>
      <c r="P848" s="12"/>
      <c r="Q848" s="12"/>
      <c r="R848" s="12"/>
      <c r="S848" s="12"/>
    </row>
    <row r="849" spans="1:19" s="1" customFormat="1" x14ac:dyDescent="0.4">
      <c r="A849" s="12"/>
      <c r="B849" s="12"/>
      <c r="C849" s="42"/>
      <c r="D849" s="12"/>
      <c r="E849" s="12"/>
      <c r="F849" s="12"/>
      <c r="G849" s="12"/>
      <c r="H849" s="12"/>
      <c r="I849" s="12"/>
      <c r="J849" s="12"/>
      <c r="K849" s="12"/>
      <c r="L849" s="12"/>
      <c r="M849" s="49"/>
      <c r="N849" s="49"/>
      <c r="O849" s="12"/>
      <c r="P849" s="12"/>
      <c r="Q849" s="12"/>
      <c r="R849" s="12"/>
      <c r="S849" s="12"/>
    </row>
    <row r="850" spans="1:19" s="1" customFormat="1" x14ac:dyDescent="0.4">
      <c r="A850" s="12"/>
      <c r="B850" s="12"/>
      <c r="C850" s="42"/>
      <c r="D850" s="12"/>
      <c r="E850" s="12"/>
      <c r="F850" s="12"/>
      <c r="G850" s="12"/>
      <c r="H850" s="12"/>
      <c r="I850" s="12"/>
      <c r="J850" s="12"/>
      <c r="K850" s="12"/>
      <c r="L850" s="12"/>
      <c r="M850" s="49"/>
      <c r="N850" s="49"/>
      <c r="O850" s="12"/>
      <c r="P850" s="12"/>
      <c r="Q850" s="12"/>
      <c r="R850" s="12"/>
      <c r="S850" s="12"/>
    </row>
    <row r="851" spans="1:19" s="1" customFormat="1" x14ac:dyDescent="0.4">
      <c r="A851" s="12"/>
      <c r="B851" s="12"/>
      <c r="C851" s="42"/>
      <c r="D851" s="12"/>
      <c r="E851" s="12"/>
      <c r="F851" s="12"/>
      <c r="G851" s="12"/>
      <c r="H851" s="12"/>
      <c r="I851" s="12"/>
      <c r="J851" s="12"/>
      <c r="K851" s="12"/>
      <c r="L851" s="12"/>
      <c r="M851" s="49"/>
      <c r="N851" s="49"/>
      <c r="O851" s="12"/>
      <c r="P851" s="12"/>
      <c r="Q851" s="12"/>
      <c r="R851" s="12"/>
      <c r="S851" s="12"/>
    </row>
    <row r="852" spans="1:19" s="1" customFormat="1" x14ac:dyDescent="0.4">
      <c r="A852" s="12"/>
      <c r="B852" s="12"/>
      <c r="C852" s="42"/>
      <c r="D852" s="12"/>
      <c r="E852" s="12"/>
      <c r="F852" s="12"/>
      <c r="G852" s="12"/>
      <c r="H852" s="12"/>
      <c r="I852" s="12"/>
      <c r="J852" s="12"/>
      <c r="K852" s="12"/>
      <c r="L852" s="12"/>
      <c r="M852" s="49"/>
      <c r="N852" s="49"/>
      <c r="O852" s="12"/>
      <c r="P852" s="12"/>
      <c r="Q852" s="12"/>
      <c r="R852" s="12"/>
      <c r="S852" s="12"/>
    </row>
    <row r="853" spans="1:19" s="1" customFormat="1" x14ac:dyDescent="0.4">
      <c r="A853" s="12"/>
      <c r="B853" s="12"/>
      <c r="C853" s="42"/>
      <c r="D853" s="12"/>
      <c r="E853" s="12"/>
      <c r="F853" s="12"/>
      <c r="G853" s="12"/>
      <c r="H853" s="12"/>
      <c r="I853" s="12"/>
      <c r="J853" s="12"/>
      <c r="K853" s="12"/>
      <c r="L853" s="12"/>
      <c r="M853" s="49"/>
      <c r="N853" s="49"/>
      <c r="O853" s="12"/>
      <c r="P853" s="12"/>
      <c r="Q853" s="12"/>
      <c r="R853" s="12"/>
      <c r="S853" s="12"/>
    </row>
    <row r="854" spans="1:19" s="1" customFormat="1" x14ac:dyDescent="0.4">
      <c r="A854" s="12"/>
      <c r="B854" s="12"/>
      <c r="C854" s="42"/>
      <c r="D854" s="12"/>
      <c r="E854" s="12"/>
      <c r="F854" s="12"/>
      <c r="G854" s="12"/>
      <c r="H854" s="12"/>
      <c r="I854" s="12"/>
      <c r="J854" s="12"/>
      <c r="K854" s="12"/>
      <c r="L854" s="12"/>
      <c r="M854" s="49"/>
      <c r="N854" s="49"/>
      <c r="O854" s="12"/>
      <c r="P854" s="12"/>
      <c r="Q854" s="12"/>
      <c r="R854" s="12"/>
      <c r="S854" s="12"/>
    </row>
    <row r="855" spans="1:19" s="1" customFormat="1" x14ac:dyDescent="0.4">
      <c r="A855" s="12"/>
      <c r="B855" s="12"/>
      <c r="C855" s="42"/>
      <c r="D855" s="12"/>
      <c r="E855" s="12"/>
      <c r="F855" s="12"/>
      <c r="G855" s="12"/>
      <c r="H855" s="12"/>
      <c r="I855" s="12"/>
      <c r="J855" s="12"/>
      <c r="K855" s="12"/>
      <c r="L855" s="12"/>
      <c r="M855" s="49"/>
      <c r="N855" s="49"/>
      <c r="O855" s="12"/>
      <c r="P855" s="12"/>
      <c r="Q855" s="12"/>
      <c r="R855" s="12"/>
      <c r="S855" s="12"/>
    </row>
    <row r="856" spans="1:19" s="1" customFormat="1" x14ac:dyDescent="0.4">
      <c r="A856" s="12"/>
      <c r="B856" s="12"/>
      <c r="C856" s="42"/>
      <c r="D856" s="12"/>
      <c r="E856" s="12"/>
      <c r="F856" s="12"/>
      <c r="G856" s="12"/>
      <c r="H856" s="12"/>
      <c r="I856" s="12"/>
      <c r="J856" s="12"/>
      <c r="K856" s="12"/>
      <c r="L856" s="12"/>
      <c r="M856" s="49"/>
      <c r="N856" s="49"/>
      <c r="O856" s="12"/>
      <c r="P856" s="12"/>
      <c r="Q856" s="12"/>
      <c r="R856" s="12"/>
      <c r="S856" s="12"/>
    </row>
    <row r="857" spans="1:19" s="1" customFormat="1" x14ac:dyDescent="0.4">
      <c r="A857" s="12"/>
      <c r="B857" s="12"/>
      <c r="C857" s="42"/>
      <c r="D857" s="12"/>
      <c r="E857" s="12"/>
      <c r="F857" s="12"/>
      <c r="G857" s="12"/>
      <c r="H857" s="12"/>
      <c r="I857" s="12"/>
      <c r="J857" s="12"/>
      <c r="K857" s="12"/>
      <c r="L857" s="12"/>
      <c r="M857" s="49"/>
      <c r="N857" s="49"/>
      <c r="O857" s="12"/>
      <c r="P857" s="12"/>
      <c r="Q857" s="12"/>
      <c r="R857" s="12"/>
      <c r="S857" s="12"/>
    </row>
    <row r="858" spans="1:19" s="1" customFormat="1" x14ac:dyDescent="0.4">
      <c r="A858" s="12"/>
      <c r="B858" s="12"/>
      <c r="C858" s="42"/>
      <c r="D858" s="12"/>
      <c r="E858" s="12"/>
      <c r="F858" s="12"/>
      <c r="G858" s="12"/>
      <c r="H858" s="12"/>
      <c r="I858" s="12"/>
      <c r="J858" s="12"/>
      <c r="K858" s="12"/>
      <c r="L858" s="12"/>
      <c r="M858" s="49"/>
      <c r="N858" s="49"/>
      <c r="O858" s="12"/>
      <c r="P858" s="12"/>
      <c r="Q858" s="12"/>
      <c r="R858" s="12"/>
      <c r="S858" s="12"/>
    </row>
    <row r="859" spans="1:19" s="1" customFormat="1" x14ac:dyDescent="0.4">
      <c r="A859" s="12"/>
      <c r="B859" s="12"/>
      <c r="C859" s="42"/>
      <c r="D859" s="12"/>
      <c r="E859" s="12"/>
      <c r="F859" s="12"/>
      <c r="G859" s="12"/>
      <c r="H859" s="12"/>
      <c r="I859" s="12"/>
      <c r="J859" s="12"/>
      <c r="K859" s="12"/>
      <c r="L859" s="12"/>
      <c r="M859" s="49"/>
      <c r="N859" s="49"/>
      <c r="O859" s="12"/>
      <c r="P859" s="12"/>
      <c r="Q859" s="12"/>
      <c r="R859" s="12"/>
      <c r="S859" s="12"/>
    </row>
    <row r="860" spans="1:19" s="1" customFormat="1" x14ac:dyDescent="0.4">
      <c r="A860" s="12"/>
      <c r="B860" s="12"/>
      <c r="C860" s="42"/>
      <c r="D860" s="12"/>
      <c r="E860" s="12"/>
      <c r="F860" s="12"/>
      <c r="G860" s="12"/>
      <c r="H860" s="12"/>
      <c r="I860" s="12"/>
      <c r="J860" s="12"/>
      <c r="K860" s="12"/>
      <c r="L860" s="12"/>
      <c r="M860" s="49"/>
      <c r="N860" s="49"/>
      <c r="O860" s="12"/>
      <c r="P860" s="12"/>
      <c r="Q860" s="12"/>
      <c r="R860" s="12"/>
      <c r="S860" s="12"/>
    </row>
    <row r="861" spans="1:19" s="1" customFormat="1" x14ac:dyDescent="0.4">
      <c r="A861" s="12"/>
      <c r="B861" s="12"/>
      <c r="C861" s="42"/>
      <c r="D861" s="12"/>
      <c r="E861" s="12"/>
      <c r="F861" s="12"/>
      <c r="G861" s="12"/>
      <c r="H861" s="12"/>
      <c r="I861" s="12"/>
      <c r="J861" s="12"/>
      <c r="K861" s="12"/>
      <c r="L861" s="12"/>
      <c r="M861" s="49"/>
      <c r="N861" s="49"/>
      <c r="O861" s="12"/>
      <c r="P861" s="12"/>
      <c r="Q861" s="12"/>
      <c r="R861" s="12"/>
      <c r="S861" s="12"/>
    </row>
    <row r="862" spans="1:19" s="1" customFormat="1" x14ac:dyDescent="0.4">
      <c r="A862" s="12"/>
      <c r="B862" s="12"/>
      <c r="C862" s="42"/>
      <c r="D862" s="12"/>
      <c r="E862" s="12"/>
      <c r="F862" s="12"/>
      <c r="G862" s="12"/>
      <c r="H862" s="12"/>
      <c r="I862" s="12"/>
      <c r="J862" s="12"/>
      <c r="K862" s="12"/>
      <c r="L862" s="12"/>
      <c r="M862" s="49"/>
      <c r="N862" s="49"/>
      <c r="O862" s="12"/>
      <c r="P862" s="12"/>
      <c r="Q862" s="12"/>
      <c r="R862" s="12"/>
      <c r="S862" s="12"/>
    </row>
    <row r="863" spans="1:19" s="1" customFormat="1" x14ac:dyDescent="0.4">
      <c r="A863" s="12"/>
      <c r="B863" s="12"/>
      <c r="C863" s="42"/>
      <c r="D863" s="12"/>
      <c r="E863" s="12"/>
      <c r="F863" s="12"/>
      <c r="G863" s="12"/>
      <c r="H863" s="12"/>
      <c r="I863" s="12"/>
      <c r="J863" s="12"/>
      <c r="K863" s="12"/>
      <c r="L863" s="12"/>
      <c r="M863" s="49"/>
      <c r="N863" s="49"/>
      <c r="O863" s="12"/>
      <c r="P863" s="12"/>
      <c r="Q863" s="12"/>
      <c r="R863" s="12"/>
      <c r="S863" s="12"/>
    </row>
    <row r="864" spans="1:19" s="1" customFormat="1" x14ac:dyDescent="0.4">
      <c r="A864" s="12"/>
      <c r="B864" s="12"/>
      <c r="C864" s="42"/>
      <c r="D864" s="12"/>
      <c r="E864" s="12"/>
      <c r="F864" s="12"/>
      <c r="G864" s="12"/>
      <c r="H864" s="12"/>
      <c r="I864" s="12"/>
      <c r="J864" s="12"/>
      <c r="K864" s="12"/>
      <c r="L864" s="12"/>
      <c r="M864" s="49"/>
      <c r="N864" s="49"/>
      <c r="O864" s="12"/>
      <c r="P864" s="12"/>
      <c r="Q864" s="12"/>
      <c r="R864" s="12"/>
      <c r="S864" s="12"/>
    </row>
    <row r="865" spans="1:19" s="1" customFormat="1" x14ac:dyDescent="0.4">
      <c r="A865" s="12"/>
      <c r="B865" s="12"/>
      <c r="C865" s="42"/>
      <c r="D865" s="12"/>
      <c r="E865" s="12"/>
      <c r="F865" s="12"/>
      <c r="G865" s="12"/>
      <c r="H865" s="12"/>
      <c r="I865" s="12"/>
      <c r="J865" s="12"/>
      <c r="K865" s="12"/>
      <c r="L865" s="12"/>
      <c r="M865" s="49"/>
      <c r="N865" s="49"/>
      <c r="O865" s="12"/>
      <c r="P865" s="12"/>
      <c r="Q865" s="12"/>
      <c r="R865" s="12"/>
      <c r="S865" s="12"/>
    </row>
    <row r="866" spans="1:19" s="1" customFormat="1" x14ac:dyDescent="0.4">
      <c r="A866" s="12"/>
      <c r="B866" s="12"/>
      <c r="C866" s="42"/>
      <c r="D866" s="12"/>
      <c r="E866" s="12"/>
      <c r="F866" s="12"/>
      <c r="G866" s="12"/>
      <c r="H866" s="12"/>
      <c r="I866" s="12"/>
      <c r="J866" s="12"/>
      <c r="K866" s="12"/>
      <c r="L866" s="12"/>
      <c r="M866" s="49"/>
      <c r="N866" s="49"/>
      <c r="O866" s="12"/>
      <c r="P866" s="12"/>
      <c r="Q866" s="12"/>
      <c r="R866" s="12"/>
      <c r="S866" s="12"/>
    </row>
    <row r="867" spans="1:19" s="1" customFormat="1" x14ac:dyDescent="0.4">
      <c r="A867" s="12"/>
      <c r="B867" s="12"/>
      <c r="C867" s="42"/>
      <c r="D867" s="12"/>
      <c r="E867" s="12"/>
      <c r="F867" s="12"/>
      <c r="G867" s="12"/>
      <c r="H867" s="12"/>
      <c r="I867" s="12"/>
      <c r="J867" s="12"/>
      <c r="K867" s="12"/>
      <c r="L867" s="12"/>
      <c r="M867" s="49"/>
      <c r="N867" s="49"/>
      <c r="O867" s="12"/>
      <c r="P867" s="12"/>
      <c r="Q867" s="12"/>
      <c r="R867" s="12"/>
      <c r="S867" s="12"/>
    </row>
    <row r="868" spans="1:19" s="1" customFormat="1" x14ac:dyDescent="0.4">
      <c r="A868" s="12"/>
      <c r="B868" s="12"/>
      <c r="C868" s="42"/>
      <c r="D868" s="12"/>
      <c r="E868" s="12"/>
      <c r="F868" s="12"/>
      <c r="G868" s="12"/>
      <c r="H868" s="12"/>
      <c r="I868" s="12"/>
      <c r="J868" s="12"/>
      <c r="K868" s="12"/>
      <c r="L868" s="12"/>
      <c r="M868" s="49"/>
      <c r="N868" s="49"/>
      <c r="O868" s="12"/>
      <c r="P868" s="12"/>
      <c r="Q868" s="12"/>
      <c r="R868" s="12"/>
      <c r="S868" s="12"/>
    </row>
    <row r="869" spans="1:19" s="1" customFormat="1" x14ac:dyDescent="0.4">
      <c r="A869" s="12"/>
      <c r="B869" s="12"/>
      <c r="C869" s="42"/>
      <c r="D869" s="12"/>
      <c r="E869" s="12"/>
      <c r="F869" s="12"/>
      <c r="G869" s="12"/>
      <c r="H869" s="12"/>
      <c r="I869" s="12"/>
      <c r="J869" s="12"/>
      <c r="K869" s="12"/>
      <c r="L869" s="12"/>
      <c r="M869" s="49"/>
      <c r="N869" s="49"/>
      <c r="O869" s="12"/>
      <c r="P869" s="12"/>
      <c r="Q869" s="12"/>
      <c r="R869" s="12"/>
      <c r="S869" s="12"/>
    </row>
    <row r="870" spans="1:19" s="1" customFormat="1" x14ac:dyDescent="0.4">
      <c r="A870" s="12"/>
      <c r="B870" s="12"/>
      <c r="C870" s="42"/>
      <c r="D870" s="12"/>
      <c r="E870" s="12"/>
      <c r="F870" s="12"/>
      <c r="G870" s="12"/>
      <c r="H870" s="12"/>
      <c r="I870" s="12"/>
      <c r="J870" s="12"/>
      <c r="K870" s="12"/>
      <c r="L870" s="12"/>
      <c r="M870" s="49"/>
      <c r="N870" s="49"/>
      <c r="O870" s="12"/>
      <c r="P870" s="12"/>
      <c r="Q870" s="12"/>
      <c r="R870" s="12"/>
      <c r="S870" s="12"/>
    </row>
    <row r="871" spans="1:19" s="1" customFormat="1" x14ac:dyDescent="0.4">
      <c r="A871" s="12"/>
      <c r="B871" s="12"/>
      <c r="C871" s="42"/>
      <c r="D871" s="12"/>
      <c r="E871" s="12"/>
      <c r="F871" s="12"/>
      <c r="G871" s="12"/>
      <c r="H871" s="12"/>
      <c r="I871" s="12"/>
      <c r="J871" s="12"/>
      <c r="K871" s="12"/>
      <c r="L871" s="12"/>
      <c r="M871" s="49"/>
      <c r="N871" s="49"/>
      <c r="O871" s="12"/>
      <c r="P871" s="12"/>
      <c r="Q871" s="12"/>
      <c r="R871" s="12"/>
      <c r="S871" s="12"/>
    </row>
    <row r="872" spans="1:19" s="1" customFormat="1" x14ac:dyDescent="0.4">
      <c r="A872" s="12"/>
      <c r="B872" s="12"/>
      <c r="C872" s="42"/>
      <c r="D872" s="12"/>
      <c r="E872" s="12"/>
      <c r="F872" s="12"/>
      <c r="G872" s="12"/>
      <c r="H872" s="12"/>
      <c r="I872" s="12"/>
      <c r="J872" s="12"/>
      <c r="K872" s="12"/>
      <c r="L872" s="12"/>
      <c r="M872" s="49"/>
      <c r="N872" s="49"/>
      <c r="O872" s="12"/>
      <c r="P872" s="12"/>
      <c r="Q872" s="12"/>
      <c r="R872" s="12"/>
      <c r="S872" s="12"/>
    </row>
    <row r="873" spans="1:19" s="1" customFormat="1" x14ac:dyDescent="0.4">
      <c r="A873" s="12"/>
      <c r="B873" s="12"/>
      <c r="C873" s="42"/>
      <c r="D873" s="12"/>
      <c r="E873" s="12"/>
      <c r="F873" s="12"/>
      <c r="G873" s="12"/>
      <c r="H873" s="12"/>
      <c r="I873" s="12"/>
      <c r="J873" s="12"/>
      <c r="K873" s="12"/>
      <c r="L873" s="12"/>
      <c r="M873" s="49"/>
      <c r="N873" s="49"/>
      <c r="O873" s="12"/>
      <c r="P873" s="12"/>
      <c r="Q873" s="12"/>
      <c r="R873" s="12"/>
      <c r="S873" s="12"/>
    </row>
    <row r="874" spans="1:19" s="1" customFormat="1" x14ac:dyDescent="0.4">
      <c r="A874" s="12"/>
      <c r="B874" s="12"/>
      <c r="C874" s="42"/>
      <c r="D874" s="12"/>
      <c r="E874" s="12"/>
      <c r="F874" s="12"/>
      <c r="G874" s="12"/>
      <c r="H874" s="12"/>
      <c r="I874" s="12"/>
      <c r="J874" s="12"/>
      <c r="K874" s="12"/>
      <c r="L874" s="12"/>
      <c r="M874" s="49"/>
      <c r="N874" s="49"/>
      <c r="O874" s="12"/>
      <c r="P874" s="12"/>
      <c r="Q874" s="12"/>
      <c r="R874" s="12"/>
      <c r="S874" s="12"/>
    </row>
    <row r="875" spans="1:19" s="1" customFormat="1" x14ac:dyDescent="0.4">
      <c r="A875" s="12"/>
      <c r="B875" s="12"/>
      <c r="C875" s="42"/>
      <c r="D875" s="12"/>
      <c r="E875" s="12"/>
      <c r="F875" s="12"/>
      <c r="G875" s="12"/>
      <c r="H875" s="12"/>
      <c r="I875" s="12"/>
      <c r="J875" s="12"/>
      <c r="K875" s="12"/>
      <c r="L875" s="12"/>
      <c r="M875" s="49"/>
      <c r="N875" s="49"/>
      <c r="O875" s="12"/>
      <c r="P875" s="12"/>
      <c r="Q875" s="12"/>
      <c r="R875" s="12"/>
      <c r="S875" s="12"/>
    </row>
    <row r="876" spans="1:19" s="1" customFormat="1" x14ac:dyDescent="0.4">
      <c r="A876" s="12"/>
      <c r="B876" s="12"/>
      <c r="C876" s="42"/>
      <c r="D876" s="12"/>
      <c r="E876" s="12"/>
      <c r="F876" s="12"/>
      <c r="G876" s="12"/>
      <c r="H876" s="12"/>
      <c r="I876" s="12"/>
      <c r="J876" s="12"/>
      <c r="K876" s="12"/>
      <c r="L876" s="12"/>
      <c r="M876" s="49"/>
      <c r="N876" s="49"/>
      <c r="O876" s="12"/>
      <c r="P876" s="12"/>
      <c r="Q876" s="12"/>
      <c r="R876" s="12"/>
      <c r="S876" s="12"/>
    </row>
    <row r="877" spans="1:19" s="1" customFormat="1" x14ac:dyDescent="0.4">
      <c r="A877" s="12"/>
      <c r="B877" s="12"/>
      <c r="C877" s="42"/>
      <c r="D877" s="12"/>
      <c r="E877" s="12"/>
      <c r="F877" s="12"/>
      <c r="G877" s="12"/>
      <c r="H877" s="12"/>
      <c r="I877" s="12"/>
      <c r="J877" s="12"/>
      <c r="K877" s="12"/>
      <c r="L877" s="12"/>
      <c r="M877" s="49"/>
      <c r="N877" s="49"/>
      <c r="O877" s="12"/>
      <c r="P877" s="12"/>
      <c r="Q877" s="12"/>
      <c r="R877" s="12"/>
      <c r="S877" s="12"/>
    </row>
    <row r="878" spans="1:19" s="1" customFormat="1" x14ac:dyDescent="0.4">
      <c r="A878" s="12"/>
      <c r="B878" s="12"/>
      <c r="C878" s="42"/>
      <c r="D878" s="12"/>
      <c r="E878" s="12"/>
      <c r="F878" s="12"/>
      <c r="G878" s="12"/>
      <c r="H878" s="12"/>
      <c r="I878" s="12"/>
      <c r="J878" s="12"/>
      <c r="K878" s="12"/>
      <c r="L878" s="12"/>
      <c r="M878" s="49"/>
      <c r="N878" s="49"/>
      <c r="O878" s="12"/>
      <c r="P878" s="12"/>
      <c r="Q878" s="12"/>
      <c r="R878" s="12"/>
      <c r="S878" s="12"/>
    </row>
    <row r="879" spans="1:19" s="1" customFormat="1" x14ac:dyDescent="0.4">
      <c r="A879" s="12"/>
      <c r="B879" s="12"/>
      <c r="C879" s="42"/>
      <c r="D879" s="12"/>
      <c r="E879" s="12"/>
      <c r="F879" s="12"/>
      <c r="G879" s="12"/>
      <c r="H879" s="12"/>
      <c r="I879" s="12"/>
      <c r="J879" s="12"/>
      <c r="K879" s="12"/>
      <c r="L879" s="12"/>
      <c r="M879" s="49"/>
      <c r="N879" s="49"/>
      <c r="O879" s="12"/>
      <c r="P879" s="12"/>
      <c r="Q879" s="12"/>
      <c r="R879" s="12"/>
      <c r="S879" s="12"/>
    </row>
    <row r="880" spans="1:19" s="1" customFormat="1" x14ac:dyDescent="0.4">
      <c r="A880" s="12"/>
      <c r="B880" s="12"/>
      <c r="C880" s="42"/>
      <c r="D880" s="12"/>
      <c r="E880" s="12"/>
      <c r="F880" s="12"/>
      <c r="G880" s="12"/>
      <c r="H880" s="12"/>
      <c r="I880" s="12"/>
      <c r="J880" s="12"/>
      <c r="K880" s="12"/>
      <c r="L880" s="12"/>
      <c r="M880" s="49"/>
      <c r="N880" s="49"/>
      <c r="O880" s="12"/>
      <c r="P880" s="12"/>
      <c r="Q880" s="12"/>
      <c r="R880" s="12"/>
      <c r="S880" s="12"/>
    </row>
    <row r="881" spans="1:19" s="1" customFormat="1" x14ac:dyDescent="0.4">
      <c r="A881" s="12"/>
      <c r="B881" s="12"/>
      <c r="C881" s="42"/>
      <c r="D881" s="12"/>
      <c r="E881" s="12"/>
      <c r="F881" s="12"/>
      <c r="G881" s="12"/>
      <c r="H881" s="12"/>
      <c r="I881" s="12"/>
      <c r="J881" s="12"/>
      <c r="K881" s="12"/>
      <c r="L881" s="12"/>
      <c r="M881" s="49"/>
      <c r="N881" s="49"/>
      <c r="O881" s="12"/>
      <c r="P881" s="12"/>
      <c r="Q881" s="12"/>
      <c r="R881" s="12"/>
      <c r="S881" s="12"/>
    </row>
    <row r="882" spans="1:19" s="1" customFormat="1" x14ac:dyDescent="0.4">
      <c r="A882" s="12"/>
      <c r="B882" s="12"/>
      <c r="C882" s="42"/>
      <c r="D882" s="12"/>
      <c r="E882" s="12"/>
      <c r="F882" s="12"/>
      <c r="G882" s="12"/>
      <c r="H882" s="12"/>
      <c r="I882" s="12"/>
      <c r="J882" s="12"/>
      <c r="K882" s="12"/>
      <c r="L882" s="12"/>
      <c r="M882" s="49"/>
      <c r="N882" s="49"/>
      <c r="O882" s="12"/>
      <c r="P882" s="12"/>
      <c r="Q882" s="12"/>
      <c r="R882" s="12"/>
      <c r="S882" s="12"/>
    </row>
    <row r="883" spans="1:19" s="1" customFormat="1" x14ac:dyDescent="0.4">
      <c r="A883" s="12"/>
      <c r="B883" s="12"/>
      <c r="C883" s="42"/>
      <c r="D883" s="12"/>
      <c r="E883" s="12"/>
      <c r="F883" s="12"/>
      <c r="G883" s="12"/>
      <c r="H883" s="12"/>
      <c r="I883" s="12"/>
      <c r="J883" s="12"/>
      <c r="K883" s="12"/>
      <c r="L883" s="12"/>
      <c r="M883" s="49"/>
      <c r="N883" s="49"/>
      <c r="O883" s="12"/>
      <c r="P883" s="12"/>
      <c r="Q883" s="12"/>
      <c r="R883" s="12"/>
      <c r="S883" s="12"/>
    </row>
    <row r="884" spans="1:19" s="1" customFormat="1" x14ac:dyDescent="0.4">
      <c r="A884" s="12"/>
      <c r="B884" s="12"/>
      <c r="C884" s="42"/>
      <c r="D884" s="12"/>
      <c r="E884" s="12"/>
      <c r="F884" s="12"/>
      <c r="G884" s="12"/>
      <c r="H884" s="12"/>
      <c r="I884" s="12"/>
      <c r="J884" s="12"/>
      <c r="K884" s="12"/>
      <c r="L884" s="12"/>
      <c r="M884" s="49"/>
      <c r="N884" s="49"/>
      <c r="O884" s="12"/>
      <c r="P884" s="12"/>
      <c r="Q884" s="12"/>
      <c r="R884" s="12"/>
      <c r="S884" s="12"/>
    </row>
    <row r="885" spans="1:19" s="1" customFormat="1" x14ac:dyDescent="0.4">
      <c r="A885" s="12"/>
      <c r="B885" s="12"/>
      <c r="C885" s="42"/>
      <c r="D885" s="12"/>
      <c r="E885" s="12"/>
      <c r="F885" s="12"/>
      <c r="G885" s="12"/>
      <c r="H885" s="12"/>
      <c r="I885" s="12"/>
      <c r="J885" s="12"/>
      <c r="K885" s="12"/>
      <c r="L885" s="12"/>
      <c r="M885" s="49"/>
      <c r="N885" s="49"/>
      <c r="O885" s="12"/>
      <c r="P885" s="12"/>
      <c r="Q885" s="12"/>
      <c r="R885" s="12"/>
      <c r="S885" s="12"/>
    </row>
    <row r="886" spans="1:19" s="1" customFormat="1" x14ac:dyDescent="0.4">
      <c r="A886" s="12"/>
      <c r="B886" s="12"/>
      <c r="C886" s="42"/>
      <c r="D886" s="12"/>
      <c r="E886" s="12"/>
      <c r="F886" s="12"/>
      <c r="G886" s="12"/>
      <c r="H886" s="12"/>
      <c r="I886" s="12"/>
      <c r="J886" s="12"/>
      <c r="K886" s="12"/>
      <c r="L886" s="12"/>
      <c r="M886" s="49"/>
      <c r="N886" s="49"/>
      <c r="O886" s="12"/>
      <c r="P886" s="12"/>
      <c r="Q886" s="12"/>
      <c r="R886" s="12"/>
      <c r="S886" s="12"/>
    </row>
    <row r="887" spans="1:19" s="1" customFormat="1" x14ac:dyDescent="0.4">
      <c r="A887" s="12"/>
      <c r="B887" s="12"/>
      <c r="C887" s="42"/>
      <c r="D887" s="12"/>
      <c r="E887" s="12"/>
      <c r="F887" s="12"/>
      <c r="G887" s="12"/>
      <c r="H887" s="12"/>
      <c r="I887" s="12"/>
      <c r="J887" s="12"/>
      <c r="K887" s="12"/>
      <c r="L887" s="12"/>
      <c r="M887" s="49"/>
      <c r="N887" s="49"/>
      <c r="O887" s="12"/>
      <c r="P887" s="12"/>
      <c r="Q887" s="12"/>
      <c r="R887" s="12"/>
      <c r="S887" s="12"/>
    </row>
    <row r="888" spans="1:19" s="1" customFormat="1" x14ac:dyDescent="0.4">
      <c r="A888" s="12"/>
      <c r="B888" s="12"/>
      <c r="C888" s="42"/>
      <c r="D888" s="12"/>
      <c r="E888" s="12"/>
      <c r="F888" s="12"/>
      <c r="G888" s="12"/>
      <c r="H888" s="12"/>
      <c r="I888" s="12"/>
      <c r="J888" s="12"/>
      <c r="K888" s="12"/>
      <c r="L888" s="12"/>
      <c r="M888" s="49"/>
      <c r="N888" s="49"/>
      <c r="O888" s="12"/>
      <c r="P888" s="12"/>
      <c r="Q888" s="12"/>
      <c r="R888" s="12"/>
      <c r="S888" s="12"/>
    </row>
    <row r="889" spans="1:19" s="1" customFormat="1" x14ac:dyDescent="0.4">
      <c r="A889" s="12"/>
      <c r="B889" s="12"/>
      <c r="C889" s="42"/>
      <c r="D889" s="12"/>
      <c r="E889" s="12"/>
      <c r="F889" s="12"/>
      <c r="G889" s="12"/>
      <c r="H889" s="12"/>
      <c r="I889" s="12"/>
      <c r="J889" s="12"/>
      <c r="K889" s="12"/>
      <c r="L889" s="12"/>
      <c r="M889" s="49"/>
      <c r="N889" s="49"/>
      <c r="O889" s="12"/>
      <c r="P889" s="12"/>
      <c r="Q889" s="12"/>
      <c r="R889" s="12"/>
      <c r="S889" s="12"/>
    </row>
    <row r="890" spans="1:19" s="1" customFormat="1" x14ac:dyDescent="0.4">
      <c r="A890" s="12"/>
      <c r="B890" s="12"/>
      <c r="C890" s="42"/>
      <c r="D890" s="12"/>
      <c r="E890" s="12"/>
      <c r="F890" s="12"/>
      <c r="G890" s="12"/>
      <c r="H890" s="12"/>
      <c r="I890" s="12"/>
      <c r="J890" s="12"/>
      <c r="K890" s="12"/>
      <c r="L890" s="12"/>
      <c r="M890" s="49"/>
      <c r="N890" s="49"/>
      <c r="O890" s="12"/>
      <c r="P890" s="12"/>
      <c r="Q890" s="12"/>
      <c r="R890" s="12"/>
      <c r="S890" s="12"/>
    </row>
    <row r="891" spans="1:19" s="1" customFormat="1" x14ac:dyDescent="0.4">
      <c r="A891" s="12"/>
      <c r="B891" s="12"/>
      <c r="C891" s="42"/>
      <c r="D891" s="12"/>
      <c r="E891" s="12"/>
      <c r="F891" s="12"/>
      <c r="G891" s="12"/>
      <c r="H891" s="12"/>
      <c r="I891" s="12"/>
      <c r="J891" s="12"/>
      <c r="K891" s="12"/>
      <c r="L891" s="12"/>
      <c r="M891" s="49"/>
      <c r="N891" s="49"/>
      <c r="O891" s="12"/>
      <c r="P891" s="12"/>
      <c r="Q891" s="12"/>
      <c r="R891" s="12"/>
      <c r="S891" s="12"/>
    </row>
    <row r="892" spans="1:19" s="1" customFormat="1" x14ac:dyDescent="0.4">
      <c r="A892" s="12"/>
      <c r="B892" s="12"/>
      <c r="C892" s="42"/>
      <c r="D892" s="12"/>
      <c r="E892" s="12"/>
      <c r="F892" s="12"/>
      <c r="G892" s="12"/>
      <c r="H892" s="12"/>
      <c r="I892" s="12"/>
      <c r="J892" s="12"/>
      <c r="K892" s="12"/>
      <c r="L892" s="12"/>
      <c r="M892" s="49"/>
      <c r="N892" s="49"/>
      <c r="O892" s="12"/>
      <c r="P892" s="12"/>
      <c r="Q892" s="12"/>
      <c r="R892" s="12"/>
      <c r="S892" s="12"/>
    </row>
    <row r="893" spans="1:19" s="1" customFormat="1" x14ac:dyDescent="0.4">
      <c r="A893" s="12"/>
      <c r="B893" s="12"/>
      <c r="C893" s="42"/>
      <c r="D893" s="12"/>
      <c r="E893" s="12"/>
      <c r="F893" s="12"/>
      <c r="G893" s="12"/>
      <c r="H893" s="12"/>
      <c r="I893" s="12"/>
      <c r="J893" s="12"/>
      <c r="K893" s="12"/>
      <c r="L893" s="12"/>
      <c r="M893" s="49"/>
      <c r="N893" s="49"/>
      <c r="O893" s="12"/>
      <c r="P893" s="12"/>
      <c r="Q893" s="12"/>
      <c r="R893" s="12"/>
      <c r="S893" s="12"/>
    </row>
    <row r="894" spans="1:19" s="1" customFormat="1" x14ac:dyDescent="0.4">
      <c r="A894" s="12"/>
      <c r="B894" s="12"/>
      <c r="C894" s="42"/>
      <c r="D894" s="12"/>
      <c r="E894" s="12"/>
      <c r="F894" s="12"/>
      <c r="G894" s="12"/>
      <c r="H894" s="12"/>
      <c r="I894" s="12"/>
      <c r="J894" s="12"/>
      <c r="K894" s="12"/>
      <c r="L894" s="12"/>
      <c r="M894" s="49"/>
      <c r="N894" s="49"/>
      <c r="O894" s="12"/>
      <c r="P894" s="12"/>
      <c r="Q894" s="12"/>
      <c r="R894" s="12"/>
      <c r="S894" s="12"/>
    </row>
    <row r="895" spans="1:19" s="1" customFormat="1" x14ac:dyDescent="0.4">
      <c r="A895" s="12"/>
      <c r="B895" s="12"/>
      <c r="C895" s="42"/>
      <c r="D895" s="12"/>
      <c r="E895" s="12"/>
      <c r="F895" s="12"/>
      <c r="G895" s="12"/>
      <c r="H895" s="12"/>
      <c r="I895" s="12"/>
      <c r="J895" s="12"/>
      <c r="K895" s="12"/>
      <c r="L895" s="12"/>
      <c r="M895" s="49"/>
      <c r="N895" s="49"/>
      <c r="O895" s="12"/>
      <c r="P895" s="12"/>
      <c r="Q895" s="12"/>
      <c r="R895" s="12"/>
      <c r="S895" s="12"/>
    </row>
    <row r="896" spans="1:19" s="1" customFormat="1" x14ac:dyDescent="0.4">
      <c r="A896" s="12"/>
      <c r="B896" s="12"/>
      <c r="C896" s="42"/>
      <c r="D896" s="12"/>
      <c r="E896" s="12"/>
      <c r="F896" s="12"/>
      <c r="G896" s="12"/>
      <c r="H896" s="12"/>
      <c r="I896" s="12"/>
      <c r="J896" s="12"/>
      <c r="K896" s="12"/>
      <c r="L896" s="12"/>
      <c r="M896" s="49"/>
      <c r="N896" s="49"/>
      <c r="O896" s="12"/>
      <c r="P896" s="12"/>
      <c r="Q896" s="12"/>
      <c r="R896" s="12"/>
      <c r="S896" s="12"/>
    </row>
    <row r="897" spans="1:19" s="1" customFormat="1" x14ac:dyDescent="0.4">
      <c r="A897" s="12"/>
      <c r="B897" s="12"/>
      <c r="C897" s="42"/>
      <c r="D897" s="12"/>
      <c r="E897" s="12"/>
      <c r="F897" s="12"/>
      <c r="G897" s="12"/>
      <c r="H897" s="12"/>
      <c r="I897" s="12"/>
      <c r="J897" s="12"/>
      <c r="K897" s="12"/>
      <c r="L897" s="12"/>
      <c r="M897" s="49"/>
      <c r="N897" s="49"/>
      <c r="O897" s="12"/>
      <c r="P897" s="12"/>
      <c r="Q897" s="12"/>
      <c r="R897" s="12"/>
      <c r="S897" s="12"/>
    </row>
    <row r="898" spans="1:19" s="1" customFormat="1" x14ac:dyDescent="0.4">
      <c r="A898" s="12"/>
      <c r="B898" s="12"/>
      <c r="C898" s="42"/>
      <c r="D898" s="12"/>
      <c r="E898" s="12"/>
      <c r="F898" s="12"/>
      <c r="G898" s="12"/>
      <c r="H898" s="12"/>
      <c r="I898" s="12"/>
      <c r="J898" s="12"/>
      <c r="K898" s="12"/>
      <c r="L898" s="12"/>
      <c r="M898" s="49"/>
      <c r="N898" s="49"/>
      <c r="O898" s="12"/>
      <c r="P898" s="12"/>
      <c r="Q898" s="12"/>
      <c r="R898" s="12"/>
      <c r="S898" s="12"/>
    </row>
    <row r="899" spans="1:19" s="1" customFormat="1" x14ac:dyDescent="0.4">
      <c r="A899" s="12"/>
      <c r="B899" s="12"/>
      <c r="C899" s="42"/>
      <c r="D899" s="12"/>
      <c r="E899" s="12"/>
      <c r="F899" s="12"/>
      <c r="G899" s="12"/>
      <c r="H899" s="12"/>
      <c r="I899" s="12"/>
      <c r="J899" s="12"/>
      <c r="K899" s="12"/>
      <c r="L899" s="12"/>
      <c r="M899" s="49"/>
      <c r="N899" s="49"/>
      <c r="O899" s="12"/>
      <c r="P899" s="12"/>
      <c r="Q899" s="12"/>
      <c r="R899" s="12"/>
      <c r="S899" s="12"/>
    </row>
    <row r="900" spans="1:19" s="1" customFormat="1" x14ac:dyDescent="0.4">
      <c r="A900" s="12"/>
      <c r="B900" s="12"/>
      <c r="C900" s="42"/>
      <c r="D900" s="12"/>
      <c r="E900" s="12"/>
      <c r="F900" s="12"/>
      <c r="G900" s="12"/>
      <c r="H900" s="12"/>
      <c r="I900" s="12"/>
      <c r="J900" s="12"/>
      <c r="K900" s="12"/>
      <c r="L900" s="12"/>
      <c r="M900" s="49"/>
      <c r="N900" s="49"/>
      <c r="O900" s="12"/>
      <c r="P900" s="12"/>
      <c r="Q900" s="12"/>
      <c r="R900" s="12"/>
      <c r="S900" s="12"/>
    </row>
    <row r="901" spans="1:19" s="1" customFormat="1" x14ac:dyDescent="0.4">
      <c r="A901" s="12"/>
      <c r="B901" s="12"/>
      <c r="C901" s="42"/>
      <c r="D901" s="12"/>
      <c r="E901" s="12"/>
      <c r="F901" s="12"/>
      <c r="G901" s="12"/>
      <c r="H901" s="12"/>
      <c r="I901" s="12"/>
      <c r="J901" s="12"/>
      <c r="K901" s="12"/>
      <c r="L901" s="12"/>
      <c r="M901" s="49"/>
      <c r="N901" s="49"/>
      <c r="O901" s="12"/>
      <c r="P901" s="12"/>
      <c r="Q901" s="12"/>
      <c r="R901" s="12"/>
      <c r="S901" s="12"/>
    </row>
    <row r="902" spans="1:19" s="1" customFormat="1" x14ac:dyDescent="0.4">
      <c r="A902" s="12"/>
      <c r="B902" s="12"/>
      <c r="C902" s="42"/>
      <c r="D902" s="12"/>
      <c r="E902" s="12"/>
      <c r="F902" s="12"/>
      <c r="G902" s="12"/>
      <c r="H902" s="12"/>
      <c r="I902" s="12"/>
      <c r="J902" s="12"/>
      <c r="K902" s="12"/>
      <c r="L902" s="12"/>
      <c r="M902" s="49"/>
      <c r="N902" s="49"/>
      <c r="O902" s="12"/>
      <c r="P902" s="12"/>
      <c r="Q902" s="12"/>
      <c r="R902" s="12"/>
      <c r="S902" s="12"/>
    </row>
    <row r="903" spans="1:19" s="1" customFormat="1" x14ac:dyDescent="0.4">
      <c r="A903" s="12"/>
      <c r="B903" s="12"/>
      <c r="C903" s="42"/>
      <c r="D903" s="12"/>
      <c r="E903" s="12"/>
      <c r="F903" s="12"/>
      <c r="G903" s="12"/>
      <c r="H903" s="12"/>
      <c r="I903" s="12"/>
      <c r="J903" s="12"/>
      <c r="K903" s="12"/>
      <c r="L903" s="12"/>
      <c r="M903" s="49"/>
      <c r="N903" s="49"/>
      <c r="O903" s="12"/>
      <c r="P903" s="12"/>
      <c r="Q903" s="12"/>
      <c r="R903" s="12"/>
      <c r="S903" s="12"/>
    </row>
    <row r="904" spans="1:19" s="1" customFormat="1" x14ac:dyDescent="0.4">
      <c r="A904" s="12"/>
      <c r="B904" s="12"/>
      <c r="C904" s="42"/>
      <c r="D904" s="12"/>
      <c r="E904" s="12"/>
      <c r="F904" s="12"/>
      <c r="G904" s="12"/>
      <c r="H904" s="12"/>
      <c r="I904" s="12"/>
      <c r="J904" s="12"/>
      <c r="K904" s="12"/>
      <c r="L904" s="12"/>
      <c r="M904" s="49"/>
      <c r="N904" s="49"/>
      <c r="O904" s="12"/>
      <c r="P904" s="12"/>
      <c r="Q904" s="12"/>
      <c r="R904" s="12"/>
      <c r="S904" s="12"/>
    </row>
    <row r="905" spans="1:19" s="1" customFormat="1" x14ac:dyDescent="0.4">
      <c r="A905" s="12"/>
      <c r="B905" s="12"/>
      <c r="C905" s="42"/>
      <c r="D905" s="12"/>
      <c r="E905" s="12"/>
      <c r="F905" s="12"/>
      <c r="G905" s="12"/>
      <c r="H905" s="12"/>
      <c r="I905" s="12"/>
      <c r="J905" s="12"/>
      <c r="K905" s="12"/>
      <c r="L905" s="12"/>
      <c r="M905" s="49"/>
      <c r="N905" s="49"/>
      <c r="O905" s="12"/>
      <c r="P905" s="12"/>
      <c r="Q905" s="12"/>
      <c r="R905" s="12"/>
      <c r="S905" s="12"/>
    </row>
    <row r="906" spans="1:19" s="1" customFormat="1" x14ac:dyDescent="0.4">
      <c r="A906" s="12"/>
      <c r="B906" s="12"/>
      <c r="C906" s="42"/>
      <c r="D906" s="12"/>
      <c r="E906" s="12"/>
      <c r="F906" s="12"/>
      <c r="G906" s="12"/>
      <c r="H906" s="12"/>
      <c r="I906" s="12"/>
      <c r="J906" s="12"/>
      <c r="K906" s="12"/>
      <c r="L906" s="12"/>
      <c r="M906" s="49"/>
      <c r="N906" s="49"/>
      <c r="O906" s="12"/>
      <c r="P906" s="12"/>
      <c r="Q906" s="12"/>
      <c r="R906" s="12"/>
      <c r="S906" s="12"/>
    </row>
    <row r="907" spans="1:19" s="1" customFormat="1" x14ac:dyDescent="0.4">
      <c r="A907" s="12"/>
      <c r="B907" s="12"/>
      <c r="C907" s="42"/>
      <c r="D907" s="12"/>
      <c r="E907" s="12"/>
      <c r="F907" s="12"/>
      <c r="G907" s="12"/>
      <c r="H907" s="12"/>
      <c r="I907" s="12"/>
      <c r="J907" s="12"/>
      <c r="K907" s="12"/>
      <c r="L907" s="12"/>
      <c r="M907" s="49"/>
      <c r="N907" s="49"/>
      <c r="O907" s="12"/>
      <c r="P907" s="12"/>
      <c r="Q907" s="12"/>
      <c r="R907" s="12"/>
      <c r="S907" s="12"/>
    </row>
    <row r="908" spans="1:19" s="1" customFormat="1" x14ac:dyDescent="0.4">
      <c r="A908" s="12"/>
      <c r="B908" s="12"/>
      <c r="C908" s="42"/>
      <c r="D908" s="12"/>
      <c r="E908" s="12"/>
      <c r="F908" s="12"/>
      <c r="G908" s="12"/>
      <c r="H908" s="12"/>
      <c r="I908" s="12"/>
      <c r="J908" s="12"/>
      <c r="K908" s="12"/>
      <c r="L908" s="12"/>
      <c r="M908" s="49"/>
      <c r="N908" s="49"/>
      <c r="O908" s="12"/>
      <c r="P908" s="12"/>
      <c r="Q908" s="12"/>
      <c r="R908" s="12"/>
      <c r="S908" s="12"/>
    </row>
    <row r="909" spans="1:19" s="1" customFormat="1" x14ac:dyDescent="0.4">
      <c r="A909" s="12"/>
      <c r="B909" s="12"/>
      <c r="C909" s="42"/>
      <c r="D909" s="12"/>
      <c r="E909" s="12"/>
      <c r="F909" s="12"/>
      <c r="G909" s="12"/>
      <c r="H909" s="12"/>
      <c r="I909" s="12"/>
      <c r="J909" s="12"/>
      <c r="K909" s="12"/>
      <c r="L909" s="12"/>
      <c r="M909" s="49"/>
      <c r="N909" s="49"/>
      <c r="O909" s="12"/>
      <c r="P909" s="12"/>
      <c r="Q909" s="12"/>
      <c r="R909" s="12"/>
      <c r="S909" s="12"/>
    </row>
    <row r="910" spans="1:19" s="1" customFormat="1" x14ac:dyDescent="0.4">
      <c r="A910" s="12"/>
      <c r="B910" s="12"/>
      <c r="C910" s="42"/>
      <c r="D910" s="12"/>
      <c r="E910" s="12"/>
      <c r="F910" s="12"/>
      <c r="G910" s="12"/>
      <c r="H910" s="12"/>
      <c r="I910" s="12"/>
      <c r="J910" s="12"/>
      <c r="K910" s="12"/>
      <c r="L910" s="12"/>
      <c r="M910" s="49"/>
      <c r="N910" s="49"/>
      <c r="O910" s="12"/>
      <c r="P910" s="12"/>
      <c r="Q910" s="12"/>
      <c r="R910" s="12"/>
      <c r="S910" s="12"/>
    </row>
    <row r="911" spans="1:19" s="1" customFormat="1" x14ac:dyDescent="0.4">
      <c r="A911" s="12"/>
      <c r="B911" s="12"/>
      <c r="C911" s="42"/>
      <c r="D911" s="12"/>
      <c r="E911" s="12"/>
      <c r="F911" s="12"/>
      <c r="G911" s="12"/>
      <c r="H911" s="12"/>
      <c r="I911" s="12"/>
      <c r="J911" s="12"/>
      <c r="K911" s="12"/>
      <c r="L911" s="12"/>
      <c r="M911" s="49"/>
      <c r="N911" s="49"/>
      <c r="O911" s="12"/>
      <c r="P911" s="12"/>
      <c r="Q911" s="12"/>
      <c r="R911" s="12"/>
      <c r="S911" s="12"/>
    </row>
    <row r="912" spans="1:19" s="1" customFormat="1" x14ac:dyDescent="0.4">
      <c r="A912" s="12"/>
      <c r="B912" s="12"/>
      <c r="C912" s="42"/>
      <c r="D912" s="12"/>
      <c r="E912" s="12"/>
      <c r="F912" s="12"/>
      <c r="G912" s="12"/>
      <c r="H912" s="12"/>
      <c r="I912" s="12"/>
      <c r="J912" s="12"/>
      <c r="K912" s="12"/>
      <c r="L912" s="12"/>
      <c r="M912" s="49"/>
      <c r="N912" s="49"/>
      <c r="O912" s="12"/>
      <c r="P912" s="12"/>
      <c r="Q912" s="12"/>
      <c r="R912" s="12"/>
      <c r="S912" s="12"/>
    </row>
    <row r="913" spans="1:19" s="1" customFormat="1" x14ac:dyDescent="0.4">
      <c r="A913" s="12"/>
      <c r="B913" s="12"/>
      <c r="C913" s="42"/>
      <c r="D913" s="12"/>
      <c r="E913" s="12"/>
      <c r="F913" s="12"/>
      <c r="G913" s="12"/>
      <c r="H913" s="12"/>
      <c r="I913" s="12"/>
      <c r="J913" s="12"/>
      <c r="K913" s="12"/>
      <c r="L913" s="12"/>
      <c r="M913" s="49"/>
      <c r="N913" s="49"/>
      <c r="O913" s="12"/>
      <c r="P913" s="12"/>
      <c r="Q913" s="12"/>
      <c r="R913" s="12"/>
      <c r="S913" s="12"/>
    </row>
    <row r="914" spans="1:19" s="1" customFormat="1" x14ac:dyDescent="0.4">
      <c r="A914" s="12"/>
      <c r="B914" s="12"/>
      <c r="C914" s="42"/>
      <c r="D914" s="12"/>
      <c r="E914" s="12"/>
      <c r="F914" s="12"/>
      <c r="G914" s="12"/>
      <c r="H914" s="12"/>
      <c r="I914" s="12"/>
      <c r="J914" s="12"/>
      <c r="K914" s="12"/>
      <c r="L914" s="12"/>
      <c r="M914" s="49"/>
      <c r="N914" s="49"/>
      <c r="O914" s="12"/>
      <c r="P914" s="12"/>
      <c r="Q914" s="12"/>
      <c r="R914" s="12"/>
      <c r="S914" s="12"/>
    </row>
    <row r="915" spans="1:19" s="1" customFormat="1" x14ac:dyDescent="0.4">
      <c r="A915" s="12"/>
      <c r="B915" s="12"/>
      <c r="C915" s="42"/>
      <c r="D915" s="12"/>
      <c r="E915" s="12"/>
      <c r="F915" s="12"/>
      <c r="G915" s="12"/>
      <c r="H915" s="12"/>
      <c r="I915" s="12"/>
      <c r="J915" s="12"/>
      <c r="K915" s="12"/>
      <c r="L915" s="12"/>
      <c r="M915" s="49"/>
      <c r="N915" s="49"/>
      <c r="O915" s="12"/>
      <c r="P915" s="12"/>
      <c r="Q915" s="12"/>
      <c r="R915" s="12"/>
      <c r="S915" s="12"/>
    </row>
    <row r="916" spans="1:19" s="1" customFormat="1" x14ac:dyDescent="0.4">
      <c r="A916" s="12"/>
      <c r="B916" s="12"/>
      <c r="C916" s="42"/>
      <c r="D916" s="12"/>
      <c r="E916" s="12"/>
      <c r="F916" s="12"/>
      <c r="G916" s="12"/>
      <c r="H916" s="12"/>
      <c r="I916" s="12"/>
      <c r="J916" s="12"/>
      <c r="K916" s="12"/>
      <c r="L916" s="12"/>
      <c r="M916" s="49"/>
      <c r="N916" s="49"/>
      <c r="O916" s="12"/>
      <c r="P916" s="12"/>
      <c r="Q916" s="12"/>
      <c r="R916" s="12"/>
      <c r="S916" s="12"/>
    </row>
    <row r="917" spans="1:19" s="1" customFormat="1" x14ac:dyDescent="0.4">
      <c r="A917" s="12"/>
      <c r="B917" s="12"/>
      <c r="C917" s="42"/>
      <c r="D917" s="12"/>
      <c r="E917" s="12"/>
      <c r="F917" s="12"/>
      <c r="G917" s="12"/>
      <c r="H917" s="12"/>
      <c r="I917" s="12"/>
      <c r="J917" s="12"/>
      <c r="K917" s="12"/>
      <c r="L917" s="12"/>
      <c r="M917" s="49"/>
      <c r="N917" s="49"/>
      <c r="O917" s="12"/>
      <c r="P917" s="12"/>
      <c r="Q917" s="12"/>
      <c r="R917" s="12"/>
      <c r="S917" s="12"/>
    </row>
    <row r="918" spans="1:19" s="1" customFormat="1" x14ac:dyDescent="0.4">
      <c r="A918" s="12"/>
      <c r="B918" s="12"/>
      <c r="C918" s="42"/>
      <c r="D918" s="12"/>
      <c r="E918" s="12"/>
      <c r="F918" s="12"/>
      <c r="G918" s="12"/>
      <c r="H918" s="12"/>
      <c r="I918" s="12"/>
      <c r="J918" s="12"/>
      <c r="K918" s="12"/>
      <c r="L918" s="12"/>
      <c r="M918" s="49"/>
      <c r="N918" s="49"/>
      <c r="O918" s="12"/>
      <c r="P918" s="12"/>
      <c r="Q918" s="12"/>
      <c r="R918" s="12"/>
      <c r="S918" s="12"/>
    </row>
    <row r="919" spans="1:19" s="1" customFormat="1" x14ac:dyDescent="0.4">
      <c r="A919" s="12"/>
      <c r="B919" s="12"/>
      <c r="C919" s="42"/>
      <c r="D919" s="12"/>
      <c r="E919" s="12"/>
      <c r="F919" s="12"/>
      <c r="G919" s="12"/>
      <c r="H919" s="12"/>
      <c r="I919" s="12"/>
      <c r="J919" s="12"/>
      <c r="K919" s="12"/>
      <c r="L919" s="12"/>
      <c r="M919" s="49"/>
      <c r="N919" s="49"/>
      <c r="O919" s="12"/>
      <c r="P919" s="12"/>
      <c r="Q919" s="12"/>
      <c r="R919" s="12"/>
      <c r="S919" s="12"/>
    </row>
    <row r="920" spans="1:19" s="1" customFormat="1" x14ac:dyDescent="0.4">
      <c r="A920" s="12"/>
      <c r="B920" s="12"/>
      <c r="C920" s="42"/>
      <c r="D920" s="12"/>
      <c r="E920" s="12"/>
      <c r="F920" s="12"/>
      <c r="G920" s="12"/>
      <c r="H920" s="12"/>
      <c r="I920" s="12"/>
      <c r="J920" s="12"/>
      <c r="K920" s="12"/>
      <c r="L920" s="12"/>
      <c r="M920" s="49"/>
      <c r="N920" s="49"/>
      <c r="O920" s="12"/>
      <c r="P920" s="12"/>
      <c r="Q920" s="12"/>
      <c r="R920" s="12"/>
      <c r="S920" s="12"/>
    </row>
    <row r="921" spans="1:19" s="1" customFormat="1" x14ac:dyDescent="0.4">
      <c r="A921" s="12"/>
      <c r="B921" s="12"/>
      <c r="C921" s="42"/>
      <c r="D921" s="12"/>
      <c r="E921" s="12"/>
      <c r="F921" s="12"/>
      <c r="G921" s="12"/>
      <c r="H921" s="12"/>
      <c r="I921" s="12"/>
      <c r="J921" s="12"/>
      <c r="K921" s="12"/>
      <c r="L921" s="12"/>
      <c r="M921" s="49"/>
      <c r="N921" s="49"/>
      <c r="O921" s="12"/>
      <c r="P921" s="12"/>
      <c r="Q921" s="12"/>
      <c r="R921" s="12"/>
      <c r="S921" s="12"/>
    </row>
    <row r="922" spans="1:19" s="1" customFormat="1" x14ac:dyDescent="0.4">
      <c r="A922" s="12"/>
      <c r="B922" s="12"/>
      <c r="C922" s="42"/>
      <c r="D922" s="12"/>
      <c r="E922" s="12"/>
      <c r="F922" s="12"/>
      <c r="G922" s="12"/>
      <c r="H922" s="12"/>
      <c r="I922" s="12"/>
      <c r="J922" s="12"/>
      <c r="K922" s="12"/>
      <c r="L922" s="12"/>
      <c r="M922" s="49"/>
      <c r="N922" s="49"/>
      <c r="O922" s="12"/>
      <c r="P922" s="12"/>
      <c r="Q922" s="12"/>
      <c r="R922" s="12"/>
      <c r="S922" s="12"/>
    </row>
    <row r="923" spans="1:19" s="1" customFormat="1" x14ac:dyDescent="0.4">
      <c r="A923" s="12"/>
      <c r="B923" s="12"/>
      <c r="C923" s="42"/>
      <c r="D923" s="12"/>
      <c r="E923" s="12"/>
      <c r="F923" s="12"/>
      <c r="G923" s="12"/>
      <c r="H923" s="12"/>
      <c r="I923" s="12"/>
      <c r="J923" s="12"/>
      <c r="K923" s="12"/>
      <c r="L923" s="12"/>
      <c r="M923" s="49"/>
      <c r="N923" s="49"/>
      <c r="O923" s="12"/>
      <c r="P923" s="12"/>
      <c r="Q923" s="12"/>
      <c r="R923" s="12"/>
      <c r="S923" s="12"/>
    </row>
    <row r="924" spans="1:19" s="1" customFormat="1" x14ac:dyDescent="0.4">
      <c r="A924" s="12"/>
      <c r="B924" s="12"/>
      <c r="C924" s="42"/>
      <c r="D924" s="12"/>
      <c r="E924" s="12"/>
      <c r="F924" s="12"/>
      <c r="G924" s="12"/>
      <c r="H924" s="12"/>
      <c r="I924" s="12"/>
      <c r="J924" s="12"/>
      <c r="K924" s="12"/>
      <c r="L924" s="12"/>
      <c r="M924" s="49"/>
      <c r="N924" s="49"/>
      <c r="O924" s="12"/>
      <c r="P924" s="12"/>
      <c r="Q924" s="12"/>
      <c r="R924" s="12"/>
      <c r="S924" s="12"/>
    </row>
    <row r="925" spans="1:19" s="1" customFormat="1" x14ac:dyDescent="0.4">
      <c r="A925" s="12"/>
      <c r="B925" s="12"/>
      <c r="C925" s="42"/>
      <c r="D925" s="12"/>
      <c r="E925" s="12"/>
      <c r="F925" s="12"/>
      <c r="G925" s="12"/>
      <c r="H925" s="12"/>
      <c r="I925" s="12"/>
      <c r="J925" s="12"/>
      <c r="K925" s="12"/>
      <c r="L925" s="12"/>
      <c r="M925" s="49"/>
      <c r="N925" s="49"/>
      <c r="O925" s="12"/>
      <c r="P925" s="12"/>
      <c r="Q925" s="12"/>
      <c r="R925" s="12"/>
      <c r="S925" s="12"/>
    </row>
    <row r="926" spans="1:19" s="1" customFormat="1" x14ac:dyDescent="0.4">
      <c r="A926" s="12"/>
      <c r="B926" s="12"/>
      <c r="C926" s="42"/>
      <c r="D926" s="12"/>
      <c r="E926" s="12"/>
      <c r="F926" s="12"/>
      <c r="G926" s="12"/>
      <c r="H926" s="12"/>
      <c r="I926" s="12"/>
      <c r="J926" s="12"/>
      <c r="K926" s="12"/>
      <c r="L926" s="12"/>
      <c r="M926" s="49"/>
      <c r="N926" s="49"/>
      <c r="O926" s="12"/>
      <c r="P926" s="12"/>
      <c r="Q926" s="12"/>
      <c r="R926" s="12"/>
      <c r="S926" s="12"/>
    </row>
    <row r="927" spans="1:19" s="1" customFormat="1" x14ac:dyDescent="0.4">
      <c r="A927" s="12"/>
      <c r="B927" s="12"/>
      <c r="C927" s="42"/>
      <c r="D927" s="12"/>
      <c r="E927" s="12"/>
      <c r="F927" s="12"/>
      <c r="G927" s="12"/>
      <c r="H927" s="12"/>
      <c r="I927" s="12"/>
      <c r="J927" s="12"/>
      <c r="K927" s="12"/>
      <c r="L927" s="12"/>
      <c r="M927" s="49"/>
      <c r="N927" s="49"/>
      <c r="O927" s="12"/>
      <c r="P927" s="12"/>
      <c r="Q927" s="12"/>
      <c r="R927" s="12"/>
      <c r="S927" s="12"/>
    </row>
    <row r="928" spans="1:19" s="1" customFormat="1" x14ac:dyDescent="0.4">
      <c r="A928" s="12"/>
      <c r="B928" s="12"/>
      <c r="C928" s="42"/>
      <c r="D928" s="12"/>
      <c r="E928" s="12"/>
      <c r="F928" s="12"/>
      <c r="G928" s="12"/>
      <c r="H928" s="12"/>
      <c r="I928" s="12"/>
      <c r="J928" s="12"/>
      <c r="K928" s="12"/>
      <c r="L928" s="12"/>
      <c r="M928" s="49"/>
      <c r="N928" s="49"/>
      <c r="O928" s="12"/>
      <c r="P928" s="12"/>
      <c r="Q928" s="12"/>
      <c r="R928" s="12"/>
      <c r="S928" s="12"/>
    </row>
    <row r="929" spans="1:19" s="1" customFormat="1" x14ac:dyDescent="0.4">
      <c r="A929" s="12"/>
      <c r="B929" s="12"/>
      <c r="C929" s="42"/>
      <c r="D929" s="12"/>
      <c r="E929" s="12"/>
      <c r="F929" s="12"/>
      <c r="G929" s="12"/>
      <c r="H929" s="12"/>
      <c r="I929" s="12"/>
      <c r="J929" s="12"/>
      <c r="K929" s="12"/>
      <c r="L929" s="12"/>
      <c r="M929" s="49"/>
      <c r="N929" s="49"/>
      <c r="O929" s="12"/>
      <c r="P929" s="12"/>
      <c r="Q929" s="12"/>
      <c r="R929" s="12"/>
      <c r="S929" s="12"/>
    </row>
    <row r="930" spans="1:19" s="1" customFormat="1" x14ac:dyDescent="0.4">
      <c r="A930" s="12"/>
      <c r="B930" s="12"/>
      <c r="C930" s="42"/>
      <c r="D930" s="12"/>
      <c r="E930" s="12"/>
      <c r="F930" s="12"/>
      <c r="G930" s="12"/>
      <c r="H930" s="12"/>
      <c r="I930" s="12"/>
      <c r="J930" s="12"/>
      <c r="K930" s="12"/>
      <c r="L930" s="12"/>
      <c r="M930" s="49"/>
      <c r="N930" s="49"/>
      <c r="O930" s="12"/>
      <c r="P930" s="12"/>
      <c r="Q930" s="12"/>
      <c r="R930" s="12"/>
      <c r="S930" s="12"/>
    </row>
    <row r="931" spans="1:19" s="1" customFormat="1" x14ac:dyDescent="0.4">
      <c r="A931" s="12"/>
      <c r="B931" s="12"/>
      <c r="C931" s="42"/>
      <c r="D931" s="12"/>
      <c r="E931" s="12"/>
      <c r="F931" s="12"/>
      <c r="G931" s="12"/>
      <c r="H931" s="12"/>
      <c r="I931" s="12"/>
      <c r="J931" s="12"/>
      <c r="K931" s="12"/>
      <c r="L931" s="12"/>
      <c r="M931" s="49"/>
      <c r="N931" s="49"/>
      <c r="O931" s="12"/>
      <c r="P931" s="12"/>
      <c r="Q931" s="12"/>
      <c r="R931" s="12"/>
      <c r="S931" s="12"/>
    </row>
    <row r="932" spans="1:19" s="1" customFormat="1" x14ac:dyDescent="0.4">
      <c r="A932" s="12"/>
      <c r="B932" s="12"/>
      <c r="C932" s="42"/>
      <c r="D932" s="12"/>
      <c r="E932" s="12"/>
      <c r="F932" s="12"/>
      <c r="G932" s="12"/>
      <c r="H932" s="12"/>
      <c r="I932" s="12"/>
      <c r="J932" s="12"/>
      <c r="K932" s="12"/>
      <c r="L932" s="12"/>
      <c r="M932" s="49"/>
      <c r="N932" s="49"/>
      <c r="O932" s="12"/>
      <c r="P932" s="12"/>
      <c r="Q932" s="12"/>
      <c r="R932" s="12"/>
      <c r="S932" s="12"/>
    </row>
    <row r="933" spans="1:19" s="1" customFormat="1" x14ac:dyDescent="0.4">
      <c r="A933" s="12"/>
      <c r="B933" s="12"/>
      <c r="C933" s="42"/>
      <c r="D933" s="12"/>
      <c r="E933" s="12"/>
      <c r="F933" s="12"/>
      <c r="G933" s="12"/>
      <c r="H933" s="12"/>
      <c r="I933" s="12"/>
      <c r="J933" s="12"/>
      <c r="K933" s="12"/>
      <c r="L933" s="12"/>
      <c r="M933" s="49"/>
      <c r="N933" s="49"/>
      <c r="O933" s="12"/>
      <c r="P933" s="12"/>
      <c r="Q933" s="12"/>
      <c r="R933" s="12"/>
      <c r="S933" s="12"/>
    </row>
    <row r="934" spans="1:19" s="1" customFormat="1" x14ac:dyDescent="0.4">
      <c r="A934" s="12"/>
      <c r="B934" s="12"/>
      <c r="C934" s="42"/>
      <c r="D934" s="12"/>
      <c r="E934" s="12"/>
      <c r="F934" s="12"/>
      <c r="G934" s="12"/>
      <c r="H934" s="12"/>
      <c r="I934" s="12"/>
      <c r="J934" s="12"/>
      <c r="K934" s="12"/>
      <c r="L934" s="12"/>
      <c r="M934" s="49"/>
      <c r="N934" s="49"/>
      <c r="O934" s="12"/>
      <c r="P934" s="12"/>
      <c r="Q934" s="12"/>
      <c r="R934" s="12"/>
      <c r="S934" s="12"/>
    </row>
    <row r="935" spans="1:19" s="1" customFormat="1" x14ac:dyDescent="0.4">
      <c r="A935" s="12"/>
      <c r="B935" s="12"/>
      <c r="C935" s="42"/>
      <c r="D935" s="12"/>
      <c r="E935" s="12"/>
      <c r="F935" s="12"/>
      <c r="G935" s="12"/>
      <c r="H935" s="12"/>
      <c r="I935" s="12"/>
      <c r="J935" s="12"/>
      <c r="K935" s="12"/>
      <c r="L935" s="12"/>
      <c r="M935" s="49"/>
      <c r="N935" s="49"/>
      <c r="O935" s="12"/>
      <c r="P935" s="12"/>
      <c r="Q935" s="12"/>
      <c r="R935" s="12"/>
      <c r="S935" s="12"/>
    </row>
    <row r="936" spans="1:19" s="1" customFormat="1" x14ac:dyDescent="0.4">
      <c r="A936" s="12"/>
      <c r="B936" s="12"/>
      <c r="C936" s="42"/>
      <c r="D936" s="12"/>
      <c r="E936" s="12"/>
      <c r="F936" s="12"/>
      <c r="G936" s="12"/>
      <c r="H936" s="12"/>
      <c r="I936" s="12"/>
      <c r="J936" s="12"/>
      <c r="K936" s="12"/>
      <c r="L936" s="12"/>
      <c r="M936" s="49"/>
      <c r="N936" s="49"/>
      <c r="O936" s="12"/>
      <c r="P936" s="12"/>
      <c r="Q936" s="12"/>
      <c r="R936" s="12"/>
      <c r="S936" s="12"/>
    </row>
    <row r="937" spans="1:19" s="1" customFormat="1" x14ac:dyDescent="0.4">
      <c r="A937" s="12"/>
      <c r="B937" s="12"/>
      <c r="C937" s="42"/>
      <c r="D937" s="12"/>
      <c r="E937" s="12"/>
      <c r="F937" s="12"/>
      <c r="G937" s="12"/>
      <c r="H937" s="12"/>
      <c r="I937" s="12"/>
      <c r="J937" s="12"/>
      <c r="K937" s="12"/>
      <c r="L937" s="12"/>
      <c r="M937" s="49"/>
      <c r="N937" s="49"/>
      <c r="O937" s="12"/>
      <c r="P937" s="12"/>
      <c r="Q937" s="12"/>
      <c r="R937" s="12"/>
      <c r="S937" s="12"/>
    </row>
    <row r="938" spans="1:19" s="1" customFormat="1" x14ac:dyDescent="0.4">
      <c r="A938" s="12"/>
      <c r="B938" s="12"/>
      <c r="C938" s="42"/>
      <c r="D938" s="12"/>
      <c r="E938" s="12"/>
      <c r="F938" s="12"/>
      <c r="G938" s="12"/>
      <c r="H938" s="12"/>
      <c r="I938" s="12"/>
      <c r="J938" s="12"/>
      <c r="K938" s="12"/>
      <c r="L938" s="12"/>
      <c r="M938" s="49"/>
      <c r="N938" s="49"/>
      <c r="O938" s="12"/>
      <c r="P938" s="12"/>
      <c r="Q938" s="12"/>
      <c r="R938" s="12"/>
      <c r="S938" s="12"/>
    </row>
    <row r="939" spans="1:19" s="1" customFormat="1" x14ac:dyDescent="0.4">
      <c r="A939" s="12"/>
      <c r="B939" s="12"/>
      <c r="C939" s="42"/>
      <c r="D939" s="12"/>
      <c r="E939" s="12"/>
      <c r="F939" s="12"/>
      <c r="G939" s="12"/>
      <c r="H939" s="12"/>
      <c r="I939" s="12"/>
      <c r="J939" s="12"/>
      <c r="K939" s="12"/>
      <c r="L939" s="12"/>
      <c r="M939" s="49"/>
      <c r="N939" s="49"/>
      <c r="O939" s="12"/>
      <c r="P939" s="12"/>
      <c r="Q939" s="12"/>
      <c r="R939" s="12"/>
      <c r="S939" s="12"/>
    </row>
    <row r="940" spans="1:19" s="1" customFormat="1" x14ac:dyDescent="0.4">
      <c r="A940" s="12"/>
      <c r="B940" s="12"/>
      <c r="C940" s="42"/>
      <c r="D940" s="12"/>
      <c r="E940" s="12"/>
      <c r="F940" s="12"/>
      <c r="G940" s="12"/>
      <c r="H940" s="12"/>
      <c r="I940" s="12"/>
      <c r="J940" s="12"/>
      <c r="K940" s="12"/>
      <c r="L940" s="12"/>
      <c r="M940" s="49"/>
      <c r="N940" s="49"/>
      <c r="O940" s="12"/>
      <c r="P940" s="12"/>
      <c r="Q940" s="12"/>
      <c r="R940" s="12"/>
      <c r="S940" s="12"/>
    </row>
    <row r="941" spans="1:19" s="1" customFormat="1" x14ac:dyDescent="0.4">
      <c r="A941" s="12"/>
      <c r="B941" s="12"/>
      <c r="C941" s="42"/>
      <c r="D941" s="12"/>
      <c r="E941" s="12"/>
      <c r="F941" s="12"/>
      <c r="G941" s="12"/>
      <c r="H941" s="12"/>
      <c r="I941" s="12"/>
      <c r="J941" s="12"/>
      <c r="K941" s="12"/>
      <c r="L941" s="12"/>
      <c r="M941" s="49"/>
      <c r="N941" s="49"/>
      <c r="O941" s="12"/>
      <c r="P941" s="12"/>
      <c r="Q941" s="12"/>
      <c r="R941" s="12"/>
      <c r="S941" s="12"/>
    </row>
    <row r="942" spans="1:19" s="1" customFormat="1" x14ac:dyDescent="0.4">
      <c r="A942" s="12"/>
      <c r="B942" s="12"/>
      <c r="C942" s="42"/>
      <c r="D942" s="12"/>
      <c r="E942" s="12"/>
      <c r="F942" s="12"/>
      <c r="G942" s="12"/>
      <c r="H942" s="12"/>
      <c r="I942" s="12"/>
      <c r="J942" s="12"/>
      <c r="K942" s="12"/>
      <c r="L942" s="12"/>
      <c r="M942" s="49"/>
      <c r="N942" s="49"/>
      <c r="O942" s="12"/>
      <c r="P942" s="12"/>
      <c r="Q942" s="12"/>
      <c r="R942" s="12"/>
      <c r="S942" s="12"/>
    </row>
    <row r="943" spans="1:19" s="1" customFormat="1" x14ac:dyDescent="0.4">
      <c r="A943" s="12"/>
      <c r="B943" s="12"/>
      <c r="C943" s="42"/>
      <c r="D943" s="12"/>
      <c r="E943" s="12"/>
      <c r="F943" s="12"/>
      <c r="G943" s="12"/>
      <c r="H943" s="12"/>
      <c r="I943" s="12"/>
      <c r="J943" s="12"/>
      <c r="K943" s="12"/>
      <c r="L943" s="12"/>
      <c r="M943" s="49"/>
      <c r="N943" s="49"/>
      <c r="O943" s="12"/>
      <c r="P943" s="12"/>
      <c r="Q943" s="12"/>
      <c r="R943" s="12"/>
      <c r="S943" s="12"/>
    </row>
    <row r="944" spans="1:19" s="1" customFormat="1" x14ac:dyDescent="0.4">
      <c r="A944" s="12"/>
      <c r="B944" s="12"/>
      <c r="C944" s="42"/>
      <c r="D944" s="12"/>
      <c r="E944" s="12"/>
      <c r="F944" s="12"/>
      <c r="G944" s="12"/>
      <c r="H944" s="12"/>
      <c r="I944" s="12"/>
      <c r="J944" s="12"/>
      <c r="K944" s="12"/>
      <c r="L944" s="12"/>
      <c r="M944" s="49"/>
      <c r="N944" s="49"/>
      <c r="O944" s="12"/>
      <c r="P944" s="12"/>
      <c r="Q944" s="12"/>
      <c r="R944" s="12"/>
      <c r="S944" s="12"/>
    </row>
    <row r="945" spans="1:19" s="1" customFormat="1" x14ac:dyDescent="0.4">
      <c r="A945" s="12"/>
      <c r="B945" s="12"/>
      <c r="C945" s="42"/>
      <c r="D945" s="12"/>
      <c r="E945" s="12"/>
      <c r="F945" s="12"/>
      <c r="G945" s="12"/>
      <c r="H945" s="12"/>
      <c r="I945" s="12"/>
      <c r="J945" s="12"/>
      <c r="K945" s="12"/>
      <c r="L945" s="12"/>
      <c r="M945" s="49"/>
      <c r="N945" s="49"/>
      <c r="O945" s="12"/>
      <c r="P945" s="12"/>
      <c r="Q945" s="12"/>
      <c r="R945" s="12"/>
      <c r="S945" s="12"/>
    </row>
    <row r="946" spans="1:19" s="1" customFormat="1" x14ac:dyDescent="0.4">
      <c r="A946" s="12"/>
      <c r="B946" s="12"/>
      <c r="C946" s="42"/>
      <c r="D946" s="12"/>
      <c r="E946" s="12"/>
      <c r="F946" s="12"/>
      <c r="G946" s="12"/>
      <c r="H946" s="12"/>
      <c r="I946" s="12"/>
      <c r="J946" s="12"/>
      <c r="K946" s="12"/>
      <c r="L946" s="12"/>
      <c r="M946" s="49"/>
      <c r="N946" s="49"/>
      <c r="O946" s="12"/>
      <c r="P946" s="12"/>
      <c r="Q946" s="12"/>
      <c r="R946" s="12"/>
      <c r="S946" s="12"/>
    </row>
    <row r="947" spans="1:19" s="1" customFormat="1" x14ac:dyDescent="0.4">
      <c r="A947" s="12"/>
      <c r="B947" s="12"/>
      <c r="C947" s="42"/>
      <c r="D947" s="12"/>
      <c r="E947" s="12"/>
      <c r="F947" s="12"/>
      <c r="G947" s="12"/>
      <c r="H947" s="12"/>
      <c r="I947" s="12"/>
      <c r="J947" s="12"/>
      <c r="K947" s="12"/>
      <c r="L947" s="12"/>
      <c r="M947" s="49"/>
      <c r="N947" s="49"/>
      <c r="O947" s="12"/>
      <c r="P947" s="12"/>
      <c r="Q947" s="12"/>
      <c r="R947" s="12"/>
      <c r="S947" s="12"/>
    </row>
    <row r="948" spans="1:19" s="1" customFormat="1" x14ac:dyDescent="0.4">
      <c r="A948" s="12"/>
      <c r="B948" s="12"/>
      <c r="C948" s="42"/>
      <c r="D948" s="12"/>
      <c r="E948" s="12"/>
      <c r="F948" s="12"/>
      <c r="G948" s="12"/>
      <c r="H948" s="12"/>
      <c r="I948" s="12"/>
      <c r="J948" s="12"/>
      <c r="K948" s="12"/>
      <c r="L948" s="12"/>
      <c r="M948" s="49"/>
      <c r="N948" s="49"/>
      <c r="O948" s="12"/>
      <c r="P948" s="12"/>
      <c r="Q948" s="12"/>
      <c r="R948" s="12"/>
      <c r="S948" s="12"/>
    </row>
    <row r="949" spans="1:19" s="1" customFormat="1" x14ac:dyDescent="0.4">
      <c r="A949" s="12"/>
      <c r="B949" s="12"/>
      <c r="C949" s="42"/>
      <c r="D949" s="12"/>
      <c r="E949" s="12"/>
      <c r="F949" s="12"/>
      <c r="G949" s="12"/>
      <c r="H949" s="12"/>
      <c r="I949" s="12"/>
      <c r="J949" s="12"/>
      <c r="K949" s="12"/>
      <c r="L949" s="12"/>
      <c r="M949" s="49"/>
      <c r="N949" s="49"/>
      <c r="O949" s="12"/>
      <c r="P949" s="12"/>
      <c r="Q949" s="12"/>
      <c r="R949" s="12"/>
      <c r="S949" s="12"/>
    </row>
    <row r="950" spans="1:19" s="1" customFormat="1" x14ac:dyDescent="0.4">
      <c r="A950" s="12"/>
      <c r="B950" s="12"/>
      <c r="C950" s="42"/>
      <c r="D950" s="12"/>
      <c r="E950" s="12"/>
      <c r="F950" s="12"/>
      <c r="G950" s="12"/>
      <c r="H950" s="12"/>
      <c r="I950" s="12"/>
      <c r="J950" s="12"/>
      <c r="K950" s="12"/>
      <c r="L950" s="12"/>
      <c r="M950" s="49"/>
      <c r="N950" s="49"/>
      <c r="O950" s="12"/>
      <c r="P950" s="12"/>
      <c r="Q950" s="12"/>
      <c r="R950" s="12"/>
      <c r="S950" s="12"/>
    </row>
    <row r="951" spans="1:19" s="1" customFormat="1" x14ac:dyDescent="0.4">
      <c r="A951" s="12"/>
      <c r="B951" s="12"/>
      <c r="C951" s="42"/>
      <c r="D951" s="12"/>
      <c r="E951" s="12"/>
      <c r="F951" s="12"/>
      <c r="G951" s="12"/>
      <c r="H951" s="12"/>
      <c r="I951" s="12"/>
      <c r="J951" s="12"/>
      <c r="K951" s="12"/>
      <c r="L951" s="12"/>
      <c r="M951" s="49"/>
      <c r="N951" s="49"/>
      <c r="O951" s="12"/>
      <c r="P951" s="12"/>
      <c r="Q951" s="12"/>
      <c r="R951" s="12"/>
      <c r="S951" s="12"/>
    </row>
    <row r="952" spans="1:19" s="1" customFormat="1" x14ac:dyDescent="0.4">
      <c r="A952" s="12"/>
      <c r="B952" s="12"/>
      <c r="C952" s="42"/>
      <c r="D952" s="12"/>
      <c r="E952" s="12"/>
      <c r="F952" s="12"/>
      <c r="G952" s="12"/>
      <c r="H952" s="12"/>
      <c r="I952" s="12"/>
      <c r="J952" s="12"/>
      <c r="K952" s="12"/>
      <c r="L952" s="12"/>
      <c r="M952" s="49"/>
      <c r="N952" s="49"/>
      <c r="O952" s="12"/>
      <c r="P952" s="12"/>
      <c r="Q952" s="12"/>
      <c r="R952" s="12"/>
      <c r="S952" s="12"/>
    </row>
    <row r="953" spans="1:19" s="1" customFormat="1" x14ac:dyDescent="0.4">
      <c r="A953" s="12"/>
      <c r="B953" s="12"/>
      <c r="C953" s="42"/>
      <c r="D953" s="12"/>
      <c r="E953" s="12"/>
      <c r="F953" s="12"/>
      <c r="G953" s="12"/>
      <c r="H953" s="12"/>
      <c r="I953" s="12"/>
      <c r="J953" s="12"/>
      <c r="K953" s="12"/>
      <c r="L953" s="12"/>
      <c r="M953" s="49"/>
      <c r="N953" s="49"/>
      <c r="O953" s="12"/>
      <c r="P953" s="12"/>
      <c r="Q953" s="12"/>
      <c r="R953" s="12"/>
      <c r="S953" s="12"/>
    </row>
    <row r="954" spans="1:19" s="1" customFormat="1" x14ac:dyDescent="0.4">
      <c r="A954" s="12"/>
      <c r="B954" s="12"/>
      <c r="C954" s="42"/>
      <c r="D954" s="12"/>
      <c r="E954" s="12"/>
      <c r="F954" s="12"/>
      <c r="G954" s="12"/>
      <c r="H954" s="12"/>
      <c r="I954" s="12"/>
      <c r="J954" s="12"/>
      <c r="K954" s="12"/>
      <c r="L954" s="12"/>
      <c r="M954" s="49"/>
      <c r="N954" s="49"/>
      <c r="O954" s="12"/>
      <c r="P954" s="12"/>
      <c r="Q954" s="12"/>
      <c r="R954" s="12"/>
      <c r="S954" s="12"/>
    </row>
    <row r="955" spans="1:19" s="1" customFormat="1" x14ac:dyDescent="0.4">
      <c r="A955" s="12"/>
      <c r="B955" s="12"/>
      <c r="C955" s="42"/>
      <c r="D955" s="12"/>
      <c r="E955" s="12"/>
      <c r="F955" s="12"/>
      <c r="G955" s="12"/>
      <c r="H955" s="12"/>
      <c r="I955" s="12"/>
      <c r="J955" s="12"/>
      <c r="K955" s="12"/>
      <c r="L955" s="12"/>
      <c r="M955" s="49"/>
      <c r="N955" s="49"/>
      <c r="O955" s="12"/>
      <c r="P955" s="12"/>
      <c r="Q955" s="12"/>
      <c r="R955" s="12"/>
      <c r="S955" s="12"/>
    </row>
    <row r="956" spans="1:19" s="1" customFormat="1" x14ac:dyDescent="0.4">
      <c r="A956" s="12"/>
      <c r="B956" s="12"/>
      <c r="C956" s="42"/>
      <c r="D956" s="12"/>
      <c r="E956" s="12"/>
      <c r="F956" s="12"/>
      <c r="G956" s="12"/>
      <c r="H956" s="12"/>
      <c r="I956" s="12"/>
      <c r="J956" s="12"/>
      <c r="K956" s="12"/>
      <c r="L956" s="12"/>
      <c r="M956" s="49"/>
      <c r="N956" s="49"/>
      <c r="O956" s="12"/>
      <c r="P956" s="12"/>
      <c r="Q956" s="12"/>
      <c r="R956" s="12"/>
      <c r="S956" s="12"/>
    </row>
    <row r="957" spans="1:19" s="1" customFormat="1" x14ac:dyDescent="0.4">
      <c r="A957" s="12"/>
      <c r="B957" s="12"/>
      <c r="C957" s="42"/>
      <c r="D957" s="12"/>
      <c r="E957" s="12"/>
      <c r="F957" s="12"/>
      <c r="G957" s="12"/>
      <c r="H957" s="12"/>
      <c r="I957" s="12"/>
      <c r="J957" s="12"/>
      <c r="K957" s="12"/>
      <c r="L957" s="12"/>
      <c r="M957" s="49"/>
      <c r="N957" s="49"/>
      <c r="O957" s="12"/>
      <c r="P957" s="12"/>
      <c r="Q957" s="12"/>
      <c r="R957" s="12"/>
      <c r="S957" s="12"/>
    </row>
    <row r="958" spans="1:19" s="1" customFormat="1" x14ac:dyDescent="0.4">
      <c r="A958" s="12"/>
      <c r="B958" s="12"/>
      <c r="C958" s="42"/>
      <c r="D958" s="12"/>
      <c r="E958" s="12"/>
      <c r="F958" s="12"/>
      <c r="G958" s="12"/>
      <c r="H958" s="12"/>
      <c r="I958" s="12"/>
      <c r="J958" s="12"/>
      <c r="K958" s="12"/>
      <c r="L958" s="12"/>
      <c r="M958" s="49"/>
      <c r="N958" s="49"/>
      <c r="O958" s="12"/>
      <c r="P958" s="12"/>
      <c r="Q958" s="12"/>
      <c r="R958" s="12"/>
      <c r="S958" s="12"/>
    </row>
    <row r="959" spans="1:19" s="1" customFormat="1" x14ac:dyDescent="0.4">
      <c r="A959" s="12"/>
      <c r="B959" s="12"/>
      <c r="C959" s="42"/>
      <c r="D959" s="12"/>
      <c r="E959" s="12"/>
      <c r="F959" s="12"/>
      <c r="G959" s="12"/>
      <c r="H959" s="12"/>
      <c r="I959" s="12"/>
      <c r="J959" s="12"/>
      <c r="K959" s="12"/>
      <c r="L959" s="12"/>
      <c r="M959" s="49"/>
      <c r="N959" s="49"/>
      <c r="O959" s="12"/>
      <c r="P959" s="12"/>
      <c r="Q959" s="12"/>
      <c r="R959" s="12"/>
      <c r="S959" s="12"/>
    </row>
    <row r="960" spans="1:19" s="1" customFormat="1" x14ac:dyDescent="0.4">
      <c r="A960" s="12"/>
      <c r="B960" s="12"/>
      <c r="C960" s="42"/>
      <c r="D960" s="12"/>
      <c r="E960" s="12"/>
      <c r="F960" s="12"/>
      <c r="G960" s="12"/>
      <c r="H960" s="12"/>
      <c r="I960" s="12"/>
      <c r="J960" s="12"/>
      <c r="K960" s="12"/>
      <c r="L960" s="12"/>
      <c r="M960" s="49"/>
      <c r="N960" s="49"/>
      <c r="O960" s="12"/>
      <c r="P960" s="12"/>
      <c r="Q960" s="12"/>
      <c r="R960" s="12"/>
      <c r="S960" s="12"/>
    </row>
    <row r="961" spans="1:19" s="1" customFormat="1" x14ac:dyDescent="0.4">
      <c r="A961" s="12"/>
      <c r="B961" s="12"/>
      <c r="C961" s="42"/>
      <c r="D961" s="12"/>
      <c r="E961" s="12"/>
      <c r="F961" s="12"/>
      <c r="G961" s="12"/>
      <c r="H961" s="12"/>
      <c r="I961" s="12"/>
      <c r="J961" s="12"/>
      <c r="K961" s="12"/>
      <c r="L961" s="12"/>
      <c r="M961" s="49"/>
      <c r="N961" s="49"/>
      <c r="O961" s="12"/>
      <c r="P961" s="12"/>
      <c r="Q961" s="12"/>
      <c r="R961" s="12"/>
      <c r="S961" s="12"/>
    </row>
    <row r="962" spans="1:19" s="1" customFormat="1" x14ac:dyDescent="0.4">
      <c r="A962" s="12"/>
      <c r="B962" s="12"/>
      <c r="C962" s="42"/>
      <c r="D962" s="12"/>
      <c r="E962" s="12"/>
      <c r="F962" s="12"/>
      <c r="G962" s="12"/>
      <c r="H962" s="12"/>
      <c r="I962" s="12"/>
      <c r="J962" s="12"/>
      <c r="K962" s="12"/>
      <c r="L962" s="12"/>
      <c r="M962" s="49"/>
      <c r="N962" s="49"/>
      <c r="O962" s="12"/>
      <c r="P962" s="12"/>
      <c r="Q962" s="12"/>
      <c r="R962" s="12"/>
      <c r="S962" s="12"/>
    </row>
    <row r="963" spans="1:19" s="1" customFormat="1" x14ac:dyDescent="0.4">
      <c r="A963" s="12"/>
      <c r="B963" s="12"/>
      <c r="C963" s="42"/>
      <c r="D963" s="12"/>
      <c r="E963" s="12"/>
      <c r="F963" s="12"/>
      <c r="G963" s="12"/>
      <c r="H963" s="12"/>
      <c r="I963" s="12"/>
      <c r="J963" s="12"/>
      <c r="K963" s="12"/>
      <c r="L963" s="12"/>
      <c r="M963" s="49"/>
      <c r="N963" s="49"/>
      <c r="O963" s="12"/>
      <c r="P963" s="12"/>
      <c r="Q963" s="12"/>
      <c r="R963" s="12"/>
      <c r="S963" s="12"/>
    </row>
    <row r="964" spans="1:19" s="1" customFormat="1" x14ac:dyDescent="0.4">
      <c r="A964" s="12"/>
      <c r="B964" s="12"/>
      <c r="C964" s="42"/>
      <c r="D964" s="12"/>
      <c r="E964" s="12"/>
      <c r="F964" s="12"/>
      <c r="G964" s="12"/>
      <c r="H964" s="12"/>
      <c r="I964" s="12"/>
      <c r="J964" s="12"/>
      <c r="K964" s="12"/>
      <c r="L964" s="12"/>
      <c r="M964" s="49"/>
      <c r="N964" s="49"/>
      <c r="O964" s="12"/>
      <c r="P964" s="12"/>
      <c r="Q964" s="12"/>
      <c r="R964" s="12"/>
      <c r="S964" s="12"/>
    </row>
    <row r="965" spans="1:19" s="1" customFormat="1" x14ac:dyDescent="0.4">
      <c r="A965" s="12"/>
      <c r="B965" s="12"/>
      <c r="C965" s="42"/>
      <c r="D965" s="12"/>
      <c r="E965" s="12"/>
      <c r="F965" s="12"/>
      <c r="G965" s="12"/>
      <c r="H965" s="12"/>
      <c r="I965" s="12"/>
      <c r="J965" s="12"/>
      <c r="K965" s="12"/>
      <c r="L965" s="12"/>
      <c r="M965" s="49"/>
      <c r="N965" s="49"/>
      <c r="O965" s="12"/>
      <c r="P965" s="12"/>
      <c r="Q965" s="12"/>
      <c r="R965" s="12"/>
      <c r="S965" s="12"/>
    </row>
    <row r="966" spans="1:19" s="1" customFormat="1" x14ac:dyDescent="0.4">
      <c r="A966" s="12"/>
      <c r="B966" s="12"/>
      <c r="C966" s="42"/>
      <c r="D966" s="12"/>
      <c r="E966" s="12"/>
      <c r="F966" s="12"/>
      <c r="G966" s="12"/>
      <c r="H966" s="12"/>
      <c r="I966" s="12"/>
      <c r="J966" s="12"/>
      <c r="K966" s="12"/>
      <c r="L966" s="12"/>
      <c r="M966" s="49"/>
      <c r="N966" s="49"/>
      <c r="O966" s="12"/>
      <c r="P966" s="12"/>
      <c r="Q966" s="12"/>
      <c r="R966" s="12"/>
      <c r="S966" s="12"/>
    </row>
    <row r="967" spans="1:19" s="1" customFormat="1" x14ac:dyDescent="0.4">
      <c r="A967" s="12"/>
      <c r="B967" s="12"/>
      <c r="C967" s="42"/>
      <c r="D967" s="12"/>
      <c r="E967" s="12"/>
      <c r="F967" s="12"/>
      <c r="G967" s="12"/>
      <c r="H967" s="12"/>
      <c r="I967" s="12"/>
      <c r="J967" s="12"/>
      <c r="K967" s="12"/>
      <c r="L967" s="12"/>
      <c r="M967" s="49"/>
      <c r="N967" s="49"/>
      <c r="O967" s="12"/>
      <c r="P967" s="12"/>
      <c r="Q967" s="12"/>
      <c r="R967" s="12"/>
      <c r="S967" s="12"/>
    </row>
    <row r="968" spans="1:19" s="1" customFormat="1" x14ac:dyDescent="0.4">
      <c r="A968" s="12"/>
      <c r="B968" s="12"/>
      <c r="C968" s="42"/>
      <c r="D968" s="12"/>
      <c r="E968" s="12"/>
      <c r="F968" s="12"/>
      <c r="G968" s="12"/>
      <c r="H968" s="12"/>
      <c r="I968" s="12"/>
      <c r="J968" s="12"/>
      <c r="K968" s="12"/>
      <c r="L968" s="12"/>
      <c r="M968" s="49"/>
      <c r="N968" s="49"/>
      <c r="O968" s="12"/>
      <c r="P968" s="12"/>
      <c r="Q968" s="12"/>
      <c r="R968" s="12"/>
      <c r="S968" s="12"/>
    </row>
    <row r="969" spans="1:19" s="1" customFormat="1" x14ac:dyDescent="0.4">
      <c r="A969" s="12"/>
      <c r="B969" s="12"/>
      <c r="C969" s="42"/>
      <c r="D969" s="12"/>
      <c r="E969" s="12"/>
      <c r="F969" s="12"/>
      <c r="G969" s="12"/>
      <c r="H969" s="12"/>
      <c r="I969" s="12"/>
      <c r="J969" s="12"/>
      <c r="K969" s="12"/>
      <c r="L969" s="12"/>
      <c r="M969" s="49"/>
      <c r="N969" s="49"/>
      <c r="O969" s="12"/>
      <c r="P969" s="12"/>
      <c r="Q969" s="12"/>
      <c r="R969" s="12"/>
      <c r="S969" s="12"/>
    </row>
    <row r="970" spans="1:19" s="1" customFormat="1" x14ac:dyDescent="0.4">
      <c r="A970" s="12"/>
      <c r="B970" s="12"/>
      <c r="C970" s="42"/>
      <c r="D970" s="12"/>
      <c r="E970" s="12"/>
      <c r="F970" s="12"/>
      <c r="G970" s="12"/>
      <c r="H970" s="12"/>
      <c r="I970" s="12"/>
      <c r="J970" s="12"/>
      <c r="K970" s="12"/>
      <c r="L970" s="12"/>
      <c r="M970" s="49"/>
      <c r="N970" s="49"/>
      <c r="O970" s="12"/>
      <c r="P970" s="12"/>
      <c r="Q970" s="12"/>
      <c r="R970" s="12"/>
      <c r="S970" s="12"/>
    </row>
    <row r="971" spans="1:19" s="1" customFormat="1" x14ac:dyDescent="0.4">
      <c r="A971" s="12"/>
      <c r="B971" s="12"/>
      <c r="C971" s="42"/>
      <c r="D971" s="12"/>
      <c r="E971" s="12"/>
      <c r="F971" s="12"/>
      <c r="G971" s="12"/>
      <c r="H971" s="12"/>
      <c r="I971" s="12"/>
      <c r="J971" s="12"/>
      <c r="K971" s="12"/>
      <c r="L971" s="12"/>
      <c r="M971" s="49"/>
      <c r="N971" s="49"/>
      <c r="O971" s="12"/>
      <c r="P971" s="12"/>
      <c r="Q971" s="12"/>
      <c r="R971" s="12"/>
      <c r="S971" s="12"/>
    </row>
    <row r="972" spans="1:19" s="1" customFormat="1" x14ac:dyDescent="0.4">
      <c r="A972" s="12"/>
      <c r="B972" s="12"/>
      <c r="C972" s="42"/>
      <c r="D972" s="12"/>
      <c r="E972" s="12"/>
      <c r="F972" s="12"/>
      <c r="G972" s="12"/>
      <c r="H972" s="12"/>
      <c r="I972" s="12"/>
      <c r="J972" s="12"/>
      <c r="K972" s="12"/>
      <c r="L972" s="12"/>
      <c r="M972" s="49"/>
      <c r="N972" s="49"/>
      <c r="O972" s="12"/>
      <c r="P972" s="12"/>
      <c r="Q972" s="12"/>
      <c r="R972" s="12"/>
      <c r="S972" s="12"/>
    </row>
    <row r="973" spans="1:19" s="1" customFormat="1" x14ac:dyDescent="0.4">
      <c r="A973" s="12"/>
      <c r="B973" s="12"/>
      <c r="C973" s="42"/>
      <c r="D973" s="12"/>
      <c r="E973" s="12"/>
      <c r="F973" s="12"/>
      <c r="G973" s="12"/>
      <c r="H973" s="12"/>
      <c r="I973" s="12"/>
      <c r="J973" s="12"/>
      <c r="K973" s="12"/>
      <c r="L973" s="12"/>
      <c r="M973" s="49"/>
      <c r="N973" s="49"/>
      <c r="O973" s="12"/>
      <c r="P973" s="12"/>
      <c r="Q973" s="12"/>
      <c r="R973" s="12"/>
      <c r="S973" s="12"/>
    </row>
    <row r="974" spans="1:19" s="1" customFormat="1" x14ac:dyDescent="0.4">
      <c r="A974" s="12"/>
      <c r="B974" s="12"/>
      <c r="C974" s="42"/>
      <c r="D974" s="12"/>
      <c r="E974" s="12"/>
      <c r="F974" s="12"/>
      <c r="G974" s="12"/>
      <c r="H974" s="12"/>
      <c r="I974" s="12"/>
      <c r="J974" s="12"/>
      <c r="K974" s="12"/>
      <c r="L974" s="12"/>
      <c r="M974" s="49"/>
      <c r="N974" s="49"/>
      <c r="O974" s="12"/>
      <c r="P974" s="12"/>
      <c r="Q974" s="12"/>
      <c r="R974" s="12"/>
      <c r="S974" s="12"/>
    </row>
    <row r="975" spans="1:19" s="1" customFormat="1" x14ac:dyDescent="0.4">
      <c r="A975" s="12"/>
      <c r="B975" s="12"/>
      <c r="C975" s="42"/>
      <c r="D975" s="12"/>
      <c r="E975" s="12"/>
      <c r="F975" s="12"/>
      <c r="G975" s="12"/>
      <c r="H975" s="12"/>
      <c r="I975" s="12"/>
      <c r="J975" s="12"/>
      <c r="K975" s="12"/>
      <c r="L975" s="12"/>
      <c r="M975" s="49"/>
      <c r="N975" s="49"/>
      <c r="O975" s="12"/>
      <c r="P975" s="12"/>
      <c r="Q975" s="12"/>
      <c r="R975" s="12"/>
      <c r="S975" s="12"/>
    </row>
    <row r="976" spans="1:19" s="1" customFormat="1" x14ac:dyDescent="0.4">
      <c r="A976" s="12"/>
      <c r="B976" s="12"/>
      <c r="C976" s="42"/>
      <c r="D976" s="12"/>
      <c r="E976" s="12"/>
      <c r="F976" s="12"/>
      <c r="G976" s="12"/>
      <c r="H976" s="12"/>
      <c r="I976" s="12"/>
      <c r="J976" s="12"/>
      <c r="K976" s="12"/>
      <c r="L976" s="12"/>
      <c r="M976" s="49"/>
      <c r="N976" s="49"/>
      <c r="O976" s="12"/>
      <c r="P976" s="12"/>
      <c r="Q976" s="12"/>
      <c r="R976" s="12"/>
      <c r="S976" s="12"/>
    </row>
    <row r="977" spans="1:19" s="1" customFormat="1" x14ac:dyDescent="0.4">
      <c r="A977" s="12"/>
      <c r="B977" s="12"/>
      <c r="C977" s="42"/>
      <c r="D977" s="12"/>
      <c r="E977" s="12"/>
      <c r="F977" s="12"/>
      <c r="G977" s="12"/>
      <c r="H977" s="12"/>
      <c r="I977" s="12"/>
      <c r="J977" s="12"/>
      <c r="K977" s="12"/>
      <c r="L977" s="12"/>
      <c r="M977" s="49"/>
      <c r="N977" s="49"/>
      <c r="O977" s="12"/>
      <c r="P977" s="12"/>
      <c r="Q977" s="12"/>
      <c r="R977" s="12"/>
      <c r="S977" s="12"/>
    </row>
    <row r="978" spans="1:19" s="1" customFormat="1" x14ac:dyDescent="0.4">
      <c r="A978" s="12"/>
      <c r="B978" s="12"/>
      <c r="C978" s="42"/>
      <c r="D978" s="12"/>
      <c r="E978" s="12"/>
      <c r="F978" s="12"/>
      <c r="G978" s="12"/>
      <c r="H978" s="12"/>
      <c r="I978" s="12"/>
      <c r="J978" s="12"/>
      <c r="K978" s="12"/>
      <c r="L978" s="12"/>
      <c r="M978" s="49"/>
      <c r="N978" s="49"/>
      <c r="O978" s="12"/>
      <c r="P978" s="12"/>
      <c r="Q978" s="12"/>
      <c r="R978" s="12"/>
      <c r="S978" s="12"/>
    </row>
    <row r="979" spans="1:19" s="1" customFormat="1" x14ac:dyDescent="0.4">
      <c r="A979" s="12"/>
      <c r="B979" s="12"/>
      <c r="C979" s="42"/>
      <c r="D979" s="12"/>
      <c r="E979" s="12"/>
      <c r="F979" s="12"/>
      <c r="G979" s="12"/>
      <c r="H979" s="12"/>
      <c r="I979" s="12"/>
      <c r="J979" s="12"/>
      <c r="K979" s="12"/>
      <c r="L979" s="12"/>
      <c r="M979" s="49"/>
      <c r="N979" s="49"/>
      <c r="O979" s="12"/>
      <c r="P979" s="12"/>
      <c r="Q979" s="12"/>
      <c r="R979" s="12"/>
      <c r="S979" s="12"/>
    </row>
    <row r="980" spans="1:19" s="1" customFormat="1" x14ac:dyDescent="0.4">
      <c r="A980" s="12"/>
      <c r="B980" s="12"/>
      <c r="C980" s="42"/>
      <c r="D980" s="12"/>
      <c r="E980" s="12"/>
      <c r="F980" s="12"/>
      <c r="G980" s="12"/>
      <c r="H980" s="12"/>
      <c r="I980" s="12"/>
      <c r="J980" s="12"/>
      <c r="K980" s="12"/>
      <c r="L980" s="12"/>
      <c r="M980" s="49"/>
      <c r="N980" s="49"/>
      <c r="O980" s="12"/>
      <c r="P980" s="12"/>
      <c r="Q980" s="12"/>
      <c r="R980" s="12"/>
      <c r="S980" s="12"/>
    </row>
    <row r="981" spans="1:19" s="1" customFormat="1" x14ac:dyDescent="0.4">
      <c r="A981" s="12"/>
      <c r="B981" s="12"/>
      <c r="C981" s="42"/>
      <c r="D981" s="12"/>
      <c r="E981" s="12"/>
      <c r="F981" s="12"/>
      <c r="G981" s="12"/>
      <c r="H981" s="12"/>
      <c r="I981" s="12"/>
      <c r="J981" s="12"/>
      <c r="K981" s="12"/>
      <c r="L981" s="12"/>
      <c r="M981" s="49"/>
      <c r="N981" s="49"/>
      <c r="O981" s="12"/>
      <c r="P981" s="12"/>
      <c r="Q981" s="12"/>
      <c r="R981" s="12"/>
      <c r="S981" s="12"/>
    </row>
    <row r="982" spans="1:19" s="1" customFormat="1" x14ac:dyDescent="0.4">
      <c r="A982" s="12"/>
      <c r="B982" s="12"/>
      <c r="C982" s="42"/>
      <c r="D982" s="12"/>
      <c r="E982" s="12"/>
      <c r="F982" s="12"/>
      <c r="G982" s="12"/>
      <c r="H982" s="12"/>
      <c r="I982" s="12"/>
      <c r="J982" s="12"/>
      <c r="K982" s="12"/>
      <c r="L982" s="12"/>
      <c r="M982" s="49"/>
      <c r="N982" s="49"/>
      <c r="O982" s="12"/>
      <c r="P982" s="12"/>
      <c r="Q982" s="12"/>
      <c r="R982" s="12"/>
      <c r="S982" s="12"/>
    </row>
    <row r="983" spans="1:19" s="1" customFormat="1" x14ac:dyDescent="0.4">
      <c r="A983" s="12"/>
      <c r="B983" s="12"/>
      <c r="C983" s="42"/>
      <c r="D983" s="12"/>
      <c r="E983" s="12"/>
      <c r="F983" s="12"/>
      <c r="G983" s="12"/>
      <c r="H983" s="12"/>
      <c r="I983" s="12"/>
      <c r="J983" s="12"/>
      <c r="K983" s="12"/>
      <c r="L983" s="12"/>
      <c r="M983" s="49"/>
      <c r="N983" s="49"/>
      <c r="O983" s="12"/>
      <c r="P983" s="12"/>
      <c r="Q983" s="12"/>
      <c r="R983" s="12"/>
      <c r="S983" s="12"/>
    </row>
    <row r="984" spans="1:19" s="1" customFormat="1" x14ac:dyDescent="0.4">
      <c r="A984" s="12"/>
      <c r="B984" s="12"/>
      <c r="C984" s="42"/>
      <c r="D984" s="12"/>
      <c r="E984" s="12"/>
      <c r="F984" s="12"/>
      <c r="G984" s="12"/>
      <c r="H984" s="12"/>
      <c r="I984" s="12"/>
      <c r="J984" s="12"/>
      <c r="K984" s="12"/>
      <c r="L984" s="12"/>
      <c r="M984" s="49"/>
      <c r="N984" s="49"/>
      <c r="O984" s="12"/>
      <c r="P984" s="12"/>
      <c r="Q984" s="12"/>
      <c r="R984" s="12"/>
      <c r="S984" s="12"/>
    </row>
    <row r="985" spans="1:19" s="1" customFormat="1" x14ac:dyDescent="0.4">
      <c r="A985" s="12"/>
      <c r="B985" s="12"/>
      <c r="C985" s="42"/>
      <c r="D985" s="12"/>
      <c r="E985" s="12"/>
      <c r="F985" s="12"/>
      <c r="G985" s="12"/>
      <c r="H985" s="12"/>
      <c r="I985" s="12"/>
      <c r="J985" s="12"/>
      <c r="K985" s="12"/>
      <c r="L985" s="12"/>
      <c r="M985" s="49"/>
      <c r="N985" s="49"/>
      <c r="O985" s="12"/>
      <c r="P985" s="12"/>
      <c r="Q985" s="12"/>
      <c r="R985" s="12"/>
      <c r="S985" s="12"/>
    </row>
    <row r="986" spans="1:19" s="1" customFormat="1" x14ac:dyDescent="0.4">
      <c r="A986" s="12"/>
      <c r="B986" s="12"/>
      <c r="C986" s="42"/>
      <c r="D986" s="12"/>
      <c r="E986" s="12"/>
      <c r="F986" s="12"/>
      <c r="G986" s="12"/>
      <c r="H986" s="12"/>
      <c r="I986" s="12"/>
      <c r="J986" s="12"/>
      <c r="K986" s="12"/>
      <c r="L986" s="12"/>
      <c r="M986" s="49"/>
      <c r="N986" s="49"/>
      <c r="O986" s="12"/>
      <c r="P986" s="12"/>
      <c r="Q986" s="12"/>
      <c r="R986" s="12"/>
      <c r="S986" s="12"/>
    </row>
    <row r="987" spans="1:19" s="1" customFormat="1" x14ac:dyDescent="0.4">
      <c r="A987" s="12"/>
      <c r="B987" s="12"/>
      <c r="C987" s="42"/>
      <c r="D987" s="12"/>
      <c r="E987" s="12"/>
      <c r="F987" s="12"/>
      <c r="G987" s="12"/>
      <c r="H987" s="12"/>
      <c r="I987" s="12"/>
      <c r="J987" s="12"/>
      <c r="K987" s="12"/>
      <c r="L987" s="12"/>
      <c r="M987" s="49"/>
      <c r="N987" s="49"/>
      <c r="O987" s="12"/>
      <c r="P987" s="12"/>
      <c r="Q987" s="12"/>
      <c r="R987" s="12"/>
      <c r="S987" s="12"/>
    </row>
    <row r="988" spans="1:19" s="1" customFormat="1" x14ac:dyDescent="0.4">
      <c r="A988" s="12"/>
      <c r="B988" s="12"/>
      <c r="C988" s="42"/>
      <c r="D988" s="12"/>
      <c r="E988" s="12"/>
      <c r="F988" s="12"/>
      <c r="G988" s="12"/>
      <c r="H988" s="12"/>
      <c r="I988" s="12"/>
      <c r="J988" s="12"/>
      <c r="K988" s="12"/>
      <c r="L988" s="12"/>
      <c r="M988" s="49"/>
      <c r="N988" s="49"/>
      <c r="O988" s="12"/>
      <c r="P988" s="12"/>
      <c r="Q988" s="12"/>
      <c r="R988" s="12"/>
      <c r="S988" s="12"/>
    </row>
    <row r="989" spans="1:19" s="1" customFormat="1" x14ac:dyDescent="0.4">
      <c r="A989" s="12"/>
      <c r="B989" s="12"/>
      <c r="C989" s="42"/>
      <c r="D989" s="12"/>
      <c r="E989" s="12"/>
      <c r="F989" s="12"/>
      <c r="G989" s="12"/>
      <c r="H989" s="12"/>
      <c r="I989" s="12"/>
      <c r="J989" s="12"/>
      <c r="K989" s="12"/>
      <c r="L989" s="12"/>
      <c r="M989" s="49"/>
      <c r="N989" s="49"/>
      <c r="O989" s="12"/>
      <c r="P989" s="12"/>
      <c r="Q989" s="12"/>
      <c r="R989" s="12"/>
      <c r="S989" s="12"/>
    </row>
    <row r="990" spans="1:19" s="1" customFormat="1" x14ac:dyDescent="0.4">
      <c r="A990" s="12"/>
      <c r="B990" s="12"/>
      <c r="C990" s="42"/>
      <c r="D990" s="12"/>
      <c r="E990" s="12"/>
      <c r="F990" s="12"/>
      <c r="G990" s="12"/>
      <c r="H990" s="12"/>
      <c r="I990" s="12"/>
      <c r="J990" s="12"/>
      <c r="K990" s="12"/>
      <c r="L990" s="12"/>
      <c r="M990" s="49"/>
      <c r="N990" s="49"/>
      <c r="O990" s="12"/>
      <c r="P990" s="12"/>
      <c r="Q990" s="12"/>
      <c r="R990" s="12"/>
      <c r="S990" s="12"/>
    </row>
    <row r="991" spans="1:19" s="1" customFormat="1" x14ac:dyDescent="0.4">
      <c r="A991" s="12"/>
      <c r="B991" s="12"/>
      <c r="C991" s="42"/>
      <c r="D991" s="12"/>
      <c r="E991" s="12"/>
      <c r="F991" s="12"/>
      <c r="G991" s="12"/>
      <c r="H991" s="12"/>
      <c r="I991" s="12"/>
      <c r="J991" s="12"/>
      <c r="K991" s="12"/>
      <c r="L991" s="12"/>
      <c r="M991" s="49"/>
      <c r="N991" s="49"/>
      <c r="O991" s="12"/>
      <c r="P991" s="12"/>
      <c r="Q991" s="12"/>
      <c r="R991" s="12"/>
      <c r="S991" s="12"/>
    </row>
    <row r="992" spans="1:19" s="1" customFormat="1" x14ac:dyDescent="0.4">
      <c r="A992" s="12"/>
      <c r="B992" s="12"/>
      <c r="C992" s="42"/>
      <c r="D992" s="12"/>
      <c r="E992" s="12"/>
      <c r="F992" s="12"/>
      <c r="G992" s="12"/>
      <c r="H992" s="12"/>
      <c r="I992" s="12"/>
      <c r="J992" s="12"/>
      <c r="K992" s="12"/>
      <c r="L992" s="12"/>
      <c r="M992" s="49"/>
      <c r="N992" s="49"/>
      <c r="O992" s="12"/>
      <c r="P992" s="12"/>
      <c r="Q992" s="12"/>
      <c r="R992" s="12"/>
      <c r="S992" s="12"/>
    </row>
    <row r="993" spans="1:19" s="1" customFormat="1" x14ac:dyDescent="0.4">
      <c r="A993" s="12"/>
      <c r="B993" s="12"/>
      <c r="C993" s="42"/>
      <c r="D993" s="12"/>
      <c r="E993" s="12"/>
      <c r="F993" s="12"/>
      <c r="G993" s="12"/>
      <c r="H993" s="12"/>
      <c r="I993" s="12"/>
      <c r="J993" s="12"/>
      <c r="K993" s="12"/>
      <c r="L993" s="12"/>
      <c r="M993" s="49"/>
      <c r="N993" s="49"/>
      <c r="O993" s="12"/>
      <c r="P993" s="12"/>
      <c r="Q993" s="12"/>
      <c r="R993" s="12"/>
      <c r="S993" s="12"/>
    </row>
    <row r="994" spans="1:19" s="1" customFormat="1" x14ac:dyDescent="0.4">
      <c r="A994" s="12"/>
      <c r="B994" s="12"/>
      <c r="C994" s="42"/>
      <c r="D994" s="12"/>
      <c r="E994" s="12"/>
      <c r="F994" s="12"/>
      <c r="G994" s="12"/>
      <c r="H994" s="12"/>
      <c r="I994" s="12"/>
      <c r="J994" s="12"/>
      <c r="K994" s="12"/>
      <c r="L994" s="12"/>
      <c r="M994" s="49"/>
      <c r="N994" s="49"/>
      <c r="O994" s="12"/>
      <c r="P994" s="12"/>
      <c r="Q994" s="12"/>
      <c r="R994" s="12"/>
      <c r="S994" s="12"/>
    </row>
    <row r="995" spans="1:19" s="1" customFormat="1" x14ac:dyDescent="0.4">
      <c r="A995" s="12"/>
      <c r="B995" s="12"/>
      <c r="C995" s="42"/>
      <c r="D995" s="12"/>
      <c r="E995" s="12"/>
      <c r="F995" s="12"/>
      <c r="G995" s="12"/>
      <c r="H995" s="12"/>
      <c r="I995" s="12"/>
      <c r="J995" s="12"/>
      <c r="K995" s="12"/>
      <c r="L995" s="12"/>
      <c r="M995" s="49"/>
      <c r="N995" s="49"/>
      <c r="O995" s="12"/>
      <c r="P995" s="12"/>
      <c r="Q995" s="12"/>
      <c r="R995" s="12"/>
      <c r="S995" s="12"/>
    </row>
    <row r="996" spans="1:19" s="1" customFormat="1" x14ac:dyDescent="0.4">
      <c r="A996" s="12"/>
      <c r="B996" s="12"/>
      <c r="C996" s="42"/>
      <c r="D996" s="12"/>
      <c r="E996" s="12"/>
      <c r="F996" s="12"/>
      <c r="G996" s="12"/>
      <c r="H996" s="12"/>
      <c r="I996" s="12"/>
      <c r="J996" s="12"/>
      <c r="K996" s="12"/>
      <c r="L996" s="12"/>
      <c r="M996" s="49"/>
      <c r="N996" s="49"/>
      <c r="O996" s="12"/>
      <c r="P996" s="12"/>
      <c r="Q996" s="12"/>
      <c r="R996" s="12"/>
      <c r="S996" s="12"/>
    </row>
    <row r="997" spans="1:19" s="1" customFormat="1" x14ac:dyDescent="0.4">
      <c r="A997" s="12"/>
      <c r="B997" s="12"/>
      <c r="C997" s="42"/>
      <c r="D997" s="12"/>
      <c r="E997" s="12"/>
      <c r="F997" s="12"/>
      <c r="G997" s="12"/>
      <c r="H997" s="12"/>
      <c r="I997" s="12"/>
      <c r="J997" s="12"/>
      <c r="K997" s="12"/>
      <c r="L997" s="12"/>
      <c r="M997" s="49"/>
      <c r="N997" s="49"/>
      <c r="O997" s="12"/>
      <c r="P997" s="12"/>
      <c r="Q997" s="12"/>
      <c r="R997" s="12"/>
      <c r="S997" s="12"/>
    </row>
    <row r="998" spans="1:19" s="1" customFormat="1" x14ac:dyDescent="0.4">
      <c r="A998" s="12"/>
      <c r="B998" s="12"/>
      <c r="C998" s="42"/>
      <c r="D998" s="12"/>
      <c r="E998" s="12"/>
      <c r="F998" s="12"/>
      <c r="G998" s="12"/>
      <c r="H998" s="12"/>
      <c r="I998" s="12"/>
      <c r="J998" s="12"/>
      <c r="K998" s="12"/>
      <c r="L998" s="12"/>
      <c r="M998" s="49"/>
      <c r="N998" s="49"/>
      <c r="O998" s="12"/>
      <c r="P998" s="12"/>
      <c r="Q998" s="12"/>
      <c r="R998" s="12"/>
      <c r="S998" s="12"/>
    </row>
    <row r="999" spans="1:19" s="1" customFormat="1" x14ac:dyDescent="0.4">
      <c r="A999" s="12"/>
      <c r="B999" s="12"/>
      <c r="C999" s="42"/>
      <c r="D999" s="12"/>
      <c r="E999" s="12"/>
      <c r="F999" s="12"/>
      <c r="G999" s="12"/>
      <c r="H999" s="12"/>
      <c r="I999" s="12"/>
      <c r="J999" s="12"/>
      <c r="K999" s="12"/>
      <c r="L999" s="12"/>
      <c r="M999" s="49"/>
      <c r="N999" s="49"/>
      <c r="O999" s="12"/>
      <c r="P999" s="12"/>
      <c r="Q999" s="12"/>
      <c r="R999" s="12"/>
      <c r="S999" s="12"/>
    </row>
    <row r="1000" spans="1:19" s="1" customFormat="1" x14ac:dyDescent="0.4">
      <c r="A1000" s="12"/>
      <c r="B1000" s="12"/>
      <c r="C1000" s="42"/>
      <c r="D1000" s="12"/>
      <c r="E1000" s="12"/>
      <c r="F1000" s="12"/>
      <c r="G1000" s="12"/>
      <c r="H1000" s="12"/>
      <c r="I1000" s="12"/>
      <c r="J1000" s="12"/>
      <c r="K1000" s="12"/>
      <c r="L1000" s="12"/>
      <c r="M1000" s="49"/>
      <c r="N1000" s="49"/>
      <c r="O1000" s="12"/>
      <c r="P1000" s="12"/>
      <c r="Q1000" s="12"/>
      <c r="R1000" s="12"/>
      <c r="S1000" s="12"/>
    </row>
    <row r="1001" spans="1:19" s="1" customFormat="1" x14ac:dyDescent="0.4">
      <c r="A1001" s="12"/>
      <c r="B1001" s="12"/>
      <c r="C1001" s="42"/>
      <c r="D1001" s="12"/>
      <c r="E1001" s="12"/>
      <c r="F1001" s="12"/>
      <c r="G1001" s="12"/>
      <c r="H1001" s="12"/>
      <c r="I1001" s="12"/>
      <c r="J1001" s="12"/>
      <c r="K1001" s="12"/>
      <c r="L1001" s="12"/>
      <c r="M1001" s="49"/>
      <c r="N1001" s="49"/>
      <c r="O1001" s="12"/>
      <c r="P1001" s="12"/>
      <c r="Q1001" s="12"/>
      <c r="R1001" s="12"/>
      <c r="S1001" s="12"/>
    </row>
    <row r="1002" spans="1:19" s="1" customFormat="1" x14ac:dyDescent="0.4">
      <c r="A1002" s="12"/>
      <c r="B1002" s="12"/>
      <c r="C1002" s="42"/>
      <c r="D1002" s="12"/>
      <c r="E1002" s="12"/>
      <c r="F1002" s="12"/>
      <c r="G1002" s="12"/>
      <c r="H1002" s="12"/>
      <c r="I1002" s="12"/>
      <c r="J1002" s="12"/>
      <c r="K1002" s="12"/>
      <c r="L1002" s="12"/>
      <c r="M1002" s="49"/>
      <c r="N1002" s="49"/>
      <c r="O1002" s="12"/>
      <c r="P1002" s="12"/>
      <c r="Q1002" s="12"/>
      <c r="R1002" s="12"/>
      <c r="S1002" s="12"/>
    </row>
    <row r="1003" spans="1:19" s="1" customFormat="1" x14ac:dyDescent="0.4">
      <c r="A1003" s="12"/>
      <c r="B1003" s="12"/>
      <c r="C1003" s="42"/>
      <c r="D1003" s="12"/>
      <c r="E1003" s="12"/>
      <c r="F1003" s="12"/>
      <c r="G1003" s="12"/>
      <c r="H1003" s="12"/>
      <c r="I1003" s="12"/>
      <c r="J1003" s="12"/>
      <c r="K1003" s="12"/>
      <c r="L1003" s="12"/>
      <c r="M1003" s="49"/>
      <c r="N1003" s="49"/>
      <c r="O1003" s="12"/>
      <c r="P1003" s="12"/>
      <c r="Q1003" s="12"/>
      <c r="R1003" s="12"/>
      <c r="S1003" s="12"/>
    </row>
    <row r="1004" spans="1:19" s="1" customFormat="1" x14ac:dyDescent="0.4">
      <c r="A1004" s="12"/>
      <c r="B1004" s="12"/>
      <c r="C1004" s="42"/>
      <c r="D1004" s="12"/>
      <c r="E1004" s="12"/>
      <c r="F1004" s="12"/>
      <c r="G1004" s="12"/>
      <c r="H1004" s="12"/>
      <c r="I1004" s="12"/>
      <c r="J1004" s="12"/>
      <c r="K1004" s="12"/>
      <c r="L1004" s="12"/>
      <c r="M1004" s="49"/>
      <c r="N1004" s="49"/>
      <c r="O1004" s="12"/>
      <c r="P1004" s="12"/>
      <c r="Q1004" s="12"/>
      <c r="R1004" s="12"/>
      <c r="S1004" s="12"/>
    </row>
    <row r="1005" spans="1:19" s="1" customFormat="1" x14ac:dyDescent="0.4">
      <c r="A1005" s="12"/>
      <c r="B1005" s="12"/>
      <c r="C1005" s="42"/>
      <c r="D1005" s="12"/>
      <c r="E1005" s="12"/>
      <c r="F1005" s="12"/>
      <c r="G1005" s="12"/>
      <c r="H1005" s="12"/>
      <c r="I1005" s="12"/>
      <c r="J1005" s="12"/>
      <c r="K1005" s="12"/>
      <c r="L1005" s="12"/>
      <c r="M1005" s="49"/>
      <c r="N1005" s="49"/>
      <c r="O1005" s="12"/>
      <c r="P1005" s="12"/>
      <c r="Q1005" s="12"/>
      <c r="R1005" s="12"/>
      <c r="S1005" s="12"/>
    </row>
    <row r="1006" spans="1:19" s="1" customFormat="1" x14ac:dyDescent="0.4">
      <c r="A1006" s="12"/>
      <c r="B1006" s="12"/>
      <c r="C1006" s="42"/>
      <c r="D1006" s="12"/>
      <c r="E1006" s="12"/>
      <c r="F1006" s="12"/>
      <c r="G1006" s="12"/>
      <c r="H1006" s="12"/>
      <c r="I1006" s="12"/>
      <c r="J1006" s="12"/>
      <c r="K1006" s="12"/>
      <c r="L1006" s="12"/>
      <c r="M1006" s="49"/>
      <c r="N1006" s="49"/>
      <c r="O1006" s="12"/>
      <c r="P1006" s="12"/>
      <c r="Q1006" s="12"/>
      <c r="R1006" s="12"/>
      <c r="S1006" s="12"/>
    </row>
    <row r="1007" spans="1:19" s="1" customFormat="1" x14ac:dyDescent="0.4">
      <c r="A1007" s="12"/>
      <c r="B1007" s="12"/>
      <c r="C1007" s="42"/>
      <c r="D1007" s="12"/>
      <c r="E1007" s="12"/>
      <c r="F1007" s="12"/>
      <c r="G1007" s="12"/>
      <c r="H1007" s="12"/>
      <c r="I1007" s="12"/>
      <c r="J1007" s="12"/>
      <c r="K1007" s="12"/>
      <c r="L1007" s="12"/>
      <c r="M1007" s="49"/>
      <c r="N1007" s="49"/>
      <c r="O1007" s="12"/>
      <c r="P1007" s="12"/>
      <c r="Q1007" s="12"/>
      <c r="R1007" s="12"/>
      <c r="S1007" s="12"/>
    </row>
    <row r="1008" spans="1:19" s="1" customFormat="1" x14ac:dyDescent="0.4">
      <c r="A1008" s="12"/>
      <c r="B1008" s="12"/>
      <c r="C1008" s="42"/>
      <c r="D1008" s="12"/>
      <c r="E1008" s="12"/>
      <c r="F1008" s="12"/>
      <c r="G1008" s="12"/>
      <c r="H1008" s="12"/>
      <c r="I1008" s="12"/>
      <c r="J1008" s="12"/>
      <c r="K1008" s="12"/>
      <c r="L1008" s="12"/>
      <c r="M1008" s="49"/>
      <c r="N1008" s="49"/>
      <c r="O1008" s="12"/>
      <c r="P1008" s="12"/>
      <c r="Q1008" s="12"/>
      <c r="R1008" s="12"/>
      <c r="S1008" s="12"/>
    </row>
    <row r="1009" spans="1:19" s="1" customFormat="1" x14ac:dyDescent="0.4">
      <c r="A1009" s="12"/>
      <c r="B1009" s="12"/>
      <c r="C1009" s="42"/>
      <c r="D1009" s="12"/>
      <c r="E1009" s="12"/>
      <c r="F1009" s="12"/>
      <c r="G1009" s="12"/>
      <c r="H1009" s="12"/>
      <c r="I1009" s="12"/>
      <c r="J1009" s="12"/>
      <c r="K1009" s="12"/>
      <c r="L1009" s="12"/>
      <c r="M1009" s="49"/>
      <c r="N1009" s="49"/>
      <c r="O1009" s="12"/>
      <c r="P1009" s="12"/>
      <c r="Q1009" s="12"/>
      <c r="R1009" s="12"/>
      <c r="S1009" s="12"/>
    </row>
    <row r="1010" spans="1:19" s="1" customFormat="1" x14ac:dyDescent="0.4">
      <c r="A1010" s="12"/>
      <c r="B1010" s="12"/>
      <c r="C1010" s="42"/>
      <c r="D1010" s="12"/>
      <c r="E1010" s="12"/>
      <c r="F1010" s="12"/>
      <c r="G1010" s="12"/>
      <c r="H1010" s="12"/>
      <c r="I1010" s="12"/>
      <c r="J1010" s="12"/>
      <c r="K1010" s="12"/>
      <c r="L1010" s="12"/>
      <c r="M1010" s="49"/>
      <c r="N1010" s="49"/>
      <c r="O1010" s="12"/>
      <c r="P1010" s="12"/>
      <c r="Q1010" s="12"/>
      <c r="R1010" s="12"/>
      <c r="S1010" s="12"/>
    </row>
    <row r="1011" spans="1:19" s="1" customFormat="1" x14ac:dyDescent="0.4">
      <c r="A1011" s="12"/>
      <c r="B1011" s="12"/>
      <c r="C1011" s="42"/>
      <c r="D1011" s="12"/>
      <c r="E1011" s="12"/>
      <c r="F1011" s="12"/>
      <c r="G1011" s="12"/>
      <c r="H1011" s="12"/>
      <c r="I1011" s="12"/>
      <c r="J1011" s="12"/>
      <c r="K1011" s="12"/>
      <c r="L1011" s="12"/>
      <c r="M1011" s="49"/>
      <c r="N1011" s="49"/>
      <c r="O1011" s="12"/>
      <c r="P1011" s="12"/>
      <c r="Q1011" s="12"/>
      <c r="R1011" s="12"/>
      <c r="S1011" s="12"/>
    </row>
    <row r="1012" spans="1:19" s="1" customFormat="1" x14ac:dyDescent="0.4">
      <c r="A1012" s="12"/>
      <c r="B1012" s="12"/>
      <c r="C1012" s="42"/>
      <c r="D1012" s="12"/>
      <c r="E1012" s="12"/>
      <c r="F1012" s="12"/>
      <c r="G1012" s="12"/>
      <c r="H1012" s="12"/>
      <c r="I1012" s="12"/>
      <c r="J1012" s="12"/>
      <c r="K1012" s="12"/>
      <c r="L1012" s="12"/>
      <c r="M1012" s="49"/>
      <c r="N1012" s="49"/>
      <c r="O1012" s="12"/>
      <c r="P1012" s="12"/>
      <c r="Q1012" s="12"/>
      <c r="R1012" s="12"/>
      <c r="S1012" s="12"/>
    </row>
    <row r="1013" spans="1:19" s="1" customFormat="1" x14ac:dyDescent="0.4">
      <c r="A1013" s="12"/>
      <c r="B1013" s="12"/>
      <c r="C1013" s="42"/>
      <c r="D1013" s="12"/>
      <c r="E1013" s="12"/>
      <c r="F1013" s="12"/>
      <c r="G1013" s="12"/>
      <c r="H1013" s="12"/>
      <c r="I1013" s="12"/>
      <c r="J1013" s="12"/>
      <c r="K1013" s="12"/>
      <c r="L1013" s="12"/>
      <c r="M1013" s="49"/>
      <c r="N1013" s="49"/>
      <c r="O1013" s="12"/>
      <c r="P1013" s="12"/>
      <c r="Q1013" s="12"/>
      <c r="R1013" s="12"/>
      <c r="S1013" s="12"/>
    </row>
    <row r="1014" spans="1:19" s="1" customFormat="1" x14ac:dyDescent="0.4">
      <c r="A1014" s="12"/>
      <c r="B1014" s="12"/>
      <c r="C1014" s="42"/>
      <c r="D1014" s="12"/>
      <c r="E1014" s="12"/>
      <c r="F1014" s="12"/>
      <c r="G1014" s="12"/>
      <c r="H1014" s="12"/>
      <c r="I1014" s="12"/>
      <c r="J1014" s="12"/>
      <c r="K1014" s="12"/>
      <c r="L1014" s="12"/>
      <c r="M1014" s="49"/>
      <c r="N1014" s="49"/>
      <c r="O1014" s="12"/>
      <c r="P1014" s="12"/>
      <c r="Q1014" s="12"/>
      <c r="R1014" s="12"/>
      <c r="S1014" s="12"/>
    </row>
    <row r="1015" spans="1:19" s="1" customFormat="1" x14ac:dyDescent="0.4">
      <c r="A1015" s="12"/>
      <c r="B1015" s="12"/>
      <c r="C1015" s="42"/>
      <c r="D1015" s="12"/>
      <c r="E1015" s="12"/>
      <c r="F1015" s="12"/>
      <c r="G1015" s="12"/>
      <c r="H1015" s="12"/>
      <c r="I1015" s="12"/>
      <c r="J1015" s="12"/>
      <c r="K1015" s="12"/>
      <c r="L1015" s="12"/>
      <c r="M1015" s="49"/>
      <c r="N1015" s="49"/>
      <c r="O1015" s="12"/>
      <c r="P1015" s="12"/>
      <c r="Q1015" s="12"/>
      <c r="R1015" s="12"/>
      <c r="S1015" s="12"/>
    </row>
    <row r="1016" spans="1:19" s="1" customFormat="1" x14ac:dyDescent="0.4">
      <c r="A1016" s="12"/>
      <c r="B1016" s="12"/>
      <c r="C1016" s="42"/>
      <c r="D1016" s="12"/>
      <c r="E1016" s="12"/>
      <c r="F1016" s="12"/>
      <c r="G1016" s="12"/>
      <c r="H1016" s="12"/>
      <c r="I1016" s="12"/>
      <c r="J1016" s="12"/>
      <c r="K1016" s="12"/>
      <c r="L1016" s="12"/>
      <c r="M1016" s="49"/>
      <c r="N1016" s="49"/>
      <c r="O1016" s="12"/>
      <c r="P1016" s="12"/>
      <c r="Q1016" s="12"/>
      <c r="R1016" s="12"/>
      <c r="S1016" s="12"/>
    </row>
    <row r="1017" spans="1:19" s="1" customFormat="1" x14ac:dyDescent="0.4">
      <c r="A1017" s="12"/>
      <c r="B1017" s="12"/>
      <c r="C1017" s="42"/>
      <c r="D1017" s="12"/>
      <c r="E1017" s="12"/>
      <c r="F1017" s="12"/>
      <c r="G1017" s="12"/>
      <c r="H1017" s="12"/>
      <c r="I1017" s="12"/>
      <c r="J1017" s="12"/>
      <c r="K1017" s="12"/>
      <c r="L1017" s="12"/>
      <c r="M1017" s="49"/>
      <c r="N1017" s="49"/>
      <c r="O1017" s="12"/>
      <c r="P1017" s="12"/>
      <c r="Q1017" s="12"/>
      <c r="R1017" s="12"/>
      <c r="S1017" s="12"/>
    </row>
    <row r="1018" spans="1:19" s="1" customFormat="1" x14ac:dyDescent="0.4">
      <c r="A1018" s="12"/>
      <c r="B1018" s="12"/>
      <c r="C1018" s="42"/>
      <c r="D1018" s="12"/>
      <c r="E1018" s="12"/>
      <c r="F1018" s="12"/>
      <c r="G1018" s="12"/>
      <c r="H1018" s="12"/>
      <c r="I1018" s="12"/>
      <c r="J1018" s="12"/>
      <c r="K1018" s="12"/>
      <c r="L1018" s="12"/>
      <c r="M1018" s="49"/>
      <c r="N1018" s="49"/>
      <c r="O1018" s="12"/>
      <c r="P1018" s="12"/>
      <c r="Q1018" s="12"/>
      <c r="R1018" s="12"/>
      <c r="S1018" s="12"/>
    </row>
    <row r="1019" spans="1:19" s="1" customFormat="1" x14ac:dyDescent="0.4">
      <c r="A1019" s="12"/>
      <c r="B1019" s="12"/>
      <c r="C1019" s="42"/>
      <c r="D1019" s="12"/>
      <c r="E1019" s="12"/>
      <c r="F1019" s="12"/>
      <c r="G1019" s="12"/>
      <c r="H1019" s="12"/>
      <c r="I1019" s="12"/>
      <c r="J1019" s="12"/>
      <c r="K1019" s="12"/>
      <c r="L1019" s="12"/>
      <c r="M1019" s="49"/>
      <c r="N1019" s="49"/>
      <c r="O1019" s="12"/>
      <c r="P1019" s="12"/>
      <c r="Q1019" s="12"/>
      <c r="R1019" s="12"/>
      <c r="S1019" s="12"/>
    </row>
    <row r="1020" spans="1:19" s="1" customFormat="1" x14ac:dyDescent="0.4">
      <c r="A1020" s="12"/>
      <c r="B1020" s="12"/>
      <c r="C1020" s="42"/>
      <c r="D1020" s="12"/>
      <c r="E1020" s="12"/>
      <c r="F1020" s="12"/>
      <c r="G1020" s="12"/>
      <c r="H1020" s="12"/>
      <c r="I1020" s="12"/>
      <c r="J1020" s="12"/>
      <c r="K1020" s="12"/>
      <c r="L1020" s="12"/>
      <c r="M1020" s="49"/>
      <c r="N1020" s="49"/>
      <c r="O1020" s="12"/>
      <c r="P1020" s="12"/>
      <c r="Q1020" s="12"/>
      <c r="R1020" s="12"/>
      <c r="S1020" s="12"/>
    </row>
    <row r="1021" spans="1:19" s="1" customFormat="1" x14ac:dyDescent="0.4">
      <c r="A1021" s="12"/>
      <c r="B1021" s="12"/>
      <c r="C1021" s="42"/>
      <c r="D1021" s="12"/>
      <c r="E1021" s="12"/>
      <c r="F1021" s="12"/>
      <c r="G1021" s="12"/>
      <c r="H1021" s="12"/>
      <c r="I1021" s="12"/>
      <c r="J1021" s="12"/>
      <c r="K1021" s="12"/>
      <c r="L1021" s="12"/>
      <c r="M1021" s="49"/>
      <c r="N1021" s="49"/>
      <c r="O1021" s="12"/>
      <c r="P1021" s="12"/>
      <c r="Q1021" s="12"/>
      <c r="R1021" s="12"/>
      <c r="S1021" s="12"/>
    </row>
    <row r="1022" spans="1:19" s="1" customFormat="1" x14ac:dyDescent="0.4">
      <c r="A1022" s="12"/>
      <c r="B1022" s="12"/>
      <c r="C1022" s="42"/>
      <c r="D1022" s="12"/>
      <c r="E1022" s="12"/>
      <c r="F1022" s="12"/>
      <c r="G1022" s="12"/>
      <c r="H1022" s="12"/>
      <c r="I1022" s="12"/>
      <c r="J1022" s="12"/>
      <c r="K1022" s="12"/>
      <c r="L1022" s="12"/>
      <c r="M1022" s="49"/>
      <c r="N1022" s="49"/>
      <c r="O1022" s="12"/>
      <c r="P1022" s="12"/>
      <c r="Q1022" s="12"/>
      <c r="R1022" s="12"/>
      <c r="S1022" s="12"/>
    </row>
    <row r="1023" spans="1:19" s="1" customFormat="1" x14ac:dyDescent="0.4">
      <c r="A1023" s="12"/>
      <c r="B1023" s="12"/>
      <c r="C1023" s="42"/>
      <c r="D1023" s="12"/>
      <c r="E1023" s="12"/>
      <c r="F1023" s="12"/>
      <c r="G1023" s="12"/>
      <c r="H1023" s="12"/>
      <c r="I1023" s="12"/>
      <c r="J1023" s="12"/>
      <c r="K1023" s="12"/>
      <c r="L1023" s="12"/>
      <c r="M1023" s="49"/>
      <c r="N1023" s="49"/>
      <c r="O1023" s="12"/>
      <c r="P1023" s="12"/>
      <c r="Q1023" s="12"/>
      <c r="R1023" s="12"/>
      <c r="S1023" s="12"/>
    </row>
    <row r="1024" spans="1:19" s="1" customFormat="1" x14ac:dyDescent="0.4">
      <c r="A1024" s="12"/>
      <c r="B1024" s="12"/>
      <c r="C1024" s="42"/>
      <c r="D1024" s="12"/>
      <c r="E1024" s="12"/>
      <c r="F1024" s="12"/>
      <c r="G1024" s="12"/>
      <c r="H1024" s="12"/>
      <c r="I1024" s="12"/>
      <c r="J1024" s="12"/>
      <c r="K1024" s="12"/>
      <c r="L1024" s="12"/>
      <c r="M1024" s="49"/>
      <c r="N1024" s="49"/>
      <c r="O1024" s="12"/>
      <c r="P1024" s="12"/>
      <c r="Q1024" s="12"/>
      <c r="R1024" s="12"/>
      <c r="S1024" s="12"/>
    </row>
    <row r="1025" spans="1:19" s="1" customFormat="1" x14ac:dyDescent="0.4">
      <c r="A1025" s="12"/>
      <c r="B1025" s="12"/>
      <c r="C1025" s="42"/>
      <c r="D1025" s="12"/>
      <c r="E1025" s="12"/>
      <c r="F1025" s="12"/>
      <c r="G1025" s="12"/>
      <c r="H1025" s="12"/>
      <c r="I1025" s="12"/>
      <c r="J1025" s="12"/>
      <c r="K1025" s="12"/>
      <c r="L1025" s="12"/>
      <c r="M1025" s="49"/>
      <c r="N1025" s="49"/>
      <c r="O1025" s="12"/>
      <c r="P1025" s="12"/>
      <c r="Q1025" s="12"/>
      <c r="R1025" s="12"/>
      <c r="S1025" s="12"/>
    </row>
    <row r="1026" spans="1:19" s="1" customFormat="1" x14ac:dyDescent="0.4">
      <c r="A1026" s="12"/>
      <c r="B1026" s="12"/>
      <c r="C1026" s="42"/>
      <c r="D1026" s="12"/>
      <c r="E1026" s="12"/>
      <c r="F1026" s="12"/>
      <c r="G1026" s="12"/>
      <c r="H1026" s="12"/>
      <c r="I1026" s="12"/>
      <c r="J1026" s="12"/>
      <c r="K1026" s="12"/>
      <c r="L1026" s="12"/>
      <c r="M1026" s="49"/>
      <c r="N1026" s="49"/>
      <c r="O1026" s="12"/>
      <c r="P1026" s="12"/>
      <c r="Q1026" s="12"/>
      <c r="R1026" s="12"/>
      <c r="S1026" s="12"/>
    </row>
    <row r="1027" spans="1:19" s="1" customFormat="1" x14ac:dyDescent="0.4">
      <c r="A1027" s="12"/>
      <c r="B1027" s="12"/>
      <c r="C1027" s="42"/>
      <c r="D1027" s="12"/>
      <c r="E1027" s="12"/>
      <c r="F1027" s="12"/>
      <c r="G1027" s="12"/>
      <c r="H1027" s="12"/>
      <c r="I1027" s="12"/>
      <c r="J1027" s="12"/>
      <c r="K1027" s="12"/>
      <c r="L1027" s="12"/>
      <c r="M1027" s="49"/>
      <c r="N1027" s="49"/>
      <c r="O1027" s="12"/>
      <c r="P1027" s="12"/>
      <c r="Q1027" s="12"/>
      <c r="R1027" s="12"/>
      <c r="S1027" s="12"/>
    </row>
    <row r="1028" spans="1:19" s="1" customFormat="1" x14ac:dyDescent="0.4">
      <c r="A1028" s="12"/>
      <c r="B1028" s="12"/>
      <c r="C1028" s="42"/>
      <c r="D1028" s="12"/>
      <c r="E1028" s="12"/>
      <c r="F1028" s="12"/>
      <c r="G1028" s="12"/>
      <c r="H1028" s="12"/>
      <c r="I1028" s="12"/>
      <c r="J1028" s="12"/>
      <c r="K1028" s="12"/>
      <c r="L1028" s="12"/>
      <c r="M1028" s="49"/>
      <c r="N1028" s="49"/>
      <c r="O1028" s="12"/>
      <c r="P1028" s="12"/>
      <c r="Q1028" s="12"/>
      <c r="R1028" s="12"/>
      <c r="S1028" s="12"/>
    </row>
    <row r="1029" spans="1:19" s="1" customFormat="1" x14ac:dyDescent="0.4">
      <c r="A1029" s="12"/>
      <c r="B1029" s="12"/>
      <c r="C1029" s="42"/>
      <c r="D1029" s="12"/>
      <c r="E1029" s="12"/>
      <c r="F1029" s="12"/>
      <c r="G1029" s="12"/>
      <c r="H1029" s="12"/>
      <c r="I1029" s="12"/>
      <c r="J1029" s="12"/>
      <c r="K1029" s="12"/>
      <c r="L1029" s="12"/>
      <c r="M1029" s="49"/>
      <c r="N1029" s="49"/>
      <c r="O1029" s="12"/>
      <c r="P1029" s="12"/>
      <c r="Q1029" s="12"/>
      <c r="R1029" s="12"/>
      <c r="S1029" s="12"/>
    </row>
    <row r="1030" spans="1:19" s="1" customFormat="1" x14ac:dyDescent="0.4">
      <c r="A1030" s="12"/>
      <c r="B1030" s="12"/>
      <c r="C1030" s="42"/>
      <c r="D1030" s="12"/>
      <c r="E1030" s="12"/>
      <c r="F1030" s="12"/>
      <c r="G1030" s="12"/>
      <c r="H1030" s="12"/>
      <c r="I1030" s="12"/>
      <c r="J1030" s="12"/>
      <c r="K1030" s="12"/>
      <c r="L1030" s="12"/>
      <c r="M1030" s="49"/>
      <c r="N1030" s="49"/>
      <c r="O1030" s="12"/>
      <c r="P1030" s="12"/>
      <c r="Q1030" s="12"/>
      <c r="R1030" s="12"/>
      <c r="S1030" s="12"/>
    </row>
    <row r="1031" spans="1:19" s="1" customFormat="1" x14ac:dyDescent="0.4">
      <c r="A1031" s="12"/>
      <c r="B1031" s="12"/>
      <c r="C1031" s="42"/>
      <c r="D1031" s="12"/>
      <c r="E1031" s="12"/>
      <c r="F1031" s="12"/>
      <c r="G1031" s="12"/>
      <c r="H1031" s="12"/>
      <c r="I1031" s="12"/>
      <c r="J1031" s="12"/>
      <c r="K1031" s="12"/>
      <c r="L1031" s="12"/>
      <c r="M1031" s="49"/>
      <c r="N1031" s="49"/>
      <c r="O1031" s="12"/>
      <c r="P1031" s="12"/>
      <c r="Q1031" s="12"/>
      <c r="R1031" s="12"/>
      <c r="S1031" s="12"/>
    </row>
    <row r="1032" spans="1:19" s="1" customFormat="1" x14ac:dyDescent="0.4">
      <c r="A1032" s="12"/>
      <c r="B1032" s="12"/>
      <c r="C1032" s="42"/>
      <c r="D1032" s="12"/>
      <c r="E1032" s="12"/>
      <c r="F1032" s="12"/>
      <c r="G1032" s="12"/>
      <c r="H1032" s="12"/>
      <c r="I1032" s="12"/>
      <c r="J1032" s="12"/>
      <c r="K1032" s="12"/>
      <c r="L1032" s="12"/>
      <c r="M1032" s="49"/>
      <c r="N1032" s="49"/>
      <c r="O1032" s="12"/>
      <c r="P1032" s="12"/>
      <c r="Q1032" s="12"/>
      <c r="R1032" s="12"/>
      <c r="S1032" s="12"/>
    </row>
    <row r="1033" spans="1:19" s="1" customFormat="1" x14ac:dyDescent="0.4">
      <c r="A1033" s="12"/>
      <c r="B1033" s="12"/>
      <c r="C1033" s="42"/>
      <c r="D1033" s="12"/>
      <c r="E1033" s="12"/>
      <c r="F1033" s="12"/>
      <c r="G1033" s="12"/>
      <c r="H1033" s="12"/>
      <c r="I1033" s="12"/>
      <c r="J1033" s="12"/>
      <c r="K1033" s="12"/>
      <c r="L1033" s="12"/>
      <c r="M1033" s="49"/>
      <c r="N1033" s="49"/>
      <c r="O1033" s="12"/>
      <c r="P1033" s="12"/>
      <c r="Q1033" s="12"/>
      <c r="R1033" s="12"/>
      <c r="S1033" s="12"/>
    </row>
    <row r="1034" spans="1:19" s="1" customFormat="1" x14ac:dyDescent="0.4">
      <c r="A1034" s="12"/>
      <c r="B1034" s="12"/>
      <c r="C1034" s="42"/>
      <c r="D1034" s="12"/>
      <c r="E1034" s="12"/>
      <c r="F1034" s="12"/>
      <c r="G1034" s="12"/>
      <c r="H1034" s="12"/>
      <c r="I1034" s="12"/>
      <c r="J1034" s="12"/>
      <c r="K1034" s="12"/>
      <c r="L1034" s="12"/>
      <c r="M1034" s="49"/>
      <c r="N1034" s="49"/>
      <c r="O1034" s="12"/>
      <c r="P1034" s="12"/>
      <c r="Q1034" s="12"/>
      <c r="R1034" s="12"/>
      <c r="S1034" s="12"/>
    </row>
    <row r="1035" spans="1:19" s="1" customFormat="1" x14ac:dyDescent="0.4">
      <c r="A1035" s="12"/>
      <c r="B1035" s="12"/>
      <c r="C1035" s="42"/>
      <c r="D1035" s="12"/>
      <c r="E1035" s="12"/>
      <c r="F1035" s="12"/>
      <c r="G1035" s="12"/>
      <c r="H1035" s="12"/>
      <c r="I1035" s="12"/>
      <c r="J1035" s="12"/>
      <c r="K1035" s="12"/>
      <c r="L1035" s="12"/>
      <c r="M1035" s="49"/>
      <c r="N1035" s="49"/>
      <c r="O1035" s="12"/>
      <c r="P1035" s="12"/>
      <c r="Q1035" s="12"/>
      <c r="R1035" s="12"/>
      <c r="S1035" s="12"/>
    </row>
    <row r="1036" spans="1:19" s="1" customFormat="1" x14ac:dyDescent="0.4">
      <c r="A1036" s="12"/>
      <c r="B1036" s="12"/>
      <c r="C1036" s="42"/>
      <c r="D1036" s="12"/>
      <c r="E1036" s="12"/>
      <c r="F1036" s="12"/>
      <c r="G1036" s="12"/>
      <c r="H1036" s="12"/>
      <c r="I1036" s="12"/>
      <c r="J1036" s="12"/>
      <c r="K1036" s="12"/>
      <c r="L1036" s="12"/>
      <c r="M1036" s="49"/>
      <c r="N1036" s="49"/>
      <c r="O1036" s="12"/>
      <c r="P1036" s="12"/>
      <c r="Q1036" s="12"/>
      <c r="R1036" s="12"/>
      <c r="S1036" s="12"/>
    </row>
    <row r="1037" spans="1:19" s="1" customFormat="1" x14ac:dyDescent="0.4">
      <c r="A1037" s="12"/>
      <c r="B1037" s="12"/>
      <c r="C1037" s="42"/>
      <c r="D1037" s="12"/>
      <c r="E1037" s="12"/>
      <c r="F1037" s="12"/>
      <c r="G1037" s="12"/>
      <c r="H1037" s="12"/>
      <c r="I1037" s="12"/>
      <c r="J1037" s="12"/>
      <c r="K1037" s="12"/>
      <c r="L1037" s="12"/>
      <c r="M1037" s="49"/>
      <c r="N1037" s="49"/>
      <c r="O1037" s="12"/>
      <c r="P1037" s="12"/>
      <c r="Q1037" s="12"/>
      <c r="R1037" s="12"/>
      <c r="S1037" s="12"/>
    </row>
    <row r="1038" spans="1:19" s="1" customFormat="1" x14ac:dyDescent="0.4">
      <c r="A1038" s="12"/>
      <c r="B1038" s="12"/>
      <c r="C1038" s="42"/>
      <c r="D1038" s="12"/>
      <c r="E1038" s="12"/>
      <c r="F1038" s="12"/>
      <c r="G1038" s="12"/>
      <c r="H1038" s="12"/>
      <c r="I1038" s="12"/>
      <c r="J1038" s="12"/>
      <c r="K1038" s="12"/>
      <c r="L1038" s="12"/>
      <c r="M1038" s="49"/>
      <c r="N1038" s="49"/>
      <c r="O1038" s="12"/>
      <c r="P1038" s="12"/>
      <c r="Q1038" s="12"/>
      <c r="R1038" s="12"/>
      <c r="S1038" s="12"/>
    </row>
    <row r="1039" spans="1:19" s="1" customFormat="1" x14ac:dyDescent="0.4">
      <c r="A1039" s="12"/>
      <c r="B1039" s="12"/>
      <c r="C1039" s="42"/>
      <c r="D1039" s="12"/>
      <c r="E1039" s="12"/>
      <c r="F1039" s="12"/>
      <c r="G1039" s="12"/>
      <c r="H1039" s="12"/>
      <c r="I1039" s="12"/>
      <c r="J1039" s="12"/>
      <c r="K1039" s="12"/>
      <c r="L1039" s="12"/>
      <c r="M1039" s="49"/>
      <c r="N1039" s="49"/>
      <c r="O1039" s="12"/>
      <c r="P1039" s="12"/>
      <c r="Q1039" s="12"/>
      <c r="R1039" s="12"/>
      <c r="S1039" s="12"/>
    </row>
    <row r="1040" spans="1:19" s="1" customFormat="1" x14ac:dyDescent="0.4">
      <c r="A1040" s="12"/>
      <c r="B1040" s="12"/>
      <c r="C1040" s="42"/>
      <c r="D1040" s="12"/>
      <c r="E1040" s="12"/>
      <c r="F1040" s="12"/>
      <c r="G1040" s="12"/>
      <c r="H1040" s="12"/>
      <c r="I1040" s="12"/>
      <c r="J1040" s="12"/>
      <c r="K1040" s="12"/>
      <c r="L1040" s="12"/>
      <c r="M1040" s="49"/>
      <c r="N1040" s="49"/>
      <c r="O1040" s="12"/>
      <c r="P1040" s="12"/>
      <c r="Q1040" s="12"/>
      <c r="R1040" s="12"/>
      <c r="S1040" s="12"/>
    </row>
    <row r="1041" spans="1:19" s="1" customFormat="1" x14ac:dyDescent="0.4">
      <c r="A1041" s="12"/>
      <c r="B1041" s="12"/>
      <c r="C1041" s="42"/>
      <c r="D1041" s="12"/>
      <c r="E1041" s="12"/>
      <c r="F1041" s="12"/>
      <c r="G1041" s="12"/>
      <c r="H1041" s="12"/>
      <c r="I1041" s="12"/>
      <c r="J1041" s="12"/>
      <c r="K1041" s="12"/>
      <c r="L1041" s="12"/>
      <c r="M1041" s="49"/>
      <c r="N1041" s="49"/>
      <c r="O1041" s="12"/>
      <c r="P1041" s="12"/>
      <c r="Q1041" s="12"/>
      <c r="R1041" s="12"/>
      <c r="S1041" s="12"/>
    </row>
    <row r="1042" spans="1:19" s="1" customFormat="1" x14ac:dyDescent="0.4">
      <c r="A1042" s="12"/>
      <c r="B1042" s="12"/>
      <c r="C1042" s="42"/>
      <c r="D1042" s="12"/>
      <c r="E1042" s="12"/>
      <c r="F1042" s="12"/>
      <c r="G1042" s="12"/>
      <c r="H1042" s="12"/>
      <c r="I1042" s="12"/>
      <c r="J1042" s="12"/>
      <c r="K1042" s="12"/>
      <c r="L1042" s="12"/>
      <c r="M1042" s="49"/>
      <c r="N1042" s="49"/>
      <c r="O1042" s="12"/>
      <c r="P1042" s="12"/>
      <c r="Q1042" s="12"/>
      <c r="R1042" s="12"/>
      <c r="S1042" s="12"/>
    </row>
    <row r="1043" spans="1:19" s="1" customFormat="1" x14ac:dyDescent="0.4">
      <c r="A1043" s="12"/>
      <c r="B1043" s="12"/>
      <c r="C1043" s="42"/>
      <c r="D1043" s="12"/>
      <c r="E1043" s="12"/>
      <c r="F1043" s="12"/>
      <c r="G1043" s="12"/>
      <c r="H1043" s="12"/>
      <c r="I1043" s="12"/>
      <c r="J1043" s="12"/>
      <c r="K1043" s="12"/>
      <c r="L1043" s="12"/>
      <c r="M1043" s="49"/>
      <c r="N1043" s="49"/>
      <c r="O1043" s="12"/>
      <c r="P1043" s="12"/>
      <c r="Q1043" s="12"/>
      <c r="R1043" s="12"/>
      <c r="S1043" s="12"/>
    </row>
    <row r="1044" spans="1:19" s="1" customFormat="1" x14ac:dyDescent="0.4">
      <c r="A1044" s="12"/>
      <c r="B1044" s="12"/>
      <c r="C1044" s="42"/>
      <c r="D1044" s="12"/>
      <c r="E1044" s="12"/>
      <c r="F1044" s="12"/>
      <c r="G1044" s="12"/>
      <c r="H1044" s="12"/>
      <c r="I1044" s="12"/>
      <c r="J1044" s="12"/>
      <c r="K1044" s="12"/>
      <c r="L1044" s="12"/>
      <c r="M1044" s="49"/>
      <c r="N1044" s="49"/>
      <c r="O1044" s="12"/>
      <c r="P1044" s="12"/>
      <c r="Q1044" s="12"/>
      <c r="R1044" s="12"/>
      <c r="S1044" s="12"/>
    </row>
    <row r="1045" spans="1:19" s="1" customFormat="1" x14ac:dyDescent="0.4">
      <c r="A1045" s="12"/>
      <c r="B1045" s="12"/>
      <c r="C1045" s="42"/>
      <c r="D1045" s="12"/>
      <c r="E1045" s="12"/>
      <c r="F1045" s="12"/>
      <c r="G1045" s="12"/>
      <c r="H1045" s="12"/>
      <c r="I1045" s="12"/>
      <c r="J1045" s="12"/>
      <c r="K1045" s="12"/>
      <c r="L1045" s="12"/>
      <c r="M1045" s="49"/>
      <c r="N1045" s="49"/>
      <c r="O1045" s="12"/>
      <c r="P1045" s="12"/>
      <c r="Q1045" s="12"/>
      <c r="R1045" s="12"/>
      <c r="S1045" s="12"/>
    </row>
    <row r="1046" spans="1:19" s="1" customFormat="1" x14ac:dyDescent="0.4">
      <c r="A1046" s="12"/>
      <c r="B1046" s="12"/>
      <c r="C1046" s="42"/>
      <c r="D1046" s="12"/>
      <c r="E1046" s="12"/>
      <c r="F1046" s="12"/>
      <c r="G1046" s="12"/>
      <c r="H1046" s="12"/>
      <c r="I1046" s="12"/>
      <c r="J1046" s="12"/>
      <c r="K1046" s="12"/>
      <c r="L1046" s="12"/>
      <c r="M1046" s="49"/>
      <c r="N1046" s="49"/>
      <c r="O1046" s="12"/>
      <c r="P1046" s="12"/>
      <c r="Q1046" s="12"/>
      <c r="R1046" s="12"/>
      <c r="S1046" s="12"/>
    </row>
    <row r="1047" spans="1:19" s="1" customFormat="1" x14ac:dyDescent="0.4">
      <c r="A1047" s="12"/>
      <c r="B1047" s="12"/>
      <c r="C1047" s="42"/>
      <c r="D1047" s="12"/>
      <c r="E1047" s="12"/>
      <c r="F1047" s="12"/>
      <c r="G1047" s="12"/>
      <c r="H1047" s="12"/>
      <c r="I1047" s="12"/>
      <c r="J1047" s="12"/>
      <c r="K1047" s="12"/>
      <c r="L1047" s="12"/>
      <c r="M1047" s="49"/>
      <c r="N1047" s="49"/>
      <c r="O1047" s="12"/>
      <c r="P1047" s="12"/>
      <c r="Q1047" s="12"/>
      <c r="R1047" s="12"/>
      <c r="S1047" s="12"/>
    </row>
    <row r="1048" spans="1:19" s="1" customFormat="1" x14ac:dyDescent="0.4">
      <c r="A1048" s="12"/>
      <c r="B1048" s="12"/>
      <c r="C1048" s="42"/>
      <c r="D1048" s="12"/>
      <c r="E1048" s="12"/>
      <c r="F1048" s="12"/>
      <c r="G1048" s="12"/>
      <c r="H1048" s="12"/>
      <c r="I1048" s="12"/>
      <c r="J1048" s="12"/>
      <c r="K1048" s="12"/>
      <c r="L1048" s="12"/>
      <c r="M1048" s="49"/>
      <c r="N1048" s="49"/>
      <c r="O1048" s="12"/>
      <c r="P1048" s="12"/>
      <c r="Q1048" s="12"/>
      <c r="R1048" s="12"/>
      <c r="S1048" s="12"/>
    </row>
    <row r="1049" spans="1:19" s="1" customFormat="1" x14ac:dyDescent="0.4">
      <c r="A1049" s="12"/>
      <c r="B1049" s="12"/>
      <c r="C1049" s="42"/>
      <c r="D1049" s="12"/>
      <c r="E1049" s="12"/>
      <c r="F1049" s="12"/>
      <c r="G1049" s="12"/>
      <c r="H1049" s="12"/>
      <c r="I1049" s="12"/>
      <c r="J1049" s="12"/>
      <c r="K1049" s="12"/>
      <c r="L1049" s="12"/>
      <c r="M1049" s="49"/>
      <c r="N1049" s="49"/>
      <c r="O1049" s="12"/>
      <c r="P1049" s="12"/>
      <c r="Q1049" s="12"/>
      <c r="R1049" s="12"/>
      <c r="S1049" s="12"/>
    </row>
    <row r="1050" spans="1:19" s="1" customFormat="1" x14ac:dyDescent="0.4">
      <c r="A1050" s="12"/>
      <c r="B1050" s="12"/>
      <c r="C1050" s="42"/>
      <c r="D1050" s="12"/>
      <c r="E1050" s="12"/>
      <c r="F1050" s="12"/>
      <c r="G1050" s="12"/>
      <c r="H1050" s="12"/>
      <c r="I1050" s="12"/>
      <c r="J1050" s="12"/>
      <c r="K1050" s="12"/>
      <c r="L1050" s="12"/>
      <c r="M1050" s="49"/>
      <c r="N1050" s="49"/>
      <c r="O1050" s="12"/>
      <c r="P1050" s="12"/>
      <c r="Q1050" s="12"/>
      <c r="R1050" s="12"/>
      <c r="S1050" s="12"/>
    </row>
    <row r="1051" spans="1:19" s="1" customFormat="1" x14ac:dyDescent="0.4">
      <c r="A1051" s="12"/>
      <c r="B1051" s="12"/>
      <c r="C1051" s="42"/>
      <c r="D1051" s="12"/>
      <c r="E1051" s="12"/>
      <c r="F1051" s="12"/>
      <c r="G1051" s="12"/>
      <c r="H1051" s="12"/>
      <c r="I1051" s="12"/>
      <c r="J1051" s="12"/>
      <c r="K1051" s="12"/>
      <c r="L1051" s="12"/>
      <c r="M1051" s="49"/>
      <c r="N1051" s="49"/>
      <c r="O1051" s="12"/>
      <c r="P1051" s="12"/>
      <c r="Q1051" s="12"/>
      <c r="R1051" s="12"/>
      <c r="S1051" s="12"/>
    </row>
    <row r="1052" spans="1:19" s="1" customFormat="1" x14ac:dyDescent="0.4">
      <c r="A1052" s="12"/>
      <c r="B1052" s="12"/>
      <c r="C1052" s="42"/>
      <c r="D1052" s="12"/>
      <c r="E1052" s="12"/>
      <c r="F1052" s="12"/>
      <c r="G1052" s="12"/>
      <c r="H1052" s="12"/>
      <c r="I1052" s="12"/>
      <c r="J1052" s="12"/>
      <c r="K1052" s="12"/>
      <c r="L1052" s="12"/>
      <c r="M1052" s="49"/>
      <c r="N1052" s="49"/>
      <c r="O1052" s="12"/>
      <c r="P1052" s="12"/>
      <c r="Q1052" s="12"/>
      <c r="R1052" s="12"/>
      <c r="S1052" s="12"/>
    </row>
    <row r="1053" spans="1:19" s="1" customFormat="1" x14ac:dyDescent="0.4">
      <c r="A1053" s="12"/>
      <c r="B1053" s="12"/>
      <c r="C1053" s="42"/>
      <c r="D1053" s="12"/>
      <c r="E1053" s="12"/>
      <c r="F1053" s="12"/>
      <c r="G1053" s="12"/>
      <c r="H1053" s="12"/>
      <c r="I1053" s="12"/>
      <c r="J1053" s="12"/>
      <c r="K1053" s="12"/>
      <c r="L1053" s="12"/>
      <c r="M1053" s="49"/>
      <c r="N1053" s="49"/>
      <c r="O1053" s="12"/>
      <c r="P1053" s="12"/>
      <c r="Q1053" s="12"/>
      <c r="R1053" s="12"/>
      <c r="S1053" s="12"/>
    </row>
    <row r="1054" spans="1:19" s="1" customFormat="1" x14ac:dyDescent="0.4">
      <c r="A1054" s="12"/>
      <c r="B1054" s="12"/>
      <c r="C1054" s="42"/>
      <c r="D1054" s="12"/>
      <c r="E1054" s="12"/>
      <c r="F1054" s="12"/>
      <c r="G1054" s="12"/>
      <c r="H1054" s="12"/>
      <c r="I1054" s="12"/>
      <c r="J1054" s="12"/>
      <c r="K1054" s="12"/>
      <c r="L1054" s="12"/>
      <c r="M1054" s="49"/>
      <c r="N1054" s="49"/>
      <c r="O1054" s="12"/>
      <c r="P1054" s="12"/>
      <c r="Q1054" s="12"/>
      <c r="R1054" s="12"/>
      <c r="S1054" s="12"/>
    </row>
    <row r="1055" spans="1:19" s="1" customFormat="1" x14ac:dyDescent="0.4">
      <c r="A1055" s="12"/>
      <c r="B1055" s="12"/>
      <c r="C1055" s="42"/>
      <c r="D1055" s="12"/>
      <c r="E1055" s="12"/>
      <c r="F1055" s="12"/>
      <c r="G1055" s="12"/>
      <c r="H1055" s="12"/>
      <c r="I1055" s="12"/>
      <c r="J1055" s="12"/>
      <c r="K1055" s="12"/>
      <c r="L1055" s="12"/>
      <c r="M1055" s="49"/>
      <c r="N1055" s="49"/>
      <c r="O1055" s="12"/>
      <c r="P1055" s="12"/>
      <c r="Q1055" s="12"/>
      <c r="R1055" s="12"/>
      <c r="S1055" s="12"/>
    </row>
    <row r="1056" spans="1:19" s="1" customFormat="1" x14ac:dyDescent="0.4">
      <c r="A1056" s="12"/>
      <c r="B1056" s="12"/>
      <c r="C1056" s="42"/>
      <c r="D1056" s="12"/>
      <c r="E1056" s="12"/>
      <c r="F1056" s="12"/>
      <c r="G1056" s="12"/>
      <c r="H1056" s="12"/>
      <c r="I1056" s="12"/>
      <c r="J1056" s="12"/>
      <c r="K1056" s="12"/>
      <c r="L1056" s="12"/>
      <c r="M1056" s="49"/>
      <c r="N1056" s="49"/>
      <c r="O1056" s="12"/>
      <c r="P1056" s="12"/>
      <c r="Q1056" s="12"/>
      <c r="R1056" s="12"/>
      <c r="S1056" s="12"/>
    </row>
    <row r="1057" spans="1:19" s="1" customFormat="1" x14ac:dyDescent="0.4">
      <c r="A1057" s="12"/>
      <c r="B1057" s="12"/>
      <c r="C1057" s="42"/>
      <c r="D1057" s="12"/>
      <c r="E1057" s="12"/>
      <c r="F1057" s="12"/>
      <c r="G1057" s="12"/>
      <c r="H1057" s="12"/>
      <c r="I1057" s="12"/>
      <c r="J1057" s="12"/>
      <c r="K1057" s="12"/>
      <c r="L1057" s="12"/>
      <c r="M1057" s="49"/>
      <c r="N1057" s="49"/>
      <c r="O1057" s="12"/>
      <c r="P1057" s="12"/>
      <c r="Q1057" s="12"/>
      <c r="R1057" s="12"/>
      <c r="S1057" s="12"/>
    </row>
    <row r="1058" spans="1:19" s="1" customFormat="1" x14ac:dyDescent="0.4">
      <c r="A1058" s="12"/>
      <c r="B1058" s="12"/>
      <c r="C1058" s="42"/>
      <c r="D1058" s="12"/>
      <c r="E1058" s="12"/>
      <c r="F1058" s="12"/>
      <c r="G1058" s="12"/>
      <c r="H1058" s="12"/>
      <c r="I1058" s="12"/>
      <c r="J1058" s="12"/>
      <c r="K1058" s="12"/>
      <c r="L1058" s="12"/>
      <c r="M1058" s="49"/>
      <c r="N1058" s="49"/>
      <c r="O1058" s="12"/>
      <c r="P1058" s="12"/>
      <c r="Q1058" s="12"/>
      <c r="R1058" s="12"/>
      <c r="S1058" s="12"/>
    </row>
    <row r="1059" spans="1:19" s="1" customFormat="1" x14ac:dyDescent="0.4">
      <c r="A1059" s="12"/>
      <c r="B1059" s="12"/>
      <c r="C1059" s="42"/>
      <c r="D1059" s="12"/>
      <c r="E1059" s="12"/>
      <c r="F1059" s="12"/>
      <c r="G1059" s="12"/>
      <c r="H1059" s="12"/>
      <c r="I1059" s="12"/>
      <c r="J1059" s="12"/>
      <c r="K1059" s="12"/>
      <c r="L1059" s="12"/>
      <c r="M1059" s="49"/>
      <c r="N1059" s="49"/>
      <c r="O1059" s="12"/>
      <c r="P1059" s="12"/>
      <c r="Q1059" s="12"/>
      <c r="R1059" s="12"/>
      <c r="S1059" s="12"/>
    </row>
    <row r="1060" spans="1:19" s="1" customFormat="1" x14ac:dyDescent="0.4">
      <c r="A1060" s="12"/>
      <c r="B1060" s="12"/>
      <c r="C1060" s="42"/>
      <c r="D1060" s="12"/>
      <c r="E1060" s="12"/>
      <c r="F1060" s="12"/>
      <c r="G1060" s="12"/>
      <c r="H1060" s="12"/>
      <c r="I1060" s="12"/>
      <c r="J1060" s="12"/>
      <c r="K1060" s="12"/>
      <c r="L1060" s="12"/>
      <c r="M1060" s="49"/>
      <c r="N1060" s="49"/>
      <c r="O1060" s="12"/>
      <c r="P1060" s="12"/>
      <c r="Q1060" s="12"/>
      <c r="R1060" s="12"/>
      <c r="S1060" s="12"/>
    </row>
    <row r="1061" spans="1:19" s="1" customFormat="1" x14ac:dyDescent="0.4">
      <c r="A1061" s="12"/>
      <c r="B1061" s="12"/>
      <c r="C1061" s="42"/>
      <c r="D1061" s="12"/>
      <c r="E1061" s="12"/>
      <c r="F1061" s="12"/>
      <c r="G1061" s="12"/>
      <c r="H1061" s="12"/>
      <c r="I1061" s="12"/>
      <c r="J1061" s="12"/>
      <c r="K1061" s="12"/>
      <c r="L1061" s="12"/>
      <c r="M1061" s="49"/>
      <c r="N1061" s="49"/>
      <c r="O1061" s="12"/>
      <c r="P1061" s="12"/>
      <c r="Q1061" s="12"/>
      <c r="R1061" s="12"/>
      <c r="S1061" s="12"/>
    </row>
    <row r="1062" spans="1:19" s="1" customFormat="1" x14ac:dyDescent="0.4">
      <c r="A1062" s="12"/>
      <c r="B1062" s="12"/>
      <c r="C1062" s="42"/>
      <c r="D1062" s="12"/>
      <c r="E1062" s="12"/>
      <c r="F1062" s="12"/>
      <c r="G1062" s="12"/>
      <c r="H1062" s="12"/>
      <c r="I1062" s="12"/>
      <c r="J1062" s="12"/>
      <c r="K1062" s="12"/>
      <c r="L1062" s="12"/>
      <c r="M1062" s="49"/>
      <c r="N1062" s="49"/>
      <c r="O1062" s="12"/>
      <c r="P1062" s="12"/>
      <c r="Q1062" s="12"/>
      <c r="R1062" s="12"/>
      <c r="S1062" s="12"/>
    </row>
    <row r="1063" spans="1:19" s="1" customFormat="1" x14ac:dyDescent="0.4">
      <c r="A1063" s="12"/>
      <c r="B1063" s="12"/>
      <c r="C1063" s="42"/>
      <c r="D1063" s="12"/>
      <c r="E1063" s="12"/>
      <c r="F1063" s="12"/>
      <c r="G1063" s="12"/>
      <c r="H1063" s="12"/>
      <c r="I1063" s="12"/>
      <c r="J1063" s="12"/>
      <c r="K1063" s="12"/>
      <c r="L1063" s="12"/>
      <c r="M1063" s="49"/>
      <c r="N1063" s="49"/>
      <c r="O1063" s="12"/>
      <c r="P1063" s="12"/>
      <c r="Q1063" s="12"/>
      <c r="R1063" s="12"/>
      <c r="S1063" s="12"/>
    </row>
    <row r="1064" spans="1:19" s="1" customFormat="1" x14ac:dyDescent="0.4">
      <c r="A1064" s="12"/>
      <c r="B1064" s="12"/>
      <c r="C1064" s="42"/>
      <c r="D1064" s="12"/>
      <c r="E1064" s="12"/>
      <c r="F1064" s="12"/>
      <c r="G1064" s="12"/>
      <c r="H1064" s="12"/>
      <c r="I1064" s="12"/>
      <c r="J1064" s="12"/>
      <c r="K1064" s="12"/>
      <c r="L1064" s="12"/>
      <c r="M1064" s="49"/>
      <c r="N1064" s="49"/>
      <c r="O1064" s="12"/>
      <c r="P1064" s="12"/>
      <c r="Q1064" s="12"/>
      <c r="R1064" s="12"/>
      <c r="S1064" s="12"/>
    </row>
    <row r="1065" spans="1:19" s="1" customFormat="1" x14ac:dyDescent="0.4">
      <c r="A1065" s="12"/>
      <c r="B1065" s="12"/>
      <c r="C1065" s="42"/>
      <c r="D1065" s="12"/>
      <c r="E1065" s="12"/>
      <c r="F1065" s="12"/>
      <c r="G1065" s="12"/>
      <c r="H1065" s="12"/>
      <c r="I1065" s="12"/>
      <c r="J1065" s="12"/>
      <c r="K1065" s="12"/>
      <c r="L1065" s="12"/>
      <c r="M1065" s="49"/>
      <c r="N1065" s="49"/>
      <c r="O1065" s="12"/>
      <c r="P1065" s="12"/>
      <c r="Q1065" s="12"/>
      <c r="R1065" s="12"/>
      <c r="S1065" s="12"/>
    </row>
    <row r="1066" spans="1:19" s="1" customFormat="1" x14ac:dyDescent="0.4">
      <c r="A1066" s="12"/>
      <c r="B1066" s="12"/>
      <c r="C1066" s="42"/>
      <c r="D1066" s="12"/>
      <c r="E1066" s="12"/>
      <c r="F1066" s="12"/>
      <c r="G1066" s="12"/>
      <c r="H1066" s="12"/>
      <c r="I1066" s="12"/>
      <c r="J1066" s="12"/>
      <c r="K1066" s="12"/>
      <c r="L1066" s="12"/>
      <c r="M1066" s="49"/>
      <c r="N1066" s="49"/>
      <c r="O1066" s="12"/>
      <c r="P1066" s="12"/>
      <c r="Q1066" s="12"/>
      <c r="R1066" s="12"/>
      <c r="S1066" s="12"/>
    </row>
    <row r="1067" spans="1:19" s="1" customFormat="1" x14ac:dyDescent="0.4">
      <c r="A1067" s="12"/>
      <c r="B1067" s="12"/>
      <c r="C1067" s="42"/>
      <c r="D1067" s="12"/>
      <c r="E1067" s="12"/>
      <c r="F1067" s="12"/>
      <c r="G1067" s="12"/>
      <c r="H1067" s="12"/>
      <c r="I1067" s="12"/>
      <c r="J1067" s="12"/>
      <c r="K1067" s="12"/>
      <c r="L1067" s="12"/>
      <c r="M1067" s="49"/>
      <c r="N1067" s="49"/>
      <c r="O1067" s="12"/>
      <c r="P1067" s="12"/>
      <c r="Q1067" s="12"/>
      <c r="R1067" s="12"/>
      <c r="S1067" s="12"/>
    </row>
    <row r="1068" spans="1:19" s="1" customFormat="1" x14ac:dyDescent="0.4">
      <c r="A1068" s="12"/>
      <c r="B1068" s="12"/>
      <c r="C1068" s="42"/>
      <c r="D1068" s="12"/>
      <c r="E1068" s="12"/>
      <c r="F1068" s="12"/>
      <c r="G1068" s="12"/>
      <c r="H1068" s="12"/>
      <c r="I1068" s="12"/>
      <c r="J1068" s="12"/>
      <c r="K1068" s="12"/>
      <c r="L1068" s="12"/>
      <c r="M1068" s="49"/>
      <c r="N1068" s="49"/>
      <c r="O1068" s="12"/>
      <c r="P1068" s="12"/>
      <c r="Q1068" s="12"/>
      <c r="R1068" s="12"/>
      <c r="S1068" s="12"/>
    </row>
    <row r="1069" spans="1:19" s="1" customFormat="1" x14ac:dyDescent="0.4">
      <c r="A1069" s="12"/>
      <c r="B1069" s="12"/>
      <c r="C1069" s="42"/>
      <c r="D1069" s="12"/>
      <c r="E1069" s="12"/>
      <c r="F1069" s="12"/>
      <c r="G1069" s="12"/>
      <c r="H1069" s="12"/>
      <c r="I1069" s="12"/>
      <c r="J1069" s="12"/>
      <c r="K1069" s="12"/>
      <c r="L1069" s="12"/>
      <c r="M1069" s="49"/>
      <c r="N1069" s="49"/>
      <c r="O1069" s="12"/>
      <c r="P1069" s="12"/>
      <c r="Q1069" s="12"/>
      <c r="R1069" s="12"/>
      <c r="S1069" s="12"/>
    </row>
    <row r="1070" spans="1:19" s="1" customFormat="1" x14ac:dyDescent="0.4">
      <c r="A1070" s="12"/>
      <c r="B1070" s="12"/>
      <c r="C1070" s="42"/>
      <c r="D1070" s="12"/>
      <c r="E1070" s="12"/>
      <c r="F1070" s="12"/>
      <c r="G1070" s="12"/>
      <c r="H1070" s="12"/>
      <c r="I1070" s="12"/>
      <c r="J1070" s="12"/>
      <c r="K1070" s="12"/>
      <c r="L1070" s="12"/>
      <c r="M1070" s="49"/>
      <c r="N1070" s="49"/>
      <c r="O1070" s="12"/>
      <c r="P1070" s="12"/>
      <c r="Q1070" s="12"/>
      <c r="R1070" s="12"/>
      <c r="S1070" s="12"/>
    </row>
    <row r="1071" spans="1:19" s="1" customFormat="1" x14ac:dyDescent="0.4">
      <c r="A1071" s="12"/>
      <c r="B1071" s="12"/>
      <c r="C1071" s="42"/>
      <c r="D1071" s="12"/>
      <c r="E1071" s="12"/>
      <c r="F1071" s="12"/>
      <c r="G1071" s="12"/>
      <c r="H1071" s="12"/>
      <c r="I1071" s="12"/>
      <c r="J1071" s="12"/>
      <c r="K1071" s="12"/>
      <c r="L1071" s="12"/>
      <c r="M1071" s="49"/>
      <c r="N1071" s="49"/>
      <c r="O1071" s="12"/>
      <c r="P1071" s="12"/>
      <c r="Q1071" s="12"/>
      <c r="R1071" s="12"/>
      <c r="S1071" s="12"/>
    </row>
    <row r="1072" spans="1:19" s="1" customFormat="1" x14ac:dyDescent="0.4">
      <c r="A1072" s="12"/>
      <c r="B1072" s="12"/>
      <c r="C1072" s="42"/>
      <c r="D1072" s="12"/>
      <c r="E1072" s="12"/>
      <c r="F1072" s="12"/>
      <c r="G1072" s="12"/>
      <c r="H1072" s="12"/>
      <c r="I1072" s="12"/>
      <c r="J1072" s="12"/>
      <c r="K1072" s="12"/>
      <c r="L1072" s="12"/>
      <c r="M1072" s="49"/>
      <c r="N1072" s="49"/>
      <c r="O1072" s="12"/>
      <c r="P1072" s="12"/>
      <c r="Q1072" s="12"/>
      <c r="R1072" s="12"/>
      <c r="S1072" s="12"/>
    </row>
    <row r="1073" spans="1:19" s="1" customFormat="1" x14ac:dyDescent="0.4">
      <c r="A1073" s="12"/>
      <c r="B1073" s="12"/>
      <c r="C1073" s="42"/>
      <c r="D1073" s="12"/>
      <c r="E1073" s="12"/>
      <c r="F1073" s="12"/>
      <c r="G1073" s="12"/>
      <c r="H1073" s="12"/>
      <c r="I1073" s="12"/>
      <c r="J1073" s="12"/>
      <c r="K1073" s="12"/>
      <c r="L1073" s="12"/>
      <c r="M1073" s="49"/>
      <c r="N1073" s="49"/>
      <c r="O1073" s="12"/>
      <c r="P1073" s="12"/>
      <c r="Q1073" s="12"/>
      <c r="R1073" s="12"/>
      <c r="S1073" s="12"/>
    </row>
    <row r="1074" spans="1:19" s="1" customFormat="1" x14ac:dyDescent="0.4">
      <c r="A1074" s="12"/>
      <c r="B1074" s="12"/>
      <c r="C1074" s="42"/>
      <c r="D1074" s="12"/>
      <c r="E1074" s="12"/>
      <c r="F1074" s="12"/>
      <c r="G1074" s="12"/>
      <c r="H1074" s="12"/>
      <c r="I1074" s="12"/>
      <c r="J1074" s="12"/>
      <c r="K1074" s="12"/>
      <c r="L1074" s="12"/>
      <c r="M1074" s="49"/>
      <c r="N1074" s="49"/>
      <c r="O1074" s="12"/>
      <c r="P1074" s="12"/>
      <c r="Q1074" s="12"/>
      <c r="R1074" s="12"/>
      <c r="S1074" s="12"/>
    </row>
    <row r="1075" spans="1:19" s="1" customFormat="1" x14ac:dyDescent="0.4">
      <c r="A1075" s="12"/>
      <c r="B1075" s="12"/>
      <c r="C1075" s="42"/>
      <c r="D1075" s="12"/>
      <c r="E1075" s="12"/>
      <c r="F1075" s="12"/>
      <c r="G1075" s="12"/>
      <c r="H1075" s="12"/>
      <c r="I1075" s="12"/>
      <c r="J1075" s="12"/>
      <c r="K1075" s="12"/>
      <c r="L1075" s="12"/>
      <c r="M1075" s="49"/>
      <c r="N1075" s="49"/>
      <c r="O1075" s="12"/>
      <c r="P1075" s="12"/>
      <c r="Q1075" s="12"/>
      <c r="R1075" s="12"/>
      <c r="S1075" s="12"/>
    </row>
    <row r="1076" spans="1:19" s="1" customFormat="1" x14ac:dyDescent="0.4">
      <c r="A1076" s="12"/>
      <c r="B1076" s="12"/>
      <c r="C1076" s="42"/>
      <c r="D1076" s="12"/>
      <c r="E1076" s="12"/>
      <c r="F1076" s="12"/>
      <c r="G1076" s="12"/>
      <c r="H1076" s="12"/>
      <c r="I1076" s="12"/>
      <c r="J1076" s="12"/>
      <c r="K1076" s="12"/>
      <c r="L1076" s="12"/>
      <c r="M1076" s="49"/>
      <c r="N1076" s="49"/>
      <c r="O1076" s="12"/>
      <c r="P1076" s="12"/>
      <c r="Q1076" s="12"/>
      <c r="R1076" s="12"/>
      <c r="S1076" s="12"/>
    </row>
    <row r="1077" spans="1:19" s="1" customFormat="1" x14ac:dyDescent="0.4">
      <c r="A1077" s="12"/>
      <c r="B1077" s="12"/>
      <c r="C1077" s="42"/>
      <c r="D1077" s="12"/>
      <c r="E1077" s="12"/>
      <c r="F1077" s="12"/>
      <c r="G1077" s="12"/>
      <c r="H1077" s="12"/>
      <c r="I1077" s="12"/>
      <c r="J1077" s="12"/>
      <c r="K1077" s="12"/>
      <c r="L1077" s="12"/>
      <c r="M1077" s="49"/>
      <c r="N1077" s="49"/>
      <c r="O1077" s="12"/>
      <c r="P1077" s="12"/>
      <c r="Q1077" s="12"/>
      <c r="R1077" s="12"/>
      <c r="S1077" s="12"/>
    </row>
    <row r="1078" spans="1:19" s="1" customFormat="1" x14ac:dyDescent="0.4">
      <c r="A1078" s="12"/>
      <c r="B1078" s="12"/>
      <c r="C1078" s="42"/>
      <c r="D1078" s="12"/>
      <c r="E1078" s="12"/>
      <c r="F1078" s="12"/>
      <c r="G1078" s="12"/>
      <c r="H1078" s="12"/>
      <c r="I1078" s="12"/>
      <c r="J1078" s="12"/>
      <c r="K1078" s="12"/>
      <c r="L1078" s="12"/>
      <c r="M1078" s="49"/>
      <c r="N1078" s="49"/>
      <c r="O1078" s="12"/>
      <c r="P1078" s="12"/>
      <c r="Q1078" s="12"/>
      <c r="R1078" s="12"/>
      <c r="S1078" s="12"/>
    </row>
    <row r="1079" spans="1:19" s="1" customFormat="1" x14ac:dyDescent="0.4">
      <c r="A1079" s="12"/>
      <c r="B1079" s="12"/>
      <c r="C1079" s="42"/>
      <c r="D1079" s="12"/>
      <c r="E1079" s="12"/>
      <c r="F1079" s="12"/>
      <c r="G1079" s="12"/>
      <c r="H1079" s="12"/>
      <c r="I1079" s="12"/>
      <c r="J1079" s="12"/>
      <c r="K1079" s="12"/>
      <c r="L1079" s="12"/>
      <c r="M1079" s="49"/>
      <c r="N1079" s="49"/>
      <c r="O1079" s="12"/>
      <c r="P1079" s="12"/>
      <c r="Q1079" s="12"/>
      <c r="R1079" s="12"/>
      <c r="S1079" s="12"/>
    </row>
    <row r="1080" spans="1:19" s="1" customFormat="1" x14ac:dyDescent="0.4">
      <c r="A1080" s="12"/>
      <c r="B1080" s="12"/>
      <c r="C1080" s="42"/>
      <c r="D1080" s="12"/>
      <c r="E1080" s="12"/>
      <c r="F1080" s="12"/>
      <c r="G1080" s="12"/>
      <c r="H1080" s="12"/>
      <c r="I1080" s="12"/>
      <c r="J1080" s="12"/>
      <c r="K1080" s="12"/>
      <c r="L1080" s="12"/>
      <c r="M1080" s="49"/>
      <c r="N1080" s="49"/>
      <c r="O1080" s="12"/>
      <c r="P1080" s="12"/>
      <c r="Q1080" s="12"/>
      <c r="R1080" s="12"/>
      <c r="S1080" s="12"/>
    </row>
    <row r="1081" spans="1:19" s="1" customFormat="1" x14ac:dyDescent="0.4">
      <c r="A1081" s="12"/>
      <c r="B1081" s="12"/>
      <c r="C1081" s="42"/>
      <c r="D1081" s="12"/>
      <c r="E1081" s="12"/>
      <c r="F1081" s="12"/>
      <c r="G1081" s="12"/>
      <c r="H1081" s="12"/>
      <c r="I1081" s="12"/>
      <c r="J1081" s="12"/>
      <c r="K1081" s="12"/>
      <c r="L1081" s="12"/>
      <c r="M1081" s="49"/>
      <c r="N1081" s="49"/>
      <c r="O1081" s="12"/>
      <c r="P1081" s="12"/>
      <c r="Q1081" s="12"/>
      <c r="R1081" s="12"/>
      <c r="S1081" s="12"/>
    </row>
    <row r="1082" spans="1:19" s="1" customFormat="1" x14ac:dyDescent="0.4">
      <c r="A1082" s="12"/>
      <c r="B1082" s="12"/>
      <c r="C1082" s="42"/>
      <c r="D1082" s="12"/>
      <c r="E1082" s="12"/>
      <c r="F1082" s="12"/>
      <c r="G1082" s="12"/>
      <c r="H1082" s="12"/>
      <c r="I1082" s="12"/>
      <c r="J1082" s="12"/>
      <c r="K1082" s="12"/>
      <c r="L1082" s="12"/>
      <c r="M1082" s="49"/>
      <c r="N1082" s="49"/>
      <c r="O1082" s="12"/>
      <c r="P1082" s="12"/>
      <c r="Q1082" s="12"/>
      <c r="R1082" s="12"/>
      <c r="S1082" s="12"/>
    </row>
    <row r="1083" spans="1:19" s="1" customFormat="1" x14ac:dyDescent="0.4">
      <c r="A1083" s="12"/>
      <c r="B1083" s="12"/>
      <c r="C1083" s="42"/>
      <c r="D1083" s="12"/>
      <c r="E1083" s="12"/>
      <c r="F1083" s="12"/>
      <c r="G1083" s="12"/>
      <c r="H1083" s="12"/>
      <c r="I1083" s="12"/>
      <c r="J1083" s="12"/>
      <c r="K1083" s="12"/>
      <c r="L1083" s="12"/>
      <c r="M1083" s="49"/>
      <c r="N1083" s="49"/>
      <c r="O1083" s="12"/>
      <c r="P1083" s="12"/>
      <c r="Q1083" s="12"/>
      <c r="R1083" s="12"/>
      <c r="S1083" s="12"/>
    </row>
    <row r="1084" spans="1:19" s="1" customFormat="1" x14ac:dyDescent="0.4">
      <c r="A1084" s="12"/>
      <c r="B1084" s="12"/>
      <c r="C1084" s="42"/>
      <c r="D1084" s="12"/>
      <c r="E1084" s="12"/>
      <c r="F1084" s="12"/>
      <c r="G1084" s="12"/>
      <c r="H1084" s="12"/>
      <c r="I1084" s="12"/>
      <c r="J1084" s="12"/>
      <c r="K1084" s="12"/>
      <c r="L1084" s="12"/>
      <c r="M1084" s="49"/>
      <c r="N1084" s="49"/>
      <c r="O1084" s="12"/>
      <c r="P1084" s="12"/>
      <c r="Q1084" s="12"/>
      <c r="R1084" s="12"/>
      <c r="S1084" s="12"/>
    </row>
    <row r="1085" spans="1:19" s="1" customFormat="1" x14ac:dyDescent="0.4">
      <c r="A1085" s="12"/>
      <c r="B1085" s="12"/>
      <c r="C1085" s="42"/>
      <c r="D1085" s="12"/>
      <c r="E1085" s="12"/>
      <c r="F1085" s="12"/>
      <c r="G1085" s="12"/>
      <c r="H1085" s="12"/>
      <c r="I1085" s="12"/>
      <c r="J1085" s="12"/>
      <c r="K1085" s="12"/>
      <c r="L1085" s="12"/>
      <c r="M1085" s="49"/>
      <c r="N1085" s="49"/>
      <c r="O1085" s="12"/>
      <c r="P1085" s="12"/>
      <c r="Q1085" s="12"/>
      <c r="R1085" s="12"/>
      <c r="S1085" s="12"/>
    </row>
    <row r="1086" spans="1:19" s="1" customFormat="1" x14ac:dyDescent="0.4">
      <c r="A1086" s="12"/>
      <c r="B1086" s="12"/>
      <c r="C1086" s="42"/>
      <c r="D1086" s="12"/>
      <c r="E1086" s="12"/>
      <c r="F1086" s="12"/>
      <c r="G1086" s="12"/>
      <c r="H1086" s="12"/>
      <c r="I1086" s="12"/>
      <c r="J1086" s="12"/>
      <c r="K1086" s="12"/>
      <c r="L1086" s="12"/>
      <c r="M1086" s="49"/>
      <c r="N1086" s="49"/>
      <c r="O1086" s="12"/>
      <c r="P1086" s="12"/>
      <c r="Q1086" s="12"/>
      <c r="R1086" s="12"/>
      <c r="S1086" s="12"/>
    </row>
    <row r="1087" spans="1:19" s="1" customFormat="1" x14ac:dyDescent="0.4">
      <c r="A1087" s="12"/>
      <c r="B1087" s="12"/>
      <c r="C1087" s="42"/>
      <c r="D1087" s="12"/>
      <c r="E1087" s="12"/>
      <c r="F1087" s="12"/>
      <c r="G1087" s="12"/>
      <c r="H1087" s="12"/>
      <c r="I1087" s="12"/>
      <c r="J1087" s="12"/>
      <c r="K1087" s="12"/>
      <c r="L1087" s="12"/>
      <c r="M1087" s="49"/>
      <c r="N1087" s="49"/>
      <c r="O1087" s="12"/>
      <c r="P1087" s="12"/>
      <c r="Q1087" s="12"/>
      <c r="R1087" s="12"/>
      <c r="S1087" s="12"/>
    </row>
    <row r="1088" spans="1:19" s="1" customFormat="1" x14ac:dyDescent="0.4">
      <c r="A1088" s="12"/>
      <c r="B1088" s="12"/>
      <c r="C1088" s="42"/>
      <c r="D1088" s="12"/>
      <c r="E1088" s="12"/>
      <c r="F1088" s="12"/>
      <c r="G1088" s="12"/>
      <c r="H1088" s="12"/>
      <c r="I1088" s="12"/>
      <c r="J1088" s="12"/>
      <c r="K1088" s="12"/>
      <c r="L1088" s="12"/>
      <c r="M1088" s="49"/>
      <c r="N1088" s="49"/>
      <c r="O1088" s="12"/>
      <c r="P1088" s="12"/>
      <c r="Q1088" s="12"/>
      <c r="R1088" s="12"/>
      <c r="S1088" s="12"/>
    </row>
    <row r="1089" spans="1:19" s="1" customFormat="1" x14ac:dyDescent="0.4">
      <c r="A1089" s="12"/>
      <c r="B1089" s="12"/>
      <c r="C1089" s="42"/>
      <c r="D1089" s="12"/>
      <c r="E1089" s="12"/>
      <c r="F1089" s="12"/>
      <c r="G1089" s="12"/>
      <c r="H1089" s="12"/>
      <c r="I1089" s="12"/>
      <c r="J1089" s="12"/>
      <c r="K1089" s="12"/>
      <c r="L1089" s="12"/>
      <c r="M1089" s="49"/>
      <c r="N1089" s="49"/>
      <c r="O1089" s="12"/>
      <c r="P1089" s="12"/>
      <c r="Q1089" s="12"/>
      <c r="R1089" s="12"/>
      <c r="S1089" s="12"/>
    </row>
    <row r="1090" spans="1:19" s="1" customFormat="1" x14ac:dyDescent="0.4">
      <c r="A1090" s="12"/>
      <c r="B1090" s="12"/>
      <c r="C1090" s="42"/>
      <c r="D1090" s="12"/>
      <c r="E1090" s="12"/>
      <c r="F1090" s="12"/>
      <c r="G1090" s="12"/>
      <c r="H1090" s="12"/>
      <c r="I1090" s="12"/>
      <c r="J1090" s="12"/>
      <c r="K1090" s="12"/>
      <c r="L1090" s="12"/>
      <c r="M1090" s="49"/>
      <c r="N1090" s="49"/>
      <c r="O1090" s="12"/>
      <c r="P1090" s="12"/>
      <c r="Q1090" s="12"/>
      <c r="R1090" s="12"/>
      <c r="S1090" s="12"/>
    </row>
    <row r="1091" spans="1:19" s="1" customFormat="1" x14ac:dyDescent="0.4">
      <c r="A1091" s="12"/>
      <c r="B1091" s="12"/>
      <c r="C1091" s="42"/>
      <c r="D1091" s="12"/>
      <c r="E1091" s="12"/>
      <c r="F1091" s="12"/>
      <c r="G1091" s="12"/>
      <c r="H1091" s="12"/>
      <c r="I1091" s="12"/>
      <c r="J1091" s="12"/>
      <c r="K1091" s="12"/>
      <c r="L1091" s="12"/>
      <c r="M1091" s="49"/>
      <c r="N1091" s="49"/>
      <c r="O1091" s="12"/>
      <c r="P1091" s="12"/>
      <c r="Q1091" s="12"/>
      <c r="R1091" s="12"/>
      <c r="S1091" s="12"/>
    </row>
    <row r="1092" spans="1:19" s="1" customFormat="1" x14ac:dyDescent="0.4">
      <c r="A1092" s="12"/>
      <c r="B1092" s="12"/>
      <c r="C1092" s="42"/>
      <c r="D1092" s="12"/>
      <c r="E1092" s="12"/>
      <c r="F1092" s="12"/>
      <c r="G1092" s="12"/>
      <c r="H1092" s="12"/>
      <c r="I1092" s="12"/>
      <c r="J1092" s="12"/>
      <c r="K1092" s="12"/>
      <c r="L1092" s="12"/>
      <c r="M1092" s="49"/>
      <c r="N1092" s="49"/>
      <c r="O1092" s="12"/>
      <c r="P1092" s="12"/>
      <c r="Q1092" s="12"/>
      <c r="R1092" s="12"/>
      <c r="S1092" s="12"/>
    </row>
    <row r="1093" spans="1:19" s="1" customFormat="1" x14ac:dyDescent="0.4">
      <c r="A1093" s="12"/>
      <c r="B1093" s="12"/>
      <c r="C1093" s="42"/>
      <c r="D1093" s="12"/>
      <c r="E1093" s="12"/>
      <c r="F1093" s="12"/>
      <c r="G1093" s="12"/>
      <c r="H1093" s="12"/>
      <c r="I1093" s="12"/>
      <c r="J1093" s="12"/>
      <c r="K1093" s="12"/>
      <c r="L1093" s="12"/>
      <c r="M1093" s="49"/>
      <c r="N1093" s="49"/>
      <c r="O1093" s="12"/>
      <c r="P1093" s="12"/>
      <c r="Q1093" s="12"/>
      <c r="R1093" s="12"/>
      <c r="S1093" s="12"/>
    </row>
    <row r="1094" spans="1:19" s="1" customFormat="1" x14ac:dyDescent="0.4">
      <c r="A1094" s="12"/>
      <c r="B1094" s="12"/>
      <c r="C1094" s="42"/>
      <c r="D1094" s="12"/>
      <c r="E1094" s="12"/>
      <c r="F1094" s="12"/>
      <c r="G1094" s="12"/>
      <c r="H1094" s="12"/>
      <c r="I1094" s="12"/>
      <c r="J1094" s="12"/>
      <c r="K1094" s="12"/>
      <c r="L1094" s="12"/>
      <c r="M1094" s="49"/>
      <c r="N1094" s="49"/>
      <c r="O1094" s="12"/>
      <c r="P1094" s="12"/>
      <c r="Q1094" s="12"/>
      <c r="R1094" s="12"/>
      <c r="S1094" s="12"/>
    </row>
    <row r="1095" spans="1:19" s="1" customFormat="1" x14ac:dyDescent="0.4">
      <c r="A1095" s="12"/>
      <c r="B1095" s="12"/>
      <c r="C1095" s="42"/>
      <c r="D1095" s="12"/>
      <c r="E1095" s="12"/>
      <c r="F1095" s="12"/>
      <c r="G1095" s="12"/>
      <c r="H1095" s="12"/>
      <c r="I1095" s="12"/>
      <c r="J1095" s="12"/>
      <c r="K1095" s="12"/>
      <c r="L1095" s="12"/>
      <c r="M1095" s="49"/>
      <c r="N1095" s="49"/>
      <c r="O1095" s="12"/>
      <c r="P1095" s="12"/>
      <c r="Q1095" s="12"/>
      <c r="R1095" s="12"/>
      <c r="S1095" s="12"/>
    </row>
    <row r="1096" spans="1:19" s="1" customFormat="1" x14ac:dyDescent="0.4">
      <c r="A1096" s="12"/>
      <c r="B1096" s="12"/>
      <c r="C1096" s="42"/>
      <c r="D1096" s="12"/>
      <c r="E1096" s="12"/>
      <c r="F1096" s="12"/>
      <c r="G1096" s="12"/>
      <c r="H1096" s="12"/>
      <c r="I1096" s="12"/>
      <c r="J1096" s="12"/>
      <c r="K1096" s="12"/>
      <c r="L1096" s="12"/>
      <c r="M1096" s="49"/>
      <c r="N1096" s="49"/>
      <c r="O1096" s="12"/>
      <c r="P1096" s="12"/>
      <c r="Q1096" s="12"/>
      <c r="R1096" s="12"/>
      <c r="S1096" s="12"/>
    </row>
    <row r="1097" spans="1:19" s="1" customFormat="1" x14ac:dyDescent="0.4">
      <c r="A1097" s="12"/>
      <c r="B1097" s="12"/>
      <c r="C1097" s="42"/>
      <c r="D1097" s="12"/>
      <c r="E1097" s="12"/>
      <c r="F1097" s="12"/>
      <c r="G1097" s="12"/>
      <c r="H1097" s="12"/>
      <c r="I1097" s="12"/>
      <c r="J1097" s="12"/>
      <c r="K1097" s="12"/>
      <c r="L1097" s="12"/>
      <c r="M1097" s="49"/>
      <c r="N1097" s="49"/>
      <c r="O1097" s="12"/>
      <c r="P1097" s="12"/>
      <c r="Q1097" s="12"/>
      <c r="R1097" s="12"/>
      <c r="S1097" s="12"/>
    </row>
    <row r="1098" spans="1:19" s="1" customFormat="1" x14ac:dyDescent="0.4">
      <c r="A1098" s="12"/>
      <c r="B1098" s="12"/>
      <c r="C1098" s="42"/>
      <c r="D1098" s="12"/>
      <c r="E1098" s="12"/>
      <c r="F1098" s="12"/>
      <c r="G1098" s="12"/>
      <c r="H1098" s="12"/>
      <c r="I1098" s="12"/>
      <c r="J1098" s="12"/>
      <c r="K1098" s="12"/>
      <c r="L1098" s="12"/>
      <c r="M1098" s="49"/>
      <c r="N1098" s="49"/>
      <c r="O1098" s="12"/>
      <c r="P1098" s="12"/>
      <c r="Q1098" s="12"/>
      <c r="R1098" s="12"/>
      <c r="S1098" s="12"/>
    </row>
    <row r="1099" spans="1:19" s="1" customFormat="1" x14ac:dyDescent="0.4">
      <c r="A1099" s="12"/>
      <c r="B1099" s="12"/>
      <c r="C1099" s="42"/>
      <c r="D1099" s="12"/>
      <c r="E1099" s="12"/>
      <c r="F1099" s="12"/>
      <c r="G1099" s="12"/>
      <c r="H1099" s="12"/>
      <c r="I1099" s="12"/>
      <c r="J1099" s="12"/>
      <c r="K1099" s="12"/>
      <c r="L1099" s="12"/>
      <c r="M1099" s="49"/>
      <c r="N1099" s="49"/>
      <c r="O1099" s="12"/>
      <c r="P1099" s="12"/>
      <c r="Q1099" s="12"/>
      <c r="R1099" s="12"/>
      <c r="S1099" s="12"/>
    </row>
    <row r="1100" spans="1:19" s="1" customFormat="1" x14ac:dyDescent="0.4">
      <c r="A1100" s="12"/>
      <c r="B1100" s="12"/>
      <c r="C1100" s="42"/>
      <c r="D1100" s="12"/>
      <c r="E1100" s="12"/>
      <c r="F1100" s="12"/>
      <c r="G1100" s="12"/>
      <c r="H1100" s="12"/>
      <c r="I1100" s="12"/>
      <c r="J1100" s="12"/>
      <c r="K1100" s="12"/>
      <c r="L1100" s="12"/>
      <c r="M1100" s="49"/>
      <c r="N1100" s="49"/>
      <c r="O1100" s="12"/>
      <c r="P1100" s="12"/>
      <c r="Q1100" s="12"/>
      <c r="R1100" s="12"/>
      <c r="S1100" s="12"/>
    </row>
    <row r="1101" spans="1:19" s="1" customFormat="1" x14ac:dyDescent="0.4">
      <c r="A1101" s="12"/>
      <c r="B1101" s="12"/>
      <c r="C1101" s="42"/>
      <c r="D1101" s="12"/>
      <c r="E1101" s="12"/>
      <c r="F1101" s="12"/>
      <c r="G1101" s="12"/>
      <c r="H1101" s="12"/>
      <c r="I1101" s="12"/>
      <c r="J1101" s="12"/>
      <c r="K1101" s="12"/>
      <c r="L1101" s="12"/>
      <c r="M1101" s="49"/>
      <c r="N1101" s="49"/>
      <c r="O1101" s="12"/>
      <c r="P1101" s="12"/>
      <c r="Q1101" s="12"/>
      <c r="R1101" s="12"/>
      <c r="S1101" s="12"/>
    </row>
    <row r="1102" spans="1:19" s="1" customFormat="1" x14ac:dyDescent="0.4">
      <c r="A1102" s="12"/>
      <c r="B1102" s="12"/>
      <c r="C1102" s="42"/>
      <c r="D1102" s="12"/>
      <c r="E1102" s="12"/>
      <c r="F1102" s="12"/>
      <c r="G1102" s="12"/>
      <c r="H1102" s="12"/>
      <c r="I1102" s="12"/>
      <c r="J1102" s="12"/>
      <c r="K1102" s="12"/>
      <c r="L1102" s="12"/>
      <c r="M1102" s="49"/>
      <c r="N1102" s="49"/>
      <c r="O1102" s="12"/>
      <c r="P1102" s="12"/>
      <c r="Q1102" s="12"/>
      <c r="R1102" s="12"/>
      <c r="S1102" s="12"/>
    </row>
    <row r="1103" spans="1:19" s="1" customFormat="1" x14ac:dyDescent="0.4">
      <c r="A1103" s="12"/>
      <c r="B1103" s="12"/>
      <c r="C1103" s="42"/>
      <c r="D1103" s="12"/>
      <c r="E1103" s="12"/>
      <c r="F1103" s="12"/>
      <c r="G1103" s="12"/>
      <c r="H1103" s="12"/>
      <c r="I1103" s="12"/>
      <c r="J1103" s="12"/>
      <c r="K1103" s="12"/>
      <c r="L1103" s="12"/>
      <c r="M1103" s="49"/>
      <c r="N1103" s="49"/>
      <c r="O1103" s="12"/>
      <c r="P1103" s="12"/>
      <c r="Q1103" s="12"/>
      <c r="R1103" s="12"/>
      <c r="S1103" s="12"/>
    </row>
    <row r="1104" spans="1:19" s="1" customFormat="1" x14ac:dyDescent="0.4">
      <c r="A1104" s="12"/>
      <c r="B1104" s="12"/>
      <c r="C1104" s="42"/>
      <c r="D1104" s="12"/>
      <c r="E1104" s="12"/>
      <c r="F1104" s="12"/>
      <c r="G1104" s="12"/>
      <c r="H1104" s="12"/>
      <c r="I1104" s="12"/>
      <c r="J1104" s="12"/>
      <c r="K1104" s="12"/>
      <c r="L1104" s="12"/>
      <c r="M1104" s="49"/>
      <c r="N1104" s="49"/>
      <c r="O1104" s="12"/>
      <c r="P1104" s="12"/>
      <c r="Q1104" s="12"/>
      <c r="R1104" s="12"/>
      <c r="S1104" s="12"/>
    </row>
    <row r="1105" spans="1:19" s="1" customFormat="1" x14ac:dyDescent="0.4">
      <c r="A1105" s="12"/>
      <c r="B1105" s="12"/>
      <c r="C1105" s="42"/>
      <c r="D1105" s="12"/>
      <c r="E1105" s="12"/>
      <c r="F1105" s="12"/>
      <c r="G1105" s="12"/>
      <c r="H1105" s="12"/>
      <c r="I1105" s="12"/>
      <c r="J1105" s="12"/>
      <c r="K1105" s="12"/>
      <c r="L1105" s="12"/>
      <c r="M1105" s="49"/>
      <c r="N1105" s="49"/>
      <c r="O1105" s="12"/>
      <c r="P1105" s="12"/>
      <c r="Q1105" s="12"/>
      <c r="R1105" s="12"/>
      <c r="S1105" s="12"/>
    </row>
    <row r="1106" spans="1:19" s="1" customFormat="1" x14ac:dyDescent="0.4">
      <c r="A1106" s="12"/>
      <c r="B1106" s="12"/>
      <c r="C1106" s="42"/>
      <c r="D1106" s="12"/>
      <c r="E1106" s="12"/>
      <c r="F1106" s="12"/>
      <c r="G1106" s="12"/>
      <c r="H1106" s="12"/>
      <c r="I1106" s="12"/>
      <c r="J1106" s="12"/>
      <c r="K1106" s="12"/>
      <c r="L1106" s="12"/>
      <c r="M1106" s="49"/>
      <c r="N1106" s="49"/>
      <c r="O1106" s="12"/>
      <c r="P1106" s="12"/>
      <c r="Q1106" s="12"/>
      <c r="R1106" s="12"/>
      <c r="S1106" s="12"/>
    </row>
    <row r="1107" spans="1:19" s="1" customFormat="1" x14ac:dyDescent="0.4">
      <c r="A1107" s="12"/>
      <c r="B1107" s="12"/>
      <c r="C1107" s="42"/>
      <c r="D1107" s="12"/>
      <c r="E1107" s="12"/>
      <c r="F1107" s="12"/>
      <c r="G1107" s="12"/>
      <c r="H1107" s="12"/>
      <c r="I1107" s="12"/>
      <c r="J1107" s="12"/>
      <c r="K1107" s="12"/>
      <c r="L1107" s="12"/>
      <c r="M1107" s="49"/>
      <c r="N1107" s="49"/>
      <c r="O1107" s="12"/>
      <c r="P1107" s="12"/>
      <c r="Q1107" s="12"/>
      <c r="R1107" s="12"/>
      <c r="S1107" s="12"/>
    </row>
    <row r="1108" spans="1:19" s="1" customFormat="1" x14ac:dyDescent="0.4">
      <c r="A1108" s="12"/>
      <c r="B1108" s="12"/>
      <c r="C1108" s="42"/>
      <c r="D1108" s="12"/>
      <c r="E1108" s="12"/>
      <c r="F1108" s="12"/>
      <c r="G1108" s="12"/>
      <c r="H1108" s="12"/>
      <c r="I1108" s="12"/>
      <c r="J1108" s="12"/>
      <c r="K1108" s="12"/>
      <c r="L1108" s="12"/>
      <c r="M1108" s="49"/>
      <c r="N1108" s="49"/>
      <c r="O1108" s="12"/>
      <c r="P1108" s="12"/>
      <c r="Q1108" s="12"/>
      <c r="R1108" s="12"/>
      <c r="S1108" s="12"/>
    </row>
    <row r="1109" spans="1:19" s="1" customFormat="1" x14ac:dyDescent="0.4">
      <c r="A1109" s="12"/>
      <c r="B1109" s="12"/>
      <c r="C1109" s="42"/>
      <c r="D1109" s="12"/>
      <c r="E1109" s="12"/>
      <c r="F1109" s="12"/>
      <c r="G1109" s="12"/>
      <c r="H1109" s="12"/>
      <c r="I1109" s="12"/>
      <c r="J1109" s="12"/>
      <c r="K1109" s="12"/>
      <c r="L1109" s="12"/>
      <c r="M1109" s="49"/>
      <c r="N1109" s="49"/>
      <c r="O1109" s="12"/>
      <c r="P1109" s="12"/>
      <c r="Q1109" s="12"/>
      <c r="R1109" s="12"/>
      <c r="S1109" s="12"/>
    </row>
    <row r="1110" spans="1:19" s="1" customFormat="1" x14ac:dyDescent="0.4">
      <c r="A1110" s="12"/>
      <c r="B1110" s="12"/>
      <c r="C1110" s="42"/>
      <c r="D1110" s="12"/>
      <c r="E1110" s="12"/>
      <c r="F1110" s="12"/>
      <c r="G1110" s="12"/>
      <c r="H1110" s="12"/>
      <c r="I1110" s="12"/>
      <c r="J1110" s="12"/>
      <c r="K1110" s="12"/>
      <c r="L1110" s="12"/>
      <c r="M1110" s="49"/>
      <c r="N1110" s="49"/>
      <c r="O1110" s="12"/>
      <c r="P1110" s="12"/>
      <c r="Q1110" s="12"/>
      <c r="R1110" s="12"/>
      <c r="S1110" s="12"/>
    </row>
    <row r="1111" spans="1:19" s="1" customFormat="1" x14ac:dyDescent="0.4">
      <c r="A1111" s="12"/>
      <c r="B1111" s="12"/>
      <c r="C1111" s="42"/>
      <c r="D1111" s="12"/>
      <c r="E1111" s="12"/>
      <c r="F1111" s="12"/>
      <c r="G1111" s="12"/>
      <c r="H1111" s="12"/>
      <c r="I1111" s="12"/>
      <c r="J1111" s="12"/>
      <c r="K1111" s="12"/>
      <c r="L1111" s="12"/>
      <c r="M1111" s="49"/>
      <c r="N1111" s="49"/>
      <c r="O1111" s="12"/>
      <c r="P1111" s="12"/>
      <c r="Q1111" s="12"/>
      <c r="R1111" s="12"/>
      <c r="S1111" s="12"/>
    </row>
    <row r="1112" spans="1:19" s="1" customFormat="1" x14ac:dyDescent="0.4">
      <c r="A1112" s="12"/>
      <c r="B1112" s="12"/>
      <c r="C1112" s="42"/>
      <c r="D1112" s="12"/>
      <c r="E1112" s="12"/>
      <c r="F1112" s="12"/>
      <c r="G1112" s="12"/>
      <c r="H1112" s="12"/>
      <c r="I1112" s="12"/>
      <c r="J1112" s="12"/>
      <c r="K1112" s="12"/>
      <c r="L1112" s="12"/>
      <c r="M1112" s="49"/>
      <c r="N1112" s="49"/>
      <c r="O1112" s="12"/>
      <c r="P1112" s="12"/>
      <c r="Q1112" s="12"/>
      <c r="R1112" s="12"/>
      <c r="S1112" s="12"/>
    </row>
    <row r="1113" spans="1:19" s="1" customFormat="1" x14ac:dyDescent="0.4">
      <c r="A1113" s="12"/>
      <c r="B1113" s="12"/>
      <c r="C1113" s="42"/>
      <c r="D1113" s="12"/>
      <c r="E1113" s="12"/>
      <c r="F1113" s="12"/>
      <c r="G1113" s="12"/>
      <c r="H1113" s="12"/>
      <c r="I1113" s="12"/>
      <c r="J1113" s="12"/>
      <c r="K1113" s="12"/>
      <c r="L1113" s="12"/>
      <c r="M1113" s="49"/>
      <c r="N1113" s="49"/>
      <c r="O1113" s="12"/>
      <c r="P1113" s="12"/>
      <c r="Q1113" s="12"/>
      <c r="R1113" s="12"/>
      <c r="S1113" s="12"/>
    </row>
    <row r="1114" spans="1:19" s="1" customFormat="1" x14ac:dyDescent="0.4">
      <c r="A1114" s="12"/>
      <c r="B1114" s="12"/>
      <c r="C1114" s="42"/>
      <c r="D1114" s="12"/>
      <c r="E1114" s="12"/>
      <c r="F1114" s="12"/>
      <c r="G1114" s="12"/>
      <c r="H1114" s="12"/>
      <c r="I1114" s="12"/>
      <c r="J1114" s="12"/>
      <c r="K1114" s="12"/>
      <c r="L1114" s="12"/>
      <c r="M1114" s="49"/>
      <c r="N1114" s="49"/>
      <c r="O1114" s="12"/>
      <c r="P1114" s="12"/>
      <c r="Q1114" s="12"/>
      <c r="R1114" s="12"/>
      <c r="S1114" s="12"/>
    </row>
    <row r="1115" spans="1:19" s="1" customFormat="1" x14ac:dyDescent="0.4">
      <c r="A1115" s="12"/>
      <c r="B1115" s="12"/>
      <c r="C1115" s="42"/>
      <c r="D1115" s="12"/>
      <c r="E1115" s="12"/>
      <c r="F1115" s="12"/>
      <c r="G1115" s="12"/>
      <c r="H1115" s="12"/>
      <c r="I1115" s="12"/>
      <c r="J1115" s="12"/>
      <c r="K1115" s="12"/>
      <c r="L1115" s="12"/>
      <c r="M1115" s="49"/>
      <c r="N1115" s="49"/>
      <c r="O1115" s="12"/>
      <c r="P1115" s="12"/>
      <c r="Q1115" s="12"/>
      <c r="R1115" s="12"/>
      <c r="S1115" s="12"/>
    </row>
    <row r="1116" spans="1:19" s="1" customFormat="1" x14ac:dyDescent="0.4">
      <c r="A1116" s="12"/>
      <c r="B1116" s="12"/>
      <c r="C1116" s="42"/>
      <c r="D1116" s="12"/>
      <c r="E1116" s="12"/>
      <c r="F1116" s="12"/>
      <c r="G1116" s="12"/>
      <c r="H1116" s="12"/>
      <c r="I1116" s="12"/>
      <c r="J1116" s="12"/>
      <c r="K1116" s="12"/>
      <c r="L1116" s="12"/>
      <c r="M1116" s="49"/>
      <c r="N1116" s="49"/>
      <c r="O1116" s="12"/>
      <c r="P1116" s="12"/>
      <c r="Q1116" s="12"/>
      <c r="R1116" s="12"/>
      <c r="S1116" s="12"/>
    </row>
    <row r="1117" spans="1:19" s="1" customFormat="1" x14ac:dyDescent="0.4">
      <c r="A1117" s="12"/>
      <c r="B1117" s="12"/>
      <c r="C1117" s="42"/>
      <c r="D1117" s="12"/>
      <c r="E1117" s="12"/>
      <c r="F1117" s="12"/>
      <c r="G1117" s="12"/>
      <c r="H1117" s="12"/>
      <c r="I1117" s="12"/>
      <c r="J1117" s="12"/>
      <c r="K1117" s="12"/>
      <c r="L1117" s="12"/>
      <c r="M1117" s="49"/>
      <c r="N1117" s="49"/>
      <c r="O1117" s="12"/>
      <c r="P1117" s="12"/>
      <c r="Q1117" s="12"/>
      <c r="R1117" s="12"/>
      <c r="S1117" s="12"/>
    </row>
    <row r="1118" spans="1:19" s="1" customFormat="1" x14ac:dyDescent="0.4">
      <c r="A1118" s="12"/>
      <c r="B1118" s="12"/>
      <c r="C1118" s="42"/>
      <c r="D1118" s="12"/>
      <c r="E1118" s="12"/>
      <c r="F1118" s="12"/>
      <c r="G1118" s="12"/>
      <c r="H1118" s="12"/>
      <c r="I1118" s="12"/>
      <c r="J1118" s="12"/>
      <c r="K1118" s="12"/>
      <c r="L1118" s="12"/>
      <c r="M1118" s="49"/>
      <c r="N1118" s="49"/>
      <c r="O1118" s="12"/>
      <c r="P1118" s="12"/>
      <c r="Q1118" s="12"/>
      <c r="R1118" s="12"/>
      <c r="S1118" s="12"/>
    </row>
    <row r="1119" spans="1:19" s="1" customFormat="1" x14ac:dyDescent="0.4">
      <c r="A1119" s="12"/>
      <c r="B1119" s="12"/>
      <c r="C1119" s="42"/>
      <c r="D1119" s="12"/>
      <c r="E1119" s="12"/>
      <c r="F1119" s="12"/>
      <c r="G1119" s="12"/>
      <c r="H1119" s="12"/>
      <c r="I1119" s="12"/>
      <c r="J1119" s="12"/>
      <c r="K1119" s="12"/>
      <c r="L1119" s="12"/>
      <c r="M1119" s="49"/>
      <c r="N1119" s="49"/>
      <c r="O1119" s="12"/>
      <c r="P1119" s="12"/>
      <c r="Q1119" s="12"/>
      <c r="R1119" s="12"/>
      <c r="S1119" s="12"/>
    </row>
    <row r="1120" spans="1:19" s="1" customFormat="1" x14ac:dyDescent="0.4">
      <c r="A1120" s="12"/>
      <c r="B1120" s="12"/>
      <c r="C1120" s="42"/>
      <c r="D1120" s="12"/>
      <c r="E1120" s="12"/>
      <c r="F1120" s="12"/>
      <c r="G1120" s="12"/>
      <c r="H1120" s="12"/>
      <c r="I1120" s="12"/>
      <c r="J1120" s="12"/>
      <c r="K1120" s="12"/>
      <c r="L1120" s="12"/>
      <c r="M1120" s="49"/>
      <c r="N1120" s="49"/>
      <c r="O1120" s="12"/>
      <c r="P1120" s="12"/>
      <c r="Q1120" s="12"/>
      <c r="R1120" s="12"/>
      <c r="S1120" s="12"/>
    </row>
    <row r="1121" spans="1:19" s="1" customFormat="1" x14ac:dyDescent="0.4">
      <c r="A1121" s="12"/>
      <c r="B1121" s="12"/>
      <c r="C1121" s="42"/>
      <c r="D1121" s="12"/>
      <c r="E1121" s="12"/>
      <c r="F1121" s="12"/>
      <c r="G1121" s="12"/>
      <c r="H1121" s="12"/>
      <c r="I1121" s="12"/>
      <c r="J1121" s="12"/>
      <c r="K1121" s="12"/>
      <c r="L1121" s="12"/>
      <c r="M1121" s="49"/>
      <c r="N1121" s="49"/>
      <c r="O1121" s="12"/>
      <c r="P1121" s="12"/>
      <c r="Q1121" s="12"/>
      <c r="R1121" s="12"/>
      <c r="S1121" s="12"/>
    </row>
    <row r="1122" spans="1:19" s="1" customFormat="1" x14ac:dyDescent="0.4">
      <c r="A1122" s="12"/>
      <c r="B1122" s="12"/>
      <c r="C1122" s="42"/>
      <c r="D1122" s="12"/>
      <c r="E1122" s="12"/>
      <c r="F1122" s="12"/>
      <c r="G1122" s="12"/>
      <c r="H1122" s="12"/>
      <c r="I1122" s="12"/>
      <c r="J1122" s="12"/>
      <c r="K1122" s="12"/>
      <c r="L1122" s="12"/>
      <c r="M1122" s="49"/>
      <c r="N1122" s="49"/>
      <c r="O1122" s="12"/>
      <c r="P1122" s="12"/>
      <c r="Q1122" s="12"/>
      <c r="R1122" s="12"/>
      <c r="S1122" s="12"/>
    </row>
    <row r="1123" spans="1:19" s="1" customFormat="1" x14ac:dyDescent="0.4">
      <c r="A1123" s="12"/>
      <c r="B1123" s="12"/>
      <c r="C1123" s="42"/>
      <c r="D1123" s="12"/>
      <c r="E1123" s="12"/>
      <c r="F1123" s="12"/>
      <c r="G1123" s="12"/>
      <c r="H1123" s="12"/>
      <c r="I1123" s="12"/>
      <c r="J1123" s="12"/>
      <c r="K1123" s="12"/>
      <c r="L1123" s="12"/>
      <c r="M1123" s="49"/>
      <c r="N1123" s="49"/>
      <c r="O1123" s="12"/>
      <c r="P1123" s="12"/>
      <c r="Q1123" s="12"/>
      <c r="R1123" s="12"/>
      <c r="S1123" s="12"/>
    </row>
    <row r="1124" spans="1:19" s="1" customFormat="1" x14ac:dyDescent="0.4">
      <c r="A1124" s="12"/>
      <c r="B1124" s="12"/>
      <c r="C1124" s="42"/>
      <c r="D1124" s="12"/>
      <c r="E1124" s="12"/>
      <c r="F1124" s="12"/>
      <c r="G1124" s="12"/>
      <c r="H1124" s="12"/>
      <c r="I1124" s="12"/>
      <c r="J1124" s="12"/>
      <c r="K1124" s="12"/>
      <c r="L1124" s="12"/>
      <c r="M1124" s="49"/>
      <c r="N1124" s="49"/>
      <c r="O1124" s="12"/>
      <c r="P1124" s="12"/>
      <c r="Q1124" s="12"/>
      <c r="R1124" s="12"/>
      <c r="S1124" s="12"/>
    </row>
    <row r="1125" spans="1:19" s="1" customFormat="1" x14ac:dyDescent="0.4">
      <c r="A1125" s="12"/>
      <c r="B1125" s="12"/>
      <c r="C1125" s="42"/>
      <c r="D1125" s="12"/>
      <c r="E1125" s="12"/>
      <c r="F1125" s="12"/>
      <c r="G1125" s="12"/>
      <c r="H1125" s="12"/>
      <c r="I1125" s="12"/>
      <c r="J1125" s="12"/>
      <c r="K1125" s="12"/>
      <c r="L1125" s="12"/>
      <c r="M1125" s="49"/>
      <c r="N1125" s="49"/>
      <c r="O1125" s="12"/>
      <c r="P1125" s="12"/>
      <c r="Q1125" s="12"/>
      <c r="R1125" s="12"/>
      <c r="S1125" s="12"/>
    </row>
    <row r="1126" spans="1:19" s="1" customFormat="1" x14ac:dyDescent="0.4">
      <c r="A1126" s="12"/>
      <c r="B1126" s="12"/>
      <c r="C1126" s="42"/>
      <c r="D1126" s="12"/>
      <c r="E1126" s="12"/>
      <c r="F1126" s="12"/>
      <c r="G1126" s="12"/>
      <c r="H1126" s="12"/>
      <c r="I1126" s="12"/>
      <c r="J1126" s="12"/>
      <c r="K1126" s="12"/>
      <c r="L1126" s="12"/>
      <c r="M1126" s="49"/>
      <c r="N1126" s="49"/>
      <c r="O1126" s="12"/>
      <c r="P1126" s="12"/>
      <c r="Q1126" s="12"/>
      <c r="R1126" s="12"/>
      <c r="S1126" s="12"/>
    </row>
    <row r="1127" spans="1:19" s="1" customFormat="1" x14ac:dyDescent="0.4">
      <c r="A1127" s="12"/>
      <c r="B1127" s="12"/>
      <c r="C1127" s="42"/>
      <c r="D1127" s="12"/>
      <c r="E1127" s="12"/>
      <c r="F1127" s="12"/>
      <c r="G1127" s="12"/>
      <c r="H1127" s="12"/>
      <c r="I1127" s="12"/>
      <c r="J1127" s="12"/>
      <c r="K1127" s="12"/>
      <c r="L1127" s="12"/>
      <c r="M1127" s="49"/>
      <c r="N1127" s="49"/>
      <c r="O1127" s="12"/>
      <c r="P1127" s="12"/>
      <c r="Q1127" s="12"/>
      <c r="R1127" s="12"/>
      <c r="S1127" s="12"/>
    </row>
    <row r="1128" spans="1:19" s="1" customFormat="1" x14ac:dyDescent="0.4">
      <c r="A1128" s="12"/>
      <c r="B1128" s="12"/>
      <c r="C1128" s="42"/>
      <c r="D1128" s="12"/>
      <c r="E1128" s="12"/>
      <c r="F1128" s="12"/>
      <c r="G1128" s="12"/>
      <c r="H1128" s="12"/>
      <c r="I1128" s="12"/>
      <c r="J1128" s="12"/>
      <c r="K1128" s="12"/>
      <c r="L1128" s="12"/>
      <c r="M1128" s="49"/>
      <c r="N1128" s="49"/>
      <c r="O1128" s="12"/>
      <c r="P1128" s="12"/>
      <c r="Q1128" s="12"/>
      <c r="R1128" s="12"/>
      <c r="S1128" s="12"/>
    </row>
    <row r="1129" spans="1:19" s="1" customFormat="1" x14ac:dyDescent="0.4">
      <c r="A1129" s="12"/>
      <c r="B1129" s="12"/>
      <c r="C1129" s="42"/>
      <c r="D1129" s="12"/>
      <c r="E1129" s="12"/>
      <c r="F1129" s="12"/>
      <c r="G1129" s="12"/>
      <c r="H1129" s="12"/>
      <c r="I1129" s="12"/>
      <c r="J1129" s="12"/>
      <c r="K1129" s="12"/>
      <c r="L1129" s="12"/>
      <c r="M1129" s="49"/>
      <c r="N1129" s="49"/>
      <c r="O1129" s="12"/>
      <c r="P1129" s="12"/>
      <c r="Q1129" s="12"/>
      <c r="R1129" s="12"/>
      <c r="S1129" s="12"/>
    </row>
    <row r="1130" spans="1:19" s="1" customFormat="1" x14ac:dyDescent="0.4">
      <c r="A1130" s="12"/>
      <c r="B1130" s="12"/>
      <c r="C1130" s="42"/>
      <c r="D1130" s="12"/>
      <c r="E1130" s="12"/>
      <c r="F1130" s="12"/>
      <c r="G1130" s="12"/>
      <c r="H1130" s="12"/>
      <c r="I1130" s="12"/>
      <c r="J1130" s="12"/>
      <c r="K1130" s="12"/>
      <c r="L1130" s="12"/>
      <c r="M1130" s="49"/>
      <c r="N1130" s="49"/>
      <c r="O1130" s="12"/>
      <c r="P1130" s="12"/>
      <c r="Q1130" s="12"/>
      <c r="R1130" s="12"/>
      <c r="S1130" s="12"/>
    </row>
    <row r="1131" spans="1:19" s="1" customFormat="1" x14ac:dyDescent="0.4">
      <c r="A1131" s="12"/>
      <c r="B1131" s="12"/>
      <c r="C1131" s="42"/>
      <c r="D1131" s="12"/>
      <c r="E1131" s="12"/>
      <c r="F1131" s="12"/>
      <c r="G1131" s="12"/>
      <c r="H1131" s="12"/>
      <c r="I1131" s="12"/>
      <c r="J1131" s="12"/>
      <c r="K1131" s="12"/>
      <c r="L1131" s="12"/>
      <c r="M1131" s="49"/>
      <c r="N1131" s="49"/>
      <c r="O1131" s="12"/>
      <c r="P1131" s="12"/>
      <c r="Q1131" s="12"/>
      <c r="R1131" s="12"/>
      <c r="S1131" s="12"/>
    </row>
    <row r="1132" spans="1:19" s="1" customFormat="1" x14ac:dyDescent="0.4">
      <c r="A1132" s="12"/>
      <c r="B1132" s="12"/>
      <c r="C1132" s="42"/>
      <c r="D1132" s="12"/>
      <c r="E1132" s="12"/>
      <c r="F1132" s="12"/>
      <c r="G1132" s="12"/>
      <c r="H1132" s="12"/>
      <c r="I1132" s="12"/>
      <c r="J1132" s="12"/>
      <c r="K1132" s="12"/>
      <c r="L1132" s="12"/>
      <c r="M1132" s="49"/>
      <c r="N1132" s="49"/>
      <c r="O1132" s="12"/>
      <c r="P1132" s="12"/>
      <c r="Q1132" s="12"/>
      <c r="R1132" s="12"/>
      <c r="S1132" s="12"/>
    </row>
    <row r="1133" spans="1:19" s="1" customFormat="1" x14ac:dyDescent="0.4">
      <c r="A1133" s="12"/>
      <c r="B1133" s="12"/>
      <c r="C1133" s="42"/>
      <c r="D1133" s="12"/>
      <c r="E1133" s="12"/>
      <c r="F1133" s="12"/>
      <c r="G1133" s="12"/>
      <c r="H1133" s="12"/>
      <c r="I1133" s="12"/>
      <c r="J1133" s="12"/>
      <c r="K1133" s="12"/>
      <c r="L1133" s="12"/>
      <c r="M1133" s="49"/>
      <c r="N1133" s="49"/>
      <c r="O1133" s="12"/>
      <c r="P1133" s="12"/>
      <c r="Q1133" s="12"/>
      <c r="R1133" s="12"/>
      <c r="S1133" s="12"/>
    </row>
    <row r="1134" spans="1:19" s="1" customFormat="1" x14ac:dyDescent="0.4">
      <c r="A1134" s="12"/>
      <c r="B1134" s="12"/>
      <c r="C1134" s="42"/>
      <c r="D1134" s="12"/>
      <c r="E1134" s="12"/>
      <c r="F1134" s="12"/>
      <c r="G1134" s="12"/>
      <c r="H1134" s="12"/>
      <c r="I1134" s="12"/>
      <c r="J1134" s="12"/>
      <c r="K1134" s="12"/>
      <c r="L1134" s="12"/>
      <c r="M1134" s="49"/>
      <c r="N1134" s="49"/>
      <c r="O1134" s="12"/>
      <c r="P1134" s="12"/>
      <c r="Q1134" s="12"/>
      <c r="R1134" s="12"/>
      <c r="S1134" s="12"/>
    </row>
    <row r="1135" spans="1:19" s="1" customFormat="1" x14ac:dyDescent="0.4">
      <c r="A1135" s="12"/>
      <c r="B1135" s="12"/>
      <c r="C1135" s="42"/>
      <c r="D1135" s="12"/>
      <c r="E1135" s="12"/>
      <c r="F1135" s="12"/>
      <c r="G1135" s="12"/>
      <c r="H1135" s="12"/>
      <c r="I1135" s="12"/>
      <c r="J1135" s="12"/>
      <c r="K1135" s="12"/>
      <c r="L1135" s="12"/>
      <c r="M1135" s="49"/>
      <c r="N1135" s="49"/>
      <c r="O1135" s="12"/>
      <c r="P1135" s="12"/>
      <c r="Q1135" s="12"/>
      <c r="R1135" s="12"/>
      <c r="S1135" s="12"/>
    </row>
    <row r="1136" spans="1:19" s="1" customFormat="1" x14ac:dyDescent="0.4">
      <c r="A1136" s="12"/>
      <c r="B1136" s="12"/>
      <c r="C1136" s="42"/>
      <c r="D1136" s="12"/>
      <c r="E1136" s="12"/>
      <c r="F1136" s="12"/>
      <c r="G1136" s="12"/>
      <c r="H1136" s="12"/>
      <c r="I1136" s="12"/>
      <c r="J1136" s="12"/>
      <c r="K1136" s="12"/>
      <c r="L1136" s="12"/>
      <c r="M1136" s="49"/>
      <c r="N1136" s="49"/>
      <c r="O1136" s="12"/>
      <c r="P1136" s="12"/>
      <c r="Q1136" s="12"/>
      <c r="R1136" s="12"/>
      <c r="S1136" s="12"/>
    </row>
    <row r="1137" spans="1:19" s="1" customFormat="1" x14ac:dyDescent="0.4">
      <c r="A1137" s="12"/>
      <c r="B1137" s="12"/>
      <c r="C1137" s="42"/>
      <c r="D1137" s="12"/>
      <c r="E1137" s="12"/>
      <c r="F1137" s="12"/>
      <c r="G1137" s="12"/>
      <c r="H1137" s="12"/>
      <c r="I1137" s="12"/>
      <c r="J1137" s="12"/>
      <c r="K1137" s="12"/>
      <c r="L1137" s="12"/>
      <c r="M1137" s="49"/>
      <c r="N1137" s="49"/>
      <c r="O1137" s="12"/>
      <c r="P1137" s="12"/>
      <c r="Q1137" s="12"/>
      <c r="R1137" s="12"/>
      <c r="S1137" s="12"/>
    </row>
    <row r="1138" spans="1:19" s="1" customFormat="1" x14ac:dyDescent="0.4">
      <c r="A1138" s="12"/>
      <c r="B1138" s="12"/>
      <c r="C1138" s="42"/>
      <c r="D1138" s="12"/>
      <c r="E1138" s="12"/>
      <c r="F1138" s="12"/>
      <c r="G1138" s="12"/>
      <c r="H1138" s="12"/>
      <c r="I1138" s="12"/>
      <c r="J1138" s="12"/>
      <c r="K1138" s="12"/>
      <c r="L1138" s="12"/>
      <c r="M1138" s="49"/>
      <c r="N1138" s="49"/>
      <c r="O1138" s="12"/>
      <c r="P1138" s="12"/>
      <c r="Q1138" s="12"/>
      <c r="R1138" s="12"/>
      <c r="S1138" s="12"/>
    </row>
    <row r="1139" spans="1:19" s="1" customFormat="1" x14ac:dyDescent="0.4">
      <c r="A1139" s="12"/>
      <c r="B1139" s="12"/>
      <c r="C1139" s="42"/>
      <c r="D1139" s="12"/>
      <c r="E1139" s="12"/>
      <c r="F1139" s="12"/>
      <c r="G1139" s="12"/>
      <c r="H1139" s="12"/>
      <c r="I1139" s="12"/>
      <c r="J1139" s="12"/>
      <c r="K1139" s="12"/>
      <c r="L1139" s="12"/>
      <c r="M1139" s="49"/>
      <c r="N1139" s="49"/>
      <c r="O1139" s="12"/>
      <c r="P1139" s="12"/>
      <c r="Q1139" s="12"/>
      <c r="R1139" s="12"/>
      <c r="S1139" s="12"/>
    </row>
    <row r="1140" spans="1:19" s="1" customFormat="1" x14ac:dyDescent="0.4">
      <c r="A1140" s="12"/>
      <c r="B1140" s="12"/>
      <c r="C1140" s="42"/>
      <c r="D1140" s="12"/>
      <c r="E1140" s="12"/>
      <c r="F1140" s="12"/>
      <c r="G1140" s="12"/>
      <c r="H1140" s="12"/>
      <c r="I1140" s="12"/>
      <c r="J1140" s="12"/>
      <c r="K1140" s="12"/>
      <c r="L1140" s="12"/>
      <c r="M1140" s="49"/>
      <c r="N1140" s="49"/>
      <c r="O1140" s="12"/>
      <c r="P1140" s="12"/>
      <c r="Q1140" s="12"/>
      <c r="R1140" s="12"/>
      <c r="S1140" s="12"/>
    </row>
    <row r="1141" spans="1:19" s="1" customFormat="1" x14ac:dyDescent="0.4">
      <c r="A1141" s="12"/>
      <c r="B1141" s="12"/>
      <c r="C1141" s="42"/>
      <c r="D1141" s="12"/>
      <c r="E1141" s="12"/>
      <c r="F1141" s="12"/>
      <c r="G1141" s="12"/>
      <c r="H1141" s="12"/>
      <c r="I1141" s="12"/>
      <c r="J1141" s="12"/>
      <c r="K1141" s="12"/>
      <c r="L1141" s="12"/>
      <c r="M1141" s="49"/>
      <c r="N1141" s="49"/>
      <c r="O1141" s="12"/>
      <c r="P1141" s="12"/>
      <c r="Q1141" s="12"/>
      <c r="R1141" s="12"/>
      <c r="S1141" s="12"/>
    </row>
    <row r="1142" spans="1:19" s="1" customFormat="1" x14ac:dyDescent="0.4">
      <c r="A1142" s="12"/>
      <c r="B1142" s="12"/>
      <c r="C1142" s="42"/>
      <c r="D1142" s="12"/>
      <c r="E1142" s="12"/>
      <c r="F1142" s="12"/>
      <c r="G1142" s="12"/>
      <c r="H1142" s="12"/>
      <c r="I1142" s="12"/>
      <c r="J1142" s="12"/>
      <c r="K1142" s="12"/>
      <c r="L1142" s="12"/>
      <c r="M1142" s="49"/>
      <c r="N1142" s="49"/>
      <c r="O1142" s="12"/>
      <c r="P1142" s="12"/>
      <c r="Q1142" s="12"/>
      <c r="R1142" s="12"/>
      <c r="S1142" s="12"/>
    </row>
    <row r="1143" spans="1:19" s="1" customFormat="1" x14ac:dyDescent="0.4">
      <c r="A1143" s="12"/>
      <c r="B1143" s="12"/>
      <c r="C1143" s="42"/>
      <c r="D1143" s="12"/>
      <c r="E1143" s="12"/>
      <c r="F1143" s="12"/>
      <c r="G1143" s="12"/>
      <c r="H1143" s="12"/>
      <c r="I1143" s="12"/>
      <c r="J1143" s="12"/>
      <c r="K1143" s="12"/>
      <c r="L1143" s="12"/>
      <c r="M1143" s="49"/>
      <c r="N1143" s="49"/>
      <c r="O1143" s="12"/>
      <c r="P1143" s="12"/>
      <c r="Q1143" s="12"/>
      <c r="R1143" s="12"/>
      <c r="S1143" s="12"/>
    </row>
    <row r="1144" spans="1:19" s="1" customFormat="1" x14ac:dyDescent="0.4">
      <c r="A1144" s="12"/>
      <c r="B1144" s="12"/>
      <c r="C1144" s="42"/>
      <c r="D1144" s="12"/>
      <c r="E1144" s="12"/>
      <c r="F1144" s="12"/>
      <c r="G1144" s="12"/>
      <c r="H1144" s="12"/>
      <c r="I1144" s="12"/>
      <c r="J1144" s="12"/>
      <c r="K1144" s="12"/>
      <c r="L1144" s="12"/>
      <c r="M1144" s="49"/>
      <c r="N1144" s="49"/>
      <c r="O1144" s="12"/>
      <c r="P1144" s="12"/>
      <c r="Q1144" s="12"/>
      <c r="R1144" s="12"/>
      <c r="S1144" s="12"/>
    </row>
    <row r="1145" spans="1:19" s="1" customFormat="1" x14ac:dyDescent="0.4">
      <c r="A1145" s="12"/>
      <c r="B1145" s="12"/>
      <c r="C1145" s="42"/>
      <c r="D1145" s="12"/>
      <c r="E1145" s="12"/>
      <c r="F1145" s="12"/>
      <c r="G1145" s="12"/>
      <c r="H1145" s="12"/>
      <c r="I1145" s="12"/>
      <c r="J1145" s="12"/>
      <c r="K1145" s="12"/>
      <c r="L1145" s="12"/>
      <c r="M1145" s="49"/>
      <c r="N1145" s="49"/>
      <c r="O1145" s="12"/>
      <c r="P1145" s="12"/>
      <c r="Q1145" s="12"/>
      <c r="R1145" s="12"/>
      <c r="S1145" s="12"/>
    </row>
    <row r="1146" spans="1:19" s="1" customFormat="1" x14ac:dyDescent="0.4">
      <c r="A1146" s="12"/>
      <c r="B1146" s="12"/>
      <c r="C1146" s="42"/>
      <c r="D1146" s="12"/>
      <c r="E1146" s="12"/>
      <c r="F1146" s="12"/>
      <c r="G1146" s="12"/>
      <c r="H1146" s="12"/>
      <c r="I1146" s="12"/>
      <c r="J1146" s="12"/>
      <c r="K1146" s="12"/>
      <c r="L1146" s="12"/>
      <c r="M1146" s="49"/>
      <c r="N1146" s="49"/>
      <c r="O1146" s="12"/>
      <c r="P1146" s="12"/>
      <c r="Q1146" s="12"/>
      <c r="R1146" s="12"/>
      <c r="S1146" s="12"/>
    </row>
    <row r="1147" spans="1:19" s="1" customFormat="1" x14ac:dyDescent="0.4">
      <c r="A1147" s="12"/>
      <c r="B1147" s="12"/>
      <c r="C1147" s="42"/>
      <c r="D1147" s="12"/>
      <c r="E1147" s="12"/>
      <c r="F1147" s="12"/>
      <c r="G1147" s="12"/>
      <c r="H1147" s="12"/>
      <c r="I1147" s="12"/>
      <c r="J1147" s="12"/>
      <c r="K1147" s="12"/>
      <c r="L1147" s="12"/>
      <c r="M1147" s="49"/>
      <c r="N1147" s="49"/>
      <c r="O1147" s="12"/>
      <c r="P1147" s="12"/>
      <c r="Q1147" s="12"/>
      <c r="R1147" s="12"/>
      <c r="S1147" s="12"/>
    </row>
    <row r="1148" spans="1:19" s="1" customFormat="1" x14ac:dyDescent="0.4">
      <c r="A1148" s="12"/>
      <c r="B1148" s="12"/>
      <c r="C1148" s="42"/>
      <c r="D1148" s="12"/>
      <c r="E1148" s="12"/>
      <c r="F1148" s="12"/>
      <c r="G1148" s="12"/>
      <c r="H1148" s="12"/>
      <c r="I1148" s="12"/>
      <c r="J1148" s="12"/>
      <c r="K1148" s="12"/>
      <c r="L1148" s="12"/>
      <c r="M1148" s="49"/>
      <c r="N1148" s="49"/>
      <c r="O1148" s="12"/>
      <c r="P1148" s="12"/>
      <c r="Q1148" s="12"/>
      <c r="R1148" s="12"/>
      <c r="S1148" s="12"/>
    </row>
    <row r="1149" spans="1:19" s="1" customFormat="1" x14ac:dyDescent="0.4">
      <c r="A1149" s="12"/>
      <c r="B1149" s="12"/>
      <c r="C1149" s="42"/>
      <c r="D1149" s="12"/>
      <c r="E1149" s="12"/>
      <c r="F1149" s="12"/>
      <c r="G1149" s="12"/>
      <c r="H1149" s="12"/>
      <c r="I1149" s="12"/>
      <c r="J1149" s="12"/>
      <c r="K1149" s="12"/>
      <c r="L1149" s="12"/>
      <c r="M1149" s="49"/>
      <c r="N1149" s="49"/>
      <c r="O1149" s="12"/>
      <c r="P1149" s="12"/>
      <c r="Q1149" s="12"/>
      <c r="R1149" s="12"/>
      <c r="S1149" s="12"/>
    </row>
    <row r="1150" spans="1:19" s="1" customFormat="1" x14ac:dyDescent="0.4">
      <c r="A1150" s="12"/>
      <c r="B1150" s="12"/>
      <c r="C1150" s="42"/>
      <c r="D1150" s="12"/>
      <c r="E1150" s="12"/>
      <c r="F1150" s="12"/>
      <c r="G1150" s="12"/>
      <c r="H1150" s="12"/>
      <c r="I1150" s="12"/>
      <c r="J1150" s="12"/>
      <c r="K1150" s="12"/>
      <c r="L1150" s="12"/>
      <c r="M1150" s="49"/>
      <c r="N1150" s="49"/>
      <c r="O1150" s="12"/>
      <c r="P1150" s="12"/>
      <c r="Q1150" s="12"/>
      <c r="R1150" s="12"/>
      <c r="S1150" s="12"/>
    </row>
    <row r="1151" spans="1:19" s="1" customFormat="1" x14ac:dyDescent="0.4">
      <c r="A1151" s="12"/>
      <c r="B1151" s="12"/>
      <c r="C1151" s="42"/>
      <c r="D1151" s="12"/>
      <c r="E1151" s="12"/>
      <c r="F1151" s="12"/>
      <c r="G1151" s="12"/>
      <c r="H1151" s="12"/>
      <c r="I1151" s="12"/>
      <c r="J1151" s="12"/>
      <c r="K1151" s="12"/>
      <c r="L1151" s="12"/>
      <c r="M1151" s="49"/>
      <c r="N1151" s="49"/>
      <c r="O1151" s="12"/>
      <c r="P1151" s="12"/>
      <c r="Q1151" s="12"/>
      <c r="R1151" s="12"/>
      <c r="S1151" s="12"/>
    </row>
    <row r="1152" spans="1:19" s="1" customFormat="1" x14ac:dyDescent="0.4">
      <c r="A1152" s="12"/>
      <c r="B1152" s="12"/>
      <c r="C1152" s="42"/>
      <c r="D1152" s="12"/>
      <c r="E1152" s="12"/>
      <c r="F1152" s="12"/>
      <c r="G1152" s="12"/>
      <c r="H1152" s="12"/>
      <c r="I1152" s="12"/>
      <c r="J1152" s="12"/>
      <c r="K1152" s="12"/>
      <c r="L1152" s="12"/>
      <c r="M1152" s="49"/>
      <c r="N1152" s="49"/>
      <c r="O1152" s="12"/>
      <c r="P1152" s="12"/>
      <c r="Q1152" s="12"/>
      <c r="R1152" s="12"/>
      <c r="S1152" s="12"/>
    </row>
    <row r="1153" spans="1:19" s="1" customFormat="1" x14ac:dyDescent="0.4">
      <c r="A1153" s="12"/>
      <c r="B1153" s="12"/>
      <c r="C1153" s="42"/>
      <c r="D1153" s="12"/>
      <c r="E1153" s="12"/>
      <c r="F1153" s="12"/>
      <c r="G1153" s="12"/>
      <c r="H1153" s="12"/>
      <c r="I1153" s="12"/>
      <c r="J1153" s="12"/>
      <c r="K1153" s="12"/>
      <c r="L1153" s="12"/>
      <c r="M1153" s="49"/>
      <c r="N1153" s="49"/>
      <c r="O1153" s="12"/>
      <c r="P1153" s="12"/>
      <c r="Q1153" s="12"/>
      <c r="R1153" s="12"/>
      <c r="S1153" s="12"/>
    </row>
    <row r="1154" spans="1:19" s="1" customFormat="1" x14ac:dyDescent="0.4">
      <c r="A1154" s="12"/>
      <c r="B1154" s="12"/>
      <c r="C1154" s="42"/>
      <c r="D1154" s="12"/>
      <c r="E1154" s="12"/>
      <c r="F1154" s="12"/>
      <c r="G1154" s="12"/>
      <c r="H1154" s="12"/>
      <c r="I1154" s="12"/>
      <c r="J1154" s="12"/>
      <c r="K1154" s="12"/>
      <c r="L1154" s="12"/>
      <c r="M1154" s="49"/>
      <c r="N1154" s="49"/>
      <c r="O1154" s="12"/>
      <c r="P1154" s="12"/>
      <c r="Q1154" s="12"/>
      <c r="R1154" s="12"/>
      <c r="S1154" s="12"/>
    </row>
    <row r="1155" spans="1:19" s="1" customFormat="1" x14ac:dyDescent="0.4">
      <c r="A1155" s="12"/>
      <c r="B1155" s="12"/>
      <c r="C1155" s="42"/>
      <c r="D1155" s="12"/>
      <c r="E1155" s="12"/>
      <c r="F1155" s="12"/>
      <c r="G1155" s="12"/>
      <c r="H1155" s="12"/>
      <c r="I1155" s="12"/>
      <c r="J1155" s="12"/>
      <c r="K1155" s="12"/>
      <c r="L1155" s="12"/>
      <c r="M1155" s="49"/>
      <c r="N1155" s="49"/>
      <c r="O1155" s="12"/>
      <c r="P1155" s="12"/>
      <c r="Q1155" s="12"/>
      <c r="R1155" s="12"/>
      <c r="S1155" s="12"/>
    </row>
    <row r="1156" spans="1:19" s="1" customFormat="1" x14ac:dyDescent="0.4">
      <c r="A1156" s="12"/>
      <c r="B1156" s="12"/>
      <c r="C1156" s="42"/>
      <c r="D1156" s="12"/>
      <c r="E1156" s="12"/>
      <c r="F1156" s="12"/>
      <c r="G1156" s="12"/>
      <c r="H1156" s="12"/>
      <c r="I1156" s="12"/>
      <c r="J1156" s="12"/>
      <c r="K1156" s="12"/>
      <c r="L1156" s="12"/>
      <c r="M1156" s="49"/>
      <c r="N1156" s="49"/>
      <c r="O1156" s="12"/>
      <c r="P1156" s="12"/>
      <c r="Q1156" s="12"/>
      <c r="R1156" s="12"/>
      <c r="S1156" s="12"/>
    </row>
    <row r="1157" spans="1:19" s="1" customFormat="1" x14ac:dyDescent="0.4">
      <c r="A1157" s="12"/>
      <c r="B1157" s="12"/>
      <c r="C1157" s="42"/>
      <c r="D1157" s="12"/>
      <c r="E1157" s="12"/>
      <c r="F1157" s="12"/>
      <c r="G1157" s="12"/>
      <c r="H1157" s="12"/>
      <c r="I1157" s="12"/>
      <c r="J1157" s="12"/>
      <c r="K1157" s="12"/>
      <c r="L1157" s="12"/>
      <c r="M1157" s="49"/>
      <c r="N1157" s="49"/>
      <c r="O1157" s="12"/>
      <c r="P1157" s="12"/>
      <c r="Q1157" s="12"/>
      <c r="R1157" s="12"/>
      <c r="S1157" s="12"/>
    </row>
    <row r="1158" spans="1:19" s="1" customFormat="1" x14ac:dyDescent="0.4">
      <c r="A1158" s="12"/>
      <c r="B1158" s="12"/>
      <c r="C1158" s="42"/>
      <c r="D1158" s="12"/>
      <c r="E1158" s="12"/>
      <c r="F1158" s="12"/>
      <c r="G1158" s="12"/>
      <c r="H1158" s="12"/>
      <c r="I1158" s="12"/>
      <c r="J1158" s="12"/>
      <c r="K1158" s="12"/>
      <c r="L1158" s="12"/>
      <c r="M1158" s="49"/>
      <c r="N1158" s="49"/>
      <c r="O1158" s="12"/>
      <c r="P1158" s="12"/>
      <c r="Q1158" s="12"/>
      <c r="R1158" s="12"/>
      <c r="S1158" s="12"/>
    </row>
    <row r="1159" spans="1:19" s="1" customFormat="1" x14ac:dyDescent="0.4">
      <c r="A1159" s="12"/>
      <c r="B1159" s="12"/>
      <c r="C1159" s="42"/>
      <c r="D1159" s="12"/>
      <c r="E1159" s="12"/>
      <c r="F1159" s="12"/>
      <c r="G1159" s="12"/>
      <c r="H1159" s="12"/>
      <c r="I1159" s="12"/>
      <c r="J1159" s="12"/>
      <c r="K1159" s="12"/>
      <c r="L1159" s="12"/>
      <c r="M1159" s="49"/>
      <c r="N1159" s="49"/>
      <c r="O1159" s="12"/>
      <c r="P1159" s="12"/>
      <c r="Q1159" s="12"/>
      <c r="R1159" s="12"/>
      <c r="S1159" s="12"/>
    </row>
    <row r="1160" spans="1:19" s="1" customFormat="1" x14ac:dyDescent="0.4">
      <c r="A1160" s="12"/>
      <c r="B1160" s="12"/>
      <c r="C1160" s="42"/>
      <c r="D1160" s="12"/>
      <c r="E1160" s="12"/>
      <c r="F1160" s="12"/>
      <c r="G1160" s="12"/>
      <c r="H1160" s="12"/>
      <c r="I1160" s="12"/>
      <c r="J1160" s="12"/>
      <c r="K1160" s="12"/>
      <c r="L1160" s="12"/>
      <c r="M1160" s="49"/>
      <c r="N1160" s="49"/>
      <c r="O1160" s="12"/>
      <c r="P1160" s="12"/>
      <c r="Q1160" s="12"/>
      <c r="R1160" s="12"/>
      <c r="S1160" s="12"/>
    </row>
    <row r="1161" spans="1:19" s="1" customFormat="1" x14ac:dyDescent="0.4">
      <c r="A1161" s="12"/>
      <c r="B1161" s="12"/>
      <c r="C1161" s="42"/>
      <c r="D1161" s="12"/>
      <c r="E1161" s="12"/>
      <c r="F1161" s="12"/>
      <c r="G1161" s="12"/>
      <c r="H1161" s="12"/>
      <c r="I1161" s="12"/>
      <c r="J1161" s="12"/>
      <c r="K1161" s="12"/>
      <c r="L1161" s="12"/>
      <c r="M1161" s="49"/>
      <c r="N1161" s="49"/>
      <c r="O1161" s="12"/>
      <c r="P1161" s="12"/>
      <c r="Q1161" s="12"/>
      <c r="R1161" s="12"/>
      <c r="S1161" s="12"/>
    </row>
    <row r="1162" spans="1:19" s="1" customFormat="1" x14ac:dyDescent="0.4">
      <c r="A1162" s="12"/>
      <c r="B1162" s="12"/>
      <c r="C1162" s="42"/>
      <c r="D1162" s="12"/>
      <c r="E1162" s="12"/>
      <c r="F1162" s="12"/>
      <c r="G1162" s="12"/>
      <c r="H1162" s="12"/>
      <c r="I1162" s="12"/>
      <c r="J1162" s="12"/>
      <c r="K1162" s="12"/>
      <c r="L1162" s="12"/>
      <c r="M1162" s="49"/>
      <c r="N1162" s="49"/>
      <c r="O1162" s="12"/>
      <c r="P1162" s="12"/>
      <c r="Q1162" s="12"/>
      <c r="R1162" s="12"/>
      <c r="S1162" s="12"/>
    </row>
    <row r="1163" spans="1:19" s="1" customFormat="1" x14ac:dyDescent="0.4">
      <c r="A1163" s="12"/>
      <c r="B1163" s="12"/>
      <c r="C1163" s="42"/>
      <c r="D1163" s="12"/>
      <c r="E1163" s="12"/>
      <c r="F1163" s="12"/>
      <c r="G1163" s="12"/>
      <c r="H1163" s="12"/>
      <c r="I1163" s="12"/>
      <c r="J1163" s="12"/>
      <c r="K1163" s="12"/>
      <c r="L1163" s="12"/>
      <c r="M1163" s="49"/>
      <c r="N1163" s="49"/>
      <c r="O1163" s="12"/>
      <c r="P1163" s="12"/>
      <c r="Q1163" s="12"/>
      <c r="R1163" s="12"/>
      <c r="S1163" s="12"/>
    </row>
    <row r="1164" spans="1:19" s="1" customFormat="1" x14ac:dyDescent="0.4">
      <c r="A1164" s="12"/>
      <c r="B1164" s="12"/>
      <c r="C1164" s="42"/>
      <c r="D1164" s="12"/>
      <c r="E1164" s="12"/>
      <c r="F1164" s="12"/>
      <c r="G1164" s="12"/>
      <c r="H1164" s="12"/>
      <c r="I1164" s="12"/>
      <c r="J1164" s="12"/>
      <c r="K1164" s="12"/>
      <c r="L1164" s="12"/>
      <c r="M1164" s="49"/>
      <c r="N1164" s="49"/>
      <c r="O1164" s="12"/>
      <c r="P1164" s="12"/>
      <c r="Q1164" s="12"/>
      <c r="R1164" s="12"/>
      <c r="S1164" s="12"/>
    </row>
    <row r="1165" spans="1:19" s="1" customFormat="1" x14ac:dyDescent="0.4">
      <c r="A1165" s="12"/>
      <c r="B1165" s="12"/>
      <c r="C1165" s="42"/>
      <c r="D1165" s="12"/>
      <c r="E1165" s="12"/>
      <c r="F1165" s="12"/>
      <c r="G1165" s="12"/>
      <c r="H1165" s="12"/>
      <c r="I1165" s="12"/>
      <c r="J1165" s="12"/>
      <c r="K1165" s="12"/>
      <c r="L1165" s="12"/>
      <c r="M1165" s="49"/>
      <c r="N1165" s="49"/>
      <c r="O1165" s="12"/>
      <c r="P1165" s="12"/>
      <c r="Q1165" s="12"/>
      <c r="R1165" s="12"/>
      <c r="S1165" s="12"/>
    </row>
    <row r="1166" spans="1:19" s="1" customFormat="1" x14ac:dyDescent="0.4">
      <c r="A1166" s="12"/>
      <c r="B1166" s="12"/>
      <c r="C1166" s="42"/>
      <c r="D1166" s="12"/>
      <c r="E1166" s="12"/>
      <c r="F1166" s="12"/>
      <c r="G1166" s="12"/>
      <c r="H1166" s="12"/>
      <c r="I1166" s="12"/>
      <c r="J1166" s="12"/>
      <c r="K1166" s="12"/>
      <c r="L1166" s="12"/>
      <c r="M1166" s="49"/>
      <c r="N1166" s="49"/>
      <c r="O1166" s="12"/>
      <c r="P1166" s="12"/>
      <c r="Q1166" s="12"/>
      <c r="R1166" s="12"/>
      <c r="S1166" s="12"/>
    </row>
    <row r="1167" spans="1:19" s="1" customFormat="1" x14ac:dyDescent="0.4">
      <c r="A1167" s="12"/>
      <c r="B1167" s="12"/>
      <c r="C1167" s="42"/>
      <c r="D1167" s="12"/>
      <c r="E1167" s="12"/>
      <c r="F1167" s="12"/>
      <c r="G1167" s="12"/>
      <c r="H1167" s="12"/>
      <c r="I1167" s="12"/>
      <c r="J1167" s="12"/>
      <c r="K1167" s="12"/>
      <c r="L1167" s="12"/>
      <c r="M1167" s="49"/>
      <c r="N1167" s="49"/>
      <c r="O1167" s="12"/>
      <c r="P1167" s="12"/>
      <c r="Q1167" s="12"/>
      <c r="R1167" s="12"/>
      <c r="S1167" s="12"/>
    </row>
    <row r="1168" spans="1:19" s="1" customFormat="1" x14ac:dyDescent="0.4">
      <c r="A1168" s="12"/>
      <c r="B1168" s="12"/>
      <c r="C1168" s="42"/>
      <c r="D1168" s="12"/>
      <c r="E1168" s="12"/>
      <c r="F1168" s="12"/>
      <c r="G1168" s="12"/>
      <c r="H1168" s="12"/>
      <c r="I1168" s="12"/>
      <c r="J1168" s="12"/>
      <c r="K1168" s="12"/>
      <c r="L1168" s="12"/>
      <c r="M1168" s="49"/>
      <c r="N1168" s="49"/>
      <c r="O1168" s="12"/>
      <c r="P1168" s="12"/>
      <c r="Q1168" s="12"/>
      <c r="R1168" s="12"/>
      <c r="S1168" s="12"/>
    </row>
    <row r="1169" spans="1:19" s="1" customFormat="1" x14ac:dyDescent="0.4">
      <c r="A1169" s="12"/>
      <c r="B1169" s="12"/>
      <c r="C1169" s="42"/>
      <c r="D1169" s="12"/>
      <c r="E1169" s="12"/>
      <c r="F1169" s="12"/>
      <c r="G1169" s="12"/>
      <c r="H1169" s="12"/>
      <c r="I1169" s="12"/>
      <c r="J1169" s="12"/>
      <c r="K1169" s="12"/>
      <c r="L1169" s="12"/>
      <c r="M1169" s="49"/>
      <c r="N1169" s="49"/>
      <c r="O1169" s="12"/>
      <c r="P1169" s="12"/>
      <c r="Q1169" s="12"/>
      <c r="R1169" s="12"/>
      <c r="S1169" s="12"/>
    </row>
    <row r="1170" spans="1:19" s="1" customFormat="1" x14ac:dyDescent="0.4">
      <c r="A1170" s="12"/>
      <c r="B1170" s="12"/>
      <c r="C1170" s="42"/>
      <c r="D1170" s="12"/>
      <c r="E1170" s="12"/>
      <c r="F1170" s="12"/>
      <c r="G1170" s="12"/>
      <c r="H1170" s="12"/>
      <c r="I1170" s="12"/>
      <c r="J1170" s="12"/>
      <c r="K1170" s="12"/>
      <c r="L1170" s="12"/>
      <c r="M1170" s="49"/>
      <c r="N1170" s="49"/>
      <c r="O1170" s="12"/>
      <c r="P1170" s="12"/>
      <c r="Q1170" s="12"/>
      <c r="R1170" s="12"/>
      <c r="S1170" s="12"/>
    </row>
    <row r="1171" spans="1:19" s="1" customFormat="1" x14ac:dyDescent="0.4">
      <c r="A1171" s="12"/>
      <c r="B1171" s="12"/>
      <c r="C1171" s="42"/>
      <c r="D1171" s="12"/>
      <c r="E1171" s="12"/>
      <c r="F1171" s="12"/>
      <c r="G1171" s="12"/>
      <c r="H1171" s="12"/>
      <c r="I1171" s="12"/>
      <c r="J1171" s="12"/>
      <c r="K1171" s="12"/>
      <c r="L1171" s="12"/>
      <c r="M1171" s="49"/>
      <c r="N1171" s="49"/>
      <c r="O1171" s="12"/>
      <c r="P1171" s="12"/>
      <c r="Q1171" s="12"/>
      <c r="R1171" s="12"/>
      <c r="S1171" s="12"/>
    </row>
    <row r="1172" spans="1:19" s="1" customFormat="1" x14ac:dyDescent="0.4">
      <c r="A1172" s="12"/>
      <c r="B1172" s="12"/>
      <c r="C1172" s="42"/>
      <c r="D1172" s="12"/>
      <c r="E1172" s="12"/>
      <c r="F1172" s="12"/>
      <c r="G1172" s="12"/>
      <c r="H1172" s="12"/>
      <c r="I1172" s="12"/>
      <c r="J1172" s="12"/>
      <c r="K1172" s="12"/>
      <c r="L1172" s="12"/>
      <c r="M1172" s="49"/>
      <c r="N1172" s="49"/>
      <c r="O1172" s="12"/>
      <c r="P1172" s="12"/>
      <c r="Q1172" s="12"/>
      <c r="R1172" s="12"/>
      <c r="S1172" s="12"/>
    </row>
    <row r="1173" spans="1:19" s="1" customFormat="1" x14ac:dyDescent="0.4">
      <c r="A1173" s="12"/>
      <c r="B1173" s="12"/>
      <c r="C1173" s="42"/>
      <c r="D1173" s="12"/>
      <c r="E1173" s="12"/>
      <c r="F1173" s="12"/>
      <c r="G1173" s="12"/>
      <c r="H1173" s="12"/>
      <c r="I1173" s="12"/>
      <c r="J1173" s="12"/>
      <c r="K1173" s="12"/>
      <c r="L1173" s="12"/>
      <c r="M1173" s="49"/>
      <c r="N1173" s="49"/>
      <c r="O1173" s="12"/>
      <c r="P1173" s="12"/>
      <c r="Q1173" s="12"/>
      <c r="R1173" s="12"/>
      <c r="S1173" s="12"/>
    </row>
    <row r="1174" spans="1:19" s="1" customFormat="1" x14ac:dyDescent="0.4">
      <c r="A1174" s="12"/>
      <c r="B1174" s="12"/>
      <c r="C1174" s="42"/>
      <c r="D1174" s="12"/>
      <c r="E1174" s="12"/>
      <c r="F1174" s="12"/>
      <c r="G1174" s="12"/>
      <c r="H1174" s="12"/>
      <c r="I1174" s="12"/>
      <c r="J1174" s="12"/>
      <c r="K1174" s="12"/>
      <c r="L1174" s="12"/>
      <c r="M1174" s="49"/>
      <c r="N1174" s="49"/>
      <c r="O1174" s="12"/>
      <c r="P1174" s="12"/>
      <c r="Q1174" s="12"/>
      <c r="R1174" s="12"/>
      <c r="S1174" s="12"/>
    </row>
    <row r="1175" spans="1:19" s="1" customFormat="1" x14ac:dyDescent="0.4">
      <c r="A1175" s="12"/>
      <c r="B1175" s="12"/>
      <c r="C1175" s="42"/>
      <c r="D1175" s="12"/>
      <c r="E1175" s="12"/>
      <c r="F1175" s="12"/>
      <c r="G1175" s="12"/>
      <c r="H1175" s="12"/>
      <c r="I1175" s="12"/>
      <c r="J1175" s="12"/>
      <c r="K1175" s="12"/>
      <c r="L1175" s="12"/>
      <c r="M1175" s="49"/>
      <c r="N1175" s="49"/>
      <c r="O1175" s="12"/>
      <c r="P1175" s="12"/>
      <c r="Q1175" s="12"/>
      <c r="R1175" s="12"/>
      <c r="S1175" s="12"/>
    </row>
    <row r="1176" spans="1:19" s="1" customFormat="1" x14ac:dyDescent="0.4">
      <c r="A1176" s="12"/>
      <c r="B1176" s="12"/>
      <c r="C1176" s="42"/>
      <c r="D1176" s="12"/>
      <c r="E1176" s="12"/>
      <c r="F1176" s="12"/>
      <c r="G1176" s="12"/>
      <c r="H1176" s="12"/>
      <c r="I1176" s="12"/>
      <c r="J1176" s="12"/>
      <c r="K1176" s="12"/>
      <c r="L1176" s="12"/>
      <c r="M1176" s="49"/>
      <c r="N1176" s="49"/>
      <c r="O1176" s="12"/>
      <c r="P1176" s="12"/>
      <c r="Q1176" s="12"/>
      <c r="R1176" s="12"/>
      <c r="S1176" s="12"/>
    </row>
    <row r="1177" spans="1:19" s="1" customFormat="1" x14ac:dyDescent="0.4">
      <c r="A1177" s="12"/>
      <c r="B1177" s="12"/>
      <c r="C1177" s="42"/>
      <c r="D1177" s="12"/>
      <c r="E1177" s="12"/>
      <c r="F1177" s="12"/>
      <c r="G1177" s="12"/>
      <c r="H1177" s="12"/>
      <c r="I1177" s="12"/>
      <c r="J1177" s="12"/>
      <c r="K1177" s="12"/>
      <c r="L1177" s="12"/>
      <c r="M1177" s="49"/>
      <c r="N1177" s="49"/>
      <c r="O1177" s="12"/>
      <c r="P1177" s="12"/>
      <c r="Q1177" s="12"/>
      <c r="R1177" s="12"/>
      <c r="S1177" s="12"/>
    </row>
    <row r="1178" spans="1:19" s="1" customFormat="1" x14ac:dyDescent="0.4">
      <c r="A1178" s="12"/>
      <c r="B1178" s="12"/>
      <c r="C1178" s="42"/>
      <c r="D1178" s="12"/>
      <c r="E1178" s="12"/>
      <c r="F1178" s="12"/>
      <c r="G1178" s="12"/>
      <c r="H1178" s="12"/>
      <c r="I1178" s="12"/>
      <c r="J1178" s="12"/>
      <c r="K1178" s="12"/>
      <c r="L1178" s="12"/>
      <c r="M1178" s="49"/>
      <c r="N1178" s="49"/>
      <c r="O1178" s="12"/>
      <c r="P1178" s="12"/>
      <c r="Q1178" s="12"/>
      <c r="R1178" s="12"/>
      <c r="S1178" s="12"/>
    </row>
    <row r="1179" spans="1:19" s="1" customFormat="1" x14ac:dyDescent="0.4">
      <c r="A1179" s="12"/>
      <c r="B1179" s="12"/>
      <c r="C1179" s="42"/>
      <c r="D1179" s="12"/>
      <c r="E1179" s="12"/>
      <c r="F1179" s="12"/>
      <c r="G1179" s="12"/>
      <c r="H1179" s="12"/>
      <c r="I1179" s="12"/>
      <c r="J1179" s="12"/>
      <c r="K1179" s="12"/>
      <c r="L1179" s="12"/>
      <c r="M1179" s="49"/>
      <c r="N1179" s="49"/>
      <c r="O1179" s="12"/>
      <c r="P1179" s="12"/>
      <c r="Q1179" s="12"/>
      <c r="R1179" s="12"/>
      <c r="S1179" s="12"/>
    </row>
    <row r="1180" spans="1:19" s="1" customFormat="1" x14ac:dyDescent="0.4">
      <c r="A1180" s="12"/>
      <c r="B1180" s="12"/>
      <c r="C1180" s="42"/>
      <c r="D1180" s="12"/>
      <c r="E1180" s="12"/>
      <c r="F1180" s="12"/>
      <c r="G1180" s="12"/>
      <c r="H1180" s="12"/>
      <c r="I1180" s="12"/>
      <c r="J1180" s="12"/>
      <c r="K1180" s="12"/>
      <c r="L1180" s="12"/>
      <c r="M1180" s="49"/>
      <c r="N1180" s="49"/>
      <c r="O1180" s="12"/>
      <c r="P1180" s="12"/>
      <c r="Q1180" s="12"/>
      <c r="R1180" s="12"/>
      <c r="S1180" s="12"/>
    </row>
    <row r="1181" spans="1:19" s="1" customFormat="1" x14ac:dyDescent="0.4">
      <c r="A1181" s="12"/>
      <c r="B1181" s="12"/>
      <c r="C1181" s="42"/>
      <c r="D1181" s="12"/>
      <c r="E1181" s="12"/>
      <c r="F1181" s="12"/>
      <c r="G1181" s="12"/>
      <c r="H1181" s="12"/>
      <c r="I1181" s="12"/>
      <c r="J1181" s="12"/>
      <c r="K1181" s="12"/>
      <c r="L1181" s="12"/>
      <c r="M1181" s="49"/>
      <c r="N1181" s="49"/>
      <c r="O1181" s="12"/>
      <c r="P1181" s="12"/>
      <c r="Q1181" s="12"/>
      <c r="R1181" s="12"/>
      <c r="S1181" s="12"/>
    </row>
    <row r="1182" spans="1:19" s="1" customFormat="1" x14ac:dyDescent="0.4">
      <c r="A1182" s="12"/>
      <c r="B1182" s="12"/>
      <c r="C1182" s="42"/>
      <c r="D1182" s="12"/>
      <c r="E1182" s="12"/>
      <c r="F1182" s="12"/>
      <c r="G1182" s="12"/>
      <c r="H1182" s="12"/>
      <c r="I1182" s="12"/>
      <c r="J1182" s="12"/>
      <c r="K1182" s="12"/>
      <c r="L1182" s="12"/>
      <c r="M1182" s="49"/>
      <c r="N1182" s="49"/>
      <c r="O1182" s="12"/>
      <c r="P1182" s="12"/>
      <c r="Q1182" s="12"/>
      <c r="R1182" s="12"/>
      <c r="S1182" s="12"/>
    </row>
    <row r="1183" spans="1:19" s="1" customFormat="1" x14ac:dyDescent="0.4">
      <c r="A1183" s="12"/>
      <c r="B1183" s="12"/>
      <c r="C1183" s="42"/>
      <c r="D1183" s="12"/>
      <c r="E1183" s="12"/>
      <c r="F1183" s="12"/>
      <c r="G1183" s="12"/>
      <c r="H1183" s="12"/>
      <c r="I1183" s="12"/>
      <c r="J1183" s="12"/>
      <c r="K1183" s="12"/>
      <c r="L1183" s="12"/>
      <c r="M1183" s="49"/>
      <c r="N1183" s="49"/>
      <c r="O1183" s="12"/>
      <c r="P1183" s="12"/>
      <c r="Q1183" s="12"/>
      <c r="R1183" s="12"/>
      <c r="S1183" s="12"/>
    </row>
    <row r="1184" spans="1:19" s="1" customFormat="1" x14ac:dyDescent="0.4">
      <c r="A1184" s="12"/>
      <c r="B1184" s="12"/>
      <c r="C1184" s="42"/>
      <c r="D1184" s="12"/>
      <c r="E1184" s="12"/>
      <c r="F1184" s="12"/>
      <c r="G1184" s="12"/>
      <c r="H1184" s="12"/>
      <c r="I1184" s="12"/>
      <c r="J1184" s="12"/>
      <c r="K1184" s="12"/>
      <c r="L1184" s="12"/>
      <c r="M1184" s="49"/>
      <c r="N1184" s="49"/>
      <c r="O1184" s="12"/>
      <c r="P1184" s="12"/>
      <c r="Q1184" s="12"/>
      <c r="R1184" s="12"/>
      <c r="S1184" s="12"/>
    </row>
    <row r="1185" spans="1:19" s="1" customFormat="1" x14ac:dyDescent="0.4">
      <c r="A1185" s="12"/>
      <c r="B1185" s="12"/>
      <c r="C1185" s="42"/>
      <c r="D1185" s="12"/>
      <c r="E1185" s="12"/>
      <c r="F1185" s="12"/>
      <c r="G1185" s="12"/>
      <c r="H1185" s="12"/>
      <c r="I1185" s="12"/>
      <c r="J1185" s="12"/>
      <c r="K1185" s="12"/>
      <c r="L1185" s="12"/>
      <c r="M1185" s="49"/>
      <c r="N1185" s="49"/>
      <c r="O1185" s="12"/>
      <c r="P1185" s="12"/>
      <c r="Q1185" s="12"/>
      <c r="R1185" s="12"/>
      <c r="S1185" s="12"/>
    </row>
    <row r="1186" spans="1:19" s="1" customFormat="1" x14ac:dyDescent="0.4">
      <c r="A1186" s="12"/>
      <c r="B1186" s="12"/>
      <c r="C1186" s="42"/>
      <c r="D1186" s="12"/>
      <c r="E1186" s="12"/>
      <c r="F1186" s="12"/>
      <c r="G1186" s="12"/>
      <c r="H1186" s="12"/>
      <c r="I1186" s="12"/>
      <c r="J1186" s="12"/>
      <c r="K1186" s="12"/>
      <c r="L1186" s="12"/>
      <c r="M1186" s="49"/>
      <c r="N1186" s="49"/>
      <c r="O1186" s="12"/>
      <c r="P1186" s="12"/>
      <c r="Q1186" s="12"/>
      <c r="R1186" s="12"/>
      <c r="S1186" s="12"/>
    </row>
    <row r="1187" spans="1:19" s="1" customFormat="1" x14ac:dyDescent="0.4">
      <c r="A1187" s="12"/>
      <c r="B1187" s="12"/>
      <c r="C1187" s="42"/>
      <c r="D1187" s="12"/>
      <c r="E1187" s="12"/>
      <c r="F1187" s="12"/>
      <c r="G1187" s="12"/>
      <c r="H1187" s="12"/>
      <c r="I1187" s="12"/>
      <c r="J1187" s="12"/>
      <c r="K1187" s="12"/>
      <c r="L1187" s="12"/>
      <c r="M1187" s="49"/>
      <c r="N1187" s="49"/>
      <c r="O1187" s="12"/>
      <c r="P1187" s="12"/>
      <c r="Q1187" s="12"/>
      <c r="R1187" s="12"/>
      <c r="S1187" s="12"/>
    </row>
    <row r="1188" spans="1:19" s="1" customFormat="1" x14ac:dyDescent="0.4">
      <c r="A1188" s="12"/>
      <c r="B1188" s="12"/>
      <c r="C1188" s="42"/>
      <c r="D1188" s="12"/>
      <c r="E1188" s="12"/>
      <c r="F1188" s="12"/>
      <c r="G1188" s="12"/>
      <c r="H1188" s="12"/>
      <c r="I1188" s="12"/>
      <c r="J1188" s="12"/>
      <c r="K1188" s="12"/>
      <c r="L1188" s="12"/>
      <c r="M1188" s="49"/>
      <c r="N1188" s="49"/>
      <c r="O1188" s="12"/>
      <c r="P1188" s="12"/>
      <c r="Q1188" s="12"/>
      <c r="R1188" s="12"/>
      <c r="S1188" s="12"/>
    </row>
    <row r="1189" spans="1:19" s="1" customFormat="1" x14ac:dyDescent="0.4">
      <c r="A1189" s="12"/>
      <c r="B1189" s="12"/>
      <c r="C1189" s="42"/>
      <c r="D1189" s="12"/>
      <c r="E1189" s="12"/>
      <c r="F1189" s="12"/>
      <c r="G1189" s="12"/>
      <c r="H1189" s="12"/>
      <c r="I1189" s="12"/>
      <c r="J1189" s="12"/>
      <c r="K1189" s="12"/>
      <c r="L1189" s="12"/>
      <c r="M1189" s="49"/>
      <c r="N1189" s="49"/>
      <c r="O1189" s="12"/>
      <c r="P1189" s="12"/>
      <c r="Q1189" s="12"/>
      <c r="R1189" s="12"/>
      <c r="S1189" s="12"/>
    </row>
    <row r="1190" spans="1:19" s="1" customFormat="1" x14ac:dyDescent="0.4">
      <c r="A1190" s="12"/>
      <c r="B1190" s="12"/>
      <c r="C1190" s="42"/>
      <c r="D1190" s="12"/>
      <c r="E1190" s="12"/>
      <c r="F1190" s="12"/>
      <c r="G1190" s="12"/>
      <c r="H1190" s="12"/>
      <c r="I1190" s="12"/>
      <c r="J1190" s="12"/>
      <c r="K1190" s="12"/>
      <c r="L1190" s="12"/>
      <c r="M1190" s="49"/>
      <c r="N1190" s="49"/>
      <c r="O1190" s="12"/>
      <c r="P1190" s="12"/>
      <c r="Q1190" s="12"/>
      <c r="R1190" s="12"/>
      <c r="S1190" s="12"/>
    </row>
    <row r="1191" spans="1:19" s="1" customFormat="1" x14ac:dyDescent="0.4">
      <c r="A1191" s="12"/>
      <c r="B1191" s="12"/>
      <c r="C1191" s="42"/>
      <c r="D1191" s="12"/>
      <c r="E1191" s="12"/>
      <c r="F1191" s="12"/>
      <c r="G1191" s="12"/>
      <c r="H1191" s="12"/>
      <c r="I1191" s="12"/>
      <c r="J1191" s="12"/>
      <c r="K1191" s="12"/>
      <c r="L1191" s="12"/>
      <c r="M1191" s="49"/>
      <c r="N1191" s="49"/>
      <c r="O1191" s="12"/>
      <c r="P1191" s="12"/>
      <c r="Q1191" s="12"/>
      <c r="R1191" s="12"/>
      <c r="S1191" s="12"/>
    </row>
    <row r="1192" spans="1:19" s="1" customFormat="1" x14ac:dyDescent="0.4">
      <c r="A1192" s="12"/>
      <c r="B1192" s="12"/>
      <c r="C1192" s="42"/>
      <c r="D1192" s="12"/>
      <c r="E1192" s="12"/>
      <c r="F1192" s="12"/>
      <c r="G1192" s="12"/>
      <c r="H1192" s="12"/>
      <c r="I1192" s="12"/>
      <c r="J1192" s="12"/>
      <c r="K1192" s="12"/>
      <c r="L1192" s="12"/>
      <c r="M1192" s="49"/>
      <c r="N1192" s="49"/>
      <c r="O1192" s="12"/>
      <c r="P1192" s="12"/>
      <c r="Q1192" s="12"/>
      <c r="R1192" s="12"/>
      <c r="S1192" s="12"/>
    </row>
    <row r="1193" spans="1:19" s="1" customFormat="1" x14ac:dyDescent="0.4">
      <c r="A1193" s="12"/>
      <c r="B1193" s="12"/>
      <c r="C1193" s="42"/>
      <c r="D1193" s="12"/>
      <c r="E1193" s="12"/>
      <c r="F1193" s="12"/>
      <c r="G1193" s="12"/>
      <c r="H1193" s="12"/>
      <c r="I1193" s="12"/>
      <c r="J1193" s="12"/>
      <c r="K1193" s="12"/>
      <c r="L1193" s="12"/>
      <c r="M1193" s="49"/>
      <c r="N1193" s="49"/>
      <c r="O1193" s="12"/>
      <c r="P1193" s="12"/>
      <c r="Q1193" s="12"/>
      <c r="R1193" s="12"/>
      <c r="S1193" s="12"/>
    </row>
    <row r="1194" spans="1:19" s="1" customFormat="1" x14ac:dyDescent="0.4">
      <c r="A1194" s="12"/>
      <c r="B1194" s="12"/>
      <c r="C1194" s="42"/>
      <c r="D1194" s="12"/>
      <c r="E1194" s="12"/>
      <c r="F1194" s="12"/>
      <c r="G1194" s="12"/>
      <c r="H1194" s="12"/>
      <c r="I1194" s="12"/>
      <c r="J1194" s="12"/>
      <c r="K1194" s="12"/>
      <c r="L1194" s="12"/>
      <c r="M1194" s="49"/>
      <c r="N1194" s="49"/>
      <c r="O1194" s="12"/>
      <c r="P1194" s="12"/>
      <c r="Q1194" s="12"/>
      <c r="R1194" s="12"/>
      <c r="S1194" s="12"/>
    </row>
    <row r="1195" spans="1:19" s="1" customFormat="1" x14ac:dyDescent="0.4">
      <c r="A1195" s="12"/>
      <c r="B1195" s="12"/>
      <c r="C1195" s="42"/>
      <c r="D1195" s="12"/>
      <c r="E1195" s="12"/>
      <c r="F1195" s="12"/>
      <c r="G1195" s="12"/>
      <c r="H1195" s="12"/>
      <c r="I1195" s="12"/>
      <c r="J1195" s="12"/>
      <c r="K1195" s="12"/>
      <c r="L1195" s="12"/>
      <c r="M1195" s="49"/>
      <c r="N1195" s="49"/>
      <c r="O1195" s="12"/>
      <c r="P1195" s="12"/>
      <c r="Q1195" s="12"/>
      <c r="R1195" s="12"/>
      <c r="S1195" s="12"/>
    </row>
    <row r="1196" spans="1:19" s="1" customFormat="1" x14ac:dyDescent="0.4">
      <c r="A1196" s="12"/>
      <c r="B1196" s="12"/>
      <c r="C1196" s="42"/>
      <c r="D1196" s="12"/>
      <c r="E1196" s="12"/>
      <c r="F1196" s="12"/>
      <c r="G1196" s="12"/>
      <c r="H1196" s="12"/>
      <c r="I1196" s="12"/>
      <c r="J1196" s="12"/>
      <c r="K1196" s="12"/>
      <c r="L1196" s="12"/>
      <c r="M1196" s="49"/>
      <c r="N1196" s="49"/>
      <c r="O1196" s="12"/>
      <c r="P1196" s="12"/>
      <c r="Q1196" s="12"/>
      <c r="R1196" s="12"/>
      <c r="S1196" s="12"/>
    </row>
    <row r="1197" spans="1:19" s="1" customFormat="1" x14ac:dyDescent="0.4">
      <c r="A1197" s="12"/>
      <c r="B1197" s="12"/>
      <c r="C1197" s="42"/>
      <c r="D1197" s="12"/>
      <c r="E1197" s="12"/>
      <c r="F1197" s="12"/>
      <c r="G1197" s="12"/>
      <c r="H1197" s="12"/>
      <c r="I1197" s="12"/>
      <c r="J1197" s="12"/>
      <c r="K1197" s="12"/>
      <c r="L1197" s="12"/>
      <c r="M1197" s="49"/>
      <c r="N1197" s="49"/>
      <c r="O1197" s="12"/>
      <c r="P1197" s="12"/>
      <c r="Q1197" s="12"/>
      <c r="R1197" s="12"/>
      <c r="S1197" s="12"/>
    </row>
    <row r="1198" spans="1:19" s="1" customFormat="1" x14ac:dyDescent="0.4">
      <c r="A1198" s="12"/>
      <c r="B1198" s="12"/>
      <c r="C1198" s="42"/>
      <c r="D1198" s="12"/>
      <c r="E1198" s="12"/>
      <c r="F1198" s="12"/>
      <c r="G1198" s="12"/>
      <c r="H1198" s="12"/>
      <c r="I1198" s="12"/>
      <c r="J1198" s="12"/>
      <c r="K1198" s="12"/>
      <c r="L1198" s="12"/>
      <c r="M1198" s="49"/>
      <c r="N1198" s="49"/>
      <c r="O1198" s="12"/>
      <c r="P1198" s="12"/>
      <c r="Q1198" s="12"/>
      <c r="R1198" s="12"/>
      <c r="S1198" s="12"/>
    </row>
    <row r="1199" spans="1:19" s="1" customFormat="1" x14ac:dyDescent="0.4">
      <c r="A1199" s="12"/>
      <c r="B1199" s="12"/>
      <c r="C1199" s="42"/>
      <c r="D1199" s="12"/>
      <c r="E1199" s="12"/>
      <c r="F1199" s="12"/>
      <c r="G1199" s="12"/>
      <c r="H1199" s="12"/>
      <c r="I1199" s="12"/>
      <c r="J1199" s="12"/>
      <c r="K1199" s="12"/>
      <c r="L1199" s="12"/>
      <c r="M1199" s="49"/>
      <c r="N1199" s="49"/>
      <c r="O1199" s="12"/>
      <c r="P1199" s="12"/>
      <c r="Q1199" s="12"/>
      <c r="R1199" s="12"/>
      <c r="S1199" s="12"/>
    </row>
    <row r="1200" spans="1:19" s="1" customFormat="1" x14ac:dyDescent="0.4">
      <c r="A1200" s="12"/>
      <c r="B1200" s="12"/>
      <c r="C1200" s="42"/>
      <c r="D1200" s="12"/>
      <c r="E1200" s="12"/>
      <c r="F1200" s="12"/>
      <c r="G1200" s="12"/>
      <c r="H1200" s="12"/>
      <c r="I1200" s="12"/>
      <c r="J1200" s="12"/>
      <c r="K1200" s="12"/>
      <c r="L1200" s="12"/>
      <c r="M1200" s="49"/>
      <c r="N1200" s="49"/>
      <c r="O1200" s="12"/>
      <c r="P1200" s="12"/>
      <c r="Q1200" s="12"/>
      <c r="R1200" s="12"/>
      <c r="S1200" s="12"/>
    </row>
    <row r="1201" spans="1:19" s="1" customFormat="1" x14ac:dyDescent="0.4">
      <c r="A1201" s="12"/>
      <c r="B1201" s="12"/>
      <c r="C1201" s="42"/>
      <c r="D1201" s="12"/>
      <c r="E1201" s="12"/>
      <c r="F1201" s="12"/>
      <c r="G1201" s="12"/>
      <c r="H1201" s="12"/>
      <c r="I1201" s="12"/>
      <c r="J1201" s="12"/>
      <c r="K1201" s="12"/>
      <c r="L1201" s="12"/>
      <c r="M1201" s="49"/>
      <c r="N1201" s="49"/>
      <c r="O1201" s="12"/>
      <c r="P1201" s="12"/>
      <c r="Q1201" s="12"/>
      <c r="R1201" s="12"/>
      <c r="S1201" s="12"/>
    </row>
    <row r="1202" spans="1:19" s="1" customFormat="1" x14ac:dyDescent="0.4">
      <c r="A1202" s="12"/>
      <c r="B1202" s="12"/>
      <c r="C1202" s="42"/>
      <c r="D1202" s="12"/>
      <c r="E1202" s="12"/>
      <c r="F1202" s="12"/>
      <c r="G1202" s="12"/>
      <c r="H1202" s="12"/>
      <c r="I1202" s="12"/>
      <c r="J1202" s="12"/>
      <c r="K1202" s="12"/>
      <c r="L1202" s="12"/>
      <c r="M1202" s="49"/>
      <c r="N1202" s="49"/>
      <c r="O1202" s="12"/>
      <c r="P1202" s="12"/>
      <c r="Q1202" s="12"/>
      <c r="R1202" s="12"/>
      <c r="S1202" s="12"/>
    </row>
    <row r="1203" spans="1:19" s="1" customFormat="1" x14ac:dyDescent="0.4">
      <c r="A1203" s="12"/>
      <c r="B1203" s="12"/>
      <c r="C1203" s="42"/>
      <c r="D1203" s="12"/>
      <c r="E1203" s="12"/>
      <c r="F1203" s="12"/>
      <c r="G1203" s="12"/>
      <c r="H1203" s="12"/>
      <c r="I1203" s="12"/>
      <c r="J1203" s="12"/>
      <c r="K1203" s="12"/>
      <c r="L1203" s="12"/>
      <c r="M1203" s="49"/>
      <c r="N1203" s="49"/>
      <c r="O1203" s="12"/>
      <c r="P1203" s="12"/>
      <c r="Q1203" s="12"/>
      <c r="R1203" s="12"/>
      <c r="S1203" s="12"/>
    </row>
    <row r="1204" spans="1:19" s="1" customFormat="1" x14ac:dyDescent="0.4">
      <c r="A1204" s="12"/>
      <c r="B1204" s="12"/>
      <c r="C1204" s="42"/>
      <c r="D1204" s="12"/>
      <c r="E1204" s="12"/>
      <c r="F1204" s="12"/>
      <c r="G1204" s="12"/>
      <c r="H1204" s="12"/>
      <c r="I1204" s="12"/>
      <c r="J1204" s="12"/>
      <c r="K1204" s="12"/>
      <c r="L1204" s="12"/>
      <c r="M1204" s="49"/>
      <c r="N1204" s="49"/>
      <c r="O1204" s="12"/>
      <c r="P1204" s="12"/>
      <c r="Q1204" s="12"/>
      <c r="R1204" s="12"/>
      <c r="S1204" s="12"/>
    </row>
    <row r="1205" spans="1:19" s="1" customFormat="1" x14ac:dyDescent="0.4">
      <c r="A1205" s="12"/>
      <c r="B1205" s="12"/>
      <c r="C1205" s="42"/>
      <c r="D1205" s="12"/>
      <c r="E1205" s="12"/>
      <c r="F1205" s="12"/>
      <c r="G1205" s="12"/>
      <c r="H1205" s="12"/>
      <c r="I1205" s="12"/>
      <c r="J1205" s="12"/>
      <c r="K1205" s="12"/>
      <c r="L1205" s="12"/>
      <c r="M1205" s="49"/>
      <c r="N1205" s="49"/>
      <c r="O1205" s="12"/>
      <c r="P1205" s="12"/>
      <c r="Q1205" s="12"/>
      <c r="R1205" s="12"/>
      <c r="S1205" s="12"/>
    </row>
    <row r="1206" spans="1:19" s="1" customFormat="1" x14ac:dyDescent="0.4">
      <c r="A1206" s="12"/>
      <c r="B1206" s="12"/>
      <c r="C1206" s="42"/>
      <c r="D1206" s="12"/>
      <c r="E1206" s="12"/>
      <c r="F1206" s="12"/>
      <c r="G1206" s="12"/>
      <c r="H1206" s="12"/>
      <c r="I1206" s="12"/>
      <c r="J1206" s="12"/>
      <c r="K1206" s="12"/>
      <c r="L1206" s="12"/>
      <c r="M1206" s="49"/>
      <c r="N1206" s="49"/>
      <c r="O1206" s="12"/>
      <c r="P1206" s="12"/>
      <c r="Q1206" s="12"/>
      <c r="R1206" s="12"/>
      <c r="S1206" s="12"/>
    </row>
    <row r="1207" spans="1:19" s="1" customFormat="1" x14ac:dyDescent="0.4">
      <c r="A1207" s="12"/>
      <c r="B1207" s="12"/>
      <c r="C1207" s="42"/>
      <c r="D1207" s="12"/>
      <c r="E1207" s="12"/>
      <c r="F1207" s="12"/>
      <c r="G1207" s="12"/>
      <c r="H1207" s="12"/>
      <c r="I1207" s="12"/>
      <c r="J1207" s="12"/>
      <c r="K1207" s="12"/>
      <c r="L1207" s="12"/>
      <c r="M1207" s="49"/>
      <c r="N1207" s="49"/>
      <c r="O1207" s="12"/>
      <c r="P1207" s="12"/>
      <c r="Q1207" s="12"/>
      <c r="R1207" s="12"/>
      <c r="S1207" s="12"/>
    </row>
    <row r="1208" spans="1:19" s="1" customFormat="1" x14ac:dyDescent="0.4">
      <c r="A1208" s="12"/>
      <c r="B1208" s="12"/>
      <c r="C1208" s="42"/>
      <c r="D1208" s="12"/>
      <c r="E1208" s="12"/>
      <c r="F1208" s="12"/>
      <c r="G1208" s="12"/>
      <c r="H1208" s="12"/>
      <c r="I1208" s="12"/>
      <c r="J1208" s="12"/>
      <c r="K1208" s="12"/>
      <c r="L1208" s="12"/>
      <c r="M1208" s="49"/>
      <c r="N1208" s="49"/>
      <c r="O1208" s="12"/>
      <c r="P1208" s="12"/>
      <c r="Q1208" s="12"/>
      <c r="R1208" s="12"/>
      <c r="S1208" s="12"/>
    </row>
    <row r="1209" spans="1:19" s="1" customFormat="1" x14ac:dyDescent="0.4">
      <c r="A1209" s="12"/>
      <c r="B1209" s="12"/>
      <c r="C1209" s="42"/>
      <c r="D1209" s="12"/>
      <c r="E1209" s="12"/>
      <c r="F1209" s="12"/>
      <c r="G1209" s="12"/>
      <c r="H1209" s="12"/>
      <c r="I1209" s="12"/>
      <c r="J1209" s="12"/>
      <c r="K1209" s="12"/>
      <c r="L1209" s="12"/>
      <c r="M1209" s="49"/>
      <c r="N1209" s="49"/>
      <c r="O1209" s="12"/>
      <c r="P1209" s="12"/>
      <c r="Q1209" s="12"/>
      <c r="R1209" s="12"/>
      <c r="S1209" s="12"/>
    </row>
    <row r="1210" spans="1:19" s="1" customFormat="1" x14ac:dyDescent="0.4">
      <c r="A1210" s="12"/>
      <c r="B1210" s="12"/>
      <c r="C1210" s="42"/>
      <c r="D1210" s="12"/>
      <c r="E1210" s="12"/>
      <c r="F1210" s="12"/>
      <c r="G1210" s="12"/>
      <c r="H1210" s="12"/>
      <c r="I1210" s="12"/>
      <c r="J1210" s="12"/>
      <c r="K1210" s="12"/>
      <c r="L1210" s="12"/>
      <c r="M1210" s="49"/>
      <c r="N1210" s="49"/>
      <c r="O1210" s="12"/>
      <c r="P1210" s="12"/>
      <c r="Q1210" s="12"/>
      <c r="R1210" s="12"/>
      <c r="S1210" s="12"/>
    </row>
    <row r="1211" spans="1:19" s="1" customFormat="1" x14ac:dyDescent="0.4">
      <c r="A1211" s="12"/>
      <c r="B1211" s="12"/>
      <c r="C1211" s="42"/>
      <c r="D1211" s="12"/>
      <c r="E1211" s="12"/>
      <c r="F1211" s="12"/>
      <c r="G1211" s="12"/>
      <c r="H1211" s="12"/>
      <c r="I1211" s="12"/>
      <c r="J1211" s="12"/>
      <c r="K1211" s="12"/>
      <c r="L1211" s="12"/>
      <c r="M1211" s="49"/>
      <c r="N1211" s="49"/>
      <c r="O1211" s="12"/>
      <c r="P1211" s="12"/>
      <c r="Q1211" s="12"/>
      <c r="R1211" s="12"/>
      <c r="S1211" s="12"/>
    </row>
    <row r="1212" spans="1:19" s="1" customFormat="1" x14ac:dyDescent="0.4">
      <c r="A1212" s="12"/>
      <c r="B1212" s="12"/>
      <c r="C1212" s="42"/>
      <c r="D1212" s="12"/>
      <c r="E1212" s="12"/>
      <c r="F1212" s="12"/>
      <c r="G1212" s="12"/>
      <c r="H1212" s="12"/>
      <c r="I1212" s="12"/>
      <c r="J1212" s="12"/>
      <c r="K1212" s="12"/>
      <c r="L1212" s="12"/>
      <c r="M1212" s="49"/>
      <c r="N1212" s="49"/>
      <c r="O1212" s="12"/>
      <c r="P1212" s="12"/>
      <c r="Q1212" s="12"/>
      <c r="R1212" s="12"/>
      <c r="S1212" s="12"/>
    </row>
    <row r="1213" spans="1:19" s="1" customFormat="1" x14ac:dyDescent="0.4">
      <c r="A1213" s="12"/>
      <c r="B1213" s="12"/>
      <c r="C1213" s="42"/>
      <c r="D1213" s="12"/>
      <c r="E1213" s="12"/>
      <c r="F1213" s="12"/>
      <c r="G1213" s="12"/>
      <c r="H1213" s="12"/>
      <c r="I1213" s="12"/>
      <c r="J1213" s="12"/>
      <c r="K1213" s="12"/>
      <c r="L1213" s="12"/>
      <c r="M1213" s="49"/>
      <c r="N1213" s="49"/>
      <c r="O1213" s="12"/>
      <c r="P1213" s="12"/>
      <c r="Q1213" s="12"/>
      <c r="R1213" s="12"/>
      <c r="S1213" s="12"/>
    </row>
    <row r="1214" spans="1:19" s="1" customFormat="1" x14ac:dyDescent="0.4">
      <c r="A1214" s="12"/>
      <c r="B1214" s="12"/>
      <c r="C1214" s="42"/>
      <c r="D1214" s="12"/>
      <c r="E1214" s="12"/>
      <c r="F1214" s="12"/>
      <c r="G1214" s="12"/>
      <c r="H1214" s="12"/>
      <c r="I1214" s="12"/>
      <c r="J1214" s="12"/>
      <c r="K1214" s="12"/>
      <c r="L1214" s="12"/>
      <c r="M1214" s="49"/>
      <c r="N1214" s="49"/>
      <c r="O1214" s="12"/>
      <c r="P1214" s="12"/>
      <c r="Q1214" s="12"/>
      <c r="R1214" s="12"/>
      <c r="S1214" s="12"/>
    </row>
    <row r="1215" spans="1:19" s="1" customFormat="1" x14ac:dyDescent="0.4">
      <c r="A1215" s="12"/>
      <c r="B1215" s="12"/>
      <c r="C1215" s="42"/>
      <c r="D1215" s="12"/>
      <c r="E1215" s="12"/>
      <c r="F1215" s="12"/>
      <c r="G1215" s="12"/>
      <c r="H1215" s="12"/>
      <c r="I1215" s="12"/>
      <c r="J1215" s="12"/>
      <c r="K1215" s="12"/>
      <c r="L1215" s="12"/>
      <c r="M1215" s="49"/>
      <c r="N1215" s="49"/>
      <c r="O1215" s="12"/>
      <c r="P1215" s="12"/>
      <c r="Q1215" s="12"/>
      <c r="R1215" s="12"/>
      <c r="S1215" s="12"/>
    </row>
    <row r="1216" spans="1:19" s="1" customFormat="1" x14ac:dyDescent="0.4">
      <c r="A1216" s="12"/>
      <c r="B1216" s="12"/>
      <c r="C1216" s="42"/>
      <c r="D1216" s="12"/>
      <c r="E1216" s="12"/>
      <c r="F1216" s="12"/>
      <c r="G1216" s="12"/>
      <c r="H1216" s="12"/>
      <c r="I1216" s="12"/>
      <c r="J1216" s="12"/>
      <c r="K1216" s="12"/>
      <c r="L1216" s="12"/>
      <c r="M1216" s="49"/>
      <c r="N1216" s="49"/>
      <c r="O1216" s="12"/>
      <c r="P1216" s="12"/>
      <c r="Q1216" s="12"/>
      <c r="R1216" s="12"/>
      <c r="S1216" s="12"/>
    </row>
    <row r="1217" spans="1:19" s="1" customFormat="1" x14ac:dyDescent="0.4">
      <c r="A1217" s="12"/>
      <c r="B1217" s="12"/>
      <c r="C1217" s="42"/>
      <c r="D1217" s="12"/>
      <c r="E1217" s="12"/>
      <c r="F1217" s="12"/>
      <c r="G1217" s="12"/>
      <c r="H1217" s="12"/>
      <c r="I1217" s="12"/>
      <c r="J1217" s="12"/>
      <c r="K1217" s="12"/>
      <c r="L1217" s="12"/>
      <c r="M1217" s="49"/>
      <c r="N1217" s="49"/>
      <c r="O1217" s="12"/>
      <c r="P1217" s="12"/>
      <c r="Q1217" s="12"/>
      <c r="R1217" s="12"/>
      <c r="S1217" s="12"/>
    </row>
    <row r="1218" spans="1:19" s="1" customFormat="1" x14ac:dyDescent="0.4">
      <c r="A1218" s="12"/>
      <c r="B1218" s="12"/>
      <c r="C1218" s="42"/>
      <c r="D1218" s="12"/>
      <c r="E1218" s="12"/>
      <c r="F1218" s="12"/>
      <c r="G1218" s="12"/>
      <c r="H1218" s="12"/>
      <c r="I1218" s="12"/>
      <c r="J1218" s="12"/>
      <c r="K1218" s="12"/>
      <c r="L1218" s="12"/>
      <c r="M1218" s="49"/>
      <c r="N1218" s="49"/>
      <c r="O1218" s="12"/>
      <c r="P1218" s="12"/>
      <c r="Q1218" s="12"/>
      <c r="R1218" s="12"/>
      <c r="S1218" s="12"/>
    </row>
    <row r="1219" spans="1:19" s="1" customFormat="1" x14ac:dyDescent="0.4">
      <c r="A1219" s="12"/>
      <c r="B1219" s="12"/>
      <c r="C1219" s="42"/>
      <c r="D1219" s="12"/>
      <c r="E1219" s="12"/>
      <c r="F1219" s="12"/>
      <c r="G1219" s="12"/>
      <c r="H1219" s="12"/>
      <c r="I1219" s="12"/>
      <c r="J1219" s="12"/>
      <c r="K1219" s="12"/>
      <c r="L1219" s="12"/>
      <c r="M1219" s="49"/>
      <c r="N1219" s="49"/>
      <c r="O1219" s="12"/>
      <c r="P1219" s="12"/>
      <c r="Q1219" s="12"/>
      <c r="R1219" s="12"/>
      <c r="S1219" s="12"/>
    </row>
    <row r="1220" spans="1:19" s="1" customFormat="1" x14ac:dyDescent="0.4">
      <c r="A1220" s="12"/>
      <c r="B1220" s="12"/>
      <c r="C1220" s="42"/>
      <c r="D1220" s="12"/>
      <c r="E1220" s="12"/>
      <c r="F1220" s="12"/>
      <c r="G1220" s="12"/>
      <c r="H1220" s="12"/>
      <c r="I1220" s="12"/>
      <c r="J1220" s="12"/>
      <c r="K1220" s="12"/>
      <c r="L1220" s="12"/>
      <c r="M1220" s="49"/>
      <c r="N1220" s="49"/>
      <c r="O1220" s="12"/>
      <c r="P1220" s="12"/>
      <c r="Q1220" s="12"/>
      <c r="R1220" s="12"/>
      <c r="S1220" s="12"/>
    </row>
    <row r="1221" spans="1:19" s="1" customFormat="1" x14ac:dyDescent="0.4">
      <c r="A1221" s="12"/>
      <c r="B1221" s="12"/>
      <c r="C1221" s="42"/>
      <c r="D1221" s="12"/>
      <c r="E1221" s="12"/>
      <c r="F1221" s="12"/>
      <c r="G1221" s="12"/>
      <c r="H1221" s="12"/>
      <c r="I1221" s="12"/>
      <c r="J1221" s="12"/>
      <c r="K1221" s="12"/>
      <c r="L1221" s="12"/>
      <c r="M1221" s="49"/>
      <c r="N1221" s="49"/>
      <c r="O1221" s="12"/>
      <c r="P1221" s="12"/>
      <c r="Q1221" s="12"/>
      <c r="R1221" s="12"/>
      <c r="S1221" s="12"/>
    </row>
    <row r="1222" spans="1:19" s="1" customFormat="1" x14ac:dyDescent="0.4">
      <c r="A1222" s="12"/>
      <c r="B1222" s="12"/>
      <c r="C1222" s="42"/>
      <c r="D1222" s="12"/>
      <c r="E1222" s="12"/>
      <c r="F1222" s="12"/>
      <c r="G1222" s="12"/>
      <c r="H1222" s="12"/>
      <c r="I1222" s="12"/>
      <c r="J1222" s="12"/>
      <c r="K1222" s="12"/>
      <c r="L1222" s="12"/>
      <c r="M1222" s="49"/>
      <c r="N1222" s="49"/>
      <c r="O1222" s="12"/>
      <c r="P1222" s="12"/>
      <c r="Q1222" s="12"/>
      <c r="R1222" s="12"/>
      <c r="S1222" s="12"/>
    </row>
    <row r="1223" spans="1:19" s="1" customFormat="1" x14ac:dyDescent="0.4">
      <c r="A1223" s="12"/>
      <c r="B1223" s="12"/>
      <c r="C1223" s="42"/>
      <c r="D1223" s="12"/>
      <c r="E1223" s="12"/>
      <c r="F1223" s="12"/>
      <c r="G1223" s="12"/>
      <c r="H1223" s="12"/>
      <c r="I1223" s="12"/>
      <c r="J1223" s="12"/>
      <c r="K1223" s="12"/>
      <c r="L1223" s="12"/>
      <c r="M1223" s="49"/>
      <c r="N1223" s="49"/>
      <c r="O1223" s="12"/>
      <c r="P1223" s="12"/>
      <c r="Q1223" s="12"/>
      <c r="R1223" s="12"/>
      <c r="S1223" s="12"/>
    </row>
    <row r="1224" spans="1:19" s="1" customFormat="1" x14ac:dyDescent="0.4">
      <c r="A1224" s="12"/>
      <c r="B1224" s="12"/>
      <c r="C1224" s="42"/>
      <c r="D1224" s="12"/>
      <c r="E1224" s="12"/>
      <c r="F1224" s="12"/>
      <c r="G1224" s="12"/>
      <c r="H1224" s="12"/>
      <c r="I1224" s="12"/>
      <c r="J1224" s="12"/>
      <c r="K1224" s="12"/>
      <c r="L1224" s="12"/>
      <c r="M1224" s="49"/>
      <c r="N1224" s="49"/>
      <c r="O1224" s="12"/>
      <c r="P1224" s="12"/>
      <c r="Q1224" s="12"/>
      <c r="R1224" s="12"/>
      <c r="S1224" s="12"/>
    </row>
    <row r="1225" spans="1:19" s="1" customFormat="1" x14ac:dyDescent="0.4">
      <c r="A1225" s="12"/>
      <c r="B1225" s="12"/>
      <c r="C1225" s="42"/>
      <c r="D1225" s="12"/>
      <c r="E1225" s="12"/>
      <c r="F1225" s="12"/>
      <c r="G1225" s="12"/>
      <c r="H1225" s="12"/>
      <c r="I1225" s="12"/>
      <c r="J1225" s="12"/>
      <c r="K1225" s="12"/>
      <c r="L1225" s="12"/>
      <c r="M1225" s="49"/>
      <c r="N1225" s="49"/>
      <c r="O1225" s="12"/>
      <c r="P1225" s="12"/>
      <c r="Q1225" s="12"/>
      <c r="R1225" s="12"/>
      <c r="S1225" s="12"/>
    </row>
    <row r="1226" spans="1:19" s="1" customFormat="1" x14ac:dyDescent="0.4">
      <c r="A1226" s="12"/>
      <c r="B1226" s="12"/>
      <c r="C1226" s="42"/>
      <c r="D1226" s="12"/>
      <c r="E1226" s="12"/>
      <c r="F1226" s="12"/>
      <c r="G1226" s="12"/>
      <c r="H1226" s="12"/>
      <c r="I1226" s="12"/>
      <c r="J1226" s="12"/>
      <c r="K1226" s="12"/>
      <c r="L1226" s="12"/>
      <c r="M1226" s="49"/>
      <c r="N1226" s="49"/>
      <c r="O1226" s="12"/>
      <c r="P1226" s="12"/>
      <c r="Q1226" s="12"/>
      <c r="R1226" s="12"/>
      <c r="S1226" s="12"/>
    </row>
    <row r="1227" spans="1:19" s="1" customFormat="1" x14ac:dyDescent="0.4">
      <c r="A1227" s="12"/>
      <c r="B1227" s="12"/>
      <c r="C1227" s="42"/>
      <c r="D1227" s="12"/>
      <c r="E1227" s="12"/>
      <c r="F1227" s="12"/>
      <c r="G1227" s="12"/>
      <c r="H1227" s="12"/>
      <c r="I1227" s="12"/>
      <c r="J1227" s="12"/>
      <c r="K1227" s="12"/>
      <c r="L1227" s="12"/>
      <c r="M1227" s="49"/>
      <c r="N1227" s="49"/>
      <c r="O1227" s="12"/>
      <c r="P1227" s="12"/>
      <c r="Q1227" s="12"/>
      <c r="R1227" s="12"/>
      <c r="S1227" s="12"/>
    </row>
    <row r="1228" spans="1:19" s="1" customFormat="1" x14ac:dyDescent="0.4">
      <c r="A1228" s="12"/>
      <c r="B1228" s="12"/>
      <c r="C1228" s="42"/>
      <c r="D1228" s="12"/>
      <c r="E1228" s="12"/>
      <c r="F1228" s="12"/>
      <c r="G1228" s="12"/>
      <c r="H1228" s="12"/>
      <c r="I1228" s="12"/>
      <c r="J1228" s="12"/>
      <c r="K1228" s="12"/>
      <c r="L1228" s="12"/>
      <c r="M1228" s="49"/>
      <c r="N1228" s="49"/>
      <c r="O1228" s="12"/>
      <c r="P1228" s="12"/>
      <c r="Q1228" s="12"/>
      <c r="R1228" s="12"/>
      <c r="S1228" s="12"/>
    </row>
    <row r="1229" spans="1:19" s="1" customFormat="1" x14ac:dyDescent="0.4">
      <c r="A1229" s="12"/>
      <c r="B1229" s="12"/>
      <c r="C1229" s="42"/>
      <c r="D1229" s="12"/>
      <c r="E1229" s="12"/>
      <c r="F1229" s="12"/>
      <c r="G1229" s="12"/>
      <c r="H1229" s="12"/>
      <c r="I1229" s="12"/>
      <c r="J1229" s="12"/>
      <c r="K1229" s="12"/>
      <c r="L1229" s="12"/>
      <c r="M1229" s="49"/>
      <c r="N1229" s="49"/>
      <c r="O1229" s="12"/>
      <c r="P1229" s="12"/>
      <c r="Q1229" s="12"/>
      <c r="R1229" s="12"/>
      <c r="S1229" s="12"/>
    </row>
    <row r="1230" spans="1:19" s="1" customFormat="1" x14ac:dyDescent="0.4">
      <c r="A1230" s="12"/>
      <c r="B1230" s="12"/>
      <c r="C1230" s="42"/>
      <c r="D1230" s="12"/>
      <c r="E1230" s="12"/>
      <c r="F1230" s="12"/>
      <c r="G1230" s="12"/>
      <c r="H1230" s="12"/>
      <c r="I1230" s="12"/>
      <c r="J1230" s="12"/>
      <c r="K1230" s="12"/>
      <c r="L1230" s="12"/>
      <c r="M1230" s="49"/>
      <c r="N1230" s="49"/>
      <c r="O1230" s="12"/>
      <c r="P1230" s="12"/>
      <c r="Q1230" s="12"/>
      <c r="R1230" s="12"/>
      <c r="S1230" s="12"/>
    </row>
    <row r="1231" spans="1:19" s="1" customFormat="1" x14ac:dyDescent="0.4">
      <c r="A1231" s="12"/>
      <c r="B1231" s="12"/>
      <c r="C1231" s="42"/>
      <c r="D1231" s="12"/>
      <c r="E1231" s="12"/>
      <c r="F1231" s="12"/>
      <c r="G1231" s="12"/>
      <c r="H1231" s="12"/>
      <c r="I1231" s="12"/>
      <c r="J1231" s="12"/>
      <c r="K1231" s="12"/>
      <c r="L1231" s="12"/>
      <c r="M1231" s="49"/>
      <c r="N1231" s="49"/>
      <c r="O1231" s="12"/>
      <c r="P1231" s="12"/>
      <c r="Q1231" s="12"/>
      <c r="R1231" s="12"/>
      <c r="S1231" s="12"/>
    </row>
    <row r="1232" spans="1:19" s="1" customFormat="1" x14ac:dyDescent="0.4">
      <c r="A1232" s="12"/>
      <c r="B1232" s="12"/>
      <c r="C1232" s="42"/>
      <c r="D1232" s="12"/>
      <c r="E1232" s="12"/>
      <c r="F1232" s="12"/>
      <c r="G1232" s="12"/>
      <c r="H1232" s="12"/>
      <c r="I1232" s="12"/>
      <c r="J1232" s="12"/>
      <c r="K1232" s="12"/>
      <c r="L1232" s="12"/>
      <c r="M1232" s="49"/>
      <c r="N1232" s="49"/>
      <c r="O1232" s="12"/>
      <c r="P1232" s="12"/>
      <c r="Q1232" s="12"/>
      <c r="R1232" s="12"/>
      <c r="S1232" s="12"/>
    </row>
    <row r="1233" spans="1:19" s="1" customFormat="1" x14ac:dyDescent="0.4">
      <c r="A1233" s="12"/>
      <c r="B1233" s="12"/>
      <c r="C1233" s="42"/>
      <c r="D1233" s="12"/>
      <c r="E1233" s="12"/>
      <c r="F1233" s="12"/>
      <c r="G1233" s="12"/>
      <c r="H1233" s="12"/>
      <c r="I1233" s="12"/>
      <c r="J1233" s="12"/>
      <c r="K1233" s="12"/>
      <c r="L1233" s="12"/>
      <c r="M1233" s="49"/>
      <c r="N1233" s="49"/>
      <c r="O1233" s="12"/>
      <c r="P1233" s="12"/>
      <c r="Q1233" s="12"/>
      <c r="R1233" s="12"/>
      <c r="S1233" s="12"/>
    </row>
    <row r="1234" spans="1:19" s="1" customFormat="1" x14ac:dyDescent="0.4">
      <c r="A1234" s="12"/>
      <c r="B1234" s="12"/>
      <c r="C1234" s="42"/>
      <c r="D1234" s="12"/>
      <c r="E1234" s="12"/>
      <c r="F1234" s="12"/>
      <c r="G1234" s="12"/>
      <c r="H1234" s="12"/>
      <c r="I1234" s="12"/>
      <c r="J1234" s="12"/>
      <c r="K1234" s="12"/>
      <c r="L1234" s="12"/>
      <c r="M1234" s="49"/>
      <c r="N1234" s="49"/>
      <c r="O1234" s="12"/>
      <c r="P1234" s="12"/>
      <c r="Q1234" s="12"/>
      <c r="R1234" s="12"/>
      <c r="S1234" s="12"/>
    </row>
    <row r="1235" spans="1:19" s="1" customFormat="1" x14ac:dyDescent="0.4">
      <c r="A1235" s="12"/>
      <c r="B1235" s="12"/>
      <c r="C1235" s="42"/>
      <c r="D1235" s="12"/>
      <c r="E1235" s="12"/>
      <c r="F1235" s="12"/>
      <c r="G1235" s="12"/>
      <c r="H1235" s="12"/>
      <c r="I1235" s="12"/>
      <c r="J1235" s="12"/>
      <c r="K1235" s="12"/>
      <c r="L1235" s="12"/>
      <c r="M1235" s="49"/>
      <c r="N1235" s="49"/>
      <c r="O1235" s="12"/>
      <c r="P1235" s="12"/>
      <c r="Q1235" s="12"/>
      <c r="R1235" s="12"/>
      <c r="S1235" s="12"/>
    </row>
    <row r="1236" spans="1:19" s="1" customFormat="1" x14ac:dyDescent="0.4">
      <c r="A1236" s="12"/>
      <c r="B1236" s="12"/>
      <c r="C1236" s="42"/>
      <c r="D1236" s="12"/>
      <c r="E1236" s="12"/>
      <c r="F1236" s="12"/>
      <c r="G1236" s="12"/>
      <c r="H1236" s="12"/>
      <c r="I1236" s="12"/>
      <c r="J1236" s="12"/>
      <c r="K1236" s="12"/>
      <c r="L1236" s="12"/>
      <c r="M1236" s="49"/>
      <c r="N1236" s="49"/>
      <c r="O1236" s="12"/>
      <c r="P1236" s="12"/>
      <c r="Q1236" s="12"/>
      <c r="R1236" s="12"/>
      <c r="S1236" s="12"/>
    </row>
    <row r="1237" spans="1:19" s="1" customFormat="1" x14ac:dyDescent="0.4">
      <c r="A1237" s="12"/>
      <c r="B1237" s="12"/>
      <c r="C1237" s="42"/>
      <c r="D1237" s="12"/>
      <c r="E1237" s="12"/>
      <c r="F1237" s="12"/>
      <c r="G1237" s="12"/>
      <c r="H1237" s="12"/>
      <c r="I1237" s="12"/>
      <c r="J1237" s="12"/>
      <c r="K1237" s="12"/>
      <c r="L1237" s="12"/>
      <c r="M1237" s="49"/>
      <c r="N1237" s="49"/>
      <c r="O1237" s="12"/>
      <c r="P1237" s="12"/>
      <c r="Q1237" s="12"/>
      <c r="R1237" s="12"/>
      <c r="S1237" s="12"/>
    </row>
    <row r="1238" spans="1:19" s="1" customFormat="1" x14ac:dyDescent="0.4">
      <c r="A1238" s="12"/>
      <c r="B1238" s="12"/>
      <c r="C1238" s="42"/>
      <c r="D1238" s="12"/>
      <c r="E1238" s="12"/>
      <c r="F1238" s="12"/>
      <c r="G1238" s="12"/>
      <c r="H1238" s="12"/>
      <c r="I1238" s="12"/>
      <c r="J1238" s="12"/>
      <c r="K1238" s="12"/>
      <c r="L1238" s="12"/>
      <c r="M1238" s="49"/>
      <c r="N1238" s="49"/>
      <c r="O1238" s="12"/>
      <c r="P1238" s="12"/>
      <c r="Q1238" s="12"/>
      <c r="R1238" s="12"/>
      <c r="S1238" s="12"/>
    </row>
    <row r="1239" spans="1:19" s="1" customFormat="1" x14ac:dyDescent="0.4">
      <c r="A1239" s="12"/>
      <c r="B1239" s="12"/>
      <c r="C1239" s="42"/>
      <c r="D1239" s="12"/>
      <c r="E1239" s="12"/>
      <c r="F1239" s="12"/>
      <c r="G1239" s="12"/>
      <c r="H1239" s="12"/>
      <c r="I1239" s="12"/>
      <c r="J1239" s="12"/>
      <c r="K1239" s="12"/>
      <c r="L1239" s="12"/>
      <c r="M1239" s="49"/>
      <c r="N1239" s="49"/>
      <c r="O1239" s="12"/>
      <c r="P1239" s="12"/>
      <c r="Q1239" s="12"/>
      <c r="R1239" s="12"/>
      <c r="S1239" s="12"/>
    </row>
    <row r="1240" spans="1:19" s="1" customFormat="1" x14ac:dyDescent="0.4">
      <c r="A1240" s="12"/>
      <c r="B1240" s="12"/>
      <c r="C1240" s="42"/>
      <c r="D1240" s="12"/>
      <c r="E1240" s="12"/>
      <c r="F1240" s="12"/>
      <c r="G1240" s="12"/>
      <c r="H1240" s="12"/>
      <c r="I1240" s="12"/>
      <c r="J1240" s="12"/>
      <c r="K1240" s="12"/>
      <c r="L1240" s="12"/>
      <c r="M1240" s="49"/>
      <c r="N1240" s="49"/>
      <c r="O1240" s="12"/>
      <c r="P1240" s="12"/>
      <c r="Q1240" s="12"/>
      <c r="R1240" s="12"/>
      <c r="S1240" s="12"/>
    </row>
    <row r="1241" spans="1:19" s="1" customFormat="1" x14ac:dyDescent="0.4">
      <c r="A1241" s="12"/>
      <c r="B1241" s="12"/>
      <c r="C1241" s="42"/>
      <c r="D1241" s="12"/>
      <c r="E1241" s="12"/>
      <c r="F1241" s="12"/>
      <c r="G1241" s="12"/>
      <c r="H1241" s="12"/>
      <c r="I1241" s="12"/>
      <c r="J1241" s="12"/>
      <c r="K1241" s="12"/>
      <c r="L1241" s="12"/>
      <c r="M1241" s="49"/>
      <c r="N1241" s="49"/>
      <c r="O1241" s="12"/>
      <c r="P1241" s="12"/>
      <c r="Q1241" s="12"/>
      <c r="R1241" s="12"/>
      <c r="S1241" s="12"/>
    </row>
    <row r="1242" spans="1:19" s="1" customFormat="1" x14ac:dyDescent="0.4">
      <c r="A1242" s="12"/>
      <c r="B1242" s="12"/>
      <c r="C1242" s="42"/>
      <c r="D1242" s="12"/>
      <c r="E1242" s="12"/>
      <c r="F1242" s="12"/>
      <c r="G1242" s="12"/>
      <c r="H1242" s="12"/>
      <c r="I1242" s="12"/>
      <c r="J1242" s="12"/>
      <c r="K1242" s="12"/>
      <c r="L1242" s="12"/>
      <c r="M1242" s="49"/>
      <c r="N1242" s="49"/>
      <c r="O1242" s="12"/>
      <c r="P1242" s="12"/>
      <c r="Q1242" s="12"/>
      <c r="R1242" s="12"/>
      <c r="S1242" s="12"/>
    </row>
    <row r="1243" spans="1:19" s="1" customFormat="1" x14ac:dyDescent="0.4">
      <c r="A1243" s="12"/>
      <c r="B1243" s="12"/>
      <c r="C1243" s="42"/>
      <c r="D1243" s="12"/>
      <c r="E1243" s="12"/>
      <c r="F1243" s="12"/>
      <c r="G1243" s="12"/>
      <c r="H1243" s="12"/>
      <c r="I1243" s="12"/>
      <c r="J1243" s="12"/>
      <c r="K1243" s="12"/>
      <c r="L1243" s="12"/>
      <c r="M1243" s="49"/>
      <c r="N1243" s="49"/>
      <c r="O1243" s="12"/>
      <c r="P1243" s="12"/>
      <c r="Q1243" s="12"/>
      <c r="R1243" s="12"/>
      <c r="S1243" s="12"/>
    </row>
    <row r="1244" spans="1:19" s="1" customFormat="1" x14ac:dyDescent="0.4">
      <c r="A1244" s="12"/>
      <c r="B1244" s="12"/>
      <c r="C1244" s="42"/>
      <c r="D1244" s="12"/>
      <c r="E1244" s="12"/>
      <c r="F1244" s="12"/>
      <c r="G1244" s="12"/>
      <c r="H1244" s="12"/>
      <c r="I1244" s="12"/>
      <c r="J1244" s="12"/>
      <c r="K1244" s="12"/>
      <c r="L1244" s="12"/>
      <c r="M1244" s="49"/>
      <c r="N1244" s="49"/>
      <c r="O1244" s="12"/>
      <c r="P1244" s="12"/>
      <c r="Q1244" s="12"/>
      <c r="R1244" s="12"/>
      <c r="S1244" s="12"/>
    </row>
    <row r="1245" spans="1:19" s="1" customFormat="1" x14ac:dyDescent="0.4">
      <c r="A1245" s="12"/>
      <c r="B1245" s="12"/>
      <c r="C1245" s="42"/>
      <c r="D1245" s="12"/>
      <c r="E1245" s="12"/>
      <c r="F1245" s="12"/>
      <c r="G1245" s="12"/>
      <c r="H1245" s="12"/>
      <c r="I1245" s="12"/>
      <c r="J1245" s="12"/>
      <c r="K1245" s="12"/>
      <c r="L1245" s="12"/>
      <c r="M1245" s="49"/>
      <c r="N1245" s="49"/>
      <c r="O1245" s="12"/>
      <c r="P1245" s="12"/>
      <c r="Q1245" s="12"/>
      <c r="R1245" s="12"/>
      <c r="S1245" s="12"/>
    </row>
    <row r="1246" spans="1:19" s="1" customFormat="1" x14ac:dyDescent="0.4">
      <c r="A1246" s="12"/>
      <c r="B1246" s="12"/>
      <c r="C1246" s="42"/>
      <c r="D1246" s="12"/>
      <c r="E1246" s="12"/>
      <c r="F1246" s="12"/>
      <c r="G1246" s="12"/>
      <c r="H1246" s="12"/>
      <c r="I1246" s="12"/>
      <c r="J1246" s="12"/>
      <c r="K1246" s="12"/>
      <c r="L1246" s="12"/>
      <c r="M1246" s="49"/>
      <c r="N1246" s="49"/>
      <c r="O1246" s="12"/>
      <c r="P1246" s="12"/>
      <c r="Q1246" s="12"/>
      <c r="R1246" s="12"/>
      <c r="S1246" s="12"/>
    </row>
    <row r="1247" spans="1:19" s="1" customFormat="1" x14ac:dyDescent="0.4">
      <c r="A1247" s="12"/>
      <c r="B1247" s="12"/>
      <c r="C1247" s="42"/>
      <c r="D1247" s="12"/>
      <c r="E1247" s="12"/>
      <c r="F1247" s="12"/>
      <c r="G1247" s="12"/>
      <c r="H1247" s="12"/>
      <c r="I1247" s="12"/>
      <c r="J1247" s="12"/>
      <c r="K1247" s="12"/>
      <c r="L1247" s="12"/>
      <c r="M1247" s="49"/>
      <c r="N1247" s="49"/>
      <c r="O1247" s="12"/>
      <c r="P1247" s="12"/>
      <c r="Q1247" s="12"/>
      <c r="R1247" s="12"/>
      <c r="S1247" s="12"/>
    </row>
    <row r="1248" spans="1:19" s="1" customFormat="1" x14ac:dyDescent="0.4">
      <c r="A1248" s="12"/>
      <c r="B1248" s="12"/>
      <c r="C1248" s="42"/>
      <c r="D1248" s="12"/>
      <c r="E1248" s="12"/>
      <c r="F1248" s="12"/>
      <c r="G1248" s="12"/>
      <c r="H1248" s="12"/>
      <c r="I1248" s="12"/>
      <c r="J1248" s="12"/>
      <c r="K1248" s="12"/>
      <c r="L1248" s="12"/>
      <c r="M1248" s="49"/>
      <c r="N1248" s="49"/>
      <c r="O1248" s="12"/>
      <c r="P1248" s="12"/>
      <c r="Q1248" s="12"/>
      <c r="R1248" s="12"/>
      <c r="S1248" s="12"/>
    </row>
    <row r="1249" spans="1:19" s="1" customFormat="1" x14ac:dyDescent="0.4">
      <c r="A1249" s="12"/>
      <c r="B1249" s="12"/>
      <c r="C1249" s="42"/>
      <c r="D1249" s="12"/>
      <c r="E1249" s="12"/>
      <c r="F1249" s="12"/>
      <c r="G1249" s="12"/>
      <c r="H1249" s="12"/>
      <c r="I1249" s="12"/>
      <c r="J1249" s="12"/>
      <c r="K1249" s="12"/>
      <c r="L1249" s="12"/>
      <c r="M1249" s="49"/>
      <c r="N1249" s="49"/>
      <c r="O1249" s="12"/>
      <c r="P1249" s="12"/>
      <c r="Q1249" s="12"/>
      <c r="R1249" s="12"/>
      <c r="S1249" s="12"/>
    </row>
    <row r="1250" spans="1:19" s="1" customFormat="1" x14ac:dyDescent="0.4">
      <c r="A1250" s="12"/>
      <c r="B1250" s="12"/>
      <c r="C1250" s="42"/>
      <c r="D1250" s="12"/>
      <c r="E1250" s="12"/>
      <c r="F1250" s="12"/>
      <c r="G1250" s="12"/>
      <c r="H1250" s="12"/>
      <c r="I1250" s="12"/>
      <c r="J1250" s="12"/>
      <c r="K1250" s="12"/>
      <c r="L1250" s="12"/>
      <c r="M1250" s="49"/>
      <c r="N1250" s="49"/>
      <c r="O1250" s="12"/>
      <c r="P1250" s="12"/>
      <c r="Q1250" s="12"/>
      <c r="R1250" s="12"/>
      <c r="S1250" s="12"/>
    </row>
    <row r="1251" spans="1:19" s="1" customFormat="1" x14ac:dyDescent="0.4">
      <c r="A1251" s="12"/>
      <c r="B1251" s="12"/>
      <c r="C1251" s="42"/>
      <c r="D1251" s="12"/>
      <c r="E1251" s="12"/>
      <c r="F1251" s="12"/>
      <c r="G1251" s="12"/>
      <c r="H1251" s="12"/>
      <c r="I1251" s="12"/>
      <c r="J1251" s="12"/>
      <c r="K1251" s="12"/>
      <c r="L1251" s="12"/>
      <c r="M1251" s="49"/>
      <c r="N1251" s="49"/>
      <c r="O1251" s="12"/>
      <c r="P1251" s="12"/>
      <c r="Q1251" s="12"/>
      <c r="R1251" s="12"/>
      <c r="S1251" s="12"/>
    </row>
    <row r="1252" spans="1:19" s="1" customFormat="1" x14ac:dyDescent="0.4">
      <c r="A1252" s="12"/>
      <c r="B1252" s="12"/>
      <c r="C1252" s="42"/>
      <c r="D1252" s="12"/>
      <c r="E1252" s="12"/>
      <c r="F1252" s="12"/>
      <c r="G1252" s="12"/>
      <c r="H1252" s="12"/>
      <c r="I1252" s="12"/>
      <c r="J1252" s="12"/>
      <c r="K1252" s="12"/>
      <c r="L1252" s="12"/>
      <c r="M1252" s="49"/>
      <c r="N1252" s="49"/>
      <c r="O1252" s="12"/>
      <c r="P1252" s="12"/>
      <c r="Q1252" s="12"/>
      <c r="R1252" s="12"/>
      <c r="S1252" s="12"/>
    </row>
    <row r="1253" spans="1:19" s="1" customFormat="1" x14ac:dyDescent="0.4">
      <c r="A1253" s="12"/>
      <c r="B1253" s="12"/>
      <c r="C1253" s="42"/>
      <c r="D1253" s="12"/>
      <c r="E1253" s="12"/>
      <c r="F1253" s="12"/>
      <c r="G1253" s="12"/>
      <c r="H1253" s="12"/>
      <c r="I1253" s="12"/>
      <c r="J1253" s="12"/>
      <c r="K1253" s="12"/>
      <c r="L1253" s="12"/>
      <c r="M1253" s="49"/>
      <c r="N1253" s="49"/>
      <c r="O1253" s="12"/>
      <c r="P1253" s="12"/>
      <c r="Q1253" s="12"/>
      <c r="R1253" s="12"/>
      <c r="S1253" s="12"/>
    </row>
    <row r="1254" spans="1:19" s="1" customFormat="1" x14ac:dyDescent="0.4">
      <c r="A1254" s="12"/>
      <c r="B1254" s="12"/>
      <c r="C1254" s="42"/>
      <c r="D1254" s="12"/>
      <c r="E1254" s="12"/>
      <c r="F1254" s="12"/>
      <c r="G1254" s="12"/>
      <c r="H1254" s="12"/>
      <c r="I1254" s="12"/>
      <c r="J1254" s="12"/>
      <c r="K1254" s="12"/>
      <c r="L1254" s="12"/>
      <c r="M1254" s="49"/>
      <c r="N1254" s="49"/>
      <c r="O1254" s="12"/>
      <c r="P1254" s="12"/>
      <c r="Q1254" s="12"/>
      <c r="R1254" s="12"/>
      <c r="S1254" s="12"/>
    </row>
    <row r="1255" spans="1:19" s="1" customFormat="1" x14ac:dyDescent="0.4">
      <c r="A1255" s="12"/>
      <c r="B1255" s="12"/>
      <c r="C1255" s="42"/>
      <c r="D1255" s="12"/>
      <c r="E1255" s="12"/>
      <c r="F1255" s="12"/>
      <c r="G1255" s="12"/>
      <c r="H1255" s="12"/>
      <c r="I1255" s="12"/>
      <c r="J1255" s="12"/>
      <c r="K1255" s="12"/>
      <c r="L1255" s="12"/>
      <c r="M1255" s="49"/>
      <c r="N1255" s="49"/>
      <c r="O1255" s="12"/>
      <c r="P1255" s="12"/>
      <c r="Q1255" s="12"/>
      <c r="R1255" s="12"/>
      <c r="S1255" s="12"/>
    </row>
    <row r="1256" spans="1:19" s="1" customFormat="1" x14ac:dyDescent="0.4">
      <c r="A1256" s="12"/>
      <c r="B1256" s="12"/>
      <c r="C1256" s="42"/>
      <c r="D1256" s="12"/>
      <c r="E1256" s="12"/>
      <c r="F1256" s="12"/>
      <c r="G1256" s="12"/>
      <c r="H1256" s="12"/>
      <c r="I1256" s="12"/>
      <c r="J1256" s="12"/>
      <c r="K1256" s="12"/>
      <c r="L1256" s="12"/>
      <c r="M1256" s="49"/>
      <c r="N1256" s="49"/>
      <c r="O1256" s="12"/>
      <c r="P1256" s="12"/>
      <c r="Q1256" s="12"/>
      <c r="R1256" s="12"/>
      <c r="S1256" s="12"/>
    </row>
    <row r="1257" spans="1:19" s="1" customFormat="1" x14ac:dyDescent="0.4">
      <c r="A1257" s="12"/>
      <c r="B1257" s="12"/>
      <c r="C1257" s="42"/>
      <c r="D1257" s="12"/>
      <c r="E1257" s="12"/>
      <c r="F1257" s="12"/>
      <c r="G1257" s="12"/>
      <c r="H1257" s="12"/>
      <c r="I1257" s="12"/>
      <c r="J1257" s="12"/>
      <c r="K1257" s="12"/>
      <c r="L1257" s="12"/>
      <c r="M1257" s="49"/>
      <c r="N1257" s="49"/>
      <c r="O1257" s="12"/>
      <c r="P1257" s="12"/>
      <c r="Q1257" s="12"/>
      <c r="R1257" s="12"/>
      <c r="S1257" s="12"/>
    </row>
    <row r="1258" spans="1:19" s="1" customFormat="1" x14ac:dyDescent="0.4">
      <c r="A1258" s="12"/>
      <c r="B1258" s="12"/>
      <c r="C1258" s="42"/>
      <c r="D1258" s="12"/>
      <c r="E1258" s="12"/>
      <c r="F1258" s="12"/>
      <c r="G1258" s="12"/>
      <c r="H1258" s="12"/>
      <c r="I1258" s="12"/>
      <c r="J1258" s="12"/>
      <c r="K1258" s="12"/>
      <c r="L1258" s="12"/>
      <c r="M1258" s="49"/>
      <c r="N1258" s="49"/>
      <c r="O1258" s="12"/>
      <c r="P1258" s="12"/>
      <c r="Q1258" s="12"/>
      <c r="R1258" s="12"/>
      <c r="S1258" s="12"/>
    </row>
    <row r="1259" spans="1:19" s="1" customFormat="1" x14ac:dyDescent="0.4">
      <c r="A1259" s="12"/>
      <c r="B1259" s="12"/>
      <c r="C1259" s="42"/>
      <c r="D1259" s="12"/>
      <c r="E1259" s="12"/>
      <c r="F1259" s="12"/>
      <c r="G1259" s="12"/>
      <c r="H1259" s="12"/>
      <c r="I1259" s="12"/>
      <c r="J1259" s="12"/>
      <c r="K1259" s="12"/>
      <c r="L1259" s="12"/>
      <c r="M1259" s="49"/>
      <c r="N1259" s="49"/>
      <c r="O1259" s="12"/>
      <c r="P1259" s="12"/>
      <c r="Q1259" s="12"/>
      <c r="R1259" s="12"/>
      <c r="S1259" s="12"/>
    </row>
    <row r="1260" spans="1:19" s="1" customFormat="1" x14ac:dyDescent="0.4">
      <c r="A1260" s="12"/>
      <c r="B1260" s="12"/>
      <c r="C1260" s="42"/>
      <c r="D1260" s="12"/>
      <c r="E1260" s="12"/>
      <c r="F1260" s="12"/>
      <c r="G1260" s="12"/>
      <c r="H1260" s="12"/>
      <c r="I1260" s="12"/>
      <c r="J1260" s="12"/>
      <c r="K1260" s="12"/>
      <c r="L1260" s="12"/>
      <c r="M1260" s="49"/>
      <c r="N1260" s="49"/>
      <c r="O1260" s="12"/>
      <c r="P1260" s="12"/>
      <c r="Q1260" s="12"/>
      <c r="R1260" s="12"/>
      <c r="S1260" s="12"/>
    </row>
    <row r="1261" spans="1:19" s="1" customFormat="1" x14ac:dyDescent="0.4">
      <c r="A1261" s="12"/>
      <c r="B1261" s="12"/>
      <c r="C1261" s="42"/>
      <c r="D1261" s="12"/>
      <c r="E1261" s="12"/>
      <c r="F1261" s="12"/>
      <c r="G1261" s="12"/>
      <c r="H1261" s="12"/>
      <c r="I1261" s="12"/>
      <c r="J1261" s="12"/>
      <c r="K1261" s="12"/>
      <c r="L1261" s="12"/>
      <c r="M1261" s="49"/>
      <c r="N1261" s="49"/>
      <c r="O1261" s="12"/>
      <c r="P1261" s="12"/>
      <c r="Q1261" s="12"/>
      <c r="R1261" s="12"/>
      <c r="S1261" s="12"/>
    </row>
    <row r="1262" spans="1:19" s="1" customFormat="1" x14ac:dyDescent="0.4">
      <c r="A1262" s="12"/>
      <c r="B1262" s="12"/>
      <c r="C1262" s="42"/>
      <c r="D1262" s="12"/>
      <c r="E1262" s="12"/>
      <c r="F1262" s="12"/>
      <c r="G1262" s="12"/>
      <c r="H1262" s="12"/>
      <c r="I1262" s="12"/>
      <c r="J1262" s="12"/>
      <c r="K1262" s="12"/>
      <c r="L1262" s="12"/>
      <c r="M1262" s="49"/>
      <c r="N1262" s="49"/>
      <c r="O1262" s="12"/>
      <c r="P1262" s="12"/>
      <c r="Q1262" s="12"/>
      <c r="R1262" s="12"/>
      <c r="S1262" s="12"/>
    </row>
    <row r="1263" spans="1:19" s="1" customFormat="1" x14ac:dyDescent="0.4">
      <c r="A1263" s="12"/>
      <c r="B1263" s="12"/>
      <c r="C1263" s="42"/>
      <c r="D1263" s="12"/>
      <c r="E1263" s="12"/>
      <c r="F1263" s="12"/>
      <c r="G1263" s="12"/>
      <c r="H1263" s="12"/>
      <c r="I1263" s="12"/>
      <c r="J1263" s="12"/>
      <c r="K1263" s="12"/>
      <c r="L1263" s="12"/>
      <c r="M1263" s="49"/>
      <c r="N1263" s="49"/>
      <c r="O1263" s="12"/>
      <c r="P1263" s="12"/>
      <c r="Q1263" s="12"/>
      <c r="R1263" s="12"/>
      <c r="S1263" s="12"/>
    </row>
    <row r="1264" spans="1:19" s="1" customFormat="1" x14ac:dyDescent="0.4">
      <c r="A1264" s="12"/>
      <c r="B1264" s="12"/>
      <c r="C1264" s="42"/>
      <c r="D1264" s="12"/>
      <c r="E1264" s="12"/>
      <c r="F1264" s="12"/>
      <c r="G1264" s="12"/>
      <c r="H1264" s="12"/>
      <c r="I1264" s="12"/>
      <c r="J1264" s="12"/>
      <c r="K1264" s="12"/>
      <c r="L1264" s="12"/>
      <c r="M1264" s="49"/>
      <c r="N1264" s="49"/>
      <c r="O1264" s="12"/>
      <c r="P1264" s="12"/>
      <c r="Q1264" s="12"/>
      <c r="R1264" s="12"/>
      <c r="S1264" s="12"/>
    </row>
    <row r="1265" spans="1:19" s="1" customFormat="1" x14ac:dyDescent="0.4">
      <c r="A1265" s="12"/>
      <c r="B1265" s="12"/>
      <c r="C1265" s="42"/>
      <c r="D1265" s="12"/>
      <c r="E1265" s="12"/>
      <c r="F1265" s="12"/>
      <c r="G1265" s="12"/>
      <c r="H1265" s="12"/>
      <c r="I1265" s="12"/>
      <c r="J1265" s="12"/>
      <c r="K1265" s="12"/>
      <c r="L1265" s="12"/>
      <c r="M1265" s="49"/>
      <c r="N1265" s="49"/>
      <c r="O1265" s="12"/>
      <c r="P1265" s="12"/>
      <c r="Q1265" s="12"/>
      <c r="R1265" s="12"/>
      <c r="S1265" s="12"/>
    </row>
    <row r="1266" spans="1:19" s="1" customFormat="1" x14ac:dyDescent="0.4">
      <c r="A1266" s="12"/>
      <c r="B1266" s="12"/>
      <c r="C1266" s="42"/>
      <c r="D1266" s="12"/>
      <c r="E1266" s="12"/>
      <c r="F1266" s="12"/>
      <c r="G1266" s="12"/>
      <c r="H1266" s="12"/>
      <c r="I1266" s="12"/>
      <c r="J1266" s="12"/>
      <c r="K1266" s="12"/>
      <c r="L1266" s="12"/>
      <c r="M1266" s="49"/>
      <c r="N1266" s="49"/>
      <c r="O1266" s="12"/>
      <c r="P1266" s="12"/>
      <c r="Q1266" s="12"/>
      <c r="R1266" s="12"/>
      <c r="S1266" s="12"/>
    </row>
    <row r="1267" spans="1:19" s="1" customFormat="1" x14ac:dyDescent="0.4">
      <c r="A1267" s="12"/>
      <c r="B1267" s="12"/>
      <c r="C1267" s="42"/>
      <c r="D1267" s="12"/>
      <c r="E1267" s="12"/>
      <c r="F1267" s="12"/>
      <c r="G1267" s="12"/>
      <c r="H1267" s="12"/>
      <c r="I1267" s="12"/>
      <c r="J1267" s="12"/>
      <c r="K1267" s="12"/>
      <c r="L1267" s="12"/>
      <c r="M1267" s="49"/>
      <c r="N1267" s="49"/>
      <c r="O1267" s="12"/>
      <c r="P1267" s="12"/>
      <c r="Q1267" s="12"/>
      <c r="R1267" s="12"/>
      <c r="S1267" s="12"/>
    </row>
    <row r="1268" spans="1:19" s="1" customFormat="1" x14ac:dyDescent="0.4">
      <c r="A1268" s="12"/>
      <c r="B1268" s="12"/>
      <c r="C1268" s="42"/>
      <c r="D1268" s="12"/>
      <c r="E1268" s="12"/>
      <c r="F1268" s="12"/>
      <c r="G1268" s="12"/>
      <c r="H1268" s="12"/>
      <c r="I1268" s="12"/>
      <c r="J1268" s="12"/>
      <c r="K1268" s="12"/>
      <c r="L1268" s="12"/>
      <c r="M1268" s="49"/>
      <c r="N1268" s="49"/>
      <c r="O1268" s="12"/>
      <c r="P1268" s="12"/>
      <c r="Q1268" s="12"/>
      <c r="R1268" s="12"/>
      <c r="S1268" s="12"/>
    </row>
    <row r="1269" spans="1:19" s="1" customFormat="1" x14ac:dyDescent="0.4">
      <c r="A1269" s="12"/>
      <c r="B1269" s="12"/>
      <c r="C1269" s="42"/>
      <c r="D1269" s="12"/>
      <c r="E1269" s="12"/>
      <c r="F1269" s="12"/>
      <c r="G1269" s="12"/>
      <c r="H1269" s="12"/>
      <c r="I1269" s="12"/>
      <c r="J1269" s="12"/>
      <c r="K1269" s="12"/>
      <c r="L1269" s="12"/>
      <c r="M1269" s="49"/>
      <c r="N1269" s="49"/>
      <c r="O1269" s="12"/>
      <c r="P1269" s="12"/>
      <c r="Q1269" s="12"/>
      <c r="R1269" s="12"/>
      <c r="S1269" s="12"/>
    </row>
    <row r="1270" spans="1:19" s="1" customFormat="1" x14ac:dyDescent="0.4">
      <c r="A1270" s="12"/>
      <c r="B1270" s="12"/>
      <c r="C1270" s="42"/>
      <c r="D1270" s="12"/>
      <c r="E1270" s="12"/>
      <c r="F1270" s="12"/>
      <c r="G1270" s="12"/>
      <c r="H1270" s="12"/>
      <c r="I1270" s="12"/>
      <c r="J1270" s="12"/>
      <c r="K1270" s="12"/>
      <c r="L1270" s="12"/>
      <c r="M1270" s="49"/>
      <c r="N1270" s="49"/>
      <c r="O1270" s="12"/>
      <c r="P1270" s="12"/>
      <c r="Q1270" s="12"/>
      <c r="R1270" s="12"/>
      <c r="S1270" s="12"/>
    </row>
    <row r="1271" spans="1:19" s="1" customFormat="1" x14ac:dyDescent="0.4">
      <c r="A1271" s="12"/>
      <c r="B1271" s="12"/>
      <c r="C1271" s="42"/>
      <c r="D1271" s="12"/>
      <c r="E1271" s="12"/>
      <c r="F1271" s="12"/>
      <c r="G1271" s="12"/>
      <c r="H1271" s="12"/>
      <c r="I1271" s="12"/>
      <c r="J1271" s="12"/>
      <c r="K1271" s="12"/>
      <c r="L1271" s="12"/>
      <c r="M1271" s="49"/>
      <c r="N1271" s="49"/>
      <c r="O1271" s="12"/>
      <c r="P1271" s="12"/>
      <c r="Q1271" s="12"/>
      <c r="R1271" s="12"/>
      <c r="S1271" s="12"/>
    </row>
    <row r="1272" spans="1:19" s="1" customFormat="1" x14ac:dyDescent="0.4">
      <c r="A1272" s="12"/>
      <c r="B1272" s="12"/>
      <c r="C1272" s="42"/>
      <c r="D1272" s="12"/>
      <c r="E1272" s="12"/>
      <c r="F1272" s="12"/>
      <c r="G1272" s="12"/>
      <c r="H1272" s="12"/>
      <c r="I1272" s="12"/>
      <c r="J1272" s="12"/>
      <c r="K1272" s="12"/>
      <c r="L1272" s="12"/>
      <c r="M1272" s="49"/>
      <c r="N1272" s="49"/>
      <c r="O1272" s="12"/>
      <c r="P1272" s="12"/>
      <c r="Q1272" s="12"/>
      <c r="R1272" s="12"/>
      <c r="S1272" s="12"/>
    </row>
    <row r="1273" spans="1:19" s="1" customFormat="1" x14ac:dyDescent="0.4">
      <c r="A1273" s="12"/>
      <c r="B1273" s="12"/>
      <c r="C1273" s="42"/>
      <c r="D1273" s="12"/>
      <c r="E1273" s="12"/>
      <c r="F1273" s="12"/>
      <c r="G1273" s="12"/>
      <c r="H1273" s="12"/>
      <c r="I1273" s="12"/>
      <c r="J1273" s="12"/>
      <c r="K1273" s="12"/>
      <c r="L1273" s="12"/>
      <c r="M1273" s="49"/>
      <c r="N1273" s="49"/>
      <c r="O1273" s="12"/>
      <c r="P1273" s="12"/>
      <c r="Q1273" s="12"/>
      <c r="R1273" s="12"/>
      <c r="S1273" s="12"/>
    </row>
    <row r="1274" spans="1:19" s="1" customFormat="1" x14ac:dyDescent="0.4">
      <c r="A1274" s="12"/>
      <c r="B1274" s="12"/>
      <c r="C1274" s="42"/>
      <c r="D1274" s="12"/>
      <c r="E1274" s="12"/>
      <c r="F1274" s="12"/>
      <c r="G1274" s="12"/>
      <c r="H1274" s="12"/>
      <c r="I1274" s="12"/>
      <c r="J1274" s="12"/>
      <c r="K1274" s="12"/>
      <c r="L1274" s="12"/>
      <c r="M1274" s="49"/>
      <c r="N1274" s="49"/>
      <c r="O1274" s="12"/>
      <c r="P1274" s="12"/>
      <c r="Q1274" s="12"/>
      <c r="R1274" s="12"/>
      <c r="S1274" s="12"/>
    </row>
    <row r="1275" spans="1:19" s="1" customFormat="1" x14ac:dyDescent="0.4">
      <c r="A1275" s="12"/>
      <c r="B1275" s="12"/>
      <c r="C1275" s="42"/>
      <c r="D1275" s="12"/>
      <c r="E1275" s="12"/>
      <c r="F1275" s="12"/>
      <c r="G1275" s="12"/>
      <c r="H1275" s="12"/>
      <c r="I1275" s="12"/>
      <c r="J1275" s="12"/>
      <c r="K1275" s="12"/>
      <c r="L1275" s="12"/>
      <c r="M1275" s="49"/>
      <c r="N1275" s="49"/>
      <c r="O1275" s="12"/>
      <c r="P1275" s="12"/>
      <c r="Q1275" s="12"/>
      <c r="R1275" s="12"/>
      <c r="S1275" s="12"/>
    </row>
    <row r="1276" spans="1:19" s="1" customFormat="1" x14ac:dyDescent="0.4">
      <c r="A1276" s="12"/>
      <c r="B1276" s="12"/>
      <c r="C1276" s="42"/>
      <c r="D1276" s="12"/>
      <c r="E1276" s="12"/>
      <c r="F1276" s="12"/>
      <c r="G1276" s="12"/>
      <c r="H1276" s="12"/>
      <c r="I1276" s="12"/>
      <c r="J1276" s="12"/>
      <c r="K1276" s="12"/>
      <c r="L1276" s="12"/>
      <c r="M1276" s="49"/>
      <c r="N1276" s="49"/>
      <c r="O1276" s="12"/>
      <c r="P1276" s="12"/>
      <c r="Q1276" s="12"/>
      <c r="R1276" s="12"/>
      <c r="S1276" s="12"/>
    </row>
    <row r="1277" spans="1:19" s="1" customFormat="1" x14ac:dyDescent="0.4">
      <c r="A1277" s="12"/>
      <c r="B1277" s="12"/>
      <c r="C1277" s="42"/>
      <c r="D1277" s="12"/>
      <c r="E1277" s="12"/>
      <c r="F1277" s="12"/>
      <c r="G1277" s="12"/>
      <c r="H1277" s="12"/>
      <c r="I1277" s="12"/>
      <c r="J1277" s="12"/>
      <c r="K1277" s="12"/>
      <c r="L1277" s="12"/>
      <c r="M1277" s="49"/>
      <c r="N1277" s="49"/>
      <c r="O1277" s="12"/>
      <c r="P1277" s="12"/>
      <c r="Q1277" s="12"/>
      <c r="R1277" s="12"/>
      <c r="S1277" s="12"/>
    </row>
    <row r="1278" spans="1:19" s="1" customFormat="1" x14ac:dyDescent="0.4">
      <c r="A1278" s="12"/>
      <c r="B1278" s="12"/>
      <c r="C1278" s="42"/>
      <c r="D1278" s="12"/>
      <c r="E1278" s="12"/>
      <c r="F1278" s="12"/>
      <c r="G1278" s="12"/>
      <c r="H1278" s="12"/>
      <c r="I1278" s="12"/>
      <c r="J1278" s="12"/>
      <c r="K1278" s="12"/>
      <c r="L1278" s="12"/>
      <c r="M1278" s="49"/>
      <c r="N1278" s="49"/>
      <c r="O1278" s="12"/>
      <c r="P1278" s="12"/>
      <c r="Q1278" s="12"/>
      <c r="R1278" s="12"/>
      <c r="S1278" s="12"/>
    </row>
    <row r="1279" spans="1:19" s="1" customFormat="1" x14ac:dyDescent="0.4">
      <c r="A1279" s="12"/>
      <c r="B1279" s="12"/>
      <c r="C1279" s="42"/>
      <c r="D1279" s="12"/>
      <c r="E1279" s="12"/>
      <c r="F1279" s="12"/>
      <c r="G1279" s="12"/>
      <c r="H1279" s="12"/>
      <c r="I1279" s="12"/>
      <c r="J1279" s="12"/>
      <c r="K1279" s="12"/>
      <c r="L1279" s="12"/>
      <c r="M1279" s="49"/>
      <c r="N1279" s="49"/>
      <c r="O1279" s="12"/>
      <c r="P1279" s="12"/>
      <c r="Q1279" s="12"/>
      <c r="R1279" s="12"/>
      <c r="S1279" s="12"/>
    </row>
    <row r="1280" spans="1:19" s="1" customFormat="1" x14ac:dyDescent="0.4">
      <c r="A1280" s="12"/>
      <c r="B1280" s="12"/>
      <c r="C1280" s="42"/>
      <c r="D1280" s="12"/>
      <c r="E1280" s="12"/>
      <c r="F1280" s="12"/>
      <c r="G1280" s="12"/>
      <c r="H1280" s="12"/>
      <c r="I1280" s="12"/>
      <c r="J1280" s="12"/>
      <c r="K1280" s="12"/>
      <c r="L1280" s="12"/>
      <c r="M1280" s="49"/>
      <c r="N1280" s="49"/>
      <c r="O1280" s="12"/>
      <c r="P1280" s="12"/>
      <c r="Q1280" s="12"/>
      <c r="R1280" s="12"/>
      <c r="S1280" s="12"/>
    </row>
    <row r="1281" spans="1:19" s="1" customFormat="1" x14ac:dyDescent="0.4">
      <c r="A1281" s="12"/>
      <c r="B1281" s="12"/>
      <c r="C1281" s="42"/>
      <c r="D1281" s="12"/>
      <c r="E1281" s="12"/>
      <c r="F1281" s="12"/>
      <c r="G1281" s="12"/>
      <c r="H1281" s="12"/>
      <c r="I1281" s="12"/>
      <c r="J1281" s="12"/>
      <c r="K1281" s="12"/>
      <c r="L1281" s="12"/>
      <c r="M1281" s="49"/>
      <c r="N1281" s="49"/>
      <c r="O1281" s="12"/>
      <c r="P1281" s="12"/>
      <c r="Q1281" s="12"/>
      <c r="R1281" s="12"/>
      <c r="S1281" s="12"/>
    </row>
    <row r="1282" spans="1:19" s="1" customFormat="1" x14ac:dyDescent="0.4">
      <c r="A1282" s="12"/>
      <c r="B1282" s="12"/>
      <c r="C1282" s="42"/>
      <c r="D1282" s="12"/>
      <c r="E1282" s="12"/>
      <c r="F1282" s="12"/>
      <c r="G1282" s="12"/>
      <c r="H1282" s="12"/>
      <c r="I1282" s="12"/>
      <c r="J1282" s="12"/>
      <c r="K1282" s="12"/>
      <c r="L1282" s="12"/>
      <c r="M1282" s="49"/>
      <c r="N1282" s="49"/>
      <c r="O1282" s="12"/>
      <c r="P1282" s="12"/>
      <c r="Q1282" s="12"/>
      <c r="R1282" s="12"/>
      <c r="S1282" s="12"/>
    </row>
    <row r="1283" spans="1:19" s="1" customFormat="1" x14ac:dyDescent="0.4">
      <c r="A1283" s="12"/>
      <c r="B1283" s="12"/>
      <c r="C1283" s="42"/>
      <c r="D1283" s="12"/>
      <c r="E1283" s="12"/>
      <c r="F1283" s="12"/>
      <c r="G1283" s="12"/>
      <c r="H1283" s="12"/>
      <c r="I1283" s="12"/>
      <c r="J1283" s="12"/>
      <c r="K1283" s="12"/>
      <c r="L1283" s="12"/>
      <c r="M1283" s="49"/>
      <c r="N1283" s="49"/>
      <c r="O1283" s="12"/>
      <c r="P1283" s="12"/>
      <c r="Q1283" s="12"/>
      <c r="R1283" s="12"/>
      <c r="S1283" s="12"/>
    </row>
    <row r="1284" spans="1:19" s="1" customFormat="1" x14ac:dyDescent="0.4">
      <c r="A1284" s="12"/>
      <c r="B1284" s="12"/>
      <c r="C1284" s="42"/>
      <c r="D1284" s="12"/>
      <c r="E1284" s="12"/>
      <c r="F1284" s="12"/>
      <c r="G1284" s="12"/>
      <c r="H1284" s="12"/>
      <c r="I1284" s="12"/>
      <c r="J1284" s="12"/>
      <c r="K1284" s="12"/>
      <c r="L1284" s="12"/>
      <c r="M1284" s="49"/>
      <c r="N1284" s="49"/>
      <c r="O1284" s="12"/>
      <c r="P1284" s="12"/>
      <c r="Q1284" s="12"/>
      <c r="R1284" s="12"/>
      <c r="S1284" s="12"/>
    </row>
    <row r="1285" spans="1:19" s="1" customFormat="1" x14ac:dyDescent="0.4">
      <c r="A1285" s="12"/>
      <c r="B1285" s="12"/>
      <c r="C1285" s="42"/>
      <c r="D1285" s="12"/>
      <c r="E1285" s="12"/>
      <c r="F1285" s="12"/>
      <c r="G1285" s="12"/>
      <c r="H1285" s="12"/>
      <c r="I1285" s="12"/>
      <c r="J1285" s="12"/>
      <c r="K1285" s="12"/>
      <c r="L1285" s="12"/>
      <c r="M1285" s="49"/>
      <c r="N1285" s="49"/>
      <c r="O1285" s="12"/>
      <c r="P1285" s="12"/>
      <c r="Q1285" s="12"/>
      <c r="R1285" s="12"/>
      <c r="S1285" s="12"/>
    </row>
    <row r="1286" spans="1:19" s="1" customFormat="1" x14ac:dyDescent="0.4">
      <c r="A1286" s="12"/>
      <c r="B1286" s="12"/>
      <c r="C1286" s="42"/>
      <c r="D1286" s="12"/>
      <c r="E1286" s="12"/>
      <c r="F1286" s="12"/>
      <c r="G1286" s="12"/>
      <c r="H1286" s="12"/>
      <c r="I1286" s="12"/>
      <c r="J1286" s="12"/>
      <c r="K1286" s="12"/>
      <c r="L1286" s="12"/>
      <c r="M1286" s="49"/>
      <c r="N1286" s="49"/>
      <c r="O1286" s="12"/>
      <c r="P1286" s="12"/>
      <c r="Q1286" s="12"/>
      <c r="R1286" s="12"/>
      <c r="S1286" s="12"/>
    </row>
    <row r="1287" spans="1:19" s="1" customFormat="1" x14ac:dyDescent="0.4">
      <c r="A1287" s="12"/>
      <c r="B1287" s="12"/>
      <c r="C1287" s="42"/>
      <c r="D1287" s="12"/>
      <c r="E1287" s="12"/>
      <c r="F1287" s="12"/>
      <c r="G1287" s="12"/>
      <c r="H1287" s="12"/>
      <c r="I1287" s="12"/>
      <c r="J1287" s="12"/>
      <c r="K1287" s="12"/>
      <c r="L1287" s="12"/>
      <c r="M1287" s="49"/>
      <c r="N1287" s="49"/>
      <c r="O1287" s="12"/>
      <c r="P1287" s="12"/>
      <c r="Q1287" s="12"/>
      <c r="R1287" s="12"/>
      <c r="S1287" s="12"/>
    </row>
    <row r="1288" spans="1:19" s="1" customFormat="1" x14ac:dyDescent="0.4">
      <c r="A1288" s="12"/>
      <c r="B1288" s="12"/>
      <c r="C1288" s="42"/>
      <c r="D1288" s="12"/>
      <c r="E1288" s="12"/>
      <c r="F1288" s="12"/>
      <c r="G1288" s="12"/>
      <c r="H1288" s="12"/>
      <c r="I1288" s="12"/>
      <c r="J1288" s="12"/>
      <c r="K1288" s="12"/>
      <c r="L1288" s="12"/>
      <c r="M1288" s="49"/>
      <c r="N1288" s="49"/>
      <c r="O1288" s="12"/>
      <c r="P1288" s="12"/>
      <c r="Q1288" s="12"/>
      <c r="R1288" s="12"/>
      <c r="S1288" s="12"/>
    </row>
    <row r="1289" spans="1:19" s="1" customFormat="1" x14ac:dyDescent="0.4">
      <c r="A1289" s="12"/>
      <c r="B1289" s="12"/>
      <c r="C1289" s="42"/>
      <c r="D1289" s="12"/>
      <c r="E1289" s="12"/>
      <c r="F1289" s="12"/>
      <c r="G1289" s="12"/>
      <c r="H1289" s="12"/>
      <c r="I1289" s="12"/>
      <c r="J1289" s="12"/>
      <c r="K1289" s="12"/>
      <c r="L1289" s="12"/>
      <c r="M1289" s="49"/>
      <c r="N1289" s="49"/>
      <c r="O1289" s="12"/>
      <c r="P1289" s="12"/>
      <c r="Q1289" s="12"/>
      <c r="R1289" s="12"/>
      <c r="S1289" s="12"/>
    </row>
    <row r="1290" spans="1:19" s="1" customFormat="1" x14ac:dyDescent="0.4">
      <c r="A1290" s="12"/>
      <c r="B1290" s="12"/>
      <c r="C1290" s="42"/>
      <c r="D1290" s="12"/>
      <c r="E1290" s="12"/>
      <c r="F1290" s="12"/>
      <c r="G1290" s="12"/>
      <c r="H1290" s="12"/>
      <c r="I1290" s="12"/>
      <c r="J1290" s="12"/>
      <c r="K1290" s="12"/>
      <c r="L1290" s="12"/>
      <c r="M1290" s="49"/>
      <c r="N1290" s="49"/>
      <c r="O1290" s="12"/>
      <c r="P1290" s="12"/>
      <c r="Q1290" s="12"/>
      <c r="R1290" s="12"/>
      <c r="S1290" s="12"/>
    </row>
    <row r="1291" spans="1:19" s="1" customFormat="1" x14ac:dyDescent="0.4">
      <c r="A1291" s="12"/>
      <c r="B1291" s="12"/>
      <c r="C1291" s="42"/>
      <c r="D1291" s="12"/>
      <c r="E1291" s="12"/>
      <c r="F1291" s="12"/>
      <c r="G1291" s="12"/>
      <c r="H1291" s="12"/>
      <c r="I1291" s="12"/>
      <c r="J1291" s="12"/>
      <c r="K1291" s="12"/>
      <c r="L1291" s="12"/>
      <c r="M1291" s="49"/>
      <c r="N1291" s="49"/>
      <c r="O1291" s="12"/>
      <c r="P1291" s="12"/>
      <c r="Q1291" s="12"/>
      <c r="R1291" s="12"/>
      <c r="S1291" s="12"/>
    </row>
    <row r="1292" spans="1:19" s="1" customFormat="1" x14ac:dyDescent="0.4">
      <c r="A1292" s="12"/>
      <c r="B1292" s="12"/>
      <c r="C1292" s="42"/>
      <c r="D1292" s="12"/>
      <c r="E1292" s="12"/>
      <c r="F1292" s="12"/>
      <c r="G1292" s="12"/>
      <c r="H1292" s="12"/>
      <c r="I1292" s="12"/>
      <c r="J1292" s="12"/>
      <c r="K1292" s="12"/>
      <c r="L1292" s="12"/>
      <c r="M1292" s="49"/>
      <c r="N1292" s="49"/>
      <c r="O1292" s="12"/>
      <c r="P1292" s="12"/>
      <c r="Q1292" s="12"/>
      <c r="R1292" s="12"/>
      <c r="S1292" s="12"/>
    </row>
    <row r="1293" spans="1:19" s="1" customFormat="1" x14ac:dyDescent="0.4">
      <c r="A1293" s="12"/>
      <c r="B1293" s="12"/>
      <c r="C1293" s="42"/>
      <c r="D1293" s="12"/>
      <c r="E1293" s="12"/>
      <c r="F1293" s="12"/>
      <c r="G1293" s="12"/>
      <c r="H1293" s="12"/>
      <c r="I1293" s="12"/>
      <c r="J1293" s="12"/>
      <c r="K1293" s="12"/>
      <c r="L1293" s="12"/>
      <c r="M1293" s="49"/>
      <c r="N1293" s="49"/>
      <c r="O1293" s="12"/>
      <c r="P1293" s="12"/>
      <c r="Q1293" s="12"/>
      <c r="R1293" s="12"/>
      <c r="S1293" s="12"/>
    </row>
    <row r="1294" spans="1:19" s="1" customFormat="1" x14ac:dyDescent="0.4">
      <c r="A1294" s="12"/>
      <c r="B1294" s="12"/>
      <c r="C1294" s="42"/>
      <c r="D1294" s="12"/>
      <c r="E1294" s="12"/>
      <c r="F1294" s="12"/>
      <c r="G1294" s="12"/>
      <c r="H1294" s="12"/>
      <c r="I1294" s="12"/>
      <c r="J1294" s="12"/>
      <c r="K1294" s="12"/>
      <c r="L1294" s="12"/>
      <c r="M1294" s="49"/>
      <c r="N1294" s="49"/>
      <c r="O1294" s="12"/>
      <c r="P1294" s="12"/>
      <c r="Q1294" s="12"/>
      <c r="R1294" s="12"/>
      <c r="S1294" s="12"/>
    </row>
    <row r="1295" spans="1:19" s="1" customFormat="1" x14ac:dyDescent="0.4">
      <c r="A1295" s="12"/>
      <c r="B1295" s="12"/>
      <c r="C1295" s="42"/>
      <c r="D1295" s="12"/>
      <c r="E1295" s="12"/>
      <c r="F1295" s="12"/>
      <c r="G1295" s="12"/>
      <c r="H1295" s="12"/>
      <c r="I1295" s="12"/>
      <c r="J1295" s="12"/>
      <c r="K1295" s="12"/>
      <c r="L1295" s="12"/>
      <c r="M1295" s="49"/>
      <c r="N1295" s="49"/>
      <c r="O1295" s="12"/>
      <c r="P1295" s="12"/>
      <c r="Q1295" s="12"/>
      <c r="R1295" s="12"/>
      <c r="S1295" s="12"/>
    </row>
    <row r="1296" spans="1:19" s="1" customFormat="1" x14ac:dyDescent="0.4">
      <c r="A1296" s="12"/>
      <c r="B1296" s="12"/>
      <c r="C1296" s="42"/>
      <c r="D1296" s="12"/>
      <c r="E1296" s="12"/>
      <c r="F1296" s="12"/>
      <c r="G1296" s="12"/>
      <c r="H1296" s="12"/>
      <c r="I1296" s="12"/>
      <c r="J1296" s="12"/>
      <c r="K1296" s="12"/>
      <c r="L1296" s="12"/>
      <c r="M1296" s="49"/>
      <c r="N1296" s="49"/>
      <c r="O1296" s="12"/>
      <c r="P1296" s="12"/>
      <c r="Q1296" s="12"/>
      <c r="R1296" s="12"/>
      <c r="S1296" s="12"/>
    </row>
    <row r="1297" spans="1:19" s="1" customFormat="1" x14ac:dyDescent="0.4">
      <c r="A1297" s="12"/>
      <c r="B1297" s="12"/>
      <c r="C1297" s="42"/>
      <c r="D1297" s="12"/>
      <c r="E1297" s="12"/>
      <c r="F1297" s="12"/>
      <c r="G1297" s="12"/>
      <c r="H1297" s="12"/>
      <c r="I1297" s="12"/>
      <c r="J1297" s="12"/>
      <c r="K1297" s="12"/>
      <c r="L1297" s="12"/>
      <c r="M1297" s="49"/>
      <c r="N1297" s="49"/>
      <c r="O1297" s="12"/>
      <c r="P1297" s="12"/>
      <c r="Q1297" s="12"/>
      <c r="R1297" s="12"/>
      <c r="S1297" s="12"/>
    </row>
    <row r="1298" spans="1:19" s="1" customFormat="1" x14ac:dyDescent="0.4">
      <c r="A1298" s="12"/>
      <c r="B1298" s="12"/>
      <c r="C1298" s="42"/>
      <c r="D1298" s="12"/>
      <c r="E1298" s="12"/>
      <c r="F1298" s="12"/>
      <c r="G1298" s="12"/>
      <c r="H1298" s="12"/>
      <c r="I1298" s="12"/>
      <c r="J1298" s="12"/>
      <c r="K1298" s="12"/>
      <c r="L1298" s="12"/>
      <c r="M1298" s="49"/>
      <c r="N1298" s="49"/>
      <c r="O1298" s="12"/>
      <c r="P1298" s="12"/>
      <c r="Q1298" s="12"/>
      <c r="R1298" s="12"/>
      <c r="S1298" s="12"/>
    </row>
    <row r="1299" spans="1:19" s="1" customFormat="1" x14ac:dyDescent="0.4">
      <c r="A1299" s="12"/>
      <c r="B1299" s="12"/>
      <c r="C1299" s="42"/>
      <c r="D1299" s="12"/>
      <c r="E1299" s="12"/>
      <c r="F1299" s="12"/>
      <c r="G1299" s="12"/>
      <c r="H1299" s="12"/>
      <c r="I1299" s="12"/>
      <c r="J1299" s="12"/>
      <c r="K1299" s="12"/>
      <c r="L1299" s="12"/>
      <c r="M1299" s="49"/>
      <c r="N1299" s="49"/>
      <c r="O1299" s="12"/>
      <c r="P1299" s="12"/>
      <c r="Q1299" s="12"/>
      <c r="R1299" s="12"/>
      <c r="S1299" s="12"/>
    </row>
    <row r="1300" spans="1:19" s="1" customFormat="1" x14ac:dyDescent="0.4">
      <c r="A1300" s="12"/>
      <c r="B1300" s="12"/>
      <c r="C1300" s="42"/>
      <c r="D1300" s="12"/>
      <c r="E1300" s="12"/>
      <c r="F1300" s="12"/>
      <c r="G1300" s="12"/>
      <c r="H1300" s="12"/>
      <c r="I1300" s="12"/>
      <c r="J1300" s="12"/>
      <c r="K1300" s="12"/>
      <c r="L1300" s="12"/>
      <c r="M1300" s="49"/>
      <c r="N1300" s="49"/>
      <c r="O1300" s="12"/>
      <c r="P1300" s="12"/>
      <c r="Q1300" s="12"/>
      <c r="R1300" s="12"/>
      <c r="S1300" s="12"/>
    </row>
    <row r="1301" spans="1:19" s="1" customFormat="1" x14ac:dyDescent="0.4">
      <c r="A1301" s="12"/>
      <c r="B1301" s="12"/>
      <c r="C1301" s="42"/>
      <c r="D1301" s="12"/>
      <c r="E1301" s="12"/>
      <c r="F1301" s="12"/>
      <c r="G1301" s="12"/>
      <c r="H1301" s="12"/>
      <c r="I1301" s="12"/>
      <c r="J1301" s="12"/>
      <c r="K1301" s="12"/>
      <c r="L1301" s="12"/>
      <c r="M1301" s="49"/>
      <c r="N1301" s="49"/>
      <c r="O1301" s="12"/>
      <c r="P1301" s="12"/>
      <c r="Q1301" s="12"/>
      <c r="R1301" s="12"/>
      <c r="S1301" s="12"/>
    </row>
    <row r="1302" spans="1:19" s="1" customFormat="1" x14ac:dyDescent="0.4">
      <c r="A1302" s="12"/>
      <c r="B1302" s="12"/>
      <c r="C1302" s="42"/>
      <c r="D1302" s="12"/>
      <c r="E1302" s="12"/>
      <c r="F1302" s="12"/>
      <c r="G1302" s="12"/>
      <c r="H1302" s="12"/>
      <c r="I1302" s="12"/>
      <c r="J1302" s="12"/>
      <c r="K1302" s="12"/>
      <c r="L1302" s="12"/>
      <c r="M1302" s="49"/>
      <c r="N1302" s="49"/>
      <c r="O1302" s="12"/>
      <c r="P1302" s="12"/>
      <c r="Q1302" s="12"/>
      <c r="R1302" s="12"/>
      <c r="S1302" s="12"/>
    </row>
    <row r="1303" spans="1:19" s="1" customFormat="1" x14ac:dyDescent="0.4">
      <c r="A1303" s="12"/>
      <c r="B1303" s="12"/>
      <c r="C1303" s="42"/>
      <c r="D1303" s="12"/>
      <c r="E1303" s="12"/>
      <c r="F1303" s="12"/>
      <c r="G1303" s="12"/>
      <c r="H1303" s="12"/>
      <c r="I1303" s="12"/>
      <c r="J1303" s="12"/>
      <c r="K1303" s="12"/>
      <c r="L1303" s="12"/>
      <c r="M1303" s="49"/>
      <c r="N1303" s="49"/>
      <c r="O1303" s="12"/>
      <c r="P1303" s="12"/>
      <c r="Q1303" s="12"/>
      <c r="R1303" s="12"/>
      <c r="S1303" s="12"/>
    </row>
    <row r="1304" spans="1:19" s="1" customFormat="1" x14ac:dyDescent="0.4">
      <c r="A1304" s="12"/>
      <c r="B1304" s="12"/>
      <c r="C1304" s="42"/>
      <c r="D1304" s="12"/>
      <c r="E1304" s="12"/>
      <c r="F1304" s="12"/>
      <c r="G1304" s="12"/>
      <c r="H1304" s="12"/>
      <c r="I1304" s="12"/>
      <c r="J1304" s="12"/>
      <c r="K1304" s="12"/>
      <c r="L1304" s="12"/>
      <c r="M1304" s="49"/>
      <c r="N1304" s="49"/>
      <c r="O1304" s="12"/>
      <c r="P1304" s="12"/>
      <c r="Q1304" s="12"/>
      <c r="R1304" s="12"/>
      <c r="S1304" s="12"/>
    </row>
    <row r="1305" spans="1:19" s="1" customFormat="1" x14ac:dyDescent="0.4">
      <c r="A1305" s="12"/>
      <c r="B1305" s="12"/>
      <c r="C1305" s="42"/>
      <c r="D1305" s="12"/>
      <c r="E1305" s="12"/>
      <c r="F1305" s="12"/>
      <c r="G1305" s="12"/>
      <c r="H1305" s="12"/>
      <c r="I1305" s="12"/>
      <c r="J1305" s="12"/>
      <c r="K1305" s="12"/>
      <c r="L1305" s="12"/>
      <c r="M1305" s="49"/>
      <c r="N1305" s="49"/>
      <c r="O1305" s="12"/>
      <c r="P1305" s="12"/>
      <c r="Q1305" s="12"/>
      <c r="R1305" s="12"/>
      <c r="S1305" s="12"/>
    </row>
    <row r="1306" spans="1:19" s="1" customFormat="1" x14ac:dyDescent="0.4">
      <c r="A1306" s="12"/>
      <c r="B1306" s="12"/>
      <c r="C1306" s="42"/>
      <c r="D1306" s="12"/>
      <c r="E1306" s="12"/>
      <c r="F1306" s="12"/>
      <c r="G1306" s="12"/>
      <c r="H1306" s="12"/>
      <c r="I1306" s="12"/>
      <c r="J1306" s="12"/>
      <c r="K1306" s="12"/>
      <c r="L1306" s="12"/>
      <c r="M1306" s="49"/>
      <c r="N1306" s="49"/>
      <c r="O1306" s="12"/>
      <c r="P1306" s="12"/>
      <c r="Q1306" s="12"/>
      <c r="R1306" s="12"/>
      <c r="S1306" s="12"/>
    </row>
    <row r="1307" spans="1:19" s="1" customFormat="1" x14ac:dyDescent="0.4">
      <c r="A1307" s="12"/>
      <c r="B1307" s="12"/>
      <c r="C1307" s="42"/>
      <c r="D1307" s="12"/>
      <c r="E1307" s="12"/>
      <c r="F1307" s="12"/>
      <c r="G1307" s="12"/>
      <c r="H1307" s="12"/>
      <c r="I1307" s="12"/>
      <c r="J1307" s="12"/>
      <c r="K1307" s="12"/>
      <c r="L1307" s="12"/>
      <c r="M1307" s="49"/>
      <c r="N1307" s="49"/>
      <c r="O1307" s="12"/>
      <c r="P1307" s="12"/>
      <c r="Q1307" s="12"/>
      <c r="R1307" s="12"/>
      <c r="S1307" s="12"/>
    </row>
    <row r="1308" spans="1:19" s="1" customFormat="1" x14ac:dyDescent="0.4">
      <c r="A1308" s="12"/>
      <c r="B1308" s="12"/>
      <c r="C1308" s="42"/>
      <c r="D1308" s="12"/>
      <c r="E1308" s="12"/>
      <c r="F1308" s="12"/>
      <c r="G1308" s="12"/>
      <c r="H1308" s="12"/>
      <c r="I1308" s="12"/>
      <c r="J1308" s="12"/>
      <c r="K1308" s="12"/>
      <c r="L1308" s="12"/>
      <c r="M1308" s="49"/>
      <c r="N1308" s="49"/>
      <c r="O1308" s="12"/>
      <c r="P1308" s="12"/>
      <c r="Q1308" s="12"/>
      <c r="R1308" s="12"/>
      <c r="S1308" s="12"/>
    </row>
    <row r="1309" spans="1:19" s="1" customFormat="1" x14ac:dyDescent="0.4">
      <c r="A1309" s="12"/>
      <c r="B1309" s="12"/>
      <c r="C1309" s="42"/>
      <c r="D1309" s="12"/>
      <c r="E1309" s="12"/>
      <c r="F1309" s="12"/>
      <c r="G1309" s="12"/>
      <c r="H1309" s="12"/>
      <c r="I1309" s="12"/>
      <c r="J1309" s="12"/>
      <c r="K1309" s="12"/>
      <c r="L1309" s="12"/>
      <c r="M1309" s="49"/>
      <c r="N1309" s="49"/>
      <c r="O1309" s="12"/>
      <c r="P1309" s="12"/>
      <c r="Q1309" s="12"/>
      <c r="R1309" s="12"/>
      <c r="S1309" s="12"/>
    </row>
    <row r="1310" spans="1:19" s="1" customFormat="1" x14ac:dyDescent="0.4">
      <c r="A1310" s="12"/>
      <c r="B1310" s="12"/>
      <c r="C1310" s="42"/>
      <c r="D1310" s="12"/>
      <c r="E1310" s="12"/>
      <c r="F1310" s="12"/>
      <c r="G1310" s="12"/>
      <c r="H1310" s="12"/>
      <c r="I1310" s="12"/>
      <c r="J1310" s="12"/>
      <c r="K1310" s="12"/>
      <c r="L1310" s="12"/>
      <c r="M1310" s="49"/>
      <c r="N1310" s="49"/>
      <c r="O1310" s="12"/>
      <c r="P1310" s="12"/>
      <c r="Q1310" s="12"/>
      <c r="R1310" s="12"/>
      <c r="S1310" s="12"/>
    </row>
    <row r="1311" spans="1:19" s="1" customFormat="1" x14ac:dyDescent="0.4">
      <c r="A1311" s="12"/>
      <c r="B1311" s="12"/>
      <c r="C1311" s="42"/>
      <c r="D1311" s="12"/>
      <c r="E1311" s="12"/>
      <c r="F1311" s="12"/>
      <c r="G1311" s="12"/>
      <c r="H1311" s="12"/>
      <c r="I1311" s="12"/>
      <c r="J1311" s="12"/>
      <c r="K1311" s="12"/>
      <c r="L1311" s="12"/>
      <c r="M1311" s="49"/>
      <c r="N1311" s="49"/>
      <c r="O1311" s="12"/>
      <c r="P1311" s="12"/>
      <c r="Q1311" s="12"/>
      <c r="R1311" s="12"/>
      <c r="S1311" s="12"/>
    </row>
    <row r="1312" spans="1:19" s="1" customFormat="1" x14ac:dyDescent="0.4">
      <c r="A1312" s="12"/>
      <c r="B1312" s="12"/>
      <c r="C1312" s="42"/>
      <c r="D1312" s="12"/>
      <c r="E1312" s="12"/>
      <c r="F1312" s="12"/>
      <c r="G1312" s="12"/>
      <c r="H1312" s="12"/>
      <c r="I1312" s="12"/>
      <c r="J1312" s="12"/>
      <c r="K1312" s="12"/>
      <c r="L1312" s="12"/>
      <c r="M1312" s="49"/>
      <c r="N1312" s="49"/>
      <c r="O1312" s="12"/>
      <c r="P1312" s="12"/>
      <c r="Q1312" s="12"/>
      <c r="R1312" s="12"/>
      <c r="S1312" s="12"/>
    </row>
    <row r="1313" spans="1:19" s="1" customFormat="1" x14ac:dyDescent="0.4">
      <c r="A1313" s="12"/>
      <c r="B1313" s="12"/>
      <c r="C1313" s="42"/>
      <c r="D1313" s="12"/>
      <c r="E1313" s="12"/>
      <c r="F1313" s="12"/>
      <c r="G1313" s="12"/>
      <c r="H1313" s="12"/>
      <c r="I1313" s="12"/>
      <c r="J1313" s="12"/>
      <c r="K1313" s="12"/>
      <c r="L1313" s="12"/>
      <c r="M1313" s="49"/>
      <c r="N1313" s="49"/>
      <c r="O1313" s="12"/>
      <c r="P1313" s="12"/>
      <c r="Q1313" s="12"/>
      <c r="R1313" s="12"/>
      <c r="S1313" s="12"/>
    </row>
    <row r="1314" spans="1:19" s="1" customFormat="1" x14ac:dyDescent="0.4">
      <c r="A1314" s="12"/>
      <c r="B1314" s="12"/>
      <c r="C1314" s="42"/>
      <c r="D1314" s="12"/>
      <c r="E1314" s="12"/>
      <c r="F1314" s="12"/>
      <c r="G1314" s="12"/>
      <c r="H1314" s="12"/>
      <c r="I1314" s="12"/>
      <c r="J1314" s="12"/>
      <c r="K1314" s="12"/>
      <c r="L1314" s="12"/>
      <c r="M1314" s="49"/>
      <c r="N1314" s="49"/>
      <c r="O1314" s="12"/>
      <c r="P1314" s="12"/>
      <c r="Q1314" s="12"/>
      <c r="R1314" s="12"/>
      <c r="S1314" s="12"/>
    </row>
    <row r="1315" spans="1:19" s="1" customFormat="1" x14ac:dyDescent="0.4">
      <c r="A1315" s="12"/>
      <c r="B1315" s="12"/>
      <c r="C1315" s="42"/>
      <c r="D1315" s="12"/>
      <c r="E1315" s="12"/>
      <c r="F1315" s="12"/>
      <c r="G1315" s="12"/>
      <c r="H1315" s="12"/>
      <c r="I1315" s="12"/>
      <c r="J1315" s="12"/>
      <c r="K1315" s="12"/>
      <c r="L1315" s="12"/>
      <c r="M1315" s="49"/>
      <c r="N1315" s="49"/>
      <c r="O1315" s="12"/>
      <c r="P1315" s="12"/>
      <c r="Q1315" s="12"/>
      <c r="R1315" s="12"/>
      <c r="S1315" s="12"/>
    </row>
    <row r="1316" spans="1:19" s="1" customFormat="1" x14ac:dyDescent="0.4">
      <c r="A1316" s="12"/>
      <c r="B1316" s="12"/>
      <c r="C1316" s="42"/>
      <c r="D1316" s="12"/>
      <c r="E1316" s="12"/>
      <c r="F1316" s="12"/>
      <c r="G1316" s="12"/>
      <c r="H1316" s="12"/>
      <c r="I1316" s="12"/>
      <c r="J1316" s="12"/>
      <c r="K1316" s="12"/>
      <c r="L1316" s="12"/>
      <c r="M1316" s="49"/>
      <c r="N1316" s="49"/>
      <c r="O1316" s="12"/>
      <c r="P1316" s="12"/>
      <c r="Q1316" s="12"/>
      <c r="R1316" s="12"/>
      <c r="S1316" s="12"/>
    </row>
    <row r="1317" spans="1:19" s="1" customFormat="1" x14ac:dyDescent="0.4">
      <c r="A1317" s="12"/>
      <c r="B1317" s="12"/>
      <c r="C1317" s="42"/>
      <c r="D1317" s="12"/>
      <c r="E1317" s="12"/>
      <c r="F1317" s="12"/>
      <c r="G1317" s="12"/>
      <c r="H1317" s="12"/>
      <c r="I1317" s="12"/>
      <c r="J1317" s="12"/>
      <c r="K1317" s="12"/>
      <c r="L1317" s="12"/>
      <c r="M1317" s="49"/>
      <c r="N1317" s="49"/>
      <c r="O1317" s="12"/>
      <c r="P1317" s="12"/>
      <c r="Q1317" s="12"/>
      <c r="R1317" s="12"/>
      <c r="S1317" s="12"/>
    </row>
    <row r="1318" spans="1:19" s="1" customFormat="1" x14ac:dyDescent="0.4">
      <c r="A1318" s="12"/>
      <c r="B1318" s="12"/>
      <c r="C1318" s="42"/>
      <c r="D1318" s="12"/>
      <c r="E1318" s="12"/>
      <c r="F1318" s="12"/>
      <c r="G1318" s="12"/>
      <c r="H1318" s="12"/>
      <c r="I1318" s="12"/>
      <c r="J1318" s="12"/>
      <c r="K1318" s="12"/>
      <c r="L1318" s="12"/>
      <c r="M1318" s="49"/>
      <c r="N1318" s="49"/>
      <c r="O1318" s="12"/>
      <c r="P1318" s="12"/>
      <c r="Q1318" s="12"/>
      <c r="R1318" s="12"/>
      <c r="S1318" s="12"/>
    </row>
    <row r="1319" spans="1:19" s="1" customFormat="1" x14ac:dyDescent="0.4">
      <c r="A1319" s="12"/>
      <c r="B1319" s="12"/>
      <c r="C1319" s="42"/>
      <c r="D1319" s="12"/>
      <c r="E1319" s="12"/>
      <c r="F1319" s="12"/>
      <c r="G1319" s="12"/>
      <c r="H1319" s="12"/>
      <c r="I1319" s="12"/>
      <c r="J1319" s="12"/>
      <c r="K1319" s="12"/>
      <c r="L1319" s="12"/>
      <c r="M1319" s="49"/>
      <c r="N1319" s="49"/>
      <c r="O1319" s="12"/>
      <c r="P1319" s="12"/>
      <c r="Q1319" s="12"/>
      <c r="R1319" s="12"/>
      <c r="S1319" s="12"/>
    </row>
    <row r="1320" spans="1:19" s="1" customFormat="1" x14ac:dyDescent="0.4">
      <c r="A1320" s="12"/>
      <c r="B1320" s="12"/>
      <c r="C1320" s="42"/>
      <c r="D1320" s="12"/>
      <c r="E1320" s="12"/>
      <c r="F1320" s="12"/>
      <c r="G1320" s="12"/>
      <c r="H1320" s="12"/>
      <c r="I1320" s="12"/>
      <c r="J1320" s="12"/>
      <c r="K1320" s="12"/>
      <c r="L1320" s="12"/>
      <c r="M1320" s="49"/>
      <c r="N1320" s="49"/>
      <c r="O1320" s="12"/>
      <c r="P1320" s="12"/>
      <c r="Q1320" s="12"/>
      <c r="R1320" s="12"/>
      <c r="S1320" s="12"/>
    </row>
    <row r="1321" spans="1:19" s="1" customFormat="1" x14ac:dyDescent="0.4">
      <c r="A1321" s="12"/>
      <c r="B1321" s="12"/>
      <c r="C1321" s="42"/>
      <c r="D1321" s="12"/>
      <c r="E1321" s="12"/>
      <c r="F1321" s="12"/>
      <c r="G1321" s="12"/>
      <c r="H1321" s="12"/>
      <c r="I1321" s="12"/>
      <c r="J1321" s="12"/>
      <c r="K1321" s="12"/>
      <c r="L1321" s="12"/>
      <c r="M1321" s="49"/>
      <c r="N1321" s="49"/>
      <c r="O1321" s="12"/>
      <c r="P1321" s="12"/>
      <c r="Q1321" s="12"/>
      <c r="R1321" s="12"/>
      <c r="S1321" s="12"/>
    </row>
    <row r="1322" spans="1:19" s="1" customFormat="1" x14ac:dyDescent="0.4">
      <c r="A1322" s="12"/>
      <c r="B1322" s="12"/>
      <c r="C1322" s="42"/>
      <c r="D1322" s="12"/>
      <c r="E1322" s="12"/>
      <c r="F1322" s="12"/>
      <c r="G1322" s="12"/>
      <c r="H1322" s="12"/>
      <c r="I1322" s="12"/>
      <c r="J1322" s="12"/>
      <c r="K1322" s="12"/>
      <c r="L1322" s="12"/>
      <c r="M1322" s="49"/>
      <c r="N1322" s="49"/>
      <c r="O1322" s="12"/>
      <c r="P1322" s="12"/>
      <c r="Q1322" s="12"/>
      <c r="R1322" s="12"/>
      <c r="S1322" s="12"/>
    </row>
    <row r="1323" spans="1:19" s="1" customFormat="1" x14ac:dyDescent="0.4">
      <c r="A1323" s="12"/>
      <c r="B1323" s="12"/>
      <c r="C1323" s="42"/>
      <c r="D1323" s="12"/>
      <c r="E1323" s="12"/>
      <c r="F1323" s="12"/>
      <c r="G1323" s="12"/>
      <c r="H1323" s="12"/>
      <c r="I1323" s="12"/>
      <c r="J1323" s="12"/>
      <c r="K1323" s="12"/>
      <c r="L1323" s="12"/>
      <c r="M1323" s="49"/>
      <c r="N1323" s="49"/>
      <c r="O1323" s="12"/>
      <c r="P1323" s="12"/>
      <c r="Q1323" s="12"/>
      <c r="R1323" s="12"/>
      <c r="S1323" s="12"/>
    </row>
    <row r="1324" spans="1:19" s="1" customFormat="1" x14ac:dyDescent="0.4">
      <c r="A1324" s="12"/>
      <c r="B1324" s="12"/>
      <c r="C1324" s="42"/>
      <c r="D1324" s="12"/>
      <c r="E1324" s="12"/>
      <c r="F1324" s="12"/>
      <c r="G1324" s="12"/>
      <c r="H1324" s="12"/>
      <c r="I1324" s="12"/>
      <c r="J1324" s="12"/>
      <c r="K1324" s="12"/>
      <c r="L1324" s="12"/>
      <c r="M1324" s="49"/>
      <c r="N1324" s="49"/>
      <c r="O1324" s="12"/>
      <c r="P1324" s="12"/>
      <c r="Q1324" s="12"/>
      <c r="R1324" s="12"/>
      <c r="S1324" s="12"/>
    </row>
    <row r="1325" spans="1:19" s="1" customFormat="1" x14ac:dyDescent="0.4">
      <c r="A1325" s="12"/>
      <c r="B1325" s="12"/>
      <c r="C1325" s="42"/>
      <c r="D1325" s="12"/>
      <c r="E1325" s="12"/>
      <c r="F1325" s="12"/>
      <c r="G1325" s="12"/>
      <c r="H1325" s="12"/>
      <c r="I1325" s="12"/>
      <c r="J1325" s="12"/>
      <c r="K1325" s="12"/>
      <c r="L1325" s="12"/>
      <c r="M1325" s="49"/>
      <c r="N1325" s="49"/>
      <c r="O1325" s="12"/>
      <c r="P1325" s="12"/>
      <c r="Q1325" s="12"/>
      <c r="R1325" s="12"/>
      <c r="S1325" s="12"/>
    </row>
    <row r="1326" spans="1:19" s="1" customFormat="1" x14ac:dyDescent="0.4">
      <c r="A1326" s="12"/>
      <c r="B1326" s="12"/>
      <c r="C1326" s="42"/>
      <c r="D1326" s="12"/>
      <c r="E1326" s="12"/>
      <c r="F1326" s="12"/>
      <c r="G1326" s="12"/>
      <c r="H1326" s="12"/>
      <c r="I1326" s="12"/>
      <c r="J1326" s="12"/>
      <c r="K1326" s="12"/>
      <c r="L1326" s="12"/>
      <c r="M1326" s="49"/>
      <c r="N1326" s="49"/>
      <c r="O1326" s="12"/>
      <c r="P1326" s="12"/>
      <c r="Q1326" s="12"/>
      <c r="R1326" s="12"/>
      <c r="S1326" s="12"/>
    </row>
    <row r="1327" spans="1:19" s="1" customFormat="1" x14ac:dyDescent="0.4">
      <c r="A1327" s="12"/>
      <c r="B1327" s="12"/>
      <c r="C1327" s="42"/>
      <c r="D1327" s="12"/>
      <c r="E1327" s="12"/>
      <c r="F1327" s="12"/>
      <c r="G1327" s="12"/>
      <c r="H1327" s="12"/>
      <c r="I1327" s="12"/>
      <c r="J1327" s="12"/>
      <c r="K1327" s="12"/>
      <c r="L1327" s="12"/>
      <c r="M1327" s="49"/>
      <c r="N1327" s="49"/>
      <c r="O1327" s="12"/>
      <c r="P1327" s="12"/>
      <c r="Q1327" s="12"/>
      <c r="R1327" s="12"/>
      <c r="S1327" s="12"/>
    </row>
    <row r="1328" spans="1:19" s="1" customFormat="1" x14ac:dyDescent="0.4">
      <c r="A1328" s="12"/>
      <c r="B1328" s="12"/>
      <c r="C1328" s="42"/>
      <c r="D1328" s="12"/>
      <c r="E1328" s="12"/>
      <c r="F1328" s="12"/>
      <c r="G1328" s="12"/>
      <c r="H1328" s="12"/>
      <c r="I1328" s="12"/>
      <c r="J1328" s="12"/>
      <c r="K1328" s="12"/>
      <c r="L1328" s="12"/>
      <c r="M1328" s="49"/>
      <c r="N1328" s="49"/>
      <c r="O1328" s="12"/>
      <c r="P1328" s="12"/>
      <c r="Q1328" s="12"/>
      <c r="R1328" s="12"/>
      <c r="S1328" s="12"/>
    </row>
    <row r="1329" spans="1:19" s="1" customFormat="1" x14ac:dyDescent="0.4">
      <c r="A1329" s="12"/>
      <c r="B1329" s="12"/>
      <c r="C1329" s="42"/>
      <c r="D1329" s="12"/>
      <c r="E1329" s="12"/>
      <c r="F1329" s="12"/>
      <c r="G1329" s="12"/>
      <c r="H1329" s="12"/>
      <c r="I1329" s="12"/>
      <c r="J1329" s="12"/>
      <c r="K1329" s="12"/>
      <c r="L1329" s="12"/>
      <c r="M1329" s="49"/>
      <c r="N1329" s="49"/>
      <c r="O1329" s="12"/>
      <c r="P1329" s="12"/>
      <c r="Q1329" s="12"/>
      <c r="R1329" s="12"/>
      <c r="S1329" s="12"/>
    </row>
    <row r="1330" spans="1:19" s="1" customFormat="1" x14ac:dyDescent="0.4">
      <c r="A1330" s="12"/>
      <c r="B1330" s="12"/>
      <c r="C1330" s="42"/>
      <c r="D1330" s="12"/>
      <c r="E1330" s="12"/>
      <c r="F1330" s="12"/>
      <c r="G1330" s="12"/>
      <c r="H1330" s="12"/>
      <c r="I1330" s="12"/>
      <c r="J1330" s="12"/>
      <c r="K1330" s="12"/>
      <c r="L1330" s="12"/>
      <c r="M1330" s="49"/>
      <c r="N1330" s="49"/>
      <c r="O1330" s="12"/>
      <c r="P1330" s="12"/>
      <c r="Q1330" s="12"/>
      <c r="R1330" s="12"/>
      <c r="S1330" s="12"/>
    </row>
    <row r="1331" spans="1:19" s="1" customFormat="1" x14ac:dyDescent="0.4">
      <c r="A1331" s="12"/>
      <c r="B1331" s="12"/>
      <c r="C1331" s="42"/>
      <c r="D1331" s="12"/>
      <c r="E1331" s="12"/>
      <c r="F1331" s="12"/>
      <c r="G1331" s="12"/>
      <c r="H1331" s="12"/>
      <c r="I1331" s="12"/>
      <c r="J1331" s="12"/>
      <c r="K1331" s="12"/>
      <c r="L1331" s="12"/>
      <c r="M1331" s="49"/>
      <c r="N1331" s="49"/>
      <c r="O1331" s="12"/>
      <c r="P1331" s="12"/>
      <c r="Q1331" s="12"/>
      <c r="R1331" s="12"/>
      <c r="S1331" s="12"/>
    </row>
    <row r="1332" spans="1:19" s="1" customFormat="1" x14ac:dyDescent="0.4">
      <c r="A1332" s="12"/>
      <c r="B1332" s="12"/>
      <c r="C1332" s="42"/>
      <c r="D1332" s="12"/>
      <c r="E1332" s="12"/>
      <c r="F1332" s="12"/>
      <c r="G1332" s="12"/>
      <c r="H1332" s="12"/>
      <c r="I1332" s="12"/>
      <c r="J1332" s="12"/>
      <c r="K1332" s="12"/>
      <c r="L1332" s="12"/>
      <c r="M1332" s="49"/>
      <c r="N1332" s="49"/>
      <c r="O1332" s="12"/>
      <c r="P1332" s="12"/>
      <c r="Q1332" s="12"/>
      <c r="R1332" s="12"/>
      <c r="S1332" s="12"/>
    </row>
    <row r="1333" spans="1:19" s="1" customFormat="1" x14ac:dyDescent="0.4">
      <c r="A1333" s="12"/>
      <c r="B1333" s="12"/>
      <c r="C1333" s="42"/>
      <c r="D1333" s="12"/>
      <c r="E1333" s="12"/>
      <c r="F1333" s="12"/>
      <c r="G1333" s="12"/>
      <c r="H1333" s="12"/>
      <c r="I1333" s="12"/>
      <c r="J1333" s="12"/>
      <c r="K1333" s="12"/>
      <c r="L1333" s="12"/>
      <c r="M1333" s="49"/>
      <c r="N1333" s="49"/>
      <c r="O1333" s="12"/>
      <c r="P1333" s="12"/>
      <c r="Q1333" s="12"/>
      <c r="R1333" s="12"/>
      <c r="S1333" s="12"/>
    </row>
    <row r="1334" spans="1:19" s="1" customFormat="1" x14ac:dyDescent="0.4">
      <c r="A1334" s="12"/>
      <c r="B1334" s="12"/>
      <c r="C1334" s="42"/>
      <c r="D1334" s="12"/>
      <c r="E1334" s="12"/>
      <c r="F1334" s="12"/>
      <c r="G1334" s="12"/>
      <c r="H1334" s="12"/>
      <c r="I1334" s="12"/>
      <c r="J1334" s="12"/>
      <c r="K1334" s="12"/>
      <c r="L1334" s="12"/>
      <c r="M1334" s="49"/>
      <c r="N1334" s="49"/>
      <c r="O1334" s="12"/>
      <c r="P1334" s="12"/>
      <c r="Q1334" s="12"/>
      <c r="R1334" s="12"/>
      <c r="S1334" s="12"/>
    </row>
    <row r="1335" spans="1:19" s="1" customFormat="1" x14ac:dyDescent="0.4">
      <c r="A1335" s="12"/>
      <c r="B1335" s="12"/>
      <c r="C1335" s="42"/>
      <c r="D1335" s="12"/>
      <c r="E1335" s="12"/>
      <c r="F1335" s="12"/>
      <c r="G1335" s="12"/>
      <c r="H1335" s="12"/>
      <c r="I1335" s="12"/>
      <c r="J1335" s="12"/>
      <c r="K1335" s="12"/>
      <c r="L1335" s="12"/>
      <c r="M1335" s="49"/>
      <c r="N1335" s="49"/>
      <c r="O1335" s="12"/>
      <c r="P1335" s="12"/>
      <c r="Q1335" s="12"/>
      <c r="R1335" s="12"/>
      <c r="S1335" s="12"/>
    </row>
    <row r="1336" spans="1:19" s="1" customFormat="1" x14ac:dyDescent="0.4">
      <c r="A1336" s="12"/>
      <c r="B1336" s="12"/>
      <c r="C1336" s="42"/>
      <c r="D1336" s="12"/>
      <c r="E1336" s="12"/>
      <c r="F1336" s="12"/>
      <c r="G1336" s="12"/>
      <c r="H1336" s="12"/>
      <c r="I1336" s="12"/>
      <c r="J1336" s="12"/>
      <c r="K1336" s="12"/>
      <c r="L1336" s="12"/>
      <c r="M1336" s="49"/>
      <c r="N1336" s="49"/>
      <c r="O1336" s="12"/>
      <c r="P1336" s="12"/>
      <c r="Q1336" s="12"/>
      <c r="R1336" s="12"/>
      <c r="S1336" s="12"/>
    </row>
    <row r="1337" spans="1:19" s="1" customFormat="1" x14ac:dyDescent="0.4">
      <c r="A1337" s="12"/>
      <c r="B1337" s="12"/>
      <c r="C1337" s="42"/>
      <c r="D1337" s="12"/>
      <c r="E1337" s="12"/>
      <c r="F1337" s="12"/>
      <c r="G1337" s="12"/>
      <c r="H1337" s="12"/>
      <c r="I1337" s="12"/>
      <c r="J1337" s="12"/>
      <c r="K1337" s="12"/>
      <c r="L1337" s="12"/>
      <c r="M1337" s="49"/>
      <c r="N1337" s="49"/>
      <c r="O1337" s="12"/>
      <c r="P1337" s="12"/>
      <c r="Q1337" s="12"/>
      <c r="R1337" s="12"/>
      <c r="S1337" s="12"/>
    </row>
    <row r="1338" spans="1:19" s="1" customFormat="1" x14ac:dyDescent="0.4">
      <c r="A1338" s="12"/>
      <c r="B1338" s="12"/>
      <c r="C1338" s="42"/>
      <c r="D1338" s="12"/>
      <c r="E1338" s="12"/>
      <c r="F1338" s="12"/>
      <c r="G1338" s="12"/>
      <c r="H1338" s="12"/>
      <c r="I1338" s="12"/>
      <c r="J1338" s="12"/>
      <c r="K1338" s="12"/>
      <c r="L1338" s="12"/>
      <c r="M1338" s="49"/>
      <c r="N1338" s="49"/>
      <c r="O1338" s="12"/>
      <c r="P1338" s="12"/>
      <c r="Q1338" s="12"/>
      <c r="R1338" s="12"/>
      <c r="S1338" s="12"/>
    </row>
    <row r="1339" spans="1:19" s="1" customFormat="1" x14ac:dyDescent="0.4">
      <c r="A1339" s="12"/>
      <c r="B1339" s="12"/>
      <c r="C1339" s="42"/>
      <c r="D1339" s="12"/>
      <c r="E1339" s="12"/>
      <c r="F1339" s="12"/>
      <c r="G1339" s="12"/>
      <c r="H1339" s="12"/>
      <c r="I1339" s="12"/>
      <c r="J1339" s="12"/>
      <c r="K1339" s="12"/>
      <c r="L1339" s="12"/>
      <c r="M1339" s="49"/>
      <c r="N1339" s="49"/>
      <c r="O1339" s="12"/>
      <c r="P1339" s="12"/>
      <c r="Q1339" s="12"/>
      <c r="R1339" s="12"/>
      <c r="S1339" s="12"/>
    </row>
    <row r="1340" spans="1:19" s="1" customFormat="1" x14ac:dyDescent="0.4">
      <c r="A1340" s="12"/>
      <c r="B1340" s="12"/>
      <c r="C1340" s="42"/>
      <c r="D1340" s="12"/>
      <c r="E1340" s="12"/>
      <c r="F1340" s="12"/>
      <c r="G1340" s="12"/>
      <c r="H1340" s="12"/>
      <c r="I1340" s="12"/>
      <c r="J1340" s="12"/>
      <c r="K1340" s="12"/>
      <c r="L1340" s="12"/>
      <c r="M1340" s="49"/>
      <c r="N1340" s="49"/>
      <c r="O1340" s="12"/>
      <c r="P1340" s="12"/>
      <c r="Q1340" s="12"/>
      <c r="R1340" s="12"/>
      <c r="S1340" s="12"/>
    </row>
    <row r="1341" spans="1:19" s="1" customFormat="1" x14ac:dyDescent="0.4">
      <c r="A1341" s="12"/>
      <c r="B1341" s="12"/>
      <c r="C1341" s="42"/>
      <c r="D1341" s="12"/>
      <c r="E1341" s="12"/>
      <c r="F1341" s="12"/>
      <c r="G1341" s="12"/>
      <c r="H1341" s="12"/>
      <c r="I1341" s="12"/>
      <c r="J1341" s="12"/>
      <c r="K1341" s="12"/>
      <c r="L1341" s="12"/>
      <c r="M1341" s="49"/>
      <c r="N1341" s="49"/>
      <c r="O1341" s="12"/>
      <c r="P1341" s="12"/>
      <c r="Q1341" s="12"/>
      <c r="R1341" s="12"/>
      <c r="S1341" s="12"/>
    </row>
    <row r="1342" spans="1:19" s="1" customFormat="1" x14ac:dyDescent="0.4">
      <c r="A1342" s="12"/>
      <c r="B1342" s="12"/>
      <c r="C1342" s="42"/>
      <c r="D1342" s="12"/>
      <c r="E1342" s="12"/>
      <c r="F1342" s="12"/>
      <c r="G1342" s="12"/>
      <c r="H1342" s="12"/>
      <c r="I1342" s="12"/>
      <c r="J1342" s="12"/>
      <c r="K1342" s="12"/>
      <c r="L1342" s="12"/>
      <c r="M1342" s="49"/>
      <c r="N1342" s="49"/>
      <c r="O1342" s="12"/>
      <c r="P1342" s="12"/>
      <c r="Q1342" s="12"/>
      <c r="R1342" s="12"/>
      <c r="S1342" s="12"/>
    </row>
    <row r="1343" spans="1:19" s="1" customFormat="1" x14ac:dyDescent="0.4">
      <c r="A1343" s="12"/>
      <c r="B1343" s="12"/>
      <c r="C1343" s="42"/>
      <c r="D1343" s="12"/>
      <c r="E1343" s="12"/>
      <c r="F1343" s="12"/>
      <c r="G1343" s="12"/>
      <c r="H1343" s="12"/>
      <c r="I1343" s="12"/>
      <c r="J1343" s="12"/>
      <c r="K1343" s="12"/>
      <c r="L1343" s="12"/>
      <c r="M1343" s="49"/>
      <c r="N1343" s="49"/>
      <c r="O1343" s="12"/>
      <c r="P1343" s="12"/>
      <c r="Q1343" s="12"/>
      <c r="R1343" s="12"/>
      <c r="S1343" s="12"/>
    </row>
    <row r="1344" spans="1:19" s="1" customFormat="1" x14ac:dyDescent="0.4">
      <c r="A1344" s="12"/>
      <c r="B1344" s="12"/>
      <c r="C1344" s="42"/>
      <c r="D1344" s="12"/>
      <c r="E1344" s="12"/>
      <c r="F1344" s="12"/>
      <c r="G1344" s="12"/>
      <c r="H1344" s="12"/>
      <c r="I1344" s="12"/>
      <c r="J1344" s="12"/>
      <c r="K1344" s="12"/>
      <c r="L1344" s="12"/>
      <c r="M1344" s="49"/>
      <c r="N1344" s="49"/>
      <c r="O1344" s="12"/>
      <c r="P1344" s="12"/>
      <c r="Q1344" s="12"/>
      <c r="R1344" s="12"/>
      <c r="S1344" s="12"/>
    </row>
    <row r="1345" spans="1:19" s="1" customFormat="1" x14ac:dyDescent="0.4">
      <c r="A1345" s="12"/>
      <c r="B1345" s="12"/>
      <c r="C1345" s="42"/>
      <c r="D1345" s="12"/>
      <c r="E1345" s="12"/>
      <c r="F1345" s="12"/>
      <c r="G1345" s="12"/>
      <c r="H1345" s="12"/>
      <c r="I1345" s="12"/>
      <c r="J1345" s="12"/>
      <c r="K1345" s="12"/>
      <c r="L1345" s="12"/>
      <c r="M1345" s="49"/>
      <c r="N1345" s="49"/>
      <c r="O1345" s="12"/>
      <c r="P1345" s="12"/>
      <c r="Q1345" s="12"/>
      <c r="R1345" s="12"/>
      <c r="S1345" s="12"/>
    </row>
    <row r="1346" spans="1:19" s="1" customFormat="1" x14ac:dyDescent="0.4">
      <c r="A1346" s="12"/>
      <c r="B1346" s="12"/>
      <c r="C1346" s="42"/>
      <c r="D1346" s="12"/>
      <c r="E1346" s="12"/>
      <c r="F1346" s="12"/>
      <c r="G1346" s="12"/>
      <c r="H1346" s="12"/>
      <c r="I1346" s="12"/>
      <c r="J1346" s="12"/>
      <c r="K1346" s="12"/>
      <c r="L1346" s="12"/>
      <c r="M1346" s="49"/>
      <c r="N1346" s="49"/>
      <c r="O1346" s="12"/>
      <c r="P1346" s="12"/>
      <c r="Q1346" s="12"/>
      <c r="R1346" s="12"/>
      <c r="S1346" s="12"/>
    </row>
    <row r="1347" spans="1:19" s="1" customFormat="1" x14ac:dyDescent="0.4">
      <c r="A1347" s="12"/>
      <c r="B1347" s="12"/>
      <c r="C1347" s="42"/>
      <c r="D1347" s="12"/>
      <c r="E1347" s="12"/>
      <c r="F1347" s="12"/>
      <c r="G1347" s="12"/>
      <c r="H1347" s="12"/>
      <c r="I1347" s="12"/>
      <c r="J1347" s="12"/>
      <c r="K1347" s="12"/>
      <c r="L1347" s="12"/>
      <c r="M1347" s="49"/>
      <c r="N1347" s="49"/>
      <c r="O1347" s="12"/>
      <c r="P1347" s="12"/>
      <c r="Q1347" s="12"/>
      <c r="R1347" s="12"/>
      <c r="S1347" s="12"/>
    </row>
    <row r="1348" spans="1:19" s="1" customFormat="1" x14ac:dyDescent="0.4">
      <c r="A1348" s="12"/>
      <c r="B1348" s="12"/>
      <c r="C1348" s="42"/>
      <c r="D1348" s="12"/>
      <c r="E1348" s="12"/>
      <c r="F1348" s="12"/>
      <c r="G1348" s="12"/>
      <c r="H1348" s="12"/>
      <c r="I1348" s="12"/>
      <c r="J1348" s="12"/>
      <c r="K1348" s="12"/>
      <c r="L1348" s="12"/>
      <c r="M1348" s="49"/>
      <c r="N1348" s="49"/>
      <c r="O1348" s="12"/>
      <c r="P1348" s="12"/>
      <c r="Q1348" s="12"/>
      <c r="R1348" s="12"/>
      <c r="S1348" s="12"/>
    </row>
    <row r="1349" spans="1:19" s="1" customFormat="1" x14ac:dyDescent="0.4">
      <c r="A1349" s="12"/>
      <c r="B1349" s="12"/>
      <c r="C1349" s="42"/>
      <c r="D1349" s="12"/>
      <c r="E1349" s="12"/>
      <c r="F1349" s="12"/>
      <c r="G1349" s="12"/>
      <c r="H1349" s="12"/>
      <c r="I1349" s="12"/>
      <c r="J1349" s="12"/>
      <c r="K1349" s="12"/>
      <c r="L1349" s="12"/>
      <c r="M1349" s="49"/>
      <c r="N1349" s="49"/>
      <c r="O1349" s="12"/>
      <c r="P1349" s="12"/>
      <c r="Q1349" s="12"/>
      <c r="R1349" s="12"/>
      <c r="S1349" s="12"/>
    </row>
    <row r="1350" spans="1:19" s="1" customFormat="1" x14ac:dyDescent="0.4">
      <c r="A1350" s="12"/>
      <c r="B1350" s="12"/>
      <c r="C1350" s="42"/>
      <c r="D1350" s="12"/>
      <c r="E1350" s="12"/>
      <c r="F1350" s="12"/>
      <c r="G1350" s="12"/>
      <c r="H1350" s="12"/>
      <c r="I1350" s="12"/>
      <c r="J1350" s="12"/>
      <c r="K1350" s="12"/>
      <c r="L1350" s="12"/>
      <c r="M1350" s="49"/>
      <c r="N1350" s="49"/>
      <c r="O1350" s="12"/>
      <c r="P1350" s="12"/>
      <c r="Q1350" s="12"/>
      <c r="R1350" s="12"/>
      <c r="S1350" s="12"/>
    </row>
    <row r="1351" spans="1:19" s="1" customFormat="1" x14ac:dyDescent="0.4">
      <c r="A1351" s="12"/>
      <c r="B1351" s="12"/>
      <c r="C1351" s="42"/>
      <c r="D1351" s="12"/>
      <c r="E1351" s="12"/>
      <c r="F1351" s="12"/>
      <c r="G1351" s="12"/>
      <c r="H1351" s="12"/>
      <c r="I1351" s="12"/>
      <c r="J1351" s="12"/>
      <c r="K1351" s="12"/>
      <c r="L1351" s="12"/>
      <c r="M1351" s="49"/>
      <c r="N1351" s="49"/>
      <c r="O1351" s="12"/>
      <c r="P1351" s="12"/>
      <c r="Q1351" s="12"/>
      <c r="R1351" s="12"/>
      <c r="S1351" s="12"/>
    </row>
    <row r="1352" spans="1:19" s="1" customFormat="1" x14ac:dyDescent="0.4">
      <c r="A1352" s="12"/>
      <c r="B1352" s="12"/>
      <c r="C1352" s="42"/>
      <c r="D1352" s="12"/>
      <c r="E1352" s="12"/>
      <c r="F1352" s="12"/>
      <c r="G1352" s="12"/>
      <c r="H1352" s="12"/>
      <c r="I1352" s="12"/>
      <c r="J1352" s="12"/>
      <c r="K1352" s="12"/>
      <c r="L1352" s="12"/>
      <c r="M1352" s="49"/>
      <c r="N1352" s="49"/>
      <c r="O1352" s="12"/>
      <c r="P1352" s="12"/>
      <c r="Q1352" s="12"/>
      <c r="R1352" s="12"/>
      <c r="S1352" s="12"/>
    </row>
    <row r="1353" spans="1:19" s="1" customFormat="1" x14ac:dyDescent="0.4">
      <c r="A1353" s="12"/>
      <c r="B1353" s="12"/>
      <c r="C1353" s="42"/>
      <c r="D1353" s="12"/>
      <c r="E1353" s="12"/>
      <c r="F1353" s="12"/>
      <c r="G1353" s="12"/>
      <c r="H1353" s="12"/>
      <c r="I1353" s="12"/>
      <c r="J1353" s="12"/>
      <c r="K1353" s="12"/>
      <c r="L1353" s="12"/>
      <c r="M1353" s="49"/>
      <c r="N1353" s="49"/>
      <c r="O1353" s="12"/>
      <c r="P1353" s="12"/>
      <c r="Q1353" s="12"/>
      <c r="R1353" s="12"/>
      <c r="S1353" s="12"/>
    </row>
    <row r="1354" spans="1:19" s="1" customFormat="1" x14ac:dyDescent="0.4">
      <c r="A1354" s="12"/>
      <c r="B1354" s="12"/>
      <c r="C1354" s="42"/>
      <c r="D1354" s="12"/>
      <c r="E1354" s="12"/>
      <c r="F1354" s="12"/>
      <c r="G1354" s="12"/>
      <c r="H1354" s="12"/>
      <c r="I1354" s="12"/>
      <c r="J1354" s="12"/>
      <c r="K1354" s="12"/>
      <c r="L1354" s="12"/>
      <c r="M1354" s="49"/>
      <c r="N1354" s="49"/>
      <c r="O1354" s="12"/>
      <c r="P1354" s="12"/>
      <c r="Q1354" s="12"/>
      <c r="R1354" s="12"/>
      <c r="S1354" s="12"/>
    </row>
    <row r="1355" spans="1:19" s="1" customFormat="1" x14ac:dyDescent="0.4">
      <c r="A1355" s="12"/>
      <c r="B1355" s="12"/>
      <c r="C1355" s="42"/>
      <c r="D1355" s="12"/>
      <c r="E1355" s="12"/>
      <c r="F1355" s="12"/>
      <c r="G1355" s="12"/>
      <c r="H1355" s="12"/>
      <c r="I1355" s="12"/>
      <c r="J1355" s="12"/>
      <c r="K1355" s="12"/>
      <c r="L1355" s="12"/>
      <c r="M1355" s="49"/>
      <c r="N1355" s="49"/>
      <c r="O1355" s="12"/>
      <c r="P1355" s="12"/>
      <c r="Q1355" s="12"/>
      <c r="R1355" s="12"/>
      <c r="S1355" s="12"/>
    </row>
    <row r="1356" spans="1:19" s="1" customFormat="1" x14ac:dyDescent="0.4">
      <c r="A1356" s="12"/>
      <c r="B1356" s="12"/>
      <c r="C1356" s="42"/>
      <c r="D1356" s="12"/>
      <c r="E1356" s="12"/>
      <c r="F1356" s="12"/>
      <c r="G1356" s="12"/>
      <c r="H1356" s="12"/>
      <c r="I1356" s="12"/>
      <c r="J1356" s="12"/>
      <c r="K1356" s="12"/>
      <c r="L1356" s="12"/>
      <c r="M1356" s="49"/>
      <c r="N1356" s="49"/>
      <c r="O1356" s="12"/>
      <c r="P1356" s="12"/>
      <c r="Q1356" s="12"/>
      <c r="R1356" s="12"/>
      <c r="S1356" s="12"/>
    </row>
    <row r="1357" spans="1:19" s="1" customFormat="1" x14ac:dyDescent="0.4">
      <c r="A1357" s="12"/>
      <c r="B1357" s="12"/>
      <c r="C1357" s="42"/>
      <c r="D1357" s="12"/>
      <c r="E1357" s="12"/>
      <c r="F1357" s="12"/>
      <c r="G1357" s="12"/>
      <c r="H1357" s="12"/>
      <c r="I1357" s="12"/>
      <c r="J1357" s="12"/>
      <c r="K1357" s="12"/>
      <c r="L1357" s="12"/>
      <c r="M1357" s="49"/>
      <c r="N1357" s="49"/>
      <c r="O1357" s="12"/>
      <c r="P1357" s="12"/>
      <c r="Q1357" s="12"/>
      <c r="R1357" s="12"/>
      <c r="S1357" s="12"/>
    </row>
    <row r="1358" spans="1:19" s="1" customFormat="1" x14ac:dyDescent="0.4">
      <c r="A1358" s="12"/>
      <c r="B1358" s="12"/>
      <c r="C1358" s="42"/>
      <c r="D1358" s="12"/>
      <c r="E1358" s="12"/>
      <c r="F1358" s="12"/>
      <c r="G1358" s="12"/>
      <c r="H1358" s="12"/>
      <c r="I1358" s="12"/>
      <c r="J1358" s="12"/>
      <c r="K1358" s="12"/>
      <c r="L1358" s="12"/>
      <c r="M1358" s="49"/>
      <c r="N1358" s="49"/>
      <c r="O1358" s="12"/>
      <c r="P1358" s="12"/>
      <c r="Q1358" s="12"/>
      <c r="R1358" s="12"/>
      <c r="S1358" s="12"/>
    </row>
    <row r="1359" spans="1:19" s="1" customFormat="1" x14ac:dyDescent="0.4">
      <c r="A1359" s="12"/>
      <c r="B1359" s="12"/>
      <c r="C1359" s="42"/>
      <c r="D1359" s="12"/>
      <c r="E1359" s="12"/>
      <c r="F1359" s="12"/>
      <c r="G1359" s="12"/>
      <c r="H1359" s="12"/>
      <c r="I1359" s="12"/>
      <c r="J1359" s="12"/>
      <c r="K1359" s="12"/>
      <c r="L1359" s="12"/>
      <c r="M1359" s="49"/>
      <c r="N1359" s="49"/>
      <c r="O1359" s="12"/>
      <c r="P1359" s="12"/>
      <c r="Q1359" s="12"/>
      <c r="R1359" s="12"/>
      <c r="S1359" s="12"/>
    </row>
    <row r="1360" spans="1:19" s="1" customFormat="1" x14ac:dyDescent="0.4">
      <c r="A1360" s="12"/>
      <c r="B1360" s="12"/>
      <c r="C1360" s="42"/>
      <c r="D1360" s="12"/>
      <c r="E1360" s="12"/>
      <c r="F1360" s="12"/>
      <c r="G1360" s="12"/>
      <c r="H1360" s="12"/>
      <c r="I1360" s="12"/>
      <c r="J1360" s="12"/>
      <c r="K1360" s="12"/>
      <c r="L1360" s="12"/>
      <c r="M1360" s="49"/>
      <c r="N1360" s="49"/>
      <c r="O1360" s="12"/>
      <c r="P1360" s="12"/>
      <c r="Q1360" s="12"/>
      <c r="R1360" s="12"/>
      <c r="S1360" s="12"/>
    </row>
    <row r="1361" spans="1:19" s="1" customFormat="1" x14ac:dyDescent="0.4">
      <c r="A1361" s="12"/>
      <c r="B1361" s="12"/>
      <c r="C1361" s="42"/>
      <c r="D1361" s="12"/>
      <c r="E1361" s="12"/>
      <c r="F1361" s="12"/>
      <c r="G1361" s="12"/>
      <c r="H1361" s="12"/>
      <c r="I1361" s="12"/>
      <c r="J1361" s="12"/>
      <c r="K1361" s="12"/>
      <c r="L1361" s="12"/>
      <c r="M1361" s="49"/>
      <c r="N1361" s="49"/>
      <c r="O1361" s="12"/>
      <c r="P1361" s="12"/>
      <c r="Q1361" s="12"/>
      <c r="R1361" s="12"/>
      <c r="S1361" s="12"/>
    </row>
    <row r="1362" spans="1:19" s="1" customFormat="1" x14ac:dyDescent="0.4">
      <c r="A1362" s="12"/>
      <c r="B1362" s="12"/>
      <c r="C1362" s="42"/>
      <c r="D1362" s="12"/>
      <c r="E1362" s="12"/>
      <c r="F1362" s="12"/>
      <c r="G1362" s="12"/>
      <c r="H1362" s="12"/>
      <c r="I1362" s="12"/>
      <c r="J1362" s="12"/>
      <c r="K1362" s="12"/>
      <c r="L1362" s="12"/>
      <c r="M1362" s="49"/>
      <c r="N1362" s="49"/>
      <c r="O1362" s="12"/>
      <c r="P1362" s="12"/>
      <c r="Q1362" s="12"/>
      <c r="R1362" s="12"/>
      <c r="S1362" s="12"/>
    </row>
    <row r="1363" spans="1:19" s="1" customFormat="1" x14ac:dyDescent="0.4">
      <c r="A1363" s="12"/>
      <c r="B1363" s="12"/>
      <c r="C1363" s="42"/>
      <c r="D1363" s="12"/>
      <c r="E1363" s="12"/>
      <c r="F1363" s="12"/>
      <c r="G1363" s="12"/>
      <c r="H1363" s="12"/>
      <c r="I1363" s="12"/>
      <c r="J1363" s="12"/>
      <c r="K1363" s="12"/>
      <c r="L1363" s="12"/>
      <c r="M1363" s="49"/>
      <c r="N1363" s="49"/>
      <c r="O1363" s="12"/>
      <c r="P1363" s="12"/>
      <c r="Q1363" s="12"/>
      <c r="R1363" s="12"/>
      <c r="S1363" s="12"/>
    </row>
    <row r="1364" spans="1:19" s="1" customFormat="1" x14ac:dyDescent="0.4">
      <c r="A1364" s="12"/>
      <c r="B1364" s="12"/>
      <c r="C1364" s="42"/>
      <c r="D1364" s="12"/>
      <c r="E1364" s="12"/>
      <c r="F1364" s="12"/>
      <c r="G1364" s="12"/>
      <c r="H1364" s="12"/>
      <c r="I1364" s="12"/>
      <c r="J1364" s="12"/>
      <c r="K1364" s="12"/>
      <c r="L1364" s="12"/>
      <c r="M1364" s="49"/>
      <c r="N1364" s="49"/>
      <c r="O1364" s="12"/>
      <c r="P1364" s="12"/>
      <c r="Q1364" s="12"/>
      <c r="R1364" s="12"/>
      <c r="S1364" s="12"/>
    </row>
    <row r="1365" spans="1:19" s="1" customFormat="1" x14ac:dyDescent="0.4">
      <c r="A1365" s="12"/>
      <c r="B1365" s="12"/>
      <c r="C1365" s="42"/>
      <c r="D1365" s="12"/>
      <c r="E1365" s="12"/>
      <c r="F1365" s="12"/>
      <c r="G1365" s="12"/>
      <c r="H1365" s="12"/>
      <c r="I1365" s="12"/>
      <c r="J1365" s="12"/>
      <c r="K1365" s="12"/>
      <c r="L1365" s="12"/>
      <c r="M1365" s="49"/>
      <c r="N1365" s="49"/>
      <c r="O1365" s="12"/>
      <c r="P1365" s="12"/>
      <c r="Q1365" s="12"/>
      <c r="R1365" s="12"/>
      <c r="S1365" s="12"/>
    </row>
    <row r="1366" spans="1:19" s="1" customFormat="1" x14ac:dyDescent="0.4">
      <c r="A1366" s="12"/>
      <c r="B1366" s="12"/>
      <c r="C1366" s="42"/>
      <c r="D1366" s="12"/>
      <c r="E1366" s="12"/>
      <c r="F1366" s="12"/>
      <c r="G1366" s="12"/>
      <c r="H1366" s="12"/>
      <c r="I1366" s="12"/>
      <c r="J1366" s="12"/>
      <c r="K1366" s="12"/>
      <c r="L1366" s="12"/>
      <c r="M1366" s="49"/>
      <c r="N1366" s="49"/>
      <c r="O1366" s="12"/>
      <c r="P1366" s="12"/>
      <c r="Q1366" s="12"/>
      <c r="R1366" s="12"/>
      <c r="S1366" s="12"/>
    </row>
    <row r="1367" spans="1:19" s="1" customFormat="1" x14ac:dyDescent="0.4">
      <c r="A1367" s="12"/>
      <c r="B1367" s="12"/>
      <c r="C1367" s="42"/>
      <c r="D1367" s="12"/>
      <c r="E1367" s="12"/>
      <c r="F1367" s="12"/>
      <c r="G1367" s="12"/>
      <c r="H1367" s="12"/>
      <c r="I1367" s="12"/>
      <c r="J1367" s="12"/>
      <c r="K1367" s="12"/>
      <c r="L1367" s="12"/>
      <c r="M1367" s="49"/>
      <c r="N1367" s="49"/>
      <c r="O1367" s="12"/>
      <c r="P1367" s="12"/>
      <c r="Q1367" s="12"/>
      <c r="R1367" s="12"/>
      <c r="S1367" s="12"/>
    </row>
    <row r="1368" spans="1:19" s="1" customFormat="1" x14ac:dyDescent="0.4">
      <c r="A1368" s="12"/>
      <c r="B1368" s="12"/>
      <c r="C1368" s="42"/>
      <c r="D1368" s="12"/>
      <c r="E1368" s="12"/>
      <c r="F1368" s="12"/>
      <c r="G1368" s="12"/>
      <c r="H1368" s="12"/>
      <c r="I1368" s="12"/>
      <c r="J1368" s="12"/>
      <c r="K1368" s="12"/>
      <c r="L1368" s="12"/>
      <c r="M1368" s="49"/>
      <c r="N1368" s="49"/>
      <c r="O1368" s="12"/>
      <c r="P1368" s="12"/>
      <c r="Q1368" s="12"/>
      <c r="R1368" s="12"/>
      <c r="S1368" s="12"/>
    </row>
    <row r="1369" spans="1:19" s="1" customFormat="1" x14ac:dyDescent="0.4">
      <c r="A1369" s="12"/>
      <c r="B1369" s="12"/>
      <c r="C1369" s="42"/>
      <c r="D1369" s="12"/>
      <c r="E1369" s="12"/>
      <c r="F1369" s="12"/>
      <c r="G1369" s="12"/>
      <c r="H1369" s="12"/>
      <c r="I1369" s="12"/>
      <c r="J1369" s="12"/>
      <c r="K1369" s="12"/>
      <c r="L1369" s="12"/>
      <c r="M1369" s="49"/>
      <c r="N1369" s="49"/>
      <c r="O1369" s="12"/>
      <c r="P1369" s="12"/>
      <c r="Q1369" s="12"/>
      <c r="R1369" s="12"/>
      <c r="S1369" s="12"/>
    </row>
    <row r="1370" spans="1:19" s="1" customFormat="1" x14ac:dyDescent="0.4">
      <c r="A1370" s="12"/>
      <c r="B1370" s="12"/>
      <c r="C1370" s="42"/>
      <c r="D1370" s="12"/>
      <c r="E1370" s="12"/>
      <c r="F1370" s="12"/>
      <c r="G1370" s="12"/>
      <c r="H1370" s="12"/>
      <c r="I1370" s="12"/>
      <c r="J1370" s="12"/>
      <c r="K1370" s="12"/>
      <c r="L1370" s="12"/>
      <c r="M1370" s="49"/>
      <c r="N1370" s="49"/>
      <c r="O1370" s="12"/>
      <c r="P1370" s="12"/>
      <c r="Q1370" s="12"/>
      <c r="R1370" s="12"/>
      <c r="S1370" s="12"/>
    </row>
    <row r="1371" spans="1:19" s="1" customFormat="1" x14ac:dyDescent="0.4">
      <c r="A1371" s="12"/>
      <c r="B1371" s="12"/>
      <c r="C1371" s="42"/>
      <c r="D1371" s="12"/>
      <c r="E1371" s="12"/>
      <c r="F1371" s="12"/>
      <c r="G1371" s="12"/>
      <c r="H1371" s="12"/>
      <c r="I1371" s="12"/>
      <c r="J1371" s="12"/>
      <c r="K1371" s="12"/>
      <c r="L1371" s="12"/>
      <c r="M1371" s="49"/>
      <c r="N1371" s="49"/>
      <c r="O1371" s="12"/>
      <c r="P1371" s="12"/>
      <c r="Q1371" s="12"/>
      <c r="R1371" s="12"/>
      <c r="S1371" s="12"/>
    </row>
    <row r="1372" spans="1:19" s="1" customFormat="1" x14ac:dyDescent="0.4">
      <c r="A1372" s="12"/>
      <c r="B1372" s="12"/>
      <c r="C1372" s="42"/>
      <c r="D1372" s="12"/>
      <c r="E1372" s="12"/>
      <c r="F1372" s="12"/>
      <c r="G1372" s="12"/>
      <c r="H1372" s="12"/>
      <c r="I1372" s="12"/>
      <c r="J1372" s="12"/>
      <c r="K1372" s="12"/>
      <c r="L1372" s="12"/>
      <c r="M1372" s="49"/>
      <c r="N1372" s="49"/>
      <c r="O1372" s="12"/>
      <c r="P1372" s="12"/>
      <c r="Q1372" s="12"/>
      <c r="R1372" s="12"/>
      <c r="S1372" s="12"/>
    </row>
    <row r="1373" spans="1:19" s="1" customFormat="1" x14ac:dyDescent="0.4">
      <c r="A1373" s="12"/>
      <c r="B1373" s="12"/>
      <c r="C1373" s="42"/>
      <c r="D1373" s="12"/>
      <c r="E1373" s="12"/>
      <c r="F1373" s="12"/>
      <c r="G1373" s="12"/>
      <c r="H1373" s="12"/>
      <c r="I1373" s="12"/>
      <c r="J1373" s="12"/>
      <c r="K1373" s="12"/>
      <c r="L1373" s="12"/>
      <c r="M1373" s="49"/>
      <c r="N1373" s="49"/>
      <c r="O1373" s="12"/>
      <c r="P1373" s="12"/>
      <c r="Q1373" s="12"/>
      <c r="R1373" s="12"/>
      <c r="S1373" s="12"/>
    </row>
    <row r="1374" spans="1:19" s="1" customFormat="1" x14ac:dyDescent="0.4">
      <c r="A1374" s="12"/>
      <c r="B1374" s="12"/>
      <c r="C1374" s="42"/>
      <c r="D1374" s="12"/>
      <c r="E1374" s="12"/>
      <c r="F1374" s="12"/>
      <c r="G1374" s="12"/>
      <c r="H1374" s="12"/>
      <c r="I1374" s="12"/>
      <c r="J1374" s="12"/>
      <c r="K1374" s="12"/>
      <c r="L1374" s="12"/>
      <c r="M1374" s="49"/>
      <c r="N1374" s="49"/>
      <c r="O1374" s="12"/>
      <c r="P1374" s="12"/>
      <c r="Q1374" s="12"/>
      <c r="R1374" s="12"/>
      <c r="S1374" s="12"/>
    </row>
    <row r="1375" spans="1:19" s="1" customFormat="1" x14ac:dyDescent="0.4">
      <c r="A1375" s="12"/>
      <c r="B1375" s="12"/>
      <c r="C1375" s="42"/>
      <c r="D1375" s="12"/>
      <c r="E1375" s="12"/>
      <c r="F1375" s="12"/>
      <c r="G1375" s="12"/>
      <c r="H1375" s="12"/>
      <c r="I1375" s="12"/>
      <c r="J1375" s="12"/>
      <c r="K1375" s="12"/>
      <c r="L1375" s="12"/>
      <c r="M1375" s="49"/>
      <c r="N1375" s="49"/>
      <c r="O1375" s="12"/>
      <c r="P1375" s="12"/>
      <c r="Q1375" s="12"/>
      <c r="R1375" s="12"/>
      <c r="S1375" s="12"/>
    </row>
    <row r="1376" spans="1:19" s="1" customFormat="1" x14ac:dyDescent="0.4">
      <c r="A1376" s="12"/>
      <c r="B1376" s="12"/>
      <c r="C1376" s="42"/>
      <c r="D1376" s="12"/>
      <c r="E1376" s="12"/>
      <c r="F1376" s="12"/>
      <c r="G1376" s="12"/>
      <c r="H1376" s="12"/>
      <c r="I1376" s="12"/>
      <c r="J1376" s="12"/>
      <c r="K1376" s="12"/>
      <c r="L1376" s="12"/>
      <c r="M1376" s="49"/>
      <c r="N1376" s="49"/>
      <c r="O1376" s="12"/>
      <c r="P1376" s="12"/>
      <c r="Q1376" s="12"/>
      <c r="R1376" s="12"/>
      <c r="S1376" s="12"/>
    </row>
    <row r="1377" spans="1:19" s="1" customFormat="1" x14ac:dyDescent="0.4">
      <c r="A1377" s="12"/>
      <c r="B1377" s="12"/>
      <c r="C1377" s="42"/>
      <c r="D1377" s="12"/>
      <c r="E1377" s="12"/>
      <c r="F1377" s="12"/>
      <c r="G1377" s="12"/>
      <c r="H1377" s="12"/>
      <c r="I1377" s="12"/>
      <c r="J1377" s="12"/>
      <c r="K1377" s="12"/>
      <c r="L1377" s="12"/>
      <c r="M1377" s="49"/>
      <c r="N1377" s="49"/>
      <c r="O1377" s="12"/>
      <c r="P1377" s="12"/>
      <c r="Q1377" s="12"/>
      <c r="R1377" s="12"/>
      <c r="S1377" s="12"/>
    </row>
    <row r="1378" spans="1:19" s="1" customFormat="1" x14ac:dyDescent="0.4">
      <c r="A1378" s="12"/>
      <c r="B1378" s="12"/>
      <c r="C1378" s="42"/>
      <c r="D1378" s="12"/>
      <c r="E1378" s="12"/>
      <c r="F1378" s="12"/>
      <c r="G1378" s="12"/>
      <c r="H1378" s="12"/>
      <c r="I1378" s="12"/>
      <c r="J1378" s="12"/>
      <c r="K1378" s="12"/>
      <c r="L1378" s="12"/>
      <c r="M1378" s="49"/>
      <c r="N1378" s="49"/>
      <c r="O1378" s="12"/>
      <c r="P1378" s="12"/>
      <c r="Q1378" s="12"/>
      <c r="R1378" s="12"/>
      <c r="S1378" s="12"/>
    </row>
    <row r="1379" spans="1:19" s="1" customFormat="1" x14ac:dyDescent="0.4">
      <c r="A1379" s="12"/>
      <c r="B1379" s="12"/>
      <c r="C1379" s="42"/>
      <c r="D1379" s="12"/>
      <c r="E1379" s="12"/>
      <c r="F1379" s="12"/>
      <c r="G1379" s="12"/>
      <c r="H1379" s="12"/>
      <c r="I1379" s="12"/>
      <c r="J1379" s="12"/>
      <c r="K1379" s="12"/>
      <c r="L1379" s="12"/>
      <c r="M1379" s="49"/>
      <c r="N1379" s="49"/>
      <c r="O1379" s="12"/>
      <c r="P1379" s="12"/>
      <c r="Q1379" s="12"/>
      <c r="R1379" s="12"/>
      <c r="S1379" s="12"/>
    </row>
    <row r="1380" spans="1:19" s="1" customFormat="1" x14ac:dyDescent="0.4">
      <c r="A1380" s="12"/>
      <c r="B1380" s="12"/>
      <c r="C1380" s="42"/>
      <c r="D1380" s="12"/>
      <c r="E1380" s="12"/>
      <c r="F1380" s="12"/>
      <c r="G1380" s="12"/>
      <c r="H1380" s="12"/>
      <c r="I1380" s="12"/>
      <c r="J1380" s="12"/>
      <c r="K1380" s="12"/>
      <c r="L1380" s="12"/>
      <c r="M1380" s="49"/>
      <c r="N1380" s="49"/>
      <c r="O1380" s="12"/>
      <c r="P1380" s="12"/>
      <c r="Q1380" s="12"/>
      <c r="R1380" s="12"/>
      <c r="S1380" s="12"/>
    </row>
    <row r="1381" spans="1:19" s="1" customFormat="1" x14ac:dyDescent="0.4">
      <c r="A1381" s="12"/>
      <c r="B1381" s="12"/>
      <c r="C1381" s="42"/>
      <c r="D1381" s="12"/>
      <c r="E1381" s="12"/>
      <c r="F1381" s="12"/>
      <c r="G1381" s="12"/>
      <c r="H1381" s="12"/>
      <c r="I1381" s="12"/>
      <c r="J1381" s="12"/>
      <c r="K1381" s="12"/>
      <c r="L1381" s="12"/>
      <c r="M1381" s="49"/>
      <c r="N1381" s="49"/>
      <c r="O1381" s="12"/>
      <c r="P1381" s="12"/>
      <c r="Q1381" s="12"/>
      <c r="R1381" s="12"/>
      <c r="S1381" s="12"/>
    </row>
    <row r="1382" spans="1:19" s="1" customFormat="1" x14ac:dyDescent="0.4">
      <c r="A1382" s="12"/>
      <c r="B1382" s="12"/>
      <c r="C1382" s="42"/>
      <c r="D1382" s="12"/>
      <c r="E1382" s="12"/>
      <c r="F1382" s="12"/>
      <c r="G1382" s="12"/>
      <c r="H1382" s="12"/>
      <c r="I1382" s="12"/>
      <c r="J1382" s="12"/>
      <c r="K1382" s="12"/>
      <c r="L1382" s="12"/>
      <c r="M1382" s="49"/>
      <c r="N1382" s="49"/>
      <c r="O1382" s="12"/>
      <c r="P1382" s="12"/>
      <c r="Q1382" s="12"/>
      <c r="R1382" s="12"/>
      <c r="S1382" s="12"/>
    </row>
    <row r="1383" spans="1:19" s="1" customFormat="1" x14ac:dyDescent="0.4">
      <c r="A1383" s="12"/>
      <c r="B1383" s="12"/>
      <c r="C1383" s="42"/>
      <c r="D1383" s="12"/>
      <c r="E1383" s="12"/>
      <c r="F1383" s="12"/>
      <c r="G1383" s="12"/>
      <c r="H1383" s="12"/>
      <c r="I1383" s="12"/>
      <c r="J1383" s="12"/>
      <c r="K1383" s="12"/>
      <c r="L1383" s="12"/>
      <c r="M1383" s="49"/>
      <c r="N1383" s="49"/>
      <c r="O1383" s="12"/>
      <c r="P1383" s="12"/>
      <c r="Q1383" s="12"/>
      <c r="R1383" s="12"/>
      <c r="S1383" s="12"/>
    </row>
    <row r="1384" spans="1:19" s="1" customFormat="1" x14ac:dyDescent="0.4">
      <c r="A1384" s="12"/>
      <c r="B1384" s="12"/>
      <c r="C1384" s="42"/>
      <c r="D1384" s="12"/>
      <c r="E1384" s="12"/>
      <c r="F1384" s="12"/>
      <c r="G1384" s="12"/>
      <c r="H1384" s="12"/>
      <c r="I1384" s="12"/>
      <c r="J1384" s="12"/>
      <c r="K1384" s="12"/>
      <c r="L1384" s="12"/>
      <c r="M1384" s="49"/>
      <c r="N1384" s="49"/>
      <c r="O1384" s="12"/>
      <c r="P1384" s="12"/>
      <c r="Q1384" s="12"/>
      <c r="R1384" s="12"/>
      <c r="S1384" s="12"/>
    </row>
    <row r="1385" spans="1:19" s="1" customFormat="1" x14ac:dyDescent="0.4">
      <c r="A1385" s="12"/>
      <c r="B1385" s="12"/>
      <c r="C1385" s="42"/>
      <c r="D1385" s="12"/>
      <c r="E1385" s="12"/>
      <c r="F1385" s="12"/>
      <c r="G1385" s="12"/>
      <c r="H1385" s="12"/>
      <c r="I1385" s="12"/>
      <c r="J1385" s="12"/>
      <c r="K1385" s="12"/>
      <c r="L1385" s="12"/>
      <c r="M1385" s="49"/>
      <c r="N1385" s="49"/>
      <c r="O1385" s="12"/>
      <c r="P1385" s="12"/>
      <c r="Q1385" s="12"/>
      <c r="R1385" s="12"/>
      <c r="S1385" s="12"/>
    </row>
    <row r="1386" spans="1:19" s="1" customFormat="1" x14ac:dyDescent="0.4">
      <c r="A1386" s="12"/>
      <c r="B1386" s="12"/>
      <c r="C1386" s="42"/>
      <c r="D1386" s="12"/>
      <c r="E1386" s="12"/>
      <c r="F1386" s="12"/>
      <c r="G1386" s="12"/>
      <c r="H1386" s="12"/>
      <c r="I1386" s="12"/>
      <c r="J1386" s="12"/>
      <c r="K1386" s="12"/>
      <c r="L1386" s="12"/>
      <c r="M1386" s="49"/>
      <c r="N1386" s="49"/>
      <c r="O1386" s="12"/>
      <c r="P1386" s="12"/>
      <c r="Q1386" s="12"/>
      <c r="R1386" s="12"/>
      <c r="S1386" s="12"/>
    </row>
    <row r="1387" spans="1:19" s="1" customFormat="1" x14ac:dyDescent="0.4">
      <c r="A1387" s="12"/>
      <c r="B1387" s="12"/>
      <c r="C1387" s="42"/>
      <c r="D1387" s="12"/>
      <c r="E1387" s="12"/>
      <c r="F1387" s="12"/>
      <c r="G1387" s="12"/>
      <c r="H1387" s="12"/>
      <c r="I1387" s="12"/>
      <c r="J1387" s="12"/>
      <c r="K1387" s="12"/>
      <c r="L1387" s="12"/>
      <c r="M1387" s="49"/>
      <c r="N1387" s="49"/>
      <c r="O1387" s="12"/>
      <c r="P1387" s="12"/>
      <c r="Q1387" s="12"/>
      <c r="R1387" s="12"/>
      <c r="S1387" s="12"/>
    </row>
    <row r="1388" spans="1:19" s="1" customFormat="1" x14ac:dyDescent="0.4">
      <c r="A1388" s="12"/>
      <c r="B1388" s="12"/>
      <c r="C1388" s="42"/>
      <c r="D1388" s="12"/>
      <c r="E1388" s="12"/>
      <c r="F1388" s="12"/>
      <c r="G1388" s="12"/>
      <c r="H1388" s="12"/>
      <c r="I1388" s="12"/>
      <c r="J1388" s="12"/>
      <c r="K1388" s="12"/>
      <c r="L1388" s="12"/>
      <c r="M1388" s="49"/>
      <c r="N1388" s="49"/>
      <c r="O1388" s="12"/>
      <c r="P1388" s="12"/>
      <c r="Q1388" s="12"/>
      <c r="R1388" s="12"/>
      <c r="S1388" s="12"/>
    </row>
    <row r="1389" spans="1:19" s="1" customFormat="1" x14ac:dyDescent="0.4">
      <c r="A1389" s="12"/>
      <c r="B1389" s="12"/>
      <c r="C1389" s="42"/>
      <c r="D1389" s="12"/>
      <c r="E1389" s="12"/>
      <c r="F1389" s="12"/>
      <c r="G1389" s="12"/>
      <c r="H1389" s="12"/>
      <c r="I1389" s="12"/>
      <c r="J1389" s="12"/>
      <c r="K1389" s="12"/>
      <c r="L1389" s="12"/>
      <c r="M1389" s="49"/>
      <c r="N1389" s="49"/>
      <c r="O1389" s="12"/>
      <c r="P1389" s="12"/>
      <c r="Q1389" s="12"/>
      <c r="R1389" s="12"/>
      <c r="S1389" s="12"/>
    </row>
    <row r="1390" spans="1:19" s="1" customFormat="1" x14ac:dyDescent="0.4">
      <c r="A1390" s="12"/>
      <c r="B1390" s="12"/>
      <c r="C1390" s="42"/>
      <c r="D1390" s="12"/>
      <c r="E1390" s="12"/>
      <c r="F1390" s="12"/>
      <c r="G1390" s="12"/>
      <c r="H1390" s="12"/>
      <c r="I1390" s="12"/>
      <c r="J1390" s="12"/>
      <c r="K1390" s="12"/>
      <c r="L1390" s="12"/>
      <c r="M1390" s="49"/>
      <c r="N1390" s="49"/>
      <c r="O1390" s="12"/>
      <c r="P1390" s="12"/>
      <c r="Q1390" s="12"/>
      <c r="R1390" s="12"/>
      <c r="S1390" s="12"/>
    </row>
    <row r="1391" spans="1:19" s="1" customFormat="1" x14ac:dyDescent="0.4">
      <c r="A1391" s="12"/>
      <c r="B1391" s="12"/>
      <c r="C1391" s="42"/>
      <c r="D1391" s="12"/>
      <c r="E1391" s="12"/>
      <c r="F1391" s="12"/>
      <c r="G1391" s="12"/>
      <c r="H1391" s="12"/>
      <c r="I1391" s="12"/>
      <c r="J1391" s="12"/>
      <c r="K1391" s="12"/>
      <c r="L1391" s="12"/>
      <c r="M1391" s="49"/>
      <c r="N1391" s="49"/>
      <c r="O1391" s="12"/>
      <c r="P1391" s="12"/>
      <c r="Q1391" s="12"/>
      <c r="R1391" s="12"/>
      <c r="S1391" s="12"/>
    </row>
    <row r="1392" spans="1:19" s="1" customFormat="1" x14ac:dyDescent="0.4">
      <c r="A1392" s="12"/>
      <c r="B1392" s="12"/>
      <c r="C1392" s="42"/>
      <c r="D1392" s="12"/>
      <c r="E1392" s="12"/>
      <c r="F1392" s="12"/>
      <c r="G1392" s="12"/>
      <c r="H1392" s="12"/>
      <c r="I1392" s="12"/>
      <c r="J1392" s="12"/>
      <c r="K1392" s="12"/>
      <c r="L1392" s="12"/>
      <c r="M1392" s="49"/>
      <c r="N1392" s="49"/>
      <c r="O1392" s="12"/>
      <c r="P1392" s="12"/>
      <c r="Q1392" s="12"/>
      <c r="R1392" s="12"/>
      <c r="S1392" s="12"/>
    </row>
    <row r="1393" spans="1:19" s="1" customFormat="1" x14ac:dyDescent="0.4">
      <c r="A1393" s="12"/>
      <c r="B1393" s="12"/>
      <c r="C1393" s="42"/>
      <c r="D1393" s="12"/>
      <c r="E1393" s="12"/>
      <c r="F1393" s="12"/>
      <c r="G1393" s="12"/>
      <c r="H1393" s="12"/>
      <c r="I1393" s="12"/>
      <c r="J1393" s="12"/>
      <c r="K1393" s="12"/>
      <c r="L1393" s="12"/>
      <c r="M1393" s="49"/>
      <c r="N1393" s="49"/>
      <c r="O1393" s="12"/>
      <c r="P1393" s="12"/>
      <c r="Q1393" s="12"/>
      <c r="R1393" s="12"/>
      <c r="S1393" s="12"/>
    </row>
    <row r="1394" spans="1:19" s="1" customFormat="1" x14ac:dyDescent="0.4">
      <c r="A1394" s="12"/>
      <c r="B1394" s="12"/>
      <c r="C1394" s="42"/>
      <c r="D1394" s="12"/>
      <c r="E1394" s="12"/>
      <c r="F1394" s="12"/>
      <c r="G1394" s="12"/>
      <c r="H1394" s="12"/>
      <c r="I1394" s="12"/>
      <c r="J1394" s="12"/>
      <c r="K1394" s="12"/>
      <c r="L1394" s="12"/>
      <c r="M1394" s="49"/>
      <c r="N1394" s="49"/>
      <c r="O1394" s="12"/>
      <c r="P1394" s="12"/>
      <c r="Q1394" s="12"/>
      <c r="R1394" s="12"/>
      <c r="S1394" s="12"/>
    </row>
    <row r="1395" spans="1:19" s="1" customFormat="1" x14ac:dyDescent="0.4">
      <c r="A1395" s="12"/>
      <c r="B1395" s="12"/>
      <c r="C1395" s="42"/>
      <c r="D1395" s="12"/>
      <c r="E1395" s="12"/>
      <c r="F1395" s="12"/>
      <c r="G1395" s="12"/>
      <c r="H1395" s="12"/>
      <c r="I1395" s="12"/>
      <c r="J1395" s="12"/>
      <c r="K1395" s="12"/>
      <c r="L1395" s="12"/>
      <c r="M1395" s="49"/>
      <c r="N1395" s="49"/>
      <c r="O1395" s="12"/>
      <c r="P1395" s="12"/>
      <c r="Q1395" s="12"/>
      <c r="R1395" s="12"/>
      <c r="S1395" s="12"/>
    </row>
    <row r="1396" spans="1:19" s="1" customFormat="1" x14ac:dyDescent="0.4">
      <c r="A1396" s="12"/>
      <c r="B1396" s="12"/>
      <c r="C1396" s="42"/>
      <c r="D1396" s="12"/>
      <c r="E1396" s="12"/>
      <c r="F1396" s="12"/>
      <c r="G1396" s="12"/>
      <c r="H1396" s="12"/>
      <c r="I1396" s="12"/>
      <c r="J1396" s="12"/>
      <c r="K1396" s="12"/>
      <c r="L1396" s="12"/>
      <c r="M1396" s="49"/>
      <c r="N1396" s="49"/>
      <c r="O1396" s="12"/>
      <c r="P1396" s="12"/>
      <c r="Q1396" s="12"/>
      <c r="R1396" s="12"/>
      <c r="S1396" s="12"/>
    </row>
    <row r="1397" spans="1:19" s="1" customFormat="1" x14ac:dyDescent="0.4">
      <c r="A1397" s="12"/>
      <c r="B1397" s="12"/>
      <c r="C1397" s="42"/>
      <c r="D1397" s="12"/>
      <c r="E1397" s="12"/>
      <c r="F1397" s="12"/>
      <c r="G1397" s="12"/>
      <c r="H1397" s="12"/>
      <c r="I1397" s="12"/>
      <c r="J1397" s="12"/>
      <c r="K1397" s="12"/>
      <c r="L1397" s="12"/>
      <c r="M1397" s="49"/>
      <c r="N1397" s="49"/>
      <c r="O1397" s="12"/>
      <c r="P1397" s="12"/>
      <c r="Q1397" s="12"/>
      <c r="R1397" s="12"/>
      <c r="S1397" s="12"/>
    </row>
    <row r="1398" spans="1:19" s="1" customFormat="1" x14ac:dyDescent="0.4">
      <c r="A1398" s="12"/>
      <c r="B1398" s="12"/>
      <c r="C1398" s="42"/>
      <c r="D1398" s="12"/>
      <c r="E1398" s="12"/>
      <c r="F1398" s="12"/>
      <c r="G1398" s="12"/>
      <c r="H1398" s="12"/>
      <c r="I1398" s="12"/>
      <c r="J1398" s="12"/>
      <c r="K1398" s="12"/>
      <c r="L1398" s="12"/>
      <c r="M1398" s="49"/>
      <c r="N1398" s="49"/>
      <c r="O1398" s="12"/>
      <c r="P1398" s="12"/>
      <c r="Q1398" s="12"/>
      <c r="R1398" s="12"/>
      <c r="S1398" s="12"/>
    </row>
    <row r="1399" spans="1:19" s="1" customFormat="1" x14ac:dyDescent="0.4">
      <c r="A1399" s="12"/>
      <c r="B1399" s="12"/>
      <c r="C1399" s="42"/>
      <c r="D1399" s="12"/>
      <c r="E1399" s="12"/>
      <c r="F1399" s="12"/>
      <c r="G1399" s="12"/>
      <c r="H1399" s="12"/>
      <c r="I1399" s="12"/>
      <c r="J1399" s="12"/>
      <c r="K1399" s="12"/>
      <c r="L1399" s="12"/>
      <c r="M1399" s="49"/>
      <c r="N1399" s="49"/>
      <c r="O1399" s="12"/>
      <c r="P1399" s="12"/>
      <c r="Q1399" s="12"/>
      <c r="R1399" s="12"/>
      <c r="S1399" s="12"/>
    </row>
    <row r="1400" spans="1:19" s="1" customFormat="1" x14ac:dyDescent="0.4">
      <c r="A1400" s="12"/>
      <c r="B1400" s="12"/>
      <c r="C1400" s="42"/>
      <c r="D1400" s="12"/>
      <c r="E1400" s="12"/>
      <c r="F1400" s="12"/>
      <c r="G1400" s="12"/>
      <c r="H1400" s="12"/>
      <c r="I1400" s="12"/>
      <c r="J1400" s="12"/>
      <c r="K1400" s="12"/>
      <c r="L1400" s="12"/>
      <c r="M1400" s="49"/>
      <c r="N1400" s="49"/>
      <c r="O1400" s="12"/>
      <c r="P1400" s="12"/>
      <c r="Q1400" s="12"/>
      <c r="R1400" s="12"/>
      <c r="S1400" s="12"/>
    </row>
    <row r="1401" spans="1:19" s="1" customFormat="1" x14ac:dyDescent="0.4">
      <c r="A1401" s="12"/>
      <c r="B1401" s="12"/>
      <c r="C1401" s="42"/>
      <c r="D1401" s="12"/>
      <c r="E1401" s="12"/>
      <c r="F1401" s="12"/>
      <c r="G1401" s="12"/>
      <c r="H1401" s="12"/>
      <c r="I1401" s="12"/>
      <c r="J1401" s="12"/>
      <c r="K1401" s="12"/>
      <c r="L1401" s="12"/>
      <c r="M1401" s="49"/>
      <c r="N1401" s="49"/>
      <c r="O1401" s="12"/>
      <c r="P1401" s="12"/>
      <c r="Q1401" s="12"/>
      <c r="R1401" s="12"/>
      <c r="S1401" s="12"/>
    </row>
    <row r="1402" spans="1:19" s="1" customFormat="1" x14ac:dyDescent="0.4">
      <c r="A1402" s="12"/>
      <c r="B1402" s="12"/>
      <c r="C1402" s="42"/>
      <c r="D1402" s="12"/>
      <c r="E1402" s="12"/>
      <c r="F1402" s="12"/>
      <c r="G1402" s="12"/>
      <c r="H1402" s="12"/>
      <c r="I1402" s="12"/>
      <c r="J1402" s="12"/>
      <c r="K1402" s="12"/>
      <c r="L1402" s="12"/>
      <c r="M1402" s="49"/>
      <c r="N1402" s="49"/>
      <c r="O1402" s="12"/>
      <c r="P1402" s="12"/>
      <c r="Q1402" s="12"/>
      <c r="R1402" s="12"/>
      <c r="S1402" s="12"/>
    </row>
    <row r="1403" spans="1:19" s="1" customFormat="1" x14ac:dyDescent="0.4">
      <c r="A1403" s="12"/>
      <c r="B1403" s="12"/>
      <c r="C1403" s="42"/>
      <c r="D1403" s="12"/>
      <c r="E1403" s="12"/>
      <c r="F1403" s="12"/>
      <c r="G1403" s="12"/>
      <c r="H1403" s="12"/>
      <c r="I1403" s="12"/>
      <c r="J1403" s="12"/>
      <c r="K1403" s="12"/>
      <c r="L1403" s="12"/>
      <c r="M1403" s="49"/>
      <c r="N1403" s="49"/>
      <c r="O1403" s="12"/>
      <c r="P1403" s="12"/>
      <c r="Q1403" s="12"/>
      <c r="R1403" s="12"/>
      <c r="S1403" s="12"/>
    </row>
    <row r="1404" spans="1:19" s="1" customFormat="1" x14ac:dyDescent="0.4">
      <c r="A1404" s="12"/>
      <c r="B1404" s="12"/>
      <c r="C1404" s="42"/>
      <c r="D1404" s="12"/>
      <c r="E1404" s="12"/>
      <c r="F1404" s="12"/>
      <c r="G1404" s="12"/>
      <c r="H1404" s="12"/>
      <c r="I1404" s="12"/>
      <c r="J1404" s="12"/>
      <c r="K1404" s="12"/>
      <c r="L1404" s="12"/>
      <c r="M1404" s="49"/>
      <c r="N1404" s="49"/>
      <c r="O1404" s="12"/>
      <c r="P1404" s="12"/>
      <c r="Q1404" s="12"/>
      <c r="R1404" s="12"/>
      <c r="S1404" s="12"/>
    </row>
    <row r="1405" spans="1:19" s="1" customFormat="1" x14ac:dyDescent="0.4">
      <c r="A1405" s="12"/>
      <c r="B1405" s="12"/>
      <c r="C1405" s="42"/>
      <c r="D1405" s="12"/>
      <c r="E1405" s="12"/>
      <c r="F1405" s="12"/>
      <c r="G1405" s="12"/>
      <c r="H1405" s="12"/>
      <c r="I1405" s="12"/>
      <c r="J1405" s="12"/>
      <c r="K1405" s="12"/>
      <c r="L1405" s="12"/>
      <c r="M1405" s="49"/>
      <c r="N1405" s="49"/>
      <c r="O1405" s="12"/>
      <c r="P1405" s="12"/>
      <c r="Q1405" s="12"/>
      <c r="R1405" s="12"/>
      <c r="S1405" s="12"/>
    </row>
    <row r="1406" spans="1:19" s="1" customFormat="1" x14ac:dyDescent="0.4">
      <c r="A1406" s="12"/>
      <c r="B1406" s="12"/>
      <c r="C1406" s="42"/>
      <c r="D1406" s="12"/>
      <c r="E1406" s="12"/>
      <c r="F1406" s="12"/>
      <c r="G1406" s="12"/>
      <c r="H1406" s="12"/>
      <c r="I1406" s="12"/>
      <c r="J1406" s="12"/>
      <c r="K1406" s="12"/>
      <c r="L1406" s="12"/>
      <c r="M1406" s="49"/>
      <c r="N1406" s="49"/>
      <c r="O1406" s="12"/>
      <c r="P1406" s="12"/>
      <c r="Q1406" s="12"/>
      <c r="R1406" s="12"/>
      <c r="S1406" s="12"/>
    </row>
    <row r="1407" spans="1:19" s="1" customFormat="1" x14ac:dyDescent="0.4">
      <c r="A1407" s="12"/>
      <c r="B1407" s="12"/>
      <c r="C1407" s="42"/>
      <c r="D1407" s="12"/>
      <c r="E1407" s="12"/>
      <c r="F1407" s="12"/>
      <c r="G1407" s="12"/>
      <c r="H1407" s="12"/>
      <c r="I1407" s="12"/>
      <c r="J1407" s="12"/>
      <c r="K1407" s="12"/>
      <c r="L1407" s="12"/>
      <c r="M1407" s="49"/>
      <c r="N1407" s="49"/>
      <c r="O1407" s="12"/>
      <c r="P1407" s="12"/>
      <c r="Q1407" s="12"/>
      <c r="R1407" s="12"/>
      <c r="S1407" s="12"/>
    </row>
    <row r="1408" spans="1:19" s="1" customFormat="1" x14ac:dyDescent="0.4">
      <c r="A1408" s="12"/>
      <c r="B1408" s="12"/>
      <c r="C1408" s="42"/>
      <c r="D1408" s="12"/>
      <c r="E1408" s="12"/>
      <c r="F1408" s="12"/>
      <c r="G1408" s="12"/>
      <c r="H1408" s="12"/>
      <c r="I1408" s="12"/>
      <c r="J1408" s="12"/>
      <c r="K1408" s="12"/>
      <c r="L1408" s="12"/>
      <c r="M1408" s="49"/>
      <c r="N1408" s="49"/>
      <c r="O1408" s="12"/>
      <c r="P1408" s="12"/>
      <c r="Q1408" s="12"/>
      <c r="R1408" s="12"/>
      <c r="S1408" s="12"/>
    </row>
    <row r="1409" spans="1:19" s="1" customFormat="1" x14ac:dyDescent="0.4">
      <c r="A1409" s="12"/>
      <c r="B1409" s="12"/>
      <c r="C1409" s="42"/>
      <c r="D1409" s="12"/>
      <c r="E1409" s="12"/>
      <c r="F1409" s="12"/>
      <c r="G1409" s="12"/>
      <c r="H1409" s="12"/>
      <c r="I1409" s="12"/>
      <c r="J1409" s="12"/>
      <c r="K1409" s="12"/>
      <c r="L1409" s="12"/>
      <c r="M1409" s="49"/>
      <c r="N1409" s="49"/>
      <c r="O1409" s="12"/>
      <c r="P1409" s="12"/>
      <c r="Q1409" s="12"/>
      <c r="R1409" s="12"/>
      <c r="S1409" s="12"/>
    </row>
    <row r="1410" spans="1:19" s="1" customFormat="1" x14ac:dyDescent="0.4">
      <c r="A1410" s="12"/>
      <c r="B1410" s="12"/>
      <c r="C1410" s="42"/>
      <c r="D1410" s="12"/>
      <c r="E1410" s="12"/>
      <c r="F1410" s="12"/>
      <c r="G1410" s="12"/>
      <c r="H1410" s="12"/>
      <c r="I1410" s="12"/>
      <c r="J1410" s="12"/>
      <c r="K1410" s="12"/>
      <c r="L1410" s="12"/>
      <c r="M1410" s="49"/>
      <c r="N1410" s="49"/>
      <c r="O1410" s="12"/>
      <c r="P1410" s="12"/>
      <c r="Q1410" s="12"/>
      <c r="R1410" s="12"/>
      <c r="S1410" s="12"/>
    </row>
    <row r="1411" spans="1:19" s="1" customFormat="1" x14ac:dyDescent="0.4">
      <c r="A1411" s="12"/>
      <c r="B1411" s="12"/>
      <c r="C1411" s="42"/>
      <c r="D1411" s="12"/>
      <c r="E1411" s="12"/>
      <c r="F1411" s="12"/>
      <c r="G1411" s="12"/>
      <c r="H1411" s="12"/>
      <c r="I1411" s="12"/>
      <c r="J1411" s="12"/>
      <c r="K1411" s="12"/>
      <c r="L1411" s="12"/>
      <c r="M1411" s="49"/>
      <c r="N1411" s="49"/>
      <c r="O1411" s="12"/>
      <c r="P1411" s="12"/>
      <c r="Q1411" s="12"/>
      <c r="R1411" s="12"/>
      <c r="S1411" s="12"/>
    </row>
    <row r="1412" spans="1:19" s="1" customFormat="1" x14ac:dyDescent="0.4">
      <c r="A1412" s="12"/>
      <c r="B1412" s="12"/>
      <c r="C1412" s="42"/>
      <c r="D1412" s="12"/>
      <c r="E1412" s="12"/>
      <c r="F1412" s="12"/>
      <c r="G1412" s="12"/>
      <c r="H1412" s="12"/>
      <c r="I1412" s="12"/>
      <c r="J1412" s="12"/>
      <c r="K1412" s="12"/>
      <c r="L1412" s="12"/>
      <c r="M1412" s="49"/>
      <c r="N1412" s="49"/>
      <c r="O1412" s="12"/>
      <c r="P1412" s="12"/>
      <c r="Q1412" s="12"/>
      <c r="R1412" s="12"/>
      <c r="S1412" s="12"/>
    </row>
    <row r="1413" spans="1:19" s="1" customFormat="1" x14ac:dyDescent="0.4">
      <c r="A1413" s="12"/>
      <c r="B1413" s="12"/>
      <c r="C1413" s="42"/>
      <c r="D1413" s="12"/>
      <c r="E1413" s="12"/>
      <c r="F1413" s="12"/>
      <c r="G1413" s="12"/>
      <c r="H1413" s="12"/>
      <c r="I1413" s="12"/>
      <c r="J1413" s="12"/>
      <c r="K1413" s="12"/>
      <c r="L1413" s="12"/>
      <c r="M1413" s="49"/>
      <c r="N1413" s="49"/>
      <c r="O1413" s="12"/>
      <c r="P1413" s="12"/>
      <c r="Q1413" s="12"/>
      <c r="R1413" s="12"/>
      <c r="S1413" s="12"/>
    </row>
    <row r="1414" spans="1:19" s="1" customFormat="1" x14ac:dyDescent="0.4">
      <c r="A1414" s="12"/>
      <c r="B1414" s="12"/>
      <c r="C1414" s="42"/>
      <c r="D1414" s="12"/>
      <c r="E1414" s="12"/>
      <c r="F1414" s="12"/>
      <c r="G1414" s="12"/>
      <c r="H1414" s="12"/>
      <c r="I1414" s="12"/>
      <c r="J1414" s="12"/>
      <c r="K1414" s="12"/>
      <c r="L1414" s="12"/>
      <c r="M1414" s="49"/>
      <c r="N1414" s="49"/>
      <c r="O1414" s="12"/>
      <c r="P1414" s="12"/>
      <c r="Q1414" s="12"/>
      <c r="R1414" s="12"/>
      <c r="S1414" s="12"/>
    </row>
    <row r="1415" spans="1:19" s="1" customFormat="1" x14ac:dyDescent="0.4">
      <c r="A1415" s="12"/>
      <c r="B1415" s="12"/>
      <c r="C1415" s="42"/>
      <c r="D1415" s="12"/>
      <c r="E1415" s="12"/>
      <c r="F1415" s="12"/>
      <c r="G1415" s="12"/>
      <c r="H1415" s="12"/>
      <c r="I1415" s="12"/>
      <c r="J1415" s="12"/>
      <c r="K1415" s="12"/>
      <c r="L1415" s="12"/>
      <c r="M1415" s="49"/>
      <c r="N1415" s="49"/>
      <c r="O1415" s="12"/>
      <c r="P1415" s="12"/>
      <c r="Q1415" s="12"/>
      <c r="R1415" s="12"/>
      <c r="S1415" s="12"/>
    </row>
    <row r="1416" spans="1:19" s="1" customFormat="1" x14ac:dyDescent="0.4">
      <c r="A1416" s="12"/>
      <c r="B1416" s="12"/>
      <c r="C1416" s="42"/>
      <c r="D1416" s="12"/>
      <c r="E1416" s="12"/>
      <c r="F1416" s="12"/>
      <c r="G1416" s="12"/>
      <c r="H1416" s="12"/>
      <c r="I1416" s="12"/>
      <c r="J1416" s="12"/>
      <c r="K1416" s="12"/>
      <c r="L1416" s="12"/>
      <c r="M1416" s="49"/>
      <c r="N1416" s="49"/>
      <c r="O1416" s="12"/>
      <c r="P1416" s="12"/>
      <c r="Q1416" s="12"/>
      <c r="R1416" s="12"/>
      <c r="S1416" s="12"/>
    </row>
    <row r="1417" spans="1:19" s="1" customFormat="1" x14ac:dyDescent="0.4">
      <c r="A1417" s="12"/>
      <c r="B1417" s="12"/>
      <c r="C1417" s="42"/>
      <c r="D1417" s="12"/>
      <c r="E1417" s="12"/>
      <c r="F1417" s="12"/>
      <c r="G1417" s="12"/>
      <c r="H1417" s="12"/>
      <c r="I1417" s="12"/>
      <c r="J1417" s="12"/>
      <c r="K1417" s="12"/>
      <c r="L1417" s="12"/>
      <c r="M1417" s="49"/>
      <c r="N1417" s="49"/>
      <c r="O1417" s="12"/>
      <c r="P1417" s="12"/>
      <c r="Q1417" s="12"/>
      <c r="R1417" s="12"/>
      <c r="S1417" s="12"/>
    </row>
    <row r="1418" spans="1:19" s="1" customFormat="1" x14ac:dyDescent="0.4">
      <c r="A1418" s="12"/>
      <c r="B1418" s="12"/>
      <c r="C1418" s="42"/>
      <c r="D1418" s="12"/>
      <c r="E1418" s="12"/>
      <c r="F1418" s="12"/>
      <c r="G1418" s="12"/>
      <c r="H1418" s="12"/>
      <c r="I1418" s="12"/>
      <c r="J1418" s="12"/>
      <c r="K1418" s="12"/>
      <c r="L1418" s="12"/>
      <c r="M1418" s="49"/>
      <c r="N1418" s="49"/>
      <c r="O1418" s="12"/>
      <c r="P1418" s="12"/>
      <c r="Q1418" s="12"/>
      <c r="R1418" s="12"/>
      <c r="S1418" s="12"/>
    </row>
    <row r="1419" spans="1:19" s="1" customFormat="1" x14ac:dyDescent="0.4">
      <c r="A1419" s="12"/>
      <c r="B1419" s="12"/>
      <c r="C1419" s="42"/>
      <c r="D1419" s="12"/>
      <c r="E1419" s="12"/>
      <c r="F1419" s="12"/>
      <c r="G1419" s="12"/>
      <c r="H1419" s="12"/>
      <c r="I1419" s="12"/>
      <c r="J1419" s="12"/>
      <c r="K1419" s="12"/>
      <c r="L1419" s="12"/>
      <c r="M1419" s="49"/>
      <c r="N1419" s="49"/>
      <c r="O1419" s="12"/>
      <c r="P1419" s="12"/>
      <c r="Q1419" s="12"/>
      <c r="R1419" s="12"/>
      <c r="S1419" s="12"/>
    </row>
    <row r="1420" spans="1:19" s="1" customFormat="1" x14ac:dyDescent="0.4">
      <c r="A1420" s="12"/>
      <c r="B1420" s="12"/>
      <c r="C1420" s="42"/>
      <c r="D1420" s="12"/>
      <c r="E1420" s="12"/>
      <c r="F1420" s="12"/>
      <c r="G1420" s="12"/>
      <c r="H1420" s="12"/>
      <c r="I1420" s="12"/>
      <c r="J1420" s="12"/>
      <c r="K1420" s="12"/>
      <c r="L1420" s="12"/>
      <c r="M1420" s="49"/>
      <c r="N1420" s="49"/>
      <c r="O1420" s="12"/>
      <c r="P1420" s="12"/>
      <c r="Q1420" s="12"/>
      <c r="R1420" s="12"/>
      <c r="S1420" s="12"/>
    </row>
    <row r="1421" spans="1:19" s="1" customFormat="1" x14ac:dyDescent="0.4">
      <c r="A1421" s="12"/>
      <c r="B1421" s="12"/>
      <c r="C1421" s="42"/>
      <c r="D1421" s="12"/>
      <c r="E1421" s="12"/>
      <c r="F1421" s="12"/>
      <c r="G1421" s="12"/>
      <c r="H1421" s="12"/>
      <c r="I1421" s="12"/>
      <c r="J1421" s="12"/>
      <c r="K1421" s="12"/>
      <c r="L1421" s="12"/>
      <c r="M1421" s="49"/>
      <c r="N1421" s="49"/>
      <c r="O1421" s="12"/>
      <c r="P1421" s="12"/>
      <c r="Q1421" s="12"/>
      <c r="R1421" s="12"/>
      <c r="S1421" s="12"/>
    </row>
    <row r="1422" spans="1:19" s="1" customFormat="1" x14ac:dyDescent="0.4">
      <c r="A1422" s="12"/>
      <c r="B1422" s="12"/>
      <c r="C1422" s="42"/>
      <c r="D1422" s="12"/>
      <c r="E1422" s="12"/>
      <c r="F1422" s="12"/>
      <c r="G1422" s="12"/>
      <c r="H1422" s="12"/>
      <c r="I1422" s="12"/>
      <c r="J1422" s="12"/>
      <c r="K1422" s="12"/>
      <c r="L1422" s="12"/>
      <c r="M1422" s="49"/>
      <c r="N1422" s="49"/>
      <c r="O1422" s="12"/>
      <c r="P1422" s="12"/>
      <c r="Q1422" s="12"/>
      <c r="R1422" s="12"/>
      <c r="S1422" s="12"/>
    </row>
    <row r="1423" spans="1:19" s="1" customFormat="1" x14ac:dyDescent="0.4">
      <c r="A1423" s="12"/>
      <c r="B1423" s="12"/>
      <c r="C1423" s="42"/>
      <c r="D1423" s="12"/>
      <c r="E1423" s="12"/>
      <c r="F1423" s="12"/>
      <c r="G1423" s="12"/>
      <c r="H1423" s="12"/>
      <c r="I1423" s="12"/>
      <c r="J1423" s="12"/>
      <c r="K1423" s="12"/>
      <c r="L1423" s="12"/>
      <c r="M1423" s="49"/>
      <c r="N1423" s="49"/>
      <c r="O1423" s="12"/>
      <c r="P1423" s="12"/>
      <c r="Q1423" s="12"/>
      <c r="R1423" s="12"/>
      <c r="S1423" s="12"/>
    </row>
    <row r="1424" spans="1:19" s="1" customFormat="1" x14ac:dyDescent="0.4">
      <c r="A1424" s="12"/>
      <c r="B1424" s="12"/>
      <c r="C1424" s="42"/>
      <c r="D1424" s="12"/>
      <c r="E1424" s="12"/>
      <c r="F1424" s="12"/>
      <c r="G1424" s="12"/>
      <c r="H1424" s="12"/>
      <c r="I1424" s="12"/>
      <c r="J1424" s="12"/>
      <c r="K1424" s="12"/>
      <c r="L1424" s="12"/>
      <c r="M1424" s="49"/>
      <c r="N1424" s="49"/>
      <c r="O1424" s="12"/>
      <c r="P1424" s="12"/>
      <c r="Q1424" s="12"/>
      <c r="R1424" s="12"/>
      <c r="S1424" s="12"/>
    </row>
    <row r="1425" spans="1:19" s="1" customFormat="1" x14ac:dyDescent="0.4">
      <c r="A1425" s="12"/>
      <c r="B1425" s="12"/>
      <c r="C1425" s="42"/>
      <c r="D1425" s="12"/>
      <c r="E1425" s="12"/>
      <c r="F1425" s="12"/>
      <c r="G1425" s="12"/>
      <c r="H1425" s="12"/>
      <c r="I1425" s="12"/>
      <c r="J1425" s="12"/>
      <c r="K1425" s="12"/>
      <c r="L1425" s="12"/>
      <c r="M1425" s="49"/>
      <c r="N1425" s="49"/>
      <c r="O1425" s="12"/>
      <c r="P1425" s="12"/>
      <c r="Q1425" s="12"/>
      <c r="R1425" s="12"/>
      <c r="S1425" s="12"/>
    </row>
    <row r="1426" spans="1:19" s="1" customFormat="1" x14ac:dyDescent="0.4">
      <c r="A1426" s="12"/>
      <c r="B1426" s="12"/>
      <c r="C1426" s="42"/>
      <c r="D1426" s="12"/>
      <c r="E1426" s="12"/>
      <c r="F1426" s="12"/>
      <c r="G1426" s="12"/>
      <c r="H1426" s="12"/>
      <c r="I1426" s="12"/>
      <c r="J1426" s="12"/>
      <c r="K1426" s="12"/>
      <c r="L1426" s="12"/>
      <c r="M1426" s="49"/>
      <c r="N1426" s="49"/>
      <c r="O1426" s="12"/>
      <c r="P1426" s="12"/>
      <c r="Q1426" s="12"/>
      <c r="R1426" s="12"/>
      <c r="S1426" s="12"/>
    </row>
    <row r="1427" spans="1:19" s="1" customFormat="1" x14ac:dyDescent="0.4">
      <c r="A1427" s="12"/>
      <c r="B1427" s="12"/>
      <c r="C1427" s="42"/>
      <c r="D1427" s="12"/>
      <c r="E1427" s="12"/>
      <c r="F1427" s="12"/>
      <c r="G1427" s="12"/>
      <c r="H1427" s="12"/>
      <c r="I1427" s="12"/>
      <c r="J1427" s="12"/>
      <c r="K1427" s="12"/>
      <c r="L1427" s="12"/>
      <c r="M1427" s="49"/>
      <c r="N1427" s="49"/>
      <c r="O1427" s="12"/>
      <c r="P1427" s="12"/>
      <c r="Q1427" s="12"/>
      <c r="R1427" s="12"/>
      <c r="S1427" s="12"/>
    </row>
    <row r="1428" spans="1:19" s="1" customFormat="1" x14ac:dyDescent="0.4">
      <c r="A1428" s="12"/>
      <c r="B1428" s="12"/>
      <c r="C1428" s="42"/>
      <c r="D1428" s="12"/>
      <c r="E1428" s="12"/>
      <c r="F1428" s="12"/>
      <c r="G1428" s="12"/>
      <c r="H1428" s="12"/>
      <c r="I1428" s="12"/>
      <c r="J1428" s="12"/>
      <c r="K1428" s="12"/>
      <c r="L1428" s="12"/>
      <c r="M1428" s="49"/>
      <c r="N1428" s="49"/>
      <c r="O1428" s="12"/>
      <c r="P1428" s="12"/>
      <c r="Q1428" s="12"/>
      <c r="R1428" s="12"/>
      <c r="S1428" s="12"/>
    </row>
    <row r="1429" spans="1:19" s="1" customFormat="1" x14ac:dyDescent="0.4">
      <c r="A1429" s="12"/>
      <c r="B1429" s="12"/>
      <c r="C1429" s="42"/>
      <c r="D1429" s="12"/>
      <c r="E1429" s="12"/>
      <c r="F1429" s="12"/>
      <c r="G1429" s="12"/>
      <c r="H1429" s="12"/>
      <c r="I1429" s="12"/>
      <c r="J1429" s="12"/>
      <c r="K1429" s="12"/>
      <c r="L1429" s="12"/>
      <c r="M1429" s="49"/>
      <c r="N1429" s="49"/>
      <c r="O1429" s="12"/>
      <c r="P1429" s="12"/>
      <c r="Q1429" s="12"/>
      <c r="R1429" s="12"/>
      <c r="S1429" s="12"/>
    </row>
    <row r="1430" spans="1:19" s="1" customFormat="1" x14ac:dyDescent="0.4">
      <c r="A1430" s="12"/>
      <c r="B1430" s="12"/>
      <c r="C1430" s="42"/>
      <c r="D1430" s="12"/>
      <c r="E1430" s="12"/>
      <c r="F1430" s="12"/>
      <c r="G1430" s="12"/>
      <c r="H1430" s="12"/>
      <c r="I1430" s="12"/>
      <c r="J1430" s="12"/>
      <c r="K1430" s="12"/>
      <c r="L1430" s="12"/>
      <c r="M1430" s="49"/>
      <c r="N1430" s="49"/>
      <c r="O1430" s="12"/>
      <c r="P1430" s="12"/>
      <c r="Q1430" s="12"/>
      <c r="R1430" s="12"/>
      <c r="S1430" s="12"/>
    </row>
    <row r="1431" spans="1:19" s="1" customFormat="1" x14ac:dyDescent="0.4">
      <c r="A1431" s="12"/>
      <c r="B1431" s="12"/>
      <c r="C1431" s="42"/>
      <c r="D1431" s="12"/>
      <c r="E1431" s="12"/>
      <c r="F1431" s="12"/>
      <c r="G1431" s="12"/>
      <c r="H1431" s="12"/>
      <c r="I1431" s="12"/>
      <c r="J1431" s="12"/>
      <c r="K1431" s="12"/>
      <c r="L1431" s="12"/>
      <c r="M1431" s="49"/>
      <c r="N1431" s="49"/>
      <c r="O1431" s="12"/>
      <c r="P1431" s="12"/>
      <c r="Q1431" s="12"/>
      <c r="R1431" s="12"/>
      <c r="S1431" s="12"/>
    </row>
    <row r="1432" spans="1:19" s="1" customFormat="1" x14ac:dyDescent="0.4">
      <c r="A1432" s="12"/>
      <c r="B1432" s="12"/>
      <c r="C1432" s="42"/>
      <c r="D1432" s="12"/>
      <c r="E1432" s="12"/>
      <c r="F1432" s="12"/>
      <c r="G1432" s="12"/>
      <c r="H1432" s="12"/>
      <c r="I1432" s="12"/>
      <c r="J1432" s="12"/>
      <c r="K1432" s="12"/>
      <c r="L1432" s="12"/>
      <c r="M1432" s="49"/>
      <c r="N1432" s="49"/>
      <c r="O1432" s="12"/>
      <c r="P1432" s="12"/>
      <c r="Q1432" s="12"/>
      <c r="R1432" s="12"/>
      <c r="S1432" s="12"/>
    </row>
    <row r="1433" spans="1:19" s="1" customFormat="1" x14ac:dyDescent="0.4">
      <c r="A1433" s="12"/>
      <c r="B1433" s="12"/>
      <c r="C1433" s="42"/>
      <c r="D1433" s="12"/>
      <c r="E1433" s="12"/>
      <c r="F1433" s="12"/>
      <c r="G1433" s="12"/>
      <c r="H1433" s="12"/>
      <c r="I1433" s="12"/>
      <c r="J1433" s="12"/>
      <c r="K1433" s="12"/>
      <c r="L1433" s="12"/>
      <c r="M1433" s="49"/>
      <c r="N1433" s="49"/>
      <c r="O1433" s="12"/>
      <c r="P1433" s="12"/>
      <c r="Q1433" s="12"/>
      <c r="R1433" s="12"/>
      <c r="S1433" s="12"/>
    </row>
    <row r="1434" spans="1:19" s="1" customFormat="1" x14ac:dyDescent="0.4">
      <c r="A1434" s="12"/>
      <c r="B1434" s="12"/>
      <c r="C1434" s="42"/>
      <c r="D1434" s="12"/>
      <c r="E1434" s="12"/>
      <c r="F1434" s="12"/>
      <c r="G1434" s="12"/>
      <c r="H1434" s="12"/>
      <c r="I1434" s="12"/>
      <c r="J1434" s="12"/>
      <c r="K1434" s="12"/>
      <c r="L1434" s="12"/>
      <c r="M1434" s="49"/>
      <c r="N1434" s="49"/>
      <c r="O1434" s="12"/>
      <c r="P1434" s="12"/>
      <c r="Q1434" s="12"/>
      <c r="R1434" s="12"/>
      <c r="S1434" s="12"/>
    </row>
    <row r="1435" spans="1:19" s="1" customFormat="1" x14ac:dyDescent="0.4">
      <c r="A1435" s="12"/>
      <c r="B1435" s="12"/>
      <c r="C1435" s="42"/>
      <c r="D1435" s="12"/>
      <c r="E1435" s="12"/>
      <c r="F1435" s="12"/>
      <c r="G1435" s="12"/>
      <c r="H1435" s="12"/>
      <c r="I1435" s="12"/>
      <c r="J1435" s="12"/>
      <c r="K1435" s="12"/>
      <c r="L1435" s="12"/>
      <c r="M1435" s="49"/>
      <c r="N1435" s="49"/>
      <c r="O1435" s="12"/>
      <c r="P1435" s="12"/>
      <c r="Q1435" s="12"/>
      <c r="R1435" s="12"/>
      <c r="S1435" s="12"/>
    </row>
    <row r="1436" spans="1:19" s="1" customFormat="1" x14ac:dyDescent="0.4">
      <c r="A1436" s="12"/>
      <c r="B1436" s="12"/>
      <c r="C1436" s="42"/>
      <c r="D1436" s="12"/>
      <c r="E1436" s="12"/>
      <c r="F1436" s="12"/>
      <c r="G1436" s="12"/>
      <c r="H1436" s="12"/>
      <c r="I1436" s="12"/>
      <c r="J1436" s="12"/>
      <c r="K1436" s="12"/>
      <c r="L1436" s="12"/>
      <c r="M1436" s="49"/>
      <c r="N1436" s="49"/>
      <c r="O1436" s="12"/>
      <c r="P1436" s="12"/>
      <c r="Q1436" s="12"/>
      <c r="R1436" s="12"/>
      <c r="S1436" s="12"/>
    </row>
    <row r="1437" spans="1:19" s="1" customFormat="1" x14ac:dyDescent="0.4">
      <c r="A1437" s="12"/>
      <c r="B1437" s="12"/>
      <c r="C1437" s="42"/>
      <c r="D1437" s="12"/>
      <c r="E1437" s="12"/>
      <c r="F1437" s="12"/>
      <c r="G1437" s="12"/>
      <c r="H1437" s="12"/>
      <c r="I1437" s="12"/>
      <c r="J1437" s="12"/>
      <c r="K1437" s="12"/>
      <c r="L1437" s="12"/>
      <c r="M1437" s="49"/>
      <c r="N1437" s="49"/>
      <c r="O1437" s="12"/>
      <c r="P1437" s="12"/>
      <c r="Q1437" s="12"/>
      <c r="R1437" s="12"/>
      <c r="S1437" s="12"/>
    </row>
    <row r="1438" spans="1:19" s="1" customFormat="1" x14ac:dyDescent="0.4">
      <c r="A1438" s="12"/>
      <c r="B1438" s="12"/>
      <c r="C1438" s="42"/>
      <c r="D1438" s="12"/>
      <c r="E1438" s="12"/>
      <c r="F1438" s="12"/>
      <c r="G1438" s="12"/>
      <c r="H1438" s="12"/>
      <c r="I1438" s="12"/>
      <c r="J1438" s="12"/>
      <c r="K1438" s="12"/>
      <c r="L1438" s="12"/>
      <c r="M1438" s="49"/>
      <c r="N1438" s="49"/>
      <c r="O1438" s="12"/>
      <c r="P1438" s="12"/>
      <c r="Q1438" s="12"/>
      <c r="R1438" s="12"/>
      <c r="S1438" s="12"/>
    </row>
    <row r="1439" spans="1:19" s="1" customFormat="1" x14ac:dyDescent="0.4">
      <c r="A1439" s="12"/>
      <c r="B1439" s="12"/>
      <c r="C1439" s="42"/>
      <c r="D1439" s="12"/>
      <c r="E1439" s="12"/>
      <c r="F1439" s="12"/>
      <c r="G1439" s="12"/>
      <c r="H1439" s="12"/>
      <c r="I1439" s="12"/>
      <c r="J1439" s="12"/>
      <c r="K1439" s="12"/>
      <c r="L1439" s="12"/>
      <c r="M1439" s="49"/>
      <c r="N1439" s="49"/>
      <c r="O1439" s="12"/>
      <c r="P1439" s="12"/>
      <c r="Q1439" s="12"/>
      <c r="R1439" s="12"/>
      <c r="S1439" s="12"/>
    </row>
    <row r="1440" spans="1:19" s="1" customFormat="1" x14ac:dyDescent="0.4">
      <c r="A1440" s="12"/>
      <c r="B1440" s="12"/>
      <c r="C1440" s="42"/>
      <c r="D1440" s="12"/>
      <c r="E1440" s="12"/>
      <c r="F1440" s="12"/>
      <c r="G1440" s="12"/>
      <c r="H1440" s="12"/>
      <c r="I1440" s="12"/>
      <c r="J1440" s="12"/>
      <c r="K1440" s="12"/>
      <c r="L1440" s="12"/>
      <c r="M1440" s="49"/>
      <c r="N1440" s="49"/>
      <c r="O1440" s="12"/>
      <c r="P1440" s="12"/>
      <c r="Q1440" s="12"/>
      <c r="R1440" s="12"/>
      <c r="S1440" s="12"/>
    </row>
    <row r="1441" spans="1:19" s="1" customFormat="1" x14ac:dyDescent="0.4">
      <c r="A1441" s="12"/>
      <c r="B1441" s="12"/>
      <c r="C1441" s="42"/>
      <c r="D1441" s="12"/>
      <c r="E1441" s="12"/>
      <c r="F1441" s="12"/>
      <c r="G1441" s="12"/>
      <c r="H1441" s="12"/>
      <c r="I1441" s="12"/>
      <c r="J1441" s="12"/>
      <c r="K1441" s="12"/>
      <c r="L1441" s="12"/>
      <c r="M1441" s="49"/>
      <c r="N1441" s="49"/>
      <c r="O1441" s="12"/>
      <c r="P1441" s="12"/>
      <c r="Q1441" s="12"/>
      <c r="R1441" s="12"/>
      <c r="S1441" s="12"/>
    </row>
    <row r="1442" spans="1:19" s="1" customFormat="1" x14ac:dyDescent="0.4">
      <c r="A1442" s="12"/>
      <c r="B1442" s="12"/>
      <c r="C1442" s="42"/>
      <c r="D1442" s="12"/>
      <c r="E1442" s="12"/>
      <c r="F1442" s="12"/>
      <c r="G1442" s="12"/>
      <c r="H1442" s="12"/>
      <c r="I1442" s="12"/>
      <c r="J1442" s="12"/>
      <c r="K1442" s="12"/>
      <c r="L1442" s="12"/>
      <c r="M1442" s="49"/>
      <c r="N1442" s="49"/>
      <c r="O1442" s="12"/>
      <c r="P1442" s="12"/>
      <c r="Q1442" s="12"/>
      <c r="R1442" s="12"/>
      <c r="S1442" s="12"/>
    </row>
    <row r="1443" spans="1:19" s="1" customFormat="1" x14ac:dyDescent="0.4">
      <c r="A1443" s="12"/>
      <c r="B1443" s="12"/>
      <c r="C1443" s="42"/>
      <c r="D1443" s="12"/>
      <c r="E1443" s="12"/>
      <c r="F1443" s="12"/>
      <c r="G1443" s="12"/>
      <c r="H1443" s="12"/>
      <c r="I1443" s="12"/>
      <c r="J1443" s="12"/>
      <c r="K1443" s="12"/>
      <c r="L1443" s="12"/>
      <c r="M1443" s="49"/>
      <c r="N1443" s="49"/>
      <c r="O1443" s="12"/>
      <c r="P1443" s="12"/>
      <c r="Q1443" s="12"/>
      <c r="R1443" s="12"/>
      <c r="S1443" s="12"/>
    </row>
    <row r="1444" spans="1:19" s="1" customFormat="1" x14ac:dyDescent="0.4">
      <c r="A1444" s="12"/>
      <c r="B1444" s="12"/>
      <c r="C1444" s="42"/>
      <c r="D1444" s="12"/>
      <c r="E1444" s="12"/>
      <c r="F1444" s="12"/>
      <c r="G1444" s="12"/>
      <c r="H1444" s="12"/>
      <c r="I1444" s="12"/>
      <c r="J1444" s="12"/>
      <c r="K1444" s="12"/>
      <c r="L1444" s="12"/>
      <c r="M1444" s="49"/>
      <c r="N1444" s="49"/>
      <c r="O1444" s="12"/>
      <c r="P1444" s="12"/>
      <c r="Q1444" s="12"/>
      <c r="R1444" s="12"/>
      <c r="S1444" s="12"/>
    </row>
    <row r="1445" spans="1:19" s="1" customFormat="1" x14ac:dyDescent="0.4">
      <c r="A1445" s="12"/>
      <c r="B1445" s="12"/>
      <c r="C1445" s="42"/>
      <c r="D1445" s="12"/>
      <c r="E1445" s="12"/>
      <c r="F1445" s="12"/>
      <c r="G1445" s="12"/>
      <c r="H1445" s="12"/>
      <c r="I1445" s="12"/>
      <c r="J1445" s="12"/>
      <c r="K1445" s="12"/>
      <c r="L1445" s="12"/>
      <c r="M1445" s="49"/>
      <c r="N1445" s="49"/>
      <c r="O1445" s="12"/>
      <c r="P1445" s="12"/>
      <c r="Q1445" s="12"/>
      <c r="R1445" s="12"/>
      <c r="S1445" s="12"/>
    </row>
    <row r="1446" spans="1:19" s="1" customFormat="1" x14ac:dyDescent="0.4">
      <c r="A1446" s="12"/>
      <c r="B1446" s="12"/>
      <c r="C1446" s="42"/>
      <c r="D1446" s="12"/>
      <c r="E1446" s="12"/>
      <c r="F1446" s="12"/>
      <c r="G1446" s="12"/>
      <c r="H1446" s="12"/>
      <c r="I1446" s="12"/>
      <c r="J1446" s="12"/>
      <c r="K1446" s="12"/>
      <c r="L1446" s="12"/>
      <c r="M1446" s="49"/>
      <c r="N1446" s="49"/>
      <c r="O1446" s="12"/>
      <c r="P1446" s="12"/>
      <c r="Q1446" s="12"/>
      <c r="R1446" s="12"/>
      <c r="S1446" s="12"/>
    </row>
    <row r="1447" spans="1:19" s="1" customFormat="1" x14ac:dyDescent="0.4">
      <c r="A1447" s="12"/>
      <c r="B1447" s="12"/>
      <c r="C1447" s="42"/>
      <c r="D1447" s="12"/>
      <c r="E1447" s="12"/>
      <c r="F1447" s="12"/>
      <c r="G1447" s="12"/>
      <c r="H1447" s="12"/>
      <c r="I1447" s="12"/>
      <c r="J1447" s="12"/>
      <c r="K1447" s="12"/>
      <c r="L1447" s="12"/>
      <c r="M1447" s="49"/>
      <c r="N1447" s="49"/>
      <c r="O1447" s="12"/>
      <c r="P1447" s="12"/>
      <c r="Q1447" s="12"/>
      <c r="R1447" s="12"/>
      <c r="S1447" s="12"/>
    </row>
    <row r="1448" spans="1:19" s="1" customFormat="1" x14ac:dyDescent="0.4">
      <c r="A1448" s="12"/>
      <c r="B1448" s="12"/>
      <c r="C1448" s="42"/>
      <c r="D1448" s="12"/>
      <c r="E1448" s="12"/>
      <c r="F1448" s="12"/>
      <c r="G1448" s="12"/>
      <c r="H1448" s="12"/>
      <c r="I1448" s="12"/>
      <c r="J1448" s="12"/>
      <c r="K1448" s="12"/>
      <c r="L1448" s="12"/>
      <c r="M1448" s="49"/>
      <c r="N1448" s="49"/>
      <c r="O1448" s="12"/>
      <c r="P1448" s="12"/>
      <c r="Q1448" s="12"/>
      <c r="R1448" s="12"/>
      <c r="S1448" s="12"/>
    </row>
    <row r="1449" spans="1:19" s="1" customFormat="1" x14ac:dyDescent="0.4">
      <c r="A1449" s="12"/>
      <c r="B1449" s="12"/>
      <c r="C1449" s="42"/>
      <c r="D1449" s="12"/>
      <c r="E1449" s="12"/>
      <c r="F1449" s="12"/>
      <c r="G1449" s="12"/>
      <c r="H1449" s="12"/>
      <c r="I1449" s="12"/>
      <c r="J1449" s="12"/>
      <c r="K1449" s="12"/>
      <c r="L1449" s="12"/>
      <c r="M1449" s="49"/>
      <c r="N1449" s="49"/>
      <c r="O1449" s="12"/>
      <c r="P1449" s="12"/>
      <c r="Q1449" s="12"/>
      <c r="R1449" s="12"/>
      <c r="S1449" s="12"/>
    </row>
    <row r="1450" spans="1:19" s="1" customFormat="1" x14ac:dyDescent="0.4">
      <c r="A1450" s="12"/>
      <c r="B1450" s="12"/>
      <c r="C1450" s="42"/>
      <c r="D1450" s="12"/>
      <c r="E1450" s="12"/>
      <c r="F1450" s="12"/>
      <c r="G1450" s="12"/>
      <c r="H1450" s="12"/>
      <c r="I1450" s="12"/>
      <c r="J1450" s="12"/>
      <c r="K1450" s="12"/>
      <c r="L1450" s="12"/>
      <c r="M1450" s="49"/>
      <c r="N1450" s="49"/>
      <c r="O1450" s="12"/>
      <c r="P1450" s="12"/>
      <c r="Q1450" s="12"/>
      <c r="R1450" s="12"/>
      <c r="S1450" s="12"/>
    </row>
    <row r="1451" spans="1:19" s="1" customFormat="1" x14ac:dyDescent="0.4">
      <c r="A1451" s="12"/>
      <c r="B1451" s="12"/>
      <c r="C1451" s="42"/>
      <c r="D1451" s="12"/>
      <c r="E1451" s="12"/>
      <c r="F1451" s="12"/>
      <c r="G1451" s="12"/>
      <c r="H1451" s="12"/>
      <c r="I1451" s="12"/>
      <c r="J1451" s="12"/>
      <c r="K1451" s="12"/>
      <c r="L1451" s="12"/>
      <c r="M1451" s="49"/>
      <c r="N1451" s="49"/>
      <c r="O1451" s="12"/>
      <c r="P1451" s="12"/>
      <c r="Q1451" s="12"/>
      <c r="R1451" s="12"/>
      <c r="S1451" s="12"/>
    </row>
    <row r="1452" spans="1:19" s="1" customFormat="1" x14ac:dyDescent="0.4">
      <c r="A1452" s="12"/>
      <c r="B1452" s="12"/>
      <c r="C1452" s="42"/>
      <c r="D1452" s="12"/>
      <c r="E1452" s="12"/>
      <c r="F1452" s="12"/>
      <c r="G1452" s="12"/>
      <c r="H1452" s="12"/>
      <c r="I1452" s="12"/>
      <c r="J1452" s="12"/>
      <c r="K1452" s="12"/>
      <c r="L1452" s="12"/>
      <c r="M1452" s="49"/>
      <c r="N1452" s="49"/>
      <c r="O1452" s="12"/>
      <c r="P1452" s="12"/>
      <c r="Q1452" s="12"/>
      <c r="R1452" s="12"/>
      <c r="S1452" s="12"/>
    </row>
    <row r="1453" spans="1:19" s="1" customFormat="1" x14ac:dyDescent="0.4">
      <c r="A1453" s="12"/>
      <c r="B1453" s="12"/>
      <c r="C1453" s="42"/>
      <c r="D1453" s="12"/>
      <c r="E1453" s="12"/>
      <c r="F1453" s="12"/>
      <c r="G1453" s="12"/>
      <c r="H1453" s="12"/>
      <c r="I1453" s="12"/>
      <c r="J1453" s="12"/>
      <c r="K1453" s="12"/>
      <c r="L1453" s="12"/>
      <c r="M1453" s="49"/>
      <c r="N1453" s="49"/>
      <c r="O1453" s="12"/>
      <c r="P1453" s="12"/>
      <c r="Q1453" s="12"/>
      <c r="R1453" s="12"/>
      <c r="S1453" s="12"/>
    </row>
    <row r="1454" spans="1:19" s="1" customFormat="1" x14ac:dyDescent="0.4">
      <c r="A1454" s="12"/>
      <c r="B1454" s="12"/>
      <c r="C1454" s="42"/>
      <c r="D1454" s="12"/>
      <c r="E1454" s="12"/>
      <c r="F1454" s="12"/>
      <c r="G1454" s="12"/>
      <c r="H1454" s="12"/>
      <c r="I1454" s="12"/>
      <c r="J1454" s="12"/>
      <c r="K1454" s="12"/>
      <c r="L1454" s="12"/>
      <c r="M1454" s="49"/>
      <c r="N1454" s="49"/>
      <c r="O1454" s="12"/>
      <c r="P1454" s="12"/>
      <c r="Q1454" s="12"/>
      <c r="R1454" s="12"/>
      <c r="S1454" s="12"/>
    </row>
    <row r="1455" spans="1:19" s="1" customFormat="1" x14ac:dyDescent="0.4">
      <c r="A1455" s="12"/>
      <c r="B1455" s="12"/>
      <c r="C1455" s="42"/>
      <c r="D1455" s="12"/>
      <c r="E1455" s="12"/>
      <c r="F1455" s="12"/>
      <c r="G1455" s="12"/>
      <c r="H1455" s="12"/>
      <c r="I1455" s="12"/>
      <c r="J1455" s="12"/>
      <c r="K1455" s="12"/>
      <c r="L1455" s="12"/>
      <c r="M1455" s="49"/>
      <c r="N1455" s="49"/>
      <c r="O1455" s="12"/>
      <c r="P1455" s="12"/>
      <c r="Q1455" s="12"/>
      <c r="R1455" s="12"/>
      <c r="S1455" s="12"/>
    </row>
    <row r="1456" spans="1:19" s="1" customFormat="1" x14ac:dyDescent="0.4">
      <c r="A1456" s="12"/>
      <c r="B1456" s="12"/>
      <c r="C1456" s="42"/>
      <c r="D1456" s="12"/>
      <c r="E1456" s="12"/>
      <c r="F1456" s="12"/>
      <c r="G1456" s="12"/>
      <c r="H1456" s="12"/>
      <c r="I1456" s="12"/>
      <c r="J1456" s="12"/>
      <c r="K1456" s="12"/>
      <c r="L1456" s="12"/>
      <c r="M1456" s="49"/>
      <c r="N1456" s="49"/>
      <c r="O1456" s="12"/>
      <c r="P1456" s="12"/>
      <c r="Q1456" s="12"/>
      <c r="R1456" s="12"/>
      <c r="S1456" s="12"/>
    </row>
    <row r="1457" spans="1:19" s="1" customFormat="1" x14ac:dyDescent="0.4">
      <c r="A1457" s="12"/>
      <c r="B1457" s="12"/>
      <c r="C1457" s="42"/>
      <c r="D1457" s="12"/>
      <c r="E1457" s="12"/>
      <c r="F1457" s="12"/>
      <c r="G1457" s="12"/>
      <c r="H1457" s="12"/>
      <c r="I1457" s="12"/>
      <c r="J1457" s="12"/>
      <c r="K1457" s="12"/>
      <c r="L1457" s="12"/>
      <c r="M1457" s="49"/>
      <c r="N1457" s="49"/>
      <c r="O1457" s="12"/>
      <c r="P1457" s="12"/>
      <c r="Q1457" s="12"/>
      <c r="R1457" s="12"/>
      <c r="S1457" s="12"/>
    </row>
    <row r="1458" spans="1:19" s="1" customFormat="1" x14ac:dyDescent="0.4">
      <c r="A1458" s="12"/>
      <c r="B1458" s="12"/>
      <c r="C1458" s="42"/>
      <c r="D1458" s="12"/>
      <c r="E1458" s="12"/>
      <c r="F1458" s="12"/>
      <c r="G1458" s="12"/>
      <c r="H1458" s="12"/>
      <c r="I1458" s="12"/>
      <c r="J1458" s="12"/>
      <c r="K1458" s="12"/>
      <c r="L1458" s="12"/>
      <c r="M1458" s="49"/>
      <c r="N1458" s="49"/>
      <c r="O1458" s="12"/>
      <c r="P1458" s="12"/>
      <c r="Q1458" s="12"/>
      <c r="R1458" s="12"/>
      <c r="S1458" s="12"/>
    </row>
    <row r="1459" spans="1:19" s="1" customFormat="1" x14ac:dyDescent="0.4">
      <c r="A1459" s="12"/>
      <c r="B1459" s="12"/>
      <c r="C1459" s="42"/>
      <c r="D1459" s="12"/>
      <c r="E1459" s="12"/>
      <c r="F1459" s="12"/>
      <c r="G1459" s="12"/>
      <c r="H1459" s="12"/>
      <c r="I1459" s="12"/>
      <c r="J1459" s="12"/>
      <c r="K1459" s="12"/>
      <c r="L1459" s="12"/>
      <c r="M1459" s="49"/>
      <c r="N1459" s="49"/>
      <c r="O1459" s="12"/>
      <c r="P1459" s="12"/>
      <c r="Q1459" s="12"/>
      <c r="R1459" s="12"/>
      <c r="S1459" s="12"/>
    </row>
    <row r="1460" spans="1:19" s="1" customFormat="1" x14ac:dyDescent="0.4">
      <c r="A1460" s="12"/>
      <c r="B1460" s="12"/>
      <c r="C1460" s="42"/>
      <c r="D1460" s="12"/>
      <c r="E1460" s="12"/>
      <c r="F1460" s="12"/>
      <c r="G1460" s="12"/>
      <c r="H1460" s="12"/>
      <c r="I1460" s="12"/>
      <c r="J1460" s="12"/>
      <c r="K1460" s="12"/>
      <c r="L1460" s="12"/>
      <c r="M1460" s="49"/>
      <c r="N1460" s="49"/>
      <c r="O1460" s="12"/>
      <c r="P1460" s="12"/>
      <c r="Q1460" s="12"/>
      <c r="R1460" s="12"/>
      <c r="S1460" s="12"/>
    </row>
    <row r="1461" spans="1:19" s="1" customFormat="1" x14ac:dyDescent="0.4">
      <c r="A1461" s="12"/>
      <c r="B1461" s="12"/>
      <c r="C1461" s="42"/>
      <c r="D1461" s="12"/>
      <c r="E1461" s="12"/>
      <c r="F1461" s="12"/>
      <c r="G1461" s="12"/>
      <c r="H1461" s="12"/>
      <c r="I1461" s="12"/>
      <c r="J1461" s="12"/>
      <c r="K1461" s="12"/>
      <c r="L1461" s="12"/>
      <c r="M1461" s="49"/>
      <c r="N1461" s="49"/>
      <c r="O1461" s="12"/>
      <c r="P1461" s="12"/>
      <c r="Q1461" s="12"/>
      <c r="R1461" s="12"/>
      <c r="S1461" s="12"/>
    </row>
    <row r="1462" spans="1:19" s="1" customFormat="1" x14ac:dyDescent="0.4">
      <c r="A1462" s="12"/>
      <c r="B1462" s="12"/>
      <c r="C1462" s="42"/>
      <c r="D1462" s="12"/>
      <c r="E1462" s="12"/>
      <c r="F1462" s="12"/>
      <c r="G1462" s="12"/>
      <c r="H1462" s="12"/>
      <c r="I1462" s="12"/>
      <c r="J1462" s="12"/>
      <c r="K1462" s="12"/>
      <c r="L1462" s="12"/>
      <c r="M1462" s="49"/>
      <c r="N1462" s="49"/>
      <c r="O1462" s="12"/>
      <c r="P1462" s="12"/>
      <c r="Q1462" s="12"/>
      <c r="R1462" s="12"/>
      <c r="S1462" s="12"/>
    </row>
    <row r="1463" spans="1:19" s="1" customFormat="1" x14ac:dyDescent="0.4">
      <c r="A1463" s="12"/>
      <c r="B1463" s="12"/>
      <c r="C1463" s="42"/>
      <c r="D1463" s="12"/>
      <c r="E1463" s="12"/>
      <c r="F1463" s="12"/>
      <c r="G1463" s="12"/>
      <c r="H1463" s="12"/>
      <c r="I1463" s="12"/>
      <c r="J1463" s="12"/>
      <c r="K1463" s="12"/>
      <c r="L1463" s="12"/>
      <c r="M1463" s="49"/>
      <c r="N1463" s="49"/>
      <c r="O1463" s="12"/>
      <c r="P1463" s="12"/>
      <c r="Q1463" s="12"/>
      <c r="R1463" s="12"/>
      <c r="S1463" s="12"/>
    </row>
    <row r="1464" spans="1:19" s="1" customFormat="1" x14ac:dyDescent="0.4">
      <c r="A1464" s="12"/>
      <c r="B1464" s="12"/>
      <c r="C1464" s="42"/>
      <c r="D1464" s="12"/>
      <c r="E1464" s="12"/>
      <c r="F1464" s="12"/>
      <c r="G1464" s="12"/>
      <c r="H1464" s="12"/>
      <c r="I1464" s="12"/>
      <c r="J1464" s="12"/>
      <c r="K1464" s="12"/>
      <c r="L1464" s="12"/>
      <c r="M1464" s="49"/>
      <c r="N1464" s="49"/>
      <c r="O1464" s="12"/>
      <c r="P1464" s="12"/>
      <c r="Q1464" s="12"/>
      <c r="R1464" s="12"/>
      <c r="S1464" s="12"/>
    </row>
    <row r="1465" spans="1:19" s="1" customFormat="1" x14ac:dyDescent="0.4">
      <c r="A1465" s="12"/>
      <c r="B1465" s="12"/>
      <c r="C1465" s="42"/>
      <c r="D1465" s="12"/>
      <c r="E1465" s="12"/>
      <c r="F1465" s="12"/>
      <c r="G1465" s="12"/>
      <c r="H1465" s="12"/>
      <c r="I1465" s="12"/>
      <c r="J1465" s="12"/>
      <c r="K1465" s="12"/>
      <c r="L1465" s="12"/>
      <c r="M1465" s="49"/>
      <c r="N1465" s="49"/>
      <c r="O1465" s="12"/>
      <c r="P1465" s="12"/>
      <c r="Q1465" s="12"/>
      <c r="R1465" s="12"/>
      <c r="S1465" s="12"/>
    </row>
    <row r="1466" spans="1:19" s="1" customFormat="1" x14ac:dyDescent="0.4">
      <c r="A1466" s="12"/>
      <c r="B1466" s="12"/>
      <c r="C1466" s="42"/>
      <c r="D1466" s="12"/>
      <c r="E1466" s="12"/>
      <c r="F1466" s="12"/>
      <c r="G1466" s="12"/>
      <c r="H1466" s="12"/>
      <c r="I1466" s="12"/>
      <c r="J1466" s="12"/>
      <c r="K1466" s="12"/>
      <c r="L1466" s="12"/>
      <c r="M1466" s="49"/>
      <c r="N1466" s="49"/>
      <c r="O1466" s="12"/>
      <c r="P1466" s="12"/>
      <c r="Q1466" s="12"/>
      <c r="R1466" s="12"/>
      <c r="S1466" s="12"/>
    </row>
    <row r="1467" spans="1:19" s="1" customFormat="1" x14ac:dyDescent="0.4">
      <c r="A1467" s="12"/>
      <c r="B1467" s="12"/>
      <c r="C1467" s="42"/>
      <c r="D1467" s="12"/>
      <c r="E1467" s="12"/>
      <c r="F1467" s="12"/>
      <c r="G1467" s="12"/>
      <c r="H1467" s="12"/>
      <c r="I1467" s="12"/>
      <c r="J1467" s="12"/>
      <c r="K1467" s="12"/>
      <c r="L1467" s="12"/>
      <c r="M1467" s="49"/>
      <c r="N1467" s="49"/>
      <c r="O1467" s="12"/>
      <c r="P1467" s="12"/>
      <c r="Q1467" s="12"/>
      <c r="R1467" s="12"/>
      <c r="S1467" s="12"/>
    </row>
    <row r="1468" spans="1:19" s="1" customFormat="1" x14ac:dyDescent="0.4">
      <c r="A1468" s="12"/>
      <c r="B1468" s="12"/>
      <c r="C1468" s="42"/>
      <c r="D1468" s="12"/>
      <c r="E1468" s="12"/>
      <c r="F1468" s="12"/>
      <c r="G1468" s="12"/>
      <c r="H1468" s="12"/>
      <c r="I1468" s="12"/>
      <c r="J1468" s="12"/>
      <c r="K1468" s="12"/>
      <c r="L1468" s="12"/>
      <c r="M1468" s="49"/>
      <c r="N1468" s="49"/>
      <c r="O1468" s="12"/>
      <c r="P1468" s="12"/>
      <c r="Q1468" s="12"/>
      <c r="R1468" s="12"/>
      <c r="S1468" s="12"/>
    </row>
    <row r="1469" spans="1:19" s="1" customFormat="1" x14ac:dyDescent="0.4">
      <c r="A1469" s="12"/>
      <c r="B1469" s="12"/>
      <c r="C1469" s="42"/>
      <c r="D1469" s="12"/>
      <c r="E1469" s="12"/>
      <c r="F1469" s="12"/>
      <c r="G1469" s="12"/>
      <c r="H1469" s="12"/>
      <c r="I1469" s="12"/>
      <c r="J1469" s="12"/>
      <c r="K1469" s="12"/>
      <c r="L1469" s="12"/>
      <c r="M1469" s="49"/>
      <c r="N1469" s="49"/>
      <c r="O1469" s="12"/>
      <c r="P1469" s="12"/>
      <c r="Q1469" s="12"/>
      <c r="R1469" s="12"/>
      <c r="S1469" s="12"/>
    </row>
    <row r="1470" spans="1:19" s="1" customFormat="1" x14ac:dyDescent="0.4">
      <c r="A1470" s="12"/>
      <c r="B1470" s="12"/>
      <c r="C1470" s="42"/>
      <c r="D1470" s="12"/>
      <c r="E1470" s="12"/>
      <c r="F1470" s="12"/>
      <c r="G1470" s="12"/>
      <c r="H1470" s="12"/>
      <c r="I1470" s="12"/>
      <c r="J1470" s="12"/>
      <c r="K1470" s="12"/>
      <c r="L1470" s="12"/>
      <c r="M1470" s="49"/>
      <c r="N1470" s="49"/>
      <c r="O1470" s="12"/>
      <c r="P1470" s="12"/>
      <c r="Q1470" s="12"/>
      <c r="R1470" s="12"/>
      <c r="S1470" s="12"/>
    </row>
    <row r="1471" spans="1:19" s="1" customFormat="1" x14ac:dyDescent="0.4">
      <c r="A1471" s="12"/>
      <c r="B1471" s="12"/>
      <c r="C1471" s="42"/>
      <c r="D1471" s="12"/>
      <c r="E1471" s="12"/>
      <c r="F1471" s="12"/>
      <c r="G1471" s="12"/>
      <c r="H1471" s="12"/>
      <c r="I1471" s="12"/>
      <c r="J1471" s="12"/>
      <c r="K1471" s="12"/>
      <c r="L1471" s="12"/>
      <c r="M1471" s="49"/>
      <c r="N1471" s="49"/>
      <c r="O1471" s="12"/>
      <c r="P1471" s="12"/>
      <c r="Q1471" s="12"/>
      <c r="R1471" s="12"/>
      <c r="S1471" s="12"/>
    </row>
    <row r="1472" spans="1:19" s="1" customFormat="1" x14ac:dyDescent="0.4">
      <c r="A1472" s="12"/>
      <c r="B1472" s="12"/>
      <c r="C1472" s="42"/>
      <c r="D1472" s="12"/>
      <c r="E1472" s="12"/>
      <c r="F1472" s="12"/>
      <c r="G1472" s="12"/>
      <c r="H1472" s="12"/>
      <c r="I1472" s="12"/>
      <c r="J1472" s="12"/>
      <c r="K1472" s="12"/>
      <c r="L1472" s="12"/>
      <c r="M1472" s="49"/>
      <c r="N1472" s="49"/>
      <c r="O1472" s="12"/>
      <c r="P1472" s="12"/>
      <c r="Q1472" s="12"/>
      <c r="R1472" s="12"/>
      <c r="S1472" s="12"/>
    </row>
    <row r="1473" spans="1:19" s="1" customFormat="1" x14ac:dyDescent="0.4">
      <c r="A1473" s="12"/>
      <c r="B1473" s="12"/>
      <c r="C1473" s="42"/>
      <c r="D1473" s="12"/>
      <c r="E1473" s="12"/>
      <c r="F1473" s="12"/>
      <c r="G1473" s="12"/>
      <c r="H1473" s="12"/>
      <c r="I1473" s="12"/>
      <c r="J1473" s="12"/>
      <c r="K1473" s="12"/>
      <c r="L1473" s="12"/>
      <c r="M1473" s="49"/>
      <c r="N1473" s="49"/>
      <c r="O1473" s="12"/>
      <c r="P1473" s="12"/>
      <c r="Q1473" s="12"/>
      <c r="R1473" s="12"/>
      <c r="S1473" s="12"/>
    </row>
    <row r="1474" spans="1:19" s="1" customFormat="1" x14ac:dyDescent="0.4">
      <c r="A1474" s="12"/>
      <c r="B1474" s="12"/>
      <c r="C1474" s="42"/>
      <c r="D1474" s="12"/>
      <c r="E1474" s="12"/>
      <c r="F1474" s="12"/>
      <c r="G1474" s="12"/>
      <c r="H1474" s="12"/>
      <c r="I1474" s="12"/>
      <c r="J1474" s="12"/>
      <c r="K1474" s="12"/>
      <c r="L1474" s="12"/>
      <c r="M1474" s="49"/>
      <c r="N1474" s="49"/>
      <c r="O1474" s="12"/>
      <c r="P1474" s="12"/>
      <c r="Q1474" s="12"/>
      <c r="R1474" s="12"/>
      <c r="S1474" s="12"/>
    </row>
    <row r="1475" spans="1:19" s="1" customFormat="1" x14ac:dyDescent="0.4">
      <c r="A1475" s="12"/>
      <c r="B1475" s="12"/>
      <c r="C1475" s="42"/>
      <c r="D1475" s="12"/>
      <c r="E1475" s="12"/>
      <c r="F1475" s="12"/>
      <c r="G1475" s="12"/>
      <c r="H1475" s="12"/>
      <c r="I1475" s="12"/>
      <c r="J1475" s="12"/>
      <c r="K1475" s="12"/>
      <c r="L1475" s="12"/>
      <c r="M1475" s="49"/>
      <c r="N1475" s="49"/>
      <c r="O1475" s="12"/>
      <c r="P1475" s="12"/>
      <c r="Q1475" s="12"/>
      <c r="R1475" s="12"/>
      <c r="S1475" s="12"/>
    </row>
    <row r="1476" spans="1:19" s="1" customFormat="1" x14ac:dyDescent="0.4">
      <c r="A1476" s="12"/>
      <c r="B1476" s="12"/>
      <c r="C1476" s="42"/>
      <c r="D1476" s="12"/>
      <c r="E1476" s="12"/>
      <c r="F1476" s="12"/>
      <c r="G1476" s="12"/>
      <c r="H1476" s="12"/>
      <c r="I1476" s="12"/>
      <c r="J1476" s="12"/>
      <c r="K1476" s="12"/>
      <c r="L1476" s="12"/>
      <c r="M1476" s="49"/>
      <c r="N1476" s="49"/>
      <c r="O1476" s="12"/>
      <c r="P1476" s="12"/>
      <c r="Q1476" s="12"/>
      <c r="R1476" s="12"/>
      <c r="S1476" s="12"/>
    </row>
    <row r="1477" spans="1:19" s="1" customFormat="1" x14ac:dyDescent="0.4">
      <c r="A1477" s="12"/>
      <c r="B1477" s="12"/>
      <c r="C1477" s="42"/>
      <c r="D1477" s="12"/>
      <c r="E1477" s="12"/>
      <c r="F1477" s="12"/>
      <c r="G1477" s="12"/>
      <c r="H1477" s="12"/>
      <c r="I1477" s="12"/>
      <c r="J1477" s="12"/>
      <c r="K1477" s="12"/>
      <c r="L1477" s="12"/>
      <c r="M1477" s="49"/>
      <c r="N1477" s="49"/>
      <c r="O1477" s="12"/>
      <c r="P1477" s="12"/>
      <c r="Q1477" s="12"/>
      <c r="R1477" s="12"/>
      <c r="S1477" s="12"/>
    </row>
    <row r="1478" spans="1:19" s="1" customFormat="1" x14ac:dyDescent="0.4">
      <c r="A1478" s="12"/>
      <c r="B1478" s="12"/>
      <c r="C1478" s="42"/>
      <c r="D1478" s="12"/>
      <c r="E1478" s="12"/>
      <c r="F1478" s="12"/>
      <c r="G1478" s="12"/>
      <c r="H1478" s="12"/>
      <c r="I1478" s="12"/>
      <c r="J1478" s="12"/>
      <c r="K1478" s="12"/>
      <c r="L1478" s="12"/>
      <c r="M1478" s="49"/>
      <c r="N1478" s="49"/>
      <c r="O1478" s="12"/>
      <c r="P1478" s="12"/>
      <c r="Q1478" s="12"/>
      <c r="R1478" s="12"/>
      <c r="S1478" s="12"/>
    </row>
    <row r="1479" spans="1:19" s="1" customFormat="1" x14ac:dyDescent="0.4">
      <c r="A1479" s="12"/>
      <c r="B1479" s="12"/>
      <c r="C1479" s="42"/>
      <c r="D1479" s="12"/>
      <c r="E1479" s="12"/>
      <c r="F1479" s="12"/>
      <c r="G1479" s="12"/>
      <c r="H1479" s="12"/>
      <c r="I1479" s="12"/>
      <c r="J1479" s="12"/>
      <c r="K1479" s="12"/>
      <c r="L1479" s="12"/>
      <c r="M1479" s="49"/>
      <c r="N1479" s="49"/>
      <c r="O1479" s="12"/>
      <c r="P1479" s="12"/>
      <c r="Q1479" s="12"/>
      <c r="R1479" s="12"/>
      <c r="S1479" s="12"/>
    </row>
    <row r="1480" spans="1:19" s="1" customFormat="1" x14ac:dyDescent="0.4">
      <c r="A1480" s="12"/>
      <c r="B1480" s="12"/>
      <c r="C1480" s="42"/>
      <c r="D1480" s="12"/>
      <c r="E1480" s="12"/>
      <c r="F1480" s="12"/>
      <c r="G1480" s="12"/>
      <c r="H1480" s="12"/>
      <c r="I1480" s="12"/>
      <c r="J1480" s="12"/>
      <c r="K1480" s="12"/>
      <c r="L1480" s="12"/>
      <c r="M1480" s="49"/>
      <c r="N1480" s="49"/>
      <c r="O1480" s="12"/>
      <c r="P1480" s="12"/>
      <c r="Q1480" s="12"/>
      <c r="R1480" s="12"/>
      <c r="S1480" s="12"/>
    </row>
    <row r="1481" spans="1:19" s="1" customFormat="1" x14ac:dyDescent="0.4">
      <c r="A1481" s="12"/>
      <c r="B1481" s="12"/>
      <c r="C1481" s="42"/>
      <c r="D1481" s="12"/>
      <c r="E1481" s="12"/>
      <c r="F1481" s="12"/>
      <c r="G1481" s="12"/>
      <c r="H1481" s="12"/>
      <c r="I1481" s="12"/>
      <c r="J1481" s="12"/>
      <c r="K1481" s="12"/>
      <c r="L1481" s="12"/>
      <c r="M1481" s="49"/>
      <c r="N1481" s="49"/>
      <c r="O1481" s="12"/>
      <c r="P1481" s="12"/>
      <c r="Q1481" s="12"/>
      <c r="R1481" s="12"/>
      <c r="S1481" s="12"/>
    </row>
    <row r="1482" spans="1:19" s="1" customFormat="1" x14ac:dyDescent="0.4">
      <c r="A1482" s="12"/>
      <c r="B1482" s="12"/>
      <c r="C1482" s="42"/>
      <c r="D1482" s="12"/>
      <c r="E1482" s="12"/>
      <c r="F1482" s="12"/>
      <c r="G1482" s="12"/>
      <c r="H1482" s="12"/>
      <c r="I1482" s="12"/>
      <c r="J1482" s="12"/>
      <c r="K1482" s="12"/>
      <c r="L1482" s="12"/>
      <c r="M1482" s="49"/>
      <c r="N1482" s="49"/>
      <c r="O1482" s="12"/>
      <c r="P1482" s="12"/>
      <c r="Q1482" s="12"/>
      <c r="R1482" s="12"/>
      <c r="S1482" s="12"/>
    </row>
    <row r="1483" spans="1:19" s="1" customFormat="1" x14ac:dyDescent="0.4">
      <c r="A1483" s="12"/>
      <c r="B1483" s="12"/>
      <c r="C1483" s="42"/>
      <c r="D1483" s="12"/>
      <c r="E1483" s="12"/>
      <c r="F1483" s="12"/>
      <c r="G1483" s="12"/>
      <c r="H1483" s="12"/>
      <c r="I1483" s="12"/>
      <c r="J1483" s="12"/>
      <c r="K1483" s="12"/>
      <c r="L1483" s="12"/>
      <c r="M1483" s="49"/>
      <c r="N1483" s="49"/>
      <c r="O1483" s="12"/>
      <c r="P1483" s="12"/>
      <c r="Q1483" s="12"/>
      <c r="R1483" s="12"/>
      <c r="S1483" s="12"/>
    </row>
    <row r="1484" spans="1:19" s="1" customFormat="1" x14ac:dyDescent="0.4">
      <c r="A1484" s="12"/>
      <c r="B1484" s="12"/>
      <c r="C1484" s="42"/>
      <c r="D1484" s="12"/>
      <c r="E1484" s="12"/>
      <c r="F1484" s="12"/>
      <c r="G1484" s="12"/>
      <c r="H1484" s="12"/>
      <c r="I1484" s="12"/>
      <c r="J1484" s="12"/>
      <c r="K1484" s="12"/>
      <c r="L1484" s="12"/>
      <c r="M1484" s="49"/>
      <c r="N1484" s="49"/>
      <c r="O1484" s="12"/>
      <c r="P1484" s="12"/>
      <c r="Q1484" s="12"/>
      <c r="R1484" s="12"/>
      <c r="S1484" s="12"/>
    </row>
    <row r="1485" spans="1:19" s="1" customFormat="1" x14ac:dyDescent="0.4">
      <c r="A1485" s="12"/>
      <c r="B1485" s="12"/>
      <c r="C1485" s="42"/>
      <c r="D1485" s="12"/>
      <c r="E1485" s="12"/>
      <c r="F1485" s="12"/>
      <c r="G1485" s="12"/>
      <c r="H1485" s="12"/>
      <c r="I1485" s="12"/>
      <c r="J1485" s="12"/>
      <c r="K1485" s="12"/>
      <c r="L1485" s="12"/>
      <c r="M1485" s="49"/>
      <c r="N1485" s="49"/>
      <c r="O1485" s="12"/>
      <c r="P1485" s="12"/>
      <c r="Q1485" s="12"/>
      <c r="R1485" s="12"/>
      <c r="S1485" s="12"/>
    </row>
    <row r="1486" spans="1:19" s="1" customFormat="1" x14ac:dyDescent="0.4">
      <c r="A1486" s="12"/>
      <c r="B1486" s="12"/>
      <c r="C1486" s="42"/>
      <c r="D1486" s="12"/>
      <c r="E1486" s="12"/>
      <c r="F1486" s="12"/>
      <c r="G1486" s="12"/>
      <c r="H1486" s="12"/>
      <c r="I1486" s="12"/>
      <c r="J1486" s="12"/>
      <c r="K1486" s="12"/>
      <c r="L1486" s="12"/>
      <c r="M1486" s="49"/>
      <c r="N1486" s="49"/>
      <c r="O1486" s="12"/>
      <c r="P1486" s="12"/>
      <c r="Q1486" s="12"/>
      <c r="R1486" s="12"/>
      <c r="S1486" s="12"/>
    </row>
    <row r="1487" spans="1:19" s="1" customFormat="1" x14ac:dyDescent="0.4">
      <c r="A1487" s="12"/>
      <c r="B1487" s="12"/>
      <c r="C1487" s="42"/>
      <c r="D1487" s="12"/>
      <c r="E1487" s="12"/>
      <c r="F1487" s="12"/>
      <c r="G1487" s="12"/>
      <c r="H1487" s="12"/>
      <c r="I1487" s="12"/>
      <c r="J1487" s="12"/>
      <c r="K1487" s="12"/>
      <c r="L1487" s="12"/>
      <c r="M1487" s="49"/>
      <c r="N1487" s="49"/>
      <c r="O1487" s="12"/>
      <c r="P1487" s="12"/>
      <c r="Q1487" s="12"/>
      <c r="R1487" s="12"/>
      <c r="S1487" s="12"/>
    </row>
    <row r="1488" spans="1:19" s="1" customFormat="1" x14ac:dyDescent="0.4">
      <c r="A1488" s="12"/>
      <c r="B1488" s="12"/>
      <c r="C1488" s="42"/>
      <c r="D1488" s="12"/>
      <c r="E1488" s="12"/>
      <c r="F1488" s="12"/>
      <c r="G1488" s="12"/>
      <c r="H1488" s="12"/>
      <c r="I1488" s="12"/>
      <c r="J1488" s="12"/>
      <c r="K1488" s="12"/>
      <c r="L1488" s="12"/>
      <c r="M1488" s="49"/>
      <c r="N1488" s="49"/>
      <c r="O1488" s="12"/>
      <c r="P1488" s="12"/>
      <c r="Q1488" s="12"/>
      <c r="R1488" s="12"/>
      <c r="S1488" s="12"/>
    </row>
    <row r="1489" spans="1:19" s="1" customFormat="1" x14ac:dyDescent="0.4">
      <c r="A1489" s="12"/>
      <c r="B1489" s="12"/>
      <c r="C1489" s="42"/>
      <c r="D1489" s="12"/>
      <c r="E1489" s="12"/>
      <c r="F1489" s="12"/>
      <c r="G1489" s="12"/>
      <c r="H1489" s="12"/>
      <c r="I1489" s="12"/>
      <c r="J1489" s="12"/>
      <c r="K1489" s="12"/>
      <c r="L1489" s="12"/>
      <c r="M1489" s="49"/>
      <c r="N1489" s="49"/>
      <c r="O1489" s="12"/>
      <c r="P1489" s="12"/>
      <c r="Q1489" s="12"/>
      <c r="R1489" s="12"/>
      <c r="S1489" s="12"/>
    </row>
    <row r="1490" spans="1:19" s="1" customFormat="1" x14ac:dyDescent="0.4">
      <c r="A1490" s="12"/>
      <c r="B1490" s="12"/>
      <c r="C1490" s="42"/>
      <c r="D1490" s="12"/>
      <c r="E1490" s="12"/>
      <c r="F1490" s="12"/>
      <c r="G1490" s="12"/>
      <c r="H1490" s="12"/>
      <c r="I1490" s="12"/>
      <c r="J1490" s="12"/>
      <c r="K1490" s="12"/>
      <c r="L1490" s="12"/>
      <c r="M1490" s="49"/>
      <c r="N1490" s="49"/>
      <c r="O1490" s="12"/>
      <c r="P1490" s="12"/>
      <c r="Q1490" s="12"/>
      <c r="R1490" s="12"/>
      <c r="S1490" s="12"/>
    </row>
    <row r="1491" spans="1:19" s="1" customFormat="1" x14ac:dyDescent="0.4">
      <c r="A1491" s="12"/>
      <c r="B1491" s="12"/>
      <c r="C1491" s="42"/>
      <c r="D1491" s="12"/>
      <c r="E1491" s="12"/>
      <c r="F1491" s="12"/>
      <c r="G1491" s="12"/>
      <c r="H1491" s="12"/>
      <c r="I1491" s="12"/>
      <c r="J1491" s="12"/>
      <c r="K1491" s="12"/>
      <c r="L1491" s="12"/>
      <c r="M1491" s="49"/>
      <c r="N1491" s="49"/>
      <c r="O1491" s="12"/>
      <c r="P1491" s="12"/>
      <c r="Q1491" s="12"/>
      <c r="R1491" s="12"/>
      <c r="S1491" s="12"/>
    </row>
    <row r="1492" spans="1:19" s="1" customFormat="1" x14ac:dyDescent="0.4">
      <c r="A1492" s="12"/>
      <c r="B1492" s="12"/>
      <c r="C1492" s="42"/>
      <c r="D1492" s="12"/>
      <c r="E1492" s="12"/>
      <c r="F1492" s="12"/>
      <c r="G1492" s="12"/>
      <c r="H1492" s="12"/>
      <c r="I1492" s="12"/>
      <c r="J1492" s="12"/>
      <c r="K1492" s="12"/>
      <c r="L1492" s="12"/>
      <c r="M1492" s="49"/>
      <c r="N1492" s="49"/>
      <c r="O1492" s="12"/>
      <c r="P1492" s="12"/>
      <c r="Q1492" s="12"/>
      <c r="R1492" s="12"/>
      <c r="S1492" s="12"/>
    </row>
    <row r="1493" spans="1:19" s="1" customFormat="1" x14ac:dyDescent="0.4">
      <c r="A1493" s="12"/>
      <c r="B1493" s="12"/>
      <c r="C1493" s="42"/>
      <c r="D1493" s="12"/>
      <c r="E1493" s="12"/>
      <c r="F1493" s="12"/>
      <c r="G1493" s="12"/>
      <c r="H1493" s="12"/>
      <c r="I1493" s="12"/>
      <c r="J1493" s="12"/>
      <c r="K1493" s="12"/>
      <c r="L1493" s="12"/>
      <c r="M1493" s="49"/>
      <c r="N1493" s="49"/>
      <c r="O1493" s="12"/>
      <c r="P1493" s="12"/>
      <c r="Q1493" s="12"/>
      <c r="R1493" s="12"/>
      <c r="S1493" s="12"/>
    </row>
    <row r="1494" spans="1:19" s="1" customFormat="1" x14ac:dyDescent="0.4">
      <c r="A1494" s="12"/>
      <c r="B1494" s="12"/>
      <c r="C1494" s="42"/>
      <c r="D1494" s="12"/>
      <c r="E1494" s="12"/>
      <c r="F1494" s="12"/>
      <c r="G1494" s="12"/>
      <c r="H1494" s="12"/>
      <c r="I1494" s="12"/>
      <c r="J1494" s="12"/>
      <c r="K1494" s="12"/>
      <c r="L1494" s="12"/>
      <c r="M1494" s="49"/>
      <c r="N1494" s="49"/>
      <c r="O1494" s="12"/>
      <c r="P1494" s="12"/>
      <c r="Q1494" s="12"/>
      <c r="R1494" s="12"/>
      <c r="S1494" s="12"/>
    </row>
    <row r="1495" spans="1:19" s="1" customFormat="1" x14ac:dyDescent="0.4">
      <c r="A1495" s="12"/>
      <c r="B1495" s="12"/>
      <c r="C1495" s="42"/>
      <c r="D1495" s="12"/>
      <c r="E1495" s="12"/>
      <c r="F1495" s="12"/>
      <c r="G1495" s="12"/>
      <c r="H1495" s="12"/>
      <c r="I1495" s="12"/>
      <c r="J1495" s="12"/>
      <c r="K1495" s="12"/>
      <c r="L1495" s="12"/>
      <c r="M1495" s="49"/>
      <c r="N1495" s="49"/>
      <c r="O1495" s="12"/>
      <c r="P1495" s="12"/>
      <c r="Q1495" s="12"/>
      <c r="R1495" s="12"/>
      <c r="S1495" s="12"/>
    </row>
    <row r="1496" spans="1:19" s="1" customFormat="1" x14ac:dyDescent="0.4">
      <c r="A1496" s="12"/>
      <c r="B1496" s="12"/>
      <c r="C1496" s="42"/>
      <c r="D1496" s="12"/>
      <c r="E1496" s="12"/>
      <c r="F1496" s="12"/>
      <c r="G1496" s="12"/>
      <c r="H1496" s="12"/>
      <c r="I1496" s="12"/>
      <c r="J1496" s="12"/>
      <c r="K1496" s="12"/>
      <c r="L1496" s="12"/>
      <c r="M1496" s="49"/>
      <c r="N1496" s="49"/>
      <c r="O1496" s="12"/>
      <c r="P1496" s="12"/>
      <c r="Q1496" s="12"/>
      <c r="R1496" s="12"/>
      <c r="S1496" s="12"/>
    </row>
    <row r="1497" spans="1:19" s="1" customFormat="1" x14ac:dyDescent="0.4">
      <c r="A1497" s="12"/>
      <c r="B1497" s="12"/>
      <c r="C1497" s="42"/>
      <c r="D1497" s="12"/>
      <c r="E1497" s="12"/>
      <c r="F1497" s="12"/>
      <c r="G1497" s="12"/>
      <c r="H1497" s="12"/>
      <c r="I1497" s="12"/>
      <c r="J1497" s="12"/>
      <c r="K1497" s="12"/>
      <c r="L1497" s="12"/>
      <c r="M1497" s="49"/>
      <c r="N1497" s="49"/>
      <c r="O1497" s="12"/>
      <c r="P1497" s="12"/>
      <c r="Q1497" s="12"/>
      <c r="R1497" s="12"/>
      <c r="S1497" s="12"/>
    </row>
    <row r="1498" spans="1:19" s="1" customFormat="1" x14ac:dyDescent="0.4">
      <c r="A1498" s="12"/>
      <c r="B1498" s="12"/>
      <c r="C1498" s="42"/>
      <c r="D1498" s="12"/>
      <c r="E1498" s="12"/>
      <c r="F1498" s="12"/>
      <c r="G1498" s="12"/>
      <c r="H1498" s="12"/>
      <c r="I1498" s="12"/>
      <c r="J1498" s="12"/>
      <c r="K1498" s="12"/>
      <c r="L1498" s="12"/>
      <c r="M1498" s="49"/>
      <c r="N1498" s="49"/>
      <c r="O1498" s="12"/>
      <c r="P1498" s="12"/>
      <c r="Q1498" s="12"/>
      <c r="R1498" s="12"/>
      <c r="S1498" s="12"/>
    </row>
    <row r="1499" spans="1:19" s="1" customFormat="1" x14ac:dyDescent="0.4">
      <c r="A1499" s="12"/>
      <c r="B1499" s="12"/>
      <c r="C1499" s="42"/>
      <c r="D1499" s="12"/>
      <c r="E1499" s="12"/>
      <c r="F1499" s="12"/>
      <c r="G1499" s="12"/>
      <c r="H1499" s="12"/>
      <c r="I1499" s="12"/>
      <c r="J1499" s="12"/>
      <c r="K1499" s="12"/>
      <c r="L1499" s="12"/>
      <c r="M1499" s="49"/>
      <c r="N1499" s="49"/>
      <c r="O1499" s="12"/>
      <c r="P1499" s="12"/>
      <c r="Q1499" s="12"/>
      <c r="R1499" s="12"/>
      <c r="S1499" s="12"/>
    </row>
    <row r="1500" spans="1:19" s="1" customFormat="1" x14ac:dyDescent="0.4">
      <c r="A1500" s="12"/>
      <c r="B1500" s="12"/>
      <c r="C1500" s="42"/>
      <c r="D1500" s="12"/>
      <c r="E1500" s="12"/>
      <c r="F1500" s="12"/>
      <c r="G1500" s="12"/>
      <c r="H1500" s="12"/>
      <c r="I1500" s="12"/>
      <c r="J1500" s="12"/>
      <c r="K1500" s="12"/>
      <c r="L1500" s="12"/>
      <c r="M1500" s="49"/>
      <c r="N1500" s="49"/>
      <c r="O1500" s="12"/>
      <c r="P1500" s="12"/>
      <c r="Q1500" s="12"/>
      <c r="R1500" s="12"/>
      <c r="S1500" s="12"/>
    </row>
    <row r="1501" spans="1:19" s="1" customFormat="1" x14ac:dyDescent="0.4">
      <c r="A1501" s="12"/>
      <c r="B1501" s="12"/>
      <c r="C1501" s="42"/>
      <c r="D1501" s="12"/>
      <c r="E1501" s="12"/>
      <c r="F1501" s="12"/>
      <c r="G1501" s="12"/>
      <c r="H1501" s="12"/>
      <c r="I1501" s="12"/>
      <c r="J1501" s="12"/>
      <c r="K1501" s="12"/>
      <c r="L1501" s="12"/>
      <c r="M1501" s="49"/>
      <c r="N1501" s="49"/>
      <c r="O1501" s="12"/>
      <c r="P1501" s="12"/>
      <c r="Q1501" s="12"/>
      <c r="R1501" s="12"/>
      <c r="S1501" s="12"/>
    </row>
    <row r="1502" spans="1:19" s="1" customFormat="1" x14ac:dyDescent="0.4">
      <c r="A1502" s="12"/>
      <c r="B1502" s="12"/>
      <c r="C1502" s="42"/>
      <c r="D1502" s="12"/>
      <c r="E1502" s="12"/>
      <c r="F1502" s="12"/>
      <c r="G1502" s="12"/>
      <c r="H1502" s="12"/>
      <c r="I1502" s="12"/>
      <c r="J1502" s="12"/>
      <c r="K1502" s="12"/>
      <c r="L1502" s="12"/>
      <c r="M1502" s="49"/>
      <c r="N1502" s="49"/>
      <c r="O1502" s="12"/>
      <c r="P1502" s="12"/>
      <c r="Q1502" s="12"/>
      <c r="R1502" s="12"/>
      <c r="S1502" s="12"/>
    </row>
    <row r="1503" spans="1:19" s="1" customFormat="1" x14ac:dyDescent="0.4">
      <c r="A1503" s="12"/>
      <c r="B1503" s="12"/>
      <c r="C1503" s="42"/>
      <c r="D1503" s="12"/>
      <c r="E1503" s="12"/>
      <c r="F1503" s="12"/>
      <c r="G1503" s="12"/>
      <c r="H1503" s="12"/>
      <c r="I1503" s="12"/>
      <c r="J1503" s="12"/>
      <c r="K1503" s="12"/>
      <c r="L1503" s="12"/>
      <c r="M1503" s="49"/>
      <c r="N1503" s="49"/>
      <c r="O1503" s="12"/>
      <c r="P1503" s="12"/>
      <c r="Q1503" s="12"/>
      <c r="R1503" s="12"/>
      <c r="S1503" s="12"/>
    </row>
    <row r="1504" spans="1:19" s="1" customFormat="1" x14ac:dyDescent="0.4">
      <c r="A1504" s="12"/>
      <c r="B1504" s="12"/>
      <c r="C1504" s="42"/>
      <c r="D1504" s="12"/>
      <c r="E1504" s="12"/>
      <c r="F1504" s="12"/>
      <c r="G1504" s="12"/>
      <c r="H1504" s="12"/>
      <c r="I1504" s="12"/>
      <c r="J1504" s="12"/>
      <c r="K1504" s="12"/>
      <c r="L1504" s="12"/>
      <c r="M1504" s="49"/>
      <c r="N1504" s="49"/>
      <c r="O1504" s="12"/>
      <c r="P1504" s="12"/>
      <c r="Q1504" s="12"/>
      <c r="R1504" s="12"/>
      <c r="S1504" s="12"/>
    </row>
    <row r="1505" spans="1:19" s="1" customFormat="1" x14ac:dyDescent="0.4">
      <c r="A1505" s="12"/>
      <c r="B1505" s="12"/>
      <c r="C1505" s="42"/>
      <c r="D1505" s="12"/>
      <c r="E1505" s="12"/>
      <c r="F1505" s="12"/>
      <c r="G1505" s="12"/>
      <c r="H1505" s="12"/>
      <c r="I1505" s="12"/>
      <c r="J1505" s="12"/>
      <c r="K1505" s="12"/>
      <c r="L1505" s="12"/>
      <c r="M1505" s="49"/>
      <c r="N1505" s="49"/>
      <c r="O1505" s="12"/>
      <c r="P1505" s="12"/>
      <c r="Q1505" s="12"/>
      <c r="R1505" s="12"/>
      <c r="S1505" s="12"/>
    </row>
    <row r="1506" spans="1:19" s="1" customFormat="1" x14ac:dyDescent="0.4">
      <c r="A1506" s="12"/>
      <c r="B1506" s="12"/>
      <c r="C1506" s="42"/>
      <c r="D1506" s="12"/>
      <c r="E1506" s="12"/>
      <c r="F1506" s="12"/>
      <c r="G1506" s="12"/>
      <c r="H1506" s="12"/>
      <c r="I1506" s="12"/>
      <c r="J1506" s="12"/>
      <c r="K1506" s="12"/>
      <c r="L1506" s="12"/>
      <c r="M1506" s="49"/>
      <c r="N1506" s="49"/>
      <c r="O1506" s="12"/>
      <c r="P1506" s="12"/>
      <c r="Q1506" s="12"/>
      <c r="R1506" s="12"/>
      <c r="S1506" s="12"/>
    </row>
    <row r="1507" spans="1:19" s="1" customFormat="1" x14ac:dyDescent="0.4">
      <c r="A1507" s="12"/>
      <c r="B1507" s="12"/>
      <c r="C1507" s="42"/>
      <c r="D1507" s="12"/>
      <c r="E1507" s="12"/>
      <c r="F1507" s="12"/>
      <c r="G1507" s="12"/>
      <c r="H1507" s="12"/>
      <c r="I1507" s="12"/>
      <c r="J1507" s="12"/>
      <c r="K1507" s="12"/>
      <c r="L1507" s="12"/>
      <c r="M1507" s="49"/>
      <c r="N1507" s="49"/>
      <c r="O1507" s="12"/>
      <c r="P1507" s="12"/>
      <c r="Q1507" s="12"/>
      <c r="R1507" s="12"/>
      <c r="S1507" s="12"/>
    </row>
    <row r="1508" spans="1:19" s="1" customFormat="1" x14ac:dyDescent="0.4">
      <c r="A1508" s="12"/>
      <c r="B1508" s="12"/>
      <c r="C1508" s="42"/>
      <c r="D1508" s="12"/>
      <c r="E1508" s="12"/>
      <c r="F1508" s="12"/>
      <c r="G1508" s="12"/>
      <c r="H1508" s="12"/>
      <c r="I1508" s="12"/>
      <c r="J1508" s="12"/>
      <c r="K1508" s="12"/>
      <c r="L1508" s="12"/>
      <c r="M1508" s="49"/>
      <c r="N1508" s="49"/>
      <c r="O1508" s="12"/>
      <c r="P1508" s="12"/>
      <c r="Q1508" s="12"/>
      <c r="R1508" s="12"/>
      <c r="S1508" s="12"/>
    </row>
    <row r="1509" spans="1:19" s="1" customFormat="1" x14ac:dyDescent="0.4">
      <c r="A1509" s="12"/>
      <c r="B1509" s="12"/>
      <c r="C1509" s="42"/>
      <c r="D1509" s="12"/>
      <c r="E1509" s="12"/>
      <c r="F1509" s="12"/>
      <c r="G1509" s="12"/>
      <c r="H1509" s="12"/>
      <c r="I1509" s="12"/>
      <c r="J1509" s="12"/>
      <c r="K1509" s="12"/>
      <c r="L1509" s="12"/>
      <c r="M1509" s="49"/>
      <c r="N1509" s="49"/>
      <c r="O1509" s="12"/>
      <c r="P1509" s="12"/>
      <c r="Q1509" s="12"/>
      <c r="R1509" s="12"/>
      <c r="S1509" s="12"/>
    </row>
    <row r="1510" spans="1:19" s="1" customFormat="1" x14ac:dyDescent="0.4">
      <c r="A1510" s="12"/>
      <c r="B1510" s="12"/>
      <c r="C1510" s="42"/>
      <c r="D1510" s="12"/>
      <c r="E1510" s="12"/>
      <c r="F1510" s="12"/>
      <c r="G1510" s="12"/>
      <c r="H1510" s="12"/>
      <c r="I1510" s="12"/>
      <c r="J1510" s="12"/>
      <c r="K1510" s="12"/>
      <c r="L1510" s="12"/>
      <c r="M1510" s="49"/>
      <c r="N1510" s="49"/>
      <c r="O1510" s="12"/>
      <c r="P1510" s="12"/>
      <c r="Q1510" s="12"/>
      <c r="R1510" s="12"/>
      <c r="S1510" s="12"/>
    </row>
    <row r="1511" spans="1:19" s="1" customFormat="1" x14ac:dyDescent="0.4">
      <c r="A1511" s="12"/>
      <c r="B1511" s="12"/>
      <c r="C1511" s="42"/>
      <c r="D1511" s="12"/>
      <c r="E1511" s="12"/>
      <c r="F1511" s="12"/>
      <c r="G1511" s="12"/>
      <c r="H1511" s="12"/>
      <c r="I1511" s="12"/>
      <c r="J1511" s="12"/>
      <c r="K1511" s="12"/>
      <c r="L1511" s="12"/>
      <c r="M1511" s="49"/>
      <c r="N1511" s="49"/>
      <c r="O1511" s="12"/>
      <c r="P1511" s="12"/>
      <c r="Q1511" s="12"/>
      <c r="R1511" s="12"/>
      <c r="S1511" s="12"/>
    </row>
    <row r="1512" spans="1:19" s="1" customFormat="1" x14ac:dyDescent="0.4">
      <c r="A1512" s="12"/>
      <c r="B1512" s="12"/>
      <c r="C1512" s="42"/>
      <c r="D1512" s="12"/>
      <c r="E1512" s="12"/>
      <c r="F1512" s="12"/>
      <c r="G1512" s="12"/>
      <c r="H1512" s="12"/>
      <c r="I1512" s="12"/>
      <c r="J1512" s="12"/>
      <c r="K1512" s="12"/>
      <c r="L1512" s="12"/>
      <c r="M1512" s="49"/>
      <c r="N1512" s="49"/>
      <c r="O1512" s="12"/>
      <c r="P1512" s="12"/>
      <c r="Q1512" s="12"/>
      <c r="R1512" s="12"/>
      <c r="S1512" s="12"/>
    </row>
    <row r="1513" spans="1:19" s="1" customFormat="1" x14ac:dyDescent="0.4">
      <c r="A1513" s="12"/>
      <c r="B1513" s="12"/>
      <c r="C1513" s="42"/>
      <c r="D1513" s="12"/>
      <c r="E1513" s="12"/>
      <c r="F1513" s="12"/>
      <c r="G1513" s="12"/>
      <c r="H1513" s="12"/>
      <c r="I1513" s="12"/>
      <c r="J1513" s="12"/>
      <c r="K1513" s="12"/>
      <c r="L1513" s="12"/>
      <c r="M1513" s="49"/>
      <c r="N1513" s="49"/>
      <c r="O1513" s="12"/>
      <c r="P1513" s="12"/>
      <c r="Q1513" s="12"/>
      <c r="R1513" s="12"/>
      <c r="S1513" s="12"/>
    </row>
    <row r="1514" spans="1:19" s="1" customFormat="1" x14ac:dyDescent="0.4">
      <c r="A1514" s="12"/>
      <c r="B1514" s="12"/>
      <c r="C1514" s="42"/>
      <c r="D1514" s="12"/>
      <c r="E1514" s="12"/>
      <c r="F1514" s="12"/>
      <c r="G1514" s="12"/>
      <c r="H1514" s="12"/>
      <c r="I1514" s="12"/>
      <c r="J1514" s="12"/>
      <c r="K1514" s="12"/>
      <c r="L1514" s="12"/>
      <c r="M1514" s="49"/>
      <c r="N1514" s="49"/>
      <c r="O1514" s="12"/>
      <c r="P1514" s="12"/>
      <c r="Q1514" s="12"/>
      <c r="R1514" s="12"/>
      <c r="S1514" s="12"/>
    </row>
    <row r="1515" spans="1:19" s="1" customFormat="1" x14ac:dyDescent="0.4">
      <c r="A1515" s="12"/>
      <c r="B1515" s="12"/>
      <c r="C1515" s="42"/>
      <c r="D1515" s="12"/>
      <c r="E1515" s="12"/>
      <c r="F1515" s="12"/>
      <c r="G1515" s="12"/>
      <c r="H1515" s="12"/>
      <c r="I1515" s="12"/>
      <c r="J1515" s="12"/>
      <c r="K1515" s="12"/>
      <c r="L1515" s="12"/>
      <c r="M1515" s="49"/>
      <c r="N1515" s="49"/>
      <c r="O1515" s="12"/>
      <c r="P1515" s="12"/>
      <c r="Q1515" s="12"/>
      <c r="R1515" s="12"/>
      <c r="S1515" s="12"/>
    </row>
    <row r="1516" spans="1:19" s="1" customFormat="1" x14ac:dyDescent="0.4">
      <c r="A1516" s="12"/>
      <c r="B1516" s="12"/>
      <c r="C1516" s="42"/>
      <c r="D1516" s="12"/>
      <c r="E1516" s="12"/>
      <c r="F1516" s="12"/>
      <c r="G1516" s="12"/>
      <c r="H1516" s="12"/>
      <c r="I1516" s="12"/>
      <c r="J1516" s="12"/>
      <c r="K1516" s="12"/>
      <c r="L1516" s="12"/>
      <c r="M1516" s="49"/>
      <c r="N1516" s="49"/>
      <c r="O1516" s="12"/>
      <c r="P1516" s="12"/>
      <c r="Q1516" s="12"/>
      <c r="R1516" s="12"/>
      <c r="S1516" s="12"/>
    </row>
    <row r="1517" spans="1:19" s="1" customFormat="1" x14ac:dyDescent="0.4">
      <c r="A1517" s="12"/>
      <c r="B1517" s="12"/>
      <c r="C1517" s="42"/>
      <c r="D1517" s="12"/>
      <c r="E1517" s="12"/>
      <c r="F1517" s="12"/>
      <c r="G1517" s="12"/>
      <c r="H1517" s="12"/>
      <c r="I1517" s="12"/>
      <c r="J1517" s="12"/>
      <c r="K1517" s="12"/>
      <c r="L1517" s="12"/>
      <c r="M1517" s="49"/>
      <c r="N1517" s="49"/>
      <c r="O1517" s="12"/>
      <c r="P1517" s="12"/>
      <c r="Q1517" s="12"/>
      <c r="R1517" s="12"/>
      <c r="S1517" s="12"/>
    </row>
    <row r="1518" spans="1:19" s="1" customFormat="1" x14ac:dyDescent="0.4">
      <c r="A1518" s="12"/>
      <c r="B1518" s="12"/>
      <c r="C1518" s="42"/>
      <c r="D1518" s="12"/>
      <c r="E1518" s="12"/>
      <c r="F1518" s="12"/>
      <c r="G1518" s="12"/>
      <c r="H1518" s="12"/>
      <c r="I1518" s="12"/>
      <c r="J1518" s="12"/>
      <c r="K1518" s="12"/>
      <c r="L1518" s="12"/>
      <c r="M1518" s="49"/>
      <c r="N1518" s="49"/>
      <c r="O1518" s="12"/>
      <c r="P1518" s="12"/>
      <c r="Q1518" s="12"/>
      <c r="R1518" s="12"/>
      <c r="S1518" s="12"/>
    </row>
    <row r="1519" spans="1:19" s="1" customFormat="1" x14ac:dyDescent="0.4">
      <c r="A1519" s="12"/>
      <c r="B1519" s="12"/>
      <c r="C1519" s="42"/>
      <c r="D1519" s="12"/>
      <c r="E1519" s="12"/>
      <c r="F1519" s="12"/>
      <c r="G1519" s="12"/>
      <c r="H1519" s="12"/>
      <c r="I1519" s="12"/>
      <c r="J1519" s="12"/>
      <c r="K1519" s="12"/>
      <c r="L1519" s="12"/>
      <c r="M1519" s="49"/>
      <c r="N1519" s="49"/>
      <c r="O1519" s="12"/>
      <c r="P1519" s="12"/>
      <c r="Q1519" s="12"/>
      <c r="R1519" s="12"/>
      <c r="S1519" s="12"/>
    </row>
    <row r="1520" spans="1:19" s="1" customFormat="1" x14ac:dyDescent="0.4">
      <c r="A1520" s="12"/>
      <c r="B1520" s="12"/>
      <c r="C1520" s="42"/>
      <c r="D1520" s="12"/>
      <c r="E1520" s="12"/>
      <c r="F1520" s="12"/>
      <c r="G1520" s="12"/>
      <c r="H1520" s="12"/>
      <c r="I1520" s="12"/>
      <c r="J1520" s="12"/>
      <c r="K1520" s="12"/>
      <c r="L1520" s="12"/>
      <c r="M1520" s="49"/>
      <c r="N1520" s="49"/>
      <c r="O1520" s="12"/>
      <c r="P1520" s="12"/>
      <c r="Q1520" s="12"/>
      <c r="R1520" s="12"/>
      <c r="S1520" s="12"/>
    </row>
    <row r="1521" spans="1:19" s="1" customFormat="1" x14ac:dyDescent="0.4">
      <c r="A1521" s="12"/>
      <c r="B1521" s="12"/>
      <c r="C1521" s="42"/>
      <c r="D1521" s="12"/>
      <c r="E1521" s="12"/>
      <c r="F1521" s="12"/>
      <c r="G1521" s="12"/>
      <c r="H1521" s="12"/>
      <c r="I1521" s="12"/>
      <c r="J1521" s="12"/>
      <c r="K1521" s="12"/>
      <c r="L1521" s="12"/>
      <c r="M1521" s="49"/>
      <c r="N1521" s="49"/>
      <c r="O1521" s="12"/>
      <c r="P1521" s="12"/>
      <c r="Q1521" s="12"/>
      <c r="R1521" s="12"/>
      <c r="S1521" s="12"/>
    </row>
    <row r="1522" spans="1:19" s="1" customFormat="1" x14ac:dyDescent="0.4">
      <c r="A1522" s="12"/>
      <c r="B1522" s="12"/>
      <c r="C1522" s="42"/>
      <c r="D1522" s="12"/>
      <c r="E1522" s="12"/>
      <c r="F1522" s="12"/>
      <c r="G1522" s="12"/>
      <c r="H1522" s="12"/>
      <c r="I1522" s="12"/>
      <c r="J1522" s="12"/>
      <c r="K1522" s="12"/>
      <c r="L1522" s="12"/>
      <c r="M1522" s="49"/>
      <c r="N1522" s="49"/>
      <c r="O1522" s="12"/>
      <c r="P1522" s="12"/>
      <c r="Q1522" s="12"/>
      <c r="R1522" s="12"/>
      <c r="S1522" s="12"/>
    </row>
    <row r="1523" spans="1:19" s="1" customFormat="1" x14ac:dyDescent="0.4">
      <c r="A1523" s="12"/>
      <c r="B1523" s="12"/>
      <c r="C1523" s="42"/>
      <c r="D1523" s="12"/>
      <c r="E1523" s="12"/>
      <c r="F1523" s="12"/>
      <c r="G1523" s="12"/>
      <c r="H1523" s="12"/>
      <c r="I1523" s="12"/>
      <c r="J1523" s="12"/>
      <c r="K1523" s="12"/>
      <c r="L1523" s="12"/>
      <c r="M1523" s="49"/>
      <c r="N1523" s="49"/>
      <c r="O1523" s="12"/>
      <c r="P1523" s="12"/>
      <c r="Q1523" s="12"/>
      <c r="R1523" s="12"/>
      <c r="S1523" s="12"/>
    </row>
    <row r="1524" spans="1:19" s="1" customFormat="1" x14ac:dyDescent="0.4">
      <c r="A1524" s="12"/>
      <c r="B1524" s="12"/>
      <c r="C1524" s="42"/>
      <c r="D1524" s="12"/>
      <c r="E1524" s="12"/>
      <c r="F1524" s="12"/>
      <c r="G1524" s="12"/>
      <c r="H1524" s="12"/>
      <c r="I1524" s="12"/>
      <c r="J1524" s="12"/>
      <c r="K1524" s="12"/>
      <c r="L1524" s="12"/>
      <c r="M1524" s="49"/>
      <c r="N1524" s="49"/>
      <c r="O1524" s="12"/>
      <c r="P1524" s="12"/>
      <c r="Q1524" s="12"/>
      <c r="R1524" s="12"/>
      <c r="S1524" s="12"/>
    </row>
    <row r="1525" spans="1:19" s="1" customFormat="1" x14ac:dyDescent="0.4">
      <c r="A1525" s="12"/>
      <c r="B1525" s="12"/>
      <c r="C1525" s="42"/>
      <c r="D1525" s="12"/>
      <c r="E1525" s="12"/>
      <c r="F1525" s="12"/>
      <c r="G1525" s="12"/>
      <c r="H1525" s="12"/>
      <c r="I1525" s="12"/>
      <c r="J1525" s="12"/>
      <c r="K1525" s="12"/>
      <c r="L1525" s="12"/>
      <c r="M1525" s="49"/>
      <c r="N1525" s="49"/>
      <c r="O1525" s="12"/>
      <c r="P1525" s="12"/>
      <c r="Q1525" s="12"/>
      <c r="R1525" s="12"/>
      <c r="S1525" s="12"/>
    </row>
    <row r="1526" spans="1:19" s="1" customFormat="1" x14ac:dyDescent="0.4">
      <c r="A1526" s="12"/>
      <c r="B1526" s="12"/>
      <c r="C1526" s="42"/>
      <c r="D1526" s="12"/>
      <c r="E1526" s="12"/>
      <c r="F1526" s="12"/>
      <c r="G1526" s="12"/>
      <c r="H1526" s="12"/>
      <c r="I1526" s="12"/>
      <c r="J1526" s="12"/>
      <c r="K1526" s="12"/>
      <c r="L1526" s="12"/>
      <c r="M1526" s="49"/>
      <c r="N1526" s="49"/>
      <c r="O1526" s="12"/>
      <c r="P1526" s="12"/>
      <c r="Q1526" s="12"/>
      <c r="R1526" s="12"/>
      <c r="S1526" s="12"/>
    </row>
    <row r="1527" spans="1:19" s="1" customFormat="1" x14ac:dyDescent="0.4">
      <c r="A1527" s="12"/>
      <c r="B1527" s="12"/>
      <c r="C1527" s="42"/>
      <c r="D1527" s="12"/>
      <c r="E1527" s="12"/>
      <c r="F1527" s="12"/>
      <c r="G1527" s="12"/>
      <c r="H1527" s="12"/>
      <c r="I1527" s="12"/>
      <c r="J1527" s="12"/>
      <c r="K1527" s="12"/>
      <c r="L1527" s="12"/>
      <c r="M1527" s="49"/>
      <c r="N1527" s="49"/>
      <c r="O1527" s="12"/>
      <c r="P1527" s="12"/>
      <c r="Q1527" s="12"/>
      <c r="R1527" s="12"/>
      <c r="S1527" s="12"/>
    </row>
    <row r="1528" spans="1:19" s="1" customFormat="1" x14ac:dyDescent="0.4">
      <c r="A1528" s="12"/>
      <c r="B1528" s="12"/>
      <c r="C1528" s="42"/>
      <c r="D1528" s="12"/>
      <c r="E1528" s="12"/>
      <c r="F1528" s="12"/>
      <c r="G1528" s="12"/>
      <c r="H1528" s="12"/>
      <c r="I1528" s="12"/>
      <c r="J1528" s="12"/>
      <c r="K1528" s="12"/>
      <c r="L1528" s="12"/>
      <c r="M1528" s="49"/>
      <c r="N1528" s="49"/>
      <c r="O1528" s="12"/>
      <c r="P1528" s="12"/>
      <c r="Q1528" s="12"/>
      <c r="R1528" s="12"/>
      <c r="S1528" s="12"/>
    </row>
    <row r="1529" spans="1:19" s="1" customFormat="1" x14ac:dyDescent="0.4">
      <c r="A1529" s="12"/>
      <c r="B1529" s="12"/>
      <c r="C1529" s="42"/>
      <c r="D1529" s="12"/>
      <c r="E1529" s="12"/>
      <c r="F1529" s="12"/>
      <c r="G1529" s="12"/>
      <c r="H1529" s="12"/>
      <c r="I1529" s="12"/>
      <c r="J1529" s="12"/>
      <c r="K1529" s="12"/>
      <c r="L1529" s="12"/>
      <c r="M1529" s="49"/>
      <c r="N1529" s="49"/>
      <c r="O1529" s="12"/>
      <c r="P1529" s="12"/>
      <c r="Q1529" s="12"/>
      <c r="R1529" s="12"/>
      <c r="S1529" s="12"/>
    </row>
    <row r="1530" spans="1:19" s="1" customFormat="1" x14ac:dyDescent="0.4">
      <c r="A1530" s="12"/>
      <c r="B1530" s="12"/>
      <c r="C1530" s="42"/>
      <c r="D1530" s="12"/>
      <c r="E1530" s="12"/>
      <c r="F1530" s="12"/>
      <c r="G1530" s="12"/>
      <c r="H1530" s="12"/>
      <c r="I1530" s="12"/>
      <c r="J1530" s="12"/>
      <c r="K1530" s="12"/>
      <c r="L1530" s="12"/>
      <c r="M1530" s="49"/>
      <c r="N1530" s="49"/>
      <c r="O1530" s="12"/>
      <c r="P1530" s="12"/>
      <c r="Q1530" s="12"/>
      <c r="R1530" s="12"/>
      <c r="S1530" s="12"/>
    </row>
    <row r="1531" spans="1:19" s="1" customFormat="1" x14ac:dyDescent="0.4">
      <c r="A1531" s="12"/>
      <c r="B1531" s="12"/>
      <c r="C1531" s="42"/>
      <c r="D1531" s="12"/>
      <c r="E1531" s="12"/>
      <c r="F1531" s="12"/>
      <c r="G1531" s="12"/>
      <c r="H1531" s="12"/>
      <c r="I1531" s="12"/>
      <c r="J1531" s="12"/>
      <c r="K1531" s="12"/>
      <c r="L1531" s="12"/>
      <c r="M1531" s="49"/>
      <c r="N1531" s="49"/>
      <c r="O1531" s="12"/>
      <c r="P1531" s="12"/>
      <c r="Q1531" s="12"/>
      <c r="R1531" s="12"/>
      <c r="S1531" s="12"/>
    </row>
    <row r="1532" spans="1:19" s="1" customFormat="1" x14ac:dyDescent="0.4">
      <c r="A1532" s="12"/>
      <c r="B1532" s="12"/>
      <c r="C1532" s="42"/>
      <c r="D1532" s="12"/>
      <c r="E1532" s="12"/>
      <c r="F1532" s="12"/>
      <c r="G1532" s="12"/>
      <c r="H1532" s="12"/>
      <c r="I1532" s="12"/>
      <c r="J1532" s="12"/>
      <c r="K1532" s="12"/>
      <c r="L1532" s="12"/>
      <c r="M1532" s="49"/>
      <c r="N1532" s="49"/>
      <c r="O1532" s="12"/>
      <c r="P1532" s="12"/>
      <c r="Q1532" s="12"/>
      <c r="R1532" s="12"/>
      <c r="S1532" s="12"/>
    </row>
    <row r="1533" spans="1:19" s="1" customFormat="1" x14ac:dyDescent="0.4">
      <c r="A1533" s="12"/>
      <c r="B1533" s="12"/>
      <c r="C1533" s="42"/>
      <c r="D1533" s="12"/>
      <c r="E1533" s="12"/>
      <c r="F1533" s="12"/>
      <c r="G1533" s="12"/>
      <c r="H1533" s="12"/>
      <c r="I1533" s="12"/>
      <c r="J1533" s="12"/>
      <c r="K1533" s="12"/>
      <c r="L1533" s="12"/>
      <c r="M1533" s="49"/>
      <c r="N1533" s="49"/>
      <c r="O1533" s="12"/>
      <c r="P1533" s="12"/>
      <c r="Q1533" s="12"/>
      <c r="R1533" s="12"/>
      <c r="S1533" s="12"/>
    </row>
    <row r="1534" spans="1:19" s="1" customFormat="1" x14ac:dyDescent="0.4">
      <c r="A1534" s="12"/>
      <c r="B1534" s="12"/>
      <c r="C1534" s="42"/>
      <c r="D1534" s="12"/>
      <c r="E1534" s="12"/>
      <c r="F1534" s="12"/>
      <c r="G1534" s="12"/>
      <c r="H1534" s="12"/>
      <c r="I1534" s="12"/>
      <c r="J1534" s="12"/>
      <c r="K1534" s="12"/>
      <c r="L1534" s="12"/>
      <c r="M1534" s="49"/>
      <c r="N1534" s="49"/>
      <c r="O1534" s="12"/>
      <c r="P1534" s="12"/>
      <c r="Q1534" s="12"/>
      <c r="R1534" s="12"/>
      <c r="S1534" s="12"/>
    </row>
    <row r="1535" spans="1:19" s="1" customFormat="1" x14ac:dyDescent="0.4">
      <c r="A1535" s="12"/>
      <c r="B1535" s="12"/>
      <c r="C1535" s="42"/>
      <c r="D1535" s="12"/>
      <c r="E1535" s="12"/>
      <c r="F1535" s="12"/>
      <c r="G1535" s="12"/>
      <c r="H1535" s="12"/>
      <c r="I1535" s="12"/>
      <c r="J1535" s="12"/>
      <c r="K1535" s="12"/>
      <c r="L1535" s="12"/>
      <c r="M1535" s="49"/>
      <c r="N1535" s="49"/>
      <c r="O1535" s="12"/>
      <c r="P1535" s="12"/>
      <c r="Q1535" s="12"/>
      <c r="R1535" s="12"/>
      <c r="S1535" s="12"/>
    </row>
    <row r="1536" spans="1:19" s="1" customFormat="1" x14ac:dyDescent="0.4">
      <c r="A1536" s="12"/>
      <c r="B1536" s="12"/>
      <c r="C1536" s="42"/>
      <c r="D1536" s="12"/>
      <c r="E1536" s="12"/>
      <c r="F1536" s="12"/>
      <c r="G1536" s="12"/>
      <c r="H1536" s="12"/>
      <c r="I1536" s="12"/>
      <c r="J1536" s="12"/>
      <c r="K1536" s="12"/>
      <c r="L1536" s="12"/>
      <c r="M1536" s="49"/>
      <c r="N1536" s="49"/>
      <c r="O1536" s="12"/>
      <c r="P1536" s="12"/>
      <c r="Q1536" s="12"/>
      <c r="R1536" s="12"/>
      <c r="S1536" s="12"/>
    </row>
    <row r="1537" spans="1:19" s="1" customFormat="1" x14ac:dyDescent="0.4">
      <c r="A1537" s="12"/>
      <c r="B1537" s="12"/>
      <c r="C1537" s="42"/>
      <c r="D1537" s="12"/>
      <c r="E1537" s="12"/>
      <c r="F1537" s="12"/>
      <c r="G1537" s="12"/>
      <c r="H1537" s="12"/>
      <c r="I1537" s="12"/>
      <c r="J1537" s="12"/>
      <c r="K1537" s="12"/>
      <c r="L1537" s="12"/>
      <c r="M1537" s="49"/>
      <c r="N1537" s="49"/>
      <c r="O1537" s="12"/>
      <c r="P1537" s="12"/>
      <c r="Q1537" s="12"/>
      <c r="R1537" s="12"/>
      <c r="S1537" s="12"/>
    </row>
    <row r="1538" spans="1:19" s="1" customFormat="1" x14ac:dyDescent="0.4">
      <c r="A1538" s="12"/>
      <c r="B1538" s="12"/>
      <c r="C1538" s="42"/>
      <c r="D1538" s="12"/>
      <c r="E1538" s="12"/>
      <c r="F1538" s="12"/>
      <c r="G1538" s="12"/>
      <c r="H1538" s="12"/>
      <c r="I1538" s="12"/>
      <c r="J1538" s="12"/>
      <c r="K1538" s="12"/>
      <c r="L1538" s="12"/>
      <c r="M1538" s="49"/>
      <c r="N1538" s="49"/>
      <c r="O1538" s="12"/>
      <c r="P1538" s="12"/>
      <c r="Q1538" s="12"/>
      <c r="R1538" s="12"/>
      <c r="S1538" s="12"/>
    </row>
    <row r="1539" spans="1:19" s="1" customFormat="1" x14ac:dyDescent="0.4">
      <c r="A1539" s="12"/>
      <c r="B1539" s="12"/>
      <c r="C1539" s="42"/>
      <c r="D1539" s="12"/>
      <c r="E1539" s="12"/>
      <c r="F1539" s="12"/>
      <c r="G1539" s="12"/>
      <c r="H1539" s="12"/>
      <c r="I1539" s="12"/>
      <c r="J1539" s="12"/>
      <c r="K1539" s="12"/>
      <c r="L1539" s="12"/>
      <c r="M1539" s="49"/>
      <c r="N1539" s="49"/>
      <c r="O1539" s="12"/>
      <c r="P1539" s="12"/>
      <c r="Q1539" s="12"/>
      <c r="R1539" s="12"/>
      <c r="S1539" s="12"/>
    </row>
    <row r="1540" spans="1:19" s="1" customFormat="1" x14ac:dyDescent="0.4">
      <c r="A1540" s="12"/>
      <c r="B1540" s="12"/>
      <c r="C1540" s="42"/>
      <c r="D1540" s="12"/>
      <c r="E1540" s="12"/>
      <c r="F1540" s="12"/>
      <c r="G1540" s="12"/>
      <c r="H1540" s="12"/>
      <c r="I1540" s="12"/>
      <c r="J1540" s="12"/>
      <c r="K1540" s="12"/>
      <c r="L1540" s="12"/>
      <c r="M1540" s="49"/>
      <c r="N1540" s="49"/>
      <c r="O1540" s="12"/>
      <c r="P1540" s="12"/>
      <c r="Q1540" s="12"/>
      <c r="R1540" s="12"/>
      <c r="S1540" s="12"/>
    </row>
    <row r="1541" spans="1:19" s="1" customFormat="1" x14ac:dyDescent="0.4">
      <c r="A1541" s="12"/>
      <c r="B1541" s="12"/>
      <c r="C1541" s="42"/>
      <c r="D1541" s="12"/>
      <c r="E1541" s="12"/>
      <c r="F1541" s="12"/>
      <c r="G1541" s="12"/>
      <c r="H1541" s="12"/>
      <c r="I1541" s="12"/>
      <c r="J1541" s="12"/>
      <c r="K1541" s="12"/>
      <c r="L1541" s="12"/>
      <c r="M1541" s="49"/>
      <c r="N1541" s="49"/>
      <c r="O1541" s="12"/>
      <c r="P1541" s="12"/>
      <c r="Q1541" s="12"/>
      <c r="R1541" s="12"/>
      <c r="S1541" s="12"/>
    </row>
    <row r="1542" spans="1:19" s="1" customFormat="1" x14ac:dyDescent="0.4">
      <c r="A1542" s="12"/>
      <c r="B1542" s="12"/>
      <c r="C1542" s="42"/>
      <c r="D1542" s="12"/>
      <c r="E1542" s="12"/>
      <c r="F1542" s="12"/>
      <c r="G1542" s="12"/>
      <c r="H1542" s="12"/>
      <c r="I1542" s="12"/>
      <c r="J1542" s="12"/>
      <c r="K1542" s="12"/>
      <c r="L1542" s="12"/>
      <c r="M1542" s="49"/>
      <c r="N1542" s="49"/>
      <c r="O1542" s="12"/>
      <c r="P1542" s="12"/>
      <c r="Q1542" s="12"/>
      <c r="R1542" s="12"/>
      <c r="S1542" s="12"/>
    </row>
    <row r="1543" spans="1:19" s="1" customFormat="1" x14ac:dyDescent="0.4">
      <c r="A1543" s="12"/>
      <c r="B1543" s="12"/>
      <c r="C1543" s="42"/>
      <c r="D1543" s="12"/>
      <c r="E1543" s="12"/>
      <c r="F1543" s="12"/>
      <c r="G1543" s="12"/>
      <c r="H1543" s="12"/>
      <c r="I1543" s="12"/>
      <c r="J1543" s="12"/>
      <c r="K1543" s="12"/>
      <c r="L1543" s="12"/>
      <c r="M1543" s="49"/>
      <c r="N1543" s="49"/>
      <c r="O1543" s="12"/>
      <c r="P1543" s="12"/>
      <c r="Q1543" s="12"/>
      <c r="R1543" s="12"/>
      <c r="S1543" s="12"/>
    </row>
    <row r="1544" spans="1:19" s="1" customFormat="1" x14ac:dyDescent="0.4">
      <c r="A1544" s="12"/>
      <c r="B1544" s="12"/>
      <c r="C1544" s="42"/>
      <c r="D1544" s="12"/>
      <c r="E1544" s="12"/>
      <c r="F1544" s="12"/>
      <c r="G1544" s="12"/>
      <c r="H1544" s="12"/>
      <c r="I1544" s="12"/>
      <c r="J1544" s="12"/>
      <c r="K1544" s="12"/>
      <c r="L1544" s="12"/>
      <c r="M1544" s="49"/>
      <c r="N1544" s="49"/>
      <c r="O1544" s="12"/>
      <c r="P1544" s="12"/>
      <c r="Q1544" s="12"/>
      <c r="R1544" s="12"/>
      <c r="S1544" s="12"/>
    </row>
    <row r="1545" spans="1:19" s="1" customFormat="1" x14ac:dyDescent="0.4">
      <c r="A1545" s="12"/>
      <c r="B1545" s="12"/>
      <c r="C1545" s="42"/>
      <c r="D1545" s="12"/>
      <c r="E1545" s="12"/>
      <c r="F1545" s="12"/>
      <c r="G1545" s="12"/>
      <c r="H1545" s="12"/>
      <c r="I1545" s="12"/>
      <c r="J1545" s="12"/>
      <c r="K1545" s="12"/>
      <c r="L1545" s="12"/>
      <c r="M1545" s="49"/>
      <c r="N1545" s="49"/>
      <c r="O1545" s="12"/>
      <c r="P1545" s="12"/>
      <c r="Q1545" s="12"/>
      <c r="R1545" s="12"/>
      <c r="S1545" s="12"/>
    </row>
    <row r="1546" spans="1:19" s="1" customFormat="1" x14ac:dyDescent="0.4">
      <c r="A1546" s="12"/>
      <c r="B1546" s="12"/>
      <c r="C1546" s="42"/>
      <c r="D1546" s="12"/>
      <c r="E1546" s="12"/>
      <c r="F1546" s="12"/>
      <c r="G1546" s="12"/>
      <c r="H1546" s="12"/>
      <c r="I1546" s="12"/>
      <c r="J1546" s="12"/>
      <c r="K1546" s="12"/>
      <c r="L1546" s="12"/>
      <c r="M1546" s="49"/>
      <c r="N1546" s="49"/>
      <c r="O1546" s="12"/>
      <c r="P1546" s="12"/>
      <c r="Q1546" s="12"/>
      <c r="R1546" s="12"/>
      <c r="S1546" s="12"/>
    </row>
    <row r="1547" spans="1:19" s="1" customFormat="1" x14ac:dyDescent="0.4">
      <c r="A1547" s="12"/>
      <c r="B1547" s="12"/>
      <c r="C1547" s="42"/>
      <c r="D1547" s="12"/>
      <c r="E1547" s="12"/>
      <c r="F1547" s="12"/>
      <c r="G1547" s="12"/>
      <c r="H1547" s="12"/>
      <c r="I1547" s="12"/>
      <c r="J1547" s="12"/>
      <c r="K1547" s="12"/>
      <c r="L1547" s="12"/>
      <c r="M1547" s="49"/>
      <c r="N1547" s="49"/>
      <c r="O1547" s="12"/>
      <c r="P1547" s="12"/>
      <c r="Q1547" s="12"/>
      <c r="R1547" s="12"/>
      <c r="S1547" s="12"/>
    </row>
    <row r="1548" spans="1:19" s="1" customFormat="1" x14ac:dyDescent="0.4">
      <c r="A1548" s="12"/>
      <c r="B1548" s="12"/>
      <c r="C1548" s="42"/>
      <c r="D1548" s="12"/>
      <c r="E1548" s="12"/>
      <c r="F1548" s="12"/>
      <c r="G1548" s="12"/>
      <c r="H1548" s="12"/>
      <c r="I1548" s="12"/>
      <c r="J1548" s="12"/>
      <c r="K1548" s="12"/>
      <c r="L1548" s="12"/>
      <c r="M1548" s="49"/>
      <c r="N1548" s="49"/>
      <c r="O1548" s="12"/>
      <c r="P1548" s="12"/>
      <c r="Q1548" s="12"/>
      <c r="R1548" s="12"/>
      <c r="S1548" s="12"/>
    </row>
    <row r="1549" spans="1:19" s="1" customFormat="1" x14ac:dyDescent="0.4">
      <c r="A1549" s="12"/>
      <c r="B1549" s="12"/>
      <c r="C1549" s="42"/>
      <c r="D1549" s="12"/>
      <c r="E1549" s="12"/>
      <c r="F1549" s="12"/>
      <c r="G1549" s="12"/>
      <c r="H1549" s="12"/>
      <c r="I1549" s="12"/>
      <c r="J1549" s="12"/>
      <c r="K1549" s="12"/>
      <c r="L1549" s="12"/>
      <c r="M1549" s="49"/>
      <c r="N1549" s="49"/>
      <c r="O1549" s="12"/>
      <c r="P1549" s="12"/>
      <c r="Q1549" s="12"/>
      <c r="R1549" s="12"/>
      <c r="S1549" s="12"/>
    </row>
    <row r="1550" spans="1:19" s="1" customFormat="1" x14ac:dyDescent="0.4">
      <c r="A1550" s="12"/>
      <c r="B1550" s="12"/>
      <c r="C1550" s="42"/>
      <c r="D1550" s="12"/>
      <c r="E1550" s="12"/>
      <c r="F1550" s="12"/>
      <c r="G1550" s="12"/>
      <c r="H1550" s="12"/>
      <c r="I1550" s="12"/>
      <c r="J1550" s="12"/>
      <c r="K1550" s="12"/>
      <c r="L1550" s="12"/>
      <c r="M1550" s="49"/>
      <c r="N1550" s="49"/>
      <c r="O1550" s="12"/>
      <c r="P1550" s="12"/>
      <c r="Q1550" s="12"/>
      <c r="R1550" s="12"/>
      <c r="S1550" s="12"/>
    </row>
    <row r="1551" spans="1:19" s="1" customFormat="1" x14ac:dyDescent="0.4">
      <c r="A1551" s="12"/>
      <c r="B1551" s="12"/>
      <c r="C1551" s="42"/>
      <c r="D1551" s="12"/>
      <c r="E1551" s="12"/>
      <c r="F1551" s="12"/>
      <c r="G1551" s="12"/>
      <c r="H1551" s="12"/>
      <c r="I1551" s="12"/>
      <c r="J1551" s="12"/>
      <c r="K1551" s="12"/>
      <c r="L1551" s="12"/>
      <c r="M1551" s="49"/>
      <c r="N1551" s="49"/>
      <c r="O1551" s="12"/>
      <c r="P1551" s="12"/>
      <c r="Q1551" s="12"/>
      <c r="R1551" s="12"/>
      <c r="S1551" s="12"/>
    </row>
    <row r="1552" spans="1:19" s="1" customFormat="1" x14ac:dyDescent="0.4">
      <c r="A1552" s="12"/>
      <c r="B1552" s="12"/>
      <c r="C1552" s="42"/>
      <c r="D1552" s="12"/>
      <c r="E1552" s="12"/>
      <c r="F1552" s="12"/>
      <c r="G1552" s="12"/>
      <c r="H1552" s="12"/>
      <c r="I1552" s="12"/>
      <c r="J1552" s="12"/>
      <c r="K1552" s="12"/>
      <c r="L1552" s="12"/>
      <c r="M1552" s="49"/>
      <c r="N1552" s="49"/>
      <c r="O1552" s="12"/>
      <c r="P1552" s="12"/>
      <c r="Q1552" s="12"/>
      <c r="R1552" s="12"/>
      <c r="S1552" s="12"/>
    </row>
    <row r="1553" spans="1:19" s="1" customFormat="1" x14ac:dyDescent="0.4">
      <c r="A1553" s="12"/>
      <c r="B1553" s="12"/>
      <c r="C1553" s="42"/>
      <c r="D1553" s="12"/>
      <c r="E1553" s="12"/>
      <c r="F1553" s="12"/>
      <c r="G1553" s="12"/>
      <c r="H1553" s="12"/>
      <c r="I1553" s="12"/>
      <c r="J1553" s="12"/>
      <c r="K1553" s="12"/>
      <c r="L1553" s="12"/>
      <c r="M1553" s="49"/>
      <c r="N1553" s="49"/>
      <c r="O1553" s="12"/>
      <c r="P1553" s="12"/>
      <c r="Q1553" s="12"/>
      <c r="R1553" s="12"/>
      <c r="S1553" s="12"/>
    </row>
    <row r="1554" spans="1:19" s="1" customFormat="1" x14ac:dyDescent="0.4">
      <c r="A1554" s="12"/>
      <c r="B1554" s="12"/>
      <c r="C1554" s="42"/>
      <c r="D1554" s="12"/>
      <c r="E1554" s="12"/>
      <c r="F1554" s="12"/>
      <c r="G1554" s="12"/>
      <c r="H1554" s="12"/>
      <c r="I1554" s="12"/>
      <c r="J1554" s="12"/>
      <c r="K1554" s="12"/>
      <c r="L1554" s="12"/>
      <c r="M1554" s="49"/>
      <c r="N1554" s="49"/>
      <c r="O1554" s="12"/>
      <c r="P1554" s="12"/>
      <c r="Q1554" s="12"/>
      <c r="R1554" s="12"/>
      <c r="S1554" s="12"/>
    </row>
    <row r="1555" spans="1:19" s="1" customFormat="1" x14ac:dyDescent="0.4">
      <c r="A1555" s="12"/>
      <c r="B1555" s="12"/>
      <c r="C1555" s="42"/>
      <c r="D1555" s="12"/>
      <c r="E1555" s="12"/>
      <c r="F1555" s="12"/>
      <c r="G1555" s="12"/>
      <c r="H1555" s="12"/>
      <c r="I1555" s="12"/>
      <c r="J1555" s="12"/>
      <c r="K1555" s="12"/>
      <c r="L1555" s="12"/>
      <c r="M1555" s="49"/>
      <c r="N1555" s="49"/>
      <c r="O1555" s="12"/>
      <c r="P1555" s="12"/>
      <c r="Q1555" s="12"/>
      <c r="R1555" s="12"/>
      <c r="S1555" s="12"/>
    </row>
    <row r="1556" spans="1:19" s="1" customFormat="1" x14ac:dyDescent="0.4">
      <c r="A1556" s="12"/>
      <c r="B1556" s="12"/>
      <c r="C1556" s="42"/>
      <c r="D1556" s="12"/>
      <c r="E1556" s="12"/>
      <c r="F1556" s="12"/>
      <c r="G1556" s="12"/>
      <c r="H1556" s="12"/>
      <c r="I1556" s="12"/>
      <c r="J1556" s="12"/>
      <c r="K1556" s="12"/>
      <c r="L1556" s="12"/>
      <c r="M1556" s="49"/>
      <c r="N1556" s="49"/>
      <c r="O1556" s="12"/>
      <c r="P1556" s="12"/>
      <c r="Q1556" s="12"/>
      <c r="R1556" s="12"/>
      <c r="S1556" s="12"/>
    </row>
    <row r="1557" spans="1:19" s="1" customFormat="1" x14ac:dyDescent="0.4">
      <c r="A1557" s="12"/>
      <c r="B1557" s="12"/>
      <c r="C1557" s="42"/>
      <c r="D1557" s="12"/>
      <c r="E1557" s="12"/>
      <c r="F1557" s="12"/>
      <c r="G1557" s="12"/>
      <c r="H1557" s="12"/>
      <c r="I1557" s="12"/>
      <c r="J1557" s="12"/>
      <c r="K1557" s="12"/>
      <c r="L1557" s="12"/>
      <c r="M1557" s="49"/>
      <c r="N1557" s="49"/>
      <c r="O1557" s="12"/>
      <c r="P1557" s="12"/>
      <c r="Q1557" s="12"/>
      <c r="R1557" s="12"/>
      <c r="S1557" s="12"/>
    </row>
    <row r="1558" spans="1:19" s="1" customFormat="1" x14ac:dyDescent="0.4">
      <c r="A1558" s="12"/>
      <c r="B1558" s="12"/>
      <c r="C1558" s="42"/>
      <c r="D1558" s="12"/>
      <c r="E1558" s="12"/>
      <c r="F1558" s="12"/>
      <c r="G1558" s="12"/>
      <c r="H1558" s="12"/>
      <c r="I1558" s="12"/>
      <c r="J1558" s="12"/>
      <c r="K1558" s="12"/>
      <c r="L1558" s="12"/>
      <c r="M1558" s="49"/>
      <c r="N1558" s="49"/>
      <c r="O1558" s="12"/>
      <c r="P1558" s="12"/>
      <c r="Q1558" s="12"/>
      <c r="R1558" s="12"/>
      <c r="S1558" s="12"/>
    </row>
    <row r="1559" spans="1:19" s="1" customFormat="1" x14ac:dyDescent="0.4">
      <c r="A1559" s="12"/>
      <c r="B1559" s="12"/>
      <c r="C1559" s="42"/>
      <c r="D1559" s="12"/>
      <c r="E1559" s="12"/>
      <c r="F1559" s="12"/>
      <c r="G1559" s="12"/>
      <c r="H1559" s="12"/>
      <c r="I1559" s="12"/>
      <c r="J1559" s="12"/>
      <c r="K1559" s="12"/>
      <c r="L1559" s="12"/>
      <c r="M1559" s="49"/>
      <c r="N1559" s="49"/>
      <c r="O1559" s="12"/>
      <c r="P1559" s="12"/>
      <c r="Q1559" s="12"/>
      <c r="R1559" s="12"/>
      <c r="S1559" s="12"/>
    </row>
    <row r="1560" spans="1:19" s="1" customFormat="1" x14ac:dyDescent="0.4">
      <c r="A1560" s="12"/>
      <c r="B1560" s="12"/>
      <c r="C1560" s="42"/>
      <c r="D1560" s="12"/>
      <c r="E1560" s="12"/>
      <c r="F1560" s="12"/>
      <c r="G1560" s="12"/>
      <c r="H1560" s="12"/>
      <c r="I1560" s="12"/>
      <c r="J1560" s="12"/>
      <c r="K1560" s="12"/>
      <c r="L1560" s="12"/>
      <c r="M1560" s="49"/>
      <c r="N1560" s="49"/>
      <c r="O1560" s="12"/>
      <c r="P1560" s="12"/>
      <c r="Q1560" s="12"/>
      <c r="R1560" s="12"/>
      <c r="S1560" s="12"/>
    </row>
    <row r="1561" spans="1:19" s="1" customFormat="1" x14ac:dyDescent="0.4">
      <c r="A1561" s="12"/>
      <c r="B1561" s="12"/>
      <c r="C1561" s="42"/>
      <c r="D1561" s="12"/>
      <c r="E1561" s="12"/>
      <c r="F1561" s="12"/>
      <c r="G1561" s="12"/>
      <c r="H1561" s="12"/>
      <c r="I1561" s="12"/>
      <c r="J1561" s="12"/>
      <c r="K1561" s="12"/>
      <c r="L1561" s="12"/>
      <c r="M1561" s="49"/>
      <c r="N1561" s="49"/>
      <c r="O1561" s="12"/>
      <c r="P1561" s="12"/>
      <c r="Q1561" s="12"/>
      <c r="R1561" s="12"/>
      <c r="S1561" s="12"/>
    </row>
    <row r="1562" spans="1:19" s="1" customFormat="1" x14ac:dyDescent="0.4">
      <c r="A1562" s="12"/>
      <c r="B1562" s="12"/>
      <c r="C1562" s="42"/>
      <c r="D1562" s="12"/>
      <c r="E1562" s="12"/>
      <c r="F1562" s="12"/>
      <c r="G1562" s="12"/>
      <c r="H1562" s="12"/>
      <c r="I1562" s="12"/>
      <c r="J1562" s="12"/>
      <c r="K1562" s="12"/>
      <c r="L1562" s="12"/>
      <c r="M1562" s="49"/>
      <c r="N1562" s="49"/>
      <c r="O1562" s="12"/>
      <c r="P1562" s="12"/>
      <c r="Q1562" s="12"/>
      <c r="R1562" s="12"/>
      <c r="S1562" s="12"/>
    </row>
    <row r="1563" spans="1:19" s="1" customFormat="1" x14ac:dyDescent="0.4">
      <c r="A1563" s="12"/>
      <c r="B1563" s="12"/>
      <c r="C1563" s="42"/>
      <c r="D1563" s="12"/>
      <c r="E1563" s="12"/>
      <c r="F1563" s="12"/>
      <c r="G1563" s="12"/>
      <c r="H1563" s="12"/>
      <c r="I1563" s="12"/>
      <c r="J1563" s="12"/>
      <c r="K1563" s="12"/>
      <c r="L1563" s="12"/>
      <c r="M1563" s="49"/>
      <c r="N1563" s="49"/>
      <c r="O1563" s="12"/>
      <c r="P1563" s="12"/>
      <c r="Q1563" s="12"/>
      <c r="R1563" s="12"/>
      <c r="S1563" s="12"/>
    </row>
    <row r="1564" spans="1:19" s="1" customFormat="1" x14ac:dyDescent="0.4">
      <c r="A1564" s="12"/>
      <c r="B1564" s="12"/>
      <c r="C1564" s="42"/>
      <c r="D1564" s="12"/>
      <c r="E1564" s="12"/>
      <c r="F1564" s="12"/>
      <c r="G1564" s="12"/>
      <c r="H1564" s="12"/>
      <c r="I1564" s="12"/>
      <c r="J1564" s="12"/>
      <c r="K1564" s="12"/>
      <c r="L1564" s="12"/>
      <c r="M1564" s="49"/>
      <c r="N1564" s="49"/>
      <c r="O1564" s="12"/>
      <c r="P1564" s="12"/>
      <c r="Q1564" s="12"/>
      <c r="R1564" s="12"/>
      <c r="S1564" s="12"/>
    </row>
    <row r="1565" spans="1:19" s="1" customFormat="1" x14ac:dyDescent="0.4">
      <c r="A1565" s="12"/>
      <c r="B1565" s="12"/>
      <c r="C1565" s="42"/>
      <c r="D1565" s="12"/>
      <c r="E1565" s="12"/>
      <c r="F1565" s="12"/>
      <c r="G1565" s="12"/>
      <c r="H1565" s="12"/>
      <c r="I1565" s="12"/>
      <c r="J1565" s="12"/>
      <c r="K1565" s="12"/>
      <c r="L1565" s="12"/>
      <c r="M1565" s="49"/>
      <c r="N1565" s="49"/>
      <c r="O1565" s="12"/>
      <c r="P1565" s="12"/>
      <c r="Q1565" s="12"/>
      <c r="R1565" s="12"/>
      <c r="S1565" s="12"/>
    </row>
    <row r="1566" spans="1:19" s="1" customFormat="1" x14ac:dyDescent="0.4">
      <c r="A1566" s="12"/>
      <c r="B1566" s="12"/>
      <c r="C1566" s="42"/>
      <c r="D1566" s="12"/>
      <c r="E1566" s="12"/>
      <c r="F1566" s="12"/>
      <c r="G1566" s="12"/>
      <c r="H1566" s="12"/>
      <c r="I1566" s="12"/>
      <c r="J1566" s="12"/>
      <c r="K1566" s="12"/>
      <c r="L1566" s="12"/>
      <c r="M1566" s="49"/>
      <c r="N1566" s="49"/>
      <c r="O1566" s="12"/>
      <c r="P1566" s="12"/>
      <c r="Q1566" s="12"/>
      <c r="R1566" s="12"/>
      <c r="S1566" s="12"/>
    </row>
    <row r="1567" spans="1:19" s="1" customFormat="1" x14ac:dyDescent="0.4">
      <c r="A1567" s="12"/>
      <c r="B1567" s="12"/>
      <c r="C1567" s="42"/>
      <c r="D1567" s="12"/>
      <c r="E1567" s="12"/>
      <c r="F1567" s="12"/>
      <c r="G1567" s="12"/>
      <c r="H1567" s="12"/>
      <c r="I1567" s="12"/>
      <c r="J1567" s="12"/>
      <c r="K1567" s="12"/>
      <c r="L1567" s="12"/>
      <c r="M1567" s="49"/>
      <c r="N1567" s="49"/>
      <c r="O1567" s="12"/>
      <c r="P1567" s="12"/>
      <c r="Q1567" s="12"/>
      <c r="R1567" s="12"/>
      <c r="S1567" s="12"/>
    </row>
    <row r="1568" spans="1:19" s="1" customFormat="1" x14ac:dyDescent="0.4">
      <c r="A1568" s="12"/>
      <c r="B1568" s="12"/>
      <c r="C1568" s="42"/>
      <c r="D1568" s="12"/>
      <c r="E1568" s="12"/>
      <c r="F1568" s="12"/>
      <c r="G1568" s="12"/>
      <c r="H1568" s="12"/>
      <c r="I1568" s="12"/>
      <c r="J1568" s="12"/>
      <c r="K1568" s="12"/>
      <c r="L1568" s="12"/>
      <c r="M1568" s="49"/>
      <c r="N1568" s="49"/>
      <c r="O1568" s="12"/>
      <c r="P1568" s="12"/>
      <c r="Q1568" s="12"/>
      <c r="R1568" s="12"/>
      <c r="S1568" s="12"/>
    </row>
    <row r="1569" spans="1:19" s="1" customFormat="1" x14ac:dyDescent="0.4">
      <c r="A1569" s="12"/>
      <c r="B1569" s="12"/>
      <c r="C1569" s="42"/>
      <c r="D1569" s="12"/>
      <c r="E1569" s="12"/>
      <c r="F1569" s="12"/>
      <c r="G1569" s="12"/>
      <c r="H1569" s="12"/>
      <c r="I1569" s="12"/>
      <c r="J1569" s="12"/>
      <c r="K1569" s="12"/>
      <c r="L1569" s="12"/>
      <c r="M1569" s="49"/>
      <c r="N1569" s="49"/>
      <c r="O1569" s="12"/>
      <c r="P1569" s="12"/>
      <c r="Q1569" s="12"/>
      <c r="R1569" s="12"/>
      <c r="S1569" s="12"/>
    </row>
    <row r="1570" spans="1:19" s="1" customFormat="1" x14ac:dyDescent="0.4">
      <c r="A1570" s="12"/>
      <c r="B1570" s="12"/>
      <c r="C1570" s="42"/>
      <c r="D1570" s="12"/>
      <c r="E1570" s="12"/>
      <c r="F1570" s="12"/>
      <c r="G1570" s="12"/>
      <c r="H1570" s="12"/>
      <c r="I1570" s="12"/>
      <c r="J1570" s="12"/>
      <c r="K1570" s="12"/>
      <c r="L1570" s="12"/>
      <c r="M1570" s="49"/>
      <c r="N1570" s="49"/>
      <c r="O1570" s="12"/>
      <c r="P1570" s="12"/>
      <c r="Q1570" s="12"/>
      <c r="R1570" s="12"/>
      <c r="S1570" s="12"/>
    </row>
    <row r="1571" spans="1:19" s="1" customFormat="1" x14ac:dyDescent="0.4">
      <c r="A1571" s="12"/>
      <c r="B1571" s="12"/>
      <c r="C1571" s="42"/>
      <c r="D1571" s="12"/>
      <c r="E1571" s="12"/>
      <c r="F1571" s="12"/>
      <c r="G1571" s="12"/>
      <c r="H1571" s="12"/>
      <c r="I1571" s="12"/>
      <c r="J1571" s="12"/>
      <c r="K1571" s="12"/>
      <c r="L1571" s="12"/>
      <c r="M1571" s="49"/>
      <c r="N1571" s="49"/>
      <c r="O1571" s="12"/>
      <c r="P1571" s="12"/>
      <c r="Q1571" s="12"/>
      <c r="R1571" s="12"/>
      <c r="S1571" s="12"/>
    </row>
    <row r="1572" spans="1:19" s="1" customFormat="1" x14ac:dyDescent="0.4">
      <c r="A1572" s="12"/>
      <c r="B1572" s="12"/>
      <c r="C1572" s="42"/>
      <c r="D1572" s="12"/>
      <c r="E1572" s="12"/>
      <c r="F1572" s="12"/>
      <c r="G1572" s="12"/>
      <c r="H1572" s="12"/>
      <c r="I1572" s="12"/>
      <c r="J1572" s="12"/>
      <c r="K1572" s="12"/>
      <c r="L1572" s="12"/>
      <c r="M1572" s="49"/>
      <c r="N1572" s="49"/>
      <c r="O1572" s="12"/>
      <c r="P1572" s="12"/>
      <c r="Q1572" s="12"/>
      <c r="R1572" s="12"/>
      <c r="S1572" s="12"/>
    </row>
    <row r="1573" spans="1:19" s="1" customFormat="1" x14ac:dyDescent="0.4">
      <c r="A1573" s="12"/>
      <c r="B1573" s="12"/>
      <c r="C1573" s="42"/>
      <c r="D1573" s="12"/>
      <c r="E1573" s="12"/>
      <c r="F1573" s="12"/>
      <c r="G1573" s="12"/>
      <c r="H1573" s="12"/>
      <c r="I1573" s="12"/>
      <c r="J1573" s="12"/>
      <c r="K1573" s="12"/>
      <c r="L1573" s="12"/>
      <c r="M1573" s="49"/>
      <c r="N1573" s="49"/>
      <c r="O1573" s="12"/>
      <c r="P1573" s="12"/>
      <c r="Q1573" s="12"/>
      <c r="R1573" s="12"/>
      <c r="S1573" s="12"/>
    </row>
    <row r="1574" spans="1:19" s="1" customFormat="1" x14ac:dyDescent="0.4">
      <c r="A1574" s="12"/>
      <c r="B1574" s="12"/>
      <c r="C1574" s="42"/>
      <c r="D1574" s="12"/>
      <c r="E1574" s="12"/>
      <c r="F1574" s="12"/>
      <c r="G1574" s="12"/>
      <c r="H1574" s="12"/>
      <c r="I1574" s="12"/>
      <c r="J1574" s="12"/>
      <c r="K1574" s="12"/>
      <c r="L1574" s="12"/>
      <c r="M1574" s="49"/>
      <c r="N1574" s="49"/>
      <c r="O1574" s="12"/>
      <c r="P1574" s="12"/>
      <c r="Q1574" s="12"/>
      <c r="R1574" s="12"/>
      <c r="S1574" s="12"/>
    </row>
    <row r="1575" spans="1:19" s="1" customFormat="1" x14ac:dyDescent="0.4">
      <c r="A1575" s="12"/>
      <c r="B1575" s="12"/>
      <c r="C1575" s="42"/>
      <c r="D1575" s="12"/>
      <c r="E1575" s="12"/>
      <c r="F1575" s="12"/>
      <c r="G1575" s="12"/>
      <c r="H1575" s="12"/>
      <c r="I1575" s="12"/>
      <c r="J1575" s="12"/>
      <c r="K1575" s="12"/>
      <c r="L1575" s="12"/>
      <c r="M1575" s="49"/>
      <c r="N1575" s="49"/>
      <c r="O1575" s="12"/>
      <c r="P1575" s="12"/>
      <c r="Q1575" s="12"/>
      <c r="R1575" s="12"/>
      <c r="S1575" s="12"/>
    </row>
    <row r="1576" spans="1:19" s="1" customFormat="1" x14ac:dyDescent="0.4">
      <c r="A1576" s="12"/>
      <c r="B1576" s="12"/>
      <c r="C1576" s="42"/>
      <c r="D1576" s="12"/>
      <c r="E1576" s="12"/>
      <c r="F1576" s="12"/>
      <c r="G1576" s="12"/>
      <c r="H1576" s="12"/>
      <c r="I1576" s="12"/>
      <c r="J1576" s="12"/>
      <c r="K1576" s="12"/>
      <c r="L1576" s="12"/>
      <c r="M1576" s="49"/>
      <c r="N1576" s="49"/>
      <c r="O1576" s="12"/>
      <c r="P1576" s="12"/>
      <c r="Q1576" s="12"/>
      <c r="R1576" s="12"/>
      <c r="S1576" s="12"/>
    </row>
    <row r="1577" spans="1:19" s="1" customFormat="1" x14ac:dyDescent="0.4">
      <c r="A1577" s="12"/>
      <c r="B1577" s="12"/>
      <c r="C1577" s="42"/>
      <c r="D1577" s="12"/>
      <c r="E1577" s="12"/>
      <c r="F1577" s="12"/>
      <c r="G1577" s="12"/>
      <c r="H1577" s="12"/>
      <c r="I1577" s="12"/>
      <c r="J1577" s="12"/>
      <c r="K1577" s="12"/>
      <c r="L1577" s="12"/>
      <c r="M1577" s="49"/>
      <c r="N1577" s="49"/>
      <c r="O1577" s="12"/>
      <c r="P1577" s="12"/>
      <c r="Q1577" s="12"/>
      <c r="R1577" s="12"/>
      <c r="S1577" s="12"/>
    </row>
    <row r="1578" spans="1:19" s="1" customFormat="1" x14ac:dyDescent="0.4">
      <c r="A1578" s="12"/>
      <c r="B1578" s="12"/>
      <c r="C1578" s="42"/>
      <c r="D1578" s="12"/>
      <c r="E1578" s="12"/>
      <c r="F1578" s="12"/>
      <c r="G1578" s="12"/>
      <c r="H1578" s="12"/>
      <c r="I1578" s="12"/>
      <c r="J1578" s="12"/>
      <c r="K1578" s="12"/>
      <c r="L1578" s="12"/>
      <c r="M1578" s="49"/>
      <c r="N1578" s="49"/>
      <c r="O1578" s="12"/>
      <c r="P1578" s="12"/>
      <c r="Q1578" s="12"/>
      <c r="R1578" s="12"/>
      <c r="S1578" s="12"/>
    </row>
    <row r="1579" spans="1:19" s="1" customFormat="1" x14ac:dyDescent="0.4">
      <c r="A1579" s="12"/>
      <c r="B1579" s="12"/>
      <c r="C1579" s="42"/>
      <c r="D1579" s="12"/>
      <c r="E1579" s="12"/>
      <c r="F1579" s="12"/>
      <c r="G1579" s="12"/>
      <c r="H1579" s="12"/>
      <c r="I1579" s="12"/>
      <c r="J1579" s="12"/>
      <c r="K1579" s="12"/>
      <c r="L1579" s="12"/>
      <c r="M1579" s="49"/>
      <c r="N1579" s="49"/>
      <c r="O1579" s="12"/>
      <c r="P1579" s="12"/>
      <c r="Q1579" s="12"/>
      <c r="R1579" s="12"/>
      <c r="S1579" s="12"/>
    </row>
    <row r="1580" spans="1:19" s="1" customFormat="1" x14ac:dyDescent="0.4">
      <c r="A1580" s="12"/>
      <c r="B1580" s="12"/>
      <c r="C1580" s="42"/>
      <c r="D1580" s="12"/>
      <c r="E1580" s="12"/>
      <c r="F1580" s="12"/>
      <c r="G1580" s="12"/>
      <c r="H1580" s="12"/>
      <c r="I1580" s="12"/>
      <c r="J1580" s="12"/>
      <c r="K1580" s="12"/>
      <c r="L1580" s="12"/>
      <c r="M1580" s="49"/>
      <c r="N1580" s="49"/>
      <c r="O1580" s="12"/>
      <c r="P1580" s="12"/>
      <c r="Q1580" s="12"/>
      <c r="R1580" s="12"/>
      <c r="S1580" s="12"/>
    </row>
    <row r="1581" spans="1:19" s="1" customFormat="1" x14ac:dyDescent="0.4">
      <c r="A1581" s="12"/>
      <c r="B1581" s="12"/>
      <c r="C1581" s="42"/>
      <c r="D1581" s="12"/>
      <c r="E1581" s="12"/>
      <c r="F1581" s="12"/>
      <c r="G1581" s="12"/>
      <c r="H1581" s="12"/>
      <c r="I1581" s="12"/>
      <c r="J1581" s="12"/>
      <c r="K1581" s="12"/>
      <c r="L1581" s="12"/>
      <c r="M1581" s="49"/>
      <c r="N1581" s="49"/>
      <c r="O1581" s="12"/>
      <c r="P1581" s="12"/>
      <c r="Q1581" s="12"/>
      <c r="R1581" s="12"/>
      <c r="S1581" s="12"/>
    </row>
    <row r="1582" spans="1:19" s="1" customFormat="1" x14ac:dyDescent="0.4">
      <c r="A1582" s="12"/>
      <c r="B1582" s="12"/>
      <c r="C1582" s="42"/>
      <c r="D1582" s="12"/>
      <c r="E1582" s="12"/>
      <c r="F1582" s="12"/>
      <c r="G1582" s="12"/>
      <c r="H1582" s="12"/>
      <c r="I1582" s="12"/>
      <c r="J1582" s="12"/>
      <c r="K1582" s="12"/>
      <c r="L1582" s="12"/>
      <c r="M1582" s="49"/>
      <c r="N1582" s="49"/>
      <c r="O1582" s="12"/>
      <c r="P1582" s="12"/>
      <c r="Q1582" s="12"/>
      <c r="R1582" s="12"/>
      <c r="S1582" s="12"/>
    </row>
    <row r="1583" spans="1:19" s="1" customFormat="1" x14ac:dyDescent="0.4">
      <c r="A1583" s="12"/>
      <c r="B1583" s="12"/>
      <c r="C1583" s="42"/>
      <c r="D1583" s="12"/>
      <c r="E1583" s="12"/>
      <c r="F1583" s="12"/>
      <c r="G1583" s="12"/>
      <c r="H1583" s="12"/>
      <c r="I1583" s="12"/>
      <c r="J1583" s="12"/>
      <c r="K1583" s="12"/>
      <c r="L1583" s="12"/>
      <c r="M1583" s="49"/>
      <c r="N1583" s="49"/>
      <c r="O1583" s="12"/>
      <c r="P1583" s="12"/>
      <c r="Q1583" s="12"/>
      <c r="R1583" s="12"/>
      <c r="S1583" s="12"/>
    </row>
    <row r="1584" spans="1:19" s="1" customFormat="1" x14ac:dyDescent="0.4">
      <c r="A1584" s="12"/>
      <c r="B1584" s="12"/>
      <c r="C1584" s="42"/>
      <c r="D1584" s="12"/>
      <c r="E1584" s="12"/>
      <c r="F1584" s="12"/>
      <c r="G1584" s="12"/>
      <c r="H1584" s="12"/>
      <c r="I1584" s="12"/>
      <c r="J1584" s="12"/>
      <c r="K1584" s="12"/>
      <c r="L1584" s="12"/>
      <c r="M1584" s="49"/>
      <c r="N1584" s="49"/>
      <c r="O1584" s="12"/>
      <c r="P1584" s="12"/>
      <c r="Q1584" s="12"/>
      <c r="R1584" s="12"/>
      <c r="S1584" s="12"/>
    </row>
    <row r="1585" spans="1:19" s="1" customFormat="1" x14ac:dyDescent="0.4">
      <c r="A1585" s="12"/>
      <c r="B1585" s="12"/>
      <c r="C1585" s="42"/>
      <c r="D1585" s="12"/>
      <c r="E1585" s="12"/>
      <c r="F1585" s="12"/>
      <c r="G1585" s="12"/>
      <c r="H1585" s="12"/>
      <c r="I1585" s="12"/>
      <c r="J1585" s="12"/>
      <c r="K1585" s="12"/>
      <c r="L1585" s="12"/>
      <c r="M1585" s="49"/>
      <c r="N1585" s="49"/>
      <c r="O1585" s="12"/>
      <c r="P1585" s="12"/>
      <c r="Q1585" s="12"/>
      <c r="R1585" s="12"/>
      <c r="S1585" s="12"/>
    </row>
    <row r="1586" spans="1:19" s="1" customFormat="1" x14ac:dyDescent="0.4">
      <c r="A1586" s="12"/>
      <c r="B1586" s="12"/>
      <c r="C1586" s="42"/>
      <c r="D1586" s="12"/>
      <c r="E1586" s="12"/>
      <c r="F1586" s="12"/>
      <c r="G1586" s="12"/>
      <c r="H1586" s="12"/>
      <c r="I1586" s="12"/>
      <c r="J1586" s="12"/>
      <c r="K1586" s="12"/>
      <c r="L1586" s="12"/>
      <c r="M1586" s="49"/>
      <c r="N1586" s="49"/>
      <c r="O1586" s="12"/>
      <c r="P1586" s="12"/>
      <c r="Q1586" s="12"/>
      <c r="R1586" s="12"/>
      <c r="S1586" s="12"/>
    </row>
    <row r="1587" spans="1:19" s="1" customFormat="1" x14ac:dyDescent="0.4">
      <c r="A1587" s="12"/>
      <c r="B1587" s="12"/>
      <c r="C1587" s="42"/>
      <c r="D1587" s="12"/>
      <c r="E1587" s="12"/>
      <c r="F1587" s="12"/>
      <c r="G1587" s="12"/>
      <c r="H1587" s="12"/>
      <c r="I1587" s="12"/>
      <c r="J1587" s="12"/>
      <c r="K1587" s="12"/>
      <c r="L1587" s="12"/>
      <c r="M1587" s="49"/>
      <c r="N1587" s="49"/>
      <c r="O1587" s="12"/>
      <c r="P1587" s="12"/>
      <c r="Q1587" s="12"/>
      <c r="R1587" s="12"/>
      <c r="S1587" s="12"/>
    </row>
    <row r="1588" spans="1:19" s="1" customFormat="1" x14ac:dyDescent="0.4">
      <c r="A1588" s="12"/>
      <c r="B1588" s="12"/>
      <c r="C1588" s="42"/>
      <c r="D1588" s="12"/>
      <c r="E1588" s="12"/>
      <c r="F1588" s="12"/>
      <c r="G1588" s="12"/>
      <c r="H1588" s="12"/>
      <c r="I1588" s="12"/>
      <c r="J1588" s="12"/>
      <c r="K1588" s="12"/>
      <c r="L1588" s="12"/>
      <c r="M1588" s="49"/>
      <c r="N1588" s="49"/>
      <c r="O1588" s="12"/>
      <c r="P1588" s="12"/>
      <c r="Q1588" s="12"/>
      <c r="R1588" s="12"/>
      <c r="S1588" s="12"/>
    </row>
    <row r="1589" spans="1:19" s="1" customFormat="1" x14ac:dyDescent="0.4">
      <c r="A1589" s="12"/>
      <c r="B1589" s="12"/>
      <c r="C1589" s="42"/>
      <c r="D1589" s="12"/>
      <c r="E1589" s="12"/>
      <c r="F1589" s="12"/>
      <c r="G1589" s="12"/>
      <c r="H1589" s="12"/>
      <c r="I1589" s="12"/>
      <c r="J1589" s="12"/>
      <c r="K1589" s="12"/>
      <c r="L1589" s="12"/>
      <c r="M1589" s="49"/>
      <c r="N1589" s="49"/>
      <c r="O1589" s="12"/>
      <c r="P1589" s="12"/>
      <c r="Q1589" s="12"/>
      <c r="R1589" s="12"/>
      <c r="S1589" s="12"/>
    </row>
    <row r="1590" spans="1:19" s="1" customFormat="1" x14ac:dyDescent="0.4">
      <c r="A1590" s="12"/>
      <c r="B1590" s="12"/>
      <c r="C1590" s="42"/>
      <c r="D1590" s="12"/>
      <c r="E1590" s="12"/>
      <c r="F1590" s="12"/>
      <c r="G1590" s="12"/>
      <c r="H1590" s="12"/>
      <c r="I1590" s="12"/>
      <c r="J1590" s="12"/>
      <c r="K1590" s="12"/>
      <c r="L1590" s="12"/>
      <c r="M1590" s="49"/>
      <c r="N1590" s="49"/>
      <c r="O1590" s="12"/>
      <c r="P1590" s="12"/>
      <c r="Q1590" s="12"/>
      <c r="R1590" s="12"/>
      <c r="S1590" s="12"/>
    </row>
    <row r="1591" spans="1:19" s="1" customFormat="1" x14ac:dyDescent="0.4">
      <c r="A1591" s="12"/>
      <c r="B1591" s="12"/>
      <c r="C1591" s="42"/>
      <c r="D1591" s="12"/>
      <c r="E1591" s="12"/>
      <c r="F1591" s="12"/>
      <c r="G1591" s="12"/>
      <c r="H1591" s="12"/>
      <c r="I1591" s="12"/>
      <c r="J1591" s="12"/>
      <c r="K1591" s="12"/>
      <c r="L1591" s="12"/>
      <c r="M1591" s="49"/>
      <c r="N1591" s="49"/>
      <c r="O1591" s="12"/>
      <c r="P1591" s="12"/>
      <c r="Q1591" s="12"/>
      <c r="R1591" s="12"/>
      <c r="S1591" s="12"/>
    </row>
    <row r="1592" spans="1:19" s="1" customFormat="1" x14ac:dyDescent="0.4">
      <c r="A1592" s="12"/>
      <c r="B1592" s="12"/>
      <c r="C1592" s="42"/>
      <c r="D1592" s="12"/>
      <c r="E1592" s="12"/>
      <c r="F1592" s="12"/>
      <c r="G1592" s="12"/>
      <c r="H1592" s="12"/>
      <c r="I1592" s="12"/>
      <c r="J1592" s="12"/>
      <c r="K1592" s="12"/>
      <c r="L1592" s="12"/>
      <c r="M1592" s="49"/>
      <c r="N1592" s="49"/>
      <c r="O1592" s="12"/>
      <c r="P1592" s="12"/>
      <c r="Q1592" s="12"/>
      <c r="R1592" s="12"/>
      <c r="S1592" s="12"/>
    </row>
    <row r="1593" spans="1:19" s="1" customFormat="1" x14ac:dyDescent="0.4">
      <c r="A1593" s="12"/>
      <c r="B1593" s="12"/>
      <c r="C1593" s="42"/>
      <c r="D1593" s="12"/>
      <c r="E1593" s="12"/>
      <c r="F1593" s="12"/>
      <c r="G1593" s="12"/>
      <c r="H1593" s="12"/>
      <c r="I1593" s="12"/>
      <c r="J1593" s="12"/>
      <c r="K1593" s="12"/>
      <c r="L1593" s="12"/>
      <c r="M1593" s="49"/>
      <c r="N1593" s="49"/>
      <c r="O1593" s="12"/>
      <c r="P1593" s="12"/>
      <c r="Q1593" s="12"/>
      <c r="R1593" s="12"/>
      <c r="S1593" s="12"/>
    </row>
    <row r="1594" spans="1:19" s="1" customFormat="1" x14ac:dyDescent="0.4">
      <c r="A1594" s="12"/>
      <c r="B1594" s="12"/>
      <c r="C1594" s="42"/>
      <c r="D1594" s="12"/>
      <c r="E1594" s="12"/>
      <c r="F1594" s="12"/>
      <c r="G1594" s="12"/>
      <c r="H1594" s="12"/>
      <c r="I1594" s="12"/>
      <c r="J1594" s="12"/>
      <c r="K1594" s="12"/>
      <c r="L1594" s="12"/>
      <c r="M1594" s="49"/>
      <c r="N1594" s="49"/>
      <c r="O1594" s="12"/>
      <c r="P1594" s="12"/>
      <c r="Q1594" s="12"/>
      <c r="R1594" s="12"/>
      <c r="S1594" s="12"/>
    </row>
    <row r="1595" spans="1:19" s="1" customFormat="1" x14ac:dyDescent="0.4">
      <c r="A1595" s="12"/>
      <c r="B1595" s="12"/>
      <c r="C1595" s="42"/>
      <c r="D1595" s="12"/>
      <c r="E1595" s="12"/>
      <c r="F1595" s="12"/>
      <c r="G1595" s="12"/>
      <c r="H1595" s="12"/>
      <c r="I1595" s="12"/>
      <c r="J1595" s="12"/>
      <c r="K1595" s="12"/>
      <c r="L1595" s="12"/>
      <c r="M1595" s="49"/>
      <c r="N1595" s="49"/>
      <c r="O1595" s="12"/>
      <c r="P1595" s="12"/>
      <c r="Q1595" s="12"/>
      <c r="R1595" s="12"/>
      <c r="S1595" s="12"/>
    </row>
    <row r="1596" spans="1:19" s="1" customFormat="1" x14ac:dyDescent="0.4">
      <c r="A1596" s="12"/>
      <c r="B1596" s="12"/>
      <c r="C1596" s="42"/>
      <c r="D1596" s="12"/>
      <c r="E1596" s="12"/>
      <c r="F1596" s="12"/>
      <c r="G1596" s="12"/>
      <c r="H1596" s="12"/>
      <c r="I1596" s="12"/>
      <c r="J1596" s="12"/>
      <c r="K1596" s="12"/>
      <c r="L1596" s="12"/>
      <c r="M1596" s="49"/>
      <c r="N1596" s="49"/>
      <c r="O1596" s="12"/>
      <c r="P1596" s="12"/>
      <c r="Q1596" s="12"/>
      <c r="R1596" s="12"/>
      <c r="S1596" s="12"/>
    </row>
    <row r="1597" spans="1:19" s="1" customFormat="1" x14ac:dyDescent="0.4">
      <c r="A1597" s="12"/>
      <c r="B1597" s="12"/>
      <c r="C1597" s="42"/>
      <c r="D1597" s="12"/>
      <c r="E1597" s="12"/>
      <c r="F1597" s="12"/>
      <c r="G1597" s="12"/>
      <c r="H1597" s="12"/>
      <c r="I1597" s="12"/>
      <c r="J1597" s="12"/>
      <c r="K1597" s="12"/>
      <c r="L1597" s="12"/>
      <c r="M1597" s="49"/>
      <c r="N1597" s="49"/>
      <c r="O1597" s="12"/>
      <c r="P1597" s="12"/>
      <c r="Q1597" s="12"/>
      <c r="R1597" s="12"/>
      <c r="S1597" s="12"/>
    </row>
    <row r="1598" spans="1:19" s="1" customFormat="1" x14ac:dyDescent="0.4">
      <c r="A1598" s="12"/>
      <c r="B1598" s="12"/>
      <c r="C1598" s="42"/>
      <c r="D1598" s="12"/>
      <c r="E1598" s="12"/>
      <c r="F1598" s="12"/>
      <c r="G1598" s="12"/>
      <c r="H1598" s="12"/>
      <c r="I1598" s="12"/>
      <c r="J1598" s="12"/>
      <c r="K1598" s="12"/>
      <c r="L1598" s="12"/>
      <c r="M1598" s="49"/>
      <c r="N1598" s="49"/>
      <c r="O1598" s="12"/>
      <c r="P1598" s="12"/>
      <c r="Q1598" s="12"/>
      <c r="R1598" s="12"/>
      <c r="S1598" s="12"/>
    </row>
    <row r="1599" spans="1:19" s="1" customFormat="1" x14ac:dyDescent="0.4">
      <c r="A1599" s="12"/>
      <c r="B1599" s="12"/>
      <c r="C1599" s="42"/>
      <c r="D1599" s="12"/>
      <c r="E1599" s="12"/>
      <c r="F1599" s="12"/>
      <c r="G1599" s="12"/>
      <c r="H1599" s="12"/>
      <c r="I1599" s="12"/>
      <c r="J1599" s="12"/>
      <c r="K1599" s="12"/>
      <c r="L1599" s="12"/>
      <c r="M1599" s="49"/>
      <c r="N1599" s="49"/>
      <c r="O1599" s="12"/>
      <c r="P1599" s="12"/>
      <c r="Q1599" s="12"/>
      <c r="R1599" s="12"/>
      <c r="S1599" s="12"/>
    </row>
    <row r="1600" spans="1:19" s="1" customFormat="1" x14ac:dyDescent="0.4">
      <c r="A1600" s="12"/>
      <c r="B1600" s="12"/>
      <c r="C1600" s="42"/>
      <c r="D1600" s="12"/>
      <c r="E1600" s="12"/>
      <c r="F1600" s="12"/>
      <c r="G1600" s="12"/>
      <c r="H1600" s="12"/>
      <c r="I1600" s="12"/>
      <c r="J1600" s="12"/>
      <c r="K1600" s="12"/>
      <c r="L1600" s="12"/>
      <c r="M1600" s="49"/>
      <c r="N1600" s="49"/>
      <c r="O1600" s="12"/>
      <c r="P1600" s="12"/>
      <c r="Q1600" s="12"/>
      <c r="R1600" s="12"/>
      <c r="S1600" s="12"/>
    </row>
    <row r="1601" spans="1:19" s="1" customFormat="1" x14ac:dyDescent="0.4">
      <c r="A1601" s="12"/>
      <c r="B1601" s="12"/>
      <c r="C1601" s="42"/>
      <c r="D1601" s="12"/>
      <c r="E1601" s="12"/>
      <c r="F1601" s="12"/>
      <c r="G1601" s="12"/>
      <c r="H1601" s="12"/>
      <c r="I1601" s="12"/>
      <c r="J1601" s="12"/>
      <c r="K1601" s="12"/>
      <c r="L1601" s="12"/>
      <c r="M1601" s="49"/>
      <c r="N1601" s="49"/>
      <c r="O1601" s="12"/>
      <c r="P1601" s="12"/>
      <c r="Q1601" s="12"/>
      <c r="R1601" s="12"/>
      <c r="S1601" s="12"/>
    </row>
    <row r="1602" spans="1:19" s="1" customFormat="1" x14ac:dyDescent="0.4">
      <c r="A1602" s="12"/>
      <c r="B1602" s="12"/>
      <c r="C1602" s="42"/>
      <c r="D1602" s="12"/>
      <c r="E1602" s="12"/>
      <c r="F1602" s="12"/>
      <c r="G1602" s="12"/>
      <c r="H1602" s="12"/>
      <c r="I1602" s="12"/>
      <c r="J1602" s="12"/>
      <c r="K1602" s="12"/>
      <c r="L1602" s="12"/>
      <c r="M1602" s="49"/>
      <c r="N1602" s="49"/>
      <c r="O1602" s="12"/>
      <c r="P1602" s="12"/>
      <c r="Q1602" s="12"/>
      <c r="R1602" s="12"/>
      <c r="S1602" s="12"/>
    </row>
    <row r="1603" spans="1:19" s="1" customFormat="1" x14ac:dyDescent="0.4">
      <c r="A1603" s="12"/>
      <c r="B1603" s="12"/>
      <c r="C1603" s="42"/>
      <c r="D1603" s="12"/>
      <c r="E1603" s="12"/>
      <c r="F1603" s="12"/>
      <c r="G1603" s="12"/>
      <c r="H1603" s="12"/>
      <c r="I1603" s="12"/>
      <c r="J1603" s="12"/>
      <c r="K1603" s="12"/>
      <c r="L1603" s="12"/>
      <c r="M1603" s="49"/>
      <c r="N1603" s="49"/>
      <c r="O1603" s="12"/>
      <c r="P1603" s="12"/>
      <c r="Q1603" s="12"/>
      <c r="R1603" s="12"/>
      <c r="S1603" s="12"/>
    </row>
    <row r="1604" spans="1:19" s="1" customFormat="1" x14ac:dyDescent="0.4">
      <c r="A1604" s="12"/>
      <c r="B1604" s="12"/>
      <c r="C1604" s="42"/>
      <c r="D1604" s="12"/>
      <c r="E1604" s="12"/>
      <c r="F1604" s="12"/>
      <c r="G1604" s="12"/>
      <c r="H1604" s="12"/>
      <c r="I1604" s="12"/>
      <c r="J1604" s="12"/>
      <c r="K1604" s="12"/>
      <c r="L1604" s="12"/>
      <c r="M1604" s="49"/>
      <c r="N1604" s="49"/>
      <c r="O1604" s="12"/>
      <c r="P1604" s="12"/>
      <c r="Q1604" s="12"/>
      <c r="R1604" s="12"/>
      <c r="S1604" s="12"/>
    </row>
    <row r="1605" spans="1:19" s="1" customFormat="1" x14ac:dyDescent="0.4">
      <c r="A1605" s="12"/>
      <c r="B1605" s="12"/>
      <c r="C1605" s="42"/>
      <c r="D1605" s="12"/>
      <c r="E1605" s="12"/>
      <c r="F1605" s="12"/>
      <c r="G1605" s="12"/>
      <c r="H1605" s="12"/>
      <c r="I1605" s="12"/>
      <c r="J1605" s="12"/>
      <c r="K1605" s="12"/>
      <c r="L1605" s="12"/>
      <c r="M1605" s="49"/>
      <c r="N1605" s="49"/>
      <c r="O1605" s="12"/>
      <c r="P1605" s="12"/>
      <c r="Q1605" s="12"/>
      <c r="R1605" s="12"/>
      <c r="S1605" s="12"/>
    </row>
    <row r="1606" spans="1:19" s="1" customFormat="1" x14ac:dyDescent="0.4">
      <c r="A1606" s="12"/>
      <c r="B1606" s="12"/>
      <c r="C1606" s="42"/>
      <c r="D1606" s="12"/>
      <c r="E1606" s="12"/>
      <c r="F1606" s="12"/>
      <c r="G1606" s="12"/>
      <c r="H1606" s="12"/>
      <c r="I1606" s="12"/>
      <c r="J1606" s="12"/>
      <c r="K1606" s="12"/>
      <c r="L1606" s="12"/>
      <c r="M1606" s="49"/>
      <c r="N1606" s="49"/>
      <c r="O1606" s="12"/>
      <c r="P1606" s="12"/>
      <c r="Q1606" s="12"/>
      <c r="R1606" s="12"/>
      <c r="S1606" s="12"/>
    </row>
    <row r="1607" spans="1:19" s="1" customFormat="1" x14ac:dyDescent="0.4">
      <c r="A1607" s="12"/>
      <c r="B1607" s="12"/>
      <c r="C1607" s="42"/>
      <c r="D1607" s="12"/>
      <c r="E1607" s="12"/>
      <c r="F1607" s="12"/>
      <c r="G1607" s="12"/>
      <c r="H1607" s="12"/>
      <c r="I1607" s="12"/>
      <c r="J1607" s="12"/>
      <c r="K1607" s="12"/>
      <c r="L1607" s="12"/>
      <c r="M1607" s="49"/>
      <c r="N1607" s="49"/>
      <c r="O1607" s="12"/>
      <c r="P1607" s="12"/>
      <c r="Q1607" s="12"/>
      <c r="R1607" s="12"/>
      <c r="S1607" s="12"/>
    </row>
    <row r="1608" spans="1:19" s="1" customFormat="1" x14ac:dyDescent="0.4">
      <c r="A1608" s="12"/>
      <c r="B1608" s="12"/>
      <c r="C1608" s="42"/>
      <c r="D1608" s="12"/>
      <c r="E1608" s="12"/>
      <c r="F1608" s="12"/>
      <c r="G1608" s="12"/>
      <c r="H1608" s="12"/>
      <c r="I1608" s="12"/>
      <c r="J1608" s="12"/>
      <c r="K1608" s="12"/>
      <c r="L1608" s="12"/>
      <c r="M1608" s="49"/>
      <c r="N1608" s="49"/>
      <c r="O1608" s="12"/>
      <c r="P1608" s="12"/>
      <c r="Q1608" s="12"/>
      <c r="R1608" s="12"/>
      <c r="S1608" s="12"/>
    </row>
    <row r="1609" spans="1:19" s="1" customFormat="1" x14ac:dyDescent="0.4">
      <c r="A1609" s="12"/>
      <c r="B1609" s="12"/>
      <c r="C1609" s="42"/>
      <c r="D1609" s="12"/>
      <c r="E1609" s="12"/>
      <c r="F1609" s="12"/>
      <c r="G1609" s="12"/>
      <c r="H1609" s="12"/>
      <c r="I1609" s="12"/>
      <c r="J1609" s="12"/>
      <c r="K1609" s="12"/>
      <c r="L1609" s="12"/>
      <c r="M1609" s="49"/>
      <c r="N1609" s="49"/>
      <c r="O1609" s="12"/>
      <c r="P1609" s="12"/>
      <c r="Q1609" s="12"/>
      <c r="R1609" s="12"/>
      <c r="S1609" s="12"/>
    </row>
    <row r="1610" spans="1:19" s="1" customFormat="1" x14ac:dyDescent="0.4">
      <c r="A1610" s="12"/>
      <c r="B1610" s="12"/>
      <c r="C1610" s="42"/>
      <c r="D1610" s="12"/>
      <c r="E1610" s="12"/>
      <c r="F1610" s="12"/>
      <c r="G1610" s="12"/>
      <c r="H1610" s="12"/>
      <c r="I1610" s="12"/>
      <c r="J1610" s="12"/>
      <c r="K1610" s="12"/>
      <c r="L1610" s="12"/>
      <c r="M1610" s="49"/>
      <c r="N1610" s="49"/>
      <c r="O1610" s="12"/>
      <c r="P1610" s="12"/>
      <c r="Q1610" s="12"/>
      <c r="R1610" s="12"/>
      <c r="S1610" s="12"/>
    </row>
    <row r="1611" spans="1:19" s="1" customFormat="1" x14ac:dyDescent="0.4">
      <c r="A1611" s="12"/>
      <c r="B1611" s="12"/>
      <c r="C1611" s="42"/>
      <c r="D1611" s="12"/>
      <c r="E1611" s="12"/>
      <c r="F1611" s="12"/>
      <c r="G1611" s="12"/>
      <c r="H1611" s="12"/>
      <c r="I1611" s="12"/>
      <c r="J1611" s="12"/>
      <c r="K1611" s="12"/>
      <c r="L1611" s="12"/>
      <c r="M1611" s="49"/>
      <c r="N1611" s="49"/>
      <c r="O1611" s="12"/>
      <c r="P1611" s="12"/>
      <c r="Q1611" s="12"/>
      <c r="R1611" s="12"/>
      <c r="S1611" s="12"/>
    </row>
    <row r="1612" spans="1:19" s="1" customFormat="1" x14ac:dyDescent="0.4">
      <c r="A1612" s="12"/>
      <c r="B1612" s="12"/>
      <c r="C1612" s="42"/>
      <c r="D1612" s="12"/>
      <c r="E1612" s="12"/>
      <c r="F1612" s="12"/>
      <c r="G1612" s="12"/>
      <c r="H1612" s="12"/>
      <c r="I1612" s="12"/>
      <c r="J1612" s="12"/>
      <c r="K1612" s="12"/>
      <c r="L1612" s="12"/>
      <c r="M1612" s="49"/>
      <c r="N1612" s="49"/>
      <c r="O1612" s="12"/>
      <c r="P1612" s="12"/>
      <c r="Q1612" s="12"/>
      <c r="R1612" s="12"/>
      <c r="S1612" s="12"/>
    </row>
    <row r="1613" spans="1:19" s="1" customFormat="1" x14ac:dyDescent="0.4">
      <c r="A1613" s="12"/>
      <c r="B1613" s="12"/>
      <c r="C1613" s="42"/>
      <c r="D1613" s="12"/>
      <c r="E1613" s="12"/>
      <c r="F1613" s="12"/>
      <c r="G1613" s="12"/>
      <c r="H1613" s="12"/>
      <c r="I1613" s="12"/>
      <c r="J1613" s="12"/>
      <c r="K1613" s="12"/>
      <c r="L1613" s="12"/>
      <c r="M1613" s="49"/>
      <c r="N1613" s="49"/>
      <c r="O1613" s="12"/>
      <c r="P1613" s="12"/>
      <c r="Q1613" s="12"/>
      <c r="R1613" s="12"/>
      <c r="S1613" s="12"/>
    </row>
    <row r="1614" spans="1:19" s="1" customFormat="1" x14ac:dyDescent="0.4">
      <c r="A1614" s="12"/>
      <c r="B1614" s="12"/>
      <c r="C1614" s="42"/>
      <c r="D1614" s="12"/>
      <c r="E1614" s="12"/>
      <c r="F1614" s="12"/>
      <c r="G1614" s="12"/>
      <c r="H1614" s="12"/>
      <c r="I1614" s="12"/>
      <c r="J1614" s="12"/>
      <c r="K1614" s="12"/>
      <c r="L1614" s="12"/>
      <c r="M1614" s="49"/>
      <c r="N1614" s="49"/>
      <c r="O1614" s="12"/>
      <c r="P1614" s="12"/>
      <c r="Q1614" s="12"/>
      <c r="R1614" s="12"/>
      <c r="S1614" s="12"/>
    </row>
    <row r="1615" spans="1:19" s="1" customFormat="1" x14ac:dyDescent="0.4">
      <c r="A1615" s="12"/>
      <c r="B1615" s="12"/>
      <c r="C1615" s="42"/>
      <c r="D1615" s="12"/>
      <c r="E1615" s="12"/>
      <c r="F1615" s="12"/>
      <c r="G1615" s="12"/>
      <c r="H1615" s="12"/>
      <c r="I1615" s="12"/>
      <c r="J1615" s="12"/>
      <c r="K1615" s="12"/>
      <c r="L1615" s="12"/>
      <c r="M1615" s="49"/>
      <c r="N1615" s="49"/>
      <c r="O1615" s="12"/>
      <c r="P1615" s="12"/>
      <c r="Q1615" s="12"/>
      <c r="R1615" s="12"/>
      <c r="S1615" s="12"/>
    </row>
    <row r="1616" spans="1:19" s="1" customFormat="1" x14ac:dyDescent="0.4">
      <c r="A1616" s="12"/>
      <c r="B1616" s="12"/>
      <c r="C1616" s="42"/>
      <c r="D1616" s="12"/>
      <c r="E1616" s="12"/>
      <c r="F1616" s="12"/>
      <c r="G1616" s="12"/>
      <c r="H1616" s="12"/>
      <c r="I1616" s="12"/>
      <c r="J1616" s="12"/>
      <c r="K1616" s="12"/>
      <c r="L1616" s="12"/>
      <c r="M1616" s="49"/>
      <c r="N1616" s="49"/>
      <c r="O1616" s="12"/>
      <c r="P1616" s="12"/>
      <c r="Q1616" s="12"/>
      <c r="R1616" s="12"/>
      <c r="S1616" s="12"/>
    </row>
    <row r="1617" spans="1:19" s="1" customFormat="1" x14ac:dyDescent="0.4">
      <c r="A1617" s="12"/>
      <c r="B1617" s="12"/>
      <c r="C1617" s="42"/>
      <c r="D1617" s="12"/>
      <c r="E1617" s="12"/>
      <c r="F1617" s="12"/>
      <c r="G1617" s="12"/>
      <c r="H1617" s="12"/>
      <c r="I1617" s="12"/>
      <c r="J1617" s="12"/>
      <c r="K1617" s="12"/>
      <c r="L1617" s="12"/>
      <c r="M1617" s="49"/>
      <c r="N1617" s="49"/>
      <c r="O1617" s="12"/>
      <c r="P1617" s="12"/>
      <c r="Q1617" s="12"/>
      <c r="R1617" s="12"/>
      <c r="S1617" s="12"/>
    </row>
    <row r="1618" spans="1:19" s="1" customFormat="1" x14ac:dyDescent="0.4">
      <c r="A1618" s="12"/>
      <c r="B1618" s="12"/>
      <c r="C1618" s="42"/>
      <c r="D1618" s="12"/>
      <c r="E1618" s="12"/>
      <c r="F1618" s="12"/>
      <c r="G1618" s="12"/>
      <c r="H1618" s="12"/>
      <c r="I1618" s="12"/>
      <c r="J1618" s="12"/>
      <c r="K1618" s="12"/>
      <c r="L1618" s="12"/>
      <c r="M1618" s="49"/>
      <c r="N1618" s="49"/>
      <c r="O1618" s="12"/>
      <c r="P1618" s="12"/>
      <c r="Q1618" s="12"/>
      <c r="R1618" s="12"/>
      <c r="S1618" s="12"/>
    </row>
    <row r="1619" spans="1:19" s="1" customFormat="1" x14ac:dyDescent="0.4">
      <c r="A1619" s="12"/>
      <c r="B1619" s="12"/>
      <c r="C1619" s="42"/>
      <c r="D1619" s="12"/>
      <c r="E1619" s="12"/>
      <c r="F1619" s="12"/>
      <c r="G1619" s="12"/>
      <c r="H1619" s="12"/>
      <c r="I1619" s="12"/>
      <c r="J1619" s="12"/>
      <c r="K1619" s="12"/>
      <c r="L1619" s="12"/>
      <c r="M1619" s="49"/>
      <c r="N1619" s="49"/>
      <c r="O1619" s="12"/>
      <c r="P1619" s="12"/>
      <c r="Q1619" s="12"/>
      <c r="R1619" s="12"/>
      <c r="S1619" s="12"/>
    </row>
    <row r="1620" spans="1:19" s="1" customFormat="1" x14ac:dyDescent="0.4">
      <c r="A1620" s="12"/>
      <c r="B1620" s="12"/>
      <c r="C1620" s="42"/>
      <c r="D1620" s="12"/>
      <c r="E1620" s="12"/>
      <c r="F1620" s="12"/>
      <c r="G1620" s="12"/>
      <c r="H1620" s="12"/>
      <c r="I1620" s="12"/>
      <c r="J1620" s="12"/>
      <c r="K1620" s="12"/>
      <c r="L1620" s="12"/>
      <c r="M1620" s="49"/>
      <c r="N1620" s="49"/>
      <c r="O1620" s="12"/>
      <c r="P1620" s="12"/>
      <c r="Q1620" s="12"/>
      <c r="R1620" s="12"/>
      <c r="S1620" s="12"/>
    </row>
    <row r="1621" spans="1:19" s="1" customFormat="1" x14ac:dyDescent="0.4">
      <c r="A1621" s="12"/>
      <c r="B1621" s="12"/>
      <c r="C1621" s="42"/>
      <c r="D1621" s="12"/>
      <c r="E1621" s="12"/>
      <c r="F1621" s="12"/>
      <c r="G1621" s="12"/>
      <c r="H1621" s="12"/>
      <c r="I1621" s="12"/>
      <c r="J1621" s="12"/>
      <c r="K1621" s="12"/>
      <c r="L1621" s="12"/>
      <c r="M1621" s="49"/>
      <c r="N1621" s="49"/>
      <c r="O1621" s="12"/>
      <c r="P1621" s="12"/>
      <c r="Q1621" s="12"/>
      <c r="R1621" s="12"/>
      <c r="S1621" s="12"/>
    </row>
    <row r="1622" spans="1:19" s="1" customFormat="1" x14ac:dyDescent="0.4">
      <c r="A1622" s="12"/>
      <c r="B1622" s="12"/>
      <c r="C1622" s="42"/>
      <c r="D1622" s="12"/>
      <c r="E1622" s="12"/>
      <c r="F1622" s="12"/>
      <c r="G1622" s="12"/>
      <c r="H1622" s="12"/>
      <c r="I1622" s="12"/>
      <c r="J1622" s="12"/>
      <c r="K1622" s="12"/>
      <c r="L1622" s="12"/>
      <c r="M1622" s="49"/>
      <c r="N1622" s="49"/>
      <c r="O1622" s="12"/>
      <c r="P1622" s="12"/>
      <c r="Q1622" s="12"/>
      <c r="R1622" s="12"/>
      <c r="S1622" s="12"/>
    </row>
    <row r="1623" spans="1:19" s="1" customFormat="1" x14ac:dyDescent="0.4">
      <c r="A1623" s="12"/>
      <c r="B1623" s="12"/>
      <c r="C1623" s="42"/>
      <c r="D1623" s="12"/>
      <c r="E1623" s="12"/>
      <c r="F1623" s="12"/>
      <c r="G1623" s="12"/>
      <c r="H1623" s="12"/>
      <c r="I1623" s="12"/>
      <c r="J1623" s="12"/>
      <c r="K1623" s="12"/>
      <c r="L1623" s="12"/>
      <c r="M1623" s="49"/>
      <c r="N1623" s="49"/>
      <c r="O1623" s="12"/>
      <c r="P1623" s="12"/>
      <c r="Q1623" s="12"/>
      <c r="R1623" s="12"/>
      <c r="S1623" s="12"/>
    </row>
    <row r="1624" spans="1:19" s="1" customFormat="1" x14ac:dyDescent="0.4">
      <c r="A1624" s="12"/>
      <c r="B1624" s="12"/>
      <c r="C1624" s="42"/>
      <c r="D1624" s="12"/>
      <c r="E1624" s="12"/>
      <c r="F1624" s="12"/>
      <c r="G1624" s="12"/>
      <c r="H1624" s="12"/>
      <c r="I1624" s="12"/>
      <c r="J1624" s="12"/>
      <c r="K1624" s="12"/>
      <c r="L1624" s="12"/>
      <c r="M1624" s="49"/>
      <c r="N1624" s="49"/>
      <c r="O1624" s="12"/>
      <c r="P1624" s="12"/>
      <c r="Q1624" s="12"/>
      <c r="R1624" s="12"/>
      <c r="S1624" s="12"/>
    </row>
    <row r="1625" spans="1:19" s="1" customFormat="1" x14ac:dyDescent="0.4">
      <c r="A1625" s="12"/>
      <c r="B1625" s="12"/>
      <c r="C1625" s="42"/>
      <c r="D1625" s="12"/>
      <c r="E1625" s="12"/>
      <c r="F1625" s="12"/>
      <c r="G1625" s="12"/>
      <c r="H1625" s="12"/>
      <c r="I1625" s="12"/>
      <c r="J1625" s="12"/>
      <c r="K1625" s="12"/>
      <c r="L1625" s="12"/>
      <c r="M1625" s="49"/>
      <c r="N1625" s="49"/>
      <c r="O1625" s="12"/>
      <c r="P1625" s="12"/>
      <c r="Q1625" s="12"/>
      <c r="R1625" s="12"/>
      <c r="S1625" s="12"/>
    </row>
    <row r="1626" spans="1:19" s="1" customFormat="1" x14ac:dyDescent="0.4">
      <c r="A1626" s="12"/>
      <c r="B1626" s="12"/>
      <c r="C1626" s="42"/>
      <c r="D1626" s="12"/>
      <c r="E1626" s="12"/>
      <c r="F1626" s="12"/>
      <c r="G1626" s="12"/>
      <c r="H1626" s="12"/>
      <c r="I1626" s="12"/>
      <c r="J1626" s="12"/>
      <c r="K1626" s="12"/>
      <c r="L1626" s="12"/>
      <c r="M1626" s="49"/>
      <c r="N1626" s="49"/>
      <c r="O1626" s="12"/>
      <c r="P1626" s="12"/>
      <c r="Q1626" s="12"/>
      <c r="R1626" s="12"/>
      <c r="S1626" s="12"/>
    </row>
    <row r="1627" spans="1:19" s="1" customFormat="1" x14ac:dyDescent="0.4">
      <c r="A1627" s="12"/>
      <c r="B1627" s="12"/>
      <c r="C1627" s="42"/>
      <c r="D1627" s="12"/>
      <c r="E1627" s="12"/>
      <c r="F1627" s="12"/>
      <c r="G1627" s="12"/>
      <c r="H1627" s="12"/>
      <c r="I1627" s="12"/>
      <c r="J1627" s="12"/>
      <c r="K1627" s="12"/>
      <c r="L1627" s="12"/>
      <c r="M1627" s="49"/>
      <c r="N1627" s="49"/>
      <c r="O1627" s="12"/>
      <c r="P1627" s="12"/>
      <c r="Q1627" s="12"/>
      <c r="R1627" s="12"/>
      <c r="S1627" s="12"/>
    </row>
    <row r="1628" spans="1:19" s="1" customFormat="1" x14ac:dyDescent="0.4">
      <c r="A1628" s="12"/>
      <c r="B1628" s="12"/>
      <c r="C1628" s="42"/>
      <c r="D1628" s="12"/>
      <c r="E1628" s="12"/>
      <c r="F1628" s="12"/>
      <c r="G1628" s="12"/>
      <c r="H1628" s="12"/>
      <c r="I1628" s="12"/>
      <c r="J1628" s="12"/>
      <c r="K1628" s="12"/>
      <c r="L1628" s="12"/>
      <c r="M1628" s="49"/>
      <c r="N1628" s="49"/>
      <c r="O1628" s="12"/>
      <c r="P1628" s="12"/>
      <c r="Q1628" s="12"/>
      <c r="R1628" s="12"/>
      <c r="S1628" s="12"/>
    </row>
    <row r="1629" spans="1:19" s="1" customFormat="1" x14ac:dyDescent="0.4">
      <c r="A1629" s="12"/>
      <c r="B1629" s="12"/>
      <c r="C1629" s="42"/>
      <c r="D1629" s="12"/>
      <c r="E1629" s="12"/>
      <c r="F1629" s="12"/>
      <c r="G1629" s="12"/>
      <c r="H1629" s="12"/>
      <c r="I1629" s="12"/>
      <c r="J1629" s="12"/>
      <c r="K1629" s="12"/>
      <c r="L1629" s="12"/>
      <c r="M1629" s="49"/>
      <c r="N1629" s="49"/>
      <c r="O1629" s="12"/>
      <c r="P1629" s="12"/>
      <c r="Q1629" s="12"/>
      <c r="R1629" s="12"/>
      <c r="S1629" s="12"/>
    </row>
    <row r="1630" spans="1:19" s="1" customFormat="1" x14ac:dyDescent="0.4">
      <c r="A1630" s="12"/>
      <c r="B1630" s="12"/>
      <c r="C1630" s="42"/>
      <c r="D1630" s="12"/>
      <c r="E1630" s="12"/>
      <c r="F1630" s="12"/>
      <c r="G1630" s="12"/>
      <c r="H1630" s="12"/>
      <c r="I1630" s="12"/>
      <c r="J1630" s="12"/>
      <c r="K1630" s="12"/>
      <c r="L1630" s="12"/>
      <c r="M1630" s="49"/>
      <c r="N1630" s="49"/>
      <c r="O1630" s="12"/>
      <c r="P1630" s="12"/>
      <c r="Q1630" s="12"/>
      <c r="R1630" s="12"/>
      <c r="S1630" s="12"/>
    </row>
    <row r="1631" spans="1:19" s="1" customFormat="1" x14ac:dyDescent="0.4">
      <c r="A1631" s="12"/>
      <c r="B1631" s="12"/>
      <c r="C1631" s="42"/>
      <c r="D1631" s="12"/>
      <c r="E1631" s="12"/>
      <c r="F1631" s="12"/>
      <c r="G1631" s="12"/>
      <c r="H1631" s="12"/>
      <c r="I1631" s="12"/>
      <c r="J1631" s="12"/>
      <c r="K1631" s="12"/>
      <c r="L1631" s="12"/>
      <c r="M1631" s="49"/>
      <c r="N1631" s="49"/>
      <c r="O1631" s="12"/>
      <c r="P1631" s="12"/>
      <c r="Q1631" s="12"/>
      <c r="R1631" s="12"/>
      <c r="S1631" s="12"/>
    </row>
    <row r="1632" spans="1:19" s="1" customFormat="1" x14ac:dyDescent="0.4">
      <c r="A1632" s="12"/>
      <c r="B1632" s="12"/>
      <c r="C1632" s="42"/>
      <c r="D1632" s="12"/>
      <c r="E1632" s="12"/>
      <c r="F1632" s="12"/>
      <c r="G1632" s="12"/>
      <c r="H1632" s="12"/>
      <c r="I1632" s="12"/>
      <c r="J1632" s="12"/>
      <c r="K1632" s="12"/>
      <c r="L1632" s="12"/>
      <c r="M1632" s="49"/>
      <c r="N1632" s="49"/>
      <c r="O1632" s="12"/>
      <c r="P1632" s="12"/>
      <c r="Q1632" s="12"/>
      <c r="R1632" s="12"/>
      <c r="S1632" s="12"/>
    </row>
    <row r="1633" spans="1:19" s="1" customFormat="1" x14ac:dyDescent="0.4">
      <c r="A1633" s="12"/>
      <c r="B1633" s="12"/>
      <c r="C1633" s="42"/>
      <c r="D1633" s="12"/>
      <c r="E1633" s="12"/>
      <c r="F1633" s="12"/>
      <c r="G1633" s="12"/>
      <c r="H1633" s="12"/>
      <c r="I1633" s="12"/>
      <c r="J1633" s="12"/>
      <c r="K1633" s="12"/>
      <c r="L1633" s="12"/>
      <c r="M1633" s="49"/>
      <c r="N1633" s="49"/>
      <c r="O1633" s="12"/>
      <c r="P1633" s="12"/>
      <c r="Q1633" s="12"/>
      <c r="R1633" s="12"/>
      <c r="S1633" s="12"/>
    </row>
    <row r="1634" spans="1:19" s="1" customFormat="1" x14ac:dyDescent="0.4">
      <c r="A1634" s="12"/>
      <c r="B1634" s="12"/>
      <c r="C1634" s="42"/>
      <c r="D1634" s="12"/>
      <c r="E1634" s="12"/>
      <c r="F1634" s="12"/>
      <c r="G1634" s="12"/>
      <c r="H1634" s="12"/>
      <c r="I1634" s="12"/>
      <c r="J1634" s="12"/>
      <c r="K1634" s="12"/>
      <c r="L1634" s="12"/>
      <c r="M1634" s="49"/>
      <c r="N1634" s="49"/>
      <c r="O1634" s="12"/>
      <c r="P1634" s="12"/>
      <c r="Q1634" s="12"/>
      <c r="R1634" s="12"/>
      <c r="S1634" s="12"/>
    </row>
    <row r="1635" spans="1:19" s="1" customFormat="1" x14ac:dyDescent="0.4">
      <c r="A1635" s="12"/>
      <c r="B1635" s="12"/>
      <c r="C1635" s="42"/>
      <c r="D1635" s="12"/>
      <c r="E1635" s="12"/>
      <c r="F1635" s="12"/>
      <c r="G1635" s="12"/>
      <c r="H1635" s="12"/>
      <c r="I1635" s="12"/>
      <c r="J1635" s="12"/>
      <c r="K1635" s="12"/>
      <c r="L1635" s="12"/>
      <c r="M1635" s="49"/>
      <c r="N1635" s="49"/>
      <c r="O1635" s="12"/>
      <c r="P1635" s="12"/>
      <c r="Q1635" s="12"/>
      <c r="R1635" s="12"/>
      <c r="S1635" s="12"/>
    </row>
    <row r="1636" spans="1:19" s="1" customFormat="1" x14ac:dyDescent="0.4">
      <c r="A1636" s="12"/>
      <c r="B1636" s="12"/>
      <c r="C1636" s="42"/>
      <c r="D1636" s="12"/>
      <c r="E1636" s="12"/>
      <c r="F1636" s="12"/>
      <c r="G1636" s="12"/>
      <c r="H1636" s="12"/>
      <c r="I1636" s="12"/>
      <c r="J1636" s="12"/>
      <c r="K1636" s="12"/>
      <c r="L1636" s="12"/>
      <c r="M1636" s="49"/>
      <c r="N1636" s="49"/>
      <c r="O1636" s="12"/>
      <c r="P1636" s="12"/>
      <c r="Q1636" s="12"/>
      <c r="R1636" s="12"/>
      <c r="S1636" s="12"/>
    </row>
    <row r="1637" spans="1:19" s="1" customFormat="1" x14ac:dyDescent="0.4">
      <c r="A1637" s="12"/>
      <c r="B1637" s="12"/>
      <c r="C1637" s="42"/>
      <c r="D1637" s="12"/>
      <c r="E1637" s="12"/>
      <c r="F1637" s="12"/>
      <c r="G1637" s="12"/>
      <c r="H1637" s="12"/>
      <c r="I1637" s="12"/>
      <c r="J1637" s="12"/>
      <c r="K1637" s="12"/>
      <c r="L1637" s="12"/>
      <c r="M1637" s="49"/>
      <c r="N1637" s="49"/>
      <c r="O1637" s="12"/>
      <c r="P1637" s="12"/>
      <c r="Q1637" s="12"/>
      <c r="R1637" s="12"/>
      <c r="S1637" s="12"/>
    </row>
    <row r="1638" spans="1:19" s="1" customFormat="1" x14ac:dyDescent="0.4">
      <c r="A1638" s="12"/>
      <c r="B1638" s="12"/>
      <c r="C1638" s="42"/>
      <c r="D1638" s="12"/>
      <c r="E1638" s="12"/>
      <c r="F1638" s="12"/>
      <c r="G1638" s="12"/>
      <c r="H1638" s="12"/>
      <c r="I1638" s="12"/>
      <c r="J1638" s="12"/>
      <c r="K1638" s="12"/>
      <c r="L1638" s="12"/>
      <c r="M1638" s="49"/>
      <c r="N1638" s="49"/>
      <c r="O1638" s="12"/>
      <c r="P1638" s="12"/>
      <c r="Q1638" s="12"/>
      <c r="R1638" s="12"/>
      <c r="S1638" s="12"/>
    </row>
    <row r="1639" spans="1:19" s="1" customFormat="1" x14ac:dyDescent="0.4">
      <c r="A1639" s="12"/>
      <c r="B1639" s="12"/>
      <c r="C1639" s="42"/>
      <c r="D1639" s="12"/>
      <c r="E1639" s="12"/>
      <c r="F1639" s="12"/>
      <c r="G1639" s="12"/>
      <c r="H1639" s="12"/>
      <c r="I1639" s="12"/>
      <c r="J1639" s="12"/>
      <c r="K1639" s="12"/>
      <c r="L1639" s="12"/>
      <c r="M1639" s="49"/>
      <c r="N1639" s="49"/>
      <c r="O1639" s="12"/>
      <c r="P1639" s="12"/>
      <c r="Q1639" s="12"/>
      <c r="R1639" s="12"/>
      <c r="S1639" s="12"/>
    </row>
    <row r="1640" spans="1:19" s="1" customFormat="1" x14ac:dyDescent="0.4">
      <c r="A1640" s="12"/>
      <c r="B1640" s="12"/>
      <c r="C1640" s="42"/>
      <c r="D1640" s="12"/>
      <c r="E1640" s="12"/>
      <c r="F1640" s="12"/>
      <c r="G1640" s="12"/>
      <c r="H1640" s="12"/>
      <c r="I1640" s="12"/>
      <c r="J1640" s="12"/>
      <c r="K1640" s="12"/>
      <c r="L1640" s="12"/>
      <c r="M1640" s="49"/>
      <c r="N1640" s="49"/>
      <c r="O1640" s="12"/>
      <c r="P1640" s="12"/>
      <c r="Q1640" s="12"/>
      <c r="R1640" s="12"/>
      <c r="S1640" s="12"/>
    </row>
    <row r="1641" spans="1:19" s="1" customFormat="1" x14ac:dyDescent="0.4">
      <c r="A1641" s="12"/>
      <c r="B1641" s="12"/>
      <c r="C1641" s="42"/>
      <c r="D1641" s="12"/>
      <c r="E1641" s="12"/>
      <c r="F1641" s="12"/>
      <c r="G1641" s="12"/>
      <c r="H1641" s="12"/>
      <c r="I1641" s="12"/>
      <c r="J1641" s="12"/>
      <c r="K1641" s="12"/>
      <c r="L1641" s="12"/>
      <c r="M1641" s="49"/>
      <c r="N1641" s="49"/>
      <c r="O1641" s="12"/>
      <c r="P1641" s="12"/>
      <c r="Q1641" s="12"/>
      <c r="R1641" s="12"/>
      <c r="S1641" s="12"/>
    </row>
    <row r="1642" spans="1:19" s="1" customFormat="1" x14ac:dyDescent="0.4">
      <c r="A1642" s="12"/>
      <c r="B1642" s="12"/>
      <c r="C1642" s="42"/>
      <c r="D1642" s="12"/>
      <c r="E1642" s="12"/>
      <c r="F1642" s="12"/>
      <c r="G1642" s="12"/>
      <c r="H1642" s="12"/>
      <c r="I1642" s="12"/>
      <c r="J1642" s="12"/>
      <c r="K1642" s="12"/>
      <c r="L1642" s="12"/>
      <c r="M1642" s="49"/>
      <c r="N1642" s="49"/>
      <c r="O1642" s="12"/>
      <c r="P1642" s="12"/>
      <c r="Q1642" s="12"/>
      <c r="R1642" s="12"/>
      <c r="S1642" s="12"/>
    </row>
    <row r="1643" spans="1:19" s="1" customFormat="1" x14ac:dyDescent="0.4">
      <c r="A1643" s="12"/>
      <c r="B1643" s="12"/>
      <c r="C1643" s="42"/>
      <c r="D1643" s="12"/>
      <c r="E1643" s="12"/>
      <c r="F1643" s="12"/>
      <c r="G1643" s="12"/>
      <c r="H1643" s="12"/>
      <c r="I1643" s="12"/>
      <c r="J1643" s="12"/>
      <c r="K1643" s="12"/>
      <c r="L1643" s="12"/>
      <c r="M1643" s="49"/>
      <c r="N1643" s="49"/>
      <c r="O1643" s="12"/>
      <c r="P1643" s="12"/>
      <c r="Q1643" s="12"/>
      <c r="R1643" s="12"/>
      <c r="S1643" s="12"/>
    </row>
    <row r="1644" spans="1:19" s="1" customFormat="1" x14ac:dyDescent="0.4">
      <c r="A1644" s="12"/>
      <c r="B1644" s="12"/>
      <c r="C1644" s="42"/>
      <c r="D1644" s="12"/>
      <c r="E1644" s="12"/>
      <c r="F1644" s="12"/>
      <c r="G1644" s="12"/>
      <c r="H1644" s="12"/>
      <c r="I1644" s="12"/>
      <c r="J1644" s="12"/>
      <c r="K1644" s="12"/>
      <c r="L1644" s="12"/>
      <c r="M1644" s="49"/>
      <c r="N1644" s="49"/>
      <c r="O1644" s="12"/>
      <c r="P1644" s="12"/>
      <c r="Q1644" s="12"/>
      <c r="R1644" s="12"/>
      <c r="S1644" s="12"/>
    </row>
    <row r="1645" spans="1:19" s="1" customFormat="1" x14ac:dyDescent="0.4">
      <c r="A1645" s="12"/>
      <c r="B1645" s="12"/>
      <c r="C1645" s="42"/>
      <c r="D1645" s="12"/>
      <c r="E1645" s="12"/>
      <c r="F1645" s="12"/>
      <c r="G1645" s="12"/>
      <c r="H1645" s="12"/>
      <c r="I1645" s="12"/>
      <c r="J1645" s="12"/>
      <c r="K1645" s="12"/>
      <c r="L1645" s="12"/>
      <c r="M1645" s="49"/>
      <c r="N1645" s="49"/>
      <c r="O1645" s="12"/>
      <c r="P1645" s="12"/>
      <c r="Q1645" s="12"/>
      <c r="R1645" s="12"/>
      <c r="S1645" s="12"/>
    </row>
    <row r="1646" spans="1:19" s="1" customFormat="1" x14ac:dyDescent="0.4">
      <c r="A1646" s="12"/>
      <c r="B1646" s="12"/>
      <c r="C1646" s="42"/>
      <c r="D1646" s="12"/>
      <c r="E1646" s="12"/>
      <c r="F1646" s="12"/>
      <c r="G1646" s="12"/>
      <c r="H1646" s="12"/>
      <c r="I1646" s="12"/>
      <c r="J1646" s="12"/>
      <c r="K1646" s="12"/>
      <c r="L1646" s="12"/>
      <c r="M1646" s="49"/>
      <c r="N1646" s="49"/>
      <c r="O1646" s="12"/>
      <c r="P1646" s="12"/>
      <c r="Q1646" s="12"/>
      <c r="R1646" s="12"/>
      <c r="S1646" s="12"/>
    </row>
    <row r="1647" spans="1:19" s="1" customFormat="1" x14ac:dyDescent="0.4">
      <c r="A1647" s="12"/>
      <c r="B1647" s="12"/>
      <c r="C1647" s="42"/>
      <c r="D1647" s="12"/>
      <c r="E1647" s="12"/>
      <c r="F1647" s="12"/>
      <c r="G1647" s="12"/>
      <c r="H1647" s="12"/>
      <c r="I1647" s="12"/>
      <c r="J1647" s="12"/>
      <c r="K1647" s="12"/>
      <c r="L1647" s="12"/>
      <c r="M1647" s="49"/>
      <c r="N1647" s="49"/>
      <c r="O1647" s="12"/>
      <c r="P1647" s="12"/>
      <c r="Q1647" s="12"/>
      <c r="R1647" s="12"/>
      <c r="S1647" s="12"/>
    </row>
    <row r="1648" spans="1:19" s="1" customFormat="1" x14ac:dyDescent="0.4">
      <c r="A1648" s="12"/>
      <c r="B1648" s="12"/>
      <c r="C1648" s="42"/>
      <c r="D1648" s="12"/>
      <c r="E1648" s="12"/>
      <c r="F1648" s="12"/>
      <c r="G1648" s="12"/>
      <c r="H1648" s="12"/>
      <c r="I1648" s="12"/>
      <c r="J1648" s="12"/>
      <c r="K1648" s="12"/>
      <c r="L1648" s="12"/>
      <c r="M1648" s="49"/>
      <c r="N1648" s="49"/>
      <c r="O1648" s="12"/>
      <c r="P1648" s="12"/>
      <c r="Q1648" s="12"/>
      <c r="R1648" s="12"/>
      <c r="S1648" s="12"/>
    </row>
    <row r="1649" spans="1:19" s="1" customFormat="1" x14ac:dyDescent="0.4">
      <c r="A1649" s="12"/>
      <c r="B1649" s="12"/>
      <c r="C1649" s="42"/>
      <c r="D1649" s="12"/>
      <c r="E1649" s="12"/>
      <c r="F1649" s="12"/>
      <c r="G1649" s="12"/>
      <c r="H1649" s="12"/>
      <c r="I1649" s="12"/>
      <c r="J1649" s="12"/>
      <c r="K1649" s="12"/>
      <c r="L1649" s="12"/>
      <c r="M1649" s="49"/>
      <c r="N1649" s="49"/>
      <c r="O1649" s="12"/>
      <c r="P1649" s="12"/>
      <c r="Q1649" s="12"/>
      <c r="R1649" s="12"/>
      <c r="S1649" s="12"/>
    </row>
    <row r="1650" spans="1:19" s="1" customFormat="1" x14ac:dyDescent="0.4">
      <c r="A1650" s="12"/>
      <c r="B1650" s="12"/>
      <c r="C1650" s="42"/>
      <c r="D1650" s="12"/>
      <c r="E1650" s="12"/>
      <c r="F1650" s="12"/>
      <c r="G1650" s="12"/>
      <c r="H1650" s="12"/>
      <c r="I1650" s="12"/>
      <c r="J1650" s="12"/>
      <c r="K1650" s="12"/>
      <c r="L1650" s="12"/>
      <c r="M1650" s="49"/>
      <c r="N1650" s="49"/>
      <c r="O1650" s="12"/>
      <c r="P1650" s="12"/>
      <c r="Q1650" s="12"/>
      <c r="R1650" s="12"/>
      <c r="S1650" s="12"/>
    </row>
    <row r="1651" spans="1:19" s="1" customFormat="1" x14ac:dyDescent="0.4">
      <c r="A1651" s="12"/>
      <c r="B1651" s="12"/>
      <c r="C1651" s="42"/>
      <c r="D1651" s="12"/>
      <c r="E1651" s="12"/>
      <c r="F1651" s="12"/>
      <c r="G1651" s="12"/>
      <c r="H1651" s="12"/>
      <c r="I1651" s="12"/>
      <c r="J1651" s="12"/>
      <c r="K1651" s="12"/>
      <c r="L1651" s="12"/>
      <c r="M1651" s="49"/>
      <c r="N1651" s="49"/>
      <c r="O1651" s="12"/>
      <c r="P1651" s="12"/>
      <c r="Q1651" s="12"/>
      <c r="R1651" s="12"/>
      <c r="S1651" s="12"/>
    </row>
    <row r="1652" spans="1:19" s="1" customFormat="1" x14ac:dyDescent="0.4">
      <c r="A1652" s="12"/>
      <c r="B1652" s="12"/>
      <c r="C1652" s="42"/>
      <c r="D1652" s="12"/>
      <c r="E1652" s="12"/>
      <c r="F1652" s="12"/>
      <c r="G1652" s="12"/>
      <c r="H1652" s="12"/>
      <c r="I1652" s="12"/>
      <c r="J1652" s="12"/>
      <c r="K1652" s="12"/>
      <c r="L1652" s="12"/>
      <c r="M1652" s="49"/>
      <c r="N1652" s="49"/>
      <c r="O1652" s="12"/>
      <c r="P1652" s="12"/>
      <c r="Q1652" s="12"/>
      <c r="R1652" s="12"/>
      <c r="S1652" s="12"/>
    </row>
    <row r="1653" spans="1:19" s="1" customFormat="1" x14ac:dyDescent="0.4">
      <c r="A1653" s="12"/>
      <c r="B1653" s="12"/>
      <c r="C1653" s="42"/>
      <c r="D1653" s="12"/>
      <c r="E1653" s="12"/>
      <c r="F1653" s="12"/>
      <c r="G1653" s="12"/>
      <c r="H1653" s="12"/>
      <c r="I1653" s="12"/>
      <c r="J1653" s="12"/>
      <c r="K1653" s="12"/>
      <c r="L1653" s="12"/>
      <c r="M1653" s="49"/>
      <c r="N1653" s="49"/>
      <c r="O1653" s="12"/>
      <c r="P1653" s="12"/>
      <c r="Q1653" s="12"/>
      <c r="R1653" s="12"/>
      <c r="S1653" s="12"/>
    </row>
    <row r="1654" spans="1:19" s="1" customFormat="1" x14ac:dyDescent="0.4">
      <c r="A1654" s="12"/>
      <c r="B1654" s="12"/>
      <c r="C1654" s="42"/>
      <c r="D1654" s="12"/>
      <c r="E1654" s="12"/>
      <c r="F1654" s="12"/>
      <c r="G1654" s="12"/>
      <c r="H1654" s="12"/>
      <c r="I1654" s="12"/>
      <c r="J1654" s="12"/>
      <c r="K1654" s="12"/>
      <c r="L1654" s="12"/>
      <c r="M1654" s="49"/>
      <c r="N1654" s="49"/>
      <c r="O1654" s="12"/>
      <c r="P1654" s="12"/>
      <c r="Q1654" s="12"/>
      <c r="R1654" s="12"/>
      <c r="S1654" s="12"/>
    </row>
    <row r="1655" spans="1:19" s="1" customFormat="1" x14ac:dyDescent="0.4">
      <c r="A1655" s="12"/>
      <c r="B1655" s="12"/>
      <c r="C1655" s="42"/>
      <c r="D1655" s="12"/>
      <c r="E1655" s="12"/>
      <c r="F1655" s="12"/>
      <c r="G1655" s="12"/>
      <c r="H1655" s="12"/>
      <c r="I1655" s="12"/>
      <c r="J1655" s="12"/>
      <c r="K1655" s="12"/>
      <c r="L1655" s="12"/>
      <c r="M1655" s="49"/>
      <c r="N1655" s="49"/>
      <c r="O1655" s="12"/>
      <c r="P1655" s="12"/>
      <c r="Q1655" s="12"/>
      <c r="R1655" s="12"/>
      <c r="S1655" s="12"/>
    </row>
    <row r="1656" spans="1:19" s="1" customFormat="1" x14ac:dyDescent="0.4">
      <c r="A1656" s="12"/>
      <c r="B1656" s="12"/>
      <c r="C1656" s="42"/>
      <c r="D1656" s="12"/>
      <c r="E1656" s="12"/>
      <c r="F1656" s="12"/>
      <c r="G1656" s="12"/>
      <c r="H1656" s="12"/>
      <c r="I1656" s="12"/>
      <c r="J1656" s="12"/>
      <c r="K1656" s="12"/>
      <c r="L1656" s="12"/>
      <c r="M1656" s="49"/>
      <c r="N1656" s="49"/>
      <c r="O1656" s="12"/>
      <c r="P1656" s="12"/>
      <c r="Q1656" s="12"/>
      <c r="R1656" s="12"/>
      <c r="S1656" s="12"/>
    </row>
    <row r="1657" spans="1:19" s="1" customFormat="1" x14ac:dyDescent="0.4">
      <c r="A1657" s="12"/>
      <c r="B1657" s="12"/>
      <c r="C1657" s="42"/>
      <c r="D1657" s="12"/>
      <c r="E1657" s="12"/>
      <c r="F1657" s="12"/>
      <c r="G1657" s="12"/>
      <c r="H1657" s="12"/>
      <c r="I1657" s="12"/>
      <c r="J1657" s="12"/>
      <c r="K1657" s="12"/>
      <c r="L1657" s="12"/>
      <c r="M1657" s="49"/>
      <c r="N1657" s="49"/>
      <c r="O1657" s="12"/>
      <c r="P1657" s="12"/>
      <c r="Q1657" s="12"/>
      <c r="R1657" s="12"/>
      <c r="S1657" s="12"/>
    </row>
    <row r="1658" spans="1:19" s="1" customFormat="1" x14ac:dyDescent="0.4">
      <c r="A1658" s="12"/>
      <c r="B1658" s="12"/>
      <c r="C1658" s="42"/>
      <c r="D1658" s="12"/>
      <c r="E1658" s="12"/>
      <c r="F1658" s="12"/>
      <c r="G1658" s="12"/>
      <c r="H1658" s="12"/>
      <c r="I1658" s="12"/>
      <c r="J1658" s="12"/>
      <c r="K1658" s="12"/>
      <c r="L1658" s="12"/>
      <c r="M1658" s="49"/>
      <c r="N1658" s="49"/>
      <c r="O1658" s="12"/>
      <c r="P1658" s="12"/>
      <c r="Q1658" s="12"/>
      <c r="R1658" s="12"/>
      <c r="S1658" s="12"/>
    </row>
    <row r="1659" spans="1:19" s="1" customFormat="1" x14ac:dyDescent="0.4">
      <c r="A1659" s="12"/>
      <c r="B1659" s="12"/>
      <c r="C1659" s="42"/>
      <c r="D1659" s="12"/>
      <c r="E1659" s="12"/>
      <c r="F1659" s="12"/>
      <c r="G1659" s="12"/>
      <c r="H1659" s="12"/>
      <c r="I1659" s="12"/>
      <c r="J1659" s="12"/>
      <c r="K1659" s="12"/>
      <c r="L1659" s="12"/>
      <c r="M1659" s="49"/>
      <c r="N1659" s="49"/>
      <c r="O1659" s="12"/>
      <c r="P1659" s="12"/>
      <c r="Q1659" s="12"/>
      <c r="R1659" s="12"/>
      <c r="S1659" s="12"/>
    </row>
    <row r="1660" spans="1:19" s="1" customFormat="1" x14ac:dyDescent="0.4">
      <c r="A1660" s="12"/>
      <c r="B1660" s="12"/>
      <c r="C1660" s="42"/>
      <c r="D1660" s="12"/>
      <c r="E1660" s="12"/>
      <c r="F1660" s="12"/>
      <c r="G1660" s="12"/>
      <c r="H1660" s="12"/>
      <c r="I1660" s="12"/>
      <c r="J1660" s="12"/>
      <c r="K1660" s="12"/>
      <c r="L1660" s="12"/>
      <c r="M1660" s="49"/>
      <c r="N1660" s="49"/>
      <c r="O1660" s="12"/>
      <c r="P1660" s="12"/>
      <c r="Q1660" s="12"/>
      <c r="R1660" s="12"/>
      <c r="S1660" s="12"/>
    </row>
    <row r="1661" spans="1:19" s="1" customFormat="1" x14ac:dyDescent="0.4">
      <c r="A1661" s="12"/>
      <c r="B1661" s="12"/>
      <c r="C1661" s="42"/>
      <c r="D1661" s="12"/>
      <c r="E1661" s="12"/>
      <c r="F1661" s="12"/>
      <c r="G1661" s="12"/>
      <c r="H1661" s="12"/>
      <c r="I1661" s="12"/>
      <c r="J1661" s="12"/>
      <c r="K1661" s="12"/>
      <c r="L1661" s="12"/>
      <c r="M1661" s="49"/>
      <c r="N1661" s="49"/>
      <c r="O1661" s="12"/>
      <c r="P1661" s="12"/>
      <c r="Q1661" s="12"/>
      <c r="R1661" s="12"/>
      <c r="S1661" s="12"/>
    </row>
    <row r="1662" spans="1:19" s="1" customFormat="1" x14ac:dyDescent="0.4">
      <c r="A1662" s="12"/>
      <c r="B1662" s="12"/>
      <c r="C1662" s="42"/>
      <c r="D1662" s="12"/>
      <c r="E1662" s="12"/>
      <c r="F1662" s="12"/>
      <c r="G1662" s="12"/>
      <c r="H1662" s="12"/>
      <c r="I1662" s="12"/>
      <c r="J1662" s="12"/>
      <c r="K1662" s="12"/>
      <c r="L1662" s="12"/>
      <c r="M1662" s="49"/>
      <c r="N1662" s="49"/>
      <c r="O1662" s="12"/>
      <c r="P1662" s="12"/>
      <c r="Q1662" s="12"/>
      <c r="R1662" s="12"/>
      <c r="S1662" s="12"/>
    </row>
    <row r="1663" spans="1:19" s="1" customFormat="1" x14ac:dyDescent="0.4">
      <c r="A1663" s="12"/>
      <c r="B1663" s="12"/>
      <c r="C1663" s="42"/>
      <c r="D1663" s="12"/>
      <c r="E1663" s="12"/>
      <c r="F1663" s="12"/>
      <c r="G1663" s="12"/>
      <c r="H1663" s="12"/>
      <c r="I1663" s="12"/>
      <c r="J1663" s="12"/>
      <c r="K1663" s="12"/>
      <c r="L1663" s="12"/>
      <c r="M1663" s="49"/>
      <c r="N1663" s="49"/>
      <c r="O1663" s="12"/>
      <c r="P1663" s="12"/>
      <c r="Q1663" s="12"/>
      <c r="R1663" s="12"/>
      <c r="S1663" s="12"/>
    </row>
    <row r="1664" spans="1:19" s="1" customFormat="1" x14ac:dyDescent="0.4">
      <c r="A1664" s="12"/>
      <c r="B1664" s="12"/>
      <c r="C1664" s="42"/>
      <c r="D1664" s="12"/>
      <c r="E1664" s="12"/>
      <c r="F1664" s="12"/>
      <c r="G1664" s="12"/>
      <c r="H1664" s="12"/>
      <c r="I1664" s="12"/>
      <c r="J1664" s="12"/>
      <c r="K1664" s="12"/>
      <c r="L1664" s="12"/>
      <c r="M1664" s="49"/>
      <c r="N1664" s="49"/>
      <c r="O1664" s="12"/>
      <c r="P1664" s="12"/>
      <c r="Q1664" s="12"/>
      <c r="R1664" s="12"/>
      <c r="S1664" s="12"/>
    </row>
    <row r="1665" spans="1:19" s="1" customFormat="1" x14ac:dyDescent="0.4">
      <c r="A1665" s="12"/>
      <c r="B1665" s="12"/>
      <c r="C1665" s="42"/>
      <c r="D1665" s="12"/>
      <c r="E1665" s="12"/>
      <c r="F1665" s="12"/>
      <c r="G1665" s="12"/>
      <c r="H1665" s="12"/>
      <c r="I1665" s="12"/>
      <c r="J1665" s="12"/>
      <c r="K1665" s="12"/>
      <c r="L1665" s="12"/>
      <c r="M1665" s="49"/>
      <c r="N1665" s="49"/>
      <c r="O1665" s="12"/>
      <c r="P1665" s="12"/>
      <c r="Q1665" s="12"/>
      <c r="R1665" s="12"/>
      <c r="S1665" s="12"/>
    </row>
    <row r="1666" spans="1:19" s="1" customFormat="1" x14ac:dyDescent="0.4">
      <c r="A1666" s="12"/>
      <c r="B1666" s="12"/>
      <c r="C1666" s="42"/>
      <c r="D1666" s="12"/>
      <c r="E1666" s="12"/>
      <c r="F1666" s="12"/>
      <c r="G1666" s="12"/>
      <c r="H1666" s="12"/>
      <c r="I1666" s="12"/>
      <c r="J1666" s="12"/>
      <c r="K1666" s="12"/>
      <c r="L1666" s="12"/>
      <c r="M1666" s="49"/>
      <c r="N1666" s="49"/>
      <c r="O1666" s="12"/>
      <c r="P1666" s="12"/>
      <c r="Q1666" s="12"/>
      <c r="R1666" s="12"/>
      <c r="S1666" s="12"/>
    </row>
    <row r="1667" spans="1:19" s="1" customFormat="1" x14ac:dyDescent="0.4">
      <c r="A1667" s="12"/>
      <c r="B1667" s="12"/>
      <c r="C1667" s="42"/>
      <c r="D1667" s="12"/>
      <c r="E1667" s="12"/>
      <c r="F1667" s="12"/>
      <c r="G1667" s="12"/>
      <c r="H1667" s="12"/>
      <c r="I1667" s="12"/>
      <c r="J1667" s="12"/>
      <c r="K1667" s="12"/>
      <c r="L1667" s="12"/>
      <c r="M1667" s="49"/>
      <c r="N1667" s="49"/>
      <c r="O1667" s="12"/>
      <c r="P1667" s="12"/>
      <c r="Q1667" s="12"/>
      <c r="R1667" s="12"/>
      <c r="S1667" s="12"/>
    </row>
    <row r="1668" spans="1:19" s="1" customFormat="1" x14ac:dyDescent="0.4">
      <c r="A1668" s="12"/>
      <c r="B1668" s="12"/>
      <c r="C1668" s="42"/>
      <c r="D1668" s="12"/>
      <c r="E1668" s="12"/>
      <c r="F1668" s="12"/>
      <c r="G1668" s="12"/>
      <c r="H1668" s="12"/>
      <c r="I1668" s="12"/>
      <c r="J1668" s="12"/>
      <c r="K1668" s="12"/>
      <c r="L1668" s="12"/>
      <c r="M1668" s="49"/>
      <c r="N1668" s="49"/>
      <c r="O1668" s="12"/>
      <c r="P1668" s="12"/>
      <c r="Q1668" s="12"/>
      <c r="R1668" s="12"/>
      <c r="S1668" s="12"/>
    </row>
    <row r="1669" spans="1:19" s="1" customFormat="1" x14ac:dyDescent="0.4">
      <c r="A1669" s="12"/>
      <c r="B1669" s="12"/>
      <c r="C1669" s="42"/>
      <c r="D1669" s="12"/>
      <c r="E1669" s="12"/>
      <c r="F1669" s="12"/>
      <c r="G1669" s="12"/>
      <c r="H1669" s="12"/>
      <c r="I1669" s="12"/>
      <c r="J1669" s="12"/>
      <c r="K1669" s="12"/>
      <c r="L1669" s="12"/>
      <c r="M1669" s="49"/>
      <c r="N1669" s="49"/>
      <c r="O1669" s="12"/>
      <c r="P1669" s="12"/>
      <c r="Q1669" s="12"/>
      <c r="R1669" s="12"/>
      <c r="S1669" s="12"/>
    </row>
    <row r="1670" spans="1:19" s="1" customFormat="1" x14ac:dyDescent="0.4">
      <c r="A1670" s="12"/>
      <c r="B1670" s="12"/>
      <c r="C1670" s="42"/>
      <c r="D1670" s="12"/>
      <c r="E1670" s="12"/>
      <c r="F1670" s="12"/>
      <c r="G1670" s="12"/>
      <c r="H1670" s="12"/>
      <c r="I1670" s="12"/>
      <c r="J1670" s="12"/>
      <c r="K1670" s="12"/>
      <c r="L1670" s="12"/>
      <c r="M1670" s="49"/>
      <c r="N1670" s="49"/>
      <c r="O1670" s="12"/>
      <c r="P1670" s="12"/>
      <c r="Q1670" s="12"/>
      <c r="R1670" s="12"/>
      <c r="S1670" s="12"/>
    </row>
    <row r="1671" spans="1:19" s="1" customFormat="1" x14ac:dyDescent="0.4">
      <c r="A1671" s="12"/>
      <c r="B1671" s="12"/>
      <c r="C1671" s="42"/>
      <c r="D1671" s="12"/>
      <c r="E1671" s="12"/>
      <c r="F1671" s="12"/>
      <c r="G1671" s="12"/>
      <c r="H1671" s="12"/>
      <c r="I1671" s="12"/>
      <c r="J1671" s="12"/>
      <c r="K1671" s="12"/>
      <c r="L1671" s="12"/>
      <c r="M1671" s="49"/>
      <c r="N1671" s="49"/>
      <c r="O1671" s="12"/>
      <c r="P1671" s="12"/>
      <c r="Q1671" s="12"/>
      <c r="R1671" s="12"/>
      <c r="S1671" s="12"/>
    </row>
    <row r="1672" spans="1:19" s="1" customFormat="1" x14ac:dyDescent="0.4">
      <c r="A1672" s="12"/>
      <c r="B1672" s="12"/>
      <c r="C1672" s="42"/>
      <c r="D1672" s="12"/>
      <c r="E1672" s="12"/>
      <c r="F1672" s="12"/>
      <c r="G1672" s="12"/>
      <c r="H1672" s="12"/>
      <c r="I1672" s="12"/>
      <c r="J1672" s="12"/>
      <c r="K1672" s="12"/>
      <c r="L1672" s="12"/>
      <c r="M1672" s="49"/>
      <c r="N1672" s="49"/>
      <c r="O1672" s="12"/>
      <c r="P1672" s="12"/>
      <c r="Q1672" s="12"/>
      <c r="R1672" s="12"/>
      <c r="S1672" s="12"/>
    </row>
    <row r="1673" spans="1:19" s="1" customFormat="1" x14ac:dyDescent="0.4">
      <c r="A1673" s="12"/>
      <c r="B1673" s="12"/>
      <c r="C1673" s="42"/>
      <c r="D1673" s="12"/>
      <c r="E1673" s="12"/>
      <c r="F1673" s="12"/>
      <c r="G1673" s="12"/>
      <c r="H1673" s="12"/>
      <c r="I1673" s="12"/>
      <c r="J1673" s="12"/>
      <c r="K1673" s="12"/>
      <c r="L1673" s="12"/>
      <c r="M1673" s="49"/>
      <c r="N1673" s="49"/>
      <c r="O1673" s="12"/>
      <c r="P1673" s="12"/>
      <c r="Q1673" s="12"/>
      <c r="R1673" s="12"/>
      <c r="S1673" s="12"/>
    </row>
    <row r="1674" spans="1:19" s="1" customFormat="1" x14ac:dyDescent="0.4">
      <c r="A1674" s="12"/>
      <c r="B1674" s="12"/>
      <c r="C1674" s="42"/>
      <c r="D1674" s="12"/>
      <c r="E1674" s="12"/>
      <c r="F1674" s="12"/>
      <c r="G1674" s="12"/>
      <c r="H1674" s="12"/>
      <c r="I1674" s="12"/>
      <c r="J1674" s="12"/>
      <c r="K1674" s="12"/>
      <c r="L1674" s="12"/>
      <c r="M1674" s="49"/>
      <c r="N1674" s="49"/>
      <c r="O1674" s="12"/>
      <c r="P1674" s="12"/>
      <c r="Q1674" s="12"/>
      <c r="R1674" s="12"/>
      <c r="S1674" s="12"/>
    </row>
    <row r="1675" spans="1:19" s="1" customFormat="1" x14ac:dyDescent="0.4">
      <c r="A1675" s="12"/>
      <c r="B1675" s="12"/>
      <c r="C1675" s="42"/>
      <c r="D1675" s="12"/>
      <c r="E1675" s="12"/>
      <c r="F1675" s="12"/>
      <c r="G1675" s="12"/>
      <c r="H1675" s="12"/>
      <c r="I1675" s="12"/>
      <c r="J1675" s="12"/>
      <c r="K1675" s="12"/>
      <c r="L1675" s="12"/>
      <c r="M1675" s="49"/>
      <c r="N1675" s="49"/>
      <c r="O1675" s="12"/>
      <c r="P1675" s="12"/>
      <c r="Q1675" s="12"/>
      <c r="R1675" s="12"/>
      <c r="S1675" s="12"/>
    </row>
    <row r="1676" spans="1:19" s="1" customFormat="1" x14ac:dyDescent="0.4">
      <c r="A1676" s="12"/>
      <c r="B1676" s="12"/>
      <c r="C1676" s="42"/>
      <c r="D1676" s="12"/>
      <c r="E1676" s="12"/>
      <c r="F1676" s="12"/>
      <c r="G1676" s="12"/>
      <c r="H1676" s="12"/>
      <c r="I1676" s="12"/>
      <c r="J1676" s="12"/>
      <c r="K1676" s="12"/>
      <c r="L1676" s="12"/>
      <c r="M1676" s="49"/>
      <c r="N1676" s="49"/>
      <c r="O1676" s="12"/>
      <c r="P1676" s="12"/>
      <c r="Q1676" s="12"/>
      <c r="R1676" s="12"/>
      <c r="S1676" s="12"/>
    </row>
    <row r="1677" spans="1:19" s="1" customFormat="1" x14ac:dyDescent="0.4">
      <c r="A1677" s="12"/>
      <c r="B1677" s="12"/>
      <c r="C1677" s="42"/>
      <c r="D1677" s="12"/>
      <c r="E1677" s="12"/>
      <c r="F1677" s="12"/>
      <c r="G1677" s="12"/>
      <c r="H1677" s="12"/>
      <c r="I1677" s="12"/>
      <c r="J1677" s="12"/>
      <c r="K1677" s="12"/>
      <c r="L1677" s="12"/>
      <c r="M1677" s="49"/>
      <c r="N1677" s="49"/>
      <c r="O1677" s="12"/>
      <c r="P1677" s="12"/>
      <c r="Q1677" s="12"/>
      <c r="R1677" s="12"/>
      <c r="S1677" s="12"/>
    </row>
    <row r="1678" spans="1:19" s="1" customFormat="1" x14ac:dyDescent="0.4">
      <c r="A1678" s="12"/>
      <c r="B1678" s="12"/>
      <c r="C1678" s="42"/>
      <c r="D1678" s="12"/>
      <c r="E1678" s="12"/>
      <c r="F1678" s="12"/>
      <c r="G1678" s="12"/>
      <c r="H1678" s="12"/>
      <c r="I1678" s="12"/>
      <c r="J1678" s="12"/>
      <c r="K1678" s="12"/>
      <c r="L1678" s="12"/>
      <c r="M1678" s="49"/>
      <c r="N1678" s="49"/>
      <c r="O1678" s="12"/>
      <c r="P1678" s="12"/>
      <c r="Q1678" s="12"/>
      <c r="R1678" s="12"/>
      <c r="S1678" s="12"/>
    </row>
    <row r="1679" spans="1:19" s="1" customFormat="1" x14ac:dyDescent="0.4">
      <c r="A1679" s="12"/>
      <c r="B1679" s="12"/>
      <c r="C1679" s="42"/>
      <c r="D1679" s="12"/>
      <c r="E1679" s="12"/>
      <c r="F1679" s="12"/>
      <c r="G1679" s="12"/>
      <c r="H1679" s="12"/>
      <c r="I1679" s="12"/>
      <c r="J1679" s="12"/>
      <c r="K1679" s="12"/>
      <c r="L1679" s="12"/>
      <c r="M1679" s="49"/>
      <c r="N1679" s="49"/>
      <c r="O1679" s="12"/>
      <c r="P1679" s="12"/>
      <c r="Q1679" s="12"/>
      <c r="R1679" s="12"/>
      <c r="S1679" s="12"/>
    </row>
    <row r="1680" spans="1:19" s="1" customFormat="1" x14ac:dyDescent="0.4">
      <c r="A1680" s="12"/>
      <c r="B1680" s="12"/>
      <c r="C1680" s="42"/>
      <c r="D1680" s="12"/>
      <c r="E1680" s="12"/>
      <c r="F1680" s="12"/>
      <c r="G1680" s="12"/>
      <c r="H1680" s="12"/>
      <c r="I1680" s="12"/>
      <c r="J1680" s="12"/>
      <c r="K1680" s="12"/>
      <c r="L1680" s="12"/>
      <c r="M1680" s="49"/>
      <c r="N1680" s="49"/>
      <c r="O1680" s="12"/>
      <c r="P1680" s="12"/>
      <c r="Q1680" s="12"/>
      <c r="R1680" s="12"/>
      <c r="S1680" s="12"/>
    </row>
    <row r="1681" spans="1:19" s="1" customFormat="1" x14ac:dyDescent="0.4">
      <c r="A1681" s="12"/>
      <c r="B1681" s="12"/>
      <c r="C1681" s="42"/>
      <c r="D1681" s="12"/>
      <c r="E1681" s="12"/>
      <c r="F1681" s="12"/>
      <c r="G1681" s="12"/>
      <c r="H1681" s="12"/>
      <c r="I1681" s="12"/>
      <c r="J1681" s="12"/>
      <c r="K1681" s="12"/>
      <c r="L1681" s="12"/>
      <c r="M1681" s="49"/>
      <c r="N1681" s="49"/>
      <c r="O1681" s="12"/>
      <c r="P1681" s="12"/>
      <c r="Q1681" s="12"/>
      <c r="R1681" s="12"/>
      <c r="S1681" s="12"/>
    </row>
    <row r="1682" spans="1:19" s="1" customFormat="1" x14ac:dyDescent="0.4">
      <c r="A1682" s="12"/>
      <c r="B1682" s="12"/>
      <c r="C1682" s="42"/>
      <c r="D1682" s="12"/>
      <c r="E1682" s="12"/>
      <c r="F1682" s="12"/>
      <c r="G1682" s="12"/>
      <c r="H1682" s="12"/>
      <c r="I1682" s="12"/>
      <c r="J1682" s="12"/>
      <c r="K1682" s="12"/>
      <c r="L1682" s="12"/>
      <c r="M1682" s="49"/>
      <c r="N1682" s="49"/>
      <c r="O1682" s="12"/>
      <c r="P1682" s="12"/>
      <c r="Q1682" s="12"/>
      <c r="R1682" s="12"/>
      <c r="S1682" s="12"/>
    </row>
    <row r="1683" spans="1:19" s="1" customFormat="1" x14ac:dyDescent="0.4">
      <c r="A1683" s="12"/>
      <c r="B1683" s="12"/>
      <c r="C1683" s="42"/>
      <c r="D1683" s="12"/>
      <c r="E1683" s="12"/>
      <c r="F1683" s="12"/>
      <c r="G1683" s="12"/>
      <c r="H1683" s="12"/>
      <c r="I1683" s="12"/>
      <c r="J1683" s="12"/>
      <c r="K1683" s="12"/>
      <c r="L1683" s="12"/>
      <c r="M1683" s="49"/>
      <c r="N1683" s="49"/>
      <c r="O1683" s="12"/>
      <c r="P1683" s="12"/>
      <c r="Q1683" s="12"/>
      <c r="R1683" s="12"/>
      <c r="S1683" s="12"/>
    </row>
    <row r="1684" spans="1:19" s="1" customFormat="1" x14ac:dyDescent="0.4">
      <c r="A1684" s="12"/>
      <c r="B1684" s="12"/>
      <c r="C1684" s="42"/>
      <c r="D1684" s="12"/>
      <c r="E1684" s="12"/>
      <c r="F1684" s="12"/>
      <c r="G1684" s="12"/>
      <c r="H1684" s="12"/>
      <c r="I1684" s="12"/>
      <c r="J1684" s="12"/>
      <c r="K1684" s="12"/>
      <c r="L1684" s="12"/>
      <c r="M1684" s="49"/>
      <c r="N1684" s="49"/>
      <c r="O1684" s="12"/>
      <c r="P1684" s="12"/>
      <c r="Q1684" s="12"/>
      <c r="R1684" s="12"/>
      <c r="S1684" s="12"/>
    </row>
    <row r="1685" spans="1:19" s="1" customFormat="1" x14ac:dyDescent="0.4">
      <c r="A1685" s="12"/>
      <c r="B1685" s="12"/>
      <c r="C1685" s="42"/>
      <c r="D1685" s="12"/>
      <c r="E1685" s="12"/>
      <c r="F1685" s="12"/>
      <c r="G1685" s="12"/>
      <c r="H1685" s="12"/>
      <c r="I1685" s="12"/>
      <c r="J1685" s="12"/>
      <c r="K1685" s="12"/>
      <c r="L1685" s="12"/>
      <c r="M1685" s="49"/>
      <c r="N1685" s="49"/>
      <c r="O1685" s="12"/>
      <c r="P1685" s="12"/>
      <c r="Q1685" s="12"/>
      <c r="R1685" s="12"/>
      <c r="S1685" s="12"/>
    </row>
    <row r="1686" spans="1:19" s="1" customFormat="1" x14ac:dyDescent="0.4">
      <c r="A1686" s="12"/>
      <c r="B1686" s="12"/>
      <c r="C1686" s="42"/>
      <c r="D1686" s="12"/>
      <c r="E1686" s="12"/>
      <c r="F1686" s="12"/>
      <c r="G1686" s="12"/>
      <c r="H1686" s="12"/>
      <c r="I1686" s="12"/>
      <c r="J1686" s="12"/>
      <c r="K1686" s="12"/>
      <c r="L1686" s="12"/>
      <c r="M1686" s="49"/>
      <c r="N1686" s="49"/>
      <c r="O1686" s="12"/>
      <c r="P1686" s="12"/>
      <c r="Q1686" s="12"/>
      <c r="R1686" s="12"/>
      <c r="S1686" s="12"/>
    </row>
    <row r="1687" spans="1:19" s="1" customFormat="1" x14ac:dyDescent="0.4">
      <c r="A1687" s="12"/>
      <c r="B1687" s="12"/>
      <c r="C1687" s="42"/>
      <c r="D1687" s="12"/>
      <c r="E1687" s="12"/>
      <c r="F1687" s="12"/>
      <c r="G1687" s="12"/>
      <c r="H1687" s="12"/>
      <c r="I1687" s="12"/>
      <c r="J1687" s="12"/>
      <c r="K1687" s="12"/>
      <c r="L1687" s="12"/>
      <c r="M1687" s="49"/>
      <c r="N1687" s="49"/>
      <c r="O1687" s="12"/>
      <c r="P1687" s="12"/>
      <c r="Q1687" s="12"/>
      <c r="R1687" s="12"/>
      <c r="S1687" s="12"/>
    </row>
    <row r="1688" spans="1:19" s="1" customFormat="1" x14ac:dyDescent="0.4">
      <c r="A1688" s="12"/>
      <c r="B1688" s="12"/>
      <c r="C1688" s="42"/>
      <c r="D1688" s="12"/>
      <c r="E1688" s="12"/>
      <c r="F1688" s="12"/>
      <c r="G1688" s="12"/>
      <c r="H1688" s="12"/>
      <c r="I1688" s="12"/>
      <c r="J1688" s="12"/>
      <c r="K1688" s="12"/>
      <c r="L1688" s="12"/>
      <c r="M1688" s="49"/>
      <c r="N1688" s="49"/>
      <c r="O1688" s="12"/>
      <c r="P1688" s="12"/>
      <c r="Q1688" s="12"/>
      <c r="R1688" s="12"/>
      <c r="S1688" s="12"/>
    </row>
    <row r="1689" spans="1:19" s="1" customFormat="1" x14ac:dyDescent="0.4">
      <c r="A1689" s="12"/>
      <c r="B1689" s="12"/>
      <c r="C1689" s="42"/>
      <c r="D1689" s="12"/>
      <c r="E1689" s="12"/>
      <c r="F1689" s="12"/>
      <c r="G1689" s="12"/>
      <c r="H1689" s="12"/>
      <c r="I1689" s="12"/>
      <c r="J1689" s="12"/>
      <c r="K1689" s="12"/>
      <c r="L1689" s="12"/>
      <c r="M1689" s="49"/>
      <c r="N1689" s="49"/>
      <c r="O1689" s="12"/>
      <c r="P1689" s="12"/>
      <c r="Q1689" s="12"/>
      <c r="R1689" s="12"/>
      <c r="S1689" s="12"/>
    </row>
    <row r="1690" spans="1:19" s="1" customFormat="1" x14ac:dyDescent="0.4">
      <c r="A1690" s="12"/>
      <c r="B1690" s="12"/>
      <c r="C1690" s="42"/>
      <c r="D1690" s="12"/>
      <c r="E1690" s="12"/>
      <c r="F1690" s="12"/>
      <c r="G1690" s="12"/>
      <c r="H1690" s="12"/>
      <c r="I1690" s="12"/>
      <c r="J1690" s="12"/>
      <c r="K1690" s="12"/>
      <c r="L1690" s="12"/>
      <c r="M1690" s="49"/>
      <c r="N1690" s="49"/>
      <c r="O1690" s="12"/>
      <c r="P1690" s="12"/>
      <c r="Q1690" s="12"/>
      <c r="R1690" s="12"/>
      <c r="S1690" s="12"/>
    </row>
    <row r="1691" spans="1:19" s="1" customFormat="1" x14ac:dyDescent="0.4">
      <c r="A1691" s="12"/>
      <c r="B1691" s="12"/>
      <c r="C1691" s="42"/>
      <c r="D1691" s="12"/>
      <c r="E1691" s="12"/>
      <c r="F1691" s="12"/>
      <c r="G1691" s="12"/>
      <c r="H1691" s="12"/>
      <c r="I1691" s="12"/>
      <c r="J1691" s="12"/>
      <c r="K1691" s="12"/>
      <c r="L1691" s="12"/>
      <c r="M1691" s="49"/>
      <c r="N1691" s="49"/>
      <c r="O1691" s="12"/>
      <c r="P1691" s="12"/>
      <c r="Q1691" s="12"/>
      <c r="R1691" s="12"/>
      <c r="S1691" s="12"/>
    </row>
    <row r="1692" spans="1:19" s="1" customFormat="1" x14ac:dyDescent="0.4">
      <c r="A1692" s="12"/>
      <c r="B1692" s="12"/>
      <c r="C1692" s="42"/>
      <c r="D1692" s="12"/>
      <c r="E1692" s="12"/>
      <c r="F1692" s="12"/>
      <c r="G1692" s="12"/>
      <c r="H1692" s="12"/>
      <c r="I1692" s="12"/>
      <c r="J1692" s="12"/>
      <c r="K1692" s="12"/>
      <c r="L1692" s="12"/>
      <c r="M1692" s="49"/>
      <c r="N1692" s="49"/>
      <c r="O1692" s="12"/>
      <c r="P1692" s="12"/>
      <c r="Q1692" s="12"/>
      <c r="R1692" s="12"/>
      <c r="S1692" s="12"/>
    </row>
    <row r="1693" spans="1:19" s="1" customFormat="1" x14ac:dyDescent="0.4">
      <c r="A1693" s="12"/>
      <c r="B1693" s="12"/>
      <c r="C1693" s="42"/>
      <c r="D1693" s="12"/>
      <c r="E1693" s="12"/>
      <c r="F1693" s="12"/>
      <c r="G1693" s="12"/>
      <c r="H1693" s="12"/>
      <c r="I1693" s="12"/>
      <c r="J1693" s="12"/>
      <c r="K1693" s="12"/>
      <c r="L1693" s="12"/>
      <c r="M1693" s="49"/>
      <c r="N1693" s="49"/>
      <c r="O1693" s="12"/>
      <c r="P1693" s="12"/>
      <c r="Q1693" s="12"/>
      <c r="R1693" s="12"/>
      <c r="S1693" s="12"/>
    </row>
    <row r="1694" spans="1:19" s="1" customFormat="1" x14ac:dyDescent="0.4">
      <c r="A1694" s="12"/>
      <c r="B1694" s="12"/>
      <c r="C1694" s="42"/>
      <c r="D1694" s="12"/>
      <c r="E1694" s="12"/>
      <c r="F1694" s="12"/>
      <c r="G1694" s="12"/>
      <c r="H1694" s="12"/>
      <c r="I1694" s="12"/>
      <c r="J1694" s="12"/>
      <c r="K1694" s="12"/>
      <c r="L1694" s="12"/>
      <c r="M1694" s="49"/>
      <c r="N1694" s="49"/>
      <c r="O1694" s="12"/>
      <c r="P1694" s="12"/>
      <c r="Q1694" s="12"/>
      <c r="R1694" s="12"/>
      <c r="S1694" s="12"/>
    </row>
    <row r="1695" spans="1:19" s="1" customFormat="1" x14ac:dyDescent="0.4">
      <c r="A1695" s="12"/>
      <c r="B1695" s="12"/>
      <c r="C1695" s="42"/>
      <c r="D1695" s="12"/>
      <c r="E1695" s="12"/>
      <c r="F1695" s="12"/>
      <c r="G1695" s="12"/>
      <c r="H1695" s="12"/>
      <c r="I1695" s="12"/>
      <c r="J1695" s="12"/>
      <c r="K1695" s="12"/>
      <c r="L1695" s="12"/>
      <c r="M1695" s="49"/>
      <c r="N1695" s="49"/>
      <c r="O1695" s="12"/>
      <c r="P1695" s="12"/>
      <c r="Q1695" s="12"/>
      <c r="R1695" s="12"/>
      <c r="S1695" s="12"/>
    </row>
    <row r="1696" spans="1:19" s="1" customFormat="1" x14ac:dyDescent="0.4">
      <c r="A1696" s="12"/>
      <c r="B1696" s="12"/>
      <c r="C1696" s="42"/>
      <c r="D1696" s="12"/>
      <c r="E1696" s="12"/>
      <c r="F1696" s="12"/>
      <c r="G1696" s="12"/>
      <c r="H1696" s="12"/>
      <c r="I1696" s="12"/>
      <c r="J1696" s="12"/>
      <c r="K1696" s="12"/>
      <c r="L1696" s="12"/>
      <c r="M1696" s="49"/>
      <c r="N1696" s="49"/>
      <c r="O1696" s="12"/>
      <c r="P1696" s="12"/>
      <c r="Q1696" s="12"/>
      <c r="R1696" s="12"/>
      <c r="S1696" s="12"/>
    </row>
    <row r="1697" spans="1:19" s="1" customFormat="1" x14ac:dyDescent="0.4">
      <c r="A1697" s="12"/>
      <c r="B1697" s="12"/>
      <c r="C1697" s="42"/>
      <c r="D1697" s="12"/>
      <c r="E1697" s="12"/>
      <c r="F1697" s="12"/>
      <c r="G1697" s="12"/>
      <c r="H1697" s="12"/>
      <c r="I1697" s="12"/>
      <c r="J1697" s="12"/>
      <c r="K1697" s="12"/>
      <c r="L1697" s="12"/>
      <c r="M1697" s="49"/>
      <c r="N1697" s="49"/>
      <c r="O1697" s="12"/>
      <c r="P1697" s="12"/>
      <c r="Q1697" s="12"/>
      <c r="R1697" s="12"/>
      <c r="S1697" s="12"/>
    </row>
    <row r="1698" spans="1:19" s="1" customFormat="1" x14ac:dyDescent="0.4">
      <c r="A1698" s="12"/>
      <c r="B1698" s="12"/>
      <c r="C1698" s="42"/>
      <c r="D1698" s="12"/>
      <c r="E1698" s="12"/>
      <c r="F1698" s="12"/>
      <c r="G1698" s="12"/>
      <c r="H1698" s="12"/>
      <c r="I1698" s="12"/>
      <c r="J1698" s="12"/>
      <c r="K1698" s="12"/>
      <c r="L1698" s="12"/>
      <c r="M1698" s="49"/>
      <c r="N1698" s="49"/>
      <c r="O1698" s="12"/>
      <c r="P1698" s="12"/>
      <c r="Q1698" s="12"/>
      <c r="R1698" s="12"/>
      <c r="S1698" s="12"/>
    </row>
    <row r="1699" spans="1:19" s="1" customFormat="1" x14ac:dyDescent="0.4">
      <c r="A1699" s="12"/>
      <c r="B1699" s="12"/>
      <c r="C1699" s="42"/>
      <c r="D1699" s="12"/>
      <c r="E1699" s="12"/>
      <c r="F1699" s="12"/>
      <c r="G1699" s="12"/>
      <c r="H1699" s="12"/>
      <c r="I1699" s="12"/>
      <c r="J1699" s="12"/>
      <c r="K1699" s="12"/>
      <c r="L1699" s="12"/>
      <c r="M1699" s="49"/>
      <c r="N1699" s="49"/>
      <c r="O1699" s="12"/>
      <c r="P1699" s="12"/>
      <c r="Q1699" s="12"/>
      <c r="R1699" s="12"/>
      <c r="S1699" s="12"/>
    </row>
    <row r="1700" spans="1:19" s="1" customFormat="1" x14ac:dyDescent="0.4">
      <c r="A1700" s="12"/>
      <c r="B1700" s="12"/>
      <c r="C1700" s="42"/>
      <c r="D1700" s="12"/>
      <c r="E1700" s="12"/>
      <c r="F1700" s="12"/>
      <c r="G1700" s="12"/>
      <c r="H1700" s="12"/>
      <c r="I1700" s="12"/>
      <c r="J1700" s="12"/>
      <c r="K1700" s="12"/>
      <c r="L1700" s="12"/>
      <c r="M1700" s="49"/>
      <c r="N1700" s="49"/>
      <c r="O1700" s="12"/>
      <c r="P1700" s="12"/>
      <c r="Q1700" s="12"/>
      <c r="R1700" s="12"/>
      <c r="S1700" s="12"/>
    </row>
    <row r="1701" spans="1:19" s="1" customFormat="1" x14ac:dyDescent="0.4">
      <c r="A1701" s="12"/>
      <c r="B1701" s="12"/>
      <c r="C1701" s="42"/>
      <c r="D1701" s="12"/>
      <c r="E1701" s="12"/>
      <c r="F1701" s="12"/>
      <c r="G1701" s="12"/>
      <c r="H1701" s="12"/>
      <c r="I1701" s="12"/>
      <c r="J1701" s="12"/>
      <c r="K1701" s="12"/>
      <c r="L1701" s="12"/>
      <c r="M1701" s="49"/>
      <c r="N1701" s="49"/>
      <c r="O1701" s="12"/>
      <c r="P1701" s="12"/>
      <c r="Q1701" s="12"/>
      <c r="R1701" s="12"/>
      <c r="S1701" s="12"/>
    </row>
    <row r="1702" spans="1:19" s="1" customFormat="1" x14ac:dyDescent="0.4">
      <c r="A1702" s="12"/>
      <c r="B1702" s="12"/>
      <c r="C1702" s="42"/>
      <c r="D1702" s="12"/>
      <c r="E1702" s="12"/>
      <c r="F1702" s="12"/>
      <c r="G1702" s="12"/>
      <c r="H1702" s="12"/>
      <c r="I1702" s="12"/>
      <c r="J1702" s="12"/>
      <c r="K1702" s="12"/>
      <c r="L1702" s="12"/>
      <c r="M1702" s="49"/>
      <c r="N1702" s="49"/>
      <c r="O1702" s="12"/>
      <c r="P1702" s="12"/>
      <c r="Q1702" s="12"/>
      <c r="R1702" s="12"/>
      <c r="S1702" s="12"/>
    </row>
    <row r="1703" spans="1:19" s="1" customFormat="1" x14ac:dyDescent="0.4">
      <c r="A1703" s="12"/>
      <c r="B1703" s="12"/>
      <c r="C1703" s="42"/>
      <c r="D1703" s="12"/>
      <c r="E1703" s="12"/>
      <c r="F1703" s="12"/>
      <c r="G1703" s="12"/>
      <c r="H1703" s="12"/>
      <c r="I1703" s="12"/>
      <c r="J1703" s="12"/>
      <c r="K1703" s="12"/>
      <c r="L1703" s="12"/>
      <c r="M1703" s="49"/>
      <c r="N1703" s="49"/>
      <c r="O1703" s="12"/>
      <c r="P1703" s="12"/>
      <c r="Q1703" s="12"/>
      <c r="R1703" s="12"/>
      <c r="S1703" s="12"/>
    </row>
    <row r="1704" spans="1:19" s="1" customFormat="1" x14ac:dyDescent="0.4">
      <c r="A1704" s="12"/>
      <c r="B1704" s="12"/>
      <c r="C1704" s="42"/>
      <c r="D1704" s="12"/>
      <c r="E1704" s="12"/>
      <c r="F1704" s="12"/>
      <c r="G1704" s="12"/>
      <c r="H1704" s="12"/>
      <c r="I1704" s="12"/>
      <c r="J1704" s="12"/>
      <c r="K1704" s="12"/>
      <c r="L1704" s="12"/>
      <c r="M1704" s="49"/>
      <c r="N1704" s="49"/>
      <c r="O1704" s="12"/>
      <c r="P1704" s="12"/>
      <c r="Q1704" s="12"/>
      <c r="R1704" s="12"/>
      <c r="S1704" s="12"/>
    </row>
    <row r="1705" spans="1:19" s="1" customFormat="1" x14ac:dyDescent="0.4">
      <c r="A1705" s="12"/>
      <c r="B1705" s="12"/>
      <c r="C1705" s="42"/>
      <c r="D1705" s="12"/>
      <c r="E1705" s="12"/>
      <c r="F1705" s="12"/>
      <c r="G1705" s="12"/>
      <c r="H1705" s="12"/>
      <c r="I1705" s="12"/>
      <c r="J1705" s="12"/>
      <c r="K1705" s="12"/>
      <c r="L1705" s="12"/>
      <c r="M1705" s="49"/>
      <c r="N1705" s="49"/>
      <c r="O1705" s="12"/>
      <c r="P1705" s="12"/>
      <c r="Q1705" s="12"/>
      <c r="R1705" s="12"/>
      <c r="S1705" s="12"/>
    </row>
    <row r="1706" spans="1:19" s="1" customFormat="1" x14ac:dyDescent="0.4">
      <c r="A1706" s="12"/>
      <c r="B1706" s="12"/>
      <c r="C1706" s="42"/>
      <c r="D1706" s="12"/>
      <c r="E1706" s="12"/>
      <c r="F1706" s="12"/>
      <c r="G1706" s="12"/>
      <c r="H1706" s="12"/>
      <c r="I1706" s="12"/>
      <c r="J1706" s="12"/>
      <c r="K1706" s="12"/>
      <c r="L1706" s="12"/>
      <c r="M1706" s="49"/>
      <c r="N1706" s="49"/>
      <c r="O1706" s="12"/>
      <c r="P1706" s="12"/>
      <c r="Q1706" s="12"/>
      <c r="R1706" s="12"/>
      <c r="S1706" s="12"/>
    </row>
    <row r="1707" spans="1:19" s="1" customFormat="1" x14ac:dyDescent="0.4">
      <c r="A1707" s="12"/>
      <c r="B1707" s="12"/>
      <c r="C1707" s="42"/>
      <c r="D1707" s="12"/>
      <c r="E1707" s="12"/>
      <c r="F1707" s="12"/>
      <c r="G1707" s="12"/>
      <c r="H1707" s="12"/>
      <c r="I1707" s="12"/>
      <c r="J1707" s="12"/>
      <c r="K1707" s="12"/>
      <c r="L1707" s="12"/>
      <c r="M1707" s="49"/>
      <c r="N1707" s="49"/>
      <c r="O1707" s="12"/>
      <c r="P1707" s="12"/>
      <c r="Q1707" s="12"/>
      <c r="R1707" s="12"/>
      <c r="S1707" s="12"/>
    </row>
    <row r="1708" spans="1:19" s="1" customFormat="1" x14ac:dyDescent="0.4">
      <c r="A1708" s="12"/>
      <c r="B1708" s="12"/>
      <c r="C1708" s="42"/>
      <c r="D1708" s="12"/>
      <c r="E1708" s="12"/>
      <c r="F1708" s="12"/>
      <c r="G1708" s="12"/>
      <c r="H1708" s="12"/>
      <c r="I1708" s="12"/>
      <c r="J1708" s="12"/>
      <c r="K1708" s="12"/>
      <c r="L1708" s="12"/>
      <c r="M1708" s="49"/>
      <c r="N1708" s="49"/>
      <c r="O1708" s="12"/>
      <c r="P1708" s="12"/>
      <c r="Q1708" s="12"/>
      <c r="R1708" s="12"/>
      <c r="S1708" s="12"/>
    </row>
    <row r="1709" spans="1:19" s="1" customFormat="1" x14ac:dyDescent="0.4">
      <c r="A1709" s="12"/>
      <c r="B1709" s="12"/>
      <c r="C1709" s="42"/>
      <c r="D1709" s="12"/>
      <c r="E1709" s="12"/>
      <c r="F1709" s="12"/>
      <c r="G1709" s="12"/>
      <c r="H1709" s="12"/>
      <c r="I1709" s="12"/>
      <c r="J1709" s="12"/>
      <c r="K1709" s="12"/>
      <c r="L1709" s="12"/>
      <c r="M1709" s="49"/>
      <c r="N1709" s="49"/>
      <c r="O1709" s="12"/>
      <c r="P1709" s="12"/>
      <c r="Q1709" s="12"/>
      <c r="R1709" s="12"/>
      <c r="S1709" s="12"/>
    </row>
    <row r="1710" spans="1:19" s="1" customFormat="1" x14ac:dyDescent="0.4">
      <c r="A1710" s="12"/>
      <c r="B1710" s="12"/>
      <c r="C1710" s="42"/>
      <c r="D1710" s="12"/>
      <c r="E1710" s="12"/>
      <c r="F1710" s="12"/>
      <c r="G1710" s="12"/>
      <c r="H1710" s="12"/>
      <c r="I1710" s="12"/>
      <c r="J1710" s="12"/>
      <c r="K1710" s="12"/>
      <c r="L1710" s="12"/>
      <c r="M1710" s="49"/>
      <c r="N1710" s="49"/>
      <c r="O1710" s="12"/>
      <c r="P1710" s="12"/>
      <c r="Q1710" s="12"/>
      <c r="R1710" s="12"/>
      <c r="S1710" s="12"/>
    </row>
    <row r="1711" spans="1:19" s="1" customFormat="1" x14ac:dyDescent="0.4">
      <c r="A1711" s="12"/>
      <c r="B1711" s="12"/>
      <c r="C1711" s="42"/>
      <c r="D1711" s="12"/>
      <c r="E1711" s="12"/>
      <c r="F1711" s="12"/>
      <c r="G1711" s="12"/>
      <c r="H1711" s="12"/>
      <c r="I1711" s="12"/>
      <c r="J1711" s="12"/>
      <c r="K1711" s="12"/>
      <c r="L1711" s="12"/>
      <c r="M1711" s="49"/>
      <c r="N1711" s="49"/>
      <c r="O1711" s="12"/>
      <c r="P1711" s="12"/>
      <c r="Q1711" s="12"/>
      <c r="R1711" s="12"/>
      <c r="S1711" s="12"/>
    </row>
    <row r="1712" spans="1:19" s="1" customFormat="1" x14ac:dyDescent="0.4">
      <c r="A1712" s="12"/>
      <c r="B1712" s="12"/>
      <c r="C1712" s="42"/>
      <c r="D1712" s="12"/>
      <c r="E1712" s="12"/>
      <c r="F1712" s="12"/>
      <c r="G1712" s="12"/>
      <c r="H1712" s="12"/>
      <c r="I1712" s="12"/>
      <c r="J1712" s="12"/>
      <c r="K1712" s="12"/>
      <c r="L1712" s="12"/>
      <c r="M1712" s="49"/>
      <c r="N1712" s="49"/>
      <c r="O1712" s="12"/>
      <c r="P1712" s="12"/>
      <c r="Q1712" s="12"/>
      <c r="R1712" s="12"/>
      <c r="S1712" s="12"/>
    </row>
    <row r="1713" spans="1:19" s="1" customFormat="1" x14ac:dyDescent="0.4">
      <c r="A1713" s="12"/>
      <c r="B1713" s="12"/>
      <c r="C1713" s="42"/>
      <c r="D1713" s="12"/>
      <c r="E1713" s="12"/>
      <c r="F1713" s="12"/>
      <c r="G1713" s="12"/>
      <c r="H1713" s="12"/>
      <c r="I1713" s="12"/>
      <c r="J1713" s="12"/>
      <c r="K1713" s="12"/>
      <c r="L1713" s="12"/>
      <c r="M1713" s="49"/>
      <c r="N1713" s="49"/>
      <c r="O1713" s="12"/>
      <c r="P1713" s="12"/>
      <c r="Q1713" s="12"/>
      <c r="R1713" s="12"/>
      <c r="S1713" s="12"/>
    </row>
    <row r="1714" spans="1:19" s="1" customFormat="1" x14ac:dyDescent="0.4">
      <c r="A1714" s="12"/>
      <c r="B1714" s="12"/>
      <c r="C1714" s="42"/>
      <c r="D1714" s="12"/>
      <c r="E1714" s="12"/>
      <c r="F1714" s="12"/>
      <c r="G1714" s="12"/>
      <c r="H1714" s="12"/>
      <c r="I1714" s="12"/>
      <c r="J1714" s="12"/>
      <c r="K1714" s="12"/>
      <c r="L1714" s="12"/>
      <c r="M1714" s="49"/>
      <c r="N1714" s="49"/>
      <c r="O1714" s="12"/>
      <c r="P1714" s="12"/>
      <c r="Q1714" s="12"/>
      <c r="R1714" s="12"/>
      <c r="S1714" s="12"/>
    </row>
    <row r="1715" spans="1:19" s="1" customFormat="1" x14ac:dyDescent="0.4">
      <c r="A1715" s="12"/>
      <c r="B1715" s="12"/>
      <c r="C1715" s="42"/>
      <c r="D1715" s="12"/>
      <c r="E1715" s="12"/>
      <c r="F1715" s="12"/>
      <c r="G1715" s="12"/>
      <c r="H1715" s="12"/>
      <c r="I1715" s="12"/>
      <c r="J1715" s="12"/>
      <c r="K1715" s="12"/>
      <c r="L1715" s="12"/>
      <c r="M1715" s="49"/>
      <c r="N1715" s="49"/>
      <c r="O1715" s="12"/>
      <c r="P1715" s="12"/>
      <c r="Q1715" s="12"/>
      <c r="R1715" s="12"/>
      <c r="S1715" s="12"/>
    </row>
    <row r="1716" spans="1:19" s="1" customFormat="1" x14ac:dyDescent="0.4">
      <c r="A1716" s="12"/>
      <c r="B1716" s="12"/>
      <c r="C1716" s="42"/>
      <c r="D1716" s="12"/>
      <c r="E1716" s="12"/>
      <c r="F1716" s="12"/>
      <c r="G1716" s="12"/>
      <c r="H1716" s="12"/>
      <c r="I1716" s="12"/>
      <c r="J1716" s="12"/>
      <c r="K1716" s="12"/>
      <c r="L1716" s="12"/>
      <c r="M1716" s="49"/>
      <c r="N1716" s="49"/>
      <c r="O1716" s="12"/>
      <c r="P1716" s="12"/>
      <c r="Q1716" s="12"/>
      <c r="R1716" s="12"/>
      <c r="S1716" s="12"/>
    </row>
    <row r="1717" spans="1:19" s="1" customFormat="1" x14ac:dyDescent="0.4">
      <c r="A1717" s="12"/>
      <c r="B1717" s="12"/>
      <c r="C1717" s="42"/>
      <c r="D1717" s="12"/>
      <c r="E1717" s="12"/>
      <c r="F1717" s="12"/>
      <c r="G1717" s="12"/>
      <c r="H1717" s="12"/>
      <c r="I1717" s="12"/>
      <c r="J1717" s="12"/>
      <c r="K1717" s="12"/>
      <c r="L1717" s="12"/>
      <c r="M1717" s="49"/>
      <c r="N1717" s="49"/>
      <c r="O1717" s="12"/>
      <c r="P1717" s="12"/>
      <c r="Q1717" s="12"/>
      <c r="R1717" s="12"/>
      <c r="S1717" s="12"/>
    </row>
    <row r="1718" spans="1:19" s="1" customFormat="1" x14ac:dyDescent="0.4">
      <c r="A1718" s="12"/>
      <c r="B1718" s="12"/>
      <c r="C1718" s="42"/>
      <c r="D1718" s="12"/>
      <c r="E1718" s="12"/>
      <c r="F1718" s="12"/>
      <c r="G1718" s="12"/>
      <c r="H1718" s="12"/>
      <c r="I1718" s="12"/>
      <c r="J1718" s="12"/>
      <c r="K1718" s="12"/>
      <c r="L1718" s="12"/>
      <c r="M1718" s="49"/>
      <c r="N1718" s="49"/>
      <c r="O1718" s="12"/>
      <c r="P1718" s="12"/>
      <c r="Q1718" s="12"/>
      <c r="R1718" s="12"/>
      <c r="S1718" s="12"/>
    </row>
    <row r="1719" spans="1:19" s="1" customFormat="1" x14ac:dyDescent="0.4">
      <c r="A1719" s="12"/>
      <c r="B1719" s="12"/>
      <c r="C1719" s="42"/>
      <c r="D1719" s="12"/>
      <c r="E1719" s="12"/>
      <c r="F1719" s="12"/>
      <c r="G1719" s="12"/>
      <c r="H1719" s="12"/>
      <c r="I1719" s="12"/>
      <c r="J1719" s="12"/>
      <c r="K1719" s="12"/>
      <c r="L1719" s="12"/>
      <c r="M1719" s="49"/>
      <c r="N1719" s="49"/>
      <c r="O1719" s="12"/>
      <c r="P1719" s="12"/>
      <c r="Q1719" s="12"/>
      <c r="R1719" s="12"/>
      <c r="S1719" s="12"/>
    </row>
    <row r="1720" spans="1:19" s="1" customFormat="1" x14ac:dyDescent="0.4">
      <c r="A1720" s="12"/>
      <c r="B1720" s="12"/>
      <c r="C1720" s="42"/>
      <c r="D1720" s="12"/>
      <c r="E1720" s="12"/>
      <c r="F1720" s="12"/>
      <c r="G1720" s="12"/>
      <c r="H1720" s="12"/>
      <c r="I1720" s="12"/>
      <c r="J1720" s="12"/>
      <c r="K1720" s="12"/>
      <c r="L1720" s="12"/>
      <c r="M1720" s="49"/>
      <c r="N1720" s="49"/>
      <c r="O1720" s="12"/>
      <c r="P1720" s="12"/>
      <c r="Q1720" s="12"/>
      <c r="R1720" s="12"/>
      <c r="S1720" s="12"/>
    </row>
    <row r="1721" spans="1:19" s="1" customFormat="1" x14ac:dyDescent="0.4">
      <c r="A1721" s="12"/>
      <c r="B1721" s="12"/>
      <c r="C1721" s="42"/>
      <c r="D1721" s="12"/>
      <c r="E1721" s="12"/>
      <c r="F1721" s="12"/>
      <c r="G1721" s="12"/>
      <c r="H1721" s="12"/>
      <c r="I1721" s="12"/>
      <c r="J1721" s="12"/>
      <c r="K1721" s="12"/>
      <c r="L1721" s="12"/>
      <c r="M1721" s="49"/>
      <c r="N1721" s="49"/>
      <c r="O1721" s="12"/>
      <c r="P1721" s="12"/>
      <c r="Q1721" s="12"/>
      <c r="R1721" s="12"/>
      <c r="S1721" s="12"/>
    </row>
    <row r="1722" spans="1:19" s="1" customFormat="1" x14ac:dyDescent="0.4">
      <c r="A1722" s="12"/>
      <c r="B1722" s="12"/>
      <c r="C1722" s="42"/>
      <c r="D1722" s="12"/>
      <c r="E1722" s="12"/>
      <c r="F1722" s="12"/>
      <c r="G1722" s="12"/>
      <c r="H1722" s="12"/>
      <c r="I1722" s="12"/>
      <c r="J1722" s="12"/>
      <c r="K1722" s="12"/>
      <c r="L1722" s="12"/>
      <c r="M1722" s="49"/>
      <c r="N1722" s="49"/>
      <c r="O1722" s="12"/>
      <c r="P1722" s="12"/>
      <c r="Q1722" s="12"/>
      <c r="R1722" s="12"/>
      <c r="S1722" s="12"/>
    </row>
    <row r="1723" spans="1:19" s="1" customFormat="1" x14ac:dyDescent="0.4">
      <c r="A1723" s="12"/>
      <c r="B1723" s="12"/>
      <c r="C1723" s="42"/>
      <c r="D1723" s="12"/>
      <c r="E1723" s="12"/>
      <c r="F1723" s="12"/>
      <c r="G1723" s="12"/>
      <c r="H1723" s="12"/>
      <c r="I1723" s="12"/>
      <c r="J1723" s="12"/>
      <c r="K1723" s="12"/>
      <c r="L1723" s="12"/>
      <c r="M1723" s="49"/>
      <c r="N1723" s="49"/>
      <c r="O1723" s="12"/>
      <c r="P1723" s="12"/>
      <c r="Q1723" s="12"/>
      <c r="R1723" s="12"/>
      <c r="S1723" s="12"/>
    </row>
    <row r="1724" spans="1:19" s="1" customFormat="1" x14ac:dyDescent="0.4">
      <c r="A1724" s="12"/>
      <c r="B1724" s="12"/>
      <c r="C1724" s="42"/>
      <c r="D1724" s="12"/>
      <c r="E1724" s="12"/>
      <c r="F1724" s="12"/>
      <c r="G1724" s="12"/>
      <c r="H1724" s="12"/>
      <c r="I1724" s="12"/>
      <c r="J1724" s="12"/>
      <c r="K1724" s="12"/>
      <c r="L1724" s="12"/>
      <c r="M1724" s="49"/>
      <c r="N1724" s="49"/>
      <c r="O1724" s="12"/>
      <c r="P1724" s="12"/>
      <c r="Q1724" s="12"/>
      <c r="R1724" s="12"/>
      <c r="S1724" s="12"/>
    </row>
    <row r="1725" spans="1:19" s="1" customFormat="1" x14ac:dyDescent="0.4">
      <c r="A1725" s="12"/>
      <c r="B1725" s="12"/>
      <c r="C1725" s="42"/>
      <c r="D1725" s="12"/>
      <c r="E1725" s="12"/>
      <c r="F1725" s="12"/>
      <c r="G1725" s="12"/>
      <c r="H1725" s="12"/>
      <c r="I1725" s="12"/>
      <c r="J1725" s="12"/>
      <c r="K1725" s="12"/>
      <c r="L1725" s="12"/>
      <c r="M1725" s="49"/>
      <c r="N1725" s="49"/>
      <c r="O1725" s="12"/>
      <c r="P1725" s="12"/>
      <c r="Q1725" s="12"/>
      <c r="R1725" s="12"/>
      <c r="S1725" s="12"/>
    </row>
    <row r="1726" spans="1:19" s="1" customFormat="1" x14ac:dyDescent="0.4">
      <c r="A1726" s="12"/>
      <c r="B1726" s="12"/>
      <c r="C1726" s="42"/>
      <c r="D1726" s="12"/>
      <c r="E1726" s="12"/>
      <c r="F1726" s="12"/>
      <c r="G1726" s="12"/>
      <c r="H1726" s="12"/>
      <c r="I1726" s="12"/>
      <c r="J1726" s="12"/>
      <c r="K1726" s="12"/>
      <c r="L1726" s="12"/>
      <c r="M1726" s="49"/>
      <c r="N1726" s="49"/>
      <c r="O1726" s="12"/>
      <c r="P1726" s="12"/>
      <c r="Q1726" s="12"/>
      <c r="R1726" s="12"/>
      <c r="S1726" s="12"/>
    </row>
    <row r="1727" spans="1:19" s="1" customFormat="1" x14ac:dyDescent="0.4">
      <c r="A1727" s="12"/>
      <c r="B1727" s="12"/>
      <c r="C1727" s="42"/>
      <c r="D1727" s="12"/>
      <c r="E1727" s="12"/>
      <c r="F1727" s="12"/>
      <c r="G1727" s="12"/>
      <c r="H1727" s="12"/>
      <c r="I1727" s="12"/>
      <c r="J1727" s="12"/>
      <c r="K1727" s="12"/>
      <c r="L1727" s="12"/>
      <c r="M1727" s="49"/>
      <c r="N1727" s="49"/>
      <c r="O1727" s="12"/>
      <c r="P1727" s="12"/>
      <c r="Q1727" s="12"/>
      <c r="R1727" s="12"/>
      <c r="S1727" s="12"/>
    </row>
    <row r="1728" spans="1:19" s="1" customFormat="1" x14ac:dyDescent="0.4">
      <c r="A1728" s="12"/>
      <c r="B1728" s="12"/>
      <c r="C1728" s="42"/>
      <c r="D1728" s="12"/>
      <c r="E1728" s="12"/>
      <c r="F1728" s="12"/>
      <c r="G1728" s="12"/>
      <c r="H1728" s="12"/>
      <c r="I1728" s="12"/>
      <c r="J1728" s="12"/>
      <c r="K1728" s="12"/>
      <c r="L1728" s="12"/>
      <c r="M1728" s="49"/>
      <c r="N1728" s="49"/>
      <c r="O1728" s="12"/>
      <c r="P1728" s="12"/>
      <c r="Q1728" s="12"/>
      <c r="R1728" s="12"/>
      <c r="S1728" s="12"/>
    </row>
    <row r="1729" spans="1:19" s="1" customFormat="1" x14ac:dyDescent="0.4">
      <c r="A1729" s="12"/>
      <c r="B1729" s="12"/>
      <c r="C1729" s="42"/>
      <c r="D1729" s="12"/>
      <c r="E1729" s="12"/>
      <c r="F1729" s="12"/>
      <c r="G1729" s="12"/>
      <c r="H1729" s="12"/>
      <c r="I1729" s="12"/>
      <c r="J1729" s="12"/>
      <c r="K1729" s="12"/>
      <c r="L1729" s="12"/>
      <c r="M1729" s="49"/>
      <c r="N1729" s="49"/>
      <c r="O1729" s="12"/>
      <c r="P1729" s="12"/>
      <c r="Q1729" s="12"/>
      <c r="R1729" s="12"/>
      <c r="S1729" s="12"/>
    </row>
    <row r="1730" spans="1:19" s="1" customFormat="1" x14ac:dyDescent="0.4">
      <c r="A1730" s="12"/>
      <c r="B1730" s="12"/>
      <c r="C1730" s="42"/>
      <c r="D1730" s="12"/>
      <c r="E1730" s="12"/>
      <c r="F1730" s="12"/>
      <c r="G1730" s="12"/>
      <c r="H1730" s="12"/>
      <c r="I1730" s="12"/>
      <c r="J1730" s="12"/>
      <c r="K1730" s="12"/>
      <c r="L1730" s="12"/>
      <c r="M1730" s="49"/>
      <c r="N1730" s="49"/>
      <c r="O1730" s="12"/>
      <c r="P1730" s="12"/>
      <c r="Q1730" s="12"/>
      <c r="R1730" s="12"/>
      <c r="S1730" s="12"/>
    </row>
    <row r="1731" spans="1:19" s="1" customFormat="1" x14ac:dyDescent="0.4">
      <c r="A1731" s="12"/>
      <c r="B1731" s="12"/>
      <c r="C1731" s="42"/>
      <c r="D1731" s="12"/>
      <c r="E1731" s="12"/>
      <c r="F1731" s="12"/>
      <c r="G1731" s="12"/>
      <c r="H1731" s="12"/>
      <c r="I1731" s="12"/>
      <c r="J1731" s="12"/>
      <c r="K1731" s="12"/>
      <c r="L1731" s="12"/>
      <c r="M1731" s="49"/>
      <c r="N1731" s="49"/>
      <c r="O1731" s="12"/>
      <c r="P1731" s="12"/>
      <c r="Q1731" s="12"/>
      <c r="R1731" s="12"/>
      <c r="S1731" s="12"/>
    </row>
    <row r="1732" spans="1:19" s="1" customFormat="1" x14ac:dyDescent="0.4">
      <c r="A1732" s="12"/>
      <c r="B1732" s="12"/>
      <c r="C1732" s="42"/>
      <c r="D1732" s="12"/>
      <c r="E1732" s="12"/>
      <c r="F1732" s="12"/>
      <c r="G1732" s="12"/>
      <c r="H1732" s="12"/>
      <c r="I1732" s="12"/>
      <c r="J1732" s="12"/>
      <c r="K1732" s="12"/>
      <c r="L1732" s="12"/>
      <c r="M1732" s="49"/>
      <c r="N1732" s="49"/>
      <c r="O1732" s="12"/>
      <c r="P1732" s="12"/>
      <c r="Q1732" s="12"/>
      <c r="R1732" s="12"/>
      <c r="S1732" s="12"/>
    </row>
    <row r="1733" spans="1:19" s="1" customFormat="1" x14ac:dyDescent="0.4">
      <c r="A1733" s="12"/>
      <c r="B1733" s="12"/>
      <c r="C1733" s="42"/>
      <c r="D1733" s="12"/>
      <c r="E1733" s="12"/>
      <c r="F1733" s="12"/>
      <c r="G1733" s="12"/>
      <c r="H1733" s="12"/>
      <c r="I1733" s="12"/>
      <c r="J1733" s="12"/>
      <c r="K1733" s="12"/>
      <c r="L1733" s="12"/>
      <c r="M1733" s="49"/>
      <c r="N1733" s="49"/>
      <c r="O1733" s="12"/>
      <c r="P1733" s="12"/>
      <c r="Q1733" s="12"/>
      <c r="R1733" s="12"/>
      <c r="S1733" s="12"/>
    </row>
    <row r="1734" spans="1:19" s="1" customFormat="1" x14ac:dyDescent="0.4">
      <c r="A1734" s="12"/>
      <c r="B1734" s="12"/>
      <c r="C1734" s="42"/>
      <c r="D1734" s="12"/>
      <c r="E1734" s="12"/>
      <c r="F1734" s="12"/>
      <c r="G1734" s="12"/>
      <c r="H1734" s="12"/>
      <c r="I1734" s="12"/>
      <c r="J1734" s="12"/>
      <c r="K1734" s="12"/>
      <c r="L1734" s="12"/>
      <c r="M1734" s="49"/>
      <c r="N1734" s="49"/>
      <c r="O1734" s="12"/>
      <c r="P1734" s="12"/>
      <c r="Q1734" s="12"/>
      <c r="R1734" s="12"/>
      <c r="S1734" s="12"/>
    </row>
    <row r="1735" spans="1:19" s="1" customFormat="1" x14ac:dyDescent="0.4">
      <c r="A1735" s="12"/>
      <c r="B1735" s="12"/>
      <c r="C1735" s="42"/>
      <c r="D1735" s="12"/>
      <c r="E1735" s="12"/>
      <c r="F1735" s="12"/>
      <c r="G1735" s="12"/>
      <c r="H1735" s="12"/>
      <c r="I1735" s="12"/>
      <c r="J1735" s="12"/>
      <c r="K1735" s="12"/>
      <c r="L1735" s="12"/>
      <c r="M1735" s="49"/>
      <c r="N1735" s="49"/>
      <c r="O1735" s="12"/>
      <c r="P1735" s="12"/>
      <c r="Q1735" s="12"/>
      <c r="R1735" s="12"/>
      <c r="S1735" s="12"/>
    </row>
    <row r="1736" spans="1:19" s="1" customFormat="1" x14ac:dyDescent="0.4">
      <c r="A1736" s="12"/>
      <c r="B1736" s="12"/>
      <c r="C1736" s="42"/>
      <c r="D1736" s="12"/>
      <c r="E1736" s="12"/>
      <c r="F1736" s="12"/>
      <c r="G1736" s="12"/>
      <c r="H1736" s="12"/>
      <c r="I1736" s="12"/>
      <c r="J1736" s="12"/>
      <c r="K1736" s="12"/>
      <c r="L1736" s="12"/>
      <c r="M1736" s="49"/>
      <c r="N1736" s="49"/>
      <c r="O1736" s="12"/>
      <c r="P1736" s="12"/>
      <c r="Q1736" s="12"/>
      <c r="R1736" s="12"/>
      <c r="S1736" s="12"/>
    </row>
    <row r="1737" spans="1:19" s="1" customFormat="1" x14ac:dyDescent="0.4">
      <c r="A1737" s="12"/>
      <c r="B1737" s="12"/>
      <c r="C1737" s="42"/>
      <c r="D1737" s="12"/>
      <c r="E1737" s="12"/>
      <c r="F1737" s="12"/>
      <c r="G1737" s="12"/>
      <c r="H1737" s="12"/>
      <c r="I1737" s="12"/>
      <c r="J1737" s="12"/>
      <c r="K1737" s="12"/>
      <c r="L1737" s="12"/>
      <c r="M1737" s="49"/>
      <c r="N1737" s="49"/>
      <c r="O1737" s="12"/>
      <c r="P1737" s="12"/>
      <c r="Q1737" s="12"/>
      <c r="R1737" s="12"/>
      <c r="S1737" s="12"/>
    </row>
    <row r="1738" spans="1:19" s="1" customFormat="1" x14ac:dyDescent="0.4">
      <c r="A1738" s="12"/>
      <c r="B1738" s="12"/>
      <c r="C1738" s="42"/>
      <c r="D1738" s="12"/>
      <c r="E1738" s="12"/>
      <c r="F1738" s="12"/>
      <c r="G1738" s="12"/>
      <c r="H1738" s="12"/>
      <c r="I1738" s="12"/>
      <c r="J1738" s="12"/>
      <c r="K1738" s="12"/>
      <c r="L1738" s="12"/>
      <c r="M1738" s="49"/>
      <c r="N1738" s="49"/>
      <c r="O1738" s="12"/>
      <c r="P1738" s="12"/>
      <c r="Q1738" s="12"/>
      <c r="R1738" s="12"/>
      <c r="S1738" s="12"/>
    </row>
    <row r="1739" spans="1:19" s="1" customFormat="1" x14ac:dyDescent="0.4">
      <c r="A1739" s="12"/>
      <c r="B1739" s="12"/>
      <c r="C1739" s="42"/>
      <c r="D1739" s="12"/>
      <c r="E1739" s="12"/>
      <c r="F1739" s="12"/>
      <c r="G1739" s="12"/>
      <c r="H1739" s="12"/>
      <c r="I1739" s="12"/>
      <c r="J1739" s="12"/>
      <c r="K1739" s="12"/>
      <c r="L1739" s="12"/>
      <c r="M1739" s="49"/>
      <c r="N1739" s="49"/>
      <c r="O1739" s="12"/>
      <c r="P1739" s="12"/>
      <c r="Q1739" s="12"/>
      <c r="R1739" s="12"/>
      <c r="S1739" s="12"/>
    </row>
    <row r="1740" spans="1:19" s="1" customFormat="1" x14ac:dyDescent="0.4">
      <c r="A1740" s="12"/>
      <c r="B1740" s="12"/>
      <c r="C1740" s="42"/>
      <c r="D1740" s="12"/>
      <c r="E1740" s="12"/>
      <c r="F1740" s="12"/>
      <c r="G1740" s="12"/>
      <c r="H1740" s="12"/>
      <c r="I1740" s="12"/>
      <c r="J1740" s="12"/>
      <c r="K1740" s="12"/>
      <c r="L1740" s="12"/>
      <c r="M1740" s="49"/>
      <c r="N1740" s="49"/>
      <c r="O1740" s="12"/>
      <c r="P1740" s="12"/>
      <c r="Q1740" s="12"/>
      <c r="R1740" s="12"/>
      <c r="S1740" s="12"/>
    </row>
    <row r="1741" spans="1:19" s="1" customFormat="1" x14ac:dyDescent="0.4">
      <c r="A1741" s="12"/>
      <c r="B1741" s="12"/>
      <c r="C1741" s="42"/>
      <c r="D1741" s="12"/>
      <c r="E1741" s="12"/>
      <c r="F1741" s="12"/>
      <c r="G1741" s="12"/>
      <c r="H1741" s="12"/>
      <c r="I1741" s="12"/>
      <c r="J1741" s="12"/>
      <c r="K1741" s="12"/>
      <c r="L1741" s="12"/>
      <c r="M1741" s="49"/>
      <c r="N1741" s="49"/>
      <c r="O1741" s="12"/>
      <c r="P1741" s="12"/>
      <c r="Q1741" s="12"/>
      <c r="R1741" s="12"/>
      <c r="S1741" s="12"/>
    </row>
    <row r="1742" spans="1:19" s="1" customFormat="1" x14ac:dyDescent="0.4">
      <c r="A1742" s="12"/>
      <c r="B1742" s="12"/>
      <c r="C1742" s="42"/>
      <c r="D1742" s="12"/>
      <c r="E1742" s="12"/>
      <c r="F1742" s="12"/>
      <c r="G1742" s="12"/>
      <c r="H1742" s="12"/>
      <c r="I1742" s="12"/>
      <c r="J1742" s="12"/>
      <c r="K1742" s="12"/>
      <c r="L1742" s="12"/>
      <c r="M1742" s="49"/>
      <c r="N1742" s="49"/>
      <c r="O1742" s="12"/>
      <c r="P1742" s="12"/>
      <c r="Q1742" s="12"/>
      <c r="R1742" s="12"/>
      <c r="S1742" s="12"/>
    </row>
    <row r="1743" spans="1:19" s="1" customFormat="1" x14ac:dyDescent="0.4">
      <c r="A1743" s="12"/>
      <c r="B1743" s="12"/>
      <c r="C1743" s="42"/>
      <c r="D1743" s="12"/>
      <c r="E1743" s="12"/>
      <c r="F1743" s="12"/>
      <c r="G1743" s="12"/>
      <c r="H1743" s="12"/>
      <c r="I1743" s="12"/>
      <c r="J1743" s="12"/>
      <c r="K1743" s="12"/>
      <c r="L1743" s="12"/>
      <c r="M1743" s="49"/>
      <c r="N1743" s="49"/>
      <c r="O1743" s="12"/>
      <c r="P1743" s="12"/>
      <c r="Q1743" s="12"/>
      <c r="R1743" s="12"/>
      <c r="S1743" s="12"/>
    </row>
    <row r="1744" spans="1:19" s="1" customFormat="1" x14ac:dyDescent="0.4">
      <c r="A1744" s="12"/>
      <c r="B1744" s="12"/>
      <c r="C1744" s="42"/>
      <c r="D1744" s="12"/>
      <c r="E1744" s="12"/>
      <c r="F1744" s="12"/>
      <c r="G1744" s="12"/>
      <c r="H1744" s="12"/>
      <c r="I1744" s="12"/>
      <c r="J1744" s="12"/>
      <c r="K1744" s="12"/>
      <c r="L1744" s="12"/>
      <c r="M1744" s="49"/>
      <c r="N1744" s="49"/>
      <c r="O1744" s="12"/>
      <c r="P1744" s="12"/>
      <c r="Q1744" s="12"/>
      <c r="R1744" s="12"/>
      <c r="S1744" s="12"/>
    </row>
    <row r="1745" spans="1:19" s="1" customFormat="1" x14ac:dyDescent="0.4">
      <c r="A1745" s="12"/>
      <c r="B1745" s="12"/>
      <c r="C1745" s="42"/>
      <c r="D1745" s="12"/>
      <c r="E1745" s="12"/>
      <c r="F1745" s="12"/>
      <c r="G1745" s="12"/>
      <c r="H1745" s="12"/>
      <c r="I1745" s="12"/>
      <c r="J1745" s="12"/>
      <c r="K1745" s="12"/>
      <c r="L1745" s="12"/>
      <c r="M1745" s="49"/>
      <c r="N1745" s="49"/>
      <c r="O1745" s="12"/>
      <c r="P1745" s="12"/>
      <c r="Q1745" s="12"/>
      <c r="R1745" s="12"/>
      <c r="S1745" s="12"/>
    </row>
    <row r="1746" spans="1:19" s="1" customFormat="1" x14ac:dyDescent="0.4">
      <c r="A1746" s="12"/>
      <c r="B1746" s="12"/>
      <c r="C1746" s="42"/>
      <c r="D1746" s="12"/>
      <c r="E1746" s="12"/>
      <c r="F1746" s="12"/>
      <c r="G1746" s="12"/>
      <c r="H1746" s="12"/>
      <c r="I1746" s="12"/>
      <c r="J1746" s="12"/>
      <c r="K1746" s="12"/>
      <c r="L1746" s="12"/>
      <c r="M1746" s="49"/>
      <c r="N1746" s="49"/>
      <c r="O1746" s="12"/>
      <c r="P1746" s="12"/>
      <c r="Q1746" s="12"/>
      <c r="R1746" s="12"/>
      <c r="S1746" s="12"/>
    </row>
    <row r="1747" spans="1:19" s="1" customFormat="1" x14ac:dyDescent="0.4">
      <c r="A1747" s="12"/>
      <c r="B1747" s="12"/>
      <c r="C1747" s="42"/>
      <c r="D1747" s="12"/>
      <c r="E1747" s="12"/>
      <c r="F1747" s="12"/>
      <c r="G1747" s="12"/>
      <c r="H1747" s="12"/>
      <c r="I1747" s="12"/>
      <c r="J1747" s="12"/>
      <c r="K1747" s="12"/>
      <c r="L1747" s="12"/>
      <c r="M1747" s="49"/>
      <c r="N1747" s="49"/>
      <c r="O1747" s="12"/>
      <c r="P1747" s="12"/>
      <c r="Q1747" s="12"/>
      <c r="R1747" s="12"/>
      <c r="S1747" s="12"/>
    </row>
    <row r="1748" spans="1:19" s="1" customFormat="1" x14ac:dyDescent="0.4">
      <c r="A1748" s="12"/>
      <c r="B1748" s="12"/>
      <c r="C1748" s="42"/>
      <c r="D1748" s="12"/>
      <c r="E1748" s="12"/>
      <c r="F1748" s="12"/>
      <c r="G1748" s="12"/>
      <c r="H1748" s="12"/>
      <c r="I1748" s="12"/>
      <c r="J1748" s="12"/>
      <c r="K1748" s="12"/>
      <c r="L1748" s="12"/>
      <c r="M1748" s="49"/>
      <c r="N1748" s="49"/>
      <c r="O1748" s="12"/>
      <c r="P1748" s="12"/>
      <c r="Q1748" s="12"/>
      <c r="R1748" s="12"/>
      <c r="S1748" s="12"/>
    </row>
    <row r="1749" spans="1:19" s="1" customFormat="1" x14ac:dyDescent="0.4">
      <c r="A1749" s="12"/>
      <c r="B1749" s="12"/>
      <c r="C1749" s="42"/>
      <c r="D1749" s="12"/>
      <c r="E1749" s="12"/>
      <c r="F1749" s="12"/>
      <c r="G1749" s="12"/>
      <c r="H1749" s="12"/>
      <c r="I1749" s="12"/>
      <c r="J1749" s="12"/>
      <c r="K1749" s="12"/>
      <c r="L1749" s="12"/>
      <c r="M1749" s="49"/>
      <c r="N1749" s="49"/>
      <c r="O1749" s="12"/>
      <c r="P1749" s="12"/>
      <c r="Q1749" s="12"/>
      <c r="R1749" s="12"/>
      <c r="S1749" s="12"/>
    </row>
    <row r="1750" spans="1:19" s="1" customFormat="1" x14ac:dyDescent="0.4">
      <c r="A1750" s="12"/>
      <c r="B1750" s="12"/>
      <c r="C1750" s="42"/>
      <c r="D1750" s="12"/>
      <c r="E1750" s="12"/>
      <c r="F1750" s="12"/>
      <c r="G1750" s="12"/>
      <c r="H1750" s="12"/>
      <c r="I1750" s="12"/>
      <c r="J1750" s="12"/>
      <c r="K1750" s="12"/>
      <c r="L1750" s="12"/>
      <c r="M1750" s="49"/>
      <c r="N1750" s="49"/>
      <c r="O1750" s="12"/>
      <c r="P1750" s="12"/>
      <c r="Q1750" s="12"/>
      <c r="R1750" s="12"/>
      <c r="S1750" s="12"/>
    </row>
    <row r="1751" spans="1:19" s="1" customFormat="1" x14ac:dyDescent="0.4">
      <c r="A1751" s="12"/>
      <c r="B1751" s="12"/>
      <c r="C1751" s="42"/>
      <c r="D1751" s="12"/>
      <c r="E1751" s="12"/>
      <c r="F1751" s="12"/>
      <c r="G1751" s="12"/>
      <c r="H1751" s="12"/>
      <c r="I1751" s="12"/>
      <c r="J1751" s="12"/>
      <c r="K1751" s="12"/>
      <c r="L1751" s="12"/>
      <c r="M1751" s="49"/>
      <c r="N1751" s="49"/>
      <c r="O1751" s="12"/>
      <c r="P1751" s="12"/>
      <c r="Q1751" s="12"/>
      <c r="R1751" s="12"/>
      <c r="S1751" s="12"/>
    </row>
    <row r="1752" spans="1:19" s="1" customFormat="1" x14ac:dyDescent="0.4">
      <c r="A1752" s="12"/>
      <c r="B1752" s="12"/>
      <c r="C1752" s="42"/>
      <c r="D1752" s="12"/>
      <c r="E1752" s="12"/>
      <c r="F1752" s="12"/>
      <c r="G1752" s="12"/>
      <c r="H1752" s="12"/>
      <c r="I1752" s="12"/>
      <c r="J1752" s="12"/>
      <c r="K1752" s="12"/>
      <c r="L1752" s="12"/>
      <c r="M1752" s="49"/>
      <c r="N1752" s="49"/>
      <c r="O1752" s="12"/>
      <c r="P1752" s="12"/>
      <c r="Q1752" s="12"/>
      <c r="R1752" s="12"/>
      <c r="S1752" s="12"/>
    </row>
    <row r="1753" spans="1:19" s="1" customFormat="1" x14ac:dyDescent="0.4">
      <c r="A1753" s="12"/>
      <c r="B1753" s="12"/>
      <c r="C1753" s="42"/>
      <c r="D1753" s="12"/>
      <c r="E1753" s="12"/>
      <c r="F1753" s="12"/>
      <c r="G1753" s="12"/>
      <c r="H1753" s="12"/>
      <c r="I1753" s="12"/>
      <c r="J1753" s="12"/>
      <c r="K1753" s="12"/>
      <c r="L1753" s="12"/>
      <c r="M1753" s="49"/>
      <c r="N1753" s="49"/>
      <c r="O1753" s="12"/>
      <c r="P1753" s="12"/>
      <c r="Q1753" s="12"/>
      <c r="R1753" s="12"/>
      <c r="S1753" s="12"/>
    </row>
    <row r="1754" spans="1:19" s="1" customFormat="1" x14ac:dyDescent="0.4">
      <c r="A1754" s="12"/>
      <c r="B1754" s="12"/>
      <c r="C1754" s="42"/>
      <c r="D1754" s="12"/>
      <c r="E1754" s="12"/>
      <c r="F1754" s="12"/>
      <c r="G1754" s="12"/>
      <c r="H1754" s="12"/>
      <c r="I1754" s="12"/>
      <c r="J1754" s="12"/>
      <c r="K1754" s="12"/>
      <c r="L1754" s="12"/>
      <c r="M1754" s="49"/>
      <c r="N1754" s="49"/>
      <c r="O1754" s="12"/>
      <c r="P1754" s="12"/>
      <c r="Q1754" s="12"/>
      <c r="R1754" s="12"/>
      <c r="S1754" s="12"/>
    </row>
    <row r="1755" spans="1:19" s="1" customFormat="1" x14ac:dyDescent="0.4">
      <c r="A1755" s="12"/>
      <c r="B1755" s="12"/>
      <c r="C1755" s="42"/>
      <c r="D1755" s="12"/>
      <c r="E1755" s="12"/>
      <c r="F1755" s="12"/>
      <c r="G1755" s="12"/>
      <c r="H1755" s="12"/>
      <c r="I1755" s="12"/>
      <c r="J1755" s="12"/>
      <c r="K1755" s="12"/>
      <c r="L1755" s="12"/>
      <c r="M1755" s="49"/>
      <c r="N1755" s="49"/>
      <c r="O1755" s="12"/>
      <c r="P1755" s="12"/>
      <c r="Q1755" s="12"/>
      <c r="R1755" s="12"/>
      <c r="S1755" s="12"/>
    </row>
    <row r="1756" spans="1:19" s="1" customFormat="1" x14ac:dyDescent="0.4">
      <c r="A1756" s="12"/>
      <c r="B1756" s="12"/>
      <c r="C1756" s="42"/>
      <c r="D1756" s="12"/>
      <c r="E1756" s="12"/>
      <c r="F1756" s="12"/>
      <c r="G1756" s="12"/>
      <c r="H1756" s="12"/>
      <c r="I1756" s="12"/>
      <c r="J1756" s="12"/>
      <c r="K1756" s="12"/>
      <c r="L1756" s="12"/>
      <c r="M1756" s="49"/>
      <c r="N1756" s="49"/>
      <c r="O1756" s="12"/>
      <c r="P1756" s="12"/>
      <c r="Q1756" s="12"/>
      <c r="R1756" s="12"/>
      <c r="S1756" s="12"/>
    </row>
    <row r="1757" spans="1:19" s="1" customFormat="1" x14ac:dyDescent="0.4">
      <c r="A1757" s="12"/>
      <c r="B1757" s="12"/>
      <c r="C1757" s="42"/>
      <c r="D1757" s="12"/>
      <c r="E1757" s="12"/>
      <c r="F1757" s="12"/>
      <c r="G1757" s="12"/>
      <c r="H1757" s="12"/>
      <c r="I1757" s="12"/>
      <c r="J1757" s="12"/>
      <c r="K1757" s="12"/>
      <c r="L1757" s="12"/>
      <c r="M1757" s="49"/>
      <c r="N1757" s="49"/>
      <c r="O1757" s="12"/>
      <c r="P1757" s="12"/>
      <c r="Q1757" s="12"/>
      <c r="R1757" s="12"/>
      <c r="S1757" s="12"/>
    </row>
    <row r="1758" spans="1:19" s="1" customFormat="1" x14ac:dyDescent="0.4">
      <c r="A1758" s="12"/>
      <c r="B1758" s="12"/>
      <c r="C1758" s="42"/>
      <c r="D1758" s="12"/>
      <c r="E1758" s="12"/>
      <c r="F1758" s="12"/>
      <c r="G1758" s="12"/>
      <c r="H1758" s="12"/>
      <c r="I1758" s="12"/>
      <c r="J1758" s="12"/>
      <c r="K1758" s="12"/>
      <c r="L1758" s="12"/>
      <c r="M1758" s="49"/>
      <c r="N1758" s="49"/>
      <c r="O1758" s="12"/>
      <c r="P1758" s="12"/>
      <c r="Q1758" s="12"/>
      <c r="R1758" s="12"/>
      <c r="S1758" s="12"/>
    </row>
    <row r="1759" spans="1:19" s="1" customFormat="1" x14ac:dyDescent="0.4">
      <c r="A1759" s="12"/>
      <c r="B1759" s="12"/>
      <c r="C1759" s="42"/>
      <c r="D1759" s="12"/>
      <c r="E1759" s="12"/>
      <c r="F1759" s="12"/>
      <c r="G1759" s="12"/>
      <c r="H1759" s="12"/>
      <c r="I1759" s="12"/>
      <c r="J1759" s="12"/>
      <c r="K1759" s="12"/>
      <c r="L1759" s="12"/>
      <c r="M1759" s="49"/>
      <c r="N1759" s="49"/>
      <c r="O1759" s="12"/>
      <c r="P1759" s="12"/>
      <c r="Q1759" s="12"/>
      <c r="R1759" s="12"/>
      <c r="S1759" s="12"/>
    </row>
    <row r="1760" spans="1:19" s="1" customFormat="1" x14ac:dyDescent="0.4">
      <c r="A1760" s="12"/>
      <c r="B1760" s="12"/>
      <c r="C1760" s="42"/>
      <c r="D1760" s="12"/>
      <c r="E1760" s="12"/>
      <c r="F1760" s="12"/>
      <c r="G1760" s="12"/>
      <c r="H1760" s="12"/>
      <c r="I1760" s="12"/>
      <c r="J1760" s="12"/>
      <c r="K1760" s="12"/>
      <c r="L1760" s="12"/>
      <c r="M1760" s="49"/>
      <c r="N1760" s="49"/>
      <c r="O1760" s="12"/>
      <c r="P1760" s="12"/>
      <c r="Q1760" s="12"/>
      <c r="R1760" s="12"/>
      <c r="S1760" s="12"/>
    </row>
    <row r="1761" spans="1:19" s="1" customFormat="1" x14ac:dyDescent="0.4">
      <c r="A1761" s="12"/>
      <c r="B1761" s="12"/>
      <c r="C1761" s="42"/>
      <c r="D1761" s="12"/>
      <c r="E1761" s="12"/>
      <c r="F1761" s="12"/>
      <c r="G1761" s="12"/>
      <c r="H1761" s="12"/>
      <c r="I1761" s="12"/>
      <c r="J1761" s="12"/>
      <c r="K1761" s="12"/>
      <c r="L1761" s="12"/>
      <c r="M1761" s="49"/>
      <c r="N1761" s="49"/>
      <c r="O1761" s="12"/>
      <c r="P1761" s="12"/>
      <c r="Q1761" s="12"/>
      <c r="R1761" s="12"/>
      <c r="S1761" s="12"/>
    </row>
    <row r="1762" spans="1:19" s="1" customFormat="1" x14ac:dyDescent="0.4">
      <c r="A1762" s="12"/>
      <c r="B1762" s="12"/>
      <c r="C1762" s="42"/>
      <c r="D1762" s="12"/>
      <c r="E1762" s="12"/>
      <c r="F1762" s="12"/>
      <c r="G1762" s="12"/>
      <c r="H1762" s="12"/>
      <c r="I1762" s="12"/>
      <c r="J1762" s="12"/>
      <c r="K1762" s="12"/>
      <c r="L1762" s="12"/>
      <c r="M1762" s="49"/>
      <c r="N1762" s="49"/>
      <c r="O1762" s="12"/>
      <c r="P1762" s="12"/>
      <c r="Q1762" s="12"/>
      <c r="R1762" s="12"/>
      <c r="S1762" s="12"/>
    </row>
    <row r="1763" spans="1:19" s="1" customFormat="1" x14ac:dyDescent="0.4">
      <c r="A1763" s="12"/>
      <c r="B1763" s="12"/>
      <c r="C1763" s="42"/>
      <c r="D1763" s="12"/>
      <c r="E1763" s="12"/>
      <c r="F1763" s="12"/>
      <c r="G1763" s="12"/>
      <c r="H1763" s="12"/>
      <c r="I1763" s="12"/>
      <c r="J1763" s="12"/>
      <c r="K1763" s="12"/>
      <c r="L1763" s="12"/>
      <c r="M1763" s="49"/>
      <c r="N1763" s="49"/>
      <c r="O1763" s="12"/>
      <c r="P1763" s="12"/>
      <c r="Q1763" s="12"/>
      <c r="R1763" s="12"/>
      <c r="S1763" s="12"/>
    </row>
    <row r="1764" spans="1:19" s="1" customFormat="1" x14ac:dyDescent="0.4">
      <c r="A1764" s="12"/>
      <c r="B1764" s="12"/>
      <c r="C1764" s="42"/>
      <c r="D1764" s="12"/>
      <c r="E1764" s="12"/>
      <c r="F1764" s="12"/>
      <c r="G1764" s="12"/>
      <c r="H1764" s="12"/>
      <c r="I1764" s="12"/>
      <c r="J1764" s="12"/>
      <c r="K1764" s="12"/>
      <c r="L1764" s="12"/>
      <c r="M1764" s="49"/>
      <c r="N1764" s="49"/>
      <c r="O1764" s="12"/>
      <c r="P1764" s="12"/>
      <c r="Q1764" s="12"/>
      <c r="R1764" s="12"/>
      <c r="S1764" s="12"/>
    </row>
    <row r="1765" spans="1:19" s="1" customFormat="1" x14ac:dyDescent="0.4">
      <c r="A1765" s="12"/>
      <c r="B1765" s="12"/>
      <c r="C1765" s="42"/>
      <c r="D1765" s="12"/>
      <c r="E1765" s="12"/>
      <c r="F1765" s="12"/>
      <c r="G1765" s="12"/>
      <c r="H1765" s="12"/>
      <c r="I1765" s="12"/>
      <c r="J1765" s="12"/>
      <c r="K1765" s="12"/>
      <c r="L1765" s="12"/>
      <c r="M1765" s="49"/>
      <c r="N1765" s="49"/>
      <c r="O1765" s="12"/>
      <c r="P1765" s="12"/>
      <c r="Q1765" s="12"/>
      <c r="R1765" s="12"/>
      <c r="S1765" s="12"/>
    </row>
    <row r="1766" spans="1:19" s="1" customFormat="1" x14ac:dyDescent="0.4">
      <c r="A1766" s="12"/>
      <c r="B1766" s="12"/>
      <c r="C1766" s="42"/>
      <c r="D1766" s="12"/>
      <c r="E1766" s="12"/>
      <c r="F1766" s="12"/>
      <c r="G1766" s="12"/>
      <c r="H1766" s="12"/>
      <c r="I1766" s="12"/>
      <c r="J1766" s="12"/>
      <c r="K1766" s="12"/>
      <c r="L1766" s="12"/>
      <c r="M1766" s="49"/>
      <c r="N1766" s="49"/>
      <c r="O1766" s="12"/>
      <c r="P1766" s="12"/>
      <c r="Q1766" s="12"/>
      <c r="R1766" s="12"/>
      <c r="S1766" s="12"/>
    </row>
    <row r="1767" spans="1:19" s="1" customFormat="1" x14ac:dyDescent="0.4">
      <c r="A1767" s="12"/>
      <c r="B1767" s="12"/>
      <c r="C1767" s="42"/>
      <c r="D1767" s="12"/>
      <c r="E1767" s="12"/>
      <c r="F1767" s="12"/>
      <c r="G1767" s="12"/>
      <c r="H1767" s="12"/>
      <c r="I1767" s="12"/>
      <c r="J1767" s="12"/>
      <c r="K1767" s="12"/>
      <c r="L1767" s="12"/>
      <c r="M1767" s="49"/>
      <c r="N1767" s="49"/>
      <c r="O1767" s="12"/>
      <c r="P1767" s="12"/>
      <c r="Q1767" s="12"/>
      <c r="R1767" s="12"/>
      <c r="S1767" s="12"/>
    </row>
    <row r="1768" spans="1:19" s="1" customFormat="1" x14ac:dyDescent="0.4">
      <c r="A1768" s="12"/>
      <c r="B1768" s="12"/>
      <c r="C1768" s="42"/>
      <c r="D1768" s="12"/>
      <c r="E1768" s="12"/>
      <c r="F1768" s="12"/>
      <c r="G1768" s="12"/>
      <c r="H1768" s="12"/>
      <c r="I1768" s="12"/>
      <c r="J1768" s="12"/>
      <c r="K1768" s="12"/>
      <c r="L1768" s="12"/>
      <c r="M1768" s="49"/>
      <c r="N1768" s="49"/>
      <c r="O1768" s="12"/>
      <c r="P1768" s="12"/>
      <c r="Q1768" s="12"/>
      <c r="R1768" s="12"/>
      <c r="S1768" s="12"/>
    </row>
    <row r="1769" spans="1:19" s="1" customFormat="1" x14ac:dyDescent="0.4">
      <c r="A1769" s="12"/>
      <c r="B1769" s="12"/>
      <c r="C1769" s="42"/>
      <c r="D1769" s="12"/>
      <c r="E1769" s="12"/>
      <c r="F1769" s="12"/>
      <c r="G1769" s="12"/>
      <c r="H1769" s="12"/>
      <c r="I1769" s="12"/>
      <c r="J1769" s="12"/>
      <c r="K1769" s="12"/>
      <c r="L1769" s="12"/>
      <c r="M1769" s="49"/>
      <c r="N1769" s="49"/>
      <c r="O1769" s="12"/>
      <c r="P1769" s="12"/>
      <c r="Q1769" s="12"/>
      <c r="R1769" s="12"/>
      <c r="S1769" s="12"/>
    </row>
    <row r="1770" spans="1:19" s="1" customFormat="1" x14ac:dyDescent="0.4">
      <c r="A1770" s="12"/>
      <c r="B1770" s="12"/>
      <c r="C1770" s="42"/>
      <c r="D1770" s="12"/>
      <c r="E1770" s="12"/>
      <c r="F1770" s="12"/>
      <c r="G1770" s="12"/>
      <c r="H1770" s="12"/>
      <c r="I1770" s="12"/>
      <c r="J1770" s="12"/>
      <c r="K1770" s="12"/>
      <c r="L1770" s="12"/>
      <c r="M1770" s="49"/>
      <c r="N1770" s="49"/>
      <c r="O1770" s="12"/>
      <c r="P1770" s="12"/>
      <c r="Q1770" s="12"/>
      <c r="R1770" s="12"/>
      <c r="S1770" s="12"/>
    </row>
    <row r="1771" spans="1:19" s="1" customFormat="1" x14ac:dyDescent="0.4">
      <c r="A1771" s="12"/>
      <c r="B1771" s="12"/>
      <c r="C1771" s="42"/>
      <c r="D1771" s="12"/>
      <c r="E1771" s="12"/>
      <c r="F1771" s="12"/>
      <c r="G1771" s="12"/>
      <c r="H1771" s="12"/>
      <c r="I1771" s="12"/>
      <c r="J1771" s="12"/>
      <c r="K1771" s="12"/>
      <c r="L1771" s="12"/>
      <c r="M1771" s="49"/>
      <c r="N1771" s="49"/>
      <c r="O1771" s="12"/>
      <c r="P1771" s="12"/>
      <c r="Q1771" s="12"/>
      <c r="R1771" s="12"/>
      <c r="S1771" s="12"/>
    </row>
    <row r="1772" spans="1:19" s="1" customFormat="1" x14ac:dyDescent="0.4">
      <c r="A1772" s="12"/>
      <c r="B1772" s="12"/>
      <c r="C1772" s="42"/>
      <c r="D1772" s="12"/>
      <c r="E1772" s="12"/>
      <c r="F1772" s="12"/>
      <c r="G1772" s="12"/>
      <c r="H1772" s="12"/>
      <c r="I1772" s="12"/>
      <c r="J1772" s="12"/>
      <c r="K1772" s="12"/>
      <c r="L1772" s="12"/>
      <c r="M1772" s="49"/>
      <c r="N1772" s="49"/>
      <c r="O1772" s="12"/>
      <c r="P1772" s="12"/>
      <c r="Q1772" s="12"/>
      <c r="R1772" s="12"/>
      <c r="S1772" s="12"/>
    </row>
    <row r="1773" spans="1:19" s="1" customFormat="1" x14ac:dyDescent="0.4">
      <c r="A1773" s="12"/>
      <c r="B1773" s="12"/>
      <c r="C1773" s="42"/>
      <c r="D1773" s="12"/>
      <c r="E1773" s="12"/>
      <c r="F1773" s="12"/>
      <c r="G1773" s="12"/>
      <c r="H1773" s="12"/>
      <c r="I1773" s="12"/>
      <c r="J1773" s="12"/>
      <c r="K1773" s="12"/>
      <c r="L1773" s="12"/>
      <c r="M1773" s="49"/>
      <c r="N1773" s="49"/>
      <c r="O1773" s="12"/>
      <c r="P1773" s="12"/>
      <c r="Q1773" s="12"/>
      <c r="R1773" s="12"/>
      <c r="S1773" s="12"/>
    </row>
    <row r="1774" spans="1:19" s="1" customFormat="1" x14ac:dyDescent="0.4">
      <c r="A1774" s="12"/>
      <c r="B1774" s="12"/>
      <c r="C1774" s="42"/>
      <c r="D1774" s="12"/>
      <c r="E1774" s="12"/>
      <c r="F1774" s="12"/>
      <c r="G1774" s="12"/>
      <c r="H1774" s="12"/>
      <c r="I1774" s="12"/>
      <c r="J1774" s="12"/>
      <c r="K1774" s="12"/>
      <c r="L1774" s="12"/>
      <c r="M1774" s="49"/>
      <c r="N1774" s="49"/>
      <c r="O1774" s="12"/>
      <c r="P1774" s="12"/>
      <c r="Q1774" s="12"/>
      <c r="R1774" s="12"/>
      <c r="S1774" s="12"/>
    </row>
    <row r="1775" spans="1:19" s="1" customFormat="1" x14ac:dyDescent="0.4">
      <c r="A1775" s="12"/>
      <c r="B1775" s="12"/>
      <c r="C1775" s="42"/>
      <c r="D1775" s="12"/>
      <c r="E1775" s="12"/>
      <c r="F1775" s="12"/>
      <c r="G1775" s="12"/>
      <c r="H1775" s="12"/>
      <c r="I1775" s="12"/>
      <c r="J1775" s="12"/>
      <c r="K1775" s="12"/>
      <c r="L1775" s="12"/>
      <c r="M1775" s="49"/>
      <c r="N1775" s="49"/>
      <c r="O1775" s="12"/>
      <c r="P1775" s="12"/>
      <c r="Q1775" s="12"/>
      <c r="R1775" s="12"/>
      <c r="S1775" s="12"/>
    </row>
    <row r="1776" spans="1:19" s="1" customFormat="1" x14ac:dyDescent="0.4">
      <c r="A1776" s="12"/>
      <c r="B1776" s="12"/>
      <c r="C1776" s="42"/>
      <c r="D1776" s="12"/>
      <c r="E1776" s="12"/>
      <c r="F1776" s="12"/>
      <c r="G1776" s="12"/>
      <c r="H1776" s="12"/>
      <c r="I1776" s="12"/>
      <c r="J1776" s="12"/>
      <c r="K1776" s="12"/>
      <c r="L1776" s="12"/>
      <c r="M1776" s="49"/>
      <c r="N1776" s="49"/>
      <c r="O1776" s="12"/>
      <c r="P1776" s="12"/>
      <c r="Q1776" s="12"/>
      <c r="R1776" s="12"/>
      <c r="S1776" s="12"/>
    </row>
    <row r="1777" spans="1:19" s="1" customFormat="1" x14ac:dyDescent="0.4">
      <c r="A1777" s="12"/>
      <c r="B1777" s="12"/>
      <c r="C1777" s="42"/>
      <c r="D1777" s="12"/>
      <c r="E1777" s="12"/>
      <c r="F1777" s="12"/>
      <c r="G1777" s="12"/>
      <c r="H1777" s="12"/>
      <c r="I1777" s="12"/>
      <c r="J1777" s="12"/>
      <c r="K1777" s="12"/>
      <c r="L1777" s="12"/>
      <c r="M1777" s="49"/>
      <c r="N1777" s="49"/>
      <c r="O1777" s="12"/>
      <c r="P1777" s="12"/>
      <c r="Q1777" s="12"/>
      <c r="R1777" s="12"/>
      <c r="S1777" s="12"/>
    </row>
    <row r="1778" spans="1:19" s="1" customFormat="1" x14ac:dyDescent="0.4">
      <c r="A1778" s="12"/>
      <c r="B1778" s="12"/>
      <c r="C1778" s="42"/>
      <c r="D1778" s="12"/>
      <c r="E1778" s="12"/>
      <c r="F1778" s="12"/>
      <c r="G1778" s="12"/>
      <c r="H1778" s="12"/>
      <c r="I1778" s="12"/>
      <c r="J1778" s="12"/>
      <c r="K1778" s="12"/>
      <c r="L1778" s="12"/>
      <c r="M1778" s="49"/>
      <c r="N1778" s="49"/>
      <c r="O1778" s="12"/>
      <c r="P1778" s="12"/>
      <c r="Q1778" s="12"/>
      <c r="R1778" s="12"/>
      <c r="S1778" s="12"/>
    </row>
    <row r="1779" spans="1:19" s="1" customFormat="1" x14ac:dyDescent="0.4">
      <c r="A1779" s="12"/>
      <c r="B1779" s="12"/>
      <c r="C1779" s="42"/>
      <c r="D1779" s="12"/>
      <c r="E1779" s="12"/>
      <c r="F1779" s="12"/>
      <c r="G1779" s="12"/>
      <c r="H1779" s="12"/>
      <c r="I1779" s="12"/>
      <c r="J1779" s="12"/>
      <c r="K1779" s="12"/>
      <c r="L1779" s="12"/>
      <c r="M1779" s="49"/>
      <c r="N1779" s="49"/>
      <c r="O1779" s="12"/>
      <c r="P1779" s="12"/>
      <c r="Q1779" s="12"/>
      <c r="R1779" s="12"/>
      <c r="S1779" s="12"/>
    </row>
    <row r="1780" spans="1:19" s="1" customFormat="1" x14ac:dyDescent="0.4">
      <c r="A1780" s="12"/>
      <c r="B1780" s="12"/>
      <c r="C1780" s="42"/>
      <c r="D1780" s="12"/>
      <c r="E1780" s="12"/>
      <c r="F1780" s="12"/>
      <c r="G1780" s="12"/>
      <c r="H1780" s="12"/>
      <c r="I1780" s="12"/>
      <c r="J1780" s="12"/>
      <c r="K1780" s="12"/>
      <c r="L1780" s="12"/>
      <c r="M1780" s="49"/>
      <c r="N1780" s="49"/>
      <c r="O1780" s="12"/>
      <c r="P1780" s="12"/>
      <c r="Q1780" s="12"/>
      <c r="R1780" s="12"/>
      <c r="S1780" s="12"/>
    </row>
    <row r="1781" spans="1:19" s="1" customFormat="1" x14ac:dyDescent="0.4">
      <c r="A1781" s="12"/>
      <c r="B1781" s="12"/>
      <c r="C1781" s="42"/>
      <c r="D1781" s="12"/>
      <c r="E1781" s="12"/>
      <c r="F1781" s="12"/>
      <c r="G1781" s="12"/>
      <c r="H1781" s="12"/>
      <c r="I1781" s="12"/>
      <c r="J1781" s="12"/>
      <c r="K1781" s="12"/>
      <c r="L1781" s="12"/>
      <c r="M1781" s="49"/>
      <c r="N1781" s="49"/>
      <c r="O1781" s="12"/>
      <c r="P1781" s="12"/>
      <c r="Q1781" s="12"/>
      <c r="R1781" s="12"/>
      <c r="S1781" s="12"/>
    </row>
    <row r="1782" spans="1:19" s="1" customFormat="1" x14ac:dyDescent="0.4">
      <c r="A1782" s="12"/>
      <c r="B1782" s="12"/>
      <c r="C1782" s="42"/>
      <c r="D1782" s="12"/>
      <c r="E1782" s="12"/>
      <c r="F1782" s="12"/>
      <c r="G1782" s="12"/>
      <c r="H1782" s="12"/>
      <c r="I1782" s="12"/>
      <c r="J1782" s="12"/>
      <c r="K1782" s="12"/>
      <c r="L1782" s="12"/>
      <c r="M1782" s="49"/>
      <c r="N1782" s="49"/>
      <c r="O1782" s="12"/>
      <c r="P1782" s="12"/>
      <c r="Q1782" s="12"/>
      <c r="R1782" s="12"/>
      <c r="S1782" s="12"/>
    </row>
    <row r="1783" spans="1:19" s="1" customFormat="1" x14ac:dyDescent="0.4">
      <c r="A1783" s="12"/>
      <c r="B1783" s="12"/>
      <c r="C1783" s="42"/>
      <c r="D1783" s="12"/>
      <c r="E1783" s="12"/>
      <c r="F1783" s="12"/>
      <c r="G1783" s="12"/>
      <c r="H1783" s="12"/>
      <c r="I1783" s="12"/>
      <c r="J1783" s="12"/>
      <c r="K1783" s="12"/>
      <c r="L1783" s="12"/>
      <c r="M1783" s="49"/>
      <c r="N1783" s="49"/>
      <c r="O1783" s="12"/>
      <c r="P1783" s="12"/>
      <c r="Q1783" s="12"/>
      <c r="R1783" s="12"/>
      <c r="S1783" s="12"/>
    </row>
    <row r="1784" spans="1:19" s="1" customFormat="1" x14ac:dyDescent="0.4">
      <c r="A1784" s="12"/>
      <c r="B1784" s="12"/>
      <c r="C1784" s="42"/>
      <c r="D1784" s="12"/>
      <c r="E1784" s="12"/>
      <c r="F1784" s="12"/>
      <c r="G1784" s="12"/>
      <c r="H1784" s="12"/>
      <c r="I1784" s="12"/>
      <c r="J1784" s="12"/>
      <c r="K1784" s="12"/>
      <c r="L1784" s="12"/>
      <c r="M1784" s="49"/>
      <c r="N1784" s="49"/>
      <c r="O1784" s="12"/>
      <c r="P1784" s="12"/>
      <c r="Q1784" s="12"/>
      <c r="R1784" s="12"/>
      <c r="S1784" s="12"/>
    </row>
    <row r="1785" spans="1:19" s="1" customFormat="1" x14ac:dyDescent="0.4">
      <c r="A1785" s="12"/>
      <c r="B1785" s="12"/>
      <c r="C1785" s="42"/>
      <c r="D1785" s="12"/>
      <c r="E1785" s="12"/>
      <c r="F1785" s="12"/>
      <c r="G1785" s="12"/>
      <c r="H1785" s="12"/>
      <c r="I1785" s="12"/>
      <c r="J1785" s="12"/>
      <c r="K1785" s="12"/>
      <c r="L1785" s="12"/>
      <c r="M1785" s="49"/>
      <c r="N1785" s="49"/>
      <c r="O1785" s="12"/>
      <c r="P1785" s="12"/>
      <c r="Q1785" s="12"/>
      <c r="R1785" s="12"/>
      <c r="S1785" s="12"/>
    </row>
    <row r="1786" spans="1:19" s="1" customFormat="1" x14ac:dyDescent="0.4">
      <c r="A1786" s="12"/>
      <c r="B1786" s="12"/>
      <c r="C1786" s="42"/>
      <c r="D1786" s="12"/>
      <c r="E1786" s="12"/>
      <c r="F1786" s="12"/>
      <c r="G1786" s="12"/>
      <c r="H1786" s="12"/>
      <c r="I1786" s="12"/>
      <c r="J1786" s="12"/>
      <c r="K1786" s="12"/>
      <c r="L1786" s="12"/>
      <c r="M1786" s="49"/>
      <c r="N1786" s="49"/>
      <c r="O1786" s="12"/>
      <c r="P1786" s="12"/>
      <c r="Q1786" s="12"/>
      <c r="R1786" s="12"/>
      <c r="S1786" s="12"/>
    </row>
    <row r="1787" spans="1:19" s="1" customFormat="1" x14ac:dyDescent="0.4">
      <c r="A1787" s="12"/>
      <c r="B1787" s="12"/>
      <c r="C1787" s="42"/>
      <c r="D1787" s="12"/>
      <c r="E1787" s="12"/>
      <c r="F1787" s="12"/>
      <c r="G1787" s="12"/>
      <c r="H1787" s="12"/>
      <c r="I1787" s="12"/>
      <c r="J1787" s="12"/>
      <c r="K1787" s="12"/>
      <c r="L1787" s="12"/>
      <c r="M1787" s="49"/>
      <c r="N1787" s="49"/>
      <c r="O1787" s="12"/>
      <c r="P1787" s="12"/>
      <c r="Q1787" s="12"/>
      <c r="R1787" s="12"/>
      <c r="S1787" s="12"/>
    </row>
    <row r="1788" spans="1:19" s="1" customFormat="1" x14ac:dyDescent="0.4">
      <c r="A1788" s="12"/>
      <c r="B1788" s="12"/>
      <c r="C1788" s="42"/>
      <c r="D1788" s="12"/>
      <c r="E1788" s="12"/>
      <c r="F1788" s="12"/>
      <c r="G1788" s="12"/>
      <c r="H1788" s="12"/>
      <c r="I1788" s="12"/>
      <c r="J1788" s="12"/>
      <c r="K1788" s="12"/>
      <c r="L1788" s="12"/>
      <c r="M1788" s="49"/>
      <c r="N1788" s="49"/>
      <c r="O1788" s="12"/>
      <c r="P1788" s="12"/>
      <c r="Q1788" s="12"/>
      <c r="R1788" s="12"/>
      <c r="S1788" s="12"/>
    </row>
    <row r="1789" spans="1:19" s="1" customFormat="1" x14ac:dyDescent="0.4">
      <c r="A1789" s="12"/>
      <c r="B1789" s="12"/>
      <c r="C1789" s="42"/>
      <c r="D1789" s="12"/>
      <c r="E1789" s="12"/>
      <c r="F1789" s="12"/>
      <c r="G1789" s="12"/>
      <c r="H1789" s="12"/>
      <c r="I1789" s="12"/>
      <c r="J1789" s="12"/>
      <c r="K1789" s="12"/>
      <c r="L1789" s="12"/>
      <c r="M1789" s="49"/>
      <c r="N1789" s="49"/>
      <c r="O1789" s="12"/>
      <c r="P1789" s="12"/>
      <c r="Q1789" s="12"/>
      <c r="R1789" s="12"/>
      <c r="S1789" s="12"/>
    </row>
    <row r="1790" spans="1:19" s="1" customFormat="1" x14ac:dyDescent="0.4">
      <c r="A1790" s="12"/>
      <c r="B1790" s="12"/>
      <c r="C1790" s="42"/>
      <c r="D1790" s="12"/>
      <c r="E1790" s="12"/>
      <c r="F1790" s="12"/>
      <c r="G1790" s="12"/>
      <c r="H1790" s="12"/>
      <c r="I1790" s="12"/>
      <c r="J1790" s="12"/>
      <c r="K1790" s="12"/>
      <c r="L1790" s="12"/>
      <c r="M1790" s="49"/>
      <c r="N1790" s="49"/>
      <c r="O1790" s="12"/>
      <c r="P1790" s="12"/>
      <c r="Q1790" s="12"/>
      <c r="R1790" s="12"/>
      <c r="S1790" s="12"/>
    </row>
    <row r="1791" spans="1:19" s="1" customFormat="1" x14ac:dyDescent="0.4">
      <c r="A1791" s="12"/>
      <c r="B1791" s="12"/>
      <c r="C1791" s="42"/>
      <c r="D1791" s="12"/>
      <c r="E1791" s="12"/>
      <c r="F1791" s="12"/>
      <c r="G1791" s="12"/>
      <c r="H1791" s="12"/>
      <c r="I1791" s="12"/>
      <c r="J1791" s="12"/>
      <c r="K1791" s="12"/>
      <c r="L1791" s="12"/>
      <c r="M1791" s="49"/>
      <c r="N1791" s="49"/>
      <c r="O1791" s="12"/>
      <c r="P1791" s="12"/>
      <c r="Q1791" s="12"/>
      <c r="R1791" s="12"/>
      <c r="S1791" s="12"/>
    </row>
    <row r="1792" spans="1:19" s="1" customFormat="1" x14ac:dyDescent="0.4">
      <c r="A1792" s="12"/>
      <c r="B1792" s="12"/>
      <c r="C1792" s="42"/>
      <c r="D1792" s="12"/>
      <c r="E1792" s="12"/>
      <c r="F1792" s="12"/>
      <c r="G1792" s="12"/>
      <c r="H1792" s="12"/>
      <c r="I1792" s="12"/>
      <c r="J1792" s="12"/>
      <c r="K1792" s="12"/>
      <c r="L1792" s="12"/>
      <c r="M1792" s="49"/>
      <c r="N1792" s="49"/>
      <c r="O1792" s="12"/>
      <c r="P1792" s="12"/>
      <c r="Q1792" s="12"/>
      <c r="R1792" s="12"/>
      <c r="S1792" s="12"/>
    </row>
    <row r="1793" spans="1:19" s="1" customFormat="1" x14ac:dyDescent="0.4">
      <c r="A1793" s="12"/>
      <c r="B1793" s="12"/>
      <c r="C1793" s="42"/>
      <c r="D1793" s="12"/>
      <c r="E1793" s="12"/>
      <c r="F1793" s="12"/>
      <c r="G1793" s="12"/>
      <c r="H1793" s="12"/>
      <c r="I1793" s="12"/>
      <c r="J1793" s="12"/>
      <c r="K1793" s="12"/>
      <c r="L1793" s="12"/>
      <c r="M1793" s="49"/>
      <c r="N1793" s="49"/>
      <c r="O1793" s="12"/>
      <c r="P1793" s="12"/>
      <c r="Q1793" s="12"/>
      <c r="R1793" s="12"/>
      <c r="S1793" s="12"/>
    </row>
    <row r="1794" spans="1:19" s="1" customFormat="1" x14ac:dyDescent="0.4">
      <c r="A1794" s="12"/>
      <c r="B1794" s="12"/>
      <c r="C1794" s="42"/>
      <c r="D1794" s="12"/>
      <c r="E1794" s="12"/>
      <c r="F1794" s="12"/>
      <c r="G1794" s="12"/>
      <c r="H1794" s="12"/>
      <c r="I1794" s="12"/>
      <c r="J1794" s="12"/>
      <c r="K1794" s="12"/>
      <c r="L1794" s="12"/>
      <c r="M1794" s="49"/>
      <c r="N1794" s="49"/>
      <c r="O1794" s="12"/>
      <c r="P1794" s="12"/>
      <c r="Q1794" s="12"/>
      <c r="R1794" s="12"/>
      <c r="S1794" s="12"/>
    </row>
    <row r="1795" spans="1:19" s="1" customFormat="1" x14ac:dyDescent="0.4">
      <c r="A1795" s="12"/>
      <c r="B1795" s="12"/>
      <c r="C1795" s="42"/>
      <c r="D1795" s="12"/>
      <c r="E1795" s="12"/>
      <c r="F1795" s="12"/>
      <c r="G1795" s="12"/>
      <c r="H1795" s="12"/>
      <c r="I1795" s="12"/>
      <c r="J1795" s="12"/>
      <c r="K1795" s="12"/>
      <c r="L1795" s="12"/>
      <c r="M1795" s="49"/>
      <c r="N1795" s="49"/>
      <c r="O1795" s="12"/>
      <c r="P1795" s="12"/>
      <c r="Q1795" s="12"/>
      <c r="R1795" s="12"/>
      <c r="S1795" s="12"/>
    </row>
    <row r="1796" spans="1:19" s="1" customFormat="1" x14ac:dyDescent="0.4">
      <c r="A1796" s="12"/>
      <c r="B1796" s="12"/>
      <c r="C1796" s="42"/>
      <c r="D1796" s="12"/>
      <c r="E1796" s="12"/>
      <c r="F1796" s="12"/>
      <c r="G1796" s="12"/>
      <c r="H1796" s="12"/>
      <c r="I1796" s="12"/>
      <c r="J1796" s="12"/>
      <c r="K1796" s="12"/>
      <c r="L1796" s="12"/>
      <c r="M1796" s="49"/>
      <c r="N1796" s="49"/>
      <c r="O1796" s="12"/>
      <c r="P1796" s="12"/>
      <c r="Q1796" s="12"/>
      <c r="R1796" s="12"/>
      <c r="S1796" s="12"/>
    </row>
    <row r="1797" spans="1:19" s="1" customFormat="1" x14ac:dyDescent="0.4">
      <c r="A1797" s="12"/>
      <c r="B1797" s="12"/>
      <c r="C1797" s="42"/>
      <c r="D1797" s="12"/>
      <c r="E1797" s="12"/>
      <c r="F1797" s="12"/>
      <c r="G1797" s="12"/>
      <c r="H1797" s="12"/>
      <c r="I1797" s="12"/>
      <c r="J1797" s="12"/>
      <c r="K1797" s="12"/>
      <c r="L1797" s="12"/>
      <c r="M1797" s="49"/>
      <c r="N1797" s="49"/>
      <c r="O1797" s="12"/>
      <c r="P1797" s="12"/>
      <c r="Q1797" s="12"/>
      <c r="R1797" s="12"/>
      <c r="S1797" s="12"/>
    </row>
    <row r="1798" spans="1:19" s="1" customFormat="1" x14ac:dyDescent="0.4">
      <c r="A1798" s="12"/>
      <c r="B1798" s="12"/>
      <c r="C1798" s="42"/>
      <c r="D1798" s="12"/>
      <c r="E1798" s="12"/>
      <c r="F1798" s="12"/>
      <c r="G1798" s="12"/>
      <c r="H1798" s="12"/>
      <c r="I1798" s="12"/>
      <c r="J1798" s="12"/>
      <c r="K1798" s="12"/>
      <c r="L1798" s="12"/>
      <c r="M1798" s="49"/>
      <c r="N1798" s="49"/>
      <c r="O1798" s="12"/>
      <c r="P1798" s="12"/>
      <c r="Q1798" s="12"/>
      <c r="R1798" s="12"/>
      <c r="S1798" s="12"/>
    </row>
    <row r="1799" spans="1:19" s="1" customFormat="1" x14ac:dyDescent="0.4">
      <c r="A1799" s="12"/>
      <c r="B1799" s="12"/>
      <c r="C1799" s="42"/>
      <c r="D1799" s="12"/>
      <c r="E1799" s="12"/>
      <c r="F1799" s="12"/>
      <c r="G1799" s="12"/>
      <c r="H1799" s="12"/>
      <c r="I1799" s="12"/>
      <c r="J1799" s="12"/>
      <c r="K1799" s="12"/>
      <c r="L1799" s="12"/>
      <c r="M1799" s="49"/>
      <c r="N1799" s="49"/>
      <c r="O1799" s="12"/>
      <c r="P1799" s="12"/>
      <c r="Q1799" s="12"/>
      <c r="R1799" s="12"/>
      <c r="S1799" s="12"/>
    </row>
    <row r="1800" spans="1:19" s="1" customFormat="1" x14ac:dyDescent="0.4">
      <c r="A1800" s="12"/>
      <c r="B1800" s="12"/>
      <c r="C1800" s="42"/>
      <c r="D1800" s="12"/>
      <c r="E1800" s="12"/>
      <c r="F1800" s="12"/>
      <c r="G1800" s="12"/>
      <c r="H1800" s="12"/>
      <c r="I1800" s="12"/>
      <c r="J1800" s="12"/>
      <c r="K1800" s="12"/>
      <c r="L1800" s="12"/>
      <c r="M1800" s="49"/>
      <c r="N1800" s="49"/>
      <c r="O1800" s="12"/>
      <c r="P1800" s="12"/>
      <c r="Q1800" s="12"/>
      <c r="R1800" s="12"/>
      <c r="S1800" s="12"/>
    </row>
    <row r="1801" spans="1:19" s="1" customFormat="1" x14ac:dyDescent="0.4">
      <c r="A1801" s="12"/>
      <c r="B1801" s="12"/>
      <c r="C1801" s="42"/>
      <c r="D1801" s="12"/>
      <c r="E1801" s="12"/>
      <c r="F1801" s="12"/>
      <c r="G1801" s="12"/>
      <c r="H1801" s="12"/>
      <c r="I1801" s="12"/>
      <c r="J1801" s="12"/>
      <c r="K1801" s="12"/>
      <c r="L1801" s="12"/>
      <c r="M1801" s="49"/>
      <c r="N1801" s="49"/>
      <c r="O1801" s="12"/>
      <c r="P1801" s="12"/>
      <c r="Q1801" s="12"/>
      <c r="R1801" s="12"/>
      <c r="S1801" s="12"/>
    </row>
    <row r="1802" spans="1:19" s="1" customFormat="1" x14ac:dyDescent="0.4">
      <c r="A1802" s="12"/>
      <c r="B1802" s="12"/>
      <c r="C1802" s="42"/>
      <c r="D1802" s="12"/>
      <c r="E1802" s="12"/>
      <c r="F1802" s="12"/>
      <c r="G1802" s="12"/>
      <c r="H1802" s="12"/>
      <c r="I1802" s="12"/>
      <c r="J1802" s="12"/>
      <c r="K1802" s="12"/>
      <c r="L1802" s="12"/>
      <c r="M1802" s="49"/>
      <c r="N1802" s="49"/>
      <c r="O1802" s="12"/>
      <c r="P1802" s="12"/>
      <c r="Q1802" s="12"/>
      <c r="R1802" s="12"/>
      <c r="S1802" s="12"/>
    </row>
    <row r="1803" spans="1:19" s="1" customFormat="1" x14ac:dyDescent="0.4">
      <c r="A1803" s="12"/>
      <c r="B1803" s="12"/>
      <c r="C1803" s="42"/>
      <c r="D1803" s="12"/>
      <c r="E1803" s="12"/>
      <c r="F1803" s="12"/>
      <c r="G1803" s="12"/>
      <c r="H1803" s="12"/>
      <c r="I1803" s="12"/>
      <c r="J1803" s="12"/>
      <c r="K1803" s="12"/>
      <c r="L1803" s="12"/>
      <c r="M1803" s="49"/>
      <c r="N1803" s="49"/>
      <c r="O1803" s="12"/>
      <c r="P1803" s="12"/>
      <c r="Q1803" s="12"/>
      <c r="R1803" s="12"/>
      <c r="S1803" s="12"/>
    </row>
    <row r="1804" spans="1:19" s="1" customFormat="1" x14ac:dyDescent="0.4">
      <c r="A1804" s="12"/>
      <c r="B1804" s="12"/>
      <c r="C1804" s="42"/>
      <c r="D1804" s="12"/>
      <c r="E1804" s="12"/>
      <c r="F1804" s="12"/>
      <c r="G1804" s="12"/>
      <c r="H1804" s="12"/>
      <c r="I1804" s="12"/>
      <c r="J1804" s="12"/>
      <c r="K1804" s="12"/>
      <c r="L1804" s="12"/>
      <c r="M1804" s="49"/>
      <c r="N1804" s="49"/>
      <c r="O1804" s="12"/>
      <c r="P1804" s="12"/>
      <c r="Q1804" s="12"/>
      <c r="R1804" s="12"/>
      <c r="S1804" s="12"/>
    </row>
    <row r="1805" spans="1:19" s="1" customFormat="1" x14ac:dyDescent="0.4">
      <c r="A1805" s="12"/>
      <c r="B1805" s="12"/>
      <c r="C1805" s="42"/>
      <c r="D1805" s="12"/>
      <c r="E1805" s="12"/>
      <c r="F1805" s="12"/>
      <c r="G1805" s="12"/>
      <c r="H1805" s="12"/>
      <c r="I1805" s="12"/>
      <c r="J1805" s="12"/>
      <c r="K1805" s="12"/>
      <c r="L1805" s="12"/>
      <c r="M1805" s="49"/>
      <c r="N1805" s="49"/>
      <c r="O1805" s="12"/>
      <c r="P1805" s="12"/>
      <c r="Q1805" s="12"/>
      <c r="R1805" s="12"/>
      <c r="S1805" s="12"/>
    </row>
    <row r="1806" spans="1:19" s="1" customFormat="1" x14ac:dyDescent="0.4">
      <c r="A1806" s="12"/>
      <c r="B1806" s="12"/>
      <c r="C1806" s="42"/>
      <c r="D1806" s="12"/>
      <c r="E1806" s="12"/>
      <c r="F1806" s="12"/>
      <c r="G1806" s="12"/>
      <c r="H1806" s="12"/>
      <c r="I1806" s="12"/>
      <c r="J1806" s="12"/>
      <c r="K1806" s="12"/>
      <c r="L1806" s="12"/>
      <c r="M1806" s="49"/>
      <c r="N1806" s="49"/>
      <c r="O1806" s="12"/>
      <c r="P1806" s="12"/>
      <c r="Q1806" s="12"/>
      <c r="R1806" s="12"/>
      <c r="S1806" s="12"/>
    </row>
    <row r="1807" spans="1:19" s="1" customFormat="1" x14ac:dyDescent="0.4">
      <c r="A1807" s="12"/>
      <c r="B1807" s="12"/>
      <c r="C1807" s="42"/>
      <c r="D1807" s="12"/>
      <c r="E1807" s="12"/>
      <c r="F1807" s="12"/>
      <c r="G1807" s="12"/>
      <c r="H1807" s="12"/>
      <c r="I1807" s="12"/>
      <c r="J1807" s="12"/>
      <c r="K1807" s="12"/>
      <c r="L1807" s="12"/>
      <c r="M1807" s="49"/>
      <c r="N1807" s="49"/>
      <c r="O1807" s="12"/>
      <c r="P1807" s="12"/>
      <c r="Q1807" s="12"/>
      <c r="R1807" s="12"/>
      <c r="S1807" s="12"/>
    </row>
    <row r="1808" spans="1:19" s="1" customFormat="1" x14ac:dyDescent="0.4">
      <c r="A1808" s="12"/>
      <c r="B1808" s="12"/>
      <c r="C1808" s="42"/>
      <c r="D1808" s="12"/>
      <c r="E1808" s="12"/>
      <c r="F1808" s="12"/>
      <c r="G1808" s="12"/>
      <c r="H1808" s="12"/>
      <c r="I1808" s="12"/>
      <c r="J1808" s="12"/>
      <c r="K1808" s="12"/>
      <c r="L1808" s="12"/>
      <c r="M1808" s="49"/>
      <c r="N1808" s="49"/>
      <c r="O1808" s="12"/>
      <c r="P1808" s="12"/>
      <c r="Q1808" s="12"/>
      <c r="R1808" s="12"/>
      <c r="S1808" s="12"/>
    </row>
    <row r="1809" spans="1:19" s="1" customFormat="1" x14ac:dyDescent="0.4">
      <c r="A1809" s="12"/>
      <c r="B1809" s="12"/>
      <c r="C1809" s="42"/>
      <c r="D1809" s="12"/>
      <c r="E1809" s="12"/>
      <c r="F1809" s="12"/>
      <c r="G1809" s="12"/>
      <c r="H1809" s="12"/>
      <c r="I1809" s="12"/>
      <c r="J1809" s="12"/>
      <c r="K1809" s="12"/>
      <c r="L1809" s="12"/>
      <c r="M1809" s="49"/>
      <c r="N1809" s="49"/>
      <c r="O1809" s="12"/>
      <c r="P1809" s="12"/>
      <c r="Q1809" s="12"/>
      <c r="R1809" s="12"/>
      <c r="S1809" s="12"/>
    </row>
    <row r="1810" spans="1:19" s="1" customFormat="1" x14ac:dyDescent="0.4">
      <c r="A1810" s="12"/>
      <c r="B1810" s="12"/>
      <c r="C1810" s="42"/>
      <c r="D1810" s="12"/>
      <c r="E1810" s="12"/>
      <c r="F1810" s="12"/>
      <c r="G1810" s="12"/>
      <c r="H1810" s="12"/>
      <c r="I1810" s="12"/>
      <c r="J1810" s="12"/>
      <c r="K1810" s="12"/>
      <c r="L1810" s="12"/>
      <c r="M1810" s="49"/>
      <c r="N1810" s="49"/>
      <c r="O1810" s="12"/>
      <c r="P1810" s="12"/>
      <c r="Q1810" s="12"/>
      <c r="R1810" s="12"/>
      <c r="S1810" s="12"/>
    </row>
    <row r="1811" spans="1:19" s="1" customFormat="1" x14ac:dyDescent="0.4">
      <c r="A1811" s="12"/>
      <c r="B1811" s="12"/>
      <c r="C1811" s="42"/>
      <c r="D1811" s="12"/>
      <c r="E1811" s="12"/>
      <c r="F1811" s="12"/>
      <c r="G1811" s="12"/>
      <c r="H1811" s="12"/>
      <c r="I1811" s="12"/>
      <c r="J1811" s="12"/>
      <c r="K1811" s="12"/>
      <c r="L1811" s="12"/>
      <c r="M1811" s="49"/>
      <c r="N1811" s="49"/>
      <c r="O1811" s="12"/>
      <c r="P1811" s="12"/>
      <c r="Q1811" s="12"/>
      <c r="R1811" s="12"/>
      <c r="S1811" s="12"/>
    </row>
    <row r="1812" spans="1:19" s="1" customFormat="1" x14ac:dyDescent="0.4">
      <c r="A1812" s="12"/>
      <c r="B1812" s="12"/>
      <c r="C1812" s="42"/>
      <c r="D1812" s="12"/>
      <c r="E1812" s="12"/>
      <c r="F1812" s="12"/>
      <c r="G1812" s="12"/>
      <c r="H1812" s="12"/>
      <c r="I1812" s="12"/>
      <c r="J1812" s="12"/>
      <c r="K1812" s="12"/>
      <c r="L1812" s="12"/>
      <c r="M1812" s="49"/>
      <c r="N1812" s="49"/>
      <c r="O1812" s="12"/>
      <c r="P1812" s="12"/>
      <c r="Q1812" s="12"/>
      <c r="R1812" s="12"/>
      <c r="S1812" s="12"/>
    </row>
    <row r="1813" spans="1:19" s="1" customFormat="1" x14ac:dyDescent="0.4">
      <c r="A1813" s="12"/>
      <c r="B1813" s="12"/>
      <c r="C1813" s="42"/>
      <c r="D1813" s="12"/>
      <c r="E1813" s="12"/>
      <c r="F1813" s="12"/>
      <c r="G1813" s="12"/>
      <c r="H1813" s="12"/>
      <c r="I1813" s="12"/>
      <c r="J1813" s="12"/>
      <c r="K1813" s="12"/>
      <c r="L1813" s="12"/>
      <c r="M1813" s="49"/>
      <c r="N1813" s="49"/>
      <c r="O1813" s="12"/>
      <c r="P1813" s="12"/>
      <c r="Q1813" s="12"/>
      <c r="R1813" s="12"/>
      <c r="S1813" s="12"/>
    </row>
    <row r="1814" spans="1:19" s="1" customFormat="1" x14ac:dyDescent="0.4">
      <c r="A1814" s="12"/>
      <c r="B1814" s="12"/>
      <c r="C1814" s="42"/>
      <c r="D1814" s="12"/>
      <c r="E1814" s="12"/>
      <c r="F1814" s="12"/>
      <c r="G1814" s="12"/>
      <c r="H1814" s="12"/>
      <c r="I1814" s="12"/>
      <c r="J1814" s="12"/>
      <c r="K1814" s="12"/>
      <c r="L1814" s="12"/>
      <c r="M1814" s="49"/>
      <c r="N1814" s="49"/>
      <c r="O1814" s="12"/>
      <c r="P1814" s="12"/>
      <c r="Q1814" s="12"/>
      <c r="R1814" s="12"/>
      <c r="S1814" s="12"/>
    </row>
    <row r="1815" spans="1:19" s="1" customFormat="1" x14ac:dyDescent="0.4">
      <c r="A1815" s="12"/>
      <c r="B1815" s="12"/>
      <c r="C1815" s="42"/>
      <c r="D1815" s="12"/>
      <c r="E1815" s="12"/>
      <c r="F1815" s="12"/>
      <c r="G1815" s="12"/>
      <c r="H1815" s="12"/>
      <c r="I1815" s="12"/>
      <c r="J1815" s="12"/>
      <c r="K1815" s="12"/>
      <c r="L1815" s="12"/>
      <c r="M1815" s="49"/>
      <c r="N1815" s="49"/>
      <c r="O1815" s="12"/>
      <c r="P1815" s="12"/>
      <c r="Q1815" s="12"/>
      <c r="R1815" s="12"/>
      <c r="S1815" s="12"/>
    </row>
    <row r="1816" spans="1:19" s="1" customFormat="1" x14ac:dyDescent="0.4">
      <c r="A1816" s="12"/>
      <c r="B1816" s="12"/>
      <c r="C1816" s="42"/>
      <c r="D1816" s="12"/>
      <c r="E1816" s="12"/>
      <c r="F1816" s="12"/>
      <c r="G1816" s="12"/>
      <c r="H1816" s="12"/>
      <c r="I1816" s="12"/>
      <c r="J1816" s="12"/>
      <c r="K1816" s="12"/>
      <c r="L1816" s="12"/>
      <c r="M1816" s="49"/>
      <c r="N1816" s="49"/>
      <c r="O1816" s="12"/>
      <c r="P1816" s="12"/>
      <c r="Q1816" s="12"/>
      <c r="R1816" s="12"/>
      <c r="S1816" s="12"/>
    </row>
    <row r="1817" spans="1:19" s="1" customFormat="1" x14ac:dyDescent="0.4">
      <c r="A1817" s="12"/>
      <c r="B1817" s="12"/>
      <c r="C1817" s="42"/>
      <c r="D1817" s="12"/>
      <c r="E1817" s="12"/>
      <c r="F1817" s="12"/>
      <c r="G1817" s="12"/>
      <c r="H1817" s="12"/>
      <c r="I1817" s="12"/>
      <c r="J1817" s="12"/>
      <c r="K1817" s="12"/>
      <c r="L1817" s="12"/>
      <c r="M1817" s="49"/>
      <c r="N1817" s="49"/>
      <c r="O1817" s="12"/>
      <c r="P1817" s="12"/>
      <c r="Q1817" s="12"/>
      <c r="R1817" s="12"/>
      <c r="S1817" s="12"/>
    </row>
    <row r="1818" spans="1:19" s="1" customFormat="1" x14ac:dyDescent="0.4">
      <c r="A1818" s="12"/>
      <c r="B1818" s="12"/>
      <c r="C1818" s="42"/>
      <c r="D1818" s="12"/>
      <c r="E1818" s="12"/>
      <c r="F1818" s="12"/>
      <c r="G1818" s="12"/>
      <c r="H1818" s="12"/>
      <c r="I1818" s="12"/>
      <c r="J1818" s="12"/>
      <c r="K1818" s="12"/>
      <c r="L1818" s="12"/>
      <c r="M1818" s="49"/>
      <c r="N1818" s="49"/>
      <c r="O1818" s="12"/>
      <c r="P1818" s="12"/>
      <c r="Q1818" s="12"/>
      <c r="R1818" s="12"/>
      <c r="S1818" s="12"/>
    </row>
    <row r="1819" spans="1:19" s="1" customFormat="1" x14ac:dyDescent="0.4">
      <c r="A1819" s="12"/>
      <c r="B1819" s="12"/>
      <c r="C1819" s="42"/>
      <c r="D1819" s="12"/>
      <c r="E1819" s="12"/>
      <c r="F1819" s="12"/>
      <c r="G1819" s="12"/>
      <c r="H1819" s="12"/>
      <c r="I1819" s="12"/>
      <c r="J1819" s="12"/>
      <c r="K1819" s="12"/>
      <c r="L1819" s="12"/>
      <c r="M1819" s="49"/>
      <c r="N1819" s="49"/>
      <c r="O1819" s="12"/>
      <c r="P1819" s="12"/>
      <c r="Q1819" s="12"/>
      <c r="R1819" s="12"/>
      <c r="S1819" s="12"/>
    </row>
    <row r="1820" spans="1:19" s="1" customFormat="1" x14ac:dyDescent="0.4">
      <c r="A1820" s="12"/>
      <c r="B1820" s="12"/>
      <c r="C1820" s="42"/>
      <c r="D1820" s="12"/>
      <c r="E1820" s="12"/>
      <c r="F1820" s="12"/>
      <c r="G1820" s="12"/>
      <c r="H1820" s="12"/>
      <c r="I1820" s="12"/>
      <c r="J1820" s="12"/>
      <c r="K1820" s="12"/>
      <c r="L1820" s="12"/>
      <c r="M1820" s="49"/>
      <c r="N1820" s="49"/>
      <c r="O1820" s="12"/>
      <c r="P1820" s="12"/>
      <c r="Q1820" s="12"/>
      <c r="R1820" s="12"/>
      <c r="S1820" s="12"/>
    </row>
    <row r="1821" spans="1:19" s="1" customFormat="1" x14ac:dyDescent="0.4">
      <c r="A1821" s="12"/>
      <c r="B1821" s="12"/>
      <c r="C1821" s="42"/>
      <c r="D1821" s="12"/>
      <c r="E1821" s="12"/>
      <c r="F1821" s="12"/>
      <c r="G1821" s="12"/>
      <c r="H1821" s="12"/>
      <c r="I1821" s="12"/>
      <c r="J1821" s="12"/>
      <c r="K1821" s="12"/>
      <c r="L1821" s="12"/>
      <c r="M1821" s="49"/>
      <c r="N1821" s="49"/>
      <c r="O1821" s="12"/>
      <c r="P1821" s="12"/>
      <c r="Q1821" s="12"/>
      <c r="R1821" s="12"/>
      <c r="S1821" s="12"/>
    </row>
    <row r="1822" spans="1:19" s="1" customFormat="1" x14ac:dyDescent="0.4">
      <c r="A1822" s="12"/>
      <c r="B1822" s="12"/>
      <c r="C1822" s="42"/>
      <c r="D1822" s="12"/>
      <c r="E1822" s="12"/>
      <c r="F1822" s="12"/>
      <c r="G1822" s="12"/>
      <c r="H1822" s="12"/>
      <c r="I1822" s="12"/>
      <c r="J1822" s="12"/>
      <c r="K1822" s="12"/>
      <c r="L1822" s="12"/>
      <c r="M1822" s="49"/>
      <c r="N1822" s="49"/>
      <c r="O1822" s="12"/>
      <c r="P1822" s="12"/>
      <c r="Q1822" s="12"/>
      <c r="R1822" s="12"/>
      <c r="S1822" s="12"/>
    </row>
    <row r="1823" spans="1:19" s="1" customFormat="1" x14ac:dyDescent="0.4">
      <c r="A1823" s="12"/>
      <c r="B1823" s="12"/>
      <c r="C1823" s="42"/>
      <c r="D1823" s="12"/>
      <c r="E1823" s="12"/>
      <c r="F1823" s="12"/>
      <c r="G1823" s="12"/>
      <c r="H1823" s="12"/>
      <c r="I1823" s="12"/>
      <c r="J1823" s="12"/>
      <c r="K1823" s="12"/>
      <c r="L1823" s="12"/>
      <c r="M1823" s="49"/>
      <c r="N1823" s="49"/>
      <c r="O1823" s="12"/>
      <c r="P1823" s="12"/>
      <c r="Q1823" s="12"/>
      <c r="R1823" s="12"/>
      <c r="S1823" s="12"/>
    </row>
    <row r="1824" spans="1:19" s="1" customFormat="1" x14ac:dyDescent="0.4">
      <c r="A1824" s="12"/>
      <c r="B1824" s="12"/>
      <c r="C1824" s="42"/>
      <c r="D1824" s="12"/>
      <c r="E1824" s="12"/>
      <c r="F1824" s="12"/>
      <c r="G1824" s="12"/>
      <c r="H1824" s="12"/>
      <c r="I1824" s="12"/>
      <c r="J1824" s="12"/>
      <c r="K1824" s="12"/>
      <c r="L1824" s="12"/>
      <c r="M1824" s="49"/>
      <c r="N1824" s="49"/>
      <c r="O1824" s="12"/>
      <c r="P1824" s="12"/>
      <c r="Q1824" s="12"/>
      <c r="R1824" s="12"/>
      <c r="S1824" s="12"/>
    </row>
    <row r="1825" spans="1:19" s="1" customFormat="1" x14ac:dyDescent="0.4">
      <c r="A1825" s="12"/>
      <c r="B1825" s="12"/>
      <c r="C1825" s="42"/>
      <c r="D1825" s="12"/>
      <c r="E1825" s="12"/>
      <c r="F1825" s="12"/>
      <c r="G1825" s="12"/>
      <c r="H1825" s="12"/>
      <c r="I1825" s="12"/>
      <c r="J1825" s="12"/>
      <c r="K1825" s="12"/>
      <c r="L1825" s="12"/>
      <c r="M1825" s="49"/>
      <c r="N1825" s="49"/>
      <c r="O1825" s="12"/>
      <c r="P1825" s="12"/>
      <c r="Q1825" s="12"/>
      <c r="R1825" s="12"/>
      <c r="S1825" s="12"/>
    </row>
    <row r="1826" spans="1:19" s="1" customFormat="1" x14ac:dyDescent="0.4">
      <c r="A1826" s="12"/>
      <c r="B1826" s="12"/>
      <c r="C1826" s="42"/>
      <c r="D1826" s="12"/>
      <c r="E1826" s="12"/>
      <c r="F1826" s="12"/>
      <c r="G1826" s="12"/>
      <c r="H1826" s="12"/>
      <c r="I1826" s="12"/>
      <c r="J1826" s="12"/>
      <c r="K1826" s="12"/>
      <c r="L1826" s="12"/>
      <c r="M1826" s="49"/>
      <c r="N1826" s="49"/>
      <c r="O1826" s="12"/>
      <c r="P1826" s="12"/>
      <c r="Q1826" s="12"/>
      <c r="R1826" s="12"/>
      <c r="S1826" s="12"/>
    </row>
    <row r="1827" spans="1:19" s="1" customFormat="1" x14ac:dyDescent="0.4">
      <c r="A1827" s="12"/>
      <c r="B1827" s="12"/>
      <c r="C1827" s="42"/>
      <c r="D1827" s="12"/>
      <c r="E1827" s="12"/>
      <c r="F1827" s="12"/>
      <c r="G1827" s="12"/>
      <c r="H1827" s="12"/>
      <c r="I1827" s="12"/>
      <c r="J1827" s="12"/>
      <c r="K1827" s="12"/>
      <c r="L1827" s="12"/>
      <c r="M1827" s="49"/>
      <c r="N1827" s="49"/>
      <c r="O1827" s="12"/>
      <c r="P1827" s="12"/>
      <c r="Q1827" s="12"/>
      <c r="R1827" s="12"/>
      <c r="S1827" s="12"/>
    </row>
    <row r="1828" spans="1:19" s="1" customFormat="1" x14ac:dyDescent="0.4">
      <c r="A1828" s="12"/>
      <c r="B1828" s="12"/>
      <c r="C1828" s="42"/>
      <c r="D1828" s="12"/>
      <c r="E1828" s="12"/>
      <c r="F1828" s="12"/>
      <c r="G1828" s="12"/>
      <c r="H1828" s="12"/>
      <c r="I1828" s="12"/>
      <c r="J1828" s="12"/>
      <c r="K1828" s="12"/>
      <c r="L1828" s="12"/>
      <c r="M1828" s="49"/>
      <c r="N1828" s="49"/>
      <c r="O1828" s="12"/>
      <c r="P1828" s="12"/>
      <c r="Q1828" s="12"/>
      <c r="R1828" s="12"/>
      <c r="S1828" s="12"/>
    </row>
    <row r="1829" spans="1:19" s="1" customFormat="1" x14ac:dyDescent="0.4">
      <c r="A1829" s="12"/>
      <c r="B1829" s="12"/>
      <c r="C1829" s="42"/>
      <c r="D1829" s="12"/>
      <c r="E1829" s="12"/>
      <c r="F1829" s="12"/>
      <c r="G1829" s="12"/>
      <c r="H1829" s="12"/>
      <c r="I1829" s="12"/>
      <c r="J1829" s="12"/>
      <c r="K1829" s="12"/>
      <c r="L1829" s="12"/>
      <c r="M1829" s="49"/>
      <c r="N1829" s="49"/>
      <c r="O1829" s="12"/>
      <c r="P1829" s="12"/>
      <c r="Q1829" s="12"/>
      <c r="R1829" s="12"/>
      <c r="S1829" s="12"/>
    </row>
    <row r="1830" spans="1:19" s="1" customFormat="1" x14ac:dyDescent="0.4">
      <c r="A1830" s="12"/>
      <c r="B1830" s="12"/>
      <c r="C1830" s="42"/>
      <c r="D1830" s="12"/>
      <c r="E1830" s="12"/>
      <c r="F1830" s="12"/>
      <c r="G1830" s="12"/>
      <c r="H1830" s="12"/>
      <c r="I1830" s="12"/>
      <c r="J1830" s="12"/>
      <c r="K1830" s="12"/>
      <c r="L1830" s="12"/>
      <c r="M1830" s="49"/>
      <c r="N1830" s="49"/>
      <c r="O1830" s="12"/>
      <c r="P1830" s="12"/>
      <c r="Q1830" s="12"/>
      <c r="R1830" s="12"/>
      <c r="S1830" s="12"/>
    </row>
    <row r="1831" spans="1:19" s="1" customFormat="1" x14ac:dyDescent="0.4">
      <c r="A1831" s="12"/>
      <c r="B1831" s="12"/>
      <c r="C1831" s="42"/>
      <c r="D1831" s="12"/>
      <c r="E1831" s="12"/>
      <c r="F1831" s="12"/>
      <c r="G1831" s="12"/>
      <c r="H1831" s="12"/>
      <c r="I1831" s="12"/>
      <c r="J1831" s="12"/>
      <c r="K1831" s="12"/>
      <c r="L1831" s="12"/>
      <c r="M1831" s="49"/>
      <c r="N1831" s="49"/>
      <c r="O1831" s="12"/>
      <c r="P1831" s="12"/>
      <c r="Q1831" s="12"/>
      <c r="R1831" s="12"/>
      <c r="S1831" s="12"/>
    </row>
    <row r="1832" spans="1:19" s="1" customFormat="1" x14ac:dyDescent="0.4">
      <c r="A1832" s="12"/>
      <c r="B1832" s="12"/>
      <c r="C1832" s="42"/>
      <c r="D1832" s="12"/>
      <c r="E1832" s="12"/>
      <c r="F1832" s="12"/>
      <c r="G1832" s="12"/>
      <c r="H1832" s="12"/>
      <c r="I1832" s="12"/>
      <c r="J1832" s="12"/>
      <c r="K1832" s="12"/>
      <c r="L1832" s="12"/>
      <c r="M1832" s="49"/>
      <c r="N1832" s="49"/>
      <c r="O1832" s="12"/>
      <c r="P1832" s="12"/>
      <c r="Q1832" s="12"/>
      <c r="R1832" s="12"/>
      <c r="S1832" s="12"/>
    </row>
    <row r="1833" spans="1:19" s="1" customFormat="1" x14ac:dyDescent="0.4">
      <c r="A1833" s="12"/>
      <c r="B1833" s="12"/>
      <c r="C1833" s="42"/>
      <c r="D1833" s="12"/>
      <c r="E1833" s="12"/>
      <c r="F1833" s="12"/>
      <c r="G1833" s="12"/>
      <c r="H1833" s="12"/>
      <c r="I1833" s="12"/>
      <c r="J1833" s="12"/>
      <c r="K1833" s="12"/>
      <c r="L1833" s="12"/>
      <c r="M1833" s="49"/>
      <c r="N1833" s="49"/>
      <c r="O1833" s="12"/>
      <c r="P1833" s="12"/>
      <c r="Q1833" s="12"/>
      <c r="R1833" s="12"/>
      <c r="S1833" s="12"/>
    </row>
    <row r="1834" spans="1:19" s="1" customFormat="1" x14ac:dyDescent="0.4">
      <c r="A1834" s="12"/>
      <c r="B1834" s="12"/>
      <c r="C1834" s="42"/>
      <c r="D1834" s="12"/>
      <c r="E1834" s="12"/>
      <c r="F1834" s="12"/>
      <c r="G1834" s="12"/>
      <c r="H1834" s="12"/>
      <c r="I1834" s="12"/>
      <c r="J1834" s="12"/>
      <c r="K1834" s="12"/>
      <c r="L1834" s="12"/>
      <c r="M1834" s="49"/>
      <c r="N1834" s="49"/>
      <c r="O1834" s="12"/>
      <c r="P1834" s="12"/>
      <c r="Q1834" s="12"/>
      <c r="R1834" s="12"/>
      <c r="S1834" s="12"/>
    </row>
    <row r="1835" spans="1:19" s="1" customFormat="1" x14ac:dyDescent="0.4">
      <c r="A1835" s="12"/>
      <c r="B1835" s="12"/>
      <c r="C1835" s="42"/>
      <c r="D1835" s="12"/>
      <c r="E1835" s="12"/>
      <c r="F1835" s="12"/>
      <c r="G1835" s="12"/>
      <c r="H1835" s="12"/>
      <c r="I1835" s="12"/>
      <c r="J1835" s="12"/>
      <c r="K1835" s="12"/>
      <c r="L1835" s="12"/>
      <c r="M1835" s="49"/>
      <c r="N1835" s="49"/>
      <c r="O1835" s="12"/>
      <c r="P1835" s="12"/>
      <c r="Q1835" s="12"/>
      <c r="R1835" s="12"/>
      <c r="S1835" s="12"/>
    </row>
    <row r="1836" spans="1:19" s="1" customFormat="1" x14ac:dyDescent="0.4">
      <c r="A1836" s="12"/>
      <c r="B1836" s="12"/>
      <c r="C1836" s="42"/>
      <c r="D1836" s="12"/>
      <c r="E1836" s="12"/>
      <c r="F1836" s="12"/>
      <c r="G1836" s="12"/>
      <c r="H1836" s="12"/>
      <c r="I1836" s="12"/>
      <c r="J1836" s="12"/>
      <c r="K1836" s="12"/>
      <c r="L1836" s="12"/>
      <c r="M1836" s="49"/>
      <c r="N1836" s="49"/>
      <c r="O1836" s="12"/>
      <c r="P1836" s="12"/>
      <c r="Q1836" s="12"/>
      <c r="R1836" s="12"/>
      <c r="S1836" s="12"/>
    </row>
    <row r="1837" spans="1:19" s="1" customFormat="1" x14ac:dyDescent="0.4">
      <c r="A1837" s="12"/>
      <c r="B1837" s="12"/>
      <c r="C1837" s="42"/>
      <c r="D1837" s="12"/>
      <c r="E1837" s="12"/>
      <c r="F1837" s="12"/>
      <c r="G1837" s="12"/>
      <c r="H1837" s="12"/>
      <c r="I1837" s="12"/>
      <c r="J1837" s="12"/>
      <c r="K1837" s="12"/>
      <c r="L1837" s="12"/>
      <c r="M1837" s="49"/>
      <c r="N1837" s="49"/>
      <c r="O1837" s="12"/>
      <c r="P1837" s="12"/>
      <c r="Q1837" s="12"/>
      <c r="R1837" s="12"/>
      <c r="S1837" s="12"/>
    </row>
    <row r="1838" spans="1:19" s="1" customFormat="1" x14ac:dyDescent="0.4">
      <c r="A1838" s="12"/>
      <c r="B1838" s="12"/>
      <c r="C1838" s="42"/>
      <c r="D1838" s="12"/>
      <c r="E1838" s="12"/>
      <c r="F1838" s="12"/>
      <c r="G1838" s="12"/>
      <c r="H1838" s="12"/>
      <c r="I1838" s="12"/>
      <c r="J1838" s="12"/>
      <c r="K1838" s="12"/>
      <c r="L1838" s="12"/>
      <c r="M1838" s="49"/>
      <c r="N1838" s="49"/>
      <c r="O1838" s="12"/>
      <c r="P1838" s="12"/>
      <c r="Q1838" s="12"/>
      <c r="R1838" s="12"/>
      <c r="S1838" s="12"/>
    </row>
    <row r="1839" spans="1:19" s="1" customFormat="1" x14ac:dyDescent="0.4">
      <c r="A1839" s="12"/>
      <c r="B1839" s="12"/>
      <c r="C1839" s="42"/>
      <c r="D1839" s="12"/>
      <c r="E1839" s="12"/>
      <c r="F1839" s="12"/>
      <c r="G1839" s="12"/>
      <c r="H1839" s="12"/>
      <c r="I1839" s="12"/>
      <c r="J1839" s="12"/>
      <c r="K1839" s="12"/>
      <c r="L1839" s="12"/>
      <c r="M1839" s="49"/>
      <c r="N1839" s="49"/>
      <c r="O1839" s="12"/>
      <c r="P1839" s="12"/>
      <c r="Q1839" s="12"/>
      <c r="R1839" s="12"/>
      <c r="S1839" s="12"/>
    </row>
    <row r="1840" spans="1:19" s="1" customFormat="1" x14ac:dyDescent="0.4">
      <c r="A1840" s="12"/>
      <c r="B1840" s="12"/>
      <c r="C1840" s="42"/>
      <c r="D1840" s="12"/>
      <c r="E1840" s="12"/>
      <c r="F1840" s="12"/>
      <c r="G1840" s="12"/>
      <c r="H1840" s="12"/>
      <c r="I1840" s="12"/>
      <c r="J1840" s="12"/>
      <c r="K1840" s="12"/>
      <c r="L1840" s="12"/>
      <c r="M1840" s="49"/>
      <c r="N1840" s="49"/>
      <c r="O1840" s="12"/>
      <c r="P1840" s="12"/>
      <c r="Q1840" s="12"/>
      <c r="R1840" s="12"/>
      <c r="S1840" s="12"/>
    </row>
    <row r="1841" spans="1:19" s="1" customFormat="1" x14ac:dyDescent="0.4">
      <c r="A1841" s="12"/>
      <c r="B1841" s="12"/>
      <c r="C1841" s="42"/>
      <c r="D1841" s="12"/>
      <c r="E1841" s="12"/>
      <c r="F1841" s="12"/>
      <c r="G1841" s="12"/>
      <c r="H1841" s="12"/>
      <c r="I1841" s="12"/>
      <c r="J1841" s="12"/>
      <c r="K1841" s="12"/>
      <c r="L1841" s="12"/>
      <c r="M1841" s="49"/>
      <c r="N1841" s="49"/>
      <c r="O1841" s="12"/>
      <c r="P1841" s="12"/>
      <c r="Q1841" s="12"/>
      <c r="R1841" s="12"/>
      <c r="S1841" s="12"/>
    </row>
    <row r="1842" spans="1:19" s="1" customFormat="1" x14ac:dyDescent="0.4">
      <c r="A1842" s="12"/>
      <c r="B1842" s="12"/>
      <c r="C1842" s="42"/>
      <c r="D1842" s="12"/>
      <c r="E1842" s="12"/>
      <c r="F1842" s="12"/>
      <c r="G1842" s="12"/>
      <c r="H1842" s="12"/>
      <c r="I1842" s="12"/>
      <c r="J1842" s="12"/>
      <c r="K1842" s="12"/>
      <c r="L1842" s="12"/>
      <c r="M1842" s="49"/>
      <c r="N1842" s="49"/>
      <c r="O1842" s="12"/>
      <c r="P1842" s="12"/>
      <c r="Q1842" s="12"/>
      <c r="R1842" s="12"/>
      <c r="S1842" s="12"/>
    </row>
    <row r="1843" spans="1:19" s="1" customFormat="1" x14ac:dyDescent="0.4">
      <c r="A1843" s="12"/>
      <c r="B1843" s="12"/>
      <c r="C1843" s="42"/>
      <c r="D1843" s="12"/>
      <c r="E1843" s="12"/>
      <c r="F1843" s="12"/>
      <c r="G1843" s="12"/>
      <c r="H1843" s="12"/>
      <c r="I1843" s="12"/>
      <c r="J1843" s="12"/>
      <c r="K1843" s="12"/>
      <c r="L1843" s="12"/>
      <c r="M1843" s="49"/>
      <c r="N1843" s="49"/>
      <c r="O1843" s="12"/>
      <c r="P1843" s="12"/>
      <c r="Q1843" s="12"/>
      <c r="R1843" s="12"/>
      <c r="S1843" s="12"/>
    </row>
    <row r="1844" spans="1:19" s="1" customFormat="1" x14ac:dyDescent="0.4">
      <c r="A1844" s="12"/>
      <c r="B1844" s="12"/>
      <c r="C1844" s="42"/>
      <c r="D1844" s="12"/>
      <c r="E1844" s="12"/>
      <c r="F1844" s="12"/>
      <c r="G1844" s="12"/>
      <c r="H1844" s="12"/>
      <c r="I1844" s="12"/>
      <c r="J1844" s="12"/>
      <c r="K1844" s="12"/>
      <c r="L1844" s="12"/>
      <c r="M1844" s="49"/>
      <c r="N1844" s="49"/>
      <c r="O1844" s="12"/>
      <c r="P1844" s="12"/>
      <c r="Q1844" s="12"/>
      <c r="R1844" s="12"/>
      <c r="S1844" s="12"/>
    </row>
    <row r="1845" spans="1:19" s="1" customFormat="1" x14ac:dyDescent="0.4">
      <c r="A1845" s="12"/>
      <c r="B1845" s="12"/>
      <c r="C1845" s="42"/>
      <c r="D1845" s="12"/>
      <c r="E1845" s="12"/>
      <c r="F1845" s="12"/>
      <c r="G1845" s="12"/>
      <c r="H1845" s="12"/>
      <c r="I1845" s="12"/>
      <c r="J1845" s="12"/>
      <c r="K1845" s="12"/>
      <c r="L1845" s="12"/>
      <c r="M1845" s="49"/>
      <c r="N1845" s="49"/>
      <c r="O1845" s="12"/>
      <c r="P1845" s="12"/>
      <c r="Q1845" s="12"/>
      <c r="R1845" s="12"/>
      <c r="S1845" s="12"/>
    </row>
    <row r="1846" spans="1:19" s="1" customFormat="1" x14ac:dyDescent="0.4">
      <c r="A1846" s="12"/>
      <c r="B1846" s="12"/>
      <c r="C1846" s="42"/>
      <c r="D1846" s="12"/>
      <c r="E1846" s="12"/>
      <c r="F1846" s="12"/>
      <c r="G1846" s="12"/>
      <c r="H1846" s="12"/>
      <c r="I1846" s="12"/>
      <c r="J1846" s="12"/>
      <c r="K1846" s="12"/>
      <c r="L1846" s="12"/>
      <c r="M1846" s="49"/>
      <c r="N1846" s="49"/>
      <c r="O1846" s="12"/>
      <c r="P1846" s="12"/>
      <c r="Q1846" s="12"/>
      <c r="R1846" s="12"/>
      <c r="S1846" s="12"/>
    </row>
    <row r="1847" spans="1:19" s="1" customFormat="1" x14ac:dyDescent="0.4">
      <c r="A1847" s="12"/>
      <c r="B1847" s="12"/>
      <c r="C1847" s="42"/>
      <c r="D1847" s="12"/>
      <c r="E1847" s="12"/>
      <c r="F1847" s="12"/>
      <c r="G1847" s="12"/>
      <c r="H1847" s="12"/>
      <c r="I1847" s="12"/>
      <c r="J1847" s="12"/>
      <c r="K1847" s="12"/>
      <c r="L1847" s="12"/>
      <c r="M1847" s="49"/>
      <c r="N1847" s="49"/>
      <c r="O1847" s="12"/>
      <c r="P1847" s="12"/>
      <c r="Q1847" s="12"/>
      <c r="R1847" s="12"/>
      <c r="S1847" s="12"/>
    </row>
    <row r="1848" spans="1:19" s="1" customFormat="1" x14ac:dyDescent="0.4">
      <c r="A1848" s="12"/>
      <c r="B1848" s="12"/>
      <c r="C1848" s="42"/>
      <c r="D1848" s="12"/>
      <c r="E1848" s="12"/>
      <c r="F1848" s="12"/>
      <c r="G1848" s="12"/>
      <c r="H1848" s="12"/>
      <c r="I1848" s="12"/>
      <c r="J1848" s="12"/>
      <c r="K1848" s="12"/>
      <c r="L1848" s="12"/>
      <c r="M1848" s="49"/>
      <c r="N1848" s="49"/>
      <c r="O1848" s="12"/>
      <c r="P1848" s="12"/>
      <c r="Q1848" s="12"/>
      <c r="R1848" s="12"/>
      <c r="S1848" s="12"/>
    </row>
    <row r="1849" spans="1:19" s="1" customFormat="1" x14ac:dyDescent="0.4">
      <c r="A1849" s="12"/>
      <c r="B1849" s="12"/>
      <c r="C1849" s="42"/>
      <c r="D1849" s="12"/>
      <c r="E1849" s="12"/>
      <c r="F1849" s="12"/>
      <c r="G1849" s="12"/>
      <c r="H1849" s="12"/>
      <c r="I1849" s="12"/>
      <c r="J1849" s="12"/>
      <c r="K1849" s="12"/>
      <c r="L1849" s="12"/>
      <c r="M1849" s="49"/>
      <c r="N1849" s="49"/>
      <c r="O1849" s="12"/>
      <c r="P1849" s="12"/>
      <c r="Q1849" s="12"/>
      <c r="R1849" s="12"/>
      <c r="S1849" s="12"/>
    </row>
    <row r="1850" spans="1:19" s="1" customFormat="1" x14ac:dyDescent="0.4">
      <c r="A1850" s="12"/>
      <c r="B1850" s="12"/>
      <c r="C1850" s="42"/>
      <c r="D1850" s="12"/>
      <c r="E1850" s="12"/>
      <c r="F1850" s="12"/>
      <c r="G1850" s="12"/>
      <c r="H1850" s="12"/>
      <c r="I1850" s="12"/>
      <c r="J1850" s="12"/>
      <c r="K1850" s="12"/>
      <c r="L1850" s="12"/>
      <c r="M1850" s="49"/>
      <c r="N1850" s="49"/>
      <c r="O1850" s="12"/>
      <c r="P1850" s="12"/>
      <c r="Q1850" s="12"/>
      <c r="R1850" s="12"/>
      <c r="S1850" s="12"/>
    </row>
    <row r="1851" spans="1:19" s="1" customFormat="1" x14ac:dyDescent="0.4">
      <c r="A1851" s="12"/>
      <c r="B1851" s="12"/>
      <c r="C1851" s="42"/>
      <c r="D1851" s="12"/>
      <c r="E1851" s="12"/>
      <c r="F1851" s="12"/>
      <c r="G1851" s="12"/>
      <c r="H1851" s="12"/>
      <c r="I1851" s="12"/>
      <c r="J1851" s="12"/>
      <c r="K1851" s="12"/>
      <c r="L1851" s="12"/>
      <c r="M1851" s="49"/>
      <c r="N1851" s="49"/>
      <c r="O1851" s="12"/>
      <c r="P1851" s="12"/>
      <c r="Q1851" s="12"/>
      <c r="R1851" s="12"/>
      <c r="S1851" s="12"/>
    </row>
    <row r="1852" spans="1:19" s="1" customFormat="1" x14ac:dyDescent="0.4">
      <c r="A1852" s="12"/>
      <c r="B1852" s="12"/>
      <c r="C1852" s="42"/>
      <c r="D1852" s="12"/>
      <c r="E1852" s="12"/>
      <c r="F1852" s="12"/>
      <c r="G1852" s="12"/>
      <c r="H1852" s="12"/>
      <c r="I1852" s="12"/>
      <c r="J1852" s="12"/>
      <c r="K1852" s="12"/>
      <c r="L1852" s="12"/>
      <c r="M1852" s="49"/>
      <c r="N1852" s="49"/>
      <c r="O1852" s="12"/>
      <c r="P1852" s="12"/>
      <c r="Q1852" s="12"/>
      <c r="R1852" s="12"/>
      <c r="S1852" s="12"/>
    </row>
    <row r="1853" spans="1:19" s="1" customFormat="1" x14ac:dyDescent="0.4">
      <c r="A1853" s="12"/>
      <c r="B1853" s="12"/>
      <c r="C1853" s="42"/>
      <c r="D1853" s="12"/>
      <c r="E1853" s="12"/>
      <c r="F1853" s="12"/>
      <c r="G1853" s="12"/>
      <c r="H1853" s="12"/>
      <c r="I1853" s="12"/>
      <c r="J1853" s="12"/>
      <c r="K1853" s="12"/>
      <c r="L1853" s="12"/>
      <c r="M1853" s="49"/>
      <c r="N1853" s="49"/>
      <c r="O1853" s="12"/>
      <c r="P1853" s="12"/>
      <c r="Q1853" s="12"/>
      <c r="R1853" s="12"/>
      <c r="S1853" s="12"/>
    </row>
    <row r="1854" spans="1:19" s="1" customFormat="1" x14ac:dyDescent="0.4">
      <c r="A1854" s="12"/>
      <c r="B1854" s="12"/>
      <c r="C1854" s="42"/>
      <c r="D1854" s="12"/>
      <c r="E1854" s="12"/>
      <c r="F1854" s="12"/>
      <c r="G1854" s="12"/>
      <c r="H1854" s="12"/>
      <c r="I1854" s="12"/>
      <c r="J1854" s="12"/>
      <c r="K1854" s="12"/>
      <c r="L1854" s="12"/>
      <c r="M1854" s="49"/>
      <c r="N1854" s="49"/>
      <c r="O1854" s="12"/>
      <c r="P1854" s="12"/>
      <c r="Q1854" s="12"/>
      <c r="R1854" s="12"/>
      <c r="S1854" s="12"/>
    </row>
    <row r="1855" spans="1:19" s="1" customFormat="1" x14ac:dyDescent="0.4">
      <c r="A1855" s="12"/>
      <c r="B1855" s="12"/>
      <c r="C1855" s="42"/>
      <c r="D1855" s="12"/>
      <c r="E1855" s="12"/>
      <c r="F1855" s="12"/>
      <c r="G1855" s="12"/>
      <c r="H1855" s="12"/>
      <c r="I1855" s="12"/>
      <c r="J1855" s="12"/>
      <c r="K1855" s="12"/>
      <c r="L1855" s="12"/>
      <c r="M1855" s="49"/>
      <c r="N1855" s="49"/>
      <c r="O1855" s="12"/>
      <c r="P1855" s="12"/>
      <c r="Q1855" s="12"/>
      <c r="R1855" s="12"/>
      <c r="S1855" s="12"/>
    </row>
    <row r="1856" spans="1:19" s="1" customFormat="1" x14ac:dyDescent="0.4">
      <c r="A1856" s="12"/>
      <c r="B1856" s="12"/>
      <c r="C1856" s="42"/>
      <c r="D1856" s="12"/>
      <c r="E1856" s="12"/>
      <c r="F1856" s="12"/>
      <c r="G1856" s="12"/>
      <c r="H1856" s="12"/>
      <c r="I1856" s="12"/>
      <c r="J1856" s="12"/>
      <c r="K1856" s="12"/>
      <c r="L1856" s="12"/>
      <c r="M1856" s="49"/>
      <c r="N1856" s="49"/>
      <c r="O1856" s="12"/>
      <c r="P1856" s="12"/>
      <c r="Q1856" s="12"/>
      <c r="R1856" s="12"/>
      <c r="S1856" s="12"/>
    </row>
    <row r="1857" spans="1:19" s="1" customFormat="1" x14ac:dyDescent="0.4">
      <c r="A1857" s="12"/>
      <c r="B1857" s="12"/>
      <c r="C1857" s="42"/>
      <c r="D1857" s="12"/>
      <c r="E1857" s="12"/>
      <c r="F1857" s="12"/>
      <c r="G1857" s="12"/>
      <c r="H1857" s="12"/>
      <c r="I1857" s="12"/>
      <c r="J1857" s="12"/>
      <c r="K1857" s="12"/>
      <c r="L1857" s="12"/>
      <c r="M1857" s="49"/>
      <c r="N1857" s="49"/>
      <c r="O1857" s="12"/>
      <c r="P1857" s="12"/>
      <c r="Q1857" s="12"/>
      <c r="R1857" s="12"/>
      <c r="S1857" s="12"/>
    </row>
    <row r="1858" spans="1:19" s="1" customFormat="1" x14ac:dyDescent="0.4">
      <c r="A1858" s="12"/>
      <c r="B1858" s="12"/>
      <c r="C1858" s="42"/>
      <c r="D1858" s="12"/>
      <c r="E1858" s="12"/>
      <c r="F1858" s="12"/>
      <c r="G1858" s="12"/>
      <c r="H1858" s="12"/>
      <c r="I1858" s="12"/>
      <c r="J1858" s="12"/>
      <c r="K1858" s="12"/>
      <c r="L1858" s="12"/>
      <c r="M1858" s="49"/>
      <c r="N1858" s="49"/>
      <c r="O1858" s="12"/>
      <c r="P1858" s="12"/>
      <c r="Q1858" s="12"/>
      <c r="R1858" s="12"/>
      <c r="S1858" s="12"/>
    </row>
    <row r="1859" spans="1:19" s="1" customFormat="1" x14ac:dyDescent="0.4">
      <c r="A1859" s="12"/>
      <c r="B1859" s="12"/>
      <c r="C1859" s="42"/>
      <c r="D1859" s="12"/>
      <c r="E1859" s="12"/>
      <c r="F1859" s="12"/>
      <c r="G1859" s="12"/>
      <c r="H1859" s="12"/>
      <c r="I1859" s="12"/>
      <c r="J1859" s="12"/>
      <c r="K1859" s="12"/>
      <c r="L1859" s="12"/>
      <c r="M1859" s="49"/>
      <c r="N1859" s="49"/>
      <c r="O1859" s="12"/>
      <c r="P1859" s="12"/>
      <c r="Q1859" s="12"/>
      <c r="R1859" s="12"/>
      <c r="S1859" s="12"/>
    </row>
    <row r="1860" spans="1:19" s="1" customFormat="1" x14ac:dyDescent="0.4">
      <c r="A1860" s="12"/>
      <c r="B1860" s="12"/>
      <c r="C1860" s="42"/>
      <c r="D1860" s="12"/>
      <c r="E1860" s="12"/>
      <c r="F1860" s="12"/>
      <c r="G1860" s="12"/>
      <c r="H1860" s="12"/>
      <c r="I1860" s="12"/>
      <c r="J1860" s="12"/>
      <c r="K1860" s="12"/>
      <c r="L1860" s="12"/>
      <c r="M1860" s="49"/>
      <c r="N1860" s="49"/>
      <c r="O1860" s="12"/>
      <c r="P1860" s="12"/>
      <c r="Q1860" s="12"/>
      <c r="R1860" s="12"/>
      <c r="S1860" s="12"/>
    </row>
    <row r="1861" spans="1:19" s="1" customFormat="1" x14ac:dyDescent="0.4">
      <c r="A1861" s="12"/>
      <c r="B1861" s="12"/>
      <c r="C1861" s="42"/>
      <c r="D1861" s="12"/>
      <c r="E1861" s="12"/>
      <c r="F1861" s="12"/>
      <c r="G1861" s="12"/>
      <c r="H1861" s="12"/>
      <c r="I1861" s="12"/>
      <c r="J1861" s="12"/>
      <c r="K1861" s="12"/>
      <c r="L1861" s="12"/>
      <c r="M1861" s="49"/>
      <c r="N1861" s="49"/>
      <c r="O1861" s="12"/>
      <c r="P1861" s="12"/>
      <c r="Q1861" s="12"/>
      <c r="R1861" s="12"/>
      <c r="S1861" s="12"/>
    </row>
    <row r="1862" spans="1:19" s="1" customFormat="1" x14ac:dyDescent="0.4">
      <c r="A1862" s="12"/>
      <c r="B1862" s="12"/>
      <c r="C1862" s="42"/>
      <c r="D1862" s="12"/>
      <c r="E1862" s="12"/>
      <c r="F1862" s="12"/>
      <c r="G1862" s="12"/>
      <c r="H1862" s="12"/>
      <c r="I1862" s="12"/>
      <c r="J1862" s="12"/>
      <c r="K1862" s="12"/>
      <c r="L1862" s="12"/>
      <c r="M1862" s="49"/>
      <c r="N1862" s="49"/>
      <c r="O1862" s="12"/>
      <c r="P1862" s="12"/>
      <c r="Q1862" s="12"/>
      <c r="R1862" s="12"/>
      <c r="S1862" s="12"/>
    </row>
    <row r="1863" spans="1:19" s="1" customFormat="1" x14ac:dyDescent="0.4">
      <c r="A1863" s="12"/>
      <c r="B1863" s="12"/>
      <c r="C1863" s="42"/>
      <c r="D1863" s="12"/>
      <c r="E1863" s="12"/>
      <c r="F1863" s="12"/>
      <c r="G1863" s="12"/>
      <c r="H1863" s="12"/>
      <c r="I1863" s="12"/>
      <c r="J1863" s="12"/>
      <c r="K1863" s="12"/>
      <c r="L1863" s="12"/>
      <c r="M1863" s="49"/>
      <c r="N1863" s="49"/>
      <c r="O1863" s="12"/>
      <c r="P1863" s="12"/>
      <c r="Q1863" s="12"/>
      <c r="R1863" s="12"/>
      <c r="S1863" s="12"/>
    </row>
    <row r="1864" spans="1:19" s="1" customFormat="1" x14ac:dyDescent="0.4">
      <c r="A1864" s="12"/>
      <c r="B1864" s="12"/>
      <c r="C1864" s="42"/>
      <c r="D1864" s="12"/>
      <c r="E1864" s="12"/>
      <c r="F1864" s="12"/>
      <c r="G1864" s="12"/>
      <c r="H1864" s="12"/>
      <c r="I1864" s="12"/>
      <c r="J1864" s="12"/>
      <c r="K1864" s="12"/>
      <c r="L1864" s="12"/>
      <c r="M1864" s="49"/>
      <c r="N1864" s="49"/>
      <c r="O1864" s="12"/>
      <c r="P1864" s="12"/>
      <c r="Q1864" s="12"/>
      <c r="R1864" s="12"/>
      <c r="S1864" s="12"/>
    </row>
    <row r="1865" spans="1:19" s="1" customFormat="1" x14ac:dyDescent="0.4">
      <c r="A1865" s="12"/>
      <c r="B1865" s="12"/>
      <c r="C1865" s="42"/>
      <c r="D1865" s="12"/>
      <c r="E1865" s="12"/>
      <c r="F1865" s="12"/>
      <c r="G1865" s="12"/>
      <c r="H1865" s="12"/>
      <c r="I1865" s="12"/>
      <c r="J1865" s="12"/>
      <c r="K1865" s="12"/>
      <c r="L1865" s="12"/>
      <c r="M1865" s="49"/>
      <c r="N1865" s="49"/>
      <c r="O1865" s="12"/>
      <c r="P1865" s="12"/>
      <c r="Q1865" s="12"/>
      <c r="R1865" s="12"/>
      <c r="S1865" s="12"/>
    </row>
    <row r="1866" spans="1:19" s="1" customFormat="1" x14ac:dyDescent="0.4">
      <c r="A1866" s="12"/>
      <c r="B1866" s="12"/>
      <c r="C1866" s="42"/>
      <c r="D1866" s="12"/>
      <c r="E1866" s="12"/>
      <c r="F1866" s="12"/>
      <c r="G1866" s="12"/>
      <c r="H1866" s="12"/>
      <c r="I1866" s="12"/>
      <c r="J1866" s="12"/>
      <c r="K1866" s="12"/>
      <c r="L1866" s="12"/>
      <c r="M1866" s="49"/>
      <c r="N1866" s="49"/>
      <c r="O1866" s="12"/>
      <c r="P1866" s="12"/>
      <c r="Q1866" s="12"/>
      <c r="R1866" s="12"/>
      <c r="S1866" s="12"/>
    </row>
    <row r="1867" spans="1:19" s="1" customFormat="1" x14ac:dyDescent="0.4">
      <c r="A1867" s="12"/>
      <c r="B1867" s="12"/>
      <c r="C1867" s="42"/>
      <c r="D1867" s="12"/>
      <c r="E1867" s="12"/>
      <c r="F1867" s="12"/>
      <c r="G1867" s="12"/>
      <c r="H1867" s="12"/>
      <c r="I1867" s="12"/>
      <c r="J1867" s="12"/>
      <c r="K1867" s="12"/>
      <c r="L1867" s="12"/>
      <c r="M1867" s="49"/>
      <c r="N1867" s="49"/>
      <c r="O1867" s="12"/>
      <c r="P1867" s="12"/>
      <c r="Q1867" s="12"/>
      <c r="R1867" s="12"/>
      <c r="S1867" s="12"/>
    </row>
    <row r="1868" spans="1:19" s="1" customFormat="1" x14ac:dyDescent="0.4">
      <c r="A1868" s="12"/>
      <c r="B1868" s="12"/>
      <c r="C1868" s="42"/>
      <c r="D1868" s="12"/>
      <c r="E1868" s="12"/>
      <c r="F1868" s="12"/>
      <c r="G1868" s="12"/>
      <c r="H1868" s="12"/>
      <c r="I1868" s="12"/>
      <c r="J1868" s="12"/>
      <c r="K1868" s="12"/>
      <c r="L1868" s="12"/>
      <c r="M1868" s="49"/>
      <c r="N1868" s="49"/>
      <c r="O1868" s="12"/>
      <c r="P1868" s="12"/>
      <c r="Q1868" s="12"/>
      <c r="R1868" s="12"/>
      <c r="S1868" s="12"/>
    </row>
    <row r="1869" spans="1:19" s="1" customFormat="1" x14ac:dyDescent="0.4">
      <c r="A1869" s="12"/>
      <c r="B1869" s="12"/>
      <c r="C1869" s="42"/>
      <c r="D1869" s="12"/>
      <c r="E1869" s="12"/>
      <c r="F1869" s="12"/>
      <c r="G1869" s="12"/>
      <c r="H1869" s="12"/>
      <c r="I1869" s="12"/>
      <c r="J1869" s="12"/>
      <c r="K1869" s="12"/>
      <c r="L1869" s="12"/>
      <c r="M1869" s="49"/>
      <c r="N1869" s="49"/>
      <c r="O1869" s="12"/>
      <c r="P1869" s="12"/>
      <c r="Q1869" s="12"/>
      <c r="R1869" s="12"/>
      <c r="S1869" s="12"/>
    </row>
    <row r="1870" spans="1:19" s="1" customFormat="1" x14ac:dyDescent="0.4">
      <c r="A1870" s="12"/>
      <c r="B1870" s="12"/>
      <c r="C1870" s="42"/>
      <c r="D1870" s="12"/>
      <c r="E1870" s="12"/>
      <c r="F1870" s="12"/>
      <c r="G1870" s="12"/>
      <c r="H1870" s="12"/>
      <c r="I1870" s="12"/>
      <c r="J1870" s="12"/>
      <c r="K1870" s="12"/>
      <c r="L1870" s="12"/>
      <c r="M1870" s="49"/>
      <c r="N1870" s="49"/>
      <c r="O1870" s="12"/>
      <c r="P1870" s="12"/>
      <c r="Q1870" s="12"/>
      <c r="R1870" s="12"/>
      <c r="S1870" s="12"/>
    </row>
    <row r="1871" spans="1:19" s="1" customFormat="1" x14ac:dyDescent="0.4">
      <c r="A1871" s="12"/>
      <c r="B1871" s="12"/>
      <c r="C1871" s="42"/>
      <c r="D1871" s="12"/>
      <c r="E1871" s="12"/>
      <c r="F1871" s="12"/>
      <c r="G1871" s="12"/>
      <c r="H1871" s="12"/>
      <c r="I1871" s="12"/>
      <c r="J1871" s="12"/>
      <c r="K1871" s="12"/>
      <c r="L1871" s="12"/>
      <c r="M1871" s="49"/>
      <c r="N1871" s="49"/>
      <c r="O1871" s="12"/>
      <c r="P1871" s="12"/>
      <c r="Q1871" s="12"/>
      <c r="R1871" s="12"/>
      <c r="S1871" s="12"/>
    </row>
    <row r="1872" spans="1:19" s="1" customFormat="1" x14ac:dyDescent="0.4">
      <c r="A1872" s="12"/>
      <c r="B1872" s="12"/>
      <c r="C1872" s="42"/>
      <c r="D1872" s="12"/>
      <c r="E1872" s="12"/>
      <c r="F1872" s="12"/>
      <c r="G1872" s="12"/>
      <c r="H1872" s="12"/>
      <c r="I1872" s="12"/>
      <c r="J1872" s="12"/>
      <c r="K1872" s="12"/>
      <c r="L1872" s="12"/>
      <c r="M1872" s="49"/>
      <c r="N1872" s="49"/>
      <c r="O1872" s="12"/>
      <c r="P1872" s="12"/>
      <c r="Q1872" s="12"/>
      <c r="R1872" s="12"/>
      <c r="S1872" s="12"/>
    </row>
    <row r="1873" spans="1:19" s="1" customFormat="1" x14ac:dyDescent="0.4">
      <c r="A1873" s="12"/>
      <c r="B1873" s="12"/>
      <c r="C1873" s="42"/>
      <c r="D1873" s="12"/>
      <c r="E1873" s="12"/>
      <c r="F1873" s="12"/>
      <c r="G1873" s="12"/>
      <c r="H1873" s="12"/>
      <c r="I1873" s="12"/>
      <c r="J1873" s="12"/>
      <c r="K1873" s="12"/>
      <c r="L1873" s="12"/>
      <c r="M1873" s="49"/>
      <c r="N1873" s="49"/>
      <c r="O1873" s="12"/>
      <c r="P1873" s="12"/>
      <c r="Q1873" s="12"/>
      <c r="R1873" s="12"/>
      <c r="S1873" s="12"/>
    </row>
    <row r="1874" spans="1:19" s="1" customFormat="1" x14ac:dyDescent="0.4">
      <c r="A1874" s="12"/>
      <c r="B1874" s="12"/>
      <c r="C1874" s="42"/>
      <c r="D1874" s="12"/>
      <c r="E1874" s="12"/>
      <c r="F1874" s="12"/>
      <c r="G1874" s="12"/>
      <c r="H1874" s="12"/>
      <c r="I1874" s="12"/>
      <c r="J1874" s="12"/>
      <c r="K1874" s="12"/>
      <c r="L1874" s="12"/>
      <c r="M1874" s="49"/>
      <c r="N1874" s="49"/>
      <c r="O1874" s="12"/>
      <c r="P1874" s="12"/>
      <c r="Q1874" s="12"/>
      <c r="R1874" s="12"/>
      <c r="S1874" s="12"/>
    </row>
    <row r="1875" spans="1:19" s="1" customFormat="1" x14ac:dyDescent="0.4">
      <c r="A1875" s="12"/>
      <c r="B1875" s="12"/>
      <c r="C1875" s="42"/>
      <c r="D1875" s="12"/>
      <c r="E1875" s="12"/>
      <c r="F1875" s="12"/>
      <c r="G1875" s="12"/>
      <c r="H1875" s="12"/>
      <c r="I1875" s="12"/>
      <c r="J1875" s="12"/>
      <c r="K1875" s="12"/>
      <c r="L1875" s="12"/>
      <c r="M1875" s="49"/>
      <c r="N1875" s="49"/>
      <c r="O1875" s="12"/>
      <c r="P1875" s="12"/>
      <c r="Q1875" s="12"/>
      <c r="R1875" s="12"/>
      <c r="S1875" s="12"/>
    </row>
    <row r="1876" spans="1:19" s="1" customFormat="1" x14ac:dyDescent="0.4">
      <c r="A1876" s="12"/>
      <c r="B1876" s="12"/>
      <c r="C1876" s="42"/>
      <c r="D1876" s="12"/>
      <c r="E1876" s="12"/>
      <c r="F1876" s="12"/>
      <c r="G1876" s="12"/>
      <c r="H1876" s="12"/>
      <c r="I1876" s="12"/>
      <c r="J1876" s="12"/>
      <c r="K1876" s="12"/>
      <c r="L1876" s="12"/>
      <c r="M1876" s="49"/>
      <c r="N1876" s="49"/>
      <c r="O1876" s="12"/>
      <c r="P1876" s="12"/>
      <c r="Q1876" s="12"/>
      <c r="R1876" s="12"/>
      <c r="S1876" s="12"/>
    </row>
    <row r="1877" spans="1:19" s="1" customFormat="1" x14ac:dyDescent="0.4">
      <c r="A1877" s="12"/>
      <c r="B1877" s="12"/>
      <c r="C1877" s="42"/>
      <c r="D1877" s="12"/>
      <c r="E1877" s="12"/>
      <c r="F1877" s="12"/>
      <c r="G1877" s="12"/>
      <c r="H1877" s="12"/>
      <c r="I1877" s="12"/>
      <c r="J1877" s="12"/>
      <c r="K1877" s="12"/>
      <c r="L1877" s="12"/>
      <c r="M1877" s="49"/>
      <c r="N1877" s="49"/>
      <c r="O1877" s="12"/>
      <c r="P1877" s="12"/>
      <c r="Q1877" s="12"/>
      <c r="R1877" s="12"/>
      <c r="S1877" s="12"/>
    </row>
    <row r="1878" spans="1:19" s="1" customFormat="1" x14ac:dyDescent="0.4">
      <c r="A1878" s="12"/>
      <c r="B1878" s="12"/>
      <c r="C1878" s="42"/>
      <c r="D1878" s="12"/>
      <c r="E1878" s="12"/>
      <c r="F1878" s="12"/>
      <c r="G1878" s="12"/>
      <c r="H1878" s="12"/>
      <c r="I1878" s="12"/>
      <c r="J1878" s="12"/>
      <c r="K1878" s="12"/>
      <c r="L1878" s="12"/>
      <c r="M1878" s="49"/>
      <c r="N1878" s="49"/>
      <c r="O1878" s="12"/>
      <c r="P1878" s="12"/>
      <c r="Q1878" s="12"/>
      <c r="R1878" s="12"/>
      <c r="S1878" s="12"/>
    </row>
    <row r="1879" spans="1:19" s="1" customFormat="1" x14ac:dyDescent="0.4">
      <c r="A1879" s="12"/>
      <c r="B1879" s="12"/>
      <c r="C1879" s="42"/>
      <c r="D1879" s="12"/>
      <c r="E1879" s="12"/>
      <c r="F1879" s="12"/>
      <c r="G1879" s="12"/>
      <c r="H1879" s="12"/>
      <c r="I1879" s="12"/>
      <c r="J1879" s="12"/>
      <c r="K1879" s="12"/>
      <c r="L1879" s="12"/>
      <c r="M1879" s="49"/>
      <c r="N1879" s="49"/>
      <c r="O1879" s="12"/>
      <c r="P1879" s="12"/>
      <c r="Q1879" s="12"/>
      <c r="R1879" s="12"/>
      <c r="S1879" s="12"/>
    </row>
    <row r="1880" spans="1:19" s="1" customFormat="1" x14ac:dyDescent="0.4">
      <c r="A1880" s="12"/>
      <c r="B1880" s="12"/>
      <c r="C1880" s="42"/>
      <c r="D1880" s="12"/>
      <c r="E1880" s="12"/>
      <c r="F1880" s="12"/>
      <c r="G1880" s="12"/>
      <c r="H1880" s="12"/>
      <c r="I1880" s="12"/>
      <c r="J1880" s="12"/>
      <c r="K1880" s="12"/>
      <c r="L1880" s="12"/>
      <c r="M1880" s="49"/>
      <c r="N1880" s="49"/>
      <c r="O1880" s="12"/>
      <c r="P1880" s="12"/>
      <c r="Q1880" s="12"/>
      <c r="R1880" s="12"/>
      <c r="S1880" s="12"/>
    </row>
    <row r="1881" spans="1:19" s="1" customFormat="1" x14ac:dyDescent="0.4">
      <c r="A1881" s="12"/>
      <c r="B1881" s="12"/>
      <c r="C1881" s="42"/>
      <c r="D1881" s="12"/>
      <c r="E1881" s="12"/>
      <c r="F1881" s="12"/>
      <c r="G1881" s="12"/>
      <c r="H1881" s="12"/>
      <c r="I1881" s="12"/>
      <c r="J1881" s="12"/>
      <c r="K1881" s="12"/>
      <c r="L1881" s="12"/>
      <c r="M1881" s="49"/>
      <c r="N1881" s="49"/>
      <c r="O1881" s="12"/>
      <c r="P1881" s="12"/>
      <c r="Q1881" s="12"/>
      <c r="R1881" s="12"/>
      <c r="S1881" s="12"/>
    </row>
    <row r="1882" spans="1:19" s="1" customFormat="1" x14ac:dyDescent="0.4">
      <c r="A1882" s="12"/>
      <c r="B1882" s="12"/>
      <c r="C1882" s="42"/>
      <c r="D1882" s="12"/>
      <c r="E1882" s="12"/>
      <c r="F1882" s="12"/>
      <c r="G1882" s="12"/>
      <c r="H1882" s="12"/>
      <c r="I1882" s="12"/>
      <c r="J1882" s="12"/>
      <c r="K1882" s="12"/>
      <c r="L1882" s="12"/>
      <c r="M1882" s="49"/>
      <c r="N1882" s="49"/>
      <c r="O1882" s="12"/>
      <c r="P1882" s="12"/>
      <c r="Q1882" s="12"/>
      <c r="R1882" s="12"/>
      <c r="S1882" s="12"/>
    </row>
    <row r="1883" spans="1:19" s="1" customFormat="1" x14ac:dyDescent="0.4">
      <c r="A1883" s="12"/>
      <c r="B1883" s="12"/>
      <c r="C1883" s="42"/>
      <c r="D1883" s="12"/>
      <c r="E1883" s="12"/>
      <c r="F1883" s="12"/>
      <c r="G1883" s="12"/>
      <c r="H1883" s="12"/>
      <c r="I1883" s="12"/>
      <c r="J1883" s="12"/>
      <c r="K1883" s="12"/>
      <c r="L1883" s="12"/>
      <c r="M1883" s="49"/>
      <c r="N1883" s="49"/>
      <c r="O1883" s="12"/>
      <c r="P1883" s="12"/>
      <c r="Q1883" s="12"/>
      <c r="R1883" s="12"/>
      <c r="S1883" s="12"/>
    </row>
    <row r="1884" spans="1:19" s="1" customFormat="1" x14ac:dyDescent="0.4">
      <c r="A1884" s="12"/>
      <c r="B1884" s="12"/>
      <c r="C1884" s="42"/>
      <c r="D1884" s="12"/>
      <c r="E1884" s="12"/>
      <c r="F1884" s="12"/>
      <c r="G1884" s="12"/>
      <c r="H1884" s="12"/>
      <c r="I1884" s="12"/>
      <c r="J1884" s="12"/>
      <c r="K1884" s="12"/>
      <c r="L1884" s="12"/>
      <c r="M1884" s="49"/>
      <c r="N1884" s="49"/>
      <c r="O1884" s="12"/>
      <c r="P1884" s="12"/>
      <c r="Q1884" s="12"/>
      <c r="R1884" s="12"/>
      <c r="S1884" s="12"/>
    </row>
    <row r="1885" spans="1:19" s="1" customFormat="1" x14ac:dyDescent="0.4">
      <c r="A1885" s="12"/>
      <c r="B1885" s="12"/>
      <c r="C1885" s="42"/>
      <c r="D1885" s="12"/>
      <c r="E1885" s="12"/>
      <c r="F1885" s="12"/>
      <c r="G1885" s="12"/>
      <c r="H1885" s="12"/>
      <c r="I1885" s="12"/>
      <c r="J1885" s="12"/>
      <c r="K1885" s="12"/>
      <c r="L1885" s="12"/>
      <c r="M1885" s="49"/>
      <c r="N1885" s="49"/>
      <c r="O1885" s="12"/>
      <c r="P1885" s="12"/>
      <c r="Q1885" s="12"/>
      <c r="R1885" s="12"/>
      <c r="S1885" s="12"/>
    </row>
    <row r="1886" spans="1:19" s="1" customFormat="1" x14ac:dyDescent="0.4">
      <c r="A1886" s="12"/>
      <c r="B1886" s="12"/>
      <c r="C1886" s="42"/>
      <c r="D1886" s="12"/>
      <c r="E1886" s="12"/>
      <c r="F1886" s="12"/>
      <c r="G1886" s="12"/>
      <c r="H1886" s="12"/>
      <c r="I1886" s="12"/>
      <c r="J1886" s="12"/>
      <c r="K1886" s="12"/>
      <c r="L1886" s="12"/>
      <c r="M1886" s="49"/>
      <c r="N1886" s="49"/>
      <c r="O1886" s="12"/>
      <c r="P1886" s="12"/>
      <c r="Q1886" s="12"/>
      <c r="R1886" s="12"/>
      <c r="S1886" s="12"/>
    </row>
    <row r="1887" spans="1:19" s="1" customFormat="1" x14ac:dyDescent="0.4">
      <c r="A1887" s="12"/>
      <c r="B1887" s="12"/>
      <c r="C1887" s="42"/>
      <c r="D1887" s="12"/>
      <c r="E1887" s="12"/>
      <c r="F1887" s="12"/>
      <c r="G1887" s="12"/>
      <c r="H1887" s="12"/>
      <c r="I1887" s="12"/>
      <c r="J1887" s="12"/>
      <c r="K1887" s="12"/>
      <c r="L1887" s="12"/>
      <c r="M1887" s="49"/>
      <c r="N1887" s="49"/>
      <c r="O1887" s="12"/>
      <c r="P1887" s="12"/>
      <c r="Q1887" s="12"/>
      <c r="R1887" s="12"/>
      <c r="S1887" s="12"/>
    </row>
    <row r="1888" spans="1:19" s="1" customFormat="1" x14ac:dyDescent="0.4">
      <c r="A1888" s="12"/>
      <c r="B1888" s="12"/>
      <c r="C1888" s="42"/>
      <c r="D1888" s="12"/>
      <c r="E1888" s="12"/>
      <c r="F1888" s="12"/>
      <c r="G1888" s="12"/>
      <c r="H1888" s="12"/>
      <c r="I1888" s="12"/>
      <c r="J1888" s="12"/>
      <c r="K1888" s="12"/>
      <c r="L1888" s="12"/>
      <c r="M1888" s="49"/>
      <c r="N1888" s="49"/>
      <c r="O1888" s="12"/>
      <c r="P1888" s="12"/>
      <c r="Q1888" s="12"/>
      <c r="R1888" s="12"/>
      <c r="S1888" s="12"/>
    </row>
    <row r="1889" spans="1:19" s="1" customFormat="1" x14ac:dyDescent="0.4">
      <c r="A1889" s="12"/>
      <c r="B1889" s="12"/>
      <c r="C1889" s="42"/>
      <c r="D1889" s="12"/>
      <c r="E1889" s="12"/>
      <c r="F1889" s="12"/>
      <c r="G1889" s="12"/>
      <c r="H1889" s="12"/>
      <c r="I1889" s="12"/>
      <c r="J1889" s="12"/>
      <c r="K1889" s="12"/>
      <c r="L1889" s="12"/>
      <c r="M1889" s="49"/>
      <c r="N1889" s="49"/>
      <c r="O1889" s="12"/>
      <c r="P1889" s="12"/>
      <c r="Q1889" s="12"/>
      <c r="R1889" s="12"/>
      <c r="S1889" s="12"/>
    </row>
    <row r="1890" spans="1:19" s="1" customFormat="1" x14ac:dyDescent="0.4">
      <c r="A1890" s="12"/>
      <c r="B1890" s="12"/>
      <c r="C1890" s="42"/>
      <c r="D1890" s="12"/>
      <c r="E1890" s="12"/>
      <c r="F1890" s="12"/>
      <c r="G1890" s="12"/>
      <c r="H1890" s="12"/>
      <c r="I1890" s="12"/>
      <c r="J1890" s="12"/>
      <c r="K1890" s="12"/>
      <c r="L1890" s="12"/>
      <c r="M1890" s="49"/>
      <c r="N1890" s="49"/>
      <c r="O1890" s="12"/>
      <c r="P1890" s="12"/>
      <c r="Q1890" s="12"/>
      <c r="R1890" s="12"/>
      <c r="S1890" s="12"/>
    </row>
    <row r="1891" spans="1:19" s="1" customFormat="1" x14ac:dyDescent="0.4">
      <c r="A1891" s="12"/>
      <c r="B1891" s="12"/>
      <c r="C1891" s="42"/>
      <c r="D1891" s="12"/>
      <c r="E1891" s="12"/>
      <c r="F1891" s="12"/>
      <c r="G1891" s="12"/>
      <c r="H1891" s="12"/>
      <c r="I1891" s="12"/>
      <c r="J1891" s="12"/>
      <c r="K1891" s="12"/>
      <c r="L1891" s="12"/>
      <c r="M1891" s="49"/>
      <c r="N1891" s="49"/>
      <c r="O1891" s="12"/>
      <c r="P1891" s="12"/>
      <c r="Q1891" s="12"/>
      <c r="R1891" s="12"/>
      <c r="S1891" s="12"/>
    </row>
    <row r="1892" spans="1:19" s="1" customFormat="1" x14ac:dyDescent="0.4">
      <c r="A1892" s="12"/>
      <c r="B1892" s="12"/>
      <c r="C1892" s="42"/>
      <c r="D1892" s="12"/>
      <c r="E1892" s="12"/>
      <c r="F1892" s="12"/>
      <c r="G1892" s="12"/>
      <c r="H1892" s="12"/>
      <c r="I1892" s="12"/>
      <c r="J1892" s="12"/>
      <c r="K1892" s="12"/>
      <c r="L1892" s="12"/>
      <c r="M1892" s="49"/>
      <c r="N1892" s="49"/>
      <c r="O1892" s="12"/>
      <c r="P1892" s="12"/>
      <c r="Q1892" s="12"/>
      <c r="R1892" s="12"/>
      <c r="S1892" s="12"/>
    </row>
    <row r="1893" spans="1:19" s="1" customFormat="1" x14ac:dyDescent="0.4">
      <c r="A1893" s="12"/>
      <c r="B1893" s="12"/>
      <c r="C1893" s="42"/>
      <c r="D1893" s="12"/>
      <c r="E1893" s="12"/>
      <c r="F1893" s="12"/>
      <c r="G1893" s="12"/>
      <c r="H1893" s="12"/>
      <c r="I1893" s="12"/>
      <c r="J1893" s="12"/>
      <c r="K1893" s="12"/>
      <c r="L1893" s="12"/>
      <c r="M1893" s="49"/>
      <c r="N1893" s="49"/>
      <c r="O1893" s="12"/>
      <c r="P1893" s="12"/>
      <c r="Q1893" s="12"/>
      <c r="R1893" s="12"/>
      <c r="S1893" s="12"/>
    </row>
    <row r="1894" spans="1:19" s="1" customFormat="1" x14ac:dyDescent="0.4">
      <c r="A1894" s="12"/>
      <c r="B1894" s="12"/>
      <c r="C1894" s="42"/>
      <c r="D1894" s="12"/>
      <c r="E1894" s="12"/>
      <c r="F1894" s="12"/>
      <c r="G1894" s="12"/>
      <c r="H1894" s="12"/>
      <c r="I1894" s="12"/>
      <c r="J1894" s="12"/>
      <c r="K1894" s="12"/>
      <c r="L1894" s="12"/>
      <c r="M1894" s="49"/>
      <c r="N1894" s="49"/>
      <c r="O1894" s="12"/>
      <c r="P1894" s="12"/>
      <c r="Q1894" s="12"/>
      <c r="R1894" s="12"/>
      <c r="S1894" s="12"/>
    </row>
    <row r="1895" spans="1:19" s="1" customFormat="1" x14ac:dyDescent="0.4">
      <c r="A1895" s="12"/>
      <c r="B1895" s="12"/>
      <c r="C1895" s="42"/>
      <c r="D1895" s="12"/>
      <c r="E1895" s="12"/>
      <c r="F1895" s="12"/>
      <c r="G1895" s="12"/>
      <c r="H1895" s="12"/>
      <c r="I1895" s="12"/>
      <c r="J1895" s="12"/>
      <c r="K1895" s="12"/>
      <c r="L1895" s="12"/>
      <c r="M1895" s="49"/>
      <c r="N1895" s="49"/>
      <c r="O1895" s="12"/>
      <c r="P1895" s="12"/>
      <c r="Q1895" s="12"/>
      <c r="R1895" s="12"/>
      <c r="S1895" s="12"/>
    </row>
    <row r="1896" spans="1:19" s="1" customFormat="1" x14ac:dyDescent="0.4">
      <c r="A1896" s="12"/>
      <c r="B1896" s="12"/>
      <c r="C1896" s="42"/>
      <c r="D1896" s="12"/>
      <c r="E1896" s="12"/>
      <c r="F1896" s="12"/>
      <c r="G1896" s="12"/>
      <c r="H1896" s="12"/>
      <c r="I1896" s="12"/>
      <c r="J1896" s="12"/>
      <c r="K1896" s="12"/>
      <c r="L1896" s="12"/>
      <c r="M1896" s="49"/>
      <c r="N1896" s="49"/>
      <c r="O1896" s="12"/>
      <c r="P1896" s="12"/>
      <c r="Q1896" s="12"/>
      <c r="R1896" s="12"/>
      <c r="S1896" s="12"/>
    </row>
    <row r="1897" spans="1:19" s="1" customFormat="1" x14ac:dyDescent="0.4">
      <c r="A1897" s="12"/>
      <c r="B1897" s="12"/>
      <c r="C1897" s="42"/>
      <c r="D1897" s="12"/>
      <c r="E1897" s="12"/>
      <c r="F1897" s="12"/>
      <c r="G1897" s="12"/>
      <c r="H1897" s="12"/>
      <c r="I1897" s="12"/>
      <c r="J1897" s="12"/>
      <c r="K1897" s="12"/>
      <c r="L1897" s="12"/>
      <c r="M1897" s="49"/>
      <c r="N1897" s="49"/>
      <c r="O1897" s="12"/>
      <c r="P1897" s="12"/>
      <c r="Q1897" s="12"/>
      <c r="R1897" s="12"/>
      <c r="S1897" s="12"/>
    </row>
    <row r="1898" spans="1:19" s="1" customFormat="1" x14ac:dyDescent="0.4">
      <c r="A1898" s="12"/>
      <c r="B1898" s="12"/>
      <c r="C1898" s="42"/>
      <c r="D1898" s="12"/>
      <c r="E1898" s="12"/>
      <c r="F1898" s="12"/>
      <c r="G1898" s="12"/>
      <c r="H1898" s="12"/>
      <c r="I1898" s="12"/>
      <c r="J1898" s="12"/>
      <c r="K1898" s="12"/>
      <c r="L1898" s="12"/>
      <c r="M1898" s="49"/>
      <c r="N1898" s="49"/>
      <c r="O1898" s="12"/>
      <c r="P1898" s="12"/>
      <c r="Q1898" s="12"/>
      <c r="R1898" s="12"/>
      <c r="S1898" s="12"/>
    </row>
    <row r="1899" spans="1:19" s="1" customFormat="1" x14ac:dyDescent="0.4">
      <c r="A1899" s="12"/>
      <c r="B1899" s="12"/>
      <c r="C1899" s="42"/>
      <c r="D1899" s="12"/>
      <c r="E1899" s="12"/>
      <c r="F1899" s="12"/>
      <c r="G1899" s="12"/>
      <c r="H1899" s="12"/>
      <c r="I1899" s="12"/>
      <c r="J1899" s="12"/>
      <c r="K1899" s="12"/>
      <c r="L1899" s="12"/>
      <c r="M1899" s="49"/>
      <c r="N1899" s="49"/>
      <c r="O1899" s="12"/>
      <c r="P1899" s="12"/>
      <c r="Q1899" s="12"/>
      <c r="R1899" s="12"/>
      <c r="S1899" s="12"/>
    </row>
    <row r="1900" spans="1:19" s="1" customFormat="1" x14ac:dyDescent="0.4">
      <c r="A1900" s="12"/>
      <c r="B1900" s="12"/>
      <c r="C1900" s="42"/>
      <c r="D1900" s="12"/>
      <c r="E1900" s="12"/>
      <c r="F1900" s="12"/>
      <c r="G1900" s="12"/>
      <c r="H1900" s="12"/>
      <c r="I1900" s="12"/>
      <c r="J1900" s="12"/>
      <c r="K1900" s="12"/>
      <c r="L1900" s="12"/>
      <c r="M1900" s="49"/>
      <c r="N1900" s="49"/>
      <c r="O1900" s="12"/>
      <c r="P1900" s="12"/>
      <c r="Q1900" s="12"/>
      <c r="R1900" s="12"/>
      <c r="S1900" s="12"/>
    </row>
    <row r="1901" spans="1:19" s="1" customFormat="1" x14ac:dyDescent="0.4">
      <c r="A1901" s="12"/>
      <c r="B1901" s="12"/>
      <c r="C1901" s="42"/>
      <c r="D1901" s="12"/>
      <c r="E1901" s="12"/>
      <c r="F1901" s="12"/>
      <c r="G1901" s="12"/>
      <c r="H1901" s="12"/>
      <c r="I1901" s="12"/>
      <c r="J1901" s="12"/>
      <c r="K1901" s="12"/>
      <c r="L1901" s="12"/>
      <c r="M1901" s="49"/>
      <c r="N1901" s="49"/>
      <c r="O1901" s="12"/>
      <c r="P1901" s="12"/>
      <c r="Q1901" s="12"/>
      <c r="R1901" s="12"/>
      <c r="S1901" s="12"/>
    </row>
    <row r="1902" spans="1:19" s="1" customFormat="1" x14ac:dyDescent="0.4">
      <c r="A1902" s="12"/>
      <c r="B1902" s="12"/>
      <c r="C1902" s="42"/>
      <c r="D1902" s="12"/>
      <c r="E1902" s="12"/>
      <c r="F1902" s="12"/>
      <c r="G1902" s="12"/>
      <c r="H1902" s="12"/>
      <c r="I1902" s="12"/>
      <c r="J1902" s="12"/>
      <c r="K1902" s="12"/>
      <c r="L1902" s="12"/>
      <c r="M1902" s="49"/>
      <c r="N1902" s="49"/>
      <c r="O1902" s="12"/>
      <c r="P1902" s="12"/>
      <c r="Q1902" s="12"/>
      <c r="R1902" s="12"/>
      <c r="S1902" s="12"/>
    </row>
    <row r="1903" spans="1:19" s="1" customFormat="1" x14ac:dyDescent="0.4">
      <c r="A1903" s="12"/>
      <c r="B1903" s="12"/>
      <c r="C1903" s="42"/>
      <c r="D1903" s="12"/>
      <c r="E1903" s="12"/>
      <c r="F1903" s="12"/>
      <c r="G1903" s="12"/>
      <c r="H1903" s="12"/>
      <c r="I1903" s="12"/>
      <c r="J1903" s="12"/>
      <c r="K1903" s="12"/>
      <c r="L1903" s="12"/>
      <c r="M1903" s="49"/>
      <c r="N1903" s="49"/>
      <c r="O1903" s="12"/>
      <c r="P1903" s="12"/>
      <c r="Q1903" s="12"/>
      <c r="R1903" s="12"/>
      <c r="S1903" s="12"/>
    </row>
    <row r="1904" spans="1:19" s="1" customFormat="1" x14ac:dyDescent="0.4">
      <c r="A1904" s="12"/>
      <c r="B1904" s="12"/>
      <c r="C1904" s="42"/>
      <c r="D1904" s="12"/>
      <c r="E1904" s="12"/>
      <c r="F1904" s="12"/>
      <c r="G1904" s="12"/>
      <c r="H1904" s="12"/>
      <c r="I1904" s="12"/>
      <c r="J1904" s="12"/>
      <c r="K1904" s="12"/>
      <c r="L1904" s="12"/>
      <c r="M1904" s="49"/>
      <c r="N1904" s="49"/>
      <c r="O1904" s="12"/>
      <c r="P1904" s="12"/>
      <c r="Q1904" s="12"/>
      <c r="R1904" s="12"/>
      <c r="S1904" s="12"/>
    </row>
    <row r="1905" spans="1:19" s="1" customFormat="1" x14ac:dyDescent="0.4">
      <c r="A1905" s="12"/>
      <c r="B1905" s="12"/>
      <c r="C1905" s="42"/>
      <c r="D1905" s="12"/>
      <c r="E1905" s="12"/>
      <c r="F1905" s="12"/>
      <c r="G1905" s="12"/>
      <c r="H1905" s="12"/>
      <c r="I1905" s="12"/>
      <c r="J1905" s="12"/>
      <c r="K1905" s="12"/>
      <c r="L1905" s="12"/>
      <c r="M1905" s="49"/>
      <c r="N1905" s="49"/>
      <c r="O1905" s="12"/>
      <c r="P1905" s="12"/>
      <c r="Q1905" s="12"/>
      <c r="R1905" s="12"/>
      <c r="S1905" s="12"/>
    </row>
    <row r="1906" spans="1:19" s="1" customFormat="1" x14ac:dyDescent="0.4">
      <c r="A1906" s="12"/>
      <c r="B1906" s="12"/>
      <c r="C1906" s="42"/>
      <c r="D1906" s="12"/>
      <c r="E1906" s="12"/>
      <c r="F1906" s="12"/>
      <c r="G1906" s="12"/>
      <c r="H1906" s="12"/>
      <c r="I1906" s="12"/>
      <c r="J1906" s="12"/>
      <c r="K1906" s="12"/>
      <c r="L1906" s="12"/>
      <c r="M1906" s="49"/>
      <c r="N1906" s="49"/>
      <c r="O1906" s="12"/>
      <c r="P1906" s="12"/>
      <c r="Q1906" s="12"/>
      <c r="R1906" s="12"/>
      <c r="S1906" s="12"/>
    </row>
    <row r="1907" spans="1:19" s="1" customFormat="1" x14ac:dyDescent="0.4">
      <c r="A1907" s="12"/>
      <c r="B1907" s="12"/>
      <c r="C1907" s="42"/>
      <c r="D1907" s="12"/>
      <c r="E1907" s="12"/>
      <c r="F1907" s="12"/>
      <c r="G1907" s="12"/>
      <c r="H1907" s="12"/>
      <c r="I1907" s="12"/>
      <c r="J1907" s="12"/>
      <c r="K1907" s="12"/>
      <c r="L1907" s="12"/>
      <c r="M1907" s="49"/>
      <c r="N1907" s="49"/>
      <c r="O1907" s="12"/>
      <c r="P1907" s="12"/>
      <c r="Q1907" s="12"/>
      <c r="R1907" s="12"/>
      <c r="S1907" s="12"/>
    </row>
    <row r="1908" spans="1:19" s="1" customFormat="1" x14ac:dyDescent="0.4">
      <c r="A1908" s="12"/>
      <c r="B1908" s="12"/>
      <c r="C1908" s="42"/>
      <c r="D1908" s="12"/>
      <c r="E1908" s="12"/>
      <c r="F1908" s="12"/>
      <c r="G1908" s="12"/>
      <c r="H1908" s="12"/>
      <c r="I1908" s="12"/>
      <c r="J1908" s="12"/>
      <c r="K1908" s="12"/>
      <c r="L1908" s="12"/>
      <c r="M1908" s="49"/>
      <c r="N1908" s="49"/>
      <c r="O1908" s="12"/>
      <c r="P1908" s="12"/>
      <c r="Q1908" s="12"/>
      <c r="R1908" s="12"/>
      <c r="S1908" s="12"/>
    </row>
    <row r="1909" spans="1:19" s="1" customFormat="1" x14ac:dyDescent="0.4">
      <c r="A1909" s="12"/>
      <c r="B1909" s="12"/>
      <c r="C1909" s="42"/>
      <c r="D1909" s="12"/>
      <c r="E1909" s="12"/>
      <c r="F1909" s="12"/>
      <c r="G1909" s="12"/>
      <c r="H1909" s="12"/>
      <c r="I1909" s="12"/>
      <c r="J1909" s="12"/>
      <c r="K1909" s="12"/>
      <c r="L1909" s="12"/>
      <c r="M1909" s="49"/>
      <c r="N1909" s="49"/>
      <c r="O1909" s="12"/>
      <c r="P1909" s="12"/>
      <c r="Q1909" s="12"/>
      <c r="R1909" s="12"/>
      <c r="S1909" s="12"/>
    </row>
    <row r="1910" spans="1:19" s="1" customFormat="1" x14ac:dyDescent="0.4">
      <c r="A1910" s="12"/>
      <c r="B1910" s="12"/>
      <c r="C1910" s="42"/>
      <c r="D1910" s="12"/>
      <c r="E1910" s="12"/>
      <c r="F1910" s="12"/>
      <c r="G1910" s="12"/>
      <c r="H1910" s="12"/>
      <c r="I1910" s="12"/>
      <c r="J1910" s="12"/>
      <c r="K1910" s="12"/>
      <c r="L1910" s="12"/>
      <c r="M1910" s="49"/>
      <c r="N1910" s="49"/>
      <c r="O1910" s="12"/>
      <c r="P1910" s="12"/>
      <c r="Q1910" s="12"/>
      <c r="R1910" s="12"/>
      <c r="S1910" s="12"/>
    </row>
    <row r="1911" spans="1:19" s="1" customFormat="1" x14ac:dyDescent="0.4">
      <c r="A1911" s="12"/>
      <c r="B1911" s="12"/>
      <c r="C1911" s="42"/>
      <c r="D1911" s="12"/>
      <c r="E1911" s="12"/>
      <c r="F1911" s="12"/>
      <c r="G1911" s="12"/>
      <c r="H1911" s="12"/>
      <c r="I1911" s="12"/>
      <c r="J1911" s="12"/>
      <c r="K1911" s="12"/>
      <c r="L1911" s="12"/>
      <c r="M1911" s="49"/>
      <c r="N1911" s="49"/>
      <c r="O1911" s="12"/>
      <c r="P1911" s="12"/>
      <c r="Q1911" s="12"/>
      <c r="R1911" s="12"/>
      <c r="S1911" s="12"/>
    </row>
    <row r="1912" spans="1:19" s="1" customFormat="1" x14ac:dyDescent="0.4">
      <c r="A1912" s="12"/>
      <c r="B1912" s="12"/>
      <c r="C1912" s="42"/>
      <c r="D1912" s="12"/>
      <c r="E1912" s="12"/>
      <c r="F1912" s="12"/>
      <c r="G1912" s="12"/>
      <c r="H1912" s="12"/>
      <c r="I1912" s="12"/>
      <c r="J1912" s="12"/>
      <c r="K1912" s="12"/>
      <c r="L1912" s="12"/>
      <c r="M1912" s="49"/>
      <c r="N1912" s="49"/>
      <c r="O1912" s="12"/>
      <c r="P1912" s="12"/>
      <c r="Q1912" s="12"/>
      <c r="R1912" s="12"/>
      <c r="S1912" s="12"/>
    </row>
    <row r="1913" spans="1:19" s="1" customFormat="1" x14ac:dyDescent="0.4">
      <c r="A1913" s="12"/>
      <c r="B1913" s="12"/>
      <c r="C1913" s="42"/>
      <c r="D1913" s="12"/>
      <c r="E1913" s="12"/>
      <c r="F1913" s="12"/>
      <c r="G1913" s="12"/>
      <c r="H1913" s="12"/>
      <c r="I1913" s="12"/>
      <c r="J1913" s="12"/>
      <c r="K1913" s="12"/>
      <c r="L1913" s="12"/>
      <c r="M1913" s="49"/>
      <c r="N1913" s="49"/>
      <c r="O1913" s="12"/>
      <c r="P1913" s="12"/>
      <c r="Q1913" s="12"/>
      <c r="R1913" s="12"/>
      <c r="S1913" s="12"/>
    </row>
    <row r="1914" spans="1:19" s="1" customFormat="1" x14ac:dyDescent="0.4">
      <c r="A1914" s="12"/>
      <c r="B1914" s="12"/>
      <c r="C1914" s="42"/>
      <c r="D1914" s="12"/>
      <c r="E1914" s="12"/>
      <c r="F1914" s="12"/>
      <c r="G1914" s="12"/>
      <c r="H1914" s="12"/>
      <c r="I1914" s="12"/>
      <c r="J1914" s="12"/>
      <c r="K1914" s="12"/>
      <c r="L1914" s="12"/>
      <c r="M1914" s="49"/>
      <c r="N1914" s="49"/>
      <c r="O1914" s="12"/>
      <c r="P1914" s="12"/>
      <c r="Q1914" s="12"/>
      <c r="R1914" s="12"/>
      <c r="S1914" s="12"/>
    </row>
    <row r="1915" spans="1:19" s="1" customFormat="1" x14ac:dyDescent="0.4">
      <c r="A1915" s="12"/>
      <c r="B1915" s="12"/>
      <c r="C1915" s="42"/>
      <c r="D1915" s="12"/>
      <c r="E1915" s="12"/>
      <c r="F1915" s="12"/>
      <c r="G1915" s="12"/>
      <c r="H1915" s="12"/>
      <c r="I1915" s="12"/>
      <c r="J1915" s="12"/>
      <c r="K1915" s="12"/>
      <c r="L1915" s="12"/>
      <c r="M1915" s="49"/>
      <c r="N1915" s="49"/>
      <c r="O1915" s="12"/>
      <c r="P1915" s="12"/>
      <c r="Q1915" s="12"/>
      <c r="R1915" s="12"/>
      <c r="S1915" s="12"/>
    </row>
    <row r="1916" spans="1:19" s="1" customFormat="1" x14ac:dyDescent="0.4">
      <c r="A1916" s="12"/>
      <c r="B1916" s="12"/>
      <c r="C1916" s="42"/>
      <c r="D1916" s="12"/>
      <c r="E1916" s="12"/>
      <c r="F1916" s="12"/>
      <c r="G1916" s="12"/>
      <c r="H1916" s="12"/>
      <c r="I1916" s="12"/>
      <c r="J1916" s="12"/>
      <c r="K1916" s="12"/>
      <c r="L1916" s="12"/>
      <c r="M1916" s="49"/>
      <c r="N1916" s="49"/>
      <c r="O1916" s="12"/>
      <c r="P1916" s="12"/>
      <c r="Q1916" s="12"/>
      <c r="R1916" s="12"/>
      <c r="S1916" s="12"/>
    </row>
    <row r="1917" spans="1:19" s="1" customFormat="1" x14ac:dyDescent="0.4">
      <c r="A1917" s="12"/>
      <c r="B1917" s="12"/>
      <c r="C1917" s="42"/>
      <c r="D1917" s="12"/>
      <c r="E1917" s="12"/>
      <c r="F1917" s="12"/>
      <c r="G1917" s="12"/>
      <c r="H1917" s="12"/>
      <c r="I1917" s="12"/>
      <c r="J1917" s="12"/>
      <c r="K1917" s="12"/>
      <c r="L1917" s="12"/>
      <c r="M1917" s="49"/>
      <c r="N1917" s="49"/>
      <c r="O1917" s="12"/>
      <c r="P1917" s="12"/>
      <c r="Q1917" s="12"/>
      <c r="R1917" s="12"/>
      <c r="S1917" s="12"/>
    </row>
    <row r="1918" spans="1:19" s="1" customFormat="1" x14ac:dyDescent="0.4">
      <c r="A1918" s="12"/>
      <c r="B1918" s="12"/>
      <c r="C1918" s="42"/>
      <c r="D1918" s="12"/>
      <c r="E1918" s="12"/>
      <c r="F1918" s="12"/>
      <c r="G1918" s="12"/>
      <c r="H1918" s="12"/>
      <c r="I1918" s="12"/>
      <c r="J1918" s="12"/>
      <c r="K1918" s="12"/>
      <c r="L1918" s="12"/>
      <c r="M1918" s="49"/>
      <c r="N1918" s="49"/>
      <c r="O1918" s="12"/>
      <c r="P1918" s="12"/>
      <c r="Q1918" s="12"/>
      <c r="R1918" s="12"/>
      <c r="S1918" s="12"/>
    </row>
    <row r="1919" spans="1:19" s="1" customFormat="1" x14ac:dyDescent="0.4">
      <c r="A1919" s="12"/>
      <c r="B1919" s="12"/>
      <c r="C1919" s="42"/>
      <c r="D1919" s="12"/>
      <c r="E1919" s="12"/>
      <c r="F1919" s="12"/>
      <c r="G1919" s="12"/>
      <c r="H1919" s="12"/>
      <c r="I1919" s="12"/>
      <c r="J1919" s="12"/>
      <c r="K1919" s="12"/>
      <c r="L1919" s="12"/>
      <c r="M1919" s="49"/>
      <c r="N1919" s="49"/>
      <c r="O1919" s="12"/>
      <c r="P1919" s="12"/>
      <c r="Q1919" s="12"/>
      <c r="R1919" s="12"/>
      <c r="S1919" s="12"/>
    </row>
    <row r="1920" spans="1:19" s="1" customFormat="1" x14ac:dyDescent="0.4">
      <c r="A1920" s="12"/>
      <c r="B1920" s="12"/>
      <c r="C1920" s="42"/>
      <c r="D1920" s="12"/>
      <c r="E1920" s="12"/>
      <c r="F1920" s="12"/>
      <c r="G1920" s="12"/>
      <c r="H1920" s="12"/>
      <c r="I1920" s="12"/>
      <c r="J1920" s="12"/>
      <c r="K1920" s="12"/>
      <c r="L1920" s="12"/>
      <c r="M1920" s="49"/>
      <c r="N1920" s="49"/>
      <c r="O1920" s="12"/>
      <c r="P1920" s="12"/>
      <c r="Q1920" s="12"/>
      <c r="R1920" s="12"/>
      <c r="S1920" s="12"/>
    </row>
    <row r="1921" spans="1:19" s="1" customFormat="1" x14ac:dyDescent="0.4">
      <c r="A1921" s="12"/>
      <c r="B1921" s="12"/>
      <c r="C1921" s="42"/>
      <c r="D1921" s="12"/>
      <c r="E1921" s="12"/>
      <c r="F1921" s="12"/>
      <c r="G1921" s="12"/>
      <c r="H1921" s="12"/>
      <c r="I1921" s="12"/>
      <c r="J1921" s="12"/>
      <c r="K1921" s="12"/>
      <c r="L1921" s="12"/>
      <c r="M1921" s="49"/>
      <c r="N1921" s="49"/>
      <c r="O1921" s="12"/>
      <c r="P1921" s="12"/>
      <c r="Q1921" s="12"/>
      <c r="R1921" s="12"/>
      <c r="S1921" s="12"/>
    </row>
    <row r="1922" spans="1:19" s="1" customFormat="1" x14ac:dyDescent="0.4">
      <c r="A1922" s="12"/>
      <c r="B1922" s="12"/>
      <c r="C1922" s="42"/>
      <c r="D1922" s="12"/>
      <c r="E1922" s="12"/>
      <c r="F1922" s="12"/>
      <c r="G1922" s="12"/>
      <c r="H1922" s="12"/>
      <c r="I1922" s="12"/>
      <c r="J1922" s="12"/>
      <c r="K1922" s="12"/>
      <c r="L1922" s="12"/>
      <c r="M1922" s="49"/>
      <c r="N1922" s="49"/>
      <c r="O1922" s="12"/>
      <c r="P1922" s="12"/>
      <c r="Q1922" s="12"/>
      <c r="R1922" s="12"/>
      <c r="S1922" s="12"/>
    </row>
    <row r="1923" spans="1:19" s="1" customFormat="1" x14ac:dyDescent="0.4">
      <c r="A1923" s="12"/>
      <c r="B1923" s="12"/>
      <c r="C1923" s="42"/>
      <c r="D1923" s="12"/>
      <c r="E1923" s="12"/>
      <c r="F1923" s="12"/>
      <c r="G1923" s="12"/>
      <c r="H1923" s="12"/>
      <c r="I1923" s="12"/>
      <c r="J1923" s="12"/>
      <c r="K1923" s="12"/>
      <c r="L1923" s="12"/>
      <c r="M1923" s="49"/>
      <c r="N1923" s="49"/>
      <c r="O1923" s="12"/>
      <c r="P1923" s="12"/>
      <c r="Q1923" s="12"/>
      <c r="R1923" s="12"/>
      <c r="S1923" s="12"/>
    </row>
    <row r="1924" spans="1:19" s="1" customFormat="1" x14ac:dyDescent="0.4">
      <c r="A1924" s="12"/>
      <c r="B1924" s="12"/>
      <c r="C1924" s="42"/>
      <c r="D1924" s="12"/>
      <c r="E1924" s="12"/>
      <c r="F1924" s="12"/>
      <c r="G1924" s="12"/>
      <c r="H1924" s="12"/>
      <c r="I1924" s="12"/>
      <c r="J1924" s="12"/>
      <c r="K1924" s="12"/>
      <c r="L1924" s="12"/>
      <c r="M1924" s="49"/>
      <c r="N1924" s="49"/>
      <c r="O1924" s="12"/>
      <c r="P1924" s="12"/>
      <c r="Q1924" s="12"/>
      <c r="R1924" s="12"/>
      <c r="S1924" s="12"/>
    </row>
    <row r="1925" spans="1:19" s="1" customFormat="1" x14ac:dyDescent="0.4">
      <c r="A1925" s="12"/>
      <c r="B1925" s="12"/>
      <c r="C1925" s="42"/>
      <c r="D1925" s="12"/>
      <c r="E1925" s="12"/>
      <c r="F1925" s="12"/>
      <c r="G1925" s="12"/>
      <c r="H1925" s="12"/>
      <c r="I1925" s="12"/>
      <c r="J1925" s="12"/>
      <c r="K1925" s="12"/>
      <c r="L1925" s="12"/>
      <c r="M1925" s="49"/>
      <c r="N1925" s="49"/>
      <c r="O1925" s="12"/>
      <c r="P1925" s="12"/>
      <c r="Q1925" s="12"/>
      <c r="R1925" s="12"/>
      <c r="S1925" s="12"/>
    </row>
    <row r="1926" spans="1:19" s="1" customFormat="1" x14ac:dyDescent="0.4">
      <c r="A1926" s="12"/>
      <c r="B1926" s="12"/>
      <c r="C1926" s="42"/>
      <c r="D1926" s="12"/>
      <c r="E1926" s="12"/>
      <c r="F1926" s="12"/>
      <c r="G1926" s="12"/>
      <c r="H1926" s="12"/>
      <c r="I1926" s="12"/>
      <c r="J1926" s="12"/>
      <c r="K1926" s="12"/>
      <c r="L1926" s="12"/>
      <c r="M1926" s="49"/>
      <c r="N1926" s="49"/>
      <c r="O1926" s="12"/>
      <c r="P1926" s="12"/>
      <c r="Q1926" s="12"/>
      <c r="R1926" s="12"/>
      <c r="S1926" s="12"/>
    </row>
    <row r="1927" spans="1:19" s="1" customFormat="1" x14ac:dyDescent="0.4">
      <c r="A1927" s="12"/>
      <c r="B1927" s="12"/>
      <c r="C1927" s="42"/>
      <c r="D1927" s="12"/>
      <c r="E1927" s="12"/>
      <c r="F1927" s="12"/>
      <c r="G1927" s="12"/>
      <c r="H1927" s="12"/>
      <c r="I1927" s="12"/>
      <c r="J1927" s="12"/>
      <c r="K1927" s="12"/>
      <c r="L1927" s="12"/>
      <c r="M1927" s="49"/>
      <c r="N1927" s="49"/>
      <c r="O1927" s="12"/>
      <c r="P1927" s="12"/>
      <c r="Q1927" s="12"/>
      <c r="R1927" s="12"/>
      <c r="S1927" s="12"/>
    </row>
    <row r="1928" spans="1:19" s="1" customFormat="1" x14ac:dyDescent="0.4">
      <c r="A1928" s="12"/>
      <c r="B1928" s="12"/>
      <c r="C1928" s="42"/>
      <c r="D1928" s="12"/>
      <c r="E1928" s="12"/>
      <c r="F1928" s="12"/>
      <c r="G1928" s="12"/>
      <c r="H1928" s="12"/>
      <c r="I1928" s="12"/>
      <c r="J1928" s="12"/>
      <c r="K1928" s="12"/>
      <c r="L1928" s="12"/>
      <c r="M1928" s="49"/>
      <c r="N1928" s="49"/>
      <c r="O1928" s="12"/>
      <c r="P1928" s="12"/>
      <c r="Q1928" s="12"/>
      <c r="R1928" s="12"/>
      <c r="S1928" s="12"/>
    </row>
    <row r="1929" spans="1:19" s="1" customFormat="1" x14ac:dyDescent="0.4">
      <c r="A1929" s="12"/>
      <c r="B1929" s="12"/>
      <c r="C1929" s="42"/>
      <c r="D1929" s="12"/>
      <c r="E1929" s="12"/>
      <c r="F1929" s="12"/>
      <c r="G1929" s="12"/>
      <c r="H1929" s="12"/>
      <c r="I1929" s="12"/>
      <c r="J1929" s="12"/>
      <c r="K1929" s="12"/>
      <c r="L1929" s="12"/>
      <c r="M1929" s="49"/>
      <c r="N1929" s="49"/>
      <c r="O1929" s="12"/>
      <c r="P1929" s="12"/>
      <c r="Q1929" s="12"/>
      <c r="R1929" s="12"/>
      <c r="S1929" s="12"/>
    </row>
    <row r="1930" spans="1:19" s="1" customFormat="1" x14ac:dyDescent="0.4">
      <c r="A1930" s="12"/>
      <c r="B1930" s="12"/>
      <c r="C1930" s="42"/>
      <c r="D1930" s="12"/>
      <c r="E1930" s="12"/>
      <c r="F1930" s="12"/>
      <c r="G1930" s="12"/>
      <c r="H1930" s="12"/>
      <c r="I1930" s="12"/>
      <c r="J1930" s="12"/>
      <c r="K1930" s="12"/>
      <c r="L1930" s="12"/>
      <c r="M1930" s="49"/>
      <c r="N1930" s="49"/>
      <c r="O1930" s="12"/>
      <c r="P1930" s="12"/>
      <c r="Q1930" s="12"/>
      <c r="R1930" s="12"/>
      <c r="S1930" s="12"/>
    </row>
    <row r="1931" spans="1:19" s="1" customFormat="1" x14ac:dyDescent="0.4">
      <c r="A1931" s="12"/>
      <c r="B1931" s="12"/>
      <c r="C1931" s="42"/>
      <c r="D1931" s="12"/>
      <c r="E1931" s="12"/>
      <c r="F1931" s="12"/>
      <c r="G1931" s="12"/>
      <c r="H1931" s="12"/>
      <c r="I1931" s="12"/>
      <c r="J1931" s="12"/>
      <c r="K1931" s="12"/>
      <c r="L1931" s="12"/>
      <c r="M1931" s="49"/>
      <c r="N1931" s="49"/>
      <c r="O1931" s="12"/>
      <c r="P1931" s="12"/>
      <c r="Q1931" s="12"/>
      <c r="R1931" s="12"/>
      <c r="S1931" s="12"/>
    </row>
    <row r="1932" spans="1:19" s="1" customFormat="1" x14ac:dyDescent="0.4">
      <c r="A1932" s="12"/>
      <c r="B1932" s="12"/>
      <c r="C1932" s="42"/>
      <c r="D1932" s="12"/>
      <c r="E1932" s="12"/>
      <c r="F1932" s="12"/>
      <c r="G1932" s="12"/>
      <c r="H1932" s="12"/>
      <c r="I1932" s="12"/>
      <c r="J1932" s="12"/>
      <c r="K1932" s="12"/>
      <c r="L1932" s="12"/>
      <c r="M1932" s="49"/>
      <c r="N1932" s="49"/>
      <c r="O1932" s="12"/>
      <c r="P1932" s="12"/>
      <c r="Q1932" s="12"/>
      <c r="R1932" s="12"/>
      <c r="S1932" s="12"/>
    </row>
    <row r="1933" spans="1:19" s="1" customFormat="1" x14ac:dyDescent="0.4">
      <c r="A1933" s="12"/>
      <c r="B1933" s="12"/>
      <c r="C1933" s="42"/>
      <c r="D1933" s="12"/>
      <c r="E1933" s="12"/>
      <c r="F1933" s="12"/>
      <c r="G1933" s="12"/>
      <c r="H1933" s="12"/>
      <c r="I1933" s="12"/>
      <c r="J1933" s="12"/>
      <c r="K1933" s="12"/>
      <c r="L1933" s="12"/>
      <c r="M1933" s="49"/>
      <c r="N1933" s="49"/>
      <c r="O1933" s="12"/>
      <c r="P1933" s="12"/>
      <c r="Q1933" s="12"/>
      <c r="R1933" s="12"/>
      <c r="S1933" s="12"/>
    </row>
    <row r="1934" spans="1:19" s="1" customFormat="1" x14ac:dyDescent="0.4">
      <c r="A1934" s="12"/>
      <c r="B1934" s="12"/>
      <c r="C1934" s="42"/>
      <c r="D1934" s="12"/>
      <c r="E1934" s="12"/>
      <c r="F1934" s="12"/>
      <c r="G1934" s="12"/>
      <c r="H1934" s="12"/>
      <c r="I1934" s="12"/>
      <c r="J1934" s="12"/>
      <c r="K1934" s="12"/>
      <c r="L1934" s="12"/>
      <c r="M1934" s="49"/>
      <c r="N1934" s="49"/>
      <c r="O1934" s="12"/>
      <c r="P1934" s="12"/>
      <c r="Q1934" s="12"/>
      <c r="R1934" s="12"/>
      <c r="S1934" s="12"/>
    </row>
    <row r="1935" spans="1:19" s="1" customFormat="1" x14ac:dyDescent="0.4">
      <c r="A1935" s="12"/>
      <c r="B1935" s="12"/>
      <c r="C1935" s="42"/>
      <c r="D1935" s="12"/>
      <c r="E1935" s="12"/>
      <c r="F1935" s="12"/>
      <c r="G1935" s="12"/>
      <c r="H1935" s="12"/>
      <c r="I1935" s="12"/>
      <c r="J1935" s="12"/>
      <c r="K1935" s="12"/>
      <c r="L1935" s="12"/>
      <c r="M1935" s="49"/>
      <c r="N1935" s="49"/>
      <c r="O1935" s="12"/>
      <c r="P1935" s="12"/>
      <c r="Q1935" s="12"/>
      <c r="R1935" s="12"/>
      <c r="S1935" s="12"/>
    </row>
    <row r="1936" spans="1:19" s="1" customFormat="1" x14ac:dyDescent="0.4">
      <c r="A1936" s="12"/>
      <c r="B1936" s="12"/>
      <c r="C1936" s="42"/>
      <c r="D1936" s="12"/>
      <c r="E1936" s="12"/>
      <c r="F1936" s="12"/>
      <c r="G1936" s="12"/>
      <c r="H1936" s="12"/>
      <c r="I1936" s="12"/>
      <c r="J1936" s="12"/>
      <c r="K1936" s="12"/>
      <c r="L1936" s="12"/>
      <c r="M1936" s="49"/>
      <c r="N1936" s="49"/>
      <c r="O1936" s="12"/>
      <c r="P1936" s="12"/>
      <c r="Q1936" s="12"/>
      <c r="R1936" s="12"/>
      <c r="S1936" s="12"/>
    </row>
    <row r="1937" spans="1:19" s="1" customFormat="1" x14ac:dyDescent="0.4">
      <c r="A1937" s="12"/>
      <c r="B1937" s="12"/>
      <c r="C1937" s="42"/>
      <c r="D1937" s="12"/>
      <c r="E1937" s="12"/>
      <c r="F1937" s="12"/>
      <c r="G1937" s="12"/>
      <c r="H1937" s="12"/>
      <c r="I1937" s="12"/>
      <c r="J1937" s="12"/>
      <c r="K1937" s="12"/>
      <c r="L1937" s="12"/>
      <c r="M1937" s="49"/>
      <c r="N1937" s="49"/>
      <c r="O1937" s="12"/>
      <c r="P1937" s="12"/>
      <c r="Q1937" s="12"/>
      <c r="R1937" s="12"/>
      <c r="S1937" s="12"/>
    </row>
    <row r="1938" spans="1:19" s="1" customFormat="1" x14ac:dyDescent="0.4">
      <c r="A1938" s="12"/>
      <c r="B1938" s="12"/>
      <c r="C1938" s="42"/>
      <c r="D1938" s="12"/>
      <c r="E1938" s="12"/>
      <c r="F1938" s="12"/>
      <c r="G1938" s="12"/>
      <c r="H1938" s="12"/>
      <c r="I1938" s="12"/>
      <c r="J1938" s="12"/>
      <c r="K1938" s="12"/>
      <c r="L1938" s="12"/>
      <c r="M1938" s="49"/>
      <c r="N1938" s="49"/>
      <c r="O1938" s="12"/>
      <c r="P1938" s="12"/>
      <c r="Q1938" s="12"/>
      <c r="R1938" s="12"/>
      <c r="S1938" s="12"/>
    </row>
    <row r="1939" spans="1:19" s="1" customFormat="1" x14ac:dyDescent="0.4">
      <c r="A1939" s="12"/>
      <c r="B1939" s="12"/>
      <c r="C1939" s="42"/>
      <c r="D1939" s="12"/>
      <c r="E1939" s="12"/>
      <c r="F1939" s="12"/>
      <c r="G1939" s="12"/>
      <c r="H1939" s="12"/>
      <c r="I1939" s="12"/>
      <c r="J1939" s="12"/>
      <c r="K1939" s="12"/>
      <c r="L1939" s="12"/>
      <c r="M1939" s="49"/>
      <c r="N1939" s="49"/>
      <c r="O1939" s="12"/>
      <c r="P1939" s="12"/>
      <c r="Q1939" s="12"/>
      <c r="R1939" s="12"/>
      <c r="S1939" s="12"/>
    </row>
    <row r="1940" spans="1:19" s="1" customFormat="1" x14ac:dyDescent="0.4">
      <c r="A1940" s="12"/>
      <c r="B1940" s="12"/>
      <c r="C1940" s="42"/>
      <c r="D1940" s="12"/>
      <c r="E1940" s="12"/>
      <c r="F1940" s="12"/>
      <c r="G1940" s="12"/>
      <c r="H1940" s="12"/>
      <c r="I1940" s="12"/>
      <c r="J1940" s="12"/>
      <c r="K1940" s="12"/>
      <c r="L1940" s="12"/>
      <c r="M1940" s="49"/>
      <c r="N1940" s="49"/>
      <c r="O1940" s="12"/>
      <c r="P1940" s="12"/>
      <c r="Q1940" s="12"/>
      <c r="R1940" s="12"/>
      <c r="S1940" s="12"/>
    </row>
    <row r="1941" spans="1:19" s="1" customFormat="1" x14ac:dyDescent="0.4">
      <c r="A1941" s="12"/>
      <c r="B1941" s="12"/>
      <c r="C1941" s="42"/>
      <c r="D1941" s="12"/>
      <c r="E1941" s="12"/>
      <c r="F1941" s="12"/>
      <c r="G1941" s="12"/>
      <c r="H1941" s="12"/>
      <c r="I1941" s="12"/>
      <c r="J1941" s="12"/>
      <c r="K1941" s="12"/>
      <c r="L1941" s="12"/>
      <c r="M1941" s="49"/>
      <c r="N1941" s="49"/>
      <c r="O1941" s="12"/>
      <c r="P1941" s="12"/>
      <c r="Q1941" s="12"/>
      <c r="R1941" s="12"/>
      <c r="S1941" s="12"/>
    </row>
    <row r="1942" spans="1:19" s="1" customFormat="1" x14ac:dyDescent="0.4">
      <c r="A1942" s="12"/>
      <c r="B1942" s="12"/>
      <c r="C1942" s="42"/>
      <c r="D1942" s="12"/>
      <c r="E1942" s="12"/>
      <c r="F1942" s="12"/>
      <c r="G1942" s="12"/>
      <c r="H1942" s="12"/>
      <c r="I1942" s="12"/>
      <c r="J1942" s="12"/>
      <c r="K1942" s="12"/>
      <c r="L1942" s="12"/>
      <c r="M1942" s="49"/>
      <c r="N1942" s="49"/>
      <c r="O1942" s="12"/>
      <c r="P1942" s="12"/>
      <c r="Q1942" s="12"/>
      <c r="R1942" s="12"/>
      <c r="S1942" s="12"/>
    </row>
    <row r="1943" spans="1:19" s="1" customFormat="1" x14ac:dyDescent="0.4">
      <c r="A1943" s="12"/>
      <c r="B1943" s="12"/>
      <c r="C1943" s="42"/>
      <c r="D1943" s="12"/>
      <c r="E1943" s="12"/>
      <c r="F1943" s="12"/>
      <c r="G1943" s="12"/>
      <c r="H1943" s="12"/>
      <c r="I1943" s="12"/>
      <c r="J1943" s="12"/>
      <c r="K1943" s="12"/>
      <c r="L1943" s="12"/>
      <c r="M1943" s="49"/>
      <c r="N1943" s="49"/>
      <c r="O1943" s="12"/>
      <c r="P1943" s="12"/>
      <c r="Q1943" s="12"/>
      <c r="R1943" s="12"/>
      <c r="S1943" s="12"/>
    </row>
    <row r="1944" spans="1:19" s="1" customFormat="1" x14ac:dyDescent="0.4">
      <c r="A1944" s="12"/>
      <c r="B1944" s="12"/>
      <c r="C1944" s="42"/>
      <c r="D1944" s="12"/>
      <c r="E1944" s="12"/>
      <c r="F1944" s="12"/>
      <c r="G1944" s="12"/>
      <c r="H1944" s="12"/>
      <c r="I1944" s="12"/>
      <c r="J1944" s="12"/>
      <c r="K1944" s="12"/>
      <c r="L1944" s="12"/>
      <c r="M1944" s="49"/>
      <c r="N1944" s="49"/>
      <c r="O1944" s="12"/>
      <c r="P1944" s="12"/>
      <c r="Q1944" s="12"/>
      <c r="R1944" s="12"/>
      <c r="S1944" s="12"/>
    </row>
    <row r="1945" spans="1:19" s="1" customFormat="1" x14ac:dyDescent="0.4">
      <c r="A1945" s="12"/>
      <c r="B1945" s="12"/>
      <c r="C1945" s="42"/>
      <c r="D1945" s="12"/>
      <c r="E1945" s="12"/>
      <c r="F1945" s="12"/>
      <c r="G1945" s="12"/>
      <c r="H1945" s="12"/>
      <c r="I1945" s="12"/>
      <c r="J1945" s="12"/>
      <c r="K1945" s="12"/>
      <c r="L1945" s="12"/>
      <c r="M1945" s="49"/>
      <c r="N1945" s="49"/>
      <c r="O1945" s="12"/>
      <c r="P1945" s="12"/>
      <c r="Q1945" s="12"/>
      <c r="R1945" s="12"/>
      <c r="S1945" s="12"/>
    </row>
    <row r="1946" spans="1:19" s="1" customFormat="1" x14ac:dyDescent="0.4">
      <c r="A1946" s="12"/>
      <c r="B1946" s="12"/>
      <c r="C1946" s="42"/>
      <c r="D1946" s="12"/>
      <c r="E1946" s="12"/>
      <c r="F1946" s="12"/>
      <c r="G1946" s="12"/>
      <c r="H1946" s="12"/>
      <c r="I1946" s="12"/>
      <c r="J1946" s="12"/>
      <c r="K1946" s="12"/>
      <c r="L1946" s="12"/>
      <c r="M1946" s="49"/>
      <c r="N1946" s="49"/>
      <c r="O1946" s="12"/>
      <c r="P1946" s="12"/>
      <c r="Q1946" s="12"/>
      <c r="R1946" s="12"/>
      <c r="S1946" s="12"/>
    </row>
    <row r="1947" spans="1:19" s="1" customFormat="1" x14ac:dyDescent="0.4">
      <c r="A1947" s="12"/>
      <c r="B1947" s="12"/>
      <c r="C1947" s="42"/>
      <c r="D1947" s="12"/>
      <c r="E1947" s="12"/>
      <c r="F1947" s="12"/>
      <c r="G1947" s="12"/>
      <c r="H1947" s="12"/>
      <c r="I1947" s="12"/>
      <c r="J1947" s="12"/>
      <c r="K1947" s="12"/>
      <c r="L1947" s="12"/>
      <c r="M1947" s="49"/>
      <c r="N1947" s="49"/>
      <c r="O1947" s="12"/>
      <c r="P1947" s="12"/>
      <c r="Q1947" s="12"/>
      <c r="R1947" s="12"/>
      <c r="S1947" s="12"/>
    </row>
    <row r="1948" spans="1:19" s="1" customFormat="1" x14ac:dyDescent="0.4">
      <c r="A1948" s="12"/>
      <c r="B1948" s="12"/>
      <c r="C1948" s="42"/>
      <c r="D1948" s="12"/>
      <c r="E1948" s="12"/>
      <c r="F1948" s="12"/>
      <c r="G1948" s="12"/>
      <c r="H1948" s="12"/>
      <c r="I1948" s="12"/>
      <c r="J1948" s="12"/>
      <c r="K1948" s="12"/>
      <c r="L1948" s="12"/>
      <c r="M1948" s="49"/>
      <c r="N1948" s="49"/>
      <c r="O1948" s="12"/>
      <c r="P1948" s="12"/>
      <c r="Q1948" s="12"/>
      <c r="R1948" s="12"/>
      <c r="S1948" s="12"/>
    </row>
    <row r="1949" spans="1:19" s="1" customFormat="1" x14ac:dyDescent="0.4">
      <c r="A1949" s="12"/>
      <c r="B1949" s="12"/>
      <c r="C1949" s="42"/>
      <c r="D1949" s="12"/>
      <c r="E1949" s="12"/>
      <c r="F1949" s="12"/>
      <c r="G1949" s="12"/>
      <c r="H1949" s="12"/>
      <c r="I1949" s="12"/>
      <c r="J1949" s="12"/>
      <c r="K1949" s="12"/>
      <c r="L1949" s="12"/>
      <c r="M1949" s="49"/>
      <c r="N1949" s="49"/>
      <c r="O1949" s="12"/>
      <c r="P1949" s="12"/>
      <c r="Q1949" s="12"/>
      <c r="R1949" s="12"/>
      <c r="S1949" s="12"/>
    </row>
    <row r="1950" spans="1:19" s="1" customFormat="1" x14ac:dyDescent="0.4">
      <c r="A1950" s="12"/>
      <c r="B1950" s="12"/>
      <c r="C1950" s="42"/>
      <c r="D1950" s="12"/>
      <c r="E1950" s="12"/>
      <c r="F1950" s="12"/>
      <c r="G1950" s="12"/>
      <c r="H1950" s="12"/>
      <c r="I1950" s="12"/>
      <c r="J1950" s="12"/>
      <c r="K1950" s="12"/>
      <c r="L1950" s="12"/>
      <c r="M1950" s="49"/>
      <c r="N1950" s="49"/>
      <c r="O1950" s="12"/>
      <c r="P1950" s="12"/>
      <c r="Q1950" s="12"/>
      <c r="R1950" s="12"/>
      <c r="S1950" s="12"/>
    </row>
    <row r="1951" spans="1:19" s="1" customFormat="1" x14ac:dyDescent="0.4">
      <c r="A1951" s="12"/>
      <c r="B1951" s="12"/>
      <c r="C1951" s="42"/>
      <c r="D1951" s="12"/>
      <c r="E1951" s="12"/>
      <c r="F1951" s="12"/>
      <c r="G1951" s="12"/>
      <c r="H1951" s="12"/>
      <c r="I1951" s="12"/>
      <c r="J1951" s="12"/>
      <c r="K1951" s="12"/>
      <c r="L1951" s="12"/>
      <c r="M1951" s="49"/>
      <c r="N1951" s="49"/>
      <c r="O1951" s="12"/>
      <c r="P1951" s="12"/>
      <c r="Q1951" s="12"/>
      <c r="R1951" s="12"/>
      <c r="S1951" s="12"/>
    </row>
    <row r="1952" spans="1:19" s="1" customFormat="1" x14ac:dyDescent="0.4">
      <c r="A1952" s="12"/>
      <c r="B1952" s="12"/>
      <c r="C1952" s="42"/>
      <c r="D1952" s="12"/>
      <c r="E1952" s="12"/>
      <c r="F1952" s="12"/>
      <c r="G1952" s="12"/>
      <c r="H1952" s="12"/>
      <c r="I1952" s="12"/>
      <c r="J1952" s="12"/>
      <c r="K1952" s="12"/>
      <c r="L1952" s="12"/>
      <c r="M1952" s="49"/>
      <c r="N1952" s="49"/>
      <c r="O1952" s="12"/>
      <c r="P1952" s="12"/>
      <c r="Q1952" s="12"/>
      <c r="R1952" s="12"/>
      <c r="S1952" s="12"/>
    </row>
    <row r="1953" spans="1:19" s="1" customFormat="1" x14ac:dyDescent="0.4">
      <c r="A1953" s="12"/>
      <c r="B1953" s="12"/>
      <c r="C1953" s="42"/>
      <c r="D1953" s="12"/>
      <c r="E1953" s="12"/>
      <c r="F1953" s="12"/>
      <c r="G1953" s="12"/>
      <c r="H1953" s="12"/>
      <c r="I1953" s="12"/>
      <c r="J1953" s="12"/>
      <c r="K1953" s="12"/>
      <c r="L1953" s="12"/>
      <c r="M1953" s="49"/>
      <c r="N1953" s="49"/>
      <c r="O1953" s="12"/>
      <c r="P1953" s="12"/>
      <c r="Q1953" s="12"/>
      <c r="R1953" s="12"/>
      <c r="S1953" s="12"/>
    </row>
    <row r="1954" spans="1:19" s="1" customFormat="1" x14ac:dyDescent="0.4">
      <c r="A1954" s="12"/>
      <c r="B1954" s="12"/>
      <c r="C1954" s="42"/>
      <c r="D1954" s="12"/>
      <c r="E1954" s="12"/>
      <c r="F1954" s="12"/>
      <c r="G1954" s="12"/>
      <c r="H1954" s="12"/>
      <c r="I1954" s="12"/>
      <c r="J1954" s="12"/>
      <c r="K1954" s="12"/>
      <c r="L1954" s="12"/>
      <c r="M1954" s="49"/>
      <c r="N1954" s="49"/>
      <c r="O1954" s="12"/>
      <c r="P1954" s="12"/>
      <c r="Q1954" s="12"/>
      <c r="R1954" s="12"/>
      <c r="S1954" s="12"/>
    </row>
    <row r="1955" spans="1:19" s="1" customFormat="1" x14ac:dyDescent="0.4">
      <c r="A1955" s="12"/>
      <c r="B1955" s="12"/>
      <c r="C1955" s="42"/>
      <c r="D1955" s="12"/>
      <c r="E1955" s="12"/>
      <c r="F1955" s="12"/>
      <c r="G1955" s="12"/>
      <c r="H1955" s="12"/>
      <c r="I1955" s="12"/>
      <c r="J1955" s="12"/>
      <c r="K1955" s="12"/>
      <c r="L1955" s="12"/>
      <c r="M1955" s="49"/>
      <c r="N1955" s="49"/>
      <c r="O1955" s="12"/>
      <c r="P1955" s="12"/>
      <c r="Q1955" s="12"/>
      <c r="R1955" s="12"/>
      <c r="S1955" s="12"/>
    </row>
    <row r="1956" spans="1:19" s="1" customFormat="1" x14ac:dyDescent="0.4">
      <c r="A1956" s="12"/>
      <c r="B1956" s="12"/>
      <c r="C1956" s="42"/>
      <c r="D1956" s="12"/>
      <c r="E1956" s="12"/>
      <c r="F1956" s="12"/>
      <c r="G1956" s="12"/>
      <c r="H1956" s="12"/>
      <c r="I1956" s="12"/>
      <c r="J1956" s="12"/>
      <c r="K1956" s="12"/>
      <c r="L1956" s="12"/>
      <c r="M1956" s="49"/>
      <c r="N1956" s="49"/>
      <c r="O1956" s="12"/>
      <c r="P1956" s="12"/>
      <c r="Q1956" s="12"/>
      <c r="R1956" s="12"/>
      <c r="S1956" s="12"/>
    </row>
    <row r="1957" spans="1:19" s="1" customFormat="1" x14ac:dyDescent="0.4">
      <c r="A1957" s="12"/>
      <c r="B1957" s="12"/>
      <c r="C1957" s="42"/>
      <c r="D1957" s="12"/>
      <c r="E1957" s="12"/>
      <c r="F1957" s="12"/>
      <c r="G1957" s="12"/>
      <c r="H1957" s="12"/>
      <c r="I1957" s="12"/>
      <c r="J1957" s="12"/>
      <c r="K1957" s="12"/>
      <c r="L1957" s="12"/>
      <c r="M1957" s="49"/>
      <c r="N1957" s="49"/>
      <c r="O1957" s="12"/>
      <c r="P1957" s="12"/>
      <c r="Q1957" s="12"/>
      <c r="R1957" s="12"/>
      <c r="S1957" s="12"/>
    </row>
    <row r="1958" spans="1:19" s="1" customFormat="1" x14ac:dyDescent="0.4">
      <c r="A1958" s="12"/>
      <c r="B1958" s="12"/>
      <c r="C1958" s="42"/>
      <c r="D1958" s="12"/>
      <c r="E1958" s="12"/>
      <c r="F1958" s="12"/>
      <c r="G1958" s="12"/>
      <c r="H1958" s="12"/>
      <c r="I1958" s="12"/>
      <c r="J1958" s="12"/>
      <c r="K1958" s="12"/>
      <c r="L1958" s="12"/>
      <c r="M1958" s="49"/>
      <c r="N1958" s="49"/>
      <c r="O1958" s="12"/>
      <c r="P1958" s="12"/>
      <c r="Q1958" s="12"/>
      <c r="R1958" s="12"/>
      <c r="S1958" s="12"/>
    </row>
    <row r="1959" spans="1:19" s="1" customFormat="1" x14ac:dyDescent="0.4">
      <c r="A1959" s="12"/>
      <c r="B1959" s="12"/>
      <c r="C1959" s="42"/>
      <c r="D1959" s="12"/>
      <c r="E1959" s="12"/>
      <c r="F1959" s="12"/>
      <c r="G1959" s="12"/>
      <c r="H1959" s="12"/>
      <c r="I1959" s="12"/>
      <c r="J1959" s="12"/>
      <c r="K1959" s="12"/>
      <c r="L1959" s="12"/>
      <c r="M1959" s="49"/>
      <c r="N1959" s="49"/>
      <c r="O1959" s="12"/>
      <c r="P1959" s="12"/>
      <c r="Q1959" s="12"/>
      <c r="R1959" s="12"/>
      <c r="S1959" s="12"/>
    </row>
    <row r="1960" spans="1:19" s="1" customFormat="1" x14ac:dyDescent="0.4">
      <c r="A1960" s="12"/>
      <c r="B1960" s="12"/>
      <c r="C1960" s="42"/>
      <c r="D1960" s="12"/>
      <c r="E1960" s="12"/>
      <c r="F1960" s="12"/>
      <c r="G1960" s="12"/>
      <c r="H1960" s="12"/>
      <c r="I1960" s="12"/>
      <c r="J1960" s="12"/>
      <c r="K1960" s="12"/>
      <c r="L1960" s="12"/>
      <c r="M1960" s="49"/>
      <c r="N1960" s="49"/>
      <c r="O1960" s="12"/>
      <c r="P1960" s="12"/>
      <c r="Q1960" s="12"/>
      <c r="R1960" s="12"/>
      <c r="S1960" s="12"/>
    </row>
    <row r="1961" spans="1:19" s="1" customFormat="1" x14ac:dyDescent="0.4">
      <c r="A1961" s="12"/>
      <c r="B1961" s="12"/>
      <c r="C1961" s="42"/>
      <c r="D1961" s="12"/>
      <c r="E1961" s="12"/>
      <c r="F1961" s="12"/>
      <c r="G1961" s="12"/>
      <c r="H1961" s="12"/>
      <c r="I1961" s="12"/>
      <c r="J1961" s="12"/>
      <c r="K1961" s="12"/>
      <c r="L1961" s="12"/>
      <c r="M1961" s="49"/>
      <c r="N1961" s="49"/>
      <c r="O1961" s="12"/>
      <c r="P1961" s="12"/>
      <c r="Q1961" s="12"/>
      <c r="R1961" s="12"/>
      <c r="S1961" s="12"/>
    </row>
    <row r="1962" spans="1:19" s="1" customFormat="1" x14ac:dyDescent="0.4">
      <c r="A1962" s="12"/>
      <c r="B1962" s="12"/>
      <c r="C1962" s="42"/>
      <c r="D1962" s="12"/>
      <c r="E1962" s="12"/>
      <c r="F1962" s="12"/>
      <c r="G1962" s="12"/>
      <c r="H1962" s="12"/>
      <c r="I1962" s="12"/>
      <c r="J1962" s="12"/>
      <c r="K1962" s="12"/>
      <c r="L1962" s="12"/>
      <c r="M1962" s="49"/>
      <c r="N1962" s="49"/>
      <c r="O1962" s="12"/>
      <c r="P1962" s="12"/>
      <c r="Q1962" s="12"/>
      <c r="R1962" s="12"/>
      <c r="S1962" s="12"/>
    </row>
    <row r="1963" spans="1:19" s="1" customFormat="1" x14ac:dyDescent="0.4">
      <c r="A1963" s="12"/>
      <c r="B1963" s="12"/>
      <c r="C1963" s="42"/>
      <c r="D1963" s="12"/>
      <c r="E1963" s="12"/>
      <c r="F1963" s="12"/>
      <c r="G1963" s="12"/>
      <c r="H1963" s="12"/>
      <c r="I1963" s="12"/>
      <c r="J1963" s="12"/>
      <c r="K1963" s="12"/>
      <c r="L1963" s="12"/>
      <c r="M1963" s="49"/>
      <c r="N1963" s="49"/>
      <c r="O1963" s="12"/>
      <c r="P1963" s="12"/>
      <c r="Q1963" s="12"/>
      <c r="R1963" s="12"/>
      <c r="S1963" s="12"/>
    </row>
    <row r="1964" spans="1:19" s="1" customFormat="1" x14ac:dyDescent="0.4">
      <c r="A1964" s="12"/>
      <c r="B1964" s="12"/>
      <c r="C1964" s="42"/>
      <c r="D1964" s="12"/>
      <c r="E1964" s="12"/>
      <c r="F1964" s="12"/>
      <c r="G1964" s="12"/>
      <c r="H1964" s="12"/>
      <c r="I1964" s="12"/>
      <c r="J1964" s="12"/>
      <c r="K1964" s="12"/>
      <c r="L1964" s="12"/>
      <c r="M1964" s="49"/>
      <c r="N1964" s="49"/>
      <c r="O1964" s="12"/>
      <c r="P1964" s="12"/>
      <c r="Q1964" s="12"/>
      <c r="R1964" s="12"/>
      <c r="S1964" s="12"/>
    </row>
    <row r="1965" spans="1:19" s="1" customFormat="1" x14ac:dyDescent="0.4">
      <c r="A1965" s="12"/>
      <c r="B1965" s="12"/>
      <c r="C1965" s="42"/>
      <c r="D1965" s="12"/>
      <c r="E1965" s="12"/>
      <c r="F1965" s="12"/>
      <c r="G1965" s="12"/>
      <c r="H1965" s="12"/>
      <c r="I1965" s="12"/>
      <c r="J1965" s="12"/>
      <c r="K1965" s="12"/>
      <c r="L1965" s="12"/>
      <c r="M1965" s="49"/>
      <c r="N1965" s="49"/>
      <c r="O1965" s="12"/>
      <c r="P1965" s="12"/>
      <c r="Q1965" s="12"/>
      <c r="R1965" s="12"/>
      <c r="S1965" s="12"/>
    </row>
    <row r="1966" spans="1:19" s="1" customFormat="1" x14ac:dyDescent="0.4">
      <c r="A1966" s="12"/>
      <c r="B1966" s="12"/>
      <c r="C1966" s="42"/>
      <c r="D1966" s="12"/>
      <c r="E1966" s="12"/>
      <c r="F1966" s="12"/>
      <c r="G1966" s="12"/>
      <c r="H1966" s="12"/>
      <c r="I1966" s="12"/>
      <c r="J1966" s="12"/>
      <c r="K1966" s="12"/>
      <c r="L1966" s="12"/>
      <c r="M1966" s="49"/>
      <c r="N1966" s="49"/>
      <c r="O1966" s="12"/>
      <c r="P1966" s="12"/>
      <c r="Q1966" s="12"/>
      <c r="R1966" s="12"/>
      <c r="S1966" s="12"/>
    </row>
    <row r="1967" spans="1:19" s="1" customFormat="1" x14ac:dyDescent="0.4">
      <c r="A1967" s="12"/>
      <c r="B1967" s="12"/>
      <c r="C1967" s="42"/>
      <c r="D1967" s="12"/>
      <c r="E1967" s="12"/>
      <c r="F1967" s="12"/>
      <c r="G1967" s="12"/>
      <c r="H1967" s="12"/>
      <c r="I1967" s="12"/>
      <c r="J1967" s="12"/>
      <c r="K1967" s="12"/>
      <c r="L1967" s="12"/>
      <c r="M1967" s="49"/>
      <c r="N1967" s="49"/>
      <c r="O1967" s="12"/>
      <c r="P1967" s="12"/>
      <c r="Q1967" s="12"/>
      <c r="R1967" s="12"/>
      <c r="S1967" s="12"/>
    </row>
    <row r="1968" spans="1:19" s="1" customFormat="1" x14ac:dyDescent="0.4">
      <c r="A1968" s="12"/>
      <c r="B1968" s="12"/>
      <c r="C1968" s="42"/>
      <c r="D1968" s="12"/>
      <c r="E1968" s="12"/>
      <c r="F1968" s="12"/>
      <c r="G1968" s="12"/>
      <c r="H1968" s="12"/>
      <c r="I1968" s="12"/>
      <c r="J1968" s="12"/>
      <c r="K1968" s="12"/>
      <c r="L1968" s="12"/>
      <c r="M1968" s="49"/>
      <c r="N1968" s="49"/>
      <c r="O1968" s="12"/>
      <c r="P1968" s="12"/>
      <c r="Q1968" s="12"/>
      <c r="R1968" s="12"/>
      <c r="S1968" s="12"/>
    </row>
    <row r="1969" spans="1:19" s="1" customFormat="1" x14ac:dyDescent="0.4">
      <c r="A1969" s="12"/>
      <c r="B1969" s="12"/>
      <c r="C1969" s="42"/>
      <c r="D1969" s="12"/>
      <c r="E1969" s="12"/>
      <c r="F1969" s="12"/>
      <c r="G1969" s="12"/>
      <c r="H1969" s="12"/>
      <c r="I1969" s="12"/>
      <c r="J1969" s="12"/>
      <c r="K1969" s="12"/>
      <c r="L1969" s="12"/>
      <c r="M1969" s="49"/>
      <c r="N1969" s="49"/>
      <c r="O1969" s="12"/>
      <c r="P1969" s="12"/>
      <c r="Q1969" s="12"/>
      <c r="R1969" s="12"/>
      <c r="S1969" s="12"/>
    </row>
    <row r="1970" spans="1:19" s="1" customFormat="1" x14ac:dyDescent="0.4">
      <c r="A1970" s="12"/>
      <c r="B1970" s="12"/>
      <c r="C1970" s="42"/>
      <c r="D1970" s="12"/>
      <c r="E1970" s="12"/>
      <c r="F1970" s="12"/>
      <c r="G1970" s="12"/>
      <c r="H1970" s="12"/>
      <c r="I1970" s="12"/>
      <c r="J1970" s="12"/>
      <c r="K1970" s="12"/>
      <c r="L1970" s="12"/>
      <c r="M1970" s="49"/>
      <c r="N1970" s="49"/>
      <c r="O1970" s="12"/>
      <c r="P1970" s="12"/>
      <c r="Q1970" s="12"/>
      <c r="R1970" s="12"/>
      <c r="S1970" s="12"/>
    </row>
    <row r="1971" spans="1:19" s="1" customFormat="1" x14ac:dyDescent="0.4">
      <c r="A1971" s="12"/>
      <c r="B1971" s="12"/>
      <c r="C1971" s="42"/>
      <c r="D1971" s="12"/>
      <c r="E1971" s="12"/>
      <c r="F1971" s="12"/>
      <c r="G1971" s="12"/>
      <c r="H1971" s="12"/>
      <c r="I1971" s="12"/>
      <c r="J1971" s="12"/>
      <c r="K1971" s="12"/>
      <c r="L1971" s="12"/>
      <c r="M1971" s="49"/>
      <c r="N1971" s="49"/>
      <c r="O1971" s="12"/>
      <c r="P1971" s="12"/>
      <c r="Q1971" s="12"/>
      <c r="R1971" s="12"/>
      <c r="S1971" s="12"/>
    </row>
    <row r="1972" spans="1:19" s="1" customFormat="1" x14ac:dyDescent="0.4">
      <c r="A1972" s="12"/>
      <c r="B1972" s="12"/>
      <c r="C1972" s="42"/>
      <c r="D1972" s="12"/>
      <c r="E1972" s="12"/>
      <c r="F1972" s="12"/>
      <c r="G1972" s="12"/>
      <c r="H1972" s="12"/>
      <c r="I1972" s="12"/>
      <c r="J1972" s="12"/>
      <c r="K1972" s="12"/>
      <c r="L1972" s="12"/>
      <c r="M1972" s="49"/>
      <c r="N1972" s="49"/>
      <c r="O1972" s="12"/>
      <c r="P1972" s="12"/>
      <c r="Q1972" s="12"/>
      <c r="R1972" s="12"/>
      <c r="S1972" s="12"/>
    </row>
    <row r="1973" spans="1:19" s="1" customFormat="1" x14ac:dyDescent="0.4">
      <c r="A1973" s="12"/>
      <c r="B1973" s="12"/>
      <c r="C1973" s="42"/>
      <c r="D1973" s="12"/>
      <c r="E1973" s="12"/>
      <c r="F1973" s="12"/>
      <c r="G1973" s="12"/>
      <c r="H1973" s="12"/>
      <c r="I1973" s="12"/>
      <c r="J1973" s="12"/>
      <c r="K1973" s="12"/>
      <c r="L1973" s="12"/>
      <c r="M1973" s="49"/>
      <c r="N1973" s="49"/>
      <c r="O1973" s="12"/>
      <c r="P1973" s="12"/>
      <c r="Q1973" s="12"/>
      <c r="R1973" s="12"/>
      <c r="S1973" s="12"/>
    </row>
    <row r="1974" spans="1:19" s="1" customFormat="1" x14ac:dyDescent="0.4">
      <c r="A1974" s="12"/>
      <c r="B1974" s="12"/>
      <c r="C1974" s="42"/>
      <c r="D1974" s="12"/>
      <c r="E1974" s="12"/>
      <c r="F1974" s="12"/>
      <c r="G1974" s="12"/>
      <c r="H1974" s="12"/>
      <c r="I1974" s="12"/>
      <c r="J1974" s="12"/>
      <c r="K1974" s="12"/>
      <c r="L1974" s="12"/>
      <c r="M1974" s="49"/>
      <c r="N1974" s="49"/>
      <c r="O1974" s="12"/>
      <c r="P1974" s="12"/>
      <c r="Q1974" s="12"/>
      <c r="R1974" s="12"/>
      <c r="S1974" s="12"/>
    </row>
    <row r="1975" spans="1:19" s="1" customFormat="1" x14ac:dyDescent="0.4">
      <c r="A1975" s="12"/>
      <c r="B1975" s="12"/>
      <c r="C1975" s="42"/>
      <c r="D1975" s="12"/>
      <c r="E1975" s="12"/>
      <c r="F1975" s="12"/>
      <c r="G1975" s="12"/>
      <c r="H1975" s="12"/>
      <c r="I1975" s="12"/>
      <c r="J1975" s="12"/>
      <c r="K1975" s="12"/>
      <c r="L1975" s="12"/>
      <c r="M1975" s="49"/>
      <c r="N1975" s="49"/>
      <c r="O1975" s="12"/>
      <c r="P1975" s="12"/>
      <c r="Q1975" s="12"/>
      <c r="R1975" s="12"/>
      <c r="S1975" s="12"/>
    </row>
    <row r="1976" spans="1:19" s="1" customFormat="1" x14ac:dyDescent="0.4">
      <c r="A1976" s="12"/>
      <c r="B1976" s="12"/>
      <c r="C1976" s="42"/>
      <c r="D1976" s="12"/>
      <c r="E1976" s="12"/>
      <c r="F1976" s="12"/>
      <c r="G1976" s="12"/>
      <c r="H1976" s="12"/>
      <c r="I1976" s="12"/>
      <c r="J1976" s="12"/>
      <c r="K1976" s="12"/>
      <c r="L1976" s="12"/>
      <c r="M1976" s="49"/>
      <c r="N1976" s="49"/>
      <c r="O1976" s="12"/>
      <c r="P1976" s="12"/>
      <c r="Q1976" s="12"/>
      <c r="R1976" s="12"/>
      <c r="S1976" s="12"/>
    </row>
    <row r="1977" spans="1:19" s="1" customFormat="1" x14ac:dyDescent="0.4">
      <c r="A1977" s="12"/>
      <c r="B1977" s="12"/>
      <c r="C1977" s="42"/>
      <c r="D1977" s="12"/>
      <c r="E1977" s="12"/>
      <c r="F1977" s="12"/>
      <c r="G1977" s="12"/>
      <c r="H1977" s="12"/>
      <c r="I1977" s="12"/>
      <c r="J1977" s="12"/>
      <c r="K1977" s="12"/>
      <c r="L1977" s="12"/>
      <c r="M1977" s="49"/>
      <c r="N1977" s="49"/>
      <c r="O1977" s="12"/>
      <c r="P1977" s="12"/>
      <c r="Q1977" s="12"/>
      <c r="R1977" s="12"/>
      <c r="S1977" s="12"/>
    </row>
    <row r="1978" spans="1:19" s="1" customFormat="1" x14ac:dyDescent="0.4">
      <c r="A1978" s="12"/>
      <c r="B1978" s="12"/>
      <c r="C1978" s="42"/>
      <c r="D1978" s="12"/>
      <c r="E1978" s="12"/>
      <c r="F1978" s="12"/>
      <c r="G1978" s="12"/>
      <c r="H1978" s="12"/>
      <c r="I1978" s="12"/>
      <c r="J1978" s="12"/>
      <c r="K1978" s="12"/>
      <c r="L1978" s="12"/>
      <c r="M1978" s="49"/>
      <c r="N1978" s="49"/>
      <c r="O1978" s="12"/>
      <c r="P1978" s="12"/>
      <c r="Q1978" s="12"/>
      <c r="R1978" s="12"/>
      <c r="S1978" s="12"/>
    </row>
    <row r="1979" spans="1:19" s="1" customFormat="1" x14ac:dyDescent="0.4">
      <c r="A1979" s="12"/>
      <c r="B1979" s="12"/>
      <c r="C1979" s="42"/>
      <c r="D1979" s="12"/>
      <c r="E1979" s="12"/>
      <c r="F1979" s="12"/>
      <c r="G1979" s="12"/>
      <c r="H1979" s="12"/>
      <c r="I1979" s="12"/>
      <c r="J1979" s="12"/>
      <c r="K1979" s="12"/>
      <c r="L1979" s="12"/>
      <c r="M1979" s="49"/>
      <c r="N1979" s="49"/>
      <c r="O1979" s="12"/>
      <c r="P1979" s="12"/>
      <c r="Q1979" s="12"/>
      <c r="R1979" s="12"/>
      <c r="S1979" s="12"/>
    </row>
    <row r="1980" spans="1:19" s="1" customFormat="1" x14ac:dyDescent="0.4">
      <c r="A1980" s="12"/>
      <c r="B1980" s="12"/>
      <c r="C1980" s="42"/>
      <c r="D1980" s="12"/>
      <c r="E1980" s="12"/>
      <c r="F1980" s="12"/>
      <c r="G1980" s="12"/>
      <c r="H1980" s="12"/>
      <c r="I1980" s="12"/>
      <c r="J1980" s="12"/>
      <c r="K1980" s="12"/>
      <c r="L1980" s="12"/>
      <c r="M1980" s="49"/>
      <c r="N1980" s="49"/>
      <c r="O1980" s="12"/>
      <c r="P1980" s="12"/>
      <c r="Q1980" s="12"/>
      <c r="R1980" s="12"/>
      <c r="S1980" s="12"/>
    </row>
    <row r="1981" spans="1:19" s="1" customFormat="1" x14ac:dyDescent="0.4">
      <c r="A1981" s="12"/>
      <c r="B1981" s="12"/>
      <c r="C1981" s="42"/>
      <c r="D1981" s="12"/>
      <c r="E1981" s="12"/>
      <c r="F1981" s="12"/>
      <c r="G1981" s="12"/>
      <c r="H1981" s="12"/>
      <c r="I1981" s="12"/>
      <c r="J1981" s="12"/>
      <c r="K1981" s="12"/>
      <c r="L1981" s="12"/>
      <c r="M1981" s="49"/>
      <c r="N1981" s="49"/>
      <c r="O1981" s="12"/>
      <c r="P1981" s="12"/>
      <c r="Q1981" s="12"/>
      <c r="R1981" s="12"/>
      <c r="S1981" s="12"/>
    </row>
    <row r="1982" spans="1:19" s="1" customFormat="1" x14ac:dyDescent="0.4">
      <c r="A1982" s="12"/>
      <c r="B1982" s="12"/>
      <c r="C1982" s="42"/>
      <c r="D1982" s="12"/>
      <c r="E1982" s="12"/>
      <c r="F1982" s="12"/>
      <c r="G1982" s="12"/>
      <c r="H1982" s="12"/>
      <c r="I1982" s="12"/>
      <c r="J1982" s="12"/>
      <c r="K1982" s="12"/>
      <c r="L1982" s="12"/>
      <c r="M1982" s="49"/>
      <c r="N1982" s="49"/>
      <c r="O1982" s="12"/>
      <c r="P1982" s="12"/>
      <c r="Q1982" s="12"/>
      <c r="R1982" s="12"/>
      <c r="S1982" s="12"/>
    </row>
    <row r="1983" spans="1:19" s="1" customFormat="1" x14ac:dyDescent="0.4">
      <c r="A1983" s="12"/>
      <c r="B1983" s="12"/>
      <c r="C1983" s="42"/>
      <c r="D1983" s="12"/>
      <c r="E1983" s="12"/>
      <c r="F1983" s="12"/>
      <c r="G1983" s="12"/>
      <c r="H1983" s="12"/>
      <c r="I1983" s="12"/>
      <c r="J1983" s="12"/>
      <c r="K1983" s="12"/>
      <c r="L1983" s="12"/>
      <c r="M1983" s="49"/>
      <c r="N1983" s="49"/>
      <c r="O1983" s="12"/>
      <c r="P1983" s="12"/>
      <c r="Q1983" s="12"/>
      <c r="R1983" s="12"/>
      <c r="S1983" s="12"/>
    </row>
    <row r="1984" spans="1:19" s="1" customFormat="1" x14ac:dyDescent="0.4">
      <c r="A1984" s="12"/>
      <c r="B1984" s="12"/>
      <c r="C1984" s="42"/>
      <c r="D1984" s="12"/>
      <c r="E1984" s="12"/>
      <c r="F1984" s="12"/>
      <c r="G1984" s="12"/>
      <c r="H1984" s="12"/>
      <c r="I1984" s="12"/>
      <c r="J1984" s="12"/>
      <c r="K1984" s="12"/>
      <c r="L1984" s="12"/>
      <c r="M1984" s="49"/>
      <c r="N1984" s="49"/>
      <c r="O1984" s="12"/>
      <c r="P1984" s="12"/>
      <c r="Q1984" s="12"/>
      <c r="R1984" s="12"/>
      <c r="S1984" s="12"/>
    </row>
    <row r="1985" spans="1:19" s="1" customFormat="1" x14ac:dyDescent="0.4">
      <c r="A1985" s="12"/>
      <c r="B1985" s="12"/>
      <c r="C1985" s="42"/>
      <c r="D1985" s="12"/>
      <c r="E1985" s="12"/>
      <c r="F1985" s="12"/>
      <c r="G1985" s="12"/>
      <c r="H1985" s="12"/>
      <c r="I1985" s="12"/>
      <c r="J1985" s="12"/>
      <c r="K1985" s="12"/>
      <c r="L1985" s="12"/>
      <c r="M1985" s="49"/>
      <c r="N1985" s="49"/>
      <c r="O1985" s="12"/>
      <c r="P1985" s="12"/>
      <c r="Q1985" s="12"/>
      <c r="R1985" s="12"/>
      <c r="S1985" s="12"/>
    </row>
    <row r="1986" spans="1:19" s="1" customFormat="1" x14ac:dyDescent="0.4">
      <c r="A1986" s="12"/>
      <c r="B1986" s="12"/>
      <c r="C1986" s="42"/>
      <c r="D1986" s="12"/>
      <c r="E1986" s="12"/>
      <c r="F1986" s="12"/>
      <c r="G1986" s="12"/>
      <c r="H1986" s="12"/>
      <c r="I1986" s="12"/>
      <c r="J1986" s="12"/>
      <c r="K1986" s="12"/>
      <c r="L1986" s="12"/>
      <c r="M1986" s="49"/>
      <c r="N1986" s="49"/>
      <c r="O1986" s="12"/>
      <c r="P1986" s="12"/>
      <c r="Q1986" s="12"/>
      <c r="R1986" s="12"/>
      <c r="S1986" s="12"/>
    </row>
    <row r="1987" spans="1:19" s="1" customFormat="1" x14ac:dyDescent="0.4">
      <c r="A1987" s="12"/>
      <c r="B1987" s="12"/>
      <c r="C1987" s="42"/>
      <c r="D1987" s="12"/>
      <c r="E1987" s="12"/>
      <c r="F1987" s="12"/>
      <c r="G1987" s="12"/>
      <c r="H1987" s="12"/>
      <c r="I1987" s="12"/>
      <c r="J1987" s="12"/>
      <c r="K1987" s="12"/>
      <c r="L1987" s="12"/>
      <c r="M1987" s="49"/>
      <c r="N1987" s="49"/>
      <c r="O1987" s="12"/>
      <c r="P1987" s="12"/>
      <c r="Q1987" s="12"/>
      <c r="R1987" s="12"/>
      <c r="S1987" s="12"/>
    </row>
    <row r="1988" spans="1:19" s="1" customFormat="1" x14ac:dyDescent="0.4">
      <c r="A1988" s="12"/>
      <c r="B1988" s="12"/>
      <c r="C1988" s="42"/>
      <c r="D1988" s="12"/>
      <c r="E1988" s="12"/>
      <c r="F1988" s="12"/>
      <c r="G1988" s="12"/>
      <c r="H1988" s="12"/>
      <c r="I1988" s="12"/>
      <c r="J1988" s="12"/>
      <c r="K1988" s="12"/>
      <c r="L1988" s="12"/>
      <c r="M1988" s="49"/>
      <c r="N1988" s="49"/>
      <c r="O1988" s="12"/>
      <c r="P1988" s="12"/>
      <c r="Q1988" s="12"/>
      <c r="R1988" s="12"/>
      <c r="S1988" s="12"/>
    </row>
    <row r="1989" spans="1:19" s="1" customFormat="1" x14ac:dyDescent="0.4">
      <c r="A1989" s="12"/>
      <c r="B1989" s="12"/>
      <c r="C1989" s="42"/>
      <c r="D1989" s="12"/>
      <c r="E1989" s="12"/>
      <c r="F1989" s="12"/>
      <c r="G1989" s="12"/>
      <c r="H1989" s="12"/>
      <c r="I1989" s="12"/>
      <c r="J1989" s="12"/>
      <c r="K1989" s="12"/>
      <c r="L1989" s="12"/>
      <c r="M1989" s="49"/>
      <c r="N1989" s="49"/>
      <c r="O1989" s="12"/>
      <c r="P1989" s="12"/>
      <c r="Q1989" s="12"/>
      <c r="R1989" s="12"/>
      <c r="S1989" s="12"/>
    </row>
    <row r="1990" spans="1:19" s="1" customFormat="1" x14ac:dyDescent="0.4">
      <c r="A1990" s="12"/>
      <c r="B1990" s="12"/>
      <c r="C1990" s="42"/>
      <c r="D1990" s="12"/>
      <c r="E1990" s="12"/>
      <c r="F1990" s="12"/>
      <c r="G1990" s="12"/>
      <c r="H1990" s="12"/>
      <c r="I1990" s="12"/>
      <c r="J1990" s="12"/>
      <c r="K1990" s="12"/>
      <c r="L1990" s="12"/>
      <c r="M1990" s="49"/>
      <c r="N1990" s="49"/>
      <c r="O1990" s="12"/>
      <c r="P1990" s="12"/>
      <c r="Q1990" s="12"/>
      <c r="R1990" s="12"/>
      <c r="S1990" s="12"/>
    </row>
    <row r="1991" spans="1:19" s="1" customFormat="1" x14ac:dyDescent="0.4">
      <c r="A1991" s="12"/>
      <c r="B1991" s="12"/>
      <c r="C1991" s="42"/>
      <c r="D1991" s="12"/>
      <c r="E1991" s="12"/>
      <c r="F1991" s="12"/>
      <c r="G1991" s="12"/>
      <c r="H1991" s="12"/>
      <c r="I1991" s="12"/>
      <c r="J1991" s="12"/>
      <c r="K1991" s="12"/>
      <c r="L1991" s="12"/>
      <c r="M1991" s="49"/>
      <c r="N1991" s="49"/>
      <c r="O1991" s="12"/>
      <c r="P1991" s="12"/>
      <c r="Q1991" s="12"/>
      <c r="R1991" s="12"/>
      <c r="S1991" s="12"/>
    </row>
    <row r="1992" spans="1:19" s="1" customFormat="1" x14ac:dyDescent="0.4">
      <c r="A1992" s="12"/>
      <c r="B1992" s="12"/>
      <c r="C1992" s="42"/>
      <c r="D1992" s="12"/>
      <c r="E1992" s="12"/>
      <c r="F1992" s="12"/>
      <c r="G1992" s="12"/>
      <c r="H1992" s="12"/>
      <c r="I1992" s="12"/>
      <c r="J1992" s="12"/>
      <c r="K1992" s="12"/>
      <c r="L1992" s="12"/>
      <c r="M1992" s="49"/>
      <c r="N1992" s="49"/>
      <c r="O1992" s="12"/>
      <c r="P1992" s="12"/>
      <c r="Q1992" s="12"/>
      <c r="R1992" s="12"/>
      <c r="S1992" s="12"/>
    </row>
    <row r="1993" spans="1:19" s="1" customFormat="1" x14ac:dyDescent="0.4">
      <c r="A1993" s="12"/>
      <c r="B1993" s="12"/>
      <c r="C1993" s="42"/>
      <c r="D1993" s="12"/>
      <c r="E1993" s="12"/>
      <c r="F1993" s="12"/>
      <c r="G1993" s="12"/>
      <c r="H1993" s="12"/>
      <c r="I1993" s="12"/>
      <c r="J1993" s="12"/>
      <c r="K1993" s="12"/>
      <c r="L1993" s="12"/>
      <c r="M1993" s="49"/>
      <c r="N1993" s="49"/>
      <c r="O1993" s="12"/>
      <c r="P1993" s="12"/>
      <c r="Q1993" s="12"/>
      <c r="R1993" s="12"/>
      <c r="S1993" s="12"/>
    </row>
    <row r="1994" spans="1:19" s="1" customFormat="1" x14ac:dyDescent="0.4">
      <c r="A1994" s="12"/>
      <c r="B1994" s="12"/>
      <c r="C1994" s="42"/>
      <c r="D1994" s="12"/>
      <c r="E1994" s="12"/>
      <c r="F1994" s="12"/>
      <c r="G1994" s="12"/>
      <c r="H1994" s="12"/>
      <c r="I1994" s="12"/>
      <c r="J1994" s="12"/>
      <c r="K1994" s="12"/>
      <c r="L1994" s="12"/>
      <c r="M1994" s="49"/>
      <c r="N1994" s="49"/>
      <c r="O1994" s="12"/>
      <c r="P1994" s="12"/>
      <c r="Q1994" s="12"/>
      <c r="R1994" s="12"/>
      <c r="S1994" s="12"/>
    </row>
    <row r="1995" spans="1:19" s="1" customFormat="1" x14ac:dyDescent="0.4">
      <c r="A1995" s="12"/>
      <c r="B1995" s="12"/>
      <c r="C1995" s="42"/>
      <c r="D1995" s="12"/>
      <c r="E1995" s="12"/>
      <c r="F1995" s="12"/>
      <c r="G1995" s="12"/>
      <c r="H1995" s="12"/>
      <c r="I1995" s="12"/>
      <c r="J1995" s="12"/>
      <c r="K1995" s="12"/>
      <c r="L1995" s="12"/>
      <c r="M1995" s="49"/>
      <c r="N1995" s="49"/>
      <c r="O1995" s="12"/>
      <c r="P1995" s="12"/>
      <c r="Q1995" s="12"/>
      <c r="R1995" s="12"/>
      <c r="S1995" s="12"/>
    </row>
    <row r="1996" spans="1:19" s="1" customFormat="1" x14ac:dyDescent="0.4">
      <c r="A1996" s="12"/>
      <c r="B1996" s="12"/>
      <c r="C1996" s="42"/>
      <c r="D1996" s="12"/>
      <c r="E1996" s="12"/>
      <c r="F1996" s="12"/>
      <c r="G1996" s="12"/>
      <c r="H1996" s="12"/>
      <c r="I1996" s="12"/>
      <c r="J1996" s="12"/>
      <c r="K1996" s="12"/>
      <c r="L1996" s="12"/>
      <c r="M1996" s="49"/>
      <c r="N1996" s="49"/>
      <c r="O1996" s="12"/>
      <c r="P1996" s="12"/>
      <c r="Q1996" s="12"/>
      <c r="R1996" s="12"/>
      <c r="S1996" s="12"/>
    </row>
    <row r="1997" spans="1:19" s="1" customFormat="1" x14ac:dyDescent="0.4">
      <c r="A1997" s="12"/>
      <c r="B1997" s="12"/>
      <c r="C1997" s="42"/>
      <c r="D1997" s="12"/>
      <c r="E1997" s="12"/>
      <c r="F1997" s="12"/>
      <c r="G1997" s="12"/>
      <c r="H1997" s="12"/>
      <c r="I1997" s="12"/>
      <c r="J1997" s="12"/>
      <c r="K1997" s="12"/>
      <c r="L1997" s="12"/>
      <c r="M1997" s="49"/>
      <c r="N1997" s="49"/>
      <c r="O1997" s="12"/>
      <c r="P1997" s="12"/>
      <c r="Q1997" s="12"/>
      <c r="R1997" s="12"/>
      <c r="S1997" s="12"/>
    </row>
    <row r="1998" spans="1:19" s="1" customFormat="1" x14ac:dyDescent="0.4">
      <c r="A1998" s="12"/>
      <c r="B1998" s="12"/>
      <c r="C1998" s="42"/>
      <c r="D1998" s="12"/>
      <c r="E1998" s="12"/>
      <c r="F1998" s="12"/>
      <c r="G1998" s="12"/>
      <c r="H1998" s="12"/>
      <c r="I1998" s="12"/>
      <c r="J1998" s="12"/>
      <c r="K1998" s="12"/>
      <c r="L1998" s="12"/>
      <c r="M1998" s="49"/>
      <c r="N1998" s="49"/>
      <c r="O1998" s="12"/>
      <c r="P1998" s="12"/>
      <c r="Q1998" s="12"/>
      <c r="R1998" s="12"/>
      <c r="S1998" s="12"/>
    </row>
    <row r="1999" spans="1:19" s="1" customFormat="1" x14ac:dyDescent="0.4">
      <c r="A1999" s="12"/>
      <c r="B1999" s="12"/>
      <c r="C1999" s="42"/>
      <c r="D1999" s="12"/>
      <c r="E1999" s="12"/>
      <c r="F1999" s="12"/>
      <c r="G1999" s="12"/>
      <c r="H1999" s="12"/>
      <c r="I1999" s="12"/>
      <c r="J1999" s="12"/>
      <c r="K1999" s="12"/>
      <c r="L1999" s="12"/>
      <c r="M1999" s="49"/>
      <c r="N1999" s="49"/>
      <c r="O1999" s="12"/>
      <c r="P1999" s="12"/>
      <c r="Q1999" s="12"/>
      <c r="R1999" s="12"/>
      <c r="S1999" s="12"/>
    </row>
    <row r="2000" spans="1:19" s="1" customFormat="1" x14ac:dyDescent="0.4">
      <c r="A2000" s="12"/>
      <c r="B2000" s="12"/>
      <c r="C2000" s="42"/>
      <c r="D2000" s="12"/>
      <c r="E2000" s="12"/>
      <c r="F2000" s="12"/>
      <c r="G2000" s="12"/>
      <c r="H2000" s="12"/>
      <c r="I2000" s="12"/>
      <c r="J2000" s="12"/>
      <c r="K2000" s="12"/>
      <c r="L2000" s="12"/>
      <c r="M2000" s="49"/>
      <c r="N2000" s="49"/>
      <c r="O2000" s="12"/>
      <c r="P2000" s="12"/>
      <c r="Q2000" s="12"/>
      <c r="R2000" s="12"/>
      <c r="S2000" s="12"/>
    </row>
    <row r="2001" spans="1:19" s="1" customFormat="1" x14ac:dyDescent="0.4">
      <c r="A2001" s="12"/>
      <c r="B2001" s="12"/>
      <c r="C2001" s="42"/>
      <c r="D2001" s="12"/>
      <c r="E2001" s="12"/>
      <c r="F2001" s="12"/>
      <c r="G2001" s="12"/>
      <c r="H2001" s="12"/>
      <c r="I2001" s="12"/>
      <c r="J2001" s="12"/>
      <c r="K2001" s="12"/>
      <c r="L2001" s="12"/>
      <c r="M2001" s="49"/>
      <c r="N2001" s="49"/>
      <c r="O2001" s="12"/>
      <c r="P2001" s="12"/>
      <c r="Q2001" s="12"/>
      <c r="R2001" s="12"/>
      <c r="S2001" s="12"/>
    </row>
    <row r="2002" spans="1:19" s="1" customFormat="1" x14ac:dyDescent="0.4">
      <c r="A2002" s="12"/>
      <c r="B2002" s="12"/>
      <c r="C2002" s="42"/>
      <c r="D2002" s="12"/>
      <c r="E2002" s="12"/>
      <c r="F2002" s="12"/>
      <c r="G2002" s="12"/>
      <c r="H2002" s="12"/>
      <c r="I2002" s="12"/>
      <c r="J2002" s="12"/>
      <c r="K2002" s="12"/>
      <c r="L2002" s="12"/>
      <c r="M2002" s="49"/>
      <c r="N2002" s="49"/>
      <c r="O2002" s="12"/>
      <c r="P2002" s="12"/>
      <c r="Q2002" s="12"/>
      <c r="R2002" s="12"/>
      <c r="S2002" s="12"/>
    </row>
    <row r="2003" spans="1:19" s="1" customFormat="1" x14ac:dyDescent="0.4">
      <c r="A2003" s="12"/>
      <c r="B2003" s="12"/>
      <c r="C2003" s="42"/>
      <c r="D2003" s="12"/>
      <c r="E2003" s="12"/>
      <c r="F2003" s="12"/>
      <c r="G2003" s="12"/>
      <c r="H2003" s="12"/>
      <c r="I2003" s="12"/>
      <c r="J2003" s="12"/>
      <c r="K2003" s="12"/>
      <c r="L2003" s="12"/>
      <c r="M2003" s="49"/>
      <c r="N2003" s="49"/>
      <c r="O2003" s="12"/>
      <c r="P2003" s="12"/>
      <c r="Q2003" s="12"/>
      <c r="R2003" s="12"/>
      <c r="S2003" s="12"/>
    </row>
    <row r="2004" spans="1:19" s="1" customFormat="1" x14ac:dyDescent="0.4">
      <c r="A2004" s="12"/>
      <c r="B2004" s="12"/>
      <c r="C2004" s="42"/>
      <c r="D2004" s="12"/>
      <c r="E2004" s="12"/>
      <c r="F2004" s="12"/>
      <c r="G2004" s="12"/>
      <c r="H2004" s="12"/>
      <c r="I2004" s="12"/>
      <c r="J2004" s="12"/>
      <c r="K2004" s="12"/>
      <c r="L2004" s="12"/>
      <c r="M2004" s="49"/>
      <c r="N2004" s="49"/>
      <c r="O2004" s="12"/>
      <c r="P2004" s="12"/>
      <c r="Q2004" s="12"/>
      <c r="R2004" s="12"/>
      <c r="S2004" s="12"/>
    </row>
    <row r="2005" spans="1:19" s="1" customFormat="1" x14ac:dyDescent="0.4">
      <c r="A2005" s="12"/>
      <c r="B2005" s="12"/>
      <c r="C2005" s="42"/>
      <c r="D2005" s="12"/>
      <c r="E2005" s="12"/>
      <c r="F2005" s="12"/>
      <c r="G2005" s="12"/>
      <c r="H2005" s="12"/>
      <c r="I2005" s="12"/>
      <c r="J2005" s="12"/>
      <c r="K2005" s="12"/>
      <c r="L2005" s="12"/>
      <c r="M2005" s="49"/>
      <c r="N2005" s="49"/>
      <c r="O2005" s="12"/>
      <c r="P2005" s="12"/>
      <c r="Q2005" s="12"/>
      <c r="R2005" s="12"/>
      <c r="S2005" s="12"/>
    </row>
    <row r="2006" spans="1:19" s="1" customFormat="1" x14ac:dyDescent="0.4">
      <c r="A2006" s="12"/>
      <c r="B2006" s="12"/>
      <c r="C2006" s="42"/>
      <c r="D2006" s="12"/>
      <c r="E2006" s="12"/>
      <c r="F2006" s="12"/>
      <c r="G2006" s="12"/>
      <c r="H2006" s="12"/>
      <c r="I2006" s="12"/>
      <c r="J2006" s="12"/>
      <c r="K2006" s="12"/>
      <c r="L2006" s="12"/>
      <c r="M2006" s="49"/>
      <c r="N2006" s="49"/>
      <c r="O2006" s="12"/>
      <c r="P2006" s="12"/>
      <c r="Q2006" s="12"/>
      <c r="R2006" s="12"/>
      <c r="S2006" s="12"/>
    </row>
    <row r="2007" spans="1:19" s="1" customFormat="1" x14ac:dyDescent="0.4">
      <c r="A2007" s="12"/>
      <c r="B2007" s="12"/>
      <c r="C2007" s="42"/>
      <c r="D2007" s="12"/>
      <c r="E2007" s="12"/>
      <c r="F2007" s="12"/>
      <c r="G2007" s="12"/>
      <c r="H2007" s="12"/>
      <c r="I2007" s="12"/>
      <c r="J2007" s="12"/>
      <c r="K2007" s="12"/>
      <c r="L2007" s="12"/>
      <c r="M2007" s="49"/>
      <c r="N2007" s="49"/>
      <c r="O2007" s="12"/>
      <c r="P2007" s="12"/>
      <c r="Q2007" s="12"/>
      <c r="R2007" s="12"/>
      <c r="S2007" s="12"/>
    </row>
    <row r="2008" spans="1:19" s="1" customFormat="1" x14ac:dyDescent="0.4">
      <c r="A2008" s="12"/>
      <c r="B2008" s="12"/>
      <c r="C2008" s="42"/>
      <c r="D2008" s="12"/>
      <c r="E2008" s="12"/>
      <c r="F2008" s="12"/>
      <c r="G2008" s="12"/>
      <c r="H2008" s="12"/>
      <c r="I2008" s="12"/>
      <c r="J2008" s="12"/>
      <c r="K2008" s="12"/>
      <c r="L2008" s="12"/>
      <c r="M2008" s="49"/>
      <c r="N2008" s="49"/>
      <c r="O2008" s="12"/>
      <c r="P2008" s="12"/>
      <c r="Q2008" s="12"/>
      <c r="R2008" s="12"/>
      <c r="S2008" s="12"/>
    </row>
    <row r="2009" spans="1:19" s="1" customFormat="1" x14ac:dyDescent="0.4">
      <c r="A2009" s="12"/>
      <c r="B2009" s="12"/>
      <c r="C2009" s="42"/>
      <c r="D2009" s="12"/>
      <c r="E2009" s="12"/>
      <c r="F2009" s="12"/>
      <c r="G2009" s="12"/>
      <c r="H2009" s="12"/>
      <c r="I2009" s="12"/>
      <c r="J2009" s="12"/>
      <c r="K2009" s="12"/>
      <c r="L2009" s="12"/>
      <c r="M2009" s="49"/>
      <c r="N2009" s="49"/>
      <c r="O2009" s="12"/>
      <c r="P2009" s="12"/>
      <c r="Q2009" s="12"/>
      <c r="R2009" s="12"/>
      <c r="S2009" s="12"/>
    </row>
    <row r="2010" spans="1:19" s="1" customFormat="1" x14ac:dyDescent="0.4">
      <c r="A2010" s="12"/>
      <c r="B2010" s="12"/>
      <c r="C2010" s="42"/>
      <c r="D2010" s="12"/>
      <c r="E2010" s="12"/>
      <c r="F2010" s="12"/>
      <c r="G2010" s="12"/>
      <c r="H2010" s="12"/>
      <c r="I2010" s="12"/>
      <c r="J2010" s="12"/>
      <c r="K2010" s="12"/>
      <c r="L2010" s="12"/>
      <c r="M2010" s="49"/>
      <c r="N2010" s="49"/>
      <c r="O2010" s="12"/>
      <c r="P2010" s="12"/>
      <c r="Q2010" s="12"/>
      <c r="R2010" s="12"/>
      <c r="S2010" s="12"/>
    </row>
    <row r="2011" spans="1:19" s="1" customFormat="1" x14ac:dyDescent="0.4">
      <c r="A2011" s="12"/>
      <c r="B2011" s="12"/>
      <c r="C2011" s="42"/>
      <c r="D2011" s="12"/>
      <c r="E2011" s="12"/>
      <c r="F2011" s="12"/>
      <c r="G2011" s="12"/>
      <c r="H2011" s="12"/>
      <c r="I2011" s="12"/>
      <c r="J2011" s="12"/>
      <c r="K2011" s="12"/>
      <c r="L2011" s="12"/>
      <c r="M2011" s="49"/>
      <c r="N2011" s="49"/>
      <c r="O2011" s="12"/>
      <c r="P2011" s="12"/>
      <c r="Q2011" s="12"/>
      <c r="R2011" s="12"/>
      <c r="S2011" s="12"/>
    </row>
    <row r="2012" spans="1:19" s="1" customFormat="1" x14ac:dyDescent="0.4">
      <c r="A2012" s="12"/>
      <c r="B2012" s="12"/>
      <c r="C2012" s="42"/>
      <c r="D2012" s="12"/>
      <c r="E2012" s="12"/>
      <c r="F2012" s="12"/>
      <c r="G2012" s="12"/>
      <c r="H2012" s="12"/>
      <c r="I2012" s="12"/>
      <c r="J2012" s="12"/>
      <c r="K2012" s="12"/>
      <c r="L2012" s="12"/>
      <c r="M2012" s="49"/>
      <c r="N2012" s="49"/>
      <c r="O2012" s="12"/>
      <c r="P2012" s="12"/>
      <c r="Q2012" s="12"/>
      <c r="R2012" s="12"/>
      <c r="S2012" s="12"/>
    </row>
    <row r="2013" spans="1:19" s="1" customFormat="1" x14ac:dyDescent="0.4">
      <c r="A2013" s="12"/>
      <c r="B2013" s="12"/>
      <c r="C2013" s="42"/>
      <c r="D2013" s="12"/>
      <c r="E2013" s="12"/>
      <c r="F2013" s="12"/>
      <c r="G2013" s="12"/>
      <c r="H2013" s="12"/>
      <c r="I2013" s="12"/>
      <c r="J2013" s="12"/>
      <c r="K2013" s="12"/>
      <c r="L2013" s="12"/>
      <c r="M2013" s="49"/>
      <c r="N2013" s="49"/>
      <c r="O2013" s="12"/>
      <c r="P2013" s="12"/>
      <c r="Q2013" s="12"/>
      <c r="R2013" s="12"/>
      <c r="S2013" s="12"/>
    </row>
    <row r="2014" spans="1:19" s="1" customFormat="1" x14ac:dyDescent="0.4">
      <c r="A2014" s="12"/>
      <c r="B2014" s="12"/>
      <c r="C2014" s="42"/>
      <c r="D2014" s="12"/>
      <c r="E2014" s="12"/>
      <c r="F2014" s="12"/>
      <c r="G2014" s="12"/>
      <c r="H2014" s="12"/>
      <c r="I2014" s="12"/>
      <c r="J2014" s="12"/>
      <c r="K2014" s="12"/>
      <c r="L2014" s="12"/>
      <c r="M2014" s="49"/>
      <c r="N2014" s="49"/>
      <c r="O2014" s="12"/>
      <c r="P2014" s="12"/>
      <c r="Q2014" s="12"/>
      <c r="R2014" s="12"/>
      <c r="S2014" s="12"/>
    </row>
    <row r="2015" spans="1:19" s="1" customFormat="1" x14ac:dyDescent="0.4">
      <c r="A2015" s="12"/>
      <c r="B2015" s="12"/>
      <c r="C2015" s="42"/>
      <c r="D2015" s="12"/>
      <c r="E2015" s="12"/>
      <c r="F2015" s="12"/>
      <c r="G2015" s="12"/>
      <c r="H2015" s="12"/>
      <c r="I2015" s="12"/>
      <c r="J2015" s="12"/>
      <c r="K2015" s="12"/>
      <c r="L2015" s="12"/>
      <c r="M2015" s="49"/>
      <c r="N2015" s="49"/>
      <c r="O2015" s="12"/>
      <c r="P2015" s="12"/>
      <c r="Q2015" s="12"/>
      <c r="R2015" s="12"/>
      <c r="S2015" s="12"/>
    </row>
    <row r="2016" spans="1:19" s="1" customFormat="1" x14ac:dyDescent="0.4">
      <c r="A2016" s="12"/>
      <c r="B2016" s="12"/>
      <c r="C2016" s="42"/>
      <c r="D2016" s="12"/>
      <c r="E2016" s="12"/>
      <c r="F2016" s="12"/>
      <c r="G2016" s="12"/>
      <c r="H2016" s="12"/>
      <c r="I2016" s="12"/>
      <c r="J2016" s="12"/>
      <c r="K2016" s="12"/>
      <c r="L2016" s="12"/>
      <c r="M2016" s="49"/>
      <c r="N2016" s="49"/>
      <c r="O2016" s="12"/>
      <c r="P2016" s="12"/>
      <c r="Q2016" s="12"/>
      <c r="R2016" s="12"/>
      <c r="S2016" s="12"/>
    </row>
    <row r="2017" spans="1:19" s="1" customFormat="1" x14ac:dyDescent="0.4">
      <c r="A2017" s="12"/>
      <c r="B2017" s="12"/>
      <c r="C2017" s="42"/>
      <c r="D2017" s="12"/>
      <c r="E2017" s="12"/>
      <c r="F2017" s="12"/>
      <c r="G2017" s="12"/>
      <c r="H2017" s="12"/>
      <c r="I2017" s="12"/>
      <c r="J2017" s="12"/>
      <c r="K2017" s="12"/>
      <c r="L2017" s="12"/>
      <c r="M2017" s="49"/>
      <c r="N2017" s="49"/>
      <c r="O2017" s="12"/>
      <c r="P2017" s="12"/>
      <c r="Q2017" s="12"/>
      <c r="R2017" s="12"/>
      <c r="S2017" s="12"/>
    </row>
    <row r="2018" spans="1:19" s="1" customFormat="1" x14ac:dyDescent="0.4">
      <c r="A2018" s="12"/>
      <c r="B2018" s="12"/>
      <c r="C2018" s="42"/>
      <c r="D2018" s="12"/>
      <c r="E2018" s="12"/>
      <c r="F2018" s="12"/>
      <c r="G2018" s="12"/>
      <c r="H2018" s="12"/>
      <c r="I2018" s="12"/>
      <c r="J2018" s="12"/>
      <c r="K2018" s="12"/>
      <c r="L2018" s="12"/>
      <c r="M2018" s="49"/>
      <c r="N2018" s="49"/>
      <c r="O2018" s="12"/>
      <c r="P2018" s="12"/>
      <c r="Q2018" s="12"/>
      <c r="R2018" s="12"/>
      <c r="S2018" s="12"/>
    </row>
    <row r="2019" spans="1:19" s="1" customFormat="1" x14ac:dyDescent="0.4">
      <c r="A2019" s="12"/>
      <c r="B2019" s="12"/>
      <c r="C2019" s="42"/>
      <c r="D2019" s="12"/>
      <c r="E2019" s="12"/>
      <c r="F2019" s="12"/>
      <c r="G2019" s="12"/>
      <c r="H2019" s="12"/>
      <c r="I2019" s="12"/>
      <c r="J2019" s="12"/>
      <c r="K2019" s="12"/>
      <c r="L2019" s="12"/>
      <c r="M2019" s="49"/>
      <c r="N2019" s="49"/>
      <c r="O2019" s="12"/>
      <c r="P2019" s="12"/>
      <c r="Q2019" s="12"/>
      <c r="R2019" s="12"/>
      <c r="S2019" s="12"/>
    </row>
    <row r="2020" spans="1:19" s="1" customFormat="1" x14ac:dyDescent="0.4">
      <c r="A2020" s="12"/>
      <c r="B2020" s="12"/>
      <c r="C2020" s="42"/>
      <c r="D2020" s="12"/>
      <c r="E2020" s="12"/>
      <c r="F2020" s="12"/>
      <c r="G2020" s="12"/>
      <c r="H2020" s="12"/>
      <c r="I2020" s="12"/>
      <c r="J2020" s="12"/>
      <c r="K2020" s="12"/>
      <c r="L2020" s="12"/>
      <c r="M2020" s="49"/>
      <c r="N2020" s="49"/>
      <c r="O2020" s="12"/>
      <c r="P2020" s="12"/>
      <c r="Q2020" s="12"/>
      <c r="R2020" s="12"/>
      <c r="S2020" s="12"/>
    </row>
    <row r="2021" spans="1:19" s="1" customFormat="1" x14ac:dyDescent="0.4">
      <c r="A2021" s="12"/>
      <c r="B2021" s="12"/>
      <c r="C2021" s="42"/>
      <c r="D2021" s="12"/>
      <c r="E2021" s="12"/>
      <c r="F2021" s="12"/>
      <c r="G2021" s="12"/>
      <c r="H2021" s="12"/>
      <c r="I2021" s="12"/>
      <c r="J2021" s="12"/>
      <c r="K2021" s="12"/>
      <c r="L2021" s="12"/>
      <c r="M2021" s="49"/>
      <c r="N2021" s="49"/>
      <c r="O2021" s="12"/>
      <c r="P2021" s="12"/>
      <c r="Q2021" s="12"/>
      <c r="R2021" s="12"/>
      <c r="S2021" s="12"/>
    </row>
    <row r="2022" spans="1:19" s="1" customFormat="1" x14ac:dyDescent="0.4">
      <c r="A2022" s="12"/>
      <c r="B2022" s="12"/>
      <c r="C2022" s="42"/>
      <c r="D2022" s="12"/>
      <c r="E2022" s="12"/>
      <c r="F2022" s="12"/>
      <c r="G2022" s="12"/>
      <c r="H2022" s="12"/>
      <c r="I2022" s="12"/>
      <c r="J2022" s="12"/>
      <c r="K2022" s="12"/>
      <c r="L2022" s="12"/>
      <c r="M2022" s="49"/>
      <c r="N2022" s="49"/>
      <c r="O2022" s="12"/>
      <c r="P2022" s="12"/>
      <c r="Q2022" s="12"/>
      <c r="R2022" s="12"/>
      <c r="S2022" s="12"/>
    </row>
    <row r="2023" spans="1:19" s="1" customFormat="1" x14ac:dyDescent="0.4">
      <c r="A2023" s="12"/>
      <c r="B2023" s="12"/>
      <c r="C2023" s="42"/>
      <c r="D2023" s="12"/>
      <c r="E2023" s="12"/>
      <c r="F2023" s="12"/>
      <c r="G2023" s="12"/>
      <c r="H2023" s="12"/>
      <c r="I2023" s="12"/>
      <c r="J2023" s="12"/>
      <c r="K2023" s="12"/>
      <c r="L2023" s="12"/>
      <c r="M2023" s="49"/>
      <c r="N2023" s="49"/>
      <c r="O2023" s="12"/>
      <c r="P2023" s="12"/>
      <c r="Q2023" s="12"/>
      <c r="R2023" s="12"/>
      <c r="S2023" s="12"/>
    </row>
    <row r="2024" spans="1:19" s="1" customFormat="1" x14ac:dyDescent="0.4">
      <c r="A2024" s="12"/>
      <c r="B2024" s="12"/>
      <c r="C2024" s="42"/>
      <c r="D2024" s="12"/>
      <c r="E2024" s="12"/>
      <c r="F2024" s="12"/>
      <c r="G2024" s="12"/>
      <c r="H2024" s="12"/>
      <c r="I2024" s="12"/>
      <c r="J2024" s="12"/>
      <c r="K2024" s="12"/>
      <c r="L2024" s="12"/>
      <c r="M2024" s="49"/>
      <c r="N2024" s="49"/>
      <c r="O2024" s="12"/>
      <c r="P2024" s="12"/>
      <c r="Q2024" s="12"/>
      <c r="R2024" s="12"/>
      <c r="S2024" s="12"/>
    </row>
    <row r="2025" spans="1:19" s="1" customFormat="1" x14ac:dyDescent="0.4">
      <c r="A2025" s="12"/>
      <c r="B2025" s="12"/>
      <c r="C2025" s="42"/>
      <c r="D2025" s="12"/>
      <c r="E2025" s="12"/>
      <c r="F2025" s="12"/>
      <c r="G2025" s="12"/>
      <c r="H2025" s="12"/>
      <c r="I2025" s="12"/>
      <c r="J2025" s="12"/>
      <c r="K2025" s="12"/>
      <c r="L2025" s="12"/>
      <c r="M2025" s="49"/>
      <c r="N2025" s="49"/>
      <c r="O2025" s="12"/>
      <c r="P2025" s="12"/>
      <c r="Q2025" s="12"/>
      <c r="R2025" s="12"/>
      <c r="S2025" s="12"/>
    </row>
    <row r="2026" spans="1:19" s="1" customFormat="1" x14ac:dyDescent="0.4">
      <c r="A2026" s="12"/>
      <c r="B2026" s="12"/>
      <c r="C2026" s="42"/>
      <c r="D2026" s="12"/>
      <c r="E2026" s="12"/>
      <c r="F2026" s="12"/>
      <c r="G2026" s="12"/>
      <c r="H2026" s="12"/>
      <c r="I2026" s="12"/>
      <c r="J2026" s="12"/>
      <c r="K2026" s="12"/>
      <c r="L2026" s="12"/>
      <c r="M2026" s="49"/>
      <c r="N2026" s="49"/>
      <c r="O2026" s="12"/>
      <c r="P2026" s="12"/>
      <c r="Q2026" s="12"/>
      <c r="R2026" s="12"/>
      <c r="S2026" s="12"/>
    </row>
    <row r="2027" spans="1:19" s="1" customFormat="1" x14ac:dyDescent="0.4">
      <c r="A2027" s="12"/>
      <c r="B2027" s="12"/>
      <c r="C2027" s="42"/>
      <c r="D2027" s="12"/>
      <c r="E2027" s="12"/>
      <c r="F2027" s="12"/>
      <c r="G2027" s="12"/>
      <c r="H2027" s="12"/>
      <c r="I2027" s="12"/>
      <c r="J2027" s="12"/>
      <c r="K2027" s="12"/>
      <c r="L2027" s="12"/>
      <c r="M2027" s="49"/>
      <c r="N2027" s="49"/>
      <c r="O2027" s="12"/>
      <c r="P2027" s="12"/>
      <c r="Q2027" s="12"/>
      <c r="R2027" s="12"/>
      <c r="S2027" s="12"/>
    </row>
    <row r="2028" spans="1:19" s="1" customFormat="1" x14ac:dyDescent="0.4">
      <c r="A2028" s="12"/>
      <c r="B2028" s="12"/>
      <c r="C2028" s="42"/>
      <c r="D2028" s="12"/>
      <c r="E2028" s="12"/>
      <c r="F2028" s="12"/>
      <c r="G2028" s="12"/>
      <c r="H2028" s="12"/>
      <c r="I2028" s="12"/>
      <c r="J2028" s="12"/>
      <c r="K2028" s="12"/>
      <c r="L2028" s="12"/>
      <c r="M2028" s="49"/>
      <c r="N2028" s="49"/>
      <c r="O2028" s="12"/>
      <c r="P2028" s="12"/>
      <c r="Q2028" s="12"/>
      <c r="R2028" s="12"/>
      <c r="S2028" s="12"/>
    </row>
    <row r="2029" spans="1:19" s="1" customFormat="1" x14ac:dyDescent="0.4">
      <c r="A2029" s="12"/>
      <c r="B2029" s="12"/>
      <c r="C2029" s="42"/>
      <c r="D2029" s="12"/>
      <c r="E2029" s="12"/>
      <c r="F2029" s="12"/>
      <c r="G2029" s="12"/>
      <c r="H2029" s="12"/>
      <c r="I2029" s="12"/>
      <c r="J2029" s="12"/>
      <c r="K2029" s="12"/>
      <c r="L2029" s="12"/>
      <c r="M2029" s="49"/>
      <c r="N2029" s="49"/>
      <c r="O2029" s="12"/>
      <c r="P2029" s="12"/>
      <c r="Q2029" s="12"/>
      <c r="R2029" s="12"/>
      <c r="S2029" s="12"/>
    </row>
    <row r="2030" spans="1:19" s="1" customFormat="1" x14ac:dyDescent="0.4">
      <c r="A2030" s="12"/>
      <c r="B2030" s="12"/>
      <c r="C2030" s="42"/>
      <c r="D2030" s="12"/>
      <c r="E2030" s="12"/>
      <c r="F2030" s="12"/>
      <c r="G2030" s="12"/>
      <c r="H2030" s="12"/>
      <c r="I2030" s="12"/>
      <c r="J2030" s="12"/>
      <c r="K2030" s="12"/>
      <c r="L2030" s="12"/>
      <c r="M2030" s="49"/>
      <c r="N2030" s="49"/>
      <c r="O2030" s="12"/>
      <c r="P2030" s="12"/>
      <c r="Q2030" s="12"/>
      <c r="R2030" s="12"/>
      <c r="S2030" s="12"/>
    </row>
    <row r="2031" spans="1:19" s="1" customFormat="1" x14ac:dyDescent="0.4">
      <c r="A2031" s="12"/>
      <c r="B2031" s="12"/>
      <c r="C2031" s="42"/>
      <c r="D2031" s="12"/>
      <c r="E2031" s="12"/>
      <c r="F2031" s="12"/>
      <c r="G2031" s="12"/>
      <c r="H2031" s="12"/>
      <c r="I2031" s="12"/>
      <c r="J2031" s="12"/>
      <c r="K2031" s="12"/>
      <c r="L2031" s="12"/>
      <c r="M2031" s="49"/>
      <c r="N2031" s="49"/>
      <c r="O2031" s="12"/>
      <c r="P2031" s="12"/>
      <c r="Q2031" s="12"/>
      <c r="R2031" s="12"/>
      <c r="S2031" s="12"/>
    </row>
    <row r="2032" spans="1:19" s="1" customFormat="1" x14ac:dyDescent="0.4">
      <c r="A2032" s="12"/>
      <c r="B2032" s="12"/>
      <c r="C2032" s="42"/>
      <c r="D2032" s="12"/>
      <c r="E2032" s="12"/>
      <c r="F2032" s="12"/>
      <c r="G2032" s="12"/>
      <c r="H2032" s="12"/>
      <c r="I2032" s="12"/>
      <c r="J2032" s="12"/>
      <c r="K2032" s="12"/>
      <c r="L2032" s="12"/>
      <c r="M2032" s="49"/>
      <c r="N2032" s="49"/>
      <c r="O2032" s="12"/>
      <c r="P2032" s="12"/>
      <c r="Q2032" s="12"/>
      <c r="R2032" s="12"/>
      <c r="S2032" s="12"/>
    </row>
    <row r="2033" spans="1:19" s="1" customFormat="1" x14ac:dyDescent="0.4">
      <c r="A2033" s="12"/>
      <c r="B2033" s="12"/>
      <c r="C2033" s="42"/>
      <c r="D2033" s="12"/>
      <c r="E2033" s="12"/>
      <c r="F2033" s="12"/>
      <c r="G2033" s="12"/>
      <c r="H2033" s="12"/>
      <c r="I2033" s="12"/>
      <c r="J2033" s="12"/>
      <c r="K2033" s="12"/>
      <c r="L2033" s="12"/>
      <c r="M2033" s="49"/>
      <c r="N2033" s="49"/>
      <c r="O2033" s="12"/>
      <c r="P2033" s="12"/>
      <c r="Q2033" s="12"/>
      <c r="R2033" s="12"/>
      <c r="S2033" s="12"/>
    </row>
    <row r="2034" spans="1:19" s="1" customFormat="1" x14ac:dyDescent="0.4">
      <c r="A2034" s="12"/>
      <c r="B2034" s="12"/>
      <c r="C2034" s="42"/>
      <c r="D2034" s="12"/>
      <c r="E2034" s="12"/>
      <c r="F2034" s="12"/>
      <c r="G2034" s="12"/>
      <c r="H2034" s="12"/>
      <c r="I2034" s="12"/>
      <c r="J2034" s="12"/>
      <c r="K2034" s="12"/>
      <c r="L2034" s="12"/>
      <c r="M2034" s="49"/>
      <c r="N2034" s="49"/>
      <c r="O2034" s="12"/>
      <c r="P2034" s="12"/>
      <c r="Q2034" s="12"/>
      <c r="R2034" s="12"/>
      <c r="S2034" s="12"/>
    </row>
    <row r="2035" spans="1:19" s="1" customFormat="1" x14ac:dyDescent="0.4">
      <c r="A2035" s="12"/>
      <c r="B2035" s="12"/>
      <c r="C2035" s="42"/>
      <c r="D2035" s="12"/>
      <c r="E2035" s="12"/>
      <c r="F2035" s="12"/>
      <c r="G2035" s="12"/>
      <c r="H2035" s="12"/>
      <c r="I2035" s="12"/>
      <c r="J2035" s="12"/>
      <c r="K2035" s="12"/>
      <c r="L2035" s="12"/>
      <c r="M2035" s="49"/>
      <c r="N2035" s="49"/>
      <c r="O2035" s="12"/>
      <c r="P2035" s="12"/>
      <c r="Q2035" s="12"/>
      <c r="R2035" s="12"/>
      <c r="S2035" s="12"/>
    </row>
    <row r="2036" spans="1:19" s="1" customFormat="1" x14ac:dyDescent="0.4">
      <c r="A2036" s="12"/>
      <c r="B2036" s="12"/>
      <c r="C2036" s="42"/>
      <c r="D2036" s="12"/>
      <c r="E2036" s="12"/>
      <c r="F2036" s="12"/>
      <c r="G2036" s="12"/>
      <c r="H2036" s="12"/>
      <c r="I2036" s="12"/>
      <c r="J2036" s="12"/>
      <c r="K2036" s="12"/>
      <c r="L2036" s="12"/>
      <c r="M2036" s="49"/>
      <c r="N2036" s="49"/>
      <c r="O2036" s="12"/>
      <c r="P2036" s="12"/>
      <c r="Q2036" s="12"/>
      <c r="R2036" s="12"/>
      <c r="S2036" s="12"/>
    </row>
    <row r="2037" spans="1:19" s="1" customFormat="1" x14ac:dyDescent="0.4">
      <c r="A2037" s="12"/>
      <c r="B2037" s="12"/>
      <c r="C2037" s="42"/>
      <c r="D2037" s="12"/>
      <c r="E2037" s="12"/>
      <c r="F2037" s="12"/>
      <c r="G2037" s="12"/>
      <c r="H2037" s="12"/>
      <c r="I2037" s="12"/>
      <c r="J2037" s="12"/>
      <c r="K2037" s="12"/>
      <c r="L2037" s="12"/>
      <c r="M2037" s="49"/>
      <c r="N2037" s="49"/>
      <c r="O2037" s="12"/>
      <c r="P2037" s="12"/>
      <c r="Q2037" s="12"/>
      <c r="R2037" s="12"/>
      <c r="S2037" s="12"/>
    </row>
    <row r="2038" spans="1:19" s="1" customFormat="1" x14ac:dyDescent="0.4">
      <c r="A2038" s="12"/>
      <c r="B2038" s="12"/>
      <c r="C2038" s="42"/>
      <c r="D2038" s="12"/>
      <c r="E2038" s="12"/>
      <c r="F2038" s="12"/>
      <c r="G2038" s="12"/>
      <c r="H2038" s="12"/>
      <c r="I2038" s="12"/>
      <c r="J2038" s="12"/>
      <c r="K2038" s="12"/>
      <c r="L2038" s="12"/>
      <c r="M2038" s="49"/>
      <c r="N2038" s="49"/>
      <c r="O2038" s="12"/>
      <c r="P2038" s="12"/>
      <c r="Q2038" s="12"/>
      <c r="R2038" s="12"/>
      <c r="S2038" s="12"/>
    </row>
    <row r="2039" spans="1:19" s="1" customFormat="1" x14ac:dyDescent="0.4">
      <c r="A2039" s="12"/>
      <c r="B2039" s="12"/>
      <c r="C2039" s="42"/>
      <c r="D2039" s="12"/>
      <c r="E2039" s="12"/>
      <c r="F2039" s="12"/>
      <c r="G2039" s="12"/>
      <c r="H2039" s="12"/>
      <c r="I2039" s="12"/>
      <c r="J2039" s="12"/>
      <c r="K2039" s="12"/>
      <c r="L2039" s="12"/>
      <c r="M2039" s="49"/>
      <c r="N2039" s="49"/>
      <c r="O2039" s="12"/>
      <c r="P2039" s="12"/>
      <c r="Q2039" s="12"/>
      <c r="R2039" s="12"/>
      <c r="S2039" s="12"/>
    </row>
    <row r="2040" spans="1:19" s="1" customFormat="1" x14ac:dyDescent="0.4">
      <c r="A2040" s="12"/>
      <c r="B2040" s="12"/>
      <c r="C2040" s="42"/>
      <c r="D2040" s="12"/>
      <c r="E2040" s="12"/>
      <c r="F2040" s="12"/>
      <c r="G2040" s="12"/>
      <c r="H2040" s="12"/>
      <c r="I2040" s="12"/>
      <c r="J2040" s="12"/>
      <c r="K2040" s="12"/>
      <c r="L2040" s="12"/>
      <c r="M2040" s="49"/>
      <c r="N2040" s="49"/>
      <c r="O2040" s="12"/>
      <c r="P2040" s="12"/>
      <c r="Q2040" s="12"/>
      <c r="R2040" s="12"/>
      <c r="S2040" s="12"/>
    </row>
    <row r="2041" spans="1:19" s="1" customFormat="1" x14ac:dyDescent="0.4">
      <c r="A2041" s="12"/>
      <c r="B2041" s="12"/>
      <c r="C2041" s="42"/>
      <c r="D2041" s="12"/>
      <c r="E2041" s="12"/>
      <c r="F2041" s="12"/>
      <c r="G2041" s="12"/>
      <c r="H2041" s="12"/>
      <c r="I2041" s="12"/>
      <c r="J2041" s="12"/>
      <c r="K2041" s="12"/>
      <c r="L2041" s="12"/>
      <c r="M2041" s="49"/>
      <c r="N2041" s="49"/>
      <c r="O2041" s="12"/>
      <c r="P2041" s="12"/>
      <c r="Q2041" s="12"/>
      <c r="R2041" s="12"/>
      <c r="S2041" s="12"/>
    </row>
    <row r="2042" spans="1:19" s="1" customFormat="1" x14ac:dyDescent="0.4">
      <c r="A2042" s="12"/>
      <c r="B2042" s="12"/>
      <c r="C2042" s="42"/>
      <c r="D2042" s="12"/>
      <c r="E2042" s="12"/>
      <c r="F2042" s="12"/>
      <c r="G2042" s="12"/>
      <c r="H2042" s="12"/>
      <c r="I2042" s="12"/>
      <c r="J2042" s="12"/>
      <c r="K2042" s="12"/>
      <c r="L2042" s="12"/>
      <c r="M2042" s="49"/>
      <c r="N2042" s="49"/>
      <c r="O2042" s="12"/>
      <c r="P2042" s="12"/>
      <c r="Q2042" s="12"/>
      <c r="R2042" s="12"/>
      <c r="S2042" s="12"/>
    </row>
    <row r="2043" spans="1:19" s="1" customFormat="1" x14ac:dyDescent="0.4">
      <c r="A2043" s="12"/>
      <c r="B2043" s="12"/>
      <c r="C2043" s="42"/>
      <c r="D2043" s="12"/>
      <c r="E2043" s="12"/>
      <c r="F2043" s="12"/>
      <c r="G2043" s="12"/>
      <c r="H2043" s="12"/>
      <c r="I2043" s="12"/>
      <c r="J2043" s="12"/>
      <c r="K2043" s="12"/>
      <c r="L2043" s="12"/>
      <c r="M2043" s="49"/>
      <c r="N2043" s="49"/>
      <c r="O2043" s="12"/>
      <c r="P2043" s="12"/>
      <c r="Q2043" s="12"/>
      <c r="R2043" s="12"/>
      <c r="S2043" s="12"/>
    </row>
    <row r="2044" spans="1:19" s="1" customFormat="1" x14ac:dyDescent="0.4">
      <c r="A2044" s="12"/>
      <c r="B2044" s="12"/>
      <c r="C2044" s="42"/>
      <c r="D2044" s="12"/>
      <c r="E2044" s="12"/>
      <c r="F2044" s="12"/>
      <c r="G2044" s="12"/>
      <c r="H2044" s="12"/>
      <c r="I2044" s="12"/>
      <c r="J2044" s="12"/>
      <c r="K2044" s="12"/>
      <c r="L2044" s="12"/>
      <c r="M2044" s="49"/>
      <c r="N2044" s="49"/>
      <c r="O2044" s="12"/>
      <c r="P2044" s="12"/>
      <c r="Q2044" s="12"/>
      <c r="R2044" s="12"/>
      <c r="S2044" s="12"/>
    </row>
    <row r="2045" spans="1:19" s="1" customFormat="1" x14ac:dyDescent="0.4">
      <c r="A2045" s="12"/>
      <c r="B2045" s="12"/>
      <c r="C2045" s="42"/>
      <c r="D2045" s="12"/>
      <c r="E2045" s="12"/>
      <c r="F2045" s="12"/>
      <c r="G2045" s="12"/>
      <c r="H2045" s="12"/>
      <c r="I2045" s="12"/>
      <c r="J2045" s="12"/>
      <c r="K2045" s="12"/>
      <c r="L2045" s="12"/>
      <c r="M2045" s="49"/>
      <c r="N2045" s="49"/>
      <c r="O2045" s="12"/>
      <c r="P2045" s="12"/>
      <c r="Q2045" s="12"/>
      <c r="R2045" s="12"/>
      <c r="S2045" s="12"/>
    </row>
    <row r="2046" spans="1:19" s="1" customFormat="1" x14ac:dyDescent="0.4">
      <c r="A2046" s="12"/>
      <c r="B2046" s="12"/>
      <c r="C2046" s="42"/>
      <c r="D2046" s="12"/>
      <c r="E2046" s="12"/>
      <c r="F2046" s="12"/>
      <c r="G2046" s="12"/>
      <c r="H2046" s="12"/>
      <c r="I2046" s="12"/>
      <c r="J2046" s="12"/>
      <c r="K2046" s="12"/>
      <c r="L2046" s="12"/>
      <c r="M2046" s="49"/>
      <c r="N2046" s="49"/>
      <c r="O2046" s="12"/>
      <c r="P2046" s="12"/>
      <c r="Q2046" s="12"/>
      <c r="R2046" s="12"/>
      <c r="S2046" s="12"/>
    </row>
    <row r="2047" spans="1:19" s="1" customFormat="1" x14ac:dyDescent="0.4">
      <c r="A2047" s="12"/>
      <c r="B2047" s="12"/>
      <c r="C2047" s="42"/>
      <c r="D2047" s="12"/>
      <c r="E2047" s="12"/>
      <c r="F2047" s="12"/>
      <c r="G2047" s="12"/>
      <c r="H2047" s="12"/>
      <c r="I2047" s="12"/>
      <c r="J2047" s="12"/>
      <c r="K2047" s="12"/>
      <c r="L2047" s="12"/>
      <c r="M2047" s="49"/>
      <c r="N2047" s="49"/>
      <c r="O2047" s="12"/>
      <c r="P2047" s="12"/>
      <c r="Q2047" s="12"/>
      <c r="R2047" s="12"/>
      <c r="S2047" s="12"/>
    </row>
    <row r="2048" spans="1:19" s="1" customFormat="1" x14ac:dyDescent="0.4">
      <c r="A2048" s="12"/>
      <c r="B2048" s="12"/>
      <c r="C2048" s="42"/>
      <c r="D2048" s="12"/>
      <c r="E2048" s="12"/>
      <c r="F2048" s="12"/>
      <c r="G2048" s="12"/>
      <c r="H2048" s="12"/>
      <c r="I2048" s="12"/>
      <c r="J2048" s="12"/>
      <c r="K2048" s="12"/>
      <c r="L2048" s="12"/>
      <c r="M2048" s="49"/>
      <c r="N2048" s="49"/>
      <c r="O2048" s="12"/>
      <c r="P2048" s="12"/>
      <c r="Q2048" s="12"/>
      <c r="R2048" s="12"/>
      <c r="S2048" s="12"/>
    </row>
    <row r="2049" spans="1:19" s="1" customFormat="1" x14ac:dyDescent="0.4">
      <c r="A2049" s="12"/>
      <c r="B2049" s="12"/>
      <c r="C2049" s="42"/>
      <c r="D2049" s="12"/>
      <c r="E2049" s="12"/>
      <c r="F2049" s="12"/>
      <c r="G2049" s="12"/>
      <c r="H2049" s="12"/>
      <c r="I2049" s="12"/>
      <c r="J2049" s="12"/>
      <c r="K2049" s="12"/>
      <c r="L2049" s="12"/>
      <c r="M2049" s="49"/>
      <c r="N2049" s="49"/>
      <c r="O2049" s="12"/>
      <c r="P2049" s="12"/>
      <c r="Q2049" s="12"/>
      <c r="R2049" s="12"/>
      <c r="S2049" s="12"/>
    </row>
    <row r="2050" spans="1:19" s="1" customFormat="1" x14ac:dyDescent="0.4">
      <c r="A2050" s="12"/>
      <c r="B2050" s="12"/>
      <c r="C2050" s="42"/>
      <c r="D2050" s="12"/>
      <c r="E2050" s="12"/>
      <c r="F2050" s="12"/>
      <c r="G2050" s="12"/>
      <c r="H2050" s="12"/>
      <c r="I2050" s="12"/>
      <c r="J2050" s="12"/>
      <c r="K2050" s="12"/>
      <c r="L2050" s="12"/>
      <c r="M2050" s="49"/>
      <c r="N2050" s="49"/>
      <c r="O2050" s="12"/>
      <c r="P2050" s="12"/>
      <c r="Q2050" s="12"/>
      <c r="R2050" s="12"/>
      <c r="S2050" s="12"/>
    </row>
    <row r="2051" spans="1:19" s="1" customFormat="1" x14ac:dyDescent="0.4">
      <c r="A2051" s="12"/>
      <c r="B2051" s="12"/>
      <c r="C2051" s="42"/>
      <c r="D2051" s="12"/>
      <c r="E2051" s="12"/>
      <c r="F2051" s="12"/>
      <c r="G2051" s="12"/>
      <c r="H2051" s="12"/>
      <c r="I2051" s="12"/>
      <c r="J2051" s="12"/>
      <c r="K2051" s="12"/>
      <c r="L2051" s="12"/>
      <c r="M2051" s="49"/>
      <c r="N2051" s="49"/>
      <c r="O2051" s="12"/>
      <c r="P2051" s="12"/>
      <c r="Q2051" s="12"/>
      <c r="R2051" s="12"/>
      <c r="S2051" s="12"/>
    </row>
    <row r="2052" spans="1:19" s="1" customFormat="1" x14ac:dyDescent="0.4">
      <c r="A2052" s="12"/>
      <c r="B2052" s="12"/>
      <c r="C2052" s="42"/>
      <c r="D2052" s="12"/>
      <c r="E2052" s="12"/>
      <c r="F2052" s="12"/>
      <c r="G2052" s="12"/>
      <c r="H2052" s="12"/>
      <c r="I2052" s="12"/>
      <c r="J2052" s="12"/>
      <c r="K2052" s="12"/>
      <c r="L2052" s="12"/>
      <c r="M2052" s="49"/>
      <c r="N2052" s="49"/>
      <c r="O2052" s="12"/>
      <c r="P2052" s="12"/>
      <c r="Q2052" s="12"/>
      <c r="R2052" s="12"/>
      <c r="S2052" s="12"/>
    </row>
    <row r="2053" spans="1:19" s="1" customFormat="1" x14ac:dyDescent="0.4">
      <c r="A2053" s="12"/>
      <c r="B2053" s="12"/>
      <c r="C2053" s="42"/>
      <c r="D2053" s="12"/>
      <c r="E2053" s="12"/>
      <c r="F2053" s="12"/>
      <c r="G2053" s="12"/>
      <c r="H2053" s="12"/>
      <c r="I2053" s="12"/>
      <c r="J2053" s="12"/>
      <c r="K2053" s="12"/>
      <c r="L2053" s="12"/>
      <c r="M2053" s="49"/>
      <c r="N2053" s="49"/>
      <c r="O2053" s="12"/>
      <c r="P2053" s="12"/>
      <c r="Q2053" s="12"/>
      <c r="R2053" s="12"/>
      <c r="S2053" s="12"/>
    </row>
    <row r="2054" spans="1:19" s="1" customFormat="1" x14ac:dyDescent="0.4">
      <c r="A2054" s="12"/>
      <c r="B2054" s="12"/>
      <c r="C2054" s="42"/>
      <c r="D2054" s="12"/>
      <c r="E2054" s="12"/>
      <c r="F2054" s="12"/>
      <c r="G2054" s="12"/>
      <c r="H2054" s="12"/>
      <c r="I2054" s="12"/>
      <c r="J2054" s="12"/>
      <c r="K2054" s="12"/>
      <c r="L2054" s="12"/>
      <c r="M2054" s="49"/>
      <c r="N2054" s="49"/>
      <c r="O2054" s="12"/>
      <c r="P2054" s="12"/>
      <c r="Q2054" s="12"/>
      <c r="R2054" s="12"/>
      <c r="S2054" s="12"/>
    </row>
    <row r="2055" spans="1:19" s="1" customFormat="1" x14ac:dyDescent="0.4">
      <c r="A2055" s="12"/>
      <c r="B2055" s="12"/>
      <c r="C2055" s="42"/>
      <c r="D2055" s="12"/>
      <c r="E2055" s="12"/>
      <c r="F2055" s="12"/>
      <c r="G2055" s="12"/>
      <c r="H2055" s="12"/>
      <c r="I2055" s="12"/>
      <c r="J2055" s="12"/>
      <c r="K2055" s="12"/>
      <c r="L2055" s="12"/>
      <c r="M2055" s="49"/>
      <c r="N2055" s="49"/>
      <c r="O2055" s="12"/>
      <c r="P2055" s="12"/>
      <c r="Q2055" s="12"/>
      <c r="R2055" s="12"/>
      <c r="S2055" s="12"/>
    </row>
    <row r="2056" spans="1:19" s="1" customFormat="1" x14ac:dyDescent="0.4">
      <c r="A2056" s="12"/>
      <c r="B2056" s="12"/>
      <c r="C2056" s="42"/>
      <c r="D2056" s="12"/>
      <c r="E2056" s="12"/>
      <c r="F2056" s="12"/>
      <c r="G2056" s="12"/>
      <c r="H2056" s="12"/>
      <c r="I2056" s="12"/>
      <c r="J2056" s="12"/>
      <c r="K2056" s="12"/>
      <c r="L2056" s="12"/>
      <c r="M2056" s="49"/>
      <c r="N2056" s="49"/>
      <c r="O2056" s="12"/>
      <c r="P2056" s="12"/>
      <c r="Q2056" s="12"/>
      <c r="R2056" s="12"/>
      <c r="S2056" s="12"/>
    </row>
    <row r="2057" spans="1:19" s="1" customFormat="1" x14ac:dyDescent="0.4">
      <c r="A2057" s="12"/>
      <c r="B2057" s="12"/>
      <c r="C2057" s="42"/>
      <c r="D2057" s="12"/>
      <c r="E2057" s="12"/>
      <c r="F2057" s="12"/>
      <c r="G2057" s="12"/>
      <c r="H2057" s="12"/>
      <c r="I2057" s="12"/>
      <c r="J2057" s="12"/>
      <c r="K2057" s="12"/>
      <c r="L2057" s="12"/>
      <c r="M2057" s="49"/>
      <c r="N2057" s="49"/>
      <c r="O2057" s="12"/>
      <c r="P2057" s="12"/>
      <c r="Q2057" s="12"/>
      <c r="R2057" s="12"/>
      <c r="S2057" s="12"/>
    </row>
    <row r="2058" spans="1:19" s="1" customFormat="1" x14ac:dyDescent="0.4">
      <c r="A2058" s="12"/>
      <c r="B2058" s="12"/>
      <c r="C2058" s="42"/>
      <c r="D2058" s="12"/>
      <c r="E2058" s="12"/>
      <c r="F2058" s="12"/>
      <c r="G2058" s="12"/>
      <c r="H2058" s="12"/>
      <c r="I2058" s="12"/>
      <c r="J2058" s="12"/>
      <c r="K2058" s="12"/>
      <c r="L2058" s="12"/>
      <c r="M2058" s="49"/>
      <c r="N2058" s="49"/>
      <c r="O2058" s="12"/>
      <c r="P2058" s="12"/>
      <c r="Q2058" s="12"/>
      <c r="R2058" s="12"/>
      <c r="S2058" s="12"/>
    </row>
    <row r="2059" spans="1:19" s="1" customFormat="1" x14ac:dyDescent="0.4">
      <c r="A2059" s="12"/>
      <c r="B2059" s="12"/>
      <c r="C2059" s="42"/>
      <c r="D2059" s="12"/>
      <c r="E2059" s="12"/>
      <c r="F2059" s="12"/>
      <c r="G2059" s="12"/>
      <c r="H2059" s="12"/>
      <c r="I2059" s="12"/>
      <c r="J2059" s="12"/>
      <c r="K2059" s="12"/>
      <c r="L2059" s="12"/>
      <c r="M2059" s="49"/>
      <c r="N2059" s="49"/>
      <c r="O2059" s="12"/>
      <c r="P2059" s="12"/>
      <c r="Q2059" s="12"/>
      <c r="R2059" s="12"/>
      <c r="S2059" s="12"/>
    </row>
    <row r="2060" spans="1:19" s="1" customFormat="1" x14ac:dyDescent="0.4">
      <c r="A2060" s="12"/>
      <c r="B2060" s="12"/>
      <c r="C2060" s="42"/>
      <c r="D2060" s="12"/>
      <c r="E2060" s="12"/>
      <c r="F2060" s="12"/>
      <c r="G2060" s="12"/>
      <c r="H2060" s="12"/>
      <c r="I2060" s="12"/>
      <c r="J2060" s="12"/>
      <c r="K2060" s="12"/>
      <c r="L2060" s="12"/>
      <c r="M2060" s="49"/>
      <c r="N2060" s="49"/>
      <c r="O2060" s="12"/>
      <c r="P2060" s="12"/>
      <c r="Q2060" s="12"/>
      <c r="R2060" s="12"/>
      <c r="S2060" s="12"/>
    </row>
    <row r="2061" spans="1:19" s="1" customFormat="1" x14ac:dyDescent="0.4">
      <c r="A2061" s="12"/>
      <c r="B2061" s="12"/>
      <c r="C2061" s="42"/>
      <c r="D2061" s="12"/>
      <c r="E2061" s="12"/>
      <c r="F2061" s="12"/>
      <c r="G2061" s="12"/>
      <c r="H2061" s="12"/>
      <c r="I2061" s="12"/>
      <c r="J2061" s="12"/>
      <c r="K2061" s="12"/>
      <c r="L2061" s="12"/>
      <c r="M2061" s="49"/>
      <c r="N2061" s="49"/>
      <c r="O2061" s="12"/>
      <c r="P2061" s="12"/>
      <c r="Q2061" s="12"/>
      <c r="R2061" s="12"/>
      <c r="S2061" s="12"/>
    </row>
    <row r="2062" spans="1:19" s="1" customFormat="1" x14ac:dyDescent="0.4">
      <c r="A2062" s="12"/>
      <c r="B2062" s="12"/>
      <c r="C2062" s="42"/>
      <c r="D2062" s="12"/>
      <c r="E2062" s="12"/>
      <c r="F2062" s="12"/>
      <c r="G2062" s="12"/>
      <c r="H2062" s="12"/>
      <c r="I2062" s="12"/>
      <c r="J2062" s="12"/>
      <c r="K2062" s="12"/>
      <c r="L2062" s="12"/>
      <c r="M2062" s="49"/>
      <c r="N2062" s="49"/>
      <c r="O2062" s="12"/>
      <c r="P2062" s="12"/>
      <c r="Q2062" s="12"/>
      <c r="R2062" s="12"/>
      <c r="S2062" s="12"/>
    </row>
    <row r="2063" spans="1:19" s="1" customFormat="1" x14ac:dyDescent="0.4">
      <c r="A2063" s="12"/>
      <c r="B2063" s="12"/>
      <c r="C2063" s="42"/>
      <c r="D2063" s="12"/>
      <c r="E2063" s="12"/>
      <c r="F2063" s="12"/>
      <c r="G2063" s="12"/>
      <c r="H2063" s="12"/>
      <c r="I2063" s="12"/>
      <c r="J2063" s="12"/>
      <c r="K2063" s="12"/>
      <c r="L2063" s="12"/>
      <c r="M2063" s="49"/>
      <c r="N2063" s="49"/>
      <c r="O2063" s="12"/>
      <c r="P2063" s="12"/>
      <c r="Q2063" s="12"/>
      <c r="R2063" s="12"/>
      <c r="S2063" s="12"/>
    </row>
    <row r="2064" spans="1:19" s="1" customFormat="1" x14ac:dyDescent="0.4">
      <c r="A2064" s="12"/>
      <c r="B2064" s="12"/>
      <c r="C2064" s="42"/>
      <c r="D2064" s="12"/>
      <c r="E2064" s="12"/>
      <c r="F2064" s="12"/>
      <c r="G2064" s="12"/>
      <c r="H2064" s="12"/>
      <c r="I2064" s="12"/>
      <c r="J2064" s="12"/>
      <c r="K2064" s="12"/>
      <c r="L2064" s="12"/>
      <c r="M2064" s="49"/>
      <c r="N2064" s="49"/>
      <c r="O2064" s="12"/>
      <c r="P2064" s="12"/>
      <c r="Q2064" s="12"/>
      <c r="R2064" s="12"/>
      <c r="S2064" s="12"/>
    </row>
    <row r="2065" spans="1:19" s="1" customFormat="1" x14ac:dyDescent="0.4">
      <c r="A2065" s="12"/>
      <c r="B2065" s="12"/>
      <c r="C2065" s="42"/>
      <c r="D2065" s="12"/>
      <c r="E2065" s="12"/>
      <c r="F2065" s="12"/>
      <c r="G2065" s="12"/>
      <c r="H2065" s="12"/>
      <c r="I2065" s="12"/>
      <c r="J2065" s="12"/>
      <c r="K2065" s="12"/>
      <c r="L2065" s="12"/>
      <c r="M2065" s="49"/>
      <c r="N2065" s="49"/>
      <c r="O2065" s="12"/>
      <c r="P2065" s="12"/>
      <c r="Q2065" s="12"/>
      <c r="R2065" s="12"/>
      <c r="S2065" s="12"/>
    </row>
    <row r="2066" spans="1:19" s="1" customFormat="1" x14ac:dyDescent="0.4">
      <c r="A2066" s="12"/>
      <c r="B2066" s="12"/>
      <c r="C2066" s="42"/>
      <c r="D2066" s="12"/>
      <c r="E2066" s="12"/>
      <c r="F2066" s="12"/>
      <c r="G2066" s="12"/>
      <c r="H2066" s="12"/>
      <c r="I2066" s="12"/>
      <c r="J2066" s="12"/>
      <c r="K2066" s="12"/>
      <c r="L2066" s="12"/>
      <c r="M2066" s="49"/>
      <c r="N2066" s="49"/>
      <c r="O2066" s="12"/>
      <c r="P2066" s="12"/>
      <c r="Q2066" s="12"/>
      <c r="R2066" s="12"/>
      <c r="S2066" s="12"/>
    </row>
    <row r="2067" spans="1:19" s="1" customFormat="1" x14ac:dyDescent="0.4">
      <c r="A2067" s="12"/>
      <c r="B2067" s="12"/>
      <c r="C2067" s="42"/>
      <c r="D2067" s="12"/>
      <c r="E2067" s="12"/>
      <c r="F2067" s="12"/>
      <c r="G2067" s="12"/>
      <c r="H2067" s="12"/>
      <c r="I2067" s="12"/>
      <c r="J2067" s="12"/>
      <c r="K2067" s="12"/>
      <c r="L2067" s="12"/>
      <c r="M2067" s="49"/>
      <c r="N2067" s="49"/>
      <c r="O2067" s="12"/>
      <c r="P2067" s="12"/>
      <c r="Q2067" s="12"/>
      <c r="R2067" s="12"/>
      <c r="S2067" s="12"/>
    </row>
    <row r="2068" spans="1:19" s="1" customFormat="1" x14ac:dyDescent="0.4">
      <c r="A2068" s="12"/>
      <c r="B2068" s="12"/>
      <c r="C2068" s="42"/>
      <c r="D2068" s="12"/>
      <c r="E2068" s="12"/>
      <c r="F2068" s="12"/>
      <c r="G2068" s="12"/>
      <c r="H2068" s="12"/>
      <c r="I2068" s="12"/>
      <c r="J2068" s="12"/>
      <c r="K2068" s="12"/>
      <c r="L2068" s="12"/>
      <c r="M2068" s="49"/>
      <c r="N2068" s="49"/>
      <c r="O2068" s="12"/>
      <c r="P2068" s="12"/>
      <c r="Q2068" s="12"/>
      <c r="R2068" s="12"/>
      <c r="S2068" s="12"/>
    </row>
    <row r="2069" spans="1:19" s="1" customFormat="1" x14ac:dyDescent="0.4">
      <c r="A2069" s="12"/>
      <c r="B2069" s="12"/>
      <c r="C2069" s="42"/>
      <c r="D2069" s="12"/>
      <c r="E2069" s="12"/>
      <c r="F2069" s="12"/>
      <c r="G2069" s="12"/>
      <c r="H2069" s="12"/>
      <c r="I2069" s="12"/>
      <c r="J2069" s="12"/>
      <c r="K2069" s="12"/>
      <c r="L2069" s="12"/>
      <c r="M2069" s="49"/>
      <c r="N2069" s="49"/>
      <c r="O2069" s="12"/>
      <c r="P2069" s="12"/>
      <c r="Q2069" s="12"/>
      <c r="R2069" s="12"/>
      <c r="S2069" s="12"/>
    </row>
    <row r="2070" spans="1:19" s="1" customFormat="1" x14ac:dyDescent="0.4">
      <c r="A2070" s="12"/>
      <c r="B2070" s="12"/>
      <c r="C2070" s="42"/>
      <c r="D2070" s="12"/>
      <c r="E2070" s="12"/>
      <c r="F2070" s="12"/>
      <c r="G2070" s="12"/>
      <c r="H2070" s="12"/>
      <c r="I2070" s="12"/>
      <c r="J2070" s="12"/>
      <c r="K2070" s="12"/>
      <c r="L2070" s="12"/>
      <c r="M2070" s="49"/>
      <c r="N2070" s="49"/>
      <c r="O2070" s="12"/>
      <c r="P2070" s="12"/>
      <c r="Q2070" s="12"/>
      <c r="R2070" s="12"/>
      <c r="S2070" s="12"/>
    </row>
    <row r="2071" spans="1:19" s="1" customFormat="1" x14ac:dyDescent="0.4">
      <c r="A2071" s="12"/>
      <c r="B2071" s="12"/>
      <c r="C2071" s="42"/>
      <c r="D2071" s="12"/>
      <c r="E2071" s="12"/>
      <c r="F2071" s="12"/>
      <c r="G2071" s="12"/>
      <c r="H2071" s="12"/>
      <c r="I2071" s="12"/>
      <c r="J2071" s="12"/>
      <c r="K2071" s="12"/>
      <c r="L2071" s="12"/>
      <c r="M2071" s="49"/>
      <c r="N2071" s="49"/>
      <c r="O2071" s="12"/>
      <c r="P2071" s="12"/>
      <c r="Q2071" s="12"/>
      <c r="R2071" s="12"/>
      <c r="S2071" s="12"/>
    </row>
    <row r="2072" spans="1:19" s="1" customFormat="1" x14ac:dyDescent="0.4">
      <c r="A2072" s="12"/>
      <c r="B2072" s="12"/>
      <c r="C2072" s="42"/>
      <c r="D2072" s="12"/>
      <c r="E2072" s="12"/>
      <c r="F2072" s="12"/>
      <c r="G2072" s="12"/>
      <c r="H2072" s="12"/>
      <c r="I2072" s="12"/>
      <c r="J2072" s="12"/>
      <c r="K2072" s="12"/>
      <c r="L2072" s="12"/>
      <c r="M2072" s="49"/>
      <c r="N2072" s="49"/>
      <c r="O2072" s="12"/>
      <c r="P2072" s="12"/>
      <c r="Q2072" s="12"/>
      <c r="R2072" s="12"/>
      <c r="S2072" s="12"/>
    </row>
    <row r="2073" spans="1:19" s="1" customFormat="1" x14ac:dyDescent="0.4">
      <c r="A2073" s="12"/>
      <c r="B2073" s="12"/>
      <c r="C2073" s="42"/>
      <c r="D2073" s="12"/>
      <c r="E2073" s="12"/>
      <c r="F2073" s="12"/>
      <c r="G2073" s="12"/>
      <c r="H2073" s="12"/>
      <c r="I2073" s="12"/>
      <c r="J2073" s="12"/>
      <c r="K2073" s="12"/>
      <c r="L2073" s="12"/>
      <c r="M2073" s="49"/>
      <c r="N2073" s="49"/>
      <c r="O2073" s="12"/>
      <c r="P2073" s="12"/>
      <c r="Q2073" s="12"/>
      <c r="R2073" s="12"/>
      <c r="S2073" s="12"/>
    </row>
    <row r="2074" spans="1:19" s="1" customFormat="1" x14ac:dyDescent="0.4">
      <c r="A2074" s="12"/>
      <c r="B2074" s="12"/>
      <c r="C2074" s="42"/>
      <c r="D2074" s="12"/>
      <c r="E2074" s="12"/>
      <c r="F2074" s="12"/>
      <c r="G2074" s="12"/>
      <c r="H2074" s="12"/>
      <c r="I2074" s="12"/>
      <c r="J2074" s="12"/>
      <c r="K2074" s="12"/>
      <c r="L2074" s="12"/>
      <c r="M2074" s="49"/>
      <c r="N2074" s="49"/>
      <c r="O2074" s="12"/>
      <c r="P2074" s="12"/>
      <c r="Q2074" s="12"/>
      <c r="R2074" s="12"/>
      <c r="S2074" s="12"/>
    </row>
    <row r="2075" spans="1:19" s="1" customFormat="1" x14ac:dyDescent="0.4">
      <c r="A2075" s="12"/>
      <c r="B2075" s="12"/>
      <c r="C2075" s="42"/>
      <c r="D2075" s="12"/>
      <c r="E2075" s="12"/>
      <c r="F2075" s="12"/>
      <c r="G2075" s="12"/>
      <c r="H2075" s="12"/>
      <c r="I2075" s="12"/>
      <c r="J2075" s="12"/>
      <c r="K2075" s="12"/>
      <c r="L2075" s="12"/>
      <c r="M2075" s="49"/>
      <c r="N2075" s="49"/>
      <c r="O2075" s="12"/>
      <c r="P2075" s="12"/>
      <c r="Q2075" s="12"/>
      <c r="R2075" s="12"/>
      <c r="S2075" s="12"/>
    </row>
    <row r="2076" spans="1:19" s="1" customFormat="1" x14ac:dyDescent="0.4">
      <c r="A2076" s="12"/>
      <c r="B2076" s="12"/>
      <c r="C2076" s="42"/>
      <c r="D2076" s="12"/>
      <c r="E2076" s="12"/>
      <c r="F2076" s="12"/>
      <c r="G2076" s="12"/>
      <c r="H2076" s="12"/>
      <c r="I2076" s="12"/>
      <c r="J2076" s="12"/>
      <c r="K2076" s="12"/>
      <c r="L2076" s="12"/>
      <c r="M2076" s="49"/>
      <c r="N2076" s="49"/>
      <c r="O2076" s="12"/>
      <c r="P2076" s="12"/>
      <c r="Q2076" s="12"/>
      <c r="R2076" s="12"/>
      <c r="S2076" s="12"/>
    </row>
    <row r="2077" spans="1:19" s="1" customFormat="1" x14ac:dyDescent="0.4">
      <c r="A2077" s="12"/>
      <c r="B2077" s="12"/>
      <c r="C2077" s="42"/>
      <c r="D2077" s="12"/>
      <c r="E2077" s="12"/>
      <c r="F2077" s="12"/>
      <c r="G2077" s="12"/>
      <c r="H2077" s="12"/>
      <c r="I2077" s="12"/>
      <c r="J2077" s="12"/>
      <c r="K2077" s="12"/>
      <c r="L2077" s="12"/>
      <c r="M2077" s="49"/>
      <c r="N2077" s="49"/>
      <c r="O2077" s="12"/>
      <c r="P2077" s="12"/>
      <c r="Q2077" s="12"/>
      <c r="R2077" s="12"/>
      <c r="S2077" s="12"/>
    </row>
    <row r="2078" spans="1:19" s="1" customFormat="1" x14ac:dyDescent="0.4">
      <c r="A2078" s="12"/>
      <c r="B2078" s="12"/>
      <c r="C2078" s="42"/>
      <c r="D2078" s="12"/>
      <c r="E2078" s="12"/>
      <c r="F2078" s="12"/>
      <c r="G2078" s="12"/>
      <c r="H2078" s="12"/>
      <c r="I2078" s="12"/>
      <c r="J2078" s="12"/>
      <c r="K2078" s="12"/>
      <c r="L2078" s="12"/>
      <c r="M2078" s="49"/>
      <c r="N2078" s="49"/>
      <c r="O2078" s="12"/>
      <c r="P2078" s="12"/>
      <c r="Q2078" s="12"/>
      <c r="R2078" s="12"/>
      <c r="S2078" s="12"/>
    </row>
    <row r="2079" spans="1:19" s="1" customFormat="1" x14ac:dyDescent="0.4">
      <c r="A2079" s="12"/>
      <c r="B2079" s="12"/>
      <c r="C2079" s="42"/>
      <c r="D2079" s="12"/>
      <c r="E2079" s="12"/>
      <c r="F2079" s="12"/>
      <c r="G2079" s="12"/>
      <c r="H2079" s="12"/>
      <c r="I2079" s="12"/>
      <c r="J2079" s="12"/>
      <c r="K2079" s="12"/>
      <c r="L2079" s="12"/>
      <c r="M2079" s="49"/>
      <c r="N2079" s="49"/>
      <c r="O2079" s="12"/>
      <c r="P2079" s="12"/>
      <c r="Q2079" s="12"/>
      <c r="R2079" s="12"/>
      <c r="S2079" s="12"/>
    </row>
    <row r="2080" spans="1:19" s="1" customFormat="1" x14ac:dyDescent="0.4">
      <c r="A2080" s="12"/>
      <c r="B2080" s="12"/>
      <c r="C2080" s="42"/>
      <c r="D2080" s="12"/>
      <c r="E2080" s="12"/>
      <c r="F2080" s="12"/>
      <c r="G2080" s="12"/>
      <c r="H2080" s="12"/>
      <c r="I2080" s="12"/>
      <c r="J2080" s="12"/>
      <c r="K2080" s="12"/>
      <c r="L2080" s="12"/>
      <c r="M2080" s="49"/>
      <c r="N2080" s="49"/>
      <c r="O2080" s="12"/>
      <c r="P2080" s="12"/>
      <c r="Q2080" s="12"/>
      <c r="R2080" s="12"/>
      <c r="S2080" s="12"/>
    </row>
    <row r="2081" spans="1:19" s="1" customFormat="1" x14ac:dyDescent="0.4">
      <c r="A2081" s="12"/>
      <c r="B2081" s="12"/>
      <c r="C2081" s="42"/>
      <c r="D2081" s="12"/>
      <c r="E2081" s="12"/>
      <c r="F2081" s="12"/>
      <c r="G2081" s="12"/>
      <c r="H2081" s="12"/>
      <c r="I2081" s="12"/>
      <c r="J2081" s="12"/>
      <c r="K2081" s="12"/>
      <c r="L2081" s="12"/>
      <c r="M2081" s="49"/>
      <c r="N2081" s="49"/>
      <c r="O2081" s="12"/>
      <c r="P2081" s="12"/>
      <c r="Q2081" s="12"/>
      <c r="R2081" s="12"/>
      <c r="S2081" s="12"/>
    </row>
    <row r="2082" spans="1:19" s="1" customFormat="1" x14ac:dyDescent="0.4">
      <c r="A2082" s="12"/>
      <c r="B2082" s="12"/>
      <c r="C2082" s="42"/>
      <c r="D2082" s="12"/>
      <c r="E2082" s="12"/>
      <c r="F2082" s="12"/>
      <c r="G2082" s="12"/>
      <c r="H2082" s="12"/>
      <c r="I2082" s="12"/>
      <c r="J2082" s="12"/>
      <c r="K2082" s="12"/>
      <c r="L2082" s="12"/>
      <c r="M2082" s="49"/>
      <c r="N2082" s="49"/>
      <c r="O2082" s="12"/>
      <c r="P2082" s="12"/>
      <c r="Q2082" s="12"/>
      <c r="R2082" s="12"/>
      <c r="S2082" s="12"/>
    </row>
    <row r="2083" spans="1:19" s="1" customFormat="1" x14ac:dyDescent="0.4">
      <c r="A2083" s="12"/>
      <c r="B2083" s="12"/>
      <c r="C2083" s="42"/>
      <c r="D2083" s="12"/>
      <c r="E2083" s="12"/>
      <c r="F2083" s="12"/>
      <c r="G2083" s="12"/>
      <c r="H2083" s="12"/>
      <c r="I2083" s="12"/>
      <c r="J2083" s="12"/>
      <c r="K2083" s="12"/>
      <c r="L2083" s="12"/>
      <c r="M2083" s="49"/>
      <c r="N2083" s="49"/>
      <c r="O2083" s="12"/>
      <c r="P2083" s="12"/>
      <c r="Q2083" s="12"/>
      <c r="R2083" s="12"/>
      <c r="S2083" s="12"/>
    </row>
    <row r="2084" spans="1:19" s="1" customFormat="1" x14ac:dyDescent="0.4">
      <c r="A2084" s="12"/>
      <c r="B2084" s="12"/>
      <c r="C2084" s="42"/>
      <c r="D2084" s="12"/>
      <c r="E2084" s="12"/>
      <c r="F2084" s="12"/>
      <c r="G2084" s="12"/>
      <c r="H2084" s="12"/>
      <c r="I2084" s="12"/>
      <c r="J2084" s="12"/>
      <c r="K2084" s="12"/>
      <c r="L2084" s="12"/>
      <c r="M2084" s="49"/>
      <c r="N2084" s="49"/>
      <c r="O2084" s="12"/>
      <c r="P2084" s="12"/>
      <c r="Q2084" s="12"/>
      <c r="R2084" s="12"/>
      <c r="S2084" s="12"/>
    </row>
    <row r="2085" spans="1:19" s="1" customFormat="1" x14ac:dyDescent="0.4">
      <c r="A2085" s="12"/>
      <c r="B2085" s="12"/>
      <c r="C2085" s="42"/>
      <c r="D2085" s="12"/>
      <c r="E2085" s="12"/>
      <c r="F2085" s="12"/>
      <c r="G2085" s="12"/>
      <c r="H2085" s="12"/>
      <c r="I2085" s="12"/>
      <c r="J2085" s="12"/>
      <c r="K2085" s="12"/>
      <c r="L2085" s="12"/>
      <c r="M2085" s="49"/>
      <c r="N2085" s="49"/>
      <c r="O2085" s="12"/>
      <c r="P2085" s="12"/>
      <c r="Q2085" s="12"/>
      <c r="R2085" s="12"/>
      <c r="S2085" s="12"/>
    </row>
    <row r="2086" spans="1:19" s="1" customFormat="1" x14ac:dyDescent="0.4">
      <c r="A2086" s="12"/>
      <c r="B2086" s="12"/>
      <c r="C2086" s="42"/>
      <c r="D2086" s="12"/>
      <c r="E2086" s="12"/>
      <c r="F2086" s="12"/>
      <c r="G2086" s="12"/>
      <c r="H2086" s="12"/>
      <c r="I2086" s="12"/>
      <c r="J2086" s="12"/>
      <c r="K2086" s="12"/>
      <c r="L2086" s="12"/>
      <c r="M2086" s="49"/>
      <c r="N2086" s="49"/>
      <c r="O2086" s="12"/>
      <c r="P2086" s="12"/>
      <c r="Q2086" s="12"/>
      <c r="R2086" s="12"/>
      <c r="S2086" s="12"/>
    </row>
    <row r="2087" spans="1:19" s="1" customFormat="1" x14ac:dyDescent="0.4">
      <c r="A2087" s="12"/>
      <c r="B2087" s="12"/>
      <c r="C2087" s="42"/>
      <c r="D2087" s="12"/>
      <c r="E2087" s="12"/>
      <c r="F2087" s="12"/>
      <c r="G2087" s="12"/>
      <c r="H2087" s="12"/>
      <c r="I2087" s="12"/>
      <c r="J2087" s="12"/>
      <c r="K2087" s="12"/>
      <c r="L2087" s="12"/>
      <c r="M2087" s="49"/>
      <c r="N2087" s="49"/>
      <c r="O2087" s="12"/>
      <c r="P2087" s="12"/>
      <c r="Q2087" s="12"/>
      <c r="R2087" s="12"/>
      <c r="S2087" s="12"/>
    </row>
    <row r="2088" spans="1:19" s="1" customFormat="1" x14ac:dyDescent="0.4">
      <c r="A2088" s="12"/>
      <c r="B2088" s="12"/>
      <c r="C2088" s="42"/>
      <c r="D2088" s="12"/>
      <c r="E2088" s="12"/>
      <c r="F2088" s="12"/>
      <c r="G2088" s="12"/>
      <c r="H2088" s="12"/>
      <c r="I2088" s="12"/>
      <c r="J2088" s="12"/>
      <c r="K2088" s="12"/>
      <c r="L2088" s="12"/>
      <c r="M2088" s="49"/>
      <c r="N2088" s="49"/>
      <c r="O2088" s="12"/>
      <c r="P2088" s="12"/>
      <c r="Q2088" s="12"/>
      <c r="R2088" s="12"/>
      <c r="S2088" s="12"/>
    </row>
    <row r="2089" spans="1:19" s="1" customFormat="1" x14ac:dyDescent="0.4">
      <c r="A2089" s="12"/>
      <c r="B2089" s="12"/>
      <c r="C2089" s="42"/>
      <c r="D2089" s="12"/>
      <c r="E2089" s="12"/>
      <c r="F2089" s="12"/>
      <c r="G2089" s="12"/>
      <c r="H2089" s="12"/>
      <c r="I2089" s="12"/>
      <c r="J2089" s="12"/>
      <c r="K2089" s="12"/>
      <c r="L2089" s="12"/>
      <c r="M2089" s="49"/>
      <c r="N2089" s="49"/>
      <c r="O2089" s="12"/>
      <c r="P2089" s="12"/>
      <c r="Q2089" s="12"/>
      <c r="R2089" s="12"/>
      <c r="S2089" s="12"/>
    </row>
    <row r="2090" spans="1:19" s="1" customFormat="1" x14ac:dyDescent="0.4">
      <c r="A2090" s="12"/>
      <c r="B2090" s="12"/>
      <c r="C2090" s="42"/>
      <c r="D2090" s="12"/>
      <c r="E2090" s="12"/>
      <c r="F2090" s="12"/>
      <c r="G2090" s="12"/>
      <c r="H2090" s="12"/>
      <c r="I2090" s="12"/>
      <c r="J2090" s="12"/>
      <c r="K2090" s="12"/>
      <c r="L2090" s="12"/>
      <c r="M2090" s="49"/>
      <c r="N2090" s="49"/>
      <c r="O2090" s="12"/>
      <c r="P2090" s="12"/>
      <c r="Q2090" s="12"/>
      <c r="R2090" s="12"/>
      <c r="S2090" s="12"/>
    </row>
    <row r="2091" spans="1:19" s="1" customFormat="1" x14ac:dyDescent="0.4">
      <c r="A2091" s="12"/>
      <c r="B2091" s="12"/>
      <c r="C2091" s="42"/>
      <c r="D2091" s="12"/>
      <c r="E2091" s="12"/>
      <c r="F2091" s="12"/>
      <c r="G2091" s="12"/>
      <c r="H2091" s="12"/>
      <c r="I2091" s="12"/>
      <c r="J2091" s="12"/>
      <c r="K2091" s="12"/>
      <c r="L2091" s="12"/>
      <c r="M2091" s="49"/>
      <c r="N2091" s="49"/>
      <c r="O2091" s="12"/>
      <c r="P2091" s="12"/>
      <c r="Q2091" s="12"/>
      <c r="R2091" s="12"/>
      <c r="S2091" s="12"/>
    </row>
    <row r="2092" spans="1:19" s="1" customFormat="1" x14ac:dyDescent="0.4">
      <c r="A2092" s="12"/>
      <c r="B2092" s="12"/>
      <c r="C2092" s="42"/>
      <c r="D2092" s="12"/>
      <c r="E2092" s="12"/>
      <c r="F2092" s="12"/>
      <c r="G2092" s="12"/>
      <c r="H2092" s="12"/>
      <c r="I2092" s="12"/>
      <c r="J2092" s="12"/>
      <c r="K2092" s="12"/>
      <c r="L2092" s="12"/>
      <c r="M2092" s="49"/>
      <c r="N2092" s="49"/>
      <c r="O2092" s="12"/>
      <c r="P2092" s="12"/>
      <c r="Q2092" s="12"/>
      <c r="R2092" s="12"/>
      <c r="S2092" s="12"/>
    </row>
    <row r="2093" spans="1:19" s="1" customFormat="1" x14ac:dyDescent="0.4">
      <c r="A2093" s="12"/>
      <c r="B2093" s="12"/>
      <c r="C2093" s="42"/>
      <c r="D2093" s="12"/>
      <c r="E2093" s="12"/>
      <c r="F2093" s="12"/>
      <c r="G2093" s="12"/>
      <c r="H2093" s="12"/>
      <c r="I2093" s="12"/>
      <c r="J2093" s="12"/>
      <c r="K2093" s="12"/>
      <c r="L2093" s="12"/>
      <c r="M2093" s="49"/>
      <c r="N2093" s="49"/>
      <c r="O2093" s="12"/>
      <c r="P2093" s="12"/>
      <c r="Q2093" s="12"/>
      <c r="R2093" s="12"/>
      <c r="S2093" s="12"/>
    </row>
    <row r="2094" spans="1:19" s="1" customFormat="1" x14ac:dyDescent="0.4">
      <c r="A2094" s="12"/>
      <c r="B2094" s="12"/>
      <c r="C2094" s="42"/>
      <c r="D2094" s="12"/>
      <c r="E2094" s="12"/>
      <c r="F2094" s="12"/>
      <c r="G2094" s="12"/>
      <c r="H2094" s="12"/>
      <c r="I2094" s="12"/>
      <c r="J2094" s="12"/>
      <c r="K2094" s="12"/>
      <c r="L2094" s="12"/>
      <c r="M2094" s="49"/>
      <c r="N2094" s="49"/>
      <c r="O2094" s="12"/>
      <c r="P2094" s="12"/>
      <c r="Q2094" s="12"/>
      <c r="R2094" s="12"/>
      <c r="S2094" s="12"/>
    </row>
    <row r="2095" spans="1:19" s="1" customFormat="1" x14ac:dyDescent="0.4">
      <c r="A2095" s="12"/>
      <c r="B2095" s="12"/>
      <c r="C2095" s="42"/>
      <c r="D2095" s="12"/>
      <c r="E2095" s="12"/>
      <c r="F2095" s="12"/>
      <c r="G2095" s="12"/>
      <c r="H2095" s="12"/>
      <c r="I2095" s="12"/>
      <c r="J2095" s="12"/>
      <c r="K2095" s="12"/>
      <c r="L2095" s="12"/>
      <c r="M2095" s="49"/>
      <c r="N2095" s="49"/>
      <c r="O2095" s="12"/>
      <c r="P2095" s="12"/>
      <c r="Q2095" s="12"/>
      <c r="R2095" s="12"/>
      <c r="S2095" s="12"/>
    </row>
    <row r="2096" spans="1:19" s="1" customFormat="1" x14ac:dyDescent="0.4">
      <c r="A2096" s="12"/>
      <c r="B2096" s="12"/>
      <c r="C2096" s="42"/>
      <c r="D2096" s="12"/>
      <c r="E2096" s="12"/>
      <c r="F2096" s="12"/>
      <c r="G2096" s="12"/>
      <c r="H2096" s="12"/>
      <c r="I2096" s="12"/>
      <c r="J2096" s="12"/>
      <c r="K2096" s="12"/>
      <c r="L2096" s="12"/>
      <c r="M2096" s="49"/>
      <c r="N2096" s="49"/>
      <c r="O2096" s="12"/>
      <c r="P2096" s="12"/>
      <c r="Q2096" s="12"/>
      <c r="R2096" s="12"/>
      <c r="S2096" s="12"/>
    </row>
    <row r="2097" spans="1:19" s="1" customFormat="1" x14ac:dyDescent="0.4">
      <c r="A2097" s="12"/>
      <c r="B2097" s="12"/>
      <c r="C2097" s="42"/>
      <c r="D2097" s="12"/>
      <c r="E2097" s="12"/>
      <c r="F2097" s="12"/>
      <c r="G2097" s="12"/>
      <c r="H2097" s="12"/>
      <c r="I2097" s="12"/>
      <c r="J2097" s="12"/>
      <c r="K2097" s="12"/>
      <c r="L2097" s="12"/>
      <c r="M2097" s="49"/>
      <c r="N2097" s="49"/>
      <c r="O2097" s="12"/>
      <c r="P2097" s="12"/>
      <c r="Q2097" s="12"/>
      <c r="R2097" s="12"/>
      <c r="S2097" s="12"/>
    </row>
    <row r="2098" spans="1:19" s="1" customFormat="1" x14ac:dyDescent="0.4">
      <c r="A2098" s="12"/>
      <c r="B2098" s="12"/>
      <c r="C2098" s="42"/>
      <c r="D2098" s="12"/>
      <c r="E2098" s="12"/>
      <c r="F2098" s="12"/>
      <c r="G2098" s="12"/>
      <c r="H2098" s="12"/>
      <c r="I2098" s="12"/>
      <c r="J2098" s="12"/>
      <c r="K2098" s="12"/>
      <c r="L2098" s="12"/>
      <c r="M2098" s="49"/>
      <c r="N2098" s="49"/>
      <c r="O2098" s="12"/>
      <c r="P2098" s="12"/>
      <c r="Q2098" s="12"/>
      <c r="R2098" s="12"/>
      <c r="S2098" s="12"/>
    </row>
    <row r="2099" spans="1:19" s="1" customFormat="1" x14ac:dyDescent="0.4">
      <c r="A2099" s="12"/>
      <c r="B2099" s="12"/>
      <c r="C2099" s="42"/>
      <c r="D2099" s="12"/>
      <c r="E2099" s="12"/>
      <c r="F2099" s="12"/>
      <c r="G2099" s="12"/>
      <c r="H2099" s="12"/>
      <c r="I2099" s="12"/>
      <c r="J2099" s="12"/>
      <c r="K2099" s="12"/>
      <c r="L2099" s="12"/>
      <c r="M2099" s="49"/>
      <c r="N2099" s="49"/>
      <c r="O2099" s="12"/>
      <c r="P2099" s="12"/>
      <c r="Q2099" s="12"/>
      <c r="R2099" s="12"/>
      <c r="S2099" s="12"/>
    </row>
    <row r="2100" spans="1:19" s="1" customFormat="1" x14ac:dyDescent="0.4">
      <c r="A2100" s="12"/>
      <c r="B2100" s="12"/>
      <c r="C2100" s="42"/>
      <c r="D2100" s="12"/>
      <c r="E2100" s="12"/>
      <c r="F2100" s="12"/>
      <c r="G2100" s="12"/>
      <c r="H2100" s="12"/>
      <c r="I2100" s="12"/>
      <c r="J2100" s="12"/>
      <c r="K2100" s="12"/>
      <c r="L2100" s="12"/>
      <c r="M2100" s="49"/>
      <c r="N2100" s="49"/>
      <c r="O2100" s="12"/>
      <c r="P2100" s="12"/>
      <c r="Q2100" s="12"/>
      <c r="R2100" s="12"/>
      <c r="S2100" s="12"/>
    </row>
    <row r="2101" spans="1:19" s="1" customFormat="1" x14ac:dyDescent="0.4">
      <c r="A2101" s="12"/>
      <c r="B2101" s="12"/>
      <c r="C2101" s="42"/>
      <c r="D2101" s="12"/>
      <c r="E2101" s="12"/>
      <c r="F2101" s="12"/>
      <c r="G2101" s="12"/>
      <c r="H2101" s="12"/>
      <c r="I2101" s="12"/>
      <c r="J2101" s="12"/>
      <c r="K2101" s="12"/>
      <c r="L2101" s="12"/>
      <c r="M2101" s="49"/>
      <c r="N2101" s="49"/>
      <c r="O2101" s="12"/>
      <c r="P2101" s="12"/>
      <c r="Q2101" s="12"/>
      <c r="R2101" s="12"/>
      <c r="S2101" s="12"/>
    </row>
    <row r="2102" spans="1:19" s="1" customFormat="1" x14ac:dyDescent="0.4">
      <c r="A2102" s="12"/>
      <c r="B2102" s="12"/>
      <c r="C2102" s="42"/>
      <c r="D2102" s="12"/>
      <c r="E2102" s="12"/>
      <c r="F2102" s="12"/>
      <c r="G2102" s="12"/>
      <c r="H2102" s="12"/>
      <c r="I2102" s="12"/>
      <c r="J2102" s="12"/>
      <c r="K2102" s="12"/>
      <c r="L2102" s="12"/>
      <c r="M2102" s="49"/>
      <c r="N2102" s="49"/>
      <c r="O2102" s="12"/>
      <c r="P2102" s="12"/>
      <c r="Q2102" s="12"/>
      <c r="R2102" s="12"/>
      <c r="S2102" s="12"/>
    </row>
    <row r="2103" spans="1:19" s="1" customFormat="1" x14ac:dyDescent="0.4">
      <c r="A2103" s="12"/>
      <c r="B2103" s="12"/>
      <c r="C2103" s="42"/>
      <c r="D2103" s="12"/>
      <c r="E2103" s="12"/>
      <c r="F2103" s="12"/>
      <c r="G2103" s="12"/>
      <c r="H2103" s="12"/>
      <c r="I2103" s="12"/>
      <c r="J2103" s="12"/>
      <c r="K2103" s="12"/>
      <c r="L2103" s="12"/>
      <c r="M2103" s="49"/>
      <c r="N2103" s="49"/>
      <c r="O2103" s="12"/>
      <c r="P2103" s="12"/>
      <c r="Q2103" s="12"/>
      <c r="R2103" s="12"/>
      <c r="S2103" s="12"/>
    </row>
    <row r="2104" spans="1:19" s="1" customFormat="1" x14ac:dyDescent="0.4">
      <c r="A2104" s="12"/>
      <c r="B2104" s="12"/>
      <c r="C2104" s="42"/>
      <c r="D2104" s="12"/>
      <c r="E2104" s="12"/>
      <c r="F2104" s="12"/>
      <c r="G2104" s="12"/>
      <c r="H2104" s="12"/>
      <c r="I2104" s="12"/>
      <c r="J2104" s="12"/>
      <c r="K2104" s="12"/>
      <c r="L2104" s="12"/>
      <c r="M2104" s="49"/>
      <c r="N2104" s="49"/>
      <c r="O2104" s="12"/>
      <c r="P2104" s="12"/>
      <c r="Q2104" s="12"/>
      <c r="R2104" s="12"/>
      <c r="S2104" s="12"/>
    </row>
    <row r="2105" spans="1:19" s="1" customFormat="1" x14ac:dyDescent="0.4">
      <c r="A2105" s="12"/>
      <c r="B2105" s="12"/>
      <c r="C2105" s="42"/>
      <c r="D2105" s="12"/>
      <c r="E2105" s="12"/>
      <c r="F2105" s="12"/>
      <c r="G2105" s="12"/>
      <c r="H2105" s="12"/>
      <c r="I2105" s="12"/>
      <c r="J2105" s="12"/>
      <c r="K2105" s="12"/>
      <c r="L2105" s="12"/>
      <c r="M2105" s="49"/>
      <c r="N2105" s="49"/>
      <c r="O2105" s="12"/>
      <c r="P2105" s="12"/>
      <c r="Q2105" s="12"/>
      <c r="R2105" s="12"/>
      <c r="S2105" s="12"/>
    </row>
    <row r="2106" spans="1:19" s="1" customFormat="1" x14ac:dyDescent="0.4">
      <c r="A2106" s="12"/>
      <c r="B2106" s="12"/>
      <c r="C2106" s="42"/>
      <c r="D2106" s="12"/>
      <c r="E2106" s="12"/>
      <c r="F2106" s="12"/>
      <c r="G2106" s="12"/>
      <c r="H2106" s="12"/>
      <c r="I2106" s="12"/>
      <c r="J2106" s="12"/>
      <c r="K2106" s="12"/>
      <c r="L2106" s="12"/>
      <c r="M2106" s="49"/>
      <c r="N2106" s="49"/>
      <c r="O2106" s="12"/>
      <c r="P2106" s="12"/>
      <c r="Q2106" s="12"/>
      <c r="R2106" s="12"/>
      <c r="S2106" s="12"/>
    </row>
    <row r="2107" spans="1:19" s="1" customFormat="1" x14ac:dyDescent="0.4">
      <c r="A2107" s="12"/>
      <c r="B2107" s="12"/>
      <c r="C2107" s="42"/>
      <c r="D2107" s="12"/>
      <c r="E2107" s="12"/>
      <c r="F2107" s="12"/>
      <c r="G2107" s="12"/>
      <c r="H2107" s="12"/>
      <c r="I2107" s="12"/>
      <c r="J2107" s="12"/>
      <c r="K2107" s="12"/>
      <c r="L2107" s="12"/>
      <c r="M2107" s="49"/>
      <c r="N2107" s="49"/>
      <c r="O2107" s="12"/>
      <c r="P2107" s="12"/>
      <c r="Q2107" s="12"/>
      <c r="R2107" s="12"/>
      <c r="S2107" s="12"/>
    </row>
    <row r="2108" spans="1:19" s="1" customFormat="1" x14ac:dyDescent="0.4">
      <c r="A2108" s="12"/>
      <c r="B2108" s="12"/>
      <c r="C2108" s="42"/>
      <c r="D2108" s="12"/>
      <c r="E2108" s="12"/>
      <c r="F2108" s="12"/>
      <c r="G2108" s="12"/>
      <c r="H2108" s="12"/>
      <c r="I2108" s="12"/>
      <c r="J2108" s="12"/>
      <c r="K2108" s="12"/>
      <c r="L2108" s="12"/>
      <c r="M2108" s="49"/>
      <c r="N2108" s="49"/>
      <c r="O2108" s="12"/>
      <c r="P2108" s="12"/>
      <c r="Q2108" s="12"/>
      <c r="R2108" s="12"/>
      <c r="S2108" s="12"/>
    </row>
    <row r="2109" spans="1:19" s="1" customFormat="1" x14ac:dyDescent="0.4">
      <c r="A2109" s="12"/>
      <c r="B2109" s="12"/>
      <c r="C2109" s="42"/>
      <c r="D2109" s="12"/>
      <c r="E2109" s="12"/>
      <c r="F2109" s="12"/>
      <c r="G2109" s="12"/>
      <c r="H2109" s="12"/>
      <c r="I2109" s="12"/>
      <c r="J2109" s="12"/>
      <c r="K2109" s="12"/>
      <c r="L2109" s="12"/>
      <c r="M2109" s="49"/>
      <c r="N2109" s="49"/>
      <c r="O2109" s="12"/>
      <c r="P2109" s="12"/>
      <c r="Q2109" s="12"/>
      <c r="R2109" s="12"/>
      <c r="S2109" s="12"/>
    </row>
    <row r="2110" spans="1:19" s="1" customFormat="1" x14ac:dyDescent="0.4">
      <c r="A2110" s="12"/>
      <c r="B2110" s="12"/>
      <c r="C2110" s="42"/>
      <c r="D2110" s="12"/>
      <c r="E2110" s="12"/>
      <c r="F2110" s="12"/>
      <c r="G2110" s="12"/>
      <c r="H2110" s="12"/>
      <c r="I2110" s="12"/>
      <c r="J2110" s="12"/>
      <c r="K2110" s="12"/>
      <c r="L2110" s="12"/>
      <c r="M2110" s="49"/>
      <c r="N2110" s="49"/>
      <c r="O2110" s="12"/>
      <c r="P2110" s="12"/>
      <c r="Q2110" s="12"/>
      <c r="R2110" s="12"/>
      <c r="S2110" s="12"/>
    </row>
    <row r="2111" spans="1:19" s="1" customFormat="1" x14ac:dyDescent="0.4">
      <c r="A2111" s="12"/>
      <c r="B2111" s="12"/>
      <c r="C2111" s="42"/>
      <c r="D2111" s="12"/>
      <c r="E2111" s="12"/>
      <c r="F2111" s="12"/>
      <c r="G2111" s="12"/>
      <c r="H2111" s="12"/>
      <c r="I2111" s="12"/>
      <c r="J2111" s="12"/>
      <c r="K2111" s="12"/>
      <c r="L2111" s="12"/>
      <c r="M2111" s="49"/>
      <c r="N2111" s="49"/>
      <c r="O2111" s="12"/>
      <c r="P2111" s="12"/>
      <c r="Q2111" s="12"/>
      <c r="R2111" s="12"/>
      <c r="S2111" s="12"/>
    </row>
    <row r="2112" spans="1:19" s="1" customFormat="1" x14ac:dyDescent="0.4">
      <c r="A2112" s="12"/>
      <c r="B2112" s="12"/>
      <c r="C2112" s="42"/>
      <c r="D2112" s="12"/>
      <c r="E2112" s="12"/>
      <c r="F2112" s="12"/>
      <c r="G2112" s="12"/>
      <c r="H2112" s="12"/>
      <c r="I2112" s="12"/>
      <c r="J2112" s="12"/>
      <c r="K2112" s="12"/>
      <c r="L2112" s="12"/>
      <c r="M2112" s="49"/>
      <c r="N2112" s="49"/>
      <c r="O2112" s="12"/>
      <c r="P2112" s="12"/>
      <c r="Q2112" s="12"/>
      <c r="R2112" s="12"/>
      <c r="S2112" s="12"/>
    </row>
    <row r="2113" spans="1:19" s="1" customFormat="1" x14ac:dyDescent="0.4">
      <c r="A2113" s="12"/>
      <c r="B2113" s="12"/>
      <c r="C2113" s="42"/>
      <c r="D2113" s="12"/>
      <c r="E2113" s="12"/>
      <c r="F2113" s="12"/>
      <c r="G2113" s="12"/>
      <c r="H2113" s="12"/>
      <c r="I2113" s="12"/>
      <c r="J2113" s="12"/>
      <c r="K2113" s="12"/>
      <c r="L2113" s="12"/>
      <c r="M2113" s="49"/>
      <c r="N2113" s="49"/>
      <c r="O2113" s="12"/>
      <c r="P2113" s="12"/>
      <c r="Q2113" s="12"/>
      <c r="R2113" s="12"/>
      <c r="S2113" s="12"/>
    </row>
    <row r="2114" spans="1:19" s="1" customFormat="1" x14ac:dyDescent="0.4">
      <c r="A2114" s="12"/>
      <c r="B2114" s="12"/>
      <c r="C2114" s="42"/>
      <c r="D2114" s="12"/>
      <c r="E2114" s="12"/>
      <c r="F2114" s="12"/>
      <c r="G2114" s="12"/>
      <c r="H2114" s="12"/>
      <c r="I2114" s="12"/>
      <c r="J2114" s="12"/>
      <c r="K2114" s="12"/>
      <c r="L2114" s="12"/>
      <c r="M2114" s="49"/>
      <c r="N2114" s="49"/>
      <c r="O2114" s="12"/>
      <c r="P2114" s="12"/>
      <c r="Q2114" s="12"/>
      <c r="R2114" s="12"/>
      <c r="S2114" s="12"/>
    </row>
    <row r="2115" spans="1:19" s="1" customFormat="1" x14ac:dyDescent="0.4">
      <c r="A2115" s="12"/>
      <c r="B2115" s="12"/>
      <c r="C2115" s="42"/>
      <c r="D2115" s="12"/>
      <c r="E2115" s="12"/>
      <c r="F2115" s="12"/>
      <c r="G2115" s="12"/>
      <c r="H2115" s="12"/>
      <c r="I2115" s="12"/>
      <c r="J2115" s="12"/>
      <c r="K2115" s="12"/>
      <c r="L2115" s="12"/>
      <c r="M2115" s="49"/>
      <c r="N2115" s="49"/>
      <c r="O2115" s="12"/>
      <c r="P2115" s="12"/>
      <c r="Q2115" s="12"/>
      <c r="R2115" s="12"/>
      <c r="S2115" s="12"/>
    </row>
    <row r="2116" spans="1:19" s="1" customFormat="1" x14ac:dyDescent="0.4">
      <c r="A2116" s="12"/>
      <c r="B2116" s="12"/>
      <c r="C2116" s="42"/>
      <c r="D2116" s="12"/>
      <c r="E2116" s="12"/>
      <c r="F2116" s="12"/>
      <c r="G2116" s="12"/>
      <c r="H2116" s="12"/>
      <c r="I2116" s="12"/>
      <c r="J2116" s="12"/>
      <c r="K2116" s="12"/>
      <c r="L2116" s="12"/>
      <c r="M2116" s="49"/>
      <c r="N2116" s="49"/>
      <c r="O2116" s="12"/>
      <c r="P2116" s="12"/>
      <c r="Q2116" s="12"/>
      <c r="R2116" s="12"/>
      <c r="S2116" s="12"/>
    </row>
    <row r="2117" spans="1:19" s="1" customFormat="1" x14ac:dyDescent="0.4">
      <c r="A2117" s="12"/>
      <c r="B2117" s="12"/>
      <c r="C2117" s="42"/>
      <c r="D2117" s="12"/>
      <c r="E2117" s="12"/>
      <c r="F2117" s="12"/>
      <c r="G2117" s="12"/>
      <c r="H2117" s="12"/>
      <c r="I2117" s="12"/>
      <c r="J2117" s="12"/>
      <c r="K2117" s="12"/>
      <c r="L2117" s="12"/>
      <c r="M2117" s="49"/>
      <c r="N2117" s="49"/>
      <c r="O2117" s="12"/>
      <c r="P2117" s="12"/>
      <c r="Q2117" s="12"/>
      <c r="R2117" s="12"/>
      <c r="S2117" s="12"/>
    </row>
    <row r="2118" spans="1:19" s="1" customFormat="1" x14ac:dyDescent="0.4">
      <c r="A2118" s="12"/>
      <c r="B2118" s="12"/>
      <c r="C2118" s="42"/>
      <c r="D2118" s="12"/>
      <c r="E2118" s="12"/>
      <c r="F2118" s="12"/>
      <c r="G2118" s="12"/>
      <c r="H2118" s="12"/>
      <c r="I2118" s="12"/>
      <c r="J2118" s="12"/>
      <c r="K2118" s="12"/>
      <c r="L2118" s="12"/>
      <c r="M2118" s="49"/>
      <c r="N2118" s="49"/>
      <c r="O2118" s="12"/>
      <c r="P2118" s="12"/>
      <c r="Q2118" s="12"/>
      <c r="R2118" s="12"/>
      <c r="S2118" s="12"/>
    </row>
    <row r="2119" spans="1:19" s="1" customFormat="1" x14ac:dyDescent="0.4">
      <c r="A2119" s="12"/>
      <c r="B2119" s="12"/>
      <c r="C2119" s="42"/>
      <c r="D2119" s="12"/>
      <c r="E2119" s="12"/>
      <c r="F2119" s="12"/>
      <c r="G2119" s="12"/>
      <c r="H2119" s="12"/>
      <c r="I2119" s="12"/>
      <c r="J2119" s="12"/>
      <c r="K2119" s="12"/>
      <c r="L2119" s="12"/>
      <c r="M2119" s="49"/>
      <c r="N2119" s="49"/>
      <c r="O2119" s="12"/>
      <c r="P2119" s="12"/>
      <c r="Q2119" s="12"/>
      <c r="R2119" s="12"/>
      <c r="S2119" s="12"/>
    </row>
    <row r="2120" spans="1:19" s="1" customFormat="1" x14ac:dyDescent="0.4">
      <c r="A2120" s="12"/>
      <c r="B2120" s="12"/>
      <c r="C2120" s="42"/>
      <c r="D2120" s="12"/>
      <c r="E2120" s="12"/>
      <c r="F2120" s="12"/>
      <c r="G2120" s="12"/>
      <c r="H2120" s="12"/>
      <c r="I2120" s="12"/>
      <c r="J2120" s="12"/>
      <c r="K2120" s="12"/>
      <c r="L2120" s="12"/>
      <c r="M2120" s="49"/>
      <c r="N2120" s="49"/>
      <c r="O2120" s="12"/>
      <c r="P2120" s="12"/>
      <c r="Q2120" s="12"/>
      <c r="R2120" s="12"/>
      <c r="S2120" s="12"/>
    </row>
    <row r="2121" spans="1:19" s="1" customFormat="1" x14ac:dyDescent="0.4">
      <c r="A2121" s="12"/>
      <c r="B2121" s="12"/>
      <c r="C2121" s="42"/>
      <c r="D2121" s="12"/>
      <c r="E2121" s="12"/>
      <c r="F2121" s="12"/>
      <c r="G2121" s="12"/>
      <c r="H2121" s="12"/>
      <c r="I2121" s="12"/>
      <c r="J2121" s="12"/>
      <c r="K2121" s="12"/>
      <c r="L2121" s="12"/>
      <c r="M2121" s="49"/>
      <c r="N2121" s="49"/>
      <c r="O2121" s="12"/>
      <c r="P2121" s="12"/>
      <c r="Q2121" s="12"/>
      <c r="R2121" s="12"/>
      <c r="S2121" s="12"/>
    </row>
    <row r="2122" spans="1:19" s="1" customFormat="1" x14ac:dyDescent="0.4">
      <c r="A2122" s="12"/>
      <c r="B2122" s="12"/>
      <c r="C2122" s="42"/>
      <c r="D2122" s="12"/>
      <c r="E2122" s="12"/>
      <c r="F2122" s="12"/>
      <c r="G2122" s="12"/>
      <c r="H2122" s="12"/>
      <c r="I2122" s="12"/>
      <c r="J2122" s="12"/>
      <c r="K2122" s="12"/>
      <c r="L2122" s="12"/>
      <c r="M2122" s="49"/>
      <c r="N2122" s="49"/>
      <c r="O2122" s="12"/>
      <c r="P2122" s="12"/>
      <c r="Q2122" s="12"/>
      <c r="R2122" s="12"/>
      <c r="S2122" s="12"/>
    </row>
    <row r="2123" spans="1:19" s="1" customFormat="1" x14ac:dyDescent="0.4">
      <c r="A2123" s="12"/>
      <c r="B2123" s="12"/>
      <c r="C2123" s="42"/>
      <c r="D2123" s="12"/>
      <c r="E2123" s="12"/>
      <c r="F2123" s="12"/>
      <c r="G2123" s="12"/>
      <c r="H2123" s="12"/>
      <c r="I2123" s="12"/>
      <c r="J2123" s="12"/>
      <c r="K2123" s="12"/>
      <c r="L2123" s="12"/>
      <c r="M2123" s="49"/>
      <c r="N2123" s="49"/>
      <c r="O2123" s="12"/>
      <c r="P2123" s="12"/>
      <c r="Q2123" s="12"/>
      <c r="R2123" s="12"/>
      <c r="S2123" s="12"/>
    </row>
    <row r="2124" spans="1:19" s="1" customFormat="1" x14ac:dyDescent="0.4">
      <c r="A2124" s="12"/>
      <c r="B2124" s="12"/>
      <c r="C2124" s="42"/>
      <c r="D2124" s="12"/>
      <c r="E2124" s="12"/>
      <c r="F2124" s="12"/>
      <c r="G2124" s="12"/>
      <c r="H2124" s="12"/>
      <c r="I2124" s="12"/>
      <c r="J2124" s="12"/>
      <c r="K2124" s="12"/>
      <c r="L2124" s="12"/>
      <c r="M2124" s="49"/>
      <c r="N2124" s="49"/>
      <c r="O2124" s="12"/>
      <c r="P2124" s="12"/>
      <c r="Q2124" s="12"/>
      <c r="R2124" s="12"/>
      <c r="S2124" s="12"/>
    </row>
    <row r="2125" spans="1:19" s="1" customFormat="1" x14ac:dyDescent="0.4">
      <c r="A2125" s="12"/>
      <c r="B2125" s="12"/>
      <c r="C2125" s="42"/>
      <c r="D2125" s="12"/>
      <c r="E2125" s="12"/>
      <c r="F2125" s="12"/>
      <c r="G2125" s="12"/>
      <c r="H2125" s="12"/>
      <c r="I2125" s="12"/>
      <c r="J2125" s="12"/>
      <c r="K2125" s="12"/>
      <c r="L2125" s="12"/>
      <c r="M2125" s="49"/>
      <c r="N2125" s="49"/>
      <c r="O2125" s="12"/>
      <c r="P2125" s="12"/>
      <c r="Q2125" s="12"/>
      <c r="R2125" s="12"/>
      <c r="S2125" s="12"/>
    </row>
    <row r="2126" spans="1:19" s="1" customFormat="1" x14ac:dyDescent="0.4">
      <c r="A2126" s="12"/>
      <c r="B2126" s="12"/>
      <c r="C2126" s="42"/>
      <c r="D2126" s="12"/>
      <c r="E2126" s="12"/>
      <c r="F2126" s="12"/>
      <c r="G2126" s="12"/>
      <c r="H2126" s="12"/>
      <c r="I2126" s="12"/>
      <c r="J2126" s="12"/>
      <c r="K2126" s="12"/>
      <c r="L2126" s="12"/>
      <c r="M2126" s="49"/>
      <c r="N2126" s="49"/>
      <c r="O2126" s="12"/>
      <c r="P2126" s="12"/>
      <c r="Q2126" s="12"/>
      <c r="R2126" s="12"/>
      <c r="S2126" s="12"/>
    </row>
    <row r="2127" spans="1:19" s="1" customFormat="1" x14ac:dyDescent="0.4">
      <c r="A2127" s="12"/>
      <c r="B2127" s="12"/>
      <c r="C2127" s="42"/>
      <c r="D2127" s="12"/>
      <c r="E2127" s="12"/>
      <c r="F2127" s="12"/>
      <c r="G2127" s="12"/>
      <c r="H2127" s="12"/>
      <c r="I2127" s="12"/>
      <c r="J2127" s="12"/>
      <c r="K2127" s="12"/>
      <c r="L2127" s="12"/>
      <c r="M2127" s="49"/>
      <c r="N2127" s="49"/>
      <c r="O2127" s="12"/>
      <c r="P2127" s="12"/>
      <c r="Q2127" s="12"/>
      <c r="R2127" s="12"/>
      <c r="S2127" s="12"/>
    </row>
    <row r="2128" spans="1:19" s="1" customFormat="1" x14ac:dyDescent="0.4">
      <c r="A2128" s="12"/>
      <c r="B2128" s="12"/>
      <c r="C2128" s="42"/>
      <c r="D2128" s="12"/>
      <c r="E2128" s="12"/>
      <c r="F2128" s="12"/>
      <c r="G2128" s="12"/>
      <c r="H2128" s="12"/>
      <c r="I2128" s="12"/>
      <c r="J2128" s="12"/>
      <c r="K2128" s="12"/>
      <c r="L2128" s="12"/>
      <c r="M2128" s="49"/>
      <c r="N2128" s="49"/>
      <c r="O2128" s="12"/>
      <c r="P2128" s="12"/>
      <c r="Q2128" s="12"/>
      <c r="R2128" s="12"/>
      <c r="S2128" s="12"/>
    </row>
    <row r="2129" spans="1:19" s="1" customFormat="1" x14ac:dyDescent="0.4">
      <c r="A2129" s="12"/>
      <c r="B2129" s="12"/>
      <c r="C2129" s="42"/>
      <c r="D2129" s="12"/>
      <c r="E2129" s="12"/>
      <c r="F2129" s="12"/>
      <c r="G2129" s="12"/>
      <c r="H2129" s="12"/>
      <c r="I2129" s="12"/>
      <c r="J2129" s="12"/>
      <c r="K2129" s="12"/>
      <c r="L2129" s="12"/>
      <c r="M2129" s="49"/>
      <c r="N2129" s="49"/>
      <c r="O2129" s="12"/>
      <c r="P2129" s="12"/>
      <c r="Q2129" s="12"/>
      <c r="R2129" s="12"/>
      <c r="S2129" s="12"/>
    </row>
    <row r="2130" spans="1:19" s="1" customFormat="1" x14ac:dyDescent="0.4">
      <c r="A2130" s="12"/>
      <c r="B2130" s="12"/>
      <c r="C2130" s="42"/>
      <c r="D2130" s="12"/>
      <c r="E2130" s="12"/>
      <c r="F2130" s="12"/>
      <c r="G2130" s="12"/>
      <c r="H2130" s="12"/>
      <c r="I2130" s="12"/>
      <c r="J2130" s="12"/>
      <c r="K2130" s="12"/>
      <c r="L2130" s="12"/>
      <c r="M2130" s="49"/>
      <c r="N2130" s="49"/>
      <c r="O2130" s="12"/>
      <c r="P2130" s="12"/>
      <c r="Q2130" s="12"/>
      <c r="R2130" s="12"/>
      <c r="S2130" s="12"/>
    </row>
    <row r="2131" spans="1:19" s="1" customFormat="1" x14ac:dyDescent="0.4">
      <c r="A2131" s="12"/>
      <c r="B2131" s="12"/>
      <c r="C2131" s="42"/>
      <c r="D2131" s="12"/>
      <c r="E2131" s="12"/>
      <c r="F2131" s="12"/>
      <c r="G2131" s="12"/>
      <c r="H2131" s="12"/>
      <c r="I2131" s="12"/>
      <c r="J2131" s="12"/>
      <c r="K2131" s="12"/>
      <c r="L2131" s="12"/>
      <c r="M2131" s="49"/>
      <c r="N2131" s="49"/>
      <c r="O2131" s="12"/>
      <c r="P2131" s="12"/>
      <c r="Q2131" s="12"/>
      <c r="R2131" s="12"/>
      <c r="S2131" s="12"/>
    </row>
    <row r="2132" spans="1:19" s="1" customFormat="1" x14ac:dyDescent="0.4">
      <c r="A2132" s="12"/>
      <c r="B2132" s="12"/>
      <c r="C2132" s="42"/>
      <c r="D2132" s="12"/>
      <c r="E2132" s="12"/>
      <c r="F2132" s="12"/>
      <c r="G2132" s="12"/>
      <c r="H2132" s="12"/>
      <c r="I2132" s="12"/>
      <c r="J2132" s="12"/>
      <c r="K2132" s="12"/>
      <c r="L2132" s="12"/>
      <c r="M2132" s="49"/>
      <c r="N2132" s="49"/>
      <c r="O2132" s="12"/>
      <c r="P2132" s="12"/>
      <c r="Q2132" s="12"/>
      <c r="R2132" s="12"/>
      <c r="S2132" s="12"/>
    </row>
    <row r="2133" spans="1:19" s="1" customFormat="1" x14ac:dyDescent="0.4">
      <c r="A2133" s="12"/>
      <c r="B2133" s="12"/>
      <c r="C2133" s="42"/>
      <c r="D2133" s="12"/>
      <c r="E2133" s="12"/>
      <c r="F2133" s="12"/>
      <c r="G2133" s="12"/>
      <c r="H2133" s="12"/>
      <c r="I2133" s="12"/>
      <c r="J2133" s="12"/>
      <c r="K2133" s="12"/>
      <c r="L2133" s="12"/>
      <c r="M2133" s="49"/>
      <c r="N2133" s="49"/>
      <c r="O2133" s="12"/>
      <c r="P2133" s="12"/>
      <c r="Q2133" s="12"/>
      <c r="R2133" s="12"/>
      <c r="S2133" s="12"/>
    </row>
    <row r="2134" spans="1:19" s="1" customFormat="1" x14ac:dyDescent="0.4">
      <c r="A2134" s="12"/>
      <c r="B2134" s="12"/>
      <c r="C2134" s="42"/>
      <c r="D2134" s="12"/>
      <c r="E2134" s="12"/>
      <c r="F2134" s="12"/>
      <c r="G2134" s="12"/>
      <c r="H2134" s="12"/>
      <c r="I2134" s="12"/>
      <c r="J2134" s="12"/>
      <c r="K2134" s="12"/>
      <c r="L2134" s="12"/>
      <c r="M2134" s="49"/>
      <c r="N2134" s="49"/>
      <c r="O2134" s="12"/>
      <c r="P2134" s="12"/>
      <c r="Q2134" s="12"/>
      <c r="R2134" s="12"/>
      <c r="S2134" s="12"/>
    </row>
    <row r="2135" spans="1:19" s="1" customFormat="1" x14ac:dyDescent="0.4">
      <c r="A2135" s="12"/>
      <c r="B2135" s="12"/>
      <c r="C2135" s="42"/>
      <c r="D2135" s="12"/>
      <c r="E2135" s="12"/>
      <c r="F2135" s="12"/>
      <c r="G2135" s="12"/>
      <c r="H2135" s="12"/>
      <c r="I2135" s="12"/>
      <c r="J2135" s="12"/>
      <c r="K2135" s="12"/>
      <c r="L2135" s="12"/>
      <c r="M2135" s="49"/>
      <c r="N2135" s="49"/>
      <c r="O2135" s="12"/>
      <c r="P2135" s="12"/>
      <c r="Q2135" s="12"/>
      <c r="R2135" s="12"/>
      <c r="S2135" s="12"/>
    </row>
    <row r="2136" spans="1:19" s="1" customFormat="1" x14ac:dyDescent="0.4">
      <c r="A2136" s="12"/>
      <c r="B2136" s="12"/>
      <c r="C2136" s="42"/>
      <c r="D2136" s="12"/>
      <c r="E2136" s="12"/>
      <c r="F2136" s="12"/>
      <c r="G2136" s="12"/>
      <c r="H2136" s="12"/>
      <c r="I2136" s="12"/>
      <c r="J2136" s="12"/>
      <c r="K2136" s="12"/>
      <c r="L2136" s="12"/>
      <c r="M2136" s="49"/>
      <c r="N2136" s="49"/>
      <c r="O2136" s="12"/>
      <c r="P2136" s="12"/>
      <c r="Q2136" s="12"/>
      <c r="R2136" s="12"/>
      <c r="S2136" s="12"/>
    </row>
    <row r="2137" spans="1:19" s="1" customFormat="1" x14ac:dyDescent="0.4">
      <c r="A2137" s="12"/>
      <c r="B2137" s="12"/>
      <c r="C2137" s="42"/>
      <c r="D2137" s="12"/>
      <c r="E2137" s="12"/>
      <c r="F2137" s="12"/>
      <c r="G2137" s="12"/>
      <c r="H2137" s="12"/>
      <c r="I2137" s="12"/>
      <c r="J2137" s="12"/>
      <c r="K2137" s="12"/>
      <c r="L2137" s="12"/>
      <c r="M2137" s="49"/>
      <c r="N2137" s="49"/>
      <c r="O2137" s="12"/>
      <c r="P2137" s="12"/>
      <c r="Q2137" s="12"/>
      <c r="R2137" s="12"/>
      <c r="S2137" s="12"/>
    </row>
    <row r="2138" spans="1:19" s="1" customFormat="1" x14ac:dyDescent="0.4">
      <c r="A2138" s="12"/>
      <c r="B2138" s="12"/>
      <c r="C2138" s="42"/>
      <c r="D2138" s="12"/>
      <c r="E2138" s="12"/>
      <c r="F2138" s="12"/>
      <c r="G2138" s="12"/>
      <c r="H2138" s="12"/>
      <c r="I2138" s="12"/>
      <c r="J2138" s="12"/>
      <c r="K2138" s="12"/>
      <c r="L2138" s="12"/>
      <c r="M2138" s="49"/>
      <c r="N2138" s="49"/>
      <c r="O2138" s="12"/>
      <c r="P2138" s="12"/>
      <c r="Q2138" s="12"/>
      <c r="R2138" s="12"/>
      <c r="S2138" s="12"/>
    </row>
    <row r="2139" spans="1:19" s="1" customFormat="1" x14ac:dyDescent="0.4">
      <c r="A2139" s="12"/>
      <c r="B2139" s="12"/>
      <c r="C2139" s="42"/>
      <c r="D2139" s="12"/>
      <c r="E2139" s="12"/>
      <c r="F2139" s="12"/>
      <c r="G2139" s="12"/>
      <c r="H2139" s="12"/>
      <c r="I2139" s="12"/>
      <c r="J2139" s="12"/>
      <c r="K2139" s="12"/>
      <c r="L2139" s="12"/>
      <c r="M2139" s="49"/>
      <c r="N2139" s="49"/>
      <c r="O2139" s="12"/>
      <c r="P2139" s="12"/>
      <c r="Q2139" s="12"/>
      <c r="R2139" s="12"/>
      <c r="S2139" s="12"/>
    </row>
    <row r="2140" spans="1:19" s="1" customFormat="1" x14ac:dyDescent="0.4">
      <c r="A2140" s="12"/>
      <c r="B2140" s="12"/>
      <c r="C2140" s="42"/>
      <c r="D2140" s="12"/>
      <c r="E2140" s="12"/>
      <c r="F2140" s="12"/>
      <c r="G2140" s="12"/>
      <c r="H2140" s="12"/>
      <c r="I2140" s="12"/>
      <c r="J2140" s="12"/>
      <c r="K2140" s="12"/>
      <c r="L2140" s="12"/>
      <c r="M2140" s="49"/>
      <c r="N2140" s="49"/>
      <c r="O2140" s="12"/>
      <c r="P2140" s="12"/>
      <c r="Q2140" s="12"/>
      <c r="R2140" s="12"/>
      <c r="S2140" s="12"/>
    </row>
    <row r="2141" spans="1:19" s="1" customFormat="1" x14ac:dyDescent="0.4">
      <c r="A2141" s="12"/>
      <c r="B2141" s="12"/>
      <c r="C2141" s="42"/>
      <c r="D2141" s="12"/>
      <c r="E2141" s="12"/>
      <c r="F2141" s="12"/>
      <c r="G2141" s="12"/>
      <c r="H2141" s="12"/>
      <c r="I2141" s="12"/>
      <c r="J2141" s="12"/>
      <c r="K2141" s="12"/>
      <c r="L2141" s="12"/>
      <c r="M2141" s="49"/>
      <c r="N2141" s="49"/>
      <c r="O2141" s="12"/>
      <c r="P2141" s="12"/>
      <c r="Q2141" s="12"/>
      <c r="R2141" s="12"/>
      <c r="S2141" s="12"/>
    </row>
    <row r="2142" spans="1:19" s="1" customFormat="1" x14ac:dyDescent="0.4">
      <c r="A2142" s="12"/>
      <c r="B2142" s="12"/>
      <c r="C2142" s="42"/>
      <c r="D2142" s="12"/>
      <c r="E2142" s="12"/>
      <c r="F2142" s="12"/>
      <c r="G2142" s="12"/>
      <c r="H2142" s="12"/>
      <c r="I2142" s="12"/>
      <c r="J2142" s="12"/>
      <c r="K2142" s="12"/>
      <c r="L2142" s="12"/>
      <c r="M2142" s="49"/>
      <c r="N2142" s="49"/>
      <c r="O2142" s="12"/>
      <c r="P2142" s="12"/>
      <c r="Q2142" s="12"/>
      <c r="R2142" s="12"/>
      <c r="S2142" s="12"/>
    </row>
    <row r="2143" spans="1:19" s="1" customFormat="1" x14ac:dyDescent="0.4">
      <c r="A2143" s="12"/>
      <c r="B2143" s="12"/>
      <c r="C2143" s="42"/>
      <c r="D2143" s="12"/>
      <c r="E2143" s="12"/>
      <c r="F2143" s="12"/>
      <c r="G2143" s="12"/>
      <c r="H2143" s="12"/>
      <c r="I2143" s="12"/>
      <c r="J2143" s="12"/>
      <c r="K2143" s="12"/>
      <c r="L2143" s="12"/>
      <c r="M2143" s="49"/>
      <c r="N2143" s="49"/>
      <c r="O2143" s="12"/>
      <c r="P2143" s="12"/>
      <c r="Q2143" s="12"/>
      <c r="R2143" s="12"/>
      <c r="S2143" s="12"/>
    </row>
    <row r="2144" spans="1:19" s="1" customFormat="1" x14ac:dyDescent="0.4">
      <c r="A2144" s="12"/>
      <c r="B2144" s="12"/>
      <c r="C2144" s="42"/>
      <c r="D2144" s="12"/>
      <c r="E2144" s="12"/>
      <c r="F2144" s="12"/>
      <c r="G2144" s="12"/>
      <c r="H2144" s="12"/>
      <c r="I2144" s="12"/>
      <c r="J2144" s="12"/>
      <c r="K2144" s="12"/>
      <c r="L2144" s="12"/>
      <c r="M2144" s="49"/>
      <c r="N2144" s="49"/>
      <c r="O2144" s="12"/>
      <c r="P2144" s="12"/>
      <c r="Q2144" s="12"/>
      <c r="R2144" s="12"/>
      <c r="S2144" s="12"/>
    </row>
    <row r="2145" spans="1:19" s="1" customFormat="1" x14ac:dyDescent="0.4">
      <c r="A2145" s="12"/>
      <c r="B2145" s="12"/>
      <c r="C2145" s="42"/>
      <c r="D2145" s="12"/>
      <c r="E2145" s="12"/>
      <c r="F2145" s="12"/>
      <c r="G2145" s="12"/>
      <c r="H2145" s="12"/>
      <c r="I2145" s="12"/>
      <c r="J2145" s="12"/>
      <c r="K2145" s="12"/>
      <c r="L2145" s="12"/>
      <c r="M2145" s="49"/>
      <c r="N2145" s="49"/>
      <c r="O2145" s="12"/>
      <c r="P2145" s="12"/>
      <c r="Q2145" s="12"/>
      <c r="R2145" s="12"/>
      <c r="S2145" s="12"/>
    </row>
    <row r="2146" spans="1:19" s="1" customFormat="1" x14ac:dyDescent="0.4">
      <c r="A2146" s="12"/>
      <c r="B2146" s="12"/>
      <c r="C2146" s="42"/>
      <c r="D2146" s="12"/>
      <c r="E2146" s="12"/>
      <c r="F2146" s="12"/>
      <c r="G2146" s="12"/>
      <c r="H2146" s="12"/>
      <c r="I2146" s="12"/>
      <c r="J2146" s="12"/>
      <c r="K2146" s="12"/>
      <c r="L2146" s="12"/>
      <c r="M2146" s="49"/>
      <c r="N2146" s="49"/>
      <c r="O2146" s="12"/>
      <c r="P2146" s="12"/>
      <c r="Q2146" s="12"/>
      <c r="R2146" s="12"/>
      <c r="S2146" s="12"/>
    </row>
    <row r="2147" spans="1:19" s="1" customFormat="1" x14ac:dyDescent="0.4">
      <c r="A2147" s="12"/>
      <c r="B2147" s="12"/>
      <c r="C2147" s="42"/>
      <c r="D2147" s="12"/>
      <c r="E2147" s="12"/>
      <c r="F2147" s="12"/>
      <c r="G2147" s="12"/>
      <c r="H2147" s="12"/>
      <c r="I2147" s="12"/>
      <c r="J2147" s="12"/>
      <c r="K2147" s="12"/>
      <c r="L2147" s="12"/>
      <c r="M2147" s="49"/>
      <c r="N2147" s="49"/>
      <c r="O2147" s="12"/>
      <c r="P2147" s="12"/>
      <c r="Q2147" s="12"/>
      <c r="R2147" s="12"/>
      <c r="S2147" s="12"/>
    </row>
    <row r="2148" spans="1:19" s="1" customFormat="1" x14ac:dyDescent="0.4">
      <c r="A2148" s="12"/>
      <c r="B2148" s="12"/>
      <c r="C2148" s="42"/>
      <c r="D2148" s="12"/>
      <c r="E2148" s="12"/>
      <c r="F2148" s="12"/>
      <c r="G2148" s="12"/>
      <c r="H2148" s="12"/>
      <c r="I2148" s="12"/>
      <c r="J2148" s="12"/>
      <c r="K2148" s="12"/>
      <c r="L2148" s="12"/>
      <c r="M2148" s="49"/>
      <c r="N2148" s="49"/>
      <c r="O2148" s="12"/>
      <c r="P2148" s="12"/>
      <c r="Q2148" s="12"/>
      <c r="R2148" s="12"/>
      <c r="S2148" s="12"/>
    </row>
    <row r="2149" spans="1:19" s="1" customFormat="1" x14ac:dyDescent="0.4">
      <c r="A2149" s="12"/>
      <c r="B2149" s="12"/>
      <c r="C2149" s="42"/>
      <c r="D2149" s="12"/>
      <c r="E2149" s="12"/>
      <c r="F2149" s="12"/>
      <c r="G2149" s="12"/>
      <c r="H2149" s="12"/>
      <c r="I2149" s="12"/>
      <c r="J2149" s="12"/>
      <c r="K2149" s="12"/>
      <c r="L2149" s="12"/>
      <c r="M2149" s="49"/>
      <c r="N2149" s="49"/>
      <c r="O2149" s="12"/>
      <c r="P2149" s="12"/>
      <c r="Q2149" s="12"/>
      <c r="R2149" s="12"/>
      <c r="S2149" s="12"/>
    </row>
    <row r="2150" spans="1:19" s="1" customFormat="1" x14ac:dyDescent="0.4">
      <c r="A2150" s="12"/>
      <c r="B2150" s="12"/>
      <c r="C2150" s="42"/>
      <c r="D2150" s="12"/>
      <c r="E2150" s="12"/>
      <c r="F2150" s="12"/>
      <c r="G2150" s="12"/>
      <c r="H2150" s="12"/>
      <c r="I2150" s="12"/>
      <c r="J2150" s="12"/>
      <c r="K2150" s="12"/>
      <c r="L2150" s="12"/>
      <c r="M2150" s="49"/>
      <c r="N2150" s="49"/>
      <c r="O2150" s="12"/>
      <c r="P2150" s="12"/>
      <c r="Q2150" s="12"/>
      <c r="R2150" s="12"/>
      <c r="S2150" s="12"/>
    </row>
    <row r="2151" spans="1:19" s="1" customFormat="1" x14ac:dyDescent="0.4">
      <c r="A2151" s="12"/>
      <c r="B2151" s="12"/>
      <c r="C2151" s="42"/>
      <c r="D2151" s="12"/>
      <c r="E2151" s="12"/>
      <c r="F2151" s="12"/>
      <c r="G2151" s="12"/>
      <c r="H2151" s="12"/>
      <c r="I2151" s="12"/>
      <c r="J2151" s="12"/>
      <c r="K2151" s="12"/>
      <c r="L2151" s="12"/>
      <c r="M2151" s="49"/>
      <c r="N2151" s="49"/>
      <c r="O2151" s="12"/>
      <c r="P2151" s="12"/>
      <c r="Q2151" s="12"/>
      <c r="R2151" s="12"/>
      <c r="S2151" s="12"/>
    </row>
    <row r="2152" spans="1:19" s="1" customFormat="1" x14ac:dyDescent="0.4">
      <c r="A2152" s="12"/>
      <c r="B2152" s="12"/>
      <c r="C2152" s="42"/>
      <c r="D2152" s="12"/>
      <c r="E2152" s="12"/>
      <c r="F2152" s="12"/>
      <c r="G2152" s="12"/>
      <c r="H2152" s="12"/>
      <c r="I2152" s="12"/>
      <c r="J2152" s="12"/>
      <c r="K2152" s="12"/>
      <c r="L2152" s="12"/>
      <c r="M2152" s="49"/>
      <c r="N2152" s="49"/>
      <c r="O2152" s="12"/>
      <c r="P2152" s="12"/>
      <c r="Q2152" s="12"/>
      <c r="R2152" s="12"/>
      <c r="S2152" s="12"/>
    </row>
    <row r="2153" spans="1:19" s="1" customFormat="1" x14ac:dyDescent="0.4">
      <c r="A2153" s="12"/>
      <c r="B2153" s="12"/>
      <c r="C2153" s="42"/>
      <c r="D2153" s="12"/>
      <c r="E2153" s="12"/>
      <c r="F2153" s="12"/>
      <c r="G2153" s="12"/>
      <c r="H2153" s="12"/>
      <c r="I2153" s="12"/>
      <c r="J2153" s="12"/>
      <c r="K2153" s="12"/>
      <c r="L2153" s="12"/>
      <c r="M2153" s="49"/>
      <c r="N2153" s="49"/>
      <c r="O2153" s="12"/>
      <c r="P2153" s="12"/>
      <c r="Q2153" s="12"/>
      <c r="R2153" s="12"/>
      <c r="S2153" s="12"/>
    </row>
    <row r="2154" spans="1:19" s="1" customFormat="1" x14ac:dyDescent="0.4">
      <c r="A2154" s="12"/>
      <c r="B2154" s="12"/>
      <c r="C2154" s="42"/>
      <c r="D2154" s="12"/>
      <c r="E2154" s="12"/>
      <c r="F2154" s="12"/>
      <c r="G2154" s="12"/>
      <c r="H2154" s="12"/>
      <c r="I2154" s="12"/>
      <c r="J2154" s="12"/>
      <c r="K2154" s="12"/>
      <c r="L2154" s="12"/>
      <c r="M2154" s="49"/>
      <c r="N2154" s="49"/>
      <c r="O2154" s="12"/>
      <c r="P2154" s="12"/>
      <c r="Q2154" s="12"/>
      <c r="R2154" s="12"/>
      <c r="S2154" s="12"/>
    </row>
    <row r="2155" spans="1:19" s="1" customFormat="1" x14ac:dyDescent="0.4">
      <c r="A2155" s="12"/>
      <c r="B2155" s="12"/>
      <c r="C2155" s="42"/>
      <c r="D2155" s="12"/>
      <c r="E2155" s="12"/>
      <c r="F2155" s="12"/>
      <c r="G2155" s="12"/>
      <c r="H2155" s="12"/>
      <c r="I2155" s="12"/>
      <c r="J2155" s="12"/>
      <c r="K2155" s="12"/>
      <c r="L2155" s="12"/>
      <c r="M2155" s="49"/>
      <c r="N2155" s="49"/>
      <c r="O2155" s="12"/>
      <c r="P2155" s="12"/>
      <c r="Q2155" s="12"/>
      <c r="R2155" s="12"/>
      <c r="S2155" s="12"/>
    </row>
    <row r="2156" spans="1:19" s="1" customFormat="1" x14ac:dyDescent="0.4">
      <c r="A2156" s="12"/>
      <c r="B2156" s="12"/>
      <c r="C2156" s="42"/>
      <c r="D2156" s="12"/>
      <c r="E2156" s="12"/>
      <c r="F2156" s="12"/>
      <c r="G2156" s="12"/>
      <c r="H2156" s="12"/>
      <c r="I2156" s="12"/>
      <c r="J2156" s="12"/>
      <c r="K2156" s="12"/>
      <c r="L2156" s="12"/>
      <c r="M2156" s="49"/>
      <c r="N2156" s="49"/>
      <c r="O2156" s="12"/>
      <c r="P2156" s="12"/>
      <c r="Q2156" s="12"/>
      <c r="R2156" s="12"/>
      <c r="S2156" s="12"/>
    </row>
    <row r="2157" spans="1:19" s="1" customFormat="1" x14ac:dyDescent="0.4">
      <c r="A2157" s="12"/>
      <c r="B2157" s="12"/>
      <c r="C2157" s="42"/>
      <c r="D2157" s="12"/>
      <c r="E2157" s="12"/>
      <c r="F2157" s="12"/>
      <c r="G2157" s="12"/>
      <c r="H2157" s="12"/>
      <c r="I2157" s="12"/>
      <c r="J2157" s="12"/>
      <c r="K2157" s="12"/>
      <c r="L2157" s="12"/>
      <c r="M2157" s="49"/>
      <c r="N2157" s="49"/>
      <c r="O2157" s="12"/>
      <c r="P2157" s="12"/>
      <c r="Q2157" s="12"/>
      <c r="R2157" s="12"/>
      <c r="S2157" s="12"/>
    </row>
    <row r="2158" spans="1:19" s="1" customFormat="1" x14ac:dyDescent="0.4">
      <c r="A2158" s="12"/>
      <c r="B2158" s="12"/>
      <c r="C2158" s="42"/>
      <c r="D2158" s="12"/>
      <c r="E2158" s="12"/>
      <c r="F2158" s="12"/>
      <c r="G2158" s="12"/>
      <c r="H2158" s="12"/>
      <c r="I2158" s="12"/>
      <c r="J2158" s="12"/>
      <c r="K2158" s="12"/>
      <c r="L2158" s="12"/>
      <c r="M2158" s="49"/>
      <c r="N2158" s="49"/>
      <c r="O2158" s="12"/>
      <c r="P2158" s="12"/>
      <c r="Q2158" s="12"/>
      <c r="R2158" s="12"/>
      <c r="S2158" s="12"/>
    </row>
    <row r="2159" spans="1:19" s="1" customFormat="1" x14ac:dyDescent="0.4">
      <c r="A2159" s="12"/>
      <c r="B2159" s="12"/>
      <c r="C2159" s="42"/>
      <c r="D2159" s="12"/>
      <c r="E2159" s="12"/>
      <c r="F2159" s="12"/>
      <c r="G2159" s="12"/>
      <c r="H2159" s="12"/>
      <c r="I2159" s="12"/>
      <c r="J2159" s="12"/>
      <c r="K2159" s="12"/>
      <c r="L2159" s="12"/>
      <c r="M2159" s="49"/>
      <c r="N2159" s="49"/>
      <c r="O2159" s="12"/>
      <c r="P2159" s="12"/>
      <c r="Q2159" s="12"/>
      <c r="R2159" s="12"/>
      <c r="S2159" s="12"/>
    </row>
    <row r="2160" spans="1:19" s="1" customFormat="1" x14ac:dyDescent="0.4">
      <c r="A2160" s="12"/>
      <c r="B2160" s="12"/>
      <c r="C2160" s="42"/>
      <c r="D2160" s="12"/>
      <c r="E2160" s="12"/>
      <c r="F2160" s="12"/>
      <c r="G2160" s="12"/>
      <c r="H2160" s="12"/>
      <c r="I2160" s="12"/>
      <c r="J2160" s="12"/>
      <c r="K2160" s="12"/>
      <c r="L2160" s="12"/>
      <c r="M2160" s="49"/>
      <c r="N2160" s="49"/>
      <c r="O2160" s="12"/>
      <c r="P2160" s="12"/>
      <c r="Q2160" s="12"/>
      <c r="R2160" s="12"/>
      <c r="S2160" s="12"/>
    </row>
    <row r="2161" spans="1:19" s="1" customFormat="1" x14ac:dyDescent="0.4">
      <c r="A2161" s="12"/>
      <c r="B2161" s="12"/>
      <c r="C2161" s="42"/>
      <c r="D2161" s="12"/>
      <c r="E2161" s="12"/>
      <c r="F2161" s="12"/>
      <c r="G2161" s="12"/>
      <c r="H2161" s="12"/>
      <c r="I2161" s="12"/>
      <c r="J2161" s="12"/>
      <c r="K2161" s="12"/>
      <c r="L2161" s="12"/>
      <c r="M2161" s="49"/>
      <c r="N2161" s="49"/>
      <c r="O2161" s="12"/>
      <c r="P2161" s="12"/>
      <c r="Q2161" s="12"/>
      <c r="R2161" s="12"/>
      <c r="S2161" s="12"/>
    </row>
    <row r="2162" spans="1:19" s="1" customFormat="1" x14ac:dyDescent="0.4">
      <c r="A2162" s="12"/>
      <c r="B2162" s="12"/>
      <c r="C2162" s="42"/>
      <c r="D2162" s="12"/>
      <c r="E2162" s="12"/>
      <c r="F2162" s="12"/>
      <c r="G2162" s="12"/>
      <c r="H2162" s="12"/>
      <c r="I2162" s="12"/>
      <c r="J2162" s="12"/>
      <c r="K2162" s="12"/>
      <c r="L2162" s="12"/>
      <c r="M2162" s="49"/>
      <c r="N2162" s="49"/>
      <c r="O2162" s="12"/>
      <c r="P2162" s="12"/>
      <c r="Q2162" s="12"/>
      <c r="R2162" s="12"/>
      <c r="S2162" s="12"/>
    </row>
    <row r="2163" spans="1:19" s="1" customFormat="1" x14ac:dyDescent="0.4">
      <c r="A2163" s="12"/>
      <c r="B2163" s="12"/>
      <c r="C2163" s="42"/>
      <c r="D2163" s="12"/>
      <c r="E2163" s="12"/>
      <c r="F2163" s="12"/>
      <c r="G2163" s="12"/>
      <c r="H2163" s="12"/>
      <c r="I2163" s="12"/>
      <c r="J2163" s="12"/>
      <c r="K2163" s="12"/>
      <c r="L2163" s="12"/>
      <c r="M2163" s="49"/>
      <c r="N2163" s="49"/>
      <c r="O2163" s="12"/>
      <c r="P2163" s="12"/>
      <c r="Q2163" s="12"/>
      <c r="R2163" s="12"/>
      <c r="S2163" s="12"/>
    </row>
    <row r="2164" spans="1:19" s="1" customFormat="1" x14ac:dyDescent="0.4">
      <c r="A2164" s="12"/>
      <c r="B2164" s="12"/>
      <c r="C2164" s="42"/>
      <c r="D2164" s="12"/>
      <c r="E2164" s="12"/>
      <c r="F2164" s="12"/>
      <c r="G2164" s="12"/>
      <c r="H2164" s="12"/>
      <c r="I2164" s="12"/>
      <c r="J2164" s="12"/>
      <c r="K2164" s="12"/>
      <c r="L2164" s="12"/>
      <c r="M2164" s="49"/>
      <c r="N2164" s="49"/>
      <c r="O2164" s="12"/>
      <c r="P2164" s="12"/>
      <c r="Q2164" s="12"/>
      <c r="R2164" s="12"/>
      <c r="S2164" s="12"/>
    </row>
    <row r="2165" spans="1:19" s="1" customFormat="1" x14ac:dyDescent="0.4">
      <c r="A2165" s="12"/>
      <c r="B2165" s="12"/>
      <c r="C2165" s="42"/>
      <c r="D2165" s="12"/>
      <c r="E2165" s="12"/>
      <c r="F2165" s="12"/>
      <c r="G2165" s="12"/>
      <c r="H2165" s="12"/>
      <c r="I2165" s="12"/>
      <c r="J2165" s="12"/>
      <c r="K2165" s="12"/>
      <c r="L2165" s="12"/>
      <c r="M2165" s="49"/>
      <c r="N2165" s="49"/>
      <c r="O2165" s="12"/>
      <c r="P2165" s="12"/>
      <c r="Q2165" s="12"/>
      <c r="R2165" s="12"/>
      <c r="S2165" s="12"/>
    </row>
    <row r="2166" spans="1:19" s="1" customFormat="1" x14ac:dyDescent="0.4">
      <c r="A2166" s="12"/>
      <c r="B2166" s="12"/>
      <c r="C2166" s="42"/>
      <c r="D2166" s="12"/>
      <c r="E2166" s="12"/>
      <c r="F2166" s="12"/>
      <c r="G2166" s="12"/>
      <c r="H2166" s="12"/>
      <c r="I2166" s="12"/>
      <c r="J2166" s="12"/>
      <c r="K2166" s="12"/>
      <c r="L2166" s="12"/>
      <c r="M2166" s="49"/>
      <c r="N2166" s="49"/>
      <c r="O2166" s="12"/>
      <c r="P2166" s="12"/>
      <c r="Q2166" s="12"/>
      <c r="R2166" s="12"/>
      <c r="S2166" s="12"/>
    </row>
    <row r="2167" spans="1:19" s="1" customFormat="1" x14ac:dyDescent="0.4">
      <c r="A2167" s="12"/>
      <c r="B2167" s="12"/>
      <c r="C2167" s="42"/>
      <c r="D2167" s="12"/>
      <c r="E2167" s="12"/>
      <c r="F2167" s="12"/>
      <c r="G2167" s="12"/>
      <c r="H2167" s="12"/>
      <c r="I2167" s="12"/>
      <c r="J2167" s="12"/>
      <c r="K2167" s="12"/>
      <c r="L2167" s="12"/>
      <c r="M2167" s="49"/>
      <c r="N2167" s="49"/>
      <c r="O2167" s="12"/>
      <c r="P2167" s="12"/>
      <c r="Q2167" s="12"/>
      <c r="R2167" s="12"/>
      <c r="S2167" s="12"/>
    </row>
    <row r="2168" spans="1:19" s="1" customFormat="1" x14ac:dyDescent="0.4">
      <c r="A2168" s="12"/>
      <c r="B2168" s="12"/>
      <c r="C2168" s="42"/>
      <c r="D2168" s="12"/>
      <c r="E2168" s="12"/>
      <c r="F2168" s="12"/>
      <c r="G2168" s="12"/>
      <c r="H2168" s="12"/>
      <c r="I2168" s="12"/>
      <c r="J2168" s="12"/>
      <c r="K2168" s="12"/>
      <c r="L2168" s="12"/>
      <c r="M2168" s="49"/>
      <c r="N2168" s="49"/>
      <c r="O2168" s="12"/>
      <c r="P2168" s="12"/>
      <c r="Q2168" s="12"/>
      <c r="R2168" s="12"/>
      <c r="S2168" s="12"/>
    </row>
    <row r="2169" spans="1:19" s="1" customFormat="1" x14ac:dyDescent="0.4">
      <c r="A2169" s="12"/>
      <c r="B2169" s="12"/>
      <c r="C2169" s="42"/>
      <c r="D2169" s="12"/>
      <c r="E2169" s="12"/>
      <c r="F2169" s="12"/>
      <c r="G2169" s="12"/>
      <c r="H2169" s="12"/>
      <c r="I2169" s="12"/>
      <c r="J2169" s="12"/>
      <c r="K2169" s="12"/>
      <c r="L2169" s="12"/>
      <c r="M2169" s="49"/>
      <c r="N2169" s="49"/>
      <c r="O2169" s="12"/>
      <c r="P2169" s="12"/>
      <c r="Q2169" s="12"/>
      <c r="R2169" s="12"/>
      <c r="S2169" s="12"/>
    </row>
    <row r="2170" spans="1:19" s="1" customFormat="1" x14ac:dyDescent="0.4">
      <c r="A2170" s="12"/>
      <c r="B2170" s="12"/>
      <c r="C2170" s="42"/>
      <c r="D2170" s="12"/>
      <c r="E2170" s="12"/>
      <c r="F2170" s="12"/>
      <c r="G2170" s="12"/>
      <c r="H2170" s="12"/>
      <c r="I2170" s="12"/>
      <c r="J2170" s="12"/>
      <c r="K2170" s="12"/>
      <c r="L2170" s="12"/>
      <c r="M2170" s="49"/>
      <c r="N2170" s="49"/>
      <c r="O2170" s="12"/>
      <c r="P2170" s="12"/>
      <c r="Q2170" s="12"/>
      <c r="R2170" s="12"/>
      <c r="S2170" s="12"/>
    </row>
    <row r="2171" spans="1:19" s="1" customFormat="1" x14ac:dyDescent="0.4">
      <c r="A2171" s="12"/>
      <c r="B2171" s="12"/>
      <c r="C2171" s="42"/>
      <c r="D2171" s="12"/>
      <c r="E2171" s="12"/>
      <c r="F2171" s="12"/>
      <c r="G2171" s="12"/>
      <c r="H2171" s="12"/>
      <c r="I2171" s="12"/>
      <c r="J2171" s="12"/>
      <c r="K2171" s="12"/>
      <c r="L2171" s="12"/>
      <c r="M2171" s="49"/>
      <c r="N2171" s="49"/>
      <c r="O2171" s="12"/>
      <c r="P2171" s="12"/>
      <c r="Q2171" s="12"/>
      <c r="R2171" s="12"/>
      <c r="S2171" s="12"/>
    </row>
    <row r="2172" spans="1:19" s="1" customFormat="1" x14ac:dyDescent="0.4">
      <c r="A2172" s="12"/>
      <c r="B2172" s="12"/>
      <c r="C2172" s="42"/>
      <c r="D2172" s="12"/>
      <c r="E2172" s="12"/>
      <c r="F2172" s="12"/>
      <c r="G2172" s="12"/>
      <c r="H2172" s="12"/>
      <c r="I2172" s="12"/>
      <c r="J2172" s="12"/>
      <c r="K2172" s="12"/>
      <c r="L2172" s="12"/>
      <c r="M2172" s="49"/>
      <c r="N2172" s="49"/>
      <c r="O2172" s="12"/>
      <c r="P2172" s="12"/>
      <c r="Q2172" s="12"/>
      <c r="R2172" s="12"/>
      <c r="S2172" s="12"/>
    </row>
    <row r="2173" spans="1:19" s="1" customFormat="1" x14ac:dyDescent="0.4">
      <c r="A2173" s="12"/>
      <c r="B2173" s="12"/>
      <c r="C2173" s="42"/>
      <c r="D2173" s="12"/>
      <c r="E2173" s="12"/>
      <c r="F2173" s="12"/>
      <c r="G2173" s="12"/>
      <c r="H2173" s="12"/>
      <c r="I2173" s="12"/>
      <c r="J2173" s="12"/>
      <c r="K2173" s="12"/>
      <c r="L2173" s="12"/>
      <c r="M2173" s="49"/>
      <c r="N2173" s="49"/>
      <c r="O2173" s="12"/>
      <c r="P2173" s="12"/>
      <c r="Q2173" s="12"/>
      <c r="R2173" s="12"/>
      <c r="S2173" s="12"/>
    </row>
    <row r="2174" spans="1:19" s="1" customFormat="1" x14ac:dyDescent="0.4">
      <c r="A2174" s="12"/>
      <c r="B2174" s="12"/>
      <c r="C2174" s="42"/>
      <c r="D2174" s="12"/>
      <c r="E2174" s="12"/>
      <c r="F2174" s="12"/>
      <c r="G2174" s="12"/>
      <c r="H2174" s="12"/>
      <c r="I2174" s="12"/>
      <c r="J2174" s="12"/>
      <c r="K2174" s="12"/>
      <c r="L2174" s="12"/>
      <c r="M2174" s="49"/>
      <c r="N2174" s="49"/>
      <c r="O2174" s="12"/>
      <c r="P2174" s="12"/>
      <c r="Q2174" s="12"/>
      <c r="R2174" s="12"/>
      <c r="S2174" s="12"/>
    </row>
    <row r="2175" spans="1:19" s="1" customFormat="1" x14ac:dyDescent="0.4">
      <c r="A2175" s="12"/>
      <c r="B2175" s="12"/>
      <c r="C2175" s="42"/>
      <c r="D2175" s="12"/>
      <c r="E2175" s="12"/>
      <c r="F2175" s="12"/>
      <c r="G2175" s="12"/>
      <c r="H2175" s="12"/>
      <c r="I2175" s="12"/>
      <c r="J2175" s="12"/>
      <c r="K2175" s="12"/>
      <c r="L2175" s="12"/>
      <c r="M2175" s="49"/>
      <c r="N2175" s="49"/>
      <c r="O2175" s="12"/>
      <c r="P2175" s="12"/>
      <c r="Q2175" s="12"/>
      <c r="R2175" s="12"/>
      <c r="S2175" s="12"/>
    </row>
    <row r="2176" spans="1:19" s="1" customFormat="1" x14ac:dyDescent="0.4">
      <c r="A2176" s="12"/>
      <c r="B2176" s="12"/>
      <c r="C2176" s="42"/>
      <c r="D2176" s="12"/>
      <c r="E2176" s="12"/>
      <c r="F2176" s="12"/>
      <c r="G2176" s="12"/>
      <c r="H2176" s="12"/>
      <c r="I2176" s="12"/>
      <c r="J2176" s="12"/>
      <c r="K2176" s="12"/>
      <c r="L2176" s="12"/>
      <c r="M2176" s="49"/>
      <c r="N2176" s="49"/>
      <c r="O2176" s="12"/>
      <c r="P2176" s="12"/>
      <c r="Q2176" s="12"/>
      <c r="R2176" s="12"/>
      <c r="S2176" s="12"/>
    </row>
    <row r="2177" spans="1:19" s="1" customFormat="1" x14ac:dyDescent="0.4">
      <c r="A2177" s="12"/>
      <c r="B2177" s="12"/>
      <c r="C2177" s="42"/>
      <c r="D2177" s="12"/>
      <c r="E2177" s="12"/>
      <c r="F2177" s="12"/>
      <c r="G2177" s="12"/>
      <c r="H2177" s="12"/>
      <c r="I2177" s="12"/>
      <c r="J2177" s="12"/>
      <c r="K2177" s="12"/>
      <c r="L2177" s="12"/>
      <c r="M2177" s="49"/>
      <c r="N2177" s="49"/>
      <c r="O2177" s="12"/>
      <c r="P2177" s="12"/>
      <c r="Q2177" s="12"/>
      <c r="R2177" s="12"/>
      <c r="S2177" s="12"/>
    </row>
    <row r="2178" spans="1:19" s="1" customFormat="1" x14ac:dyDescent="0.4">
      <c r="A2178" s="12"/>
      <c r="B2178" s="12"/>
      <c r="C2178" s="42"/>
      <c r="D2178" s="12"/>
      <c r="E2178" s="12"/>
      <c r="F2178" s="12"/>
      <c r="G2178" s="12"/>
      <c r="H2178" s="12"/>
      <c r="I2178" s="12"/>
      <c r="J2178" s="12"/>
      <c r="K2178" s="12"/>
      <c r="L2178" s="12"/>
      <c r="M2178" s="49"/>
      <c r="N2178" s="49"/>
      <c r="O2178" s="12"/>
      <c r="P2178" s="12"/>
      <c r="Q2178" s="12"/>
      <c r="R2178" s="12"/>
      <c r="S2178" s="12"/>
    </row>
    <row r="2179" spans="1:19" s="1" customFormat="1" x14ac:dyDescent="0.4">
      <c r="A2179" s="12"/>
      <c r="B2179" s="12"/>
      <c r="C2179" s="42"/>
      <c r="D2179" s="12"/>
      <c r="E2179" s="12"/>
      <c r="F2179" s="12"/>
      <c r="G2179" s="12"/>
      <c r="H2179" s="12"/>
      <c r="I2179" s="12"/>
      <c r="J2179" s="12"/>
      <c r="K2179" s="12"/>
      <c r="L2179" s="12"/>
      <c r="M2179" s="49"/>
      <c r="N2179" s="49"/>
      <c r="O2179" s="12"/>
      <c r="P2179" s="12"/>
      <c r="Q2179" s="12"/>
      <c r="R2179" s="12"/>
      <c r="S2179" s="12"/>
    </row>
    <row r="2180" spans="1:19" s="1" customFormat="1" x14ac:dyDescent="0.4">
      <c r="A2180" s="12"/>
      <c r="B2180" s="12"/>
      <c r="C2180" s="42"/>
      <c r="D2180" s="12"/>
      <c r="E2180" s="12"/>
      <c r="F2180" s="12"/>
      <c r="G2180" s="12"/>
      <c r="H2180" s="12"/>
      <c r="I2180" s="12"/>
      <c r="J2180" s="12"/>
      <c r="K2180" s="12"/>
      <c r="L2180" s="12"/>
      <c r="M2180" s="49"/>
      <c r="N2180" s="49"/>
      <c r="O2180" s="12"/>
      <c r="P2180" s="12"/>
      <c r="Q2180" s="12"/>
      <c r="R2180" s="12"/>
      <c r="S2180" s="12"/>
    </row>
    <row r="2181" spans="1:19" s="1" customFormat="1" x14ac:dyDescent="0.4">
      <c r="A2181" s="12"/>
      <c r="B2181" s="12"/>
      <c r="C2181" s="42"/>
      <c r="D2181" s="12"/>
      <c r="E2181" s="12"/>
      <c r="F2181" s="12"/>
      <c r="G2181" s="12"/>
      <c r="H2181" s="12"/>
      <c r="I2181" s="12"/>
      <c r="J2181" s="12"/>
      <c r="K2181" s="12"/>
      <c r="L2181" s="12"/>
      <c r="M2181" s="49"/>
      <c r="N2181" s="49"/>
      <c r="O2181" s="12"/>
      <c r="P2181" s="12"/>
      <c r="Q2181" s="12"/>
      <c r="R2181" s="12"/>
      <c r="S2181" s="12"/>
    </row>
    <row r="2182" spans="1:19" s="1" customFormat="1" x14ac:dyDescent="0.4">
      <c r="A2182" s="12"/>
      <c r="B2182" s="12"/>
      <c r="C2182" s="42"/>
      <c r="D2182" s="12"/>
      <c r="E2182" s="12"/>
      <c r="F2182" s="12"/>
      <c r="G2182" s="12"/>
      <c r="H2182" s="12"/>
      <c r="I2182" s="12"/>
      <c r="J2182" s="12"/>
      <c r="K2182" s="12"/>
      <c r="L2182" s="12"/>
      <c r="M2182" s="49"/>
      <c r="N2182" s="49"/>
      <c r="O2182" s="12"/>
      <c r="P2182" s="12"/>
      <c r="Q2182" s="12"/>
      <c r="R2182" s="12"/>
      <c r="S2182" s="12"/>
    </row>
    <row r="2183" spans="1:19" s="1" customFormat="1" x14ac:dyDescent="0.4">
      <c r="A2183" s="12"/>
      <c r="B2183" s="12"/>
      <c r="C2183" s="42"/>
      <c r="D2183" s="12"/>
      <c r="E2183" s="12"/>
      <c r="F2183" s="12"/>
      <c r="G2183" s="12"/>
      <c r="H2183" s="12"/>
      <c r="I2183" s="12"/>
      <c r="J2183" s="12"/>
      <c r="K2183" s="12"/>
      <c r="L2183" s="12"/>
      <c r="M2183" s="49"/>
      <c r="N2183" s="49"/>
      <c r="O2183" s="12"/>
      <c r="P2183" s="12"/>
      <c r="Q2183" s="12"/>
      <c r="R2183" s="12"/>
      <c r="S2183" s="12"/>
    </row>
    <row r="2184" spans="1:19" s="1" customFormat="1" x14ac:dyDescent="0.4">
      <c r="A2184" s="12"/>
      <c r="B2184" s="12"/>
      <c r="C2184" s="42"/>
      <c r="D2184" s="12"/>
      <c r="E2184" s="12"/>
      <c r="F2184" s="12"/>
      <c r="G2184" s="12"/>
      <c r="H2184" s="12"/>
      <c r="I2184" s="12"/>
      <c r="J2184" s="12"/>
      <c r="K2184" s="12"/>
      <c r="L2184" s="12"/>
      <c r="M2184" s="49"/>
      <c r="N2184" s="49"/>
      <c r="O2184" s="12"/>
      <c r="P2184" s="12"/>
      <c r="Q2184" s="12"/>
      <c r="R2184" s="12"/>
      <c r="S2184" s="12"/>
    </row>
    <row r="2185" spans="1:19" s="1" customFormat="1" x14ac:dyDescent="0.4">
      <c r="A2185" s="12"/>
      <c r="B2185" s="12"/>
      <c r="C2185" s="42"/>
      <c r="D2185" s="12"/>
      <c r="E2185" s="12"/>
      <c r="F2185" s="12"/>
      <c r="G2185" s="12"/>
      <c r="H2185" s="12"/>
      <c r="I2185" s="12"/>
      <c r="J2185" s="12"/>
      <c r="K2185" s="12"/>
      <c r="L2185" s="12"/>
      <c r="M2185" s="49"/>
      <c r="N2185" s="49"/>
      <c r="O2185" s="12"/>
      <c r="P2185" s="12"/>
      <c r="Q2185" s="12"/>
      <c r="R2185" s="12"/>
      <c r="S2185" s="12"/>
    </row>
    <row r="2186" spans="1:19" s="1" customFormat="1" x14ac:dyDescent="0.4">
      <c r="A2186" s="12"/>
      <c r="B2186" s="12"/>
      <c r="C2186" s="42"/>
      <c r="D2186" s="12"/>
      <c r="E2186" s="12"/>
      <c r="F2186" s="12"/>
      <c r="G2186" s="12"/>
      <c r="H2186" s="12"/>
      <c r="I2186" s="12"/>
      <c r="J2186" s="12"/>
      <c r="K2186" s="12"/>
      <c r="L2186" s="12"/>
      <c r="M2186" s="49"/>
      <c r="N2186" s="49"/>
      <c r="O2186" s="12"/>
      <c r="P2186" s="12"/>
      <c r="Q2186" s="12"/>
      <c r="R2186" s="12"/>
      <c r="S2186" s="12"/>
    </row>
    <row r="2187" spans="1:19" s="1" customFormat="1" x14ac:dyDescent="0.4">
      <c r="A2187" s="12"/>
      <c r="B2187" s="12"/>
      <c r="C2187" s="42"/>
      <c r="D2187" s="12"/>
      <c r="E2187" s="12"/>
      <c r="F2187" s="12"/>
      <c r="G2187" s="12"/>
      <c r="H2187" s="12"/>
      <c r="I2187" s="12"/>
      <c r="J2187" s="12"/>
      <c r="K2187" s="12"/>
      <c r="L2187" s="12"/>
      <c r="M2187" s="49"/>
      <c r="N2187" s="49"/>
      <c r="O2187" s="12"/>
      <c r="P2187" s="12"/>
      <c r="Q2187" s="12"/>
      <c r="R2187" s="12"/>
      <c r="S2187" s="12"/>
    </row>
    <row r="2188" spans="1:19" s="1" customFormat="1" x14ac:dyDescent="0.4">
      <c r="A2188" s="12"/>
      <c r="B2188" s="12"/>
      <c r="C2188" s="42"/>
      <c r="D2188" s="12"/>
      <c r="E2188" s="12"/>
      <c r="F2188" s="12"/>
      <c r="G2188" s="12"/>
      <c r="H2188" s="12"/>
      <c r="I2188" s="12"/>
      <c r="J2188" s="12"/>
      <c r="K2188" s="12"/>
      <c r="L2188" s="12"/>
      <c r="M2188" s="49"/>
      <c r="N2188" s="49"/>
      <c r="O2188" s="12"/>
      <c r="P2188" s="12"/>
      <c r="Q2188" s="12"/>
      <c r="R2188" s="12"/>
      <c r="S2188" s="12"/>
    </row>
    <row r="2189" spans="1:19" s="1" customFormat="1" x14ac:dyDescent="0.4">
      <c r="A2189" s="12"/>
      <c r="B2189" s="12"/>
      <c r="C2189" s="42"/>
      <c r="D2189" s="12"/>
      <c r="E2189" s="12"/>
      <c r="F2189" s="12"/>
      <c r="G2189" s="12"/>
      <c r="H2189" s="12"/>
      <c r="I2189" s="12"/>
      <c r="J2189" s="12"/>
      <c r="K2189" s="12"/>
      <c r="L2189" s="12"/>
      <c r="M2189" s="49"/>
      <c r="N2189" s="49"/>
      <c r="O2189" s="12"/>
      <c r="P2189" s="12"/>
      <c r="Q2189" s="12"/>
      <c r="R2189" s="12"/>
      <c r="S2189" s="12"/>
    </row>
    <row r="2190" spans="1:19" s="1" customFormat="1" x14ac:dyDescent="0.4">
      <c r="A2190" s="12"/>
      <c r="B2190" s="12"/>
      <c r="C2190" s="42"/>
      <c r="D2190" s="12"/>
      <c r="E2190" s="12"/>
      <c r="F2190" s="12"/>
      <c r="G2190" s="12"/>
      <c r="H2190" s="12"/>
      <c r="I2190" s="12"/>
      <c r="J2190" s="12"/>
      <c r="K2190" s="12"/>
      <c r="L2190" s="12"/>
      <c r="M2190" s="49"/>
      <c r="N2190" s="49"/>
      <c r="O2190" s="12"/>
      <c r="P2190" s="12"/>
      <c r="Q2190" s="12"/>
      <c r="R2190" s="12"/>
      <c r="S2190" s="12"/>
    </row>
    <row r="2191" spans="1:19" s="1" customFormat="1" x14ac:dyDescent="0.4">
      <c r="A2191" s="12"/>
      <c r="B2191" s="12"/>
      <c r="C2191" s="42"/>
      <c r="D2191" s="12"/>
      <c r="E2191" s="12"/>
      <c r="F2191" s="12"/>
      <c r="G2191" s="12"/>
      <c r="H2191" s="12"/>
      <c r="I2191" s="12"/>
      <c r="J2191" s="12"/>
      <c r="K2191" s="12"/>
      <c r="L2191" s="12"/>
      <c r="M2191" s="49"/>
      <c r="N2191" s="49"/>
      <c r="O2191" s="12"/>
      <c r="P2191" s="12"/>
      <c r="Q2191" s="12"/>
      <c r="R2191" s="12"/>
      <c r="S2191" s="12"/>
    </row>
    <row r="2192" spans="1:19" s="1" customFormat="1" x14ac:dyDescent="0.4">
      <c r="A2192" s="12"/>
      <c r="B2192" s="12"/>
      <c r="C2192" s="42"/>
      <c r="D2192" s="12"/>
      <c r="E2192" s="12"/>
      <c r="F2192" s="12"/>
      <c r="G2192" s="12"/>
      <c r="H2192" s="12"/>
      <c r="I2192" s="12"/>
      <c r="J2192" s="12"/>
      <c r="K2192" s="12"/>
      <c r="L2192" s="12"/>
      <c r="M2192" s="49"/>
      <c r="N2192" s="49"/>
      <c r="O2192" s="12"/>
      <c r="P2192" s="12"/>
      <c r="Q2192" s="12"/>
      <c r="R2192" s="12"/>
      <c r="S2192" s="12"/>
    </row>
    <row r="2193" spans="1:19" s="1" customFormat="1" x14ac:dyDescent="0.4">
      <c r="A2193" s="12"/>
      <c r="B2193" s="12"/>
      <c r="C2193" s="42"/>
      <c r="D2193" s="12"/>
      <c r="E2193" s="12"/>
      <c r="F2193" s="12"/>
      <c r="G2193" s="12"/>
      <c r="H2193" s="12"/>
      <c r="I2193" s="12"/>
      <c r="J2193" s="12"/>
      <c r="K2193" s="12"/>
      <c r="L2193" s="12"/>
      <c r="M2193" s="49"/>
      <c r="N2193" s="49"/>
      <c r="O2193" s="12"/>
      <c r="P2193" s="12"/>
      <c r="Q2193" s="12"/>
      <c r="R2193" s="12"/>
      <c r="S2193" s="12"/>
    </row>
    <row r="2194" spans="1:19" s="1" customFormat="1" x14ac:dyDescent="0.4">
      <c r="A2194" s="12"/>
      <c r="B2194" s="12"/>
      <c r="C2194" s="42"/>
      <c r="D2194" s="12"/>
      <c r="E2194" s="12"/>
      <c r="F2194" s="12"/>
      <c r="G2194" s="12"/>
      <c r="H2194" s="12"/>
      <c r="I2194" s="12"/>
      <c r="J2194" s="12"/>
      <c r="K2194" s="12"/>
      <c r="L2194" s="12"/>
      <c r="M2194" s="49"/>
      <c r="N2194" s="49"/>
      <c r="O2194" s="12"/>
      <c r="P2194" s="12"/>
      <c r="Q2194" s="12"/>
      <c r="R2194" s="12"/>
      <c r="S2194" s="12"/>
    </row>
    <row r="2195" spans="1:19" s="1" customFormat="1" x14ac:dyDescent="0.4">
      <c r="A2195" s="12"/>
      <c r="B2195" s="12"/>
      <c r="C2195" s="42"/>
      <c r="D2195" s="12"/>
      <c r="E2195" s="12"/>
      <c r="F2195" s="12"/>
      <c r="G2195" s="12"/>
      <c r="H2195" s="12"/>
      <c r="I2195" s="12"/>
      <c r="J2195" s="12"/>
      <c r="K2195" s="12"/>
      <c r="L2195" s="12"/>
      <c r="M2195" s="49"/>
      <c r="N2195" s="49"/>
      <c r="O2195" s="12"/>
      <c r="P2195" s="12"/>
      <c r="Q2195" s="12"/>
      <c r="R2195" s="12"/>
      <c r="S2195" s="12"/>
    </row>
    <row r="2196" spans="1:19" s="1" customFormat="1" x14ac:dyDescent="0.4">
      <c r="A2196" s="12"/>
      <c r="B2196" s="12"/>
      <c r="C2196" s="42"/>
      <c r="D2196" s="12"/>
      <c r="E2196" s="12"/>
      <c r="F2196" s="12"/>
      <c r="G2196" s="12"/>
      <c r="H2196" s="12"/>
      <c r="I2196" s="12"/>
      <c r="J2196" s="12"/>
      <c r="K2196" s="12"/>
      <c r="L2196" s="12"/>
      <c r="M2196" s="49"/>
      <c r="N2196" s="49"/>
      <c r="O2196" s="12"/>
      <c r="P2196" s="12"/>
      <c r="Q2196" s="12"/>
      <c r="R2196" s="12"/>
      <c r="S2196" s="12"/>
    </row>
    <row r="2197" spans="1:19" s="1" customFormat="1" x14ac:dyDescent="0.4">
      <c r="A2197" s="12"/>
      <c r="B2197" s="12"/>
      <c r="C2197" s="42"/>
      <c r="D2197" s="12"/>
      <c r="E2197" s="12"/>
      <c r="F2197" s="12"/>
      <c r="G2197" s="12"/>
      <c r="H2197" s="12"/>
      <c r="I2197" s="12"/>
      <c r="J2197" s="12"/>
      <c r="K2197" s="12"/>
      <c r="L2197" s="12"/>
      <c r="M2197" s="49"/>
      <c r="N2197" s="49"/>
      <c r="O2197" s="12"/>
      <c r="P2197" s="12"/>
      <c r="Q2197" s="12"/>
      <c r="R2197" s="12"/>
      <c r="S2197" s="12"/>
    </row>
    <row r="2198" spans="1:19" s="1" customFormat="1" x14ac:dyDescent="0.4">
      <c r="A2198" s="12"/>
      <c r="B2198" s="12"/>
      <c r="C2198" s="42"/>
      <c r="D2198" s="12"/>
      <c r="E2198" s="12"/>
      <c r="F2198" s="12"/>
      <c r="G2198" s="12"/>
      <c r="H2198" s="12"/>
      <c r="I2198" s="12"/>
      <c r="J2198" s="12"/>
      <c r="K2198" s="12"/>
      <c r="L2198" s="12"/>
      <c r="M2198" s="49"/>
      <c r="N2198" s="49"/>
      <c r="O2198" s="12"/>
      <c r="P2198" s="12"/>
      <c r="Q2198" s="12"/>
      <c r="R2198" s="12"/>
      <c r="S2198" s="12"/>
    </row>
    <row r="2199" spans="1:19" s="1" customFormat="1" x14ac:dyDescent="0.4">
      <c r="A2199" s="12"/>
      <c r="B2199" s="12"/>
      <c r="C2199" s="42"/>
      <c r="D2199" s="12"/>
      <c r="E2199" s="12"/>
      <c r="F2199" s="12"/>
      <c r="G2199" s="12"/>
      <c r="H2199" s="12"/>
      <c r="I2199" s="12"/>
      <c r="J2199" s="12"/>
      <c r="K2199" s="12"/>
      <c r="L2199" s="12"/>
      <c r="M2199" s="49"/>
      <c r="N2199" s="49"/>
      <c r="O2199" s="12"/>
      <c r="P2199" s="12"/>
      <c r="Q2199" s="12"/>
      <c r="R2199" s="12"/>
      <c r="S2199" s="12"/>
    </row>
    <row r="2200" spans="1:19" s="1" customFormat="1" x14ac:dyDescent="0.4">
      <c r="A2200" s="12"/>
      <c r="B2200" s="12"/>
      <c r="C2200" s="42"/>
      <c r="D2200" s="12"/>
      <c r="E2200" s="12"/>
      <c r="F2200" s="12"/>
      <c r="G2200" s="12"/>
      <c r="H2200" s="12"/>
      <c r="I2200" s="12"/>
      <c r="J2200" s="12"/>
      <c r="K2200" s="12"/>
      <c r="L2200" s="12"/>
      <c r="M2200" s="49"/>
      <c r="N2200" s="49"/>
      <c r="O2200" s="12"/>
      <c r="P2200" s="12"/>
      <c r="Q2200" s="12"/>
      <c r="R2200" s="12"/>
      <c r="S2200" s="12"/>
    </row>
    <row r="2201" spans="1:19" s="1" customFormat="1" x14ac:dyDescent="0.4">
      <c r="A2201" s="12"/>
      <c r="B2201" s="12"/>
      <c r="C2201" s="42"/>
      <c r="D2201" s="12"/>
      <c r="E2201" s="12"/>
      <c r="F2201" s="12"/>
      <c r="G2201" s="12"/>
      <c r="H2201" s="12"/>
      <c r="I2201" s="12"/>
      <c r="J2201" s="12"/>
      <c r="K2201" s="12"/>
      <c r="L2201" s="12"/>
      <c r="M2201" s="49"/>
      <c r="N2201" s="49"/>
      <c r="O2201" s="12"/>
      <c r="P2201" s="12"/>
      <c r="Q2201" s="12"/>
      <c r="R2201" s="12"/>
      <c r="S2201" s="12"/>
    </row>
    <row r="2202" spans="1:19" s="1" customFormat="1" x14ac:dyDescent="0.4">
      <c r="A2202" s="12"/>
      <c r="B2202" s="12"/>
      <c r="C2202" s="42"/>
      <c r="D2202" s="12"/>
      <c r="E2202" s="12"/>
      <c r="F2202" s="12"/>
      <c r="G2202" s="12"/>
      <c r="H2202" s="12"/>
      <c r="I2202" s="12"/>
      <c r="J2202" s="12"/>
      <c r="K2202" s="12"/>
      <c r="L2202" s="12"/>
      <c r="M2202" s="49"/>
      <c r="N2202" s="49"/>
      <c r="O2202" s="12"/>
      <c r="P2202" s="12"/>
      <c r="Q2202" s="12"/>
      <c r="R2202" s="12"/>
      <c r="S2202" s="12"/>
    </row>
    <row r="2203" spans="1:19" s="1" customFormat="1" x14ac:dyDescent="0.4">
      <c r="A2203" s="12"/>
      <c r="B2203" s="12"/>
      <c r="C2203" s="42"/>
      <c r="D2203" s="12"/>
      <c r="E2203" s="12"/>
      <c r="F2203" s="12"/>
      <c r="G2203" s="12"/>
      <c r="H2203" s="12"/>
      <c r="I2203" s="12"/>
      <c r="J2203" s="12"/>
      <c r="K2203" s="12"/>
      <c r="L2203" s="12"/>
      <c r="M2203" s="49"/>
      <c r="N2203" s="49"/>
      <c r="O2203" s="12"/>
      <c r="P2203" s="12"/>
      <c r="Q2203" s="12"/>
      <c r="R2203" s="12"/>
      <c r="S2203" s="12"/>
    </row>
    <row r="2204" spans="1:19" s="1" customFormat="1" x14ac:dyDescent="0.4">
      <c r="A2204" s="12"/>
      <c r="B2204" s="12"/>
      <c r="C2204" s="42"/>
      <c r="D2204" s="12"/>
      <c r="E2204" s="12"/>
      <c r="F2204" s="12"/>
      <c r="G2204" s="12"/>
      <c r="H2204" s="12"/>
      <c r="I2204" s="12"/>
      <c r="J2204" s="12"/>
      <c r="K2204" s="12"/>
      <c r="L2204" s="12"/>
      <c r="M2204" s="49"/>
      <c r="N2204" s="49"/>
      <c r="O2204" s="12"/>
      <c r="P2204" s="12"/>
      <c r="Q2204" s="12"/>
      <c r="R2204" s="12"/>
      <c r="S2204" s="12"/>
    </row>
    <row r="2205" spans="1:19" s="1" customFormat="1" x14ac:dyDescent="0.4">
      <c r="A2205" s="12"/>
      <c r="B2205" s="12"/>
      <c r="C2205" s="42"/>
      <c r="D2205" s="12"/>
      <c r="E2205" s="12"/>
      <c r="F2205" s="12"/>
      <c r="G2205" s="12"/>
      <c r="H2205" s="12"/>
      <c r="I2205" s="12"/>
      <c r="J2205" s="12"/>
      <c r="K2205" s="12"/>
      <c r="L2205" s="12"/>
      <c r="M2205" s="49"/>
      <c r="N2205" s="49"/>
      <c r="O2205" s="12"/>
      <c r="P2205" s="12"/>
      <c r="Q2205" s="12"/>
      <c r="R2205" s="12"/>
      <c r="S2205" s="12"/>
    </row>
    <row r="2206" spans="1:19" s="1" customFormat="1" x14ac:dyDescent="0.4">
      <c r="A2206" s="12"/>
      <c r="B2206" s="12"/>
      <c r="C2206" s="42"/>
      <c r="D2206" s="12"/>
      <c r="E2206" s="12"/>
      <c r="F2206" s="12"/>
      <c r="G2206" s="12"/>
      <c r="H2206" s="12"/>
      <c r="I2206" s="12"/>
      <c r="J2206" s="12"/>
      <c r="K2206" s="12"/>
      <c r="L2206" s="12"/>
      <c r="M2206" s="49"/>
      <c r="N2206" s="49"/>
      <c r="O2206" s="12"/>
      <c r="P2206" s="12"/>
      <c r="Q2206" s="12"/>
      <c r="R2206" s="12"/>
      <c r="S2206" s="12"/>
    </row>
    <row r="2207" spans="1:19" s="1" customFormat="1" x14ac:dyDescent="0.4">
      <c r="A2207" s="12"/>
      <c r="B2207" s="12"/>
      <c r="C2207" s="42"/>
      <c r="D2207" s="12"/>
      <c r="E2207" s="12"/>
      <c r="F2207" s="12"/>
      <c r="G2207" s="12"/>
      <c r="H2207" s="12"/>
      <c r="I2207" s="12"/>
      <c r="J2207" s="12"/>
      <c r="K2207" s="12"/>
      <c r="L2207" s="12"/>
      <c r="M2207" s="49"/>
      <c r="N2207" s="49"/>
      <c r="O2207" s="12"/>
      <c r="P2207" s="12"/>
      <c r="Q2207" s="12"/>
      <c r="R2207" s="12"/>
      <c r="S2207" s="12"/>
    </row>
    <row r="2208" spans="1:19" s="1" customFormat="1" x14ac:dyDescent="0.4">
      <c r="A2208" s="12"/>
      <c r="B2208" s="12"/>
      <c r="C2208" s="42"/>
      <c r="D2208" s="12"/>
      <c r="E2208" s="12"/>
      <c r="F2208" s="12"/>
      <c r="G2208" s="12"/>
      <c r="H2208" s="12"/>
      <c r="I2208" s="12"/>
      <c r="J2208" s="12"/>
      <c r="K2208" s="12"/>
      <c r="L2208" s="12"/>
      <c r="M2208" s="49"/>
      <c r="N2208" s="49"/>
      <c r="O2208" s="12"/>
      <c r="P2208" s="12"/>
      <c r="Q2208" s="12"/>
      <c r="R2208" s="12"/>
      <c r="S2208" s="12"/>
    </row>
    <row r="2209" spans="1:19" s="1" customFormat="1" x14ac:dyDescent="0.4">
      <c r="A2209" s="12"/>
      <c r="B2209" s="12"/>
      <c r="C2209" s="42"/>
      <c r="D2209" s="12"/>
      <c r="E2209" s="12"/>
      <c r="F2209" s="12"/>
      <c r="G2209" s="12"/>
      <c r="H2209" s="12"/>
      <c r="I2209" s="12"/>
      <c r="J2209" s="12"/>
      <c r="K2209" s="12"/>
      <c r="L2209" s="12"/>
      <c r="M2209" s="49"/>
      <c r="N2209" s="49"/>
      <c r="O2209" s="12"/>
      <c r="P2209" s="12"/>
      <c r="Q2209" s="12"/>
      <c r="R2209" s="12"/>
      <c r="S2209" s="12"/>
    </row>
    <row r="2210" spans="1:19" s="1" customFormat="1" x14ac:dyDescent="0.4">
      <c r="A2210" s="12"/>
      <c r="B2210" s="12"/>
      <c r="C2210" s="42"/>
      <c r="D2210" s="12"/>
      <c r="E2210" s="12"/>
      <c r="F2210" s="12"/>
      <c r="G2210" s="12"/>
      <c r="H2210" s="12"/>
      <c r="I2210" s="12"/>
      <c r="J2210" s="12"/>
      <c r="K2210" s="12"/>
      <c r="L2210" s="12"/>
      <c r="M2210" s="49"/>
      <c r="N2210" s="49"/>
      <c r="O2210" s="12"/>
      <c r="P2210" s="12"/>
      <c r="Q2210" s="12"/>
      <c r="R2210" s="12"/>
      <c r="S2210" s="12"/>
    </row>
    <row r="2211" spans="1:19" s="1" customFormat="1" x14ac:dyDescent="0.4">
      <c r="A2211" s="12"/>
      <c r="B2211" s="12"/>
      <c r="C2211" s="42"/>
      <c r="D2211" s="12"/>
      <c r="E2211" s="12"/>
      <c r="F2211" s="12"/>
      <c r="G2211" s="12"/>
      <c r="H2211" s="12"/>
      <c r="I2211" s="12"/>
      <c r="J2211" s="12"/>
      <c r="K2211" s="12"/>
      <c r="L2211" s="12"/>
      <c r="M2211" s="49"/>
      <c r="N2211" s="49"/>
      <c r="O2211" s="12"/>
      <c r="P2211" s="12"/>
      <c r="Q2211" s="12"/>
      <c r="R2211" s="12"/>
      <c r="S2211" s="12"/>
    </row>
    <row r="2212" spans="1:19" s="1" customFormat="1" x14ac:dyDescent="0.4">
      <c r="A2212" s="12"/>
      <c r="B2212" s="12"/>
      <c r="C2212" s="42"/>
      <c r="D2212" s="12"/>
      <c r="E2212" s="12"/>
      <c r="F2212" s="12"/>
      <c r="G2212" s="12"/>
      <c r="H2212" s="12"/>
      <c r="I2212" s="12"/>
      <c r="J2212" s="12"/>
      <c r="K2212" s="12"/>
      <c r="L2212" s="12"/>
      <c r="M2212" s="49"/>
      <c r="N2212" s="49"/>
      <c r="O2212" s="12"/>
      <c r="P2212" s="12"/>
      <c r="Q2212" s="12"/>
      <c r="R2212" s="12"/>
      <c r="S2212" s="12"/>
    </row>
    <row r="2213" spans="1:19" s="1" customFormat="1" x14ac:dyDescent="0.4">
      <c r="A2213" s="12"/>
      <c r="B2213" s="12"/>
      <c r="C2213" s="42"/>
      <c r="D2213" s="12"/>
      <c r="E2213" s="12"/>
      <c r="F2213" s="12"/>
      <c r="G2213" s="12"/>
      <c r="H2213" s="12"/>
      <c r="I2213" s="12"/>
      <c r="J2213" s="12"/>
      <c r="K2213" s="12"/>
      <c r="L2213" s="12"/>
      <c r="M2213" s="49"/>
      <c r="N2213" s="49"/>
      <c r="O2213" s="12"/>
      <c r="P2213" s="12"/>
      <c r="Q2213" s="12"/>
      <c r="R2213" s="12"/>
      <c r="S2213" s="12"/>
    </row>
    <row r="2214" spans="1:19" s="1" customFormat="1" x14ac:dyDescent="0.4">
      <c r="A2214" s="12"/>
      <c r="B2214" s="12"/>
      <c r="C2214" s="42"/>
      <c r="D2214" s="12"/>
      <c r="E2214" s="12"/>
      <c r="F2214" s="12"/>
      <c r="G2214" s="12"/>
      <c r="H2214" s="12"/>
      <c r="I2214" s="12"/>
      <c r="J2214" s="12"/>
      <c r="K2214" s="12"/>
      <c r="L2214" s="12"/>
      <c r="M2214" s="49"/>
      <c r="N2214" s="49"/>
      <c r="O2214" s="12"/>
      <c r="P2214" s="12"/>
      <c r="Q2214" s="12"/>
      <c r="R2214" s="12"/>
      <c r="S2214" s="12"/>
    </row>
    <row r="2215" spans="1:19" s="1" customFormat="1" x14ac:dyDescent="0.4">
      <c r="A2215" s="12"/>
      <c r="B2215" s="12"/>
      <c r="C2215" s="42"/>
      <c r="D2215" s="12"/>
      <c r="E2215" s="12"/>
      <c r="F2215" s="12"/>
      <c r="G2215" s="12"/>
      <c r="H2215" s="12"/>
      <c r="I2215" s="12"/>
      <c r="J2215" s="12"/>
      <c r="K2215" s="12"/>
      <c r="L2215" s="12"/>
      <c r="M2215" s="49"/>
      <c r="N2215" s="49"/>
      <c r="O2215" s="12"/>
      <c r="P2215" s="12"/>
      <c r="Q2215" s="12"/>
      <c r="R2215" s="12"/>
      <c r="S2215" s="12"/>
    </row>
    <row r="2216" spans="1:19" s="1" customFormat="1" x14ac:dyDescent="0.4">
      <c r="A2216" s="12"/>
      <c r="B2216" s="12"/>
      <c r="C2216" s="42"/>
      <c r="D2216" s="12"/>
      <c r="E2216" s="12"/>
      <c r="F2216" s="12"/>
      <c r="G2216" s="12"/>
      <c r="H2216" s="12"/>
      <c r="I2216" s="12"/>
      <c r="J2216" s="12"/>
      <c r="K2216" s="12"/>
      <c r="L2216" s="12"/>
      <c r="M2216" s="49"/>
      <c r="N2216" s="49"/>
      <c r="O2216" s="12"/>
      <c r="P2216" s="12"/>
      <c r="Q2216" s="12"/>
      <c r="R2216" s="12"/>
      <c r="S2216" s="12"/>
    </row>
    <row r="2217" spans="1:19" s="1" customFormat="1" x14ac:dyDescent="0.4">
      <c r="A2217" s="12"/>
      <c r="B2217" s="12"/>
      <c r="C2217" s="42"/>
      <c r="D2217" s="12"/>
      <c r="E2217" s="12"/>
      <c r="F2217" s="12"/>
      <c r="G2217" s="12"/>
      <c r="H2217" s="12"/>
      <c r="I2217" s="12"/>
      <c r="J2217" s="12"/>
      <c r="K2217" s="12"/>
      <c r="L2217" s="12"/>
      <c r="M2217" s="49"/>
      <c r="N2217" s="49"/>
      <c r="O2217" s="12"/>
      <c r="P2217" s="12"/>
      <c r="Q2217" s="12"/>
      <c r="R2217" s="12"/>
      <c r="S2217" s="12"/>
    </row>
    <row r="2218" spans="1:19" s="1" customFormat="1" x14ac:dyDescent="0.4">
      <c r="A2218" s="12"/>
      <c r="B2218" s="12"/>
      <c r="C2218" s="42"/>
      <c r="D2218" s="12"/>
      <c r="E2218" s="12"/>
      <c r="F2218" s="12"/>
      <c r="G2218" s="12"/>
      <c r="H2218" s="12"/>
      <c r="I2218" s="12"/>
      <c r="J2218" s="12"/>
      <c r="K2218" s="12"/>
      <c r="L2218" s="12"/>
      <c r="M2218" s="49"/>
      <c r="N2218" s="49"/>
      <c r="O2218" s="12"/>
      <c r="P2218" s="12"/>
      <c r="Q2218" s="12"/>
      <c r="R2218" s="12"/>
      <c r="S2218" s="12"/>
    </row>
    <row r="2219" spans="1:19" s="1" customFormat="1" x14ac:dyDescent="0.4">
      <c r="A2219" s="12"/>
      <c r="B2219" s="12"/>
      <c r="C2219" s="42"/>
      <c r="D2219" s="12"/>
      <c r="E2219" s="12"/>
      <c r="F2219" s="12"/>
      <c r="G2219" s="12"/>
      <c r="H2219" s="12"/>
      <c r="I2219" s="12"/>
      <c r="J2219" s="12"/>
      <c r="K2219" s="12"/>
      <c r="L2219" s="12"/>
      <c r="M2219" s="49"/>
      <c r="N2219" s="49"/>
      <c r="O2219" s="12"/>
      <c r="P2219" s="12"/>
      <c r="Q2219" s="12"/>
      <c r="R2219" s="12"/>
      <c r="S2219" s="12"/>
    </row>
    <row r="2220" spans="1:19" s="1" customFormat="1" x14ac:dyDescent="0.4">
      <c r="A2220" s="12"/>
      <c r="B2220" s="12"/>
      <c r="C2220" s="42"/>
      <c r="D2220" s="12"/>
      <c r="E2220" s="12"/>
      <c r="F2220" s="12"/>
      <c r="G2220" s="12"/>
      <c r="H2220" s="12"/>
      <c r="I2220" s="12"/>
      <c r="J2220" s="12"/>
      <c r="K2220" s="12"/>
      <c r="L2220" s="12"/>
      <c r="M2220" s="49"/>
      <c r="N2220" s="49"/>
      <c r="O2220" s="12"/>
      <c r="P2220" s="12"/>
      <c r="Q2220" s="12"/>
      <c r="R2220" s="12"/>
      <c r="S2220" s="12"/>
    </row>
    <row r="2221" spans="1:19" s="1" customFormat="1" x14ac:dyDescent="0.4">
      <c r="A2221" s="12"/>
      <c r="B2221" s="12"/>
      <c r="C2221" s="42"/>
      <c r="D2221" s="12"/>
      <c r="E2221" s="12"/>
      <c r="F2221" s="12"/>
      <c r="G2221" s="12"/>
      <c r="H2221" s="12"/>
      <c r="I2221" s="12"/>
      <c r="J2221" s="12"/>
      <c r="K2221" s="12"/>
      <c r="L2221" s="12"/>
      <c r="M2221" s="49"/>
      <c r="N2221" s="49"/>
      <c r="O2221" s="12"/>
      <c r="P2221" s="12"/>
      <c r="Q2221" s="12"/>
      <c r="R2221" s="12"/>
      <c r="S2221" s="12"/>
    </row>
    <row r="2222" spans="1:19" s="1" customFormat="1" x14ac:dyDescent="0.4">
      <c r="A2222" s="12"/>
      <c r="B2222" s="12"/>
      <c r="C2222" s="42"/>
      <c r="D2222" s="12"/>
      <c r="E2222" s="12"/>
      <c r="F2222" s="12"/>
      <c r="G2222" s="12"/>
      <c r="H2222" s="12"/>
      <c r="I2222" s="12"/>
      <c r="J2222" s="12"/>
      <c r="K2222" s="12"/>
      <c r="L2222" s="12"/>
      <c r="M2222" s="49"/>
      <c r="N2222" s="49"/>
      <c r="O2222" s="12"/>
      <c r="P2222" s="12"/>
      <c r="Q2222" s="12"/>
      <c r="R2222" s="12"/>
      <c r="S2222" s="12"/>
    </row>
    <row r="2223" spans="1:19" s="1" customFormat="1" x14ac:dyDescent="0.4">
      <c r="A2223" s="12"/>
      <c r="B2223" s="12"/>
      <c r="C2223" s="42"/>
      <c r="D2223" s="12"/>
      <c r="E2223" s="12"/>
      <c r="F2223" s="12"/>
      <c r="G2223" s="12"/>
      <c r="H2223" s="12"/>
      <c r="I2223" s="12"/>
      <c r="J2223" s="12"/>
      <c r="K2223" s="12"/>
      <c r="L2223" s="12"/>
      <c r="M2223" s="49"/>
      <c r="N2223" s="49"/>
      <c r="O2223" s="12"/>
      <c r="P2223" s="12"/>
      <c r="Q2223" s="12"/>
      <c r="R2223" s="12"/>
      <c r="S2223" s="12"/>
    </row>
    <row r="2224" spans="1:19" s="1" customFormat="1" x14ac:dyDescent="0.4">
      <c r="A2224" s="12"/>
      <c r="B2224" s="12"/>
      <c r="C2224" s="42"/>
      <c r="D2224" s="12"/>
      <c r="E2224" s="12"/>
      <c r="F2224" s="12"/>
      <c r="G2224" s="12"/>
      <c r="H2224" s="12"/>
      <c r="I2224" s="12"/>
      <c r="J2224" s="12"/>
      <c r="K2224" s="12"/>
      <c r="L2224" s="12"/>
      <c r="M2224" s="49"/>
      <c r="N2224" s="49"/>
      <c r="O2224" s="12"/>
      <c r="P2224" s="12"/>
      <c r="Q2224" s="12"/>
      <c r="R2224" s="12"/>
      <c r="S2224" s="12"/>
    </row>
    <row r="2225" spans="1:19" s="1" customFormat="1" x14ac:dyDescent="0.4">
      <c r="A2225" s="12"/>
      <c r="B2225" s="12"/>
      <c r="C2225" s="42"/>
      <c r="D2225" s="12"/>
      <c r="E2225" s="12"/>
      <c r="F2225" s="12"/>
      <c r="G2225" s="12"/>
      <c r="H2225" s="12"/>
      <c r="I2225" s="12"/>
      <c r="J2225" s="12"/>
      <c r="K2225" s="12"/>
      <c r="L2225" s="12"/>
      <c r="M2225" s="49"/>
      <c r="N2225" s="49"/>
      <c r="O2225" s="12"/>
      <c r="P2225" s="12"/>
      <c r="Q2225" s="12"/>
      <c r="R2225" s="12"/>
      <c r="S2225" s="12"/>
    </row>
    <row r="2226" spans="1:19" s="1" customFormat="1" x14ac:dyDescent="0.4">
      <c r="A2226" s="12"/>
      <c r="B2226" s="12"/>
      <c r="C2226" s="42"/>
      <c r="D2226" s="12"/>
      <c r="E2226" s="12"/>
      <c r="F2226" s="12"/>
      <c r="G2226" s="12"/>
      <c r="H2226" s="12"/>
      <c r="I2226" s="12"/>
      <c r="J2226" s="12"/>
      <c r="K2226" s="12"/>
      <c r="L2226" s="12"/>
      <c r="M2226" s="49"/>
      <c r="N2226" s="49"/>
      <c r="O2226" s="12"/>
      <c r="P2226" s="12"/>
      <c r="Q2226" s="12"/>
      <c r="R2226" s="12"/>
      <c r="S2226" s="12"/>
    </row>
    <row r="2227" spans="1:19" s="1" customFormat="1" x14ac:dyDescent="0.4">
      <c r="A2227" s="12"/>
      <c r="B2227" s="12"/>
      <c r="C2227" s="42"/>
      <c r="D2227" s="12"/>
      <c r="E2227" s="12"/>
      <c r="F2227" s="12"/>
      <c r="G2227" s="12"/>
      <c r="H2227" s="12"/>
      <c r="I2227" s="12"/>
      <c r="J2227" s="12"/>
      <c r="K2227" s="12"/>
      <c r="L2227" s="12"/>
      <c r="M2227" s="49"/>
      <c r="N2227" s="49"/>
      <c r="O2227" s="12"/>
      <c r="P2227" s="12"/>
      <c r="Q2227" s="12"/>
      <c r="R2227" s="12"/>
      <c r="S2227" s="12"/>
    </row>
    <row r="2228" spans="1:19" s="1" customFormat="1" x14ac:dyDescent="0.4">
      <c r="A2228" s="12"/>
      <c r="B2228" s="12"/>
      <c r="C2228" s="42"/>
      <c r="D2228" s="12"/>
      <c r="E2228" s="12"/>
      <c r="F2228" s="12"/>
      <c r="G2228" s="12"/>
      <c r="H2228" s="12"/>
      <c r="I2228" s="12"/>
      <c r="J2228" s="12"/>
      <c r="K2228" s="12"/>
      <c r="L2228" s="12"/>
      <c r="M2228" s="49"/>
      <c r="N2228" s="49"/>
      <c r="O2228" s="12"/>
      <c r="P2228" s="12"/>
      <c r="Q2228" s="12"/>
      <c r="R2228" s="12"/>
      <c r="S2228" s="12"/>
    </row>
    <row r="2229" spans="1:19" s="1" customFormat="1" x14ac:dyDescent="0.4">
      <c r="A2229" s="12"/>
      <c r="B2229" s="12"/>
      <c r="C2229" s="42"/>
      <c r="D2229" s="12"/>
      <c r="E2229" s="12"/>
      <c r="F2229" s="12"/>
      <c r="G2229" s="12"/>
      <c r="H2229" s="12"/>
      <c r="I2229" s="12"/>
      <c r="J2229" s="12"/>
      <c r="K2229" s="12"/>
      <c r="L2229" s="12"/>
      <c r="M2229" s="49"/>
      <c r="N2229" s="49"/>
      <c r="O2229" s="12"/>
      <c r="P2229" s="12"/>
      <c r="Q2229" s="12"/>
      <c r="R2229" s="12"/>
      <c r="S2229" s="12"/>
    </row>
    <row r="2230" spans="1:19" s="1" customFormat="1" x14ac:dyDescent="0.4">
      <c r="A2230" s="12"/>
      <c r="B2230" s="12"/>
      <c r="C2230" s="42"/>
      <c r="D2230" s="12"/>
      <c r="E2230" s="12"/>
      <c r="F2230" s="12"/>
      <c r="G2230" s="12"/>
      <c r="H2230" s="12"/>
      <c r="I2230" s="12"/>
      <c r="J2230" s="12"/>
      <c r="K2230" s="12"/>
      <c r="L2230" s="12"/>
      <c r="M2230" s="49"/>
      <c r="N2230" s="49"/>
      <c r="O2230" s="12"/>
      <c r="P2230" s="12"/>
      <c r="Q2230" s="12"/>
      <c r="R2230" s="12"/>
      <c r="S2230" s="12"/>
    </row>
    <row r="2231" spans="1:19" s="1" customFormat="1" x14ac:dyDescent="0.4">
      <c r="A2231" s="12"/>
      <c r="B2231" s="12"/>
      <c r="C2231" s="42"/>
      <c r="D2231" s="12"/>
      <c r="E2231" s="12"/>
      <c r="F2231" s="12"/>
      <c r="G2231" s="12"/>
      <c r="H2231" s="12"/>
      <c r="I2231" s="12"/>
      <c r="J2231" s="12"/>
      <c r="K2231" s="12"/>
      <c r="L2231" s="12"/>
      <c r="M2231" s="49"/>
      <c r="N2231" s="49"/>
      <c r="O2231" s="12"/>
      <c r="P2231" s="12"/>
      <c r="Q2231" s="12"/>
      <c r="R2231" s="12"/>
      <c r="S2231" s="12"/>
    </row>
    <row r="2232" spans="1:19" s="1" customFormat="1" x14ac:dyDescent="0.4">
      <c r="A2232" s="12"/>
      <c r="B2232" s="12"/>
      <c r="C2232" s="42"/>
      <c r="D2232" s="12"/>
      <c r="E2232" s="12"/>
      <c r="F2232" s="12"/>
      <c r="G2232" s="12"/>
      <c r="H2232" s="12"/>
      <c r="I2232" s="12"/>
      <c r="J2232" s="12"/>
      <c r="K2232" s="12"/>
      <c r="L2232" s="12"/>
      <c r="M2232" s="49"/>
      <c r="N2232" s="49"/>
      <c r="O2232" s="12"/>
      <c r="P2232" s="12"/>
      <c r="Q2232" s="12"/>
      <c r="R2232" s="12"/>
      <c r="S2232" s="12"/>
    </row>
    <row r="2233" spans="1:19" s="1" customFormat="1" x14ac:dyDescent="0.4">
      <c r="A2233" s="12"/>
      <c r="B2233" s="12"/>
      <c r="C2233" s="42"/>
      <c r="D2233" s="12"/>
      <c r="E2233" s="12"/>
      <c r="F2233" s="12"/>
      <c r="G2233" s="12"/>
      <c r="H2233" s="12"/>
      <c r="I2233" s="12"/>
      <c r="J2233" s="12"/>
      <c r="K2233" s="12"/>
      <c r="L2233" s="12"/>
      <c r="M2233" s="49"/>
      <c r="N2233" s="49"/>
      <c r="O2233" s="12"/>
      <c r="P2233" s="12"/>
      <c r="Q2233" s="12"/>
      <c r="R2233" s="12"/>
      <c r="S2233" s="12"/>
    </row>
    <row r="2234" spans="1:19" s="1" customFormat="1" x14ac:dyDescent="0.4">
      <c r="A2234" s="12"/>
      <c r="B2234" s="12"/>
      <c r="C2234" s="42"/>
      <c r="D2234" s="12"/>
      <c r="E2234" s="12"/>
      <c r="F2234" s="12"/>
      <c r="G2234" s="12"/>
      <c r="H2234" s="12"/>
      <c r="I2234" s="12"/>
      <c r="J2234" s="12"/>
      <c r="K2234" s="12"/>
      <c r="L2234" s="12"/>
      <c r="M2234" s="49"/>
      <c r="N2234" s="49"/>
      <c r="O2234" s="12"/>
      <c r="P2234" s="12"/>
      <c r="Q2234" s="12"/>
      <c r="R2234" s="12"/>
      <c r="S2234" s="12"/>
    </row>
    <row r="2235" spans="1:19" s="1" customFormat="1" x14ac:dyDescent="0.4">
      <c r="A2235" s="12"/>
      <c r="B2235" s="12"/>
      <c r="C2235" s="42"/>
      <c r="D2235" s="12"/>
      <c r="E2235" s="12"/>
      <c r="F2235" s="12"/>
      <c r="G2235" s="12"/>
      <c r="H2235" s="12"/>
      <c r="I2235" s="12"/>
      <c r="J2235" s="12"/>
      <c r="K2235" s="12"/>
      <c r="L2235" s="12"/>
      <c r="M2235" s="49"/>
      <c r="N2235" s="49"/>
      <c r="O2235" s="12"/>
      <c r="P2235" s="12"/>
      <c r="Q2235" s="12"/>
      <c r="R2235" s="12"/>
      <c r="S2235" s="12"/>
    </row>
    <row r="2236" spans="1:19" s="1" customFormat="1" x14ac:dyDescent="0.4">
      <c r="A2236" s="12"/>
      <c r="B2236" s="12"/>
      <c r="C2236" s="42"/>
      <c r="D2236" s="12"/>
      <c r="E2236" s="12"/>
      <c r="F2236" s="12"/>
      <c r="G2236" s="12"/>
      <c r="H2236" s="12"/>
      <c r="I2236" s="12"/>
      <c r="J2236" s="12"/>
      <c r="K2236" s="12"/>
      <c r="L2236" s="12"/>
      <c r="M2236" s="49"/>
      <c r="N2236" s="49"/>
      <c r="O2236" s="12"/>
      <c r="P2236" s="12"/>
      <c r="Q2236" s="12"/>
      <c r="R2236" s="12"/>
      <c r="S2236" s="12"/>
    </row>
    <row r="2237" spans="1:19" s="1" customFormat="1" x14ac:dyDescent="0.4">
      <c r="A2237" s="12"/>
      <c r="B2237" s="12"/>
      <c r="C2237" s="42"/>
      <c r="D2237" s="12"/>
      <c r="E2237" s="12"/>
      <c r="F2237" s="12"/>
      <c r="G2237" s="12"/>
      <c r="H2237" s="12"/>
      <c r="I2237" s="12"/>
      <c r="J2237" s="12"/>
      <c r="K2237" s="12"/>
      <c r="L2237" s="12"/>
      <c r="M2237" s="49"/>
      <c r="N2237" s="49"/>
      <c r="O2237" s="12"/>
      <c r="P2237" s="12"/>
      <c r="Q2237" s="12"/>
      <c r="R2237" s="12"/>
      <c r="S2237" s="12"/>
    </row>
    <row r="2238" spans="1:19" s="1" customFormat="1" x14ac:dyDescent="0.4">
      <c r="A2238" s="12"/>
      <c r="B2238" s="12"/>
      <c r="C2238" s="42"/>
      <c r="D2238" s="12"/>
      <c r="E2238" s="12"/>
      <c r="F2238" s="12"/>
      <c r="G2238" s="12"/>
      <c r="H2238" s="12"/>
      <c r="I2238" s="12"/>
      <c r="J2238" s="12"/>
      <c r="K2238" s="12"/>
      <c r="L2238" s="12"/>
      <c r="M2238" s="49"/>
      <c r="N2238" s="49"/>
      <c r="O2238" s="12"/>
      <c r="P2238" s="12"/>
      <c r="Q2238" s="12"/>
      <c r="R2238" s="12"/>
      <c r="S2238" s="12"/>
    </row>
    <row r="2239" spans="1:19" s="1" customFormat="1" x14ac:dyDescent="0.4">
      <c r="A2239" s="12"/>
      <c r="B2239" s="12"/>
      <c r="C2239" s="42"/>
      <c r="D2239" s="12"/>
      <c r="E2239" s="12"/>
      <c r="F2239" s="12"/>
      <c r="G2239" s="12"/>
      <c r="H2239" s="12"/>
      <c r="I2239" s="12"/>
      <c r="J2239" s="12"/>
      <c r="K2239" s="12"/>
      <c r="L2239" s="12"/>
      <c r="M2239" s="49"/>
      <c r="N2239" s="49"/>
      <c r="O2239" s="12"/>
      <c r="P2239" s="12"/>
      <c r="Q2239" s="12"/>
      <c r="R2239" s="12"/>
      <c r="S2239" s="12"/>
    </row>
    <row r="2240" spans="1:19" s="1" customFormat="1" x14ac:dyDescent="0.4">
      <c r="A2240" s="12"/>
      <c r="B2240" s="12"/>
      <c r="C2240" s="42"/>
      <c r="D2240" s="12"/>
      <c r="E2240" s="12"/>
      <c r="F2240" s="12"/>
      <c r="G2240" s="12"/>
      <c r="H2240" s="12"/>
      <c r="I2240" s="12"/>
      <c r="J2240" s="12"/>
      <c r="K2240" s="12"/>
      <c r="L2240" s="12"/>
      <c r="M2240" s="49"/>
      <c r="N2240" s="49"/>
      <c r="O2240" s="12"/>
      <c r="P2240" s="12"/>
      <c r="Q2240" s="12"/>
      <c r="R2240" s="12"/>
      <c r="S2240" s="12"/>
    </row>
    <row r="2241" spans="1:19" s="1" customFormat="1" x14ac:dyDescent="0.4">
      <c r="A2241" s="12"/>
      <c r="B2241" s="12"/>
      <c r="C2241" s="42"/>
      <c r="D2241" s="12"/>
      <c r="E2241" s="12"/>
      <c r="F2241" s="12"/>
      <c r="G2241" s="12"/>
      <c r="H2241" s="12"/>
      <c r="I2241" s="12"/>
      <c r="J2241" s="12"/>
      <c r="K2241" s="12"/>
      <c r="L2241" s="12"/>
      <c r="M2241" s="49"/>
      <c r="N2241" s="49"/>
      <c r="O2241" s="12"/>
      <c r="P2241" s="12"/>
      <c r="Q2241" s="12"/>
      <c r="R2241" s="12"/>
      <c r="S2241" s="12"/>
    </row>
    <row r="2242" spans="1:19" s="1" customFormat="1" x14ac:dyDescent="0.4">
      <c r="A2242" s="12"/>
      <c r="B2242" s="12"/>
      <c r="C2242" s="42"/>
      <c r="D2242" s="12"/>
      <c r="E2242" s="12"/>
      <c r="F2242" s="12"/>
      <c r="G2242" s="12"/>
      <c r="H2242" s="12"/>
      <c r="I2242" s="12"/>
      <c r="J2242" s="12"/>
      <c r="K2242" s="12"/>
      <c r="L2242" s="12"/>
      <c r="M2242" s="49"/>
      <c r="N2242" s="49"/>
      <c r="O2242" s="12"/>
      <c r="P2242" s="12"/>
      <c r="Q2242" s="12"/>
      <c r="R2242" s="12"/>
      <c r="S2242" s="12"/>
    </row>
    <row r="2243" spans="1:19" s="1" customFormat="1" x14ac:dyDescent="0.4">
      <c r="A2243" s="12"/>
      <c r="B2243" s="12"/>
      <c r="C2243" s="42"/>
      <c r="D2243" s="12"/>
      <c r="E2243" s="12"/>
      <c r="F2243" s="12"/>
      <c r="G2243" s="12"/>
      <c r="H2243" s="12"/>
      <c r="I2243" s="12"/>
      <c r="J2243" s="12"/>
      <c r="K2243" s="12"/>
      <c r="L2243" s="12"/>
      <c r="M2243" s="49"/>
      <c r="N2243" s="49"/>
      <c r="O2243" s="12"/>
      <c r="P2243" s="12"/>
      <c r="Q2243" s="12"/>
      <c r="R2243" s="12"/>
      <c r="S2243" s="12"/>
    </row>
    <row r="2244" spans="1:19" s="1" customFormat="1" x14ac:dyDescent="0.4">
      <c r="A2244" s="12"/>
      <c r="B2244" s="12"/>
      <c r="C2244" s="42"/>
      <c r="D2244" s="12"/>
      <c r="E2244" s="12"/>
      <c r="F2244" s="12"/>
      <c r="G2244" s="12"/>
      <c r="H2244" s="12"/>
      <c r="I2244" s="12"/>
      <c r="J2244" s="12"/>
      <c r="K2244" s="12"/>
      <c r="L2244" s="12"/>
      <c r="M2244" s="49"/>
      <c r="N2244" s="49"/>
      <c r="O2244" s="12"/>
      <c r="P2244" s="12"/>
      <c r="Q2244" s="12"/>
      <c r="R2244" s="12"/>
      <c r="S2244" s="12"/>
    </row>
    <row r="2245" spans="1:19" s="1" customFormat="1" x14ac:dyDescent="0.4">
      <c r="A2245" s="12"/>
      <c r="B2245" s="12"/>
      <c r="C2245" s="42"/>
      <c r="D2245" s="12"/>
      <c r="E2245" s="12"/>
      <c r="F2245" s="12"/>
      <c r="G2245" s="12"/>
      <c r="H2245" s="12"/>
      <c r="I2245" s="12"/>
      <c r="J2245" s="12"/>
      <c r="K2245" s="12"/>
      <c r="L2245" s="12"/>
      <c r="M2245" s="49"/>
      <c r="N2245" s="49"/>
      <c r="O2245" s="12"/>
      <c r="P2245" s="12"/>
      <c r="Q2245" s="12"/>
      <c r="R2245" s="12"/>
      <c r="S2245" s="12"/>
    </row>
    <row r="2246" spans="1:19" s="1" customFormat="1" x14ac:dyDescent="0.4">
      <c r="A2246" s="12"/>
      <c r="B2246" s="12"/>
      <c r="C2246" s="42"/>
      <c r="D2246" s="12"/>
      <c r="E2246" s="12"/>
      <c r="F2246" s="12"/>
      <c r="G2246" s="12"/>
      <c r="H2246" s="12"/>
      <c r="I2246" s="12"/>
      <c r="J2246" s="12"/>
      <c r="K2246" s="12"/>
      <c r="L2246" s="12"/>
      <c r="M2246" s="49"/>
      <c r="N2246" s="49"/>
      <c r="O2246" s="12"/>
      <c r="P2246" s="12"/>
      <c r="Q2246" s="12"/>
      <c r="R2246" s="12"/>
      <c r="S2246" s="12"/>
    </row>
    <row r="2247" spans="1:19" s="1" customFormat="1" x14ac:dyDescent="0.4">
      <c r="A2247" s="12"/>
      <c r="B2247" s="12"/>
      <c r="C2247" s="42"/>
      <c r="D2247" s="12"/>
      <c r="E2247" s="12"/>
      <c r="F2247" s="12"/>
      <c r="G2247" s="12"/>
      <c r="H2247" s="12"/>
      <c r="I2247" s="12"/>
      <c r="J2247" s="12"/>
      <c r="K2247" s="12"/>
      <c r="L2247" s="12"/>
      <c r="M2247" s="49"/>
      <c r="N2247" s="49"/>
      <c r="O2247" s="12"/>
      <c r="P2247" s="12"/>
      <c r="Q2247" s="12"/>
      <c r="R2247" s="12"/>
      <c r="S2247" s="12"/>
    </row>
    <row r="2248" spans="1:19" s="1" customFormat="1" x14ac:dyDescent="0.4">
      <c r="A2248" s="12"/>
      <c r="B2248" s="12"/>
      <c r="C2248" s="42"/>
      <c r="D2248" s="12"/>
      <c r="E2248" s="12"/>
      <c r="F2248" s="12"/>
      <c r="G2248" s="12"/>
      <c r="H2248" s="12"/>
      <c r="I2248" s="12"/>
      <c r="J2248" s="12"/>
      <c r="K2248" s="12"/>
      <c r="L2248" s="12"/>
      <c r="M2248" s="49"/>
      <c r="N2248" s="49"/>
      <c r="O2248" s="12"/>
      <c r="P2248" s="12"/>
      <c r="Q2248" s="12"/>
      <c r="R2248" s="12"/>
      <c r="S2248" s="12"/>
    </row>
    <row r="2249" spans="1:19" s="1" customFormat="1" x14ac:dyDescent="0.4">
      <c r="A2249" s="12"/>
      <c r="B2249" s="12"/>
      <c r="C2249" s="42"/>
      <c r="D2249" s="12"/>
      <c r="E2249" s="12"/>
      <c r="F2249" s="12"/>
      <c r="G2249" s="12"/>
      <c r="H2249" s="12"/>
      <c r="I2249" s="12"/>
      <c r="J2249" s="12"/>
      <c r="K2249" s="12"/>
      <c r="L2249" s="12"/>
      <c r="M2249" s="49"/>
      <c r="N2249" s="49"/>
      <c r="O2249" s="12"/>
      <c r="P2249" s="12"/>
      <c r="Q2249" s="12"/>
      <c r="R2249" s="12"/>
      <c r="S2249" s="12"/>
    </row>
    <row r="2250" spans="1:19" s="1" customFormat="1" x14ac:dyDescent="0.4">
      <c r="A2250" s="12"/>
      <c r="B2250" s="12"/>
      <c r="C2250" s="42"/>
      <c r="D2250" s="12"/>
      <c r="E2250" s="12"/>
      <c r="F2250" s="12"/>
      <c r="G2250" s="12"/>
      <c r="H2250" s="12"/>
      <c r="I2250" s="12"/>
      <c r="J2250" s="12"/>
      <c r="K2250" s="12"/>
      <c r="L2250" s="12"/>
      <c r="M2250" s="49"/>
      <c r="N2250" s="49"/>
      <c r="O2250" s="12"/>
      <c r="P2250" s="12"/>
      <c r="Q2250" s="12"/>
      <c r="R2250" s="12"/>
      <c r="S2250" s="12"/>
    </row>
    <row r="2251" spans="1:19" s="1" customFormat="1" x14ac:dyDescent="0.4">
      <c r="A2251" s="12"/>
      <c r="B2251" s="12"/>
      <c r="C2251" s="42"/>
      <c r="D2251" s="12"/>
      <c r="E2251" s="12"/>
      <c r="F2251" s="12"/>
      <c r="G2251" s="12"/>
      <c r="H2251" s="12"/>
      <c r="I2251" s="12"/>
      <c r="J2251" s="12"/>
      <c r="K2251" s="12"/>
      <c r="L2251" s="12"/>
      <c r="M2251" s="49"/>
      <c r="N2251" s="49"/>
      <c r="O2251" s="12"/>
      <c r="P2251" s="12"/>
      <c r="Q2251" s="12"/>
      <c r="R2251" s="12"/>
      <c r="S2251" s="12"/>
    </row>
    <row r="2252" spans="1:19" s="1" customFormat="1" x14ac:dyDescent="0.4">
      <c r="A2252" s="12"/>
      <c r="B2252" s="12"/>
      <c r="C2252" s="42"/>
      <c r="D2252" s="12"/>
      <c r="E2252" s="12"/>
      <c r="F2252" s="12"/>
      <c r="G2252" s="12"/>
      <c r="H2252" s="12"/>
      <c r="I2252" s="12"/>
      <c r="J2252" s="12"/>
      <c r="K2252" s="12"/>
      <c r="L2252" s="12"/>
      <c r="M2252" s="49"/>
      <c r="N2252" s="49"/>
      <c r="O2252" s="12"/>
      <c r="P2252" s="12"/>
      <c r="Q2252" s="12"/>
      <c r="R2252" s="12"/>
      <c r="S2252" s="12"/>
    </row>
    <row r="2253" spans="1:19" s="1" customFormat="1" x14ac:dyDescent="0.4">
      <c r="A2253" s="12"/>
      <c r="B2253" s="12"/>
      <c r="C2253" s="42"/>
      <c r="D2253" s="12"/>
      <c r="E2253" s="12"/>
      <c r="F2253" s="12"/>
      <c r="G2253" s="12"/>
      <c r="H2253" s="12"/>
      <c r="I2253" s="12"/>
      <c r="J2253" s="12"/>
      <c r="K2253" s="12"/>
      <c r="L2253" s="12"/>
      <c r="M2253" s="49"/>
      <c r="N2253" s="49"/>
      <c r="O2253" s="12"/>
      <c r="P2253" s="12"/>
      <c r="Q2253" s="12"/>
      <c r="R2253" s="12"/>
      <c r="S2253" s="12"/>
    </row>
    <row r="2254" spans="1:19" s="1" customFormat="1" x14ac:dyDescent="0.4">
      <c r="A2254" s="12"/>
      <c r="B2254" s="12"/>
      <c r="C2254" s="42"/>
      <c r="D2254" s="12"/>
      <c r="E2254" s="12"/>
      <c r="F2254" s="12"/>
      <c r="G2254" s="12"/>
      <c r="H2254" s="12"/>
      <c r="I2254" s="12"/>
      <c r="J2254" s="12"/>
      <c r="K2254" s="12"/>
      <c r="L2254" s="12"/>
      <c r="M2254" s="49"/>
      <c r="N2254" s="49"/>
      <c r="O2254" s="12"/>
      <c r="P2254" s="12"/>
      <c r="Q2254" s="12"/>
      <c r="R2254" s="12"/>
      <c r="S2254" s="12"/>
    </row>
    <row r="2255" spans="1:19" s="1" customFormat="1" x14ac:dyDescent="0.4">
      <c r="A2255" s="12"/>
      <c r="B2255" s="12"/>
      <c r="C2255" s="42"/>
      <c r="D2255" s="12"/>
      <c r="E2255" s="12"/>
      <c r="F2255" s="12"/>
      <c r="G2255" s="12"/>
      <c r="H2255" s="12"/>
      <c r="I2255" s="12"/>
      <c r="J2255" s="12"/>
      <c r="K2255" s="12"/>
      <c r="L2255" s="12"/>
      <c r="M2255" s="49"/>
      <c r="N2255" s="49"/>
      <c r="O2255" s="12"/>
      <c r="P2255" s="12"/>
      <c r="Q2255" s="12"/>
      <c r="R2255" s="12"/>
      <c r="S2255" s="12"/>
    </row>
    <row r="2256" spans="1:19" s="1" customFormat="1" x14ac:dyDescent="0.4">
      <c r="A2256" s="12"/>
      <c r="B2256" s="12"/>
      <c r="C2256" s="42"/>
      <c r="D2256" s="12"/>
      <c r="E2256" s="12"/>
      <c r="F2256" s="12"/>
      <c r="G2256" s="12"/>
      <c r="H2256" s="12"/>
      <c r="I2256" s="12"/>
      <c r="J2256" s="12"/>
      <c r="K2256" s="12"/>
      <c r="L2256" s="12"/>
      <c r="M2256" s="49"/>
      <c r="N2256" s="49"/>
      <c r="O2256" s="12"/>
      <c r="P2256" s="12"/>
      <c r="Q2256" s="12"/>
      <c r="R2256" s="12"/>
      <c r="S2256" s="12"/>
    </row>
    <row r="2257" spans="1:19" s="1" customFormat="1" x14ac:dyDescent="0.4">
      <c r="A2257" s="12"/>
      <c r="B2257" s="12"/>
      <c r="C2257" s="42"/>
      <c r="D2257" s="12"/>
      <c r="E2257" s="12"/>
      <c r="F2257" s="12"/>
      <c r="G2257" s="12"/>
      <c r="H2257" s="12"/>
      <c r="I2257" s="12"/>
      <c r="J2257" s="12"/>
      <c r="K2257" s="12"/>
      <c r="L2257" s="12"/>
      <c r="M2257" s="49"/>
      <c r="N2257" s="49"/>
      <c r="O2257" s="12"/>
      <c r="P2257" s="12"/>
      <c r="Q2257" s="12"/>
      <c r="R2257" s="12"/>
      <c r="S2257" s="12"/>
    </row>
    <row r="2258" spans="1:19" s="1" customFormat="1" x14ac:dyDescent="0.4">
      <c r="A2258" s="12"/>
      <c r="B2258" s="12"/>
      <c r="C2258" s="42"/>
      <c r="D2258" s="12"/>
      <c r="E2258" s="12"/>
      <c r="F2258" s="12"/>
      <c r="G2258" s="12"/>
      <c r="H2258" s="12"/>
      <c r="I2258" s="12"/>
      <c r="J2258" s="12"/>
      <c r="K2258" s="12"/>
      <c r="L2258" s="12"/>
      <c r="M2258" s="49"/>
      <c r="N2258" s="49"/>
      <c r="O2258" s="12"/>
      <c r="P2258" s="12"/>
      <c r="Q2258" s="12"/>
      <c r="R2258" s="12"/>
      <c r="S2258" s="12"/>
    </row>
    <row r="2259" spans="1:19" s="1" customFormat="1" x14ac:dyDescent="0.4">
      <c r="A2259" s="12"/>
      <c r="B2259" s="12"/>
      <c r="C2259" s="42"/>
      <c r="D2259" s="12"/>
      <c r="E2259" s="12"/>
      <c r="F2259" s="12"/>
      <c r="G2259" s="12"/>
      <c r="H2259" s="12"/>
      <c r="I2259" s="12"/>
      <c r="J2259" s="12"/>
      <c r="K2259" s="12"/>
      <c r="L2259" s="12"/>
      <c r="M2259" s="49"/>
      <c r="N2259" s="49"/>
      <c r="O2259" s="12"/>
      <c r="P2259" s="12"/>
      <c r="Q2259" s="12"/>
      <c r="R2259" s="12"/>
      <c r="S2259" s="12"/>
    </row>
    <row r="2260" spans="1:19" s="1" customFormat="1" x14ac:dyDescent="0.4">
      <c r="A2260" s="12"/>
      <c r="B2260" s="12"/>
      <c r="C2260" s="42"/>
      <c r="D2260" s="12"/>
      <c r="E2260" s="12"/>
      <c r="F2260" s="12"/>
      <c r="G2260" s="12"/>
      <c r="H2260" s="12"/>
      <c r="I2260" s="12"/>
      <c r="J2260" s="12"/>
      <c r="K2260" s="12"/>
      <c r="L2260" s="12"/>
      <c r="M2260" s="49"/>
      <c r="N2260" s="49"/>
      <c r="O2260" s="12"/>
      <c r="P2260" s="12"/>
      <c r="Q2260" s="12"/>
      <c r="R2260" s="12"/>
      <c r="S2260" s="12"/>
    </row>
    <row r="2261" spans="1:19" s="1" customFormat="1" x14ac:dyDescent="0.4">
      <c r="A2261" s="12"/>
      <c r="B2261" s="12"/>
      <c r="C2261" s="42"/>
      <c r="D2261" s="12"/>
      <c r="E2261" s="12"/>
      <c r="F2261" s="12"/>
      <c r="G2261" s="12"/>
      <c r="H2261" s="12"/>
      <c r="I2261" s="12"/>
      <c r="J2261" s="12"/>
      <c r="K2261" s="12"/>
      <c r="L2261" s="12"/>
      <c r="M2261" s="49"/>
      <c r="N2261" s="49"/>
      <c r="O2261" s="12"/>
      <c r="P2261" s="12"/>
      <c r="Q2261" s="12"/>
      <c r="R2261" s="12"/>
      <c r="S2261" s="12"/>
    </row>
    <row r="2262" spans="1:19" s="1" customFormat="1" x14ac:dyDescent="0.4">
      <c r="A2262" s="12"/>
      <c r="B2262" s="12"/>
      <c r="C2262" s="42"/>
      <c r="D2262" s="12"/>
      <c r="E2262" s="12"/>
      <c r="F2262" s="12"/>
      <c r="G2262" s="12"/>
      <c r="H2262" s="12"/>
      <c r="I2262" s="12"/>
      <c r="J2262" s="12"/>
      <c r="K2262" s="12"/>
      <c r="L2262" s="12"/>
      <c r="M2262" s="49"/>
      <c r="N2262" s="49"/>
      <c r="O2262" s="12"/>
      <c r="P2262" s="12"/>
      <c r="Q2262" s="12"/>
      <c r="R2262" s="12"/>
      <c r="S2262" s="12"/>
    </row>
    <row r="2263" spans="1:19" s="1" customFormat="1" x14ac:dyDescent="0.4">
      <c r="A2263" s="12"/>
      <c r="B2263" s="12"/>
      <c r="C2263" s="42"/>
      <c r="D2263" s="12"/>
      <c r="E2263" s="12"/>
      <c r="F2263" s="12"/>
      <c r="G2263" s="12"/>
      <c r="H2263" s="12"/>
      <c r="I2263" s="12"/>
      <c r="J2263" s="12"/>
      <c r="K2263" s="12"/>
      <c r="L2263" s="12"/>
      <c r="M2263" s="49"/>
      <c r="N2263" s="49"/>
      <c r="O2263" s="12"/>
      <c r="P2263" s="12"/>
      <c r="Q2263" s="12"/>
      <c r="R2263" s="12"/>
      <c r="S2263" s="12"/>
    </row>
    <row r="2264" spans="1:19" s="1" customFormat="1" x14ac:dyDescent="0.4">
      <c r="A2264" s="12"/>
      <c r="B2264" s="12"/>
      <c r="C2264" s="42"/>
      <c r="D2264" s="12"/>
      <c r="E2264" s="12"/>
      <c r="F2264" s="12"/>
      <c r="G2264" s="12"/>
      <c r="H2264" s="12"/>
      <c r="I2264" s="12"/>
      <c r="J2264" s="12"/>
      <c r="K2264" s="12"/>
      <c r="L2264" s="12"/>
      <c r="M2264" s="49"/>
      <c r="N2264" s="49"/>
      <c r="O2264" s="12"/>
      <c r="P2264" s="12"/>
      <c r="Q2264" s="12"/>
      <c r="R2264" s="12"/>
      <c r="S2264" s="12"/>
    </row>
    <row r="2265" spans="1:19" s="1" customFormat="1" x14ac:dyDescent="0.4">
      <c r="A2265" s="12"/>
      <c r="B2265" s="12"/>
      <c r="C2265" s="42"/>
      <c r="D2265" s="12"/>
      <c r="E2265" s="12"/>
      <c r="F2265" s="12"/>
      <c r="G2265" s="12"/>
      <c r="H2265" s="12"/>
      <c r="I2265" s="12"/>
      <c r="J2265" s="12"/>
      <c r="K2265" s="12"/>
      <c r="L2265" s="12"/>
      <c r="M2265" s="49"/>
      <c r="N2265" s="49"/>
      <c r="O2265" s="12"/>
      <c r="P2265" s="12"/>
      <c r="Q2265" s="12"/>
      <c r="R2265" s="12"/>
      <c r="S2265" s="12"/>
    </row>
    <row r="2266" spans="1:19" s="1" customFormat="1" x14ac:dyDescent="0.4">
      <c r="A2266" s="12"/>
      <c r="B2266" s="12"/>
      <c r="C2266" s="42"/>
      <c r="D2266" s="12"/>
      <c r="E2266" s="12"/>
      <c r="F2266" s="12"/>
      <c r="G2266" s="12"/>
      <c r="H2266" s="12"/>
      <c r="I2266" s="12"/>
      <c r="J2266" s="12"/>
      <c r="K2266" s="12"/>
      <c r="L2266" s="12"/>
      <c r="M2266" s="49"/>
      <c r="N2266" s="49"/>
      <c r="O2266" s="12"/>
      <c r="P2266" s="12"/>
      <c r="Q2266" s="12"/>
      <c r="R2266" s="12"/>
      <c r="S2266" s="12"/>
    </row>
    <row r="2267" spans="1:19" s="1" customFormat="1" x14ac:dyDescent="0.4">
      <c r="A2267" s="12"/>
      <c r="B2267" s="12"/>
      <c r="C2267" s="42"/>
      <c r="D2267" s="12"/>
      <c r="E2267" s="12"/>
      <c r="F2267" s="12"/>
      <c r="G2267" s="12"/>
      <c r="H2267" s="12"/>
      <c r="I2267" s="12"/>
      <c r="J2267" s="12"/>
      <c r="K2267" s="12"/>
      <c r="L2267" s="12"/>
      <c r="M2267" s="49"/>
      <c r="N2267" s="49"/>
      <c r="O2267" s="12"/>
      <c r="P2267" s="12"/>
      <c r="Q2267" s="12"/>
      <c r="R2267" s="12"/>
      <c r="S2267" s="12"/>
    </row>
    <row r="2268" spans="1:19" s="1" customFormat="1" x14ac:dyDescent="0.4">
      <c r="A2268" s="12"/>
      <c r="B2268" s="12"/>
      <c r="C2268" s="42"/>
      <c r="D2268" s="12"/>
      <c r="E2268" s="12"/>
      <c r="F2268" s="12"/>
      <c r="G2268" s="12"/>
      <c r="H2268" s="12"/>
      <c r="I2268" s="12"/>
      <c r="J2268" s="12"/>
      <c r="K2268" s="12"/>
      <c r="L2268" s="12"/>
      <c r="M2268" s="49"/>
      <c r="N2268" s="49"/>
      <c r="O2268" s="12"/>
      <c r="P2268" s="12"/>
      <c r="Q2268" s="12"/>
      <c r="R2268" s="12"/>
      <c r="S2268" s="12"/>
    </row>
    <row r="2269" spans="1:19" s="1" customFormat="1" x14ac:dyDescent="0.4">
      <c r="A2269" s="12"/>
      <c r="B2269" s="12"/>
      <c r="C2269" s="42"/>
      <c r="D2269" s="12"/>
      <c r="E2269" s="12"/>
      <c r="F2269" s="12"/>
      <c r="G2269" s="12"/>
      <c r="H2269" s="12"/>
      <c r="I2269" s="12"/>
      <c r="J2269" s="12"/>
      <c r="K2269" s="12"/>
      <c r="L2269" s="12"/>
      <c r="M2269" s="49"/>
      <c r="N2269" s="49"/>
      <c r="O2269" s="12"/>
      <c r="P2269" s="12"/>
      <c r="Q2269" s="12"/>
      <c r="R2269" s="12"/>
      <c r="S2269" s="12"/>
    </row>
    <row r="2270" spans="1:19" s="1" customFormat="1" x14ac:dyDescent="0.4">
      <c r="A2270" s="12"/>
      <c r="B2270" s="12"/>
      <c r="C2270" s="42"/>
      <c r="D2270" s="12"/>
      <c r="E2270" s="12"/>
      <c r="F2270" s="12"/>
      <c r="G2270" s="12"/>
      <c r="H2270" s="12"/>
      <c r="I2270" s="12"/>
      <c r="J2270" s="12"/>
      <c r="K2270" s="12"/>
      <c r="L2270" s="12"/>
      <c r="M2270" s="49"/>
      <c r="N2270" s="49"/>
      <c r="O2270" s="12"/>
      <c r="P2270" s="12"/>
      <c r="Q2270" s="12"/>
      <c r="R2270" s="12"/>
      <c r="S2270" s="12"/>
    </row>
    <row r="2271" spans="1:19" s="1" customFormat="1" x14ac:dyDescent="0.4">
      <c r="A2271" s="12"/>
      <c r="B2271" s="12"/>
      <c r="C2271" s="42"/>
      <c r="D2271" s="12"/>
      <c r="E2271" s="12"/>
      <c r="F2271" s="12"/>
      <c r="G2271" s="12"/>
      <c r="H2271" s="12"/>
      <c r="I2271" s="12"/>
      <c r="J2271" s="12"/>
      <c r="K2271" s="12"/>
      <c r="L2271" s="12"/>
      <c r="M2271" s="49"/>
      <c r="N2271" s="49"/>
      <c r="O2271" s="12"/>
      <c r="P2271" s="12"/>
      <c r="Q2271" s="12"/>
      <c r="R2271" s="12"/>
      <c r="S2271" s="12"/>
    </row>
    <row r="2272" spans="1:19" s="1" customFormat="1" x14ac:dyDescent="0.4">
      <c r="A2272" s="12"/>
      <c r="B2272" s="12"/>
      <c r="C2272" s="42"/>
      <c r="D2272" s="12"/>
      <c r="E2272" s="12"/>
      <c r="F2272" s="12"/>
      <c r="G2272" s="12"/>
      <c r="H2272" s="12"/>
      <c r="I2272" s="12"/>
      <c r="J2272" s="12"/>
      <c r="K2272" s="12"/>
      <c r="L2272" s="12"/>
      <c r="M2272" s="49"/>
      <c r="N2272" s="49"/>
      <c r="O2272" s="12"/>
      <c r="P2272" s="12"/>
      <c r="Q2272" s="12"/>
      <c r="R2272" s="12"/>
      <c r="S2272" s="12"/>
    </row>
    <row r="2273" spans="1:19" s="1" customFormat="1" x14ac:dyDescent="0.4">
      <c r="A2273" s="12"/>
      <c r="B2273" s="12"/>
      <c r="C2273" s="42"/>
      <c r="D2273" s="12"/>
      <c r="E2273" s="12"/>
      <c r="F2273" s="12"/>
      <c r="G2273" s="12"/>
      <c r="H2273" s="12"/>
      <c r="I2273" s="12"/>
      <c r="J2273" s="12"/>
      <c r="K2273" s="12"/>
      <c r="L2273" s="12"/>
      <c r="M2273" s="49"/>
      <c r="N2273" s="49"/>
      <c r="O2273" s="12"/>
      <c r="P2273" s="12"/>
      <c r="Q2273" s="12"/>
      <c r="R2273" s="12"/>
      <c r="S2273" s="12"/>
    </row>
    <row r="2274" spans="1:19" s="1" customFormat="1" x14ac:dyDescent="0.4">
      <c r="A2274" s="12"/>
      <c r="B2274" s="12"/>
      <c r="C2274" s="42"/>
      <c r="D2274" s="12"/>
      <c r="E2274" s="12"/>
      <c r="F2274" s="12"/>
      <c r="G2274" s="12"/>
      <c r="H2274" s="12"/>
      <c r="I2274" s="12"/>
      <c r="J2274" s="12"/>
      <c r="K2274" s="12"/>
      <c r="L2274" s="12"/>
      <c r="M2274" s="49"/>
      <c r="N2274" s="49"/>
      <c r="O2274" s="12"/>
      <c r="P2274" s="12"/>
      <c r="Q2274" s="12"/>
      <c r="R2274" s="12"/>
      <c r="S2274" s="12"/>
    </row>
    <row r="2275" spans="1:19" s="1" customFormat="1" x14ac:dyDescent="0.4">
      <c r="A2275" s="12"/>
      <c r="B2275" s="12"/>
      <c r="C2275" s="42"/>
      <c r="D2275" s="12"/>
      <c r="E2275" s="12"/>
      <c r="F2275" s="12"/>
      <c r="G2275" s="12"/>
      <c r="H2275" s="12"/>
      <c r="I2275" s="12"/>
      <c r="J2275" s="12"/>
      <c r="K2275" s="12"/>
      <c r="L2275" s="12"/>
      <c r="M2275" s="49"/>
      <c r="N2275" s="49"/>
      <c r="O2275" s="12"/>
      <c r="P2275" s="12"/>
      <c r="Q2275" s="12"/>
      <c r="R2275" s="12"/>
      <c r="S2275" s="12"/>
    </row>
    <row r="2276" spans="1:19" s="1" customFormat="1" x14ac:dyDescent="0.4">
      <c r="A2276" s="12"/>
      <c r="B2276" s="12"/>
      <c r="C2276" s="42"/>
      <c r="D2276" s="12"/>
      <c r="E2276" s="12"/>
      <c r="F2276" s="12"/>
      <c r="G2276" s="12"/>
      <c r="H2276" s="12"/>
      <c r="I2276" s="12"/>
      <c r="J2276" s="12"/>
      <c r="K2276" s="12"/>
      <c r="L2276" s="12"/>
      <c r="M2276" s="49"/>
      <c r="N2276" s="49"/>
      <c r="O2276" s="12"/>
      <c r="P2276" s="12"/>
      <c r="Q2276" s="12"/>
      <c r="R2276" s="12"/>
      <c r="S2276" s="12"/>
    </row>
    <row r="2277" spans="1:19" s="1" customFormat="1" x14ac:dyDescent="0.4">
      <c r="A2277" s="12"/>
      <c r="B2277" s="12"/>
      <c r="C2277" s="42"/>
      <c r="D2277" s="12"/>
      <c r="E2277" s="12"/>
      <c r="F2277" s="12"/>
      <c r="G2277" s="12"/>
      <c r="H2277" s="12"/>
      <c r="I2277" s="12"/>
      <c r="J2277" s="12"/>
      <c r="K2277" s="12"/>
      <c r="L2277" s="12"/>
      <c r="M2277" s="49"/>
      <c r="N2277" s="49"/>
      <c r="O2277" s="12"/>
      <c r="P2277" s="12"/>
      <c r="Q2277" s="12"/>
      <c r="R2277" s="12"/>
      <c r="S2277" s="12"/>
    </row>
    <row r="2278" spans="1:19" s="1" customFormat="1" x14ac:dyDescent="0.4">
      <c r="A2278" s="12"/>
      <c r="B2278" s="12"/>
      <c r="C2278" s="42"/>
      <c r="D2278" s="12"/>
      <c r="E2278" s="12"/>
      <c r="F2278" s="12"/>
      <c r="G2278" s="12"/>
      <c r="H2278" s="12"/>
      <c r="I2278" s="12"/>
      <c r="J2278" s="12"/>
      <c r="K2278" s="12"/>
      <c r="L2278" s="12"/>
      <c r="M2278" s="49"/>
      <c r="N2278" s="49"/>
      <c r="O2278" s="12"/>
      <c r="P2278" s="12"/>
      <c r="Q2278" s="12"/>
      <c r="R2278" s="12"/>
      <c r="S2278" s="12"/>
    </row>
    <row r="2279" spans="1:19" s="1" customFormat="1" x14ac:dyDescent="0.4">
      <c r="A2279" s="12"/>
      <c r="B2279" s="12"/>
      <c r="C2279" s="42"/>
      <c r="D2279" s="12"/>
      <c r="E2279" s="12"/>
      <c r="F2279" s="12"/>
      <c r="G2279" s="12"/>
      <c r="H2279" s="12"/>
      <c r="I2279" s="12"/>
      <c r="J2279" s="12"/>
      <c r="K2279" s="12"/>
      <c r="L2279" s="12"/>
      <c r="M2279" s="49"/>
      <c r="N2279" s="49"/>
      <c r="O2279" s="12"/>
      <c r="P2279" s="12"/>
      <c r="Q2279" s="12"/>
      <c r="R2279" s="12"/>
      <c r="S2279" s="12"/>
    </row>
    <row r="2280" spans="1:19" s="1" customFormat="1" x14ac:dyDescent="0.4">
      <c r="A2280" s="12"/>
      <c r="B2280" s="12"/>
      <c r="C2280" s="42"/>
      <c r="D2280" s="12"/>
      <c r="E2280" s="12"/>
      <c r="F2280" s="12"/>
      <c r="G2280" s="12"/>
      <c r="H2280" s="12"/>
      <c r="I2280" s="12"/>
      <c r="J2280" s="12"/>
      <c r="K2280" s="12"/>
      <c r="L2280" s="12"/>
      <c r="M2280" s="49"/>
      <c r="N2280" s="49"/>
      <c r="O2280" s="12"/>
      <c r="P2280" s="12"/>
      <c r="Q2280" s="12"/>
      <c r="R2280" s="12"/>
      <c r="S2280" s="12"/>
    </row>
    <row r="2281" spans="1:19" s="1" customFormat="1" x14ac:dyDescent="0.4">
      <c r="A2281" s="12"/>
      <c r="B2281" s="12"/>
      <c r="C2281" s="42"/>
      <c r="D2281" s="12"/>
      <c r="E2281" s="12"/>
      <c r="F2281" s="12"/>
      <c r="G2281" s="12"/>
      <c r="H2281" s="12"/>
      <c r="I2281" s="12"/>
      <c r="J2281" s="12"/>
      <c r="K2281" s="12"/>
      <c r="L2281" s="12"/>
      <c r="M2281" s="49"/>
      <c r="N2281" s="49"/>
      <c r="O2281" s="12"/>
      <c r="P2281" s="12"/>
      <c r="Q2281" s="12"/>
      <c r="R2281" s="12"/>
      <c r="S2281" s="12"/>
    </row>
    <row r="2282" spans="1:19" s="1" customFormat="1" x14ac:dyDescent="0.4">
      <c r="A2282" s="12"/>
      <c r="B2282" s="12"/>
      <c r="C2282" s="42"/>
      <c r="D2282" s="12"/>
      <c r="E2282" s="12"/>
      <c r="F2282" s="12"/>
      <c r="G2282" s="12"/>
      <c r="H2282" s="12"/>
      <c r="I2282" s="12"/>
      <c r="J2282" s="12"/>
      <c r="K2282" s="12"/>
      <c r="L2282" s="12"/>
      <c r="M2282" s="49"/>
      <c r="N2282" s="49"/>
      <c r="O2282" s="12"/>
      <c r="P2282" s="12"/>
      <c r="Q2282" s="12"/>
      <c r="R2282" s="12"/>
      <c r="S2282" s="12"/>
    </row>
    <row r="2283" spans="1:19" s="1" customFormat="1" x14ac:dyDescent="0.4">
      <c r="A2283" s="12"/>
      <c r="B2283" s="12"/>
      <c r="C2283" s="42"/>
      <c r="D2283" s="12"/>
      <c r="E2283" s="12"/>
      <c r="F2283" s="12"/>
      <c r="G2283" s="12"/>
      <c r="H2283" s="12"/>
      <c r="I2283" s="12"/>
      <c r="J2283" s="12"/>
      <c r="K2283" s="12"/>
      <c r="L2283" s="12"/>
      <c r="M2283" s="49"/>
      <c r="N2283" s="49"/>
      <c r="O2283" s="12"/>
      <c r="P2283" s="12"/>
      <c r="Q2283" s="12"/>
      <c r="R2283" s="12"/>
      <c r="S2283" s="12"/>
    </row>
    <row r="2284" spans="1:19" s="1" customFormat="1" x14ac:dyDescent="0.4">
      <c r="A2284" s="12"/>
      <c r="B2284" s="12"/>
      <c r="C2284" s="42"/>
      <c r="D2284" s="12"/>
      <c r="E2284" s="12"/>
      <c r="F2284" s="12"/>
      <c r="G2284" s="12"/>
      <c r="H2284" s="12"/>
      <c r="I2284" s="12"/>
      <c r="J2284" s="12"/>
      <c r="K2284" s="12"/>
      <c r="L2284" s="12"/>
      <c r="M2284" s="49"/>
      <c r="N2284" s="49"/>
      <c r="O2284" s="12"/>
      <c r="P2284" s="12"/>
      <c r="Q2284" s="12"/>
      <c r="R2284" s="12"/>
      <c r="S2284" s="12"/>
    </row>
    <row r="2285" spans="1:19" s="1" customFormat="1" x14ac:dyDescent="0.4">
      <c r="A2285" s="12"/>
      <c r="B2285" s="12"/>
      <c r="C2285" s="42"/>
      <c r="D2285" s="12"/>
      <c r="E2285" s="12"/>
      <c r="F2285" s="12"/>
      <c r="G2285" s="12"/>
      <c r="H2285" s="12"/>
      <c r="I2285" s="12"/>
      <c r="J2285" s="12"/>
      <c r="K2285" s="12"/>
      <c r="L2285" s="12"/>
      <c r="M2285" s="49"/>
      <c r="N2285" s="49"/>
      <c r="O2285" s="12"/>
      <c r="P2285" s="12"/>
      <c r="Q2285" s="12"/>
      <c r="R2285" s="12"/>
      <c r="S2285" s="12"/>
    </row>
    <row r="2286" spans="1:19" s="1" customFormat="1" x14ac:dyDescent="0.4">
      <c r="A2286" s="12"/>
      <c r="B2286" s="12"/>
      <c r="C2286" s="42"/>
      <c r="D2286" s="12"/>
      <c r="E2286" s="12"/>
      <c r="F2286" s="12"/>
      <c r="G2286" s="12"/>
      <c r="H2286" s="12"/>
      <c r="I2286" s="12"/>
      <c r="J2286" s="12"/>
      <c r="K2286" s="12"/>
      <c r="L2286" s="12"/>
      <c r="M2286" s="49"/>
      <c r="N2286" s="49"/>
      <c r="O2286" s="12"/>
      <c r="P2286" s="12"/>
      <c r="Q2286" s="12"/>
      <c r="R2286" s="12"/>
      <c r="S2286" s="12"/>
    </row>
    <row r="2287" spans="1:19" s="1" customFormat="1" x14ac:dyDescent="0.4">
      <c r="A2287" s="12"/>
      <c r="B2287" s="12"/>
      <c r="C2287" s="42"/>
      <c r="D2287" s="12"/>
      <c r="E2287" s="12"/>
      <c r="F2287" s="12"/>
      <c r="G2287" s="12"/>
      <c r="H2287" s="12"/>
      <c r="I2287" s="12"/>
      <c r="J2287" s="12"/>
      <c r="K2287" s="12"/>
      <c r="L2287" s="12"/>
      <c r="M2287" s="49"/>
      <c r="N2287" s="49"/>
      <c r="O2287" s="12"/>
      <c r="P2287" s="12"/>
      <c r="Q2287" s="12"/>
      <c r="R2287" s="12"/>
      <c r="S2287" s="12"/>
    </row>
    <row r="2288" spans="1:19" s="1" customFormat="1" x14ac:dyDescent="0.4">
      <c r="A2288" s="12"/>
      <c r="B2288" s="12"/>
      <c r="C2288" s="42"/>
      <c r="D2288" s="12"/>
      <c r="E2288" s="12"/>
      <c r="F2288" s="12"/>
      <c r="G2288" s="12"/>
      <c r="H2288" s="12"/>
      <c r="I2288" s="12"/>
      <c r="J2288" s="12"/>
      <c r="K2288" s="12"/>
      <c r="L2288" s="12"/>
      <c r="M2288" s="49"/>
      <c r="N2288" s="49"/>
      <c r="O2288" s="12"/>
      <c r="P2288" s="12"/>
      <c r="Q2288" s="12"/>
      <c r="R2288" s="12"/>
      <c r="S2288" s="12"/>
    </row>
    <row r="2289" spans="1:19" s="1" customFormat="1" x14ac:dyDescent="0.4">
      <c r="A2289" s="12"/>
      <c r="B2289" s="12"/>
      <c r="C2289" s="42"/>
      <c r="D2289" s="12"/>
      <c r="E2289" s="12"/>
      <c r="F2289" s="12"/>
      <c r="G2289" s="12"/>
      <c r="H2289" s="12"/>
      <c r="I2289" s="12"/>
      <c r="J2289" s="12"/>
      <c r="K2289" s="12"/>
      <c r="L2289" s="12"/>
      <c r="M2289" s="49"/>
      <c r="N2289" s="49"/>
      <c r="O2289" s="12"/>
      <c r="P2289" s="12"/>
      <c r="Q2289" s="12"/>
      <c r="R2289" s="12"/>
      <c r="S2289" s="12"/>
    </row>
    <row r="2290" spans="1:19" s="1" customFormat="1" x14ac:dyDescent="0.4">
      <c r="A2290" s="12"/>
      <c r="B2290" s="12"/>
      <c r="C2290" s="42"/>
      <c r="D2290" s="12"/>
      <c r="E2290" s="12"/>
      <c r="F2290" s="12"/>
      <c r="G2290" s="12"/>
      <c r="H2290" s="12"/>
      <c r="I2290" s="12"/>
      <c r="J2290" s="12"/>
      <c r="K2290" s="12"/>
      <c r="L2290" s="12"/>
      <c r="M2290" s="49"/>
      <c r="N2290" s="49"/>
      <c r="O2290" s="12"/>
      <c r="P2290" s="12"/>
      <c r="Q2290" s="12"/>
      <c r="R2290" s="12"/>
      <c r="S2290" s="12"/>
    </row>
    <row r="2291" spans="1:19" s="1" customFormat="1" x14ac:dyDescent="0.4">
      <c r="A2291" s="12"/>
      <c r="B2291" s="12"/>
      <c r="C2291" s="42"/>
      <c r="D2291" s="12"/>
      <c r="E2291" s="12"/>
      <c r="F2291" s="12"/>
      <c r="G2291" s="12"/>
      <c r="H2291" s="12"/>
      <c r="I2291" s="12"/>
      <c r="J2291" s="12"/>
      <c r="K2291" s="12"/>
      <c r="L2291" s="12"/>
      <c r="M2291" s="49"/>
      <c r="N2291" s="49"/>
      <c r="O2291" s="12"/>
      <c r="P2291" s="12"/>
      <c r="Q2291" s="12"/>
      <c r="R2291" s="12"/>
      <c r="S2291" s="12"/>
    </row>
    <row r="2292" spans="1:19" s="1" customFormat="1" x14ac:dyDescent="0.4">
      <c r="A2292" s="12"/>
      <c r="B2292" s="12"/>
      <c r="C2292" s="42"/>
      <c r="D2292" s="12"/>
      <c r="E2292" s="12"/>
      <c r="F2292" s="12"/>
      <c r="G2292" s="12"/>
      <c r="H2292" s="12"/>
      <c r="I2292" s="12"/>
      <c r="J2292" s="12"/>
      <c r="K2292" s="12"/>
      <c r="L2292" s="12"/>
      <c r="M2292" s="49"/>
      <c r="N2292" s="49"/>
      <c r="O2292" s="12"/>
      <c r="P2292" s="12"/>
      <c r="Q2292" s="12"/>
      <c r="R2292" s="12"/>
      <c r="S2292" s="12"/>
    </row>
    <row r="2293" spans="1:19" s="1" customFormat="1" x14ac:dyDescent="0.4">
      <c r="A2293" s="12"/>
      <c r="B2293" s="12"/>
      <c r="C2293" s="42"/>
      <c r="D2293" s="12"/>
      <c r="E2293" s="12"/>
      <c r="F2293" s="12"/>
      <c r="G2293" s="12"/>
      <c r="H2293" s="12"/>
      <c r="I2293" s="12"/>
      <c r="J2293" s="12"/>
      <c r="K2293" s="12"/>
      <c r="L2293" s="12"/>
      <c r="M2293" s="49"/>
      <c r="N2293" s="49"/>
      <c r="O2293" s="12"/>
      <c r="P2293" s="12"/>
      <c r="Q2293" s="12"/>
      <c r="R2293" s="12"/>
      <c r="S2293" s="12"/>
    </row>
    <row r="2294" spans="1:19" s="1" customFormat="1" x14ac:dyDescent="0.4">
      <c r="A2294" s="12"/>
      <c r="B2294" s="12"/>
      <c r="C2294" s="42"/>
      <c r="D2294" s="12"/>
      <c r="E2294" s="12"/>
      <c r="F2294" s="12"/>
      <c r="G2294" s="12"/>
      <c r="H2294" s="12"/>
      <c r="I2294" s="12"/>
      <c r="J2294" s="12"/>
      <c r="K2294" s="12"/>
      <c r="L2294" s="12"/>
      <c r="M2294" s="49"/>
      <c r="N2294" s="49"/>
      <c r="O2294" s="12"/>
      <c r="P2294" s="12"/>
      <c r="Q2294" s="12"/>
      <c r="R2294" s="12"/>
      <c r="S2294" s="12"/>
    </row>
    <row r="2295" spans="1:19" s="1" customFormat="1" x14ac:dyDescent="0.4">
      <c r="A2295" s="12"/>
      <c r="B2295" s="12"/>
      <c r="C2295" s="42"/>
      <c r="D2295" s="12"/>
      <c r="E2295" s="12"/>
      <c r="F2295" s="12"/>
      <c r="G2295" s="12"/>
      <c r="H2295" s="12"/>
      <c r="I2295" s="12"/>
      <c r="J2295" s="12"/>
      <c r="K2295" s="12"/>
      <c r="L2295" s="12"/>
      <c r="M2295" s="49"/>
      <c r="N2295" s="49"/>
      <c r="O2295" s="12"/>
      <c r="P2295" s="12"/>
      <c r="Q2295" s="12"/>
      <c r="R2295" s="12"/>
      <c r="S2295" s="12"/>
    </row>
    <row r="2296" spans="1:19" s="1" customFormat="1" x14ac:dyDescent="0.4">
      <c r="A2296" s="12"/>
      <c r="B2296" s="12"/>
      <c r="C2296" s="42"/>
      <c r="D2296" s="12"/>
      <c r="E2296" s="12"/>
      <c r="F2296" s="12"/>
      <c r="G2296" s="12"/>
      <c r="H2296" s="12"/>
      <c r="I2296" s="12"/>
      <c r="J2296" s="12"/>
      <c r="K2296" s="12"/>
      <c r="L2296" s="12"/>
      <c r="M2296" s="49"/>
      <c r="N2296" s="49"/>
      <c r="O2296" s="12"/>
      <c r="P2296" s="12"/>
      <c r="Q2296" s="12"/>
      <c r="R2296" s="12"/>
      <c r="S2296" s="12"/>
    </row>
    <row r="2297" spans="1:19" s="1" customFormat="1" x14ac:dyDescent="0.4">
      <c r="A2297" s="12"/>
      <c r="B2297" s="12"/>
      <c r="C2297" s="42"/>
      <c r="D2297" s="12"/>
      <c r="E2297" s="12"/>
      <c r="F2297" s="12"/>
      <c r="G2297" s="12"/>
      <c r="H2297" s="12"/>
      <c r="I2297" s="12"/>
      <c r="J2297" s="12"/>
      <c r="K2297" s="12"/>
      <c r="L2297" s="12"/>
      <c r="M2297" s="49"/>
      <c r="N2297" s="49"/>
      <c r="O2297" s="12"/>
      <c r="P2297" s="12"/>
      <c r="Q2297" s="12"/>
      <c r="R2297" s="12"/>
      <c r="S2297" s="12"/>
    </row>
    <row r="2298" spans="1:19" s="1" customFormat="1" x14ac:dyDescent="0.4">
      <c r="A2298" s="12"/>
      <c r="B2298" s="12"/>
      <c r="C2298" s="42"/>
      <c r="D2298" s="12"/>
      <c r="E2298" s="12"/>
      <c r="F2298" s="12"/>
      <c r="G2298" s="12"/>
      <c r="H2298" s="12"/>
      <c r="I2298" s="12"/>
      <c r="J2298" s="12"/>
      <c r="K2298" s="12"/>
      <c r="L2298" s="12"/>
      <c r="M2298" s="49"/>
      <c r="N2298" s="49"/>
      <c r="O2298" s="12"/>
      <c r="P2298" s="12"/>
      <c r="Q2298" s="12"/>
      <c r="R2298" s="12"/>
      <c r="S2298" s="12"/>
    </row>
    <row r="2299" spans="1:19" s="1" customFormat="1" x14ac:dyDescent="0.4">
      <c r="A2299" s="12"/>
      <c r="B2299" s="12"/>
      <c r="C2299" s="42"/>
      <c r="D2299" s="12"/>
      <c r="E2299" s="12"/>
      <c r="F2299" s="12"/>
      <c r="G2299" s="12"/>
      <c r="H2299" s="12"/>
      <c r="I2299" s="12"/>
      <c r="J2299" s="12"/>
      <c r="K2299" s="12"/>
      <c r="L2299" s="12"/>
      <c r="M2299" s="49"/>
      <c r="N2299" s="49"/>
      <c r="O2299" s="12"/>
      <c r="P2299" s="12"/>
      <c r="Q2299" s="12"/>
      <c r="R2299" s="12"/>
      <c r="S2299" s="12"/>
    </row>
    <row r="2300" spans="1:19" s="1" customFormat="1" x14ac:dyDescent="0.4">
      <c r="A2300" s="12"/>
      <c r="B2300" s="12"/>
      <c r="C2300" s="42"/>
      <c r="D2300" s="12"/>
      <c r="E2300" s="12"/>
      <c r="F2300" s="12"/>
      <c r="G2300" s="12"/>
      <c r="H2300" s="12"/>
      <c r="I2300" s="12"/>
      <c r="J2300" s="12"/>
      <c r="K2300" s="12"/>
      <c r="L2300" s="12"/>
      <c r="M2300" s="49"/>
      <c r="N2300" s="49"/>
      <c r="O2300" s="12"/>
      <c r="P2300" s="12"/>
      <c r="Q2300" s="12"/>
      <c r="R2300" s="12"/>
      <c r="S2300" s="12"/>
    </row>
    <row r="2301" spans="1:19" s="1" customFormat="1" x14ac:dyDescent="0.4">
      <c r="A2301" s="12"/>
      <c r="B2301" s="12"/>
      <c r="C2301" s="42"/>
      <c r="D2301" s="12"/>
      <c r="E2301" s="12"/>
      <c r="F2301" s="12"/>
      <c r="G2301" s="12"/>
      <c r="H2301" s="12"/>
      <c r="I2301" s="12"/>
      <c r="J2301" s="12"/>
      <c r="K2301" s="12"/>
      <c r="L2301" s="12"/>
      <c r="M2301" s="49"/>
      <c r="N2301" s="49"/>
      <c r="O2301" s="12"/>
      <c r="P2301" s="12"/>
      <c r="Q2301" s="12"/>
      <c r="R2301" s="12"/>
      <c r="S2301" s="12"/>
    </row>
    <row r="2302" spans="1:19" s="1" customFormat="1" x14ac:dyDescent="0.4">
      <c r="A2302" s="12"/>
      <c r="B2302" s="12"/>
      <c r="C2302" s="42"/>
      <c r="D2302" s="12"/>
      <c r="E2302" s="12"/>
      <c r="F2302" s="12"/>
      <c r="G2302" s="12"/>
      <c r="H2302" s="12"/>
      <c r="I2302" s="12"/>
      <c r="J2302" s="12"/>
      <c r="K2302" s="12"/>
      <c r="L2302" s="12"/>
      <c r="M2302" s="49"/>
      <c r="N2302" s="49"/>
      <c r="O2302" s="12"/>
      <c r="P2302" s="12"/>
      <c r="Q2302" s="12"/>
      <c r="R2302" s="12"/>
      <c r="S2302" s="12"/>
    </row>
    <row r="2303" spans="1:19" s="1" customFormat="1" x14ac:dyDescent="0.4">
      <c r="A2303" s="12"/>
      <c r="B2303" s="12"/>
      <c r="C2303" s="42"/>
      <c r="D2303" s="12"/>
      <c r="E2303" s="12"/>
      <c r="F2303" s="12"/>
      <c r="G2303" s="12"/>
      <c r="H2303" s="12"/>
      <c r="I2303" s="12"/>
      <c r="J2303" s="12"/>
      <c r="K2303" s="12"/>
      <c r="L2303" s="12"/>
      <c r="M2303" s="49"/>
      <c r="N2303" s="49"/>
      <c r="O2303" s="12"/>
      <c r="P2303" s="12"/>
      <c r="Q2303" s="12"/>
      <c r="R2303" s="12"/>
      <c r="S2303" s="12"/>
    </row>
    <row r="2304" spans="1:19" s="1" customFormat="1" x14ac:dyDescent="0.4">
      <c r="A2304" s="12"/>
      <c r="B2304" s="12"/>
      <c r="C2304" s="42"/>
      <c r="D2304" s="12"/>
      <c r="E2304" s="12"/>
      <c r="F2304" s="12"/>
      <c r="G2304" s="12"/>
      <c r="H2304" s="12"/>
      <c r="I2304" s="12"/>
      <c r="J2304" s="12"/>
      <c r="K2304" s="12"/>
      <c r="L2304" s="12"/>
      <c r="M2304" s="49"/>
      <c r="N2304" s="49"/>
      <c r="O2304" s="12"/>
      <c r="P2304" s="12"/>
      <c r="Q2304" s="12"/>
      <c r="R2304" s="12"/>
      <c r="S2304" s="12"/>
    </row>
    <row r="2305" spans="1:19" s="1" customFormat="1" x14ac:dyDescent="0.4">
      <c r="A2305" s="12"/>
      <c r="B2305" s="12"/>
      <c r="C2305" s="42"/>
      <c r="D2305" s="12"/>
      <c r="E2305" s="12"/>
      <c r="F2305" s="12"/>
      <c r="G2305" s="12"/>
      <c r="H2305" s="12"/>
      <c r="I2305" s="12"/>
      <c r="J2305" s="12"/>
      <c r="K2305" s="12"/>
      <c r="L2305" s="12"/>
      <c r="M2305" s="49"/>
      <c r="N2305" s="49"/>
      <c r="O2305" s="12"/>
      <c r="P2305" s="12"/>
      <c r="Q2305" s="12"/>
      <c r="R2305" s="12"/>
      <c r="S2305" s="12"/>
    </row>
    <row r="2306" spans="1:19" s="1" customFormat="1" x14ac:dyDescent="0.4">
      <c r="A2306" s="12"/>
      <c r="B2306" s="12"/>
      <c r="C2306" s="42"/>
      <c r="D2306" s="12"/>
      <c r="E2306" s="12"/>
      <c r="F2306" s="12"/>
      <c r="G2306" s="12"/>
      <c r="H2306" s="12"/>
      <c r="I2306" s="12"/>
      <c r="J2306" s="12"/>
      <c r="K2306" s="12"/>
      <c r="L2306" s="12"/>
      <c r="M2306" s="49"/>
      <c r="N2306" s="49"/>
      <c r="O2306" s="12"/>
      <c r="P2306" s="12"/>
      <c r="Q2306" s="12"/>
      <c r="R2306" s="12"/>
      <c r="S2306" s="12"/>
    </row>
    <row r="2307" spans="1:19" s="1" customFormat="1" x14ac:dyDescent="0.4">
      <c r="A2307" s="12"/>
      <c r="B2307" s="12"/>
      <c r="C2307" s="42"/>
      <c r="D2307" s="12"/>
      <c r="E2307" s="12"/>
      <c r="F2307" s="12"/>
      <c r="G2307" s="12"/>
      <c r="H2307" s="12"/>
      <c r="I2307" s="12"/>
      <c r="J2307" s="12"/>
      <c r="K2307" s="12"/>
      <c r="L2307" s="12"/>
      <c r="M2307" s="49"/>
      <c r="N2307" s="49"/>
      <c r="O2307" s="12"/>
      <c r="P2307" s="12"/>
      <c r="Q2307" s="12"/>
      <c r="R2307" s="12"/>
      <c r="S2307" s="12"/>
    </row>
    <row r="2308" spans="1:19" s="1" customFormat="1" x14ac:dyDescent="0.4">
      <c r="A2308" s="12"/>
      <c r="B2308" s="12"/>
      <c r="C2308" s="42"/>
      <c r="D2308" s="12"/>
      <c r="E2308" s="12"/>
      <c r="F2308" s="12"/>
      <c r="G2308" s="12"/>
      <c r="H2308" s="12"/>
      <c r="I2308" s="12"/>
      <c r="J2308" s="12"/>
      <c r="K2308" s="12"/>
      <c r="L2308" s="12"/>
      <c r="M2308" s="49"/>
      <c r="N2308" s="49"/>
      <c r="O2308" s="12"/>
      <c r="P2308" s="12"/>
      <c r="Q2308" s="12"/>
      <c r="R2308" s="12"/>
      <c r="S2308" s="12"/>
    </row>
    <row r="2309" spans="1:19" s="1" customFormat="1" x14ac:dyDescent="0.4">
      <c r="A2309" s="12"/>
      <c r="B2309" s="12"/>
      <c r="C2309" s="42"/>
      <c r="D2309" s="12"/>
      <c r="E2309" s="12"/>
      <c r="F2309" s="12"/>
      <c r="G2309" s="12"/>
      <c r="H2309" s="12"/>
      <c r="I2309" s="12"/>
      <c r="J2309" s="12"/>
      <c r="K2309" s="12"/>
      <c r="L2309" s="12"/>
      <c r="M2309" s="49"/>
      <c r="N2309" s="49"/>
      <c r="O2309" s="12"/>
      <c r="P2309" s="12"/>
      <c r="Q2309" s="12"/>
      <c r="R2309" s="12"/>
      <c r="S2309" s="12"/>
    </row>
    <row r="2310" spans="1:19" s="1" customFormat="1" x14ac:dyDescent="0.4">
      <c r="A2310" s="12"/>
      <c r="B2310" s="12"/>
      <c r="C2310" s="42"/>
      <c r="D2310" s="12"/>
      <c r="E2310" s="12"/>
      <c r="F2310" s="12"/>
      <c r="G2310" s="12"/>
      <c r="H2310" s="12"/>
      <c r="I2310" s="12"/>
      <c r="J2310" s="12"/>
      <c r="K2310" s="12"/>
      <c r="L2310" s="12"/>
      <c r="M2310" s="49"/>
      <c r="N2310" s="49"/>
      <c r="O2310" s="12"/>
      <c r="P2310" s="12"/>
      <c r="Q2310" s="12"/>
      <c r="R2310" s="12"/>
      <c r="S2310" s="12"/>
    </row>
    <row r="2311" spans="1:19" s="1" customFormat="1" x14ac:dyDescent="0.4">
      <c r="A2311" s="12"/>
      <c r="B2311" s="12"/>
      <c r="C2311" s="42"/>
      <c r="D2311" s="12"/>
      <c r="E2311" s="12"/>
      <c r="F2311" s="12"/>
      <c r="G2311" s="12"/>
      <c r="H2311" s="12"/>
      <c r="I2311" s="12"/>
      <c r="J2311" s="12"/>
      <c r="K2311" s="12"/>
      <c r="L2311" s="12"/>
      <c r="M2311" s="49"/>
      <c r="N2311" s="49"/>
      <c r="O2311" s="12"/>
      <c r="P2311" s="12"/>
      <c r="Q2311" s="12"/>
      <c r="R2311" s="12"/>
      <c r="S2311" s="12"/>
    </row>
    <row r="2312" spans="1:19" s="1" customFormat="1" x14ac:dyDescent="0.4">
      <c r="A2312" s="12"/>
      <c r="B2312" s="12"/>
      <c r="C2312" s="42"/>
      <c r="D2312" s="12"/>
      <c r="E2312" s="12"/>
      <c r="F2312" s="12"/>
      <c r="G2312" s="12"/>
      <c r="H2312" s="12"/>
      <c r="I2312" s="12"/>
      <c r="J2312" s="12"/>
      <c r="K2312" s="12"/>
      <c r="L2312" s="12"/>
      <c r="M2312" s="49"/>
      <c r="N2312" s="49"/>
      <c r="O2312" s="12"/>
      <c r="P2312" s="12"/>
      <c r="Q2312" s="12"/>
      <c r="R2312" s="12"/>
      <c r="S2312" s="12"/>
    </row>
    <row r="2313" spans="1:19" s="1" customFormat="1" x14ac:dyDescent="0.4">
      <c r="A2313" s="12"/>
      <c r="B2313" s="12"/>
      <c r="C2313" s="42"/>
      <c r="D2313" s="12"/>
      <c r="E2313" s="12"/>
      <c r="F2313" s="12"/>
      <c r="G2313" s="12"/>
      <c r="H2313" s="12"/>
      <c r="I2313" s="12"/>
      <c r="J2313" s="12"/>
      <c r="K2313" s="12"/>
      <c r="L2313" s="12"/>
      <c r="M2313" s="49"/>
      <c r="N2313" s="49"/>
      <c r="O2313" s="12"/>
      <c r="P2313" s="12"/>
      <c r="Q2313" s="12"/>
      <c r="R2313" s="12"/>
      <c r="S2313" s="12"/>
    </row>
    <row r="2314" spans="1:19" s="1" customFormat="1" x14ac:dyDescent="0.4">
      <c r="A2314" s="12"/>
      <c r="B2314" s="12"/>
      <c r="C2314" s="42"/>
      <c r="D2314" s="12"/>
      <c r="E2314" s="12"/>
      <c r="F2314" s="12"/>
      <c r="G2314" s="12"/>
      <c r="H2314" s="12"/>
      <c r="I2314" s="12"/>
      <c r="J2314" s="12"/>
      <c r="K2314" s="12"/>
      <c r="L2314" s="12"/>
      <c r="M2314" s="49"/>
      <c r="N2314" s="49"/>
      <c r="O2314" s="12"/>
      <c r="P2314" s="12"/>
      <c r="Q2314" s="12"/>
      <c r="R2314" s="12"/>
      <c r="S2314" s="12"/>
    </row>
    <row r="2315" spans="1:19" s="1" customFormat="1" x14ac:dyDescent="0.4">
      <c r="A2315" s="12"/>
      <c r="B2315" s="12"/>
      <c r="C2315" s="42"/>
      <c r="D2315" s="12"/>
      <c r="E2315" s="12"/>
      <c r="F2315" s="12"/>
      <c r="G2315" s="12"/>
      <c r="H2315" s="12"/>
      <c r="I2315" s="12"/>
      <c r="J2315" s="12"/>
      <c r="K2315" s="12"/>
      <c r="L2315" s="12"/>
      <c r="M2315" s="49"/>
      <c r="N2315" s="49"/>
      <c r="O2315" s="12"/>
      <c r="P2315" s="12"/>
      <c r="Q2315" s="12"/>
      <c r="R2315" s="12"/>
      <c r="S2315" s="12"/>
    </row>
    <row r="2316" spans="1:19" s="1" customFormat="1" x14ac:dyDescent="0.4">
      <c r="A2316" s="12"/>
      <c r="B2316" s="12"/>
      <c r="C2316" s="42"/>
      <c r="D2316" s="12"/>
      <c r="E2316" s="12"/>
      <c r="F2316" s="12"/>
      <c r="G2316" s="12"/>
      <c r="H2316" s="12"/>
      <c r="I2316" s="12"/>
      <c r="J2316" s="12"/>
      <c r="K2316" s="12"/>
      <c r="L2316" s="12"/>
      <c r="M2316" s="49"/>
      <c r="N2316" s="49"/>
      <c r="O2316" s="12"/>
      <c r="P2316" s="12"/>
      <c r="Q2316" s="12"/>
      <c r="R2316" s="12"/>
      <c r="S2316" s="12"/>
    </row>
    <row r="2317" spans="1:19" s="1" customFormat="1" x14ac:dyDescent="0.4">
      <c r="A2317" s="12"/>
      <c r="B2317" s="12"/>
      <c r="C2317" s="42"/>
      <c r="D2317" s="12"/>
      <c r="E2317" s="12"/>
      <c r="F2317" s="12"/>
      <c r="G2317" s="12"/>
      <c r="H2317" s="12"/>
      <c r="I2317" s="12"/>
      <c r="J2317" s="12"/>
      <c r="K2317" s="12"/>
      <c r="L2317" s="12"/>
      <c r="M2317" s="49"/>
      <c r="N2317" s="49"/>
      <c r="O2317" s="12"/>
      <c r="P2317" s="12"/>
      <c r="Q2317" s="12"/>
      <c r="R2317" s="12"/>
      <c r="S2317" s="12"/>
    </row>
    <row r="2318" spans="1:19" s="1" customFormat="1" x14ac:dyDescent="0.4">
      <c r="A2318" s="12"/>
      <c r="B2318" s="12"/>
      <c r="C2318" s="42"/>
      <c r="D2318" s="12"/>
      <c r="E2318" s="12"/>
      <c r="F2318" s="12"/>
      <c r="G2318" s="12"/>
      <c r="H2318" s="12"/>
      <c r="I2318" s="12"/>
      <c r="J2318" s="12"/>
      <c r="K2318" s="12"/>
      <c r="L2318" s="12"/>
      <c r="M2318" s="49"/>
      <c r="N2318" s="49"/>
      <c r="O2318" s="12"/>
      <c r="P2318" s="12"/>
      <c r="Q2318" s="12"/>
      <c r="R2318" s="12"/>
      <c r="S2318" s="12"/>
    </row>
    <row r="2319" spans="1:19" s="1" customFormat="1" x14ac:dyDescent="0.4">
      <c r="A2319" s="12"/>
      <c r="B2319" s="12"/>
      <c r="C2319" s="42"/>
      <c r="D2319" s="12"/>
      <c r="E2319" s="12"/>
      <c r="F2319" s="12"/>
      <c r="G2319" s="12"/>
      <c r="H2319" s="12"/>
      <c r="I2319" s="12"/>
      <c r="J2319" s="12"/>
      <c r="K2319" s="12"/>
      <c r="L2319" s="12"/>
      <c r="M2319" s="49"/>
      <c r="N2319" s="49"/>
      <c r="O2319" s="12"/>
      <c r="P2319" s="12"/>
      <c r="Q2319" s="12"/>
      <c r="R2319" s="12"/>
      <c r="S2319" s="12"/>
    </row>
    <row r="2320" spans="1:19" s="1" customFormat="1" x14ac:dyDescent="0.4">
      <c r="A2320" s="12"/>
      <c r="B2320" s="12"/>
      <c r="C2320" s="42"/>
      <c r="D2320" s="12"/>
      <c r="E2320" s="12"/>
      <c r="F2320" s="12"/>
      <c r="G2320" s="12"/>
      <c r="H2320" s="12"/>
      <c r="I2320" s="12"/>
      <c r="J2320" s="12"/>
      <c r="K2320" s="12"/>
      <c r="L2320" s="12"/>
      <c r="M2320" s="49"/>
      <c r="N2320" s="49"/>
      <c r="O2320" s="12"/>
      <c r="P2320" s="12"/>
      <c r="Q2320" s="12"/>
      <c r="R2320" s="12"/>
      <c r="S2320" s="12"/>
    </row>
    <row r="2321" spans="1:19" s="1" customFormat="1" x14ac:dyDescent="0.4">
      <c r="A2321" s="12"/>
      <c r="B2321" s="12"/>
      <c r="C2321" s="42"/>
      <c r="D2321" s="12"/>
      <c r="E2321" s="12"/>
      <c r="F2321" s="12"/>
      <c r="G2321" s="12"/>
      <c r="H2321" s="12"/>
      <c r="I2321" s="12"/>
      <c r="J2321" s="12"/>
      <c r="K2321" s="12"/>
      <c r="L2321" s="12"/>
      <c r="M2321" s="49"/>
      <c r="N2321" s="49"/>
      <c r="O2321" s="12"/>
      <c r="P2321" s="12"/>
      <c r="Q2321" s="12"/>
      <c r="R2321" s="12"/>
      <c r="S2321" s="12"/>
    </row>
    <row r="2322" spans="1:19" s="1" customFormat="1" x14ac:dyDescent="0.4">
      <c r="A2322" s="12"/>
      <c r="B2322" s="12"/>
      <c r="C2322" s="42"/>
      <c r="D2322" s="12"/>
      <c r="E2322" s="12"/>
      <c r="F2322" s="12"/>
      <c r="G2322" s="12"/>
      <c r="H2322" s="12"/>
      <c r="I2322" s="12"/>
      <c r="J2322" s="12"/>
      <c r="K2322" s="12"/>
      <c r="L2322" s="12"/>
      <c r="M2322" s="49"/>
      <c r="N2322" s="49"/>
      <c r="O2322" s="12"/>
      <c r="P2322" s="12"/>
      <c r="Q2322" s="12"/>
      <c r="R2322" s="12"/>
      <c r="S2322" s="12"/>
    </row>
    <row r="2323" spans="1:19" s="1" customFormat="1" x14ac:dyDescent="0.4">
      <c r="A2323" s="12"/>
      <c r="B2323" s="12"/>
      <c r="C2323" s="42"/>
      <c r="D2323" s="12"/>
      <c r="E2323" s="12"/>
      <c r="F2323" s="12"/>
      <c r="G2323" s="12"/>
      <c r="H2323" s="12"/>
      <c r="I2323" s="12"/>
      <c r="J2323" s="12"/>
      <c r="K2323" s="12"/>
      <c r="L2323" s="12"/>
      <c r="M2323" s="49"/>
      <c r="N2323" s="49"/>
      <c r="O2323" s="12"/>
      <c r="P2323" s="12"/>
      <c r="Q2323" s="12"/>
      <c r="R2323" s="12"/>
      <c r="S2323" s="12"/>
    </row>
    <row r="2324" spans="1:19" s="1" customFormat="1" x14ac:dyDescent="0.4">
      <c r="A2324" s="12"/>
      <c r="B2324" s="12"/>
      <c r="C2324" s="42"/>
      <c r="D2324" s="12"/>
      <c r="E2324" s="12"/>
      <c r="F2324" s="12"/>
      <c r="G2324" s="12"/>
      <c r="H2324" s="12"/>
      <c r="I2324" s="12"/>
      <c r="J2324" s="12"/>
      <c r="K2324" s="12"/>
      <c r="L2324" s="12"/>
      <c r="M2324" s="49"/>
      <c r="N2324" s="49"/>
      <c r="O2324" s="12"/>
      <c r="P2324" s="12"/>
      <c r="Q2324" s="12"/>
      <c r="R2324" s="12"/>
      <c r="S2324" s="12"/>
    </row>
    <row r="2325" spans="1:19" s="1" customFormat="1" x14ac:dyDescent="0.4">
      <c r="A2325" s="12"/>
      <c r="B2325" s="12"/>
      <c r="C2325" s="42"/>
      <c r="D2325" s="12"/>
      <c r="E2325" s="12"/>
      <c r="F2325" s="12"/>
      <c r="G2325" s="12"/>
      <c r="H2325" s="12"/>
      <c r="I2325" s="12"/>
      <c r="J2325" s="12"/>
      <c r="K2325" s="12"/>
      <c r="L2325" s="12"/>
      <c r="M2325" s="49"/>
      <c r="N2325" s="49"/>
      <c r="O2325" s="12"/>
      <c r="P2325" s="12"/>
      <c r="Q2325" s="12"/>
      <c r="R2325" s="12"/>
      <c r="S2325" s="12"/>
    </row>
    <row r="2326" spans="1:19" s="1" customFormat="1" x14ac:dyDescent="0.4">
      <c r="A2326" s="12"/>
      <c r="B2326" s="12"/>
      <c r="C2326" s="42"/>
      <c r="D2326" s="12"/>
      <c r="E2326" s="12"/>
      <c r="F2326" s="12"/>
      <c r="G2326" s="12"/>
      <c r="H2326" s="12"/>
      <c r="I2326" s="12"/>
      <c r="J2326" s="12"/>
      <c r="K2326" s="12"/>
      <c r="L2326" s="12"/>
      <c r="M2326" s="49"/>
      <c r="N2326" s="49"/>
      <c r="O2326" s="12"/>
      <c r="P2326" s="12"/>
      <c r="Q2326" s="12"/>
      <c r="R2326" s="12"/>
      <c r="S2326" s="12"/>
    </row>
    <row r="2327" spans="1:19" s="1" customFormat="1" x14ac:dyDescent="0.4">
      <c r="A2327" s="12"/>
      <c r="B2327" s="12"/>
      <c r="C2327" s="42"/>
      <c r="D2327" s="12"/>
      <c r="E2327" s="12"/>
      <c r="F2327" s="12"/>
      <c r="G2327" s="12"/>
      <c r="H2327" s="12"/>
      <c r="I2327" s="12"/>
      <c r="J2327" s="12"/>
      <c r="K2327" s="12"/>
      <c r="L2327" s="12"/>
      <c r="M2327" s="49"/>
      <c r="N2327" s="49"/>
      <c r="O2327" s="12"/>
      <c r="P2327" s="12"/>
      <c r="Q2327" s="12"/>
      <c r="R2327" s="12"/>
      <c r="S2327" s="12"/>
    </row>
    <row r="2328" spans="1:19" s="1" customFormat="1" x14ac:dyDescent="0.4">
      <c r="A2328" s="12"/>
      <c r="B2328" s="12"/>
      <c r="C2328" s="42"/>
      <c r="D2328" s="12"/>
      <c r="E2328" s="12"/>
      <c r="F2328" s="12"/>
      <c r="G2328" s="12"/>
      <c r="H2328" s="12"/>
      <c r="I2328" s="12"/>
      <c r="J2328" s="12"/>
      <c r="K2328" s="12"/>
      <c r="L2328" s="12"/>
      <c r="M2328" s="49"/>
      <c r="N2328" s="49"/>
      <c r="O2328" s="12"/>
      <c r="P2328" s="12"/>
      <c r="Q2328" s="12"/>
      <c r="R2328" s="12"/>
      <c r="S2328" s="12"/>
    </row>
    <row r="2329" spans="1:19" s="1" customFormat="1" x14ac:dyDescent="0.4">
      <c r="A2329" s="12"/>
      <c r="B2329" s="12"/>
      <c r="C2329" s="42"/>
      <c r="D2329" s="12"/>
      <c r="E2329" s="12"/>
      <c r="F2329" s="12"/>
      <c r="G2329" s="12"/>
      <c r="H2329" s="12"/>
      <c r="I2329" s="12"/>
      <c r="J2329" s="12"/>
      <c r="K2329" s="12"/>
      <c r="L2329" s="12"/>
      <c r="M2329" s="49"/>
      <c r="N2329" s="49"/>
      <c r="O2329" s="12"/>
      <c r="P2329" s="12"/>
      <c r="Q2329" s="12"/>
      <c r="R2329" s="12"/>
      <c r="S2329" s="12"/>
    </row>
    <row r="2330" spans="1:19" s="1" customFormat="1" x14ac:dyDescent="0.4">
      <c r="A2330" s="12"/>
      <c r="B2330" s="12"/>
      <c r="C2330" s="42"/>
      <c r="D2330" s="12"/>
      <c r="E2330" s="12"/>
      <c r="F2330" s="12"/>
      <c r="G2330" s="12"/>
      <c r="H2330" s="12"/>
      <c r="I2330" s="12"/>
      <c r="J2330" s="12"/>
      <c r="K2330" s="12"/>
      <c r="L2330" s="12"/>
      <c r="M2330" s="49"/>
      <c r="N2330" s="49"/>
      <c r="O2330" s="12"/>
      <c r="P2330" s="12"/>
      <c r="Q2330" s="12"/>
      <c r="R2330" s="12"/>
      <c r="S2330" s="12"/>
    </row>
    <row r="2331" spans="1:19" s="1" customFormat="1" x14ac:dyDescent="0.4">
      <c r="A2331" s="12"/>
      <c r="B2331" s="12"/>
      <c r="C2331" s="42"/>
      <c r="D2331" s="12"/>
      <c r="E2331" s="12"/>
      <c r="F2331" s="12"/>
      <c r="G2331" s="12"/>
      <c r="H2331" s="12"/>
      <c r="I2331" s="12"/>
      <c r="J2331" s="12"/>
      <c r="K2331" s="12"/>
      <c r="L2331" s="12"/>
      <c r="M2331" s="49"/>
      <c r="N2331" s="49"/>
      <c r="O2331" s="12"/>
      <c r="P2331" s="12"/>
      <c r="Q2331" s="12"/>
      <c r="R2331" s="12"/>
      <c r="S2331" s="12"/>
    </row>
    <row r="2332" spans="1:19" s="1" customFormat="1" x14ac:dyDescent="0.4">
      <c r="A2332" s="12"/>
      <c r="B2332" s="12"/>
      <c r="C2332" s="42"/>
      <c r="D2332" s="12"/>
      <c r="E2332" s="12"/>
      <c r="F2332" s="12"/>
      <c r="G2332" s="12"/>
      <c r="H2332" s="12"/>
      <c r="I2332" s="12"/>
      <c r="J2332" s="12"/>
      <c r="K2332" s="12"/>
      <c r="L2332" s="12"/>
      <c r="M2332" s="49"/>
      <c r="N2332" s="49"/>
      <c r="O2332" s="12"/>
      <c r="P2332" s="12"/>
      <c r="Q2332" s="12"/>
      <c r="R2332" s="12"/>
      <c r="S2332" s="12"/>
    </row>
    <row r="2333" spans="1:19" s="1" customFormat="1" x14ac:dyDescent="0.4">
      <c r="A2333" s="12"/>
      <c r="B2333" s="12"/>
      <c r="C2333" s="42"/>
      <c r="D2333" s="12"/>
      <c r="E2333" s="12"/>
      <c r="F2333" s="12"/>
      <c r="G2333" s="12"/>
      <c r="H2333" s="12"/>
      <c r="I2333" s="12"/>
      <c r="J2333" s="12"/>
      <c r="K2333" s="12"/>
      <c r="L2333" s="12"/>
      <c r="M2333" s="49"/>
      <c r="N2333" s="49"/>
      <c r="O2333" s="12"/>
      <c r="P2333" s="12"/>
      <c r="Q2333" s="12"/>
      <c r="R2333" s="12"/>
      <c r="S2333" s="12"/>
    </row>
    <row r="2334" spans="1:19" s="1" customFormat="1" x14ac:dyDescent="0.4">
      <c r="A2334" s="12"/>
      <c r="B2334" s="12"/>
      <c r="C2334" s="42"/>
      <c r="D2334" s="12"/>
      <c r="E2334" s="12"/>
      <c r="F2334" s="12"/>
      <c r="G2334" s="12"/>
      <c r="H2334" s="12"/>
      <c r="I2334" s="12"/>
      <c r="J2334" s="12"/>
      <c r="K2334" s="12"/>
      <c r="L2334" s="12"/>
      <c r="M2334" s="49"/>
      <c r="N2334" s="49"/>
      <c r="O2334" s="12"/>
      <c r="P2334" s="12"/>
      <c r="Q2334" s="12"/>
      <c r="R2334" s="12"/>
      <c r="S2334" s="12"/>
    </row>
    <row r="2335" spans="1:19" s="1" customFormat="1" x14ac:dyDescent="0.4">
      <c r="A2335" s="12"/>
      <c r="B2335" s="12"/>
      <c r="C2335" s="42"/>
      <c r="D2335" s="12"/>
      <c r="E2335" s="12"/>
      <c r="F2335" s="12"/>
      <c r="G2335" s="12"/>
      <c r="H2335" s="12"/>
      <c r="I2335" s="12"/>
      <c r="J2335" s="12"/>
      <c r="K2335" s="12"/>
      <c r="L2335" s="12"/>
      <c r="M2335" s="49"/>
      <c r="N2335" s="49"/>
      <c r="O2335" s="12"/>
      <c r="P2335" s="12"/>
      <c r="Q2335" s="12"/>
      <c r="R2335" s="12"/>
      <c r="S2335" s="12"/>
    </row>
    <row r="2336" spans="1:19" s="1" customFormat="1" x14ac:dyDescent="0.4">
      <c r="A2336" s="12"/>
      <c r="B2336" s="12"/>
      <c r="C2336" s="42"/>
      <c r="D2336" s="12"/>
      <c r="E2336" s="12"/>
      <c r="F2336" s="12"/>
      <c r="G2336" s="12"/>
      <c r="H2336" s="12"/>
      <c r="I2336" s="12"/>
      <c r="J2336" s="12"/>
      <c r="K2336" s="12"/>
      <c r="L2336" s="12"/>
      <c r="M2336" s="49"/>
      <c r="N2336" s="49"/>
      <c r="O2336" s="12"/>
      <c r="P2336" s="12"/>
      <c r="Q2336" s="12"/>
      <c r="R2336" s="12"/>
      <c r="S2336" s="12"/>
    </row>
    <row r="2337" spans="1:19" s="1" customFormat="1" x14ac:dyDescent="0.4">
      <c r="A2337" s="12"/>
      <c r="B2337" s="12"/>
      <c r="C2337" s="42"/>
      <c r="D2337" s="12"/>
      <c r="E2337" s="12"/>
      <c r="F2337" s="12"/>
      <c r="G2337" s="12"/>
      <c r="H2337" s="12"/>
      <c r="I2337" s="12"/>
      <c r="J2337" s="12"/>
      <c r="K2337" s="12"/>
      <c r="L2337" s="12"/>
      <c r="M2337" s="49"/>
      <c r="N2337" s="49"/>
      <c r="O2337" s="12"/>
      <c r="P2337" s="12"/>
      <c r="Q2337" s="12"/>
      <c r="R2337" s="12"/>
      <c r="S2337" s="12"/>
    </row>
    <row r="2338" spans="1:19" s="1" customFormat="1" x14ac:dyDescent="0.4">
      <c r="A2338" s="12"/>
      <c r="B2338" s="12"/>
      <c r="C2338" s="42"/>
      <c r="D2338" s="12"/>
      <c r="E2338" s="12"/>
      <c r="F2338" s="12"/>
      <c r="G2338" s="12"/>
      <c r="H2338" s="12"/>
      <c r="I2338" s="12"/>
      <c r="J2338" s="12"/>
      <c r="K2338" s="12"/>
      <c r="L2338" s="12"/>
      <c r="M2338" s="49"/>
      <c r="N2338" s="49"/>
      <c r="O2338" s="12"/>
      <c r="P2338" s="12"/>
      <c r="Q2338" s="12"/>
      <c r="R2338" s="12"/>
      <c r="S2338" s="12"/>
    </row>
    <row r="2339" spans="1:19" s="1" customFormat="1" x14ac:dyDescent="0.4">
      <c r="A2339" s="12"/>
      <c r="B2339" s="12"/>
      <c r="C2339" s="42"/>
      <c r="D2339" s="12"/>
      <c r="E2339" s="12"/>
      <c r="F2339" s="12"/>
      <c r="G2339" s="12"/>
      <c r="H2339" s="12"/>
      <c r="I2339" s="12"/>
      <c r="J2339" s="12"/>
      <c r="K2339" s="12"/>
      <c r="L2339" s="12"/>
      <c r="M2339" s="49"/>
      <c r="N2339" s="49"/>
      <c r="O2339" s="12"/>
      <c r="P2339" s="12"/>
      <c r="Q2339" s="12"/>
      <c r="R2339" s="12"/>
      <c r="S2339" s="12"/>
    </row>
    <row r="2340" spans="1:19" s="1" customFormat="1" x14ac:dyDescent="0.4">
      <c r="A2340" s="12"/>
      <c r="B2340" s="12"/>
      <c r="C2340" s="42"/>
      <c r="D2340" s="12"/>
      <c r="E2340" s="12"/>
      <c r="F2340" s="12"/>
      <c r="G2340" s="12"/>
      <c r="H2340" s="12"/>
      <c r="I2340" s="12"/>
      <c r="J2340" s="12"/>
      <c r="K2340" s="12"/>
      <c r="L2340" s="12"/>
      <c r="M2340" s="49"/>
      <c r="N2340" s="49"/>
      <c r="O2340" s="12"/>
      <c r="P2340" s="12"/>
      <c r="Q2340" s="12"/>
      <c r="R2340" s="12"/>
      <c r="S2340" s="12"/>
    </row>
    <row r="2341" spans="1:19" s="1" customFormat="1" x14ac:dyDescent="0.4">
      <c r="A2341" s="12"/>
      <c r="B2341" s="12"/>
      <c r="C2341" s="42"/>
      <c r="D2341" s="12"/>
      <c r="E2341" s="12"/>
      <c r="F2341" s="12"/>
      <c r="G2341" s="12"/>
      <c r="H2341" s="12"/>
      <c r="I2341" s="12"/>
      <c r="J2341" s="12"/>
      <c r="K2341" s="12"/>
      <c r="L2341" s="12"/>
      <c r="M2341" s="49"/>
      <c r="N2341" s="49"/>
      <c r="O2341" s="12"/>
      <c r="P2341" s="12"/>
      <c r="Q2341" s="12"/>
      <c r="R2341" s="12"/>
      <c r="S2341" s="12"/>
    </row>
    <row r="2342" spans="1:19" s="1" customFormat="1" x14ac:dyDescent="0.4">
      <c r="A2342" s="12"/>
      <c r="B2342" s="12"/>
      <c r="C2342" s="42"/>
      <c r="D2342" s="12"/>
      <c r="E2342" s="12"/>
      <c r="F2342" s="12"/>
      <c r="G2342" s="12"/>
      <c r="H2342" s="12"/>
      <c r="I2342" s="12"/>
      <c r="J2342" s="12"/>
      <c r="K2342" s="12"/>
      <c r="L2342" s="12"/>
      <c r="M2342" s="49"/>
      <c r="N2342" s="49"/>
      <c r="O2342" s="12"/>
      <c r="P2342" s="12"/>
      <c r="Q2342" s="12"/>
      <c r="R2342" s="12"/>
      <c r="S2342" s="12"/>
    </row>
    <row r="2343" spans="1:19" s="1" customFormat="1" x14ac:dyDescent="0.4">
      <c r="A2343" s="12"/>
      <c r="B2343" s="12"/>
      <c r="C2343" s="42"/>
      <c r="D2343" s="12"/>
      <c r="E2343" s="12"/>
      <c r="F2343" s="12"/>
      <c r="G2343" s="12"/>
      <c r="H2343" s="12"/>
      <c r="I2343" s="12"/>
      <c r="J2343" s="12"/>
      <c r="K2343" s="12"/>
      <c r="L2343" s="12"/>
      <c r="M2343" s="49"/>
      <c r="N2343" s="49"/>
      <c r="O2343" s="12"/>
      <c r="P2343" s="12"/>
      <c r="Q2343" s="12"/>
      <c r="R2343" s="12"/>
      <c r="S2343" s="12"/>
    </row>
    <row r="2344" spans="1:19" s="1" customFormat="1" x14ac:dyDescent="0.4">
      <c r="A2344" s="12"/>
      <c r="B2344" s="12"/>
      <c r="C2344" s="42"/>
      <c r="D2344" s="12"/>
      <c r="E2344" s="12"/>
      <c r="F2344" s="12"/>
      <c r="G2344" s="12"/>
      <c r="H2344" s="12"/>
      <c r="I2344" s="12"/>
      <c r="J2344" s="12"/>
      <c r="K2344" s="12"/>
      <c r="L2344" s="12"/>
      <c r="M2344" s="49"/>
      <c r="N2344" s="49"/>
      <c r="O2344" s="12"/>
      <c r="P2344" s="12"/>
      <c r="Q2344" s="12"/>
      <c r="R2344" s="12"/>
      <c r="S2344" s="12"/>
    </row>
    <row r="2345" spans="1:19" s="1" customFormat="1" x14ac:dyDescent="0.4">
      <c r="A2345" s="12"/>
      <c r="B2345" s="12"/>
      <c r="C2345" s="42"/>
      <c r="D2345" s="12"/>
      <c r="E2345" s="12"/>
      <c r="F2345" s="12"/>
      <c r="G2345" s="12"/>
      <c r="H2345" s="12"/>
      <c r="I2345" s="12"/>
      <c r="J2345" s="12"/>
      <c r="K2345" s="12"/>
      <c r="L2345" s="12"/>
      <c r="M2345" s="49"/>
      <c r="N2345" s="49"/>
      <c r="O2345" s="12"/>
      <c r="P2345" s="12"/>
      <c r="Q2345" s="12"/>
      <c r="R2345" s="12"/>
      <c r="S2345" s="12"/>
    </row>
    <row r="2346" spans="1:19" s="1" customFormat="1" x14ac:dyDescent="0.4">
      <c r="A2346" s="12"/>
      <c r="B2346" s="12"/>
      <c r="C2346" s="42"/>
      <c r="D2346" s="12"/>
      <c r="E2346" s="12"/>
      <c r="F2346" s="12"/>
      <c r="G2346" s="12"/>
      <c r="H2346" s="12"/>
      <c r="I2346" s="12"/>
      <c r="J2346" s="12"/>
      <c r="K2346" s="12"/>
      <c r="L2346" s="12"/>
      <c r="M2346" s="49"/>
      <c r="N2346" s="49"/>
      <c r="O2346" s="12"/>
      <c r="P2346" s="12"/>
      <c r="Q2346" s="12"/>
      <c r="R2346" s="12"/>
      <c r="S2346" s="12"/>
    </row>
    <row r="2347" spans="1:19" s="1" customFormat="1" x14ac:dyDescent="0.4">
      <c r="A2347" s="12"/>
      <c r="B2347" s="12"/>
      <c r="C2347" s="42"/>
      <c r="D2347" s="12"/>
      <c r="E2347" s="12"/>
      <c r="F2347" s="12"/>
      <c r="G2347" s="12"/>
      <c r="H2347" s="12"/>
      <c r="I2347" s="12"/>
      <c r="J2347" s="12"/>
      <c r="K2347" s="12"/>
      <c r="L2347" s="12"/>
      <c r="M2347" s="49"/>
      <c r="N2347" s="49"/>
      <c r="O2347" s="12"/>
      <c r="P2347" s="12"/>
      <c r="Q2347" s="12"/>
      <c r="R2347" s="12"/>
      <c r="S2347" s="12"/>
    </row>
    <row r="2348" spans="1:19" s="1" customFormat="1" x14ac:dyDescent="0.4">
      <c r="A2348" s="12"/>
      <c r="B2348" s="12"/>
      <c r="C2348" s="42"/>
      <c r="D2348" s="12"/>
      <c r="E2348" s="12"/>
      <c r="F2348" s="12"/>
      <c r="G2348" s="12"/>
      <c r="H2348" s="12"/>
      <c r="I2348" s="12"/>
      <c r="J2348" s="12"/>
      <c r="K2348" s="12"/>
      <c r="L2348" s="12"/>
      <c r="M2348" s="49"/>
      <c r="N2348" s="49"/>
      <c r="O2348" s="12"/>
      <c r="P2348" s="12"/>
      <c r="Q2348" s="12"/>
      <c r="R2348" s="12"/>
      <c r="S2348" s="12"/>
    </row>
    <row r="2349" spans="1:19" s="1" customFormat="1" x14ac:dyDescent="0.4">
      <c r="A2349" s="12"/>
      <c r="B2349" s="12"/>
      <c r="C2349" s="42"/>
      <c r="D2349" s="12"/>
      <c r="E2349" s="12"/>
      <c r="F2349" s="12"/>
      <c r="G2349" s="12"/>
      <c r="H2349" s="12"/>
      <c r="I2349" s="12"/>
      <c r="J2349" s="12"/>
      <c r="K2349" s="12"/>
      <c r="L2349" s="12"/>
      <c r="M2349" s="49"/>
      <c r="N2349" s="49"/>
      <c r="O2349" s="12"/>
      <c r="P2349" s="12"/>
      <c r="Q2349" s="12"/>
      <c r="R2349" s="12"/>
      <c r="S2349" s="12"/>
    </row>
    <row r="2350" spans="1:19" s="1" customFormat="1" x14ac:dyDescent="0.4">
      <c r="A2350" s="12"/>
      <c r="B2350" s="12"/>
      <c r="C2350" s="42"/>
      <c r="D2350" s="12"/>
      <c r="E2350" s="12"/>
      <c r="F2350" s="12"/>
      <c r="G2350" s="12"/>
      <c r="H2350" s="12"/>
      <c r="I2350" s="12"/>
      <c r="J2350" s="12"/>
      <c r="K2350" s="12"/>
      <c r="L2350" s="12"/>
      <c r="M2350" s="49"/>
      <c r="N2350" s="49"/>
      <c r="O2350" s="12"/>
      <c r="P2350" s="12"/>
      <c r="Q2350" s="12"/>
      <c r="R2350" s="12"/>
      <c r="S2350" s="12"/>
    </row>
    <row r="2351" spans="1:19" s="1" customFormat="1" x14ac:dyDescent="0.4">
      <c r="A2351" s="12"/>
      <c r="B2351" s="12"/>
      <c r="C2351" s="42"/>
      <c r="D2351" s="12"/>
      <c r="E2351" s="12"/>
      <c r="F2351" s="12"/>
      <c r="G2351" s="12"/>
      <c r="H2351" s="12"/>
      <c r="I2351" s="12"/>
      <c r="J2351" s="12"/>
      <c r="K2351" s="12"/>
      <c r="L2351" s="12"/>
      <c r="M2351" s="49"/>
      <c r="N2351" s="49"/>
      <c r="O2351" s="12"/>
      <c r="P2351" s="12"/>
      <c r="Q2351" s="12"/>
      <c r="R2351" s="12"/>
      <c r="S2351" s="12"/>
    </row>
    <row r="2352" spans="1:19" s="1" customFormat="1" x14ac:dyDescent="0.4">
      <c r="A2352" s="12"/>
      <c r="B2352" s="12"/>
      <c r="C2352" s="42"/>
      <c r="D2352" s="12"/>
      <c r="E2352" s="12"/>
      <c r="F2352" s="12"/>
      <c r="G2352" s="12"/>
      <c r="H2352" s="12"/>
      <c r="I2352" s="12"/>
      <c r="J2352" s="12"/>
      <c r="K2352" s="12"/>
      <c r="L2352" s="12"/>
      <c r="M2352" s="49"/>
      <c r="N2352" s="49"/>
      <c r="O2352" s="12"/>
      <c r="P2352" s="12"/>
      <c r="Q2352" s="12"/>
      <c r="R2352" s="12"/>
      <c r="S2352" s="12"/>
    </row>
    <row r="2353" spans="1:19" s="1" customFormat="1" x14ac:dyDescent="0.4">
      <c r="A2353" s="12"/>
      <c r="B2353" s="12"/>
      <c r="C2353" s="42"/>
      <c r="D2353" s="12"/>
      <c r="E2353" s="12"/>
      <c r="F2353" s="12"/>
      <c r="G2353" s="12"/>
      <c r="H2353" s="12"/>
      <c r="I2353" s="12"/>
      <c r="J2353" s="12"/>
      <c r="K2353" s="12"/>
      <c r="L2353" s="12"/>
      <c r="M2353" s="49"/>
      <c r="N2353" s="49"/>
      <c r="O2353" s="12"/>
      <c r="P2353" s="12"/>
      <c r="Q2353" s="12"/>
      <c r="R2353" s="12"/>
      <c r="S2353" s="12"/>
    </row>
    <row r="2354" spans="1:19" s="1" customFormat="1" x14ac:dyDescent="0.4">
      <c r="A2354" s="12"/>
      <c r="B2354" s="12"/>
      <c r="C2354" s="42"/>
      <c r="D2354" s="12"/>
      <c r="E2354" s="12"/>
      <c r="F2354" s="12"/>
      <c r="G2354" s="12"/>
      <c r="H2354" s="12"/>
      <c r="I2354" s="12"/>
      <c r="J2354" s="12"/>
      <c r="K2354" s="12"/>
      <c r="L2354" s="12"/>
      <c r="M2354" s="49"/>
      <c r="N2354" s="49"/>
      <c r="O2354" s="12"/>
      <c r="P2354" s="12"/>
      <c r="Q2354" s="12"/>
      <c r="R2354" s="12"/>
      <c r="S2354" s="12"/>
    </row>
    <row r="2355" spans="1:19" s="1" customFormat="1" x14ac:dyDescent="0.4">
      <c r="A2355" s="12"/>
      <c r="B2355" s="12"/>
      <c r="C2355" s="42"/>
      <c r="D2355" s="12"/>
      <c r="E2355" s="12"/>
      <c r="F2355" s="12"/>
      <c r="G2355" s="12"/>
      <c r="H2355" s="12"/>
      <c r="I2355" s="12"/>
      <c r="J2355" s="12"/>
      <c r="K2355" s="12"/>
      <c r="L2355" s="12"/>
      <c r="M2355" s="49"/>
      <c r="N2355" s="49"/>
      <c r="O2355" s="12"/>
      <c r="P2355" s="12"/>
      <c r="Q2355" s="12"/>
      <c r="R2355" s="12"/>
      <c r="S2355" s="12"/>
    </row>
    <row r="2356" spans="1:19" s="1" customFormat="1" x14ac:dyDescent="0.4">
      <c r="A2356" s="12"/>
      <c r="B2356" s="12"/>
      <c r="C2356" s="42"/>
      <c r="D2356" s="12"/>
      <c r="E2356" s="12"/>
      <c r="F2356" s="12"/>
      <c r="G2356" s="12"/>
      <c r="H2356" s="12"/>
      <c r="I2356" s="12"/>
      <c r="J2356" s="12"/>
      <c r="K2356" s="12"/>
      <c r="L2356" s="12"/>
      <c r="M2356" s="49"/>
      <c r="N2356" s="49"/>
      <c r="O2356" s="12"/>
      <c r="P2356" s="12"/>
      <c r="Q2356" s="12"/>
      <c r="R2356" s="12"/>
      <c r="S2356" s="12"/>
    </row>
    <row r="2357" spans="1:19" s="1" customFormat="1" x14ac:dyDescent="0.4">
      <c r="A2357" s="12"/>
      <c r="B2357" s="12"/>
      <c r="C2357" s="42"/>
      <c r="D2357" s="12"/>
      <c r="E2357" s="12"/>
      <c r="F2357" s="12"/>
      <c r="G2357" s="12"/>
      <c r="H2357" s="12"/>
      <c r="I2357" s="12"/>
      <c r="J2357" s="12"/>
      <c r="K2357" s="12"/>
      <c r="L2357" s="12"/>
      <c r="M2357" s="49"/>
      <c r="N2357" s="49"/>
      <c r="O2357" s="12"/>
      <c r="P2357" s="12"/>
      <c r="Q2357" s="12"/>
      <c r="R2357" s="12"/>
      <c r="S2357" s="12"/>
    </row>
    <row r="2358" spans="1:19" s="1" customFormat="1" x14ac:dyDescent="0.4">
      <c r="A2358" s="12"/>
      <c r="B2358" s="12"/>
      <c r="C2358" s="42"/>
      <c r="D2358" s="12"/>
      <c r="E2358" s="12"/>
      <c r="F2358" s="12"/>
      <c r="G2358" s="12"/>
      <c r="H2358" s="12"/>
      <c r="I2358" s="12"/>
      <c r="J2358" s="12"/>
      <c r="K2358" s="12"/>
      <c r="L2358" s="12"/>
      <c r="M2358" s="49"/>
      <c r="N2358" s="49"/>
      <c r="O2358" s="12"/>
      <c r="P2358" s="12"/>
      <c r="Q2358" s="12"/>
      <c r="R2358" s="12"/>
      <c r="S2358" s="12"/>
    </row>
    <row r="2359" spans="1:19" s="1" customFormat="1" x14ac:dyDescent="0.4">
      <c r="A2359" s="12"/>
      <c r="B2359" s="12"/>
      <c r="C2359" s="42"/>
      <c r="D2359" s="12"/>
      <c r="E2359" s="12"/>
      <c r="F2359" s="12"/>
      <c r="G2359" s="12"/>
      <c r="H2359" s="12"/>
      <c r="I2359" s="12"/>
      <c r="J2359" s="12"/>
      <c r="K2359" s="12"/>
      <c r="L2359" s="12"/>
      <c r="M2359" s="49"/>
      <c r="N2359" s="49"/>
      <c r="O2359" s="12"/>
      <c r="P2359" s="12"/>
      <c r="Q2359" s="12"/>
      <c r="R2359" s="12"/>
      <c r="S2359" s="12"/>
    </row>
    <row r="2360" spans="1:19" s="1" customFormat="1" x14ac:dyDescent="0.4">
      <c r="A2360" s="12"/>
      <c r="B2360" s="12"/>
      <c r="C2360" s="42"/>
      <c r="D2360" s="12"/>
      <c r="E2360" s="12"/>
      <c r="F2360" s="12"/>
      <c r="G2360" s="12"/>
      <c r="H2360" s="12"/>
      <c r="I2360" s="12"/>
      <c r="J2360" s="12"/>
      <c r="K2360" s="12"/>
      <c r="L2360" s="12"/>
      <c r="M2360" s="49"/>
      <c r="N2360" s="49"/>
      <c r="O2360" s="12"/>
      <c r="P2360" s="12"/>
      <c r="Q2360" s="12"/>
      <c r="R2360" s="12"/>
      <c r="S2360" s="12"/>
    </row>
    <row r="2361" spans="1:19" s="1" customFormat="1" x14ac:dyDescent="0.4">
      <c r="A2361" s="12"/>
      <c r="B2361" s="12"/>
      <c r="C2361" s="42"/>
      <c r="D2361" s="12"/>
      <c r="E2361" s="12"/>
      <c r="F2361" s="12"/>
      <c r="G2361" s="12"/>
      <c r="H2361" s="12"/>
      <c r="I2361" s="12"/>
      <c r="J2361" s="12"/>
      <c r="K2361" s="12"/>
      <c r="L2361" s="12"/>
      <c r="M2361" s="49"/>
      <c r="N2361" s="49"/>
      <c r="O2361" s="12"/>
      <c r="P2361" s="12"/>
      <c r="Q2361" s="12"/>
      <c r="R2361" s="12"/>
      <c r="S2361" s="12"/>
    </row>
    <row r="2362" spans="1:19" s="1" customFormat="1" x14ac:dyDescent="0.4">
      <c r="A2362" s="12"/>
      <c r="B2362" s="12"/>
      <c r="C2362" s="42"/>
      <c r="D2362" s="12"/>
      <c r="E2362" s="12"/>
      <c r="F2362" s="12"/>
      <c r="G2362" s="12"/>
      <c r="H2362" s="12"/>
      <c r="I2362" s="12"/>
      <c r="J2362" s="12"/>
      <c r="K2362" s="12"/>
      <c r="L2362" s="12"/>
      <c r="M2362" s="49"/>
      <c r="N2362" s="49"/>
      <c r="O2362" s="12"/>
      <c r="P2362" s="12"/>
      <c r="Q2362" s="12"/>
      <c r="R2362" s="12"/>
      <c r="S2362" s="12"/>
    </row>
    <row r="2363" spans="1:19" s="1" customFormat="1" x14ac:dyDescent="0.4">
      <c r="A2363" s="12"/>
      <c r="B2363" s="12"/>
      <c r="C2363" s="42"/>
      <c r="D2363" s="12"/>
      <c r="E2363" s="12"/>
      <c r="F2363" s="12"/>
      <c r="G2363" s="12"/>
      <c r="H2363" s="12"/>
      <c r="I2363" s="12"/>
      <c r="J2363" s="12"/>
      <c r="K2363" s="12"/>
      <c r="L2363" s="12"/>
      <c r="M2363" s="49"/>
      <c r="N2363" s="49"/>
      <c r="O2363" s="12"/>
      <c r="P2363" s="12"/>
      <c r="Q2363" s="12"/>
      <c r="R2363" s="12"/>
      <c r="S2363" s="12"/>
    </row>
    <row r="2364" spans="1:19" s="1" customFormat="1" x14ac:dyDescent="0.4">
      <c r="A2364" s="12"/>
      <c r="B2364" s="12"/>
      <c r="C2364" s="42"/>
      <c r="D2364" s="12"/>
      <c r="E2364" s="12"/>
      <c r="F2364" s="12"/>
      <c r="G2364" s="12"/>
      <c r="H2364" s="12"/>
      <c r="I2364" s="12"/>
      <c r="J2364" s="12"/>
      <c r="K2364" s="12"/>
      <c r="L2364" s="12"/>
      <c r="M2364" s="49"/>
      <c r="N2364" s="49"/>
      <c r="O2364" s="12"/>
      <c r="P2364" s="12"/>
      <c r="Q2364" s="12"/>
      <c r="R2364" s="12"/>
      <c r="S2364" s="12"/>
    </row>
    <row r="2365" spans="1:19" s="1" customFormat="1" x14ac:dyDescent="0.4">
      <c r="A2365" s="12"/>
      <c r="B2365" s="12"/>
      <c r="C2365" s="42"/>
      <c r="D2365" s="12"/>
      <c r="E2365" s="12"/>
      <c r="F2365" s="12"/>
      <c r="G2365" s="12"/>
      <c r="H2365" s="12"/>
      <c r="I2365" s="12"/>
      <c r="J2365" s="12"/>
      <c r="K2365" s="12"/>
      <c r="L2365" s="12"/>
      <c r="M2365" s="49"/>
      <c r="N2365" s="49"/>
      <c r="O2365" s="12"/>
      <c r="P2365" s="12"/>
      <c r="Q2365" s="12"/>
      <c r="R2365" s="12"/>
      <c r="S2365" s="12"/>
    </row>
    <row r="2366" spans="1:19" s="1" customFormat="1" x14ac:dyDescent="0.4">
      <c r="A2366" s="12"/>
      <c r="B2366" s="12"/>
      <c r="C2366" s="42"/>
      <c r="D2366" s="12"/>
      <c r="E2366" s="12"/>
      <c r="F2366" s="12"/>
      <c r="G2366" s="12"/>
      <c r="H2366" s="12"/>
      <c r="I2366" s="12"/>
      <c r="J2366" s="12"/>
      <c r="K2366" s="12"/>
      <c r="L2366" s="12"/>
      <c r="M2366" s="49"/>
      <c r="N2366" s="49"/>
      <c r="O2366" s="12"/>
      <c r="P2366" s="12"/>
      <c r="Q2366" s="12"/>
      <c r="R2366" s="12"/>
      <c r="S2366" s="12"/>
    </row>
    <row r="2367" spans="1:19" s="1" customFormat="1" x14ac:dyDescent="0.4">
      <c r="A2367" s="12"/>
      <c r="B2367" s="12"/>
      <c r="C2367" s="42"/>
      <c r="D2367" s="12"/>
      <c r="E2367" s="12"/>
      <c r="F2367" s="12"/>
      <c r="G2367" s="12"/>
      <c r="H2367" s="12"/>
      <c r="I2367" s="12"/>
      <c r="J2367" s="12"/>
      <c r="K2367" s="12"/>
      <c r="L2367" s="12"/>
      <c r="M2367" s="49"/>
      <c r="N2367" s="49"/>
      <c r="O2367" s="12"/>
      <c r="P2367" s="12"/>
      <c r="Q2367" s="12"/>
      <c r="R2367" s="12"/>
      <c r="S2367" s="12"/>
    </row>
    <row r="2368" spans="1:19" s="1" customFormat="1" x14ac:dyDescent="0.4">
      <c r="A2368" s="12"/>
      <c r="B2368" s="12"/>
      <c r="C2368" s="42"/>
      <c r="D2368" s="12"/>
      <c r="E2368" s="12"/>
      <c r="F2368" s="12"/>
      <c r="G2368" s="12"/>
      <c r="H2368" s="12"/>
      <c r="I2368" s="12"/>
      <c r="J2368" s="12"/>
      <c r="K2368" s="12"/>
      <c r="L2368" s="12"/>
      <c r="M2368" s="49"/>
      <c r="N2368" s="49"/>
      <c r="O2368" s="12"/>
      <c r="P2368" s="12"/>
      <c r="Q2368" s="12"/>
      <c r="R2368" s="12"/>
      <c r="S2368" s="12"/>
    </row>
    <row r="2369" spans="1:19" s="1" customFormat="1" x14ac:dyDescent="0.4">
      <c r="A2369" s="12"/>
      <c r="B2369" s="12"/>
      <c r="C2369" s="42"/>
      <c r="D2369" s="12"/>
      <c r="E2369" s="12"/>
      <c r="F2369" s="12"/>
      <c r="G2369" s="12"/>
      <c r="H2369" s="12"/>
      <c r="I2369" s="12"/>
      <c r="J2369" s="12"/>
      <c r="K2369" s="12"/>
      <c r="L2369" s="12"/>
      <c r="M2369" s="49"/>
      <c r="N2369" s="49"/>
      <c r="O2369" s="12"/>
      <c r="P2369" s="12"/>
      <c r="Q2369" s="12"/>
      <c r="R2369" s="12"/>
      <c r="S2369" s="12"/>
    </row>
    <row r="2370" spans="1:19" s="1" customFormat="1" x14ac:dyDescent="0.4">
      <c r="A2370" s="12"/>
      <c r="B2370" s="12"/>
      <c r="C2370" s="42"/>
      <c r="D2370" s="12"/>
      <c r="E2370" s="12"/>
      <c r="F2370" s="12"/>
      <c r="G2370" s="12"/>
      <c r="H2370" s="12"/>
      <c r="I2370" s="12"/>
      <c r="J2370" s="12"/>
      <c r="K2370" s="12"/>
      <c r="L2370" s="12"/>
      <c r="M2370" s="49"/>
      <c r="N2370" s="49"/>
      <c r="O2370" s="12"/>
      <c r="P2370" s="12"/>
      <c r="Q2370" s="12"/>
      <c r="R2370" s="12"/>
      <c r="S2370" s="12"/>
    </row>
    <row r="2371" spans="1:19" s="1" customFormat="1" x14ac:dyDescent="0.4">
      <c r="A2371" s="12"/>
      <c r="B2371" s="12"/>
      <c r="C2371" s="42"/>
      <c r="D2371" s="12"/>
      <c r="E2371" s="12"/>
      <c r="F2371" s="12"/>
      <c r="G2371" s="12"/>
      <c r="H2371" s="12"/>
      <c r="I2371" s="12"/>
      <c r="J2371" s="12"/>
      <c r="K2371" s="12"/>
      <c r="L2371" s="12"/>
      <c r="M2371" s="49"/>
      <c r="N2371" s="49"/>
      <c r="O2371" s="12"/>
      <c r="P2371" s="12"/>
      <c r="Q2371" s="12"/>
      <c r="R2371" s="12"/>
      <c r="S2371" s="12"/>
    </row>
    <row r="2372" spans="1:19" s="1" customFormat="1" x14ac:dyDescent="0.4">
      <c r="A2372" s="12"/>
      <c r="B2372" s="12"/>
      <c r="C2372" s="42"/>
      <c r="D2372" s="12"/>
      <c r="E2372" s="12"/>
      <c r="F2372" s="12"/>
      <c r="G2372" s="12"/>
      <c r="H2372" s="12"/>
      <c r="I2372" s="12"/>
      <c r="J2372" s="12"/>
      <c r="K2372" s="12"/>
      <c r="L2372" s="12"/>
      <c r="M2372" s="49"/>
      <c r="N2372" s="49"/>
      <c r="O2372" s="12"/>
      <c r="P2372" s="12"/>
      <c r="Q2372" s="12"/>
      <c r="R2372" s="12"/>
      <c r="S2372" s="12"/>
    </row>
    <row r="2373" spans="1:19" s="1" customFormat="1" x14ac:dyDescent="0.4">
      <c r="A2373" s="12"/>
      <c r="B2373" s="12"/>
      <c r="C2373" s="42"/>
      <c r="D2373" s="12"/>
      <c r="E2373" s="12"/>
      <c r="F2373" s="12"/>
      <c r="G2373" s="12"/>
      <c r="H2373" s="12"/>
      <c r="I2373" s="12"/>
      <c r="J2373" s="12"/>
      <c r="K2373" s="12"/>
      <c r="L2373" s="12"/>
      <c r="M2373" s="49"/>
      <c r="N2373" s="49"/>
      <c r="O2373" s="12"/>
      <c r="P2373" s="12"/>
      <c r="Q2373" s="12"/>
      <c r="R2373" s="12"/>
      <c r="S2373" s="12"/>
    </row>
    <row r="2374" spans="1:19" s="1" customFormat="1" x14ac:dyDescent="0.4">
      <c r="A2374" s="12"/>
      <c r="B2374" s="12"/>
      <c r="C2374" s="42"/>
      <c r="D2374" s="12"/>
      <c r="E2374" s="12"/>
      <c r="F2374" s="12"/>
      <c r="G2374" s="12"/>
      <c r="H2374" s="12"/>
      <c r="I2374" s="12"/>
      <c r="J2374" s="12"/>
      <c r="K2374" s="12"/>
      <c r="L2374" s="12"/>
      <c r="M2374" s="49"/>
      <c r="N2374" s="49"/>
      <c r="O2374" s="12"/>
      <c r="P2374" s="12"/>
      <c r="Q2374" s="12"/>
      <c r="R2374" s="12"/>
      <c r="S2374" s="12"/>
    </row>
    <row r="2375" spans="1:19" s="1" customFormat="1" x14ac:dyDescent="0.4">
      <c r="A2375" s="12"/>
      <c r="B2375" s="12"/>
      <c r="C2375" s="42"/>
      <c r="D2375" s="12"/>
      <c r="E2375" s="12"/>
      <c r="F2375" s="12"/>
      <c r="G2375" s="12"/>
      <c r="H2375" s="12"/>
      <c r="I2375" s="12"/>
      <c r="J2375" s="12"/>
      <c r="K2375" s="12"/>
      <c r="L2375" s="12"/>
      <c r="M2375" s="49"/>
      <c r="N2375" s="49"/>
      <c r="O2375" s="12"/>
      <c r="P2375" s="12"/>
      <c r="Q2375" s="12"/>
      <c r="R2375" s="12"/>
      <c r="S2375" s="12"/>
    </row>
    <row r="2376" spans="1:19" s="1" customFormat="1" x14ac:dyDescent="0.4">
      <c r="A2376" s="12"/>
      <c r="B2376" s="12"/>
      <c r="C2376" s="42"/>
      <c r="D2376" s="12"/>
      <c r="E2376" s="12"/>
      <c r="F2376" s="12"/>
      <c r="G2376" s="12"/>
      <c r="H2376" s="12"/>
      <c r="I2376" s="12"/>
      <c r="J2376" s="12"/>
      <c r="K2376" s="12"/>
      <c r="L2376" s="12"/>
      <c r="M2376" s="49"/>
      <c r="N2376" s="49"/>
      <c r="O2376" s="12"/>
      <c r="P2376" s="12"/>
      <c r="Q2376" s="12"/>
      <c r="R2376" s="12"/>
      <c r="S2376" s="12"/>
    </row>
    <row r="2377" spans="1:19" s="1" customFormat="1" x14ac:dyDescent="0.4">
      <c r="A2377" s="12"/>
      <c r="B2377" s="12"/>
      <c r="C2377" s="42"/>
      <c r="D2377" s="12"/>
      <c r="E2377" s="12"/>
      <c r="F2377" s="12"/>
      <c r="G2377" s="12"/>
      <c r="H2377" s="12"/>
      <c r="I2377" s="12"/>
      <c r="J2377" s="12"/>
      <c r="K2377" s="12"/>
      <c r="L2377" s="12"/>
      <c r="M2377" s="49"/>
      <c r="N2377" s="49"/>
      <c r="O2377" s="12"/>
      <c r="P2377" s="12"/>
      <c r="Q2377" s="12"/>
      <c r="R2377" s="12"/>
      <c r="S2377" s="12"/>
    </row>
    <row r="2378" spans="1:19" s="1" customFormat="1" x14ac:dyDescent="0.4">
      <c r="A2378" s="12"/>
      <c r="B2378" s="12"/>
      <c r="C2378" s="42"/>
      <c r="D2378" s="12"/>
      <c r="E2378" s="12"/>
      <c r="F2378" s="12"/>
      <c r="G2378" s="12"/>
      <c r="H2378" s="12"/>
      <c r="I2378" s="12"/>
      <c r="J2378" s="12"/>
      <c r="K2378" s="12"/>
      <c r="L2378" s="12"/>
      <c r="M2378" s="49"/>
      <c r="N2378" s="49"/>
      <c r="O2378" s="12"/>
      <c r="P2378" s="12"/>
      <c r="Q2378" s="12"/>
      <c r="R2378" s="12"/>
      <c r="S2378" s="12"/>
    </row>
    <row r="2379" spans="1:19" s="1" customFormat="1" x14ac:dyDescent="0.4">
      <c r="A2379" s="12"/>
      <c r="B2379" s="12"/>
      <c r="C2379" s="42"/>
      <c r="D2379" s="12"/>
      <c r="E2379" s="12"/>
      <c r="F2379" s="12"/>
      <c r="G2379" s="12"/>
      <c r="H2379" s="12"/>
      <c r="I2379" s="12"/>
      <c r="J2379" s="12"/>
      <c r="K2379" s="12"/>
      <c r="L2379" s="12"/>
      <c r="M2379" s="49"/>
      <c r="N2379" s="49"/>
      <c r="O2379" s="12"/>
      <c r="P2379" s="12"/>
      <c r="Q2379" s="12"/>
      <c r="R2379" s="12"/>
      <c r="S2379" s="12"/>
    </row>
    <row r="2380" spans="1:19" s="1" customFormat="1" x14ac:dyDescent="0.4">
      <c r="A2380" s="12"/>
      <c r="B2380" s="12"/>
      <c r="C2380" s="42"/>
      <c r="D2380" s="12"/>
      <c r="E2380" s="12"/>
      <c r="F2380" s="12"/>
      <c r="G2380" s="12"/>
      <c r="H2380" s="12"/>
      <c r="I2380" s="12"/>
      <c r="J2380" s="12"/>
      <c r="K2380" s="12"/>
      <c r="L2380" s="12"/>
      <c r="M2380" s="49"/>
      <c r="N2380" s="49"/>
      <c r="O2380" s="12"/>
      <c r="P2380" s="12"/>
      <c r="Q2380" s="12"/>
      <c r="R2380" s="12"/>
      <c r="S2380" s="12"/>
    </row>
    <row r="2381" spans="1:19" s="1" customFormat="1" x14ac:dyDescent="0.4">
      <c r="A2381" s="12"/>
      <c r="B2381" s="12"/>
      <c r="C2381" s="42"/>
      <c r="D2381" s="12"/>
      <c r="E2381" s="12"/>
      <c r="F2381" s="12"/>
      <c r="G2381" s="12"/>
      <c r="H2381" s="12"/>
      <c r="I2381" s="12"/>
      <c r="J2381" s="12"/>
      <c r="K2381" s="12"/>
      <c r="L2381" s="12"/>
      <c r="M2381" s="49"/>
      <c r="N2381" s="49"/>
      <c r="O2381" s="12"/>
      <c r="P2381" s="12"/>
      <c r="Q2381" s="12"/>
      <c r="R2381" s="12"/>
      <c r="S2381" s="12"/>
    </row>
    <row r="2382" spans="1:19" s="1" customFormat="1" x14ac:dyDescent="0.4">
      <c r="A2382" s="12"/>
      <c r="B2382" s="12"/>
      <c r="C2382" s="42"/>
      <c r="D2382" s="12"/>
      <c r="E2382" s="12"/>
      <c r="F2382" s="12"/>
      <c r="G2382" s="12"/>
      <c r="H2382" s="12"/>
      <c r="I2382" s="12"/>
      <c r="J2382" s="12"/>
      <c r="K2382" s="12"/>
      <c r="L2382" s="12"/>
      <c r="M2382" s="49"/>
      <c r="N2382" s="49"/>
      <c r="O2382" s="12"/>
      <c r="P2382" s="12"/>
      <c r="Q2382" s="12"/>
      <c r="R2382" s="12"/>
      <c r="S2382" s="12"/>
    </row>
    <row r="2383" spans="1:19" s="1" customFormat="1" x14ac:dyDescent="0.4">
      <c r="A2383" s="12"/>
      <c r="B2383" s="12"/>
      <c r="C2383" s="42"/>
      <c r="D2383" s="12"/>
      <c r="E2383" s="12"/>
      <c r="F2383" s="12"/>
      <c r="G2383" s="12"/>
      <c r="H2383" s="12"/>
      <c r="I2383" s="12"/>
      <c r="J2383" s="12"/>
      <c r="K2383" s="12"/>
      <c r="L2383" s="12"/>
      <c r="M2383" s="49"/>
      <c r="N2383" s="49"/>
      <c r="O2383" s="12"/>
      <c r="P2383" s="12"/>
      <c r="Q2383" s="12"/>
      <c r="R2383" s="12"/>
      <c r="S2383" s="12"/>
    </row>
    <row r="2384" spans="1:19" s="1" customFormat="1" x14ac:dyDescent="0.4">
      <c r="A2384" s="12"/>
      <c r="B2384" s="12"/>
      <c r="C2384" s="42"/>
      <c r="D2384" s="12"/>
      <c r="E2384" s="12"/>
      <c r="F2384" s="12"/>
      <c r="G2384" s="12"/>
      <c r="H2384" s="12"/>
      <c r="I2384" s="12"/>
      <c r="J2384" s="12"/>
      <c r="K2384" s="12"/>
      <c r="L2384" s="12"/>
      <c r="M2384" s="49"/>
      <c r="N2384" s="49"/>
      <c r="O2384" s="12"/>
      <c r="P2384" s="12"/>
      <c r="Q2384" s="12"/>
      <c r="R2384" s="12"/>
      <c r="S2384" s="12"/>
    </row>
    <row r="2385" spans="1:19" s="1" customFormat="1" x14ac:dyDescent="0.4">
      <c r="A2385" s="12"/>
      <c r="B2385" s="12"/>
      <c r="C2385" s="42"/>
      <c r="D2385" s="12"/>
      <c r="E2385" s="12"/>
      <c r="F2385" s="12"/>
      <c r="G2385" s="12"/>
      <c r="H2385" s="12"/>
      <c r="I2385" s="12"/>
      <c r="J2385" s="12"/>
      <c r="K2385" s="12"/>
      <c r="L2385" s="12"/>
      <c r="M2385" s="49"/>
      <c r="N2385" s="49"/>
      <c r="O2385" s="12"/>
      <c r="P2385" s="12"/>
      <c r="Q2385" s="12"/>
      <c r="R2385" s="12"/>
      <c r="S2385" s="12"/>
    </row>
    <row r="2386" spans="1:19" s="1" customFormat="1" x14ac:dyDescent="0.4">
      <c r="A2386" s="12"/>
      <c r="B2386" s="12"/>
      <c r="C2386" s="42"/>
      <c r="D2386" s="12"/>
      <c r="E2386" s="12"/>
      <c r="F2386" s="12"/>
      <c r="G2386" s="12"/>
      <c r="H2386" s="12"/>
      <c r="I2386" s="12"/>
      <c r="J2386" s="12"/>
      <c r="K2386" s="12"/>
      <c r="L2386" s="12"/>
      <c r="M2386" s="49"/>
      <c r="N2386" s="49"/>
      <c r="O2386" s="12"/>
      <c r="P2386" s="12"/>
      <c r="Q2386" s="12"/>
      <c r="R2386" s="12"/>
      <c r="S2386" s="12"/>
    </row>
    <row r="2387" spans="1:19" s="1" customFormat="1" x14ac:dyDescent="0.4">
      <c r="A2387" s="12"/>
      <c r="B2387" s="12"/>
      <c r="C2387" s="42"/>
      <c r="D2387" s="12"/>
      <c r="E2387" s="12"/>
      <c r="F2387" s="12"/>
      <c r="G2387" s="12"/>
      <c r="H2387" s="12"/>
      <c r="I2387" s="12"/>
      <c r="J2387" s="12"/>
      <c r="K2387" s="12"/>
      <c r="L2387" s="12"/>
      <c r="M2387" s="49"/>
      <c r="N2387" s="49"/>
      <c r="O2387" s="12"/>
      <c r="P2387" s="12"/>
      <c r="Q2387" s="12"/>
      <c r="R2387" s="12"/>
      <c r="S2387" s="12"/>
    </row>
    <row r="2388" spans="1:19" s="1" customFormat="1" x14ac:dyDescent="0.4">
      <c r="A2388" s="12"/>
      <c r="B2388" s="12"/>
      <c r="C2388" s="42"/>
      <c r="D2388" s="12"/>
      <c r="E2388" s="12"/>
      <c r="F2388" s="12"/>
      <c r="G2388" s="12"/>
      <c r="H2388" s="12"/>
      <c r="I2388" s="12"/>
      <c r="J2388" s="12"/>
      <c r="K2388" s="12"/>
      <c r="L2388" s="12"/>
      <c r="M2388" s="49"/>
      <c r="N2388" s="49"/>
      <c r="O2388" s="12"/>
      <c r="P2388" s="12"/>
      <c r="Q2388" s="12"/>
      <c r="R2388" s="12"/>
      <c r="S2388" s="12"/>
    </row>
    <row r="2389" spans="1:19" s="1" customFormat="1" x14ac:dyDescent="0.4">
      <c r="A2389" s="12"/>
      <c r="B2389" s="12"/>
      <c r="C2389" s="42"/>
      <c r="D2389" s="12"/>
      <c r="E2389" s="12"/>
      <c r="F2389" s="12"/>
      <c r="G2389" s="12"/>
      <c r="H2389" s="12"/>
      <c r="I2389" s="12"/>
      <c r="J2389" s="12"/>
      <c r="K2389" s="12"/>
      <c r="L2389" s="12"/>
      <c r="M2389" s="49"/>
      <c r="N2389" s="49"/>
      <c r="O2389" s="12"/>
      <c r="P2389" s="12"/>
      <c r="Q2389" s="12"/>
      <c r="R2389" s="12"/>
      <c r="S2389" s="12"/>
    </row>
    <row r="2390" spans="1:19" s="1" customFormat="1" x14ac:dyDescent="0.4">
      <c r="A2390" s="12"/>
      <c r="B2390" s="12"/>
      <c r="C2390" s="42"/>
      <c r="D2390" s="12"/>
      <c r="E2390" s="12"/>
      <c r="F2390" s="12"/>
      <c r="G2390" s="12"/>
      <c r="H2390" s="12"/>
      <c r="I2390" s="12"/>
      <c r="J2390" s="12"/>
      <c r="K2390" s="12"/>
      <c r="L2390" s="12"/>
      <c r="M2390" s="49"/>
      <c r="N2390" s="49"/>
      <c r="O2390" s="12"/>
      <c r="P2390" s="12"/>
      <c r="Q2390" s="12"/>
      <c r="R2390" s="12"/>
      <c r="S2390" s="12"/>
    </row>
    <row r="2391" spans="1:19" s="1" customFormat="1" x14ac:dyDescent="0.4">
      <c r="A2391" s="12"/>
      <c r="B2391" s="12"/>
      <c r="C2391" s="42"/>
      <c r="D2391" s="12"/>
      <c r="E2391" s="12"/>
      <c r="F2391" s="12"/>
      <c r="G2391" s="12"/>
      <c r="H2391" s="12"/>
      <c r="I2391" s="12"/>
      <c r="J2391" s="12"/>
      <c r="K2391" s="12"/>
      <c r="L2391" s="12"/>
      <c r="M2391" s="49"/>
      <c r="N2391" s="49"/>
      <c r="O2391" s="12"/>
      <c r="P2391" s="12"/>
      <c r="Q2391" s="12"/>
      <c r="R2391" s="12"/>
      <c r="S2391" s="12"/>
    </row>
    <row r="2392" spans="1:19" s="1" customFormat="1" x14ac:dyDescent="0.4">
      <c r="A2392" s="12"/>
      <c r="B2392" s="12"/>
      <c r="C2392" s="42"/>
      <c r="D2392" s="12"/>
      <c r="E2392" s="12"/>
      <c r="F2392" s="12"/>
      <c r="G2392" s="12"/>
      <c r="H2392" s="12"/>
      <c r="I2392" s="12"/>
      <c r="J2392" s="12"/>
      <c r="K2392" s="12"/>
      <c r="L2392" s="12"/>
      <c r="M2392" s="49"/>
      <c r="N2392" s="49"/>
      <c r="O2392" s="12"/>
      <c r="P2392" s="12"/>
      <c r="Q2392" s="12"/>
      <c r="R2392" s="12"/>
      <c r="S2392" s="12"/>
    </row>
    <row r="2393" spans="1:19" s="1" customFormat="1" x14ac:dyDescent="0.4">
      <c r="A2393" s="12"/>
      <c r="B2393" s="12"/>
      <c r="C2393" s="42"/>
      <c r="D2393" s="12"/>
      <c r="E2393" s="12"/>
      <c r="F2393" s="12"/>
      <c r="G2393" s="12"/>
      <c r="H2393" s="12"/>
      <c r="I2393" s="12"/>
      <c r="J2393" s="12"/>
      <c r="K2393" s="12"/>
      <c r="L2393" s="12"/>
      <c r="M2393" s="49"/>
      <c r="N2393" s="49"/>
      <c r="O2393" s="12"/>
      <c r="P2393" s="12"/>
      <c r="Q2393" s="12"/>
      <c r="R2393" s="12"/>
      <c r="S2393" s="12"/>
    </row>
    <row r="2394" spans="1:19" s="1" customFormat="1" x14ac:dyDescent="0.4">
      <c r="A2394" s="12"/>
      <c r="B2394" s="12"/>
      <c r="C2394" s="42"/>
      <c r="D2394" s="12"/>
      <c r="E2394" s="12"/>
      <c r="F2394" s="12"/>
      <c r="G2394" s="12"/>
      <c r="H2394" s="12"/>
      <c r="I2394" s="12"/>
      <c r="J2394" s="12"/>
      <c r="K2394" s="12"/>
      <c r="L2394" s="12"/>
      <c r="M2394" s="49"/>
      <c r="N2394" s="49"/>
      <c r="O2394" s="12"/>
      <c r="P2394" s="12"/>
      <c r="Q2394" s="12"/>
      <c r="R2394" s="12"/>
      <c r="S2394" s="12"/>
    </row>
    <row r="2395" spans="1:19" s="1" customFormat="1" x14ac:dyDescent="0.4">
      <c r="A2395" s="12"/>
      <c r="B2395" s="12"/>
      <c r="C2395" s="42"/>
      <c r="D2395" s="12"/>
      <c r="E2395" s="12"/>
      <c r="F2395" s="12"/>
      <c r="G2395" s="12"/>
      <c r="H2395" s="12"/>
      <c r="I2395" s="12"/>
      <c r="J2395" s="12"/>
      <c r="K2395" s="12"/>
      <c r="L2395" s="12"/>
      <c r="M2395" s="49"/>
      <c r="N2395" s="49"/>
      <c r="O2395" s="12"/>
      <c r="P2395" s="12"/>
      <c r="Q2395" s="12"/>
      <c r="R2395" s="12"/>
      <c r="S2395" s="12"/>
    </row>
    <row r="2396" spans="1:19" s="1" customFormat="1" x14ac:dyDescent="0.4">
      <c r="A2396" s="12"/>
      <c r="B2396" s="12"/>
      <c r="C2396" s="42"/>
      <c r="D2396" s="12"/>
      <c r="E2396" s="12"/>
      <c r="F2396" s="12"/>
      <c r="G2396" s="12"/>
      <c r="H2396" s="12"/>
      <c r="I2396" s="12"/>
      <c r="J2396" s="12"/>
      <c r="K2396" s="12"/>
      <c r="L2396" s="12"/>
      <c r="M2396" s="49"/>
      <c r="N2396" s="49"/>
      <c r="O2396" s="12"/>
      <c r="P2396" s="12"/>
      <c r="Q2396" s="12"/>
      <c r="R2396" s="12"/>
      <c r="S2396" s="12"/>
    </row>
    <row r="2397" spans="1:19" s="1" customFormat="1" x14ac:dyDescent="0.4">
      <c r="A2397" s="12"/>
      <c r="B2397" s="12"/>
      <c r="C2397" s="42"/>
      <c r="D2397" s="12"/>
      <c r="E2397" s="12"/>
      <c r="F2397" s="12"/>
      <c r="G2397" s="12"/>
      <c r="H2397" s="12"/>
      <c r="I2397" s="12"/>
      <c r="J2397" s="12"/>
      <c r="K2397" s="12"/>
      <c r="L2397" s="12"/>
      <c r="M2397" s="49"/>
      <c r="N2397" s="49"/>
      <c r="O2397" s="12"/>
      <c r="P2397" s="12"/>
      <c r="Q2397" s="12"/>
      <c r="R2397" s="12"/>
      <c r="S2397" s="12"/>
    </row>
    <row r="2398" spans="1:19" s="1" customFormat="1" x14ac:dyDescent="0.4">
      <c r="A2398" s="12"/>
      <c r="B2398" s="12"/>
      <c r="C2398" s="42"/>
      <c r="D2398" s="12"/>
      <c r="E2398" s="12"/>
      <c r="F2398" s="12"/>
      <c r="G2398" s="12"/>
      <c r="H2398" s="12"/>
      <c r="I2398" s="12"/>
      <c r="J2398" s="12"/>
      <c r="K2398" s="12"/>
      <c r="L2398" s="12"/>
      <c r="M2398" s="49"/>
      <c r="N2398" s="49"/>
      <c r="O2398" s="12"/>
      <c r="P2398" s="12"/>
      <c r="Q2398" s="12"/>
      <c r="R2398" s="12"/>
      <c r="S2398" s="12"/>
    </row>
    <row r="2399" spans="1:19" s="1" customFormat="1" x14ac:dyDescent="0.4">
      <c r="A2399" s="12"/>
      <c r="B2399" s="12"/>
      <c r="C2399" s="42"/>
      <c r="D2399" s="12"/>
      <c r="E2399" s="12"/>
      <c r="F2399" s="12"/>
      <c r="G2399" s="12"/>
      <c r="H2399" s="12"/>
      <c r="I2399" s="12"/>
      <c r="J2399" s="12"/>
      <c r="K2399" s="12"/>
      <c r="L2399" s="12"/>
      <c r="M2399" s="49"/>
      <c r="N2399" s="49"/>
      <c r="O2399" s="12"/>
      <c r="P2399" s="12"/>
      <c r="Q2399" s="12"/>
      <c r="R2399" s="12"/>
      <c r="S2399" s="12"/>
    </row>
    <row r="2400" spans="1:19" s="1" customFormat="1" x14ac:dyDescent="0.4">
      <c r="A2400" s="12"/>
      <c r="B2400" s="12"/>
      <c r="C2400" s="42"/>
      <c r="D2400" s="12"/>
      <c r="E2400" s="12"/>
      <c r="F2400" s="12"/>
      <c r="G2400" s="12"/>
      <c r="H2400" s="12"/>
      <c r="I2400" s="12"/>
      <c r="J2400" s="12"/>
      <c r="K2400" s="12"/>
      <c r="L2400" s="12"/>
      <c r="M2400" s="49"/>
      <c r="N2400" s="49"/>
      <c r="O2400" s="12"/>
      <c r="P2400" s="12"/>
      <c r="Q2400" s="12"/>
      <c r="R2400" s="12"/>
      <c r="S2400" s="12"/>
    </row>
    <row r="2401" spans="1:19" s="1" customFormat="1" x14ac:dyDescent="0.4">
      <c r="A2401" s="12"/>
      <c r="B2401" s="12"/>
      <c r="C2401" s="42"/>
      <c r="D2401" s="12"/>
      <c r="E2401" s="12"/>
      <c r="F2401" s="12"/>
      <c r="G2401" s="12"/>
      <c r="H2401" s="12"/>
      <c r="I2401" s="12"/>
      <c r="J2401" s="12"/>
      <c r="K2401" s="12"/>
      <c r="L2401" s="12"/>
      <c r="M2401" s="49"/>
      <c r="N2401" s="49"/>
      <c r="O2401" s="12"/>
      <c r="P2401" s="12"/>
      <c r="Q2401" s="12"/>
      <c r="R2401" s="12"/>
      <c r="S2401" s="12"/>
    </row>
    <row r="2402" spans="1:19" s="1" customFormat="1" x14ac:dyDescent="0.4">
      <c r="A2402" s="12"/>
      <c r="B2402" s="12"/>
      <c r="C2402" s="42"/>
      <c r="D2402" s="12"/>
      <c r="E2402" s="12"/>
      <c r="F2402" s="12"/>
      <c r="G2402" s="12"/>
      <c r="H2402" s="12"/>
      <c r="I2402" s="12"/>
      <c r="J2402" s="12"/>
      <c r="K2402" s="12"/>
      <c r="L2402" s="12"/>
      <c r="M2402" s="49"/>
      <c r="N2402" s="49"/>
      <c r="O2402" s="12"/>
      <c r="P2402" s="12"/>
      <c r="Q2402" s="12"/>
      <c r="R2402" s="12"/>
      <c r="S2402" s="12"/>
    </row>
    <row r="2403" spans="1:19" s="1" customFormat="1" x14ac:dyDescent="0.4">
      <c r="A2403" s="12"/>
      <c r="B2403" s="12"/>
      <c r="C2403" s="42"/>
      <c r="D2403" s="12"/>
      <c r="E2403" s="12"/>
      <c r="F2403" s="12"/>
      <c r="G2403" s="12"/>
      <c r="H2403" s="12"/>
      <c r="I2403" s="12"/>
      <c r="J2403" s="12"/>
      <c r="K2403" s="12"/>
      <c r="L2403" s="12"/>
      <c r="M2403" s="49"/>
      <c r="N2403" s="49"/>
      <c r="O2403" s="12"/>
      <c r="P2403" s="12"/>
      <c r="Q2403" s="12"/>
      <c r="R2403" s="12"/>
      <c r="S2403" s="12"/>
    </row>
    <row r="2404" spans="1:19" s="1" customFormat="1" x14ac:dyDescent="0.4">
      <c r="A2404" s="12"/>
      <c r="B2404" s="12"/>
      <c r="C2404" s="42"/>
      <c r="D2404" s="12"/>
      <c r="E2404" s="12"/>
      <c r="F2404" s="12"/>
      <c r="G2404" s="12"/>
      <c r="H2404" s="12"/>
      <c r="I2404" s="12"/>
      <c r="J2404" s="12"/>
      <c r="K2404" s="12"/>
      <c r="L2404" s="12"/>
      <c r="M2404" s="49"/>
      <c r="N2404" s="49"/>
      <c r="O2404" s="12"/>
      <c r="P2404" s="12"/>
      <c r="Q2404" s="12"/>
      <c r="R2404" s="12"/>
      <c r="S2404" s="12"/>
    </row>
    <row r="2405" spans="1:19" s="1" customFormat="1" x14ac:dyDescent="0.4">
      <c r="A2405" s="12"/>
      <c r="B2405" s="12"/>
      <c r="C2405" s="42"/>
      <c r="D2405" s="12"/>
      <c r="E2405" s="12"/>
      <c r="F2405" s="12"/>
      <c r="G2405" s="12"/>
      <c r="H2405" s="12"/>
      <c r="I2405" s="12"/>
      <c r="J2405" s="12"/>
      <c r="K2405" s="12"/>
      <c r="L2405" s="12"/>
      <c r="M2405" s="49"/>
      <c r="N2405" s="49"/>
      <c r="O2405" s="12"/>
      <c r="P2405" s="12"/>
      <c r="Q2405" s="12"/>
      <c r="R2405" s="12"/>
      <c r="S2405" s="12"/>
    </row>
    <row r="2406" spans="1:19" s="1" customFormat="1" x14ac:dyDescent="0.4">
      <c r="A2406" s="12"/>
      <c r="B2406" s="12"/>
      <c r="C2406" s="42"/>
      <c r="D2406" s="12"/>
      <c r="E2406" s="12"/>
      <c r="F2406" s="12"/>
      <c r="G2406" s="12"/>
      <c r="H2406" s="12"/>
      <c r="I2406" s="12"/>
      <c r="J2406" s="12"/>
      <c r="K2406" s="12"/>
      <c r="L2406" s="12"/>
      <c r="M2406" s="49"/>
      <c r="N2406" s="49"/>
      <c r="O2406" s="12"/>
      <c r="P2406" s="12"/>
      <c r="Q2406" s="12"/>
      <c r="R2406" s="12"/>
      <c r="S2406" s="12"/>
    </row>
    <row r="2407" spans="1:19" s="1" customFormat="1" x14ac:dyDescent="0.4">
      <c r="A2407" s="12"/>
      <c r="B2407" s="12"/>
      <c r="C2407" s="42"/>
      <c r="D2407" s="12"/>
      <c r="E2407" s="12"/>
      <c r="F2407" s="12"/>
      <c r="G2407" s="12"/>
      <c r="H2407" s="12"/>
      <c r="I2407" s="12"/>
      <c r="J2407" s="12"/>
      <c r="K2407" s="12"/>
      <c r="L2407" s="12"/>
      <c r="M2407" s="49"/>
      <c r="N2407" s="49"/>
      <c r="O2407" s="12"/>
      <c r="P2407" s="12"/>
      <c r="Q2407" s="12"/>
      <c r="R2407" s="12"/>
      <c r="S2407" s="12"/>
    </row>
    <row r="2408" spans="1:19" s="1" customFormat="1" x14ac:dyDescent="0.4">
      <c r="A2408" s="12"/>
      <c r="B2408" s="12"/>
      <c r="C2408" s="42"/>
      <c r="D2408" s="12"/>
      <c r="E2408" s="12"/>
      <c r="F2408" s="12"/>
      <c r="G2408" s="12"/>
      <c r="H2408" s="12"/>
      <c r="I2408" s="12"/>
      <c r="J2408" s="12"/>
      <c r="K2408" s="12"/>
      <c r="L2408" s="12"/>
      <c r="M2408" s="49"/>
      <c r="N2408" s="49"/>
      <c r="O2408" s="12"/>
      <c r="P2408" s="12"/>
      <c r="Q2408" s="12"/>
      <c r="R2408" s="12"/>
      <c r="S2408" s="12"/>
    </row>
    <row r="2409" spans="1:19" s="1" customFormat="1" x14ac:dyDescent="0.4">
      <c r="A2409" s="12"/>
      <c r="B2409" s="12"/>
      <c r="C2409" s="42"/>
      <c r="D2409" s="12"/>
      <c r="E2409" s="12"/>
      <c r="F2409" s="12"/>
      <c r="G2409" s="12"/>
      <c r="H2409" s="12"/>
      <c r="I2409" s="12"/>
      <c r="J2409" s="12"/>
      <c r="K2409" s="12"/>
      <c r="L2409" s="12"/>
      <c r="M2409" s="49"/>
      <c r="N2409" s="49"/>
      <c r="O2409" s="12"/>
      <c r="P2409" s="12"/>
      <c r="Q2409" s="12"/>
      <c r="R2409" s="12"/>
      <c r="S2409" s="12"/>
    </row>
    <row r="2410" spans="1:19" s="1" customFormat="1" x14ac:dyDescent="0.4">
      <c r="A2410" s="12"/>
      <c r="B2410" s="12"/>
      <c r="C2410" s="42"/>
      <c r="D2410" s="12"/>
      <c r="E2410" s="12"/>
      <c r="F2410" s="12"/>
      <c r="G2410" s="12"/>
      <c r="H2410" s="12"/>
      <c r="I2410" s="12"/>
      <c r="J2410" s="12"/>
      <c r="K2410" s="12"/>
      <c r="L2410" s="12"/>
      <c r="M2410" s="49"/>
      <c r="N2410" s="49"/>
      <c r="O2410" s="12"/>
      <c r="P2410" s="12"/>
      <c r="Q2410" s="12"/>
      <c r="R2410" s="12"/>
      <c r="S2410" s="12"/>
    </row>
    <row r="2411" spans="1:19" s="1" customFormat="1" x14ac:dyDescent="0.4">
      <c r="A2411" s="12"/>
      <c r="B2411" s="12"/>
      <c r="C2411" s="42"/>
      <c r="D2411" s="12"/>
      <c r="E2411" s="12"/>
      <c r="F2411" s="12"/>
      <c r="G2411" s="12"/>
      <c r="H2411" s="12"/>
      <c r="I2411" s="12"/>
      <c r="J2411" s="12"/>
      <c r="K2411" s="12"/>
      <c r="L2411" s="12"/>
      <c r="M2411" s="49"/>
      <c r="N2411" s="49"/>
      <c r="O2411" s="12"/>
      <c r="P2411" s="12"/>
      <c r="Q2411" s="12"/>
      <c r="R2411" s="12"/>
      <c r="S2411" s="12"/>
    </row>
    <row r="2412" spans="1:19" s="1" customFormat="1" x14ac:dyDescent="0.4">
      <c r="A2412" s="12"/>
      <c r="B2412" s="12"/>
      <c r="C2412" s="42"/>
      <c r="D2412" s="12"/>
      <c r="E2412" s="12"/>
      <c r="F2412" s="12"/>
      <c r="G2412" s="12"/>
      <c r="H2412" s="12"/>
      <c r="I2412" s="12"/>
      <c r="J2412" s="12"/>
      <c r="K2412" s="12"/>
      <c r="L2412" s="12"/>
      <c r="M2412" s="49"/>
      <c r="N2412" s="49"/>
      <c r="O2412" s="12"/>
      <c r="P2412" s="12"/>
      <c r="Q2412" s="12"/>
      <c r="R2412" s="12"/>
      <c r="S2412" s="12"/>
    </row>
    <row r="2413" spans="1:19" s="1" customFormat="1" x14ac:dyDescent="0.4">
      <c r="A2413" s="12"/>
      <c r="B2413" s="12"/>
      <c r="C2413" s="42"/>
      <c r="D2413" s="12"/>
      <c r="E2413" s="12"/>
      <c r="F2413" s="12"/>
      <c r="G2413" s="12"/>
      <c r="H2413" s="12"/>
      <c r="I2413" s="12"/>
      <c r="J2413" s="12"/>
      <c r="K2413" s="12"/>
      <c r="L2413" s="12"/>
      <c r="M2413" s="49"/>
      <c r="N2413" s="49"/>
      <c r="O2413" s="12"/>
      <c r="P2413" s="12"/>
      <c r="Q2413" s="12"/>
      <c r="R2413" s="12"/>
      <c r="S2413" s="12"/>
    </row>
    <row r="2414" spans="1:19" s="1" customFormat="1" x14ac:dyDescent="0.4">
      <c r="A2414" s="12"/>
      <c r="B2414" s="12"/>
      <c r="C2414" s="42"/>
      <c r="D2414" s="12"/>
      <c r="E2414" s="12"/>
      <c r="F2414" s="12"/>
      <c r="G2414" s="12"/>
      <c r="H2414" s="12"/>
      <c r="I2414" s="12"/>
      <c r="J2414" s="12"/>
      <c r="K2414" s="12"/>
      <c r="L2414" s="12"/>
      <c r="M2414" s="49"/>
      <c r="N2414" s="49"/>
      <c r="O2414" s="12"/>
      <c r="P2414" s="12"/>
      <c r="Q2414" s="12"/>
      <c r="R2414" s="12"/>
      <c r="S2414" s="12"/>
    </row>
    <row r="2415" spans="1:19" s="1" customFormat="1" x14ac:dyDescent="0.4">
      <c r="A2415" s="12"/>
      <c r="B2415" s="12"/>
      <c r="C2415" s="42"/>
      <c r="D2415" s="12"/>
      <c r="E2415" s="12"/>
      <c r="F2415" s="12"/>
      <c r="G2415" s="12"/>
      <c r="H2415" s="12"/>
      <c r="I2415" s="12"/>
      <c r="J2415" s="12"/>
      <c r="K2415" s="12"/>
      <c r="L2415" s="12"/>
      <c r="M2415" s="49"/>
      <c r="N2415" s="49"/>
      <c r="O2415" s="12"/>
      <c r="P2415" s="12"/>
      <c r="Q2415" s="12"/>
      <c r="R2415" s="12"/>
      <c r="S2415" s="12"/>
    </row>
    <row r="2416" spans="1:19" s="1" customFormat="1" x14ac:dyDescent="0.4">
      <c r="A2416" s="12"/>
      <c r="B2416" s="12"/>
      <c r="C2416" s="42"/>
      <c r="D2416" s="12"/>
      <c r="E2416" s="12"/>
      <c r="F2416" s="12"/>
      <c r="G2416" s="12"/>
      <c r="H2416" s="12"/>
      <c r="I2416" s="12"/>
      <c r="J2416" s="12"/>
      <c r="K2416" s="12"/>
      <c r="L2416" s="12"/>
      <c r="M2416" s="49"/>
      <c r="N2416" s="49"/>
      <c r="O2416" s="12"/>
      <c r="P2416" s="12"/>
      <c r="Q2416" s="12"/>
      <c r="R2416" s="12"/>
      <c r="S2416" s="12"/>
    </row>
    <row r="2417" spans="1:19" s="1" customFormat="1" x14ac:dyDescent="0.4">
      <c r="A2417" s="12"/>
      <c r="B2417" s="12"/>
      <c r="C2417" s="42"/>
      <c r="D2417" s="12"/>
      <c r="E2417" s="12"/>
      <c r="F2417" s="12"/>
      <c r="G2417" s="12"/>
      <c r="H2417" s="12"/>
      <c r="I2417" s="12"/>
      <c r="J2417" s="12"/>
      <c r="K2417" s="12"/>
      <c r="L2417" s="12"/>
      <c r="M2417" s="49"/>
      <c r="N2417" s="49"/>
      <c r="O2417" s="12"/>
      <c r="P2417" s="12"/>
      <c r="Q2417" s="12"/>
      <c r="R2417" s="12"/>
      <c r="S2417" s="12"/>
    </row>
    <row r="2418" spans="1:19" s="1" customFormat="1" x14ac:dyDescent="0.4">
      <c r="A2418" s="12"/>
      <c r="B2418" s="12"/>
      <c r="C2418" s="42"/>
      <c r="D2418" s="12"/>
      <c r="E2418" s="12"/>
      <c r="F2418" s="12"/>
      <c r="G2418" s="12"/>
      <c r="H2418" s="12"/>
      <c r="I2418" s="12"/>
      <c r="J2418" s="12"/>
      <c r="K2418" s="12"/>
      <c r="L2418" s="12"/>
      <c r="M2418" s="49"/>
      <c r="N2418" s="49"/>
      <c r="O2418" s="12"/>
      <c r="P2418" s="12"/>
      <c r="Q2418" s="12"/>
      <c r="R2418" s="12"/>
      <c r="S2418" s="12"/>
    </row>
    <row r="2419" spans="1:19" s="1" customFormat="1" x14ac:dyDescent="0.4">
      <c r="A2419" s="12"/>
      <c r="B2419" s="12"/>
      <c r="C2419" s="42"/>
      <c r="D2419" s="12"/>
      <c r="E2419" s="12"/>
      <c r="F2419" s="12"/>
      <c r="G2419" s="12"/>
      <c r="H2419" s="12"/>
      <c r="I2419" s="12"/>
      <c r="J2419" s="12"/>
      <c r="K2419" s="12"/>
      <c r="L2419" s="12"/>
      <c r="M2419" s="49"/>
      <c r="N2419" s="49"/>
      <c r="O2419" s="12"/>
      <c r="P2419" s="12"/>
      <c r="Q2419" s="12"/>
      <c r="R2419" s="12"/>
      <c r="S2419" s="12"/>
    </row>
    <row r="2420" spans="1:19" s="1" customFormat="1" x14ac:dyDescent="0.4">
      <c r="A2420" s="12"/>
      <c r="B2420" s="12"/>
      <c r="C2420" s="42"/>
      <c r="D2420" s="12"/>
      <c r="E2420" s="12"/>
      <c r="F2420" s="12"/>
      <c r="G2420" s="12"/>
      <c r="H2420" s="12"/>
      <c r="I2420" s="12"/>
      <c r="J2420" s="12"/>
      <c r="K2420" s="12"/>
      <c r="L2420" s="12"/>
      <c r="M2420" s="49"/>
      <c r="N2420" s="49"/>
      <c r="O2420" s="12"/>
      <c r="P2420" s="12"/>
      <c r="Q2420" s="12"/>
      <c r="R2420" s="12"/>
      <c r="S2420" s="12"/>
    </row>
    <row r="2421" spans="1:19" s="1" customFormat="1" x14ac:dyDescent="0.4">
      <c r="A2421" s="12"/>
      <c r="B2421" s="12"/>
      <c r="C2421" s="42"/>
      <c r="D2421" s="12"/>
      <c r="E2421" s="12"/>
      <c r="F2421" s="12"/>
      <c r="G2421" s="12"/>
      <c r="H2421" s="12"/>
      <c r="I2421" s="12"/>
      <c r="J2421" s="12"/>
      <c r="K2421" s="12"/>
      <c r="L2421" s="12"/>
      <c r="M2421" s="49"/>
      <c r="N2421" s="49"/>
      <c r="O2421" s="12"/>
      <c r="P2421" s="12"/>
      <c r="Q2421" s="12"/>
      <c r="R2421" s="12"/>
      <c r="S2421" s="12"/>
    </row>
    <row r="2422" spans="1:19" s="1" customFormat="1" x14ac:dyDescent="0.4">
      <c r="A2422" s="12"/>
      <c r="B2422" s="12"/>
      <c r="C2422" s="42"/>
      <c r="D2422" s="12"/>
      <c r="E2422" s="12"/>
      <c r="F2422" s="12"/>
      <c r="G2422" s="12"/>
      <c r="H2422" s="12"/>
      <c r="I2422" s="12"/>
      <c r="J2422" s="12"/>
      <c r="K2422" s="12"/>
      <c r="L2422" s="12"/>
      <c r="M2422" s="49"/>
      <c r="N2422" s="49"/>
      <c r="O2422" s="12"/>
      <c r="P2422" s="12"/>
      <c r="Q2422" s="12"/>
      <c r="R2422" s="12"/>
      <c r="S2422" s="12"/>
    </row>
    <row r="2423" spans="1:19" s="1" customFormat="1" x14ac:dyDescent="0.4">
      <c r="A2423" s="12"/>
      <c r="B2423" s="12"/>
      <c r="C2423" s="42"/>
      <c r="D2423" s="12"/>
      <c r="E2423" s="12"/>
      <c r="F2423" s="12"/>
      <c r="G2423" s="12"/>
      <c r="H2423" s="12"/>
      <c r="I2423" s="12"/>
      <c r="J2423" s="12"/>
      <c r="K2423" s="12"/>
      <c r="L2423" s="12"/>
      <c r="M2423" s="49"/>
      <c r="N2423" s="49"/>
      <c r="O2423" s="12"/>
      <c r="P2423" s="12"/>
      <c r="Q2423" s="12"/>
      <c r="R2423" s="12"/>
      <c r="S2423" s="12"/>
    </row>
    <row r="2424" spans="1:19" s="1" customFormat="1" x14ac:dyDescent="0.4">
      <c r="A2424" s="12"/>
      <c r="B2424" s="12"/>
      <c r="C2424" s="42"/>
      <c r="D2424" s="12"/>
      <c r="E2424" s="12"/>
      <c r="F2424" s="12"/>
      <c r="G2424" s="12"/>
      <c r="H2424" s="12"/>
      <c r="I2424" s="12"/>
      <c r="J2424" s="12"/>
      <c r="K2424" s="12"/>
      <c r="L2424" s="12"/>
      <c r="M2424" s="49"/>
      <c r="N2424" s="49"/>
      <c r="O2424" s="12"/>
      <c r="P2424" s="12"/>
      <c r="Q2424" s="12"/>
      <c r="R2424" s="12"/>
      <c r="S2424" s="12"/>
    </row>
    <row r="2425" spans="1:19" s="1" customFormat="1" x14ac:dyDescent="0.4">
      <c r="A2425" s="12"/>
      <c r="B2425" s="12"/>
      <c r="C2425" s="42"/>
      <c r="D2425" s="12"/>
      <c r="E2425" s="12"/>
      <c r="F2425" s="12"/>
      <c r="G2425" s="12"/>
      <c r="H2425" s="12"/>
      <c r="I2425" s="12"/>
      <c r="J2425" s="12"/>
      <c r="K2425" s="12"/>
      <c r="L2425" s="12"/>
      <c r="M2425" s="49"/>
      <c r="N2425" s="49"/>
      <c r="O2425" s="12"/>
      <c r="P2425" s="12"/>
      <c r="Q2425" s="12"/>
      <c r="R2425" s="12"/>
      <c r="S2425" s="12"/>
    </row>
    <row r="2426" spans="1:19" s="1" customFormat="1" x14ac:dyDescent="0.4">
      <c r="A2426" s="12"/>
      <c r="B2426" s="12"/>
      <c r="C2426" s="42"/>
      <c r="D2426" s="12"/>
      <c r="E2426" s="12"/>
      <c r="F2426" s="12"/>
      <c r="G2426" s="12"/>
      <c r="H2426" s="12"/>
      <c r="I2426" s="12"/>
      <c r="J2426" s="12"/>
      <c r="K2426" s="12"/>
      <c r="L2426" s="12"/>
      <c r="M2426" s="49"/>
      <c r="N2426" s="49"/>
      <c r="O2426" s="12"/>
      <c r="P2426" s="12"/>
      <c r="Q2426" s="12"/>
      <c r="R2426" s="12"/>
      <c r="S2426" s="12"/>
    </row>
    <row r="2427" spans="1:19" s="1" customFormat="1" x14ac:dyDescent="0.4">
      <c r="A2427" s="12"/>
      <c r="B2427" s="12"/>
      <c r="C2427" s="42"/>
      <c r="D2427" s="12"/>
      <c r="E2427" s="12"/>
      <c r="F2427" s="12"/>
      <c r="G2427" s="12"/>
      <c r="H2427" s="12"/>
      <c r="I2427" s="12"/>
      <c r="J2427" s="12"/>
      <c r="K2427" s="12"/>
      <c r="L2427" s="12"/>
      <c r="M2427" s="49"/>
      <c r="N2427" s="49"/>
      <c r="O2427" s="12"/>
      <c r="P2427" s="12"/>
      <c r="Q2427" s="12"/>
      <c r="R2427" s="12"/>
      <c r="S2427" s="12"/>
    </row>
    <row r="2428" spans="1:19" s="1" customFormat="1" x14ac:dyDescent="0.4">
      <c r="A2428" s="12"/>
      <c r="B2428" s="12"/>
      <c r="C2428" s="42"/>
      <c r="D2428" s="12"/>
      <c r="E2428" s="12"/>
      <c r="F2428" s="12"/>
      <c r="G2428" s="12"/>
      <c r="H2428" s="12"/>
      <c r="I2428" s="12"/>
      <c r="J2428" s="12"/>
      <c r="K2428" s="12"/>
      <c r="L2428" s="12"/>
      <c r="M2428" s="49"/>
      <c r="N2428" s="49"/>
      <c r="O2428" s="12"/>
      <c r="P2428" s="12"/>
      <c r="Q2428" s="12"/>
      <c r="R2428" s="12"/>
      <c r="S2428" s="12"/>
    </row>
    <row r="2429" spans="1:19" s="1" customFormat="1" x14ac:dyDescent="0.4">
      <c r="A2429" s="12"/>
      <c r="B2429" s="12"/>
      <c r="C2429" s="42"/>
      <c r="D2429" s="12"/>
      <c r="E2429" s="12"/>
      <c r="F2429" s="12"/>
      <c r="G2429" s="12"/>
      <c r="H2429" s="12"/>
      <c r="I2429" s="12"/>
      <c r="J2429" s="12"/>
      <c r="K2429" s="12"/>
      <c r="L2429" s="12"/>
      <c r="M2429" s="49"/>
      <c r="N2429" s="49"/>
      <c r="O2429" s="12"/>
      <c r="P2429" s="12"/>
      <c r="Q2429" s="12"/>
      <c r="R2429" s="12"/>
      <c r="S2429" s="12"/>
    </row>
    <row r="2430" spans="1:19" s="1" customFormat="1" x14ac:dyDescent="0.4">
      <c r="A2430" s="12"/>
      <c r="B2430" s="12"/>
      <c r="C2430" s="42"/>
      <c r="D2430" s="12"/>
      <c r="E2430" s="12"/>
      <c r="F2430" s="12"/>
      <c r="G2430" s="12"/>
      <c r="H2430" s="12"/>
      <c r="I2430" s="12"/>
      <c r="J2430" s="12"/>
      <c r="K2430" s="12"/>
      <c r="L2430" s="12"/>
      <c r="M2430" s="49"/>
      <c r="N2430" s="49"/>
      <c r="O2430" s="12"/>
      <c r="P2430" s="12"/>
      <c r="Q2430" s="12"/>
      <c r="R2430" s="12"/>
      <c r="S2430" s="12"/>
    </row>
    <row r="2431" spans="1:19" s="1" customFormat="1" x14ac:dyDescent="0.4">
      <c r="A2431" s="12"/>
      <c r="B2431" s="12"/>
      <c r="C2431" s="42"/>
      <c r="D2431" s="12"/>
      <c r="E2431" s="12"/>
      <c r="F2431" s="12"/>
      <c r="G2431" s="12"/>
      <c r="H2431" s="12"/>
      <c r="I2431" s="12"/>
      <c r="J2431" s="12"/>
      <c r="K2431" s="12"/>
      <c r="L2431" s="12"/>
      <c r="M2431" s="49"/>
      <c r="N2431" s="49"/>
      <c r="O2431" s="12"/>
      <c r="P2431" s="12"/>
      <c r="Q2431" s="12"/>
      <c r="R2431" s="12"/>
      <c r="S2431" s="12"/>
    </row>
    <row r="2432" spans="1:19" s="1" customFormat="1" x14ac:dyDescent="0.4">
      <c r="A2432" s="12"/>
      <c r="B2432" s="12"/>
      <c r="C2432" s="42"/>
      <c r="D2432" s="12"/>
      <c r="E2432" s="12"/>
      <c r="F2432" s="12"/>
      <c r="G2432" s="12"/>
      <c r="H2432" s="12"/>
      <c r="I2432" s="12"/>
      <c r="J2432" s="12"/>
      <c r="K2432" s="12"/>
      <c r="L2432" s="12"/>
      <c r="M2432" s="49"/>
      <c r="N2432" s="49"/>
      <c r="O2432" s="12"/>
      <c r="P2432" s="12"/>
      <c r="Q2432" s="12"/>
      <c r="R2432" s="12"/>
      <c r="S2432" s="12"/>
    </row>
    <row r="2433" spans="1:19" s="1" customFormat="1" x14ac:dyDescent="0.4">
      <c r="A2433" s="12"/>
      <c r="B2433" s="12"/>
      <c r="C2433" s="42"/>
      <c r="D2433" s="12"/>
      <c r="E2433" s="12"/>
      <c r="F2433" s="12"/>
      <c r="G2433" s="12"/>
      <c r="H2433" s="12"/>
      <c r="I2433" s="12"/>
      <c r="J2433" s="12"/>
      <c r="K2433" s="12"/>
      <c r="L2433" s="12"/>
      <c r="M2433" s="49"/>
      <c r="N2433" s="49"/>
      <c r="O2433" s="12"/>
      <c r="P2433" s="12"/>
      <c r="Q2433" s="12"/>
      <c r="R2433" s="12"/>
      <c r="S2433" s="12"/>
    </row>
    <row r="2434" spans="1:19" s="1" customFormat="1" x14ac:dyDescent="0.4">
      <c r="A2434" s="12"/>
      <c r="B2434" s="12"/>
      <c r="C2434" s="42"/>
      <c r="D2434" s="12"/>
      <c r="E2434" s="12"/>
      <c r="F2434" s="12"/>
      <c r="G2434" s="12"/>
      <c r="H2434" s="12"/>
      <c r="I2434" s="12"/>
      <c r="J2434" s="12"/>
      <c r="K2434" s="12"/>
      <c r="L2434" s="12"/>
      <c r="M2434" s="49"/>
      <c r="N2434" s="49"/>
      <c r="O2434" s="12"/>
      <c r="P2434" s="12"/>
      <c r="Q2434" s="12"/>
      <c r="R2434" s="12"/>
      <c r="S2434" s="12"/>
    </row>
    <row r="2435" spans="1:19" s="1" customFormat="1" x14ac:dyDescent="0.4">
      <c r="A2435" s="12"/>
      <c r="B2435" s="12"/>
      <c r="C2435" s="42"/>
      <c r="D2435" s="12"/>
      <c r="E2435" s="12"/>
      <c r="F2435" s="12"/>
      <c r="G2435" s="12"/>
      <c r="H2435" s="12"/>
      <c r="I2435" s="12"/>
      <c r="J2435" s="12"/>
      <c r="K2435" s="12"/>
      <c r="L2435" s="12"/>
      <c r="M2435" s="49"/>
      <c r="N2435" s="49"/>
      <c r="O2435" s="12"/>
      <c r="P2435" s="12"/>
      <c r="Q2435" s="12"/>
      <c r="R2435" s="12"/>
      <c r="S2435" s="12"/>
    </row>
    <row r="2436" spans="1:19" s="1" customFormat="1" x14ac:dyDescent="0.4">
      <c r="A2436" s="12"/>
      <c r="B2436" s="12"/>
      <c r="C2436" s="42"/>
      <c r="D2436" s="12"/>
      <c r="E2436" s="12"/>
      <c r="F2436" s="12"/>
      <c r="G2436" s="12"/>
      <c r="H2436" s="12"/>
      <c r="I2436" s="12"/>
      <c r="J2436" s="12"/>
      <c r="K2436" s="12"/>
      <c r="L2436" s="12"/>
      <c r="M2436" s="49"/>
      <c r="N2436" s="49"/>
      <c r="O2436" s="12"/>
      <c r="P2436" s="12"/>
      <c r="Q2436" s="12"/>
      <c r="R2436" s="12"/>
      <c r="S2436" s="12"/>
    </row>
    <row r="2437" spans="1:19" s="1" customFormat="1" x14ac:dyDescent="0.4">
      <c r="A2437" s="12"/>
      <c r="B2437" s="12"/>
      <c r="C2437" s="42"/>
      <c r="D2437" s="12"/>
      <c r="E2437" s="12"/>
      <c r="F2437" s="12"/>
      <c r="G2437" s="12"/>
      <c r="H2437" s="12"/>
      <c r="I2437" s="12"/>
      <c r="J2437" s="12"/>
      <c r="K2437" s="12"/>
      <c r="L2437" s="12"/>
      <c r="M2437" s="49"/>
      <c r="N2437" s="49"/>
      <c r="O2437" s="12"/>
      <c r="P2437" s="12"/>
      <c r="Q2437" s="12"/>
      <c r="R2437" s="12"/>
      <c r="S2437" s="12"/>
    </row>
    <row r="2438" spans="1:19" s="1" customFormat="1" x14ac:dyDescent="0.4">
      <c r="A2438" s="12"/>
      <c r="B2438" s="12"/>
      <c r="C2438" s="42"/>
      <c r="D2438" s="12"/>
      <c r="E2438" s="12"/>
      <c r="F2438" s="12"/>
      <c r="G2438" s="12"/>
      <c r="H2438" s="12"/>
      <c r="I2438" s="12"/>
      <c r="J2438" s="12"/>
      <c r="K2438" s="12"/>
      <c r="L2438" s="12"/>
      <c r="M2438" s="49"/>
      <c r="N2438" s="49"/>
      <c r="O2438" s="12"/>
      <c r="P2438" s="12"/>
      <c r="Q2438" s="12"/>
      <c r="R2438" s="12"/>
      <c r="S2438" s="12"/>
    </row>
    <row r="2439" spans="1:19" s="1" customFormat="1" x14ac:dyDescent="0.4">
      <c r="A2439" s="12"/>
      <c r="B2439" s="12"/>
      <c r="C2439" s="42"/>
      <c r="D2439" s="12"/>
      <c r="E2439" s="12"/>
      <c r="F2439" s="12"/>
      <c r="G2439" s="12"/>
      <c r="H2439" s="12"/>
      <c r="I2439" s="12"/>
      <c r="J2439" s="12"/>
      <c r="K2439" s="12"/>
      <c r="L2439" s="12"/>
      <c r="M2439" s="49"/>
      <c r="N2439" s="49"/>
      <c r="O2439" s="12"/>
      <c r="P2439" s="12"/>
      <c r="Q2439" s="12"/>
      <c r="R2439" s="12"/>
      <c r="S2439" s="12"/>
    </row>
    <row r="2440" spans="1:19" s="1" customFormat="1" x14ac:dyDescent="0.4">
      <c r="A2440" s="12"/>
      <c r="B2440" s="12"/>
      <c r="C2440" s="42"/>
      <c r="D2440" s="12"/>
      <c r="E2440" s="12"/>
      <c r="F2440" s="12"/>
      <c r="G2440" s="12"/>
      <c r="H2440" s="12"/>
      <c r="I2440" s="12"/>
      <c r="J2440" s="12"/>
      <c r="K2440" s="12"/>
      <c r="L2440" s="12"/>
      <c r="M2440" s="49"/>
      <c r="N2440" s="49"/>
      <c r="O2440" s="12"/>
      <c r="P2440" s="12"/>
      <c r="Q2440" s="12"/>
      <c r="R2440" s="12"/>
      <c r="S2440" s="12"/>
    </row>
    <row r="2441" spans="1:19" s="1" customFormat="1" x14ac:dyDescent="0.4">
      <c r="A2441" s="12"/>
      <c r="B2441" s="12"/>
      <c r="C2441" s="42"/>
      <c r="D2441" s="12"/>
      <c r="E2441" s="12"/>
      <c r="F2441" s="12"/>
      <c r="G2441" s="12"/>
      <c r="H2441" s="12"/>
      <c r="I2441" s="12"/>
      <c r="J2441" s="12"/>
      <c r="K2441" s="12"/>
      <c r="L2441" s="12"/>
      <c r="M2441" s="49"/>
      <c r="N2441" s="49"/>
      <c r="O2441" s="12"/>
      <c r="P2441" s="12"/>
      <c r="Q2441" s="12"/>
      <c r="R2441" s="12"/>
      <c r="S2441" s="12"/>
    </row>
    <row r="2442" spans="1:19" s="1" customFormat="1" x14ac:dyDescent="0.4">
      <c r="A2442" s="12"/>
      <c r="B2442" s="12"/>
      <c r="C2442" s="42"/>
      <c r="D2442" s="12"/>
      <c r="E2442" s="12"/>
      <c r="F2442" s="12"/>
      <c r="G2442" s="12"/>
      <c r="H2442" s="12"/>
      <c r="I2442" s="12"/>
      <c r="J2442" s="12"/>
      <c r="K2442" s="12"/>
      <c r="L2442" s="12"/>
      <c r="M2442" s="49"/>
      <c r="N2442" s="49"/>
      <c r="O2442" s="12"/>
      <c r="P2442" s="12"/>
      <c r="Q2442" s="12"/>
      <c r="R2442" s="12"/>
      <c r="S2442" s="12"/>
    </row>
    <row r="2443" spans="1:19" s="1" customFormat="1" x14ac:dyDescent="0.4">
      <c r="A2443" s="12"/>
      <c r="B2443" s="12"/>
      <c r="C2443" s="42"/>
      <c r="D2443" s="12"/>
      <c r="E2443" s="12"/>
      <c r="F2443" s="12"/>
      <c r="G2443" s="12"/>
      <c r="H2443" s="12"/>
      <c r="I2443" s="12"/>
      <c r="J2443" s="12"/>
      <c r="K2443" s="12"/>
      <c r="L2443" s="12"/>
      <c r="M2443" s="49"/>
      <c r="N2443" s="49"/>
      <c r="O2443" s="12"/>
      <c r="P2443" s="12"/>
      <c r="Q2443" s="12"/>
      <c r="R2443" s="12"/>
      <c r="S2443" s="12"/>
    </row>
    <row r="2444" spans="1:19" s="1" customFormat="1" x14ac:dyDescent="0.4">
      <c r="A2444" s="12"/>
      <c r="B2444" s="12"/>
      <c r="C2444" s="42"/>
      <c r="D2444" s="12"/>
      <c r="E2444" s="12"/>
      <c r="F2444" s="12"/>
      <c r="G2444" s="12"/>
      <c r="H2444" s="12"/>
      <c r="I2444" s="12"/>
      <c r="J2444" s="12"/>
      <c r="K2444" s="12"/>
      <c r="L2444" s="12"/>
      <c r="M2444" s="49"/>
      <c r="N2444" s="49"/>
      <c r="O2444" s="12"/>
      <c r="P2444" s="12"/>
      <c r="Q2444" s="12"/>
      <c r="R2444" s="12"/>
      <c r="S2444" s="12"/>
    </row>
    <row r="2445" spans="1:19" s="1" customFormat="1" x14ac:dyDescent="0.4">
      <c r="A2445" s="12"/>
      <c r="B2445" s="12"/>
      <c r="C2445" s="42"/>
      <c r="D2445" s="12"/>
      <c r="E2445" s="12"/>
      <c r="F2445" s="12"/>
      <c r="G2445" s="12"/>
      <c r="H2445" s="12"/>
      <c r="I2445" s="12"/>
      <c r="J2445" s="12"/>
      <c r="K2445" s="12"/>
      <c r="L2445" s="12"/>
      <c r="M2445" s="49"/>
      <c r="N2445" s="49"/>
      <c r="O2445" s="12"/>
      <c r="P2445" s="12"/>
      <c r="Q2445" s="12"/>
      <c r="R2445" s="12"/>
      <c r="S2445" s="12"/>
    </row>
    <row r="2446" spans="1:19" s="1" customFormat="1" x14ac:dyDescent="0.4">
      <c r="A2446" s="12"/>
      <c r="B2446" s="12"/>
      <c r="C2446" s="42"/>
      <c r="D2446" s="12"/>
      <c r="E2446" s="12"/>
      <c r="F2446" s="12"/>
      <c r="G2446" s="12"/>
      <c r="H2446" s="12"/>
      <c r="I2446" s="12"/>
      <c r="J2446" s="12"/>
      <c r="K2446" s="12"/>
      <c r="L2446" s="12"/>
      <c r="M2446" s="49"/>
      <c r="N2446" s="49"/>
      <c r="O2446" s="12"/>
      <c r="P2446" s="12"/>
      <c r="Q2446" s="12"/>
      <c r="R2446" s="12"/>
      <c r="S2446" s="12"/>
    </row>
    <row r="2447" spans="1:19" s="1" customFormat="1" x14ac:dyDescent="0.4">
      <c r="A2447" s="12"/>
      <c r="B2447" s="12"/>
      <c r="C2447" s="42"/>
      <c r="D2447" s="12"/>
      <c r="E2447" s="12"/>
      <c r="F2447" s="12"/>
      <c r="G2447" s="12"/>
      <c r="H2447" s="12"/>
      <c r="I2447" s="12"/>
      <c r="J2447" s="12"/>
      <c r="K2447" s="12"/>
      <c r="L2447" s="12"/>
      <c r="M2447" s="49"/>
      <c r="N2447" s="49"/>
      <c r="O2447" s="12"/>
      <c r="P2447" s="12"/>
      <c r="Q2447" s="12"/>
      <c r="R2447" s="12"/>
      <c r="S2447" s="12"/>
    </row>
    <row r="2448" spans="1:19" s="1" customFormat="1" x14ac:dyDescent="0.4">
      <c r="A2448" s="12"/>
      <c r="B2448" s="12"/>
      <c r="C2448" s="42"/>
      <c r="D2448" s="12"/>
      <c r="E2448" s="12"/>
      <c r="F2448" s="12"/>
      <c r="G2448" s="12"/>
      <c r="H2448" s="12"/>
      <c r="I2448" s="12"/>
      <c r="J2448" s="12"/>
      <c r="K2448" s="12"/>
      <c r="L2448" s="12"/>
      <c r="M2448" s="49"/>
      <c r="N2448" s="49"/>
      <c r="O2448" s="12"/>
      <c r="P2448" s="12"/>
      <c r="Q2448" s="12"/>
      <c r="R2448" s="12"/>
      <c r="S2448" s="12"/>
    </row>
    <row r="2449" spans="1:19" s="1" customFormat="1" x14ac:dyDescent="0.4">
      <c r="A2449" s="12"/>
      <c r="B2449" s="12"/>
      <c r="C2449" s="42"/>
      <c r="D2449" s="12"/>
      <c r="E2449" s="12"/>
      <c r="F2449" s="12"/>
      <c r="G2449" s="12"/>
      <c r="H2449" s="12"/>
      <c r="I2449" s="12"/>
      <c r="J2449" s="12"/>
      <c r="K2449" s="12"/>
      <c r="L2449" s="12"/>
      <c r="M2449" s="49"/>
      <c r="N2449" s="49"/>
      <c r="O2449" s="12"/>
      <c r="P2449" s="12"/>
      <c r="Q2449" s="12"/>
      <c r="R2449" s="12"/>
      <c r="S2449" s="12"/>
    </row>
    <row r="2450" spans="1:19" s="1" customFormat="1" x14ac:dyDescent="0.4">
      <c r="A2450" s="12"/>
      <c r="B2450" s="12"/>
      <c r="C2450" s="42"/>
      <c r="D2450" s="12"/>
      <c r="E2450" s="12"/>
      <c r="F2450" s="12"/>
      <c r="G2450" s="12"/>
      <c r="H2450" s="12"/>
      <c r="I2450" s="12"/>
      <c r="J2450" s="12"/>
      <c r="K2450" s="12"/>
      <c r="L2450" s="12"/>
      <c r="M2450" s="49"/>
      <c r="N2450" s="49"/>
      <c r="O2450" s="12"/>
      <c r="P2450" s="12"/>
      <c r="Q2450" s="12"/>
      <c r="R2450" s="12"/>
      <c r="S2450" s="12"/>
    </row>
    <row r="2451" spans="1:19" s="1" customFormat="1" x14ac:dyDescent="0.4">
      <c r="A2451" s="12"/>
      <c r="B2451" s="12"/>
      <c r="C2451" s="42"/>
      <c r="D2451" s="12"/>
      <c r="E2451" s="12"/>
      <c r="F2451" s="12"/>
      <c r="G2451" s="12"/>
      <c r="H2451" s="12"/>
      <c r="I2451" s="12"/>
      <c r="J2451" s="12"/>
      <c r="K2451" s="12"/>
      <c r="L2451" s="12"/>
      <c r="M2451" s="49"/>
      <c r="N2451" s="49"/>
      <c r="O2451" s="12"/>
      <c r="P2451" s="12"/>
      <c r="Q2451" s="12"/>
      <c r="R2451" s="12"/>
      <c r="S2451" s="12"/>
    </row>
    <row r="2452" spans="1:19" s="1" customFormat="1" x14ac:dyDescent="0.4">
      <c r="A2452" s="12"/>
      <c r="B2452" s="12"/>
      <c r="C2452" s="42"/>
      <c r="D2452" s="12"/>
      <c r="E2452" s="12"/>
      <c r="F2452" s="12"/>
      <c r="G2452" s="12"/>
      <c r="H2452" s="12"/>
      <c r="I2452" s="12"/>
      <c r="J2452" s="12"/>
      <c r="K2452" s="12"/>
      <c r="L2452" s="12"/>
      <c r="M2452" s="49"/>
      <c r="N2452" s="49"/>
      <c r="O2452" s="12"/>
      <c r="P2452" s="12"/>
      <c r="Q2452" s="12"/>
      <c r="R2452" s="12"/>
      <c r="S2452" s="12"/>
    </row>
    <row r="2453" spans="1:19" s="1" customFormat="1" x14ac:dyDescent="0.4">
      <c r="A2453" s="12"/>
      <c r="B2453" s="12"/>
      <c r="C2453" s="42"/>
      <c r="D2453" s="12"/>
      <c r="E2453" s="12"/>
      <c r="F2453" s="12"/>
      <c r="G2453" s="12"/>
      <c r="H2453" s="12"/>
      <c r="I2453" s="12"/>
      <c r="J2453" s="12"/>
      <c r="K2453" s="12"/>
      <c r="L2453" s="12"/>
      <c r="M2453" s="49"/>
      <c r="N2453" s="49"/>
      <c r="O2453" s="12"/>
      <c r="P2453" s="12"/>
      <c r="Q2453" s="12"/>
      <c r="R2453" s="12"/>
      <c r="S2453" s="12"/>
    </row>
    <row r="2454" spans="1:19" s="1" customFormat="1" x14ac:dyDescent="0.4">
      <c r="A2454" s="12"/>
      <c r="B2454" s="12"/>
      <c r="C2454" s="42"/>
      <c r="D2454" s="12"/>
      <c r="E2454" s="12"/>
      <c r="F2454" s="12"/>
      <c r="G2454" s="12"/>
      <c r="H2454" s="12"/>
      <c r="I2454" s="12"/>
      <c r="J2454" s="12"/>
      <c r="K2454" s="12"/>
      <c r="L2454" s="12"/>
      <c r="M2454" s="49"/>
      <c r="N2454" s="49"/>
      <c r="O2454" s="12"/>
      <c r="P2454" s="12"/>
      <c r="Q2454" s="12"/>
      <c r="R2454" s="12"/>
      <c r="S2454" s="12"/>
    </row>
    <row r="2455" spans="1:19" s="1" customFormat="1" x14ac:dyDescent="0.4">
      <c r="A2455" s="12"/>
      <c r="B2455" s="12"/>
      <c r="C2455" s="42"/>
      <c r="D2455" s="12"/>
      <c r="E2455" s="12"/>
      <c r="F2455" s="12"/>
      <c r="G2455" s="12"/>
      <c r="H2455" s="12"/>
      <c r="I2455" s="12"/>
      <c r="J2455" s="12"/>
      <c r="K2455" s="12"/>
      <c r="L2455" s="12"/>
      <c r="M2455" s="49"/>
      <c r="N2455" s="49"/>
      <c r="O2455" s="12"/>
      <c r="P2455" s="12"/>
      <c r="Q2455" s="12"/>
      <c r="R2455" s="12"/>
      <c r="S2455" s="12"/>
    </row>
    <row r="2456" spans="1:19" s="1" customFormat="1" x14ac:dyDescent="0.4">
      <c r="A2456" s="12"/>
      <c r="B2456" s="12"/>
      <c r="C2456" s="42"/>
      <c r="D2456" s="12"/>
      <c r="E2456" s="12"/>
      <c r="F2456" s="12"/>
      <c r="G2456" s="12"/>
      <c r="H2456" s="12"/>
      <c r="I2456" s="12"/>
      <c r="J2456" s="12"/>
      <c r="K2456" s="12"/>
      <c r="L2456" s="12"/>
      <c r="M2456" s="49"/>
      <c r="N2456" s="49"/>
      <c r="O2456" s="12"/>
      <c r="P2456" s="12"/>
      <c r="Q2456" s="12"/>
      <c r="R2456" s="12"/>
      <c r="S2456" s="12"/>
    </row>
    <row r="2457" spans="1:19" s="1" customFormat="1" x14ac:dyDescent="0.4">
      <c r="A2457" s="12"/>
      <c r="B2457" s="12"/>
      <c r="C2457" s="42"/>
      <c r="D2457" s="12"/>
      <c r="E2457" s="12"/>
      <c r="F2457" s="12"/>
      <c r="G2457" s="12"/>
      <c r="H2457" s="12"/>
      <c r="I2457" s="12"/>
      <c r="J2457" s="12"/>
      <c r="K2457" s="12"/>
      <c r="L2457" s="12"/>
      <c r="M2457" s="49"/>
      <c r="N2457" s="49"/>
      <c r="O2457" s="12"/>
      <c r="P2457" s="12"/>
      <c r="Q2457" s="12"/>
      <c r="R2457" s="12"/>
      <c r="S2457" s="12"/>
    </row>
    <row r="2458" spans="1:19" s="1" customFormat="1" x14ac:dyDescent="0.4">
      <c r="A2458" s="12"/>
      <c r="B2458" s="12"/>
      <c r="C2458" s="42"/>
      <c r="D2458" s="12"/>
      <c r="E2458" s="12"/>
      <c r="F2458" s="12"/>
      <c r="G2458" s="12"/>
      <c r="H2458" s="12"/>
      <c r="I2458" s="12"/>
      <c r="J2458" s="12"/>
      <c r="K2458" s="12"/>
      <c r="L2458" s="12"/>
      <c r="M2458" s="49"/>
      <c r="N2458" s="49"/>
      <c r="O2458" s="12"/>
      <c r="P2458" s="12"/>
      <c r="Q2458" s="12"/>
      <c r="R2458" s="12"/>
      <c r="S2458" s="12"/>
    </row>
    <row r="2459" spans="1:19" s="1" customFormat="1" x14ac:dyDescent="0.4">
      <c r="A2459" s="12"/>
      <c r="B2459" s="12"/>
      <c r="C2459" s="42"/>
      <c r="D2459" s="12"/>
      <c r="E2459" s="12"/>
      <c r="F2459" s="12"/>
      <c r="G2459" s="12"/>
      <c r="H2459" s="12"/>
      <c r="I2459" s="12"/>
      <c r="J2459" s="12"/>
      <c r="K2459" s="12"/>
      <c r="L2459" s="12"/>
      <c r="M2459" s="49"/>
      <c r="N2459" s="49"/>
      <c r="O2459" s="12"/>
      <c r="P2459" s="12"/>
      <c r="Q2459" s="12"/>
      <c r="R2459" s="12"/>
      <c r="S2459" s="12"/>
    </row>
    <row r="2460" spans="1:19" s="1" customFormat="1" x14ac:dyDescent="0.4">
      <c r="A2460" s="12"/>
      <c r="B2460" s="12"/>
      <c r="C2460" s="42"/>
      <c r="D2460" s="12"/>
      <c r="E2460" s="12"/>
      <c r="F2460" s="12"/>
      <c r="G2460" s="12"/>
      <c r="H2460" s="12"/>
      <c r="I2460" s="12"/>
      <c r="J2460" s="12"/>
      <c r="K2460" s="12"/>
      <c r="L2460" s="12"/>
      <c r="M2460" s="49"/>
      <c r="N2460" s="49"/>
      <c r="O2460" s="12"/>
      <c r="P2460" s="12"/>
      <c r="Q2460" s="12"/>
      <c r="R2460" s="12"/>
      <c r="S2460" s="12"/>
    </row>
    <row r="2461" spans="1:19" s="1" customFormat="1" x14ac:dyDescent="0.4">
      <c r="A2461" s="12"/>
      <c r="B2461" s="12"/>
      <c r="C2461" s="42"/>
      <c r="D2461" s="12"/>
      <c r="E2461" s="12"/>
      <c r="F2461" s="12"/>
      <c r="G2461" s="12"/>
      <c r="H2461" s="12"/>
      <c r="I2461" s="12"/>
      <c r="J2461" s="12"/>
      <c r="K2461" s="12"/>
      <c r="L2461" s="12"/>
      <c r="M2461" s="49"/>
      <c r="N2461" s="49"/>
      <c r="O2461" s="12"/>
      <c r="P2461" s="12"/>
      <c r="Q2461" s="12"/>
      <c r="R2461" s="12"/>
      <c r="S2461" s="12"/>
    </row>
    <row r="2462" spans="1:19" s="1" customFormat="1" x14ac:dyDescent="0.4">
      <c r="A2462" s="12"/>
      <c r="B2462" s="12"/>
      <c r="C2462" s="42"/>
      <c r="D2462" s="12"/>
      <c r="E2462" s="12"/>
      <c r="F2462" s="12"/>
      <c r="G2462" s="12"/>
      <c r="H2462" s="12"/>
      <c r="I2462" s="12"/>
      <c r="J2462" s="12"/>
      <c r="K2462" s="12"/>
      <c r="L2462" s="12"/>
      <c r="M2462" s="49"/>
      <c r="N2462" s="49"/>
      <c r="O2462" s="12"/>
      <c r="P2462" s="12"/>
      <c r="Q2462" s="12"/>
      <c r="R2462" s="12"/>
      <c r="S2462" s="12"/>
    </row>
    <row r="2463" spans="1:19" s="1" customFormat="1" x14ac:dyDescent="0.4">
      <c r="A2463" s="12"/>
      <c r="B2463" s="12"/>
      <c r="C2463" s="42"/>
      <c r="D2463" s="12"/>
      <c r="E2463" s="12"/>
      <c r="F2463" s="12"/>
      <c r="G2463" s="12"/>
      <c r="H2463" s="12"/>
      <c r="I2463" s="12"/>
      <c r="J2463" s="12"/>
      <c r="K2463" s="12"/>
      <c r="L2463" s="12"/>
      <c r="M2463" s="49"/>
      <c r="N2463" s="49"/>
      <c r="O2463" s="12"/>
      <c r="P2463" s="12"/>
      <c r="Q2463" s="12"/>
      <c r="R2463" s="12"/>
      <c r="S2463" s="12"/>
    </row>
    <row r="2464" spans="1:19" s="1" customFormat="1" x14ac:dyDescent="0.4">
      <c r="A2464" s="12"/>
      <c r="B2464" s="12"/>
      <c r="C2464" s="42"/>
      <c r="D2464" s="12"/>
      <c r="E2464" s="12"/>
      <c r="F2464" s="12"/>
      <c r="G2464" s="12"/>
      <c r="H2464" s="12"/>
      <c r="I2464" s="12"/>
      <c r="J2464" s="12"/>
      <c r="K2464" s="12"/>
      <c r="L2464" s="12"/>
      <c r="M2464" s="49"/>
      <c r="N2464" s="49"/>
      <c r="O2464" s="12"/>
      <c r="P2464" s="12"/>
      <c r="Q2464" s="12"/>
      <c r="R2464" s="12"/>
      <c r="S2464" s="12"/>
    </row>
    <row r="2465" spans="1:19" s="1" customFormat="1" x14ac:dyDescent="0.4">
      <c r="A2465" s="12"/>
      <c r="B2465" s="12"/>
      <c r="C2465" s="42"/>
      <c r="D2465" s="12"/>
      <c r="E2465" s="12"/>
      <c r="F2465" s="12"/>
      <c r="G2465" s="12"/>
      <c r="H2465" s="12"/>
      <c r="I2465" s="12"/>
      <c r="J2465" s="12"/>
      <c r="K2465" s="12"/>
      <c r="L2465" s="12"/>
      <c r="M2465" s="49"/>
      <c r="N2465" s="49"/>
      <c r="O2465" s="12"/>
      <c r="P2465" s="12"/>
      <c r="Q2465" s="12"/>
      <c r="R2465" s="12"/>
      <c r="S2465" s="12"/>
    </row>
    <row r="2466" spans="1:19" s="1" customFormat="1" x14ac:dyDescent="0.4">
      <c r="A2466" s="12"/>
      <c r="B2466" s="12"/>
      <c r="C2466" s="42"/>
      <c r="D2466" s="12"/>
      <c r="E2466" s="12"/>
      <c r="F2466" s="12"/>
      <c r="G2466" s="12"/>
      <c r="H2466" s="12"/>
      <c r="I2466" s="12"/>
      <c r="J2466" s="12"/>
      <c r="K2466" s="12"/>
      <c r="L2466" s="12"/>
      <c r="M2466" s="49"/>
      <c r="N2466" s="49"/>
      <c r="O2466" s="12"/>
      <c r="P2466" s="12"/>
      <c r="Q2466" s="12"/>
      <c r="R2466" s="12"/>
      <c r="S2466" s="12"/>
    </row>
    <row r="2467" spans="1:19" s="1" customFormat="1" x14ac:dyDescent="0.4">
      <c r="A2467" s="12"/>
      <c r="B2467" s="12"/>
      <c r="C2467" s="42"/>
      <c r="D2467" s="12"/>
      <c r="E2467" s="12"/>
      <c r="F2467" s="12"/>
      <c r="G2467" s="12"/>
      <c r="H2467" s="12"/>
      <c r="I2467" s="12"/>
      <c r="J2467" s="12"/>
      <c r="K2467" s="12"/>
      <c r="L2467" s="12"/>
      <c r="M2467" s="49"/>
      <c r="N2467" s="49"/>
      <c r="O2467" s="12"/>
      <c r="P2467" s="12"/>
      <c r="Q2467" s="12"/>
      <c r="R2467" s="12"/>
      <c r="S2467" s="12"/>
    </row>
    <row r="2468" spans="1:19" s="1" customFormat="1" x14ac:dyDescent="0.4">
      <c r="A2468" s="12"/>
      <c r="B2468" s="12"/>
      <c r="C2468" s="42"/>
      <c r="D2468" s="12"/>
      <c r="E2468" s="12"/>
      <c r="F2468" s="12"/>
      <c r="G2468" s="12"/>
      <c r="H2468" s="12"/>
      <c r="I2468" s="12"/>
      <c r="J2468" s="12"/>
      <c r="K2468" s="12"/>
      <c r="L2468" s="12"/>
      <c r="M2468" s="49"/>
      <c r="N2468" s="49"/>
      <c r="O2468" s="12"/>
      <c r="P2468" s="12"/>
      <c r="Q2468" s="12"/>
      <c r="R2468" s="12"/>
      <c r="S2468" s="12"/>
    </row>
    <row r="2469" spans="1:19" s="1" customFormat="1" x14ac:dyDescent="0.4">
      <c r="A2469" s="12"/>
      <c r="B2469" s="12"/>
      <c r="C2469" s="42"/>
      <c r="D2469" s="12"/>
      <c r="E2469" s="12"/>
      <c r="F2469" s="12"/>
      <c r="G2469" s="12"/>
      <c r="H2469" s="12"/>
      <c r="I2469" s="12"/>
      <c r="J2469" s="12"/>
      <c r="K2469" s="12"/>
      <c r="L2469" s="12"/>
      <c r="M2469" s="49"/>
      <c r="N2469" s="49"/>
      <c r="O2469" s="12"/>
      <c r="P2469" s="12"/>
      <c r="Q2469" s="12"/>
      <c r="R2469" s="12"/>
      <c r="S2469" s="12"/>
    </row>
    <row r="2470" spans="1:19" s="1" customFormat="1" x14ac:dyDescent="0.4">
      <c r="A2470" s="12"/>
      <c r="B2470" s="12"/>
      <c r="C2470" s="42"/>
      <c r="D2470" s="12"/>
      <c r="E2470" s="12"/>
      <c r="F2470" s="12"/>
      <c r="G2470" s="12"/>
      <c r="H2470" s="12"/>
      <c r="I2470" s="12"/>
      <c r="J2470" s="12"/>
      <c r="K2470" s="12"/>
      <c r="L2470" s="12"/>
      <c r="M2470" s="49"/>
      <c r="N2470" s="49"/>
      <c r="O2470" s="12"/>
      <c r="P2470" s="12"/>
      <c r="Q2470" s="12"/>
      <c r="R2470" s="12"/>
      <c r="S2470" s="12"/>
    </row>
    <row r="2471" spans="1:19" s="1" customFormat="1" x14ac:dyDescent="0.4">
      <c r="A2471" s="12"/>
      <c r="B2471" s="12"/>
      <c r="C2471" s="42"/>
      <c r="D2471" s="12"/>
      <c r="E2471" s="12"/>
      <c r="F2471" s="12"/>
      <c r="G2471" s="12"/>
      <c r="H2471" s="12"/>
      <c r="I2471" s="12"/>
      <c r="J2471" s="12"/>
      <c r="K2471" s="12"/>
      <c r="L2471" s="12"/>
      <c r="M2471" s="49"/>
      <c r="N2471" s="49"/>
      <c r="O2471" s="12"/>
      <c r="P2471" s="12"/>
      <c r="Q2471" s="12"/>
      <c r="R2471" s="12"/>
      <c r="S2471" s="12"/>
    </row>
    <row r="2472" spans="1:19" s="1" customFormat="1" x14ac:dyDescent="0.4">
      <c r="A2472" s="12"/>
      <c r="B2472" s="12"/>
      <c r="C2472" s="42"/>
      <c r="D2472" s="12"/>
      <c r="E2472" s="12"/>
      <c r="F2472" s="12"/>
      <c r="G2472" s="12"/>
      <c r="H2472" s="12"/>
      <c r="I2472" s="12"/>
      <c r="J2472" s="12"/>
      <c r="K2472" s="12"/>
      <c r="L2472" s="12"/>
      <c r="M2472" s="49"/>
      <c r="N2472" s="49"/>
      <c r="O2472" s="12"/>
      <c r="P2472" s="12"/>
      <c r="Q2472" s="12"/>
      <c r="R2472" s="12"/>
      <c r="S2472" s="12"/>
    </row>
    <row r="2473" spans="1:19" s="1" customFormat="1" x14ac:dyDescent="0.4">
      <c r="A2473" s="12"/>
      <c r="B2473" s="12"/>
      <c r="C2473" s="42"/>
      <c r="D2473" s="12"/>
      <c r="E2473" s="12"/>
      <c r="F2473" s="12"/>
      <c r="G2473" s="12"/>
      <c r="H2473" s="12"/>
      <c r="I2473" s="12"/>
      <c r="J2473" s="12"/>
      <c r="K2473" s="12"/>
      <c r="L2473" s="12"/>
      <c r="M2473" s="49"/>
      <c r="N2473" s="49"/>
      <c r="O2473" s="12"/>
      <c r="P2473" s="12"/>
      <c r="Q2473" s="12"/>
      <c r="R2473" s="12"/>
      <c r="S2473" s="12"/>
    </row>
    <row r="2474" spans="1:19" s="1" customFormat="1" x14ac:dyDescent="0.4">
      <c r="A2474" s="12"/>
      <c r="B2474" s="12"/>
      <c r="C2474" s="42"/>
      <c r="D2474" s="12"/>
      <c r="E2474" s="12"/>
      <c r="F2474" s="12"/>
      <c r="G2474" s="12"/>
      <c r="H2474" s="12"/>
      <c r="I2474" s="12"/>
      <c r="J2474" s="12"/>
      <c r="K2474" s="12"/>
      <c r="L2474" s="12"/>
      <c r="M2474" s="49"/>
      <c r="N2474" s="49"/>
      <c r="O2474" s="12"/>
      <c r="P2474" s="12"/>
      <c r="Q2474" s="12"/>
      <c r="R2474" s="12"/>
      <c r="S2474" s="12"/>
    </row>
    <row r="2475" spans="1:19" s="1" customFormat="1" x14ac:dyDescent="0.4">
      <c r="A2475" s="12"/>
      <c r="B2475" s="12"/>
      <c r="C2475" s="42"/>
      <c r="D2475" s="12"/>
      <c r="E2475" s="12"/>
      <c r="F2475" s="12"/>
      <c r="G2475" s="12"/>
      <c r="H2475" s="12"/>
      <c r="I2475" s="12"/>
      <c r="J2475" s="12"/>
      <c r="K2475" s="12"/>
      <c r="L2475" s="12"/>
      <c r="M2475" s="49"/>
      <c r="N2475" s="49"/>
      <c r="O2475" s="12"/>
      <c r="P2475" s="12"/>
      <c r="Q2475" s="12"/>
      <c r="R2475" s="12"/>
      <c r="S2475" s="12"/>
    </row>
    <row r="2476" spans="1:19" s="1" customFormat="1" x14ac:dyDescent="0.4">
      <c r="A2476" s="12"/>
      <c r="B2476" s="12"/>
      <c r="C2476" s="42"/>
      <c r="D2476" s="12"/>
      <c r="E2476" s="12"/>
      <c r="F2476" s="12"/>
      <c r="G2476" s="12"/>
      <c r="H2476" s="12"/>
      <c r="I2476" s="12"/>
      <c r="J2476" s="12"/>
      <c r="K2476" s="12"/>
      <c r="L2476" s="12"/>
      <c r="M2476" s="49"/>
      <c r="N2476" s="49"/>
      <c r="O2476" s="12"/>
      <c r="P2476" s="12"/>
      <c r="Q2476" s="12"/>
      <c r="R2476" s="12"/>
      <c r="S2476" s="12"/>
    </row>
    <row r="2477" spans="1:19" s="1" customFormat="1" x14ac:dyDescent="0.4">
      <c r="A2477" s="12"/>
      <c r="B2477" s="12"/>
      <c r="C2477" s="42"/>
      <c r="D2477" s="12"/>
      <c r="E2477" s="12"/>
      <c r="F2477" s="12"/>
      <c r="G2477" s="12"/>
      <c r="H2477" s="12"/>
      <c r="I2477" s="12"/>
      <c r="J2477" s="12"/>
      <c r="K2477" s="12"/>
      <c r="L2477" s="12"/>
      <c r="M2477" s="49"/>
      <c r="N2477" s="49"/>
      <c r="O2477" s="12"/>
      <c r="P2477" s="12"/>
      <c r="Q2477" s="12"/>
      <c r="R2477" s="12"/>
      <c r="S2477" s="12"/>
    </row>
    <row r="2478" spans="1:19" s="1" customFormat="1" x14ac:dyDescent="0.4">
      <c r="A2478" s="12"/>
      <c r="B2478" s="12"/>
      <c r="C2478" s="42"/>
      <c r="D2478" s="12"/>
      <c r="E2478" s="12"/>
      <c r="F2478" s="12"/>
      <c r="G2478" s="12"/>
      <c r="H2478" s="12"/>
      <c r="I2478" s="12"/>
      <c r="J2478" s="12"/>
      <c r="K2478" s="12"/>
      <c r="L2478" s="12"/>
      <c r="M2478" s="49"/>
      <c r="N2478" s="49"/>
      <c r="O2478" s="12"/>
      <c r="P2478" s="12"/>
      <c r="Q2478" s="12"/>
      <c r="R2478" s="12"/>
      <c r="S2478" s="12"/>
    </row>
    <row r="2479" spans="1:19" s="1" customFormat="1" x14ac:dyDescent="0.4">
      <c r="A2479" s="12"/>
      <c r="B2479" s="12"/>
      <c r="C2479" s="42"/>
      <c r="D2479" s="12"/>
      <c r="E2479" s="12"/>
      <c r="F2479" s="12"/>
      <c r="G2479" s="12"/>
      <c r="H2479" s="12"/>
      <c r="I2479" s="12"/>
      <c r="J2479" s="12"/>
      <c r="K2479" s="12"/>
      <c r="L2479" s="12"/>
      <c r="M2479" s="49"/>
      <c r="N2479" s="49"/>
      <c r="O2479" s="12"/>
      <c r="P2479" s="12"/>
      <c r="Q2479" s="12"/>
      <c r="R2479" s="12"/>
      <c r="S2479" s="12"/>
    </row>
    <row r="2480" spans="1:19" s="1" customFormat="1" x14ac:dyDescent="0.4">
      <c r="A2480" s="12"/>
      <c r="B2480" s="12"/>
      <c r="C2480" s="42"/>
      <c r="D2480" s="12"/>
      <c r="E2480" s="12"/>
      <c r="F2480" s="12"/>
      <c r="G2480" s="12"/>
      <c r="H2480" s="12"/>
      <c r="I2480" s="12"/>
      <c r="J2480" s="12"/>
      <c r="K2480" s="12"/>
      <c r="L2480" s="12"/>
      <c r="M2480" s="49"/>
      <c r="N2480" s="49"/>
      <c r="O2480" s="12"/>
      <c r="P2480" s="12"/>
      <c r="Q2480" s="12"/>
      <c r="R2480" s="12"/>
      <c r="S2480" s="12"/>
    </row>
    <row r="2481" spans="1:19" s="1" customFormat="1" x14ac:dyDescent="0.4">
      <c r="A2481" s="12"/>
      <c r="B2481" s="12"/>
      <c r="C2481" s="42"/>
      <c r="D2481" s="12"/>
      <c r="E2481" s="12"/>
      <c r="F2481" s="12"/>
      <c r="G2481" s="12"/>
      <c r="H2481" s="12"/>
      <c r="I2481" s="12"/>
      <c r="J2481" s="12"/>
      <c r="K2481" s="12"/>
      <c r="L2481" s="12"/>
      <c r="M2481" s="49"/>
      <c r="N2481" s="49"/>
      <c r="O2481" s="12"/>
      <c r="P2481" s="12"/>
      <c r="Q2481" s="12"/>
      <c r="R2481" s="12"/>
      <c r="S2481" s="12"/>
    </row>
    <row r="2482" spans="1:19" s="1" customFormat="1" x14ac:dyDescent="0.4">
      <c r="A2482" s="12"/>
      <c r="B2482" s="12"/>
      <c r="C2482" s="42"/>
      <c r="D2482" s="12"/>
      <c r="E2482" s="12"/>
      <c r="F2482" s="12"/>
      <c r="G2482" s="12"/>
      <c r="H2482" s="12"/>
      <c r="I2482" s="12"/>
      <c r="J2482" s="12"/>
      <c r="K2482" s="12"/>
      <c r="L2482" s="12"/>
      <c r="M2482" s="49"/>
      <c r="N2482" s="49"/>
      <c r="O2482" s="12"/>
      <c r="P2482" s="12"/>
      <c r="Q2482" s="12"/>
      <c r="R2482" s="12"/>
      <c r="S2482" s="12"/>
    </row>
    <row r="2483" spans="1:19" s="1" customFormat="1" x14ac:dyDescent="0.4">
      <c r="A2483" s="12"/>
      <c r="B2483" s="12"/>
      <c r="C2483" s="42"/>
      <c r="D2483" s="12"/>
      <c r="E2483" s="12"/>
      <c r="F2483" s="12"/>
      <c r="G2483" s="12"/>
      <c r="H2483" s="12"/>
      <c r="I2483" s="12"/>
      <c r="J2483" s="12"/>
      <c r="K2483" s="12"/>
      <c r="L2483" s="12"/>
      <c r="M2483" s="49"/>
      <c r="N2483" s="49"/>
      <c r="O2483" s="12"/>
      <c r="P2483" s="12"/>
      <c r="Q2483" s="12"/>
      <c r="R2483" s="12"/>
      <c r="S2483" s="12"/>
    </row>
    <row r="2484" spans="1:19" s="1" customFormat="1" x14ac:dyDescent="0.4">
      <c r="A2484" s="12"/>
      <c r="B2484" s="12"/>
      <c r="C2484" s="42"/>
      <c r="D2484" s="12"/>
      <c r="E2484" s="12"/>
      <c r="F2484" s="12"/>
      <c r="G2484" s="12"/>
      <c r="H2484" s="12"/>
      <c r="I2484" s="12"/>
      <c r="J2484" s="12"/>
      <c r="K2484" s="12"/>
      <c r="L2484" s="12"/>
      <c r="M2484" s="49"/>
      <c r="N2484" s="49"/>
      <c r="O2484" s="12"/>
      <c r="P2484" s="12"/>
      <c r="Q2484" s="12"/>
      <c r="R2484" s="12"/>
      <c r="S2484" s="12"/>
    </row>
    <row r="2485" spans="1:19" s="1" customFormat="1" x14ac:dyDescent="0.4">
      <c r="A2485" s="12"/>
      <c r="B2485" s="12"/>
      <c r="C2485" s="42"/>
      <c r="D2485" s="12"/>
      <c r="E2485" s="12"/>
      <c r="F2485" s="12"/>
      <c r="G2485" s="12"/>
      <c r="H2485" s="12"/>
      <c r="I2485" s="12"/>
      <c r="J2485" s="12"/>
      <c r="K2485" s="12"/>
      <c r="L2485" s="12"/>
      <c r="M2485" s="49"/>
      <c r="N2485" s="49"/>
      <c r="O2485" s="12"/>
      <c r="P2485" s="12"/>
      <c r="Q2485" s="12"/>
      <c r="R2485" s="12"/>
      <c r="S2485" s="12"/>
    </row>
    <row r="2486" spans="1:19" s="1" customFormat="1" x14ac:dyDescent="0.4">
      <c r="A2486" s="12"/>
      <c r="B2486" s="12"/>
      <c r="C2486" s="42"/>
      <c r="D2486" s="12"/>
      <c r="E2486" s="12"/>
      <c r="F2486" s="12"/>
      <c r="G2486" s="12"/>
      <c r="H2486" s="12"/>
      <c r="I2486" s="12"/>
      <c r="J2486" s="12"/>
      <c r="K2486" s="12"/>
      <c r="L2486" s="12"/>
      <c r="M2486" s="49"/>
      <c r="N2486" s="49"/>
      <c r="O2486" s="12"/>
      <c r="P2486" s="12"/>
      <c r="Q2486" s="12"/>
      <c r="R2486" s="12"/>
      <c r="S2486" s="12"/>
    </row>
    <row r="2487" spans="1:19" s="1" customFormat="1" x14ac:dyDescent="0.4">
      <c r="A2487" s="12"/>
      <c r="B2487" s="12"/>
      <c r="C2487" s="42"/>
      <c r="D2487" s="12"/>
      <c r="E2487" s="12"/>
      <c r="F2487" s="12"/>
      <c r="G2487" s="12"/>
      <c r="H2487" s="12"/>
      <c r="I2487" s="12"/>
      <c r="J2487" s="12"/>
      <c r="K2487" s="12"/>
      <c r="L2487" s="12"/>
      <c r="M2487" s="49"/>
      <c r="N2487" s="49"/>
      <c r="O2487" s="12"/>
      <c r="P2487" s="12"/>
      <c r="Q2487" s="12"/>
      <c r="R2487" s="12"/>
      <c r="S2487" s="12"/>
    </row>
    <row r="2488" spans="1:19" s="1" customFormat="1" x14ac:dyDescent="0.4">
      <c r="A2488" s="12"/>
      <c r="B2488" s="12"/>
      <c r="C2488" s="42"/>
      <c r="D2488" s="12"/>
      <c r="E2488" s="12"/>
      <c r="F2488" s="12"/>
      <c r="G2488" s="12"/>
      <c r="H2488" s="12"/>
      <c r="I2488" s="12"/>
      <c r="J2488" s="12"/>
      <c r="K2488" s="12"/>
      <c r="L2488" s="12"/>
      <c r="M2488" s="49"/>
      <c r="N2488" s="49"/>
      <c r="O2488" s="12"/>
      <c r="P2488" s="12"/>
      <c r="Q2488" s="12"/>
      <c r="R2488" s="12"/>
      <c r="S2488" s="12"/>
    </row>
    <row r="2489" spans="1:19" s="1" customFormat="1" x14ac:dyDescent="0.4">
      <c r="A2489" s="12"/>
      <c r="B2489" s="12"/>
      <c r="C2489" s="42"/>
      <c r="D2489" s="12"/>
      <c r="E2489" s="12"/>
      <c r="F2489" s="12"/>
      <c r="G2489" s="12"/>
      <c r="H2489" s="12"/>
      <c r="I2489" s="12"/>
      <c r="J2489" s="12"/>
      <c r="K2489" s="12"/>
      <c r="L2489" s="12"/>
      <c r="M2489" s="49"/>
      <c r="N2489" s="49"/>
      <c r="O2489" s="12"/>
      <c r="P2489" s="12"/>
      <c r="Q2489" s="12"/>
      <c r="R2489" s="12"/>
      <c r="S2489" s="12"/>
    </row>
    <row r="2490" spans="1:19" s="1" customFormat="1" x14ac:dyDescent="0.4">
      <c r="A2490" s="12"/>
      <c r="B2490" s="12"/>
      <c r="C2490" s="42"/>
      <c r="D2490" s="12"/>
      <c r="E2490" s="12"/>
      <c r="F2490" s="12"/>
      <c r="G2490" s="12"/>
      <c r="H2490" s="12"/>
      <c r="I2490" s="12"/>
      <c r="J2490" s="12"/>
      <c r="K2490" s="12"/>
      <c r="L2490" s="12"/>
      <c r="M2490" s="49"/>
      <c r="N2490" s="49"/>
      <c r="O2490" s="12"/>
      <c r="P2490" s="12"/>
      <c r="Q2490" s="12"/>
      <c r="R2490" s="12"/>
      <c r="S2490" s="12"/>
    </row>
    <row r="2491" spans="1:19" s="1" customFormat="1" x14ac:dyDescent="0.4">
      <c r="A2491" s="12"/>
      <c r="B2491" s="12"/>
      <c r="C2491" s="42"/>
      <c r="D2491" s="12"/>
      <c r="E2491" s="12"/>
      <c r="F2491" s="12"/>
      <c r="G2491" s="12"/>
      <c r="H2491" s="12"/>
      <c r="I2491" s="12"/>
      <c r="J2491" s="12"/>
      <c r="K2491" s="12"/>
      <c r="L2491" s="12"/>
      <c r="M2491" s="49"/>
      <c r="N2491" s="49"/>
      <c r="O2491" s="12"/>
      <c r="P2491" s="12"/>
      <c r="Q2491" s="12"/>
      <c r="R2491" s="12"/>
      <c r="S2491" s="12"/>
    </row>
    <row r="2492" spans="1:19" s="1" customFormat="1" x14ac:dyDescent="0.4">
      <c r="A2492" s="12"/>
      <c r="B2492" s="12"/>
      <c r="C2492" s="42"/>
      <c r="D2492" s="12"/>
      <c r="E2492" s="12"/>
      <c r="F2492" s="12"/>
      <c r="G2492" s="12"/>
      <c r="H2492" s="12"/>
      <c r="I2492" s="12"/>
      <c r="J2492" s="12"/>
      <c r="K2492" s="12"/>
      <c r="L2492" s="12"/>
      <c r="M2492" s="49"/>
      <c r="N2492" s="49"/>
      <c r="O2492" s="12"/>
      <c r="P2492" s="12"/>
      <c r="Q2492" s="12"/>
      <c r="R2492" s="12"/>
      <c r="S2492" s="12"/>
    </row>
    <row r="2493" spans="1:19" s="1" customFormat="1" x14ac:dyDescent="0.4">
      <c r="A2493" s="12"/>
      <c r="B2493" s="12"/>
      <c r="C2493" s="42"/>
      <c r="D2493" s="12"/>
      <c r="E2493" s="12"/>
      <c r="F2493" s="12"/>
      <c r="G2493" s="12"/>
      <c r="H2493" s="12"/>
      <c r="I2493" s="12"/>
      <c r="J2493" s="12"/>
      <c r="K2493" s="12"/>
      <c r="L2493" s="12"/>
      <c r="M2493" s="49"/>
      <c r="N2493" s="49"/>
      <c r="O2493" s="12"/>
      <c r="P2493" s="12"/>
      <c r="Q2493" s="12"/>
      <c r="R2493" s="12"/>
      <c r="S2493" s="12"/>
    </row>
    <row r="2494" spans="1:19" s="1" customFormat="1" x14ac:dyDescent="0.4">
      <c r="A2494" s="12"/>
      <c r="B2494" s="12"/>
      <c r="C2494" s="42"/>
      <c r="D2494" s="12"/>
      <c r="E2494" s="12"/>
      <c r="F2494" s="12"/>
      <c r="G2494" s="12"/>
      <c r="H2494" s="12"/>
      <c r="I2494" s="12"/>
      <c r="J2494" s="12"/>
      <c r="K2494" s="12"/>
      <c r="L2494" s="12"/>
      <c r="M2494" s="49"/>
      <c r="N2494" s="49"/>
      <c r="O2494" s="12"/>
      <c r="P2494" s="12"/>
      <c r="Q2494" s="12"/>
      <c r="R2494" s="12"/>
      <c r="S2494" s="12"/>
    </row>
    <row r="2495" spans="1:19" s="1" customFormat="1" x14ac:dyDescent="0.4">
      <c r="A2495" s="12"/>
      <c r="B2495" s="12"/>
      <c r="C2495" s="42"/>
      <c r="D2495" s="12"/>
      <c r="E2495" s="12"/>
      <c r="F2495" s="12"/>
      <c r="G2495" s="12"/>
      <c r="H2495" s="12"/>
      <c r="I2495" s="12"/>
      <c r="J2495" s="12"/>
      <c r="K2495" s="12"/>
      <c r="L2495" s="12"/>
      <c r="M2495" s="49"/>
      <c r="N2495" s="49"/>
      <c r="O2495" s="12"/>
      <c r="P2495" s="12"/>
      <c r="Q2495" s="12"/>
      <c r="R2495" s="12"/>
      <c r="S2495" s="12"/>
    </row>
    <row r="2496" spans="1:19" s="1" customFormat="1" x14ac:dyDescent="0.4">
      <c r="A2496" s="12"/>
      <c r="B2496" s="12"/>
      <c r="C2496" s="42"/>
      <c r="D2496" s="12"/>
      <c r="E2496" s="12"/>
      <c r="F2496" s="12"/>
      <c r="G2496" s="12"/>
      <c r="H2496" s="12"/>
      <c r="I2496" s="12"/>
      <c r="J2496" s="12"/>
      <c r="K2496" s="12"/>
      <c r="L2496" s="12"/>
      <c r="M2496" s="49"/>
      <c r="N2496" s="49"/>
      <c r="O2496" s="12"/>
      <c r="P2496" s="12"/>
      <c r="Q2496" s="12"/>
      <c r="R2496" s="12"/>
      <c r="S2496" s="12"/>
    </row>
    <row r="2497" spans="1:19" s="1" customFormat="1" x14ac:dyDescent="0.4">
      <c r="A2497" s="12"/>
      <c r="B2497" s="12"/>
      <c r="C2497" s="42"/>
      <c r="D2497" s="12"/>
      <c r="E2497" s="12"/>
      <c r="F2497" s="12"/>
      <c r="G2497" s="12"/>
      <c r="H2497" s="12"/>
      <c r="I2497" s="12"/>
      <c r="J2497" s="12"/>
      <c r="K2497" s="12"/>
      <c r="L2497" s="12"/>
      <c r="M2497" s="49"/>
      <c r="N2497" s="49"/>
      <c r="O2497" s="12"/>
      <c r="P2497" s="12"/>
      <c r="Q2497" s="12"/>
      <c r="R2497" s="12"/>
      <c r="S2497" s="12"/>
    </row>
    <row r="2498" spans="1:19" s="1" customFormat="1" x14ac:dyDescent="0.4">
      <c r="A2498" s="12"/>
      <c r="B2498" s="12"/>
      <c r="C2498" s="42"/>
      <c r="D2498" s="12"/>
      <c r="E2498" s="12"/>
      <c r="F2498" s="12"/>
      <c r="G2498" s="12"/>
      <c r="H2498" s="12"/>
      <c r="I2498" s="12"/>
      <c r="J2498" s="12"/>
      <c r="K2498" s="12"/>
      <c r="L2498" s="12"/>
      <c r="M2498" s="49"/>
      <c r="N2498" s="49"/>
      <c r="O2498" s="12"/>
      <c r="P2498" s="12"/>
      <c r="Q2498" s="12"/>
      <c r="R2498" s="12"/>
      <c r="S2498" s="12"/>
    </row>
    <row r="2499" spans="1:19" s="1" customFormat="1" x14ac:dyDescent="0.4">
      <c r="A2499" s="12"/>
      <c r="B2499" s="12"/>
      <c r="C2499" s="42"/>
      <c r="D2499" s="12"/>
      <c r="E2499" s="12"/>
      <c r="F2499" s="12"/>
      <c r="G2499" s="12"/>
      <c r="H2499" s="12"/>
      <c r="I2499" s="12"/>
      <c r="J2499" s="12"/>
      <c r="K2499" s="12"/>
      <c r="L2499" s="12"/>
      <c r="M2499" s="49"/>
      <c r="N2499" s="49"/>
      <c r="O2499" s="12"/>
      <c r="P2499" s="12"/>
      <c r="Q2499" s="12"/>
      <c r="R2499" s="12"/>
      <c r="S2499" s="12"/>
    </row>
    <row r="2500" spans="1:19" s="1" customFormat="1" x14ac:dyDescent="0.4">
      <c r="A2500" s="12"/>
      <c r="B2500" s="12"/>
      <c r="C2500" s="42"/>
      <c r="D2500" s="12"/>
      <c r="E2500" s="12"/>
      <c r="F2500" s="12"/>
      <c r="G2500" s="12"/>
      <c r="H2500" s="12"/>
      <c r="I2500" s="12"/>
      <c r="J2500" s="12"/>
      <c r="K2500" s="12"/>
      <c r="L2500" s="12"/>
      <c r="M2500" s="49"/>
      <c r="N2500" s="49"/>
      <c r="O2500" s="12"/>
      <c r="P2500" s="12"/>
      <c r="Q2500" s="12"/>
      <c r="R2500" s="12"/>
      <c r="S2500" s="12"/>
    </row>
    <row r="2501" spans="1:19" s="1" customFormat="1" x14ac:dyDescent="0.4">
      <c r="A2501" s="12"/>
      <c r="B2501" s="12"/>
      <c r="C2501" s="42"/>
      <c r="D2501" s="12"/>
      <c r="E2501" s="12"/>
      <c r="F2501" s="12"/>
      <c r="G2501" s="12"/>
      <c r="H2501" s="12"/>
      <c r="I2501" s="12"/>
      <c r="J2501" s="12"/>
      <c r="K2501" s="12"/>
      <c r="L2501" s="12"/>
      <c r="M2501" s="49"/>
      <c r="N2501" s="49"/>
      <c r="O2501" s="12"/>
      <c r="P2501" s="12"/>
      <c r="Q2501" s="12"/>
      <c r="R2501" s="12"/>
      <c r="S2501" s="12"/>
    </row>
    <row r="2502" spans="1:19" s="1" customFormat="1" x14ac:dyDescent="0.4">
      <c r="A2502" s="12"/>
      <c r="B2502" s="12"/>
      <c r="C2502" s="42"/>
      <c r="D2502" s="12"/>
      <c r="E2502" s="12"/>
      <c r="F2502" s="12"/>
      <c r="G2502" s="12"/>
      <c r="H2502" s="12"/>
      <c r="I2502" s="12"/>
      <c r="J2502" s="12"/>
      <c r="K2502" s="12"/>
      <c r="L2502" s="12"/>
      <c r="M2502" s="49"/>
      <c r="N2502" s="49"/>
      <c r="O2502" s="12"/>
      <c r="P2502" s="12"/>
      <c r="Q2502" s="12"/>
      <c r="R2502" s="12"/>
      <c r="S2502" s="12"/>
    </row>
    <row r="2503" spans="1:19" s="1" customFormat="1" x14ac:dyDescent="0.4">
      <c r="A2503" s="12"/>
      <c r="B2503" s="12"/>
      <c r="C2503" s="42"/>
      <c r="D2503" s="12"/>
      <c r="E2503" s="12"/>
      <c r="F2503" s="12"/>
      <c r="G2503" s="12"/>
      <c r="H2503" s="12"/>
      <c r="I2503" s="12"/>
      <c r="J2503" s="12"/>
      <c r="K2503" s="12"/>
      <c r="L2503" s="12"/>
      <c r="M2503" s="49"/>
      <c r="N2503" s="49"/>
      <c r="O2503" s="12"/>
      <c r="P2503" s="12"/>
      <c r="Q2503" s="12"/>
      <c r="R2503" s="12"/>
      <c r="S2503" s="12"/>
    </row>
    <row r="2504" spans="1:19" s="1" customFormat="1" x14ac:dyDescent="0.4">
      <c r="A2504" s="12"/>
      <c r="B2504" s="12"/>
      <c r="C2504" s="42"/>
      <c r="D2504" s="12"/>
      <c r="E2504" s="12"/>
      <c r="F2504" s="12"/>
      <c r="G2504" s="12"/>
      <c r="H2504" s="12"/>
      <c r="I2504" s="12"/>
      <c r="J2504" s="12"/>
      <c r="K2504" s="12"/>
      <c r="L2504" s="12"/>
      <c r="M2504" s="49"/>
      <c r="N2504" s="49"/>
      <c r="O2504" s="12"/>
      <c r="P2504" s="12"/>
      <c r="Q2504" s="12"/>
      <c r="R2504" s="12"/>
      <c r="S2504" s="12"/>
    </row>
    <row r="2505" spans="1:19" s="1" customFormat="1" x14ac:dyDescent="0.4">
      <c r="A2505" s="12"/>
      <c r="B2505" s="12"/>
      <c r="C2505" s="42"/>
      <c r="D2505" s="12"/>
      <c r="E2505" s="12"/>
      <c r="F2505" s="12"/>
      <c r="G2505" s="12"/>
      <c r="H2505" s="12"/>
      <c r="I2505" s="12"/>
      <c r="J2505" s="12"/>
      <c r="K2505" s="12"/>
      <c r="L2505" s="12"/>
      <c r="M2505" s="49"/>
      <c r="N2505" s="49"/>
      <c r="O2505" s="12"/>
      <c r="P2505" s="12"/>
      <c r="Q2505" s="12"/>
      <c r="R2505" s="12"/>
      <c r="S2505" s="12"/>
    </row>
    <row r="2506" spans="1:19" s="1" customFormat="1" x14ac:dyDescent="0.4">
      <c r="A2506" s="12"/>
      <c r="B2506" s="12"/>
      <c r="C2506" s="42"/>
      <c r="D2506" s="12"/>
      <c r="E2506" s="12"/>
      <c r="F2506" s="12"/>
      <c r="G2506" s="12"/>
      <c r="H2506" s="12"/>
      <c r="I2506" s="12"/>
      <c r="J2506" s="12"/>
      <c r="K2506" s="12"/>
      <c r="L2506" s="12"/>
      <c r="M2506" s="49"/>
      <c r="N2506" s="49"/>
      <c r="O2506" s="12"/>
      <c r="P2506" s="12"/>
      <c r="Q2506" s="12"/>
      <c r="R2506" s="12"/>
      <c r="S2506" s="12"/>
    </row>
    <row r="2507" spans="1:19" s="1" customFormat="1" x14ac:dyDescent="0.4">
      <c r="A2507" s="12"/>
      <c r="B2507" s="12"/>
      <c r="C2507" s="42"/>
      <c r="D2507" s="12"/>
      <c r="E2507" s="12"/>
      <c r="F2507" s="12"/>
      <c r="G2507" s="12"/>
      <c r="H2507" s="12"/>
      <c r="I2507" s="12"/>
      <c r="J2507" s="12"/>
      <c r="K2507" s="12"/>
      <c r="L2507" s="12"/>
      <c r="M2507" s="49"/>
      <c r="N2507" s="49"/>
      <c r="O2507" s="12"/>
      <c r="P2507" s="12"/>
      <c r="Q2507" s="12"/>
      <c r="R2507" s="12"/>
      <c r="S2507" s="12"/>
    </row>
    <row r="2508" spans="1:19" s="1" customFormat="1" x14ac:dyDescent="0.4">
      <c r="A2508" s="12"/>
      <c r="B2508" s="12"/>
      <c r="C2508" s="42"/>
      <c r="D2508" s="12"/>
      <c r="E2508" s="12"/>
      <c r="F2508" s="12"/>
      <c r="G2508" s="12"/>
      <c r="H2508" s="12"/>
      <c r="I2508" s="12"/>
      <c r="J2508" s="12"/>
      <c r="K2508" s="12"/>
      <c r="L2508" s="12"/>
      <c r="M2508" s="49"/>
      <c r="N2508" s="49"/>
      <c r="O2508" s="12"/>
      <c r="P2508" s="12"/>
      <c r="Q2508" s="12"/>
      <c r="R2508" s="12"/>
      <c r="S2508" s="12"/>
    </row>
    <row r="2509" spans="1:19" s="1" customFormat="1" x14ac:dyDescent="0.4">
      <c r="A2509" s="12"/>
      <c r="B2509" s="12"/>
      <c r="C2509" s="42"/>
      <c r="D2509" s="12"/>
      <c r="E2509" s="12"/>
      <c r="F2509" s="12"/>
      <c r="G2509" s="12"/>
      <c r="H2509" s="12"/>
      <c r="I2509" s="12"/>
      <c r="J2509" s="12"/>
      <c r="K2509" s="12"/>
      <c r="L2509" s="12"/>
      <c r="M2509" s="49"/>
      <c r="N2509" s="49"/>
      <c r="O2509" s="12"/>
      <c r="P2509" s="12"/>
      <c r="Q2509" s="12"/>
      <c r="R2509" s="12"/>
      <c r="S2509" s="12"/>
    </row>
    <row r="2510" spans="1:19" s="1" customFormat="1" x14ac:dyDescent="0.4">
      <c r="A2510" s="12"/>
      <c r="B2510" s="12"/>
      <c r="C2510" s="42"/>
      <c r="D2510" s="12"/>
      <c r="E2510" s="12"/>
      <c r="F2510" s="12"/>
      <c r="G2510" s="12"/>
      <c r="H2510" s="12"/>
      <c r="I2510" s="12"/>
      <c r="J2510" s="12"/>
      <c r="K2510" s="12"/>
      <c r="L2510" s="12"/>
      <c r="M2510" s="49"/>
      <c r="N2510" s="49"/>
      <c r="O2510" s="12"/>
      <c r="P2510" s="12"/>
      <c r="Q2510" s="12"/>
      <c r="R2510" s="12"/>
      <c r="S2510" s="12"/>
    </row>
    <row r="2511" spans="1:19" s="1" customFormat="1" x14ac:dyDescent="0.4">
      <c r="A2511" s="12"/>
      <c r="B2511" s="12"/>
      <c r="C2511" s="42"/>
      <c r="D2511" s="12"/>
      <c r="E2511" s="12"/>
      <c r="F2511" s="12"/>
      <c r="G2511" s="12"/>
      <c r="H2511" s="12"/>
      <c r="I2511" s="12"/>
      <c r="J2511" s="12"/>
      <c r="K2511" s="12"/>
      <c r="L2511" s="12"/>
      <c r="M2511" s="49"/>
      <c r="N2511" s="49"/>
      <c r="O2511" s="12"/>
      <c r="P2511" s="12"/>
      <c r="Q2511" s="12"/>
      <c r="R2511" s="12"/>
      <c r="S2511" s="12"/>
    </row>
    <row r="2512" spans="1:19" s="1" customFormat="1" x14ac:dyDescent="0.4">
      <c r="A2512" s="12"/>
      <c r="B2512" s="12"/>
      <c r="C2512" s="42"/>
      <c r="D2512" s="12"/>
      <c r="E2512" s="12"/>
      <c r="F2512" s="12"/>
      <c r="G2512" s="12"/>
      <c r="H2512" s="12"/>
      <c r="I2512" s="12"/>
      <c r="J2512" s="12"/>
      <c r="K2512" s="12"/>
      <c r="L2512" s="12"/>
      <c r="M2512" s="49"/>
      <c r="N2512" s="49"/>
      <c r="O2512" s="12"/>
      <c r="P2512" s="12"/>
      <c r="Q2512" s="12"/>
      <c r="R2512" s="12"/>
      <c r="S2512" s="12"/>
    </row>
    <row r="2513" spans="1:19" s="1" customFormat="1" x14ac:dyDescent="0.4">
      <c r="A2513" s="12"/>
      <c r="B2513" s="12"/>
      <c r="C2513" s="42"/>
      <c r="D2513" s="12"/>
      <c r="E2513" s="12"/>
      <c r="F2513" s="12"/>
      <c r="G2513" s="12"/>
      <c r="H2513" s="12"/>
      <c r="I2513" s="12"/>
      <c r="J2513" s="12"/>
      <c r="K2513" s="12"/>
      <c r="L2513" s="12"/>
      <c r="M2513" s="49"/>
      <c r="N2513" s="49"/>
      <c r="O2513" s="12"/>
      <c r="P2513" s="12"/>
      <c r="Q2513" s="12"/>
      <c r="R2513" s="12"/>
      <c r="S2513" s="12"/>
    </row>
    <row r="2514" spans="1:19" s="1" customFormat="1" x14ac:dyDescent="0.4">
      <c r="A2514" s="12"/>
      <c r="B2514" s="12"/>
      <c r="C2514" s="42"/>
      <c r="D2514" s="12"/>
      <c r="E2514" s="12"/>
      <c r="F2514" s="12"/>
      <c r="G2514" s="12"/>
      <c r="H2514" s="12"/>
      <c r="I2514" s="12"/>
      <c r="J2514" s="12"/>
      <c r="K2514" s="12"/>
      <c r="L2514" s="12"/>
      <c r="M2514" s="49"/>
      <c r="N2514" s="49"/>
      <c r="O2514" s="12"/>
      <c r="P2514" s="12"/>
      <c r="Q2514" s="12"/>
      <c r="R2514" s="12"/>
      <c r="S2514" s="12"/>
    </row>
    <row r="2515" spans="1:19" s="1" customFormat="1" x14ac:dyDescent="0.4">
      <c r="A2515" s="12"/>
      <c r="B2515" s="12"/>
      <c r="C2515" s="42"/>
      <c r="D2515" s="12"/>
      <c r="E2515" s="12"/>
      <c r="F2515" s="12"/>
      <c r="G2515" s="12"/>
      <c r="H2515" s="12"/>
      <c r="I2515" s="12"/>
      <c r="J2515" s="12"/>
      <c r="K2515" s="12"/>
      <c r="L2515" s="12"/>
      <c r="M2515" s="49"/>
      <c r="N2515" s="49"/>
      <c r="O2515" s="12"/>
      <c r="P2515" s="12"/>
      <c r="Q2515" s="12"/>
      <c r="R2515" s="12"/>
      <c r="S2515" s="12"/>
    </row>
    <row r="2516" spans="1:19" s="1" customFormat="1" x14ac:dyDescent="0.4">
      <c r="A2516" s="12"/>
      <c r="B2516" s="12"/>
      <c r="C2516" s="42"/>
      <c r="D2516" s="12"/>
      <c r="E2516" s="12"/>
      <c r="F2516" s="12"/>
      <c r="G2516" s="12"/>
      <c r="H2516" s="12"/>
      <c r="I2516" s="12"/>
      <c r="J2516" s="12"/>
      <c r="K2516" s="12"/>
      <c r="L2516" s="12"/>
      <c r="M2516" s="49"/>
      <c r="N2516" s="49"/>
      <c r="O2516" s="12"/>
      <c r="P2516" s="12"/>
      <c r="Q2516" s="12"/>
      <c r="R2516" s="12"/>
      <c r="S2516" s="12"/>
    </row>
    <row r="2517" spans="1:19" s="1" customFormat="1" x14ac:dyDescent="0.4">
      <c r="A2517" s="12"/>
      <c r="B2517" s="12"/>
      <c r="C2517" s="42"/>
      <c r="D2517" s="12"/>
      <c r="E2517" s="12"/>
      <c r="F2517" s="12"/>
      <c r="G2517" s="12"/>
      <c r="H2517" s="12"/>
      <c r="I2517" s="12"/>
      <c r="J2517" s="12"/>
      <c r="K2517" s="12"/>
      <c r="L2517" s="12"/>
      <c r="M2517" s="49"/>
      <c r="N2517" s="49"/>
      <c r="O2517" s="12"/>
      <c r="P2517" s="12"/>
      <c r="Q2517" s="12"/>
      <c r="R2517" s="12"/>
      <c r="S2517" s="12"/>
    </row>
    <row r="2518" spans="1:19" s="1" customFormat="1" x14ac:dyDescent="0.4">
      <c r="A2518" s="12"/>
      <c r="B2518" s="12"/>
      <c r="C2518" s="42"/>
      <c r="D2518" s="12"/>
      <c r="E2518" s="12"/>
      <c r="F2518" s="12"/>
      <c r="G2518" s="12"/>
      <c r="H2518" s="12"/>
      <c r="I2518" s="12"/>
      <c r="J2518" s="12"/>
      <c r="K2518" s="12"/>
      <c r="L2518" s="12"/>
      <c r="M2518" s="49"/>
      <c r="N2518" s="49"/>
      <c r="O2518" s="12"/>
      <c r="P2518" s="12"/>
      <c r="Q2518" s="12"/>
      <c r="R2518" s="12"/>
      <c r="S2518" s="12"/>
    </row>
    <row r="2519" spans="1:19" s="1" customFormat="1" x14ac:dyDescent="0.4">
      <c r="A2519" s="12"/>
      <c r="B2519" s="12"/>
      <c r="C2519" s="42"/>
      <c r="D2519" s="12"/>
      <c r="E2519" s="12"/>
      <c r="F2519" s="12"/>
      <c r="G2519" s="12"/>
      <c r="H2519" s="12"/>
      <c r="I2519" s="12"/>
      <c r="J2519" s="12"/>
      <c r="K2519" s="12"/>
      <c r="L2519" s="12"/>
      <c r="M2519" s="49"/>
      <c r="N2519" s="49"/>
      <c r="O2519" s="12"/>
      <c r="P2519" s="12"/>
      <c r="Q2519" s="12"/>
      <c r="R2519" s="12"/>
      <c r="S2519" s="12"/>
    </row>
    <row r="2520" spans="1:19" s="1" customFormat="1" x14ac:dyDescent="0.4">
      <c r="A2520" s="12"/>
      <c r="B2520" s="12"/>
      <c r="C2520" s="42"/>
      <c r="D2520" s="12"/>
      <c r="E2520" s="12"/>
      <c r="F2520" s="12"/>
      <c r="G2520" s="12"/>
      <c r="H2520" s="12"/>
      <c r="I2520" s="12"/>
      <c r="J2520" s="12"/>
      <c r="K2520" s="12"/>
      <c r="L2520" s="12"/>
      <c r="M2520" s="49"/>
      <c r="N2520" s="49"/>
      <c r="O2520" s="12"/>
      <c r="P2520" s="12"/>
      <c r="Q2520" s="12"/>
      <c r="R2520" s="12"/>
      <c r="S2520" s="12"/>
    </row>
    <row r="2521" spans="1:19" s="1" customFormat="1" x14ac:dyDescent="0.4">
      <c r="A2521" s="12"/>
      <c r="B2521" s="12"/>
      <c r="C2521" s="42"/>
      <c r="D2521" s="12"/>
      <c r="E2521" s="12"/>
      <c r="F2521" s="12"/>
      <c r="G2521" s="12"/>
      <c r="H2521" s="12"/>
      <c r="I2521" s="12"/>
      <c r="J2521" s="12"/>
      <c r="K2521" s="12"/>
      <c r="L2521" s="12"/>
      <c r="M2521" s="49"/>
      <c r="N2521" s="49"/>
      <c r="O2521" s="12"/>
      <c r="P2521" s="12"/>
      <c r="Q2521" s="12"/>
      <c r="R2521" s="12"/>
      <c r="S2521" s="12"/>
    </row>
    <row r="2522" spans="1:19" s="1" customFormat="1" x14ac:dyDescent="0.4">
      <c r="A2522" s="12"/>
      <c r="B2522" s="12"/>
      <c r="C2522" s="42"/>
      <c r="D2522" s="12"/>
      <c r="E2522" s="12"/>
      <c r="F2522" s="12"/>
      <c r="G2522" s="12"/>
      <c r="H2522" s="12"/>
      <c r="I2522" s="12"/>
      <c r="J2522" s="12"/>
      <c r="K2522" s="12"/>
      <c r="L2522" s="12"/>
      <c r="M2522" s="49"/>
      <c r="N2522" s="49"/>
      <c r="O2522" s="12"/>
      <c r="P2522" s="12"/>
      <c r="Q2522" s="12"/>
      <c r="R2522" s="12"/>
      <c r="S2522" s="12"/>
    </row>
    <row r="2523" spans="1:19" s="1" customFormat="1" x14ac:dyDescent="0.4">
      <c r="A2523" s="12"/>
      <c r="B2523" s="12"/>
      <c r="C2523" s="42"/>
      <c r="D2523" s="12"/>
      <c r="E2523" s="12"/>
      <c r="F2523" s="12"/>
      <c r="G2523" s="12"/>
      <c r="H2523" s="12"/>
      <c r="I2523" s="12"/>
      <c r="J2523" s="12"/>
      <c r="K2523" s="12"/>
      <c r="L2523" s="12"/>
      <c r="M2523" s="49"/>
      <c r="N2523" s="49"/>
      <c r="O2523" s="12"/>
      <c r="P2523" s="12"/>
      <c r="Q2523" s="12"/>
      <c r="R2523" s="12"/>
      <c r="S2523" s="12"/>
    </row>
    <row r="2524" spans="1:19" s="1" customFormat="1" x14ac:dyDescent="0.4">
      <c r="A2524" s="12"/>
      <c r="B2524" s="12"/>
      <c r="C2524" s="42"/>
      <c r="D2524" s="12"/>
      <c r="E2524" s="12"/>
      <c r="F2524" s="12"/>
      <c r="G2524" s="12"/>
      <c r="H2524" s="12"/>
      <c r="I2524" s="12"/>
      <c r="J2524" s="12"/>
      <c r="K2524" s="12"/>
      <c r="L2524" s="12"/>
      <c r="M2524" s="49"/>
      <c r="N2524" s="49"/>
      <c r="O2524" s="12"/>
      <c r="P2524" s="12"/>
      <c r="Q2524" s="12"/>
      <c r="R2524" s="12"/>
      <c r="S2524" s="12"/>
    </row>
    <row r="2525" spans="1:19" s="1" customFormat="1" x14ac:dyDescent="0.4">
      <c r="A2525" s="12"/>
      <c r="B2525" s="12"/>
      <c r="C2525" s="42"/>
      <c r="D2525" s="12"/>
      <c r="E2525" s="12"/>
      <c r="F2525" s="12"/>
      <c r="G2525" s="12"/>
      <c r="H2525" s="12"/>
      <c r="I2525" s="12"/>
      <c r="J2525" s="12"/>
      <c r="K2525" s="12"/>
      <c r="L2525" s="12"/>
      <c r="M2525" s="49"/>
      <c r="N2525" s="49"/>
      <c r="O2525" s="12"/>
      <c r="P2525" s="12"/>
      <c r="Q2525" s="12"/>
      <c r="R2525" s="12"/>
      <c r="S2525" s="12"/>
    </row>
    <row r="2526" spans="1:19" s="1" customFormat="1" x14ac:dyDescent="0.4">
      <c r="A2526" s="12"/>
      <c r="B2526" s="12"/>
      <c r="C2526" s="42"/>
      <c r="D2526" s="12"/>
      <c r="E2526" s="12"/>
      <c r="F2526" s="12"/>
      <c r="G2526" s="12"/>
      <c r="H2526" s="12"/>
      <c r="I2526" s="12"/>
      <c r="J2526" s="12"/>
      <c r="K2526" s="12"/>
      <c r="L2526" s="12"/>
      <c r="M2526" s="49"/>
      <c r="N2526" s="49"/>
      <c r="O2526" s="12"/>
      <c r="P2526" s="12"/>
      <c r="Q2526" s="12"/>
      <c r="R2526" s="12"/>
      <c r="S2526" s="12"/>
    </row>
    <row r="2527" spans="1:19" s="1" customFormat="1" x14ac:dyDescent="0.4">
      <c r="A2527" s="12"/>
      <c r="B2527" s="12"/>
      <c r="C2527" s="42"/>
      <c r="D2527" s="12"/>
      <c r="E2527" s="12"/>
      <c r="F2527" s="12"/>
      <c r="G2527" s="12"/>
      <c r="H2527" s="12"/>
      <c r="I2527" s="12"/>
      <c r="J2527" s="12"/>
      <c r="K2527" s="12"/>
      <c r="L2527" s="12"/>
      <c r="M2527" s="49"/>
      <c r="N2527" s="49"/>
      <c r="O2527" s="12"/>
      <c r="P2527" s="12"/>
      <c r="Q2527" s="12"/>
      <c r="R2527" s="12"/>
      <c r="S2527" s="12"/>
    </row>
    <row r="2528" spans="1:19" s="1" customFormat="1" x14ac:dyDescent="0.4">
      <c r="A2528" s="12"/>
      <c r="B2528" s="12"/>
      <c r="C2528" s="42"/>
      <c r="D2528" s="12"/>
      <c r="E2528" s="12"/>
      <c r="F2528" s="12"/>
      <c r="G2528" s="12"/>
      <c r="H2528" s="12"/>
      <c r="I2528" s="12"/>
      <c r="J2528" s="12"/>
      <c r="K2528" s="12"/>
      <c r="L2528" s="12"/>
      <c r="M2528" s="49"/>
      <c r="N2528" s="49"/>
      <c r="O2528" s="12"/>
      <c r="P2528" s="12"/>
      <c r="Q2528" s="12"/>
      <c r="R2528" s="12"/>
      <c r="S2528" s="12"/>
    </row>
    <row r="2529" spans="1:19" s="1" customFormat="1" x14ac:dyDescent="0.4">
      <c r="A2529" s="12"/>
      <c r="B2529" s="12"/>
      <c r="C2529" s="42"/>
      <c r="D2529" s="12"/>
      <c r="E2529" s="12"/>
      <c r="F2529" s="12"/>
      <c r="G2529" s="12"/>
      <c r="H2529" s="12"/>
      <c r="I2529" s="12"/>
      <c r="J2529" s="12"/>
      <c r="K2529" s="12"/>
      <c r="L2529" s="12"/>
      <c r="M2529" s="49"/>
      <c r="N2529" s="49"/>
      <c r="O2529" s="12"/>
      <c r="P2529" s="12"/>
      <c r="Q2529" s="12"/>
      <c r="R2529" s="12"/>
      <c r="S2529" s="12"/>
    </row>
    <row r="2530" spans="1:19" s="1" customFormat="1" x14ac:dyDescent="0.4">
      <c r="A2530" s="12"/>
      <c r="B2530" s="12"/>
      <c r="C2530" s="42"/>
      <c r="D2530" s="12"/>
      <c r="E2530" s="12"/>
      <c r="F2530" s="12"/>
      <c r="G2530" s="12"/>
      <c r="H2530" s="12"/>
      <c r="I2530" s="12"/>
      <c r="J2530" s="12"/>
      <c r="K2530" s="12"/>
      <c r="L2530" s="12"/>
      <c r="M2530" s="49"/>
      <c r="N2530" s="49"/>
      <c r="O2530" s="12"/>
      <c r="P2530" s="12"/>
      <c r="Q2530" s="12"/>
      <c r="R2530" s="12"/>
      <c r="S2530" s="12"/>
    </row>
    <row r="2531" spans="1:19" s="1" customFormat="1" x14ac:dyDescent="0.4">
      <c r="A2531" s="12"/>
      <c r="B2531" s="12"/>
      <c r="C2531" s="42"/>
      <c r="D2531" s="12"/>
      <c r="E2531" s="12"/>
      <c r="F2531" s="12"/>
      <c r="G2531" s="12"/>
      <c r="H2531" s="12"/>
      <c r="I2531" s="12"/>
      <c r="J2531" s="12"/>
      <c r="K2531" s="12"/>
      <c r="L2531" s="12"/>
      <c r="M2531" s="49"/>
      <c r="N2531" s="49"/>
      <c r="O2531" s="12"/>
      <c r="P2531" s="12"/>
      <c r="Q2531" s="12"/>
      <c r="R2531" s="12"/>
      <c r="S2531" s="12"/>
    </row>
    <row r="2532" spans="1:19" s="1" customFormat="1" x14ac:dyDescent="0.4">
      <c r="A2532" s="12"/>
      <c r="B2532" s="12"/>
      <c r="C2532" s="42"/>
      <c r="D2532" s="12"/>
      <c r="E2532" s="12"/>
      <c r="F2532" s="12"/>
      <c r="G2532" s="12"/>
      <c r="H2532" s="12"/>
      <c r="I2532" s="12"/>
      <c r="J2532" s="12"/>
      <c r="K2532" s="12"/>
      <c r="L2532" s="12"/>
      <c r="M2532" s="49"/>
      <c r="N2532" s="49"/>
      <c r="O2532" s="12"/>
      <c r="P2532" s="12"/>
      <c r="Q2532" s="12"/>
      <c r="R2532" s="12"/>
      <c r="S2532" s="12"/>
    </row>
    <row r="2533" spans="1:19" s="1" customFormat="1" x14ac:dyDescent="0.4">
      <c r="A2533" s="12"/>
      <c r="B2533" s="12"/>
      <c r="C2533" s="42"/>
      <c r="D2533" s="12"/>
      <c r="E2533" s="12"/>
      <c r="F2533" s="12"/>
      <c r="G2533" s="12"/>
      <c r="H2533" s="12"/>
      <c r="I2533" s="12"/>
      <c r="J2533" s="12"/>
      <c r="K2533" s="12"/>
      <c r="L2533" s="12"/>
      <c r="M2533" s="49"/>
      <c r="N2533" s="49"/>
      <c r="O2533" s="12"/>
      <c r="P2533" s="12"/>
      <c r="Q2533" s="12"/>
      <c r="R2533" s="12"/>
      <c r="S2533" s="12"/>
    </row>
    <row r="2534" spans="1:19" s="1" customFormat="1" x14ac:dyDescent="0.4">
      <c r="A2534" s="12"/>
      <c r="B2534" s="12"/>
      <c r="C2534" s="42"/>
      <c r="D2534" s="12"/>
      <c r="E2534" s="12"/>
      <c r="F2534" s="12"/>
      <c r="G2534" s="12"/>
      <c r="H2534" s="12"/>
      <c r="I2534" s="12"/>
      <c r="J2534" s="12"/>
      <c r="K2534" s="12"/>
      <c r="L2534" s="12"/>
      <c r="M2534" s="49"/>
      <c r="N2534" s="49"/>
      <c r="O2534" s="12"/>
      <c r="P2534" s="12"/>
      <c r="Q2534" s="12"/>
      <c r="R2534" s="12"/>
      <c r="S2534" s="12"/>
    </row>
    <row r="2535" spans="1:19" s="1" customFormat="1" x14ac:dyDescent="0.4">
      <c r="A2535" s="12"/>
      <c r="B2535" s="12"/>
      <c r="C2535" s="42"/>
      <c r="D2535" s="12"/>
      <c r="E2535" s="12"/>
      <c r="F2535" s="12"/>
      <c r="G2535" s="12"/>
      <c r="H2535" s="12"/>
      <c r="I2535" s="12"/>
      <c r="J2535" s="12"/>
      <c r="K2535" s="12"/>
      <c r="L2535" s="12"/>
      <c r="M2535" s="49"/>
      <c r="N2535" s="49"/>
      <c r="O2535" s="12"/>
      <c r="P2535" s="12"/>
      <c r="Q2535" s="12"/>
      <c r="R2535" s="12"/>
      <c r="S2535" s="12"/>
    </row>
    <row r="2536" spans="1:19" s="1" customFormat="1" x14ac:dyDescent="0.4">
      <c r="A2536" s="12"/>
      <c r="B2536" s="12"/>
      <c r="C2536" s="42"/>
      <c r="D2536" s="12"/>
      <c r="E2536" s="12"/>
      <c r="F2536" s="12"/>
      <c r="G2536" s="12"/>
      <c r="H2536" s="12"/>
      <c r="I2536" s="12"/>
      <c r="J2536" s="12"/>
      <c r="K2536" s="12"/>
      <c r="L2536" s="12"/>
      <c r="M2536" s="49"/>
      <c r="N2536" s="49"/>
      <c r="O2536" s="12"/>
      <c r="P2536" s="12"/>
      <c r="Q2536" s="12"/>
      <c r="R2536" s="12"/>
      <c r="S2536" s="12"/>
    </row>
    <row r="2537" spans="1:19" s="1" customFormat="1" x14ac:dyDescent="0.4">
      <c r="A2537" s="12"/>
      <c r="B2537" s="12"/>
      <c r="C2537" s="42"/>
      <c r="D2537" s="12"/>
      <c r="E2537" s="12"/>
      <c r="F2537" s="12"/>
      <c r="G2537" s="12"/>
      <c r="H2537" s="12"/>
      <c r="I2537" s="12"/>
      <c r="J2537" s="12"/>
      <c r="K2537" s="12"/>
      <c r="L2537" s="12"/>
      <c r="M2537" s="49"/>
      <c r="N2537" s="49"/>
      <c r="O2537" s="12"/>
      <c r="P2537" s="12"/>
      <c r="Q2537" s="12"/>
      <c r="R2537" s="12"/>
      <c r="S2537" s="12"/>
    </row>
    <row r="2538" spans="1:19" s="1" customFormat="1" x14ac:dyDescent="0.4">
      <c r="A2538" s="12"/>
      <c r="B2538" s="12"/>
      <c r="C2538" s="42"/>
      <c r="D2538" s="12"/>
      <c r="E2538" s="12"/>
      <c r="F2538" s="12"/>
      <c r="G2538" s="12"/>
      <c r="H2538" s="12"/>
      <c r="I2538" s="12"/>
      <c r="J2538" s="12"/>
      <c r="K2538" s="12"/>
      <c r="L2538" s="12"/>
      <c r="M2538" s="49"/>
      <c r="N2538" s="49"/>
      <c r="O2538" s="12"/>
      <c r="P2538" s="12"/>
      <c r="Q2538" s="12"/>
      <c r="R2538" s="12"/>
      <c r="S2538" s="12"/>
    </row>
    <row r="2539" spans="1:19" s="1" customFormat="1" x14ac:dyDescent="0.4">
      <c r="A2539" s="12"/>
      <c r="B2539" s="12"/>
      <c r="C2539" s="42"/>
      <c r="D2539" s="12"/>
      <c r="E2539" s="12"/>
      <c r="F2539" s="12"/>
      <c r="G2539" s="12"/>
      <c r="H2539" s="12"/>
      <c r="I2539" s="12"/>
      <c r="J2539" s="12"/>
      <c r="K2539" s="12"/>
      <c r="L2539" s="12"/>
      <c r="M2539" s="49"/>
      <c r="N2539" s="49"/>
      <c r="O2539" s="12"/>
      <c r="P2539" s="12"/>
      <c r="Q2539" s="12"/>
      <c r="R2539" s="12"/>
      <c r="S2539" s="12"/>
    </row>
    <row r="2540" spans="1:19" s="1" customFormat="1" x14ac:dyDescent="0.4">
      <c r="A2540" s="12"/>
      <c r="B2540" s="12"/>
      <c r="C2540" s="42"/>
      <c r="D2540" s="12"/>
      <c r="E2540" s="12"/>
      <c r="F2540" s="12"/>
      <c r="G2540" s="12"/>
      <c r="H2540" s="12"/>
      <c r="I2540" s="12"/>
      <c r="J2540" s="12"/>
      <c r="K2540" s="12"/>
      <c r="L2540" s="12"/>
      <c r="M2540" s="49"/>
      <c r="N2540" s="49"/>
      <c r="O2540" s="12"/>
      <c r="P2540" s="12"/>
      <c r="Q2540" s="12"/>
      <c r="R2540" s="12"/>
      <c r="S2540" s="12"/>
    </row>
    <row r="2541" spans="1:19" s="1" customFormat="1" x14ac:dyDescent="0.4">
      <c r="A2541" s="12"/>
      <c r="B2541" s="12"/>
      <c r="C2541" s="42"/>
      <c r="D2541" s="12"/>
      <c r="E2541" s="12"/>
      <c r="F2541" s="12"/>
      <c r="G2541" s="12"/>
      <c r="H2541" s="12"/>
      <c r="I2541" s="12"/>
      <c r="J2541" s="12"/>
      <c r="K2541" s="12"/>
      <c r="L2541" s="12"/>
      <c r="M2541" s="49"/>
      <c r="N2541" s="49"/>
      <c r="O2541" s="12"/>
      <c r="P2541" s="12"/>
      <c r="Q2541" s="12"/>
      <c r="R2541" s="12"/>
      <c r="S2541" s="12"/>
    </row>
    <row r="2542" spans="1:19" s="1" customFormat="1" x14ac:dyDescent="0.4">
      <c r="A2542" s="12"/>
      <c r="B2542" s="12"/>
      <c r="C2542" s="42"/>
      <c r="D2542" s="12"/>
      <c r="E2542" s="12"/>
      <c r="F2542" s="12"/>
      <c r="G2542" s="12"/>
      <c r="H2542" s="12"/>
      <c r="I2542" s="12"/>
      <c r="J2542" s="12"/>
      <c r="K2542" s="12"/>
      <c r="L2542" s="12"/>
      <c r="M2542" s="49"/>
      <c r="N2542" s="49"/>
      <c r="O2542" s="12"/>
      <c r="P2542" s="12"/>
      <c r="Q2542" s="12"/>
      <c r="R2542" s="12"/>
      <c r="S2542" s="12"/>
    </row>
    <row r="2543" spans="1:19" s="1" customFormat="1" x14ac:dyDescent="0.4">
      <c r="A2543" s="12"/>
      <c r="B2543" s="12"/>
      <c r="C2543" s="42"/>
      <c r="D2543" s="12"/>
      <c r="E2543" s="12"/>
      <c r="F2543" s="12"/>
      <c r="G2543" s="12"/>
      <c r="H2543" s="12"/>
      <c r="I2543" s="12"/>
      <c r="J2543" s="12"/>
      <c r="K2543" s="12"/>
      <c r="L2543" s="12"/>
      <c r="M2543" s="49"/>
      <c r="N2543" s="49"/>
      <c r="O2543" s="12"/>
      <c r="P2543" s="12"/>
      <c r="Q2543" s="12"/>
      <c r="R2543" s="12"/>
      <c r="S2543" s="12"/>
    </row>
    <row r="2544" spans="1:19" s="1" customFormat="1" x14ac:dyDescent="0.4">
      <c r="A2544" s="12"/>
      <c r="B2544" s="12"/>
      <c r="C2544" s="42"/>
      <c r="D2544" s="12"/>
      <c r="E2544" s="12"/>
      <c r="F2544" s="12"/>
      <c r="G2544" s="12"/>
      <c r="H2544" s="12"/>
      <c r="I2544" s="12"/>
      <c r="J2544" s="12"/>
      <c r="K2544" s="12"/>
      <c r="L2544" s="12"/>
      <c r="M2544" s="49"/>
      <c r="N2544" s="49"/>
      <c r="O2544" s="12"/>
      <c r="P2544" s="12"/>
      <c r="Q2544" s="12"/>
      <c r="R2544" s="12"/>
      <c r="S2544" s="12"/>
    </row>
    <row r="2545" spans="1:19" s="1" customFormat="1" x14ac:dyDescent="0.4">
      <c r="A2545" s="12"/>
      <c r="B2545" s="12"/>
      <c r="C2545" s="42"/>
      <c r="D2545" s="12"/>
      <c r="E2545" s="12"/>
      <c r="F2545" s="12"/>
      <c r="G2545" s="12"/>
      <c r="H2545" s="12"/>
      <c r="I2545" s="12"/>
      <c r="J2545" s="12"/>
      <c r="K2545" s="12"/>
      <c r="L2545" s="12"/>
      <c r="M2545" s="49"/>
      <c r="N2545" s="49"/>
      <c r="O2545" s="12"/>
      <c r="P2545" s="12"/>
      <c r="Q2545" s="12"/>
      <c r="R2545" s="12"/>
      <c r="S2545" s="12"/>
    </row>
    <row r="2546" spans="1:19" s="1" customFormat="1" x14ac:dyDescent="0.4">
      <c r="A2546" s="12"/>
      <c r="B2546" s="12"/>
      <c r="C2546" s="42"/>
      <c r="D2546" s="12"/>
      <c r="E2546" s="12"/>
      <c r="F2546" s="12"/>
      <c r="G2546" s="12"/>
      <c r="H2546" s="12"/>
      <c r="I2546" s="12"/>
      <c r="J2546" s="12"/>
      <c r="K2546" s="12"/>
      <c r="L2546" s="12"/>
      <c r="M2546" s="49"/>
      <c r="N2546" s="49"/>
      <c r="O2546" s="12"/>
      <c r="P2546" s="12"/>
      <c r="Q2546" s="12"/>
      <c r="R2546" s="12"/>
      <c r="S2546" s="12"/>
    </row>
    <row r="2547" spans="1:19" s="1" customFormat="1" x14ac:dyDescent="0.4">
      <c r="A2547" s="12"/>
      <c r="B2547" s="12"/>
      <c r="C2547" s="42"/>
      <c r="D2547" s="12"/>
      <c r="E2547" s="12"/>
      <c r="F2547" s="12"/>
      <c r="G2547" s="12"/>
      <c r="H2547" s="12"/>
      <c r="I2547" s="12"/>
      <c r="J2547" s="12"/>
      <c r="K2547" s="12"/>
      <c r="L2547" s="12"/>
      <c r="M2547" s="49"/>
      <c r="N2547" s="49"/>
      <c r="O2547" s="12"/>
      <c r="P2547" s="12"/>
      <c r="Q2547" s="12"/>
      <c r="R2547" s="12"/>
      <c r="S2547" s="12"/>
    </row>
    <row r="2548" spans="1:19" s="1" customFormat="1" x14ac:dyDescent="0.4">
      <c r="A2548" s="12"/>
      <c r="B2548" s="12"/>
      <c r="C2548" s="42"/>
      <c r="D2548" s="12"/>
      <c r="E2548" s="12"/>
      <c r="F2548" s="12"/>
      <c r="G2548" s="12"/>
      <c r="H2548" s="12"/>
      <c r="I2548" s="12"/>
      <c r="J2548" s="12"/>
      <c r="K2548" s="12"/>
      <c r="L2548" s="12"/>
      <c r="M2548" s="49"/>
      <c r="N2548" s="49"/>
      <c r="O2548" s="12"/>
      <c r="P2548" s="12"/>
      <c r="Q2548" s="12"/>
      <c r="R2548" s="12"/>
      <c r="S2548" s="12"/>
    </row>
    <row r="2549" spans="1:19" s="1" customFormat="1" x14ac:dyDescent="0.4">
      <c r="A2549" s="12"/>
      <c r="B2549" s="12"/>
      <c r="C2549" s="42"/>
      <c r="D2549" s="12"/>
      <c r="E2549" s="12"/>
      <c r="F2549" s="12"/>
      <c r="G2549" s="12"/>
      <c r="H2549" s="12"/>
      <c r="I2549" s="12"/>
      <c r="J2549" s="12"/>
      <c r="K2549" s="12"/>
      <c r="L2549" s="12"/>
      <c r="M2549" s="49"/>
      <c r="N2549" s="49"/>
      <c r="O2549" s="12"/>
      <c r="P2549" s="12"/>
      <c r="Q2549" s="12"/>
      <c r="R2549" s="12"/>
      <c r="S2549" s="12"/>
    </row>
    <row r="2550" spans="1:19" s="1" customFormat="1" x14ac:dyDescent="0.4">
      <c r="A2550" s="12"/>
      <c r="B2550" s="12"/>
      <c r="C2550" s="42"/>
      <c r="D2550" s="12"/>
      <c r="E2550" s="12"/>
      <c r="F2550" s="12"/>
      <c r="G2550" s="12"/>
      <c r="H2550" s="12"/>
      <c r="I2550" s="12"/>
      <c r="J2550" s="12"/>
      <c r="K2550" s="12"/>
      <c r="L2550" s="12"/>
      <c r="M2550" s="49"/>
      <c r="N2550" s="49"/>
      <c r="O2550" s="12"/>
      <c r="P2550" s="12"/>
      <c r="Q2550" s="12"/>
      <c r="R2550" s="12"/>
      <c r="S2550" s="12"/>
    </row>
    <row r="2551" spans="1:19" s="1" customFormat="1" x14ac:dyDescent="0.4">
      <c r="A2551" s="12"/>
      <c r="B2551" s="12"/>
      <c r="C2551" s="42"/>
      <c r="D2551" s="12"/>
      <c r="E2551" s="12"/>
      <c r="F2551" s="12"/>
      <c r="G2551" s="12"/>
      <c r="H2551" s="12"/>
      <c r="I2551" s="12"/>
      <c r="J2551" s="12"/>
      <c r="K2551" s="12"/>
      <c r="L2551" s="12"/>
      <c r="M2551" s="49"/>
      <c r="N2551" s="49"/>
      <c r="O2551" s="12"/>
      <c r="P2551" s="12"/>
      <c r="Q2551" s="12"/>
      <c r="R2551" s="12"/>
      <c r="S2551" s="12"/>
    </row>
    <row r="2552" spans="1:19" s="1" customFormat="1" x14ac:dyDescent="0.4">
      <c r="A2552" s="12"/>
      <c r="B2552" s="12"/>
      <c r="C2552" s="42"/>
      <c r="D2552" s="12"/>
      <c r="E2552" s="12"/>
      <c r="F2552" s="12"/>
      <c r="G2552" s="12"/>
      <c r="H2552" s="12"/>
      <c r="I2552" s="12"/>
      <c r="J2552" s="12"/>
      <c r="K2552" s="12"/>
      <c r="L2552" s="12"/>
      <c r="M2552" s="49"/>
      <c r="N2552" s="49"/>
      <c r="O2552" s="12"/>
      <c r="P2552" s="12"/>
      <c r="Q2552" s="12"/>
      <c r="R2552" s="12"/>
      <c r="S2552" s="12"/>
    </row>
    <row r="2553" spans="1:19" s="1" customFormat="1" x14ac:dyDescent="0.4">
      <c r="A2553" s="12"/>
      <c r="B2553" s="12"/>
      <c r="C2553" s="42"/>
      <c r="D2553" s="12"/>
      <c r="E2553" s="12"/>
      <c r="F2553" s="12"/>
      <c r="G2553" s="12"/>
      <c r="H2553" s="12"/>
      <c r="I2553" s="12"/>
      <c r="J2553" s="12"/>
      <c r="K2553" s="12"/>
      <c r="L2553" s="12"/>
      <c r="M2553" s="49"/>
      <c r="N2553" s="49"/>
      <c r="O2553" s="12"/>
      <c r="P2553" s="12"/>
      <c r="Q2553" s="12"/>
      <c r="R2553" s="12"/>
      <c r="S2553" s="12"/>
    </row>
    <row r="2554" spans="1:19" s="1" customFormat="1" x14ac:dyDescent="0.4">
      <c r="A2554" s="12"/>
      <c r="B2554" s="12"/>
      <c r="C2554" s="42"/>
      <c r="D2554" s="12"/>
      <c r="E2554" s="12"/>
      <c r="F2554" s="12"/>
      <c r="G2554" s="12"/>
      <c r="H2554" s="12"/>
      <c r="I2554" s="12"/>
      <c r="J2554" s="12"/>
      <c r="K2554" s="12"/>
      <c r="L2554" s="12"/>
      <c r="M2554" s="49"/>
      <c r="N2554" s="49"/>
      <c r="O2554" s="12"/>
      <c r="P2554" s="12"/>
      <c r="Q2554" s="12"/>
      <c r="R2554" s="12"/>
      <c r="S2554" s="12"/>
    </row>
    <row r="2555" spans="1:19" s="1" customFormat="1" x14ac:dyDescent="0.4">
      <c r="A2555" s="12"/>
      <c r="B2555" s="12"/>
      <c r="C2555" s="42"/>
      <c r="D2555" s="12"/>
      <c r="E2555" s="12"/>
      <c r="F2555" s="12"/>
      <c r="G2555" s="12"/>
      <c r="H2555" s="12"/>
      <c r="I2555" s="12"/>
      <c r="J2555" s="12"/>
      <c r="K2555" s="12"/>
      <c r="L2555" s="12"/>
      <c r="M2555" s="49"/>
      <c r="N2555" s="49"/>
      <c r="O2555" s="12"/>
      <c r="P2555" s="12"/>
      <c r="Q2555" s="12"/>
      <c r="R2555" s="12"/>
      <c r="S2555" s="12"/>
    </row>
    <row r="2556" spans="1:19" s="1" customFormat="1" x14ac:dyDescent="0.4">
      <c r="A2556" s="12"/>
      <c r="B2556" s="12"/>
      <c r="C2556" s="42"/>
      <c r="D2556" s="12"/>
      <c r="E2556" s="12"/>
      <c r="F2556" s="12"/>
      <c r="G2556" s="12"/>
      <c r="H2556" s="12"/>
      <c r="I2556" s="12"/>
      <c r="J2556" s="12"/>
      <c r="K2556" s="12"/>
      <c r="L2556" s="12"/>
      <c r="M2556" s="49"/>
      <c r="N2556" s="49"/>
      <c r="O2556" s="12"/>
      <c r="P2556" s="12"/>
      <c r="Q2556" s="12"/>
      <c r="R2556" s="12"/>
      <c r="S2556" s="12"/>
    </row>
    <row r="2557" spans="1:19" s="1" customFormat="1" x14ac:dyDescent="0.4">
      <c r="A2557" s="12"/>
      <c r="B2557" s="12"/>
      <c r="C2557" s="42"/>
      <c r="D2557" s="12"/>
      <c r="E2557" s="12"/>
      <c r="F2557" s="12"/>
      <c r="G2557" s="12"/>
      <c r="H2557" s="12"/>
      <c r="I2557" s="12"/>
      <c r="J2557" s="12"/>
      <c r="K2557" s="12"/>
      <c r="L2557" s="12"/>
      <c r="M2557" s="49"/>
      <c r="N2557" s="49"/>
      <c r="O2557" s="12"/>
      <c r="P2557" s="12"/>
      <c r="Q2557" s="12"/>
      <c r="R2557" s="12"/>
      <c r="S2557" s="12"/>
    </row>
    <row r="2558" spans="1:19" s="1" customFormat="1" x14ac:dyDescent="0.4">
      <c r="A2558" s="12"/>
      <c r="B2558" s="12"/>
      <c r="C2558" s="42"/>
      <c r="D2558" s="12"/>
      <c r="E2558" s="12"/>
      <c r="F2558" s="12"/>
      <c r="G2558" s="12"/>
      <c r="H2558" s="12"/>
      <c r="I2558" s="12"/>
      <c r="J2558" s="12"/>
      <c r="K2558" s="12"/>
      <c r="L2558" s="12"/>
      <c r="M2558" s="49"/>
      <c r="N2558" s="49"/>
      <c r="O2558" s="12"/>
      <c r="P2558" s="12"/>
      <c r="Q2558" s="12"/>
      <c r="R2558" s="12"/>
      <c r="S2558" s="12"/>
    </row>
    <row r="2559" spans="1:19" s="1" customFormat="1" x14ac:dyDescent="0.4">
      <c r="A2559" s="12"/>
      <c r="B2559" s="12"/>
      <c r="C2559" s="42"/>
      <c r="D2559" s="12"/>
      <c r="E2559" s="12"/>
      <c r="F2559" s="12"/>
      <c r="G2559" s="12"/>
      <c r="H2559" s="12"/>
      <c r="I2559" s="12"/>
      <c r="J2559" s="12"/>
      <c r="K2559" s="12"/>
      <c r="L2559" s="12"/>
      <c r="M2559" s="49"/>
      <c r="N2559" s="49"/>
      <c r="O2559" s="12"/>
      <c r="P2559" s="12"/>
      <c r="Q2559" s="12"/>
      <c r="R2559" s="12"/>
      <c r="S2559" s="12"/>
    </row>
    <row r="2560" spans="1:19" s="1" customFormat="1" x14ac:dyDescent="0.4">
      <c r="A2560" s="12"/>
      <c r="B2560" s="12"/>
      <c r="C2560" s="42"/>
      <c r="D2560" s="12"/>
      <c r="E2560" s="12"/>
      <c r="F2560" s="12"/>
      <c r="G2560" s="12"/>
      <c r="H2560" s="12"/>
      <c r="I2560" s="12"/>
      <c r="J2560" s="12"/>
      <c r="K2560" s="12"/>
      <c r="L2560" s="12"/>
      <c r="M2560" s="49"/>
      <c r="N2560" s="49"/>
      <c r="O2560" s="12"/>
      <c r="P2560" s="12"/>
      <c r="Q2560" s="12"/>
      <c r="R2560" s="12"/>
      <c r="S2560" s="12"/>
    </row>
    <row r="2561" spans="1:19" s="1" customFormat="1" x14ac:dyDescent="0.4">
      <c r="A2561" s="12"/>
      <c r="B2561" s="12"/>
      <c r="C2561" s="42"/>
      <c r="D2561" s="12"/>
      <c r="E2561" s="12"/>
      <c r="F2561" s="12"/>
      <c r="G2561" s="12"/>
      <c r="H2561" s="12"/>
      <c r="I2561" s="12"/>
      <c r="J2561" s="12"/>
      <c r="K2561" s="12"/>
      <c r="L2561" s="12"/>
      <c r="M2561" s="49"/>
      <c r="N2561" s="49"/>
      <c r="O2561" s="12"/>
      <c r="P2561" s="12"/>
      <c r="Q2561" s="12"/>
      <c r="R2561" s="12"/>
      <c r="S2561" s="12"/>
    </row>
    <row r="2562" spans="1:19" s="1" customFormat="1" x14ac:dyDescent="0.4">
      <c r="A2562" s="12"/>
      <c r="B2562" s="12"/>
      <c r="C2562" s="42"/>
      <c r="D2562" s="12"/>
      <c r="E2562" s="12"/>
      <c r="F2562" s="12"/>
      <c r="G2562" s="12"/>
      <c r="H2562" s="12"/>
      <c r="I2562" s="12"/>
      <c r="J2562" s="12"/>
      <c r="K2562" s="12"/>
      <c r="L2562" s="12"/>
      <c r="M2562" s="49"/>
      <c r="N2562" s="49"/>
      <c r="O2562" s="12"/>
      <c r="P2562" s="12"/>
      <c r="Q2562" s="12"/>
      <c r="R2562" s="12"/>
      <c r="S2562" s="12"/>
    </row>
    <row r="2563" spans="1:19" s="1" customFormat="1" x14ac:dyDescent="0.4">
      <c r="A2563" s="12"/>
      <c r="B2563" s="12"/>
      <c r="C2563" s="42"/>
      <c r="D2563" s="12"/>
      <c r="E2563" s="12"/>
      <c r="F2563" s="12"/>
      <c r="G2563" s="12"/>
      <c r="H2563" s="12"/>
      <c r="I2563" s="12"/>
      <c r="J2563" s="12"/>
      <c r="K2563" s="12"/>
      <c r="L2563" s="12"/>
      <c r="M2563" s="49"/>
      <c r="N2563" s="49"/>
      <c r="O2563" s="12"/>
      <c r="P2563" s="12"/>
      <c r="Q2563" s="12"/>
      <c r="R2563" s="12"/>
      <c r="S2563" s="12"/>
    </row>
    <row r="2564" spans="1:19" s="1" customFormat="1" x14ac:dyDescent="0.4">
      <c r="A2564" s="12"/>
      <c r="B2564" s="12"/>
      <c r="C2564" s="42"/>
      <c r="D2564" s="12"/>
      <c r="E2564" s="12"/>
      <c r="F2564" s="12"/>
      <c r="G2564" s="12"/>
      <c r="H2564" s="12"/>
      <c r="I2564" s="12"/>
      <c r="J2564" s="12"/>
      <c r="K2564" s="12"/>
      <c r="L2564" s="12"/>
      <c r="M2564" s="49"/>
      <c r="N2564" s="49"/>
      <c r="O2564" s="12"/>
      <c r="P2564" s="12"/>
      <c r="Q2564" s="12"/>
      <c r="R2564" s="12"/>
      <c r="S2564" s="12"/>
    </row>
    <row r="2565" spans="1:19" s="1" customFormat="1" x14ac:dyDescent="0.4">
      <c r="A2565" s="12"/>
      <c r="B2565" s="12"/>
      <c r="C2565" s="42"/>
      <c r="D2565" s="12"/>
      <c r="E2565" s="12"/>
      <c r="F2565" s="12"/>
      <c r="G2565" s="12"/>
      <c r="H2565" s="12"/>
      <c r="I2565" s="12"/>
      <c r="J2565" s="12"/>
      <c r="K2565" s="12"/>
      <c r="L2565" s="12"/>
      <c r="M2565" s="49"/>
      <c r="N2565" s="49"/>
      <c r="O2565" s="12"/>
      <c r="P2565" s="12"/>
      <c r="Q2565" s="12"/>
      <c r="R2565" s="12"/>
      <c r="S2565" s="12"/>
    </row>
    <row r="2566" spans="1:19" s="1" customFormat="1" x14ac:dyDescent="0.4">
      <c r="A2566" s="12"/>
      <c r="B2566" s="12"/>
      <c r="C2566" s="42"/>
      <c r="D2566" s="12"/>
      <c r="E2566" s="12"/>
      <c r="F2566" s="12"/>
      <c r="G2566" s="12"/>
      <c r="H2566" s="12"/>
      <c r="I2566" s="12"/>
      <c r="J2566" s="12"/>
      <c r="K2566" s="12"/>
      <c r="L2566" s="12"/>
      <c r="M2566" s="49"/>
      <c r="N2566" s="49"/>
      <c r="O2566" s="12"/>
      <c r="P2566" s="12"/>
      <c r="Q2566" s="12"/>
      <c r="R2566" s="12"/>
      <c r="S2566" s="12"/>
    </row>
    <row r="2567" spans="1:19" s="1" customFormat="1" x14ac:dyDescent="0.4">
      <c r="A2567" s="12"/>
      <c r="B2567" s="12"/>
      <c r="C2567" s="42"/>
      <c r="D2567" s="12"/>
      <c r="E2567" s="12"/>
      <c r="F2567" s="12"/>
      <c r="G2567" s="12"/>
      <c r="H2567" s="12"/>
      <c r="I2567" s="12"/>
      <c r="J2567" s="12"/>
      <c r="K2567" s="12"/>
      <c r="L2567" s="12"/>
      <c r="M2567" s="49"/>
      <c r="N2567" s="49"/>
      <c r="O2567" s="12"/>
      <c r="P2567" s="12"/>
      <c r="Q2567" s="12"/>
      <c r="R2567" s="12"/>
      <c r="S2567" s="12"/>
    </row>
    <row r="2568" spans="1:19" s="1" customFormat="1" x14ac:dyDescent="0.4">
      <c r="A2568" s="12"/>
      <c r="B2568" s="12"/>
      <c r="C2568" s="42"/>
      <c r="D2568" s="12"/>
      <c r="E2568" s="12"/>
      <c r="F2568" s="12"/>
      <c r="G2568" s="12"/>
      <c r="H2568" s="12"/>
      <c r="I2568" s="12"/>
      <c r="J2568" s="12"/>
      <c r="K2568" s="12"/>
      <c r="L2568" s="12"/>
      <c r="M2568" s="49"/>
      <c r="N2568" s="49"/>
      <c r="O2568" s="12"/>
      <c r="P2568" s="12"/>
      <c r="Q2568" s="12"/>
      <c r="R2568" s="12"/>
      <c r="S2568" s="12"/>
    </row>
    <row r="2569" spans="1:19" s="1" customFormat="1" x14ac:dyDescent="0.4">
      <c r="A2569" s="12"/>
      <c r="B2569" s="12"/>
      <c r="C2569" s="42"/>
      <c r="D2569" s="12"/>
      <c r="E2569" s="12"/>
      <c r="F2569" s="12"/>
      <c r="G2569" s="12"/>
      <c r="H2569" s="12"/>
      <c r="I2569" s="12"/>
      <c r="J2569" s="12"/>
      <c r="K2569" s="12"/>
      <c r="L2569" s="12"/>
      <c r="M2569" s="49"/>
      <c r="N2569" s="49"/>
      <c r="O2569" s="12"/>
      <c r="P2569" s="12"/>
      <c r="Q2569" s="12"/>
      <c r="R2569" s="12"/>
      <c r="S2569" s="12"/>
    </row>
    <row r="2570" spans="1:19" s="1" customFormat="1" x14ac:dyDescent="0.4">
      <c r="A2570" s="12"/>
      <c r="B2570" s="12"/>
      <c r="C2570" s="42"/>
      <c r="D2570" s="12"/>
      <c r="E2570" s="12"/>
      <c r="F2570" s="12"/>
      <c r="G2570" s="12"/>
      <c r="H2570" s="12"/>
      <c r="I2570" s="12"/>
      <c r="J2570" s="12"/>
      <c r="K2570" s="12"/>
      <c r="L2570" s="12"/>
      <c r="M2570" s="49"/>
      <c r="N2570" s="49"/>
      <c r="O2570" s="12"/>
      <c r="P2570" s="12"/>
      <c r="Q2570" s="12"/>
      <c r="R2570" s="12"/>
      <c r="S2570" s="12"/>
    </row>
    <row r="2571" spans="1:19" s="1" customFormat="1" x14ac:dyDescent="0.4">
      <c r="A2571" s="12"/>
      <c r="B2571" s="12"/>
      <c r="C2571" s="42"/>
      <c r="D2571" s="12"/>
      <c r="E2571" s="12"/>
      <c r="F2571" s="12"/>
      <c r="G2571" s="12"/>
      <c r="H2571" s="12"/>
      <c r="I2571" s="12"/>
      <c r="J2571" s="12"/>
      <c r="K2571" s="12"/>
      <c r="L2571" s="12"/>
      <c r="M2571" s="49"/>
      <c r="N2571" s="49"/>
      <c r="O2571" s="12"/>
      <c r="P2571" s="12"/>
      <c r="Q2571" s="12"/>
      <c r="R2571" s="12"/>
      <c r="S2571" s="12"/>
    </row>
    <row r="2572" spans="1:19" s="1" customFormat="1" x14ac:dyDescent="0.4">
      <c r="A2572" s="12"/>
      <c r="B2572" s="12"/>
      <c r="C2572" s="42"/>
      <c r="D2572" s="12"/>
      <c r="E2572" s="12"/>
      <c r="F2572" s="12"/>
      <c r="G2572" s="12"/>
      <c r="H2572" s="12"/>
      <c r="I2572" s="12"/>
      <c r="J2572" s="12"/>
      <c r="K2572" s="12"/>
      <c r="L2572" s="12"/>
      <c r="M2572" s="49"/>
      <c r="N2572" s="49"/>
      <c r="O2572" s="12"/>
      <c r="P2572" s="12"/>
      <c r="Q2572" s="12"/>
      <c r="R2572" s="12"/>
      <c r="S2572" s="12"/>
    </row>
    <row r="2573" spans="1:19" s="1" customFormat="1" x14ac:dyDescent="0.4">
      <c r="A2573" s="12"/>
      <c r="B2573" s="12"/>
      <c r="C2573" s="42"/>
      <c r="D2573" s="12"/>
      <c r="E2573" s="12"/>
      <c r="F2573" s="12"/>
      <c r="G2573" s="12"/>
      <c r="H2573" s="12"/>
      <c r="I2573" s="12"/>
      <c r="J2573" s="12"/>
      <c r="K2573" s="12"/>
      <c r="L2573" s="12"/>
      <c r="M2573" s="49"/>
      <c r="N2573" s="49"/>
      <c r="O2573" s="12"/>
      <c r="P2573" s="12"/>
      <c r="Q2573" s="12"/>
      <c r="R2573" s="12"/>
      <c r="S2573" s="12"/>
    </row>
    <row r="2574" spans="1:19" s="1" customFormat="1" x14ac:dyDescent="0.4">
      <c r="A2574" s="12"/>
      <c r="B2574" s="12"/>
      <c r="C2574" s="42"/>
      <c r="D2574" s="12"/>
      <c r="E2574" s="12"/>
      <c r="F2574" s="12"/>
      <c r="G2574" s="12"/>
      <c r="H2574" s="12"/>
      <c r="I2574" s="12"/>
      <c r="J2574" s="12"/>
      <c r="K2574" s="12"/>
      <c r="L2574" s="12"/>
      <c r="M2574" s="49"/>
      <c r="N2574" s="49"/>
      <c r="O2574" s="12"/>
      <c r="P2574" s="12"/>
      <c r="Q2574" s="12"/>
      <c r="R2574" s="12"/>
      <c r="S2574" s="12"/>
    </row>
    <row r="2575" spans="1:19" s="1" customFormat="1" x14ac:dyDescent="0.4">
      <c r="A2575" s="12"/>
      <c r="B2575" s="12"/>
      <c r="C2575" s="42"/>
      <c r="D2575" s="12"/>
      <c r="E2575" s="12"/>
      <c r="F2575" s="12"/>
      <c r="G2575" s="12"/>
      <c r="H2575" s="12"/>
      <c r="I2575" s="12"/>
      <c r="J2575" s="12"/>
      <c r="K2575" s="12"/>
      <c r="L2575" s="12"/>
      <c r="M2575" s="49"/>
      <c r="N2575" s="49"/>
      <c r="O2575" s="12"/>
      <c r="P2575" s="12"/>
      <c r="Q2575" s="12"/>
      <c r="R2575" s="12"/>
      <c r="S2575" s="12"/>
    </row>
    <row r="2576" spans="1:19" s="1" customFormat="1" x14ac:dyDescent="0.4">
      <c r="A2576" s="12"/>
      <c r="B2576" s="12"/>
      <c r="C2576" s="42"/>
      <c r="D2576" s="12"/>
      <c r="E2576" s="12"/>
      <c r="F2576" s="12"/>
      <c r="G2576" s="12"/>
      <c r="H2576" s="12"/>
      <c r="I2576" s="12"/>
      <c r="J2576" s="12"/>
      <c r="K2576" s="12"/>
      <c r="L2576" s="12"/>
      <c r="M2576" s="49"/>
      <c r="N2576" s="49"/>
      <c r="O2576" s="12"/>
      <c r="P2576" s="12"/>
      <c r="Q2576" s="12"/>
      <c r="R2576" s="12"/>
      <c r="S2576" s="12"/>
    </row>
    <row r="2577" spans="1:19" s="1" customFormat="1" x14ac:dyDescent="0.4">
      <c r="A2577" s="12"/>
      <c r="B2577" s="12"/>
      <c r="C2577" s="42"/>
      <c r="D2577" s="12"/>
      <c r="E2577" s="12"/>
      <c r="F2577" s="12"/>
      <c r="G2577" s="12"/>
      <c r="H2577" s="12"/>
      <c r="I2577" s="12"/>
      <c r="J2577" s="12"/>
      <c r="K2577" s="12"/>
      <c r="L2577" s="12"/>
      <c r="M2577" s="49"/>
      <c r="N2577" s="49"/>
      <c r="O2577" s="12"/>
      <c r="P2577" s="12"/>
      <c r="Q2577" s="12"/>
      <c r="R2577" s="12"/>
      <c r="S2577" s="12"/>
    </row>
    <row r="2578" spans="1:19" s="1" customFormat="1" x14ac:dyDescent="0.4">
      <c r="A2578" s="12"/>
      <c r="B2578" s="12"/>
      <c r="C2578" s="42"/>
      <c r="D2578" s="12"/>
      <c r="E2578" s="12"/>
      <c r="F2578" s="12"/>
      <c r="G2578" s="12"/>
      <c r="H2578" s="12"/>
      <c r="I2578" s="12"/>
      <c r="J2578" s="12"/>
      <c r="K2578" s="12"/>
      <c r="L2578" s="12"/>
      <c r="M2578" s="49"/>
      <c r="N2578" s="49"/>
      <c r="O2578" s="12"/>
      <c r="P2578" s="12"/>
      <c r="Q2578" s="12"/>
      <c r="R2578" s="12"/>
      <c r="S2578" s="12"/>
    </row>
    <row r="2579" spans="1:19" s="1" customFormat="1" x14ac:dyDescent="0.4">
      <c r="A2579" s="12"/>
      <c r="B2579" s="12"/>
      <c r="C2579" s="42"/>
      <c r="D2579" s="12"/>
      <c r="E2579" s="12"/>
      <c r="F2579" s="12"/>
      <c r="G2579" s="12"/>
      <c r="H2579" s="12"/>
      <c r="I2579" s="12"/>
      <c r="J2579" s="12"/>
      <c r="K2579" s="12"/>
      <c r="L2579" s="12"/>
      <c r="M2579" s="49"/>
      <c r="N2579" s="49"/>
      <c r="O2579" s="12"/>
      <c r="P2579" s="12"/>
      <c r="Q2579" s="12"/>
      <c r="R2579" s="12"/>
      <c r="S2579" s="12"/>
    </row>
    <row r="2580" spans="1:19" s="1" customFormat="1" x14ac:dyDescent="0.4">
      <c r="A2580" s="12"/>
      <c r="B2580" s="12"/>
      <c r="C2580" s="42"/>
      <c r="D2580" s="12"/>
      <c r="E2580" s="12"/>
      <c r="F2580" s="12"/>
      <c r="G2580" s="12"/>
      <c r="H2580" s="12"/>
      <c r="I2580" s="12"/>
      <c r="J2580" s="12"/>
      <c r="K2580" s="12"/>
      <c r="L2580" s="12"/>
      <c r="M2580" s="49"/>
      <c r="N2580" s="49"/>
      <c r="O2580" s="12"/>
      <c r="P2580" s="12"/>
      <c r="Q2580" s="12"/>
      <c r="R2580" s="12"/>
      <c r="S2580" s="12"/>
    </row>
    <row r="2581" spans="1:19" s="1" customFormat="1" x14ac:dyDescent="0.4">
      <c r="A2581" s="12"/>
      <c r="B2581" s="12"/>
      <c r="C2581" s="42"/>
      <c r="D2581" s="12"/>
      <c r="E2581" s="12"/>
      <c r="F2581" s="12"/>
      <c r="G2581" s="12"/>
      <c r="H2581" s="12"/>
      <c r="I2581" s="12"/>
      <c r="J2581" s="12"/>
      <c r="K2581" s="12"/>
      <c r="L2581" s="12"/>
      <c r="M2581" s="49"/>
      <c r="N2581" s="49"/>
      <c r="O2581" s="12"/>
      <c r="P2581" s="12"/>
      <c r="Q2581" s="12"/>
      <c r="R2581" s="12"/>
      <c r="S2581" s="12"/>
    </row>
    <row r="2582" spans="1:19" s="1" customFormat="1" x14ac:dyDescent="0.4">
      <c r="A2582" s="12"/>
      <c r="B2582" s="12"/>
      <c r="C2582" s="42"/>
      <c r="D2582" s="12"/>
      <c r="E2582" s="12"/>
      <c r="F2582" s="12"/>
      <c r="G2582" s="12"/>
      <c r="H2582" s="12"/>
      <c r="I2582" s="12"/>
      <c r="J2582" s="12"/>
      <c r="K2582" s="12"/>
      <c r="L2582" s="12"/>
      <c r="M2582" s="49"/>
      <c r="N2582" s="49"/>
      <c r="O2582" s="12"/>
      <c r="P2582" s="12"/>
      <c r="Q2582" s="12"/>
      <c r="R2582" s="12"/>
      <c r="S2582" s="12"/>
    </row>
    <row r="2583" spans="1:19" s="1" customFormat="1" x14ac:dyDescent="0.4">
      <c r="A2583" s="12"/>
      <c r="B2583" s="12"/>
      <c r="C2583" s="42"/>
      <c r="D2583" s="12"/>
      <c r="E2583" s="12"/>
      <c r="F2583" s="12"/>
      <c r="G2583" s="12"/>
      <c r="H2583" s="12"/>
      <c r="I2583" s="12"/>
      <c r="J2583" s="12"/>
      <c r="K2583" s="12"/>
      <c r="L2583" s="12"/>
      <c r="M2583" s="49"/>
      <c r="N2583" s="49"/>
      <c r="O2583" s="12"/>
      <c r="P2583" s="12"/>
      <c r="Q2583" s="12"/>
      <c r="R2583" s="12"/>
      <c r="S2583" s="12"/>
    </row>
    <row r="2584" spans="1:19" s="1" customFormat="1" x14ac:dyDescent="0.4">
      <c r="A2584" s="12"/>
      <c r="B2584" s="12"/>
      <c r="C2584" s="42"/>
      <c r="D2584" s="12"/>
      <c r="E2584" s="12"/>
      <c r="F2584" s="12"/>
      <c r="G2584" s="12"/>
      <c r="H2584" s="12"/>
      <c r="I2584" s="12"/>
      <c r="J2584" s="12"/>
      <c r="K2584" s="12"/>
      <c r="L2584" s="12"/>
      <c r="M2584" s="49"/>
      <c r="N2584" s="49"/>
      <c r="O2584" s="12"/>
      <c r="P2584" s="12"/>
      <c r="Q2584" s="12"/>
      <c r="R2584" s="12"/>
      <c r="S2584" s="12"/>
    </row>
    <row r="2585" spans="1:19" s="1" customFormat="1" x14ac:dyDescent="0.4">
      <c r="A2585" s="12"/>
      <c r="B2585" s="12"/>
      <c r="C2585" s="42"/>
      <c r="D2585" s="12"/>
      <c r="E2585" s="12"/>
      <c r="F2585" s="12"/>
      <c r="G2585" s="12"/>
      <c r="H2585" s="12"/>
      <c r="I2585" s="12"/>
      <c r="J2585" s="12"/>
      <c r="K2585" s="12"/>
      <c r="L2585" s="12"/>
      <c r="M2585" s="49"/>
      <c r="N2585" s="49"/>
      <c r="O2585" s="12"/>
      <c r="P2585" s="12"/>
      <c r="Q2585" s="12"/>
      <c r="R2585" s="12"/>
      <c r="S2585" s="12"/>
    </row>
    <row r="2586" spans="1:19" s="1" customFormat="1" x14ac:dyDescent="0.4">
      <c r="A2586" s="12"/>
      <c r="B2586" s="12"/>
      <c r="C2586" s="42"/>
      <c r="D2586" s="12"/>
      <c r="E2586" s="12"/>
      <c r="F2586" s="12"/>
      <c r="G2586" s="12"/>
      <c r="H2586" s="12"/>
      <c r="I2586" s="12"/>
      <c r="J2586" s="12"/>
      <c r="K2586" s="12"/>
      <c r="L2586" s="12"/>
      <c r="M2586" s="49"/>
      <c r="N2586" s="49"/>
      <c r="O2586" s="12"/>
      <c r="P2586" s="12"/>
      <c r="Q2586" s="12"/>
      <c r="R2586" s="12"/>
      <c r="S2586" s="12"/>
    </row>
    <row r="2587" spans="1:19" s="1" customFormat="1" x14ac:dyDescent="0.4">
      <c r="A2587" s="12"/>
      <c r="B2587" s="12"/>
      <c r="C2587" s="42"/>
      <c r="D2587" s="12"/>
      <c r="E2587" s="12"/>
      <c r="F2587" s="12"/>
      <c r="G2587" s="12"/>
      <c r="H2587" s="12"/>
      <c r="I2587" s="12"/>
      <c r="J2587" s="12"/>
      <c r="K2587" s="12"/>
      <c r="L2587" s="12"/>
      <c r="M2587" s="49"/>
      <c r="N2587" s="49"/>
      <c r="O2587" s="12"/>
      <c r="P2587" s="12"/>
      <c r="Q2587" s="12"/>
      <c r="R2587" s="12"/>
      <c r="S2587" s="12"/>
    </row>
    <row r="2588" spans="1:19" s="1" customFormat="1" x14ac:dyDescent="0.4">
      <c r="A2588" s="12"/>
      <c r="B2588" s="12"/>
      <c r="C2588" s="42"/>
      <c r="D2588" s="12"/>
      <c r="E2588" s="12"/>
      <c r="F2588" s="12"/>
      <c r="G2588" s="12"/>
      <c r="H2588" s="12"/>
      <c r="I2588" s="12"/>
      <c r="J2588" s="12"/>
      <c r="K2588" s="12"/>
      <c r="L2588" s="12"/>
      <c r="M2588" s="49"/>
      <c r="N2588" s="49"/>
      <c r="O2588" s="12"/>
      <c r="P2588" s="12"/>
      <c r="Q2588" s="12"/>
      <c r="R2588" s="12"/>
      <c r="S2588" s="12"/>
    </row>
    <row r="2589" spans="1:19" s="1" customFormat="1" x14ac:dyDescent="0.4">
      <c r="A2589" s="12"/>
      <c r="B2589" s="12"/>
      <c r="C2589" s="42"/>
      <c r="D2589" s="12"/>
      <c r="E2589" s="12"/>
      <c r="F2589" s="12"/>
      <c r="G2589" s="12"/>
      <c r="H2589" s="12"/>
      <c r="I2589" s="12"/>
      <c r="J2589" s="12"/>
      <c r="K2589" s="12"/>
      <c r="L2589" s="12"/>
      <c r="M2589" s="49"/>
      <c r="N2589" s="49"/>
      <c r="O2589" s="12"/>
      <c r="P2589" s="12"/>
      <c r="Q2589" s="12"/>
      <c r="R2589" s="12"/>
      <c r="S2589" s="12"/>
    </row>
    <row r="2590" spans="1:19" s="1" customFormat="1" x14ac:dyDescent="0.4">
      <c r="A2590" s="12"/>
      <c r="B2590" s="12"/>
      <c r="C2590" s="42"/>
      <c r="D2590" s="12"/>
      <c r="E2590" s="12"/>
      <c r="F2590" s="12"/>
      <c r="G2590" s="12"/>
      <c r="H2590" s="12"/>
      <c r="I2590" s="12"/>
      <c r="J2590" s="12"/>
      <c r="K2590" s="12"/>
      <c r="L2590" s="12"/>
      <c r="M2590" s="49"/>
      <c r="N2590" s="49"/>
      <c r="O2590" s="12"/>
      <c r="P2590" s="12"/>
      <c r="Q2590" s="12"/>
      <c r="R2590" s="12"/>
      <c r="S2590" s="12"/>
    </row>
    <row r="2591" spans="1:19" s="1" customFormat="1" x14ac:dyDescent="0.4">
      <c r="A2591" s="12"/>
      <c r="B2591" s="12"/>
      <c r="C2591" s="42"/>
      <c r="D2591" s="12"/>
      <c r="E2591" s="12"/>
      <c r="F2591" s="12"/>
      <c r="G2591" s="12"/>
      <c r="H2591" s="12"/>
      <c r="I2591" s="12"/>
      <c r="J2591" s="12"/>
      <c r="K2591" s="12"/>
      <c r="L2591" s="12"/>
      <c r="M2591" s="49"/>
      <c r="N2591" s="49"/>
      <c r="O2591" s="12"/>
      <c r="P2591" s="12"/>
      <c r="Q2591" s="12"/>
      <c r="R2591" s="12"/>
      <c r="S2591" s="12"/>
    </row>
    <row r="2592" spans="1:19" s="1" customFormat="1" x14ac:dyDescent="0.4">
      <c r="A2592" s="12"/>
      <c r="B2592" s="12"/>
      <c r="C2592" s="42"/>
      <c r="D2592" s="12"/>
      <c r="E2592" s="12"/>
      <c r="F2592" s="12"/>
      <c r="G2592" s="12"/>
      <c r="H2592" s="12"/>
      <c r="I2592" s="12"/>
      <c r="J2592" s="12"/>
      <c r="K2592" s="12"/>
      <c r="L2592" s="12"/>
      <c r="M2592" s="49"/>
      <c r="N2592" s="49"/>
      <c r="O2592" s="12"/>
      <c r="P2592" s="12"/>
      <c r="Q2592" s="12"/>
      <c r="R2592" s="12"/>
      <c r="S2592" s="12"/>
    </row>
    <row r="2593" spans="1:19" s="1" customFormat="1" x14ac:dyDescent="0.4">
      <c r="A2593" s="12"/>
      <c r="B2593" s="12"/>
      <c r="C2593" s="42"/>
      <c r="D2593" s="12"/>
      <c r="E2593" s="12"/>
      <c r="F2593" s="12"/>
      <c r="G2593" s="12"/>
      <c r="H2593" s="12"/>
      <c r="I2593" s="12"/>
      <c r="J2593" s="12"/>
      <c r="K2593" s="12"/>
      <c r="L2593" s="12"/>
      <c r="M2593" s="49"/>
      <c r="N2593" s="49"/>
      <c r="O2593" s="12"/>
      <c r="P2593" s="12"/>
      <c r="Q2593" s="12"/>
      <c r="R2593" s="12"/>
      <c r="S2593" s="12"/>
    </row>
    <row r="2594" spans="1:19" s="1" customFormat="1" x14ac:dyDescent="0.4">
      <c r="A2594" s="12"/>
      <c r="B2594" s="12"/>
      <c r="C2594" s="42"/>
      <c r="D2594" s="12"/>
      <c r="E2594" s="12"/>
      <c r="F2594" s="12"/>
      <c r="G2594" s="12"/>
      <c r="H2594" s="12"/>
      <c r="I2594" s="12"/>
      <c r="J2594" s="12"/>
      <c r="K2594" s="12"/>
      <c r="L2594" s="12"/>
      <c r="M2594" s="49"/>
      <c r="N2594" s="49"/>
      <c r="O2594" s="12"/>
      <c r="P2594" s="12"/>
      <c r="Q2594" s="12"/>
      <c r="R2594" s="12"/>
      <c r="S2594" s="12"/>
    </row>
    <row r="2595" spans="1:19" s="1" customFormat="1" x14ac:dyDescent="0.4">
      <c r="A2595" s="12"/>
      <c r="B2595" s="12"/>
      <c r="C2595" s="42"/>
      <c r="D2595" s="12"/>
      <c r="E2595" s="12"/>
      <c r="F2595" s="12"/>
      <c r="G2595" s="12"/>
      <c r="H2595" s="12"/>
      <c r="I2595" s="12"/>
      <c r="J2595" s="12"/>
      <c r="K2595" s="12"/>
      <c r="L2595" s="12"/>
      <c r="M2595" s="49"/>
      <c r="N2595" s="49"/>
      <c r="O2595" s="12"/>
      <c r="P2595" s="12"/>
      <c r="Q2595" s="12"/>
      <c r="R2595" s="12"/>
      <c r="S2595" s="12"/>
    </row>
    <row r="2596" spans="1:19" s="1" customFormat="1" x14ac:dyDescent="0.4">
      <c r="A2596" s="12"/>
      <c r="B2596" s="12"/>
      <c r="C2596" s="42"/>
      <c r="D2596" s="12"/>
      <c r="E2596" s="12"/>
      <c r="F2596" s="12"/>
      <c r="G2596" s="12"/>
      <c r="H2596" s="12"/>
      <c r="I2596" s="12"/>
      <c r="J2596" s="12"/>
      <c r="K2596" s="12"/>
      <c r="L2596" s="12"/>
      <c r="M2596" s="49"/>
      <c r="N2596" s="49"/>
      <c r="O2596" s="12"/>
      <c r="P2596" s="12"/>
      <c r="Q2596" s="12"/>
      <c r="R2596" s="12"/>
      <c r="S2596" s="12"/>
    </row>
    <row r="2597" spans="1:19" s="1" customFormat="1" x14ac:dyDescent="0.4">
      <c r="A2597" s="12"/>
      <c r="B2597" s="12"/>
      <c r="C2597" s="42"/>
      <c r="D2597" s="12"/>
      <c r="E2597" s="12"/>
      <c r="F2597" s="12"/>
      <c r="G2597" s="12"/>
      <c r="H2597" s="12"/>
      <c r="I2597" s="12"/>
      <c r="J2597" s="12"/>
      <c r="K2597" s="12"/>
      <c r="L2597" s="12"/>
      <c r="M2597" s="49"/>
      <c r="N2597" s="49"/>
      <c r="O2597" s="12"/>
      <c r="P2597" s="12"/>
      <c r="Q2597" s="12"/>
      <c r="R2597" s="12"/>
      <c r="S2597" s="12"/>
    </row>
    <row r="2598" spans="1:19" s="1" customFormat="1" x14ac:dyDescent="0.4">
      <c r="A2598" s="12"/>
      <c r="B2598" s="12"/>
      <c r="C2598" s="42"/>
      <c r="D2598" s="12"/>
      <c r="E2598" s="12"/>
      <c r="F2598" s="12"/>
      <c r="G2598" s="12"/>
      <c r="H2598" s="12"/>
      <c r="I2598" s="12"/>
      <c r="J2598" s="12"/>
      <c r="K2598" s="12"/>
      <c r="L2598" s="12"/>
      <c r="M2598" s="49"/>
      <c r="N2598" s="49"/>
      <c r="O2598" s="12"/>
      <c r="P2598" s="12"/>
      <c r="Q2598" s="12"/>
      <c r="R2598" s="12"/>
      <c r="S2598" s="12"/>
    </row>
    <row r="2599" spans="1:19" s="1" customFormat="1" x14ac:dyDescent="0.4">
      <c r="A2599" s="12"/>
      <c r="B2599" s="12"/>
      <c r="C2599" s="42"/>
      <c r="D2599" s="12"/>
      <c r="E2599" s="12"/>
      <c r="F2599" s="12"/>
      <c r="G2599" s="12"/>
      <c r="H2599" s="12"/>
      <c r="I2599" s="12"/>
      <c r="J2599" s="12"/>
      <c r="K2599" s="12"/>
      <c r="L2599" s="12"/>
      <c r="M2599" s="49"/>
      <c r="N2599" s="49"/>
      <c r="O2599" s="12"/>
      <c r="P2599" s="12"/>
      <c r="Q2599" s="12"/>
      <c r="R2599" s="12"/>
      <c r="S2599" s="12"/>
    </row>
    <row r="2600" spans="1:19" s="1" customFormat="1" x14ac:dyDescent="0.4">
      <c r="A2600" s="12"/>
      <c r="B2600" s="12"/>
      <c r="C2600" s="42"/>
      <c r="D2600" s="12"/>
      <c r="E2600" s="12"/>
      <c r="F2600" s="12"/>
      <c r="G2600" s="12"/>
      <c r="H2600" s="12"/>
      <c r="I2600" s="12"/>
      <c r="J2600" s="12"/>
      <c r="K2600" s="12"/>
      <c r="L2600" s="12"/>
      <c r="M2600" s="49"/>
      <c r="N2600" s="49"/>
      <c r="O2600" s="12"/>
      <c r="P2600" s="12"/>
      <c r="Q2600" s="12"/>
      <c r="R2600" s="12"/>
      <c r="S2600" s="12"/>
    </row>
    <row r="2601" spans="1:19" s="1" customFormat="1" x14ac:dyDescent="0.4">
      <c r="A2601" s="12"/>
      <c r="B2601" s="12"/>
      <c r="C2601" s="42"/>
      <c r="D2601" s="12"/>
      <c r="E2601" s="12"/>
      <c r="F2601" s="12"/>
      <c r="G2601" s="12"/>
      <c r="H2601" s="12"/>
      <c r="I2601" s="12"/>
      <c r="J2601" s="12"/>
      <c r="K2601" s="12"/>
      <c r="L2601" s="12"/>
      <c r="M2601" s="49"/>
      <c r="N2601" s="49"/>
      <c r="O2601" s="12"/>
      <c r="P2601" s="12"/>
      <c r="Q2601" s="12"/>
      <c r="R2601" s="12"/>
      <c r="S2601" s="12"/>
    </row>
    <row r="2602" spans="1:19" s="1" customFormat="1" x14ac:dyDescent="0.4">
      <c r="A2602" s="12"/>
      <c r="B2602" s="12"/>
      <c r="C2602" s="42"/>
      <c r="D2602" s="12"/>
      <c r="E2602" s="12"/>
      <c r="F2602" s="12"/>
      <c r="G2602" s="12"/>
      <c r="H2602" s="12"/>
      <c r="I2602" s="12"/>
      <c r="J2602" s="12"/>
      <c r="K2602" s="12"/>
      <c r="L2602" s="12"/>
      <c r="M2602" s="49"/>
      <c r="N2602" s="49"/>
      <c r="O2602" s="12"/>
      <c r="P2602" s="12"/>
      <c r="Q2602" s="12"/>
      <c r="R2602" s="12"/>
      <c r="S2602" s="12"/>
    </row>
    <row r="2603" spans="1:19" s="1" customFormat="1" x14ac:dyDescent="0.4">
      <c r="A2603" s="12"/>
      <c r="B2603" s="12"/>
      <c r="C2603" s="42"/>
      <c r="D2603" s="12"/>
      <c r="E2603" s="12"/>
      <c r="F2603" s="12"/>
      <c r="G2603" s="12"/>
      <c r="H2603" s="12"/>
      <c r="I2603" s="12"/>
      <c r="J2603" s="12"/>
      <c r="K2603" s="12"/>
      <c r="L2603" s="12"/>
      <c r="M2603" s="49"/>
      <c r="N2603" s="49"/>
      <c r="O2603" s="12"/>
      <c r="P2603" s="12"/>
      <c r="Q2603" s="12"/>
      <c r="R2603" s="12"/>
      <c r="S2603" s="12"/>
    </row>
    <row r="2604" spans="1:19" s="1" customFormat="1" x14ac:dyDescent="0.4">
      <c r="A2604" s="12"/>
      <c r="B2604" s="12"/>
      <c r="C2604" s="42"/>
      <c r="D2604" s="12"/>
      <c r="E2604" s="12"/>
      <c r="F2604" s="12"/>
      <c r="G2604" s="12"/>
      <c r="H2604" s="12"/>
      <c r="I2604" s="12"/>
      <c r="J2604" s="12"/>
      <c r="K2604" s="12"/>
      <c r="L2604" s="12"/>
      <c r="M2604" s="49"/>
      <c r="N2604" s="49"/>
      <c r="O2604" s="12"/>
      <c r="P2604" s="12"/>
      <c r="Q2604" s="12"/>
      <c r="R2604" s="12"/>
      <c r="S2604" s="12"/>
    </row>
    <row r="2605" spans="1:19" s="1" customFormat="1" x14ac:dyDescent="0.4">
      <c r="A2605" s="12"/>
      <c r="B2605" s="12"/>
      <c r="C2605" s="42"/>
      <c r="D2605" s="12"/>
      <c r="E2605" s="12"/>
      <c r="F2605" s="12"/>
      <c r="G2605" s="12"/>
      <c r="H2605" s="12"/>
      <c r="I2605" s="12"/>
      <c r="J2605" s="12"/>
      <c r="K2605" s="12"/>
      <c r="L2605" s="12"/>
      <c r="M2605" s="49"/>
      <c r="N2605" s="49"/>
      <c r="O2605" s="12"/>
      <c r="P2605" s="12"/>
      <c r="Q2605" s="12"/>
      <c r="R2605" s="12"/>
      <c r="S2605" s="12"/>
    </row>
    <row r="2606" spans="1:19" s="1" customFormat="1" x14ac:dyDescent="0.4">
      <c r="A2606" s="12"/>
      <c r="B2606" s="12"/>
      <c r="C2606" s="42"/>
      <c r="D2606" s="12"/>
      <c r="E2606" s="12"/>
      <c r="F2606" s="12"/>
      <c r="G2606" s="12"/>
      <c r="H2606" s="12"/>
      <c r="I2606" s="12"/>
      <c r="J2606" s="12"/>
      <c r="K2606" s="12"/>
      <c r="L2606" s="12"/>
      <c r="M2606" s="49"/>
      <c r="N2606" s="49"/>
      <c r="O2606" s="12"/>
      <c r="P2606" s="12"/>
      <c r="Q2606" s="12"/>
      <c r="R2606" s="12"/>
      <c r="S2606" s="12"/>
    </row>
    <row r="2607" spans="1:19" s="1" customFormat="1" x14ac:dyDescent="0.4">
      <c r="A2607" s="12"/>
      <c r="B2607" s="12"/>
      <c r="C2607" s="42"/>
      <c r="D2607" s="12"/>
      <c r="E2607" s="12"/>
      <c r="F2607" s="12"/>
      <c r="G2607" s="12"/>
      <c r="H2607" s="12"/>
      <c r="I2607" s="12"/>
      <c r="J2607" s="12"/>
      <c r="K2607" s="12"/>
      <c r="L2607" s="12"/>
      <c r="M2607" s="49"/>
      <c r="N2607" s="49"/>
      <c r="O2607" s="12"/>
      <c r="P2607" s="12"/>
      <c r="Q2607" s="12"/>
      <c r="R2607" s="12"/>
      <c r="S2607" s="12"/>
    </row>
    <row r="2608" spans="1:19" s="1" customFormat="1" x14ac:dyDescent="0.4">
      <c r="A2608" s="12"/>
      <c r="B2608" s="12"/>
      <c r="C2608" s="42"/>
      <c r="D2608" s="12"/>
      <c r="E2608" s="12"/>
      <c r="F2608" s="12"/>
      <c r="G2608" s="12"/>
      <c r="H2608" s="12"/>
      <c r="I2608" s="12"/>
      <c r="J2608" s="12"/>
      <c r="K2608" s="12"/>
      <c r="L2608" s="12"/>
      <c r="M2608" s="49"/>
      <c r="N2608" s="49"/>
      <c r="O2608" s="12"/>
      <c r="P2608" s="12"/>
      <c r="Q2608" s="12"/>
      <c r="R2608" s="12"/>
      <c r="S2608" s="12"/>
    </row>
    <row r="2609" spans="1:19" s="1" customFormat="1" x14ac:dyDescent="0.4">
      <c r="A2609" s="12"/>
      <c r="B2609" s="12"/>
      <c r="C2609" s="42"/>
      <c r="D2609" s="12"/>
      <c r="E2609" s="12"/>
      <c r="F2609" s="12"/>
      <c r="G2609" s="12"/>
      <c r="H2609" s="12"/>
      <c r="I2609" s="12"/>
      <c r="J2609" s="12"/>
      <c r="K2609" s="12"/>
      <c r="L2609" s="12"/>
      <c r="M2609" s="49"/>
      <c r="N2609" s="49"/>
      <c r="O2609" s="12"/>
      <c r="P2609" s="12"/>
      <c r="Q2609" s="12"/>
      <c r="R2609" s="12"/>
      <c r="S2609" s="12"/>
    </row>
    <row r="2610" spans="1:19" s="1" customFormat="1" x14ac:dyDescent="0.4">
      <c r="A2610" s="12"/>
      <c r="B2610" s="12"/>
      <c r="C2610" s="42"/>
      <c r="D2610" s="12"/>
      <c r="E2610" s="12"/>
      <c r="F2610" s="12"/>
      <c r="G2610" s="12"/>
      <c r="H2610" s="12"/>
      <c r="I2610" s="12"/>
      <c r="J2610" s="12"/>
      <c r="K2610" s="12"/>
      <c r="L2610" s="12"/>
      <c r="M2610" s="49"/>
      <c r="N2610" s="49"/>
      <c r="O2610" s="12"/>
      <c r="P2610" s="12"/>
      <c r="Q2610" s="12"/>
      <c r="R2610" s="12"/>
      <c r="S2610" s="12"/>
    </row>
    <row r="2611" spans="1:19" s="1" customFormat="1" x14ac:dyDescent="0.4">
      <c r="A2611" s="12"/>
      <c r="B2611" s="12"/>
      <c r="C2611" s="42"/>
      <c r="D2611" s="12"/>
      <c r="E2611" s="12"/>
      <c r="F2611" s="12"/>
      <c r="G2611" s="12"/>
      <c r="H2611" s="12"/>
      <c r="I2611" s="12"/>
      <c r="J2611" s="12"/>
      <c r="K2611" s="12"/>
      <c r="L2611" s="12"/>
      <c r="M2611" s="49"/>
      <c r="N2611" s="49"/>
      <c r="O2611" s="12"/>
      <c r="P2611" s="12"/>
      <c r="Q2611" s="12"/>
      <c r="R2611" s="12"/>
      <c r="S2611" s="12"/>
    </row>
    <row r="2612" spans="1:19" s="1" customFormat="1" x14ac:dyDescent="0.4">
      <c r="A2612" s="12"/>
      <c r="B2612" s="12"/>
      <c r="C2612" s="42"/>
      <c r="D2612" s="12"/>
      <c r="E2612" s="12"/>
      <c r="F2612" s="12"/>
      <c r="G2612" s="12"/>
      <c r="H2612" s="12"/>
      <c r="I2612" s="12"/>
      <c r="J2612" s="12"/>
      <c r="K2612" s="12"/>
      <c r="L2612" s="12"/>
      <c r="M2612" s="49"/>
      <c r="N2612" s="49"/>
      <c r="O2612" s="12"/>
      <c r="P2612" s="12"/>
      <c r="Q2612" s="12"/>
      <c r="R2612" s="12"/>
      <c r="S2612" s="12"/>
    </row>
    <row r="2613" spans="1:19" s="1" customFormat="1" x14ac:dyDescent="0.4">
      <c r="A2613" s="12"/>
      <c r="B2613" s="12"/>
      <c r="C2613" s="42"/>
      <c r="D2613" s="12"/>
      <c r="E2613" s="12"/>
      <c r="F2613" s="12"/>
      <c r="G2613" s="12"/>
      <c r="H2613" s="12"/>
      <c r="I2613" s="12"/>
      <c r="J2613" s="12"/>
      <c r="K2613" s="12"/>
      <c r="L2613" s="12"/>
      <c r="M2613" s="49"/>
      <c r="N2613" s="49"/>
      <c r="O2613" s="12"/>
      <c r="P2613" s="12"/>
      <c r="Q2613" s="12"/>
      <c r="R2613" s="12"/>
      <c r="S2613" s="12"/>
    </row>
    <row r="2614" spans="1:19" s="1" customFormat="1" x14ac:dyDescent="0.4">
      <c r="A2614" s="12"/>
      <c r="B2614" s="12"/>
      <c r="C2614" s="42"/>
      <c r="D2614" s="12"/>
      <c r="E2614" s="12"/>
      <c r="F2614" s="12"/>
      <c r="G2614" s="12"/>
      <c r="H2614" s="12"/>
      <c r="I2614" s="12"/>
      <c r="J2614" s="12"/>
      <c r="K2614" s="12"/>
      <c r="L2614" s="12"/>
      <c r="M2614" s="49"/>
      <c r="N2614" s="49"/>
      <c r="O2614" s="12"/>
      <c r="P2614" s="12"/>
      <c r="Q2614" s="12"/>
      <c r="R2614" s="12"/>
      <c r="S2614" s="12"/>
    </row>
    <row r="2615" spans="1:19" s="1" customFormat="1" x14ac:dyDescent="0.4">
      <c r="A2615" s="12"/>
      <c r="B2615" s="12"/>
      <c r="C2615" s="42"/>
      <c r="D2615" s="12"/>
      <c r="E2615" s="12"/>
      <c r="F2615" s="12"/>
      <c r="G2615" s="12"/>
      <c r="H2615" s="12"/>
      <c r="I2615" s="12"/>
      <c r="J2615" s="12"/>
      <c r="K2615" s="12"/>
      <c r="L2615" s="12"/>
      <c r="M2615" s="49"/>
      <c r="N2615" s="49"/>
      <c r="O2615" s="12"/>
      <c r="P2615" s="12"/>
      <c r="Q2615" s="12"/>
      <c r="R2615" s="12"/>
      <c r="S2615" s="12"/>
    </row>
    <row r="2616" spans="1:19" s="1" customFormat="1" x14ac:dyDescent="0.4">
      <c r="A2616" s="12"/>
      <c r="B2616" s="12"/>
      <c r="C2616" s="42"/>
      <c r="D2616" s="12"/>
      <c r="E2616" s="12"/>
      <c r="F2616" s="12"/>
      <c r="G2616" s="12"/>
      <c r="H2616" s="12"/>
      <c r="I2616" s="12"/>
      <c r="J2616" s="12"/>
      <c r="K2616" s="12"/>
      <c r="L2616" s="12"/>
      <c r="M2616" s="49"/>
      <c r="N2616" s="49"/>
      <c r="O2616" s="12"/>
      <c r="P2616" s="12"/>
      <c r="Q2616" s="12"/>
      <c r="R2616" s="12"/>
      <c r="S2616" s="12"/>
    </row>
    <row r="2617" spans="1:19" s="1" customFormat="1" x14ac:dyDescent="0.4">
      <c r="A2617" s="12"/>
      <c r="B2617" s="12"/>
      <c r="C2617" s="42"/>
      <c r="D2617" s="12"/>
      <c r="E2617" s="12"/>
      <c r="F2617" s="12"/>
      <c r="G2617" s="12"/>
      <c r="H2617" s="12"/>
      <c r="I2617" s="12"/>
      <c r="J2617" s="12"/>
      <c r="K2617" s="12"/>
      <c r="L2617" s="12"/>
      <c r="M2617" s="49"/>
      <c r="N2617" s="49"/>
      <c r="O2617" s="12"/>
      <c r="P2617" s="12"/>
      <c r="Q2617" s="12"/>
      <c r="R2617" s="12"/>
      <c r="S2617" s="12"/>
    </row>
    <row r="2618" spans="1:19" s="1" customFormat="1" x14ac:dyDescent="0.4">
      <c r="A2618" s="12"/>
      <c r="B2618" s="12"/>
      <c r="C2618" s="42"/>
      <c r="D2618" s="12"/>
      <c r="E2618" s="12"/>
      <c r="F2618" s="12"/>
      <c r="G2618" s="12"/>
      <c r="H2618" s="12"/>
      <c r="I2618" s="12"/>
      <c r="J2618" s="12"/>
      <c r="K2618" s="12"/>
      <c r="L2618" s="12"/>
      <c r="M2618" s="49"/>
      <c r="N2618" s="49"/>
      <c r="O2618" s="12"/>
      <c r="P2618" s="12"/>
      <c r="Q2618" s="12"/>
      <c r="R2618" s="12"/>
      <c r="S2618" s="12"/>
    </row>
    <row r="2619" spans="1:19" s="1" customFormat="1" x14ac:dyDescent="0.4">
      <c r="A2619" s="12"/>
      <c r="B2619" s="12"/>
      <c r="C2619" s="42"/>
      <c r="D2619" s="12"/>
      <c r="E2619" s="12"/>
      <c r="F2619" s="12"/>
      <c r="G2619" s="12"/>
      <c r="H2619" s="12"/>
      <c r="I2619" s="12"/>
      <c r="J2619" s="12"/>
      <c r="K2619" s="12"/>
      <c r="L2619" s="12"/>
      <c r="M2619" s="49"/>
      <c r="N2619" s="49"/>
      <c r="O2619" s="12"/>
      <c r="P2619" s="12"/>
      <c r="Q2619" s="12"/>
      <c r="R2619" s="12"/>
      <c r="S2619" s="12"/>
    </row>
    <row r="2620" spans="1:19" s="1" customFormat="1" x14ac:dyDescent="0.4">
      <c r="A2620" s="12"/>
      <c r="B2620" s="12"/>
      <c r="C2620" s="42"/>
      <c r="D2620" s="12"/>
      <c r="E2620" s="12"/>
      <c r="F2620" s="12"/>
      <c r="G2620" s="12"/>
      <c r="H2620" s="12"/>
      <c r="I2620" s="12"/>
      <c r="J2620" s="12"/>
      <c r="K2620" s="12"/>
      <c r="L2620" s="12"/>
      <c r="M2620" s="49"/>
      <c r="N2620" s="49"/>
      <c r="O2620" s="12"/>
      <c r="P2620" s="12"/>
      <c r="Q2620" s="12"/>
      <c r="R2620" s="12"/>
      <c r="S2620" s="12"/>
    </row>
    <row r="2621" spans="1:19" s="1" customFormat="1" x14ac:dyDescent="0.4">
      <c r="A2621" s="12"/>
      <c r="B2621" s="12"/>
      <c r="C2621" s="42"/>
      <c r="D2621" s="12"/>
      <c r="E2621" s="12"/>
      <c r="F2621" s="12"/>
      <c r="G2621" s="12"/>
      <c r="H2621" s="12"/>
      <c r="I2621" s="12"/>
      <c r="J2621" s="12"/>
      <c r="K2621" s="12"/>
      <c r="L2621" s="12"/>
      <c r="M2621" s="49"/>
      <c r="N2621" s="49"/>
      <c r="O2621" s="12"/>
      <c r="P2621" s="12"/>
      <c r="Q2621" s="12"/>
      <c r="R2621" s="12"/>
      <c r="S2621" s="12"/>
    </row>
    <row r="2622" spans="1:19" s="1" customFormat="1" x14ac:dyDescent="0.4">
      <c r="A2622" s="12"/>
      <c r="B2622" s="12"/>
      <c r="C2622" s="42"/>
      <c r="D2622" s="12"/>
      <c r="E2622" s="12"/>
      <c r="F2622" s="12"/>
      <c r="G2622" s="12"/>
      <c r="H2622" s="12"/>
      <c r="I2622" s="12"/>
      <c r="J2622" s="12"/>
      <c r="K2622" s="12"/>
      <c r="L2622" s="12"/>
      <c r="M2622" s="49"/>
      <c r="N2622" s="49"/>
      <c r="O2622" s="12"/>
      <c r="P2622" s="12"/>
      <c r="Q2622" s="12"/>
      <c r="R2622" s="12"/>
      <c r="S2622" s="12"/>
    </row>
    <row r="2623" spans="1:19" s="1" customFormat="1" x14ac:dyDescent="0.4">
      <c r="A2623" s="12"/>
      <c r="B2623" s="12"/>
      <c r="C2623" s="42"/>
      <c r="D2623" s="12"/>
      <c r="E2623" s="12"/>
      <c r="F2623" s="12"/>
      <c r="G2623" s="12"/>
      <c r="H2623" s="12"/>
      <c r="I2623" s="12"/>
      <c r="J2623" s="12"/>
      <c r="K2623" s="12"/>
      <c r="L2623" s="12"/>
      <c r="M2623" s="49"/>
      <c r="N2623" s="49"/>
      <c r="O2623" s="12"/>
      <c r="P2623" s="12"/>
      <c r="Q2623" s="12"/>
      <c r="R2623" s="12"/>
      <c r="S2623" s="12"/>
    </row>
    <row r="2624" spans="1:19" s="1" customFormat="1" x14ac:dyDescent="0.4">
      <c r="A2624" s="12"/>
      <c r="B2624" s="12"/>
      <c r="C2624" s="42"/>
      <c r="D2624" s="12"/>
      <c r="E2624" s="12"/>
      <c r="F2624" s="12"/>
      <c r="G2624" s="12"/>
      <c r="H2624" s="12"/>
      <c r="I2624" s="12"/>
      <c r="J2624" s="12"/>
      <c r="K2624" s="12"/>
      <c r="L2624" s="12"/>
      <c r="M2624" s="49"/>
      <c r="N2624" s="49"/>
      <c r="O2624" s="12"/>
      <c r="P2624" s="12"/>
      <c r="Q2624" s="12"/>
      <c r="R2624" s="12"/>
      <c r="S2624" s="12"/>
    </row>
    <row r="2625" spans="1:19" s="1" customFormat="1" x14ac:dyDescent="0.4">
      <c r="A2625" s="12"/>
      <c r="B2625" s="12"/>
      <c r="C2625" s="42"/>
      <c r="D2625" s="12"/>
      <c r="E2625" s="12"/>
      <c r="F2625" s="12"/>
      <c r="G2625" s="12"/>
      <c r="H2625" s="12"/>
      <c r="I2625" s="12"/>
      <c r="J2625" s="12"/>
      <c r="K2625" s="12"/>
      <c r="L2625" s="12"/>
      <c r="M2625" s="49"/>
      <c r="N2625" s="49"/>
      <c r="O2625" s="12"/>
      <c r="P2625" s="12"/>
      <c r="Q2625" s="12"/>
      <c r="R2625" s="12"/>
      <c r="S2625" s="12"/>
    </row>
    <row r="2626" spans="1:19" s="1" customFormat="1" x14ac:dyDescent="0.4">
      <c r="A2626" s="12"/>
      <c r="B2626" s="12"/>
      <c r="C2626" s="42"/>
      <c r="D2626" s="12"/>
      <c r="E2626" s="12"/>
      <c r="F2626" s="12"/>
      <c r="G2626" s="12"/>
      <c r="H2626" s="12"/>
      <c r="I2626" s="12"/>
      <c r="J2626" s="12"/>
      <c r="K2626" s="12"/>
      <c r="L2626" s="12"/>
      <c r="M2626" s="49"/>
      <c r="N2626" s="49"/>
      <c r="O2626" s="12"/>
      <c r="P2626" s="12"/>
      <c r="Q2626" s="12"/>
      <c r="R2626" s="12"/>
      <c r="S2626" s="12"/>
    </row>
    <row r="2627" spans="1:19" s="1" customFormat="1" x14ac:dyDescent="0.4">
      <c r="A2627" s="12"/>
      <c r="B2627" s="12"/>
      <c r="C2627" s="42"/>
      <c r="D2627" s="12"/>
      <c r="E2627" s="12"/>
      <c r="F2627" s="12"/>
      <c r="G2627" s="12"/>
      <c r="H2627" s="12"/>
      <c r="I2627" s="12"/>
      <c r="J2627" s="12"/>
      <c r="K2627" s="12"/>
      <c r="L2627" s="12"/>
      <c r="M2627" s="49"/>
      <c r="N2627" s="49"/>
      <c r="O2627" s="12"/>
      <c r="P2627" s="12"/>
      <c r="Q2627" s="12"/>
      <c r="R2627" s="12"/>
      <c r="S2627" s="12"/>
    </row>
    <row r="2628" spans="1:19" s="1" customFormat="1" x14ac:dyDescent="0.4">
      <c r="A2628" s="12"/>
      <c r="B2628" s="12"/>
      <c r="C2628" s="42"/>
      <c r="D2628" s="12"/>
      <c r="E2628" s="12"/>
      <c r="F2628" s="12"/>
      <c r="G2628" s="12"/>
      <c r="H2628" s="12"/>
      <c r="I2628" s="12"/>
      <c r="J2628" s="12"/>
      <c r="K2628" s="12"/>
      <c r="L2628" s="12"/>
      <c r="M2628" s="49"/>
      <c r="N2628" s="49"/>
      <c r="O2628" s="12"/>
      <c r="P2628" s="12"/>
      <c r="Q2628" s="12"/>
      <c r="R2628" s="12"/>
      <c r="S2628" s="12"/>
    </row>
    <row r="2629" spans="1:19" s="1" customFormat="1" x14ac:dyDescent="0.4">
      <c r="A2629" s="12"/>
      <c r="B2629" s="12"/>
      <c r="C2629" s="42"/>
      <c r="D2629" s="12"/>
      <c r="E2629" s="12"/>
      <c r="F2629" s="12"/>
      <c r="G2629" s="12"/>
      <c r="H2629" s="12"/>
      <c r="I2629" s="12"/>
      <c r="J2629" s="12"/>
      <c r="K2629" s="12"/>
      <c r="L2629" s="12"/>
      <c r="M2629" s="49"/>
      <c r="N2629" s="49"/>
      <c r="O2629" s="12"/>
      <c r="P2629" s="12"/>
      <c r="Q2629" s="12"/>
      <c r="R2629" s="12"/>
      <c r="S2629" s="12"/>
    </row>
    <row r="2630" spans="1:19" s="1" customFormat="1" x14ac:dyDescent="0.4">
      <c r="A2630" s="12"/>
      <c r="B2630" s="12"/>
      <c r="C2630" s="42"/>
      <c r="D2630" s="12"/>
      <c r="E2630" s="12"/>
      <c r="F2630" s="12"/>
      <c r="G2630" s="12"/>
      <c r="H2630" s="12"/>
      <c r="I2630" s="12"/>
      <c r="J2630" s="12"/>
      <c r="K2630" s="12"/>
      <c r="L2630" s="12"/>
      <c r="M2630" s="49"/>
      <c r="N2630" s="49"/>
      <c r="O2630" s="12"/>
      <c r="P2630" s="12"/>
      <c r="Q2630" s="12"/>
      <c r="R2630" s="12"/>
      <c r="S2630" s="12"/>
    </row>
    <row r="2631" spans="1:19" s="1" customFormat="1" x14ac:dyDescent="0.4">
      <c r="A2631" s="12"/>
      <c r="B2631" s="12"/>
      <c r="C2631" s="42"/>
      <c r="D2631" s="12"/>
      <c r="E2631" s="12"/>
      <c r="F2631" s="12"/>
      <c r="G2631" s="12"/>
      <c r="H2631" s="12"/>
      <c r="I2631" s="12"/>
      <c r="J2631" s="12"/>
      <c r="K2631" s="12"/>
      <c r="L2631" s="12"/>
      <c r="M2631" s="49"/>
      <c r="N2631" s="49"/>
      <c r="O2631" s="12"/>
      <c r="P2631" s="12"/>
      <c r="Q2631" s="12"/>
      <c r="R2631" s="12"/>
      <c r="S2631" s="12"/>
    </row>
    <row r="2632" spans="1:19" s="1" customFormat="1" x14ac:dyDescent="0.4">
      <c r="A2632" s="12"/>
      <c r="B2632" s="12"/>
      <c r="C2632" s="42"/>
      <c r="D2632" s="12"/>
      <c r="E2632" s="12"/>
      <c r="F2632" s="12"/>
      <c r="G2632" s="12"/>
      <c r="H2632" s="12"/>
      <c r="I2632" s="12"/>
      <c r="J2632" s="12"/>
      <c r="K2632" s="12"/>
      <c r="L2632" s="12"/>
      <c r="M2632" s="49"/>
      <c r="N2632" s="49"/>
      <c r="O2632" s="12"/>
      <c r="P2632" s="12"/>
      <c r="Q2632" s="12"/>
      <c r="R2632" s="12"/>
      <c r="S2632" s="12"/>
    </row>
    <row r="2633" spans="1:19" s="1" customFormat="1" x14ac:dyDescent="0.4">
      <c r="A2633" s="12"/>
      <c r="B2633" s="12"/>
      <c r="C2633" s="42"/>
      <c r="D2633" s="12"/>
      <c r="E2633" s="12"/>
      <c r="F2633" s="12"/>
      <c r="G2633" s="12"/>
      <c r="H2633" s="12"/>
      <c r="I2633" s="12"/>
      <c r="J2633" s="12"/>
      <c r="K2633" s="12"/>
      <c r="L2633" s="12"/>
      <c r="M2633" s="49"/>
      <c r="N2633" s="49"/>
      <c r="O2633" s="12"/>
      <c r="P2633" s="12"/>
      <c r="Q2633" s="12"/>
      <c r="R2633" s="12"/>
      <c r="S2633" s="12"/>
    </row>
    <row r="2634" spans="1:19" s="1" customFormat="1" x14ac:dyDescent="0.4">
      <c r="A2634" s="12"/>
      <c r="B2634" s="12"/>
      <c r="C2634" s="42"/>
      <c r="D2634" s="12"/>
      <c r="E2634" s="12"/>
      <c r="F2634" s="12"/>
      <c r="G2634" s="12"/>
      <c r="H2634" s="12"/>
      <c r="I2634" s="12"/>
      <c r="J2634" s="12"/>
      <c r="K2634" s="12"/>
      <c r="L2634" s="12"/>
      <c r="M2634" s="49"/>
      <c r="N2634" s="49"/>
      <c r="O2634" s="12"/>
      <c r="P2634" s="12"/>
      <c r="Q2634" s="12"/>
      <c r="R2634" s="12"/>
      <c r="S2634" s="12"/>
    </row>
    <row r="2635" spans="1:19" s="1" customFormat="1" x14ac:dyDescent="0.4">
      <c r="A2635" s="12"/>
      <c r="B2635" s="12"/>
      <c r="C2635" s="42"/>
      <c r="D2635" s="12"/>
      <c r="E2635" s="12"/>
      <c r="F2635" s="12"/>
      <c r="G2635" s="12"/>
      <c r="H2635" s="12"/>
      <c r="I2635" s="12"/>
      <c r="J2635" s="12"/>
      <c r="K2635" s="12"/>
      <c r="L2635" s="12"/>
      <c r="M2635" s="49"/>
      <c r="N2635" s="49"/>
      <c r="O2635" s="12"/>
      <c r="P2635" s="12"/>
      <c r="Q2635" s="12"/>
      <c r="R2635" s="12"/>
      <c r="S2635" s="12"/>
    </row>
    <row r="2636" spans="1:19" s="1" customFormat="1" x14ac:dyDescent="0.4">
      <c r="A2636" s="12"/>
      <c r="B2636" s="12"/>
      <c r="C2636" s="42"/>
      <c r="D2636" s="12"/>
      <c r="E2636" s="12"/>
      <c r="F2636" s="12"/>
      <c r="G2636" s="12"/>
      <c r="H2636" s="12"/>
      <c r="I2636" s="12"/>
      <c r="J2636" s="12"/>
      <c r="K2636" s="12"/>
      <c r="L2636" s="12"/>
      <c r="M2636" s="49"/>
      <c r="N2636" s="49"/>
      <c r="O2636" s="12"/>
      <c r="P2636" s="12"/>
      <c r="Q2636" s="12"/>
      <c r="R2636" s="12"/>
      <c r="S2636" s="12"/>
    </row>
    <row r="2637" spans="1:19" s="1" customFormat="1" x14ac:dyDescent="0.4">
      <c r="A2637" s="12"/>
      <c r="B2637" s="12"/>
      <c r="C2637" s="42"/>
      <c r="D2637" s="12"/>
      <c r="E2637" s="12"/>
      <c r="F2637" s="12"/>
      <c r="G2637" s="12"/>
      <c r="H2637" s="12"/>
      <c r="I2637" s="12"/>
      <c r="J2637" s="12"/>
      <c r="K2637" s="12"/>
      <c r="L2637" s="12"/>
      <c r="M2637" s="49"/>
      <c r="N2637" s="49"/>
      <c r="O2637" s="12"/>
      <c r="P2637" s="12"/>
      <c r="Q2637" s="12"/>
      <c r="R2637" s="12"/>
      <c r="S2637" s="12"/>
    </row>
    <row r="2638" spans="1:19" s="1" customFormat="1" x14ac:dyDescent="0.4">
      <c r="A2638" s="12"/>
      <c r="B2638" s="12"/>
      <c r="C2638" s="42"/>
      <c r="D2638" s="12"/>
      <c r="E2638" s="12"/>
      <c r="F2638" s="12"/>
      <c r="G2638" s="12"/>
      <c r="H2638" s="12"/>
      <c r="I2638" s="12"/>
      <c r="J2638" s="12"/>
      <c r="K2638" s="12"/>
      <c r="L2638" s="12"/>
      <c r="M2638" s="49"/>
      <c r="N2638" s="49"/>
      <c r="O2638" s="12"/>
      <c r="P2638" s="12"/>
      <c r="Q2638" s="12"/>
      <c r="R2638" s="12"/>
      <c r="S2638" s="12"/>
    </row>
    <row r="2639" spans="1:19" s="1" customFormat="1" x14ac:dyDescent="0.4">
      <c r="A2639" s="12"/>
      <c r="B2639" s="12"/>
      <c r="C2639" s="42"/>
      <c r="D2639" s="12"/>
      <c r="E2639" s="12"/>
      <c r="F2639" s="12"/>
      <c r="G2639" s="12"/>
      <c r="H2639" s="12"/>
      <c r="I2639" s="12"/>
      <c r="J2639" s="12"/>
      <c r="K2639" s="12"/>
      <c r="L2639" s="12"/>
      <c r="M2639" s="49"/>
      <c r="N2639" s="49"/>
      <c r="O2639" s="12"/>
      <c r="P2639" s="12"/>
      <c r="Q2639" s="12"/>
      <c r="R2639" s="12"/>
      <c r="S2639" s="12"/>
    </row>
    <row r="2640" spans="1:19" s="1" customFormat="1" x14ac:dyDescent="0.4">
      <c r="A2640" s="12"/>
      <c r="B2640" s="12"/>
      <c r="C2640" s="42"/>
      <c r="D2640" s="12"/>
      <c r="E2640" s="12"/>
      <c r="F2640" s="12"/>
      <c r="G2640" s="12"/>
      <c r="H2640" s="12"/>
      <c r="I2640" s="12"/>
      <c r="J2640" s="12"/>
      <c r="K2640" s="12"/>
      <c r="L2640" s="12"/>
      <c r="M2640" s="49"/>
      <c r="N2640" s="49"/>
      <c r="O2640" s="12"/>
      <c r="P2640" s="12"/>
      <c r="Q2640" s="12"/>
      <c r="R2640" s="12"/>
      <c r="S2640" s="12"/>
    </row>
    <row r="2641" spans="1:19" s="1" customFormat="1" x14ac:dyDescent="0.4">
      <c r="A2641" s="12"/>
      <c r="B2641" s="12"/>
      <c r="C2641" s="42"/>
      <c r="D2641" s="12"/>
      <c r="E2641" s="12"/>
      <c r="F2641" s="12"/>
      <c r="G2641" s="12"/>
      <c r="H2641" s="12"/>
      <c r="I2641" s="12"/>
      <c r="J2641" s="12"/>
      <c r="K2641" s="12"/>
      <c r="L2641" s="12"/>
      <c r="M2641" s="49"/>
      <c r="N2641" s="49"/>
      <c r="O2641" s="12"/>
      <c r="P2641" s="12"/>
      <c r="Q2641" s="12"/>
      <c r="R2641" s="12"/>
      <c r="S2641" s="12"/>
    </row>
    <row r="2642" spans="1:19" s="1" customFormat="1" x14ac:dyDescent="0.4">
      <c r="A2642" s="12"/>
      <c r="B2642" s="12"/>
      <c r="C2642" s="42"/>
      <c r="D2642" s="12"/>
      <c r="E2642" s="12"/>
      <c r="F2642" s="12"/>
      <c r="G2642" s="12"/>
      <c r="H2642" s="12"/>
      <c r="I2642" s="12"/>
      <c r="J2642" s="12"/>
      <c r="K2642" s="12"/>
      <c r="L2642" s="12"/>
      <c r="M2642" s="49"/>
      <c r="N2642" s="49"/>
      <c r="O2642" s="12"/>
      <c r="P2642" s="12"/>
      <c r="Q2642" s="12"/>
      <c r="R2642" s="12"/>
      <c r="S2642" s="12"/>
    </row>
    <row r="2643" spans="1:19" s="1" customFormat="1" x14ac:dyDescent="0.4">
      <c r="A2643" s="12"/>
      <c r="B2643" s="12"/>
      <c r="C2643" s="42"/>
      <c r="D2643" s="12"/>
      <c r="E2643" s="12"/>
      <c r="F2643" s="12"/>
      <c r="G2643" s="12"/>
      <c r="H2643" s="12"/>
      <c r="I2643" s="12"/>
      <c r="J2643" s="12"/>
      <c r="K2643" s="12"/>
      <c r="L2643" s="12"/>
      <c r="M2643" s="49"/>
      <c r="N2643" s="49"/>
      <c r="O2643" s="12"/>
      <c r="P2643" s="12"/>
      <c r="Q2643" s="12"/>
      <c r="R2643" s="12"/>
      <c r="S2643" s="12"/>
    </row>
    <row r="2644" spans="1:19" s="1" customFormat="1" x14ac:dyDescent="0.4">
      <c r="A2644" s="12"/>
      <c r="B2644" s="12"/>
      <c r="C2644" s="42"/>
      <c r="D2644" s="12"/>
      <c r="E2644" s="12"/>
      <c r="F2644" s="12"/>
      <c r="G2644" s="12"/>
      <c r="H2644" s="12"/>
      <c r="I2644" s="12"/>
      <c r="J2644" s="12"/>
      <c r="K2644" s="12"/>
      <c r="L2644" s="12"/>
      <c r="M2644" s="49"/>
      <c r="N2644" s="49"/>
      <c r="O2644" s="12"/>
      <c r="P2644" s="12"/>
      <c r="Q2644" s="12"/>
      <c r="R2644" s="12"/>
      <c r="S2644" s="12"/>
    </row>
    <row r="2645" spans="1:19" s="1" customFormat="1" x14ac:dyDescent="0.4">
      <c r="A2645" s="12"/>
      <c r="B2645" s="12"/>
      <c r="C2645" s="42"/>
      <c r="D2645" s="12"/>
      <c r="E2645" s="12"/>
      <c r="F2645" s="12"/>
      <c r="G2645" s="12"/>
      <c r="H2645" s="12"/>
      <c r="I2645" s="12"/>
      <c r="J2645" s="12"/>
      <c r="K2645" s="12"/>
      <c r="L2645" s="12"/>
      <c r="M2645" s="49"/>
      <c r="N2645" s="49"/>
      <c r="O2645" s="12"/>
      <c r="P2645" s="12"/>
      <c r="Q2645" s="12"/>
      <c r="R2645" s="12"/>
      <c r="S2645" s="12"/>
    </row>
    <row r="2646" spans="1:19" s="1" customFormat="1" x14ac:dyDescent="0.4">
      <c r="A2646" s="12"/>
      <c r="B2646" s="12"/>
      <c r="C2646" s="42"/>
      <c r="D2646" s="12"/>
      <c r="E2646" s="12"/>
      <c r="F2646" s="12"/>
      <c r="G2646" s="12"/>
      <c r="H2646" s="12"/>
      <c r="I2646" s="12"/>
      <c r="J2646" s="12"/>
      <c r="K2646" s="12"/>
      <c r="L2646" s="12"/>
      <c r="M2646" s="49"/>
      <c r="N2646" s="49"/>
      <c r="O2646" s="12"/>
      <c r="P2646" s="12"/>
      <c r="Q2646" s="12"/>
      <c r="R2646" s="12"/>
      <c r="S2646" s="12"/>
    </row>
    <row r="2647" spans="1:19" s="1" customFormat="1" x14ac:dyDescent="0.4">
      <c r="A2647" s="12"/>
      <c r="B2647" s="12"/>
      <c r="C2647" s="42"/>
      <c r="D2647" s="12"/>
      <c r="E2647" s="12"/>
      <c r="F2647" s="12"/>
      <c r="G2647" s="12"/>
      <c r="H2647" s="12"/>
      <c r="I2647" s="12"/>
      <c r="J2647" s="12"/>
      <c r="K2647" s="12"/>
      <c r="L2647" s="12"/>
      <c r="M2647" s="49"/>
      <c r="N2647" s="49"/>
      <c r="O2647" s="12"/>
      <c r="P2647" s="12"/>
      <c r="Q2647" s="12"/>
      <c r="R2647" s="12"/>
      <c r="S2647" s="12"/>
    </row>
    <row r="2648" spans="1:19" s="1" customFormat="1" x14ac:dyDescent="0.4">
      <c r="A2648" s="12"/>
      <c r="B2648" s="12"/>
      <c r="C2648" s="42"/>
      <c r="D2648" s="12"/>
      <c r="E2648" s="12"/>
      <c r="F2648" s="12"/>
      <c r="G2648" s="12"/>
      <c r="H2648" s="12"/>
      <c r="I2648" s="12"/>
      <c r="J2648" s="12"/>
      <c r="K2648" s="12"/>
      <c r="L2648" s="12"/>
      <c r="M2648" s="49"/>
      <c r="N2648" s="49"/>
      <c r="O2648" s="12"/>
      <c r="P2648" s="12"/>
      <c r="Q2648" s="12"/>
      <c r="R2648" s="12"/>
      <c r="S2648" s="12"/>
    </row>
    <row r="2649" spans="1:19" s="1" customFormat="1" x14ac:dyDescent="0.4">
      <c r="A2649" s="12"/>
      <c r="B2649" s="12"/>
      <c r="C2649" s="42"/>
      <c r="D2649" s="12"/>
      <c r="E2649" s="12"/>
      <c r="F2649" s="12"/>
      <c r="G2649" s="12"/>
      <c r="H2649" s="12"/>
      <c r="I2649" s="12"/>
      <c r="J2649" s="12"/>
      <c r="K2649" s="12"/>
      <c r="L2649" s="12"/>
      <c r="M2649" s="49"/>
      <c r="N2649" s="49"/>
      <c r="O2649" s="12"/>
      <c r="P2649" s="12"/>
      <c r="Q2649" s="12"/>
      <c r="R2649" s="12"/>
      <c r="S2649" s="12"/>
    </row>
    <row r="2650" spans="1:19" s="1" customFormat="1" x14ac:dyDescent="0.4">
      <c r="A2650" s="12"/>
      <c r="B2650" s="12"/>
      <c r="C2650" s="42"/>
      <c r="D2650" s="12"/>
      <c r="E2650" s="12"/>
      <c r="F2650" s="12"/>
      <c r="G2650" s="12"/>
      <c r="H2650" s="12"/>
      <c r="I2650" s="12"/>
      <c r="J2650" s="12"/>
      <c r="K2650" s="12"/>
      <c r="L2650" s="12"/>
      <c r="M2650" s="49"/>
      <c r="N2650" s="49"/>
      <c r="O2650" s="12"/>
      <c r="P2650" s="12"/>
      <c r="Q2650" s="12"/>
      <c r="R2650" s="12"/>
      <c r="S2650" s="12"/>
    </row>
    <row r="2651" spans="1:19" s="1" customFormat="1" x14ac:dyDescent="0.4">
      <c r="A2651" s="12"/>
      <c r="B2651" s="12"/>
      <c r="C2651" s="42"/>
      <c r="D2651" s="12"/>
      <c r="E2651" s="12"/>
      <c r="F2651" s="12"/>
      <c r="G2651" s="12"/>
      <c r="H2651" s="12"/>
      <c r="I2651" s="12"/>
      <c r="J2651" s="12"/>
      <c r="K2651" s="12"/>
      <c r="L2651" s="12"/>
      <c r="M2651" s="49"/>
      <c r="N2651" s="49"/>
      <c r="O2651" s="12"/>
      <c r="P2651" s="12"/>
      <c r="Q2651" s="12"/>
      <c r="R2651" s="12"/>
      <c r="S2651" s="12"/>
    </row>
    <row r="2652" spans="1:19" s="1" customFormat="1" x14ac:dyDescent="0.4">
      <c r="A2652" s="12"/>
      <c r="B2652" s="12"/>
      <c r="C2652" s="42"/>
      <c r="D2652" s="12"/>
      <c r="E2652" s="12"/>
      <c r="F2652" s="12"/>
      <c r="G2652" s="12"/>
      <c r="H2652" s="12"/>
      <c r="I2652" s="12"/>
      <c r="J2652" s="12"/>
      <c r="K2652" s="12"/>
      <c r="L2652" s="12"/>
      <c r="M2652" s="49"/>
      <c r="N2652" s="49"/>
      <c r="O2652" s="12"/>
      <c r="P2652" s="12"/>
      <c r="Q2652" s="12"/>
      <c r="R2652" s="12"/>
      <c r="S2652" s="12"/>
    </row>
    <row r="2653" spans="1:19" s="1" customFormat="1" x14ac:dyDescent="0.4">
      <c r="A2653" s="12"/>
      <c r="B2653" s="12"/>
      <c r="C2653" s="42"/>
      <c r="D2653" s="12"/>
      <c r="E2653" s="12"/>
      <c r="F2653" s="12"/>
      <c r="G2653" s="12"/>
      <c r="H2653" s="12"/>
      <c r="I2653" s="12"/>
      <c r="J2653" s="12"/>
      <c r="K2653" s="12"/>
      <c r="L2653" s="12"/>
      <c r="M2653" s="49"/>
      <c r="N2653" s="49"/>
      <c r="O2653" s="12"/>
      <c r="P2653" s="12"/>
      <c r="Q2653" s="12"/>
      <c r="R2653" s="12"/>
      <c r="S2653" s="12"/>
    </row>
    <row r="2654" spans="1:19" s="1" customFormat="1" x14ac:dyDescent="0.4">
      <c r="A2654" s="12"/>
      <c r="B2654" s="12"/>
      <c r="C2654" s="42"/>
      <c r="D2654" s="12"/>
      <c r="E2654" s="12"/>
      <c r="F2654" s="12"/>
      <c r="G2654" s="12"/>
      <c r="H2654" s="12"/>
      <c r="I2654" s="12"/>
      <c r="J2654" s="12"/>
      <c r="K2654" s="12"/>
      <c r="L2654" s="12"/>
      <c r="M2654" s="49"/>
      <c r="N2654" s="49"/>
      <c r="O2654" s="12"/>
      <c r="P2654" s="12"/>
      <c r="Q2654" s="12"/>
      <c r="R2654" s="12"/>
      <c r="S2654" s="12"/>
    </row>
    <row r="2655" spans="1:19" s="1" customFormat="1" x14ac:dyDescent="0.4">
      <c r="A2655" s="12"/>
      <c r="B2655" s="12"/>
      <c r="C2655" s="42"/>
      <c r="D2655" s="12"/>
      <c r="E2655" s="12"/>
      <c r="F2655" s="12"/>
      <c r="G2655" s="12"/>
      <c r="H2655" s="12"/>
      <c r="I2655" s="12"/>
      <c r="J2655" s="12"/>
      <c r="K2655" s="12"/>
      <c r="L2655" s="12"/>
      <c r="M2655" s="49"/>
      <c r="N2655" s="49"/>
      <c r="O2655" s="12"/>
      <c r="P2655" s="12"/>
      <c r="Q2655" s="12"/>
      <c r="R2655" s="12"/>
      <c r="S2655" s="12"/>
    </row>
    <row r="2656" spans="1:19" s="1" customFormat="1" x14ac:dyDescent="0.4">
      <c r="A2656" s="12"/>
      <c r="B2656" s="12"/>
      <c r="C2656" s="42"/>
      <c r="D2656" s="12"/>
      <c r="E2656" s="12"/>
      <c r="F2656" s="12"/>
      <c r="G2656" s="12"/>
      <c r="H2656" s="12"/>
      <c r="I2656" s="12"/>
      <c r="J2656" s="12"/>
      <c r="K2656" s="12"/>
      <c r="L2656" s="12"/>
      <c r="M2656" s="49"/>
      <c r="N2656" s="49"/>
      <c r="O2656" s="12"/>
      <c r="P2656" s="12"/>
      <c r="Q2656" s="12"/>
      <c r="R2656" s="12"/>
      <c r="S2656" s="12"/>
    </row>
    <row r="2657" spans="1:19" s="1" customFormat="1" x14ac:dyDescent="0.4">
      <c r="A2657" s="12"/>
      <c r="B2657" s="12"/>
      <c r="C2657" s="42"/>
      <c r="D2657" s="12"/>
      <c r="E2657" s="12"/>
      <c r="F2657" s="12"/>
      <c r="G2657" s="12"/>
      <c r="H2657" s="12"/>
      <c r="I2657" s="12"/>
      <c r="J2657" s="12"/>
      <c r="K2657" s="12"/>
      <c r="L2657" s="12"/>
      <c r="M2657" s="49"/>
      <c r="N2657" s="49"/>
      <c r="O2657" s="12"/>
      <c r="P2657" s="12"/>
      <c r="Q2657" s="12"/>
      <c r="R2657" s="12"/>
      <c r="S2657" s="12"/>
    </row>
    <row r="2658" spans="1:19" s="1" customFormat="1" x14ac:dyDescent="0.4">
      <c r="A2658" s="12"/>
      <c r="B2658" s="12"/>
      <c r="C2658" s="42"/>
      <c r="D2658" s="12"/>
      <c r="E2658" s="12"/>
      <c r="F2658" s="12"/>
      <c r="G2658" s="12"/>
      <c r="H2658" s="12"/>
      <c r="I2658" s="12"/>
      <c r="J2658" s="12"/>
      <c r="K2658" s="12"/>
      <c r="L2658" s="12"/>
      <c r="M2658" s="49"/>
      <c r="N2658" s="49"/>
      <c r="O2658" s="12"/>
      <c r="P2658" s="12"/>
      <c r="Q2658" s="12"/>
      <c r="R2658" s="12"/>
      <c r="S2658" s="12"/>
    </row>
    <row r="2659" spans="1:19" s="1" customFormat="1" x14ac:dyDescent="0.4">
      <c r="A2659" s="12"/>
      <c r="B2659" s="12"/>
      <c r="C2659" s="42"/>
      <c r="D2659" s="12"/>
      <c r="E2659" s="12"/>
      <c r="F2659" s="12"/>
      <c r="G2659" s="12"/>
      <c r="H2659" s="12"/>
      <c r="I2659" s="12"/>
      <c r="J2659" s="12"/>
      <c r="K2659" s="12"/>
      <c r="L2659" s="12"/>
      <c r="M2659" s="49"/>
      <c r="N2659" s="49"/>
      <c r="O2659" s="12"/>
      <c r="P2659" s="12"/>
      <c r="Q2659" s="12"/>
      <c r="R2659" s="12"/>
      <c r="S2659" s="12"/>
    </row>
    <row r="2660" spans="1:19" s="1" customFormat="1" x14ac:dyDescent="0.4">
      <c r="A2660" s="12"/>
      <c r="B2660" s="12"/>
      <c r="C2660" s="42"/>
      <c r="D2660" s="12"/>
      <c r="E2660" s="12"/>
      <c r="F2660" s="12"/>
      <c r="G2660" s="12"/>
      <c r="H2660" s="12"/>
      <c r="I2660" s="12"/>
      <c r="J2660" s="12"/>
      <c r="K2660" s="12"/>
      <c r="L2660" s="12"/>
      <c r="M2660" s="49"/>
      <c r="N2660" s="49"/>
      <c r="O2660" s="12"/>
      <c r="P2660" s="12"/>
      <c r="Q2660" s="12"/>
      <c r="R2660" s="12"/>
      <c r="S2660" s="12"/>
    </row>
    <row r="2661" spans="1:19" s="1" customFormat="1" x14ac:dyDescent="0.4">
      <c r="A2661" s="12"/>
      <c r="B2661" s="12"/>
      <c r="C2661" s="42"/>
      <c r="D2661" s="12"/>
      <c r="E2661" s="12"/>
      <c r="F2661" s="12"/>
      <c r="G2661" s="12"/>
      <c r="H2661" s="12"/>
      <c r="I2661" s="12"/>
      <c r="J2661" s="12"/>
      <c r="K2661" s="12"/>
      <c r="L2661" s="12"/>
      <c r="M2661" s="49"/>
      <c r="N2661" s="49"/>
      <c r="O2661" s="12"/>
      <c r="P2661" s="12"/>
      <c r="Q2661" s="12"/>
      <c r="R2661" s="12"/>
      <c r="S2661" s="12"/>
    </row>
    <row r="2662" spans="1:19" s="1" customFormat="1" x14ac:dyDescent="0.4">
      <c r="A2662" s="12"/>
      <c r="B2662" s="12"/>
      <c r="C2662" s="42"/>
      <c r="D2662" s="12"/>
      <c r="E2662" s="12"/>
      <c r="F2662" s="12"/>
      <c r="G2662" s="12"/>
      <c r="H2662" s="12"/>
      <c r="I2662" s="12"/>
      <c r="J2662" s="12"/>
      <c r="K2662" s="12"/>
      <c r="L2662" s="12"/>
      <c r="M2662" s="49"/>
      <c r="N2662" s="49"/>
      <c r="O2662" s="12"/>
      <c r="P2662" s="12"/>
      <c r="Q2662" s="12"/>
      <c r="R2662" s="12"/>
      <c r="S2662" s="12"/>
    </row>
    <row r="2663" spans="1:19" s="1" customFormat="1" x14ac:dyDescent="0.4">
      <c r="A2663" s="12"/>
      <c r="B2663" s="12"/>
      <c r="C2663" s="42"/>
      <c r="D2663" s="12"/>
      <c r="E2663" s="12"/>
      <c r="F2663" s="12"/>
      <c r="G2663" s="12"/>
      <c r="H2663" s="12"/>
      <c r="I2663" s="12"/>
      <c r="J2663" s="12"/>
      <c r="K2663" s="12"/>
      <c r="L2663" s="12"/>
      <c r="M2663" s="49"/>
      <c r="N2663" s="49"/>
      <c r="O2663" s="12"/>
      <c r="P2663" s="12"/>
      <c r="Q2663" s="12"/>
      <c r="R2663" s="12"/>
      <c r="S2663" s="12"/>
    </row>
    <row r="2664" spans="1:19" s="1" customFormat="1" x14ac:dyDescent="0.4">
      <c r="A2664" s="12"/>
      <c r="B2664" s="12"/>
      <c r="C2664" s="42"/>
      <c r="D2664" s="12"/>
      <c r="E2664" s="12"/>
      <c r="F2664" s="12"/>
      <c r="G2664" s="12"/>
      <c r="H2664" s="12"/>
      <c r="I2664" s="12"/>
      <c r="J2664" s="12"/>
      <c r="K2664" s="12"/>
      <c r="L2664" s="12"/>
      <c r="M2664" s="49"/>
      <c r="N2664" s="49"/>
      <c r="O2664" s="12"/>
      <c r="P2664" s="12"/>
      <c r="Q2664" s="12"/>
      <c r="R2664" s="12"/>
      <c r="S2664" s="12"/>
    </row>
    <row r="2665" spans="1:19" s="1" customFormat="1" x14ac:dyDescent="0.4">
      <c r="A2665" s="12"/>
      <c r="B2665" s="12"/>
      <c r="C2665" s="42"/>
      <c r="D2665" s="12"/>
      <c r="E2665" s="12"/>
      <c r="F2665" s="12"/>
      <c r="G2665" s="12"/>
      <c r="H2665" s="12"/>
      <c r="I2665" s="12"/>
      <c r="J2665" s="12"/>
      <c r="K2665" s="12"/>
      <c r="L2665" s="12"/>
      <c r="M2665" s="49"/>
      <c r="N2665" s="49"/>
      <c r="O2665" s="12"/>
      <c r="P2665" s="12"/>
      <c r="Q2665" s="12"/>
      <c r="R2665" s="12"/>
      <c r="S2665" s="12"/>
    </row>
    <row r="2666" spans="1:19" s="1" customFormat="1" x14ac:dyDescent="0.4">
      <c r="A2666" s="12"/>
      <c r="B2666" s="12"/>
      <c r="C2666" s="42"/>
      <c r="D2666" s="12"/>
      <c r="E2666" s="12"/>
      <c r="F2666" s="12"/>
      <c r="G2666" s="12"/>
      <c r="H2666" s="12"/>
      <c r="I2666" s="12"/>
      <c r="J2666" s="12"/>
      <c r="K2666" s="12"/>
      <c r="L2666" s="12"/>
      <c r="M2666" s="49"/>
      <c r="N2666" s="49"/>
      <c r="O2666" s="12"/>
      <c r="P2666" s="12"/>
      <c r="Q2666" s="12"/>
      <c r="R2666" s="12"/>
      <c r="S2666" s="12"/>
    </row>
    <row r="2667" spans="1:19" s="1" customFormat="1" x14ac:dyDescent="0.4">
      <c r="A2667" s="12"/>
      <c r="B2667" s="12"/>
      <c r="C2667" s="42"/>
      <c r="D2667" s="12"/>
      <c r="E2667" s="12"/>
      <c r="F2667" s="12"/>
      <c r="G2667" s="12"/>
      <c r="H2667" s="12"/>
      <c r="I2667" s="12"/>
      <c r="J2667" s="12"/>
      <c r="K2667" s="12"/>
      <c r="L2667" s="12"/>
      <c r="M2667" s="49"/>
      <c r="N2667" s="49"/>
      <c r="O2667" s="12"/>
      <c r="P2667" s="12"/>
      <c r="Q2667" s="12"/>
      <c r="R2667" s="12"/>
      <c r="S2667" s="12"/>
    </row>
    <row r="2668" spans="1:19" s="1" customFormat="1" x14ac:dyDescent="0.4">
      <c r="A2668" s="12"/>
      <c r="B2668" s="12"/>
      <c r="C2668" s="42"/>
      <c r="D2668" s="12"/>
      <c r="E2668" s="12"/>
      <c r="F2668" s="12"/>
      <c r="G2668" s="12"/>
      <c r="H2668" s="12"/>
      <c r="I2668" s="12"/>
      <c r="J2668" s="12"/>
      <c r="K2668" s="12"/>
      <c r="L2668" s="12"/>
      <c r="M2668" s="49"/>
      <c r="N2668" s="49"/>
      <c r="O2668" s="12"/>
      <c r="P2668" s="12"/>
      <c r="Q2668" s="12"/>
      <c r="R2668" s="12"/>
      <c r="S2668" s="12"/>
    </row>
    <row r="2669" spans="1:19" s="1" customFormat="1" x14ac:dyDescent="0.4">
      <c r="A2669" s="12"/>
      <c r="B2669" s="12"/>
      <c r="C2669" s="42"/>
      <c r="D2669" s="12"/>
      <c r="E2669" s="12"/>
      <c r="F2669" s="12"/>
      <c r="G2669" s="12"/>
      <c r="H2669" s="12"/>
      <c r="I2669" s="12"/>
      <c r="J2669" s="12"/>
      <c r="K2669" s="12"/>
      <c r="L2669" s="12"/>
      <c r="M2669" s="49"/>
      <c r="N2669" s="49"/>
      <c r="O2669" s="12"/>
      <c r="P2669" s="12"/>
      <c r="Q2669" s="12"/>
      <c r="R2669" s="12"/>
      <c r="S2669" s="12"/>
    </row>
    <row r="2670" spans="1:19" s="1" customFormat="1" x14ac:dyDescent="0.4">
      <c r="A2670" s="12"/>
      <c r="B2670" s="12"/>
      <c r="C2670" s="42"/>
      <c r="D2670" s="12"/>
      <c r="E2670" s="12"/>
      <c r="F2670" s="12"/>
      <c r="G2670" s="12"/>
      <c r="H2670" s="12"/>
      <c r="I2670" s="12"/>
      <c r="J2670" s="12"/>
      <c r="K2670" s="12"/>
      <c r="L2670" s="12"/>
      <c r="M2670" s="49"/>
      <c r="N2670" s="49"/>
      <c r="O2670" s="12"/>
      <c r="P2670" s="12"/>
      <c r="Q2670" s="12"/>
      <c r="R2670" s="12"/>
      <c r="S2670" s="12"/>
    </row>
    <row r="2671" spans="1:19" s="1" customFormat="1" x14ac:dyDescent="0.4">
      <c r="A2671" s="12"/>
      <c r="B2671" s="12"/>
      <c r="C2671" s="42"/>
      <c r="D2671" s="12"/>
      <c r="E2671" s="12"/>
      <c r="F2671" s="12"/>
      <c r="G2671" s="12"/>
      <c r="H2671" s="12"/>
      <c r="I2671" s="12"/>
      <c r="J2671" s="12"/>
      <c r="K2671" s="12"/>
      <c r="L2671" s="12"/>
      <c r="M2671" s="49"/>
      <c r="N2671" s="49"/>
      <c r="O2671" s="12"/>
      <c r="P2671" s="12"/>
      <c r="Q2671" s="12"/>
      <c r="R2671" s="12"/>
      <c r="S2671" s="12"/>
    </row>
    <row r="2672" spans="1:19" s="1" customFormat="1" x14ac:dyDescent="0.4">
      <c r="A2672" s="12"/>
      <c r="B2672" s="12"/>
      <c r="C2672" s="42"/>
      <c r="D2672" s="12"/>
      <c r="E2672" s="12"/>
      <c r="F2672" s="12"/>
      <c r="G2672" s="12"/>
      <c r="H2672" s="12"/>
      <c r="I2672" s="12"/>
      <c r="J2672" s="12"/>
      <c r="K2672" s="12"/>
      <c r="L2672" s="12"/>
      <c r="M2672" s="49"/>
      <c r="N2672" s="49"/>
      <c r="O2672" s="12"/>
      <c r="P2672" s="12"/>
      <c r="Q2672" s="12"/>
      <c r="R2672" s="12"/>
      <c r="S2672" s="12"/>
    </row>
    <row r="2673" spans="1:19" s="1" customFormat="1" x14ac:dyDescent="0.4">
      <c r="A2673" s="12"/>
      <c r="B2673" s="12"/>
      <c r="C2673" s="42"/>
      <c r="D2673" s="12"/>
      <c r="E2673" s="12"/>
      <c r="F2673" s="12"/>
      <c r="G2673" s="12"/>
      <c r="H2673" s="12"/>
      <c r="I2673" s="12"/>
      <c r="J2673" s="12"/>
      <c r="K2673" s="12"/>
      <c r="L2673" s="12"/>
      <c r="M2673" s="49"/>
      <c r="N2673" s="49"/>
      <c r="O2673" s="12"/>
      <c r="P2673" s="12"/>
      <c r="Q2673" s="12"/>
      <c r="R2673" s="12"/>
      <c r="S2673" s="12"/>
    </row>
    <row r="2674" spans="1:19" s="1" customFormat="1" x14ac:dyDescent="0.4">
      <c r="A2674" s="12"/>
      <c r="B2674" s="12"/>
      <c r="C2674" s="42"/>
      <c r="D2674" s="12"/>
      <c r="E2674" s="12"/>
      <c r="F2674" s="12"/>
      <c r="G2674" s="12"/>
      <c r="H2674" s="12"/>
      <c r="I2674" s="12"/>
      <c r="J2674" s="12"/>
      <c r="K2674" s="12"/>
      <c r="L2674" s="12"/>
      <c r="M2674" s="49"/>
      <c r="N2674" s="49"/>
      <c r="O2674" s="12"/>
      <c r="P2674" s="12"/>
      <c r="Q2674" s="12"/>
      <c r="R2674" s="12"/>
      <c r="S2674" s="12"/>
    </row>
    <row r="2675" spans="1:19" s="1" customFormat="1" x14ac:dyDescent="0.4">
      <c r="A2675" s="12"/>
      <c r="B2675" s="12"/>
      <c r="C2675" s="42"/>
      <c r="D2675" s="12"/>
      <c r="E2675" s="12"/>
      <c r="F2675" s="12"/>
      <c r="G2675" s="12"/>
      <c r="H2675" s="12"/>
      <c r="I2675" s="12"/>
      <c r="J2675" s="12"/>
      <c r="K2675" s="12"/>
      <c r="L2675" s="12"/>
      <c r="M2675" s="49"/>
      <c r="N2675" s="49"/>
      <c r="O2675" s="12"/>
      <c r="P2675" s="12"/>
      <c r="Q2675" s="12"/>
      <c r="R2675" s="12"/>
      <c r="S2675" s="12"/>
    </row>
    <row r="2676" spans="1:19" s="1" customFormat="1" x14ac:dyDescent="0.4">
      <c r="A2676" s="12"/>
      <c r="B2676" s="12"/>
      <c r="C2676" s="42"/>
      <c r="D2676" s="12"/>
      <c r="E2676" s="12"/>
      <c r="F2676" s="12"/>
      <c r="G2676" s="12"/>
      <c r="H2676" s="12"/>
      <c r="I2676" s="12"/>
      <c r="J2676" s="12"/>
      <c r="K2676" s="12"/>
      <c r="L2676" s="12"/>
      <c r="M2676" s="49"/>
      <c r="N2676" s="49"/>
      <c r="O2676" s="12"/>
      <c r="P2676" s="12"/>
      <c r="Q2676" s="12"/>
      <c r="R2676" s="12"/>
      <c r="S2676" s="12"/>
    </row>
    <row r="2677" spans="1:19" s="1" customFormat="1" x14ac:dyDescent="0.4">
      <c r="A2677" s="12"/>
      <c r="B2677" s="12"/>
      <c r="C2677" s="42"/>
      <c r="D2677" s="12"/>
      <c r="E2677" s="12"/>
      <c r="F2677" s="12"/>
      <c r="G2677" s="12"/>
      <c r="H2677" s="12"/>
      <c r="I2677" s="12"/>
      <c r="J2677" s="12"/>
      <c r="K2677" s="12"/>
      <c r="L2677" s="12"/>
      <c r="M2677" s="49"/>
      <c r="N2677" s="49"/>
      <c r="O2677" s="12"/>
      <c r="P2677" s="12"/>
      <c r="Q2677" s="12"/>
      <c r="R2677" s="12"/>
      <c r="S2677" s="12"/>
    </row>
    <row r="2678" spans="1:19" s="1" customFormat="1" x14ac:dyDescent="0.4">
      <c r="A2678" s="12"/>
      <c r="B2678" s="12"/>
      <c r="C2678" s="42"/>
      <c r="D2678" s="12"/>
      <c r="E2678" s="12"/>
      <c r="F2678" s="12"/>
      <c r="G2678" s="12"/>
      <c r="H2678" s="12"/>
      <c r="I2678" s="12"/>
      <c r="J2678" s="12"/>
      <c r="K2678" s="12"/>
      <c r="L2678" s="12"/>
      <c r="M2678" s="49"/>
      <c r="N2678" s="49"/>
      <c r="O2678" s="12"/>
      <c r="P2678" s="12"/>
      <c r="Q2678" s="12"/>
      <c r="R2678" s="12"/>
      <c r="S2678" s="12"/>
    </row>
    <row r="2679" spans="1:19" s="1" customFormat="1" x14ac:dyDescent="0.4">
      <c r="A2679" s="12"/>
      <c r="B2679" s="12"/>
      <c r="C2679" s="42"/>
      <c r="D2679" s="12"/>
      <c r="E2679" s="12"/>
      <c r="F2679" s="12"/>
      <c r="G2679" s="12"/>
      <c r="H2679" s="12"/>
      <c r="I2679" s="12"/>
      <c r="J2679" s="12"/>
      <c r="K2679" s="12"/>
      <c r="L2679" s="12"/>
      <c r="M2679" s="49"/>
      <c r="N2679" s="49"/>
      <c r="O2679" s="12"/>
      <c r="P2679" s="12"/>
      <c r="Q2679" s="12"/>
      <c r="R2679" s="12"/>
      <c r="S2679" s="12"/>
    </row>
    <row r="2680" spans="1:19" s="1" customFormat="1" x14ac:dyDescent="0.4">
      <c r="A2680" s="12"/>
      <c r="B2680" s="12"/>
      <c r="C2680" s="42"/>
      <c r="D2680" s="12"/>
      <c r="E2680" s="12"/>
      <c r="F2680" s="12"/>
      <c r="G2680" s="12"/>
      <c r="H2680" s="12"/>
      <c r="I2680" s="12"/>
      <c r="J2680" s="12"/>
      <c r="K2680" s="12"/>
      <c r="L2680" s="12"/>
      <c r="M2680" s="49"/>
      <c r="N2680" s="49"/>
      <c r="O2680" s="12"/>
      <c r="P2680" s="12"/>
      <c r="Q2680" s="12"/>
      <c r="R2680" s="12"/>
      <c r="S2680" s="12"/>
    </row>
    <row r="2681" spans="1:19" s="1" customFormat="1" x14ac:dyDescent="0.4">
      <c r="A2681" s="12"/>
      <c r="B2681" s="12"/>
      <c r="C2681" s="42"/>
      <c r="D2681" s="12"/>
      <c r="E2681" s="12"/>
      <c r="F2681" s="12"/>
      <c r="G2681" s="12"/>
      <c r="H2681" s="12"/>
      <c r="I2681" s="12"/>
      <c r="J2681" s="12"/>
      <c r="K2681" s="12"/>
      <c r="L2681" s="12"/>
      <c r="M2681" s="49"/>
      <c r="N2681" s="49"/>
      <c r="O2681" s="12"/>
      <c r="P2681" s="12"/>
      <c r="Q2681" s="12"/>
      <c r="R2681" s="12"/>
      <c r="S2681" s="12"/>
    </row>
    <row r="2682" spans="1:19" s="1" customFormat="1" x14ac:dyDescent="0.4">
      <c r="A2682" s="12"/>
      <c r="B2682" s="12"/>
      <c r="C2682" s="42"/>
      <c r="D2682" s="12"/>
      <c r="E2682" s="12"/>
      <c r="F2682" s="12"/>
      <c r="G2682" s="12"/>
      <c r="H2682" s="12"/>
      <c r="I2682" s="12"/>
      <c r="J2682" s="12"/>
      <c r="K2682" s="12"/>
      <c r="L2682" s="12"/>
      <c r="M2682" s="49"/>
      <c r="N2682" s="49"/>
      <c r="O2682" s="12"/>
      <c r="P2682" s="12"/>
      <c r="Q2682" s="12"/>
      <c r="R2682" s="12"/>
      <c r="S2682" s="12"/>
    </row>
    <row r="2683" spans="1:19" s="1" customFormat="1" x14ac:dyDescent="0.4">
      <c r="A2683" s="12"/>
      <c r="B2683" s="12"/>
      <c r="C2683" s="42"/>
      <c r="D2683" s="12"/>
      <c r="E2683" s="12"/>
      <c r="F2683" s="12"/>
      <c r="G2683" s="12"/>
      <c r="H2683" s="12"/>
      <c r="I2683" s="12"/>
      <c r="J2683" s="12"/>
      <c r="K2683" s="12"/>
      <c r="L2683" s="12"/>
      <c r="M2683" s="49"/>
      <c r="N2683" s="49"/>
      <c r="O2683" s="12"/>
      <c r="P2683" s="12"/>
      <c r="Q2683" s="12"/>
      <c r="R2683" s="12"/>
      <c r="S2683" s="12"/>
    </row>
    <row r="2684" spans="1:19" s="1" customFormat="1" x14ac:dyDescent="0.4">
      <c r="A2684" s="12"/>
      <c r="B2684" s="12"/>
      <c r="C2684" s="42"/>
      <c r="D2684" s="12"/>
      <c r="E2684" s="12"/>
      <c r="F2684" s="12"/>
      <c r="G2684" s="12"/>
      <c r="H2684" s="12"/>
      <c r="I2684" s="12"/>
      <c r="J2684" s="12"/>
      <c r="K2684" s="12"/>
      <c r="L2684" s="12"/>
      <c r="M2684" s="49"/>
      <c r="N2684" s="49"/>
      <c r="O2684" s="12"/>
      <c r="P2684" s="12"/>
      <c r="Q2684" s="12"/>
      <c r="R2684" s="12"/>
      <c r="S2684" s="12"/>
    </row>
    <row r="2685" spans="1:19" s="1" customFormat="1" x14ac:dyDescent="0.4">
      <c r="A2685" s="12"/>
      <c r="B2685" s="12"/>
      <c r="C2685" s="42"/>
      <c r="D2685" s="12"/>
      <c r="E2685" s="12"/>
      <c r="F2685" s="12"/>
      <c r="G2685" s="12"/>
      <c r="H2685" s="12"/>
      <c r="I2685" s="12"/>
      <c r="J2685" s="12"/>
      <c r="K2685" s="12"/>
      <c r="L2685" s="12"/>
      <c r="M2685" s="49"/>
      <c r="N2685" s="49"/>
      <c r="O2685" s="12"/>
      <c r="P2685" s="12"/>
      <c r="Q2685" s="12"/>
      <c r="R2685" s="12"/>
      <c r="S2685" s="12"/>
    </row>
    <row r="2686" spans="1:19" s="1" customFormat="1" x14ac:dyDescent="0.4">
      <c r="A2686" s="12"/>
      <c r="B2686" s="12"/>
      <c r="C2686" s="42"/>
      <c r="D2686" s="12"/>
      <c r="E2686" s="12"/>
      <c r="F2686" s="12"/>
      <c r="G2686" s="12"/>
      <c r="H2686" s="12"/>
      <c r="I2686" s="12"/>
      <c r="J2686" s="12"/>
      <c r="K2686" s="12"/>
      <c r="L2686" s="12"/>
      <c r="M2686" s="49"/>
      <c r="N2686" s="49"/>
      <c r="O2686" s="12"/>
      <c r="P2686" s="12"/>
      <c r="Q2686" s="12"/>
      <c r="R2686" s="12"/>
      <c r="S2686" s="12"/>
    </row>
    <row r="2687" spans="1:19" s="1" customFormat="1" x14ac:dyDescent="0.4">
      <c r="A2687" s="12"/>
      <c r="B2687" s="12"/>
      <c r="C2687" s="42"/>
      <c r="D2687" s="12"/>
      <c r="E2687" s="12"/>
      <c r="F2687" s="12"/>
      <c r="G2687" s="12"/>
      <c r="H2687" s="12"/>
      <c r="I2687" s="12"/>
      <c r="J2687" s="12"/>
      <c r="K2687" s="12"/>
      <c r="L2687" s="12"/>
      <c r="M2687" s="49"/>
      <c r="N2687" s="49"/>
      <c r="O2687" s="12"/>
      <c r="P2687" s="12"/>
      <c r="Q2687" s="12"/>
      <c r="R2687" s="12"/>
      <c r="S2687" s="12"/>
    </row>
    <row r="2688" spans="1:19" s="1" customFormat="1" x14ac:dyDescent="0.4">
      <c r="A2688" s="12"/>
      <c r="B2688" s="12"/>
      <c r="C2688" s="42"/>
      <c r="D2688" s="12"/>
      <c r="E2688" s="12"/>
      <c r="F2688" s="12"/>
      <c r="G2688" s="12"/>
      <c r="H2688" s="12"/>
      <c r="I2688" s="12"/>
      <c r="J2688" s="12"/>
      <c r="K2688" s="12"/>
      <c r="L2688" s="12"/>
      <c r="M2688" s="49"/>
      <c r="N2688" s="49"/>
      <c r="O2688" s="12"/>
      <c r="P2688" s="12"/>
      <c r="Q2688" s="12"/>
      <c r="R2688" s="12"/>
      <c r="S2688" s="12"/>
    </row>
    <row r="2689" spans="1:19" s="1" customFormat="1" x14ac:dyDescent="0.4">
      <c r="A2689" s="12"/>
      <c r="B2689" s="12"/>
      <c r="C2689" s="42"/>
      <c r="D2689" s="12"/>
      <c r="E2689" s="12"/>
      <c r="F2689" s="12"/>
      <c r="G2689" s="12"/>
      <c r="H2689" s="12"/>
      <c r="I2689" s="12"/>
      <c r="J2689" s="12"/>
      <c r="K2689" s="12"/>
      <c r="L2689" s="12"/>
      <c r="M2689" s="49"/>
      <c r="N2689" s="49"/>
      <c r="O2689" s="12"/>
      <c r="P2689" s="12"/>
      <c r="Q2689" s="12"/>
      <c r="R2689" s="12"/>
      <c r="S2689" s="12"/>
    </row>
    <row r="2690" spans="1:19" s="1" customFormat="1" x14ac:dyDescent="0.4">
      <c r="A2690" s="12"/>
      <c r="B2690" s="12"/>
      <c r="C2690" s="42"/>
      <c r="D2690" s="12"/>
      <c r="E2690" s="12"/>
      <c r="F2690" s="12"/>
      <c r="G2690" s="12"/>
      <c r="H2690" s="12"/>
      <c r="I2690" s="12"/>
      <c r="J2690" s="12"/>
      <c r="K2690" s="12"/>
      <c r="L2690" s="12"/>
      <c r="M2690" s="49"/>
      <c r="N2690" s="49"/>
      <c r="O2690" s="12"/>
      <c r="P2690" s="12"/>
      <c r="Q2690" s="12"/>
      <c r="R2690" s="12"/>
      <c r="S2690" s="12"/>
    </row>
    <row r="2691" spans="1:19" s="1" customFormat="1" x14ac:dyDescent="0.4">
      <c r="A2691" s="12"/>
      <c r="B2691" s="12"/>
      <c r="C2691" s="42"/>
      <c r="D2691" s="12"/>
      <c r="E2691" s="12"/>
      <c r="F2691" s="12"/>
      <c r="G2691" s="12"/>
      <c r="H2691" s="12"/>
      <c r="I2691" s="12"/>
      <c r="J2691" s="12"/>
      <c r="K2691" s="12"/>
      <c r="L2691" s="12"/>
      <c r="M2691" s="49"/>
      <c r="N2691" s="49"/>
      <c r="O2691" s="12"/>
      <c r="P2691" s="12"/>
      <c r="Q2691" s="12"/>
      <c r="R2691" s="12"/>
      <c r="S2691" s="12"/>
    </row>
    <row r="2692" spans="1:19" s="1" customFormat="1" x14ac:dyDescent="0.4">
      <c r="A2692" s="12"/>
      <c r="B2692" s="12"/>
      <c r="C2692" s="42"/>
      <c r="D2692" s="12"/>
      <c r="E2692" s="12"/>
      <c r="F2692" s="12"/>
      <c r="G2692" s="12"/>
      <c r="H2692" s="12"/>
      <c r="I2692" s="12"/>
      <c r="J2692" s="12"/>
      <c r="K2692" s="12"/>
      <c r="L2692" s="12"/>
      <c r="M2692" s="49"/>
      <c r="N2692" s="49"/>
      <c r="O2692" s="12"/>
      <c r="P2692" s="12"/>
      <c r="Q2692" s="12"/>
      <c r="R2692" s="12"/>
      <c r="S2692" s="12"/>
    </row>
    <row r="2693" spans="1:19" s="1" customFormat="1" x14ac:dyDescent="0.4">
      <c r="A2693" s="12"/>
      <c r="B2693" s="12"/>
      <c r="C2693" s="42"/>
      <c r="D2693" s="12"/>
      <c r="E2693" s="12"/>
      <c r="F2693" s="12"/>
      <c r="G2693" s="12"/>
      <c r="H2693" s="12"/>
      <c r="I2693" s="12"/>
      <c r="J2693" s="12"/>
      <c r="K2693" s="12"/>
      <c r="L2693" s="12"/>
      <c r="M2693" s="49"/>
      <c r="N2693" s="49"/>
      <c r="O2693" s="12"/>
      <c r="P2693" s="12"/>
      <c r="Q2693" s="12"/>
      <c r="R2693" s="12"/>
      <c r="S2693" s="12"/>
    </row>
    <row r="2694" spans="1:19" s="1" customFormat="1" x14ac:dyDescent="0.4">
      <c r="A2694" s="12"/>
      <c r="B2694" s="12"/>
      <c r="C2694" s="42"/>
      <c r="D2694" s="12"/>
      <c r="E2694" s="12"/>
      <c r="F2694" s="12"/>
      <c r="G2694" s="12"/>
      <c r="H2694" s="12"/>
      <c r="I2694" s="12"/>
      <c r="J2694" s="12"/>
      <c r="K2694" s="12"/>
      <c r="L2694" s="12"/>
      <c r="M2694" s="49"/>
      <c r="N2694" s="49"/>
      <c r="O2694" s="12"/>
      <c r="P2694" s="12"/>
      <c r="Q2694" s="12"/>
      <c r="R2694" s="12"/>
      <c r="S2694" s="12"/>
    </row>
    <row r="2695" spans="1:19" s="1" customFormat="1" x14ac:dyDescent="0.4">
      <c r="A2695" s="12"/>
      <c r="B2695" s="12"/>
      <c r="C2695" s="42"/>
      <c r="D2695" s="12"/>
      <c r="E2695" s="12"/>
      <c r="F2695" s="12"/>
      <c r="G2695" s="12"/>
      <c r="H2695" s="12"/>
      <c r="I2695" s="12"/>
      <c r="J2695" s="12"/>
      <c r="K2695" s="12"/>
      <c r="L2695" s="12"/>
      <c r="M2695" s="49"/>
      <c r="N2695" s="49"/>
      <c r="O2695" s="12"/>
      <c r="P2695" s="12"/>
      <c r="Q2695" s="12"/>
      <c r="R2695" s="12"/>
      <c r="S2695" s="12"/>
    </row>
    <row r="2696" spans="1:19" s="1" customFormat="1" x14ac:dyDescent="0.4">
      <c r="A2696" s="12"/>
      <c r="B2696" s="12"/>
      <c r="C2696" s="42"/>
      <c r="D2696" s="12"/>
      <c r="E2696" s="12"/>
      <c r="F2696" s="12"/>
      <c r="G2696" s="12"/>
      <c r="H2696" s="12"/>
      <c r="I2696" s="12"/>
      <c r="J2696" s="12"/>
      <c r="K2696" s="12"/>
      <c r="L2696" s="12"/>
      <c r="M2696" s="49"/>
      <c r="N2696" s="49"/>
      <c r="O2696" s="12"/>
      <c r="P2696" s="12"/>
      <c r="Q2696" s="12"/>
      <c r="R2696" s="12"/>
      <c r="S2696" s="12"/>
    </row>
    <row r="2697" spans="1:19" s="1" customFormat="1" x14ac:dyDescent="0.4">
      <c r="A2697" s="12"/>
      <c r="B2697" s="12"/>
      <c r="C2697" s="42"/>
      <c r="D2697" s="12"/>
      <c r="E2697" s="12"/>
      <c r="F2697" s="12"/>
      <c r="G2697" s="12"/>
      <c r="H2697" s="12"/>
      <c r="I2697" s="12"/>
      <c r="J2697" s="12"/>
      <c r="K2697" s="12"/>
      <c r="L2697" s="12"/>
      <c r="M2697" s="49"/>
      <c r="N2697" s="49"/>
      <c r="O2697" s="12"/>
      <c r="P2697" s="12"/>
      <c r="Q2697" s="12"/>
      <c r="R2697" s="12"/>
      <c r="S2697" s="12"/>
    </row>
    <row r="2698" spans="1:19" s="1" customFormat="1" x14ac:dyDescent="0.4">
      <c r="A2698" s="12"/>
      <c r="B2698" s="12"/>
      <c r="C2698" s="42"/>
      <c r="D2698" s="12"/>
      <c r="E2698" s="12"/>
      <c r="F2698" s="12"/>
      <c r="G2698" s="12"/>
      <c r="H2698" s="12"/>
      <c r="I2698" s="12"/>
      <c r="J2698" s="12"/>
      <c r="K2698" s="12"/>
      <c r="L2698" s="12"/>
      <c r="M2698" s="49"/>
      <c r="N2698" s="49"/>
      <c r="O2698" s="12"/>
      <c r="P2698" s="12"/>
      <c r="Q2698" s="12"/>
      <c r="R2698" s="12"/>
      <c r="S2698" s="12"/>
    </row>
    <row r="2699" spans="1:19" s="1" customFormat="1" x14ac:dyDescent="0.4">
      <c r="A2699" s="12"/>
      <c r="B2699" s="12"/>
      <c r="C2699" s="42"/>
      <c r="D2699" s="12"/>
      <c r="E2699" s="12"/>
      <c r="F2699" s="12"/>
      <c r="G2699" s="12"/>
      <c r="H2699" s="12"/>
      <c r="I2699" s="12"/>
      <c r="J2699" s="12"/>
      <c r="K2699" s="12"/>
      <c r="L2699" s="12"/>
      <c r="M2699" s="49"/>
      <c r="N2699" s="49"/>
      <c r="O2699" s="12"/>
      <c r="P2699" s="12"/>
      <c r="Q2699" s="12"/>
      <c r="R2699" s="12"/>
      <c r="S2699" s="12"/>
    </row>
    <row r="2700" spans="1:19" s="1" customFormat="1" x14ac:dyDescent="0.4">
      <c r="A2700" s="12"/>
      <c r="B2700" s="12"/>
      <c r="C2700" s="42"/>
      <c r="D2700" s="12"/>
      <c r="E2700" s="12"/>
      <c r="F2700" s="12"/>
      <c r="G2700" s="12"/>
      <c r="H2700" s="12"/>
      <c r="I2700" s="12"/>
      <c r="J2700" s="12"/>
      <c r="K2700" s="12"/>
      <c r="L2700" s="12"/>
      <c r="M2700" s="49"/>
      <c r="N2700" s="49"/>
      <c r="O2700" s="12"/>
      <c r="P2700" s="12"/>
      <c r="Q2700" s="12"/>
      <c r="R2700" s="12"/>
      <c r="S2700" s="12"/>
    </row>
    <row r="2701" spans="1:19" s="1" customFormat="1" x14ac:dyDescent="0.4">
      <c r="A2701" s="12"/>
      <c r="B2701" s="12"/>
      <c r="C2701" s="42"/>
      <c r="D2701" s="12"/>
      <c r="E2701" s="12"/>
      <c r="F2701" s="12"/>
      <c r="G2701" s="12"/>
      <c r="H2701" s="12"/>
      <c r="I2701" s="12"/>
      <c r="J2701" s="12"/>
      <c r="K2701" s="12"/>
      <c r="L2701" s="12"/>
      <c r="M2701" s="49"/>
      <c r="N2701" s="49"/>
      <c r="O2701" s="12"/>
      <c r="P2701" s="12"/>
      <c r="Q2701" s="12"/>
      <c r="R2701" s="12"/>
      <c r="S2701" s="12"/>
    </row>
    <row r="2702" spans="1:19" s="1" customFormat="1" x14ac:dyDescent="0.4">
      <c r="A2702" s="12"/>
      <c r="B2702" s="12"/>
      <c r="C2702" s="42"/>
      <c r="D2702" s="12"/>
      <c r="E2702" s="12"/>
      <c r="F2702" s="12"/>
      <c r="G2702" s="12"/>
      <c r="H2702" s="12"/>
      <c r="I2702" s="12"/>
      <c r="J2702" s="12"/>
      <c r="K2702" s="12"/>
      <c r="L2702" s="12"/>
      <c r="M2702" s="49"/>
      <c r="N2702" s="49"/>
      <c r="O2702" s="12"/>
      <c r="P2702" s="12"/>
      <c r="Q2702" s="12"/>
      <c r="R2702" s="12"/>
      <c r="S2702" s="12"/>
    </row>
    <row r="2703" spans="1:19" s="1" customFormat="1" x14ac:dyDescent="0.4">
      <c r="A2703" s="12"/>
      <c r="B2703" s="12"/>
      <c r="C2703" s="42"/>
      <c r="D2703" s="12"/>
      <c r="E2703" s="12"/>
      <c r="F2703" s="12"/>
      <c r="G2703" s="12"/>
      <c r="H2703" s="12"/>
      <c r="I2703" s="12"/>
      <c r="J2703" s="12"/>
      <c r="K2703" s="12"/>
      <c r="L2703" s="12"/>
      <c r="M2703" s="49"/>
      <c r="N2703" s="49"/>
      <c r="O2703" s="12"/>
      <c r="P2703" s="12"/>
      <c r="Q2703" s="12"/>
      <c r="R2703" s="12"/>
      <c r="S2703" s="12"/>
    </row>
    <row r="2704" spans="1:19" s="1" customFormat="1" x14ac:dyDescent="0.4">
      <c r="A2704" s="12"/>
      <c r="B2704" s="12"/>
      <c r="C2704" s="42"/>
      <c r="D2704" s="12"/>
      <c r="E2704" s="12"/>
      <c r="F2704" s="12"/>
      <c r="G2704" s="12"/>
      <c r="H2704" s="12"/>
      <c r="I2704" s="12"/>
      <c r="J2704" s="12"/>
      <c r="K2704" s="12"/>
      <c r="L2704" s="12"/>
      <c r="M2704" s="49"/>
      <c r="N2704" s="49"/>
      <c r="O2704" s="12"/>
      <c r="P2704" s="12"/>
      <c r="Q2704" s="12"/>
      <c r="R2704" s="12"/>
      <c r="S2704" s="12"/>
    </row>
    <row r="2705" spans="1:19" s="1" customFormat="1" x14ac:dyDescent="0.4">
      <c r="A2705" s="12"/>
      <c r="B2705" s="12"/>
      <c r="C2705" s="42"/>
      <c r="D2705" s="12"/>
      <c r="E2705" s="12"/>
      <c r="F2705" s="12"/>
      <c r="G2705" s="12"/>
      <c r="H2705" s="12"/>
      <c r="I2705" s="12"/>
      <c r="J2705" s="12"/>
      <c r="K2705" s="12"/>
      <c r="L2705" s="12"/>
      <c r="M2705" s="49"/>
      <c r="N2705" s="49"/>
      <c r="O2705" s="12"/>
      <c r="P2705" s="12"/>
      <c r="Q2705" s="12"/>
      <c r="R2705" s="12"/>
      <c r="S2705" s="12"/>
    </row>
    <row r="2706" spans="1:19" s="1" customFormat="1" x14ac:dyDescent="0.4">
      <c r="A2706" s="12"/>
      <c r="B2706" s="12"/>
      <c r="C2706" s="42"/>
      <c r="D2706" s="12"/>
      <c r="E2706" s="12"/>
      <c r="F2706" s="12"/>
      <c r="G2706" s="12"/>
      <c r="H2706" s="12"/>
      <c r="I2706" s="12"/>
      <c r="J2706" s="12"/>
      <c r="K2706" s="12"/>
      <c r="L2706" s="12"/>
      <c r="M2706" s="49"/>
      <c r="N2706" s="49"/>
      <c r="O2706" s="12"/>
      <c r="P2706" s="12"/>
      <c r="Q2706" s="12"/>
      <c r="R2706" s="12"/>
      <c r="S2706" s="12"/>
    </row>
    <row r="2707" spans="1:19" s="1" customFormat="1" x14ac:dyDescent="0.4">
      <c r="A2707" s="12"/>
      <c r="B2707" s="12"/>
      <c r="C2707" s="42"/>
      <c r="D2707" s="12"/>
      <c r="E2707" s="12"/>
      <c r="F2707" s="12"/>
      <c r="G2707" s="12"/>
      <c r="H2707" s="12"/>
      <c r="I2707" s="12"/>
      <c r="J2707" s="12"/>
      <c r="K2707" s="12"/>
      <c r="L2707" s="12"/>
      <c r="M2707" s="49"/>
      <c r="N2707" s="49"/>
      <c r="O2707" s="12"/>
      <c r="P2707" s="12"/>
      <c r="Q2707" s="12"/>
      <c r="R2707" s="12"/>
      <c r="S2707" s="12"/>
    </row>
    <row r="2708" spans="1:19" s="1" customFormat="1" x14ac:dyDescent="0.4">
      <c r="A2708" s="12"/>
      <c r="B2708" s="12"/>
      <c r="C2708" s="42"/>
      <c r="D2708" s="12"/>
      <c r="E2708" s="12"/>
      <c r="F2708" s="12"/>
      <c r="G2708" s="12"/>
      <c r="H2708" s="12"/>
      <c r="I2708" s="12"/>
      <c r="J2708" s="12"/>
      <c r="K2708" s="12"/>
      <c r="L2708" s="12"/>
      <c r="M2708" s="49"/>
      <c r="N2708" s="49"/>
      <c r="O2708" s="12"/>
      <c r="P2708" s="12"/>
      <c r="Q2708" s="12"/>
      <c r="R2708" s="12"/>
      <c r="S2708" s="12"/>
    </row>
    <row r="2709" spans="1:19" s="1" customFormat="1" x14ac:dyDescent="0.4">
      <c r="A2709" s="12"/>
      <c r="B2709" s="12"/>
      <c r="C2709" s="42"/>
      <c r="D2709" s="12"/>
      <c r="E2709" s="12"/>
      <c r="F2709" s="12"/>
      <c r="G2709" s="12"/>
      <c r="H2709" s="12"/>
      <c r="I2709" s="12"/>
      <c r="J2709" s="12"/>
      <c r="K2709" s="12"/>
      <c r="L2709" s="12"/>
      <c r="M2709" s="49"/>
      <c r="N2709" s="49"/>
      <c r="O2709" s="12"/>
      <c r="P2709" s="12"/>
      <c r="Q2709" s="12"/>
      <c r="R2709" s="12"/>
      <c r="S2709" s="12"/>
    </row>
    <row r="2710" spans="1:19" s="1" customFormat="1" x14ac:dyDescent="0.4">
      <c r="A2710" s="12"/>
      <c r="B2710" s="12"/>
      <c r="C2710" s="42"/>
      <c r="D2710" s="12"/>
      <c r="E2710" s="12"/>
      <c r="F2710" s="12"/>
      <c r="G2710" s="12"/>
      <c r="H2710" s="12"/>
      <c r="I2710" s="12"/>
      <c r="J2710" s="12"/>
      <c r="K2710" s="12"/>
      <c r="L2710" s="12"/>
      <c r="M2710" s="49"/>
      <c r="N2710" s="49"/>
      <c r="O2710" s="12"/>
      <c r="P2710" s="12"/>
      <c r="Q2710" s="12"/>
      <c r="R2710" s="12"/>
      <c r="S2710" s="12"/>
    </row>
    <row r="2711" spans="1:19" s="1" customFormat="1" x14ac:dyDescent="0.4">
      <c r="A2711" s="12"/>
      <c r="B2711" s="12"/>
      <c r="C2711" s="42"/>
      <c r="D2711" s="12"/>
      <c r="E2711" s="12"/>
      <c r="F2711" s="12"/>
      <c r="G2711" s="12"/>
      <c r="H2711" s="12"/>
      <c r="I2711" s="12"/>
      <c r="J2711" s="12"/>
      <c r="K2711" s="12"/>
      <c r="L2711" s="12"/>
      <c r="M2711" s="49"/>
      <c r="N2711" s="49"/>
      <c r="O2711" s="12"/>
      <c r="P2711" s="12"/>
      <c r="Q2711" s="12"/>
      <c r="R2711" s="12"/>
      <c r="S2711" s="12"/>
    </row>
    <row r="2712" spans="1:19" s="1" customFormat="1" x14ac:dyDescent="0.4">
      <c r="A2712" s="12"/>
      <c r="B2712" s="12"/>
      <c r="C2712" s="42"/>
      <c r="D2712" s="12"/>
      <c r="E2712" s="12"/>
      <c r="F2712" s="12"/>
      <c r="G2712" s="12"/>
      <c r="H2712" s="12"/>
      <c r="I2712" s="12"/>
      <c r="J2712" s="12"/>
      <c r="K2712" s="12"/>
      <c r="L2712" s="12"/>
      <c r="M2712" s="49"/>
      <c r="N2712" s="49"/>
      <c r="O2712" s="12"/>
      <c r="P2712" s="12"/>
      <c r="Q2712" s="12"/>
      <c r="R2712" s="12"/>
      <c r="S2712" s="12"/>
    </row>
    <row r="2713" spans="1:19" s="1" customFormat="1" x14ac:dyDescent="0.4">
      <c r="A2713" s="12"/>
      <c r="B2713" s="12"/>
      <c r="C2713" s="42"/>
      <c r="D2713" s="12"/>
      <c r="E2713" s="12"/>
      <c r="F2713" s="12"/>
      <c r="G2713" s="12"/>
      <c r="H2713" s="12"/>
      <c r="I2713" s="12"/>
      <c r="J2713" s="12"/>
      <c r="K2713" s="12"/>
      <c r="L2713" s="12"/>
      <c r="M2713" s="49"/>
      <c r="N2713" s="49"/>
      <c r="O2713" s="12"/>
      <c r="P2713" s="12"/>
      <c r="Q2713" s="12"/>
      <c r="R2713" s="12"/>
      <c r="S2713" s="12"/>
    </row>
    <row r="2714" spans="1:19" s="1" customFormat="1" x14ac:dyDescent="0.4">
      <c r="A2714" s="12"/>
      <c r="B2714" s="12"/>
      <c r="C2714" s="42"/>
      <c r="D2714" s="12"/>
      <c r="E2714" s="12"/>
      <c r="F2714" s="12"/>
      <c r="G2714" s="12"/>
      <c r="H2714" s="12"/>
      <c r="I2714" s="12"/>
      <c r="J2714" s="12"/>
      <c r="K2714" s="12"/>
      <c r="L2714" s="12"/>
      <c r="M2714" s="49"/>
      <c r="N2714" s="49"/>
      <c r="O2714" s="12"/>
      <c r="P2714" s="12"/>
      <c r="Q2714" s="12"/>
      <c r="R2714" s="12"/>
      <c r="S2714" s="12"/>
    </row>
    <row r="2715" spans="1:19" s="1" customFormat="1" x14ac:dyDescent="0.4">
      <c r="A2715" s="12"/>
      <c r="B2715" s="12"/>
      <c r="C2715" s="42"/>
      <c r="D2715" s="12"/>
      <c r="E2715" s="12"/>
      <c r="F2715" s="12"/>
      <c r="G2715" s="12"/>
      <c r="H2715" s="12"/>
      <c r="I2715" s="12"/>
      <c r="J2715" s="12"/>
      <c r="K2715" s="12"/>
      <c r="L2715" s="12"/>
      <c r="M2715" s="49"/>
      <c r="N2715" s="49"/>
      <c r="O2715" s="12"/>
      <c r="P2715" s="12"/>
      <c r="Q2715" s="12"/>
      <c r="R2715" s="12"/>
      <c r="S2715" s="12"/>
    </row>
    <row r="2716" spans="1:19" s="1" customFormat="1" x14ac:dyDescent="0.4">
      <c r="A2716" s="12"/>
      <c r="B2716" s="12"/>
      <c r="C2716" s="42"/>
      <c r="D2716" s="12"/>
      <c r="E2716" s="12"/>
      <c r="F2716" s="12"/>
      <c r="G2716" s="12"/>
      <c r="H2716" s="12"/>
      <c r="I2716" s="12"/>
      <c r="J2716" s="12"/>
      <c r="K2716" s="12"/>
      <c r="L2716" s="12"/>
      <c r="M2716" s="49"/>
      <c r="N2716" s="49"/>
      <c r="O2716" s="12"/>
      <c r="P2716" s="12"/>
      <c r="Q2716" s="12"/>
      <c r="R2716" s="12"/>
      <c r="S2716" s="12"/>
    </row>
    <row r="2717" spans="1:19" s="1" customFormat="1" x14ac:dyDescent="0.4">
      <c r="A2717" s="12"/>
      <c r="B2717" s="12"/>
      <c r="C2717" s="42"/>
      <c r="D2717" s="12"/>
      <c r="E2717" s="12"/>
      <c r="F2717" s="12"/>
      <c r="G2717" s="12"/>
      <c r="H2717" s="12"/>
      <c r="I2717" s="12"/>
      <c r="J2717" s="12"/>
      <c r="K2717" s="12"/>
      <c r="L2717" s="12"/>
      <c r="M2717" s="49"/>
      <c r="N2717" s="49"/>
      <c r="O2717" s="12"/>
      <c r="P2717" s="12"/>
      <c r="Q2717" s="12"/>
      <c r="R2717" s="12"/>
      <c r="S2717" s="12"/>
    </row>
    <row r="2718" spans="1:19" s="1" customFormat="1" x14ac:dyDescent="0.4">
      <c r="A2718" s="12"/>
      <c r="B2718" s="12"/>
      <c r="C2718" s="42"/>
      <c r="D2718" s="12"/>
      <c r="E2718" s="12"/>
      <c r="F2718" s="12"/>
      <c r="G2718" s="12"/>
      <c r="H2718" s="12"/>
      <c r="I2718" s="12"/>
      <c r="J2718" s="12"/>
      <c r="K2718" s="12"/>
      <c r="L2718" s="12"/>
      <c r="M2718" s="49"/>
      <c r="N2718" s="49"/>
      <c r="O2718" s="12"/>
      <c r="P2718" s="12"/>
      <c r="Q2718" s="12"/>
      <c r="R2718" s="12"/>
      <c r="S2718" s="12"/>
    </row>
    <row r="2719" spans="1:19" s="1" customFormat="1" x14ac:dyDescent="0.4">
      <c r="A2719" s="12"/>
      <c r="B2719" s="12"/>
      <c r="C2719" s="42"/>
      <c r="D2719" s="12"/>
      <c r="E2719" s="12"/>
      <c r="F2719" s="12"/>
      <c r="G2719" s="12"/>
      <c r="H2719" s="12"/>
      <c r="I2719" s="12"/>
      <c r="J2719" s="12"/>
      <c r="K2719" s="12"/>
      <c r="L2719" s="12"/>
      <c r="M2719" s="49"/>
      <c r="N2719" s="49"/>
      <c r="O2719" s="12"/>
      <c r="P2719" s="12"/>
      <c r="Q2719" s="12"/>
      <c r="R2719" s="12"/>
      <c r="S2719" s="12"/>
    </row>
    <row r="2720" spans="1:19" s="1" customFormat="1" x14ac:dyDescent="0.4">
      <c r="A2720" s="12"/>
      <c r="B2720" s="12"/>
      <c r="C2720" s="42"/>
      <c r="D2720" s="12"/>
      <c r="E2720" s="12"/>
      <c r="F2720" s="12"/>
      <c r="G2720" s="12"/>
      <c r="H2720" s="12"/>
      <c r="I2720" s="12"/>
      <c r="J2720" s="12"/>
      <c r="K2720" s="12"/>
      <c r="L2720" s="12"/>
      <c r="M2720" s="49"/>
      <c r="N2720" s="49"/>
      <c r="O2720" s="12"/>
      <c r="P2720" s="12"/>
      <c r="Q2720" s="12"/>
      <c r="R2720" s="12"/>
      <c r="S2720" s="12"/>
    </row>
    <row r="2721" spans="1:19" s="1" customFormat="1" x14ac:dyDescent="0.4">
      <c r="A2721" s="12"/>
      <c r="B2721" s="12"/>
      <c r="C2721" s="42"/>
      <c r="D2721" s="12"/>
      <c r="E2721" s="12"/>
      <c r="F2721" s="12"/>
      <c r="G2721" s="12"/>
      <c r="H2721" s="12"/>
      <c r="I2721" s="12"/>
      <c r="J2721" s="12"/>
      <c r="K2721" s="12"/>
      <c r="L2721" s="12"/>
      <c r="M2721" s="49"/>
      <c r="N2721" s="49"/>
      <c r="O2721" s="12"/>
      <c r="P2721" s="12"/>
      <c r="Q2721" s="12"/>
      <c r="R2721" s="12"/>
      <c r="S2721" s="12"/>
    </row>
    <row r="2722" spans="1:19" s="1" customFormat="1" x14ac:dyDescent="0.4">
      <c r="A2722" s="12"/>
      <c r="B2722" s="12"/>
      <c r="C2722" s="42"/>
      <c r="D2722" s="12"/>
      <c r="E2722" s="12"/>
      <c r="F2722" s="12"/>
      <c r="G2722" s="12"/>
      <c r="H2722" s="12"/>
      <c r="I2722" s="12"/>
      <c r="J2722" s="12"/>
      <c r="K2722" s="12"/>
      <c r="L2722" s="12"/>
      <c r="M2722" s="49"/>
      <c r="N2722" s="49"/>
      <c r="O2722" s="12"/>
      <c r="P2722" s="12"/>
      <c r="Q2722" s="12"/>
      <c r="R2722" s="12"/>
      <c r="S2722" s="12"/>
    </row>
    <row r="2723" spans="1:19" s="1" customFormat="1" x14ac:dyDescent="0.4">
      <c r="A2723" s="12"/>
      <c r="B2723" s="12"/>
      <c r="C2723" s="42"/>
      <c r="D2723" s="12"/>
      <c r="E2723" s="12"/>
      <c r="F2723" s="12"/>
      <c r="G2723" s="12"/>
      <c r="H2723" s="12"/>
      <c r="I2723" s="12"/>
      <c r="J2723" s="12"/>
      <c r="K2723" s="12"/>
      <c r="L2723" s="12"/>
      <c r="M2723" s="49"/>
      <c r="N2723" s="49"/>
      <c r="O2723" s="12"/>
      <c r="P2723" s="12"/>
      <c r="Q2723" s="12"/>
      <c r="R2723" s="12"/>
      <c r="S2723" s="12"/>
    </row>
    <row r="2724" spans="1:19" s="1" customFormat="1" x14ac:dyDescent="0.4">
      <c r="A2724" s="12"/>
      <c r="B2724" s="12"/>
      <c r="C2724" s="42"/>
      <c r="D2724" s="12"/>
      <c r="E2724" s="12"/>
      <c r="F2724" s="12"/>
      <c r="G2724" s="12"/>
      <c r="H2724" s="12"/>
      <c r="I2724" s="12"/>
      <c r="J2724" s="12"/>
      <c r="K2724" s="12"/>
      <c r="L2724" s="12"/>
      <c r="M2724" s="49"/>
      <c r="N2724" s="49"/>
      <c r="O2724" s="12"/>
      <c r="P2724" s="12"/>
      <c r="Q2724" s="12"/>
      <c r="R2724" s="12"/>
      <c r="S2724" s="12"/>
    </row>
    <row r="2725" spans="1:19" s="1" customFormat="1" x14ac:dyDescent="0.4">
      <c r="A2725" s="12"/>
      <c r="B2725" s="12"/>
      <c r="C2725" s="42"/>
      <c r="D2725" s="12"/>
      <c r="E2725" s="12"/>
      <c r="F2725" s="12"/>
      <c r="G2725" s="12"/>
      <c r="H2725" s="12"/>
      <c r="I2725" s="12"/>
      <c r="J2725" s="12"/>
      <c r="K2725" s="12"/>
      <c r="L2725" s="12"/>
      <c r="M2725" s="49"/>
      <c r="N2725" s="49"/>
      <c r="O2725" s="12"/>
      <c r="P2725" s="12"/>
      <c r="Q2725" s="12"/>
      <c r="R2725" s="12"/>
      <c r="S2725" s="12"/>
    </row>
    <row r="2726" spans="1:19" s="1" customFormat="1" x14ac:dyDescent="0.4">
      <c r="A2726" s="12"/>
      <c r="B2726" s="12"/>
      <c r="C2726" s="42"/>
      <c r="D2726" s="12"/>
      <c r="E2726" s="12"/>
      <c r="F2726" s="12"/>
      <c r="G2726" s="12"/>
      <c r="H2726" s="12"/>
      <c r="I2726" s="12"/>
      <c r="J2726" s="12"/>
      <c r="K2726" s="12"/>
      <c r="L2726" s="12"/>
      <c r="M2726" s="49"/>
      <c r="N2726" s="49"/>
      <c r="O2726" s="12"/>
      <c r="P2726" s="12"/>
      <c r="Q2726" s="12"/>
      <c r="R2726" s="12"/>
      <c r="S2726" s="12"/>
    </row>
    <row r="2727" spans="1:19" s="1" customFormat="1" x14ac:dyDescent="0.4">
      <c r="A2727" s="12"/>
      <c r="B2727" s="12"/>
      <c r="C2727" s="42"/>
      <c r="D2727" s="12"/>
      <c r="E2727" s="12"/>
      <c r="F2727" s="12"/>
      <c r="G2727" s="12"/>
      <c r="H2727" s="12"/>
      <c r="I2727" s="12"/>
      <c r="J2727" s="12"/>
      <c r="K2727" s="12"/>
      <c r="L2727" s="12"/>
      <c r="M2727" s="49"/>
      <c r="N2727" s="49"/>
      <c r="O2727" s="12"/>
      <c r="P2727" s="12"/>
      <c r="Q2727" s="12"/>
      <c r="R2727" s="12"/>
      <c r="S2727" s="12"/>
    </row>
    <row r="2728" spans="1:19" s="1" customFormat="1" x14ac:dyDescent="0.4">
      <c r="A2728" s="12"/>
      <c r="B2728" s="12"/>
      <c r="C2728" s="42"/>
      <c r="D2728" s="12"/>
      <c r="E2728" s="12"/>
      <c r="F2728" s="12"/>
      <c r="G2728" s="12"/>
      <c r="H2728" s="12"/>
      <c r="I2728" s="12"/>
      <c r="J2728" s="12"/>
      <c r="K2728" s="12"/>
      <c r="L2728" s="12"/>
      <c r="M2728" s="49"/>
      <c r="N2728" s="49"/>
      <c r="O2728" s="12"/>
      <c r="P2728" s="12"/>
      <c r="Q2728" s="12"/>
      <c r="R2728" s="12"/>
      <c r="S2728" s="12"/>
    </row>
    <row r="2729" spans="1:19" s="1" customFormat="1" x14ac:dyDescent="0.4">
      <c r="A2729" s="12"/>
      <c r="B2729" s="12"/>
      <c r="C2729" s="42"/>
      <c r="D2729" s="12"/>
      <c r="E2729" s="12"/>
      <c r="F2729" s="12"/>
      <c r="G2729" s="12"/>
      <c r="H2729" s="12"/>
      <c r="I2729" s="12"/>
      <c r="J2729" s="12"/>
      <c r="K2729" s="12"/>
      <c r="L2729" s="12"/>
      <c r="M2729" s="49"/>
      <c r="N2729" s="49"/>
      <c r="O2729" s="12"/>
      <c r="P2729" s="12"/>
      <c r="Q2729" s="12"/>
      <c r="R2729" s="12"/>
      <c r="S2729" s="12"/>
    </row>
    <row r="2730" spans="1:19" s="1" customFormat="1" x14ac:dyDescent="0.4">
      <c r="A2730" s="12"/>
      <c r="B2730" s="12"/>
      <c r="C2730" s="42"/>
      <c r="D2730" s="12"/>
      <c r="E2730" s="12"/>
      <c r="F2730" s="12"/>
      <c r="G2730" s="12"/>
      <c r="H2730" s="12"/>
      <c r="I2730" s="12"/>
      <c r="J2730" s="12"/>
      <c r="K2730" s="12"/>
      <c r="L2730" s="12"/>
      <c r="M2730" s="49"/>
      <c r="N2730" s="49"/>
      <c r="O2730" s="12"/>
      <c r="P2730" s="12"/>
      <c r="Q2730" s="12"/>
      <c r="R2730" s="12"/>
      <c r="S2730" s="12"/>
    </row>
    <row r="2731" spans="1:19" s="1" customFormat="1" x14ac:dyDescent="0.4">
      <c r="A2731" s="12"/>
      <c r="B2731" s="12"/>
      <c r="C2731" s="42"/>
      <c r="D2731" s="12"/>
      <c r="E2731" s="12"/>
      <c r="F2731" s="12"/>
      <c r="G2731" s="12"/>
      <c r="H2731" s="12"/>
      <c r="I2731" s="12"/>
      <c r="J2731" s="12"/>
      <c r="K2731" s="12"/>
      <c r="L2731" s="12"/>
      <c r="M2731" s="49"/>
      <c r="N2731" s="49"/>
      <c r="O2731" s="12"/>
      <c r="P2731" s="12"/>
      <c r="Q2731" s="12"/>
      <c r="R2731" s="12"/>
      <c r="S2731" s="12"/>
    </row>
    <row r="2732" spans="1:19" s="1" customFormat="1" x14ac:dyDescent="0.4">
      <c r="A2732" s="12"/>
      <c r="B2732" s="12"/>
      <c r="C2732" s="42"/>
      <c r="D2732" s="12"/>
      <c r="E2732" s="12"/>
      <c r="F2732" s="12"/>
      <c r="G2732" s="12"/>
      <c r="H2732" s="12"/>
      <c r="I2732" s="12"/>
      <c r="J2732" s="12"/>
      <c r="K2732" s="12"/>
      <c r="L2732" s="12"/>
      <c r="M2732" s="49"/>
      <c r="N2732" s="49"/>
      <c r="O2732" s="12"/>
      <c r="P2732" s="12"/>
      <c r="Q2732" s="12"/>
      <c r="R2732" s="12"/>
      <c r="S2732" s="12"/>
    </row>
    <row r="2733" spans="1:19" s="1" customFormat="1" x14ac:dyDescent="0.4">
      <c r="A2733" s="12"/>
      <c r="B2733" s="12"/>
      <c r="C2733" s="42"/>
      <c r="D2733" s="12"/>
      <c r="E2733" s="12"/>
      <c r="F2733" s="12"/>
      <c r="G2733" s="12"/>
      <c r="H2733" s="12"/>
      <c r="I2733" s="12"/>
      <c r="J2733" s="12"/>
      <c r="K2733" s="12"/>
      <c r="L2733" s="12"/>
      <c r="M2733" s="49"/>
      <c r="N2733" s="49"/>
      <c r="O2733" s="12"/>
      <c r="P2733" s="12"/>
      <c r="Q2733" s="12"/>
      <c r="R2733" s="12"/>
      <c r="S2733" s="12"/>
    </row>
    <row r="2734" spans="1:19" s="1" customFormat="1" x14ac:dyDescent="0.4">
      <c r="A2734" s="12"/>
      <c r="B2734" s="12"/>
      <c r="C2734" s="42"/>
      <c r="D2734" s="12"/>
      <c r="E2734" s="12"/>
      <c r="F2734" s="12"/>
      <c r="G2734" s="12"/>
      <c r="H2734" s="12"/>
      <c r="I2734" s="12"/>
      <c r="J2734" s="12"/>
      <c r="K2734" s="12"/>
      <c r="L2734" s="12"/>
      <c r="M2734" s="49"/>
      <c r="N2734" s="49"/>
      <c r="O2734" s="12"/>
      <c r="P2734" s="12"/>
      <c r="Q2734" s="12"/>
      <c r="R2734" s="12"/>
      <c r="S2734" s="12"/>
    </row>
    <row r="2735" spans="1:19" s="1" customFormat="1" x14ac:dyDescent="0.4">
      <c r="A2735" s="12"/>
      <c r="B2735" s="12"/>
      <c r="C2735" s="42"/>
      <c r="D2735" s="12"/>
      <c r="E2735" s="12"/>
      <c r="F2735" s="12"/>
      <c r="G2735" s="12"/>
      <c r="H2735" s="12"/>
      <c r="I2735" s="12"/>
      <c r="J2735" s="12"/>
      <c r="K2735" s="12"/>
      <c r="L2735" s="12"/>
      <c r="M2735" s="49"/>
      <c r="N2735" s="49"/>
      <c r="O2735" s="12"/>
      <c r="P2735" s="12"/>
      <c r="Q2735" s="12"/>
      <c r="R2735" s="12"/>
      <c r="S2735" s="12"/>
    </row>
    <row r="2736" spans="1:19" s="1" customFormat="1" x14ac:dyDescent="0.4">
      <c r="A2736" s="12"/>
      <c r="B2736" s="12"/>
      <c r="C2736" s="42"/>
      <c r="D2736" s="12"/>
      <c r="E2736" s="12"/>
      <c r="F2736" s="12"/>
      <c r="G2736" s="12"/>
      <c r="H2736" s="12"/>
      <c r="I2736" s="12"/>
      <c r="J2736" s="12"/>
      <c r="K2736" s="12"/>
      <c r="L2736" s="12"/>
      <c r="M2736" s="49"/>
      <c r="N2736" s="49"/>
      <c r="O2736" s="12"/>
      <c r="P2736" s="12"/>
      <c r="Q2736" s="12"/>
      <c r="R2736" s="12"/>
      <c r="S2736" s="12"/>
    </row>
    <row r="2737" spans="1:19" s="1" customFormat="1" x14ac:dyDescent="0.4">
      <c r="A2737" s="12"/>
      <c r="B2737" s="12"/>
      <c r="C2737" s="42"/>
      <c r="D2737" s="12"/>
      <c r="E2737" s="12"/>
      <c r="F2737" s="12"/>
      <c r="G2737" s="12"/>
      <c r="H2737" s="12"/>
      <c r="I2737" s="12"/>
      <c r="J2737" s="12"/>
      <c r="K2737" s="12"/>
      <c r="L2737" s="12"/>
      <c r="M2737" s="49"/>
      <c r="N2737" s="49"/>
      <c r="O2737" s="12"/>
      <c r="P2737" s="12"/>
      <c r="Q2737" s="12"/>
      <c r="R2737" s="12"/>
      <c r="S2737" s="12"/>
    </row>
    <row r="2738" spans="1:19" s="1" customFormat="1" x14ac:dyDescent="0.4">
      <c r="A2738" s="12"/>
      <c r="B2738" s="12"/>
      <c r="C2738" s="42"/>
      <c r="D2738" s="12"/>
      <c r="E2738" s="12"/>
      <c r="F2738" s="12"/>
      <c r="G2738" s="12"/>
      <c r="H2738" s="12"/>
      <c r="I2738" s="12"/>
      <c r="J2738" s="12"/>
      <c r="K2738" s="12"/>
      <c r="L2738" s="12"/>
      <c r="M2738" s="49"/>
      <c r="N2738" s="49"/>
      <c r="O2738" s="12"/>
      <c r="P2738" s="12"/>
      <c r="Q2738" s="12"/>
      <c r="R2738" s="12"/>
      <c r="S2738" s="12"/>
    </row>
    <row r="2739" spans="1:19" s="1" customFormat="1" x14ac:dyDescent="0.4">
      <c r="A2739" s="12"/>
      <c r="B2739" s="12"/>
      <c r="C2739" s="42"/>
      <c r="D2739" s="12"/>
      <c r="E2739" s="12"/>
      <c r="F2739" s="12"/>
      <c r="G2739" s="12"/>
      <c r="H2739" s="12"/>
      <c r="I2739" s="12"/>
      <c r="J2739" s="12"/>
      <c r="K2739" s="12"/>
      <c r="L2739" s="12"/>
      <c r="M2739" s="49"/>
      <c r="N2739" s="49"/>
      <c r="O2739" s="12"/>
      <c r="P2739" s="12"/>
      <c r="Q2739" s="12"/>
      <c r="R2739" s="12"/>
      <c r="S2739" s="12"/>
    </row>
    <row r="2740" spans="1:19" s="1" customFormat="1" x14ac:dyDescent="0.4">
      <c r="A2740" s="12"/>
      <c r="B2740" s="12"/>
      <c r="C2740" s="42"/>
      <c r="D2740" s="12"/>
      <c r="E2740" s="12"/>
      <c r="F2740" s="12"/>
      <c r="G2740" s="12"/>
      <c r="H2740" s="12"/>
      <c r="I2740" s="12"/>
      <c r="J2740" s="12"/>
      <c r="K2740" s="12"/>
      <c r="L2740" s="12"/>
      <c r="M2740" s="49"/>
      <c r="N2740" s="49"/>
      <c r="O2740" s="12"/>
      <c r="P2740" s="12"/>
      <c r="Q2740" s="12"/>
      <c r="R2740" s="12"/>
      <c r="S2740" s="12"/>
    </row>
    <row r="2741" spans="1:19" s="1" customFormat="1" x14ac:dyDescent="0.4">
      <c r="A2741" s="12"/>
      <c r="B2741" s="12"/>
      <c r="C2741" s="42"/>
      <c r="D2741" s="12"/>
      <c r="E2741" s="12"/>
      <c r="F2741" s="12"/>
      <c r="G2741" s="12"/>
      <c r="H2741" s="12"/>
      <c r="I2741" s="12"/>
      <c r="J2741" s="12"/>
      <c r="K2741" s="12"/>
      <c r="L2741" s="12"/>
      <c r="M2741" s="49"/>
      <c r="N2741" s="49"/>
      <c r="O2741" s="12"/>
      <c r="P2741" s="12"/>
      <c r="Q2741" s="12"/>
      <c r="R2741" s="12"/>
      <c r="S2741" s="12"/>
    </row>
    <row r="2742" spans="1:19" s="1" customFormat="1" x14ac:dyDescent="0.4">
      <c r="A2742" s="12"/>
      <c r="B2742" s="12"/>
      <c r="C2742" s="42"/>
      <c r="D2742" s="12"/>
      <c r="E2742" s="12"/>
      <c r="F2742" s="12"/>
      <c r="G2742" s="12"/>
      <c r="H2742" s="12"/>
      <c r="I2742" s="12"/>
      <c r="J2742" s="12"/>
      <c r="K2742" s="12"/>
      <c r="L2742" s="12"/>
      <c r="M2742" s="49"/>
      <c r="N2742" s="49"/>
      <c r="O2742" s="12"/>
      <c r="P2742" s="12"/>
      <c r="Q2742" s="12"/>
      <c r="R2742" s="12"/>
      <c r="S2742" s="12"/>
    </row>
    <row r="2743" spans="1:19" s="1" customFormat="1" x14ac:dyDescent="0.4">
      <c r="A2743" s="12"/>
      <c r="B2743" s="12"/>
      <c r="C2743" s="42"/>
      <c r="D2743" s="12"/>
      <c r="E2743" s="12"/>
      <c r="F2743" s="12"/>
      <c r="G2743" s="12"/>
      <c r="H2743" s="12"/>
      <c r="I2743" s="12"/>
      <c r="J2743" s="12"/>
      <c r="K2743" s="12"/>
      <c r="L2743" s="12"/>
      <c r="M2743" s="49"/>
      <c r="N2743" s="49"/>
      <c r="O2743" s="12"/>
      <c r="P2743" s="12"/>
      <c r="Q2743" s="12"/>
      <c r="R2743" s="12"/>
      <c r="S2743" s="12"/>
    </row>
    <row r="2744" spans="1:19" s="1" customFormat="1" x14ac:dyDescent="0.4">
      <c r="A2744" s="12"/>
      <c r="B2744" s="12"/>
      <c r="C2744" s="42"/>
      <c r="D2744" s="12"/>
      <c r="E2744" s="12"/>
      <c r="F2744" s="12"/>
      <c r="G2744" s="12"/>
      <c r="H2744" s="12"/>
      <c r="I2744" s="12"/>
      <c r="J2744" s="12"/>
      <c r="K2744" s="12"/>
      <c r="L2744" s="12"/>
      <c r="M2744" s="49"/>
      <c r="N2744" s="49"/>
      <c r="O2744" s="12"/>
      <c r="P2744" s="12"/>
      <c r="Q2744" s="12"/>
      <c r="R2744" s="12"/>
      <c r="S2744" s="12"/>
    </row>
    <row r="2745" spans="1:19" s="1" customFormat="1" x14ac:dyDescent="0.4">
      <c r="A2745" s="12"/>
      <c r="B2745" s="12"/>
      <c r="C2745" s="42"/>
      <c r="D2745" s="12"/>
      <c r="E2745" s="12"/>
      <c r="F2745" s="12"/>
      <c r="G2745" s="12"/>
      <c r="H2745" s="12"/>
      <c r="I2745" s="12"/>
      <c r="J2745" s="12"/>
      <c r="K2745" s="12"/>
      <c r="L2745" s="12"/>
      <c r="M2745" s="49"/>
      <c r="N2745" s="49"/>
      <c r="O2745" s="12"/>
      <c r="P2745" s="12"/>
      <c r="Q2745" s="12"/>
      <c r="R2745" s="12"/>
      <c r="S2745" s="12"/>
    </row>
    <row r="2746" spans="1:19" s="1" customFormat="1" x14ac:dyDescent="0.4">
      <c r="A2746" s="12"/>
      <c r="B2746" s="12"/>
      <c r="C2746" s="42"/>
      <c r="D2746" s="12"/>
      <c r="E2746" s="12"/>
      <c r="F2746" s="12"/>
      <c r="G2746" s="12"/>
      <c r="H2746" s="12"/>
      <c r="I2746" s="12"/>
      <c r="J2746" s="12"/>
      <c r="K2746" s="12"/>
      <c r="L2746" s="12"/>
      <c r="M2746" s="49"/>
      <c r="N2746" s="49"/>
      <c r="O2746" s="12"/>
      <c r="P2746" s="12"/>
      <c r="Q2746" s="12"/>
      <c r="R2746" s="12"/>
      <c r="S2746" s="12"/>
    </row>
    <row r="2747" spans="1:19" s="1" customFormat="1" x14ac:dyDescent="0.4">
      <c r="A2747" s="12"/>
      <c r="B2747" s="12"/>
      <c r="C2747" s="42"/>
      <c r="D2747" s="12"/>
      <c r="E2747" s="12"/>
      <c r="F2747" s="12"/>
      <c r="G2747" s="12"/>
      <c r="H2747" s="12"/>
      <c r="I2747" s="12"/>
      <c r="J2747" s="12"/>
      <c r="K2747" s="12"/>
      <c r="L2747" s="12"/>
      <c r="M2747" s="49"/>
      <c r="N2747" s="49"/>
      <c r="O2747" s="12"/>
      <c r="P2747" s="12"/>
      <c r="Q2747" s="12"/>
      <c r="R2747" s="12"/>
      <c r="S2747" s="12"/>
    </row>
    <row r="2748" spans="1:19" s="1" customFormat="1" x14ac:dyDescent="0.4">
      <c r="A2748" s="12"/>
      <c r="B2748" s="12"/>
      <c r="C2748" s="42"/>
      <c r="D2748" s="12"/>
      <c r="E2748" s="12"/>
      <c r="F2748" s="12"/>
      <c r="G2748" s="12"/>
      <c r="H2748" s="12"/>
      <c r="I2748" s="12"/>
      <c r="J2748" s="12"/>
      <c r="K2748" s="12"/>
      <c r="L2748" s="12"/>
      <c r="M2748" s="49"/>
      <c r="N2748" s="49"/>
      <c r="O2748" s="12"/>
      <c r="P2748" s="12"/>
      <c r="Q2748" s="12"/>
      <c r="R2748" s="12"/>
      <c r="S2748" s="12"/>
    </row>
    <row r="2749" spans="1:19" s="1" customFormat="1" x14ac:dyDescent="0.4">
      <c r="A2749" s="12"/>
      <c r="B2749" s="12"/>
      <c r="C2749" s="42"/>
      <c r="D2749" s="12"/>
      <c r="E2749" s="12"/>
      <c r="F2749" s="12"/>
      <c r="G2749" s="12"/>
      <c r="H2749" s="12"/>
      <c r="I2749" s="12"/>
      <c r="J2749" s="12"/>
      <c r="K2749" s="12"/>
      <c r="L2749" s="12"/>
      <c r="M2749" s="49"/>
      <c r="N2749" s="49"/>
      <c r="O2749" s="12"/>
      <c r="P2749" s="12"/>
      <c r="Q2749" s="12"/>
      <c r="R2749" s="12"/>
      <c r="S2749" s="12"/>
    </row>
    <row r="2750" spans="1:19" s="1" customFormat="1" x14ac:dyDescent="0.4">
      <c r="A2750" s="12"/>
      <c r="B2750" s="12"/>
      <c r="C2750" s="42"/>
      <c r="D2750" s="12"/>
      <c r="E2750" s="12"/>
      <c r="F2750" s="12"/>
      <c r="G2750" s="12"/>
      <c r="H2750" s="12"/>
      <c r="I2750" s="12"/>
      <c r="J2750" s="12"/>
      <c r="K2750" s="12"/>
      <c r="L2750" s="12"/>
      <c r="M2750" s="49"/>
      <c r="N2750" s="49"/>
      <c r="O2750" s="12"/>
      <c r="P2750" s="12"/>
      <c r="Q2750" s="12"/>
      <c r="R2750" s="12"/>
      <c r="S2750" s="12"/>
    </row>
    <row r="2751" spans="1:19" s="1" customFormat="1" x14ac:dyDescent="0.4">
      <c r="A2751" s="12"/>
      <c r="B2751" s="12"/>
      <c r="C2751" s="42"/>
      <c r="D2751" s="12"/>
      <c r="E2751" s="12"/>
      <c r="F2751" s="12"/>
      <c r="G2751" s="12"/>
      <c r="H2751" s="12"/>
      <c r="I2751" s="12"/>
      <c r="J2751" s="12"/>
      <c r="K2751" s="12"/>
      <c r="L2751" s="12"/>
      <c r="M2751" s="49"/>
      <c r="N2751" s="49"/>
      <c r="O2751" s="12"/>
      <c r="P2751" s="12"/>
      <c r="Q2751" s="12"/>
      <c r="R2751" s="12"/>
      <c r="S2751" s="12"/>
    </row>
    <row r="2752" spans="1:19" s="1" customFormat="1" x14ac:dyDescent="0.4">
      <c r="A2752" s="12"/>
      <c r="B2752" s="12"/>
      <c r="C2752" s="42"/>
      <c r="D2752" s="12"/>
      <c r="E2752" s="12"/>
      <c r="F2752" s="12"/>
      <c r="G2752" s="12"/>
      <c r="H2752" s="12"/>
      <c r="I2752" s="12"/>
      <c r="J2752" s="12"/>
      <c r="K2752" s="12"/>
      <c r="L2752" s="12"/>
      <c r="M2752" s="49"/>
      <c r="N2752" s="49"/>
      <c r="O2752" s="12"/>
      <c r="P2752" s="12"/>
      <c r="Q2752" s="12"/>
      <c r="R2752" s="12"/>
      <c r="S2752" s="12"/>
    </row>
    <row r="2753" spans="1:19" s="1" customFormat="1" x14ac:dyDescent="0.4">
      <c r="A2753" s="12"/>
      <c r="B2753" s="12"/>
      <c r="C2753" s="42"/>
      <c r="D2753" s="12"/>
      <c r="E2753" s="12"/>
      <c r="F2753" s="12"/>
      <c r="G2753" s="12"/>
      <c r="H2753" s="12"/>
      <c r="I2753" s="12"/>
      <c r="J2753" s="12"/>
      <c r="K2753" s="12"/>
      <c r="L2753" s="12"/>
      <c r="M2753" s="49"/>
      <c r="N2753" s="49"/>
      <c r="O2753" s="12"/>
      <c r="P2753" s="12"/>
      <c r="Q2753" s="12"/>
      <c r="R2753" s="12"/>
      <c r="S2753" s="12"/>
    </row>
    <row r="2754" spans="1:19" s="1" customFormat="1" x14ac:dyDescent="0.4">
      <c r="A2754" s="12"/>
      <c r="B2754" s="12"/>
      <c r="C2754" s="42"/>
      <c r="D2754" s="12"/>
      <c r="E2754" s="12"/>
      <c r="F2754" s="12"/>
      <c r="G2754" s="12"/>
      <c r="H2754" s="12"/>
      <c r="I2754" s="12"/>
      <c r="J2754" s="12"/>
      <c r="K2754" s="12"/>
      <c r="L2754" s="12"/>
      <c r="M2754" s="49"/>
      <c r="N2754" s="49"/>
      <c r="O2754" s="12"/>
      <c r="P2754" s="12"/>
      <c r="Q2754" s="12"/>
      <c r="R2754" s="12"/>
      <c r="S2754" s="12"/>
    </row>
    <row r="2755" spans="1:19" s="1" customFormat="1" x14ac:dyDescent="0.4">
      <c r="A2755" s="12"/>
      <c r="B2755" s="12"/>
      <c r="C2755" s="42"/>
      <c r="D2755" s="12"/>
      <c r="E2755" s="12"/>
      <c r="F2755" s="12"/>
      <c r="G2755" s="12"/>
      <c r="H2755" s="12"/>
      <c r="I2755" s="12"/>
      <c r="J2755" s="12"/>
      <c r="K2755" s="12"/>
      <c r="L2755" s="12"/>
      <c r="M2755" s="49"/>
      <c r="N2755" s="49"/>
      <c r="O2755" s="12"/>
      <c r="P2755" s="12"/>
      <c r="Q2755" s="12"/>
      <c r="R2755" s="12"/>
      <c r="S2755" s="12"/>
    </row>
    <row r="2756" spans="1:19" s="1" customFormat="1" x14ac:dyDescent="0.4">
      <c r="A2756" s="12"/>
      <c r="B2756" s="12"/>
      <c r="C2756" s="42"/>
      <c r="D2756" s="12"/>
      <c r="E2756" s="12"/>
      <c r="F2756" s="12"/>
      <c r="G2756" s="12"/>
      <c r="H2756" s="12"/>
      <c r="I2756" s="12"/>
      <c r="J2756" s="12"/>
      <c r="K2756" s="12"/>
      <c r="L2756" s="12"/>
      <c r="M2756" s="49"/>
      <c r="N2756" s="49"/>
      <c r="O2756" s="12"/>
      <c r="P2756" s="12"/>
      <c r="Q2756" s="12"/>
      <c r="R2756" s="12"/>
      <c r="S2756" s="12"/>
    </row>
    <row r="2757" spans="1:19" s="1" customFormat="1" x14ac:dyDescent="0.4">
      <c r="A2757" s="12"/>
      <c r="B2757" s="12"/>
      <c r="C2757" s="42"/>
      <c r="D2757" s="12"/>
      <c r="E2757" s="12"/>
      <c r="F2757" s="12"/>
      <c r="G2757" s="12"/>
      <c r="H2757" s="12"/>
      <c r="I2757" s="12"/>
      <c r="J2757" s="12"/>
      <c r="K2757" s="12"/>
      <c r="L2757" s="12"/>
      <c r="M2757" s="49"/>
      <c r="N2757" s="49"/>
      <c r="O2757" s="12"/>
      <c r="P2757" s="12"/>
      <c r="Q2757" s="12"/>
      <c r="R2757" s="12"/>
      <c r="S2757" s="12"/>
    </row>
    <row r="2758" spans="1:19" s="1" customFormat="1" x14ac:dyDescent="0.4">
      <c r="A2758" s="12"/>
      <c r="B2758" s="12"/>
      <c r="C2758" s="42"/>
      <c r="D2758" s="12"/>
      <c r="E2758" s="12"/>
      <c r="F2758" s="12"/>
      <c r="G2758" s="12"/>
      <c r="H2758" s="12"/>
      <c r="I2758" s="12"/>
      <c r="J2758" s="12"/>
      <c r="K2758" s="12"/>
      <c r="L2758" s="12"/>
      <c r="M2758" s="49"/>
      <c r="N2758" s="49"/>
      <c r="O2758" s="12"/>
      <c r="P2758" s="12"/>
      <c r="Q2758" s="12"/>
      <c r="R2758" s="12"/>
      <c r="S2758" s="12"/>
    </row>
    <row r="2759" spans="1:19" s="1" customFormat="1" x14ac:dyDescent="0.4">
      <c r="A2759" s="12"/>
      <c r="B2759" s="12"/>
      <c r="C2759" s="42"/>
      <c r="D2759" s="12"/>
      <c r="E2759" s="12"/>
      <c r="F2759" s="12"/>
      <c r="G2759" s="12"/>
      <c r="H2759" s="12"/>
      <c r="I2759" s="12"/>
      <c r="J2759" s="12"/>
      <c r="K2759" s="12"/>
      <c r="L2759" s="12"/>
      <c r="M2759" s="49"/>
      <c r="N2759" s="49"/>
      <c r="O2759" s="12"/>
      <c r="P2759" s="12"/>
      <c r="Q2759" s="12"/>
      <c r="R2759" s="12"/>
      <c r="S2759" s="12"/>
    </row>
    <row r="2760" spans="1:19" s="1" customFormat="1" x14ac:dyDescent="0.4">
      <c r="A2760" s="12"/>
      <c r="B2760" s="12"/>
      <c r="C2760" s="42"/>
      <c r="D2760" s="12"/>
      <c r="E2760" s="12"/>
      <c r="F2760" s="12"/>
      <c r="G2760" s="12"/>
      <c r="H2760" s="12"/>
      <c r="I2760" s="12"/>
      <c r="J2760" s="12"/>
      <c r="K2760" s="12"/>
      <c r="L2760" s="12"/>
      <c r="M2760" s="49"/>
      <c r="N2760" s="49"/>
      <c r="O2760" s="12"/>
      <c r="P2760" s="12"/>
      <c r="Q2760" s="12"/>
      <c r="R2760" s="12"/>
      <c r="S2760" s="12"/>
    </row>
    <row r="2761" spans="1:19" s="1" customFormat="1" x14ac:dyDescent="0.4">
      <c r="A2761" s="12"/>
      <c r="B2761" s="12"/>
      <c r="C2761" s="42"/>
      <c r="D2761" s="12"/>
      <c r="E2761" s="12"/>
      <c r="F2761" s="12"/>
      <c r="G2761" s="12"/>
      <c r="H2761" s="12"/>
      <c r="I2761" s="12"/>
      <c r="J2761" s="12"/>
      <c r="K2761" s="12"/>
      <c r="L2761" s="12"/>
      <c r="M2761" s="49"/>
      <c r="N2761" s="49"/>
      <c r="O2761" s="12"/>
      <c r="P2761" s="12"/>
      <c r="Q2761" s="12"/>
      <c r="R2761" s="12"/>
      <c r="S2761" s="12"/>
    </row>
    <row r="2762" spans="1:19" s="1" customFormat="1" x14ac:dyDescent="0.4">
      <c r="A2762" s="12"/>
      <c r="B2762" s="12"/>
      <c r="C2762" s="42"/>
      <c r="D2762" s="12"/>
      <c r="E2762" s="12"/>
      <c r="F2762" s="12"/>
      <c r="G2762" s="12"/>
      <c r="H2762" s="12"/>
      <c r="I2762" s="12"/>
      <c r="J2762" s="12"/>
      <c r="K2762" s="12"/>
      <c r="L2762" s="12"/>
      <c r="M2762" s="49"/>
      <c r="N2762" s="49"/>
      <c r="O2762" s="12"/>
      <c r="P2762" s="12"/>
      <c r="Q2762" s="12"/>
      <c r="R2762" s="12"/>
      <c r="S2762" s="12"/>
    </row>
    <row r="2763" spans="1:19" s="1" customFormat="1" x14ac:dyDescent="0.4">
      <c r="A2763" s="12"/>
      <c r="B2763" s="12"/>
      <c r="C2763" s="42"/>
      <c r="D2763" s="12"/>
      <c r="E2763" s="12"/>
      <c r="F2763" s="12"/>
      <c r="G2763" s="12"/>
      <c r="H2763" s="12"/>
      <c r="I2763" s="12"/>
      <c r="J2763" s="12"/>
      <c r="K2763" s="12"/>
      <c r="L2763" s="12"/>
      <c r="M2763" s="49"/>
      <c r="N2763" s="49"/>
      <c r="O2763" s="12"/>
      <c r="P2763" s="12"/>
      <c r="Q2763" s="12"/>
      <c r="R2763" s="12"/>
      <c r="S2763" s="12"/>
    </row>
    <row r="2764" spans="1:19" s="1" customFormat="1" x14ac:dyDescent="0.4">
      <c r="A2764" s="12"/>
      <c r="B2764" s="12"/>
      <c r="C2764" s="42"/>
      <c r="D2764" s="12"/>
      <c r="E2764" s="12"/>
      <c r="F2764" s="12"/>
      <c r="G2764" s="12"/>
      <c r="H2764" s="12"/>
      <c r="I2764" s="12"/>
      <c r="J2764" s="12"/>
      <c r="K2764" s="12"/>
      <c r="L2764" s="12"/>
      <c r="M2764" s="49"/>
      <c r="N2764" s="49"/>
      <c r="O2764" s="12"/>
      <c r="P2764" s="12"/>
      <c r="Q2764" s="12"/>
      <c r="R2764" s="12"/>
      <c r="S2764" s="12"/>
    </row>
    <row r="2765" spans="1:19" s="1" customFormat="1" x14ac:dyDescent="0.4">
      <c r="A2765" s="12"/>
      <c r="B2765" s="12"/>
      <c r="C2765" s="42"/>
      <c r="D2765" s="12"/>
      <c r="E2765" s="12"/>
      <c r="F2765" s="12"/>
      <c r="G2765" s="12"/>
      <c r="H2765" s="12"/>
      <c r="I2765" s="12"/>
      <c r="J2765" s="12"/>
      <c r="K2765" s="12"/>
      <c r="L2765" s="12"/>
      <c r="M2765" s="49"/>
      <c r="N2765" s="49"/>
      <c r="O2765" s="12"/>
      <c r="P2765" s="12"/>
      <c r="Q2765" s="12"/>
      <c r="R2765" s="12"/>
      <c r="S2765" s="12"/>
    </row>
    <row r="2766" spans="1:19" s="1" customFormat="1" x14ac:dyDescent="0.4">
      <c r="A2766" s="12"/>
      <c r="B2766" s="12"/>
      <c r="C2766" s="42"/>
      <c r="D2766" s="12"/>
      <c r="E2766" s="12"/>
      <c r="F2766" s="12"/>
      <c r="G2766" s="12"/>
      <c r="H2766" s="12"/>
      <c r="I2766" s="12"/>
      <c r="J2766" s="12"/>
      <c r="K2766" s="12"/>
      <c r="L2766" s="12"/>
      <c r="M2766" s="49"/>
      <c r="N2766" s="49"/>
      <c r="O2766" s="12"/>
      <c r="P2766" s="12"/>
      <c r="Q2766" s="12"/>
      <c r="R2766" s="12"/>
      <c r="S2766" s="12"/>
    </row>
    <row r="2767" spans="1:19" s="1" customFormat="1" x14ac:dyDescent="0.4">
      <c r="A2767" s="12"/>
      <c r="B2767" s="12"/>
      <c r="C2767" s="42"/>
      <c r="D2767" s="12"/>
      <c r="E2767" s="12"/>
      <c r="F2767" s="12"/>
      <c r="G2767" s="12"/>
      <c r="H2767" s="12"/>
      <c r="I2767" s="12"/>
      <c r="J2767" s="12"/>
      <c r="K2767" s="12"/>
      <c r="L2767" s="12"/>
      <c r="M2767" s="49"/>
      <c r="N2767" s="49"/>
      <c r="O2767" s="12"/>
      <c r="P2767" s="12"/>
      <c r="Q2767" s="12"/>
      <c r="R2767" s="12"/>
      <c r="S2767" s="12"/>
    </row>
    <row r="2768" spans="1:19" s="1" customFormat="1" x14ac:dyDescent="0.4">
      <c r="A2768" s="12"/>
      <c r="B2768" s="12"/>
      <c r="C2768" s="42"/>
      <c r="D2768" s="12"/>
      <c r="E2768" s="12"/>
      <c r="F2768" s="12"/>
      <c r="G2768" s="12"/>
      <c r="H2768" s="12"/>
      <c r="I2768" s="12"/>
      <c r="J2768" s="12"/>
      <c r="K2768" s="12"/>
      <c r="L2768" s="12"/>
      <c r="M2768" s="49"/>
      <c r="N2768" s="49"/>
      <c r="O2768" s="12"/>
      <c r="P2768" s="12"/>
      <c r="Q2768" s="12"/>
      <c r="R2768" s="12"/>
      <c r="S2768" s="12"/>
    </row>
    <row r="2769" spans="1:19" s="1" customFormat="1" x14ac:dyDescent="0.4">
      <c r="A2769" s="12"/>
      <c r="B2769" s="12"/>
      <c r="C2769" s="42"/>
      <c r="D2769" s="12"/>
      <c r="E2769" s="12"/>
      <c r="F2769" s="12"/>
      <c r="G2769" s="12"/>
      <c r="H2769" s="12"/>
      <c r="I2769" s="12"/>
      <c r="J2769" s="12"/>
      <c r="K2769" s="12"/>
      <c r="L2769" s="12"/>
      <c r="M2769" s="49"/>
      <c r="N2769" s="49"/>
      <c r="O2769" s="12"/>
      <c r="P2769" s="12"/>
      <c r="Q2769" s="12"/>
      <c r="R2769" s="12"/>
      <c r="S2769" s="12"/>
    </row>
    <row r="2770" spans="1:19" s="1" customFormat="1" x14ac:dyDescent="0.4">
      <c r="A2770" s="12"/>
      <c r="B2770" s="12"/>
      <c r="C2770" s="42"/>
      <c r="D2770" s="12"/>
      <c r="E2770" s="12"/>
      <c r="F2770" s="12"/>
      <c r="G2770" s="12"/>
      <c r="H2770" s="12"/>
      <c r="I2770" s="12"/>
      <c r="J2770" s="12"/>
      <c r="K2770" s="12"/>
      <c r="L2770" s="12"/>
      <c r="M2770" s="49"/>
      <c r="N2770" s="49"/>
      <c r="O2770" s="12"/>
      <c r="P2770" s="12"/>
      <c r="Q2770" s="12"/>
      <c r="R2770" s="12"/>
      <c r="S2770" s="12"/>
    </row>
    <row r="2771" spans="1:19" s="1" customFormat="1" x14ac:dyDescent="0.4">
      <c r="A2771" s="12"/>
      <c r="B2771" s="12"/>
      <c r="C2771" s="42"/>
      <c r="D2771" s="12"/>
      <c r="E2771" s="12"/>
      <c r="F2771" s="12"/>
      <c r="G2771" s="12"/>
      <c r="H2771" s="12"/>
      <c r="I2771" s="12"/>
      <c r="J2771" s="12"/>
      <c r="K2771" s="12"/>
      <c r="L2771" s="12"/>
      <c r="M2771" s="49"/>
      <c r="N2771" s="49"/>
      <c r="O2771" s="12"/>
      <c r="P2771" s="12"/>
      <c r="Q2771" s="12"/>
      <c r="R2771" s="12"/>
      <c r="S2771" s="12"/>
    </row>
    <row r="2772" spans="1:19" s="1" customFormat="1" x14ac:dyDescent="0.4">
      <c r="A2772" s="12"/>
      <c r="B2772" s="12"/>
      <c r="C2772" s="42"/>
      <c r="D2772" s="12"/>
      <c r="E2772" s="12"/>
      <c r="F2772" s="12"/>
      <c r="G2772" s="12"/>
      <c r="H2772" s="12"/>
      <c r="I2772" s="12"/>
      <c r="J2772" s="12"/>
      <c r="K2772" s="12"/>
      <c r="L2772" s="12"/>
      <c r="M2772" s="49"/>
      <c r="N2772" s="49"/>
      <c r="O2772" s="12"/>
      <c r="P2772" s="12"/>
      <c r="Q2772" s="12"/>
      <c r="R2772" s="12"/>
      <c r="S2772" s="12"/>
    </row>
    <row r="2773" spans="1:19" s="1" customFormat="1" x14ac:dyDescent="0.4">
      <c r="A2773" s="12"/>
      <c r="B2773" s="12"/>
      <c r="C2773" s="42"/>
      <c r="D2773" s="12"/>
      <c r="E2773" s="12"/>
      <c r="F2773" s="12"/>
      <c r="G2773" s="12"/>
      <c r="H2773" s="12"/>
      <c r="I2773" s="12"/>
      <c r="J2773" s="12"/>
      <c r="K2773" s="12"/>
      <c r="L2773" s="12"/>
      <c r="M2773" s="49"/>
      <c r="N2773" s="49"/>
      <c r="O2773" s="12"/>
      <c r="P2773" s="12"/>
      <c r="Q2773" s="12"/>
      <c r="R2773" s="12"/>
      <c r="S2773" s="12"/>
    </row>
    <row r="2774" spans="1:19" s="1" customFormat="1" x14ac:dyDescent="0.4">
      <c r="A2774" s="12"/>
      <c r="B2774" s="12"/>
      <c r="C2774" s="42"/>
      <c r="D2774" s="12"/>
      <c r="E2774" s="12"/>
      <c r="F2774" s="12"/>
      <c r="G2774" s="12"/>
      <c r="H2774" s="12"/>
      <c r="I2774" s="12"/>
      <c r="J2774" s="12"/>
      <c r="K2774" s="12"/>
      <c r="L2774" s="12"/>
      <c r="M2774" s="49"/>
      <c r="N2774" s="49"/>
      <c r="O2774" s="12"/>
      <c r="P2774" s="12"/>
      <c r="Q2774" s="12"/>
      <c r="R2774" s="12"/>
      <c r="S2774" s="12"/>
    </row>
    <row r="2775" spans="1:19" s="1" customFormat="1" x14ac:dyDescent="0.4">
      <c r="A2775" s="12"/>
      <c r="B2775" s="12"/>
      <c r="C2775" s="42"/>
      <c r="D2775" s="12"/>
      <c r="E2775" s="12"/>
      <c r="F2775" s="12"/>
      <c r="G2775" s="12"/>
      <c r="H2775" s="12"/>
      <c r="I2775" s="12"/>
      <c r="J2775" s="12"/>
      <c r="K2775" s="12"/>
      <c r="L2775" s="12"/>
      <c r="M2775" s="49"/>
      <c r="N2775" s="49"/>
      <c r="O2775" s="12"/>
      <c r="P2775" s="12"/>
      <c r="Q2775" s="12"/>
      <c r="R2775" s="12"/>
      <c r="S2775" s="12"/>
    </row>
    <row r="2776" spans="1:19" s="1" customFormat="1" x14ac:dyDescent="0.4">
      <c r="A2776" s="12"/>
      <c r="B2776" s="12"/>
      <c r="C2776" s="42"/>
      <c r="D2776" s="12"/>
      <c r="E2776" s="12"/>
      <c r="F2776" s="12"/>
      <c r="G2776" s="12"/>
      <c r="H2776" s="12"/>
      <c r="I2776" s="12"/>
      <c r="J2776" s="12"/>
      <c r="K2776" s="12"/>
      <c r="L2776" s="12"/>
      <c r="M2776" s="49"/>
      <c r="N2776" s="49"/>
      <c r="O2776" s="12"/>
      <c r="P2776" s="12"/>
      <c r="Q2776" s="12"/>
      <c r="R2776" s="12"/>
      <c r="S2776" s="12"/>
    </row>
    <row r="2777" spans="1:19" s="1" customFormat="1" x14ac:dyDescent="0.4">
      <c r="A2777" s="12"/>
      <c r="B2777" s="12"/>
      <c r="C2777" s="42"/>
      <c r="D2777" s="12"/>
      <c r="E2777" s="12"/>
      <c r="F2777" s="12"/>
      <c r="G2777" s="12"/>
      <c r="H2777" s="12"/>
      <c r="I2777" s="12"/>
      <c r="J2777" s="12"/>
      <c r="K2777" s="12"/>
      <c r="L2777" s="12"/>
      <c r="M2777" s="49"/>
      <c r="N2777" s="49"/>
      <c r="O2777" s="12"/>
      <c r="P2777" s="12"/>
      <c r="Q2777" s="12"/>
      <c r="R2777" s="12"/>
      <c r="S2777" s="12"/>
    </row>
    <row r="2778" spans="1:19" s="1" customFormat="1" x14ac:dyDescent="0.4">
      <c r="A2778" s="12"/>
      <c r="B2778" s="12"/>
      <c r="C2778" s="42"/>
      <c r="D2778" s="12"/>
      <c r="E2778" s="12"/>
      <c r="F2778" s="12"/>
      <c r="G2778" s="12"/>
      <c r="H2778" s="12"/>
      <c r="I2778" s="12"/>
      <c r="J2778" s="12"/>
      <c r="K2778" s="12"/>
      <c r="L2778" s="12"/>
      <c r="M2778" s="49"/>
      <c r="N2778" s="49"/>
      <c r="O2778" s="12"/>
      <c r="P2778" s="12"/>
      <c r="Q2778" s="12"/>
      <c r="R2778" s="12"/>
      <c r="S2778" s="12"/>
    </row>
    <row r="2779" spans="1:19" s="1" customFormat="1" x14ac:dyDescent="0.4">
      <c r="A2779" s="12"/>
      <c r="B2779" s="12"/>
      <c r="C2779" s="42"/>
      <c r="D2779" s="12"/>
      <c r="E2779" s="12"/>
      <c r="F2779" s="12"/>
      <c r="G2779" s="12"/>
      <c r="H2779" s="12"/>
      <c r="I2779" s="12"/>
      <c r="J2779" s="12"/>
      <c r="K2779" s="12"/>
      <c r="L2779" s="12"/>
      <c r="M2779" s="49"/>
      <c r="N2779" s="49"/>
      <c r="O2779" s="12"/>
      <c r="P2779" s="12"/>
      <c r="Q2779" s="12"/>
      <c r="R2779" s="12"/>
      <c r="S2779" s="12"/>
    </row>
    <row r="2780" spans="1:19" s="1" customFormat="1" x14ac:dyDescent="0.4">
      <c r="A2780" s="12"/>
      <c r="B2780" s="12"/>
      <c r="C2780" s="42"/>
      <c r="D2780" s="12"/>
      <c r="E2780" s="12"/>
      <c r="F2780" s="12"/>
      <c r="G2780" s="12"/>
      <c r="H2780" s="12"/>
      <c r="I2780" s="12"/>
      <c r="J2780" s="12"/>
      <c r="K2780" s="12"/>
      <c r="L2780" s="12"/>
      <c r="M2780" s="49"/>
      <c r="N2780" s="49"/>
      <c r="O2780" s="12"/>
      <c r="P2780" s="12"/>
      <c r="Q2780" s="12"/>
      <c r="R2780" s="12"/>
      <c r="S2780" s="12"/>
    </row>
    <row r="2781" spans="1:19" s="1" customFormat="1" x14ac:dyDescent="0.4">
      <c r="A2781" s="12"/>
      <c r="B2781" s="12"/>
      <c r="C2781" s="42"/>
      <c r="D2781" s="12"/>
      <c r="E2781" s="12"/>
      <c r="F2781" s="12"/>
      <c r="G2781" s="12"/>
      <c r="H2781" s="12"/>
      <c r="I2781" s="12"/>
      <c r="J2781" s="12"/>
      <c r="K2781" s="12"/>
      <c r="L2781" s="12"/>
      <c r="M2781" s="49"/>
      <c r="N2781" s="49"/>
      <c r="O2781" s="12"/>
      <c r="P2781" s="12"/>
      <c r="Q2781" s="12"/>
      <c r="R2781" s="12"/>
      <c r="S2781" s="12"/>
    </row>
    <row r="2782" spans="1:19" s="1" customFormat="1" x14ac:dyDescent="0.4">
      <c r="A2782" s="12"/>
      <c r="B2782" s="12"/>
      <c r="C2782" s="42"/>
      <c r="D2782" s="12"/>
      <c r="E2782" s="12"/>
      <c r="F2782" s="12"/>
      <c r="G2782" s="12"/>
      <c r="H2782" s="12"/>
      <c r="I2782" s="12"/>
      <c r="J2782" s="12"/>
      <c r="K2782" s="12"/>
      <c r="L2782" s="12"/>
      <c r="M2782" s="49"/>
      <c r="N2782" s="49"/>
      <c r="O2782" s="12"/>
      <c r="P2782" s="12"/>
      <c r="Q2782" s="12"/>
      <c r="R2782" s="12"/>
      <c r="S2782" s="12"/>
    </row>
    <row r="2783" spans="1:19" s="1" customFormat="1" x14ac:dyDescent="0.4">
      <c r="A2783" s="12"/>
      <c r="B2783" s="12"/>
      <c r="C2783" s="42"/>
      <c r="D2783" s="12"/>
      <c r="E2783" s="12"/>
      <c r="F2783" s="12"/>
      <c r="G2783" s="12"/>
      <c r="H2783" s="12"/>
      <c r="I2783" s="12"/>
      <c r="J2783" s="12"/>
      <c r="K2783" s="12"/>
      <c r="L2783" s="12"/>
      <c r="M2783" s="49"/>
      <c r="N2783" s="49"/>
      <c r="O2783" s="12"/>
      <c r="P2783" s="12"/>
      <c r="Q2783" s="12"/>
      <c r="R2783" s="12"/>
      <c r="S2783" s="12"/>
    </row>
    <row r="2784" spans="1:19" s="1" customFormat="1" x14ac:dyDescent="0.4">
      <c r="A2784" s="12"/>
      <c r="B2784" s="12"/>
      <c r="C2784" s="42"/>
      <c r="D2784" s="12"/>
      <c r="E2784" s="12"/>
      <c r="F2784" s="12"/>
      <c r="G2784" s="12"/>
      <c r="H2784" s="12"/>
      <c r="I2784" s="12"/>
      <c r="J2784" s="12"/>
      <c r="K2784" s="12"/>
      <c r="L2784" s="12"/>
      <c r="M2784" s="49"/>
      <c r="N2784" s="49"/>
      <c r="O2784" s="12"/>
      <c r="P2784" s="12"/>
      <c r="Q2784" s="12"/>
      <c r="R2784" s="12"/>
      <c r="S2784" s="12"/>
    </row>
    <row r="2785" spans="1:19" s="1" customFormat="1" x14ac:dyDescent="0.4">
      <c r="A2785" s="12"/>
      <c r="B2785" s="12"/>
      <c r="C2785" s="42"/>
      <c r="D2785" s="12"/>
      <c r="E2785" s="12"/>
      <c r="F2785" s="12"/>
      <c r="G2785" s="12"/>
      <c r="H2785" s="12"/>
      <c r="I2785" s="12"/>
      <c r="J2785" s="12"/>
      <c r="K2785" s="12"/>
      <c r="L2785" s="12"/>
      <c r="M2785" s="49"/>
      <c r="N2785" s="49"/>
      <c r="O2785" s="12"/>
      <c r="P2785" s="12"/>
      <c r="Q2785" s="12"/>
      <c r="R2785" s="12"/>
      <c r="S2785" s="12"/>
    </row>
    <row r="2786" spans="1:19" s="1" customFormat="1" x14ac:dyDescent="0.4">
      <c r="A2786" s="12"/>
      <c r="B2786" s="12"/>
      <c r="C2786" s="42"/>
      <c r="D2786" s="12"/>
      <c r="E2786" s="12"/>
      <c r="F2786" s="12"/>
      <c r="G2786" s="12"/>
      <c r="H2786" s="12"/>
      <c r="I2786" s="12"/>
      <c r="J2786" s="12"/>
      <c r="K2786" s="12"/>
      <c r="L2786" s="12"/>
      <c r="M2786" s="49"/>
      <c r="N2786" s="49"/>
      <c r="O2786" s="12"/>
      <c r="P2786" s="12"/>
      <c r="Q2786" s="12"/>
      <c r="R2786" s="12"/>
      <c r="S2786" s="12"/>
    </row>
    <row r="2787" spans="1:19" s="1" customFormat="1" x14ac:dyDescent="0.4">
      <c r="A2787" s="12"/>
      <c r="B2787" s="12"/>
      <c r="C2787" s="42"/>
      <c r="D2787" s="12"/>
      <c r="E2787" s="12"/>
      <c r="F2787" s="12"/>
      <c r="G2787" s="12"/>
      <c r="H2787" s="12"/>
      <c r="I2787" s="12"/>
      <c r="J2787" s="12"/>
      <c r="K2787" s="12"/>
      <c r="L2787" s="12"/>
      <c r="M2787" s="49"/>
      <c r="N2787" s="49"/>
      <c r="O2787" s="12"/>
      <c r="P2787" s="12"/>
      <c r="Q2787" s="12"/>
      <c r="R2787" s="12"/>
      <c r="S2787" s="12"/>
    </row>
    <row r="2788" spans="1:19" s="1" customFormat="1" x14ac:dyDescent="0.4">
      <c r="A2788" s="12"/>
      <c r="B2788" s="12"/>
      <c r="C2788" s="42"/>
      <c r="D2788" s="12"/>
      <c r="E2788" s="12"/>
      <c r="F2788" s="12"/>
      <c r="G2788" s="12"/>
      <c r="H2788" s="12"/>
      <c r="I2788" s="12"/>
      <c r="J2788" s="12"/>
      <c r="K2788" s="12"/>
      <c r="L2788" s="12"/>
      <c r="M2788" s="49"/>
      <c r="N2788" s="49"/>
      <c r="O2788" s="12"/>
      <c r="P2788" s="12"/>
      <c r="Q2788" s="12"/>
      <c r="R2788" s="12"/>
      <c r="S2788" s="12"/>
    </row>
    <row r="2789" spans="1:19" s="1" customFormat="1" x14ac:dyDescent="0.4">
      <c r="A2789" s="12"/>
      <c r="B2789" s="12"/>
      <c r="C2789" s="42"/>
      <c r="D2789" s="12"/>
      <c r="E2789" s="12"/>
      <c r="F2789" s="12"/>
      <c r="G2789" s="12"/>
      <c r="H2789" s="12"/>
      <c r="I2789" s="12"/>
      <c r="J2789" s="12"/>
      <c r="K2789" s="12"/>
      <c r="L2789" s="12"/>
      <c r="M2789" s="49"/>
      <c r="N2789" s="49"/>
      <c r="O2789" s="12"/>
      <c r="P2789" s="12"/>
      <c r="Q2789" s="12"/>
      <c r="R2789" s="12"/>
      <c r="S2789" s="12"/>
    </row>
    <row r="2790" spans="1:19" s="1" customFormat="1" x14ac:dyDescent="0.4">
      <c r="A2790" s="12"/>
      <c r="B2790" s="12"/>
      <c r="C2790" s="42"/>
      <c r="D2790" s="12"/>
      <c r="E2790" s="12"/>
      <c r="F2790" s="12"/>
      <c r="G2790" s="12"/>
      <c r="H2790" s="12"/>
      <c r="I2790" s="12"/>
      <c r="J2790" s="12"/>
      <c r="K2790" s="12"/>
      <c r="L2790" s="12"/>
      <c r="M2790" s="49"/>
      <c r="N2790" s="49"/>
      <c r="O2790" s="12"/>
      <c r="P2790" s="12"/>
      <c r="Q2790" s="12"/>
      <c r="R2790" s="12"/>
      <c r="S2790" s="12"/>
    </row>
    <row r="2791" spans="1:19" s="1" customFormat="1" x14ac:dyDescent="0.4">
      <c r="A2791" s="12"/>
      <c r="B2791" s="12"/>
      <c r="C2791" s="42"/>
      <c r="D2791" s="12"/>
      <c r="E2791" s="12"/>
      <c r="F2791" s="12"/>
      <c r="G2791" s="12"/>
      <c r="H2791" s="12"/>
      <c r="I2791" s="12"/>
      <c r="J2791" s="12"/>
      <c r="K2791" s="12"/>
      <c r="L2791" s="12"/>
      <c r="M2791" s="49"/>
      <c r="N2791" s="49"/>
      <c r="O2791" s="12"/>
      <c r="P2791" s="12"/>
      <c r="Q2791" s="12"/>
      <c r="R2791" s="12"/>
      <c r="S2791" s="12"/>
    </row>
    <row r="2792" spans="1:19" s="1" customFormat="1" x14ac:dyDescent="0.4">
      <c r="A2792" s="12"/>
      <c r="B2792" s="12"/>
      <c r="C2792" s="42"/>
      <c r="D2792" s="12"/>
      <c r="E2792" s="12"/>
      <c r="F2792" s="12"/>
      <c r="G2792" s="12"/>
      <c r="H2792" s="12"/>
      <c r="I2792" s="12"/>
      <c r="J2792" s="12"/>
      <c r="K2792" s="12"/>
      <c r="L2792" s="12"/>
      <c r="M2792" s="49"/>
      <c r="N2792" s="49"/>
      <c r="O2792" s="12"/>
      <c r="P2792" s="12"/>
      <c r="Q2792" s="12"/>
      <c r="R2792" s="12"/>
      <c r="S2792" s="12"/>
    </row>
    <row r="2793" spans="1:19" s="1" customFormat="1" x14ac:dyDescent="0.4">
      <c r="A2793" s="12"/>
      <c r="B2793" s="12"/>
      <c r="C2793" s="42"/>
      <c r="D2793" s="12"/>
      <c r="E2793" s="12"/>
      <c r="F2793" s="12"/>
      <c r="G2793" s="12"/>
      <c r="H2793" s="12"/>
      <c r="I2793" s="12"/>
      <c r="J2793" s="12"/>
      <c r="K2793" s="12"/>
      <c r="L2793" s="12"/>
      <c r="M2793" s="49"/>
      <c r="N2793" s="49"/>
      <c r="O2793" s="12"/>
      <c r="P2793" s="12"/>
      <c r="Q2793" s="12"/>
      <c r="R2793" s="12"/>
      <c r="S2793" s="12"/>
    </row>
    <row r="2794" spans="1:19" s="1" customFormat="1" x14ac:dyDescent="0.4">
      <c r="A2794" s="12"/>
      <c r="B2794" s="12"/>
      <c r="C2794" s="42"/>
      <c r="D2794" s="12"/>
      <c r="E2794" s="12"/>
      <c r="F2794" s="12"/>
      <c r="G2794" s="12"/>
      <c r="H2794" s="12"/>
      <c r="I2794" s="12"/>
      <c r="J2794" s="12"/>
      <c r="K2794" s="12"/>
      <c r="L2794" s="12"/>
      <c r="M2794" s="49"/>
      <c r="N2794" s="49"/>
      <c r="O2794" s="12"/>
      <c r="P2794" s="12"/>
      <c r="Q2794" s="12"/>
      <c r="R2794" s="12"/>
      <c r="S2794" s="12"/>
    </row>
    <row r="2795" spans="1:19" s="1" customFormat="1" x14ac:dyDescent="0.4">
      <c r="A2795" s="12"/>
      <c r="B2795" s="12"/>
      <c r="C2795" s="42"/>
      <c r="D2795" s="12"/>
      <c r="E2795" s="12"/>
      <c r="F2795" s="12"/>
      <c r="G2795" s="12"/>
      <c r="H2795" s="12"/>
      <c r="I2795" s="12"/>
      <c r="J2795" s="12"/>
      <c r="K2795" s="12"/>
      <c r="L2795" s="12"/>
      <c r="M2795" s="49"/>
      <c r="N2795" s="49"/>
      <c r="O2795" s="12"/>
      <c r="P2795" s="12"/>
      <c r="Q2795" s="12"/>
      <c r="R2795" s="12"/>
      <c r="S2795" s="12"/>
    </row>
    <row r="2796" spans="1:19" s="1" customFormat="1" x14ac:dyDescent="0.4">
      <c r="A2796" s="12"/>
      <c r="B2796" s="12"/>
      <c r="C2796" s="42"/>
      <c r="D2796" s="12"/>
      <c r="E2796" s="12"/>
      <c r="F2796" s="12"/>
      <c r="G2796" s="12"/>
      <c r="H2796" s="12"/>
      <c r="I2796" s="12"/>
      <c r="J2796" s="12"/>
      <c r="K2796" s="12"/>
      <c r="L2796" s="12"/>
      <c r="M2796" s="49"/>
      <c r="N2796" s="49"/>
      <c r="O2796" s="12"/>
      <c r="P2796" s="12"/>
      <c r="Q2796" s="12"/>
      <c r="R2796" s="12"/>
      <c r="S2796" s="12"/>
    </row>
    <row r="2797" spans="1:19" s="1" customFormat="1" x14ac:dyDescent="0.4">
      <c r="A2797" s="12"/>
      <c r="B2797" s="12"/>
      <c r="C2797" s="42"/>
      <c r="D2797" s="12"/>
      <c r="E2797" s="12"/>
      <c r="F2797" s="12"/>
      <c r="G2797" s="12"/>
      <c r="H2797" s="12"/>
      <c r="I2797" s="12"/>
      <c r="J2797" s="12"/>
      <c r="K2797" s="12"/>
      <c r="L2797" s="12"/>
      <c r="M2797" s="49"/>
      <c r="N2797" s="49"/>
      <c r="O2797" s="12"/>
      <c r="P2797" s="12"/>
      <c r="Q2797" s="12"/>
      <c r="R2797" s="12"/>
      <c r="S2797" s="12"/>
    </row>
    <row r="2798" spans="1:19" s="1" customFormat="1" x14ac:dyDescent="0.4">
      <c r="A2798" s="12"/>
      <c r="B2798" s="12"/>
      <c r="C2798" s="42"/>
      <c r="D2798" s="12"/>
      <c r="E2798" s="12"/>
      <c r="F2798" s="12"/>
      <c r="G2798" s="12"/>
      <c r="H2798" s="12"/>
      <c r="I2798" s="12"/>
      <c r="J2798" s="12"/>
      <c r="K2798" s="12"/>
      <c r="L2798" s="12"/>
      <c r="M2798" s="49"/>
      <c r="N2798" s="49"/>
      <c r="O2798" s="12"/>
      <c r="P2798" s="12"/>
      <c r="Q2798" s="12"/>
      <c r="R2798" s="12"/>
      <c r="S2798" s="12"/>
    </row>
    <row r="2799" spans="1:19" s="1" customFormat="1" x14ac:dyDescent="0.4">
      <c r="A2799" s="12"/>
      <c r="B2799" s="12"/>
      <c r="C2799" s="42"/>
      <c r="D2799" s="12"/>
      <c r="E2799" s="12"/>
      <c r="F2799" s="12"/>
      <c r="G2799" s="12"/>
      <c r="H2799" s="12"/>
      <c r="I2799" s="12"/>
      <c r="J2799" s="12"/>
      <c r="K2799" s="12"/>
      <c r="L2799" s="12"/>
      <c r="M2799" s="49"/>
      <c r="N2799" s="49"/>
      <c r="O2799" s="12"/>
      <c r="P2799" s="12"/>
      <c r="Q2799" s="12"/>
      <c r="R2799" s="12"/>
      <c r="S2799" s="12"/>
    </row>
    <row r="2800" spans="1:19" s="1" customFormat="1" x14ac:dyDescent="0.4">
      <c r="A2800" s="12"/>
      <c r="B2800" s="12"/>
      <c r="C2800" s="42"/>
      <c r="D2800" s="12"/>
      <c r="E2800" s="12"/>
      <c r="F2800" s="12"/>
      <c r="G2800" s="12"/>
      <c r="H2800" s="12"/>
      <c r="I2800" s="12"/>
      <c r="J2800" s="12"/>
      <c r="K2800" s="12"/>
      <c r="L2800" s="12"/>
      <c r="M2800" s="49"/>
      <c r="N2800" s="49"/>
      <c r="O2800" s="12"/>
      <c r="P2800" s="12"/>
      <c r="Q2800" s="12"/>
      <c r="R2800" s="12"/>
      <c r="S2800" s="12"/>
    </row>
    <row r="2801" spans="1:19" s="1" customFormat="1" x14ac:dyDescent="0.4">
      <c r="A2801" s="12"/>
      <c r="B2801" s="12"/>
      <c r="C2801" s="42"/>
      <c r="D2801" s="12"/>
      <c r="E2801" s="12"/>
      <c r="F2801" s="12"/>
      <c r="G2801" s="12"/>
      <c r="H2801" s="12"/>
      <c r="I2801" s="12"/>
      <c r="J2801" s="12"/>
      <c r="K2801" s="12"/>
      <c r="L2801" s="12"/>
      <c r="M2801" s="49"/>
      <c r="N2801" s="49"/>
      <c r="O2801" s="12"/>
      <c r="P2801" s="12"/>
      <c r="Q2801" s="12"/>
      <c r="R2801" s="12"/>
      <c r="S2801" s="12"/>
    </row>
    <row r="2802" spans="1:19" s="1" customFormat="1" x14ac:dyDescent="0.4">
      <c r="A2802" s="12"/>
      <c r="B2802" s="12"/>
      <c r="C2802" s="42"/>
      <c r="D2802" s="12"/>
      <c r="E2802" s="12"/>
      <c r="F2802" s="12"/>
      <c r="G2802" s="12"/>
      <c r="H2802" s="12"/>
      <c r="I2802" s="12"/>
      <c r="J2802" s="12"/>
      <c r="K2802" s="12"/>
      <c r="L2802" s="12"/>
      <c r="M2802" s="49"/>
      <c r="N2802" s="49"/>
      <c r="O2802" s="12"/>
      <c r="P2802" s="12"/>
      <c r="Q2802" s="12"/>
      <c r="R2802" s="12"/>
      <c r="S2802" s="12"/>
    </row>
    <row r="2803" spans="1:19" s="1" customFormat="1" x14ac:dyDescent="0.4">
      <c r="A2803" s="12"/>
      <c r="B2803" s="12"/>
      <c r="C2803" s="42"/>
      <c r="D2803" s="12"/>
      <c r="E2803" s="12"/>
      <c r="F2803" s="12"/>
      <c r="G2803" s="12"/>
      <c r="H2803" s="12"/>
      <c r="I2803" s="12"/>
      <c r="J2803" s="12"/>
      <c r="K2803" s="12"/>
      <c r="L2803" s="12"/>
      <c r="M2803" s="49"/>
      <c r="N2803" s="49"/>
      <c r="O2803" s="12"/>
      <c r="P2803" s="12"/>
      <c r="Q2803" s="12"/>
      <c r="R2803" s="12"/>
      <c r="S2803" s="12"/>
    </row>
    <row r="2804" spans="1:19" s="1" customFormat="1" x14ac:dyDescent="0.4">
      <c r="A2804" s="12"/>
      <c r="B2804" s="12"/>
      <c r="C2804" s="42"/>
      <c r="D2804" s="12"/>
      <c r="E2804" s="12"/>
      <c r="F2804" s="12"/>
      <c r="G2804" s="12"/>
      <c r="H2804" s="12"/>
      <c r="I2804" s="12"/>
      <c r="J2804" s="12"/>
      <c r="K2804" s="12"/>
      <c r="L2804" s="12"/>
      <c r="M2804" s="49"/>
      <c r="N2804" s="49"/>
      <c r="O2804" s="12"/>
      <c r="P2804" s="12"/>
      <c r="Q2804" s="12"/>
      <c r="R2804" s="12"/>
      <c r="S2804" s="12"/>
    </row>
    <row r="2805" spans="1:19" s="1" customFormat="1" x14ac:dyDescent="0.4">
      <c r="A2805" s="12"/>
      <c r="B2805" s="12"/>
      <c r="C2805" s="42"/>
      <c r="D2805" s="12"/>
      <c r="E2805" s="12"/>
      <c r="F2805" s="12"/>
      <c r="G2805" s="12"/>
      <c r="H2805" s="12"/>
      <c r="I2805" s="12"/>
      <c r="J2805" s="12"/>
      <c r="K2805" s="12"/>
      <c r="L2805" s="12"/>
      <c r="M2805" s="49"/>
      <c r="N2805" s="49"/>
      <c r="O2805" s="12"/>
      <c r="P2805" s="12"/>
      <c r="Q2805" s="12"/>
      <c r="R2805" s="12"/>
      <c r="S2805" s="12"/>
    </row>
    <row r="2806" spans="1:19" s="1" customFormat="1" x14ac:dyDescent="0.4">
      <c r="A2806" s="12"/>
      <c r="B2806" s="12"/>
      <c r="C2806" s="42"/>
      <c r="D2806" s="12"/>
      <c r="E2806" s="12"/>
      <c r="F2806" s="12"/>
      <c r="G2806" s="12"/>
      <c r="H2806" s="12"/>
      <c r="I2806" s="12"/>
      <c r="J2806" s="12"/>
      <c r="K2806" s="12"/>
      <c r="L2806" s="12"/>
      <c r="M2806" s="49"/>
      <c r="N2806" s="49"/>
      <c r="O2806" s="12"/>
      <c r="P2806" s="12"/>
      <c r="Q2806" s="12"/>
      <c r="R2806" s="12"/>
      <c r="S2806" s="12"/>
    </row>
    <row r="2807" spans="1:19" s="1" customFormat="1" x14ac:dyDescent="0.4">
      <c r="A2807" s="12"/>
      <c r="B2807" s="12"/>
      <c r="C2807" s="42"/>
      <c r="D2807" s="12"/>
      <c r="E2807" s="12"/>
      <c r="F2807" s="12"/>
      <c r="G2807" s="12"/>
      <c r="H2807" s="12"/>
      <c r="I2807" s="12"/>
      <c r="J2807" s="12"/>
      <c r="K2807" s="12"/>
      <c r="L2807" s="12"/>
      <c r="M2807" s="49"/>
      <c r="N2807" s="49"/>
      <c r="O2807" s="12"/>
      <c r="P2807" s="12"/>
      <c r="Q2807" s="12"/>
      <c r="R2807" s="12"/>
      <c r="S2807" s="12"/>
    </row>
    <row r="2808" spans="1:19" s="1" customFormat="1" x14ac:dyDescent="0.4">
      <c r="A2808" s="12"/>
      <c r="B2808" s="12"/>
      <c r="C2808" s="42"/>
      <c r="D2808" s="12"/>
      <c r="E2808" s="12"/>
      <c r="F2808" s="12"/>
      <c r="G2808" s="12"/>
      <c r="H2808" s="12"/>
      <c r="I2808" s="12"/>
      <c r="J2808" s="12"/>
      <c r="K2808" s="12"/>
      <c r="L2808" s="12"/>
      <c r="M2808" s="49"/>
      <c r="N2808" s="49"/>
      <c r="O2808" s="12"/>
      <c r="P2808" s="12"/>
      <c r="Q2808" s="12"/>
      <c r="R2808" s="12"/>
      <c r="S2808" s="12"/>
    </row>
    <row r="2809" spans="1:19" s="1" customFormat="1" x14ac:dyDescent="0.4">
      <c r="A2809" s="12"/>
      <c r="B2809" s="12"/>
      <c r="C2809" s="42"/>
      <c r="D2809" s="12"/>
      <c r="E2809" s="12"/>
      <c r="F2809" s="12"/>
      <c r="G2809" s="12"/>
      <c r="H2809" s="12"/>
      <c r="I2809" s="12"/>
      <c r="J2809" s="12"/>
      <c r="K2809" s="12"/>
      <c r="L2809" s="12"/>
      <c r="M2809" s="49"/>
      <c r="N2809" s="49"/>
      <c r="O2809" s="12"/>
      <c r="P2809" s="12"/>
      <c r="Q2809" s="12"/>
      <c r="R2809" s="12"/>
      <c r="S2809" s="12"/>
    </row>
    <row r="2810" spans="1:19" s="1" customFormat="1" x14ac:dyDescent="0.4">
      <c r="A2810" s="12"/>
      <c r="B2810" s="12"/>
      <c r="C2810" s="42"/>
      <c r="D2810" s="12"/>
      <c r="E2810" s="12"/>
      <c r="F2810" s="12"/>
      <c r="G2810" s="12"/>
      <c r="H2810" s="12"/>
      <c r="I2810" s="12"/>
      <c r="J2810" s="12"/>
      <c r="K2810" s="12"/>
      <c r="L2810" s="12"/>
      <c r="M2810" s="49"/>
      <c r="N2810" s="49"/>
      <c r="O2810" s="12"/>
      <c r="P2810" s="12"/>
      <c r="Q2810" s="12"/>
      <c r="R2810" s="12"/>
      <c r="S2810" s="12"/>
    </row>
    <row r="2811" spans="1:19" s="1" customFormat="1" x14ac:dyDescent="0.4">
      <c r="A2811" s="12"/>
      <c r="B2811" s="12"/>
      <c r="C2811" s="42"/>
      <c r="D2811" s="12"/>
      <c r="E2811" s="12"/>
      <c r="F2811" s="12"/>
      <c r="G2811" s="12"/>
      <c r="H2811" s="12"/>
      <c r="I2811" s="12"/>
      <c r="J2811" s="12"/>
      <c r="K2811" s="12"/>
      <c r="L2811" s="12"/>
      <c r="M2811" s="49"/>
      <c r="N2811" s="49"/>
      <c r="O2811" s="12"/>
      <c r="P2811" s="12"/>
      <c r="Q2811" s="12"/>
      <c r="R2811" s="12"/>
      <c r="S2811" s="12"/>
    </row>
    <row r="2812" spans="1:19" s="1" customFormat="1" x14ac:dyDescent="0.4">
      <c r="A2812" s="12"/>
      <c r="B2812" s="12"/>
      <c r="C2812" s="42"/>
      <c r="D2812" s="12"/>
      <c r="E2812" s="12"/>
      <c r="F2812" s="12"/>
      <c r="G2812" s="12"/>
      <c r="H2812" s="12"/>
      <c r="I2812" s="12"/>
      <c r="J2812" s="12"/>
      <c r="K2812" s="12"/>
      <c r="L2812" s="12"/>
      <c r="M2812" s="49"/>
      <c r="N2812" s="49"/>
      <c r="O2812" s="12"/>
      <c r="P2812" s="12"/>
      <c r="Q2812" s="12"/>
      <c r="R2812" s="12"/>
      <c r="S2812" s="12"/>
    </row>
    <row r="2813" spans="1:19" s="1" customFormat="1" x14ac:dyDescent="0.4">
      <c r="A2813" s="12"/>
      <c r="B2813" s="12"/>
      <c r="C2813" s="42"/>
      <c r="D2813" s="12"/>
      <c r="E2813" s="12"/>
      <c r="F2813" s="12"/>
      <c r="G2813" s="12"/>
      <c r="H2813" s="12"/>
      <c r="I2813" s="12"/>
      <c r="J2813" s="12"/>
      <c r="K2813" s="12"/>
      <c r="L2813" s="12"/>
      <c r="M2813" s="49"/>
      <c r="N2813" s="49"/>
      <c r="O2813" s="12"/>
      <c r="P2813" s="12"/>
      <c r="Q2813" s="12"/>
      <c r="R2813" s="12"/>
      <c r="S2813" s="12"/>
    </row>
    <row r="2814" spans="1:19" s="1" customFormat="1" x14ac:dyDescent="0.4">
      <c r="A2814" s="12"/>
      <c r="B2814" s="12"/>
      <c r="C2814" s="42"/>
      <c r="D2814" s="12"/>
      <c r="E2814" s="12"/>
      <c r="F2814" s="12"/>
      <c r="G2814" s="12"/>
      <c r="H2814" s="12"/>
      <c r="I2814" s="12"/>
      <c r="J2814" s="12"/>
      <c r="K2814" s="12"/>
      <c r="L2814" s="12"/>
      <c r="M2814" s="49"/>
      <c r="N2814" s="49"/>
      <c r="O2814" s="12"/>
      <c r="P2814" s="12"/>
      <c r="Q2814" s="12"/>
      <c r="R2814" s="12"/>
      <c r="S2814" s="12"/>
    </row>
    <row r="2815" spans="1:19" s="1" customFormat="1" x14ac:dyDescent="0.4">
      <c r="A2815" s="12"/>
      <c r="B2815" s="12"/>
      <c r="C2815" s="42"/>
      <c r="D2815" s="12"/>
      <c r="E2815" s="12"/>
      <c r="F2815" s="12"/>
      <c r="G2815" s="12"/>
      <c r="H2815" s="12"/>
      <c r="I2815" s="12"/>
      <c r="J2815" s="12"/>
      <c r="K2815" s="12"/>
      <c r="L2815" s="12"/>
      <c r="M2815" s="49"/>
      <c r="N2815" s="49"/>
      <c r="O2815" s="12"/>
      <c r="P2815" s="12"/>
      <c r="Q2815" s="12"/>
      <c r="R2815" s="12"/>
      <c r="S2815" s="12"/>
    </row>
    <row r="2816" spans="1:19" s="1" customFormat="1" x14ac:dyDescent="0.4">
      <c r="A2816" s="12"/>
      <c r="B2816" s="12"/>
      <c r="C2816" s="42"/>
      <c r="D2816" s="12"/>
      <c r="E2816" s="12"/>
      <c r="F2816" s="12"/>
      <c r="G2816" s="12"/>
      <c r="H2816" s="12"/>
      <c r="I2816" s="12"/>
      <c r="J2816" s="12"/>
      <c r="K2816" s="12"/>
      <c r="L2816" s="12"/>
      <c r="M2816" s="49"/>
      <c r="N2816" s="49"/>
      <c r="O2816" s="12"/>
      <c r="P2816" s="12"/>
      <c r="Q2816" s="12"/>
      <c r="R2816" s="12"/>
      <c r="S2816" s="12"/>
    </row>
    <row r="2817" spans="1:19" s="1" customFormat="1" x14ac:dyDescent="0.4">
      <c r="A2817" s="12"/>
      <c r="B2817" s="12"/>
      <c r="C2817" s="42"/>
      <c r="D2817" s="12"/>
      <c r="E2817" s="12"/>
      <c r="F2817" s="12"/>
      <c r="G2817" s="12"/>
      <c r="H2817" s="12"/>
      <c r="I2817" s="12"/>
      <c r="J2817" s="12"/>
      <c r="K2817" s="12"/>
      <c r="L2817" s="12"/>
      <c r="M2817" s="49"/>
      <c r="N2817" s="49"/>
      <c r="O2817" s="12"/>
      <c r="P2817" s="12"/>
      <c r="Q2817" s="12"/>
      <c r="R2817" s="12"/>
      <c r="S2817" s="12"/>
    </row>
    <row r="2818" spans="1:19" s="1" customFormat="1" x14ac:dyDescent="0.4">
      <c r="A2818" s="12"/>
      <c r="B2818" s="12"/>
      <c r="C2818" s="42"/>
      <c r="D2818" s="12"/>
      <c r="E2818" s="12"/>
      <c r="F2818" s="12"/>
      <c r="G2818" s="12"/>
      <c r="H2818" s="12"/>
      <c r="I2818" s="12"/>
      <c r="J2818" s="12"/>
      <c r="K2818" s="12"/>
      <c r="L2818" s="12"/>
      <c r="M2818" s="49"/>
      <c r="N2818" s="49"/>
      <c r="O2818" s="12"/>
      <c r="P2818" s="12"/>
      <c r="Q2818" s="12"/>
      <c r="R2818" s="12"/>
      <c r="S2818" s="12"/>
    </row>
    <row r="2819" spans="1:19" s="1" customFormat="1" x14ac:dyDescent="0.4">
      <c r="A2819" s="12"/>
      <c r="B2819" s="12"/>
      <c r="C2819" s="42"/>
      <c r="D2819" s="12"/>
      <c r="E2819" s="12"/>
      <c r="F2819" s="12"/>
      <c r="G2819" s="12"/>
      <c r="H2819" s="12"/>
      <c r="I2819" s="12"/>
      <c r="J2819" s="12"/>
      <c r="K2819" s="12"/>
      <c r="L2819" s="12"/>
      <c r="M2819" s="49"/>
      <c r="N2819" s="49"/>
      <c r="O2819" s="12"/>
      <c r="P2819" s="12"/>
      <c r="Q2819" s="12"/>
      <c r="R2819" s="12"/>
      <c r="S2819" s="12"/>
    </row>
    <row r="2820" spans="1:19" s="1" customFormat="1" x14ac:dyDescent="0.4">
      <c r="A2820" s="12"/>
      <c r="B2820" s="12"/>
      <c r="C2820" s="42"/>
      <c r="D2820" s="12"/>
      <c r="E2820" s="12"/>
      <c r="F2820" s="12"/>
      <c r="G2820" s="12"/>
      <c r="H2820" s="12"/>
      <c r="I2820" s="12"/>
      <c r="J2820" s="12"/>
      <c r="K2820" s="12"/>
      <c r="L2820" s="12"/>
      <c r="M2820" s="49"/>
      <c r="N2820" s="49"/>
      <c r="O2820" s="12"/>
      <c r="P2820" s="12"/>
      <c r="Q2820" s="12"/>
      <c r="R2820" s="12"/>
      <c r="S2820" s="12"/>
    </row>
    <row r="2821" spans="1:19" s="1" customFormat="1" x14ac:dyDescent="0.4">
      <c r="A2821" s="12"/>
      <c r="B2821" s="12"/>
      <c r="C2821" s="42"/>
      <c r="D2821" s="12"/>
      <c r="E2821" s="12"/>
      <c r="F2821" s="12"/>
      <c r="G2821" s="12"/>
      <c r="H2821" s="12"/>
      <c r="I2821" s="12"/>
      <c r="J2821" s="12"/>
      <c r="K2821" s="12"/>
      <c r="L2821" s="12"/>
      <c r="M2821" s="49"/>
      <c r="N2821" s="49"/>
      <c r="O2821" s="12"/>
      <c r="P2821" s="12"/>
      <c r="Q2821" s="12"/>
      <c r="R2821" s="12"/>
      <c r="S2821" s="12"/>
    </row>
    <row r="2822" spans="1:19" s="1" customFormat="1" x14ac:dyDescent="0.4">
      <c r="A2822" s="12"/>
      <c r="B2822" s="12"/>
      <c r="C2822" s="42"/>
      <c r="D2822" s="12"/>
      <c r="E2822" s="12"/>
      <c r="F2822" s="12"/>
      <c r="G2822" s="12"/>
      <c r="H2822" s="12"/>
      <c r="I2822" s="12"/>
      <c r="J2822" s="12"/>
      <c r="K2822" s="12"/>
      <c r="L2822" s="12"/>
      <c r="M2822" s="49"/>
      <c r="N2822" s="49"/>
      <c r="O2822" s="12"/>
      <c r="P2822" s="12"/>
      <c r="Q2822" s="12"/>
      <c r="R2822" s="12"/>
      <c r="S2822" s="12"/>
    </row>
    <row r="2823" spans="1:19" s="1" customFormat="1" x14ac:dyDescent="0.4">
      <c r="A2823" s="12"/>
      <c r="B2823" s="12"/>
      <c r="C2823" s="42"/>
      <c r="D2823" s="12"/>
      <c r="E2823" s="12"/>
      <c r="F2823" s="12"/>
      <c r="G2823" s="12"/>
      <c r="H2823" s="12"/>
      <c r="I2823" s="12"/>
      <c r="J2823" s="12"/>
      <c r="K2823" s="12"/>
      <c r="L2823" s="12"/>
      <c r="M2823" s="49"/>
      <c r="N2823" s="49"/>
      <c r="O2823" s="12"/>
      <c r="P2823" s="12"/>
      <c r="Q2823" s="12"/>
      <c r="R2823" s="12"/>
      <c r="S2823" s="12"/>
    </row>
    <row r="2824" spans="1:19" s="1" customFormat="1" x14ac:dyDescent="0.4">
      <c r="A2824" s="12"/>
      <c r="B2824" s="12"/>
      <c r="C2824" s="42"/>
      <c r="D2824" s="12"/>
      <c r="E2824" s="12"/>
      <c r="F2824" s="12"/>
      <c r="G2824" s="12"/>
      <c r="H2824" s="12"/>
      <c r="I2824" s="12"/>
      <c r="J2824" s="12"/>
      <c r="K2824" s="12"/>
      <c r="L2824" s="12"/>
      <c r="M2824" s="49"/>
      <c r="N2824" s="49"/>
      <c r="O2824" s="12"/>
      <c r="P2824" s="12"/>
      <c r="Q2824" s="12"/>
      <c r="R2824" s="12"/>
      <c r="S2824" s="12"/>
    </row>
    <row r="2825" spans="1:19" s="1" customFormat="1" x14ac:dyDescent="0.4">
      <c r="A2825" s="12"/>
      <c r="B2825" s="12"/>
      <c r="C2825" s="42"/>
      <c r="D2825" s="12"/>
      <c r="E2825" s="12"/>
      <c r="F2825" s="12"/>
      <c r="G2825" s="12"/>
      <c r="H2825" s="12"/>
      <c r="I2825" s="12"/>
      <c r="J2825" s="12"/>
      <c r="K2825" s="12"/>
      <c r="L2825" s="12"/>
      <c r="M2825" s="49"/>
      <c r="N2825" s="49"/>
      <c r="O2825" s="12"/>
      <c r="P2825" s="12"/>
      <c r="Q2825" s="12"/>
      <c r="R2825" s="12"/>
      <c r="S2825" s="12"/>
    </row>
    <row r="2826" spans="1:19" s="1" customFormat="1" x14ac:dyDescent="0.4">
      <c r="A2826" s="12"/>
      <c r="B2826" s="12"/>
      <c r="C2826" s="42"/>
      <c r="D2826" s="12"/>
      <c r="E2826" s="12"/>
      <c r="F2826" s="12"/>
      <c r="G2826" s="12"/>
      <c r="H2826" s="12"/>
      <c r="I2826" s="12"/>
      <c r="J2826" s="12"/>
      <c r="K2826" s="12"/>
      <c r="L2826" s="12"/>
      <c r="M2826" s="49"/>
      <c r="N2826" s="49"/>
      <c r="O2826" s="12"/>
      <c r="P2826" s="12"/>
      <c r="Q2826" s="12"/>
      <c r="R2826" s="12"/>
      <c r="S2826" s="12"/>
    </row>
    <row r="2827" spans="1:19" s="1" customFormat="1" x14ac:dyDescent="0.4">
      <c r="A2827" s="12"/>
      <c r="B2827" s="12"/>
      <c r="C2827" s="42"/>
      <c r="D2827" s="12"/>
      <c r="E2827" s="12"/>
      <c r="F2827" s="12"/>
      <c r="G2827" s="12"/>
      <c r="H2827" s="12"/>
      <c r="I2827" s="12"/>
      <c r="J2827" s="12"/>
      <c r="K2827" s="12"/>
      <c r="L2827" s="12"/>
      <c r="M2827" s="49"/>
      <c r="N2827" s="49"/>
      <c r="O2827" s="12"/>
      <c r="P2827" s="12"/>
      <c r="Q2827" s="12"/>
      <c r="R2827" s="12"/>
      <c r="S2827" s="12"/>
    </row>
    <row r="2828" spans="1:19" s="1" customFormat="1" x14ac:dyDescent="0.4">
      <c r="A2828" s="12"/>
      <c r="B2828" s="12"/>
      <c r="C2828" s="42"/>
      <c r="D2828" s="12"/>
      <c r="E2828" s="12"/>
      <c r="F2828" s="12"/>
      <c r="G2828" s="12"/>
      <c r="H2828" s="12"/>
      <c r="I2828" s="12"/>
      <c r="J2828" s="12"/>
      <c r="K2828" s="12"/>
      <c r="L2828" s="12"/>
      <c r="M2828" s="49"/>
      <c r="N2828" s="49"/>
      <c r="O2828" s="12"/>
      <c r="P2828" s="12"/>
      <c r="Q2828" s="12"/>
      <c r="R2828" s="12"/>
      <c r="S2828" s="12"/>
    </row>
    <row r="2829" spans="1:19" s="1" customFormat="1" x14ac:dyDescent="0.4">
      <c r="A2829" s="12"/>
      <c r="B2829" s="12"/>
      <c r="C2829" s="42"/>
      <c r="D2829" s="12"/>
      <c r="E2829" s="12"/>
      <c r="F2829" s="12"/>
      <c r="G2829" s="12"/>
      <c r="H2829" s="12"/>
      <c r="I2829" s="12"/>
      <c r="J2829" s="12"/>
      <c r="K2829" s="12"/>
      <c r="L2829" s="12"/>
      <c r="M2829" s="49"/>
      <c r="N2829" s="49"/>
      <c r="O2829" s="12"/>
      <c r="P2829" s="12"/>
      <c r="Q2829" s="12"/>
      <c r="R2829" s="12"/>
      <c r="S2829" s="12"/>
    </row>
    <row r="2830" spans="1:19" s="1" customFormat="1" x14ac:dyDescent="0.4">
      <c r="A2830" s="12"/>
      <c r="B2830" s="12"/>
      <c r="C2830" s="42"/>
      <c r="D2830" s="12"/>
      <c r="E2830" s="12"/>
      <c r="F2830" s="12"/>
      <c r="G2830" s="12"/>
      <c r="H2830" s="12"/>
      <c r="I2830" s="12"/>
      <c r="J2830" s="12"/>
      <c r="K2830" s="12"/>
      <c r="L2830" s="12"/>
      <c r="M2830" s="49"/>
      <c r="N2830" s="49"/>
      <c r="O2830" s="12"/>
      <c r="P2830" s="12"/>
      <c r="Q2830" s="12"/>
      <c r="R2830" s="12"/>
      <c r="S2830" s="12"/>
    </row>
    <row r="2831" spans="1:19" s="1" customFormat="1" x14ac:dyDescent="0.4">
      <c r="A2831" s="12"/>
      <c r="B2831" s="12"/>
      <c r="C2831" s="42"/>
      <c r="D2831" s="12"/>
      <c r="E2831" s="12"/>
      <c r="F2831" s="12"/>
      <c r="G2831" s="12"/>
      <c r="H2831" s="12"/>
      <c r="I2831" s="12"/>
      <c r="J2831" s="12"/>
      <c r="K2831" s="12"/>
      <c r="L2831" s="12"/>
      <c r="M2831" s="49"/>
      <c r="N2831" s="49"/>
      <c r="O2831" s="12"/>
      <c r="P2831" s="12"/>
      <c r="Q2831" s="12"/>
      <c r="R2831" s="12"/>
      <c r="S2831" s="12"/>
    </row>
    <row r="2832" spans="1:19" s="1" customFormat="1" x14ac:dyDescent="0.4">
      <c r="A2832" s="12"/>
      <c r="B2832" s="12"/>
      <c r="C2832" s="42"/>
      <c r="D2832" s="12"/>
      <c r="E2832" s="12"/>
      <c r="F2832" s="12"/>
      <c r="G2832" s="12"/>
      <c r="H2832" s="12"/>
      <c r="I2832" s="12"/>
      <c r="J2832" s="12"/>
      <c r="K2832" s="12"/>
      <c r="L2832" s="12"/>
      <c r="M2832" s="49"/>
      <c r="N2832" s="49"/>
      <c r="O2832" s="12"/>
      <c r="P2832" s="12"/>
      <c r="Q2832" s="12"/>
      <c r="R2832" s="12"/>
      <c r="S2832" s="12"/>
    </row>
    <row r="2833" spans="1:19" s="1" customFormat="1" x14ac:dyDescent="0.4">
      <c r="A2833" s="12"/>
      <c r="B2833" s="12"/>
      <c r="C2833" s="42"/>
      <c r="D2833" s="12"/>
      <c r="E2833" s="12"/>
      <c r="F2833" s="12"/>
      <c r="G2833" s="12"/>
      <c r="H2833" s="12"/>
      <c r="I2833" s="12"/>
      <c r="J2833" s="12"/>
      <c r="K2833" s="12"/>
      <c r="L2833" s="12"/>
      <c r="M2833" s="49"/>
      <c r="N2833" s="49"/>
      <c r="O2833" s="12"/>
      <c r="P2833" s="12"/>
      <c r="Q2833" s="12"/>
      <c r="R2833" s="12"/>
      <c r="S2833" s="12"/>
    </row>
    <row r="2834" spans="1:19" s="1" customFormat="1" x14ac:dyDescent="0.4">
      <c r="A2834" s="12"/>
      <c r="B2834" s="12"/>
      <c r="C2834" s="42"/>
      <c r="D2834" s="12"/>
      <c r="E2834" s="12"/>
      <c r="F2834" s="12"/>
      <c r="G2834" s="12"/>
      <c r="H2834" s="12"/>
      <c r="I2834" s="12"/>
      <c r="J2834" s="12"/>
      <c r="K2834" s="12"/>
      <c r="L2834" s="12"/>
      <c r="M2834" s="49"/>
      <c r="N2834" s="49"/>
      <c r="O2834" s="12"/>
      <c r="P2834" s="12"/>
      <c r="Q2834" s="12"/>
      <c r="R2834" s="12"/>
      <c r="S2834" s="12"/>
    </row>
    <row r="2835" spans="1:19" s="1" customFormat="1" x14ac:dyDescent="0.4">
      <c r="A2835" s="12"/>
      <c r="B2835" s="12"/>
      <c r="C2835" s="42"/>
      <c r="D2835" s="12"/>
      <c r="E2835" s="12"/>
      <c r="F2835" s="12"/>
      <c r="G2835" s="12"/>
      <c r="H2835" s="12"/>
      <c r="I2835" s="12"/>
      <c r="J2835" s="12"/>
      <c r="K2835" s="12"/>
      <c r="L2835" s="12"/>
      <c r="M2835" s="49"/>
      <c r="N2835" s="49"/>
      <c r="O2835" s="12"/>
      <c r="P2835" s="12"/>
      <c r="Q2835" s="12"/>
      <c r="R2835" s="12"/>
      <c r="S2835" s="12"/>
    </row>
    <row r="2836" spans="1:19" s="1" customFormat="1" x14ac:dyDescent="0.4">
      <c r="A2836" s="12"/>
      <c r="B2836" s="12"/>
      <c r="C2836" s="42"/>
      <c r="D2836" s="12"/>
      <c r="E2836" s="12"/>
      <c r="F2836" s="12"/>
      <c r="G2836" s="12"/>
      <c r="H2836" s="12"/>
      <c r="I2836" s="12"/>
      <c r="J2836" s="12"/>
      <c r="K2836" s="12"/>
      <c r="L2836" s="12"/>
      <c r="M2836" s="49"/>
      <c r="N2836" s="49"/>
      <c r="O2836" s="12"/>
      <c r="P2836" s="12"/>
      <c r="Q2836" s="12"/>
      <c r="R2836" s="12"/>
      <c r="S2836" s="12"/>
    </row>
    <row r="2837" spans="1:19" s="1" customFormat="1" x14ac:dyDescent="0.4">
      <c r="A2837" s="12"/>
      <c r="B2837" s="12"/>
      <c r="C2837" s="42"/>
      <c r="D2837" s="12"/>
      <c r="E2837" s="12"/>
      <c r="F2837" s="12"/>
      <c r="G2837" s="12"/>
      <c r="H2837" s="12"/>
      <c r="I2837" s="12"/>
      <c r="J2837" s="12"/>
      <c r="K2837" s="12"/>
      <c r="L2837" s="12"/>
      <c r="M2837" s="49"/>
      <c r="N2837" s="49"/>
      <c r="O2837" s="12"/>
      <c r="P2837" s="12"/>
      <c r="Q2837" s="12"/>
      <c r="R2837" s="12"/>
      <c r="S2837" s="12"/>
    </row>
    <row r="2838" spans="1:19" s="1" customFormat="1" x14ac:dyDescent="0.4">
      <c r="A2838" s="12"/>
      <c r="B2838" s="12"/>
      <c r="C2838" s="42"/>
      <c r="D2838" s="12"/>
      <c r="E2838" s="12"/>
      <c r="F2838" s="12"/>
      <c r="G2838" s="12"/>
      <c r="H2838" s="12"/>
      <c r="I2838" s="12"/>
      <c r="J2838" s="12"/>
      <c r="K2838" s="12"/>
      <c r="L2838" s="12"/>
      <c r="M2838" s="49"/>
      <c r="N2838" s="49"/>
      <c r="O2838" s="12"/>
      <c r="P2838" s="12"/>
      <c r="Q2838" s="12"/>
      <c r="R2838" s="12"/>
      <c r="S2838" s="12"/>
    </row>
    <row r="2839" spans="1:19" s="1" customFormat="1" x14ac:dyDescent="0.4">
      <c r="A2839" s="12"/>
      <c r="B2839" s="12"/>
      <c r="C2839" s="42"/>
      <c r="D2839" s="12"/>
      <c r="E2839" s="12"/>
      <c r="F2839" s="12"/>
      <c r="G2839" s="12"/>
      <c r="H2839" s="12"/>
      <c r="I2839" s="12"/>
      <c r="J2839" s="12"/>
      <c r="K2839" s="12"/>
      <c r="L2839" s="12"/>
      <c r="M2839" s="49"/>
      <c r="N2839" s="49"/>
      <c r="O2839" s="12"/>
      <c r="P2839" s="12"/>
      <c r="Q2839" s="12"/>
      <c r="R2839" s="12"/>
      <c r="S2839" s="12"/>
    </row>
    <row r="2840" spans="1:19" s="1" customFormat="1" x14ac:dyDescent="0.4">
      <c r="A2840" s="12"/>
      <c r="B2840" s="12"/>
      <c r="C2840" s="42"/>
      <c r="D2840" s="12"/>
      <c r="E2840" s="12"/>
      <c r="F2840" s="12"/>
      <c r="G2840" s="12"/>
      <c r="H2840" s="12"/>
      <c r="I2840" s="12"/>
      <c r="J2840" s="12"/>
      <c r="K2840" s="12"/>
      <c r="L2840" s="12"/>
      <c r="M2840" s="49"/>
      <c r="N2840" s="49"/>
      <c r="O2840" s="12"/>
      <c r="P2840" s="12"/>
      <c r="Q2840" s="12"/>
      <c r="R2840" s="12"/>
      <c r="S2840" s="12"/>
    </row>
    <row r="2841" spans="1:19" s="1" customFormat="1" x14ac:dyDescent="0.4">
      <c r="A2841" s="12"/>
      <c r="B2841" s="12"/>
      <c r="C2841" s="42"/>
      <c r="D2841" s="12"/>
      <c r="E2841" s="12"/>
      <c r="F2841" s="12"/>
      <c r="G2841" s="12"/>
      <c r="H2841" s="12"/>
      <c r="I2841" s="12"/>
      <c r="J2841" s="12"/>
      <c r="K2841" s="12"/>
      <c r="L2841" s="12"/>
      <c r="M2841" s="49"/>
      <c r="N2841" s="49"/>
      <c r="O2841" s="12"/>
      <c r="P2841" s="12"/>
      <c r="Q2841" s="12"/>
      <c r="R2841" s="12"/>
      <c r="S2841" s="12"/>
    </row>
    <row r="2842" spans="1:19" s="1" customFormat="1" x14ac:dyDescent="0.4">
      <c r="A2842" s="12"/>
      <c r="B2842" s="12"/>
      <c r="C2842" s="42"/>
      <c r="D2842" s="12"/>
      <c r="E2842" s="12"/>
      <c r="F2842" s="12"/>
      <c r="G2842" s="12"/>
      <c r="H2842" s="12"/>
      <c r="I2842" s="12"/>
      <c r="J2842" s="12"/>
      <c r="K2842" s="12"/>
      <c r="L2842" s="12"/>
      <c r="M2842" s="49"/>
      <c r="N2842" s="49"/>
      <c r="O2842" s="12"/>
      <c r="P2842" s="12"/>
      <c r="Q2842" s="12"/>
      <c r="R2842" s="12"/>
      <c r="S2842" s="12"/>
    </row>
    <row r="2843" spans="1:19" s="1" customFormat="1" x14ac:dyDescent="0.4">
      <c r="A2843" s="12"/>
      <c r="B2843" s="12"/>
      <c r="C2843" s="42"/>
      <c r="D2843" s="12"/>
      <c r="E2843" s="12"/>
      <c r="F2843" s="12"/>
      <c r="G2843" s="12"/>
      <c r="H2843" s="12"/>
      <c r="I2843" s="12"/>
      <c r="J2843" s="12"/>
      <c r="K2843" s="12"/>
      <c r="L2843" s="12"/>
      <c r="M2843" s="49"/>
      <c r="N2843" s="49"/>
      <c r="O2843" s="12"/>
      <c r="P2843" s="12"/>
      <c r="Q2843" s="12"/>
      <c r="R2843" s="12"/>
      <c r="S2843" s="12"/>
    </row>
    <row r="2844" spans="1:19" s="1" customFormat="1" x14ac:dyDescent="0.4">
      <c r="A2844" s="12"/>
      <c r="B2844" s="12"/>
      <c r="C2844" s="42"/>
      <c r="D2844" s="12"/>
      <c r="E2844" s="12"/>
      <c r="F2844" s="12"/>
      <c r="G2844" s="12"/>
      <c r="H2844" s="12"/>
      <c r="I2844" s="12"/>
      <c r="J2844" s="12"/>
      <c r="K2844" s="12"/>
      <c r="L2844" s="12"/>
      <c r="M2844" s="49"/>
      <c r="N2844" s="49"/>
      <c r="O2844" s="12"/>
      <c r="P2844" s="12"/>
      <c r="Q2844" s="12"/>
      <c r="R2844" s="12"/>
      <c r="S2844" s="12"/>
    </row>
    <row r="2845" spans="1:19" s="1" customFormat="1" x14ac:dyDescent="0.4">
      <c r="A2845" s="12"/>
      <c r="B2845" s="12"/>
      <c r="C2845" s="42"/>
      <c r="D2845" s="12"/>
      <c r="E2845" s="12"/>
      <c r="F2845" s="12"/>
      <c r="G2845" s="12"/>
      <c r="H2845" s="12"/>
      <c r="I2845" s="12"/>
      <c r="J2845" s="12"/>
      <c r="K2845" s="12"/>
      <c r="L2845" s="12"/>
      <c r="M2845" s="49"/>
      <c r="N2845" s="49"/>
      <c r="O2845" s="12"/>
      <c r="P2845" s="12"/>
      <c r="Q2845" s="12"/>
      <c r="R2845" s="12"/>
      <c r="S2845" s="12"/>
    </row>
    <row r="2846" spans="1:19" s="1" customFormat="1" x14ac:dyDescent="0.4">
      <c r="A2846" s="12"/>
      <c r="B2846" s="12"/>
      <c r="C2846" s="42"/>
      <c r="D2846" s="12"/>
      <c r="E2846" s="12"/>
      <c r="F2846" s="12"/>
      <c r="G2846" s="12"/>
      <c r="H2846" s="12"/>
      <c r="I2846" s="12"/>
      <c r="J2846" s="12"/>
      <c r="K2846" s="12"/>
      <c r="L2846" s="12"/>
      <c r="M2846" s="49"/>
      <c r="N2846" s="49"/>
      <c r="O2846" s="12"/>
      <c r="P2846" s="12"/>
      <c r="Q2846" s="12"/>
      <c r="R2846" s="12"/>
      <c r="S2846" s="12"/>
    </row>
    <row r="2847" spans="1:19" s="1" customFormat="1" x14ac:dyDescent="0.4">
      <c r="A2847" s="12"/>
      <c r="B2847" s="12"/>
      <c r="C2847" s="42"/>
      <c r="D2847" s="12"/>
      <c r="E2847" s="12"/>
      <c r="F2847" s="12"/>
      <c r="G2847" s="12"/>
      <c r="H2847" s="12"/>
      <c r="I2847" s="12"/>
      <c r="J2847" s="12"/>
      <c r="K2847" s="12"/>
      <c r="L2847" s="12"/>
      <c r="M2847" s="49"/>
      <c r="N2847" s="49"/>
      <c r="O2847" s="12"/>
      <c r="P2847" s="12"/>
      <c r="Q2847" s="12"/>
      <c r="R2847" s="12"/>
      <c r="S2847" s="12"/>
    </row>
    <row r="2848" spans="1:19" s="1" customFormat="1" x14ac:dyDescent="0.4">
      <c r="A2848" s="12"/>
      <c r="B2848" s="12"/>
      <c r="C2848" s="42"/>
      <c r="D2848" s="12"/>
      <c r="E2848" s="12"/>
      <c r="F2848" s="12"/>
      <c r="G2848" s="12"/>
      <c r="H2848" s="12"/>
      <c r="I2848" s="12"/>
      <c r="J2848" s="12"/>
      <c r="K2848" s="12"/>
      <c r="L2848" s="12"/>
      <c r="M2848" s="49"/>
      <c r="N2848" s="49"/>
      <c r="O2848" s="12"/>
      <c r="P2848" s="12"/>
      <c r="Q2848" s="12"/>
      <c r="R2848" s="12"/>
      <c r="S2848" s="12"/>
    </row>
    <row r="2849" spans="1:19" s="1" customFormat="1" x14ac:dyDescent="0.4">
      <c r="A2849" s="12"/>
      <c r="B2849" s="12"/>
      <c r="C2849" s="42"/>
      <c r="D2849" s="12"/>
      <c r="E2849" s="12"/>
      <c r="F2849" s="12"/>
      <c r="G2849" s="12"/>
      <c r="H2849" s="12"/>
      <c r="I2849" s="12"/>
      <c r="J2849" s="12"/>
      <c r="K2849" s="12"/>
      <c r="L2849" s="12"/>
      <c r="M2849" s="49"/>
      <c r="N2849" s="49"/>
      <c r="O2849" s="12"/>
      <c r="P2849" s="12"/>
      <c r="Q2849" s="12"/>
      <c r="R2849" s="12"/>
      <c r="S2849" s="12"/>
    </row>
    <row r="2850" spans="1:19" s="1" customFormat="1" x14ac:dyDescent="0.4">
      <c r="A2850" s="12"/>
      <c r="B2850" s="12"/>
      <c r="C2850" s="42"/>
      <c r="D2850" s="12"/>
      <c r="E2850" s="12"/>
      <c r="F2850" s="12"/>
      <c r="G2850" s="12"/>
      <c r="H2850" s="12"/>
      <c r="I2850" s="12"/>
      <c r="J2850" s="12"/>
      <c r="K2850" s="12"/>
      <c r="L2850" s="12"/>
      <c r="M2850" s="49"/>
      <c r="N2850" s="49"/>
      <c r="O2850" s="12"/>
      <c r="P2850" s="12"/>
      <c r="Q2850" s="12"/>
      <c r="R2850" s="12"/>
      <c r="S2850" s="12"/>
    </row>
    <row r="2851" spans="1:19" s="1" customFormat="1" x14ac:dyDescent="0.4">
      <c r="A2851" s="12"/>
      <c r="B2851" s="12"/>
      <c r="C2851" s="42"/>
      <c r="D2851" s="12"/>
      <c r="E2851" s="12"/>
      <c r="F2851" s="12"/>
      <c r="G2851" s="12"/>
      <c r="H2851" s="12"/>
      <c r="I2851" s="12"/>
      <c r="J2851" s="12"/>
      <c r="K2851" s="12"/>
      <c r="L2851" s="12"/>
      <c r="M2851" s="49"/>
      <c r="N2851" s="49"/>
      <c r="O2851" s="12"/>
      <c r="P2851" s="12"/>
      <c r="Q2851" s="12"/>
      <c r="R2851" s="12"/>
      <c r="S2851" s="12"/>
    </row>
    <row r="2852" spans="1:19" s="1" customFormat="1" x14ac:dyDescent="0.4">
      <c r="A2852" s="12"/>
      <c r="B2852" s="12"/>
      <c r="C2852" s="42"/>
      <c r="D2852" s="12"/>
      <c r="E2852" s="12"/>
      <c r="F2852" s="12"/>
      <c r="G2852" s="12"/>
      <c r="H2852" s="12"/>
      <c r="I2852" s="12"/>
      <c r="J2852" s="12"/>
      <c r="K2852" s="12"/>
      <c r="L2852" s="12"/>
      <c r="M2852" s="49"/>
      <c r="N2852" s="49"/>
      <c r="O2852" s="12"/>
      <c r="P2852" s="12"/>
      <c r="Q2852" s="12"/>
      <c r="R2852" s="12"/>
      <c r="S2852" s="12"/>
    </row>
    <row r="2853" spans="1:19" s="1" customFormat="1" x14ac:dyDescent="0.4">
      <c r="A2853" s="12"/>
      <c r="B2853" s="12"/>
      <c r="C2853" s="42"/>
      <c r="D2853" s="12"/>
      <c r="E2853" s="12"/>
      <c r="F2853" s="12"/>
      <c r="G2853" s="12"/>
      <c r="H2853" s="12"/>
      <c r="I2853" s="12"/>
      <c r="J2853" s="12"/>
      <c r="K2853" s="12"/>
      <c r="L2853" s="12"/>
      <c r="M2853" s="49"/>
      <c r="N2853" s="49"/>
      <c r="O2853" s="12"/>
      <c r="P2853" s="12"/>
      <c r="Q2853" s="12"/>
      <c r="R2853" s="12"/>
      <c r="S2853" s="12"/>
    </row>
    <row r="2854" spans="1:19" s="1" customFormat="1" x14ac:dyDescent="0.4">
      <c r="A2854" s="12"/>
      <c r="B2854" s="12"/>
      <c r="C2854" s="42"/>
      <c r="D2854" s="12"/>
      <c r="E2854" s="12"/>
      <c r="F2854" s="12"/>
      <c r="G2854" s="12"/>
      <c r="H2854" s="12"/>
      <c r="I2854" s="12"/>
      <c r="J2854" s="12"/>
      <c r="K2854" s="12"/>
      <c r="L2854" s="12"/>
      <c r="M2854" s="49"/>
      <c r="N2854" s="49"/>
      <c r="O2854" s="12"/>
      <c r="P2854" s="12"/>
      <c r="Q2854" s="12"/>
      <c r="R2854" s="12"/>
      <c r="S2854" s="12"/>
    </row>
    <row r="2855" spans="1:19" s="1" customFormat="1" x14ac:dyDescent="0.4">
      <c r="A2855" s="12"/>
      <c r="B2855" s="12"/>
      <c r="C2855" s="42"/>
      <c r="D2855" s="12"/>
      <c r="E2855" s="12"/>
      <c r="F2855" s="12"/>
      <c r="G2855" s="12"/>
      <c r="H2855" s="12"/>
      <c r="I2855" s="12"/>
      <c r="J2855" s="12"/>
      <c r="K2855" s="12"/>
      <c r="L2855" s="12"/>
      <c r="M2855" s="49"/>
      <c r="N2855" s="49"/>
      <c r="O2855" s="12"/>
      <c r="P2855" s="12"/>
      <c r="Q2855" s="12"/>
      <c r="R2855" s="12"/>
      <c r="S2855" s="12"/>
    </row>
    <row r="2856" spans="1:19" s="1" customFormat="1" x14ac:dyDescent="0.4">
      <c r="A2856" s="12"/>
      <c r="B2856" s="12"/>
      <c r="C2856" s="42"/>
      <c r="D2856" s="12"/>
      <c r="E2856" s="12"/>
      <c r="F2856" s="12"/>
      <c r="G2856" s="12"/>
      <c r="H2856" s="12"/>
      <c r="I2856" s="12"/>
      <c r="J2856" s="12"/>
      <c r="K2856" s="12"/>
      <c r="L2856" s="12"/>
      <c r="M2856" s="49"/>
      <c r="N2856" s="49"/>
      <c r="O2856" s="12"/>
      <c r="P2856" s="12"/>
      <c r="Q2856" s="12"/>
      <c r="R2856" s="12"/>
      <c r="S2856" s="12"/>
    </row>
    <row r="2857" spans="1:19" s="1" customFormat="1" x14ac:dyDescent="0.4">
      <c r="A2857" s="12"/>
      <c r="B2857" s="12"/>
      <c r="C2857" s="42"/>
      <c r="D2857" s="12"/>
      <c r="E2857" s="12"/>
      <c r="F2857" s="12"/>
      <c r="G2857" s="12"/>
      <c r="H2857" s="12"/>
      <c r="I2857" s="12"/>
      <c r="J2857" s="12"/>
      <c r="K2857" s="12"/>
      <c r="L2857" s="12"/>
      <c r="M2857" s="49"/>
      <c r="N2857" s="49"/>
      <c r="O2857" s="12"/>
      <c r="P2857" s="12"/>
      <c r="Q2857" s="12"/>
      <c r="R2857" s="12"/>
      <c r="S2857" s="12"/>
    </row>
    <row r="2858" spans="1:19" s="1" customFormat="1" x14ac:dyDescent="0.4">
      <c r="A2858" s="12"/>
      <c r="B2858" s="12"/>
      <c r="C2858" s="42"/>
      <c r="D2858" s="12"/>
      <c r="E2858" s="12"/>
      <c r="F2858" s="12"/>
      <c r="G2858" s="12"/>
      <c r="H2858" s="12"/>
      <c r="I2858" s="12"/>
      <c r="J2858" s="12"/>
      <c r="K2858" s="12"/>
      <c r="L2858" s="12"/>
      <c r="M2858" s="49"/>
      <c r="N2858" s="49"/>
      <c r="O2858" s="12"/>
      <c r="P2858" s="12"/>
      <c r="Q2858" s="12"/>
      <c r="R2858" s="12"/>
      <c r="S2858" s="12"/>
    </row>
    <row r="2859" spans="1:19" s="1" customFormat="1" x14ac:dyDescent="0.4">
      <c r="A2859" s="12"/>
      <c r="B2859" s="12"/>
      <c r="C2859" s="42"/>
      <c r="D2859" s="12"/>
      <c r="E2859" s="12"/>
      <c r="F2859" s="12"/>
      <c r="G2859" s="12"/>
      <c r="H2859" s="12"/>
      <c r="I2859" s="12"/>
      <c r="J2859" s="12"/>
      <c r="K2859" s="12"/>
      <c r="L2859" s="12"/>
      <c r="M2859" s="49"/>
      <c r="N2859" s="49"/>
      <c r="O2859" s="12"/>
      <c r="P2859" s="12"/>
      <c r="Q2859" s="12"/>
      <c r="R2859" s="12"/>
      <c r="S2859" s="12"/>
    </row>
    <row r="2860" spans="1:19" s="1" customFormat="1" x14ac:dyDescent="0.4">
      <c r="A2860" s="12"/>
      <c r="B2860" s="12"/>
      <c r="C2860" s="42"/>
      <c r="D2860" s="12"/>
      <c r="E2860" s="12"/>
      <c r="F2860" s="12"/>
      <c r="G2860" s="12"/>
      <c r="H2860" s="12"/>
      <c r="I2860" s="12"/>
      <c r="J2860" s="12"/>
      <c r="K2860" s="12"/>
      <c r="L2860" s="12"/>
      <c r="M2860" s="49"/>
      <c r="N2860" s="49"/>
      <c r="O2860" s="12"/>
      <c r="P2860" s="12"/>
      <c r="Q2860" s="12"/>
      <c r="R2860" s="12"/>
      <c r="S2860" s="12"/>
    </row>
    <row r="2861" spans="1:19" s="1" customFormat="1" x14ac:dyDescent="0.4">
      <c r="A2861" s="12"/>
      <c r="B2861" s="12"/>
      <c r="C2861" s="42"/>
      <c r="D2861" s="12"/>
      <c r="E2861" s="12"/>
      <c r="F2861" s="12"/>
      <c r="G2861" s="12"/>
      <c r="H2861" s="12"/>
      <c r="I2861" s="12"/>
      <c r="J2861" s="12"/>
      <c r="K2861" s="12"/>
      <c r="L2861" s="12"/>
      <c r="M2861" s="49"/>
      <c r="N2861" s="49"/>
      <c r="O2861" s="12"/>
      <c r="P2861" s="12"/>
      <c r="Q2861" s="12"/>
      <c r="R2861" s="12"/>
      <c r="S2861" s="12"/>
    </row>
    <row r="2862" spans="1:19" s="1" customFormat="1" x14ac:dyDescent="0.4">
      <c r="A2862" s="12"/>
      <c r="B2862" s="12"/>
      <c r="C2862" s="42"/>
      <c r="D2862" s="12"/>
      <c r="E2862" s="12"/>
      <c r="F2862" s="12"/>
      <c r="G2862" s="12"/>
      <c r="H2862" s="12"/>
      <c r="I2862" s="12"/>
      <c r="J2862" s="12"/>
      <c r="K2862" s="12"/>
      <c r="L2862" s="12"/>
      <c r="M2862" s="49"/>
      <c r="N2862" s="49"/>
      <c r="O2862" s="12"/>
      <c r="P2862" s="12"/>
      <c r="Q2862" s="12"/>
      <c r="R2862" s="12"/>
      <c r="S2862" s="12"/>
    </row>
    <row r="2863" spans="1:19" s="1" customFormat="1" x14ac:dyDescent="0.4">
      <c r="A2863" s="12"/>
      <c r="B2863" s="12"/>
      <c r="C2863" s="42"/>
      <c r="D2863" s="12"/>
      <c r="E2863" s="12"/>
      <c r="F2863" s="12"/>
      <c r="G2863" s="12"/>
      <c r="H2863" s="12"/>
      <c r="I2863" s="12"/>
      <c r="J2863" s="12"/>
      <c r="K2863" s="12"/>
      <c r="L2863" s="12"/>
      <c r="M2863" s="49"/>
      <c r="N2863" s="49"/>
      <c r="O2863" s="12"/>
      <c r="P2863" s="12"/>
      <c r="Q2863" s="12"/>
      <c r="R2863" s="12"/>
      <c r="S2863" s="12"/>
    </row>
    <row r="2864" spans="1:19" s="1" customFormat="1" x14ac:dyDescent="0.4">
      <c r="A2864" s="12"/>
      <c r="B2864" s="12"/>
      <c r="C2864" s="42"/>
      <c r="D2864" s="12"/>
      <c r="E2864" s="12"/>
      <c r="F2864" s="12"/>
      <c r="G2864" s="12"/>
      <c r="H2864" s="12"/>
      <c r="I2864" s="12"/>
      <c r="J2864" s="12"/>
      <c r="K2864" s="12"/>
      <c r="L2864" s="12"/>
      <c r="M2864" s="49"/>
      <c r="N2864" s="49"/>
      <c r="O2864" s="12"/>
      <c r="P2864" s="12"/>
      <c r="Q2864" s="12"/>
      <c r="R2864" s="12"/>
      <c r="S2864" s="12"/>
    </row>
    <row r="2865" spans="1:19" s="1" customFormat="1" x14ac:dyDescent="0.4">
      <c r="A2865" s="12"/>
      <c r="B2865" s="12"/>
      <c r="C2865" s="42"/>
      <c r="D2865" s="12"/>
      <c r="E2865" s="12"/>
      <c r="F2865" s="12"/>
      <c r="G2865" s="12"/>
      <c r="H2865" s="12"/>
      <c r="I2865" s="12"/>
      <c r="J2865" s="12"/>
      <c r="K2865" s="12"/>
      <c r="L2865" s="12"/>
      <c r="M2865" s="49"/>
      <c r="N2865" s="49"/>
      <c r="O2865" s="12"/>
      <c r="P2865" s="12"/>
      <c r="Q2865" s="12"/>
      <c r="R2865" s="12"/>
      <c r="S2865" s="12"/>
    </row>
    <row r="2866" spans="1:19" s="1" customFormat="1" x14ac:dyDescent="0.4">
      <c r="A2866" s="12"/>
      <c r="B2866" s="12"/>
      <c r="C2866" s="42"/>
      <c r="D2866" s="12"/>
      <c r="E2866" s="12"/>
      <c r="F2866" s="12"/>
      <c r="G2866" s="12"/>
      <c r="H2866" s="12"/>
      <c r="I2866" s="12"/>
      <c r="J2866" s="12"/>
      <c r="K2866" s="12"/>
      <c r="L2866" s="12"/>
      <c r="M2866" s="49"/>
      <c r="N2866" s="49"/>
      <c r="O2866" s="12"/>
      <c r="P2866" s="12"/>
      <c r="Q2866" s="12"/>
      <c r="R2866" s="12"/>
      <c r="S2866" s="12"/>
    </row>
    <row r="2867" spans="1:19" s="1" customFormat="1" x14ac:dyDescent="0.4">
      <c r="A2867" s="12"/>
      <c r="B2867" s="12"/>
      <c r="C2867" s="42"/>
      <c r="D2867" s="12"/>
      <c r="E2867" s="12"/>
      <c r="F2867" s="12"/>
      <c r="G2867" s="12"/>
      <c r="H2867" s="12"/>
      <c r="I2867" s="12"/>
      <c r="J2867" s="12"/>
      <c r="K2867" s="12"/>
      <c r="L2867" s="12"/>
      <c r="M2867" s="49"/>
      <c r="N2867" s="49"/>
      <c r="O2867" s="12"/>
      <c r="P2867" s="12"/>
      <c r="Q2867" s="12"/>
      <c r="R2867" s="12"/>
      <c r="S2867" s="12"/>
    </row>
    <row r="2868" spans="1:19" s="1" customFormat="1" x14ac:dyDescent="0.4">
      <c r="A2868" s="12"/>
      <c r="B2868" s="12"/>
      <c r="C2868" s="42"/>
      <c r="D2868" s="12"/>
      <c r="E2868" s="12"/>
      <c r="F2868" s="12"/>
      <c r="G2868" s="12"/>
      <c r="H2868" s="12"/>
      <c r="I2868" s="12"/>
      <c r="J2868" s="12"/>
      <c r="K2868" s="12"/>
      <c r="L2868" s="12"/>
      <c r="M2868" s="49"/>
      <c r="N2868" s="49"/>
      <c r="O2868" s="12"/>
      <c r="P2868" s="12"/>
      <c r="Q2868" s="12"/>
      <c r="R2868" s="12"/>
      <c r="S2868" s="12"/>
    </row>
    <row r="2869" spans="1:19" s="1" customFormat="1" x14ac:dyDescent="0.4">
      <c r="A2869" s="12"/>
      <c r="B2869" s="12"/>
      <c r="C2869" s="42"/>
      <c r="D2869" s="12"/>
      <c r="E2869" s="12"/>
      <c r="F2869" s="12"/>
      <c r="G2869" s="12"/>
      <c r="H2869" s="12"/>
      <c r="I2869" s="12"/>
      <c r="J2869" s="12"/>
      <c r="K2869" s="12"/>
      <c r="L2869" s="12"/>
      <c r="M2869" s="49"/>
      <c r="N2869" s="49"/>
      <c r="O2869" s="12"/>
      <c r="P2869" s="12"/>
      <c r="Q2869" s="12"/>
      <c r="R2869" s="12"/>
      <c r="S2869" s="12"/>
    </row>
    <row r="2870" spans="1:19" s="1" customFormat="1" x14ac:dyDescent="0.4">
      <c r="A2870" s="12"/>
      <c r="B2870" s="12"/>
      <c r="C2870" s="42"/>
      <c r="D2870" s="12"/>
      <c r="E2870" s="12"/>
      <c r="F2870" s="12"/>
      <c r="G2870" s="12"/>
      <c r="H2870" s="12"/>
      <c r="I2870" s="12"/>
      <c r="J2870" s="12"/>
      <c r="K2870" s="12"/>
      <c r="L2870" s="12"/>
      <c r="M2870" s="49"/>
      <c r="N2870" s="49"/>
      <c r="O2870" s="12"/>
      <c r="P2870" s="12"/>
      <c r="Q2870" s="12"/>
      <c r="R2870" s="12"/>
      <c r="S2870" s="12"/>
    </row>
    <row r="2871" spans="1:19" s="1" customFormat="1" x14ac:dyDescent="0.4">
      <c r="A2871" s="12"/>
      <c r="B2871" s="12"/>
      <c r="C2871" s="42"/>
      <c r="D2871" s="12"/>
      <c r="E2871" s="12"/>
      <c r="F2871" s="12"/>
      <c r="G2871" s="12"/>
      <c r="H2871" s="12"/>
      <c r="I2871" s="12"/>
      <c r="J2871" s="12"/>
      <c r="K2871" s="12"/>
      <c r="L2871" s="12"/>
      <c r="M2871" s="49"/>
      <c r="N2871" s="49"/>
      <c r="O2871" s="12"/>
      <c r="P2871" s="12"/>
      <c r="Q2871" s="12"/>
      <c r="R2871" s="12"/>
      <c r="S2871" s="12"/>
    </row>
    <row r="2872" spans="1:19" s="1" customFormat="1" x14ac:dyDescent="0.4">
      <c r="A2872" s="12"/>
      <c r="B2872" s="12"/>
      <c r="C2872" s="42"/>
      <c r="D2872" s="12"/>
      <c r="E2872" s="12"/>
      <c r="F2872" s="12"/>
      <c r="G2872" s="12"/>
      <c r="H2872" s="12"/>
      <c r="I2872" s="12"/>
      <c r="J2872" s="12"/>
      <c r="K2872" s="12"/>
      <c r="L2872" s="12"/>
      <c r="M2872" s="49"/>
      <c r="N2872" s="49"/>
      <c r="O2872" s="12"/>
      <c r="P2872" s="12"/>
      <c r="Q2872" s="12"/>
      <c r="R2872" s="12"/>
      <c r="S2872" s="12"/>
    </row>
    <row r="2873" spans="1:19" s="1" customFormat="1" x14ac:dyDescent="0.4">
      <c r="A2873" s="12"/>
      <c r="B2873" s="12"/>
      <c r="C2873" s="42"/>
      <c r="D2873" s="12"/>
      <c r="E2873" s="12"/>
      <c r="F2873" s="12"/>
      <c r="G2873" s="12"/>
      <c r="H2873" s="12"/>
      <c r="I2873" s="12"/>
      <c r="J2873" s="12"/>
      <c r="K2873" s="12"/>
      <c r="L2873" s="12"/>
      <c r="M2873" s="49"/>
      <c r="N2873" s="49"/>
      <c r="O2873" s="12"/>
      <c r="P2873" s="12"/>
      <c r="Q2873" s="12"/>
      <c r="R2873" s="12"/>
      <c r="S2873" s="12"/>
    </row>
    <row r="2874" spans="1:19" s="1" customFormat="1" x14ac:dyDescent="0.4">
      <c r="A2874" s="12"/>
      <c r="B2874" s="12"/>
      <c r="C2874" s="42"/>
      <c r="D2874" s="12"/>
      <c r="E2874" s="12"/>
      <c r="F2874" s="12"/>
      <c r="G2874" s="12"/>
      <c r="H2874" s="12"/>
      <c r="I2874" s="12"/>
      <c r="J2874" s="12"/>
      <c r="K2874" s="12"/>
      <c r="L2874" s="12"/>
      <c r="M2874" s="49"/>
      <c r="N2874" s="49"/>
      <c r="O2874" s="12"/>
      <c r="P2874" s="12"/>
      <c r="Q2874" s="12"/>
      <c r="R2874" s="12"/>
      <c r="S2874" s="12"/>
    </row>
    <row r="2875" spans="1:19" s="1" customFormat="1" x14ac:dyDescent="0.4">
      <c r="A2875" s="12"/>
      <c r="B2875" s="12"/>
      <c r="C2875" s="42"/>
      <c r="D2875" s="12"/>
      <c r="E2875" s="12"/>
      <c r="F2875" s="12"/>
      <c r="G2875" s="12"/>
      <c r="H2875" s="12"/>
      <c r="I2875" s="12"/>
      <c r="J2875" s="12"/>
      <c r="K2875" s="12"/>
      <c r="L2875" s="12"/>
      <c r="M2875" s="49"/>
      <c r="N2875" s="49"/>
      <c r="O2875" s="12"/>
      <c r="P2875" s="12"/>
      <c r="Q2875" s="12"/>
      <c r="R2875" s="12"/>
      <c r="S2875" s="12"/>
    </row>
    <row r="2876" spans="1:19" s="1" customFormat="1" x14ac:dyDescent="0.4">
      <c r="A2876" s="12"/>
      <c r="B2876" s="12"/>
      <c r="C2876" s="42"/>
      <c r="D2876" s="12"/>
      <c r="E2876" s="12"/>
      <c r="F2876" s="12"/>
      <c r="G2876" s="12"/>
      <c r="H2876" s="12"/>
      <c r="I2876" s="12"/>
      <c r="J2876" s="12"/>
      <c r="K2876" s="12"/>
      <c r="L2876" s="12"/>
      <c r="M2876" s="49"/>
      <c r="N2876" s="49"/>
      <c r="O2876" s="12"/>
      <c r="P2876" s="12"/>
      <c r="Q2876" s="12"/>
      <c r="R2876" s="12"/>
      <c r="S2876" s="12"/>
    </row>
    <row r="2877" spans="1:19" s="1" customFormat="1" x14ac:dyDescent="0.4">
      <c r="A2877" s="12"/>
      <c r="B2877" s="12"/>
      <c r="C2877" s="42"/>
      <c r="D2877" s="12"/>
      <c r="E2877" s="12"/>
      <c r="F2877" s="12"/>
      <c r="G2877" s="12"/>
      <c r="H2877" s="12"/>
      <c r="I2877" s="12"/>
      <c r="J2877" s="12"/>
      <c r="K2877" s="12"/>
      <c r="L2877" s="12"/>
      <c r="M2877" s="49"/>
      <c r="N2877" s="49"/>
      <c r="O2877" s="12"/>
      <c r="P2877" s="12"/>
      <c r="Q2877" s="12"/>
      <c r="R2877" s="12"/>
      <c r="S2877" s="12"/>
    </row>
    <row r="2878" spans="1:19" s="1" customFormat="1" x14ac:dyDescent="0.4">
      <c r="A2878" s="12"/>
      <c r="B2878" s="12"/>
      <c r="C2878" s="42"/>
      <c r="D2878" s="12"/>
      <c r="E2878" s="12"/>
      <c r="F2878" s="12"/>
      <c r="G2878" s="12"/>
      <c r="H2878" s="12"/>
      <c r="I2878" s="12"/>
      <c r="J2878" s="12"/>
      <c r="K2878" s="12"/>
      <c r="L2878" s="12"/>
      <c r="M2878" s="49"/>
      <c r="N2878" s="49"/>
      <c r="O2878" s="12"/>
      <c r="P2878" s="12"/>
      <c r="Q2878" s="12"/>
      <c r="R2878" s="12"/>
      <c r="S2878" s="12"/>
    </row>
    <row r="2879" spans="1:19" s="1" customFormat="1" x14ac:dyDescent="0.4">
      <c r="A2879" s="12"/>
      <c r="B2879" s="12"/>
      <c r="C2879" s="42"/>
      <c r="D2879" s="12"/>
      <c r="E2879" s="12"/>
      <c r="F2879" s="12"/>
      <c r="G2879" s="12"/>
      <c r="H2879" s="12"/>
      <c r="I2879" s="12"/>
      <c r="J2879" s="12"/>
      <c r="K2879" s="12"/>
      <c r="L2879" s="12"/>
      <c r="M2879" s="49"/>
      <c r="N2879" s="49"/>
      <c r="O2879" s="12"/>
      <c r="P2879" s="12"/>
      <c r="Q2879" s="12"/>
      <c r="R2879" s="12"/>
      <c r="S2879" s="12"/>
    </row>
    <row r="2880" spans="1:19" s="1" customFormat="1" x14ac:dyDescent="0.4">
      <c r="A2880" s="12"/>
      <c r="B2880" s="12"/>
      <c r="C2880" s="42"/>
      <c r="D2880" s="12"/>
      <c r="E2880" s="12"/>
      <c r="F2880" s="12"/>
      <c r="G2880" s="12"/>
      <c r="H2880" s="12"/>
      <c r="I2880" s="12"/>
      <c r="J2880" s="12"/>
      <c r="K2880" s="12"/>
      <c r="L2880" s="12"/>
      <c r="M2880" s="49"/>
      <c r="N2880" s="49"/>
      <c r="O2880" s="12"/>
      <c r="P2880" s="12"/>
      <c r="Q2880" s="12"/>
      <c r="R2880" s="12"/>
      <c r="S2880" s="12"/>
    </row>
    <row r="2881" spans="1:19" s="1" customFormat="1" x14ac:dyDescent="0.4">
      <c r="A2881" s="12"/>
      <c r="B2881" s="12"/>
      <c r="C2881" s="42"/>
      <c r="D2881" s="12"/>
      <c r="E2881" s="12"/>
      <c r="F2881" s="12"/>
      <c r="G2881" s="12"/>
      <c r="H2881" s="12"/>
      <c r="I2881" s="12"/>
      <c r="J2881" s="12"/>
      <c r="K2881" s="12"/>
      <c r="L2881" s="12"/>
      <c r="M2881" s="49"/>
      <c r="N2881" s="49"/>
      <c r="O2881" s="12"/>
      <c r="P2881" s="12"/>
      <c r="Q2881" s="12"/>
      <c r="R2881" s="12"/>
      <c r="S2881" s="12"/>
    </row>
    <row r="2882" spans="1:19" s="1" customFormat="1" x14ac:dyDescent="0.4">
      <c r="A2882" s="12"/>
      <c r="B2882" s="12"/>
      <c r="C2882" s="42"/>
      <c r="D2882" s="12"/>
      <c r="E2882" s="12"/>
      <c r="F2882" s="12"/>
      <c r="G2882" s="12"/>
      <c r="H2882" s="12"/>
      <c r="I2882" s="12"/>
      <c r="J2882" s="12"/>
      <c r="K2882" s="12"/>
      <c r="L2882" s="12"/>
      <c r="M2882" s="49"/>
      <c r="N2882" s="49"/>
      <c r="O2882" s="12"/>
      <c r="P2882" s="12"/>
      <c r="Q2882" s="12"/>
      <c r="R2882" s="12"/>
      <c r="S2882" s="12"/>
    </row>
    <row r="2883" spans="1:19" s="1" customFormat="1" x14ac:dyDescent="0.4">
      <c r="A2883" s="12"/>
      <c r="B2883" s="12"/>
      <c r="C2883" s="42"/>
      <c r="D2883" s="12"/>
      <c r="E2883" s="12"/>
      <c r="F2883" s="12"/>
      <c r="G2883" s="12"/>
      <c r="H2883" s="12"/>
      <c r="I2883" s="12"/>
      <c r="J2883" s="12"/>
      <c r="K2883" s="12"/>
      <c r="L2883" s="12"/>
      <c r="M2883" s="49"/>
      <c r="N2883" s="49"/>
      <c r="O2883" s="12"/>
      <c r="P2883" s="12"/>
      <c r="Q2883" s="12"/>
      <c r="R2883" s="12"/>
      <c r="S2883" s="12"/>
    </row>
    <row r="2884" spans="1:19" s="1" customFormat="1" x14ac:dyDescent="0.4">
      <c r="A2884" s="12"/>
      <c r="B2884" s="12"/>
      <c r="C2884" s="42"/>
      <c r="D2884" s="12"/>
      <c r="E2884" s="12"/>
      <c r="F2884" s="12"/>
      <c r="G2884" s="12"/>
      <c r="H2884" s="12"/>
      <c r="I2884" s="12"/>
      <c r="J2884" s="12"/>
      <c r="K2884" s="12"/>
      <c r="L2884" s="12"/>
      <c r="M2884" s="49"/>
      <c r="N2884" s="49"/>
      <c r="O2884" s="12"/>
      <c r="P2884" s="12"/>
      <c r="Q2884" s="12"/>
      <c r="R2884" s="12"/>
      <c r="S2884" s="12"/>
    </row>
    <row r="2885" spans="1:19" s="1" customFormat="1" x14ac:dyDescent="0.4">
      <c r="A2885" s="12"/>
      <c r="B2885" s="12"/>
      <c r="C2885" s="42"/>
      <c r="D2885" s="12"/>
      <c r="E2885" s="12"/>
      <c r="F2885" s="12"/>
      <c r="G2885" s="12"/>
      <c r="H2885" s="12"/>
      <c r="I2885" s="12"/>
      <c r="J2885" s="12"/>
      <c r="K2885" s="12"/>
      <c r="L2885" s="12"/>
      <c r="M2885" s="49"/>
      <c r="N2885" s="49"/>
      <c r="O2885" s="12"/>
      <c r="P2885" s="12"/>
      <c r="Q2885" s="12"/>
      <c r="R2885" s="12"/>
      <c r="S2885" s="12"/>
    </row>
    <row r="2886" spans="1:19" s="1" customFormat="1" x14ac:dyDescent="0.4">
      <c r="A2886" s="12"/>
      <c r="B2886" s="12"/>
      <c r="C2886" s="42"/>
      <c r="D2886" s="12"/>
      <c r="E2886" s="12"/>
      <c r="F2886" s="12"/>
      <c r="G2886" s="12"/>
      <c r="H2886" s="12"/>
      <c r="I2886" s="12"/>
      <c r="J2886" s="12"/>
      <c r="K2886" s="12"/>
      <c r="L2886" s="12"/>
      <c r="M2886" s="49"/>
      <c r="N2886" s="49"/>
      <c r="O2886" s="12"/>
      <c r="P2886" s="12"/>
      <c r="Q2886" s="12"/>
      <c r="R2886" s="12"/>
      <c r="S2886" s="12"/>
    </row>
    <row r="2887" spans="1:19" s="1" customFormat="1" x14ac:dyDescent="0.4">
      <c r="A2887" s="12"/>
      <c r="B2887" s="12"/>
      <c r="C2887" s="42"/>
      <c r="D2887" s="12"/>
      <c r="E2887" s="12"/>
      <c r="F2887" s="12"/>
      <c r="G2887" s="12"/>
      <c r="H2887" s="12"/>
      <c r="I2887" s="12"/>
      <c r="J2887" s="12"/>
      <c r="K2887" s="12"/>
      <c r="L2887" s="12"/>
      <c r="M2887" s="49"/>
      <c r="N2887" s="49"/>
      <c r="O2887" s="12"/>
      <c r="P2887" s="12"/>
      <c r="Q2887" s="12"/>
      <c r="R2887" s="12"/>
      <c r="S2887" s="12"/>
    </row>
    <row r="2888" spans="1:19" s="1" customFormat="1" x14ac:dyDescent="0.4">
      <c r="A2888" s="12"/>
      <c r="B2888" s="12"/>
      <c r="C2888" s="42"/>
      <c r="D2888" s="12"/>
      <c r="E2888" s="12"/>
      <c r="F2888" s="12"/>
      <c r="G2888" s="12"/>
      <c r="H2888" s="12"/>
      <c r="I2888" s="12"/>
      <c r="J2888" s="12"/>
      <c r="K2888" s="12"/>
      <c r="L2888" s="12"/>
      <c r="M2888" s="49"/>
      <c r="N2888" s="49"/>
      <c r="O2888" s="12"/>
      <c r="P2888" s="12"/>
      <c r="Q2888" s="12"/>
      <c r="R2888" s="12"/>
      <c r="S2888" s="12"/>
    </row>
    <row r="2889" spans="1:19" s="1" customFormat="1" x14ac:dyDescent="0.4">
      <c r="A2889" s="12"/>
      <c r="B2889" s="12"/>
      <c r="C2889" s="42"/>
      <c r="D2889" s="12"/>
      <c r="E2889" s="12"/>
      <c r="F2889" s="12"/>
      <c r="G2889" s="12"/>
      <c r="H2889" s="12"/>
      <c r="I2889" s="12"/>
      <c r="J2889" s="12"/>
      <c r="K2889" s="12"/>
      <c r="L2889" s="12"/>
      <c r="M2889" s="49"/>
      <c r="N2889" s="49"/>
      <c r="O2889" s="12"/>
      <c r="P2889" s="12"/>
      <c r="Q2889" s="12"/>
      <c r="R2889" s="12"/>
      <c r="S2889" s="12"/>
    </row>
    <row r="2890" spans="1:19" s="1" customFormat="1" x14ac:dyDescent="0.4">
      <c r="A2890" s="12"/>
      <c r="B2890" s="12"/>
      <c r="C2890" s="42"/>
      <c r="D2890" s="12"/>
      <c r="E2890" s="12"/>
      <c r="F2890" s="12"/>
      <c r="G2890" s="12"/>
      <c r="H2890" s="12"/>
      <c r="I2890" s="12"/>
      <c r="J2890" s="12"/>
      <c r="K2890" s="12"/>
      <c r="L2890" s="12"/>
      <c r="M2890" s="49"/>
      <c r="N2890" s="49"/>
      <c r="O2890" s="12"/>
      <c r="P2890" s="12"/>
      <c r="Q2890" s="12"/>
      <c r="R2890" s="12"/>
      <c r="S2890" s="12"/>
    </row>
    <row r="2891" spans="1:19" s="1" customFormat="1" x14ac:dyDescent="0.4">
      <c r="A2891" s="12"/>
      <c r="B2891" s="12"/>
      <c r="C2891" s="42"/>
      <c r="D2891" s="12"/>
      <c r="E2891" s="12"/>
      <c r="F2891" s="12"/>
      <c r="G2891" s="12"/>
      <c r="H2891" s="12"/>
      <c r="I2891" s="12"/>
      <c r="J2891" s="12"/>
      <c r="K2891" s="12"/>
      <c r="L2891" s="12"/>
      <c r="M2891" s="49"/>
      <c r="N2891" s="49"/>
      <c r="O2891" s="12"/>
      <c r="P2891" s="12"/>
      <c r="Q2891" s="12"/>
      <c r="R2891" s="12"/>
      <c r="S2891" s="12"/>
    </row>
    <row r="2892" spans="1:19" s="1" customFormat="1" x14ac:dyDescent="0.4">
      <c r="A2892" s="12"/>
      <c r="B2892" s="12"/>
      <c r="C2892" s="42"/>
      <c r="D2892" s="12"/>
      <c r="E2892" s="12"/>
      <c r="F2892" s="12"/>
      <c r="G2892" s="12"/>
      <c r="H2892" s="12"/>
      <c r="I2892" s="12"/>
      <c r="J2892" s="12"/>
      <c r="K2892" s="12"/>
      <c r="L2892" s="12"/>
      <c r="M2892" s="49"/>
      <c r="N2892" s="49"/>
      <c r="O2892" s="12"/>
      <c r="P2892" s="12"/>
      <c r="Q2892" s="12"/>
      <c r="R2892" s="12"/>
      <c r="S2892" s="12"/>
    </row>
    <row r="2893" spans="1:19" s="1" customFormat="1" x14ac:dyDescent="0.4">
      <c r="A2893" s="12"/>
      <c r="B2893" s="12"/>
      <c r="C2893" s="42"/>
      <c r="D2893" s="12"/>
      <c r="E2893" s="12"/>
      <c r="F2893" s="12"/>
      <c r="G2893" s="12"/>
      <c r="H2893" s="12"/>
      <c r="I2893" s="12"/>
      <c r="J2893" s="12"/>
      <c r="K2893" s="12"/>
      <c r="L2893" s="12"/>
      <c r="M2893" s="49"/>
      <c r="N2893" s="49"/>
      <c r="O2893" s="12"/>
      <c r="P2893" s="12"/>
      <c r="Q2893" s="12"/>
      <c r="R2893" s="12"/>
      <c r="S2893" s="12"/>
    </row>
    <row r="2894" spans="1:19" s="1" customFormat="1" x14ac:dyDescent="0.4">
      <c r="A2894" s="12"/>
      <c r="B2894" s="12"/>
      <c r="C2894" s="42"/>
      <c r="D2894" s="12"/>
      <c r="E2894" s="12"/>
      <c r="F2894" s="12"/>
      <c r="G2894" s="12"/>
      <c r="H2894" s="12"/>
      <c r="I2894" s="12"/>
      <c r="J2894" s="12"/>
      <c r="K2894" s="12"/>
      <c r="L2894" s="12"/>
      <c r="M2894" s="49"/>
      <c r="N2894" s="49"/>
      <c r="O2894" s="12"/>
      <c r="P2894" s="12"/>
      <c r="Q2894" s="12"/>
      <c r="R2894" s="12"/>
      <c r="S2894" s="12"/>
    </row>
    <row r="2895" spans="1:19" s="1" customFormat="1" x14ac:dyDescent="0.4">
      <c r="A2895" s="12"/>
      <c r="B2895" s="12"/>
      <c r="C2895" s="42"/>
      <c r="D2895" s="12"/>
      <c r="E2895" s="12"/>
      <c r="F2895" s="12"/>
      <c r="G2895" s="12"/>
      <c r="H2895" s="12"/>
      <c r="I2895" s="12"/>
      <c r="J2895" s="12"/>
      <c r="K2895" s="12"/>
      <c r="L2895" s="12"/>
      <c r="M2895" s="49"/>
      <c r="N2895" s="49"/>
      <c r="O2895" s="12"/>
      <c r="P2895" s="12"/>
      <c r="Q2895" s="12"/>
      <c r="R2895" s="12"/>
      <c r="S2895" s="12"/>
    </row>
    <row r="2896" spans="1:19" s="1" customFormat="1" x14ac:dyDescent="0.4">
      <c r="A2896" s="12"/>
      <c r="B2896" s="12"/>
      <c r="C2896" s="42"/>
      <c r="D2896" s="12"/>
      <c r="E2896" s="12"/>
      <c r="F2896" s="12"/>
      <c r="G2896" s="12"/>
      <c r="H2896" s="12"/>
      <c r="I2896" s="12"/>
      <c r="J2896" s="12"/>
      <c r="K2896" s="12"/>
      <c r="L2896" s="12"/>
      <c r="M2896" s="49"/>
      <c r="N2896" s="49"/>
      <c r="O2896" s="12"/>
      <c r="P2896" s="12"/>
      <c r="Q2896" s="12"/>
      <c r="R2896" s="12"/>
      <c r="S2896" s="12"/>
    </row>
    <row r="2897" spans="1:19" s="1" customFormat="1" x14ac:dyDescent="0.4">
      <c r="A2897" s="12"/>
      <c r="B2897" s="12"/>
      <c r="C2897" s="42"/>
      <c r="D2897" s="12"/>
      <c r="E2897" s="12"/>
      <c r="F2897" s="12"/>
      <c r="G2897" s="12"/>
      <c r="H2897" s="12"/>
      <c r="I2897" s="12"/>
      <c r="J2897" s="12"/>
      <c r="K2897" s="12"/>
      <c r="L2897" s="12"/>
      <c r="M2897" s="49"/>
      <c r="N2897" s="49"/>
      <c r="O2897" s="12"/>
      <c r="P2897" s="12"/>
      <c r="Q2897" s="12"/>
      <c r="R2897" s="12"/>
      <c r="S2897" s="12"/>
    </row>
    <row r="2898" spans="1:19" s="1" customFormat="1" x14ac:dyDescent="0.4">
      <c r="A2898" s="12"/>
      <c r="B2898" s="12"/>
      <c r="C2898" s="42"/>
      <c r="D2898" s="12"/>
      <c r="E2898" s="12"/>
      <c r="F2898" s="12"/>
      <c r="G2898" s="12"/>
      <c r="H2898" s="12"/>
      <c r="I2898" s="12"/>
      <c r="J2898" s="12"/>
      <c r="K2898" s="12"/>
      <c r="L2898" s="12"/>
      <c r="M2898" s="49"/>
      <c r="N2898" s="49"/>
      <c r="O2898" s="12"/>
      <c r="P2898" s="12"/>
      <c r="Q2898" s="12"/>
      <c r="R2898" s="12"/>
      <c r="S2898" s="12"/>
    </row>
    <row r="2899" spans="1:19" s="1" customFormat="1" x14ac:dyDescent="0.4">
      <c r="A2899" s="12"/>
      <c r="B2899" s="12"/>
      <c r="C2899" s="42"/>
      <c r="D2899" s="12"/>
      <c r="E2899" s="12"/>
      <c r="F2899" s="12"/>
      <c r="G2899" s="12"/>
      <c r="H2899" s="12"/>
      <c r="I2899" s="12"/>
      <c r="J2899" s="12"/>
      <c r="K2899" s="12"/>
      <c r="L2899" s="12"/>
      <c r="M2899" s="49"/>
      <c r="N2899" s="49"/>
      <c r="O2899" s="12"/>
      <c r="P2899" s="12"/>
      <c r="Q2899" s="12"/>
      <c r="R2899" s="12"/>
      <c r="S2899" s="12"/>
    </row>
    <row r="2900" spans="1:19" s="1" customFormat="1" x14ac:dyDescent="0.4">
      <c r="A2900" s="12"/>
      <c r="B2900" s="12"/>
      <c r="C2900" s="42"/>
      <c r="D2900" s="12"/>
      <c r="E2900" s="12"/>
      <c r="F2900" s="12"/>
      <c r="G2900" s="12"/>
      <c r="H2900" s="12"/>
      <c r="I2900" s="12"/>
      <c r="J2900" s="12"/>
      <c r="K2900" s="12"/>
      <c r="L2900" s="12"/>
      <c r="M2900" s="49"/>
      <c r="N2900" s="49"/>
      <c r="O2900" s="12"/>
      <c r="P2900" s="12"/>
      <c r="Q2900" s="12"/>
      <c r="R2900" s="12"/>
      <c r="S2900" s="12"/>
    </row>
    <row r="2901" spans="1:19" s="1" customFormat="1" x14ac:dyDescent="0.4">
      <c r="A2901" s="12"/>
      <c r="B2901" s="12"/>
      <c r="C2901" s="42"/>
      <c r="D2901" s="12"/>
      <c r="E2901" s="12"/>
      <c r="F2901" s="12"/>
      <c r="G2901" s="12"/>
      <c r="H2901" s="12"/>
      <c r="I2901" s="12"/>
      <c r="J2901" s="12"/>
      <c r="K2901" s="12"/>
      <c r="L2901" s="12"/>
      <c r="M2901" s="49"/>
      <c r="N2901" s="49"/>
      <c r="O2901" s="12"/>
      <c r="P2901" s="12"/>
      <c r="Q2901" s="12"/>
      <c r="R2901" s="12"/>
      <c r="S2901" s="12"/>
    </row>
    <row r="2902" spans="1:19" s="1" customFormat="1" x14ac:dyDescent="0.4">
      <c r="A2902" s="12"/>
      <c r="B2902" s="12"/>
      <c r="C2902" s="42"/>
      <c r="D2902" s="12"/>
      <c r="E2902" s="12"/>
      <c r="F2902" s="12"/>
      <c r="G2902" s="12"/>
      <c r="H2902" s="12"/>
      <c r="I2902" s="12"/>
      <c r="J2902" s="12"/>
      <c r="K2902" s="12"/>
      <c r="L2902" s="12"/>
      <c r="M2902" s="49"/>
      <c r="N2902" s="49"/>
      <c r="O2902" s="12"/>
      <c r="P2902" s="12"/>
      <c r="Q2902" s="12"/>
      <c r="R2902" s="12"/>
      <c r="S2902" s="12"/>
    </row>
    <row r="2903" spans="1:19" s="1" customFormat="1" x14ac:dyDescent="0.4">
      <c r="A2903" s="12"/>
      <c r="B2903" s="12"/>
      <c r="C2903" s="42"/>
      <c r="D2903" s="12"/>
      <c r="E2903" s="12"/>
      <c r="F2903" s="12"/>
      <c r="G2903" s="12"/>
      <c r="H2903" s="12"/>
      <c r="I2903" s="12"/>
      <c r="J2903" s="12"/>
      <c r="K2903" s="12"/>
      <c r="L2903" s="12"/>
      <c r="M2903" s="49"/>
      <c r="N2903" s="49"/>
      <c r="O2903" s="12"/>
      <c r="P2903" s="12"/>
      <c r="Q2903" s="12"/>
      <c r="R2903" s="12"/>
      <c r="S2903" s="12"/>
    </row>
    <row r="2904" spans="1:19" s="1" customFormat="1" x14ac:dyDescent="0.4">
      <c r="A2904" s="12"/>
      <c r="B2904" s="12"/>
      <c r="C2904" s="42"/>
      <c r="D2904" s="12"/>
      <c r="E2904" s="12"/>
      <c r="F2904" s="12"/>
      <c r="G2904" s="12"/>
      <c r="H2904" s="12"/>
      <c r="I2904" s="12"/>
      <c r="J2904" s="12"/>
      <c r="K2904" s="12"/>
      <c r="L2904" s="12"/>
      <c r="M2904" s="49"/>
      <c r="N2904" s="49"/>
      <c r="O2904" s="12"/>
      <c r="P2904" s="12"/>
      <c r="Q2904" s="12"/>
      <c r="R2904" s="12"/>
      <c r="S2904" s="12"/>
    </row>
    <row r="2905" spans="1:19" s="1" customFormat="1" x14ac:dyDescent="0.4">
      <c r="A2905" s="12"/>
      <c r="B2905" s="12"/>
      <c r="C2905" s="42"/>
      <c r="D2905" s="12"/>
      <c r="E2905" s="12"/>
      <c r="F2905" s="12"/>
      <c r="G2905" s="12"/>
      <c r="H2905" s="12"/>
      <c r="I2905" s="12"/>
      <c r="J2905" s="12"/>
      <c r="K2905" s="12"/>
      <c r="L2905" s="12"/>
      <c r="M2905" s="49"/>
      <c r="N2905" s="49"/>
      <c r="O2905" s="12"/>
      <c r="P2905" s="12"/>
      <c r="Q2905" s="12"/>
      <c r="R2905" s="12"/>
      <c r="S2905" s="12"/>
    </row>
    <row r="2906" spans="1:19" s="1" customFormat="1" x14ac:dyDescent="0.4">
      <c r="A2906" s="12"/>
      <c r="B2906" s="12"/>
      <c r="C2906" s="42"/>
      <c r="D2906" s="12"/>
      <c r="E2906" s="12"/>
      <c r="F2906" s="12"/>
      <c r="G2906" s="12"/>
      <c r="H2906" s="12"/>
      <c r="I2906" s="12"/>
      <c r="J2906" s="12"/>
      <c r="K2906" s="12"/>
      <c r="L2906" s="12"/>
      <c r="M2906" s="49"/>
      <c r="N2906" s="49"/>
      <c r="O2906" s="12"/>
      <c r="P2906" s="12"/>
      <c r="Q2906" s="12"/>
      <c r="R2906" s="12"/>
      <c r="S2906" s="12"/>
    </row>
    <row r="2907" spans="1:19" s="1" customFormat="1" x14ac:dyDescent="0.4">
      <c r="A2907" s="12"/>
      <c r="B2907" s="12"/>
      <c r="C2907" s="42"/>
      <c r="D2907" s="12"/>
      <c r="E2907" s="12"/>
      <c r="F2907" s="12"/>
      <c r="G2907" s="12"/>
      <c r="H2907" s="12"/>
      <c r="I2907" s="12"/>
      <c r="J2907" s="12"/>
      <c r="K2907" s="12"/>
      <c r="L2907" s="12"/>
      <c r="M2907" s="49"/>
      <c r="N2907" s="49"/>
      <c r="O2907" s="12"/>
      <c r="P2907" s="12"/>
      <c r="Q2907" s="12"/>
      <c r="R2907" s="12"/>
      <c r="S2907" s="12"/>
    </row>
    <row r="2908" spans="1:19" s="1" customFormat="1" x14ac:dyDescent="0.4">
      <c r="A2908" s="12"/>
      <c r="B2908" s="12"/>
      <c r="C2908" s="42"/>
      <c r="D2908" s="12"/>
      <c r="E2908" s="12"/>
      <c r="F2908" s="12"/>
      <c r="G2908" s="12"/>
      <c r="H2908" s="12"/>
      <c r="I2908" s="12"/>
      <c r="J2908" s="12"/>
      <c r="K2908" s="12"/>
      <c r="L2908" s="12"/>
      <c r="M2908" s="49"/>
      <c r="N2908" s="49"/>
      <c r="O2908" s="12"/>
      <c r="P2908" s="12"/>
      <c r="Q2908" s="12"/>
      <c r="R2908" s="12"/>
      <c r="S2908" s="12"/>
    </row>
    <row r="2909" spans="1:19" s="1" customFormat="1" x14ac:dyDescent="0.4">
      <c r="A2909" s="12"/>
      <c r="B2909" s="12"/>
      <c r="C2909" s="42"/>
      <c r="D2909" s="12"/>
      <c r="E2909" s="12"/>
      <c r="F2909" s="12"/>
      <c r="G2909" s="12"/>
      <c r="H2909" s="12"/>
      <c r="I2909" s="12"/>
      <c r="J2909" s="12"/>
      <c r="K2909" s="12"/>
      <c r="L2909" s="12"/>
      <c r="M2909" s="49"/>
      <c r="N2909" s="49"/>
      <c r="O2909" s="12"/>
      <c r="P2909" s="12"/>
      <c r="Q2909" s="12"/>
      <c r="R2909" s="12"/>
      <c r="S2909" s="12"/>
    </row>
    <row r="2910" spans="1:19" s="1" customFormat="1" x14ac:dyDescent="0.4">
      <c r="A2910" s="12"/>
      <c r="B2910" s="12"/>
      <c r="C2910" s="42"/>
      <c r="D2910" s="12"/>
      <c r="E2910" s="12"/>
      <c r="F2910" s="12"/>
      <c r="G2910" s="12"/>
      <c r="H2910" s="12"/>
      <c r="I2910" s="12"/>
      <c r="J2910" s="12"/>
      <c r="K2910" s="12"/>
      <c r="L2910" s="12"/>
      <c r="M2910" s="49"/>
      <c r="N2910" s="49"/>
      <c r="O2910" s="12"/>
      <c r="P2910" s="12"/>
      <c r="Q2910" s="12"/>
      <c r="R2910" s="12"/>
      <c r="S2910" s="12"/>
    </row>
    <row r="2911" spans="1:19" s="1" customFormat="1" x14ac:dyDescent="0.4">
      <c r="A2911" s="12"/>
      <c r="B2911" s="12"/>
      <c r="C2911" s="42"/>
      <c r="D2911" s="12"/>
      <c r="E2911" s="12"/>
      <c r="F2911" s="12"/>
      <c r="G2911" s="12"/>
      <c r="H2911" s="12"/>
      <c r="I2911" s="12"/>
      <c r="J2911" s="12"/>
      <c r="K2911" s="12"/>
      <c r="L2911" s="12"/>
      <c r="M2911" s="49"/>
      <c r="N2911" s="49"/>
      <c r="O2911" s="12"/>
      <c r="P2911" s="12"/>
      <c r="Q2911" s="12"/>
      <c r="R2911" s="12"/>
      <c r="S2911" s="12"/>
    </row>
    <row r="2912" spans="1:19" s="1" customFormat="1" x14ac:dyDescent="0.4">
      <c r="A2912" s="12"/>
      <c r="B2912" s="12"/>
      <c r="C2912" s="42"/>
      <c r="D2912" s="12"/>
      <c r="E2912" s="12"/>
      <c r="F2912" s="12"/>
      <c r="G2912" s="12"/>
      <c r="H2912" s="12"/>
      <c r="I2912" s="12"/>
      <c r="J2912" s="12"/>
      <c r="K2912" s="12"/>
      <c r="L2912" s="12"/>
      <c r="M2912" s="49"/>
      <c r="N2912" s="49"/>
      <c r="O2912" s="12"/>
      <c r="P2912" s="12"/>
      <c r="Q2912" s="12"/>
      <c r="R2912" s="12"/>
      <c r="S2912" s="12"/>
    </row>
    <row r="2913" spans="1:19" s="1" customFormat="1" x14ac:dyDescent="0.4">
      <c r="A2913" s="12"/>
      <c r="B2913" s="12"/>
      <c r="C2913" s="42"/>
      <c r="D2913" s="12"/>
      <c r="E2913" s="12"/>
      <c r="F2913" s="12"/>
      <c r="G2913" s="12"/>
      <c r="H2913" s="12"/>
      <c r="I2913" s="12"/>
      <c r="J2913" s="12"/>
      <c r="K2913" s="12"/>
      <c r="L2913" s="12"/>
      <c r="M2913" s="49"/>
      <c r="N2913" s="49"/>
      <c r="O2913" s="12"/>
      <c r="P2913" s="12"/>
      <c r="Q2913" s="12"/>
      <c r="R2913" s="12"/>
      <c r="S2913" s="12"/>
    </row>
    <row r="2914" spans="1:19" s="1" customFormat="1" x14ac:dyDescent="0.4">
      <c r="A2914" s="12"/>
      <c r="B2914" s="12"/>
      <c r="C2914" s="42"/>
      <c r="D2914" s="12"/>
      <c r="E2914" s="12"/>
      <c r="F2914" s="12"/>
      <c r="G2914" s="12"/>
      <c r="H2914" s="12"/>
      <c r="I2914" s="12"/>
      <c r="J2914" s="12"/>
      <c r="K2914" s="12"/>
      <c r="L2914" s="12"/>
      <c r="M2914" s="49"/>
      <c r="N2914" s="49"/>
      <c r="O2914" s="12"/>
      <c r="P2914" s="12"/>
      <c r="Q2914" s="12"/>
      <c r="R2914" s="12"/>
      <c r="S2914" s="12"/>
    </row>
    <row r="2915" spans="1:19" s="1" customFormat="1" x14ac:dyDescent="0.4">
      <c r="A2915" s="12"/>
      <c r="B2915" s="12"/>
      <c r="C2915" s="42"/>
      <c r="D2915" s="12"/>
      <c r="E2915" s="12"/>
      <c r="F2915" s="12"/>
      <c r="G2915" s="12"/>
      <c r="H2915" s="12"/>
      <c r="I2915" s="12"/>
      <c r="J2915" s="12"/>
      <c r="K2915" s="12"/>
      <c r="L2915" s="12"/>
      <c r="M2915" s="49"/>
      <c r="N2915" s="49"/>
      <c r="O2915" s="12"/>
      <c r="P2915" s="12"/>
      <c r="Q2915" s="12"/>
      <c r="R2915" s="12"/>
      <c r="S2915" s="12"/>
    </row>
    <row r="2916" spans="1:19" s="1" customFormat="1" x14ac:dyDescent="0.4">
      <c r="A2916" s="12"/>
      <c r="B2916" s="12"/>
      <c r="C2916" s="42"/>
      <c r="D2916" s="12"/>
      <c r="E2916" s="12"/>
      <c r="F2916" s="12"/>
      <c r="G2916" s="12"/>
      <c r="H2916" s="12"/>
      <c r="I2916" s="12"/>
      <c r="J2916" s="12"/>
      <c r="K2916" s="12"/>
      <c r="L2916" s="12"/>
      <c r="M2916" s="49"/>
      <c r="N2916" s="49"/>
      <c r="O2916" s="12"/>
      <c r="P2916" s="12"/>
      <c r="Q2916" s="12"/>
      <c r="R2916" s="12"/>
      <c r="S2916" s="12"/>
    </row>
    <row r="2917" spans="1:19" s="1" customFormat="1" x14ac:dyDescent="0.4">
      <c r="A2917" s="12"/>
      <c r="B2917" s="12"/>
      <c r="C2917" s="42"/>
      <c r="D2917" s="12"/>
      <c r="E2917" s="12"/>
      <c r="F2917" s="12"/>
      <c r="G2917" s="12"/>
      <c r="H2917" s="12"/>
      <c r="I2917" s="12"/>
      <c r="J2917" s="12"/>
      <c r="K2917" s="12"/>
      <c r="L2917" s="12"/>
      <c r="M2917" s="49"/>
      <c r="N2917" s="49"/>
      <c r="O2917" s="12"/>
      <c r="P2917" s="12"/>
      <c r="Q2917" s="12"/>
      <c r="R2917" s="12"/>
      <c r="S2917" s="12"/>
    </row>
    <row r="2918" spans="1:19" s="1" customFormat="1" x14ac:dyDescent="0.4">
      <c r="A2918" s="12"/>
      <c r="B2918" s="12"/>
      <c r="C2918" s="42"/>
      <c r="D2918" s="12"/>
      <c r="E2918" s="12"/>
      <c r="F2918" s="12"/>
      <c r="G2918" s="12"/>
      <c r="H2918" s="12"/>
      <c r="I2918" s="12"/>
      <c r="J2918" s="12"/>
      <c r="K2918" s="12"/>
      <c r="L2918" s="12"/>
      <c r="M2918" s="49"/>
      <c r="N2918" s="49"/>
      <c r="O2918" s="12"/>
      <c r="P2918" s="12"/>
      <c r="Q2918" s="12"/>
      <c r="R2918" s="12"/>
      <c r="S2918" s="12"/>
    </row>
    <row r="2919" spans="1:19" s="1" customFormat="1" x14ac:dyDescent="0.4">
      <c r="A2919" s="12"/>
      <c r="B2919" s="12"/>
      <c r="C2919" s="42"/>
      <c r="D2919" s="12"/>
      <c r="E2919" s="12"/>
      <c r="F2919" s="12"/>
      <c r="G2919" s="12"/>
      <c r="H2919" s="12"/>
      <c r="I2919" s="12"/>
      <c r="J2919" s="12"/>
      <c r="K2919" s="12"/>
      <c r="L2919" s="12"/>
      <c r="M2919" s="49"/>
      <c r="N2919" s="49"/>
      <c r="O2919" s="12"/>
      <c r="P2919" s="12"/>
      <c r="Q2919" s="12"/>
      <c r="R2919" s="12"/>
      <c r="S2919" s="12"/>
    </row>
    <row r="2920" spans="1:19" s="1" customFormat="1" x14ac:dyDescent="0.4">
      <c r="A2920" s="12"/>
      <c r="B2920" s="12"/>
      <c r="C2920" s="42"/>
      <c r="D2920" s="12"/>
      <c r="E2920" s="12"/>
      <c r="F2920" s="12"/>
      <c r="G2920" s="12"/>
      <c r="H2920" s="12"/>
      <c r="I2920" s="12"/>
      <c r="J2920" s="12"/>
      <c r="K2920" s="12"/>
      <c r="L2920" s="12"/>
      <c r="M2920" s="49"/>
      <c r="N2920" s="49"/>
      <c r="O2920" s="12"/>
      <c r="P2920" s="12"/>
      <c r="Q2920" s="12"/>
      <c r="R2920" s="12"/>
      <c r="S2920" s="12"/>
    </row>
    <row r="2921" spans="1:19" s="1" customFormat="1" x14ac:dyDescent="0.4">
      <c r="A2921" s="12"/>
      <c r="B2921" s="12"/>
      <c r="C2921" s="42"/>
      <c r="D2921" s="12"/>
      <c r="E2921" s="12"/>
      <c r="F2921" s="12"/>
      <c r="G2921" s="12"/>
      <c r="H2921" s="12"/>
      <c r="I2921" s="12"/>
      <c r="J2921" s="12"/>
      <c r="K2921" s="12"/>
      <c r="L2921" s="12"/>
      <c r="M2921" s="49"/>
      <c r="N2921" s="49"/>
      <c r="O2921" s="12"/>
      <c r="P2921" s="12"/>
      <c r="Q2921" s="12"/>
      <c r="R2921" s="12"/>
      <c r="S2921" s="12"/>
    </row>
    <row r="2922" spans="1:19" s="1" customFormat="1" x14ac:dyDescent="0.4">
      <c r="A2922" s="12"/>
      <c r="B2922" s="12"/>
      <c r="C2922" s="42"/>
      <c r="D2922" s="12"/>
      <c r="E2922" s="12"/>
      <c r="F2922" s="12"/>
      <c r="G2922" s="12"/>
      <c r="H2922" s="12"/>
      <c r="I2922" s="12"/>
      <c r="J2922" s="12"/>
      <c r="K2922" s="12"/>
      <c r="L2922" s="12"/>
      <c r="M2922" s="49"/>
      <c r="N2922" s="49"/>
      <c r="O2922" s="12"/>
      <c r="P2922" s="12"/>
      <c r="Q2922" s="12"/>
      <c r="R2922" s="12"/>
      <c r="S2922" s="12"/>
    </row>
    <row r="2923" spans="1:19" s="1" customFormat="1" x14ac:dyDescent="0.4">
      <c r="A2923" s="12"/>
      <c r="B2923" s="12"/>
      <c r="C2923" s="42"/>
      <c r="D2923" s="12"/>
      <c r="E2923" s="12"/>
      <c r="F2923" s="12"/>
      <c r="G2923" s="12"/>
      <c r="H2923" s="12"/>
      <c r="I2923" s="12"/>
      <c r="J2923" s="12"/>
      <c r="K2923" s="12"/>
      <c r="L2923" s="12"/>
      <c r="M2923" s="49"/>
      <c r="N2923" s="49"/>
      <c r="O2923" s="12"/>
      <c r="P2923" s="12"/>
      <c r="Q2923" s="12"/>
      <c r="R2923" s="12"/>
      <c r="S2923" s="12"/>
    </row>
    <row r="2924" spans="1:19" s="1" customFormat="1" x14ac:dyDescent="0.4">
      <c r="A2924" s="12"/>
      <c r="B2924" s="12"/>
      <c r="C2924" s="42"/>
      <c r="D2924" s="12"/>
      <c r="E2924" s="12"/>
      <c r="F2924" s="12"/>
      <c r="G2924" s="12"/>
      <c r="H2924" s="12"/>
      <c r="I2924" s="12"/>
      <c r="J2924" s="12"/>
      <c r="K2924" s="12"/>
      <c r="L2924" s="12"/>
      <c r="M2924" s="49"/>
      <c r="N2924" s="49"/>
      <c r="O2924" s="12"/>
      <c r="P2924" s="12"/>
      <c r="Q2924" s="12"/>
      <c r="R2924" s="12"/>
      <c r="S2924" s="12"/>
    </row>
    <row r="2925" spans="1:19" s="1" customFormat="1" x14ac:dyDescent="0.4">
      <c r="A2925" s="12"/>
      <c r="B2925" s="12"/>
      <c r="C2925" s="42"/>
      <c r="D2925" s="12"/>
      <c r="E2925" s="12"/>
      <c r="F2925" s="12"/>
      <c r="G2925" s="12"/>
      <c r="H2925" s="12"/>
      <c r="I2925" s="12"/>
      <c r="J2925" s="12"/>
      <c r="K2925" s="12"/>
      <c r="L2925" s="12"/>
      <c r="M2925" s="49"/>
      <c r="N2925" s="49"/>
      <c r="O2925" s="12"/>
      <c r="P2925" s="12"/>
      <c r="Q2925" s="12"/>
      <c r="R2925" s="12"/>
      <c r="S2925" s="12"/>
    </row>
    <row r="2926" spans="1:19" s="1" customFormat="1" x14ac:dyDescent="0.4">
      <c r="A2926" s="12"/>
      <c r="B2926" s="12"/>
      <c r="C2926" s="42"/>
      <c r="D2926" s="12"/>
      <c r="E2926" s="12"/>
      <c r="F2926" s="12"/>
      <c r="G2926" s="12"/>
      <c r="H2926" s="12"/>
      <c r="I2926" s="12"/>
      <c r="J2926" s="12"/>
      <c r="K2926" s="12"/>
      <c r="L2926" s="12"/>
      <c r="M2926" s="49"/>
      <c r="N2926" s="49"/>
      <c r="O2926" s="12"/>
      <c r="P2926" s="12"/>
      <c r="Q2926" s="12"/>
      <c r="R2926" s="12"/>
      <c r="S2926" s="12"/>
    </row>
    <row r="2927" spans="1:19" s="1" customFormat="1" x14ac:dyDescent="0.4">
      <c r="A2927" s="12"/>
      <c r="B2927" s="12"/>
      <c r="C2927" s="42"/>
      <c r="D2927" s="12"/>
      <c r="E2927" s="12"/>
      <c r="F2927" s="12"/>
      <c r="G2927" s="12"/>
      <c r="H2927" s="12"/>
      <c r="I2927" s="12"/>
      <c r="J2927" s="12"/>
      <c r="K2927" s="12"/>
      <c r="L2927" s="12"/>
      <c r="M2927" s="49"/>
      <c r="N2927" s="49"/>
      <c r="O2927" s="12"/>
      <c r="P2927" s="12"/>
      <c r="Q2927" s="12"/>
      <c r="R2927" s="12"/>
      <c r="S2927" s="12"/>
    </row>
    <row r="2928" spans="1:19" s="1" customFormat="1" x14ac:dyDescent="0.4">
      <c r="A2928" s="12"/>
      <c r="B2928" s="12"/>
      <c r="C2928" s="42"/>
      <c r="D2928" s="12"/>
      <c r="E2928" s="12"/>
      <c r="F2928" s="12"/>
      <c r="G2928" s="12"/>
      <c r="H2928" s="12"/>
      <c r="I2928" s="12"/>
      <c r="J2928" s="12"/>
      <c r="K2928" s="12"/>
      <c r="L2928" s="12"/>
      <c r="M2928" s="49"/>
      <c r="N2928" s="49"/>
      <c r="O2928" s="12"/>
      <c r="P2928" s="12"/>
      <c r="Q2928" s="12"/>
      <c r="R2928" s="12"/>
      <c r="S2928" s="12"/>
    </row>
    <row r="2929" spans="1:19" s="1" customFormat="1" x14ac:dyDescent="0.4">
      <c r="A2929" s="12"/>
      <c r="B2929" s="12"/>
      <c r="C2929" s="42"/>
      <c r="D2929" s="12"/>
      <c r="E2929" s="12"/>
      <c r="F2929" s="12"/>
      <c r="G2929" s="12"/>
      <c r="H2929" s="12"/>
      <c r="I2929" s="12"/>
      <c r="J2929" s="12"/>
      <c r="K2929" s="12"/>
      <c r="L2929" s="12"/>
      <c r="M2929" s="49"/>
      <c r="N2929" s="49"/>
      <c r="O2929" s="12"/>
      <c r="P2929" s="12"/>
      <c r="Q2929" s="12"/>
      <c r="R2929" s="12"/>
      <c r="S2929" s="12"/>
    </row>
    <row r="2930" spans="1:19" s="1" customFormat="1" x14ac:dyDescent="0.4">
      <c r="A2930" s="12"/>
      <c r="B2930" s="12"/>
      <c r="C2930" s="42"/>
      <c r="D2930" s="12"/>
      <c r="E2930" s="12"/>
      <c r="F2930" s="12"/>
      <c r="G2930" s="12"/>
      <c r="H2930" s="12"/>
      <c r="I2930" s="12"/>
      <c r="J2930" s="12"/>
      <c r="K2930" s="12"/>
      <c r="L2930" s="12"/>
      <c r="M2930" s="49"/>
      <c r="N2930" s="49"/>
      <c r="O2930" s="12"/>
      <c r="P2930" s="12"/>
      <c r="Q2930" s="12"/>
      <c r="R2930" s="12"/>
      <c r="S2930" s="12"/>
    </row>
    <row r="2931" spans="1:19" s="1" customFormat="1" x14ac:dyDescent="0.4">
      <c r="A2931" s="12"/>
      <c r="B2931" s="12"/>
      <c r="C2931" s="42"/>
      <c r="D2931" s="12"/>
      <c r="E2931" s="12"/>
      <c r="F2931" s="12"/>
      <c r="G2931" s="12"/>
      <c r="H2931" s="12"/>
      <c r="I2931" s="12"/>
      <c r="J2931" s="12"/>
      <c r="K2931" s="12"/>
      <c r="L2931" s="12"/>
      <c r="M2931" s="49"/>
      <c r="N2931" s="49"/>
      <c r="O2931" s="12"/>
      <c r="P2931" s="12"/>
      <c r="Q2931" s="12"/>
      <c r="R2931" s="12"/>
      <c r="S2931" s="12"/>
    </row>
    <row r="2932" spans="1:19" s="1" customFormat="1" x14ac:dyDescent="0.4">
      <c r="A2932" s="12"/>
      <c r="B2932" s="12"/>
      <c r="C2932" s="42"/>
      <c r="D2932" s="12"/>
      <c r="E2932" s="12"/>
      <c r="F2932" s="12"/>
      <c r="G2932" s="12"/>
      <c r="H2932" s="12"/>
      <c r="I2932" s="12"/>
      <c r="J2932" s="12"/>
      <c r="K2932" s="12"/>
      <c r="L2932" s="12"/>
      <c r="M2932" s="49"/>
      <c r="N2932" s="49"/>
      <c r="O2932" s="12"/>
      <c r="P2932" s="12"/>
      <c r="Q2932" s="12"/>
      <c r="R2932" s="12"/>
      <c r="S2932" s="12"/>
    </row>
    <row r="2933" spans="1:19" s="1" customFormat="1" x14ac:dyDescent="0.4">
      <c r="A2933" s="12"/>
      <c r="B2933" s="12"/>
      <c r="C2933" s="42"/>
      <c r="D2933" s="12"/>
      <c r="E2933" s="12"/>
      <c r="F2933" s="12"/>
      <c r="G2933" s="12"/>
      <c r="H2933" s="12"/>
      <c r="I2933" s="12"/>
      <c r="J2933" s="12"/>
      <c r="K2933" s="12"/>
      <c r="L2933" s="12"/>
      <c r="M2933" s="49"/>
      <c r="N2933" s="49"/>
      <c r="O2933" s="12"/>
      <c r="P2933" s="12"/>
      <c r="Q2933" s="12"/>
      <c r="R2933" s="12"/>
      <c r="S2933" s="12"/>
    </row>
    <row r="2934" spans="1:19" s="1" customFormat="1" x14ac:dyDescent="0.4">
      <c r="A2934" s="12"/>
      <c r="B2934" s="12"/>
      <c r="C2934" s="42"/>
      <c r="D2934" s="12"/>
      <c r="E2934" s="12"/>
      <c r="F2934" s="12"/>
      <c r="G2934" s="12"/>
      <c r="H2934" s="12"/>
      <c r="I2934" s="12"/>
      <c r="J2934" s="12"/>
      <c r="K2934" s="12"/>
      <c r="L2934" s="12"/>
      <c r="M2934" s="49"/>
      <c r="N2934" s="49"/>
      <c r="O2934" s="12"/>
      <c r="P2934" s="12"/>
      <c r="Q2934" s="12"/>
      <c r="R2934" s="12"/>
      <c r="S2934" s="12"/>
    </row>
    <row r="2935" spans="1:19" s="1" customFormat="1" x14ac:dyDescent="0.4">
      <c r="A2935" s="12"/>
      <c r="B2935" s="12"/>
      <c r="C2935" s="42"/>
      <c r="D2935" s="12"/>
      <c r="E2935" s="12"/>
      <c r="F2935" s="12"/>
      <c r="G2935" s="12"/>
      <c r="H2935" s="12"/>
      <c r="I2935" s="12"/>
      <c r="J2935" s="12"/>
      <c r="K2935" s="12"/>
      <c r="L2935" s="12"/>
      <c r="M2935" s="49"/>
      <c r="N2935" s="49"/>
      <c r="O2935" s="12"/>
      <c r="P2935" s="12"/>
      <c r="Q2935" s="12"/>
      <c r="R2935" s="12"/>
      <c r="S2935" s="12"/>
    </row>
    <row r="2936" spans="1:19" s="1" customFormat="1" x14ac:dyDescent="0.4">
      <c r="A2936" s="12"/>
      <c r="B2936" s="12"/>
      <c r="C2936" s="42"/>
      <c r="D2936" s="12"/>
      <c r="E2936" s="12"/>
      <c r="F2936" s="12"/>
      <c r="G2936" s="12"/>
      <c r="H2936" s="12"/>
      <c r="I2936" s="12"/>
      <c r="J2936" s="12"/>
      <c r="K2936" s="12"/>
      <c r="L2936" s="12"/>
      <c r="M2936" s="49"/>
      <c r="N2936" s="49"/>
      <c r="O2936" s="12"/>
      <c r="P2936" s="12"/>
      <c r="Q2936" s="12"/>
      <c r="R2936" s="12"/>
      <c r="S2936" s="12"/>
    </row>
    <row r="2937" spans="1:19" s="1" customFormat="1" x14ac:dyDescent="0.4">
      <c r="A2937" s="12"/>
      <c r="B2937" s="12"/>
      <c r="C2937" s="42"/>
      <c r="D2937" s="12"/>
      <c r="E2937" s="12"/>
      <c r="F2937" s="12"/>
      <c r="G2937" s="12"/>
      <c r="H2937" s="12"/>
      <c r="I2937" s="12"/>
      <c r="J2937" s="12"/>
      <c r="K2937" s="12"/>
      <c r="L2937" s="12"/>
      <c r="M2937" s="49"/>
      <c r="N2937" s="49"/>
      <c r="O2937" s="12"/>
      <c r="P2937" s="12"/>
      <c r="Q2937" s="12"/>
      <c r="R2937" s="12"/>
      <c r="S2937" s="12"/>
    </row>
    <row r="2938" spans="1:19" s="1" customFormat="1" x14ac:dyDescent="0.4">
      <c r="A2938" s="12"/>
      <c r="B2938" s="12"/>
      <c r="C2938" s="42"/>
      <c r="D2938" s="12"/>
      <c r="E2938" s="12"/>
      <c r="F2938" s="12"/>
      <c r="G2938" s="12"/>
      <c r="H2938" s="12"/>
      <c r="I2938" s="12"/>
      <c r="J2938" s="12"/>
      <c r="K2938" s="12"/>
      <c r="L2938" s="12"/>
      <c r="M2938" s="49"/>
      <c r="N2938" s="49"/>
      <c r="O2938" s="12"/>
      <c r="P2938" s="12"/>
      <c r="Q2938" s="12"/>
      <c r="R2938" s="12"/>
      <c r="S2938" s="12"/>
    </row>
    <row r="2939" spans="1:19" s="1" customFormat="1" x14ac:dyDescent="0.4">
      <c r="A2939" s="12"/>
      <c r="B2939" s="12"/>
      <c r="C2939" s="42"/>
      <c r="D2939" s="12"/>
      <c r="E2939" s="12"/>
      <c r="F2939" s="12"/>
      <c r="G2939" s="12"/>
      <c r="H2939" s="12"/>
      <c r="I2939" s="12"/>
      <c r="J2939" s="12"/>
      <c r="K2939" s="12"/>
      <c r="L2939" s="12"/>
      <c r="M2939" s="49"/>
      <c r="N2939" s="49"/>
      <c r="O2939" s="12"/>
      <c r="P2939" s="12"/>
      <c r="Q2939" s="12"/>
      <c r="R2939" s="12"/>
      <c r="S2939" s="12"/>
    </row>
    <row r="2940" spans="1:19" s="1" customFormat="1" x14ac:dyDescent="0.4">
      <c r="A2940" s="12"/>
      <c r="B2940" s="12"/>
      <c r="C2940" s="42"/>
      <c r="D2940" s="12"/>
      <c r="E2940" s="12"/>
      <c r="F2940" s="12"/>
      <c r="G2940" s="12"/>
      <c r="H2940" s="12"/>
      <c r="I2940" s="12"/>
      <c r="J2940" s="12"/>
      <c r="K2940" s="12"/>
      <c r="L2940" s="12"/>
      <c r="M2940" s="49"/>
      <c r="N2940" s="49"/>
      <c r="O2940" s="12"/>
      <c r="P2940" s="12"/>
      <c r="Q2940" s="12"/>
      <c r="R2940" s="12"/>
      <c r="S2940" s="12"/>
    </row>
    <row r="2941" spans="1:19" s="1" customFormat="1" x14ac:dyDescent="0.4">
      <c r="A2941" s="12"/>
      <c r="B2941" s="12"/>
      <c r="C2941" s="42"/>
      <c r="D2941" s="12"/>
      <c r="E2941" s="12"/>
      <c r="F2941" s="12"/>
      <c r="G2941" s="12"/>
      <c r="H2941" s="12"/>
      <c r="I2941" s="12"/>
      <c r="J2941" s="12"/>
      <c r="K2941" s="12"/>
      <c r="L2941" s="12"/>
      <c r="M2941" s="49"/>
      <c r="N2941" s="49"/>
      <c r="O2941" s="12"/>
      <c r="P2941" s="12"/>
      <c r="Q2941" s="12"/>
      <c r="R2941" s="12"/>
      <c r="S2941" s="12"/>
    </row>
    <row r="2942" spans="1:19" s="1" customFormat="1" x14ac:dyDescent="0.4">
      <c r="A2942" s="12"/>
      <c r="B2942" s="12"/>
      <c r="C2942" s="42"/>
      <c r="D2942" s="12"/>
      <c r="E2942" s="12"/>
      <c r="F2942" s="12"/>
      <c r="G2942" s="12"/>
      <c r="H2942" s="12"/>
      <c r="I2942" s="12"/>
      <c r="J2942" s="12"/>
      <c r="K2942" s="12"/>
      <c r="L2942" s="12"/>
      <c r="M2942" s="49"/>
      <c r="N2942" s="49"/>
      <c r="O2942" s="12"/>
      <c r="P2942" s="12"/>
      <c r="Q2942" s="12"/>
      <c r="R2942" s="12"/>
      <c r="S2942" s="12"/>
    </row>
    <row r="2943" spans="1:19" s="1" customFormat="1" x14ac:dyDescent="0.4">
      <c r="A2943" s="12"/>
      <c r="B2943" s="12"/>
      <c r="C2943" s="42"/>
      <c r="D2943" s="12"/>
      <c r="E2943" s="12"/>
      <c r="F2943" s="12"/>
      <c r="G2943" s="12"/>
      <c r="H2943" s="12"/>
      <c r="I2943" s="12"/>
      <c r="J2943" s="12"/>
      <c r="K2943" s="12"/>
      <c r="L2943" s="12"/>
      <c r="M2943" s="49"/>
      <c r="N2943" s="49"/>
      <c r="O2943" s="12"/>
      <c r="P2943" s="12"/>
      <c r="Q2943" s="12"/>
      <c r="R2943" s="12"/>
      <c r="S2943" s="12"/>
    </row>
    <row r="2944" spans="1:19" s="1" customFormat="1" x14ac:dyDescent="0.4">
      <c r="A2944" s="12"/>
      <c r="B2944" s="12"/>
      <c r="C2944" s="42"/>
      <c r="D2944" s="12"/>
      <c r="E2944" s="12"/>
      <c r="F2944" s="12"/>
      <c r="G2944" s="12"/>
      <c r="H2944" s="12"/>
      <c r="I2944" s="12"/>
      <c r="J2944" s="12"/>
      <c r="K2944" s="12"/>
      <c r="L2944" s="12"/>
      <c r="M2944" s="49"/>
      <c r="N2944" s="49"/>
      <c r="O2944" s="12"/>
      <c r="P2944" s="12"/>
      <c r="Q2944" s="12"/>
      <c r="R2944" s="12"/>
      <c r="S2944" s="12"/>
    </row>
    <row r="2945" spans="1:19" s="1" customFormat="1" x14ac:dyDescent="0.4">
      <c r="A2945" s="12"/>
      <c r="B2945" s="12"/>
      <c r="C2945" s="42"/>
      <c r="D2945" s="12"/>
      <c r="E2945" s="12"/>
      <c r="F2945" s="12"/>
      <c r="G2945" s="12"/>
      <c r="H2945" s="12"/>
      <c r="I2945" s="12"/>
      <c r="J2945" s="12"/>
      <c r="K2945" s="12"/>
      <c r="L2945" s="12"/>
      <c r="M2945" s="49"/>
      <c r="N2945" s="49"/>
      <c r="O2945" s="12"/>
      <c r="P2945" s="12"/>
      <c r="Q2945" s="12"/>
      <c r="R2945" s="12"/>
      <c r="S2945" s="12"/>
    </row>
    <row r="2946" spans="1:19" s="1" customFormat="1" x14ac:dyDescent="0.4">
      <c r="A2946" s="12"/>
      <c r="B2946" s="12"/>
      <c r="C2946" s="42"/>
      <c r="D2946" s="12"/>
      <c r="E2946" s="12"/>
      <c r="F2946" s="12"/>
      <c r="G2946" s="12"/>
      <c r="H2946" s="12"/>
      <c r="I2946" s="12"/>
      <c r="J2946" s="12"/>
      <c r="K2946" s="12"/>
      <c r="L2946" s="12"/>
      <c r="M2946" s="49"/>
      <c r="N2946" s="49"/>
      <c r="O2946" s="12"/>
      <c r="P2946" s="12"/>
      <c r="Q2946" s="12"/>
      <c r="R2946" s="12"/>
      <c r="S2946" s="12"/>
    </row>
    <row r="2947" spans="1:19" s="1" customFormat="1" x14ac:dyDescent="0.4">
      <c r="A2947" s="12"/>
      <c r="B2947" s="12"/>
      <c r="C2947" s="42"/>
      <c r="D2947" s="12"/>
      <c r="E2947" s="12"/>
      <c r="F2947" s="12"/>
      <c r="G2947" s="12"/>
      <c r="H2947" s="12"/>
      <c r="I2947" s="12"/>
      <c r="J2947" s="12"/>
      <c r="K2947" s="12"/>
      <c r="L2947" s="12"/>
      <c r="M2947" s="49"/>
      <c r="N2947" s="49"/>
      <c r="O2947" s="12"/>
      <c r="P2947" s="12"/>
      <c r="Q2947" s="12"/>
      <c r="R2947" s="12"/>
      <c r="S2947" s="12"/>
    </row>
    <row r="2948" spans="1:19" s="1" customFormat="1" x14ac:dyDescent="0.4">
      <c r="A2948" s="12"/>
      <c r="B2948" s="12"/>
      <c r="C2948" s="42"/>
      <c r="D2948" s="12"/>
      <c r="E2948" s="12"/>
      <c r="F2948" s="12"/>
      <c r="G2948" s="12"/>
      <c r="H2948" s="12"/>
      <c r="I2948" s="12"/>
      <c r="J2948" s="12"/>
      <c r="K2948" s="12"/>
      <c r="L2948" s="12"/>
      <c r="M2948" s="49"/>
      <c r="N2948" s="49"/>
      <c r="O2948" s="12"/>
      <c r="P2948" s="12"/>
      <c r="Q2948" s="12"/>
      <c r="R2948" s="12"/>
      <c r="S2948" s="12"/>
    </row>
    <row r="2949" spans="1:19" s="1" customFormat="1" x14ac:dyDescent="0.4">
      <c r="A2949" s="12"/>
      <c r="B2949" s="12"/>
      <c r="C2949" s="42"/>
      <c r="D2949" s="12"/>
      <c r="E2949" s="12"/>
      <c r="F2949" s="12"/>
      <c r="G2949" s="12"/>
      <c r="H2949" s="12"/>
      <c r="I2949" s="12"/>
      <c r="J2949" s="12"/>
      <c r="K2949" s="12"/>
      <c r="L2949" s="12"/>
      <c r="M2949" s="49"/>
      <c r="N2949" s="49"/>
      <c r="O2949" s="12"/>
      <c r="P2949" s="12"/>
      <c r="Q2949" s="12"/>
      <c r="R2949" s="12"/>
      <c r="S2949" s="12"/>
    </row>
    <row r="2950" spans="1:19" s="1" customFormat="1" x14ac:dyDescent="0.4">
      <c r="A2950" s="12"/>
      <c r="B2950" s="12"/>
      <c r="C2950" s="42"/>
      <c r="D2950" s="12"/>
      <c r="E2950" s="12"/>
      <c r="F2950" s="12"/>
      <c r="G2950" s="12"/>
      <c r="H2950" s="12"/>
      <c r="I2950" s="12"/>
      <c r="J2950" s="12"/>
      <c r="K2950" s="12"/>
      <c r="L2950" s="12"/>
      <c r="M2950" s="49"/>
      <c r="N2950" s="49"/>
      <c r="O2950" s="12"/>
      <c r="P2950" s="12"/>
      <c r="Q2950" s="12"/>
      <c r="R2950" s="12"/>
      <c r="S2950" s="12"/>
    </row>
    <row r="2951" spans="1:19" s="1" customFormat="1" x14ac:dyDescent="0.4">
      <c r="A2951" s="12"/>
      <c r="B2951" s="12"/>
      <c r="C2951" s="42"/>
      <c r="D2951" s="12"/>
      <c r="E2951" s="12"/>
      <c r="F2951" s="12"/>
      <c r="G2951" s="12"/>
      <c r="H2951" s="12"/>
      <c r="I2951" s="12"/>
      <c r="J2951" s="12"/>
      <c r="K2951" s="12"/>
      <c r="L2951" s="12"/>
      <c r="M2951" s="49"/>
      <c r="N2951" s="49"/>
      <c r="O2951" s="12"/>
      <c r="P2951" s="12"/>
      <c r="Q2951" s="12"/>
      <c r="R2951" s="12"/>
      <c r="S2951" s="12"/>
    </row>
    <row r="2952" spans="1:19" s="1" customFormat="1" x14ac:dyDescent="0.4">
      <c r="A2952" s="12"/>
      <c r="B2952" s="12"/>
      <c r="C2952" s="42"/>
      <c r="D2952" s="12"/>
      <c r="E2952" s="12"/>
      <c r="F2952" s="12"/>
      <c r="G2952" s="12"/>
      <c r="H2952" s="12"/>
      <c r="I2952" s="12"/>
      <c r="J2952" s="12"/>
      <c r="K2952" s="12"/>
      <c r="L2952" s="12"/>
      <c r="M2952" s="49"/>
      <c r="N2952" s="49"/>
      <c r="O2952" s="12"/>
      <c r="P2952" s="12"/>
      <c r="Q2952" s="12"/>
      <c r="R2952" s="12"/>
      <c r="S2952" s="12"/>
    </row>
    <row r="2953" spans="1:19" s="1" customFormat="1" x14ac:dyDescent="0.4">
      <c r="A2953" s="12"/>
      <c r="B2953" s="12"/>
      <c r="C2953" s="42"/>
      <c r="D2953" s="12"/>
      <c r="E2953" s="12"/>
      <c r="F2953" s="12"/>
      <c r="G2953" s="12"/>
      <c r="H2953" s="12"/>
      <c r="I2953" s="12"/>
      <c r="J2953" s="12"/>
      <c r="K2953" s="12"/>
      <c r="L2953" s="12"/>
      <c r="M2953" s="49"/>
      <c r="N2953" s="49"/>
      <c r="O2953" s="12"/>
      <c r="P2953" s="12"/>
      <c r="Q2953" s="12"/>
      <c r="R2953" s="12"/>
      <c r="S2953" s="12"/>
    </row>
    <row r="2954" spans="1:19" s="1" customFormat="1" x14ac:dyDescent="0.4">
      <c r="A2954" s="12"/>
      <c r="B2954" s="12"/>
      <c r="C2954" s="42"/>
      <c r="D2954" s="12"/>
      <c r="E2954" s="12"/>
      <c r="F2954" s="12"/>
      <c r="G2954" s="12"/>
      <c r="H2954" s="12"/>
      <c r="I2954" s="12"/>
      <c r="J2954" s="12"/>
      <c r="K2954" s="12"/>
      <c r="L2954" s="12"/>
      <c r="M2954" s="49"/>
      <c r="N2954" s="49"/>
      <c r="O2954" s="12"/>
      <c r="P2954" s="12"/>
      <c r="Q2954" s="12"/>
      <c r="R2954" s="12"/>
      <c r="S2954" s="12"/>
    </row>
    <row r="2955" spans="1:19" s="1" customFormat="1" x14ac:dyDescent="0.4">
      <c r="A2955" s="12"/>
      <c r="B2955" s="12"/>
      <c r="C2955" s="42"/>
      <c r="D2955" s="12"/>
      <c r="E2955" s="12"/>
      <c r="F2955" s="12"/>
      <c r="G2955" s="12"/>
      <c r="H2955" s="12"/>
      <c r="I2955" s="12"/>
      <c r="J2955" s="12"/>
      <c r="K2955" s="12"/>
      <c r="L2955" s="12"/>
      <c r="M2955" s="49"/>
      <c r="N2955" s="49"/>
      <c r="O2955" s="12"/>
      <c r="P2955" s="12"/>
      <c r="Q2955" s="12"/>
      <c r="R2955" s="12"/>
      <c r="S2955" s="12"/>
    </row>
    <row r="2956" spans="1:19" s="1" customFormat="1" x14ac:dyDescent="0.4">
      <c r="A2956" s="12"/>
      <c r="B2956" s="12"/>
      <c r="C2956" s="42"/>
      <c r="D2956" s="12"/>
      <c r="E2956" s="12"/>
      <c r="F2956" s="12"/>
      <c r="G2956" s="12"/>
      <c r="H2956" s="12"/>
      <c r="I2956" s="12"/>
      <c r="J2956" s="12"/>
      <c r="K2956" s="12"/>
      <c r="L2956" s="12"/>
      <c r="M2956" s="49"/>
      <c r="N2956" s="49"/>
      <c r="O2956" s="12"/>
      <c r="P2956" s="12"/>
      <c r="Q2956" s="12"/>
      <c r="R2956" s="12"/>
      <c r="S2956" s="12"/>
    </row>
    <row r="2957" spans="1:19" s="1" customFormat="1" x14ac:dyDescent="0.4">
      <c r="A2957" s="12"/>
      <c r="B2957" s="12"/>
      <c r="C2957" s="42"/>
      <c r="D2957" s="12"/>
      <c r="E2957" s="12"/>
      <c r="F2957" s="12"/>
      <c r="G2957" s="12"/>
      <c r="H2957" s="12"/>
      <c r="I2957" s="12"/>
      <c r="J2957" s="12"/>
      <c r="K2957" s="12"/>
      <c r="L2957" s="12"/>
      <c r="M2957" s="49"/>
      <c r="N2957" s="49"/>
      <c r="O2957" s="12"/>
      <c r="P2957" s="12"/>
      <c r="Q2957" s="12"/>
      <c r="R2957" s="12"/>
      <c r="S2957" s="12"/>
    </row>
    <row r="2958" spans="1:19" s="1" customFormat="1" x14ac:dyDescent="0.4">
      <c r="A2958" s="12"/>
      <c r="B2958" s="12"/>
      <c r="C2958" s="42"/>
      <c r="D2958" s="12"/>
      <c r="E2958" s="12"/>
      <c r="F2958" s="12"/>
      <c r="G2958" s="12"/>
      <c r="H2958" s="12"/>
      <c r="I2958" s="12"/>
      <c r="J2958" s="12"/>
      <c r="K2958" s="12"/>
      <c r="L2958" s="12"/>
      <c r="M2958" s="49"/>
      <c r="N2958" s="49"/>
      <c r="O2958" s="12"/>
      <c r="P2958" s="12"/>
      <c r="Q2958" s="12"/>
      <c r="R2958" s="12"/>
      <c r="S2958" s="12"/>
    </row>
    <row r="2959" spans="1:19" s="1" customFormat="1" x14ac:dyDescent="0.4">
      <c r="A2959" s="12"/>
      <c r="B2959" s="12"/>
      <c r="C2959" s="42"/>
      <c r="D2959" s="12"/>
      <c r="E2959" s="12"/>
      <c r="F2959" s="12"/>
      <c r="G2959" s="12"/>
      <c r="H2959" s="12"/>
      <c r="I2959" s="12"/>
      <c r="J2959" s="12"/>
      <c r="K2959" s="12"/>
      <c r="L2959" s="12"/>
      <c r="M2959" s="49"/>
      <c r="N2959" s="49"/>
      <c r="O2959" s="12"/>
      <c r="P2959" s="12"/>
      <c r="Q2959" s="12"/>
      <c r="R2959" s="12"/>
      <c r="S2959" s="12"/>
    </row>
    <row r="2960" spans="1:19" s="1" customFormat="1" x14ac:dyDescent="0.4">
      <c r="A2960" s="12"/>
      <c r="B2960" s="12"/>
      <c r="C2960" s="42"/>
      <c r="D2960" s="12"/>
      <c r="E2960" s="12"/>
      <c r="F2960" s="12"/>
      <c r="G2960" s="12"/>
      <c r="H2960" s="12"/>
      <c r="I2960" s="12"/>
      <c r="J2960" s="12"/>
      <c r="K2960" s="12"/>
      <c r="L2960" s="12"/>
      <c r="M2960" s="49"/>
      <c r="N2960" s="49"/>
      <c r="O2960" s="12"/>
      <c r="P2960" s="12"/>
      <c r="Q2960" s="12"/>
      <c r="R2960" s="12"/>
      <c r="S2960" s="12"/>
    </row>
    <row r="2961" spans="1:19" s="1" customFormat="1" x14ac:dyDescent="0.4">
      <c r="A2961" s="12"/>
      <c r="B2961" s="12"/>
      <c r="C2961" s="42"/>
      <c r="D2961" s="12"/>
      <c r="E2961" s="12"/>
      <c r="F2961" s="12"/>
      <c r="G2961" s="12"/>
      <c r="H2961" s="12"/>
      <c r="I2961" s="12"/>
      <c r="J2961" s="12"/>
      <c r="K2961" s="12"/>
      <c r="L2961" s="12"/>
      <c r="M2961" s="49"/>
      <c r="N2961" s="49"/>
      <c r="O2961" s="12"/>
      <c r="P2961" s="12"/>
      <c r="Q2961" s="12"/>
      <c r="R2961" s="12"/>
      <c r="S2961" s="12"/>
    </row>
    <row r="2962" spans="1:19" s="1" customFormat="1" x14ac:dyDescent="0.4">
      <c r="A2962" s="12"/>
      <c r="B2962" s="12"/>
      <c r="C2962" s="42"/>
      <c r="D2962" s="12"/>
      <c r="E2962" s="12"/>
      <c r="F2962" s="12"/>
      <c r="G2962" s="12"/>
      <c r="H2962" s="12"/>
      <c r="I2962" s="12"/>
      <c r="J2962" s="12"/>
      <c r="K2962" s="12"/>
      <c r="L2962" s="12"/>
      <c r="M2962" s="49"/>
      <c r="N2962" s="49"/>
      <c r="O2962" s="12"/>
      <c r="P2962" s="12"/>
      <c r="Q2962" s="12"/>
      <c r="R2962" s="12"/>
      <c r="S2962" s="12"/>
    </row>
    <row r="2963" spans="1:19" s="1" customFormat="1" x14ac:dyDescent="0.4">
      <c r="A2963" s="12"/>
      <c r="B2963" s="12"/>
      <c r="C2963" s="42"/>
      <c r="D2963" s="12"/>
      <c r="E2963" s="12"/>
      <c r="F2963" s="12"/>
      <c r="G2963" s="12"/>
      <c r="H2963" s="12"/>
      <c r="I2963" s="12"/>
      <c r="J2963" s="12"/>
      <c r="K2963" s="12"/>
      <c r="L2963" s="12"/>
      <c r="M2963" s="49"/>
      <c r="N2963" s="49"/>
      <c r="O2963" s="12"/>
      <c r="P2963" s="12"/>
      <c r="Q2963" s="12"/>
      <c r="R2963" s="12"/>
      <c r="S2963" s="12"/>
    </row>
    <row r="2964" spans="1:19" s="1" customFormat="1" x14ac:dyDescent="0.4">
      <c r="A2964" s="12"/>
      <c r="B2964" s="12"/>
      <c r="C2964" s="42"/>
      <c r="D2964" s="12"/>
      <c r="E2964" s="12"/>
      <c r="F2964" s="12"/>
      <c r="G2964" s="12"/>
      <c r="H2964" s="12"/>
      <c r="I2964" s="12"/>
      <c r="J2964" s="12"/>
      <c r="K2964" s="12"/>
      <c r="L2964" s="12"/>
      <c r="M2964" s="49"/>
      <c r="N2964" s="49"/>
      <c r="O2964" s="12"/>
      <c r="P2964" s="12"/>
      <c r="Q2964" s="12"/>
      <c r="R2964" s="12"/>
      <c r="S2964" s="12"/>
    </row>
    <row r="2965" spans="1:19" s="1" customFormat="1" x14ac:dyDescent="0.4">
      <c r="A2965" s="12"/>
      <c r="B2965" s="12"/>
      <c r="C2965" s="42"/>
      <c r="D2965" s="12"/>
      <c r="E2965" s="12"/>
      <c r="F2965" s="12"/>
      <c r="G2965" s="12"/>
      <c r="H2965" s="12"/>
      <c r="I2965" s="12"/>
      <c r="J2965" s="12"/>
      <c r="K2965" s="12"/>
      <c r="L2965" s="12"/>
      <c r="M2965" s="49"/>
      <c r="N2965" s="49"/>
      <c r="O2965" s="12"/>
      <c r="P2965" s="12"/>
      <c r="Q2965" s="12"/>
      <c r="R2965" s="12"/>
      <c r="S2965" s="12"/>
    </row>
    <row r="2966" spans="1:19" s="1" customFormat="1" x14ac:dyDescent="0.4">
      <c r="A2966" s="12"/>
      <c r="B2966" s="12"/>
      <c r="C2966" s="42"/>
      <c r="D2966" s="12"/>
      <c r="E2966" s="12"/>
      <c r="F2966" s="12"/>
      <c r="G2966" s="12"/>
      <c r="H2966" s="12"/>
      <c r="I2966" s="12"/>
      <c r="J2966" s="12"/>
      <c r="K2966" s="12"/>
      <c r="L2966" s="12"/>
      <c r="M2966" s="49"/>
      <c r="N2966" s="49"/>
      <c r="O2966" s="12"/>
      <c r="P2966" s="12"/>
      <c r="Q2966" s="12"/>
      <c r="R2966" s="12"/>
      <c r="S2966" s="12"/>
    </row>
    <row r="2967" spans="1:19" s="1" customFormat="1" x14ac:dyDescent="0.4">
      <c r="A2967" s="12"/>
      <c r="B2967" s="12"/>
      <c r="C2967" s="42"/>
      <c r="D2967" s="12"/>
      <c r="E2967" s="12"/>
      <c r="F2967" s="12"/>
      <c r="G2967" s="12"/>
      <c r="H2967" s="12"/>
      <c r="I2967" s="12"/>
      <c r="J2967" s="12"/>
      <c r="K2967" s="12"/>
      <c r="L2967" s="12"/>
      <c r="M2967" s="49"/>
      <c r="N2967" s="49"/>
      <c r="O2967" s="12"/>
      <c r="P2967" s="12"/>
      <c r="Q2967" s="12"/>
      <c r="R2967" s="12"/>
      <c r="S2967" s="12"/>
    </row>
    <row r="2968" spans="1:19" s="1" customFormat="1" x14ac:dyDescent="0.4">
      <c r="A2968" s="12"/>
      <c r="B2968" s="12"/>
      <c r="C2968" s="42"/>
      <c r="D2968" s="12"/>
      <c r="E2968" s="12"/>
      <c r="F2968" s="12"/>
      <c r="G2968" s="12"/>
      <c r="H2968" s="12"/>
      <c r="I2968" s="12"/>
      <c r="J2968" s="12"/>
      <c r="K2968" s="12"/>
      <c r="L2968" s="12"/>
      <c r="M2968" s="49"/>
      <c r="N2968" s="49"/>
      <c r="O2968" s="12"/>
      <c r="P2968" s="12"/>
      <c r="Q2968" s="12"/>
      <c r="R2968" s="12"/>
      <c r="S2968" s="12"/>
    </row>
    <row r="2969" spans="1:19" s="1" customFormat="1" x14ac:dyDescent="0.4">
      <c r="A2969" s="12"/>
      <c r="B2969" s="12"/>
      <c r="C2969" s="42"/>
      <c r="D2969" s="12"/>
      <c r="E2969" s="12"/>
      <c r="F2969" s="12"/>
      <c r="G2969" s="12"/>
      <c r="H2969" s="12"/>
      <c r="I2969" s="12"/>
      <c r="J2969" s="12"/>
      <c r="K2969" s="12"/>
      <c r="L2969" s="12"/>
      <c r="M2969" s="49"/>
      <c r="N2969" s="49"/>
      <c r="O2969" s="12"/>
      <c r="P2969" s="12"/>
      <c r="Q2969" s="12"/>
      <c r="R2969" s="12"/>
      <c r="S2969" s="12"/>
    </row>
    <row r="2970" spans="1:19" s="1" customFormat="1" x14ac:dyDescent="0.4">
      <c r="A2970" s="12"/>
      <c r="B2970" s="12"/>
      <c r="C2970" s="42"/>
      <c r="D2970" s="12"/>
      <c r="E2970" s="12"/>
      <c r="F2970" s="12"/>
      <c r="G2970" s="12"/>
      <c r="H2970" s="12"/>
      <c r="I2970" s="12"/>
      <c r="J2970" s="12"/>
      <c r="K2970" s="12"/>
      <c r="L2970" s="12"/>
      <c r="M2970" s="49"/>
      <c r="N2970" s="49"/>
      <c r="O2970" s="12"/>
      <c r="P2970" s="12"/>
      <c r="Q2970" s="12"/>
      <c r="R2970" s="12"/>
      <c r="S2970" s="12"/>
    </row>
    <row r="2971" spans="1:19" s="1" customFormat="1" x14ac:dyDescent="0.4">
      <c r="A2971" s="12"/>
      <c r="B2971" s="12"/>
      <c r="C2971" s="42"/>
      <c r="D2971" s="12"/>
      <c r="E2971" s="12"/>
      <c r="F2971" s="12"/>
      <c r="G2971" s="12"/>
      <c r="H2971" s="12"/>
      <c r="I2971" s="12"/>
      <c r="J2971" s="12"/>
      <c r="K2971" s="12"/>
      <c r="L2971" s="12"/>
      <c r="M2971" s="49"/>
      <c r="N2971" s="49"/>
      <c r="O2971" s="12"/>
      <c r="P2971" s="12"/>
      <c r="Q2971" s="12"/>
      <c r="R2971" s="12"/>
      <c r="S2971" s="12"/>
    </row>
    <row r="2972" spans="1:19" s="1" customFormat="1" x14ac:dyDescent="0.4">
      <c r="A2972" s="12"/>
      <c r="B2972" s="12"/>
      <c r="C2972" s="42"/>
      <c r="D2972" s="12"/>
      <c r="E2972" s="12"/>
      <c r="F2972" s="12"/>
      <c r="G2972" s="12"/>
      <c r="H2972" s="12"/>
      <c r="I2972" s="12"/>
      <c r="J2972" s="12"/>
      <c r="K2972" s="12"/>
      <c r="L2972" s="12"/>
      <c r="M2972" s="49"/>
      <c r="N2972" s="49"/>
      <c r="O2972" s="12"/>
      <c r="P2972" s="12"/>
      <c r="Q2972" s="12"/>
      <c r="R2972" s="12"/>
      <c r="S2972" s="12"/>
    </row>
    <row r="2973" spans="1:19" s="1" customFormat="1" x14ac:dyDescent="0.4">
      <c r="A2973" s="12"/>
      <c r="B2973" s="12"/>
      <c r="C2973" s="42"/>
      <c r="D2973" s="12"/>
      <c r="E2973" s="12"/>
      <c r="F2973" s="12"/>
      <c r="G2973" s="12"/>
      <c r="H2973" s="12"/>
      <c r="I2973" s="12"/>
      <c r="J2973" s="12"/>
      <c r="K2973" s="12"/>
      <c r="L2973" s="12"/>
      <c r="M2973" s="49"/>
      <c r="N2973" s="49"/>
      <c r="O2973" s="12"/>
      <c r="P2973" s="12"/>
      <c r="Q2973" s="12"/>
      <c r="R2973" s="12"/>
      <c r="S2973" s="12"/>
    </row>
    <row r="2974" spans="1:19" s="1" customFormat="1" x14ac:dyDescent="0.4">
      <c r="A2974" s="12"/>
      <c r="B2974" s="12"/>
      <c r="C2974" s="42"/>
      <c r="D2974" s="12"/>
      <c r="E2974" s="12"/>
      <c r="F2974" s="12"/>
      <c r="G2974" s="12"/>
      <c r="H2974" s="12"/>
      <c r="I2974" s="12"/>
      <c r="J2974" s="12"/>
      <c r="K2974" s="12"/>
      <c r="L2974" s="12"/>
      <c r="M2974" s="49"/>
      <c r="N2974" s="49"/>
      <c r="O2974" s="12"/>
      <c r="P2974" s="12"/>
      <c r="Q2974" s="12"/>
      <c r="R2974" s="12"/>
      <c r="S2974" s="12"/>
    </row>
    <row r="2975" spans="1:19" s="1" customFormat="1" x14ac:dyDescent="0.4">
      <c r="A2975" s="12"/>
      <c r="B2975" s="12"/>
      <c r="C2975" s="42"/>
      <c r="D2975" s="12"/>
      <c r="E2975" s="12"/>
      <c r="F2975" s="12"/>
      <c r="G2975" s="12"/>
      <c r="H2975" s="12"/>
      <c r="I2975" s="12"/>
      <c r="J2975" s="12"/>
      <c r="K2975" s="12"/>
      <c r="L2975" s="12"/>
      <c r="M2975" s="49"/>
      <c r="N2975" s="49"/>
      <c r="O2975" s="12"/>
      <c r="P2975" s="12"/>
      <c r="Q2975" s="12"/>
      <c r="R2975" s="12"/>
      <c r="S2975" s="12"/>
    </row>
    <row r="2976" spans="1:19" s="1" customFormat="1" x14ac:dyDescent="0.4">
      <c r="A2976" s="12"/>
      <c r="B2976" s="12"/>
      <c r="C2976" s="42"/>
      <c r="D2976" s="12"/>
      <c r="E2976" s="12"/>
      <c r="F2976" s="12"/>
      <c r="G2976" s="12"/>
      <c r="H2976" s="12"/>
      <c r="I2976" s="12"/>
      <c r="J2976" s="12"/>
      <c r="K2976" s="12"/>
      <c r="L2976" s="12"/>
      <c r="M2976" s="49"/>
      <c r="N2976" s="49"/>
      <c r="O2976" s="12"/>
      <c r="P2976" s="12"/>
      <c r="Q2976" s="12"/>
      <c r="R2976" s="12"/>
      <c r="S2976" s="12"/>
    </row>
    <row r="2977" spans="1:19" s="1" customFormat="1" x14ac:dyDescent="0.4">
      <c r="A2977" s="12"/>
      <c r="B2977" s="12"/>
      <c r="C2977" s="42"/>
      <c r="D2977" s="12"/>
      <c r="E2977" s="12"/>
      <c r="F2977" s="12"/>
      <c r="G2977" s="12"/>
      <c r="H2977" s="12"/>
      <c r="I2977" s="12"/>
      <c r="J2977" s="12"/>
      <c r="K2977" s="12"/>
      <c r="L2977" s="12"/>
      <c r="M2977" s="49"/>
      <c r="N2977" s="49"/>
      <c r="O2977" s="12"/>
      <c r="P2977" s="12"/>
      <c r="Q2977" s="12"/>
      <c r="R2977" s="12"/>
      <c r="S2977" s="12"/>
    </row>
    <row r="2978" spans="1:19" s="1" customFormat="1" x14ac:dyDescent="0.4">
      <c r="A2978" s="12"/>
      <c r="B2978" s="12"/>
      <c r="C2978" s="42"/>
      <c r="D2978" s="12"/>
      <c r="E2978" s="12"/>
      <c r="F2978" s="12"/>
      <c r="G2978" s="12"/>
      <c r="H2978" s="12"/>
      <c r="I2978" s="12"/>
      <c r="J2978" s="12"/>
      <c r="K2978" s="12"/>
      <c r="L2978" s="12"/>
      <c r="M2978" s="49"/>
      <c r="N2978" s="49"/>
      <c r="O2978" s="12"/>
      <c r="P2978" s="12"/>
      <c r="Q2978" s="12"/>
      <c r="R2978" s="12"/>
      <c r="S2978" s="12"/>
    </row>
    <row r="2979" spans="1:19" s="1" customFormat="1" x14ac:dyDescent="0.4">
      <c r="A2979" s="12"/>
      <c r="B2979" s="12"/>
      <c r="C2979" s="42"/>
      <c r="D2979" s="12"/>
      <c r="E2979" s="12"/>
      <c r="F2979" s="12"/>
      <c r="G2979" s="12"/>
      <c r="H2979" s="12"/>
      <c r="I2979" s="12"/>
      <c r="J2979" s="12"/>
      <c r="K2979" s="12"/>
      <c r="L2979" s="12"/>
      <c r="M2979" s="49"/>
      <c r="N2979" s="49"/>
      <c r="O2979" s="12"/>
      <c r="P2979" s="12"/>
      <c r="Q2979" s="12"/>
      <c r="R2979" s="12"/>
      <c r="S2979" s="12"/>
    </row>
    <row r="2980" spans="1:19" s="1" customFormat="1" x14ac:dyDescent="0.4">
      <c r="A2980" s="12"/>
      <c r="B2980" s="12"/>
      <c r="C2980" s="42"/>
      <c r="D2980" s="12"/>
      <c r="E2980" s="12"/>
      <c r="F2980" s="12"/>
      <c r="G2980" s="12"/>
      <c r="H2980" s="12"/>
      <c r="I2980" s="12"/>
      <c r="J2980" s="12"/>
      <c r="K2980" s="12"/>
      <c r="L2980" s="12"/>
      <c r="M2980" s="49"/>
      <c r="N2980" s="49"/>
      <c r="O2980" s="12"/>
      <c r="P2980" s="12"/>
      <c r="Q2980" s="12"/>
      <c r="R2980" s="12"/>
      <c r="S2980" s="12"/>
    </row>
    <row r="2981" spans="1:19" s="1" customFormat="1" x14ac:dyDescent="0.4">
      <c r="A2981" s="12"/>
      <c r="B2981" s="12"/>
      <c r="C2981" s="42"/>
      <c r="D2981" s="12"/>
      <c r="E2981" s="12"/>
      <c r="F2981" s="12"/>
      <c r="G2981" s="12"/>
      <c r="H2981" s="12"/>
      <c r="I2981" s="12"/>
      <c r="J2981" s="12"/>
      <c r="K2981" s="12"/>
      <c r="L2981" s="12"/>
      <c r="M2981" s="49"/>
      <c r="N2981" s="49"/>
      <c r="O2981" s="12"/>
      <c r="P2981" s="12"/>
      <c r="Q2981" s="12"/>
      <c r="R2981" s="12"/>
      <c r="S2981" s="12"/>
    </row>
    <row r="2982" spans="1:19" s="1" customFormat="1" x14ac:dyDescent="0.4">
      <c r="A2982" s="12"/>
      <c r="B2982" s="12"/>
      <c r="C2982" s="42"/>
      <c r="D2982" s="12"/>
      <c r="E2982" s="12"/>
      <c r="F2982" s="12"/>
      <c r="G2982" s="12"/>
      <c r="H2982" s="12"/>
      <c r="I2982" s="12"/>
      <c r="J2982" s="12"/>
      <c r="K2982" s="12"/>
      <c r="L2982" s="12"/>
      <c r="M2982" s="49"/>
      <c r="N2982" s="49"/>
      <c r="O2982" s="12"/>
      <c r="P2982" s="12"/>
      <c r="Q2982" s="12"/>
      <c r="R2982" s="12"/>
      <c r="S2982" s="12"/>
    </row>
    <row r="2983" spans="1:19" s="1" customFormat="1" x14ac:dyDescent="0.4">
      <c r="A2983" s="12"/>
      <c r="B2983" s="12"/>
      <c r="C2983" s="42"/>
      <c r="D2983" s="12"/>
      <c r="E2983" s="12"/>
      <c r="F2983" s="12"/>
      <c r="G2983" s="12"/>
      <c r="H2983" s="12"/>
      <c r="I2983" s="12"/>
      <c r="J2983" s="12"/>
      <c r="K2983" s="12"/>
      <c r="L2983" s="12"/>
      <c r="M2983" s="49"/>
      <c r="N2983" s="49"/>
      <c r="O2983" s="12"/>
      <c r="P2983" s="12"/>
      <c r="Q2983" s="12"/>
      <c r="R2983" s="12"/>
      <c r="S2983" s="12"/>
    </row>
    <row r="2984" spans="1:19" s="1" customFormat="1" x14ac:dyDescent="0.4">
      <c r="A2984" s="12"/>
      <c r="B2984" s="12"/>
      <c r="C2984" s="42"/>
      <c r="D2984" s="12"/>
      <c r="E2984" s="12"/>
      <c r="F2984" s="12"/>
      <c r="G2984" s="12"/>
      <c r="H2984" s="12"/>
      <c r="I2984" s="12"/>
      <c r="J2984" s="12"/>
      <c r="K2984" s="12"/>
      <c r="L2984" s="12"/>
      <c r="M2984" s="49"/>
      <c r="N2984" s="49"/>
      <c r="O2984" s="12"/>
      <c r="P2984" s="12"/>
      <c r="Q2984" s="12"/>
      <c r="R2984" s="12"/>
      <c r="S2984" s="12"/>
    </row>
    <row r="2985" spans="1:19" s="1" customFormat="1" x14ac:dyDescent="0.4">
      <c r="A2985" s="12"/>
      <c r="B2985" s="12"/>
      <c r="C2985" s="42"/>
      <c r="D2985" s="12"/>
      <c r="E2985" s="12"/>
      <c r="F2985" s="12"/>
      <c r="G2985" s="12"/>
      <c r="H2985" s="12"/>
      <c r="I2985" s="12"/>
      <c r="J2985" s="12"/>
      <c r="K2985" s="12"/>
      <c r="L2985" s="12"/>
      <c r="M2985" s="49"/>
      <c r="N2985" s="49"/>
      <c r="O2985" s="12"/>
      <c r="P2985" s="12"/>
      <c r="Q2985" s="12"/>
      <c r="R2985" s="12"/>
      <c r="S2985" s="12"/>
    </row>
    <row r="2986" spans="1:19" s="1" customFormat="1" x14ac:dyDescent="0.4">
      <c r="A2986" s="12"/>
      <c r="B2986" s="12"/>
      <c r="C2986" s="42"/>
      <c r="D2986" s="12"/>
      <c r="E2986" s="12"/>
      <c r="F2986" s="12"/>
      <c r="G2986" s="12"/>
      <c r="H2986" s="12"/>
      <c r="I2986" s="12"/>
      <c r="J2986" s="12"/>
      <c r="K2986" s="12"/>
      <c r="L2986" s="12"/>
      <c r="M2986" s="49"/>
      <c r="N2986" s="49"/>
      <c r="O2986" s="12"/>
      <c r="P2986" s="12"/>
      <c r="Q2986" s="12"/>
      <c r="R2986" s="12"/>
      <c r="S2986" s="12"/>
    </row>
    <row r="2987" spans="1:19" s="1" customFormat="1" x14ac:dyDescent="0.4">
      <c r="A2987" s="12"/>
      <c r="B2987" s="12"/>
      <c r="C2987" s="42"/>
      <c r="D2987" s="12"/>
      <c r="E2987" s="12"/>
      <c r="F2987" s="12"/>
      <c r="G2987" s="12"/>
      <c r="H2987" s="12"/>
      <c r="I2987" s="12"/>
      <c r="J2987" s="12"/>
      <c r="K2987" s="12"/>
      <c r="L2987" s="12"/>
      <c r="M2987" s="49"/>
      <c r="N2987" s="49"/>
      <c r="O2987" s="12"/>
      <c r="P2987" s="12"/>
      <c r="Q2987" s="12"/>
      <c r="R2987" s="12"/>
      <c r="S2987" s="12"/>
    </row>
    <row r="2988" spans="1:19" s="1" customFormat="1" x14ac:dyDescent="0.4">
      <c r="A2988" s="12"/>
      <c r="B2988" s="12"/>
      <c r="C2988" s="42"/>
      <c r="D2988" s="12"/>
      <c r="E2988" s="12"/>
      <c r="F2988" s="12"/>
      <c r="G2988" s="12"/>
      <c r="H2988" s="12"/>
      <c r="I2988" s="12"/>
      <c r="J2988" s="12"/>
      <c r="K2988" s="12"/>
      <c r="L2988" s="12"/>
      <c r="M2988" s="49"/>
      <c r="N2988" s="49"/>
      <c r="O2988" s="12"/>
      <c r="P2988" s="12"/>
      <c r="Q2988" s="12"/>
      <c r="R2988" s="12"/>
      <c r="S2988" s="12"/>
    </row>
    <row r="2989" spans="1:19" s="1" customFormat="1" x14ac:dyDescent="0.4">
      <c r="A2989" s="12"/>
      <c r="B2989" s="12"/>
      <c r="C2989" s="42"/>
      <c r="D2989" s="12"/>
      <c r="E2989" s="12"/>
      <c r="F2989" s="12"/>
      <c r="G2989" s="12"/>
      <c r="H2989" s="12"/>
      <c r="I2989" s="12"/>
      <c r="J2989" s="12"/>
      <c r="K2989" s="12"/>
      <c r="L2989" s="12"/>
      <c r="M2989" s="49"/>
      <c r="N2989" s="49"/>
      <c r="O2989" s="12"/>
      <c r="P2989" s="12"/>
      <c r="Q2989" s="12"/>
      <c r="R2989" s="12"/>
      <c r="S2989" s="12"/>
    </row>
    <row r="2990" spans="1:19" s="1" customFormat="1" x14ac:dyDescent="0.4">
      <c r="A2990" s="12"/>
      <c r="B2990" s="12"/>
      <c r="C2990" s="42"/>
      <c r="D2990" s="12"/>
      <c r="E2990" s="12"/>
      <c r="F2990" s="12"/>
      <c r="G2990" s="12"/>
      <c r="H2990" s="12"/>
      <c r="I2990" s="12"/>
      <c r="J2990" s="12"/>
      <c r="K2990" s="12"/>
      <c r="L2990" s="12"/>
      <c r="M2990" s="49"/>
      <c r="N2990" s="49"/>
      <c r="O2990" s="12"/>
      <c r="P2990" s="12"/>
      <c r="Q2990" s="12"/>
      <c r="R2990" s="12"/>
      <c r="S2990" s="12"/>
    </row>
    <row r="2991" spans="1:19" s="1" customFormat="1" x14ac:dyDescent="0.4">
      <c r="A2991" s="12"/>
      <c r="B2991" s="12"/>
      <c r="C2991" s="42"/>
      <c r="D2991" s="12"/>
      <c r="E2991" s="12"/>
      <c r="F2991" s="12"/>
      <c r="G2991" s="12"/>
      <c r="H2991" s="12"/>
      <c r="I2991" s="12"/>
      <c r="J2991" s="12"/>
      <c r="K2991" s="12"/>
      <c r="L2991" s="12"/>
      <c r="M2991" s="49"/>
      <c r="N2991" s="49"/>
      <c r="O2991" s="12"/>
      <c r="P2991" s="12"/>
      <c r="Q2991" s="12"/>
      <c r="R2991" s="12"/>
      <c r="S2991" s="12"/>
    </row>
    <row r="2992" spans="1:19" s="1" customFormat="1" x14ac:dyDescent="0.4">
      <c r="A2992" s="12"/>
      <c r="B2992" s="12"/>
      <c r="C2992" s="42"/>
      <c r="D2992" s="12"/>
      <c r="E2992" s="12"/>
      <c r="F2992" s="12"/>
      <c r="G2992" s="12"/>
      <c r="H2992" s="12"/>
      <c r="I2992" s="12"/>
      <c r="J2992" s="12"/>
      <c r="K2992" s="12"/>
      <c r="L2992" s="12"/>
      <c r="M2992" s="49"/>
      <c r="N2992" s="49"/>
      <c r="O2992" s="12"/>
      <c r="P2992" s="12"/>
      <c r="Q2992" s="12"/>
      <c r="R2992" s="12"/>
      <c r="S2992" s="12"/>
    </row>
    <row r="2993" spans="1:19" s="1" customFormat="1" x14ac:dyDescent="0.4">
      <c r="A2993" s="12"/>
      <c r="B2993" s="12"/>
      <c r="C2993" s="42"/>
      <c r="D2993" s="12"/>
      <c r="E2993" s="12"/>
      <c r="F2993" s="12"/>
      <c r="G2993" s="12"/>
      <c r="H2993" s="12"/>
      <c r="I2993" s="12"/>
      <c r="J2993" s="12"/>
      <c r="K2993" s="12"/>
      <c r="L2993" s="12"/>
      <c r="M2993" s="49"/>
      <c r="N2993" s="49"/>
      <c r="O2993" s="12"/>
      <c r="P2993" s="12"/>
      <c r="Q2993" s="12"/>
      <c r="R2993" s="12"/>
      <c r="S2993" s="12"/>
    </row>
    <row r="2994" spans="1:19" s="1" customFormat="1" x14ac:dyDescent="0.4">
      <c r="A2994" s="12"/>
      <c r="B2994" s="12"/>
      <c r="C2994" s="42"/>
      <c r="D2994" s="12"/>
      <c r="E2994" s="12"/>
      <c r="F2994" s="12"/>
      <c r="G2994" s="12"/>
      <c r="H2994" s="12"/>
      <c r="I2994" s="12"/>
      <c r="J2994" s="12"/>
      <c r="K2994" s="12"/>
      <c r="L2994" s="12"/>
      <c r="M2994" s="49"/>
      <c r="N2994" s="49"/>
      <c r="O2994" s="12"/>
      <c r="P2994" s="12"/>
      <c r="Q2994" s="12"/>
      <c r="R2994" s="12"/>
      <c r="S2994" s="12"/>
    </row>
    <row r="2995" spans="1:19" s="1" customFormat="1" x14ac:dyDescent="0.4">
      <c r="A2995" s="12"/>
      <c r="B2995" s="12"/>
      <c r="C2995" s="42"/>
      <c r="D2995" s="12"/>
      <c r="E2995" s="12"/>
      <c r="F2995" s="12"/>
      <c r="G2995" s="12"/>
      <c r="H2995" s="12"/>
      <c r="I2995" s="12"/>
      <c r="J2995" s="12"/>
      <c r="K2995" s="12"/>
      <c r="L2995" s="12"/>
      <c r="M2995" s="49"/>
      <c r="N2995" s="49"/>
      <c r="O2995" s="12"/>
      <c r="P2995" s="12"/>
      <c r="Q2995" s="12"/>
      <c r="R2995" s="12"/>
      <c r="S2995" s="12"/>
    </row>
    <row r="2996" spans="1:19" s="1" customFormat="1" x14ac:dyDescent="0.4">
      <c r="A2996" s="12"/>
      <c r="B2996" s="12"/>
      <c r="C2996" s="42"/>
      <c r="D2996" s="12"/>
      <c r="E2996" s="12"/>
      <c r="F2996" s="12"/>
      <c r="G2996" s="12"/>
      <c r="H2996" s="12"/>
      <c r="I2996" s="12"/>
      <c r="J2996" s="12"/>
      <c r="K2996" s="12"/>
      <c r="L2996" s="12"/>
      <c r="M2996" s="49"/>
      <c r="N2996" s="49"/>
      <c r="O2996" s="12"/>
      <c r="P2996" s="12"/>
      <c r="Q2996" s="12"/>
      <c r="R2996" s="12"/>
      <c r="S2996" s="12"/>
    </row>
    <row r="2997" spans="1:19" s="1" customFormat="1" x14ac:dyDescent="0.4">
      <c r="A2997" s="12"/>
      <c r="B2997" s="12"/>
      <c r="C2997" s="42"/>
      <c r="D2997" s="12"/>
      <c r="E2997" s="12"/>
      <c r="F2997" s="12"/>
      <c r="G2997" s="12"/>
      <c r="H2997" s="12"/>
      <c r="I2997" s="12"/>
      <c r="J2997" s="12"/>
      <c r="K2997" s="12"/>
      <c r="L2997" s="12"/>
      <c r="M2997" s="49"/>
      <c r="N2997" s="49"/>
      <c r="O2997" s="12"/>
      <c r="P2997" s="12"/>
      <c r="Q2997" s="12"/>
      <c r="R2997" s="12"/>
      <c r="S2997" s="12"/>
    </row>
    <row r="2998" spans="1:19" s="1" customFormat="1" x14ac:dyDescent="0.4">
      <c r="A2998" s="12"/>
      <c r="B2998" s="12"/>
      <c r="C2998" s="42"/>
      <c r="D2998" s="12"/>
      <c r="E2998" s="12"/>
      <c r="F2998" s="12"/>
      <c r="G2998" s="12"/>
      <c r="H2998" s="12"/>
      <c r="I2998" s="12"/>
      <c r="J2998" s="12"/>
      <c r="K2998" s="12"/>
      <c r="L2998" s="12"/>
      <c r="M2998" s="49"/>
      <c r="N2998" s="49"/>
      <c r="O2998" s="12"/>
      <c r="P2998" s="12"/>
      <c r="Q2998" s="12"/>
      <c r="R2998" s="12"/>
      <c r="S2998" s="12"/>
    </row>
    <row r="2999" spans="1:19" s="1" customFormat="1" x14ac:dyDescent="0.4">
      <c r="A2999" s="12"/>
      <c r="B2999" s="12"/>
      <c r="C2999" s="42"/>
      <c r="D2999" s="12"/>
      <c r="E2999" s="12"/>
      <c r="F2999" s="12"/>
      <c r="G2999" s="12"/>
      <c r="H2999" s="12"/>
      <c r="I2999" s="12"/>
      <c r="J2999" s="12"/>
      <c r="K2999" s="12"/>
      <c r="L2999" s="12"/>
      <c r="M2999" s="49"/>
      <c r="N2999" s="49"/>
      <c r="O2999" s="12"/>
      <c r="P2999" s="12"/>
      <c r="Q2999" s="12"/>
      <c r="R2999" s="12"/>
      <c r="S2999" s="12"/>
    </row>
    <row r="3000" spans="1:19" s="1" customFormat="1" x14ac:dyDescent="0.4">
      <c r="A3000" s="12"/>
      <c r="B3000" s="12"/>
      <c r="C3000" s="42"/>
      <c r="D3000" s="12"/>
      <c r="E3000" s="12"/>
      <c r="F3000" s="12"/>
      <c r="G3000" s="12"/>
      <c r="H3000" s="12"/>
      <c r="I3000" s="12"/>
      <c r="J3000" s="12"/>
      <c r="K3000" s="12"/>
      <c r="L3000" s="12"/>
      <c r="M3000" s="49"/>
      <c r="N3000" s="49"/>
      <c r="O3000" s="12"/>
      <c r="P3000" s="12"/>
      <c r="Q3000" s="12"/>
      <c r="R3000" s="12"/>
      <c r="S3000" s="12"/>
    </row>
    <row r="3001" spans="1:19" s="1" customFormat="1" x14ac:dyDescent="0.4">
      <c r="A3001" s="12"/>
      <c r="B3001" s="12"/>
      <c r="C3001" s="42"/>
      <c r="D3001" s="12"/>
      <c r="E3001" s="12"/>
      <c r="F3001" s="12"/>
      <c r="G3001" s="12"/>
      <c r="H3001" s="12"/>
      <c r="I3001" s="12"/>
      <c r="J3001" s="12"/>
      <c r="K3001" s="12"/>
      <c r="L3001" s="12"/>
      <c r="M3001" s="49"/>
      <c r="N3001" s="49"/>
      <c r="O3001" s="12"/>
      <c r="P3001" s="12"/>
      <c r="Q3001" s="12"/>
      <c r="R3001" s="12"/>
      <c r="S3001" s="12"/>
    </row>
    <row r="3002" spans="1:19" s="1" customFormat="1" x14ac:dyDescent="0.4">
      <c r="A3002" s="12"/>
      <c r="B3002" s="12"/>
      <c r="C3002" s="42"/>
      <c r="D3002" s="12"/>
      <c r="E3002" s="12"/>
      <c r="F3002" s="12"/>
      <c r="G3002" s="12"/>
      <c r="H3002" s="12"/>
      <c r="I3002" s="12"/>
      <c r="J3002" s="12"/>
      <c r="K3002" s="12"/>
      <c r="L3002" s="12"/>
      <c r="M3002" s="49"/>
      <c r="N3002" s="49"/>
      <c r="O3002" s="12"/>
      <c r="P3002" s="12"/>
      <c r="Q3002" s="12"/>
      <c r="R3002" s="12"/>
      <c r="S3002" s="12"/>
    </row>
    <row r="3003" spans="1:19" s="1" customFormat="1" x14ac:dyDescent="0.4">
      <c r="A3003" s="12"/>
      <c r="B3003" s="12"/>
      <c r="C3003" s="42"/>
      <c r="D3003" s="12"/>
      <c r="E3003" s="12"/>
      <c r="F3003" s="12"/>
      <c r="G3003" s="12"/>
      <c r="H3003" s="12"/>
      <c r="I3003" s="12"/>
      <c r="J3003" s="12"/>
      <c r="K3003" s="12"/>
      <c r="L3003" s="12"/>
      <c r="M3003" s="49"/>
      <c r="N3003" s="49"/>
      <c r="O3003" s="12"/>
      <c r="P3003" s="12"/>
      <c r="Q3003" s="12"/>
      <c r="R3003" s="12"/>
      <c r="S3003" s="12"/>
    </row>
    <row r="3004" spans="1:19" s="1" customFormat="1" x14ac:dyDescent="0.4">
      <c r="A3004" s="12"/>
      <c r="B3004" s="12"/>
      <c r="C3004" s="42"/>
      <c r="D3004" s="12"/>
      <c r="E3004" s="12"/>
      <c r="F3004" s="12"/>
      <c r="G3004" s="12"/>
      <c r="H3004" s="12"/>
      <c r="I3004" s="12"/>
      <c r="J3004" s="12"/>
      <c r="K3004" s="12"/>
      <c r="L3004" s="12"/>
      <c r="M3004" s="49"/>
      <c r="N3004" s="49"/>
      <c r="O3004" s="12"/>
      <c r="P3004" s="12"/>
      <c r="Q3004" s="12"/>
      <c r="R3004" s="12"/>
      <c r="S3004" s="12"/>
    </row>
    <row r="3005" spans="1:19" s="1" customFormat="1" x14ac:dyDescent="0.4">
      <c r="A3005" s="12"/>
      <c r="B3005" s="12"/>
      <c r="C3005" s="42"/>
      <c r="D3005" s="12"/>
      <c r="E3005" s="12"/>
      <c r="F3005" s="12"/>
      <c r="G3005" s="12"/>
      <c r="H3005" s="12"/>
      <c r="I3005" s="12"/>
      <c r="J3005" s="12"/>
      <c r="K3005" s="12"/>
      <c r="L3005" s="12"/>
      <c r="M3005" s="49"/>
      <c r="N3005" s="49"/>
      <c r="O3005" s="12"/>
      <c r="P3005" s="12"/>
      <c r="Q3005" s="12"/>
      <c r="R3005" s="12"/>
      <c r="S3005" s="12"/>
    </row>
    <row r="3006" spans="1:19" s="1" customFormat="1" x14ac:dyDescent="0.4">
      <c r="A3006" s="12"/>
      <c r="B3006" s="12"/>
      <c r="C3006" s="42"/>
      <c r="D3006" s="12"/>
      <c r="E3006" s="12"/>
      <c r="F3006" s="12"/>
      <c r="G3006" s="12"/>
      <c r="H3006" s="12"/>
      <c r="I3006" s="12"/>
      <c r="J3006" s="12"/>
      <c r="K3006" s="12"/>
      <c r="L3006" s="12"/>
      <c r="M3006" s="49"/>
      <c r="N3006" s="49"/>
      <c r="O3006" s="12"/>
      <c r="P3006" s="12"/>
      <c r="Q3006" s="12"/>
      <c r="R3006" s="12"/>
      <c r="S3006" s="12"/>
    </row>
    <row r="3007" spans="1:19" s="1" customFormat="1" x14ac:dyDescent="0.4">
      <c r="A3007" s="12"/>
      <c r="B3007" s="12"/>
      <c r="C3007" s="42"/>
      <c r="D3007" s="12"/>
      <c r="E3007" s="12"/>
      <c r="F3007" s="12"/>
      <c r="G3007" s="12"/>
      <c r="H3007" s="12"/>
      <c r="I3007" s="12"/>
      <c r="J3007" s="12"/>
      <c r="K3007" s="12"/>
      <c r="L3007" s="12"/>
      <c r="M3007" s="49"/>
      <c r="N3007" s="49"/>
      <c r="O3007" s="12"/>
      <c r="P3007" s="12"/>
      <c r="Q3007" s="12"/>
      <c r="R3007" s="12"/>
      <c r="S3007" s="12"/>
    </row>
    <row r="3008" spans="1:19" s="1" customFormat="1" x14ac:dyDescent="0.4">
      <c r="A3008" s="12"/>
      <c r="B3008" s="12"/>
      <c r="C3008" s="42"/>
      <c r="D3008" s="12"/>
      <c r="E3008" s="12"/>
      <c r="F3008" s="12"/>
      <c r="G3008" s="12"/>
      <c r="H3008" s="12"/>
      <c r="I3008" s="12"/>
      <c r="J3008" s="12"/>
      <c r="K3008" s="12"/>
      <c r="L3008" s="12"/>
      <c r="M3008" s="49"/>
      <c r="N3008" s="49"/>
      <c r="O3008" s="12"/>
      <c r="P3008" s="12"/>
      <c r="Q3008" s="12"/>
      <c r="R3008" s="12"/>
      <c r="S3008" s="12"/>
    </row>
    <row r="3009" spans="1:19" s="1" customFormat="1" x14ac:dyDescent="0.4">
      <c r="A3009" s="12"/>
      <c r="B3009" s="12"/>
      <c r="C3009" s="42"/>
      <c r="D3009" s="12"/>
      <c r="E3009" s="12"/>
      <c r="F3009" s="12"/>
      <c r="G3009" s="12"/>
      <c r="H3009" s="12"/>
      <c r="I3009" s="12"/>
      <c r="J3009" s="12"/>
      <c r="K3009" s="12"/>
      <c r="L3009" s="12"/>
      <c r="M3009" s="49"/>
      <c r="N3009" s="49"/>
      <c r="O3009" s="12"/>
      <c r="P3009" s="12"/>
      <c r="Q3009" s="12"/>
      <c r="R3009" s="12"/>
      <c r="S3009" s="12"/>
    </row>
    <row r="3010" spans="1:19" s="1" customFormat="1" x14ac:dyDescent="0.4">
      <c r="A3010" s="12"/>
      <c r="B3010" s="12"/>
      <c r="C3010" s="42"/>
      <c r="D3010" s="12"/>
      <c r="E3010" s="12"/>
      <c r="F3010" s="12"/>
      <c r="G3010" s="12"/>
      <c r="H3010" s="12"/>
      <c r="I3010" s="12"/>
      <c r="J3010" s="12"/>
      <c r="K3010" s="12"/>
      <c r="L3010" s="12"/>
      <c r="M3010" s="49"/>
      <c r="N3010" s="49"/>
      <c r="O3010" s="12"/>
      <c r="P3010" s="12"/>
      <c r="Q3010" s="12"/>
      <c r="R3010" s="12"/>
      <c r="S3010" s="12"/>
    </row>
    <row r="3011" spans="1:19" s="1" customFormat="1" x14ac:dyDescent="0.4">
      <c r="A3011" s="12"/>
      <c r="B3011" s="12"/>
      <c r="C3011" s="42"/>
      <c r="D3011" s="12"/>
      <c r="E3011" s="12"/>
      <c r="F3011" s="12"/>
      <c r="G3011" s="12"/>
      <c r="H3011" s="12"/>
      <c r="I3011" s="12"/>
      <c r="J3011" s="12"/>
      <c r="K3011" s="12"/>
      <c r="L3011" s="12"/>
      <c r="M3011" s="49"/>
      <c r="N3011" s="49"/>
      <c r="O3011" s="12"/>
      <c r="P3011" s="12"/>
      <c r="Q3011" s="12"/>
      <c r="R3011" s="12"/>
      <c r="S3011" s="12"/>
    </row>
    <row r="3012" spans="1:19" s="1" customFormat="1" x14ac:dyDescent="0.4">
      <c r="A3012" s="12"/>
      <c r="B3012" s="12"/>
      <c r="C3012" s="42"/>
      <c r="D3012" s="12"/>
      <c r="E3012" s="12"/>
      <c r="F3012" s="12"/>
      <c r="G3012" s="12"/>
      <c r="H3012" s="12"/>
      <c r="I3012" s="12"/>
      <c r="J3012" s="12"/>
      <c r="K3012" s="12"/>
      <c r="L3012" s="12"/>
      <c r="M3012" s="49"/>
      <c r="N3012" s="49"/>
      <c r="O3012" s="12"/>
      <c r="P3012" s="12"/>
      <c r="Q3012" s="12"/>
      <c r="R3012" s="12"/>
      <c r="S3012" s="12"/>
    </row>
    <row r="3013" spans="1:19" s="1" customFormat="1" x14ac:dyDescent="0.4">
      <c r="A3013" s="12"/>
      <c r="B3013" s="12"/>
      <c r="C3013" s="42"/>
      <c r="D3013" s="12"/>
      <c r="E3013" s="12"/>
      <c r="F3013" s="12"/>
      <c r="G3013" s="12"/>
      <c r="H3013" s="12"/>
      <c r="I3013" s="12"/>
      <c r="J3013" s="12"/>
      <c r="K3013" s="12"/>
      <c r="L3013" s="12"/>
      <c r="M3013" s="49"/>
      <c r="N3013" s="49"/>
      <c r="O3013" s="12"/>
      <c r="P3013" s="12"/>
      <c r="Q3013" s="12"/>
      <c r="R3013" s="12"/>
      <c r="S3013" s="12"/>
    </row>
    <row r="3014" spans="1:19" s="1" customFormat="1" x14ac:dyDescent="0.4">
      <c r="A3014" s="12"/>
      <c r="B3014" s="12"/>
      <c r="C3014" s="42"/>
      <c r="D3014" s="12"/>
      <c r="E3014" s="12"/>
      <c r="F3014" s="12"/>
      <c r="G3014" s="12"/>
      <c r="H3014" s="12"/>
      <c r="I3014" s="12"/>
      <c r="J3014" s="12"/>
      <c r="K3014" s="12"/>
      <c r="L3014" s="12"/>
      <c r="M3014" s="49"/>
      <c r="N3014" s="49"/>
      <c r="O3014" s="12"/>
      <c r="P3014" s="12"/>
      <c r="Q3014" s="12"/>
      <c r="R3014" s="12"/>
      <c r="S3014" s="12"/>
    </row>
    <row r="3015" spans="1:19" s="1" customFormat="1" x14ac:dyDescent="0.4">
      <c r="A3015" s="12"/>
      <c r="B3015" s="12"/>
      <c r="C3015" s="42"/>
      <c r="D3015" s="12"/>
      <c r="E3015" s="12"/>
      <c r="F3015" s="12"/>
      <c r="G3015" s="12"/>
      <c r="H3015" s="12"/>
      <c r="I3015" s="12"/>
      <c r="J3015" s="12"/>
      <c r="K3015" s="12"/>
      <c r="L3015" s="12"/>
      <c r="M3015" s="49"/>
      <c r="N3015" s="49"/>
      <c r="O3015" s="12"/>
      <c r="P3015" s="12"/>
      <c r="Q3015" s="12"/>
      <c r="R3015" s="12"/>
      <c r="S3015" s="12"/>
    </row>
    <row r="3016" spans="1:19" s="1" customFormat="1" x14ac:dyDescent="0.4">
      <c r="A3016" s="12"/>
      <c r="B3016" s="12"/>
      <c r="C3016" s="42"/>
      <c r="D3016" s="12"/>
      <c r="E3016" s="12"/>
      <c r="F3016" s="12"/>
      <c r="G3016" s="12"/>
      <c r="H3016" s="12"/>
      <c r="I3016" s="12"/>
      <c r="J3016" s="12"/>
      <c r="K3016" s="12"/>
      <c r="L3016" s="12"/>
      <c r="M3016" s="49"/>
      <c r="N3016" s="49"/>
      <c r="O3016" s="12"/>
      <c r="P3016" s="12"/>
      <c r="Q3016" s="12"/>
      <c r="R3016" s="12"/>
      <c r="S3016" s="12"/>
    </row>
    <row r="3017" spans="1:19" s="1" customFormat="1" x14ac:dyDescent="0.4">
      <c r="A3017" s="12"/>
      <c r="B3017" s="12"/>
      <c r="C3017" s="42"/>
      <c r="D3017" s="12"/>
      <c r="E3017" s="12"/>
      <c r="F3017" s="12"/>
      <c r="G3017" s="12"/>
      <c r="H3017" s="12"/>
      <c r="I3017" s="12"/>
      <c r="J3017" s="12"/>
      <c r="K3017" s="12"/>
      <c r="L3017" s="12"/>
      <c r="M3017" s="49"/>
      <c r="N3017" s="49"/>
      <c r="O3017" s="12"/>
      <c r="P3017" s="12"/>
      <c r="Q3017" s="12"/>
      <c r="R3017" s="12"/>
      <c r="S3017" s="12"/>
    </row>
    <row r="3018" spans="1:19" s="1" customFormat="1" x14ac:dyDescent="0.4">
      <c r="A3018" s="12"/>
      <c r="B3018" s="12"/>
      <c r="C3018" s="42"/>
      <c r="D3018" s="12"/>
      <c r="E3018" s="12"/>
      <c r="F3018" s="12"/>
      <c r="G3018" s="12"/>
      <c r="H3018" s="12"/>
      <c r="I3018" s="12"/>
      <c r="J3018" s="12"/>
      <c r="K3018" s="12"/>
      <c r="L3018" s="12"/>
      <c r="M3018" s="49"/>
      <c r="N3018" s="49"/>
      <c r="O3018" s="12"/>
      <c r="P3018" s="12"/>
      <c r="Q3018" s="12"/>
      <c r="R3018" s="12"/>
      <c r="S3018" s="12"/>
    </row>
    <row r="3019" spans="1:19" s="1" customFormat="1" x14ac:dyDescent="0.4">
      <c r="A3019" s="12"/>
      <c r="B3019" s="12"/>
      <c r="C3019" s="42"/>
      <c r="D3019" s="12"/>
      <c r="E3019" s="12"/>
      <c r="F3019" s="12"/>
      <c r="G3019" s="12"/>
      <c r="H3019" s="12"/>
      <c r="I3019" s="12"/>
      <c r="J3019" s="12"/>
      <c r="K3019" s="12"/>
      <c r="L3019" s="12"/>
      <c r="M3019" s="49"/>
      <c r="N3019" s="49"/>
      <c r="O3019" s="12"/>
      <c r="P3019" s="12"/>
      <c r="Q3019" s="12"/>
      <c r="R3019" s="12"/>
      <c r="S3019" s="12"/>
    </row>
    <row r="3020" spans="1:19" s="1" customFormat="1" x14ac:dyDescent="0.4">
      <c r="A3020" s="12"/>
      <c r="B3020" s="12"/>
      <c r="C3020" s="42"/>
      <c r="D3020" s="12"/>
      <c r="E3020" s="12"/>
      <c r="F3020" s="12"/>
      <c r="G3020" s="12"/>
      <c r="H3020" s="12"/>
      <c r="I3020" s="12"/>
      <c r="J3020" s="12"/>
      <c r="K3020" s="12"/>
      <c r="L3020" s="12"/>
      <c r="M3020" s="49"/>
      <c r="N3020" s="49"/>
      <c r="O3020" s="12"/>
      <c r="P3020" s="12"/>
      <c r="Q3020" s="12"/>
      <c r="R3020" s="12"/>
      <c r="S3020" s="12"/>
    </row>
    <row r="3021" spans="1:19" s="1" customFormat="1" x14ac:dyDescent="0.4">
      <c r="A3021" s="12"/>
      <c r="B3021" s="12"/>
      <c r="C3021" s="42"/>
      <c r="D3021" s="12"/>
      <c r="E3021" s="12"/>
      <c r="F3021" s="12"/>
      <c r="G3021" s="12"/>
      <c r="H3021" s="12"/>
      <c r="I3021" s="12"/>
      <c r="J3021" s="12"/>
      <c r="K3021" s="12"/>
      <c r="L3021" s="12"/>
      <c r="M3021" s="49"/>
      <c r="N3021" s="49"/>
      <c r="O3021" s="12"/>
      <c r="P3021" s="12"/>
      <c r="Q3021" s="12"/>
      <c r="R3021" s="12"/>
      <c r="S3021" s="12"/>
    </row>
    <row r="3022" spans="1:19" s="1" customFormat="1" x14ac:dyDescent="0.4">
      <c r="A3022" s="12"/>
      <c r="B3022" s="12"/>
      <c r="C3022" s="42"/>
      <c r="D3022" s="12"/>
      <c r="E3022" s="12"/>
      <c r="F3022" s="12"/>
      <c r="G3022" s="12"/>
      <c r="H3022" s="12"/>
      <c r="I3022" s="12"/>
      <c r="J3022" s="12"/>
      <c r="K3022" s="12"/>
      <c r="L3022" s="12"/>
      <c r="M3022" s="49"/>
      <c r="N3022" s="49"/>
      <c r="O3022" s="12"/>
      <c r="P3022" s="12"/>
      <c r="Q3022" s="12"/>
      <c r="R3022" s="12"/>
      <c r="S3022" s="12"/>
    </row>
    <row r="3023" spans="1:19" s="1" customFormat="1" x14ac:dyDescent="0.4">
      <c r="A3023" s="12"/>
      <c r="B3023" s="12"/>
      <c r="C3023" s="42"/>
      <c r="D3023" s="12"/>
      <c r="E3023" s="12"/>
      <c r="F3023" s="12"/>
      <c r="G3023" s="12"/>
      <c r="H3023" s="12"/>
      <c r="I3023" s="12"/>
      <c r="J3023" s="12"/>
      <c r="K3023" s="12"/>
      <c r="L3023" s="12"/>
      <c r="M3023" s="49"/>
      <c r="N3023" s="49"/>
      <c r="O3023" s="12"/>
      <c r="P3023" s="12"/>
      <c r="Q3023" s="12"/>
      <c r="R3023" s="12"/>
      <c r="S3023" s="12"/>
    </row>
    <row r="3024" spans="1:19" s="1" customFormat="1" x14ac:dyDescent="0.4">
      <c r="A3024" s="12"/>
      <c r="B3024" s="12"/>
      <c r="C3024" s="42"/>
      <c r="D3024" s="12"/>
      <c r="E3024" s="12"/>
      <c r="F3024" s="12"/>
      <c r="G3024" s="12"/>
      <c r="H3024" s="12"/>
      <c r="I3024" s="12"/>
      <c r="J3024" s="12"/>
      <c r="K3024" s="12"/>
      <c r="L3024" s="12"/>
      <c r="M3024" s="49"/>
      <c r="N3024" s="49"/>
      <c r="O3024" s="12"/>
      <c r="P3024" s="12"/>
      <c r="Q3024" s="12"/>
      <c r="R3024" s="12"/>
      <c r="S3024" s="12"/>
    </row>
    <row r="3025" spans="1:19" s="1" customFormat="1" x14ac:dyDescent="0.4">
      <c r="A3025" s="12"/>
      <c r="B3025" s="12"/>
      <c r="C3025" s="42"/>
      <c r="D3025" s="12"/>
      <c r="E3025" s="12"/>
      <c r="F3025" s="12"/>
      <c r="G3025" s="12"/>
      <c r="H3025" s="12"/>
      <c r="I3025" s="12"/>
      <c r="J3025" s="12"/>
      <c r="K3025" s="12"/>
      <c r="L3025" s="12"/>
      <c r="M3025" s="49"/>
      <c r="N3025" s="49"/>
      <c r="O3025" s="12"/>
      <c r="P3025" s="12"/>
      <c r="Q3025" s="12"/>
      <c r="R3025" s="12"/>
      <c r="S3025" s="12"/>
    </row>
    <row r="3026" spans="1:19" s="1" customFormat="1" x14ac:dyDescent="0.4">
      <c r="A3026" s="12"/>
      <c r="B3026" s="12"/>
      <c r="C3026" s="42"/>
      <c r="D3026" s="12"/>
      <c r="E3026" s="12"/>
      <c r="F3026" s="12"/>
      <c r="G3026" s="12"/>
      <c r="H3026" s="12"/>
      <c r="I3026" s="12"/>
      <c r="J3026" s="12"/>
      <c r="K3026" s="12"/>
      <c r="L3026" s="12"/>
      <c r="M3026" s="49"/>
      <c r="N3026" s="49"/>
      <c r="O3026" s="12"/>
      <c r="P3026" s="12"/>
      <c r="Q3026" s="12"/>
      <c r="R3026" s="12"/>
      <c r="S3026" s="12"/>
    </row>
    <row r="3027" spans="1:19" s="1" customFormat="1" x14ac:dyDescent="0.4">
      <c r="A3027" s="12"/>
      <c r="B3027" s="12"/>
      <c r="C3027" s="42"/>
      <c r="D3027" s="12"/>
      <c r="E3027" s="12"/>
      <c r="F3027" s="12"/>
      <c r="G3027" s="12"/>
      <c r="H3027" s="12"/>
      <c r="I3027" s="12"/>
      <c r="J3027" s="12"/>
      <c r="K3027" s="12"/>
      <c r="L3027" s="12"/>
      <c r="M3027" s="49"/>
      <c r="N3027" s="49"/>
      <c r="O3027" s="12"/>
      <c r="P3027" s="12"/>
      <c r="Q3027" s="12"/>
      <c r="R3027" s="12"/>
      <c r="S3027" s="12"/>
    </row>
    <row r="3028" spans="1:19" s="1" customFormat="1" x14ac:dyDescent="0.4">
      <c r="A3028" s="12"/>
      <c r="B3028" s="12"/>
      <c r="C3028" s="42"/>
      <c r="D3028" s="12"/>
      <c r="E3028" s="12"/>
      <c r="F3028" s="12"/>
      <c r="G3028" s="12"/>
      <c r="H3028" s="12"/>
      <c r="I3028" s="12"/>
      <c r="J3028" s="12"/>
      <c r="K3028" s="12"/>
      <c r="L3028" s="12"/>
      <c r="M3028" s="49"/>
      <c r="N3028" s="49"/>
      <c r="O3028" s="12"/>
      <c r="P3028" s="12"/>
      <c r="Q3028" s="12"/>
      <c r="R3028" s="12"/>
      <c r="S3028" s="12"/>
    </row>
    <row r="3029" spans="1:19" s="1" customFormat="1" x14ac:dyDescent="0.4">
      <c r="A3029" s="12"/>
      <c r="B3029" s="12"/>
      <c r="C3029" s="42"/>
      <c r="D3029" s="12"/>
      <c r="E3029" s="12"/>
      <c r="F3029" s="12"/>
      <c r="G3029" s="12"/>
      <c r="H3029" s="12"/>
      <c r="I3029" s="12"/>
      <c r="J3029" s="12"/>
      <c r="K3029" s="12"/>
      <c r="L3029" s="12"/>
      <c r="M3029" s="49"/>
      <c r="N3029" s="49"/>
      <c r="O3029" s="12"/>
      <c r="P3029" s="12"/>
      <c r="Q3029" s="12"/>
      <c r="R3029" s="12"/>
      <c r="S3029" s="12"/>
    </row>
    <row r="3030" spans="1:19" s="1" customFormat="1" x14ac:dyDescent="0.4">
      <c r="A3030" s="12"/>
      <c r="B3030" s="12"/>
      <c r="C3030" s="42"/>
      <c r="D3030" s="12"/>
      <c r="E3030" s="12"/>
      <c r="F3030" s="12"/>
      <c r="G3030" s="12"/>
      <c r="H3030" s="12"/>
      <c r="I3030" s="12"/>
      <c r="J3030" s="12"/>
      <c r="K3030" s="12"/>
      <c r="L3030" s="12"/>
      <c r="M3030" s="49"/>
      <c r="N3030" s="49"/>
      <c r="O3030" s="12"/>
      <c r="P3030" s="12"/>
      <c r="Q3030" s="12"/>
      <c r="R3030" s="12"/>
      <c r="S3030" s="12"/>
    </row>
    <row r="3031" spans="1:19" s="1" customFormat="1" x14ac:dyDescent="0.4">
      <c r="A3031" s="12"/>
      <c r="B3031" s="12"/>
      <c r="C3031" s="42"/>
      <c r="D3031" s="12"/>
      <c r="E3031" s="12"/>
      <c r="F3031" s="12"/>
      <c r="G3031" s="12"/>
      <c r="H3031" s="12"/>
      <c r="I3031" s="12"/>
      <c r="J3031" s="12"/>
      <c r="K3031" s="12"/>
      <c r="L3031" s="12"/>
      <c r="M3031" s="49"/>
      <c r="N3031" s="49"/>
      <c r="O3031" s="12"/>
      <c r="P3031" s="12"/>
      <c r="Q3031" s="12"/>
      <c r="R3031" s="12"/>
      <c r="S3031" s="12"/>
    </row>
    <row r="3032" spans="1:19" s="1" customFormat="1" x14ac:dyDescent="0.4">
      <c r="A3032" s="12"/>
      <c r="B3032" s="12"/>
      <c r="C3032" s="42"/>
      <c r="D3032" s="12"/>
      <c r="E3032" s="12"/>
      <c r="F3032" s="12"/>
      <c r="G3032" s="12"/>
      <c r="H3032" s="12"/>
      <c r="I3032" s="12"/>
      <c r="J3032" s="12"/>
      <c r="K3032" s="12"/>
      <c r="L3032" s="12"/>
      <c r="M3032" s="49"/>
      <c r="N3032" s="49"/>
      <c r="O3032" s="12"/>
      <c r="P3032" s="12"/>
      <c r="Q3032" s="12"/>
      <c r="R3032" s="12"/>
      <c r="S3032" s="12"/>
    </row>
    <row r="3033" spans="1:19" s="1" customFormat="1" x14ac:dyDescent="0.4">
      <c r="A3033" s="12"/>
      <c r="B3033" s="12"/>
      <c r="C3033" s="42"/>
      <c r="D3033" s="12"/>
      <c r="E3033" s="12"/>
      <c r="F3033" s="12"/>
      <c r="G3033" s="12"/>
      <c r="H3033" s="12"/>
      <c r="I3033" s="12"/>
      <c r="J3033" s="12"/>
      <c r="K3033" s="12"/>
      <c r="L3033" s="12"/>
      <c r="M3033" s="49"/>
      <c r="N3033" s="49"/>
      <c r="O3033" s="12"/>
      <c r="P3033" s="12"/>
      <c r="Q3033" s="12"/>
      <c r="R3033" s="12"/>
      <c r="S3033" s="12"/>
    </row>
    <row r="3034" spans="1:19" s="1" customFormat="1" x14ac:dyDescent="0.4">
      <c r="A3034" s="12"/>
      <c r="B3034" s="12"/>
      <c r="C3034" s="42"/>
      <c r="D3034" s="12"/>
      <c r="E3034" s="12"/>
      <c r="F3034" s="12"/>
      <c r="G3034" s="12"/>
      <c r="H3034" s="12"/>
      <c r="I3034" s="12"/>
      <c r="J3034" s="12"/>
      <c r="K3034" s="12"/>
      <c r="L3034" s="12"/>
      <c r="M3034" s="49"/>
      <c r="N3034" s="49"/>
      <c r="O3034" s="12"/>
      <c r="P3034" s="12"/>
      <c r="Q3034" s="12"/>
      <c r="R3034" s="12"/>
      <c r="S3034" s="12"/>
    </row>
    <row r="3035" spans="1:19" s="1" customFormat="1" x14ac:dyDescent="0.4">
      <c r="A3035" s="12"/>
      <c r="B3035" s="12"/>
      <c r="C3035" s="42"/>
      <c r="D3035" s="12"/>
      <c r="E3035" s="12"/>
      <c r="F3035" s="12"/>
      <c r="G3035" s="12"/>
      <c r="H3035" s="12"/>
      <c r="I3035" s="12"/>
      <c r="J3035" s="12"/>
      <c r="K3035" s="12"/>
      <c r="L3035" s="12"/>
      <c r="M3035" s="49"/>
      <c r="N3035" s="49"/>
      <c r="O3035" s="12"/>
      <c r="P3035" s="12"/>
      <c r="Q3035" s="12"/>
      <c r="R3035" s="12"/>
      <c r="S3035" s="12"/>
    </row>
    <row r="3036" spans="1:19" s="1" customFormat="1" x14ac:dyDescent="0.4">
      <c r="A3036" s="12"/>
      <c r="B3036" s="12"/>
      <c r="C3036" s="42"/>
      <c r="D3036" s="12"/>
      <c r="E3036" s="12"/>
      <c r="F3036" s="12"/>
      <c r="G3036" s="12"/>
      <c r="H3036" s="12"/>
      <c r="I3036" s="12"/>
      <c r="J3036" s="12"/>
      <c r="K3036" s="12"/>
      <c r="L3036" s="12"/>
      <c r="M3036" s="49"/>
      <c r="N3036" s="49"/>
      <c r="O3036" s="12"/>
      <c r="P3036" s="12"/>
      <c r="Q3036" s="12"/>
      <c r="R3036" s="12"/>
      <c r="S3036" s="12"/>
    </row>
    <row r="3037" spans="1:19" s="1" customFormat="1" x14ac:dyDescent="0.4">
      <c r="A3037" s="12"/>
      <c r="B3037" s="12"/>
      <c r="C3037" s="42"/>
      <c r="D3037" s="12"/>
      <c r="E3037" s="12"/>
      <c r="F3037" s="12"/>
      <c r="G3037" s="12"/>
      <c r="H3037" s="12"/>
      <c r="I3037" s="12"/>
      <c r="J3037" s="12"/>
      <c r="K3037" s="12"/>
      <c r="L3037" s="12"/>
      <c r="M3037" s="49"/>
      <c r="N3037" s="49"/>
      <c r="O3037" s="12"/>
      <c r="P3037" s="12"/>
      <c r="Q3037" s="12"/>
      <c r="R3037" s="12"/>
      <c r="S3037" s="12"/>
    </row>
    <row r="3038" spans="1:19" s="1" customFormat="1" x14ac:dyDescent="0.4">
      <c r="A3038" s="12"/>
      <c r="B3038" s="12"/>
      <c r="C3038" s="42"/>
      <c r="D3038" s="12"/>
      <c r="E3038" s="12"/>
      <c r="F3038" s="12"/>
      <c r="G3038" s="12"/>
      <c r="H3038" s="12"/>
      <c r="I3038" s="12"/>
      <c r="J3038" s="12"/>
      <c r="K3038" s="12"/>
      <c r="L3038" s="12"/>
      <c r="M3038" s="49"/>
      <c r="N3038" s="49"/>
      <c r="O3038" s="12"/>
      <c r="P3038" s="12"/>
      <c r="Q3038" s="12"/>
      <c r="R3038" s="12"/>
      <c r="S3038" s="12"/>
    </row>
    <row r="3039" spans="1:19" s="1" customFormat="1" x14ac:dyDescent="0.4">
      <c r="A3039" s="12"/>
      <c r="B3039" s="12"/>
      <c r="C3039" s="42"/>
      <c r="D3039" s="12"/>
      <c r="E3039" s="12"/>
      <c r="F3039" s="12"/>
      <c r="G3039" s="12"/>
      <c r="H3039" s="12"/>
      <c r="I3039" s="12"/>
      <c r="J3039" s="12"/>
      <c r="K3039" s="12"/>
      <c r="L3039" s="12"/>
      <c r="M3039" s="49"/>
      <c r="N3039" s="49"/>
      <c r="O3039" s="12"/>
      <c r="P3039" s="12"/>
      <c r="Q3039" s="12"/>
      <c r="R3039" s="12"/>
      <c r="S3039" s="12"/>
    </row>
    <row r="3040" spans="1:19" s="1" customFormat="1" x14ac:dyDescent="0.4">
      <c r="A3040" s="12"/>
      <c r="B3040" s="12"/>
      <c r="C3040" s="42"/>
      <c r="D3040" s="12"/>
      <c r="E3040" s="12"/>
      <c r="F3040" s="12"/>
      <c r="G3040" s="12"/>
      <c r="H3040" s="12"/>
      <c r="I3040" s="12"/>
      <c r="J3040" s="12"/>
      <c r="K3040" s="12"/>
      <c r="L3040" s="12"/>
      <c r="M3040" s="49"/>
      <c r="N3040" s="49"/>
      <c r="O3040" s="12"/>
      <c r="P3040" s="12"/>
      <c r="Q3040" s="12"/>
      <c r="R3040" s="12"/>
      <c r="S3040" s="12"/>
    </row>
    <row r="3041" spans="1:19" s="1" customFormat="1" x14ac:dyDescent="0.4">
      <c r="A3041" s="12"/>
      <c r="B3041" s="12"/>
      <c r="C3041" s="42"/>
      <c r="D3041" s="12"/>
      <c r="E3041" s="12"/>
      <c r="F3041" s="12"/>
      <c r="G3041" s="12"/>
      <c r="H3041" s="12"/>
      <c r="I3041" s="12"/>
      <c r="J3041" s="12"/>
      <c r="K3041" s="12"/>
      <c r="L3041" s="12"/>
      <c r="M3041" s="49"/>
      <c r="N3041" s="49"/>
      <c r="O3041" s="12"/>
      <c r="P3041" s="12"/>
      <c r="Q3041" s="12"/>
      <c r="R3041" s="12"/>
      <c r="S3041" s="12"/>
    </row>
    <row r="3042" spans="1:19" s="1" customFormat="1" x14ac:dyDescent="0.4">
      <c r="A3042" s="12"/>
      <c r="B3042" s="12"/>
      <c r="C3042" s="42"/>
      <c r="D3042" s="12"/>
      <c r="E3042" s="12"/>
      <c r="F3042" s="12"/>
      <c r="G3042" s="12"/>
      <c r="H3042" s="12"/>
      <c r="I3042" s="12"/>
      <c r="J3042" s="12"/>
      <c r="K3042" s="12"/>
      <c r="L3042" s="12"/>
      <c r="M3042" s="49"/>
      <c r="N3042" s="49"/>
      <c r="O3042" s="12"/>
      <c r="P3042" s="12"/>
      <c r="Q3042" s="12"/>
      <c r="R3042" s="12"/>
      <c r="S3042" s="12"/>
    </row>
    <row r="3043" spans="1:19" s="1" customFormat="1" x14ac:dyDescent="0.4">
      <c r="A3043" s="12"/>
      <c r="B3043" s="12"/>
      <c r="C3043" s="42"/>
      <c r="D3043" s="12"/>
      <c r="E3043" s="12"/>
      <c r="F3043" s="12"/>
      <c r="G3043" s="12"/>
      <c r="H3043" s="12"/>
      <c r="I3043" s="12"/>
      <c r="J3043" s="12"/>
      <c r="K3043" s="12"/>
      <c r="L3043" s="12"/>
      <c r="M3043" s="49"/>
      <c r="N3043" s="49"/>
      <c r="O3043" s="12"/>
      <c r="P3043" s="12"/>
      <c r="Q3043" s="12"/>
      <c r="R3043" s="12"/>
      <c r="S3043" s="12"/>
    </row>
    <row r="3044" spans="1:19" s="1" customFormat="1" x14ac:dyDescent="0.4">
      <c r="A3044" s="12"/>
      <c r="B3044" s="12"/>
      <c r="C3044" s="42"/>
      <c r="D3044" s="12"/>
      <c r="E3044" s="12"/>
      <c r="F3044" s="12"/>
      <c r="G3044" s="12"/>
      <c r="H3044" s="12"/>
      <c r="I3044" s="12"/>
      <c r="J3044" s="12"/>
      <c r="K3044" s="12"/>
      <c r="L3044" s="12"/>
      <c r="M3044" s="49"/>
      <c r="N3044" s="49"/>
      <c r="O3044" s="12"/>
      <c r="P3044" s="12"/>
      <c r="Q3044" s="12"/>
      <c r="R3044" s="12"/>
      <c r="S3044" s="12"/>
    </row>
    <row r="3045" spans="1:19" s="1" customFormat="1" x14ac:dyDescent="0.4">
      <c r="A3045" s="12"/>
      <c r="B3045" s="12"/>
      <c r="C3045" s="42"/>
      <c r="D3045" s="12"/>
      <c r="E3045" s="12"/>
      <c r="F3045" s="12"/>
      <c r="G3045" s="12"/>
      <c r="H3045" s="12"/>
      <c r="I3045" s="12"/>
      <c r="J3045" s="12"/>
      <c r="K3045" s="12"/>
      <c r="L3045" s="12"/>
      <c r="M3045" s="49"/>
      <c r="N3045" s="49"/>
      <c r="O3045" s="12"/>
      <c r="P3045" s="12"/>
      <c r="Q3045" s="12"/>
      <c r="R3045" s="12"/>
      <c r="S3045" s="12"/>
    </row>
    <row r="3046" spans="1:19" s="1" customFormat="1" x14ac:dyDescent="0.4">
      <c r="A3046" s="12"/>
      <c r="B3046" s="12"/>
      <c r="C3046" s="42"/>
      <c r="D3046" s="12"/>
      <c r="E3046" s="12"/>
      <c r="F3046" s="12"/>
      <c r="G3046" s="12"/>
      <c r="H3046" s="12"/>
      <c r="I3046" s="12"/>
      <c r="J3046" s="12"/>
      <c r="K3046" s="12"/>
      <c r="L3046" s="12"/>
      <c r="M3046" s="49"/>
      <c r="N3046" s="49"/>
      <c r="O3046" s="12"/>
      <c r="P3046" s="12"/>
      <c r="Q3046" s="12"/>
      <c r="R3046" s="12"/>
      <c r="S3046" s="12"/>
    </row>
    <row r="3047" spans="1:19" s="1" customFormat="1" x14ac:dyDescent="0.4">
      <c r="A3047" s="12"/>
      <c r="B3047" s="12"/>
      <c r="C3047" s="42"/>
      <c r="D3047" s="12"/>
      <c r="E3047" s="12"/>
      <c r="F3047" s="12"/>
      <c r="G3047" s="12"/>
      <c r="H3047" s="12"/>
      <c r="I3047" s="12"/>
      <c r="J3047" s="12"/>
      <c r="K3047" s="12"/>
      <c r="L3047" s="12"/>
      <c r="M3047" s="49"/>
      <c r="N3047" s="49"/>
      <c r="O3047" s="12"/>
      <c r="P3047" s="12"/>
      <c r="Q3047" s="12"/>
      <c r="R3047" s="12"/>
      <c r="S3047" s="12"/>
    </row>
    <row r="3048" spans="1:19" s="1" customFormat="1" x14ac:dyDescent="0.4">
      <c r="A3048" s="12"/>
      <c r="B3048" s="12"/>
      <c r="C3048" s="42"/>
      <c r="D3048" s="12"/>
      <c r="E3048" s="12"/>
      <c r="F3048" s="12"/>
      <c r="G3048" s="12"/>
      <c r="H3048" s="12"/>
      <c r="I3048" s="12"/>
      <c r="J3048" s="12"/>
      <c r="K3048" s="12"/>
      <c r="L3048" s="12"/>
      <c r="M3048" s="49"/>
      <c r="N3048" s="49"/>
      <c r="O3048" s="12"/>
      <c r="P3048" s="12"/>
      <c r="Q3048" s="12"/>
      <c r="R3048" s="12"/>
      <c r="S3048" s="12"/>
    </row>
    <row r="3049" spans="1:19" s="1" customFormat="1" x14ac:dyDescent="0.4">
      <c r="A3049" s="12"/>
      <c r="B3049" s="12"/>
      <c r="C3049" s="42"/>
      <c r="D3049" s="12"/>
      <c r="E3049" s="12"/>
      <c r="F3049" s="12"/>
      <c r="G3049" s="12"/>
      <c r="H3049" s="12"/>
      <c r="I3049" s="12"/>
      <c r="J3049" s="12"/>
      <c r="K3049" s="12"/>
      <c r="L3049" s="12"/>
      <c r="M3049" s="49"/>
      <c r="N3049" s="49"/>
      <c r="O3049" s="12"/>
      <c r="P3049" s="12"/>
      <c r="Q3049" s="12"/>
      <c r="R3049" s="12"/>
      <c r="S3049" s="12"/>
    </row>
    <row r="3050" spans="1:19" s="1" customFormat="1" x14ac:dyDescent="0.4">
      <c r="A3050" s="12"/>
      <c r="B3050" s="12"/>
      <c r="C3050" s="42"/>
      <c r="D3050" s="12"/>
      <c r="E3050" s="12"/>
      <c r="F3050" s="12"/>
      <c r="G3050" s="12"/>
      <c r="H3050" s="12"/>
      <c r="I3050" s="12"/>
      <c r="J3050" s="12"/>
      <c r="K3050" s="12"/>
      <c r="L3050" s="12"/>
      <c r="M3050" s="49"/>
      <c r="N3050" s="49"/>
      <c r="O3050" s="12"/>
      <c r="P3050" s="12"/>
      <c r="Q3050" s="12"/>
      <c r="R3050" s="12"/>
      <c r="S3050" s="12"/>
    </row>
    <row r="3051" spans="1:19" s="1" customFormat="1" x14ac:dyDescent="0.4">
      <c r="A3051" s="12"/>
      <c r="B3051" s="12"/>
      <c r="C3051" s="42"/>
      <c r="D3051" s="12"/>
      <c r="E3051" s="12"/>
      <c r="F3051" s="12"/>
      <c r="G3051" s="12"/>
      <c r="H3051" s="12"/>
      <c r="I3051" s="12"/>
      <c r="J3051" s="12"/>
      <c r="K3051" s="12"/>
      <c r="L3051" s="12"/>
      <c r="M3051" s="49"/>
      <c r="N3051" s="49"/>
      <c r="O3051" s="12"/>
      <c r="P3051" s="12"/>
      <c r="Q3051" s="12"/>
      <c r="R3051" s="12"/>
      <c r="S3051" s="12"/>
    </row>
    <row r="3052" spans="1:19" s="1" customFormat="1" x14ac:dyDescent="0.4">
      <c r="A3052" s="12"/>
      <c r="B3052" s="12"/>
      <c r="C3052" s="42"/>
      <c r="D3052" s="12"/>
      <c r="E3052" s="12"/>
      <c r="F3052" s="12"/>
      <c r="G3052" s="12"/>
      <c r="H3052" s="12"/>
      <c r="I3052" s="12"/>
      <c r="J3052" s="12"/>
      <c r="K3052" s="12"/>
      <c r="L3052" s="12"/>
      <c r="M3052" s="49"/>
      <c r="N3052" s="49"/>
      <c r="O3052" s="12"/>
      <c r="P3052" s="12"/>
      <c r="Q3052" s="12"/>
      <c r="R3052" s="12"/>
      <c r="S3052" s="12"/>
    </row>
    <row r="3053" spans="1:19" s="1" customFormat="1" x14ac:dyDescent="0.4">
      <c r="A3053" s="12"/>
      <c r="B3053" s="12"/>
      <c r="C3053" s="42"/>
      <c r="D3053" s="12"/>
      <c r="E3053" s="12"/>
      <c r="F3053" s="12"/>
      <c r="G3053" s="12"/>
      <c r="H3053" s="12"/>
      <c r="I3053" s="12"/>
      <c r="J3053" s="12"/>
      <c r="K3053" s="12"/>
      <c r="L3053" s="12"/>
      <c r="M3053" s="49"/>
      <c r="N3053" s="49"/>
      <c r="O3053" s="12"/>
      <c r="P3053" s="12"/>
      <c r="Q3053" s="12"/>
      <c r="R3053" s="12"/>
      <c r="S3053" s="12"/>
    </row>
    <row r="3054" spans="1:19" s="1" customFormat="1" x14ac:dyDescent="0.4">
      <c r="A3054" s="12"/>
      <c r="B3054" s="12"/>
      <c r="C3054" s="42"/>
      <c r="D3054" s="12"/>
      <c r="E3054" s="12"/>
      <c r="F3054" s="12"/>
      <c r="G3054" s="12"/>
      <c r="H3054" s="12"/>
      <c r="I3054" s="12"/>
      <c r="J3054" s="12"/>
      <c r="K3054" s="12"/>
      <c r="L3054" s="12"/>
      <c r="M3054" s="49"/>
      <c r="N3054" s="49"/>
      <c r="O3054" s="12"/>
      <c r="P3054" s="12"/>
      <c r="Q3054" s="12"/>
      <c r="R3054" s="12"/>
      <c r="S3054" s="12"/>
    </row>
    <row r="3055" spans="1:19" s="1" customFormat="1" x14ac:dyDescent="0.4">
      <c r="A3055" s="12"/>
      <c r="B3055" s="12"/>
      <c r="C3055" s="42"/>
      <c r="D3055" s="12"/>
      <c r="E3055" s="12"/>
      <c r="F3055" s="12"/>
      <c r="G3055" s="12"/>
      <c r="H3055" s="12"/>
      <c r="I3055" s="12"/>
      <c r="J3055" s="12"/>
      <c r="K3055" s="12"/>
      <c r="L3055" s="12"/>
      <c r="M3055" s="49"/>
      <c r="N3055" s="49"/>
      <c r="O3055" s="12"/>
      <c r="P3055" s="12"/>
      <c r="Q3055" s="12"/>
      <c r="R3055" s="12"/>
      <c r="S3055" s="12"/>
    </row>
    <row r="3056" spans="1:19" s="1" customFormat="1" x14ac:dyDescent="0.4">
      <c r="A3056" s="12"/>
      <c r="B3056" s="12"/>
      <c r="C3056" s="42"/>
      <c r="D3056" s="12"/>
      <c r="E3056" s="12"/>
      <c r="F3056" s="12"/>
      <c r="G3056" s="12"/>
      <c r="H3056" s="12"/>
      <c r="I3056" s="12"/>
      <c r="J3056" s="12"/>
      <c r="K3056" s="12"/>
      <c r="L3056" s="12"/>
      <c r="M3056" s="49"/>
      <c r="N3056" s="49"/>
      <c r="O3056" s="12"/>
      <c r="P3056" s="12"/>
      <c r="Q3056" s="12"/>
      <c r="R3056" s="12"/>
      <c r="S3056" s="12"/>
    </row>
    <row r="3057" spans="1:19" s="1" customFormat="1" x14ac:dyDescent="0.4">
      <c r="A3057" s="12"/>
      <c r="B3057" s="12"/>
      <c r="C3057" s="42"/>
      <c r="D3057" s="12"/>
      <c r="E3057" s="12"/>
      <c r="F3057" s="12"/>
      <c r="G3057" s="12"/>
      <c r="H3057" s="12"/>
      <c r="I3057" s="12"/>
      <c r="J3057" s="12"/>
      <c r="K3057" s="12"/>
      <c r="L3057" s="12"/>
      <c r="M3057" s="49"/>
      <c r="N3057" s="49"/>
      <c r="O3057" s="12"/>
      <c r="P3057" s="12"/>
      <c r="Q3057" s="12"/>
      <c r="R3057" s="12"/>
      <c r="S3057" s="12"/>
    </row>
    <row r="3058" spans="1:19" s="1" customFormat="1" x14ac:dyDescent="0.4">
      <c r="A3058" s="12"/>
      <c r="B3058" s="12"/>
      <c r="C3058" s="42"/>
      <c r="D3058" s="12"/>
      <c r="E3058" s="12"/>
      <c r="F3058" s="12"/>
      <c r="G3058" s="12"/>
      <c r="H3058" s="12"/>
      <c r="I3058" s="12"/>
      <c r="J3058" s="12"/>
      <c r="K3058" s="12"/>
      <c r="L3058" s="12"/>
      <c r="M3058" s="49"/>
      <c r="N3058" s="49"/>
      <c r="O3058" s="12"/>
      <c r="P3058" s="12"/>
      <c r="Q3058" s="12"/>
      <c r="R3058" s="12"/>
      <c r="S3058" s="12"/>
    </row>
    <row r="3059" spans="1:19" s="1" customFormat="1" x14ac:dyDescent="0.4">
      <c r="A3059" s="12"/>
      <c r="B3059" s="12"/>
      <c r="C3059" s="42"/>
      <c r="D3059" s="12"/>
      <c r="E3059" s="12"/>
      <c r="F3059" s="12"/>
      <c r="G3059" s="12"/>
      <c r="H3059" s="12"/>
      <c r="I3059" s="12"/>
      <c r="J3059" s="12"/>
      <c r="K3059" s="12"/>
      <c r="L3059" s="12"/>
      <c r="M3059" s="49"/>
      <c r="N3059" s="49"/>
      <c r="O3059" s="12"/>
      <c r="P3059" s="12"/>
      <c r="Q3059" s="12"/>
      <c r="R3059" s="12"/>
      <c r="S3059" s="12"/>
    </row>
    <row r="3060" spans="1:19" s="1" customFormat="1" x14ac:dyDescent="0.4">
      <c r="A3060" s="12"/>
      <c r="B3060" s="12"/>
      <c r="C3060" s="42"/>
      <c r="D3060" s="12"/>
      <c r="E3060" s="12"/>
      <c r="F3060" s="12"/>
      <c r="G3060" s="12"/>
      <c r="H3060" s="12"/>
      <c r="I3060" s="12"/>
      <c r="J3060" s="12"/>
      <c r="K3060" s="12"/>
      <c r="L3060" s="12"/>
      <c r="M3060" s="49"/>
      <c r="N3060" s="49"/>
      <c r="O3060" s="12"/>
      <c r="P3060" s="12"/>
      <c r="Q3060" s="12"/>
      <c r="R3060" s="12"/>
      <c r="S3060" s="12"/>
    </row>
    <row r="3061" spans="1:19" s="1" customFormat="1" x14ac:dyDescent="0.4">
      <c r="A3061" s="12"/>
      <c r="B3061" s="12"/>
      <c r="C3061" s="42"/>
      <c r="D3061" s="12"/>
      <c r="E3061" s="12"/>
      <c r="F3061" s="12"/>
      <c r="G3061" s="12"/>
      <c r="H3061" s="12"/>
      <c r="I3061" s="12"/>
      <c r="J3061" s="12"/>
      <c r="K3061" s="12"/>
      <c r="L3061" s="12"/>
      <c r="M3061" s="49"/>
      <c r="N3061" s="49"/>
      <c r="O3061" s="12"/>
      <c r="P3061" s="12"/>
      <c r="Q3061" s="12"/>
      <c r="R3061" s="12"/>
      <c r="S3061" s="12"/>
    </row>
    <row r="3062" spans="1:19" s="1" customFormat="1" x14ac:dyDescent="0.4">
      <c r="A3062" s="12"/>
      <c r="B3062" s="12"/>
      <c r="C3062" s="42"/>
      <c r="D3062" s="12"/>
      <c r="E3062" s="12"/>
      <c r="F3062" s="12"/>
      <c r="G3062" s="12"/>
      <c r="H3062" s="12"/>
      <c r="I3062" s="12"/>
      <c r="J3062" s="12"/>
      <c r="K3062" s="12"/>
      <c r="L3062" s="12"/>
      <c r="M3062" s="49"/>
      <c r="N3062" s="49"/>
      <c r="O3062" s="12"/>
      <c r="P3062" s="12"/>
      <c r="Q3062" s="12"/>
      <c r="R3062" s="12"/>
      <c r="S3062" s="12"/>
    </row>
    <row r="3063" spans="1:19" s="1" customFormat="1" x14ac:dyDescent="0.4">
      <c r="A3063" s="12"/>
      <c r="B3063" s="12"/>
      <c r="C3063" s="42"/>
      <c r="D3063" s="12"/>
      <c r="E3063" s="12"/>
      <c r="F3063" s="12"/>
      <c r="G3063" s="12"/>
      <c r="H3063" s="12"/>
      <c r="I3063" s="12"/>
      <c r="J3063" s="12"/>
      <c r="K3063" s="12"/>
      <c r="L3063" s="12"/>
      <c r="M3063" s="49"/>
      <c r="N3063" s="49"/>
      <c r="O3063" s="12"/>
      <c r="P3063" s="12"/>
      <c r="Q3063" s="12"/>
      <c r="R3063" s="12"/>
      <c r="S3063" s="12"/>
    </row>
    <row r="3064" spans="1:19" s="1" customFormat="1" x14ac:dyDescent="0.4">
      <c r="A3064" s="12"/>
      <c r="B3064" s="12"/>
      <c r="C3064" s="42"/>
      <c r="D3064" s="12"/>
      <c r="E3064" s="12"/>
      <c r="F3064" s="12"/>
      <c r="G3064" s="12"/>
      <c r="H3064" s="12"/>
      <c r="I3064" s="12"/>
      <c r="J3064" s="12"/>
      <c r="K3064" s="12"/>
      <c r="L3064" s="12"/>
      <c r="M3064" s="49"/>
      <c r="N3064" s="49"/>
      <c r="O3064" s="12"/>
      <c r="P3064" s="12"/>
      <c r="Q3064" s="12"/>
      <c r="R3064" s="12"/>
      <c r="S3064" s="12"/>
    </row>
    <row r="3065" spans="1:19" s="1" customFormat="1" x14ac:dyDescent="0.4">
      <c r="A3065" s="12"/>
      <c r="B3065" s="12"/>
      <c r="C3065" s="42"/>
      <c r="D3065" s="12"/>
      <c r="E3065" s="12"/>
      <c r="F3065" s="12"/>
      <c r="G3065" s="12"/>
      <c r="H3065" s="12"/>
      <c r="I3065" s="12"/>
      <c r="J3065" s="12"/>
      <c r="K3065" s="12"/>
      <c r="L3065" s="12"/>
      <c r="M3065" s="49"/>
      <c r="N3065" s="49"/>
      <c r="O3065" s="12"/>
      <c r="P3065" s="12"/>
      <c r="Q3065" s="12"/>
      <c r="R3065" s="12"/>
      <c r="S3065" s="12"/>
    </row>
    <row r="3066" spans="1:19" s="1" customFormat="1" x14ac:dyDescent="0.4">
      <c r="A3066" s="12"/>
      <c r="B3066" s="12"/>
      <c r="C3066" s="42"/>
      <c r="D3066" s="12"/>
      <c r="E3066" s="12"/>
      <c r="F3066" s="12"/>
      <c r="G3066" s="12"/>
      <c r="H3066" s="12"/>
      <c r="I3066" s="12"/>
      <c r="J3066" s="12"/>
      <c r="K3066" s="12"/>
      <c r="L3066" s="12"/>
      <c r="M3066" s="49"/>
      <c r="N3066" s="49"/>
      <c r="O3066" s="12"/>
      <c r="P3066" s="12"/>
      <c r="Q3066" s="12"/>
      <c r="R3066" s="12"/>
      <c r="S3066" s="12"/>
    </row>
    <row r="3067" spans="1:19" s="1" customFormat="1" x14ac:dyDescent="0.4">
      <c r="A3067" s="12"/>
      <c r="B3067" s="12"/>
      <c r="C3067" s="42"/>
      <c r="D3067" s="12"/>
      <c r="E3067" s="12"/>
      <c r="F3067" s="12"/>
      <c r="G3067" s="12"/>
      <c r="H3067" s="12"/>
      <c r="I3067" s="12"/>
      <c r="J3067" s="12"/>
      <c r="K3067" s="12"/>
      <c r="L3067" s="12"/>
      <c r="M3067" s="49"/>
      <c r="N3067" s="49"/>
      <c r="O3067" s="12"/>
      <c r="P3067" s="12"/>
      <c r="Q3067" s="12"/>
      <c r="R3067" s="12"/>
      <c r="S3067" s="12"/>
    </row>
    <row r="3068" spans="1:19" s="1" customFormat="1" x14ac:dyDescent="0.4">
      <c r="A3068" s="12"/>
      <c r="B3068" s="12"/>
      <c r="C3068" s="42"/>
      <c r="D3068" s="12"/>
      <c r="E3068" s="12"/>
      <c r="F3068" s="12"/>
      <c r="G3068" s="12"/>
      <c r="H3068" s="12"/>
      <c r="I3068" s="12"/>
      <c r="J3068" s="12"/>
      <c r="K3068" s="12"/>
      <c r="L3068" s="12"/>
      <c r="M3068" s="49"/>
      <c r="N3068" s="49"/>
      <c r="O3068" s="12"/>
      <c r="P3068" s="12"/>
      <c r="Q3068" s="12"/>
      <c r="R3068" s="12"/>
      <c r="S3068" s="12"/>
    </row>
    <row r="3069" spans="1:19" s="1" customFormat="1" x14ac:dyDescent="0.4">
      <c r="A3069" s="12"/>
      <c r="B3069" s="12"/>
      <c r="C3069" s="42"/>
      <c r="D3069" s="12"/>
      <c r="E3069" s="12"/>
      <c r="F3069" s="12"/>
      <c r="G3069" s="12"/>
      <c r="H3069" s="12"/>
      <c r="I3069" s="12"/>
      <c r="J3069" s="12"/>
      <c r="K3069" s="12"/>
      <c r="L3069" s="12"/>
      <c r="M3069" s="49"/>
      <c r="N3069" s="49"/>
      <c r="O3069" s="12"/>
      <c r="P3069" s="12"/>
      <c r="Q3069" s="12"/>
      <c r="R3069" s="12"/>
      <c r="S3069" s="12"/>
    </row>
    <row r="3070" spans="1:19" s="1" customFormat="1" x14ac:dyDescent="0.4">
      <c r="A3070" s="12"/>
      <c r="B3070" s="12"/>
      <c r="C3070" s="42"/>
      <c r="D3070" s="12"/>
      <c r="E3070" s="12"/>
      <c r="F3070" s="12"/>
      <c r="G3070" s="12"/>
      <c r="H3070" s="12"/>
      <c r="I3070" s="12"/>
      <c r="J3070" s="12"/>
      <c r="K3070" s="12"/>
      <c r="L3070" s="12"/>
      <c r="M3070" s="49"/>
      <c r="N3070" s="49"/>
      <c r="O3070" s="12"/>
      <c r="P3070" s="12"/>
      <c r="Q3070" s="12"/>
      <c r="R3070" s="12"/>
      <c r="S3070" s="12"/>
    </row>
    <row r="3071" spans="1:19" s="1" customFormat="1" x14ac:dyDescent="0.4">
      <c r="A3071" s="12"/>
      <c r="B3071" s="12"/>
      <c r="C3071" s="42"/>
      <c r="D3071" s="12"/>
      <c r="E3071" s="12"/>
      <c r="F3071" s="12"/>
      <c r="G3071" s="12"/>
      <c r="H3071" s="12"/>
      <c r="I3071" s="12"/>
      <c r="J3071" s="12"/>
      <c r="K3071" s="12"/>
      <c r="L3071" s="12"/>
      <c r="M3071" s="49"/>
      <c r="N3071" s="49"/>
      <c r="O3071" s="12"/>
      <c r="P3071" s="12"/>
      <c r="Q3071" s="12"/>
      <c r="R3071" s="12"/>
      <c r="S3071" s="12"/>
    </row>
    <row r="3072" spans="1:19" s="1" customFormat="1" x14ac:dyDescent="0.4">
      <c r="A3072" s="12"/>
      <c r="B3072" s="12"/>
      <c r="C3072" s="42"/>
      <c r="D3072" s="12"/>
      <c r="E3072" s="12"/>
      <c r="F3072" s="12"/>
      <c r="G3072" s="12"/>
      <c r="H3072" s="12"/>
      <c r="I3072" s="12"/>
      <c r="J3072" s="12"/>
      <c r="K3072" s="12"/>
      <c r="L3072" s="12"/>
      <c r="M3072" s="49"/>
      <c r="N3072" s="49"/>
      <c r="O3072" s="12"/>
      <c r="P3072" s="12"/>
      <c r="Q3072" s="12"/>
      <c r="R3072" s="12"/>
      <c r="S3072" s="12"/>
    </row>
    <row r="3073" spans="1:19" s="1" customFormat="1" x14ac:dyDescent="0.4">
      <c r="A3073" s="12"/>
      <c r="B3073" s="12"/>
      <c r="C3073" s="42"/>
      <c r="D3073" s="12"/>
      <c r="E3073" s="12"/>
      <c r="F3073" s="12"/>
      <c r="G3073" s="12"/>
      <c r="H3073" s="12"/>
      <c r="I3073" s="12"/>
      <c r="J3073" s="12"/>
      <c r="K3073" s="12"/>
      <c r="L3073" s="12"/>
      <c r="M3073" s="49"/>
      <c r="N3073" s="49"/>
      <c r="O3073" s="12"/>
      <c r="P3073" s="12"/>
      <c r="Q3073" s="12"/>
      <c r="R3073" s="12"/>
      <c r="S3073" s="12"/>
    </row>
    <row r="3074" spans="1:19" s="1" customFormat="1" x14ac:dyDescent="0.4">
      <c r="A3074" s="12"/>
      <c r="B3074" s="12"/>
      <c r="C3074" s="42"/>
      <c r="D3074" s="12"/>
      <c r="E3074" s="12"/>
      <c r="F3074" s="12"/>
      <c r="G3074" s="12"/>
      <c r="H3074" s="12"/>
      <c r="I3074" s="12"/>
      <c r="J3074" s="12"/>
      <c r="K3074" s="12"/>
      <c r="L3074" s="12"/>
      <c r="M3074" s="49"/>
      <c r="N3074" s="49"/>
      <c r="O3074" s="12"/>
      <c r="P3074" s="12"/>
      <c r="Q3074" s="12"/>
      <c r="R3074" s="12"/>
      <c r="S3074" s="12"/>
    </row>
    <row r="3075" spans="1:19" s="1" customFormat="1" x14ac:dyDescent="0.4">
      <c r="A3075" s="12"/>
      <c r="B3075" s="12"/>
      <c r="C3075" s="42"/>
      <c r="D3075" s="12"/>
      <c r="E3075" s="12"/>
      <c r="F3075" s="12"/>
      <c r="G3075" s="12"/>
      <c r="H3075" s="12"/>
      <c r="I3075" s="12"/>
      <c r="J3075" s="12"/>
      <c r="K3075" s="12"/>
      <c r="L3075" s="12"/>
      <c r="M3075" s="49"/>
      <c r="N3075" s="49"/>
      <c r="O3075" s="12"/>
      <c r="P3075" s="12"/>
      <c r="Q3075" s="12"/>
      <c r="R3075" s="12"/>
      <c r="S3075" s="12"/>
    </row>
    <row r="3076" spans="1:19" s="1" customFormat="1" x14ac:dyDescent="0.4">
      <c r="A3076" s="12"/>
      <c r="B3076" s="12"/>
      <c r="C3076" s="42"/>
      <c r="D3076" s="12"/>
      <c r="E3076" s="12"/>
      <c r="F3076" s="12"/>
      <c r="G3076" s="12"/>
      <c r="H3076" s="12"/>
      <c r="I3076" s="12"/>
      <c r="J3076" s="12"/>
      <c r="K3076" s="12"/>
      <c r="L3076" s="12"/>
      <c r="M3076" s="49"/>
      <c r="N3076" s="49"/>
      <c r="O3076" s="12"/>
      <c r="P3076" s="12"/>
      <c r="Q3076" s="12"/>
      <c r="R3076" s="12"/>
      <c r="S3076" s="12"/>
    </row>
    <row r="3077" spans="1:19" s="1" customFormat="1" x14ac:dyDescent="0.4">
      <c r="A3077" s="12"/>
      <c r="B3077" s="12"/>
      <c r="C3077" s="42"/>
      <c r="D3077" s="12"/>
      <c r="E3077" s="12"/>
      <c r="F3077" s="12"/>
      <c r="G3077" s="12"/>
      <c r="H3077" s="12"/>
      <c r="I3077" s="12"/>
      <c r="J3077" s="12"/>
      <c r="K3077" s="12"/>
      <c r="L3077" s="12"/>
      <c r="M3077" s="49"/>
      <c r="N3077" s="49"/>
      <c r="O3077" s="12"/>
      <c r="P3077" s="12"/>
      <c r="Q3077" s="12"/>
      <c r="R3077" s="12"/>
      <c r="S3077" s="12"/>
    </row>
    <row r="3078" spans="1:19" s="1" customFormat="1" x14ac:dyDescent="0.4">
      <c r="A3078" s="12"/>
      <c r="B3078" s="12"/>
      <c r="C3078" s="42"/>
      <c r="D3078" s="12"/>
      <c r="E3078" s="12"/>
      <c r="F3078" s="12"/>
      <c r="G3078" s="12"/>
      <c r="H3078" s="12"/>
      <c r="I3078" s="12"/>
      <c r="J3078" s="12"/>
      <c r="K3078" s="12"/>
      <c r="L3078" s="12"/>
      <c r="M3078" s="49"/>
      <c r="N3078" s="49"/>
      <c r="O3078" s="12"/>
      <c r="P3078" s="12"/>
      <c r="Q3078" s="12"/>
      <c r="R3078" s="12"/>
      <c r="S3078" s="12"/>
    </row>
    <row r="3079" spans="1:19" s="1" customFormat="1" x14ac:dyDescent="0.4">
      <c r="A3079" s="12"/>
      <c r="B3079" s="12"/>
      <c r="C3079" s="42"/>
      <c r="D3079" s="12"/>
      <c r="E3079" s="12"/>
      <c r="F3079" s="12"/>
      <c r="G3079" s="12"/>
      <c r="H3079" s="12"/>
      <c r="I3079" s="12"/>
      <c r="J3079" s="12"/>
      <c r="K3079" s="12"/>
      <c r="L3079" s="12"/>
      <c r="M3079" s="49"/>
      <c r="N3079" s="49"/>
      <c r="O3079" s="12"/>
      <c r="P3079" s="12"/>
      <c r="Q3079" s="12"/>
      <c r="R3079" s="12"/>
      <c r="S3079" s="12"/>
    </row>
    <row r="3080" spans="1:19" s="1" customFormat="1" x14ac:dyDescent="0.4">
      <c r="A3080" s="12"/>
      <c r="B3080" s="12"/>
      <c r="C3080" s="42"/>
      <c r="D3080" s="12"/>
      <c r="E3080" s="12"/>
      <c r="F3080" s="12"/>
      <c r="G3080" s="12"/>
      <c r="H3080" s="12"/>
      <c r="I3080" s="12"/>
      <c r="J3080" s="12"/>
      <c r="K3080" s="12"/>
      <c r="L3080" s="12"/>
      <c r="M3080" s="49"/>
      <c r="N3080" s="49"/>
      <c r="O3080" s="12"/>
      <c r="P3080" s="12"/>
      <c r="Q3080" s="12"/>
      <c r="R3080" s="12"/>
      <c r="S3080" s="12"/>
    </row>
    <row r="3081" spans="1:19" s="1" customFormat="1" x14ac:dyDescent="0.4">
      <c r="A3081" s="12"/>
      <c r="B3081" s="12"/>
      <c r="C3081" s="42"/>
      <c r="D3081" s="12"/>
      <c r="E3081" s="12"/>
      <c r="F3081" s="12"/>
      <c r="G3081" s="12"/>
      <c r="H3081" s="12"/>
      <c r="I3081" s="12"/>
      <c r="J3081" s="12"/>
      <c r="K3081" s="12"/>
      <c r="L3081" s="12"/>
      <c r="M3081" s="49"/>
      <c r="N3081" s="49"/>
      <c r="O3081" s="12"/>
      <c r="P3081" s="12"/>
      <c r="Q3081" s="12"/>
      <c r="R3081" s="12"/>
      <c r="S3081" s="12"/>
    </row>
    <row r="3082" spans="1:19" s="1" customFormat="1" x14ac:dyDescent="0.4">
      <c r="A3082" s="12"/>
      <c r="B3082" s="12"/>
      <c r="C3082" s="42"/>
      <c r="D3082" s="12"/>
      <c r="E3082" s="12"/>
      <c r="F3082" s="12"/>
      <c r="G3082" s="12"/>
      <c r="H3082" s="12"/>
      <c r="I3082" s="12"/>
      <c r="J3082" s="12"/>
      <c r="K3082" s="12"/>
      <c r="L3082" s="12"/>
      <c r="M3082" s="49"/>
      <c r="N3082" s="49"/>
      <c r="O3082" s="12"/>
      <c r="P3082" s="12"/>
      <c r="Q3082" s="12"/>
      <c r="R3082" s="12"/>
      <c r="S3082" s="12"/>
    </row>
    <row r="3083" spans="1:19" s="1" customFormat="1" x14ac:dyDescent="0.4">
      <c r="A3083" s="12"/>
      <c r="B3083" s="12"/>
      <c r="C3083" s="42"/>
      <c r="D3083" s="12"/>
      <c r="E3083" s="12"/>
      <c r="F3083" s="12"/>
      <c r="G3083" s="12"/>
      <c r="H3083" s="12"/>
      <c r="I3083" s="12"/>
      <c r="J3083" s="12"/>
      <c r="K3083" s="12"/>
      <c r="L3083" s="12"/>
      <c r="M3083" s="49"/>
      <c r="N3083" s="49"/>
      <c r="O3083" s="12"/>
      <c r="P3083" s="12"/>
      <c r="Q3083" s="12"/>
      <c r="R3083" s="12"/>
      <c r="S3083" s="12"/>
    </row>
    <row r="3084" spans="1:19" s="1" customFormat="1" x14ac:dyDescent="0.4">
      <c r="A3084" s="12"/>
      <c r="B3084" s="12"/>
      <c r="C3084" s="42"/>
      <c r="D3084" s="12"/>
      <c r="E3084" s="12"/>
      <c r="F3084" s="12"/>
      <c r="G3084" s="12"/>
      <c r="H3084" s="12"/>
      <c r="I3084" s="12"/>
      <c r="J3084" s="12"/>
      <c r="K3084" s="12"/>
      <c r="L3084" s="12"/>
      <c r="M3084" s="49"/>
      <c r="N3084" s="49"/>
      <c r="O3084" s="12"/>
      <c r="P3084" s="12"/>
      <c r="Q3084" s="12"/>
      <c r="R3084" s="12"/>
      <c r="S3084" s="12"/>
    </row>
    <row r="3085" spans="1:19" s="1" customFormat="1" x14ac:dyDescent="0.4">
      <c r="A3085" s="12"/>
      <c r="B3085" s="12"/>
      <c r="C3085" s="42"/>
      <c r="D3085" s="12"/>
      <c r="E3085" s="12"/>
      <c r="F3085" s="12"/>
      <c r="G3085" s="12"/>
      <c r="H3085" s="12"/>
      <c r="I3085" s="12"/>
      <c r="J3085" s="12"/>
      <c r="K3085" s="12"/>
      <c r="L3085" s="12"/>
      <c r="M3085" s="49"/>
      <c r="N3085" s="49"/>
      <c r="O3085" s="12"/>
      <c r="P3085" s="12"/>
      <c r="Q3085" s="12"/>
      <c r="R3085" s="12"/>
      <c r="S3085" s="12"/>
    </row>
    <row r="3086" spans="1:19" s="1" customFormat="1" x14ac:dyDescent="0.4">
      <c r="A3086" s="12"/>
      <c r="B3086" s="12"/>
      <c r="C3086" s="42"/>
      <c r="D3086" s="12"/>
      <c r="E3086" s="12"/>
      <c r="F3086" s="12"/>
      <c r="G3086" s="12"/>
      <c r="H3086" s="12"/>
      <c r="I3086" s="12"/>
      <c r="J3086" s="12"/>
      <c r="K3086" s="12"/>
      <c r="L3086" s="12"/>
      <c r="M3086" s="49"/>
      <c r="N3086" s="49"/>
      <c r="O3086" s="12"/>
      <c r="P3086" s="12"/>
      <c r="Q3086" s="12"/>
      <c r="R3086" s="12"/>
      <c r="S3086" s="12"/>
    </row>
    <row r="3087" spans="1:19" s="1" customFormat="1" x14ac:dyDescent="0.4">
      <c r="A3087" s="12"/>
      <c r="B3087" s="12"/>
      <c r="C3087" s="42"/>
      <c r="D3087" s="12"/>
      <c r="E3087" s="12"/>
      <c r="F3087" s="12"/>
      <c r="G3087" s="12"/>
      <c r="H3087" s="12"/>
      <c r="I3087" s="12"/>
      <c r="J3087" s="12"/>
      <c r="K3087" s="12"/>
      <c r="L3087" s="12"/>
      <c r="M3087" s="49"/>
      <c r="N3087" s="49"/>
      <c r="O3087" s="12"/>
      <c r="P3087" s="12"/>
      <c r="Q3087" s="12"/>
      <c r="R3087" s="12"/>
      <c r="S3087" s="12"/>
    </row>
    <row r="3088" spans="1:19" s="1" customFormat="1" x14ac:dyDescent="0.4">
      <c r="A3088" s="12"/>
      <c r="B3088" s="12"/>
      <c r="C3088" s="42"/>
      <c r="D3088" s="12"/>
      <c r="E3088" s="12"/>
      <c r="F3088" s="12"/>
      <c r="G3088" s="12"/>
      <c r="H3088" s="12"/>
      <c r="I3088" s="12"/>
      <c r="J3088" s="12"/>
      <c r="K3088" s="12"/>
      <c r="L3088" s="12"/>
      <c r="M3088" s="49"/>
      <c r="N3088" s="49"/>
      <c r="O3088" s="12"/>
      <c r="P3088" s="12"/>
      <c r="Q3088" s="12"/>
      <c r="R3088" s="12"/>
      <c r="S3088" s="12"/>
    </row>
    <row r="3089" spans="1:19" s="1" customFormat="1" x14ac:dyDescent="0.4">
      <c r="A3089" s="12"/>
      <c r="B3089" s="12"/>
      <c r="C3089" s="42"/>
      <c r="D3089" s="12"/>
      <c r="E3089" s="12"/>
      <c r="F3089" s="12"/>
      <c r="G3089" s="12"/>
      <c r="H3089" s="12"/>
      <c r="I3089" s="12"/>
      <c r="J3089" s="12"/>
      <c r="K3089" s="12"/>
      <c r="L3089" s="12"/>
      <c r="M3089" s="49"/>
      <c r="N3089" s="49"/>
      <c r="O3089" s="12"/>
      <c r="P3089" s="12"/>
      <c r="Q3089" s="12"/>
      <c r="R3089" s="12"/>
      <c r="S3089" s="12"/>
    </row>
    <row r="3090" spans="1:19" s="1" customFormat="1" x14ac:dyDescent="0.4">
      <c r="A3090" s="12"/>
      <c r="B3090" s="12"/>
      <c r="C3090" s="42"/>
      <c r="D3090" s="12"/>
      <c r="E3090" s="12"/>
      <c r="F3090" s="12"/>
      <c r="G3090" s="12"/>
      <c r="H3090" s="12"/>
      <c r="I3090" s="12"/>
      <c r="J3090" s="12"/>
      <c r="K3090" s="12"/>
      <c r="L3090" s="12"/>
      <c r="M3090" s="49"/>
      <c r="N3090" s="49"/>
      <c r="O3090" s="12"/>
      <c r="P3090" s="12"/>
      <c r="Q3090" s="12"/>
      <c r="R3090" s="12"/>
      <c r="S3090" s="12"/>
    </row>
    <row r="3091" spans="1:19" s="1" customFormat="1" x14ac:dyDescent="0.4">
      <c r="A3091" s="12"/>
      <c r="B3091" s="12"/>
      <c r="C3091" s="42"/>
      <c r="D3091" s="12"/>
      <c r="E3091" s="12"/>
      <c r="F3091" s="12"/>
      <c r="G3091" s="12"/>
      <c r="H3091" s="12"/>
      <c r="I3091" s="12"/>
      <c r="J3091" s="12"/>
      <c r="K3091" s="12"/>
      <c r="L3091" s="12"/>
      <c r="M3091" s="49"/>
      <c r="N3091" s="49"/>
      <c r="O3091" s="12"/>
      <c r="P3091" s="12"/>
      <c r="Q3091" s="12"/>
      <c r="R3091" s="12"/>
      <c r="S3091" s="12"/>
    </row>
    <row r="3092" spans="1:19" s="1" customFormat="1" x14ac:dyDescent="0.4">
      <c r="A3092" s="12"/>
      <c r="B3092" s="12"/>
      <c r="C3092" s="42"/>
      <c r="D3092" s="12"/>
      <c r="E3092" s="12"/>
      <c r="F3092" s="12"/>
      <c r="G3092" s="12"/>
      <c r="H3092" s="12"/>
      <c r="I3092" s="12"/>
      <c r="J3092" s="12"/>
      <c r="K3092" s="12"/>
      <c r="L3092" s="12"/>
      <c r="M3092" s="49"/>
      <c r="N3092" s="49"/>
      <c r="O3092" s="12"/>
      <c r="P3092" s="12"/>
      <c r="Q3092" s="12"/>
      <c r="R3092" s="12"/>
      <c r="S3092" s="12"/>
    </row>
    <row r="3093" spans="1:19" s="1" customFormat="1" x14ac:dyDescent="0.4">
      <c r="A3093" s="12"/>
      <c r="B3093" s="12"/>
      <c r="C3093" s="42"/>
      <c r="D3093" s="12"/>
      <c r="E3093" s="12"/>
      <c r="F3093" s="12"/>
      <c r="G3093" s="12"/>
      <c r="H3093" s="12"/>
      <c r="I3093" s="12"/>
      <c r="J3093" s="12"/>
      <c r="K3093" s="12"/>
      <c r="L3093" s="12"/>
      <c r="M3093" s="49"/>
      <c r="N3093" s="49"/>
      <c r="O3093" s="12"/>
      <c r="P3093" s="12"/>
      <c r="Q3093" s="12"/>
      <c r="R3093" s="12"/>
      <c r="S3093" s="12"/>
    </row>
    <row r="3094" spans="1:19" s="1" customFormat="1" x14ac:dyDescent="0.4">
      <c r="A3094" s="12"/>
      <c r="B3094" s="12"/>
      <c r="C3094" s="42"/>
      <c r="D3094" s="12"/>
      <c r="E3094" s="12"/>
      <c r="F3094" s="12"/>
      <c r="G3094" s="12"/>
      <c r="H3094" s="12"/>
      <c r="I3094" s="12"/>
      <c r="J3094" s="12"/>
      <c r="K3094" s="12"/>
      <c r="L3094" s="12"/>
      <c r="M3094" s="49"/>
      <c r="N3094" s="49"/>
      <c r="O3094" s="12"/>
      <c r="P3094" s="12"/>
      <c r="Q3094" s="12"/>
      <c r="R3094" s="12"/>
      <c r="S3094" s="12"/>
    </row>
    <row r="3095" spans="1:19" s="1" customFormat="1" x14ac:dyDescent="0.4">
      <c r="A3095" s="12"/>
      <c r="B3095" s="12"/>
      <c r="C3095" s="42"/>
      <c r="D3095" s="12"/>
      <c r="E3095" s="12"/>
      <c r="F3095" s="12"/>
      <c r="G3095" s="12"/>
      <c r="H3095" s="12"/>
      <c r="I3095" s="12"/>
      <c r="J3095" s="12"/>
      <c r="K3095" s="12"/>
      <c r="L3095" s="12"/>
      <c r="M3095" s="49"/>
      <c r="N3095" s="49"/>
      <c r="O3095" s="12"/>
      <c r="P3095" s="12"/>
      <c r="Q3095" s="12"/>
      <c r="R3095" s="12"/>
      <c r="S3095" s="12"/>
    </row>
    <row r="3096" spans="1:19" s="1" customFormat="1" x14ac:dyDescent="0.4">
      <c r="A3096" s="12"/>
      <c r="B3096" s="12"/>
      <c r="C3096" s="42"/>
      <c r="D3096" s="12"/>
      <c r="E3096" s="12"/>
      <c r="F3096" s="12"/>
      <c r="G3096" s="12"/>
      <c r="H3096" s="12"/>
      <c r="I3096" s="12"/>
      <c r="J3096" s="12"/>
      <c r="K3096" s="12"/>
      <c r="L3096" s="12"/>
      <c r="M3096" s="49"/>
      <c r="N3096" s="49"/>
      <c r="O3096" s="12"/>
      <c r="P3096" s="12"/>
      <c r="Q3096" s="12"/>
      <c r="R3096" s="12"/>
      <c r="S3096" s="12"/>
    </row>
    <row r="3097" spans="1:19" s="1" customFormat="1" x14ac:dyDescent="0.4">
      <c r="A3097" s="12"/>
      <c r="B3097" s="12"/>
      <c r="C3097" s="42"/>
      <c r="D3097" s="12"/>
      <c r="E3097" s="12"/>
      <c r="F3097" s="12"/>
      <c r="G3097" s="12"/>
      <c r="H3097" s="12"/>
      <c r="I3097" s="12"/>
      <c r="J3097" s="12"/>
      <c r="K3097" s="12"/>
      <c r="L3097" s="12"/>
      <c r="M3097" s="49"/>
      <c r="N3097" s="49"/>
      <c r="O3097" s="12"/>
      <c r="P3097" s="12"/>
      <c r="Q3097" s="12"/>
      <c r="R3097" s="12"/>
      <c r="S3097" s="12"/>
    </row>
    <row r="3098" spans="1:19" s="1" customFormat="1" x14ac:dyDescent="0.4">
      <c r="A3098" s="12"/>
      <c r="B3098" s="12"/>
      <c r="C3098" s="42"/>
      <c r="D3098" s="12"/>
      <c r="E3098" s="12"/>
      <c r="F3098" s="12"/>
      <c r="G3098" s="12"/>
      <c r="H3098" s="12"/>
      <c r="I3098" s="12"/>
      <c r="J3098" s="12"/>
      <c r="K3098" s="12"/>
      <c r="L3098" s="12"/>
      <c r="M3098" s="49"/>
      <c r="N3098" s="49"/>
      <c r="O3098" s="12"/>
      <c r="P3098" s="12"/>
      <c r="Q3098" s="12"/>
      <c r="R3098" s="12"/>
      <c r="S3098" s="12"/>
    </row>
    <row r="3099" spans="1:19" s="1" customFormat="1" x14ac:dyDescent="0.4">
      <c r="A3099" s="12"/>
      <c r="B3099" s="12"/>
      <c r="C3099" s="42"/>
      <c r="D3099" s="12"/>
      <c r="E3099" s="12"/>
      <c r="F3099" s="12"/>
      <c r="G3099" s="12"/>
      <c r="H3099" s="12"/>
      <c r="I3099" s="12"/>
      <c r="J3099" s="12"/>
      <c r="K3099" s="12"/>
      <c r="L3099" s="12"/>
      <c r="M3099" s="49"/>
      <c r="N3099" s="49"/>
      <c r="O3099" s="12"/>
      <c r="P3099" s="12"/>
      <c r="Q3099" s="12"/>
      <c r="R3099" s="12"/>
      <c r="S3099" s="12"/>
    </row>
    <row r="3100" spans="1:19" s="1" customFormat="1" x14ac:dyDescent="0.4">
      <c r="A3100" s="12"/>
      <c r="B3100" s="12"/>
      <c r="C3100" s="42"/>
      <c r="D3100" s="12"/>
      <c r="E3100" s="12"/>
      <c r="F3100" s="12"/>
      <c r="G3100" s="12"/>
      <c r="H3100" s="12"/>
      <c r="I3100" s="12"/>
      <c r="J3100" s="12"/>
      <c r="K3100" s="12"/>
      <c r="L3100" s="12"/>
      <c r="M3100" s="49"/>
      <c r="N3100" s="49"/>
      <c r="O3100" s="12"/>
      <c r="P3100" s="12"/>
      <c r="Q3100" s="12"/>
      <c r="R3100" s="12"/>
      <c r="S3100" s="12"/>
    </row>
    <row r="3101" spans="1:19" s="1" customFormat="1" x14ac:dyDescent="0.4">
      <c r="A3101" s="12"/>
      <c r="B3101" s="12"/>
      <c r="C3101" s="42"/>
      <c r="D3101" s="12"/>
      <c r="E3101" s="12"/>
      <c r="F3101" s="12"/>
      <c r="G3101" s="12"/>
      <c r="H3101" s="12"/>
      <c r="I3101" s="12"/>
      <c r="J3101" s="12"/>
      <c r="K3101" s="12"/>
      <c r="L3101" s="12"/>
      <c r="M3101" s="49"/>
      <c r="N3101" s="49"/>
      <c r="O3101" s="12"/>
      <c r="P3101" s="12"/>
      <c r="Q3101" s="12"/>
      <c r="R3101" s="12"/>
      <c r="S3101" s="12"/>
    </row>
    <row r="3102" spans="1:19" s="1" customFormat="1" x14ac:dyDescent="0.4">
      <c r="A3102" s="12"/>
      <c r="B3102" s="12"/>
      <c r="C3102" s="42"/>
      <c r="D3102" s="12"/>
      <c r="E3102" s="12"/>
      <c r="F3102" s="12"/>
      <c r="G3102" s="12"/>
      <c r="H3102" s="12"/>
      <c r="I3102" s="12"/>
      <c r="J3102" s="12"/>
      <c r="K3102" s="12"/>
      <c r="L3102" s="12"/>
      <c r="M3102" s="49"/>
      <c r="N3102" s="49"/>
      <c r="O3102" s="12"/>
      <c r="P3102" s="12"/>
      <c r="Q3102" s="12"/>
      <c r="R3102" s="12"/>
      <c r="S3102" s="12"/>
    </row>
    <row r="3103" spans="1:19" s="1" customFormat="1" x14ac:dyDescent="0.4">
      <c r="A3103" s="12"/>
      <c r="B3103" s="12"/>
      <c r="C3103" s="42"/>
      <c r="D3103" s="12"/>
      <c r="E3103" s="12"/>
      <c r="F3103" s="12"/>
      <c r="G3103" s="12"/>
      <c r="H3103" s="12"/>
      <c r="I3103" s="12"/>
      <c r="J3103" s="12"/>
      <c r="K3103" s="12"/>
      <c r="L3103" s="12"/>
      <c r="M3103" s="49"/>
      <c r="N3103" s="49"/>
      <c r="O3103" s="12"/>
      <c r="P3103" s="12"/>
      <c r="Q3103" s="12"/>
      <c r="R3103" s="12"/>
      <c r="S3103" s="12"/>
    </row>
    <row r="3104" spans="1:19" s="1" customFormat="1" x14ac:dyDescent="0.4">
      <c r="A3104" s="12"/>
      <c r="B3104" s="12"/>
      <c r="C3104" s="42"/>
      <c r="D3104" s="12"/>
      <c r="E3104" s="12"/>
      <c r="F3104" s="12"/>
      <c r="G3104" s="12"/>
      <c r="H3104" s="12"/>
      <c r="I3104" s="12"/>
      <c r="J3104" s="12"/>
      <c r="K3104" s="12"/>
      <c r="L3104" s="12"/>
      <c r="M3104" s="49"/>
      <c r="N3104" s="49"/>
      <c r="O3104" s="12"/>
      <c r="P3104" s="12"/>
      <c r="Q3104" s="12"/>
      <c r="R3104" s="12"/>
      <c r="S3104" s="12"/>
    </row>
    <row r="3105" spans="1:19" s="1" customFormat="1" x14ac:dyDescent="0.4">
      <c r="A3105" s="12"/>
      <c r="B3105" s="12"/>
      <c r="C3105" s="42"/>
      <c r="D3105" s="12"/>
      <c r="E3105" s="12"/>
      <c r="F3105" s="12"/>
      <c r="G3105" s="12"/>
      <c r="H3105" s="12"/>
      <c r="I3105" s="12"/>
      <c r="J3105" s="12"/>
      <c r="K3105" s="12"/>
      <c r="L3105" s="12"/>
      <c r="M3105" s="49"/>
      <c r="N3105" s="49"/>
      <c r="O3105" s="12"/>
      <c r="P3105" s="12"/>
      <c r="Q3105" s="12"/>
      <c r="R3105" s="12"/>
      <c r="S3105" s="12"/>
    </row>
    <row r="3106" spans="1:19" s="1" customFormat="1" x14ac:dyDescent="0.4">
      <c r="A3106" s="12"/>
      <c r="B3106" s="12"/>
      <c r="C3106" s="42"/>
      <c r="D3106" s="12"/>
      <c r="E3106" s="12"/>
      <c r="F3106" s="12"/>
      <c r="G3106" s="12"/>
      <c r="H3106" s="12"/>
      <c r="I3106" s="12"/>
      <c r="J3106" s="12"/>
      <c r="K3106" s="12"/>
      <c r="L3106" s="12"/>
      <c r="M3106" s="49"/>
      <c r="N3106" s="49"/>
      <c r="O3106" s="12"/>
      <c r="P3106" s="12"/>
      <c r="Q3106" s="12"/>
      <c r="R3106" s="12"/>
      <c r="S3106" s="12"/>
    </row>
    <row r="3107" spans="1:19" s="1" customFormat="1" x14ac:dyDescent="0.4">
      <c r="A3107" s="12"/>
      <c r="B3107" s="12"/>
      <c r="C3107" s="42"/>
      <c r="D3107" s="12"/>
      <c r="E3107" s="12"/>
      <c r="F3107" s="12"/>
      <c r="G3107" s="12"/>
      <c r="H3107" s="12"/>
      <c r="I3107" s="12"/>
      <c r="J3107" s="12"/>
      <c r="K3107" s="12"/>
      <c r="L3107" s="12"/>
      <c r="M3107" s="49"/>
      <c r="N3107" s="49"/>
      <c r="O3107" s="12"/>
      <c r="P3107" s="12"/>
      <c r="Q3107" s="12"/>
      <c r="R3107" s="12"/>
      <c r="S3107" s="12"/>
    </row>
    <row r="3108" spans="1:19" s="1" customFormat="1" x14ac:dyDescent="0.4">
      <c r="A3108" s="12"/>
      <c r="B3108" s="12"/>
      <c r="C3108" s="42"/>
      <c r="D3108" s="12"/>
      <c r="E3108" s="12"/>
      <c r="F3108" s="12"/>
      <c r="G3108" s="12"/>
      <c r="H3108" s="12"/>
      <c r="I3108" s="12"/>
      <c r="J3108" s="12"/>
      <c r="K3108" s="12"/>
      <c r="L3108" s="12"/>
      <c r="M3108" s="49"/>
      <c r="N3108" s="49"/>
      <c r="O3108" s="12"/>
      <c r="P3108" s="12"/>
      <c r="Q3108" s="12"/>
      <c r="R3108" s="12"/>
      <c r="S3108" s="12"/>
    </row>
    <row r="3109" spans="1:19" s="1" customFormat="1" x14ac:dyDescent="0.4">
      <c r="A3109" s="12"/>
      <c r="B3109" s="12"/>
      <c r="C3109" s="42"/>
      <c r="D3109" s="12"/>
      <c r="E3109" s="12"/>
      <c r="F3109" s="12"/>
      <c r="G3109" s="12"/>
      <c r="H3109" s="12"/>
      <c r="I3109" s="12"/>
      <c r="J3109" s="12"/>
      <c r="K3109" s="12"/>
      <c r="L3109" s="12"/>
      <c r="M3109" s="49"/>
      <c r="N3109" s="49"/>
      <c r="O3109" s="12"/>
      <c r="P3109" s="12"/>
      <c r="Q3109" s="12"/>
      <c r="R3109" s="12"/>
      <c r="S3109" s="12"/>
    </row>
    <row r="3110" spans="1:19" s="1" customFormat="1" x14ac:dyDescent="0.4">
      <c r="A3110" s="12"/>
      <c r="B3110" s="12"/>
      <c r="C3110" s="42"/>
      <c r="D3110" s="12"/>
      <c r="E3110" s="12"/>
      <c r="F3110" s="12"/>
      <c r="G3110" s="12"/>
      <c r="H3110" s="12"/>
      <c r="I3110" s="12"/>
      <c r="J3110" s="12"/>
      <c r="K3110" s="12"/>
      <c r="L3110" s="12"/>
      <c r="M3110" s="49"/>
      <c r="N3110" s="49"/>
      <c r="O3110" s="12"/>
      <c r="P3110" s="12"/>
      <c r="Q3110" s="12"/>
      <c r="R3110" s="12"/>
      <c r="S3110" s="12"/>
    </row>
    <row r="3111" spans="1:19" s="1" customFormat="1" x14ac:dyDescent="0.4">
      <c r="A3111" s="12"/>
      <c r="B3111" s="12"/>
      <c r="C3111" s="42"/>
      <c r="D3111" s="12"/>
      <c r="E3111" s="12"/>
      <c r="F3111" s="12"/>
      <c r="G3111" s="12"/>
      <c r="H3111" s="12"/>
      <c r="I3111" s="12"/>
      <c r="J3111" s="12"/>
      <c r="K3111" s="12"/>
      <c r="L3111" s="12"/>
      <c r="M3111" s="49"/>
      <c r="N3111" s="49"/>
      <c r="O3111" s="12"/>
      <c r="P3111" s="12"/>
      <c r="Q3111" s="12"/>
      <c r="R3111" s="12"/>
      <c r="S3111" s="12"/>
    </row>
    <row r="3112" spans="1:19" s="1" customFormat="1" x14ac:dyDescent="0.4">
      <c r="A3112" s="12"/>
      <c r="B3112" s="12"/>
      <c r="C3112" s="42"/>
      <c r="D3112" s="12"/>
      <c r="E3112" s="12"/>
      <c r="F3112" s="12"/>
      <c r="G3112" s="12"/>
      <c r="H3112" s="12"/>
      <c r="I3112" s="12"/>
      <c r="J3112" s="12"/>
      <c r="K3112" s="12"/>
      <c r="L3112" s="12"/>
      <c r="M3112" s="49"/>
      <c r="N3112" s="49"/>
      <c r="O3112" s="12"/>
      <c r="P3112" s="12"/>
      <c r="Q3112" s="12"/>
      <c r="R3112" s="12"/>
      <c r="S3112" s="12"/>
    </row>
    <row r="3113" spans="1:19" s="1" customFormat="1" x14ac:dyDescent="0.4">
      <c r="A3113" s="12"/>
      <c r="B3113" s="12"/>
      <c r="C3113" s="42"/>
      <c r="D3113" s="12"/>
      <c r="E3113" s="12"/>
      <c r="F3113" s="12"/>
      <c r="G3113" s="12"/>
      <c r="H3113" s="12"/>
      <c r="I3113" s="12"/>
      <c r="J3113" s="12"/>
      <c r="K3113" s="12"/>
      <c r="L3113" s="12"/>
      <c r="M3113" s="49"/>
      <c r="N3113" s="49"/>
      <c r="O3113" s="12"/>
      <c r="P3113" s="12"/>
      <c r="Q3113" s="12"/>
      <c r="R3113" s="12"/>
      <c r="S3113" s="12"/>
    </row>
    <row r="3114" spans="1:19" s="1" customFormat="1" x14ac:dyDescent="0.4">
      <c r="A3114" s="12"/>
      <c r="B3114" s="12"/>
      <c r="C3114" s="42"/>
      <c r="D3114" s="12"/>
      <c r="E3114" s="12"/>
      <c r="F3114" s="12"/>
      <c r="G3114" s="12"/>
      <c r="H3114" s="12"/>
      <c r="I3114" s="12"/>
      <c r="J3114" s="12"/>
      <c r="K3114" s="12"/>
      <c r="L3114" s="12"/>
      <c r="M3114" s="49"/>
      <c r="N3114" s="49"/>
      <c r="O3114" s="12"/>
      <c r="P3114" s="12"/>
      <c r="Q3114" s="12"/>
      <c r="R3114" s="12"/>
      <c r="S3114" s="12"/>
    </row>
    <row r="3115" spans="1:19" s="1" customFormat="1" x14ac:dyDescent="0.4">
      <c r="A3115" s="12"/>
      <c r="B3115" s="12"/>
      <c r="C3115" s="42"/>
      <c r="D3115" s="12"/>
      <c r="E3115" s="12"/>
      <c r="F3115" s="12"/>
      <c r="G3115" s="12"/>
      <c r="H3115" s="12"/>
      <c r="I3115" s="12"/>
      <c r="J3115" s="12"/>
      <c r="K3115" s="12"/>
      <c r="L3115" s="12"/>
      <c r="M3115" s="49"/>
      <c r="N3115" s="49"/>
      <c r="O3115" s="12"/>
      <c r="P3115" s="12"/>
      <c r="Q3115" s="12"/>
      <c r="R3115" s="12"/>
      <c r="S3115" s="12"/>
    </row>
    <row r="3116" spans="1:19" s="1" customFormat="1" x14ac:dyDescent="0.4">
      <c r="A3116" s="12"/>
      <c r="B3116" s="12"/>
      <c r="C3116" s="42"/>
      <c r="D3116" s="12"/>
      <c r="E3116" s="12"/>
      <c r="F3116" s="12"/>
      <c r="G3116" s="12"/>
      <c r="H3116" s="12"/>
      <c r="I3116" s="12"/>
      <c r="J3116" s="12"/>
      <c r="K3116" s="12"/>
      <c r="L3116" s="12"/>
      <c r="M3116" s="49"/>
      <c r="N3116" s="49"/>
      <c r="O3116" s="12"/>
      <c r="P3116" s="12"/>
      <c r="Q3116" s="12"/>
      <c r="R3116" s="12"/>
      <c r="S3116" s="12"/>
    </row>
    <row r="3117" spans="1:19" s="1" customFormat="1" x14ac:dyDescent="0.4">
      <c r="A3117" s="12"/>
      <c r="B3117" s="12"/>
      <c r="C3117" s="42"/>
      <c r="D3117" s="12"/>
      <c r="E3117" s="12"/>
      <c r="F3117" s="12"/>
      <c r="G3117" s="12"/>
      <c r="H3117" s="12"/>
      <c r="I3117" s="12"/>
      <c r="J3117" s="12"/>
      <c r="K3117" s="12"/>
      <c r="L3117" s="12"/>
      <c r="M3117" s="49"/>
      <c r="N3117" s="49"/>
      <c r="O3117" s="12"/>
      <c r="P3117" s="12"/>
      <c r="Q3117" s="12"/>
      <c r="R3117" s="12"/>
      <c r="S3117" s="12"/>
    </row>
    <row r="3118" spans="1:19" s="1" customFormat="1" x14ac:dyDescent="0.4">
      <c r="A3118" s="12"/>
      <c r="B3118" s="12"/>
      <c r="C3118" s="42"/>
      <c r="D3118" s="12"/>
      <c r="E3118" s="12"/>
      <c r="F3118" s="12"/>
      <c r="G3118" s="12"/>
      <c r="H3118" s="12"/>
      <c r="I3118" s="12"/>
      <c r="J3118" s="12"/>
      <c r="K3118" s="12"/>
      <c r="L3118" s="12"/>
      <c r="M3118" s="49"/>
      <c r="N3118" s="49"/>
      <c r="O3118" s="12"/>
      <c r="P3118" s="12"/>
      <c r="Q3118" s="12"/>
      <c r="R3118" s="12"/>
      <c r="S3118" s="12"/>
    </row>
    <row r="3119" spans="1:19" s="1" customFormat="1" x14ac:dyDescent="0.4">
      <c r="A3119" s="12"/>
      <c r="B3119" s="12"/>
      <c r="C3119" s="42"/>
      <c r="D3119" s="12"/>
      <c r="E3119" s="12"/>
      <c r="F3119" s="12"/>
      <c r="G3119" s="12"/>
      <c r="H3119" s="12"/>
      <c r="I3119" s="12"/>
      <c r="J3119" s="12"/>
      <c r="K3119" s="12"/>
      <c r="L3119" s="12"/>
      <c r="M3119" s="49"/>
      <c r="N3119" s="49"/>
      <c r="O3119" s="12"/>
      <c r="P3119" s="12"/>
      <c r="Q3119" s="12"/>
      <c r="R3119" s="12"/>
      <c r="S3119" s="12"/>
    </row>
    <row r="3120" spans="1:19" s="1" customFormat="1" x14ac:dyDescent="0.4">
      <c r="A3120" s="12"/>
      <c r="B3120" s="12"/>
      <c r="C3120" s="42"/>
      <c r="D3120" s="12"/>
      <c r="E3120" s="12"/>
      <c r="F3120" s="12"/>
      <c r="G3120" s="12"/>
      <c r="H3120" s="12"/>
      <c r="I3120" s="12"/>
      <c r="J3120" s="12"/>
      <c r="K3120" s="12"/>
      <c r="L3120" s="12"/>
      <c r="M3120" s="49"/>
      <c r="N3120" s="49"/>
      <c r="O3120" s="12"/>
      <c r="P3120" s="12"/>
      <c r="Q3120" s="12"/>
      <c r="R3120" s="12"/>
      <c r="S3120" s="12"/>
    </row>
    <row r="3121" spans="1:19" s="1" customFormat="1" x14ac:dyDescent="0.4">
      <c r="A3121" s="12"/>
      <c r="B3121" s="12"/>
      <c r="C3121" s="42"/>
      <c r="D3121" s="12"/>
      <c r="E3121" s="12"/>
      <c r="F3121" s="12"/>
      <c r="G3121" s="12"/>
      <c r="H3121" s="12"/>
      <c r="I3121" s="12"/>
      <c r="J3121" s="12"/>
      <c r="K3121" s="12"/>
      <c r="L3121" s="12"/>
      <c r="M3121" s="49"/>
      <c r="N3121" s="49"/>
      <c r="O3121" s="12"/>
      <c r="P3121" s="12"/>
      <c r="Q3121" s="12"/>
      <c r="R3121" s="12"/>
      <c r="S3121" s="12"/>
    </row>
    <row r="3122" spans="1:19" s="1" customFormat="1" x14ac:dyDescent="0.4">
      <c r="A3122" s="12"/>
      <c r="B3122" s="12"/>
      <c r="C3122" s="42"/>
      <c r="D3122" s="12"/>
      <c r="E3122" s="12"/>
      <c r="F3122" s="12"/>
      <c r="G3122" s="12"/>
      <c r="H3122" s="12"/>
      <c r="I3122" s="12"/>
      <c r="J3122" s="12"/>
      <c r="K3122" s="12"/>
      <c r="L3122" s="12"/>
      <c r="M3122" s="49"/>
      <c r="N3122" s="49"/>
      <c r="O3122" s="12"/>
      <c r="P3122" s="12"/>
      <c r="Q3122" s="12"/>
      <c r="R3122" s="12"/>
      <c r="S3122" s="12"/>
    </row>
    <row r="3123" spans="1:19" s="1" customFormat="1" x14ac:dyDescent="0.4">
      <c r="A3123" s="12"/>
      <c r="B3123" s="12"/>
      <c r="C3123" s="42"/>
      <c r="D3123" s="12"/>
      <c r="E3123" s="12"/>
      <c r="F3123" s="12"/>
      <c r="G3123" s="12"/>
      <c r="H3123" s="12"/>
      <c r="I3123" s="12"/>
      <c r="J3123" s="12"/>
      <c r="K3123" s="12"/>
      <c r="L3123" s="12"/>
      <c r="M3123" s="49"/>
      <c r="N3123" s="49"/>
      <c r="O3123" s="12"/>
      <c r="P3123" s="12"/>
      <c r="Q3123" s="12"/>
      <c r="R3123" s="12"/>
      <c r="S3123" s="12"/>
    </row>
    <row r="3124" spans="1:19" s="1" customFormat="1" x14ac:dyDescent="0.4">
      <c r="A3124" s="12"/>
      <c r="B3124" s="12"/>
      <c r="C3124" s="42"/>
      <c r="D3124" s="12"/>
      <c r="E3124" s="12"/>
      <c r="F3124" s="12"/>
      <c r="G3124" s="12"/>
      <c r="H3124" s="12"/>
      <c r="I3124" s="12"/>
      <c r="J3124" s="12"/>
      <c r="K3124" s="12"/>
      <c r="L3124" s="12"/>
      <c r="M3124" s="49"/>
      <c r="N3124" s="49"/>
      <c r="O3124" s="12"/>
      <c r="P3124" s="12"/>
      <c r="Q3124" s="12"/>
      <c r="R3124" s="12"/>
      <c r="S3124" s="12"/>
    </row>
    <row r="3125" spans="1:19" s="1" customFormat="1" x14ac:dyDescent="0.4">
      <c r="A3125" s="12"/>
      <c r="B3125" s="12"/>
      <c r="C3125" s="42"/>
      <c r="D3125" s="12"/>
      <c r="E3125" s="12"/>
      <c r="F3125" s="12"/>
      <c r="G3125" s="12"/>
      <c r="H3125" s="12"/>
      <c r="I3125" s="12"/>
      <c r="J3125" s="12"/>
      <c r="K3125" s="12"/>
      <c r="L3125" s="12"/>
      <c r="M3125" s="49"/>
      <c r="N3125" s="49"/>
      <c r="O3125" s="12"/>
      <c r="P3125" s="12"/>
      <c r="Q3125" s="12"/>
      <c r="R3125" s="12"/>
      <c r="S3125" s="12"/>
    </row>
    <row r="3126" spans="1:19" s="1" customFormat="1" x14ac:dyDescent="0.4">
      <c r="A3126" s="12"/>
      <c r="B3126" s="12"/>
      <c r="C3126" s="42"/>
      <c r="D3126" s="12"/>
      <c r="E3126" s="12"/>
      <c r="F3126" s="12"/>
      <c r="G3126" s="12"/>
      <c r="H3126" s="12"/>
      <c r="I3126" s="12"/>
      <c r="J3126" s="12"/>
      <c r="K3126" s="12"/>
      <c r="L3126" s="12"/>
      <c r="M3126" s="49"/>
      <c r="N3126" s="49"/>
      <c r="O3126" s="12"/>
      <c r="P3126" s="12"/>
      <c r="Q3126" s="12"/>
      <c r="R3126" s="12"/>
      <c r="S3126" s="12"/>
    </row>
    <row r="3127" spans="1:19" s="1" customFormat="1" x14ac:dyDescent="0.4">
      <c r="A3127" s="12"/>
      <c r="B3127" s="12"/>
      <c r="C3127" s="42"/>
      <c r="D3127" s="12"/>
      <c r="E3127" s="12"/>
      <c r="F3127" s="12"/>
      <c r="G3127" s="12"/>
      <c r="H3127" s="12"/>
      <c r="I3127" s="12"/>
      <c r="J3127" s="12"/>
      <c r="K3127" s="12"/>
      <c r="L3127" s="12"/>
      <c r="M3127" s="49"/>
      <c r="N3127" s="49"/>
      <c r="O3127" s="12"/>
      <c r="P3127" s="12"/>
      <c r="Q3127" s="12"/>
      <c r="R3127" s="12"/>
      <c r="S3127" s="12"/>
    </row>
    <row r="3128" spans="1:19" s="1" customFormat="1" x14ac:dyDescent="0.4">
      <c r="A3128" s="12"/>
      <c r="B3128" s="12"/>
      <c r="C3128" s="42"/>
      <c r="D3128" s="12"/>
      <c r="E3128" s="12"/>
      <c r="F3128" s="12"/>
      <c r="G3128" s="12"/>
      <c r="H3128" s="12"/>
      <c r="I3128" s="12"/>
      <c r="J3128" s="12"/>
      <c r="K3128" s="12"/>
      <c r="L3128" s="12"/>
      <c r="M3128" s="49"/>
      <c r="N3128" s="49"/>
      <c r="O3128" s="12"/>
      <c r="P3128" s="12"/>
      <c r="Q3128" s="12"/>
      <c r="R3128" s="12"/>
      <c r="S3128" s="12"/>
    </row>
    <row r="3129" spans="1:19" s="1" customFormat="1" x14ac:dyDescent="0.4">
      <c r="A3129" s="12"/>
      <c r="B3129" s="12"/>
      <c r="C3129" s="42"/>
      <c r="D3129" s="12"/>
      <c r="E3129" s="12"/>
      <c r="F3129" s="12"/>
      <c r="G3129" s="12"/>
      <c r="H3129" s="12"/>
      <c r="I3129" s="12"/>
      <c r="J3129" s="12"/>
      <c r="K3129" s="12"/>
      <c r="L3129" s="12"/>
      <c r="M3129" s="49"/>
      <c r="N3129" s="49"/>
      <c r="O3129" s="12"/>
      <c r="P3129" s="12"/>
      <c r="Q3129" s="12"/>
      <c r="R3129" s="12"/>
      <c r="S3129" s="12"/>
    </row>
    <row r="3130" spans="1:19" s="1" customFormat="1" x14ac:dyDescent="0.4">
      <c r="A3130" s="12"/>
      <c r="B3130" s="12"/>
      <c r="C3130" s="42"/>
      <c r="D3130" s="12"/>
      <c r="E3130" s="12"/>
      <c r="F3130" s="12"/>
      <c r="G3130" s="12"/>
      <c r="H3130" s="12"/>
      <c r="I3130" s="12"/>
      <c r="J3130" s="12"/>
      <c r="K3130" s="12"/>
      <c r="L3130" s="12"/>
      <c r="M3130" s="49"/>
      <c r="N3130" s="49"/>
      <c r="O3130" s="12"/>
      <c r="P3130" s="12"/>
      <c r="Q3130" s="12"/>
      <c r="R3130" s="12"/>
      <c r="S3130" s="12"/>
    </row>
    <row r="3131" spans="1:19" s="1" customFormat="1" x14ac:dyDescent="0.4">
      <c r="A3131" s="12"/>
      <c r="B3131" s="12"/>
      <c r="C3131" s="42"/>
      <c r="D3131" s="12"/>
      <c r="E3131" s="12"/>
      <c r="F3131" s="12"/>
      <c r="G3131" s="12"/>
      <c r="H3131" s="12"/>
      <c r="I3131" s="12"/>
      <c r="J3131" s="12"/>
      <c r="K3131" s="12"/>
      <c r="L3131" s="12"/>
      <c r="M3131" s="49"/>
      <c r="N3131" s="49"/>
      <c r="O3131" s="12"/>
      <c r="P3131" s="12"/>
      <c r="Q3131" s="12"/>
      <c r="R3131" s="12"/>
      <c r="S3131" s="12"/>
    </row>
    <row r="3132" spans="1:19" s="1" customFormat="1" x14ac:dyDescent="0.4">
      <c r="A3132" s="12"/>
      <c r="B3132" s="12"/>
      <c r="C3132" s="42"/>
      <c r="D3132" s="12"/>
      <c r="E3132" s="12"/>
      <c r="F3132" s="12"/>
      <c r="G3132" s="12"/>
      <c r="H3132" s="12"/>
      <c r="I3132" s="12"/>
      <c r="J3132" s="12"/>
      <c r="K3132" s="12"/>
      <c r="L3132" s="12"/>
      <c r="M3132" s="49"/>
      <c r="N3132" s="49"/>
      <c r="O3132" s="12"/>
      <c r="P3132" s="12"/>
      <c r="Q3132" s="12"/>
      <c r="R3132" s="12"/>
      <c r="S3132" s="12"/>
    </row>
    <row r="3133" spans="1:19" s="1" customFormat="1" x14ac:dyDescent="0.4">
      <c r="A3133" s="12"/>
      <c r="B3133" s="12"/>
      <c r="C3133" s="42"/>
      <c r="D3133" s="12"/>
      <c r="E3133" s="12"/>
      <c r="F3133" s="12"/>
      <c r="G3133" s="12"/>
      <c r="H3133" s="12"/>
      <c r="I3133" s="12"/>
      <c r="J3133" s="12"/>
      <c r="K3133" s="12"/>
      <c r="L3133" s="12"/>
      <c r="M3133" s="49"/>
      <c r="N3133" s="49"/>
      <c r="O3133" s="12"/>
      <c r="P3133" s="12"/>
      <c r="Q3133" s="12"/>
      <c r="R3133" s="12"/>
      <c r="S3133" s="12"/>
    </row>
    <row r="3134" spans="1:19" s="1" customFormat="1" x14ac:dyDescent="0.4">
      <c r="A3134" s="12"/>
      <c r="B3134" s="12"/>
      <c r="C3134" s="42"/>
      <c r="D3134" s="12"/>
      <c r="E3134" s="12"/>
      <c r="F3134" s="12"/>
      <c r="G3134" s="12"/>
      <c r="H3134" s="12"/>
      <c r="I3134" s="12"/>
      <c r="J3134" s="12"/>
      <c r="K3134" s="12"/>
      <c r="L3134" s="12"/>
      <c r="M3134" s="49"/>
      <c r="N3134" s="49"/>
      <c r="O3134" s="12"/>
      <c r="P3134" s="12"/>
      <c r="Q3134" s="12"/>
      <c r="R3134" s="12"/>
      <c r="S3134" s="12"/>
    </row>
    <row r="3135" spans="1:19" s="1" customFormat="1" x14ac:dyDescent="0.4">
      <c r="A3135" s="12"/>
      <c r="B3135" s="12"/>
      <c r="C3135" s="42"/>
      <c r="D3135" s="12"/>
      <c r="E3135" s="12"/>
      <c r="F3135" s="12"/>
      <c r="G3135" s="12"/>
      <c r="H3135" s="12"/>
      <c r="I3135" s="12"/>
      <c r="J3135" s="12"/>
      <c r="K3135" s="12"/>
      <c r="L3135" s="12"/>
      <c r="M3135" s="49"/>
      <c r="N3135" s="49"/>
      <c r="O3135" s="12"/>
      <c r="P3135" s="12"/>
      <c r="Q3135" s="12"/>
      <c r="R3135" s="12"/>
      <c r="S3135" s="12"/>
    </row>
    <row r="3136" spans="1:19" s="1" customFormat="1" x14ac:dyDescent="0.4">
      <c r="A3136" s="12"/>
      <c r="B3136" s="12"/>
      <c r="C3136" s="42"/>
      <c r="D3136" s="12"/>
      <c r="E3136" s="12"/>
      <c r="F3136" s="12"/>
      <c r="G3136" s="12"/>
      <c r="H3136" s="12"/>
      <c r="I3136" s="12"/>
      <c r="J3136" s="12"/>
      <c r="K3136" s="12"/>
      <c r="L3136" s="12"/>
      <c r="M3136" s="49"/>
      <c r="N3136" s="49"/>
      <c r="O3136" s="12"/>
      <c r="P3136" s="12"/>
      <c r="Q3136" s="12"/>
      <c r="R3136" s="12"/>
      <c r="S3136" s="12"/>
    </row>
    <row r="3137" spans="1:19" s="1" customFormat="1" x14ac:dyDescent="0.4">
      <c r="A3137" s="12"/>
      <c r="B3137" s="12"/>
      <c r="C3137" s="42"/>
      <c r="D3137" s="12"/>
      <c r="E3137" s="12"/>
      <c r="F3137" s="12"/>
      <c r="G3137" s="12"/>
      <c r="H3137" s="12"/>
      <c r="I3137" s="12"/>
      <c r="J3137" s="12"/>
      <c r="K3137" s="12"/>
      <c r="L3137" s="12"/>
      <c r="M3137" s="49"/>
      <c r="N3137" s="49"/>
      <c r="O3137" s="12"/>
      <c r="P3137" s="12"/>
      <c r="Q3137" s="12"/>
      <c r="R3137" s="12"/>
      <c r="S3137" s="12"/>
    </row>
    <row r="3138" spans="1:19" s="1" customFormat="1" x14ac:dyDescent="0.4">
      <c r="A3138" s="12"/>
      <c r="B3138" s="12"/>
      <c r="C3138" s="42"/>
      <c r="D3138" s="12"/>
      <c r="E3138" s="12"/>
      <c r="F3138" s="12"/>
      <c r="G3138" s="12"/>
      <c r="H3138" s="12"/>
      <c r="I3138" s="12"/>
      <c r="J3138" s="12"/>
      <c r="K3138" s="12"/>
      <c r="L3138" s="12"/>
      <c r="M3138" s="49"/>
      <c r="N3138" s="49"/>
      <c r="O3138" s="12"/>
      <c r="P3138" s="12"/>
      <c r="Q3138" s="12"/>
      <c r="R3138" s="12"/>
      <c r="S3138" s="12"/>
    </row>
    <row r="3139" spans="1:19" s="1" customFormat="1" x14ac:dyDescent="0.4">
      <c r="A3139" s="12"/>
      <c r="B3139" s="12"/>
      <c r="C3139" s="42"/>
      <c r="D3139" s="12"/>
      <c r="E3139" s="12"/>
      <c r="F3139" s="12"/>
      <c r="G3139" s="12"/>
      <c r="H3139" s="12"/>
      <c r="I3139" s="12"/>
      <c r="J3139" s="12"/>
      <c r="K3139" s="12"/>
      <c r="L3139" s="12"/>
      <c r="M3139" s="49"/>
      <c r="N3139" s="49"/>
      <c r="O3139" s="12"/>
      <c r="P3139" s="12"/>
      <c r="Q3139" s="12"/>
      <c r="R3139" s="12"/>
      <c r="S3139" s="12"/>
    </row>
    <row r="3140" spans="1:19" s="1" customFormat="1" x14ac:dyDescent="0.4">
      <c r="A3140" s="12"/>
      <c r="B3140" s="12"/>
      <c r="C3140" s="42"/>
      <c r="D3140" s="12"/>
      <c r="E3140" s="12"/>
      <c r="F3140" s="12"/>
      <c r="G3140" s="12"/>
      <c r="H3140" s="12"/>
      <c r="I3140" s="12"/>
      <c r="J3140" s="12"/>
      <c r="K3140" s="12"/>
      <c r="L3140" s="12"/>
      <c r="M3140" s="49"/>
      <c r="N3140" s="49"/>
      <c r="O3140" s="12"/>
      <c r="P3140" s="12"/>
      <c r="Q3140" s="12"/>
      <c r="R3140" s="12"/>
      <c r="S3140" s="12"/>
    </row>
    <row r="3141" spans="1:19" s="1" customFormat="1" x14ac:dyDescent="0.4">
      <c r="A3141" s="12"/>
      <c r="B3141" s="12"/>
      <c r="C3141" s="42"/>
      <c r="D3141" s="12"/>
      <c r="E3141" s="12"/>
      <c r="F3141" s="12"/>
      <c r="G3141" s="12"/>
      <c r="H3141" s="12"/>
      <c r="I3141" s="12"/>
      <c r="J3141" s="12"/>
      <c r="K3141" s="12"/>
      <c r="L3141" s="12"/>
      <c r="M3141" s="49"/>
      <c r="N3141" s="49"/>
      <c r="O3141" s="12"/>
      <c r="P3141" s="12"/>
      <c r="Q3141" s="12"/>
      <c r="R3141" s="12"/>
      <c r="S3141" s="12"/>
    </row>
    <row r="3142" spans="1:19" s="1" customFormat="1" x14ac:dyDescent="0.4">
      <c r="A3142" s="12"/>
      <c r="B3142" s="12"/>
      <c r="C3142" s="42"/>
      <c r="D3142" s="12"/>
      <c r="E3142" s="12"/>
      <c r="F3142" s="12"/>
      <c r="G3142" s="12"/>
      <c r="H3142" s="12"/>
      <c r="I3142" s="12"/>
      <c r="J3142" s="12"/>
      <c r="K3142" s="12"/>
      <c r="L3142" s="12"/>
      <c r="M3142" s="49"/>
      <c r="N3142" s="49"/>
      <c r="O3142" s="12"/>
      <c r="P3142" s="12"/>
      <c r="Q3142" s="12"/>
      <c r="R3142" s="12"/>
      <c r="S3142" s="12"/>
    </row>
    <row r="3143" spans="1:19" s="1" customFormat="1" x14ac:dyDescent="0.4">
      <c r="A3143" s="12"/>
      <c r="B3143" s="12"/>
      <c r="C3143" s="42"/>
      <c r="D3143" s="12"/>
      <c r="E3143" s="12"/>
      <c r="F3143" s="12"/>
      <c r="G3143" s="12"/>
      <c r="H3143" s="12"/>
      <c r="I3143" s="12"/>
      <c r="J3143" s="12"/>
      <c r="K3143" s="12"/>
      <c r="L3143" s="12"/>
      <c r="M3143" s="49"/>
      <c r="N3143" s="49"/>
      <c r="O3143" s="12"/>
      <c r="P3143" s="12"/>
      <c r="Q3143" s="12"/>
      <c r="R3143" s="12"/>
      <c r="S3143" s="12"/>
    </row>
    <row r="3144" spans="1:19" s="1" customFormat="1" x14ac:dyDescent="0.4">
      <c r="A3144" s="12"/>
      <c r="B3144" s="12"/>
      <c r="C3144" s="42"/>
      <c r="D3144" s="12"/>
      <c r="E3144" s="12"/>
      <c r="F3144" s="12"/>
      <c r="G3144" s="12"/>
      <c r="H3144" s="12"/>
      <c r="I3144" s="12"/>
      <c r="J3144" s="12"/>
      <c r="K3144" s="12"/>
      <c r="L3144" s="12"/>
      <c r="M3144" s="49"/>
      <c r="N3144" s="49"/>
      <c r="O3144" s="12"/>
      <c r="P3144" s="12"/>
      <c r="Q3144" s="12"/>
      <c r="R3144" s="12"/>
      <c r="S3144" s="12"/>
    </row>
    <row r="3145" spans="1:19" s="1" customFormat="1" x14ac:dyDescent="0.4">
      <c r="A3145" s="12"/>
      <c r="B3145" s="12"/>
      <c r="C3145" s="42"/>
      <c r="D3145" s="12"/>
      <c r="E3145" s="12"/>
      <c r="F3145" s="12"/>
      <c r="G3145" s="12"/>
      <c r="H3145" s="12"/>
      <c r="I3145" s="12"/>
      <c r="J3145" s="12"/>
      <c r="K3145" s="12"/>
      <c r="L3145" s="12"/>
      <c r="M3145" s="49"/>
      <c r="N3145" s="49"/>
      <c r="O3145" s="12"/>
      <c r="P3145" s="12"/>
      <c r="Q3145" s="12"/>
      <c r="R3145" s="12"/>
      <c r="S3145" s="12"/>
    </row>
    <row r="3146" spans="1:19" s="1" customFormat="1" x14ac:dyDescent="0.4">
      <c r="A3146" s="12"/>
      <c r="B3146" s="12"/>
      <c r="C3146" s="42"/>
      <c r="D3146" s="12"/>
      <c r="E3146" s="12"/>
      <c r="F3146" s="12"/>
      <c r="G3146" s="12"/>
      <c r="H3146" s="12"/>
      <c r="I3146" s="12"/>
      <c r="J3146" s="12"/>
      <c r="K3146" s="12"/>
      <c r="L3146" s="12"/>
      <c r="M3146" s="49"/>
      <c r="N3146" s="49"/>
      <c r="O3146" s="12"/>
      <c r="P3146" s="12"/>
      <c r="Q3146" s="12"/>
      <c r="R3146" s="12"/>
      <c r="S3146" s="12"/>
    </row>
    <row r="3147" spans="1:19" s="1" customFormat="1" x14ac:dyDescent="0.4">
      <c r="A3147" s="12"/>
      <c r="B3147" s="12"/>
      <c r="C3147" s="42"/>
      <c r="D3147" s="12"/>
      <c r="E3147" s="12"/>
      <c r="F3147" s="12"/>
      <c r="G3147" s="12"/>
      <c r="H3147" s="12"/>
      <c r="I3147" s="12"/>
      <c r="J3147" s="12"/>
      <c r="K3147" s="12"/>
      <c r="L3147" s="12"/>
      <c r="M3147" s="49"/>
      <c r="N3147" s="49"/>
      <c r="O3147" s="12"/>
      <c r="P3147" s="12"/>
      <c r="Q3147" s="12"/>
      <c r="R3147" s="12"/>
      <c r="S3147" s="12"/>
    </row>
    <row r="3148" spans="1:19" s="1" customFormat="1" x14ac:dyDescent="0.4">
      <c r="A3148" s="12"/>
      <c r="B3148" s="12"/>
      <c r="C3148" s="42"/>
      <c r="D3148" s="12"/>
      <c r="E3148" s="12"/>
      <c r="F3148" s="12"/>
      <c r="G3148" s="12"/>
      <c r="H3148" s="12"/>
      <c r="I3148" s="12"/>
      <c r="J3148" s="12"/>
      <c r="K3148" s="12"/>
      <c r="L3148" s="12"/>
      <c r="M3148" s="49"/>
      <c r="N3148" s="49"/>
      <c r="O3148" s="12"/>
      <c r="P3148" s="12"/>
      <c r="Q3148" s="12"/>
      <c r="R3148" s="12"/>
      <c r="S3148" s="12"/>
    </row>
    <row r="3149" spans="1:19" s="1" customFormat="1" x14ac:dyDescent="0.4">
      <c r="A3149" s="12"/>
      <c r="B3149" s="12"/>
      <c r="C3149" s="42"/>
      <c r="D3149" s="12"/>
      <c r="E3149" s="12"/>
      <c r="F3149" s="12"/>
      <c r="G3149" s="12"/>
      <c r="H3149" s="12"/>
      <c r="I3149" s="12"/>
      <c r="J3149" s="12"/>
      <c r="K3149" s="12"/>
      <c r="L3149" s="12"/>
      <c r="M3149" s="49"/>
      <c r="N3149" s="49"/>
      <c r="O3149" s="12"/>
      <c r="P3149" s="12"/>
      <c r="Q3149" s="12"/>
      <c r="R3149" s="12"/>
      <c r="S3149" s="12"/>
    </row>
    <row r="3150" spans="1:19" s="1" customFormat="1" x14ac:dyDescent="0.4">
      <c r="A3150" s="12"/>
      <c r="B3150" s="12"/>
      <c r="C3150" s="42"/>
      <c r="D3150" s="12"/>
      <c r="E3150" s="12"/>
      <c r="F3150" s="12"/>
      <c r="G3150" s="12"/>
      <c r="H3150" s="12"/>
      <c r="I3150" s="12"/>
      <c r="J3150" s="12"/>
      <c r="K3150" s="12"/>
      <c r="L3150" s="12"/>
      <c r="M3150" s="49"/>
      <c r="N3150" s="49"/>
      <c r="O3150" s="12"/>
      <c r="P3150" s="12"/>
      <c r="Q3150" s="12"/>
      <c r="R3150" s="12"/>
      <c r="S3150" s="12"/>
    </row>
    <row r="3151" spans="1:19" s="1" customFormat="1" x14ac:dyDescent="0.4">
      <c r="A3151" s="12"/>
      <c r="B3151" s="12"/>
      <c r="C3151" s="42"/>
      <c r="D3151" s="12"/>
      <c r="E3151" s="12"/>
      <c r="F3151" s="12"/>
      <c r="G3151" s="12"/>
      <c r="H3151" s="12"/>
      <c r="I3151" s="12"/>
      <c r="J3151" s="12"/>
      <c r="K3151" s="12"/>
      <c r="L3151" s="12"/>
      <c r="M3151" s="49"/>
      <c r="N3151" s="49"/>
      <c r="O3151" s="12"/>
      <c r="P3151" s="12"/>
      <c r="Q3151" s="12"/>
      <c r="R3151" s="12"/>
      <c r="S3151" s="12"/>
    </row>
    <row r="3152" spans="1:19" s="1" customFormat="1" x14ac:dyDescent="0.4">
      <c r="A3152" s="12"/>
      <c r="B3152" s="12"/>
      <c r="C3152" s="42"/>
      <c r="D3152" s="12"/>
      <c r="E3152" s="12"/>
      <c r="F3152" s="12"/>
      <c r="G3152" s="12"/>
      <c r="H3152" s="12"/>
      <c r="I3152" s="12"/>
      <c r="J3152" s="12"/>
      <c r="K3152" s="12"/>
      <c r="L3152" s="12"/>
      <c r="M3152" s="49"/>
      <c r="N3152" s="49"/>
      <c r="O3152" s="12"/>
      <c r="P3152" s="12"/>
      <c r="Q3152" s="12"/>
      <c r="R3152" s="12"/>
      <c r="S3152" s="12"/>
    </row>
    <row r="3153" spans="1:19" s="1" customFormat="1" x14ac:dyDescent="0.4">
      <c r="A3153" s="12"/>
      <c r="B3153" s="12"/>
      <c r="C3153" s="42"/>
      <c r="D3153" s="12"/>
      <c r="E3153" s="12"/>
      <c r="F3153" s="12"/>
      <c r="G3153" s="12"/>
      <c r="H3153" s="12"/>
      <c r="I3153" s="12"/>
      <c r="J3153" s="12"/>
      <c r="K3153" s="12"/>
      <c r="L3153" s="12"/>
      <c r="M3153" s="49"/>
      <c r="N3153" s="49"/>
      <c r="O3153" s="12"/>
      <c r="P3153" s="12"/>
      <c r="Q3153" s="12"/>
      <c r="R3153" s="12"/>
      <c r="S3153" s="12"/>
    </row>
    <row r="3154" spans="1:19" s="1" customFormat="1" x14ac:dyDescent="0.4">
      <c r="A3154" s="12"/>
      <c r="B3154" s="12"/>
      <c r="C3154" s="42"/>
      <c r="D3154" s="12"/>
      <c r="E3154" s="12"/>
      <c r="F3154" s="12"/>
      <c r="G3154" s="12"/>
      <c r="H3154" s="12"/>
      <c r="I3154" s="12"/>
      <c r="J3154" s="12"/>
      <c r="K3154" s="12"/>
      <c r="L3154" s="12"/>
      <c r="M3154" s="49"/>
      <c r="N3154" s="49"/>
      <c r="O3154" s="12"/>
      <c r="P3154" s="12"/>
      <c r="Q3154" s="12"/>
      <c r="R3154" s="12"/>
      <c r="S3154" s="12"/>
    </row>
    <row r="3155" spans="1:19" s="1" customFormat="1" x14ac:dyDescent="0.4">
      <c r="A3155" s="12"/>
      <c r="B3155" s="12"/>
      <c r="C3155" s="42"/>
      <c r="D3155" s="12"/>
      <c r="E3155" s="12"/>
      <c r="F3155" s="12"/>
      <c r="G3155" s="12"/>
      <c r="H3155" s="12"/>
      <c r="I3155" s="12"/>
      <c r="J3155" s="12"/>
      <c r="K3155" s="12"/>
      <c r="L3155" s="12"/>
      <c r="M3155" s="49"/>
      <c r="N3155" s="49"/>
      <c r="O3155" s="12"/>
      <c r="P3155" s="12"/>
      <c r="Q3155" s="12"/>
      <c r="R3155" s="12"/>
      <c r="S3155" s="12"/>
    </row>
    <row r="3156" spans="1:19" s="1" customFormat="1" x14ac:dyDescent="0.4">
      <c r="A3156" s="12"/>
      <c r="B3156" s="12"/>
      <c r="C3156" s="42"/>
      <c r="D3156" s="12"/>
      <c r="E3156" s="12"/>
      <c r="F3156" s="12"/>
      <c r="G3156" s="12"/>
      <c r="H3156" s="12"/>
      <c r="I3156" s="12"/>
      <c r="J3156" s="12"/>
      <c r="K3156" s="12"/>
      <c r="L3156" s="12"/>
      <c r="M3156" s="49"/>
      <c r="N3156" s="49"/>
      <c r="O3156" s="12"/>
      <c r="P3156" s="12"/>
      <c r="Q3156" s="12"/>
      <c r="R3156" s="12"/>
      <c r="S3156" s="12"/>
    </row>
    <row r="3157" spans="1:19" s="1" customFormat="1" x14ac:dyDescent="0.4">
      <c r="A3157" s="12"/>
      <c r="B3157" s="12"/>
      <c r="C3157" s="42"/>
      <c r="D3157" s="12"/>
      <c r="E3157" s="12"/>
      <c r="F3157" s="12"/>
      <c r="G3157" s="12"/>
      <c r="H3157" s="12"/>
      <c r="I3157" s="12"/>
      <c r="J3157" s="12"/>
      <c r="K3157" s="12"/>
      <c r="L3157" s="12"/>
      <c r="M3157" s="49"/>
      <c r="N3157" s="49"/>
      <c r="O3157" s="12"/>
      <c r="P3157" s="12"/>
      <c r="Q3157" s="12"/>
      <c r="R3157" s="12"/>
      <c r="S3157" s="12"/>
    </row>
    <row r="3158" spans="1:19" s="1" customFormat="1" x14ac:dyDescent="0.4">
      <c r="A3158" s="12"/>
      <c r="B3158" s="12"/>
      <c r="C3158" s="42"/>
      <c r="D3158" s="12"/>
      <c r="E3158" s="12"/>
      <c r="F3158" s="12"/>
      <c r="G3158" s="12"/>
      <c r="H3158" s="12"/>
      <c r="I3158" s="12"/>
      <c r="J3158" s="12"/>
      <c r="K3158" s="12"/>
      <c r="L3158" s="12"/>
      <c r="M3158" s="49"/>
      <c r="N3158" s="49"/>
      <c r="O3158" s="12"/>
      <c r="P3158" s="12"/>
      <c r="Q3158" s="12"/>
      <c r="R3158" s="12"/>
      <c r="S3158" s="12"/>
    </row>
    <row r="3159" spans="1:19" s="1" customFormat="1" x14ac:dyDescent="0.4">
      <c r="A3159" s="12"/>
      <c r="B3159" s="12"/>
      <c r="C3159" s="42"/>
      <c r="D3159" s="12"/>
      <c r="E3159" s="12"/>
      <c r="F3159" s="12"/>
      <c r="G3159" s="12"/>
      <c r="H3159" s="12"/>
      <c r="I3159" s="12"/>
      <c r="J3159" s="12"/>
      <c r="K3159" s="12"/>
      <c r="L3159" s="12"/>
      <c r="M3159" s="49"/>
      <c r="N3159" s="49"/>
      <c r="O3159" s="12"/>
      <c r="P3159" s="12"/>
      <c r="Q3159" s="12"/>
      <c r="R3159" s="12"/>
      <c r="S3159" s="12"/>
    </row>
    <row r="3160" spans="1:19" s="1" customFormat="1" x14ac:dyDescent="0.4">
      <c r="A3160" s="12"/>
      <c r="B3160" s="12"/>
      <c r="C3160" s="42"/>
      <c r="D3160" s="12"/>
      <c r="E3160" s="12"/>
      <c r="F3160" s="12"/>
      <c r="G3160" s="12"/>
      <c r="H3160" s="12"/>
      <c r="I3160" s="12"/>
      <c r="J3160" s="12"/>
      <c r="K3160" s="12"/>
      <c r="L3160" s="12"/>
      <c r="M3160" s="49"/>
      <c r="N3160" s="49"/>
      <c r="O3160" s="12"/>
      <c r="P3160" s="12"/>
      <c r="Q3160" s="12"/>
      <c r="R3160" s="12"/>
      <c r="S3160" s="12"/>
    </row>
    <row r="3161" spans="1:19" s="1" customFormat="1" x14ac:dyDescent="0.4">
      <c r="A3161" s="12"/>
      <c r="B3161" s="12"/>
      <c r="C3161" s="42"/>
      <c r="D3161" s="12"/>
      <c r="E3161" s="12"/>
      <c r="F3161" s="12"/>
      <c r="G3161" s="12"/>
      <c r="H3161" s="12"/>
      <c r="I3161" s="12"/>
      <c r="J3161" s="12"/>
      <c r="K3161" s="12"/>
      <c r="L3161" s="12"/>
      <c r="M3161" s="49"/>
      <c r="N3161" s="49"/>
      <c r="O3161" s="12"/>
      <c r="P3161" s="12"/>
      <c r="Q3161" s="12"/>
      <c r="R3161" s="12"/>
      <c r="S3161" s="12"/>
    </row>
    <row r="3162" spans="1:19" s="1" customFormat="1" x14ac:dyDescent="0.4">
      <c r="A3162" s="12"/>
      <c r="B3162" s="12"/>
      <c r="C3162" s="42"/>
      <c r="D3162" s="12"/>
      <c r="E3162" s="12"/>
      <c r="F3162" s="12"/>
      <c r="G3162" s="12"/>
      <c r="H3162" s="12"/>
      <c r="I3162" s="12"/>
      <c r="J3162" s="12"/>
      <c r="K3162" s="12"/>
      <c r="L3162" s="12"/>
      <c r="M3162" s="49"/>
      <c r="N3162" s="49"/>
      <c r="O3162" s="12"/>
      <c r="P3162" s="12"/>
      <c r="Q3162" s="12"/>
      <c r="R3162" s="12"/>
      <c r="S3162" s="12"/>
    </row>
    <row r="3163" spans="1:19" s="1" customFormat="1" x14ac:dyDescent="0.4">
      <c r="A3163" s="12"/>
      <c r="B3163" s="12"/>
      <c r="C3163" s="42"/>
      <c r="D3163" s="12"/>
      <c r="E3163" s="12"/>
      <c r="F3163" s="12"/>
      <c r="G3163" s="12"/>
      <c r="H3163" s="12"/>
      <c r="I3163" s="12"/>
      <c r="J3163" s="12"/>
      <c r="K3163" s="12"/>
      <c r="L3163" s="12"/>
      <c r="M3163" s="49"/>
      <c r="N3163" s="49"/>
      <c r="O3163" s="12"/>
      <c r="P3163" s="12"/>
      <c r="Q3163" s="12"/>
      <c r="R3163" s="12"/>
      <c r="S3163" s="12"/>
    </row>
    <row r="3164" spans="1:19" s="1" customFormat="1" x14ac:dyDescent="0.4">
      <c r="A3164" s="12"/>
      <c r="B3164" s="12"/>
      <c r="C3164" s="42"/>
      <c r="D3164" s="12"/>
      <c r="E3164" s="12"/>
      <c r="F3164" s="12"/>
      <c r="G3164" s="12"/>
      <c r="H3164" s="12"/>
      <c r="I3164" s="12"/>
      <c r="J3164" s="12"/>
      <c r="K3164" s="12"/>
      <c r="L3164" s="12"/>
      <c r="M3164" s="49"/>
      <c r="N3164" s="49"/>
      <c r="O3164" s="12"/>
      <c r="P3164" s="12"/>
      <c r="Q3164" s="12"/>
      <c r="R3164" s="12"/>
      <c r="S3164" s="12"/>
    </row>
    <row r="3165" spans="1:19" s="1" customFormat="1" x14ac:dyDescent="0.4">
      <c r="A3165" s="12"/>
      <c r="B3165" s="12"/>
      <c r="C3165" s="42"/>
      <c r="D3165" s="12"/>
      <c r="E3165" s="12"/>
      <c r="F3165" s="12"/>
      <c r="G3165" s="12"/>
      <c r="H3165" s="12"/>
      <c r="I3165" s="12"/>
      <c r="J3165" s="12"/>
      <c r="K3165" s="12"/>
      <c r="L3165" s="12"/>
      <c r="M3165" s="49"/>
      <c r="N3165" s="49"/>
      <c r="O3165" s="12"/>
      <c r="P3165" s="12"/>
      <c r="Q3165" s="12"/>
      <c r="R3165" s="12"/>
      <c r="S3165" s="12"/>
    </row>
    <row r="3166" spans="1:19" s="1" customFormat="1" x14ac:dyDescent="0.4">
      <c r="A3166" s="12"/>
      <c r="B3166" s="12"/>
      <c r="C3166" s="42"/>
      <c r="D3166" s="12"/>
      <c r="E3166" s="12"/>
      <c r="F3166" s="12"/>
      <c r="G3166" s="12"/>
      <c r="H3166" s="12"/>
      <c r="I3166" s="12"/>
      <c r="J3166" s="12"/>
      <c r="K3166" s="12"/>
      <c r="L3166" s="12"/>
      <c r="M3166" s="49"/>
      <c r="N3166" s="49"/>
      <c r="O3166" s="12"/>
      <c r="P3166" s="12"/>
      <c r="Q3166" s="12"/>
      <c r="R3166" s="12"/>
      <c r="S3166" s="12"/>
    </row>
    <row r="3167" spans="1:19" s="1" customFormat="1" x14ac:dyDescent="0.4">
      <c r="A3167" s="12"/>
      <c r="B3167" s="12"/>
      <c r="C3167" s="42"/>
      <c r="D3167" s="12"/>
      <c r="E3167" s="12"/>
      <c r="F3167" s="12"/>
      <c r="G3167" s="12"/>
      <c r="H3167" s="12"/>
      <c r="I3167" s="12"/>
      <c r="J3167" s="12"/>
      <c r="K3167" s="12"/>
      <c r="L3167" s="12"/>
      <c r="M3167" s="49"/>
      <c r="N3167" s="49"/>
      <c r="O3167" s="12"/>
      <c r="P3167" s="12"/>
      <c r="Q3167" s="12"/>
      <c r="R3167" s="12"/>
      <c r="S3167" s="12"/>
    </row>
    <row r="3168" spans="1:19" s="1" customFormat="1" x14ac:dyDescent="0.4">
      <c r="A3168" s="12"/>
      <c r="B3168" s="12"/>
      <c r="C3168" s="42"/>
      <c r="D3168" s="12"/>
      <c r="E3168" s="12"/>
      <c r="F3168" s="12"/>
      <c r="G3168" s="12"/>
      <c r="H3168" s="12"/>
      <c r="I3168" s="12"/>
      <c r="J3168" s="12"/>
      <c r="K3168" s="12"/>
      <c r="L3168" s="12"/>
      <c r="M3168" s="49"/>
      <c r="N3168" s="49"/>
      <c r="O3168" s="12"/>
      <c r="P3168" s="12"/>
      <c r="Q3168" s="12"/>
      <c r="R3168" s="12"/>
      <c r="S3168" s="12"/>
    </row>
    <row r="3169" spans="1:19" s="1" customFormat="1" x14ac:dyDescent="0.4">
      <c r="A3169" s="12"/>
      <c r="B3169" s="12"/>
      <c r="C3169" s="42"/>
      <c r="D3169" s="12"/>
      <c r="E3169" s="12"/>
      <c r="F3169" s="12"/>
      <c r="G3169" s="12"/>
      <c r="H3169" s="12"/>
      <c r="I3169" s="12"/>
      <c r="J3169" s="12"/>
      <c r="K3169" s="12"/>
      <c r="L3169" s="12"/>
      <c r="M3169" s="49"/>
      <c r="N3169" s="49"/>
      <c r="O3169" s="12"/>
      <c r="P3169" s="12"/>
      <c r="Q3169" s="12"/>
      <c r="R3169" s="12"/>
      <c r="S3169" s="12"/>
    </row>
    <row r="3170" spans="1:19" s="1" customFormat="1" x14ac:dyDescent="0.4">
      <c r="A3170" s="12"/>
      <c r="B3170" s="12"/>
      <c r="C3170" s="42"/>
      <c r="D3170" s="12"/>
      <c r="E3170" s="12"/>
      <c r="F3170" s="12"/>
      <c r="G3170" s="12"/>
      <c r="H3170" s="12"/>
      <c r="I3170" s="12"/>
      <c r="J3170" s="12"/>
      <c r="K3170" s="12"/>
      <c r="L3170" s="12"/>
      <c r="M3170" s="49"/>
      <c r="N3170" s="49"/>
      <c r="O3170" s="12"/>
      <c r="P3170" s="12"/>
      <c r="Q3170" s="12"/>
      <c r="R3170" s="12"/>
      <c r="S3170" s="12"/>
    </row>
    <row r="3171" spans="1:19" s="1" customFormat="1" x14ac:dyDescent="0.4">
      <c r="A3171" s="12"/>
      <c r="B3171" s="12"/>
      <c r="C3171" s="42"/>
      <c r="D3171" s="12"/>
      <c r="E3171" s="12"/>
      <c r="F3171" s="12"/>
      <c r="G3171" s="12"/>
      <c r="H3171" s="12"/>
      <c r="I3171" s="12"/>
      <c r="J3171" s="12"/>
      <c r="K3171" s="12"/>
      <c r="L3171" s="12"/>
      <c r="M3171" s="49"/>
      <c r="N3171" s="49"/>
      <c r="O3171" s="12"/>
      <c r="P3171" s="12"/>
      <c r="Q3171" s="12"/>
      <c r="R3171" s="12"/>
      <c r="S3171" s="12"/>
    </row>
    <row r="3172" spans="1:19" s="1" customFormat="1" x14ac:dyDescent="0.4">
      <c r="A3172" s="12"/>
      <c r="B3172" s="12"/>
      <c r="C3172" s="42"/>
      <c r="D3172" s="12"/>
      <c r="E3172" s="12"/>
      <c r="F3172" s="12"/>
      <c r="G3172" s="12"/>
      <c r="H3172" s="12"/>
      <c r="I3172" s="12"/>
      <c r="J3172" s="12"/>
      <c r="K3172" s="12"/>
      <c r="L3172" s="12"/>
      <c r="M3172" s="49"/>
      <c r="N3172" s="49"/>
      <c r="O3172" s="12"/>
      <c r="P3172" s="12"/>
      <c r="Q3172" s="12"/>
      <c r="R3172" s="12"/>
      <c r="S3172" s="12"/>
    </row>
    <row r="3173" spans="1:19" s="1" customFormat="1" x14ac:dyDescent="0.4">
      <c r="A3173" s="12"/>
      <c r="B3173" s="12"/>
      <c r="C3173" s="42"/>
      <c r="D3173" s="12"/>
      <c r="E3173" s="12"/>
      <c r="F3173" s="12"/>
      <c r="G3173" s="12"/>
      <c r="H3173" s="12"/>
      <c r="I3173" s="12"/>
      <c r="J3173" s="12"/>
      <c r="K3173" s="12"/>
      <c r="L3173" s="12"/>
      <c r="M3173" s="49"/>
      <c r="N3173" s="49"/>
      <c r="O3173" s="12"/>
      <c r="P3173" s="12"/>
      <c r="Q3173" s="12"/>
      <c r="R3173" s="12"/>
      <c r="S3173" s="12"/>
    </row>
    <row r="3174" spans="1:19" s="1" customFormat="1" x14ac:dyDescent="0.4">
      <c r="A3174" s="12"/>
      <c r="B3174" s="12"/>
      <c r="C3174" s="42"/>
      <c r="D3174" s="12"/>
      <c r="E3174" s="12"/>
      <c r="F3174" s="12"/>
      <c r="G3174" s="12"/>
      <c r="H3174" s="12"/>
      <c r="I3174" s="12"/>
      <c r="J3174" s="12"/>
      <c r="K3174" s="12"/>
      <c r="L3174" s="12"/>
      <c r="M3174" s="49"/>
      <c r="N3174" s="49"/>
      <c r="O3174" s="12"/>
      <c r="P3174" s="12"/>
      <c r="Q3174" s="12"/>
      <c r="R3174" s="12"/>
      <c r="S3174" s="12"/>
    </row>
    <row r="3175" spans="1:19" s="1" customFormat="1" x14ac:dyDescent="0.4">
      <c r="A3175" s="12"/>
      <c r="B3175" s="12"/>
      <c r="C3175" s="42"/>
      <c r="D3175" s="12"/>
      <c r="E3175" s="12"/>
      <c r="F3175" s="12"/>
      <c r="G3175" s="12"/>
      <c r="H3175" s="12"/>
      <c r="I3175" s="12"/>
      <c r="J3175" s="12"/>
      <c r="K3175" s="12"/>
      <c r="L3175" s="12"/>
      <c r="M3175" s="49"/>
      <c r="N3175" s="49"/>
      <c r="O3175" s="12"/>
      <c r="P3175" s="12"/>
      <c r="Q3175" s="12"/>
      <c r="R3175" s="12"/>
      <c r="S3175" s="12"/>
    </row>
    <row r="3176" spans="1:19" s="1" customFormat="1" x14ac:dyDescent="0.4">
      <c r="A3176" s="12"/>
      <c r="B3176" s="12"/>
      <c r="C3176" s="42"/>
      <c r="D3176" s="12"/>
      <c r="E3176" s="12"/>
      <c r="F3176" s="12"/>
      <c r="G3176" s="12"/>
      <c r="H3176" s="12"/>
      <c r="I3176" s="12"/>
      <c r="J3176" s="12"/>
      <c r="K3176" s="12"/>
      <c r="L3176" s="12"/>
      <c r="M3176" s="49"/>
      <c r="N3176" s="49"/>
      <c r="O3176" s="12"/>
      <c r="P3176" s="12"/>
      <c r="Q3176" s="12"/>
      <c r="R3176" s="12"/>
      <c r="S3176" s="12"/>
    </row>
    <row r="3177" spans="1:19" s="1" customFormat="1" x14ac:dyDescent="0.4">
      <c r="A3177" s="12"/>
      <c r="B3177" s="12"/>
      <c r="C3177" s="42"/>
      <c r="D3177" s="12"/>
      <c r="E3177" s="12"/>
      <c r="F3177" s="12"/>
      <c r="G3177" s="12"/>
      <c r="H3177" s="12"/>
      <c r="I3177" s="12"/>
      <c r="J3177" s="12"/>
      <c r="K3177" s="12"/>
      <c r="L3177" s="12"/>
      <c r="M3177" s="49"/>
      <c r="N3177" s="49"/>
      <c r="O3177" s="12"/>
      <c r="P3177" s="12"/>
      <c r="Q3177" s="12"/>
      <c r="R3177" s="12"/>
      <c r="S3177" s="12"/>
    </row>
    <row r="3178" spans="1:19" s="1" customFormat="1" x14ac:dyDescent="0.4">
      <c r="A3178" s="12"/>
      <c r="B3178" s="12"/>
      <c r="C3178" s="42"/>
      <c r="D3178" s="12"/>
      <c r="E3178" s="12"/>
      <c r="F3178" s="12"/>
      <c r="G3178" s="12"/>
      <c r="H3178" s="12"/>
      <c r="I3178" s="12"/>
      <c r="J3178" s="12"/>
      <c r="K3178" s="12"/>
      <c r="L3178" s="12"/>
      <c r="M3178" s="49"/>
      <c r="N3178" s="49"/>
      <c r="O3178" s="12"/>
      <c r="P3178" s="12"/>
      <c r="Q3178" s="12"/>
      <c r="R3178" s="12"/>
      <c r="S3178" s="12"/>
    </row>
    <row r="3179" spans="1:19" s="1" customFormat="1" x14ac:dyDescent="0.4">
      <c r="A3179" s="12"/>
      <c r="B3179" s="12"/>
      <c r="C3179" s="42"/>
      <c r="D3179" s="12"/>
      <c r="E3179" s="12"/>
      <c r="F3179" s="12"/>
      <c r="G3179" s="12"/>
      <c r="H3179" s="12"/>
      <c r="I3179" s="12"/>
      <c r="J3179" s="12"/>
      <c r="K3179" s="12"/>
      <c r="L3179" s="12"/>
      <c r="M3179" s="49"/>
      <c r="N3179" s="49"/>
      <c r="O3179" s="12"/>
      <c r="P3179" s="12"/>
      <c r="Q3179" s="12"/>
      <c r="R3179" s="12"/>
      <c r="S3179" s="12"/>
    </row>
    <row r="3180" spans="1:19" s="1" customFormat="1" x14ac:dyDescent="0.4">
      <c r="A3180" s="12"/>
      <c r="B3180" s="12"/>
      <c r="C3180" s="42"/>
      <c r="D3180" s="12"/>
      <c r="E3180" s="12"/>
      <c r="F3180" s="12"/>
      <c r="G3180" s="12"/>
      <c r="H3180" s="12"/>
      <c r="I3180" s="12"/>
      <c r="J3180" s="12"/>
      <c r="K3180" s="12"/>
      <c r="L3180" s="12"/>
      <c r="M3180" s="49"/>
      <c r="N3180" s="49"/>
      <c r="O3180" s="12"/>
      <c r="P3180" s="12"/>
      <c r="Q3180" s="12"/>
      <c r="R3180" s="12"/>
      <c r="S3180" s="12"/>
    </row>
    <row r="3181" spans="1:19" s="1" customFormat="1" x14ac:dyDescent="0.4">
      <c r="A3181" s="12"/>
      <c r="B3181" s="12"/>
      <c r="C3181" s="42"/>
      <c r="D3181" s="12"/>
      <c r="E3181" s="12"/>
      <c r="F3181" s="12"/>
      <c r="G3181" s="12"/>
      <c r="H3181" s="12"/>
      <c r="I3181" s="12"/>
      <c r="J3181" s="12"/>
      <c r="K3181" s="12"/>
      <c r="L3181" s="12"/>
      <c r="M3181" s="49"/>
      <c r="N3181" s="49"/>
      <c r="O3181" s="12"/>
      <c r="P3181" s="12"/>
      <c r="Q3181" s="12"/>
      <c r="R3181" s="12"/>
      <c r="S3181" s="12"/>
    </row>
    <row r="3182" spans="1:19" s="1" customFormat="1" x14ac:dyDescent="0.4">
      <c r="A3182" s="12"/>
      <c r="B3182" s="12"/>
      <c r="C3182" s="42"/>
      <c r="D3182" s="12"/>
      <c r="E3182" s="12"/>
      <c r="F3182" s="12"/>
      <c r="G3182" s="12"/>
      <c r="H3182" s="12"/>
      <c r="I3182" s="12"/>
      <c r="J3182" s="12"/>
      <c r="K3182" s="12"/>
      <c r="L3182" s="12"/>
      <c r="M3182" s="49"/>
      <c r="N3182" s="49"/>
      <c r="O3182" s="12"/>
      <c r="P3182" s="12"/>
      <c r="Q3182" s="12"/>
      <c r="R3182" s="12"/>
      <c r="S3182" s="12"/>
    </row>
    <row r="3183" spans="1:19" s="1" customFormat="1" x14ac:dyDescent="0.4">
      <c r="A3183" s="12"/>
      <c r="B3183" s="12"/>
      <c r="C3183" s="42"/>
      <c r="D3183" s="12"/>
      <c r="E3183" s="12"/>
      <c r="F3183" s="12"/>
      <c r="G3183" s="12"/>
      <c r="H3183" s="12"/>
      <c r="I3183" s="12"/>
      <c r="J3183" s="12"/>
      <c r="K3183" s="12"/>
      <c r="L3183" s="12"/>
      <c r="M3183" s="49"/>
      <c r="N3183" s="49"/>
      <c r="O3183" s="12"/>
      <c r="P3183" s="12"/>
      <c r="Q3183" s="12"/>
      <c r="R3183" s="12"/>
      <c r="S3183" s="12"/>
    </row>
    <row r="3184" spans="1:19" s="1" customFormat="1" x14ac:dyDescent="0.4">
      <c r="A3184" s="12"/>
      <c r="B3184" s="12"/>
      <c r="C3184" s="42"/>
      <c r="D3184" s="12"/>
      <c r="E3184" s="12"/>
      <c r="F3184" s="12"/>
      <c r="G3184" s="12"/>
      <c r="H3184" s="12"/>
      <c r="I3184" s="12"/>
      <c r="J3184" s="12"/>
      <c r="K3184" s="12"/>
      <c r="L3184" s="12"/>
      <c r="M3184" s="49"/>
      <c r="N3184" s="49"/>
      <c r="O3184" s="12"/>
      <c r="P3184" s="12"/>
      <c r="Q3184" s="12"/>
      <c r="R3184" s="12"/>
      <c r="S3184" s="12"/>
    </row>
    <row r="3185" spans="1:19" s="1" customFormat="1" x14ac:dyDescent="0.4">
      <c r="A3185" s="12"/>
      <c r="B3185" s="12"/>
      <c r="C3185" s="42"/>
      <c r="D3185" s="12"/>
      <c r="E3185" s="12"/>
      <c r="F3185" s="12"/>
      <c r="G3185" s="12"/>
      <c r="H3185" s="12"/>
      <c r="I3185" s="12"/>
      <c r="J3185" s="12"/>
      <c r="K3185" s="12"/>
      <c r="L3185" s="12"/>
      <c r="M3185" s="49"/>
      <c r="N3185" s="49"/>
      <c r="O3185" s="12"/>
      <c r="P3185" s="12"/>
      <c r="Q3185" s="12"/>
      <c r="R3185" s="12"/>
      <c r="S3185" s="12"/>
    </row>
    <row r="3186" spans="1:19" s="1" customFormat="1" x14ac:dyDescent="0.4">
      <c r="A3186" s="12"/>
      <c r="B3186" s="12"/>
      <c r="C3186" s="42"/>
      <c r="D3186" s="12"/>
      <c r="E3186" s="12"/>
      <c r="F3186" s="12"/>
      <c r="G3186" s="12"/>
      <c r="H3186" s="12"/>
      <c r="I3186" s="12"/>
      <c r="J3186" s="12"/>
      <c r="K3186" s="12"/>
      <c r="L3186" s="12"/>
      <c r="M3186" s="49"/>
      <c r="N3186" s="49"/>
      <c r="O3186" s="12"/>
      <c r="P3186" s="12"/>
      <c r="Q3186" s="12"/>
      <c r="R3186" s="12"/>
      <c r="S3186" s="12"/>
    </row>
    <row r="3187" spans="1:19" s="1" customFormat="1" x14ac:dyDescent="0.4">
      <c r="A3187" s="12"/>
      <c r="B3187" s="12"/>
      <c r="C3187" s="42"/>
      <c r="D3187" s="12"/>
      <c r="E3187" s="12"/>
      <c r="F3187" s="12"/>
      <c r="G3187" s="12"/>
      <c r="H3187" s="12"/>
      <c r="I3187" s="12"/>
      <c r="J3187" s="12"/>
      <c r="K3187" s="12"/>
      <c r="L3187" s="12"/>
      <c r="M3187" s="49"/>
      <c r="N3187" s="49"/>
      <c r="O3187" s="12"/>
      <c r="P3187" s="12"/>
      <c r="Q3187" s="12"/>
      <c r="R3187" s="12"/>
      <c r="S3187" s="12"/>
    </row>
    <row r="3188" spans="1:19" s="1" customFormat="1" x14ac:dyDescent="0.4">
      <c r="A3188" s="12"/>
      <c r="B3188" s="12"/>
      <c r="C3188" s="42"/>
      <c r="D3188" s="12"/>
      <c r="E3188" s="12"/>
      <c r="F3188" s="12"/>
      <c r="G3188" s="12"/>
      <c r="H3188" s="12"/>
      <c r="I3188" s="12"/>
      <c r="J3188" s="12"/>
      <c r="K3188" s="12"/>
      <c r="L3188" s="12"/>
      <c r="M3188" s="49"/>
      <c r="N3188" s="49"/>
      <c r="O3188" s="12"/>
      <c r="P3188" s="12"/>
      <c r="Q3188" s="12"/>
      <c r="R3188" s="12"/>
      <c r="S3188" s="12"/>
    </row>
    <row r="3189" spans="1:19" s="1" customFormat="1" x14ac:dyDescent="0.4">
      <c r="A3189" s="12"/>
      <c r="B3189" s="12"/>
      <c r="C3189" s="42"/>
      <c r="D3189" s="12"/>
      <c r="E3189" s="12"/>
      <c r="F3189" s="12"/>
      <c r="G3189" s="12"/>
      <c r="H3189" s="12"/>
      <c r="I3189" s="12"/>
      <c r="J3189" s="12"/>
      <c r="K3189" s="12"/>
      <c r="L3189" s="12"/>
      <c r="M3189" s="49"/>
      <c r="N3189" s="49"/>
      <c r="O3189" s="12"/>
      <c r="P3189" s="12"/>
      <c r="Q3189" s="12"/>
      <c r="R3189" s="12"/>
      <c r="S3189" s="12"/>
    </row>
    <row r="3190" spans="1:19" s="1" customFormat="1" x14ac:dyDescent="0.4">
      <c r="A3190" s="12"/>
      <c r="B3190" s="12"/>
      <c r="C3190" s="42"/>
      <c r="D3190" s="12"/>
      <c r="E3190" s="12"/>
      <c r="F3190" s="12"/>
      <c r="G3190" s="12"/>
      <c r="H3190" s="12"/>
      <c r="I3190" s="12"/>
      <c r="J3190" s="12"/>
      <c r="K3190" s="12"/>
      <c r="L3190" s="12"/>
      <c r="M3190" s="49"/>
      <c r="N3190" s="49"/>
      <c r="O3190" s="12"/>
      <c r="P3190" s="12"/>
      <c r="Q3190" s="12"/>
      <c r="R3190" s="12"/>
      <c r="S3190" s="12"/>
    </row>
    <row r="3191" spans="1:19" s="1" customFormat="1" x14ac:dyDescent="0.4">
      <c r="A3191" s="12"/>
      <c r="B3191" s="12"/>
      <c r="C3191" s="42"/>
      <c r="D3191" s="12"/>
      <c r="E3191" s="12"/>
      <c r="F3191" s="12"/>
      <c r="G3191" s="12"/>
      <c r="H3191" s="12"/>
      <c r="I3191" s="12"/>
      <c r="J3191" s="12"/>
      <c r="K3191" s="12"/>
      <c r="L3191" s="12"/>
      <c r="M3191" s="49"/>
      <c r="N3191" s="49"/>
      <c r="O3191" s="12"/>
      <c r="P3191" s="12"/>
      <c r="Q3191" s="12"/>
      <c r="R3191" s="12"/>
      <c r="S3191" s="12"/>
    </row>
    <row r="3192" spans="1:19" s="1" customFormat="1" x14ac:dyDescent="0.4">
      <c r="A3192" s="12"/>
      <c r="B3192" s="12"/>
      <c r="C3192" s="42"/>
      <c r="D3192" s="12"/>
      <c r="E3192" s="12"/>
      <c r="F3192" s="12"/>
      <c r="G3192" s="12"/>
      <c r="H3192" s="12"/>
      <c r="I3192" s="12"/>
      <c r="J3192" s="12"/>
      <c r="K3192" s="12"/>
      <c r="L3192" s="12"/>
      <c r="M3192" s="49"/>
      <c r="N3192" s="49"/>
      <c r="O3192" s="12"/>
      <c r="P3192" s="12"/>
      <c r="Q3192" s="12"/>
      <c r="R3192" s="12"/>
      <c r="S3192" s="12"/>
    </row>
    <row r="3193" spans="1:19" s="1" customFormat="1" x14ac:dyDescent="0.4">
      <c r="A3193" s="12"/>
      <c r="B3193" s="12"/>
      <c r="C3193" s="42"/>
      <c r="D3193" s="12"/>
      <c r="E3193" s="12"/>
      <c r="F3193" s="12"/>
      <c r="G3193" s="12"/>
      <c r="H3193" s="12"/>
      <c r="I3193" s="12"/>
      <c r="J3193" s="12"/>
      <c r="K3193" s="12"/>
      <c r="L3193" s="12"/>
      <c r="M3193" s="49"/>
      <c r="N3193" s="49"/>
      <c r="O3193" s="12"/>
      <c r="P3193" s="12"/>
      <c r="Q3193" s="12"/>
      <c r="R3193" s="12"/>
      <c r="S3193" s="12"/>
    </row>
    <row r="3194" spans="1:19" s="1" customFormat="1" x14ac:dyDescent="0.4">
      <c r="A3194" s="12"/>
      <c r="B3194" s="12"/>
      <c r="C3194" s="42"/>
      <c r="D3194" s="12"/>
      <c r="E3194" s="12"/>
      <c r="F3194" s="12"/>
      <c r="G3194" s="12"/>
      <c r="H3194" s="12"/>
      <c r="I3194" s="12"/>
      <c r="J3194" s="12"/>
      <c r="K3194" s="12"/>
      <c r="L3194" s="12"/>
      <c r="M3194" s="49"/>
      <c r="N3194" s="49"/>
      <c r="O3194" s="12"/>
      <c r="P3194" s="12"/>
      <c r="Q3194" s="12"/>
      <c r="R3194" s="12"/>
      <c r="S3194" s="12"/>
    </row>
    <row r="3195" spans="1:19" s="1" customFormat="1" x14ac:dyDescent="0.4">
      <c r="A3195" s="12"/>
      <c r="B3195" s="12"/>
      <c r="C3195" s="42"/>
      <c r="D3195" s="12"/>
      <c r="E3195" s="12"/>
      <c r="F3195" s="12"/>
      <c r="G3195" s="12"/>
      <c r="H3195" s="12"/>
      <c r="I3195" s="12"/>
      <c r="J3195" s="12"/>
      <c r="K3195" s="12"/>
      <c r="L3195" s="12"/>
      <c r="M3195" s="49"/>
      <c r="N3195" s="49"/>
      <c r="O3195" s="12"/>
      <c r="P3195" s="12"/>
      <c r="Q3195" s="12"/>
      <c r="R3195" s="12"/>
      <c r="S3195" s="12"/>
    </row>
    <row r="3196" spans="1:19" s="1" customFormat="1" x14ac:dyDescent="0.4">
      <c r="A3196" s="12"/>
      <c r="B3196" s="12"/>
      <c r="C3196" s="42"/>
      <c r="D3196" s="12"/>
      <c r="E3196" s="12"/>
      <c r="F3196" s="12"/>
      <c r="G3196" s="12"/>
      <c r="H3196" s="12"/>
      <c r="I3196" s="12"/>
      <c r="J3196" s="12"/>
      <c r="K3196" s="12"/>
      <c r="L3196" s="12"/>
      <c r="M3196" s="49"/>
      <c r="N3196" s="49"/>
      <c r="O3196" s="12"/>
      <c r="P3196" s="12"/>
      <c r="Q3196" s="12"/>
      <c r="R3196" s="12"/>
      <c r="S3196" s="12"/>
    </row>
    <row r="3197" spans="1:19" s="1" customFormat="1" x14ac:dyDescent="0.4">
      <c r="A3197" s="12"/>
      <c r="B3197" s="12"/>
      <c r="C3197" s="42"/>
      <c r="D3197" s="12"/>
      <c r="E3197" s="12"/>
      <c r="F3197" s="12"/>
      <c r="G3197" s="12"/>
      <c r="H3197" s="12"/>
      <c r="I3197" s="12"/>
      <c r="J3197" s="12"/>
      <c r="K3197" s="12"/>
      <c r="L3197" s="12"/>
      <c r="M3197" s="49"/>
      <c r="N3197" s="49"/>
      <c r="O3197" s="12"/>
      <c r="P3197" s="12"/>
      <c r="Q3197" s="12"/>
      <c r="R3197" s="12"/>
      <c r="S3197" s="12"/>
    </row>
    <row r="3198" spans="1:19" s="1" customFormat="1" x14ac:dyDescent="0.4">
      <c r="A3198" s="12"/>
      <c r="B3198" s="12"/>
      <c r="C3198" s="42"/>
      <c r="D3198" s="12"/>
      <c r="E3198" s="12"/>
      <c r="F3198" s="12"/>
      <c r="G3198" s="12"/>
      <c r="H3198" s="12"/>
      <c r="I3198" s="12"/>
      <c r="J3198" s="12"/>
      <c r="K3198" s="12"/>
      <c r="L3198" s="12"/>
      <c r="M3198" s="49"/>
      <c r="N3198" s="49"/>
      <c r="O3198" s="12"/>
      <c r="P3198" s="12"/>
      <c r="Q3198" s="12"/>
      <c r="R3198" s="12"/>
      <c r="S3198" s="12"/>
    </row>
    <row r="3199" spans="1:19" s="1" customFormat="1" x14ac:dyDescent="0.4">
      <c r="A3199" s="12"/>
      <c r="B3199" s="12"/>
      <c r="C3199" s="42"/>
      <c r="D3199" s="12"/>
      <c r="E3199" s="12"/>
      <c r="F3199" s="12"/>
      <c r="G3199" s="12"/>
      <c r="H3199" s="12"/>
      <c r="I3199" s="12"/>
      <c r="J3199" s="12"/>
      <c r="K3199" s="12"/>
      <c r="L3199" s="12"/>
      <c r="M3199" s="49"/>
      <c r="N3199" s="49"/>
      <c r="O3199" s="12"/>
      <c r="P3199" s="12"/>
      <c r="Q3199" s="12"/>
      <c r="R3199" s="12"/>
      <c r="S3199" s="12"/>
    </row>
    <row r="3200" spans="1:19" s="1" customFormat="1" x14ac:dyDescent="0.4">
      <c r="A3200" s="12"/>
      <c r="B3200" s="12"/>
      <c r="C3200" s="42"/>
      <c r="D3200" s="12"/>
      <c r="E3200" s="12"/>
      <c r="F3200" s="12"/>
      <c r="G3200" s="12"/>
      <c r="H3200" s="12"/>
      <c r="I3200" s="12"/>
      <c r="J3200" s="12"/>
      <c r="K3200" s="12"/>
      <c r="L3200" s="12"/>
      <c r="M3200" s="49"/>
      <c r="N3200" s="49"/>
      <c r="O3200" s="12"/>
      <c r="P3200" s="12"/>
      <c r="Q3200" s="12"/>
      <c r="R3200" s="12"/>
      <c r="S3200" s="12"/>
    </row>
    <row r="3201" spans="1:19" s="1" customFormat="1" x14ac:dyDescent="0.4">
      <c r="A3201" s="12"/>
      <c r="B3201" s="12"/>
      <c r="C3201" s="42"/>
      <c r="D3201" s="12"/>
      <c r="E3201" s="12"/>
      <c r="F3201" s="12"/>
      <c r="G3201" s="12"/>
      <c r="H3201" s="12"/>
      <c r="I3201" s="12"/>
      <c r="J3201" s="12"/>
      <c r="K3201" s="12"/>
      <c r="L3201" s="12"/>
      <c r="M3201" s="49"/>
      <c r="N3201" s="49"/>
      <c r="O3201" s="12"/>
      <c r="P3201" s="12"/>
      <c r="Q3201" s="12"/>
      <c r="R3201" s="12"/>
      <c r="S3201" s="12"/>
    </row>
    <row r="3202" spans="1:19" s="1" customFormat="1" x14ac:dyDescent="0.4">
      <c r="A3202" s="12"/>
      <c r="B3202" s="12"/>
      <c r="C3202" s="42"/>
      <c r="D3202" s="12"/>
      <c r="E3202" s="12"/>
      <c r="F3202" s="12"/>
      <c r="G3202" s="12"/>
      <c r="H3202" s="12"/>
      <c r="I3202" s="12"/>
      <c r="J3202" s="12"/>
      <c r="K3202" s="12"/>
      <c r="L3202" s="12"/>
      <c r="M3202" s="49"/>
      <c r="N3202" s="49"/>
      <c r="O3202" s="12"/>
      <c r="P3202" s="12"/>
      <c r="Q3202" s="12"/>
      <c r="R3202" s="12"/>
      <c r="S3202" s="12"/>
    </row>
    <row r="3203" spans="1:19" s="1" customFormat="1" x14ac:dyDescent="0.4">
      <c r="A3203" s="12"/>
      <c r="B3203" s="12"/>
      <c r="C3203" s="42"/>
      <c r="D3203" s="12"/>
      <c r="E3203" s="12"/>
      <c r="F3203" s="12"/>
      <c r="G3203" s="12"/>
      <c r="H3203" s="12"/>
      <c r="I3203" s="12"/>
      <c r="J3203" s="12"/>
      <c r="K3203" s="12"/>
      <c r="L3203" s="12"/>
      <c r="M3203" s="49"/>
      <c r="N3203" s="49"/>
      <c r="O3203" s="12"/>
      <c r="P3203" s="12"/>
      <c r="Q3203" s="12"/>
      <c r="R3203" s="12"/>
      <c r="S3203" s="12"/>
    </row>
    <row r="3204" spans="1:19" s="1" customFormat="1" x14ac:dyDescent="0.4">
      <c r="A3204" s="12"/>
      <c r="B3204" s="12"/>
      <c r="C3204" s="42"/>
      <c r="D3204" s="12"/>
      <c r="E3204" s="12"/>
      <c r="F3204" s="12"/>
      <c r="G3204" s="12"/>
      <c r="H3204" s="12"/>
      <c r="I3204" s="12"/>
      <c r="J3204" s="12"/>
      <c r="K3204" s="12"/>
      <c r="L3204" s="12"/>
      <c r="M3204" s="49"/>
      <c r="N3204" s="49"/>
      <c r="O3204" s="12"/>
      <c r="P3204" s="12"/>
      <c r="Q3204" s="12"/>
      <c r="R3204" s="12"/>
      <c r="S3204" s="12"/>
    </row>
    <row r="3205" spans="1:19" s="1" customFormat="1" x14ac:dyDescent="0.4">
      <c r="A3205" s="12"/>
      <c r="B3205" s="12"/>
      <c r="C3205" s="42"/>
      <c r="D3205" s="12"/>
      <c r="E3205" s="12"/>
      <c r="F3205" s="12"/>
      <c r="G3205" s="12"/>
      <c r="H3205" s="12"/>
      <c r="I3205" s="12"/>
      <c r="J3205" s="12"/>
      <c r="K3205" s="12"/>
      <c r="L3205" s="12"/>
      <c r="M3205" s="49"/>
      <c r="N3205" s="49"/>
      <c r="O3205" s="12"/>
      <c r="P3205" s="12"/>
      <c r="Q3205" s="12"/>
      <c r="R3205" s="12"/>
      <c r="S3205" s="12"/>
    </row>
    <row r="3206" spans="1:19" s="1" customFormat="1" x14ac:dyDescent="0.4">
      <c r="A3206" s="12"/>
      <c r="B3206" s="12"/>
      <c r="C3206" s="42"/>
      <c r="D3206" s="12"/>
      <c r="E3206" s="12"/>
      <c r="F3206" s="12"/>
      <c r="G3206" s="12"/>
      <c r="H3206" s="12"/>
      <c r="I3206" s="12"/>
      <c r="J3206" s="12"/>
      <c r="K3206" s="12"/>
      <c r="L3206" s="12"/>
      <c r="M3206" s="49"/>
      <c r="N3206" s="49"/>
      <c r="O3206" s="12"/>
      <c r="P3206" s="12"/>
      <c r="Q3206" s="12"/>
      <c r="R3206" s="12"/>
      <c r="S3206" s="12"/>
    </row>
    <row r="3207" spans="1:19" s="1" customFormat="1" x14ac:dyDescent="0.4">
      <c r="A3207" s="12"/>
      <c r="B3207" s="12"/>
      <c r="C3207" s="42"/>
      <c r="D3207" s="12"/>
      <c r="E3207" s="12"/>
      <c r="F3207" s="12"/>
      <c r="G3207" s="12"/>
      <c r="H3207" s="12"/>
      <c r="I3207" s="12"/>
      <c r="J3207" s="12"/>
      <c r="K3207" s="12"/>
      <c r="L3207" s="12"/>
      <c r="M3207" s="49"/>
      <c r="N3207" s="49"/>
      <c r="O3207" s="12"/>
      <c r="P3207" s="12"/>
      <c r="Q3207" s="12"/>
      <c r="R3207" s="12"/>
      <c r="S3207" s="12"/>
    </row>
    <row r="3208" spans="1:19" s="1" customFormat="1" x14ac:dyDescent="0.4">
      <c r="A3208" s="12"/>
      <c r="B3208" s="12"/>
      <c r="C3208" s="42"/>
      <c r="D3208" s="12"/>
      <c r="E3208" s="12"/>
      <c r="F3208" s="12"/>
      <c r="G3208" s="12"/>
      <c r="H3208" s="12"/>
      <c r="I3208" s="12"/>
      <c r="J3208" s="12"/>
      <c r="K3208" s="12"/>
      <c r="L3208" s="12"/>
      <c r="M3208" s="49"/>
      <c r="N3208" s="49"/>
      <c r="O3208" s="12"/>
      <c r="P3208" s="12"/>
      <c r="Q3208" s="12"/>
      <c r="R3208" s="12"/>
      <c r="S3208" s="12"/>
    </row>
    <row r="3209" spans="1:19" s="1" customFormat="1" x14ac:dyDescent="0.4">
      <c r="A3209" s="12"/>
      <c r="B3209" s="12"/>
      <c r="C3209" s="42"/>
      <c r="D3209" s="12"/>
      <c r="E3209" s="12"/>
      <c r="F3209" s="12"/>
      <c r="G3209" s="12"/>
      <c r="H3209" s="12"/>
      <c r="I3209" s="12"/>
      <c r="J3209" s="12"/>
      <c r="K3209" s="12"/>
      <c r="L3209" s="12"/>
      <c r="M3209" s="49"/>
      <c r="N3209" s="49"/>
      <c r="O3209" s="12"/>
      <c r="P3209" s="12"/>
      <c r="Q3209" s="12"/>
      <c r="R3209" s="12"/>
      <c r="S3209" s="12"/>
    </row>
    <row r="3210" spans="1:19" s="1" customFormat="1" x14ac:dyDescent="0.4">
      <c r="A3210" s="12"/>
      <c r="B3210" s="12"/>
      <c r="C3210" s="42"/>
      <c r="D3210" s="12"/>
      <c r="E3210" s="12"/>
      <c r="F3210" s="12"/>
      <c r="G3210" s="12"/>
      <c r="H3210" s="12"/>
      <c r="I3210" s="12"/>
      <c r="J3210" s="12"/>
      <c r="K3210" s="12"/>
      <c r="L3210" s="12"/>
      <c r="M3210" s="49"/>
      <c r="N3210" s="49"/>
      <c r="O3210" s="12"/>
      <c r="P3210" s="12"/>
      <c r="Q3210" s="12"/>
      <c r="R3210" s="12"/>
      <c r="S3210" s="12"/>
    </row>
    <row r="3211" spans="1:19" s="1" customFormat="1" x14ac:dyDescent="0.4">
      <c r="A3211" s="12"/>
      <c r="B3211" s="12"/>
      <c r="C3211" s="42"/>
      <c r="D3211" s="12"/>
      <c r="E3211" s="12"/>
      <c r="F3211" s="12"/>
      <c r="G3211" s="12"/>
      <c r="H3211" s="12"/>
      <c r="I3211" s="12"/>
      <c r="J3211" s="12"/>
      <c r="K3211" s="12"/>
      <c r="L3211" s="12"/>
      <c r="M3211" s="49"/>
      <c r="N3211" s="49"/>
      <c r="O3211" s="12"/>
      <c r="P3211" s="12"/>
      <c r="Q3211" s="12"/>
      <c r="R3211" s="12"/>
      <c r="S3211" s="12"/>
    </row>
    <row r="3212" spans="1:19" s="1" customFormat="1" x14ac:dyDescent="0.4">
      <c r="A3212" s="12"/>
      <c r="B3212" s="12"/>
      <c r="C3212" s="42"/>
      <c r="D3212" s="12"/>
      <c r="E3212" s="12"/>
      <c r="F3212" s="12"/>
      <c r="G3212" s="12"/>
      <c r="H3212" s="12"/>
      <c r="I3212" s="12"/>
      <c r="J3212" s="12"/>
      <c r="K3212" s="12"/>
      <c r="L3212" s="12"/>
      <c r="M3212" s="49"/>
      <c r="N3212" s="49"/>
      <c r="O3212" s="12"/>
      <c r="P3212" s="12"/>
      <c r="Q3212" s="12"/>
      <c r="R3212" s="12"/>
      <c r="S3212" s="12"/>
    </row>
    <row r="3213" spans="1:19" s="1" customFormat="1" x14ac:dyDescent="0.4">
      <c r="A3213" s="12"/>
      <c r="B3213" s="12"/>
      <c r="C3213" s="42"/>
      <c r="D3213" s="12"/>
      <c r="E3213" s="12"/>
      <c r="F3213" s="12"/>
      <c r="G3213" s="12"/>
      <c r="H3213" s="12"/>
      <c r="I3213" s="12"/>
      <c r="J3213" s="12"/>
      <c r="K3213" s="12"/>
      <c r="L3213" s="12"/>
      <c r="M3213" s="49"/>
      <c r="N3213" s="49"/>
      <c r="O3213" s="12"/>
      <c r="P3213" s="12"/>
      <c r="Q3213" s="12"/>
      <c r="R3213" s="12"/>
      <c r="S3213" s="12"/>
    </row>
    <row r="3214" spans="1:19" s="1" customFormat="1" x14ac:dyDescent="0.4">
      <c r="A3214" s="12"/>
      <c r="B3214" s="12"/>
      <c r="C3214" s="42"/>
      <c r="D3214" s="12"/>
      <c r="E3214" s="12"/>
      <c r="F3214" s="12"/>
      <c r="G3214" s="12"/>
      <c r="H3214" s="12"/>
      <c r="I3214" s="12"/>
      <c r="J3214" s="12"/>
      <c r="K3214" s="12"/>
      <c r="L3214" s="12"/>
      <c r="M3214" s="49"/>
      <c r="N3214" s="49"/>
      <c r="O3214" s="12"/>
      <c r="P3214" s="12"/>
      <c r="Q3214" s="12"/>
      <c r="R3214" s="12"/>
      <c r="S3214" s="12"/>
    </row>
    <row r="3215" spans="1:19" s="1" customFormat="1" x14ac:dyDescent="0.4">
      <c r="A3215" s="12"/>
      <c r="B3215" s="12"/>
      <c r="C3215" s="42"/>
      <c r="D3215" s="12"/>
      <c r="E3215" s="12"/>
      <c r="F3215" s="12"/>
      <c r="G3215" s="12"/>
      <c r="H3215" s="12"/>
      <c r="I3215" s="12"/>
      <c r="J3215" s="12"/>
      <c r="K3215" s="12"/>
      <c r="L3215" s="12"/>
      <c r="M3215" s="49"/>
      <c r="N3215" s="49"/>
      <c r="O3215" s="12"/>
      <c r="P3215" s="12"/>
      <c r="Q3215" s="12"/>
      <c r="R3215" s="12"/>
      <c r="S3215" s="12"/>
    </row>
    <row r="3216" spans="1:19" s="1" customFormat="1" x14ac:dyDescent="0.4">
      <c r="A3216" s="12"/>
      <c r="B3216" s="12"/>
      <c r="C3216" s="42"/>
      <c r="D3216" s="12"/>
      <c r="E3216" s="12"/>
      <c r="F3216" s="12"/>
      <c r="G3216" s="12"/>
      <c r="H3216" s="12"/>
      <c r="I3216" s="12"/>
      <c r="J3216" s="12"/>
      <c r="K3216" s="12"/>
      <c r="L3216" s="12"/>
      <c r="M3216" s="49"/>
      <c r="N3216" s="49"/>
      <c r="O3216" s="12"/>
      <c r="P3216" s="12"/>
      <c r="Q3216" s="12"/>
      <c r="R3216" s="12"/>
      <c r="S3216" s="12"/>
    </row>
    <row r="3217" spans="1:19" s="1" customFormat="1" x14ac:dyDescent="0.4">
      <c r="A3217" s="12"/>
      <c r="B3217" s="12"/>
      <c r="C3217" s="42"/>
      <c r="D3217" s="12"/>
      <c r="E3217" s="12"/>
      <c r="F3217" s="12"/>
      <c r="G3217" s="12"/>
      <c r="H3217" s="12"/>
      <c r="I3217" s="12"/>
      <c r="J3217" s="12"/>
      <c r="K3217" s="12"/>
      <c r="L3217" s="12"/>
      <c r="M3217" s="49"/>
      <c r="N3217" s="49"/>
      <c r="O3217" s="12"/>
      <c r="P3217" s="12"/>
      <c r="Q3217" s="12"/>
      <c r="R3217" s="12"/>
      <c r="S3217" s="12"/>
    </row>
    <row r="3218" spans="1:19" s="1" customFormat="1" x14ac:dyDescent="0.4">
      <c r="A3218" s="12"/>
      <c r="B3218" s="12"/>
      <c r="C3218" s="42"/>
      <c r="D3218" s="12"/>
      <c r="E3218" s="12"/>
      <c r="F3218" s="12"/>
      <c r="G3218" s="12"/>
      <c r="H3218" s="12"/>
      <c r="I3218" s="12"/>
      <c r="J3218" s="12"/>
      <c r="K3218" s="12"/>
      <c r="L3218" s="12"/>
      <c r="M3218" s="49"/>
      <c r="N3218" s="49"/>
      <c r="O3218" s="12"/>
      <c r="P3218" s="12"/>
      <c r="Q3218" s="12"/>
      <c r="R3218" s="12"/>
      <c r="S3218" s="12"/>
    </row>
    <row r="3219" spans="1:19" s="1" customFormat="1" x14ac:dyDescent="0.4">
      <c r="A3219" s="12"/>
      <c r="B3219" s="12"/>
      <c r="C3219" s="42"/>
      <c r="D3219" s="12"/>
      <c r="E3219" s="12"/>
      <c r="F3219" s="12"/>
      <c r="G3219" s="12"/>
      <c r="H3219" s="12"/>
      <c r="I3219" s="12"/>
      <c r="J3219" s="12"/>
      <c r="K3219" s="12"/>
      <c r="L3219" s="12"/>
      <c r="M3219" s="49"/>
      <c r="N3219" s="49"/>
      <c r="O3219" s="12"/>
      <c r="P3219" s="12"/>
      <c r="Q3219" s="12"/>
      <c r="R3219" s="12"/>
      <c r="S3219" s="12"/>
    </row>
    <row r="3220" spans="1:19" s="1" customFormat="1" x14ac:dyDescent="0.4">
      <c r="A3220" s="12"/>
      <c r="B3220" s="12"/>
      <c r="C3220" s="42"/>
      <c r="D3220" s="12"/>
      <c r="E3220" s="12"/>
      <c r="F3220" s="12"/>
      <c r="G3220" s="12"/>
      <c r="H3220" s="12"/>
      <c r="I3220" s="12"/>
      <c r="J3220" s="12"/>
      <c r="K3220" s="12"/>
      <c r="L3220" s="12"/>
      <c r="M3220" s="49"/>
      <c r="N3220" s="49"/>
      <c r="O3220" s="12"/>
      <c r="P3220" s="12"/>
      <c r="Q3220" s="12"/>
      <c r="R3220" s="12"/>
      <c r="S3220" s="12"/>
    </row>
    <row r="3221" spans="1:19" s="1" customFormat="1" x14ac:dyDescent="0.4">
      <c r="A3221" s="12"/>
      <c r="B3221" s="12"/>
      <c r="C3221" s="42"/>
      <c r="D3221" s="12"/>
      <c r="E3221" s="12"/>
      <c r="F3221" s="12"/>
      <c r="G3221" s="12"/>
      <c r="H3221" s="12"/>
      <c r="I3221" s="12"/>
      <c r="J3221" s="12"/>
      <c r="K3221" s="12"/>
      <c r="L3221" s="12"/>
      <c r="M3221" s="49"/>
      <c r="N3221" s="49"/>
      <c r="O3221" s="12"/>
      <c r="P3221" s="12"/>
      <c r="Q3221" s="12"/>
      <c r="R3221" s="12"/>
      <c r="S3221" s="12"/>
    </row>
    <row r="3222" spans="1:19" s="1" customFormat="1" x14ac:dyDescent="0.4">
      <c r="A3222" s="12"/>
      <c r="B3222" s="12"/>
      <c r="C3222" s="42"/>
      <c r="D3222" s="12"/>
      <c r="E3222" s="12"/>
      <c r="F3222" s="12"/>
      <c r="G3222" s="12"/>
      <c r="H3222" s="12"/>
      <c r="I3222" s="12"/>
      <c r="J3222" s="12"/>
      <c r="K3222" s="12"/>
      <c r="L3222" s="12"/>
      <c r="M3222" s="49"/>
      <c r="N3222" s="49"/>
      <c r="O3222" s="12"/>
      <c r="P3222" s="12"/>
      <c r="Q3222" s="12"/>
      <c r="R3222" s="12"/>
      <c r="S3222" s="12"/>
    </row>
    <row r="3223" spans="1:19" s="1" customFormat="1" x14ac:dyDescent="0.4">
      <c r="A3223" s="12"/>
      <c r="B3223" s="12"/>
      <c r="C3223" s="42"/>
      <c r="D3223" s="12"/>
      <c r="E3223" s="12"/>
      <c r="F3223" s="12"/>
      <c r="G3223" s="12"/>
      <c r="H3223" s="12"/>
      <c r="I3223" s="12"/>
      <c r="J3223" s="12"/>
      <c r="K3223" s="12"/>
      <c r="L3223" s="12"/>
      <c r="M3223" s="49"/>
      <c r="N3223" s="49"/>
      <c r="O3223" s="12"/>
      <c r="P3223" s="12"/>
      <c r="Q3223" s="12"/>
      <c r="R3223" s="12"/>
      <c r="S3223" s="12"/>
    </row>
    <row r="3224" spans="1:19" s="1" customFormat="1" x14ac:dyDescent="0.4">
      <c r="A3224" s="12"/>
      <c r="B3224" s="12"/>
      <c r="C3224" s="42"/>
      <c r="D3224" s="12"/>
      <c r="E3224" s="12"/>
      <c r="F3224" s="12"/>
      <c r="G3224" s="12"/>
      <c r="H3224" s="12"/>
      <c r="I3224" s="12"/>
      <c r="J3224" s="12"/>
      <c r="K3224" s="12"/>
      <c r="L3224" s="12"/>
      <c r="M3224" s="49"/>
      <c r="N3224" s="49"/>
      <c r="O3224" s="12"/>
      <c r="P3224" s="12"/>
      <c r="Q3224" s="12"/>
      <c r="R3224" s="12"/>
      <c r="S3224" s="12"/>
    </row>
    <row r="3225" spans="1:19" s="1" customFormat="1" x14ac:dyDescent="0.4">
      <c r="A3225" s="12"/>
      <c r="B3225" s="12"/>
      <c r="C3225" s="42"/>
      <c r="D3225" s="12"/>
      <c r="E3225" s="12"/>
      <c r="F3225" s="12"/>
      <c r="G3225" s="12"/>
      <c r="H3225" s="12"/>
      <c r="I3225" s="12"/>
      <c r="J3225" s="12"/>
      <c r="K3225" s="12"/>
      <c r="L3225" s="12"/>
      <c r="M3225" s="49"/>
      <c r="N3225" s="49"/>
      <c r="O3225" s="12"/>
      <c r="P3225" s="12"/>
      <c r="Q3225" s="12"/>
      <c r="R3225" s="12"/>
      <c r="S3225" s="12"/>
    </row>
    <row r="3226" spans="1:19" s="1" customFormat="1" x14ac:dyDescent="0.4">
      <c r="A3226" s="12"/>
      <c r="B3226" s="12"/>
      <c r="C3226" s="42"/>
      <c r="D3226" s="12"/>
      <c r="E3226" s="12"/>
      <c r="F3226" s="12"/>
      <c r="G3226" s="12"/>
      <c r="H3226" s="12"/>
      <c r="I3226" s="12"/>
      <c r="J3226" s="12"/>
      <c r="K3226" s="12"/>
      <c r="L3226" s="12"/>
      <c r="M3226" s="49"/>
      <c r="N3226" s="49"/>
      <c r="O3226" s="12"/>
      <c r="P3226" s="12"/>
      <c r="Q3226" s="12"/>
      <c r="R3226" s="12"/>
      <c r="S3226" s="12"/>
    </row>
    <row r="3227" spans="1:19" s="1" customFormat="1" x14ac:dyDescent="0.4">
      <c r="A3227" s="12"/>
      <c r="B3227" s="12"/>
      <c r="C3227" s="42"/>
      <c r="D3227" s="12"/>
      <c r="E3227" s="12"/>
      <c r="F3227" s="12"/>
      <c r="G3227" s="12"/>
      <c r="H3227" s="12"/>
      <c r="I3227" s="12"/>
      <c r="J3227" s="12"/>
      <c r="K3227" s="12"/>
      <c r="L3227" s="12"/>
      <c r="M3227" s="49"/>
      <c r="N3227" s="49"/>
      <c r="O3227" s="12"/>
      <c r="P3227" s="12"/>
      <c r="Q3227" s="12"/>
      <c r="R3227" s="12"/>
      <c r="S3227" s="12"/>
    </row>
    <row r="3228" spans="1:19" s="1" customFormat="1" x14ac:dyDescent="0.4">
      <c r="A3228" s="12"/>
      <c r="B3228" s="12"/>
      <c r="C3228" s="42"/>
      <c r="D3228" s="12"/>
      <c r="E3228" s="12"/>
      <c r="F3228" s="12"/>
      <c r="G3228" s="12"/>
      <c r="H3228" s="12"/>
      <c r="I3228" s="12"/>
      <c r="J3228" s="12"/>
      <c r="K3228" s="12"/>
      <c r="L3228" s="12"/>
      <c r="M3228" s="49"/>
      <c r="N3228" s="49"/>
      <c r="O3228" s="12"/>
      <c r="P3228" s="12"/>
      <c r="Q3228" s="12"/>
      <c r="R3228" s="12"/>
      <c r="S3228" s="12"/>
    </row>
    <row r="3229" spans="1:19" s="1" customFormat="1" x14ac:dyDescent="0.4">
      <c r="A3229" s="12"/>
      <c r="B3229" s="12"/>
      <c r="C3229" s="42"/>
      <c r="D3229" s="12"/>
      <c r="E3229" s="12"/>
      <c r="F3229" s="12"/>
      <c r="G3229" s="12"/>
      <c r="H3229" s="12"/>
      <c r="I3229" s="12"/>
      <c r="J3229" s="12"/>
      <c r="K3229" s="12"/>
      <c r="L3229" s="12"/>
      <c r="M3229" s="49"/>
      <c r="N3229" s="49"/>
      <c r="O3229" s="12"/>
      <c r="P3229" s="12"/>
      <c r="Q3229" s="12"/>
      <c r="R3229" s="12"/>
      <c r="S3229" s="12"/>
    </row>
    <row r="3230" spans="1:19" s="1" customFormat="1" x14ac:dyDescent="0.4">
      <c r="A3230" s="12"/>
      <c r="B3230" s="12"/>
      <c r="C3230" s="42"/>
      <c r="D3230" s="12"/>
      <c r="E3230" s="12"/>
      <c r="F3230" s="12"/>
      <c r="G3230" s="12"/>
      <c r="H3230" s="12"/>
      <c r="I3230" s="12"/>
      <c r="J3230" s="12"/>
      <c r="K3230" s="12"/>
      <c r="L3230" s="12"/>
      <c r="M3230" s="49"/>
      <c r="N3230" s="49"/>
      <c r="O3230" s="12"/>
      <c r="P3230" s="12"/>
      <c r="Q3230" s="12"/>
      <c r="R3230" s="12"/>
      <c r="S3230" s="12"/>
    </row>
    <row r="3231" spans="1:19" s="1" customFormat="1" x14ac:dyDescent="0.4">
      <c r="A3231" s="12"/>
      <c r="B3231" s="12"/>
      <c r="C3231" s="42"/>
      <c r="D3231" s="12"/>
      <c r="E3231" s="12"/>
      <c r="F3231" s="12"/>
      <c r="G3231" s="12"/>
      <c r="H3231" s="12"/>
      <c r="I3231" s="12"/>
      <c r="J3231" s="12"/>
      <c r="K3231" s="12"/>
      <c r="L3231" s="12"/>
      <c r="M3231" s="49"/>
      <c r="N3231" s="49"/>
      <c r="O3231" s="12"/>
      <c r="P3231" s="12"/>
      <c r="Q3231" s="12"/>
      <c r="R3231" s="12"/>
      <c r="S3231" s="12"/>
    </row>
    <row r="3232" spans="1:19" s="1" customFormat="1" x14ac:dyDescent="0.4">
      <c r="A3232" s="12"/>
      <c r="B3232" s="12"/>
      <c r="C3232" s="42"/>
      <c r="D3232" s="12"/>
      <c r="E3232" s="12"/>
      <c r="F3232" s="12"/>
      <c r="G3232" s="12"/>
      <c r="H3232" s="12"/>
      <c r="I3232" s="12"/>
      <c r="J3232" s="12"/>
      <c r="K3232" s="12"/>
      <c r="L3232" s="12"/>
      <c r="M3232" s="49"/>
      <c r="N3232" s="49"/>
      <c r="O3232" s="12"/>
      <c r="P3232" s="12"/>
      <c r="Q3232" s="12"/>
      <c r="R3232" s="12"/>
      <c r="S3232" s="12"/>
    </row>
    <row r="3233" spans="1:19" s="1" customFormat="1" x14ac:dyDescent="0.4">
      <c r="A3233" s="12"/>
      <c r="B3233" s="12"/>
      <c r="C3233" s="42"/>
      <c r="D3233" s="12"/>
      <c r="E3233" s="12"/>
      <c r="F3233" s="12"/>
      <c r="G3233" s="12"/>
      <c r="H3233" s="12"/>
      <c r="I3233" s="12"/>
      <c r="J3233" s="12"/>
      <c r="K3233" s="12"/>
      <c r="L3233" s="12"/>
      <c r="M3233" s="49"/>
      <c r="N3233" s="49"/>
      <c r="O3233" s="12"/>
      <c r="P3233" s="12"/>
      <c r="Q3233" s="12"/>
      <c r="R3233" s="12"/>
      <c r="S3233" s="12"/>
    </row>
    <row r="3234" spans="1:19" s="1" customFormat="1" x14ac:dyDescent="0.4">
      <c r="A3234" s="12"/>
      <c r="B3234" s="12"/>
      <c r="C3234" s="42"/>
      <c r="D3234" s="12"/>
      <c r="E3234" s="12"/>
      <c r="F3234" s="12"/>
      <c r="G3234" s="12"/>
      <c r="H3234" s="12"/>
      <c r="I3234" s="12"/>
      <c r="J3234" s="12"/>
      <c r="K3234" s="12"/>
      <c r="L3234" s="12"/>
      <c r="M3234" s="49"/>
      <c r="N3234" s="49"/>
      <c r="O3234" s="12"/>
      <c r="P3234" s="12"/>
      <c r="Q3234" s="12"/>
      <c r="R3234" s="12"/>
      <c r="S3234" s="12"/>
    </row>
    <row r="3235" spans="1:19" s="1" customFormat="1" x14ac:dyDescent="0.4">
      <c r="A3235" s="12"/>
      <c r="B3235" s="12"/>
      <c r="C3235" s="42"/>
      <c r="D3235" s="12"/>
      <c r="E3235" s="12"/>
      <c r="F3235" s="12"/>
      <c r="G3235" s="12"/>
      <c r="H3235" s="12"/>
      <c r="I3235" s="12"/>
      <c r="J3235" s="12"/>
      <c r="K3235" s="12"/>
      <c r="L3235" s="12"/>
      <c r="M3235" s="49"/>
      <c r="N3235" s="49"/>
      <c r="O3235" s="12"/>
      <c r="P3235" s="12"/>
      <c r="Q3235" s="12"/>
      <c r="R3235" s="12"/>
      <c r="S3235" s="12"/>
    </row>
    <row r="3236" spans="1:19" s="1" customFormat="1" x14ac:dyDescent="0.4">
      <c r="A3236" s="12"/>
      <c r="B3236" s="12"/>
      <c r="C3236" s="42"/>
      <c r="D3236" s="12"/>
      <c r="E3236" s="12"/>
      <c r="F3236" s="12"/>
      <c r="G3236" s="12"/>
      <c r="H3236" s="12"/>
      <c r="I3236" s="12"/>
      <c r="J3236" s="12"/>
      <c r="K3236" s="12"/>
      <c r="L3236" s="12"/>
      <c r="M3236" s="49"/>
      <c r="N3236" s="49"/>
      <c r="O3236" s="12"/>
      <c r="P3236" s="12"/>
      <c r="Q3236" s="12"/>
      <c r="R3236" s="12"/>
      <c r="S3236" s="12"/>
    </row>
    <row r="3237" spans="1:19" s="1" customFormat="1" x14ac:dyDescent="0.4">
      <c r="A3237" s="12"/>
      <c r="B3237" s="12"/>
      <c r="C3237" s="42"/>
      <c r="D3237" s="12"/>
      <c r="E3237" s="12"/>
      <c r="F3237" s="12"/>
      <c r="G3237" s="12"/>
      <c r="H3237" s="12"/>
      <c r="I3237" s="12"/>
      <c r="J3237" s="12"/>
      <c r="K3237" s="12"/>
      <c r="L3237" s="12"/>
      <c r="M3237" s="49"/>
      <c r="N3237" s="49"/>
      <c r="O3237" s="12"/>
      <c r="P3237" s="12"/>
      <c r="Q3237" s="12"/>
      <c r="R3237" s="12"/>
      <c r="S3237" s="12"/>
    </row>
    <row r="3238" spans="1:19" s="1" customFormat="1" x14ac:dyDescent="0.4">
      <c r="A3238" s="12"/>
      <c r="B3238" s="12"/>
      <c r="C3238" s="42"/>
      <c r="D3238" s="12"/>
      <c r="E3238" s="12"/>
      <c r="F3238" s="12"/>
      <c r="G3238" s="12"/>
      <c r="H3238" s="12"/>
      <c r="I3238" s="12"/>
      <c r="J3238" s="12"/>
      <c r="K3238" s="12"/>
      <c r="L3238" s="12"/>
      <c r="M3238" s="49"/>
      <c r="N3238" s="49"/>
      <c r="O3238" s="12"/>
      <c r="P3238" s="12"/>
      <c r="Q3238" s="12"/>
      <c r="R3238" s="12"/>
      <c r="S3238" s="12"/>
    </row>
    <row r="3239" spans="1:19" s="1" customFormat="1" x14ac:dyDescent="0.4">
      <c r="A3239" s="12"/>
      <c r="B3239" s="12"/>
      <c r="C3239" s="42"/>
      <c r="D3239" s="12"/>
      <c r="E3239" s="12"/>
      <c r="F3239" s="12"/>
      <c r="G3239" s="12"/>
      <c r="H3239" s="12"/>
      <c r="I3239" s="12"/>
      <c r="J3239" s="12"/>
      <c r="K3239" s="12"/>
      <c r="L3239" s="12"/>
      <c r="M3239" s="49"/>
      <c r="N3239" s="49"/>
      <c r="O3239" s="12"/>
      <c r="P3239" s="12"/>
      <c r="Q3239" s="12"/>
      <c r="R3239" s="12"/>
      <c r="S3239" s="12"/>
    </row>
    <row r="3240" spans="1:19" s="1" customFormat="1" x14ac:dyDescent="0.4">
      <c r="A3240" s="12"/>
      <c r="B3240" s="12"/>
      <c r="C3240" s="42"/>
      <c r="D3240" s="12"/>
      <c r="E3240" s="12"/>
      <c r="F3240" s="12"/>
      <c r="G3240" s="12"/>
      <c r="H3240" s="12"/>
      <c r="I3240" s="12"/>
      <c r="J3240" s="12"/>
      <c r="K3240" s="12"/>
      <c r="L3240" s="12"/>
      <c r="M3240" s="49"/>
      <c r="N3240" s="49"/>
      <c r="O3240" s="12"/>
      <c r="P3240" s="12"/>
      <c r="Q3240" s="12"/>
      <c r="R3240" s="12"/>
      <c r="S3240" s="12"/>
    </row>
    <row r="3241" spans="1:19" s="1" customFormat="1" x14ac:dyDescent="0.4">
      <c r="A3241" s="12"/>
      <c r="B3241" s="12"/>
      <c r="C3241" s="42"/>
      <c r="D3241" s="12"/>
      <c r="E3241" s="12"/>
      <c r="F3241" s="12"/>
      <c r="G3241" s="12"/>
      <c r="H3241" s="12"/>
      <c r="I3241" s="12"/>
      <c r="J3241" s="12"/>
      <c r="K3241" s="12"/>
      <c r="L3241" s="12"/>
      <c r="M3241" s="49"/>
      <c r="N3241" s="49"/>
      <c r="O3241" s="12"/>
      <c r="P3241" s="12"/>
      <c r="Q3241" s="12"/>
      <c r="R3241" s="12"/>
      <c r="S3241" s="12"/>
    </row>
    <row r="3242" spans="1:19" s="1" customFormat="1" x14ac:dyDescent="0.4">
      <c r="A3242" s="12"/>
      <c r="B3242" s="12"/>
      <c r="C3242" s="42"/>
      <c r="D3242" s="12"/>
      <c r="E3242" s="12"/>
      <c r="F3242" s="12"/>
      <c r="G3242" s="12"/>
      <c r="H3242" s="12"/>
      <c r="I3242" s="12"/>
      <c r="J3242" s="12"/>
      <c r="K3242" s="12"/>
      <c r="L3242" s="12"/>
      <c r="M3242" s="49"/>
      <c r="N3242" s="49"/>
      <c r="O3242" s="12"/>
      <c r="P3242" s="12"/>
      <c r="Q3242" s="12"/>
      <c r="R3242" s="12"/>
      <c r="S3242" s="12"/>
    </row>
    <row r="3243" spans="1:19" s="1" customFormat="1" x14ac:dyDescent="0.4">
      <c r="A3243" s="12"/>
      <c r="B3243" s="12"/>
      <c r="C3243" s="42"/>
      <c r="D3243" s="12"/>
      <c r="E3243" s="12"/>
      <c r="F3243" s="12"/>
      <c r="G3243" s="12"/>
      <c r="H3243" s="12"/>
      <c r="I3243" s="12"/>
      <c r="J3243" s="12"/>
      <c r="K3243" s="12"/>
      <c r="L3243" s="12"/>
      <c r="M3243" s="49"/>
      <c r="N3243" s="49"/>
      <c r="O3243" s="12"/>
      <c r="P3243" s="12"/>
      <c r="Q3243" s="12"/>
      <c r="R3243" s="12"/>
      <c r="S3243" s="12"/>
    </row>
    <row r="3244" spans="1:19" s="1" customFormat="1" x14ac:dyDescent="0.4">
      <c r="A3244" s="12"/>
      <c r="B3244" s="12"/>
      <c r="C3244" s="42"/>
      <c r="D3244" s="12"/>
      <c r="E3244" s="12"/>
      <c r="F3244" s="12"/>
      <c r="G3244" s="12"/>
      <c r="H3244" s="12"/>
      <c r="I3244" s="12"/>
      <c r="J3244" s="12"/>
      <c r="K3244" s="12"/>
      <c r="L3244" s="12"/>
      <c r="M3244" s="49"/>
      <c r="N3244" s="49"/>
      <c r="O3244" s="12"/>
      <c r="P3244" s="12"/>
      <c r="Q3244" s="12"/>
      <c r="R3244" s="12"/>
      <c r="S3244" s="12"/>
    </row>
    <row r="3245" spans="1:19" s="1" customFormat="1" x14ac:dyDescent="0.4">
      <c r="A3245" s="12"/>
      <c r="B3245" s="12"/>
      <c r="C3245" s="42"/>
      <c r="D3245" s="12"/>
      <c r="E3245" s="12"/>
      <c r="F3245" s="12"/>
      <c r="G3245" s="12"/>
      <c r="H3245" s="12"/>
      <c r="I3245" s="12"/>
      <c r="J3245" s="12"/>
      <c r="K3245" s="12"/>
      <c r="L3245" s="12"/>
      <c r="M3245" s="49"/>
      <c r="N3245" s="49"/>
      <c r="O3245" s="12"/>
      <c r="P3245" s="12"/>
      <c r="Q3245" s="12"/>
      <c r="R3245" s="12"/>
      <c r="S3245" s="12"/>
    </row>
    <row r="3246" spans="1:19" s="1" customFormat="1" x14ac:dyDescent="0.4">
      <c r="A3246" s="12"/>
      <c r="B3246" s="12"/>
      <c r="C3246" s="42"/>
      <c r="D3246" s="12"/>
      <c r="E3246" s="12"/>
      <c r="F3246" s="12"/>
      <c r="G3246" s="12"/>
      <c r="H3246" s="12"/>
      <c r="I3246" s="12"/>
      <c r="J3246" s="12"/>
      <c r="K3246" s="12"/>
      <c r="L3246" s="12"/>
      <c r="M3246" s="49"/>
      <c r="N3246" s="49"/>
      <c r="O3246" s="12"/>
      <c r="P3246" s="12"/>
      <c r="Q3246" s="12"/>
      <c r="R3246" s="12"/>
      <c r="S3246" s="12"/>
    </row>
    <row r="3247" spans="1:19" s="1" customFormat="1" x14ac:dyDescent="0.4">
      <c r="A3247" s="12"/>
      <c r="B3247" s="12"/>
      <c r="C3247" s="42"/>
      <c r="D3247" s="12"/>
      <c r="E3247" s="12"/>
      <c r="F3247" s="12"/>
      <c r="G3247" s="12"/>
      <c r="H3247" s="12"/>
      <c r="I3247" s="12"/>
      <c r="J3247" s="12"/>
      <c r="K3247" s="12"/>
      <c r="L3247" s="12"/>
      <c r="M3247" s="49"/>
      <c r="N3247" s="49"/>
      <c r="O3247" s="12"/>
      <c r="P3247" s="12"/>
      <c r="Q3247" s="12"/>
      <c r="R3247" s="12"/>
      <c r="S3247" s="12"/>
    </row>
    <row r="3248" spans="1:19" s="1" customFormat="1" x14ac:dyDescent="0.4">
      <c r="A3248" s="12"/>
      <c r="B3248" s="12"/>
      <c r="C3248" s="42"/>
      <c r="D3248" s="12"/>
      <c r="E3248" s="12"/>
      <c r="F3248" s="12"/>
      <c r="G3248" s="12"/>
      <c r="H3248" s="12"/>
      <c r="I3248" s="12"/>
      <c r="J3248" s="12"/>
      <c r="K3248" s="12"/>
      <c r="L3248" s="12"/>
      <c r="M3248" s="49"/>
      <c r="N3248" s="49"/>
      <c r="O3248" s="12"/>
      <c r="P3248" s="12"/>
      <c r="Q3248" s="12"/>
      <c r="R3248" s="12"/>
      <c r="S3248" s="12"/>
    </row>
    <row r="3249" spans="1:19" s="1" customFormat="1" x14ac:dyDescent="0.4">
      <c r="A3249" s="12"/>
      <c r="B3249" s="12"/>
      <c r="C3249" s="42"/>
      <c r="D3249" s="12"/>
      <c r="E3249" s="12"/>
      <c r="F3249" s="12"/>
      <c r="G3249" s="12"/>
      <c r="H3249" s="12"/>
      <c r="I3249" s="12"/>
      <c r="J3249" s="12"/>
      <c r="K3249" s="12"/>
      <c r="L3249" s="12"/>
      <c r="M3249" s="49"/>
      <c r="N3249" s="49"/>
      <c r="O3249" s="12"/>
      <c r="P3249" s="12"/>
      <c r="Q3249" s="12"/>
      <c r="R3249" s="12"/>
      <c r="S3249" s="12"/>
    </row>
    <row r="3250" spans="1:19" s="1" customFormat="1" x14ac:dyDescent="0.4">
      <c r="A3250" s="12"/>
      <c r="B3250" s="12"/>
      <c r="C3250" s="42"/>
      <c r="D3250" s="12"/>
      <c r="E3250" s="12"/>
      <c r="F3250" s="12"/>
      <c r="G3250" s="12"/>
      <c r="H3250" s="12"/>
      <c r="I3250" s="12"/>
      <c r="J3250" s="12"/>
      <c r="K3250" s="12"/>
      <c r="L3250" s="12"/>
      <c r="M3250" s="49"/>
      <c r="N3250" s="49"/>
      <c r="O3250" s="12"/>
      <c r="P3250" s="12"/>
      <c r="Q3250" s="12"/>
      <c r="R3250" s="12"/>
      <c r="S3250" s="12"/>
    </row>
    <row r="3251" spans="1:19" s="1" customFormat="1" x14ac:dyDescent="0.4">
      <c r="A3251" s="12"/>
      <c r="B3251" s="12"/>
      <c r="C3251" s="42"/>
      <c r="D3251" s="12"/>
      <c r="E3251" s="12"/>
      <c r="F3251" s="12"/>
      <c r="G3251" s="12"/>
      <c r="H3251" s="12"/>
      <c r="I3251" s="12"/>
      <c r="J3251" s="12"/>
      <c r="K3251" s="12"/>
      <c r="L3251" s="12"/>
      <c r="M3251" s="49"/>
      <c r="N3251" s="49"/>
      <c r="O3251" s="12"/>
      <c r="P3251" s="12"/>
      <c r="Q3251" s="12"/>
      <c r="R3251" s="12"/>
      <c r="S3251" s="12"/>
    </row>
    <row r="3252" spans="1:19" s="1" customFormat="1" x14ac:dyDescent="0.4">
      <c r="A3252" s="12"/>
      <c r="B3252" s="12"/>
      <c r="C3252" s="42"/>
      <c r="D3252" s="12"/>
      <c r="E3252" s="12"/>
      <c r="F3252" s="12"/>
      <c r="G3252" s="12"/>
      <c r="H3252" s="12"/>
      <c r="I3252" s="12"/>
      <c r="J3252" s="12"/>
      <c r="K3252" s="12"/>
      <c r="L3252" s="12"/>
      <c r="M3252" s="49"/>
      <c r="N3252" s="49"/>
      <c r="O3252" s="12"/>
      <c r="P3252" s="12"/>
      <c r="Q3252" s="12"/>
      <c r="R3252" s="12"/>
      <c r="S3252" s="12"/>
    </row>
    <row r="3253" spans="1:19" s="1" customFormat="1" x14ac:dyDescent="0.4">
      <c r="A3253" s="12"/>
      <c r="B3253" s="12"/>
      <c r="C3253" s="42"/>
      <c r="D3253" s="12"/>
      <c r="E3253" s="12"/>
      <c r="F3253" s="12"/>
      <c r="G3253" s="12"/>
      <c r="H3253" s="12"/>
      <c r="I3253" s="12"/>
      <c r="J3253" s="12"/>
      <c r="K3253" s="12"/>
      <c r="L3253" s="12"/>
      <c r="M3253" s="49"/>
      <c r="N3253" s="49"/>
      <c r="O3253" s="12"/>
      <c r="P3253" s="12"/>
      <c r="Q3253" s="12"/>
      <c r="R3253" s="12"/>
      <c r="S3253" s="12"/>
    </row>
    <row r="3254" spans="1:19" s="1" customFormat="1" x14ac:dyDescent="0.4">
      <c r="A3254" s="12"/>
      <c r="B3254" s="12"/>
      <c r="C3254" s="42"/>
      <c r="D3254" s="12"/>
      <c r="E3254" s="12"/>
      <c r="F3254" s="12"/>
      <c r="G3254" s="12"/>
      <c r="H3254" s="12"/>
      <c r="I3254" s="12"/>
      <c r="J3254" s="12"/>
      <c r="K3254" s="12"/>
      <c r="L3254" s="12"/>
      <c r="M3254" s="49"/>
      <c r="N3254" s="49"/>
      <c r="O3254" s="12"/>
      <c r="P3254" s="12"/>
      <c r="Q3254" s="12"/>
      <c r="R3254" s="12"/>
      <c r="S3254" s="12"/>
    </row>
    <row r="3255" spans="1:19" s="1" customFormat="1" x14ac:dyDescent="0.4">
      <c r="A3255" s="12"/>
      <c r="B3255" s="12"/>
      <c r="C3255" s="42"/>
      <c r="D3255" s="12"/>
      <c r="E3255" s="12"/>
      <c r="F3255" s="12"/>
      <c r="G3255" s="12"/>
      <c r="H3255" s="12"/>
      <c r="I3255" s="12"/>
      <c r="J3255" s="12"/>
      <c r="K3255" s="12"/>
      <c r="L3255" s="12"/>
      <c r="M3255" s="49"/>
      <c r="N3255" s="49"/>
      <c r="O3255" s="12"/>
      <c r="P3255" s="12"/>
      <c r="Q3255" s="12"/>
      <c r="R3255" s="12"/>
      <c r="S3255" s="12"/>
    </row>
    <row r="3256" spans="1:19" s="1" customFormat="1" x14ac:dyDescent="0.4">
      <c r="A3256" s="12"/>
      <c r="B3256" s="12"/>
      <c r="C3256" s="42"/>
      <c r="D3256" s="12"/>
      <c r="E3256" s="12"/>
      <c r="F3256" s="12"/>
      <c r="G3256" s="12"/>
      <c r="H3256" s="12"/>
      <c r="I3256" s="12"/>
      <c r="J3256" s="12"/>
      <c r="K3256" s="12"/>
      <c r="L3256" s="12"/>
      <c r="M3256" s="49"/>
      <c r="N3256" s="49"/>
      <c r="O3256" s="12"/>
      <c r="P3256" s="12"/>
      <c r="Q3256" s="12"/>
      <c r="R3256" s="12"/>
      <c r="S3256" s="12"/>
    </row>
    <row r="3257" spans="1:19" s="1" customFormat="1" x14ac:dyDescent="0.4">
      <c r="A3257" s="12"/>
      <c r="B3257" s="12"/>
      <c r="C3257" s="42"/>
      <c r="D3257" s="12"/>
      <c r="E3257" s="12"/>
      <c r="F3257" s="12"/>
      <c r="G3257" s="12"/>
      <c r="H3257" s="12"/>
      <c r="I3257" s="12"/>
      <c r="J3257" s="12"/>
      <c r="K3257" s="12"/>
      <c r="L3257" s="12"/>
      <c r="M3257" s="49"/>
      <c r="N3257" s="49"/>
      <c r="O3257" s="12"/>
      <c r="P3257" s="12"/>
      <c r="Q3257" s="12"/>
      <c r="R3257" s="12"/>
      <c r="S3257" s="12"/>
    </row>
    <row r="3258" spans="1:19" s="1" customFormat="1" x14ac:dyDescent="0.4">
      <c r="A3258" s="12"/>
      <c r="B3258" s="12"/>
      <c r="C3258" s="42"/>
      <c r="D3258" s="12"/>
      <c r="E3258" s="12"/>
      <c r="F3258" s="12"/>
      <c r="G3258" s="12"/>
      <c r="H3258" s="12"/>
      <c r="I3258" s="12"/>
      <c r="J3258" s="12"/>
      <c r="K3258" s="12"/>
      <c r="L3258" s="12"/>
      <c r="M3258" s="49"/>
      <c r="N3258" s="49"/>
      <c r="O3258" s="12"/>
      <c r="P3258" s="12"/>
      <c r="Q3258" s="12"/>
      <c r="R3258" s="12"/>
      <c r="S3258" s="12"/>
    </row>
    <row r="3259" spans="1:19" s="1" customFormat="1" x14ac:dyDescent="0.4">
      <c r="A3259" s="12"/>
      <c r="B3259" s="12"/>
      <c r="C3259" s="42"/>
      <c r="D3259" s="12"/>
      <c r="E3259" s="12"/>
      <c r="F3259" s="12"/>
      <c r="G3259" s="12"/>
      <c r="H3259" s="12"/>
      <c r="I3259" s="12"/>
      <c r="J3259" s="12"/>
      <c r="K3259" s="12"/>
      <c r="L3259" s="12"/>
      <c r="M3259" s="49"/>
      <c r="N3259" s="49"/>
      <c r="O3259" s="12"/>
      <c r="P3259" s="12"/>
      <c r="Q3259" s="12"/>
      <c r="R3259" s="12"/>
      <c r="S3259" s="12"/>
    </row>
    <row r="3260" spans="1:19" s="1" customFormat="1" x14ac:dyDescent="0.4">
      <c r="A3260" s="12"/>
      <c r="B3260" s="12"/>
      <c r="C3260" s="42"/>
      <c r="D3260" s="12"/>
      <c r="E3260" s="12"/>
      <c r="F3260" s="12"/>
      <c r="G3260" s="12"/>
      <c r="H3260" s="12"/>
      <c r="I3260" s="12"/>
      <c r="J3260" s="12"/>
      <c r="K3260" s="12"/>
      <c r="L3260" s="12"/>
      <c r="M3260" s="49"/>
      <c r="N3260" s="49"/>
      <c r="O3260" s="12"/>
      <c r="P3260" s="12"/>
      <c r="Q3260" s="12"/>
      <c r="R3260" s="12"/>
      <c r="S3260" s="12"/>
    </row>
    <row r="3261" spans="1:19" s="1" customFormat="1" x14ac:dyDescent="0.4">
      <c r="A3261" s="12"/>
      <c r="B3261" s="12"/>
      <c r="C3261" s="42"/>
      <c r="D3261" s="12"/>
      <c r="E3261" s="12"/>
      <c r="F3261" s="12"/>
      <c r="G3261" s="12"/>
      <c r="H3261" s="12"/>
      <c r="I3261" s="12"/>
      <c r="J3261" s="12"/>
      <c r="K3261" s="12"/>
      <c r="L3261" s="12"/>
      <c r="M3261" s="49"/>
      <c r="N3261" s="49"/>
      <c r="O3261" s="12"/>
      <c r="P3261" s="12"/>
      <c r="Q3261" s="12"/>
      <c r="R3261" s="12"/>
      <c r="S3261" s="12"/>
    </row>
    <row r="3262" spans="1:19" s="1" customFormat="1" x14ac:dyDescent="0.4">
      <c r="A3262" s="12"/>
      <c r="B3262" s="12"/>
      <c r="C3262" s="42"/>
      <c r="D3262" s="12"/>
      <c r="E3262" s="12"/>
      <c r="F3262" s="12"/>
      <c r="G3262" s="12"/>
      <c r="H3262" s="12"/>
      <c r="I3262" s="12"/>
      <c r="J3262" s="12"/>
      <c r="K3262" s="12"/>
      <c r="L3262" s="12"/>
      <c r="M3262" s="49"/>
      <c r="N3262" s="49"/>
      <c r="O3262" s="12"/>
      <c r="P3262" s="12"/>
      <c r="Q3262" s="12"/>
      <c r="R3262" s="12"/>
      <c r="S3262" s="12"/>
    </row>
    <row r="3263" spans="1:19" s="1" customFormat="1" x14ac:dyDescent="0.4">
      <c r="A3263" s="12"/>
      <c r="B3263" s="12"/>
      <c r="C3263" s="42"/>
      <c r="D3263" s="12"/>
      <c r="E3263" s="12"/>
      <c r="F3263" s="12"/>
      <c r="G3263" s="12"/>
      <c r="H3263" s="12"/>
      <c r="I3263" s="12"/>
      <c r="J3263" s="12"/>
      <c r="K3263" s="12"/>
      <c r="L3263" s="12"/>
      <c r="M3263" s="49"/>
      <c r="N3263" s="49"/>
      <c r="O3263" s="12"/>
      <c r="P3263" s="12"/>
      <c r="Q3263" s="12"/>
      <c r="R3263" s="12"/>
      <c r="S3263" s="12"/>
    </row>
    <row r="3264" spans="1:19" s="1" customFormat="1" x14ac:dyDescent="0.4">
      <c r="A3264" s="12"/>
      <c r="B3264" s="12"/>
      <c r="C3264" s="42"/>
      <c r="D3264" s="12"/>
      <c r="E3264" s="12"/>
      <c r="F3264" s="12"/>
      <c r="G3264" s="12"/>
      <c r="H3264" s="12"/>
      <c r="I3264" s="12"/>
      <c r="J3264" s="12"/>
      <c r="K3264" s="12"/>
      <c r="L3264" s="12"/>
      <c r="M3264" s="49"/>
      <c r="N3264" s="49"/>
      <c r="O3264" s="12"/>
      <c r="P3264" s="12"/>
      <c r="Q3264" s="12"/>
      <c r="R3264" s="12"/>
      <c r="S3264" s="12"/>
    </row>
    <row r="3265" spans="1:19" s="1" customFormat="1" x14ac:dyDescent="0.4">
      <c r="A3265" s="12"/>
      <c r="B3265" s="12"/>
      <c r="C3265" s="42"/>
      <c r="D3265" s="12"/>
      <c r="E3265" s="12"/>
      <c r="F3265" s="12"/>
      <c r="G3265" s="12"/>
      <c r="H3265" s="12"/>
      <c r="I3265" s="12"/>
      <c r="J3265" s="12"/>
      <c r="K3265" s="12"/>
      <c r="L3265" s="12"/>
      <c r="M3265" s="49"/>
      <c r="N3265" s="49"/>
      <c r="O3265" s="12"/>
      <c r="P3265" s="12"/>
      <c r="Q3265" s="12"/>
      <c r="R3265" s="12"/>
      <c r="S3265" s="12"/>
    </row>
    <row r="3266" spans="1:19" s="1" customFormat="1" x14ac:dyDescent="0.4">
      <c r="A3266" s="12"/>
      <c r="B3266" s="12"/>
      <c r="C3266" s="42"/>
      <c r="D3266" s="12"/>
      <c r="E3266" s="12"/>
      <c r="F3266" s="12"/>
      <c r="G3266" s="12"/>
      <c r="H3266" s="12"/>
      <c r="I3266" s="12"/>
      <c r="J3266" s="12"/>
      <c r="K3266" s="12"/>
      <c r="L3266" s="12"/>
      <c r="M3266" s="49"/>
      <c r="N3266" s="49"/>
      <c r="O3266" s="12"/>
      <c r="P3266" s="12"/>
      <c r="Q3266" s="12"/>
      <c r="R3266" s="12"/>
      <c r="S3266" s="12"/>
    </row>
    <row r="3267" spans="1:19" s="1" customFormat="1" x14ac:dyDescent="0.4">
      <c r="A3267" s="12"/>
      <c r="B3267" s="12"/>
      <c r="C3267" s="42"/>
      <c r="D3267" s="12"/>
      <c r="E3267" s="12"/>
      <c r="F3267" s="12"/>
      <c r="G3267" s="12"/>
      <c r="H3267" s="12"/>
      <c r="I3267" s="12"/>
      <c r="J3267" s="12"/>
      <c r="K3267" s="12"/>
      <c r="L3267" s="12"/>
      <c r="M3267" s="49"/>
      <c r="N3267" s="49"/>
      <c r="O3267" s="12"/>
      <c r="P3267" s="12"/>
      <c r="Q3267" s="12"/>
      <c r="R3267" s="12"/>
      <c r="S3267" s="12"/>
    </row>
    <row r="3268" spans="1:19" s="1" customFormat="1" x14ac:dyDescent="0.4">
      <c r="A3268" s="12"/>
      <c r="B3268" s="12"/>
      <c r="C3268" s="42"/>
      <c r="D3268" s="12"/>
      <c r="E3268" s="12"/>
      <c r="F3268" s="12"/>
      <c r="G3268" s="12"/>
      <c r="H3268" s="12"/>
      <c r="I3268" s="12"/>
      <c r="J3268" s="12"/>
      <c r="K3268" s="12"/>
      <c r="L3268" s="12"/>
      <c r="M3268" s="49"/>
      <c r="N3268" s="49"/>
      <c r="O3268" s="12"/>
      <c r="P3268" s="12"/>
      <c r="Q3268" s="12"/>
      <c r="R3268" s="12"/>
      <c r="S3268" s="12"/>
    </row>
    <row r="3269" spans="1:19" s="1" customFormat="1" x14ac:dyDescent="0.4">
      <c r="A3269" s="12"/>
      <c r="B3269" s="12"/>
      <c r="C3269" s="42"/>
      <c r="D3269" s="12"/>
      <c r="E3269" s="12"/>
      <c r="F3269" s="12"/>
      <c r="G3269" s="12"/>
      <c r="H3269" s="12"/>
      <c r="I3269" s="12"/>
      <c r="J3269" s="12"/>
      <c r="K3269" s="12"/>
      <c r="L3269" s="12"/>
      <c r="M3269" s="49"/>
      <c r="N3269" s="49"/>
      <c r="O3269" s="12"/>
      <c r="P3269" s="12"/>
      <c r="Q3269" s="12"/>
      <c r="R3269" s="12"/>
      <c r="S3269" s="12"/>
    </row>
    <row r="3270" spans="1:19" s="1" customFormat="1" x14ac:dyDescent="0.4">
      <c r="A3270" s="12"/>
      <c r="B3270" s="12"/>
      <c r="C3270" s="42"/>
      <c r="D3270" s="12"/>
      <c r="E3270" s="12"/>
      <c r="F3270" s="12"/>
      <c r="G3270" s="12"/>
      <c r="H3270" s="12"/>
      <c r="I3270" s="12"/>
      <c r="J3270" s="12"/>
      <c r="K3270" s="12"/>
      <c r="L3270" s="12"/>
      <c r="M3270" s="49"/>
      <c r="N3270" s="49"/>
      <c r="O3270" s="12"/>
      <c r="P3270" s="12"/>
      <c r="Q3270" s="12"/>
      <c r="R3270" s="12"/>
      <c r="S3270" s="12"/>
    </row>
    <row r="3271" spans="1:19" s="1" customFormat="1" x14ac:dyDescent="0.4">
      <c r="A3271" s="12"/>
      <c r="B3271" s="12"/>
      <c r="C3271" s="42"/>
      <c r="D3271" s="12"/>
      <c r="E3271" s="12"/>
      <c r="F3271" s="12"/>
      <c r="G3271" s="12"/>
      <c r="H3271" s="12"/>
      <c r="I3271" s="12"/>
      <c r="J3271" s="12"/>
      <c r="K3271" s="12"/>
      <c r="L3271" s="12"/>
      <c r="M3271" s="49"/>
      <c r="N3271" s="49"/>
      <c r="O3271" s="12"/>
      <c r="P3271" s="12"/>
      <c r="Q3271" s="12"/>
      <c r="R3271" s="12"/>
      <c r="S3271" s="12"/>
    </row>
    <row r="3272" spans="1:19" s="1" customFormat="1" x14ac:dyDescent="0.4">
      <c r="A3272" s="12"/>
      <c r="B3272" s="12"/>
      <c r="C3272" s="42"/>
      <c r="D3272" s="12"/>
      <c r="E3272" s="12"/>
      <c r="F3272" s="12"/>
      <c r="G3272" s="12"/>
      <c r="H3272" s="12"/>
      <c r="I3272" s="12"/>
      <c r="J3272" s="12"/>
      <c r="K3272" s="12"/>
      <c r="L3272" s="12"/>
      <c r="M3272" s="49"/>
      <c r="N3272" s="49"/>
      <c r="O3272" s="12"/>
      <c r="P3272" s="12"/>
      <c r="Q3272" s="12"/>
      <c r="R3272" s="12"/>
      <c r="S3272" s="12"/>
    </row>
    <row r="3273" spans="1:19" s="1" customFormat="1" x14ac:dyDescent="0.4">
      <c r="A3273" s="12"/>
      <c r="B3273" s="12"/>
      <c r="C3273" s="42"/>
      <c r="D3273" s="12"/>
      <c r="E3273" s="12"/>
      <c r="F3273" s="12"/>
      <c r="G3273" s="12"/>
      <c r="H3273" s="12"/>
      <c r="I3273" s="12"/>
      <c r="J3273" s="12"/>
      <c r="K3273" s="12"/>
      <c r="L3273" s="12"/>
      <c r="M3273" s="49"/>
      <c r="N3273" s="49"/>
      <c r="O3273" s="12"/>
      <c r="P3273" s="12"/>
      <c r="Q3273" s="12"/>
      <c r="R3273" s="12"/>
      <c r="S3273" s="12"/>
    </row>
    <row r="3274" spans="1:19" s="1" customFormat="1" x14ac:dyDescent="0.4">
      <c r="A3274" s="12"/>
      <c r="B3274" s="12"/>
      <c r="C3274" s="42"/>
      <c r="D3274" s="12"/>
      <c r="E3274" s="12"/>
      <c r="F3274" s="12"/>
      <c r="G3274" s="12"/>
      <c r="H3274" s="12"/>
      <c r="I3274" s="12"/>
      <c r="J3274" s="12"/>
      <c r="K3274" s="12"/>
      <c r="L3274" s="12"/>
      <c r="M3274" s="49"/>
      <c r="N3274" s="49"/>
      <c r="O3274" s="12"/>
      <c r="P3274" s="12"/>
      <c r="Q3274" s="12"/>
      <c r="R3274" s="12"/>
      <c r="S3274" s="12"/>
    </row>
    <row r="3275" spans="1:19" s="1" customFormat="1" x14ac:dyDescent="0.4">
      <c r="A3275" s="12"/>
      <c r="B3275" s="12"/>
      <c r="C3275" s="42"/>
      <c r="D3275" s="12"/>
      <c r="E3275" s="12"/>
      <c r="F3275" s="12"/>
      <c r="G3275" s="12"/>
      <c r="H3275" s="12"/>
      <c r="I3275" s="12"/>
      <c r="J3275" s="12"/>
      <c r="K3275" s="12"/>
      <c r="L3275" s="12"/>
      <c r="M3275" s="49"/>
      <c r="N3275" s="49"/>
      <c r="O3275" s="12"/>
      <c r="P3275" s="12"/>
      <c r="Q3275" s="12"/>
      <c r="R3275" s="12"/>
      <c r="S3275" s="12"/>
    </row>
    <row r="3276" spans="1:19" s="1" customFormat="1" x14ac:dyDescent="0.4">
      <c r="A3276" s="12"/>
      <c r="B3276" s="12"/>
      <c r="C3276" s="42"/>
      <c r="D3276" s="12"/>
      <c r="E3276" s="12"/>
      <c r="F3276" s="12"/>
      <c r="G3276" s="12"/>
      <c r="H3276" s="12"/>
      <c r="I3276" s="12"/>
      <c r="J3276" s="12"/>
      <c r="K3276" s="12"/>
      <c r="L3276" s="12"/>
      <c r="M3276" s="49"/>
      <c r="N3276" s="49"/>
      <c r="O3276" s="12"/>
      <c r="P3276" s="12"/>
      <c r="Q3276" s="12"/>
      <c r="R3276" s="12"/>
      <c r="S3276" s="12"/>
    </row>
    <row r="3277" spans="1:19" s="1" customFormat="1" x14ac:dyDescent="0.4">
      <c r="A3277" s="12"/>
      <c r="B3277" s="12"/>
      <c r="C3277" s="42"/>
      <c r="D3277" s="12"/>
      <c r="E3277" s="12"/>
      <c r="F3277" s="12"/>
      <c r="G3277" s="12"/>
      <c r="H3277" s="12"/>
      <c r="I3277" s="12"/>
      <c r="J3277" s="12"/>
      <c r="K3277" s="12"/>
      <c r="L3277" s="12"/>
      <c r="M3277" s="49"/>
      <c r="N3277" s="49"/>
      <c r="O3277" s="12"/>
      <c r="P3277" s="12"/>
      <c r="Q3277" s="12"/>
      <c r="R3277" s="12"/>
      <c r="S3277" s="12"/>
    </row>
    <row r="3278" spans="1:19" s="1" customFormat="1" x14ac:dyDescent="0.4">
      <c r="A3278" s="12"/>
      <c r="B3278" s="12"/>
      <c r="C3278" s="42"/>
      <c r="D3278" s="12"/>
      <c r="E3278" s="12"/>
      <c r="F3278" s="12"/>
      <c r="G3278" s="12"/>
      <c r="H3278" s="12"/>
      <c r="I3278" s="12"/>
      <c r="J3278" s="12"/>
      <c r="K3278" s="12"/>
      <c r="L3278" s="12"/>
      <c r="M3278" s="49"/>
      <c r="N3278" s="49"/>
      <c r="O3278" s="12"/>
      <c r="P3278" s="12"/>
      <c r="Q3278" s="12"/>
      <c r="R3278" s="12"/>
      <c r="S3278" s="12"/>
    </row>
    <row r="3279" spans="1:19" s="1" customFormat="1" x14ac:dyDescent="0.4">
      <c r="A3279" s="12"/>
      <c r="B3279" s="12"/>
      <c r="C3279" s="42"/>
      <c r="D3279" s="12"/>
      <c r="E3279" s="12"/>
      <c r="F3279" s="12"/>
      <c r="G3279" s="12"/>
      <c r="H3279" s="12"/>
      <c r="I3279" s="12"/>
      <c r="J3279" s="12"/>
      <c r="K3279" s="12"/>
      <c r="L3279" s="12"/>
      <c r="M3279" s="49"/>
      <c r="N3279" s="49"/>
      <c r="O3279" s="12"/>
      <c r="P3279" s="12"/>
      <c r="Q3279" s="12"/>
      <c r="R3279" s="12"/>
      <c r="S3279" s="12"/>
    </row>
    <row r="3280" spans="1:19" s="1" customFormat="1" x14ac:dyDescent="0.4">
      <c r="A3280" s="12"/>
      <c r="B3280" s="12"/>
      <c r="C3280" s="42"/>
      <c r="D3280" s="12"/>
      <c r="E3280" s="12"/>
      <c r="F3280" s="12"/>
      <c r="G3280" s="12"/>
      <c r="H3280" s="12"/>
      <c r="I3280" s="12"/>
      <c r="J3280" s="12"/>
      <c r="K3280" s="12"/>
      <c r="L3280" s="12"/>
      <c r="M3280" s="49"/>
      <c r="N3280" s="49"/>
      <c r="O3280" s="12"/>
      <c r="P3280" s="12"/>
      <c r="Q3280" s="12"/>
      <c r="R3280" s="12"/>
      <c r="S3280" s="12"/>
    </row>
    <row r="3281" spans="1:19" s="1" customFormat="1" x14ac:dyDescent="0.4">
      <c r="A3281" s="12"/>
      <c r="B3281" s="12"/>
      <c r="C3281" s="42"/>
      <c r="D3281" s="12"/>
      <c r="E3281" s="12"/>
      <c r="F3281" s="12"/>
      <c r="G3281" s="12"/>
      <c r="H3281" s="12"/>
      <c r="I3281" s="12"/>
      <c r="J3281" s="12"/>
      <c r="K3281" s="12"/>
      <c r="L3281" s="12"/>
      <c r="M3281" s="49"/>
      <c r="N3281" s="49"/>
      <c r="O3281" s="12"/>
      <c r="P3281" s="12"/>
      <c r="Q3281" s="12"/>
      <c r="R3281" s="12"/>
      <c r="S3281" s="12"/>
    </row>
    <row r="3282" spans="1:19" s="1" customFormat="1" x14ac:dyDescent="0.4">
      <c r="A3282" s="12"/>
      <c r="B3282" s="12"/>
      <c r="C3282" s="42"/>
      <c r="D3282" s="12"/>
      <c r="E3282" s="12"/>
      <c r="F3282" s="12"/>
      <c r="G3282" s="12"/>
      <c r="H3282" s="12"/>
      <c r="I3282" s="12"/>
      <c r="J3282" s="12"/>
      <c r="K3282" s="12"/>
      <c r="L3282" s="12"/>
      <c r="M3282" s="49"/>
      <c r="N3282" s="49"/>
      <c r="O3282" s="12"/>
      <c r="P3282" s="12"/>
      <c r="Q3282" s="12"/>
      <c r="R3282" s="12"/>
      <c r="S3282" s="12"/>
    </row>
    <row r="3283" spans="1:19" s="1" customFormat="1" x14ac:dyDescent="0.4">
      <c r="A3283" s="12"/>
      <c r="B3283" s="12"/>
      <c r="C3283" s="42"/>
      <c r="D3283" s="12"/>
      <c r="E3283" s="12"/>
      <c r="F3283" s="12"/>
      <c r="G3283" s="12"/>
      <c r="H3283" s="12"/>
      <c r="I3283" s="12"/>
      <c r="J3283" s="12"/>
      <c r="K3283" s="12"/>
      <c r="L3283" s="12"/>
      <c r="M3283" s="49"/>
      <c r="N3283" s="49"/>
      <c r="O3283" s="12"/>
      <c r="P3283" s="12"/>
      <c r="Q3283" s="12"/>
      <c r="R3283" s="12"/>
      <c r="S3283" s="12"/>
    </row>
    <row r="3284" spans="1:19" s="1" customFormat="1" x14ac:dyDescent="0.4">
      <c r="A3284" s="12"/>
      <c r="B3284" s="12"/>
      <c r="C3284" s="42"/>
      <c r="D3284" s="12"/>
      <c r="E3284" s="12"/>
      <c r="F3284" s="12"/>
      <c r="G3284" s="12"/>
      <c r="H3284" s="12"/>
      <c r="I3284" s="12"/>
      <c r="J3284" s="12"/>
      <c r="K3284" s="12"/>
      <c r="L3284" s="12"/>
      <c r="M3284" s="49"/>
      <c r="N3284" s="49"/>
      <c r="O3284" s="12"/>
      <c r="P3284" s="12"/>
      <c r="Q3284" s="12"/>
      <c r="R3284" s="12"/>
      <c r="S3284" s="12"/>
    </row>
    <row r="3285" spans="1:19" s="1" customFormat="1" x14ac:dyDescent="0.4">
      <c r="A3285" s="12"/>
      <c r="B3285" s="12"/>
      <c r="C3285" s="42"/>
      <c r="D3285" s="12"/>
      <c r="E3285" s="12"/>
      <c r="F3285" s="12"/>
      <c r="G3285" s="12"/>
      <c r="H3285" s="12"/>
      <c r="I3285" s="12"/>
      <c r="J3285" s="12"/>
      <c r="K3285" s="12"/>
      <c r="L3285" s="12"/>
      <c r="M3285" s="49"/>
      <c r="N3285" s="49"/>
      <c r="O3285" s="12"/>
      <c r="P3285" s="12"/>
      <c r="Q3285" s="12"/>
      <c r="R3285" s="12"/>
      <c r="S3285" s="12"/>
    </row>
    <row r="3286" spans="1:19" s="1" customFormat="1" x14ac:dyDescent="0.4">
      <c r="A3286" s="12"/>
      <c r="B3286" s="12"/>
      <c r="C3286" s="42"/>
      <c r="D3286" s="12"/>
      <c r="E3286" s="12"/>
      <c r="F3286" s="12"/>
      <c r="G3286" s="12"/>
      <c r="H3286" s="12"/>
      <c r="I3286" s="12"/>
      <c r="J3286" s="12"/>
      <c r="K3286" s="12"/>
      <c r="L3286" s="12"/>
      <c r="M3286" s="49"/>
      <c r="N3286" s="49"/>
      <c r="O3286" s="12"/>
      <c r="P3286" s="12"/>
      <c r="Q3286" s="12"/>
      <c r="R3286" s="12"/>
      <c r="S3286" s="12"/>
    </row>
    <row r="3287" spans="1:19" s="1" customFormat="1" x14ac:dyDescent="0.4">
      <c r="A3287" s="12"/>
      <c r="B3287" s="12"/>
      <c r="C3287" s="42"/>
      <c r="D3287" s="12"/>
      <c r="E3287" s="12"/>
      <c r="F3287" s="12"/>
      <c r="G3287" s="12"/>
      <c r="H3287" s="12"/>
      <c r="I3287" s="12"/>
      <c r="J3287" s="12"/>
      <c r="K3287" s="12"/>
      <c r="L3287" s="12"/>
      <c r="M3287" s="49"/>
      <c r="N3287" s="49"/>
      <c r="O3287" s="12"/>
      <c r="P3287" s="12"/>
      <c r="Q3287" s="12"/>
      <c r="R3287" s="12"/>
      <c r="S3287" s="12"/>
    </row>
    <row r="3288" spans="1:19" s="1" customFormat="1" x14ac:dyDescent="0.4">
      <c r="A3288" s="12"/>
      <c r="B3288" s="12"/>
      <c r="C3288" s="42"/>
      <c r="D3288" s="12"/>
      <c r="E3288" s="12"/>
      <c r="F3288" s="12"/>
      <c r="G3288" s="12"/>
      <c r="H3288" s="12"/>
      <c r="I3288" s="12"/>
      <c r="J3288" s="12"/>
      <c r="K3288" s="12"/>
      <c r="L3288" s="12"/>
      <c r="M3288" s="49"/>
      <c r="N3288" s="49"/>
      <c r="O3288" s="12"/>
      <c r="P3288" s="12"/>
      <c r="Q3288" s="12"/>
      <c r="R3288" s="12"/>
      <c r="S3288" s="12"/>
    </row>
    <row r="3289" spans="1:19" s="1" customFormat="1" x14ac:dyDescent="0.4">
      <c r="A3289" s="12"/>
      <c r="B3289" s="12"/>
      <c r="C3289" s="42"/>
      <c r="D3289" s="12"/>
      <c r="E3289" s="12"/>
      <c r="F3289" s="12"/>
      <c r="G3289" s="12"/>
      <c r="H3289" s="12"/>
      <c r="I3289" s="12"/>
      <c r="J3289" s="12"/>
      <c r="K3289" s="12"/>
      <c r="L3289" s="12"/>
      <c r="M3289" s="49"/>
      <c r="N3289" s="49"/>
      <c r="O3289" s="12"/>
      <c r="P3289" s="12"/>
      <c r="Q3289" s="12"/>
      <c r="R3289" s="12"/>
      <c r="S3289" s="12"/>
    </row>
    <row r="3290" spans="1:19" s="1" customFormat="1" x14ac:dyDescent="0.4">
      <c r="A3290" s="12"/>
      <c r="B3290" s="12"/>
      <c r="C3290" s="42"/>
      <c r="D3290" s="12"/>
      <c r="E3290" s="12"/>
      <c r="F3290" s="12"/>
      <c r="G3290" s="12"/>
      <c r="H3290" s="12"/>
      <c r="I3290" s="12"/>
      <c r="J3290" s="12"/>
      <c r="K3290" s="12"/>
      <c r="L3290" s="12"/>
      <c r="M3290" s="49"/>
      <c r="N3290" s="49"/>
      <c r="O3290" s="12"/>
      <c r="P3290" s="12"/>
      <c r="Q3290" s="12"/>
      <c r="R3290" s="12"/>
      <c r="S3290" s="12"/>
    </row>
    <row r="3291" spans="1:19" s="1" customFormat="1" x14ac:dyDescent="0.4">
      <c r="A3291" s="12"/>
      <c r="B3291" s="12"/>
      <c r="C3291" s="42"/>
      <c r="D3291" s="12"/>
      <c r="E3291" s="12"/>
      <c r="F3291" s="12"/>
      <c r="G3291" s="12"/>
      <c r="H3291" s="12"/>
      <c r="I3291" s="12"/>
      <c r="J3291" s="12"/>
      <c r="K3291" s="12"/>
      <c r="L3291" s="12"/>
      <c r="M3291" s="49"/>
      <c r="N3291" s="49"/>
      <c r="O3291" s="12"/>
      <c r="P3291" s="12"/>
      <c r="Q3291" s="12"/>
      <c r="R3291" s="12"/>
      <c r="S3291" s="12"/>
    </row>
    <row r="3292" spans="1:19" s="1" customFormat="1" x14ac:dyDescent="0.4">
      <c r="A3292" s="12"/>
      <c r="B3292" s="12"/>
      <c r="C3292" s="42"/>
      <c r="D3292" s="12"/>
      <c r="E3292" s="12"/>
      <c r="F3292" s="12"/>
      <c r="G3292" s="12"/>
      <c r="H3292" s="12"/>
      <c r="I3292" s="12"/>
      <c r="J3292" s="12"/>
      <c r="K3292" s="12"/>
      <c r="L3292" s="12"/>
      <c r="M3292" s="49"/>
      <c r="N3292" s="49"/>
      <c r="O3292" s="12"/>
      <c r="P3292" s="12"/>
      <c r="Q3292" s="12"/>
      <c r="R3292" s="12"/>
      <c r="S3292" s="12"/>
    </row>
    <row r="3293" spans="1:19" s="1" customFormat="1" x14ac:dyDescent="0.4">
      <c r="A3293" s="12"/>
      <c r="B3293" s="12"/>
      <c r="C3293" s="42"/>
      <c r="D3293" s="12"/>
      <c r="E3293" s="12"/>
      <c r="F3293" s="12"/>
      <c r="G3293" s="12"/>
      <c r="H3293" s="12"/>
      <c r="I3293" s="12"/>
      <c r="J3293" s="12"/>
      <c r="K3293" s="12"/>
      <c r="L3293" s="12"/>
      <c r="M3293" s="49"/>
      <c r="N3293" s="49"/>
      <c r="O3293" s="12"/>
      <c r="P3293" s="12"/>
      <c r="Q3293" s="12"/>
      <c r="R3293" s="12"/>
      <c r="S3293" s="12"/>
    </row>
    <row r="3294" spans="1:19" s="1" customFormat="1" x14ac:dyDescent="0.4">
      <c r="A3294" s="12"/>
      <c r="B3294" s="12"/>
      <c r="C3294" s="42"/>
      <c r="D3294" s="12"/>
      <c r="E3294" s="12"/>
      <c r="F3294" s="12"/>
      <c r="G3294" s="12"/>
      <c r="H3294" s="12"/>
      <c r="I3294" s="12"/>
      <c r="J3294" s="12"/>
      <c r="K3294" s="12"/>
      <c r="L3294" s="12"/>
      <c r="M3294" s="49"/>
      <c r="N3294" s="49"/>
      <c r="O3294" s="12"/>
      <c r="P3294" s="12"/>
      <c r="Q3294" s="12"/>
      <c r="R3294" s="12"/>
      <c r="S3294" s="12"/>
    </row>
    <row r="3295" spans="1:19" s="1" customFormat="1" x14ac:dyDescent="0.4">
      <c r="A3295" s="12"/>
      <c r="B3295" s="12"/>
      <c r="C3295" s="42"/>
      <c r="D3295" s="12"/>
      <c r="E3295" s="12"/>
      <c r="F3295" s="12"/>
      <c r="G3295" s="12"/>
      <c r="H3295" s="12"/>
      <c r="I3295" s="12"/>
      <c r="J3295" s="12"/>
      <c r="K3295" s="12"/>
      <c r="L3295" s="12"/>
      <c r="M3295" s="49"/>
      <c r="N3295" s="49"/>
      <c r="O3295" s="12"/>
      <c r="P3295" s="12"/>
      <c r="Q3295" s="12"/>
      <c r="R3295" s="12"/>
      <c r="S3295" s="12"/>
    </row>
    <row r="3296" spans="1:19" s="1" customFormat="1" x14ac:dyDescent="0.4">
      <c r="A3296" s="12"/>
      <c r="B3296" s="12"/>
      <c r="C3296" s="42"/>
      <c r="D3296" s="12"/>
      <c r="E3296" s="12"/>
      <c r="F3296" s="12"/>
      <c r="G3296" s="12"/>
      <c r="H3296" s="12"/>
      <c r="I3296" s="12"/>
      <c r="J3296" s="12"/>
      <c r="K3296" s="12"/>
      <c r="L3296" s="12"/>
      <c r="M3296" s="49"/>
      <c r="N3296" s="49"/>
      <c r="O3296" s="12"/>
      <c r="P3296" s="12"/>
      <c r="Q3296" s="12"/>
      <c r="R3296" s="12"/>
      <c r="S3296" s="12"/>
    </row>
    <row r="3297" spans="1:19" s="1" customFormat="1" x14ac:dyDescent="0.4">
      <c r="A3297" s="12"/>
      <c r="B3297" s="12"/>
      <c r="C3297" s="42"/>
      <c r="D3297" s="12"/>
      <c r="E3297" s="12"/>
      <c r="F3297" s="12"/>
      <c r="G3297" s="12"/>
      <c r="H3297" s="12"/>
      <c r="I3297" s="12"/>
      <c r="J3297" s="12"/>
      <c r="K3297" s="12"/>
      <c r="L3297" s="12"/>
      <c r="M3297" s="49"/>
      <c r="N3297" s="49"/>
      <c r="O3297" s="12"/>
      <c r="P3297" s="12"/>
      <c r="Q3297" s="12"/>
      <c r="R3297" s="12"/>
      <c r="S3297" s="12"/>
    </row>
    <row r="3298" spans="1:19" s="1" customFormat="1" x14ac:dyDescent="0.4">
      <c r="A3298" s="12"/>
      <c r="B3298" s="12"/>
      <c r="C3298" s="42"/>
      <c r="D3298" s="12"/>
      <c r="E3298" s="12"/>
      <c r="F3298" s="12"/>
      <c r="G3298" s="12"/>
      <c r="H3298" s="12"/>
      <c r="I3298" s="12"/>
      <c r="J3298" s="12"/>
      <c r="K3298" s="12"/>
      <c r="L3298" s="12"/>
      <c r="M3298" s="49"/>
      <c r="N3298" s="49"/>
      <c r="O3298" s="12"/>
      <c r="P3298" s="12"/>
      <c r="Q3298" s="12"/>
      <c r="R3298" s="12"/>
      <c r="S3298" s="12"/>
    </row>
    <row r="3299" spans="1:19" s="1" customFormat="1" x14ac:dyDescent="0.4">
      <c r="A3299" s="12"/>
      <c r="B3299" s="12"/>
      <c r="C3299" s="42"/>
      <c r="D3299" s="12"/>
      <c r="E3299" s="12"/>
      <c r="F3299" s="12"/>
      <c r="G3299" s="12"/>
      <c r="H3299" s="12"/>
      <c r="I3299" s="12"/>
      <c r="J3299" s="12"/>
      <c r="K3299" s="12"/>
      <c r="L3299" s="12"/>
      <c r="M3299" s="49"/>
      <c r="N3299" s="49"/>
      <c r="O3299" s="12"/>
      <c r="P3299" s="12"/>
      <c r="Q3299" s="12"/>
      <c r="R3299" s="12"/>
      <c r="S3299" s="12"/>
    </row>
    <row r="3300" spans="1:19" s="1" customFormat="1" x14ac:dyDescent="0.4">
      <c r="A3300" s="12"/>
      <c r="B3300" s="12"/>
      <c r="C3300" s="42"/>
      <c r="D3300" s="12"/>
      <c r="E3300" s="12"/>
      <c r="F3300" s="12"/>
      <c r="G3300" s="12"/>
      <c r="H3300" s="12"/>
      <c r="I3300" s="12"/>
      <c r="J3300" s="12"/>
      <c r="K3300" s="12"/>
      <c r="L3300" s="12"/>
      <c r="M3300" s="49"/>
      <c r="N3300" s="49"/>
      <c r="O3300" s="12"/>
      <c r="P3300" s="12"/>
      <c r="Q3300" s="12"/>
      <c r="R3300" s="12"/>
      <c r="S3300" s="12"/>
    </row>
    <row r="3301" spans="1:19" s="1" customFormat="1" x14ac:dyDescent="0.4">
      <c r="A3301" s="12"/>
      <c r="B3301" s="12"/>
      <c r="C3301" s="42"/>
      <c r="D3301" s="12"/>
      <c r="E3301" s="12"/>
      <c r="F3301" s="12"/>
      <c r="G3301" s="12"/>
      <c r="H3301" s="12"/>
      <c r="I3301" s="12"/>
      <c r="J3301" s="12"/>
      <c r="K3301" s="12"/>
      <c r="L3301" s="12"/>
      <c r="M3301" s="49"/>
      <c r="N3301" s="49"/>
      <c r="O3301" s="12"/>
      <c r="P3301" s="12"/>
      <c r="Q3301" s="12"/>
      <c r="R3301" s="12"/>
      <c r="S3301" s="12"/>
    </row>
    <row r="3302" spans="1:19" s="1" customFormat="1" x14ac:dyDescent="0.4">
      <c r="A3302" s="12"/>
      <c r="B3302" s="12"/>
      <c r="C3302" s="42"/>
      <c r="D3302" s="12"/>
      <c r="E3302" s="12"/>
      <c r="F3302" s="12"/>
      <c r="G3302" s="12"/>
      <c r="H3302" s="12"/>
      <c r="I3302" s="12"/>
      <c r="J3302" s="12"/>
      <c r="K3302" s="12"/>
      <c r="L3302" s="12"/>
      <c r="M3302" s="49"/>
      <c r="N3302" s="49"/>
      <c r="O3302" s="12"/>
      <c r="P3302" s="12"/>
      <c r="Q3302" s="12"/>
      <c r="R3302" s="12"/>
      <c r="S3302" s="12"/>
    </row>
    <row r="3303" spans="1:19" s="1" customFormat="1" x14ac:dyDescent="0.4">
      <c r="A3303" s="12"/>
      <c r="B3303" s="12"/>
      <c r="C3303" s="42"/>
      <c r="D3303" s="12"/>
      <c r="E3303" s="12"/>
      <c r="F3303" s="12"/>
      <c r="G3303" s="12"/>
      <c r="H3303" s="12"/>
      <c r="I3303" s="12"/>
      <c r="J3303" s="12"/>
      <c r="K3303" s="12"/>
      <c r="L3303" s="12"/>
      <c r="M3303" s="49"/>
      <c r="N3303" s="49"/>
      <c r="O3303" s="12"/>
      <c r="P3303" s="12"/>
      <c r="Q3303" s="12"/>
      <c r="R3303" s="12"/>
      <c r="S3303" s="12"/>
    </row>
    <row r="3304" spans="1:19" s="1" customFormat="1" x14ac:dyDescent="0.4">
      <c r="A3304" s="12"/>
      <c r="B3304" s="12"/>
      <c r="C3304" s="42"/>
      <c r="D3304" s="12"/>
      <c r="E3304" s="12"/>
      <c r="F3304" s="12"/>
      <c r="G3304" s="12"/>
      <c r="H3304" s="12"/>
      <c r="I3304" s="12"/>
      <c r="J3304" s="12"/>
      <c r="K3304" s="12"/>
      <c r="L3304" s="12"/>
      <c r="M3304" s="49"/>
      <c r="N3304" s="49"/>
      <c r="O3304" s="12"/>
      <c r="P3304" s="12"/>
      <c r="Q3304" s="12"/>
      <c r="R3304" s="12"/>
      <c r="S3304" s="12"/>
    </row>
    <row r="3305" spans="1:19" s="1" customFormat="1" x14ac:dyDescent="0.4">
      <c r="A3305" s="12"/>
      <c r="B3305" s="12"/>
      <c r="C3305" s="42"/>
      <c r="D3305" s="12"/>
      <c r="E3305" s="12"/>
      <c r="F3305" s="12"/>
      <c r="G3305" s="12"/>
      <c r="H3305" s="12"/>
      <c r="I3305" s="12"/>
      <c r="J3305" s="12"/>
      <c r="K3305" s="12"/>
      <c r="L3305" s="12"/>
      <c r="M3305" s="49"/>
      <c r="N3305" s="49"/>
      <c r="O3305" s="12"/>
      <c r="P3305" s="12"/>
      <c r="Q3305" s="12"/>
      <c r="R3305" s="12"/>
      <c r="S3305" s="12"/>
    </row>
    <row r="3306" spans="1:19" s="1" customFormat="1" x14ac:dyDescent="0.4">
      <c r="A3306" s="12"/>
      <c r="B3306" s="12"/>
      <c r="C3306" s="42"/>
      <c r="D3306" s="12"/>
      <c r="E3306" s="12"/>
      <c r="F3306" s="12"/>
      <c r="G3306" s="12"/>
      <c r="H3306" s="12"/>
      <c r="I3306" s="12"/>
      <c r="J3306" s="12"/>
      <c r="K3306" s="12"/>
      <c r="L3306" s="12"/>
      <c r="M3306" s="49"/>
      <c r="N3306" s="49"/>
      <c r="O3306" s="12"/>
      <c r="P3306" s="12"/>
      <c r="Q3306" s="12"/>
      <c r="R3306" s="12"/>
      <c r="S3306" s="12"/>
    </row>
    <row r="3307" spans="1:19" s="1" customFormat="1" x14ac:dyDescent="0.4">
      <c r="A3307" s="12"/>
      <c r="B3307" s="12"/>
      <c r="C3307" s="42"/>
      <c r="D3307" s="12"/>
      <c r="E3307" s="12"/>
      <c r="F3307" s="12"/>
      <c r="G3307" s="12"/>
      <c r="H3307" s="12"/>
      <c r="I3307" s="12"/>
      <c r="J3307" s="12"/>
      <c r="K3307" s="12"/>
      <c r="L3307" s="12"/>
      <c r="M3307" s="49"/>
      <c r="N3307" s="49"/>
      <c r="O3307" s="12"/>
      <c r="P3307" s="12"/>
      <c r="Q3307" s="12"/>
      <c r="R3307" s="12"/>
      <c r="S3307" s="12"/>
    </row>
    <row r="3308" spans="1:19" s="1" customFormat="1" x14ac:dyDescent="0.4">
      <c r="A3308" s="12"/>
      <c r="B3308" s="12"/>
      <c r="C3308" s="42"/>
      <c r="D3308" s="12"/>
      <c r="E3308" s="12"/>
      <c r="F3308" s="12"/>
      <c r="G3308" s="12"/>
      <c r="H3308" s="12"/>
      <c r="I3308" s="12"/>
      <c r="J3308" s="12"/>
      <c r="K3308" s="12"/>
      <c r="L3308" s="12"/>
      <c r="M3308" s="49"/>
      <c r="N3308" s="49"/>
      <c r="O3308" s="12"/>
      <c r="P3308" s="12"/>
      <c r="Q3308" s="12"/>
      <c r="R3308" s="12"/>
      <c r="S3308" s="12"/>
    </row>
    <row r="3309" spans="1:19" s="1" customFormat="1" x14ac:dyDescent="0.4">
      <c r="A3309" s="12"/>
      <c r="B3309" s="12"/>
      <c r="C3309" s="42"/>
      <c r="D3309" s="12"/>
      <c r="E3309" s="12"/>
      <c r="F3309" s="12"/>
      <c r="G3309" s="12"/>
      <c r="H3309" s="12"/>
      <c r="I3309" s="12"/>
      <c r="J3309" s="12"/>
      <c r="K3309" s="12"/>
      <c r="L3309" s="12"/>
      <c r="M3309" s="49"/>
      <c r="N3309" s="49"/>
      <c r="O3309" s="12"/>
      <c r="P3309" s="12"/>
      <c r="Q3309" s="12"/>
      <c r="R3309" s="12"/>
      <c r="S3309" s="12"/>
    </row>
    <row r="3310" spans="1:19" s="1" customFormat="1" x14ac:dyDescent="0.4">
      <c r="A3310" s="12"/>
      <c r="B3310" s="12"/>
      <c r="C3310" s="42"/>
      <c r="D3310" s="12"/>
      <c r="E3310" s="12"/>
      <c r="F3310" s="12"/>
      <c r="G3310" s="12"/>
      <c r="H3310" s="12"/>
      <c r="I3310" s="12"/>
      <c r="J3310" s="12"/>
      <c r="K3310" s="12"/>
      <c r="L3310" s="12"/>
      <c r="M3310" s="49"/>
      <c r="N3310" s="49"/>
      <c r="O3310" s="12"/>
      <c r="P3310" s="12"/>
      <c r="Q3310" s="12"/>
      <c r="R3310" s="12"/>
      <c r="S3310" s="12"/>
    </row>
    <row r="3311" spans="1:19" s="1" customFormat="1" x14ac:dyDescent="0.4">
      <c r="A3311" s="12"/>
      <c r="B3311" s="12"/>
      <c r="C3311" s="42"/>
      <c r="D3311" s="12"/>
      <c r="E3311" s="12"/>
      <c r="F3311" s="12"/>
      <c r="G3311" s="12"/>
      <c r="H3311" s="12"/>
      <c r="I3311" s="12"/>
      <c r="J3311" s="12"/>
      <c r="K3311" s="12"/>
      <c r="L3311" s="12"/>
      <c r="M3311" s="49"/>
      <c r="N3311" s="49"/>
      <c r="O3311" s="12"/>
      <c r="P3311" s="12"/>
      <c r="Q3311" s="12"/>
      <c r="R3311" s="12"/>
      <c r="S3311" s="12"/>
    </row>
    <row r="3312" spans="1:19" s="1" customFormat="1" x14ac:dyDescent="0.4">
      <c r="A3312" s="12"/>
      <c r="B3312" s="12"/>
      <c r="C3312" s="42"/>
      <c r="D3312" s="12"/>
      <c r="E3312" s="12"/>
      <c r="F3312" s="12"/>
      <c r="G3312" s="12"/>
      <c r="H3312" s="12"/>
      <c r="I3312" s="12"/>
      <c r="J3312" s="12"/>
      <c r="K3312" s="12"/>
      <c r="L3312" s="12"/>
      <c r="M3312" s="49"/>
      <c r="N3312" s="49"/>
      <c r="O3312" s="12"/>
      <c r="P3312" s="12"/>
      <c r="Q3312" s="12"/>
      <c r="R3312" s="12"/>
      <c r="S3312" s="12"/>
    </row>
    <row r="3313" spans="1:19" s="1" customFormat="1" x14ac:dyDescent="0.4">
      <c r="A3313" s="12"/>
      <c r="B3313" s="12"/>
      <c r="C3313" s="42"/>
      <c r="D3313" s="12"/>
      <c r="E3313" s="12"/>
      <c r="F3313" s="12"/>
      <c r="G3313" s="12"/>
      <c r="H3313" s="12"/>
      <c r="I3313" s="12"/>
      <c r="J3313" s="12"/>
      <c r="K3313" s="12"/>
      <c r="L3313" s="12"/>
      <c r="M3313" s="49"/>
      <c r="N3313" s="49"/>
      <c r="O3313" s="12"/>
      <c r="P3313" s="12"/>
      <c r="Q3313" s="12"/>
      <c r="R3313" s="12"/>
      <c r="S3313" s="12"/>
    </row>
    <row r="3314" spans="1:19" s="1" customFormat="1" x14ac:dyDescent="0.4">
      <c r="A3314" s="12"/>
      <c r="B3314" s="12"/>
      <c r="C3314" s="42"/>
      <c r="D3314" s="12"/>
      <c r="E3314" s="12"/>
      <c r="F3314" s="12"/>
      <c r="G3314" s="12"/>
      <c r="H3314" s="12"/>
      <c r="I3314" s="12"/>
      <c r="J3314" s="12"/>
      <c r="K3314" s="12"/>
      <c r="L3314" s="12"/>
      <c r="M3314" s="49"/>
      <c r="N3314" s="49"/>
      <c r="O3314" s="12"/>
      <c r="P3314" s="12"/>
      <c r="Q3314" s="12"/>
      <c r="R3314" s="12"/>
      <c r="S3314" s="12"/>
    </row>
    <row r="3315" spans="1:19" s="1" customFormat="1" x14ac:dyDescent="0.4">
      <c r="A3315" s="12"/>
      <c r="B3315" s="12"/>
      <c r="C3315" s="42"/>
      <c r="D3315" s="12"/>
      <c r="E3315" s="12"/>
      <c r="F3315" s="12"/>
      <c r="G3315" s="12"/>
      <c r="H3315" s="12"/>
      <c r="I3315" s="12"/>
      <c r="J3315" s="12"/>
      <c r="K3315" s="12"/>
      <c r="L3315" s="12"/>
      <c r="M3315" s="49"/>
      <c r="N3315" s="49"/>
      <c r="O3315" s="12"/>
      <c r="P3315" s="12"/>
      <c r="Q3315" s="12"/>
      <c r="R3315" s="12"/>
      <c r="S3315" s="12"/>
    </row>
    <row r="3316" spans="1:19" s="1" customFormat="1" x14ac:dyDescent="0.4">
      <c r="A3316" s="12"/>
      <c r="B3316" s="12"/>
      <c r="C3316" s="42"/>
      <c r="D3316" s="12"/>
      <c r="E3316" s="12"/>
      <c r="F3316" s="12"/>
      <c r="G3316" s="12"/>
      <c r="H3316" s="12"/>
      <c r="I3316" s="12"/>
      <c r="J3316" s="12"/>
      <c r="K3316" s="12"/>
      <c r="L3316" s="12"/>
      <c r="M3316" s="49"/>
      <c r="N3316" s="49"/>
      <c r="O3316" s="12"/>
      <c r="P3316" s="12"/>
      <c r="Q3316" s="12"/>
      <c r="R3316" s="12"/>
      <c r="S3316" s="12"/>
    </row>
    <row r="3317" spans="1:19" s="1" customFormat="1" x14ac:dyDescent="0.4">
      <c r="A3317" s="12"/>
      <c r="B3317" s="12"/>
      <c r="C3317" s="42"/>
      <c r="D3317" s="12"/>
      <c r="E3317" s="12"/>
      <c r="F3317" s="12"/>
      <c r="G3317" s="12"/>
      <c r="H3317" s="12"/>
      <c r="I3317" s="12"/>
      <c r="J3317" s="12"/>
      <c r="K3317" s="12"/>
      <c r="L3317" s="12"/>
      <c r="M3317" s="49"/>
      <c r="N3317" s="49"/>
      <c r="O3317" s="12"/>
      <c r="P3317" s="12"/>
      <c r="Q3317" s="12"/>
      <c r="R3317" s="12"/>
      <c r="S3317" s="12"/>
    </row>
    <row r="3318" spans="1:19" s="1" customFormat="1" x14ac:dyDescent="0.4">
      <c r="A3318" s="12"/>
      <c r="B3318" s="12"/>
      <c r="C3318" s="42"/>
      <c r="D3318" s="12"/>
      <c r="E3318" s="12"/>
      <c r="F3318" s="12"/>
      <c r="G3318" s="12"/>
      <c r="H3318" s="12"/>
      <c r="I3318" s="12"/>
      <c r="J3318" s="12"/>
      <c r="K3318" s="12"/>
      <c r="L3318" s="12"/>
      <c r="M3318" s="49"/>
      <c r="N3318" s="49"/>
      <c r="O3318" s="12"/>
      <c r="P3318" s="12"/>
      <c r="Q3318" s="12"/>
      <c r="R3318" s="12"/>
      <c r="S3318" s="12"/>
    </row>
    <row r="3319" spans="1:19" s="1" customFormat="1" x14ac:dyDescent="0.4">
      <c r="A3319" s="12"/>
      <c r="B3319" s="12"/>
      <c r="C3319" s="42"/>
      <c r="D3319" s="12"/>
      <c r="E3319" s="12"/>
      <c r="F3319" s="12"/>
      <c r="G3319" s="12"/>
      <c r="H3319" s="12"/>
      <c r="I3319" s="12"/>
      <c r="J3319" s="12"/>
      <c r="K3319" s="12"/>
      <c r="L3319" s="12"/>
      <c r="M3319" s="49"/>
      <c r="N3319" s="49"/>
      <c r="O3319" s="12"/>
      <c r="P3319" s="12"/>
      <c r="Q3319" s="12"/>
      <c r="R3319" s="12"/>
      <c r="S3319" s="12"/>
    </row>
    <row r="3320" spans="1:19" s="1" customFormat="1" x14ac:dyDescent="0.4">
      <c r="A3320" s="12"/>
      <c r="B3320" s="12"/>
      <c r="C3320" s="42"/>
      <c r="D3320" s="12"/>
      <c r="E3320" s="12"/>
      <c r="F3320" s="12"/>
      <c r="G3320" s="12"/>
      <c r="H3320" s="12"/>
      <c r="I3320" s="12"/>
      <c r="J3320" s="12"/>
      <c r="K3320" s="12"/>
      <c r="L3320" s="12"/>
      <c r="M3320" s="49"/>
      <c r="N3320" s="49"/>
      <c r="O3320" s="12"/>
      <c r="P3320" s="12"/>
      <c r="Q3320" s="12"/>
      <c r="R3320" s="12"/>
      <c r="S3320" s="12"/>
    </row>
    <row r="3321" spans="1:19" s="1" customFormat="1" x14ac:dyDescent="0.4">
      <c r="A3321" s="12"/>
      <c r="B3321" s="12"/>
      <c r="C3321" s="42"/>
      <c r="D3321" s="12"/>
      <c r="E3321" s="12"/>
      <c r="F3321" s="12"/>
      <c r="G3321" s="12"/>
      <c r="H3321" s="12"/>
      <c r="I3321" s="12"/>
      <c r="J3321" s="12"/>
      <c r="K3321" s="12"/>
      <c r="L3321" s="12"/>
      <c r="M3321" s="49"/>
      <c r="N3321" s="49"/>
      <c r="O3321" s="12"/>
      <c r="P3321" s="12"/>
      <c r="Q3321" s="12"/>
      <c r="R3321" s="12"/>
      <c r="S3321" s="12"/>
    </row>
    <row r="3322" spans="1:19" s="1" customFormat="1" x14ac:dyDescent="0.4">
      <c r="A3322" s="12"/>
      <c r="B3322" s="12"/>
      <c r="C3322" s="42"/>
      <c r="D3322" s="12"/>
      <c r="E3322" s="12"/>
      <c r="F3322" s="12"/>
      <c r="G3322" s="12"/>
      <c r="H3322" s="12"/>
      <c r="I3322" s="12"/>
      <c r="J3322" s="12"/>
      <c r="K3322" s="12"/>
      <c r="L3322" s="12"/>
      <c r="M3322" s="49"/>
      <c r="N3322" s="49"/>
      <c r="O3322" s="12"/>
      <c r="P3322" s="12"/>
      <c r="Q3322" s="12"/>
      <c r="R3322" s="12"/>
      <c r="S3322" s="12"/>
    </row>
    <row r="3323" spans="1:19" s="1" customFormat="1" x14ac:dyDescent="0.4">
      <c r="A3323" s="12"/>
      <c r="B3323" s="12"/>
      <c r="C3323" s="42"/>
      <c r="D3323" s="12"/>
      <c r="E3323" s="12"/>
      <c r="F3323" s="12"/>
      <c r="G3323" s="12"/>
      <c r="H3323" s="12"/>
      <c r="I3323" s="12"/>
      <c r="J3323" s="12"/>
      <c r="K3323" s="12"/>
      <c r="L3323" s="12"/>
      <c r="M3323" s="49"/>
      <c r="N3323" s="49"/>
      <c r="O3323" s="12"/>
      <c r="P3323" s="12"/>
      <c r="Q3323" s="12"/>
      <c r="R3323" s="12"/>
      <c r="S3323" s="12"/>
    </row>
    <row r="3324" spans="1:19" s="1" customFormat="1" x14ac:dyDescent="0.4">
      <c r="A3324" s="12"/>
      <c r="B3324" s="12"/>
      <c r="C3324" s="42"/>
      <c r="D3324" s="12"/>
      <c r="E3324" s="12"/>
      <c r="F3324" s="12"/>
      <c r="G3324" s="12"/>
      <c r="H3324" s="12"/>
      <c r="I3324" s="12"/>
      <c r="J3324" s="12"/>
      <c r="K3324" s="12"/>
      <c r="L3324" s="12"/>
      <c r="M3324" s="49"/>
      <c r="N3324" s="49"/>
      <c r="O3324" s="12"/>
      <c r="P3324" s="12"/>
      <c r="Q3324" s="12"/>
      <c r="R3324" s="12"/>
      <c r="S3324" s="12"/>
    </row>
    <row r="3325" spans="1:19" s="1" customFormat="1" x14ac:dyDescent="0.4">
      <c r="A3325" s="12"/>
      <c r="B3325" s="12"/>
      <c r="C3325" s="42"/>
      <c r="D3325" s="12"/>
      <c r="E3325" s="12"/>
      <c r="F3325" s="12"/>
      <c r="G3325" s="12"/>
      <c r="H3325" s="12"/>
      <c r="I3325" s="12"/>
      <c r="J3325" s="12"/>
      <c r="K3325" s="12"/>
      <c r="L3325" s="12"/>
      <c r="M3325" s="49"/>
      <c r="N3325" s="49"/>
      <c r="O3325" s="12"/>
      <c r="P3325" s="12"/>
      <c r="Q3325" s="12"/>
      <c r="R3325" s="12"/>
      <c r="S3325" s="12"/>
    </row>
    <row r="3326" spans="1:19" s="1" customFormat="1" x14ac:dyDescent="0.4">
      <c r="A3326" s="12"/>
      <c r="B3326" s="12"/>
      <c r="C3326" s="42"/>
      <c r="D3326" s="12"/>
      <c r="E3326" s="12"/>
      <c r="F3326" s="12"/>
      <c r="G3326" s="12"/>
      <c r="H3326" s="12"/>
      <c r="I3326" s="12"/>
      <c r="J3326" s="12"/>
      <c r="K3326" s="12"/>
      <c r="L3326" s="12"/>
      <c r="M3326" s="49"/>
      <c r="N3326" s="49"/>
      <c r="O3326" s="12"/>
      <c r="P3326" s="12"/>
      <c r="Q3326" s="12"/>
      <c r="R3326" s="12"/>
      <c r="S3326" s="12"/>
    </row>
    <row r="3327" spans="1:19" s="1" customFormat="1" x14ac:dyDescent="0.4">
      <c r="A3327" s="12"/>
      <c r="B3327" s="12"/>
      <c r="C3327" s="42"/>
      <c r="D3327" s="12"/>
      <c r="E3327" s="12"/>
      <c r="F3327" s="12"/>
      <c r="G3327" s="12"/>
      <c r="H3327" s="12"/>
      <c r="I3327" s="12"/>
      <c r="J3327" s="12"/>
      <c r="K3327" s="12"/>
      <c r="L3327" s="12"/>
      <c r="M3327" s="49"/>
      <c r="N3327" s="49"/>
      <c r="O3327" s="12"/>
      <c r="P3327" s="12"/>
      <c r="Q3327" s="12"/>
      <c r="R3327" s="12"/>
      <c r="S3327" s="12"/>
    </row>
    <row r="3328" spans="1:19" s="1" customFormat="1" x14ac:dyDescent="0.4">
      <c r="A3328" s="12"/>
      <c r="B3328" s="12"/>
      <c r="C3328" s="42"/>
      <c r="D3328" s="12"/>
      <c r="E3328" s="12"/>
      <c r="F3328" s="12"/>
      <c r="G3328" s="12"/>
      <c r="H3328" s="12"/>
      <c r="I3328" s="12"/>
      <c r="J3328" s="12"/>
      <c r="K3328" s="12"/>
      <c r="L3328" s="12"/>
      <c r="M3328" s="49"/>
      <c r="N3328" s="49"/>
      <c r="O3328" s="12"/>
      <c r="P3328" s="12"/>
      <c r="Q3328" s="12"/>
      <c r="R3328" s="12"/>
      <c r="S3328" s="12"/>
    </row>
    <row r="3329" spans="1:19" s="1" customFormat="1" x14ac:dyDescent="0.4">
      <c r="A3329" s="12"/>
      <c r="B3329" s="12"/>
      <c r="C3329" s="42"/>
      <c r="D3329" s="12"/>
      <c r="E3329" s="12"/>
      <c r="F3329" s="12"/>
      <c r="G3329" s="12"/>
      <c r="H3329" s="12"/>
      <c r="I3329" s="12"/>
      <c r="J3329" s="12"/>
      <c r="K3329" s="12"/>
      <c r="L3329" s="12"/>
      <c r="M3329" s="49"/>
      <c r="N3329" s="49"/>
      <c r="O3329" s="12"/>
      <c r="P3329" s="12"/>
      <c r="Q3329" s="12"/>
      <c r="R3329" s="12"/>
      <c r="S3329" s="12"/>
    </row>
    <row r="3330" spans="1:19" s="1" customFormat="1" x14ac:dyDescent="0.4">
      <c r="A3330" s="12"/>
      <c r="B3330" s="12"/>
      <c r="C3330" s="42"/>
      <c r="D3330" s="12"/>
      <c r="E3330" s="12"/>
      <c r="F3330" s="12"/>
      <c r="G3330" s="12"/>
      <c r="H3330" s="12"/>
      <c r="I3330" s="12"/>
      <c r="J3330" s="12"/>
      <c r="K3330" s="12"/>
      <c r="L3330" s="12"/>
      <c r="M3330" s="49"/>
      <c r="N3330" s="49"/>
      <c r="O3330" s="12"/>
      <c r="P3330" s="12"/>
      <c r="Q3330" s="12"/>
      <c r="R3330" s="12"/>
      <c r="S3330" s="12"/>
    </row>
    <row r="3331" spans="1:19" s="1" customFormat="1" x14ac:dyDescent="0.4">
      <c r="A3331" s="12"/>
      <c r="B3331" s="12"/>
      <c r="C3331" s="42"/>
      <c r="D3331" s="12"/>
      <c r="E3331" s="12"/>
      <c r="F3331" s="12"/>
      <c r="G3331" s="12"/>
      <c r="H3331" s="12"/>
      <c r="I3331" s="12"/>
      <c r="J3331" s="12"/>
      <c r="K3331" s="12"/>
      <c r="L3331" s="12"/>
      <c r="M3331" s="49"/>
      <c r="N3331" s="49"/>
      <c r="O3331" s="12"/>
      <c r="P3331" s="12"/>
      <c r="Q3331" s="12"/>
      <c r="R3331" s="12"/>
      <c r="S3331" s="12"/>
    </row>
    <row r="3332" spans="1:19" s="1" customFormat="1" x14ac:dyDescent="0.4">
      <c r="A3332" s="12"/>
      <c r="B3332" s="12"/>
      <c r="C3332" s="42"/>
      <c r="D3332" s="12"/>
      <c r="E3332" s="12"/>
      <c r="F3332" s="12"/>
      <c r="G3332" s="12"/>
      <c r="H3332" s="12"/>
      <c r="I3332" s="12"/>
      <c r="J3332" s="12"/>
      <c r="K3332" s="12"/>
      <c r="L3332" s="12"/>
      <c r="M3332" s="49"/>
      <c r="N3332" s="49"/>
      <c r="O3332" s="12"/>
      <c r="P3332" s="12"/>
      <c r="Q3332" s="12"/>
      <c r="R3332" s="12"/>
      <c r="S3332" s="12"/>
    </row>
    <row r="3333" spans="1:19" s="1" customFormat="1" x14ac:dyDescent="0.4">
      <c r="A3333" s="12"/>
      <c r="B3333" s="12"/>
      <c r="C3333" s="42"/>
      <c r="D3333" s="12"/>
      <c r="E3333" s="12"/>
      <c r="F3333" s="12"/>
      <c r="G3333" s="12"/>
      <c r="H3333" s="12"/>
      <c r="I3333" s="12"/>
      <c r="J3333" s="12"/>
      <c r="K3333" s="12"/>
      <c r="L3333" s="12"/>
      <c r="M3333" s="49"/>
      <c r="N3333" s="49"/>
      <c r="O3333" s="12"/>
      <c r="P3333" s="12"/>
      <c r="Q3333" s="12"/>
      <c r="R3333" s="12"/>
      <c r="S3333" s="12"/>
    </row>
    <row r="3334" spans="1:19" s="1" customFormat="1" x14ac:dyDescent="0.4">
      <c r="A3334" s="12"/>
      <c r="B3334" s="12"/>
      <c r="C3334" s="42"/>
      <c r="D3334" s="12"/>
      <c r="E3334" s="12"/>
      <c r="F3334" s="12"/>
      <c r="G3334" s="12"/>
      <c r="H3334" s="12"/>
      <c r="I3334" s="12"/>
      <c r="J3334" s="12"/>
      <c r="K3334" s="12"/>
      <c r="L3334" s="12"/>
      <c r="M3334" s="49"/>
      <c r="N3334" s="49"/>
      <c r="O3334" s="12"/>
      <c r="P3334" s="12"/>
      <c r="Q3334" s="12"/>
      <c r="R3334" s="12"/>
      <c r="S3334" s="12"/>
    </row>
    <row r="3335" spans="1:19" s="1" customFormat="1" x14ac:dyDescent="0.4">
      <c r="A3335" s="12"/>
      <c r="B3335" s="12"/>
      <c r="C3335" s="42"/>
      <c r="D3335" s="12"/>
      <c r="E3335" s="12"/>
      <c r="F3335" s="12"/>
      <c r="G3335" s="12"/>
      <c r="H3335" s="12"/>
      <c r="I3335" s="12"/>
      <c r="J3335" s="12"/>
      <c r="K3335" s="12"/>
      <c r="L3335" s="12"/>
      <c r="M3335" s="49"/>
      <c r="N3335" s="49"/>
      <c r="O3335" s="12"/>
      <c r="P3335" s="12"/>
      <c r="Q3335" s="12"/>
      <c r="R3335" s="12"/>
      <c r="S3335" s="12"/>
    </row>
    <row r="3336" spans="1:19" s="1" customFormat="1" x14ac:dyDescent="0.4">
      <c r="A3336" s="12"/>
      <c r="B3336" s="12"/>
      <c r="C3336" s="42"/>
      <c r="D3336" s="12"/>
      <c r="E3336" s="12"/>
      <c r="F3336" s="12"/>
      <c r="G3336" s="12"/>
      <c r="H3336" s="12"/>
      <c r="I3336" s="12"/>
      <c r="J3336" s="12"/>
      <c r="K3336" s="12"/>
      <c r="L3336" s="12"/>
      <c r="M3336" s="49"/>
      <c r="N3336" s="49"/>
      <c r="O3336" s="12"/>
      <c r="P3336" s="12"/>
      <c r="Q3336" s="12"/>
      <c r="R3336" s="12"/>
      <c r="S3336" s="12"/>
    </row>
    <row r="3337" spans="1:19" s="1" customFormat="1" x14ac:dyDescent="0.4">
      <c r="A3337" s="12"/>
      <c r="B3337" s="12"/>
      <c r="C3337" s="42"/>
      <c r="D3337" s="12"/>
      <c r="E3337" s="12"/>
      <c r="F3337" s="12"/>
      <c r="G3337" s="12"/>
      <c r="H3337" s="12"/>
      <c r="I3337" s="12"/>
      <c r="J3337" s="12"/>
      <c r="K3337" s="12"/>
      <c r="L3337" s="12"/>
      <c r="M3337" s="49"/>
      <c r="N3337" s="49"/>
      <c r="O3337" s="12"/>
      <c r="P3337" s="12"/>
      <c r="Q3337" s="12"/>
      <c r="R3337" s="12"/>
      <c r="S3337" s="12"/>
    </row>
    <row r="3338" spans="1:19" s="1" customFormat="1" x14ac:dyDescent="0.4">
      <c r="A3338" s="12"/>
      <c r="B3338" s="12"/>
      <c r="C3338" s="42"/>
      <c r="D3338" s="12"/>
      <c r="E3338" s="12"/>
      <c r="F3338" s="12"/>
      <c r="G3338" s="12"/>
      <c r="H3338" s="12"/>
      <c r="I3338" s="12"/>
      <c r="J3338" s="12"/>
      <c r="K3338" s="12"/>
      <c r="L3338" s="12"/>
      <c r="M3338" s="49"/>
      <c r="N3338" s="49"/>
      <c r="O3338" s="12"/>
      <c r="P3338" s="12"/>
      <c r="Q3338" s="12"/>
      <c r="R3338" s="12"/>
      <c r="S3338" s="12"/>
    </row>
    <row r="3339" spans="1:19" s="1" customFormat="1" x14ac:dyDescent="0.4">
      <c r="A3339" s="12"/>
      <c r="B3339" s="12"/>
      <c r="C3339" s="42"/>
      <c r="D3339" s="12"/>
      <c r="E3339" s="12"/>
      <c r="F3339" s="12"/>
      <c r="G3339" s="12"/>
      <c r="H3339" s="12"/>
      <c r="I3339" s="12"/>
      <c r="J3339" s="12"/>
      <c r="K3339" s="12"/>
      <c r="L3339" s="12"/>
      <c r="M3339" s="49"/>
      <c r="N3339" s="49"/>
      <c r="O3339" s="12"/>
      <c r="P3339" s="12"/>
      <c r="Q3339" s="12"/>
      <c r="R3339" s="12"/>
      <c r="S3339" s="12"/>
    </row>
    <row r="3340" spans="1:19" s="1" customFormat="1" x14ac:dyDescent="0.4">
      <c r="A3340" s="12"/>
      <c r="B3340" s="12"/>
      <c r="C3340" s="42"/>
      <c r="D3340" s="12"/>
      <c r="E3340" s="12"/>
      <c r="F3340" s="12"/>
      <c r="G3340" s="12"/>
      <c r="H3340" s="12"/>
      <c r="I3340" s="12"/>
      <c r="J3340" s="12"/>
      <c r="K3340" s="12"/>
      <c r="L3340" s="12"/>
      <c r="M3340" s="49"/>
      <c r="N3340" s="49"/>
      <c r="O3340" s="12"/>
      <c r="P3340" s="12"/>
      <c r="Q3340" s="12"/>
      <c r="R3340" s="12"/>
      <c r="S3340" s="12"/>
    </row>
    <row r="3341" spans="1:19" s="1" customFormat="1" x14ac:dyDescent="0.4">
      <c r="A3341" s="12"/>
      <c r="B3341" s="12"/>
      <c r="C3341" s="42"/>
      <c r="D3341" s="12"/>
      <c r="E3341" s="12"/>
      <c r="F3341" s="12"/>
      <c r="G3341" s="12"/>
      <c r="H3341" s="12"/>
      <c r="I3341" s="12"/>
      <c r="J3341" s="12"/>
      <c r="K3341" s="12"/>
      <c r="L3341" s="12"/>
      <c r="M3341" s="49"/>
      <c r="N3341" s="49"/>
      <c r="O3341" s="12"/>
      <c r="P3341" s="12"/>
      <c r="Q3341" s="12"/>
      <c r="R3341" s="12"/>
      <c r="S3341" s="12"/>
    </row>
    <row r="3342" spans="1:19" s="1" customFormat="1" x14ac:dyDescent="0.4">
      <c r="A3342" s="12"/>
      <c r="B3342" s="12"/>
      <c r="C3342" s="42"/>
      <c r="D3342" s="12"/>
      <c r="E3342" s="12"/>
      <c r="F3342" s="12"/>
      <c r="G3342" s="12"/>
      <c r="H3342" s="12"/>
      <c r="I3342" s="12"/>
      <c r="J3342" s="12"/>
      <c r="K3342" s="12"/>
      <c r="L3342" s="12"/>
      <c r="M3342" s="49"/>
      <c r="N3342" s="49"/>
      <c r="O3342" s="12"/>
      <c r="P3342" s="12"/>
      <c r="Q3342" s="12"/>
      <c r="R3342" s="12"/>
      <c r="S3342" s="12"/>
    </row>
    <row r="3343" spans="1:19" s="1" customFormat="1" x14ac:dyDescent="0.4">
      <c r="A3343" s="12"/>
      <c r="B3343" s="12"/>
      <c r="C3343" s="42"/>
      <c r="D3343" s="12"/>
      <c r="E3343" s="12"/>
      <c r="F3343" s="12"/>
      <c r="G3343" s="12"/>
      <c r="H3343" s="12"/>
      <c r="I3343" s="12"/>
      <c r="J3343" s="12"/>
      <c r="K3343" s="12"/>
      <c r="L3343" s="12"/>
      <c r="M3343" s="49"/>
      <c r="N3343" s="49"/>
      <c r="O3343" s="12"/>
      <c r="P3343" s="12"/>
      <c r="Q3343" s="12"/>
      <c r="R3343" s="12"/>
      <c r="S3343" s="12"/>
    </row>
    <row r="3344" spans="1:19" s="1" customFormat="1" x14ac:dyDescent="0.4">
      <c r="A3344" s="12"/>
      <c r="B3344" s="12"/>
      <c r="C3344" s="42"/>
      <c r="D3344" s="12"/>
      <c r="E3344" s="12"/>
      <c r="F3344" s="12"/>
      <c r="G3344" s="12"/>
      <c r="H3344" s="12"/>
      <c r="I3344" s="12"/>
      <c r="J3344" s="12"/>
      <c r="K3344" s="12"/>
      <c r="L3344" s="12"/>
      <c r="M3344" s="49"/>
      <c r="N3344" s="49"/>
      <c r="O3344" s="12"/>
      <c r="P3344" s="12"/>
      <c r="Q3344" s="12"/>
      <c r="R3344" s="12"/>
      <c r="S3344" s="12"/>
    </row>
    <row r="3345" spans="1:19" s="1" customFormat="1" x14ac:dyDescent="0.4">
      <c r="A3345" s="12"/>
      <c r="B3345" s="12"/>
      <c r="C3345" s="42"/>
      <c r="D3345" s="12"/>
      <c r="E3345" s="12"/>
      <c r="F3345" s="12"/>
      <c r="G3345" s="12"/>
      <c r="H3345" s="12"/>
      <c r="I3345" s="12"/>
      <c r="J3345" s="12"/>
      <c r="K3345" s="12"/>
      <c r="L3345" s="12"/>
      <c r="M3345" s="49"/>
      <c r="N3345" s="49"/>
      <c r="O3345" s="12"/>
      <c r="P3345" s="12"/>
      <c r="Q3345" s="12"/>
      <c r="R3345" s="12"/>
      <c r="S3345" s="12"/>
    </row>
    <row r="3346" spans="1:19" s="1" customFormat="1" x14ac:dyDescent="0.4">
      <c r="A3346" s="12"/>
      <c r="B3346" s="12"/>
      <c r="C3346" s="42"/>
      <c r="D3346" s="12"/>
      <c r="E3346" s="12"/>
      <c r="F3346" s="12"/>
      <c r="G3346" s="12"/>
      <c r="H3346" s="12"/>
      <c r="I3346" s="12"/>
      <c r="J3346" s="12"/>
      <c r="K3346" s="12"/>
      <c r="L3346" s="12"/>
      <c r="M3346" s="49"/>
      <c r="N3346" s="49"/>
      <c r="O3346" s="12"/>
      <c r="P3346" s="12"/>
      <c r="Q3346" s="12"/>
      <c r="R3346" s="12"/>
      <c r="S3346" s="12"/>
    </row>
    <row r="3347" spans="1:19" s="1" customFormat="1" x14ac:dyDescent="0.4">
      <c r="A3347" s="12"/>
      <c r="B3347" s="12"/>
      <c r="C3347" s="42"/>
      <c r="D3347" s="12"/>
      <c r="E3347" s="12"/>
      <c r="F3347" s="12"/>
      <c r="G3347" s="12"/>
      <c r="H3347" s="12"/>
      <c r="I3347" s="12"/>
      <c r="J3347" s="12"/>
      <c r="K3347" s="12"/>
      <c r="L3347" s="12"/>
      <c r="M3347" s="49"/>
      <c r="N3347" s="49"/>
      <c r="O3347" s="12"/>
      <c r="P3347" s="12"/>
      <c r="Q3347" s="12"/>
      <c r="R3347" s="12"/>
      <c r="S3347" s="12"/>
    </row>
    <row r="3348" spans="1:19" s="1" customFormat="1" x14ac:dyDescent="0.4">
      <c r="A3348" s="12"/>
      <c r="B3348" s="12"/>
      <c r="C3348" s="42"/>
      <c r="D3348" s="12"/>
      <c r="E3348" s="12"/>
      <c r="F3348" s="12"/>
      <c r="G3348" s="12"/>
      <c r="H3348" s="12"/>
      <c r="I3348" s="12"/>
      <c r="J3348" s="12"/>
      <c r="K3348" s="12"/>
      <c r="L3348" s="12"/>
      <c r="M3348" s="49"/>
      <c r="N3348" s="49"/>
      <c r="O3348" s="12"/>
      <c r="P3348" s="12"/>
      <c r="Q3348" s="12"/>
      <c r="R3348" s="12"/>
      <c r="S3348" s="12"/>
    </row>
    <row r="3349" spans="1:19" s="1" customFormat="1" x14ac:dyDescent="0.4">
      <c r="A3349" s="12"/>
      <c r="B3349" s="12"/>
      <c r="C3349" s="42"/>
      <c r="D3349" s="12"/>
      <c r="E3349" s="12"/>
      <c r="F3349" s="12"/>
      <c r="G3349" s="12"/>
      <c r="H3349" s="12"/>
      <c r="I3349" s="12"/>
      <c r="J3349" s="12"/>
      <c r="K3349" s="12"/>
      <c r="L3349" s="12"/>
      <c r="M3349" s="49"/>
      <c r="N3349" s="49"/>
      <c r="O3349" s="12"/>
      <c r="P3349" s="12"/>
      <c r="Q3349" s="12"/>
      <c r="R3349" s="12"/>
      <c r="S3349" s="12"/>
    </row>
    <row r="3350" spans="1:19" s="1" customFormat="1" x14ac:dyDescent="0.4">
      <c r="A3350" s="12"/>
      <c r="B3350" s="12"/>
      <c r="C3350" s="42"/>
      <c r="D3350" s="12"/>
      <c r="E3350" s="12"/>
      <c r="F3350" s="12"/>
      <c r="G3350" s="12"/>
      <c r="H3350" s="12"/>
      <c r="I3350" s="12"/>
      <c r="J3350" s="12"/>
      <c r="K3350" s="12"/>
      <c r="L3350" s="12"/>
      <c r="M3350" s="49"/>
      <c r="N3350" s="49"/>
      <c r="O3350" s="12"/>
      <c r="P3350" s="12"/>
      <c r="Q3350" s="12"/>
      <c r="R3350" s="12"/>
      <c r="S3350" s="12"/>
    </row>
    <row r="3351" spans="1:19" s="1" customFormat="1" x14ac:dyDescent="0.4">
      <c r="A3351" s="12"/>
      <c r="B3351" s="12"/>
      <c r="C3351" s="42"/>
      <c r="D3351" s="12"/>
      <c r="E3351" s="12"/>
      <c r="F3351" s="12"/>
      <c r="G3351" s="12"/>
      <c r="H3351" s="12"/>
      <c r="I3351" s="12"/>
      <c r="J3351" s="12"/>
      <c r="K3351" s="12"/>
      <c r="L3351" s="12"/>
      <c r="M3351" s="49"/>
      <c r="N3351" s="49"/>
      <c r="O3351" s="12"/>
      <c r="P3351" s="12"/>
      <c r="Q3351" s="12"/>
      <c r="R3351" s="12"/>
      <c r="S3351" s="12"/>
    </row>
    <row r="3352" spans="1:19" s="1" customFormat="1" x14ac:dyDescent="0.4">
      <c r="A3352" s="12"/>
      <c r="B3352" s="12"/>
      <c r="C3352" s="42"/>
      <c r="D3352" s="12"/>
      <c r="E3352" s="12"/>
      <c r="F3352" s="12"/>
      <c r="G3352" s="12"/>
      <c r="H3352" s="12"/>
      <c r="I3352" s="12"/>
      <c r="J3352" s="12"/>
      <c r="K3352" s="12"/>
      <c r="L3352" s="12"/>
      <c r="M3352" s="49"/>
      <c r="N3352" s="49"/>
      <c r="O3352" s="12"/>
      <c r="P3352" s="12"/>
      <c r="Q3352" s="12"/>
      <c r="R3352" s="12"/>
      <c r="S3352" s="12"/>
    </row>
    <row r="3353" spans="1:19" s="1" customFormat="1" x14ac:dyDescent="0.4">
      <c r="A3353" s="12"/>
      <c r="B3353" s="12"/>
      <c r="C3353" s="42"/>
      <c r="D3353" s="12"/>
      <c r="E3353" s="12"/>
      <c r="F3353" s="12"/>
      <c r="G3353" s="12"/>
      <c r="H3353" s="12"/>
      <c r="I3353" s="12"/>
      <c r="J3353" s="12"/>
      <c r="K3353" s="12"/>
      <c r="L3353" s="12"/>
      <c r="M3353" s="49"/>
      <c r="N3353" s="49"/>
      <c r="O3353" s="12"/>
      <c r="P3353" s="12"/>
      <c r="Q3353" s="12"/>
      <c r="R3353" s="12"/>
      <c r="S3353" s="12"/>
    </row>
    <row r="3354" spans="1:19" s="1" customFormat="1" x14ac:dyDescent="0.4">
      <c r="A3354" s="12"/>
      <c r="B3354" s="12"/>
      <c r="C3354" s="42"/>
      <c r="D3354" s="12"/>
      <c r="E3354" s="12"/>
      <c r="F3354" s="12"/>
      <c r="G3354" s="12"/>
      <c r="H3354" s="12"/>
      <c r="I3354" s="12"/>
      <c r="J3354" s="12"/>
      <c r="K3354" s="12"/>
      <c r="L3354" s="12"/>
      <c r="M3354" s="49"/>
      <c r="N3354" s="49"/>
      <c r="O3354" s="12"/>
      <c r="P3354" s="12"/>
      <c r="Q3354" s="12"/>
      <c r="R3354" s="12"/>
      <c r="S3354" s="12"/>
    </row>
    <row r="3355" spans="1:19" s="1" customFormat="1" x14ac:dyDescent="0.4">
      <c r="A3355" s="12"/>
      <c r="B3355" s="12"/>
      <c r="C3355" s="42"/>
      <c r="D3355" s="12"/>
      <c r="E3355" s="12"/>
      <c r="F3355" s="12"/>
      <c r="G3355" s="12"/>
      <c r="H3355" s="12"/>
      <c r="I3355" s="12"/>
      <c r="J3355" s="12"/>
      <c r="K3355" s="12"/>
      <c r="L3355" s="12"/>
      <c r="M3355" s="49"/>
      <c r="N3355" s="49"/>
      <c r="O3355" s="12"/>
      <c r="P3355" s="12"/>
      <c r="Q3355" s="12"/>
      <c r="R3355" s="12"/>
      <c r="S3355" s="12"/>
    </row>
    <row r="3356" spans="1:19" s="1" customFormat="1" x14ac:dyDescent="0.4">
      <c r="A3356" s="12"/>
      <c r="B3356" s="12"/>
      <c r="C3356" s="42"/>
      <c r="D3356" s="12"/>
      <c r="E3356" s="12"/>
      <c r="F3356" s="12"/>
      <c r="G3356" s="12"/>
      <c r="H3356" s="12"/>
      <c r="I3356" s="12"/>
      <c r="J3356" s="12"/>
      <c r="K3356" s="12"/>
      <c r="L3356" s="12"/>
      <c r="M3356" s="49"/>
      <c r="N3356" s="49"/>
      <c r="O3356" s="12"/>
      <c r="P3356" s="12"/>
      <c r="Q3356" s="12"/>
      <c r="R3356" s="12"/>
      <c r="S3356" s="12"/>
    </row>
    <row r="3357" spans="1:19" s="1" customFormat="1" x14ac:dyDescent="0.4">
      <c r="A3357" s="12"/>
      <c r="B3357" s="12"/>
      <c r="C3357" s="42"/>
      <c r="D3357" s="12"/>
      <c r="E3357" s="12"/>
      <c r="F3357" s="12"/>
      <c r="G3357" s="12"/>
      <c r="H3357" s="12"/>
      <c r="I3357" s="12"/>
      <c r="J3357" s="12"/>
      <c r="K3357" s="12"/>
      <c r="L3357" s="12"/>
      <c r="M3357" s="49"/>
      <c r="N3357" s="49"/>
      <c r="O3357" s="12"/>
      <c r="P3357" s="12"/>
      <c r="Q3357" s="12"/>
      <c r="R3357" s="12"/>
      <c r="S3357" s="12"/>
    </row>
    <row r="3358" spans="1:19" s="1" customFormat="1" x14ac:dyDescent="0.4">
      <c r="A3358" s="12"/>
      <c r="B3358" s="12"/>
      <c r="C3358" s="42"/>
      <c r="D3358" s="12"/>
      <c r="E3358" s="12"/>
      <c r="F3358" s="12"/>
      <c r="G3358" s="12"/>
      <c r="H3358" s="12"/>
      <c r="I3358" s="12"/>
      <c r="J3358" s="12"/>
      <c r="K3358" s="12"/>
      <c r="L3358" s="12"/>
      <c r="M3358" s="49"/>
      <c r="N3358" s="49"/>
      <c r="O3358" s="12"/>
      <c r="P3358" s="12"/>
      <c r="Q3358" s="12"/>
      <c r="R3358" s="12"/>
      <c r="S3358" s="12"/>
    </row>
    <row r="3359" spans="1:19" s="1" customFormat="1" x14ac:dyDescent="0.4">
      <c r="A3359" s="12"/>
      <c r="B3359" s="12"/>
      <c r="C3359" s="42"/>
      <c r="D3359" s="12"/>
      <c r="E3359" s="12"/>
      <c r="F3359" s="12"/>
      <c r="G3359" s="12"/>
      <c r="H3359" s="12"/>
      <c r="I3359" s="12"/>
      <c r="J3359" s="12"/>
      <c r="K3359" s="12"/>
      <c r="L3359" s="12"/>
      <c r="M3359" s="49"/>
      <c r="N3359" s="49"/>
      <c r="O3359" s="12"/>
      <c r="P3359" s="12"/>
      <c r="Q3359" s="12"/>
      <c r="R3359" s="12"/>
      <c r="S3359" s="12"/>
    </row>
    <row r="3360" spans="1:19" s="1" customFormat="1" x14ac:dyDescent="0.4">
      <c r="A3360" s="12"/>
      <c r="B3360" s="12"/>
      <c r="C3360" s="42"/>
      <c r="D3360" s="12"/>
      <c r="E3360" s="12"/>
      <c r="F3360" s="12"/>
      <c r="G3360" s="12"/>
      <c r="H3360" s="12"/>
      <c r="I3360" s="12"/>
      <c r="J3360" s="12"/>
      <c r="K3360" s="12"/>
      <c r="L3360" s="12"/>
      <c r="M3360" s="49"/>
      <c r="N3360" s="49"/>
      <c r="O3360" s="12"/>
      <c r="P3360" s="12"/>
      <c r="Q3360" s="12"/>
      <c r="R3360" s="12"/>
      <c r="S3360" s="12"/>
    </row>
    <row r="3361" spans="1:19" s="1" customFormat="1" x14ac:dyDescent="0.4">
      <c r="A3361" s="12"/>
      <c r="B3361" s="12"/>
      <c r="C3361" s="42"/>
      <c r="D3361" s="12"/>
      <c r="E3361" s="12"/>
      <c r="F3361" s="12"/>
      <c r="G3361" s="12"/>
      <c r="H3361" s="12"/>
      <c r="I3361" s="12"/>
      <c r="J3361" s="12"/>
      <c r="K3361" s="12"/>
      <c r="L3361" s="12"/>
      <c r="M3361" s="49"/>
      <c r="N3361" s="49"/>
      <c r="O3361" s="12"/>
      <c r="P3361" s="12"/>
      <c r="Q3361" s="12"/>
      <c r="R3361" s="12"/>
      <c r="S3361" s="12"/>
    </row>
    <row r="3362" spans="1:19" s="1" customFormat="1" x14ac:dyDescent="0.4">
      <c r="A3362" s="12"/>
      <c r="B3362" s="12"/>
      <c r="C3362" s="42"/>
      <c r="D3362" s="12"/>
      <c r="E3362" s="12"/>
      <c r="F3362" s="12"/>
      <c r="G3362" s="12"/>
      <c r="H3362" s="12"/>
      <c r="I3362" s="12"/>
      <c r="J3362" s="12"/>
      <c r="K3362" s="12"/>
      <c r="L3362" s="12"/>
      <c r="M3362" s="49"/>
      <c r="N3362" s="49"/>
      <c r="O3362" s="12"/>
      <c r="P3362" s="12"/>
      <c r="Q3362" s="12"/>
      <c r="R3362" s="12"/>
      <c r="S3362" s="12"/>
    </row>
    <row r="3363" spans="1:19" s="1" customFormat="1" x14ac:dyDescent="0.4">
      <c r="A3363" s="12"/>
      <c r="B3363" s="12"/>
      <c r="C3363" s="42"/>
      <c r="D3363" s="12"/>
      <c r="E3363" s="12"/>
      <c r="F3363" s="12"/>
      <c r="G3363" s="12"/>
      <c r="H3363" s="12"/>
      <c r="I3363" s="12"/>
      <c r="J3363" s="12"/>
      <c r="K3363" s="12"/>
      <c r="L3363" s="12"/>
      <c r="M3363" s="49"/>
      <c r="N3363" s="49"/>
      <c r="O3363" s="12"/>
      <c r="P3363" s="12"/>
      <c r="Q3363" s="12"/>
      <c r="R3363" s="12"/>
      <c r="S3363" s="12"/>
    </row>
    <row r="3364" spans="1:19" s="1" customFormat="1" x14ac:dyDescent="0.4">
      <c r="A3364" s="12"/>
      <c r="B3364" s="12"/>
      <c r="C3364" s="42"/>
      <c r="D3364" s="12"/>
      <c r="E3364" s="12"/>
      <c r="F3364" s="12"/>
      <c r="G3364" s="12"/>
      <c r="H3364" s="12"/>
      <c r="I3364" s="12"/>
      <c r="J3364" s="12"/>
      <c r="K3364" s="12"/>
      <c r="L3364" s="12"/>
      <c r="M3364" s="49"/>
      <c r="N3364" s="49"/>
      <c r="O3364" s="12"/>
      <c r="P3364" s="12"/>
      <c r="Q3364" s="12"/>
      <c r="R3364" s="12"/>
      <c r="S3364" s="12"/>
    </row>
    <row r="3365" spans="1:19" s="1" customFormat="1" x14ac:dyDescent="0.4">
      <c r="A3365" s="12"/>
      <c r="B3365" s="12"/>
      <c r="C3365" s="42"/>
      <c r="D3365" s="12"/>
      <c r="E3365" s="12"/>
      <c r="F3365" s="12"/>
      <c r="G3365" s="12"/>
      <c r="H3365" s="12"/>
      <c r="I3365" s="12"/>
      <c r="J3365" s="12"/>
      <c r="K3365" s="12"/>
      <c r="L3365" s="12"/>
      <c r="M3365" s="49"/>
      <c r="N3365" s="49"/>
      <c r="O3365" s="12"/>
      <c r="P3365" s="12"/>
      <c r="Q3365" s="12"/>
      <c r="R3365" s="12"/>
      <c r="S3365" s="12"/>
    </row>
    <row r="3366" spans="1:19" s="1" customFormat="1" x14ac:dyDescent="0.4">
      <c r="A3366" s="12"/>
      <c r="B3366" s="12"/>
      <c r="C3366" s="42"/>
      <c r="D3366" s="12"/>
      <c r="E3366" s="12"/>
      <c r="F3366" s="12"/>
      <c r="G3366" s="12"/>
      <c r="H3366" s="12"/>
      <c r="I3366" s="12"/>
      <c r="J3366" s="12"/>
      <c r="K3366" s="12"/>
      <c r="L3366" s="12"/>
      <c r="M3366" s="49"/>
      <c r="N3366" s="49"/>
      <c r="O3366" s="12"/>
      <c r="P3366" s="12"/>
      <c r="Q3366" s="12"/>
      <c r="R3366" s="12"/>
      <c r="S3366" s="12"/>
    </row>
    <row r="3367" spans="1:19" s="1" customFormat="1" x14ac:dyDescent="0.4">
      <c r="A3367" s="12"/>
      <c r="B3367" s="12"/>
      <c r="C3367" s="42"/>
      <c r="D3367" s="12"/>
      <c r="E3367" s="12"/>
      <c r="F3367" s="12"/>
      <c r="G3367" s="12"/>
      <c r="H3367" s="12"/>
      <c r="I3367" s="12"/>
      <c r="J3367" s="12"/>
      <c r="K3367" s="12"/>
      <c r="L3367" s="12"/>
      <c r="M3367" s="49"/>
      <c r="N3367" s="49"/>
      <c r="O3367" s="12"/>
      <c r="P3367" s="12"/>
      <c r="Q3367" s="12"/>
      <c r="R3367" s="12"/>
      <c r="S3367" s="12"/>
    </row>
    <row r="3368" spans="1:19" s="1" customFormat="1" x14ac:dyDescent="0.4">
      <c r="A3368" s="12"/>
      <c r="B3368" s="12"/>
      <c r="C3368" s="42"/>
      <c r="D3368" s="12"/>
      <c r="E3368" s="12"/>
      <c r="F3368" s="12"/>
      <c r="G3368" s="12"/>
      <c r="H3368" s="12"/>
      <c r="I3368" s="12"/>
      <c r="J3368" s="12"/>
      <c r="K3368" s="12"/>
      <c r="L3368" s="12"/>
      <c r="M3368" s="49"/>
      <c r="N3368" s="49"/>
      <c r="O3368" s="12"/>
      <c r="P3368" s="12"/>
      <c r="Q3368" s="12"/>
      <c r="R3368" s="12"/>
      <c r="S3368" s="12"/>
    </row>
    <row r="3369" spans="1:19" s="1" customFormat="1" x14ac:dyDescent="0.4">
      <c r="A3369" s="12"/>
      <c r="B3369" s="12"/>
      <c r="C3369" s="42"/>
      <c r="D3369" s="12"/>
      <c r="E3369" s="12"/>
      <c r="F3369" s="12"/>
      <c r="G3369" s="12"/>
      <c r="H3369" s="12"/>
      <c r="I3369" s="12"/>
      <c r="J3369" s="12"/>
      <c r="K3369" s="12"/>
      <c r="L3369" s="12"/>
      <c r="M3369" s="49"/>
      <c r="N3369" s="49"/>
      <c r="O3369" s="12"/>
      <c r="P3369" s="12"/>
      <c r="Q3369" s="12"/>
      <c r="R3369" s="12"/>
      <c r="S3369" s="12"/>
    </row>
    <row r="3370" spans="1:19" s="1" customFormat="1" x14ac:dyDescent="0.4">
      <c r="A3370" s="12"/>
      <c r="B3370" s="12"/>
      <c r="C3370" s="42"/>
      <c r="D3370" s="12"/>
      <c r="E3370" s="12"/>
      <c r="F3370" s="12"/>
      <c r="G3370" s="12"/>
      <c r="H3370" s="12"/>
      <c r="I3370" s="12"/>
      <c r="J3370" s="12"/>
      <c r="K3370" s="12"/>
      <c r="L3370" s="12"/>
      <c r="M3370" s="49"/>
      <c r="N3370" s="49"/>
      <c r="O3370" s="12"/>
      <c r="P3370" s="12"/>
      <c r="Q3370" s="12"/>
      <c r="R3370" s="12"/>
      <c r="S3370" s="12"/>
    </row>
    <row r="3371" spans="1:19" s="1" customFormat="1" x14ac:dyDescent="0.4">
      <c r="A3371" s="12"/>
      <c r="B3371" s="12"/>
      <c r="C3371" s="42"/>
      <c r="D3371" s="12"/>
      <c r="E3371" s="12"/>
      <c r="F3371" s="12"/>
      <c r="G3371" s="12"/>
      <c r="H3371" s="12"/>
      <c r="I3371" s="12"/>
      <c r="J3371" s="12"/>
      <c r="K3371" s="12"/>
      <c r="L3371" s="12"/>
      <c r="M3371" s="49"/>
      <c r="N3371" s="49"/>
      <c r="O3371" s="12"/>
      <c r="P3371" s="12"/>
      <c r="Q3371" s="12"/>
      <c r="R3371" s="12"/>
      <c r="S3371" s="12"/>
    </row>
    <row r="3372" spans="1:19" s="1" customFormat="1" x14ac:dyDescent="0.4">
      <c r="A3372" s="12"/>
      <c r="B3372" s="12"/>
      <c r="C3372" s="42"/>
      <c r="D3372" s="12"/>
      <c r="E3372" s="12"/>
      <c r="F3372" s="12"/>
      <c r="G3372" s="12"/>
      <c r="H3372" s="12"/>
      <c r="I3372" s="12"/>
      <c r="J3372" s="12"/>
      <c r="K3372" s="12"/>
      <c r="L3372" s="12"/>
      <c r="M3372" s="49"/>
      <c r="N3372" s="49"/>
      <c r="O3372" s="12"/>
      <c r="P3372" s="12"/>
      <c r="Q3372" s="12"/>
      <c r="R3372" s="12"/>
      <c r="S3372" s="12"/>
    </row>
    <row r="3373" spans="1:19" s="1" customFormat="1" x14ac:dyDescent="0.4">
      <c r="A3373" s="12"/>
      <c r="B3373" s="12"/>
      <c r="C3373" s="42"/>
      <c r="D3373" s="12"/>
      <c r="E3373" s="12"/>
      <c r="F3373" s="12"/>
      <c r="G3373" s="12"/>
      <c r="H3373" s="12"/>
      <c r="I3373" s="12"/>
      <c r="J3373" s="12"/>
      <c r="K3373" s="12"/>
      <c r="L3373" s="12"/>
      <c r="M3373" s="49"/>
      <c r="N3373" s="49"/>
      <c r="O3373" s="12"/>
      <c r="P3373" s="12"/>
      <c r="Q3373" s="12"/>
      <c r="R3373" s="12"/>
      <c r="S3373" s="12"/>
    </row>
    <row r="3374" spans="1:19" s="1" customFormat="1" x14ac:dyDescent="0.4">
      <c r="A3374" s="12"/>
      <c r="B3374" s="12"/>
      <c r="C3374" s="42"/>
      <c r="D3374" s="12"/>
      <c r="E3374" s="12"/>
      <c r="F3374" s="12"/>
      <c r="G3374" s="12"/>
      <c r="H3374" s="12"/>
      <c r="I3374" s="12"/>
      <c r="J3374" s="12"/>
      <c r="K3374" s="12"/>
      <c r="L3374" s="12"/>
      <c r="M3374" s="49"/>
      <c r="N3374" s="49"/>
      <c r="O3374" s="12"/>
      <c r="P3374" s="12"/>
      <c r="Q3374" s="12"/>
      <c r="R3374" s="12"/>
      <c r="S3374" s="12"/>
    </row>
    <row r="3375" spans="1:19" s="1" customFormat="1" x14ac:dyDescent="0.4">
      <c r="A3375" s="12"/>
      <c r="B3375" s="12"/>
      <c r="C3375" s="42"/>
      <c r="D3375" s="12"/>
      <c r="E3375" s="12"/>
      <c r="F3375" s="12"/>
      <c r="G3375" s="12"/>
      <c r="H3375" s="12"/>
      <c r="I3375" s="12"/>
      <c r="J3375" s="12"/>
      <c r="K3375" s="12"/>
      <c r="L3375" s="12"/>
      <c r="M3375" s="49"/>
      <c r="N3375" s="49"/>
      <c r="O3375" s="12"/>
      <c r="P3375" s="12"/>
      <c r="Q3375" s="12"/>
      <c r="R3375" s="12"/>
      <c r="S3375" s="12"/>
    </row>
    <row r="3376" spans="1:19" s="1" customFormat="1" x14ac:dyDescent="0.4">
      <c r="A3376" s="12"/>
      <c r="B3376" s="12"/>
      <c r="C3376" s="42"/>
      <c r="D3376" s="12"/>
      <c r="E3376" s="12"/>
      <c r="F3376" s="12"/>
      <c r="G3376" s="12"/>
      <c r="H3376" s="12"/>
      <c r="I3376" s="12"/>
      <c r="J3376" s="12"/>
      <c r="K3376" s="12"/>
      <c r="L3376" s="12"/>
      <c r="M3376" s="49"/>
      <c r="N3376" s="49"/>
      <c r="O3376" s="12"/>
      <c r="P3376" s="12"/>
      <c r="Q3376" s="12"/>
      <c r="R3376" s="12"/>
      <c r="S3376" s="12"/>
    </row>
    <row r="3377" spans="1:19" s="1" customFormat="1" x14ac:dyDescent="0.4">
      <c r="A3377" s="12"/>
      <c r="B3377" s="12"/>
      <c r="C3377" s="42"/>
      <c r="D3377" s="12"/>
      <c r="E3377" s="12"/>
      <c r="F3377" s="12"/>
      <c r="G3377" s="12"/>
      <c r="H3377" s="12"/>
      <c r="I3377" s="12"/>
      <c r="J3377" s="12"/>
      <c r="K3377" s="12"/>
      <c r="L3377" s="12"/>
      <c r="M3377" s="49"/>
      <c r="N3377" s="49"/>
      <c r="O3377" s="12"/>
      <c r="P3377" s="12"/>
      <c r="Q3377" s="12"/>
      <c r="R3377" s="12"/>
      <c r="S3377" s="12"/>
    </row>
    <row r="3378" spans="1:19" s="1" customFormat="1" x14ac:dyDescent="0.4">
      <c r="A3378" s="12"/>
      <c r="B3378" s="12"/>
      <c r="C3378" s="42"/>
      <c r="D3378" s="12"/>
      <c r="E3378" s="12"/>
      <c r="F3378" s="12"/>
      <c r="G3378" s="12"/>
      <c r="H3378" s="12"/>
      <c r="I3378" s="12"/>
      <c r="J3378" s="12"/>
      <c r="K3378" s="12"/>
      <c r="L3378" s="12"/>
      <c r="M3378" s="49"/>
      <c r="N3378" s="49"/>
      <c r="O3378" s="12"/>
      <c r="P3378" s="12"/>
      <c r="Q3378" s="12"/>
      <c r="R3378" s="12"/>
      <c r="S3378" s="12"/>
    </row>
    <row r="3379" spans="1:19" s="1" customFormat="1" x14ac:dyDescent="0.4">
      <c r="A3379" s="12"/>
      <c r="B3379" s="12"/>
      <c r="C3379" s="42"/>
      <c r="D3379" s="12"/>
      <c r="E3379" s="12"/>
      <c r="F3379" s="12"/>
      <c r="G3379" s="12"/>
      <c r="H3379" s="12"/>
      <c r="I3379" s="12"/>
      <c r="J3379" s="12"/>
      <c r="K3379" s="12"/>
      <c r="L3379" s="12"/>
      <c r="M3379" s="49"/>
      <c r="N3379" s="49"/>
      <c r="O3379" s="12"/>
      <c r="P3379" s="12"/>
      <c r="Q3379" s="12"/>
      <c r="R3379" s="12"/>
      <c r="S3379" s="12"/>
    </row>
    <row r="3380" spans="1:19" s="1" customFormat="1" x14ac:dyDescent="0.4">
      <c r="A3380" s="12"/>
      <c r="B3380" s="12"/>
      <c r="C3380" s="42"/>
      <c r="D3380" s="12"/>
      <c r="E3380" s="12"/>
      <c r="F3380" s="12"/>
      <c r="G3380" s="12"/>
      <c r="H3380" s="12"/>
      <c r="I3380" s="12"/>
      <c r="J3380" s="12"/>
      <c r="K3380" s="12"/>
      <c r="L3380" s="12"/>
      <c r="M3380" s="49"/>
      <c r="N3380" s="49"/>
      <c r="O3380" s="12"/>
      <c r="P3380" s="12"/>
      <c r="Q3380" s="12"/>
      <c r="R3380" s="12"/>
      <c r="S3380" s="12"/>
    </row>
    <row r="3381" spans="1:19" s="1" customFormat="1" x14ac:dyDescent="0.4">
      <c r="A3381" s="12"/>
      <c r="B3381" s="12"/>
      <c r="C3381" s="42"/>
      <c r="D3381" s="12"/>
      <c r="E3381" s="12"/>
      <c r="F3381" s="12"/>
      <c r="G3381" s="12"/>
      <c r="H3381" s="12"/>
      <c r="I3381" s="12"/>
      <c r="J3381" s="12"/>
      <c r="K3381" s="12"/>
      <c r="L3381" s="12"/>
      <c r="M3381" s="49"/>
      <c r="N3381" s="49"/>
      <c r="O3381" s="12"/>
      <c r="P3381" s="12"/>
      <c r="Q3381" s="12"/>
      <c r="R3381" s="12"/>
      <c r="S3381" s="12"/>
    </row>
    <row r="3382" spans="1:19" s="1" customFormat="1" x14ac:dyDescent="0.4">
      <c r="A3382" s="12"/>
      <c r="B3382" s="12"/>
      <c r="C3382" s="42"/>
      <c r="D3382" s="12"/>
      <c r="E3382" s="12"/>
      <c r="F3382" s="12"/>
      <c r="G3382" s="12"/>
      <c r="H3382" s="12"/>
      <c r="I3382" s="12"/>
      <c r="J3382" s="12"/>
      <c r="K3382" s="12"/>
      <c r="L3382" s="12"/>
      <c r="M3382" s="49"/>
      <c r="N3382" s="49"/>
      <c r="O3382" s="12"/>
      <c r="P3382" s="12"/>
      <c r="Q3382" s="12"/>
      <c r="R3382" s="12"/>
      <c r="S3382" s="12"/>
    </row>
    <row r="3383" spans="1:19" s="1" customFormat="1" x14ac:dyDescent="0.4">
      <c r="A3383" s="12"/>
      <c r="B3383" s="12"/>
      <c r="C3383" s="42"/>
      <c r="D3383" s="12"/>
      <c r="E3383" s="12"/>
      <c r="F3383" s="12"/>
      <c r="G3383" s="12"/>
      <c r="H3383" s="12"/>
      <c r="I3383" s="12"/>
      <c r="J3383" s="12"/>
      <c r="K3383" s="12"/>
      <c r="L3383" s="12"/>
      <c r="M3383" s="49"/>
      <c r="N3383" s="49"/>
      <c r="O3383" s="12"/>
      <c r="P3383" s="12"/>
      <c r="Q3383" s="12"/>
      <c r="R3383" s="12"/>
      <c r="S3383" s="12"/>
    </row>
    <row r="3384" spans="1:19" s="1" customFormat="1" x14ac:dyDescent="0.4">
      <c r="A3384" s="12"/>
      <c r="B3384" s="12"/>
      <c r="C3384" s="42"/>
      <c r="D3384" s="12"/>
      <c r="E3384" s="12"/>
      <c r="F3384" s="12"/>
      <c r="G3384" s="12"/>
      <c r="H3384" s="12"/>
      <c r="I3384" s="12"/>
      <c r="J3384" s="12"/>
      <c r="K3384" s="12"/>
      <c r="L3384" s="12"/>
      <c r="M3384" s="49"/>
      <c r="N3384" s="49"/>
      <c r="O3384" s="12"/>
      <c r="P3384" s="12"/>
      <c r="Q3384" s="12"/>
      <c r="R3384" s="12"/>
      <c r="S3384" s="12"/>
    </row>
    <row r="3385" spans="1:19" s="1" customFormat="1" x14ac:dyDescent="0.4">
      <c r="A3385" s="12"/>
      <c r="B3385" s="12"/>
      <c r="C3385" s="42"/>
      <c r="D3385" s="12"/>
      <c r="E3385" s="12"/>
      <c r="F3385" s="12"/>
      <c r="G3385" s="12"/>
      <c r="H3385" s="12"/>
      <c r="I3385" s="12"/>
      <c r="J3385" s="12"/>
      <c r="K3385" s="12"/>
      <c r="L3385" s="12"/>
      <c r="M3385" s="49"/>
      <c r="N3385" s="49"/>
      <c r="O3385" s="12"/>
      <c r="P3385" s="12"/>
      <c r="Q3385" s="12"/>
      <c r="R3385" s="12"/>
      <c r="S3385" s="12"/>
    </row>
    <row r="3386" spans="1:19" s="1" customFormat="1" x14ac:dyDescent="0.4">
      <c r="A3386" s="12"/>
      <c r="B3386" s="12"/>
      <c r="C3386" s="42"/>
      <c r="D3386" s="12"/>
      <c r="E3386" s="12"/>
      <c r="F3386" s="12"/>
      <c r="G3386" s="12"/>
      <c r="H3386" s="12"/>
      <c r="I3386" s="12"/>
      <c r="J3386" s="12"/>
      <c r="K3386" s="12"/>
      <c r="L3386" s="12"/>
      <c r="M3386" s="49"/>
      <c r="N3386" s="49"/>
      <c r="O3386" s="12"/>
      <c r="P3386" s="12"/>
      <c r="Q3386" s="12"/>
      <c r="R3386" s="12"/>
      <c r="S3386" s="12"/>
    </row>
    <row r="3387" spans="1:19" s="1" customFormat="1" x14ac:dyDescent="0.4">
      <c r="A3387" s="12"/>
      <c r="B3387" s="12"/>
      <c r="C3387" s="42"/>
      <c r="D3387" s="12"/>
      <c r="E3387" s="12"/>
      <c r="F3387" s="12"/>
      <c r="G3387" s="12"/>
      <c r="H3387" s="12"/>
      <c r="I3387" s="12"/>
      <c r="J3387" s="12"/>
      <c r="K3387" s="12"/>
      <c r="L3387" s="12"/>
      <c r="M3387" s="49"/>
      <c r="N3387" s="49"/>
      <c r="O3387" s="12"/>
      <c r="P3387" s="12"/>
      <c r="Q3387" s="12"/>
      <c r="R3387" s="12"/>
      <c r="S3387" s="12"/>
    </row>
    <row r="3388" spans="1:19" s="1" customFormat="1" x14ac:dyDescent="0.4">
      <c r="A3388" s="12"/>
      <c r="B3388" s="12"/>
      <c r="C3388" s="42"/>
      <c r="D3388" s="12"/>
      <c r="E3388" s="12"/>
      <c r="F3388" s="12"/>
      <c r="G3388" s="12"/>
      <c r="H3388" s="12"/>
      <c r="I3388" s="12"/>
      <c r="J3388" s="12"/>
      <c r="K3388" s="12"/>
      <c r="L3388" s="12"/>
      <c r="M3388" s="49"/>
      <c r="N3388" s="49"/>
      <c r="O3388" s="12"/>
      <c r="P3388" s="12"/>
      <c r="Q3388" s="12"/>
      <c r="R3388" s="12"/>
      <c r="S3388" s="12"/>
    </row>
    <row r="3389" spans="1:19" s="1" customFormat="1" x14ac:dyDescent="0.4">
      <c r="A3389" s="12"/>
      <c r="B3389" s="12"/>
      <c r="C3389" s="42"/>
      <c r="D3389" s="12"/>
      <c r="E3389" s="12"/>
      <c r="F3389" s="12"/>
      <c r="G3389" s="12"/>
      <c r="H3389" s="12"/>
      <c r="I3389" s="12"/>
      <c r="J3389" s="12"/>
      <c r="K3389" s="12"/>
      <c r="L3389" s="12"/>
      <c r="M3389" s="49"/>
      <c r="N3389" s="49"/>
      <c r="O3389" s="12"/>
      <c r="P3389" s="12"/>
      <c r="Q3389" s="12"/>
      <c r="R3389" s="12"/>
      <c r="S3389" s="12"/>
    </row>
    <row r="3390" spans="1:19" s="1" customFormat="1" x14ac:dyDescent="0.4">
      <c r="A3390" s="12"/>
      <c r="B3390" s="12"/>
      <c r="C3390" s="42"/>
      <c r="D3390" s="12"/>
      <c r="E3390" s="12"/>
      <c r="F3390" s="12"/>
      <c r="G3390" s="12"/>
      <c r="H3390" s="12"/>
      <c r="I3390" s="12"/>
      <c r="J3390" s="12"/>
      <c r="K3390" s="12"/>
      <c r="L3390" s="12"/>
      <c r="M3390" s="49"/>
      <c r="N3390" s="49"/>
      <c r="O3390" s="12"/>
      <c r="P3390" s="12"/>
      <c r="Q3390" s="12"/>
      <c r="R3390" s="12"/>
      <c r="S3390" s="12"/>
    </row>
    <row r="3391" spans="1:19" s="1" customFormat="1" x14ac:dyDescent="0.4">
      <c r="A3391" s="12"/>
      <c r="B3391" s="12"/>
      <c r="C3391" s="42"/>
      <c r="D3391" s="12"/>
      <c r="E3391" s="12"/>
      <c r="F3391" s="12"/>
      <c r="G3391" s="12"/>
      <c r="H3391" s="12"/>
      <c r="I3391" s="12"/>
      <c r="J3391" s="12"/>
      <c r="K3391" s="12"/>
      <c r="L3391" s="12"/>
      <c r="M3391" s="49"/>
      <c r="N3391" s="49"/>
      <c r="O3391" s="12"/>
      <c r="P3391" s="12"/>
      <c r="Q3391" s="12"/>
      <c r="R3391" s="12"/>
      <c r="S3391" s="12"/>
    </row>
    <row r="3392" spans="1:19" s="1" customFormat="1" x14ac:dyDescent="0.4">
      <c r="A3392" s="12"/>
      <c r="B3392" s="12"/>
      <c r="C3392" s="42"/>
      <c r="D3392" s="12"/>
      <c r="E3392" s="12"/>
      <c r="F3392" s="12"/>
      <c r="G3392" s="12"/>
      <c r="H3392" s="12"/>
      <c r="I3392" s="12"/>
      <c r="J3392" s="12"/>
      <c r="K3392" s="12"/>
      <c r="L3392" s="12"/>
      <c r="M3392" s="49"/>
      <c r="N3392" s="49"/>
      <c r="O3392" s="12"/>
      <c r="P3392" s="12"/>
      <c r="Q3392" s="12"/>
      <c r="R3392" s="12"/>
      <c r="S3392" s="12"/>
    </row>
    <row r="3393" spans="1:19" s="1" customFormat="1" x14ac:dyDescent="0.4">
      <c r="A3393" s="12"/>
      <c r="B3393" s="12"/>
      <c r="C3393" s="42"/>
      <c r="D3393" s="12"/>
      <c r="E3393" s="12"/>
      <c r="F3393" s="12"/>
      <c r="G3393" s="12"/>
      <c r="H3393" s="12"/>
      <c r="I3393" s="12"/>
      <c r="J3393" s="12"/>
      <c r="K3393" s="12"/>
      <c r="L3393" s="12"/>
      <c r="M3393" s="49"/>
      <c r="N3393" s="49"/>
      <c r="O3393" s="12"/>
      <c r="P3393" s="12"/>
      <c r="Q3393" s="12"/>
      <c r="R3393" s="12"/>
      <c r="S3393" s="12"/>
    </row>
    <row r="3394" spans="1:19" s="1" customFormat="1" x14ac:dyDescent="0.4">
      <c r="A3394" s="12"/>
      <c r="B3394" s="12"/>
      <c r="C3394" s="42"/>
      <c r="D3394" s="12"/>
      <c r="E3394" s="12"/>
      <c r="F3394" s="12"/>
      <c r="G3394" s="12"/>
      <c r="H3394" s="12"/>
      <c r="I3394" s="12"/>
      <c r="J3394" s="12"/>
      <c r="K3394" s="12"/>
      <c r="L3394" s="12"/>
      <c r="M3394" s="49"/>
      <c r="N3394" s="49"/>
      <c r="O3394" s="12"/>
      <c r="P3394" s="12"/>
      <c r="Q3394" s="12"/>
      <c r="R3394" s="12"/>
      <c r="S3394" s="12"/>
    </row>
    <row r="3395" spans="1:19" s="1" customFormat="1" x14ac:dyDescent="0.4">
      <c r="A3395" s="12"/>
      <c r="B3395" s="12"/>
      <c r="C3395" s="42"/>
      <c r="D3395" s="12"/>
      <c r="E3395" s="12"/>
      <c r="F3395" s="12"/>
      <c r="G3395" s="12"/>
      <c r="H3395" s="12"/>
      <c r="I3395" s="12"/>
      <c r="J3395" s="12"/>
      <c r="K3395" s="12"/>
      <c r="L3395" s="12"/>
      <c r="M3395" s="49"/>
      <c r="N3395" s="49"/>
      <c r="O3395" s="12"/>
      <c r="P3395" s="12"/>
      <c r="Q3395" s="12"/>
      <c r="R3395" s="12"/>
      <c r="S3395" s="12"/>
    </row>
    <row r="3396" spans="1:19" s="1" customFormat="1" x14ac:dyDescent="0.4">
      <c r="A3396" s="12"/>
      <c r="B3396" s="12"/>
      <c r="C3396" s="42"/>
      <c r="D3396" s="12"/>
      <c r="E3396" s="12"/>
      <c r="F3396" s="12"/>
      <c r="G3396" s="12"/>
      <c r="H3396" s="12"/>
      <c r="I3396" s="12"/>
      <c r="J3396" s="12"/>
      <c r="K3396" s="12"/>
      <c r="L3396" s="12"/>
      <c r="M3396" s="49"/>
      <c r="N3396" s="49"/>
      <c r="O3396" s="12"/>
      <c r="P3396" s="12"/>
      <c r="Q3396" s="12"/>
      <c r="R3396" s="12"/>
      <c r="S3396" s="12"/>
    </row>
    <row r="3397" spans="1:19" s="1" customFormat="1" x14ac:dyDescent="0.4">
      <c r="A3397" s="12"/>
      <c r="B3397" s="12"/>
      <c r="C3397" s="42"/>
      <c r="D3397" s="12"/>
      <c r="E3397" s="12"/>
      <c r="F3397" s="12"/>
      <c r="G3397" s="12"/>
      <c r="H3397" s="12"/>
      <c r="I3397" s="12"/>
      <c r="J3397" s="12"/>
      <c r="K3397" s="12"/>
      <c r="L3397" s="12"/>
      <c r="M3397" s="49"/>
      <c r="N3397" s="49"/>
      <c r="O3397" s="12"/>
      <c r="P3397" s="12"/>
      <c r="Q3397" s="12"/>
      <c r="R3397" s="12"/>
      <c r="S3397" s="12"/>
    </row>
    <row r="3398" spans="1:19" s="1" customFormat="1" x14ac:dyDescent="0.4">
      <c r="A3398" s="12"/>
      <c r="B3398" s="12"/>
      <c r="C3398" s="42"/>
      <c r="D3398" s="12"/>
      <c r="E3398" s="12"/>
      <c r="F3398" s="12"/>
      <c r="G3398" s="12"/>
      <c r="H3398" s="12"/>
      <c r="I3398" s="12"/>
      <c r="J3398" s="12"/>
      <c r="K3398" s="12"/>
      <c r="L3398" s="12"/>
      <c r="M3398" s="49"/>
      <c r="N3398" s="49"/>
      <c r="O3398" s="12"/>
      <c r="P3398" s="12"/>
      <c r="Q3398" s="12"/>
      <c r="R3398" s="12"/>
      <c r="S3398" s="12"/>
    </row>
    <row r="3399" spans="1:19" s="1" customFormat="1" x14ac:dyDescent="0.4">
      <c r="A3399" s="12"/>
      <c r="B3399" s="12"/>
      <c r="C3399" s="42"/>
      <c r="D3399" s="12"/>
      <c r="E3399" s="12"/>
      <c r="F3399" s="12"/>
      <c r="G3399" s="12"/>
      <c r="H3399" s="12"/>
      <c r="I3399" s="12"/>
      <c r="J3399" s="12"/>
      <c r="K3399" s="12"/>
      <c r="L3399" s="12"/>
      <c r="M3399" s="49"/>
      <c r="N3399" s="49"/>
      <c r="O3399" s="12"/>
      <c r="P3399" s="12"/>
      <c r="Q3399" s="12"/>
      <c r="R3399" s="12"/>
      <c r="S3399" s="12"/>
    </row>
    <row r="3400" spans="1:19" s="1" customFormat="1" x14ac:dyDescent="0.4">
      <c r="A3400" s="12"/>
      <c r="B3400" s="12"/>
      <c r="C3400" s="42"/>
      <c r="D3400" s="12"/>
      <c r="E3400" s="12"/>
      <c r="F3400" s="12"/>
      <c r="G3400" s="12"/>
      <c r="H3400" s="12"/>
      <c r="I3400" s="12"/>
      <c r="J3400" s="12"/>
      <c r="K3400" s="12"/>
      <c r="L3400" s="12"/>
      <c r="M3400" s="49"/>
      <c r="N3400" s="49"/>
      <c r="O3400" s="12"/>
      <c r="P3400" s="12"/>
      <c r="Q3400" s="12"/>
      <c r="R3400" s="12"/>
      <c r="S3400" s="12"/>
    </row>
    <row r="3401" spans="1:19" s="1" customFormat="1" x14ac:dyDescent="0.4">
      <c r="A3401" s="12"/>
      <c r="B3401" s="12"/>
      <c r="C3401" s="42"/>
      <c r="D3401" s="12"/>
      <c r="E3401" s="12"/>
      <c r="F3401" s="12"/>
      <c r="G3401" s="12"/>
      <c r="H3401" s="12"/>
      <c r="I3401" s="12"/>
      <c r="J3401" s="12"/>
      <c r="K3401" s="12"/>
      <c r="L3401" s="12"/>
      <c r="M3401" s="49"/>
      <c r="N3401" s="49"/>
      <c r="O3401" s="12"/>
      <c r="P3401" s="12"/>
      <c r="Q3401" s="12"/>
      <c r="R3401" s="12"/>
      <c r="S3401" s="12"/>
    </row>
    <row r="3402" spans="1:19" s="1" customFormat="1" x14ac:dyDescent="0.4">
      <c r="A3402" s="12"/>
      <c r="B3402" s="12"/>
      <c r="C3402" s="42"/>
      <c r="D3402" s="12"/>
      <c r="E3402" s="12"/>
      <c r="F3402" s="12"/>
      <c r="G3402" s="12"/>
      <c r="H3402" s="12"/>
      <c r="I3402" s="12"/>
      <c r="J3402" s="12"/>
      <c r="K3402" s="12"/>
      <c r="L3402" s="12"/>
      <c r="M3402" s="49"/>
      <c r="N3402" s="49"/>
      <c r="O3402" s="12"/>
      <c r="P3402" s="12"/>
      <c r="Q3402" s="12"/>
      <c r="R3402" s="12"/>
      <c r="S3402" s="12"/>
    </row>
    <row r="3403" spans="1:19" s="1" customFormat="1" x14ac:dyDescent="0.4">
      <c r="A3403" s="12"/>
      <c r="B3403" s="12"/>
      <c r="C3403" s="42"/>
      <c r="D3403" s="12"/>
      <c r="E3403" s="12"/>
      <c r="F3403" s="12"/>
      <c r="G3403" s="12"/>
      <c r="H3403" s="12"/>
      <c r="I3403" s="12"/>
      <c r="J3403" s="12"/>
      <c r="K3403" s="12"/>
      <c r="L3403" s="12"/>
      <c r="M3403" s="49"/>
      <c r="N3403" s="49"/>
      <c r="O3403" s="12"/>
      <c r="P3403" s="12"/>
      <c r="Q3403" s="12"/>
      <c r="R3403" s="12"/>
      <c r="S3403" s="12"/>
    </row>
    <row r="3404" spans="1:19" s="1" customFormat="1" x14ac:dyDescent="0.4">
      <c r="A3404" s="12"/>
      <c r="B3404" s="12"/>
      <c r="C3404" s="42"/>
      <c r="D3404" s="12"/>
      <c r="E3404" s="12"/>
      <c r="F3404" s="12"/>
      <c r="G3404" s="12"/>
      <c r="H3404" s="12"/>
      <c r="I3404" s="12"/>
      <c r="J3404" s="12"/>
      <c r="K3404" s="12"/>
      <c r="L3404" s="12"/>
      <c r="M3404" s="49"/>
      <c r="N3404" s="49"/>
      <c r="O3404" s="12"/>
      <c r="P3404" s="12"/>
      <c r="Q3404" s="12"/>
      <c r="R3404" s="12"/>
      <c r="S3404" s="12"/>
    </row>
    <row r="3405" spans="1:19" s="1" customFormat="1" x14ac:dyDescent="0.4">
      <c r="A3405" s="12"/>
      <c r="B3405" s="12"/>
      <c r="C3405" s="42"/>
      <c r="D3405" s="12"/>
      <c r="E3405" s="12"/>
      <c r="F3405" s="12"/>
      <c r="G3405" s="12"/>
      <c r="H3405" s="12"/>
      <c r="I3405" s="12"/>
      <c r="J3405" s="12"/>
      <c r="K3405" s="12"/>
      <c r="L3405" s="12"/>
      <c r="M3405" s="49"/>
      <c r="N3405" s="49"/>
      <c r="O3405" s="12"/>
      <c r="P3405" s="12"/>
      <c r="Q3405" s="12"/>
      <c r="R3405" s="12"/>
      <c r="S3405" s="12"/>
    </row>
    <row r="3406" spans="1:19" s="1" customFormat="1" x14ac:dyDescent="0.4">
      <c r="A3406" s="12"/>
      <c r="B3406" s="12"/>
      <c r="C3406" s="42"/>
      <c r="D3406" s="12"/>
      <c r="E3406" s="12"/>
      <c r="F3406" s="12"/>
      <c r="G3406" s="12"/>
      <c r="H3406" s="12"/>
      <c r="I3406" s="12"/>
      <c r="J3406" s="12"/>
      <c r="K3406" s="12"/>
      <c r="L3406" s="12"/>
      <c r="M3406" s="49"/>
      <c r="N3406" s="49"/>
      <c r="O3406" s="12"/>
      <c r="P3406" s="12"/>
      <c r="Q3406" s="12"/>
      <c r="R3406" s="12"/>
      <c r="S3406" s="12"/>
    </row>
    <row r="3407" spans="1:19" s="1" customFormat="1" x14ac:dyDescent="0.4">
      <c r="A3407" s="12"/>
      <c r="B3407" s="12"/>
      <c r="C3407" s="42"/>
      <c r="D3407" s="12"/>
      <c r="E3407" s="12"/>
      <c r="F3407" s="12"/>
      <c r="G3407" s="12"/>
      <c r="H3407" s="12"/>
      <c r="I3407" s="12"/>
      <c r="J3407" s="12"/>
      <c r="K3407" s="12"/>
      <c r="L3407" s="12"/>
      <c r="M3407" s="49"/>
      <c r="N3407" s="49"/>
      <c r="O3407" s="12"/>
      <c r="P3407" s="12"/>
      <c r="Q3407" s="12"/>
      <c r="R3407" s="12"/>
      <c r="S3407" s="12"/>
    </row>
    <row r="3408" spans="1:19" s="1" customFormat="1" x14ac:dyDescent="0.4">
      <c r="A3408" s="12"/>
      <c r="B3408" s="12"/>
      <c r="C3408" s="42"/>
      <c r="D3408" s="12"/>
      <c r="E3408" s="12"/>
      <c r="F3408" s="12"/>
      <c r="G3408" s="12"/>
      <c r="H3408" s="12"/>
      <c r="I3408" s="12"/>
      <c r="J3408" s="12"/>
      <c r="K3408" s="12"/>
      <c r="L3408" s="12"/>
      <c r="M3408" s="49"/>
      <c r="N3408" s="49"/>
      <c r="O3408" s="12"/>
      <c r="P3408" s="12"/>
      <c r="Q3408" s="12"/>
      <c r="R3408" s="12"/>
      <c r="S3408" s="12"/>
    </row>
    <row r="3409" spans="1:19" s="1" customFormat="1" x14ac:dyDescent="0.4">
      <c r="A3409" s="12"/>
      <c r="B3409" s="12"/>
      <c r="C3409" s="42"/>
      <c r="D3409" s="12"/>
      <c r="E3409" s="12"/>
      <c r="F3409" s="12"/>
      <c r="G3409" s="12"/>
      <c r="H3409" s="12"/>
      <c r="I3409" s="12"/>
      <c r="J3409" s="12"/>
      <c r="K3409" s="12"/>
      <c r="L3409" s="12"/>
      <c r="M3409" s="49"/>
      <c r="N3409" s="49"/>
      <c r="O3409" s="12"/>
      <c r="P3409" s="12"/>
      <c r="Q3409" s="12"/>
      <c r="R3409" s="12"/>
      <c r="S3409" s="12"/>
    </row>
    <row r="3410" spans="1:19" s="1" customFormat="1" x14ac:dyDescent="0.4">
      <c r="A3410" s="12"/>
      <c r="B3410" s="12"/>
      <c r="C3410" s="42"/>
      <c r="D3410" s="12"/>
      <c r="E3410" s="12"/>
      <c r="F3410" s="12"/>
      <c r="G3410" s="12"/>
      <c r="H3410" s="12"/>
      <c r="I3410" s="12"/>
      <c r="J3410" s="12"/>
      <c r="K3410" s="12"/>
      <c r="L3410" s="12"/>
      <c r="M3410" s="49"/>
      <c r="N3410" s="49"/>
      <c r="O3410" s="12"/>
      <c r="P3410" s="12"/>
      <c r="Q3410" s="12"/>
      <c r="R3410" s="12"/>
      <c r="S3410" s="12"/>
    </row>
    <row r="3411" spans="1:19" s="1" customFormat="1" x14ac:dyDescent="0.4">
      <c r="A3411" s="12"/>
      <c r="B3411" s="12"/>
      <c r="C3411" s="42"/>
      <c r="D3411" s="12"/>
      <c r="E3411" s="12"/>
      <c r="F3411" s="12"/>
      <c r="G3411" s="12"/>
      <c r="H3411" s="12"/>
      <c r="I3411" s="12"/>
      <c r="J3411" s="12"/>
      <c r="K3411" s="12"/>
      <c r="L3411" s="12"/>
      <c r="M3411" s="49"/>
      <c r="N3411" s="49"/>
      <c r="O3411" s="12"/>
      <c r="P3411" s="12"/>
      <c r="Q3411" s="12"/>
      <c r="R3411" s="12"/>
      <c r="S3411" s="12"/>
    </row>
    <row r="3412" spans="1:19" s="1" customFormat="1" x14ac:dyDescent="0.4">
      <c r="A3412" s="12"/>
      <c r="B3412" s="12"/>
      <c r="C3412" s="42"/>
      <c r="D3412" s="12"/>
      <c r="E3412" s="12"/>
      <c r="F3412" s="12"/>
      <c r="G3412" s="12"/>
      <c r="H3412" s="12"/>
      <c r="I3412" s="12"/>
      <c r="J3412" s="12"/>
      <c r="K3412" s="12"/>
      <c r="L3412" s="12"/>
      <c r="M3412" s="49"/>
      <c r="N3412" s="49"/>
      <c r="O3412" s="12"/>
      <c r="P3412" s="12"/>
      <c r="Q3412" s="12"/>
      <c r="R3412" s="12"/>
      <c r="S3412" s="12"/>
    </row>
    <row r="3413" spans="1:19" s="1" customFormat="1" x14ac:dyDescent="0.4">
      <c r="A3413" s="12"/>
      <c r="B3413" s="12"/>
      <c r="C3413" s="42"/>
      <c r="D3413" s="12"/>
      <c r="E3413" s="12"/>
      <c r="F3413" s="12"/>
      <c r="G3413" s="12"/>
      <c r="H3413" s="12"/>
      <c r="I3413" s="12"/>
      <c r="J3413" s="12"/>
      <c r="K3413" s="12"/>
      <c r="L3413" s="12"/>
      <c r="M3413" s="49"/>
      <c r="N3413" s="49"/>
      <c r="O3413" s="12"/>
      <c r="P3413" s="12"/>
      <c r="Q3413" s="12"/>
      <c r="R3413" s="12"/>
      <c r="S3413" s="12"/>
    </row>
    <row r="3414" spans="1:19" s="1" customFormat="1" x14ac:dyDescent="0.4">
      <c r="A3414" s="12"/>
      <c r="B3414" s="12"/>
      <c r="C3414" s="42"/>
      <c r="D3414" s="12"/>
      <c r="E3414" s="12"/>
      <c r="F3414" s="12"/>
      <c r="G3414" s="12"/>
      <c r="H3414" s="12"/>
      <c r="I3414" s="12"/>
      <c r="J3414" s="12"/>
      <c r="K3414" s="12"/>
      <c r="L3414" s="12"/>
      <c r="M3414" s="49"/>
      <c r="N3414" s="49"/>
      <c r="O3414" s="12"/>
      <c r="P3414" s="12"/>
      <c r="Q3414" s="12"/>
      <c r="R3414" s="12"/>
      <c r="S3414" s="12"/>
    </row>
    <row r="3415" spans="1:19" s="1" customFormat="1" x14ac:dyDescent="0.4">
      <c r="A3415" s="12"/>
      <c r="B3415" s="12"/>
      <c r="C3415" s="42"/>
      <c r="D3415" s="12"/>
      <c r="E3415" s="12"/>
      <c r="F3415" s="12"/>
      <c r="G3415" s="12"/>
      <c r="H3415" s="12"/>
      <c r="I3415" s="12"/>
      <c r="J3415" s="12"/>
      <c r="K3415" s="12"/>
      <c r="L3415" s="12"/>
      <c r="M3415" s="49"/>
      <c r="N3415" s="49"/>
      <c r="O3415" s="12"/>
      <c r="P3415" s="12"/>
      <c r="Q3415" s="12"/>
      <c r="R3415" s="12"/>
      <c r="S3415" s="12"/>
    </row>
    <row r="3416" spans="1:19" s="1" customFormat="1" x14ac:dyDescent="0.4">
      <c r="A3416" s="12"/>
      <c r="B3416" s="12"/>
      <c r="C3416" s="42"/>
      <c r="D3416" s="12"/>
      <c r="E3416" s="12"/>
      <c r="F3416" s="12"/>
      <c r="G3416" s="12"/>
      <c r="H3416" s="12"/>
      <c r="I3416" s="12"/>
      <c r="J3416" s="12"/>
      <c r="K3416" s="12"/>
      <c r="L3416" s="12"/>
      <c r="M3416" s="49"/>
      <c r="N3416" s="49"/>
      <c r="O3416" s="12"/>
      <c r="P3416" s="12"/>
      <c r="Q3416" s="12"/>
      <c r="R3416" s="12"/>
      <c r="S3416" s="12"/>
    </row>
    <row r="3417" spans="1:19" s="1" customFormat="1" x14ac:dyDescent="0.4">
      <c r="A3417" s="12"/>
      <c r="B3417" s="12"/>
      <c r="C3417" s="42"/>
      <c r="D3417" s="12"/>
      <c r="E3417" s="12"/>
      <c r="F3417" s="12"/>
      <c r="G3417" s="12"/>
      <c r="H3417" s="12"/>
      <c r="I3417" s="12"/>
      <c r="J3417" s="12"/>
      <c r="K3417" s="12"/>
      <c r="L3417" s="12"/>
      <c r="M3417" s="49"/>
      <c r="N3417" s="49"/>
      <c r="O3417" s="12"/>
      <c r="P3417" s="12"/>
      <c r="Q3417" s="12"/>
      <c r="R3417" s="12"/>
      <c r="S3417" s="12"/>
    </row>
    <row r="3418" spans="1:19" s="1" customFormat="1" x14ac:dyDescent="0.4">
      <c r="A3418" s="12"/>
      <c r="B3418" s="12"/>
      <c r="C3418" s="42"/>
      <c r="D3418" s="12"/>
      <c r="E3418" s="12"/>
      <c r="F3418" s="12"/>
      <c r="G3418" s="12"/>
      <c r="H3418" s="12"/>
      <c r="I3418" s="12"/>
      <c r="J3418" s="12"/>
      <c r="K3418" s="12"/>
      <c r="L3418" s="12"/>
      <c r="M3418" s="49"/>
      <c r="N3418" s="49"/>
      <c r="O3418" s="12"/>
      <c r="P3418" s="12"/>
      <c r="Q3418" s="12"/>
      <c r="R3418" s="12"/>
      <c r="S3418" s="12"/>
    </row>
    <row r="3419" spans="1:19" s="1" customFormat="1" x14ac:dyDescent="0.4">
      <c r="A3419" s="12"/>
      <c r="B3419" s="12"/>
      <c r="C3419" s="42"/>
      <c r="D3419" s="12"/>
      <c r="E3419" s="12"/>
      <c r="F3419" s="12"/>
      <c r="G3419" s="12"/>
      <c r="H3419" s="12"/>
      <c r="I3419" s="12"/>
      <c r="J3419" s="12"/>
      <c r="K3419" s="12"/>
      <c r="L3419" s="12"/>
      <c r="M3419" s="49"/>
      <c r="N3419" s="49"/>
      <c r="O3419" s="12"/>
      <c r="P3419" s="12"/>
      <c r="Q3419" s="12"/>
      <c r="R3419" s="12"/>
      <c r="S3419" s="12"/>
    </row>
    <row r="3420" spans="1:19" s="1" customFormat="1" x14ac:dyDescent="0.4">
      <c r="A3420" s="12"/>
      <c r="B3420" s="12"/>
      <c r="C3420" s="42"/>
      <c r="D3420" s="12"/>
      <c r="E3420" s="12"/>
      <c r="F3420" s="12"/>
      <c r="G3420" s="12"/>
      <c r="H3420" s="12"/>
      <c r="I3420" s="12"/>
      <c r="J3420" s="12"/>
      <c r="K3420" s="12"/>
      <c r="L3420" s="12"/>
      <c r="M3420" s="49"/>
      <c r="N3420" s="49"/>
      <c r="O3420" s="12"/>
      <c r="P3420" s="12"/>
      <c r="Q3420" s="12"/>
      <c r="R3420" s="12"/>
      <c r="S3420" s="12"/>
    </row>
    <row r="3421" spans="1:19" s="1" customFormat="1" x14ac:dyDescent="0.4">
      <c r="A3421" s="12"/>
      <c r="B3421" s="12"/>
      <c r="C3421" s="42"/>
      <c r="D3421" s="12"/>
      <c r="E3421" s="12"/>
      <c r="F3421" s="12"/>
      <c r="G3421" s="12"/>
      <c r="H3421" s="12"/>
      <c r="I3421" s="12"/>
      <c r="J3421" s="12"/>
      <c r="K3421" s="12"/>
      <c r="L3421" s="12"/>
      <c r="M3421" s="49"/>
      <c r="N3421" s="49"/>
      <c r="O3421" s="12"/>
      <c r="P3421" s="12"/>
      <c r="Q3421" s="12"/>
      <c r="R3421" s="12"/>
      <c r="S3421" s="12"/>
    </row>
    <row r="3422" spans="1:19" s="1" customFormat="1" x14ac:dyDescent="0.4">
      <c r="A3422" s="12"/>
      <c r="B3422" s="12"/>
      <c r="C3422" s="42"/>
      <c r="D3422" s="12"/>
      <c r="E3422" s="12"/>
      <c r="F3422" s="12"/>
      <c r="G3422" s="12"/>
      <c r="H3422" s="12"/>
      <c r="I3422" s="12"/>
      <c r="J3422" s="12"/>
      <c r="K3422" s="12"/>
      <c r="L3422" s="12"/>
      <c r="M3422" s="49"/>
      <c r="N3422" s="49"/>
      <c r="O3422" s="12"/>
      <c r="P3422" s="12"/>
      <c r="Q3422" s="12"/>
      <c r="R3422" s="12"/>
      <c r="S3422" s="12"/>
    </row>
    <row r="3423" spans="1:19" s="1" customFormat="1" x14ac:dyDescent="0.4">
      <c r="A3423" s="12"/>
      <c r="B3423" s="12"/>
      <c r="C3423" s="42"/>
      <c r="D3423" s="12"/>
      <c r="E3423" s="12"/>
      <c r="F3423" s="12"/>
      <c r="G3423" s="12"/>
      <c r="H3423" s="12"/>
      <c r="I3423" s="12"/>
      <c r="J3423" s="12"/>
      <c r="K3423" s="12"/>
      <c r="L3423" s="12"/>
      <c r="M3423" s="49"/>
      <c r="N3423" s="49"/>
      <c r="O3423" s="12"/>
      <c r="P3423" s="12"/>
      <c r="Q3423" s="12"/>
      <c r="R3423" s="12"/>
      <c r="S3423" s="12"/>
    </row>
    <row r="3424" spans="1:19" s="1" customFormat="1" x14ac:dyDescent="0.4">
      <c r="A3424" s="12"/>
      <c r="B3424" s="12"/>
      <c r="C3424" s="42"/>
      <c r="D3424" s="12"/>
      <c r="E3424" s="12"/>
      <c r="F3424" s="12"/>
      <c r="G3424" s="12"/>
      <c r="H3424" s="12"/>
      <c r="I3424" s="12"/>
      <c r="J3424" s="12"/>
      <c r="K3424" s="12"/>
      <c r="L3424" s="12"/>
      <c r="M3424" s="49"/>
      <c r="N3424" s="49"/>
      <c r="O3424" s="12"/>
      <c r="P3424" s="12"/>
      <c r="Q3424" s="12"/>
      <c r="R3424" s="12"/>
      <c r="S3424" s="12"/>
    </row>
    <row r="3425" spans="1:19" s="1" customFormat="1" x14ac:dyDescent="0.4">
      <c r="A3425" s="12"/>
      <c r="B3425" s="12"/>
      <c r="C3425" s="42"/>
      <c r="D3425" s="12"/>
      <c r="E3425" s="12"/>
      <c r="F3425" s="12"/>
      <c r="G3425" s="12"/>
      <c r="H3425" s="12"/>
      <c r="I3425" s="12"/>
      <c r="J3425" s="12"/>
      <c r="K3425" s="12"/>
      <c r="L3425" s="12"/>
      <c r="M3425" s="49"/>
      <c r="N3425" s="49"/>
      <c r="O3425" s="12"/>
      <c r="P3425" s="12"/>
      <c r="Q3425" s="12"/>
      <c r="R3425" s="12"/>
      <c r="S3425" s="12"/>
    </row>
    <row r="3426" spans="1:19" s="1" customFormat="1" x14ac:dyDescent="0.4">
      <c r="A3426" s="12"/>
      <c r="B3426" s="12"/>
      <c r="C3426" s="42"/>
      <c r="D3426" s="12"/>
      <c r="E3426" s="12"/>
      <c r="F3426" s="12"/>
      <c r="G3426" s="12"/>
      <c r="H3426" s="12"/>
      <c r="I3426" s="12"/>
      <c r="J3426" s="12"/>
      <c r="K3426" s="12"/>
      <c r="L3426" s="12"/>
      <c r="M3426" s="49"/>
      <c r="N3426" s="49"/>
      <c r="O3426" s="12"/>
      <c r="P3426" s="12"/>
      <c r="Q3426" s="12"/>
      <c r="R3426" s="12"/>
      <c r="S3426" s="12"/>
    </row>
    <row r="3427" spans="1:19" s="1" customFormat="1" x14ac:dyDescent="0.4">
      <c r="A3427" s="12"/>
      <c r="B3427" s="12"/>
      <c r="C3427" s="42"/>
      <c r="D3427" s="12"/>
      <c r="E3427" s="12"/>
      <c r="F3427" s="12"/>
      <c r="G3427" s="12"/>
      <c r="H3427" s="12"/>
      <c r="I3427" s="12"/>
      <c r="J3427" s="12"/>
      <c r="K3427" s="12"/>
      <c r="L3427" s="12"/>
      <c r="M3427" s="49"/>
      <c r="N3427" s="49"/>
      <c r="O3427" s="12"/>
      <c r="P3427" s="12"/>
      <c r="Q3427" s="12"/>
      <c r="R3427" s="12"/>
      <c r="S3427" s="12"/>
    </row>
    <row r="3428" spans="1:19" s="1" customFormat="1" x14ac:dyDescent="0.4">
      <c r="A3428" s="12"/>
      <c r="B3428" s="12"/>
      <c r="C3428" s="42"/>
      <c r="D3428" s="12"/>
      <c r="E3428" s="12"/>
      <c r="F3428" s="12"/>
      <c r="G3428" s="12"/>
      <c r="H3428" s="12"/>
      <c r="I3428" s="12"/>
      <c r="J3428" s="12"/>
      <c r="K3428" s="12"/>
      <c r="L3428" s="12"/>
      <c r="M3428" s="49"/>
      <c r="N3428" s="49"/>
      <c r="O3428" s="12"/>
      <c r="P3428" s="12"/>
      <c r="Q3428" s="12"/>
      <c r="R3428" s="12"/>
      <c r="S3428" s="12"/>
    </row>
    <row r="3429" spans="1:19" s="1" customFormat="1" x14ac:dyDescent="0.4">
      <c r="A3429" s="12"/>
      <c r="B3429" s="12"/>
      <c r="C3429" s="42"/>
      <c r="D3429" s="12"/>
      <c r="E3429" s="12"/>
      <c r="F3429" s="12"/>
      <c r="G3429" s="12"/>
      <c r="H3429" s="12"/>
      <c r="I3429" s="12"/>
      <c r="J3429" s="12"/>
      <c r="K3429" s="12"/>
      <c r="L3429" s="12"/>
      <c r="M3429" s="49"/>
      <c r="N3429" s="49"/>
      <c r="O3429" s="12"/>
      <c r="P3429" s="12"/>
      <c r="Q3429" s="12"/>
      <c r="R3429" s="12"/>
      <c r="S3429" s="12"/>
    </row>
    <row r="3430" spans="1:19" s="1" customFormat="1" x14ac:dyDescent="0.4">
      <c r="A3430" s="12"/>
      <c r="B3430" s="12"/>
      <c r="C3430" s="42"/>
      <c r="D3430" s="12"/>
      <c r="E3430" s="12"/>
      <c r="F3430" s="12"/>
      <c r="G3430" s="12"/>
      <c r="H3430" s="12"/>
      <c r="I3430" s="12"/>
      <c r="J3430" s="12"/>
      <c r="K3430" s="12"/>
      <c r="L3430" s="12"/>
      <c r="M3430" s="49"/>
      <c r="N3430" s="49"/>
      <c r="O3430" s="12"/>
      <c r="P3430" s="12"/>
      <c r="Q3430" s="12"/>
      <c r="R3430" s="12"/>
      <c r="S3430" s="12"/>
    </row>
    <row r="3431" spans="1:19" s="1" customFormat="1" x14ac:dyDescent="0.4">
      <c r="A3431" s="12"/>
      <c r="B3431" s="12"/>
      <c r="C3431" s="42"/>
      <c r="D3431" s="12"/>
      <c r="E3431" s="12"/>
      <c r="F3431" s="12"/>
      <c r="G3431" s="12"/>
      <c r="H3431" s="12"/>
      <c r="I3431" s="12"/>
      <c r="J3431" s="12"/>
      <c r="K3431" s="12"/>
      <c r="L3431" s="12"/>
      <c r="M3431" s="49"/>
      <c r="N3431" s="49"/>
      <c r="O3431" s="12"/>
      <c r="P3431" s="12"/>
      <c r="Q3431" s="12"/>
      <c r="R3431" s="12"/>
      <c r="S3431" s="12"/>
    </row>
    <row r="3432" spans="1:19" s="1" customFormat="1" x14ac:dyDescent="0.4">
      <c r="A3432" s="12"/>
      <c r="B3432" s="12"/>
      <c r="C3432" s="42"/>
      <c r="D3432" s="12"/>
      <c r="E3432" s="12"/>
      <c r="F3432" s="12"/>
      <c r="G3432" s="12"/>
      <c r="H3432" s="12"/>
      <c r="I3432" s="12"/>
      <c r="J3432" s="12"/>
      <c r="K3432" s="12"/>
      <c r="L3432" s="12"/>
      <c r="M3432" s="49"/>
      <c r="N3432" s="49"/>
      <c r="O3432" s="12"/>
      <c r="P3432" s="12"/>
      <c r="Q3432" s="12"/>
      <c r="R3432" s="12"/>
      <c r="S3432" s="12"/>
    </row>
    <row r="3433" spans="1:19" s="1" customFormat="1" x14ac:dyDescent="0.4">
      <c r="A3433" s="12"/>
      <c r="B3433" s="12"/>
      <c r="C3433" s="42"/>
      <c r="D3433" s="12"/>
      <c r="E3433" s="12"/>
      <c r="F3433" s="12"/>
      <c r="G3433" s="12"/>
      <c r="H3433" s="12"/>
      <c r="I3433" s="12"/>
      <c r="J3433" s="12"/>
      <c r="K3433" s="12"/>
      <c r="L3433" s="12"/>
      <c r="M3433" s="49"/>
      <c r="N3433" s="49"/>
      <c r="O3433" s="12"/>
      <c r="P3433" s="12"/>
      <c r="Q3433" s="12"/>
      <c r="R3433" s="12"/>
      <c r="S3433" s="12"/>
    </row>
    <row r="3434" spans="1:19" s="1" customFormat="1" x14ac:dyDescent="0.4">
      <c r="A3434" s="12"/>
      <c r="B3434" s="12"/>
      <c r="C3434" s="42"/>
      <c r="D3434" s="12"/>
      <c r="E3434" s="12"/>
      <c r="F3434" s="12"/>
      <c r="G3434" s="12"/>
      <c r="H3434" s="12"/>
      <c r="I3434" s="12"/>
      <c r="J3434" s="12"/>
      <c r="K3434" s="12"/>
      <c r="L3434" s="12"/>
      <c r="M3434" s="49"/>
      <c r="N3434" s="49"/>
      <c r="O3434" s="12"/>
      <c r="P3434" s="12"/>
      <c r="Q3434" s="12"/>
      <c r="R3434" s="12"/>
      <c r="S3434" s="12"/>
    </row>
    <row r="3435" spans="1:19" s="1" customFormat="1" x14ac:dyDescent="0.4">
      <c r="A3435" s="12"/>
      <c r="B3435" s="12"/>
      <c r="C3435" s="42"/>
      <c r="D3435" s="12"/>
      <c r="E3435" s="12"/>
      <c r="F3435" s="12"/>
      <c r="G3435" s="12"/>
      <c r="H3435" s="12"/>
      <c r="I3435" s="12"/>
      <c r="J3435" s="12"/>
      <c r="K3435" s="12"/>
      <c r="L3435" s="12"/>
      <c r="M3435" s="49"/>
      <c r="N3435" s="49"/>
      <c r="O3435" s="12"/>
      <c r="P3435" s="12"/>
      <c r="Q3435" s="12"/>
      <c r="R3435" s="12"/>
      <c r="S3435" s="12"/>
    </row>
    <row r="3436" spans="1:19" s="1" customFormat="1" x14ac:dyDescent="0.4">
      <c r="A3436" s="12"/>
      <c r="B3436" s="12"/>
      <c r="C3436" s="42"/>
      <c r="D3436" s="12"/>
      <c r="E3436" s="12"/>
      <c r="F3436" s="12"/>
      <c r="G3436" s="12"/>
      <c r="H3436" s="12"/>
      <c r="I3436" s="12"/>
      <c r="J3436" s="12"/>
      <c r="K3436" s="12"/>
      <c r="L3436" s="12"/>
      <c r="M3436" s="49"/>
      <c r="N3436" s="49"/>
      <c r="O3436" s="12"/>
      <c r="P3436" s="12"/>
      <c r="Q3436" s="12"/>
      <c r="R3436" s="12"/>
      <c r="S3436" s="12"/>
    </row>
    <row r="3437" spans="1:19" s="1" customFormat="1" x14ac:dyDescent="0.4">
      <c r="A3437" s="12"/>
      <c r="B3437" s="12"/>
      <c r="C3437" s="42"/>
      <c r="D3437" s="12"/>
      <c r="E3437" s="12"/>
      <c r="F3437" s="12"/>
      <c r="G3437" s="12"/>
      <c r="H3437" s="12"/>
      <c r="I3437" s="12"/>
      <c r="J3437" s="12"/>
      <c r="K3437" s="12"/>
      <c r="L3437" s="12"/>
      <c r="M3437" s="49"/>
      <c r="N3437" s="49"/>
      <c r="O3437" s="12"/>
      <c r="P3437" s="12"/>
      <c r="Q3437" s="12"/>
      <c r="R3437" s="12"/>
      <c r="S3437" s="12"/>
    </row>
    <row r="3438" spans="1:19" s="1" customFormat="1" x14ac:dyDescent="0.4">
      <c r="A3438" s="12"/>
      <c r="B3438" s="12"/>
      <c r="C3438" s="42"/>
      <c r="D3438" s="12"/>
      <c r="E3438" s="12"/>
      <c r="F3438" s="12"/>
      <c r="G3438" s="12"/>
      <c r="H3438" s="12"/>
      <c r="I3438" s="12"/>
      <c r="J3438" s="12"/>
      <c r="K3438" s="12"/>
      <c r="L3438" s="12"/>
      <c r="M3438" s="49"/>
      <c r="N3438" s="49"/>
      <c r="O3438" s="12"/>
      <c r="P3438" s="12"/>
      <c r="Q3438" s="12"/>
      <c r="R3438" s="12"/>
      <c r="S3438" s="12"/>
    </row>
    <row r="3439" spans="1:19" s="1" customFormat="1" x14ac:dyDescent="0.4">
      <c r="A3439" s="12"/>
      <c r="B3439" s="12"/>
      <c r="C3439" s="42"/>
      <c r="D3439" s="12"/>
      <c r="E3439" s="12"/>
      <c r="F3439" s="12"/>
      <c r="G3439" s="12"/>
      <c r="H3439" s="12"/>
      <c r="I3439" s="12"/>
      <c r="J3439" s="12"/>
      <c r="K3439" s="12"/>
      <c r="L3439" s="12"/>
      <c r="M3439" s="49"/>
      <c r="N3439" s="49"/>
      <c r="O3439" s="12"/>
      <c r="P3439" s="12"/>
      <c r="Q3439" s="12"/>
      <c r="R3439" s="12"/>
      <c r="S3439" s="12"/>
    </row>
    <row r="3440" spans="1:19" s="1" customFormat="1" x14ac:dyDescent="0.4">
      <c r="A3440" s="12"/>
      <c r="B3440" s="12"/>
      <c r="C3440" s="42"/>
      <c r="D3440" s="12"/>
      <c r="E3440" s="12"/>
      <c r="F3440" s="12"/>
      <c r="G3440" s="12"/>
      <c r="H3440" s="12"/>
      <c r="I3440" s="12"/>
      <c r="J3440" s="12"/>
      <c r="K3440" s="12"/>
      <c r="L3440" s="12"/>
      <c r="M3440" s="49"/>
      <c r="N3440" s="49"/>
      <c r="O3440" s="12"/>
      <c r="P3440" s="12"/>
      <c r="Q3440" s="12"/>
      <c r="R3440" s="12"/>
      <c r="S3440" s="12"/>
    </row>
    <row r="3441" spans="1:19" s="1" customFormat="1" x14ac:dyDescent="0.4">
      <c r="A3441" s="12"/>
      <c r="B3441" s="12"/>
      <c r="C3441" s="42"/>
      <c r="D3441" s="12"/>
      <c r="E3441" s="12"/>
      <c r="F3441" s="12"/>
      <c r="G3441" s="12"/>
      <c r="H3441" s="12"/>
      <c r="I3441" s="12"/>
      <c r="J3441" s="12"/>
      <c r="K3441" s="12"/>
      <c r="L3441" s="12"/>
      <c r="M3441" s="49"/>
      <c r="N3441" s="49"/>
      <c r="O3441" s="12"/>
      <c r="P3441" s="12"/>
      <c r="Q3441" s="12"/>
      <c r="R3441" s="12"/>
      <c r="S3441" s="12"/>
    </row>
    <row r="3442" spans="1:19" s="1" customFormat="1" x14ac:dyDescent="0.4">
      <c r="A3442" s="12"/>
      <c r="B3442" s="12"/>
      <c r="C3442" s="42"/>
      <c r="D3442" s="12"/>
      <c r="E3442" s="12"/>
      <c r="F3442" s="12"/>
      <c r="G3442" s="12"/>
      <c r="H3442" s="12"/>
      <c r="I3442" s="12"/>
      <c r="J3442" s="12"/>
      <c r="K3442" s="12"/>
      <c r="L3442" s="12"/>
      <c r="M3442" s="49"/>
      <c r="N3442" s="49"/>
      <c r="O3442" s="12"/>
      <c r="P3442" s="12"/>
      <c r="Q3442" s="12"/>
      <c r="R3442" s="12"/>
      <c r="S3442" s="12"/>
    </row>
    <row r="3443" spans="1:19" s="1" customFormat="1" x14ac:dyDescent="0.4">
      <c r="A3443" s="12"/>
      <c r="B3443" s="12"/>
      <c r="C3443" s="42"/>
      <c r="D3443" s="12"/>
      <c r="E3443" s="12"/>
      <c r="F3443" s="12"/>
      <c r="G3443" s="12"/>
      <c r="H3443" s="12"/>
      <c r="I3443" s="12"/>
      <c r="J3443" s="12"/>
      <c r="K3443" s="12"/>
      <c r="L3443" s="12"/>
      <c r="M3443" s="49"/>
      <c r="N3443" s="49"/>
      <c r="O3443" s="12"/>
      <c r="P3443" s="12"/>
      <c r="Q3443" s="12"/>
      <c r="R3443" s="12"/>
      <c r="S3443" s="12"/>
    </row>
    <row r="3444" spans="1:19" s="1" customFormat="1" x14ac:dyDescent="0.4">
      <c r="A3444" s="12"/>
      <c r="B3444" s="12"/>
      <c r="C3444" s="42"/>
      <c r="D3444" s="12"/>
      <c r="E3444" s="12"/>
      <c r="F3444" s="12"/>
      <c r="G3444" s="12"/>
      <c r="H3444" s="12"/>
      <c r="I3444" s="12"/>
      <c r="J3444" s="12"/>
      <c r="K3444" s="12"/>
      <c r="L3444" s="12"/>
      <c r="M3444" s="49"/>
      <c r="N3444" s="49"/>
      <c r="O3444" s="12"/>
      <c r="P3444" s="12"/>
      <c r="Q3444" s="12"/>
      <c r="R3444" s="12"/>
      <c r="S3444" s="12"/>
    </row>
    <row r="3445" spans="1:19" s="1" customFormat="1" x14ac:dyDescent="0.4">
      <c r="A3445" s="12"/>
      <c r="B3445" s="12"/>
      <c r="C3445" s="42"/>
      <c r="D3445" s="12"/>
      <c r="E3445" s="12"/>
      <c r="F3445" s="12"/>
      <c r="G3445" s="12"/>
      <c r="H3445" s="12"/>
      <c r="I3445" s="12"/>
      <c r="J3445" s="12"/>
      <c r="K3445" s="12"/>
      <c r="L3445" s="12"/>
      <c r="M3445" s="49"/>
      <c r="N3445" s="49"/>
      <c r="O3445" s="12"/>
      <c r="P3445" s="12"/>
      <c r="Q3445" s="12"/>
      <c r="R3445" s="12"/>
      <c r="S3445" s="12"/>
    </row>
    <row r="3446" spans="1:19" s="1" customFormat="1" x14ac:dyDescent="0.4">
      <c r="A3446" s="12"/>
      <c r="B3446" s="12"/>
      <c r="C3446" s="42"/>
      <c r="D3446" s="12"/>
      <c r="E3446" s="12"/>
      <c r="F3446" s="12"/>
      <c r="G3446" s="12"/>
      <c r="H3446" s="12"/>
      <c r="I3446" s="12"/>
      <c r="J3446" s="12"/>
      <c r="K3446" s="12"/>
      <c r="L3446" s="12"/>
      <c r="M3446" s="49"/>
      <c r="N3446" s="49"/>
      <c r="O3446" s="12"/>
      <c r="P3446" s="12"/>
      <c r="Q3446" s="12"/>
      <c r="R3446" s="12"/>
      <c r="S3446" s="12"/>
    </row>
    <row r="3447" spans="1:19" s="1" customFormat="1" x14ac:dyDescent="0.4">
      <c r="A3447" s="12"/>
      <c r="B3447" s="12"/>
      <c r="C3447" s="42"/>
      <c r="D3447" s="12"/>
      <c r="E3447" s="12"/>
      <c r="F3447" s="12"/>
      <c r="G3447" s="12"/>
      <c r="H3447" s="12"/>
      <c r="I3447" s="12"/>
      <c r="J3447" s="12"/>
      <c r="K3447" s="12"/>
      <c r="L3447" s="12"/>
      <c r="M3447" s="49"/>
      <c r="N3447" s="49"/>
      <c r="O3447" s="12"/>
      <c r="P3447" s="12"/>
      <c r="Q3447" s="12"/>
      <c r="R3447" s="12"/>
      <c r="S3447" s="12"/>
    </row>
    <row r="3448" spans="1:19" s="1" customFormat="1" x14ac:dyDescent="0.4">
      <c r="A3448" s="12"/>
      <c r="B3448" s="12"/>
      <c r="C3448" s="42"/>
      <c r="D3448" s="12"/>
      <c r="E3448" s="12"/>
      <c r="F3448" s="12"/>
      <c r="G3448" s="12"/>
      <c r="H3448" s="12"/>
      <c r="I3448" s="12"/>
      <c r="J3448" s="12"/>
      <c r="K3448" s="12"/>
      <c r="L3448" s="12"/>
      <c r="M3448" s="49"/>
      <c r="N3448" s="49"/>
      <c r="O3448" s="12"/>
      <c r="P3448" s="12"/>
      <c r="Q3448" s="12"/>
      <c r="R3448" s="12"/>
      <c r="S3448" s="12"/>
    </row>
    <row r="3449" spans="1:19" s="1" customFormat="1" x14ac:dyDescent="0.4">
      <c r="A3449" s="12"/>
      <c r="B3449" s="12"/>
      <c r="C3449" s="42"/>
      <c r="D3449" s="12"/>
      <c r="E3449" s="12"/>
      <c r="F3449" s="12"/>
      <c r="G3449" s="12"/>
      <c r="H3449" s="12"/>
      <c r="I3449" s="12"/>
      <c r="J3449" s="12"/>
      <c r="K3449" s="12"/>
      <c r="L3449" s="12"/>
      <c r="M3449" s="49"/>
      <c r="N3449" s="49"/>
      <c r="O3449" s="12"/>
      <c r="P3449" s="12"/>
      <c r="Q3449" s="12"/>
      <c r="R3449" s="12"/>
      <c r="S3449" s="12"/>
    </row>
    <row r="3450" spans="1:19" s="1" customFormat="1" x14ac:dyDescent="0.4">
      <c r="A3450" s="12"/>
      <c r="B3450" s="12"/>
      <c r="C3450" s="42"/>
      <c r="D3450" s="12"/>
      <c r="E3450" s="12"/>
      <c r="F3450" s="12"/>
      <c r="G3450" s="12"/>
      <c r="H3450" s="12"/>
      <c r="I3450" s="12"/>
      <c r="J3450" s="12"/>
      <c r="K3450" s="12"/>
      <c r="L3450" s="12"/>
      <c r="M3450" s="49"/>
      <c r="N3450" s="49"/>
      <c r="O3450" s="12"/>
      <c r="P3450" s="12"/>
      <c r="Q3450" s="12"/>
      <c r="R3450" s="12"/>
      <c r="S3450" s="12"/>
    </row>
    <row r="3451" spans="1:19" s="1" customFormat="1" x14ac:dyDescent="0.4">
      <c r="A3451" s="12"/>
      <c r="B3451" s="12"/>
      <c r="C3451" s="42"/>
      <c r="D3451" s="12"/>
      <c r="E3451" s="12"/>
      <c r="F3451" s="12"/>
      <c r="G3451" s="12"/>
      <c r="H3451" s="12"/>
      <c r="I3451" s="12"/>
      <c r="J3451" s="12"/>
      <c r="K3451" s="12"/>
      <c r="L3451" s="12"/>
      <c r="M3451" s="49"/>
      <c r="N3451" s="49"/>
      <c r="O3451" s="12"/>
      <c r="P3451" s="12"/>
      <c r="Q3451" s="12"/>
      <c r="R3451" s="12"/>
      <c r="S3451" s="12"/>
    </row>
    <row r="3452" spans="1:19" s="1" customFormat="1" x14ac:dyDescent="0.4">
      <c r="A3452" s="12"/>
      <c r="B3452" s="12"/>
      <c r="C3452" s="42"/>
      <c r="D3452" s="12"/>
      <c r="E3452" s="12"/>
      <c r="F3452" s="12"/>
      <c r="G3452" s="12"/>
      <c r="H3452" s="12"/>
      <c r="I3452" s="12"/>
      <c r="J3452" s="12"/>
      <c r="K3452" s="12"/>
      <c r="L3452" s="12"/>
      <c r="M3452" s="49"/>
      <c r="N3452" s="49"/>
      <c r="O3452" s="12"/>
      <c r="P3452" s="12"/>
      <c r="Q3452" s="12"/>
      <c r="R3452" s="12"/>
      <c r="S3452" s="12"/>
    </row>
    <row r="3453" spans="1:19" s="1" customFormat="1" x14ac:dyDescent="0.4">
      <c r="A3453" s="12"/>
      <c r="B3453" s="12"/>
      <c r="C3453" s="42"/>
      <c r="D3453" s="12"/>
      <c r="E3453" s="12"/>
      <c r="F3453" s="12"/>
      <c r="G3453" s="12"/>
      <c r="H3453" s="12"/>
      <c r="I3453" s="12"/>
      <c r="J3453" s="12"/>
      <c r="K3453" s="12"/>
      <c r="L3453" s="12"/>
      <c r="M3453" s="49"/>
      <c r="N3453" s="49"/>
      <c r="O3453" s="12"/>
      <c r="P3453" s="12"/>
      <c r="Q3453" s="12"/>
      <c r="R3453" s="12"/>
      <c r="S3453" s="12"/>
    </row>
    <row r="3454" spans="1:19" s="1" customFormat="1" x14ac:dyDescent="0.4">
      <c r="A3454" s="12"/>
      <c r="B3454" s="12"/>
      <c r="C3454" s="42"/>
      <c r="D3454" s="12"/>
      <c r="E3454" s="12"/>
      <c r="F3454" s="12"/>
      <c r="G3454" s="12"/>
      <c r="H3454" s="12"/>
      <c r="I3454" s="12"/>
      <c r="J3454" s="12"/>
      <c r="K3454" s="12"/>
      <c r="L3454" s="12"/>
      <c r="M3454" s="49"/>
      <c r="N3454" s="49"/>
      <c r="O3454" s="12"/>
      <c r="P3454" s="12"/>
      <c r="Q3454" s="12"/>
      <c r="R3454" s="12"/>
      <c r="S3454" s="12"/>
    </row>
    <row r="3455" spans="1:19" s="1" customFormat="1" x14ac:dyDescent="0.4">
      <c r="A3455" s="12"/>
      <c r="B3455" s="12"/>
      <c r="C3455" s="42"/>
      <c r="D3455" s="12"/>
      <c r="E3455" s="12"/>
      <c r="F3455" s="12"/>
      <c r="G3455" s="12"/>
      <c r="H3455" s="12"/>
      <c r="I3455" s="12"/>
      <c r="J3455" s="12"/>
      <c r="K3455" s="12"/>
      <c r="L3455" s="12"/>
      <c r="M3455" s="49"/>
      <c r="N3455" s="49"/>
      <c r="O3455" s="12"/>
      <c r="P3455" s="12"/>
      <c r="Q3455" s="12"/>
      <c r="R3455" s="12"/>
      <c r="S3455" s="12"/>
    </row>
    <row r="3456" spans="1:19" s="1" customFormat="1" x14ac:dyDescent="0.4">
      <c r="A3456" s="12"/>
      <c r="B3456" s="12"/>
      <c r="C3456" s="42"/>
      <c r="D3456" s="12"/>
      <c r="E3456" s="12"/>
      <c r="F3456" s="12"/>
      <c r="G3456" s="12"/>
      <c r="H3456" s="12"/>
      <c r="I3456" s="12"/>
      <c r="J3456" s="12"/>
      <c r="K3456" s="12"/>
      <c r="L3456" s="12"/>
      <c r="M3456" s="49"/>
      <c r="N3456" s="49"/>
      <c r="O3456" s="12"/>
      <c r="P3456" s="12"/>
      <c r="Q3456" s="12"/>
      <c r="R3456" s="12"/>
      <c r="S3456" s="12"/>
    </row>
    <row r="3457" spans="1:19" s="1" customFormat="1" x14ac:dyDescent="0.4">
      <c r="A3457" s="12"/>
      <c r="B3457" s="12"/>
      <c r="C3457" s="42"/>
      <c r="D3457" s="12"/>
      <c r="E3457" s="12"/>
      <c r="F3457" s="12"/>
      <c r="G3457" s="12"/>
      <c r="H3457" s="12"/>
      <c r="I3457" s="12"/>
      <c r="J3457" s="12"/>
      <c r="K3457" s="12"/>
      <c r="L3457" s="12"/>
      <c r="M3457" s="49"/>
      <c r="N3457" s="49"/>
      <c r="O3457" s="12"/>
      <c r="P3457" s="12"/>
      <c r="Q3457" s="12"/>
      <c r="R3457" s="12"/>
      <c r="S3457" s="12"/>
    </row>
    <row r="3458" spans="1:19" s="1" customFormat="1" x14ac:dyDescent="0.4">
      <c r="A3458" s="12"/>
      <c r="B3458" s="12"/>
      <c r="C3458" s="42"/>
      <c r="D3458" s="12"/>
      <c r="E3458" s="12"/>
      <c r="F3458" s="12"/>
      <c r="G3458" s="12"/>
      <c r="H3458" s="12"/>
      <c r="I3458" s="12"/>
      <c r="J3458" s="12"/>
      <c r="K3458" s="12"/>
      <c r="L3458" s="12"/>
      <c r="M3458" s="49"/>
      <c r="N3458" s="49"/>
      <c r="O3458" s="12"/>
      <c r="P3458" s="12"/>
      <c r="Q3458" s="12"/>
      <c r="R3458" s="12"/>
      <c r="S3458" s="12"/>
    </row>
    <row r="3459" spans="1:19" s="1" customFormat="1" x14ac:dyDescent="0.4">
      <c r="A3459" s="12"/>
      <c r="B3459" s="12"/>
      <c r="C3459" s="42"/>
      <c r="D3459" s="12"/>
      <c r="E3459" s="12"/>
      <c r="F3459" s="12"/>
      <c r="G3459" s="12"/>
      <c r="H3459" s="12"/>
      <c r="I3459" s="12"/>
      <c r="J3459" s="12"/>
      <c r="K3459" s="12"/>
      <c r="L3459" s="12"/>
      <c r="M3459" s="49"/>
      <c r="N3459" s="49"/>
      <c r="O3459" s="12"/>
      <c r="P3459" s="12"/>
      <c r="Q3459" s="12"/>
      <c r="R3459" s="12"/>
      <c r="S3459" s="12"/>
    </row>
    <row r="3460" spans="1:19" s="1" customFormat="1" x14ac:dyDescent="0.4">
      <c r="A3460" s="12"/>
      <c r="B3460" s="12"/>
      <c r="C3460" s="42"/>
      <c r="D3460" s="12"/>
      <c r="E3460" s="12"/>
      <c r="F3460" s="12"/>
      <c r="G3460" s="12"/>
      <c r="H3460" s="12"/>
      <c r="I3460" s="12"/>
      <c r="J3460" s="12"/>
      <c r="K3460" s="12"/>
      <c r="L3460" s="12"/>
      <c r="M3460" s="49"/>
      <c r="N3460" s="49"/>
      <c r="O3460" s="12"/>
      <c r="P3460" s="12"/>
      <c r="Q3460" s="12"/>
      <c r="R3460" s="12"/>
      <c r="S3460" s="12"/>
    </row>
    <row r="3461" spans="1:19" s="1" customFormat="1" x14ac:dyDescent="0.4">
      <c r="A3461" s="12"/>
      <c r="B3461" s="12"/>
      <c r="C3461" s="42"/>
      <c r="D3461" s="12"/>
      <c r="E3461" s="12"/>
      <c r="F3461" s="12"/>
      <c r="G3461" s="12"/>
      <c r="H3461" s="12"/>
      <c r="I3461" s="12"/>
      <c r="J3461" s="12"/>
      <c r="K3461" s="12"/>
      <c r="L3461" s="12"/>
      <c r="M3461" s="49"/>
      <c r="N3461" s="49"/>
      <c r="O3461" s="12"/>
      <c r="P3461" s="12"/>
      <c r="Q3461" s="12"/>
      <c r="R3461" s="12"/>
      <c r="S3461" s="12"/>
    </row>
    <row r="3462" spans="1:19" s="1" customFormat="1" x14ac:dyDescent="0.4">
      <c r="A3462" s="12"/>
      <c r="B3462" s="12"/>
      <c r="C3462" s="42"/>
      <c r="D3462" s="12"/>
      <c r="E3462" s="12"/>
      <c r="F3462" s="12"/>
      <c r="G3462" s="12"/>
      <c r="H3462" s="12"/>
      <c r="I3462" s="12"/>
      <c r="J3462" s="12"/>
      <c r="K3462" s="12"/>
      <c r="L3462" s="12"/>
      <c r="M3462" s="49"/>
      <c r="N3462" s="49"/>
      <c r="O3462" s="12"/>
      <c r="P3462" s="12"/>
      <c r="Q3462" s="12"/>
      <c r="R3462" s="12"/>
      <c r="S3462" s="12"/>
    </row>
    <row r="3463" spans="1:19" s="1" customFormat="1" x14ac:dyDescent="0.4">
      <c r="A3463" s="12"/>
      <c r="B3463" s="12"/>
      <c r="C3463" s="42"/>
      <c r="D3463" s="12"/>
      <c r="E3463" s="12"/>
      <c r="F3463" s="12"/>
      <c r="G3463" s="12"/>
      <c r="H3463" s="12"/>
      <c r="I3463" s="12"/>
      <c r="J3463" s="12"/>
      <c r="K3463" s="12"/>
      <c r="L3463" s="12"/>
      <c r="M3463" s="49"/>
      <c r="N3463" s="49"/>
      <c r="O3463" s="12"/>
      <c r="P3463" s="12"/>
      <c r="Q3463" s="12"/>
      <c r="R3463" s="12"/>
      <c r="S3463" s="12"/>
    </row>
    <row r="3464" spans="1:19" s="1" customFormat="1" x14ac:dyDescent="0.4">
      <c r="A3464" s="12"/>
      <c r="B3464" s="12"/>
      <c r="C3464" s="42"/>
      <c r="D3464" s="12"/>
      <c r="E3464" s="12"/>
      <c r="F3464" s="12"/>
      <c r="G3464" s="12"/>
      <c r="H3464" s="12"/>
      <c r="I3464" s="12"/>
      <c r="J3464" s="12"/>
      <c r="K3464" s="12"/>
      <c r="L3464" s="12"/>
      <c r="M3464" s="49"/>
      <c r="N3464" s="49"/>
      <c r="O3464" s="12"/>
      <c r="P3464" s="12"/>
      <c r="Q3464" s="12"/>
      <c r="R3464" s="12"/>
      <c r="S3464" s="12"/>
    </row>
    <row r="3465" spans="1:19" s="1" customFormat="1" x14ac:dyDescent="0.4">
      <c r="A3465" s="12"/>
      <c r="B3465" s="12"/>
      <c r="C3465" s="42"/>
      <c r="D3465" s="12"/>
      <c r="E3465" s="12"/>
      <c r="F3465" s="12"/>
      <c r="G3465" s="12"/>
      <c r="H3465" s="12"/>
      <c r="I3465" s="12"/>
      <c r="J3465" s="12"/>
      <c r="K3465" s="12"/>
      <c r="L3465" s="12"/>
      <c r="M3465" s="49"/>
      <c r="N3465" s="49"/>
      <c r="O3465" s="12"/>
      <c r="P3465" s="12"/>
      <c r="Q3465" s="12"/>
      <c r="R3465" s="12"/>
      <c r="S3465" s="12"/>
    </row>
    <row r="3466" spans="1:19" s="1" customFormat="1" x14ac:dyDescent="0.4">
      <c r="A3466" s="12"/>
      <c r="B3466" s="12"/>
      <c r="C3466" s="42"/>
      <c r="D3466" s="12"/>
      <c r="E3466" s="12"/>
      <c r="F3466" s="12"/>
      <c r="G3466" s="12"/>
      <c r="H3466" s="12"/>
      <c r="I3466" s="12"/>
      <c r="J3466" s="12"/>
      <c r="K3466" s="12"/>
      <c r="L3466" s="12"/>
      <c r="M3466" s="49"/>
      <c r="N3466" s="49"/>
      <c r="O3466" s="12"/>
      <c r="P3466" s="12"/>
      <c r="Q3466" s="12"/>
      <c r="R3466" s="12"/>
      <c r="S3466" s="12"/>
    </row>
    <row r="3467" spans="1:19" s="1" customFormat="1" x14ac:dyDescent="0.4">
      <c r="A3467" s="12"/>
      <c r="B3467" s="12"/>
      <c r="C3467" s="42"/>
      <c r="D3467" s="12"/>
      <c r="E3467" s="12"/>
      <c r="F3467" s="12"/>
      <c r="G3467" s="12"/>
      <c r="H3467" s="12"/>
      <c r="I3467" s="12"/>
      <c r="J3467" s="12"/>
      <c r="K3467" s="12"/>
      <c r="L3467" s="12"/>
      <c r="M3467" s="49"/>
      <c r="N3467" s="49"/>
      <c r="O3467" s="12"/>
      <c r="P3467" s="12"/>
      <c r="Q3467" s="12"/>
      <c r="R3467" s="12"/>
      <c r="S3467" s="12"/>
    </row>
    <row r="3468" spans="1:19" s="1" customFormat="1" x14ac:dyDescent="0.4">
      <c r="A3468" s="12"/>
      <c r="B3468" s="12"/>
      <c r="C3468" s="42"/>
      <c r="D3468" s="12"/>
      <c r="E3468" s="12"/>
      <c r="F3468" s="12"/>
      <c r="G3468" s="12"/>
      <c r="H3468" s="12"/>
      <c r="I3468" s="12"/>
      <c r="J3468" s="12"/>
      <c r="K3468" s="12"/>
      <c r="L3468" s="12"/>
      <c r="M3468" s="49"/>
      <c r="N3468" s="49"/>
      <c r="O3468" s="12"/>
      <c r="P3468" s="12"/>
      <c r="Q3468" s="12"/>
      <c r="R3468" s="12"/>
      <c r="S3468" s="12"/>
    </row>
    <row r="3469" spans="1:19" s="1" customFormat="1" x14ac:dyDescent="0.4">
      <c r="A3469" s="12"/>
      <c r="B3469" s="12"/>
      <c r="C3469" s="42"/>
      <c r="D3469" s="12"/>
      <c r="E3469" s="12"/>
      <c r="F3469" s="12"/>
      <c r="G3469" s="12"/>
      <c r="H3469" s="12"/>
      <c r="I3469" s="12"/>
      <c r="J3469" s="12"/>
      <c r="K3469" s="12"/>
      <c r="L3469" s="12"/>
      <c r="M3469" s="49"/>
      <c r="N3469" s="49"/>
      <c r="O3469" s="12"/>
      <c r="P3469" s="12"/>
      <c r="Q3469" s="12"/>
      <c r="R3469" s="12"/>
      <c r="S3469" s="12"/>
    </row>
    <row r="3470" spans="1:19" s="1" customFormat="1" x14ac:dyDescent="0.4">
      <c r="A3470" s="12"/>
      <c r="B3470" s="12"/>
      <c r="C3470" s="42"/>
      <c r="D3470" s="12"/>
      <c r="E3470" s="12"/>
      <c r="F3470" s="12"/>
      <c r="G3470" s="12"/>
      <c r="H3470" s="12"/>
      <c r="I3470" s="12"/>
      <c r="J3470" s="12"/>
      <c r="K3470" s="12"/>
      <c r="L3470" s="12"/>
      <c r="M3470" s="49"/>
      <c r="N3470" s="49"/>
      <c r="O3470" s="12"/>
      <c r="P3470" s="12"/>
      <c r="Q3470" s="12"/>
      <c r="R3470" s="12"/>
      <c r="S3470" s="12"/>
    </row>
    <row r="3471" spans="1:19" s="1" customFormat="1" x14ac:dyDescent="0.4">
      <c r="A3471" s="12"/>
      <c r="B3471" s="12"/>
      <c r="C3471" s="42"/>
      <c r="D3471" s="12"/>
      <c r="E3471" s="12"/>
      <c r="F3471" s="12"/>
      <c r="G3471" s="12"/>
      <c r="H3471" s="12"/>
      <c r="I3471" s="12"/>
      <c r="J3471" s="12"/>
      <c r="K3471" s="12"/>
      <c r="L3471" s="12"/>
      <c r="M3471" s="49"/>
      <c r="N3471" s="49"/>
      <c r="O3471" s="12"/>
      <c r="P3471" s="12"/>
      <c r="Q3471" s="12"/>
      <c r="R3471" s="12"/>
      <c r="S3471" s="12"/>
    </row>
    <row r="3472" spans="1:19" s="1" customFormat="1" x14ac:dyDescent="0.4">
      <c r="A3472" s="12"/>
      <c r="B3472" s="12"/>
      <c r="C3472" s="42"/>
      <c r="D3472" s="12"/>
      <c r="E3472" s="12"/>
      <c r="F3472" s="12"/>
      <c r="G3472" s="12"/>
      <c r="H3472" s="12"/>
      <c r="I3472" s="12"/>
      <c r="J3472" s="12"/>
      <c r="K3472" s="12"/>
      <c r="L3472" s="12"/>
      <c r="M3472" s="49"/>
      <c r="N3472" s="49"/>
      <c r="O3472" s="12"/>
      <c r="P3472" s="12"/>
      <c r="Q3472" s="12"/>
      <c r="R3472" s="12"/>
      <c r="S3472" s="12"/>
    </row>
    <row r="3473" spans="1:19" s="1" customFormat="1" x14ac:dyDescent="0.4">
      <c r="A3473" s="12"/>
      <c r="B3473" s="12"/>
      <c r="C3473" s="42"/>
      <c r="D3473" s="12"/>
      <c r="E3473" s="12"/>
      <c r="F3473" s="12"/>
      <c r="G3473" s="12"/>
      <c r="H3473" s="12"/>
      <c r="I3473" s="12"/>
      <c r="J3473" s="12"/>
      <c r="K3473" s="12"/>
      <c r="L3473" s="12"/>
      <c r="M3473" s="49"/>
      <c r="N3473" s="49"/>
      <c r="O3473" s="12"/>
      <c r="P3473" s="12"/>
      <c r="Q3473" s="12"/>
      <c r="R3473" s="12"/>
      <c r="S3473" s="12"/>
    </row>
    <row r="3474" spans="1:19" s="1" customFormat="1" x14ac:dyDescent="0.4">
      <c r="A3474" s="12"/>
      <c r="B3474" s="12"/>
      <c r="C3474" s="42"/>
      <c r="D3474" s="12"/>
      <c r="E3474" s="12"/>
      <c r="F3474" s="12"/>
      <c r="G3474" s="12"/>
      <c r="H3474" s="12"/>
      <c r="I3474" s="12"/>
      <c r="J3474" s="12"/>
      <c r="K3474" s="12"/>
      <c r="L3474" s="12"/>
      <c r="M3474" s="49"/>
      <c r="N3474" s="49"/>
      <c r="O3474" s="12"/>
      <c r="P3474" s="12"/>
      <c r="Q3474" s="12"/>
      <c r="R3474" s="12"/>
      <c r="S3474" s="12"/>
    </row>
    <row r="3475" spans="1:19" s="1" customFormat="1" x14ac:dyDescent="0.4">
      <c r="A3475" s="12"/>
      <c r="B3475" s="12"/>
      <c r="C3475" s="42"/>
      <c r="D3475" s="12"/>
      <c r="E3475" s="12"/>
      <c r="F3475" s="12"/>
      <c r="G3475" s="12"/>
      <c r="H3475" s="12"/>
      <c r="I3475" s="12"/>
      <c r="J3475" s="12"/>
      <c r="K3475" s="12"/>
      <c r="L3475" s="12"/>
      <c r="M3475" s="49"/>
      <c r="N3475" s="49"/>
      <c r="O3475" s="12"/>
      <c r="P3475" s="12"/>
      <c r="Q3475" s="12"/>
      <c r="R3475" s="12"/>
      <c r="S3475" s="12"/>
    </row>
    <row r="3476" spans="1:19" s="1" customFormat="1" x14ac:dyDescent="0.4">
      <c r="A3476" s="12"/>
      <c r="B3476" s="12"/>
      <c r="C3476" s="42"/>
      <c r="D3476" s="12"/>
      <c r="E3476" s="12"/>
      <c r="F3476" s="12"/>
      <c r="G3476" s="12"/>
      <c r="H3476" s="12"/>
      <c r="I3476" s="12"/>
      <c r="J3476" s="12"/>
      <c r="K3476" s="12"/>
      <c r="L3476" s="12"/>
      <c r="M3476" s="49"/>
      <c r="N3476" s="49"/>
      <c r="O3476" s="12"/>
      <c r="P3476" s="12"/>
      <c r="Q3476" s="12"/>
      <c r="R3476" s="12"/>
      <c r="S3476" s="12"/>
    </row>
    <row r="3477" spans="1:19" s="1" customFormat="1" x14ac:dyDescent="0.4">
      <c r="A3477" s="12"/>
      <c r="B3477" s="12"/>
      <c r="C3477" s="42"/>
      <c r="D3477" s="12"/>
      <c r="E3477" s="12"/>
      <c r="F3477" s="12"/>
      <c r="G3477" s="12"/>
      <c r="H3477" s="12"/>
      <c r="I3477" s="12"/>
      <c r="J3477" s="12"/>
      <c r="K3477" s="12"/>
      <c r="L3477" s="12"/>
      <c r="M3477" s="49"/>
      <c r="N3477" s="49"/>
      <c r="O3477" s="12"/>
      <c r="P3477" s="12"/>
      <c r="Q3477" s="12"/>
      <c r="R3477" s="12"/>
      <c r="S3477" s="12"/>
    </row>
    <row r="3478" spans="1:19" s="1" customFormat="1" x14ac:dyDescent="0.4">
      <c r="A3478" s="12"/>
      <c r="B3478" s="12"/>
      <c r="C3478" s="42"/>
      <c r="D3478" s="12"/>
      <c r="E3478" s="12"/>
      <c r="F3478" s="12"/>
      <c r="G3478" s="12"/>
      <c r="H3478" s="12"/>
      <c r="I3478" s="12"/>
      <c r="J3478" s="12"/>
      <c r="K3478" s="12"/>
      <c r="L3478" s="12"/>
      <c r="M3478" s="49"/>
      <c r="N3478" s="49"/>
      <c r="O3478" s="12"/>
      <c r="P3478" s="12"/>
      <c r="Q3478" s="12"/>
      <c r="R3478" s="12"/>
      <c r="S3478" s="12"/>
    </row>
    <row r="3479" spans="1:19" s="1" customFormat="1" x14ac:dyDescent="0.4">
      <c r="A3479" s="12"/>
      <c r="B3479" s="12"/>
      <c r="C3479" s="42"/>
      <c r="D3479" s="12"/>
      <c r="E3479" s="12"/>
      <c r="F3479" s="12"/>
      <c r="G3479" s="12"/>
      <c r="H3479" s="12"/>
      <c r="I3479" s="12"/>
      <c r="J3479" s="12"/>
      <c r="K3479" s="12"/>
      <c r="L3479" s="12"/>
      <c r="M3479" s="49"/>
      <c r="N3479" s="49"/>
      <c r="O3479" s="12"/>
      <c r="P3479" s="12"/>
      <c r="Q3479" s="12"/>
      <c r="R3479" s="12"/>
      <c r="S3479" s="12"/>
    </row>
    <row r="3480" spans="1:19" s="1" customFormat="1" x14ac:dyDescent="0.4">
      <c r="A3480" s="12"/>
      <c r="B3480" s="12"/>
      <c r="C3480" s="42"/>
      <c r="D3480" s="12"/>
      <c r="E3480" s="12"/>
      <c r="F3480" s="12"/>
      <c r="G3480" s="12"/>
      <c r="H3480" s="12"/>
      <c r="I3480" s="12"/>
      <c r="J3480" s="12"/>
      <c r="K3480" s="12"/>
      <c r="L3480" s="12"/>
      <c r="M3480" s="49"/>
      <c r="N3480" s="49"/>
      <c r="O3480" s="12"/>
      <c r="P3480" s="12"/>
      <c r="Q3480" s="12"/>
      <c r="R3480" s="12"/>
      <c r="S3480" s="12"/>
    </row>
    <row r="3481" spans="1:19" s="1" customFormat="1" x14ac:dyDescent="0.4">
      <c r="A3481" s="12"/>
      <c r="B3481" s="12"/>
      <c r="C3481" s="42"/>
      <c r="D3481" s="12"/>
      <c r="E3481" s="12"/>
      <c r="F3481" s="12"/>
      <c r="G3481" s="12"/>
      <c r="H3481" s="12"/>
      <c r="I3481" s="12"/>
      <c r="J3481" s="12"/>
      <c r="K3481" s="12"/>
      <c r="L3481" s="12"/>
      <c r="M3481" s="49"/>
      <c r="N3481" s="49"/>
      <c r="O3481" s="12"/>
      <c r="P3481" s="12"/>
      <c r="Q3481" s="12"/>
      <c r="R3481" s="12"/>
      <c r="S3481" s="12"/>
    </row>
    <row r="3482" spans="1:19" s="1" customFormat="1" x14ac:dyDescent="0.4">
      <c r="A3482" s="12"/>
      <c r="B3482" s="12"/>
      <c r="C3482" s="42"/>
      <c r="D3482" s="12"/>
      <c r="E3482" s="12"/>
      <c r="F3482" s="12"/>
      <c r="G3482" s="12"/>
      <c r="H3482" s="12"/>
      <c r="I3482" s="12"/>
      <c r="J3482" s="12"/>
      <c r="K3482" s="12"/>
      <c r="L3482" s="12"/>
      <c r="M3482" s="49"/>
      <c r="N3482" s="49"/>
      <c r="O3482" s="12"/>
      <c r="P3482" s="12"/>
      <c r="Q3482" s="12"/>
      <c r="R3482" s="12"/>
      <c r="S3482" s="12"/>
    </row>
    <row r="3483" spans="1:19" s="1" customFormat="1" x14ac:dyDescent="0.4">
      <c r="A3483" s="12"/>
      <c r="B3483" s="12"/>
      <c r="C3483" s="42"/>
      <c r="D3483" s="12"/>
      <c r="E3483" s="12"/>
      <c r="F3483" s="12"/>
      <c r="G3483" s="12"/>
      <c r="H3483" s="12"/>
      <c r="I3483" s="12"/>
      <c r="J3483" s="12"/>
      <c r="K3483" s="12"/>
      <c r="L3483" s="12"/>
      <c r="M3483" s="49"/>
      <c r="N3483" s="49"/>
      <c r="O3483" s="12"/>
      <c r="P3483" s="12"/>
      <c r="Q3483" s="12"/>
      <c r="R3483" s="12"/>
      <c r="S3483" s="12"/>
    </row>
    <row r="3484" spans="1:19" s="1" customFormat="1" x14ac:dyDescent="0.4">
      <c r="A3484" s="12"/>
      <c r="B3484" s="12"/>
      <c r="C3484" s="42"/>
      <c r="D3484" s="12"/>
      <c r="E3484" s="12"/>
      <c r="F3484" s="12"/>
      <c r="G3484" s="12"/>
      <c r="H3484" s="12"/>
      <c r="I3484" s="12"/>
      <c r="J3484" s="12"/>
      <c r="K3484" s="12"/>
      <c r="L3484" s="12"/>
      <c r="M3484" s="49"/>
      <c r="N3484" s="49"/>
      <c r="O3484" s="12"/>
      <c r="P3484" s="12"/>
      <c r="Q3484" s="12"/>
      <c r="R3484" s="12"/>
      <c r="S3484" s="12"/>
    </row>
    <row r="3485" spans="1:19" s="1" customFormat="1" x14ac:dyDescent="0.4">
      <c r="A3485" s="12"/>
      <c r="B3485" s="12"/>
      <c r="C3485" s="42"/>
      <c r="D3485" s="12"/>
      <c r="E3485" s="12"/>
      <c r="F3485" s="12"/>
      <c r="G3485" s="12"/>
      <c r="H3485" s="12"/>
      <c r="I3485" s="12"/>
      <c r="J3485" s="12"/>
      <c r="K3485" s="12"/>
      <c r="L3485" s="12"/>
      <c r="M3485" s="49"/>
      <c r="N3485" s="49"/>
      <c r="O3485" s="12"/>
      <c r="P3485" s="12"/>
      <c r="Q3485" s="12"/>
      <c r="R3485" s="12"/>
      <c r="S3485" s="12"/>
    </row>
    <row r="3486" spans="1:19" s="1" customFormat="1" x14ac:dyDescent="0.4">
      <c r="A3486" s="12"/>
      <c r="B3486" s="12"/>
      <c r="C3486" s="42"/>
      <c r="D3486" s="12"/>
      <c r="E3486" s="12"/>
      <c r="F3486" s="12"/>
      <c r="G3486" s="12"/>
      <c r="H3486" s="12"/>
      <c r="I3486" s="12"/>
      <c r="J3486" s="12"/>
      <c r="K3486" s="12"/>
      <c r="L3486" s="12"/>
      <c r="M3486" s="49"/>
      <c r="N3486" s="49"/>
      <c r="O3486" s="12"/>
      <c r="P3486" s="12"/>
      <c r="Q3486" s="12"/>
      <c r="R3486" s="12"/>
      <c r="S3486" s="12"/>
    </row>
    <row r="3487" spans="1:19" s="1" customFormat="1" x14ac:dyDescent="0.4">
      <c r="A3487" s="12"/>
      <c r="B3487" s="12"/>
      <c r="C3487" s="42"/>
      <c r="D3487" s="12"/>
      <c r="E3487" s="12"/>
      <c r="F3487" s="12"/>
      <c r="G3487" s="12"/>
      <c r="H3487" s="12"/>
      <c r="I3487" s="12"/>
      <c r="J3487" s="12"/>
      <c r="K3487" s="12"/>
      <c r="L3487" s="12"/>
      <c r="M3487" s="49"/>
      <c r="N3487" s="49"/>
      <c r="O3487" s="12"/>
      <c r="P3487" s="12"/>
      <c r="Q3487" s="12"/>
      <c r="R3487" s="12"/>
      <c r="S3487" s="12"/>
    </row>
    <row r="3488" spans="1:19" s="1" customFormat="1" x14ac:dyDescent="0.4">
      <c r="A3488" s="12"/>
      <c r="B3488" s="12"/>
      <c r="C3488" s="42"/>
      <c r="D3488" s="12"/>
      <c r="E3488" s="12"/>
      <c r="F3488" s="12"/>
      <c r="G3488" s="12"/>
      <c r="H3488" s="12"/>
      <c r="I3488" s="12"/>
      <c r="J3488" s="12"/>
      <c r="K3488" s="12"/>
      <c r="L3488" s="12"/>
      <c r="M3488" s="49"/>
      <c r="N3488" s="49"/>
      <c r="O3488" s="12"/>
      <c r="P3488" s="12"/>
      <c r="Q3488" s="12"/>
      <c r="R3488" s="12"/>
      <c r="S3488" s="12"/>
    </row>
    <row r="3489" spans="1:19" s="1" customFormat="1" x14ac:dyDescent="0.4">
      <c r="A3489" s="12"/>
      <c r="B3489" s="12"/>
      <c r="C3489" s="42"/>
      <c r="D3489" s="12"/>
      <c r="E3489" s="12"/>
      <c r="F3489" s="12"/>
      <c r="G3489" s="12"/>
      <c r="H3489" s="12"/>
      <c r="I3489" s="12"/>
      <c r="J3489" s="12"/>
      <c r="K3489" s="12"/>
      <c r="L3489" s="12"/>
      <c r="M3489" s="49"/>
      <c r="N3489" s="49"/>
      <c r="O3489" s="12"/>
      <c r="P3489" s="12"/>
      <c r="Q3489" s="12"/>
      <c r="R3489" s="12"/>
      <c r="S3489" s="12"/>
    </row>
    <row r="3490" spans="1:19" s="1" customFormat="1" x14ac:dyDescent="0.4">
      <c r="A3490" s="12"/>
      <c r="B3490" s="12"/>
      <c r="C3490" s="42"/>
      <c r="D3490" s="12"/>
      <c r="E3490" s="12"/>
      <c r="F3490" s="12"/>
      <c r="G3490" s="12"/>
      <c r="H3490" s="12"/>
      <c r="I3490" s="12"/>
      <c r="J3490" s="12"/>
      <c r="K3490" s="12"/>
      <c r="L3490" s="12"/>
      <c r="M3490" s="49"/>
      <c r="N3490" s="49"/>
      <c r="O3490" s="12"/>
      <c r="P3490" s="12"/>
      <c r="Q3490" s="12"/>
      <c r="R3490" s="12"/>
      <c r="S3490" s="12"/>
    </row>
    <row r="3491" spans="1:19" s="1" customFormat="1" x14ac:dyDescent="0.4">
      <c r="A3491" s="12"/>
      <c r="B3491" s="12"/>
      <c r="C3491" s="42"/>
      <c r="D3491" s="12"/>
      <c r="E3491" s="12"/>
      <c r="F3491" s="12"/>
      <c r="G3491" s="12"/>
      <c r="H3491" s="12"/>
      <c r="I3491" s="12"/>
      <c r="J3491" s="12"/>
      <c r="K3491" s="12"/>
      <c r="L3491" s="12"/>
      <c r="M3491" s="49"/>
      <c r="N3491" s="49"/>
      <c r="O3491" s="12"/>
      <c r="P3491" s="12"/>
      <c r="Q3491" s="12"/>
      <c r="R3491" s="12"/>
      <c r="S3491" s="12"/>
    </row>
    <row r="3492" spans="1:19" s="1" customFormat="1" x14ac:dyDescent="0.4">
      <c r="A3492" s="12"/>
      <c r="B3492" s="12"/>
      <c r="C3492" s="42"/>
      <c r="D3492" s="12"/>
      <c r="E3492" s="12"/>
      <c r="F3492" s="12"/>
      <c r="G3492" s="12"/>
      <c r="H3492" s="12"/>
      <c r="I3492" s="12"/>
      <c r="J3492" s="12"/>
      <c r="K3492" s="12"/>
      <c r="L3492" s="12"/>
      <c r="M3492" s="49"/>
      <c r="N3492" s="49"/>
      <c r="O3492" s="12"/>
      <c r="P3492" s="12"/>
      <c r="Q3492" s="12"/>
      <c r="R3492" s="12"/>
      <c r="S3492" s="12"/>
    </row>
    <row r="3493" spans="1:19" s="1" customFormat="1" x14ac:dyDescent="0.4">
      <c r="A3493" s="12"/>
      <c r="B3493" s="12"/>
      <c r="C3493" s="42"/>
      <c r="D3493" s="12"/>
      <c r="E3493" s="12"/>
      <c r="F3493" s="12"/>
      <c r="G3493" s="12"/>
      <c r="H3493" s="12"/>
      <c r="I3493" s="12"/>
      <c r="J3493" s="12"/>
      <c r="K3493" s="12"/>
      <c r="L3493" s="12"/>
      <c r="M3493" s="49"/>
      <c r="N3493" s="49"/>
      <c r="O3493" s="12"/>
      <c r="P3493" s="12"/>
      <c r="Q3493" s="12"/>
      <c r="R3493" s="12"/>
      <c r="S3493" s="12"/>
    </row>
    <row r="3494" spans="1:19" s="1" customFormat="1" x14ac:dyDescent="0.4">
      <c r="A3494" s="12"/>
      <c r="B3494" s="12"/>
      <c r="C3494" s="42"/>
      <c r="D3494" s="12"/>
      <c r="E3494" s="12"/>
      <c r="F3494" s="12"/>
      <c r="G3494" s="12"/>
      <c r="H3494" s="12"/>
      <c r="I3494" s="12"/>
      <c r="J3494" s="12"/>
      <c r="K3494" s="12"/>
      <c r="L3494" s="12"/>
      <c r="M3494" s="49"/>
      <c r="N3494" s="49"/>
      <c r="O3494" s="12"/>
      <c r="P3494" s="12"/>
      <c r="Q3494" s="12"/>
      <c r="R3494" s="12"/>
      <c r="S3494" s="12"/>
    </row>
    <row r="3495" spans="1:19" s="1" customFormat="1" x14ac:dyDescent="0.4">
      <c r="A3495" s="12"/>
      <c r="B3495" s="12"/>
      <c r="C3495" s="42"/>
      <c r="D3495" s="12"/>
      <c r="E3495" s="12"/>
      <c r="F3495" s="12"/>
      <c r="G3495" s="12"/>
      <c r="H3495" s="12"/>
      <c r="I3495" s="12"/>
      <c r="J3495" s="12"/>
      <c r="K3495" s="12"/>
      <c r="L3495" s="12"/>
      <c r="M3495" s="49"/>
      <c r="N3495" s="49"/>
      <c r="O3495" s="12"/>
      <c r="P3495" s="12"/>
      <c r="Q3495" s="12"/>
      <c r="R3495" s="12"/>
      <c r="S3495" s="12"/>
    </row>
    <row r="3496" spans="1:19" s="1" customFormat="1" x14ac:dyDescent="0.4">
      <c r="A3496" s="12"/>
      <c r="B3496" s="12"/>
      <c r="C3496" s="42"/>
      <c r="D3496" s="12"/>
      <c r="E3496" s="12"/>
      <c r="F3496" s="12"/>
      <c r="G3496" s="12"/>
      <c r="H3496" s="12"/>
      <c r="I3496" s="12"/>
      <c r="J3496" s="12"/>
      <c r="K3496" s="12"/>
      <c r="L3496" s="12"/>
      <c r="M3496" s="49"/>
      <c r="N3496" s="49"/>
      <c r="O3496" s="12"/>
      <c r="P3496" s="12"/>
      <c r="Q3496" s="12"/>
      <c r="R3496" s="12"/>
      <c r="S3496" s="12"/>
    </row>
    <row r="3497" spans="1:19" s="1" customFormat="1" x14ac:dyDescent="0.4">
      <c r="A3497" s="12"/>
      <c r="B3497" s="12"/>
      <c r="C3497" s="42"/>
      <c r="D3497" s="12"/>
      <c r="E3497" s="12"/>
      <c r="F3497" s="12"/>
      <c r="G3497" s="12"/>
      <c r="H3497" s="12"/>
      <c r="I3497" s="12"/>
      <c r="J3497" s="12"/>
      <c r="K3497" s="12"/>
      <c r="L3497" s="12"/>
      <c r="M3497" s="49"/>
      <c r="N3497" s="49"/>
      <c r="O3497" s="12"/>
      <c r="P3497" s="12"/>
      <c r="Q3497" s="12"/>
      <c r="R3497" s="12"/>
      <c r="S3497" s="12"/>
    </row>
    <row r="3498" spans="1:19" s="1" customFormat="1" x14ac:dyDescent="0.4">
      <c r="A3498" s="12"/>
      <c r="B3498" s="12"/>
      <c r="C3498" s="42"/>
      <c r="D3498" s="12"/>
      <c r="E3498" s="12"/>
      <c r="F3498" s="12"/>
      <c r="G3498" s="12"/>
      <c r="H3498" s="12"/>
      <c r="I3498" s="12"/>
      <c r="J3498" s="12"/>
      <c r="K3498" s="12"/>
      <c r="L3498" s="12"/>
      <c r="M3498" s="49"/>
      <c r="N3498" s="49"/>
      <c r="O3498" s="12"/>
      <c r="P3498" s="12"/>
      <c r="Q3498" s="12"/>
      <c r="R3498" s="12"/>
      <c r="S3498" s="12"/>
    </row>
    <row r="3499" spans="1:19" s="1" customFormat="1" x14ac:dyDescent="0.4">
      <c r="A3499" s="12"/>
      <c r="B3499" s="12"/>
      <c r="C3499" s="42"/>
      <c r="D3499" s="12"/>
      <c r="E3499" s="12"/>
      <c r="F3499" s="12"/>
      <c r="G3499" s="12"/>
      <c r="H3499" s="12"/>
      <c r="I3499" s="12"/>
      <c r="J3499" s="12"/>
      <c r="K3499" s="12"/>
      <c r="L3499" s="12"/>
      <c r="M3499" s="49"/>
      <c r="N3499" s="49"/>
      <c r="O3499" s="12"/>
      <c r="P3499" s="12"/>
      <c r="Q3499" s="12"/>
      <c r="R3499" s="12"/>
      <c r="S3499" s="12"/>
    </row>
    <row r="3500" spans="1:19" s="1" customFormat="1" x14ac:dyDescent="0.4">
      <c r="A3500" s="12"/>
      <c r="B3500" s="12"/>
      <c r="C3500" s="42"/>
      <c r="D3500" s="12"/>
      <c r="E3500" s="12"/>
      <c r="F3500" s="12"/>
      <c r="G3500" s="12"/>
      <c r="H3500" s="12"/>
      <c r="I3500" s="12"/>
      <c r="J3500" s="12"/>
      <c r="K3500" s="12"/>
      <c r="L3500" s="12"/>
      <c r="M3500" s="49"/>
      <c r="N3500" s="49"/>
      <c r="O3500" s="12"/>
      <c r="P3500" s="12"/>
      <c r="Q3500" s="12"/>
      <c r="R3500" s="12"/>
      <c r="S3500" s="12"/>
    </row>
    <row r="3501" spans="1:19" s="1" customFormat="1" x14ac:dyDescent="0.4">
      <c r="A3501" s="12"/>
      <c r="B3501" s="12"/>
      <c r="C3501" s="42"/>
      <c r="D3501" s="12"/>
      <c r="E3501" s="12"/>
      <c r="F3501" s="12"/>
      <c r="G3501" s="12"/>
      <c r="H3501" s="12"/>
      <c r="I3501" s="12"/>
      <c r="J3501" s="12"/>
      <c r="K3501" s="12"/>
      <c r="L3501" s="12"/>
      <c r="M3501" s="49"/>
      <c r="N3501" s="49"/>
      <c r="O3501" s="12"/>
      <c r="P3501" s="12"/>
      <c r="Q3501" s="12"/>
      <c r="R3501" s="12"/>
      <c r="S3501" s="12"/>
    </row>
    <row r="3502" spans="1:19" s="1" customFormat="1" x14ac:dyDescent="0.4">
      <c r="A3502" s="12"/>
      <c r="B3502" s="12"/>
      <c r="C3502" s="42"/>
      <c r="D3502" s="12"/>
      <c r="E3502" s="12"/>
      <c r="F3502" s="12"/>
      <c r="G3502" s="12"/>
      <c r="H3502" s="12"/>
      <c r="I3502" s="12"/>
      <c r="J3502" s="12"/>
      <c r="K3502" s="12"/>
      <c r="L3502" s="12"/>
      <c r="M3502" s="49"/>
      <c r="N3502" s="49"/>
      <c r="O3502" s="12"/>
      <c r="P3502" s="12"/>
      <c r="Q3502" s="12"/>
      <c r="R3502" s="12"/>
      <c r="S3502" s="12"/>
    </row>
    <row r="3503" spans="1:19" s="1" customFormat="1" x14ac:dyDescent="0.4">
      <c r="A3503" s="12"/>
      <c r="B3503" s="12"/>
      <c r="C3503" s="42"/>
      <c r="D3503" s="12"/>
      <c r="E3503" s="12"/>
      <c r="F3503" s="12"/>
      <c r="G3503" s="12"/>
      <c r="H3503" s="12"/>
      <c r="I3503" s="12"/>
      <c r="J3503" s="12"/>
      <c r="K3503" s="12"/>
      <c r="L3503" s="12"/>
      <c r="M3503" s="49"/>
      <c r="N3503" s="49"/>
      <c r="O3503" s="12"/>
      <c r="P3503" s="12"/>
      <c r="Q3503" s="12"/>
      <c r="R3503" s="12"/>
      <c r="S3503" s="12"/>
    </row>
    <row r="3504" spans="1:19" s="1" customFormat="1" x14ac:dyDescent="0.4">
      <c r="A3504" s="12"/>
      <c r="B3504" s="12"/>
      <c r="C3504" s="42"/>
      <c r="D3504" s="12"/>
      <c r="E3504" s="12"/>
      <c r="F3504" s="12"/>
      <c r="G3504" s="12"/>
      <c r="H3504" s="12"/>
      <c r="I3504" s="12"/>
      <c r="J3504" s="12"/>
      <c r="K3504" s="12"/>
      <c r="L3504" s="12"/>
      <c r="M3504" s="49"/>
      <c r="N3504" s="49"/>
      <c r="O3504" s="12"/>
      <c r="P3504" s="12"/>
      <c r="Q3504" s="12"/>
      <c r="R3504" s="12"/>
      <c r="S3504" s="12"/>
    </row>
    <row r="3505" spans="1:19" s="1" customFormat="1" x14ac:dyDescent="0.4">
      <c r="A3505" s="12"/>
      <c r="B3505" s="12"/>
      <c r="C3505" s="42"/>
      <c r="D3505" s="12"/>
      <c r="E3505" s="12"/>
      <c r="F3505" s="12"/>
      <c r="G3505" s="12"/>
      <c r="H3505" s="12"/>
      <c r="I3505" s="12"/>
      <c r="J3505" s="12"/>
      <c r="K3505" s="12"/>
      <c r="L3505" s="12"/>
      <c r="M3505" s="49"/>
      <c r="N3505" s="49"/>
      <c r="O3505" s="12"/>
      <c r="P3505" s="12"/>
      <c r="Q3505" s="12"/>
      <c r="R3505" s="12"/>
      <c r="S3505" s="12"/>
    </row>
    <row r="3506" spans="1:19" s="1" customFormat="1" x14ac:dyDescent="0.4">
      <c r="A3506" s="12"/>
      <c r="B3506" s="12"/>
      <c r="C3506" s="42"/>
      <c r="D3506" s="12"/>
      <c r="E3506" s="12"/>
      <c r="F3506" s="12"/>
      <c r="G3506" s="12"/>
      <c r="H3506" s="12"/>
      <c r="I3506" s="12"/>
      <c r="J3506" s="12"/>
      <c r="K3506" s="12"/>
      <c r="L3506" s="12"/>
      <c r="M3506" s="49"/>
      <c r="N3506" s="49"/>
      <c r="O3506" s="12"/>
      <c r="P3506" s="12"/>
      <c r="Q3506" s="12"/>
      <c r="R3506" s="12"/>
      <c r="S3506" s="12"/>
    </row>
    <row r="3507" spans="1:19" s="1" customFormat="1" x14ac:dyDescent="0.4">
      <c r="A3507" s="12"/>
      <c r="B3507" s="12"/>
      <c r="C3507" s="42"/>
      <c r="D3507" s="12"/>
      <c r="E3507" s="12"/>
      <c r="F3507" s="12"/>
      <c r="G3507" s="12"/>
      <c r="H3507" s="12"/>
      <c r="I3507" s="12"/>
      <c r="J3507" s="12"/>
      <c r="K3507" s="12"/>
      <c r="L3507" s="12"/>
      <c r="M3507" s="49"/>
      <c r="N3507" s="49"/>
      <c r="O3507" s="12"/>
      <c r="P3507" s="12"/>
      <c r="Q3507" s="12"/>
      <c r="R3507" s="12"/>
      <c r="S3507" s="12"/>
    </row>
    <row r="3508" spans="1:19" s="1" customFormat="1" x14ac:dyDescent="0.4">
      <c r="A3508" s="12"/>
      <c r="B3508" s="12"/>
      <c r="C3508" s="42"/>
      <c r="D3508" s="12"/>
      <c r="E3508" s="12"/>
      <c r="F3508" s="12"/>
      <c r="G3508" s="12"/>
      <c r="H3508" s="12"/>
      <c r="I3508" s="12"/>
      <c r="J3508" s="12"/>
      <c r="K3508" s="12"/>
      <c r="L3508" s="12"/>
      <c r="M3508" s="49"/>
      <c r="N3508" s="49"/>
      <c r="O3508" s="12"/>
      <c r="P3508" s="12"/>
      <c r="Q3508" s="12"/>
      <c r="R3508" s="12"/>
      <c r="S3508" s="12"/>
    </row>
    <row r="3509" spans="1:19" s="1" customFormat="1" x14ac:dyDescent="0.4">
      <c r="A3509" s="12"/>
      <c r="B3509" s="12"/>
      <c r="C3509" s="42"/>
      <c r="D3509" s="12"/>
      <c r="E3509" s="12"/>
      <c r="F3509" s="12"/>
      <c r="G3509" s="12"/>
      <c r="H3509" s="12"/>
      <c r="I3509" s="12"/>
      <c r="J3509" s="12"/>
      <c r="K3509" s="12"/>
      <c r="L3509" s="12"/>
      <c r="M3509" s="49"/>
      <c r="N3509" s="49"/>
      <c r="O3509" s="12"/>
      <c r="P3509" s="12"/>
      <c r="Q3509" s="12"/>
      <c r="R3509" s="12"/>
      <c r="S3509" s="12"/>
    </row>
    <row r="3510" spans="1:19" s="1" customFormat="1" x14ac:dyDescent="0.4">
      <c r="A3510" s="12"/>
      <c r="B3510" s="12"/>
      <c r="C3510" s="42"/>
      <c r="D3510" s="12"/>
      <c r="E3510" s="12"/>
      <c r="F3510" s="12"/>
      <c r="G3510" s="12"/>
      <c r="H3510" s="12"/>
      <c r="I3510" s="12"/>
      <c r="J3510" s="12"/>
      <c r="K3510" s="12"/>
      <c r="L3510" s="12"/>
      <c r="M3510" s="49"/>
      <c r="N3510" s="49"/>
      <c r="O3510" s="12"/>
      <c r="P3510" s="12"/>
      <c r="Q3510" s="12"/>
      <c r="R3510" s="12"/>
      <c r="S3510" s="12"/>
    </row>
    <row r="3511" spans="1:19" s="1" customFormat="1" x14ac:dyDescent="0.4">
      <c r="A3511" s="12"/>
      <c r="B3511" s="12"/>
      <c r="C3511" s="42"/>
      <c r="D3511" s="12"/>
      <c r="E3511" s="12"/>
      <c r="F3511" s="12"/>
      <c r="G3511" s="12"/>
      <c r="H3511" s="12"/>
      <c r="I3511" s="12"/>
      <c r="J3511" s="12"/>
      <c r="K3511" s="12"/>
      <c r="L3511" s="12"/>
      <c r="M3511" s="49"/>
      <c r="N3511" s="49"/>
      <c r="O3511" s="12"/>
      <c r="P3511" s="12"/>
      <c r="Q3511" s="12"/>
      <c r="R3511" s="12"/>
      <c r="S3511" s="12"/>
    </row>
    <row r="3512" spans="1:19" s="1" customFormat="1" x14ac:dyDescent="0.4">
      <c r="A3512" s="12"/>
      <c r="B3512" s="12"/>
      <c r="C3512" s="42"/>
      <c r="D3512" s="12"/>
      <c r="E3512" s="12"/>
      <c r="F3512" s="12"/>
      <c r="G3512" s="12"/>
      <c r="H3512" s="12"/>
      <c r="I3512" s="12"/>
      <c r="J3512" s="12"/>
      <c r="K3512" s="12"/>
      <c r="L3512" s="12"/>
      <c r="M3512" s="49"/>
      <c r="N3512" s="49"/>
      <c r="O3512" s="12"/>
      <c r="P3512" s="12"/>
      <c r="Q3512" s="12"/>
      <c r="R3512" s="12"/>
      <c r="S3512" s="12"/>
    </row>
    <row r="3513" spans="1:19" s="1" customFormat="1" x14ac:dyDescent="0.4">
      <c r="A3513" s="12"/>
      <c r="B3513" s="12"/>
      <c r="C3513" s="42"/>
      <c r="D3513" s="12"/>
      <c r="E3513" s="12"/>
      <c r="F3513" s="12"/>
      <c r="G3513" s="12"/>
      <c r="H3513" s="12"/>
      <c r="I3513" s="12"/>
      <c r="J3513" s="12"/>
      <c r="K3513" s="12"/>
      <c r="L3513" s="12"/>
      <c r="M3513" s="49"/>
      <c r="N3513" s="49"/>
      <c r="O3513" s="12"/>
      <c r="P3513" s="12"/>
      <c r="Q3513" s="12"/>
      <c r="R3513" s="12"/>
      <c r="S3513" s="12"/>
    </row>
    <row r="3514" spans="1:19" s="1" customFormat="1" x14ac:dyDescent="0.4">
      <c r="A3514" s="12"/>
      <c r="B3514" s="12"/>
      <c r="C3514" s="42"/>
      <c r="D3514" s="12"/>
      <c r="E3514" s="12"/>
      <c r="F3514" s="12"/>
      <c r="G3514" s="12"/>
      <c r="H3514" s="12"/>
      <c r="I3514" s="12"/>
      <c r="J3514" s="12"/>
      <c r="K3514" s="12"/>
      <c r="L3514" s="12"/>
      <c r="M3514" s="49"/>
      <c r="N3514" s="49"/>
      <c r="O3514" s="12"/>
      <c r="P3514" s="12"/>
      <c r="Q3514" s="12"/>
      <c r="R3514" s="12"/>
      <c r="S3514" s="12"/>
    </row>
    <row r="3515" spans="1:19" s="1" customFormat="1" x14ac:dyDescent="0.4">
      <c r="A3515" s="12"/>
      <c r="B3515" s="12"/>
      <c r="C3515" s="42"/>
      <c r="D3515" s="12"/>
      <c r="E3515" s="12"/>
      <c r="F3515" s="12"/>
      <c r="G3515" s="12"/>
      <c r="H3515" s="12"/>
      <c r="I3515" s="12"/>
      <c r="J3515" s="12"/>
      <c r="K3515" s="12"/>
      <c r="L3515" s="12"/>
      <c r="M3515" s="49"/>
      <c r="N3515" s="49"/>
      <c r="O3515" s="12"/>
      <c r="P3515" s="12"/>
      <c r="Q3515" s="12"/>
      <c r="R3515" s="12"/>
      <c r="S3515" s="12"/>
    </row>
    <row r="3516" spans="1:19" s="1" customFormat="1" x14ac:dyDescent="0.4">
      <c r="A3516" s="12"/>
      <c r="B3516" s="12"/>
      <c r="C3516" s="42"/>
      <c r="D3516" s="12"/>
      <c r="E3516" s="12"/>
      <c r="F3516" s="12"/>
      <c r="G3516" s="12"/>
      <c r="H3516" s="12"/>
      <c r="I3516" s="12"/>
      <c r="J3516" s="12"/>
      <c r="K3516" s="12"/>
      <c r="L3516" s="12"/>
      <c r="M3516" s="49"/>
      <c r="N3516" s="49"/>
      <c r="O3516" s="12"/>
      <c r="P3516" s="12"/>
      <c r="Q3516" s="12"/>
      <c r="R3516" s="12"/>
      <c r="S3516" s="12"/>
    </row>
    <row r="3517" spans="1:19" s="1" customFormat="1" x14ac:dyDescent="0.4">
      <c r="A3517" s="12"/>
      <c r="B3517" s="12"/>
      <c r="C3517" s="42"/>
      <c r="D3517" s="12"/>
      <c r="E3517" s="12"/>
      <c r="F3517" s="12"/>
      <c r="G3517" s="12"/>
      <c r="H3517" s="12"/>
      <c r="I3517" s="12"/>
      <c r="J3517" s="12"/>
      <c r="K3517" s="12"/>
      <c r="L3517" s="12"/>
      <c r="M3517" s="49"/>
      <c r="N3517" s="49"/>
      <c r="O3517" s="12"/>
      <c r="P3517" s="12"/>
      <c r="Q3517" s="12"/>
      <c r="R3517" s="12"/>
      <c r="S3517" s="12"/>
    </row>
    <row r="3518" spans="1:19" s="1" customFormat="1" x14ac:dyDescent="0.4">
      <c r="A3518" s="12"/>
      <c r="B3518" s="12"/>
      <c r="C3518" s="42"/>
      <c r="D3518" s="12"/>
      <c r="E3518" s="12"/>
      <c r="F3518" s="12"/>
      <c r="G3518" s="12"/>
      <c r="H3518" s="12"/>
      <c r="I3518" s="12"/>
      <c r="J3518" s="12"/>
      <c r="K3518" s="12"/>
      <c r="L3518" s="12"/>
      <c r="M3518" s="49"/>
      <c r="N3518" s="49"/>
      <c r="O3518" s="12"/>
      <c r="P3518" s="12"/>
      <c r="Q3518" s="12"/>
      <c r="R3518" s="12"/>
      <c r="S3518" s="12"/>
    </row>
    <row r="3519" spans="1:19" s="1" customFormat="1" x14ac:dyDescent="0.4">
      <c r="A3519" s="12"/>
      <c r="B3519" s="12"/>
      <c r="C3519" s="42"/>
      <c r="D3519" s="12"/>
      <c r="E3519" s="12"/>
      <c r="F3519" s="12"/>
      <c r="G3519" s="12"/>
      <c r="H3519" s="12"/>
      <c r="I3519" s="12"/>
      <c r="J3519" s="12"/>
      <c r="K3519" s="12"/>
      <c r="L3519" s="12"/>
      <c r="M3519" s="49"/>
      <c r="N3519" s="49"/>
      <c r="O3519" s="12"/>
      <c r="P3519" s="12"/>
      <c r="Q3519" s="12"/>
      <c r="R3519" s="12"/>
      <c r="S3519" s="12"/>
    </row>
    <row r="3520" spans="1:19" s="1" customFormat="1" x14ac:dyDescent="0.4">
      <c r="A3520" s="12"/>
      <c r="B3520" s="12"/>
      <c r="C3520" s="42"/>
      <c r="D3520" s="12"/>
      <c r="E3520" s="12"/>
      <c r="F3520" s="12"/>
      <c r="G3520" s="12"/>
      <c r="H3520" s="12"/>
      <c r="I3520" s="12"/>
      <c r="J3520" s="12"/>
      <c r="K3520" s="12"/>
      <c r="L3520" s="12"/>
      <c r="M3520" s="49"/>
      <c r="N3520" s="49"/>
      <c r="O3520" s="12"/>
      <c r="P3520" s="12"/>
      <c r="Q3520" s="12"/>
      <c r="R3520" s="12"/>
      <c r="S3520" s="12"/>
    </row>
    <row r="3521" spans="1:19" s="1" customFormat="1" x14ac:dyDescent="0.4">
      <c r="A3521" s="12"/>
      <c r="B3521" s="12"/>
      <c r="C3521" s="42"/>
      <c r="D3521" s="12"/>
      <c r="E3521" s="12"/>
      <c r="F3521" s="12"/>
      <c r="G3521" s="12"/>
      <c r="H3521" s="12"/>
      <c r="I3521" s="12"/>
      <c r="J3521" s="12"/>
      <c r="K3521" s="12"/>
      <c r="L3521" s="12"/>
      <c r="M3521" s="49"/>
      <c r="N3521" s="49"/>
      <c r="O3521" s="12"/>
      <c r="P3521" s="12"/>
      <c r="Q3521" s="12"/>
      <c r="R3521" s="12"/>
      <c r="S3521" s="12"/>
    </row>
    <row r="3522" spans="1:19" s="1" customFormat="1" x14ac:dyDescent="0.4">
      <c r="A3522" s="12"/>
      <c r="B3522" s="12"/>
      <c r="C3522" s="42"/>
      <c r="D3522" s="12"/>
      <c r="E3522" s="12"/>
      <c r="F3522" s="12"/>
      <c r="G3522" s="12"/>
      <c r="H3522" s="12"/>
      <c r="I3522" s="12"/>
      <c r="J3522" s="12"/>
      <c r="K3522" s="12"/>
      <c r="L3522" s="12"/>
      <c r="M3522" s="49"/>
      <c r="N3522" s="49"/>
      <c r="O3522" s="12"/>
      <c r="P3522" s="12"/>
      <c r="Q3522" s="12"/>
      <c r="R3522" s="12"/>
      <c r="S3522" s="12"/>
    </row>
    <row r="3523" spans="1:19" s="1" customFormat="1" x14ac:dyDescent="0.4">
      <c r="A3523" s="12"/>
      <c r="B3523" s="12"/>
      <c r="C3523" s="42"/>
      <c r="D3523" s="12"/>
      <c r="E3523" s="12"/>
      <c r="F3523" s="12"/>
      <c r="G3523" s="12"/>
      <c r="H3523" s="12"/>
      <c r="I3523" s="12"/>
      <c r="J3523" s="12"/>
      <c r="K3523" s="12"/>
      <c r="L3523" s="12"/>
      <c r="M3523" s="49"/>
      <c r="N3523" s="49"/>
      <c r="O3523" s="12"/>
      <c r="P3523" s="12"/>
      <c r="Q3523" s="12"/>
      <c r="R3523" s="12"/>
      <c r="S3523" s="12"/>
    </row>
    <row r="3524" spans="1:19" s="1" customFormat="1" x14ac:dyDescent="0.4">
      <c r="A3524" s="12"/>
      <c r="B3524" s="12"/>
      <c r="C3524" s="42"/>
      <c r="D3524" s="12"/>
      <c r="E3524" s="12"/>
      <c r="F3524" s="12"/>
      <c r="G3524" s="12"/>
      <c r="H3524" s="12"/>
      <c r="I3524" s="12"/>
      <c r="J3524" s="12"/>
      <c r="K3524" s="12"/>
      <c r="L3524" s="12"/>
      <c r="M3524" s="49"/>
      <c r="N3524" s="49"/>
      <c r="O3524" s="12"/>
      <c r="P3524" s="12"/>
      <c r="Q3524" s="12"/>
      <c r="R3524" s="12"/>
      <c r="S3524" s="12"/>
    </row>
    <row r="3525" spans="1:19" s="1" customFormat="1" x14ac:dyDescent="0.4">
      <c r="A3525" s="12"/>
      <c r="B3525" s="12"/>
      <c r="C3525" s="42"/>
      <c r="D3525" s="12"/>
      <c r="E3525" s="12"/>
      <c r="F3525" s="12"/>
      <c r="G3525" s="12"/>
      <c r="H3525" s="12"/>
      <c r="I3525" s="12"/>
      <c r="J3525" s="12"/>
      <c r="K3525" s="12"/>
      <c r="L3525" s="12"/>
      <c r="M3525" s="49"/>
      <c r="N3525" s="49"/>
      <c r="O3525" s="12"/>
      <c r="P3525" s="12"/>
      <c r="Q3525" s="12"/>
      <c r="R3525" s="12"/>
      <c r="S3525" s="12"/>
    </row>
    <row r="3526" spans="1:19" s="1" customFormat="1" x14ac:dyDescent="0.4">
      <c r="A3526" s="12"/>
      <c r="B3526" s="12"/>
      <c r="C3526" s="42"/>
      <c r="D3526" s="12"/>
      <c r="E3526" s="12"/>
      <c r="F3526" s="12"/>
      <c r="G3526" s="12"/>
      <c r="H3526" s="12"/>
      <c r="I3526" s="12"/>
      <c r="J3526" s="12"/>
      <c r="K3526" s="12"/>
      <c r="L3526" s="12"/>
      <c r="M3526" s="49"/>
      <c r="N3526" s="49"/>
      <c r="O3526" s="12"/>
      <c r="P3526" s="12"/>
      <c r="Q3526" s="12"/>
      <c r="R3526" s="12"/>
      <c r="S3526" s="12"/>
    </row>
    <row r="3527" spans="1:19" s="1" customFormat="1" x14ac:dyDescent="0.4">
      <c r="A3527" s="12"/>
      <c r="B3527" s="12"/>
      <c r="C3527" s="42"/>
      <c r="D3527" s="12"/>
      <c r="E3527" s="12"/>
      <c r="F3527" s="12"/>
      <c r="G3527" s="12"/>
      <c r="H3527" s="12"/>
      <c r="I3527" s="12"/>
      <c r="J3527" s="12"/>
      <c r="K3527" s="12"/>
      <c r="L3527" s="12"/>
      <c r="M3527" s="49"/>
      <c r="N3527" s="49"/>
      <c r="O3527" s="12"/>
      <c r="P3527" s="12"/>
      <c r="Q3527" s="12"/>
      <c r="R3527" s="12"/>
      <c r="S3527" s="12"/>
    </row>
    <row r="3528" spans="1:19" s="1" customFormat="1" x14ac:dyDescent="0.4">
      <c r="A3528" s="12"/>
      <c r="B3528" s="12"/>
      <c r="C3528" s="42"/>
      <c r="D3528" s="12"/>
      <c r="E3528" s="12"/>
      <c r="F3528" s="12"/>
      <c r="G3528" s="12"/>
      <c r="H3528" s="12"/>
      <c r="I3528" s="12"/>
      <c r="J3528" s="12"/>
      <c r="K3528" s="12"/>
      <c r="L3528" s="12"/>
      <c r="M3528" s="49"/>
      <c r="N3528" s="49"/>
      <c r="O3528" s="12"/>
      <c r="P3528" s="12"/>
      <c r="Q3528" s="12"/>
      <c r="R3528" s="12"/>
      <c r="S3528" s="12"/>
    </row>
    <row r="3529" spans="1:19" s="1" customFormat="1" x14ac:dyDescent="0.4">
      <c r="A3529" s="12"/>
      <c r="B3529" s="12"/>
      <c r="C3529" s="42"/>
      <c r="D3529" s="12"/>
      <c r="E3529" s="12"/>
      <c r="F3529" s="12"/>
      <c r="G3529" s="12"/>
      <c r="H3529" s="12"/>
      <c r="I3529" s="12"/>
      <c r="J3529" s="12"/>
      <c r="K3529" s="12"/>
      <c r="L3529" s="12"/>
      <c r="M3529" s="49"/>
      <c r="N3529" s="49"/>
      <c r="O3529" s="12"/>
      <c r="P3529" s="12"/>
      <c r="Q3529" s="12"/>
      <c r="R3529" s="12"/>
      <c r="S3529" s="12"/>
    </row>
    <row r="3530" spans="1:19" s="1" customFormat="1" x14ac:dyDescent="0.4">
      <c r="A3530" s="12"/>
      <c r="B3530" s="12"/>
      <c r="C3530" s="42"/>
      <c r="D3530" s="12"/>
      <c r="E3530" s="12"/>
      <c r="F3530" s="12"/>
      <c r="G3530" s="12"/>
      <c r="H3530" s="12"/>
      <c r="I3530" s="12"/>
      <c r="J3530" s="12"/>
      <c r="K3530" s="12"/>
      <c r="L3530" s="12"/>
      <c r="M3530" s="49"/>
      <c r="N3530" s="49"/>
      <c r="O3530" s="12"/>
      <c r="P3530" s="12"/>
      <c r="Q3530" s="12"/>
      <c r="R3530" s="12"/>
      <c r="S3530" s="12"/>
    </row>
    <row r="3531" spans="1:19" s="1" customFormat="1" x14ac:dyDescent="0.4">
      <c r="A3531" s="12"/>
      <c r="B3531" s="12"/>
      <c r="C3531" s="42"/>
      <c r="D3531" s="12"/>
      <c r="E3531" s="12"/>
      <c r="F3531" s="12"/>
      <c r="G3531" s="12"/>
      <c r="H3531" s="12"/>
      <c r="I3531" s="12"/>
      <c r="J3531" s="12"/>
      <c r="K3531" s="12"/>
      <c r="L3531" s="12"/>
      <c r="M3531" s="49"/>
      <c r="N3531" s="49"/>
      <c r="O3531" s="12"/>
      <c r="P3531" s="12"/>
      <c r="Q3531" s="12"/>
      <c r="R3531" s="12"/>
      <c r="S3531" s="12"/>
    </row>
    <row r="3532" spans="1:19" s="1" customFormat="1" x14ac:dyDescent="0.4">
      <c r="A3532" s="12"/>
      <c r="B3532" s="12"/>
      <c r="C3532" s="42"/>
      <c r="D3532" s="12"/>
      <c r="E3532" s="12"/>
      <c r="F3532" s="12"/>
      <c r="G3532" s="12"/>
      <c r="H3532" s="12"/>
      <c r="I3532" s="12"/>
      <c r="J3532" s="12"/>
      <c r="K3532" s="12"/>
      <c r="L3532" s="12"/>
      <c r="M3532" s="49"/>
      <c r="N3532" s="49"/>
      <c r="O3532" s="12"/>
      <c r="P3532" s="12"/>
      <c r="Q3532" s="12"/>
      <c r="R3532" s="12"/>
      <c r="S3532" s="12"/>
    </row>
    <row r="3533" spans="1:19" s="1" customFormat="1" x14ac:dyDescent="0.4">
      <c r="A3533" s="12"/>
      <c r="B3533" s="12"/>
      <c r="C3533" s="42"/>
      <c r="D3533" s="12"/>
      <c r="E3533" s="12"/>
      <c r="F3533" s="12"/>
      <c r="G3533" s="12"/>
      <c r="H3533" s="12"/>
      <c r="I3533" s="12"/>
      <c r="J3533" s="12"/>
      <c r="K3533" s="12"/>
      <c r="L3533" s="12"/>
      <c r="M3533" s="49"/>
      <c r="N3533" s="49"/>
      <c r="O3533" s="12"/>
      <c r="P3533" s="12"/>
      <c r="Q3533" s="12"/>
      <c r="R3533" s="12"/>
      <c r="S3533" s="12"/>
    </row>
    <row r="3534" spans="1:19" s="1" customFormat="1" x14ac:dyDescent="0.4">
      <c r="A3534" s="12"/>
      <c r="B3534" s="12"/>
      <c r="C3534" s="42"/>
      <c r="D3534" s="12"/>
      <c r="E3534" s="12"/>
      <c r="F3534" s="12"/>
      <c r="G3534" s="12"/>
      <c r="H3534" s="12"/>
      <c r="I3534" s="12"/>
      <c r="J3534" s="12"/>
      <c r="K3534" s="12"/>
      <c r="L3534" s="12"/>
      <c r="M3534" s="49"/>
      <c r="N3534" s="49"/>
      <c r="O3534" s="12"/>
      <c r="P3534" s="12"/>
      <c r="Q3534" s="12"/>
      <c r="R3534" s="12"/>
      <c r="S3534" s="12"/>
    </row>
    <row r="3535" spans="1:19" s="1" customFormat="1" x14ac:dyDescent="0.4">
      <c r="A3535" s="12"/>
      <c r="B3535" s="12"/>
      <c r="C3535" s="42"/>
      <c r="D3535" s="12"/>
      <c r="E3535" s="12"/>
      <c r="F3535" s="12"/>
      <c r="G3535" s="12"/>
      <c r="H3535" s="12"/>
      <c r="I3535" s="12"/>
      <c r="J3535" s="12"/>
      <c r="K3535" s="12"/>
      <c r="L3535" s="12"/>
      <c r="M3535" s="49"/>
      <c r="N3535" s="49"/>
      <c r="O3535" s="12"/>
      <c r="P3535" s="12"/>
      <c r="Q3535" s="12"/>
      <c r="R3535" s="12"/>
      <c r="S3535" s="12"/>
    </row>
    <row r="3536" spans="1:19" s="1" customFormat="1" x14ac:dyDescent="0.4">
      <c r="A3536" s="12"/>
      <c r="B3536" s="12"/>
      <c r="C3536" s="42"/>
      <c r="D3536" s="12"/>
      <c r="E3536" s="12"/>
      <c r="F3536" s="12"/>
      <c r="G3536" s="12"/>
      <c r="H3536" s="12"/>
      <c r="I3536" s="12"/>
      <c r="J3536" s="12"/>
      <c r="K3536" s="12"/>
      <c r="L3536" s="12"/>
      <c r="M3536" s="49"/>
      <c r="N3536" s="49"/>
      <c r="O3536" s="12"/>
      <c r="P3536" s="12"/>
      <c r="Q3536" s="12"/>
      <c r="R3536" s="12"/>
      <c r="S3536" s="12"/>
    </row>
    <row r="3537" spans="1:19" s="1" customFormat="1" x14ac:dyDescent="0.4">
      <c r="A3537" s="12"/>
      <c r="B3537" s="12"/>
      <c r="C3537" s="42"/>
      <c r="D3537" s="12"/>
      <c r="E3537" s="12"/>
      <c r="F3537" s="12"/>
      <c r="G3537" s="12"/>
      <c r="H3537" s="12"/>
      <c r="I3537" s="12"/>
      <c r="J3537" s="12"/>
      <c r="K3537" s="12"/>
      <c r="L3537" s="12"/>
      <c r="M3537" s="49"/>
      <c r="N3537" s="49"/>
      <c r="O3537" s="12"/>
      <c r="P3537" s="12"/>
      <c r="Q3537" s="12"/>
      <c r="R3537" s="12"/>
      <c r="S3537" s="12"/>
    </row>
    <row r="3538" spans="1:19" s="1" customFormat="1" x14ac:dyDescent="0.4">
      <c r="A3538" s="12"/>
      <c r="B3538" s="12"/>
      <c r="C3538" s="42"/>
      <c r="D3538" s="12"/>
      <c r="E3538" s="12"/>
      <c r="F3538" s="12"/>
      <c r="G3538" s="12"/>
      <c r="H3538" s="12"/>
      <c r="I3538" s="12"/>
      <c r="J3538" s="12"/>
      <c r="K3538" s="12"/>
      <c r="L3538" s="12"/>
      <c r="M3538" s="49"/>
      <c r="N3538" s="49"/>
      <c r="O3538" s="12"/>
      <c r="P3538" s="12"/>
      <c r="Q3538" s="12"/>
      <c r="R3538" s="12"/>
      <c r="S3538" s="12"/>
    </row>
    <row r="3539" spans="1:19" s="1" customFormat="1" x14ac:dyDescent="0.4">
      <c r="A3539" s="12"/>
      <c r="B3539" s="12"/>
      <c r="C3539" s="42"/>
      <c r="D3539" s="12"/>
      <c r="E3539" s="12"/>
      <c r="F3539" s="12"/>
      <c r="G3539" s="12"/>
      <c r="H3539" s="12"/>
      <c r="I3539" s="12"/>
      <c r="J3539" s="12"/>
      <c r="K3539" s="12"/>
      <c r="L3539" s="12"/>
      <c r="M3539" s="49"/>
      <c r="N3539" s="49"/>
      <c r="O3539" s="12"/>
      <c r="P3539" s="12"/>
      <c r="Q3539" s="12"/>
      <c r="R3539" s="12"/>
      <c r="S3539" s="12"/>
    </row>
    <row r="3540" spans="1:19" s="1" customFormat="1" x14ac:dyDescent="0.4">
      <c r="A3540" s="12"/>
      <c r="B3540" s="12"/>
      <c r="C3540" s="42"/>
      <c r="D3540" s="12"/>
      <c r="E3540" s="12"/>
      <c r="F3540" s="12"/>
      <c r="G3540" s="12"/>
      <c r="H3540" s="12"/>
      <c r="I3540" s="12"/>
      <c r="J3540" s="12"/>
      <c r="K3540" s="12"/>
      <c r="L3540" s="12"/>
      <c r="M3540" s="49"/>
      <c r="N3540" s="49"/>
      <c r="O3540" s="12"/>
      <c r="P3540" s="12"/>
      <c r="Q3540" s="12"/>
      <c r="R3540" s="12"/>
      <c r="S3540" s="12"/>
    </row>
    <row r="3541" spans="1:19" s="1" customFormat="1" x14ac:dyDescent="0.4">
      <c r="A3541" s="12"/>
      <c r="B3541" s="12"/>
      <c r="C3541" s="42"/>
      <c r="D3541" s="12"/>
      <c r="E3541" s="12"/>
      <c r="F3541" s="12"/>
      <c r="G3541" s="12"/>
      <c r="H3541" s="12"/>
      <c r="I3541" s="12"/>
      <c r="J3541" s="12"/>
      <c r="K3541" s="12"/>
      <c r="L3541" s="12"/>
      <c r="M3541" s="49"/>
      <c r="N3541" s="49"/>
      <c r="O3541" s="12"/>
      <c r="P3541" s="12"/>
      <c r="Q3541" s="12"/>
      <c r="R3541" s="12"/>
      <c r="S3541" s="12"/>
    </row>
    <row r="3542" spans="1:19" s="1" customFormat="1" x14ac:dyDescent="0.4">
      <c r="A3542" s="12"/>
      <c r="B3542" s="12"/>
      <c r="C3542" s="42"/>
      <c r="D3542" s="12"/>
      <c r="E3542" s="12"/>
      <c r="F3542" s="12"/>
      <c r="G3542" s="12"/>
      <c r="H3542" s="12"/>
      <c r="I3542" s="12"/>
      <c r="J3542" s="12"/>
      <c r="K3542" s="12"/>
      <c r="L3542" s="12"/>
      <c r="M3542" s="49"/>
      <c r="N3542" s="49"/>
      <c r="O3542" s="12"/>
      <c r="P3542" s="12"/>
      <c r="Q3542" s="12"/>
      <c r="R3542" s="12"/>
      <c r="S3542" s="12"/>
    </row>
    <row r="3543" spans="1:19" s="1" customFormat="1" x14ac:dyDescent="0.4">
      <c r="A3543" s="12"/>
      <c r="B3543" s="12"/>
      <c r="C3543" s="42"/>
      <c r="D3543" s="12"/>
      <c r="E3543" s="12"/>
      <c r="F3543" s="12"/>
      <c r="G3543" s="12"/>
      <c r="H3543" s="12"/>
      <c r="I3543" s="12"/>
      <c r="J3543" s="12"/>
      <c r="K3543" s="12"/>
      <c r="L3543" s="12"/>
      <c r="M3543" s="49"/>
      <c r="N3543" s="49"/>
      <c r="O3543" s="12"/>
      <c r="P3543" s="12"/>
      <c r="Q3543" s="12"/>
      <c r="R3543" s="12"/>
      <c r="S3543" s="12"/>
    </row>
    <row r="3544" spans="1:19" s="1" customFormat="1" x14ac:dyDescent="0.4">
      <c r="A3544" s="12"/>
      <c r="B3544" s="12"/>
      <c r="C3544" s="42"/>
      <c r="D3544" s="12"/>
      <c r="E3544" s="12"/>
      <c r="F3544" s="12"/>
      <c r="G3544" s="12"/>
      <c r="H3544" s="12"/>
      <c r="I3544" s="12"/>
      <c r="J3544" s="12"/>
      <c r="K3544" s="12"/>
      <c r="L3544" s="12"/>
      <c r="M3544" s="49"/>
      <c r="N3544" s="49"/>
      <c r="O3544" s="12"/>
      <c r="P3544" s="12"/>
      <c r="Q3544" s="12"/>
      <c r="R3544" s="12"/>
      <c r="S3544" s="12"/>
    </row>
    <row r="3545" spans="1:19" s="1" customFormat="1" x14ac:dyDescent="0.4">
      <c r="A3545" s="12"/>
      <c r="B3545" s="12"/>
      <c r="C3545" s="42"/>
      <c r="D3545" s="12"/>
      <c r="E3545" s="12"/>
      <c r="F3545" s="12"/>
      <c r="G3545" s="12"/>
      <c r="H3545" s="12"/>
      <c r="I3545" s="12"/>
      <c r="J3545" s="12"/>
      <c r="K3545" s="12"/>
      <c r="L3545" s="12"/>
      <c r="M3545" s="49"/>
      <c r="N3545" s="49"/>
      <c r="O3545" s="12"/>
      <c r="P3545" s="12"/>
      <c r="Q3545" s="12"/>
      <c r="R3545" s="12"/>
      <c r="S3545" s="12"/>
    </row>
    <row r="3546" spans="1:19" s="1" customFormat="1" x14ac:dyDescent="0.4">
      <c r="A3546" s="12"/>
      <c r="B3546" s="12"/>
      <c r="C3546" s="42"/>
      <c r="D3546" s="12"/>
      <c r="E3546" s="12"/>
      <c r="F3546" s="12"/>
      <c r="G3546" s="12"/>
      <c r="H3546" s="12"/>
      <c r="I3546" s="12"/>
      <c r="J3546" s="12"/>
      <c r="K3546" s="12"/>
      <c r="L3546" s="12"/>
      <c r="M3546" s="49"/>
      <c r="N3546" s="49"/>
      <c r="O3546" s="12"/>
      <c r="P3546" s="12"/>
      <c r="Q3546" s="12"/>
      <c r="R3546" s="12"/>
      <c r="S3546" s="12"/>
    </row>
    <row r="3547" spans="1:19" s="1" customFormat="1" x14ac:dyDescent="0.4">
      <c r="A3547" s="12"/>
      <c r="B3547" s="12"/>
      <c r="C3547" s="42"/>
      <c r="D3547" s="12"/>
      <c r="E3547" s="12"/>
      <c r="F3547" s="12"/>
      <c r="G3547" s="12"/>
      <c r="H3547" s="12"/>
      <c r="I3547" s="12"/>
      <c r="J3547" s="12"/>
      <c r="K3547" s="12"/>
      <c r="L3547" s="12"/>
      <c r="M3547" s="49"/>
      <c r="N3547" s="49"/>
      <c r="O3547" s="12"/>
      <c r="P3547" s="12"/>
      <c r="Q3547" s="12"/>
      <c r="R3547" s="12"/>
      <c r="S3547" s="12"/>
    </row>
    <row r="3548" spans="1:19" s="1" customFormat="1" x14ac:dyDescent="0.4">
      <c r="A3548" s="12"/>
      <c r="B3548" s="12"/>
      <c r="C3548" s="42"/>
      <c r="D3548" s="12"/>
      <c r="E3548" s="12"/>
      <c r="F3548" s="12"/>
      <c r="G3548" s="12"/>
      <c r="H3548" s="12"/>
      <c r="I3548" s="12"/>
      <c r="J3548" s="12"/>
      <c r="K3548" s="12"/>
      <c r="L3548" s="12"/>
      <c r="M3548" s="49"/>
      <c r="N3548" s="49"/>
      <c r="O3548" s="12"/>
      <c r="P3548" s="12"/>
      <c r="Q3548" s="12"/>
      <c r="R3548" s="12"/>
      <c r="S3548" s="12"/>
    </row>
    <row r="3549" spans="1:19" s="1" customFormat="1" x14ac:dyDescent="0.4">
      <c r="A3549" s="12"/>
      <c r="B3549" s="12"/>
      <c r="C3549" s="42"/>
      <c r="D3549" s="12"/>
      <c r="E3549" s="12"/>
      <c r="F3549" s="12"/>
      <c r="G3549" s="12"/>
      <c r="H3549" s="12"/>
      <c r="I3549" s="12"/>
      <c r="J3549" s="12"/>
      <c r="K3549" s="12"/>
      <c r="L3549" s="12"/>
      <c r="M3549" s="49"/>
      <c r="N3549" s="49"/>
      <c r="O3549" s="12"/>
      <c r="P3549" s="12"/>
      <c r="Q3549" s="12"/>
      <c r="R3549" s="12"/>
      <c r="S3549" s="12"/>
    </row>
    <row r="3550" spans="1:19" s="1" customFormat="1" x14ac:dyDescent="0.4">
      <c r="A3550" s="12"/>
      <c r="B3550" s="12"/>
      <c r="C3550" s="42"/>
      <c r="D3550" s="12"/>
      <c r="E3550" s="12"/>
      <c r="F3550" s="12"/>
      <c r="G3550" s="12"/>
      <c r="H3550" s="12"/>
      <c r="I3550" s="12"/>
      <c r="J3550" s="12"/>
      <c r="K3550" s="12"/>
      <c r="L3550" s="12"/>
      <c r="M3550" s="49"/>
      <c r="N3550" s="49"/>
      <c r="O3550" s="12"/>
      <c r="P3550" s="12"/>
      <c r="Q3550" s="12"/>
      <c r="R3550" s="12"/>
      <c r="S3550" s="12"/>
    </row>
    <row r="3551" spans="1:19" s="1" customFormat="1" x14ac:dyDescent="0.4">
      <c r="A3551" s="12"/>
      <c r="B3551" s="12"/>
      <c r="C3551" s="42"/>
      <c r="D3551" s="12"/>
      <c r="E3551" s="12"/>
      <c r="F3551" s="12"/>
      <c r="G3551" s="12"/>
      <c r="H3551" s="12"/>
      <c r="I3551" s="12"/>
      <c r="J3551" s="12"/>
      <c r="K3551" s="12"/>
      <c r="L3551" s="12"/>
      <c r="M3551" s="49"/>
      <c r="N3551" s="49"/>
      <c r="O3551" s="12"/>
      <c r="P3551" s="12"/>
      <c r="Q3551" s="12"/>
      <c r="R3551" s="12"/>
      <c r="S3551" s="12"/>
    </row>
    <row r="3552" spans="1:19" s="1" customFormat="1" x14ac:dyDescent="0.4">
      <c r="A3552" s="12"/>
      <c r="B3552" s="12"/>
      <c r="C3552" s="42"/>
      <c r="D3552" s="12"/>
      <c r="E3552" s="12"/>
      <c r="F3552" s="12"/>
      <c r="G3552" s="12"/>
      <c r="H3552" s="12"/>
      <c r="I3552" s="12"/>
      <c r="J3552" s="12"/>
      <c r="K3552" s="12"/>
      <c r="L3552" s="12"/>
      <c r="M3552" s="49"/>
      <c r="N3552" s="49"/>
      <c r="O3552" s="12"/>
      <c r="P3552" s="12"/>
      <c r="Q3552" s="12"/>
      <c r="R3552" s="12"/>
      <c r="S3552" s="12"/>
    </row>
    <row r="3553" spans="1:19" s="1" customFormat="1" x14ac:dyDescent="0.4">
      <c r="A3553" s="12"/>
      <c r="B3553" s="12"/>
      <c r="C3553" s="42"/>
      <c r="D3553" s="12"/>
      <c r="E3553" s="12"/>
      <c r="F3553" s="12"/>
      <c r="G3553" s="12"/>
      <c r="H3553" s="12"/>
      <c r="I3553" s="12"/>
      <c r="J3553" s="12"/>
      <c r="K3553" s="12"/>
      <c r="L3553" s="12"/>
      <c r="M3553" s="49"/>
      <c r="N3553" s="49"/>
      <c r="O3553" s="12"/>
      <c r="P3553" s="12"/>
      <c r="Q3553" s="12"/>
      <c r="R3553" s="12"/>
      <c r="S3553" s="12"/>
    </row>
    <row r="3554" spans="1:19" s="1" customFormat="1" x14ac:dyDescent="0.4">
      <c r="A3554" s="12"/>
      <c r="B3554" s="12"/>
      <c r="C3554" s="42"/>
      <c r="D3554" s="12"/>
      <c r="E3554" s="12"/>
      <c r="F3554" s="12"/>
      <c r="G3554" s="12"/>
      <c r="H3554" s="12"/>
      <c r="I3554" s="12"/>
      <c r="J3554" s="12"/>
      <c r="K3554" s="12"/>
      <c r="L3554" s="12"/>
      <c r="M3554" s="49"/>
      <c r="N3554" s="49"/>
      <c r="O3554" s="12"/>
      <c r="P3554" s="12"/>
      <c r="Q3554" s="12"/>
      <c r="R3554" s="12"/>
      <c r="S3554" s="12"/>
    </row>
    <row r="3555" spans="1:19" s="1" customFormat="1" x14ac:dyDescent="0.4">
      <c r="A3555" s="12"/>
      <c r="B3555" s="12"/>
      <c r="C3555" s="42"/>
      <c r="D3555" s="12"/>
      <c r="E3555" s="12"/>
      <c r="F3555" s="12"/>
      <c r="G3555" s="12"/>
      <c r="H3555" s="12"/>
      <c r="I3555" s="12"/>
      <c r="J3555" s="12"/>
      <c r="K3555" s="12"/>
      <c r="L3555" s="12"/>
      <c r="M3555" s="49"/>
      <c r="N3555" s="49"/>
      <c r="O3555" s="12"/>
      <c r="P3555" s="12"/>
      <c r="Q3555" s="12"/>
      <c r="R3555" s="12"/>
      <c r="S3555" s="12"/>
    </row>
    <row r="3556" spans="1:19" s="1" customFormat="1" x14ac:dyDescent="0.4">
      <c r="A3556" s="12"/>
      <c r="B3556" s="12"/>
      <c r="C3556" s="42"/>
      <c r="D3556" s="12"/>
      <c r="E3556" s="12"/>
      <c r="F3556" s="12"/>
      <c r="G3556" s="12"/>
      <c r="H3556" s="12"/>
      <c r="I3556" s="12"/>
      <c r="J3556" s="12"/>
      <c r="K3556" s="12"/>
      <c r="L3556" s="12"/>
      <c r="M3556" s="49"/>
      <c r="N3556" s="49"/>
      <c r="O3556" s="12"/>
      <c r="P3556" s="12"/>
      <c r="Q3556" s="12"/>
      <c r="R3556" s="12"/>
      <c r="S3556" s="12"/>
    </row>
    <row r="3557" spans="1:19" s="1" customFormat="1" x14ac:dyDescent="0.4">
      <c r="A3557" s="12"/>
      <c r="B3557" s="12"/>
      <c r="C3557" s="42"/>
      <c r="D3557" s="12"/>
      <c r="E3557" s="12"/>
      <c r="F3557" s="12"/>
      <c r="G3557" s="12"/>
      <c r="H3557" s="12"/>
      <c r="I3557" s="12"/>
      <c r="J3557" s="12"/>
      <c r="K3557" s="12"/>
      <c r="L3557" s="12"/>
      <c r="M3557" s="49"/>
      <c r="N3557" s="49"/>
      <c r="O3557" s="12"/>
      <c r="P3557" s="12"/>
      <c r="Q3557" s="12"/>
      <c r="R3557" s="12"/>
      <c r="S3557" s="12"/>
    </row>
    <row r="3558" spans="1:19" s="1" customFormat="1" x14ac:dyDescent="0.4">
      <c r="A3558" s="12"/>
      <c r="B3558" s="12"/>
      <c r="C3558" s="42"/>
      <c r="D3558" s="12"/>
      <c r="E3558" s="12"/>
      <c r="F3558" s="12"/>
      <c r="G3558" s="12"/>
      <c r="H3558" s="12"/>
      <c r="I3558" s="12"/>
      <c r="J3558" s="12"/>
      <c r="K3558" s="12"/>
      <c r="L3558" s="12"/>
      <c r="M3558" s="49"/>
      <c r="N3558" s="49"/>
      <c r="O3558" s="12"/>
      <c r="P3558" s="12"/>
      <c r="Q3558" s="12"/>
      <c r="R3558" s="12"/>
      <c r="S3558" s="12"/>
    </row>
    <row r="3559" spans="1:19" s="1" customFormat="1" x14ac:dyDescent="0.4">
      <c r="A3559" s="12"/>
      <c r="B3559" s="12"/>
      <c r="C3559" s="42"/>
      <c r="D3559" s="12"/>
      <c r="E3559" s="12"/>
      <c r="F3559" s="12"/>
      <c r="G3559" s="12"/>
      <c r="H3559" s="12"/>
      <c r="I3559" s="12"/>
      <c r="J3559" s="12"/>
      <c r="K3559" s="12"/>
      <c r="L3559" s="12"/>
      <c r="M3559" s="49"/>
      <c r="N3559" s="49"/>
      <c r="O3559" s="12"/>
      <c r="P3559" s="12"/>
      <c r="Q3559" s="12"/>
      <c r="R3559" s="12"/>
      <c r="S3559" s="12"/>
    </row>
    <row r="3560" spans="1:19" s="1" customFormat="1" x14ac:dyDescent="0.4">
      <c r="A3560" s="12"/>
      <c r="B3560" s="12"/>
      <c r="C3560" s="42"/>
      <c r="D3560" s="12"/>
      <c r="E3560" s="12"/>
      <c r="F3560" s="12"/>
      <c r="G3560" s="12"/>
      <c r="H3560" s="12"/>
      <c r="I3560" s="12"/>
      <c r="J3560" s="12"/>
      <c r="K3560" s="12"/>
      <c r="L3560" s="12"/>
      <c r="M3560" s="49"/>
      <c r="N3560" s="49"/>
      <c r="O3560" s="12"/>
      <c r="P3560" s="12"/>
      <c r="Q3560" s="12"/>
      <c r="R3560" s="12"/>
      <c r="S3560" s="12"/>
    </row>
    <row r="3561" spans="1:19" s="1" customFormat="1" x14ac:dyDescent="0.4">
      <c r="A3561" s="12"/>
      <c r="B3561" s="12"/>
      <c r="C3561" s="42"/>
      <c r="D3561" s="12"/>
      <c r="E3561" s="12"/>
      <c r="F3561" s="12"/>
      <c r="G3561" s="12"/>
      <c r="H3561" s="12"/>
      <c r="I3561" s="12"/>
      <c r="J3561" s="12"/>
      <c r="K3561" s="12"/>
      <c r="L3561" s="12"/>
      <c r="M3561" s="49"/>
      <c r="N3561" s="49"/>
      <c r="O3561" s="12"/>
      <c r="P3561" s="12"/>
      <c r="Q3561" s="12"/>
      <c r="R3561" s="12"/>
      <c r="S3561" s="12"/>
    </row>
    <row r="3562" spans="1:19" s="1" customFormat="1" x14ac:dyDescent="0.4">
      <c r="A3562" s="12"/>
      <c r="B3562" s="12"/>
      <c r="C3562" s="42"/>
      <c r="D3562" s="12"/>
      <c r="E3562" s="12"/>
      <c r="F3562" s="12"/>
      <c r="G3562" s="12"/>
      <c r="H3562" s="12"/>
      <c r="I3562" s="12"/>
      <c r="J3562" s="12"/>
      <c r="K3562" s="12"/>
      <c r="L3562" s="12"/>
      <c r="M3562" s="49"/>
      <c r="N3562" s="49"/>
      <c r="O3562" s="12"/>
      <c r="P3562" s="12"/>
      <c r="Q3562" s="12"/>
      <c r="R3562" s="12"/>
      <c r="S3562" s="12"/>
    </row>
    <row r="3563" spans="1:19" s="1" customFormat="1" x14ac:dyDescent="0.4">
      <c r="A3563" s="12"/>
      <c r="B3563" s="12"/>
      <c r="C3563" s="42"/>
      <c r="D3563" s="12"/>
      <c r="E3563" s="12"/>
      <c r="F3563" s="12"/>
      <c r="G3563" s="12"/>
      <c r="H3563" s="12"/>
      <c r="I3563" s="12"/>
      <c r="J3563" s="12"/>
      <c r="K3563" s="12"/>
      <c r="L3563" s="12"/>
      <c r="M3563" s="49"/>
      <c r="N3563" s="49"/>
      <c r="O3563" s="12"/>
      <c r="P3563" s="12"/>
      <c r="Q3563" s="12"/>
      <c r="R3563" s="12"/>
      <c r="S3563" s="12"/>
    </row>
    <row r="3564" spans="1:19" s="1" customFormat="1" x14ac:dyDescent="0.4">
      <c r="A3564" s="12"/>
      <c r="B3564" s="12"/>
      <c r="C3564" s="42"/>
      <c r="D3564" s="12"/>
      <c r="E3564" s="12"/>
      <c r="F3564" s="12"/>
      <c r="G3564" s="12"/>
      <c r="H3564" s="12"/>
      <c r="I3564" s="12"/>
      <c r="J3564" s="12"/>
      <c r="K3564" s="12"/>
      <c r="L3564" s="12"/>
      <c r="M3564" s="49"/>
      <c r="N3564" s="49"/>
      <c r="O3564" s="12"/>
      <c r="P3564" s="12"/>
      <c r="Q3564" s="12"/>
      <c r="R3564" s="12"/>
      <c r="S3564" s="12"/>
    </row>
    <row r="3565" spans="1:19" s="1" customFormat="1" x14ac:dyDescent="0.4">
      <c r="A3565" s="12"/>
      <c r="B3565" s="12"/>
      <c r="C3565" s="42"/>
      <c r="D3565" s="12"/>
      <c r="E3565" s="12"/>
      <c r="F3565" s="12"/>
      <c r="G3565" s="12"/>
      <c r="H3565" s="12"/>
      <c r="I3565" s="12"/>
      <c r="J3565" s="12"/>
      <c r="K3565" s="12"/>
      <c r="L3565" s="12"/>
      <c r="M3565" s="49"/>
      <c r="N3565" s="49"/>
      <c r="O3565" s="12"/>
      <c r="P3565" s="12"/>
      <c r="Q3565" s="12"/>
      <c r="R3565" s="12"/>
      <c r="S3565" s="12"/>
    </row>
    <row r="3566" spans="1:19" s="1" customFormat="1" x14ac:dyDescent="0.4">
      <c r="A3566" s="12"/>
      <c r="B3566" s="12"/>
      <c r="C3566" s="42"/>
      <c r="D3566" s="12"/>
      <c r="E3566" s="12"/>
      <c r="F3566" s="12"/>
      <c r="G3566" s="12"/>
      <c r="H3566" s="12"/>
      <c r="I3566" s="12"/>
      <c r="J3566" s="12"/>
      <c r="K3566" s="12"/>
      <c r="L3566" s="12"/>
      <c r="M3566" s="49"/>
      <c r="N3566" s="49"/>
      <c r="O3566" s="12"/>
      <c r="P3566" s="12"/>
      <c r="Q3566" s="12"/>
      <c r="R3566" s="12"/>
      <c r="S3566" s="12"/>
    </row>
    <row r="3567" spans="1:19" s="1" customFormat="1" x14ac:dyDescent="0.4">
      <c r="A3567" s="12"/>
      <c r="B3567" s="12"/>
      <c r="C3567" s="42"/>
      <c r="D3567" s="12"/>
      <c r="E3567" s="12"/>
      <c r="F3567" s="12"/>
      <c r="G3567" s="12"/>
      <c r="H3567" s="12"/>
      <c r="I3567" s="12"/>
      <c r="J3567" s="12"/>
      <c r="K3567" s="12"/>
      <c r="L3567" s="12"/>
      <c r="M3567" s="49"/>
      <c r="N3567" s="49"/>
      <c r="O3567" s="12"/>
      <c r="P3567" s="12"/>
      <c r="Q3567" s="12"/>
      <c r="R3567" s="12"/>
      <c r="S3567" s="12"/>
    </row>
    <row r="3568" spans="1:19" s="1" customFormat="1" x14ac:dyDescent="0.4">
      <c r="A3568" s="12"/>
      <c r="B3568" s="12"/>
      <c r="C3568" s="42"/>
      <c r="D3568" s="12"/>
      <c r="E3568" s="12"/>
      <c r="F3568" s="12"/>
      <c r="G3568" s="12"/>
      <c r="H3568" s="12"/>
      <c r="I3568" s="12"/>
      <c r="J3568" s="12"/>
      <c r="K3568" s="12"/>
      <c r="L3568" s="12"/>
      <c r="M3568" s="49"/>
      <c r="N3568" s="49"/>
      <c r="O3568" s="12"/>
      <c r="P3568" s="12"/>
      <c r="Q3568" s="12"/>
      <c r="R3568" s="12"/>
      <c r="S3568" s="12"/>
    </row>
    <row r="3569" spans="1:19" s="1" customFormat="1" x14ac:dyDescent="0.4">
      <c r="A3569" s="12"/>
      <c r="B3569" s="12"/>
      <c r="C3569" s="42"/>
      <c r="D3569" s="12"/>
      <c r="E3569" s="12"/>
      <c r="F3569" s="12"/>
      <c r="G3569" s="12"/>
      <c r="H3569" s="12"/>
      <c r="I3569" s="12"/>
      <c r="J3569" s="12"/>
      <c r="K3569" s="12"/>
      <c r="L3569" s="12"/>
      <c r="M3569" s="49"/>
      <c r="N3569" s="49"/>
      <c r="O3569" s="12"/>
      <c r="P3569" s="12"/>
      <c r="Q3569" s="12"/>
      <c r="R3569" s="12"/>
      <c r="S3569" s="12"/>
    </row>
    <row r="3570" spans="1:19" s="1" customFormat="1" x14ac:dyDescent="0.4">
      <c r="A3570" s="12"/>
      <c r="B3570" s="12"/>
      <c r="C3570" s="42"/>
      <c r="D3570" s="12"/>
      <c r="E3570" s="12"/>
      <c r="F3570" s="12"/>
      <c r="G3570" s="12"/>
      <c r="H3570" s="12"/>
      <c r="I3570" s="12"/>
      <c r="J3570" s="12"/>
      <c r="K3570" s="12"/>
      <c r="L3570" s="12"/>
      <c r="M3570" s="49"/>
      <c r="N3570" s="49"/>
      <c r="O3570" s="12"/>
      <c r="P3570" s="12"/>
      <c r="Q3570" s="12"/>
      <c r="R3570" s="12"/>
      <c r="S3570" s="12"/>
    </row>
    <row r="3571" spans="1:19" s="1" customFormat="1" x14ac:dyDescent="0.4">
      <c r="A3571" s="12"/>
      <c r="B3571" s="12"/>
      <c r="C3571" s="42"/>
      <c r="D3571" s="12"/>
      <c r="E3571" s="12"/>
      <c r="F3571" s="12"/>
      <c r="G3571" s="12"/>
      <c r="H3571" s="12"/>
      <c r="I3571" s="12"/>
      <c r="J3571" s="12"/>
      <c r="K3571" s="12"/>
      <c r="L3571" s="12"/>
      <c r="M3571" s="49"/>
      <c r="N3571" s="49"/>
      <c r="O3571" s="12"/>
      <c r="P3571" s="12"/>
      <c r="Q3571" s="12"/>
      <c r="R3571" s="12"/>
      <c r="S3571" s="12"/>
    </row>
    <row r="3572" spans="1:19" s="1" customFormat="1" x14ac:dyDescent="0.4">
      <c r="A3572" s="12"/>
      <c r="B3572" s="12"/>
      <c r="C3572" s="42"/>
      <c r="D3572" s="12"/>
      <c r="E3572" s="12"/>
      <c r="F3572" s="12"/>
      <c r="G3572" s="12"/>
      <c r="H3572" s="12"/>
      <c r="I3572" s="12"/>
      <c r="J3572" s="12"/>
      <c r="K3572" s="12"/>
      <c r="L3572" s="12"/>
      <c r="M3572" s="49"/>
      <c r="N3572" s="49"/>
      <c r="O3572" s="12"/>
      <c r="P3572" s="12"/>
      <c r="Q3572" s="12"/>
      <c r="R3572" s="12"/>
      <c r="S3572" s="12"/>
    </row>
    <row r="3573" spans="1:19" s="1" customFormat="1" x14ac:dyDescent="0.4">
      <c r="A3573" s="12"/>
      <c r="B3573" s="12"/>
      <c r="C3573" s="42"/>
      <c r="D3573" s="12"/>
      <c r="E3573" s="12"/>
      <c r="F3573" s="12"/>
      <c r="G3573" s="12"/>
      <c r="H3573" s="12"/>
      <c r="I3573" s="12"/>
      <c r="J3573" s="12"/>
      <c r="K3573" s="12"/>
      <c r="L3573" s="12"/>
      <c r="M3573" s="49"/>
      <c r="N3573" s="49"/>
      <c r="O3573" s="12"/>
      <c r="P3573" s="12"/>
      <c r="Q3573" s="12"/>
      <c r="R3573" s="12"/>
      <c r="S3573" s="12"/>
    </row>
    <row r="3574" spans="1:19" s="1" customFormat="1" x14ac:dyDescent="0.4">
      <c r="A3574" s="12"/>
      <c r="B3574" s="12"/>
      <c r="C3574" s="42"/>
      <c r="D3574" s="12"/>
      <c r="E3574" s="12"/>
      <c r="F3574" s="12"/>
      <c r="G3574" s="12"/>
      <c r="H3574" s="12"/>
      <c r="I3574" s="12"/>
      <c r="J3574" s="12"/>
      <c r="K3574" s="12"/>
      <c r="L3574" s="12"/>
      <c r="M3574" s="49"/>
      <c r="N3574" s="49"/>
      <c r="O3574" s="12"/>
      <c r="P3574" s="12"/>
      <c r="Q3574" s="12"/>
      <c r="R3574" s="12"/>
      <c r="S3574" s="12"/>
    </row>
    <row r="3575" spans="1:19" s="1" customFormat="1" x14ac:dyDescent="0.4">
      <c r="A3575" s="12"/>
      <c r="B3575" s="12"/>
      <c r="C3575" s="42"/>
      <c r="D3575" s="12"/>
      <c r="E3575" s="12"/>
      <c r="F3575" s="12"/>
      <c r="G3575" s="12"/>
      <c r="H3575" s="12"/>
      <c r="I3575" s="12"/>
      <c r="J3575" s="12"/>
      <c r="K3575" s="12"/>
      <c r="L3575" s="12"/>
      <c r="M3575" s="49"/>
      <c r="N3575" s="49"/>
      <c r="O3575" s="12"/>
      <c r="P3575" s="12"/>
      <c r="Q3575" s="12"/>
      <c r="R3575" s="12"/>
      <c r="S3575" s="12"/>
    </row>
    <row r="3576" spans="1:19" s="1" customFormat="1" x14ac:dyDescent="0.4">
      <c r="A3576" s="12"/>
      <c r="B3576" s="12"/>
      <c r="C3576" s="42"/>
      <c r="D3576" s="12"/>
      <c r="E3576" s="12"/>
      <c r="F3576" s="12"/>
      <c r="G3576" s="12"/>
      <c r="H3576" s="12"/>
      <c r="I3576" s="12"/>
      <c r="J3576" s="12"/>
      <c r="K3576" s="12"/>
      <c r="L3576" s="12"/>
      <c r="M3576" s="49"/>
      <c r="N3576" s="49"/>
      <c r="O3576" s="12"/>
      <c r="P3576" s="12"/>
      <c r="Q3576" s="12"/>
      <c r="R3576" s="12"/>
      <c r="S3576" s="12"/>
    </row>
    <row r="3577" spans="1:19" s="1" customFormat="1" x14ac:dyDescent="0.4">
      <c r="A3577" s="12"/>
      <c r="B3577" s="12"/>
      <c r="C3577" s="42"/>
      <c r="D3577" s="12"/>
      <c r="E3577" s="12"/>
      <c r="F3577" s="12"/>
      <c r="G3577" s="12"/>
      <c r="H3577" s="12"/>
      <c r="I3577" s="12"/>
      <c r="J3577" s="12"/>
      <c r="K3577" s="12"/>
      <c r="L3577" s="12"/>
      <c r="M3577" s="49"/>
      <c r="N3577" s="49"/>
      <c r="O3577" s="12"/>
      <c r="P3577" s="12"/>
      <c r="Q3577" s="12"/>
      <c r="R3577" s="12"/>
      <c r="S3577" s="12"/>
    </row>
    <row r="3578" spans="1:19" s="1" customFormat="1" x14ac:dyDescent="0.4">
      <c r="A3578" s="12"/>
      <c r="B3578" s="12"/>
      <c r="C3578" s="42"/>
      <c r="D3578" s="12"/>
      <c r="E3578" s="12"/>
      <c r="F3578" s="12"/>
      <c r="G3578" s="12"/>
      <c r="H3578" s="12"/>
      <c r="I3578" s="12"/>
      <c r="J3578" s="12"/>
      <c r="K3578" s="12"/>
      <c r="L3578" s="12"/>
      <c r="M3578" s="49"/>
      <c r="N3578" s="49"/>
      <c r="O3578" s="12"/>
      <c r="P3578" s="12"/>
      <c r="Q3578" s="12"/>
      <c r="R3578" s="12"/>
      <c r="S3578" s="12"/>
    </row>
    <row r="3579" spans="1:19" s="1" customFormat="1" x14ac:dyDescent="0.4">
      <c r="A3579" s="12"/>
      <c r="B3579" s="12"/>
      <c r="C3579" s="42"/>
      <c r="D3579" s="12"/>
      <c r="E3579" s="12"/>
      <c r="F3579" s="12"/>
      <c r="G3579" s="12"/>
      <c r="H3579" s="12"/>
      <c r="I3579" s="12"/>
      <c r="J3579" s="12"/>
      <c r="K3579" s="12"/>
      <c r="L3579" s="12"/>
      <c r="M3579" s="49"/>
      <c r="N3579" s="49"/>
      <c r="O3579" s="12"/>
      <c r="P3579" s="12"/>
      <c r="Q3579" s="12"/>
      <c r="R3579" s="12"/>
      <c r="S3579" s="12"/>
    </row>
    <row r="3580" spans="1:19" s="1" customFormat="1" x14ac:dyDescent="0.4">
      <c r="A3580" s="12"/>
      <c r="B3580" s="12"/>
      <c r="C3580" s="42"/>
      <c r="D3580" s="12"/>
      <c r="E3580" s="12"/>
      <c r="F3580" s="12"/>
      <c r="G3580" s="12"/>
      <c r="H3580" s="12"/>
      <c r="I3580" s="12"/>
      <c r="J3580" s="12"/>
      <c r="K3580" s="12"/>
      <c r="L3580" s="12"/>
      <c r="M3580" s="49"/>
      <c r="N3580" s="49"/>
      <c r="O3580" s="12"/>
      <c r="P3580" s="12"/>
      <c r="Q3580" s="12"/>
      <c r="R3580" s="12"/>
      <c r="S3580" s="12"/>
    </row>
    <row r="3581" spans="1:19" s="1" customFormat="1" x14ac:dyDescent="0.4">
      <c r="A3581" s="12"/>
      <c r="B3581" s="12"/>
      <c r="C3581" s="42"/>
      <c r="D3581" s="12"/>
      <c r="E3581" s="12"/>
      <c r="F3581" s="12"/>
      <c r="G3581" s="12"/>
      <c r="H3581" s="12"/>
      <c r="I3581" s="12"/>
      <c r="J3581" s="12"/>
      <c r="K3581" s="12"/>
      <c r="L3581" s="12"/>
      <c r="M3581" s="49"/>
      <c r="N3581" s="49"/>
      <c r="O3581" s="12"/>
      <c r="P3581" s="12"/>
      <c r="Q3581" s="12"/>
      <c r="R3581" s="12"/>
      <c r="S3581" s="12"/>
    </row>
    <row r="3582" spans="1:19" s="1" customFormat="1" x14ac:dyDescent="0.4">
      <c r="A3582" s="12"/>
      <c r="B3582" s="12"/>
      <c r="C3582" s="42"/>
      <c r="D3582" s="12"/>
      <c r="E3582" s="12"/>
      <c r="F3582" s="12"/>
      <c r="G3582" s="12"/>
      <c r="H3582" s="12"/>
      <c r="I3582" s="12"/>
      <c r="J3582" s="12"/>
      <c r="K3582" s="12"/>
      <c r="L3582" s="12"/>
      <c r="M3582" s="49"/>
      <c r="N3582" s="49"/>
      <c r="O3582" s="12"/>
      <c r="P3582" s="12"/>
      <c r="Q3582" s="12"/>
      <c r="R3582" s="12"/>
      <c r="S3582" s="12"/>
    </row>
    <row r="3583" spans="1:19" s="1" customFormat="1" x14ac:dyDescent="0.4">
      <c r="A3583" s="12"/>
      <c r="B3583" s="12"/>
      <c r="C3583" s="42"/>
      <c r="D3583" s="12"/>
      <c r="E3583" s="12"/>
      <c r="F3583" s="12"/>
      <c r="G3583" s="12"/>
      <c r="H3583" s="12"/>
      <c r="I3583" s="12"/>
      <c r="J3583" s="12"/>
      <c r="K3583" s="12"/>
      <c r="L3583" s="12"/>
      <c r="M3583" s="49"/>
      <c r="N3583" s="49"/>
      <c r="O3583" s="12"/>
      <c r="P3583" s="12"/>
      <c r="Q3583" s="12"/>
      <c r="R3583" s="12"/>
      <c r="S3583" s="12"/>
    </row>
    <row r="3584" spans="1:19" s="1" customFormat="1" x14ac:dyDescent="0.4">
      <c r="A3584" s="12"/>
      <c r="B3584" s="12"/>
      <c r="C3584" s="42"/>
      <c r="D3584" s="12"/>
      <c r="E3584" s="12"/>
      <c r="F3584" s="12"/>
      <c r="G3584" s="12"/>
      <c r="H3584" s="12"/>
      <c r="I3584" s="12"/>
      <c r="J3584" s="12"/>
      <c r="K3584" s="12"/>
      <c r="L3584" s="12"/>
      <c r="M3584" s="49"/>
      <c r="N3584" s="49"/>
      <c r="O3584" s="12"/>
      <c r="P3584" s="12"/>
      <c r="Q3584" s="12"/>
      <c r="R3584" s="12"/>
      <c r="S3584" s="12"/>
    </row>
    <row r="3585" spans="1:19" s="1" customFormat="1" x14ac:dyDescent="0.4">
      <c r="A3585" s="12"/>
      <c r="B3585" s="12"/>
      <c r="C3585" s="42"/>
      <c r="D3585" s="12"/>
      <c r="E3585" s="12"/>
      <c r="F3585" s="12"/>
      <c r="G3585" s="12"/>
      <c r="H3585" s="12"/>
      <c r="I3585" s="12"/>
      <c r="J3585" s="12"/>
      <c r="K3585" s="12"/>
      <c r="L3585" s="12"/>
      <c r="M3585" s="49"/>
      <c r="N3585" s="49"/>
      <c r="O3585" s="12"/>
      <c r="P3585" s="12"/>
      <c r="Q3585" s="12"/>
      <c r="R3585" s="12"/>
      <c r="S3585" s="12"/>
    </row>
    <row r="3586" spans="1:19" s="1" customFormat="1" x14ac:dyDescent="0.4">
      <c r="A3586" s="12"/>
      <c r="B3586" s="12"/>
      <c r="C3586" s="42"/>
      <c r="D3586" s="12"/>
      <c r="E3586" s="12"/>
      <c r="F3586" s="12"/>
      <c r="G3586" s="12"/>
      <c r="H3586" s="12"/>
      <c r="I3586" s="12"/>
      <c r="J3586" s="12"/>
      <c r="K3586" s="12"/>
      <c r="L3586" s="12"/>
      <c r="M3586" s="49"/>
      <c r="N3586" s="49"/>
      <c r="O3586" s="12"/>
      <c r="P3586" s="12"/>
      <c r="Q3586" s="12"/>
      <c r="R3586" s="12"/>
      <c r="S3586" s="12"/>
    </row>
    <row r="3587" spans="1:19" s="1" customFormat="1" x14ac:dyDescent="0.4">
      <c r="A3587" s="12"/>
      <c r="B3587" s="12"/>
      <c r="C3587" s="42"/>
      <c r="D3587" s="12"/>
      <c r="E3587" s="12"/>
      <c r="F3587" s="12"/>
      <c r="G3587" s="12"/>
      <c r="H3587" s="12"/>
      <c r="I3587" s="12"/>
      <c r="J3587" s="12"/>
      <c r="K3587" s="12"/>
      <c r="L3587" s="12"/>
      <c r="M3587" s="49"/>
      <c r="N3587" s="49"/>
      <c r="O3587" s="12"/>
      <c r="P3587" s="12"/>
      <c r="Q3587" s="12"/>
      <c r="R3587" s="12"/>
      <c r="S3587" s="12"/>
    </row>
    <row r="3588" spans="1:19" s="1" customFormat="1" x14ac:dyDescent="0.4">
      <c r="A3588" s="12"/>
      <c r="B3588" s="12"/>
      <c r="C3588" s="42"/>
      <c r="D3588" s="12"/>
      <c r="E3588" s="12"/>
      <c r="F3588" s="12"/>
      <c r="G3588" s="12"/>
      <c r="H3588" s="12"/>
      <c r="I3588" s="12"/>
      <c r="J3588" s="12"/>
      <c r="K3588" s="12"/>
      <c r="L3588" s="12"/>
      <c r="M3588" s="49"/>
      <c r="N3588" s="49"/>
      <c r="O3588" s="12"/>
      <c r="P3588" s="12"/>
      <c r="Q3588" s="12"/>
      <c r="R3588" s="12"/>
      <c r="S3588" s="12"/>
    </row>
    <row r="3589" spans="1:19" s="1" customFormat="1" x14ac:dyDescent="0.4">
      <c r="A3589" s="12"/>
      <c r="B3589" s="12"/>
      <c r="C3589" s="42"/>
      <c r="D3589" s="12"/>
      <c r="E3589" s="12"/>
      <c r="F3589" s="12"/>
      <c r="G3589" s="12"/>
      <c r="H3589" s="12"/>
      <c r="I3589" s="12"/>
      <c r="J3589" s="12"/>
      <c r="K3589" s="12"/>
      <c r="L3589" s="12"/>
      <c r="M3589" s="49"/>
      <c r="N3589" s="49"/>
      <c r="O3589" s="12"/>
      <c r="P3589" s="12"/>
      <c r="Q3589" s="12"/>
      <c r="R3589" s="12"/>
      <c r="S3589" s="12"/>
    </row>
    <row r="3590" spans="1:19" s="1" customFormat="1" x14ac:dyDescent="0.4">
      <c r="A3590" s="12"/>
      <c r="B3590" s="12"/>
      <c r="C3590" s="42"/>
      <c r="D3590" s="12"/>
      <c r="E3590" s="12"/>
      <c r="F3590" s="12"/>
      <c r="G3590" s="12"/>
      <c r="H3590" s="12"/>
      <c r="I3590" s="12"/>
      <c r="J3590" s="12"/>
      <c r="K3590" s="12"/>
      <c r="L3590" s="12"/>
      <c r="M3590" s="49"/>
      <c r="N3590" s="49"/>
      <c r="O3590" s="12"/>
      <c r="P3590" s="12"/>
      <c r="Q3590" s="12"/>
      <c r="R3590" s="12"/>
      <c r="S3590" s="12"/>
    </row>
    <row r="3591" spans="1:19" s="1" customFormat="1" x14ac:dyDescent="0.4">
      <c r="A3591" s="12"/>
      <c r="B3591" s="12"/>
      <c r="C3591" s="42"/>
      <c r="D3591" s="12"/>
      <c r="E3591" s="12"/>
      <c r="F3591" s="12"/>
      <c r="G3591" s="12"/>
      <c r="H3591" s="12"/>
      <c r="I3591" s="12"/>
      <c r="J3591" s="12"/>
      <c r="K3591" s="12"/>
      <c r="L3591" s="12"/>
      <c r="M3591" s="49"/>
      <c r="N3591" s="49"/>
      <c r="O3591" s="12"/>
      <c r="P3591" s="12"/>
      <c r="Q3591" s="12"/>
      <c r="R3591" s="12"/>
      <c r="S3591" s="12"/>
    </row>
    <row r="3592" spans="1:19" s="1" customFormat="1" x14ac:dyDescent="0.4">
      <c r="A3592" s="12"/>
      <c r="B3592" s="12"/>
      <c r="C3592" s="42"/>
      <c r="D3592" s="12"/>
      <c r="E3592" s="12"/>
      <c r="F3592" s="12"/>
      <c r="G3592" s="12"/>
      <c r="H3592" s="12"/>
      <c r="I3592" s="12"/>
      <c r="J3592" s="12"/>
      <c r="K3592" s="12"/>
      <c r="L3592" s="12"/>
      <c r="M3592" s="49"/>
      <c r="N3592" s="49"/>
      <c r="O3592" s="12"/>
      <c r="P3592" s="12"/>
      <c r="Q3592" s="12"/>
      <c r="R3592" s="12"/>
      <c r="S3592" s="12"/>
    </row>
    <row r="3593" spans="1:19" s="1" customFormat="1" x14ac:dyDescent="0.4">
      <c r="A3593" s="12"/>
      <c r="B3593" s="12"/>
      <c r="C3593" s="42"/>
      <c r="D3593" s="12"/>
      <c r="E3593" s="12"/>
      <c r="F3593" s="12"/>
      <c r="G3593" s="12"/>
      <c r="H3593" s="12"/>
      <c r="I3593" s="12"/>
      <c r="J3593" s="12"/>
      <c r="K3593" s="12"/>
      <c r="L3593" s="12"/>
      <c r="M3593" s="49"/>
      <c r="N3593" s="49"/>
      <c r="O3593" s="12"/>
      <c r="P3593" s="12"/>
      <c r="Q3593" s="12"/>
      <c r="R3593" s="12"/>
      <c r="S3593" s="12"/>
    </row>
    <row r="3594" spans="1:19" s="1" customFormat="1" x14ac:dyDescent="0.4">
      <c r="A3594" s="12"/>
      <c r="B3594" s="12"/>
      <c r="C3594" s="42"/>
      <c r="D3594" s="12"/>
      <c r="E3594" s="12"/>
      <c r="F3594" s="12"/>
      <c r="G3594" s="12"/>
      <c r="H3594" s="12"/>
      <c r="I3594" s="12"/>
      <c r="J3594" s="12"/>
      <c r="K3594" s="12"/>
      <c r="L3594" s="12"/>
      <c r="M3594" s="49"/>
      <c r="N3594" s="49"/>
      <c r="O3594" s="12"/>
      <c r="P3594" s="12"/>
      <c r="Q3594" s="12"/>
      <c r="R3594" s="12"/>
      <c r="S3594" s="12"/>
    </row>
    <row r="3595" spans="1:19" s="1" customFormat="1" x14ac:dyDescent="0.4">
      <c r="A3595" s="12"/>
      <c r="B3595" s="12"/>
      <c r="C3595" s="42"/>
      <c r="D3595" s="12"/>
      <c r="E3595" s="12"/>
      <c r="F3595" s="12"/>
      <c r="G3595" s="12"/>
      <c r="H3595" s="12"/>
      <c r="I3595" s="12"/>
      <c r="J3595" s="12"/>
      <c r="K3595" s="12"/>
      <c r="L3595" s="12"/>
      <c r="M3595" s="49"/>
      <c r="N3595" s="49"/>
      <c r="O3595" s="12"/>
      <c r="P3595" s="12"/>
      <c r="Q3595" s="12"/>
      <c r="R3595" s="12"/>
      <c r="S3595" s="12"/>
    </row>
    <row r="3596" spans="1:19" s="1" customFormat="1" x14ac:dyDescent="0.4">
      <c r="A3596" s="12"/>
      <c r="B3596" s="12"/>
      <c r="C3596" s="42"/>
      <c r="D3596" s="12"/>
      <c r="E3596" s="12"/>
      <c r="F3596" s="12"/>
      <c r="G3596" s="12"/>
      <c r="H3596" s="12"/>
      <c r="I3596" s="12"/>
      <c r="J3596" s="12"/>
      <c r="K3596" s="12"/>
      <c r="L3596" s="12"/>
      <c r="M3596" s="49"/>
      <c r="N3596" s="49"/>
      <c r="O3596" s="12"/>
      <c r="P3596" s="12"/>
      <c r="Q3596" s="12"/>
      <c r="R3596" s="12"/>
      <c r="S3596" s="12"/>
    </row>
    <row r="3597" spans="1:19" s="1" customFormat="1" x14ac:dyDescent="0.4">
      <c r="A3597" s="12"/>
      <c r="B3597" s="12"/>
      <c r="C3597" s="42"/>
      <c r="D3597" s="12"/>
      <c r="E3597" s="12"/>
      <c r="F3597" s="12"/>
      <c r="G3597" s="12"/>
      <c r="H3597" s="12"/>
      <c r="I3597" s="12"/>
      <c r="J3597" s="12"/>
      <c r="K3597" s="12"/>
      <c r="L3597" s="12"/>
      <c r="M3597" s="49"/>
      <c r="N3597" s="49"/>
      <c r="O3597" s="12"/>
      <c r="P3597" s="12"/>
      <c r="Q3597" s="12"/>
      <c r="R3597" s="12"/>
      <c r="S3597" s="12"/>
    </row>
    <row r="3598" spans="1:19" s="1" customFormat="1" x14ac:dyDescent="0.4">
      <c r="A3598" s="12"/>
      <c r="B3598" s="12"/>
      <c r="C3598" s="42"/>
      <c r="D3598" s="12"/>
      <c r="E3598" s="12"/>
      <c r="F3598" s="12"/>
      <c r="G3598" s="12"/>
      <c r="H3598" s="12"/>
      <c r="I3598" s="12"/>
      <c r="J3598" s="12"/>
      <c r="K3598" s="12"/>
      <c r="L3598" s="12"/>
      <c r="M3598" s="49"/>
      <c r="N3598" s="49"/>
      <c r="O3598" s="12"/>
      <c r="P3598" s="12"/>
      <c r="Q3598" s="12"/>
      <c r="R3598" s="12"/>
      <c r="S3598" s="12"/>
    </row>
    <row r="3599" spans="1:19" s="1" customFormat="1" x14ac:dyDescent="0.4">
      <c r="A3599" s="12"/>
      <c r="B3599" s="12"/>
      <c r="C3599" s="42"/>
      <c r="D3599" s="12"/>
      <c r="E3599" s="12"/>
      <c r="F3599" s="12"/>
      <c r="G3599" s="12"/>
      <c r="H3599" s="12"/>
      <c r="I3599" s="12"/>
      <c r="J3599" s="12"/>
      <c r="K3599" s="12"/>
      <c r="L3599" s="12"/>
      <c r="M3599" s="49"/>
      <c r="N3599" s="49"/>
      <c r="O3599" s="12"/>
      <c r="P3599" s="12"/>
      <c r="Q3599" s="12"/>
      <c r="R3599" s="12"/>
      <c r="S3599" s="12"/>
    </row>
    <row r="3600" spans="1:19" s="1" customFormat="1" x14ac:dyDescent="0.4">
      <c r="A3600" s="12"/>
      <c r="B3600" s="12"/>
      <c r="C3600" s="42"/>
      <c r="D3600" s="12"/>
      <c r="E3600" s="12"/>
      <c r="F3600" s="12"/>
      <c r="G3600" s="12"/>
      <c r="H3600" s="12"/>
      <c r="I3600" s="12"/>
      <c r="J3600" s="12"/>
      <c r="K3600" s="12"/>
      <c r="L3600" s="12"/>
      <c r="M3600" s="49"/>
      <c r="N3600" s="49"/>
      <c r="O3600" s="12"/>
      <c r="P3600" s="12"/>
      <c r="Q3600" s="12"/>
      <c r="R3600" s="12"/>
      <c r="S3600" s="12"/>
    </row>
    <row r="3601" spans="1:19" s="1" customFormat="1" x14ac:dyDescent="0.4">
      <c r="A3601" s="12"/>
      <c r="B3601" s="12"/>
      <c r="C3601" s="42"/>
      <c r="D3601" s="12"/>
      <c r="E3601" s="12"/>
      <c r="F3601" s="12"/>
      <c r="G3601" s="12"/>
      <c r="H3601" s="12"/>
      <c r="I3601" s="12"/>
      <c r="J3601" s="12"/>
      <c r="K3601" s="12"/>
      <c r="L3601" s="12"/>
      <c r="M3601" s="49"/>
      <c r="N3601" s="49"/>
      <c r="O3601" s="12"/>
      <c r="P3601" s="12"/>
      <c r="Q3601" s="12"/>
      <c r="R3601" s="12"/>
      <c r="S3601" s="12"/>
    </row>
    <row r="3602" spans="1:19" s="1" customFormat="1" x14ac:dyDescent="0.4">
      <c r="A3602" s="12"/>
      <c r="B3602" s="12"/>
      <c r="C3602" s="42"/>
      <c r="D3602" s="12"/>
      <c r="E3602" s="12"/>
      <c r="F3602" s="12"/>
      <c r="G3602" s="12"/>
      <c r="H3602" s="12"/>
      <c r="I3602" s="12"/>
      <c r="J3602" s="12"/>
      <c r="K3602" s="12"/>
      <c r="L3602" s="12"/>
      <c r="M3602" s="49"/>
      <c r="N3602" s="49"/>
      <c r="O3602" s="12"/>
      <c r="P3602" s="12"/>
      <c r="Q3602" s="12"/>
      <c r="R3602" s="12"/>
      <c r="S3602" s="12"/>
    </row>
    <row r="3603" spans="1:19" s="1" customFormat="1" x14ac:dyDescent="0.4">
      <c r="A3603" s="12"/>
      <c r="B3603" s="12"/>
      <c r="C3603" s="42"/>
      <c r="D3603" s="12"/>
      <c r="E3603" s="12"/>
      <c r="F3603" s="12"/>
      <c r="G3603" s="12"/>
      <c r="H3603" s="12"/>
      <c r="I3603" s="12"/>
      <c r="J3603" s="12"/>
      <c r="K3603" s="12"/>
      <c r="L3603" s="12"/>
      <c r="M3603" s="49"/>
      <c r="N3603" s="49"/>
      <c r="O3603" s="12"/>
      <c r="P3603" s="12"/>
      <c r="Q3603" s="12"/>
      <c r="R3603" s="12"/>
      <c r="S3603" s="12"/>
    </row>
    <row r="3604" spans="1:19" s="1" customFormat="1" x14ac:dyDescent="0.4">
      <c r="A3604" s="12"/>
      <c r="B3604" s="12"/>
      <c r="C3604" s="42"/>
      <c r="D3604" s="12"/>
      <c r="E3604" s="12"/>
      <c r="F3604" s="12"/>
      <c r="G3604" s="12"/>
      <c r="H3604" s="12"/>
      <c r="I3604" s="12"/>
      <c r="J3604" s="12"/>
      <c r="K3604" s="12"/>
      <c r="L3604" s="12"/>
      <c r="M3604" s="49"/>
      <c r="N3604" s="49"/>
      <c r="O3604" s="12"/>
      <c r="P3604" s="12"/>
      <c r="Q3604" s="12"/>
      <c r="R3604" s="12"/>
      <c r="S3604" s="12"/>
    </row>
    <row r="3605" spans="1:19" s="1" customFormat="1" x14ac:dyDescent="0.4">
      <c r="A3605" s="12"/>
      <c r="B3605" s="12"/>
      <c r="C3605" s="42"/>
      <c r="D3605" s="12"/>
      <c r="E3605" s="12"/>
      <c r="F3605" s="12"/>
      <c r="G3605" s="12"/>
      <c r="H3605" s="12"/>
      <c r="I3605" s="12"/>
      <c r="J3605" s="12"/>
      <c r="K3605" s="12"/>
      <c r="L3605" s="12"/>
      <c r="M3605" s="49"/>
      <c r="N3605" s="49"/>
      <c r="O3605" s="12"/>
      <c r="P3605" s="12"/>
      <c r="Q3605" s="12"/>
      <c r="R3605" s="12"/>
      <c r="S3605" s="12"/>
    </row>
    <row r="3606" spans="1:19" s="1" customFormat="1" x14ac:dyDescent="0.4">
      <c r="A3606" s="12"/>
      <c r="B3606" s="12"/>
      <c r="C3606" s="42"/>
      <c r="D3606" s="12"/>
      <c r="E3606" s="12"/>
      <c r="F3606" s="12"/>
      <c r="G3606" s="12"/>
      <c r="H3606" s="12"/>
      <c r="I3606" s="12"/>
      <c r="J3606" s="12"/>
      <c r="K3606" s="12"/>
      <c r="L3606" s="12"/>
      <c r="M3606" s="49"/>
      <c r="N3606" s="49"/>
      <c r="O3606" s="12"/>
      <c r="P3606" s="12"/>
      <c r="Q3606" s="12"/>
      <c r="R3606" s="12"/>
      <c r="S3606" s="12"/>
    </row>
    <row r="3607" spans="1:19" s="1" customFormat="1" x14ac:dyDescent="0.4">
      <c r="A3607" s="12"/>
      <c r="B3607" s="12"/>
      <c r="C3607" s="42"/>
      <c r="D3607" s="12"/>
      <c r="E3607" s="12"/>
      <c r="F3607" s="12"/>
      <c r="G3607" s="12"/>
      <c r="H3607" s="12"/>
      <c r="I3607" s="12"/>
      <c r="J3607" s="12"/>
      <c r="K3607" s="12"/>
      <c r="L3607" s="12"/>
      <c r="M3607" s="49"/>
      <c r="N3607" s="49"/>
      <c r="O3607" s="12"/>
      <c r="P3607" s="12"/>
      <c r="Q3607" s="12"/>
      <c r="R3607" s="12"/>
      <c r="S3607" s="12"/>
    </row>
    <row r="3608" spans="1:19" s="1" customFormat="1" x14ac:dyDescent="0.4">
      <c r="A3608" s="12"/>
      <c r="B3608" s="12"/>
      <c r="C3608" s="42"/>
      <c r="D3608" s="12"/>
      <c r="E3608" s="12"/>
      <c r="F3608" s="12"/>
      <c r="G3608" s="12"/>
      <c r="H3608" s="12"/>
      <c r="I3608" s="12"/>
      <c r="J3608" s="12"/>
      <c r="K3608" s="12"/>
      <c r="L3608" s="12"/>
      <c r="M3608" s="49"/>
      <c r="N3608" s="49"/>
      <c r="O3608" s="12"/>
      <c r="P3608" s="12"/>
      <c r="Q3608" s="12"/>
      <c r="R3608" s="12"/>
      <c r="S3608" s="12"/>
    </row>
    <row r="3609" spans="1:19" s="1" customFormat="1" x14ac:dyDescent="0.4">
      <c r="A3609" s="12"/>
      <c r="B3609" s="12"/>
      <c r="C3609" s="42"/>
      <c r="D3609" s="12"/>
      <c r="E3609" s="12"/>
      <c r="F3609" s="12"/>
      <c r="G3609" s="12"/>
      <c r="H3609" s="12"/>
      <c r="I3609" s="12"/>
      <c r="J3609" s="12"/>
      <c r="K3609" s="12"/>
      <c r="L3609" s="12"/>
      <c r="M3609" s="49"/>
      <c r="N3609" s="49"/>
      <c r="O3609" s="12"/>
      <c r="P3609" s="12"/>
      <c r="Q3609" s="12"/>
      <c r="R3609" s="12"/>
      <c r="S3609" s="12"/>
    </row>
    <row r="3610" spans="1:19" s="1" customFormat="1" x14ac:dyDescent="0.4">
      <c r="A3610" s="12"/>
      <c r="B3610" s="12"/>
      <c r="C3610" s="42"/>
      <c r="D3610" s="12"/>
      <c r="E3610" s="12"/>
      <c r="F3610" s="12"/>
      <c r="G3610" s="12"/>
      <c r="H3610" s="12"/>
      <c r="I3610" s="12"/>
      <c r="J3610" s="12"/>
      <c r="K3610" s="12"/>
      <c r="L3610" s="12"/>
      <c r="M3610" s="49"/>
      <c r="N3610" s="49"/>
      <c r="O3610" s="12"/>
      <c r="P3610" s="12"/>
      <c r="Q3610" s="12"/>
      <c r="R3610" s="12"/>
      <c r="S3610" s="12"/>
    </row>
    <row r="3611" spans="1:19" s="1" customFormat="1" x14ac:dyDescent="0.4">
      <c r="A3611" s="12"/>
      <c r="B3611" s="12"/>
      <c r="C3611" s="42"/>
      <c r="D3611" s="12"/>
      <c r="E3611" s="12"/>
      <c r="F3611" s="12"/>
      <c r="G3611" s="12"/>
      <c r="H3611" s="12"/>
      <c r="I3611" s="12"/>
      <c r="J3611" s="12"/>
      <c r="K3611" s="12"/>
      <c r="L3611" s="12"/>
      <c r="M3611" s="49"/>
      <c r="N3611" s="49"/>
      <c r="O3611" s="12"/>
      <c r="P3611" s="12"/>
      <c r="Q3611" s="12"/>
      <c r="R3611" s="12"/>
      <c r="S3611" s="12"/>
    </row>
    <row r="3612" spans="1:19" s="1" customFormat="1" x14ac:dyDescent="0.4">
      <c r="A3612" s="12"/>
      <c r="B3612" s="12"/>
      <c r="C3612" s="42"/>
      <c r="D3612" s="12"/>
      <c r="E3612" s="12"/>
      <c r="F3612" s="12"/>
      <c r="G3612" s="12"/>
      <c r="H3612" s="12"/>
      <c r="I3612" s="12"/>
      <c r="J3612" s="12"/>
      <c r="K3612" s="12"/>
      <c r="L3612" s="12"/>
      <c r="M3612" s="49"/>
      <c r="N3612" s="49"/>
      <c r="O3612" s="12"/>
      <c r="P3612" s="12"/>
      <c r="Q3612" s="12"/>
      <c r="R3612" s="12"/>
      <c r="S3612" s="12"/>
    </row>
    <row r="3613" spans="1:19" s="1" customFormat="1" x14ac:dyDescent="0.4">
      <c r="A3613" s="12"/>
      <c r="B3613" s="12"/>
      <c r="C3613" s="42"/>
      <c r="D3613" s="12"/>
      <c r="E3613" s="12"/>
      <c r="F3613" s="12"/>
      <c r="G3613" s="12"/>
      <c r="H3613" s="12"/>
      <c r="I3613" s="12"/>
      <c r="J3613" s="12"/>
      <c r="K3613" s="12"/>
      <c r="L3613" s="12"/>
      <c r="M3613" s="49"/>
      <c r="N3613" s="49"/>
      <c r="O3613" s="12"/>
      <c r="P3613" s="12"/>
      <c r="Q3613" s="12"/>
      <c r="R3613" s="12"/>
      <c r="S3613" s="12"/>
    </row>
    <row r="3614" spans="1:19" s="1" customFormat="1" x14ac:dyDescent="0.4">
      <c r="A3614" s="12"/>
      <c r="B3614" s="12"/>
      <c r="C3614" s="42"/>
      <c r="D3614" s="12"/>
      <c r="E3614" s="12"/>
      <c r="F3614" s="12"/>
      <c r="G3614" s="12"/>
      <c r="H3614" s="12"/>
      <c r="I3614" s="12"/>
      <c r="J3614" s="12"/>
      <c r="K3614" s="12"/>
      <c r="L3614" s="12"/>
      <c r="M3614" s="49"/>
      <c r="N3614" s="49"/>
      <c r="O3614" s="12"/>
      <c r="P3614" s="12"/>
      <c r="Q3614" s="12"/>
      <c r="R3614" s="12"/>
      <c r="S3614" s="12"/>
    </row>
    <row r="3615" spans="1:19" s="1" customFormat="1" x14ac:dyDescent="0.4">
      <c r="A3615" s="12"/>
      <c r="B3615" s="12"/>
      <c r="C3615" s="42"/>
      <c r="D3615" s="12"/>
      <c r="E3615" s="12"/>
      <c r="F3615" s="12"/>
      <c r="G3615" s="12"/>
      <c r="H3615" s="12"/>
      <c r="I3615" s="12"/>
      <c r="J3615" s="12"/>
      <c r="K3615" s="12"/>
      <c r="L3615" s="12"/>
      <c r="M3615" s="49"/>
      <c r="N3615" s="49"/>
      <c r="O3615" s="12"/>
      <c r="P3615" s="12"/>
      <c r="Q3615" s="12"/>
      <c r="R3615" s="12"/>
      <c r="S3615" s="12"/>
    </row>
    <row r="3616" spans="1:19" s="1" customFormat="1" x14ac:dyDescent="0.4">
      <c r="A3616" s="12"/>
      <c r="B3616" s="12"/>
      <c r="C3616" s="42"/>
      <c r="D3616" s="12"/>
      <c r="E3616" s="12"/>
      <c r="F3616" s="12"/>
      <c r="G3616" s="12"/>
      <c r="H3616" s="12"/>
      <c r="I3616" s="12"/>
      <c r="J3616" s="12"/>
      <c r="K3616" s="12"/>
      <c r="L3616" s="12"/>
      <c r="M3616" s="49"/>
      <c r="N3616" s="49"/>
      <c r="O3616" s="12"/>
      <c r="P3616" s="12"/>
      <c r="Q3616" s="12"/>
      <c r="R3616" s="12"/>
      <c r="S3616" s="12"/>
    </row>
    <row r="3617" spans="1:19" s="1" customFormat="1" x14ac:dyDescent="0.4">
      <c r="A3617" s="12"/>
      <c r="B3617" s="12"/>
      <c r="C3617" s="42"/>
      <c r="D3617" s="12"/>
      <c r="E3617" s="12"/>
      <c r="F3617" s="12"/>
      <c r="G3617" s="12"/>
      <c r="H3617" s="12"/>
      <c r="I3617" s="12"/>
      <c r="J3617" s="12"/>
      <c r="K3617" s="12"/>
      <c r="L3617" s="12"/>
      <c r="M3617" s="49"/>
      <c r="N3617" s="49"/>
      <c r="O3617" s="12"/>
      <c r="P3617" s="12"/>
      <c r="Q3617" s="12"/>
      <c r="R3617" s="12"/>
      <c r="S3617" s="12"/>
    </row>
    <row r="3618" spans="1:19" s="1" customFormat="1" x14ac:dyDescent="0.4">
      <c r="A3618" s="12"/>
      <c r="B3618" s="12"/>
      <c r="C3618" s="42"/>
      <c r="D3618" s="12"/>
      <c r="E3618" s="12"/>
      <c r="F3618" s="12"/>
      <c r="G3618" s="12"/>
      <c r="H3618" s="12"/>
      <c r="I3618" s="12"/>
      <c r="J3618" s="12"/>
      <c r="K3618" s="12"/>
      <c r="L3618" s="12"/>
      <c r="M3618" s="49"/>
      <c r="N3618" s="49"/>
      <c r="O3618" s="12"/>
      <c r="P3618" s="12"/>
      <c r="Q3618" s="12"/>
      <c r="R3618" s="12"/>
      <c r="S3618" s="12"/>
    </row>
    <row r="3619" spans="1:19" s="1" customFormat="1" x14ac:dyDescent="0.4">
      <c r="A3619" s="12"/>
      <c r="B3619" s="12"/>
      <c r="C3619" s="42"/>
      <c r="D3619" s="12"/>
      <c r="E3619" s="12"/>
      <c r="F3619" s="12"/>
      <c r="G3619" s="12"/>
      <c r="H3619" s="12"/>
      <c r="I3619" s="12"/>
      <c r="J3619" s="12"/>
      <c r="K3619" s="12"/>
      <c r="L3619" s="12"/>
      <c r="M3619" s="49"/>
      <c r="N3619" s="49"/>
      <c r="O3619" s="12"/>
      <c r="P3619" s="12"/>
      <c r="Q3619" s="12"/>
      <c r="R3619" s="12"/>
      <c r="S3619" s="12"/>
    </row>
    <row r="3620" spans="1:19" s="1" customFormat="1" x14ac:dyDescent="0.4">
      <c r="A3620" s="12"/>
      <c r="B3620" s="12"/>
      <c r="C3620" s="42"/>
      <c r="D3620" s="12"/>
      <c r="E3620" s="12"/>
      <c r="F3620" s="12"/>
      <c r="G3620" s="12"/>
      <c r="H3620" s="12"/>
      <c r="I3620" s="12"/>
      <c r="J3620" s="12"/>
      <c r="K3620" s="12"/>
      <c r="L3620" s="12"/>
      <c r="M3620" s="49"/>
      <c r="N3620" s="49"/>
      <c r="O3620" s="12"/>
      <c r="P3620" s="12"/>
      <c r="Q3620" s="12"/>
      <c r="R3620" s="12"/>
      <c r="S3620" s="12"/>
    </row>
    <row r="3621" spans="1:19" s="1" customFormat="1" x14ac:dyDescent="0.4">
      <c r="A3621" s="12"/>
      <c r="B3621" s="12"/>
      <c r="C3621" s="42"/>
      <c r="D3621" s="12"/>
      <c r="E3621" s="12"/>
      <c r="F3621" s="12"/>
      <c r="G3621" s="12"/>
      <c r="H3621" s="12"/>
      <c r="I3621" s="12"/>
      <c r="J3621" s="12"/>
      <c r="K3621" s="12"/>
      <c r="L3621" s="12"/>
      <c r="M3621" s="49"/>
      <c r="N3621" s="49"/>
      <c r="O3621" s="12"/>
      <c r="P3621" s="12"/>
      <c r="Q3621" s="12"/>
      <c r="R3621" s="12"/>
      <c r="S3621" s="12"/>
    </row>
    <row r="3622" spans="1:19" s="1" customFormat="1" x14ac:dyDescent="0.4">
      <c r="A3622" s="12"/>
      <c r="B3622" s="12"/>
      <c r="C3622" s="42"/>
      <c r="D3622" s="12"/>
      <c r="E3622" s="12"/>
      <c r="F3622" s="12"/>
      <c r="G3622" s="12"/>
      <c r="H3622" s="12"/>
      <c r="I3622" s="12"/>
      <c r="J3622" s="12"/>
      <c r="K3622" s="12"/>
      <c r="L3622" s="12"/>
      <c r="M3622" s="49"/>
      <c r="N3622" s="49"/>
      <c r="O3622" s="12"/>
      <c r="P3622" s="12"/>
      <c r="Q3622" s="12"/>
      <c r="R3622" s="12"/>
      <c r="S3622" s="12"/>
    </row>
    <row r="3623" spans="1:19" s="1" customFormat="1" x14ac:dyDescent="0.4">
      <c r="A3623" s="12"/>
      <c r="B3623" s="12"/>
      <c r="C3623" s="42"/>
      <c r="D3623" s="12"/>
      <c r="E3623" s="12"/>
      <c r="F3623" s="12"/>
      <c r="G3623" s="12"/>
      <c r="H3623" s="12"/>
      <c r="I3623" s="12"/>
      <c r="J3623" s="12"/>
      <c r="K3623" s="12"/>
      <c r="L3623" s="12"/>
      <c r="M3623" s="49"/>
      <c r="N3623" s="49"/>
      <c r="O3623" s="12"/>
      <c r="P3623" s="12"/>
      <c r="Q3623" s="12"/>
      <c r="R3623" s="12"/>
      <c r="S3623" s="12"/>
    </row>
    <row r="3624" spans="1:19" s="1" customFormat="1" x14ac:dyDescent="0.4">
      <c r="A3624" s="12"/>
      <c r="B3624" s="12"/>
      <c r="C3624" s="42"/>
      <c r="D3624" s="12"/>
      <c r="E3624" s="12"/>
      <c r="F3624" s="12"/>
      <c r="G3624" s="12"/>
      <c r="H3624" s="12"/>
      <c r="I3624" s="12"/>
      <c r="J3624" s="12"/>
      <c r="K3624" s="12"/>
      <c r="L3624" s="12"/>
      <c r="M3624" s="49"/>
      <c r="N3624" s="49"/>
      <c r="O3624" s="12"/>
      <c r="P3624" s="12"/>
      <c r="Q3624" s="12"/>
      <c r="R3624" s="12"/>
      <c r="S3624" s="12"/>
    </row>
    <row r="3625" spans="1:19" s="1" customFormat="1" x14ac:dyDescent="0.4">
      <c r="A3625" s="12"/>
      <c r="B3625" s="12"/>
      <c r="C3625" s="42"/>
      <c r="D3625" s="12"/>
      <c r="E3625" s="12"/>
      <c r="F3625" s="12"/>
      <c r="G3625" s="12"/>
      <c r="H3625" s="12"/>
      <c r="I3625" s="12"/>
      <c r="J3625" s="12"/>
      <c r="K3625" s="12"/>
      <c r="L3625" s="12"/>
      <c r="M3625" s="49"/>
      <c r="N3625" s="49"/>
      <c r="O3625" s="12"/>
      <c r="P3625" s="12"/>
      <c r="Q3625" s="12"/>
      <c r="R3625" s="12"/>
      <c r="S3625" s="12"/>
    </row>
    <row r="3626" spans="1:19" s="1" customFormat="1" x14ac:dyDescent="0.4">
      <c r="A3626" s="12"/>
      <c r="B3626" s="12"/>
      <c r="C3626" s="42"/>
      <c r="D3626" s="12"/>
      <c r="E3626" s="12"/>
      <c r="F3626" s="12"/>
      <c r="G3626" s="12"/>
      <c r="H3626" s="12"/>
      <c r="I3626" s="12"/>
      <c r="J3626" s="12"/>
      <c r="K3626" s="12"/>
      <c r="L3626" s="12"/>
      <c r="M3626" s="49"/>
      <c r="N3626" s="49"/>
      <c r="O3626" s="12"/>
      <c r="P3626" s="12"/>
      <c r="Q3626" s="12"/>
      <c r="R3626" s="12"/>
      <c r="S3626" s="12"/>
    </row>
    <row r="3627" spans="1:19" s="1" customFormat="1" x14ac:dyDescent="0.4">
      <c r="A3627" s="12"/>
      <c r="B3627" s="12"/>
      <c r="C3627" s="42"/>
      <c r="D3627" s="12"/>
      <c r="E3627" s="12"/>
      <c r="F3627" s="12"/>
      <c r="G3627" s="12"/>
      <c r="H3627" s="12"/>
      <c r="I3627" s="12"/>
      <c r="J3627" s="12"/>
      <c r="K3627" s="12"/>
      <c r="L3627" s="12"/>
      <c r="M3627" s="49"/>
      <c r="N3627" s="49"/>
      <c r="O3627" s="12"/>
      <c r="P3627" s="12"/>
      <c r="Q3627" s="12"/>
      <c r="R3627" s="12"/>
      <c r="S3627" s="12"/>
    </row>
    <row r="3628" spans="1:19" s="1" customFormat="1" x14ac:dyDescent="0.4">
      <c r="A3628" s="12"/>
      <c r="B3628" s="12"/>
      <c r="C3628" s="42"/>
      <c r="D3628" s="12"/>
      <c r="E3628" s="12"/>
      <c r="F3628" s="12"/>
      <c r="G3628" s="12"/>
      <c r="H3628" s="12"/>
      <c r="I3628" s="12"/>
      <c r="J3628" s="12"/>
      <c r="K3628" s="12"/>
      <c r="L3628" s="12"/>
      <c r="M3628" s="49"/>
      <c r="N3628" s="49"/>
      <c r="O3628" s="12"/>
      <c r="P3628" s="12"/>
      <c r="Q3628" s="12"/>
      <c r="R3628" s="12"/>
      <c r="S3628" s="12"/>
    </row>
    <row r="3629" spans="1:19" s="1" customFormat="1" x14ac:dyDescent="0.4">
      <c r="A3629" s="12"/>
      <c r="B3629" s="12"/>
      <c r="C3629" s="42"/>
      <c r="D3629" s="12"/>
      <c r="E3629" s="12"/>
      <c r="F3629" s="12"/>
      <c r="G3629" s="12"/>
      <c r="H3629" s="12"/>
      <c r="I3629" s="12"/>
      <c r="J3629" s="12"/>
      <c r="K3629" s="12"/>
      <c r="L3629" s="12"/>
      <c r="M3629" s="49"/>
      <c r="N3629" s="49"/>
      <c r="O3629" s="12"/>
      <c r="P3629" s="12"/>
      <c r="Q3629" s="12"/>
      <c r="R3629" s="12"/>
      <c r="S3629" s="12"/>
    </row>
    <row r="3630" spans="1:19" s="1" customFormat="1" x14ac:dyDescent="0.4">
      <c r="A3630" s="12"/>
      <c r="B3630" s="12"/>
      <c r="C3630" s="42"/>
      <c r="D3630" s="12"/>
      <c r="E3630" s="12"/>
      <c r="F3630" s="12"/>
      <c r="G3630" s="12"/>
      <c r="H3630" s="12"/>
      <c r="I3630" s="12"/>
      <c r="J3630" s="12"/>
      <c r="K3630" s="12"/>
      <c r="L3630" s="12"/>
      <c r="M3630" s="49"/>
      <c r="N3630" s="49"/>
      <c r="O3630" s="12"/>
      <c r="P3630" s="12"/>
      <c r="Q3630" s="12"/>
      <c r="R3630" s="12"/>
      <c r="S3630" s="12"/>
    </row>
    <row r="3631" spans="1:19" s="1" customFormat="1" x14ac:dyDescent="0.4">
      <c r="A3631" s="12"/>
      <c r="B3631" s="12"/>
      <c r="C3631" s="42"/>
      <c r="D3631" s="12"/>
      <c r="E3631" s="12"/>
      <c r="F3631" s="12"/>
      <c r="G3631" s="12"/>
      <c r="H3631" s="12"/>
      <c r="I3631" s="12"/>
      <c r="J3631" s="12"/>
      <c r="K3631" s="12"/>
      <c r="L3631" s="12"/>
      <c r="M3631" s="49"/>
      <c r="N3631" s="49"/>
      <c r="O3631" s="12"/>
      <c r="P3631" s="12"/>
      <c r="Q3631" s="12"/>
      <c r="R3631" s="12"/>
      <c r="S3631" s="12"/>
    </row>
    <row r="3632" spans="1:19" s="1" customFormat="1" x14ac:dyDescent="0.4">
      <c r="A3632" s="12"/>
      <c r="B3632" s="12"/>
      <c r="C3632" s="42"/>
      <c r="D3632" s="12"/>
      <c r="E3632" s="12"/>
      <c r="F3632" s="12"/>
      <c r="G3632" s="12"/>
      <c r="H3632" s="12"/>
      <c r="I3632" s="12"/>
      <c r="J3632" s="12"/>
      <c r="K3632" s="12"/>
      <c r="L3632" s="12"/>
      <c r="M3632" s="49"/>
      <c r="N3632" s="49"/>
      <c r="O3632" s="12"/>
      <c r="P3632" s="12"/>
      <c r="Q3632" s="12"/>
      <c r="R3632" s="12"/>
      <c r="S3632" s="12"/>
    </row>
    <row r="3633" spans="1:19" s="1" customFormat="1" x14ac:dyDescent="0.4">
      <c r="A3633" s="12"/>
      <c r="B3633" s="12"/>
      <c r="C3633" s="42"/>
      <c r="D3633" s="12"/>
      <c r="E3633" s="12"/>
      <c r="F3633" s="12"/>
      <c r="G3633" s="12"/>
      <c r="H3633" s="12"/>
      <c r="I3633" s="12"/>
      <c r="J3633" s="12"/>
      <c r="K3633" s="12"/>
      <c r="L3633" s="12"/>
      <c r="M3633" s="49"/>
      <c r="N3633" s="49"/>
      <c r="O3633" s="12"/>
      <c r="P3633" s="12"/>
      <c r="Q3633" s="12"/>
      <c r="R3633" s="12"/>
      <c r="S3633" s="12"/>
    </row>
    <row r="3634" spans="1:19" s="1" customFormat="1" x14ac:dyDescent="0.4">
      <c r="A3634" s="12"/>
      <c r="B3634" s="12"/>
      <c r="C3634" s="42"/>
      <c r="D3634" s="12"/>
      <c r="E3634" s="12"/>
      <c r="F3634" s="12"/>
      <c r="G3634" s="12"/>
      <c r="H3634" s="12"/>
      <c r="I3634" s="12"/>
      <c r="J3634" s="12"/>
      <c r="K3634" s="12"/>
      <c r="L3634" s="12"/>
      <c r="M3634" s="49"/>
      <c r="N3634" s="49"/>
      <c r="O3634" s="12"/>
      <c r="P3634" s="12"/>
      <c r="Q3634" s="12"/>
      <c r="R3634" s="12"/>
      <c r="S3634" s="12"/>
    </row>
    <row r="3635" spans="1:19" s="1" customFormat="1" x14ac:dyDescent="0.4">
      <c r="A3635" s="12"/>
      <c r="B3635" s="12"/>
      <c r="C3635" s="42"/>
      <c r="D3635" s="12"/>
      <c r="E3635" s="12"/>
      <c r="F3635" s="12"/>
      <c r="G3635" s="12"/>
      <c r="H3635" s="12"/>
      <c r="I3635" s="12"/>
      <c r="J3635" s="12"/>
      <c r="K3635" s="12"/>
      <c r="L3635" s="12"/>
      <c r="M3635" s="49"/>
      <c r="N3635" s="49"/>
      <c r="O3635" s="12"/>
      <c r="P3635" s="12"/>
      <c r="Q3635" s="12"/>
      <c r="R3635" s="12"/>
      <c r="S3635" s="12"/>
    </row>
    <row r="3636" spans="1:19" s="1" customFormat="1" x14ac:dyDescent="0.4">
      <c r="A3636" s="12"/>
      <c r="B3636" s="12"/>
      <c r="C3636" s="42"/>
      <c r="D3636" s="12"/>
      <c r="E3636" s="12"/>
      <c r="F3636" s="12"/>
      <c r="G3636" s="12"/>
      <c r="H3636" s="12"/>
      <c r="I3636" s="12"/>
      <c r="J3636" s="12"/>
      <c r="K3636" s="12"/>
      <c r="L3636" s="12"/>
      <c r="M3636" s="49"/>
      <c r="N3636" s="49"/>
      <c r="O3636" s="12"/>
      <c r="P3636" s="12"/>
      <c r="Q3636" s="12"/>
      <c r="R3636" s="12"/>
      <c r="S3636" s="12"/>
    </row>
    <row r="3637" spans="1:19" s="1" customFormat="1" x14ac:dyDescent="0.4">
      <c r="A3637" s="12"/>
      <c r="B3637" s="12"/>
      <c r="C3637" s="42"/>
      <c r="D3637" s="12"/>
      <c r="E3637" s="12"/>
      <c r="F3637" s="12"/>
      <c r="G3637" s="12"/>
      <c r="H3637" s="12"/>
      <c r="I3637" s="12"/>
      <c r="J3637" s="12"/>
      <c r="K3637" s="12"/>
      <c r="L3637" s="12"/>
      <c r="M3637" s="49"/>
      <c r="N3637" s="49"/>
      <c r="O3637" s="12"/>
      <c r="P3637" s="12"/>
      <c r="Q3637" s="12"/>
      <c r="R3637" s="12"/>
      <c r="S3637" s="12"/>
    </row>
    <row r="3638" spans="1:19" s="1" customFormat="1" x14ac:dyDescent="0.4">
      <c r="A3638" s="12"/>
      <c r="B3638" s="12"/>
      <c r="C3638" s="42"/>
      <c r="D3638" s="12"/>
      <c r="E3638" s="12"/>
      <c r="F3638" s="12"/>
      <c r="G3638" s="12"/>
      <c r="H3638" s="12"/>
      <c r="I3638" s="12"/>
      <c r="J3638" s="12"/>
      <c r="K3638" s="12"/>
      <c r="L3638" s="12"/>
      <c r="M3638" s="49"/>
      <c r="N3638" s="49"/>
      <c r="O3638" s="12"/>
      <c r="P3638" s="12"/>
      <c r="Q3638" s="12"/>
      <c r="R3638" s="12"/>
      <c r="S3638" s="12"/>
    </row>
    <row r="3639" spans="1:19" s="1" customFormat="1" x14ac:dyDescent="0.4">
      <c r="A3639" s="12"/>
      <c r="B3639" s="12"/>
      <c r="C3639" s="42"/>
      <c r="D3639" s="12"/>
      <c r="E3639" s="12"/>
      <c r="F3639" s="12"/>
      <c r="G3639" s="12"/>
      <c r="H3639" s="12"/>
      <c r="I3639" s="12"/>
      <c r="J3639" s="12"/>
      <c r="K3639" s="12"/>
      <c r="L3639" s="12"/>
      <c r="M3639" s="49"/>
      <c r="N3639" s="49"/>
      <c r="O3639" s="12"/>
      <c r="P3639" s="12"/>
      <c r="Q3639" s="12"/>
      <c r="R3639" s="12"/>
      <c r="S3639" s="12"/>
    </row>
    <row r="3640" spans="1:19" s="1" customFormat="1" x14ac:dyDescent="0.4">
      <c r="A3640" s="12"/>
      <c r="B3640" s="12"/>
      <c r="C3640" s="42"/>
      <c r="D3640" s="12"/>
      <c r="E3640" s="12"/>
      <c r="F3640" s="12"/>
      <c r="G3640" s="12"/>
      <c r="H3640" s="12"/>
      <c r="I3640" s="12"/>
      <c r="J3640" s="12"/>
      <c r="K3640" s="12"/>
      <c r="L3640" s="12"/>
      <c r="M3640" s="49"/>
      <c r="N3640" s="49"/>
      <c r="O3640" s="12"/>
      <c r="P3640" s="12"/>
      <c r="Q3640" s="12"/>
      <c r="R3640" s="12"/>
      <c r="S3640" s="12"/>
    </row>
    <row r="3641" spans="1:19" s="1" customFormat="1" x14ac:dyDescent="0.4">
      <c r="A3641" s="12"/>
      <c r="B3641" s="12"/>
      <c r="C3641" s="42"/>
      <c r="D3641" s="12"/>
      <c r="E3641" s="12"/>
      <c r="F3641" s="12"/>
      <c r="G3641" s="12"/>
      <c r="H3641" s="12"/>
      <c r="I3641" s="12"/>
      <c r="J3641" s="12"/>
      <c r="K3641" s="12"/>
      <c r="L3641" s="12"/>
      <c r="M3641" s="49"/>
      <c r="N3641" s="49"/>
      <c r="O3641" s="12"/>
      <c r="P3641" s="12"/>
      <c r="Q3641" s="12"/>
      <c r="R3641" s="12"/>
      <c r="S3641" s="12"/>
    </row>
    <row r="3642" spans="1:19" s="1" customFormat="1" x14ac:dyDescent="0.4">
      <c r="A3642" s="12"/>
      <c r="B3642" s="12"/>
      <c r="C3642" s="42"/>
      <c r="D3642" s="12"/>
      <c r="E3642" s="12"/>
      <c r="F3642" s="12"/>
      <c r="G3642" s="12"/>
      <c r="H3642" s="12"/>
      <c r="I3642" s="12"/>
      <c r="J3642" s="12"/>
      <c r="K3642" s="12"/>
      <c r="L3642" s="12"/>
      <c r="M3642" s="49"/>
      <c r="N3642" s="49"/>
      <c r="O3642" s="12"/>
      <c r="P3642" s="12"/>
      <c r="Q3642" s="12"/>
      <c r="R3642" s="12"/>
      <c r="S3642" s="12"/>
    </row>
    <row r="3643" spans="1:19" s="1" customFormat="1" x14ac:dyDescent="0.4">
      <c r="A3643" s="12"/>
      <c r="B3643" s="12"/>
      <c r="C3643" s="42"/>
      <c r="D3643" s="12"/>
      <c r="E3643" s="12"/>
      <c r="F3643" s="12"/>
      <c r="G3643" s="12"/>
      <c r="H3643" s="12"/>
      <c r="I3643" s="12"/>
      <c r="J3643" s="12"/>
      <c r="K3643" s="12"/>
      <c r="L3643" s="12"/>
      <c r="M3643" s="49"/>
      <c r="N3643" s="49"/>
      <c r="O3643" s="12"/>
      <c r="P3643" s="12"/>
      <c r="Q3643" s="12"/>
      <c r="R3643" s="12"/>
      <c r="S3643" s="12"/>
    </row>
    <row r="3644" spans="1:19" s="1" customFormat="1" x14ac:dyDescent="0.4">
      <c r="A3644" s="12"/>
      <c r="B3644" s="12"/>
      <c r="C3644" s="42"/>
      <c r="D3644" s="12"/>
      <c r="E3644" s="12"/>
      <c r="F3644" s="12"/>
      <c r="G3644" s="12"/>
      <c r="H3644" s="12"/>
      <c r="I3644" s="12"/>
      <c r="J3644" s="12"/>
      <c r="K3644" s="12"/>
      <c r="L3644" s="12"/>
      <c r="M3644" s="49"/>
      <c r="N3644" s="49"/>
      <c r="O3644" s="12"/>
      <c r="P3644" s="12"/>
      <c r="Q3644" s="12"/>
      <c r="R3644" s="12"/>
      <c r="S3644" s="12"/>
    </row>
    <row r="3645" spans="1:19" s="1" customFormat="1" x14ac:dyDescent="0.4">
      <c r="A3645" s="12"/>
      <c r="B3645" s="12"/>
      <c r="C3645" s="42"/>
      <c r="D3645" s="12"/>
      <c r="E3645" s="12"/>
      <c r="F3645" s="12"/>
      <c r="G3645" s="12"/>
      <c r="H3645" s="12"/>
      <c r="I3645" s="12"/>
      <c r="J3645" s="12"/>
      <c r="K3645" s="12"/>
      <c r="L3645" s="12"/>
      <c r="M3645" s="49"/>
      <c r="N3645" s="49"/>
      <c r="O3645" s="12"/>
      <c r="P3645" s="12"/>
      <c r="Q3645" s="12"/>
      <c r="R3645" s="12"/>
      <c r="S3645" s="12"/>
    </row>
    <row r="3646" spans="1:19" s="1" customFormat="1" x14ac:dyDescent="0.4">
      <c r="A3646" s="12"/>
      <c r="B3646" s="12"/>
      <c r="C3646" s="42"/>
      <c r="D3646" s="12"/>
      <c r="E3646" s="12"/>
      <c r="F3646" s="12"/>
      <c r="G3646" s="12"/>
      <c r="H3646" s="12"/>
      <c r="I3646" s="12"/>
      <c r="J3646" s="12"/>
      <c r="K3646" s="12"/>
      <c r="L3646" s="12"/>
      <c r="M3646" s="49"/>
      <c r="N3646" s="49"/>
      <c r="O3646" s="12"/>
      <c r="P3646" s="12"/>
      <c r="Q3646" s="12"/>
      <c r="R3646" s="12"/>
      <c r="S3646" s="12"/>
    </row>
    <row r="3647" spans="1:19" s="1" customFormat="1" x14ac:dyDescent="0.4">
      <c r="A3647" s="12"/>
      <c r="B3647" s="12"/>
      <c r="C3647" s="42"/>
      <c r="D3647" s="12"/>
      <c r="E3647" s="12"/>
      <c r="F3647" s="12"/>
      <c r="G3647" s="12"/>
      <c r="H3647" s="12"/>
      <c r="I3647" s="12"/>
      <c r="J3647" s="12"/>
      <c r="K3647" s="12"/>
      <c r="L3647" s="12"/>
      <c r="M3647" s="49"/>
      <c r="N3647" s="49"/>
      <c r="O3647" s="12"/>
      <c r="P3647" s="12"/>
      <c r="Q3647" s="12"/>
      <c r="R3647" s="12"/>
      <c r="S3647" s="12"/>
    </row>
    <row r="3648" spans="1:19" s="1" customFormat="1" x14ac:dyDescent="0.4">
      <c r="A3648" s="12"/>
      <c r="B3648" s="12"/>
      <c r="C3648" s="42"/>
      <c r="D3648" s="12"/>
      <c r="E3648" s="12"/>
      <c r="F3648" s="12"/>
      <c r="G3648" s="12"/>
      <c r="H3648" s="12"/>
      <c r="I3648" s="12"/>
      <c r="J3648" s="12"/>
      <c r="K3648" s="12"/>
      <c r="L3648" s="12"/>
      <c r="M3648" s="49"/>
      <c r="N3648" s="49"/>
      <c r="O3648" s="12"/>
      <c r="P3648" s="12"/>
      <c r="Q3648" s="12"/>
      <c r="R3648" s="12"/>
      <c r="S3648" s="12"/>
    </row>
    <row r="3649" spans="1:19" s="1" customFormat="1" x14ac:dyDescent="0.4">
      <c r="A3649" s="12"/>
      <c r="B3649" s="12"/>
      <c r="C3649" s="42"/>
      <c r="D3649" s="12"/>
      <c r="E3649" s="12"/>
      <c r="F3649" s="12"/>
      <c r="G3649" s="12"/>
      <c r="H3649" s="12"/>
      <c r="I3649" s="12"/>
      <c r="J3649" s="12"/>
      <c r="K3649" s="12"/>
      <c r="L3649" s="12"/>
      <c r="M3649" s="49"/>
      <c r="N3649" s="49"/>
      <c r="O3649" s="12"/>
      <c r="P3649" s="12"/>
      <c r="Q3649" s="12"/>
      <c r="R3649" s="12"/>
      <c r="S3649" s="12"/>
    </row>
    <row r="3650" spans="1:19" s="1" customFormat="1" x14ac:dyDescent="0.4">
      <c r="A3650" s="12"/>
      <c r="B3650" s="12"/>
      <c r="C3650" s="42"/>
      <c r="D3650" s="12"/>
      <c r="E3650" s="12"/>
      <c r="F3650" s="12"/>
      <c r="G3650" s="12"/>
      <c r="H3650" s="12"/>
      <c r="I3650" s="12"/>
      <c r="J3650" s="12"/>
      <c r="K3650" s="12"/>
      <c r="L3650" s="12"/>
      <c r="M3650" s="49"/>
      <c r="N3650" s="49"/>
      <c r="O3650" s="12"/>
      <c r="P3650" s="12"/>
      <c r="Q3650" s="12"/>
      <c r="R3650" s="12"/>
      <c r="S3650" s="12"/>
    </row>
    <row r="3651" spans="1:19" s="1" customFormat="1" x14ac:dyDescent="0.4">
      <c r="A3651" s="12"/>
      <c r="B3651" s="12"/>
      <c r="C3651" s="42"/>
      <c r="D3651" s="12"/>
      <c r="E3651" s="12"/>
      <c r="F3651" s="12"/>
      <c r="G3651" s="12"/>
      <c r="H3651" s="12"/>
      <c r="I3651" s="12"/>
      <c r="J3651" s="12"/>
      <c r="K3651" s="12"/>
      <c r="L3651" s="12"/>
      <c r="M3651" s="49"/>
      <c r="N3651" s="49"/>
      <c r="O3651" s="12"/>
      <c r="P3651" s="12"/>
      <c r="Q3651" s="12"/>
      <c r="R3651" s="12"/>
      <c r="S3651" s="12"/>
    </row>
    <row r="3652" spans="1:19" s="1" customFormat="1" x14ac:dyDescent="0.4">
      <c r="A3652" s="12"/>
      <c r="B3652" s="12"/>
      <c r="C3652" s="42"/>
      <c r="D3652" s="12"/>
      <c r="E3652" s="12"/>
      <c r="F3652" s="12"/>
      <c r="G3652" s="12"/>
      <c r="H3652" s="12"/>
      <c r="I3652" s="12"/>
      <c r="J3652" s="12"/>
      <c r="K3652" s="12"/>
      <c r="L3652" s="12"/>
      <c r="M3652" s="49"/>
      <c r="N3652" s="49"/>
      <c r="O3652" s="12"/>
      <c r="P3652" s="12"/>
      <c r="Q3652" s="12"/>
      <c r="R3652" s="12"/>
      <c r="S3652" s="12"/>
    </row>
    <row r="3653" spans="1:19" s="1" customFormat="1" x14ac:dyDescent="0.4">
      <c r="A3653" s="12"/>
      <c r="B3653" s="12"/>
      <c r="C3653" s="42"/>
      <c r="D3653" s="12"/>
      <c r="E3653" s="12"/>
      <c r="F3653" s="12"/>
      <c r="G3653" s="12"/>
      <c r="H3653" s="12"/>
      <c r="I3653" s="12"/>
      <c r="J3653" s="12"/>
      <c r="K3653" s="12"/>
      <c r="L3653" s="12"/>
      <c r="M3653" s="49"/>
      <c r="N3653" s="49"/>
      <c r="O3653" s="12"/>
      <c r="P3653" s="12"/>
      <c r="Q3653" s="12"/>
      <c r="R3653" s="12"/>
      <c r="S3653" s="12"/>
    </row>
    <row r="3654" spans="1:19" s="1" customFormat="1" x14ac:dyDescent="0.4">
      <c r="A3654" s="12"/>
      <c r="B3654" s="12"/>
      <c r="C3654" s="42"/>
      <c r="D3654" s="12"/>
      <c r="E3654" s="12"/>
      <c r="F3654" s="12"/>
      <c r="G3654" s="12"/>
      <c r="H3654" s="12"/>
      <c r="I3654" s="12"/>
      <c r="J3654" s="12"/>
      <c r="K3654" s="12"/>
      <c r="L3654" s="12"/>
      <c r="M3654" s="49"/>
      <c r="N3654" s="49"/>
      <c r="O3654" s="12"/>
      <c r="P3654" s="12"/>
      <c r="Q3654" s="12"/>
      <c r="R3654" s="12"/>
      <c r="S3654" s="12"/>
    </row>
    <row r="3655" spans="1:19" s="1" customFormat="1" x14ac:dyDescent="0.4">
      <c r="A3655" s="12"/>
      <c r="B3655" s="12"/>
      <c r="C3655" s="42"/>
      <c r="D3655" s="12"/>
      <c r="E3655" s="12"/>
      <c r="F3655" s="12"/>
      <c r="G3655" s="12"/>
      <c r="H3655" s="12"/>
      <c r="I3655" s="12"/>
      <c r="J3655" s="12"/>
      <c r="K3655" s="12"/>
      <c r="L3655" s="12"/>
      <c r="M3655" s="49"/>
      <c r="N3655" s="49"/>
      <c r="O3655" s="12"/>
      <c r="P3655" s="12"/>
      <c r="Q3655" s="12"/>
      <c r="R3655" s="12"/>
      <c r="S3655" s="12"/>
    </row>
    <row r="3656" spans="1:19" s="1" customFormat="1" x14ac:dyDescent="0.4">
      <c r="A3656" s="12"/>
      <c r="B3656" s="12"/>
      <c r="C3656" s="42"/>
      <c r="D3656" s="12"/>
      <c r="E3656" s="12"/>
      <c r="F3656" s="12"/>
      <c r="G3656" s="12"/>
      <c r="H3656" s="12"/>
      <c r="I3656" s="12"/>
      <c r="J3656" s="12"/>
      <c r="K3656" s="12"/>
      <c r="L3656" s="12"/>
      <c r="M3656" s="49"/>
      <c r="N3656" s="49"/>
      <c r="O3656" s="12"/>
      <c r="P3656" s="12"/>
      <c r="Q3656" s="12"/>
      <c r="R3656" s="12"/>
      <c r="S3656" s="12"/>
    </row>
    <row r="3657" spans="1:19" s="1" customFormat="1" x14ac:dyDescent="0.4">
      <c r="A3657" s="12"/>
      <c r="B3657" s="12"/>
      <c r="C3657" s="42"/>
      <c r="D3657" s="12"/>
      <c r="E3657" s="12"/>
      <c r="F3657" s="12"/>
      <c r="G3657" s="12"/>
      <c r="H3657" s="12"/>
      <c r="I3657" s="12"/>
      <c r="J3657" s="12"/>
      <c r="K3657" s="12"/>
      <c r="L3657" s="12"/>
      <c r="M3657" s="49"/>
      <c r="N3657" s="49"/>
      <c r="O3657" s="12"/>
      <c r="P3657" s="12"/>
      <c r="Q3657" s="12"/>
      <c r="R3657" s="12"/>
      <c r="S3657" s="12"/>
    </row>
    <row r="3658" spans="1:19" s="1" customFormat="1" x14ac:dyDescent="0.4">
      <c r="A3658" s="12"/>
      <c r="B3658" s="12"/>
      <c r="C3658" s="42"/>
      <c r="D3658" s="12"/>
      <c r="E3658" s="12"/>
      <c r="F3658" s="12"/>
      <c r="G3658" s="12"/>
      <c r="H3658" s="12"/>
      <c r="I3658" s="12"/>
      <c r="J3658" s="12"/>
      <c r="K3658" s="12"/>
      <c r="L3658" s="12"/>
      <c r="M3658" s="49"/>
      <c r="N3658" s="49"/>
      <c r="O3658" s="12"/>
      <c r="P3658" s="12"/>
      <c r="Q3658" s="12"/>
      <c r="R3658" s="12"/>
      <c r="S3658" s="12"/>
    </row>
    <row r="3659" spans="1:19" s="1" customFormat="1" x14ac:dyDescent="0.4">
      <c r="A3659" s="12"/>
      <c r="B3659" s="12"/>
      <c r="C3659" s="42"/>
      <c r="D3659" s="12"/>
      <c r="E3659" s="12"/>
      <c r="F3659" s="12"/>
      <c r="G3659" s="12"/>
      <c r="H3659" s="12"/>
      <c r="I3659" s="12"/>
      <c r="J3659" s="12"/>
      <c r="K3659" s="12"/>
      <c r="L3659" s="12"/>
      <c r="M3659" s="49"/>
      <c r="N3659" s="49"/>
      <c r="O3659" s="12"/>
      <c r="P3659" s="12"/>
      <c r="Q3659" s="12"/>
      <c r="R3659" s="12"/>
      <c r="S3659" s="12"/>
    </row>
    <row r="3660" spans="1:19" s="1" customFormat="1" x14ac:dyDescent="0.4">
      <c r="A3660" s="12"/>
      <c r="B3660" s="12"/>
      <c r="C3660" s="42"/>
      <c r="D3660" s="12"/>
      <c r="E3660" s="12"/>
      <c r="F3660" s="12"/>
      <c r="G3660" s="12"/>
      <c r="H3660" s="12"/>
      <c r="I3660" s="12"/>
      <c r="J3660" s="12"/>
      <c r="K3660" s="12"/>
      <c r="L3660" s="12"/>
      <c r="M3660" s="49"/>
      <c r="N3660" s="49"/>
      <c r="O3660" s="12"/>
      <c r="P3660" s="12"/>
      <c r="Q3660" s="12"/>
      <c r="R3660" s="12"/>
      <c r="S3660" s="12"/>
    </row>
    <row r="3661" spans="1:19" s="1" customFormat="1" x14ac:dyDescent="0.4">
      <c r="A3661" s="12"/>
      <c r="B3661" s="12"/>
      <c r="C3661" s="42"/>
      <c r="D3661" s="12"/>
      <c r="E3661" s="12"/>
      <c r="F3661" s="12"/>
      <c r="G3661" s="12"/>
      <c r="H3661" s="12"/>
      <c r="I3661" s="12"/>
      <c r="J3661" s="12"/>
      <c r="K3661" s="12"/>
      <c r="L3661" s="12"/>
      <c r="M3661" s="49"/>
      <c r="N3661" s="49"/>
      <c r="O3661" s="12"/>
      <c r="P3661" s="12"/>
      <c r="Q3661" s="12"/>
      <c r="R3661" s="12"/>
      <c r="S3661" s="12"/>
    </row>
    <row r="3662" spans="1:19" s="1" customFormat="1" x14ac:dyDescent="0.4">
      <c r="A3662" s="12"/>
      <c r="B3662" s="12"/>
      <c r="C3662" s="42"/>
      <c r="D3662" s="12"/>
      <c r="E3662" s="12"/>
      <c r="F3662" s="12"/>
      <c r="G3662" s="12"/>
      <c r="H3662" s="12"/>
      <c r="I3662" s="12"/>
      <c r="J3662" s="12"/>
      <c r="K3662" s="12"/>
      <c r="L3662" s="12"/>
      <c r="M3662" s="49"/>
      <c r="N3662" s="49"/>
      <c r="O3662" s="12"/>
      <c r="P3662" s="12"/>
      <c r="Q3662" s="12"/>
      <c r="R3662" s="12"/>
      <c r="S3662" s="12"/>
    </row>
    <row r="3663" spans="1:19" s="1" customFormat="1" x14ac:dyDescent="0.4">
      <c r="A3663" s="12"/>
      <c r="B3663" s="12"/>
      <c r="C3663" s="42"/>
      <c r="D3663" s="12"/>
      <c r="E3663" s="12"/>
      <c r="F3663" s="12"/>
      <c r="G3663" s="12"/>
      <c r="H3663" s="12"/>
      <c r="I3663" s="12"/>
      <c r="J3663" s="12"/>
      <c r="K3663" s="12"/>
      <c r="L3663" s="12"/>
      <c r="M3663" s="49"/>
      <c r="N3663" s="49"/>
      <c r="O3663" s="12"/>
      <c r="P3663" s="12"/>
      <c r="Q3663" s="12"/>
      <c r="R3663" s="12"/>
      <c r="S3663" s="12"/>
    </row>
    <row r="3664" spans="1:19" s="1" customFormat="1" x14ac:dyDescent="0.4">
      <c r="A3664" s="12"/>
      <c r="B3664" s="12"/>
      <c r="C3664" s="42"/>
      <c r="D3664" s="12"/>
      <c r="E3664" s="12"/>
      <c r="F3664" s="12"/>
      <c r="G3664" s="12"/>
      <c r="H3664" s="12"/>
      <c r="I3664" s="12"/>
      <c r="J3664" s="12"/>
      <c r="K3664" s="12"/>
      <c r="L3664" s="12"/>
      <c r="M3664" s="49"/>
      <c r="N3664" s="49"/>
      <c r="O3664" s="12"/>
      <c r="P3664" s="12"/>
      <c r="Q3664" s="12"/>
      <c r="R3664" s="12"/>
      <c r="S3664" s="12"/>
    </row>
    <row r="3665" spans="1:19" s="1" customFormat="1" x14ac:dyDescent="0.4">
      <c r="A3665" s="12"/>
      <c r="B3665" s="12"/>
      <c r="C3665" s="42"/>
      <c r="D3665" s="12"/>
      <c r="E3665" s="12"/>
      <c r="F3665" s="12"/>
      <c r="G3665" s="12"/>
      <c r="H3665" s="12"/>
      <c r="I3665" s="12"/>
      <c r="J3665" s="12"/>
      <c r="K3665" s="12"/>
      <c r="L3665" s="12"/>
      <c r="M3665" s="49"/>
      <c r="N3665" s="49"/>
      <c r="O3665" s="12"/>
      <c r="P3665" s="12"/>
      <c r="Q3665" s="12"/>
      <c r="R3665" s="12"/>
      <c r="S3665" s="12"/>
    </row>
    <row r="3666" spans="1:19" s="1" customFormat="1" x14ac:dyDescent="0.4">
      <c r="A3666" s="12"/>
      <c r="B3666" s="12"/>
      <c r="C3666" s="42"/>
      <c r="D3666" s="12"/>
      <c r="E3666" s="12"/>
      <c r="F3666" s="12"/>
      <c r="G3666" s="12"/>
      <c r="H3666" s="12"/>
      <c r="I3666" s="12"/>
      <c r="J3666" s="12"/>
      <c r="K3666" s="12"/>
      <c r="L3666" s="12"/>
      <c r="M3666" s="49"/>
      <c r="N3666" s="49"/>
      <c r="O3666" s="12"/>
      <c r="P3666" s="12"/>
      <c r="Q3666" s="12"/>
      <c r="R3666" s="12"/>
      <c r="S3666" s="12"/>
    </row>
    <row r="3667" spans="1:19" s="1" customFormat="1" x14ac:dyDescent="0.4">
      <c r="A3667" s="12"/>
      <c r="B3667" s="12"/>
      <c r="C3667" s="42"/>
      <c r="D3667" s="12"/>
      <c r="E3667" s="12"/>
      <c r="F3667" s="12"/>
      <c r="G3667" s="12"/>
      <c r="H3667" s="12"/>
      <c r="I3667" s="12"/>
      <c r="J3667" s="12"/>
      <c r="K3667" s="12"/>
      <c r="L3667" s="12"/>
      <c r="M3667" s="49"/>
      <c r="N3667" s="49"/>
      <c r="O3667" s="12"/>
      <c r="P3667" s="12"/>
      <c r="Q3667" s="12"/>
      <c r="R3667" s="12"/>
      <c r="S3667" s="12"/>
    </row>
    <row r="3668" spans="1:19" s="1" customFormat="1" x14ac:dyDescent="0.4">
      <c r="A3668" s="12"/>
      <c r="B3668" s="12"/>
      <c r="C3668" s="42"/>
      <c r="D3668" s="12"/>
      <c r="E3668" s="12"/>
      <c r="F3668" s="12"/>
      <c r="G3668" s="12"/>
      <c r="H3668" s="12"/>
      <c r="I3668" s="12"/>
      <c r="J3668" s="12"/>
      <c r="K3668" s="12"/>
      <c r="L3668" s="12"/>
      <c r="M3668" s="49"/>
      <c r="N3668" s="49"/>
      <c r="O3668" s="12"/>
      <c r="P3668" s="12"/>
      <c r="Q3668" s="12"/>
      <c r="R3668" s="12"/>
      <c r="S3668" s="12"/>
    </row>
    <row r="3669" spans="1:19" s="1" customFormat="1" x14ac:dyDescent="0.4">
      <c r="A3669" s="12"/>
      <c r="B3669" s="12"/>
      <c r="C3669" s="42"/>
      <c r="D3669" s="12"/>
      <c r="E3669" s="12"/>
      <c r="F3669" s="12"/>
      <c r="G3669" s="12"/>
      <c r="H3669" s="12"/>
      <c r="I3669" s="12"/>
      <c r="J3669" s="12"/>
      <c r="K3669" s="12"/>
      <c r="L3669" s="12"/>
      <c r="M3669" s="49"/>
      <c r="N3669" s="49"/>
      <c r="O3669" s="12"/>
      <c r="P3669" s="12"/>
      <c r="Q3669" s="12"/>
      <c r="R3669" s="12"/>
      <c r="S3669" s="12"/>
    </row>
    <row r="3670" spans="1:19" s="1" customFormat="1" x14ac:dyDescent="0.4">
      <c r="A3670" s="12"/>
      <c r="B3670" s="12"/>
      <c r="C3670" s="42"/>
      <c r="D3670" s="12"/>
      <c r="E3670" s="12"/>
      <c r="F3670" s="12"/>
      <c r="G3670" s="12"/>
      <c r="H3670" s="12"/>
      <c r="I3670" s="12"/>
      <c r="J3670" s="12"/>
      <c r="K3670" s="12"/>
      <c r="L3670" s="12"/>
      <c r="M3670" s="49"/>
      <c r="N3670" s="49"/>
      <c r="O3670" s="12"/>
      <c r="P3670" s="12"/>
      <c r="Q3670" s="12"/>
      <c r="R3670" s="12"/>
      <c r="S3670" s="12"/>
    </row>
    <row r="3671" spans="1:19" s="1" customFormat="1" x14ac:dyDescent="0.4">
      <c r="A3671" s="12"/>
      <c r="B3671" s="12"/>
      <c r="C3671" s="42"/>
      <c r="D3671" s="12"/>
      <c r="E3671" s="12"/>
      <c r="F3671" s="12"/>
      <c r="G3671" s="12"/>
      <c r="H3671" s="12"/>
      <c r="I3671" s="12"/>
      <c r="J3671" s="12"/>
      <c r="K3671" s="12"/>
      <c r="L3671" s="12"/>
      <c r="M3671" s="49"/>
      <c r="N3671" s="49"/>
      <c r="O3671" s="12"/>
      <c r="P3671" s="12"/>
      <c r="Q3671" s="12"/>
      <c r="R3671" s="12"/>
      <c r="S3671" s="12"/>
    </row>
    <row r="3672" spans="1:19" s="1" customFormat="1" x14ac:dyDescent="0.4">
      <c r="A3672" s="12"/>
      <c r="B3672" s="12"/>
      <c r="C3672" s="42"/>
      <c r="D3672" s="12"/>
      <c r="E3672" s="12"/>
      <c r="F3672" s="12"/>
      <c r="G3672" s="12"/>
      <c r="H3672" s="12"/>
      <c r="I3672" s="12"/>
      <c r="J3672" s="12"/>
      <c r="K3672" s="12"/>
      <c r="L3672" s="12"/>
      <c r="M3672" s="49"/>
      <c r="N3672" s="49"/>
      <c r="O3672" s="12"/>
      <c r="P3672" s="12"/>
      <c r="Q3672" s="12"/>
      <c r="R3672" s="12"/>
      <c r="S3672" s="12"/>
    </row>
    <row r="3673" spans="1:19" s="1" customFormat="1" x14ac:dyDescent="0.4">
      <c r="A3673" s="12"/>
      <c r="B3673" s="12"/>
      <c r="C3673" s="42"/>
      <c r="D3673" s="12"/>
      <c r="E3673" s="12"/>
      <c r="F3673" s="12"/>
      <c r="G3673" s="12"/>
      <c r="H3673" s="12"/>
      <c r="I3673" s="12"/>
      <c r="J3673" s="12"/>
      <c r="K3673" s="12"/>
      <c r="L3673" s="12"/>
      <c r="M3673" s="49"/>
      <c r="N3673" s="49"/>
      <c r="O3673" s="12"/>
      <c r="P3673" s="12"/>
      <c r="Q3673" s="12"/>
      <c r="R3673" s="12"/>
      <c r="S3673" s="12"/>
    </row>
    <row r="3674" spans="1:19" s="1" customFormat="1" x14ac:dyDescent="0.4">
      <c r="A3674" s="12"/>
      <c r="B3674" s="12"/>
      <c r="C3674" s="42"/>
      <c r="D3674" s="12"/>
      <c r="E3674" s="12"/>
      <c r="F3674" s="12"/>
      <c r="G3674" s="12"/>
      <c r="H3674" s="12"/>
      <c r="I3674" s="12"/>
      <c r="J3674" s="12"/>
      <c r="K3674" s="12"/>
      <c r="L3674" s="12"/>
      <c r="M3674" s="49"/>
      <c r="N3674" s="49"/>
      <c r="O3674" s="12"/>
      <c r="P3674" s="12"/>
      <c r="Q3674" s="12"/>
      <c r="R3674" s="12"/>
      <c r="S3674" s="12"/>
    </row>
    <row r="3675" spans="1:19" s="1" customFormat="1" x14ac:dyDescent="0.4">
      <c r="A3675" s="12"/>
      <c r="B3675" s="12"/>
      <c r="C3675" s="42"/>
      <c r="D3675" s="12"/>
      <c r="E3675" s="12"/>
      <c r="F3675" s="12"/>
      <c r="G3675" s="12"/>
      <c r="H3675" s="12"/>
      <c r="I3675" s="12"/>
      <c r="J3675" s="12"/>
      <c r="K3675" s="12"/>
      <c r="L3675" s="12"/>
      <c r="M3675" s="49"/>
      <c r="N3675" s="49"/>
      <c r="O3675" s="12"/>
      <c r="P3675" s="12"/>
      <c r="Q3675" s="12"/>
      <c r="R3675" s="12"/>
      <c r="S3675" s="12"/>
    </row>
    <row r="3676" spans="1:19" s="1" customFormat="1" x14ac:dyDescent="0.4">
      <c r="A3676" s="12"/>
      <c r="B3676" s="12"/>
      <c r="C3676" s="42"/>
      <c r="D3676" s="12"/>
      <c r="E3676" s="12"/>
      <c r="F3676" s="12"/>
      <c r="G3676" s="12"/>
      <c r="H3676" s="12"/>
      <c r="I3676" s="12"/>
      <c r="J3676" s="12"/>
      <c r="K3676" s="12"/>
      <c r="L3676" s="12"/>
      <c r="M3676" s="49"/>
      <c r="N3676" s="49"/>
      <c r="O3676" s="12"/>
      <c r="P3676" s="12"/>
      <c r="Q3676" s="12"/>
      <c r="R3676" s="12"/>
      <c r="S3676" s="12"/>
    </row>
    <row r="3677" spans="1:19" s="1" customFormat="1" x14ac:dyDescent="0.4">
      <c r="A3677" s="12"/>
      <c r="B3677" s="12"/>
      <c r="C3677" s="42"/>
      <c r="D3677" s="12"/>
      <c r="E3677" s="12"/>
      <c r="F3677" s="12"/>
      <c r="G3677" s="12"/>
      <c r="H3677" s="12"/>
      <c r="I3677" s="12"/>
      <c r="J3677" s="12"/>
      <c r="K3677" s="12"/>
      <c r="L3677" s="12"/>
      <c r="M3677" s="49"/>
      <c r="N3677" s="49"/>
      <c r="O3677" s="12"/>
      <c r="P3677" s="12"/>
      <c r="Q3677" s="12"/>
      <c r="R3677" s="12"/>
      <c r="S3677" s="12"/>
    </row>
    <row r="3678" spans="1:19" s="1" customFormat="1" x14ac:dyDescent="0.4">
      <c r="A3678" s="12"/>
      <c r="B3678" s="12"/>
      <c r="C3678" s="12"/>
      <c r="D3678" s="12"/>
      <c r="E3678" s="12"/>
      <c r="F3678" s="12"/>
      <c r="G3678" s="12"/>
      <c r="H3678" s="12"/>
      <c r="I3678" s="12"/>
      <c r="J3678" s="12"/>
      <c r="K3678" s="12"/>
      <c r="L3678" s="12"/>
      <c r="M3678" s="49"/>
      <c r="N3678" s="49"/>
      <c r="O3678" s="12"/>
      <c r="P3678" s="12"/>
      <c r="Q3678" s="12"/>
      <c r="R3678" s="12"/>
      <c r="S3678" s="12"/>
    </row>
    <row r="3679" spans="1:19" s="1" customFormat="1" x14ac:dyDescent="0.4">
      <c r="A3679" s="12"/>
      <c r="B3679" s="12"/>
      <c r="C3679" s="12"/>
      <c r="D3679" s="12"/>
      <c r="E3679" s="12"/>
      <c r="F3679" s="12"/>
      <c r="G3679" s="12"/>
      <c r="H3679" s="12"/>
      <c r="I3679" s="12"/>
      <c r="J3679" s="12"/>
      <c r="K3679" s="12"/>
      <c r="L3679" s="12"/>
      <c r="M3679" s="49"/>
      <c r="N3679" s="49"/>
      <c r="O3679" s="12"/>
      <c r="P3679" s="12"/>
      <c r="Q3679" s="12"/>
      <c r="R3679" s="12"/>
      <c r="S3679" s="12"/>
    </row>
  </sheetData>
  <mergeCells count="12">
    <mergeCell ref="M50:Q50"/>
    <mergeCell ref="M51:Q52"/>
    <mergeCell ref="M41:Q41"/>
    <mergeCell ref="M42:Q43"/>
    <mergeCell ref="C26:D26"/>
    <mergeCell ref="M27:Q27"/>
    <mergeCell ref="M28:Q29"/>
    <mergeCell ref="M14:Q14"/>
    <mergeCell ref="M15:Q16"/>
    <mergeCell ref="C20:H20"/>
    <mergeCell ref="C21:H21"/>
    <mergeCell ref="C25:D25"/>
  </mergeCells>
  <phoneticPr fontId="46" type="noConversion"/>
  <dataValidations count="1">
    <dataValidation type="list" allowBlank="1" showInputMessage="1" showErrorMessage="1" sqref="E13">
      <formula1>"D,W,M,Q,S,Y"</formula1>
    </dataValidation>
  </dataValidation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B1:V698"/>
  <sheetViews>
    <sheetView showGridLines="0" zoomScale="85" zoomScaleNormal="85" workbookViewId="0">
      <pane ySplit="5" topLeftCell="A6" activePane="bottomLeft" state="frozen"/>
      <selection pane="bottomLeft" activeCell="N52" sqref="N52"/>
    </sheetView>
  </sheetViews>
  <sheetFormatPr defaultColWidth="9.09765625" defaultRowHeight="13.2" outlineLevelCol="1" x14ac:dyDescent="0.25"/>
  <cols>
    <col min="1" max="1" width="9.09765625" style="109"/>
    <col min="2" max="2" width="11.296875" style="110" hidden="1" customWidth="1" outlineLevel="1"/>
    <col min="3" max="3" width="21.09765625" style="109" customWidth="1" collapsed="1"/>
    <col min="4" max="4" width="91" style="109" bestFit="1" customWidth="1"/>
    <col min="5" max="5" width="30.69921875" style="109" customWidth="1"/>
    <col min="6" max="6" width="9.09765625" style="109"/>
    <col min="7" max="10" width="0" style="109" hidden="1" customWidth="1"/>
    <col min="11" max="16384" width="9.09765625" style="109"/>
  </cols>
  <sheetData>
    <row r="1" spans="2:10" ht="5.0999999999999996" customHeight="1" x14ac:dyDescent="0.25"/>
    <row r="2" spans="2:10" ht="15" customHeight="1" x14ac:dyDescent="0.25"/>
    <row r="3" spans="2:10" ht="15" customHeight="1" x14ac:dyDescent="0.25"/>
    <row r="4" spans="2:10" ht="15" customHeight="1" x14ac:dyDescent="0.25"/>
    <row r="5" spans="2:10" ht="5.0999999999999996" customHeight="1" x14ac:dyDescent="0.25"/>
    <row r="7" spans="2:10" x14ac:dyDescent="0.25">
      <c r="C7" s="134" t="s">
        <v>447</v>
      </c>
    </row>
    <row r="8" spans="2:10" x14ac:dyDescent="0.25">
      <c r="C8" s="134"/>
    </row>
    <row r="9" spans="2:10" ht="14.4" x14ac:dyDescent="0.25">
      <c r="C9" s="424" t="s">
        <v>446</v>
      </c>
      <c r="D9" s="425"/>
      <c r="F9" s="110"/>
      <c r="G9" s="110"/>
      <c r="H9" s="110"/>
      <c r="I9" s="110"/>
      <c r="J9" s="110"/>
    </row>
    <row r="10" spans="2:10" ht="14.4" x14ac:dyDescent="0.25">
      <c r="B10" s="110" t="str">
        <f>IF(D10="","","calc_interval=")&amp;D10</f>
        <v>calc_interval=SHARPE_RATIO(Calc_Interval=1y,TR_Base=Price_If_Available, Ann_Factor=252, RISK_FREE_TICKER=['USGG3M Index'])</v>
      </c>
      <c r="C10" s="129" t="s">
        <v>430</v>
      </c>
      <c r="D10" s="132" t="s">
        <v>449</v>
      </c>
      <c r="F10" s="110"/>
      <c r="G10" s="127"/>
      <c r="H10" s="127"/>
      <c r="I10" s="127"/>
      <c r="J10" s="110"/>
    </row>
    <row r="11" spans="2:10" ht="14.4" x14ac:dyDescent="0.25">
      <c r="B11" s="110" t="str">
        <f>IF(D11&lt;&gt;"",_xll.BQL.DATE(D11),"")</f>
        <v>2018-01-01</v>
      </c>
      <c r="C11" s="129" t="s">
        <v>20</v>
      </c>
      <c r="D11" s="133">
        <v>43101</v>
      </c>
      <c r="E11" s="109" t="s">
        <v>442</v>
      </c>
      <c r="F11" s="110" t="s">
        <v>442</v>
      </c>
      <c r="G11" s="110" t="s">
        <v>445</v>
      </c>
      <c r="H11" s="110" t="s">
        <v>444</v>
      </c>
      <c r="I11" s="110"/>
      <c r="J11" s="110"/>
    </row>
    <row r="12" spans="2:10" ht="14.4" x14ac:dyDescent="0.25">
      <c r="B12" s="110" t="str">
        <f>IF(D12&lt;&gt;"",_xll.BQL.DATE(D12),"")</f>
        <v>2018-06-01</v>
      </c>
      <c r="C12" s="129" t="s">
        <v>21</v>
      </c>
      <c r="D12" s="133">
        <v>43252</v>
      </c>
      <c r="F12" s="110"/>
      <c r="G12" s="110"/>
      <c r="H12" s="110"/>
      <c r="I12" s="110"/>
      <c r="J12" s="110"/>
    </row>
    <row r="13" spans="2:10" ht="12.75" hidden="1" customHeight="1" x14ac:dyDescent="0.25">
      <c r="C13" s="131"/>
      <c r="D13" s="130"/>
      <c r="F13" s="110"/>
      <c r="G13" s="110"/>
      <c r="H13" s="110"/>
      <c r="I13" s="110"/>
      <c r="J13" s="110"/>
    </row>
    <row r="14" spans="2:10" ht="12.75" hidden="1" customHeight="1" x14ac:dyDescent="0.25">
      <c r="C14" s="131"/>
      <c r="D14" s="130"/>
      <c r="E14" s="109" t="s">
        <v>442</v>
      </c>
      <c r="F14" s="110" t="s">
        <v>442</v>
      </c>
      <c r="G14" s="110"/>
      <c r="H14" s="110"/>
      <c r="I14" s="110"/>
      <c r="J14" s="110"/>
    </row>
    <row r="15" spans="2:10" ht="14.4" x14ac:dyDescent="0.25">
      <c r="B15" s="110" t="str">
        <f>IF(LEFT(D15,4)="memb","translatesymbols("&amp;D15&amp;",targetidtype='FUNDAMENTALTICKER')",D15)</f>
        <v>SPY US Equity</v>
      </c>
      <c r="C15" s="129" t="s">
        <v>443</v>
      </c>
      <c r="D15" s="128" t="s">
        <v>370</v>
      </c>
      <c r="E15" s="109" t="s">
        <v>442</v>
      </c>
      <c r="F15" s="110" t="s">
        <v>442</v>
      </c>
      <c r="G15" s="127" t="s">
        <v>441</v>
      </c>
      <c r="H15" s="127" t="s">
        <v>440</v>
      </c>
      <c r="I15" s="127" t="s">
        <v>439</v>
      </c>
      <c r="J15" s="110"/>
    </row>
    <row r="16" spans="2:10" hidden="1" x14ac:dyDescent="0.25">
      <c r="C16" s="126"/>
      <c r="D16" s="125"/>
      <c r="F16" s="110"/>
      <c r="G16" s="110"/>
      <c r="H16" s="110"/>
      <c r="I16" s="110"/>
      <c r="J16" s="110"/>
    </row>
    <row r="17" spans="2:22" ht="90" customHeight="1" x14ac:dyDescent="0.25">
      <c r="C17" s="426" t="str">
        <f>"BQL("""&amp;D15&amp;""",""rolling(
"&amp;D10&amp;"
, iterationdates=range("&amp;_xll.BQL.DATE(D11)&amp;","&amp;_xll.BQL.DATE(D12)&amp;"))"")"</f>
        <v>BQL("SPY US Equity","rolling(
SHARPE_RATIO(Calc_Interval=1y,TR_Base=Price_If_Available, Ann_Factor=252, RISK_FREE_TICKER=['USGG3M Index'])
, iterationdates=range(2018-01-01,2018-06-01))")</v>
      </c>
      <c r="D17" s="427"/>
      <c r="F17" s="110"/>
      <c r="G17" s="110"/>
      <c r="H17" s="110"/>
      <c r="I17" s="110"/>
      <c r="J17" s="110"/>
    </row>
    <row r="19" spans="2:22" x14ac:dyDescent="0.25">
      <c r="B19" s="119"/>
    </row>
    <row r="20" spans="2:22" x14ac:dyDescent="0.25">
      <c r="B20" s="124"/>
      <c r="C20" s="428" t="s">
        <v>438</v>
      </c>
      <c r="D20" s="429"/>
      <c r="E20" s="430"/>
    </row>
    <row r="21" spans="2:22" ht="17.399999999999999" x14ac:dyDescent="0.25">
      <c r="B21" s="120"/>
      <c r="C21" s="138" t="str">
        <f>_xll.BQL("SPY US Equity","rolling(SHARPE_RATIO(Calc_Interval=1y,TR_Base=Price_If_Available, Ann_Factor=252, RISK_FREE_TICKER=['USGG3M Index']), iterationdates=range(2018-01-01,2018-06-01))","cols=6;rows=153")</f>
        <v>#N/A Requesting Data...</v>
      </c>
      <c r="D21" s="123" t="s">
        <v>758</v>
      </c>
      <c r="E21" s="122" t="s">
        <v>759</v>
      </c>
      <c r="F21" s="109" t="s">
        <v>760</v>
      </c>
      <c r="G21" s="109" t="s">
        <v>761</v>
      </c>
      <c r="H21" s="109" t="s">
        <v>450</v>
      </c>
      <c r="P21" s="114"/>
    </row>
    <row r="22" spans="2:22" ht="17.399999999999999" x14ac:dyDescent="0.25">
      <c r="B22" s="120"/>
      <c r="C22" s="121" t="s">
        <v>370</v>
      </c>
      <c r="D22" s="135"/>
      <c r="E22" s="117" t="s">
        <v>370</v>
      </c>
      <c r="F22" s="114">
        <v>43101</v>
      </c>
      <c r="G22" s="109" t="s">
        <v>733</v>
      </c>
      <c r="H22" s="109">
        <v>2.9518413202029943</v>
      </c>
      <c r="P22" s="114"/>
    </row>
    <row r="23" spans="2:22" ht="17.399999999999999" x14ac:dyDescent="0.25">
      <c r="B23" s="120"/>
      <c r="C23" s="118" t="s">
        <v>370</v>
      </c>
      <c r="D23" s="136"/>
      <c r="E23" s="117" t="s">
        <v>370</v>
      </c>
      <c r="F23" s="114">
        <v>43102</v>
      </c>
      <c r="G23" s="109" t="s">
        <v>734</v>
      </c>
      <c r="H23" s="109">
        <v>3.0723954920407741</v>
      </c>
      <c r="O23" s="109" t="s">
        <v>448</v>
      </c>
      <c r="P23" s="114"/>
    </row>
    <row r="24" spans="2:22" ht="17.399999999999999" x14ac:dyDescent="0.25">
      <c r="B24" s="120"/>
      <c r="C24" s="118" t="s">
        <v>370</v>
      </c>
      <c r="D24" s="136"/>
      <c r="E24" s="117" t="s">
        <v>370</v>
      </c>
      <c r="F24" s="114">
        <v>43103</v>
      </c>
      <c r="G24" s="109" t="s">
        <v>735</v>
      </c>
      <c r="H24" s="109">
        <v>3.1816746878678508</v>
      </c>
      <c r="P24" s="114"/>
    </row>
    <row r="25" spans="2:22" ht="17.399999999999999" x14ac:dyDescent="0.25">
      <c r="B25" s="120"/>
      <c r="C25" s="118" t="s">
        <v>370</v>
      </c>
      <c r="D25" s="136"/>
      <c r="E25" s="117" t="s">
        <v>370</v>
      </c>
      <c r="F25" s="114">
        <v>43104</v>
      </c>
      <c r="G25" s="109" t="s">
        <v>736</v>
      </c>
      <c r="H25" s="109">
        <v>3.1550450483019432</v>
      </c>
      <c r="P25" s="114"/>
    </row>
    <row r="26" spans="2:22" ht="17.399999999999999" x14ac:dyDescent="0.25">
      <c r="B26" s="120"/>
      <c r="C26" s="118" t="s">
        <v>370</v>
      </c>
      <c r="D26" s="136"/>
      <c r="E26" s="117" t="s">
        <v>370</v>
      </c>
      <c r="F26" s="114">
        <v>43105</v>
      </c>
      <c r="G26" s="109" t="s">
        <v>737</v>
      </c>
      <c r="H26" s="109">
        <v>3.278530064589495</v>
      </c>
      <c r="P26" s="114"/>
      <c r="V26" s="114"/>
    </row>
    <row r="27" spans="2:22" ht="17.399999999999999" x14ac:dyDescent="0.25">
      <c r="B27" s="120"/>
      <c r="C27" s="118" t="s">
        <v>370</v>
      </c>
      <c r="D27" s="136"/>
      <c r="E27" s="117" t="s">
        <v>370</v>
      </c>
      <c r="F27" s="114">
        <v>43106</v>
      </c>
      <c r="G27" s="109" t="s">
        <v>738</v>
      </c>
      <c r="H27" s="109">
        <v>3.2096181165682776</v>
      </c>
      <c r="P27" s="114"/>
      <c r="U27" s="114"/>
      <c r="V27" s="114"/>
    </row>
    <row r="28" spans="2:22" ht="17.399999999999999" x14ac:dyDescent="0.25">
      <c r="B28" s="120"/>
      <c r="C28" s="118" t="s">
        <v>370</v>
      </c>
      <c r="D28" s="136"/>
      <c r="E28" s="117" t="s">
        <v>370</v>
      </c>
      <c r="F28" s="114">
        <v>43107</v>
      </c>
      <c r="G28" s="109" t="s">
        <v>739</v>
      </c>
      <c r="H28" s="109">
        <v>3.2690009550493588</v>
      </c>
      <c r="P28" s="114"/>
      <c r="U28" s="114"/>
      <c r="V28" s="114"/>
    </row>
    <row r="29" spans="2:22" ht="17.399999999999999" x14ac:dyDescent="0.25">
      <c r="B29" s="120"/>
      <c r="C29" s="118" t="s">
        <v>370</v>
      </c>
      <c r="D29" s="136"/>
      <c r="E29" s="117" t="s">
        <v>370</v>
      </c>
      <c r="F29" s="114">
        <v>43108</v>
      </c>
      <c r="G29" s="109" t="s">
        <v>740</v>
      </c>
      <c r="H29" s="109">
        <v>3.3082625013444038</v>
      </c>
      <c r="P29" s="114"/>
      <c r="U29" s="114"/>
      <c r="V29" s="114"/>
    </row>
    <row r="30" spans="2:22" ht="17.399999999999999" x14ac:dyDescent="0.25">
      <c r="B30" s="120"/>
      <c r="C30" s="118" t="s">
        <v>370</v>
      </c>
      <c r="D30" s="136"/>
      <c r="E30" s="117" t="s">
        <v>370</v>
      </c>
      <c r="F30" s="114">
        <v>43109</v>
      </c>
      <c r="G30" s="109" t="s">
        <v>741</v>
      </c>
      <c r="H30" s="109">
        <v>3.355254073701964</v>
      </c>
      <c r="P30" s="114"/>
      <c r="U30" s="114"/>
      <c r="V30" s="114"/>
    </row>
    <row r="31" spans="2:22" ht="17.399999999999999" x14ac:dyDescent="0.25">
      <c r="B31" s="120"/>
      <c r="C31" s="118" t="s">
        <v>370</v>
      </c>
      <c r="D31" s="136"/>
      <c r="E31" s="117" t="s">
        <v>370</v>
      </c>
      <c r="F31" s="114">
        <v>43110</v>
      </c>
      <c r="G31" s="109" t="s">
        <v>742</v>
      </c>
      <c r="H31" s="109">
        <v>3.3248898382038679</v>
      </c>
      <c r="P31" s="114"/>
      <c r="U31" s="114"/>
      <c r="V31" s="114"/>
    </row>
    <row r="32" spans="2:22" ht="17.399999999999999" x14ac:dyDescent="0.25">
      <c r="B32" s="120"/>
      <c r="C32" s="118" t="s">
        <v>370</v>
      </c>
      <c r="D32" s="136"/>
      <c r="E32" s="117" t="s">
        <v>370</v>
      </c>
      <c r="F32" s="114">
        <v>43111</v>
      </c>
      <c r="G32" s="109" t="s">
        <v>743</v>
      </c>
      <c r="H32" s="109">
        <v>3.3918391264453001</v>
      </c>
      <c r="P32" s="114"/>
      <c r="U32" s="114"/>
      <c r="V32" s="114"/>
    </row>
    <row r="33" spans="2:22" ht="17.399999999999999" x14ac:dyDescent="0.25">
      <c r="B33" s="119"/>
      <c r="C33" s="118" t="s">
        <v>370</v>
      </c>
      <c r="D33" s="136"/>
      <c r="E33" s="117" t="s">
        <v>370</v>
      </c>
      <c r="F33" s="114">
        <v>43112</v>
      </c>
      <c r="G33" s="109" t="s">
        <v>744</v>
      </c>
      <c r="H33" s="109">
        <v>3.5490131013712602</v>
      </c>
      <c r="P33" s="114"/>
      <c r="U33" s="114"/>
      <c r="V33" s="114"/>
    </row>
    <row r="34" spans="2:22" ht="17.399999999999999" x14ac:dyDescent="0.25">
      <c r="B34" s="119"/>
      <c r="C34" s="118" t="s">
        <v>370</v>
      </c>
      <c r="D34" s="136"/>
      <c r="E34" s="117" t="s">
        <v>370</v>
      </c>
      <c r="F34" s="114">
        <v>43113</v>
      </c>
      <c r="G34" s="109" t="s">
        <v>745</v>
      </c>
      <c r="H34" s="109">
        <v>3.5003340347616128</v>
      </c>
      <c r="P34" s="114"/>
      <c r="U34" s="114"/>
      <c r="V34" s="114"/>
    </row>
    <row r="35" spans="2:22" ht="17.399999999999999" x14ac:dyDescent="0.25">
      <c r="B35" s="119"/>
      <c r="C35" s="118" t="s">
        <v>370</v>
      </c>
      <c r="D35" s="136"/>
      <c r="E35" s="117" t="s">
        <v>370</v>
      </c>
      <c r="F35" s="114">
        <v>43114</v>
      </c>
      <c r="G35" s="109" t="s">
        <v>762</v>
      </c>
      <c r="H35" s="109">
        <v>3.5654092718759354</v>
      </c>
      <c r="P35" s="114"/>
      <c r="U35" s="114"/>
      <c r="V35" s="114"/>
    </row>
    <row r="36" spans="2:22" ht="17.399999999999999" x14ac:dyDescent="0.25">
      <c r="B36" s="119"/>
      <c r="C36" s="118" t="s">
        <v>370</v>
      </c>
      <c r="D36" s="136"/>
      <c r="E36" s="117" t="s">
        <v>370</v>
      </c>
      <c r="F36" s="114">
        <v>43115</v>
      </c>
      <c r="G36" s="109" t="s">
        <v>763</v>
      </c>
      <c r="H36" s="109">
        <v>3.5651455280588262</v>
      </c>
      <c r="P36" s="114"/>
      <c r="U36" s="114"/>
      <c r="V36" s="114"/>
    </row>
    <row r="37" spans="2:22" ht="17.399999999999999" x14ac:dyDescent="0.25">
      <c r="B37" s="119"/>
      <c r="C37" s="118" t="s">
        <v>370</v>
      </c>
      <c r="D37" s="136"/>
      <c r="E37" s="117" t="s">
        <v>370</v>
      </c>
      <c r="F37" s="114">
        <v>43116</v>
      </c>
      <c r="G37" s="109" t="s">
        <v>764</v>
      </c>
      <c r="H37" s="109">
        <v>3.5018540875395114</v>
      </c>
      <c r="P37" s="114"/>
      <c r="U37" s="114"/>
      <c r="V37" s="114"/>
    </row>
    <row r="38" spans="2:22" ht="17.399999999999999" x14ac:dyDescent="0.25">
      <c r="B38" s="119"/>
      <c r="C38" s="118" t="s">
        <v>370</v>
      </c>
      <c r="D38" s="136"/>
      <c r="E38" s="117" t="s">
        <v>370</v>
      </c>
      <c r="F38" s="114">
        <v>43117</v>
      </c>
      <c r="G38" s="109" t="s">
        <v>765</v>
      </c>
      <c r="H38" s="109">
        <v>3.6540789999222953</v>
      </c>
      <c r="P38" s="114"/>
      <c r="U38" s="114"/>
      <c r="V38" s="114"/>
    </row>
    <row r="39" spans="2:22" ht="17.399999999999999" x14ac:dyDescent="0.25">
      <c r="B39" s="119"/>
      <c r="C39" s="118" t="s">
        <v>370</v>
      </c>
      <c r="D39" s="136"/>
      <c r="E39" s="117" t="s">
        <v>370</v>
      </c>
      <c r="F39" s="114">
        <v>43118</v>
      </c>
      <c r="G39" s="109" t="s">
        <v>766</v>
      </c>
      <c r="H39" s="109">
        <v>3.5801519506428114</v>
      </c>
      <c r="P39" s="114"/>
      <c r="U39" s="114"/>
      <c r="V39" s="114"/>
    </row>
    <row r="40" spans="2:22" ht="17.399999999999999" x14ac:dyDescent="0.25">
      <c r="B40" s="119"/>
      <c r="C40" s="118" t="s">
        <v>370</v>
      </c>
      <c r="D40" s="136"/>
      <c r="E40" s="117" t="s">
        <v>370</v>
      </c>
      <c r="F40" s="114">
        <v>43119</v>
      </c>
      <c r="G40" s="109" t="s">
        <v>767</v>
      </c>
      <c r="H40" s="109">
        <v>3.73482544789869</v>
      </c>
      <c r="P40" s="114"/>
      <c r="U40" s="114"/>
      <c r="V40" s="114"/>
    </row>
    <row r="41" spans="2:22" ht="17.399999999999999" x14ac:dyDescent="0.25">
      <c r="B41" s="119"/>
      <c r="C41" s="118" t="s">
        <v>370</v>
      </c>
      <c r="D41" s="136"/>
      <c r="E41" s="117" t="s">
        <v>370</v>
      </c>
      <c r="F41" s="114">
        <v>43120</v>
      </c>
      <c r="G41" s="109" t="s">
        <v>768</v>
      </c>
      <c r="H41" s="109">
        <v>3.6624795849027394</v>
      </c>
      <c r="P41" s="114"/>
      <c r="U41" s="114"/>
      <c r="V41" s="114"/>
    </row>
    <row r="42" spans="2:22" ht="17.399999999999999" x14ac:dyDescent="0.25">
      <c r="B42" s="119"/>
      <c r="C42" s="118" t="s">
        <v>370</v>
      </c>
      <c r="D42" s="136"/>
      <c r="E42" s="117" t="s">
        <v>370</v>
      </c>
      <c r="F42" s="114">
        <v>43121</v>
      </c>
      <c r="G42" s="109" t="s">
        <v>769</v>
      </c>
      <c r="H42" s="109">
        <v>3.7077994476822811</v>
      </c>
      <c r="P42" s="114"/>
      <c r="U42" s="114"/>
      <c r="V42" s="114"/>
    </row>
    <row r="43" spans="2:22" ht="17.399999999999999" x14ac:dyDescent="0.25">
      <c r="B43" s="119"/>
      <c r="C43" s="118" t="s">
        <v>370</v>
      </c>
      <c r="D43" s="136"/>
      <c r="E43" s="117" t="s">
        <v>370</v>
      </c>
      <c r="F43" s="114">
        <v>43122</v>
      </c>
      <c r="G43" s="109" t="s">
        <v>770</v>
      </c>
      <c r="H43" s="109">
        <v>3.8440231788417796</v>
      </c>
      <c r="P43" s="114"/>
      <c r="U43" s="114"/>
      <c r="V43" s="114"/>
    </row>
    <row r="44" spans="2:22" ht="17.399999999999999" x14ac:dyDescent="0.25">
      <c r="B44" s="119"/>
      <c r="C44" s="118" t="s">
        <v>370</v>
      </c>
      <c r="D44" s="136"/>
      <c r="E44" s="117" t="s">
        <v>370</v>
      </c>
      <c r="F44" s="114">
        <v>43123</v>
      </c>
      <c r="G44" s="109" t="s">
        <v>771</v>
      </c>
      <c r="H44" s="109">
        <v>3.8903144426237031</v>
      </c>
      <c r="P44" s="114"/>
      <c r="U44" s="114"/>
      <c r="V44" s="114"/>
    </row>
    <row r="45" spans="2:22" ht="17.399999999999999" x14ac:dyDescent="0.25">
      <c r="B45" s="119"/>
      <c r="C45" s="118" t="s">
        <v>370</v>
      </c>
      <c r="D45" s="136"/>
      <c r="E45" s="117" t="s">
        <v>370</v>
      </c>
      <c r="F45" s="114">
        <v>43124</v>
      </c>
      <c r="G45" s="109" t="s">
        <v>772</v>
      </c>
      <c r="H45" s="109">
        <v>3.775310256422896</v>
      </c>
      <c r="P45" s="114"/>
      <c r="U45" s="114"/>
      <c r="V45" s="114"/>
    </row>
    <row r="46" spans="2:22" ht="17.399999999999999" x14ac:dyDescent="0.25">
      <c r="B46" s="119"/>
      <c r="C46" s="118" t="s">
        <v>370</v>
      </c>
      <c r="D46" s="136"/>
      <c r="E46" s="117" t="s">
        <v>370</v>
      </c>
      <c r="F46" s="114">
        <v>43125</v>
      </c>
      <c r="G46" s="109" t="s">
        <v>773</v>
      </c>
      <c r="H46" s="109">
        <v>3.6468236263282039</v>
      </c>
      <c r="P46" s="114"/>
      <c r="U46" s="114"/>
      <c r="V46" s="114"/>
    </row>
    <row r="47" spans="2:22" ht="17.399999999999999" x14ac:dyDescent="0.25">
      <c r="B47" s="119"/>
      <c r="C47" s="118" t="s">
        <v>370</v>
      </c>
      <c r="D47" s="136"/>
      <c r="E47" s="117" t="s">
        <v>370</v>
      </c>
      <c r="F47" s="114">
        <v>43126</v>
      </c>
      <c r="G47" s="109" t="s">
        <v>774</v>
      </c>
      <c r="H47" s="109">
        <v>3.8349108565446319</v>
      </c>
      <c r="P47" s="114"/>
      <c r="U47" s="114"/>
      <c r="V47" s="114"/>
    </row>
    <row r="48" spans="2:22" ht="17.399999999999999" x14ac:dyDescent="0.25">
      <c r="B48" s="119"/>
      <c r="C48" s="118" t="s">
        <v>370</v>
      </c>
      <c r="D48" s="136"/>
      <c r="E48" s="117" t="s">
        <v>370</v>
      </c>
      <c r="F48" s="114">
        <v>43127</v>
      </c>
      <c r="G48" s="109" t="s">
        <v>775</v>
      </c>
      <c r="H48" s="109">
        <v>3.8586851539578824</v>
      </c>
      <c r="P48" s="114"/>
      <c r="U48" s="114"/>
      <c r="V48" s="114"/>
    </row>
    <row r="49" spans="2:22" ht="17.399999999999999" x14ac:dyDescent="0.25">
      <c r="B49" s="119"/>
      <c r="C49" s="118" t="s">
        <v>370</v>
      </c>
      <c r="D49" s="136"/>
      <c r="E49" s="117" t="s">
        <v>370</v>
      </c>
      <c r="F49" s="114">
        <v>43128</v>
      </c>
      <c r="G49" s="109" t="s">
        <v>776</v>
      </c>
      <c r="H49" s="109">
        <v>3.9880013365059974</v>
      </c>
      <c r="P49" s="114"/>
      <c r="U49" s="114"/>
      <c r="V49" s="114"/>
    </row>
    <row r="50" spans="2:22" ht="17.399999999999999" x14ac:dyDescent="0.25">
      <c r="B50" s="119"/>
      <c r="C50" s="118" t="s">
        <v>370</v>
      </c>
      <c r="D50" s="136"/>
      <c r="E50" s="117" t="s">
        <v>370</v>
      </c>
      <c r="F50" s="114">
        <v>43129</v>
      </c>
      <c r="G50" s="109" t="s">
        <v>777</v>
      </c>
      <c r="H50" s="109">
        <v>3.8476209137092217</v>
      </c>
      <c r="P50" s="114"/>
      <c r="U50" s="114"/>
      <c r="V50" s="114"/>
    </row>
    <row r="51" spans="2:22" ht="17.399999999999999" x14ac:dyDescent="0.25">
      <c r="B51" s="119"/>
      <c r="C51" s="118" t="s">
        <v>370</v>
      </c>
      <c r="D51" s="136"/>
      <c r="E51" s="117" t="s">
        <v>370</v>
      </c>
      <c r="F51" s="114">
        <v>43130</v>
      </c>
      <c r="G51" s="109" t="s">
        <v>778</v>
      </c>
      <c r="H51" s="109">
        <v>3.6170486469442795</v>
      </c>
      <c r="P51" s="114"/>
      <c r="U51" s="114"/>
      <c r="V51" s="114"/>
    </row>
    <row r="52" spans="2:22" ht="17.399999999999999" x14ac:dyDescent="0.25">
      <c r="B52" s="119"/>
      <c r="C52" s="118" t="s">
        <v>370</v>
      </c>
      <c r="D52" s="136"/>
      <c r="E52" s="117" t="s">
        <v>370</v>
      </c>
      <c r="F52" s="114">
        <v>43131</v>
      </c>
      <c r="G52" s="109" t="s">
        <v>779</v>
      </c>
      <c r="H52" s="109">
        <v>3.6274353364667227</v>
      </c>
      <c r="P52" s="114"/>
      <c r="U52" s="114"/>
      <c r="V52" s="114"/>
    </row>
    <row r="53" spans="2:22" ht="17.399999999999999" x14ac:dyDescent="0.25">
      <c r="B53" s="119"/>
      <c r="C53" s="118" t="s">
        <v>370</v>
      </c>
      <c r="D53" s="136"/>
      <c r="E53" s="117" t="s">
        <v>370</v>
      </c>
      <c r="F53" s="114">
        <v>43132</v>
      </c>
      <c r="G53" s="109" t="s">
        <v>780</v>
      </c>
      <c r="H53" s="109">
        <v>3.5977038042696701</v>
      </c>
      <c r="P53" s="114"/>
      <c r="U53" s="114"/>
      <c r="V53" s="114"/>
    </row>
    <row r="54" spans="2:22" ht="17.399999999999999" x14ac:dyDescent="0.25">
      <c r="B54" s="119"/>
      <c r="C54" s="118" t="s">
        <v>370</v>
      </c>
      <c r="D54" s="136"/>
      <c r="E54" s="117" t="s">
        <v>370</v>
      </c>
      <c r="F54" s="114">
        <v>43133</v>
      </c>
      <c r="G54" s="109" t="s">
        <v>781</v>
      </c>
      <c r="H54" s="109">
        <v>3.0351619418000682</v>
      </c>
      <c r="P54" s="114"/>
      <c r="U54" s="114"/>
      <c r="V54" s="114"/>
    </row>
    <row r="55" spans="2:22" ht="17.399999999999999" x14ac:dyDescent="0.25">
      <c r="B55" s="119"/>
      <c r="C55" s="118" t="s">
        <v>370</v>
      </c>
      <c r="D55" s="136"/>
      <c r="E55" s="117" t="s">
        <v>370</v>
      </c>
      <c r="F55" s="114">
        <v>43134</v>
      </c>
      <c r="G55" s="109" t="s">
        <v>782</v>
      </c>
      <c r="H55" s="109">
        <v>2.9240510720279458</v>
      </c>
      <c r="P55" s="114"/>
      <c r="U55" s="114"/>
      <c r="V55" s="114"/>
    </row>
    <row r="56" spans="2:22" ht="17.399999999999999" x14ac:dyDescent="0.25">
      <c r="B56" s="119"/>
      <c r="C56" s="118" t="s">
        <v>370</v>
      </c>
      <c r="D56" s="136"/>
      <c r="E56" s="117" t="s">
        <v>370</v>
      </c>
      <c r="F56" s="114">
        <v>43135</v>
      </c>
      <c r="G56" s="109" t="s">
        <v>783</v>
      </c>
      <c r="H56" s="109">
        <v>2.9496923518560583</v>
      </c>
      <c r="P56" s="114"/>
      <c r="U56" s="114"/>
      <c r="V56" s="114"/>
    </row>
    <row r="57" spans="2:22" ht="17.399999999999999" x14ac:dyDescent="0.25">
      <c r="B57" s="119"/>
      <c r="C57" s="118" t="s">
        <v>370</v>
      </c>
      <c r="D57" s="136"/>
      <c r="E57" s="117" t="s">
        <v>370</v>
      </c>
      <c r="F57" s="114">
        <v>43136</v>
      </c>
      <c r="G57" s="109" t="s">
        <v>784</v>
      </c>
      <c r="H57" s="109">
        <v>1.9469196331162075</v>
      </c>
      <c r="P57" s="114"/>
      <c r="U57" s="114"/>
      <c r="V57" s="114"/>
    </row>
    <row r="58" spans="2:22" ht="17.399999999999999" x14ac:dyDescent="0.25">
      <c r="B58" s="119"/>
      <c r="C58" s="118" t="s">
        <v>370</v>
      </c>
      <c r="D58" s="136"/>
      <c r="E58" s="117" t="s">
        <v>370</v>
      </c>
      <c r="F58" s="114">
        <v>43137</v>
      </c>
      <c r="G58" s="109" t="s">
        <v>785</v>
      </c>
      <c r="H58" s="109">
        <v>2.1700145151156778</v>
      </c>
      <c r="P58" s="114"/>
      <c r="U58" s="114"/>
      <c r="V58" s="114"/>
    </row>
    <row r="59" spans="2:22" ht="17.399999999999999" x14ac:dyDescent="0.25">
      <c r="B59" s="119"/>
      <c r="C59" s="118" t="s">
        <v>370</v>
      </c>
      <c r="D59" s="136"/>
      <c r="E59" s="117" t="s">
        <v>370</v>
      </c>
      <c r="F59" s="114">
        <v>43138</v>
      </c>
      <c r="G59" s="109" t="s">
        <v>786</v>
      </c>
      <c r="H59" s="109">
        <v>2.088779187761904</v>
      </c>
      <c r="P59" s="114"/>
      <c r="U59" s="114"/>
      <c r="V59" s="114"/>
    </row>
    <row r="60" spans="2:22" ht="17.399999999999999" x14ac:dyDescent="0.25">
      <c r="B60" s="119"/>
      <c r="C60" s="118" t="s">
        <v>370</v>
      </c>
      <c r="D60" s="136"/>
      <c r="E60" s="117" t="s">
        <v>370</v>
      </c>
      <c r="F60" s="114">
        <v>43139</v>
      </c>
      <c r="G60" s="109" t="s">
        <v>787</v>
      </c>
      <c r="H60" s="109">
        <v>1.425075407367288</v>
      </c>
      <c r="P60" s="114"/>
      <c r="U60" s="114"/>
      <c r="V60" s="114"/>
    </row>
    <row r="61" spans="2:22" ht="17.399999999999999" x14ac:dyDescent="0.25">
      <c r="B61" s="119"/>
      <c r="C61" s="118" t="s">
        <v>370</v>
      </c>
      <c r="D61" s="136"/>
      <c r="E61" s="117" t="s">
        <v>370</v>
      </c>
      <c r="F61" s="114">
        <v>43140</v>
      </c>
      <c r="G61" s="109" t="s">
        <v>788</v>
      </c>
      <c r="H61" s="109">
        <v>1.518541867412186</v>
      </c>
      <c r="P61" s="114"/>
      <c r="U61" s="114"/>
      <c r="V61" s="114"/>
    </row>
    <row r="62" spans="2:22" ht="17.399999999999999" x14ac:dyDescent="0.25">
      <c r="B62" s="119"/>
      <c r="C62" s="118" t="s">
        <v>370</v>
      </c>
      <c r="D62" s="136"/>
      <c r="E62" s="117" t="s">
        <v>370</v>
      </c>
      <c r="F62" s="114">
        <v>43141</v>
      </c>
      <c r="G62" s="109" t="s">
        <v>789</v>
      </c>
      <c r="H62" s="109">
        <v>1.4689297925913705</v>
      </c>
      <c r="P62" s="114"/>
      <c r="U62" s="114"/>
      <c r="V62" s="114"/>
    </row>
    <row r="63" spans="2:22" ht="17.399999999999999" x14ac:dyDescent="0.25">
      <c r="B63" s="119"/>
      <c r="C63" s="118" t="s">
        <v>370</v>
      </c>
      <c r="D63" s="136"/>
      <c r="E63" s="117" t="s">
        <v>370</v>
      </c>
      <c r="F63" s="114">
        <v>43142</v>
      </c>
      <c r="G63" s="109" t="s">
        <v>790</v>
      </c>
      <c r="H63" s="109">
        <v>1.4028294826363088</v>
      </c>
      <c r="P63" s="114"/>
      <c r="U63" s="114"/>
      <c r="V63" s="114"/>
    </row>
    <row r="64" spans="2:22" ht="17.399999999999999" x14ac:dyDescent="0.25">
      <c r="B64" s="119"/>
      <c r="C64" s="118" t="s">
        <v>370</v>
      </c>
      <c r="D64" s="136"/>
      <c r="E64" s="117" t="s">
        <v>370</v>
      </c>
      <c r="F64" s="114">
        <v>43143</v>
      </c>
      <c r="G64" s="109" t="s">
        <v>791</v>
      </c>
      <c r="H64" s="109">
        <v>1.5638538615243984</v>
      </c>
      <c r="P64" s="114"/>
      <c r="U64" s="114"/>
      <c r="V64" s="114"/>
    </row>
    <row r="65" spans="2:22" ht="17.399999999999999" x14ac:dyDescent="0.25">
      <c r="B65" s="119"/>
      <c r="C65" s="118" t="s">
        <v>370</v>
      </c>
      <c r="D65" s="136"/>
      <c r="E65" s="117" t="s">
        <v>370</v>
      </c>
      <c r="F65" s="114">
        <v>43144</v>
      </c>
      <c r="G65" s="109" t="s">
        <v>792</v>
      </c>
      <c r="H65" s="109">
        <v>1.5963434990547976</v>
      </c>
      <c r="P65" s="114"/>
      <c r="U65" s="114"/>
      <c r="V65" s="114"/>
    </row>
    <row r="66" spans="2:22" ht="17.399999999999999" x14ac:dyDescent="0.25">
      <c r="B66" s="119"/>
      <c r="C66" s="118" t="s">
        <v>370</v>
      </c>
      <c r="D66" s="136"/>
      <c r="E66" s="117" t="s">
        <v>370</v>
      </c>
      <c r="F66" s="114">
        <v>43145</v>
      </c>
      <c r="G66" s="109" t="s">
        <v>793</v>
      </c>
      <c r="H66" s="109">
        <v>1.6959157986348734</v>
      </c>
      <c r="P66" s="114"/>
      <c r="U66" s="114"/>
      <c r="V66" s="114"/>
    </row>
    <row r="67" spans="2:22" ht="17.399999999999999" x14ac:dyDescent="0.25">
      <c r="B67" s="119"/>
      <c r="C67" s="118" t="s">
        <v>370</v>
      </c>
      <c r="D67" s="136"/>
      <c r="E67" s="117" t="s">
        <v>370</v>
      </c>
      <c r="F67" s="114">
        <v>43146</v>
      </c>
      <c r="G67" s="109" t="s">
        <v>794</v>
      </c>
      <c r="H67" s="109">
        <v>1.7742223357017826</v>
      </c>
      <c r="P67" s="114"/>
      <c r="U67" s="114"/>
      <c r="V67" s="114"/>
    </row>
    <row r="68" spans="2:22" ht="17.399999999999999" x14ac:dyDescent="0.25">
      <c r="B68" s="119"/>
      <c r="C68" s="118" t="s">
        <v>370</v>
      </c>
      <c r="D68" s="136"/>
      <c r="E68" s="117" t="s">
        <v>370</v>
      </c>
      <c r="F68" s="114">
        <v>43147</v>
      </c>
      <c r="G68" s="109" t="s">
        <v>795</v>
      </c>
      <c r="H68" s="109">
        <v>1.7878367248545846</v>
      </c>
      <c r="P68" s="114"/>
      <c r="U68" s="114"/>
      <c r="V68" s="114"/>
    </row>
    <row r="69" spans="2:22" ht="17.399999999999999" x14ac:dyDescent="0.25">
      <c r="B69" s="119"/>
      <c r="C69" s="118" t="s">
        <v>370</v>
      </c>
      <c r="D69" s="136"/>
      <c r="E69" s="117" t="s">
        <v>370</v>
      </c>
      <c r="F69" s="114">
        <v>43148</v>
      </c>
      <c r="G69" s="109" t="s">
        <v>796</v>
      </c>
      <c r="H69" s="109">
        <v>1.7651590133389161</v>
      </c>
      <c r="P69" s="114"/>
      <c r="U69" s="114"/>
      <c r="V69" s="114"/>
    </row>
    <row r="70" spans="2:22" ht="17.399999999999999" x14ac:dyDescent="0.25">
      <c r="B70" s="119"/>
      <c r="C70" s="118" t="s">
        <v>370</v>
      </c>
      <c r="D70" s="136"/>
      <c r="E70" s="117" t="s">
        <v>370</v>
      </c>
      <c r="F70" s="114">
        <v>43149</v>
      </c>
      <c r="G70" s="109" t="s">
        <v>797</v>
      </c>
      <c r="H70" s="109">
        <v>1.6927477266557305</v>
      </c>
      <c r="P70" s="114"/>
      <c r="U70" s="114"/>
      <c r="V70" s="114"/>
    </row>
    <row r="71" spans="2:22" ht="17.399999999999999" x14ac:dyDescent="0.25">
      <c r="B71" s="119"/>
      <c r="C71" s="118" t="s">
        <v>370</v>
      </c>
      <c r="D71" s="136"/>
      <c r="E71" s="117" t="s">
        <v>370</v>
      </c>
      <c r="F71" s="114">
        <v>43150</v>
      </c>
      <c r="G71" s="109" t="s">
        <v>798</v>
      </c>
      <c r="H71" s="109">
        <v>1.6925421027997172</v>
      </c>
      <c r="P71" s="114"/>
      <c r="U71" s="114"/>
      <c r="V71" s="114"/>
    </row>
    <row r="72" spans="2:22" ht="17.399999999999999" x14ac:dyDescent="0.25">
      <c r="B72" s="119"/>
      <c r="C72" s="118" t="s">
        <v>370</v>
      </c>
      <c r="D72" s="136"/>
      <c r="E72" s="117" t="s">
        <v>370</v>
      </c>
      <c r="F72" s="114">
        <v>43151</v>
      </c>
      <c r="G72" s="109" t="s">
        <v>799</v>
      </c>
      <c r="H72" s="109">
        <v>1.6166644295234522</v>
      </c>
      <c r="P72" s="114"/>
      <c r="U72" s="114"/>
      <c r="V72" s="114"/>
    </row>
    <row r="73" spans="2:22" ht="17.399999999999999" x14ac:dyDescent="0.25">
      <c r="B73" s="119"/>
      <c r="C73" s="118" t="s">
        <v>370</v>
      </c>
      <c r="D73" s="136"/>
      <c r="E73" s="117" t="s">
        <v>370</v>
      </c>
      <c r="F73" s="114">
        <v>43152</v>
      </c>
      <c r="G73" s="109" t="s">
        <v>800</v>
      </c>
      <c r="H73" s="109">
        <v>1.5577098348986373</v>
      </c>
      <c r="P73" s="114"/>
      <c r="U73" s="114"/>
      <c r="V73" s="114"/>
    </row>
    <row r="74" spans="2:22" ht="17.399999999999999" x14ac:dyDescent="0.25">
      <c r="B74" s="119"/>
      <c r="C74" s="118" t="s">
        <v>370</v>
      </c>
      <c r="D74" s="136"/>
      <c r="E74" s="117" t="s">
        <v>370</v>
      </c>
      <c r="F74" s="114">
        <v>43153</v>
      </c>
      <c r="G74" s="109" t="s">
        <v>801</v>
      </c>
      <c r="H74" s="109">
        <v>1.5832730093784673</v>
      </c>
      <c r="P74" s="114"/>
      <c r="U74" s="114"/>
      <c r="V74" s="114"/>
    </row>
    <row r="75" spans="2:22" ht="17.399999999999999" x14ac:dyDescent="0.25">
      <c r="B75" s="119"/>
      <c r="C75" s="118" t="s">
        <v>370</v>
      </c>
      <c r="D75" s="136"/>
      <c r="E75" s="117" t="s">
        <v>370</v>
      </c>
      <c r="F75" s="114">
        <v>43154</v>
      </c>
      <c r="G75" s="109" t="s">
        <v>802</v>
      </c>
      <c r="H75" s="109">
        <v>1.7426367286088316</v>
      </c>
      <c r="P75" s="114"/>
      <c r="U75" s="114"/>
      <c r="V75" s="114"/>
    </row>
    <row r="76" spans="2:22" ht="17.399999999999999" x14ac:dyDescent="0.25">
      <c r="B76" s="119"/>
      <c r="C76" s="118" t="s">
        <v>370</v>
      </c>
      <c r="D76" s="136"/>
      <c r="E76" s="117" t="s">
        <v>370</v>
      </c>
      <c r="F76" s="114">
        <v>43155</v>
      </c>
      <c r="G76" s="109" t="s">
        <v>803</v>
      </c>
      <c r="H76" s="109">
        <v>1.7239365239385149</v>
      </c>
      <c r="P76" s="114"/>
      <c r="U76" s="114"/>
      <c r="V76" s="114"/>
    </row>
    <row r="77" spans="2:22" ht="17.399999999999999" x14ac:dyDescent="0.25">
      <c r="B77" s="119"/>
      <c r="C77" s="118" t="s">
        <v>370</v>
      </c>
      <c r="D77" s="136"/>
      <c r="E77" s="117" t="s">
        <v>370</v>
      </c>
      <c r="F77" s="114">
        <v>43156</v>
      </c>
      <c r="G77" s="109" t="s">
        <v>804</v>
      </c>
      <c r="H77" s="109">
        <v>1.7018742962760149</v>
      </c>
      <c r="P77" s="114"/>
      <c r="U77" s="114"/>
      <c r="V77" s="114"/>
    </row>
    <row r="78" spans="2:22" ht="17.399999999999999" x14ac:dyDescent="0.25">
      <c r="B78" s="119"/>
      <c r="C78" s="118" t="s">
        <v>370</v>
      </c>
      <c r="D78" s="136"/>
      <c r="E78" s="117" t="s">
        <v>370</v>
      </c>
      <c r="F78" s="114">
        <v>43157</v>
      </c>
      <c r="G78" s="109" t="s">
        <v>805</v>
      </c>
      <c r="H78" s="109">
        <v>1.8314875329710905</v>
      </c>
      <c r="P78" s="114"/>
      <c r="U78" s="114"/>
      <c r="V78" s="114"/>
    </row>
    <row r="79" spans="2:22" ht="17.399999999999999" x14ac:dyDescent="0.25">
      <c r="B79" s="119"/>
      <c r="C79" s="118" t="s">
        <v>370</v>
      </c>
      <c r="D79" s="136"/>
      <c r="E79" s="117" t="s">
        <v>370</v>
      </c>
      <c r="F79" s="114">
        <v>43158</v>
      </c>
      <c r="G79" s="109" t="s">
        <v>806</v>
      </c>
      <c r="H79" s="109">
        <v>1.6715944742439426</v>
      </c>
      <c r="P79" s="114"/>
      <c r="U79" s="114"/>
      <c r="V79" s="114"/>
    </row>
    <row r="80" spans="2:22" ht="17.399999999999999" x14ac:dyDescent="0.25">
      <c r="B80" s="119"/>
      <c r="C80" s="118" t="s">
        <v>370</v>
      </c>
      <c r="D80" s="136"/>
      <c r="E80" s="117" t="s">
        <v>370</v>
      </c>
      <c r="F80" s="114">
        <v>43159</v>
      </c>
      <c r="G80" s="109" t="s">
        <v>807</v>
      </c>
      <c r="H80" s="109">
        <v>1.5760703991748046</v>
      </c>
      <c r="P80" s="114"/>
      <c r="U80" s="114"/>
      <c r="V80" s="114"/>
    </row>
    <row r="81" spans="2:22" ht="17.399999999999999" x14ac:dyDescent="0.25">
      <c r="B81" s="119"/>
      <c r="C81" s="118" t="s">
        <v>370</v>
      </c>
      <c r="D81" s="136"/>
      <c r="E81" s="117" t="s">
        <v>370</v>
      </c>
      <c r="F81" s="114">
        <v>43160</v>
      </c>
      <c r="G81" s="109" t="s">
        <v>808</v>
      </c>
      <c r="H81" s="109">
        <v>1.2483296767472514</v>
      </c>
      <c r="P81" s="114"/>
      <c r="U81" s="114"/>
      <c r="V81" s="114"/>
    </row>
    <row r="82" spans="2:22" ht="17.399999999999999" x14ac:dyDescent="0.25">
      <c r="B82" s="119"/>
      <c r="C82" s="118" t="s">
        <v>370</v>
      </c>
      <c r="D82" s="136"/>
      <c r="E82" s="117" t="s">
        <v>370</v>
      </c>
      <c r="F82" s="114">
        <v>43161</v>
      </c>
      <c r="G82" s="109" t="s">
        <v>809</v>
      </c>
      <c r="H82" s="109">
        <v>1.3784581430501694</v>
      </c>
      <c r="P82" s="114"/>
      <c r="U82" s="114"/>
      <c r="V82" s="114"/>
    </row>
    <row r="83" spans="2:22" ht="17.399999999999999" x14ac:dyDescent="0.25">
      <c r="B83" s="119"/>
      <c r="C83" s="118" t="s">
        <v>370</v>
      </c>
      <c r="D83" s="136"/>
      <c r="E83" s="117" t="s">
        <v>370</v>
      </c>
      <c r="F83" s="114">
        <v>43162</v>
      </c>
      <c r="G83" s="109" t="s">
        <v>810</v>
      </c>
      <c r="H83" s="109">
        <v>1.3684383824138888</v>
      </c>
      <c r="P83" s="114"/>
      <c r="U83" s="114"/>
      <c r="V83" s="114"/>
    </row>
    <row r="84" spans="2:22" ht="17.399999999999999" x14ac:dyDescent="0.25">
      <c r="B84" s="119"/>
      <c r="C84" s="118" t="s">
        <v>370</v>
      </c>
      <c r="D84" s="136"/>
      <c r="E84" s="117" t="s">
        <v>370</v>
      </c>
      <c r="F84" s="114">
        <v>43163</v>
      </c>
      <c r="G84" s="109" t="s">
        <v>811</v>
      </c>
      <c r="H84" s="109">
        <v>1.40005622628361</v>
      </c>
      <c r="P84" s="114"/>
      <c r="U84" s="114"/>
      <c r="V84" s="114"/>
    </row>
    <row r="85" spans="2:22" ht="17.399999999999999" x14ac:dyDescent="0.25">
      <c r="B85" s="119"/>
      <c r="C85" s="118" t="s">
        <v>370</v>
      </c>
      <c r="D85" s="136"/>
      <c r="E85" s="117" t="s">
        <v>370</v>
      </c>
      <c r="F85" s="114">
        <v>43164</v>
      </c>
      <c r="G85" s="109" t="s">
        <v>812</v>
      </c>
      <c r="H85" s="109">
        <v>1.5247464571081339</v>
      </c>
      <c r="P85" s="114"/>
      <c r="U85" s="114"/>
      <c r="V85" s="114"/>
    </row>
    <row r="86" spans="2:22" ht="17.399999999999999" x14ac:dyDescent="0.25">
      <c r="B86" s="119"/>
      <c r="C86" s="118" t="s">
        <v>370</v>
      </c>
      <c r="D86" s="136"/>
      <c r="E86" s="117" t="s">
        <v>370</v>
      </c>
      <c r="F86" s="114">
        <v>43165</v>
      </c>
      <c r="G86" s="109" t="s">
        <v>813</v>
      </c>
      <c r="H86" s="109">
        <v>1.5562564721679222</v>
      </c>
      <c r="P86" s="114"/>
      <c r="U86" s="114"/>
      <c r="V86" s="114"/>
    </row>
    <row r="87" spans="2:22" ht="17.399999999999999" x14ac:dyDescent="0.25">
      <c r="B87" s="119"/>
      <c r="C87" s="118" t="s">
        <v>370</v>
      </c>
      <c r="D87" s="136"/>
      <c r="E87" s="117" t="s">
        <v>370</v>
      </c>
      <c r="F87" s="114">
        <v>43166</v>
      </c>
      <c r="G87" s="109" t="s">
        <v>814</v>
      </c>
      <c r="H87" s="109">
        <v>1.586904295318921</v>
      </c>
      <c r="P87" s="114"/>
      <c r="U87" s="114"/>
      <c r="V87" s="114"/>
    </row>
    <row r="88" spans="2:22" ht="17.399999999999999" x14ac:dyDescent="0.25">
      <c r="B88" s="119"/>
      <c r="C88" s="118" t="s">
        <v>370</v>
      </c>
      <c r="D88" s="136"/>
      <c r="E88" s="117" t="s">
        <v>370</v>
      </c>
      <c r="F88" s="114">
        <v>43167</v>
      </c>
      <c r="G88" s="109" t="s">
        <v>815</v>
      </c>
      <c r="H88" s="109">
        <v>1.6626904073551925</v>
      </c>
      <c r="P88" s="114"/>
      <c r="U88" s="114"/>
      <c r="V88" s="114"/>
    </row>
    <row r="89" spans="2:22" ht="17.399999999999999" x14ac:dyDescent="0.25">
      <c r="B89" s="119"/>
      <c r="C89" s="118" t="s">
        <v>370</v>
      </c>
      <c r="D89" s="136"/>
      <c r="E89" s="117" t="s">
        <v>370</v>
      </c>
      <c r="F89" s="114">
        <v>43168</v>
      </c>
      <c r="G89" s="109" t="s">
        <v>816</v>
      </c>
      <c r="H89" s="109">
        <v>1.8242609687110436</v>
      </c>
      <c r="P89" s="114"/>
      <c r="U89" s="114"/>
      <c r="V89" s="114"/>
    </row>
    <row r="90" spans="2:22" ht="17.399999999999999" x14ac:dyDescent="0.25">
      <c r="B90" s="119"/>
      <c r="C90" s="118" t="s">
        <v>370</v>
      </c>
      <c r="D90" s="136"/>
      <c r="E90" s="117" t="s">
        <v>370</v>
      </c>
      <c r="F90" s="114">
        <v>43169</v>
      </c>
      <c r="G90" s="109" t="s">
        <v>817</v>
      </c>
      <c r="H90" s="109">
        <v>1.7807479946694709</v>
      </c>
      <c r="P90" s="114"/>
      <c r="U90" s="114"/>
      <c r="V90" s="114"/>
    </row>
    <row r="91" spans="2:22" ht="17.399999999999999" x14ac:dyDescent="0.25">
      <c r="B91" s="119"/>
      <c r="C91" s="118" t="s">
        <v>370</v>
      </c>
      <c r="D91" s="136"/>
      <c r="E91" s="117" t="s">
        <v>370</v>
      </c>
      <c r="F91" s="114">
        <v>43170</v>
      </c>
      <c r="G91" s="109" t="s">
        <v>818</v>
      </c>
      <c r="H91" s="109">
        <v>1.7712442598285876</v>
      </c>
      <c r="P91" s="114"/>
      <c r="U91" s="114"/>
      <c r="V91" s="114"/>
    </row>
    <row r="92" spans="2:22" ht="17.399999999999999" x14ac:dyDescent="0.25">
      <c r="B92" s="119"/>
      <c r="C92" s="118" t="s">
        <v>370</v>
      </c>
      <c r="D92" s="136"/>
      <c r="E92" s="117" t="s">
        <v>370</v>
      </c>
      <c r="F92" s="114">
        <v>43171</v>
      </c>
      <c r="G92" s="109" t="s">
        <v>819</v>
      </c>
      <c r="H92" s="109">
        <v>1.7598121743564168</v>
      </c>
      <c r="P92" s="114"/>
      <c r="U92" s="114"/>
      <c r="V92" s="114"/>
    </row>
    <row r="93" spans="2:22" ht="17.399999999999999" x14ac:dyDescent="0.25">
      <c r="B93" s="119"/>
      <c r="C93" s="118" t="s">
        <v>370</v>
      </c>
      <c r="D93" s="136"/>
      <c r="E93" s="117" t="s">
        <v>370</v>
      </c>
      <c r="F93" s="114">
        <v>43172</v>
      </c>
      <c r="G93" s="109" t="s">
        <v>820</v>
      </c>
      <c r="H93" s="109">
        <v>1.6845826378504245</v>
      </c>
      <c r="P93" s="114"/>
      <c r="U93" s="114"/>
      <c r="V93" s="114"/>
    </row>
    <row r="94" spans="2:22" ht="17.399999999999999" x14ac:dyDescent="0.25">
      <c r="B94" s="119"/>
      <c r="C94" s="118" t="s">
        <v>370</v>
      </c>
      <c r="D94" s="136"/>
      <c r="E94" s="117" t="s">
        <v>370</v>
      </c>
      <c r="F94" s="114">
        <v>43173</v>
      </c>
      <c r="G94" s="109" t="s">
        <v>821</v>
      </c>
      <c r="H94" s="109">
        <v>1.6682006771092024</v>
      </c>
      <c r="P94" s="114"/>
      <c r="U94" s="114"/>
      <c r="V94" s="114"/>
    </row>
    <row r="95" spans="2:22" ht="17.399999999999999" x14ac:dyDescent="0.25">
      <c r="B95" s="119"/>
      <c r="C95" s="118" t="s">
        <v>370</v>
      </c>
      <c r="D95" s="136"/>
      <c r="E95" s="117" t="s">
        <v>370</v>
      </c>
      <c r="F95" s="114">
        <v>43174</v>
      </c>
      <c r="G95" s="109" t="s">
        <v>822</v>
      </c>
      <c r="H95" s="109">
        <v>1.562114555433846</v>
      </c>
      <c r="P95" s="114"/>
      <c r="U95" s="114"/>
      <c r="V95" s="114"/>
    </row>
    <row r="96" spans="2:22" ht="17.399999999999999" x14ac:dyDescent="0.25">
      <c r="B96" s="119"/>
      <c r="C96" s="118" t="s">
        <v>370</v>
      </c>
      <c r="D96" s="136"/>
      <c r="E96" s="117" t="s">
        <v>370</v>
      </c>
      <c r="F96" s="114">
        <v>43175</v>
      </c>
      <c r="G96" s="109" t="s">
        <v>823</v>
      </c>
      <c r="H96" s="109">
        <v>1.5967878311746833</v>
      </c>
      <c r="P96" s="114"/>
      <c r="U96" s="114"/>
      <c r="V96" s="114"/>
    </row>
    <row r="97" spans="2:22" ht="17.399999999999999" x14ac:dyDescent="0.25">
      <c r="B97" s="119"/>
      <c r="C97" s="118" t="s">
        <v>370</v>
      </c>
      <c r="D97" s="136"/>
      <c r="E97" s="117" t="s">
        <v>370</v>
      </c>
      <c r="F97" s="114">
        <v>43176</v>
      </c>
      <c r="G97" s="109" t="s">
        <v>824</v>
      </c>
      <c r="H97" s="109">
        <v>1.6137464174942941</v>
      </c>
      <c r="P97" s="114"/>
      <c r="U97" s="114"/>
      <c r="V97" s="114"/>
    </row>
    <row r="98" spans="2:22" ht="17.399999999999999" x14ac:dyDescent="0.25">
      <c r="B98" s="119"/>
      <c r="C98" s="118" t="s">
        <v>370</v>
      </c>
      <c r="D98" s="136"/>
      <c r="E98" s="117" t="s">
        <v>370</v>
      </c>
      <c r="F98" s="114">
        <v>43177</v>
      </c>
      <c r="G98" s="109" t="s">
        <v>825</v>
      </c>
      <c r="H98" s="109">
        <v>1.6230534763509747</v>
      </c>
      <c r="P98" s="114"/>
      <c r="U98" s="114"/>
      <c r="V98" s="114"/>
    </row>
    <row r="99" spans="2:22" ht="17.399999999999999" x14ac:dyDescent="0.25">
      <c r="B99" s="119"/>
      <c r="C99" s="118" t="s">
        <v>370</v>
      </c>
      <c r="D99" s="136"/>
      <c r="E99" s="117" t="s">
        <v>370</v>
      </c>
      <c r="F99" s="114">
        <v>43178</v>
      </c>
      <c r="G99" s="109" t="s">
        <v>826</v>
      </c>
      <c r="H99" s="109">
        <v>1.4584998616723079</v>
      </c>
      <c r="P99" s="114"/>
      <c r="U99" s="114"/>
      <c r="V99" s="114"/>
    </row>
    <row r="100" spans="2:22" ht="17.399999999999999" x14ac:dyDescent="0.25">
      <c r="B100" s="119"/>
      <c r="C100" s="118" t="s">
        <v>370</v>
      </c>
      <c r="D100" s="136"/>
      <c r="E100" s="117" t="s">
        <v>370</v>
      </c>
      <c r="F100" s="114">
        <v>43179</v>
      </c>
      <c r="G100" s="109" t="s">
        <v>827</v>
      </c>
      <c r="H100" s="109">
        <v>1.4800431384630386</v>
      </c>
      <c r="P100" s="114"/>
      <c r="U100" s="114"/>
      <c r="V100" s="114"/>
    </row>
    <row r="101" spans="2:22" ht="17.399999999999999" x14ac:dyDescent="0.25">
      <c r="B101" s="119"/>
      <c r="C101" s="118" t="s">
        <v>370</v>
      </c>
      <c r="D101" s="136"/>
      <c r="E101" s="117" t="s">
        <v>370</v>
      </c>
      <c r="F101" s="114">
        <v>43180</v>
      </c>
      <c r="G101" s="109" t="s">
        <v>828</v>
      </c>
      <c r="H101" s="109">
        <v>1.6161782658622081</v>
      </c>
      <c r="P101" s="114"/>
      <c r="U101" s="114"/>
      <c r="V101" s="114"/>
    </row>
    <row r="102" spans="2:22" ht="17.399999999999999" x14ac:dyDescent="0.25">
      <c r="B102" s="119"/>
      <c r="C102" s="118" t="s">
        <v>370</v>
      </c>
      <c r="D102" s="136"/>
      <c r="E102" s="117" t="s">
        <v>370</v>
      </c>
      <c r="F102" s="114">
        <v>43181</v>
      </c>
      <c r="G102" s="109" t="s">
        <v>829</v>
      </c>
      <c r="H102" s="109">
        <v>1.2674148083287076</v>
      </c>
      <c r="P102" s="114"/>
      <c r="U102" s="114"/>
      <c r="V102" s="114"/>
    </row>
    <row r="103" spans="2:22" ht="17.399999999999999" x14ac:dyDescent="0.25">
      <c r="B103" s="119"/>
      <c r="C103" s="118" t="s">
        <v>370</v>
      </c>
      <c r="D103" s="136"/>
      <c r="E103" s="117" t="s">
        <v>370</v>
      </c>
      <c r="F103" s="114">
        <v>43182</v>
      </c>
      <c r="G103" s="109" t="s">
        <v>830</v>
      </c>
      <c r="H103" s="109">
        <v>1.0281412392996017</v>
      </c>
      <c r="P103" s="114"/>
      <c r="U103" s="114"/>
      <c r="V103" s="114"/>
    </row>
    <row r="104" spans="2:22" ht="17.399999999999999" x14ac:dyDescent="0.25">
      <c r="B104" s="119"/>
      <c r="C104" s="118" t="s">
        <v>370</v>
      </c>
      <c r="D104" s="136"/>
      <c r="E104" s="117" t="s">
        <v>370</v>
      </c>
      <c r="F104" s="114">
        <v>43183</v>
      </c>
      <c r="G104" s="109" t="s">
        <v>831</v>
      </c>
      <c r="H104" s="109">
        <v>1.033496076706738</v>
      </c>
      <c r="P104" s="114"/>
      <c r="U104" s="114"/>
      <c r="V104" s="114"/>
    </row>
    <row r="105" spans="2:22" ht="17.399999999999999" x14ac:dyDescent="0.25">
      <c r="B105" s="119"/>
      <c r="C105" s="118" t="s">
        <v>370</v>
      </c>
      <c r="D105" s="136"/>
      <c r="E105" s="117" t="s">
        <v>370</v>
      </c>
      <c r="F105" s="114">
        <v>43184</v>
      </c>
      <c r="G105" s="109" t="s">
        <v>832</v>
      </c>
      <c r="H105" s="109">
        <v>1.0419459827926074</v>
      </c>
      <c r="P105" s="114"/>
      <c r="U105" s="114"/>
      <c r="V105" s="114"/>
    </row>
    <row r="106" spans="2:22" ht="17.399999999999999" x14ac:dyDescent="0.25">
      <c r="B106" s="119"/>
      <c r="C106" s="118" t="s">
        <v>370</v>
      </c>
      <c r="D106" s="136"/>
      <c r="E106" s="117" t="s">
        <v>370</v>
      </c>
      <c r="F106" s="114">
        <v>43185</v>
      </c>
      <c r="G106" s="109" t="s">
        <v>833</v>
      </c>
      <c r="H106" s="109">
        <v>1.2873173898832528</v>
      </c>
      <c r="P106" s="114"/>
      <c r="U106" s="114"/>
      <c r="V106" s="114"/>
    </row>
    <row r="107" spans="2:22" ht="17.399999999999999" x14ac:dyDescent="0.25">
      <c r="B107" s="119"/>
      <c r="C107" s="118" t="s">
        <v>370</v>
      </c>
      <c r="D107" s="136"/>
      <c r="E107" s="117" t="s">
        <v>370</v>
      </c>
      <c r="F107" s="114">
        <v>43186</v>
      </c>
      <c r="G107" s="109" t="s">
        <v>834</v>
      </c>
      <c r="H107" s="109">
        <v>1.1009451995721964</v>
      </c>
      <c r="P107" s="114"/>
      <c r="U107" s="114"/>
      <c r="V107" s="114"/>
    </row>
    <row r="108" spans="2:22" ht="17.399999999999999" x14ac:dyDescent="0.25">
      <c r="B108" s="119"/>
      <c r="C108" s="118" t="s">
        <v>370</v>
      </c>
      <c r="D108" s="136"/>
      <c r="E108" s="117" t="s">
        <v>370</v>
      </c>
      <c r="F108" s="114">
        <v>43187</v>
      </c>
      <c r="G108" s="109" t="s">
        <v>835</v>
      </c>
      <c r="H108" s="109">
        <v>1.0003135607203073</v>
      </c>
      <c r="P108" s="114"/>
      <c r="U108" s="114"/>
      <c r="V108" s="114"/>
    </row>
    <row r="109" spans="2:22" ht="17.399999999999999" x14ac:dyDescent="0.25">
      <c r="B109" s="119"/>
      <c r="C109" s="118" t="s">
        <v>370</v>
      </c>
      <c r="D109" s="136"/>
      <c r="E109" s="117" t="s">
        <v>370</v>
      </c>
      <c r="F109" s="114">
        <v>43188</v>
      </c>
      <c r="G109" s="109" t="s">
        <v>836</v>
      </c>
      <c r="H109" s="109">
        <v>1.110843162184068</v>
      </c>
      <c r="P109" s="114"/>
      <c r="U109" s="114"/>
      <c r="V109" s="114"/>
    </row>
    <row r="110" spans="2:22" ht="17.399999999999999" x14ac:dyDescent="0.25">
      <c r="B110" s="119"/>
      <c r="C110" s="118" t="s">
        <v>370</v>
      </c>
      <c r="D110" s="136"/>
      <c r="E110" s="117" t="s">
        <v>370</v>
      </c>
      <c r="F110" s="114">
        <v>43189</v>
      </c>
      <c r="G110" s="109" t="s">
        <v>837</v>
      </c>
      <c r="H110" s="109">
        <v>1.0770102305407592</v>
      </c>
      <c r="P110" s="114"/>
      <c r="U110" s="114"/>
      <c r="V110" s="114"/>
    </row>
    <row r="111" spans="2:22" ht="17.399999999999999" x14ac:dyDescent="0.25">
      <c r="B111" s="119"/>
      <c r="C111" s="118" t="s">
        <v>370</v>
      </c>
      <c r="D111" s="136"/>
      <c r="E111" s="117" t="s">
        <v>370</v>
      </c>
      <c r="F111" s="114">
        <v>43190</v>
      </c>
      <c r="G111" s="109" t="s">
        <v>838</v>
      </c>
      <c r="H111" s="109">
        <v>1.0981748645591165</v>
      </c>
      <c r="P111" s="114"/>
      <c r="U111" s="114"/>
      <c r="V111" s="114"/>
    </row>
    <row r="112" spans="2:22" ht="17.399999999999999" x14ac:dyDescent="0.25">
      <c r="B112" s="119"/>
      <c r="C112" s="118" t="s">
        <v>370</v>
      </c>
      <c r="D112" s="136"/>
      <c r="E112" s="117" t="s">
        <v>370</v>
      </c>
      <c r="F112" s="114">
        <v>43191</v>
      </c>
      <c r="G112" s="109" t="s">
        <v>839</v>
      </c>
      <c r="H112" s="109">
        <v>1.1133204692123968</v>
      </c>
      <c r="P112" s="114"/>
      <c r="U112" s="114"/>
      <c r="V112" s="114"/>
    </row>
    <row r="113" spans="2:22" ht="17.399999999999999" x14ac:dyDescent="0.25">
      <c r="B113" s="119"/>
      <c r="C113" s="118" t="s">
        <v>370</v>
      </c>
      <c r="D113" s="136"/>
      <c r="E113" s="117" t="s">
        <v>370</v>
      </c>
      <c r="F113" s="114">
        <v>43192</v>
      </c>
      <c r="G113" s="109" t="s">
        <v>840</v>
      </c>
      <c r="H113" s="109">
        <v>0.88406698566514375</v>
      </c>
      <c r="P113" s="114"/>
      <c r="U113" s="114"/>
      <c r="V113" s="114"/>
    </row>
    <row r="114" spans="2:22" ht="17.399999999999999" x14ac:dyDescent="0.25">
      <c r="B114" s="119"/>
      <c r="C114" s="118" t="s">
        <v>370</v>
      </c>
      <c r="D114" s="136"/>
      <c r="E114" s="117" t="s">
        <v>370</v>
      </c>
      <c r="F114" s="114">
        <v>43193</v>
      </c>
      <c r="G114" s="109" t="s">
        <v>841</v>
      </c>
      <c r="H114" s="109">
        <v>1.0027663602606227</v>
      </c>
      <c r="P114" s="114"/>
      <c r="U114" s="114"/>
      <c r="V114" s="114"/>
    </row>
    <row r="115" spans="2:22" ht="17.399999999999999" x14ac:dyDescent="0.25">
      <c r="B115" s="119"/>
      <c r="C115" s="118" t="s">
        <v>370</v>
      </c>
      <c r="D115" s="136"/>
      <c r="E115" s="117" t="s">
        <v>370</v>
      </c>
      <c r="F115" s="114">
        <v>43194</v>
      </c>
      <c r="G115" s="109" t="s">
        <v>842</v>
      </c>
      <c r="H115" s="109">
        <v>1.0953028147528334</v>
      </c>
      <c r="P115" s="114"/>
      <c r="U115" s="114"/>
      <c r="V115" s="114"/>
    </row>
    <row r="116" spans="2:22" ht="17.399999999999999" x14ac:dyDescent="0.25">
      <c r="B116" s="119"/>
      <c r="C116" s="118" t="s">
        <v>370</v>
      </c>
      <c r="D116" s="136"/>
      <c r="E116" s="117" t="s">
        <v>370</v>
      </c>
      <c r="F116" s="114">
        <v>43195</v>
      </c>
      <c r="G116" s="109" t="s">
        <v>843</v>
      </c>
      <c r="H116" s="109">
        <v>1.1989812075273494</v>
      </c>
      <c r="P116" s="114"/>
      <c r="U116" s="114"/>
      <c r="V116" s="114"/>
    </row>
    <row r="117" spans="2:22" ht="17.399999999999999" x14ac:dyDescent="0.25">
      <c r="B117" s="119"/>
      <c r="C117" s="118" t="s">
        <v>370</v>
      </c>
      <c r="D117" s="136"/>
      <c r="E117" s="117" t="s">
        <v>370</v>
      </c>
      <c r="F117" s="114">
        <v>43196</v>
      </c>
      <c r="G117" s="109" t="s">
        <v>844</v>
      </c>
      <c r="H117" s="109">
        <v>0.93605775035146033</v>
      </c>
      <c r="P117" s="114"/>
      <c r="U117" s="114"/>
      <c r="V117" s="114"/>
    </row>
    <row r="118" spans="2:22" ht="17.399999999999999" x14ac:dyDescent="0.25">
      <c r="B118" s="119"/>
      <c r="C118" s="118" t="s">
        <v>370</v>
      </c>
      <c r="D118" s="136"/>
      <c r="E118" s="117" t="s">
        <v>370</v>
      </c>
      <c r="F118" s="114">
        <v>43197</v>
      </c>
      <c r="G118" s="109" t="s">
        <v>845</v>
      </c>
      <c r="H118" s="109">
        <v>0.94368604140280399</v>
      </c>
      <c r="P118" s="114"/>
      <c r="U118" s="114"/>
      <c r="V118" s="114"/>
    </row>
    <row r="119" spans="2:22" ht="17.399999999999999" x14ac:dyDescent="0.25">
      <c r="B119" s="119"/>
      <c r="C119" s="118" t="s">
        <v>370</v>
      </c>
      <c r="D119" s="136"/>
      <c r="E119" s="117" t="s">
        <v>370</v>
      </c>
      <c r="F119" s="114">
        <v>43198</v>
      </c>
      <c r="G119" s="109" t="s">
        <v>846</v>
      </c>
      <c r="H119" s="109">
        <v>0.93610504571314113</v>
      </c>
      <c r="P119" s="114"/>
      <c r="U119" s="114"/>
      <c r="V119" s="114"/>
    </row>
    <row r="120" spans="2:22" ht="17.399999999999999" x14ac:dyDescent="0.25">
      <c r="B120" s="119"/>
      <c r="C120" s="118" t="s">
        <v>370</v>
      </c>
      <c r="D120" s="136"/>
      <c r="E120" s="117" t="s">
        <v>370</v>
      </c>
      <c r="F120" s="114">
        <v>43199</v>
      </c>
      <c r="G120" s="109" t="s">
        <v>847</v>
      </c>
      <c r="H120" s="109">
        <v>0.98330339267020228</v>
      </c>
      <c r="P120" s="114"/>
      <c r="U120" s="114"/>
      <c r="V120" s="114"/>
    </row>
    <row r="121" spans="2:22" ht="17.399999999999999" x14ac:dyDescent="0.25">
      <c r="B121" s="119"/>
      <c r="C121" s="118" t="s">
        <v>370</v>
      </c>
      <c r="D121" s="136"/>
      <c r="E121" s="117" t="s">
        <v>370</v>
      </c>
      <c r="F121" s="114">
        <v>43200</v>
      </c>
      <c r="G121" s="109" t="s">
        <v>848</v>
      </c>
      <c r="H121" s="109">
        <v>1.1256768800333097</v>
      </c>
      <c r="P121" s="114"/>
      <c r="U121" s="114"/>
      <c r="V121" s="114"/>
    </row>
    <row r="122" spans="2:22" ht="17.399999999999999" x14ac:dyDescent="0.25">
      <c r="B122" s="119"/>
      <c r="C122" s="118" t="s">
        <v>370</v>
      </c>
      <c r="D122" s="136"/>
      <c r="E122" s="117" t="s">
        <v>370</v>
      </c>
      <c r="F122" s="114">
        <v>43201</v>
      </c>
      <c r="G122" s="109" t="s">
        <v>849</v>
      </c>
      <c r="H122" s="109">
        <v>1.085716454243147</v>
      </c>
      <c r="P122" s="114"/>
      <c r="U122" s="114"/>
      <c r="V122" s="114"/>
    </row>
    <row r="123" spans="2:22" ht="17.399999999999999" x14ac:dyDescent="0.25">
      <c r="B123" s="119"/>
      <c r="C123" s="118" t="s">
        <v>370</v>
      </c>
      <c r="D123" s="136"/>
      <c r="E123" s="117" t="s">
        <v>370</v>
      </c>
      <c r="F123" s="114">
        <v>43202</v>
      </c>
      <c r="G123" s="109" t="s">
        <v>850</v>
      </c>
      <c r="H123" s="109">
        <v>1.2036572884817349</v>
      </c>
      <c r="P123" s="114"/>
      <c r="U123" s="114"/>
      <c r="V123" s="114"/>
    </row>
    <row r="124" spans="2:22" ht="17.399999999999999" x14ac:dyDescent="0.25">
      <c r="B124" s="119"/>
      <c r="C124" s="118" t="s">
        <v>370</v>
      </c>
      <c r="D124" s="136"/>
      <c r="E124" s="117" t="s">
        <v>370</v>
      </c>
      <c r="F124" s="114">
        <v>43203</v>
      </c>
      <c r="G124" s="109" t="s">
        <v>851</v>
      </c>
      <c r="H124" s="109">
        <v>1.2392299511499814</v>
      </c>
      <c r="P124" s="114"/>
      <c r="U124" s="114"/>
      <c r="V124" s="114"/>
    </row>
    <row r="125" spans="2:22" ht="17.399999999999999" x14ac:dyDescent="0.25">
      <c r="B125" s="119"/>
      <c r="C125" s="118" t="s">
        <v>370</v>
      </c>
      <c r="D125" s="136"/>
      <c r="E125" s="117" t="s">
        <v>370</v>
      </c>
      <c r="F125" s="114">
        <v>43204</v>
      </c>
      <c r="G125" s="109" t="s">
        <v>852</v>
      </c>
      <c r="H125" s="109">
        <v>1.1551776994169018</v>
      </c>
      <c r="P125" s="114"/>
      <c r="U125" s="114"/>
      <c r="V125" s="114"/>
    </row>
    <row r="126" spans="2:22" ht="17.399999999999999" x14ac:dyDescent="0.25">
      <c r="B126" s="119"/>
      <c r="C126" s="118" t="s">
        <v>370</v>
      </c>
      <c r="D126" s="136"/>
      <c r="E126" s="117" t="s">
        <v>370</v>
      </c>
      <c r="F126" s="114">
        <v>43205</v>
      </c>
      <c r="G126" s="109" t="s">
        <v>853</v>
      </c>
      <c r="H126" s="109">
        <v>1.1550477333787796</v>
      </c>
      <c r="P126" s="114"/>
      <c r="U126" s="114"/>
      <c r="V126" s="114"/>
    </row>
    <row r="127" spans="2:22" ht="17.399999999999999" x14ac:dyDescent="0.25">
      <c r="B127" s="119"/>
      <c r="C127" s="118" t="s">
        <v>370</v>
      </c>
      <c r="D127" s="136"/>
      <c r="E127" s="117" t="s">
        <v>370</v>
      </c>
      <c r="F127" s="114">
        <v>43206</v>
      </c>
      <c r="G127" s="109" t="s">
        <v>854</v>
      </c>
      <c r="H127" s="109">
        <v>1.2331600363035917</v>
      </c>
      <c r="P127" s="114"/>
      <c r="U127" s="114"/>
      <c r="V127" s="114"/>
    </row>
    <row r="128" spans="2:22" ht="17.399999999999999" x14ac:dyDescent="0.25">
      <c r="B128" s="119"/>
      <c r="C128" s="118" t="s">
        <v>370</v>
      </c>
      <c r="D128" s="136"/>
      <c r="E128" s="117" t="s">
        <v>370</v>
      </c>
      <c r="F128" s="114">
        <v>43207</v>
      </c>
      <c r="G128" s="109" t="s">
        <v>855</v>
      </c>
      <c r="H128" s="109">
        <v>1.3337068355719102</v>
      </c>
      <c r="P128" s="114"/>
      <c r="U128" s="114"/>
      <c r="V128" s="114"/>
    </row>
    <row r="129" spans="2:22" ht="17.399999999999999" x14ac:dyDescent="0.25">
      <c r="B129" s="119"/>
      <c r="C129" s="118" t="s">
        <v>370</v>
      </c>
      <c r="D129" s="136"/>
      <c r="E129" s="117" t="s">
        <v>370</v>
      </c>
      <c r="F129" s="114">
        <v>43208</v>
      </c>
      <c r="G129" s="109" t="s">
        <v>856</v>
      </c>
      <c r="H129" s="109">
        <v>1.3702026945629997</v>
      </c>
      <c r="P129" s="114"/>
      <c r="U129" s="114"/>
      <c r="V129" s="114"/>
    </row>
    <row r="130" spans="2:22" ht="17.399999999999999" x14ac:dyDescent="0.25">
      <c r="B130" s="119"/>
      <c r="C130" s="118" t="s">
        <v>370</v>
      </c>
      <c r="D130" s="136"/>
      <c r="E130" s="117" t="s">
        <v>370</v>
      </c>
      <c r="F130" s="114">
        <v>43209</v>
      </c>
      <c r="G130" s="109" t="s">
        <v>857</v>
      </c>
      <c r="H130" s="109">
        <v>1.3322642453730384</v>
      </c>
      <c r="P130" s="114"/>
      <c r="U130" s="114"/>
      <c r="V130" s="114"/>
    </row>
    <row r="131" spans="2:22" ht="17.399999999999999" x14ac:dyDescent="0.25">
      <c r="B131" s="119"/>
      <c r="C131" s="118" t="s">
        <v>370</v>
      </c>
      <c r="D131" s="136"/>
      <c r="E131" s="117" t="s">
        <v>370</v>
      </c>
      <c r="F131" s="114">
        <v>43210</v>
      </c>
      <c r="G131" s="109" t="s">
        <v>858</v>
      </c>
      <c r="H131" s="109">
        <v>1.1713029005535849</v>
      </c>
      <c r="P131" s="114"/>
      <c r="U131" s="114"/>
      <c r="V131" s="114"/>
    </row>
    <row r="132" spans="2:22" ht="17.399999999999999" x14ac:dyDescent="0.25">
      <c r="B132" s="119"/>
      <c r="C132" s="118" t="s">
        <v>370</v>
      </c>
      <c r="D132" s="136"/>
      <c r="E132" s="117" t="s">
        <v>370</v>
      </c>
      <c r="F132" s="114">
        <v>43211</v>
      </c>
      <c r="G132" s="109" t="s">
        <v>859</v>
      </c>
      <c r="H132" s="109">
        <v>1.199768355755845</v>
      </c>
      <c r="P132" s="114"/>
      <c r="U132" s="114"/>
      <c r="V132" s="114"/>
    </row>
    <row r="133" spans="2:22" ht="17.399999999999999" x14ac:dyDescent="0.25">
      <c r="B133" s="119"/>
      <c r="C133" s="118" t="s">
        <v>370</v>
      </c>
      <c r="D133" s="136"/>
      <c r="E133" s="117" t="s">
        <v>370</v>
      </c>
      <c r="F133" s="114">
        <v>43212</v>
      </c>
      <c r="G133" s="109" t="s">
        <v>860</v>
      </c>
      <c r="H133" s="109">
        <v>1.0978370161036846</v>
      </c>
      <c r="P133" s="114"/>
      <c r="U133" s="114"/>
      <c r="V133" s="114"/>
    </row>
    <row r="134" spans="2:22" ht="17.399999999999999" x14ac:dyDescent="0.25">
      <c r="B134" s="119"/>
      <c r="C134" s="118" t="s">
        <v>370</v>
      </c>
      <c r="D134" s="136"/>
      <c r="E134" s="117" t="s">
        <v>370</v>
      </c>
      <c r="F134" s="114">
        <v>43213</v>
      </c>
      <c r="G134" s="109" t="s">
        <v>861</v>
      </c>
      <c r="H134" s="109">
        <v>1.0984151158636801</v>
      </c>
      <c r="P134" s="114"/>
      <c r="U134" s="114"/>
      <c r="V134" s="114"/>
    </row>
    <row r="135" spans="2:22" ht="17.399999999999999" x14ac:dyDescent="0.25">
      <c r="B135" s="119"/>
      <c r="C135" s="118" t="s">
        <v>370</v>
      </c>
      <c r="D135" s="136"/>
      <c r="E135" s="117" t="s">
        <v>370</v>
      </c>
      <c r="F135" s="114">
        <v>43214</v>
      </c>
      <c r="G135" s="109" t="s">
        <v>862</v>
      </c>
      <c r="H135" s="109">
        <v>0.96628624301562616</v>
      </c>
      <c r="P135" s="114"/>
      <c r="U135" s="114"/>
      <c r="V135" s="114"/>
    </row>
    <row r="136" spans="2:22" ht="17.399999999999999" x14ac:dyDescent="0.25">
      <c r="B136" s="119"/>
      <c r="C136" s="118" t="s">
        <v>370</v>
      </c>
      <c r="D136" s="136"/>
      <c r="E136" s="117" t="s">
        <v>370</v>
      </c>
      <c r="F136" s="114">
        <v>43215</v>
      </c>
      <c r="G136" s="109" t="s">
        <v>863</v>
      </c>
      <c r="H136" s="109">
        <v>0.93582425121649004</v>
      </c>
      <c r="P136" s="114"/>
      <c r="U136" s="114"/>
      <c r="V136" s="114"/>
    </row>
    <row r="137" spans="2:22" ht="17.399999999999999" x14ac:dyDescent="0.25">
      <c r="B137" s="119"/>
      <c r="C137" s="118" t="s">
        <v>370</v>
      </c>
      <c r="D137" s="136"/>
      <c r="E137" s="117" t="s">
        <v>370</v>
      </c>
      <c r="F137" s="114">
        <v>43216</v>
      </c>
      <c r="G137" s="109" t="s">
        <v>864</v>
      </c>
      <c r="H137" s="109">
        <v>1.0323647130512941</v>
      </c>
      <c r="P137" s="114"/>
      <c r="U137" s="114"/>
      <c r="V137" s="114"/>
    </row>
    <row r="138" spans="2:22" ht="17.399999999999999" x14ac:dyDescent="0.25">
      <c r="B138" s="119"/>
      <c r="C138" s="118" t="s">
        <v>370</v>
      </c>
      <c r="D138" s="136"/>
      <c r="E138" s="117" t="s">
        <v>370</v>
      </c>
      <c r="F138" s="114">
        <v>43217</v>
      </c>
      <c r="G138" s="109" t="s">
        <v>865</v>
      </c>
      <c r="H138" s="109">
        <v>1.0329821160866</v>
      </c>
      <c r="P138" s="114"/>
      <c r="U138" s="114"/>
      <c r="V138" s="114"/>
    </row>
    <row r="139" spans="2:22" ht="17.399999999999999" x14ac:dyDescent="0.25">
      <c r="B139" s="119"/>
      <c r="C139" s="118" t="s">
        <v>370</v>
      </c>
      <c r="D139" s="136"/>
      <c r="E139" s="117" t="s">
        <v>370</v>
      </c>
      <c r="F139" s="114">
        <v>43218</v>
      </c>
      <c r="G139" s="109" t="s">
        <v>866</v>
      </c>
      <c r="H139" s="109">
        <v>1.0513954401850361</v>
      </c>
      <c r="P139" s="114"/>
      <c r="U139" s="114"/>
      <c r="V139" s="114"/>
    </row>
    <row r="140" spans="2:22" ht="17.399999999999999" x14ac:dyDescent="0.25">
      <c r="B140" s="119"/>
      <c r="C140" s="118" t="s">
        <v>370</v>
      </c>
      <c r="D140" s="136"/>
      <c r="E140" s="117" t="s">
        <v>370</v>
      </c>
      <c r="F140" s="114">
        <v>43219</v>
      </c>
      <c r="G140" s="109" t="s">
        <v>867</v>
      </c>
      <c r="H140" s="109">
        <v>1.0258491546886614</v>
      </c>
      <c r="P140" s="114"/>
      <c r="U140" s="114"/>
      <c r="V140" s="114"/>
    </row>
    <row r="141" spans="2:22" ht="17.399999999999999" x14ac:dyDescent="0.25">
      <c r="B141" s="119"/>
      <c r="C141" s="118" t="s">
        <v>370</v>
      </c>
      <c r="D141" s="136"/>
      <c r="E141" s="117" t="s">
        <v>370</v>
      </c>
      <c r="F141" s="114">
        <v>43220</v>
      </c>
      <c r="G141" s="109" t="s">
        <v>868</v>
      </c>
      <c r="H141" s="109">
        <v>0.95390130373180715</v>
      </c>
      <c r="P141" s="114"/>
      <c r="U141" s="114"/>
      <c r="V141" s="114"/>
    </row>
    <row r="142" spans="2:22" ht="17.399999999999999" x14ac:dyDescent="0.25">
      <c r="B142" s="119"/>
      <c r="C142" s="118" t="s">
        <v>370</v>
      </c>
      <c r="D142" s="136"/>
      <c r="E142" s="117" t="s">
        <v>370</v>
      </c>
      <c r="F142" s="114">
        <v>43221</v>
      </c>
      <c r="G142" s="109" t="s">
        <v>869</v>
      </c>
      <c r="H142" s="109">
        <v>0.97199935174750596</v>
      </c>
      <c r="P142" s="114"/>
      <c r="U142" s="114"/>
      <c r="V142" s="114"/>
    </row>
    <row r="143" spans="2:22" ht="17.399999999999999" x14ac:dyDescent="0.25">
      <c r="C143" s="118" t="s">
        <v>370</v>
      </c>
      <c r="D143" s="136"/>
      <c r="E143" s="117" t="s">
        <v>370</v>
      </c>
      <c r="F143" s="114">
        <v>43222</v>
      </c>
      <c r="G143" s="109" t="s">
        <v>870</v>
      </c>
      <c r="H143" s="109">
        <v>0.90442976339070102</v>
      </c>
      <c r="P143" s="114"/>
      <c r="U143" s="114"/>
      <c r="V143" s="114"/>
    </row>
    <row r="144" spans="2:22" ht="17.399999999999999" x14ac:dyDescent="0.25">
      <c r="C144" s="118" t="s">
        <v>370</v>
      </c>
      <c r="D144" s="136"/>
      <c r="E144" s="117" t="s">
        <v>370</v>
      </c>
      <c r="F144" s="114">
        <v>43223</v>
      </c>
      <c r="G144" s="109" t="s">
        <v>871</v>
      </c>
      <c r="H144" s="109">
        <v>0.89490537695508265</v>
      </c>
      <c r="P144" s="114"/>
      <c r="U144" s="114"/>
      <c r="V144" s="114"/>
    </row>
    <row r="145" spans="3:22" ht="17.399999999999999" x14ac:dyDescent="0.25">
      <c r="C145" s="118" t="s">
        <v>370</v>
      </c>
      <c r="D145" s="136"/>
      <c r="E145" s="117" t="s">
        <v>370</v>
      </c>
      <c r="F145" s="114">
        <v>43224</v>
      </c>
      <c r="G145" s="109" t="s">
        <v>872</v>
      </c>
      <c r="H145" s="109">
        <v>0.99725945345049816</v>
      </c>
      <c r="P145" s="114"/>
      <c r="U145" s="114"/>
      <c r="V145" s="114"/>
    </row>
    <row r="146" spans="3:22" ht="17.399999999999999" x14ac:dyDescent="0.25">
      <c r="C146" s="118" t="s">
        <v>370</v>
      </c>
      <c r="D146" s="136"/>
      <c r="E146" s="117" t="s">
        <v>370</v>
      </c>
      <c r="F146" s="114">
        <v>43225</v>
      </c>
      <c r="G146" s="109" t="s">
        <v>873</v>
      </c>
      <c r="H146" s="109">
        <v>0.9594048080214459</v>
      </c>
      <c r="P146" s="114"/>
      <c r="U146" s="114"/>
      <c r="V146" s="114"/>
    </row>
    <row r="147" spans="3:22" ht="17.399999999999999" x14ac:dyDescent="0.25">
      <c r="C147" s="118" t="s">
        <v>370</v>
      </c>
      <c r="D147" s="136"/>
      <c r="E147" s="117" t="s">
        <v>370</v>
      </c>
      <c r="F147" s="114">
        <v>43226</v>
      </c>
      <c r="G147" s="109" t="s">
        <v>874</v>
      </c>
      <c r="H147" s="109">
        <v>0.95890778549807065</v>
      </c>
      <c r="P147" s="114"/>
      <c r="U147" s="114"/>
      <c r="V147" s="114"/>
    </row>
    <row r="148" spans="3:22" ht="17.399999999999999" x14ac:dyDescent="0.25">
      <c r="C148" s="118" t="s">
        <v>370</v>
      </c>
      <c r="D148" s="136"/>
      <c r="E148" s="117" t="s">
        <v>370</v>
      </c>
      <c r="F148" s="114">
        <v>43227</v>
      </c>
      <c r="G148" s="109" t="s">
        <v>875</v>
      </c>
      <c r="H148" s="109">
        <v>0.9914422557200846</v>
      </c>
      <c r="P148" s="114"/>
      <c r="U148" s="114"/>
      <c r="V148" s="114"/>
    </row>
    <row r="149" spans="3:22" ht="17.399999999999999" x14ac:dyDescent="0.25">
      <c r="C149" s="118" t="s">
        <v>370</v>
      </c>
      <c r="D149" s="136"/>
      <c r="E149" s="117" t="s">
        <v>370</v>
      </c>
      <c r="F149" s="114">
        <v>43228</v>
      </c>
      <c r="G149" s="109" t="s">
        <v>876</v>
      </c>
      <c r="H149" s="109">
        <v>0.99323340709378038</v>
      </c>
      <c r="P149" s="114"/>
      <c r="U149" s="114"/>
      <c r="V149" s="114"/>
    </row>
    <row r="150" spans="3:22" ht="17.399999999999999" x14ac:dyDescent="0.25">
      <c r="C150" s="118" t="s">
        <v>370</v>
      </c>
      <c r="D150" s="136"/>
      <c r="E150" s="117" t="s">
        <v>370</v>
      </c>
      <c r="F150" s="114">
        <v>43229</v>
      </c>
      <c r="G150" s="109" t="s">
        <v>877</v>
      </c>
      <c r="H150" s="109">
        <v>1.087737503261307</v>
      </c>
      <c r="P150" s="114"/>
      <c r="U150" s="114"/>
      <c r="V150" s="114"/>
    </row>
    <row r="151" spans="3:22" ht="17.399999999999999" x14ac:dyDescent="0.25">
      <c r="C151" s="118" t="s">
        <v>370</v>
      </c>
      <c r="D151" s="136"/>
      <c r="E151" s="117" t="s">
        <v>370</v>
      </c>
      <c r="F151" s="114">
        <v>43230</v>
      </c>
      <c r="G151" s="109" t="s">
        <v>878</v>
      </c>
      <c r="H151" s="109">
        <v>1.1546833159469103</v>
      </c>
      <c r="P151" s="114"/>
      <c r="U151" s="114"/>
      <c r="V151" s="114"/>
    </row>
    <row r="152" spans="3:22" ht="17.399999999999999" x14ac:dyDescent="0.25">
      <c r="C152" s="118" t="s">
        <v>370</v>
      </c>
      <c r="D152" s="136"/>
      <c r="E152" s="117" t="s">
        <v>370</v>
      </c>
      <c r="F152" s="114">
        <v>43231</v>
      </c>
      <c r="G152" s="109" t="s">
        <v>879</v>
      </c>
      <c r="H152" s="109">
        <v>1.2021154767397753</v>
      </c>
      <c r="P152" s="114"/>
      <c r="U152" s="114"/>
      <c r="V152" s="114"/>
    </row>
    <row r="153" spans="3:22" ht="17.399999999999999" x14ac:dyDescent="0.25">
      <c r="C153" s="118" t="s">
        <v>370</v>
      </c>
      <c r="D153" s="136"/>
      <c r="E153" s="117" t="s">
        <v>370</v>
      </c>
      <c r="F153" s="114">
        <v>43232</v>
      </c>
      <c r="G153" s="109" t="s">
        <v>880</v>
      </c>
      <c r="H153" s="109">
        <v>1.2154921674927637</v>
      </c>
      <c r="P153" s="114"/>
      <c r="U153" s="114"/>
      <c r="V153" s="114"/>
    </row>
    <row r="154" spans="3:22" ht="17.399999999999999" x14ac:dyDescent="0.25">
      <c r="C154" s="118" t="s">
        <v>370</v>
      </c>
      <c r="D154" s="136"/>
      <c r="E154" s="117" t="s">
        <v>370</v>
      </c>
      <c r="F154" s="114">
        <v>43233</v>
      </c>
      <c r="G154" s="109" t="s">
        <v>881</v>
      </c>
      <c r="H154" s="109">
        <v>1.1623608112113553</v>
      </c>
      <c r="P154" s="114"/>
      <c r="U154" s="114"/>
      <c r="V154" s="114"/>
    </row>
    <row r="155" spans="3:22" ht="17.399999999999999" x14ac:dyDescent="0.25">
      <c r="C155" s="118" t="s">
        <v>370</v>
      </c>
      <c r="D155" s="136"/>
      <c r="E155" s="117" t="s">
        <v>370</v>
      </c>
      <c r="F155" s="114">
        <v>43234</v>
      </c>
      <c r="G155" s="109" t="s">
        <v>882</v>
      </c>
      <c r="H155" s="109">
        <v>1.1689580326678746</v>
      </c>
      <c r="P155" s="114"/>
      <c r="U155" s="114"/>
      <c r="V155" s="114"/>
    </row>
    <row r="156" spans="3:22" ht="17.399999999999999" x14ac:dyDescent="0.25">
      <c r="C156" s="118" t="s">
        <v>370</v>
      </c>
      <c r="D156" s="136"/>
      <c r="E156" s="117" t="s">
        <v>370</v>
      </c>
      <c r="F156" s="114">
        <v>43235</v>
      </c>
      <c r="G156" s="109" t="s">
        <v>883</v>
      </c>
      <c r="H156" s="109">
        <v>1.1045391701410385</v>
      </c>
      <c r="P156" s="114"/>
      <c r="U156" s="114"/>
      <c r="V156" s="114"/>
    </row>
    <row r="157" spans="3:22" ht="17.399999999999999" x14ac:dyDescent="0.25">
      <c r="C157" s="118" t="s">
        <v>370</v>
      </c>
      <c r="D157" s="136"/>
      <c r="E157" s="117" t="s">
        <v>370</v>
      </c>
      <c r="F157" s="114">
        <v>43236</v>
      </c>
      <c r="G157" s="109" t="s">
        <v>884</v>
      </c>
      <c r="H157" s="109">
        <v>1.1514247026816757</v>
      </c>
      <c r="P157" s="114"/>
      <c r="U157" s="114"/>
      <c r="V157" s="114"/>
    </row>
    <row r="158" spans="3:22" ht="17.399999999999999" x14ac:dyDescent="0.25">
      <c r="C158" s="118" t="s">
        <v>370</v>
      </c>
      <c r="D158" s="136"/>
      <c r="E158" s="117" t="s">
        <v>370</v>
      </c>
      <c r="F158" s="114">
        <v>43237</v>
      </c>
      <c r="G158" s="109" t="s">
        <v>885</v>
      </c>
      <c r="H158" s="109">
        <v>1.3263467120940344</v>
      </c>
      <c r="P158" s="114"/>
      <c r="U158" s="114"/>
      <c r="V158" s="114"/>
    </row>
    <row r="159" spans="3:22" ht="17.399999999999999" x14ac:dyDescent="0.25">
      <c r="C159" s="118" t="s">
        <v>370</v>
      </c>
      <c r="D159" s="136"/>
      <c r="E159" s="117" t="s">
        <v>370</v>
      </c>
      <c r="F159" s="114">
        <v>43238</v>
      </c>
      <c r="G159" s="109" t="s">
        <v>886</v>
      </c>
      <c r="H159" s="109">
        <v>1.2636769879707448</v>
      </c>
      <c r="P159" s="114"/>
      <c r="U159" s="114"/>
      <c r="V159" s="114"/>
    </row>
    <row r="160" spans="3:22" ht="17.399999999999999" x14ac:dyDescent="0.25">
      <c r="C160" s="118" t="s">
        <v>370</v>
      </c>
      <c r="D160" s="136"/>
      <c r="E160" s="117" t="s">
        <v>370</v>
      </c>
      <c r="F160" s="114">
        <v>43239</v>
      </c>
      <c r="G160" s="109" t="s">
        <v>887</v>
      </c>
      <c r="H160" s="109">
        <v>1.2009090487502578</v>
      </c>
      <c r="P160" s="114"/>
      <c r="U160" s="114"/>
      <c r="V160" s="114"/>
    </row>
    <row r="161" spans="3:22" ht="17.399999999999999" x14ac:dyDescent="0.25">
      <c r="C161" s="118" t="s">
        <v>370</v>
      </c>
      <c r="D161" s="136"/>
      <c r="E161" s="117" t="s">
        <v>370</v>
      </c>
      <c r="F161" s="114">
        <v>43240</v>
      </c>
      <c r="G161" s="109" t="s">
        <v>888</v>
      </c>
      <c r="H161" s="109">
        <v>1.1514143957338112</v>
      </c>
      <c r="P161" s="114"/>
      <c r="U161" s="114"/>
      <c r="V161" s="114"/>
    </row>
    <row r="162" spans="3:22" ht="17.399999999999999" x14ac:dyDescent="0.25">
      <c r="C162" s="118" t="s">
        <v>370</v>
      </c>
      <c r="D162" s="136"/>
      <c r="E162" s="117" t="s">
        <v>370</v>
      </c>
      <c r="F162" s="114">
        <v>43241</v>
      </c>
      <c r="G162" s="109" t="s">
        <v>889</v>
      </c>
      <c r="H162" s="109">
        <v>1.2224582008037785</v>
      </c>
      <c r="P162" s="114"/>
      <c r="U162" s="114"/>
      <c r="V162" s="114"/>
    </row>
    <row r="163" spans="3:22" ht="17.399999999999999" x14ac:dyDescent="0.25">
      <c r="C163" s="118" t="s">
        <v>370</v>
      </c>
      <c r="D163" s="136"/>
      <c r="E163" s="117" t="s">
        <v>370</v>
      </c>
      <c r="F163" s="114">
        <v>43242</v>
      </c>
      <c r="G163" s="109" t="s">
        <v>890</v>
      </c>
      <c r="H163" s="109">
        <v>1.1978309643276508</v>
      </c>
      <c r="P163" s="114"/>
      <c r="U163" s="114"/>
      <c r="V163" s="114"/>
    </row>
    <row r="164" spans="3:22" ht="17.399999999999999" x14ac:dyDescent="0.25">
      <c r="C164" s="118" t="s">
        <v>370</v>
      </c>
      <c r="D164" s="136"/>
      <c r="E164" s="117" t="s">
        <v>370</v>
      </c>
      <c r="F164" s="114">
        <v>43243</v>
      </c>
      <c r="G164" s="109" t="s">
        <v>891</v>
      </c>
      <c r="H164" s="109">
        <v>1.2025233687534609</v>
      </c>
      <c r="P164" s="114"/>
      <c r="U164" s="114"/>
      <c r="V164" s="114"/>
    </row>
    <row r="165" spans="3:22" ht="17.399999999999999" x14ac:dyDescent="0.25">
      <c r="C165" s="118" t="s">
        <v>370</v>
      </c>
      <c r="D165" s="136"/>
      <c r="E165" s="117" t="s">
        <v>370</v>
      </c>
      <c r="F165" s="114">
        <v>43244</v>
      </c>
      <c r="G165" s="109" t="s">
        <v>892</v>
      </c>
      <c r="H165" s="109">
        <v>1.1606358656858866</v>
      </c>
      <c r="P165" s="114"/>
      <c r="U165" s="114"/>
      <c r="V165" s="114"/>
    </row>
    <row r="166" spans="3:22" ht="17.399999999999999" x14ac:dyDescent="0.25">
      <c r="C166" s="118" t="s">
        <v>370</v>
      </c>
      <c r="D166" s="136"/>
      <c r="E166" s="117" t="s">
        <v>370</v>
      </c>
      <c r="F166" s="114">
        <v>43245</v>
      </c>
      <c r="G166" s="109" t="s">
        <v>893</v>
      </c>
      <c r="H166" s="109">
        <v>1.0934146313702999</v>
      </c>
      <c r="P166" s="114"/>
      <c r="U166" s="114"/>
      <c r="V166" s="114"/>
    </row>
    <row r="167" spans="3:22" ht="17.399999999999999" x14ac:dyDescent="0.25">
      <c r="C167" s="118" t="s">
        <v>370</v>
      </c>
      <c r="D167" s="136"/>
      <c r="E167" s="117" t="s">
        <v>370</v>
      </c>
      <c r="F167" s="114">
        <v>43246</v>
      </c>
      <c r="G167" s="109" t="s">
        <v>894</v>
      </c>
      <c r="H167" s="109">
        <v>1.0930644326054928</v>
      </c>
      <c r="P167" s="114"/>
      <c r="U167" s="114"/>
      <c r="V167" s="114"/>
    </row>
    <row r="168" spans="3:22" ht="17.399999999999999" x14ac:dyDescent="0.25">
      <c r="C168" s="118" t="s">
        <v>370</v>
      </c>
      <c r="D168" s="136"/>
      <c r="E168" s="117" t="s">
        <v>370</v>
      </c>
      <c r="F168" s="114">
        <v>43247</v>
      </c>
      <c r="G168" s="109" t="s">
        <v>895</v>
      </c>
      <c r="H168" s="109">
        <v>1.0989435547367212</v>
      </c>
      <c r="P168" s="114"/>
      <c r="U168" s="114"/>
      <c r="V168" s="114"/>
    </row>
    <row r="169" spans="3:22" ht="17.399999999999999" x14ac:dyDescent="0.25">
      <c r="C169" s="118" t="s">
        <v>370</v>
      </c>
      <c r="D169" s="136"/>
      <c r="E169" s="117" t="s">
        <v>370</v>
      </c>
      <c r="F169" s="114">
        <v>43248</v>
      </c>
      <c r="G169" s="109" t="s">
        <v>896</v>
      </c>
      <c r="H169" s="109">
        <v>1.0987685184422826</v>
      </c>
      <c r="P169" s="114"/>
      <c r="U169" s="114"/>
      <c r="V169" s="114"/>
    </row>
    <row r="170" spans="3:22" ht="17.399999999999999" x14ac:dyDescent="0.25">
      <c r="C170" s="118" t="s">
        <v>370</v>
      </c>
      <c r="D170" s="136"/>
      <c r="E170" s="117" t="s">
        <v>370</v>
      </c>
      <c r="F170" s="114">
        <v>43249</v>
      </c>
      <c r="G170" s="109" t="s">
        <v>897</v>
      </c>
      <c r="H170" s="109">
        <v>0.98834503147843844</v>
      </c>
      <c r="P170" s="114"/>
      <c r="U170" s="114"/>
      <c r="V170" s="114"/>
    </row>
    <row r="171" spans="3:22" ht="17.399999999999999" x14ac:dyDescent="0.25">
      <c r="C171" s="118" t="s">
        <v>370</v>
      </c>
      <c r="D171" s="136"/>
      <c r="E171" s="117" t="s">
        <v>370</v>
      </c>
      <c r="F171" s="114">
        <v>43250</v>
      </c>
      <c r="G171" s="109" t="s">
        <v>898</v>
      </c>
      <c r="H171" s="109">
        <v>1.1071548511492724</v>
      </c>
      <c r="P171" s="114"/>
      <c r="U171" s="114"/>
      <c r="V171" s="114"/>
    </row>
    <row r="172" spans="3:22" ht="17.399999999999999" x14ac:dyDescent="0.25">
      <c r="C172" s="118" t="s">
        <v>370</v>
      </c>
      <c r="D172" s="136"/>
      <c r="E172" s="117" t="s">
        <v>370</v>
      </c>
      <c r="F172" s="114">
        <v>43251</v>
      </c>
      <c r="G172" s="109" t="s">
        <v>899</v>
      </c>
      <c r="H172" s="109">
        <v>1.0506627795655594</v>
      </c>
      <c r="P172" s="114"/>
      <c r="U172" s="114"/>
      <c r="V172" s="114"/>
    </row>
    <row r="173" spans="3:22" ht="17.399999999999999" x14ac:dyDescent="0.25">
      <c r="C173" s="118" t="s">
        <v>370</v>
      </c>
      <c r="D173" s="136"/>
      <c r="E173" s="117" t="s">
        <v>370</v>
      </c>
      <c r="F173" s="114">
        <v>43252</v>
      </c>
      <c r="G173" s="109" t="s">
        <v>900</v>
      </c>
      <c r="H173" s="109">
        <v>1.0663771642555411</v>
      </c>
      <c r="U173" s="114"/>
      <c r="V173" s="114"/>
    </row>
    <row r="174" spans="3:22" ht="17.399999999999999" x14ac:dyDescent="0.25">
      <c r="C174" s="116"/>
      <c r="D174" s="137"/>
      <c r="E174" s="115"/>
      <c r="U174" s="114"/>
      <c r="V174" s="114"/>
    </row>
    <row r="175" spans="3:22" x14ac:dyDescent="0.25">
      <c r="C175" s="113"/>
      <c r="D175" s="112"/>
      <c r="E175" s="111"/>
      <c r="U175" s="114"/>
      <c r="V175" s="114"/>
    </row>
    <row r="176" spans="3:22" x14ac:dyDescent="0.25">
      <c r="C176" s="113"/>
      <c r="D176" s="112"/>
      <c r="E176" s="111"/>
      <c r="U176" s="114"/>
      <c r="V176" s="114"/>
    </row>
    <row r="177" spans="3:22" x14ac:dyDescent="0.25">
      <c r="C177" s="113"/>
      <c r="D177" s="112"/>
      <c r="E177" s="111"/>
      <c r="U177" s="114"/>
      <c r="V177" s="114"/>
    </row>
    <row r="178" spans="3:22" x14ac:dyDescent="0.25">
      <c r="C178" s="113"/>
      <c r="D178" s="112"/>
      <c r="E178" s="111"/>
      <c r="U178" s="114"/>
      <c r="V178" s="114"/>
    </row>
    <row r="179" spans="3:22" x14ac:dyDescent="0.25">
      <c r="C179" s="113"/>
      <c r="D179" s="112"/>
      <c r="E179" s="111"/>
      <c r="V179" s="114"/>
    </row>
    <row r="180" spans="3:22" x14ac:dyDescent="0.25">
      <c r="C180" s="113"/>
      <c r="D180" s="112"/>
      <c r="E180" s="111"/>
      <c r="V180" s="114"/>
    </row>
    <row r="181" spans="3:22" x14ac:dyDescent="0.25">
      <c r="C181" s="113"/>
      <c r="D181" s="112"/>
      <c r="E181" s="111"/>
      <c r="V181" s="114"/>
    </row>
    <row r="182" spans="3:22" x14ac:dyDescent="0.25">
      <c r="C182" s="113"/>
      <c r="D182" s="112"/>
      <c r="E182" s="111"/>
      <c r="V182" s="114"/>
    </row>
    <row r="183" spans="3:22" x14ac:dyDescent="0.25">
      <c r="C183" s="113"/>
      <c r="D183" s="112"/>
      <c r="E183" s="111"/>
      <c r="V183" s="114"/>
    </row>
    <row r="184" spans="3:22" x14ac:dyDescent="0.25">
      <c r="C184" s="113"/>
      <c r="D184" s="112"/>
      <c r="E184" s="111"/>
      <c r="V184" s="114"/>
    </row>
    <row r="185" spans="3:22" x14ac:dyDescent="0.25">
      <c r="C185" s="113"/>
      <c r="D185" s="112"/>
      <c r="E185" s="111"/>
      <c r="V185" s="114"/>
    </row>
    <row r="186" spans="3:22" x14ac:dyDescent="0.25">
      <c r="C186" s="113"/>
      <c r="D186" s="112"/>
      <c r="E186" s="111"/>
      <c r="V186" s="114"/>
    </row>
    <row r="187" spans="3:22" x14ac:dyDescent="0.25">
      <c r="C187" s="113"/>
      <c r="D187" s="112"/>
      <c r="E187" s="111"/>
      <c r="V187" s="114"/>
    </row>
    <row r="188" spans="3:22" x14ac:dyDescent="0.25">
      <c r="C188" s="113"/>
      <c r="D188" s="112"/>
      <c r="E188" s="111"/>
      <c r="V188" s="114"/>
    </row>
    <row r="189" spans="3:22" x14ac:dyDescent="0.25">
      <c r="C189" s="113"/>
      <c r="D189" s="112"/>
      <c r="E189" s="111"/>
      <c r="V189" s="114"/>
    </row>
    <row r="190" spans="3:22" x14ac:dyDescent="0.25">
      <c r="C190" s="113"/>
      <c r="D190" s="112"/>
      <c r="E190" s="111"/>
      <c r="V190" s="114"/>
    </row>
    <row r="191" spans="3:22" x14ac:dyDescent="0.25">
      <c r="C191" s="113"/>
      <c r="D191" s="112"/>
      <c r="E191" s="111"/>
      <c r="V191" s="114"/>
    </row>
    <row r="192" spans="3:22" x14ac:dyDescent="0.25">
      <c r="C192" s="113"/>
      <c r="D192" s="112"/>
      <c r="E192" s="111"/>
      <c r="V192" s="114"/>
    </row>
    <row r="193" spans="3:22" x14ac:dyDescent="0.25">
      <c r="C193" s="113"/>
      <c r="D193" s="112"/>
      <c r="E193" s="111"/>
      <c r="V193" s="114"/>
    </row>
    <row r="194" spans="3:22" x14ac:dyDescent="0.25">
      <c r="C194" s="113"/>
      <c r="D194" s="112"/>
      <c r="E194" s="111"/>
      <c r="V194" s="114"/>
    </row>
    <row r="195" spans="3:22" x14ac:dyDescent="0.25">
      <c r="C195" s="113"/>
      <c r="D195" s="112"/>
      <c r="E195" s="111"/>
      <c r="V195" s="114"/>
    </row>
    <row r="196" spans="3:22" x14ac:dyDescent="0.25">
      <c r="C196" s="113"/>
      <c r="D196" s="112"/>
      <c r="E196" s="111"/>
      <c r="V196" s="114"/>
    </row>
    <row r="197" spans="3:22" x14ac:dyDescent="0.25">
      <c r="C197" s="113"/>
      <c r="D197" s="112"/>
      <c r="E197" s="111"/>
      <c r="V197" s="114"/>
    </row>
    <row r="198" spans="3:22" x14ac:dyDescent="0.25">
      <c r="C198" s="113"/>
      <c r="D198" s="112"/>
      <c r="E198" s="111"/>
      <c r="V198" s="114"/>
    </row>
    <row r="199" spans="3:22" x14ac:dyDescent="0.25">
      <c r="C199" s="113"/>
      <c r="D199" s="112"/>
      <c r="E199" s="111"/>
      <c r="V199" s="114"/>
    </row>
    <row r="200" spans="3:22" x14ac:dyDescent="0.25">
      <c r="C200" s="113"/>
      <c r="D200" s="112"/>
      <c r="E200" s="111"/>
      <c r="V200" s="114"/>
    </row>
    <row r="201" spans="3:22" x14ac:dyDescent="0.25">
      <c r="C201" s="113"/>
      <c r="D201" s="112"/>
      <c r="E201" s="111"/>
      <c r="V201" s="114"/>
    </row>
    <row r="202" spans="3:22" x14ac:dyDescent="0.25">
      <c r="C202" s="113"/>
      <c r="D202" s="112"/>
      <c r="E202" s="111"/>
      <c r="V202" s="114"/>
    </row>
    <row r="203" spans="3:22" x14ac:dyDescent="0.25">
      <c r="C203" s="113"/>
      <c r="D203" s="112"/>
      <c r="E203" s="111"/>
      <c r="V203" s="114"/>
    </row>
    <row r="204" spans="3:22" x14ac:dyDescent="0.25">
      <c r="C204" s="113"/>
      <c r="D204" s="112"/>
      <c r="E204" s="111"/>
      <c r="V204" s="114"/>
    </row>
    <row r="205" spans="3:22" x14ac:dyDescent="0.25">
      <c r="C205" s="113"/>
      <c r="D205" s="112"/>
      <c r="E205" s="111"/>
      <c r="V205" s="114"/>
    </row>
    <row r="206" spans="3:22" x14ac:dyDescent="0.25">
      <c r="C206" s="113"/>
      <c r="D206" s="112"/>
      <c r="E206" s="111"/>
      <c r="V206" s="114"/>
    </row>
    <row r="207" spans="3:22" x14ac:dyDescent="0.25">
      <c r="C207" s="113"/>
      <c r="D207" s="112"/>
      <c r="E207" s="111"/>
      <c r="V207" s="114"/>
    </row>
    <row r="208" spans="3:22" x14ac:dyDescent="0.25">
      <c r="C208" s="113"/>
      <c r="D208" s="112"/>
      <c r="E208" s="111"/>
      <c r="V208" s="114"/>
    </row>
    <row r="209" spans="3:22" x14ac:dyDescent="0.25">
      <c r="C209" s="113"/>
      <c r="D209" s="112"/>
      <c r="E209" s="111"/>
      <c r="V209" s="114"/>
    </row>
    <row r="210" spans="3:22" x14ac:dyDescent="0.25">
      <c r="C210" s="113"/>
      <c r="D210" s="112"/>
      <c r="E210" s="111"/>
      <c r="V210" s="114"/>
    </row>
    <row r="211" spans="3:22" x14ac:dyDescent="0.25">
      <c r="C211" s="113"/>
      <c r="D211" s="112"/>
      <c r="E211" s="111"/>
      <c r="V211" s="114"/>
    </row>
    <row r="212" spans="3:22" x14ac:dyDescent="0.25">
      <c r="C212" s="113"/>
      <c r="D212" s="112"/>
      <c r="E212" s="111"/>
      <c r="V212" s="114"/>
    </row>
    <row r="213" spans="3:22" x14ac:dyDescent="0.25">
      <c r="C213" s="113"/>
      <c r="D213" s="112"/>
      <c r="E213" s="111"/>
      <c r="V213" s="114"/>
    </row>
    <row r="214" spans="3:22" x14ac:dyDescent="0.25">
      <c r="C214" s="113"/>
      <c r="D214" s="112"/>
      <c r="E214" s="111"/>
      <c r="V214" s="114"/>
    </row>
    <row r="215" spans="3:22" x14ac:dyDescent="0.25">
      <c r="C215" s="113"/>
      <c r="D215" s="112"/>
      <c r="E215" s="111"/>
      <c r="V215" s="114"/>
    </row>
    <row r="216" spans="3:22" x14ac:dyDescent="0.25">
      <c r="C216" s="113"/>
      <c r="D216" s="112"/>
      <c r="E216" s="111"/>
      <c r="V216" s="114"/>
    </row>
    <row r="217" spans="3:22" x14ac:dyDescent="0.25">
      <c r="C217" s="113"/>
      <c r="D217" s="112"/>
      <c r="E217" s="111"/>
      <c r="V217" s="114"/>
    </row>
    <row r="218" spans="3:22" x14ac:dyDescent="0.25">
      <c r="C218" s="113"/>
      <c r="D218" s="112"/>
      <c r="E218" s="111"/>
      <c r="V218" s="114"/>
    </row>
    <row r="219" spans="3:22" x14ac:dyDescent="0.25">
      <c r="C219" s="113"/>
      <c r="D219" s="112"/>
      <c r="E219" s="111"/>
      <c r="V219" s="114"/>
    </row>
    <row r="220" spans="3:22" x14ac:dyDescent="0.25">
      <c r="C220" s="113"/>
      <c r="D220" s="112"/>
      <c r="E220" s="111"/>
      <c r="V220" s="114"/>
    </row>
    <row r="221" spans="3:22" x14ac:dyDescent="0.25">
      <c r="C221" s="113"/>
      <c r="D221" s="112"/>
      <c r="E221" s="111"/>
      <c r="V221" s="114"/>
    </row>
    <row r="222" spans="3:22" x14ac:dyDescent="0.25">
      <c r="C222" s="113"/>
      <c r="D222" s="112"/>
      <c r="E222" s="111"/>
      <c r="V222" s="114"/>
    </row>
    <row r="223" spans="3:22" x14ac:dyDescent="0.25">
      <c r="C223" s="113"/>
      <c r="D223" s="112"/>
      <c r="E223" s="111"/>
      <c r="V223" s="114"/>
    </row>
    <row r="224" spans="3:22" x14ac:dyDescent="0.25">
      <c r="C224" s="113"/>
      <c r="D224" s="112"/>
      <c r="E224" s="111"/>
      <c r="V224" s="114"/>
    </row>
    <row r="225" spans="3:22" x14ac:dyDescent="0.25">
      <c r="C225" s="113"/>
      <c r="D225" s="112"/>
      <c r="E225" s="111"/>
      <c r="V225" s="114"/>
    </row>
    <row r="226" spans="3:22" x14ac:dyDescent="0.25">
      <c r="C226" s="113"/>
      <c r="D226" s="112"/>
      <c r="E226" s="111"/>
      <c r="V226" s="114"/>
    </row>
    <row r="227" spans="3:22" x14ac:dyDescent="0.25">
      <c r="C227" s="113"/>
      <c r="D227" s="112"/>
      <c r="E227" s="111"/>
      <c r="V227" s="114"/>
    </row>
    <row r="228" spans="3:22" x14ac:dyDescent="0.25">
      <c r="C228" s="113"/>
      <c r="D228" s="112"/>
      <c r="E228" s="111"/>
      <c r="V228" s="114"/>
    </row>
    <row r="229" spans="3:22" x14ac:dyDescent="0.25">
      <c r="C229" s="113"/>
      <c r="D229" s="112"/>
      <c r="E229" s="111"/>
      <c r="V229" s="114"/>
    </row>
    <row r="230" spans="3:22" x14ac:dyDescent="0.25">
      <c r="C230" s="113"/>
      <c r="D230" s="112"/>
      <c r="E230" s="111"/>
      <c r="V230" s="114"/>
    </row>
    <row r="231" spans="3:22" x14ac:dyDescent="0.25">
      <c r="C231" s="113"/>
      <c r="D231" s="112"/>
      <c r="E231" s="111"/>
      <c r="V231" s="114"/>
    </row>
    <row r="232" spans="3:22" x14ac:dyDescent="0.25">
      <c r="C232" s="113"/>
      <c r="D232" s="112"/>
      <c r="E232" s="111"/>
      <c r="V232" s="114"/>
    </row>
    <row r="233" spans="3:22" x14ac:dyDescent="0.25">
      <c r="C233" s="113"/>
      <c r="D233" s="112"/>
      <c r="E233" s="111"/>
      <c r="V233" s="114"/>
    </row>
    <row r="234" spans="3:22" x14ac:dyDescent="0.25">
      <c r="C234" s="113"/>
      <c r="D234" s="112"/>
      <c r="E234" s="111"/>
      <c r="V234" s="114"/>
    </row>
    <row r="235" spans="3:22" x14ac:dyDescent="0.25">
      <c r="C235" s="113"/>
      <c r="D235" s="112"/>
      <c r="E235" s="111"/>
      <c r="V235" s="114"/>
    </row>
    <row r="236" spans="3:22" x14ac:dyDescent="0.25">
      <c r="C236" s="113"/>
      <c r="D236" s="112"/>
      <c r="E236" s="111"/>
      <c r="V236" s="114"/>
    </row>
    <row r="237" spans="3:22" x14ac:dyDescent="0.25">
      <c r="C237" s="113"/>
      <c r="D237" s="112"/>
      <c r="E237" s="111"/>
      <c r="V237" s="114"/>
    </row>
    <row r="238" spans="3:22" x14ac:dyDescent="0.25">
      <c r="C238" s="113"/>
      <c r="D238" s="112"/>
      <c r="E238" s="111"/>
      <c r="V238" s="114"/>
    </row>
    <row r="239" spans="3:22" x14ac:dyDescent="0.25">
      <c r="C239" s="113"/>
      <c r="D239" s="112"/>
      <c r="E239" s="111"/>
      <c r="V239" s="114"/>
    </row>
    <row r="240" spans="3:22" x14ac:dyDescent="0.25">
      <c r="C240" s="113"/>
      <c r="D240" s="112"/>
      <c r="E240" s="111"/>
      <c r="V240" s="114"/>
    </row>
    <row r="241" spans="3:22" x14ac:dyDescent="0.25">
      <c r="C241" s="113"/>
      <c r="D241" s="112"/>
      <c r="E241" s="111"/>
      <c r="V241" s="114"/>
    </row>
    <row r="242" spans="3:22" x14ac:dyDescent="0.25">
      <c r="C242" s="113"/>
      <c r="D242" s="112"/>
      <c r="E242" s="111"/>
      <c r="V242" s="114"/>
    </row>
    <row r="243" spans="3:22" x14ac:dyDescent="0.25">
      <c r="C243" s="113"/>
      <c r="D243" s="112"/>
      <c r="E243" s="111"/>
      <c r="V243" s="114"/>
    </row>
    <row r="244" spans="3:22" x14ac:dyDescent="0.25">
      <c r="C244" s="113"/>
      <c r="D244" s="112"/>
      <c r="E244" s="111"/>
      <c r="V244" s="114"/>
    </row>
    <row r="245" spans="3:22" x14ac:dyDescent="0.25">
      <c r="C245" s="113"/>
      <c r="D245" s="112"/>
      <c r="E245" s="111"/>
      <c r="V245" s="114"/>
    </row>
    <row r="246" spans="3:22" x14ac:dyDescent="0.25">
      <c r="C246" s="113"/>
      <c r="D246" s="112"/>
      <c r="E246" s="111"/>
      <c r="V246" s="114"/>
    </row>
    <row r="247" spans="3:22" x14ac:dyDescent="0.25">
      <c r="C247" s="113"/>
      <c r="D247" s="112"/>
      <c r="E247" s="111"/>
      <c r="V247" s="114"/>
    </row>
    <row r="248" spans="3:22" x14ac:dyDescent="0.25">
      <c r="C248" s="113"/>
      <c r="D248" s="112"/>
      <c r="E248" s="111"/>
      <c r="V248" s="114"/>
    </row>
    <row r="249" spans="3:22" x14ac:dyDescent="0.25">
      <c r="C249" s="113"/>
      <c r="D249" s="112"/>
      <c r="E249" s="111"/>
      <c r="V249" s="114"/>
    </row>
    <row r="250" spans="3:22" x14ac:dyDescent="0.25">
      <c r="C250" s="113"/>
      <c r="D250" s="112"/>
      <c r="E250" s="111"/>
      <c r="V250" s="114"/>
    </row>
    <row r="251" spans="3:22" x14ac:dyDescent="0.25">
      <c r="C251" s="113"/>
      <c r="D251" s="112"/>
      <c r="E251" s="111"/>
      <c r="V251" s="114"/>
    </row>
    <row r="252" spans="3:22" x14ac:dyDescent="0.25">
      <c r="C252" s="113"/>
      <c r="D252" s="112"/>
      <c r="E252" s="111"/>
      <c r="V252" s="114"/>
    </row>
    <row r="253" spans="3:22" x14ac:dyDescent="0.25">
      <c r="C253" s="113"/>
      <c r="D253" s="112"/>
      <c r="E253" s="111"/>
      <c r="V253" s="114"/>
    </row>
    <row r="254" spans="3:22" x14ac:dyDescent="0.25">
      <c r="C254" s="113"/>
      <c r="D254" s="112"/>
      <c r="E254" s="111"/>
      <c r="V254" s="114"/>
    </row>
    <row r="255" spans="3:22" x14ac:dyDescent="0.25">
      <c r="C255" s="113"/>
      <c r="D255" s="112"/>
      <c r="E255" s="111"/>
      <c r="V255" s="114"/>
    </row>
    <row r="256" spans="3:22" x14ac:dyDescent="0.25">
      <c r="C256" s="113"/>
      <c r="D256" s="112"/>
      <c r="E256" s="111"/>
      <c r="V256" s="114"/>
    </row>
    <row r="257" spans="3:22" x14ac:dyDescent="0.25">
      <c r="C257" s="113"/>
      <c r="D257" s="112"/>
      <c r="E257" s="111"/>
      <c r="V257" s="114"/>
    </row>
    <row r="258" spans="3:22" x14ac:dyDescent="0.25">
      <c r="C258" s="113"/>
      <c r="D258" s="112"/>
      <c r="E258" s="111"/>
      <c r="V258" s="114"/>
    </row>
    <row r="259" spans="3:22" x14ac:dyDescent="0.25">
      <c r="C259" s="113"/>
      <c r="D259" s="112"/>
      <c r="E259" s="111"/>
      <c r="V259" s="114"/>
    </row>
    <row r="260" spans="3:22" x14ac:dyDescent="0.25">
      <c r="C260" s="113"/>
      <c r="D260" s="112"/>
      <c r="E260" s="111"/>
      <c r="V260" s="114"/>
    </row>
    <row r="261" spans="3:22" x14ac:dyDescent="0.25">
      <c r="C261" s="113"/>
      <c r="D261" s="112"/>
      <c r="E261" s="111"/>
      <c r="V261" s="114"/>
    </row>
    <row r="262" spans="3:22" x14ac:dyDescent="0.25">
      <c r="C262" s="113"/>
      <c r="D262" s="112"/>
      <c r="E262" s="111"/>
      <c r="V262" s="114"/>
    </row>
    <row r="263" spans="3:22" x14ac:dyDescent="0.25">
      <c r="C263" s="113"/>
      <c r="D263" s="112"/>
      <c r="E263" s="111"/>
      <c r="V263" s="114"/>
    </row>
    <row r="264" spans="3:22" x14ac:dyDescent="0.25">
      <c r="C264" s="113"/>
      <c r="D264" s="112"/>
      <c r="E264" s="111"/>
      <c r="V264" s="114"/>
    </row>
    <row r="265" spans="3:22" x14ac:dyDescent="0.25">
      <c r="C265" s="113"/>
      <c r="D265" s="112"/>
      <c r="E265" s="111"/>
      <c r="V265" s="114"/>
    </row>
    <row r="266" spans="3:22" x14ac:dyDescent="0.25">
      <c r="C266" s="113"/>
      <c r="D266" s="112"/>
      <c r="E266" s="111"/>
      <c r="V266" s="114"/>
    </row>
    <row r="267" spans="3:22" x14ac:dyDescent="0.25">
      <c r="C267" s="113"/>
      <c r="D267" s="112"/>
      <c r="E267" s="111"/>
      <c r="V267" s="114"/>
    </row>
    <row r="268" spans="3:22" x14ac:dyDescent="0.25">
      <c r="C268" s="113"/>
      <c r="D268" s="112"/>
      <c r="E268" s="111"/>
      <c r="V268" s="114"/>
    </row>
    <row r="269" spans="3:22" x14ac:dyDescent="0.25">
      <c r="C269" s="113"/>
      <c r="D269" s="112"/>
      <c r="E269" s="111"/>
      <c r="V269" s="114"/>
    </row>
    <row r="270" spans="3:22" x14ac:dyDescent="0.25">
      <c r="C270" s="113"/>
      <c r="D270" s="112"/>
      <c r="E270" s="111"/>
      <c r="V270" s="114"/>
    </row>
    <row r="271" spans="3:22" x14ac:dyDescent="0.25">
      <c r="C271" s="113"/>
      <c r="D271" s="112"/>
      <c r="E271" s="111"/>
      <c r="V271" s="114"/>
    </row>
    <row r="272" spans="3:22" x14ac:dyDescent="0.25">
      <c r="C272" s="113"/>
      <c r="D272" s="112"/>
      <c r="E272" s="111"/>
      <c r="V272" s="114"/>
    </row>
    <row r="273" spans="3:22" x14ac:dyDescent="0.25">
      <c r="C273" s="113"/>
      <c r="D273" s="112"/>
      <c r="E273" s="111"/>
      <c r="V273" s="114"/>
    </row>
    <row r="274" spans="3:22" x14ac:dyDescent="0.25">
      <c r="C274" s="113"/>
      <c r="D274" s="112"/>
      <c r="E274" s="111"/>
      <c r="V274" s="114"/>
    </row>
    <row r="275" spans="3:22" x14ac:dyDescent="0.25">
      <c r="C275" s="113"/>
      <c r="D275" s="112"/>
      <c r="E275" s="111"/>
      <c r="V275" s="114"/>
    </row>
    <row r="276" spans="3:22" x14ac:dyDescent="0.25">
      <c r="C276" s="113"/>
      <c r="D276" s="112"/>
      <c r="E276" s="111"/>
      <c r="V276" s="114"/>
    </row>
    <row r="277" spans="3:22" x14ac:dyDescent="0.25">
      <c r="C277" s="113"/>
      <c r="D277" s="112"/>
      <c r="E277" s="111"/>
      <c r="V277" s="114"/>
    </row>
    <row r="278" spans="3:22" x14ac:dyDescent="0.25">
      <c r="C278" s="113"/>
      <c r="D278" s="112"/>
      <c r="E278" s="111"/>
      <c r="V278" s="114"/>
    </row>
    <row r="279" spans="3:22" x14ac:dyDescent="0.25">
      <c r="C279" s="113"/>
      <c r="D279" s="112"/>
      <c r="E279" s="111"/>
      <c r="V279" s="114"/>
    </row>
    <row r="280" spans="3:22" x14ac:dyDescent="0.25">
      <c r="C280" s="113"/>
      <c r="D280" s="112"/>
      <c r="E280" s="111"/>
      <c r="V280" s="114"/>
    </row>
    <row r="281" spans="3:22" x14ac:dyDescent="0.25">
      <c r="C281" s="113"/>
      <c r="D281" s="112"/>
      <c r="E281" s="111"/>
      <c r="V281" s="114"/>
    </row>
    <row r="282" spans="3:22" x14ac:dyDescent="0.25">
      <c r="C282" s="113"/>
      <c r="D282" s="112"/>
      <c r="E282" s="111"/>
      <c r="V282" s="114"/>
    </row>
    <row r="283" spans="3:22" x14ac:dyDescent="0.25">
      <c r="C283" s="113"/>
      <c r="D283" s="112"/>
      <c r="E283" s="111"/>
      <c r="V283" s="114"/>
    </row>
    <row r="284" spans="3:22" x14ac:dyDescent="0.25">
      <c r="C284" s="113"/>
      <c r="D284" s="112"/>
      <c r="E284" s="111"/>
      <c r="V284" s="114"/>
    </row>
    <row r="285" spans="3:22" x14ac:dyDescent="0.25">
      <c r="C285" s="113"/>
      <c r="D285" s="112"/>
      <c r="E285" s="111"/>
      <c r="V285" s="114"/>
    </row>
    <row r="286" spans="3:22" x14ac:dyDescent="0.25">
      <c r="C286" s="113"/>
      <c r="D286" s="112"/>
      <c r="E286" s="111"/>
      <c r="V286" s="114"/>
    </row>
    <row r="287" spans="3:22" x14ac:dyDescent="0.25">
      <c r="C287" s="113"/>
      <c r="D287" s="112"/>
      <c r="E287" s="111"/>
      <c r="V287" s="114"/>
    </row>
    <row r="288" spans="3:22" x14ac:dyDescent="0.25">
      <c r="C288" s="113"/>
      <c r="D288" s="112"/>
      <c r="E288" s="111"/>
      <c r="V288" s="114"/>
    </row>
    <row r="289" spans="3:22" x14ac:dyDescent="0.25">
      <c r="C289" s="113"/>
      <c r="D289" s="112"/>
      <c r="E289" s="111"/>
      <c r="V289" s="114"/>
    </row>
    <row r="290" spans="3:22" x14ac:dyDescent="0.25">
      <c r="C290" s="113"/>
      <c r="D290" s="112"/>
      <c r="E290" s="111"/>
      <c r="V290" s="114"/>
    </row>
    <row r="291" spans="3:22" x14ac:dyDescent="0.25">
      <c r="C291" s="113"/>
      <c r="D291" s="112"/>
      <c r="E291" s="111"/>
      <c r="V291" s="114"/>
    </row>
    <row r="292" spans="3:22" x14ac:dyDescent="0.25">
      <c r="C292" s="113"/>
      <c r="D292" s="112"/>
      <c r="E292" s="111"/>
      <c r="V292" s="114"/>
    </row>
    <row r="293" spans="3:22" x14ac:dyDescent="0.25">
      <c r="C293" s="113"/>
      <c r="D293" s="112"/>
      <c r="E293" s="111"/>
      <c r="V293" s="114"/>
    </row>
    <row r="294" spans="3:22" x14ac:dyDescent="0.25">
      <c r="C294" s="113"/>
      <c r="D294" s="112"/>
      <c r="E294" s="111"/>
      <c r="V294" s="114"/>
    </row>
    <row r="295" spans="3:22" x14ac:dyDescent="0.25">
      <c r="C295" s="113"/>
      <c r="D295" s="112"/>
      <c r="E295" s="111"/>
      <c r="V295" s="114"/>
    </row>
    <row r="296" spans="3:22" x14ac:dyDescent="0.25">
      <c r="C296" s="113"/>
      <c r="D296" s="112"/>
      <c r="E296" s="111"/>
      <c r="V296" s="114"/>
    </row>
    <row r="297" spans="3:22" x14ac:dyDescent="0.25">
      <c r="C297" s="113"/>
      <c r="D297" s="112"/>
      <c r="E297" s="111"/>
      <c r="V297" s="114"/>
    </row>
    <row r="298" spans="3:22" x14ac:dyDescent="0.25">
      <c r="C298" s="113"/>
      <c r="D298" s="112"/>
      <c r="E298" s="111"/>
      <c r="V298" s="114"/>
    </row>
    <row r="299" spans="3:22" x14ac:dyDescent="0.25">
      <c r="C299" s="113"/>
      <c r="D299" s="112"/>
      <c r="E299" s="111"/>
      <c r="V299" s="114"/>
    </row>
    <row r="300" spans="3:22" x14ac:dyDescent="0.25">
      <c r="C300" s="113"/>
      <c r="D300" s="112"/>
      <c r="E300" s="111"/>
      <c r="V300" s="114"/>
    </row>
    <row r="301" spans="3:22" x14ac:dyDescent="0.25">
      <c r="C301" s="113"/>
      <c r="D301" s="112"/>
      <c r="E301" s="111"/>
      <c r="V301" s="114"/>
    </row>
    <row r="302" spans="3:22" x14ac:dyDescent="0.25">
      <c r="C302" s="113"/>
      <c r="D302" s="112"/>
      <c r="E302" s="111"/>
      <c r="V302" s="114"/>
    </row>
    <row r="303" spans="3:22" x14ac:dyDescent="0.25">
      <c r="C303" s="113"/>
      <c r="D303" s="112"/>
      <c r="E303" s="111"/>
      <c r="V303" s="114"/>
    </row>
    <row r="304" spans="3:22" x14ac:dyDescent="0.25">
      <c r="C304" s="113"/>
      <c r="D304" s="112"/>
      <c r="E304" s="111"/>
      <c r="V304" s="114"/>
    </row>
    <row r="305" spans="3:22" x14ac:dyDescent="0.25">
      <c r="C305" s="113"/>
      <c r="D305" s="112"/>
      <c r="E305" s="111"/>
      <c r="V305" s="114"/>
    </row>
    <row r="306" spans="3:22" x14ac:dyDescent="0.25">
      <c r="C306" s="113"/>
      <c r="D306" s="112"/>
      <c r="E306" s="111"/>
      <c r="V306" s="114"/>
    </row>
    <row r="307" spans="3:22" x14ac:dyDescent="0.25">
      <c r="C307" s="113"/>
      <c r="D307" s="112"/>
      <c r="E307" s="111"/>
      <c r="V307" s="114"/>
    </row>
    <row r="308" spans="3:22" x14ac:dyDescent="0.25">
      <c r="C308" s="113"/>
      <c r="D308" s="112"/>
      <c r="E308" s="111"/>
      <c r="V308" s="114"/>
    </row>
    <row r="309" spans="3:22" x14ac:dyDescent="0.25">
      <c r="C309" s="113"/>
      <c r="D309" s="112"/>
      <c r="E309" s="111"/>
      <c r="V309" s="114"/>
    </row>
    <row r="310" spans="3:22" x14ac:dyDescent="0.25">
      <c r="C310" s="113"/>
      <c r="D310" s="112"/>
      <c r="E310" s="111"/>
      <c r="V310" s="114"/>
    </row>
    <row r="311" spans="3:22" x14ac:dyDescent="0.25">
      <c r="C311" s="113"/>
      <c r="D311" s="112"/>
      <c r="E311" s="111"/>
      <c r="V311" s="114"/>
    </row>
    <row r="312" spans="3:22" x14ac:dyDescent="0.25">
      <c r="C312" s="113"/>
      <c r="D312" s="112"/>
      <c r="E312" s="111"/>
      <c r="V312" s="114"/>
    </row>
    <row r="313" spans="3:22" x14ac:dyDescent="0.25">
      <c r="C313" s="113"/>
      <c r="D313" s="112"/>
      <c r="E313" s="111"/>
      <c r="V313" s="114"/>
    </row>
    <row r="314" spans="3:22" x14ac:dyDescent="0.25">
      <c r="C314" s="113"/>
      <c r="D314" s="112"/>
      <c r="E314" s="111"/>
      <c r="V314" s="114"/>
    </row>
    <row r="315" spans="3:22" x14ac:dyDescent="0.25">
      <c r="C315" s="113"/>
      <c r="D315" s="112"/>
      <c r="E315" s="111"/>
      <c r="V315" s="114"/>
    </row>
    <row r="316" spans="3:22" x14ac:dyDescent="0.25">
      <c r="C316" s="113"/>
      <c r="D316" s="112"/>
      <c r="E316" s="111"/>
      <c r="V316" s="114"/>
    </row>
    <row r="317" spans="3:22" x14ac:dyDescent="0.25">
      <c r="C317" s="113"/>
      <c r="D317" s="112"/>
      <c r="E317" s="111"/>
      <c r="V317" s="114"/>
    </row>
    <row r="318" spans="3:22" x14ac:dyDescent="0.25">
      <c r="C318" s="113"/>
      <c r="D318" s="112"/>
      <c r="E318" s="111"/>
      <c r="V318" s="114"/>
    </row>
    <row r="319" spans="3:22" x14ac:dyDescent="0.25">
      <c r="C319" s="113"/>
      <c r="D319" s="112"/>
      <c r="E319" s="111"/>
      <c r="V319" s="114"/>
    </row>
    <row r="320" spans="3:22" x14ac:dyDescent="0.25">
      <c r="C320" s="113"/>
      <c r="D320" s="112"/>
      <c r="E320" s="111"/>
      <c r="V320" s="114"/>
    </row>
    <row r="321" spans="3:22" x14ac:dyDescent="0.25">
      <c r="C321" s="113"/>
      <c r="D321" s="112"/>
      <c r="E321" s="111"/>
      <c r="V321" s="114"/>
    </row>
    <row r="322" spans="3:22" x14ac:dyDescent="0.25">
      <c r="C322" s="113"/>
      <c r="D322" s="112"/>
      <c r="E322" s="111"/>
      <c r="V322" s="114"/>
    </row>
    <row r="323" spans="3:22" x14ac:dyDescent="0.25">
      <c r="C323" s="113"/>
      <c r="D323" s="112"/>
      <c r="E323" s="111"/>
      <c r="V323" s="114"/>
    </row>
    <row r="324" spans="3:22" x14ac:dyDescent="0.25">
      <c r="C324" s="113"/>
      <c r="D324" s="112"/>
      <c r="E324" s="111"/>
      <c r="V324" s="114"/>
    </row>
    <row r="325" spans="3:22" x14ac:dyDescent="0.25">
      <c r="C325" s="113"/>
      <c r="D325" s="112"/>
      <c r="E325" s="111"/>
      <c r="V325" s="114"/>
    </row>
    <row r="326" spans="3:22" x14ac:dyDescent="0.25">
      <c r="C326" s="113"/>
      <c r="D326" s="112"/>
      <c r="E326" s="111"/>
      <c r="V326" s="114"/>
    </row>
    <row r="327" spans="3:22" x14ac:dyDescent="0.25">
      <c r="C327" s="113"/>
      <c r="D327" s="112"/>
      <c r="E327" s="111"/>
      <c r="V327" s="114"/>
    </row>
    <row r="328" spans="3:22" x14ac:dyDescent="0.25">
      <c r="C328" s="113"/>
      <c r="D328" s="112"/>
      <c r="E328" s="111"/>
      <c r="V328" s="114"/>
    </row>
    <row r="329" spans="3:22" x14ac:dyDescent="0.25">
      <c r="C329" s="113"/>
      <c r="D329" s="112"/>
      <c r="E329" s="111"/>
      <c r="V329" s="114"/>
    </row>
    <row r="330" spans="3:22" x14ac:dyDescent="0.25">
      <c r="C330" s="113"/>
      <c r="D330" s="112"/>
      <c r="E330" s="111"/>
    </row>
    <row r="331" spans="3:22" x14ac:dyDescent="0.25">
      <c r="C331" s="113"/>
      <c r="D331" s="112"/>
      <c r="E331" s="111"/>
    </row>
    <row r="332" spans="3:22" x14ac:dyDescent="0.25">
      <c r="C332" s="113"/>
      <c r="D332" s="112"/>
      <c r="E332" s="111"/>
    </row>
    <row r="333" spans="3:22" x14ac:dyDescent="0.25">
      <c r="C333" s="113"/>
      <c r="D333" s="112"/>
      <c r="E333" s="111"/>
    </row>
    <row r="334" spans="3:22" x14ac:dyDescent="0.25">
      <c r="C334" s="113"/>
      <c r="D334" s="112"/>
      <c r="E334" s="111"/>
    </row>
    <row r="335" spans="3:22" x14ac:dyDescent="0.25">
      <c r="C335" s="113"/>
      <c r="D335" s="112"/>
      <c r="E335" s="111"/>
    </row>
    <row r="336" spans="3:22" x14ac:dyDescent="0.25">
      <c r="C336" s="113"/>
      <c r="D336" s="112"/>
      <c r="E336" s="111"/>
    </row>
    <row r="337" spans="3:5" x14ac:dyDescent="0.25">
      <c r="C337" s="113"/>
      <c r="D337" s="112"/>
      <c r="E337" s="111"/>
    </row>
    <row r="338" spans="3:5" x14ac:dyDescent="0.25">
      <c r="C338" s="113"/>
      <c r="D338" s="112"/>
      <c r="E338" s="111"/>
    </row>
    <row r="339" spans="3:5" x14ac:dyDescent="0.25">
      <c r="C339" s="113"/>
      <c r="D339" s="112"/>
      <c r="E339" s="111"/>
    </row>
    <row r="340" spans="3:5" x14ac:dyDescent="0.25">
      <c r="C340" s="113"/>
      <c r="D340" s="112"/>
      <c r="E340" s="111"/>
    </row>
    <row r="341" spans="3:5" x14ac:dyDescent="0.25">
      <c r="C341" s="113"/>
      <c r="D341" s="112"/>
      <c r="E341" s="111"/>
    </row>
    <row r="342" spans="3:5" x14ac:dyDescent="0.25">
      <c r="C342" s="113"/>
      <c r="D342" s="112"/>
      <c r="E342" s="111"/>
    </row>
    <row r="343" spans="3:5" x14ac:dyDescent="0.25">
      <c r="C343" s="113"/>
      <c r="D343" s="112"/>
      <c r="E343" s="111"/>
    </row>
    <row r="344" spans="3:5" x14ac:dyDescent="0.25">
      <c r="C344" s="113"/>
      <c r="D344" s="112"/>
      <c r="E344" s="111"/>
    </row>
    <row r="345" spans="3:5" x14ac:dyDescent="0.25">
      <c r="C345" s="113"/>
      <c r="D345" s="112"/>
      <c r="E345" s="111"/>
    </row>
    <row r="346" spans="3:5" x14ac:dyDescent="0.25">
      <c r="C346" s="113"/>
      <c r="D346" s="112"/>
      <c r="E346" s="111"/>
    </row>
    <row r="347" spans="3:5" x14ac:dyDescent="0.25">
      <c r="C347" s="113"/>
      <c r="D347" s="112"/>
      <c r="E347" s="111"/>
    </row>
    <row r="348" spans="3:5" x14ac:dyDescent="0.25">
      <c r="C348" s="113"/>
      <c r="D348" s="112"/>
      <c r="E348" s="111"/>
    </row>
    <row r="349" spans="3:5" x14ac:dyDescent="0.25">
      <c r="C349" s="113"/>
      <c r="D349" s="112"/>
      <c r="E349" s="111"/>
    </row>
    <row r="350" spans="3:5" x14ac:dyDescent="0.25">
      <c r="C350" s="113"/>
      <c r="D350" s="112"/>
      <c r="E350" s="111"/>
    </row>
    <row r="351" spans="3:5" x14ac:dyDescent="0.25">
      <c r="C351" s="113"/>
      <c r="D351" s="112"/>
      <c r="E351" s="111"/>
    </row>
    <row r="352" spans="3:5" x14ac:dyDescent="0.25">
      <c r="C352" s="113"/>
      <c r="D352" s="112"/>
      <c r="E352" s="111"/>
    </row>
    <row r="353" spans="3:5" x14ac:dyDescent="0.25">
      <c r="C353" s="113"/>
      <c r="D353" s="112"/>
      <c r="E353" s="111"/>
    </row>
    <row r="354" spans="3:5" x14ac:dyDescent="0.25">
      <c r="C354" s="113"/>
      <c r="D354" s="112"/>
      <c r="E354" s="111"/>
    </row>
    <row r="355" spans="3:5" x14ac:dyDescent="0.25">
      <c r="C355" s="113"/>
      <c r="D355" s="112"/>
      <c r="E355" s="111"/>
    </row>
    <row r="356" spans="3:5" x14ac:dyDescent="0.25">
      <c r="C356" s="113"/>
      <c r="D356" s="112"/>
      <c r="E356" s="111"/>
    </row>
    <row r="357" spans="3:5" x14ac:dyDescent="0.25">
      <c r="C357" s="113"/>
      <c r="D357" s="112"/>
      <c r="E357" s="111"/>
    </row>
    <row r="358" spans="3:5" x14ac:dyDescent="0.25">
      <c r="C358" s="113"/>
      <c r="D358" s="112"/>
      <c r="E358" s="111"/>
    </row>
    <row r="359" spans="3:5" x14ac:dyDescent="0.25">
      <c r="C359" s="113"/>
      <c r="D359" s="112"/>
      <c r="E359" s="111"/>
    </row>
    <row r="360" spans="3:5" x14ac:dyDescent="0.25">
      <c r="C360" s="113"/>
      <c r="D360" s="112"/>
      <c r="E360" s="111"/>
    </row>
    <row r="361" spans="3:5" x14ac:dyDescent="0.25">
      <c r="C361" s="113"/>
      <c r="D361" s="112"/>
      <c r="E361" s="111"/>
    </row>
    <row r="362" spans="3:5" x14ac:dyDescent="0.25">
      <c r="C362" s="113"/>
      <c r="D362" s="112"/>
      <c r="E362" s="111"/>
    </row>
    <row r="363" spans="3:5" x14ac:dyDescent="0.25">
      <c r="C363" s="113"/>
      <c r="D363" s="112"/>
      <c r="E363" s="111"/>
    </row>
    <row r="364" spans="3:5" x14ac:dyDescent="0.25">
      <c r="C364" s="113"/>
      <c r="D364" s="112"/>
      <c r="E364" s="111"/>
    </row>
    <row r="365" spans="3:5" x14ac:dyDescent="0.25">
      <c r="C365" s="113"/>
      <c r="D365" s="112"/>
      <c r="E365" s="111"/>
    </row>
    <row r="366" spans="3:5" x14ac:dyDescent="0.25">
      <c r="C366" s="113"/>
      <c r="D366" s="112"/>
      <c r="E366" s="111"/>
    </row>
    <row r="367" spans="3:5" x14ac:dyDescent="0.25">
      <c r="C367" s="113"/>
      <c r="D367" s="112"/>
      <c r="E367" s="111"/>
    </row>
    <row r="368" spans="3:5" x14ac:dyDescent="0.25">
      <c r="C368" s="113"/>
      <c r="D368" s="112"/>
      <c r="E368" s="111"/>
    </row>
    <row r="369" spans="3:5" x14ac:dyDescent="0.25">
      <c r="C369" s="113"/>
      <c r="D369" s="112"/>
      <c r="E369" s="111"/>
    </row>
    <row r="370" spans="3:5" x14ac:dyDescent="0.25">
      <c r="C370" s="113"/>
      <c r="D370" s="112"/>
      <c r="E370" s="111"/>
    </row>
    <row r="371" spans="3:5" x14ac:dyDescent="0.25">
      <c r="C371" s="113"/>
      <c r="D371" s="112"/>
      <c r="E371" s="111"/>
    </row>
    <row r="372" spans="3:5" x14ac:dyDescent="0.25">
      <c r="C372" s="113"/>
      <c r="D372" s="112"/>
      <c r="E372" s="111"/>
    </row>
    <row r="373" spans="3:5" x14ac:dyDescent="0.25">
      <c r="C373" s="113"/>
      <c r="D373" s="112"/>
      <c r="E373" s="111"/>
    </row>
    <row r="374" spans="3:5" x14ac:dyDescent="0.25">
      <c r="C374" s="113"/>
      <c r="D374" s="112"/>
      <c r="E374" s="111"/>
    </row>
    <row r="375" spans="3:5" x14ac:dyDescent="0.25">
      <c r="C375" s="113"/>
      <c r="D375" s="112"/>
      <c r="E375" s="111"/>
    </row>
    <row r="376" spans="3:5" x14ac:dyDescent="0.25">
      <c r="C376" s="113"/>
      <c r="D376" s="112"/>
      <c r="E376" s="111"/>
    </row>
    <row r="377" spans="3:5" x14ac:dyDescent="0.25">
      <c r="C377" s="113"/>
      <c r="D377" s="112"/>
      <c r="E377" s="111"/>
    </row>
    <row r="378" spans="3:5" x14ac:dyDescent="0.25">
      <c r="C378" s="113"/>
      <c r="D378" s="112"/>
      <c r="E378" s="111"/>
    </row>
    <row r="379" spans="3:5" x14ac:dyDescent="0.25">
      <c r="C379" s="113"/>
      <c r="D379" s="112"/>
      <c r="E379" s="111"/>
    </row>
    <row r="380" spans="3:5" x14ac:dyDescent="0.25">
      <c r="C380" s="113"/>
      <c r="D380" s="112"/>
      <c r="E380" s="111"/>
    </row>
    <row r="381" spans="3:5" x14ac:dyDescent="0.25">
      <c r="C381" s="113"/>
      <c r="D381" s="112"/>
      <c r="E381" s="111"/>
    </row>
    <row r="382" spans="3:5" x14ac:dyDescent="0.25">
      <c r="C382" s="113"/>
      <c r="D382" s="112"/>
      <c r="E382" s="111"/>
    </row>
    <row r="383" spans="3:5" x14ac:dyDescent="0.25">
      <c r="C383" s="113"/>
      <c r="D383" s="112"/>
      <c r="E383" s="111"/>
    </row>
    <row r="384" spans="3:5" x14ac:dyDescent="0.25">
      <c r="C384" s="113"/>
      <c r="D384" s="112"/>
      <c r="E384" s="111"/>
    </row>
    <row r="385" spans="3:5" x14ac:dyDescent="0.25">
      <c r="C385" s="113"/>
      <c r="D385" s="112"/>
      <c r="E385" s="111"/>
    </row>
    <row r="386" spans="3:5" x14ac:dyDescent="0.25">
      <c r="C386" s="113"/>
      <c r="D386" s="112"/>
      <c r="E386" s="111"/>
    </row>
    <row r="387" spans="3:5" x14ac:dyDescent="0.25">
      <c r="C387" s="113"/>
      <c r="D387" s="112"/>
      <c r="E387" s="111"/>
    </row>
    <row r="388" spans="3:5" x14ac:dyDescent="0.25">
      <c r="C388" s="113"/>
      <c r="D388" s="112"/>
      <c r="E388" s="111"/>
    </row>
    <row r="389" spans="3:5" x14ac:dyDescent="0.25">
      <c r="C389" s="113"/>
      <c r="D389" s="112"/>
      <c r="E389" s="111"/>
    </row>
    <row r="390" spans="3:5" x14ac:dyDescent="0.25">
      <c r="C390" s="113"/>
      <c r="D390" s="112"/>
      <c r="E390" s="111"/>
    </row>
    <row r="391" spans="3:5" x14ac:dyDescent="0.25">
      <c r="C391" s="113"/>
      <c r="D391" s="112"/>
      <c r="E391" s="111"/>
    </row>
    <row r="392" spans="3:5" x14ac:dyDescent="0.25">
      <c r="C392" s="113"/>
      <c r="D392" s="112"/>
      <c r="E392" s="111"/>
    </row>
    <row r="393" spans="3:5" x14ac:dyDescent="0.25">
      <c r="C393" s="113"/>
      <c r="D393" s="112"/>
      <c r="E393" s="111"/>
    </row>
    <row r="394" spans="3:5" x14ac:dyDescent="0.25">
      <c r="C394" s="113"/>
      <c r="D394" s="112"/>
      <c r="E394" s="111"/>
    </row>
    <row r="395" spans="3:5" x14ac:dyDescent="0.25">
      <c r="C395" s="113"/>
      <c r="D395" s="112"/>
      <c r="E395" s="111"/>
    </row>
    <row r="396" spans="3:5" x14ac:dyDescent="0.25">
      <c r="C396" s="113"/>
      <c r="D396" s="112"/>
      <c r="E396" s="111"/>
    </row>
    <row r="397" spans="3:5" x14ac:dyDescent="0.25">
      <c r="C397" s="113"/>
      <c r="D397" s="112"/>
      <c r="E397" s="111"/>
    </row>
    <row r="398" spans="3:5" x14ac:dyDescent="0.25">
      <c r="C398" s="113"/>
      <c r="D398" s="112"/>
      <c r="E398" s="111"/>
    </row>
    <row r="399" spans="3:5" x14ac:dyDescent="0.25">
      <c r="C399" s="113"/>
      <c r="D399" s="112"/>
      <c r="E399" s="111"/>
    </row>
    <row r="400" spans="3:5" x14ac:dyDescent="0.25">
      <c r="C400" s="113"/>
      <c r="D400" s="112"/>
      <c r="E400" s="111"/>
    </row>
    <row r="401" spans="3:5" x14ac:dyDescent="0.25">
      <c r="C401" s="113"/>
      <c r="D401" s="112"/>
      <c r="E401" s="111"/>
    </row>
    <row r="402" spans="3:5" x14ac:dyDescent="0.25">
      <c r="C402" s="113"/>
      <c r="D402" s="112"/>
      <c r="E402" s="111"/>
    </row>
    <row r="403" spans="3:5" x14ac:dyDescent="0.25">
      <c r="C403" s="113"/>
      <c r="D403" s="112"/>
      <c r="E403" s="111"/>
    </row>
    <row r="404" spans="3:5" x14ac:dyDescent="0.25">
      <c r="C404" s="113"/>
      <c r="D404" s="112"/>
      <c r="E404" s="111"/>
    </row>
    <row r="405" spans="3:5" x14ac:dyDescent="0.25">
      <c r="C405" s="113"/>
      <c r="D405" s="112"/>
      <c r="E405" s="111"/>
    </row>
    <row r="406" spans="3:5" x14ac:dyDescent="0.25">
      <c r="C406" s="113"/>
      <c r="D406" s="112"/>
      <c r="E406" s="111"/>
    </row>
    <row r="407" spans="3:5" x14ac:dyDescent="0.25">
      <c r="C407" s="113"/>
      <c r="D407" s="112"/>
      <c r="E407" s="111"/>
    </row>
    <row r="408" spans="3:5" x14ac:dyDescent="0.25">
      <c r="C408" s="113"/>
      <c r="D408" s="112"/>
      <c r="E408" s="111"/>
    </row>
    <row r="409" spans="3:5" x14ac:dyDescent="0.25">
      <c r="C409" s="113"/>
      <c r="D409" s="112"/>
      <c r="E409" s="111"/>
    </row>
    <row r="410" spans="3:5" x14ac:dyDescent="0.25">
      <c r="C410" s="113"/>
      <c r="D410" s="112"/>
      <c r="E410" s="111"/>
    </row>
    <row r="411" spans="3:5" x14ac:dyDescent="0.25">
      <c r="C411" s="113"/>
      <c r="D411" s="112"/>
      <c r="E411" s="111"/>
    </row>
    <row r="412" spans="3:5" x14ac:dyDescent="0.25">
      <c r="C412" s="113"/>
      <c r="D412" s="112"/>
      <c r="E412" s="111"/>
    </row>
    <row r="413" spans="3:5" x14ac:dyDescent="0.25">
      <c r="C413" s="113"/>
      <c r="D413" s="112"/>
      <c r="E413" s="111"/>
    </row>
    <row r="414" spans="3:5" x14ac:dyDescent="0.25">
      <c r="C414" s="113"/>
      <c r="D414" s="112"/>
      <c r="E414" s="111"/>
    </row>
    <row r="415" spans="3:5" x14ac:dyDescent="0.25">
      <c r="C415" s="113"/>
      <c r="D415" s="112"/>
      <c r="E415" s="111"/>
    </row>
    <row r="416" spans="3:5" x14ac:dyDescent="0.25">
      <c r="C416" s="113"/>
      <c r="D416" s="112"/>
      <c r="E416" s="111"/>
    </row>
    <row r="417" spans="3:5" x14ac:dyDescent="0.25">
      <c r="C417" s="113"/>
      <c r="D417" s="112"/>
      <c r="E417" s="111"/>
    </row>
    <row r="418" spans="3:5" x14ac:dyDescent="0.25">
      <c r="C418" s="113"/>
      <c r="D418" s="112"/>
      <c r="E418" s="111"/>
    </row>
    <row r="419" spans="3:5" x14ac:dyDescent="0.25">
      <c r="C419" s="113"/>
      <c r="D419" s="112"/>
      <c r="E419" s="111"/>
    </row>
    <row r="420" spans="3:5" x14ac:dyDescent="0.25">
      <c r="C420" s="113"/>
      <c r="D420" s="112"/>
      <c r="E420" s="111"/>
    </row>
    <row r="421" spans="3:5" x14ac:dyDescent="0.25">
      <c r="C421" s="113"/>
      <c r="D421" s="112"/>
      <c r="E421" s="111"/>
    </row>
    <row r="422" spans="3:5" x14ac:dyDescent="0.25">
      <c r="C422" s="113"/>
      <c r="D422" s="112"/>
      <c r="E422" s="111"/>
    </row>
    <row r="423" spans="3:5" x14ac:dyDescent="0.25">
      <c r="C423" s="113"/>
      <c r="D423" s="112"/>
      <c r="E423" s="111"/>
    </row>
    <row r="424" spans="3:5" x14ac:dyDescent="0.25">
      <c r="C424" s="113"/>
      <c r="D424" s="112"/>
      <c r="E424" s="111"/>
    </row>
    <row r="425" spans="3:5" x14ac:dyDescent="0.25">
      <c r="C425" s="113"/>
      <c r="D425" s="112"/>
      <c r="E425" s="111"/>
    </row>
    <row r="426" spans="3:5" x14ac:dyDescent="0.25">
      <c r="C426" s="113"/>
      <c r="D426" s="112"/>
      <c r="E426" s="111"/>
    </row>
    <row r="427" spans="3:5" x14ac:dyDescent="0.25">
      <c r="C427" s="113"/>
      <c r="D427" s="112"/>
      <c r="E427" s="111"/>
    </row>
    <row r="428" spans="3:5" x14ac:dyDescent="0.25">
      <c r="C428" s="113"/>
      <c r="D428" s="112"/>
      <c r="E428" s="111"/>
    </row>
    <row r="429" spans="3:5" x14ac:dyDescent="0.25">
      <c r="C429" s="113"/>
      <c r="D429" s="112"/>
      <c r="E429" s="111"/>
    </row>
    <row r="430" spans="3:5" x14ac:dyDescent="0.25">
      <c r="C430" s="113"/>
      <c r="D430" s="112"/>
      <c r="E430" s="111"/>
    </row>
    <row r="431" spans="3:5" x14ac:dyDescent="0.25">
      <c r="C431" s="113"/>
      <c r="D431" s="112"/>
      <c r="E431" s="111"/>
    </row>
    <row r="432" spans="3:5" x14ac:dyDescent="0.25">
      <c r="C432" s="113"/>
      <c r="D432" s="112"/>
      <c r="E432" s="111"/>
    </row>
    <row r="433" spans="3:5" x14ac:dyDescent="0.25">
      <c r="C433" s="113"/>
      <c r="D433" s="112"/>
      <c r="E433" s="111"/>
    </row>
    <row r="434" spans="3:5" x14ac:dyDescent="0.25">
      <c r="C434" s="113"/>
      <c r="D434" s="112"/>
      <c r="E434" s="111"/>
    </row>
    <row r="435" spans="3:5" x14ac:dyDescent="0.25">
      <c r="C435" s="113"/>
      <c r="D435" s="112"/>
      <c r="E435" s="111"/>
    </row>
    <row r="436" spans="3:5" x14ac:dyDescent="0.25">
      <c r="C436" s="113"/>
      <c r="D436" s="112"/>
      <c r="E436" s="111"/>
    </row>
    <row r="437" spans="3:5" x14ac:dyDescent="0.25">
      <c r="C437" s="113"/>
      <c r="D437" s="112"/>
      <c r="E437" s="111"/>
    </row>
    <row r="438" spans="3:5" x14ac:dyDescent="0.25">
      <c r="C438" s="113"/>
      <c r="D438" s="112"/>
      <c r="E438" s="111"/>
    </row>
    <row r="439" spans="3:5" x14ac:dyDescent="0.25">
      <c r="C439" s="113"/>
      <c r="D439" s="112"/>
      <c r="E439" s="111"/>
    </row>
    <row r="440" spans="3:5" x14ac:dyDescent="0.25">
      <c r="C440" s="113"/>
      <c r="D440" s="112"/>
      <c r="E440" s="111"/>
    </row>
    <row r="441" spans="3:5" x14ac:dyDescent="0.25">
      <c r="C441" s="113"/>
      <c r="D441" s="112"/>
      <c r="E441" s="111"/>
    </row>
    <row r="442" spans="3:5" x14ac:dyDescent="0.25">
      <c r="C442" s="113"/>
      <c r="D442" s="112"/>
      <c r="E442" s="111"/>
    </row>
    <row r="443" spans="3:5" x14ac:dyDescent="0.25">
      <c r="C443" s="113"/>
      <c r="D443" s="112"/>
      <c r="E443" s="111"/>
    </row>
    <row r="444" spans="3:5" x14ac:dyDescent="0.25">
      <c r="C444" s="113"/>
      <c r="D444" s="112"/>
      <c r="E444" s="111"/>
    </row>
    <row r="445" spans="3:5" x14ac:dyDescent="0.25">
      <c r="C445" s="113"/>
      <c r="D445" s="112"/>
      <c r="E445" s="111"/>
    </row>
    <row r="446" spans="3:5" x14ac:dyDescent="0.25">
      <c r="C446" s="113"/>
      <c r="D446" s="112"/>
      <c r="E446" s="111"/>
    </row>
    <row r="447" spans="3:5" x14ac:dyDescent="0.25">
      <c r="C447" s="113"/>
      <c r="D447" s="112"/>
      <c r="E447" s="111"/>
    </row>
    <row r="448" spans="3:5" x14ac:dyDescent="0.25">
      <c r="C448" s="113"/>
      <c r="D448" s="112"/>
      <c r="E448" s="111"/>
    </row>
    <row r="449" spans="3:5" x14ac:dyDescent="0.25">
      <c r="C449" s="113"/>
      <c r="D449" s="112"/>
      <c r="E449" s="111"/>
    </row>
    <row r="450" spans="3:5" x14ac:dyDescent="0.25">
      <c r="C450" s="113"/>
      <c r="D450" s="112"/>
      <c r="E450" s="111"/>
    </row>
    <row r="451" spans="3:5" x14ac:dyDescent="0.25">
      <c r="C451" s="113"/>
      <c r="D451" s="112"/>
      <c r="E451" s="111"/>
    </row>
    <row r="452" spans="3:5" x14ac:dyDescent="0.25">
      <c r="C452" s="113"/>
      <c r="D452" s="112"/>
      <c r="E452" s="111"/>
    </row>
    <row r="453" spans="3:5" x14ac:dyDescent="0.25">
      <c r="C453" s="113"/>
      <c r="D453" s="112"/>
      <c r="E453" s="111"/>
    </row>
    <row r="454" spans="3:5" x14ac:dyDescent="0.25">
      <c r="C454" s="113"/>
      <c r="D454" s="112"/>
      <c r="E454" s="111"/>
    </row>
    <row r="455" spans="3:5" x14ac:dyDescent="0.25">
      <c r="C455" s="113"/>
      <c r="D455" s="112"/>
      <c r="E455" s="111"/>
    </row>
    <row r="456" spans="3:5" x14ac:dyDescent="0.25">
      <c r="C456" s="113"/>
      <c r="D456" s="112"/>
      <c r="E456" s="111"/>
    </row>
    <row r="457" spans="3:5" x14ac:dyDescent="0.25">
      <c r="C457" s="113"/>
      <c r="D457" s="112"/>
      <c r="E457" s="111"/>
    </row>
    <row r="458" spans="3:5" x14ac:dyDescent="0.25">
      <c r="C458" s="113"/>
      <c r="D458" s="112"/>
      <c r="E458" s="111"/>
    </row>
    <row r="459" spans="3:5" x14ac:dyDescent="0.25">
      <c r="C459" s="113"/>
      <c r="D459" s="112"/>
      <c r="E459" s="111"/>
    </row>
    <row r="460" spans="3:5" x14ac:dyDescent="0.25">
      <c r="C460" s="113"/>
      <c r="D460" s="112"/>
      <c r="E460" s="111"/>
    </row>
    <row r="461" spans="3:5" x14ac:dyDescent="0.25">
      <c r="C461" s="113"/>
      <c r="D461" s="112"/>
      <c r="E461" s="111"/>
    </row>
    <row r="462" spans="3:5" x14ac:dyDescent="0.25">
      <c r="C462" s="113"/>
      <c r="D462" s="112"/>
      <c r="E462" s="111"/>
    </row>
    <row r="463" spans="3:5" x14ac:dyDescent="0.25">
      <c r="C463" s="113"/>
      <c r="D463" s="112"/>
      <c r="E463" s="111"/>
    </row>
    <row r="464" spans="3:5" x14ac:dyDescent="0.25">
      <c r="C464" s="113"/>
      <c r="D464" s="112"/>
      <c r="E464" s="111"/>
    </row>
    <row r="465" spans="3:5" x14ac:dyDescent="0.25">
      <c r="C465" s="113"/>
      <c r="D465" s="112"/>
      <c r="E465" s="111"/>
    </row>
    <row r="466" spans="3:5" x14ac:dyDescent="0.25">
      <c r="C466" s="113"/>
      <c r="D466" s="112"/>
      <c r="E466" s="111"/>
    </row>
    <row r="467" spans="3:5" x14ac:dyDescent="0.25">
      <c r="C467" s="113"/>
      <c r="D467" s="112"/>
      <c r="E467" s="111"/>
    </row>
    <row r="468" spans="3:5" x14ac:dyDescent="0.25">
      <c r="C468" s="113"/>
      <c r="D468" s="112"/>
      <c r="E468" s="111"/>
    </row>
    <row r="469" spans="3:5" x14ac:dyDescent="0.25">
      <c r="C469" s="113"/>
      <c r="D469" s="112"/>
      <c r="E469" s="111"/>
    </row>
    <row r="470" spans="3:5" x14ac:dyDescent="0.25">
      <c r="C470" s="113"/>
      <c r="D470" s="112"/>
      <c r="E470" s="111"/>
    </row>
    <row r="471" spans="3:5" x14ac:dyDescent="0.25">
      <c r="C471" s="113"/>
      <c r="D471" s="112"/>
      <c r="E471" s="111"/>
    </row>
    <row r="472" spans="3:5" x14ac:dyDescent="0.25">
      <c r="C472" s="113"/>
      <c r="D472" s="112"/>
      <c r="E472" s="111"/>
    </row>
    <row r="473" spans="3:5" x14ac:dyDescent="0.25">
      <c r="C473" s="113"/>
      <c r="D473" s="112"/>
      <c r="E473" s="111"/>
    </row>
    <row r="474" spans="3:5" x14ac:dyDescent="0.25">
      <c r="C474" s="113"/>
      <c r="D474" s="112"/>
      <c r="E474" s="111"/>
    </row>
    <row r="475" spans="3:5" x14ac:dyDescent="0.25">
      <c r="C475" s="113"/>
      <c r="D475" s="112"/>
      <c r="E475" s="111"/>
    </row>
    <row r="476" spans="3:5" x14ac:dyDescent="0.25">
      <c r="C476" s="113"/>
      <c r="D476" s="112"/>
      <c r="E476" s="111"/>
    </row>
    <row r="477" spans="3:5" x14ac:dyDescent="0.25">
      <c r="C477" s="113"/>
      <c r="D477" s="112"/>
      <c r="E477" s="111"/>
    </row>
    <row r="478" spans="3:5" x14ac:dyDescent="0.25">
      <c r="C478" s="113"/>
      <c r="D478" s="112"/>
      <c r="E478" s="111"/>
    </row>
    <row r="479" spans="3:5" x14ac:dyDescent="0.25">
      <c r="C479" s="113"/>
      <c r="D479" s="112"/>
      <c r="E479" s="111"/>
    </row>
    <row r="480" spans="3:5" x14ac:dyDescent="0.25">
      <c r="C480" s="113"/>
      <c r="D480" s="112"/>
      <c r="E480" s="111"/>
    </row>
    <row r="481" spans="3:5" x14ac:dyDescent="0.25">
      <c r="C481" s="113"/>
      <c r="D481" s="112"/>
      <c r="E481" s="111"/>
    </row>
    <row r="482" spans="3:5" x14ac:dyDescent="0.25">
      <c r="C482" s="113"/>
      <c r="D482" s="112"/>
      <c r="E482" s="111"/>
    </row>
    <row r="483" spans="3:5" x14ac:dyDescent="0.25">
      <c r="C483" s="113"/>
      <c r="D483" s="112"/>
      <c r="E483" s="111"/>
    </row>
    <row r="484" spans="3:5" x14ac:dyDescent="0.25">
      <c r="C484" s="113"/>
      <c r="D484" s="112"/>
      <c r="E484" s="111"/>
    </row>
    <row r="485" spans="3:5" x14ac:dyDescent="0.25">
      <c r="C485" s="113"/>
      <c r="D485" s="112"/>
      <c r="E485" s="111"/>
    </row>
    <row r="486" spans="3:5" x14ac:dyDescent="0.25">
      <c r="C486" s="113"/>
      <c r="D486" s="112"/>
      <c r="E486" s="111"/>
    </row>
    <row r="487" spans="3:5" x14ac:dyDescent="0.25">
      <c r="C487" s="113"/>
      <c r="D487" s="112"/>
      <c r="E487" s="111"/>
    </row>
    <row r="488" spans="3:5" x14ac:dyDescent="0.25">
      <c r="C488" s="113"/>
      <c r="D488" s="112"/>
      <c r="E488" s="111"/>
    </row>
    <row r="489" spans="3:5" x14ac:dyDescent="0.25">
      <c r="C489" s="113"/>
      <c r="D489" s="112"/>
      <c r="E489" s="111"/>
    </row>
    <row r="490" spans="3:5" x14ac:dyDescent="0.25">
      <c r="C490" s="113"/>
      <c r="D490" s="112"/>
      <c r="E490" s="111"/>
    </row>
    <row r="491" spans="3:5" x14ac:dyDescent="0.25">
      <c r="C491" s="113"/>
      <c r="D491" s="112"/>
      <c r="E491" s="111"/>
    </row>
    <row r="492" spans="3:5" x14ac:dyDescent="0.25">
      <c r="C492" s="113"/>
      <c r="D492" s="112"/>
      <c r="E492" s="111"/>
    </row>
    <row r="493" spans="3:5" x14ac:dyDescent="0.25">
      <c r="C493" s="113"/>
      <c r="D493" s="112"/>
      <c r="E493" s="111"/>
    </row>
    <row r="494" spans="3:5" x14ac:dyDescent="0.25">
      <c r="C494" s="113"/>
      <c r="D494" s="112"/>
      <c r="E494" s="111"/>
    </row>
    <row r="495" spans="3:5" x14ac:dyDescent="0.25">
      <c r="C495" s="113"/>
      <c r="D495" s="112"/>
      <c r="E495" s="111"/>
    </row>
    <row r="496" spans="3:5" x14ac:dyDescent="0.25">
      <c r="C496" s="113"/>
      <c r="D496" s="112"/>
      <c r="E496" s="111"/>
    </row>
    <row r="497" spans="3:5" x14ac:dyDescent="0.25">
      <c r="C497" s="113"/>
      <c r="D497" s="112"/>
      <c r="E497" s="111"/>
    </row>
    <row r="498" spans="3:5" x14ac:dyDescent="0.25">
      <c r="C498" s="113"/>
      <c r="D498" s="112"/>
      <c r="E498" s="111"/>
    </row>
    <row r="499" spans="3:5" x14ac:dyDescent="0.25">
      <c r="C499" s="113"/>
      <c r="D499" s="112"/>
      <c r="E499" s="111"/>
    </row>
    <row r="500" spans="3:5" x14ac:dyDescent="0.25">
      <c r="C500" s="113"/>
      <c r="D500" s="112"/>
      <c r="E500" s="111"/>
    </row>
    <row r="501" spans="3:5" x14ac:dyDescent="0.25">
      <c r="C501" s="113"/>
      <c r="D501" s="112"/>
      <c r="E501" s="111"/>
    </row>
    <row r="502" spans="3:5" x14ac:dyDescent="0.25">
      <c r="C502" s="113"/>
      <c r="D502" s="112"/>
      <c r="E502" s="111"/>
    </row>
    <row r="503" spans="3:5" x14ac:dyDescent="0.25">
      <c r="C503" s="113"/>
      <c r="D503" s="112"/>
      <c r="E503" s="111"/>
    </row>
    <row r="504" spans="3:5" x14ac:dyDescent="0.25">
      <c r="C504" s="113"/>
      <c r="D504" s="112"/>
      <c r="E504" s="111"/>
    </row>
    <row r="505" spans="3:5" x14ac:dyDescent="0.25">
      <c r="C505" s="113"/>
      <c r="D505" s="112"/>
      <c r="E505" s="111"/>
    </row>
    <row r="506" spans="3:5" x14ac:dyDescent="0.25">
      <c r="C506" s="113"/>
      <c r="D506" s="112"/>
      <c r="E506" s="111"/>
    </row>
    <row r="507" spans="3:5" x14ac:dyDescent="0.25">
      <c r="C507" s="113"/>
      <c r="D507" s="112"/>
      <c r="E507" s="111"/>
    </row>
    <row r="508" spans="3:5" x14ac:dyDescent="0.25">
      <c r="C508" s="113"/>
      <c r="D508" s="112"/>
      <c r="E508" s="111"/>
    </row>
    <row r="509" spans="3:5" x14ac:dyDescent="0.25">
      <c r="C509" s="113"/>
      <c r="D509" s="112"/>
      <c r="E509" s="111"/>
    </row>
    <row r="510" spans="3:5" x14ac:dyDescent="0.25">
      <c r="C510" s="113"/>
      <c r="D510" s="112"/>
      <c r="E510" s="111"/>
    </row>
    <row r="511" spans="3:5" x14ac:dyDescent="0.25">
      <c r="C511" s="113"/>
      <c r="D511" s="112"/>
      <c r="E511" s="111"/>
    </row>
    <row r="512" spans="3:5" x14ac:dyDescent="0.25">
      <c r="C512" s="113"/>
      <c r="D512" s="112"/>
      <c r="E512" s="111"/>
    </row>
    <row r="513" spans="3:5" x14ac:dyDescent="0.25">
      <c r="C513" s="113"/>
      <c r="D513" s="112"/>
      <c r="E513" s="111"/>
    </row>
    <row r="514" spans="3:5" x14ac:dyDescent="0.25">
      <c r="C514" s="113"/>
      <c r="D514" s="112"/>
      <c r="E514" s="111"/>
    </row>
    <row r="515" spans="3:5" x14ac:dyDescent="0.25">
      <c r="C515" s="113"/>
      <c r="D515" s="112"/>
      <c r="E515" s="111"/>
    </row>
    <row r="516" spans="3:5" x14ac:dyDescent="0.25">
      <c r="C516" s="113"/>
      <c r="D516" s="112"/>
      <c r="E516" s="111"/>
    </row>
    <row r="517" spans="3:5" x14ac:dyDescent="0.25">
      <c r="C517" s="113"/>
      <c r="D517" s="112"/>
      <c r="E517" s="111"/>
    </row>
    <row r="518" spans="3:5" x14ac:dyDescent="0.25">
      <c r="C518" s="113"/>
      <c r="D518" s="112"/>
      <c r="E518" s="111"/>
    </row>
    <row r="519" spans="3:5" x14ac:dyDescent="0.25">
      <c r="C519" s="113"/>
      <c r="D519" s="112"/>
      <c r="E519" s="111"/>
    </row>
    <row r="520" spans="3:5" x14ac:dyDescent="0.25">
      <c r="C520" s="113"/>
      <c r="D520" s="112"/>
      <c r="E520" s="111"/>
    </row>
    <row r="521" spans="3:5" x14ac:dyDescent="0.25">
      <c r="C521" s="113"/>
      <c r="D521" s="112"/>
      <c r="E521" s="111"/>
    </row>
    <row r="522" spans="3:5" x14ac:dyDescent="0.25">
      <c r="C522" s="113"/>
      <c r="D522" s="112"/>
      <c r="E522" s="111"/>
    </row>
    <row r="523" spans="3:5" x14ac:dyDescent="0.25">
      <c r="C523" s="113"/>
      <c r="D523" s="112"/>
      <c r="E523" s="111"/>
    </row>
    <row r="524" spans="3:5" x14ac:dyDescent="0.25">
      <c r="C524" s="113"/>
      <c r="D524" s="112"/>
      <c r="E524" s="111"/>
    </row>
    <row r="525" spans="3:5" x14ac:dyDescent="0.25">
      <c r="C525" s="113"/>
      <c r="D525" s="112"/>
      <c r="E525" s="111"/>
    </row>
    <row r="526" spans="3:5" x14ac:dyDescent="0.25">
      <c r="C526" s="113"/>
      <c r="D526" s="112"/>
      <c r="E526" s="111"/>
    </row>
    <row r="527" spans="3:5" x14ac:dyDescent="0.25">
      <c r="C527" s="113"/>
      <c r="D527" s="112"/>
      <c r="E527" s="111"/>
    </row>
    <row r="528" spans="3:5" x14ac:dyDescent="0.25">
      <c r="C528" s="113"/>
      <c r="D528" s="112"/>
      <c r="E528" s="111"/>
    </row>
    <row r="529" spans="3:5" x14ac:dyDescent="0.25">
      <c r="C529" s="113"/>
      <c r="D529" s="112"/>
      <c r="E529" s="111"/>
    </row>
    <row r="530" spans="3:5" x14ac:dyDescent="0.25">
      <c r="C530" s="113"/>
      <c r="D530" s="112"/>
      <c r="E530" s="111"/>
    </row>
    <row r="531" spans="3:5" x14ac:dyDescent="0.25">
      <c r="C531" s="113"/>
      <c r="D531" s="112"/>
      <c r="E531" s="111"/>
    </row>
    <row r="532" spans="3:5" x14ac:dyDescent="0.25">
      <c r="C532" s="113"/>
      <c r="D532" s="112"/>
      <c r="E532" s="111"/>
    </row>
    <row r="533" spans="3:5" x14ac:dyDescent="0.25">
      <c r="C533" s="113"/>
      <c r="D533" s="112"/>
      <c r="E533" s="111"/>
    </row>
    <row r="534" spans="3:5" x14ac:dyDescent="0.25">
      <c r="C534" s="113"/>
      <c r="D534" s="112"/>
      <c r="E534" s="111"/>
    </row>
    <row r="535" spans="3:5" x14ac:dyDescent="0.25">
      <c r="C535" s="113"/>
      <c r="D535" s="112"/>
      <c r="E535" s="111"/>
    </row>
    <row r="536" spans="3:5" x14ac:dyDescent="0.25">
      <c r="C536" s="113"/>
      <c r="D536" s="112"/>
      <c r="E536" s="111"/>
    </row>
    <row r="537" spans="3:5" x14ac:dyDescent="0.25">
      <c r="C537" s="113"/>
      <c r="D537" s="112"/>
      <c r="E537" s="111"/>
    </row>
    <row r="538" spans="3:5" x14ac:dyDescent="0.25">
      <c r="C538" s="113"/>
      <c r="D538" s="112"/>
      <c r="E538" s="111"/>
    </row>
    <row r="539" spans="3:5" x14ac:dyDescent="0.25">
      <c r="C539" s="113"/>
      <c r="D539" s="112"/>
      <c r="E539" s="111"/>
    </row>
    <row r="540" spans="3:5" x14ac:dyDescent="0.25">
      <c r="C540" s="113"/>
      <c r="D540" s="112"/>
      <c r="E540" s="111"/>
    </row>
    <row r="541" spans="3:5" x14ac:dyDescent="0.25">
      <c r="C541" s="113"/>
      <c r="D541" s="112"/>
      <c r="E541" s="111"/>
    </row>
    <row r="542" spans="3:5" x14ac:dyDescent="0.25">
      <c r="C542" s="113"/>
      <c r="D542" s="112"/>
      <c r="E542" s="111"/>
    </row>
    <row r="543" spans="3:5" x14ac:dyDescent="0.25">
      <c r="C543" s="113"/>
      <c r="D543" s="112"/>
      <c r="E543" s="111"/>
    </row>
    <row r="544" spans="3:5" x14ac:dyDescent="0.25">
      <c r="C544" s="113"/>
      <c r="D544" s="112"/>
      <c r="E544" s="111"/>
    </row>
    <row r="545" spans="3:5" x14ac:dyDescent="0.25">
      <c r="C545" s="113"/>
      <c r="D545" s="112"/>
      <c r="E545" s="111"/>
    </row>
    <row r="546" spans="3:5" x14ac:dyDescent="0.25">
      <c r="C546" s="113"/>
      <c r="D546" s="112"/>
      <c r="E546" s="111"/>
    </row>
    <row r="547" spans="3:5" x14ac:dyDescent="0.25">
      <c r="C547" s="113"/>
      <c r="D547" s="112"/>
      <c r="E547" s="111"/>
    </row>
    <row r="548" spans="3:5" x14ac:dyDescent="0.25">
      <c r="C548" s="113"/>
      <c r="D548" s="112"/>
      <c r="E548" s="111"/>
    </row>
    <row r="549" spans="3:5" x14ac:dyDescent="0.25">
      <c r="C549" s="113"/>
      <c r="D549" s="112"/>
      <c r="E549" s="111"/>
    </row>
    <row r="550" spans="3:5" x14ac:dyDescent="0.25">
      <c r="C550" s="113"/>
      <c r="D550" s="112"/>
      <c r="E550" s="111"/>
    </row>
    <row r="551" spans="3:5" x14ac:dyDescent="0.25">
      <c r="C551" s="113"/>
      <c r="D551" s="112"/>
      <c r="E551" s="111"/>
    </row>
    <row r="552" spans="3:5" x14ac:dyDescent="0.25">
      <c r="C552" s="113"/>
      <c r="D552" s="112"/>
      <c r="E552" s="111"/>
    </row>
    <row r="553" spans="3:5" x14ac:dyDescent="0.25">
      <c r="C553" s="113"/>
      <c r="D553" s="112"/>
      <c r="E553" s="111"/>
    </row>
    <row r="554" spans="3:5" x14ac:dyDescent="0.25">
      <c r="C554" s="113"/>
      <c r="D554" s="112"/>
      <c r="E554" s="111"/>
    </row>
    <row r="555" spans="3:5" x14ac:dyDescent="0.25">
      <c r="C555" s="113"/>
      <c r="D555" s="112"/>
      <c r="E555" s="111"/>
    </row>
    <row r="556" spans="3:5" x14ac:dyDescent="0.25">
      <c r="C556" s="113"/>
      <c r="D556" s="112"/>
      <c r="E556" s="111"/>
    </row>
    <row r="557" spans="3:5" x14ac:dyDescent="0.25">
      <c r="C557" s="113"/>
      <c r="D557" s="112"/>
      <c r="E557" s="111"/>
    </row>
    <row r="558" spans="3:5" x14ac:dyDescent="0.25">
      <c r="C558" s="113"/>
      <c r="D558" s="112"/>
      <c r="E558" s="111"/>
    </row>
    <row r="559" spans="3:5" x14ac:dyDescent="0.25">
      <c r="C559" s="113"/>
      <c r="D559" s="112"/>
      <c r="E559" s="111"/>
    </row>
    <row r="560" spans="3:5" x14ac:dyDescent="0.25">
      <c r="C560" s="113"/>
      <c r="D560" s="112"/>
      <c r="E560" s="111"/>
    </row>
    <row r="561" spans="3:5" x14ac:dyDescent="0.25">
      <c r="C561" s="113"/>
      <c r="D561" s="112"/>
      <c r="E561" s="111"/>
    </row>
    <row r="562" spans="3:5" x14ac:dyDescent="0.25">
      <c r="C562" s="113"/>
      <c r="D562" s="112"/>
      <c r="E562" s="111"/>
    </row>
    <row r="563" spans="3:5" x14ac:dyDescent="0.25">
      <c r="C563" s="113"/>
      <c r="D563" s="112"/>
      <c r="E563" s="111"/>
    </row>
    <row r="564" spans="3:5" x14ac:dyDescent="0.25">
      <c r="C564" s="113"/>
      <c r="D564" s="112"/>
      <c r="E564" s="111"/>
    </row>
    <row r="565" spans="3:5" x14ac:dyDescent="0.25">
      <c r="C565" s="113"/>
      <c r="D565" s="112"/>
      <c r="E565" s="111"/>
    </row>
    <row r="566" spans="3:5" x14ac:dyDescent="0.25">
      <c r="C566" s="113"/>
      <c r="D566" s="112"/>
      <c r="E566" s="111"/>
    </row>
    <row r="567" spans="3:5" x14ac:dyDescent="0.25">
      <c r="C567" s="113"/>
      <c r="D567" s="112"/>
      <c r="E567" s="111"/>
    </row>
    <row r="568" spans="3:5" x14ac:dyDescent="0.25">
      <c r="C568" s="113"/>
      <c r="D568" s="112"/>
      <c r="E568" s="111"/>
    </row>
    <row r="569" spans="3:5" x14ac:dyDescent="0.25">
      <c r="C569" s="113"/>
      <c r="D569" s="112"/>
      <c r="E569" s="111"/>
    </row>
    <row r="570" spans="3:5" x14ac:dyDescent="0.25">
      <c r="C570" s="113"/>
      <c r="D570" s="112"/>
      <c r="E570" s="111"/>
    </row>
    <row r="571" spans="3:5" x14ac:dyDescent="0.25">
      <c r="C571" s="113"/>
      <c r="D571" s="112"/>
      <c r="E571" s="111"/>
    </row>
    <row r="572" spans="3:5" x14ac:dyDescent="0.25">
      <c r="C572" s="113"/>
      <c r="D572" s="112"/>
      <c r="E572" s="111"/>
    </row>
    <row r="573" spans="3:5" x14ac:dyDescent="0.25">
      <c r="C573" s="113"/>
      <c r="D573" s="112"/>
      <c r="E573" s="111"/>
    </row>
    <row r="574" spans="3:5" x14ac:dyDescent="0.25">
      <c r="C574" s="113"/>
      <c r="D574" s="112"/>
      <c r="E574" s="111"/>
    </row>
    <row r="575" spans="3:5" x14ac:dyDescent="0.25">
      <c r="C575" s="113"/>
      <c r="D575" s="112"/>
      <c r="E575" s="111"/>
    </row>
    <row r="576" spans="3:5" x14ac:dyDescent="0.25">
      <c r="C576" s="113"/>
      <c r="D576" s="112"/>
      <c r="E576" s="111"/>
    </row>
    <row r="577" spans="3:5" x14ac:dyDescent="0.25">
      <c r="C577" s="113"/>
      <c r="D577" s="112"/>
      <c r="E577" s="111"/>
    </row>
    <row r="578" spans="3:5" x14ac:dyDescent="0.25">
      <c r="C578" s="113"/>
      <c r="D578" s="112"/>
      <c r="E578" s="111"/>
    </row>
    <row r="579" spans="3:5" x14ac:dyDescent="0.25">
      <c r="C579" s="113"/>
      <c r="D579" s="112"/>
      <c r="E579" s="111"/>
    </row>
    <row r="580" spans="3:5" x14ac:dyDescent="0.25">
      <c r="C580" s="113"/>
      <c r="D580" s="112"/>
      <c r="E580" s="111"/>
    </row>
    <row r="581" spans="3:5" x14ac:dyDescent="0.25">
      <c r="C581" s="113"/>
      <c r="D581" s="112"/>
      <c r="E581" s="111"/>
    </row>
    <row r="582" spans="3:5" x14ac:dyDescent="0.25">
      <c r="C582" s="113"/>
      <c r="D582" s="112"/>
      <c r="E582" s="111"/>
    </row>
    <row r="583" spans="3:5" x14ac:dyDescent="0.25">
      <c r="C583" s="113"/>
      <c r="D583" s="112"/>
      <c r="E583" s="111"/>
    </row>
    <row r="584" spans="3:5" x14ac:dyDescent="0.25">
      <c r="C584" s="113"/>
      <c r="D584" s="112"/>
      <c r="E584" s="111"/>
    </row>
    <row r="585" spans="3:5" x14ac:dyDescent="0.25">
      <c r="C585" s="113"/>
      <c r="D585" s="112"/>
      <c r="E585" s="111"/>
    </row>
    <row r="586" spans="3:5" x14ac:dyDescent="0.25">
      <c r="C586" s="113"/>
      <c r="D586" s="112"/>
      <c r="E586" s="111"/>
    </row>
    <row r="587" spans="3:5" x14ac:dyDescent="0.25">
      <c r="C587" s="113"/>
      <c r="D587" s="112"/>
      <c r="E587" s="111"/>
    </row>
    <row r="588" spans="3:5" x14ac:dyDescent="0.25">
      <c r="C588" s="113"/>
      <c r="D588" s="112"/>
      <c r="E588" s="111"/>
    </row>
    <row r="589" spans="3:5" x14ac:dyDescent="0.25">
      <c r="C589" s="113"/>
      <c r="D589" s="112"/>
      <c r="E589" s="111"/>
    </row>
    <row r="590" spans="3:5" x14ac:dyDescent="0.25">
      <c r="C590" s="113"/>
      <c r="D590" s="112"/>
      <c r="E590" s="111"/>
    </row>
    <row r="591" spans="3:5" x14ac:dyDescent="0.25">
      <c r="C591" s="113"/>
      <c r="D591" s="112"/>
      <c r="E591" s="111"/>
    </row>
    <row r="592" spans="3:5" x14ac:dyDescent="0.25">
      <c r="C592" s="113"/>
      <c r="D592" s="112"/>
      <c r="E592" s="111"/>
    </row>
    <row r="593" spans="3:5" x14ac:dyDescent="0.25">
      <c r="C593" s="113"/>
      <c r="D593" s="112"/>
      <c r="E593" s="111"/>
    </row>
    <row r="594" spans="3:5" x14ac:dyDescent="0.25">
      <c r="C594" s="113"/>
      <c r="D594" s="112"/>
      <c r="E594" s="111"/>
    </row>
    <row r="595" spans="3:5" x14ac:dyDescent="0.25">
      <c r="C595" s="113"/>
      <c r="D595" s="112"/>
      <c r="E595" s="111"/>
    </row>
    <row r="596" spans="3:5" x14ac:dyDescent="0.25">
      <c r="C596" s="113"/>
      <c r="D596" s="112"/>
      <c r="E596" s="111"/>
    </row>
    <row r="597" spans="3:5" x14ac:dyDescent="0.25">
      <c r="C597" s="113"/>
      <c r="D597" s="112"/>
      <c r="E597" s="111"/>
    </row>
    <row r="598" spans="3:5" x14ac:dyDescent="0.25">
      <c r="C598" s="113"/>
      <c r="D598" s="112"/>
      <c r="E598" s="111"/>
    </row>
    <row r="599" spans="3:5" x14ac:dyDescent="0.25">
      <c r="C599" s="113"/>
      <c r="D599" s="112"/>
      <c r="E599" s="111"/>
    </row>
    <row r="600" spans="3:5" x14ac:dyDescent="0.25">
      <c r="C600" s="113"/>
      <c r="D600" s="112"/>
      <c r="E600" s="111"/>
    </row>
    <row r="601" spans="3:5" x14ac:dyDescent="0.25">
      <c r="C601" s="113"/>
      <c r="D601" s="112"/>
      <c r="E601" s="111"/>
    </row>
    <row r="602" spans="3:5" x14ac:dyDescent="0.25">
      <c r="C602" s="113"/>
      <c r="D602" s="112"/>
      <c r="E602" s="111"/>
    </row>
    <row r="603" spans="3:5" x14ac:dyDescent="0.25">
      <c r="C603" s="113"/>
      <c r="D603" s="112"/>
      <c r="E603" s="111"/>
    </row>
    <row r="604" spans="3:5" x14ac:dyDescent="0.25">
      <c r="C604" s="113"/>
      <c r="D604" s="112"/>
      <c r="E604" s="111"/>
    </row>
    <row r="605" spans="3:5" x14ac:dyDescent="0.25">
      <c r="C605" s="113"/>
      <c r="D605" s="112"/>
      <c r="E605" s="111"/>
    </row>
    <row r="606" spans="3:5" x14ac:dyDescent="0.25">
      <c r="C606" s="113"/>
      <c r="D606" s="112"/>
      <c r="E606" s="111"/>
    </row>
    <row r="607" spans="3:5" x14ac:dyDescent="0.25">
      <c r="C607" s="113"/>
      <c r="D607" s="112"/>
      <c r="E607" s="111"/>
    </row>
    <row r="608" spans="3:5" x14ac:dyDescent="0.25">
      <c r="C608" s="113"/>
      <c r="D608" s="112"/>
      <c r="E608" s="111"/>
    </row>
    <row r="609" spans="3:5" x14ac:dyDescent="0.25">
      <c r="C609" s="113"/>
      <c r="D609" s="112"/>
      <c r="E609" s="111"/>
    </row>
    <row r="610" spans="3:5" x14ac:dyDescent="0.25">
      <c r="C610" s="113"/>
      <c r="D610" s="112"/>
      <c r="E610" s="111"/>
    </row>
    <row r="611" spans="3:5" x14ac:dyDescent="0.25">
      <c r="C611" s="113"/>
      <c r="D611" s="112"/>
      <c r="E611" s="111"/>
    </row>
    <row r="612" spans="3:5" x14ac:dyDescent="0.25">
      <c r="C612" s="113"/>
      <c r="D612" s="112"/>
      <c r="E612" s="111"/>
    </row>
    <row r="613" spans="3:5" x14ac:dyDescent="0.25">
      <c r="C613" s="113"/>
      <c r="D613" s="112"/>
      <c r="E613" s="111"/>
    </row>
    <row r="614" spans="3:5" x14ac:dyDescent="0.25">
      <c r="C614" s="113"/>
      <c r="D614" s="112"/>
      <c r="E614" s="111"/>
    </row>
    <row r="615" spans="3:5" x14ac:dyDescent="0.25">
      <c r="C615" s="113"/>
      <c r="D615" s="112"/>
      <c r="E615" s="111"/>
    </row>
    <row r="616" spans="3:5" x14ac:dyDescent="0.25">
      <c r="C616" s="113"/>
      <c r="D616" s="112"/>
      <c r="E616" s="111"/>
    </row>
    <row r="617" spans="3:5" x14ac:dyDescent="0.25">
      <c r="C617" s="113"/>
      <c r="D617" s="112"/>
      <c r="E617" s="111"/>
    </row>
    <row r="618" spans="3:5" x14ac:dyDescent="0.25">
      <c r="C618" s="113"/>
      <c r="D618" s="112"/>
      <c r="E618" s="111"/>
    </row>
    <row r="619" spans="3:5" x14ac:dyDescent="0.25">
      <c r="C619" s="113"/>
      <c r="D619" s="112"/>
      <c r="E619" s="111"/>
    </row>
    <row r="620" spans="3:5" x14ac:dyDescent="0.25">
      <c r="C620" s="113"/>
      <c r="D620" s="112"/>
      <c r="E620" s="111"/>
    </row>
    <row r="621" spans="3:5" x14ac:dyDescent="0.25">
      <c r="C621" s="113"/>
      <c r="D621" s="112"/>
      <c r="E621" s="111"/>
    </row>
    <row r="622" spans="3:5" x14ac:dyDescent="0.25">
      <c r="C622" s="113"/>
      <c r="D622" s="112"/>
      <c r="E622" s="111"/>
    </row>
    <row r="623" spans="3:5" x14ac:dyDescent="0.25">
      <c r="C623" s="113"/>
      <c r="D623" s="112"/>
      <c r="E623" s="111"/>
    </row>
    <row r="624" spans="3:5" x14ac:dyDescent="0.25">
      <c r="C624" s="113"/>
      <c r="D624" s="112"/>
      <c r="E624" s="111"/>
    </row>
    <row r="625" spans="3:5" x14ac:dyDescent="0.25">
      <c r="C625" s="113"/>
      <c r="D625" s="112"/>
      <c r="E625" s="111"/>
    </row>
    <row r="626" spans="3:5" x14ac:dyDescent="0.25">
      <c r="C626" s="113"/>
      <c r="D626" s="112"/>
      <c r="E626" s="111"/>
    </row>
    <row r="627" spans="3:5" x14ac:dyDescent="0.25">
      <c r="C627" s="113"/>
      <c r="D627" s="112"/>
      <c r="E627" s="111"/>
    </row>
    <row r="628" spans="3:5" x14ac:dyDescent="0.25">
      <c r="C628" s="113"/>
      <c r="D628" s="112"/>
      <c r="E628" s="111"/>
    </row>
    <row r="629" spans="3:5" x14ac:dyDescent="0.25">
      <c r="C629" s="113"/>
      <c r="D629" s="112"/>
      <c r="E629" s="111"/>
    </row>
    <row r="630" spans="3:5" x14ac:dyDescent="0.25">
      <c r="C630" s="113"/>
      <c r="D630" s="112"/>
      <c r="E630" s="111"/>
    </row>
    <row r="631" spans="3:5" x14ac:dyDescent="0.25">
      <c r="C631" s="113"/>
      <c r="D631" s="112"/>
      <c r="E631" s="111"/>
    </row>
    <row r="632" spans="3:5" x14ac:dyDescent="0.25">
      <c r="C632" s="113"/>
      <c r="D632" s="112"/>
      <c r="E632" s="111"/>
    </row>
    <row r="633" spans="3:5" x14ac:dyDescent="0.25">
      <c r="C633" s="113"/>
      <c r="D633" s="112"/>
      <c r="E633" s="111"/>
    </row>
    <row r="634" spans="3:5" x14ac:dyDescent="0.25">
      <c r="C634" s="113"/>
      <c r="D634" s="112"/>
      <c r="E634" s="111"/>
    </row>
    <row r="635" spans="3:5" x14ac:dyDescent="0.25">
      <c r="C635" s="113"/>
      <c r="D635" s="112"/>
      <c r="E635" s="111"/>
    </row>
    <row r="636" spans="3:5" x14ac:dyDescent="0.25">
      <c r="C636" s="113"/>
      <c r="D636" s="112"/>
      <c r="E636" s="111"/>
    </row>
    <row r="637" spans="3:5" x14ac:dyDescent="0.25">
      <c r="C637" s="113"/>
      <c r="D637" s="112"/>
      <c r="E637" s="111"/>
    </row>
    <row r="638" spans="3:5" x14ac:dyDescent="0.25">
      <c r="C638" s="113"/>
      <c r="D638" s="112"/>
      <c r="E638" s="111"/>
    </row>
    <row r="639" spans="3:5" x14ac:dyDescent="0.25">
      <c r="C639" s="113"/>
      <c r="D639" s="112"/>
      <c r="E639" s="111"/>
    </row>
    <row r="640" spans="3:5" x14ac:dyDescent="0.25">
      <c r="C640" s="113"/>
      <c r="D640" s="112"/>
      <c r="E640" s="111"/>
    </row>
    <row r="641" spans="3:5" x14ac:dyDescent="0.25">
      <c r="C641" s="113"/>
      <c r="D641" s="112"/>
      <c r="E641" s="111"/>
    </row>
    <row r="642" spans="3:5" x14ac:dyDescent="0.25">
      <c r="C642" s="113"/>
      <c r="D642" s="112"/>
      <c r="E642" s="111"/>
    </row>
    <row r="643" spans="3:5" x14ac:dyDescent="0.25">
      <c r="C643" s="113"/>
      <c r="D643" s="112"/>
      <c r="E643" s="111"/>
    </row>
    <row r="644" spans="3:5" x14ac:dyDescent="0.25">
      <c r="C644" s="113"/>
      <c r="D644" s="112"/>
      <c r="E644" s="111"/>
    </row>
    <row r="645" spans="3:5" x14ac:dyDescent="0.25">
      <c r="C645" s="113"/>
      <c r="D645" s="112"/>
      <c r="E645" s="111"/>
    </row>
    <row r="646" spans="3:5" x14ac:dyDescent="0.25">
      <c r="C646" s="113"/>
      <c r="D646" s="112"/>
      <c r="E646" s="111"/>
    </row>
    <row r="647" spans="3:5" x14ac:dyDescent="0.25">
      <c r="C647" s="113"/>
      <c r="D647" s="112"/>
      <c r="E647" s="111"/>
    </row>
    <row r="648" spans="3:5" x14ac:dyDescent="0.25">
      <c r="C648" s="113"/>
      <c r="D648" s="112"/>
      <c r="E648" s="111"/>
    </row>
    <row r="649" spans="3:5" x14ac:dyDescent="0.25">
      <c r="C649" s="113"/>
      <c r="D649" s="112"/>
      <c r="E649" s="111"/>
    </row>
    <row r="650" spans="3:5" x14ac:dyDescent="0.25">
      <c r="C650" s="113"/>
      <c r="D650" s="112"/>
      <c r="E650" s="111"/>
    </row>
    <row r="651" spans="3:5" x14ac:dyDescent="0.25">
      <c r="C651" s="113"/>
      <c r="D651" s="112"/>
      <c r="E651" s="111"/>
    </row>
    <row r="652" spans="3:5" x14ac:dyDescent="0.25">
      <c r="C652" s="113"/>
      <c r="D652" s="112"/>
      <c r="E652" s="111"/>
    </row>
    <row r="653" spans="3:5" x14ac:dyDescent="0.25">
      <c r="C653" s="113"/>
      <c r="D653" s="112"/>
      <c r="E653" s="111"/>
    </row>
    <row r="654" spans="3:5" x14ac:dyDescent="0.25">
      <c r="C654" s="113"/>
      <c r="D654" s="112"/>
      <c r="E654" s="111"/>
    </row>
    <row r="655" spans="3:5" x14ac:dyDescent="0.25">
      <c r="C655" s="113"/>
      <c r="D655" s="112"/>
      <c r="E655" s="111"/>
    </row>
    <row r="656" spans="3:5" x14ac:dyDescent="0.25">
      <c r="C656" s="113"/>
      <c r="D656" s="112"/>
      <c r="E656" s="111"/>
    </row>
    <row r="657" spans="3:5" x14ac:dyDescent="0.25">
      <c r="C657" s="113"/>
      <c r="D657" s="112"/>
      <c r="E657" s="111"/>
    </row>
    <row r="658" spans="3:5" x14ac:dyDescent="0.25">
      <c r="C658" s="113"/>
      <c r="D658" s="112"/>
      <c r="E658" s="111"/>
    </row>
    <row r="659" spans="3:5" x14ac:dyDescent="0.25">
      <c r="C659" s="113"/>
      <c r="D659" s="112"/>
      <c r="E659" s="111"/>
    </row>
    <row r="660" spans="3:5" x14ac:dyDescent="0.25">
      <c r="C660" s="113"/>
      <c r="D660" s="112"/>
      <c r="E660" s="111"/>
    </row>
    <row r="661" spans="3:5" x14ac:dyDescent="0.25">
      <c r="C661" s="113"/>
      <c r="D661" s="112"/>
      <c r="E661" s="111"/>
    </row>
    <row r="662" spans="3:5" x14ac:dyDescent="0.25">
      <c r="C662" s="113"/>
      <c r="D662" s="112"/>
      <c r="E662" s="111"/>
    </row>
    <row r="663" spans="3:5" x14ac:dyDescent="0.25">
      <c r="C663" s="113"/>
      <c r="D663" s="112"/>
      <c r="E663" s="111"/>
    </row>
    <row r="664" spans="3:5" x14ac:dyDescent="0.25">
      <c r="C664" s="113"/>
      <c r="D664" s="112"/>
      <c r="E664" s="111"/>
    </row>
    <row r="665" spans="3:5" x14ac:dyDescent="0.25">
      <c r="C665" s="113"/>
      <c r="D665" s="112"/>
      <c r="E665" s="111"/>
    </row>
    <row r="666" spans="3:5" x14ac:dyDescent="0.25">
      <c r="C666" s="113"/>
      <c r="D666" s="112"/>
      <c r="E666" s="111"/>
    </row>
    <row r="667" spans="3:5" x14ac:dyDescent="0.25">
      <c r="C667" s="113"/>
      <c r="D667" s="112"/>
      <c r="E667" s="111"/>
    </row>
    <row r="668" spans="3:5" x14ac:dyDescent="0.25">
      <c r="C668" s="113"/>
      <c r="D668" s="112"/>
      <c r="E668" s="111"/>
    </row>
    <row r="669" spans="3:5" x14ac:dyDescent="0.25">
      <c r="C669" s="113"/>
      <c r="D669" s="112"/>
      <c r="E669" s="111"/>
    </row>
    <row r="670" spans="3:5" x14ac:dyDescent="0.25">
      <c r="C670" s="113"/>
      <c r="D670" s="112"/>
      <c r="E670" s="111"/>
    </row>
    <row r="671" spans="3:5" x14ac:dyDescent="0.25">
      <c r="C671" s="113"/>
      <c r="D671" s="112"/>
      <c r="E671" s="111"/>
    </row>
    <row r="672" spans="3:5" x14ac:dyDescent="0.25">
      <c r="C672" s="113"/>
      <c r="D672" s="112"/>
      <c r="E672" s="111"/>
    </row>
    <row r="673" spans="3:5" x14ac:dyDescent="0.25">
      <c r="C673" s="113"/>
      <c r="D673" s="112"/>
      <c r="E673" s="111"/>
    </row>
    <row r="674" spans="3:5" x14ac:dyDescent="0.25">
      <c r="C674" s="113"/>
      <c r="D674" s="112"/>
      <c r="E674" s="111"/>
    </row>
    <row r="675" spans="3:5" x14ac:dyDescent="0.25">
      <c r="C675" s="113"/>
      <c r="D675" s="112"/>
      <c r="E675" s="111"/>
    </row>
    <row r="676" spans="3:5" x14ac:dyDescent="0.25">
      <c r="C676" s="113"/>
      <c r="D676" s="112"/>
      <c r="E676" s="111"/>
    </row>
    <row r="677" spans="3:5" x14ac:dyDescent="0.25">
      <c r="C677" s="113"/>
      <c r="D677" s="112"/>
      <c r="E677" s="111"/>
    </row>
    <row r="678" spans="3:5" x14ac:dyDescent="0.25">
      <c r="C678" s="113"/>
      <c r="D678" s="112"/>
      <c r="E678" s="111"/>
    </row>
    <row r="679" spans="3:5" x14ac:dyDescent="0.25">
      <c r="C679" s="113"/>
      <c r="D679" s="112"/>
      <c r="E679" s="111"/>
    </row>
    <row r="680" spans="3:5" x14ac:dyDescent="0.25">
      <c r="C680" s="113"/>
      <c r="D680" s="112"/>
      <c r="E680" s="111"/>
    </row>
    <row r="681" spans="3:5" x14ac:dyDescent="0.25">
      <c r="C681" s="113"/>
      <c r="D681" s="112"/>
      <c r="E681" s="111"/>
    </row>
    <row r="682" spans="3:5" x14ac:dyDescent="0.25">
      <c r="C682" s="113"/>
      <c r="D682" s="112"/>
      <c r="E682" s="111"/>
    </row>
    <row r="683" spans="3:5" x14ac:dyDescent="0.25">
      <c r="C683" s="113"/>
      <c r="D683" s="112"/>
      <c r="E683" s="111"/>
    </row>
    <row r="684" spans="3:5" x14ac:dyDescent="0.25">
      <c r="C684" s="113"/>
      <c r="D684" s="112"/>
      <c r="E684" s="111"/>
    </row>
    <row r="685" spans="3:5" x14ac:dyDescent="0.25">
      <c r="C685" s="113"/>
      <c r="D685" s="112"/>
      <c r="E685" s="111"/>
    </row>
    <row r="686" spans="3:5" x14ac:dyDescent="0.25">
      <c r="C686" s="113"/>
      <c r="D686" s="112"/>
      <c r="E686" s="111"/>
    </row>
    <row r="687" spans="3:5" x14ac:dyDescent="0.25">
      <c r="C687" s="113"/>
      <c r="D687" s="112"/>
      <c r="E687" s="111"/>
    </row>
    <row r="688" spans="3:5" x14ac:dyDescent="0.25">
      <c r="C688" s="113"/>
      <c r="D688" s="112"/>
      <c r="E688" s="111"/>
    </row>
    <row r="689" spans="3:5" x14ac:dyDescent="0.25">
      <c r="C689" s="113"/>
      <c r="D689" s="112"/>
      <c r="E689" s="111"/>
    </row>
    <row r="690" spans="3:5" x14ac:dyDescent="0.25">
      <c r="C690" s="113"/>
      <c r="D690" s="112"/>
      <c r="E690" s="111"/>
    </row>
    <row r="691" spans="3:5" x14ac:dyDescent="0.25">
      <c r="C691" s="113"/>
      <c r="D691" s="112"/>
      <c r="E691" s="111"/>
    </row>
    <row r="692" spans="3:5" x14ac:dyDescent="0.25">
      <c r="C692" s="113"/>
      <c r="D692" s="112"/>
      <c r="E692" s="111"/>
    </row>
    <row r="693" spans="3:5" x14ac:dyDescent="0.25">
      <c r="C693" s="113"/>
      <c r="D693" s="112"/>
      <c r="E693" s="111"/>
    </row>
    <row r="694" spans="3:5" x14ac:dyDescent="0.25">
      <c r="C694" s="113"/>
      <c r="D694" s="112"/>
      <c r="E694" s="111"/>
    </row>
    <row r="695" spans="3:5" x14ac:dyDescent="0.25">
      <c r="C695" s="113"/>
      <c r="D695" s="112"/>
      <c r="E695" s="111"/>
    </row>
    <row r="696" spans="3:5" x14ac:dyDescent="0.25">
      <c r="C696" s="113"/>
      <c r="D696" s="112"/>
      <c r="E696" s="111"/>
    </row>
    <row r="697" spans="3:5" x14ac:dyDescent="0.25">
      <c r="C697" s="113"/>
      <c r="D697" s="112"/>
      <c r="E697" s="111"/>
    </row>
    <row r="698" spans="3:5" x14ac:dyDescent="0.25">
      <c r="C698" s="113"/>
      <c r="D698" s="112"/>
      <c r="E698" s="111"/>
    </row>
  </sheetData>
  <mergeCells count="3">
    <mergeCell ref="C9:D9"/>
    <mergeCell ref="C17:D17"/>
    <mergeCell ref="C20:E20"/>
  </mergeCells>
  <phoneticPr fontId="46" type="noConversion"/>
  <conditionalFormatting sqref="C10:D12">
    <cfRule type="notContainsBlanks" dxfId="5" priority="8">
      <formula>LEN(TRIM(C10))&gt;0</formula>
    </cfRule>
  </conditionalFormatting>
  <conditionalFormatting sqref="C10:D12">
    <cfRule type="expression" dxfId="4" priority="7">
      <formula>$P10=1</formula>
    </cfRule>
  </conditionalFormatting>
  <conditionalFormatting sqref="C15">
    <cfRule type="notContainsBlanks" dxfId="3" priority="4">
      <formula>LEN(TRIM(C15))&gt;0</formula>
    </cfRule>
  </conditionalFormatting>
  <conditionalFormatting sqref="C15">
    <cfRule type="expression" dxfId="2" priority="3">
      <formula>$P15=1</formula>
    </cfRule>
  </conditionalFormatting>
  <conditionalFormatting sqref="D15">
    <cfRule type="notContainsBlanks" dxfId="1" priority="2">
      <formula>LEN(TRIM(D15))&gt;0</formula>
    </cfRule>
  </conditionalFormatting>
  <conditionalFormatting sqref="D15">
    <cfRule type="expression" dxfId="0" priority="1">
      <formula>$P15=1</formula>
    </cfRule>
  </conditionalFormatting>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70C0"/>
  </sheetPr>
  <dimension ref="B1:D43"/>
  <sheetViews>
    <sheetView showGridLines="0" showRowColHeaders="0" workbookViewId="0">
      <pane ySplit="4" topLeftCell="A5" activePane="bottomLeft" state="frozen"/>
      <selection pane="bottomLeft" activeCell="D41" sqref="D41"/>
    </sheetView>
  </sheetViews>
  <sheetFormatPr defaultRowHeight="17.399999999999999" x14ac:dyDescent="0.4"/>
  <cols>
    <col min="2" max="2" width="33.09765625" bestFit="1" customWidth="1"/>
    <col min="3" max="3" width="28.3984375" bestFit="1" customWidth="1"/>
    <col min="4" max="4" width="255.69921875" style="79" bestFit="1" customWidth="1"/>
  </cols>
  <sheetData>
    <row r="1" spans="2:4" ht="5.0999999999999996" customHeight="1" x14ac:dyDescent="0.4"/>
    <row r="2" spans="2:4" ht="15" customHeight="1" x14ac:dyDescent="0.4"/>
    <row r="3" spans="2:4" ht="15" customHeight="1" x14ac:dyDescent="0.4"/>
    <row r="4" spans="2:4" ht="15" customHeight="1" x14ac:dyDescent="0.4"/>
    <row r="5" spans="2:4" ht="5.0999999999999996" customHeight="1" x14ac:dyDescent="0.4"/>
    <row r="8" spans="2:4" x14ac:dyDescent="0.4">
      <c r="B8" s="94" t="s">
        <v>396</v>
      </c>
      <c r="C8" s="93" t="s">
        <v>395</v>
      </c>
      <c r="D8" s="92" t="s">
        <v>394</v>
      </c>
    </row>
    <row r="9" spans="2:4" x14ac:dyDescent="0.4">
      <c r="B9" s="91" t="s">
        <v>393</v>
      </c>
      <c r="C9" s="90" t="s">
        <v>392</v>
      </c>
      <c r="D9" s="89" t="s">
        <v>391</v>
      </c>
    </row>
    <row r="10" spans="2:4" x14ac:dyDescent="0.4">
      <c r="B10" s="85" t="s">
        <v>390</v>
      </c>
      <c r="C10" s="84" t="s">
        <v>389</v>
      </c>
      <c r="D10" s="83" t="s">
        <v>386</v>
      </c>
    </row>
    <row r="11" spans="2:4" x14ac:dyDescent="0.4">
      <c r="B11" s="88" t="s">
        <v>388</v>
      </c>
      <c r="C11" s="87" t="s">
        <v>387</v>
      </c>
      <c r="D11" s="86" t="s">
        <v>386</v>
      </c>
    </row>
    <row r="12" spans="2:4" x14ac:dyDescent="0.4">
      <c r="B12" s="85" t="s">
        <v>385</v>
      </c>
      <c r="C12" s="84" t="s">
        <v>384</v>
      </c>
      <c r="D12" s="83" t="s">
        <v>383</v>
      </c>
    </row>
    <row r="13" spans="2:4" x14ac:dyDescent="0.4">
      <c r="B13" s="88" t="s">
        <v>382</v>
      </c>
      <c r="C13" s="87" t="s">
        <v>381</v>
      </c>
      <c r="D13" s="86" t="s">
        <v>380</v>
      </c>
    </row>
    <row r="14" spans="2:4" x14ac:dyDescent="0.4">
      <c r="B14" s="85" t="s">
        <v>379</v>
      </c>
      <c r="C14" s="84" t="s">
        <v>378</v>
      </c>
      <c r="D14" s="83" t="s">
        <v>375</v>
      </c>
    </row>
    <row r="15" spans="2:4" x14ac:dyDescent="0.4">
      <c r="B15" s="82" t="s">
        <v>377</v>
      </c>
      <c r="C15" s="81" t="s">
        <v>376</v>
      </c>
      <c r="D15" s="80" t="s">
        <v>375</v>
      </c>
    </row>
    <row r="20" spans="2:4" x14ac:dyDescent="0.4">
      <c r="B20" s="105"/>
      <c r="C20" s="104" t="s">
        <v>395</v>
      </c>
      <c r="D20" s="103" t="s">
        <v>429</v>
      </c>
    </row>
    <row r="21" spans="2:4" ht="191.4" x14ac:dyDescent="0.4">
      <c r="B21" s="102" t="s">
        <v>428</v>
      </c>
      <c r="C21" s="101" t="str">
        <f>_xll.BFieldInfo(B21,"Des,Def","cols=2;rows=1")</f>
        <v>Net Asset Value (NAV)</v>
      </c>
      <c r="D21" s="100" t="s">
        <v>749</v>
      </c>
    </row>
    <row r="22" spans="2:4" ht="261" x14ac:dyDescent="0.4">
      <c r="B22" s="85" t="s">
        <v>427</v>
      </c>
      <c r="C22" s="84" t="str">
        <f>_xll.BFieldInfo(B22,"Des,Def","cols=2;rows=1")</f>
        <v>Fund Total Assets</v>
      </c>
      <c r="D22" s="96" t="s">
        <v>727</v>
      </c>
    </row>
    <row r="23" spans="2:4" x14ac:dyDescent="0.4">
      <c r="B23" s="99" t="s">
        <v>426</v>
      </c>
      <c r="C23" s="87" t="str">
        <f>_xll.BFieldInfo(B23,"Des,Def","cols=2;rows=1")</f>
        <v>Management Company</v>
      </c>
      <c r="D23" s="86" t="s">
        <v>751</v>
      </c>
    </row>
    <row r="24" spans="2:4" ht="52.2" x14ac:dyDescent="0.4">
      <c r="B24" s="85" t="s">
        <v>425</v>
      </c>
      <c r="C24" s="84" t="str">
        <f>_xll.BFieldInfo(B24,"Des,Def","cols=2;rows=1")</f>
        <v>Fund Benchmark Primary</v>
      </c>
      <c r="D24" s="96" t="s">
        <v>724</v>
      </c>
    </row>
    <row r="25" spans="2:4" x14ac:dyDescent="0.4">
      <c r="B25" s="88" t="s">
        <v>424</v>
      </c>
      <c r="C25" s="87" t="str">
        <f>_xll.BFieldInfo(B25,"Des,Def","cols=2;rows=1")</f>
        <v>Fund Objective</v>
      </c>
      <c r="D25" s="86" t="s">
        <v>750</v>
      </c>
    </row>
    <row r="26" spans="2:4" x14ac:dyDescent="0.4">
      <c r="B26" s="97" t="s">
        <v>423</v>
      </c>
      <c r="C26" s="84" t="str">
        <f>_xll.BFieldInfo(B26,"Des,Def","cols=2;rows=1")</f>
        <v>Rating Class Focus</v>
      </c>
      <c r="D26" s="83" t="s">
        <v>422</v>
      </c>
    </row>
    <row r="27" spans="2:4" ht="52.2" x14ac:dyDescent="0.4">
      <c r="B27" s="99" t="s">
        <v>421</v>
      </c>
      <c r="C27" s="87" t="str">
        <f>_xll.BFieldInfo(B27,"Des,Def","cols=2;rows=1")</f>
        <v>Market Cap Focus</v>
      </c>
      <c r="D27" s="98" t="s">
        <v>748</v>
      </c>
    </row>
    <row r="28" spans="2:4" x14ac:dyDescent="0.4">
      <c r="B28" s="97" t="s">
        <v>420</v>
      </c>
      <c r="C28" s="84" t="str">
        <f>_xll.BFieldInfo(B28,"Des,Def","cols=2;rows=1")</f>
        <v>Strategy</v>
      </c>
      <c r="D28" s="83" t="s">
        <v>721</v>
      </c>
    </row>
    <row r="29" spans="2:4" x14ac:dyDescent="0.4">
      <c r="B29" s="99" t="s">
        <v>419</v>
      </c>
      <c r="C29" s="87" t="str">
        <f>_xll.BFieldInfo(B29,"Des,Def","cols=2;rows=1")</f>
        <v>Management Style</v>
      </c>
      <c r="D29" s="86" t="s">
        <v>418</v>
      </c>
    </row>
    <row r="30" spans="2:4" ht="104.4" x14ac:dyDescent="0.4">
      <c r="B30" s="97" t="s">
        <v>417</v>
      </c>
      <c r="C30" s="84" t="str">
        <f>_xll.BFieldInfo(B30,"Des,Def","cols=2;rows=1")</f>
        <v>Fund Type</v>
      </c>
      <c r="D30" s="96" t="s">
        <v>725</v>
      </c>
    </row>
    <row r="31" spans="2:4" x14ac:dyDescent="0.4">
      <c r="B31" s="99" t="s">
        <v>416</v>
      </c>
      <c r="C31" s="87" t="str">
        <f>_xll.BFieldInfo(B31,"Des,Def","cols=2;rows=1")</f>
        <v>Domicile Type</v>
      </c>
      <c r="D31" s="86" t="s">
        <v>747</v>
      </c>
    </row>
    <row r="32" spans="2:4" x14ac:dyDescent="0.4">
      <c r="B32" s="97" t="s">
        <v>415</v>
      </c>
      <c r="C32" s="84" t="str">
        <f>_xll.BFieldInfo(B32,"Des,Def","cols=2;rows=1")</f>
        <v>Geographic Focus</v>
      </c>
      <c r="D32" s="83" t="s">
        <v>723</v>
      </c>
    </row>
    <row r="33" spans="2:4" ht="121.8" x14ac:dyDescent="0.4">
      <c r="B33" s="99" t="s">
        <v>414</v>
      </c>
      <c r="C33" s="87" t="str">
        <f>_xll.BFieldInfo(B33,"Des,Def","cols=2;rows=1")</f>
        <v>Asset Class Focus</v>
      </c>
      <c r="D33" s="98" t="s">
        <v>726</v>
      </c>
    </row>
    <row r="34" spans="2:4" x14ac:dyDescent="0.4">
      <c r="B34" s="97" t="s">
        <v>413</v>
      </c>
      <c r="C34" s="84" t="str">
        <f>_xll.BFieldInfo(B34,"Des,Def","cols=2;rows=1")</f>
        <v>Maturity Band Focus</v>
      </c>
      <c r="D34" s="83" t="s">
        <v>412</v>
      </c>
    </row>
    <row r="35" spans="2:4" x14ac:dyDescent="0.4">
      <c r="B35" s="99" t="s">
        <v>411</v>
      </c>
      <c r="C35" s="87" t="str">
        <f>_xll.BFieldInfo(B35,"Des,Def","cols=2;rows=1")</f>
        <v>Fund Industry Focus</v>
      </c>
      <c r="D35" s="86" t="s">
        <v>410</v>
      </c>
    </row>
    <row r="36" spans="2:4" x14ac:dyDescent="0.4">
      <c r="B36" s="97" t="s">
        <v>409</v>
      </c>
      <c r="C36" s="84" t="str">
        <f>_xll.BFieldInfo(B36,"Des,Def","cols=2;rows=1")</f>
        <v>Open-end Investor Share Type</v>
      </c>
      <c r="D36" s="83" t="s">
        <v>408</v>
      </c>
    </row>
    <row r="37" spans="2:4" ht="156.6" x14ac:dyDescent="0.4">
      <c r="B37" s="99" t="s">
        <v>407</v>
      </c>
      <c r="C37" s="87" t="str">
        <f>_xll.BFieldInfo(B37,"Des,Def","cols=2;rows=1")</f>
        <v>Leverage Type</v>
      </c>
      <c r="D37" s="98" t="s">
        <v>406</v>
      </c>
    </row>
    <row r="38" spans="2:4" x14ac:dyDescent="0.4">
      <c r="B38" s="97" t="s">
        <v>405</v>
      </c>
      <c r="C38" s="84" t="str">
        <f>_xll.BFieldInfo(B38,"Des,Def","cols=2;rows=1")</f>
        <v>Manager Location - Country or Territory</v>
      </c>
      <c r="D38" s="83" t="s">
        <v>746</v>
      </c>
    </row>
    <row r="39" spans="2:4" x14ac:dyDescent="0.4">
      <c r="B39" s="99" t="s">
        <v>404</v>
      </c>
      <c r="C39" s="87" t="str">
        <f>_xll.BFieldInfo(B39,"Des,Def","cols=2;rows=1")</f>
        <v>Manager Location - City</v>
      </c>
      <c r="D39" s="86" t="s">
        <v>403</v>
      </c>
    </row>
    <row r="40" spans="2:4" ht="52.2" x14ac:dyDescent="0.4">
      <c r="B40" s="97" t="s">
        <v>402</v>
      </c>
      <c r="C40" s="84" t="str">
        <f>_xll.BFieldInfo(B40,"Des,Def","cols=2;rows=1")</f>
        <v>Fund Actively Managed</v>
      </c>
      <c r="D40" s="96" t="s">
        <v>728</v>
      </c>
    </row>
    <row r="41" spans="2:4" ht="295.8" x14ac:dyDescent="0.4">
      <c r="B41" s="99" t="s">
        <v>401</v>
      </c>
      <c r="C41" s="87" t="str">
        <f>_xll.BFieldInfo(B41,"Des,Def","cols=2;rows=1")</f>
        <v>Index Weighting Methodology</v>
      </c>
      <c r="D41" s="98" t="s">
        <v>400</v>
      </c>
    </row>
    <row r="42" spans="2:4" ht="208.8" x14ac:dyDescent="0.4">
      <c r="B42" s="97" t="s">
        <v>399</v>
      </c>
      <c r="C42" s="84" t="str">
        <f>_xll.BFieldInfo(B42,"Des,Def","cols=2;rows=1")</f>
        <v>Replication Strategy</v>
      </c>
      <c r="D42" s="96" t="s">
        <v>722</v>
      </c>
    </row>
    <row r="43" spans="2:4" x14ac:dyDescent="0.4">
      <c r="B43" s="95" t="s">
        <v>398</v>
      </c>
      <c r="C43" s="81" t="str">
        <f>_xll.BFieldInfo(B43,"Des,Def","cols=2;rows=1")</f>
        <v>Economic Association</v>
      </c>
      <c r="D43" s="80" t="s">
        <v>397</v>
      </c>
    </row>
  </sheetData>
  <phoneticPr fontId="46" type="noConversion"/>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C1:D43"/>
  <sheetViews>
    <sheetView showGridLines="0" showRowColHeaders="0" workbookViewId="0">
      <pane ySplit="4" topLeftCell="A5" activePane="bottomLeft" state="frozen"/>
      <selection pane="bottomLeft" activeCell="C31" sqref="C31"/>
    </sheetView>
  </sheetViews>
  <sheetFormatPr defaultRowHeight="17.399999999999999" x14ac:dyDescent="0.4"/>
  <cols>
    <col min="2" max="2" width="13.09765625" customWidth="1"/>
    <col min="3" max="3" width="170.296875" bestFit="1" customWidth="1"/>
    <col min="4" max="4" width="255.69921875" style="79" bestFit="1" customWidth="1"/>
  </cols>
  <sheetData>
    <row r="1" spans="3:4" ht="5.0999999999999996" customHeight="1" x14ac:dyDescent="0.4"/>
    <row r="2" spans="3:4" ht="15" customHeight="1" x14ac:dyDescent="0.4"/>
    <row r="3" spans="3:4" ht="15" customHeight="1" x14ac:dyDescent="0.4"/>
    <row r="4" spans="3:4" ht="15" customHeight="1" x14ac:dyDescent="0.4"/>
    <row r="5" spans="3:4" ht="5.0999999999999996" customHeight="1" x14ac:dyDescent="0.4"/>
    <row r="7" spans="3:4" x14ac:dyDescent="0.4">
      <c r="D7"/>
    </row>
    <row r="8" spans="3:4" x14ac:dyDescent="0.4">
      <c r="C8" s="107" t="s">
        <v>432</v>
      </c>
      <c r="D8"/>
    </row>
    <row r="9" spans="3:4" x14ac:dyDescent="0.4">
      <c r="C9" s="106" t="s">
        <v>435</v>
      </c>
      <c r="D9"/>
    </row>
    <row r="10" spans="3:4" x14ac:dyDescent="0.4">
      <c r="C10" s="106" t="s">
        <v>436</v>
      </c>
      <c r="D10"/>
    </row>
    <row r="11" spans="3:4" x14ac:dyDescent="0.4">
      <c r="C11" s="106" t="s">
        <v>437</v>
      </c>
      <c r="D11"/>
    </row>
    <row r="12" spans="3:4" x14ac:dyDescent="0.4">
      <c r="D12"/>
    </row>
    <row r="13" spans="3:4" x14ac:dyDescent="0.4">
      <c r="C13" s="107" t="s">
        <v>433</v>
      </c>
      <c r="D13"/>
    </row>
    <row r="14" spans="3:4" x14ac:dyDescent="0.4">
      <c r="D14"/>
    </row>
    <row r="15" spans="3:4" x14ac:dyDescent="0.4">
      <c r="C15" s="107" t="s">
        <v>434</v>
      </c>
      <c r="D15"/>
    </row>
    <row r="16" spans="3:4" x14ac:dyDescent="0.4">
      <c r="D16"/>
    </row>
    <row r="17" spans="4:4" x14ac:dyDescent="0.4">
      <c r="D17"/>
    </row>
    <row r="18" spans="4:4" x14ac:dyDescent="0.4">
      <c r="D18"/>
    </row>
    <row r="19" spans="4:4" x14ac:dyDescent="0.4">
      <c r="D19"/>
    </row>
    <row r="20" spans="4:4" x14ac:dyDescent="0.4">
      <c r="D20"/>
    </row>
    <row r="21" spans="4:4" x14ac:dyDescent="0.4">
      <c r="D21"/>
    </row>
    <row r="22" spans="4:4" x14ac:dyDescent="0.4">
      <c r="D22"/>
    </row>
    <row r="23" spans="4:4" x14ac:dyDescent="0.4">
      <c r="D23"/>
    </row>
    <row r="24" spans="4:4" x14ac:dyDescent="0.4">
      <c r="D24"/>
    </row>
    <row r="25" spans="4:4" x14ac:dyDescent="0.4">
      <c r="D25"/>
    </row>
    <row r="26" spans="4:4" x14ac:dyDescent="0.4">
      <c r="D26"/>
    </row>
    <row r="27" spans="4:4" x14ac:dyDescent="0.4">
      <c r="D27"/>
    </row>
    <row r="28" spans="4:4" x14ac:dyDescent="0.4">
      <c r="D28"/>
    </row>
    <row r="29" spans="4:4" x14ac:dyDescent="0.4">
      <c r="D29"/>
    </row>
    <row r="30" spans="4:4" x14ac:dyDescent="0.4">
      <c r="D30"/>
    </row>
    <row r="31" spans="4:4" x14ac:dyDescent="0.4">
      <c r="D31"/>
    </row>
    <row r="32" spans="4:4" x14ac:dyDescent="0.4">
      <c r="D32"/>
    </row>
    <row r="33" spans="4:4" x14ac:dyDescent="0.4">
      <c r="D33"/>
    </row>
    <row r="34" spans="4:4" x14ac:dyDescent="0.4">
      <c r="D34"/>
    </row>
    <row r="35" spans="4:4" x14ac:dyDescent="0.4">
      <c r="D35"/>
    </row>
    <row r="36" spans="4:4" x14ac:dyDescent="0.4">
      <c r="D36"/>
    </row>
    <row r="37" spans="4:4" x14ac:dyDescent="0.4">
      <c r="D37"/>
    </row>
    <row r="38" spans="4:4" x14ac:dyDescent="0.4">
      <c r="D38"/>
    </row>
    <row r="39" spans="4:4" x14ac:dyDescent="0.4">
      <c r="D39"/>
    </row>
    <row r="40" spans="4:4" x14ac:dyDescent="0.4">
      <c r="D40"/>
    </row>
    <row r="41" spans="4:4" x14ac:dyDescent="0.4">
      <c r="D41"/>
    </row>
    <row r="42" spans="4:4" x14ac:dyDescent="0.4">
      <c r="D42"/>
    </row>
    <row r="43" spans="4:4" x14ac:dyDescent="0.4">
      <c r="D43"/>
    </row>
  </sheetData>
  <phoneticPr fontId="46" type="noConversion"/>
  <hyperlinks>
    <hyperlink ref="C9" r:id="rId1" display="http://app.c.bloomberg.com/e/es.aspx?s=522772699&amp;e=470372&amp;elqTrackId=ff12ddd226f94fab8d68e74a62da2fdf&amp;elq=a0ff8e8209124eb6975f49be038709d2&amp;elqaid=12812&amp;elqat=1"/>
    <hyperlink ref="C10" r:id="rId2" display="http://app.c.bloomberg.com/e/es.aspx?s=522772699&amp;e=470376&amp;elqTrackId=ff12ddd226f94fab8d68e74a62da2fdf&amp;elq=24090c4dbbb448a7a5a10e0fd5e2a94c&amp;elqaid=12808&amp;elqat=1"/>
    <hyperlink ref="C11" r:id="rId3" display="http://app.c.bloomberg.com/e/es.aspx?s=522772699&amp;e=470382&amp;elqTrackId=ff12ddd226f94fab8d68e74a62da2fdf&amp;elq=2c96ad6760a14a2bbda89d33f1ec3afd&amp;elqaid=12809&amp;elqat=1"/>
  </hyperlinks>
  <pageMargins left="0.7" right="0.7" top="0.75" bottom="0.75" header="0.3" footer="0.3"/>
  <drawing r:id="rId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C15" sqref="C15"/>
    </sheetView>
  </sheetViews>
  <sheetFormatPr defaultRowHeight="17.399999999999999" x14ac:dyDescent="0.4"/>
  <sheetData>
    <row r="1" spans="1:1" x14ac:dyDescent="0.4">
      <c r="A1" s="139">
        <f>RTD("bloomberg.ccyreader", "", "#track", "DBG", "FundRiskMetrics","1.0", "OpenFile")</f>
        <v>0</v>
      </c>
    </row>
  </sheetData>
  <phoneticPr fontId="4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이름이 지정된 범위</vt:lpstr>
      </vt:variant>
      <vt:variant>
        <vt:i4>172</vt:i4>
      </vt:variant>
    </vt:vector>
  </HeadingPairs>
  <TitlesOfParts>
    <vt:vector size="200" baseType="lpstr">
      <vt:lpstr>BQL for Funds</vt:lpstr>
      <vt:lpstr>Risk Metrics Factsheet</vt:lpstr>
      <vt:lpstr>Return_Series</vt:lpstr>
      <vt:lpstr>Total_Return</vt:lpstr>
      <vt:lpstr>Ann_Total_Return</vt:lpstr>
      <vt:lpstr>Volatility</vt:lpstr>
      <vt:lpstr>Downside_Volatility</vt:lpstr>
      <vt:lpstr>Sharpe_Ratio</vt:lpstr>
      <vt:lpstr>Sortino_Ratio</vt:lpstr>
      <vt:lpstr>Mapping</vt:lpstr>
      <vt:lpstr>Return_Correlation</vt:lpstr>
      <vt:lpstr>Beta</vt:lpstr>
      <vt:lpstr>Alpha</vt:lpstr>
      <vt:lpstr>Jensen Alpha</vt:lpstr>
      <vt:lpstr>Excess_Return</vt:lpstr>
      <vt:lpstr>Tracking_error</vt:lpstr>
      <vt:lpstr>Information_Ratio</vt:lpstr>
      <vt:lpstr>Calmar_Ratio</vt:lpstr>
      <vt:lpstr>Gain_to_loss_ratio</vt:lpstr>
      <vt:lpstr>Max_Drawdown</vt:lpstr>
      <vt:lpstr>Modigliani_Risk_Adj</vt:lpstr>
      <vt:lpstr>Return_Pct_Periods</vt:lpstr>
      <vt:lpstr>Ulcer Index</vt:lpstr>
      <vt:lpstr>Returns_Capture</vt:lpstr>
      <vt:lpstr>Treynor_Measure</vt:lpstr>
      <vt:lpstr>Rolling Metric Example</vt:lpstr>
      <vt:lpstr>Fund Fields</vt:lpstr>
      <vt:lpstr>Webinar &amp; Further Documentation</vt:lpstr>
      <vt:lpstr>Ann_Total_Return!AnnTotalReturn_Currency</vt:lpstr>
      <vt:lpstr>Ann_Total_Return!AnnTotalReturn_Interval</vt:lpstr>
      <vt:lpstr>Ann_Total_Return!AnnTotalReturn_Ticker</vt:lpstr>
      <vt:lpstr>AnnTotalReturn_TRBase</vt:lpstr>
      <vt:lpstr>Alpha!Beta_AdjBeta</vt:lpstr>
      <vt:lpstr>Alpha!Beta_AnnualFactor</vt:lpstr>
      <vt:lpstr>Beta!Beta_AnnualFactor</vt:lpstr>
      <vt:lpstr>Returns_Capture!Beta_AnnualFactor</vt:lpstr>
      <vt:lpstr>Tracking_error!Beta_AnnualFactor</vt:lpstr>
      <vt:lpstr>Alpha!Beta_BenchmarkTicker</vt:lpstr>
      <vt:lpstr>Beta!Beta_BenchmarkTicker</vt:lpstr>
      <vt:lpstr>Returns_Capture!Beta_BenchmarkTicker</vt:lpstr>
      <vt:lpstr>Tracking_error!Beta_BenchmarkTicker</vt:lpstr>
      <vt:lpstr>Alpha!Beta_Currency</vt:lpstr>
      <vt:lpstr>Beta!Beta_Currency</vt:lpstr>
      <vt:lpstr>Returns_Capture!Beta_Currency</vt:lpstr>
      <vt:lpstr>Tracking_error!Beta_Currency</vt:lpstr>
      <vt:lpstr>Alpha!Beta_Interval</vt:lpstr>
      <vt:lpstr>Beta!Beta_Interval</vt:lpstr>
      <vt:lpstr>Returns_Capture!Beta_Interval</vt:lpstr>
      <vt:lpstr>Tracking_error!Beta_Interval</vt:lpstr>
      <vt:lpstr>Alpha!Beta_Per</vt:lpstr>
      <vt:lpstr>Beta!Beta_Per</vt:lpstr>
      <vt:lpstr>Returns_Capture!Beta_Per</vt:lpstr>
      <vt:lpstr>Tracking_error!Beta_Per</vt:lpstr>
      <vt:lpstr>Alpha!Beta_Ticker</vt:lpstr>
      <vt:lpstr>Beta!Beta_Ticker</vt:lpstr>
      <vt:lpstr>Returns_Capture!Beta_Ticker</vt:lpstr>
      <vt:lpstr>Tracking_error!Beta_Ticker</vt:lpstr>
      <vt:lpstr>Alpha!Beta_TRBase</vt:lpstr>
      <vt:lpstr>Beta!Beta_TRBase</vt:lpstr>
      <vt:lpstr>Returns_Capture!Beta_TRBase</vt:lpstr>
      <vt:lpstr>Tracking_error!Beta_TRBase</vt:lpstr>
      <vt:lpstr>Alpha!Beta_Weight</vt:lpstr>
      <vt:lpstr>Beta_Weight</vt:lpstr>
      <vt:lpstr>Calmar_Ratio!CalmarRatio_Currency</vt:lpstr>
      <vt:lpstr>Calmar_Ratio!CalmarRatio_Interval</vt:lpstr>
      <vt:lpstr>Calmar_Ratio!CalmarRatio_Per</vt:lpstr>
      <vt:lpstr>Calmar_Ratio!CalmarRatio_Ticker</vt:lpstr>
      <vt:lpstr>Calmar_Ratio!CalmarRatio_TRBase</vt:lpstr>
      <vt:lpstr>Downside_Volatility!DownsideVolatility_AnnualFactor</vt:lpstr>
      <vt:lpstr>Downside_Volatility!DownsideVolatility_AnnualizedTotalReturn</vt:lpstr>
      <vt:lpstr>Downside_Volatility!DownsideVolatility_Currency</vt:lpstr>
      <vt:lpstr>Downside_Volatility!DownsideVolatility_DownsideVolatility</vt:lpstr>
      <vt:lpstr>Downside_Volatility!DownsideVolatility_Interval</vt:lpstr>
      <vt:lpstr>Downside_Volatility!DownsideVolatility_MinAcceptReturn</vt:lpstr>
      <vt:lpstr>DownsideVolatility_MinAcceptReturn</vt:lpstr>
      <vt:lpstr>Downside_Volatility!DownsideVolatility_Per</vt:lpstr>
      <vt:lpstr>Downside_Volatility!DownsideVolatility_Ticker</vt:lpstr>
      <vt:lpstr>DownsideVolatility_TRBase</vt:lpstr>
      <vt:lpstr>ExcessReturn_Annualized</vt:lpstr>
      <vt:lpstr>Excess_Return!ExcessReturn_BenchmarkTicker</vt:lpstr>
      <vt:lpstr>Excess_Return!ExcessReturn_Currency</vt:lpstr>
      <vt:lpstr>Excess_Return!ExcessReturn_Interval</vt:lpstr>
      <vt:lpstr>Excess_Return!ExcessReturn_Per</vt:lpstr>
      <vt:lpstr>Excess_Return!ExcessReturn_Ticker</vt:lpstr>
      <vt:lpstr>Excess_Return!ExcessReturn_TRBase</vt:lpstr>
      <vt:lpstr>Gain_to_loss_ratio!GainToLossRatio_Currency</vt:lpstr>
      <vt:lpstr>Gain_to_loss_ratio!GainToLossRatio_Interval</vt:lpstr>
      <vt:lpstr>Gain_to_loss_ratio!GainToLossRatio_Per</vt:lpstr>
      <vt:lpstr>Gain_to_loss_ratio!GainToLossRatio_Ticker</vt:lpstr>
      <vt:lpstr>Gain_to_loss_ratio!GainToLossRatio_TRBase</vt:lpstr>
      <vt:lpstr>Information_Ratio!InformationRatio_BenchmarkTicker</vt:lpstr>
      <vt:lpstr>Information_Ratio!InformationRatio_Currency</vt:lpstr>
      <vt:lpstr>Information_Ratio!InformationRatio_Interval</vt:lpstr>
      <vt:lpstr>Information_Ratio!InformationRatio_Per</vt:lpstr>
      <vt:lpstr>Information_Ratio!InformationRatio_Ticker</vt:lpstr>
      <vt:lpstr>Information_Ratio!InformationRatio_TRBase</vt:lpstr>
      <vt:lpstr>JensenAlpha_AdjBeta</vt:lpstr>
      <vt:lpstr>'Jensen Alpha'!JensenAlpha_AnnualFactor</vt:lpstr>
      <vt:lpstr>'Jensen Alpha'!JensenAlpha_Benchmark_Ticker</vt:lpstr>
      <vt:lpstr>JensenAlpha_BetaWeight</vt:lpstr>
      <vt:lpstr>'Jensen Alpha'!JensenAlpha_Currency</vt:lpstr>
      <vt:lpstr>'Jensen Alpha'!JensenAlpha_Interval</vt:lpstr>
      <vt:lpstr>'Jensen Alpha'!JensenAlpha_Per</vt:lpstr>
      <vt:lpstr>JensenAlpha_RiskFreeTicker</vt:lpstr>
      <vt:lpstr>'Jensen Alpha'!JensenAlpha_Ticker</vt:lpstr>
      <vt:lpstr>'Jensen Alpha'!JensenAlpha_TRBase</vt:lpstr>
      <vt:lpstr>Mapping_AnnFactor</vt:lpstr>
      <vt:lpstr>Max_Drawdown!MaxDrawdown_AnnualizedTotalReturn</vt:lpstr>
      <vt:lpstr>Max_Drawdown!MaxDrawdown_Currency</vt:lpstr>
      <vt:lpstr>Max_Drawdown!MaxDrawdown_Interval</vt:lpstr>
      <vt:lpstr>MaxDrawdown_MaxDrawdownResult</vt:lpstr>
      <vt:lpstr>MaxDrawdown_MaxReturnSeries</vt:lpstr>
      <vt:lpstr>Max_Drawdown!MaxDrawdown_Per</vt:lpstr>
      <vt:lpstr>Max_Drawdown!MaxDrawdown_Ticker</vt:lpstr>
      <vt:lpstr>Max_Drawdown!MaxDrawdown_TRBase</vt:lpstr>
      <vt:lpstr>Modigliani_Risk_Adj!ModiglianiRAP_AnnualFactor</vt:lpstr>
      <vt:lpstr>Modigliani_Risk_Adj!ModiglianiRAP_AnnualizedTotalReturn</vt:lpstr>
      <vt:lpstr>ModiglianiRAP_BenchmarkStdDev</vt:lpstr>
      <vt:lpstr>ModiglianiRAP_BenchmarkTicker</vt:lpstr>
      <vt:lpstr>Modigliani_Risk_Adj!ModiglianiRAP_Currency</vt:lpstr>
      <vt:lpstr>Modigliani_Risk_Adj!ModiglianiRAP_Interval</vt:lpstr>
      <vt:lpstr>Modigliani_Risk_Adj!ModiglianiRAP_Per</vt:lpstr>
      <vt:lpstr>ModiglianiRAP_RiskFreeRate</vt:lpstr>
      <vt:lpstr>ModiglianiRAP_RiskFreeTicker</vt:lpstr>
      <vt:lpstr>ModiglianiRAP_Ticker</vt:lpstr>
      <vt:lpstr>Modigliani_Risk_Adj!ModiglianiRAP_TRBase</vt:lpstr>
      <vt:lpstr>Returns_Capture!ReturnCapture_ReturnType</vt:lpstr>
      <vt:lpstr>Excess_Return!ReturnCorrelation_BenchmarkTicker</vt:lpstr>
      <vt:lpstr>Return_Correlation!ReturnCorrelation_BenchmarkTicker</vt:lpstr>
      <vt:lpstr>Return_Correlation!ReturnCorrelation_Currency</vt:lpstr>
      <vt:lpstr>Return_Correlation!ReturnCorrelation_Interval</vt:lpstr>
      <vt:lpstr>Return_Correlation!ReturnCorrelation_Per</vt:lpstr>
      <vt:lpstr>Return_Correlation!ReturnCorrelation_Ticker</vt:lpstr>
      <vt:lpstr>Return_Correlation!ReturnCorrelation_TRBase</vt:lpstr>
      <vt:lpstr>Return_Pct_Periods!ReturnPctPeriods_Currency</vt:lpstr>
      <vt:lpstr>Return_Pct_Periods!ReturnPctPeriods_Interval</vt:lpstr>
      <vt:lpstr>Return_Pct_Periods!ReturnPctPeriods_Per</vt:lpstr>
      <vt:lpstr>Return_Pct_Periods!ReturnPctPeriods_ReturnType</vt:lpstr>
      <vt:lpstr>Return_Pct_Periods!ReturnPctPeriods_Ticker</vt:lpstr>
      <vt:lpstr>ReturnPctPeriods_TotalReturns</vt:lpstr>
      <vt:lpstr>ReturnPctPeriods_TotalUpsDowns</vt:lpstr>
      <vt:lpstr>Return_Pct_Periods!ReturnPctPeriods_TRBase</vt:lpstr>
      <vt:lpstr>ReturnSeries_Currency</vt:lpstr>
      <vt:lpstr>ReturnSeries_Interval</vt:lpstr>
      <vt:lpstr>ReturnSeries_IsNet</vt:lpstr>
      <vt:lpstr>ReturnSeries_Per</vt:lpstr>
      <vt:lpstr>ReturnSeries_Ticker</vt:lpstr>
      <vt:lpstr>Sharpe_Ratio!SharpeRatio_AnnualFactor</vt:lpstr>
      <vt:lpstr>Sharpe_Ratio!SharpeRatio_AnnualizedTotalReturn</vt:lpstr>
      <vt:lpstr>Sharpe_Ratio!SharpeRatio_Currency</vt:lpstr>
      <vt:lpstr>Sharpe_Ratio!SharpeRatio_Interval</vt:lpstr>
      <vt:lpstr>Sharpe_Ratio!SharpeRatio_Per</vt:lpstr>
      <vt:lpstr>SharpeRatio_RiskFreeRate</vt:lpstr>
      <vt:lpstr>Modigliani_Risk_Adj!SharpeRatio_RiskFreeTicker</vt:lpstr>
      <vt:lpstr>Sharpe_Ratio!SharpeRatio_RiskFreeTicker</vt:lpstr>
      <vt:lpstr>Modigliani_Risk_Adj!SharpeRatio_Ticker</vt:lpstr>
      <vt:lpstr>Sharpe_Ratio!SharpeRatio_Ticker</vt:lpstr>
      <vt:lpstr>Sharpe_Ratio!SharpeRatio_TRBase</vt:lpstr>
      <vt:lpstr>Sortino_Ratio!SharpeRatio_TRBase</vt:lpstr>
      <vt:lpstr>Sharpe_Ratio!SharpeRatio_Volatility</vt:lpstr>
      <vt:lpstr>Sortino_Ratio!SortinoRatio_AnnualFactor</vt:lpstr>
      <vt:lpstr>SortinoRatio_AnnualizedTotalReturn</vt:lpstr>
      <vt:lpstr>Sortino_Ratio!SortinoRatio_Currency</vt:lpstr>
      <vt:lpstr>SortinoRatio_DownsideVolatility</vt:lpstr>
      <vt:lpstr>Sortino_Ratio!SortinoRatio_Interval</vt:lpstr>
      <vt:lpstr>SortinoRatio_MinAcceptReturn</vt:lpstr>
      <vt:lpstr>Sortino_Ratio!SortinoRatio_Per</vt:lpstr>
      <vt:lpstr>Sortino_Ratio!SortinoRatio_Ticker</vt:lpstr>
      <vt:lpstr>Sortino_Ratio!SortinoRatio_TRBase</vt:lpstr>
      <vt:lpstr>Total_Return!TotalReturn_AnnualFactor</vt:lpstr>
      <vt:lpstr>Total_Return!TotalReturn_AnnualizedTotalReturn</vt:lpstr>
      <vt:lpstr>TotalReturn_CompoundReturn</vt:lpstr>
      <vt:lpstr>Ann_Total_Return!TotalReturn_Currency</vt:lpstr>
      <vt:lpstr>Total_Return!TotalReturn_Currency</vt:lpstr>
      <vt:lpstr>Ann_Total_Return!TotalReturn_Interval</vt:lpstr>
      <vt:lpstr>Total_Return!TotalReturn_Interval</vt:lpstr>
      <vt:lpstr>Ann_Total_Return!TotalReturn_Ticker</vt:lpstr>
      <vt:lpstr>Total_Return!TotalReturn_Ticker</vt:lpstr>
      <vt:lpstr>TotalReturn_TRBase</vt:lpstr>
      <vt:lpstr>TreynorMeasure_BenchmarkTicker</vt:lpstr>
      <vt:lpstr>Treynor_Measure!TreynorMeasure_Currency</vt:lpstr>
      <vt:lpstr>Treynor_Measure!TreynorMeasure_Interval</vt:lpstr>
      <vt:lpstr>Treynor_Measure!TreynorMeasure_Per</vt:lpstr>
      <vt:lpstr>Treynor_Measure!TreynorMeasure_Ticker</vt:lpstr>
      <vt:lpstr>Treynor_Measure!TreynorMeasure_TRBase</vt:lpstr>
      <vt:lpstr>UlcerIndex_Interval</vt:lpstr>
      <vt:lpstr>UlcerIndex_Ticker</vt:lpstr>
      <vt:lpstr>Excess_Return!Volatility_AnnualFactor</vt:lpstr>
      <vt:lpstr>Tracking_error!Volatility_AnnualFactor</vt:lpstr>
      <vt:lpstr>Volatility!Volatility_AnnualFactor</vt:lpstr>
      <vt:lpstr>Volatility!Volatility_Currency</vt:lpstr>
      <vt:lpstr>Volatility!Volatility_Interval</vt:lpstr>
      <vt:lpstr>Excess_Return!Volatility_Per</vt:lpstr>
      <vt:lpstr>Return_Correlation!Volatility_Per</vt:lpstr>
      <vt:lpstr>Tracking_error!Volatility_Per</vt:lpstr>
      <vt:lpstr>Volatility!Volatility_Per</vt:lpstr>
      <vt:lpstr>Volatility_SqRootAnnFactor</vt:lpstr>
      <vt:lpstr>Volatility_StdDevReturnSeries</vt:lpstr>
      <vt:lpstr>Volatility!Volatility_Ticker</vt:lpstr>
      <vt:lpstr>Volatility!Volatility_TRBase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Vicky</dc:creator>
  <cp:lastModifiedBy>junghwa lee</cp:lastModifiedBy>
  <cp:lastPrinted>2018-11-01T00:43:45Z</cp:lastPrinted>
  <dcterms:created xsi:type="dcterms:W3CDTF">2018-05-27T09:04:23Z</dcterms:created>
  <dcterms:modified xsi:type="dcterms:W3CDTF">2025-07-23T04:41:51Z</dcterms:modified>
</cp:coreProperties>
</file>